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fshome\CBMEBIMA$\MySettings\Desktop\qis\package\"/>
    </mc:Choice>
  </mc:AlternateContent>
  <bookViews>
    <workbookView xWindow="225" yWindow="465" windowWidth="31815" windowHeight="19740" tabRatio="821"/>
  </bookViews>
  <sheets>
    <sheet name="Supervisory information" sheetId="126" r:id="rId1"/>
    <sheet name="Checks" sheetId="121" r:id="rId2"/>
    <sheet name="General Info" sheetId="1" r:id="rId3"/>
    <sheet name="Requirements" sheetId="125" r:id="rId4"/>
    <sheet name="DefCap" sheetId="56" r:id="rId5"/>
    <sheet name="TLAC holdings" sheetId="103" r:id="rId6"/>
    <sheet name="DefCap-Provisioning" sheetId="118" r:id="rId7"/>
    <sheet name="TLAC" sheetId="92" r:id="rId8"/>
    <sheet name="Leverage ratio" sheetId="141" r:id="rId9"/>
    <sheet name="Leverage ratio additional" sheetId="163" r:id="rId10"/>
    <sheet name="NSFR" sheetId="30" r:id="rId11"/>
    <sheet name="Credit risk (SA)" sheetId="123" r:id="rId12"/>
    <sheet name="Credit risk (IRB)" sheetId="124" r:id="rId13"/>
    <sheet name="Securitisation" sheetId="112" r:id="rId14"/>
    <sheet name="CCR and CVA" sheetId="122" r:id="rId15"/>
    <sheet name="TB" sheetId="107" r:id="rId16"/>
    <sheet name="TB IMA Backtesting-P&amp;L" sheetId="115" r:id="rId17"/>
    <sheet name="OpRisk" sheetId="127" r:id="rId18"/>
    <sheet name="Parameters" sheetId="20" r:id="rId19"/>
  </sheets>
  <definedNames>
    <definedName name="_Ref469673923" localSheetId="1">Checks!$J$265</definedName>
    <definedName name="Accounting">Parameters!$D$273:$D$275</definedName>
    <definedName name="BankType">Parameters!$D$276:$D$278</definedName>
    <definedName name="BankTypeNumeric">Parameters!$C$279:$C$285</definedName>
    <definedName name="Basel12">Parameters!$D$271:$D$272</definedName>
    <definedName name="CCROTC">Parameters!$D$253:$D$255</definedName>
    <definedName name="CCRSFT">Parameters!$D$256:$D$259</definedName>
    <definedName name="CreditRisk">Parameters!$D$260:$D$261</definedName>
    <definedName name="CreditRiskEquity">Parameters!$D$262:$D$263</definedName>
    <definedName name="CRMApproach">Parameters!$D$421:$D$424</definedName>
    <definedName name="CRMCCF">Parameters!$D$524:$D$525</definedName>
    <definedName name="CurrencyMismatch">Parameters!$D$433:$D$434</definedName>
    <definedName name="Enforceability">Parameters!$D$518:$D$521</definedName>
    <definedName name="Group">Parameters!$D$248:$D$249</definedName>
    <definedName name="IndividualGroup">Parameters!$D$417:$D$418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urisdiction">Parameters!$D$435:$D$436</definedName>
    <definedName name="LRPanelMfrequencyM">Parameters!$D$288:$D$290</definedName>
    <definedName name="LRPanelMfrequencyO">Parameters!$D$288:$D$291</definedName>
    <definedName name="LRPanelMfrequencyQ">Parameters!$D$288:$D$291</definedName>
    <definedName name="MethodTradeExposures">Parameters!$D$425:$D$428</definedName>
    <definedName name="ObservedBestEstimates">Parameters!$D$419:$D$420</definedName>
    <definedName name="OpRisk">Parameters!$D$264:$D$267</definedName>
    <definedName name="OpRiskLossThreshold">Parameters!$D$268:$D$270</definedName>
    <definedName name="_xlnm.Print_Area" localSheetId="14">'CCR and CVA'!$A$1:$H$16,'CCR and CVA'!$A$17:$AA$52,'CCR and CVA'!$A$53:$O$113</definedName>
    <definedName name="_xlnm.Print_Area" localSheetId="1">Checks!$A$1:$T$181,Checks!$A$182:$AN$257,Checks!$A$258:$T$330</definedName>
    <definedName name="_xlnm.Print_Area" localSheetId="11">'Credit risk (SA)'!$A$1:$AH$143,'Credit risk (SA)'!$A$144:$J$153,'Credit risk (SA)'!#REF!,'Credit risk (SA)'!#REF!,'Credit risk (SA)'!#REF!,'Credit risk (SA)'!#REF!</definedName>
    <definedName name="_xlnm.Print_Area" localSheetId="4">DefCap!$A$1:$G$124</definedName>
    <definedName name="_xlnm.Print_Area" localSheetId="6">'DefCap-Provisioning'!$A$1:$I$119</definedName>
    <definedName name="_xlnm.Print_Area" localSheetId="2">'General Info'!$A$1:$J$89</definedName>
    <definedName name="_xlnm.Print_Area" localSheetId="8">'Leverage ratio'!$1:$152</definedName>
    <definedName name="_xlnm.Print_Area" localSheetId="9">'Leverage ratio additional'!$1:$16</definedName>
    <definedName name="_xlnm.Print_Area" localSheetId="10">NSFR!$A$1:$P$431</definedName>
    <definedName name="_xlnm.Print_Area" localSheetId="17">OpRisk!$A$1:$O$99</definedName>
    <definedName name="_xlnm.Print_Area" localSheetId="18">Parameters!$A:$J</definedName>
    <definedName name="_xlnm.Print_Area" localSheetId="3">Requirements!$A$1:$AB$114,Requirements!$A$115:$K$140</definedName>
    <definedName name="_xlnm.Print_Area" localSheetId="13">Securitisation!$A$1:$T$59</definedName>
    <definedName name="_xlnm.Print_Area" localSheetId="0">'Supervisory information'!$A$1:$J$59</definedName>
    <definedName name="_xlnm.Print_Area" localSheetId="15">TB!$A$1:$L$56,TB!$A$57:$O$132,TB!$A$133:$J$352</definedName>
    <definedName name="_xlnm.Print_Area" localSheetId="16">'TB IMA Backtesting-P&amp;L'!$A$1:$ER$732</definedName>
    <definedName name="_xlnm.Print_Area" localSheetId="7">TLAC!$A$1:$E$32</definedName>
    <definedName name="_xlnm.Print_Area" localSheetId="5">'TLAC holdings'!$A$1:$G$8</definedName>
    <definedName name="_xlnm.Print_Titles" localSheetId="14">'CCR and CVA'!$A:$B</definedName>
    <definedName name="_xlnm.Print_Titles" localSheetId="1">Checks!$1:$1</definedName>
    <definedName name="_xlnm.Print_Titles" localSheetId="12">'Credit risk (IRB)'!$A:$B</definedName>
    <definedName name="_xlnm.Print_Titles" localSheetId="11">'Credit risk (SA)'!$A:$B</definedName>
    <definedName name="_xlnm.Print_Titles" localSheetId="2">'General Info'!$A:$B</definedName>
    <definedName name="_xlnm.Print_Titles" localSheetId="8">'Leverage ratio'!$A:$C</definedName>
    <definedName name="_xlnm.Print_Titles" localSheetId="9">'Leverage ratio additional'!$A:$C</definedName>
    <definedName name="_xlnm.Print_Titles" localSheetId="17">OpRisk!$A:$B,OpRisk!$1:$1</definedName>
    <definedName name="_xlnm.Print_Titles" localSheetId="18">Parameters!$1:$1</definedName>
    <definedName name="_xlnm.Print_Titles" localSheetId="3">Requirements!$A:$B</definedName>
    <definedName name="_xlnm.Print_Titles" localSheetId="0">'Supervisory information'!$A:$B</definedName>
    <definedName name="_xlnm.Print_Titles" localSheetId="15">TB!$A:$E</definedName>
    <definedName name="_xlnm.Print_Titles" localSheetId="16">'TB IMA Backtesting-P&amp;L'!$B:$C</definedName>
    <definedName name="QNumeric100">Parameters!$C$314:$C$413</definedName>
    <definedName name="QNumeric11">Parameters!$C$314:$C$324</definedName>
    <definedName name="QNumeric14">Parameters!$C$314:$C$327</definedName>
    <definedName name="QNumeric3">Parameters!$C$314:$C$316</definedName>
    <definedName name="QNumeric5">Parameters!$C$314:$C$318</definedName>
    <definedName name="QNumeric6">Parameters!$C$314:$C$319</definedName>
    <definedName name="QNumeric7">Parameters!$C$314:$C$320</definedName>
    <definedName name="QNumeric9">Parameters!$C$314:$C$322</definedName>
    <definedName name="QNumericP10">Parameters!$D$454:$D$464</definedName>
    <definedName name="QNumericZ10">Parameters!$C$313:$C$323</definedName>
    <definedName name="QNumericZ100">Parameters!$C$313:$C$413</definedName>
    <definedName name="RegDesks">Parameters!$D$292:$D$312</definedName>
    <definedName name="SACCRCEM">Parameters!$D$425:$D$426</definedName>
    <definedName name="SlottingUsage">Parameters!$D$429:$D$432</definedName>
    <definedName name="SurplusShortfall">Parameters!$D$437:$D$438</definedName>
    <definedName name="SurveyBPrange2">Parameters!$D$439:$D$450</definedName>
    <definedName name="SurveyIncDecSame">Parameters!$D$451:$D$453</definedName>
    <definedName name="TypeThirdParty">Parameters!#REF!</definedName>
    <definedName name="UnitT">Parameters!$E$250:$F$252</definedName>
    <definedName name="UnitW">Parameters!$D$250:$D$252</definedName>
    <definedName name="YesNo">Parameters!$D$245:$D$246</definedName>
    <definedName name="YesNoDontKnow">Parameters!$D$244:$D$246</definedName>
    <definedName name="YesNoNA">Parameters!$D$245:$D$247</definedName>
    <definedName name="YesNoSimplified">Parameters!$D$526:$D$528</definedName>
    <definedName name="Z_15489521_78C1_4B59_8BC9_AACD7EBC6362_.wvu.PrintArea" localSheetId="1" hidden="1">Checks!$A$1:$N$348</definedName>
    <definedName name="Z_15489521_78C1_4B59_8BC9_AACD7EBC6362_.wvu.PrintArea" localSheetId="4" hidden="1">DefCap!#REF!</definedName>
    <definedName name="Z_15489521_78C1_4B59_8BC9_AACD7EBC6362_.wvu.PrintArea" localSheetId="10" hidden="1">NSFR!#REF!</definedName>
    <definedName name="Z_15489521_78C1_4B59_8BC9_AACD7EBC6362_.wvu.PrintTitles" localSheetId="1" hidden="1">Checks!$1:$1</definedName>
    <definedName name="Z_15489521_78C1_4B59_8BC9_AACD7EBC6362_.wvu.PrintTitles" localSheetId="4" hidden="1">DefCap!#REF!</definedName>
    <definedName name="Z_3D2E4C4C_55B0_42AD_9B20_28C028F4BEE7_.wvu.Cols" localSheetId="1" hidden="1">Checks!$X:$XFD</definedName>
    <definedName name="Z_3D2E4C4C_55B0_42AD_9B20_28C028F4BEE7_.wvu.Cols" localSheetId="4" hidden="1">DefCap!$H:$XFD</definedName>
    <definedName name="Z_3D2E4C4C_55B0_42AD_9B20_28C028F4BEE7_.wvu.Cols" localSheetId="2" hidden="1">'General Info'!#REF!</definedName>
    <definedName name="Z_3D2E4C4C_55B0_42AD_9B20_28C028F4BEE7_.wvu.Cols" localSheetId="10" hidden="1">NSFR!$Q:$XFD</definedName>
    <definedName name="Z_3D2E4C4C_55B0_42AD_9B20_28C028F4BEE7_.wvu.Cols" localSheetId="18" hidden="1">Parameters!$K:$XFD</definedName>
    <definedName name="Z_3D2E4C4C_55B0_42AD_9B20_28C028F4BEE7_.wvu.Cols" localSheetId="0" hidden="1">'Supervisory information'!#REF!</definedName>
    <definedName name="Z_3D2E4C4C_55B0_42AD_9B20_28C028F4BEE7_.wvu.Cols" localSheetId="16" hidden="1">'TB IMA Backtesting-P&amp;L'!$KC:$XFD</definedName>
    <definedName name="Z_3D2E4C4C_55B0_42AD_9B20_28C028F4BEE7_.wvu.Cols" localSheetId="7" hidden="1">TLAC!$F:$XFD</definedName>
    <definedName name="Z_3D2E4C4C_55B0_42AD_9B20_28C028F4BEE7_.wvu.Cols" localSheetId="5" hidden="1">'TLAC holdings'!$H:$XFD</definedName>
    <definedName name="Z_3D2E4C4C_55B0_42AD_9B20_28C028F4BEE7_.wvu.PrintArea" localSheetId="1" hidden="1">Checks!$A:$W</definedName>
    <definedName name="Z_3D2E4C4C_55B0_42AD_9B20_28C028F4BEE7_.wvu.PrintArea" localSheetId="4" hidden="1">DefCap!$A$1:$G$124</definedName>
    <definedName name="Z_3D2E4C4C_55B0_42AD_9B20_28C028F4BEE7_.wvu.PrintArea" localSheetId="2" hidden="1">'General Info'!$A$1:$J$89</definedName>
    <definedName name="Z_3D2E4C4C_55B0_42AD_9B20_28C028F4BEE7_.wvu.PrintArea" localSheetId="10" hidden="1">NSFR!$A$1:$P$379</definedName>
    <definedName name="Z_3D2E4C4C_55B0_42AD_9B20_28C028F4BEE7_.wvu.PrintArea" localSheetId="18" hidden="1">Parameters!$A:$J</definedName>
    <definedName name="Z_3D2E4C4C_55B0_42AD_9B20_28C028F4BEE7_.wvu.PrintArea" localSheetId="0" hidden="1">'Supervisory information'!$A$1:$J$59</definedName>
    <definedName name="Z_3D2E4C4C_55B0_42AD_9B20_28C028F4BEE7_.wvu.PrintArea" localSheetId="15" hidden="1">TB!$A$1:$H$132,TB!#REF!,TB!$A$250:$E$352</definedName>
    <definedName name="Z_3D2E4C4C_55B0_42AD_9B20_28C028F4BEE7_.wvu.PrintArea" localSheetId="16" hidden="1">'TB IMA Backtesting-P&amp;L'!$A$1:$ER$732</definedName>
    <definedName name="Z_3D2E4C4C_55B0_42AD_9B20_28C028F4BEE7_.wvu.PrintArea" localSheetId="7" hidden="1">TLAC!$A$1:$E$32</definedName>
    <definedName name="Z_3D2E4C4C_55B0_42AD_9B20_28C028F4BEE7_.wvu.PrintArea" localSheetId="5" hidden="1">'TLAC holdings'!$A$1:$G$8</definedName>
    <definedName name="Z_3D2E4C4C_55B0_42AD_9B20_28C028F4BEE7_.wvu.PrintTitles" localSheetId="1" hidden="1">Checks!$1:$1</definedName>
    <definedName name="Z_3D2E4C4C_55B0_42AD_9B20_28C028F4BEE7_.wvu.PrintTitles" localSheetId="2" hidden="1">'General Info'!$A:$B</definedName>
    <definedName name="Z_3D2E4C4C_55B0_42AD_9B20_28C028F4BEE7_.wvu.PrintTitles" localSheetId="18" hidden="1">Parameters!$1:$1</definedName>
    <definedName name="Z_3D2E4C4C_55B0_42AD_9B20_28C028F4BEE7_.wvu.PrintTitles" localSheetId="0" hidden="1">'Supervisory information'!$A:$B</definedName>
    <definedName name="Z_3D2E4C4C_55B0_42AD_9B20_28C028F4BEE7_.wvu.PrintTitles" localSheetId="16" hidden="1">'TB IMA Backtesting-P&amp;L'!$B:$C</definedName>
    <definedName name="Z_3D2E4C4C_55B0_42AD_9B20_28C028F4BEE7_.wvu.Rows" localSheetId="1" hidden="1">Checks!$349:$1048576</definedName>
    <definedName name="Z_3D2E4C4C_55B0_42AD_9B20_28C028F4BEE7_.wvu.Rows" localSheetId="4" hidden="1">DefCap!$125:$1048576</definedName>
    <definedName name="Z_3D2E4C4C_55B0_42AD_9B20_28C028F4BEE7_.wvu.Rows" localSheetId="2" hidden="1">'General Info'!$106:$1048576,'General Info'!$90:$105</definedName>
    <definedName name="Z_3D2E4C4C_55B0_42AD_9B20_28C028F4BEE7_.wvu.Rows" localSheetId="10" hidden="1">NSFR!$432:$1048576,NSFR!$401:$431</definedName>
    <definedName name="Z_3D2E4C4C_55B0_42AD_9B20_28C028F4BEE7_.wvu.Rows" localSheetId="18" hidden="1">Parameters!$545:$1048576,Parameters!$526:$544</definedName>
    <definedName name="Z_3D2E4C4C_55B0_42AD_9B20_28C028F4BEE7_.wvu.Rows" localSheetId="0" hidden="1">'Supervisory information'!$76:$1048576,'Supervisory information'!$60:$75</definedName>
    <definedName name="Z_3D2E4C4C_55B0_42AD_9B20_28C028F4BEE7_.wvu.Rows" localSheetId="16" hidden="1">'TB IMA Backtesting-P&amp;L'!$1044:$1048576,'TB IMA Backtesting-P&amp;L'!$733:$837</definedName>
    <definedName name="Z_3D2E4C4C_55B0_42AD_9B20_28C028F4BEE7_.wvu.Rows" localSheetId="7" hidden="1">TLAC!$39:$1048576,TLAC!$33:$38</definedName>
    <definedName name="Z_3D2E4C4C_55B0_42AD_9B20_28C028F4BEE7_.wvu.Rows" localSheetId="5" hidden="1">'TLAC holdings'!$15:$1048576,'TLAC holdings'!$9:$14</definedName>
    <definedName name="Z_53E8D147_A870_4F3F_BF63_24587CEF7636_.wvu.PrintArea" localSheetId="1" hidden="1">Checks!$A$1:$N$348</definedName>
    <definedName name="Z_53E8D147_A870_4F3F_BF63_24587CEF7636_.wvu.PrintArea" localSheetId="4" hidden="1">DefCap!#REF!</definedName>
    <definedName name="Z_53E8D147_A870_4F3F_BF63_24587CEF7636_.wvu.PrintArea" localSheetId="10" hidden="1">NSFR!#REF!</definedName>
    <definedName name="Z_53E8D147_A870_4F3F_BF63_24587CEF7636_.wvu.PrintTitles" localSheetId="1" hidden="1">Checks!$1:$1</definedName>
    <definedName name="Z_53E8D147_A870_4F3F_BF63_24587CEF7636_.wvu.PrintTitles" localSheetId="4" hidden="1">DefCap!#REF!</definedName>
    <definedName name="Z_53E8D147_A870_4F3F_BF63_24587CEF7636_.wvu.PrintTitles" localSheetId="10" hidden="1">NSFR!#REF!</definedName>
    <definedName name="Z_7608A575_AD39_4DFE_B654_965E0A886A86_.wvu.PrintArea" localSheetId="1" hidden="1">Checks!$A$1:$N$348</definedName>
    <definedName name="Z_7608A575_AD39_4DFE_B654_965E0A886A86_.wvu.PrintArea" localSheetId="4" hidden="1">DefCap!#REF!</definedName>
    <definedName name="Z_7608A575_AD39_4DFE_B654_965E0A886A86_.wvu.PrintArea" localSheetId="10" hidden="1">NSFR!#REF!</definedName>
    <definedName name="Z_7608A575_AD39_4DFE_B654_965E0A886A86_.wvu.PrintTitles" localSheetId="1" hidden="1">Checks!$1:$1</definedName>
    <definedName name="Z_7608A575_AD39_4DFE_B654_965E0A886A86_.wvu.PrintTitles" localSheetId="4" hidden="1">DefCap!#REF!</definedName>
  </definedNames>
  <calcPr calcId="162913"/>
  <customWorkbookViews>
    <customWorkbookView name="Chonco, SThembiso Protus - Personal View" guid="{3D2E4C4C-55B0-42AD-9B20-28C028F4BEE7}" mergeInterval="0" personalView="1" maximized="1" xWindow="-8" yWindow="-8" windowWidth="1696" windowHeight="1026" tabRatio="922" activeSheetId="81"/>
  </customWorkbookViews>
</workbook>
</file>

<file path=xl/calcChain.xml><?xml version="1.0" encoding="utf-8"?>
<calcChain xmlns="http://schemas.openxmlformats.org/spreadsheetml/2006/main">
  <c r="E391" i="30" l="1"/>
  <c r="CN64" i="124" l="1"/>
  <c r="J55" i="107" l="1"/>
  <c r="J54" i="107"/>
  <c r="J53" i="107"/>
  <c r="J52" i="107"/>
  <c r="J50" i="107"/>
  <c r="J48" i="107"/>
  <c r="J47" i="107"/>
  <c r="J45" i="107"/>
  <c r="J44" i="107"/>
  <c r="J42" i="107"/>
  <c r="J41" i="107"/>
  <c r="J39" i="107"/>
  <c r="J38" i="107"/>
  <c r="J37" i="107"/>
  <c r="J35" i="107"/>
  <c r="J34" i="107"/>
  <c r="J33" i="107"/>
  <c r="J32" i="107"/>
  <c r="J30" i="107"/>
  <c r="J28" i="107"/>
  <c r="F60" i="122"/>
  <c r="E60" i="122"/>
  <c r="H60" i="122"/>
  <c r="G60" i="122"/>
  <c r="G46" i="107"/>
  <c r="H7" i="107"/>
  <c r="N132" i="107"/>
  <c r="N131" i="107"/>
  <c r="N130" i="107"/>
  <c r="N129" i="107"/>
  <c r="N128" i="107"/>
  <c r="N127" i="107"/>
  <c r="N126" i="107"/>
  <c r="N124" i="107"/>
  <c r="N123" i="107"/>
  <c r="N122" i="107"/>
  <c r="N121" i="107"/>
  <c r="N120" i="107"/>
  <c r="N118" i="107"/>
  <c r="N117" i="107"/>
  <c r="N116" i="107"/>
  <c r="N115" i="107"/>
  <c r="N114" i="107"/>
  <c r="J132" i="107"/>
  <c r="J131" i="107"/>
  <c r="J130" i="107"/>
  <c r="J129" i="107"/>
  <c r="J128" i="107"/>
  <c r="J127" i="107"/>
  <c r="J126" i="107"/>
  <c r="J124" i="107"/>
  <c r="J123" i="107"/>
  <c r="J122" i="107"/>
  <c r="J121" i="107"/>
  <c r="J120" i="107"/>
  <c r="J118" i="107"/>
  <c r="J117" i="107"/>
  <c r="J116" i="107"/>
  <c r="J115" i="107"/>
  <c r="J114" i="107"/>
  <c r="N103" i="107"/>
  <c r="N102" i="107"/>
  <c r="N101" i="107"/>
  <c r="N100" i="107"/>
  <c r="N99" i="107"/>
  <c r="N98" i="107"/>
  <c r="N97" i="107"/>
  <c r="N95" i="107"/>
  <c r="N94" i="107"/>
  <c r="N93" i="107"/>
  <c r="N92" i="107"/>
  <c r="N91" i="107"/>
  <c r="N89" i="107"/>
  <c r="J102" i="107"/>
  <c r="J101" i="107"/>
  <c r="J100" i="107"/>
  <c r="J99" i="107"/>
  <c r="J98" i="107"/>
  <c r="J97" i="107"/>
  <c r="J95" i="107"/>
  <c r="J94" i="107"/>
  <c r="J93" i="107"/>
  <c r="J9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J63" i="107"/>
  <c r="I13" i="107"/>
  <c r="CN53" i="124" l="1"/>
  <c r="CN52" i="124"/>
  <c r="CN51" i="124"/>
  <c r="C64" i="121" l="1"/>
  <c r="C63" i="121"/>
  <c r="F61" i="121"/>
  <c r="E61" i="121"/>
  <c r="D61" i="121"/>
  <c r="C62" i="121"/>
  <c r="U6" i="163"/>
  <c r="F64" i="121" s="1"/>
  <c r="U5" i="163"/>
  <c r="F63" i="121" s="1"/>
  <c r="U4" i="163"/>
  <c r="F62" i="121" s="1"/>
  <c r="T6" i="163"/>
  <c r="E64" i="121" s="1"/>
  <c r="T5" i="163"/>
  <c r="E63" i="121" s="1"/>
  <c r="T4" i="163"/>
  <c r="E62" i="121" s="1"/>
  <c r="S6" i="163"/>
  <c r="D64" i="121" s="1"/>
  <c r="S5" i="163"/>
  <c r="D63" i="121" s="1"/>
  <c r="S4" i="163"/>
  <c r="D62" i="121" s="1"/>
  <c r="KB630" i="115" l="1"/>
  <c r="KA630" i="115"/>
  <c r="JZ630" i="115"/>
  <c r="JY630" i="115"/>
  <c r="JX630" i="115"/>
  <c r="JW630" i="115"/>
  <c r="JV630" i="115"/>
  <c r="JU630" i="115"/>
  <c r="JT630" i="115"/>
  <c r="JS630" i="115"/>
  <c r="JR630" i="115"/>
  <c r="JQ630" i="115"/>
  <c r="JP630" i="115"/>
  <c r="JO630" i="115"/>
  <c r="JN630" i="115"/>
  <c r="JM630" i="115"/>
  <c r="JL630" i="115"/>
  <c r="JK630" i="115"/>
  <c r="JJ630" i="115"/>
  <c r="JI630" i="115"/>
  <c r="JH630" i="115"/>
  <c r="JG630" i="115"/>
  <c r="JF630" i="115"/>
  <c r="JE630" i="115"/>
  <c r="JD630" i="115"/>
  <c r="JC630" i="115"/>
  <c r="JB630" i="115"/>
  <c r="JA630" i="115"/>
  <c r="IZ630" i="115"/>
  <c r="IY630" i="115"/>
  <c r="IX630" i="115"/>
  <c r="IW630" i="115"/>
  <c r="IV630" i="115"/>
  <c r="IU630" i="115"/>
  <c r="IT630" i="115"/>
  <c r="IS630" i="115"/>
  <c r="IR630" i="115"/>
  <c r="IQ630" i="115"/>
  <c r="IP630" i="115"/>
  <c r="IO630" i="115"/>
  <c r="IN630" i="115"/>
  <c r="IM630" i="115"/>
  <c r="IL630" i="115"/>
  <c r="IK630" i="115"/>
  <c r="IJ630" i="115"/>
  <c r="II630" i="115"/>
  <c r="IH630" i="115"/>
  <c r="IG630" i="115"/>
  <c r="IF630" i="115"/>
  <c r="IE630" i="115"/>
  <c r="ID630" i="115"/>
  <c r="IC630" i="115"/>
  <c r="IB630" i="115"/>
  <c r="IA630" i="115"/>
  <c r="HZ630" i="115"/>
  <c r="HY630" i="115"/>
  <c r="HX630" i="115"/>
  <c r="HW630" i="115"/>
  <c r="HV630" i="115"/>
  <c r="HU630" i="115"/>
  <c r="HT630" i="115"/>
  <c r="HS630" i="115"/>
  <c r="HR630" i="115"/>
  <c r="HQ630" i="115"/>
  <c r="HP630" i="115"/>
  <c r="HO630" i="115"/>
  <c r="HN630" i="115"/>
  <c r="HM630" i="115"/>
  <c r="HL630" i="115"/>
  <c r="HK630" i="115"/>
  <c r="HJ630" i="115"/>
  <c r="HI630" i="115"/>
  <c r="HH630" i="115"/>
  <c r="HG630" i="115"/>
  <c r="HF630" i="115"/>
  <c r="HE630" i="115"/>
  <c r="HD630" i="115"/>
  <c r="HC630" i="115"/>
  <c r="HB630" i="115"/>
  <c r="HA630" i="115"/>
  <c r="GZ630" i="115"/>
  <c r="GY630" i="115"/>
  <c r="GX630" i="115"/>
  <c r="GW630" i="115"/>
  <c r="GV630" i="115"/>
  <c r="GU630" i="115"/>
  <c r="GT630" i="115"/>
  <c r="GS630" i="115"/>
  <c r="GR630" i="115"/>
  <c r="GQ630" i="115"/>
  <c r="GP630" i="115"/>
  <c r="GO630" i="115"/>
  <c r="GN630" i="115"/>
  <c r="GM630" i="115"/>
  <c r="GL630" i="115"/>
  <c r="GK630" i="115"/>
  <c r="GJ630" i="115"/>
  <c r="GI630" i="115"/>
  <c r="GH630" i="115"/>
  <c r="GG630" i="115"/>
  <c r="GF630" i="115"/>
  <c r="GE630" i="115"/>
  <c r="GD630" i="115"/>
  <c r="GC630" i="115"/>
  <c r="GB630" i="115"/>
  <c r="GA630" i="115"/>
  <c r="FZ630" i="115"/>
  <c r="FY630" i="115"/>
  <c r="FX630" i="115"/>
  <c r="FW630" i="115"/>
  <c r="FV630" i="115"/>
  <c r="FU630" i="115"/>
  <c r="FT630" i="115"/>
  <c r="FS630" i="115"/>
  <c r="FR630" i="115"/>
  <c r="FQ630" i="115"/>
  <c r="FP630" i="115"/>
  <c r="FO630" i="115"/>
  <c r="FN630" i="115"/>
  <c r="FM630" i="115"/>
  <c r="FL630" i="115"/>
  <c r="FK630" i="115"/>
  <c r="FJ630" i="115"/>
  <c r="FI630" i="115"/>
  <c r="FH630" i="115"/>
  <c r="FG630" i="115"/>
  <c r="FF630" i="115"/>
  <c r="FE630" i="115"/>
  <c r="FD630" i="115"/>
  <c r="FC630" i="115"/>
  <c r="FB630" i="115"/>
  <c r="FA630" i="115"/>
  <c r="EZ630" i="115"/>
  <c r="EY630" i="115"/>
  <c r="EX630" i="115"/>
  <c r="EW630" i="115"/>
  <c r="EV630" i="115"/>
  <c r="EU630" i="115"/>
  <c r="ET630" i="115"/>
  <c r="ES630" i="115"/>
  <c r="KB527" i="115"/>
  <c r="KA527" i="115"/>
  <c r="JZ527" i="115"/>
  <c r="JY527" i="115"/>
  <c r="JX527" i="115"/>
  <c r="JW527" i="115"/>
  <c r="JV527" i="115"/>
  <c r="JU527" i="115"/>
  <c r="JT527" i="115"/>
  <c r="JS527" i="115"/>
  <c r="JR527" i="115"/>
  <c r="JQ527" i="115"/>
  <c r="JP527" i="115"/>
  <c r="JO527" i="115"/>
  <c r="JN527" i="115"/>
  <c r="JM527" i="115"/>
  <c r="JL527" i="115"/>
  <c r="JK527" i="115"/>
  <c r="JJ527" i="115"/>
  <c r="JI527" i="115"/>
  <c r="JH527" i="115"/>
  <c r="JG527" i="115"/>
  <c r="JF527" i="115"/>
  <c r="JE527" i="115"/>
  <c r="JD527" i="115"/>
  <c r="JC527" i="115"/>
  <c r="JB527" i="115"/>
  <c r="JA527" i="115"/>
  <c r="IZ527" i="115"/>
  <c r="IY527" i="115"/>
  <c r="IX527" i="115"/>
  <c r="IW527" i="115"/>
  <c r="IV527" i="115"/>
  <c r="IU527" i="115"/>
  <c r="IT527" i="115"/>
  <c r="IS527" i="115"/>
  <c r="IR527" i="115"/>
  <c r="IQ527" i="115"/>
  <c r="IP527" i="115"/>
  <c r="IO527" i="115"/>
  <c r="IN527" i="115"/>
  <c r="IM527" i="115"/>
  <c r="IL527" i="115"/>
  <c r="IK527" i="115"/>
  <c r="IJ527" i="115"/>
  <c r="II527" i="115"/>
  <c r="IH527" i="115"/>
  <c r="IG527" i="115"/>
  <c r="IF527" i="115"/>
  <c r="IE527" i="115"/>
  <c r="ID527" i="115"/>
  <c r="IC527" i="115"/>
  <c r="IB527" i="115"/>
  <c r="IA527" i="115"/>
  <c r="HZ527" i="115"/>
  <c r="HY527" i="115"/>
  <c r="HX527" i="115"/>
  <c r="HW527" i="115"/>
  <c r="HV527" i="115"/>
  <c r="HU527" i="115"/>
  <c r="HT527" i="115"/>
  <c r="HS527" i="115"/>
  <c r="HR527" i="115"/>
  <c r="HQ527" i="115"/>
  <c r="HP527" i="115"/>
  <c r="HO527" i="115"/>
  <c r="HN527" i="115"/>
  <c r="HM527" i="115"/>
  <c r="HL527" i="115"/>
  <c r="HK527" i="115"/>
  <c r="HJ527" i="115"/>
  <c r="HI527" i="115"/>
  <c r="HH527" i="115"/>
  <c r="HG527" i="115"/>
  <c r="HF527" i="115"/>
  <c r="HE527" i="115"/>
  <c r="HD527" i="115"/>
  <c r="HC527" i="115"/>
  <c r="HB527" i="115"/>
  <c r="HA527" i="115"/>
  <c r="GZ527" i="115"/>
  <c r="GY527" i="115"/>
  <c r="GX527" i="115"/>
  <c r="GW527" i="115"/>
  <c r="GV527" i="115"/>
  <c r="GU527" i="115"/>
  <c r="GT527" i="115"/>
  <c r="GS527" i="115"/>
  <c r="GR527" i="115"/>
  <c r="GQ527" i="115"/>
  <c r="GP527" i="115"/>
  <c r="GO527" i="115"/>
  <c r="GN527" i="115"/>
  <c r="GM527" i="115"/>
  <c r="GL527" i="115"/>
  <c r="GK527" i="115"/>
  <c r="GJ527" i="115"/>
  <c r="GI527" i="115"/>
  <c r="GH527" i="115"/>
  <c r="GG527" i="115"/>
  <c r="GF527" i="115"/>
  <c r="GE527" i="115"/>
  <c r="GD527" i="115"/>
  <c r="GC527" i="115"/>
  <c r="GB527" i="115"/>
  <c r="GA527" i="115"/>
  <c r="FZ527" i="115"/>
  <c r="FY527" i="115"/>
  <c r="FX527" i="115"/>
  <c r="FW527" i="115"/>
  <c r="FV527" i="115"/>
  <c r="FU527" i="115"/>
  <c r="FT527" i="115"/>
  <c r="FS527" i="115"/>
  <c r="FR527" i="115"/>
  <c r="FQ527" i="115"/>
  <c r="FP527" i="115"/>
  <c r="FO527" i="115"/>
  <c r="FN527" i="115"/>
  <c r="FM527" i="115"/>
  <c r="FL527" i="115"/>
  <c r="FK527" i="115"/>
  <c r="FJ527" i="115"/>
  <c r="FI527" i="115"/>
  <c r="FH527" i="115"/>
  <c r="FG527" i="115"/>
  <c r="FF527" i="115"/>
  <c r="FE527" i="115"/>
  <c r="FD527" i="115"/>
  <c r="FC527" i="115"/>
  <c r="FB527" i="115"/>
  <c r="FA527" i="115"/>
  <c r="EZ527" i="115"/>
  <c r="EY527" i="115"/>
  <c r="EX527" i="115"/>
  <c r="EW527" i="115"/>
  <c r="EV527" i="115"/>
  <c r="EU527" i="115"/>
  <c r="ET527" i="115"/>
  <c r="ES527" i="115"/>
  <c r="KB424" i="115"/>
  <c r="KA424" i="115"/>
  <c r="JZ424" i="115"/>
  <c r="JY424" i="115"/>
  <c r="JX424" i="115"/>
  <c r="JW424" i="115"/>
  <c r="JV424" i="115"/>
  <c r="JU424" i="115"/>
  <c r="JT424" i="115"/>
  <c r="JS424" i="115"/>
  <c r="JR424" i="115"/>
  <c r="JQ424" i="115"/>
  <c r="JP424" i="115"/>
  <c r="JO424" i="115"/>
  <c r="JN424" i="115"/>
  <c r="JM424" i="115"/>
  <c r="JL424" i="115"/>
  <c r="JK424" i="115"/>
  <c r="JJ424" i="115"/>
  <c r="JI424" i="115"/>
  <c r="JH424" i="115"/>
  <c r="JG424" i="115"/>
  <c r="JF424" i="115"/>
  <c r="JE424" i="115"/>
  <c r="JD424" i="115"/>
  <c r="JC424" i="115"/>
  <c r="JB424" i="115"/>
  <c r="JA424" i="115"/>
  <c r="IZ424" i="115"/>
  <c r="IY424" i="115"/>
  <c r="IX424" i="115"/>
  <c r="IW424" i="115"/>
  <c r="IV424" i="115"/>
  <c r="IU424" i="115"/>
  <c r="IT424" i="115"/>
  <c r="IS424" i="115"/>
  <c r="IR424" i="115"/>
  <c r="IQ424" i="115"/>
  <c r="IP424" i="115"/>
  <c r="IO424" i="115"/>
  <c r="IN424" i="115"/>
  <c r="IM424" i="115"/>
  <c r="IL424" i="115"/>
  <c r="IK424" i="115"/>
  <c r="IJ424" i="115"/>
  <c r="II424" i="115"/>
  <c r="IH424" i="115"/>
  <c r="IG424" i="115"/>
  <c r="IF424" i="115"/>
  <c r="IE424" i="115"/>
  <c r="ID424" i="115"/>
  <c r="IC424" i="115"/>
  <c r="IB424" i="115"/>
  <c r="IA424" i="115"/>
  <c r="HZ424" i="115"/>
  <c r="HY424" i="115"/>
  <c r="HX424" i="115"/>
  <c r="HW424" i="115"/>
  <c r="HV424" i="115"/>
  <c r="HU424" i="115"/>
  <c r="HT424" i="115"/>
  <c r="HS424" i="115"/>
  <c r="HR424" i="115"/>
  <c r="HQ424" i="115"/>
  <c r="HP424" i="115"/>
  <c r="HO424" i="115"/>
  <c r="HN424" i="115"/>
  <c r="HM424" i="115"/>
  <c r="HL424" i="115"/>
  <c r="HK424" i="115"/>
  <c r="HJ424" i="115"/>
  <c r="HI424" i="115"/>
  <c r="HH424" i="115"/>
  <c r="HG424" i="115"/>
  <c r="HF424" i="115"/>
  <c r="HE424" i="115"/>
  <c r="HD424" i="115"/>
  <c r="HC424" i="115"/>
  <c r="HB424" i="115"/>
  <c r="HA424" i="115"/>
  <c r="GZ424" i="115"/>
  <c r="GY424" i="115"/>
  <c r="GX424" i="115"/>
  <c r="GW424" i="115"/>
  <c r="GV424" i="115"/>
  <c r="GU424" i="115"/>
  <c r="GT424" i="115"/>
  <c r="GS424" i="115"/>
  <c r="GR424" i="115"/>
  <c r="GQ424" i="115"/>
  <c r="GP424" i="115"/>
  <c r="GO424" i="115"/>
  <c r="GN424" i="115"/>
  <c r="GM424" i="115"/>
  <c r="GL424" i="115"/>
  <c r="GK424" i="115"/>
  <c r="GJ424" i="115"/>
  <c r="GI424" i="115"/>
  <c r="GH424" i="115"/>
  <c r="GG424" i="115"/>
  <c r="GF424" i="115"/>
  <c r="GE424" i="115"/>
  <c r="GD424" i="115"/>
  <c r="GC424" i="115"/>
  <c r="GB424" i="115"/>
  <c r="GA424" i="115"/>
  <c r="FZ424" i="115"/>
  <c r="FY424" i="115"/>
  <c r="FX424" i="115"/>
  <c r="FW424" i="115"/>
  <c r="FV424" i="115"/>
  <c r="FU424" i="115"/>
  <c r="FT424" i="115"/>
  <c r="FS424" i="115"/>
  <c r="FR424" i="115"/>
  <c r="FQ424" i="115"/>
  <c r="FP424" i="115"/>
  <c r="FO424" i="115"/>
  <c r="FN424" i="115"/>
  <c r="FM424" i="115"/>
  <c r="FL424" i="115"/>
  <c r="FK424" i="115"/>
  <c r="FJ424" i="115"/>
  <c r="FI424" i="115"/>
  <c r="FH424" i="115"/>
  <c r="FG424" i="115"/>
  <c r="FF424" i="115"/>
  <c r="FE424" i="115"/>
  <c r="FD424" i="115"/>
  <c r="FC424" i="115"/>
  <c r="FB424" i="115"/>
  <c r="FA424" i="115"/>
  <c r="EZ424" i="115"/>
  <c r="EY424" i="115"/>
  <c r="EX424" i="115"/>
  <c r="EW424" i="115"/>
  <c r="EV424" i="115"/>
  <c r="EU424" i="115"/>
  <c r="ET424" i="115"/>
  <c r="ES424" i="115"/>
  <c r="KB319" i="115"/>
  <c r="KA319" i="115"/>
  <c r="JZ319" i="115"/>
  <c r="JY319" i="115"/>
  <c r="JX319" i="115"/>
  <c r="JW319" i="115"/>
  <c r="JV319" i="115"/>
  <c r="JU319" i="115"/>
  <c r="JT319" i="115"/>
  <c r="JS319" i="115"/>
  <c r="JR319" i="115"/>
  <c r="JQ319" i="115"/>
  <c r="JP319" i="115"/>
  <c r="JO319" i="115"/>
  <c r="JN319" i="115"/>
  <c r="JM319" i="115"/>
  <c r="JL319" i="115"/>
  <c r="JK319" i="115"/>
  <c r="JJ319" i="115"/>
  <c r="JI319" i="115"/>
  <c r="JH319" i="115"/>
  <c r="JG319" i="115"/>
  <c r="JF319" i="115"/>
  <c r="JE319" i="115"/>
  <c r="JD319" i="115"/>
  <c r="JC319" i="115"/>
  <c r="JB319" i="115"/>
  <c r="JA319" i="115"/>
  <c r="IZ319" i="115"/>
  <c r="IY319" i="115"/>
  <c r="IX319" i="115"/>
  <c r="IW319" i="115"/>
  <c r="IV319" i="115"/>
  <c r="IU319" i="115"/>
  <c r="IT319" i="115"/>
  <c r="IS319" i="115"/>
  <c r="IR319" i="115"/>
  <c r="IQ319" i="115"/>
  <c r="IP319" i="115"/>
  <c r="IO319" i="115"/>
  <c r="IN319" i="115"/>
  <c r="IM319" i="115"/>
  <c r="IL319" i="115"/>
  <c r="IK319" i="115"/>
  <c r="IJ319" i="115"/>
  <c r="II319" i="115"/>
  <c r="IH319" i="115"/>
  <c r="IG319" i="115"/>
  <c r="IF319" i="115"/>
  <c r="IE319" i="115"/>
  <c r="ID319" i="115"/>
  <c r="IC319" i="115"/>
  <c r="IB319" i="115"/>
  <c r="IA319" i="115"/>
  <c r="HZ319" i="115"/>
  <c r="HY319" i="115"/>
  <c r="HX319" i="115"/>
  <c r="HW319" i="115"/>
  <c r="HV319" i="115"/>
  <c r="HU319" i="115"/>
  <c r="HT319" i="115"/>
  <c r="HS319" i="115"/>
  <c r="HR319" i="115"/>
  <c r="HQ319" i="115"/>
  <c r="HP319" i="115"/>
  <c r="HO319" i="115"/>
  <c r="HN319" i="115"/>
  <c r="HM319" i="115"/>
  <c r="HL319" i="115"/>
  <c r="HK319" i="115"/>
  <c r="HJ319" i="115"/>
  <c r="HI319" i="115"/>
  <c r="HH319" i="115"/>
  <c r="HG319" i="115"/>
  <c r="HF319" i="115"/>
  <c r="HE319" i="115"/>
  <c r="HD319" i="115"/>
  <c r="HC319" i="115"/>
  <c r="HB319" i="115"/>
  <c r="HA319" i="115"/>
  <c r="GZ319" i="115"/>
  <c r="GY319" i="115"/>
  <c r="GX319" i="115"/>
  <c r="GW319" i="115"/>
  <c r="GV319" i="115"/>
  <c r="GU319" i="115"/>
  <c r="GT319" i="115"/>
  <c r="GS319" i="115"/>
  <c r="GR319" i="115"/>
  <c r="GQ319" i="115"/>
  <c r="GP319" i="115"/>
  <c r="GO319" i="115"/>
  <c r="GN319" i="115"/>
  <c r="GM319" i="115"/>
  <c r="GL319" i="115"/>
  <c r="GK319" i="115"/>
  <c r="GJ319" i="115"/>
  <c r="GI319" i="115"/>
  <c r="GH319" i="115"/>
  <c r="GG319" i="115"/>
  <c r="GF319" i="115"/>
  <c r="GE319" i="115"/>
  <c r="GD319" i="115"/>
  <c r="GC319" i="115"/>
  <c r="GB319" i="115"/>
  <c r="GA319" i="115"/>
  <c r="FZ319" i="115"/>
  <c r="FY319" i="115"/>
  <c r="FX319" i="115"/>
  <c r="FW319" i="115"/>
  <c r="FV319" i="115"/>
  <c r="FU319" i="115"/>
  <c r="FT319" i="115"/>
  <c r="FS319" i="115"/>
  <c r="FR319" i="115"/>
  <c r="FQ319" i="115"/>
  <c r="FP319" i="115"/>
  <c r="FO319" i="115"/>
  <c r="FN319" i="115"/>
  <c r="FM319" i="115"/>
  <c r="FL319" i="115"/>
  <c r="FK319" i="115"/>
  <c r="FJ319" i="115"/>
  <c r="FI319" i="115"/>
  <c r="FH319" i="115"/>
  <c r="FG319" i="115"/>
  <c r="FF319" i="115"/>
  <c r="FE319" i="115"/>
  <c r="FD319" i="115"/>
  <c r="FC319" i="115"/>
  <c r="FB319" i="115"/>
  <c r="FA319" i="115"/>
  <c r="EZ319" i="115"/>
  <c r="EY319" i="115"/>
  <c r="EX319" i="115"/>
  <c r="EW319" i="115"/>
  <c r="EV319" i="115"/>
  <c r="EU319" i="115"/>
  <c r="ET319" i="115"/>
  <c r="ES319" i="115"/>
  <c r="KB216" i="115"/>
  <c r="KA216" i="115"/>
  <c r="JZ216" i="115"/>
  <c r="JY216" i="115"/>
  <c r="JX216" i="115"/>
  <c r="JW216" i="115"/>
  <c r="JV216" i="115"/>
  <c r="JU216" i="115"/>
  <c r="JT216" i="115"/>
  <c r="JS216" i="115"/>
  <c r="JR216" i="115"/>
  <c r="JQ216" i="115"/>
  <c r="JP216" i="115"/>
  <c r="JO216" i="115"/>
  <c r="JN216" i="115"/>
  <c r="JM216" i="115"/>
  <c r="JL216" i="115"/>
  <c r="JK216" i="115"/>
  <c r="JJ216" i="115"/>
  <c r="JI216" i="115"/>
  <c r="JH216" i="115"/>
  <c r="JG216" i="115"/>
  <c r="JF216" i="115"/>
  <c r="JE216" i="115"/>
  <c r="JD216" i="115"/>
  <c r="JC216" i="115"/>
  <c r="JB216" i="115"/>
  <c r="JA216" i="115"/>
  <c r="IZ216" i="115"/>
  <c r="IY216" i="115"/>
  <c r="IX216" i="115"/>
  <c r="IW216" i="115"/>
  <c r="IV216" i="115"/>
  <c r="IU216" i="115"/>
  <c r="IT216" i="115"/>
  <c r="IS216" i="115"/>
  <c r="IR216" i="115"/>
  <c r="IQ216" i="115"/>
  <c r="IP216" i="115"/>
  <c r="IO216" i="115"/>
  <c r="IN216" i="115"/>
  <c r="IM216" i="115"/>
  <c r="IL216" i="115"/>
  <c r="IK216" i="115"/>
  <c r="IJ216" i="115"/>
  <c r="II216" i="115"/>
  <c r="IH216" i="115"/>
  <c r="IG216" i="115"/>
  <c r="IF216" i="115"/>
  <c r="IE216" i="115"/>
  <c r="ID216" i="115"/>
  <c r="IC216" i="115"/>
  <c r="IB216" i="115"/>
  <c r="IA216" i="115"/>
  <c r="HZ216" i="115"/>
  <c r="HY216" i="115"/>
  <c r="HX216" i="115"/>
  <c r="HW216" i="115"/>
  <c r="HV216" i="115"/>
  <c r="HU216" i="115"/>
  <c r="HT216" i="115"/>
  <c r="HS216" i="115"/>
  <c r="HR216" i="115"/>
  <c r="HQ216" i="115"/>
  <c r="HP216" i="115"/>
  <c r="HO216" i="115"/>
  <c r="HN216" i="115"/>
  <c r="HM216" i="115"/>
  <c r="HL216" i="115"/>
  <c r="HK216" i="115"/>
  <c r="HJ216" i="115"/>
  <c r="HI216" i="115"/>
  <c r="HH216" i="115"/>
  <c r="HG216" i="115"/>
  <c r="HF216" i="115"/>
  <c r="HE216" i="115"/>
  <c r="HD216" i="115"/>
  <c r="HC216" i="115"/>
  <c r="HB216" i="115"/>
  <c r="HA216" i="115"/>
  <c r="GZ216" i="115"/>
  <c r="GY216" i="115"/>
  <c r="GX216" i="115"/>
  <c r="GW216" i="115"/>
  <c r="GV216" i="115"/>
  <c r="GU216" i="115"/>
  <c r="GT216" i="115"/>
  <c r="GS216" i="115"/>
  <c r="GR216" i="115"/>
  <c r="GQ216" i="115"/>
  <c r="GP216" i="115"/>
  <c r="GO216" i="115"/>
  <c r="GN216" i="115"/>
  <c r="GM216" i="115"/>
  <c r="GL216" i="115"/>
  <c r="GK216" i="115"/>
  <c r="GJ216" i="115"/>
  <c r="GI216" i="115"/>
  <c r="GH216" i="115"/>
  <c r="GG216" i="115"/>
  <c r="GF216" i="115"/>
  <c r="GE216" i="115"/>
  <c r="GD216" i="115"/>
  <c r="GC216" i="115"/>
  <c r="GB216" i="115"/>
  <c r="GA216" i="115"/>
  <c r="FZ216" i="115"/>
  <c r="FY216" i="115"/>
  <c r="FX216" i="115"/>
  <c r="FW216" i="115"/>
  <c r="FV216" i="115"/>
  <c r="FU216" i="115"/>
  <c r="FT216" i="115"/>
  <c r="FS216" i="115"/>
  <c r="FR216" i="115"/>
  <c r="FQ216" i="115"/>
  <c r="FP216" i="115"/>
  <c r="FO216" i="115"/>
  <c r="FN216" i="115"/>
  <c r="FM216" i="115"/>
  <c r="FL216" i="115"/>
  <c r="FK216" i="115"/>
  <c r="FJ216" i="115"/>
  <c r="FI216" i="115"/>
  <c r="FH216" i="115"/>
  <c r="FG216" i="115"/>
  <c r="FF216" i="115"/>
  <c r="FE216" i="115"/>
  <c r="FD216" i="115"/>
  <c r="FC216" i="115"/>
  <c r="FB216" i="115"/>
  <c r="FA216" i="115"/>
  <c r="EZ216" i="115"/>
  <c r="EY216" i="115"/>
  <c r="EX216" i="115"/>
  <c r="EW216" i="115"/>
  <c r="EV216" i="115"/>
  <c r="EU216" i="115"/>
  <c r="ET216" i="115"/>
  <c r="ES216" i="115"/>
  <c r="KB113" i="115"/>
  <c r="KA113" i="115"/>
  <c r="JZ113" i="115"/>
  <c r="JY113" i="115"/>
  <c r="JX113" i="115"/>
  <c r="JW113" i="115"/>
  <c r="JV113" i="115"/>
  <c r="JU113" i="115"/>
  <c r="JT113" i="115"/>
  <c r="JS113" i="115"/>
  <c r="JR113" i="115"/>
  <c r="JQ113" i="115"/>
  <c r="JP113" i="115"/>
  <c r="JO113" i="115"/>
  <c r="JN113" i="115"/>
  <c r="JM113" i="115"/>
  <c r="JL113" i="115"/>
  <c r="JK113" i="115"/>
  <c r="JJ113" i="115"/>
  <c r="JI113" i="115"/>
  <c r="JH113" i="115"/>
  <c r="JG113" i="115"/>
  <c r="JF113" i="115"/>
  <c r="JE113" i="115"/>
  <c r="JD113" i="115"/>
  <c r="JC113" i="115"/>
  <c r="JB113" i="115"/>
  <c r="JA113" i="115"/>
  <c r="IZ113" i="115"/>
  <c r="IY113" i="115"/>
  <c r="IX113" i="115"/>
  <c r="IW113" i="115"/>
  <c r="IV113" i="115"/>
  <c r="IU113" i="115"/>
  <c r="IT113" i="115"/>
  <c r="IS113" i="115"/>
  <c r="IR113" i="115"/>
  <c r="IQ113" i="115"/>
  <c r="IP113" i="115"/>
  <c r="IO113" i="115"/>
  <c r="IN113" i="115"/>
  <c r="IM113" i="115"/>
  <c r="IL113" i="115"/>
  <c r="IK113" i="115"/>
  <c r="IJ113" i="115"/>
  <c r="II113" i="115"/>
  <c r="IH113" i="115"/>
  <c r="IG113" i="115"/>
  <c r="IF113" i="115"/>
  <c r="IE113" i="115"/>
  <c r="ID113" i="115"/>
  <c r="IC113" i="115"/>
  <c r="IB113" i="115"/>
  <c r="IA113" i="115"/>
  <c r="HZ113" i="115"/>
  <c r="HY113" i="115"/>
  <c r="HX113" i="115"/>
  <c r="HW113" i="115"/>
  <c r="HV113" i="115"/>
  <c r="HU113" i="115"/>
  <c r="HT113" i="115"/>
  <c r="HS113" i="115"/>
  <c r="HR113" i="115"/>
  <c r="HQ113" i="115"/>
  <c r="HP113" i="115"/>
  <c r="HO113" i="115"/>
  <c r="HN113" i="115"/>
  <c r="HM113" i="115"/>
  <c r="HL113" i="115"/>
  <c r="HK113" i="115"/>
  <c r="HJ113" i="115"/>
  <c r="HI113" i="115"/>
  <c r="HH113" i="115"/>
  <c r="HG113" i="115"/>
  <c r="HF113" i="115"/>
  <c r="HE113" i="115"/>
  <c r="HD113" i="115"/>
  <c r="HC113" i="115"/>
  <c r="HB113" i="115"/>
  <c r="HA113" i="115"/>
  <c r="GZ113" i="115"/>
  <c r="GY113" i="115"/>
  <c r="GX113" i="115"/>
  <c r="GW113" i="115"/>
  <c r="GV113" i="115"/>
  <c r="GU113" i="115"/>
  <c r="GT113" i="115"/>
  <c r="GS113" i="115"/>
  <c r="GR113" i="115"/>
  <c r="GQ113" i="115"/>
  <c r="GP113" i="115"/>
  <c r="GO113" i="115"/>
  <c r="GN113" i="115"/>
  <c r="GM113" i="115"/>
  <c r="GL113" i="115"/>
  <c r="GK113" i="115"/>
  <c r="GJ113" i="115"/>
  <c r="GI113" i="115"/>
  <c r="GH113" i="115"/>
  <c r="GG113" i="115"/>
  <c r="GF113" i="115"/>
  <c r="GE113" i="115"/>
  <c r="GD113" i="115"/>
  <c r="GC113" i="115"/>
  <c r="GB113" i="115"/>
  <c r="GA113" i="115"/>
  <c r="FZ113" i="115"/>
  <c r="FY113" i="115"/>
  <c r="FX113" i="115"/>
  <c r="FW113" i="115"/>
  <c r="FV113" i="115"/>
  <c r="FU113" i="115"/>
  <c r="FT113" i="115"/>
  <c r="FS113" i="115"/>
  <c r="FR113" i="115"/>
  <c r="FQ113" i="115"/>
  <c r="FP113" i="115"/>
  <c r="FO113" i="115"/>
  <c r="FN113" i="115"/>
  <c r="FM113" i="115"/>
  <c r="FL113" i="115"/>
  <c r="FK113" i="115"/>
  <c r="FJ113" i="115"/>
  <c r="FI113" i="115"/>
  <c r="FH113" i="115"/>
  <c r="FG113" i="115"/>
  <c r="FF113" i="115"/>
  <c r="FE113" i="115"/>
  <c r="FD113" i="115"/>
  <c r="FC113" i="115"/>
  <c r="FB113" i="115"/>
  <c r="FA113" i="115"/>
  <c r="EZ113" i="115"/>
  <c r="EY113" i="115"/>
  <c r="EX113" i="115"/>
  <c r="EW113" i="115"/>
  <c r="EV113" i="115"/>
  <c r="EU113" i="115"/>
  <c r="ET113" i="115"/>
  <c r="ES113" i="115"/>
  <c r="KB10" i="115"/>
  <c r="KA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JA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IA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HA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GA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FA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C273" i="121" l="1"/>
  <c r="B46" i="112"/>
  <c r="C282" i="121" s="1"/>
  <c r="B45" i="112"/>
  <c r="E20" i="112"/>
  <c r="I103" i="141" l="1"/>
  <c r="E61" i="122" l="1"/>
  <c r="E62" i="122"/>
  <c r="F62" i="122" l="1"/>
  <c r="F61" i="122"/>
  <c r="D12" i="122" l="1"/>
  <c r="E12" i="122" s="1"/>
  <c r="D11" i="122"/>
  <c r="E11" i="122" s="1"/>
  <c r="G15" i="122" l="1"/>
  <c r="H15" i="122" s="1"/>
  <c r="G14" i="122"/>
  <c r="H14" i="122" s="1"/>
  <c r="G13" i="122"/>
  <c r="H13" i="122" s="1"/>
  <c r="G11" i="122"/>
  <c r="H11" i="122" s="1"/>
  <c r="G12" i="122"/>
  <c r="H12" i="122" s="1"/>
  <c r="D1" i="163" l="1"/>
  <c r="G15" i="163"/>
  <c r="G14" i="163"/>
  <c r="K125" i="107" l="1"/>
  <c r="K119" i="107"/>
  <c r="K113" i="107"/>
  <c r="K104" i="107"/>
  <c r="G104" i="107"/>
  <c r="K112" i="107" l="1"/>
  <c r="K111" i="107" s="1"/>
  <c r="K105" i="107" s="1"/>
  <c r="K96" i="107" l="1"/>
  <c r="K90" i="107"/>
  <c r="K88" i="107" s="1"/>
  <c r="K81" i="107"/>
  <c r="K74" i="107"/>
  <c r="K68" i="107"/>
  <c r="K62" i="107"/>
  <c r="K87" i="107" l="1"/>
  <c r="K61" i="107"/>
  <c r="K60" i="107" s="1"/>
  <c r="K106" i="107" l="1"/>
  <c r="K110" i="107"/>
  <c r="L66" i="127"/>
  <c r="M66" i="127"/>
  <c r="N66" i="127"/>
  <c r="L65" i="127"/>
  <c r="M65" i="127"/>
  <c r="N65" i="127"/>
  <c r="G96" i="107" l="1"/>
  <c r="L41" i="112" l="1"/>
  <c r="L28" i="112"/>
  <c r="L22" i="112"/>
  <c r="C52" i="56" l="1"/>
  <c r="R260" i="121" l="1"/>
  <c r="Q260" i="121"/>
  <c r="R259" i="121"/>
  <c r="Q259" i="121"/>
  <c r="S40" i="112"/>
  <c r="R277" i="121" s="1"/>
  <c r="R40" i="112"/>
  <c r="Q277" i="121" s="1"/>
  <c r="S39" i="112"/>
  <c r="R276" i="121" s="1"/>
  <c r="R39" i="112"/>
  <c r="Q276" i="121" s="1"/>
  <c r="L43" i="112"/>
  <c r="L42" i="112"/>
  <c r="L30" i="112"/>
  <c r="L29" i="112"/>
  <c r="L25" i="112"/>
  <c r="L24" i="112"/>
  <c r="L23" i="112"/>
  <c r="L19" i="112" s="1"/>
  <c r="L31" i="112" s="1"/>
  <c r="L38" i="112" l="1"/>
  <c r="C45" i="121" l="1"/>
  <c r="C300" i="121"/>
  <c r="C307" i="121" l="1"/>
  <c r="C305" i="121"/>
  <c r="C306" i="121"/>
  <c r="C304" i="121"/>
  <c r="C299" i="121"/>
  <c r="E101" i="122"/>
  <c r="G307" i="121" s="1"/>
  <c r="E95" i="122"/>
  <c r="F304" i="121" s="1"/>
  <c r="E76" i="122"/>
  <c r="F299" i="121" s="1"/>
  <c r="F96" i="122"/>
  <c r="G305" i="121" s="1"/>
  <c r="G77" i="122"/>
  <c r="H300" i="121" s="1"/>
  <c r="CQ15" i="124" l="1"/>
  <c r="D332" i="121" l="1"/>
  <c r="E332" i="121"/>
  <c r="F332" i="121"/>
  <c r="G332" i="121"/>
  <c r="H332" i="121"/>
  <c r="I332" i="121"/>
  <c r="J332" i="121"/>
  <c r="K332" i="121"/>
  <c r="L332" i="121"/>
  <c r="M332" i="121"/>
  <c r="N332" i="121"/>
  <c r="O332" i="121"/>
  <c r="P332" i="121"/>
  <c r="Q332" i="121"/>
  <c r="R332" i="121"/>
  <c r="S332" i="121"/>
  <c r="T332" i="121"/>
  <c r="U332" i="121"/>
  <c r="V332" i="121"/>
  <c r="W332" i="121"/>
  <c r="X332" i="121"/>
  <c r="Y332" i="121"/>
  <c r="Z332" i="121"/>
  <c r="AJ332" i="121"/>
  <c r="C333" i="121"/>
  <c r="D333" i="121"/>
  <c r="E333" i="121"/>
  <c r="F333" i="121"/>
  <c r="G333" i="121"/>
  <c r="H333" i="121"/>
  <c r="I333" i="121"/>
  <c r="J333" i="121"/>
  <c r="K333" i="121"/>
  <c r="L333" i="121"/>
  <c r="M333" i="121"/>
  <c r="N333" i="121"/>
  <c r="O333" i="121"/>
  <c r="P333" i="121"/>
  <c r="Q333" i="121"/>
  <c r="R333" i="121"/>
  <c r="S333" i="121"/>
  <c r="T333" i="121"/>
  <c r="U333" i="121"/>
  <c r="V333" i="121"/>
  <c r="W333" i="121"/>
  <c r="X333" i="121"/>
  <c r="Y333" i="121"/>
  <c r="Z333" i="121"/>
  <c r="AJ333" i="121"/>
  <c r="C334" i="121"/>
  <c r="D334" i="121"/>
  <c r="E334" i="121"/>
  <c r="F334" i="121"/>
  <c r="G334" i="121"/>
  <c r="H334" i="121"/>
  <c r="I334" i="121"/>
  <c r="J334" i="121"/>
  <c r="K334" i="121"/>
  <c r="L334" i="121"/>
  <c r="M334" i="121"/>
  <c r="N334" i="121"/>
  <c r="O334" i="121"/>
  <c r="P334" i="121"/>
  <c r="Q334" i="121"/>
  <c r="R334" i="121"/>
  <c r="S334" i="121"/>
  <c r="T334" i="121"/>
  <c r="U334" i="121"/>
  <c r="V334" i="121"/>
  <c r="W334" i="121"/>
  <c r="X334" i="121"/>
  <c r="Y334" i="121"/>
  <c r="Z334" i="121"/>
  <c r="AJ334" i="121"/>
  <c r="C335" i="121"/>
  <c r="D335" i="121"/>
  <c r="E335" i="121"/>
  <c r="F335" i="121"/>
  <c r="G335" i="121"/>
  <c r="H335" i="121"/>
  <c r="I335" i="121"/>
  <c r="J335" i="121"/>
  <c r="K335" i="121"/>
  <c r="L335" i="121"/>
  <c r="M335" i="121"/>
  <c r="N335" i="121"/>
  <c r="O335" i="121"/>
  <c r="P335" i="121"/>
  <c r="Q335" i="121"/>
  <c r="R335" i="121"/>
  <c r="S335" i="121"/>
  <c r="T335" i="121"/>
  <c r="U335" i="121"/>
  <c r="V335" i="121"/>
  <c r="W335" i="121"/>
  <c r="X335" i="121"/>
  <c r="Y335" i="121"/>
  <c r="Z335" i="121"/>
  <c r="AJ335" i="121"/>
  <c r="C336" i="121"/>
  <c r="D336" i="121"/>
  <c r="E336" i="121"/>
  <c r="F336" i="121"/>
  <c r="G336" i="121"/>
  <c r="H336" i="121"/>
  <c r="I336" i="121"/>
  <c r="J336" i="121"/>
  <c r="K336" i="121"/>
  <c r="L336" i="121"/>
  <c r="M336" i="121"/>
  <c r="N336" i="121"/>
  <c r="O336" i="121"/>
  <c r="P336" i="121"/>
  <c r="Q336" i="121"/>
  <c r="R336" i="121"/>
  <c r="S336" i="121"/>
  <c r="T336" i="121"/>
  <c r="U336" i="121"/>
  <c r="V336" i="121"/>
  <c r="W336" i="121"/>
  <c r="X336" i="121"/>
  <c r="Y336" i="121"/>
  <c r="Z336" i="121"/>
  <c r="AJ336" i="121"/>
  <c r="C337" i="121"/>
  <c r="D337" i="121"/>
  <c r="E337" i="121"/>
  <c r="F337" i="121"/>
  <c r="G337" i="121"/>
  <c r="H337" i="121"/>
  <c r="I337" i="121"/>
  <c r="J337" i="121"/>
  <c r="K337" i="121"/>
  <c r="L337" i="121"/>
  <c r="M337" i="121"/>
  <c r="N337" i="121"/>
  <c r="O337" i="121"/>
  <c r="P337" i="121"/>
  <c r="Q337" i="121"/>
  <c r="R337" i="121"/>
  <c r="S337" i="121"/>
  <c r="T337" i="121"/>
  <c r="U337" i="121"/>
  <c r="V337" i="121"/>
  <c r="W337" i="121"/>
  <c r="X337" i="121"/>
  <c r="Y337" i="121"/>
  <c r="Z337" i="121"/>
  <c r="AJ337" i="121"/>
  <c r="C338" i="121"/>
  <c r="D338" i="121"/>
  <c r="E338" i="121"/>
  <c r="F338" i="121"/>
  <c r="G338" i="121"/>
  <c r="H338" i="121"/>
  <c r="I338" i="121"/>
  <c r="J338" i="121"/>
  <c r="K338" i="121"/>
  <c r="L338" i="121"/>
  <c r="M338" i="121"/>
  <c r="N338" i="121"/>
  <c r="O338" i="121"/>
  <c r="P338" i="121"/>
  <c r="Q338" i="121"/>
  <c r="R338" i="121"/>
  <c r="S338" i="121"/>
  <c r="T338" i="121"/>
  <c r="U338" i="121"/>
  <c r="V338" i="121"/>
  <c r="W338" i="121"/>
  <c r="X338" i="121"/>
  <c r="Y338" i="121"/>
  <c r="Z338" i="121"/>
  <c r="AJ338" i="121"/>
  <c r="C339" i="121"/>
  <c r="D339" i="121"/>
  <c r="E339" i="121"/>
  <c r="F339" i="121"/>
  <c r="G339" i="121"/>
  <c r="H339" i="121"/>
  <c r="I339" i="121"/>
  <c r="J339" i="121"/>
  <c r="K339" i="121"/>
  <c r="L339" i="121"/>
  <c r="M339" i="121"/>
  <c r="N339" i="121"/>
  <c r="O339" i="121"/>
  <c r="P339" i="121"/>
  <c r="Q339" i="121"/>
  <c r="R339" i="121"/>
  <c r="S339" i="121"/>
  <c r="T339" i="121"/>
  <c r="U339" i="121"/>
  <c r="V339" i="121"/>
  <c r="W339" i="121"/>
  <c r="X339" i="121"/>
  <c r="Y339" i="121"/>
  <c r="Z339" i="121"/>
  <c r="AJ339" i="121"/>
  <c r="C340" i="121"/>
  <c r="D340" i="121"/>
  <c r="E340" i="121"/>
  <c r="F340" i="121"/>
  <c r="G340" i="121"/>
  <c r="H340" i="121"/>
  <c r="I340" i="121"/>
  <c r="J340" i="121"/>
  <c r="K340" i="121"/>
  <c r="L340" i="121"/>
  <c r="M340" i="121"/>
  <c r="N340" i="121"/>
  <c r="O340" i="121"/>
  <c r="P340" i="121"/>
  <c r="Q340" i="121"/>
  <c r="C341" i="121"/>
  <c r="D341" i="121"/>
  <c r="E341" i="121"/>
  <c r="F341" i="121"/>
  <c r="G341" i="121"/>
  <c r="H341" i="121"/>
  <c r="I341" i="121"/>
  <c r="J341" i="121"/>
  <c r="K341" i="121"/>
  <c r="L341" i="121"/>
  <c r="M341" i="121"/>
  <c r="N341" i="121"/>
  <c r="O341" i="121"/>
  <c r="P341" i="121"/>
  <c r="Q341" i="121"/>
  <c r="C342" i="121"/>
  <c r="D342" i="121"/>
  <c r="E342" i="121"/>
  <c r="F342" i="121"/>
  <c r="G342" i="121"/>
  <c r="H342" i="121"/>
  <c r="I342" i="121"/>
  <c r="J342" i="121"/>
  <c r="K342" i="121"/>
  <c r="L342" i="121"/>
  <c r="M342" i="121"/>
  <c r="N342" i="121"/>
  <c r="O342" i="121"/>
  <c r="P342" i="121"/>
  <c r="Q342" i="121"/>
  <c r="C343" i="121"/>
  <c r="D343" i="121"/>
  <c r="E343" i="121"/>
  <c r="F343" i="121"/>
  <c r="G343" i="121"/>
  <c r="H343" i="121"/>
  <c r="I343" i="121"/>
  <c r="J343" i="121"/>
  <c r="K343" i="121"/>
  <c r="L343" i="121"/>
  <c r="M343" i="121"/>
  <c r="N343" i="121"/>
  <c r="O343" i="121"/>
  <c r="P343" i="121"/>
  <c r="Q343" i="121"/>
  <c r="C344" i="121"/>
  <c r="D344" i="121"/>
  <c r="E344" i="121"/>
  <c r="F344" i="121"/>
  <c r="G344" i="121"/>
  <c r="H344" i="121"/>
  <c r="I344" i="121"/>
  <c r="J344" i="121"/>
  <c r="K344" i="121"/>
  <c r="L344" i="121"/>
  <c r="M344" i="121"/>
  <c r="N344" i="121"/>
  <c r="O344" i="121"/>
  <c r="P344" i="121"/>
  <c r="Q344" i="121"/>
  <c r="C345" i="121"/>
  <c r="D345" i="121"/>
  <c r="E345" i="121"/>
  <c r="F345" i="121"/>
  <c r="G345" i="121"/>
  <c r="H345" i="121"/>
  <c r="I345" i="121"/>
  <c r="J345" i="121"/>
  <c r="K345" i="121"/>
  <c r="L345" i="121"/>
  <c r="M345" i="121"/>
  <c r="N345" i="121"/>
  <c r="O345" i="121"/>
  <c r="P345" i="121"/>
  <c r="Q345" i="121"/>
  <c r="C346" i="121"/>
  <c r="D346" i="121"/>
  <c r="E346" i="121"/>
  <c r="F346" i="121"/>
  <c r="G346" i="121"/>
  <c r="H346" i="121"/>
  <c r="I346" i="121"/>
  <c r="J346" i="121"/>
  <c r="K346" i="121"/>
  <c r="L346" i="121"/>
  <c r="M346" i="121"/>
  <c r="N346" i="121"/>
  <c r="O346" i="121"/>
  <c r="P346" i="121"/>
  <c r="Q346" i="121"/>
  <c r="C347" i="121"/>
  <c r="E347" i="121"/>
  <c r="G347" i="121"/>
  <c r="E7" i="122" l="1"/>
  <c r="G6" i="122"/>
  <c r="E8" i="122"/>
  <c r="X41" i="122" s="1"/>
  <c r="E6" i="122"/>
  <c r="X21" i="122" s="1"/>
  <c r="H6" i="122" l="1"/>
  <c r="Z21" i="122"/>
  <c r="Z51" i="122" s="1"/>
  <c r="S21" i="122"/>
  <c r="S51" i="122" s="1"/>
  <c r="G21" i="122"/>
  <c r="G51" i="122" s="1"/>
  <c r="Y21" i="122"/>
  <c r="T21" i="122"/>
  <c r="T51" i="122" s="1"/>
  <c r="H21" i="122"/>
  <c r="H51" i="122" s="1"/>
  <c r="Y51" i="122"/>
  <c r="E21" i="122"/>
  <c r="X31" i="122"/>
  <c r="F21" i="122"/>
  <c r="F31" i="122"/>
  <c r="D106" i="122" s="1"/>
  <c r="F8" i="122"/>
  <c r="Q31" i="122"/>
  <c r="E41" i="122"/>
  <c r="W21" i="122"/>
  <c r="W41" i="122"/>
  <c r="R31" i="122"/>
  <c r="Q21" i="122"/>
  <c r="Q41" i="122"/>
  <c r="F7" i="122"/>
  <c r="R21" i="122"/>
  <c r="R41" i="122"/>
  <c r="E31" i="122"/>
  <c r="C106" i="122" s="1"/>
  <c r="F6" i="122"/>
  <c r="F41" i="122"/>
  <c r="W31" i="122"/>
  <c r="C8" i="122"/>
  <c r="C6" i="122"/>
  <c r="P21" i="122" l="1"/>
  <c r="O21" i="122"/>
  <c r="V21" i="122"/>
  <c r="U21" i="122"/>
  <c r="D8" i="122"/>
  <c r="U41" i="122"/>
  <c r="D41" i="122"/>
  <c r="D104" i="122" s="1"/>
  <c r="C41" i="122"/>
  <c r="C104" i="122" s="1"/>
  <c r="V41" i="122"/>
  <c r="P41" i="122"/>
  <c r="O41" i="122"/>
  <c r="D21" i="122"/>
  <c r="C21" i="122"/>
  <c r="D6" i="122" l="1"/>
  <c r="M112" i="125" l="1"/>
  <c r="M421" i="30" l="1"/>
  <c r="L421" i="30"/>
  <c r="K421" i="30"/>
  <c r="J421" i="30"/>
  <c r="I421" i="30"/>
  <c r="H421" i="30"/>
  <c r="G421" i="30"/>
  <c r="F421" i="30"/>
  <c r="E421" i="30"/>
  <c r="M417" i="30"/>
  <c r="M415" i="30" s="1"/>
  <c r="M406" i="30" s="1"/>
  <c r="L417" i="30"/>
  <c r="K417" i="30"/>
  <c r="J417" i="30"/>
  <c r="J415" i="30" s="1"/>
  <c r="J406" i="30" s="1"/>
  <c r="J405" i="30" s="1"/>
  <c r="I417" i="30"/>
  <c r="H417" i="30"/>
  <c r="G417" i="30"/>
  <c r="F417" i="30"/>
  <c r="E417" i="30"/>
  <c r="E415" i="30" s="1"/>
  <c r="E406" i="30" s="1"/>
  <c r="E405" i="30" s="1"/>
  <c r="L415" i="30"/>
  <c r="K415" i="30"/>
  <c r="K406" i="30" s="1"/>
  <c r="K405" i="30" s="1"/>
  <c r="I415" i="30"/>
  <c r="I406" i="30" s="1"/>
  <c r="I405" i="30" s="1"/>
  <c r="H415" i="30"/>
  <c r="H406" i="30" s="1"/>
  <c r="H405" i="30" s="1"/>
  <c r="G415" i="30"/>
  <c r="F415" i="30"/>
  <c r="F406" i="30" s="1"/>
  <c r="F405" i="30" s="1"/>
  <c r="M407" i="30"/>
  <c r="L407" i="30"/>
  <c r="K407" i="30"/>
  <c r="J407" i="30"/>
  <c r="I407" i="30"/>
  <c r="H407" i="30"/>
  <c r="G407" i="30"/>
  <c r="F407" i="30"/>
  <c r="E407" i="30"/>
  <c r="D421" i="30"/>
  <c r="D417" i="30"/>
  <c r="D415" i="30" s="1"/>
  <c r="D406" i="30" s="1"/>
  <c r="D405" i="30" s="1"/>
  <c r="D407" i="30"/>
  <c r="G406" i="30" l="1"/>
  <c r="G405" i="30" s="1"/>
  <c r="L406" i="30"/>
  <c r="L405" i="30" s="1"/>
  <c r="M405" i="30"/>
  <c r="I21" i="141" l="1"/>
  <c r="C21" i="141"/>
  <c r="F53" i="56" l="1"/>
  <c r="F51" i="56" l="1"/>
  <c r="CG53" i="124" l="1"/>
  <c r="CO53" i="124" s="1"/>
  <c r="CG52" i="124"/>
  <c r="CO52" i="124" s="1"/>
  <c r="CG51" i="124"/>
  <c r="CO51" i="124" s="1"/>
  <c r="CC51" i="124"/>
  <c r="CM51" i="124" s="1"/>
  <c r="CP15" i="124" l="1"/>
  <c r="J47" i="125" l="1"/>
  <c r="H51" i="124" l="1"/>
  <c r="M50" i="124"/>
  <c r="L52" i="124"/>
  <c r="L53" i="124"/>
  <c r="L51" i="124"/>
  <c r="L55" i="124"/>
  <c r="H55" i="124"/>
  <c r="H52" i="124"/>
  <c r="H53" i="124"/>
  <c r="F292" i="121" l="1"/>
  <c r="H63" i="122"/>
  <c r="G63" i="122"/>
  <c r="D63" i="122" l="1"/>
  <c r="C63" i="122"/>
  <c r="C303" i="121" l="1"/>
  <c r="C302" i="121"/>
  <c r="C301" i="121"/>
  <c r="C298" i="121"/>
  <c r="C297" i="121"/>
  <c r="C296" i="121"/>
  <c r="C295" i="121"/>
  <c r="C294" i="121"/>
  <c r="C293" i="121"/>
  <c r="C291" i="121"/>
  <c r="C292" i="121"/>
  <c r="C290" i="121" l="1"/>
  <c r="C289" i="121"/>
  <c r="E288" i="121"/>
  <c r="F288" i="121"/>
  <c r="G288" i="121"/>
  <c r="H288" i="121"/>
  <c r="I288" i="121"/>
  <c r="D288" i="121"/>
  <c r="D259" i="121"/>
  <c r="F291" i="121" l="1"/>
  <c r="G294" i="121"/>
  <c r="I296" i="121"/>
  <c r="H295" i="121"/>
  <c r="G293" i="121" l="1"/>
  <c r="E116" i="118" l="1"/>
  <c r="D116" i="118"/>
  <c r="H52" i="118"/>
  <c r="H53" i="118"/>
  <c r="H54" i="118"/>
  <c r="H55" i="118"/>
  <c r="H56" i="118"/>
  <c r="H57" i="118"/>
  <c r="H58" i="118"/>
  <c r="H59" i="118"/>
  <c r="H60" i="118"/>
  <c r="H61" i="118"/>
  <c r="H62" i="118"/>
  <c r="H51" i="118"/>
  <c r="H50" i="118"/>
  <c r="AZ59" i="124" l="1"/>
  <c r="AX59" i="124"/>
  <c r="AW59" i="124"/>
  <c r="AV59" i="124"/>
  <c r="AT59" i="124"/>
  <c r="AS59" i="124"/>
  <c r="AR59" i="124"/>
  <c r="AQ59" i="124"/>
  <c r="AP59" i="124"/>
  <c r="BV57" i="124"/>
  <c r="BT57" i="124"/>
  <c r="BS57" i="124"/>
  <c r="BR57" i="124"/>
  <c r="BP57" i="124"/>
  <c r="BO57" i="124"/>
  <c r="BN57" i="124"/>
  <c r="BM57" i="124"/>
  <c r="BL57" i="124"/>
  <c r="BU59" i="124"/>
  <c r="BQ59" i="124"/>
  <c r="BU58" i="124"/>
  <c r="BU57" i="124" s="1"/>
  <c r="BQ58" i="124"/>
  <c r="BQ57" i="124" s="1"/>
  <c r="L50" i="124"/>
  <c r="K50" i="124"/>
  <c r="J50" i="124"/>
  <c r="H50" i="124"/>
  <c r="C96" i="125" s="1"/>
  <c r="G50" i="124"/>
  <c r="F50" i="124"/>
  <c r="E50" i="124"/>
  <c r="D50" i="124"/>
  <c r="C50" i="124"/>
  <c r="CF50" i="124"/>
  <c r="CE50" i="124"/>
  <c r="CD50" i="124"/>
  <c r="AU59" i="124" l="1"/>
  <c r="I50" i="124"/>
  <c r="D97" i="122"/>
  <c r="C97" i="122"/>
  <c r="E97" i="122" s="1"/>
  <c r="F306" i="121" s="1"/>
  <c r="E84" i="122"/>
  <c r="E83" i="122"/>
  <c r="E92" i="122" l="1"/>
  <c r="F303" i="121" s="1"/>
  <c r="D105" i="122" l="1"/>
  <c r="M90" i="127" l="1"/>
  <c r="M85" i="127"/>
  <c r="L90" i="127"/>
  <c r="L85" i="127"/>
  <c r="N28" i="127"/>
  <c r="E27" i="127"/>
  <c r="K39" i="124" l="1"/>
  <c r="H80" i="125" l="1"/>
  <c r="H79" i="125"/>
  <c r="L81" i="127" l="1"/>
  <c r="M81" i="127"/>
  <c r="C61" i="127"/>
  <c r="D61" i="127"/>
  <c r="D52" i="127"/>
  <c r="C52" i="127"/>
  <c r="D50" i="127"/>
  <c r="D57" i="127" s="1"/>
  <c r="C50" i="127"/>
  <c r="C57" i="127" s="1"/>
  <c r="C34" i="127"/>
  <c r="D34" i="127"/>
  <c r="C36" i="127"/>
  <c r="D36" i="127"/>
  <c r="K16" i="127"/>
  <c r="K11" i="127"/>
  <c r="J16" i="127"/>
  <c r="J11" i="127"/>
  <c r="K8" i="127"/>
  <c r="J8" i="127"/>
  <c r="D41" i="127" l="1"/>
  <c r="C41" i="127"/>
  <c r="M3" i="127"/>
  <c r="L3" i="127" l="1"/>
  <c r="M28" i="127"/>
  <c r="AI250" i="121"/>
  <c r="AH250" i="121"/>
  <c r="AG250" i="121"/>
  <c r="AF250" i="121"/>
  <c r="AE250" i="121"/>
  <c r="AD250" i="121"/>
  <c r="AC250" i="121"/>
  <c r="AB250" i="121"/>
  <c r="AA250" i="121"/>
  <c r="AZ48" i="124"/>
  <c r="AX48" i="124"/>
  <c r="AW48" i="124"/>
  <c r="AV48" i="124"/>
  <c r="AT48" i="124"/>
  <c r="AS48" i="124"/>
  <c r="AR48" i="124"/>
  <c r="AQ48" i="124"/>
  <c r="AP48" i="124"/>
  <c r="AZ47" i="124"/>
  <c r="AX47" i="124"/>
  <c r="AW47" i="124"/>
  <c r="AV47" i="124"/>
  <c r="AT47" i="124"/>
  <c r="AS47" i="124"/>
  <c r="AR47" i="124"/>
  <c r="AQ47" i="124"/>
  <c r="AP47" i="124"/>
  <c r="AZ45" i="124"/>
  <c r="AX45" i="124"/>
  <c r="AW45" i="124"/>
  <c r="AV45" i="124"/>
  <c r="AT45" i="124"/>
  <c r="AS45" i="124"/>
  <c r="AR45" i="124"/>
  <c r="AQ45" i="124"/>
  <c r="AP45" i="124"/>
  <c r="AZ44" i="124"/>
  <c r="AX44" i="124"/>
  <c r="AW44" i="124"/>
  <c r="AV44" i="124"/>
  <c r="AT44" i="124"/>
  <c r="AS44" i="124"/>
  <c r="AR44" i="124"/>
  <c r="AQ44" i="124"/>
  <c r="AP44" i="124"/>
  <c r="AZ42" i="124"/>
  <c r="AX42" i="124"/>
  <c r="AW42" i="124"/>
  <c r="AV42" i="124"/>
  <c r="AT42" i="124"/>
  <c r="AS42" i="124"/>
  <c r="AR42" i="124"/>
  <c r="AQ42" i="124"/>
  <c r="AP42" i="124"/>
  <c r="AZ41" i="124"/>
  <c r="AX41" i="124"/>
  <c r="AW41" i="124"/>
  <c r="AV41" i="124"/>
  <c r="AT41" i="124"/>
  <c r="AS41" i="124"/>
  <c r="AR41" i="124"/>
  <c r="AQ41" i="124"/>
  <c r="AP41" i="124"/>
  <c r="AZ39" i="124"/>
  <c r="H73" i="125" s="1"/>
  <c r="AX39" i="124"/>
  <c r="AW39" i="124"/>
  <c r="AV39" i="124"/>
  <c r="AT39" i="124"/>
  <c r="AS39" i="124"/>
  <c r="AR39" i="124"/>
  <c r="AQ39" i="124"/>
  <c r="AP39" i="124"/>
  <c r="BV49" i="124"/>
  <c r="AI252" i="121" s="1"/>
  <c r="BT49" i="124"/>
  <c r="AH252" i="121" s="1"/>
  <c r="BS49" i="124"/>
  <c r="AG252" i="121" s="1"/>
  <c r="BR49" i="124"/>
  <c r="AF252" i="121" s="1"/>
  <c r="BP49" i="124"/>
  <c r="AE252" i="121" s="1"/>
  <c r="BO49" i="124"/>
  <c r="AD252" i="121" s="1"/>
  <c r="BN49" i="124"/>
  <c r="AC252" i="121" s="1"/>
  <c r="BM49" i="124"/>
  <c r="AB252" i="121" s="1"/>
  <c r="BL49" i="124"/>
  <c r="AA252" i="121" s="1"/>
  <c r="BU48" i="124"/>
  <c r="BQ48" i="124"/>
  <c r="BU47" i="124"/>
  <c r="BQ47" i="124"/>
  <c r="BV46" i="124"/>
  <c r="AI251" i="121" s="1"/>
  <c r="BT46" i="124"/>
  <c r="AH251" i="121" s="1"/>
  <c r="BS46" i="124"/>
  <c r="AG251" i="121" s="1"/>
  <c r="BR46" i="124"/>
  <c r="AF251" i="121" s="1"/>
  <c r="BP46" i="124"/>
  <c r="AE251" i="121" s="1"/>
  <c r="BO46" i="124"/>
  <c r="AD251" i="121" s="1"/>
  <c r="BN46" i="124"/>
  <c r="AC251" i="121" s="1"/>
  <c r="BM46" i="124"/>
  <c r="AB251" i="121" s="1"/>
  <c r="BL46" i="124"/>
  <c r="AA251" i="121" s="1"/>
  <c r="BU45" i="124"/>
  <c r="BQ45" i="124"/>
  <c r="BU44" i="124"/>
  <c r="BQ44" i="124"/>
  <c r="BV43" i="124"/>
  <c r="BT43" i="124"/>
  <c r="BS43" i="124"/>
  <c r="BR43" i="124"/>
  <c r="BP43" i="124"/>
  <c r="BO43" i="124"/>
  <c r="BN43" i="124"/>
  <c r="BM43" i="124"/>
  <c r="BL43" i="124"/>
  <c r="BU42" i="124"/>
  <c r="BQ42" i="124"/>
  <c r="BU41" i="124"/>
  <c r="BQ41" i="124"/>
  <c r="BV40" i="124"/>
  <c r="BT40" i="124"/>
  <c r="BS40" i="124"/>
  <c r="BR40" i="124"/>
  <c r="BP40" i="124"/>
  <c r="BO40" i="124"/>
  <c r="BN40" i="124"/>
  <c r="BM40" i="124"/>
  <c r="BL40" i="124"/>
  <c r="BU39" i="124"/>
  <c r="BQ39" i="124"/>
  <c r="BQ40" i="124" l="1"/>
  <c r="BU43" i="124"/>
  <c r="H76" i="125"/>
  <c r="AU42" i="124"/>
  <c r="BQ43" i="124"/>
  <c r="AU44" i="124"/>
  <c r="AU41" i="124"/>
  <c r="AU47" i="124"/>
  <c r="AU39" i="124"/>
  <c r="F73" i="125" s="1"/>
  <c r="AU45" i="124"/>
  <c r="BU40" i="124"/>
  <c r="AU48" i="124"/>
  <c r="K3" i="127"/>
  <c r="L28" i="127"/>
  <c r="C270" i="121"/>
  <c r="F76" i="125" l="1"/>
  <c r="J3" i="127"/>
  <c r="K28" i="127"/>
  <c r="J25" i="112"/>
  <c r="H25" i="112"/>
  <c r="G25" i="112"/>
  <c r="F25" i="112"/>
  <c r="C25" i="112"/>
  <c r="B96" i="125"/>
  <c r="I3" i="127" l="1"/>
  <c r="J28" i="127"/>
  <c r="C105" i="122"/>
  <c r="H3" i="127" l="1"/>
  <c r="I28" i="127"/>
  <c r="B8" i="123"/>
  <c r="C8" i="123"/>
  <c r="B9" i="123"/>
  <c r="C9" i="123"/>
  <c r="G3" i="127" l="1"/>
  <c r="H28" i="127"/>
  <c r="F3" i="127" l="1"/>
  <c r="G28" i="127"/>
  <c r="E3" i="127" l="1"/>
  <c r="F28" i="127"/>
  <c r="E28" i="127" l="1"/>
  <c r="D3" i="127"/>
  <c r="I109" i="141"/>
  <c r="I105" i="141"/>
  <c r="I102" i="141"/>
  <c r="D28" i="127" l="1"/>
  <c r="C3" i="127"/>
  <c r="J50" i="125"/>
  <c r="J28" i="125" s="1"/>
  <c r="I50" i="125"/>
  <c r="I28" i="125" s="1"/>
  <c r="E50" i="125"/>
  <c r="B50" i="125"/>
  <c r="C28" i="127" l="1"/>
  <c r="C27" i="127" s="1"/>
  <c r="C7" i="125"/>
  <c r="C6" i="125"/>
  <c r="C5" i="125"/>
  <c r="B93" i="125"/>
  <c r="B74" i="125"/>
  <c r="B94" i="125"/>
  <c r="B92" i="125"/>
  <c r="B91" i="125"/>
  <c r="B90" i="125"/>
  <c r="B89" i="125"/>
  <c r="B88" i="125"/>
  <c r="B87" i="125"/>
  <c r="B86" i="125"/>
  <c r="B75" i="125"/>
  <c r="B73" i="125"/>
  <c r="B72" i="125"/>
  <c r="B71" i="125"/>
  <c r="B70" i="125"/>
  <c r="B69" i="125"/>
  <c r="B68" i="125"/>
  <c r="B67" i="125"/>
  <c r="B100" i="125"/>
  <c r="B99" i="125"/>
  <c r="B98" i="125"/>
  <c r="B97" i="125"/>
  <c r="B80" i="125"/>
  <c r="B79" i="125"/>
  <c r="B78" i="125"/>
  <c r="B77" i="125"/>
  <c r="BW50" i="124"/>
  <c r="BX50" i="124"/>
  <c r="BY50" i="124"/>
  <c r="CN50" i="124" s="1"/>
  <c r="BZ50" i="124"/>
  <c r="CA50" i="124"/>
  <c r="CB50" i="124"/>
  <c r="CC53" i="124"/>
  <c r="CM53" i="124" s="1"/>
  <c r="CC52" i="124"/>
  <c r="CM52" i="124" s="1"/>
  <c r="C7" i="124"/>
  <c r="CI13" i="124"/>
  <c r="D7" i="124" l="1"/>
  <c r="CH52" i="124"/>
  <c r="CH51" i="124"/>
  <c r="CH53" i="124"/>
  <c r="CG29" i="124"/>
  <c r="CG18" i="124"/>
  <c r="CD16" i="124"/>
  <c r="BW40" i="124"/>
  <c r="CC45" i="124"/>
  <c r="CB19" i="124"/>
  <c r="D5" i="125"/>
  <c r="CA40" i="124"/>
  <c r="CG37" i="124"/>
  <c r="CC23" i="124"/>
  <c r="CC58" i="124"/>
  <c r="CF40" i="124"/>
  <c r="CG42" i="124"/>
  <c r="CC35" i="124"/>
  <c r="F88" i="125" s="1"/>
  <c r="CC62" i="124"/>
  <c r="BZ43" i="124"/>
  <c r="BZ54" i="124"/>
  <c r="CG48" i="124"/>
  <c r="CC39" i="124"/>
  <c r="F92" i="125" s="1"/>
  <c r="BY16" i="124"/>
  <c r="CE43" i="124"/>
  <c r="CE54" i="124"/>
  <c r="CG59" i="124"/>
  <c r="CC50" i="124"/>
  <c r="CM50" i="124" s="1"/>
  <c r="BY57" i="124"/>
  <c r="CC56" i="124"/>
  <c r="BX19" i="124"/>
  <c r="CD57" i="124"/>
  <c r="CC26" i="124"/>
  <c r="CC41" i="124"/>
  <c r="CE16" i="124"/>
  <c r="CD19" i="124"/>
  <c r="CB40" i="124"/>
  <c r="CA43" i="124"/>
  <c r="CA54" i="124"/>
  <c r="BZ57" i="124"/>
  <c r="CG20" i="124"/>
  <c r="CG38" i="124"/>
  <c r="CG55" i="124"/>
  <c r="CC17" i="124"/>
  <c r="CC29" i="124"/>
  <c r="CH29" i="124" s="1"/>
  <c r="CC42" i="124"/>
  <c r="BW16" i="124"/>
  <c r="CF16" i="124"/>
  <c r="CE19" i="124"/>
  <c r="CD40" i="124"/>
  <c r="CB43" i="124"/>
  <c r="CB54" i="124"/>
  <c r="CA57" i="124"/>
  <c r="CG23" i="124"/>
  <c r="CG39" i="124"/>
  <c r="CG56" i="124"/>
  <c r="CC18" i="124"/>
  <c r="CC32" i="124"/>
  <c r="CC44" i="124"/>
  <c r="BX16" i="124"/>
  <c r="BW19" i="124"/>
  <c r="CF19" i="124"/>
  <c r="CE40" i="124"/>
  <c r="CD43" i="124"/>
  <c r="CD54" i="124"/>
  <c r="CB57" i="124"/>
  <c r="CG26" i="124"/>
  <c r="CG41" i="124"/>
  <c r="CG58" i="124"/>
  <c r="CC36" i="124"/>
  <c r="F89" i="125" s="1"/>
  <c r="CC59" i="124"/>
  <c r="BY19" i="124"/>
  <c r="BW43" i="124"/>
  <c r="BW54" i="124"/>
  <c r="CE57" i="124"/>
  <c r="CG44" i="124"/>
  <c r="CC37" i="124"/>
  <c r="F90" i="125" s="1"/>
  <c r="CC48" i="124"/>
  <c r="CC60" i="124"/>
  <c r="F99" i="125" s="1"/>
  <c r="CA16" i="124"/>
  <c r="BZ19" i="124"/>
  <c r="BY40" i="124"/>
  <c r="BX43" i="124"/>
  <c r="BX54" i="124"/>
  <c r="BW57" i="124"/>
  <c r="CF57" i="124"/>
  <c r="CG35" i="124"/>
  <c r="CG45" i="124"/>
  <c r="CG61" i="124"/>
  <c r="CC47" i="124"/>
  <c r="BZ16" i="124"/>
  <c r="BX40" i="124"/>
  <c r="CF43" i="124"/>
  <c r="CF54" i="124"/>
  <c r="CG32" i="124"/>
  <c r="CG60" i="124"/>
  <c r="CC20" i="124"/>
  <c r="CC38" i="124"/>
  <c r="F91" i="125" s="1"/>
  <c r="CC55" i="124"/>
  <c r="CC61" i="124"/>
  <c r="F100" i="125" s="1"/>
  <c r="CB16" i="124"/>
  <c r="CA19" i="124"/>
  <c r="BZ40" i="124"/>
  <c r="BY43" i="124"/>
  <c r="BY54" i="124"/>
  <c r="BX57" i="124"/>
  <c r="CG17" i="124"/>
  <c r="CG36" i="124"/>
  <c r="CG47" i="124"/>
  <c r="CG62" i="124"/>
  <c r="AL66" i="124"/>
  <c r="BZ64" i="124" l="1"/>
  <c r="CE64" i="124"/>
  <c r="CD64" i="124"/>
  <c r="BW64" i="124"/>
  <c r="BX64" i="124"/>
  <c r="CB64" i="124"/>
  <c r="CA64" i="124"/>
  <c r="CH48" i="124"/>
  <c r="CH55" i="124"/>
  <c r="CH20" i="124"/>
  <c r="CF64" i="124"/>
  <c r="BY64" i="124"/>
  <c r="G89" i="125"/>
  <c r="R89" i="125" s="1"/>
  <c r="G91" i="125"/>
  <c r="G100" i="125"/>
  <c r="F95" i="125"/>
  <c r="G90" i="125"/>
  <c r="G88" i="125"/>
  <c r="R88" i="125" s="1"/>
  <c r="G92" i="125"/>
  <c r="G99" i="125"/>
  <c r="R99" i="125" s="1"/>
  <c r="G95" i="125"/>
  <c r="E96" i="125"/>
  <c r="I92" i="125"/>
  <c r="J92" i="125"/>
  <c r="F96" i="125"/>
  <c r="CH26" i="124"/>
  <c r="CH18" i="124"/>
  <c r="CG16" i="124"/>
  <c r="I73" i="125"/>
  <c r="J73" i="125"/>
  <c r="CC19" i="124"/>
  <c r="F87" i="125" s="1"/>
  <c r="CH42" i="124"/>
  <c r="CH58" i="124"/>
  <c r="CH23" i="124"/>
  <c r="CH62" i="124"/>
  <c r="CH44" i="124"/>
  <c r="CH47" i="124"/>
  <c r="CH35" i="124"/>
  <c r="CH56" i="124"/>
  <c r="CH32" i="124"/>
  <c r="CH59" i="124"/>
  <c r="CH61" i="124"/>
  <c r="CH36" i="124"/>
  <c r="CH38" i="124"/>
  <c r="CH41" i="124"/>
  <c r="CH17" i="124"/>
  <c r="CH45" i="124"/>
  <c r="CH60" i="124"/>
  <c r="CG19" i="124"/>
  <c r="CH39" i="124"/>
  <c r="CH37" i="124"/>
  <c r="C5" i="112"/>
  <c r="C6" i="112"/>
  <c r="G86" i="125" l="1"/>
  <c r="I96" i="125"/>
  <c r="O96" i="125" s="1"/>
  <c r="Y96" i="125" s="1"/>
  <c r="I95" i="125"/>
  <c r="J95" i="125"/>
  <c r="I76" i="125"/>
  <c r="J76" i="125"/>
  <c r="G87" i="125"/>
  <c r="R87" i="125" s="1"/>
  <c r="R95" i="125"/>
  <c r="CH19" i="124"/>
  <c r="R90" i="125"/>
  <c r="R91" i="125"/>
  <c r="R100" i="125"/>
  <c r="R92" i="125"/>
  <c r="D295" i="30"/>
  <c r="N253" i="121" l="1"/>
  <c r="B66" i="124"/>
  <c r="C253" i="121" s="1"/>
  <c r="CB49" i="124" l="1"/>
  <c r="CB46" i="124"/>
  <c r="CA49" i="124"/>
  <c r="CA46" i="124"/>
  <c r="BZ49" i="124"/>
  <c r="BZ46" i="124"/>
  <c r="BY49" i="124"/>
  <c r="BY46" i="124"/>
  <c r="BX49" i="124"/>
  <c r="BX46" i="124"/>
  <c r="BW49" i="124"/>
  <c r="BW46" i="124"/>
  <c r="CF49" i="124"/>
  <c r="CF46" i="124"/>
  <c r="CE49" i="124"/>
  <c r="CE46" i="124"/>
  <c r="CD49" i="124"/>
  <c r="CD46" i="124"/>
  <c r="CC40" i="124" l="1"/>
  <c r="F93" i="125" s="1"/>
  <c r="CC57" i="124"/>
  <c r="F98" i="125" s="1"/>
  <c r="CG49" i="124"/>
  <c r="CC54" i="124"/>
  <c r="F97" i="125" s="1"/>
  <c r="CG46" i="124"/>
  <c r="CG43" i="124"/>
  <c r="CC46" i="124"/>
  <c r="CG54" i="124"/>
  <c r="CG40" i="124"/>
  <c r="CG57" i="124"/>
  <c r="CC49" i="124"/>
  <c r="CC43" i="124"/>
  <c r="F94" i="125" s="1"/>
  <c r="CC16" i="124"/>
  <c r="G94" i="125" l="1"/>
  <c r="R94" i="125" s="1"/>
  <c r="G97" i="125"/>
  <c r="R97" i="125" s="1"/>
  <c r="F86" i="125"/>
  <c r="F101" i="125" s="1"/>
  <c r="CC64" i="124"/>
  <c r="G98" i="125"/>
  <c r="R98" i="125" s="1"/>
  <c r="G93" i="125"/>
  <c r="R93" i="125" s="1"/>
  <c r="CH57" i="124"/>
  <c r="CH54" i="124"/>
  <c r="CH43" i="124"/>
  <c r="CH40" i="124"/>
  <c r="CH16" i="124"/>
  <c r="C5" i="123"/>
  <c r="D5" i="123" l="1"/>
  <c r="D7" i="123"/>
  <c r="R86" i="125"/>
  <c r="I28" i="112"/>
  <c r="O28" i="112" s="1"/>
  <c r="N270" i="121" s="1"/>
  <c r="E28" i="112"/>
  <c r="M28" i="112"/>
  <c r="L270" i="121" s="1"/>
  <c r="D25" i="112"/>
  <c r="N28" i="112" l="1"/>
  <c r="M270" i="121" s="1"/>
  <c r="X51" i="122"/>
  <c r="P51" i="122"/>
  <c r="X48" i="122"/>
  <c r="W48" i="122"/>
  <c r="V48" i="122"/>
  <c r="U48" i="122"/>
  <c r="R48" i="122"/>
  <c r="Q48" i="122"/>
  <c r="P48" i="122"/>
  <c r="O48" i="122"/>
  <c r="F48" i="122"/>
  <c r="E48" i="122"/>
  <c r="D48" i="122"/>
  <c r="C48" i="122"/>
  <c r="X45" i="122"/>
  <c r="W45" i="122"/>
  <c r="V45" i="122"/>
  <c r="U45" i="122"/>
  <c r="R45" i="122"/>
  <c r="Q45" i="122"/>
  <c r="P45" i="122"/>
  <c r="O45" i="122"/>
  <c r="F45" i="122"/>
  <c r="E45" i="122"/>
  <c r="D45" i="122"/>
  <c r="C45" i="122"/>
  <c r="X42" i="122"/>
  <c r="W42" i="122"/>
  <c r="V42" i="122"/>
  <c r="U42" i="122"/>
  <c r="R42" i="122"/>
  <c r="Q42" i="122"/>
  <c r="P42" i="122"/>
  <c r="O42" i="122"/>
  <c r="F42" i="122"/>
  <c r="E42" i="122"/>
  <c r="D42" i="122"/>
  <c r="C42" i="122"/>
  <c r="X38" i="122"/>
  <c r="W38" i="122"/>
  <c r="R38" i="122"/>
  <c r="Q38" i="122"/>
  <c r="F38" i="122"/>
  <c r="E38" i="122"/>
  <c r="X35" i="122"/>
  <c r="W35" i="122"/>
  <c r="R35" i="122"/>
  <c r="Q35" i="122"/>
  <c r="F35" i="122"/>
  <c r="E35" i="122"/>
  <c r="X32" i="122"/>
  <c r="W32" i="122"/>
  <c r="R32" i="122"/>
  <c r="Q32" i="122"/>
  <c r="F32" i="122"/>
  <c r="E32" i="122"/>
  <c r="Z28" i="122"/>
  <c r="Y28" i="122"/>
  <c r="X28" i="122"/>
  <c r="W28" i="122"/>
  <c r="V28" i="122"/>
  <c r="U28" i="122"/>
  <c r="T28" i="122"/>
  <c r="S28" i="122"/>
  <c r="R28" i="122"/>
  <c r="Q28" i="122"/>
  <c r="P28" i="122"/>
  <c r="O28" i="122"/>
  <c r="H28" i="122"/>
  <c r="G28" i="122"/>
  <c r="F28" i="122"/>
  <c r="E28" i="122"/>
  <c r="D28" i="122"/>
  <c r="C28" i="122"/>
  <c r="Z25" i="122"/>
  <c r="Y25" i="122"/>
  <c r="X25" i="122"/>
  <c r="W25" i="122"/>
  <c r="V25" i="122"/>
  <c r="U25" i="122"/>
  <c r="T25" i="122"/>
  <c r="S25" i="122"/>
  <c r="R25" i="122"/>
  <c r="Q25" i="122"/>
  <c r="P25" i="122"/>
  <c r="O25" i="122"/>
  <c r="H25" i="122"/>
  <c r="G25" i="122"/>
  <c r="F25" i="122"/>
  <c r="E25" i="122"/>
  <c r="D25" i="122"/>
  <c r="C25" i="122"/>
  <c r="Z22" i="122"/>
  <c r="Y22" i="122"/>
  <c r="X22" i="122"/>
  <c r="W22" i="122"/>
  <c r="V22" i="122"/>
  <c r="U22" i="122"/>
  <c r="T22" i="122"/>
  <c r="S22" i="122"/>
  <c r="R22" i="122"/>
  <c r="Q22" i="122"/>
  <c r="P22" i="122"/>
  <c r="O22" i="122"/>
  <c r="H22" i="122"/>
  <c r="G22" i="122"/>
  <c r="F22" i="122"/>
  <c r="E22" i="122"/>
  <c r="D22" i="122"/>
  <c r="C22" i="122"/>
  <c r="Q51" i="122" l="1"/>
  <c r="U51" i="122"/>
  <c r="O51" i="122"/>
  <c r="C51" i="122"/>
  <c r="D51" i="122"/>
  <c r="E51" i="122"/>
  <c r="R51" i="122"/>
  <c r="F51" i="122"/>
  <c r="V51" i="122"/>
  <c r="W51" i="122"/>
  <c r="D107" i="122" l="1"/>
  <c r="D108" i="122"/>
  <c r="C108" i="122"/>
  <c r="C107" i="122"/>
  <c r="F46" i="107" l="1"/>
  <c r="F56" i="107" s="1"/>
  <c r="G51" i="107" l="1"/>
  <c r="E312" i="121" s="1"/>
  <c r="F51" i="107"/>
  <c r="D312" i="121" s="1"/>
  <c r="G49" i="107"/>
  <c r="E311" i="121" s="1"/>
  <c r="F49" i="107"/>
  <c r="D311" i="121" s="1"/>
  <c r="E310" i="121"/>
  <c r="D310" i="121"/>
  <c r="C312" i="121"/>
  <c r="C311" i="121"/>
  <c r="F43" i="107"/>
  <c r="F40" i="107"/>
  <c r="F36" i="107"/>
  <c r="F31" i="107"/>
  <c r="F29" i="107" s="1"/>
  <c r="J61" i="125" l="1"/>
  <c r="J59" i="125"/>
  <c r="J32" i="125" s="1"/>
  <c r="I59" i="125"/>
  <c r="I32" i="125" s="1"/>
  <c r="I47" i="125"/>
  <c r="E61" i="125"/>
  <c r="E47" i="125"/>
  <c r="G87" i="121" l="1"/>
  <c r="F87" i="121"/>
  <c r="E87" i="121"/>
  <c r="D87" i="121"/>
  <c r="C88" i="121"/>
  <c r="L391" i="30"/>
  <c r="G88" i="121" s="1"/>
  <c r="J391" i="30"/>
  <c r="F88" i="121" s="1"/>
  <c r="E88" i="121"/>
  <c r="D391" i="30"/>
  <c r="D88" i="121" s="1"/>
  <c r="F295" i="30" l="1"/>
  <c r="H76" i="124" l="1"/>
  <c r="H75" i="124"/>
  <c r="AZ35" i="124" l="1"/>
  <c r="H69" i="125" s="1"/>
  <c r="AX35" i="124"/>
  <c r="AW35" i="124"/>
  <c r="AV35" i="124"/>
  <c r="J144" i="107" l="1"/>
  <c r="J143" i="107"/>
  <c r="J141" i="107"/>
  <c r="J140" i="107"/>
  <c r="J138" i="107"/>
  <c r="J137" i="107"/>
  <c r="I14" i="107" l="1"/>
  <c r="H14" i="107"/>
  <c r="H13" i="107"/>
  <c r="BA43" i="124" l="1"/>
  <c r="AP43" i="124" s="1"/>
  <c r="BQ38" i="124"/>
  <c r="BQ37" i="124"/>
  <c r="BQ36" i="124"/>
  <c r="AU36" i="124" s="1"/>
  <c r="F70" i="125" s="1"/>
  <c r="BQ35" i="124"/>
  <c r="BQ33" i="124"/>
  <c r="BQ32" i="124"/>
  <c r="BQ30" i="124"/>
  <c r="BQ29" i="124"/>
  <c r="BQ27" i="124"/>
  <c r="BQ26" i="124"/>
  <c r="BQ24" i="124"/>
  <c r="BQ23" i="124"/>
  <c r="BQ21" i="124"/>
  <c r="BQ20" i="124"/>
  <c r="BQ18" i="124"/>
  <c r="BQ17" i="124"/>
  <c r="BF59" i="124"/>
  <c r="BF58" i="124"/>
  <c r="BF48" i="124"/>
  <c r="BF47" i="124"/>
  <c r="BF45" i="124"/>
  <c r="BF44" i="124"/>
  <c r="BF42" i="124"/>
  <c r="BF41" i="124"/>
  <c r="BF39" i="124"/>
  <c r="BF37" i="124"/>
  <c r="BF35" i="124"/>
  <c r="BF32" i="124"/>
  <c r="BF29" i="124"/>
  <c r="BF26" i="124"/>
  <c r="BF23" i="124"/>
  <c r="BF20" i="124"/>
  <c r="BF18" i="124"/>
  <c r="Y57" i="124"/>
  <c r="Y43" i="124"/>
  <c r="Y40" i="124"/>
  <c r="Y19" i="124"/>
  <c r="Y16" i="124"/>
  <c r="C173" i="121"/>
  <c r="AV32" i="124"/>
  <c r="AZ32" i="124"/>
  <c r="AX32" i="124"/>
  <c r="AW32" i="124"/>
  <c r="AZ29" i="124"/>
  <c r="AX29" i="124"/>
  <c r="AW29" i="124"/>
  <c r="AV29" i="124"/>
  <c r="AZ26" i="124"/>
  <c r="AX26" i="124"/>
  <c r="AW26" i="124"/>
  <c r="AV26" i="124"/>
  <c r="AZ23" i="124"/>
  <c r="AX23" i="124"/>
  <c r="AW23" i="124"/>
  <c r="AV23" i="124"/>
  <c r="AV21" i="124"/>
  <c r="AZ20" i="124"/>
  <c r="AX20" i="124"/>
  <c r="AW20" i="124"/>
  <c r="AV20" i="124"/>
  <c r="AV17" i="124"/>
  <c r="A10" i="124"/>
  <c r="B143" i="123"/>
  <c r="C193" i="121" s="1"/>
  <c r="AH39" i="123"/>
  <c r="AG39" i="123"/>
  <c r="AF39" i="123"/>
  <c r="AE39" i="123"/>
  <c r="AD39" i="123"/>
  <c r="Z39" i="123"/>
  <c r="Y39" i="123"/>
  <c r="X39" i="123"/>
  <c r="V39" i="123"/>
  <c r="U39" i="123"/>
  <c r="T39" i="123"/>
  <c r="S39" i="123"/>
  <c r="R39" i="123"/>
  <c r="Q39" i="123"/>
  <c r="N39" i="123"/>
  <c r="L39" i="123"/>
  <c r="K39" i="123"/>
  <c r="J39" i="123"/>
  <c r="H39" i="123"/>
  <c r="G39" i="123"/>
  <c r="F39" i="123"/>
  <c r="E39" i="123"/>
  <c r="D39" i="123"/>
  <c r="C39" i="123"/>
  <c r="F197" i="121"/>
  <c r="D197" i="121"/>
  <c r="D85" i="121"/>
  <c r="F250" i="30"/>
  <c r="E250" i="30"/>
  <c r="E84" i="121" s="1"/>
  <c r="D250" i="30"/>
  <c r="D84" i="121" s="1"/>
  <c r="F244" i="30"/>
  <c r="F83" i="121" s="1"/>
  <c r="F240" i="30"/>
  <c r="F238" i="30"/>
  <c r="F224" i="30"/>
  <c r="F79" i="121" s="1"/>
  <c r="F229" i="30"/>
  <c r="F217" i="30"/>
  <c r="F78" i="121" s="1"/>
  <c r="F70" i="30"/>
  <c r="F77" i="121" s="1"/>
  <c r="F66" i="30"/>
  <c r="F76" i="121" s="1"/>
  <c r="F64" i="30"/>
  <c r="F75" i="121" s="1"/>
  <c r="F58" i="30"/>
  <c r="F74" i="121" s="1"/>
  <c r="F53" i="30"/>
  <c r="F73" i="121" s="1"/>
  <c r="F38" i="30"/>
  <c r="F72" i="121" s="1"/>
  <c r="E38" i="30"/>
  <c r="D38" i="30"/>
  <c r="F29" i="30"/>
  <c r="E29" i="30"/>
  <c r="D29" i="30"/>
  <c r="D71" i="121" s="1"/>
  <c r="F24" i="30"/>
  <c r="F70" i="121" s="1"/>
  <c r="E24" i="30"/>
  <c r="E70" i="121" s="1"/>
  <c r="D24" i="30"/>
  <c r="D70" i="121" s="1"/>
  <c r="F19" i="30"/>
  <c r="E19" i="30"/>
  <c r="E69" i="121" s="1"/>
  <c r="D19" i="30"/>
  <c r="D69" i="121" s="1"/>
  <c r="G243" i="121"/>
  <c r="F243" i="121"/>
  <c r="E243" i="121"/>
  <c r="D243" i="121"/>
  <c r="AA48" i="123"/>
  <c r="W48" i="123"/>
  <c r="M48" i="123"/>
  <c r="I48" i="123"/>
  <c r="AA43" i="123"/>
  <c r="W43" i="123"/>
  <c r="M43" i="123"/>
  <c r="I43" i="123"/>
  <c r="AH45" i="123"/>
  <c r="AG45" i="123"/>
  <c r="AF45" i="123"/>
  <c r="AE45" i="123"/>
  <c r="AD45" i="123"/>
  <c r="Z45" i="123"/>
  <c r="Y45" i="123"/>
  <c r="X45" i="123"/>
  <c r="V45" i="123"/>
  <c r="U45" i="123"/>
  <c r="T45" i="123"/>
  <c r="S45" i="123"/>
  <c r="R45" i="123"/>
  <c r="Q45" i="123"/>
  <c r="N45" i="123"/>
  <c r="L45" i="123"/>
  <c r="K45" i="123"/>
  <c r="J45" i="123"/>
  <c r="H45" i="123"/>
  <c r="G45" i="123"/>
  <c r="F45" i="123"/>
  <c r="E45" i="123"/>
  <c r="D45" i="123"/>
  <c r="C45" i="123"/>
  <c r="I20" i="141"/>
  <c r="F68" i="118"/>
  <c r="F34" i="121" s="1"/>
  <c r="F67" i="118"/>
  <c r="F33" i="121" s="1"/>
  <c r="C8" i="124"/>
  <c r="D8" i="124" s="1"/>
  <c r="C6" i="124"/>
  <c r="D6" i="124" s="1"/>
  <c r="C5" i="124"/>
  <c r="D5" i="124" s="1"/>
  <c r="C10" i="123"/>
  <c r="D6" i="123"/>
  <c r="C7" i="123"/>
  <c r="C6" i="123"/>
  <c r="N81" i="127"/>
  <c r="N11" i="127"/>
  <c r="M11" i="127"/>
  <c r="L11" i="127"/>
  <c r="E85" i="122"/>
  <c r="E88" i="122"/>
  <c r="E87" i="122"/>
  <c r="E86" i="122"/>
  <c r="F89" i="122"/>
  <c r="D78" i="122"/>
  <c r="W19" i="123"/>
  <c r="AC15" i="123"/>
  <c r="C93" i="121" s="1"/>
  <c r="C53" i="121"/>
  <c r="I25" i="141"/>
  <c r="F53" i="121" s="1"/>
  <c r="N36" i="127"/>
  <c r="M318" i="121" s="1"/>
  <c r="M36" i="127"/>
  <c r="L318" i="121" s="1"/>
  <c r="L36" i="127"/>
  <c r="K318" i="121" s="1"/>
  <c r="K36" i="127"/>
  <c r="J36" i="127"/>
  <c r="I318" i="121" s="1"/>
  <c r="I36" i="127"/>
  <c r="H318" i="121" s="1"/>
  <c r="H36" i="127"/>
  <c r="G318" i="121" s="1"/>
  <c r="G36" i="127"/>
  <c r="F318" i="121" s="1"/>
  <c r="F36" i="127"/>
  <c r="E318" i="121" s="1"/>
  <c r="E36" i="127"/>
  <c r="D318" i="121" s="1"/>
  <c r="M315" i="121"/>
  <c r="L315" i="121"/>
  <c r="K315" i="121"/>
  <c r="J315" i="121"/>
  <c r="I315" i="121"/>
  <c r="H315" i="121"/>
  <c r="G315" i="121"/>
  <c r="F315" i="121"/>
  <c r="E315" i="121"/>
  <c r="D315" i="121"/>
  <c r="D15" i="126"/>
  <c r="C57" i="122" s="1"/>
  <c r="F57" i="122" s="1"/>
  <c r="G290" i="121" s="1"/>
  <c r="C34" i="121"/>
  <c r="C33" i="121"/>
  <c r="Q41" i="112"/>
  <c r="P278" i="121" s="1"/>
  <c r="Q39" i="112"/>
  <c r="P41" i="112"/>
  <c r="P39" i="112"/>
  <c r="O276" i="121" s="1"/>
  <c r="I10" i="107"/>
  <c r="H10" i="107"/>
  <c r="BK16" i="124"/>
  <c r="BI16" i="124"/>
  <c r="BH16" i="124"/>
  <c r="BG16" i="124"/>
  <c r="BE16" i="124"/>
  <c r="BD16" i="124"/>
  <c r="BC16" i="124"/>
  <c r="BB16" i="124"/>
  <c r="BA16" i="124"/>
  <c r="C78" i="122"/>
  <c r="E78" i="122" s="1"/>
  <c r="F34" i="127"/>
  <c r="E34" i="127"/>
  <c r="D16" i="92"/>
  <c r="B46" i="125"/>
  <c r="W250" i="121"/>
  <c r="X250" i="121"/>
  <c r="Y250" i="121"/>
  <c r="I250" i="121"/>
  <c r="J250" i="121"/>
  <c r="J255" i="121"/>
  <c r="K250" i="121"/>
  <c r="L255" i="121"/>
  <c r="T243" i="121"/>
  <c r="S243" i="121"/>
  <c r="U243" i="121"/>
  <c r="K243" i="121"/>
  <c r="J243" i="121"/>
  <c r="I243" i="121"/>
  <c r="L62" i="124"/>
  <c r="L61" i="124"/>
  <c r="L60" i="124"/>
  <c r="L56" i="124"/>
  <c r="D96" i="125"/>
  <c r="I17" i="124"/>
  <c r="I18" i="124"/>
  <c r="I20" i="124"/>
  <c r="I23" i="124"/>
  <c r="I26" i="124"/>
  <c r="I29" i="124"/>
  <c r="I32" i="124"/>
  <c r="I35" i="124"/>
  <c r="I36" i="124"/>
  <c r="I37" i="124"/>
  <c r="I38" i="124"/>
  <c r="I39" i="124"/>
  <c r="I44" i="124"/>
  <c r="I47" i="124"/>
  <c r="I41" i="124"/>
  <c r="I42" i="124"/>
  <c r="I54" i="124"/>
  <c r="I58" i="124"/>
  <c r="I59" i="124"/>
  <c r="I63" i="124"/>
  <c r="J256" i="121" s="1"/>
  <c r="I48" i="124"/>
  <c r="I45" i="124"/>
  <c r="I33" i="124"/>
  <c r="I30" i="124"/>
  <c r="I27" i="124"/>
  <c r="I24" i="124"/>
  <c r="I21" i="124"/>
  <c r="J17" i="124"/>
  <c r="J18" i="124"/>
  <c r="J20" i="124"/>
  <c r="J23" i="124"/>
  <c r="J26" i="124"/>
  <c r="J29" i="124"/>
  <c r="J32" i="124"/>
  <c r="J35" i="124"/>
  <c r="J36" i="124"/>
  <c r="J37" i="124"/>
  <c r="J38" i="124"/>
  <c r="J39" i="124"/>
  <c r="J44" i="124"/>
  <c r="J47" i="124"/>
  <c r="J41" i="124"/>
  <c r="J42" i="124"/>
  <c r="J54" i="124"/>
  <c r="J58" i="124"/>
  <c r="J59" i="124"/>
  <c r="J63" i="124"/>
  <c r="K256" i="121" s="1"/>
  <c r="J48" i="124"/>
  <c r="J45" i="124"/>
  <c r="J33" i="124"/>
  <c r="J30" i="124"/>
  <c r="J27" i="124"/>
  <c r="J24" i="124"/>
  <c r="J21" i="124"/>
  <c r="K17" i="124"/>
  <c r="K18" i="124"/>
  <c r="K20" i="124"/>
  <c r="K23" i="124"/>
  <c r="K26" i="124"/>
  <c r="K29" i="124"/>
  <c r="K32" i="124"/>
  <c r="K35" i="124"/>
  <c r="K36" i="124"/>
  <c r="K37" i="124"/>
  <c r="K38" i="124"/>
  <c r="K44" i="124"/>
  <c r="K47" i="124"/>
  <c r="K41" i="124"/>
  <c r="K42" i="124"/>
  <c r="K54" i="124"/>
  <c r="K58" i="124"/>
  <c r="K59" i="124"/>
  <c r="K63" i="124"/>
  <c r="L256" i="121" s="1"/>
  <c r="K48" i="124"/>
  <c r="K45" i="124"/>
  <c r="K33" i="124"/>
  <c r="K30" i="124"/>
  <c r="K27" i="124"/>
  <c r="K24" i="124"/>
  <c r="K21" i="124"/>
  <c r="W59" i="124"/>
  <c r="W58" i="124"/>
  <c r="W48" i="124"/>
  <c r="W47" i="124"/>
  <c r="W45" i="124"/>
  <c r="W44" i="124"/>
  <c r="W42" i="124"/>
  <c r="W41" i="124"/>
  <c r="W39" i="124"/>
  <c r="L39" i="124" s="1"/>
  <c r="D92" i="125" s="1"/>
  <c r="W38" i="124"/>
  <c r="W37" i="124"/>
  <c r="W36" i="124"/>
  <c r="W35" i="124"/>
  <c r="W32" i="124"/>
  <c r="W29" i="124"/>
  <c r="W26" i="124"/>
  <c r="W23" i="124"/>
  <c r="W20" i="124"/>
  <c r="W18" i="124"/>
  <c r="W17" i="124"/>
  <c r="T16" i="124"/>
  <c r="T19" i="124"/>
  <c r="T43" i="124"/>
  <c r="T40" i="124"/>
  <c r="T57" i="124"/>
  <c r="T49" i="124"/>
  <c r="T46" i="124"/>
  <c r="U16" i="124"/>
  <c r="U19" i="124"/>
  <c r="U43" i="124"/>
  <c r="U40" i="124"/>
  <c r="U57" i="124"/>
  <c r="U49" i="124"/>
  <c r="U46" i="124"/>
  <c r="V16" i="124"/>
  <c r="V19" i="124"/>
  <c r="V43" i="124"/>
  <c r="V40" i="124"/>
  <c r="V57" i="124"/>
  <c r="V49" i="124"/>
  <c r="V46" i="124"/>
  <c r="AI58" i="124"/>
  <c r="AI38" i="124"/>
  <c r="AI37" i="124"/>
  <c r="AI36" i="124"/>
  <c r="AI35" i="124"/>
  <c r="AI33" i="124"/>
  <c r="AI32" i="124"/>
  <c r="AI30" i="124"/>
  <c r="AI29" i="124"/>
  <c r="AI27" i="124"/>
  <c r="AI26" i="124"/>
  <c r="AI24" i="124"/>
  <c r="AI23" i="124"/>
  <c r="AI21" i="124"/>
  <c r="AI20" i="124"/>
  <c r="AI18" i="124"/>
  <c r="AI17" i="124"/>
  <c r="AF16" i="124"/>
  <c r="AF19" i="124"/>
  <c r="AF57" i="124"/>
  <c r="AF34" i="124"/>
  <c r="AF31" i="124"/>
  <c r="AF28" i="124"/>
  <c r="AF25" i="124"/>
  <c r="AF22" i="124"/>
  <c r="AG16" i="124"/>
  <c r="AG19" i="124"/>
  <c r="AG57" i="124"/>
  <c r="AG34" i="124"/>
  <c r="AG31" i="124"/>
  <c r="AG28" i="124"/>
  <c r="AG25" i="124"/>
  <c r="AG22" i="124"/>
  <c r="AH16" i="124"/>
  <c r="AH19" i="124"/>
  <c r="AH57" i="124"/>
  <c r="AH34" i="124"/>
  <c r="AH31" i="124"/>
  <c r="AH28" i="124"/>
  <c r="AH25" i="124"/>
  <c r="AH22" i="124"/>
  <c r="AY62" i="124"/>
  <c r="CQ62" i="124" s="1"/>
  <c r="AY61" i="124"/>
  <c r="AY60" i="124"/>
  <c r="AY56" i="124"/>
  <c r="CQ56" i="124" s="1"/>
  <c r="AY55" i="124"/>
  <c r="CQ55" i="124" s="1"/>
  <c r="AV18" i="124"/>
  <c r="AV36" i="124"/>
  <c r="AV37" i="124"/>
  <c r="AV38" i="124"/>
  <c r="AV54" i="124"/>
  <c r="AV58" i="124"/>
  <c r="AV63" i="124"/>
  <c r="AV33" i="124"/>
  <c r="AV30" i="124"/>
  <c r="AV27" i="124"/>
  <c r="AV24" i="124"/>
  <c r="AW17" i="124"/>
  <c r="AW18" i="124"/>
  <c r="AW36" i="124"/>
  <c r="AW37" i="124"/>
  <c r="AW38" i="124"/>
  <c r="AW54" i="124"/>
  <c r="AW58" i="124"/>
  <c r="AW63" i="124"/>
  <c r="AW33" i="124"/>
  <c r="AW30" i="124"/>
  <c r="AW27" i="124"/>
  <c r="AW24" i="124"/>
  <c r="AW21" i="124"/>
  <c r="AX17" i="124"/>
  <c r="AX18" i="124"/>
  <c r="AX36" i="124"/>
  <c r="AX37" i="124"/>
  <c r="AX38" i="124"/>
  <c r="AX54" i="124"/>
  <c r="AX58" i="124"/>
  <c r="AX63" i="124"/>
  <c r="AX33" i="124"/>
  <c r="AX30" i="124"/>
  <c r="AX27" i="124"/>
  <c r="AX24" i="124"/>
  <c r="AX21" i="124"/>
  <c r="BJ59" i="124"/>
  <c r="BJ58" i="124"/>
  <c r="BJ48" i="124"/>
  <c r="AY48" i="124" s="1"/>
  <c r="CQ48" i="124" s="1"/>
  <c r="BJ47" i="124"/>
  <c r="AY47" i="124" s="1"/>
  <c r="CQ47" i="124" s="1"/>
  <c r="BJ45" i="124"/>
  <c r="AY45" i="124" s="1"/>
  <c r="CQ45" i="124" s="1"/>
  <c r="BJ44" i="124"/>
  <c r="AY44" i="124" s="1"/>
  <c r="CQ44" i="124" s="1"/>
  <c r="BJ42" i="124"/>
  <c r="AY42" i="124" s="1"/>
  <c r="CQ42" i="124" s="1"/>
  <c r="BJ41" i="124"/>
  <c r="AY41" i="124" s="1"/>
  <c r="CQ41" i="124" s="1"/>
  <c r="BJ39" i="124"/>
  <c r="AY39" i="124" s="1"/>
  <c r="BJ37" i="124"/>
  <c r="BJ35" i="124"/>
  <c r="BJ32" i="124"/>
  <c r="BJ29" i="124"/>
  <c r="BJ26" i="124"/>
  <c r="BJ23" i="124"/>
  <c r="BJ20" i="124"/>
  <c r="BJ18" i="124"/>
  <c r="BG19" i="124"/>
  <c r="BG43" i="124"/>
  <c r="AV43" i="124" s="1"/>
  <c r="BG40" i="124"/>
  <c r="AV40" i="124" s="1"/>
  <c r="BG57" i="124"/>
  <c r="BG49" i="124"/>
  <c r="BG46" i="124"/>
  <c r="BH19" i="124"/>
  <c r="BH43" i="124"/>
  <c r="AW43" i="124" s="1"/>
  <c r="BH40" i="124"/>
  <c r="AW40" i="124" s="1"/>
  <c r="BH57" i="124"/>
  <c r="BH49" i="124"/>
  <c r="BH46" i="124"/>
  <c r="BI19" i="124"/>
  <c r="BI43" i="124"/>
  <c r="AX43" i="124" s="1"/>
  <c r="BI40" i="124"/>
  <c r="AX40" i="124" s="1"/>
  <c r="BI57" i="124"/>
  <c r="BI49" i="124"/>
  <c r="BI46" i="124"/>
  <c r="BU38" i="124"/>
  <c r="BU37" i="124"/>
  <c r="BU36" i="124"/>
  <c r="BU35" i="124"/>
  <c r="BU33" i="124"/>
  <c r="BU32" i="124"/>
  <c r="BU30" i="124"/>
  <c r="BU29" i="124"/>
  <c r="BU27" i="124"/>
  <c r="BU26" i="124"/>
  <c r="BU24" i="124"/>
  <c r="BU23" i="124"/>
  <c r="BU21" i="124"/>
  <c r="BU20" i="124"/>
  <c r="BU18" i="124"/>
  <c r="BU17" i="124"/>
  <c r="BR16" i="124"/>
  <c r="BR19" i="124"/>
  <c r="BR34" i="124"/>
  <c r="BR31" i="124"/>
  <c r="BR28" i="124"/>
  <c r="BR25" i="124"/>
  <c r="BR22" i="124"/>
  <c r="BS16" i="124"/>
  <c r="BS19" i="124"/>
  <c r="BS34" i="124"/>
  <c r="BS31" i="124"/>
  <c r="BS28" i="124"/>
  <c r="BS25" i="124"/>
  <c r="BS22" i="124"/>
  <c r="BT16" i="124"/>
  <c r="BT64" i="124" s="1"/>
  <c r="BT19" i="124"/>
  <c r="BT34" i="124"/>
  <c r="BT31" i="124"/>
  <c r="BT28" i="124"/>
  <c r="BT25" i="124"/>
  <c r="BT22" i="124"/>
  <c r="AC191" i="121"/>
  <c r="AB191" i="121"/>
  <c r="AA191" i="121"/>
  <c r="Z191" i="121"/>
  <c r="Y191" i="121"/>
  <c r="X191" i="121"/>
  <c r="W191" i="121"/>
  <c r="V191" i="121"/>
  <c r="U191" i="121"/>
  <c r="T191" i="121"/>
  <c r="AA141" i="123"/>
  <c r="G61" i="125" s="1"/>
  <c r="P61" i="125" s="1"/>
  <c r="Z61" i="125" s="1"/>
  <c r="AA140" i="123"/>
  <c r="G60" i="125" s="1"/>
  <c r="J60" i="125" s="1"/>
  <c r="AA138" i="123"/>
  <c r="AA137" i="123"/>
  <c r="G59" i="125" s="1"/>
  <c r="G32" i="125" s="1"/>
  <c r="AA136" i="123"/>
  <c r="AA135" i="123"/>
  <c r="AA133" i="123"/>
  <c r="AA132" i="123"/>
  <c r="AA131" i="123"/>
  <c r="AA130" i="123"/>
  <c r="AA128" i="123"/>
  <c r="AA127" i="123"/>
  <c r="AA126" i="123"/>
  <c r="AA125" i="123"/>
  <c r="AA124" i="123"/>
  <c r="AA123" i="123"/>
  <c r="AA122" i="123"/>
  <c r="AA120" i="123"/>
  <c r="AA119" i="123"/>
  <c r="AA118" i="123"/>
  <c r="AA116" i="123"/>
  <c r="AA115" i="123"/>
  <c r="AA114" i="123"/>
  <c r="AA111" i="123"/>
  <c r="AA110" i="123"/>
  <c r="AA109" i="123"/>
  <c r="AA107" i="123"/>
  <c r="AA106" i="123"/>
  <c r="AA105" i="123"/>
  <c r="AA104" i="123"/>
  <c r="AA103" i="123"/>
  <c r="AA102" i="123"/>
  <c r="AA101" i="123"/>
  <c r="AA97" i="123"/>
  <c r="AA96" i="123"/>
  <c r="AA95" i="123"/>
  <c r="AA93" i="123"/>
  <c r="AA92" i="123"/>
  <c r="AA90" i="123"/>
  <c r="G50" i="125" s="1"/>
  <c r="G28" i="125" s="1"/>
  <c r="AA89" i="123"/>
  <c r="AA88" i="123"/>
  <c r="AA87" i="123"/>
  <c r="AA85" i="123"/>
  <c r="AA84" i="123"/>
  <c r="AA83" i="123"/>
  <c r="AA82" i="123"/>
  <c r="AA81" i="123"/>
  <c r="AA79" i="123"/>
  <c r="AA77" i="123"/>
  <c r="AA76" i="123"/>
  <c r="AA75" i="123"/>
  <c r="AA73" i="123"/>
  <c r="AA72" i="123"/>
  <c r="AA71" i="123"/>
  <c r="AA70" i="123"/>
  <c r="AA69" i="123"/>
  <c r="AA68" i="123"/>
  <c r="AA64" i="123"/>
  <c r="AA63" i="123"/>
  <c r="AA62" i="123"/>
  <c r="AA61" i="123"/>
  <c r="AA60" i="123"/>
  <c r="AA59" i="123"/>
  <c r="AA58" i="123"/>
  <c r="AA56" i="123"/>
  <c r="AA55" i="123"/>
  <c r="AA54" i="123"/>
  <c r="AA53" i="123"/>
  <c r="AA52" i="123"/>
  <c r="AA49" i="123"/>
  <c r="AA47" i="123"/>
  <c r="AA46" i="123"/>
  <c r="AA44" i="123"/>
  <c r="AA42" i="123"/>
  <c r="AA41" i="123"/>
  <c r="AA40" i="123"/>
  <c r="AA37" i="123"/>
  <c r="AA36" i="123"/>
  <c r="AA35" i="123"/>
  <c r="AA34" i="123"/>
  <c r="AA33" i="123"/>
  <c r="AA31" i="123"/>
  <c r="AA30" i="123"/>
  <c r="AA29" i="123"/>
  <c r="AA28" i="123"/>
  <c r="AA27" i="123"/>
  <c r="AA24" i="123"/>
  <c r="AA22" i="123"/>
  <c r="AA21" i="123"/>
  <c r="AA20" i="123"/>
  <c r="AA19" i="123"/>
  <c r="Z18" i="123"/>
  <c r="Z57" i="123"/>
  <c r="Z80" i="123"/>
  <c r="Z86" i="123"/>
  <c r="Z91" i="123"/>
  <c r="Z94" i="123"/>
  <c r="Z121" i="123"/>
  <c r="Z129" i="123"/>
  <c r="Z134" i="123"/>
  <c r="Z139" i="123"/>
  <c r="X192" i="121" s="1"/>
  <c r="Y18" i="123"/>
  <c r="Y57" i="123"/>
  <c r="Y80" i="123"/>
  <c r="Y86" i="123"/>
  <c r="Y91" i="123"/>
  <c r="Y94" i="123"/>
  <c r="Y121" i="123"/>
  <c r="Y129" i="123"/>
  <c r="Y134" i="123"/>
  <c r="Y139" i="123"/>
  <c r="W192" i="121" s="1"/>
  <c r="X18" i="123"/>
  <c r="X57" i="123"/>
  <c r="X80" i="123"/>
  <c r="X86" i="123"/>
  <c r="X91" i="123"/>
  <c r="X94" i="123"/>
  <c r="X121" i="123"/>
  <c r="X129" i="123"/>
  <c r="X134" i="123"/>
  <c r="X139" i="123"/>
  <c r="V192" i="121" s="1"/>
  <c r="L139" i="123"/>
  <c r="M192" i="121" s="1"/>
  <c r="K139" i="123"/>
  <c r="L192" i="121" s="1"/>
  <c r="J139" i="123"/>
  <c r="K192" i="121" s="1"/>
  <c r="M191" i="121"/>
  <c r="M141" i="123"/>
  <c r="D61" i="125" s="1"/>
  <c r="M140" i="123"/>
  <c r="D60" i="125" s="1"/>
  <c r="M138" i="123"/>
  <c r="M137" i="123"/>
  <c r="D59" i="125" s="1"/>
  <c r="D32" i="125" s="1"/>
  <c r="M136" i="123"/>
  <c r="M135" i="123"/>
  <c r="M133" i="123"/>
  <c r="M132" i="123"/>
  <c r="M131" i="123"/>
  <c r="M130" i="123"/>
  <c r="M128" i="123"/>
  <c r="M127" i="123"/>
  <c r="M126" i="123"/>
  <c r="M125" i="123"/>
  <c r="M124" i="123"/>
  <c r="M123" i="123"/>
  <c r="M122" i="123"/>
  <c r="M120" i="123"/>
  <c r="M119" i="123"/>
  <c r="M118" i="123"/>
  <c r="M116" i="123"/>
  <c r="M115" i="123"/>
  <c r="M114" i="123"/>
  <c r="M111" i="123"/>
  <c r="M110" i="123"/>
  <c r="M109" i="123"/>
  <c r="M107" i="123"/>
  <c r="M106" i="123"/>
  <c r="M105" i="123"/>
  <c r="M104" i="123"/>
  <c r="M103" i="123"/>
  <c r="M102" i="123"/>
  <c r="M101" i="123"/>
  <c r="M97" i="123"/>
  <c r="M96" i="123"/>
  <c r="M95" i="123"/>
  <c r="J94" i="123"/>
  <c r="K94" i="123"/>
  <c r="L94" i="123"/>
  <c r="M93" i="123"/>
  <c r="M92" i="123"/>
  <c r="M90" i="123"/>
  <c r="D50" i="125" s="1"/>
  <c r="D28" i="125" s="1"/>
  <c r="M89" i="123"/>
  <c r="M88" i="123"/>
  <c r="M87" i="123"/>
  <c r="M85" i="123"/>
  <c r="M84" i="123"/>
  <c r="M83" i="123"/>
  <c r="M82" i="123"/>
  <c r="M81" i="123"/>
  <c r="M79" i="123"/>
  <c r="M77" i="123"/>
  <c r="M76" i="123"/>
  <c r="M75" i="123"/>
  <c r="M73" i="123"/>
  <c r="M72" i="123"/>
  <c r="M71" i="123"/>
  <c r="M70" i="123"/>
  <c r="M69" i="123"/>
  <c r="M68" i="123"/>
  <c r="M64" i="123"/>
  <c r="M63" i="123"/>
  <c r="M62" i="123"/>
  <c r="M61" i="123"/>
  <c r="M60" i="123"/>
  <c r="M59" i="123"/>
  <c r="M58" i="123"/>
  <c r="M56" i="123"/>
  <c r="M55" i="123"/>
  <c r="M54" i="123"/>
  <c r="M53" i="123"/>
  <c r="M52" i="123"/>
  <c r="M49" i="123"/>
  <c r="M47" i="123"/>
  <c r="M46" i="123"/>
  <c r="M44" i="123"/>
  <c r="M42" i="123"/>
  <c r="M41" i="123"/>
  <c r="M40" i="123"/>
  <c r="M37" i="123"/>
  <c r="M33" i="123"/>
  <c r="M34" i="123"/>
  <c r="M35" i="123"/>
  <c r="M36" i="123"/>
  <c r="M27" i="123"/>
  <c r="M28" i="123"/>
  <c r="M29" i="123"/>
  <c r="M30" i="123"/>
  <c r="M31" i="123"/>
  <c r="M24" i="123"/>
  <c r="M22" i="123"/>
  <c r="M21" i="123"/>
  <c r="M20" i="123"/>
  <c r="L18" i="123"/>
  <c r="L57" i="123"/>
  <c r="L80" i="123"/>
  <c r="L86" i="123"/>
  <c r="L91" i="123"/>
  <c r="L121" i="123"/>
  <c r="L129" i="123"/>
  <c r="L134" i="123"/>
  <c r="M19" i="123"/>
  <c r="J18" i="123"/>
  <c r="J57" i="123"/>
  <c r="J80" i="123"/>
  <c r="J86" i="123"/>
  <c r="J91" i="123"/>
  <c r="J121" i="123"/>
  <c r="J129" i="123"/>
  <c r="J134" i="123"/>
  <c r="K18" i="123"/>
  <c r="K57" i="123"/>
  <c r="K80" i="123"/>
  <c r="K86" i="123"/>
  <c r="K91" i="123"/>
  <c r="K121" i="123"/>
  <c r="K129" i="123"/>
  <c r="K134" i="123"/>
  <c r="AE18" i="123"/>
  <c r="CO16" i="124"/>
  <c r="AH80" i="123"/>
  <c r="CO19" i="124"/>
  <c r="AH18" i="123"/>
  <c r="AH57" i="123"/>
  <c r="AH94" i="123"/>
  <c r="CO43" i="124"/>
  <c r="CO40" i="124"/>
  <c r="AH86" i="123"/>
  <c r="CG50" i="124"/>
  <c r="AH91" i="123"/>
  <c r="J51" i="125" s="1"/>
  <c r="CO54" i="124"/>
  <c r="AH121" i="123"/>
  <c r="AH129" i="123"/>
  <c r="AH134" i="123"/>
  <c r="CO57" i="124"/>
  <c r="C274" i="121"/>
  <c r="E26" i="112"/>
  <c r="E27" i="112"/>
  <c r="M27" i="112" s="1"/>
  <c r="L269" i="121" s="1"/>
  <c r="E29" i="112"/>
  <c r="M29" i="112" s="1"/>
  <c r="L271" i="121" s="1"/>
  <c r="F13" i="112"/>
  <c r="E38" i="112"/>
  <c r="E46" i="112" s="1"/>
  <c r="F282" i="121" s="1"/>
  <c r="I38" i="112"/>
  <c r="J38" i="112"/>
  <c r="C7" i="112"/>
  <c r="CI51" i="124"/>
  <c r="CI53" i="124"/>
  <c r="AP17" i="124"/>
  <c r="AQ17" i="124"/>
  <c r="AT17" i="124"/>
  <c r="AP18" i="124"/>
  <c r="AQ18" i="124"/>
  <c r="AT18" i="124"/>
  <c r="AP20" i="124"/>
  <c r="AQ20" i="124"/>
  <c r="AT20" i="124"/>
  <c r="AP23" i="124"/>
  <c r="AQ23" i="124"/>
  <c r="AT23" i="124"/>
  <c r="AP26" i="124"/>
  <c r="AQ26" i="124"/>
  <c r="AT26" i="124"/>
  <c r="AP29" i="124"/>
  <c r="AQ29" i="124"/>
  <c r="AT29" i="124"/>
  <c r="AP32" i="124"/>
  <c r="AQ32" i="124"/>
  <c r="AT32" i="124"/>
  <c r="AP35" i="124"/>
  <c r="AQ35" i="124"/>
  <c r="AT35" i="124"/>
  <c r="AP37" i="124"/>
  <c r="AQ37" i="124"/>
  <c r="AT37" i="124"/>
  <c r="AP38" i="124"/>
  <c r="AQ38" i="124"/>
  <c r="AT38" i="124"/>
  <c r="AU55" i="124"/>
  <c r="CP55" i="124" s="1"/>
  <c r="AU56" i="124"/>
  <c r="AP58" i="124"/>
  <c r="AQ58" i="124"/>
  <c r="AT58" i="124"/>
  <c r="AU61" i="124"/>
  <c r="F80" i="125" s="1"/>
  <c r="AU60" i="124"/>
  <c r="F79" i="125" s="1"/>
  <c r="CM16" i="124"/>
  <c r="CM19" i="124"/>
  <c r="CM43" i="124"/>
  <c r="CM40" i="124"/>
  <c r="CM54" i="124"/>
  <c r="CM57" i="124"/>
  <c r="M17" i="124"/>
  <c r="M18" i="124"/>
  <c r="M20" i="124"/>
  <c r="M23" i="124"/>
  <c r="M26" i="124"/>
  <c r="M29" i="124"/>
  <c r="M32" i="124"/>
  <c r="M35" i="124"/>
  <c r="M36" i="124"/>
  <c r="M37" i="124"/>
  <c r="M38" i="124"/>
  <c r="M39" i="124"/>
  <c r="E92" i="125" s="1"/>
  <c r="M44" i="124"/>
  <c r="M47" i="124"/>
  <c r="M41" i="124"/>
  <c r="M42" i="124"/>
  <c r="M54" i="124"/>
  <c r="M58" i="124"/>
  <c r="M59" i="124"/>
  <c r="AZ17" i="124"/>
  <c r="AZ18" i="124"/>
  <c r="AZ36" i="124"/>
  <c r="H70" i="125" s="1"/>
  <c r="H20" i="125" s="1"/>
  <c r="AZ37" i="124"/>
  <c r="H71" i="125" s="1"/>
  <c r="AZ38" i="124"/>
  <c r="H72" i="125" s="1"/>
  <c r="AZ54" i="124"/>
  <c r="H77" i="125" s="1"/>
  <c r="AZ58" i="124"/>
  <c r="H34" i="125"/>
  <c r="C17" i="124"/>
  <c r="D17" i="124"/>
  <c r="G17" i="124"/>
  <c r="C18" i="124"/>
  <c r="D18" i="124"/>
  <c r="G18" i="124"/>
  <c r="C20" i="124"/>
  <c r="D20" i="124"/>
  <c r="G20" i="124"/>
  <c r="C23" i="124"/>
  <c r="D23" i="124"/>
  <c r="G23" i="124"/>
  <c r="C26" i="124"/>
  <c r="D26" i="124"/>
  <c r="G26" i="124"/>
  <c r="C29" i="124"/>
  <c r="D29" i="124"/>
  <c r="G29" i="124"/>
  <c r="C32" i="124"/>
  <c r="D32" i="124"/>
  <c r="G32" i="124"/>
  <c r="C35" i="124"/>
  <c r="D35" i="124"/>
  <c r="G35" i="124"/>
  <c r="C36" i="124"/>
  <c r="D36" i="124"/>
  <c r="G36" i="124"/>
  <c r="C37" i="124"/>
  <c r="D37" i="124"/>
  <c r="G37" i="124"/>
  <c r="C38" i="124"/>
  <c r="D38" i="124"/>
  <c r="G38" i="124"/>
  <c r="C39" i="124"/>
  <c r="D39" i="124"/>
  <c r="G39" i="124"/>
  <c r="C44" i="124"/>
  <c r="D44" i="124"/>
  <c r="G44" i="124"/>
  <c r="C47" i="124"/>
  <c r="D47" i="124"/>
  <c r="G47" i="124"/>
  <c r="C41" i="124"/>
  <c r="D41" i="124"/>
  <c r="G41" i="124"/>
  <c r="C42" i="124"/>
  <c r="D42" i="124"/>
  <c r="G42" i="124"/>
  <c r="H56" i="124"/>
  <c r="H54" i="124" s="1"/>
  <c r="C58" i="124"/>
  <c r="D58" i="124"/>
  <c r="G58" i="124"/>
  <c r="C59" i="124"/>
  <c r="D59" i="124"/>
  <c r="G59" i="124"/>
  <c r="H61" i="124"/>
  <c r="H60" i="124"/>
  <c r="M45" i="124"/>
  <c r="M48" i="124"/>
  <c r="C45" i="124"/>
  <c r="D45" i="124"/>
  <c r="G45" i="124"/>
  <c r="C48" i="124"/>
  <c r="D48" i="124"/>
  <c r="G48" i="124"/>
  <c r="W20" i="123"/>
  <c r="W21" i="123"/>
  <c r="W22" i="123"/>
  <c r="W24" i="123"/>
  <c r="W27" i="123"/>
  <c r="W28" i="123"/>
  <c r="W29" i="123"/>
  <c r="W30" i="123"/>
  <c r="W31" i="123"/>
  <c r="W33" i="123"/>
  <c r="W34" i="123"/>
  <c r="W35" i="123"/>
  <c r="W36" i="123"/>
  <c r="W37" i="123"/>
  <c r="W40" i="123"/>
  <c r="W41" i="123"/>
  <c r="W42" i="123"/>
  <c r="W44" i="123"/>
  <c r="W46" i="123"/>
  <c r="W47" i="123"/>
  <c r="W49" i="123"/>
  <c r="W52" i="123"/>
  <c r="W53" i="123"/>
  <c r="W54" i="123"/>
  <c r="W55" i="123"/>
  <c r="W56" i="123"/>
  <c r="W58" i="123"/>
  <c r="W59" i="123"/>
  <c r="W60" i="123"/>
  <c r="W61" i="123"/>
  <c r="W62" i="123"/>
  <c r="W63" i="123"/>
  <c r="W64" i="123"/>
  <c r="W77" i="123"/>
  <c r="W79" i="123"/>
  <c r="W81" i="123"/>
  <c r="W82" i="123"/>
  <c r="W83" i="123"/>
  <c r="W84" i="123"/>
  <c r="W85" i="123"/>
  <c r="W87" i="123"/>
  <c r="W88" i="123"/>
  <c r="W89" i="123"/>
  <c r="W90" i="123"/>
  <c r="F50" i="125" s="1"/>
  <c r="F28" i="125" s="1"/>
  <c r="W92" i="123"/>
  <c r="W93" i="123"/>
  <c r="W95" i="123"/>
  <c r="W96" i="123"/>
  <c r="W97" i="123"/>
  <c r="W101" i="123"/>
  <c r="W102" i="123"/>
  <c r="W103" i="123"/>
  <c r="W104" i="123"/>
  <c r="W105" i="123"/>
  <c r="W106" i="123"/>
  <c r="W107" i="123"/>
  <c r="W109" i="123"/>
  <c r="W110" i="123"/>
  <c r="W111" i="123"/>
  <c r="W114" i="123"/>
  <c r="W115" i="123"/>
  <c r="W116" i="123"/>
  <c r="W118" i="123"/>
  <c r="W119" i="123"/>
  <c r="W120" i="123"/>
  <c r="W122" i="123"/>
  <c r="W123" i="123"/>
  <c r="W124" i="123"/>
  <c r="W125" i="123"/>
  <c r="W126" i="123"/>
  <c r="W127" i="123"/>
  <c r="W128" i="123"/>
  <c r="W130" i="123"/>
  <c r="W131" i="123"/>
  <c r="W132" i="123"/>
  <c r="W133" i="123"/>
  <c r="W135" i="123"/>
  <c r="W136" i="123"/>
  <c r="W137" i="123"/>
  <c r="W140" i="123"/>
  <c r="W141" i="123"/>
  <c r="F61" i="125" s="1"/>
  <c r="AF18" i="123"/>
  <c r="AF57" i="123"/>
  <c r="AF80" i="123"/>
  <c r="AF86" i="123"/>
  <c r="AF91" i="123"/>
  <c r="I51" i="125" s="1"/>
  <c r="AF94" i="123"/>
  <c r="AF121" i="123"/>
  <c r="AF129" i="123"/>
  <c r="AF134" i="123"/>
  <c r="I68" i="123"/>
  <c r="I69" i="123"/>
  <c r="I70" i="123"/>
  <c r="I71" i="123"/>
  <c r="I72" i="123"/>
  <c r="I73" i="123"/>
  <c r="I19" i="123"/>
  <c r="I20" i="123"/>
  <c r="I21" i="123"/>
  <c r="I22" i="123"/>
  <c r="I24" i="123"/>
  <c r="I27" i="123"/>
  <c r="I28" i="123"/>
  <c r="I29" i="123"/>
  <c r="I30" i="123"/>
  <c r="I31" i="123"/>
  <c r="I33" i="123"/>
  <c r="I34" i="123"/>
  <c r="I35" i="123"/>
  <c r="I36" i="123"/>
  <c r="I37" i="123"/>
  <c r="I40" i="123"/>
  <c r="I41" i="123"/>
  <c r="I42" i="123"/>
  <c r="I44" i="123"/>
  <c r="I46" i="123"/>
  <c r="I47" i="123"/>
  <c r="I49" i="123"/>
  <c r="I52" i="123"/>
  <c r="I53" i="123"/>
  <c r="I54" i="123"/>
  <c r="I55" i="123"/>
  <c r="I56" i="123"/>
  <c r="I58" i="123"/>
  <c r="I59" i="123"/>
  <c r="I60" i="123"/>
  <c r="I61" i="123"/>
  <c r="I62" i="123"/>
  <c r="I63" i="123"/>
  <c r="I64" i="123"/>
  <c r="I77" i="123"/>
  <c r="I79" i="123"/>
  <c r="I81" i="123"/>
  <c r="I82" i="123"/>
  <c r="I83" i="123"/>
  <c r="I84" i="123"/>
  <c r="I85" i="123"/>
  <c r="I87" i="123"/>
  <c r="I88" i="123"/>
  <c r="I89" i="123"/>
  <c r="I90" i="123"/>
  <c r="C50" i="125" s="1"/>
  <c r="C28" i="125" s="1"/>
  <c r="I92" i="123"/>
  <c r="I93" i="123"/>
  <c r="I95" i="123"/>
  <c r="I96" i="123"/>
  <c r="I97" i="123"/>
  <c r="I101" i="123"/>
  <c r="I102" i="123"/>
  <c r="I103" i="123"/>
  <c r="I104" i="123"/>
  <c r="I105" i="123"/>
  <c r="I106" i="123"/>
  <c r="I107" i="123"/>
  <c r="I109" i="123"/>
  <c r="I110" i="123"/>
  <c r="I111" i="123"/>
  <c r="I114" i="123"/>
  <c r="I115" i="123"/>
  <c r="I116" i="123"/>
  <c r="I118" i="123"/>
  <c r="I119" i="123"/>
  <c r="I120" i="123"/>
  <c r="I122" i="123"/>
  <c r="I123" i="123"/>
  <c r="I124" i="123"/>
  <c r="I125" i="123"/>
  <c r="I126" i="123"/>
  <c r="I127" i="123"/>
  <c r="I128" i="123"/>
  <c r="I130" i="123"/>
  <c r="I131" i="123"/>
  <c r="I132" i="123"/>
  <c r="I133" i="123"/>
  <c r="I135" i="123"/>
  <c r="I136" i="123"/>
  <c r="I137" i="123"/>
  <c r="C59" i="125" s="1"/>
  <c r="C32" i="125" s="1"/>
  <c r="I140" i="123"/>
  <c r="C60" i="125" s="1"/>
  <c r="I141" i="123"/>
  <c r="C61" i="125" s="1"/>
  <c r="E59" i="127"/>
  <c r="D327" i="121" s="1"/>
  <c r="N52" i="127"/>
  <c r="M324" i="121" s="1"/>
  <c r="M52" i="127"/>
  <c r="L324" i="121" s="1"/>
  <c r="L52" i="127"/>
  <c r="K324" i="121" s="1"/>
  <c r="K52" i="127"/>
  <c r="J324" i="121" s="1"/>
  <c r="J52" i="127"/>
  <c r="I324" i="121" s="1"/>
  <c r="I52" i="127"/>
  <c r="H324" i="121" s="1"/>
  <c r="H52" i="127"/>
  <c r="G324" i="121" s="1"/>
  <c r="G52" i="127"/>
  <c r="F324" i="121" s="1"/>
  <c r="F52" i="127"/>
  <c r="E324" i="121" s="1"/>
  <c r="E52" i="127"/>
  <c r="D324" i="121" s="1"/>
  <c r="E43" i="127"/>
  <c r="D321" i="121" s="1"/>
  <c r="N8" i="127"/>
  <c r="M316" i="121" s="1"/>
  <c r="M8" i="127"/>
  <c r="L316" i="121" s="1"/>
  <c r="L8" i="127"/>
  <c r="K316" i="121" s="1"/>
  <c r="J316" i="121"/>
  <c r="I316" i="121"/>
  <c r="AH139" i="123"/>
  <c r="AC192" i="121" s="1"/>
  <c r="AG139" i="123"/>
  <c r="AB192" i="121" s="1"/>
  <c r="AF139" i="123"/>
  <c r="AA192" i="121" s="1"/>
  <c r="AE139" i="123"/>
  <c r="Z192" i="121" s="1"/>
  <c r="AD139" i="123"/>
  <c r="Y192" i="121" s="1"/>
  <c r="W138" i="123"/>
  <c r="V139" i="123"/>
  <c r="T192" i="121" s="1"/>
  <c r="U139" i="123"/>
  <c r="S192" i="121" s="1"/>
  <c r="T139" i="123"/>
  <c r="R192" i="121" s="1"/>
  <c r="S139" i="123"/>
  <c r="Q192" i="121" s="1"/>
  <c r="R139" i="123"/>
  <c r="P192" i="121" s="1"/>
  <c r="Q139" i="123"/>
  <c r="O192" i="121" s="1"/>
  <c r="H139" i="123"/>
  <c r="I192" i="121" s="1"/>
  <c r="G139" i="123"/>
  <c r="H192" i="121" s="1"/>
  <c r="F139" i="123"/>
  <c r="G192" i="121" s="1"/>
  <c r="E139" i="123"/>
  <c r="F192" i="121" s="1"/>
  <c r="D139" i="123"/>
  <c r="E192" i="121" s="1"/>
  <c r="C139" i="123"/>
  <c r="E123" i="56"/>
  <c r="E11" i="121" s="1"/>
  <c r="D123" i="56"/>
  <c r="E116" i="56"/>
  <c r="D116" i="56"/>
  <c r="D10" i="121" s="1"/>
  <c r="C70" i="1"/>
  <c r="D5" i="121" s="1"/>
  <c r="C65" i="1"/>
  <c r="D4" i="121" s="1"/>
  <c r="J231" i="30"/>
  <c r="F231" i="30"/>
  <c r="D44" i="121"/>
  <c r="C57" i="121"/>
  <c r="C55" i="121"/>
  <c r="C54" i="121"/>
  <c r="C51" i="121"/>
  <c r="C50" i="121"/>
  <c r="H44" i="121"/>
  <c r="G44" i="121"/>
  <c r="F44" i="121"/>
  <c r="C49" i="121"/>
  <c r="C48" i="121"/>
  <c r="K146" i="141"/>
  <c r="H59" i="121" s="1"/>
  <c r="K129" i="141"/>
  <c r="H58" i="121" s="1"/>
  <c r="K68" i="141"/>
  <c r="F52" i="121"/>
  <c r="F51" i="121"/>
  <c r="K33" i="141"/>
  <c r="H54" i="121" s="1"/>
  <c r="C52" i="121"/>
  <c r="G19" i="141"/>
  <c r="D50" i="121" s="1"/>
  <c r="I19" i="141"/>
  <c r="F50" i="121" s="1"/>
  <c r="K36" i="141"/>
  <c r="H55" i="121" s="1"/>
  <c r="H19" i="141"/>
  <c r="E50" i="121" s="1"/>
  <c r="K78" i="141"/>
  <c r="J61" i="141"/>
  <c r="G57" i="121" s="1"/>
  <c r="K61" i="141"/>
  <c r="H57" i="121" s="1"/>
  <c r="I61" i="141"/>
  <c r="F57" i="121" s="1"/>
  <c r="K60" i="141"/>
  <c r="I104" i="141" s="1"/>
  <c r="J110" i="141" s="1"/>
  <c r="J60" i="141"/>
  <c r="I56" i="141"/>
  <c r="J52" i="141"/>
  <c r="G56" i="121" s="1"/>
  <c r="C16" i="92"/>
  <c r="C52" i="141"/>
  <c r="C56" i="121" s="1"/>
  <c r="J18" i="141"/>
  <c r="G49" i="121" s="1"/>
  <c r="J17" i="141"/>
  <c r="G48" i="121" s="1"/>
  <c r="J11" i="141"/>
  <c r="G47" i="121" s="1"/>
  <c r="J10" i="141"/>
  <c r="G46" i="121" s="1"/>
  <c r="K8" i="141"/>
  <c r="H45" i="121" s="1"/>
  <c r="M54" i="112"/>
  <c r="M53" i="112"/>
  <c r="M52" i="112"/>
  <c r="F19" i="112"/>
  <c r="F31" i="112" s="1"/>
  <c r="F33" i="112" s="1"/>
  <c r="G273" i="121" s="1"/>
  <c r="I20" i="112"/>
  <c r="I21" i="112"/>
  <c r="I22" i="112"/>
  <c r="P22" i="112" s="1"/>
  <c r="O264" i="121" s="1"/>
  <c r="I23" i="112"/>
  <c r="N23" i="112" s="1"/>
  <c r="M265" i="121" s="1"/>
  <c r="I26" i="112"/>
  <c r="I27" i="112"/>
  <c r="I29" i="112"/>
  <c r="O29" i="112" s="1"/>
  <c r="N271" i="121" s="1"/>
  <c r="I30" i="112"/>
  <c r="N30" i="112" s="1"/>
  <c r="M272" i="121" s="1"/>
  <c r="K21" i="112"/>
  <c r="K23" i="112"/>
  <c r="K27" i="112"/>
  <c r="K29" i="112"/>
  <c r="K30" i="112"/>
  <c r="J19" i="112"/>
  <c r="J31" i="112" s="1"/>
  <c r="G36" i="125" s="1"/>
  <c r="C19" i="112"/>
  <c r="C31" i="112" s="1"/>
  <c r="D19" i="112"/>
  <c r="D31" i="112"/>
  <c r="E21" i="112"/>
  <c r="E22" i="112"/>
  <c r="E23" i="112"/>
  <c r="M23" i="112" s="1"/>
  <c r="L265" i="121" s="1"/>
  <c r="E30" i="112"/>
  <c r="G19" i="112"/>
  <c r="G31" i="112" s="1"/>
  <c r="H19" i="112"/>
  <c r="H31" i="112" s="1"/>
  <c r="Z57" i="124"/>
  <c r="AA57" i="124"/>
  <c r="AD57" i="124"/>
  <c r="R49" i="124"/>
  <c r="Q49" i="124"/>
  <c r="P49" i="124"/>
  <c r="O49" i="124"/>
  <c r="N49" i="124"/>
  <c r="AO49" i="124"/>
  <c r="AN49" i="124"/>
  <c r="AM49" i="124"/>
  <c r="AL49" i="124"/>
  <c r="Y49" i="124"/>
  <c r="X49" i="124"/>
  <c r="AG129" i="123"/>
  <c r="AE129" i="123"/>
  <c r="AD129" i="123"/>
  <c r="V129" i="123"/>
  <c r="U129" i="123"/>
  <c r="T129" i="123"/>
  <c r="S129" i="123"/>
  <c r="R129" i="123"/>
  <c r="Q129" i="123"/>
  <c r="D97" i="56"/>
  <c r="D99" i="56"/>
  <c r="D100" i="56"/>
  <c r="D102" i="56"/>
  <c r="D108" i="125"/>
  <c r="N18" i="123"/>
  <c r="N57" i="123"/>
  <c r="N80" i="123"/>
  <c r="N86" i="123"/>
  <c r="E49" i="125" s="1"/>
  <c r="N91" i="123"/>
  <c r="E51" i="125" s="1"/>
  <c r="N94" i="123"/>
  <c r="N121" i="123"/>
  <c r="N129" i="123"/>
  <c r="N134" i="123"/>
  <c r="B59" i="125"/>
  <c r="E27" i="125"/>
  <c r="S47" i="124"/>
  <c r="S48" i="124"/>
  <c r="S58" i="124"/>
  <c r="G54" i="124"/>
  <c r="F35" i="124"/>
  <c r="F36" i="124"/>
  <c r="F37" i="124"/>
  <c r="F38" i="124"/>
  <c r="F17" i="124"/>
  <c r="F18" i="124"/>
  <c r="F20" i="124"/>
  <c r="F23" i="124"/>
  <c r="F26" i="124"/>
  <c r="F29" i="124"/>
  <c r="F32" i="124"/>
  <c r="F39" i="124"/>
  <c r="F44" i="124"/>
  <c r="F47" i="124"/>
  <c r="F41" i="124"/>
  <c r="F42" i="124"/>
  <c r="F54" i="124"/>
  <c r="F58" i="124"/>
  <c r="F59" i="124"/>
  <c r="E47" i="124"/>
  <c r="E48" i="124"/>
  <c r="E17" i="124"/>
  <c r="E18" i="124"/>
  <c r="E35" i="124"/>
  <c r="E36" i="124"/>
  <c r="E37" i="124"/>
  <c r="E38" i="124"/>
  <c r="E44" i="124"/>
  <c r="E41" i="124"/>
  <c r="E42" i="124"/>
  <c r="E20" i="124"/>
  <c r="E23" i="124"/>
  <c r="E26" i="124"/>
  <c r="E29" i="124"/>
  <c r="E32" i="124"/>
  <c r="E39" i="124"/>
  <c r="E54" i="124"/>
  <c r="E58" i="124"/>
  <c r="E59" i="124"/>
  <c r="D54" i="124"/>
  <c r="C54" i="124"/>
  <c r="AO54" i="124"/>
  <c r="AO65" i="124"/>
  <c r="AN54" i="124"/>
  <c r="AN65" i="124"/>
  <c r="AM54" i="124"/>
  <c r="AM65" i="124"/>
  <c r="AL54" i="124"/>
  <c r="AL65" i="124"/>
  <c r="AU62" i="124"/>
  <c r="AP33" i="124"/>
  <c r="AQ33" i="124"/>
  <c r="AT33" i="124"/>
  <c r="AP30" i="124"/>
  <c r="AQ30" i="124"/>
  <c r="AT30" i="124"/>
  <c r="AP27" i="124"/>
  <c r="AQ27" i="124"/>
  <c r="AT27" i="124"/>
  <c r="AP24" i="124"/>
  <c r="AQ24" i="124"/>
  <c r="AT24" i="124"/>
  <c r="AP21" i="124"/>
  <c r="AQ21" i="124"/>
  <c r="AT21" i="124"/>
  <c r="I138" i="123"/>
  <c r="I76" i="123"/>
  <c r="I75" i="123"/>
  <c r="AG80" i="123"/>
  <c r="P112" i="125"/>
  <c r="AR17" i="124"/>
  <c r="AR18" i="124"/>
  <c r="AR20" i="124"/>
  <c r="AR23" i="124"/>
  <c r="AR26" i="124"/>
  <c r="AR29" i="124"/>
  <c r="AR32" i="124"/>
  <c r="AR35" i="124"/>
  <c r="AR37" i="124"/>
  <c r="AR38" i="124"/>
  <c r="AR58" i="124"/>
  <c r="F97" i="56"/>
  <c r="F99" i="56"/>
  <c r="F100" i="56"/>
  <c r="F102" i="56"/>
  <c r="D118" i="125"/>
  <c r="D127" i="125"/>
  <c r="C59" i="1"/>
  <c r="C62" i="1"/>
  <c r="C67" i="1"/>
  <c r="B58" i="125"/>
  <c r="B57" i="125"/>
  <c r="B56" i="125"/>
  <c r="B55" i="125"/>
  <c r="B54" i="125"/>
  <c r="B52" i="125"/>
  <c r="B51" i="125"/>
  <c r="B49" i="125"/>
  <c r="B48" i="125"/>
  <c r="B45" i="125"/>
  <c r="B44" i="125"/>
  <c r="B43" i="125"/>
  <c r="B152" i="123"/>
  <c r="C194" i="121" s="1"/>
  <c r="B77" i="124"/>
  <c r="C257" i="121" s="1"/>
  <c r="CO49" i="124"/>
  <c r="AM252" i="121" s="1"/>
  <c r="CO46" i="124"/>
  <c r="AM251" i="121" s="1"/>
  <c r="AM250" i="121"/>
  <c r="CN49" i="124"/>
  <c r="CM49" i="124"/>
  <c r="CN46" i="124"/>
  <c r="CM46" i="124"/>
  <c r="AL250" i="121"/>
  <c r="AK250" i="121"/>
  <c r="CJ49" i="124"/>
  <c r="CJ46" i="124"/>
  <c r="AJ250" i="121"/>
  <c r="BK49" i="124"/>
  <c r="BK46" i="124"/>
  <c r="Z250" i="121"/>
  <c r="BE49" i="124"/>
  <c r="BD49" i="124"/>
  <c r="BC49" i="124"/>
  <c r="BB49" i="124"/>
  <c r="BA49" i="124"/>
  <c r="BE46" i="124"/>
  <c r="BD46" i="124"/>
  <c r="BC46" i="124"/>
  <c r="BB46" i="124"/>
  <c r="BA46" i="124"/>
  <c r="V250" i="121"/>
  <c r="U250" i="121"/>
  <c r="T250" i="121"/>
  <c r="S250" i="121"/>
  <c r="R250" i="121"/>
  <c r="AO46" i="124"/>
  <c r="AN46" i="124"/>
  <c r="AM46" i="124"/>
  <c r="Q250" i="121"/>
  <c r="P250" i="121"/>
  <c r="O250" i="121"/>
  <c r="AL46" i="124"/>
  <c r="N250" i="121"/>
  <c r="M250" i="121"/>
  <c r="L250" i="121"/>
  <c r="H250" i="121"/>
  <c r="G250" i="121"/>
  <c r="F250" i="121"/>
  <c r="E250" i="121"/>
  <c r="D250" i="121"/>
  <c r="CO34" i="124"/>
  <c r="Z248" i="121" s="1"/>
  <c r="CO31" i="124"/>
  <c r="Z247" i="121" s="1"/>
  <c r="CO28" i="124"/>
  <c r="Z246" i="121" s="1"/>
  <c r="CO25" i="124"/>
  <c r="Z245" i="121" s="1"/>
  <c r="CO22" i="124"/>
  <c r="Z244" i="121" s="1"/>
  <c r="Z243" i="121"/>
  <c r="CN34" i="124"/>
  <c r="CN31" i="124"/>
  <c r="CN28" i="124"/>
  <c r="CN25" i="124"/>
  <c r="CN22" i="124"/>
  <c r="Y243" i="121"/>
  <c r="CM34" i="124"/>
  <c r="CJ34" i="124"/>
  <c r="BV34" i="124"/>
  <c r="BP34" i="124"/>
  <c r="BO34" i="124"/>
  <c r="BN34" i="124"/>
  <c r="BM34" i="124"/>
  <c r="BL34" i="124"/>
  <c r="CM31" i="124"/>
  <c r="CJ31" i="124"/>
  <c r="BV31" i="124"/>
  <c r="BP31" i="124"/>
  <c r="BO31" i="124"/>
  <c r="BN31" i="124"/>
  <c r="BM31" i="124"/>
  <c r="BL31" i="124"/>
  <c r="CM28" i="124"/>
  <c r="CJ28" i="124"/>
  <c r="BV28" i="124"/>
  <c r="BP28" i="124"/>
  <c r="BO28" i="124"/>
  <c r="BN28" i="124"/>
  <c r="BM28" i="124"/>
  <c r="BL28" i="124"/>
  <c r="CM25" i="124"/>
  <c r="CJ25" i="124"/>
  <c r="BV25" i="124"/>
  <c r="BP25" i="124"/>
  <c r="BO25" i="124"/>
  <c r="BN25" i="124"/>
  <c r="BM25" i="124"/>
  <c r="BL25" i="124"/>
  <c r="CM22" i="124"/>
  <c r="CJ22" i="124"/>
  <c r="BV22" i="124"/>
  <c r="BP22" i="124"/>
  <c r="BO22" i="124"/>
  <c r="BN22" i="124"/>
  <c r="BM22" i="124"/>
  <c r="BL22" i="124"/>
  <c r="X243" i="121"/>
  <c r="W243" i="121"/>
  <c r="V243" i="121"/>
  <c r="R243" i="121"/>
  <c r="Q243" i="121"/>
  <c r="P243" i="121"/>
  <c r="O243" i="121"/>
  <c r="N243" i="121"/>
  <c r="N46" i="124"/>
  <c r="O46" i="124"/>
  <c r="P46" i="124"/>
  <c r="Q46" i="124"/>
  <c r="R46" i="124"/>
  <c r="X46" i="124"/>
  <c r="D255" i="121"/>
  <c r="E255" i="121"/>
  <c r="F255" i="121"/>
  <c r="G255" i="121"/>
  <c r="H255" i="121"/>
  <c r="I255" i="121"/>
  <c r="C63" i="124"/>
  <c r="D256" i="121" s="1"/>
  <c r="D63" i="124"/>
  <c r="E256" i="121" s="1"/>
  <c r="E63" i="124"/>
  <c r="F256" i="121" s="1"/>
  <c r="F63" i="124"/>
  <c r="G256" i="121" s="1"/>
  <c r="G63" i="124"/>
  <c r="H256" i="121" s="1"/>
  <c r="E259" i="121"/>
  <c r="F259" i="121"/>
  <c r="G259" i="121"/>
  <c r="H259" i="121"/>
  <c r="I259" i="121"/>
  <c r="J259" i="121"/>
  <c r="K259" i="121"/>
  <c r="AZ33" i="124"/>
  <c r="AR33" i="124"/>
  <c r="AZ30" i="124"/>
  <c r="AR30" i="124"/>
  <c r="AZ27" i="124"/>
  <c r="AR27" i="124"/>
  <c r="AZ24" i="124"/>
  <c r="AR24" i="124"/>
  <c r="AZ21" i="124"/>
  <c r="AR21" i="124"/>
  <c r="F196" i="121"/>
  <c r="D196" i="121"/>
  <c r="C241" i="121"/>
  <c r="C240" i="121"/>
  <c r="C239" i="121"/>
  <c r="C238" i="121"/>
  <c r="C237" i="121"/>
  <c r="C236" i="121"/>
  <c r="C235" i="121"/>
  <c r="C234" i="121"/>
  <c r="C233" i="121"/>
  <c r="C232" i="121"/>
  <c r="B49" i="124"/>
  <c r="C252" i="121" s="1"/>
  <c r="C230" i="121"/>
  <c r="C229" i="121"/>
  <c r="B46" i="124"/>
  <c r="C228" i="121" s="1"/>
  <c r="C227" i="121"/>
  <c r="C226" i="121"/>
  <c r="C225" i="121"/>
  <c r="C224" i="121"/>
  <c r="C223" i="121"/>
  <c r="C222" i="121"/>
  <c r="C221" i="121"/>
  <c r="C220" i="121"/>
  <c r="C219" i="121"/>
  <c r="C218" i="121"/>
  <c r="C217" i="121"/>
  <c r="B34" i="124"/>
  <c r="C216" i="121" s="1"/>
  <c r="C215" i="121"/>
  <c r="C214" i="121"/>
  <c r="B31" i="124"/>
  <c r="C213" i="121" s="1"/>
  <c r="C212" i="121"/>
  <c r="C211" i="121"/>
  <c r="B28" i="124"/>
  <c r="C210" i="121" s="1"/>
  <c r="C209" i="121"/>
  <c r="C208" i="121"/>
  <c r="B25" i="124"/>
  <c r="C245" i="121" s="1"/>
  <c r="C206" i="121"/>
  <c r="C205" i="121"/>
  <c r="B22" i="124"/>
  <c r="C204" i="121" s="1"/>
  <c r="C203" i="121"/>
  <c r="C202" i="121"/>
  <c r="C201" i="121"/>
  <c r="C200" i="121"/>
  <c r="C199" i="121"/>
  <c r="C198" i="121"/>
  <c r="AK34" i="124"/>
  <c r="AJ34" i="124"/>
  <c r="AD34" i="124"/>
  <c r="AC34" i="124"/>
  <c r="AB34" i="124"/>
  <c r="AA34" i="124"/>
  <c r="Z34" i="124"/>
  <c r="AK31" i="124"/>
  <c r="AJ31" i="124"/>
  <c r="AD31" i="124"/>
  <c r="AC31" i="124"/>
  <c r="AB31" i="124"/>
  <c r="AA31" i="124"/>
  <c r="Z31" i="124"/>
  <c r="AK28" i="124"/>
  <c r="AJ28" i="124"/>
  <c r="AD28" i="124"/>
  <c r="AC28" i="124"/>
  <c r="AB28" i="124"/>
  <c r="AA28" i="124"/>
  <c r="Z28" i="124"/>
  <c r="AK25" i="124"/>
  <c r="AJ25" i="124"/>
  <c r="AD25" i="124"/>
  <c r="AC25" i="124"/>
  <c r="AB25" i="124"/>
  <c r="AA25" i="124"/>
  <c r="Z25" i="124"/>
  <c r="AK22" i="124"/>
  <c r="AJ22" i="124"/>
  <c r="AD22" i="124"/>
  <c r="AC22" i="124"/>
  <c r="AB22" i="124"/>
  <c r="AA22" i="124"/>
  <c r="Z22" i="124"/>
  <c r="Y46" i="124"/>
  <c r="M243" i="121"/>
  <c r="L243" i="121"/>
  <c r="H243" i="121"/>
  <c r="K255" i="121"/>
  <c r="B63" i="124"/>
  <c r="C256" i="121" s="1"/>
  <c r="J149" i="123"/>
  <c r="I149" i="123"/>
  <c r="J191" i="121"/>
  <c r="H150" i="123"/>
  <c r="H151" i="123"/>
  <c r="G149" i="123"/>
  <c r="H86" i="123"/>
  <c r="F149" i="123"/>
  <c r="G86" i="123"/>
  <c r="E149" i="123"/>
  <c r="F86" i="123"/>
  <c r="D149" i="123"/>
  <c r="D86" i="123"/>
  <c r="C149" i="123"/>
  <c r="C86" i="123"/>
  <c r="S191" i="121"/>
  <c r="R191" i="121"/>
  <c r="Q191" i="121"/>
  <c r="P191" i="121"/>
  <c r="O191" i="121"/>
  <c r="N191" i="121"/>
  <c r="L191" i="121"/>
  <c r="K191" i="121"/>
  <c r="I191" i="121"/>
  <c r="H191" i="121"/>
  <c r="G191" i="121"/>
  <c r="F191" i="121"/>
  <c r="E191" i="121"/>
  <c r="D191" i="121"/>
  <c r="W76" i="123"/>
  <c r="W75" i="123"/>
  <c r="W73" i="123"/>
  <c r="W72" i="123"/>
  <c r="W71" i="123"/>
  <c r="W70" i="123"/>
  <c r="W69" i="123"/>
  <c r="W68" i="123"/>
  <c r="B139" i="123"/>
  <c r="C192" i="121" s="1"/>
  <c r="C189" i="121"/>
  <c r="C188" i="121"/>
  <c r="C187" i="121"/>
  <c r="C186" i="121"/>
  <c r="C185" i="121"/>
  <c r="C184" i="121"/>
  <c r="C183" i="121"/>
  <c r="C182" i="121"/>
  <c r="C181" i="121"/>
  <c r="C180" i="121"/>
  <c r="C179" i="121"/>
  <c r="C178" i="121"/>
  <c r="C177" i="121"/>
  <c r="C176" i="121"/>
  <c r="C175" i="121"/>
  <c r="C174" i="121"/>
  <c r="C172" i="121"/>
  <c r="C171" i="121"/>
  <c r="C170" i="121"/>
  <c r="C169" i="121"/>
  <c r="C168" i="121"/>
  <c r="C167" i="121"/>
  <c r="C166" i="121"/>
  <c r="C165" i="121"/>
  <c r="C164" i="121"/>
  <c r="C163" i="121"/>
  <c r="C162" i="121"/>
  <c r="C161" i="121"/>
  <c r="C160" i="121"/>
  <c r="C159" i="121"/>
  <c r="C158" i="121"/>
  <c r="C157" i="121"/>
  <c r="C156" i="121"/>
  <c r="C155" i="121"/>
  <c r="C154" i="121"/>
  <c r="C153" i="121"/>
  <c r="C152" i="121"/>
  <c r="C151" i="121"/>
  <c r="C150" i="121"/>
  <c r="C149" i="121"/>
  <c r="C148" i="121"/>
  <c r="C147" i="121"/>
  <c r="C146" i="121"/>
  <c r="C145" i="121"/>
  <c r="C144" i="121"/>
  <c r="C143" i="121"/>
  <c r="C142" i="121"/>
  <c r="C141" i="121"/>
  <c r="C140"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D92" i="121"/>
  <c r="P259" i="121"/>
  <c r="O259" i="121"/>
  <c r="N259" i="121"/>
  <c r="M259" i="121"/>
  <c r="L259" i="121"/>
  <c r="C47" i="121"/>
  <c r="E44" i="121"/>
  <c r="E39" i="121"/>
  <c r="D39" i="121"/>
  <c r="H13" i="121"/>
  <c r="G13" i="121"/>
  <c r="F13" i="121"/>
  <c r="E13" i="121"/>
  <c r="D13" i="121"/>
  <c r="E9" i="121"/>
  <c r="D9" i="121"/>
  <c r="D3" i="121"/>
  <c r="D1" i="141"/>
  <c r="C59" i="121"/>
  <c r="C129" i="141"/>
  <c r="C58" i="121" s="1"/>
  <c r="C46" i="121"/>
  <c r="K140" i="141"/>
  <c r="K138" i="141" s="1"/>
  <c r="K125" i="141"/>
  <c r="K133" i="141"/>
  <c r="K116" i="141"/>
  <c r="K81" i="141"/>
  <c r="I9" i="141"/>
  <c r="H9" i="141"/>
  <c r="C280" i="121"/>
  <c r="C279" i="121"/>
  <c r="C278" i="121"/>
  <c r="C277" i="121"/>
  <c r="C276" i="121"/>
  <c r="C275" i="121"/>
  <c r="C272" i="121"/>
  <c r="C271" i="121"/>
  <c r="C269" i="121"/>
  <c r="C268" i="121"/>
  <c r="C267" i="121"/>
  <c r="C266" i="121"/>
  <c r="C265" i="121"/>
  <c r="C264" i="121"/>
  <c r="C263" i="121"/>
  <c r="C262" i="121"/>
  <c r="C261" i="121"/>
  <c r="P260" i="121"/>
  <c r="O260" i="121"/>
  <c r="N260" i="121"/>
  <c r="M260" i="121"/>
  <c r="L260" i="121"/>
  <c r="O43" i="112"/>
  <c r="N280" i="121" s="1"/>
  <c r="I24" i="112"/>
  <c r="O24" i="112" s="1"/>
  <c r="N266" i="121" s="1"/>
  <c r="O278" i="121"/>
  <c r="P276" i="121"/>
  <c r="K43" i="112"/>
  <c r="K42" i="112"/>
  <c r="K40" i="112"/>
  <c r="K24" i="112"/>
  <c r="D89" i="122"/>
  <c r="C89" i="122"/>
  <c r="N85" i="127"/>
  <c r="N90" i="127"/>
  <c r="G125" i="107"/>
  <c r="G119" i="107"/>
  <c r="G113" i="107"/>
  <c r="G74" i="107"/>
  <c r="G68" i="107"/>
  <c r="G62" i="107"/>
  <c r="E41" i="56"/>
  <c r="D118" i="118"/>
  <c r="D37" i="121" s="1"/>
  <c r="E112" i="118"/>
  <c r="E36" i="121" s="1"/>
  <c r="D112" i="118"/>
  <c r="D36" i="121" s="1"/>
  <c r="D63" i="118"/>
  <c r="D32" i="121" s="1"/>
  <c r="E63" i="118"/>
  <c r="E32" i="121" s="1"/>
  <c r="F63" i="118"/>
  <c r="F32" i="121" s="1"/>
  <c r="G63" i="118"/>
  <c r="G32" i="121" s="1"/>
  <c r="D41" i="56"/>
  <c r="N16" i="127"/>
  <c r="M16" i="127"/>
  <c r="L16" i="127"/>
  <c r="E39" i="127"/>
  <c r="D320" i="121" s="1"/>
  <c r="B39" i="127"/>
  <c r="C320" i="121" s="1"/>
  <c r="F61" i="127"/>
  <c r="E329" i="121" s="1"/>
  <c r="J318" i="121"/>
  <c r="F33" i="127"/>
  <c r="E317" i="121" s="1"/>
  <c r="E33" i="127"/>
  <c r="D317" i="121" s="1"/>
  <c r="D93" i="118"/>
  <c r="D12" i="118"/>
  <c r="D15" i="121" s="1"/>
  <c r="D18" i="118"/>
  <c r="D16" i="121" s="1"/>
  <c r="D22" i="118"/>
  <c r="D17" i="121" s="1"/>
  <c r="F32" i="118"/>
  <c r="F18" i="121" s="1"/>
  <c r="E32" i="118"/>
  <c r="D32" i="118"/>
  <c r="D18" i="121" s="1"/>
  <c r="G31" i="118"/>
  <c r="G30" i="118"/>
  <c r="E55" i="127"/>
  <c r="D326" i="121" s="1"/>
  <c r="E54" i="127"/>
  <c r="D325" i="121" s="1"/>
  <c r="E60" i="127"/>
  <c r="D328" i="121" s="1"/>
  <c r="E44" i="127"/>
  <c r="D322" i="121" s="1"/>
  <c r="N61" i="127"/>
  <c r="M329" i="121" s="1"/>
  <c r="M61" i="127"/>
  <c r="L329" i="121" s="1"/>
  <c r="L61" i="127"/>
  <c r="K329" i="121" s="1"/>
  <c r="K61" i="127"/>
  <c r="J329" i="121" s="1"/>
  <c r="J61" i="127"/>
  <c r="I329" i="121" s="1"/>
  <c r="I61" i="127"/>
  <c r="H329" i="121" s="1"/>
  <c r="H61" i="127"/>
  <c r="G329" i="121" s="1"/>
  <c r="G61" i="127"/>
  <c r="F329" i="121" s="1"/>
  <c r="E61" i="127"/>
  <c r="D329" i="121" s="1"/>
  <c r="E38" i="127"/>
  <c r="D319" i="121" s="1"/>
  <c r="N50" i="127"/>
  <c r="N57" i="127" s="1"/>
  <c r="M50" i="127"/>
  <c r="M57" i="127" s="1"/>
  <c r="L50" i="127"/>
  <c r="L57" i="127" s="1"/>
  <c r="K50" i="127"/>
  <c r="K57" i="127" s="1"/>
  <c r="J50" i="127"/>
  <c r="J57" i="127" s="1"/>
  <c r="I50" i="127"/>
  <c r="I57" i="127" s="1"/>
  <c r="H50" i="127"/>
  <c r="H57" i="127" s="1"/>
  <c r="G50" i="127"/>
  <c r="G57" i="127" s="1"/>
  <c r="F50" i="127"/>
  <c r="F57" i="127" s="1"/>
  <c r="E50" i="127"/>
  <c r="N34" i="127"/>
  <c r="M34" i="127"/>
  <c r="L34" i="127"/>
  <c r="K34" i="127"/>
  <c r="J34" i="127"/>
  <c r="I34" i="127"/>
  <c r="H34" i="127"/>
  <c r="G34" i="127"/>
  <c r="N49" i="127"/>
  <c r="M323" i="121" s="1"/>
  <c r="M49" i="127"/>
  <c r="L323" i="121" s="1"/>
  <c r="L49" i="127"/>
  <c r="K323" i="121" s="1"/>
  <c r="K49" i="127"/>
  <c r="J323" i="121" s="1"/>
  <c r="J49" i="127"/>
  <c r="I323" i="121" s="1"/>
  <c r="I49" i="127"/>
  <c r="H323" i="121" s="1"/>
  <c r="H49" i="127"/>
  <c r="G323" i="121" s="1"/>
  <c r="G49" i="127"/>
  <c r="F323" i="121" s="1"/>
  <c r="F49" i="127"/>
  <c r="E323" i="121" s="1"/>
  <c r="E49" i="127"/>
  <c r="D323" i="121" s="1"/>
  <c r="B60" i="127"/>
  <c r="C328" i="121" s="1"/>
  <c r="B59" i="127"/>
  <c r="C327" i="121" s="1"/>
  <c r="B55" i="127"/>
  <c r="C326" i="121" s="1"/>
  <c r="B54" i="127"/>
  <c r="C325" i="121" s="1"/>
  <c r="B44" i="127"/>
  <c r="C322" i="121" s="1"/>
  <c r="B43" i="127"/>
  <c r="C321" i="121" s="1"/>
  <c r="B38" i="127"/>
  <c r="C319" i="121" s="1"/>
  <c r="B8" i="127"/>
  <c r="C316" i="121" s="1"/>
  <c r="N33" i="127"/>
  <c r="M317" i="121" s="1"/>
  <c r="M33" i="127"/>
  <c r="L317" i="121" s="1"/>
  <c r="L33" i="127"/>
  <c r="K317" i="121" s="1"/>
  <c r="K33" i="127"/>
  <c r="J317" i="121" s="1"/>
  <c r="J33" i="127"/>
  <c r="I317" i="121" s="1"/>
  <c r="I33" i="127"/>
  <c r="H317" i="121" s="1"/>
  <c r="H33" i="127"/>
  <c r="G317" i="121" s="1"/>
  <c r="G33" i="127"/>
  <c r="F317" i="121" s="1"/>
  <c r="B61" i="127"/>
  <c r="C329" i="121" s="1"/>
  <c r="B52" i="127"/>
  <c r="C324" i="121" s="1"/>
  <c r="B49" i="127"/>
  <c r="C323" i="121" s="1"/>
  <c r="B36" i="127"/>
  <c r="C318" i="121" s="1"/>
  <c r="B33" i="127"/>
  <c r="C317" i="121" s="1"/>
  <c r="E1" i="127"/>
  <c r="C1" i="126"/>
  <c r="B7" i="125"/>
  <c r="B6" i="125"/>
  <c r="B5" i="125"/>
  <c r="B8" i="124"/>
  <c r="B6" i="124"/>
  <c r="B5" i="124"/>
  <c r="CJ40" i="124"/>
  <c r="CJ43" i="124"/>
  <c r="CN40" i="124"/>
  <c r="CK54" i="124"/>
  <c r="CL54" i="124"/>
  <c r="CO63" i="124"/>
  <c r="CN63" i="124"/>
  <c r="CM63" i="124"/>
  <c r="CJ63" i="124"/>
  <c r="AT63" i="124"/>
  <c r="AS63" i="124"/>
  <c r="AR63" i="124"/>
  <c r="AQ63" i="124"/>
  <c r="AP63" i="124"/>
  <c r="AN63" i="124"/>
  <c r="AL63" i="124"/>
  <c r="B10" i="123"/>
  <c r="B7" i="123"/>
  <c r="B6" i="123"/>
  <c r="B5" i="123"/>
  <c r="G190" i="20"/>
  <c r="G204" i="20"/>
  <c r="G201" i="20"/>
  <c r="G200" i="20"/>
  <c r="G199" i="20"/>
  <c r="G198" i="20"/>
  <c r="G197" i="20"/>
  <c r="G196" i="20"/>
  <c r="G192" i="20"/>
  <c r="G191" i="20"/>
  <c r="C1" i="122"/>
  <c r="E1" i="125"/>
  <c r="C1" i="124"/>
  <c r="E1" i="123"/>
  <c r="B23" i="107"/>
  <c r="B62" i="125"/>
  <c r="B61" i="125"/>
  <c r="B60" i="125"/>
  <c r="B53" i="125"/>
  <c r="B47" i="125"/>
  <c r="H62" i="124"/>
  <c r="S59" i="124"/>
  <c r="AS58" i="124"/>
  <c r="AE58" i="124"/>
  <c r="CN57" i="124"/>
  <c r="CL57" i="124"/>
  <c r="CK57" i="124"/>
  <c r="CJ57" i="124"/>
  <c r="BK57" i="124"/>
  <c r="BE57" i="124"/>
  <c r="BD57" i="124"/>
  <c r="BC57" i="124"/>
  <c r="BB57" i="124"/>
  <c r="BA57" i="124"/>
  <c r="AK57" i="124"/>
  <c r="AJ57" i="124"/>
  <c r="AC57" i="124"/>
  <c r="AB57" i="124"/>
  <c r="X57" i="124"/>
  <c r="R57" i="124"/>
  <c r="Q57" i="124"/>
  <c r="P57" i="124"/>
  <c r="O57" i="124"/>
  <c r="N57" i="124"/>
  <c r="CN54" i="124"/>
  <c r="CJ54" i="124"/>
  <c r="AT54" i="124"/>
  <c r="AS54" i="124"/>
  <c r="AR54" i="124"/>
  <c r="AQ54" i="124"/>
  <c r="AP54" i="124"/>
  <c r="F48" i="124"/>
  <c r="S45" i="124"/>
  <c r="F45" i="124"/>
  <c r="E45" i="124"/>
  <c r="S44" i="124"/>
  <c r="CN43" i="124"/>
  <c r="CL43" i="124"/>
  <c r="CK43" i="124"/>
  <c r="BK43" i="124"/>
  <c r="AZ43" i="124" s="1"/>
  <c r="H75" i="125" s="1"/>
  <c r="BE43" i="124"/>
  <c r="AT43" i="124" s="1"/>
  <c r="BD43" i="124"/>
  <c r="AS43" i="124" s="1"/>
  <c r="BC43" i="124"/>
  <c r="AR43" i="124" s="1"/>
  <c r="BB43" i="124"/>
  <c r="AQ43" i="124" s="1"/>
  <c r="X43" i="124"/>
  <c r="R43" i="124"/>
  <c r="Q43" i="124"/>
  <c r="P43" i="124"/>
  <c r="O43" i="124"/>
  <c r="N43" i="124"/>
  <c r="S42" i="124"/>
  <c r="S41" i="124"/>
  <c r="CL40" i="124"/>
  <c r="CK40" i="124"/>
  <c r="BK40" i="124"/>
  <c r="AZ40" i="124" s="1"/>
  <c r="H74" i="125" s="1"/>
  <c r="BE40" i="124"/>
  <c r="AT40" i="124" s="1"/>
  <c r="BD40" i="124"/>
  <c r="AS40" i="124" s="1"/>
  <c r="BC40" i="124"/>
  <c r="AR40" i="124" s="1"/>
  <c r="BB40" i="124"/>
  <c r="AQ40" i="124" s="1"/>
  <c r="BA40" i="124"/>
  <c r="AP40" i="124" s="1"/>
  <c r="X40" i="124"/>
  <c r="R40" i="124"/>
  <c r="Q40" i="124"/>
  <c r="P40" i="124"/>
  <c r="O40" i="124"/>
  <c r="N40" i="124"/>
  <c r="S39" i="124"/>
  <c r="AS38" i="124"/>
  <c r="AE38" i="124"/>
  <c r="S38" i="124"/>
  <c r="AS37" i="124"/>
  <c r="AE37" i="124"/>
  <c r="S37" i="124"/>
  <c r="AT36" i="124"/>
  <c r="AS36" i="124"/>
  <c r="AR36" i="124"/>
  <c r="AQ36" i="124"/>
  <c r="AP36" i="124"/>
  <c r="AE36" i="124"/>
  <c r="S36" i="124"/>
  <c r="AS35" i="124"/>
  <c r="AE35" i="124"/>
  <c r="S35" i="124"/>
  <c r="AS33" i="124"/>
  <c r="AE33" i="124"/>
  <c r="M33" i="124"/>
  <c r="G33" i="124"/>
  <c r="F33" i="124"/>
  <c r="E33" i="124"/>
  <c r="D33" i="124"/>
  <c r="C33" i="124"/>
  <c r="AS32" i="124"/>
  <c r="AE32" i="124"/>
  <c r="S32" i="124"/>
  <c r="AS30" i="124"/>
  <c r="AE30" i="124"/>
  <c r="M30" i="124"/>
  <c r="G30" i="124"/>
  <c r="F30" i="124"/>
  <c r="E30" i="124"/>
  <c r="D30" i="124"/>
  <c r="C30" i="124"/>
  <c r="AS29" i="124"/>
  <c r="AE29" i="124"/>
  <c r="S29" i="124"/>
  <c r="AS27" i="124"/>
  <c r="AE27" i="124"/>
  <c r="M27" i="124"/>
  <c r="G27" i="124"/>
  <c r="F27" i="124"/>
  <c r="E27" i="124"/>
  <c r="D27" i="124"/>
  <c r="C27" i="124"/>
  <c r="AS26" i="124"/>
  <c r="AE26" i="124"/>
  <c r="S26" i="124"/>
  <c r="AS24" i="124"/>
  <c r="AE24" i="124"/>
  <c r="M24" i="124"/>
  <c r="G24" i="124"/>
  <c r="F24" i="124"/>
  <c r="E24" i="124"/>
  <c r="D24" i="124"/>
  <c r="C24" i="124"/>
  <c r="AS23" i="124"/>
  <c r="AE23" i="124"/>
  <c r="S23" i="124"/>
  <c r="AS21" i="124"/>
  <c r="AE21" i="124"/>
  <c r="M21" i="124"/>
  <c r="G21" i="124"/>
  <c r="F21" i="124"/>
  <c r="E21" i="124"/>
  <c r="D21" i="124"/>
  <c r="C21" i="124"/>
  <c r="AS20" i="124"/>
  <c r="AE20" i="124"/>
  <c r="S20" i="124"/>
  <c r="CN19" i="124"/>
  <c r="CL19" i="124"/>
  <c r="CK19" i="124"/>
  <c r="CJ19" i="124"/>
  <c r="BV19" i="124"/>
  <c r="BP19" i="124"/>
  <c r="BO19" i="124"/>
  <c r="BN19" i="124"/>
  <c r="BM19" i="124"/>
  <c r="BM16" i="124"/>
  <c r="BL19" i="124"/>
  <c r="BK19" i="124"/>
  <c r="BE19" i="124"/>
  <c r="BD19" i="124"/>
  <c r="BC19" i="124"/>
  <c r="BB19" i="124"/>
  <c r="BA19" i="124"/>
  <c r="AK19" i="124"/>
  <c r="AJ19" i="124"/>
  <c r="AD19" i="124"/>
  <c r="AC19" i="124"/>
  <c r="AB19" i="124"/>
  <c r="AA19" i="124"/>
  <c r="Z19" i="124"/>
  <c r="X19" i="124"/>
  <c r="R19" i="124"/>
  <c r="Q19" i="124"/>
  <c r="P19" i="124"/>
  <c r="O19" i="124"/>
  <c r="N19" i="124"/>
  <c r="AS18" i="124"/>
  <c r="AE18" i="124"/>
  <c r="S18" i="124"/>
  <c r="AS17" i="124"/>
  <c r="AE17" i="124"/>
  <c r="S17" i="124"/>
  <c r="CN16" i="124"/>
  <c r="CL16" i="124"/>
  <c r="CK16" i="124"/>
  <c r="CJ16" i="124"/>
  <c r="BV16" i="124"/>
  <c r="BP16" i="124"/>
  <c r="BO16" i="124"/>
  <c r="BO64" i="124" s="1"/>
  <c r="BN16" i="124"/>
  <c r="BL16" i="124"/>
  <c r="AK16" i="124"/>
  <c r="AJ16" i="124"/>
  <c r="AD16" i="124"/>
  <c r="AC16" i="124"/>
  <c r="AB16" i="124"/>
  <c r="AA16" i="124"/>
  <c r="Z16" i="124"/>
  <c r="X16" i="124"/>
  <c r="R16" i="124"/>
  <c r="Q16" i="124"/>
  <c r="P16" i="124"/>
  <c r="O16" i="124"/>
  <c r="N16" i="124"/>
  <c r="AG134" i="123"/>
  <c r="AE134" i="123"/>
  <c r="AD134" i="123"/>
  <c r="V134" i="123"/>
  <c r="U134" i="123"/>
  <c r="T134" i="123"/>
  <c r="S134" i="123"/>
  <c r="R134" i="123"/>
  <c r="Q134" i="123"/>
  <c r="H134" i="123"/>
  <c r="G134" i="123"/>
  <c r="F134" i="123"/>
  <c r="E134" i="123"/>
  <c r="D134" i="123"/>
  <c r="C134" i="123"/>
  <c r="H129" i="123"/>
  <c r="G129" i="123"/>
  <c r="F129" i="123"/>
  <c r="E129" i="123"/>
  <c r="D129" i="123"/>
  <c r="C129" i="123"/>
  <c r="AG121" i="123"/>
  <c r="AE121" i="123"/>
  <c r="AD121" i="123"/>
  <c r="V121" i="123"/>
  <c r="U121" i="123"/>
  <c r="T121" i="123"/>
  <c r="S121" i="123"/>
  <c r="R121" i="123"/>
  <c r="Q121" i="123"/>
  <c r="H121" i="123"/>
  <c r="G121" i="123"/>
  <c r="F121" i="123"/>
  <c r="E121" i="123"/>
  <c r="D121" i="123"/>
  <c r="C121" i="123"/>
  <c r="AG94" i="123"/>
  <c r="AE94" i="123"/>
  <c r="AD94" i="123"/>
  <c r="V94" i="123"/>
  <c r="U94" i="123"/>
  <c r="T94" i="123"/>
  <c r="S94" i="123"/>
  <c r="R94" i="123"/>
  <c r="Q94" i="123"/>
  <c r="H94" i="123"/>
  <c r="G94" i="123"/>
  <c r="F94" i="123"/>
  <c r="E94" i="123"/>
  <c r="D94" i="123"/>
  <c r="C94" i="123"/>
  <c r="AG91" i="123"/>
  <c r="AE91" i="123"/>
  <c r="AD91" i="123"/>
  <c r="V91" i="123"/>
  <c r="U91" i="123"/>
  <c r="T91" i="123"/>
  <c r="S91" i="123"/>
  <c r="R91" i="123"/>
  <c r="Q91" i="123"/>
  <c r="H91" i="123"/>
  <c r="G91" i="123"/>
  <c r="F91" i="123"/>
  <c r="E91" i="123"/>
  <c r="D91" i="123"/>
  <c r="C91" i="123"/>
  <c r="AG86" i="123"/>
  <c r="AE86" i="123"/>
  <c r="AD86" i="123"/>
  <c r="V86" i="123"/>
  <c r="U86" i="123"/>
  <c r="T86" i="123"/>
  <c r="S86" i="123"/>
  <c r="R86" i="123"/>
  <c r="Q86" i="123"/>
  <c r="E86" i="123"/>
  <c r="AE80" i="123"/>
  <c r="AD80" i="123"/>
  <c r="V80" i="123"/>
  <c r="U80" i="123"/>
  <c r="T80" i="123"/>
  <c r="S80" i="123"/>
  <c r="R80" i="123"/>
  <c r="Q80" i="123"/>
  <c r="H80" i="123"/>
  <c r="G80" i="123"/>
  <c r="F80" i="123"/>
  <c r="E80" i="123"/>
  <c r="D80" i="123"/>
  <c r="C80" i="123"/>
  <c r="AG57" i="123"/>
  <c r="AE57" i="123"/>
  <c r="AD57" i="123"/>
  <c r="V57" i="123"/>
  <c r="U57" i="123"/>
  <c r="T57" i="123"/>
  <c r="S57" i="123"/>
  <c r="R57" i="123"/>
  <c r="Q57" i="123"/>
  <c r="H57" i="123"/>
  <c r="G57" i="123"/>
  <c r="F57" i="123"/>
  <c r="E57" i="123"/>
  <c r="D57" i="123"/>
  <c r="C57" i="123"/>
  <c r="AG18" i="123"/>
  <c r="AD18" i="123"/>
  <c r="V18" i="123"/>
  <c r="U18" i="123"/>
  <c r="T18" i="123"/>
  <c r="S18" i="123"/>
  <c r="R18" i="123"/>
  <c r="Q18" i="123"/>
  <c r="H18" i="123"/>
  <c r="G18" i="123"/>
  <c r="F18" i="123"/>
  <c r="E18" i="123"/>
  <c r="D18" i="123"/>
  <c r="C18" i="123"/>
  <c r="M55" i="112"/>
  <c r="D31" i="92"/>
  <c r="C31" i="92"/>
  <c r="D21" i="92"/>
  <c r="C21" i="92"/>
  <c r="C285" i="121"/>
  <c r="C284" i="121"/>
  <c r="C283" i="121"/>
  <c r="C281" i="121"/>
  <c r="F85" i="121"/>
  <c r="F84" i="121"/>
  <c r="F82" i="121"/>
  <c r="F81" i="121"/>
  <c r="F80" i="121"/>
  <c r="E72" i="121"/>
  <c r="D72" i="121"/>
  <c r="F71" i="121"/>
  <c r="E71" i="121"/>
  <c r="F69" i="121"/>
  <c r="E40" i="121"/>
  <c r="D40" i="121"/>
  <c r="C36" i="121"/>
  <c r="C35" i="121"/>
  <c r="C32" i="121"/>
  <c r="H31" i="121"/>
  <c r="C31" i="121"/>
  <c r="H30" i="121"/>
  <c r="C30" i="121"/>
  <c r="H29" i="121"/>
  <c r="C29" i="121"/>
  <c r="H28" i="121"/>
  <c r="C28" i="121"/>
  <c r="H27" i="121"/>
  <c r="C27" i="121"/>
  <c r="H26" i="121"/>
  <c r="C26" i="121"/>
  <c r="H25" i="121"/>
  <c r="C25" i="121"/>
  <c r="H24" i="121"/>
  <c r="C24" i="121"/>
  <c r="H23" i="121"/>
  <c r="C23" i="121"/>
  <c r="H22" i="121"/>
  <c r="C22" i="121"/>
  <c r="H21" i="121"/>
  <c r="C21" i="121"/>
  <c r="H20" i="121"/>
  <c r="C20" i="121"/>
  <c r="C19" i="121"/>
  <c r="E18" i="121"/>
  <c r="C18" i="121"/>
  <c r="C17" i="121"/>
  <c r="C16" i="121"/>
  <c r="C15" i="121"/>
  <c r="C14" i="121"/>
  <c r="D11" i="121"/>
  <c r="E10" i="121"/>
  <c r="C5" i="121"/>
  <c r="C4" i="121"/>
  <c r="C5" i="92"/>
  <c r="C9" i="92" s="1"/>
  <c r="C25" i="92" s="1"/>
  <c r="C1" i="92"/>
  <c r="G116" i="118"/>
  <c r="G118" i="118" s="1"/>
  <c r="G37" i="121" s="1"/>
  <c r="F116" i="118"/>
  <c r="F118" i="118" s="1"/>
  <c r="F37" i="121" s="1"/>
  <c r="C118" i="118"/>
  <c r="C37" i="121"/>
  <c r="O42" i="112"/>
  <c r="N279" i="121" s="1"/>
  <c r="O41" i="112"/>
  <c r="N278" i="121" s="1"/>
  <c r="O40" i="112"/>
  <c r="N277" i="121" s="1"/>
  <c r="O39" i="112"/>
  <c r="N276" i="121" s="1"/>
  <c r="D8" i="118"/>
  <c r="D14" i="121" s="1"/>
  <c r="H15" i="107"/>
  <c r="N43" i="112"/>
  <c r="M280" i="121" s="1"/>
  <c r="N42" i="112"/>
  <c r="M279" i="121"/>
  <c r="N41" i="112"/>
  <c r="M278" i="121" s="1"/>
  <c r="N40" i="112"/>
  <c r="M277" i="121" s="1"/>
  <c r="N39" i="112"/>
  <c r="M276" i="121" s="1"/>
  <c r="G110" i="115"/>
  <c r="G524" i="115" s="1"/>
  <c r="G109" i="115"/>
  <c r="G523" i="115" s="1"/>
  <c r="G108" i="115"/>
  <c r="G728" i="115" s="1"/>
  <c r="G107" i="115"/>
  <c r="G521" i="115" s="1"/>
  <c r="G106" i="115"/>
  <c r="G623" i="115" s="1"/>
  <c r="G105" i="115"/>
  <c r="G622" i="115" s="1"/>
  <c r="G104" i="115"/>
  <c r="G103" i="115"/>
  <c r="G723" i="115" s="1"/>
  <c r="G102" i="115"/>
  <c r="G308" i="115" s="1"/>
  <c r="G101" i="115"/>
  <c r="G307" i="115" s="1"/>
  <c r="G100" i="115"/>
  <c r="G99" i="115"/>
  <c r="G305" i="115" s="1"/>
  <c r="G98" i="115"/>
  <c r="G512" i="115" s="1"/>
  <c r="G97" i="115"/>
  <c r="G96" i="115"/>
  <c r="G613" i="115" s="1"/>
  <c r="G95" i="115"/>
  <c r="G715" i="115" s="1"/>
  <c r="G94" i="115"/>
  <c r="G197" i="115" s="1"/>
  <c r="G93" i="115"/>
  <c r="G92" i="115"/>
  <c r="G91" i="115"/>
  <c r="G711" i="115" s="1"/>
  <c r="G90" i="115"/>
  <c r="G193" i="115" s="1"/>
  <c r="G89" i="115"/>
  <c r="G398" i="115" s="1"/>
  <c r="G88" i="115"/>
  <c r="G708" i="115" s="1"/>
  <c r="G87" i="115"/>
  <c r="G293" i="115" s="1"/>
  <c r="G86" i="115"/>
  <c r="G292" i="115" s="1"/>
  <c r="G85" i="115"/>
  <c r="G602" i="115" s="1"/>
  <c r="G84" i="115"/>
  <c r="G83" i="115"/>
  <c r="G703" i="115" s="1"/>
  <c r="G82" i="115"/>
  <c r="G185" i="115" s="1"/>
  <c r="G81" i="115"/>
  <c r="G184" i="115" s="1"/>
  <c r="G80" i="115"/>
  <c r="G597" i="115" s="1"/>
  <c r="G79" i="115"/>
  <c r="G285" i="115" s="1"/>
  <c r="G78" i="115"/>
  <c r="G387" i="115" s="1"/>
  <c r="G77" i="115"/>
  <c r="G76" i="115"/>
  <c r="G75" i="115"/>
  <c r="G74" i="115"/>
  <c r="G280" i="115" s="1"/>
  <c r="G73" i="115"/>
  <c r="G487" i="115" s="1"/>
  <c r="G72" i="115"/>
  <c r="G278" i="115" s="1"/>
  <c r="G71" i="115"/>
  <c r="G277" i="115" s="1"/>
  <c r="G70" i="115"/>
  <c r="G276" i="115" s="1"/>
  <c r="G69" i="115"/>
  <c r="G68" i="115"/>
  <c r="G377" i="115" s="1"/>
  <c r="G67" i="115"/>
  <c r="G481" i="115" s="1"/>
  <c r="G66" i="115"/>
  <c r="G169" i="115" s="1"/>
  <c r="G65" i="115"/>
  <c r="G64" i="115"/>
  <c r="G63" i="115"/>
  <c r="G683" i="115" s="1"/>
  <c r="G62" i="115"/>
  <c r="G682" i="115" s="1"/>
  <c r="G61" i="115"/>
  <c r="G475" i="115" s="1"/>
  <c r="G60" i="115"/>
  <c r="G59" i="115"/>
  <c r="G58" i="115"/>
  <c r="G367" i="115" s="1"/>
  <c r="G57" i="115"/>
  <c r="G56" i="115"/>
  <c r="G365" i="115" s="1"/>
  <c r="G55" i="115"/>
  <c r="G675" i="115" s="1"/>
  <c r="G54" i="115"/>
  <c r="G363" i="115" s="1"/>
  <c r="G53" i="115"/>
  <c r="G52" i="115"/>
  <c r="G672" i="115" s="1"/>
  <c r="G51" i="115"/>
  <c r="G154" i="115" s="1"/>
  <c r="G50" i="115"/>
  <c r="G153" i="115" s="1"/>
  <c r="G49" i="115"/>
  <c r="G255" i="115" s="1"/>
  <c r="G48" i="115"/>
  <c r="G47" i="115"/>
  <c r="G667" i="115" s="1"/>
  <c r="G46" i="115"/>
  <c r="G149" i="115" s="1"/>
  <c r="G45" i="115"/>
  <c r="G459" i="115" s="1"/>
  <c r="G44" i="115"/>
  <c r="G664" i="115" s="1"/>
  <c r="G43" i="115"/>
  <c r="G352" i="115" s="1"/>
  <c r="G42" i="115"/>
  <c r="G145" i="115" s="1"/>
  <c r="G41" i="115"/>
  <c r="G144" i="115" s="1"/>
  <c r="G40" i="115"/>
  <c r="G39" i="115"/>
  <c r="G38" i="115"/>
  <c r="G555" i="115" s="1"/>
  <c r="G37" i="115"/>
  <c r="G451" i="115" s="1"/>
  <c r="G36" i="115"/>
  <c r="G242" i="115" s="1"/>
  <c r="G35" i="115"/>
  <c r="G449" i="115" s="1"/>
  <c r="G34" i="115"/>
  <c r="G33" i="115"/>
  <c r="G136" i="115" s="1"/>
  <c r="G32" i="115"/>
  <c r="G31" i="115"/>
  <c r="G651" i="115" s="1"/>
  <c r="G30" i="115"/>
  <c r="G547" i="115" s="1"/>
  <c r="G29" i="115"/>
  <c r="G235" i="115" s="1"/>
  <c r="G28" i="115"/>
  <c r="G234" i="115" s="1"/>
  <c r="G27" i="115"/>
  <c r="G130" i="115" s="1"/>
  <c r="G26" i="115"/>
  <c r="G440" i="115" s="1"/>
  <c r="G25" i="115"/>
  <c r="G439" i="115" s="1"/>
  <c r="G24" i="115"/>
  <c r="G230" i="115" s="1"/>
  <c r="G23" i="115"/>
  <c r="G643" i="115" s="1"/>
  <c r="G22" i="115"/>
  <c r="G125" i="115" s="1"/>
  <c r="G21" i="115"/>
  <c r="G641" i="115" s="1"/>
  <c r="G20" i="115"/>
  <c r="G19" i="115"/>
  <c r="G639" i="115" s="1"/>
  <c r="G18" i="115"/>
  <c r="G327" i="115" s="1"/>
  <c r="G17" i="115"/>
  <c r="G637" i="115" s="1"/>
  <c r="G16" i="115"/>
  <c r="G636" i="115" s="1"/>
  <c r="G15" i="115"/>
  <c r="G118" i="115" s="1"/>
  <c r="G14" i="115"/>
  <c r="G428" i="115" s="1"/>
  <c r="G13" i="115"/>
  <c r="G116" i="115" s="1"/>
  <c r="G12" i="115"/>
  <c r="G115" i="115" s="1"/>
  <c r="G11" i="115"/>
  <c r="G43" i="107"/>
  <c r="G40" i="107"/>
  <c r="G36" i="107"/>
  <c r="G31" i="107"/>
  <c r="G29" i="107" s="1"/>
  <c r="D35" i="121"/>
  <c r="D1" i="118"/>
  <c r="N38" i="112"/>
  <c r="M275" i="121"/>
  <c r="E102" i="56"/>
  <c r="E100" i="56"/>
  <c r="E99" i="56"/>
  <c r="E97" i="56"/>
  <c r="G90" i="107"/>
  <c r="G88" i="107" s="1"/>
  <c r="G87" i="107" s="1"/>
  <c r="G110" i="107" s="1"/>
  <c r="G81" i="107"/>
  <c r="C8" i="112"/>
  <c r="E44" i="112" s="1"/>
  <c r="F281" i="121" s="1"/>
  <c r="I55" i="112"/>
  <c r="C54" i="112"/>
  <c r="C55" i="112" s="1"/>
  <c r="C53" i="112"/>
  <c r="C52" i="112"/>
  <c r="E24" i="112"/>
  <c r="M24" i="112" s="1"/>
  <c r="L266" i="121" s="1"/>
  <c r="N24" i="112"/>
  <c r="M266" i="121" s="1"/>
  <c r="F38" i="112"/>
  <c r="F46" i="112" s="1"/>
  <c r="G282" i="121" s="1"/>
  <c r="J55" i="112"/>
  <c r="J58" i="112" s="1"/>
  <c r="K285" i="121" s="1"/>
  <c r="E55" i="112"/>
  <c r="F55" i="112"/>
  <c r="D55" i="112"/>
  <c r="F110" i="115"/>
  <c r="F419" i="115" s="1"/>
  <c r="E110" i="115"/>
  <c r="E316" i="115" s="1"/>
  <c r="D110" i="115"/>
  <c r="C110" i="115"/>
  <c r="C419" i="115" s="1"/>
  <c r="F109" i="115"/>
  <c r="F523" i="115" s="1"/>
  <c r="E109" i="115"/>
  <c r="D109" i="115"/>
  <c r="D729" i="115" s="1"/>
  <c r="C109" i="115"/>
  <c r="C626" i="115" s="1"/>
  <c r="F108" i="115"/>
  <c r="F728" i="115" s="1"/>
  <c r="E108" i="115"/>
  <c r="D108" i="115"/>
  <c r="D728" i="115" s="1"/>
  <c r="C108" i="115"/>
  <c r="F107" i="115"/>
  <c r="F416" i="115" s="1"/>
  <c r="E107" i="115"/>
  <c r="D107" i="115"/>
  <c r="D521" i="115" s="1"/>
  <c r="C107" i="115"/>
  <c r="C416" i="115" s="1"/>
  <c r="F106" i="115"/>
  <c r="F623" i="115" s="1"/>
  <c r="E106" i="115"/>
  <c r="E312" i="115" s="1"/>
  <c r="D106" i="115"/>
  <c r="D312" i="115" s="1"/>
  <c r="C106" i="115"/>
  <c r="F105" i="115"/>
  <c r="F311" i="115" s="1"/>
  <c r="E105" i="115"/>
  <c r="D105" i="115"/>
  <c r="D725" i="115" s="1"/>
  <c r="C105" i="115"/>
  <c r="C622" i="115" s="1"/>
  <c r="F104" i="115"/>
  <c r="F413" i="115" s="1"/>
  <c r="E104" i="115"/>
  <c r="E310" i="115" s="1"/>
  <c r="D104" i="115"/>
  <c r="D518" i="115" s="1"/>
  <c r="C104" i="115"/>
  <c r="F103" i="115"/>
  <c r="E103" i="115"/>
  <c r="E309" i="115" s="1"/>
  <c r="D103" i="115"/>
  <c r="D620" i="115" s="1"/>
  <c r="C103" i="115"/>
  <c r="C517" i="115" s="1"/>
  <c r="F102" i="115"/>
  <c r="F516" i="115" s="1"/>
  <c r="E102" i="115"/>
  <c r="D102" i="115"/>
  <c r="D516" i="115" s="1"/>
  <c r="C102" i="115"/>
  <c r="F101" i="115"/>
  <c r="F204" i="115" s="1"/>
  <c r="E101" i="115"/>
  <c r="E410" i="115" s="1"/>
  <c r="D101" i="115"/>
  <c r="D307" i="115" s="1"/>
  <c r="C101" i="115"/>
  <c r="C618" i="115" s="1"/>
  <c r="F100" i="115"/>
  <c r="F409" i="115" s="1"/>
  <c r="E100" i="115"/>
  <c r="E514" i="115" s="1"/>
  <c r="D100" i="115"/>
  <c r="D306" i="115" s="1"/>
  <c r="C100" i="115"/>
  <c r="F99" i="115"/>
  <c r="F719" i="115" s="1"/>
  <c r="E99" i="115"/>
  <c r="E408" i="115" s="1"/>
  <c r="D99" i="115"/>
  <c r="D408" i="115" s="1"/>
  <c r="C99" i="115"/>
  <c r="C616" i="115" s="1"/>
  <c r="F98" i="115"/>
  <c r="E98" i="115"/>
  <c r="E304" i="115" s="1"/>
  <c r="D98" i="115"/>
  <c r="D304" i="115" s="1"/>
  <c r="C98" i="115"/>
  <c r="F97" i="115"/>
  <c r="E97" i="115"/>
  <c r="E303" i="115" s="1"/>
  <c r="D97" i="115"/>
  <c r="D406" i="115" s="1"/>
  <c r="C97" i="115"/>
  <c r="C614" i="115" s="1"/>
  <c r="F96" i="115"/>
  <c r="F199" i="115" s="1"/>
  <c r="E96" i="115"/>
  <c r="E199" i="115" s="1"/>
  <c r="D96" i="115"/>
  <c r="D302" i="115" s="1"/>
  <c r="C96" i="115"/>
  <c r="F95" i="115"/>
  <c r="F612" i="115" s="1"/>
  <c r="E95" i="115"/>
  <c r="E404" i="115" s="1"/>
  <c r="D95" i="115"/>
  <c r="D612" i="115" s="1"/>
  <c r="C95" i="115"/>
  <c r="C404" i="115" s="1"/>
  <c r="F94" i="115"/>
  <c r="E94" i="115"/>
  <c r="E403" i="115" s="1"/>
  <c r="D94" i="115"/>
  <c r="D300" i="115" s="1"/>
  <c r="C94" i="115"/>
  <c r="F93" i="115"/>
  <c r="E93" i="115"/>
  <c r="E610" i="115" s="1"/>
  <c r="D93" i="115"/>
  <c r="D507" i="115" s="1"/>
  <c r="C93" i="115"/>
  <c r="C610" i="115" s="1"/>
  <c r="F92" i="115"/>
  <c r="F195" i="115" s="1"/>
  <c r="E92" i="115"/>
  <c r="E298" i="115" s="1"/>
  <c r="D92" i="115"/>
  <c r="D195" i="115" s="1"/>
  <c r="C92" i="115"/>
  <c r="F91" i="115"/>
  <c r="F194" i="115" s="1"/>
  <c r="E91" i="115"/>
  <c r="E505" i="115" s="1"/>
  <c r="D91" i="115"/>
  <c r="D297" i="115" s="1"/>
  <c r="C91" i="115"/>
  <c r="C608" i="115" s="1"/>
  <c r="F90" i="115"/>
  <c r="F296" i="115" s="1"/>
  <c r="E90" i="115"/>
  <c r="E504" i="115" s="1"/>
  <c r="D90" i="115"/>
  <c r="C90" i="115"/>
  <c r="F89" i="115"/>
  <c r="F503" i="115" s="1"/>
  <c r="E89" i="115"/>
  <c r="E709" i="115" s="1"/>
  <c r="D89" i="115"/>
  <c r="D709" i="115" s="1"/>
  <c r="C89" i="115"/>
  <c r="C398" i="115" s="1"/>
  <c r="F88" i="115"/>
  <c r="F605" i="115" s="1"/>
  <c r="E88" i="115"/>
  <c r="D88" i="115"/>
  <c r="D191" i="115" s="1"/>
  <c r="C88" i="115"/>
  <c r="F87" i="115"/>
  <c r="F604" i="115" s="1"/>
  <c r="E87" i="115"/>
  <c r="E293" i="115" s="1"/>
  <c r="D87" i="115"/>
  <c r="D707" i="115" s="1"/>
  <c r="C87" i="115"/>
  <c r="C293" i="115" s="1"/>
  <c r="F86" i="115"/>
  <c r="F292" i="115" s="1"/>
  <c r="E86" i="115"/>
  <c r="D86" i="115"/>
  <c r="D395" i="115" s="1"/>
  <c r="C86" i="115"/>
  <c r="C395" i="115" s="1"/>
  <c r="F85" i="115"/>
  <c r="F602" i="115" s="1"/>
  <c r="E85" i="115"/>
  <c r="E499" i="115" s="1"/>
  <c r="D85" i="115"/>
  <c r="D291" i="115" s="1"/>
  <c r="C85" i="115"/>
  <c r="C705" i="115" s="1"/>
  <c r="F84" i="115"/>
  <c r="F601" i="115" s="1"/>
  <c r="E84" i="115"/>
  <c r="E290" i="115" s="1"/>
  <c r="D84" i="115"/>
  <c r="D498" i="115" s="1"/>
  <c r="C84" i="115"/>
  <c r="C393" i="115" s="1"/>
  <c r="F83" i="115"/>
  <c r="F289" i="115" s="1"/>
  <c r="E83" i="115"/>
  <c r="E600" i="115" s="1"/>
  <c r="D83" i="115"/>
  <c r="D186" i="115" s="1"/>
  <c r="C83" i="115"/>
  <c r="F82" i="115"/>
  <c r="E82" i="115"/>
  <c r="E702" i="115" s="1"/>
  <c r="D82" i="115"/>
  <c r="D185" i="115" s="1"/>
  <c r="C82" i="115"/>
  <c r="C702" i="115" s="1"/>
  <c r="F81" i="115"/>
  <c r="F598" i="115" s="1"/>
  <c r="E81" i="115"/>
  <c r="E495" i="115" s="1"/>
  <c r="D81" i="115"/>
  <c r="C81" i="115"/>
  <c r="C495" i="115" s="1"/>
  <c r="F80" i="115"/>
  <c r="F389" i="115" s="1"/>
  <c r="E80" i="115"/>
  <c r="E389" i="115" s="1"/>
  <c r="D80" i="115"/>
  <c r="C80" i="115"/>
  <c r="F79" i="115"/>
  <c r="F493" i="115" s="1"/>
  <c r="E79" i="115"/>
  <c r="D79" i="115"/>
  <c r="D182" i="115" s="1"/>
  <c r="C79" i="115"/>
  <c r="C493" i="115" s="1"/>
  <c r="F78" i="115"/>
  <c r="F387" i="115" s="1"/>
  <c r="E78" i="115"/>
  <c r="E387" i="115" s="1"/>
  <c r="D78" i="115"/>
  <c r="D492" i="115" s="1"/>
  <c r="C78" i="115"/>
  <c r="C492" i="115" s="1"/>
  <c r="F77" i="115"/>
  <c r="F386" i="115" s="1"/>
  <c r="E77" i="115"/>
  <c r="D77" i="115"/>
  <c r="D386" i="115" s="1"/>
  <c r="C77" i="115"/>
  <c r="C283" i="115" s="1"/>
  <c r="F76" i="115"/>
  <c r="F490" i="115" s="1"/>
  <c r="E76" i="115"/>
  <c r="E385" i="115" s="1"/>
  <c r="D76" i="115"/>
  <c r="C76" i="115"/>
  <c r="C490" i="115" s="1"/>
  <c r="F75" i="115"/>
  <c r="E75" i="115"/>
  <c r="E281" i="115" s="1"/>
  <c r="D75" i="115"/>
  <c r="D384" i="115" s="1"/>
  <c r="C75" i="115"/>
  <c r="C178" i="115" s="1"/>
  <c r="F74" i="115"/>
  <c r="F694" i="115" s="1"/>
  <c r="E74" i="115"/>
  <c r="E488" i="115" s="1"/>
  <c r="D74" i="115"/>
  <c r="C74" i="115"/>
  <c r="C694" i="115" s="1"/>
  <c r="F73" i="115"/>
  <c r="F590" i="115" s="1"/>
  <c r="E73" i="115"/>
  <c r="E279" i="115" s="1"/>
  <c r="D73" i="115"/>
  <c r="D279" i="115" s="1"/>
  <c r="C73" i="115"/>
  <c r="C382" i="115" s="1"/>
  <c r="F72" i="115"/>
  <c r="F381" i="115" s="1"/>
  <c r="E72" i="115"/>
  <c r="E381" i="115" s="1"/>
  <c r="D72" i="115"/>
  <c r="D278" i="115" s="1"/>
  <c r="C72" i="115"/>
  <c r="C381" i="115" s="1"/>
  <c r="F71" i="115"/>
  <c r="F277" i="115" s="1"/>
  <c r="E71" i="115"/>
  <c r="E174" i="115" s="1"/>
  <c r="D71" i="115"/>
  <c r="D380" i="115" s="1"/>
  <c r="C71" i="115"/>
  <c r="C485" i="115" s="1"/>
  <c r="F70" i="115"/>
  <c r="F276" i="115" s="1"/>
  <c r="E70" i="115"/>
  <c r="E276" i="115" s="1"/>
  <c r="D70" i="115"/>
  <c r="D379" i="115" s="1"/>
  <c r="C70" i="115"/>
  <c r="C173" i="115" s="1"/>
  <c r="F69" i="115"/>
  <c r="F586" i="115" s="1"/>
  <c r="E69" i="115"/>
  <c r="E483" i="115" s="1"/>
  <c r="D69" i="115"/>
  <c r="D172" i="115" s="1"/>
  <c r="C69" i="115"/>
  <c r="C689" i="115" s="1"/>
  <c r="F68" i="115"/>
  <c r="F274" i="115" s="1"/>
  <c r="E68" i="115"/>
  <c r="D68" i="115"/>
  <c r="D585" i="115" s="1"/>
  <c r="C68" i="115"/>
  <c r="C171" i="115" s="1"/>
  <c r="F67" i="115"/>
  <c r="F170" i="115" s="1"/>
  <c r="E67" i="115"/>
  <c r="E170" i="115" s="1"/>
  <c r="D67" i="115"/>
  <c r="C67" i="115"/>
  <c r="C687" i="115" s="1"/>
  <c r="F66" i="115"/>
  <c r="E66" i="115"/>
  <c r="E169" i="115" s="1"/>
  <c r="D66" i="115"/>
  <c r="D272" i="115" s="1"/>
  <c r="C66" i="115"/>
  <c r="C272" i="115" s="1"/>
  <c r="F65" i="115"/>
  <c r="F168" i="115" s="1"/>
  <c r="E65" i="115"/>
  <c r="D65" i="115"/>
  <c r="D168" i="115" s="1"/>
  <c r="C65" i="115"/>
  <c r="C168" i="115" s="1"/>
  <c r="F64" i="115"/>
  <c r="F270" i="115" s="1"/>
  <c r="E64" i="115"/>
  <c r="E167" i="115" s="1"/>
  <c r="D64" i="115"/>
  <c r="D684" i="115" s="1"/>
  <c r="C64" i="115"/>
  <c r="C684" i="115" s="1"/>
  <c r="F63" i="115"/>
  <c r="F166" i="115" s="1"/>
  <c r="E63" i="115"/>
  <c r="E166" i="115" s="1"/>
  <c r="D63" i="115"/>
  <c r="D166" i="115" s="1"/>
  <c r="C63" i="115"/>
  <c r="C580" i="115" s="1"/>
  <c r="F62" i="115"/>
  <c r="F682" i="115" s="1"/>
  <c r="E62" i="115"/>
  <c r="E165" i="115" s="1"/>
  <c r="D62" i="115"/>
  <c r="C62" i="115"/>
  <c r="F61" i="115"/>
  <c r="F475" i="115" s="1"/>
  <c r="E61" i="115"/>
  <c r="D61" i="115"/>
  <c r="D370" i="115" s="1"/>
  <c r="C61" i="115"/>
  <c r="F60" i="115"/>
  <c r="F369" i="115" s="1"/>
  <c r="E60" i="115"/>
  <c r="E680" i="115" s="1"/>
  <c r="D60" i="115"/>
  <c r="D163" i="115" s="1"/>
  <c r="C60" i="115"/>
  <c r="F59" i="115"/>
  <c r="F473" i="115" s="1"/>
  <c r="E59" i="115"/>
  <c r="E368" i="115" s="1"/>
  <c r="D59" i="115"/>
  <c r="D679" i="115" s="1"/>
  <c r="C59" i="115"/>
  <c r="F58" i="115"/>
  <c r="F575" i="115" s="1"/>
  <c r="E58" i="115"/>
  <c r="E678" i="115" s="1"/>
  <c r="D58" i="115"/>
  <c r="C58" i="115"/>
  <c r="C678" i="115" s="1"/>
  <c r="F57" i="115"/>
  <c r="F160" i="115" s="1"/>
  <c r="E57" i="115"/>
  <c r="E366" i="115" s="1"/>
  <c r="D57" i="115"/>
  <c r="D471" i="115" s="1"/>
  <c r="C57" i="115"/>
  <c r="C471" i="115" s="1"/>
  <c r="F56" i="115"/>
  <c r="E56" i="115"/>
  <c r="E573" i="115" s="1"/>
  <c r="D56" i="115"/>
  <c r="C56" i="115"/>
  <c r="F55" i="115"/>
  <c r="F469" i="115" s="1"/>
  <c r="E55" i="115"/>
  <c r="E469" i="115" s="1"/>
  <c r="D55" i="115"/>
  <c r="D158" i="115" s="1"/>
  <c r="C55" i="115"/>
  <c r="F54" i="115"/>
  <c r="F260" i="115" s="1"/>
  <c r="E54" i="115"/>
  <c r="E260" i="115" s="1"/>
  <c r="D54" i="115"/>
  <c r="D571" i="115" s="1"/>
  <c r="C54" i="115"/>
  <c r="C260" i="115" s="1"/>
  <c r="F53" i="115"/>
  <c r="F570" i="115" s="1"/>
  <c r="E53" i="115"/>
  <c r="E362" i="115" s="1"/>
  <c r="D53" i="115"/>
  <c r="C53" i="115"/>
  <c r="F52" i="115"/>
  <c r="F258" i="115" s="1"/>
  <c r="E52" i="115"/>
  <c r="E361" i="115" s="1"/>
  <c r="D52" i="115"/>
  <c r="D672" i="115" s="1"/>
  <c r="C52" i="115"/>
  <c r="C155" i="115" s="1"/>
  <c r="F51" i="115"/>
  <c r="F257" i="115" s="1"/>
  <c r="E51" i="115"/>
  <c r="E465" i="115" s="1"/>
  <c r="D51" i="115"/>
  <c r="D360" i="115" s="1"/>
  <c r="C51" i="115"/>
  <c r="F50" i="115"/>
  <c r="F359" i="115" s="1"/>
  <c r="E50" i="115"/>
  <c r="D50" i="115"/>
  <c r="C50" i="115"/>
  <c r="C670" i="115" s="1"/>
  <c r="F49" i="115"/>
  <c r="F255" i="115" s="1"/>
  <c r="E49" i="115"/>
  <c r="E255" i="115" s="1"/>
  <c r="D49" i="115"/>
  <c r="C49" i="115"/>
  <c r="C358" i="115" s="1"/>
  <c r="F48" i="115"/>
  <c r="F668" i="115" s="1"/>
  <c r="E48" i="115"/>
  <c r="E565" i="115" s="1"/>
  <c r="D48" i="115"/>
  <c r="D151" i="115" s="1"/>
  <c r="C48" i="115"/>
  <c r="C357" i="115" s="1"/>
  <c r="F47" i="115"/>
  <c r="F461" i="115" s="1"/>
  <c r="E47" i="115"/>
  <c r="E667" i="115" s="1"/>
  <c r="D47" i="115"/>
  <c r="D150" i="115" s="1"/>
  <c r="C47" i="115"/>
  <c r="C150" i="115" s="1"/>
  <c r="F46" i="115"/>
  <c r="F252" i="115" s="1"/>
  <c r="E46" i="115"/>
  <c r="E563" i="115" s="1"/>
  <c r="D46" i="115"/>
  <c r="C46" i="115"/>
  <c r="C149" i="115" s="1"/>
  <c r="F45" i="115"/>
  <c r="F148" i="115" s="1"/>
  <c r="E45" i="115"/>
  <c r="D45" i="115"/>
  <c r="C45" i="115"/>
  <c r="F44" i="115"/>
  <c r="F458" i="115" s="1"/>
  <c r="E44" i="115"/>
  <c r="E561" i="115" s="1"/>
  <c r="D44" i="115"/>
  <c r="D147" i="115" s="1"/>
  <c r="C44" i="115"/>
  <c r="C664" i="115" s="1"/>
  <c r="F43" i="115"/>
  <c r="F146" i="115" s="1"/>
  <c r="E43" i="115"/>
  <c r="D43" i="115"/>
  <c r="D457" i="115" s="1"/>
  <c r="C43" i="115"/>
  <c r="C457" i="115" s="1"/>
  <c r="F42" i="115"/>
  <c r="E42" i="115"/>
  <c r="D42" i="115"/>
  <c r="C42" i="115"/>
  <c r="C145" i="115" s="1"/>
  <c r="F41" i="115"/>
  <c r="F558" i="115" s="1"/>
  <c r="E41" i="115"/>
  <c r="E350" i="115" s="1"/>
  <c r="D41" i="115"/>
  <c r="D247" i="115" s="1"/>
  <c r="C41" i="115"/>
  <c r="F40" i="115"/>
  <c r="F349" i="115" s="1"/>
  <c r="E40" i="115"/>
  <c r="D40" i="115"/>
  <c r="D246" i="115" s="1"/>
  <c r="C40" i="115"/>
  <c r="C349" i="115" s="1"/>
  <c r="F39" i="115"/>
  <c r="F348" i="115" s="1"/>
  <c r="E39" i="115"/>
  <c r="D39" i="115"/>
  <c r="D556" i="115" s="1"/>
  <c r="C39" i="115"/>
  <c r="C659" i="115" s="1"/>
  <c r="F38" i="115"/>
  <c r="F244" i="115" s="1"/>
  <c r="E38" i="115"/>
  <c r="D38" i="115"/>
  <c r="D555" i="115" s="1"/>
  <c r="C38" i="115"/>
  <c r="C452" i="115" s="1"/>
  <c r="F37" i="115"/>
  <c r="F657" i="115" s="1"/>
  <c r="E37" i="115"/>
  <c r="D37" i="115"/>
  <c r="C37" i="115"/>
  <c r="C243" i="115" s="1"/>
  <c r="F36" i="115"/>
  <c r="F345" i="115" s="1"/>
  <c r="E36" i="115"/>
  <c r="D36" i="115"/>
  <c r="C36" i="115"/>
  <c r="C139" i="115" s="1"/>
  <c r="F35" i="115"/>
  <c r="F449" i="115" s="1"/>
  <c r="E35" i="115"/>
  <c r="D35" i="115"/>
  <c r="C35" i="115"/>
  <c r="F34" i="115"/>
  <c r="E34" i="115"/>
  <c r="D34" i="115"/>
  <c r="C34" i="115"/>
  <c r="C240" i="115" s="1"/>
  <c r="F33" i="115"/>
  <c r="F550" i="115" s="1"/>
  <c r="E33" i="115"/>
  <c r="D33" i="115"/>
  <c r="D342" i="115" s="1"/>
  <c r="C33" i="115"/>
  <c r="C136" i="115" s="1"/>
  <c r="F32" i="115"/>
  <c r="F238" i="115" s="1"/>
  <c r="E32" i="115"/>
  <c r="D32" i="115"/>
  <c r="D446" i="115" s="1"/>
  <c r="C32" i="115"/>
  <c r="C135" i="115" s="1"/>
  <c r="F31" i="115"/>
  <c r="F651" i="115" s="1"/>
  <c r="E31" i="115"/>
  <c r="D31" i="115"/>
  <c r="D134" i="115" s="1"/>
  <c r="C31" i="115"/>
  <c r="C548" i="115" s="1"/>
  <c r="F30" i="115"/>
  <c r="F133" i="115" s="1"/>
  <c r="E30" i="115"/>
  <c r="D30" i="115"/>
  <c r="D236" i="115" s="1"/>
  <c r="C30" i="115"/>
  <c r="C339" i="115" s="1"/>
  <c r="F29" i="115"/>
  <c r="F649" i="115" s="1"/>
  <c r="E29" i="115"/>
  <c r="D29" i="115"/>
  <c r="D132" i="115" s="1"/>
  <c r="C29" i="115"/>
  <c r="C546" i="115" s="1"/>
  <c r="F28" i="115"/>
  <c r="E28" i="115"/>
  <c r="D28" i="115"/>
  <c r="C28" i="115"/>
  <c r="C131" i="115" s="1"/>
  <c r="F27" i="115"/>
  <c r="F233" i="115" s="1"/>
  <c r="E27" i="115"/>
  <c r="E233" i="115" s="1"/>
  <c r="D27" i="115"/>
  <c r="D647" i="115" s="1"/>
  <c r="C27" i="115"/>
  <c r="C544" i="115" s="1"/>
  <c r="F26" i="115"/>
  <c r="F543" i="115" s="1"/>
  <c r="E26" i="115"/>
  <c r="D26" i="115"/>
  <c r="C26" i="115"/>
  <c r="C335" i="115" s="1"/>
  <c r="F25" i="115"/>
  <c r="F542" i="115" s="1"/>
  <c r="E25" i="115"/>
  <c r="D25" i="115"/>
  <c r="D231" i="115" s="1"/>
  <c r="C25" i="115"/>
  <c r="C334" i="115" s="1"/>
  <c r="F24" i="115"/>
  <c r="F333" i="115" s="1"/>
  <c r="E24" i="115"/>
  <c r="E438" i="115" s="1"/>
  <c r="D24" i="115"/>
  <c r="C24" i="115"/>
  <c r="C127" i="115" s="1"/>
  <c r="F23" i="115"/>
  <c r="F437" i="115" s="1"/>
  <c r="E23" i="115"/>
  <c r="D23" i="115"/>
  <c r="D126" i="115" s="1"/>
  <c r="C23" i="115"/>
  <c r="C643" i="115" s="1"/>
  <c r="F22" i="115"/>
  <c r="E22" i="115"/>
  <c r="E539" i="115" s="1"/>
  <c r="D22" i="115"/>
  <c r="C22" i="115"/>
  <c r="C436" i="115" s="1"/>
  <c r="F21" i="115"/>
  <c r="F330" i="115" s="1"/>
  <c r="E21" i="115"/>
  <c r="E227" i="115" s="1"/>
  <c r="D21" i="115"/>
  <c r="D330" i="115" s="1"/>
  <c r="C21" i="115"/>
  <c r="F20" i="115"/>
  <c r="E20" i="115"/>
  <c r="D20" i="115"/>
  <c r="C20" i="115"/>
  <c r="C537" i="115" s="1"/>
  <c r="F19" i="115"/>
  <c r="F433" i="115" s="1"/>
  <c r="E19" i="115"/>
  <c r="D19" i="115"/>
  <c r="D328" i="115" s="1"/>
  <c r="C19" i="115"/>
  <c r="C639" i="115" s="1"/>
  <c r="F18" i="115"/>
  <c r="E18" i="115"/>
  <c r="D18" i="115"/>
  <c r="C18" i="115"/>
  <c r="C224" i="115" s="1"/>
  <c r="F17" i="115"/>
  <c r="F120" i="115" s="1"/>
  <c r="E17" i="115"/>
  <c r="D17" i="115"/>
  <c r="C17" i="115"/>
  <c r="C431" i="115" s="1"/>
  <c r="F16" i="115"/>
  <c r="E16" i="115"/>
  <c r="E636" i="115" s="1"/>
  <c r="D16" i="115"/>
  <c r="C16" i="115"/>
  <c r="C430" i="115" s="1"/>
  <c r="F15" i="115"/>
  <c r="F324" i="115" s="1"/>
  <c r="E15" i="115"/>
  <c r="D15" i="115"/>
  <c r="C15" i="115"/>
  <c r="C221" i="115" s="1"/>
  <c r="F14" i="115"/>
  <c r="E14" i="115"/>
  <c r="E634" i="115" s="1"/>
  <c r="D14" i="115"/>
  <c r="C14" i="115"/>
  <c r="C634" i="115" s="1"/>
  <c r="F13" i="115"/>
  <c r="F322" i="115" s="1"/>
  <c r="E13" i="115"/>
  <c r="D13" i="115"/>
  <c r="C13" i="115"/>
  <c r="C116" i="115" s="1"/>
  <c r="F12" i="115"/>
  <c r="F529" i="115" s="1"/>
  <c r="E12" i="115"/>
  <c r="D12" i="115"/>
  <c r="D426" i="115" s="1"/>
  <c r="C12" i="115"/>
  <c r="C426" i="115" s="1"/>
  <c r="F11" i="115"/>
  <c r="F320" i="115" s="1"/>
  <c r="E11" i="115"/>
  <c r="E631" i="115" s="1"/>
  <c r="D11" i="115"/>
  <c r="C11" i="115"/>
  <c r="C217" i="115" s="1"/>
  <c r="H1" i="115"/>
  <c r="E20" i="107"/>
  <c r="E19" i="107"/>
  <c r="E18" i="107"/>
  <c r="E16" i="107"/>
  <c r="E15" i="107"/>
  <c r="E14" i="107"/>
  <c r="E13" i="107"/>
  <c r="E10" i="107"/>
  <c r="B20" i="107"/>
  <c r="B19" i="107"/>
  <c r="B18" i="107"/>
  <c r="B17" i="107"/>
  <c r="B16" i="107"/>
  <c r="B15" i="107"/>
  <c r="B14" i="107"/>
  <c r="B13" i="107"/>
  <c r="B12" i="107"/>
  <c r="B730" i="115"/>
  <c r="B729" i="115"/>
  <c r="B728" i="115"/>
  <c r="B727" i="115"/>
  <c r="B726" i="115"/>
  <c r="B725" i="115"/>
  <c r="B724" i="115"/>
  <c r="B723" i="115"/>
  <c r="B722" i="115"/>
  <c r="B721" i="115"/>
  <c r="B720" i="115"/>
  <c r="B719" i="115"/>
  <c r="B718" i="115"/>
  <c r="B717" i="115"/>
  <c r="B716" i="115"/>
  <c r="B715" i="115"/>
  <c r="B714" i="115"/>
  <c r="B713" i="115"/>
  <c r="B712" i="115"/>
  <c r="B711" i="115"/>
  <c r="B710" i="115"/>
  <c r="B709" i="115"/>
  <c r="B708" i="115"/>
  <c r="B707" i="115"/>
  <c r="B706" i="115"/>
  <c r="B705" i="115"/>
  <c r="B704" i="115"/>
  <c r="B703" i="115"/>
  <c r="B702" i="115"/>
  <c r="B701" i="115"/>
  <c r="B700" i="115"/>
  <c r="B699" i="115"/>
  <c r="B698" i="115"/>
  <c r="B697" i="115"/>
  <c r="B696" i="115"/>
  <c r="B695" i="115"/>
  <c r="B694" i="115"/>
  <c r="B693" i="115"/>
  <c r="B692" i="115"/>
  <c r="B691" i="115"/>
  <c r="B690" i="115"/>
  <c r="B689" i="115"/>
  <c r="B688" i="115"/>
  <c r="B687" i="115"/>
  <c r="B686" i="115"/>
  <c r="B685" i="115"/>
  <c r="B684" i="115"/>
  <c r="B683" i="115"/>
  <c r="B682" i="115"/>
  <c r="B681" i="115"/>
  <c r="B680" i="115"/>
  <c r="B679" i="115"/>
  <c r="B678" i="115"/>
  <c r="B677" i="115"/>
  <c r="B676" i="115"/>
  <c r="B675" i="115"/>
  <c r="B674" i="115"/>
  <c r="B673" i="115"/>
  <c r="B672" i="115"/>
  <c r="B671" i="115"/>
  <c r="B670" i="115"/>
  <c r="B669" i="115"/>
  <c r="B668" i="115"/>
  <c r="B667" i="115"/>
  <c r="B666" i="115"/>
  <c r="B665" i="115"/>
  <c r="B664" i="115"/>
  <c r="B663" i="115"/>
  <c r="B662" i="115"/>
  <c r="B661" i="115"/>
  <c r="B660" i="115"/>
  <c r="B659" i="115"/>
  <c r="B658" i="115"/>
  <c r="B657" i="115"/>
  <c r="B656" i="115"/>
  <c r="B655" i="115"/>
  <c r="B654" i="115"/>
  <c r="B653" i="115"/>
  <c r="B652" i="115"/>
  <c r="B651" i="115"/>
  <c r="B650" i="115"/>
  <c r="B649" i="115"/>
  <c r="B648" i="115"/>
  <c r="B647" i="115"/>
  <c r="B646" i="115"/>
  <c r="B645" i="115"/>
  <c r="B644" i="115"/>
  <c r="B643" i="115"/>
  <c r="B642" i="115"/>
  <c r="B641" i="115"/>
  <c r="B640" i="115"/>
  <c r="B639" i="115"/>
  <c r="B638" i="115"/>
  <c r="B637" i="115"/>
  <c r="B636" i="115"/>
  <c r="B635" i="115"/>
  <c r="B634" i="115"/>
  <c r="B633" i="115"/>
  <c r="B632" i="115"/>
  <c r="B631" i="115"/>
  <c r="ER630"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B528" i="115"/>
  <c r="ER527"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B524" i="115"/>
  <c r="B523" i="115"/>
  <c r="B522" i="115"/>
  <c r="B521" i="115"/>
  <c r="B520" i="115"/>
  <c r="B519" i="115"/>
  <c r="B518" i="115"/>
  <c r="B517" i="115"/>
  <c r="B516" i="115"/>
  <c r="B515" i="115"/>
  <c r="B514" i="115"/>
  <c r="B513" i="115"/>
  <c r="B512" i="115"/>
  <c r="B511" i="115"/>
  <c r="B510" i="115"/>
  <c r="B509" i="115"/>
  <c r="B508" i="115"/>
  <c r="B507" i="115"/>
  <c r="B506" i="115"/>
  <c r="B505" i="115"/>
  <c r="B504" i="115"/>
  <c r="B503" i="115"/>
  <c r="B502" i="115"/>
  <c r="B501" i="115"/>
  <c r="B500" i="115"/>
  <c r="B499" i="115"/>
  <c r="B498" i="115"/>
  <c r="B497" i="115"/>
  <c r="B496" i="115"/>
  <c r="B495" i="115"/>
  <c r="B494" i="115"/>
  <c r="B493" i="115"/>
  <c r="B492" i="115"/>
  <c r="B491" i="115"/>
  <c r="B490" i="115"/>
  <c r="B489" i="115"/>
  <c r="B488" i="115"/>
  <c r="B487" i="115"/>
  <c r="B486" i="115"/>
  <c r="B485" i="115"/>
  <c r="B484" i="115"/>
  <c r="B483" i="115"/>
  <c r="B482" i="115"/>
  <c r="B481" i="115"/>
  <c r="B480" i="115"/>
  <c r="B479" i="115"/>
  <c r="B478" i="115"/>
  <c r="B477" i="115"/>
  <c r="B476" i="115"/>
  <c r="B475" i="115"/>
  <c r="B474" i="115"/>
  <c r="B473" i="115"/>
  <c r="B472" i="115"/>
  <c r="B471" i="115"/>
  <c r="B470" i="115"/>
  <c r="B469" i="115"/>
  <c r="B468" i="115"/>
  <c r="B467" i="115"/>
  <c r="B466" i="115"/>
  <c r="B465" i="115"/>
  <c r="B464" i="115"/>
  <c r="B463" i="115"/>
  <c r="B462" i="115"/>
  <c r="B461" i="115"/>
  <c r="B460" i="115"/>
  <c r="B459" i="115"/>
  <c r="B458" i="115"/>
  <c r="B457" i="115"/>
  <c r="B456" i="115"/>
  <c r="B455" i="115"/>
  <c r="B454" i="115"/>
  <c r="B453" i="115"/>
  <c r="B452" i="115"/>
  <c r="B451" i="115"/>
  <c r="B450" i="115"/>
  <c r="B449" i="115"/>
  <c r="B448" i="115"/>
  <c r="B447" i="115"/>
  <c r="B446" i="115"/>
  <c r="B445" i="115"/>
  <c r="B444" i="115"/>
  <c r="B443" i="115"/>
  <c r="B442" i="115"/>
  <c r="B441" i="115"/>
  <c r="B440" i="115"/>
  <c r="B439" i="115"/>
  <c r="B438" i="115"/>
  <c r="B437" i="115"/>
  <c r="B436" i="115"/>
  <c r="B435" i="115"/>
  <c r="B434" i="115"/>
  <c r="B433" i="115"/>
  <c r="B432" i="115"/>
  <c r="B431" i="115"/>
  <c r="B430" i="115"/>
  <c r="B429" i="115"/>
  <c r="B428" i="115"/>
  <c r="B427" i="115"/>
  <c r="B426" i="115"/>
  <c r="B425" i="115"/>
  <c r="ER424"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B419" i="115"/>
  <c r="B418" i="115"/>
  <c r="B417" i="115"/>
  <c r="B416" i="115"/>
  <c r="B415" i="115"/>
  <c r="B414" i="115"/>
  <c r="B413" i="115"/>
  <c r="B412" i="115"/>
  <c r="B411" i="115"/>
  <c r="B410" i="115"/>
  <c r="B409" i="115"/>
  <c r="B408" i="115"/>
  <c r="B407" i="115"/>
  <c r="B406" i="115"/>
  <c r="B405" i="115"/>
  <c r="B404" i="115"/>
  <c r="B403" i="115"/>
  <c r="B402" i="115"/>
  <c r="B401" i="115"/>
  <c r="B400" i="115"/>
  <c r="B399" i="115"/>
  <c r="B398" i="115"/>
  <c r="B397" i="115"/>
  <c r="B396" i="115"/>
  <c r="B395" i="115"/>
  <c r="B394" i="115"/>
  <c r="B393" i="115"/>
  <c r="B392" i="115"/>
  <c r="B391" i="115"/>
  <c r="B390" i="115"/>
  <c r="B389" i="115"/>
  <c r="B388" i="115"/>
  <c r="B387" i="115"/>
  <c r="B386" i="115"/>
  <c r="B385" i="115"/>
  <c r="B384" i="115"/>
  <c r="B383" i="115"/>
  <c r="B382" i="115"/>
  <c r="B381" i="115"/>
  <c r="B380" i="115"/>
  <c r="B379" i="115"/>
  <c r="B378" i="115"/>
  <c r="B377" i="115"/>
  <c r="B376" i="115"/>
  <c r="B375" i="115"/>
  <c r="B374" i="115"/>
  <c r="B373" i="115"/>
  <c r="B372" i="115"/>
  <c r="B371" i="115"/>
  <c r="B370" i="115"/>
  <c r="B369" i="115"/>
  <c r="B368" i="115"/>
  <c r="B367" i="115"/>
  <c r="B366" i="115"/>
  <c r="B365" i="115"/>
  <c r="B364" i="115"/>
  <c r="B363" i="115"/>
  <c r="B362" i="115"/>
  <c r="B361" i="115"/>
  <c r="B360" i="115"/>
  <c r="B359" i="115"/>
  <c r="B358" i="115"/>
  <c r="B357" i="115"/>
  <c r="B356" i="115"/>
  <c r="B355" i="115"/>
  <c r="B354" i="115"/>
  <c r="B353" i="115"/>
  <c r="B352" i="115"/>
  <c r="B351" i="115"/>
  <c r="B350" i="115"/>
  <c r="B349" i="115"/>
  <c r="B348" i="115"/>
  <c r="B347" i="115"/>
  <c r="B346" i="115"/>
  <c r="B345" i="115"/>
  <c r="B344" i="115"/>
  <c r="B343" i="115"/>
  <c r="B342" i="115"/>
  <c r="B341" i="115"/>
  <c r="B340" i="115"/>
  <c r="B339" i="115"/>
  <c r="B338" i="115"/>
  <c r="B337" i="115"/>
  <c r="B336" i="115"/>
  <c r="B335" i="115"/>
  <c r="B334" i="115"/>
  <c r="B333" i="115"/>
  <c r="B332" i="115"/>
  <c r="B331" i="115"/>
  <c r="B330" i="115"/>
  <c r="B329" i="115"/>
  <c r="B328" i="115"/>
  <c r="B327" i="115"/>
  <c r="B326" i="115"/>
  <c r="B325" i="115"/>
  <c r="B324" i="115"/>
  <c r="B323" i="115"/>
  <c r="B322" i="115"/>
  <c r="B321" i="115"/>
  <c r="B320" i="115"/>
  <c r="ER319"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B316" i="115"/>
  <c r="B315" i="115"/>
  <c r="B314" i="115"/>
  <c r="B313" i="115"/>
  <c r="B312" i="115"/>
  <c r="B311" i="115"/>
  <c r="B310" i="115"/>
  <c r="B309" i="115"/>
  <c r="B308" i="115"/>
  <c r="B307" i="115"/>
  <c r="B306" i="115"/>
  <c r="B305" i="115"/>
  <c r="B304" i="115"/>
  <c r="B303" i="115"/>
  <c r="B302" i="115"/>
  <c r="B301" i="115"/>
  <c r="B300" i="115"/>
  <c r="B299" i="115"/>
  <c r="B298" i="115"/>
  <c r="B297" i="115"/>
  <c r="B296" i="115"/>
  <c r="B295" i="115"/>
  <c r="B294" i="115"/>
  <c r="B293" i="115"/>
  <c r="B292" i="115"/>
  <c r="B291" i="115"/>
  <c r="B290" i="115"/>
  <c r="B289" i="115"/>
  <c r="B288" i="115"/>
  <c r="B287" i="115"/>
  <c r="B286" i="115"/>
  <c r="B285" i="115"/>
  <c r="B284" i="115"/>
  <c r="B283" i="115"/>
  <c r="B282" i="115"/>
  <c r="B281" i="115"/>
  <c r="B280" i="115"/>
  <c r="B279" i="115"/>
  <c r="B278" i="115"/>
  <c r="B277" i="115"/>
  <c r="B276" i="115"/>
  <c r="B275" i="115"/>
  <c r="B274" i="115"/>
  <c r="B273" i="115"/>
  <c r="B272" i="115"/>
  <c r="B271" i="115"/>
  <c r="B270" i="115"/>
  <c r="B269" i="115"/>
  <c r="B268" i="115"/>
  <c r="B267" i="115"/>
  <c r="B266" i="115"/>
  <c r="B265" i="115"/>
  <c r="B264" i="115"/>
  <c r="B263" i="115"/>
  <c r="B262" i="115"/>
  <c r="B261" i="115"/>
  <c r="B260" i="115"/>
  <c r="B259" i="115"/>
  <c r="B258" i="115"/>
  <c r="B257" i="115"/>
  <c r="B256" i="115"/>
  <c r="B255" i="115"/>
  <c r="B254" i="115"/>
  <c r="B253" i="115"/>
  <c r="B252" i="115"/>
  <c r="B251" i="115"/>
  <c r="B250" i="115"/>
  <c r="B249" i="115"/>
  <c r="B248" i="115"/>
  <c r="B247" i="115"/>
  <c r="B246" i="115"/>
  <c r="B245" i="115"/>
  <c r="B244" i="115"/>
  <c r="B243" i="115"/>
  <c r="B242" i="115"/>
  <c r="B241" i="115"/>
  <c r="B240" i="115"/>
  <c r="B239" i="115"/>
  <c r="B238" i="115"/>
  <c r="B237" i="115"/>
  <c r="B236" i="115"/>
  <c r="B235" i="115"/>
  <c r="B234" i="115"/>
  <c r="B233" i="115"/>
  <c r="B232" i="115"/>
  <c r="B231" i="115"/>
  <c r="B230" i="115"/>
  <c r="B229" i="115"/>
  <c r="B228" i="115"/>
  <c r="B227" i="115"/>
  <c r="B226" i="115"/>
  <c r="B225" i="115"/>
  <c r="B224" i="115"/>
  <c r="B223" i="115"/>
  <c r="B222" i="115"/>
  <c r="B221" i="115"/>
  <c r="B220" i="115"/>
  <c r="B219" i="115"/>
  <c r="B218" i="115"/>
  <c r="B217" i="115"/>
  <c r="ER216"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B213" i="115"/>
  <c r="B627" i="115"/>
  <c r="B212" i="115"/>
  <c r="B626" i="115" s="1"/>
  <c r="B211" i="115"/>
  <c r="B625" i="115" s="1"/>
  <c r="B210" i="115"/>
  <c r="B624" i="115" s="1"/>
  <c r="B209" i="115"/>
  <c r="B623" i="115"/>
  <c r="B208" i="115"/>
  <c r="B622" i="115" s="1"/>
  <c r="B207" i="115"/>
  <c r="B621" i="115" s="1"/>
  <c r="B206" i="115"/>
  <c r="B620" i="115" s="1"/>
  <c r="B205" i="115"/>
  <c r="B619" i="115"/>
  <c r="B204" i="115"/>
  <c r="B618" i="115" s="1"/>
  <c r="B203" i="115"/>
  <c r="B617" i="115" s="1"/>
  <c r="B202" i="115"/>
  <c r="B616" i="115" s="1"/>
  <c r="B201" i="115"/>
  <c r="B615" i="115" s="1"/>
  <c r="B200" i="115"/>
  <c r="B614" i="115" s="1"/>
  <c r="B199" i="115"/>
  <c r="B613" i="115" s="1"/>
  <c r="B198" i="115"/>
  <c r="B612" i="115" s="1"/>
  <c r="B197" i="115"/>
  <c r="B611" i="115" s="1"/>
  <c r="B196" i="115"/>
  <c r="B610" i="115" s="1"/>
  <c r="B195" i="115"/>
  <c r="B609" i="115" s="1"/>
  <c r="B194" i="115"/>
  <c r="B608" i="115" s="1"/>
  <c r="B193" i="115"/>
  <c r="B607" i="115" s="1"/>
  <c r="B192" i="115"/>
  <c r="B606" i="115" s="1"/>
  <c r="B191" i="115"/>
  <c r="B605" i="115" s="1"/>
  <c r="B190" i="115"/>
  <c r="B604" i="115" s="1"/>
  <c r="B189" i="115"/>
  <c r="B603" i="115"/>
  <c r="B188" i="115"/>
  <c r="B602" i="115" s="1"/>
  <c r="B187" i="115"/>
  <c r="B601" i="115" s="1"/>
  <c r="B186" i="115"/>
  <c r="B600" i="115" s="1"/>
  <c r="B185" i="115"/>
  <c r="B599" i="115" s="1"/>
  <c r="B184" i="115"/>
  <c r="B598" i="115" s="1"/>
  <c r="B183" i="115"/>
  <c r="B597" i="115" s="1"/>
  <c r="B182" i="115"/>
  <c r="B596" i="115" s="1"/>
  <c r="B181" i="115"/>
  <c r="B595" i="115"/>
  <c r="B180" i="115"/>
  <c r="B594" i="115" s="1"/>
  <c r="B179" i="115"/>
  <c r="B593" i="115" s="1"/>
  <c r="B178" i="115"/>
  <c r="B592" i="115" s="1"/>
  <c r="B177" i="115"/>
  <c r="B591" i="115"/>
  <c r="B176" i="115"/>
  <c r="B590" i="115" s="1"/>
  <c r="B175" i="115"/>
  <c r="B589" i="115" s="1"/>
  <c r="B174" i="115"/>
  <c r="B588" i="115" s="1"/>
  <c r="B173" i="115"/>
  <c r="B587" i="115"/>
  <c r="B172" i="115"/>
  <c r="B586" i="115" s="1"/>
  <c r="B171" i="115"/>
  <c r="B585" i="115" s="1"/>
  <c r="B170" i="115"/>
  <c r="B584" i="115" s="1"/>
  <c r="B169" i="115"/>
  <c r="B583" i="115" s="1"/>
  <c r="B168" i="115"/>
  <c r="B582" i="115" s="1"/>
  <c r="B167" i="115"/>
  <c r="B581" i="115" s="1"/>
  <c r="B166" i="115"/>
  <c r="B580" i="115" s="1"/>
  <c r="B165" i="115"/>
  <c r="B579" i="115"/>
  <c r="B164" i="115"/>
  <c r="B578" i="115" s="1"/>
  <c r="B163" i="115"/>
  <c r="B577" i="115" s="1"/>
  <c r="B162" i="115"/>
  <c r="B576" i="115" s="1"/>
  <c r="B161" i="115"/>
  <c r="B575" i="115" s="1"/>
  <c r="B160" i="115"/>
  <c r="B574" i="115" s="1"/>
  <c r="B159" i="115"/>
  <c r="B573" i="115" s="1"/>
  <c r="B158" i="115"/>
  <c r="B572" i="115" s="1"/>
  <c r="B157" i="115"/>
  <c r="B571" i="115"/>
  <c r="B156" i="115"/>
  <c r="B570" i="115" s="1"/>
  <c r="B155" i="115"/>
  <c r="B569" i="115" s="1"/>
  <c r="B154" i="115"/>
  <c r="B568" i="115" s="1"/>
  <c r="B153" i="115"/>
  <c r="B567" i="115"/>
  <c r="B152" i="115"/>
  <c r="B566" i="115"/>
  <c r="B151" i="115"/>
  <c r="B565" i="115" s="1"/>
  <c r="B150" i="115"/>
  <c r="B564" i="115" s="1"/>
  <c r="B149" i="115"/>
  <c r="B563" i="115"/>
  <c r="B148" i="115"/>
  <c r="B562" i="115" s="1"/>
  <c r="B147" i="115"/>
  <c r="B561" i="115" s="1"/>
  <c r="B146" i="115"/>
  <c r="B560" i="115" s="1"/>
  <c r="B145" i="115"/>
  <c r="B559" i="115" s="1"/>
  <c r="B144" i="115"/>
  <c r="B558" i="115" s="1"/>
  <c r="B143" i="115"/>
  <c r="B557" i="115" s="1"/>
  <c r="B142" i="115"/>
  <c r="B556" i="115" s="1"/>
  <c r="B141" i="115"/>
  <c r="B555" i="115"/>
  <c r="B140" i="115"/>
  <c r="B554" i="115" s="1"/>
  <c r="B139" i="115"/>
  <c r="B553" i="115" s="1"/>
  <c r="B138" i="115"/>
  <c r="B552" i="115" s="1"/>
  <c r="B137" i="115"/>
  <c r="B551" i="115"/>
  <c r="B136" i="115"/>
  <c r="B550" i="115"/>
  <c r="B135" i="115"/>
  <c r="B549" i="115" s="1"/>
  <c r="B134" i="115"/>
  <c r="B548" i="115" s="1"/>
  <c r="B133" i="115"/>
  <c r="B547" i="115"/>
  <c r="B132" i="115"/>
  <c r="B546" i="115" s="1"/>
  <c r="B131" i="115"/>
  <c r="B545" i="115" s="1"/>
  <c r="B130" i="115"/>
  <c r="B544" i="115" s="1"/>
  <c r="B129" i="115"/>
  <c r="B543" i="115" s="1"/>
  <c r="B128" i="115"/>
  <c r="B542" i="115" s="1"/>
  <c r="B127" i="115"/>
  <c r="B541" i="115" s="1"/>
  <c r="B126" i="115"/>
  <c r="B540" i="115" s="1"/>
  <c r="B125" i="115"/>
  <c r="B539" i="115"/>
  <c r="B124" i="115"/>
  <c r="B538" i="115" s="1"/>
  <c r="B123" i="115"/>
  <c r="B537" i="115" s="1"/>
  <c r="B122" i="115"/>
  <c r="B536" i="115" s="1"/>
  <c r="B121" i="115"/>
  <c r="B535" i="115"/>
  <c r="B120" i="115"/>
  <c r="B534" i="115"/>
  <c r="B119" i="115"/>
  <c r="B533" i="115" s="1"/>
  <c r="B118" i="115"/>
  <c r="B532" i="115" s="1"/>
  <c r="B117" i="115"/>
  <c r="B531" i="115"/>
  <c r="B116" i="115"/>
  <c r="B530" i="115" s="1"/>
  <c r="B115" i="115"/>
  <c r="B529" i="115" s="1"/>
  <c r="B114" i="115"/>
  <c r="ER113"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ER10"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E11" i="107"/>
  <c r="C123" i="56"/>
  <c r="C11" i="121" s="1"/>
  <c r="C116" i="56"/>
  <c r="C10" i="121" s="1"/>
  <c r="M21" i="112"/>
  <c r="L263" i="121" s="1"/>
  <c r="M20" i="112"/>
  <c r="L262" i="121" s="1"/>
  <c r="E1" i="112"/>
  <c r="E1" i="107"/>
  <c r="L55" i="112"/>
  <c r="K55" i="112"/>
  <c r="H55" i="112"/>
  <c r="G55" i="112"/>
  <c r="B351" i="107"/>
  <c r="B350" i="107"/>
  <c r="B349" i="107"/>
  <c r="B348" i="107"/>
  <c r="B347" i="107"/>
  <c r="B346" i="107"/>
  <c r="B345" i="107"/>
  <c r="B344" i="107"/>
  <c r="B343" i="107"/>
  <c r="B342" i="107"/>
  <c r="B341" i="107"/>
  <c r="B340" i="107"/>
  <c r="B339" i="107"/>
  <c r="B338" i="107"/>
  <c r="B337" i="107"/>
  <c r="B336" i="107"/>
  <c r="B335" i="107"/>
  <c r="B334" i="107"/>
  <c r="B333" i="107"/>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B272" i="107"/>
  <c r="B271" i="107"/>
  <c r="B270" i="107"/>
  <c r="B269" i="107"/>
  <c r="B268" i="107"/>
  <c r="B267" i="107"/>
  <c r="B266" i="107"/>
  <c r="B265" i="107"/>
  <c r="B264" i="107"/>
  <c r="B263" i="107"/>
  <c r="B262" i="107"/>
  <c r="B261" i="107"/>
  <c r="B260" i="107"/>
  <c r="B259" i="107"/>
  <c r="B258" i="107"/>
  <c r="B257" i="107"/>
  <c r="B256" i="107"/>
  <c r="B255" i="107"/>
  <c r="B254" i="107"/>
  <c r="B253" i="107"/>
  <c r="B252" i="107"/>
  <c r="D1" i="103"/>
  <c r="B16" i="92"/>
  <c r="C40" i="121" s="1"/>
  <c r="D5" i="92"/>
  <c r="D9" i="92" s="1"/>
  <c r="D25" i="92" s="1"/>
  <c r="E31" i="56"/>
  <c r="E33" i="56" s="1"/>
  <c r="E53" i="56" s="1"/>
  <c r="D23" i="56"/>
  <c r="D90" i="56" s="1"/>
  <c r="D92" i="56" s="1"/>
  <c r="D68" i="1" s="1"/>
  <c r="E90" i="56"/>
  <c r="E92" i="56" s="1"/>
  <c r="E68" i="1" s="1"/>
  <c r="E72" i="56"/>
  <c r="B58" i="30"/>
  <c r="C74" i="121" s="1"/>
  <c r="E295" i="30"/>
  <c r="E85" i="121" s="1"/>
  <c r="F55" i="56"/>
  <c r="F59" i="56"/>
  <c r="F64" i="56" s="1"/>
  <c r="F50" i="56"/>
  <c r="F49" i="56"/>
  <c r="F48" i="56"/>
  <c r="F47" i="56"/>
  <c r="L305" i="30"/>
  <c r="M305" i="30"/>
  <c r="N305" i="30"/>
  <c r="L164" i="30"/>
  <c r="M164" i="30"/>
  <c r="N164" i="30"/>
  <c r="L122" i="30"/>
  <c r="M122" i="30"/>
  <c r="N122" i="30"/>
  <c r="J86" i="30"/>
  <c r="N86" i="30" s="1"/>
  <c r="I86" i="30"/>
  <c r="M86" i="30" s="1"/>
  <c r="H86" i="30"/>
  <c r="L86" i="30" s="1"/>
  <c r="C1" i="30"/>
  <c r="D1" i="56"/>
  <c r="F3" i="56"/>
  <c r="E3" i="56"/>
  <c r="D3" i="56"/>
  <c r="F81" i="56"/>
  <c r="L248" i="30"/>
  <c r="O248" i="30" s="1"/>
  <c r="Q248" i="30" s="1"/>
  <c r="F62" i="56"/>
  <c r="B240" i="30"/>
  <c r="C82" i="121" s="1"/>
  <c r="D72" i="56"/>
  <c r="D63" i="1" s="1"/>
  <c r="B250" i="30"/>
  <c r="C84" i="121" s="1"/>
  <c r="B244" i="30"/>
  <c r="C83" i="121" s="1"/>
  <c r="F59" i="30"/>
  <c r="I378" i="30"/>
  <c r="M378" i="30" s="1"/>
  <c r="H378" i="30"/>
  <c r="L378" i="30" s="1"/>
  <c r="I377" i="30"/>
  <c r="M377" i="30" s="1"/>
  <c r="H377" i="30"/>
  <c r="L377" i="30" s="1"/>
  <c r="J374" i="30"/>
  <c r="N374" i="30" s="1"/>
  <c r="O374" i="30" s="1"/>
  <c r="J373" i="30"/>
  <c r="N373" i="30" s="1"/>
  <c r="O373" i="30" s="1"/>
  <c r="J370" i="30"/>
  <c r="N370" i="30" s="1"/>
  <c r="I370" i="30"/>
  <c r="M370" i="30" s="1"/>
  <c r="H370" i="30"/>
  <c r="L370" i="30" s="1"/>
  <c r="J369" i="30"/>
  <c r="N369" i="30" s="1"/>
  <c r="I369" i="30"/>
  <c r="M369" i="30" s="1"/>
  <c r="H369" i="30"/>
  <c r="L369" i="30" s="1"/>
  <c r="J366" i="30"/>
  <c r="N366" i="30" s="1"/>
  <c r="O366" i="30" s="1"/>
  <c r="J365" i="30"/>
  <c r="N365" i="30" s="1"/>
  <c r="O365" i="30" s="1"/>
  <c r="J362" i="30"/>
  <c r="N362" i="30" s="1"/>
  <c r="I362" i="30"/>
  <c r="M362" i="30" s="1"/>
  <c r="H362" i="30"/>
  <c r="L362" i="30" s="1"/>
  <c r="J361" i="30"/>
  <c r="N361" i="30" s="1"/>
  <c r="H361" i="30"/>
  <c r="L361" i="30" s="1"/>
  <c r="I361" i="30"/>
  <c r="M361" i="30" s="1"/>
  <c r="I358" i="30"/>
  <c r="M358" i="30" s="1"/>
  <c r="H358" i="30"/>
  <c r="L358" i="30" s="1"/>
  <c r="I357" i="30"/>
  <c r="M357" i="30" s="1"/>
  <c r="H357" i="30"/>
  <c r="L357" i="30" s="1"/>
  <c r="J354" i="30"/>
  <c r="N354" i="30" s="1"/>
  <c r="O354" i="30" s="1"/>
  <c r="J353" i="30"/>
  <c r="N353" i="30" s="1"/>
  <c r="O353" i="30" s="1"/>
  <c r="J350" i="30"/>
  <c r="N350" i="30" s="1"/>
  <c r="I350" i="30"/>
  <c r="M350" i="30" s="1"/>
  <c r="H350" i="30"/>
  <c r="L350" i="30" s="1"/>
  <c r="J349" i="30"/>
  <c r="N349" i="30" s="1"/>
  <c r="I349" i="30"/>
  <c r="M349" i="30" s="1"/>
  <c r="H349" i="30"/>
  <c r="L349" i="30" s="1"/>
  <c r="I346" i="30"/>
  <c r="M346" i="30" s="1"/>
  <c r="H346" i="30"/>
  <c r="L346" i="30" s="1"/>
  <c r="I345" i="30"/>
  <c r="M345" i="30" s="1"/>
  <c r="H345" i="30"/>
  <c r="L345" i="30" s="1"/>
  <c r="I342" i="30"/>
  <c r="M342" i="30" s="1"/>
  <c r="I341" i="30"/>
  <c r="M341" i="30" s="1"/>
  <c r="H342" i="30"/>
  <c r="L342" i="30" s="1"/>
  <c r="H341" i="30"/>
  <c r="L341" i="30" s="1"/>
  <c r="I338" i="30"/>
  <c r="M338" i="30" s="1"/>
  <c r="H338" i="30"/>
  <c r="L338" i="30" s="1"/>
  <c r="I337" i="30"/>
  <c r="M337" i="30" s="1"/>
  <c r="H337" i="30"/>
  <c r="L337" i="30" s="1"/>
  <c r="J334" i="30"/>
  <c r="N334" i="30" s="1"/>
  <c r="I334" i="30"/>
  <c r="M334" i="30" s="1"/>
  <c r="H334" i="30"/>
  <c r="L334" i="30" s="1"/>
  <c r="J333" i="30"/>
  <c r="N333" i="30" s="1"/>
  <c r="I333" i="30"/>
  <c r="M333" i="30" s="1"/>
  <c r="H333" i="30"/>
  <c r="L333" i="30" s="1"/>
  <c r="J330" i="30"/>
  <c r="N330" i="30" s="1"/>
  <c r="I330" i="30"/>
  <c r="M330" i="30" s="1"/>
  <c r="H330" i="30"/>
  <c r="L330" i="30" s="1"/>
  <c r="J329" i="30"/>
  <c r="N329" i="30" s="1"/>
  <c r="I329" i="30"/>
  <c r="M329" i="30" s="1"/>
  <c r="H329" i="30"/>
  <c r="L329" i="30" s="1"/>
  <c r="J326" i="30"/>
  <c r="N326" i="30" s="1"/>
  <c r="I326" i="30"/>
  <c r="M326" i="30" s="1"/>
  <c r="H326" i="30"/>
  <c r="L326" i="30" s="1"/>
  <c r="J325" i="30"/>
  <c r="N325" i="30" s="1"/>
  <c r="I325" i="30"/>
  <c r="M325" i="30" s="1"/>
  <c r="H325" i="30"/>
  <c r="L325" i="30" s="1"/>
  <c r="J322" i="30"/>
  <c r="N322" i="30" s="1"/>
  <c r="I322" i="30"/>
  <c r="M322" i="30" s="1"/>
  <c r="H322" i="30"/>
  <c r="L322" i="30" s="1"/>
  <c r="J321" i="30"/>
  <c r="N321" i="30" s="1"/>
  <c r="I321" i="30"/>
  <c r="M321" i="30" s="1"/>
  <c r="H321" i="30"/>
  <c r="L321" i="30" s="1"/>
  <c r="J310" i="30"/>
  <c r="N310" i="30" s="1"/>
  <c r="I310" i="30"/>
  <c r="M310" i="30" s="1"/>
  <c r="H310" i="30"/>
  <c r="L310" i="30" s="1"/>
  <c r="J309" i="30"/>
  <c r="N309" i="30" s="1"/>
  <c r="I309" i="30"/>
  <c r="M309" i="30" s="1"/>
  <c r="H309" i="30"/>
  <c r="L309" i="30" s="1"/>
  <c r="J314" i="30"/>
  <c r="N314" i="30" s="1"/>
  <c r="I314" i="30"/>
  <c r="M314" i="30" s="1"/>
  <c r="H314" i="30"/>
  <c r="L314" i="30" s="1"/>
  <c r="J313" i="30"/>
  <c r="N313" i="30" s="1"/>
  <c r="I313" i="30"/>
  <c r="M313" i="30" s="1"/>
  <c r="H313" i="30"/>
  <c r="L313" i="30" s="1"/>
  <c r="J318" i="30"/>
  <c r="N318" i="30" s="1"/>
  <c r="I318" i="30"/>
  <c r="M318" i="30" s="1"/>
  <c r="H318" i="30"/>
  <c r="L318" i="30" s="1"/>
  <c r="J317" i="30"/>
  <c r="N317" i="30" s="1"/>
  <c r="I317" i="30"/>
  <c r="M317" i="30" s="1"/>
  <c r="H317" i="30"/>
  <c r="L317" i="30" s="1"/>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229" i="30"/>
  <c r="C80" i="121" s="1"/>
  <c r="B224" i="30"/>
  <c r="C79" i="121" s="1"/>
  <c r="B217" i="30"/>
  <c r="C78" i="121" s="1"/>
  <c r="B70" i="30"/>
  <c r="C77" i="121" s="1"/>
  <c r="B66" i="30"/>
  <c r="C76" i="121" s="1"/>
  <c r="B64" i="30"/>
  <c r="C75" i="121" s="1"/>
  <c r="B53" i="30"/>
  <c r="C73" i="121" s="1"/>
  <c r="N75" i="30"/>
  <c r="N101" i="30"/>
  <c r="M101" i="30"/>
  <c r="L101" i="30"/>
  <c r="N100" i="30"/>
  <c r="M100" i="30"/>
  <c r="L100" i="30"/>
  <c r="N99" i="30"/>
  <c r="M99" i="30"/>
  <c r="L99" i="30"/>
  <c r="N97" i="30"/>
  <c r="M97" i="30"/>
  <c r="L97" i="30"/>
  <c r="N94" i="30"/>
  <c r="O94" i="30" s="1"/>
  <c r="Q94" i="30" s="1"/>
  <c r="L84" i="30"/>
  <c r="O84" i="30" s="1"/>
  <c r="Q84" i="30" s="1"/>
  <c r="M91" i="30"/>
  <c r="L91" i="30"/>
  <c r="M89" i="30"/>
  <c r="L89" i="30"/>
  <c r="N89" i="30"/>
  <c r="M85" i="30"/>
  <c r="L85" i="30"/>
  <c r="M76" i="30"/>
  <c r="L76" i="30"/>
  <c r="M75" i="30"/>
  <c r="L75" i="30"/>
  <c r="L74" i="30"/>
  <c r="O74" i="30" s="1"/>
  <c r="M73" i="30"/>
  <c r="L73" i="30"/>
  <c r="M72" i="30"/>
  <c r="L72" i="30"/>
  <c r="M47" i="30"/>
  <c r="L47" i="30"/>
  <c r="M46" i="30"/>
  <c r="L46" i="30"/>
  <c r="M45" i="30"/>
  <c r="L45" i="30"/>
  <c r="M44" i="30"/>
  <c r="L44" i="30"/>
  <c r="M43" i="30"/>
  <c r="L43" i="30"/>
  <c r="M41" i="30"/>
  <c r="L41" i="30"/>
  <c r="M35" i="30"/>
  <c r="L35" i="30"/>
  <c r="M34" i="30"/>
  <c r="L34" i="30"/>
  <c r="M33" i="30"/>
  <c r="L33" i="30"/>
  <c r="M28" i="30"/>
  <c r="L28" i="30"/>
  <c r="N28" i="30"/>
  <c r="M27" i="30"/>
  <c r="L27" i="30"/>
  <c r="M26" i="30"/>
  <c r="L26" i="30"/>
  <c r="N26" i="30"/>
  <c r="M23" i="30"/>
  <c r="L23" i="30"/>
  <c r="M22" i="30"/>
  <c r="L22" i="30"/>
  <c r="M21" i="30"/>
  <c r="L21" i="30"/>
  <c r="M16" i="30"/>
  <c r="L16" i="30"/>
  <c r="N16" i="30"/>
  <c r="M15" i="30"/>
  <c r="L15" i="30"/>
  <c r="M14" i="30"/>
  <c r="L14" i="30"/>
  <c r="M11" i="30"/>
  <c r="L11" i="30"/>
  <c r="M9" i="30"/>
  <c r="L9" i="30"/>
  <c r="N9" i="30"/>
  <c r="M304" i="30"/>
  <c r="L304" i="30"/>
  <c r="M294" i="30"/>
  <c r="L294" i="30"/>
  <c r="M292" i="30"/>
  <c r="L292" i="30"/>
  <c r="M291" i="30"/>
  <c r="L291" i="30"/>
  <c r="M290" i="30"/>
  <c r="L290" i="30"/>
  <c r="M289" i="30"/>
  <c r="L289" i="30"/>
  <c r="M288" i="30"/>
  <c r="L288" i="30"/>
  <c r="M284" i="30"/>
  <c r="L284" i="30"/>
  <c r="M283" i="30"/>
  <c r="L283" i="30"/>
  <c r="M282" i="30"/>
  <c r="L282" i="30"/>
  <c r="M281" i="30"/>
  <c r="L281" i="30"/>
  <c r="M280" i="30"/>
  <c r="L280" i="30"/>
  <c r="M279" i="30"/>
  <c r="L279" i="30"/>
  <c r="M251" i="30"/>
  <c r="L251" i="30"/>
  <c r="M249" i="30"/>
  <c r="L249" i="30"/>
  <c r="M247" i="30"/>
  <c r="L247" i="30"/>
  <c r="M211" i="30"/>
  <c r="L211" i="30"/>
  <c r="N211" i="30"/>
  <c r="M210" i="30"/>
  <c r="L210" i="30"/>
  <c r="M209" i="30"/>
  <c r="L209" i="30"/>
  <c r="M208" i="30"/>
  <c r="L208" i="30"/>
  <c r="O208" i="30" s="1"/>
  <c r="Q208" i="30" s="1"/>
  <c r="M206" i="30"/>
  <c r="L206" i="30"/>
  <c r="M198" i="30"/>
  <c r="L198" i="30"/>
  <c r="M197" i="30"/>
  <c r="L197" i="30"/>
  <c r="M196" i="30"/>
  <c r="L196" i="30"/>
  <c r="M194" i="30"/>
  <c r="L194" i="30"/>
  <c r="N194" i="30"/>
  <c r="M186" i="30"/>
  <c r="L186" i="30"/>
  <c r="M185" i="30"/>
  <c r="L185" i="30"/>
  <c r="M184" i="30"/>
  <c r="L184" i="30"/>
  <c r="M182" i="30"/>
  <c r="L182" i="30"/>
  <c r="N182" i="30"/>
  <c r="M180" i="30"/>
  <c r="L180" i="30"/>
  <c r="M179" i="30"/>
  <c r="L179" i="30"/>
  <c r="M178" i="30"/>
  <c r="L178" i="30"/>
  <c r="M176" i="30"/>
  <c r="L176" i="30"/>
  <c r="M168" i="30"/>
  <c r="L168" i="30"/>
  <c r="M167" i="30"/>
  <c r="L167" i="30"/>
  <c r="M166" i="30"/>
  <c r="L166" i="30"/>
  <c r="M162" i="30"/>
  <c r="L162" i="30"/>
  <c r="M161" i="30"/>
  <c r="L161" i="30"/>
  <c r="M160" i="30"/>
  <c r="L160" i="30"/>
  <c r="M158" i="30"/>
  <c r="L158" i="30"/>
  <c r="M156" i="30"/>
  <c r="L156" i="30"/>
  <c r="M155" i="30"/>
  <c r="L155" i="30"/>
  <c r="M154" i="30"/>
  <c r="L154" i="30"/>
  <c r="M152" i="30"/>
  <c r="L152" i="30"/>
  <c r="O152" i="30" s="1"/>
  <c r="Q152" i="30" s="1"/>
  <c r="M150" i="30"/>
  <c r="L150" i="30"/>
  <c r="M149" i="30"/>
  <c r="L149" i="30"/>
  <c r="M148" i="30"/>
  <c r="L148" i="30"/>
  <c r="M146" i="30"/>
  <c r="L146" i="30"/>
  <c r="M144" i="30"/>
  <c r="L144" i="30"/>
  <c r="M143" i="30"/>
  <c r="L143" i="30"/>
  <c r="M142" i="30"/>
  <c r="L142" i="30"/>
  <c r="M140" i="30"/>
  <c r="L140" i="30"/>
  <c r="N140" i="30"/>
  <c r="M138" i="30"/>
  <c r="L138" i="30"/>
  <c r="M137" i="30"/>
  <c r="L137" i="30"/>
  <c r="M136" i="30"/>
  <c r="L136" i="30"/>
  <c r="M134" i="30"/>
  <c r="L134" i="30"/>
  <c r="N134" i="30"/>
  <c r="M132" i="30"/>
  <c r="L132" i="30"/>
  <c r="M131" i="30"/>
  <c r="L131" i="30"/>
  <c r="M130" i="30"/>
  <c r="L130" i="30"/>
  <c r="M128" i="30"/>
  <c r="L128" i="30"/>
  <c r="N128" i="30"/>
  <c r="M126" i="30"/>
  <c r="L126" i="30"/>
  <c r="M125" i="30"/>
  <c r="L125" i="30"/>
  <c r="M124" i="30"/>
  <c r="L124" i="30"/>
  <c r="M120" i="30"/>
  <c r="L120" i="30"/>
  <c r="M119" i="30"/>
  <c r="L119" i="30"/>
  <c r="M118" i="30"/>
  <c r="L118" i="30"/>
  <c r="M116" i="30"/>
  <c r="L116" i="30"/>
  <c r="N116" i="30"/>
  <c r="M114" i="30"/>
  <c r="L114" i="30"/>
  <c r="M113" i="30"/>
  <c r="L113" i="30"/>
  <c r="M112" i="30"/>
  <c r="L112" i="30"/>
  <c r="M110" i="30"/>
  <c r="L110" i="30"/>
  <c r="N110" i="30"/>
  <c r="M108" i="30"/>
  <c r="L108" i="30"/>
  <c r="M107" i="30"/>
  <c r="L107" i="30"/>
  <c r="M106" i="30"/>
  <c r="L106" i="30"/>
  <c r="M104" i="30"/>
  <c r="L104" i="30"/>
  <c r="N104" i="30"/>
  <c r="M93" i="30"/>
  <c r="L93" i="30"/>
  <c r="N93" i="30"/>
  <c r="M92" i="30"/>
  <c r="L92" i="30"/>
  <c r="N108" i="30"/>
  <c r="N107" i="30"/>
  <c r="N106" i="30"/>
  <c r="F246" i="30"/>
  <c r="N246" i="30" s="1"/>
  <c r="O246" i="30" s="1"/>
  <c r="Q246" i="30" s="1"/>
  <c r="B238" i="30"/>
  <c r="C81" i="121" s="1"/>
  <c r="F230" i="30"/>
  <c r="N293" i="30" s="1"/>
  <c r="O293" i="30" s="1"/>
  <c r="N304" i="30"/>
  <c r="N247" i="30"/>
  <c r="N120" i="30"/>
  <c r="N119" i="30"/>
  <c r="N118" i="30"/>
  <c r="N114" i="30"/>
  <c r="N113" i="30"/>
  <c r="N112" i="30"/>
  <c r="D31" i="56"/>
  <c r="D33" i="56" s="1"/>
  <c r="E60" i="1"/>
  <c r="D7" i="1"/>
  <c r="H266" i="30"/>
  <c r="O266" i="30" s="1"/>
  <c r="Q266" i="30" s="1"/>
  <c r="H265" i="30"/>
  <c r="O265" i="30" s="1"/>
  <c r="Q265" i="30" s="1"/>
  <c r="H264" i="30"/>
  <c r="O264" i="30" s="1"/>
  <c r="Q264" i="30" s="1"/>
  <c r="H263" i="30"/>
  <c r="O263" i="30" s="1"/>
  <c r="Q263" i="30" s="1"/>
  <c r="H262" i="30"/>
  <c r="O262" i="30" s="1"/>
  <c r="Q262" i="30" s="1"/>
  <c r="H260" i="30"/>
  <c r="O260" i="30" s="1"/>
  <c r="Q260" i="30" s="1"/>
  <c r="H259" i="30"/>
  <c r="O259" i="30" s="1"/>
  <c r="Q259" i="30" s="1"/>
  <c r="H258" i="30"/>
  <c r="O258" i="30" s="1"/>
  <c r="Q258" i="30" s="1"/>
  <c r="H257" i="30"/>
  <c r="O257" i="30" s="1"/>
  <c r="Q257" i="30" s="1"/>
  <c r="B38" i="30"/>
  <c r="C72" i="121" s="1"/>
  <c r="B29" i="30"/>
  <c r="C71" i="121" s="1"/>
  <c r="B24" i="30"/>
  <c r="C70" i="121" s="1"/>
  <c r="B7" i="30"/>
  <c r="C68" i="121" s="1"/>
  <c r="N35" i="30"/>
  <c r="N192" i="30"/>
  <c r="O192" i="30" s="1"/>
  <c r="Q192" i="30" s="1"/>
  <c r="N191" i="30"/>
  <c r="O191" i="30" s="1"/>
  <c r="Q191" i="30" s="1"/>
  <c r="N190" i="30"/>
  <c r="O190" i="30" s="1"/>
  <c r="Q190" i="30" s="1"/>
  <c r="N188" i="30"/>
  <c r="O188" i="30" s="1"/>
  <c r="Q188" i="30" s="1"/>
  <c r="N168" i="30"/>
  <c r="N167" i="30"/>
  <c r="N166" i="30"/>
  <c r="N126" i="30"/>
  <c r="N125" i="30"/>
  <c r="N124" i="30"/>
  <c r="N92" i="30"/>
  <c r="N91" i="30"/>
  <c r="N23" i="30"/>
  <c r="B19" i="30"/>
  <c r="C69" i="121" s="1"/>
  <c r="N8" i="30"/>
  <c r="O8" i="30" s="1"/>
  <c r="B295" i="30"/>
  <c r="C85" i="121" s="1"/>
  <c r="N294" i="30"/>
  <c r="N292" i="30"/>
  <c r="N291" i="30"/>
  <c r="N290" i="30"/>
  <c r="N289" i="30"/>
  <c r="N288" i="30"/>
  <c r="N284" i="30"/>
  <c r="N283" i="30"/>
  <c r="N282" i="30"/>
  <c r="N281" i="30"/>
  <c r="N280" i="30"/>
  <c r="N279" i="30"/>
  <c r="N278" i="30"/>
  <c r="O278" i="30" s="1"/>
  <c r="N277" i="30"/>
  <c r="O277" i="30" s="1"/>
  <c r="O256" i="30"/>
  <c r="Q256" i="30" s="1"/>
  <c r="O255" i="30"/>
  <c r="Q255" i="30" s="1"/>
  <c r="N251" i="30"/>
  <c r="N249" i="30"/>
  <c r="N204" i="30"/>
  <c r="O204" i="30" s="1"/>
  <c r="Q204" i="30" s="1"/>
  <c r="N203" i="30"/>
  <c r="O203" i="30" s="1"/>
  <c r="Q203" i="30" s="1"/>
  <c r="N202" i="30"/>
  <c r="O202" i="30" s="1"/>
  <c r="Q202" i="30" s="1"/>
  <c r="N200" i="30"/>
  <c r="O200" i="30" s="1"/>
  <c r="Q200" i="30" s="1"/>
  <c r="N198" i="30"/>
  <c r="N197" i="30"/>
  <c r="N196" i="30"/>
  <c r="N186" i="30"/>
  <c r="N185" i="30"/>
  <c r="N184" i="30"/>
  <c r="N174" i="30"/>
  <c r="O174" i="30" s="1"/>
  <c r="Q174" i="30" s="1"/>
  <c r="N173" i="30"/>
  <c r="O173" i="30" s="1"/>
  <c r="Q173" i="30" s="1"/>
  <c r="N172" i="30"/>
  <c r="O172" i="30" s="1"/>
  <c r="Q172" i="30" s="1"/>
  <c r="N170" i="30"/>
  <c r="O170" i="30" s="1"/>
  <c r="Q170" i="30" s="1"/>
  <c r="N144" i="30"/>
  <c r="N143" i="30"/>
  <c r="N142" i="30"/>
  <c r="N138" i="30"/>
  <c r="N137" i="30"/>
  <c r="N136" i="30"/>
  <c r="N132" i="30"/>
  <c r="N131" i="30"/>
  <c r="N130" i="30"/>
  <c r="N85" i="30"/>
  <c r="N76" i="30"/>
  <c r="N73" i="30"/>
  <c r="N72" i="30"/>
  <c r="N47" i="30"/>
  <c r="N46" i="30"/>
  <c r="N45" i="30"/>
  <c r="N44" i="30"/>
  <c r="N43" i="30"/>
  <c r="N41" i="30"/>
  <c r="N39" i="30"/>
  <c r="O39" i="30" s="1"/>
  <c r="N34" i="30"/>
  <c r="N33" i="30"/>
  <c r="N27" i="30"/>
  <c r="N22" i="30"/>
  <c r="N21" i="30"/>
  <c r="N15" i="30"/>
  <c r="N14" i="30"/>
  <c r="N11" i="30"/>
  <c r="N6" i="30"/>
  <c r="O6" i="30" s="1"/>
  <c r="B56" i="1"/>
  <c r="C1" i="1"/>
  <c r="E63" i="1"/>
  <c r="E55" i="56"/>
  <c r="E59" i="56" s="1"/>
  <c r="M57" i="112"/>
  <c r="M284" i="121" s="1"/>
  <c r="N29" i="112"/>
  <c r="M271" i="121" s="1"/>
  <c r="N27" i="112"/>
  <c r="M269" i="121" s="1"/>
  <c r="D251" i="121"/>
  <c r="G245" i="121"/>
  <c r="X252" i="121"/>
  <c r="C74" i="124"/>
  <c r="C77" i="124" s="1"/>
  <c r="D257" i="121" s="1"/>
  <c r="G74" i="124"/>
  <c r="G77" i="124" s="1"/>
  <c r="H257" i="121" s="1"/>
  <c r="H17" i="125"/>
  <c r="I74" i="124"/>
  <c r="F40" i="124"/>
  <c r="H33" i="125"/>
  <c r="D74" i="124"/>
  <c r="D77" i="124" s="1"/>
  <c r="E257" i="121" s="1"/>
  <c r="J74" i="124"/>
  <c r="J77" i="124" s="1"/>
  <c r="K257" i="121" s="1"/>
  <c r="F74" i="124"/>
  <c r="F77" i="124" s="1"/>
  <c r="G257" i="121" s="1"/>
  <c r="H18" i="107"/>
  <c r="H74" i="124"/>
  <c r="S59" i="125"/>
  <c r="S47" i="125"/>
  <c r="G73" i="125" l="1"/>
  <c r="CQ39" i="124"/>
  <c r="G79" i="125"/>
  <c r="CQ60" i="124"/>
  <c r="Q20" i="112"/>
  <c r="P262" i="121" s="1"/>
  <c r="R20" i="112"/>
  <c r="Q262" i="121" s="1"/>
  <c r="S20" i="112"/>
  <c r="R262" i="121" s="1"/>
  <c r="CM64" i="124"/>
  <c r="G80" i="125"/>
  <c r="CQ61" i="124"/>
  <c r="O155" i="30"/>
  <c r="Q155" i="30" s="1"/>
  <c r="O180" i="30"/>
  <c r="Q180" i="30" s="1"/>
  <c r="BM64" i="124"/>
  <c r="D56" i="112"/>
  <c r="E283" i="121" s="1"/>
  <c r="BR64" i="124"/>
  <c r="E95" i="125"/>
  <c r="CO50" i="124"/>
  <c r="CO64" i="124" s="1"/>
  <c r="CG64" i="124"/>
  <c r="D53" i="56"/>
  <c r="D55" i="56" s="1"/>
  <c r="D59" i="56" s="1"/>
  <c r="O47" i="30"/>
  <c r="O283" i="30"/>
  <c r="L64" i="127"/>
  <c r="M64" i="127"/>
  <c r="BL64" i="124"/>
  <c r="BN64" i="124"/>
  <c r="N59" i="30"/>
  <c r="O59" i="30" s="1"/>
  <c r="O38" i="112"/>
  <c r="N275" i="121" s="1"/>
  <c r="F312" i="115"/>
  <c r="F157" i="115"/>
  <c r="F56" i="112"/>
  <c r="G283" i="121" s="1"/>
  <c r="R26" i="112"/>
  <c r="Q268" i="121" s="1"/>
  <c r="S26" i="112"/>
  <c r="R268" i="121" s="1"/>
  <c r="Q26" i="112"/>
  <c r="P268" i="121" s="1"/>
  <c r="P26" i="112"/>
  <c r="O268" i="121" s="1"/>
  <c r="O22" i="112"/>
  <c r="N264" i="121" s="1"/>
  <c r="N22" i="112"/>
  <c r="M264" i="121" s="1"/>
  <c r="S21" i="112"/>
  <c r="R263" i="121" s="1"/>
  <c r="R21" i="112"/>
  <c r="Q263" i="121" s="1"/>
  <c r="O27" i="112"/>
  <c r="N269" i="121" s="1"/>
  <c r="S27" i="112"/>
  <c r="R269" i="121" s="1"/>
  <c r="R27" i="112"/>
  <c r="Q269" i="121" s="1"/>
  <c r="G575" i="115"/>
  <c r="G702" i="115"/>
  <c r="G559" i="115"/>
  <c r="G359" i="115"/>
  <c r="F415" i="115"/>
  <c r="F678" i="115"/>
  <c r="F191" i="115"/>
  <c r="F522" i="115"/>
  <c r="F621" i="115"/>
  <c r="F211" i="115"/>
  <c r="F264" i="115"/>
  <c r="F730" i="115"/>
  <c r="F278" i="115"/>
  <c r="F250" i="115"/>
  <c r="O337" i="30"/>
  <c r="O345" i="30"/>
  <c r="G256" i="115"/>
  <c r="G313" i="115"/>
  <c r="G457" i="115"/>
  <c r="E163" i="115"/>
  <c r="E261" i="115"/>
  <c r="C438" i="115"/>
  <c r="E477" i="115"/>
  <c r="E186" i="115"/>
  <c r="C432" i="115"/>
  <c r="C565" i="115"/>
  <c r="D194" i="115"/>
  <c r="E717" i="115"/>
  <c r="E507" i="115"/>
  <c r="E612" i="115"/>
  <c r="E703" i="115"/>
  <c r="N64" i="127"/>
  <c r="C153" i="115"/>
  <c r="C450" i="115"/>
  <c r="G564" i="115"/>
  <c r="C444" i="115"/>
  <c r="D511" i="115"/>
  <c r="D713" i="115"/>
  <c r="C652" i="115"/>
  <c r="C226" i="115"/>
  <c r="C543" i="115"/>
  <c r="D180" i="115"/>
  <c r="C220" i="115"/>
  <c r="C462" i="115"/>
  <c r="D582" i="115"/>
  <c r="C157" i="115"/>
  <c r="D311" i="115"/>
  <c r="F186" i="115"/>
  <c r="E302" i="115"/>
  <c r="F141" i="115"/>
  <c r="E194" i="115"/>
  <c r="F310" i="115"/>
  <c r="F619" i="115"/>
  <c r="G693" i="115"/>
  <c r="G364" i="115"/>
  <c r="E291" i="115"/>
  <c r="E297" i="115"/>
  <c r="F355" i="115"/>
  <c r="E392" i="115"/>
  <c r="F399" i="115"/>
  <c r="F486" i="115"/>
  <c r="E620" i="115"/>
  <c r="E364" i="115"/>
  <c r="F183" i="115"/>
  <c r="E204" i="115"/>
  <c r="F294" i="115"/>
  <c r="F476" i="115"/>
  <c r="E511" i="115"/>
  <c r="F518" i="115"/>
  <c r="E524" i="115"/>
  <c r="F593" i="115"/>
  <c r="E691" i="115"/>
  <c r="F726" i="115"/>
  <c r="E287" i="115"/>
  <c r="E584" i="115"/>
  <c r="F411" i="115"/>
  <c r="F609" i="115"/>
  <c r="E713" i="115"/>
  <c r="G112" i="107"/>
  <c r="G111" i="107" s="1"/>
  <c r="G105" i="107" s="1"/>
  <c r="F172" i="115"/>
  <c r="F207" i="115"/>
  <c r="F268" i="115"/>
  <c r="F298" i="115"/>
  <c r="F450" i="115"/>
  <c r="F577" i="115"/>
  <c r="F724" i="115"/>
  <c r="G619" i="115"/>
  <c r="F284" i="115"/>
  <c r="F417" i="115"/>
  <c r="F425" i="115"/>
  <c r="F472" i="115"/>
  <c r="F139" i="115"/>
  <c r="F189" i="115"/>
  <c r="F209" i="115"/>
  <c r="F308" i="115"/>
  <c r="F520" i="115"/>
  <c r="F597" i="115"/>
  <c r="F205" i="115"/>
  <c r="F286" i="115"/>
  <c r="F379" i="115"/>
  <c r="F454" i="115"/>
  <c r="F600" i="115"/>
  <c r="F625" i="115"/>
  <c r="F722" i="115"/>
  <c r="F171" i="115"/>
  <c r="F181" i="115"/>
  <c r="F314" i="115"/>
  <c r="F401" i="115"/>
  <c r="F627" i="115"/>
  <c r="G567" i="115"/>
  <c r="E157" i="115"/>
  <c r="G599" i="115"/>
  <c r="E193" i="115"/>
  <c r="E627" i="115"/>
  <c r="G496" i="115"/>
  <c r="E185" i="115"/>
  <c r="E213" i="115"/>
  <c r="F572" i="115"/>
  <c r="G464" i="115"/>
  <c r="G583" i="115"/>
  <c r="G383" i="115"/>
  <c r="F287" i="115"/>
  <c r="F467" i="115"/>
  <c r="F707" i="115"/>
  <c r="C327" i="115"/>
  <c r="F608" i="115"/>
  <c r="G624" i="115"/>
  <c r="G545" i="115"/>
  <c r="C666" i="115"/>
  <c r="C644" i="115"/>
  <c r="F154" i="115"/>
  <c r="F188" i="115"/>
  <c r="F192" i="115"/>
  <c r="C228" i="115"/>
  <c r="C234" i="115"/>
  <c r="C355" i="115"/>
  <c r="C434" i="115"/>
  <c r="C440" i="115"/>
  <c r="C458" i="115"/>
  <c r="C509" i="115"/>
  <c r="G600" i="115"/>
  <c r="F364" i="115"/>
  <c r="F479" i="115"/>
  <c r="F576" i="115"/>
  <c r="C347" i="115"/>
  <c r="G249" i="115"/>
  <c r="G257" i="115"/>
  <c r="C662" i="115"/>
  <c r="C640" i="115"/>
  <c r="C121" i="115"/>
  <c r="D141" i="115"/>
  <c r="F158" i="115"/>
  <c r="C242" i="115"/>
  <c r="F259" i="115"/>
  <c r="F285" i="115"/>
  <c r="F388" i="115"/>
  <c r="C464" i="115"/>
  <c r="F709" i="115"/>
  <c r="G138" i="115"/>
  <c r="G687" i="115"/>
  <c r="C646" i="115"/>
  <c r="C252" i="115"/>
  <c r="C258" i="115"/>
  <c r="C321" i="115"/>
  <c r="C359" i="115"/>
  <c r="C638" i="115"/>
  <c r="C569" i="115"/>
  <c r="G560" i="115"/>
  <c r="C551" i="115"/>
  <c r="C529" i="115"/>
  <c r="F152" i="115"/>
  <c r="C230" i="115"/>
  <c r="F465" i="115"/>
  <c r="F594" i="115"/>
  <c r="G554" i="115"/>
  <c r="F297" i="115"/>
  <c r="G241" i="115"/>
  <c r="C668" i="115"/>
  <c r="C341" i="115"/>
  <c r="C571" i="115"/>
  <c r="C557" i="115"/>
  <c r="C117" i="115"/>
  <c r="F217" i="115"/>
  <c r="C448" i="115"/>
  <c r="G663" i="115"/>
  <c r="C654" i="115"/>
  <c r="C632" i="115"/>
  <c r="C244" i="115"/>
  <c r="C256" i="115"/>
  <c r="C325" i="115"/>
  <c r="C331" i="115"/>
  <c r="C345" i="115"/>
  <c r="F653" i="115"/>
  <c r="F711" i="115"/>
  <c r="G458" i="115"/>
  <c r="C233" i="115"/>
  <c r="C414" i="115"/>
  <c r="C515" i="115"/>
  <c r="G119" i="115"/>
  <c r="G417" i="115"/>
  <c r="C588" i="115"/>
  <c r="G694" i="115"/>
  <c r="G146" i="115"/>
  <c r="C560" i="115"/>
  <c r="C631" i="115"/>
  <c r="C273" i="115"/>
  <c r="F279" i="115"/>
  <c r="C324" i="115"/>
  <c r="E419" i="115"/>
  <c r="F485" i="115"/>
  <c r="F505" i="115"/>
  <c r="F606" i="115"/>
  <c r="F697" i="115"/>
  <c r="G522" i="115"/>
  <c r="G391" i="115"/>
  <c r="C170" i="115"/>
  <c r="G338" i="115"/>
  <c r="C729" i="115"/>
  <c r="F180" i="115"/>
  <c r="F219" i="115"/>
  <c r="F263" i="115"/>
  <c r="F295" i="115"/>
  <c r="F338" i="115"/>
  <c r="F344" i="115"/>
  <c r="F366" i="115"/>
  <c r="F392" i="115"/>
  <c r="F671" i="115"/>
  <c r="E730" i="115"/>
  <c r="G314" i="115"/>
  <c r="G344" i="115"/>
  <c r="G206" i="115"/>
  <c r="C427" i="115"/>
  <c r="C521" i="115"/>
  <c r="G671" i="115"/>
  <c r="C727" i="115"/>
  <c r="F184" i="115"/>
  <c r="F253" i="115"/>
  <c r="E306" i="115"/>
  <c r="C311" i="115"/>
  <c r="C315" i="115"/>
  <c r="F350" i="115"/>
  <c r="D416" i="115"/>
  <c r="F447" i="115"/>
  <c r="F705" i="115"/>
  <c r="D721" i="115"/>
  <c r="G488" i="115"/>
  <c r="G552" i="115"/>
  <c r="G443" i="115"/>
  <c r="G211" i="115"/>
  <c r="G686" i="115"/>
  <c r="C114" i="115"/>
  <c r="C715" i="115"/>
  <c r="C231" i="115"/>
  <c r="G649" i="115"/>
  <c r="G625" i="115"/>
  <c r="G546" i="115"/>
  <c r="G288" i="115"/>
  <c r="F116" i="115"/>
  <c r="F162" i="115"/>
  <c r="E181" i="115"/>
  <c r="C202" i="115"/>
  <c r="F227" i="115"/>
  <c r="F237" i="115"/>
  <c r="D271" i="115"/>
  <c r="F283" i="115"/>
  <c r="F394" i="115"/>
  <c r="F400" i="115"/>
  <c r="F495" i="115"/>
  <c r="F568" i="115"/>
  <c r="F667" i="115"/>
  <c r="F673" i="115"/>
  <c r="F701" i="115"/>
  <c r="D717" i="115"/>
  <c r="G346" i="115"/>
  <c r="D402" i="115"/>
  <c r="D519" i="115"/>
  <c r="D608" i="115"/>
  <c r="G476" i="115"/>
  <c r="G371" i="115"/>
  <c r="G165" i="115"/>
  <c r="G120" i="115"/>
  <c r="G331" i="115"/>
  <c r="C563" i="115"/>
  <c r="C660" i="115"/>
  <c r="C549" i="115"/>
  <c r="C541" i="115"/>
  <c r="C535" i="115"/>
  <c r="C143" i="115"/>
  <c r="C147" i="115"/>
  <c r="C151" i="115"/>
  <c r="E154" i="115"/>
  <c r="E192" i="115"/>
  <c r="E198" i="115"/>
  <c r="C212" i="115"/>
  <c r="C238" i="115"/>
  <c r="C248" i="115"/>
  <c r="D281" i="115"/>
  <c r="E295" i="115"/>
  <c r="E301" i="115"/>
  <c r="D305" i="115"/>
  <c r="C337" i="115"/>
  <c r="C351" i="115"/>
  <c r="D388" i="115"/>
  <c r="D396" i="115"/>
  <c r="E402" i="115"/>
  <c r="E406" i="115"/>
  <c r="C428" i="115"/>
  <c r="C454" i="115"/>
  <c r="C468" i="115"/>
  <c r="D501" i="115"/>
  <c r="D505" i="115"/>
  <c r="C523" i="115"/>
  <c r="E602" i="115"/>
  <c r="E608" i="115"/>
  <c r="E614" i="115"/>
  <c r="D622" i="115"/>
  <c r="E707" i="115"/>
  <c r="G579" i="115"/>
  <c r="D208" i="115"/>
  <c r="D295" i="115"/>
  <c r="D410" i="115"/>
  <c r="D285" i="115"/>
  <c r="D309" i="115"/>
  <c r="E501" i="115"/>
  <c r="D594" i="115"/>
  <c r="D604" i="115"/>
  <c r="D616" i="115"/>
  <c r="D653" i="115"/>
  <c r="G436" i="115"/>
  <c r="C561" i="115"/>
  <c r="C555" i="115"/>
  <c r="C547" i="115"/>
  <c r="C533" i="115"/>
  <c r="C125" i="115"/>
  <c r="C129" i="115"/>
  <c r="C133" i="115"/>
  <c r="C137" i="115"/>
  <c r="D190" i="115"/>
  <c r="D196" i="115"/>
  <c r="E202" i="115"/>
  <c r="C222" i="115"/>
  <c r="E263" i="115"/>
  <c r="E289" i="115"/>
  <c r="D293" i="115"/>
  <c r="D313" i="115"/>
  <c r="C323" i="115"/>
  <c r="C333" i="115"/>
  <c r="C343" i="115"/>
  <c r="D372" i="115"/>
  <c r="E384" i="115"/>
  <c r="E400" i="115"/>
  <c r="D414" i="115"/>
  <c r="C418" i="115"/>
  <c r="C446" i="115"/>
  <c r="D509" i="115"/>
  <c r="D513" i="115"/>
  <c r="E572" i="115"/>
  <c r="E604" i="115"/>
  <c r="E616" i="115"/>
  <c r="D624" i="115"/>
  <c r="D705" i="115"/>
  <c r="E711" i="115"/>
  <c r="D715" i="115"/>
  <c r="D719" i="115"/>
  <c r="D723" i="115"/>
  <c r="G642" i="115"/>
  <c r="D124" i="115"/>
  <c r="D192" i="115"/>
  <c r="D225" i="115"/>
  <c r="D515" i="115"/>
  <c r="E184" i="115"/>
  <c r="D202" i="115"/>
  <c r="D356" i="115"/>
  <c r="E396" i="115"/>
  <c r="G580" i="115"/>
  <c r="C650" i="115"/>
  <c r="C636" i="115"/>
  <c r="C115" i="115"/>
  <c r="C141" i="115"/>
  <c r="E178" i="115"/>
  <c r="D188" i="115"/>
  <c r="E190" i="115"/>
  <c r="E196" i="115"/>
  <c r="D200" i="115"/>
  <c r="D206" i="115"/>
  <c r="C218" i="115"/>
  <c r="C250" i="115"/>
  <c r="C254" i="115"/>
  <c r="D299" i="115"/>
  <c r="C353" i="115"/>
  <c r="D394" i="115"/>
  <c r="D404" i="115"/>
  <c r="C460" i="115"/>
  <c r="E509" i="115"/>
  <c r="E513" i="115"/>
  <c r="D517" i="115"/>
  <c r="D610" i="115"/>
  <c r="D618" i="115"/>
  <c r="E695" i="115"/>
  <c r="E701" i="115"/>
  <c r="E705" i="115"/>
  <c r="E715" i="115"/>
  <c r="E719" i="115"/>
  <c r="E723" i="115"/>
  <c r="D727" i="115"/>
  <c r="D198" i="115"/>
  <c r="D614" i="115"/>
  <c r="E162" i="115"/>
  <c r="E305" i="115"/>
  <c r="E360" i="115"/>
  <c r="D400" i="115"/>
  <c r="D711" i="115"/>
  <c r="C658" i="115"/>
  <c r="C539" i="115"/>
  <c r="C595" i="115"/>
  <c r="G603" i="115"/>
  <c r="G469" i="115"/>
  <c r="C567" i="115"/>
  <c r="C553" i="115"/>
  <c r="C545" i="115"/>
  <c r="C642" i="115"/>
  <c r="C531" i="115"/>
  <c r="C119" i="115"/>
  <c r="C123" i="115"/>
  <c r="E188" i="115"/>
  <c r="E200" i="115"/>
  <c r="D210" i="115"/>
  <c r="C236" i="115"/>
  <c r="C246" i="115"/>
  <c r="D283" i="115"/>
  <c r="E299" i="115"/>
  <c r="D303" i="115"/>
  <c r="C329" i="115"/>
  <c r="E390" i="115"/>
  <c r="E394" i="115"/>
  <c r="D398" i="115"/>
  <c r="D412" i="115"/>
  <c r="F431" i="115"/>
  <c r="C442" i="115"/>
  <c r="C456" i="115"/>
  <c r="E471" i="115"/>
  <c r="D499" i="115"/>
  <c r="D503" i="115"/>
  <c r="E598" i="115"/>
  <c r="D606" i="115"/>
  <c r="D301" i="115"/>
  <c r="D602" i="115"/>
  <c r="E497" i="115"/>
  <c r="G261" i="115"/>
  <c r="C559" i="115"/>
  <c r="C656" i="115"/>
  <c r="C648" i="115"/>
  <c r="D204" i="115"/>
  <c r="C232" i="115"/>
  <c r="E275" i="115"/>
  <c r="E398" i="115"/>
  <c r="E412" i="115"/>
  <c r="D477" i="115"/>
  <c r="E503" i="115"/>
  <c r="E606" i="115"/>
  <c r="G191" i="115"/>
  <c r="G721" i="115"/>
  <c r="G669" i="115"/>
  <c r="D373" i="115"/>
  <c r="G450" i="115"/>
  <c r="G360" i="115"/>
  <c r="G159" i="115"/>
  <c r="C624" i="115"/>
  <c r="F114" i="115"/>
  <c r="F128" i="115"/>
  <c r="F156" i="115"/>
  <c r="F176" i="115"/>
  <c r="F182" i="115"/>
  <c r="F190" i="115"/>
  <c r="C219" i="115"/>
  <c r="F251" i="115"/>
  <c r="E268" i="115"/>
  <c r="C277" i="115"/>
  <c r="F293" i="115"/>
  <c r="C305" i="115"/>
  <c r="F356" i="115"/>
  <c r="E369" i="115"/>
  <c r="F398" i="115"/>
  <c r="C408" i="115"/>
  <c r="E476" i="115"/>
  <c r="F491" i="115"/>
  <c r="F499" i="115"/>
  <c r="C524" i="115"/>
  <c r="F536" i="115"/>
  <c r="F574" i="115"/>
  <c r="F693" i="115"/>
  <c r="D724" i="115"/>
  <c r="G442" i="115"/>
  <c r="G509" i="115"/>
  <c r="G541" i="115"/>
  <c r="G287" i="115"/>
  <c r="G147" i="115"/>
  <c r="G648" i="115"/>
  <c r="G510" i="115"/>
  <c r="C586" i="115"/>
  <c r="G714" i="115"/>
  <c r="G698" i="115"/>
  <c r="G465" i="115"/>
  <c r="C723" i="115"/>
  <c r="C461" i="115"/>
  <c r="E183" i="115"/>
  <c r="F231" i="115"/>
  <c r="C285" i="115"/>
  <c r="F291" i="115"/>
  <c r="F360" i="115"/>
  <c r="E399" i="115"/>
  <c r="D405" i="115"/>
  <c r="F429" i="115"/>
  <c r="F487" i="115"/>
  <c r="C507" i="115"/>
  <c r="F524" i="115"/>
  <c r="F546" i="115"/>
  <c r="F596" i="115"/>
  <c r="F675" i="115"/>
  <c r="E694" i="115"/>
  <c r="F699" i="115"/>
  <c r="F703" i="115"/>
  <c r="G210" i="115"/>
  <c r="G538" i="115"/>
  <c r="G212" i="115"/>
  <c r="D199" i="115"/>
  <c r="G403" i="115"/>
  <c r="G568" i="115"/>
  <c r="C719" i="115"/>
  <c r="C667" i="115"/>
  <c r="C633" i="115"/>
  <c r="E177" i="115"/>
  <c r="C200" i="115"/>
  <c r="E209" i="115"/>
  <c r="F245" i="115"/>
  <c r="E300" i="115"/>
  <c r="C303" i="115"/>
  <c r="F316" i="115"/>
  <c r="C326" i="115"/>
  <c r="C386" i="115"/>
  <c r="F396" i="115"/>
  <c r="F497" i="115"/>
  <c r="E579" i="115"/>
  <c r="E682" i="115"/>
  <c r="G218" i="115"/>
  <c r="G416" i="115"/>
  <c r="G655" i="115"/>
  <c r="G515" i="115"/>
  <c r="G460" i="115"/>
  <c r="G370" i="115"/>
  <c r="D581" i="115"/>
  <c r="G661" i="115"/>
  <c r="G561" i="115"/>
  <c r="G653" i="115"/>
  <c r="G395" i="115"/>
  <c r="C697" i="115"/>
  <c r="C134" i="115"/>
  <c r="F144" i="115"/>
  <c r="F174" i="115"/>
  <c r="C198" i="115"/>
  <c r="F229" i="115"/>
  <c r="E250" i="115"/>
  <c r="F261" i="115"/>
  <c r="F275" i="115"/>
  <c r="C301" i="115"/>
  <c r="F332" i="115"/>
  <c r="C346" i="115"/>
  <c r="F358" i="115"/>
  <c r="F362" i="115"/>
  <c r="C378" i="115"/>
  <c r="F382" i="115"/>
  <c r="F390" i="115"/>
  <c r="F501" i="115"/>
  <c r="F637" i="115"/>
  <c r="G482" i="115"/>
  <c r="G727" i="115"/>
  <c r="G676" i="115"/>
  <c r="G132" i="115"/>
  <c r="G204" i="115"/>
  <c r="G410" i="115"/>
  <c r="D632" i="115"/>
  <c r="D115" i="115"/>
  <c r="D218" i="115"/>
  <c r="D220" i="115"/>
  <c r="D117" i="115"/>
  <c r="D531" i="115"/>
  <c r="D323" i="115"/>
  <c r="D428" i="115"/>
  <c r="D634" i="115"/>
  <c r="D430" i="115"/>
  <c r="D325" i="115"/>
  <c r="D636" i="115"/>
  <c r="D222" i="115"/>
  <c r="D533" i="115"/>
  <c r="D119" i="115"/>
  <c r="D432" i="115"/>
  <c r="D327" i="115"/>
  <c r="D535" i="115"/>
  <c r="D121" i="115"/>
  <c r="D434" i="115"/>
  <c r="D537" i="115"/>
  <c r="D329" i="115"/>
  <c r="D226" i="115"/>
  <c r="D123" i="115"/>
  <c r="D640" i="115"/>
  <c r="D642" i="115"/>
  <c r="D539" i="115"/>
  <c r="D228" i="115"/>
  <c r="D125" i="115"/>
  <c r="D331" i="115"/>
  <c r="D436" i="115"/>
  <c r="D541" i="115"/>
  <c r="D127" i="115"/>
  <c r="D438" i="115"/>
  <c r="D333" i="115"/>
  <c r="D230" i="115"/>
  <c r="D335" i="115"/>
  <c r="D232" i="115"/>
  <c r="D543" i="115"/>
  <c r="D442" i="115"/>
  <c r="D131" i="115"/>
  <c r="D234" i="115"/>
  <c r="D648" i="115"/>
  <c r="D337" i="115"/>
  <c r="D545" i="115"/>
  <c r="D339" i="115"/>
  <c r="D547" i="115"/>
  <c r="D444" i="115"/>
  <c r="D133" i="115"/>
  <c r="D652" i="115"/>
  <c r="D135" i="115"/>
  <c r="D549" i="115"/>
  <c r="D238" i="115"/>
  <c r="D341" i="115"/>
  <c r="D448" i="115"/>
  <c r="D654" i="115"/>
  <c r="D343" i="115"/>
  <c r="D551" i="115"/>
  <c r="D137" i="115"/>
  <c r="D240" i="115"/>
  <c r="D553" i="115"/>
  <c r="D139" i="115"/>
  <c r="D242" i="115"/>
  <c r="D656" i="115"/>
  <c r="D658" i="115"/>
  <c r="D452" i="115"/>
  <c r="D244" i="115"/>
  <c r="D660" i="115"/>
  <c r="D557" i="115"/>
  <c r="D143" i="115"/>
  <c r="D351" i="115"/>
  <c r="D248" i="115"/>
  <c r="D559" i="115"/>
  <c r="D256" i="115"/>
  <c r="D567" i="115"/>
  <c r="D359" i="115"/>
  <c r="D573" i="115"/>
  <c r="D676" i="115"/>
  <c r="D159" i="115"/>
  <c r="G369" i="115"/>
  <c r="G577" i="115"/>
  <c r="D129" i="115"/>
  <c r="D347" i="115"/>
  <c r="D644" i="115"/>
  <c r="D650" i="115"/>
  <c r="D224" i="115"/>
  <c r="D529" i="115"/>
  <c r="D321" i="115"/>
  <c r="C577" i="115"/>
  <c r="C680" i="115"/>
  <c r="C686" i="115"/>
  <c r="C375" i="115"/>
  <c r="C169" i="115"/>
  <c r="C583" i="115"/>
  <c r="C480" i="115"/>
  <c r="C688" i="115"/>
  <c r="C377" i="115"/>
  <c r="C482" i="115"/>
  <c r="C585" i="115"/>
  <c r="C274" i="115"/>
  <c r="C690" i="115"/>
  <c r="C276" i="115"/>
  <c r="C379" i="115"/>
  <c r="C587" i="115"/>
  <c r="C484" i="115"/>
  <c r="C692" i="115"/>
  <c r="C278" i="115"/>
  <c r="C589" i="115"/>
  <c r="C486" i="115"/>
  <c r="C175" i="115"/>
  <c r="C599" i="115"/>
  <c r="C391" i="115"/>
  <c r="C710" i="115"/>
  <c r="C607" i="115"/>
  <c r="C193" i="115"/>
  <c r="C716" i="115"/>
  <c r="C613" i="115"/>
  <c r="C722" i="115"/>
  <c r="C619" i="115"/>
  <c r="C211" i="115"/>
  <c r="C314" i="115"/>
  <c r="D403" i="115"/>
  <c r="E430" i="115"/>
  <c r="G309" i="115"/>
  <c r="G605" i="115"/>
  <c r="G596" i="115"/>
  <c r="G700" i="115"/>
  <c r="G396" i="115"/>
  <c r="G571" i="115"/>
  <c r="G701" i="115"/>
  <c r="G650" i="115"/>
  <c r="G128" i="115"/>
  <c r="G729" i="115"/>
  <c r="G584" i="115"/>
  <c r="G158" i="115"/>
  <c r="G150" i="115"/>
  <c r="C713" i="115"/>
  <c r="C620" i="115"/>
  <c r="C612" i="115"/>
  <c r="G632" i="115"/>
  <c r="C172" i="115"/>
  <c r="E195" i="115"/>
  <c r="D205" i="115"/>
  <c r="C208" i="115"/>
  <c r="C210" i="115"/>
  <c r="E258" i="115"/>
  <c r="C309" i="115"/>
  <c r="F361" i="115"/>
  <c r="E393" i="115"/>
  <c r="E401" i="115"/>
  <c r="C406" i="115"/>
  <c r="C412" i="115"/>
  <c r="E492" i="115"/>
  <c r="C513" i="115"/>
  <c r="C519" i="115"/>
  <c r="E609" i="115"/>
  <c r="E704" i="115"/>
  <c r="C725" i="115"/>
  <c r="G432" i="115"/>
  <c r="G301" i="115"/>
  <c r="G199" i="115"/>
  <c r="G585" i="115"/>
  <c r="G620" i="115"/>
  <c r="G427" i="115"/>
  <c r="G262" i="115"/>
  <c r="G268" i="115"/>
  <c r="G688" i="115"/>
  <c r="G315" i="115"/>
  <c r="G493" i="115"/>
  <c r="G612" i="115"/>
  <c r="G626" i="115"/>
  <c r="D167" i="115"/>
  <c r="E531" i="115"/>
  <c r="F444" i="115"/>
  <c r="G536" i="115"/>
  <c r="G375" i="115"/>
  <c r="G279" i="115"/>
  <c r="G444" i="115"/>
  <c r="C717" i="115"/>
  <c r="G516" i="115"/>
  <c r="G170" i="115"/>
  <c r="G572" i="115"/>
  <c r="G356" i="115"/>
  <c r="G645" i="115"/>
  <c r="F161" i="115"/>
  <c r="D189" i="115"/>
  <c r="C196" i="115"/>
  <c r="C213" i="115"/>
  <c r="E266" i="115"/>
  <c r="E280" i="115"/>
  <c r="E371" i="115"/>
  <c r="C410" i="115"/>
  <c r="E474" i="115"/>
  <c r="D680" i="115"/>
  <c r="G573" i="115"/>
  <c r="G382" i="115"/>
  <c r="G589" i="115"/>
  <c r="G495" i="115"/>
  <c r="G716" i="115"/>
  <c r="G190" i="115"/>
  <c r="G529" i="115"/>
  <c r="D197" i="115"/>
  <c r="G468" i="115"/>
  <c r="G244" i="115"/>
  <c r="G205" i="115"/>
  <c r="E353" i="115"/>
  <c r="E591" i="115"/>
  <c r="G426" i="115"/>
  <c r="C721" i="115"/>
  <c r="G339" i="115"/>
  <c r="G418" i="115"/>
  <c r="G722" i="115"/>
  <c r="G273" i="115"/>
  <c r="E179" i="115"/>
  <c r="E187" i="115"/>
  <c r="C204" i="115"/>
  <c r="C206" i="115"/>
  <c r="F242" i="115"/>
  <c r="C275" i="115"/>
  <c r="C299" i="115"/>
  <c r="C307" i="115"/>
  <c r="C313" i="115"/>
  <c r="C316" i="115"/>
  <c r="F357" i="115"/>
  <c r="F367" i="115"/>
  <c r="C380" i="115"/>
  <c r="C402" i="115"/>
  <c r="D478" i="115"/>
  <c r="C511" i="115"/>
  <c r="E577" i="115"/>
  <c r="D726" i="115"/>
  <c r="G274" i="115"/>
  <c r="G224" i="115"/>
  <c r="G376" i="115"/>
  <c r="G127" i="115"/>
  <c r="G302" i="115"/>
  <c r="G470" i="115"/>
  <c r="G171" i="115"/>
  <c r="G133" i="115"/>
  <c r="E161" i="115"/>
  <c r="D270" i="115"/>
  <c r="F565" i="115"/>
  <c r="G405" i="115"/>
  <c r="G412" i="115"/>
  <c r="G176" i="115"/>
  <c r="C596" i="115"/>
  <c r="G236" i="115"/>
  <c r="G411" i="115"/>
  <c r="E159" i="115"/>
  <c r="D201" i="115"/>
  <c r="D209" i="115"/>
  <c r="D211" i="115"/>
  <c r="F213" i="115"/>
  <c r="D227" i="115"/>
  <c r="E458" i="115"/>
  <c r="F462" i="115"/>
  <c r="C483" i="115"/>
  <c r="G517" i="115"/>
  <c r="G333" i="115"/>
  <c r="G590" i="115"/>
  <c r="G588" i="115"/>
  <c r="G691" i="115"/>
  <c r="D607" i="115"/>
  <c r="D296" i="115"/>
  <c r="D504" i="115"/>
  <c r="D399" i="115"/>
  <c r="D397" i="115"/>
  <c r="D332" i="115"/>
  <c r="D229" i="115"/>
  <c r="D665" i="115"/>
  <c r="D148" i="115"/>
  <c r="D358" i="115"/>
  <c r="D255" i="115"/>
  <c r="D257" i="115"/>
  <c r="D154" i="115"/>
  <c r="D362" i="115"/>
  <c r="D156" i="115"/>
  <c r="D570" i="115"/>
  <c r="D160" i="115"/>
  <c r="D677" i="115"/>
  <c r="D366" i="115"/>
  <c r="D263" i="115"/>
  <c r="D574" i="115"/>
  <c r="D576" i="115"/>
  <c r="D473" i="115"/>
  <c r="D265" i="115"/>
  <c r="D368" i="115"/>
  <c r="D162" i="115"/>
  <c r="C578" i="115"/>
  <c r="C164" i="115"/>
  <c r="C681" i="115"/>
  <c r="C475" i="115"/>
  <c r="C267" i="115"/>
  <c r="C370" i="115"/>
  <c r="C477" i="115"/>
  <c r="C269" i="115"/>
  <c r="G122" i="115"/>
  <c r="G530" i="115"/>
  <c r="G334" i="115"/>
  <c r="G542" i="115"/>
  <c r="G231" i="115"/>
  <c r="E322" i="115"/>
  <c r="E530" i="115"/>
  <c r="E633" i="115"/>
  <c r="E116" i="115"/>
  <c r="E532" i="115"/>
  <c r="E118" i="115"/>
  <c r="E635" i="115"/>
  <c r="E534" i="115"/>
  <c r="E223" i="115"/>
  <c r="E326" i="115"/>
  <c r="E639" i="115"/>
  <c r="E328" i="115"/>
  <c r="E225" i="115"/>
  <c r="E330" i="115"/>
  <c r="E124" i="115"/>
  <c r="E643" i="115"/>
  <c r="E126" i="115"/>
  <c r="E645" i="115"/>
  <c r="E542" i="115"/>
  <c r="E546" i="115"/>
  <c r="E132" i="115"/>
  <c r="E548" i="115"/>
  <c r="E134" i="115"/>
  <c r="E340" i="115"/>
  <c r="E550" i="115"/>
  <c r="E239" i="115"/>
  <c r="E342" i="115"/>
  <c r="E138" i="115"/>
  <c r="E655" i="115"/>
  <c r="E552" i="115"/>
  <c r="E241" i="115"/>
  <c r="E346" i="115"/>
  <c r="E140" i="115"/>
  <c r="E243" i="115"/>
  <c r="E659" i="115"/>
  <c r="E142" i="115"/>
  <c r="E556" i="115"/>
  <c r="E459" i="115"/>
  <c r="E665" i="115"/>
  <c r="E148" i="115"/>
  <c r="E354" i="115"/>
  <c r="E461" i="115"/>
  <c r="E253" i="115"/>
  <c r="G225" i="115"/>
  <c r="G433" i="115"/>
  <c r="D393" i="115"/>
  <c r="F402" i="115"/>
  <c r="F196" i="115"/>
  <c r="F610" i="115"/>
  <c r="F507" i="115"/>
  <c r="F713" i="115"/>
  <c r="F299" i="115"/>
  <c r="F715" i="115"/>
  <c r="F404" i="115"/>
  <c r="F198" i="115"/>
  <c r="F301" i="115"/>
  <c r="F509" i="115"/>
  <c r="F614" i="115"/>
  <c r="F406" i="115"/>
  <c r="F200" i="115"/>
  <c r="F303" i="115"/>
  <c r="F717" i="115"/>
  <c r="F616" i="115"/>
  <c r="F202" i="115"/>
  <c r="F513" i="115"/>
  <c r="F208" i="115"/>
  <c r="F725" i="115"/>
  <c r="F210" i="115"/>
  <c r="F313" i="115"/>
  <c r="E315" i="115"/>
  <c r="E212" i="115"/>
  <c r="E626" i="115"/>
  <c r="E344" i="115"/>
  <c r="C179" i="115"/>
  <c r="C282" i="115"/>
  <c r="C593" i="115"/>
  <c r="C698" i="115"/>
  <c r="C181" i="115"/>
  <c r="C387" i="115"/>
  <c r="C284" i="115"/>
  <c r="C389" i="115"/>
  <c r="C494" i="115"/>
  <c r="C183" i="115"/>
  <c r="C286" i="115"/>
  <c r="C597" i="115"/>
  <c r="C700" i="115"/>
  <c r="C288" i="115"/>
  <c r="C496" i="115"/>
  <c r="C185" i="115"/>
  <c r="C498" i="115"/>
  <c r="C187" i="115"/>
  <c r="C601" i="115"/>
  <c r="C290" i="115"/>
  <c r="C704" i="115"/>
  <c r="C500" i="115"/>
  <c r="C706" i="115"/>
  <c r="C292" i="115"/>
  <c r="C603" i="115"/>
  <c r="C189" i="115"/>
  <c r="C502" i="115"/>
  <c r="C294" i="115"/>
  <c r="C708" i="115"/>
  <c r="C605" i="115"/>
  <c r="C397" i="115"/>
  <c r="C191" i="115"/>
  <c r="C504" i="115"/>
  <c r="C399" i="115"/>
  <c r="C296" i="115"/>
  <c r="C506" i="115"/>
  <c r="C609" i="115"/>
  <c r="C298" i="115"/>
  <c r="C401" i="115"/>
  <c r="C195" i="115"/>
  <c r="C712" i="115"/>
  <c r="C714" i="115"/>
  <c r="C611" i="115"/>
  <c r="C615" i="115"/>
  <c r="C718" i="115"/>
  <c r="C720" i="115"/>
  <c r="C617" i="115"/>
  <c r="C516" i="115"/>
  <c r="C411" i="115"/>
  <c r="C308" i="115"/>
  <c r="C205" i="115"/>
  <c r="C207" i="115"/>
  <c r="C310" i="115"/>
  <c r="C724" i="115"/>
  <c r="C518" i="115"/>
  <c r="C621" i="115"/>
  <c r="C413" i="115"/>
  <c r="C415" i="115"/>
  <c r="C520" i="115"/>
  <c r="C726" i="115"/>
  <c r="C312" i="115"/>
  <c r="C209" i="115"/>
  <c r="C623" i="115"/>
  <c r="C625" i="115"/>
  <c r="C417" i="115"/>
  <c r="C522" i="115"/>
  <c r="C728" i="115"/>
  <c r="F729" i="115"/>
  <c r="F315" i="115"/>
  <c r="F212" i="115"/>
  <c r="F626" i="115"/>
  <c r="F418" i="115"/>
  <c r="G392" i="115"/>
  <c r="G497" i="115"/>
  <c r="F414" i="115"/>
  <c r="F511" i="115"/>
  <c r="D688" i="115"/>
  <c r="D377" i="115"/>
  <c r="D274" i="115"/>
  <c r="D482" i="115"/>
  <c r="D171" i="115"/>
  <c r="D484" i="115"/>
  <c r="D276" i="115"/>
  <c r="D488" i="115"/>
  <c r="D280" i="115"/>
  <c r="D696" i="115"/>
  <c r="D282" i="115"/>
  <c r="D593" i="115"/>
  <c r="D385" i="115"/>
  <c r="D179" i="115"/>
  <c r="D490" i="115"/>
  <c r="D387" i="115"/>
  <c r="D284" i="115"/>
  <c r="D181" i="115"/>
  <c r="D698" i="115"/>
  <c r="D494" i="115"/>
  <c r="D700" i="115"/>
  <c r="D286" i="115"/>
  <c r="D597" i="115"/>
  <c r="D389" i="115"/>
  <c r="D183" i="115"/>
  <c r="D288" i="115"/>
  <c r="D391" i="115"/>
  <c r="D599" i="115"/>
  <c r="D704" i="115"/>
  <c r="D290" i="115"/>
  <c r="D601" i="115"/>
  <c r="D187" i="115"/>
  <c r="D603" i="115"/>
  <c r="D292" i="115"/>
  <c r="D706" i="115"/>
  <c r="D500" i="115"/>
  <c r="D502" i="115"/>
  <c r="D294" i="115"/>
  <c r="E358" i="115"/>
  <c r="E653" i="115"/>
  <c r="E478" i="115"/>
  <c r="E270" i="115"/>
  <c r="E684" i="115"/>
  <c r="E581" i="115"/>
  <c r="E373" i="115"/>
  <c r="E686" i="115"/>
  <c r="E272" i="115"/>
  <c r="E480" i="115"/>
  <c r="E583" i="115"/>
  <c r="E375" i="115"/>
  <c r="E171" i="115"/>
  <c r="E274" i="115"/>
  <c r="G251" i="115"/>
  <c r="G665" i="115"/>
  <c r="G562" i="115"/>
  <c r="G148" i="115"/>
  <c r="G354" i="115"/>
  <c r="D173" i="115"/>
  <c r="E229" i="115"/>
  <c r="E245" i="115"/>
  <c r="E356" i="115"/>
  <c r="F521" i="115"/>
  <c r="D595" i="115"/>
  <c r="E637" i="115"/>
  <c r="C568" i="115"/>
  <c r="C257" i="115"/>
  <c r="C671" i="115"/>
  <c r="C360" i="115"/>
  <c r="C259" i="115"/>
  <c r="C156" i="115"/>
  <c r="C574" i="115"/>
  <c r="C366" i="115"/>
  <c r="C263" i="115"/>
  <c r="C160" i="115"/>
  <c r="C677" i="115"/>
  <c r="C679" i="115"/>
  <c r="C162" i="115"/>
  <c r="C473" i="115"/>
  <c r="C265" i="115"/>
  <c r="C368" i="115"/>
  <c r="C576" i="115"/>
  <c r="F474" i="115"/>
  <c r="F680" i="115"/>
  <c r="F163" i="115"/>
  <c r="F266" i="115"/>
  <c r="F371" i="115"/>
  <c r="F579" i="115"/>
  <c r="F165" i="115"/>
  <c r="G595" i="115"/>
  <c r="F118" i="115"/>
  <c r="F130" i="115"/>
  <c r="F132" i="115"/>
  <c r="F134" i="115"/>
  <c r="E158" i="115"/>
  <c r="E160" i="115"/>
  <c r="D164" i="115"/>
  <c r="D203" i="115"/>
  <c r="D207" i="115"/>
  <c r="F247" i="115"/>
  <c r="E265" i="115"/>
  <c r="E282" i="115"/>
  <c r="E286" i="115"/>
  <c r="E288" i="115"/>
  <c r="F346" i="115"/>
  <c r="F435" i="115"/>
  <c r="F443" i="115"/>
  <c r="E473" i="115"/>
  <c r="E494" i="115"/>
  <c r="F552" i="115"/>
  <c r="F564" i="115"/>
  <c r="D617" i="115"/>
  <c r="D623" i="115"/>
  <c r="F655" i="115"/>
  <c r="E671" i="115"/>
  <c r="E675" i="115"/>
  <c r="E700" i="115"/>
  <c r="F122" i="115"/>
  <c r="F124" i="115"/>
  <c r="F126" i="115"/>
  <c r="F138" i="115"/>
  <c r="F140" i="115"/>
  <c r="F142" i="115"/>
  <c r="F225" i="115"/>
  <c r="F235" i="115"/>
  <c r="F243" i="115"/>
  <c r="D269" i="115"/>
  <c r="D310" i="115"/>
  <c r="F336" i="115"/>
  <c r="F342" i="115"/>
  <c r="F354" i="115"/>
  <c r="E383" i="115"/>
  <c r="E391" i="115"/>
  <c r="D411" i="115"/>
  <c r="D413" i="115"/>
  <c r="D415" i="115"/>
  <c r="D417" i="115"/>
  <c r="F441" i="115"/>
  <c r="E490" i="115"/>
  <c r="F548" i="115"/>
  <c r="E568" i="115"/>
  <c r="E574" i="115"/>
  <c r="E597" i="115"/>
  <c r="D615" i="115"/>
  <c r="G252" i="115"/>
  <c r="G618" i="115"/>
  <c r="C627" i="115"/>
  <c r="F150" i="115"/>
  <c r="F223" i="115"/>
  <c r="F241" i="115"/>
  <c r="F249" i="115"/>
  <c r="E259" i="115"/>
  <c r="D308" i="115"/>
  <c r="D409" i="115"/>
  <c r="D520" i="115"/>
  <c r="D522" i="115"/>
  <c r="E593" i="115"/>
  <c r="D621" i="115"/>
  <c r="F635" i="115"/>
  <c r="F639" i="115"/>
  <c r="F669" i="115"/>
  <c r="G121" i="115"/>
  <c r="C730" i="115"/>
  <c r="F136" i="115"/>
  <c r="E257" i="115"/>
  <c r="D267" i="115"/>
  <c r="F340" i="115"/>
  <c r="F352" i="115"/>
  <c r="F445" i="115"/>
  <c r="D475" i="115"/>
  <c r="E677" i="115"/>
  <c r="G284" i="115"/>
  <c r="F221" i="115"/>
  <c r="F239" i="115"/>
  <c r="E284" i="115"/>
  <c r="E296" i="115"/>
  <c r="F328" i="115"/>
  <c r="F334" i="115"/>
  <c r="F532" i="115"/>
  <c r="E696" i="115"/>
  <c r="G312" i="115"/>
  <c r="G321" i="115"/>
  <c r="G638" i="115"/>
  <c r="C676" i="115"/>
  <c r="C159" i="115"/>
  <c r="C470" i="115"/>
  <c r="E374" i="115"/>
  <c r="E271" i="115"/>
  <c r="D586" i="115"/>
  <c r="D483" i="115"/>
  <c r="D689" i="115"/>
  <c r="D275" i="115"/>
  <c r="D378" i="115"/>
  <c r="D693" i="115"/>
  <c r="D487" i="115"/>
  <c r="D382" i="115"/>
  <c r="D590" i="115"/>
  <c r="C703" i="115"/>
  <c r="C497" i="115"/>
  <c r="C600" i="115"/>
  <c r="C186" i="115"/>
  <c r="G160" i="115"/>
  <c r="G677" i="115"/>
  <c r="G574" i="115"/>
  <c r="G471" i="115"/>
  <c r="G689" i="115"/>
  <c r="G378" i="115"/>
  <c r="G303" i="115"/>
  <c r="G511" i="115"/>
  <c r="C287" i="115"/>
  <c r="C289" i="115"/>
  <c r="C365" i="115"/>
  <c r="E638" i="115"/>
  <c r="E535" i="115"/>
  <c r="E432" i="115"/>
  <c r="E327" i="115"/>
  <c r="E224" i="115"/>
  <c r="E121" i="115"/>
  <c r="E331" i="115"/>
  <c r="E228" i="115"/>
  <c r="E125" i="115"/>
  <c r="E642" i="115"/>
  <c r="E359" i="115"/>
  <c r="E464" i="115"/>
  <c r="E153" i="115"/>
  <c r="E567" i="115"/>
  <c r="D155" i="115"/>
  <c r="D466" i="115"/>
  <c r="E590" i="115"/>
  <c r="E693" i="115"/>
  <c r="E487" i="115"/>
  <c r="E382" i="115"/>
  <c r="G614" i="115"/>
  <c r="C163" i="115"/>
  <c r="F648" i="115"/>
  <c r="F337" i="115"/>
  <c r="F234" i="115"/>
  <c r="F131" i="115"/>
  <c r="F343" i="115"/>
  <c r="F654" i="115"/>
  <c r="F555" i="115"/>
  <c r="F452" i="115"/>
  <c r="F351" i="115"/>
  <c r="F456" i="115"/>
  <c r="F559" i="115"/>
  <c r="F248" i="115"/>
  <c r="F145" i="115"/>
  <c r="F563" i="115"/>
  <c r="F460" i="115"/>
  <c r="F149" i="115"/>
  <c r="F670" i="115"/>
  <c r="F567" i="115"/>
  <c r="C373" i="115"/>
  <c r="C270" i="115"/>
  <c r="C167" i="115"/>
  <c r="C478" i="115"/>
  <c r="C581" i="115"/>
  <c r="F584" i="115"/>
  <c r="F273" i="115"/>
  <c r="F687" i="115"/>
  <c r="F481" i="115"/>
  <c r="F376" i="115"/>
  <c r="G646" i="115"/>
  <c r="G543" i="115"/>
  <c r="G232" i="115"/>
  <c r="G453" i="115"/>
  <c r="G659" i="115"/>
  <c r="G245" i="115"/>
  <c r="G556" i="115"/>
  <c r="G142" i="115"/>
  <c r="G348" i="115"/>
  <c r="E127" i="115"/>
  <c r="F135" i="115"/>
  <c r="F137" i="115"/>
  <c r="F153" i="115"/>
  <c r="E230" i="115"/>
  <c r="F232" i="115"/>
  <c r="F240" i="115"/>
  <c r="E323" i="115"/>
  <c r="F347" i="115"/>
  <c r="E644" i="115"/>
  <c r="E666" i="115"/>
  <c r="C425" i="115"/>
  <c r="C528" i="115"/>
  <c r="C320" i="115"/>
  <c r="C322" i="115"/>
  <c r="C530" i="115"/>
  <c r="C429" i="115"/>
  <c r="C532" i="115"/>
  <c r="C118" i="115"/>
  <c r="C223" i="115"/>
  <c r="C120" i="115"/>
  <c r="C534" i="115"/>
  <c r="C328" i="115"/>
  <c r="C225" i="115"/>
  <c r="C122" i="115"/>
  <c r="C536" i="115"/>
  <c r="C124" i="115"/>
  <c r="C435" i="115"/>
  <c r="C641" i="115"/>
  <c r="C332" i="115"/>
  <c r="C540" i="115"/>
  <c r="C437" i="115"/>
  <c r="C552" i="115"/>
  <c r="C449" i="115"/>
  <c r="C556" i="115"/>
  <c r="C453" i="115"/>
  <c r="C348" i="115"/>
  <c r="C245" i="115"/>
  <c r="C142" i="115"/>
  <c r="C144" i="115"/>
  <c r="C247" i="115"/>
  <c r="C661" i="115"/>
  <c r="C459" i="115"/>
  <c r="C148" i="115"/>
  <c r="G586" i="115"/>
  <c r="G117" i="115"/>
  <c r="G220" i="115"/>
  <c r="G634" i="115"/>
  <c r="G323" i="115"/>
  <c r="G434" i="115"/>
  <c r="G226" i="115"/>
  <c r="G239" i="115"/>
  <c r="G447" i="115"/>
  <c r="G342" i="115"/>
  <c r="G557" i="115"/>
  <c r="G349" i="115"/>
  <c r="G660" i="115"/>
  <c r="G454" i="115"/>
  <c r="G666" i="115"/>
  <c r="G563" i="115"/>
  <c r="G355" i="115"/>
  <c r="G474" i="115"/>
  <c r="G163" i="115"/>
  <c r="G161" i="115"/>
  <c r="C575" i="115"/>
  <c r="G550" i="115"/>
  <c r="G531" i="115"/>
  <c r="C564" i="115"/>
  <c r="C637" i="115"/>
  <c r="C126" i="115"/>
  <c r="F129" i="115"/>
  <c r="E147" i="115"/>
  <c r="F151" i="115"/>
  <c r="C180" i="115"/>
  <c r="C227" i="115"/>
  <c r="C229" i="115"/>
  <c r="F442" i="115"/>
  <c r="F448" i="115"/>
  <c r="F464" i="115"/>
  <c r="F551" i="115"/>
  <c r="D588" i="115"/>
  <c r="F662" i="115"/>
  <c r="F666" i="115"/>
  <c r="E670" i="115"/>
  <c r="D633" i="115"/>
  <c r="D530" i="115"/>
  <c r="D116" i="115"/>
  <c r="D118" i="115"/>
  <c r="D635" i="115"/>
  <c r="D534" i="115"/>
  <c r="D326" i="115"/>
  <c r="D552" i="115"/>
  <c r="D241" i="115"/>
  <c r="D344" i="115"/>
  <c r="D140" i="115"/>
  <c r="D243" i="115"/>
  <c r="D346" i="115"/>
  <c r="D245" i="115"/>
  <c r="D142" i="115"/>
  <c r="G266" i="115"/>
  <c r="G406" i="115"/>
  <c r="G366" i="115"/>
  <c r="C695" i="115"/>
  <c r="C489" i="115"/>
  <c r="C592" i="115"/>
  <c r="C598" i="115"/>
  <c r="C701" i="115"/>
  <c r="G504" i="115"/>
  <c r="G710" i="115"/>
  <c r="C161" i="115"/>
  <c r="D277" i="115"/>
  <c r="E218" i="115"/>
  <c r="E529" i="115"/>
  <c r="E426" i="115"/>
  <c r="E632" i="115"/>
  <c r="E119" i="115"/>
  <c r="E325" i="115"/>
  <c r="E533" i="115"/>
  <c r="E222" i="115"/>
  <c r="E434" i="115"/>
  <c r="E329" i="115"/>
  <c r="E226" i="115"/>
  <c r="E123" i="115"/>
  <c r="E333" i="115"/>
  <c r="E541" i="115"/>
  <c r="E662" i="115"/>
  <c r="E248" i="115"/>
  <c r="E145" i="115"/>
  <c r="E559" i="115"/>
  <c r="E456" i="115"/>
  <c r="E351" i="115"/>
  <c r="E668" i="115"/>
  <c r="E462" i="115"/>
  <c r="E254" i="115"/>
  <c r="E151" i="115"/>
  <c r="D468" i="115"/>
  <c r="D157" i="115"/>
  <c r="D363" i="115"/>
  <c r="D674" i="115"/>
  <c r="F374" i="115"/>
  <c r="F271" i="115"/>
  <c r="F582" i="115"/>
  <c r="E273" i="115"/>
  <c r="E481" i="115"/>
  <c r="E376" i="115"/>
  <c r="D695" i="115"/>
  <c r="D489" i="115"/>
  <c r="G684" i="115"/>
  <c r="G167" i="115"/>
  <c r="G696" i="115"/>
  <c r="G593" i="115"/>
  <c r="G282" i="115"/>
  <c r="G179" i="115"/>
  <c r="G316" i="115"/>
  <c r="G730" i="115"/>
  <c r="E687" i="115"/>
  <c r="F430" i="115"/>
  <c r="F325" i="115"/>
  <c r="F646" i="115"/>
  <c r="F440" i="115"/>
  <c r="F341" i="115"/>
  <c r="F549" i="115"/>
  <c r="F446" i="115"/>
  <c r="F557" i="115"/>
  <c r="F246" i="115"/>
  <c r="F143" i="115"/>
  <c r="F660" i="115"/>
  <c r="D577" i="115"/>
  <c r="D474" i="115"/>
  <c r="D369" i="115"/>
  <c r="D266" i="115"/>
  <c r="F380" i="115"/>
  <c r="F588" i="115"/>
  <c r="F691" i="115"/>
  <c r="G155" i="115"/>
  <c r="G361" i="115"/>
  <c r="G569" i="115"/>
  <c r="G466" i="115"/>
  <c r="G368" i="115"/>
  <c r="G473" i="115"/>
  <c r="G162" i="115"/>
  <c r="G576" i="115"/>
  <c r="G679" i="115"/>
  <c r="G386" i="115"/>
  <c r="G594" i="115"/>
  <c r="G704" i="115"/>
  <c r="G290" i="115"/>
  <c r="G498" i="115"/>
  <c r="G712" i="115"/>
  <c r="G195" i="115"/>
  <c r="G609" i="115"/>
  <c r="G401" i="115"/>
  <c r="G298" i="115"/>
  <c r="G506" i="115"/>
  <c r="E115" i="115"/>
  <c r="D176" i="115"/>
  <c r="D178" i="115"/>
  <c r="E321" i="115"/>
  <c r="E640" i="115"/>
  <c r="G258" i="115"/>
  <c r="G296" i="115"/>
  <c r="C538" i="115"/>
  <c r="C128" i="115"/>
  <c r="E176" i="115"/>
  <c r="C184" i="115"/>
  <c r="F254" i="115"/>
  <c r="E256" i="115"/>
  <c r="D262" i="115"/>
  <c r="C344" i="115"/>
  <c r="C390" i="115"/>
  <c r="C392" i="115"/>
  <c r="E436" i="115"/>
  <c r="E537" i="115"/>
  <c r="F545" i="115"/>
  <c r="D592" i="115"/>
  <c r="F658" i="115"/>
  <c r="G275" i="115"/>
  <c r="F372" i="115"/>
  <c r="F269" i="115"/>
  <c r="D687" i="115"/>
  <c r="D481" i="115"/>
  <c r="D584" i="115"/>
  <c r="D376" i="115"/>
  <c r="D273" i="115"/>
  <c r="G372" i="115"/>
  <c r="G269" i="115"/>
  <c r="G477" i="115"/>
  <c r="G592" i="115"/>
  <c r="G384" i="115"/>
  <c r="G166" i="115"/>
  <c r="F164" i="115"/>
  <c r="E428" i="115"/>
  <c r="E220" i="115"/>
  <c r="E460" i="115"/>
  <c r="E149" i="115"/>
  <c r="C371" i="115"/>
  <c r="C579" i="115"/>
  <c r="C268" i="115"/>
  <c r="E485" i="115"/>
  <c r="E588" i="115"/>
  <c r="E380" i="115"/>
  <c r="G297" i="115"/>
  <c r="G400" i="115"/>
  <c r="G194" i="115"/>
  <c r="G608" i="115"/>
  <c r="E277" i="115"/>
  <c r="C384" i="115"/>
  <c r="F547" i="115"/>
  <c r="F650" i="115"/>
  <c r="F236" i="115"/>
  <c r="F339" i="115"/>
  <c r="F656" i="115"/>
  <c r="F553" i="115"/>
  <c r="F561" i="115"/>
  <c r="F353" i="115"/>
  <c r="F664" i="115"/>
  <c r="F147" i="115"/>
  <c r="D476" i="115"/>
  <c r="D579" i="115"/>
  <c r="D268" i="115"/>
  <c r="D371" i="115"/>
  <c r="D165" i="115"/>
  <c r="F689" i="115"/>
  <c r="F483" i="115"/>
  <c r="F378" i="115"/>
  <c r="G265" i="115"/>
  <c r="C573" i="115"/>
  <c r="C262" i="115"/>
  <c r="D569" i="115"/>
  <c r="G717" i="115"/>
  <c r="G399" i="115"/>
  <c r="C550" i="115"/>
  <c r="C635" i="115"/>
  <c r="E117" i="115"/>
  <c r="E168" i="115"/>
  <c r="D170" i="115"/>
  <c r="D174" i="115"/>
  <c r="E252" i="115"/>
  <c r="F256" i="115"/>
  <c r="D258" i="115"/>
  <c r="D260" i="115"/>
  <c r="C281" i="115"/>
  <c r="C330" i="115"/>
  <c r="F335" i="115"/>
  <c r="E355" i="115"/>
  <c r="E357" i="115"/>
  <c r="D361" i="115"/>
  <c r="C388" i="115"/>
  <c r="C433" i="115"/>
  <c r="D485" i="115"/>
  <c r="F652" i="115"/>
  <c r="E664" i="115"/>
  <c r="D682" i="115"/>
  <c r="F685" i="115"/>
  <c r="D691" i="115"/>
  <c r="C693" i="115"/>
  <c r="C487" i="115"/>
  <c r="C590" i="115"/>
  <c r="C279" i="115"/>
  <c r="C176" i="115"/>
  <c r="F591" i="115"/>
  <c r="F383" i="115"/>
  <c r="F280" i="115"/>
  <c r="F177" i="115"/>
  <c r="F488" i="115"/>
  <c r="F696" i="115"/>
  <c r="F385" i="115"/>
  <c r="F282" i="115"/>
  <c r="F179" i="115"/>
  <c r="F603" i="115"/>
  <c r="F500" i="115"/>
  <c r="F706" i="115"/>
  <c r="F395" i="115"/>
  <c r="F502" i="115"/>
  <c r="F397" i="115"/>
  <c r="F708" i="115"/>
  <c r="F710" i="115"/>
  <c r="F193" i="115"/>
  <c r="E611" i="115"/>
  <c r="E197" i="115"/>
  <c r="E407" i="115"/>
  <c r="E201" i="115"/>
  <c r="E720" i="115"/>
  <c r="E203" i="115"/>
  <c r="E617" i="115"/>
  <c r="E409" i="115"/>
  <c r="G186" i="115"/>
  <c r="G263" i="115"/>
  <c r="G607" i="115"/>
  <c r="G200" i="115"/>
  <c r="G486" i="115"/>
  <c r="G692" i="115"/>
  <c r="G508" i="115"/>
  <c r="G500" i="115"/>
  <c r="G492" i="115"/>
  <c r="G461" i="115"/>
  <c r="E206" i="115"/>
  <c r="E517" i="115"/>
  <c r="F633" i="115"/>
  <c r="F530" i="115"/>
  <c r="F427" i="115"/>
  <c r="F534" i="115"/>
  <c r="F326" i="115"/>
  <c r="C696" i="115"/>
  <c r="C385" i="115"/>
  <c r="F408" i="115"/>
  <c r="F305" i="115"/>
  <c r="F624" i="115"/>
  <c r="F727" i="115"/>
  <c r="E729" i="115"/>
  <c r="E523" i="115"/>
  <c r="E418" i="115"/>
  <c r="G533" i="115"/>
  <c r="G325" i="115"/>
  <c r="G131" i="115"/>
  <c r="G337" i="115"/>
  <c r="G570" i="115"/>
  <c r="G259" i="115"/>
  <c r="G415" i="115"/>
  <c r="G520" i="115"/>
  <c r="G181" i="115"/>
  <c r="E721" i="115"/>
  <c r="E618" i="115"/>
  <c r="G227" i="115"/>
  <c r="G124" i="115"/>
  <c r="G551" i="115"/>
  <c r="G240" i="115"/>
  <c r="G480" i="115"/>
  <c r="G272" i="115"/>
  <c r="G388" i="115"/>
  <c r="G182" i="115"/>
  <c r="G654" i="115"/>
  <c r="G611" i="115"/>
  <c r="G253" i="115"/>
  <c r="E307" i="115"/>
  <c r="E515" i="115"/>
  <c r="D638" i="115"/>
  <c r="E679" i="115"/>
  <c r="E576" i="115"/>
  <c r="D683" i="115"/>
  <c r="D580" i="115"/>
  <c r="D591" i="115"/>
  <c r="D383" i="115"/>
  <c r="D702" i="115"/>
  <c r="D496" i="115"/>
  <c r="G175" i="115"/>
  <c r="G209" i="115"/>
  <c r="D646" i="115"/>
  <c r="D440" i="115"/>
  <c r="D345" i="115"/>
  <c r="D450" i="115"/>
  <c r="D454" i="115"/>
  <c r="D349" i="115"/>
  <c r="C672" i="115"/>
  <c r="C466" i="115"/>
  <c r="C361" i="115"/>
  <c r="C674" i="115"/>
  <c r="C363" i="115"/>
  <c r="F677" i="115"/>
  <c r="F471" i="115"/>
  <c r="E595" i="115"/>
  <c r="E698" i="115"/>
  <c r="E496" i="115"/>
  <c r="E599" i="115"/>
  <c r="E601" i="115"/>
  <c r="E498" i="115"/>
  <c r="D625" i="115"/>
  <c r="D314" i="115"/>
  <c r="G381" i="115"/>
  <c r="G380" i="115"/>
  <c r="G229" i="115"/>
  <c r="G437" i="115"/>
  <c r="G540" i="115"/>
  <c r="G126" i="115"/>
  <c r="G670" i="115"/>
  <c r="C602" i="115"/>
  <c r="C499" i="115"/>
  <c r="C394" i="115"/>
  <c r="F718" i="115"/>
  <c r="F615" i="115"/>
  <c r="F304" i="115"/>
  <c r="E619" i="115"/>
  <c r="E722" i="115"/>
  <c r="E516" i="115"/>
  <c r="E205" i="115"/>
  <c r="D524" i="115"/>
  <c r="D730" i="115"/>
  <c r="D627" i="115"/>
  <c r="D419" i="115"/>
  <c r="G310" i="115"/>
  <c r="G621" i="115"/>
  <c r="G724" i="115"/>
  <c r="G413" i="115"/>
  <c r="G207" i="115"/>
  <c r="E518" i="115"/>
  <c r="G718" i="115"/>
  <c r="G615" i="115"/>
  <c r="G201" i="115"/>
  <c r="C711" i="115"/>
  <c r="D213" i="115"/>
  <c r="E308" i="115"/>
  <c r="F592" i="115"/>
  <c r="F489" i="115"/>
  <c r="F281" i="115"/>
  <c r="F178" i="115"/>
  <c r="G311" i="115"/>
  <c r="G725" i="115"/>
  <c r="G414" i="115"/>
  <c r="G519" i="115"/>
  <c r="G539" i="115"/>
  <c r="F686" i="115"/>
  <c r="F583" i="115"/>
  <c r="F272" i="115"/>
  <c r="F375" i="115"/>
  <c r="F480" i="115"/>
  <c r="C488" i="115"/>
  <c r="C591" i="115"/>
  <c r="C177" i="115"/>
  <c r="C280" i="115"/>
  <c r="G326" i="115"/>
  <c r="G534" i="115"/>
  <c r="G223" i="115"/>
  <c r="G431" i="115"/>
  <c r="G299" i="115"/>
  <c r="G713" i="115"/>
  <c r="G507" i="115"/>
  <c r="G196" i="115"/>
  <c r="C685" i="115"/>
  <c r="G228" i="115"/>
  <c r="E569" i="115"/>
  <c r="E672" i="115"/>
  <c r="E155" i="115"/>
  <c r="E466" i="115"/>
  <c r="E468" i="115"/>
  <c r="E363" i="115"/>
  <c r="E674" i="115"/>
  <c r="E571" i="115"/>
  <c r="D470" i="115"/>
  <c r="D365" i="115"/>
  <c r="F679" i="115"/>
  <c r="F368" i="115"/>
  <c r="F265" i="115"/>
  <c r="E370" i="115"/>
  <c r="E267" i="115"/>
  <c r="E683" i="115"/>
  <c r="E580" i="115"/>
  <c r="E372" i="115"/>
  <c r="E269" i="115"/>
  <c r="D479" i="115"/>
  <c r="D374" i="115"/>
  <c r="D685" i="115"/>
  <c r="F688" i="115"/>
  <c r="F377" i="115"/>
  <c r="F585" i="115"/>
  <c r="F482" i="115"/>
  <c r="F587" i="115"/>
  <c r="F690" i="115"/>
  <c r="F484" i="115"/>
  <c r="F173" i="115"/>
  <c r="G627" i="115"/>
  <c r="C606" i="115"/>
  <c r="C503" i="115"/>
  <c r="C192" i="115"/>
  <c r="F716" i="115"/>
  <c r="F613" i="115"/>
  <c r="F510" i="115"/>
  <c r="F302" i="115"/>
  <c r="E625" i="115"/>
  <c r="E522" i="115"/>
  <c r="E728" i="115"/>
  <c r="E417" i="115"/>
  <c r="C295" i="115"/>
  <c r="D701" i="115"/>
  <c r="D598" i="115"/>
  <c r="D495" i="115"/>
  <c r="D184" i="115"/>
  <c r="D390" i="115"/>
  <c r="C400" i="115"/>
  <c r="E491" i="115"/>
  <c r="E283" i="115"/>
  <c r="E699" i="115"/>
  <c r="E596" i="115"/>
  <c r="E493" i="115"/>
  <c r="E285" i="115"/>
  <c r="E182" i="115"/>
  <c r="E388" i="115"/>
  <c r="C188" i="115"/>
  <c r="F201" i="115"/>
  <c r="E314" i="115"/>
  <c r="D316" i="115"/>
  <c r="D381" i="115"/>
  <c r="E585" i="115"/>
  <c r="C542" i="115"/>
  <c r="C439" i="115"/>
  <c r="C645" i="115"/>
  <c r="C441" i="115"/>
  <c r="C130" i="115"/>
  <c r="C336" i="115"/>
  <c r="C647" i="115"/>
  <c r="C132" i="115"/>
  <c r="C649" i="115"/>
  <c r="C443" i="115"/>
  <c r="C338" i="115"/>
  <c r="C235" i="115"/>
  <c r="C445" i="115"/>
  <c r="C340" i="115"/>
  <c r="C237" i="115"/>
  <c r="C651" i="115"/>
  <c r="C342" i="115"/>
  <c r="C653" i="115"/>
  <c r="C239" i="115"/>
  <c r="C447" i="115"/>
  <c r="C241" i="115"/>
  <c r="C138" i="115"/>
  <c r="C655" i="115"/>
  <c r="C140" i="115"/>
  <c r="C657" i="115"/>
  <c r="C554" i="115"/>
  <c r="C451" i="115"/>
  <c r="C558" i="115"/>
  <c r="C455" i="115"/>
  <c r="C350" i="115"/>
  <c r="C352" i="115"/>
  <c r="C146" i="115"/>
  <c r="C249" i="115"/>
  <c r="C663" i="115"/>
  <c r="C562" i="115"/>
  <c r="C354" i="115"/>
  <c r="C665" i="115"/>
  <c r="C251" i="115"/>
  <c r="C356" i="115"/>
  <c r="C253" i="115"/>
  <c r="C463" i="115"/>
  <c r="C255" i="115"/>
  <c r="C566" i="115"/>
  <c r="C669" i="115"/>
  <c r="C152" i="115"/>
  <c r="F569" i="115"/>
  <c r="F672" i="115"/>
  <c r="F466" i="115"/>
  <c r="F155" i="115"/>
  <c r="F468" i="115"/>
  <c r="F674" i="115"/>
  <c r="F571" i="115"/>
  <c r="F363" i="115"/>
  <c r="E470" i="115"/>
  <c r="E676" i="115"/>
  <c r="E365" i="115"/>
  <c r="E262" i="115"/>
  <c r="C472" i="115"/>
  <c r="C367" i="115"/>
  <c r="C264" i="115"/>
  <c r="F578" i="115"/>
  <c r="F681" i="115"/>
  <c r="F370" i="115"/>
  <c r="F267" i="115"/>
  <c r="F683" i="115"/>
  <c r="F580" i="115"/>
  <c r="F477" i="115"/>
  <c r="E479" i="115"/>
  <c r="E685" i="115"/>
  <c r="E582" i="115"/>
  <c r="C376" i="115"/>
  <c r="C481" i="115"/>
  <c r="C584" i="115"/>
  <c r="C396" i="115"/>
  <c r="C707" i="115"/>
  <c r="C604" i="115"/>
  <c r="F714" i="115"/>
  <c r="F403" i="115"/>
  <c r="F508" i="115"/>
  <c r="F611" i="115"/>
  <c r="F300" i="115"/>
  <c r="F720" i="115"/>
  <c r="F617" i="115"/>
  <c r="F203" i="115"/>
  <c r="E726" i="115"/>
  <c r="E623" i="115"/>
  <c r="E415" i="115"/>
  <c r="G135" i="115"/>
  <c r="G446" i="115"/>
  <c r="G341" i="115"/>
  <c r="F405" i="115"/>
  <c r="E520" i="115"/>
  <c r="D703" i="115"/>
  <c r="D497" i="115"/>
  <c r="D600" i="115"/>
  <c r="D392" i="115"/>
  <c r="G336" i="115"/>
  <c r="G544" i="115"/>
  <c r="G441" i="115"/>
  <c r="G233" i="115"/>
  <c r="G304" i="115"/>
  <c r="F197" i="115"/>
  <c r="F306" i="115"/>
  <c r="F514" i="115"/>
  <c r="G407" i="115"/>
  <c r="C582" i="115"/>
  <c r="C271" i="115"/>
  <c r="C479" i="115"/>
  <c r="C374" i="115"/>
  <c r="E587" i="115"/>
  <c r="E690" i="115"/>
  <c r="E379" i="115"/>
  <c r="E484" i="115"/>
  <c r="E173" i="115"/>
  <c r="G394" i="115"/>
  <c r="G291" i="115"/>
  <c r="G499" i="115"/>
  <c r="G705" i="115"/>
  <c r="G188" i="115"/>
  <c r="D287" i="115"/>
  <c r="C383" i="115"/>
  <c r="F384" i="115"/>
  <c r="F695" i="115"/>
  <c r="C709" i="115"/>
  <c r="D528" i="115"/>
  <c r="D114" i="115"/>
  <c r="D425" i="115"/>
  <c r="D631" i="115"/>
  <c r="D320" i="115"/>
  <c r="D217" i="115"/>
  <c r="D427" i="115"/>
  <c r="D322" i="115"/>
  <c r="D219" i="115"/>
  <c r="D532" i="115"/>
  <c r="D324" i="115"/>
  <c r="D221" i="115"/>
  <c r="D429" i="115"/>
  <c r="D637" i="115"/>
  <c r="D223" i="115"/>
  <c r="D431" i="115"/>
  <c r="D120" i="115"/>
  <c r="D639" i="115"/>
  <c r="D433" i="115"/>
  <c r="D122" i="115"/>
  <c r="D536" i="115"/>
  <c r="D641" i="115"/>
  <c r="D538" i="115"/>
  <c r="D435" i="115"/>
  <c r="D643" i="115"/>
  <c r="D437" i="115"/>
  <c r="D540" i="115"/>
  <c r="D542" i="115"/>
  <c r="D645" i="115"/>
  <c r="D439" i="115"/>
  <c r="D334" i="115"/>
  <c r="D128" i="115"/>
  <c r="D544" i="115"/>
  <c r="D130" i="115"/>
  <c r="D336" i="115"/>
  <c r="D441" i="115"/>
  <c r="D233" i="115"/>
  <c r="D443" i="115"/>
  <c r="D546" i="115"/>
  <c r="D338" i="115"/>
  <c r="D649" i="115"/>
  <c r="D235" i="115"/>
  <c r="D548" i="115"/>
  <c r="D340" i="115"/>
  <c r="D445" i="115"/>
  <c r="D237" i="115"/>
  <c r="D651" i="115"/>
  <c r="D239" i="115"/>
  <c r="D550" i="115"/>
  <c r="D447" i="115"/>
  <c r="D136" i="115"/>
  <c r="D655" i="115"/>
  <c r="D138" i="115"/>
  <c r="D449" i="115"/>
  <c r="D657" i="115"/>
  <c r="D554" i="115"/>
  <c r="D451" i="115"/>
  <c r="D659" i="115"/>
  <c r="D348" i="115"/>
  <c r="D453" i="115"/>
  <c r="D558" i="115"/>
  <c r="D661" i="115"/>
  <c r="D455" i="115"/>
  <c r="D350" i="115"/>
  <c r="D144" i="115"/>
  <c r="D560" i="115"/>
  <c r="D352" i="115"/>
  <c r="D146" i="115"/>
  <c r="D249" i="115"/>
  <c r="D663" i="115"/>
  <c r="D459" i="115"/>
  <c r="D354" i="115"/>
  <c r="D251" i="115"/>
  <c r="D562" i="115"/>
  <c r="D564" i="115"/>
  <c r="D461" i="115"/>
  <c r="D667" i="115"/>
  <c r="D253" i="115"/>
  <c r="D463" i="115"/>
  <c r="D566" i="115"/>
  <c r="D669" i="115"/>
  <c r="D152" i="115"/>
  <c r="C154" i="115"/>
  <c r="C465" i="115"/>
  <c r="C673" i="115"/>
  <c r="C467" i="115"/>
  <c r="C570" i="115"/>
  <c r="C362" i="115"/>
  <c r="C364" i="115"/>
  <c r="C572" i="115"/>
  <c r="C261" i="115"/>
  <c r="C469" i="115"/>
  <c r="F365" i="115"/>
  <c r="F262" i="115"/>
  <c r="D575" i="115"/>
  <c r="D367" i="115"/>
  <c r="D264" i="115"/>
  <c r="C474" i="115"/>
  <c r="C369" i="115"/>
  <c r="C266" i="115"/>
  <c r="C682" i="115"/>
  <c r="C476" i="115"/>
  <c r="C165" i="115"/>
  <c r="G610" i="115"/>
  <c r="C505" i="115"/>
  <c r="C194" i="115"/>
  <c r="C297" i="115"/>
  <c r="E724" i="115"/>
  <c r="E621" i="115"/>
  <c r="E207" i="115"/>
  <c r="E413" i="115"/>
  <c r="E211" i="115"/>
  <c r="F407" i="115"/>
  <c r="E411" i="115"/>
  <c r="C501" i="115"/>
  <c r="F512" i="115"/>
  <c r="D692" i="115"/>
  <c r="D486" i="115"/>
  <c r="D175" i="115"/>
  <c r="G213" i="115"/>
  <c r="D589" i="115"/>
  <c r="E688" i="115"/>
  <c r="E377" i="115"/>
  <c r="E482" i="115"/>
  <c r="E692" i="115"/>
  <c r="E486" i="115"/>
  <c r="E589" i="115"/>
  <c r="E175" i="115"/>
  <c r="E278" i="115"/>
  <c r="G419" i="115"/>
  <c r="G631" i="115"/>
  <c r="G114" i="115"/>
  <c r="G425" i="115"/>
  <c r="G528" i="115"/>
  <c r="G320" i="115"/>
  <c r="G217" i="115"/>
  <c r="F169" i="115"/>
  <c r="G518" i="115"/>
  <c r="C190" i="115"/>
  <c r="D289" i="115"/>
  <c r="C291" i="115"/>
  <c r="E386" i="115"/>
  <c r="G141" i="115"/>
  <c r="G658" i="115"/>
  <c r="G452" i="115"/>
  <c r="G347" i="115"/>
  <c r="E657" i="115"/>
  <c r="E554" i="115"/>
  <c r="G726" i="115"/>
  <c r="G300" i="115"/>
  <c r="E150" i="115"/>
  <c r="E231" i="115"/>
  <c r="E247" i="115"/>
  <c r="D259" i="115"/>
  <c r="E332" i="115"/>
  <c r="E348" i="115"/>
  <c r="E443" i="115"/>
  <c r="E445" i="115"/>
  <c r="E558" i="115"/>
  <c r="E562" i="115"/>
  <c r="E651" i="115"/>
  <c r="F528" i="115"/>
  <c r="F631" i="115"/>
  <c r="F641" i="115"/>
  <c r="F538" i="115"/>
  <c r="F643" i="115"/>
  <c r="F540" i="115"/>
  <c r="F439" i="115"/>
  <c r="F645" i="115"/>
  <c r="F544" i="115"/>
  <c r="F647" i="115"/>
  <c r="F554" i="115"/>
  <c r="F451" i="115"/>
  <c r="F659" i="115"/>
  <c r="F556" i="115"/>
  <c r="F453" i="115"/>
  <c r="F661" i="115"/>
  <c r="F455" i="115"/>
  <c r="F560" i="115"/>
  <c r="F663" i="115"/>
  <c r="F457" i="115"/>
  <c r="F459" i="115"/>
  <c r="F665" i="115"/>
  <c r="F562" i="115"/>
  <c r="F463" i="115"/>
  <c r="F566" i="115"/>
  <c r="G351" i="115"/>
  <c r="G662" i="115"/>
  <c r="G456" i="115"/>
  <c r="G678" i="115"/>
  <c r="G264" i="115"/>
  <c r="G472" i="115"/>
  <c r="G172" i="115"/>
  <c r="G591" i="115"/>
  <c r="G177" i="115"/>
  <c r="G604" i="115"/>
  <c r="G501" i="115"/>
  <c r="E560" i="115"/>
  <c r="E663" i="115"/>
  <c r="E457" i="115"/>
  <c r="D469" i="115"/>
  <c r="D675" i="115"/>
  <c r="D572" i="115"/>
  <c r="E120" i="115"/>
  <c r="E128" i="115"/>
  <c r="E136" i="115"/>
  <c r="E144" i="115"/>
  <c r="E217" i="115"/>
  <c r="E320" i="115"/>
  <c r="E334" i="115"/>
  <c r="E427" i="115"/>
  <c r="E437" i="115"/>
  <c r="E439" i="115"/>
  <c r="E447" i="115"/>
  <c r="E449" i="115"/>
  <c r="E453" i="115"/>
  <c r="E540" i="115"/>
  <c r="F595" i="115"/>
  <c r="F698" i="115"/>
  <c r="F492" i="115"/>
  <c r="F494" i="115"/>
  <c r="F700" i="115"/>
  <c r="D708" i="115"/>
  <c r="D605" i="115"/>
  <c r="F622" i="115"/>
  <c r="F519" i="115"/>
  <c r="G640" i="115"/>
  <c r="G537" i="115"/>
  <c r="G123" i="115"/>
  <c r="G329" i="115"/>
  <c r="G357" i="115"/>
  <c r="G254" i="115"/>
  <c r="G565" i="115"/>
  <c r="G151" i="115"/>
  <c r="G467" i="115"/>
  <c r="G362" i="115"/>
  <c r="G673" i="115"/>
  <c r="G156" i="115"/>
  <c r="G270" i="115"/>
  <c r="G581" i="115"/>
  <c r="G373" i="115"/>
  <c r="G281" i="115"/>
  <c r="G695" i="115"/>
  <c r="G598" i="115"/>
  <c r="G390" i="115"/>
  <c r="G502" i="115"/>
  <c r="G294" i="115"/>
  <c r="G404" i="115"/>
  <c r="G198" i="115"/>
  <c r="E441" i="115"/>
  <c r="E544" i="115"/>
  <c r="E647" i="115"/>
  <c r="E661" i="115"/>
  <c r="E455" i="115"/>
  <c r="D671" i="115"/>
  <c r="D465" i="115"/>
  <c r="E575" i="115"/>
  <c r="E472" i="115"/>
  <c r="G189" i="115"/>
  <c r="G706" i="115"/>
  <c r="G720" i="115"/>
  <c r="G203" i="115"/>
  <c r="G306" i="115"/>
  <c r="G617" i="115"/>
  <c r="E219" i="115"/>
  <c r="E235" i="115"/>
  <c r="E249" i="115"/>
  <c r="D261" i="115"/>
  <c r="E264" i="115"/>
  <c r="E336" i="115"/>
  <c r="E429" i="115"/>
  <c r="E431" i="115"/>
  <c r="E451" i="115"/>
  <c r="E536" i="115"/>
  <c r="D568" i="115"/>
  <c r="E649" i="115"/>
  <c r="C594" i="115"/>
  <c r="C491" i="115"/>
  <c r="E710" i="115"/>
  <c r="E607" i="115"/>
  <c r="E712" i="115"/>
  <c r="E506" i="115"/>
  <c r="D611" i="115"/>
  <c r="D714" i="115"/>
  <c r="D508" i="115"/>
  <c r="D716" i="115"/>
  <c r="D613" i="115"/>
  <c r="D510" i="115"/>
  <c r="D407" i="115"/>
  <c r="D512" i="115"/>
  <c r="D718" i="115"/>
  <c r="D514" i="115"/>
  <c r="D720" i="115"/>
  <c r="G514" i="115"/>
  <c r="G429" i="115"/>
  <c r="G221" i="115"/>
  <c r="G335" i="115"/>
  <c r="G129" i="115"/>
  <c r="G340" i="115"/>
  <c r="G445" i="115"/>
  <c r="G548" i="115"/>
  <c r="G237" i="115"/>
  <c r="G152" i="115"/>
  <c r="G566" i="115"/>
  <c r="G260" i="115"/>
  <c r="G157" i="115"/>
  <c r="G674" i="115"/>
  <c r="G680" i="115"/>
  <c r="E425" i="115"/>
  <c r="E528" i="115"/>
  <c r="E641" i="115"/>
  <c r="E538" i="115"/>
  <c r="E435" i="115"/>
  <c r="E463" i="115"/>
  <c r="E566" i="115"/>
  <c r="D673" i="115"/>
  <c r="D467" i="115"/>
  <c r="E114" i="115"/>
  <c r="E122" i="115"/>
  <c r="E130" i="115"/>
  <c r="E146" i="115"/>
  <c r="E152" i="115"/>
  <c r="E221" i="115"/>
  <c r="E237" i="115"/>
  <c r="E251" i="115"/>
  <c r="E324" i="115"/>
  <c r="E338" i="115"/>
  <c r="E352" i="115"/>
  <c r="D364" i="115"/>
  <c r="E367" i="115"/>
  <c r="E433" i="115"/>
  <c r="E564" i="115"/>
  <c r="E669" i="115"/>
  <c r="D578" i="115"/>
  <c r="D681" i="115"/>
  <c r="D587" i="115"/>
  <c r="D690" i="115"/>
  <c r="E592" i="115"/>
  <c r="E489" i="115"/>
  <c r="D697" i="115"/>
  <c r="D491" i="115"/>
  <c r="D493" i="115"/>
  <c r="D699" i="115"/>
  <c r="D596" i="115"/>
  <c r="F607" i="115"/>
  <c r="F504" i="115"/>
  <c r="F712" i="115"/>
  <c r="F506" i="115"/>
  <c r="E714" i="115"/>
  <c r="E508" i="115"/>
  <c r="E405" i="115"/>
  <c r="E716" i="115"/>
  <c r="E613" i="115"/>
  <c r="E510" i="115"/>
  <c r="E512" i="115"/>
  <c r="E718" i="115"/>
  <c r="E615" i="115"/>
  <c r="D619" i="115"/>
  <c r="D722" i="115"/>
  <c r="G409" i="115"/>
  <c r="G430" i="115"/>
  <c r="G222" i="115"/>
  <c r="G435" i="115"/>
  <c r="G330" i="115"/>
  <c r="G243" i="115"/>
  <c r="G657" i="115"/>
  <c r="G353" i="115"/>
  <c r="G250" i="115"/>
  <c r="G385" i="115"/>
  <c r="G490" i="115"/>
  <c r="G289" i="115"/>
  <c r="G174" i="115"/>
  <c r="E19" i="112"/>
  <c r="M19" i="112" s="1"/>
  <c r="L261" i="121" s="1"/>
  <c r="M30" i="112"/>
  <c r="L272" i="121" s="1"/>
  <c r="M22" i="112"/>
  <c r="L264" i="121" s="1"/>
  <c r="G56" i="112"/>
  <c r="H283" i="121" s="1"/>
  <c r="O30" i="112"/>
  <c r="N272" i="121" s="1"/>
  <c r="N20" i="112"/>
  <c r="M262" i="121" s="1"/>
  <c r="O20" i="112"/>
  <c r="N262" i="121" s="1"/>
  <c r="K25" i="112"/>
  <c r="K38" i="112"/>
  <c r="K19" i="112"/>
  <c r="I19" i="112"/>
  <c r="O19" i="112" s="1"/>
  <c r="N261" i="121" s="1"/>
  <c r="O292" i="30"/>
  <c r="O92" i="30"/>
  <c r="Q92" i="30" s="1"/>
  <c r="O281" i="30"/>
  <c r="O196" i="30"/>
  <c r="Q196" i="30" s="1"/>
  <c r="O15" i="30"/>
  <c r="O126" i="30"/>
  <c r="Q126" i="30" s="1"/>
  <c r="O184" i="30"/>
  <c r="Q184" i="30" s="1"/>
  <c r="O137" i="30"/>
  <c r="Q137" i="30" s="1"/>
  <c r="O124" i="30"/>
  <c r="Q124" i="30" s="1"/>
  <c r="N230" i="30"/>
  <c r="O230" i="30" s="1"/>
  <c r="Q230" i="30" s="1"/>
  <c r="O342" i="30"/>
  <c r="K124" i="141"/>
  <c r="K120" i="141" s="1"/>
  <c r="K115" i="141" s="1"/>
  <c r="F104" i="56"/>
  <c r="E120" i="125" s="1"/>
  <c r="F434" i="115"/>
  <c r="F329" i="115"/>
  <c r="F226" i="115"/>
  <c r="F640" i="115"/>
  <c r="F123" i="115"/>
  <c r="E545" i="115"/>
  <c r="E442" i="115"/>
  <c r="E337" i="115"/>
  <c r="E234" i="115"/>
  <c r="E648" i="115"/>
  <c r="E131" i="115"/>
  <c r="E137" i="115"/>
  <c r="E654" i="115"/>
  <c r="E551" i="115"/>
  <c r="E448" i="115"/>
  <c r="E343" i="115"/>
  <c r="E240" i="115"/>
  <c r="F34" i="112"/>
  <c r="G274" i="121" s="1"/>
  <c r="D36" i="125"/>
  <c r="M36" i="125" s="1"/>
  <c r="C683" i="115"/>
  <c r="C166" i="115"/>
  <c r="F581" i="115"/>
  <c r="F684" i="115"/>
  <c r="F167" i="115"/>
  <c r="D169" i="115"/>
  <c r="D686" i="115"/>
  <c r="E208" i="115"/>
  <c r="E622" i="115"/>
  <c r="E519" i="115"/>
  <c r="E414" i="115"/>
  <c r="E311" i="115"/>
  <c r="E725" i="115"/>
  <c r="E521" i="115"/>
  <c r="E416" i="115"/>
  <c r="E313" i="115"/>
  <c r="E624" i="115"/>
  <c r="E210" i="115"/>
  <c r="E727" i="115"/>
  <c r="D523" i="115"/>
  <c r="D418" i="115"/>
  <c r="D315" i="115"/>
  <c r="D212" i="115"/>
  <c r="D626" i="115"/>
  <c r="O128" i="30"/>
  <c r="Q128" i="30" s="1"/>
  <c r="O209" i="30"/>
  <c r="Q209" i="30" s="1"/>
  <c r="C372" i="115"/>
  <c r="F373" i="115"/>
  <c r="D375" i="115"/>
  <c r="E378" i="115"/>
  <c r="D193" i="115"/>
  <c r="D710" i="115"/>
  <c r="D609" i="115"/>
  <c r="D712" i="115"/>
  <c r="D506" i="115"/>
  <c r="D401" i="115"/>
  <c r="D298" i="115"/>
  <c r="C508" i="115"/>
  <c r="C403" i="115"/>
  <c r="C300" i="115"/>
  <c r="C197" i="115"/>
  <c r="C199" i="115"/>
  <c r="C510" i="115"/>
  <c r="C405" i="115"/>
  <c r="C302" i="115"/>
  <c r="C512" i="115"/>
  <c r="C407" i="115"/>
  <c r="C304" i="115"/>
  <c r="C201" i="115"/>
  <c r="C203" i="115"/>
  <c r="C514" i="115"/>
  <c r="C409" i="115"/>
  <c r="C306" i="115"/>
  <c r="F618" i="115"/>
  <c r="F721" i="115"/>
  <c r="F515" i="115"/>
  <c r="F410" i="115"/>
  <c r="F307" i="115"/>
  <c r="F206" i="115"/>
  <c r="F517" i="115"/>
  <c r="F412" i="115"/>
  <c r="F309" i="115"/>
  <c r="F723" i="115"/>
  <c r="F620" i="115"/>
  <c r="F539" i="115"/>
  <c r="F436" i="115"/>
  <c r="F331" i="115"/>
  <c r="F228" i="115"/>
  <c r="F125" i="115"/>
  <c r="F642" i="115"/>
  <c r="E349" i="115"/>
  <c r="E246" i="115"/>
  <c r="E454" i="115"/>
  <c r="E557" i="115"/>
  <c r="E660" i="115"/>
  <c r="E143" i="115"/>
  <c r="O282" i="30"/>
  <c r="O294" i="30"/>
  <c r="F230" i="115"/>
  <c r="E164" i="115"/>
  <c r="E681" i="115"/>
  <c r="E578" i="115"/>
  <c r="E475" i="115"/>
  <c r="C699" i="115"/>
  <c r="C182" i="115"/>
  <c r="F185" i="115"/>
  <c r="F702" i="115"/>
  <c r="F599" i="115"/>
  <c r="F496" i="115"/>
  <c r="F391" i="115"/>
  <c r="F288" i="115"/>
  <c r="F704" i="115"/>
  <c r="F498" i="115"/>
  <c r="F393" i="115"/>
  <c r="F290" i="115"/>
  <c r="F187" i="115"/>
  <c r="E603" i="115"/>
  <c r="E500" i="115"/>
  <c r="E395" i="115"/>
  <c r="E292" i="115"/>
  <c r="E189" i="115"/>
  <c r="E706" i="115"/>
  <c r="E502" i="115"/>
  <c r="E397" i="115"/>
  <c r="E294" i="115"/>
  <c r="E708" i="115"/>
  <c r="E605" i="115"/>
  <c r="E191" i="115"/>
  <c r="F533" i="115"/>
  <c r="F636" i="115"/>
  <c r="F119" i="115"/>
  <c r="E129" i="115"/>
  <c r="E646" i="115"/>
  <c r="E543" i="115"/>
  <c r="E440" i="115"/>
  <c r="E335" i="115"/>
  <c r="E232" i="115"/>
  <c r="E446" i="115"/>
  <c r="E341" i="115"/>
  <c r="E238" i="115"/>
  <c r="E549" i="115"/>
  <c r="E652" i="115"/>
  <c r="E135" i="115"/>
  <c r="O198" i="30"/>
  <c r="Q198" i="30" s="1"/>
  <c r="O210" i="30"/>
  <c r="Q210" i="30" s="1"/>
  <c r="O91" i="30"/>
  <c r="Q91" i="30" s="1"/>
  <c r="D583" i="115"/>
  <c r="C675" i="115"/>
  <c r="C158" i="115"/>
  <c r="F573" i="115"/>
  <c r="F676" i="115"/>
  <c r="F470" i="115"/>
  <c r="F159" i="115"/>
  <c r="D161" i="115"/>
  <c r="D472" i="115"/>
  <c r="D678" i="115"/>
  <c r="G709" i="115"/>
  <c r="G503" i="115"/>
  <c r="G606" i="115"/>
  <c r="G192" i="115"/>
  <c r="G295" i="115"/>
  <c r="F426" i="115"/>
  <c r="F321" i="115"/>
  <c r="F218" i="115"/>
  <c r="F632" i="115"/>
  <c r="F115" i="115"/>
  <c r="F537" i="115"/>
  <c r="E697" i="115"/>
  <c r="E180" i="115"/>
  <c r="E594" i="115"/>
  <c r="F121" i="115"/>
  <c r="F638" i="115"/>
  <c r="F535" i="115"/>
  <c r="F432" i="115"/>
  <c r="F327" i="115"/>
  <c r="F224" i="115"/>
  <c r="E553" i="115"/>
  <c r="E345" i="115"/>
  <c r="E242" i="115"/>
  <c r="E656" i="115"/>
  <c r="E450" i="115"/>
  <c r="E139" i="115"/>
  <c r="I56" i="112"/>
  <c r="J283" i="121" s="1"/>
  <c r="D60" i="1"/>
  <c r="O144" i="30"/>
  <c r="Q144" i="30" s="1"/>
  <c r="O206" i="30"/>
  <c r="Q206" i="30" s="1"/>
  <c r="O251" i="30"/>
  <c r="Q251" i="30" s="1"/>
  <c r="O14" i="30"/>
  <c r="O21" i="30"/>
  <c r="O100" i="30"/>
  <c r="Q100" i="30" s="1"/>
  <c r="F222" i="115"/>
  <c r="F478" i="115"/>
  <c r="D480" i="115"/>
  <c r="E156" i="115"/>
  <c r="E673" i="115"/>
  <c r="E467" i="115"/>
  <c r="E570" i="115"/>
  <c r="C691" i="115"/>
  <c r="C174" i="115"/>
  <c r="F589" i="115"/>
  <c r="F692" i="115"/>
  <c r="F175" i="115"/>
  <c r="D177" i="115"/>
  <c r="D694" i="115"/>
  <c r="F531" i="115"/>
  <c r="F428" i="115"/>
  <c r="F323" i="115"/>
  <c r="F220" i="115"/>
  <c r="F117" i="115"/>
  <c r="F634" i="115"/>
  <c r="F541" i="115"/>
  <c r="F644" i="115"/>
  <c r="F127" i="115"/>
  <c r="E547" i="115"/>
  <c r="E444" i="115"/>
  <c r="E339" i="115"/>
  <c r="E236" i="115"/>
  <c r="E133" i="115"/>
  <c r="E650" i="115"/>
  <c r="E555" i="115"/>
  <c r="E347" i="115"/>
  <c r="E244" i="115"/>
  <c r="E141" i="115"/>
  <c r="E452" i="115"/>
  <c r="E658" i="115"/>
  <c r="E172" i="115"/>
  <c r="E689" i="115"/>
  <c r="E586" i="115"/>
  <c r="O93" i="30"/>
  <c r="Q93" i="30" s="1"/>
  <c r="O142" i="30"/>
  <c r="Q142" i="30" s="1"/>
  <c r="O154" i="30"/>
  <c r="Q154" i="30" s="1"/>
  <c r="O167" i="30"/>
  <c r="Q167" i="30" s="1"/>
  <c r="O179" i="30"/>
  <c r="Q179" i="30" s="1"/>
  <c r="O35" i="30"/>
  <c r="O73" i="30"/>
  <c r="F438" i="115"/>
  <c r="D456" i="115"/>
  <c r="D145" i="115"/>
  <c r="D662" i="115"/>
  <c r="D458" i="115"/>
  <c r="D561" i="115"/>
  <c r="D353" i="115"/>
  <c r="D250" i="115"/>
  <c r="D664" i="115"/>
  <c r="D563" i="115"/>
  <c r="D355" i="115"/>
  <c r="D252" i="115"/>
  <c r="D149" i="115"/>
  <c r="D666" i="115"/>
  <c r="D460" i="115"/>
  <c r="D357" i="115"/>
  <c r="D254" i="115"/>
  <c r="D565" i="115"/>
  <c r="D462" i="115"/>
  <c r="D668" i="115"/>
  <c r="D464" i="115"/>
  <c r="D153" i="115"/>
  <c r="D670" i="115"/>
  <c r="O305" i="30"/>
  <c r="G558" i="115"/>
  <c r="G247" i="115"/>
  <c r="G350" i="115"/>
  <c r="G455" i="115"/>
  <c r="G389" i="115"/>
  <c r="G494" i="115"/>
  <c r="G183" i="115"/>
  <c r="G286" i="115"/>
  <c r="G656" i="115"/>
  <c r="G139" i="115"/>
  <c r="G345" i="115"/>
  <c r="G553" i="115"/>
  <c r="G489" i="115"/>
  <c r="G178" i="115"/>
  <c r="G408" i="115"/>
  <c r="G513" i="115"/>
  <c r="G719" i="115"/>
  <c r="G616" i="115"/>
  <c r="G202" i="115"/>
  <c r="G479" i="115"/>
  <c r="G271" i="115"/>
  <c r="G582" i="115"/>
  <c r="G168" i="115"/>
  <c r="G685" i="115"/>
  <c r="G374" i="115"/>
  <c r="G173" i="115"/>
  <c r="G587" i="115"/>
  <c r="G379" i="115"/>
  <c r="G484" i="115"/>
  <c r="G690" i="115"/>
  <c r="G652" i="115"/>
  <c r="G238" i="115"/>
  <c r="G267" i="115"/>
  <c r="G164" i="115"/>
  <c r="G681" i="115"/>
  <c r="G322" i="115"/>
  <c r="G532" i="115"/>
  <c r="G635" i="115"/>
  <c r="G438" i="115"/>
  <c r="G137" i="115"/>
  <c r="G668" i="115"/>
  <c r="G491" i="115"/>
  <c r="G180" i="115"/>
  <c r="G707" i="115"/>
  <c r="BP64" i="124"/>
  <c r="I8" i="112"/>
  <c r="G448" i="115"/>
  <c r="G248" i="115"/>
  <c r="G485" i="115"/>
  <c r="G478" i="115"/>
  <c r="G328" i="115"/>
  <c r="G462" i="115"/>
  <c r="G578" i="115"/>
  <c r="G397" i="115"/>
  <c r="G697" i="115"/>
  <c r="G208" i="115"/>
  <c r="G549" i="115"/>
  <c r="G644" i="115"/>
  <c r="G402" i="115"/>
  <c r="G140" i="115"/>
  <c r="G483" i="115"/>
  <c r="G283" i="115"/>
  <c r="G647" i="115"/>
  <c r="G505" i="115"/>
  <c r="G134" i="115"/>
  <c r="G332" i="115"/>
  <c r="G358" i="115"/>
  <c r="G463" i="115"/>
  <c r="G699" i="115"/>
  <c r="G219" i="115"/>
  <c r="G343" i="115"/>
  <c r="G535" i="115"/>
  <c r="G246" i="115"/>
  <c r="G143" i="115"/>
  <c r="G633" i="115"/>
  <c r="G324" i="115"/>
  <c r="G601" i="115"/>
  <c r="G187" i="115"/>
  <c r="G393" i="115"/>
  <c r="BV64" i="124"/>
  <c r="I7" i="112"/>
  <c r="P20" i="112"/>
  <c r="O262" i="121" s="1"/>
  <c r="D289" i="121"/>
  <c r="I25" i="112"/>
  <c r="I89" i="125"/>
  <c r="J89" i="125"/>
  <c r="E89" i="125"/>
  <c r="J99" i="125"/>
  <c r="C99" i="125"/>
  <c r="E99" i="125"/>
  <c r="I99" i="125"/>
  <c r="D99" i="125"/>
  <c r="Q22" i="112"/>
  <c r="P264" i="121" s="1"/>
  <c r="N231" i="30"/>
  <c r="O231" i="30" s="1"/>
  <c r="Q231" i="30" s="1"/>
  <c r="J100" i="125"/>
  <c r="C100" i="125"/>
  <c r="D100" i="125"/>
  <c r="I100" i="125"/>
  <c r="E100" i="125"/>
  <c r="M26" i="112"/>
  <c r="L268" i="121" s="1"/>
  <c r="E25" i="112"/>
  <c r="M25" i="112" s="1"/>
  <c r="L267" i="121" s="1"/>
  <c r="E73" i="122"/>
  <c r="F297" i="121" s="1"/>
  <c r="F301" i="121"/>
  <c r="E89" i="122"/>
  <c r="E76" i="125"/>
  <c r="G76" i="125"/>
  <c r="D73" i="125"/>
  <c r="F20" i="125"/>
  <c r="I70" i="125"/>
  <c r="E70" i="125"/>
  <c r="J70" i="125"/>
  <c r="AU43" i="124"/>
  <c r="F75" i="125" s="1"/>
  <c r="C80" i="125"/>
  <c r="E80" i="125"/>
  <c r="I80" i="125"/>
  <c r="D80" i="125"/>
  <c r="J80" i="125"/>
  <c r="G96" i="125"/>
  <c r="CH50" i="124"/>
  <c r="F238" i="121"/>
  <c r="AY59" i="124"/>
  <c r="CQ59" i="124" s="1"/>
  <c r="BK64" i="124"/>
  <c r="E73" i="125"/>
  <c r="AU40" i="124"/>
  <c r="F74" i="125" s="1"/>
  <c r="BS64" i="124"/>
  <c r="C79" i="125"/>
  <c r="J79" i="125"/>
  <c r="D79" i="125"/>
  <c r="I79" i="125"/>
  <c r="E79" i="125"/>
  <c r="K41" i="127"/>
  <c r="L41" i="127"/>
  <c r="M41" i="127"/>
  <c r="G41" i="127"/>
  <c r="H41" i="127"/>
  <c r="F41" i="127"/>
  <c r="J41" i="127"/>
  <c r="N41" i="127"/>
  <c r="I41" i="127"/>
  <c r="M73" i="127"/>
  <c r="L73" i="127"/>
  <c r="N67" i="127"/>
  <c r="N68" i="127" s="1"/>
  <c r="N80" i="127" s="1"/>
  <c r="L67" i="127"/>
  <c r="M67" i="127"/>
  <c r="E41" i="127"/>
  <c r="M72" i="127"/>
  <c r="L72" i="127"/>
  <c r="T38" i="123"/>
  <c r="AF38" i="123"/>
  <c r="E104" i="56"/>
  <c r="E105" i="56" s="1"/>
  <c r="E106" i="56" s="1"/>
  <c r="E67" i="1" s="1"/>
  <c r="E38" i="123"/>
  <c r="AB130" i="123"/>
  <c r="AC130" i="123" s="1"/>
  <c r="D183" i="121" s="1"/>
  <c r="AB120" i="123"/>
  <c r="AB87" i="123"/>
  <c r="AC87" i="123" s="1"/>
  <c r="D155" i="121" s="1"/>
  <c r="AB64" i="123"/>
  <c r="AC64" i="123" s="1"/>
  <c r="D132" i="121" s="1"/>
  <c r="AB55" i="123"/>
  <c r="AC55" i="123" s="1"/>
  <c r="D123" i="121" s="1"/>
  <c r="AB42" i="123"/>
  <c r="AC42" i="123" s="1"/>
  <c r="D112" i="121" s="1"/>
  <c r="AB31" i="123"/>
  <c r="AC31" i="123" s="1"/>
  <c r="D101" i="121" s="1"/>
  <c r="F235" i="121"/>
  <c r="CP62" i="124"/>
  <c r="D241" i="121" s="1"/>
  <c r="F221" i="121"/>
  <c r="F239" i="121"/>
  <c r="G33" i="125"/>
  <c r="CP36" i="124"/>
  <c r="D218" i="121" s="1"/>
  <c r="CP60" i="124"/>
  <c r="D239" i="121" s="1"/>
  <c r="CP56" i="124"/>
  <c r="D235" i="121" s="1"/>
  <c r="F240" i="121"/>
  <c r="G34" i="125"/>
  <c r="F234" i="121"/>
  <c r="CP61" i="124"/>
  <c r="D240" i="121" s="1"/>
  <c r="Q96" i="125"/>
  <c r="L96" i="125"/>
  <c r="U96" i="125" s="1"/>
  <c r="F241" i="121"/>
  <c r="H29" i="125"/>
  <c r="AY26" i="124"/>
  <c r="J251" i="121"/>
  <c r="AY37" i="124"/>
  <c r="L248" i="121"/>
  <c r="J244" i="121"/>
  <c r="F248" i="121"/>
  <c r="W252" i="121"/>
  <c r="K244" i="121"/>
  <c r="U247" i="121"/>
  <c r="AV57" i="124"/>
  <c r="D245" i="121"/>
  <c r="L35" i="124"/>
  <c r="L24" i="124"/>
  <c r="O244" i="121"/>
  <c r="R251" i="121"/>
  <c r="F244" i="121"/>
  <c r="M251" i="121"/>
  <c r="BJ16" i="124"/>
  <c r="K248" i="121"/>
  <c r="O248" i="121"/>
  <c r="Y252" i="121"/>
  <c r="G248" i="121"/>
  <c r="AI16" i="124"/>
  <c r="V252" i="121"/>
  <c r="AY33" i="124"/>
  <c r="CQ33" i="124" s="1"/>
  <c r="L247" i="121"/>
  <c r="O246" i="121"/>
  <c r="S246" i="121"/>
  <c r="F247" i="121"/>
  <c r="M248" i="121"/>
  <c r="O245" i="121"/>
  <c r="S251" i="121"/>
  <c r="H246" i="121"/>
  <c r="V244" i="121"/>
  <c r="I252" i="121"/>
  <c r="E246" i="121"/>
  <c r="Y245" i="121"/>
  <c r="AL252" i="121"/>
  <c r="AX57" i="124"/>
  <c r="E244" i="121"/>
  <c r="I248" i="121"/>
  <c r="J248" i="121"/>
  <c r="AP57" i="124"/>
  <c r="W57" i="124"/>
  <c r="H252" i="121"/>
  <c r="D57" i="124"/>
  <c r="AW57" i="124"/>
  <c r="X246" i="121"/>
  <c r="J252" i="121"/>
  <c r="X247" i="121"/>
  <c r="H245" i="121"/>
  <c r="I245" i="121"/>
  <c r="Q246" i="121"/>
  <c r="AU54" i="124"/>
  <c r="J245" i="121"/>
  <c r="G244" i="121"/>
  <c r="AJ64" i="124"/>
  <c r="AW16" i="124"/>
  <c r="AV16" i="124"/>
  <c r="I251" i="121"/>
  <c r="I246" i="121"/>
  <c r="AE16" i="124"/>
  <c r="AW19" i="124"/>
  <c r="M247" i="121"/>
  <c r="L23" i="124"/>
  <c r="G246" i="121"/>
  <c r="L246" i="121"/>
  <c r="G252" i="121"/>
  <c r="Q251" i="121"/>
  <c r="H251" i="121"/>
  <c r="AU24" i="124"/>
  <c r="CP24" i="124" s="1"/>
  <c r="Q247" i="121"/>
  <c r="U246" i="121"/>
  <c r="E43" i="124"/>
  <c r="Q244" i="121"/>
  <c r="T244" i="121"/>
  <c r="Q245" i="121"/>
  <c r="H33" i="124"/>
  <c r="V251" i="121"/>
  <c r="P248" i="121"/>
  <c r="Q248" i="121"/>
  <c r="T246" i="121"/>
  <c r="R79" i="125"/>
  <c r="R252" i="121"/>
  <c r="R246" i="121"/>
  <c r="Z252" i="121"/>
  <c r="D252" i="121"/>
  <c r="I16" i="124"/>
  <c r="CP44" i="124"/>
  <c r="J40" i="124"/>
  <c r="M40" i="124"/>
  <c r="N64" i="124"/>
  <c r="S40" i="124"/>
  <c r="H244" i="121"/>
  <c r="F246" i="121"/>
  <c r="R244" i="121"/>
  <c r="O251" i="121"/>
  <c r="Z251" i="121"/>
  <c r="AU27" i="124"/>
  <c r="CP27" i="124" s="1"/>
  <c r="F43" i="124"/>
  <c r="AZ57" i="124"/>
  <c r="H78" i="125" s="1"/>
  <c r="H19" i="125"/>
  <c r="M19" i="124"/>
  <c r="CP59" i="124"/>
  <c r="AQ57" i="124"/>
  <c r="L33" i="124"/>
  <c r="AU21" i="124"/>
  <c r="CP21" i="124" s="1"/>
  <c r="J16" i="124"/>
  <c r="AP16" i="124"/>
  <c r="C43" i="124"/>
  <c r="W251" i="121"/>
  <c r="D244" i="121"/>
  <c r="M252" i="121"/>
  <c r="AY30" i="124"/>
  <c r="CQ30" i="124" s="1"/>
  <c r="L251" i="121"/>
  <c r="E251" i="121"/>
  <c r="P244" i="121"/>
  <c r="W244" i="121"/>
  <c r="P245" i="121"/>
  <c r="P246" i="121"/>
  <c r="P247" i="121"/>
  <c r="E252" i="121"/>
  <c r="H48" i="124"/>
  <c r="H36" i="124"/>
  <c r="C70" i="125" s="1"/>
  <c r="H20" i="124"/>
  <c r="G16" i="124"/>
  <c r="CP42" i="124"/>
  <c r="AU32" i="124"/>
  <c r="CP32" i="124" s="1"/>
  <c r="AU20" i="124"/>
  <c r="CP20" i="124" s="1"/>
  <c r="T247" i="121"/>
  <c r="S247" i="121"/>
  <c r="AY21" i="124"/>
  <c r="CQ21" i="124" s="1"/>
  <c r="AY38" i="124"/>
  <c r="X251" i="121"/>
  <c r="L30" i="124"/>
  <c r="K251" i="121"/>
  <c r="L59" i="124"/>
  <c r="I57" i="124"/>
  <c r="S43" i="124"/>
  <c r="G251" i="121"/>
  <c r="N244" i="121"/>
  <c r="R245" i="121"/>
  <c r="N246" i="121"/>
  <c r="N248" i="121"/>
  <c r="U251" i="121"/>
  <c r="K247" i="121"/>
  <c r="L21" i="124"/>
  <c r="L42" i="124"/>
  <c r="W40" i="124"/>
  <c r="AK64" i="124"/>
  <c r="G40" i="124"/>
  <c r="Y251" i="121"/>
  <c r="AL251" i="121"/>
  <c r="X244" i="121"/>
  <c r="X248" i="121"/>
  <c r="Q252" i="121"/>
  <c r="T251" i="121"/>
  <c r="S252" i="121"/>
  <c r="AK251" i="121"/>
  <c r="L252" i="121"/>
  <c r="P252" i="121"/>
  <c r="F252" i="121"/>
  <c r="H22" i="125"/>
  <c r="CP41" i="124"/>
  <c r="AU38" i="124"/>
  <c r="F72" i="125" s="1"/>
  <c r="AU18" i="124"/>
  <c r="CP18" i="124" s="1"/>
  <c r="U244" i="121"/>
  <c r="U248" i="121"/>
  <c r="T248" i="121"/>
  <c r="S244" i="121"/>
  <c r="S248" i="121"/>
  <c r="AY17" i="124"/>
  <c r="CQ17" i="124" s="1"/>
  <c r="BJ19" i="124"/>
  <c r="AY32" i="124"/>
  <c r="CQ32" i="124" s="1"/>
  <c r="K246" i="121"/>
  <c r="J246" i="121"/>
  <c r="L32" i="124"/>
  <c r="K252" i="121"/>
  <c r="V64" i="124"/>
  <c r="L17" i="124"/>
  <c r="L26" i="124"/>
  <c r="L41" i="124"/>
  <c r="W43" i="124"/>
  <c r="K57" i="124"/>
  <c r="K40" i="124"/>
  <c r="J43" i="124"/>
  <c r="AX19" i="124"/>
  <c r="BF16" i="124"/>
  <c r="BF57" i="124"/>
  <c r="R64" i="124"/>
  <c r="S19" i="124"/>
  <c r="H30" i="124"/>
  <c r="E245" i="121"/>
  <c r="M246" i="121"/>
  <c r="G247" i="121"/>
  <c r="N245" i="121"/>
  <c r="R247" i="121"/>
  <c r="R248" i="121"/>
  <c r="Y247" i="121"/>
  <c r="F16" i="124"/>
  <c r="J247" i="121"/>
  <c r="L27" i="124"/>
  <c r="K43" i="124"/>
  <c r="K16" i="124"/>
  <c r="BF43" i="124"/>
  <c r="AZ16" i="124"/>
  <c r="L37" i="124"/>
  <c r="G57" i="124"/>
  <c r="L48" i="124"/>
  <c r="N251" i="121"/>
  <c r="I247" i="121"/>
  <c r="N247" i="121"/>
  <c r="H248" i="121"/>
  <c r="L244" i="121"/>
  <c r="F245" i="121"/>
  <c r="M245" i="121"/>
  <c r="D247" i="121"/>
  <c r="H247" i="121"/>
  <c r="E248" i="121"/>
  <c r="AY24" i="124"/>
  <c r="CQ24" i="124" s="1"/>
  <c r="O247" i="121"/>
  <c r="N252" i="121"/>
  <c r="L38" i="124"/>
  <c r="H18" i="125"/>
  <c r="AU58" i="124"/>
  <c r="AY58" i="124"/>
  <c r="CQ58" i="124" s="1"/>
  <c r="L47" i="124"/>
  <c r="BU16" i="124"/>
  <c r="AY20" i="124"/>
  <c r="CQ20" i="124" s="1"/>
  <c r="AR16" i="124"/>
  <c r="AU33" i="124"/>
  <c r="CP33" i="124" s="1"/>
  <c r="AT57" i="124"/>
  <c r="D234" i="121"/>
  <c r="AU37" i="124"/>
  <c r="F71" i="125" s="1"/>
  <c r="AU35" i="124"/>
  <c r="F69" i="125" s="1"/>
  <c r="AU26" i="124"/>
  <c r="CP26" i="124" s="1"/>
  <c r="AQ19" i="124"/>
  <c r="AT16" i="124"/>
  <c r="I43" i="124"/>
  <c r="I19" i="124"/>
  <c r="L54" i="124"/>
  <c r="BJ43" i="124"/>
  <c r="AY43" i="124" s="1"/>
  <c r="BJ40" i="124"/>
  <c r="AY40" i="124" s="1"/>
  <c r="C40" i="124"/>
  <c r="G43" i="124"/>
  <c r="AH64" i="124"/>
  <c r="AF64" i="124"/>
  <c r="W16" i="124"/>
  <c r="AB76" i="123"/>
  <c r="AC76" i="123" s="1"/>
  <c r="D144" i="121" s="1"/>
  <c r="I43" i="125"/>
  <c r="F47" i="125"/>
  <c r="O47" i="125" s="1"/>
  <c r="Y47" i="125" s="1"/>
  <c r="E43" i="125"/>
  <c r="J52" i="125"/>
  <c r="J26" i="125" s="1"/>
  <c r="E57" i="125"/>
  <c r="I56" i="125"/>
  <c r="D47" i="125"/>
  <c r="E56" i="125"/>
  <c r="C47" i="125"/>
  <c r="I52" i="125"/>
  <c r="I26" i="125" s="1"/>
  <c r="J43" i="125"/>
  <c r="F38" i="123"/>
  <c r="R38" i="123"/>
  <c r="AD38" i="123"/>
  <c r="E16" i="124"/>
  <c r="F57" i="124"/>
  <c r="U64" i="124"/>
  <c r="L18" i="124"/>
  <c r="L29" i="124"/>
  <c r="K19" i="124"/>
  <c r="AY18" i="124"/>
  <c r="CQ18" i="124" s="1"/>
  <c r="BJ57" i="124"/>
  <c r="X64" i="124"/>
  <c r="AC64" i="124"/>
  <c r="AB64" i="124"/>
  <c r="M43" i="124"/>
  <c r="M16" i="124"/>
  <c r="AV19" i="124"/>
  <c r="AZ19" i="124"/>
  <c r="BF40" i="124"/>
  <c r="BQ16" i="124"/>
  <c r="BQ19" i="124"/>
  <c r="BQ64" i="124" s="1"/>
  <c r="AA64" i="124"/>
  <c r="CP48" i="124"/>
  <c r="D43" i="124"/>
  <c r="H39" i="124"/>
  <c r="C92" i="125" s="1"/>
  <c r="H37" i="124"/>
  <c r="H29" i="124"/>
  <c r="H26" i="124"/>
  <c r="H23" i="124"/>
  <c r="H18" i="124"/>
  <c r="D16" i="124"/>
  <c r="J57" i="124"/>
  <c r="J19" i="124"/>
  <c r="AU23" i="124"/>
  <c r="CP23" i="124" s="1"/>
  <c r="W19" i="124"/>
  <c r="H35" i="124"/>
  <c r="AY23" i="124"/>
  <c r="CQ23" i="124" s="1"/>
  <c r="H77" i="124"/>
  <c r="I257" i="121" s="1"/>
  <c r="C244" i="121"/>
  <c r="CP47" i="124"/>
  <c r="AY54" i="124"/>
  <c r="G77" i="125" s="1"/>
  <c r="BH64" i="124"/>
  <c r="H42" i="124"/>
  <c r="S16" i="124"/>
  <c r="E57" i="124"/>
  <c r="AU17" i="124"/>
  <c r="N72" i="127"/>
  <c r="E57" i="127"/>
  <c r="D110" i="125"/>
  <c r="N73" i="127"/>
  <c r="AE19" i="124"/>
  <c r="H19" i="121"/>
  <c r="X245" i="121"/>
  <c r="Y246" i="121"/>
  <c r="H24" i="124"/>
  <c r="O64" i="124"/>
  <c r="AS57" i="124"/>
  <c r="M244" i="121"/>
  <c r="D246" i="121"/>
  <c r="E247" i="121"/>
  <c r="W245" i="121"/>
  <c r="W246" i="121"/>
  <c r="W247" i="121"/>
  <c r="W248" i="121"/>
  <c r="P251" i="121"/>
  <c r="U252" i="121"/>
  <c r="AR57" i="124"/>
  <c r="F19" i="124"/>
  <c r="H45" i="124"/>
  <c r="C95" i="125" s="1"/>
  <c r="H32" i="124"/>
  <c r="CI52" i="124"/>
  <c r="U245" i="121"/>
  <c r="T245" i="121"/>
  <c r="S245" i="121"/>
  <c r="AY27" i="124"/>
  <c r="CQ27" i="124" s="1"/>
  <c r="AX16" i="124"/>
  <c r="AS19" i="124"/>
  <c r="I40" i="124"/>
  <c r="BG64" i="124"/>
  <c r="AI19" i="124"/>
  <c r="L20" i="124"/>
  <c r="L58" i="124"/>
  <c r="AI57" i="124"/>
  <c r="T64" i="124"/>
  <c r="L36" i="124"/>
  <c r="D70" i="125" s="1"/>
  <c r="L45" i="124"/>
  <c r="P64" i="124"/>
  <c r="F251" i="121"/>
  <c r="V245" i="121"/>
  <c r="V246" i="121"/>
  <c r="V247" i="121"/>
  <c r="V248" i="121"/>
  <c r="Y248" i="121"/>
  <c r="T252" i="121"/>
  <c r="AJ252" i="121"/>
  <c r="AR19" i="124"/>
  <c r="E19" i="124"/>
  <c r="S57" i="124"/>
  <c r="O252" i="121"/>
  <c r="AE57" i="124"/>
  <c r="Z64" i="124"/>
  <c r="G19" i="124"/>
  <c r="C16" i="124"/>
  <c r="H17" i="124"/>
  <c r="K245" i="121"/>
  <c r="AG64" i="124"/>
  <c r="Q64" i="124"/>
  <c r="AD64" i="124"/>
  <c r="H41" i="124"/>
  <c r="C19" i="124"/>
  <c r="M57" i="124"/>
  <c r="AP19" i="124"/>
  <c r="I77" i="124"/>
  <c r="J257" i="121" s="1"/>
  <c r="BD64" i="124"/>
  <c r="H38" i="124"/>
  <c r="H58" i="124"/>
  <c r="C57" i="124"/>
  <c r="D19" i="124"/>
  <c r="L44" i="124"/>
  <c r="BB64" i="124"/>
  <c r="E40" i="124"/>
  <c r="H47" i="124"/>
  <c r="AU29" i="124"/>
  <c r="CP29" i="124" s="1"/>
  <c r="AT19" i="124"/>
  <c r="AQ16" i="124"/>
  <c r="BU19" i="124"/>
  <c r="BU64" i="124" s="1"/>
  <c r="AY29" i="124"/>
  <c r="CQ29" i="124" s="1"/>
  <c r="AS16" i="124"/>
  <c r="D40" i="124"/>
  <c r="H59" i="124"/>
  <c r="AU30" i="124"/>
  <c r="CP30" i="124" s="1"/>
  <c r="H44" i="124"/>
  <c r="H27" i="124"/>
  <c r="I244" i="121"/>
  <c r="H21" i="124"/>
  <c r="BI64" i="124"/>
  <c r="BF19" i="124"/>
  <c r="L245" i="121"/>
  <c r="D248" i="121"/>
  <c r="Y244" i="121"/>
  <c r="AY36" i="124"/>
  <c r="BA64" i="124"/>
  <c r="CK64" i="124"/>
  <c r="BC64" i="124"/>
  <c r="AY35" i="124"/>
  <c r="BE64" i="124"/>
  <c r="H25" i="125"/>
  <c r="Y64" i="124"/>
  <c r="AK252" i="121"/>
  <c r="CJ64" i="124"/>
  <c r="CL64" i="124"/>
  <c r="AJ251" i="121"/>
  <c r="C247" i="121"/>
  <c r="C251" i="121"/>
  <c r="C248" i="121"/>
  <c r="C231" i="121"/>
  <c r="C246" i="121"/>
  <c r="C207" i="121"/>
  <c r="N26" i="112"/>
  <c r="M268" i="121" s="1"/>
  <c r="O23" i="112"/>
  <c r="N265" i="121" s="1"/>
  <c r="O21" i="112"/>
  <c r="N263" i="121" s="1"/>
  <c r="O26" i="112"/>
  <c r="N268" i="121" s="1"/>
  <c r="H56" i="112"/>
  <c r="I283" i="121" s="1"/>
  <c r="E56" i="112"/>
  <c r="F283" i="121" s="1"/>
  <c r="N21" i="112"/>
  <c r="M263" i="121" s="1"/>
  <c r="C58" i="1"/>
  <c r="D97" i="118" s="1"/>
  <c r="E118" i="118"/>
  <c r="E37" i="121" s="1"/>
  <c r="P60" i="125"/>
  <c r="Z60" i="125" s="1"/>
  <c r="E93" i="118"/>
  <c r="E35" i="121" s="1"/>
  <c r="M60" i="125"/>
  <c r="V60" i="125" s="1"/>
  <c r="F7" i="30"/>
  <c r="F68" i="121" s="1"/>
  <c r="C66" i="1"/>
  <c r="D96" i="118"/>
  <c r="L50" i="125"/>
  <c r="U50" i="125" s="1"/>
  <c r="D104" i="56"/>
  <c r="D105" i="56" s="1"/>
  <c r="H32" i="123"/>
  <c r="C26" i="123"/>
  <c r="D51" i="123"/>
  <c r="D50" i="123" s="1"/>
  <c r="J67" i="123"/>
  <c r="I45" i="123"/>
  <c r="AA67" i="123"/>
  <c r="AD51" i="123"/>
  <c r="AD50" i="123" s="1"/>
  <c r="Q59" i="125"/>
  <c r="AD32" i="123"/>
  <c r="AG26" i="123"/>
  <c r="AB126" i="123"/>
  <c r="AC126" i="123" s="1"/>
  <c r="D179" i="121" s="1"/>
  <c r="M129" i="123"/>
  <c r="AF32" i="123"/>
  <c r="AB141" i="123"/>
  <c r="Z32" i="123"/>
  <c r="AE78" i="123"/>
  <c r="P32" i="125"/>
  <c r="AB110" i="123"/>
  <c r="AB101" i="123"/>
  <c r="AC101" i="123" s="1"/>
  <c r="D165" i="121" s="1"/>
  <c r="AB88" i="123"/>
  <c r="AC88" i="123" s="1"/>
  <c r="D156" i="121" s="1"/>
  <c r="AB44" i="123"/>
  <c r="AB33" i="123"/>
  <c r="AC33" i="123" s="1"/>
  <c r="D103" i="121" s="1"/>
  <c r="M86" i="123"/>
  <c r="D49" i="125" s="1"/>
  <c r="D27" i="125" s="1"/>
  <c r="AB30" i="123"/>
  <c r="AC30" i="123" s="1"/>
  <c r="D100" i="121" s="1"/>
  <c r="W51" i="123"/>
  <c r="AG32" i="123"/>
  <c r="R51" i="123"/>
  <c r="R50" i="123" s="1"/>
  <c r="K32" i="123"/>
  <c r="J38" i="123"/>
  <c r="U38" i="123"/>
  <c r="AG38" i="123"/>
  <c r="L51" i="123"/>
  <c r="L50" i="123" s="1"/>
  <c r="X51" i="123"/>
  <c r="X50" i="123" s="1"/>
  <c r="N32" i="123"/>
  <c r="M26" i="123"/>
  <c r="V32" i="123"/>
  <c r="G26" i="123"/>
  <c r="R67" i="123"/>
  <c r="H51" i="123"/>
  <c r="H50" i="123" s="1"/>
  <c r="X32" i="123"/>
  <c r="X26" i="123"/>
  <c r="AH32" i="123"/>
  <c r="AA26" i="123"/>
  <c r="S74" i="123"/>
  <c r="S51" i="123"/>
  <c r="S50" i="123" s="1"/>
  <c r="AE51" i="123"/>
  <c r="AE50" i="123" s="1"/>
  <c r="K66" i="123"/>
  <c r="U66" i="123"/>
  <c r="E78" i="123"/>
  <c r="M51" i="123"/>
  <c r="G51" i="123"/>
  <c r="G50" i="123" s="1"/>
  <c r="L67" i="123"/>
  <c r="J26" i="123"/>
  <c r="X67" i="123"/>
  <c r="Q66" i="123"/>
  <c r="J66" i="123"/>
  <c r="Y67" i="123"/>
  <c r="AH78" i="123"/>
  <c r="G67" i="123"/>
  <c r="I32" i="123"/>
  <c r="T78" i="123"/>
  <c r="I51" i="123"/>
  <c r="C51" i="123"/>
  <c r="C50" i="123" s="1"/>
  <c r="C108" i="123"/>
  <c r="T67" i="123"/>
  <c r="H26" i="123"/>
  <c r="N26" i="123"/>
  <c r="Q67" i="123"/>
  <c r="N66" i="123"/>
  <c r="F78" i="123"/>
  <c r="N38" i="123"/>
  <c r="H66" i="123"/>
  <c r="AH74" i="123"/>
  <c r="E51" i="123"/>
  <c r="E50" i="123" s="1"/>
  <c r="AH51" i="123"/>
  <c r="AH50" i="123" s="1"/>
  <c r="AG67" i="123"/>
  <c r="R26" i="123"/>
  <c r="T26" i="123"/>
  <c r="U67" i="123"/>
  <c r="F67" i="123"/>
  <c r="M91" i="123"/>
  <c r="D51" i="125" s="1"/>
  <c r="W86" i="123"/>
  <c r="F49" i="125" s="1"/>
  <c r="AB28" i="123"/>
  <c r="AC28" i="123" s="1"/>
  <c r="D98" i="121" s="1"/>
  <c r="AB116" i="123"/>
  <c r="D38" i="123"/>
  <c r="AB119" i="123"/>
  <c r="AB41" i="123"/>
  <c r="AC41" i="123" s="1"/>
  <c r="D111" i="121" s="1"/>
  <c r="W74" i="123"/>
  <c r="F152" i="123"/>
  <c r="G194" i="121" s="1"/>
  <c r="K38" i="123"/>
  <c r="M59" i="125"/>
  <c r="V59" i="125" s="1"/>
  <c r="I134" i="123"/>
  <c r="AB118" i="123"/>
  <c r="AB84" i="123"/>
  <c r="AC84" i="123" s="1"/>
  <c r="D152" i="121" s="1"/>
  <c r="AB62" i="123"/>
  <c r="AC62" i="123" s="1"/>
  <c r="D130" i="121" s="1"/>
  <c r="AB53" i="123"/>
  <c r="AC53" i="123" s="1"/>
  <c r="D121" i="121" s="1"/>
  <c r="AB40" i="123"/>
  <c r="AC40" i="123" s="1"/>
  <c r="D110" i="121" s="1"/>
  <c r="Q38" i="123"/>
  <c r="Z38" i="123"/>
  <c r="AB136" i="123"/>
  <c r="AC136" i="123" s="1"/>
  <c r="D189" i="121" s="1"/>
  <c r="AB105" i="123"/>
  <c r="AC105" i="123" s="1"/>
  <c r="D169" i="121" s="1"/>
  <c r="AB83" i="123"/>
  <c r="AC83" i="123" s="1"/>
  <c r="D151" i="121" s="1"/>
  <c r="U78" i="123"/>
  <c r="I86" i="123"/>
  <c r="C49" i="125" s="1"/>
  <c r="C27" i="125" s="1"/>
  <c r="AF78" i="123"/>
  <c r="AB47" i="123"/>
  <c r="AC47" i="123" s="1"/>
  <c r="D116" i="121" s="1"/>
  <c r="AB133" i="123"/>
  <c r="AC133" i="123" s="1"/>
  <c r="D186" i="121" s="1"/>
  <c r="S38" i="123"/>
  <c r="AB72" i="123"/>
  <c r="AC72" i="123" s="1"/>
  <c r="D140" i="121" s="1"/>
  <c r="Z78" i="123"/>
  <c r="AB36" i="123"/>
  <c r="AC36" i="123" s="1"/>
  <c r="D106" i="121" s="1"/>
  <c r="AB60" i="123"/>
  <c r="AC60" i="123" s="1"/>
  <c r="D128" i="121" s="1"/>
  <c r="AA91" i="123"/>
  <c r="G51" i="125" s="1"/>
  <c r="AA134" i="123"/>
  <c r="I80" i="123"/>
  <c r="I78" i="123" s="1"/>
  <c r="AB61" i="123"/>
  <c r="AC61" i="123" s="1"/>
  <c r="D129" i="121" s="1"/>
  <c r="AB52" i="123"/>
  <c r="AC52" i="123" s="1"/>
  <c r="D120" i="121" s="1"/>
  <c r="AF51" i="123"/>
  <c r="AF50" i="123" s="1"/>
  <c r="Y51" i="123"/>
  <c r="Y50" i="123" s="1"/>
  <c r="T51" i="123"/>
  <c r="T50" i="123" s="1"/>
  <c r="P59" i="125"/>
  <c r="Z59" i="125" s="1"/>
  <c r="K78" i="123"/>
  <c r="W67" i="123"/>
  <c r="E66" i="123"/>
  <c r="E74" i="123"/>
  <c r="AH67" i="123"/>
  <c r="M32" i="123"/>
  <c r="V67" i="123"/>
  <c r="AD67" i="123"/>
  <c r="AB103" i="123"/>
  <c r="AC103" i="123" s="1"/>
  <c r="D167" i="121" s="1"/>
  <c r="AB63" i="123"/>
  <c r="AC63" i="123" s="1"/>
  <c r="D131" i="121" s="1"/>
  <c r="Y38" i="123"/>
  <c r="AB115" i="123"/>
  <c r="M45" i="123"/>
  <c r="Z51" i="123"/>
  <c r="Z50" i="123" s="1"/>
  <c r="U51" i="123"/>
  <c r="U50" i="123" s="1"/>
  <c r="J51" i="123"/>
  <c r="J50" i="123" s="1"/>
  <c r="AB97" i="123"/>
  <c r="E26" i="123"/>
  <c r="L26" i="123"/>
  <c r="D74" i="123"/>
  <c r="AH26" i="123"/>
  <c r="AG78" i="123"/>
  <c r="AA66" i="123"/>
  <c r="F74" i="123"/>
  <c r="AE32" i="123"/>
  <c r="C74" i="123"/>
  <c r="L78" i="123"/>
  <c r="H78" i="123"/>
  <c r="L61" i="125"/>
  <c r="U61" i="125" s="1"/>
  <c r="AB111" i="123"/>
  <c r="AB27" i="123"/>
  <c r="AC27" i="123" s="1"/>
  <c r="D97" i="121" s="1"/>
  <c r="J78" i="123"/>
  <c r="W134" i="123"/>
  <c r="AB104" i="123"/>
  <c r="AC104" i="123" s="1"/>
  <c r="D168" i="121" s="1"/>
  <c r="AB37" i="123"/>
  <c r="AC37" i="123" s="1"/>
  <c r="D107" i="121" s="1"/>
  <c r="AA51" i="123"/>
  <c r="V51" i="123"/>
  <c r="V50" i="123" s="1"/>
  <c r="K51" i="123"/>
  <c r="K50" i="123" s="1"/>
  <c r="F51" i="123"/>
  <c r="F50" i="123" s="1"/>
  <c r="U26" i="123"/>
  <c r="Q26" i="123"/>
  <c r="L74" i="123"/>
  <c r="L65" i="123" s="1"/>
  <c r="R32" i="123"/>
  <c r="D26" i="123"/>
  <c r="S67" i="123"/>
  <c r="AF74" i="123"/>
  <c r="C66" i="123"/>
  <c r="G74" i="123"/>
  <c r="G152" i="123"/>
  <c r="H194" i="121" s="1"/>
  <c r="I74" i="123"/>
  <c r="Q61" i="125"/>
  <c r="G38" i="123"/>
  <c r="AE38" i="123"/>
  <c r="S78" i="123"/>
  <c r="AB73" i="123"/>
  <c r="AC73" i="123" s="1"/>
  <c r="D141" i="121" s="1"/>
  <c r="N78" i="123"/>
  <c r="AB48" i="123"/>
  <c r="AC48" i="123" s="1"/>
  <c r="D117" i="121" s="1"/>
  <c r="E117" i="123"/>
  <c r="AB70" i="123"/>
  <c r="AC70" i="123" s="1"/>
  <c r="D138" i="121" s="1"/>
  <c r="W121" i="123"/>
  <c r="AB114" i="123"/>
  <c r="Z117" i="123"/>
  <c r="AB135" i="123"/>
  <c r="AC135" i="123" s="1"/>
  <c r="D188" i="121" s="1"/>
  <c r="AB71" i="123"/>
  <c r="AC71" i="123" s="1"/>
  <c r="D139" i="121" s="1"/>
  <c r="AB54" i="123"/>
  <c r="AC54" i="123" s="1"/>
  <c r="D122" i="121" s="1"/>
  <c r="C38" i="123"/>
  <c r="V108" i="123"/>
  <c r="AA129" i="123"/>
  <c r="F108" i="123"/>
  <c r="AB75" i="123"/>
  <c r="AC75" i="123" s="1"/>
  <c r="D143" i="121" s="1"/>
  <c r="H149" i="123"/>
  <c r="AB49" i="123"/>
  <c r="W80" i="123"/>
  <c r="W78" i="123" s="1"/>
  <c r="W18" i="123"/>
  <c r="M28" i="125"/>
  <c r="R50" i="125"/>
  <c r="R108" i="123"/>
  <c r="AB19" i="123"/>
  <c r="AB125" i="123"/>
  <c r="AC125" i="123" s="1"/>
  <c r="D178" i="121" s="1"/>
  <c r="W45" i="123"/>
  <c r="AB56" i="123"/>
  <c r="AC56" i="123" s="1"/>
  <c r="D124" i="121" s="1"/>
  <c r="AB68" i="123"/>
  <c r="AC68" i="123" s="1"/>
  <c r="D136" i="121" s="1"/>
  <c r="AB131" i="123"/>
  <c r="AC131" i="123" s="1"/>
  <c r="D184" i="121" s="1"/>
  <c r="S51" i="125"/>
  <c r="J117" i="123"/>
  <c r="O50" i="125"/>
  <c r="Y50" i="125" s="1"/>
  <c r="O28" i="125"/>
  <c r="H117" i="123"/>
  <c r="E152" i="123"/>
  <c r="F194" i="121" s="1"/>
  <c r="I18" i="123"/>
  <c r="AB124" i="123"/>
  <c r="AC124" i="123" s="1"/>
  <c r="D177" i="121" s="1"/>
  <c r="AB106" i="123"/>
  <c r="AC106" i="123" s="1"/>
  <c r="D170" i="121" s="1"/>
  <c r="AB96" i="123"/>
  <c r="AB85" i="123"/>
  <c r="AC85" i="123" s="1"/>
  <c r="D153" i="121" s="1"/>
  <c r="M94" i="123"/>
  <c r="M134" i="123"/>
  <c r="AB46" i="123"/>
  <c r="AC46" i="123" s="1"/>
  <c r="D115" i="121" s="1"/>
  <c r="AB58" i="123"/>
  <c r="AC58" i="123" s="1"/>
  <c r="D126" i="121" s="1"/>
  <c r="AB89" i="123"/>
  <c r="AC89" i="123" s="1"/>
  <c r="D157" i="121" s="1"/>
  <c r="AB102" i="123"/>
  <c r="AC102" i="123" s="1"/>
  <c r="D166" i="121" s="1"/>
  <c r="F60" i="125"/>
  <c r="AB140" i="123"/>
  <c r="C100" i="123"/>
  <c r="AB43" i="123"/>
  <c r="AC43" i="123" s="1"/>
  <c r="D113" i="121" s="1"/>
  <c r="Q108" i="123"/>
  <c r="AB79" i="123"/>
  <c r="AD113" i="123"/>
  <c r="K117" i="123"/>
  <c r="AH108" i="123"/>
  <c r="I129" i="123"/>
  <c r="M61" i="125"/>
  <c r="V61" i="125" s="1"/>
  <c r="E100" i="123"/>
  <c r="S113" i="123"/>
  <c r="T117" i="123"/>
  <c r="AB122" i="123"/>
  <c r="AC122" i="123" s="1"/>
  <c r="D175" i="121" s="1"/>
  <c r="F59" i="125"/>
  <c r="F32" i="125" s="1"/>
  <c r="W139" i="123"/>
  <c r="U192" i="121" s="1"/>
  <c r="W39" i="123"/>
  <c r="AB22" i="123"/>
  <c r="AB137" i="123"/>
  <c r="AG117" i="123"/>
  <c r="AE117" i="123"/>
  <c r="V117" i="123"/>
  <c r="AA94" i="123"/>
  <c r="D152" i="123"/>
  <c r="E194" i="121" s="1"/>
  <c r="U113" i="123"/>
  <c r="M113" i="123"/>
  <c r="X108" i="123"/>
  <c r="C117" i="123"/>
  <c r="R117" i="123"/>
  <c r="G117" i="123"/>
  <c r="S108" i="123"/>
  <c r="F117" i="123"/>
  <c r="AD117" i="123"/>
  <c r="G108" i="123"/>
  <c r="AG108" i="123"/>
  <c r="Z108" i="123"/>
  <c r="F113" i="123"/>
  <c r="L100" i="123"/>
  <c r="E113" i="123"/>
  <c r="M117" i="123"/>
  <c r="N117" i="123"/>
  <c r="T108" i="123"/>
  <c r="AA117" i="123"/>
  <c r="D117" i="123"/>
  <c r="H108" i="123"/>
  <c r="N108" i="123"/>
  <c r="D113" i="123"/>
  <c r="M100" i="123"/>
  <c r="X113" i="123"/>
  <c r="AG100" i="123"/>
  <c r="AH117" i="123"/>
  <c r="L108" i="123"/>
  <c r="U117" i="123"/>
  <c r="AE108" i="123"/>
  <c r="X117" i="123"/>
  <c r="Q117" i="123"/>
  <c r="AF108" i="123"/>
  <c r="U108" i="123"/>
  <c r="I108" i="123"/>
  <c r="D108" i="123"/>
  <c r="T113" i="123"/>
  <c r="Y117" i="123"/>
  <c r="L117" i="123"/>
  <c r="K108" i="123"/>
  <c r="AF117" i="123"/>
  <c r="J108" i="123"/>
  <c r="Y108" i="123"/>
  <c r="J113" i="123"/>
  <c r="E108" i="123"/>
  <c r="AD108" i="123"/>
  <c r="AA108" i="123"/>
  <c r="AA57" i="123"/>
  <c r="M18" i="123"/>
  <c r="M57" i="123"/>
  <c r="AA86" i="123"/>
  <c r="G49" i="125" s="1"/>
  <c r="J49" i="125" s="1"/>
  <c r="M50" i="125"/>
  <c r="V50" i="125" s="1"/>
  <c r="W94" i="123"/>
  <c r="AB92" i="123"/>
  <c r="I121" i="123"/>
  <c r="I117" i="123"/>
  <c r="W108" i="123"/>
  <c r="AB95" i="123"/>
  <c r="J152" i="123"/>
  <c r="K194" i="121" s="1"/>
  <c r="AB90" i="123"/>
  <c r="AB29" i="123"/>
  <c r="AC29" i="123" s="1"/>
  <c r="D99" i="121" s="1"/>
  <c r="V38" i="123"/>
  <c r="AH38" i="123"/>
  <c r="P50" i="125"/>
  <c r="Z50" i="125" s="1"/>
  <c r="S50" i="125"/>
  <c r="AB69" i="123"/>
  <c r="AC69" i="123" s="1"/>
  <c r="D137" i="121" s="1"/>
  <c r="W129" i="123"/>
  <c r="AB81" i="123"/>
  <c r="AC81" i="123" s="1"/>
  <c r="D149" i="121" s="1"/>
  <c r="M80" i="123"/>
  <c r="M78" i="123" s="1"/>
  <c r="AB127" i="123"/>
  <c r="AC127" i="123" s="1"/>
  <c r="D180" i="121" s="1"/>
  <c r="X38" i="123"/>
  <c r="H38" i="123"/>
  <c r="AA45" i="123"/>
  <c r="AB21" i="123"/>
  <c r="M121" i="123"/>
  <c r="AA80" i="123"/>
  <c r="AA78" i="123" s="1"/>
  <c r="C152" i="123"/>
  <c r="D194" i="121" s="1"/>
  <c r="I91" i="123"/>
  <c r="C51" i="125" s="1"/>
  <c r="I39" i="123"/>
  <c r="M108" i="123"/>
  <c r="AB107" i="123"/>
  <c r="AB128" i="123"/>
  <c r="AC128" i="123" s="1"/>
  <c r="D181" i="121" s="1"/>
  <c r="G47" i="125"/>
  <c r="AB77" i="123"/>
  <c r="Q60" i="125"/>
  <c r="AB82" i="123"/>
  <c r="AC82" i="123" s="1"/>
  <c r="D150" i="121" s="1"/>
  <c r="E52" i="125"/>
  <c r="AB123" i="123"/>
  <c r="AC123" i="123" s="1"/>
  <c r="D176" i="121" s="1"/>
  <c r="AA121" i="123"/>
  <c r="W91" i="123"/>
  <c r="AB93" i="123"/>
  <c r="W57" i="123"/>
  <c r="AB109" i="123"/>
  <c r="AC109" i="123" s="1"/>
  <c r="D173" i="121" s="1"/>
  <c r="I61" i="125"/>
  <c r="R61" i="125"/>
  <c r="AB132" i="123"/>
  <c r="AC132" i="123" s="1"/>
  <c r="D185" i="121" s="1"/>
  <c r="W117" i="123"/>
  <c r="AG51" i="123"/>
  <c r="AG50" i="123" s="1"/>
  <c r="D78" i="123"/>
  <c r="Y78" i="123"/>
  <c r="AE67" i="123"/>
  <c r="Z66" i="123"/>
  <c r="Y32" i="123"/>
  <c r="W26" i="123"/>
  <c r="Z74" i="123"/>
  <c r="M67" i="123"/>
  <c r="X74" i="123"/>
  <c r="S66" i="123"/>
  <c r="F32" i="123"/>
  <c r="G78" i="123"/>
  <c r="T32" i="123"/>
  <c r="U74" i="123"/>
  <c r="W32" i="123"/>
  <c r="AD74" i="123"/>
  <c r="W66" i="123"/>
  <c r="C32" i="123"/>
  <c r="C78" i="123"/>
  <c r="D67" i="123"/>
  <c r="Q78" i="123"/>
  <c r="V74" i="123"/>
  <c r="AG74" i="123"/>
  <c r="AF66" i="123"/>
  <c r="V66" i="123"/>
  <c r="U32" i="123"/>
  <c r="S26" i="123"/>
  <c r="R74" i="123"/>
  <c r="E67" i="123"/>
  <c r="H74" i="123"/>
  <c r="L66" i="123"/>
  <c r="AF26" i="123"/>
  <c r="AE74" i="123"/>
  <c r="J32" i="123"/>
  <c r="AH66" i="123"/>
  <c r="L32" i="123"/>
  <c r="T74" i="123"/>
  <c r="I66" i="123"/>
  <c r="AD26" i="123"/>
  <c r="Y74" i="123"/>
  <c r="T66" i="123"/>
  <c r="N51" i="123"/>
  <c r="N50" i="123" s="1"/>
  <c r="E45" i="125" s="1"/>
  <c r="Q51" i="123"/>
  <c r="Q50" i="123" s="1"/>
  <c r="J74" i="123"/>
  <c r="J65" i="123" s="1"/>
  <c r="AA74" i="123"/>
  <c r="Z67" i="123"/>
  <c r="R66" i="123"/>
  <c r="Q32" i="123"/>
  <c r="K26" i="123"/>
  <c r="N74" i="123"/>
  <c r="Y66" i="123"/>
  <c r="AF67" i="123"/>
  <c r="G66" i="123"/>
  <c r="Y26" i="123"/>
  <c r="M74" i="123"/>
  <c r="D32" i="123"/>
  <c r="X66" i="123"/>
  <c r="Z26" i="123"/>
  <c r="D66" i="123"/>
  <c r="V26" i="123"/>
  <c r="Q74" i="123"/>
  <c r="M66" i="123"/>
  <c r="AD78" i="123"/>
  <c r="I67" i="123"/>
  <c r="K74" i="123"/>
  <c r="K65" i="123" s="1"/>
  <c r="N67" i="123"/>
  <c r="F66" i="123"/>
  <c r="E32" i="123"/>
  <c r="X78" i="123"/>
  <c r="AE66" i="123"/>
  <c r="R78" i="123"/>
  <c r="K67" i="123"/>
  <c r="AA32" i="123"/>
  <c r="I26" i="123"/>
  <c r="H67" i="123"/>
  <c r="C67" i="123"/>
  <c r="AE26" i="123"/>
  <c r="V78" i="123"/>
  <c r="AG66" i="123"/>
  <c r="S32" i="123"/>
  <c r="F26" i="123"/>
  <c r="AD66" i="123"/>
  <c r="G32" i="123"/>
  <c r="E58" i="125"/>
  <c r="Q50" i="125"/>
  <c r="I57" i="123"/>
  <c r="I94" i="123"/>
  <c r="M39" i="123"/>
  <c r="AA18" i="123"/>
  <c r="AB20" i="123"/>
  <c r="AB59" i="123"/>
  <c r="AC59" i="123" s="1"/>
  <c r="D127" i="121" s="1"/>
  <c r="AF100" i="123"/>
  <c r="Q113" i="123"/>
  <c r="H100" i="123"/>
  <c r="AH100" i="123"/>
  <c r="AF113" i="123"/>
  <c r="X100" i="123"/>
  <c r="W100" i="123"/>
  <c r="K113" i="123"/>
  <c r="D100" i="123"/>
  <c r="AD100" i="123"/>
  <c r="AA113" i="123"/>
  <c r="T100" i="123"/>
  <c r="S100" i="123"/>
  <c r="C113" i="123"/>
  <c r="AG113" i="123"/>
  <c r="Y100" i="123"/>
  <c r="W113" i="123"/>
  <c r="N100" i="123"/>
  <c r="S117" i="123"/>
  <c r="R113" i="123"/>
  <c r="AH113" i="123"/>
  <c r="V100" i="123"/>
  <c r="N113" i="123"/>
  <c r="K100" i="123"/>
  <c r="I113" i="123"/>
  <c r="AB35" i="123"/>
  <c r="AC35" i="123" s="1"/>
  <c r="D105" i="121" s="1"/>
  <c r="G100" i="123"/>
  <c r="R100" i="123"/>
  <c r="H113" i="123"/>
  <c r="AB34" i="123"/>
  <c r="AC34" i="123" s="1"/>
  <c r="D104" i="121" s="1"/>
  <c r="AA39" i="123"/>
  <c r="F100" i="123"/>
  <c r="Q100" i="123"/>
  <c r="Z100" i="123"/>
  <c r="Z113" i="123"/>
  <c r="L38" i="123"/>
  <c r="AB138" i="123"/>
  <c r="AB24" i="123"/>
  <c r="J100" i="123"/>
  <c r="U100" i="123"/>
  <c r="AE100" i="123"/>
  <c r="D6" i="125"/>
  <c r="D7" i="125"/>
  <c r="M32" i="125"/>
  <c r="O131" i="30"/>
  <c r="Q131" i="30" s="1"/>
  <c r="O146" i="30"/>
  <c r="Q146" i="30" s="1"/>
  <c r="O158" i="30"/>
  <c r="Q158" i="30" s="1"/>
  <c r="O182" i="30"/>
  <c r="Q182" i="30" s="1"/>
  <c r="O44" i="30"/>
  <c r="O72" i="30"/>
  <c r="O76" i="30"/>
  <c r="O99" i="30"/>
  <c r="Q99" i="30" s="1"/>
  <c r="O362" i="30"/>
  <c r="O122" i="30"/>
  <c r="Q122" i="30" s="1"/>
  <c r="O118" i="30"/>
  <c r="Q118" i="30" s="1"/>
  <c r="O168" i="30"/>
  <c r="Q168" i="30" s="1"/>
  <c r="O247" i="30"/>
  <c r="Q247" i="30" s="1"/>
  <c r="O280" i="30"/>
  <c r="O291" i="30"/>
  <c r="O23" i="30"/>
  <c r="O89" i="30"/>
  <c r="Q89" i="30" s="1"/>
  <c r="O211" i="30"/>
  <c r="Q211" i="30" s="1"/>
  <c r="O22" i="30"/>
  <c r="O114" i="30"/>
  <c r="Q114" i="30" s="1"/>
  <c r="O150" i="30"/>
  <c r="Q150" i="30" s="1"/>
  <c r="O156" i="30"/>
  <c r="Q156" i="30" s="1"/>
  <c r="O176" i="30"/>
  <c r="Q176" i="30" s="1"/>
  <c r="O16" i="30"/>
  <c r="O33" i="30"/>
  <c r="O101" i="30"/>
  <c r="Q101" i="30" s="1"/>
  <c r="O178" i="30"/>
  <c r="Q178" i="30" s="1"/>
  <c r="O34" i="30"/>
  <c r="O110" i="30"/>
  <c r="Q110" i="30" s="1"/>
  <c r="O120" i="30"/>
  <c r="Q120" i="30" s="1"/>
  <c r="O132" i="30"/>
  <c r="Q132" i="30" s="1"/>
  <c r="O28" i="30"/>
  <c r="O45" i="30"/>
  <c r="O284" i="30"/>
  <c r="O138" i="30"/>
  <c r="Q138" i="30" s="1"/>
  <c r="O143" i="30"/>
  <c r="Q143" i="30" s="1"/>
  <c r="O149" i="30"/>
  <c r="Q149" i="30" s="1"/>
  <c r="O161" i="30"/>
  <c r="Q161" i="30" s="1"/>
  <c r="O185" i="30"/>
  <c r="Q185" i="30" s="1"/>
  <c r="O288" i="30"/>
  <c r="O9" i="30"/>
  <c r="O41" i="30"/>
  <c r="O27" i="30"/>
  <c r="O148" i="30"/>
  <c r="Q148" i="30" s="1"/>
  <c r="O107" i="30"/>
  <c r="Q107" i="30" s="1"/>
  <c r="O112" i="30"/>
  <c r="Q112" i="30" s="1"/>
  <c r="O130" i="30"/>
  <c r="Q130" i="30" s="1"/>
  <c r="O134" i="30"/>
  <c r="Q134" i="30" s="1"/>
  <c r="O140" i="30"/>
  <c r="Q140" i="30" s="1"/>
  <c r="O162" i="30"/>
  <c r="Q162" i="30" s="1"/>
  <c r="O186" i="30"/>
  <c r="Q186" i="30" s="1"/>
  <c r="O197" i="30"/>
  <c r="Q197" i="30" s="1"/>
  <c r="O289" i="30"/>
  <c r="O43" i="30"/>
  <c r="O46" i="30"/>
  <c r="O97" i="30"/>
  <c r="Q97" i="30" s="1"/>
  <c r="O104" i="30"/>
  <c r="Q104" i="30" s="1"/>
  <c r="O160" i="30"/>
  <c r="Q160" i="30" s="1"/>
  <c r="O194" i="30"/>
  <c r="Q194" i="30" s="1"/>
  <c r="O106" i="30"/>
  <c r="Q106" i="30" s="1"/>
  <c r="O11" i="30"/>
  <c r="O249" i="30"/>
  <c r="Q249" i="30" s="1"/>
  <c r="O113" i="30"/>
  <c r="Q113" i="30" s="1"/>
  <c r="O136" i="30"/>
  <c r="Q136" i="30" s="1"/>
  <c r="O166" i="30"/>
  <c r="Q166" i="30" s="1"/>
  <c r="O279" i="30"/>
  <c r="O26" i="30"/>
  <c r="O75" i="30"/>
  <c r="O338" i="30"/>
  <c r="O116" i="30"/>
  <c r="Q116" i="30" s="1"/>
  <c r="O85" i="30"/>
  <c r="Q85" i="30" s="1"/>
  <c r="O108" i="30"/>
  <c r="Q108" i="30" s="1"/>
  <c r="O119" i="30"/>
  <c r="Q119" i="30" s="1"/>
  <c r="O125" i="30"/>
  <c r="Q125" i="30" s="1"/>
  <c r="O290" i="30"/>
  <c r="O304" i="30"/>
  <c r="O164" i="30"/>
  <c r="Q164" i="30" s="1"/>
  <c r="O313" i="30"/>
  <c r="O357" i="30"/>
  <c r="O317" i="30"/>
  <c r="O314" i="30"/>
  <c r="O326" i="30"/>
  <c r="O358" i="30"/>
  <c r="V113" i="123"/>
  <c r="O321" i="30"/>
  <c r="O329" i="30"/>
  <c r="G113" i="123"/>
  <c r="Y113" i="123"/>
  <c r="I100" i="123"/>
  <c r="AA100" i="123"/>
  <c r="L113" i="123"/>
  <c r="AE113" i="123"/>
  <c r="O341" i="30"/>
  <c r="O349" i="30"/>
  <c r="O350" i="30"/>
  <c r="O361" i="30"/>
  <c r="O346" i="30"/>
  <c r="O333" i="30"/>
  <c r="O318" i="30"/>
  <c r="O310" i="30"/>
  <c r="O334" i="30"/>
  <c r="O377" i="30"/>
  <c r="O309" i="30"/>
  <c r="O325" i="30"/>
  <c r="O370" i="30"/>
  <c r="O322" i="30"/>
  <c r="O330" i="30"/>
  <c r="O369" i="30"/>
  <c r="O378" i="30"/>
  <c r="O86" i="30"/>
  <c r="Q86" i="30" s="1"/>
  <c r="G56" i="107"/>
  <c r="G5" i="107" s="1"/>
  <c r="D109" i="125" s="1"/>
  <c r="G61" i="107"/>
  <c r="G60" i="107" s="1"/>
  <c r="G74" i="125" l="1"/>
  <c r="CQ40" i="124"/>
  <c r="G71" i="125"/>
  <c r="CQ37" i="124"/>
  <c r="F219" i="121" s="1"/>
  <c r="G75" i="125"/>
  <c r="CQ43" i="124"/>
  <c r="G69" i="125"/>
  <c r="G17" i="125" s="1"/>
  <c r="CQ35" i="124"/>
  <c r="F217" i="121" s="1"/>
  <c r="CQ54" i="124"/>
  <c r="F233" i="121" s="1"/>
  <c r="G72" i="125"/>
  <c r="CQ38" i="124"/>
  <c r="CQ26" i="124"/>
  <c r="F208" i="121" s="1"/>
  <c r="G70" i="125"/>
  <c r="G20" i="125" s="1"/>
  <c r="CQ36" i="124"/>
  <c r="F218" i="121" s="1"/>
  <c r="D89" i="125"/>
  <c r="N19" i="112"/>
  <c r="M261" i="121" s="1"/>
  <c r="G106" i="107"/>
  <c r="G6" i="107" s="1"/>
  <c r="J109" i="125" s="1"/>
  <c r="N70" i="127"/>
  <c r="K31" i="112"/>
  <c r="J36" i="125" s="1"/>
  <c r="P36" i="125" s="1"/>
  <c r="J96" i="125"/>
  <c r="J27" i="125" s="1"/>
  <c r="G101" i="125"/>
  <c r="R101" i="125" s="1"/>
  <c r="D95" i="125"/>
  <c r="C89" i="125"/>
  <c r="C20" i="125" s="1"/>
  <c r="C112" i="122"/>
  <c r="D112" i="122"/>
  <c r="D88" i="125"/>
  <c r="I88" i="125"/>
  <c r="E88" i="125"/>
  <c r="J88" i="125"/>
  <c r="C88" i="125"/>
  <c r="E93" i="125"/>
  <c r="J93" i="125"/>
  <c r="I93" i="125"/>
  <c r="J90" i="125"/>
  <c r="C90" i="125"/>
  <c r="D90" i="125"/>
  <c r="E90" i="125"/>
  <c r="I90" i="125"/>
  <c r="E94" i="125"/>
  <c r="I94" i="125"/>
  <c r="J94" i="125"/>
  <c r="J91" i="125"/>
  <c r="C91" i="125"/>
  <c r="I91" i="125"/>
  <c r="D91" i="125"/>
  <c r="E91" i="125"/>
  <c r="F73" i="122"/>
  <c r="G298" i="121" s="1"/>
  <c r="F78" i="122"/>
  <c r="G302" i="121" s="1"/>
  <c r="J71" i="125"/>
  <c r="I71" i="125"/>
  <c r="D71" i="125"/>
  <c r="E71" i="125"/>
  <c r="C71" i="125"/>
  <c r="D76" i="125"/>
  <c r="CP54" i="124"/>
  <c r="D233" i="121" s="1"/>
  <c r="F77" i="125"/>
  <c r="C76" i="125"/>
  <c r="E74" i="125"/>
  <c r="J74" i="125"/>
  <c r="I74" i="125"/>
  <c r="H68" i="125"/>
  <c r="H16" i="125" s="1"/>
  <c r="C73" i="125"/>
  <c r="I72" i="125"/>
  <c r="C72" i="125"/>
  <c r="E72" i="125"/>
  <c r="J72" i="125"/>
  <c r="D72" i="125"/>
  <c r="E69" i="125"/>
  <c r="I69" i="125"/>
  <c r="C69" i="125"/>
  <c r="D69" i="125"/>
  <c r="J69" i="125"/>
  <c r="H67" i="125"/>
  <c r="J75" i="125"/>
  <c r="E75" i="125"/>
  <c r="I75" i="125"/>
  <c r="L68" i="127"/>
  <c r="L70" i="127"/>
  <c r="M68" i="127"/>
  <c r="M70" i="127"/>
  <c r="N75" i="127"/>
  <c r="N78" i="127" s="1"/>
  <c r="N97" i="127" s="1"/>
  <c r="N76" i="127"/>
  <c r="N79" i="127" s="1"/>
  <c r="G22" i="125"/>
  <c r="I49" i="125"/>
  <c r="I27" i="125" s="1"/>
  <c r="F27" i="125"/>
  <c r="L27" i="125" s="1"/>
  <c r="U27" i="125" s="1"/>
  <c r="G27" i="125"/>
  <c r="F33" i="125"/>
  <c r="M99" i="125"/>
  <c r="V99" i="125" s="1"/>
  <c r="P99" i="125"/>
  <c r="Z99" i="125" s="1"/>
  <c r="CP39" i="124"/>
  <c r="D221" i="121" s="1"/>
  <c r="R96" i="125"/>
  <c r="CP35" i="124"/>
  <c r="D217" i="121" s="1"/>
  <c r="F220" i="121"/>
  <c r="H31" i="125"/>
  <c r="CP45" i="124"/>
  <c r="D227" i="121" s="1"/>
  <c r="CP37" i="124"/>
  <c r="D219" i="121" s="1"/>
  <c r="G29" i="125"/>
  <c r="CP17" i="124"/>
  <c r="D199" i="121" s="1"/>
  <c r="CP38" i="124"/>
  <c r="D220" i="121" s="1"/>
  <c r="F227" i="121"/>
  <c r="G25" i="125"/>
  <c r="M96" i="125"/>
  <c r="V96" i="125" s="1"/>
  <c r="E20" i="125"/>
  <c r="N20" i="125" s="1"/>
  <c r="I20" i="125"/>
  <c r="CP58" i="124"/>
  <c r="D237" i="121" s="1"/>
  <c r="F34" i="125"/>
  <c r="M100" i="125"/>
  <c r="V100" i="125" s="1"/>
  <c r="P100" i="125"/>
  <c r="Z100" i="125" s="1"/>
  <c r="D34" i="125"/>
  <c r="M34" i="125" s="1"/>
  <c r="Q47" i="125"/>
  <c r="S43" i="125"/>
  <c r="F215" i="121"/>
  <c r="F202" i="121"/>
  <c r="F199" i="121"/>
  <c r="D215" i="121"/>
  <c r="D205" i="121"/>
  <c r="D206" i="121"/>
  <c r="AW64" i="124"/>
  <c r="F203" i="121"/>
  <c r="F200" i="121"/>
  <c r="D226" i="121"/>
  <c r="F212" i="121"/>
  <c r="F206" i="121"/>
  <c r="L40" i="124"/>
  <c r="D74" i="125" s="1"/>
  <c r="J64" i="124"/>
  <c r="J65" i="124" s="1"/>
  <c r="K64" i="124"/>
  <c r="K65" i="124" s="1"/>
  <c r="N70" i="125"/>
  <c r="W70" i="125" s="1"/>
  <c r="F224" i="121"/>
  <c r="F223" i="121"/>
  <c r="BF64" i="124"/>
  <c r="D202" i="121"/>
  <c r="F214" i="121"/>
  <c r="AV64" i="124"/>
  <c r="S64" i="124"/>
  <c r="D214" i="121"/>
  <c r="D229" i="121"/>
  <c r="F205" i="121"/>
  <c r="D200" i="121"/>
  <c r="AU16" i="124"/>
  <c r="F67" i="125" s="1"/>
  <c r="L16" i="124"/>
  <c r="AU57" i="124"/>
  <c r="F78" i="125" s="1"/>
  <c r="D203" i="121"/>
  <c r="D238" i="121"/>
  <c r="W64" i="124"/>
  <c r="AE64" i="124"/>
  <c r="AI64" i="124"/>
  <c r="D209" i="121"/>
  <c r="AY16" i="124"/>
  <c r="D224" i="121"/>
  <c r="D230" i="121"/>
  <c r="BJ64" i="124"/>
  <c r="D208" i="121"/>
  <c r="F229" i="121"/>
  <c r="F226" i="121"/>
  <c r="D223" i="121"/>
  <c r="F230" i="121"/>
  <c r="M64" i="124"/>
  <c r="M65" i="124" s="1"/>
  <c r="AY57" i="124"/>
  <c r="F237" i="121"/>
  <c r="I64" i="124"/>
  <c r="I65" i="124" s="1"/>
  <c r="F43" i="125"/>
  <c r="AE65" i="123"/>
  <c r="G48" i="125"/>
  <c r="F52" i="125"/>
  <c r="F26" i="125" s="1"/>
  <c r="D43" i="125"/>
  <c r="G65" i="123"/>
  <c r="F58" i="125"/>
  <c r="G43" i="125"/>
  <c r="P43" i="125" s="1"/>
  <c r="Z43" i="125" s="1"/>
  <c r="H65" i="123"/>
  <c r="C52" i="125"/>
  <c r="C26" i="125" s="1"/>
  <c r="D56" i="125"/>
  <c r="F57" i="125"/>
  <c r="I57" i="125" s="1"/>
  <c r="C56" i="125"/>
  <c r="L99" i="123"/>
  <c r="G57" i="125"/>
  <c r="J57" i="125" s="1"/>
  <c r="C58" i="125"/>
  <c r="C43" i="125"/>
  <c r="G58" i="125"/>
  <c r="J58" i="125" s="1"/>
  <c r="D57" i="125"/>
  <c r="AC95" i="123"/>
  <c r="D159" i="121" s="1"/>
  <c r="G52" i="125"/>
  <c r="C57" i="125"/>
  <c r="L47" i="125"/>
  <c r="U47" i="125" s="1"/>
  <c r="F56" i="125"/>
  <c r="O56" i="125" s="1"/>
  <c r="Y56" i="125" s="1"/>
  <c r="S52" i="125"/>
  <c r="W65" i="123"/>
  <c r="F46" i="125" s="1"/>
  <c r="M112" i="123"/>
  <c r="AZ64" i="124"/>
  <c r="H57" i="124"/>
  <c r="AX64" i="124"/>
  <c r="L43" i="124"/>
  <c r="D94" i="125" s="1"/>
  <c r="AT64" i="124"/>
  <c r="D211" i="121"/>
  <c r="C64" i="124"/>
  <c r="C65" i="124" s="1"/>
  <c r="R71" i="125"/>
  <c r="G64" i="124"/>
  <c r="G65" i="124" s="1"/>
  <c r="H24" i="125"/>
  <c r="F211" i="121"/>
  <c r="E64" i="124"/>
  <c r="E65" i="124" s="1"/>
  <c r="F209" i="121"/>
  <c r="D212" i="121"/>
  <c r="H16" i="124"/>
  <c r="L57" i="124"/>
  <c r="L19" i="124"/>
  <c r="AP64" i="124"/>
  <c r="AY19" i="124"/>
  <c r="AS64" i="124"/>
  <c r="AQ64" i="124"/>
  <c r="D64" i="124"/>
  <c r="D65" i="124" s="1"/>
  <c r="H40" i="124"/>
  <c r="C74" i="125" s="1"/>
  <c r="AR64" i="124"/>
  <c r="AU19" i="124"/>
  <c r="F68" i="125" s="1"/>
  <c r="H19" i="124"/>
  <c r="F64" i="124"/>
  <c r="F65" i="124" s="1"/>
  <c r="L80" i="125"/>
  <c r="U80" i="125" s="1"/>
  <c r="R80" i="125"/>
  <c r="O80" i="125"/>
  <c r="Y80" i="125" s="1"/>
  <c r="M80" i="125"/>
  <c r="V80" i="125" s="1"/>
  <c r="P80" i="125"/>
  <c r="Z80" i="125" s="1"/>
  <c r="H43" i="124"/>
  <c r="C75" i="125" s="1"/>
  <c r="O25" i="112"/>
  <c r="N267" i="121" s="1"/>
  <c r="N25" i="112"/>
  <c r="M267" i="121" s="1"/>
  <c r="I31" i="112"/>
  <c r="E31" i="112"/>
  <c r="E33" i="112" s="1"/>
  <c r="F273" i="121" s="1"/>
  <c r="K112" i="123"/>
  <c r="E69" i="1"/>
  <c r="E80" i="56"/>
  <c r="E81" i="56" s="1"/>
  <c r="E82" i="56" s="1"/>
  <c r="E83" i="56" s="1"/>
  <c r="E62" i="1" s="1"/>
  <c r="D106" i="56"/>
  <c r="D67" i="1" s="1"/>
  <c r="D69" i="1"/>
  <c r="D80" i="56"/>
  <c r="D81" i="56" s="1"/>
  <c r="H25" i="123"/>
  <c r="J25" i="123"/>
  <c r="J23" i="123" s="1"/>
  <c r="C25" i="123"/>
  <c r="E112" i="123"/>
  <c r="I38" i="123"/>
  <c r="P51" i="125"/>
  <c r="Z51" i="125" s="1"/>
  <c r="AH25" i="123"/>
  <c r="N25" i="123"/>
  <c r="AB67" i="123"/>
  <c r="U25" i="123"/>
  <c r="I152" i="123"/>
  <c r="J194" i="121" s="1"/>
  <c r="AF25" i="123"/>
  <c r="F65" i="123"/>
  <c r="AD25" i="123"/>
  <c r="AA50" i="125"/>
  <c r="X25" i="123"/>
  <c r="AA65" i="123"/>
  <c r="AG25" i="123"/>
  <c r="AE99" i="123"/>
  <c r="Q51" i="125"/>
  <c r="AC97" i="123"/>
  <c r="D161" i="121" s="1"/>
  <c r="AE25" i="123"/>
  <c r="AB74" i="123"/>
  <c r="AF65" i="123"/>
  <c r="S65" i="123"/>
  <c r="R25" i="123"/>
  <c r="G25" i="123"/>
  <c r="AH65" i="123"/>
  <c r="L37" i="125"/>
  <c r="AF112" i="123"/>
  <c r="Z25" i="123"/>
  <c r="K25" i="123"/>
  <c r="K23" i="123" s="1"/>
  <c r="R99" i="123"/>
  <c r="V25" i="123"/>
  <c r="AB26" i="123"/>
  <c r="E48" i="125"/>
  <c r="W112" i="123"/>
  <c r="I50" i="123"/>
  <c r="C45" i="125" s="1"/>
  <c r="I25" i="123"/>
  <c r="L25" i="123"/>
  <c r="L23" i="123" s="1"/>
  <c r="T25" i="123"/>
  <c r="U112" i="123"/>
  <c r="M38" i="123"/>
  <c r="V99" i="123"/>
  <c r="Y99" i="123"/>
  <c r="H152" i="123"/>
  <c r="I194" i="121" s="1"/>
  <c r="AA25" i="123"/>
  <c r="M25" i="123"/>
  <c r="L49" i="125"/>
  <c r="U49" i="125" s="1"/>
  <c r="I48" i="125"/>
  <c r="D65" i="123"/>
  <c r="M50" i="123"/>
  <c r="D45" i="125" s="1"/>
  <c r="D25" i="123"/>
  <c r="AB108" i="123"/>
  <c r="S99" i="123"/>
  <c r="T65" i="123"/>
  <c r="AB57" i="123"/>
  <c r="Q49" i="125"/>
  <c r="C99" i="123"/>
  <c r="C48" i="125"/>
  <c r="Z112" i="123"/>
  <c r="M37" i="125"/>
  <c r="M51" i="125"/>
  <c r="V51" i="125" s="1"/>
  <c r="W25" i="123"/>
  <c r="N112" i="123"/>
  <c r="E65" i="123"/>
  <c r="Q25" i="123"/>
  <c r="AD112" i="123"/>
  <c r="E99" i="123"/>
  <c r="AH99" i="123"/>
  <c r="AD65" i="123"/>
  <c r="X50" i="125"/>
  <c r="AB134" i="123"/>
  <c r="AB66" i="123"/>
  <c r="AB121" i="123"/>
  <c r="AA112" i="123"/>
  <c r="AA50" i="123"/>
  <c r="G45" i="125" s="1"/>
  <c r="F99" i="123"/>
  <c r="X61" i="125"/>
  <c r="D58" i="125"/>
  <c r="AB80" i="123"/>
  <c r="D52" i="125"/>
  <c r="D26" i="125" s="1"/>
  <c r="H112" i="123"/>
  <c r="AB45" i="123"/>
  <c r="T112" i="123"/>
  <c r="U65" i="123"/>
  <c r="AB18" i="123"/>
  <c r="C112" i="123"/>
  <c r="E25" i="123"/>
  <c r="C65" i="123"/>
  <c r="J112" i="123"/>
  <c r="AB51" i="123"/>
  <c r="I112" i="123"/>
  <c r="L28" i="125"/>
  <c r="N99" i="123"/>
  <c r="AC96" i="123"/>
  <c r="D160" i="121" s="1"/>
  <c r="AG112" i="123"/>
  <c r="I65" i="123"/>
  <c r="V112" i="123"/>
  <c r="G99" i="123"/>
  <c r="W99" i="123"/>
  <c r="M99" i="123"/>
  <c r="X112" i="123"/>
  <c r="AB117" i="123"/>
  <c r="S112" i="123"/>
  <c r="AA99" i="123"/>
  <c r="D99" i="123"/>
  <c r="X99" i="123"/>
  <c r="AB78" i="123"/>
  <c r="AG99" i="123"/>
  <c r="D112" i="123"/>
  <c r="F112" i="123"/>
  <c r="P28" i="125"/>
  <c r="J45" i="125"/>
  <c r="J99" i="123"/>
  <c r="Z99" i="123"/>
  <c r="Q112" i="123"/>
  <c r="N65" i="123"/>
  <c r="Q99" i="123"/>
  <c r="T99" i="123"/>
  <c r="AF99" i="123"/>
  <c r="W38" i="123"/>
  <c r="I60" i="125"/>
  <c r="O60" i="125" s="1"/>
  <c r="Y60" i="125" s="1"/>
  <c r="R60" i="125"/>
  <c r="L112" i="123"/>
  <c r="D48" i="125"/>
  <c r="AB86" i="123"/>
  <c r="M65" i="123"/>
  <c r="Y25" i="123"/>
  <c r="AC77" i="123"/>
  <c r="D145" i="121" s="1"/>
  <c r="I99" i="123"/>
  <c r="AB94" i="123"/>
  <c r="U99" i="123"/>
  <c r="AA38" i="123"/>
  <c r="AH112" i="123"/>
  <c r="AB113" i="123"/>
  <c r="H99" i="123"/>
  <c r="I58" i="125"/>
  <c r="S25" i="123"/>
  <c r="AD99" i="123"/>
  <c r="O59" i="125"/>
  <c r="Y59" i="125" s="1"/>
  <c r="R59" i="125"/>
  <c r="L59" i="125"/>
  <c r="U59" i="125" s="1"/>
  <c r="AE112" i="123"/>
  <c r="F48" i="125"/>
  <c r="P49" i="125"/>
  <c r="Z49" i="125" s="1"/>
  <c r="L60" i="125"/>
  <c r="U60" i="125" s="1"/>
  <c r="Y112" i="123"/>
  <c r="R49" i="125"/>
  <c r="R112" i="123"/>
  <c r="K99" i="123"/>
  <c r="G112" i="123"/>
  <c r="AB129" i="123"/>
  <c r="M49" i="125"/>
  <c r="V49" i="125" s="1"/>
  <c r="F25" i="123"/>
  <c r="AG65" i="123"/>
  <c r="Y65" i="123"/>
  <c r="O61" i="125"/>
  <c r="Y61" i="125" s="1"/>
  <c r="S61" i="125"/>
  <c r="AA61" i="125" s="1"/>
  <c r="F51" i="125"/>
  <c r="AB91" i="123"/>
  <c r="P47" i="125"/>
  <c r="Z47" i="125" s="1"/>
  <c r="M47" i="125"/>
  <c r="V47" i="125" s="1"/>
  <c r="R47" i="125"/>
  <c r="W50" i="123"/>
  <c r="V65" i="123"/>
  <c r="G56" i="125"/>
  <c r="AB39" i="123"/>
  <c r="X65" i="123"/>
  <c r="AB32" i="123"/>
  <c r="Z65" i="123"/>
  <c r="Q65" i="123"/>
  <c r="R65" i="123"/>
  <c r="AB100" i="123"/>
  <c r="J48" i="125"/>
  <c r="O77" i="30"/>
  <c r="O267" i="30"/>
  <c r="O271" i="30" s="1"/>
  <c r="G78" i="125" l="1"/>
  <c r="CQ57" i="124"/>
  <c r="G67" i="125"/>
  <c r="CQ16" i="124"/>
  <c r="S96" i="125"/>
  <c r="G68" i="125"/>
  <c r="CQ19" i="124"/>
  <c r="H81" i="125"/>
  <c r="P96" i="125"/>
  <c r="Z96" i="125" s="1"/>
  <c r="J110" i="125"/>
  <c r="G110" i="125"/>
  <c r="M110" i="125" s="1"/>
  <c r="I5" i="112"/>
  <c r="E64" i="1"/>
  <c r="E60" i="56"/>
  <c r="E65" i="56" s="1"/>
  <c r="E59" i="1" s="1"/>
  <c r="I98" i="125"/>
  <c r="C98" i="125"/>
  <c r="J98" i="125"/>
  <c r="E98" i="125"/>
  <c r="D98" i="125"/>
  <c r="C94" i="125"/>
  <c r="E87" i="125"/>
  <c r="D87" i="125"/>
  <c r="I87" i="125"/>
  <c r="C87" i="125"/>
  <c r="J87" i="125"/>
  <c r="E97" i="125"/>
  <c r="I97" i="125"/>
  <c r="D97" i="125"/>
  <c r="M97" i="125" s="1"/>
  <c r="V97" i="125" s="1"/>
  <c r="J97" i="125"/>
  <c r="P97" i="125" s="1"/>
  <c r="Z97" i="125" s="1"/>
  <c r="C97" i="125"/>
  <c r="J86" i="125"/>
  <c r="E86" i="125"/>
  <c r="I86" i="125"/>
  <c r="D86" i="125"/>
  <c r="C86" i="125"/>
  <c r="C93" i="125"/>
  <c r="D93" i="125"/>
  <c r="AA96" i="125"/>
  <c r="D75" i="125"/>
  <c r="I77" i="125"/>
  <c r="J77" i="125"/>
  <c r="D77" i="125"/>
  <c r="M77" i="125" s="1"/>
  <c r="V77" i="125" s="1"/>
  <c r="E77" i="125"/>
  <c r="C77" i="125"/>
  <c r="G81" i="125"/>
  <c r="I67" i="125"/>
  <c r="D67" i="125"/>
  <c r="E67" i="125"/>
  <c r="C67" i="125"/>
  <c r="J67" i="125"/>
  <c r="H15" i="125"/>
  <c r="H14" i="125" s="1"/>
  <c r="D68" i="125"/>
  <c r="E68" i="125"/>
  <c r="I68" i="125"/>
  <c r="J68" i="125"/>
  <c r="C68" i="125"/>
  <c r="F81" i="125"/>
  <c r="I78" i="125"/>
  <c r="C78" i="125"/>
  <c r="J78" i="125"/>
  <c r="E78" i="125"/>
  <c r="D78" i="125"/>
  <c r="O49" i="125"/>
  <c r="Y49" i="125" s="1"/>
  <c r="S49" i="125"/>
  <c r="AA49" i="125" s="1"/>
  <c r="M75" i="127"/>
  <c r="M78" i="127" s="1"/>
  <c r="M97" i="127" s="1"/>
  <c r="M80" i="127"/>
  <c r="M76" i="127"/>
  <c r="M79" i="127" s="1"/>
  <c r="L80" i="127"/>
  <c r="L75" i="127"/>
  <c r="L78" i="127" s="1"/>
  <c r="L97" i="127" s="1"/>
  <c r="L76" i="127"/>
  <c r="L79" i="127" s="1"/>
  <c r="X96" i="125"/>
  <c r="P89" i="125"/>
  <c r="Z89" i="125" s="1"/>
  <c r="J20" i="125"/>
  <c r="P20" i="125" s="1"/>
  <c r="M89" i="125"/>
  <c r="V89" i="125" s="1"/>
  <c r="D20" i="125"/>
  <c r="M76" i="125"/>
  <c r="V76" i="125" s="1"/>
  <c r="G26" i="125"/>
  <c r="P26" i="125" s="1"/>
  <c r="CP40" i="124"/>
  <c r="D222" i="121" s="1"/>
  <c r="O20" i="125"/>
  <c r="S70" i="125"/>
  <c r="O70" i="125"/>
  <c r="Y70" i="125" s="1"/>
  <c r="M91" i="125"/>
  <c r="V91" i="125" s="1"/>
  <c r="P91" i="125"/>
  <c r="Z91" i="125" s="1"/>
  <c r="F18" i="125"/>
  <c r="Q71" i="125"/>
  <c r="X71" i="125" s="1"/>
  <c r="P90" i="125"/>
  <c r="Z90" i="125" s="1"/>
  <c r="M90" i="125"/>
  <c r="V90" i="125" s="1"/>
  <c r="C33" i="125"/>
  <c r="L33" i="125" s="1"/>
  <c r="Q79" i="125"/>
  <c r="X79" i="125" s="1"/>
  <c r="L79" i="125"/>
  <c r="U79" i="125" s="1"/>
  <c r="R72" i="125"/>
  <c r="F222" i="121"/>
  <c r="C34" i="125"/>
  <c r="L34" i="125" s="1"/>
  <c r="Q80" i="125"/>
  <c r="X80" i="125" s="1"/>
  <c r="F22" i="125"/>
  <c r="G18" i="125"/>
  <c r="P71" i="125"/>
  <c r="Z71" i="125" s="1"/>
  <c r="F17" i="125"/>
  <c r="M88" i="125"/>
  <c r="V88" i="125" s="1"/>
  <c r="C17" i="125"/>
  <c r="P88" i="125"/>
  <c r="Z88" i="125" s="1"/>
  <c r="O69" i="125"/>
  <c r="Y69" i="125" s="1"/>
  <c r="F29" i="125"/>
  <c r="F25" i="125"/>
  <c r="M95" i="125"/>
  <c r="V95" i="125" s="1"/>
  <c r="P95" i="125"/>
  <c r="Z95" i="125" s="1"/>
  <c r="J33" i="125"/>
  <c r="P33" i="125" s="1"/>
  <c r="P79" i="125"/>
  <c r="Z79" i="125" s="1"/>
  <c r="I33" i="125"/>
  <c r="O33" i="125" s="1"/>
  <c r="S79" i="125"/>
  <c r="AA79" i="125" s="1"/>
  <c r="F225" i="121"/>
  <c r="G24" i="125"/>
  <c r="S100" i="125"/>
  <c r="AA100" i="125" s="1"/>
  <c r="O100" i="125"/>
  <c r="Y100" i="125" s="1"/>
  <c r="L89" i="125"/>
  <c r="U89" i="125" s="1"/>
  <c r="Q89" i="125"/>
  <c r="X89" i="125" s="1"/>
  <c r="O79" i="125"/>
  <c r="Y79" i="125" s="1"/>
  <c r="Q99" i="125"/>
  <c r="X99" i="125" s="1"/>
  <c r="L99" i="125"/>
  <c r="U99" i="125" s="1"/>
  <c r="CP57" i="124"/>
  <c r="D236" i="121" s="1"/>
  <c r="E34" i="125"/>
  <c r="N34" i="125" s="1"/>
  <c r="N80" i="125"/>
  <c r="W80" i="125" s="1"/>
  <c r="CP43" i="124"/>
  <c r="D225" i="121" s="1"/>
  <c r="I34" i="125"/>
  <c r="O34" i="125" s="1"/>
  <c r="S80" i="125"/>
  <c r="AA80" i="125" s="1"/>
  <c r="CP19" i="124"/>
  <c r="D201" i="121" s="1"/>
  <c r="D33" i="125"/>
  <c r="M33" i="125" s="1"/>
  <c r="M79" i="125"/>
  <c r="V79" i="125" s="1"/>
  <c r="J34" i="125"/>
  <c r="P34" i="125" s="1"/>
  <c r="S99" i="125"/>
  <c r="AA99" i="125" s="1"/>
  <c r="O99" i="125"/>
  <c r="Y99" i="125" s="1"/>
  <c r="F198" i="121"/>
  <c r="L70" i="125"/>
  <c r="U70" i="125" s="1"/>
  <c r="O89" i="125"/>
  <c r="Y89" i="125" s="1"/>
  <c r="S89" i="125"/>
  <c r="AA89" i="125" s="1"/>
  <c r="F201" i="121"/>
  <c r="G16" i="125"/>
  <c r="F236" i="121"/>
  <c r="G31" i="125"/>
  <c r="CP16" i="124"/>
  <c r="D198" i="121" s="1"/>
  <c r="L100" i="125"/>
  <c r="U100" i="125" s="1"/>
  <c r="Q100" i="125"/>
  <c r="X100" i="125" s="1"/>
  <c r="E33" i="125"/>
  <c r="N33" i="125" s="1"/>
  <c r="N79" i="125"/>
  <c r="W79" i="125" s="1"/>
  <c r="L57" i="125"/>
  <c r="U57" i="125" s="1"/>
  <c r="S57" i="125"/>
  <c r="O57" i="125"/>
  <c r="Y57" i="125" s="1"/>
  <c r="L56" i="125"/>
  <c r="U56" i="125" s="1"/>
  <c r="Q58" i="125"/>
  <c r="M43" i="125"/>
  <c r="V43" i="125" s="1"/>
  <c r="Q57" i="125"/>
  <c r="R43" i="125"/>
  <c r="AA43" i="125" s="1"/>
  <c r="M57" i="125"/>
  <c r="V57" i="125" s="1"/>
  <c r="R57" i="125"/>
  <c r="Q43" i="125"/>
  <c r="R58" i="125"/>
  <c r="L43" i="125"/>
  <c r="U43" i="125" s="1"/>
  <c r="S58" i="125"/>
  <c r="P58" i="125"/>
  <c r="Z58" i="125" s="1"/>
  <c r="P52" i="125"/>
  <c r="Z52" i="125" s="1"/>
  <c r="P57" i="125"/>
  <c r="Z57" i="125" s="1"/>
  <c r="O73" i="125"/>
  <c r="Y73" i="125" s="1"/>
  <c r="R73" i="125"/>
  <c r="R77" i="125"/>
  <c r="L71" i="125"/>
  <c r="U71" i="125" s="1"/>
  <c r="P76" i="125"/>
  <c r="Z76" i="125" s="1"/>
  <c r="Q56" i="125"/>
  <c r="O43" i="125"/>
  <c r="Y43" i="125" s="1"/>
  <c r="Q70" i="125"/>
  <c r="L20" i="125"/>
  <c r="L52" i="125"/>
  <c r="U52" i="125" s="1"/>
  <c r="L58" i="125"/>
  <c r="U58" i="125" s="1"/>
  <c r="AU64" i="124"/>
  <c r="R76" i="125"/>
  <c r="R52" i="125"/>
  <c r="AA52" i="125" s="1"/>
  <c r="O52" i="125"/>
  <c r="Y52" i="125" s="1"/>
  <c r="Q23" i="123"/>
  <c r="D23" i="123"/>
  <c r="G46" i="125"/>
  <c r="H23" i="123"/>
  <c r="L98" i="123"/>
  <c r="L142" i="123" s="1"/>
  <c r="R23" i="123"/>
  <c r="AG23" i="123"/>
  <c r="G54" i="125"/>
  <c r="E54" i="125"/>
  <c r="D55" i="125"/>
  <c r="E46" i="125"/>
  <c r="F54" i="125"/>
  <c r="C55" i="125"/>
  <c r="M98" i="123"/>
  <c r="T23" i="123"/>
  <c r="F55" i="125"/>
  <c r="C23" i="123"/>
  <c r="L64" i="124"/>
  <c r="L65" i="124" s="1"/>
  <c r="M69" i="125"/>
  <c r="V69" i="125" s="1"/>
  <c r="O27" i="125"/>
  <c r="P70" i="125"/>
  <c r="Z70" i="125" s="1"/>
  <c r="R70" i="125"/>
  <c r="L76" i="125"/>
  <c r="U76" i="125" s="1"/>
  <c r="Q76" i="125"/>
  <c r="H64" i="124"/>
  <c r="H65" i="124" s="1"/>
  <c r="Q72" i="125"/>
  <c r="L72" i="125"/>
  <c r="U72" i="125" s="1"/>
  <c r="H23" i="125"/>
  <c r="R69" i="125"/>
  <c r="P69" i="125"/>
  <c r="Z69" i="125" s="1"/>
  <c r="M70" i="125"/>
  <c r="V70" i="125" s="1"/>
  <c r="AY64" i="124"/>
  <c r="I36" i="125"/>
  <c r="F36" i="125"/>
  <c r="C36" i="125"/>
  <c r="C56" i="112"/>
  <c r="D283" i="121" s="1"/>
  <c r="AH23" i="123"/>
  <c r="D82" i="56"/>
  <c r="D60" i="56" s="1"/>
  <c r="O48" i="125"/>
  <c r="Y48" i="125" s="1"/>
  <c r="Y98" i="123"/>
  <c r="I55" i="125"/>
  <c r="N23" i="123"/>
  <c r="X23" i="123"/>
  <c r="AD23" i="123"/>
  <c r="AF23" i="123"/>
  <c r="AE23" i="123"/>
  <c r="M52" i="125"/>
  <c r="V52" i="125" s="1"/>
  <c r="AB65" i="123"/>
  <c r="U23" i="123"/>
  <c r="J46" i="125"/>
  <c r="I46" i="125"/>
  <c r="O46" i="125" s="1"/>
  <c r="Y46" i="125" s="1"/>
  <c r="I23" i="123"/>
  <c r="AE98" i="123"/>
  <c r="V98" i="123"/>
  <c r="Q52" i="125"/>
  <c r="J98" i="123"/>
  <c r="J142" i="123" s="1"/>
  <c r="Z23" i="123"/>
  <c r="M45" i="125"/>
  <c r="V45" i="125" s="1"/>
  <c r="V23" i="123"/>
  <c r="G23" i="123"/>
  <c r="X49" i="125"/>
  <c r="Q45" i="125"/>
  <c r="E55" i="125"/>
  <c r="E23" i="123"/>
  <c r="AA98" i="123"/>
  <c r="AA23" i="123"/>
  <c r="J54" i="125"/>
  <c r="G55" i="125"/>
  <c r="M23" i="123"/>
  <c r="E98" i="123"/>
  <c r="N98" i="123"/>
  <c r="U98" i="123"/>
  <c r="G108" i="125"/>
  <c r="M108" i="125" s="1"/>
  <c r="AB112" i="123"/>
  <c r="AB25" i="123"/>
  <c r="G98" i="123"/>
  <c r="C98" i="123"/>
  <c r="M58" i="125"/>
  <c r="V58" i="125" s="1"/>
  <c r="J108" i="125"/>
  <c r="H98" i="123"/>
  <c r="S98" i="123"/>
  <c r="Y23" i="123"/>
  <c r="F98" i="123"/>
  <c r="I98" i="123"/>
  <c r="W98" i="123"/>
  <c r="AB99" i="123"/>
  <c r="X98" i="123"/>
  <c r="P45" i="125"/>
  <c r="Z45" i="125" s="1"/>
  <c r="T98" i="123"/>
  <c r="C46" i="125"/>
  <c r="D54" i="125"/>
  <c r="K98" i="123"/>
  <c r="K142" i="123" s="1"/>
  <c r="AG98" i="123"/>
  <c r="Z98" i="123"/>
  <c r="J55" i="125"/>
  <c r="Q98" i="123"/>
  <c r="W23" i="123"/>
  <c r="Q48" i="125"/>
  <c r="AB38" i="123"/>
  <c r="AF98" i="123"/>
  <c r="I54" i="125"/>
  <c r="M48" i="125"/>
  <c r="V48" i="125" s="1"/>
  <c r="D98" i="123"/>
  <c r="AH98" i="123"/>
  <c r="R98" i="123"/>
  <c r="S23" i="123"/>
  <c r="O58" i="125"/>
  <c r="Y58" i="125" s="1"/>
  <c r="X60" i="125"/>
  <c r="L48" i="125"/>
  <c r="U48" i="125" s="1"/>
  <c r="F23" i="123"/>
  <c r="P27" i="125"/>
  <c r="M27" i="125"/>
  <c r="V27" i="125" s="1"/>
  <c r="D46" i="125"/>
  <c r="AD98" i="123"/>
  <c r="X59" i="125"/>
  <c r="AA59" i="125"/>
  <c r="O32" i="125"/>
  <c r="L32" i="125"/>
  <c r="C54" i="125"/>
  <c r="S60" i="125"/>
  <c r="AA60" i="125" s="1"/>
  <c r="R48" i="125"/>
  <c r="O26" i="125"/>
  <c r="L26" i="125"/>
  <c r="J56" i="125"/>
  <c r="M56" i="125"/>
  <c r="V56" i="125" s="1"/>
  <c r="R56" i="125"/>
  <c r="F45" i="125"/>
  <c r="AB50" i="123"/>
  <c r="AA47" i="125"/>
  <c r="X47" i="125"/>
  <c r="O51" i="125"/>
  <c r="Y51" i="125" s="1"/>
  <c r="R51" i="125"/>
  <c r="L51" i="125"/>
  <c r="U51" i="125" s="1"/>
  <c r="S48" i="125"/>
  <c r="P48" i="125"/>
  <c r="Z48" i="125" s="1"/>
  <c r="J101" i="125" l="1"/>
  <c r="M26" i="125"/>
  <c r="D101" i="125"/>
  <c r="I101" i="125"/>
  <c r="C101" i="125"/>
  <c r="E101" i="125"/>
  <c r="G109" i="125"/>
  <c r="M109" i="125" s="1"/>
  <c r="E64" i="56"/>
  <c r="E61" i="1" s="1"/>
  <c r="C81" i="125"/>
  <c r="D81" i="125"/>
  <c r="J81" i="125"/>
  <c r="E81" i="125"/>
  <c r="I81" i="125"/>
  <c r="L17" i="125"/>
  <c r="AA57" i="125"/>
  <c r="J29" i="125"/>
  <c r="P29" i="125" s="1"/>
  <c r="G23" i="125"/>
  <c r="G21" i="125" s="1"/>
  <c r="P92" i="125"/>
  <c r="Z92" i="125" s="1"/>
  <c r="M92" i="125"/>
  <c r="V92" i="125" s="1"/>
  <c r="AA70" i="125"/>
  <c r="G15" i="125"/>
  <c r="G14" i="125" s="1"/>
  <c r="P72" i="125"/>
  <c r="Z72" i="125" s="1"/>
  <c r="I29" i="125"/>
  <c r="O29" i="125" s="1"/>
  <c r="S77" i="125"/>
  <c r="AA77" i="125" s="1"/>
  <c r="L88" i="125"/>
  <c r="U88" i="125" s="1"/>
  <c r="Q88" i="125"/>
  <c r="X88" i="125" s="1"/>
  <c r="E22" i="125"/>
  <c r="N73" i="125"/>
  <c r="W73" i="125" s="1"/>
  <c r="S91" i="125"/>
  <c r="AA91" i="125" s="1"/>
  <c r="O91" i="125"/>
  <c r="Y91" i="125" s="1"/>
  <c r="Q69" i="125"/>
  <c r="X69" i="125" s="1"/>
  <c r="C18" i="125"/>
  <c r="L18" i="125" s="1"/>
  <c r="S92" i="125"/>
  <c r="AA92" i="125" s="1"/>
  <c r="O92" i="125"/>
  <c r="Y92" i="125" s="1"/>
  <c r="C22" i="125"/>
  <c r="L22" i="125" s="1"/>
  <c r="Q73" i="125"/>
  <c r="X73" i="125" s="1"/>
  <c r="L73" i="125"/>
  <c r="U73" i="125" s="1"/>
  <c r="O90" i="125"/>
  <c r="Y90" i="125" s="1"/>
  <c r="S90" i="125"/>
  <c r="AA90" i="125" s="1"/>
  <c r="F24" i="125"/>
  <c r="M94" i="125"/>
  <c r="V94" i="125" s="1"/>
  <c r="P94" i="125"/>
  <c r="Z94" i="125" s="1"/>
  <c r="L92" i="125"/>
  <c r="U92" i="125" s="1"/>
  <c r="Q92" i="125"/>
  <c r="X92" i="125" s="1"/>
  <c r="Q91" i="125"/>
  <c r="X91" i="125" s="1"/>
  <c r="L91" i="125"/>
  <c r="U91" i="125" s="1"/>
  <c r="E29" i="125"/>
  <c r="N29" i="125" s="1"/>
  <c r="N77" i="125"/>
  <c r="W77" i="125" s="1"/>
  <c r="L95" i="125"/>
  <c r="U95" i="125" s="1"/>
  <c r="Q95" i="125"/>
  <c r="X95" i="125" s="1"/>
  <c r="L90" i="125"/>
  <c r="U90" i="125" s="1"/>
  <c r="Q90" i="125"/>
  <c r="X90" i="125" s="1"/>
  <c r="L69" i="125"/>
  <c r="U69" i="125" s="1"/>
  <c r="F31" i="125"/>
  <c r="M98" i="125"/>
  <c r="V98" i="125" s="1"/>
  <c r="C31" i="125"/>
  <c r="P98" i="125"/>
  <c r="Z98" i="125" s="1"/>
  <c r="O95" i="125"/>
  <c r="Y95" i="125" s="1"/>
  <c r="S95" i="125"/>
  <c r="AA95" i="125" s="1"/>
  <c r="D25" i="125"/>
  <c r="M25" i="125" s="1"/>
  <c r="D29" i="125"/>
  <c r="M29" i="125" s="1"/>
  <c r="D17" i="125"/>
  <c r="M17" i="125" s="1"/>
  <c r="J22" i="125"/>
  <c r="P73" i="125"/>
  <c r="Z73" i="125" s="1"/>
  <c r="J18" i="125"/>
  <c r="P18" i="125" s="1"/>
  <c r="D18" i="125"/>
  <c r="M18" i="125" s="1"/>
  <c r="M71" i="125"/>
  <c r="V71" i="125" s="1"/>
  <c r="S72" i="125"/>
  <c r="AA72" i="125" s="1"/>
  <c r="O72" i="125"/>
  <c r="Y72" i="125" s="1"/>
  <c r="I18" i="125"/>
  <c r="O18" i="125" s="1"/>
  <c r="S71" i="125"/>
  <c r="AA71" i="125" s="1"/>
  <c r="I25" i="125"/>
  <c r="O25" i="125" s="1"/>
  <c r="S76" i="125"/>
  <c r="AA76" i="125" s="1"/>
  <c r="O76" i="125"/>
  <c r="Y76" i="125" s="1"/>
  <c r="F16" i="125"/>
  <c r="J16" i="125"/>
  <c r="C16" i="125"/>
  <c r="C29" i="125"/>
  <c r="L29" i="125" s="1"/>
  <c r="L77" i="125"/>
  <c r="U77" i="125" s="1"/>
  <c r="Q77" i="125"/>
  <c r="X77" i="125" s="1"/>
  <c r="E17" i="125"/>
  <c r="N17" i="125" s="1"/>
  <c r="N69" i="125"/>
  <c r="W69" i="125" s="1"/>
  <c r="O77" i="125"/>
  <c r="Y77" i="125" s="1"/>
  <c r="C25" i="125"/>
  <c r="L25" i="125" s="1"/>
  <c r="J25" i="125"/>
  <c r="P25" i="125" s="1"/>
  <c r="O97" i="125"/>
  <c r="Y97" i="125" s="1"/>
  <c r="S97" i="125"/>
  <c r="AA97" i="125" s="1"/>
  <c r="S88" i="125"/>
  <c r="AA88" i="125" s="1"/>
  <c r="O88" i="125"/>
  <c r="Y88" i="125" s="1"/>
  <c r="F23" i="125"/>
  <c r="M93" i="125"/>
  <c r="V93" i="125" s="1"/>
  <c r="C23" i="125"/>
  <c r="P93" i="125"/>
  <c r="Z93" i="125" s="1"/>
  <c r="Q97" i="125"/>
  <c r="X97" i="125" s="1"/>
  <c r="L97" i="125"/>
  <c r="U97" i="125" s="1"/>
  <c r="P77" i="125"/>
  <c r="Z77" i="125" s="1"/>
  <c r="O71" i="125"/>
  <c r="Y71" i="125" s="1"/>
  <c r="I17" i="125"/>
  <c r="O17" i="125" s="1"/>
  <c r="S69" i="125"/>
  <c r="AA69" i="125" s="1"/>
  <c r="D22" i="125"/>
  <c r="M73" i="125"/>
  <c r="V73" i="125" s="1"/>
  <c r="X72" i="125"/>
  <c r="F15" i="125"/>
  <c r="L67" i="125"/>
  <c r="U67" i="125" s="1"/>
  <c r="E15" i="125"/>
  <c r="M86" i="125"/>
  <c r="V86" i="125" s="1"/>
  <c r="P86" i="125"/>
  <c r="Z86" i="125" s="1"/>
  <c r="E25" i="125"/>
  <c r="N25" i="125" s="1"/>
  <c r="N76" i="125"/>
  <c r="W76" i="125" s="1"/>
  <c r="J17" i="125"/>
  <c r="P17" i="125" s="1"/>
  <c r="I22" i="125"/>
  <c r="S73" i="125"/>
  <c r="AA73" i="125" s="1"/>
  <c r="E18" i="125"/>
  <c r="N18" i="125" s="1"/>
  <c r="N71" i="125"/>
  <c r="W71" i="125" s="1"/>
  <c r="E19" i="125"/>
  <c r="N19" i="125" s="1"/>
  <c r="N72" i="125"/>
  <c r="W72" i="125" s="1"/>
  <c r="M72" i="125"/>
  <c r="V72" i="125" s="1"/>
  <c r="M67" i="125"/>
  <c r="V67" i="125" s="1"/>
  <c r="L55" i="125"/>
  <c r="U55" i="125" s="1"/>
  <c r="AA58" i="125"/>
  <c r="X57" i="125"/>
  <c r="X43" i="125"/>
  <c r="X58" i="125"/>
  <c r="P54" i="125"/>
  <c r="Z54" i="125" s="1"/>
  <c r="X52" i="125"/>
  <c r="R54" i="125"/>
  <c r="R74" i="125"/>
  <c r="P67" i="125"/>
  <c r="Z67" i="125" s="1"/>
  <c r="R67" i="125"/>
  <c r="M54" i="125"/>
  <c r="V54" i="125" s="1"/>
  <c r="R75" i="125"/>
  <c r="O75" i="125"/>
  <c r="Y75" i="125" s="1"/>
  <c r="O78" i="125"/>
  <c r="Y78" i="125" s="1"/>
  <c r="X76" i="125"/>
  <c r="R78" i="125"/>
  <c r="P78" i="125"/>
  <c r="Z78" i="125" s="1"/>
  <c r="C53" i="125"/>
  <c r="C30" i="125" s="1"/>
  <c r="D44" i="125"/>
  <c r="D19" i="125" s="1"/>
  <c r="R46" i="125"/>
  <c r="D53" i="125"/>
  <c r="D30" i="125" s="1"/>
  <c r="Q55" i="125"/>
  <c r="R55" i="125"/>
  <c r="C44" i="125"/>
  <c r="C19" i="125" s="1"/>
  <c r="I44" i="125"/>
  <c r="E44" i="125"/>
  <c r="G53" i="125"/>
  <c r="G30" i="125" s="1"/>
  <c r="F53" i="125"/>
  <c r="F30" i="125" s="1"/>
  <c r="O55" i="125"/>
  <c r="Y55" i="125" s="1"/>
  <c r="H21" i="125"/>
  <c r="H35" i="125" s="1"/>
  <c r="H38" i="125" s="1"/>
  <c r="H107" i="125" s="1"/>
  <c r="Q67" i="125"/>
  <c r="M68" i="125"/>
  <c r="V68" i="125" s="1"/>
  <c r="M78" i="125"/>
  <c r="V78" i="125" s="1"/>
  <c r="Q75" i="125"/>
  <c r="L75" i="125"/>
  <c r="U75" i="125" s="1"/>
  <c r="R68" i="125"/>
  <c r="P68" i="125"/>
  <c r="Z68" i="125" s="1"/>
  <c r="Q78" i="125"/>
  <c r="M20" i="125"/>
  <c r="L74" i="125"/>
  <c r="U74" i="125" s="1"/>
  <c r="Q74" i="125"/>
  <c r="X70" i="125"/>
  <c r="O36" i="125"/>
  <c r="L36" i="125"/>
  <c r="J44" i="125"/>
  <c r="J19" i="125" s="1"/>
  <c r="P46" i="125"/>
  <c r="Z46" i="125" s="1"/>
  <c r="E66" i="1"/>
  <c r="E58" i="1"/>
  <c r="D65" i="56"/>
  <c r="D83" i="56"/>
  <c r="D62" i="1" s="1"/>
  <c r="D64" i="1"/>
  <c r="S55" i="125"/>
  <c r="X142" i="123"/>
  <c r="G44" i="125"/>
  <c r="G19" i="125" s="1"/>
  <c r="AD142" i="123"/>
  <c r="U142" i="123"/>
  <c r="S54" i="125"/>
  <c r="AE142" i="123"/>
  <c r="S46" i="125"/>
  <c r="F44" i="125"/>
  <c r="F19" i="125" s="1"/>
  <c r="E142" i="123"/>
  <c r="H142" i="123"/>
  <c r="I142" i="123"/>
  <c r="V142" i="123"/>
  <c r="O54" i="125"/>
  <c r="Y54" i="125" s="1"/>
  <c r="AB98" i="123"/>
  <c r="G142" i="123"/>
  <c r="M55" i="125"/>
  <c r="V55" i="125" s="1"/>
  <c r="AA142" i="123"/>
  <c r="P108" i="125"/>
  <c r="C142" i="123"/>
  <c r="AG142" i="123"/>
  <c r="Q54" i="125"/>
  <c r="E53" i="125"/>
  <c r="N142" i="123"/>
  <c r="N143" i="123" s="1"/>
  <c r="N193" i="121" s="1"/>
  <c r="Q142" i="123"/>
  <c r="M142" i="123"/>
  <c r="Z142" i="123"/>
  <c r="Y142" i="123"/>
  <c r="W142" i="123"/>
  <c r="AB23" i="123"/>
  <c r="I53" i="125"/>
  <c r="I30" i="125" s="1"/>
  <c r="X48" i="125"/>
  <c r="AF142" i="123"/>
  <c r="L46" i="125"/>
  <c r="U46" i="125" s="1"/>
  <c r="P55" i="125"/>
  <c r="Z55" i="125" s="1"/>
  <c r="T142" i="123"/>
  <c r="L54" i="125"/>
  <c r="U54" i="125" s="1"/>
  <c r="AH142" i="123"/>
  <c r="J53" i="125"/>
  <c r="J30" i="125" s="1"/>
  <c r="M46" i="125"/>
  <c r="V46" i="125" s="1"/>
  <c r="D142" i="123"/>
  <c r="R142" i="123"/>
  <c r="AA48" i="125"/>
  <c r="Q46" i="125"/>
  <c r="S142" i="123"/>
  <c r="F142" i="123"/>
  <c r="I45" i="125"/>
  <c r="O45" i="125" s="1"/>
  <c r="Y45" i="125" s="1"/>
  <c r="L45" i="125"/>
  <c r="U45" i="125" s="1"/>
  <c r="R45" i="125"/>
  <c r="X56" i="125"/>
  <c r="P56" i="125"/>
  <c r="Z56" i="125" s="1"/>
  <c r="S56" i="125"/>
  <c r="AA56" i="125" s="1"/>
  <c r="X51" i="125"/>
  <c r="AA51" i="125"/>
  <c r="P109" i="125" l="1"/>
  <c r="I19" i="125"/>
  <c r="D23" i="125"/>
  <c r="M23" i="125" s="1"/>
  <c r="M101" i="125"/>
  <c r="V101" i="125" s="1"/>
  <c r="D24" i="125"/>
  <c r="M24" i="125" s="1"/>
  <c r="J23" i="125"/>
  <c r="P23" i="125" s="1"/>
  <c r="Q81" i="125"/>
  <c r="P101" i="125"/>
  <c r="Z101" i="125" s="1"/>
  <c r="F21" i="125"/>
  <c r="O86" i="125"/>
  <c r="Y86" i="125" s="1"/>
  <c r="S86" i="125"/>
  <c r="AA86" i="125" s="1"/>
  <c r="M87" i="125"/>
  <c r="V87" i="125" s="1"/>
  <c r="J24" i="125"/>
  <c r="P24" i="125" s="1"/>
  <c r="P75" i="125"/>
  <c r="Z75" i="125" s="1"/>
  <c r="I15" i="125"/>
  <c r="O15" i="125" s="1"/>
  <c r="S67" i="125"/>
  <c r="AA67" i="125" s="1"/>
  <c r="O67" i="125"/>
  <c r="Y67" i="125" s="1"/>
  <c r="O93" i="125"/>
  <c r="Y93" i="125" s="1"/>
  <c r="S93" i="125"/>
  <c r="AA93" i="125" s="1"/>
  <c r="I23" i="125"/>
  <c r="O23" i="125" s="1"/>
  <c r="S74" i="125"/>
  <c r="AA74" i="125" s="1"/>
  <c r="O74" i="125"/>
  <c r="Y74" i="125" s="1"/>
  <c r="L94" i="125"/>
  <c r="U94" i="125" s="1"/>
  <c r="Q94" i="125"/>
  <c r="X94" i="125" s="1"/>
  <c r="J15" i="125"/>
  <c r="M22" i="125"/>
  <c r="E23" i="125"/>
  <c r="N23" i="125" s="1"/>
  <c r="N74" i="125"/>
  <c r="W74" i="125" s="1"/>
  <c r="Q87" i="125"/>
  <c r="X87" i="125" s="1"/>
  <c r="L87" i="125"/>
  <c r="U87" i="125" s="1"/>
  <c r="E16" i="125"/>
  <c r="N16" i="125" s="1"/>
  <c r="N68" i="125"/>
  <c r="W68" i="125" s="1"/>
  <c r="Q98" i="125"/>
  <c r="X98" i="125" s="1"/>
  <c r="L98" i="125"/>
  <c r="U98" i="125" s="1"/>
  <c r="O94" i="125"/>
  <c r="Y94" i="125" s="1"/>
  <c r="S94" i="125"/>
  <c r="AA94" i="125" s="1"/>
  <c r="L86" i="125"/>
  <c r="U86" i="125" s="1"/>
  <c r="Q86" i="125"/>
  <c r="X86" i="125" s="1"/>
  <c r="N81" i="125"/>
  <c r="W81" i="125" s="1"/>
  <c r="N67" i="125"/>
  <c r="W67" i="125" s="1"/>
  <c r="L93" i="125"/>
  <c r="U93" i="125" s="1"/>
  <c r="Q93" i="125"/>
  <c r="X93" i="125" s="1"/>
  <c r="I16" i="125"/>
  <c r="O16" i="125" s="1"/>
  <c r="S68" i="125"/>
  <c r="AA68" i="125" s="1"/>
  <c r="E31" i="125"/>
  <c r="N31" i="125" s="1"/>
  <c r="N78" i="125"/>
  <c r="W78" i="125" s="1"/>
  <c r="I24" i="125"/>
  <c r="O24" i="125" s="1"/>
  <c r="S75" i="125"/>
  <c r="AA75" i="125" s="1"/>
  <c r="O22" i="125"/>
  <c r="N22" i="125"/>
  <c r="I31" i="125"/>
  <c r="O31" i="125" s="1"/>
  <c r="S78" i="125"/>
  <c r="AA78" i="125" s="1"/>
  <c r="L78" i="125"/>
  <c r="U78" i="125" s="1"/>
  <c r="Q68" i="125"/>
  <c r="X68" i="125" s="1"/>
  <c r="M75" i="125"/>
  <c r="V75" i="125" s="1"/>
  <c r="M74" i="125"/>
  <c r="V74" i="125" s="1"/>
  <c r="P81" i="125"/>
  <c r="Z81" i="125" s="1"/>
  <c r="F14" i="125"/>
  <c r="P87" i="125"/>
  <c r="Z87" i="125" s="1"/>
  <c r="J31" i="125"/>
  <c r="P31" i="125" s="1"/>
  <c r="O98" i="125"/>
  <c r="Y98" i="125" s="1"/>
  <c r="S98" i="125"/>
  <c r="AA98" i="125" s="1"/>
  <c r="C24" i="125"/>
  <c r="L24" i="125" s="1"/>
  <c r="P22" i="125"/>
  <c r="C15" i="125"/>
  <c r="C14" i="125" s="1"/>
  <c r="O87" i="125"/>
  <c r="Y87" i="125" s="1"/>
  <c r="S87" i="125"/>
  <c r="AA87" i="125" s="1"/>
  <c r="L68" i="125"/>
  <c r="U68" i="125" s="1"/>
  <c r="P74" i="125"/>
  <c r="Z74" i="125" s="1"/>
  <c r="D15" i="125"/>
  <c r="M15" i="125" s="1"/>
  <c r="D16" i="125"/>
  <c r="M16" i="125" s="1"/>
  <c r="D31" i="125"/>
  <c r="M31" i="125" s="1"/>
  <c r="E24" i="125"/>
  <c r="N24" i="125" s="1"/>
  <c r="N75" i="125"/>
  <c r="W75" i="125" s="1"/>
  <c r="O68" i="125"/>
  <c r="X74" i="125"/>
  <c r="AA54" i="125"/>
  <c r="X54" i="125"/>
  <c r="AA55" i="125"/>
  <c r="L53" i="125"/>
  <c r="U53" i="125" s="1"/>
  <c r="X46" i="125"/>
  <c r="AA46" i="125"/>
  <c r="AB142" i="123"/>
  <c r="L30" i="125"/>
  <c r="L23" i="125"/>
  <c r="X67" i="125"/>
  <c r="L31" i="125"/>
  <c r="R81" i="125"/>
  <c r="X75" i="125"/>
  <c r="O81" i="125"/>
  <c r="Y81" i="125" s="1"/>
  <c r="L16" i="125"/>
  <c r="R53" i="125"/>
  <c r="E62" i="125"/>
  <c r="C62" i="125"/>
  <c r="X55" i="125"/>
  <c r="Q53" i="125"/>
  <c r="Q44" i="125"/>
  <c r="X78" i="125"/>
  <c r="P16" i="125"/>
  <c r="M53" i="125"/>
  <c r="V53" i="125" s="1"/>
  <c r="D62" i="125"/>
  <c r="M19" i="125"/>
  <c r="O44" i="125"/>
  <c r="Y44" i="125" s="1"/>
  <c r="P53" i="125"/>
  <c r="Z53" i="125" s="1"/>
  <c r="M81" i="125"/>
  <c r="V81" i="125" s="1"/>
  <c r="S44" i="125"/>
  <c r="P19" i="125"/>
  <c r="L44" i="125"/>
  <c r="U44" i="125" s="1"/>
  <c r="G62" i="125"/>
  <c r="D59" i="1"/>
  <c r="D64" i="56"/>
  <c r="P44" i="125"/>
  <c r="Z44" i="125" s="1"/>
  <c r="M44" i="125"/>
  <c r="V44" i="125" s="1"/>
  <c r="L19" i="125"/>
  <c r="R44" i="125"/>
  <c r="F62" i="125"/>
  <c r="O53" i="125"/>
  <c r="Y53" i="125" s="1"/>
  <c r="J62" i="125"/>
  <c r="S53" i="125"/>
  <c r="X45" i="125"/>
  <c r="S45" i="125"/>
  <c r="AA45" i="125" s="1"/>
  <c r="I62" i="125"/>
  <c r="M30" i="125"/>
  <c r="O30" i="125"/>
  <c r="C21" i="125" l="1"/>
  <c r="L21" i="125" s="1"/>
  <c r="E21" i="125"/>
  <c r="N21" i="125" s="1"/>
  <c r="D21" i="125"/>
  <c r="M21" i="125" s="1"/>
  <c r="L81" i="125"/>
  <c r="U81" i="125" s="1"/>
  <c r="I21" i="125"/>
  <c r="O21" i="125" s="1"/>
  <c r="L15" i="125"/>
  <c r="L14" i="125"/>
  <c r="O101" i="125"/>
  <c r="Y101" i="125" s="1"/>
  <c r="S101" i="125"/>
  <c r="AA101" i="125" s="1"/>
  <c r="L101" i="125"/>
  <c r="U101" i="125" s="1"/>
  <c r="Q101" i="125"/>
  <c r="X101" i="125" s="1"/>
  <c r="J14" i="125"/>
  <c r="P15" i="125"/>
  <c r="D14" i="125"/>
  <c r="M14" i="125" s="1"/>
  <c r="N15" i="125"/>
  <c r="E14" i="125"/>
  <c r="S81" i="125"/>
  <c r="AA81" i="125" s="1"/>
  <c r="J21" i="125"/>
  <c r="P21" i="125" s="1"/>
  <c r="I14" i="125"/>
  <c r="O14" i="125" s="1"/>
  <c r="M62" i="125"/>
  <c r="V62" i="125" s="1"/>
  <c r="X44" i="125"/>
  <c r="X53" i="125"/>
  <c r="AA53" i="125"/>
  <c r="Q62" i="125"/>
  <c r="X81" i="125"/>
  <c r="G35" i="125"/>
  <c r="G38" i="125" s="1"/>
  <c r="P62" i="125"/>
  <c r="Z62" i="125" s="1"/>
  <c r="R62" i="125"/>
  <c r="AA44" i="125"/>
  <c r="O62" i="125"/>
  <c r="Y62" i="125" s="1"/>
  <c r="D61" i="1"/>
  <c r="D137" i="125"/>
  <c r="D66" i="1"/>
  <c r="J111" i="141" s="1"/>
  <c r="D58" i="1"/>
  <c r="D139" i="125" s="1"/>
  <c r="F35" i="125"/>
  <c r="F38" i="125" s="1"/>
  <c r="L62" i="125"/>
  <c r="U62" i="125" s="1"/>
  <c r="P30" i="125"/>
  <c r="S62" i="125"/>
  <c r="O19" i="125"/>
  <c r="C35" i="125" l="1"/>
  <c r="C38" i="125" s="1"/>
  <c r="C107" i="125" s="1"/>
  <c r="I35" i="125"/>
  <c r="I38" i="125" s="1"/>
  <c r="I107" i="125" s="1"/>
  <c r="D35" i="125"/>
  <c r="D38" i="125" s="1"/>
  <c r="D107" i="125" s="1"/>
  <c r="P14" i="125"/>
  <c r="J35" i="125"/>
  <c r="J38" i="125" s="1"/>
  <c r="J107" i="125" s="1"/>
  <c r="J113" i="125" s="1"/>
  <c r="J128" i="125" s="1"/>
  <c r="E35" i="125"/>
  <c r="N14" i="125"/>
  <c r="X62" i="125"/>
  <c r="AA62" i="125"/>
  <c r="D138" i="125"/>
  <c r="G107" i="125"/>
  <c r="F107" i="125"/>
  <c r="D113" i="125" l="1"/>
  <c r="C128" i="125" s="1"/>
  <c r="M107" i="125"/>
  <c r="L35" i="125"/>
  <c r="L38" i="125"/>
  <c r="P35" i="125"/>
  <c r="O38" i="125"/>
  <c r="O35" i="125"/>
  <c r="M38" i="125"/>
  <c r="M35" i="125"/>
  <c r="N35" i="125"/>
  <c r="E38" i="125"/>
  <c r="E107" i="125" s="1"/>
  <c r="N107" i="125" s="1"/>
  <c r="P38" i="125"/>
  <c r="O107" i="125"/>
  <c r="L107" i="125"/>
  <c r="G113" i="125"/>
  <c r="G128" i="125" s="1"/>
  <c r="G130" i="125" s="1"/>
  <c r="P107" i="125"/>
  <c r="E128" i="125" l="1"/>
  <c r="E136" i="125" s="1"/>
  <c r="D128" i="125"/>
  <c r="D129" i="125" s="1"/>
  <c r="M113" i="125"/>
  <c r="P113" i="125"/>
  <c r="C135" i="125"/>
  <c r="C134" i="125"/>
  <c r="C136" i="125"/>
  <c r="D134" i="125" l="1"/>
  <c r="D136" i="125"/>
  <c r="D135" i="125"/>
  <c r="E134" i="125"/>
  <c r="E135" i="125"/>
  <c r="G136" i="125"/>
  <c r="G135" i="125"/>
  <c r="G134" i="125"/>
  <c r="G129" i="125"/>
  <c r="G137" i="125"/>
  <c r="G138" i="125"/>
  <c r="G139" i="125"/>
</calcChain>
</file>

<file path=xl/sharedStrings.xml><?xml version="1.0" encoding="utf-8"?>
<sst xmlns="http://schemas.openxmlformats.org/spreadsheetml/2006/main" count="3749" uniqueCount="1775">
  <si>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</si>
  <si>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</si>
  <si>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</si>
  <si>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</si>
  <si>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</si>
  <si>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</si>
  <si>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</si>
  <si>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</si>
  <si>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</si>
  <si>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</si>
  <si>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</si>
  <si>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NSFR</t>
  </si>
  <si>
    <t>For portfolios subject to Basel I</t>
  </si>
  <si>
    <t>For standardised approach portfolios</t>
  </si>
  <si>
    <t>Check</t>
  </si>
  <si>
    <t>CET1</t>
  </si>
  <si>
    <t>Tier 2</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</si>
  <si>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</si>
  <si>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</si>
  <si>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</si>
  <si>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</si>
  <si>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</si>
  <si>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</si>
  <si>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</si>
  <si>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</si>
  <si>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</si>
  <si>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</si>
  <si>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</si>
  <si>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</si>
  <si>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</si>
  <si>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</si>
  <si>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</si>
  <si>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</si>
  <si>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</si>
  <si>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</si>
  <si>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</si>
  <si>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</si>
  <si>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</si>
  <si>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</si>
  <si>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</si>
  <si>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</si>
  <si>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</si>
  <si>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</si>
  <si>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</si>
  <si>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</si>
  <si>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</si>
  <si>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</si>
  <si>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</si>
  <si>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</si>
  <si>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</si>
  <si>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</si>
  <si>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</si>
  <si>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</si>
  <si>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</si>
  <si>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</si>
  <si>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</si>
  <si>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</si>
  <si>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</si>
  <si>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</si>
  <si>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</si>
  <si>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</si>
  <si>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</si>
  <si>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</si>
  <si>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Exposure amount</t>
  </si>
  <si>
    <t>All other off balance-sheet obligations not included in the above categories</t>
  </si>
  <si>
    <t>Check: accounting ≤ gross value</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</si>
  <si>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</si>
  <si>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</si>
  <si>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</si>
  <si>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</si>
  <si>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</si>
  <si>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</si>
  <si>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For IRB portfolios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</si>
  <si>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</si>
  <si>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</si>
  <si>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</si>
  <si>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</si>
  <si>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</si>
  <si>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</si>
  <si>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</si>
  <si>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</si>
  <si>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</si>
  <si>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</si>
  <si>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</si>
  <si>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</si>
  <si>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</si>
  <si>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</si>
  <si>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</si>
  <si>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</si>
  <si>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</si>
  <si>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</si>
  <si>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</si>
  <si>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</si>
  <si>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</si>
  <si>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</si>
  <si>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</si>
  <si>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</si>
  <si>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</si>
  <si>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</si>
  <si>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</si>
  <si>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</si>
  <si>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Total capital</t>
  </si>
  <si>
    <t>A) On-balance sheet items</t>
  </si>
  <si>
    <t xml:space="preserve">Accounting balance sheet value </t>
  </si>
  <si>
    <t>Derivatives:</t>
  </si>
  <si>
    <t>Credit derivatives (protection bought)</t>
  </si>
  <si>
    <t>Notional amount</t>
  </si>
  <si>
    <t>Off-balance sheet items with a 0% CCF in the RSA; of which:</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</si>
  <si>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</si>
  <si>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</si>
  <si>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</si>
  <si>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</si>
  <si>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</si>
  <si>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</si>
  <si>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Central banks</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</si>
  <si>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</si>
  <si>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</si>
  <si>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</si>
  <si>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</si>
  <si>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</si>
  <si>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</si>
  <si>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</si>
  <si>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</si>
  <si>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</si>
  <si>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</si>
  <si>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 Derivatives and off-balance sheet items</t>
  </si>
  <si>
    <t>Bank group</t>
  </si>
  <si>
    <t>Unit (1, 1000, 1000000)</t>
  </si>
  <si>
    <t>Capital ratios (actual capital, rules as of the relevant date)</t>
  </si>
  <si>
    <t>Total</t>
  </si>
  <si>
    <t>1) Reporting data</t>
  </si>
  <si>
    <t>Basel I/Basel II</t>
  </si>
  <si>
    <t>Basel II</t>
  </si>
  <si>
    <t>Settlement risk</t>
  </si>
  <si>
    <t>Other Pillar 1 requirements</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</si>
  <si>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</si>
  <si>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</si>
  <si>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</si>
  <si>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</si>
  <si>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</si>
  <si>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</si>
  <si>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</si>
  <si>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</si>
  <si>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</si>
  <si>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</si>
  <si>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</si>
  <si>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</si>
  <si>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</si>
  <si>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A) General bank data</t>
  </si>
  <si>
    <t>Leverage ratio</t>
  </si>
  <si>
    <t>Amount</t>
  </si>
  <si>
    <t>52, 53</t>
  </si>
  <si>
    <t>62–64</t>
  </si>
  <si>
    <t>55, 56</t>
  </si>
  <si>
    <t>67–68</t>
  </si>
  <si>
    <t>[%]</t>
  </si>
  <si>
    <t>Weight</t>
  </si>
  <si>
    <t xml:space="preserve"> </t>
  </si>
  <si>
    <t>≥1 year</t>
  </si>
  <si>
    <t>Other sovereign exposures</t>
  </si>
  <si>
    <t>Mutual / cooperative</t>
  </si>
  <si>
    <t>Joint stock company</t>
  </si>
  <si>
    <t>Other non-joint stock company</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</si>
  <si>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</si>
  <si>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</si>
  <si>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</si>
  <si>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</si>
  <si>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</si>
  <si>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B) Current capital applying…</t>
  </si>
  <si>
    <t>Coins and banknotes</t>
  </si>
  <si>
    <t>Trade finance-related obligations (including guarantees and letters of credit)</t>
  </si>
  <si>
    <t>Guarantees and letters of credit unrelated to trade finance obligations</t>
  </si>
  <si>
    <t>Paragraph nr in standards doc</t>
  </si>
  <si>
    <t>Unconditionally revocable "uncommitted" liquidity facilities</t>
  </si>
  <si>
    <t>Unconditionally revocable "uncommitted" credit facilities</t>
  </si>
  <si>
    <t>Use NSFR data</t>
  </si>
  <si>
    <t>36, 37</t>
  </si>
  <si>
    <t>LR framework para ref</t>
  </si>
  <si>
    <t>Gross value (assuming no netting or CRM)</t>
  </si>
  <si>
    <t xml:space="preserve">Capped notional amount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</si>
  <si>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</si>
  <si>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</si>
  <si>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</si>
  <si>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</si>
  <si>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</si>
  <si>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</si>
  <si>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</si>
  <si>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</si>
  <si>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</si>
  <si>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</si>
  <si>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</si>
  <si>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</si>
  <si>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</si>
  <si>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</si>
  <si>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</si>
  <si>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</si>
  <si>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</si>
  <si>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</si>
  <si>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</si>
  <si>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</si>
  <si>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</si>
  <si>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</si>
  <si>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</si>
  <si>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</si>
  <si>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</si>
  <si>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</si>
  <si>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</si>
  <si>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</si>
  <si>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</si>
  <si>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</si>
  <si>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</si>
  <si>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</si>
  <si>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</si>
  <si>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</si>
  <si>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</si>
  <si>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</si>
  <si>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</si>
  <si>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</si>
  <si>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</si>
  <si>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</si>
  <si>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</si>
  <si>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</si>
  <si>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</si>
  <si>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33−37</t>
  </si>
  <si>
    <t>SFT agent transactions eligible for the exceptional treatment</t>
  </si>
  <si>
    <t>19−22, 28</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</si>
  <si>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</si>
  <si>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</si>
  <si>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</si>
  <si>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</si>
  <si>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</si>
  <si>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</si>
  <si>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</si>
  <si>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</si>
  <si>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</si>
  <si>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</si>
  <si>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</si>
  <si>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</si>
  <si>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</si>
  <si>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</si>
  <si>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</si>
  <si>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</si>
  <si>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</si>
  <si>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</si>
  <si>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</si>
  <si>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</si>
  <si>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</si>
  <si>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</si>
  <si>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</si>
  <si>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</si>
  <si>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</si>
  <si>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</si>
  <si>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</si>
  <si>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</si>
  <si>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r>
      <t xml:space="preserve">PSEs </t>
    </r>
    <r>
      <rPr>
        <b/>
        <sz val="10"/>
        <rFont val="Segoe UI"/>
        <family val="2"/>
      </rPr>
      <t>not</t>
    </r>
    <r>
      <rPr>
        <sz val="10"/>
        <rFont val="Segoe UI"/>
        <family val="2"/>
      </rPr>
      <t xml:space="preserve"> guaranteed by central government but treated as a sovereign under paragraph 229 of the Basel II framework</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</si>
  <si>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</si>
  <si>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</si>
  <si>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</si>
  <si>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</si>
  <si>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</si>
  <si>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</si>
  <si>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</si>
  <si>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</si>
  <si>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</si>
  <si>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</si>
  <si>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</si>
  <si>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</si>
  <si>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</si>
  <si>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</si>
  <si>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</si>
  <si>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</si>
  <si>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</si>
  <si>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</si>
  <si>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</si>
  <si>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</si>
  <si>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</si>
  <si>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</si>
  <si>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</si>
  <si>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</si>
  <si>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</si>
  <si>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</si>
  <si>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</si>
  <si>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</si>
  <si>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</si>
  <si>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</si>
  <si>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</si>
  <si>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</si>
  <si>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</si>
  <si>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</si>
  <si>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</si>
  <si>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</si>
  <si>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</si>
  <si>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</si>
  <si>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</si>
  <si>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</si>
  <si>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</si>
  <si>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</si>
  <si>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</si>
  <si>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</si>
  <si>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</si>
  <si>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</si>
  <si>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</si>
  <si>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</si>
  <si>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</si>
  <si>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</si>
  <si>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</si>
  <si>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</si>
  <si>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</si>
  <si>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Basel III national impl.</t>
  </si>
  <si>
    <t>Basel III pure</t>
  </si>
  <si>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</si>
  <si>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</si>
  <si>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</si>
  <si>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</si>
  <si>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</si>
  <si>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</si>
  <si>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</si>
  <si>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</si>
  <si>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</si>
  <si>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Market risk</t>
  </si>
  <si>
    <t>SA-CCR without modification</t>
  </si>
  <si>
    <t>Modified 
SA-CCR</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</si>
  <si>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</si>
  <si>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</si>
  <si>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</si>
  <si>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</si>
  <si>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</si>
  <si>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</si>
  <si>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</si>
  <si>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</si>
  <si>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</si>
  <si>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</si>
  <si>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</si>
  <si>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</si>
  <si>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</si>
  <si>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</si>
  <si>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</si>
  <si>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</si>
  <si>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</si>
  <si>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</si>
  <si>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</si>
  <si>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</si>
  <si>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</si>
  <si>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</si>
  <si>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</si>
  <si>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</si>
  <si>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</si>
  <si>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</si>
  <si>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</si>
  <si>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</si>
  <si>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</si>
  <si>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</si>
  <si>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</si>
  <si>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</si>
  <si>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</si>
  <si>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</si>
  <si>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</si>
  <si>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</si>
  <si>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</si>
  <si>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</si>
  <si>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</si>
  <si>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</si>
  <si>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</si>
  <si>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</si>
  <si>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</si>
  <si>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</si>
  <si>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</si>
  <si>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</si>
  <si>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</si>
  <si>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</si>
  <si>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</si>
  <si>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</si>
  <si>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</si>
  <si>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</si>
  <si>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</si>
  <si>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</si>
  <si>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</si>
  <si>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</si>
  <si>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</si>
  <si>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</si>
  <si>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Replacement cost (RC)</t>
  </si>
  <si>
    <r>
      <t>146</t>
    </r>
    <r>
      <rPr>
        <sz val="10"/>
        <rFont val="Segoe UI"/>
        <family val="2"/>
      </rPr>
      <t>−</t>
    </r>
    <r>
      <rPr>
        <sz val="10"/>
        <rFont val="Segoe UI"/>
        <family val="2"/>
      </rPr>
      <t>187</t>
    </r>
  </si>
  <si>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</si>
  <si>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</si>
  <si>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</si>
  <si>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</si>
  <si>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</si>
  <si>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</si>
  <si>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</si>
  <si>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</si>
  <si>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</si>
  <si>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</si>
  <si>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</si>
  <si>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</si>
  <si>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</si>
  <si>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</si>
  <si>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</si>
  <si>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</si>
  <si>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</si>
  <si>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</si>
  <si>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</si>
  <si>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</si>
  <si>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</si>
  <si>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</si>
  <si>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</si>
  <si>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</si>
  <si>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</si>
  <si>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</si>
  <si>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</si>
  <si>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</si>
  <si>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</si>
  <si>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</si>
  <si>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</si>
  <si>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</si>
  <si>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</si>
  <si>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</si>
  <si>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</si>
  <si>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</si>
  <si>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</si>
  <si>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</si>
  <si>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</si>
  <si>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</si>
  <si>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</si>
  <si>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</si>
  <si>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</si>
  <si>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</si>
  <si>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</si>
  <si>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</si>
  <si>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</si>
  <si>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</si>
  <si>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</si>
  <si>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</si>
  <si>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</si>
  <si>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</si>
  <si>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</si>
  <si>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</si>
  <si>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</si>
  <si>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</si>
  <si>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</si>
  <si>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</si>
  <si>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</si>
  <si>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</si>
  <si>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</si>
  <si>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</si>
  <si>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</si>
  <si>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</si>
  <si>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</si>
  <si>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</si>
  <si>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</si>
  <si>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Retail exposures; of which:</t>
  </si>
  <si>
    <t>Corporate; of which:</t>
  </si>
  <si>
    <t>Check: securitisation exposures should be lower than or equal total other exposures</t>
  </si>
  <si>
    <t>Memo item: Trade finance exposures</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</si>
  <si>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</si>
  <si>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</si>
  <si>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</si>
  <si>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</si>
  <si>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</si>
  <si>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</si>
  <si>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</si>
  <si>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</si>
  <si>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</si>
  <si>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</si>
  <si>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</si>
  <si>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Amount (not deducted)</t>
  </si>
  <si>
    <t>RWA (for amount not deducted)</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</si>
  <si>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</si>
  <si>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</si>
  <si>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</si>
  <si>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</si>
  <si>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</si>
  <si>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</si>
  <si>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</si>
  <si>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</si>
  <si>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</si>
  <si>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</si>
  <si>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</si>
  <si>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</si>
  <si>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Total on- and off-balance sheet exposures. Amounts shown should be the LR exposure measure values.</t>
  </si>
  <si>
    <t>CCPs</t>
  </si>
  <si>
    <t>Other</t>
  </si>
  <si>
    <t>146−187</t>
  </si>
  <si>
    <t>of which: PFE of centrally cleared client trades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</si>
  <si>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</si>
  <si>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</si>
  <si>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Use sovereign exposures data</t>
  </si>
  <si>
    <t>Use operational risk data</t>
  </si>
  <si>
    <t>A) Balance sheet and other items</t>
  </si>
  <si>
    <t>Total assets</t>
  </si>
  <si>
    <t>B) Income statement</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</si>
  <si>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</si>
  <si>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</si>
  <si>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</si>
  <si>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</si>
  <si>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</si>
  <si>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</si>
  <si>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</si>
  <si>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</si>
  <si>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</si>
  <si>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Qualitative</t>
  </si>
  <si>
    <t>Application of the trade or settlement date accounting</t>
  </si>
  <si>
    <t>Receivables</t>
  </si>
  <si>
    <t>Payables</t>
  </si>
  <si>
    <t>Settlement date accounting</t>
  </si>
  <si>
    <t>Trade vs settlement date accounting</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</si>
  <si>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</si>
  <si>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</si>
  <si>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</si>
  <si>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</si>
  <si>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</si>
  <si>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Deposits from members of the same cooperative network of banks subject to national discretion as defined in FN 10</t>
  </si>
  <si>
    <t>Total variation margin posted</t>
  </si>
  <si>
    <t>SA-CCR</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</si>
  <si>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</si>
  <si>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</si>
  <si>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</si>
  <si>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</si>
  <si>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</si>
  <si>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</si>
  <si>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</si>
  <si>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</si>
  <si>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</si>
  <si>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</si>
  <si>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</si>
  <si>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</si>
  <si>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</si>
  <si>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</si>
  <si>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</si>
  <si>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</si>
  <si>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</si>
  <si>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</si>
  <si>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</si>
  <si>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</si>
  <si>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</si>
  <si>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</si>
  <si>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</si>
  <si>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</si>
  <si>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</si>
  <si>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</si>
  <si>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</si>
  <si>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</si>
  <si>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</si>
  <si>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</si>
  <si>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</si>
  <si>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</si>
  <si>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</si>
  <si>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</si>
  <si>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</si>
  <si>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</si>
  <si>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</si>
  <si>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</si>
  <si>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</si>
  <si>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</si>
  <si>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</si>
  <si>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</si>
  <si>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</si>
  <si>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</si>
  <si>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</si>
  <si>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</si>
  <si>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</si>
  <si>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</si>
  <si>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</si>
  <si>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</si>
  <si>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</si>
  <si>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</si>
  <si>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</si>
  <si>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</si>
  <si>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</si>
  <si>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</si>
  <si>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</si>
  <si>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</si>
  <si>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</si>
  <si>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</si>
  <si>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</si>
  <si>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</si>
  <si>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</si>
  <si>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</si>
  <si>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</si>
  <si>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</si>
  <si>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</si>
  <si>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</si>
  <si>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</si>
  <si>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</si>
  <si>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</si>
  <si>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</si>
  <si>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</si>
  <si>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</si>
  <si>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</si>
  <si>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</si>
  <si>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</si>
  <si>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</si>
  <si>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</si>
  <si>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</si>
  <si>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</si>
  <si>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</si>
  <si>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</si>
  <si>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</si>
  <si>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</si>
  <si>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</si>
  <si>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</si>
  <si>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</si>
  <si>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</si>
  <si>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</si>
  <si>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</si>
  <si>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</si>
  <si>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</si>
  <si>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</si>
  <si>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</si>
  <si>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</si>
  <si>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</si>
  <si>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</si>
  <si>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</si>
  <si>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</si>
  <si>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</si>
  <si>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</si>
  <si>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</si>
  <si>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</si>
  <si>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</si>
  <si>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</si>
  <si>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</si>
  <si>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</si>
  <si>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</si>
  <si>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</si>
  <si>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</si>
  <si>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</si>
  <si>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</si>
  <si>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</si>
  <si>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</si>
  <si>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</si>
  <si>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</si>
  <si>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</si>
  <si>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</si>
  <si>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</si>
  <si>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</si>
  <si>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</si>
  <si>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</si>
  <si>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</si>
  <si>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</si>
  <si>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</si>
  <si>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</si>
  <si>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</si>
  <si>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</si>
  <si>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</si>
  <si>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</si>
  <si>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</si>
  <si>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</si>
  <si>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Description 
(name internally used)</t>
  </si>
  <si>
    <t>Description 
(regulatory trading desk name)</t>
  </si>
  <si>
    <t>1) 1-day 99% VaR</t>
  </si>
  <si>
    <t>2) 1-day 97.5% VaR</t>
  </si>
  <si>
    <t>3) 1-day 97.5% ES</t>
  </si>
  <si>
    <t>4) P values</t>
  </si>
  <si>
    <t>1) Actual P&amp;L</t>
  </si>
  <si>
    <t>A) Risk measures</t>
  </si>
  <si>
    <t>B) P&amp;L</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</si>
  <si>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</si>
  <si>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</si>
  <si>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</si>
  <si>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</si>
  <si>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</si>
  <si>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</si>
  <si>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</si>
  <si>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</si>
  <si>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</si>
  <si>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</si>
  <si>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</si>
  <si>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</si>
  <si>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</si>
  <si>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</si>
  <si>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</si>
  <si>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</si>
  <si>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</si>
  <si>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</si>
  <si>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</si>
  <si>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</si>
  <si>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</si>
  <si>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Internal models permission</t>
  </si>
  <si>
    <t>Observed/best estimates</t>
  </si>
  <si>
    <t>Observed</t>
  </si>
  <si>
    <t>Best estimates</t>
  </si>
  <si>
    <t>Own estimates haircuts + comprehensive approach</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</si>
  <si>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</si>
  <si>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</si>
  <si>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</si>
  <si>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</si>
  <si>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</si>
  <si>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</si>
  <si>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</si>
  <si>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</si>
  <si>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</si>
  <si>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</si>
  <si>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</si>
  <si>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</si>
  <si>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</si>
  <si>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</si>
  <si>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Internal models approach</t>
  </si>
  <si>
    <t>A) Summary</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</si>
  <si>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</si>
  <si>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</si>
  <si>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</si>
  <si>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</si>
  <si>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</si>
  <si>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</si>
  <si>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</si>
  <si>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</si>
  <si>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</si>
  <si>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</si>
  <si>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</si>
  <si>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</si>
  <si>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</si>
  <si>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</si>
  <si>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</si>
  <si>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</si>
  <si>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</si>
  <si>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</si>
  <si>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</si>
  <si>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</si>
  <si>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</si>
  <si>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</si>
  <si>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</si>
  <si>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B) Overall minimum capital requirements (8% RWA)</t>
  </si>
  <si>
    <t>Trading book</t>
  </si>
  <si>
    <t>2) IMA Backtesting P&amp;L</t>
  </si>
  <si>
    <t>1) Minimum capital requirements</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</si>
  <si>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</si>
  <si>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</si>
  <si>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</si>
  <si>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</si>
  <si>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</si>
  <si>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</si>
  <si>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</si>
  <si>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</si>
  <si>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</si>
  <si>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r>
      <t xml:space="preserve">a) IMA for modelled desks </t>
    </r>
    <r>
      <rPr>
        <b/>
        <sz val="10"/>
        <rFont val="Arial"/>
        <family val="2"/>
      </rPr>
      <t>–</t>
    </r>
    <r>
      <rPr>
        <b/>
        <sz val="10"/>
        <rFont val="Segoe UI"/>
        <family val="2"/>
      </rPr>
      <t xml:space="preserve"> applicable to IMA banks only</t>
    </r>
  </si>
  <si>
    <t>Advanced Measurement Approach (AMA)</t>
  </si>
  <si>
    <t>Current framework</t>
  </si>
  <si>
    <t>2) Hypothetical P&amp;L</t>
  </si>
  <si>
    <t>3) Risk-theoretical P&amp;L</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</si>
  <si>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</si>
  <si>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</si>
  <si>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Stay the same</t>
  </si>
  <si>
    <t>Securitisation</t>
  </si>
  <si>
    <t>0 basis points</t>
  </si>
  <si>
    <t>51 to 100 basis points</t>
  </si>
  <si>
    <t>101 to 150 basis points</t>
  </si>
  <si>
    <t>151 to 200 basis points</t>
  </si>
  <si>
    <t>201 to 250 basis points</t>
  </si>
  <si>
    <t>251 to 300 basis points</t>
  </si>
  <si>
    <t>301 to 350 basis points</t>
  </si>
  <si>
    <t>351 to 400 basis points</t>
  </si>
  <si>
    <t>401 to 450 basis points</t>
  </si>
  <si>
    <t>451 to 500 basis points</t>
  </si>
  <si>
    <t>Greater than 501 basis points</t>
  </si>
  <si>
    <t>Survey question 5</t>
  </si>
  <si>
    <t>Survey question 7</t>
  </si>
  <si>
    <t>0 percent</t>
  </si>
  <si>
    <t>1 to 5 percent</t>
  </si>
  <si>
    <t>6 to 10 percent</t>
  </si>
  <si>
    <t>11 to 20 percent</t>
  </si>
  <si>
    <t>21 to 30 percent</t>
  </si>
  <si>
    <t>31 to 40 percent</t>
  </si>
  <si>
    <t>41 to 50 percent</t>
  </si>
  <si>
    <t>Higher</t>
  </si>
  <si>
    <t>Not at all</t>
  </si>
  <si>
    <t>To a considerable extent</t>
  </si>
  <si>
    <t>To some extent</t>
  </si>
  <si>
    <t>To a minimal extent</t>
  </si>
  <si>
    <t>At the consolidated entity</t>
  </si>
  <si>
    <t>At specific entities</t>
  </si>
  <si>
    <t>By business lines (provide your most important business line below)</t>
  </si>
  <si>
    <t>By products (provide your most important product below)</t>
  </si>
  <si>
    <t>By risk metrics (provide your most important risk metric below)</t>
  </si>
  <si>
    <t>Very confident</t>
  </si>
  <si>
    <t>Somewhat confident</t>
  </si>
  <si>
    <t>Minimally confident</t>
  </si>
  <si>
    <t>Not at all confident</t>
  </si>
  <si>
    <t>Enforceability of netting and collateral agreements</t>
  </si>
  <si>
    <t>Netting</t>
  </si>
  <si>
    <t>Collateral</t>
  </si>
  <si>
    <t>Both</t>
  </si>
  <si>
    <t>Neither</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</si>
  <si>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</si>
  <si>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</si>
  <si>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</si>
  <si>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</si>
  <si>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</si>
  <si>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80, 80c-83</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</si>
  <si>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5 working days or less and excluding amounts previously designated under paragraph 80a)</t>
  </si>
  <si>
    <t>80a-80b</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</si>
  <si>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paragraph 80a</t>
  </si>
  <si>
    <t>84-86</t>
  </si>
  <si>
    <t>Deduction for significant investments in the other TLAC liabilities of banking, financial and insurance entities that are outside the scope of regulatory consolidation (ie where the bank owns more than 10% of the issued common share capital or where the entity is an affliate), excluding amounts held for underwriting purposes only if held for 5 working days or less</t>
  </si>
  <si>
    <t>Holdings of other TLAC liabilities subject to risk weighting treatment</t>
  </si>
  <si>
    <t>Equity</t>
  </si>
  <si>
    <t>of which: interest-earning assets (including lease assets)</t>
  </si>
  <si>
    <r>
      <t xml:space="preserve">Other </t>
    </r>
    <r>
      <rPr>
        <sz val="10"/>
        <color rgb="FFAA322F"/>
        <rFont val="Segoe UI"/>
        <family val="2"/>
      </rPr>
      <t>(non-specific to any approach)</t>
    </r>
  </si>
  <si>
    <t>IMCC</t>
  </si>
  <si>
    <t>Interest rate risk</t>
  </si>
  <si>
    <t>b) SA for modelled desks – applicable to IMA banks only</t>
  </si>
  <si>
    <t>D) Questions</t>
  </si>
  <si>
    <t>Current</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</si>
  <si>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</si>
  <si>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</si>
  <si>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</si>
  <si>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</si>
  <si>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</si>
  <si>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</si>
  <si>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</si>
  <si>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</si>
  <si>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</si>
  <si>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</si>
  <si>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</si>
  <si>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</si>
  <si>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</si>
  <si>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</si>
  <si>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</si>
  <si>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b) Counterparty credit risk</t>
  </si>
  <si>
    <t>List of regulatory trading desks</t>
  </si>
  <si>
    <t>of which: internal ratings-based approach (SEC-IRBA)</t>
  </si>
  <si>
    <t>of which: external ratings-based approach (SEC-ERBA)</t>
  </si>
  <si>
    <t>of which: overlapping exposures</t>
  </si>
  <si>
    <t>A+ to A-</t>
  </si>
  <si>
    <t>BBB+ to BBB-</t>
  </si>
  <si>
    <t>BB+ to B-</t>
  </si>
  <si>
    <t>BB+ to BB-</t>
  </si>
  <si>
    <t>Exposures (post CRM post CCF post substitution and net of provisions)</t>
  </si>
  <si>
    <t>Use securitisation data</t>
  </si>
  <si>
    <t>Other TLAC adjustments</t>
  </si>
  <si>
    <t>of which: holdings designated under paragraph 80a (1)</t>
  </si>
  <si>
    <t>80a(1)</t>
  </si>
  <si>
    <t>c) Other</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</si>
  <si>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</si>
  <si>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</si>
  <si>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b) Non-CTP, STC</t>
  </si>
  <si>
    <t xml:space="preserve"> c) CTP</t>
  </si>
  <si>
    <t>of which: standardised approach (SEC-SA)</t>
  </si>
  <si>
    <t>Deduction for securitisation gain on sale</t>
  </si>
  <si>
    <t>for securitisation gain on sale</t>
  </si>
  <si>
    <t xml:space="preserve">Securitisation exposures currently deducted: </t>
  </si>
  <si>
    <t>Total amount of gross losses</t>
  </si>
  <si>
    <t>Final standards</t>
  </si>
  <si>
    <t>Revised market risk framework definition of TB-BB boundary</t>
  </si>
  <si>
    <t>Change</t>
  </si>
  <si>
    <t>Survey question 3</t>
  </si>
  <si>
    <t>Increase</t>
  </si>
  <si>
    <t>Decrease</t>
  </si>
  <si>
    <t>Survey question 9</t>
  </si>
  <si>
    <t>Survey question 10</t>
  </si>
  <si>
    <t>Survey question 13</t>
  </si>
  <si>
    <t>Exposure post-CCF and post-CRM and net of provisions; of which:</t>
  </si>
  <si>
    <t>risk-weighted 1250%</t>
  </si>
  <si>
    <t>SEC-IRBA</t>
  </si>
  <si>
    <t>IAA</t>
  </si>
  <si>
    <t>SEC-SA</t>
  </si>
  <si>
    <t>Total deductions</t>
  </si>
  <si>
    <t>of which: internal assessment approach (IAA)</t>
  </si>
  <si>
    <t>of which: Others (risk-weighted 1250%)</t>
  </si>
  <si>
    <t>Exposure amounts</t>
  </si>
  <si>
    <t>Deductions</t>
  </si>
  <si>
    <t>C) National discretion items liquidity</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</si>
  <si>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</si>
  <si>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</si>
  <si>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</si>
  <si>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</si>
  <si>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</si>
  <si>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</si>
  <si>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</si>
  <si>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</si>
  <si>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</si>
  <si>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</si>
  <si>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</si>
  <si>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</si>
  <si>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</si>
  <si>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Check: "Deduction for securitisation gain on sale"</t>
  </si>
  <si>
    <t xml:space="preserve">Comprehensive risk measure </t>
  </si>
  <si>
    <r>
      <t>Residual risk add-on (</t>
    </r>
    <r>
      <rPr>
        <b/>
        <sz val="10"/>
        <rFont val="Segoe UI"/>
        <family val="2"/>
      </rPr>
      <t>excluding prepayment</t>
    </r>
    <r>
      <rPr>
        <sz val="10"/>
        <rFont val="Segoe UI"/>
        <family val="2"/>
      </rPr>
      <t>)</t>
    </r>
  </si>
  <si>
    <t>Shortfall</t>
  </si>
  <si>
    <t>C) Trading desks</t>
  </si>
  <si>
    <t>Use of cross-product netting</t>
  </si>
  <si>
    <r>
      <t xml:space="preserve">Residual risk add-on Total (inclusive of </t>
    </r>
    <r>
      <rPr>
        <b/>
        <sz val="10"/>
        <color theme="1"/>
        <rFont val="Segoe UI"/>
        <family val="2"/>
      </rPr>
      <t>prepayment and other risks</t>
    </r>
    <r>
      <rPr>
        <sz val="10"/>
        <color theme="1"/>
        <rFont val="Segoe UI"/>
        <family val="2"/>
      </rPr>
      <t>)</t>
    </r>
  </si>
  <si>
    <r>
      <t>This worksheet gathers desk-level and firm-wide (ie top of the house) risk measures and backtesting data. Please note that trading desk information reflected in all panels are pulled from panel C in the ‘TB’ worksheet. As such it captures all desks regardless of modellabilty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</si>
  <si>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E) Drop-down menus</t>
  </si>
  <si>
    <t>National</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</si>
  <si>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</si>
  <si>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</si>
  <si>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t>Total gross provisions eligible for inclusion in the adjustment to capital in respect of the difference between expected loss and provisions (non-defaulted assets if national rules require separate treatment, otherwise combined)</t>
  </si>
  <si>
    <t>Total expected loss eligible for inclusion in the adjustment to capital in respect of the difference between expected loss and provisions (non-defaulted assets if national rules require separate treatment, otherwise combined)</t>
  </si>
  <si>
    <r>
      <t xml:space="preserve">Definition of capital </t>
    </r>
    <r>
      <rPr>
        <b/>
        <sz val="20"/>
        <rFont val="Arial"/>
        <family val="2"/>
      </rPr>
      <t>−</t>
    </r>
    <r>
      <rPr>
        <b/>
        <sz val="20"/>
        <rFont val="Segoe UI"/>
        <family val="2"/>
      </rPr>
      <t xml:space="preserve"> Additional details on provisioning</t>
    </r>
  </si>
  <si>
    <t>A) Breakdown of provisions for IRB/standardised approach</t>
  </si>
  <si>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</si>
  <si>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</si>
  <si>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Total general provisions eligible for inclusion in Tier 2 capital; of which:</t>
  </si>
  <si>
    <t>Total specific provisions (including partial write-offs) that are deducted from exposures for credit RWA purposes; of which:</t>
  </si>
  <si>
    <t>B) Regulatory adjustments other than Panel A of the "DefCap" worksheet</t>
  </si>
  <si>
    <t>Deferred tax assets arising from temporary differences</t>
  </si>
  <si>
    <t>Total value of deferred tax assets arising from temporary differences (gross amount)</t>
  </si>
  <si>
    <t>Holdings of common stock net of short positions</t>
  </si>
  <si>
    <t>Mortgage servicing rights net of related tax liability</t>
  </si>
  <si>
    <t>C) Impact of expected credit loss provisions</t>
  </si>
  <si>
    <t>Accounting provisions</t>
  </si>
  <si>
    <t>Exposures to sovereigns</t>
  </si>
  <si>
    <t>Exposures to non-central government public sector entities (PSEs)</t>
  </si>
  <si>
    <t>Exposures to multilateral development banks (MDBs)</t>
  </si>
  <si>
    <t>Exposures to banks</t>
  </si>
  <si>
    <t>Exposures to securities firms and other financial institutions</t>
  </si>
  <si>
    <t>Exposures to corporates</t>
  </si>
  <si>
    <t>Subordinated debt, equity and other capital instruments</t>
  </si>
  <si>
    <t>Retail exposures</t>
  </si>
  <si>
    <t>Exposures secured by residential property</t>
  </si>
  <si>
    <t>Exposures secured by commercial real estate</t>
  </si>
  <si>
    <t>Defaulted exposures/90 days past due</t>
  </si>
  <si>
    <t>Defaulted exposures</t>
  </si>
  <si>
    <t>Check: D7 ≥ DefCap worksheet cell D8</t>
  </si>
  <si>
    <t>Check: (D9 + D10 + D11) = D7</t>
  </si>
  <si>
    <t>Check: (D15 + D16 + D17) = D14</t>
  </si>
  <si>
    <t>Check: (D20 + D21) = D19</t>
  </si>
  <si>
    <t>Reporting date national impl.</t>
  </si>
  <si>
    <t/>
  </si>
  <si>
    <t>General</t>
  </si>
  <si>
    <t>Specific</t>
  </si>
  <si>
    <r>
      <t xml:space="preserve">Amount subject to the threshold deduction treatment (net of pro rata share of any DTLs). 
</t>
    </r>
    <r>
      <rPr>
        <sz val="10"/>
        <rFont val="Segoe UI"/>
        <family val="2"/>
      </rPr>
      <t>Please enter "zero" if your jurisdiction requires the full deduction treatment for DTAs arising from temporary differences and enter the amount subject to full deduction in row 31.</t>
    </r>
  </si>
  <si>
    <r>
      <t xml:space="preserve">Amount subject to the full deduction treatment from Common Equity Tier 1 capital (net of pro rata share of any DTLs), if applicable by jurisdiction. 
</t>
    </r>
    <r>
      <rPr>
        <sz val="10"/>
        <rFont val="Segoe UI"/>
        <family val="2"/>
      </rPr>
      <t>Please enter "zero" if not applicable and enter the amount subject to threshold deduction in row 30.</t>
    </r>
  </si>
  <si>
    <t>C1) SA portfolio</t>
  </si>
  <si>
    <t>C2) IRB portfolio</t>
  </si>
  <si>
    <t>C3) Breakdown</t>
  </si>
  <si>
    <t>general provisions (e.g. country risk provisions, hidden reserves etc.)</t>
  </si>
  <si>
    <t>specific provisions related to defaulted assets</t>
  </si>
  <si>
    <t>specific provisions related to non-defaulted assets</t>
  </si>
  <si>
    <t>not linked to individual exposures or groups of exposures</t>
  </si>
  <si>
    <t>Check : D30 or D31 &lt;&gt;0</t>
  </si>
  <si>
    <t>Check: Total amounts = sum per single asset classes</t>
  </si>
  <si>
    <t>DTA: Deduction treatment</t>
  </si>
  <si>
    <t>Full deduction</t>
  </si>
  <si>
    <t>Threshold deduction</t>
  </si>
  <si>
    <t>DTA: deduction treatment (threshold vs full deductions)</t>
  </si>
  <si>
    <t>Deduction treatment</t>
  </si>
  <si>
    <t>related to defaulted exposures and past-due loans for more than 90 days (para. 75 Basel II)</t>
  </si>
  <si>
    <t xml:space="preserve">related to exposures other than defaulted exposures and past-due loans for more than 90 days </t>
  </si>
  <si>
    <t xml:space="preserve">General provisions eligible for inclusion in Tier 2 capital related to exposures other than defaulted exposures and past-due loans for more than 90 days </t>
  </si>
  <si>
    <t>General provisions eligible for inclusion in Tier 2 capital related to defaulted exposures and past-due loans for more than 90 days</t>
  </si>
  <si>
    <t>Total amount, of which:</t>
  </si>
  <si>
    <t>Final standard</t>
  </si>
  <si>
    <t>Use DefCap Provisioning data</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</si>
  <si>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</si>
  <si>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</si>
  <si>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</si>
  <si>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</si>
  <si>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</si>
  <si>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</si>
  <si>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</si>
  <si>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</si>
  <si>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</si>
  <si>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</si>
  <si>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Hedging strategy
(is this desk considered to be "well hedged"?)</t>
  </si>
  <si>
    <t>Commodity</t>
  </si>
  <si>
    <t>Delta risks</t>
  </si>
  <si>
    <t>Vega risks</t>
  </si>
  <si>
    <t>Check
RW above floor</t>
  </si>
  <si>
    <t>Use TB risk class data</t>
  </si>
  <si>
    <t>1) NSFR RSF on-balance sheet items</t>
  </si>
  <si>
    <t>2) NSFR RSF off-balance sheet items</t>
  </si>
  <si>
    <t>3) NSFR exceptional central bank liquidity operations</t>
  </si>
  <si>
    <t>4) Securitisations (inclusive of hedges which, themselves, are not securitisations)</t>
  </si>
  <si>
    <t>a) Non-CTP</t>
  </si>
  <si>
    <t>SMM</t>
  </si>
  <si>
    <t>1) Deferred tax assets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</si>
  <si>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</si>
  <si>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</si>
  <si>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Exposures to sovereigns; of which</t>
  </si>
  <si>
    <t>Exposures to banks; of which</t>
  </si>
  <si>
    <t>Exposures to corporates; of which</t>
  </si>
  <si>
    <t>Specialised lending; of which</t>
  </si>
  <si>
    <t>Other exposures to corporates; of which</t>
  </si>
  <si>
    <t>Retail exposures; of which</t>
  </si>
  <si>
    <t>IRB regulatory EL; of which:</t>
  </si>
  <si>
    <t>for defaulted exposures</t>
  </si>
  <si>
    <t>Residential mortgages exposures; of which</t>
  </si>
  <si>
    <t>Qualifying revolving retail; of which</t>
  </si>
  <si>
    <t>Other retail exposures; of which</t>
  </si>
  <si>
    <t>Equity exposures; of which</t>
  </si>
  <si>
    <t>Other exposures for which no IRB treatment is specified; of which</t>
  </si>
  <si>
    <t>Standardised approach; of which</t>
  </si>
  <si>
    <t>Credit risk-weighted assets; of which</t>
  </si>
  <si>
    <t>of which: provisions by type</t>
  </si>
  <si>
    <t>Approach to market risk</t>
  </si>
  <si>
    <t>daily</t>
  </si>
  <si>
    <t>weekly</t>
  </si>
  <si>
    <t>monthly</t>
  </si>
  <si>
    <t>other</t>
  </si>
  <si>
    <t>Leverage ratio panel M frequency</t>
  </si>
  <si>
    <t>SBM (delta, vega and curvature); of which:</t>
  </si>
  <si>
    <t>Total; of which:</t>
  </si>
  <si>
    <t xml:space="preserve">recognised against OCI under IFRS 9 </t>
  </si>
  <si>
    <t>IRB approach</t>
  </si>
  <si>
    <t>General provisions</t>
  </si>
  <si>
    <t>Specific provisions</t>
  </si>
  <si>
    <t>C4) Additional breakdown for IFRS banks only</t>
  </si>
  <si>
    <t>National implementation</t>
  </si>
  <si>
    <t>Pure</t>
  </si>
  <si>
    <t>Total regulatory capital</t>
  </si>
  <si>
    <t>D) TLAC raised (gross) in the six months period ending on the reporting date</t>
  </si>
  <si>
    <t>Consistency check</t>
  </si>
  <si>
    <t>Empty cells in panel A2</t>
  </si>
  <si>
    <t>Checks</t>
  </si>
  <si>
    <t>A) General Info worksheet</t>
  </si>
  <si>
    <t>Panel</t>
  </si>
  <si>
    <t>B</t>
  </si>
  <si>
    <t>1) DefCap worksheet</t>
  </si>
  <si>
    <t>E</t>
  </si>
  <si>
    <t>2) DefCap-Provisioning worksheet</t>
  </si>
  <si>
    <t>A</t>
  </si>
  <si>
    <t>B1</t>
  </si>
  <si>
    <t>C1</t>
  </si>
  <si>
    <t>C2</t>
  </si>
  <si>
    <t>C3</t>
  </si>
  <si>
    <t>C4</t>
  </si>
  <si>
    <t>3) TLAC worksheet</t>
  </si>
  <si>
    <t>D</t>
  </si>
  <si>
    <t>F</t>
  </si>
  <si>
    <t>A1</t>
  </si>
  <si>
    <t>A2</t>
  </si>
  <si>
    <t>C</t>
  </si>
  <si>
    <t>80, 80c–83</t>
  </si>
  <si>
    <t>80a–80b</t>
  </si>
  <si>
    <t>Issued up to three months before the reporting date</t>
  </si>
  <si>
    <t>Issued more than three but less than six months before the end of the reporting date</t>
  </si>
  <si>
    <t>General + Specific =ECL</t>
  </si>
  <si>
    <t>Shortfall of provisions to expected losses to be deducted from Common Equity Tier 1 capital (gross of any tax adjustement)</t>
  </si>
  <si>
    <t>Associated deferred tax liabilities (DTLs)</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</si>
  <si>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</si>
  <si>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</si>
  <si>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</si>
  <si>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</si>
  <si>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</si>
  <si>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</si>
  <si>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</si>
  <si>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</si>
  <si>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</si>
  <si>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</si>
  <si>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</si>
  <si>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</si>
  <si>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</si>
  <si>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</si>
  <si>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</si>
  <si>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</si>
  <si>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</si>
  <si>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pre-CRM</t>
  </si>
  <si>
    <t>post-CRM</t>
  </si>
  <si>
    <t>pre-CCF pre-CRM</t>
  </si>
  <si>
    <t>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</si>
  <si>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</si>
  <si>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</si>
  <si>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</si>
  <si>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</si>
  <si>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</si>
  <si>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</si>
  <si>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</si>
  <si>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</si>
  <si>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</si>
  <si>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</si>
  <si>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</si>
  <si>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</si>
  <si>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</si>
  <si>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</si>
  <si>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</si>
  <si>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</si>
  <si>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</si>
  <si>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</si>
  <si>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</si>
  <si>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</si>
  <si>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</si>
  <si>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</si>
  <si>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On-balance sheet</t>
  </si>
  <si>
    <t>Off-balance sheet</t>
  </si>
  <si>
    <t>Exposures
 (pre-CRM)</t>
  </si>
  <si>
    <t>Exposures
 (post-CRM)</t>
  </si>
  <si>
    <t>Exposures
 (pre-CCF, pre-CRM)</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</si>
  <si>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</si>
  <si>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</si>
  <si>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</si>
  <si>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</si>
  <si>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</si>
  <si>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</si>
  <si>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</si>
  <si>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</si>
  <si>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</si>
  <si>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</si>
  <si>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</si>
  <si>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</si>
  <si>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</si>
  <si>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</si>
  <si>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</si>
  <si>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</si>
  <si>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</si>
  <si>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</si>
  <si>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</si>
  <si>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</si>
  <si>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</si>
  <si>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</si>
  <si>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</si>
  <si>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</si>
  <si>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</si>
  <si>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</si>
  <si>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</si>
  <si>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</si>
  <si>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</si>
  <si>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</si>
  <si>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</si>
  <si>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</si>
  <si>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</si>
  <si>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</si>
  <si>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</si>
  <si>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</si>
  <si>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</si>
  <si>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</si>
  <si>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</si>
  <si>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</si>
  <si>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</si>
  <si>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</si>
  <si>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Revised vs Current
(current SA exposures)</t>
  </si>
  <si>
    <t>Implict risk weight</t>
  </si>
  <si>
    <t>Output floors vs revised</t>
  </si>
  <si>
    <t>Exposures
 (post-CCF post-CRM)</t>
  </si>
  <si>
    <t>Default</t>
  </si>
  <si>
    <t>Differences in EAD</t>
  </si>
  <si>
    <t>Differences in RWA</t>
  </si>
  <si>
    <t>Output floor</t>
  </si>
  <si>
    <t>Differences in implict RW</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</si>
  <si>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</si>
  <si>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</si>
  <si>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</si>
  <si>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</si>
  <si>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Currency mistmach</t>
  </si>
  <si>
    <t>loan to company</t>
  </si>
  <si>
    <t>residential ADC loan</t>
  </si>
  <si>
    <t>Failed trades and Non-DVP transactions</t>
  </si>
  <si>
    <t>B) Data usage flags</t>
  </si>
  <si>
    <t>Use OpRisk data</t>
  </si>
  <si>
    <t>Use CVA data</t>
  </si>
  <si>
    <t>D) NSFR</t>
  </si>
  <si>
    <t xml:space="preserve"> IFRS 9 Stage 1 (only to be filled in by IFRS banks)</t>
  </si>
  <si>
    <t xml:space="preserve"> IFRS 9 Stage 2 (only to be filled in by IFRS banks)</t>
  </si>
  <si>
    <t xml:space="preserve"> IFRS 9 Stage 3 (only to be filled in by IFRS banks)</t>
  </si>
  <si>
    <t>Note: when estimating, it is assumed that: 
• ECL accounting frameworks are applied on the reporting date; and
• Estimation under ECL accounting frameworks is based on a best effort basis but it is better if forward looking information and macro-economic factors are considered.</t>
  </si>
  <si>
    <r>
      <t xml:space="preserve">Estimation of changes in accounting provisions caused by the move from the currently applicable accounting framework (eg IAS 39) to an ECL accounting framework (eg IFRS 9 and CECL). </t>
    </r>
    <r>
      <rPr>
        <b/>
        <sz val="10"/>
        <color rgb="FFC00000"/>
        <rFont val="Segoe UI"/>
        <family val="2"/>
      </rPr>
      <t>Input cells are conditional on the accounting standard entered on the General Info worksheet; therefore, this should be completed first.</t>
    </r>
  </si>
  <si>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</si>
  <si>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</si>
  <si>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C) Operational risk losses whole bank</t>
  </si>
  <si>
    <t>Loss events netting ≥ EUR 20,000</t>
  </si>
  <si>
    <t>Total amount of loss recoveries</t>
  </si>
  <si>
    <t xml:space="preserve">   of which: insurance recoveries</t>
  </si>
  <si>
    <t>Number of loss events contributing to total gross losses</t>
  </si>
  <si>
    <t>Number of loss events in the ten year window</t>
  </si>
  <si>
    <t>Total amount of net losses qualifying for exclusion (per supervisory approval)</t>
  </si>
  <si>
    <t>Total net losses after exclusion of qualifying losses</t>
  </si>
  <si>
    <t>Number of loss events qualifying for exclusion in the ten year window  (per supervisory approval)</t>
  </si>
  <si>
    <t xml:space="preserve">   of which: insurance recoveries </t>
  </si>
  <si>
    <t>Loss events netting ≥ EUR 100,000</t>
  </si>
  <si>
    <t>Interest, leases and dividend component (ILDC)</t>
  </si>
  <si>
    <t>Services  component (SC)</t>
  </si>
  <si>
    <t>Financial  Component (FC)</t>
  </si>
  <si>
    <t>Business Indicator (BI)</t>
  </si>
  <si>
    <t>BI Component (BIC)</t>
  </si>
  <si>
    <t>BI gross of excluded divested activities  (per supervisory approval)</t>
  </si>
  <si>
    <t>Reduction in BI due to excluded divested activities</t>
  </si>
  <si>
    <t>Loss Component (LC); based on average total losses:</t>
  </si>
  <si>
    <t xml:space="preserve"> ≥ EUR 20,000</t>
  </si>
  <si>
    <t xml:space="preserve"> ≥ EUR 100,000</t>
  </si>
  <si>
    <t>Internal Loss Multiplier (ILM):</t>
  </si>
  <si>
    <t xml:space="preserve"> based on average total losses  ≥ EUR 20,000</t>
  </si>
  <si>
    <t xml:space="preserve"> based on average total losses ≥ EUR 100,000</t>
  </si>
  <si>
    <t xml:space="preserve"> With ILM set to 1</t>
  </si>
  <si>
    <t>ILM = 1</t>
  </si>
  <si>
    <t>B) Definition of capital and provisioning</t>
  </si>
  <si>
    <t>1) Reporting discretion definition of capital</t>
  </si>
  <si>
    <t>2) Information on provisions</t>
  </si>
  <si>
    <t>D) National discretion items on standardised approach to credit risk</t>
  </si>
  <si>
    <t>F) National discretion items on output floor</t>
  </si>
  <si>
    <t>EUR 20,000</t>
  </si>
  <si>
    <t>EUR 100,000</t>
  </si>
  <si>
    <t>OpRisk loss threshold</t>
  </si>
  <si>
    <t>Operational risk loss threshold</t>
  </si>
  <si>
    <t>Loss threshold used in calculation</t>
  </si>
  <si>
    <t>E) Risk-weighted assets</t>
  </si>
  <si>
    <t>1) Current framework</t>
  </si>
  <si>
    <t>2) Final framework</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</si>
  <si>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</si>
  <si>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</si>
  <si>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</si>
  <si>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</si>
  <si>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</si>
  <si>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</si>
  <si>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</si>
  <si>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</si>
  <si>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33−35</t>
  </si>
  <si>
    <t>ii. Amount of the cash initial margin that is off the bank’s balance sheet but continues to create an off-balance sheet exposure of the bank</t>
  </si>
  <si>
    <t>1) General</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</si>
  <si>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</si>
  <si>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</si>
  <si>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</si>
  <si>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</si>
  <si>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</si>
  <si>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</si>
  <si>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</si>
  <si>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</si>
  <si>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</si>
  <si>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</si>
  <si>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</si>
  <si>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</si>
  <si>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</si>
  <si>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</si>
  <si>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</si>
  <si>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</si>
  <si>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</si>
  <si>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</si>
  <si>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</si>
  <si>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</si>
  <si>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</si>
  <si>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</si>
  <si>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</si>
  <si>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</si>
  <si>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</si>
  <si>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</si>
  <si>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</si>
  <si>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</si>
  <si>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</si>
  <si>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</si>
  <si>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</si>
  <si>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</si>
  <si>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</si>
  <si>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</si>
  <si>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</si>
  <si>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</si>
  <si>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</si>
  <si>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</si>
  <si>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</si>
  <si>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</si>
  <si>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</si>
  <si>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</si>
  <si>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</si>
  <si>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</si>
  <si>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</si>
  <si>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</si>
  <si>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</si>
  <si>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</si>
  <si>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</si>
  <si>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</si>
  <si>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</si>
  <si>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</si>
  <si>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</si>
  <si>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</si>
  <si>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</si>
  <si>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</si>
  <si>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</si>
  <si>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</si>
  <si>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</si>
  <si>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</si>
  <si>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</si>
  <si>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</si>
  <si>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</si>
  <si>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</si>
  <si>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</si>
  <si>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</si>
  <si>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</si>
  <si>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</si>
  <si>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</si>
  <si>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3) Regulatory adjustments related to the asset side</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</si>
  <si>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</si>
  <si>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</si>
  <si>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</si>
  <si>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</si>
  <si>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</si>
  <si>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</si>
  <si>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B) Memo item: Equity exposures under the current treatment</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</si>
  <si>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</si>
  <si>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</si>
  <si>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</si>
  <si>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</si>
  <si>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</si>
  <si>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</si>
  <si>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</si>
  <si>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</si>
  <si>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</si>
  <si>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</si>
  <si>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</si>
  <si>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</si>
  <si>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</si>
  <si>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</si>
  <si>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</si>
  <si>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</si>
  <si>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</si>
  <si>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</si>
  <si>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</si>
  <si>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</si>
  <si>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</si>
  <si>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</si>
  <si>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A) Securitisation exposures</t>
  </si>
  <si>
    <t>B) Bank role</t>
  </si>
  <si>
    <t>Other retail (IRB); of which:</t>
  </si>
  <si>
    <t>SMEs treated as retail (IRB)</t>
  </si>
  <si>
    <t>E) Credit risk worksheets</t>
  </si>
  <si>
    <t>3) Securitisations</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</si>
  <si>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</si>
  <si>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</si>
  <si>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</si>
  <si>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</si>
  <si>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</si>
  <si>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</si>
  <si>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</si>
  <si>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</si>
  <si>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</si>
  <si>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</si>
  <si>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1) Total</t>
  </si>
  <si>
    <t>Total credit risk</t>
  </si>
  <si>
    <t>Non-modelling approaches</t>
  </si>
  <si>
    <t>B) All risk types</t>
  </si>
  <si>
    <t>Risk type</t>
  </si>
  <si>
    <t>C) RWA effects from Basel III definition of capital and other national phase-in arrangements</t>
  </si>
  <si>
    <t>D) Total risk-weighted assets and capital ratios</t>
  </si>
  <si>
    <t>Floor impact</t>
  </si>
  <si>
    <t>RWA current</t>
  </si>
  <si>
    <t>RWA revised</t>
  </si>
  <si>
    <t>Final Basel III</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</si>
  <si>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</si>
  <si>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</si>
  <si>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</si>
  <si>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</si>
  <si>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</si>
  <si>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</si>
  <si>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CVA capital charge (risk-weighted asset equivalent)</t>
  </si>
  <si>
    <t>IRB exposures which remain subject to IRB</t>
  </si>
  <si>
    <t>3) Credit risk requirements: IRB exposures remaining on IRB</t>
  </si>
  <si>
    <t>2) Standardised approach exposures remaining on standardised approach</t>
  </si>
  <si>
    <t>Surplus</t>
  </si>
  <si>
    <t>internal stress tests</t>
  </si>
  <si>
    <t>specific lending types</t>
  </si>
  <si>
    <t>all lending types</t>
  </si>
  <si>
    <t>specific funding types</t>
  </si>
  <si>
    <t>all funding types</t>
  </si>
  <si>
    <t>specific business lines</t>
  </si>
  <si>
    <t>all business lines</t>
  </si>
  <si>
    <t>specific products</t>
  </si>
  <si>
    <t>all products</t>
  </si>
  <si>
    <t>specific risk metrics</t>
  </si>
  <si>
    <t>all risk metrics</t>
  </si>
  <si>
    <t>Weekly</t>
  </si>
  <si>
    <t>Monthly</t>
  </si>
  <si>
    <t>Annually</t>
  </si>
  <si>
    <t>Less than once a year</t>
  </si>
  <si>
    <t>Survey question 28</t>
  </si>
  <si>
    <t>it is unclear</t>
  </si>
  <si>
    <t>the options provided in the answer do not reflect my circumstances</t>
  </si>
  <si>
    <t>both</t>
  </si>
  <si>
    <t>Survey question 26</t>
  </si>
  <si>
    <t>total loss-absorbing capacity requirement</t>
  </si>
  <si>
    <t>net stable funding ratio  requirement</t>
  </si>
  <si>
    <t>liquidity coverage ratio requirement</t>
  </si>
  <si>
    <t>target leverage  ratio requirement</t>
  </si>
  <si>
    <t>target Tier 1 capital requirement</t>
  </si>
  <si>
    <t>Survey question 15</t>
  </si>
  <si>
    <t>Survey questions 8, 11, 12 and 16</t>
  </si>
  <si>
    <t>Survey question 1b</t>
  </si>
  <si>
    <t>Survey question 18b</t>
  </si>
  <si>
    <t>bottom-up stress tests (Pillar 2  stress tests, SREP process)</t>
  </si>
  <si>
    <t>top-down stress tests (eg EBA or  CCAR)</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</si>
  <si>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</si>
  <si>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</si>
  <si>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</si>
  <si>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</si>
  <si>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</si>
  <si>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</si>
  <si>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</si>
  <si>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</si>
  <si>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</si>
  <si>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</si>
  <si>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</si>
  <si>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</si>
  <si>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</si>
  <si>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</si>
  <si>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</si>
  <si>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</si>
  <si>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</si>
  <si>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</si>
  <si>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</si>
  <si>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</si>
  <si>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</si>
  <si>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</si>
  <si>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</si>
  <si>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</si>
  <si>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</si>
  <si>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</si>
  <si>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</si>
  <si>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PSEs treated as sovereigns as per paragraph 9</t>
  </si>
  <si>
    <t>Exposures to other PSEs</t>
  </si>
  <si>
    <t>Exposures to MDBs</t>
  </si>
  <si>
    <t>SCRA (short term)</t>
  </si>
  <si>
    <t>SCRA (long term); of which:</t>
  </si>
  <si>
    <t>SCRA (short term); of which:</t>
  </si>
  <si>
    <t>Grade A (30% rw)</t>
  </si>
  <si>
    <t>Grade A (40% rw)</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</si>
  <si>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</si>
  <si>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</si>
  <si>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</si>
  <si>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</si>
  <si>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</si>
  <si>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</si>
  <si>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</si>
  <si>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</si>
  <si>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</si>
  <si>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</si>
  <si>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</si>
  <si>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</si>
  <si>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</si>
  <si>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E) National discretion items on operational risk</t>
  </si>
  <si>
    <t>A) Exposures currently subject to the standardised approach for credit risk (including counterparty credit risk)</t>
  </si>
  <si>
    <t>A) Credit risk requirements (including counterparty credit risk and non-trading credit risk)</t>
  </si>
  <si>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</si>
  <si>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</si>
  <si>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</si>
  <si>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</si>
  <si>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</si>
  <si>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revised: 41</t>
  </si>
  <si>
    <t>revised: 43</t>
  </si>
  <si>
    <t>revised: 29</t>
  </si>
  <si>
    <t>revised: 22</t>
  </si>
  <si>
    <t>revised: 30</t>
  </si>
  <si>
    <t>revised: 31</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</si>
  <si>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</si>
  <si>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</si>
  <si>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</si>
  <si>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</si>
  <si>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</si>
  <si>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</si>
  <si>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</si>
  <si>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revised: Annex 14</t>
  </si>
  <si>
    <t>revised: Annex 13</t>
  </si>
  <si>
    <t>revised: Annex 12</t>
  </si>
  <si>
    <t>revised: Annex 10 and 11</t>
  </si>
  <si>
    <t>revised: Annex 9</t>
  </si>
  <si>
    <t>revised: Annex 16</t>
  </si>
  <si>
    <t>revised: 59</t>
  </si>
  <si>
    <t>Off-balance sheet items under the revised LR framework</t>
  </si>
  <si>
    <t>Credit derivatives (protection sold); of which:</t>
  </si>
  <si>
    <t>Capped notional amount (same reference name, non-exempted)</t>
  </si>
  <si>
    <t>Credit derivatives</t>
  </si>
  <si>
    <t>F) Alternative methods for derivative exposures</t>
  </si>
  <si>
    <t>I) Trade vs settlement date accounting</t>
  </si>
  <si>
    <t>Para ref</t>
  </si>
  <si>
    <t>LR framework: 39</t>
  </si>
  <si>
    <t>Basel III: 71–72</t>
  </si>
  <si>
    <t>Basel III: 718cxii</t>
  </si>
  <si>
    <t>On-balance sheet specific provisions and valuation adjustments under the 2014 LR framework</t>
  </si>
  <si>
    <t>Reported unsettled financial asset purchases as OBS items with a 100% CCF under the 2014 LR framework?</t>
  </si>
  <si>
    <t>Check: gross value ≥ exposure value ≥ net value</t>
  </si>
  <si>
    <t>H</t>
  </si>
  <si>
    <t>B) Capital and TLAC</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</si>
  <si>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</si>
  <si>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</si>
  <si>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</si>
  <si>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</si>
  <si>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</si>
  <si>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1 to 50 basis points</t>
  </si>
  <si>
    <t>Survey questions 1c, 2</t>
  </si>
  <si>
    <t>other (please provide brief example below)</t>
  </si>
  <si>
    <t>other (please provide brief explanation below)</t>
  </si>
  <si>
    <t>1) Current securitisation requirements (full portfolio)</t>
  </si>
  <si>
    <t>2) Information on approaches</t>
  </si>
  <si>
    <t>3) EU: Information on deductions</t>
  </si>
  <si>
    <t>Check: total RWA should not be higher than total reported in panel A1</t>
  </si>
  <si>
    <t>4) Credit risk requirements: IRB exposures moving to the standardised approach</t>
  </si>
  <si>
    <t>Daily</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</si>
  <si>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</si>
  <si>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</si>
  <si>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</si>
  <si>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</si>
  <si>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</si>
  <si>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</si>
  <si>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</si>
  <si>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</si>
  <si>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</si>
  <si>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A3</t>
  </si>
  <si>
    <t>Check: deductions reported in panel A3 less or equal than deductions reported in the Memo box</t>
  </si>
  <si>
    <t>Check: "Total" panel A2 = "Total" panel B</t>
  </si>
  <si>
    <t>Check: "Deductions" in panel A3 = "Deductions" panel B</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</si>
  <si>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</si>
  <si>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</si>
  <si>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</si>
  <si>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Revised framework</t>
  </si>
  <si>
    <t>Final: internal models replaced by SA-CCR or CA(SH)</t>
  </si>
  <si>
    <t>IMA</t>
  </si>
  <si>
    <t>Cannot yet be assigned</t>
  </si>
  <si>
    <t>Standardised approach; based on average total losses:</t>
  </si>
  <si>
    <t>D) Standardised approach component calculations</t>
  </si>
  <si>
    <t>RWA for the standardised approach</t>
  </si>
  <si>
    <t>Associated with entities affiliated with the bank outside the scope of regulatory consolidation for which the bank acts as a clearing member</t>
  </si>
  <si>
    <t>Cash pooling transactions that meet the criteria of paragraph 31</t>
  </si>
  <si>
    <t>revised: 26</t>
  </si>
  <si>
    <t>Total central bank reserves; of which:</t>
  </si>
  <si>
    <t>Central bank reserves eligible for deduction from revised LR exposure measure</t>
  </si>
  <si>
    <t>revised: Annex 3</t>
  </si>
  <si>
    <t>revised: 44-49</t>
  </si>
  <si>
    <t>Exempted legs associated with client-cleared trades or the provision of clearing services in a multi-level client services structure</t>
  </si>
  <si>
    <t>Capped notional amount (meeting all criteria of para 45 of the revised LR framework, non-exempted)</t>
  </si>
  <si>
    <t>SA-CCR framework para ref</t>
  </si>
  <si>
    <t>G) Memo items related to initial margin for centrally cleared derivative transactions under the 2014 LR framework</t>
  </si>
  <si>
    <t>a. Initial margin in the form of securities that a bank includes in its total Basel III leverage ratio exposure measure under the 2014 LR framework</t>
  </si>
  <si>
    <t>b. Initial margin in the form of cash that a bank includes in its total Basel III leverage ratio exposure measure under the 2014 LR framework</t>
  </si>
  <si>
    <t>Initial margin that a bank includes in its total Basel III leverage ratio exposure measure under the 2014 LR framework</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</si>
  <si>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</si>
  <si>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</si>
  <si>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</si>
  <si>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</si>
  <si>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</si>
  <si>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c) Credit risk mitigation</t>
  </si>
  <si>
    <t>Final: All approaches (SA-CCR, CA(SA), IMM, Repo-VaR)</t>
  </si>
  <si>
    <t>Of which:
derivatives only</t>
  </si>
  <si>
    <t>Total; of which:
derivatives only</t>
  </si>
  <si>
    <t>Not used</t>
  </si>
  <si>
    <t>SA-CVA</t>
  </si>
  <si>
    <t>Total amount of net losses</t>
  </si>
  <si>
    <t>Net adjustments to gross income</t>
  </si>
  <si>
    <t>Deduction for shortfall of provisions to expected losses (gross of any tax adjustment)</t>
  </si>
  <si>
    <t>On-balance sheet exposures post-CRM</t>
  </si>
  <si>
    <t>Empty cells in panel B</t>
  </si>
  <si>
    <t>Loan splitting approach</t>
  </si>
  <si>
    <t xml:space="preserve">The flag in the "Supervisory information" worksheet is set to </t>
  </si>
  <si>
    <t>Empty cells in panel A3</t>
  </si>
  <si>
    <t>the overall consolidated balance sheet</t>
  </si>
  <si>
    <t>Quarterly</t>
  </si>
  <si>
    <t>Semi-annually</t>
  </si>
  <si>
    <t>Netting sets
(NS)</t>
  </si>
  <si>
    <t xml:space="preserve">NS market value </t>
  </si>
  <si>
    <t>Received in the form of cash</t>
  </si>
  <si>
    <t>Level 1 rehypothecable securities received</t>
  </si>
  <si>
    <t>VM posted in the form of cash</t>
  </si>
  <si>
    <t>VM posted in the form of securities</t>
  </si>
  <si>
    <t>Meeting conditions as specified in paragraph 25 of the Basel III leverage ratio framework?</t>
  </si>
  <si>
    <t>Positive</t>
  </si>
  <si>
    <t>Negative</t>
  </si>
  <si>
    <t>"Unmargined" NSs</t>
  </si>
  <si>
    <t>Check versus NSFR (+/-) 10%</t>
  </si>
  <si>
    <t>Absolute net 30-day collateral flow realised during the preceding 24 months</t>
  </si>
  <si>
    <t>Average</t>
  </si>
  <si>
    <t>Smallest</t>
  </si>
  <si>
    <t>25th percentile</t>
  </si>
  <si>
    <t>75th percentile</t>
  </si>
  <si>
    <t>Largest</t>
  </si>
  <si>
    <t>Increased liquidity needs-related market valuation changes on derivative or other transactions</t>
  </si>
  <si>
    <t>Up to 1 notch downgrade</t>
  </si>
  <si>
    <t>2 notches</t>
  </si>
  <si>
    <t>3 notches</t>
  </si>
  <si>
    <t>4 notches</t>
  </si>
  <si>
    <t>5 notches</t>
  </si>
  <si>
    <t>Increased liquidity needs related to downgrade triggers in derivatives and other financing transactions</t>
  </si>
  <si>
    <r>
      <rPr>
        <b/>
        <sz val="10"/>
        <rFont val="Segoe UI"/>
        <family val="2"/>
      </rPr>
      <t>Fully margined NSs</t>
    </r>
    <r>
      <rPr>
        <sz val="10"/>
        <rFont val="Segoe UI"/>
        <family val="2"/>
      </rPr>
      <t xml:space="preserve"> (ie variation margin received/posted "matches" or is higher than the market value of the corresponding derivative assets/liabilities)</t>
    </r>
  </si>
  <si>
    <r>
      <rPr>
        <b/>
        <sz val="10"/>
        <rFont val="Segoe UI"/>
        <family val="2"/>
      </rPr>
      <t>Partially margined NSs</t>
    </r>
    <r>
      <rPr>
        <sz val="10"/>
        <rFont val="Segoe UI"/>
        <family val="2"/>
      </rPr>
      <t xml:space="preserve"> (ie variation margin received/posted is lower than the market value of the corresponding derivative assets/liabilities)</t>
    </r>
  </si>
  <si>
    <r>
      <rPr>
        <sz val="10"/>
        <rFont val="Segoe UI"/>
        <family val="2"/>
      </rPr>
      <t xml:space="preserve">No, </t>
    </r>
    <r>
      <rPr>
        <b/>
        <sz val="10"/>
        <rFont val="Segoe UI"/>
        <family val="2"/>
      </rPr>
      <t>non-segregated</t>
    </r>
  </si>
  <si>
    <r>
      <rPr>
        <sz val="10"/>
        <rFont val="Segoe UI"/>
        <family val="2"/>
      </rPr>
      <t>All other</t>
    </r>
    <r>
      <rPr>
        <b/>
        <sz val="10"/>
        <rFont val="Segoe UI"/>
        <family val="2"/>
      </rPr>
      <t xml:space="preserve"> cash and securities </t>
    </r>
    <r>
      <rPr>
        <sz val="10"/>
        <rFont val="Segoe UI"/>
        <family val="2"/>
      </rPr>
      <t>received</t>
    </r>
  </si>
  <si>
    <t>Variation margin posted, 
of which:</t>
  </si>
  <si>
    <t>F) Breakdown of gross derivative assets and liabilities, margin posted and received</t>
  </si>
  <si>
    <t>G) Additional data on outflows linked to derivative activities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</si>
  <si>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</si>
  <si>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E) For completion only by banks with assets encumbered for exceptional central bank liquidity operations and where the supervisor and central bank have agreed to a reduced RSF factor</t>
  </si>
  <si>
    <t>CCR and CVA</t>
  </si>
  <si>
    <t>1) Size of the derivatives business</t>
  </si>
  <si>
    <t>2) Capital requirement under the current framework</t>
  </si>
  <si>
    <t>a) Capital requirement under the reduced BA-CVA approach</t>
  </si>
  <si>
    <t>b) Capital requirement under the full BA-CVA approach</t>
  </si>
  <si>
    <t>c) Capital requirement under the SA-CVA approach</t>
  </si>
  <si>
    <t>c1) Capital requirement for netting sets under the SA-CVA approach</t>
  </si>
  <si>
    <t>d) Capital requirement for counterparty credit risk</t>
  </si>
  <si>
    <t>e) Overall capital requirement for CVA</t>
  </si>
  <si>
    <t>Use CCR data</t>
  </si>
  <si>
    <t>Repo-VaR</t>
  </si>
  <si>
    <t>Collateral Comprehensive Appraoch with own estimates of haircuts (CA(OE))</t>
  </si>
  <si>
    <t>Collateral Comprehensive Appraoch with supervisory haircuts (CA(SH))</t>
  </si>
  <si>
    <t>3) Approaches for CVA</t>
  </si>
  <si>
    <t>Advanced CVA</t>
  </si>
  <si>
    <t>Standardised CVA</t>
  </si>
  <si>
    <t>Reduced BA-CVA</t>
  </si>
  <si>
    <t>Full BA-CVA</t>
  </si>
  <si>
    <r>
      <t xml:space="preserve">a) General, under the </t>
    </r>
    <r>
      <rPr>
        <b/>
        <sz val="13"/>
        <color rgb="FFC00000"/>
        <rFont val="Segoe UI"/>
        <family val="2"/>
      </rPr>
      <t>current</t>
    </r>
    <r>
      <rPr>
        <b/>
        <sz val="13"/>
        <rFont val="Segoe UI"/>
        <family val="2"/>
      </rPr>
      <t xml:space="preserve"> framework</t>
    </r>
  </si>
  <si>
    <t>2) Approaches for credit risk</t>
  </si>
  <si>
    <t>F) CCR and CVA</t>
  </si>
  <si>
    <t>H) OpRisk worksheet</t>
  </si>
  <si>
    <t>I) Sovereign exposures worksheet</t>
  </si>
  <si>
    <t>US-GAAP ECL framework</t>
  </si>
  <si>
    <t xml:space="preserve">Adjusted under US-GAAP ECL framework </t>
  </si>
  <si>
    <t>Amounts applying the revised framework</t>
  </si>
  <si>
    <t>Country is already applying revised securitisation framework</t>
  </si>
  <si>
    <t>Has the bank implemented the revised securitisation framework?</t>
  </si>
  <si>
    <t>4) Securitisation</t>
  </si>
  <si>
    <t>5) Approaches for market risk</t>
  </si>
  <si>
    <t>6) Accounting information</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</si>
  <si>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</si>
  <si>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</si>
  <si>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</si>
  <si>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</si>
  <si>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</si>
  <si>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</si>
  <si>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</si>
  <si>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</si>
  <si>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</si>
  <si>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</si>
  <si>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</si>
  <si>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</si>
  <si>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</si>
  <si>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</si>
  <si>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</si>
  <si>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</si>
  <si>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</si>
  <si>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2017 framework</t>
  </si>
  <si>
    <t>CCR exposures evaluated under previous non-internal method (CEM, SM, OEM) (if applicable)</t>
  </si>
  <si>
    <t>Memo box: current approaches to credit risk</t>
  </si>
  <si>
    <t>2) Memo item: Equity exposures under the current treatment</t>
  </si>
  <si>
    <r>
      <t xml:space="preserve">Year </t>
    </r>
    <r>
      <rPr>
        <sz val="10"/>
        <rFont val="Segoe UI"/>
        <family val="2"/>
      </rPr>
      <t>(adjust year of latest financial year-end if different from calendar year)</t>
    </r>
  </si>
  <si>
    <t>Use credit risk (IRB) data</t>
  </si>
  <si>
    <t>Use credit risk (SA) data</t>
  </si>
  <si>
    <t>2) Credit risk (IRB)</t>
  </si>
  <si>
    <t>1) Credit risk (SA)</t>
  </si>
  <si>
    <t>Approaches used for calculating derivative exposures</t>
  </si>
  <si>
    <t>Approaches used for calculating SFT exposures</t>
  </si>
  <si>
    <t>Memo box: securitisation</t>
  </si>
  <si>
    <t>Credit risk (IRB)</t>
  </si>
  <si>
    <t>Credit risk (SA)</t>
  </si>
  <si>
    <t>PSEs treated as sovereigns as per paragraph 12</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</si>
  <si>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</si>
  <si>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</si>
  <si>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</si>
  <si>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</si>
  <si>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</si>
  <si>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</si>
  <si>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</si>
  <si>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</si>
  <si>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</si>
  <si>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Transitional regulatory adjustments to CET1 due to the introduction of ECL provisioning, reflecting the accounting treatment </t>
    </r>
    <r>
      <rPr>
        <b/>
        <sz val="10"/>
        <rFont val="Segoe UI"/>
        <family val="2"/>
      </rPr>
      <t>at the reporting date</t>
    </r>
  </si>
  <si>
    <r>
      <t xml:space="preserve">Amounts should be net of specific provisions and valuations adjustments. </t>
    </r>
    <r>
      <rPr>
        <b/>
        <sz val="10"/>
        <rFont val="Segoe UI"/>
        <family val="2"/>
      </rPr>
      <t>All data are as at the reporting date.</t>
    </r>
  </si>
  <si>
    <t>Exposure</t>
  </si>
  <si>
    <t>C) Adjusted notional exposures for written credit derivatives</t>
  </si>
  <si>
    <t>D) Additional information</t>
  </si>
  <si>
    <t>E) Memo: calculation of revised leverage ratio</t>
  </si>
  <si>
    <t>F) Business model categorisation under the 2014 LR framework</t>
  </si>
  <si>
    <t xml:space="preserve">H) Breakdown of residential mortgages with a residual maturity of more than 1 year </t>
  </si>
  <si>
    <t>Residential mortgages subject to the standardised approach for credit risk</t>
  </si>
  <si>
    <t>Residential mortgages subject to the IRB approach for credit risk (to be classified as if the standardised approach for credit risk would have to be used)</t>
  </si>
  <si>
    <t>of which: residential mortgages that would qualify for the 35% or lower risk weight under the Basel II standardised approach for credit risk</t>
  </si>
  <si>
    <t>Encumbered with remaining period of encumbrance &lt; 1 year</t>
  </si>
  <si>
    <t>Residential mortgages; of which:</t>
  </si>
  <si>
    <t>50% &lt; LTV ≤ 60%</t>
  </si>
  <si>
    <t>80% &lt; LTV ≤ 90%</t>
  </si>
  <si>
    <t>90% &lt; LTV ≤ 100%</t>
  </si>
  <si>
    <t>exposures &gt; 55% of property value; of which:</t>
  </si>
  <si>
    <t>risk weight of counterparty &lt; 35%</t>
  </si>
  <si>
    <t>risk weight of counterparty &gt; 35%</t>
  </si>
  <si>
    <t>requirements not met</t>
  </si>
  <si>
    <t>A) Exposures subject to counterparty credit risk</t>
  </si>
  <si>
    <t>B) Credit valuation adjustments</t>
  </si>
  <si>
    <t>3) Capital requirement under the final Basel III framework</t>
  </si>
  <si>
    <t>Other internal models (CA(OE), RepoVaR); of which:</t>
  </si>
  <si>
    <t>Non-internal models methods (SA-CCR/CEM/SM, CA(SH)); of which:</t>
  </si>
  <si>
    <t>G) TB worksheet</t>
  </si>
  <si>
    <t>Use crypto assets data</t>
  </si>
  <si>
    <t>Use software assets data</t>
  </si>
  <si>
    <t>Check: panels 3a and 3b should not both be filled in</t>
  </si>
  <si>
    <t>Check: panel 3a should not be filled in if panel 3c1 is filled in</t>
  </si>
  <si>
    <t>Check: panel 3b should not be filled in if panel 3c1 is filled in</t>
  </si>
  <si>
    <t>Check: panels 3c2 and 3c3 should not both be filled in</t>
  </si>
  <si>
    <t>c2) Capital requirements for netting sets carved out that use the reduced BA-CVA approach</t>
  </si>
  <si>
    <t>c3) Capital requirement for netting sets carved out that use the full BA-CVA approach</t>
  </si>
  <si>
    <t>c4) Capital requirements of SA-CVA netting sets only re-calculated under BA-CVA</t>
  </si>
  <si>
    <t>Check: K_reduced and K_hedged in panel 3b should be larger than 0 and not equal</t>
  </si>
  <si>
    <t>B2</t>
  </si>
  <si>
    <t>B3a</t>
  </si>
  <si>
    <t>B3b</t>
  </si>
  <si>
    <t>B3c2</t>
  </si>
  <si>
    <t>B3c4</t>
  </si>
  <si>
    <t>B 1</t>
  </si>
  <si>
    <t>SEC-ERBA</t>
  </si>
  <si>
    <r>
      <t xml:space="preserve">B) 1) Current market risk capital requirement (assuming </t>
    </r>
    <r>
      <rPr>
        <sz val="10"/>
        <color rgb="FFAA322F"/>
        <rFont val="Segoe UI"/>
        <family val="2"/>
      </rPr>
      <t>current</t>
    </r>
    <r>
      <rPr>
        <sz val="10"/>
        <rFont val="Segoe UI"/>
        <family val="2"/>
      </rPr>
      <t xml:space="preserve"> model approval status)</t>
    </r>
  </si>
  <si>
    <r>
      <t xml:space="preserve">B) 2) FRTB market risk capital requirement (assuming </t>
    </r>
    <r>
      <rPr>
        <sz val="10"/>
        <color rgb="FFAA322F"/>
        <rFont val="Segoe UI"/>
        <family val="2"/>
      </rPr>
      <t>current</t>
    </r>
    <r>
      <rPr>
        <sz val="10"/>
        <rFont val="Segoe UI"/>
        <family val="2"/>
      </rPr>
      <t xml:space="preserve"> model approval status)</t>
    </r>
  </si>
  <si>
    <t>FRTB market risk capital requirement (assuming SA for the global portfolio)</t>
  </si>
  <si>
    <r>
      <t xml:space="preserve">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</si>
  <si>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</si>
  <si>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</si>
  <si>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</si>
  <si>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</si>
  <si>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</si>
  <si>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FRTB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</si>
  <si>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</si>
  <si>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</si>
  <si>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</si>
  <si>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</si>
  <si>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</si>
  <si>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</si>
  <si>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</si>
  <si>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</si>
  <si>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</si>
  <si>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</si>
  <si>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</si>
  <si>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</si>
  <si>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</si>
  <si>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t>of which:RC for client cleared derivatives only</t>
  </si>
  <si>
    <t>Potential future exposure (PFE) for all derivative transactions</t>
  </si>
  <si>
    <t>of which: PFE for client cleared derivatives only</t>
  </si>
  <si>
    <t>Total leverage exposure for all derivative transactions</t>
  </si>
  <si>
    <t>of which: total leverage exposure for client cleared derivatives only</t>
  </si>
  <si>
    <t>RWA under SEC-SA</t>
  </si>
  <si>
    <t>Corresponding RWA under SEC-SA only</t>
  </si>
  <si>
    <t>G) Calculation of averaged leverage ratio exposures</t>
  </si>
  <si>
    <t>H) Alternative treatments for client cleared derivatives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</si>
  <si>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</si>
  <si>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</si>
  <si>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</si>
  <si>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</si>
  <si>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</si>
  <si>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Check: K_reduced and K_hedged in panel 3c3 should be larger than 0 and not equal</t>
  </si>
  <si>
    <t>Check: K_reduced and K_hedged in panel 3c4 should be larger than 0 and not equal</t>
  </si>
  <si>
    <t>Subordinated debt and capital instruments other than equity (SA)</t>
  </si>
  <si>
    <r>
      <t xml:space="preserve">2) FRTB market risk capital requirement (assuming current model approval status)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</si>
  <si>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</si>
  <si>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</si>
  <si>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</si>
  <si>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</si>
  <si>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</si>
  <si>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</si>
  <si>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c) Capital surcharge for amber desks</t>
  </si>
  <si>
    <t>d) FRTB SA for all desks</t>
  </si>
  <si>
    <r>
      <t xml:space="preserve">3) FRTB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</si>
  <si>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t>e) FRTB SA for green (and amber) desks</t>
  </si>
  <si>
    <t>Hedging strategy (is this desk considered to be "well hedged"?)</t>
  </si>
  <si>
    <t>a) Standardised approach (SA), of which</t>
  </si>
  <si>
    <t>b) Internal models approach (IMA), of which:</t>
  </si>
  <si>
    <t>a) FRTB SA (inclusive of securitisations); of which:</t>
  </si>
  <si>
    <t>b) FRTB IMA, expected shortfall (exclusive of securitsations); of which:</t>
  </si>
  <si>
    <t>Average</t>
    <phoneticPr fontId="30"/>
  </si>
  <si>
    <t>Max</t>
    <phoneticPr fontId="30"/>
  </si>
  <si>
    <t>Specify the averaging frequency used in reporting averages in column D</t>
  </si>
  <si>
    <t>Does the bank use estimations to calculate the exposure of the LR component? [Y/N]</t>
  </si>
  <si>
    <t>Would the production of daily average values for these exposure items be operationally feasible within the next 12 months?  [Y/N]</t>
  </si>
  <si>
    <t>Specify the key challenges and any impediments to the implementation of an averaging methodology</t>
  </si>
  <si>
    <t>Use TB IMA Backtesting-P&amp;L data</t>
  </si>
  <si>
    <t>Approaches for counterparty credit risk</t>
  </si>
  <si>
    <t>Approaches for CVA</t>
  </si>
  <si>
    <t>Approach</t>
  </si>
  <si>
    <t>B3c3</t>
  </si>
  <si>
    <t>A-CVA</t>
  </si>
  <si>
    <t>S-CVA</t>
  </si>
  <si>
    <t>Current approaches</t>
  </si>
  <si>
    <t>B3c1, B3c4</t>
  </si>
  <si>
    <t>Panels to be filled under revised approaches</t>
  </si>
  <si>
    <t>Col O</t>
  </si>
  <si>
    <t>Using unmodified SA-CCR as in the risk-based framework</t>
  </si>
  <si>
    <t>Quarter-end</t>
  </si>
  <si>
    <t>of which: subject to the final standards</t>
  </si>
  <si>
    <t>Check: of which items should be less than the total</t>
  </si>
  <si>
    <t>Check: Average should be between the min and the max</t>
  </si>
  <si>
    <t>Check: Median should be between the min and the max</t>
  </si>
  <si>
    <t>Check: Quarter-end value should be between the min and the max</t>
  </si>
  <si>
    <t>1) Leverage ratio worksheet</t>
  </si>
  <si>
    <t>C) Leverage ratio</t>
  </si>
  <si>
    <t>2) Leverage ratio additional worksheet</t>
  </si>
  <si>
    <t>CRMCCF</t>
  </si>
  <si>
    <t>Before</t>
  </si>
  <si>
    <t>After</t>
  </si>
  <si>
    <t>Is CRM applied before or after CCF?</t>
  </si>
  <si>
    <t>Check: D67 = DefCap (D9+D11) &amp; D68 = DefCap D11</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</si>
  <si>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</si>
  <si>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</si>
  <si>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</si>
  <si>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Non modelling approach vs revised</t>
  </si>
  <si>
    <t>Non modelling approach vs revised
(current SA exposures)</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</si>
  <si>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</si>
  <si>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S3</t>
  </si>
  <si>
    <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</si>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</sst>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1" x14ac:knownFonts="1">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20"/>
      <name val="Arial"/>
      <family val="2"/>
    </font>
    <font>
      <b/>
      <sz val="10"/>
      <color rgb="FF0070C0"/>
      <name val="Segoe UI"/>
      <family val="2"/>
    </font>
    <font>
      <b/>
      <sz val="12"/>
      <color theme="1"/>
      <name val="Segoe UI"/>
      <family val="2"/>
    </font>
    <font>
      <b/>
      <sz val="10"/>
      <color rgb="FFAA322F"/>
      <name val="Arial"/>
      <family val="2"/>
    </font>
    <font>
      <sz val="10"/>
      <color theme="1"/>
      <name val="Calibri"/>
      <family val="2"/>
      <scheme val="minor"/>
    </font>
    <font>
      <b/>
      <sz val="10"/>
      <color theme="1"/>
      <name val="Calibri"/>
      <family val="2"/>
      <scheme val="minor"/>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10"/>
      <color theme="0"/>
      <name val="Segoe UI"/>
      <family val="2"/>
    </font>
    <font>
      <b/>
      <sz val="16"/>
      <name val="Segoe UI"/>
      <family val="2"/>
    </font>
  </fonts>
  <fills count="60">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rgb="FFFFFF00"/>
        <bgColor indexed="64"/>
      </patternFill>
    </fill>
    <fill>
      <patternFill patternType="solid">
        <fgColor indexed="47"/>
        <bgColor indexed="64"/>
      </patternFill>
    </fill>
  </fills>
  <borders count="19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rgb="FFBCBDBC"/>
      </left>
      <right/>
      <top style="thin">
        <color rgb="FFBCBDBC"/>
      </top>
      <bottom style="thin">
        <color theme="0" tint="-0.249977111117893"/>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style="thin">
        <color rgb="FFBCBDBC"/>
      </left>
      <right/>
      <top style="thin">
        <color auto="1"/>
      </top>
      <bottom style="thin">
        <color indexed="64"/>
      </bottom>
      <diagonal/>
    </border>
    <border>
      <left/>
      <right/>
      <top style="thin">
        <color auto="1"/>
      </top>
      <bottom/>
      <diagonal/>
    </border>
    <border>
      <left/>
      <right style="thin">
        <color auto="1"/>
      </right>
      <top/>
      <bottom style="thin">
        <color auto="1"/>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style="thin">
        <color rgb="FFBCBDBC"/>
      </left>
      <right/>
      <top/>
      <bottom style="thin">
        <color auto="1"/>
      </bottom>
      <diagonal/>
    </border>
    <border>
      <left/>
      <right/>
      <top style="thin">
        <color indexed="64"/>
      </top>
      <bottom style="thin">
        <color auto="1"/>
      </bottom>
      <diagonal/>
    </border>
    <border>
      <left/>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bottom style="thin">
        <color auto="1"/>
      </bottom>
      <diagonal/>
    </border>
    <border>
      <left/>
      <right style="thin">
        <color rgb="FFBCBDBC"/>
      </right>
      <top style="thin">
        <color auto="1"/>
      </top>
      <bottom style="thin">
        <color rgb="FFBCBDBC"/>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right style="thin">
        <color rgb="FFBCBDBC"/>
      </right>
      <top style="thin">
        <color auto="1"/>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auto="1"/>
      </top>
      <bottom style="thin">
        <color indexed="64"/>
      </bottom>
      <diagonal/>
    </border>
    <border>
      <left style="thin">
        <color auto="1"/>
      </left>
      <right/>
      <top/>
      <bottom/>
      <diagonal/>
    </border>
    <border>
      <left style="thin">
        <color auto="1"/>
      </left>
      <right/>
      <top style="thin">
        <color indexed="64"/>
      </top>
      <bottom/>
      <diagonal/>
    </border>
    <border>
      <left/>
      <right style="thin">
        <color auto="1"/>
      </right>
      <top style="thin">
        <color indexed="64"/>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CBDBC"/>
      </left>
      <right/>
      <top style="thin">
        <color theme="0" tint="-0.24994659260841701"/>
      </top>
      <bottom style="thin">
        <color theme="1"/>
      </bottom>
      <diagonal/>
    </border>
    <border>
      <left/>
      <right/>
      <top style="thin">
        <color indexed="22"/>
      </top>
      <bottom style="thin">
        <color indexed="22"/>
      </bottom>
      <diagonal/>
    </border>
    <border>
      <left/>
      <right style="thin">
        <color rgb="FFBCBDBC"/>
      </right>
      <top style="thin">
        <color indexed="22"/>
      </top>
      <bottom style="thin">
        <color indexed="22"/>
      </bottom>
      <diagonal/>
    </border>
    <border>
      <left/>
      <right/>
      <top style="thin">
        <color indexed="22"/>
      </top>
      <bottom/>
      <diagonal/>
    </border>
    <border>
      <left/>
      <right/>
      <top/>
      <bottom style="thin">
        <color theme="0" tint="-0.24994659260841701"/>
      </bottom>
      <diagonal/>
    </border>
    <border>
      <left style="thin">
        <color indexed="64"/>
      </left>
      <right/>
      <top/>
      <bottom/>
      <diagonal/>
    </border>
    <border>
      <left style="thin">
        <color indexed="64"/>
      </left>
      <right/>
      <top style="thin">
        <color indexed="64"/>
      </top>
      <bottom/>
      <diagonal/>
    </border>
    <border>
      <left/>
      <right style="thin">
        <color rgb="FFBCBDBC"/>
      </right>
      <top/>
      <bottom style="thin">
        <color indexed="22"/>
      </bottom>
      <diagonal/>
    </border>
    <border>
      <left/>
      <right/>
      <top/>
      <bottom style="thin">
        <color auto="1"/>
      </bottom>
      <diagonal/>
    </border>
    <border>
      <left style="thin">
        <color theme="0" tint="-0.24994659260841701"/>
      </left>
      <right/>
      <top style="thin">
        <color theme="0" tint="-0.24994659260841701"/>
      </top>
      <bottom style="thin">
        <color theme="0" tint="-0.2499465926084170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rgb="FFBCBDBC"/>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BCBDBC"/>
      </right>
      <top/>
      <bottom style="thin">
        <color indexed="64"/>
      </bottom>
      <diagonal/>
    </border>
    <border>
      <left/>
      <right style="thin">
        <color indexed="22"/>
      </right>
      <top style="thin">
        <color indexed="22"/>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right style="thin">
        <color rgb="FFBCBDBC"/>
      </right>
      <top style="thin">
        <color indexed="64"/>
      </top>
      <bottom/>
      <diagonal/>
    </border>
    <border>
      <left style="thin">
        <color rgb="FFBCBDBC"/>
      </left>
      <right/>
      <top style="thin">
        <color auto="1"/>
      </top>
      <bottom/>
      <diagonal/>
    </border>
    <border>
      <left style="thin">
        <color indexed="22"/>
      </left>
      <right/>
      <top style="thin">
        <color indexed="64"/>
      </top>
      <bottom/>
      <diagonal/>
    </border>
    <border>
      <left/>
      <right style="thin">
        <color rgb="FFBCBDBC"/>
      </right>
      <top style="thin">
        <color auto="1"/>
      </top>
      <bottom style="thin">
        <color rgb="FFBCBDBC"/>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style="thin">
        <color theme="0" tint="-0.24994659260841701"/>
      </left>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top style="thin">
        <color auto="1"/>
      </top>
      <bottom style="thin">
        <color theme="0" tint="-0.24994659260841701"/>
      </bottom>
      <diagonal/>
    </border>
    <border>
      <left/>
      <right style="thin">
        <color auto="1"/>
      </right>
      <top/>
      <bottom/>
      <diagonal/>
    </border>
    <border>
      <left/>
      <right style="thin">
        <color auto="1"/>
      </right>
      <top style="thin">
        <color indexed="64"/>
      </top>
      <bottom/>
      <diagonal/>
    </border>
    <border>
      <left style="thin">
        <color theme="0" tint="-0.24994659260841701"/>
      </left>
      <right/>
      <top style="thin">
        <color theme="0" tint="-0.24994659260841701"/>
      </top>
      <bottom/>
      <diagonal/>
    </border>
    <border>
      <left style="thin">
        <color indexed="22"/>
      </left>
      <right/>
      <top style="thin">
        <color indexed="64"/>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rgb="FFBCBDBC"/>
      </top>
      <bottom style="thin">
        <color auto="1"/>
      </bottom>
      <diagonal/>
    </border>
    <border>
      <left style="thin">
        <color auto="1"/>
      </left>
      <right/>
      <top style="thin">
        <color indexed="64"/>
      </top>
      <bottom/>
      <diagonal/>
    </border>
    <border>
      <left style="thin">
        <color indexed="22"/>
      </left>
      <right/>
      <top/>
      <bottom style="thin">
        <color indexed="64"/>
      </bottom>
      <diagonal/>
    </border>
    <border>
      <left/>
      <right style="thin">
        <color theme="0" tint="-0.24994659260841701"/>
      </right>
      <top style="thin">
        <color auto="1"/>
      </top>
      <bottom style="thin">
        <color auto="1"/>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style="thin">
        <color indexed="64"/>
      </left>
      <right/>
      <top/>
      <bottom style="thin">
        <color auto="1"/>
      </bottom>
      <diagonal/>
    </border>
    <border>
      <left/>
      <right style="thin">
        <color auto="1"/>
      </right>
      <top/>
      <bottom style="thin">
        <color indexed="64"/>
      </bottom>
      <diagonal/>
    </border>
    <border>
      <left style="thin">
        <color indexed="22"/>
      </left>
      <right/>
      <top style="thin">
        <color indexed="22"/>
      </top>
      <bottom style="thin">
        <color indexed="22"/>
      </bottom>
      <diagonal/>
    </border>
    <border>
      <left style="thin">
        <color indexed="22"/>
      </left>
      <right/>
      <top style="thin">
        <color indexed="22"/>
      </top>
      <bottom/>
      <diagonal/>
    </border>
    <border>
      <left style="thin">
        <color indexed="22"/>
      </left>
      <right/>
      <top style="thin">
        <color rgb="FFBCBDBC"/>
      </top>
      <bottom style="thin">
        <color rgb="FFBCBDBC"/>
      </bottom>
      <diagonal/>
    </border>
    <border>
      <left style="thin">
        <color indexed="22"/>
      </left>
      <right/>
      <top/>
      <bottom style="thin">
        <color theme="0" tint="-0.24994659260841701"/>
      </bottom>
      <diagonal/>
    </border>
    <border>
      <left style="thin">
        <color indexed="22"/>
      </left>
      <right/>
      <top/>
      <bottom style="thin">
        <color rgb="FFBCBDBC"/>
      </bottom>
      <diagonal/>
    </border>
    <border>
      <left style="thin">
        <color indexed="22"/>
      </left>
      <right/>
      <top style="thin">
        <color indexed="22"/>
      </top>
      <bottom style="thin">
        <color indexed="64"/>
      </bottom>
      <diagonal/>
    </border>
    <border>
      <left/>
      <right style="thin">
        <color indexed="22"/>
      </right>
      <top style="thin">
        <color indexed="64"/>
      </top>
      <bottom/>
      <diagonal/>
    </border>
    <border>
      <left/>
      <right style="thin">
        <color indexed="22"/>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indexed="64"/>
      </left>
      <right style="thin">
        <color rgb="FFBCBDBC"/>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style="thin">
        <color theme="0" tint="-0.24994659260841701"/>
      </left>
      <right style="thin">
        <color indexed="64"/>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right style="thin">
        <color theme="0" tint="-0.24994659260841701"/>
      </right>
      <top style="thin">
        <color auto="1"/>
      </top>
      <bottom style="thin">
        <color auto="1"/>
      </bottom>
      <diagonal/>
    </border>
  </borders>
  <cellStyleXfs count="149">
    <xf numFmtId="0" fontId="0" fillId="6" borderId="0">
      <alignment vertical="center"/>
    </xf>
    <xf numFmtId="3" fontId="25" fillId="6" borderId="1" applyFont="0" applyBorder="0">
      <alignment horizontal="right" vertical="center"/>
    </xf>
    <xf numFmtId="0" fontId="22" fillId="6" borderId="1" applyFont="0" applyBorder="0">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0" applyFont="0" applyProtection="0">
      <alignment horizontal="right" vertical="center"/>
    </xf>
    <xf numFmtId="10" fontId="3" fillId="43" borderId="20" applyFont="0" applyProtection="0">
      <alignment horizontal="right" vertical="center"/>
    </xf>
    <xf numFmtId="9" fontId="3" fillId="43" borderId="20" applyFont="0" applyProtection="0">
      <alignment horizontal="right" vertical="center"/>
    </xf>
    <xf numFmtId="0" fontId="3" fillId="43" borderId="20" applyNumberFormat="0" applyFont="0" applyProtection="0">
      <alignment horizontal="left" vertical="center"/>
    </xf>
    <xf numFmtId="172" fontId="3" fillId="41" borderId="20" applyFont="0">
      <alignment vertical="center"/>
      <protection locked="0"/>
    </xf>
    <xf numFmtId="3" fontId="3" fillId="41" borderId="20" applyFont="0">
      <alignment horizontal="right" vertical="center"/>
      <protection locked="0"/>
    </xf>
    <xf numFmtId="168" fontId="3" fillId="41" borderId="20" applyFont="0">
      <alignment horizontal="right" vertical="center"/>
      <protection locked="0"/>
    </xf>
    <xf numFmtId="170" fontId="3" fillId="42" borderId="20" applyFont="0">
      <alignment vertical="center"/>
      <protection locked="0"/>
    </xf>
    <xf numFmtId="10" fontId="3" fillId="41" borderId="20" applyFont="0">
      <alignment horizontal="right" vertical="center"/>
      <protection locked="0"/>
    </xf>
    <xf numFmtId="9" fontId="3" fillId="41" borderId="20" applyFont="0">
      <alignment horizontal="right" vertical="center"/>
      <protection locked="0"/>
    </xf>
    <xf numFmtId="171" fontId="3" fillId="41" borderId="20" applyFont="0">
      <alignment horizontal="right" vertical="center"/>
      <protection locked="0"/>
    </xf>
    <xf numFmtId="174" fontId="3" fillId="41" borderId="20" applyFont="0">
      <alignment horizontal="right" vertical="center"/>
      <protection locked="0"/>
    </xf>
    <xf numFmtId="0" fontId="3" fillId="41" borderId="20" applyFont="0">
      <alignment horizontal="center" vertical="center" wrapText="1"/>
      <protection locked="0"/>
    </xf>
    <xf numFmtId="49" fontId="3" fillId="41" borderId="20" applyFont="0">
      <alignment vertical="center"/>
      <protection locked="0"/>
    </xf>
    <xf numFmtId="3" fontId="3" fillId="14" borderId="20" applyFont="0">
      <alignment horizontal="right" vertical="center"/>
      <protection locked="0"/>
    </xf>
    <xf numFmtId="168" fontId="3" fillId="14" borderId="20" applyFont="0">
      <alignment horizontal="right" vertical="center"/>
      <protection locked="0"/>
    </xf>
    <xf numFmtId="10" fontId="3" fillId="14" borderId="20" applyFont="0">
      <alignment horizontal="right" vertical="center"/>
      <protection locked="0"/>
    </xf>
    <xf numFmtId="9" fontId="3" fillId="14" borderId="20" applyFont="0">
      <alignment horizontal="right" vertical="center"/>
      <protection locked="0"/>
    </xf>
    <xf numFmtId="171" fontId="3" fillId="14" borderId="20" applyFont="0">
      <alignment horizontal="right" vertical="center"/>
      <protection locked="0"/>
    </xf>
    <xf numFmtId="174" fontId="3" fillId="14" borderId="20" applyFont="0">
      <alignment horizontal="right" vertical="center"/>
      <protection locked="0"/>
    </xf>
    <xf numFmtId="0" fontId="3" fillId="14" borderId="20" applyFont="0">
      <alignment horizontal="center" vertical="center" wrapText="1"/>
      <protection locked="0"/>
    </xf>
    <xf numFmtId="0" fontId="3" fillId="14" borderId="20" applyNumberFormat="0" applyFont="0">
      <alignment horizontal="center" vertical="center" wrapText="1"/>
      <protection locked="0"/>
    </xf>
    <xf numFmtId="3" fontId="3" fillId="3" borderId="1" applyFont="0">
      <alignment horizontal="right" vertical="center"/>
      <protection locked="0"/>
    </xf>
    <xf numFmtId="0" fontId="67" fillId="6" borderId="1" applyBorder="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72" fontId="3" fillId="44" borderId="19">
      <alignment vertical="center"/>
      <protection locked="0"/>
    </xf>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1" fillId="0" borderId="49" applyNumberFormat="0" applyFill="0" applyAlignment="0" applyProtection="0"/>
    <xf numFmtId="0" fontId="34" fillId="17" borderId="0" applyNumberFormat="0" applyBorder="0" applyAlignment="0" applyProtection="0"/>
    <xf numFmtId="0" fontId="29" fillId="6" borderId="0" applyNumberFormat="0" applyFill="0" applyBorder="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6" fillId="11" borderId="14"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170" fontId="3" fillId="15" borderId="125" applyFont="0">
      <alignment vertical="center"/>
    </xf>
    <xf numFmtId="9" fontId="45" fillId="0" borderId="0" applyFont="0" applyFill="0" applyBorder="0" applyAlignment="0" applyProtection="0"/>
    <xf numFmtId="0" fontId="67" fillId="55" borderId="125" applyBorder="0">
      <alignment horizontal="center" vertical="center"/>
    </xf>
    <xf numFmtId="0" fontId="45" fillId="0" borderId="0"/>
    <xf numFmtId="9" fontId="45" fillId="0" borderId="0" applyFont="0" applyFill="0" applyBorder="0" applyAlignment="0" applyProtection="0"/>
    <xf numFmtId="0" fontId="4" fillId="6" borderId="183" applyFont="0" applyBorder="0">
      <alignment horizontal="center" wrapText="1"/>
    </xf>
  </cellStyleXfs>
  <cellXfs count="2638">
    <xf numFmtId="0" fontId="0" fillId="2" borderId="0" xfId="0" applyFill="1">
      <alignment vertical="center"/>
    </xf>
    <xf numFmtId="0" fontId="22" fillId="2" borderId="25"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1" fontId="22" fillId="15" borderId="33" xfId="48" applyFont="1" applyBorder="1" applyAlignment="1">
      <alignment horizontal="center" vertical="center"/>
    </xf>
    <xf numFmtId="0" fontId="22" fillId="13" borderId="43" xfId="0" applyFont="1" applyFill="1" applyBorder="1" applyAlignment="1">
      <alignment vertical="center"/>
    </xf>
    <xf numFmtId="0" fontId="22" fillId="15" borderId="33" xfId="55" applyFont="1" applyBorder="1">
      <alignment horizontal="center" vertical="center" wrapText="1"/>
    </xf>
    <xf numFmtId="1" fontId="22" fillId="15" borderId="33" xfId="48" applyFont="1" applyBorder="1">
      <alignment horizontal="right" vertical="center"/>
    </xf>
    <xf numFmtId="170" fontId="22" fillId="15" borderId="33" xfId="49" applyFont="1" applyBorder="1">
      <alignment vertical="center"/>
    </xf>
    <xf numFmtId="0" fontId="22" fillId="13" borderId="34" xfId="0" applyFont="1" applyFill="1" applyBorder="1" applyAlignment="1">
      <alignment vertical="center"/>
    </xf>
    <xf numFmtId="3" fontId="22" fillId="6" borderId="33" xfId="30" applyFont="1" applyBorder="1">
      <alignment horizontal="right" vertical="center"/>
    </xf>
    <xf numFmtId="0" fontId="22" fillId="13" borderId="31" xfId="0" applyFont="1" applyFill="1" applyBorder="1" applyAlignment="1">
      <alignment vertical="center"/>
    </xf>
    <xf numFmtId="0" fontId="22" fillId="13" borderId="30" xfId="3" applyFont="1" applyBorder="1">
      <alignment horizontal="center" vertical="center"/>
    </xf>
    <xf numFmtId="3" fontId="22" fillId="41" borderId="22" xfId="11" applyFont="1" applyBorder="1">
      <alignment horizontal="right" vertical="center"/>
      <protection locked="0"/>
    </xf>
    <xf numFmtId="0" fontId="22" fillId="13" borderId="34" xfId="3" applyFont="1" applyBorder="1">
      <alignment horizontal="center" vertical="center"/>
    </xf>
    <xf numFmtId="0" fontId="22" fillId="13" borderId="25" xfId="3" applyFont="1" applyBorder="1" applyAlignment="1" applyProtection="1">
      <alignment vertical="center" wrapText="1"/>
    </xf>
    <xf numFmtId="3" fontId="22" fillId="14" borderId="20" xfId="20" applyFont="1" applyBorder="1">
      <alignment horizontal="right" vertical="center"/>
      <protection locked="0"/>
    </xf>
    <xf numFmtId="0" fontId="22" fillId="13" borderId="20" xfId="3" applyFont="1" applyBorder="1">
      <alignment horizontal="center" vertical="center"/>
    </xf>
    <xf numFmtId="3" fontId="22" fillId="14" borderId="25" xfId="20" applyFont="1" applyBorder="1">
      <alignment horizontal="right" vertical="center"/>
      <protection locked="0"/>
    </xf>
    <xf numFmtId="3" fontId="22" fillId="13" borderId="20" xfId="3" applyNumberFormat="1" applyFont="1" applyBorder="1">
      <alignment horizontal="center" vertical="center"/>
    </xf>
    <xf numFmtId="3" fontId="22" fillId="13" borderId="21" xfId="3" applyNumberFormat="1" applyFont="1" applyBorder="1">
      <alignment horizontal="center" vertical="center"/>
    </xf>
    <xf numFmtId="3" fontId="22" fillId="41" borderId="21" xfId="11" applyFont="1" applyBorder="1">
      <alignment horizontal="right" vertical="center"/>
      <protection locked="0"/>
    </xf>
    <xf numFmtId="0" fontId="22" fillId="13" borderId="21" xfId="3" applyFont="1" applyBorder="1">
      <alignment horizontal="center" vertical="center"/>
    </xf>
    <xf numFmtId="0" fontId="22" fillId="13" borderId="31" xfId="3" applyFont="1" applyBorder="1">
      <alignment horizontal="center" vertical="center"/>
    </xf>
    <xf numFmtId="3" fontId="22" fillId="13" borderId="26" xfId="3" applyNumberFormat="1" applyFont="1" applyBorder="1">
      <alignment horizontal="center" vertical="center"/>
    </xf>
    <xf numFmtId="0" fontId="22" fillId="13" borderId="43" xfId="3" applyFont="1" applyBorder="1">
      <alignment horizontal="center" vertical="center"/>
    </xf>
    <xf numFmtId="3" fontId="22" fillId="41" borderId="20" xfId="11" applyFont="1" applyBorder="1">
      <alignment horizontal="right" vertical="center"/>
      <protection locked="0"/>
    </xf>
    <xf numFmtId="3" fontId="22" fillId="14" borderId="21" xfId="20" applyFont="1" applyBorder="1">
      <alignment horizontal="right" vertical="center"/>
      <protection locked="0"/>
    </xf>
    <xf numFmtId="3" fontId="22" fillId="14" borderId="26" xfId="20" applyFont="1" applyBorder="1">
      <alignment horizontal="right" vertical="center"/>
      <protection locked="0"/>
    </xf>
    <xf numFmtId="0" fontId="22" fillId="13" borderId="25" xfId="3" applyFont="1" applyBorder="1">
      <alignment horizontal="center" vertical="center"/>
    </xf>
    <xf numFmtId="0" fontId="22" fillId="13" borderId="33" xfId="3" applyFont="1" applyBorder="1">
      <alignment horizontal="center" vertical="center"/>
    </xf>
    <xf numFmtId="0" fontId="22" fillId="13" borderId="37" xfId="3" applyFont="1" applyBorder="1">
      <alignment horizontal="center" vertical="center"/>
    </xf>
    <xf numFmtId="0" fontId="22" fillId="13" borderId="39" xfId="3" applyFont="1" applyBorder="1">
      <alignment horizontal="center" vertical="center"/>
    </xf>
    <xf numFmtId="3" fontId="22" fillId="41" borderId="37" xfId="11" applyFont="1" applyBorder="1">
      <alignment horizontal="right" vertical="center"/>
      <protection locked="0"/>
    </xf>
    <xf numFmtId="3" fontId="22" fillId="6" borderId="20" xfId="30" applyFont="1" applyBorder="1">
      <alignment horizontal="right" vertical="center"/>
    </xf>
    <xf numFmtId="3" fontId="22" fillId="6" borderId="34" xfId="30" applyFont="1" applyBorder="1">
      <alignment horizontal="right" vertical="center"/>
    </xf>
    <xf numFmtId="0" fontId="22" fillId="13" borderId="26" xfId="3" applyFont="1" applyBorder="1" applyAlignment="1" applyProtection="1">
      <alignment vertical="center" wrapText="1"/>
    </xf>
    <xf numFmtId="3" fontId="22" fillId="14" borderId="39" xfId="20" applyFont="1" applyBorder="1">
      <alignment horizontal="right" vertical="center"/>
      <protection locked="0"/>
    </xf>
    <xf numFmtId="3" fontId="22" fillId="41" borderId="25" xfId="11" applyFont="1" applyBorder="1">
      <alignment horizontal="right" vertical="center"/>
      <protection locked="0"/>
    </xf>
    <xf numFmtId="3" fontId="22" fillId="41" borderId="33" xfId="11" applyFont="1" applyBorder="1">
      <alignment horizontal="right" vertical="center"/>
      <protection locked="0"/>
    </xf>
    <xf numFmtId="3" fontId="22" fillId="6" borderId="31" xfId="30" applyFont="1" applyBorder="1">
      <alignment horizontal="right" vertical="center"/>
    </xf>
    <xf numFmtId="0" fontId="22" fillId="13" borderId="26" xfId="3" applyFont="1" applyBorder="1">
      <alignment horizontal="center" vertical="center"/>
    </xf>
    <xf numFmtId="0" fontId="22" fillId="2" borderId="27" xfId="0" applyFont="1" applyFill="1" applyBorder="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3" fontId="28" fillId="41" borderId="20" xfId="11" applyFont="1" applyBorder="1" applyProtection="1">
      <alignment horizontal="right" vertical="center"/>
      <protection locked="0"/>
    </xf>
    <xf numFmtId="0" fontId="28" fillId="2" borderId="37" xfId="0" applyFont="1" applyFill="1" applyBorder="1" applyAlignment="1" applyProtection="1">
      <alignment horizontal="center" vertical="center" wrapText="1"/>
    </xf>
    <xf numFmtId="0" fontId="22" fillId="13" borderId="37" xfId="3" applyFont="1" applyBorder="1" applyProtection="1">
      <alignment horizontal="center" vertical="center"/>
    </xf>
    <xf numFmtId="0" fontId="28" fillId="2" borderId="21" xfId="0" applyFont="1" applyFill="1" applyBorder="1" applyAlignment="1" applyProtection="1">
      <alignment horizontal="center" vertical="center" wrapText="1"/>
    </xf>
    <xf numFmtId="3" fontId="28" fillId="14" borderId="20" xfId="20" applyFont="1" applyBorder="1">
      <alignment horizontal="right" vertical="center"/>
      <protection locked="0"/>
    </xf>
    <xf numFmtId="3" fontId="28" fillId="14" borderId="33" xfId="20" applyFont="1" applyBorder="1">
      <alignment horizontal="right" vertical="center"/>
      <protection locked="0"/>
    </xf>
    <xf numFmtId="0" fontId="22" fillId="2" borderId="25" xfId="0" applyFont="1" applyFill="1" applyBorder="1" applyAlignment="1" applyProtection="1">
      <alignment horizontal="left" vertical="center" wrapText="1" indent="3"/>
    </xf>
    <xf numFmtId="0" fontId="25" fillId="2" borderId="25" xfId="83" applyFont="1" applyFill="1" applyBorder="1" applyAlignment="1" applyProtection="1">
      <alignment horizontal="left" vertical="center" wrapText="1" indent="1"/>
    </xf>
    <xf numFmtId="0" fontId="22" fillId="13" borderId="25" xfId="3" applyFont="1" applyBorder="1" applyProtection="1">
      <alignment horizontal="center" vertical="center"/>
    </xf>
    <xf numFmtId="2" fontId="22" fillId="6" borderId="33" xfId="32" applyNumberFormat="1" applyFont="1" applyBorder="1">
      <alignment horizontal="right" vertical="center"/>
    </xf>
    <xf numFmtId="2" fontId="22" fillId="6" borderId="20" xfId="32" applyNumberFormat="1" applyFont="1" applyBorder="1">
      <alignment horizontal="right" vertical="center"/>
    </xf>
    <xf numFmtId="0" fontId="22" fillId="0" borderId="25" xfId="0" applyFont="1" applyFill="1" applyBorder="1" applyAlignment="1" applyProtection="1">
      <alignment vertical="center" wrapText="1"/>
    </xf>
    <xf numFmtId="0" fontId="22" fillId="13" borderId="35" xfId="3" applyFont="1" applyBorder="1" applyProtection="1">
      <alignment horizontal="center" vertical="center"/>
    </xf>
    <xf numFmtId="0" fontId="22" fillId="13" borderId="22" xfId="3" applyFont="1" applyBorder="1" applyProtection="1">
      <alignment horizontal="center" vertical="center"/>
    </xf>
    <xf numFmtId="0" fontId="22" fillId="13" borderId="31" xfId="3" applyFont="1" applyBorder="1" applyProtection="1">
      <alignment horizontal="center" vertical="center"/>
    </xf>
    <xf numFmtId="0" fontId="22" fillId="13" borderId="28" xfId="3" applyFont="1" applyBorder="1" applyProtection="1">
      <alignment horizontal="center" vertical="center"/>
    </xf>
    <xf numFmtId="0" fontId="22" fillId="2" borderId="27" xfId="0" applyFont="1" applyFill="1" applyBorder="1" applyAlignment="1" applyProtection="1">
      <alignment vertical="center" wrapText="1"/>
    </xf>
    <xf numFmtId="3" fontId="28" fillId="41" borderId="45" xfId="11" applyFont="1" applyBorder="1" applyProtection="1">
      <alignment horizontal="right" vertical="center"/>
      <protection locked="0"/>
    </xf>
    <xf numFmtId="2" fontId="22" fillId="13" borderId="22" xfId="3" applyNumberFormat="1" applyFont="1" applyBorder="1" applyProtection="1">
      <alignment horizontal="center" vertical="center"/>
    </xf>
    <xf numFmtId="0" fontId="22" fillId="13" borderId="34" xfId="3" applyFont="1" applyBorder="1" applyProtection="1">
      <alignment horizontal="center" vertical="center"/>
    </xf>
    <xf numFmtId="3" fontId="28" fillId="41" borderId="46" xfId="11" applyFont="1" applyBorder="1" applyProtection="1">
      <alignment horizontal="right" vertical="center"/>
      <protection locked="0"/>
    </xf>
    <xf numFmtId="0" fontId="25" fillId="2" borderId="27" xfId="83" applyFont="1" applyFill="1" applyBorder="1" applyAlignment="1" applyProtection="1">
      <alignment horizontal="left" vertical="center" wrapText="1" indent="1"/>
    </xf>
    <xf numFmtId="0" fontId="22" fillId="13" borderId="46" xfId="3" applyFont="1" applyBorder="1" applyProtection="1">
      <alignment horizontal="center" vertical="center"/>
    </xf>
    <xf numFmtId="2" fontId="22" fillId="2" borderId="20" xfId="0" applyNumberFormat="1" applyFont="1" applyFill="1" applyBorder="1" applyProtection="1">
      <alignment vertical="center"/>
    </xf>
    <xf numFmtId="0" fontId="22" fillId="13" borderId="26" xfId="3" applyFont="1" applyBorder="1" applyProtection="1">
      <alignment horizontal="center" vertical="center"/>
    </xf>
    <xf numFmtId="3" fontId="28" fillId="41" borderId="34" xfId="11" applyFont="1" applyBorder="1" applyProtection="1">
      <alignment horizontal="right" vertical="center"/>
      <protection locked="0"/>
    </xf>
    <xf numFmtId="2" fontId="22" fillId="6" borderId="44" xfId="32" applyNumberFormat="1" applyFont="1" applyBorder="1">
      <alignment horizontal="right" vertical="center"/>
    </xf>
    <xf numFmtId="2" fontId="22" fillId="6" borderId="27" xfId="32" applyNumberFormat="1" applyFont="1" applyBorder="1">
      <alignment horizontal="right" vertical="center"/>
    </xf>
    <xf numFmtId="0" fontId="22" fillId="2" borderId="0" xfId="0" applyFont="1" applyFill="1" applyBorder="1" applyAlignment="1" applyProtection="1">
      <alignment horizontal="left" vertical="center" indent="1"/>
    </xf>
    <xf numFmtId="3" fontId="28" fillId="41" borderId="31" xfId="11" applyFont="1" applyBorder="1" applyProtection="1">
      <alignment horizontal="right" vertical="center"/>
      <protection locked="0"/>
    </xf>
    <xf numFmtId="0" fontId="25" fillId="2" borderId="28" xfId="83" applyFont="1" applyFill="1" applyBorder="1" applyAlignment="1" applyProtection="1">
      <alignment horizontal="left" vertical="center" wrapText="1"/>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29" fillId="13" borderId="25" xfId="3" applyFont="1" applyBorder="1">
      <alignment horizontal="center" vertical="center"/>
    </xf>
    <xf numFmtId="3" fontId="22" fillId="41" borderId="39" xfId="11" applyFont="1" applyBorder="1">
      <alignment horizontal="right" vertical="center"/>
      <protection locked="0"/>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9"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2" xfId="0" applyFont="1" applyFill="1" applyBorder="1" applyAlignment="1">
      <alignment horizontal="center" wrapText="1"/>
    </xf>
    <xf numFmtId="0" fontId="22" fillId="2" borderId="24" xfId="0" applyFont="1" applyFill="1" applyBorder="1" applyAlignment="1">
      <alignment horizontal="center" vertical="center"/>
    </xf>
    <xf numFmtId="3" fontId="22" fillId="41" borderId="30" xfId="11" applyFont="1" applyBorder="1">
      <alignment horizontal="right" vertical="center"/>
      <protection locked="0"/>
    </xf>
    <xf numFmtId="0" fontId="22" fillId="2" borderId="25" xfId="0" applyFont="1" applyFill="1" applyBorder="1" applyAlignment="1">
      <alignment horizontal="center" vertical="center"/>
    </xf>
    <xf numFmtId="0" fontId="22" fillId="2" borderId="38" xfId="0" applyFont="1" applyFill="1" applyBorder="1" applyAlignment="1">
      <alignment horizontal="center" vertical="center"/>
    </xf>
    <xf numFmtId="3" fontId="22" fillId="14" borderId="20" xfId="20" applyFont="1">
      <alignment horizontal="right" vertical="center"/>
      <protection locked="0"/>
    </xf>
    <xf numFmtId="0" fontId="29" fillId="13" borderId="38" xfId="3" applyFont="1" applyBorder="1">
      <alignment horizontal="center" vertical="center"/>
    </xf>
    <xf numFmtId="3" fontId="22" fillId="14" borderId="37" xfId="20" applyFont="1" applyBorder="1">
      <alignment horizontal="right" vertical="center"/>
      <protection locked="0"/>
    </xf>
    <xf numFmtId="0" fontId="29" fillId="13" borderId="26"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0" xfId="11" applyFont="1" applyBorder="1">
      <alignment horizontal="right" vertical="center"/>
      <protection locked="0"/>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2" fillId="6" borderId="7" xfId="0" applyFont="1" applyFill="1" applyBorder="1" applyAlignment="1">
      <alignment vertical="center"/>
    </xf>
    <xf numFmtId="3" fontId="22" fillId="13" borderId="33" xfId="3" applyNumberFormat="1" applyFont="1" applyBorder="1">
      <alignment horizontal="center" vertical="center"/>
    </xf>
    <xf numFmtId="3" fontId="22" fillId="43" borderId="31" xfId="6" applyFont="1" applyBorder="1" applyProtection="1">
      <alignment horizontal="right" vertical="center"/>
    </xf>
    <xf numFmtId="0" fontId="22" fillId="2" borderId="33" xfId="0" applyFont="1" applyFill="1" applyBorder="1" applyAlignment="1" applyProtection="1">
      <alignment horizontal="left" vertical="center" wrapText="1"/>
    </xf>
    <xf numFmtId="3" fontId="22" fillId="41" borderId="43" xfId="11" applyFont="1" applyBorder="1">
      <alignment horizontal="right" vertical="center"/>
      <protection locked="0"/>
    </xf>
    <xf numFmtId="0" fontId="24" fillId="2" borderId="40" xfId="0" applyFont="1" applyFill="1" applyBorder="1" applyAlignment="1" applyProtection="1">
      <alignment horizontal="center" wrapText="1"/>
    </xf>
    <xf numFmtId="0" fontId="22" fillId="2" borderId="39" xfId="0" applyFont="1" applyFill="1" applyBorder="1" applyAlignment="1" applyProtection="1">
      <alignment horizontal="left" vertical="center" wrapText="1"/>
    </xf>
    <xf numFmtId="3" fontId="22" fillId="6" borderId="33" xfId="30" applyFont="1" applyBorder="1" applyProtection="1">
      <alignment horizontal="right" vertical="center"/>
    </xf>
    <xf numFmtId="3" fontId="22" fillId="43" borderId="33"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1" xfId="11" applyFont="1" applyBorder="1">
      <alignment horizontal="right" vertical="center"/>
      <protection locked="0"/>
    </xf>
    <xf numFmtId="3" fontId="22" fillId="41" borderId="34" xfId="11" applyFont="1" applyBorder="1">
      <alignment horizontal="right" vertical="center"/>
      <protection locked="0"/>
    </xf>
    <xf numFmtId="2" fontId="22" fillId="15" borderId="33" xfId="49" applyNumberFormat="1" applyFont="1" applyBorder="1">
      <alignment vertical="center"/>
    </xf>
    <xf numFmtId="0" fontId="22" fillId="13" borderId="27" xfId="3" applyFont="1" applyBorder="1">
      <alignment horizontal="center" vertical="center"/>
    </xf>
    <xf numFmtId="2" fontId="22" fillId="15" borderId="20" xfId="49" applyNumberFormat="1" applyFont="1" applyBorder="1">
      <alignment vertical="center"/>
    </xf>
    <xf numFmtId="2" fontId="22" fillId="15" borderId="21" xfId="49" applyNumberFormat="1" applyFont="1" applyBorder="1">
      <alignment vertical="center"/>
    </xf>
    <xf numFmtId="0" fontId="22" fillId="13" borderId="48" xfId="3" applyFont="1" applyBorder="1">
      <alignment horizontal="center" vertical="center"/>
    </xf>
    <xf numFmtId="0" fontId="0" fillId="2" borderId="43" xfId="0" applyFont="1" applyFill="1" applyBorder="1" applyAlignment="1" applyProtection="1">
      <alignment horizontal="left" vertical="center" wrapText="1"/>
    </xf>
    <xf numFmtId="0" fontId="29" fillId="13" borderId="24" xfId="3" applyFont="1" applyBorder="1">
      <alignment horizontal="center" vertical="center"/>
    </xf>
    <xf numFmtId="3" fontId="22" fillId="43" borderId="39" xfId="6" applyFont="1" applyBorder="1" applyProtection="1">
      <alignment horizontal="right" vertical="center"/>
    </xf>
    <xf numFmtId="3" fontId="22" fillId="13" borderId="27" xfId="3" applyNumberFormat="1" applyFont="1" applyBorder="1" applyAlignment="1" applyProtection="1">
      <alignment horizontal="center" vertical="center"/>
    </xf>
    <xf numFmtId="0" fontId="22" fillId="2" borderId="28" xfId="0" applyFont="1" applyFill="1" applyBorder="1" applyAlignment="1" applyProtection="1">
      <alignment horizontal="left" vertical="center" wrapText="1"/>
    </xf>
    <xf numFmtId="0" fontId="25" fillId="2" borderId="27" xfId="83" applyFont="1" applyFill="1" applyBorder="1" applyAlignment="1" applyProtection="1">
      <alignment horizontal="left" vertical="center" wrapText="1"/>
    </xf>
    <xf numFmtId="0" fontId="22" fillId="13" borderId="38" xfId="3" applyFont="1" applyBorder="1" applyProtection="1">
      <alignment horizontal="center" vertical="center"/>
    </xf>
    <xf numFmtId="0" fontId="22" fillId="13" borderId="27" xfId="3" applyFont="1" applyBorder="1" applyProtection="1">
      <alignment horizontal="center" vertical="center"/>
    </xf>
    <xf numFmtId="0" fontId="22" fillId="13" borderId="25"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0" xfId="3" applyFont="1" applyBorder="1" applyAlignment="1" applyProtection="1">
      <alignment horizontal="left" vertical="center" indent="2"/>
    </xf>
    <xf numFmtId="3" fontId="22" fillId="6" borderId="27" xfId="30" applyFont="1" applyBorder="1">
      <alignment horizontal="right" vertical="center"/>
    </xf>
    <xf numFmtId="0" fontId="22" fillId="2" borderId="27"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2" fontId="22" fillId="2" borderId="21" xfId="0" applyNumberFormat="1" applyFont="1" applyFill="1" applyBorder="1" applyProtection="1">
      <alignment vertical="center"/>
    </xf>
    <xf numFmtId="3" fontId="28" fillId="41" borderId="47" xfId="11" applyFont="1" applyBorder="1" applyProtection="1">
      <alignment horizontal="right" vertical="center"/>
      <protection locked="0"/>
    </xf>
    <xf numFmtId="0" fontId="22" fillId="13" borderId="50" xfId="3" applyFont="1" applyBorder="1" applyProtection="1">
      <alignment horizontal="center" vertical="center"/>
    </xf>
    <xf numFmtId="0" fontId="22" fillId="45" borderId="0" xfId="0" applyFont="1" applyFill="1" applyBorder="1" applyAlignment="1" applyProtection="1">
      <alignment vertical="center"/>
    </xf>
    <xf numFmtId="3" fontId="22" fillId="6" borderId="28" xfId="30" applyFont="1" applyBorder="1">
      <alignment horizontal="right" vertical="center"/>
    </xf>
    <xf numFmtId="0" fontId="22" fillId="6" borderId="0" xfId="0" applyFont="1" applyFill="1" applyBorder="1">
      <alignment vertical="center"/>
    </xf>
    <xf numFmtId="3" fontId="22" fillId="13" borderId="31"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5" xfId="0" applyFont="1" applyFill="1" applyBorder="1">
      <alignment vertical="center"/>
    </xf>
    <xf numFmtId="0" fontId="22" fillId="6" borderId="6" xfId="0" applyFont="1" applyFill="1" applyBorder="1">
      <alignment vertical="center"/>
    </xf>
    <xf numFmtId="0" fontId="22" fillId="6" borderId="0" xfId="0" applyFont="1" applyFill="1" applyBorder="1" applyProtection="1">
      <alignmen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38" xfId="0" applyFont="1" applyFill="1" applyBorder="1" applyAlignment="1" applyProtection="1">
      <alignment horizontal="center" vertical="center"/>
    </xf>
    <xf numFmtId="0" fontId="22" fillId="6" borderId="9" xfId="0" applyFont="1" applyFill="1" applyBorder="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4" xfId="0" applyFont="1" applyFill="1" applyBorder="1">
      <alignment vertical="center"/>
    </xf>
    <xf numFmtId="0" fontId="22" fillId="6" borderId="25" xfId="0" applyFont="1" applyFill="1" applyBorder="1" applyAlignment="1" applyProtection="1">
      <alignment vertical="center"/>
    </xf>
    <xf numFmtId="0" fontId="22" fillId="6" borderId="25" xfId="0" applyFont="1" applyFill="1" applyBorder="1" applyAlignment="1" applyProtection="1">
      <alignment horizontal="left" vertical="center"/>
    </xf>
    <xf numFmtId="0" fontId="22" fillId="6" borderId="25" xfId="0" applyFont="1" applyFill="1" applyBorder="1" applyAlignment="1" applyProtection="1">
      <alignment horizontal="left" vertical="center" indent="1"/>
    </xf>
    <xf numFmtId="3" fontId="22" fillId="6" borderId="33" xfId="30" applyFont="1" applyFill="1" applyBorder="1">
      <alignment horizontal="right" vertical="center"/>
    </xf>
    <xf numFmtId="169" fontId="22" fillId="6" borderId="33" xfId="31" applyFont="1" applyFill="1" applyBorder="1">
      <alignment horizontal="right" vertical="center"/>
    </xf>
    <xf numFmtId="0" fontId="24" fillId="6" borderId="29" xfId="0" applyFont="1" applyFill="1" applyBorder="1" applyAlignment="1" applyProtection="1">
      <alignment horizontal="center" wrapText="1"/>
    </xf>
    <xf numFmtId="3" fontId="22" fillId="6" borderId="22" xfId="30" applyFont="1" applyFill="1" applyBorder="1" applyAlignment="1">
      <alignment horizontal="right" vertical="center"/>
    </xf>
    <xf numFmtId="3" fontId="22" fillId="6" borderId="33" xfId="30" applyFont="1" applyFill="1" applyBorder="1" applyAlignment="1">
      <alignment horizontal="right" vertical="center"/>
    </xf>
    <xf numFmtId="0" fontId="22" fillId="6" borderId="5" xfId="0" applyFont="1" applyFill="1" applyBorder="1" applyAlignment="1">
      <alignment vertical="center"/>
    </xf>
    <xf numFmtId="0" fontId="22" fillId="6" borderId="26" xfId="0" applyFont="1" applyFill="1" applyBorder="1" applyAlignment="1" applyProtection="1">
      <alignment horizontal="left" vertical="center" indent="1"/>
    </xf>
    <xf numFmtId="0" fontId="32" fillId="6" borderId="0" xfId="0" applyFont="1" applyFill="1" applyBorder="1" applyAlignment="1">
      <alignment vertical="center"/>
    </xf>
    <xf numFmtId="3" fontId="22" fillId="6" borderId="33" xfId="30" applyFont="1" applyFill="1" applyBorder="1" applyProtection="1">
      <alignment horizontal="right" vertical="center"/>
    </xf>
    <xf numFmtId="0" fontId="22" fillId="6" borderId="2" xfId="0" applyFont="1" applyFill="1" applyBorder="1">
      <alignment vertical="center"/>
    </xf>
    <xf numFmtId="0" fontId="24" fillId="6" borderId="32" xfId="0" applyFont="1" applyFill="1" applyBorder="1" applyAlignment="1">
      <alignment horizontal="center" wrapText="1"/>
    </xf>
    <xf numFmtId="0" fontId="24" fillId="6" borderId="40" xfId="0" applyFont="1" applyFill="1" applyBorder="1" applyAlignment="1" applyProtection="1">
      <alignment horizontal="center" wrapText="1"/>
    </xf>
    <xf numFmtId="0" fontId="22" fillId="6" borderId="24" xfId="0" applyFont="1" applyFill="1" applyBorder="1" applyAlignment="1">
      <alignment horizontal="center" vertical="center"/>
    </xf>
    <xf numFmtId="0" fontId="22" fillId="6" borderId="38"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33" xfId="0" applyFont="1" applyFill="1" applyBorder="1" applyAlignment="1" applyProtection="1">
      <alignment horizontal="left" vertical="center" wrapText="1"/>
    </xf>
    <xf numFmtId="0" fontId="32" fillId="6" borderId="0" xfId="0" applyFont="1" applyFill="1" applyBorder="1" applyAlignment="1" applyProtection="1">
      <alignment horizontal="left" vertical="center"/>
    </xf>
    <xf numFmtId="0" fontId="32" fillId="6" borderId="0" xfId="0" applyFont="1" applyFill="1" applyBorder="1" applyAlignment="1" applyProtection="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3" xfId="0" applyFont="1" applyFill="1" applyBorder="1" applyAlignment="1">
      <alignment horizontal="center" wrapText="1"/>
    </xf>
    <xf numFmtId="0" fontId="22" fillId="6" borderId="25" xfId="0" applyFont="1" applyFill="1" applyBorder="1" applyAlignment="1" applyProtection="1">
      <alignment horizontal="center" vertical="center" wrapText="1"/>
    </xf>
    <xf numFmtId="0" fontId="22" fillId="6" borderId="35" xfId="0" applyFont="1" applyFill="1" applyBorder="1" applyAlignment="1">
      <alignment horizontal="center" vertical="center"/>
    </xf>
    <xf numFmtId="3" fontId="22" fillId="6" borderId="25" xfId="30" applyFont="1" applyFill="1" applyBorder="1">
      <alignment horizontal="right" vertical="center"/>
    </xf>
    <xf numFmtId="0" fontId="0" fillId="6" borderId="0" xfId="0">
      <alignment vertical="center"/>
    </xf>
    <xf numFmtId="0" fontId="0" fillId="6" borderId="0" xfId="0" applyFill="1">
      <alignment vertical="center"/>
    </xf>
    <xf numFmtId="0" fontId="22" fillId="6" borderId="28" xfId="0" applyFont="1" applyFill="1" applyBorder="1" applyAlignment="1" applyProtection="1">
      <alignment horizontal="left" vertical="center"/>
    </xf>
    <xf numFmtId="0" fontId="22" fillId="6" borderId="44" xfId="0" applyFont="1" applyFill="1" applyBorder="1" applyAlignment="1" applyProtection="1">
      <alignment horizontal="left" vertical="center"/>
    </xf>
    <xf numFmtId="0" fontId="30"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4" fillId="6" borderId="27"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36"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0"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3" fontId="22" fillId="14" borderId="33" xfId="20" applyFont="1" applyBorder="1">
      <alignment horizontal="right" vertical="center"/>
      <protection locked="0"/>
    </xf>
    <xf numFmtId="3" fontId="22" fillId="14" borderId="27" xfId="20" applyFont="1" applyBorder="1">
      <alignment horizontal="right" vertical="center"/>
      <protection locked="0"/>
    </xf>
    <xf numFmtId="2" fontId="22" fillId="6" borderId="25" xfId="32" applyNumberFormat="1" applyFont="1" applyBorder="1" applyAlignment="1">
      <alignment horizontal="center" vertical="center" wrapText="1"/>
    </xf>
    <xf numFmtId="3" fontId="28" fillId="14" borderId="39" xfId="20" applyFont="1" applyBorder="1">
      <alignment horizontal="right" vertical="center"/>
      <protection locked="0"/>
    </xf>
    <xf numFmtId="3" fontId="28" fillId="14" borderId="34" xfId="20" applyFont="1" applyBorder="1">
      <alignment horizontal="right" vertical="center"/>
      <protection locked="0"/>
    </xf>
    <xf numFmtId="2" fontId="22" fillId="6" borderId="26" xfId="32" applyNumberFormat="1" applyFont="1" applyBorder="1">
      <alignment horizontal="right" vertical="center"/>
    </xf>
    <xf numFmtId="0" fontId="22" fillId="13" borderId="42" xfId="3" applyFont="1" applyBorder="1" applyProtection="1">
      <alignment horizontal="center" vertical="center"/>
    </xf>
    <xf numFmtId="3" fontId="22" fillId="6" borderId="38" xfId="30" applyFont="1" applyBorder="1">
      <alignment horizontal="right" vertical="center"/>
    </xf>
    <xf numFmtId="3" fontId="22" fillId="6" borderId="36" xfId="30" applyFont="1" applyBorder="1">
      <alignment horizontal="right" vertical="center"/>
    </xf>
    <xf numFmtId="3" fontId="22" fillId="6" borderId="21" xfId="30" applyFont="1" applyBorder="1">
      <alignment horizontal="right" vertical="center"/>
    </xf>
    <xf numFmtId="0" fontId="22" fillId="2" borderId="26"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1"/>
    </xf>
    <xf numFmtId="3" fontId="22" fillId="6" borderId="26" xfId="30" applyFont="1" applyBorder="1">
      <alignment horizontal="right" vertical="center"/>
    </xf>
    <xf numFmtId="0" fontId="22" fillId="2" borderId="27" xfId="0" applyFont="1" applyFill="1" applyBorder="1" applyAlignment="1" applyProtection="1">
      <alignment horizontal="left" vertical="center" wrapText="1" indent="3"/>
    </xf>
    <xf numFmtId="0" fontId="0" fillId="6" borderId="0" xfId="0" applyBorder="1">
      <alignment vertical="center"/>
    </xf>
    <xf numFmtId="0" fontId="22" fillId="13" borderId="21" xfId="3" applyFont="1" applyBorder="1" applyProtection="1">
      <alignment horizontal="center" vertical="center"/>
    </xf>
    <xf numFmtId="0" fontId="0" fillId="6" borderId="25" xfId="0" applyFont="1" applyFill="1" applyBorder="1" applyAlignment="1" applyProtection="1">
      <alignment horizontal="center" vertical="center"/>
    </xf>
    <xf numFmtId="0" fontId="24" fillId="2" borderId="29" xfId="0" applyFont="1" applyFill="1" applyBorder="1" applyAlignment="1" applyProtection="1">
      <alignment horizontal="center" wrapText="1"/>
    </xf>
    <xf numFmtId="0" fontId="22" fillId="2" borderId="0" xfId="0" applyFont="1" applyFill="1" applyBorder="1">
      <alignment vertical="center"/>
    </xf>
    <xf numFmtId="0" fontId="22" fillId="2" borderId="2" xfId="0" applyFont="1" applyFill="1" applyBorder="1">
      <alignment vertical="center"/>
    </xf>
    <xf numFmtId="0" fontId="22" fillId="2" borderId="6" xfId="0" applyFont="1" applyFill="1" applyBorder="1">
      <alignment vertical="center"/>
    </xf>
    <xf numFmtId="0" fontId="22" fillId="2" borderId="10" xfId="0" applyFont="1" applyFill="1" applyBorder="1">
      <alignment vertical="center"/>
    </xf>
    <xf numFmtId="0" fontId="0" fillId="2" borderId="27" xfId="0" applyFont="1" applyFill="1" applyBorder="1" applyAlignment="1" applyProtection="1">
      <alignment horizontal="left" vertical="center" wrapText="1" indent="1"/>
    </xf>
    <xf numFmtId="0" fontId="22" fillId="2" borderId="0" xfId="0" applyFont="1" applyFill="1" applyBorder="1" applyProtection="1">
      <alignment vertical="center"/>
    </xf>
    <xf numFmtId="3" fontId="22" fillId="6" borderId="25" xfId="30" applyFont="1" applyBorder="1">
      <alignment horizontal="right" vertical="center"/>
    </xf>
    <xf numFmtId="0" fontId="22" fillId="13" borderId="20" xfId="3" applyFont="1" applyBorder="1" applyProtection="1">
      <alignment horizontal="center" vertical="center"/>
    </xf>
    <xf numFmtId="0" fontId="22" fillId="13" borderId="33" xfId="3" applyFont="1" applyBorder="1" applyProtection="1">
      <alignment horizontal="center" vertical="center"/>
    </xf>
    <xf numFmtId="0" fontId="28" fillId="2" borderId="20" xfId="0" applyFont="1" applyFill="1" applyBorder="1" applyAlignment="1" applyProtection="1">
      <alignment horizontal="center" vertical="center" wrapText="1"/>
    </xf>
    <xf numFmtId="3" fontId="28" fillId="41" borderId="33" xfId="11" applyFont="1" applyBorder="1" applyProtection="1">
      <alignment horizontal="right" vertical="center"/>
      <protection locked="0"/>
    </xf>
    <xf numFmtId="2" fontId="22" fillId="6" borderId="25" xfId="32" applyNumberFormat="1" applyFont="1" applyBorder="1">
      <alignment horizontal="right" vertical="center"/>
    </xf>
    <xf numFmtId="0" fontId="22" fillId="15" borderId="31" xfId="55" applyFont="1" applyBorder="1">
      <alignment horizontal="center" vertical="center" wrapText="1"/>
    </xf>
    <xf numFmtId="0" fontId="22" fillId="6" borderId="26" xfId="0" applyFont="1" applyFill="1" applyBorder="1" applyAlignment="1" applyProtection="1">
      <alignment vertical="center"/>
    </xf>
    <xf numFmtId="0" fontId="29" fillId="13" borderId="35" xfId="3" applyFont="1" applyBorder="1">
      <alignment horizontal="center"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0" fillId="2" borderId="27" xfId="0" applyFont="1" applyFill="1" applyBorder="1" applyAlignment="1" applyProtection="1">
      <alignment vertical="center" wrapText="1"/>
    </xf>
    <xf numFmtId="0" fontId="0" fillId="2" borderId="27" xfId="0" applyFont="1" applyFill="1" applyBorder="1" applyAlignment="1" applyProtection="1">
      <alignment horizontal="left" vertical="center" wrapText="1" indent="3"/>
    </xf>
    <xf numFmtId="0" fontId="25" fillId="2" borderId="27" xfId="83" applyFont="1" applyFill="1" applyBorder="1" applyAlignment="1" applyProtection="1">
      <alignment horizontal="left" vertical="center" wrapText="1" indent="2"/>
    </xf>
    <xf numFmtId="0" fontId="25" fillId="2" borderId="25" xfId="83" applyFont="1" applyFill="1" applyBorder="1" applyAlignment="1" applyProtection="1">
      <alignment horizontal="left" vertical="center" wrapText="1" indent="2"/>
    </xf>
    <xf numFmtId="0" fontId="22" fillId="6" borderId="25" xfId="0" applyFont="1" applyFill="1" applyBorder="1" applyAlignment="1" applyProtection="1">
      <alignment horizontal="center" vertical="center"/>
    </xf>
    <xf numFmtId="0" fontId="22" fillId="6" borderId="24" xfId="0" applyFont="1" applyFill="1" applyBorder="1" applyAlignment="1" applyProtection="1">
      <alignment horizontal="center" vertical="center"/>
    </xf>
    <xf numFmtId="0" fontId="22" fillId="2" borderId="25" xfId="0" applyFont="1" applyFill="1" applyBorder="1" applyAlignment="1" applyProtection="1">
      <alignment horizontal="center" vertical="center"/>
    </xf>
    <xf numFmtId="0" fontId="22" fillId="2" borderId="24" xfId="0" applyFont="1" applyFill="1" applyBorder="1" applyAlignment="1" applyProtection="1">
      <alignment horizontal="center" vertical="center"/>
    </xf>
    <xf numFmtId="0" fontId="4" fillId="6" borderId="0" xfId="0" applyFont="1" applyFill="1" applyBorder="1">
      <alignment vertical="center"/>
    </xf>
    <xf numFmtId="0" fontId="0" fillId="2" borderId="0" xfId="0" applyFill="1" applyBorder="1">
      <alignment vertical="center"/>
    </xf>
    <xf numFmtId="0" fontId="22" fillId="6" borderId="33" xfId="0" applyFont="1" applyFill="1" applyBorder="1" applyAlignment="1" applyProtection="1">
      <alignment horizontal="left" vertical="center"/>
    </xf>
    <xf numFmtId="0" fontId="0" fillId="6" borderId="0" xfId="0" applyFont="1" applyFill="1" applyBorder="1" applyProtection="1">
      <alignment vertical="center"/>
    </xf>
    <xf numFmtId="0" fontId="22" fillId="6" borderId="27" xfId="0" applyFont="1" applyFill="1" applyBorder="1" applyAlignment="1" applyProtection="1">
      <alignment horizontal="center" vertical="center"/>
    </xf>
    <xf numFmtId="0" fontId="22" fillId="6" borderId="28"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0" fillId="6" borderId="6" xfId="0" applyFill="1" applyBorder="1">
      <alignment vertical="center"/>
    </xf>
    <xf numFmtId="3" fontId="22" fillId="14" borderId="28" xfId="20" applyFont="1" applyBorder="1">
      <alignment horizontal="right" vertical="center"/>
      <protection locked="0"/>
    </xf>
    <xf numFmtId="3" fontId="28" fillId="14" borderId="54" xfId="20" applyFont="1" applyBorder="1">
      <alignment horizontal="right" vertical="center"/>
      <protection locked="0"/>
    </xf>
    <xf numFmtId="0" fontId="22" fillId="2" borderId="0" xfId="0" applyFont="1" applyFill="1" applyBorder="1">
      <alignment vertical="center"/>
    </xf>
    <xf numFmtId="0" fontId="22" fillId="2" borderId="6" xfId="0" applyFont="1" applyFill="1" applyBorder="1">
      <alignment vertical="center"/>
    </xf>
    <xf numFmtId="0" fontId="22" fillId="2" borderId="0" xfId="0" applyFont="1" applyFill="1">
      <alignment vertical="center"/>
    </xf>
    <xf numFmtId="3" fontId="22" fillId="13" borderId="37" xfId="3" applyNumberFormat="1" applyFont="1" applyBorder="1">
      <alignment horizontal="center" vertical="center"/>
    </xf>
    <xf numFmtId="0" fontId="22" fillId="6" borderId="0" xfId="0" applyFont="1" applyFill="1" applyBorder="1">
      <alignment vertical="center"/>
    </xf>
    <xf numFmtId="0" fontId="24" fillId="6" borderId="0" xfId="0" applyFont="1" applyFill="1" applyBorder="1" applyProtection="1">
      <alignment vertical="center"/>
    </xf>
    <xf numFmtId="3" fontId="22" fillId="6" borderId="28" xfId="30" applyFont="1" applyBorder="1" applyProtection="1">
      <alignment horizontal="right" vertical="center"/>
    </xf>
    <xf numFmtId="3" fontId="22" fillId="14" borderId="33" xfId="20" applyFont="1" applyBorder="1">
      <alignment horizontal="right" vertical="center"/>
      <protection locked="0"/>
    </xf>
    <xf numFmtId="3" fontId="22" fillId="14" borderId="31" xfId="20" applyFont="1" applyBorder="1">
      <alignment horizontal="right" vertical="center"/>
      <protection locked="0"/>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22" fillId="6" borderId="0" xfId="0" applyFont="1" applyBorder="1">
      <alignment vertical="center"/>
    </xf>
    <xf numFmtId="0" fontId="0" fillId="2" borderId="25" xfId="0" applyFont="1" applyFill="1" applyBorder="1" applyAlignment="1" applyProtection="1">
      <alignment horizontal="left" vertical="center" wrapText="1" indent="2"/>
    </xf>
    <xf numFmtId="0" fontId="29" fillId="6" borderId="12" xfId="116" applyFill="1" applyBorder="1" applyAlignment="1">
      <alignment vertical="center"/>
    </xf>
    <xf numFmtId="0" fontId="29" fillId="6" borderId="2" xfId="116" applyFill="1" applyBorder="1" applyAlignment="1">
      <alignment vertical="top"/>
    </xf>
    <xf numFmtId="0" fontId="29" fillId="6" borderId="2" xfId="116" applyFill="1" applyBorder="1" applyAlignment="1">
      <alignment vertical="center"/>
    </xf>
    <xf numFmtId="0" fontId="0" fillId="6" borderId="44" xfId="0" applyFont="1" applyFill="1" applyBorder="1" applyAlignment="1" applyProtection="1">
      <alignment horizontal="left" vertical="center"/>
    </xf>
    <xf numFmtId="0" fontId="0" fillId="6" borderId="36" xfId="0" applyFont="1" applyFill="1" applyBorder="1" applyAlignment="1" applyProtection="1">
      <alignment horizontal="left" vertical="center"/>
    </xf>
    <xf numFmtId="3" fontId="0" fillId="41" borderId="21" xfId="11" applyFont="1" applyBorder="1">
      <alignment horizontal="right" vertical="center"/>
      <protection locked="0"/>
    </xf>
    <xf numFmtId="0" fontId="22" fillId="6" borderId="0" xfId="0" applyFont="1" applyFill="1" applyBorder="1" applyAlignment="1">
      <alignment horizontal="center" vertical="center"/>
    </xf>
    <xf numFmtId="0" fontId="29" fillId="6" borderId="2" xfId="116" applyFont="1" applyFill="1" applyBorder="1" applyAlignment="1" applyProtection="1">
      <alignment horizontal="left" vertical="center"/>
    </xf>
    <xf numFmtId="3" fontId="0" fillId="14" borderId="33" xfId="20" applyFont="1" applyBorder="1">
      <alignment horizontal="right" vertical="center"/>
      <protection locked="0"/>
    </xf>
    <xf numFmtId="3" fontId="0" fillId="6" borderId="33" xfId="30" applyFont="1" applyBorder="1">
      <alignment horizontal="right" vertical="center"/>
    </xf>
    <xf numFmtId="3" fontId="0" fillId="41" borderId="33" xfId="11" applyFont="1" applyBorder="1">
      <alignment horizontal="right" vertical="center"/>
      <protection locked="0"/>
    </xf>
    <xf numFmtId="0" fontId="0" fillId="2" borderId="0" xfId="0" applyFont="1" applyFill="1" applyBorder="1">
      <alignment vertical="center"/>
    </xf>
    <xf numFmtId="0" fontId="0" fillId="6" borderId="0" xfId="0" applyFont="1" applyFill="1" applyBorder="1" applyAlignment="1"/>
    <xf numFmtId="0" fontId="0" fillId="2" borderId="0" xfId="0" applyFont="1" applyFill="1">
      <alignment vertical="center"/>
    </xf>
    <xf numFmtId="3" fontId="40" fillId="41" borderId="33" xfId="11" applyFont="1" applyBorder="1">
      <alignment horizontal="right" vertical="center"/>
      <protection locked="0"/>
    </xf>
    <xf numFmtId="3" fontId="40" fillId="6" borderId="33" xfId="30" applyFont="1" applyBorder="1">
      <alignment horizontal="right" vertical="center"/>
    </xf>
    <xf numFmtId="3" fontId="22" fillId="13" borderId="44" xfId="3" applyNumberFormat="1" applyFont="1" applyBorder="1">
      <alignment horizontal="center" vertical="center"/>
    </xf>
    <xf numFmtId="4" fontId="22" fillId="6" borderId="27" xfId="0" applyNumberFormat="1" applyFont="1" applyFill="1" applyBorder="1" applyAlignment="1" applyProtection="1">
      <alignment horizontal="center" vertical="center"/>
    </xf>
    <xf numFmtId="4" fontId="22" fillId="6" borderId="28"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5" xfId="0" applyFont="1" applyFill="1" applyBorder="1" applyAlignment="1" applyProtection="1">
      <alignment horizontal="center" vertical="center"/>
    </xf>
    <xf numFmtId="0" fontId="22" fillId="41" borderId="22" xfId="18" applyFont="1" applyBorder="1">
      <alignment horizontal="center" vertical="center" wrapText="1"/>
      <protection locked="0"/>
    </xf>
    <xf numFmtId="0" fontId="22" fillId="0" borderId="26" xfId="0" applyFont="1" applyFill="1" applyBorder="1" applyAlignment="1" applyProtection="1">
      <alignment horizontal="center" vertical="center"/>
    </xf>
    <xf numFmtId="3" fontId="22" fillId="6" borderId="25" xfId="30" applyFont="1" applyFill="1" applyBorder="1" applyAlignment="1">
      <alignment horizontal="center" vertical="center"/>
    </xf>
    <xf numFmtId="3" fontId="22" fillId="6" borderId="38" xfId="30" applyFont="1" applyFill="1" applyBorder="1" applyAlignment="1">
      <alignment horizontal="center" vertical="center"/>
    </xf>
    <xf numFmtId="0" fontId="22" fillId="6" borderId="20" xfId="0" applyNumberFormat="1" applyFont="1" applyBorder="1">
      <alignment vertical="center"/>
    </xf>
    <xf numFmtId="3" fontId="22" fillId="6" borderId="26" xfId="30" applyFont="1" applyFill="1" applyBorder="1" applyAlignment="1">
      <alignment horizontal="center" vertical="center"/>
    </xf>
    <xf numFmtId="0" fontId="22" fillId="6" borderId="21" xfId="0" applyNumberFormat="1" applyFont="1" applyBorder="1">
      <alignment vertical="center"/>
    </xf>
    <xf numFmtId="0" fontId="22" fillId="6" borderId="59" xfId="0" applyFont="1" applyFill="1" applyBorder="1">
      <alignment vertical="center"/>
    </xf>
    <xf numFmtId="0" fontId="0" fillId="2" borderId="33" xfId="0" applyFont="1" applyFill="1" applyBorder="1" applyAlignment="1">
      <alignment horizontal="left" vertical="center"/>
    </xf>
    <xf numFmtId="0" fontId="0" fillId="6" borderId="27" xfId="0" applyFont="1" applyFill="1" applyBorder="1" applyAlignment="1" applyProtection="1">
      <alignment horizontal="left" vertical="center"/>
    </xf>
    <xf numFmtId="0" fontId="32" fillId="6" borderId="0" xfId="0" applyFont="1" applyFill="1" applyBorder="1" applyAlignment="1">
      <alignment horizontal="center"/>
    </xf>
    <xf numFmtId="0" fontId="32" fillId="6" borderId="0" xfId="0" applyFont="1" applyFill="1" applyBorder="1" applyAlignment="1"/>
    <xf numFmtId="0" fontId="32" fillId="6" borderId="6" xfId="0" applyFont="1" applyFill="1" applyBorder="1" applyAlignment="1"/>
    <xf numFmtId="0" fontId="38" fillId="6" borderId="58" xfId="0" applyFont="1" applyBorder="1" applyAlignment="1">
      <alignment horizontal="center" vertical="center" wrapText="1"/>
    </xf>
    <xf numFmtId="3" fontId="40" fillId="41" borderId="34" xfId="11" applyFont="1" applyBorder="1">
      <alignment horizontal="right" vertical="center"/>
      <protection locked="0"/>
    </xf>
    <xf numFmtId="3" fontId="40" fillId="6" borderId="41" xfId="30" applyFont="1" applyBorder="1">
      <alignment horizontal="right" vertical="center"/>
    </xf>
    <xf numFmtId="0" fontId="40" fillId="6" borderId="57" xfId="0" applyFont="1" applyBorder="1" applyAlignment="1">
      <alignment horizontal="left" vertical="center" wrapText="1"/>
    </xf>
    <xf numFmtId="3" fontId="40" fillId="6" borderId="57" xfId="30" applyFont="1" applyBorder="1">
      <alignment horizontal="right" vertical="center"/>
    </xf>
    <xf numFmtId="0" fontId="25" fillId="6" borderId="27" xfId="83" applyFont="1" applyFill="1" applyBorder="1" applyAlignment="1" applyProtection="1">
      <alignment horizontal="left" vertical="center" wrapText="1" indent="1"/>
    </xf>
    <xf numFmtId="3" fontId="40" fillId="6" borderId="31" xfId="30" applyFont="1" applyBorder="1">
      <alignment horizontal="right" vertical="center"/>
    </xf>
    <xf numFmtId="0" fontId="40" fillId="6" borderId="27" xfId="0" applyFont="1" applyFill="1" applyBorder="1" applyAlignment="1" applyProtection="1">
      <alignment horizontal="left" vertical="center"/>
    </xf>
    <xf numFmtId="0" fontId="0" fillId="6" borderId="0" xfId="0" applyFont="1" applyBorder="1" applyAlignment="1">
      <alignment vertical="center"/>
    </xf>
    <xf numFmtId="0" fontId="40" fillId="6" borderId="28" xfId="0" applyFont="1" applyFill="1" applyBorder="1" applyAlignment="1" applyProtection="1">
      <alignment horizontal="left" vertical="center"/>
    </xf>
    <xf numFmtId="0" fontId="24" fillId="6" borderId="44" xfId="0" applyFont="1" applyFill="1" applyBorder="1" applyAlignment="1" applyProtection="1">
      <alignment vertical="center"/>
    </xf>
    <xf numFmtId="0" fontId="22" fillId="6" borderId="60" xfId="0" applyFont="1" applyFill="1" applyBorder="1">
      <alignment vertical="center"/>
    </xf>
    <xf numFmtId="0" fontId="0" fillId="6" borderId="27" xfId="0" applyFont="1" applyFill="1" applyBorder="1">
      <alignment vertical="center"/>
    </xf>
    <xf numFmtId="0" fontId="40" fillId="6" borderId="27" xfId="0" applyFont="1" applyFill="1" applyBorder="1" applyAlignment="1" applyProtection="1">
      <alignment horizontal="left" vertical="center" indent="1"/>
    </xf>
    <xf numFmtId="0" fontId="40" fillId="6" borderId="27" xfId="0" applyFont="1" applyFill="1" applyBorder="1" applyAlignment="1" applyProtection="1">
      <alignment horizontal="left" vertical="center" indent="2"/>
    </xf>
    <xf numFmtId="0" fontId="0" fillId="6" borderId="27" xfId="0" applyFont="1" applyFill="1" applyBorder="1" applyAlignment="1" applyProtection="1">
      <alignment horizontal="left" vertical="center" indent="1"/>
    </xf>
    <xf numFmtId="0" fontId="0" fillId="6" borderId="0" xfId="0" applyFont="1" applyFill="1">
      <alignment vertical="center"/>
    </xf>
    <xf numFmtId="0" fontId="0" fillId="6" borderId="27" xfId="0" applyFont="1" applyFill="1" applyBorder="1" applyProtection="1">
      <alignment vertical="center"/>
    </xf>
    <xf numFmtId="0" fontId="0" fillId="6" borderId="27" xfId="0" applyFont="1" applyFill="1" applyBorder="1" applyAlignment="1" applyProtection="1">
      <alignment horizontal="left" vertical="center" indent="2"/>
    </xf>
    <xf numFmtId="0" fontId="36" fillId="6" borderId="27" xfId="0" applyFont="1" applyFill="1" applyBorder="1" applyProtection="1">
      <alignment vertical="center"/>
    </xf>
    <xf numFmtId="0" fontId="0" fillId="6" borderId="36" xfId="0" applyFont="1" applyFill="1" applyBorder="1">
      <alignment vertical="center"/>
    </xf>
    <xf numFmtId="0" fontId="0" fillId="6" borderId="38" xfId="0" applyFont="1" applyFill="1" applyBorder="1">
      <alignment vertical="center"/>
    </xf>
    <xf numFmtId="3" fontId="0" fillId="41" borderId="20" xfId="11" applyFont="1" applyBorder="1">
      <alignment horizontal="right" vertical="center"/>
      <protection locked="0"/>
    </xf>
    <xf numFmtId="0" fontId="0" fillId="6" borderId="59" xfId="0" applyFont="1" applyFill="1" applyBorder="1">
      <alignment vertical="center"/>
    </xf>
    <xf numFmtId="0" fontId="0" fillId="6" borderId="27" xfId="0" applyFont="1" applyFill="1" applyBorder="1" applyAlignment="1" applyProtection="1">
      <alignment horizontal="left" vertical="center" indent="3"/>
    </xf>
    <xf numFmtId="0" fontId="0" fillId="6" borderId="28" xfId="0" applyFont="1" applyFill="1" applyBorder="1">
      <alignment vertical="center"/>
    </xf>
    <xf numFmtId="0" fontId="0" fillId="6" borderId="28" xfId="0" applyFont="1" applyFill="1" applyBorder="1" applyProtection="1">
      <alignment vertical="center"/>
    </xf>
    <xf numFmtId="0" fontId="0" fillId="6" borderId="0" xfId="0" applyFont="1">
      <alignment vertical="center"/>
    </xf>
    <xf numFmtId="3" fontId="0" fillId="14" borderId="20" xfId="20" applyFont="1" applyBorder="1">
      <alignment horizontal="right" vertical="center"/>
      <protection locked="0"/>
    </xf>
    <xf numFmtId="3" fontId="0" fillId="14" borderId="25" xfId="20" applyFont="1" applyBorder="1">
      <alignment horizontal="right" vertical="center"/>
      <protection locked="0"/>
    </xf>
    <xf numFmtId="0" fontId="0" fillId="6" borderId="0" xfId="0" applyFont="1" applyFill="1" applyBorder="1" applyAlignment="1">
      <alignment vertical="center" wrapText="1"/>
    </xf>
    <xf numFmtId="0" fontId="0" fillId="6" borderId="26" xfId="0" applyFont="1" applyFill="1" applyBorder="1" applyAlignment="1">
      <alignment horizontal="center" vertical="center"/>
    </xf>
    <xf numFmtId="3" fontId="0" fillId="41" borderId="25" xfId="11" applyFont="1" applyBorder="1">
      <alignment horizontal="right" vertical="center"/>
      <protection locked="0"/>
    </xf>
    <xf numFmtId="0" fontId="0" fillId="6" borderId="37" xfId="0" applyFont="1" applyBorder="1">
      <alignment vertical="center"/>
    </xf>
    <xf numFmtId="0" fontId="0" fillId="6" borderId="39" xfId="0" applyFont="1" applyBorder="1">
      <alignment vertical="center"/>
    </xf>
    <xf numFmtId="0" fontId="0" fillId="6" borderId="0" xfId="0" applyFont="1" applyBorder="1">
      <alignment vertical="center"/>
    </xf>
    <xf numFmtId="0" fontId="0" fillId="13" borderId="33" xfId="3" applyFont="1" applyBorder="1">
      <alignment horizontal="center" vertical="center"/>
    </xf>
    <xf numFmtId="3" fontId="0" fillId="13" borderId="21" xfId="3" applyNumberFormat="1" applyFont="1" applyBorder="1">
      <alignment horizontal="center" vertical="center"/>
    </xf>
    <xf numFmtId="3" fontId="0" fillId="13" borderId="26" xfId="3" applyNumberFormat="1" applyFont="1" applyBorder="1">
      <alignment horizontal="center" vertical="center"/>
    </xf>
    <xf numFmtId="0" fontId="0" fillId="13" borderId="20" xfId="3" applyFont="1" applyBorder="1">
      <alignment horizontal="center" vertical="center"/>
    </xf>
    <xf numFmtId="3" fontId="0" fillId="13" borderId="38" xfId="3" applyNumberFormat="1" applyFont="1" applyBorder="1">
      <alignment horizontal="center" vertical="center"/>
    </xf>
    <xf numFmtId="0" fontId="0" fillId="13" borderId="25" xfId="3" applyFont="1" applyBorder="1">
      <alignment horizontal="center" vertical="center"/>
    </xf>
    <xf numFmtId="0" fontId="0" fillId="13" borderId="38" xfId="3" applyFont="1" applyBorder="1">
      <alignment horizontal="center" vertical="center"/>
    </xf>
    <xf numFmtId="0" fontId="0" fillId="13" borderId="26" xfId="3" applyFont="1" applyBorder="1">
      <alignment horizontal="center" vertical="center"/>
    </xf>
    <xf numFmtId="0" fontId="0" fillId="6" borderId="25" xfId="0" applyFont="1" applyFill="1" applyBorder="1" applyAlignment="1">
      <alignment horizontal="center" vertical="center"/>
    </xf>
    <xf numFmtId="0" fontId="24" fillId="6" borderId="27" xfId="0" applyFont="1" applyFill="1" applyBorder="1" applyAlignment="1" applyProtection="1">
      <alignment horizontal="left" vertical="center"/>
    </xf>
    <xf numFmtId="0" fontId="0" fillId="6" borderId="28" xfId="0" applyFill="1" applyBorder="1">
      <alignment vertical="center"/>
    </xf>
    <xf numFmtId="3" fontId="0" fillId="6" borderId="20" xfId="30" applyFont="1" applyBorder="1">
      <alignment horizontal="right" vertical="center"/>
    </xf>
    <xf numFmtId="3" fontId="40" fillId="41" borderId="43" xfId="11" applyFont="1" applyBorder="1">
      <alignment horizontal="right" vertical="center"/>
      <protection locked="0"/>
    </xf>
    <xf numFmtId="0" fontId="0" fillId="6" borderId="0" xfId="0" applyFont="1" applyFill="1" applyBorder="1">
      <alignment vertical="center"/>
    </xf>
    <xf numFmtId="0" fontId="0" fillId="6" borderId="44" xfId="0" applyFill="1" applyBorder="1">
      <alignment vertical="center"/>
    </xf>
    <xf numFmtId="0" fontId="0" fillId="6" borderId="44" xfId="0" applyFont="1" applyFill="1" applyBorder="1">
      <alignment vertical="center"/>
    </xf>
    <xf numFmtId="0" fontId="0" fillId="6" borderId="35" xfId="0" applyFont="1" applyFill="1" applyBorder="1">
      <alignment vertical="center"/>
    </xf>
    <xf numFmtId="3" fontId="0" fillId="41" borderId="33" xfId="11" applyFont="1" applyFill="1" applyBorder="1">
      <alignment horizontal="right" vertical="center"/>
      <protection locked="0"/>
    </xf>
    <xf numFmtId="3" fontId="0" fillId="49" borderId="33" xfId="20" applyFont="1" applyFill="1" applyBorder="1">
      <alignment horizontal="right" vertical="center"/>
      <protection locked="0"/>
    </xf>
    <xf numFmtId="3" fontId="22" fillId="41" borderId="33" xfId="20" applyFont="1" applyFill="1" applyBorder="1">
      <alignment horizontal="right" vertical="center"/>
      <protection locked="0"/>
    </xf>
    <xf numFmtId="0" fontId="29" fillId="6" borderId="0" xfId="116" applyFont="1" applyFill="1" applyBorder="1" applyAlignment="1" applyProtection="1">
      <alignment vertical="center" wrapText="1"/>
    </xf>
    <xf numFmtId="0" fontId="24" fillId="6" borderId="48" xfId="0" applyFont="1" applyFill="1" applyBorder="1" applyProtection="1">
      <alignment vertical="center"/>
    </xf>
    <xf numFmtId="0" fontId="24" fillId="6" borderId="64" xfId="0" applyFont="1" applyFill="1" applyBorder="1" applyProtection="1">
      <alignment vertical="center"/>
    </xf>
    <xf numFmtId="0" fontId="22" fillId="6" borderId="63" xfId="0" applyFont="1" applyFill="1" applyBorder="1">
      <alignment vertical="center"/>
    </xf>
    <xf numFmtId="0" fontId="22" fillId="13" borderId="25" xfId="3" applyFont="1" applyBorder="1">
      <alignment horizontal="center" vertical="center"/>
    </xf>
    <xf numFmtId="0" fontId="0" fillId="6" borderId="28" xfId="0" applyFont="1" applyFill="1" applyBorder="1" applyAlignment="1">
      <alignment horizontal="center" vertical="center"/>
    </xf>
    <xf numFmtId="0" fontId="0" fillId="2" borderId="27" xfId="0" applyFont="1" applyFill="1" applyBorder="1" applyAlignment="1">
      <alignment horizontal="left" vertical="center" indent="1"/>
    </xf>
    <xf numFmtId="0" fontId="22" fillId="2" borderId="6" xfId="0" applyFont="1" applyFill="1" applyBorder="1" applyAlignment="1" applyProtection="1">
      <alignment vertical="center"/>
    </xf>
    <xf numFmtId="0" fontId="22" fillId="6" borderId="0" xfId="0" applyFont="1" applyAlignment="1"/>
    <xf numFmtId="0" fontId="22" fillId="2" borderId="22" xfId="0" applyFont="1" applyFill="1" applyBorder="1" applyAlignment="1" applyProtection="1">
      <alignment horizontal="center" vertical="center"/>
    </xf>
    <xf numFmtId="0" fontId="22" fillId="2" borderId="33"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2" fillId="6" borderId="42" xfId="0" applyFont="1" applyFill="1" applyBorder="1" applyAlignment="1" applyProtection="1">
      <alignment horizontal="center" vertical="center"/>
    </xf>
    <xf numFmtId="0" fontId="22" fillId="6" borderId="31" xfId="0" applyFont="1" applyFill="1" applyBorder="1" applyAlignment="1" applyProtection="1">
      <alignment horizontal="left" vertical="center"/>
    </xf>
    <xf numFmtId="0" fontId="24" fillId="6" borderId="63" xfId="0" applyFont="1" applyFill="1" applyBorder="1" applyProtection="1">
      <alignment vertical="center"/>
    </xf>
    <xf numFmtId="0" fontId="22" fillId="6" borderId="63" xfId="0" applyFont="1" applyFill="1" applyBorder="1" applyAlignment="1" applyProtection="1">
      <alignment horizontal="left" vertical="center"/>
    </xf>
    <xf numFmtId="0" fontId="22" fillId="6" borderId="63" xfId="0" applyFont="1" applyFill="1" applyBorder="1" applyProtection="1">
      <alignment vertical="center"/>
    </xf>
    <xf numFmtId="3" fontId="0" fillId="41" borderId="20" xfId="11" applyFont="1" applyBorder="1" applyProtection="1">
      <alignment horizontal="right" vertical="center"/>
      <protection locked="0"/>
    </xf>
    <xf numFmtId="0" fontId="20" fillId="6" borderId="67" xfId="4" applyFont="1" applyFill="1" applyBorder="1" applyAlignment="1"/>
    <xf numFmtId="0" fontId="20" fillId="6" borderId="77" xfId="4" applyFont="1" applyFill="1" applyBorder="1" applyAlignment="1"/>
    <xf numFmtId="0" fontId="23" fillId="6" borderId="78" xfId="0" applyFont="1" applyFill="1" applyBorder="1" applyAlignment="1" applyProtection="1"/>
    <xf numFmtId="0" fontId="22" fillId="6" borderId="78" xfId="0" applyFont="1" applyFill="1" applyBorder="1" applyAlignment="1" applyProtection="1">
      <alignment vertical="center"/>
    </xf>
    <xf numFmtId="0" fontId="24" fillId="6" borderId="74" xfId="0" applyFont="1" applyFill="1" applyBorder="1" applyAlignment="1" applyProtection="1">
      <alignment vertical="center"/>
    </xf>
    <xf numFmtId="1" fontId="22" fillId="4" borderId="75" xfId="37" applyFont="1" applyBorder="1" applyAlignment="1">
      <alignment horizontal="center" vertical="center"/>
    </xf>
    <xf numFmtId="1" fontId="0" fillId="4" borderId="75" xfId="37" applyFont="1" applyBorder="1" applyAlignment="1">
      <alignment horizontal="center" vertical="center"/>
    </xf>
    <xf numFmtId="0" fontId="22" fillId="6" borderId="63" xfId="0" applyFont="1" applyFill="1" applyBorder="1" applyAlignment="1" applyProtection="1">
      <alignment vertical="center"/>
    </xf>
    <xf numFmtId="0" fontId="23" fillId="6" borderId="79" xfId="0" applyFont="1" applyFill="1" applyBorder="1" applyAlignment="1" applyProtection="1">
      <alignment horizontal="left" vertical="center"/>
    </xf>
    <xf numFmtId="0" fontId="22" fillId="6" borderId="80" xfId="0" applyFont="1" applyFill="1" applyBorder="1" applyAlignment="1">
      <alignment vertical="center"/>
    </xf>
    <xf numFmtId="0" fontId="22" fillId="6" borderId="78" xfId="0" applyFont="1" applyFill="1" applyBorder="1" applyProtection="1">
      <alignment vertical="center"/>
    </xf>
    <xf numFmtId="0" fontId="22" fillId="6" borderId="68" xfId="0" applyFont="1" applyFill="1" applyBorder="1" applyAlignment="1" applyProtection="1">
      <alignment horizontal="left" vertical="center"/>
    </xf>
    <xf numFmtId="0" fontId="22" fillId="6" borderId="68" xfId="0" applyFont="1" applyFill="1" applyBorder="1" applyAlignment="1" applyProtection="1">
      <alignment vertical="center"/>
    </xf>
    <xf numFmtId="0" fontId="22" fillId="6" borderId="71" xfId="0" applyFont="1" applyFill="1" applyBorder="1" applyAlignment="1" applyProtection="1">
      <alignment vertical="center"/>
    </xf>
    <xf numFmtId="0" fontId="22" fillId="15" borderId="65" xfId="55" applyFont="1" applyBorder="1">
      <alignment horizontal="center" vertical="center" wrapText="1"/>
    </xf>
    <xf numFmtId="0" fontId="23" fillId="6" borderId="78" xfId="0" applyFont="1" applyFill="1" applyBorder="1" applyAlignment="1" applyProtection="1">
      <alignment horizontal="left" vertical="center"/>
    </xf>
    <xf numFmtId="0" fontId="22" fillId="13" borderId="65" xfId="3" applyFont="1" applyBorder="1">
      <alignment horizontal="center" vertical="center"/>
    </xf>
    <xf numFmtId="0" fontId="24" fillId="6" borderId="67" xfId="0" applyFont="1" applyFill="1" applyBorder="1" applyAlignment="1" applyProtection="1">
      <alignment vertical="center"/>
    </xf>
    <xf numFmtId="0" fontId="22" fillId="6" borderId="75" xfId="0" applyFont="1" applyFill="1" applyBorder="1" applyAlignment="1" applyProtection="1">
      <alignment horizontal="center" vertical="center"/>
    </xf>
    <xf numFmtId="0" fontId="22" fillId="6" borderId="67" xfId="0" applyFont="1" applyFill="1" applyBorder="1" applyAlignment="1" applyProtection="1">
      <alignment horizontal="left" vertical="center"/>
    </xf>
    <xf numFmtId="0" fontId="22" fillId="6" borderId="69" xfId="0" applyFont="1" applyFill="1" applyBorder="1" applyAlignment="1" applyProtection="1">
      <alignment horizontal="center" vertical="center"/>
    </xf>
    <xf numFmtId="0" fontId="22" fillId="6" borderId="68" xfId="0" applyFont="1" applyFill="1" applyBorder="1" applyAlignment="1" applyProtection="1">
      <alignment horizontal="center" vertical="center"/>
    </xf>
    <xf numFmtId="0" fontId="24" fillId="6" borderId="72" xfId="0" applyFont="1" applyFill="1" applyBorder="1" applyAlignment="1" applyProtection="1">
      <alignment vertical="center"/>
    </xf>
    <xf numFmtId="0" fontId="22" fillId="6" borderId="78" xfId="0" applyFont="1" applyFill="1" applyBorder="1">
      <alignment vertical="center"/>
    </xf>
    <xf numFmtId="0" fontId="22" fillId="6" borderId="65" xfId="0" applyFont="1" applyFill="1" applyBorder="1" applyAlignment="1" applyProtection="1">
      <alignment horizontal="left" vertical="center"/>
    </xf>
    <xf numFmtId="0" fontId="22" fillId="2" borderId="68" xfId="0" applyFont="1" applyFill="1" applyBorder="1">
      <alignment vertical="center"/>
    </xf>
    <xf numFmtId="0" fontId="22" fillId="6" borderId="73" xfId="0" applyFont="1" applyFill="1" applyBorder="1" applyAlignment="1" applyProtection="1">
      <alignment horizontal="center" vertical="center"/>
    </xf>
    <xf numFmtId="0" fontId="22" fillId="6" borderId="64" xfId="0" applyFont="1" applyFill="1" applyBorder="1" applyProtection="1">
      <alignment vertical="center"/>
    </xf>
    <xf numFmtId="0" fontId="22" fillId="6" borderId="70" xfId="0" applyFont="1" applyFill="1" applyBorder="1" applyAlignment="1" applyProtection="1">
      <alignment horizontal="center" vertical="center"/>
    </xf>
    <xf numFmtId="0" fontId="24" fillId="6" borderId="72" xfId="0" applyFont="1" applyFill="1" applyBorder="1" applyProtection="1">
      <alignment vertical="center"/>
    </xf>
    <xf numFmtId="0" fontId="24" fillId="6" borderId="76" xfId="0" applyFont="1" applyFill="1" applyBorder="1" applyAlignment="1" applyProtection="1">
      <alignment horizontal="center" vertical="center" wrapText="1"/>
    </xf>
    <xf numFmtId="0" fontId="0" fillId="6" borderId="78" xfId="0" applyFont="1" applyFill="1" applyBorder="1" applyAlignment="1" applyProtection="1">
      <alignment vertical="center"/>
    </xf>
    <xf numFmtId="3" fontId="22" fillId="41" borderId="65" xfId="11" applyFont="1" applyBorder="1">
      <alignment horizontal="right" vertical="center"/>
      <protection locked="0"/>
    </xf>
    <xf numFmtId="0" fontId="22" fillId="6" borderId="61" xfId="0" applyFont="1" applyFill="1" applyBorder="1" applyAlignment="1" applyProtection="1">
      <alignment vertical="center"/>
    </xf>
    <xf numFmtId="0" fontId="24" fillId="6" borderId="67" xfId="0" applyFont="1" applyFill="1" applyBorder="1">
      <alignment vertical="center"/>
    </xf>
    <xf numFmtId="0" fontId="40" fillId="6" borderId="63" xfId="0" applyFont="1" applyBorder="1" applyAlignment="1">
      <alignment horizontal="left" vertical="center" wrapText="1" indent="1"/>
    </xf>
    <xf numFmtId="0" fontId="24" fillId="2" borderId="76" xfId="0" applyFont="1" applyFill="1" applyBorder="1" applyAlignment="1" applyProtection="1">
      <alignment horizontal="center" wrapText="1"/>
    </xf>
    <xf numFmtId="0" fontId="24" fillId="6" borderId="74" xfId="0" applyFont="1" applyFill="1" applyBorder="1" applyAlignment="1">
      <alignment horizontal="center" wrapText="1"/>
    </xf>
    <xf numFmtId="0" fontId="40" fillId="6" borderId="71" xfId="0" applyFont="1" applyBorder="1" applyAlignment="1">
      <alignment horizontal="center" vertical="center" wrapText="1"/>
    </xf>
    <xf numFmtId="0" fontId="40" fillId="6" borderId="35" xfId="0" applyFont="1" applyBorder="1" applyAlignment="1">
      <alignment horizontal="center" vertical="center" wrapText="1"/>
    </xf>
    <xf numFmtId="0" fontId="40" fillId="6" borderId="64" xfId="0" applyFont="1" applyBorder="1" applyAlignment="1">
      <alignment horizontal="center" vertical="center" wrapText="1"/>
    </xf>
    <xf numFmtId="3" fontId="40" fillId="41" borderId="31" xfId="11" applyFont="1" applyBorder="1">
      <alignment horizontal="right" vertical="center"/>
      <protection locked="0"/>
    </xf>
    <xf numFmtId="0" fontId="29" fillId="6" borderId="78" xfId="114" applyFont="1" applyFill="1" applyBorder="1" applyAlignment="1">
      <alignment vertical="center"/>
    </xf>
    <xf numFmtId="0" fontId="22" fillId="6" borderId="78" xfId="0" applyFont="1" applyFill="1" applyBorder="1" applyAlignment="1">
      <alignment vertical="center"/>
    </xf>
    <xf numFmtId="0" fontId="40" fillId="6" borderId="25" xfId="0" applyFont="1" applyBorder="1" applyAlignment="1">
      <alignment horizontal="center" vertical="center" wrapText="1"/>
    </xf>
    <xf numFmtId="0" fontId="22" fillId="2" borderId="33" xfId="0" applyFont="1" applyFill="1" applyBorder="1" applyAlignment="1" applyProtection="1">
      <alignment vertical="center"/>
    </xf>
    <xf numFmtId="3" fontId="22" fillId="41" borderId="69" xfId="11" applyFont="1" applyBorder="1">
      <alignment horizontal="right" vertical="center"/>
      <protection locked="0"/>
    </xf>
    <xf numFmtId="0" fontId="40" fillId="6" borderId="48" xfId="0" applyFont="1" applyBorder="1" applyAlignment="1">
      <alignment horizontal="center" vertical="center" wrapText="1"/>
    </xf>
    <xf numFmtId="3" fontId="22" fillId="6" borderId="37" xfId="30" applyFont="1" applyBorder="1">
      <alignment horizontal="right" vertical="center"/>
    </xf>
    <xf numFmtId="0" fontId="29" fillId="6" borderId="79" xfId="116" applyFont="1" applyFill="1" applyBorder="1" applyAlignment="1" applyProtection="1">
      <alignment horizontal="left" vertical="center"/>
    </xf>
    <xf numFmtId="0" fontId="48" fillId="6" borderId="0" xfId="0" applyFont="1" applyFill="1" applyBorder="1" applyAlignment="1">
      <alignment horizontal="center"/>
    </xf>
    <xf numFmtId="0" fontId="48" fillId="6" borderId="0" xfId="0" applyFont="1" applyFill="1" applyBorder="1" applyAlignment="1">
      <alignment horizontal="center" vertical="center"/>
    </xf>
    <xf numFmtId="0" fontId="48" fillId="6" borderId="0" xfId="0" applyFont="1" applyBorder="1" applyAlignment="1">
      <alignment horizontal="center" vertical="center"/>
    </xf>
    <xf numFmtId="0" fontId="0" fillId="6" borderId="36" xfId="0" applyFill="1" applyBorder="1">
      <alignment vertical="center"/>
    </xf>
    <xf numFmtId="0" fontId="0" fillId="6" borderId="81" xfId="0" applyFont="1" applyFill="1" applyBorder="1">
      <alignment vertical="center"/>
    </xf>
    <xf numFmtId="0" fontId="0" fillId="6" borderId="81" xfId="0" applyFont="1" applyFill="1" applyBorder="1" applyProtection="1">
      <alignment vertical="center"/>
    </xf>
    <xf numFmtId="3" fontId="0" fillId="41" borderId="20" xfId="11" applyFont="1" applyBorder="1" applyAlignment="1" applyProtection="1">
      <alignment horizontal="right" vertical="center"/>
      <protection locked="0"/>
    </xf>
    <xf numFmtId="0" fontId="36" fillId="6" borderId="27" xfId="0" applyFont="1" applyFill="1" applyBorder="1">
      <alignment vertical="center"/>
    </xf>
    <xf numFmtId="0" fontId="0" fillId="6" borderId="0" xfId="0" applyFill="1">
      <alignment vertical="center"/>
    </xf>
    <xf numFmtId="0" fontId="0" fillId="6" borderId="0" xfId="0" applyFill="1" applyBorder="1">
      <alignment vertical="center"/>
    </xf>
    <xf numFmtId="0" fontId="0" fillId="6" borderId="0" xfId="0">
      <alignment vertical="center"/>
    </xf>
    <xf numFmtId="0" fontId="29" fillId="6" borderId="0" xfId="0" applyFont="1" applyFill="1" applyBorder="1" applyAlignment="1" applyProtection="1">
      <alignment horizontal="left" vertical="center"/>
    </xf>
    <xf numFmtId="3" fontId="40" fillId="41" borderId="20" xfId="11" applyFont="1" applyBorder="1">
      <alignment horizontal="right" vertical="center"/>
      <protection locked="0"/>
    </xf>
    <xf numFmtId="0" fontId="40" fillId="48" borderId="20" xfId="3" applyFont="1" applyFill="1" applyBorder="1">
      <alignment horizontal="center" vertical="center"/>
    </xf>
    <xf numFmtId="3" fontId="40" fillId="41" borderId="37" xfId="11" applyFont="1" applyBorder="1">
      <alignment horizontal="right" vertical="center"/>
      <protection locked="0"/>
    </xf>
    <xf numFmtId="0" fontId="40" fillId="48" borderId="25" xfId="3" applyFont="1" applyFill="1" applyBorder="1">
      <alignment horizontal="center" vertical="center"/>
    </xf>
    <xf numFmtId="3" fontId="40" fillId="41" borderId="22" xfId="11" applyFont="1" applyBorder="1">
      <alignment horizontal="right" vertical="center"/>
      <protection locked="0"/>
    </xf>
    <xf numFmtId="0" fontId="22" fillId="6" borderId="27" xfId="0" applyFont="1" applyFill="1" applyBorder="1" applyAlignment="1" applyProtection="1">
      <alignment horizontal="left" vertical="center"/>
    </xf>
    <xf numFmtId="0" fontId="40" fillId="48" borderId="31" xfId="3" applyFont="1" applyFill="1" applyBorder="1">
      <alignment horizontal="center" vertical="center"/>
    </xf>
    <xf numFmtId="0" fontId="22" fillId="6" borderId="0" xfId="0" applyFont="1" applyFill="1" applyBorder="1" applyAlignment="1">
      <alignment vertical="center"/>
    </xf>
    <xf numFmtId="0" fontId="22" fillId="13" borderId="33" xfId="3" applyFont="1" applyBorder="1">
      <alignment horizontal="center" vertical="center"/>
    </xf>
    <xf numFmtId="0" fontId="22" fillId="6" borderId="0" xfId="0" applyFont="1" applyFill="1" applyBorder="1" applyAlignment="1" applyProtection="1">
      <alignment horizontal="left" vertical="top"/>
    </xf>
    <xf numFmtId="0" fontId="22" fillId="6" borderId="0" xfId="0" applyFont="1" applyFill="1" applyBorder="1" applyAlignment="1" applyProtection="1">
      <alignment vertical="top"/>
    </xf>
    <xf numFmtId="0" fontId="22" fillId="6" borderId="0" xfId="0" applyFont="1" applyFill="1" applyBorder="1" applyAlignment="1">
      <alignment vertical="top"/>
    </xf>
    <xf numFmtId="0" fontId="0" fillId="2" borderId="65" xfId="0" applyFont="1" applyFill="1" applyBorder="1" applyAlignment="1">
      <alignment horizontal="left" vertical="center"/>
    </xf>
    <xf numFmtId="0" fontId="0" fillId="2" borderId="31" xfId="0" applyFont="1" applyFill="1" applyBorder="1" applyAlignment="1">
      <alignment horizontal="left" vertical="center"/>
    </xf>
    <xf numFmtId="0" fontId="0" fillId="6" borderId="65" xfId="0" applyFont="1" applyFill="1" applyBorder="1" applyAlignment="1" applyProtection="1">
      <alignment horizontal="left" vertical="center"/>
    </xf>
    <xf numFmtId="0" fontId="0" fillId="6" borderId="33" xfId="0" applyFont="1" applyFill="1" applyBorder="1" applyProtection="1">
      <alignment vertical="center"/>
    </xf>
    <xf numFmtId="0" fontId="0" fillId="6" borderId="33" xfId="0" applyFont="1" applyFill="1" applyBorder="1" applyAlignment="1" applyProtection="1">
      <alignment horizontal="left" vertical="center"/>
    </xf>
    <xf numFmtId="0" fontId="0" fillId="6" borderId="31" xfId="0" applyFont="1" applyFill="1" applyBorder="1" applyAlignment="1" applyProtection="1">
      <alignment horizontal="left" vertical="center"/>
    </xf>
    <xf numFmtId="0" fontId="0" fillId="6" borderId="61" xfId="0" applyFont="1" applyFill="1" applyBorder="1">
      <alignment vertical="center"/>
    </xf>
    <xf numFmtId="0" fontId="0" fillId="6" borderId="63" xfId="0" applyFill="1" applyBorder="1">
      <alignment vertical="center"/>
    </xf>
    <xf numFmtId="0" fontId="22" fillId="6" borderId="27" xfId="0" applyFont="1" applyFill="1" applyBorder="1" applyAlignment="1">
      <alignment horizontal="left" vertical="center"/>
    </xf>
    <xf numFmtId="0" fontId="0" fillId="6" borderId="28" xfId="0" applyFont="1" applyFill="1" applyBorder="1" applyAlignment="1">
      <alignment horizontal="left" vertical="center"/>
    </xf>
    <xf numFmtId="0" fontId="22" fillId="6" borderId="61" xfId="0" applyFont="1" applyFill="1" applyBorder="1" applyAlignment="1" applyProtection="1">
      <alignment horizontal="left" vertical="center"/>
    </xf>
    <xf numFmtId="0" fontId="22" fillId="6" borderId="61" xfId="0" applyFont="1" applyFill="1" applyBorder="1" applyAlignment="1">
      <alignment vertical="center"/>
    </xf>
    <xf numFmtId="0" fontId="22" fillId="6" borderId="82" xfId="0" applyFont="1" applyFill="1" applyBorder="1">
      <alignment vertical="center"/>
    </xf>
    <xf numFmtId="0" fontId="40" fillId="6" borderId="27" xfId="0" applyFont="1" applyBorder="1" applyAlignment="1">
      <alignment horizontal="left" indent="1"/>
    </xf>
    <xf numFmtId="0" fontId="40" fillId="48" borderId="21" xfId="3" applyFont="1" applyFill="1" applyBorder="1">
      <alignment horizontal="center" vertical="center"/>
    </xf>
    <xf numFmtId="0" fontId="40" fillId="6" borderId="27" xfId="0" applyFont="1" applyFill="1" applyBorder="1" applyAlignment="1">
      <alignment horizontal="left" indent="1"/>
    </xf>
    <xf numFmtId="0" fontId="40" fillId="6" borderId="27" xfId="0" applyFont="1" applyFill="1" applyBorder="1" applyAlignment="1">
      <alignment horizontal="left"/>
    </xf>
    <xf numFmtId="0" fontId="40" fillId="6" borderId="81" xfId="0" applyFont="1" applyFill="1" applyBorder="1" applyAlignment="1" applyProtection="1">
      <alignment horizontal="left" vertical="center"/>
    </xf>
    <xf numFmtId="3" fontId="0" fillId="6" borderId="34" xfId="30" applyFont="1" applyFill="1" applyBorder="1" applyProtection="1">
      <alignment horizontal="right" vertical="center"/>
    </xf>
    <xf numFmtId="3" fontId="0" fillId="6" borderId="39" xfId="30" applyFont="1" applyFill="1" applyBorder="1" applyProtection="1">
      <alignment horizontal="right" vertical="center"/>
    </xf>
    <xf numFmtId="3" fontId="0" fillId="41" borderId="84" xfId="11" applyFont="1" applyBorder="1" applyProtection="1">
      <alignment horizontal="right" vertical="center"/>
      <protection locked="0"/>
    </xf>
    <xf numFmtId="0" fontId="22" fillId="41" borderId="33" xfId="18" applyFont="1" applyBorder="1">
      <alignment horizontal="center" vertical="center" wrapText="1"/>
      <protection locked="0"/>
    </xf>
    <xf numFmtId="0" fontId="22" fillId="41" borderId="31" xfId="18" applyFont="1" applyBorder="1">
      <alignment horizontal="center" vertical="center" wrapText="1"/>
      <protection locked="0"/>
    </xf>
    <xf numFmtId="3" fontId="0" fillId="41" borderId="21" xfId="11" applyFont="1" applyBorder="1" applyProtection="1">
      <alignment horizontal="right" vertical="center"/>
      <protection locked="0"/>
    </xf>
    <xf numFmtId="0" fontId="0" fillId="6" borderId="44" xfId="0" applyFont="1" applyFill="1" applyBorder="1" applyProtection="1">
      <alignment vertical="center"/>
    </xf>
    <xf numFmtId="0" fontId="25" fillId="13" borderId="33" xfId="3" applyFont="1" applyBorder="1" applyAlignment="1">
      <alignment horizontal="center" vertical="center"/>
    </xf>
    <xf numFmtId="0" fontId="0" fillId="6" borderId="68" xfId="0" applyFont="1" applyFill="1" applyBorder="1" applyAlignment="1" applyProtection="1">
      <alignment horizontal="left" vertical="center"/>
    </xf>
    <xf numFmtId="0" fontId="0" fillId="6" borderId="27" xfId="0" applyFont="1" applyFill="1" applyBorder="1" applyAlignment="1" applyProtection="1">
      <alignment horizontal="center" vertical="center"/>
    </xf>
    <xf numFmtId="0" fontId="0" fillId="6" borderId="27" xfId="0" applyFont="1" applyBorder="1">
      <alignment vertical="center"/>
    </xf>
    <xf numFmtId="0" fontId="49" fillId="6" borderId="0" xfId="0" applyFont="1" applyFill="1" applyBorder="1" applyAlignment="1" applyProtection="1">
      <alignment horizontal="left" vertical="center" indent="2"/>
    </xf>
    <xf numFmtId="0" fontId="49" fillId="6" borderId="0" xfId="0" applyFont="1" applyFill="1" applyBorder="1" applyAlignment="1" applyProtection="1">
      <alignment horizontal="center" vertical="center"/>
    </xf>
    <xf numFmtId="0" fontId="49" fillId="6" borderId="0" xfId="0" applyFont="1" applyBorder="1">
      <alignment vertical="center"/>
    </xf>
    <xf numFmtId="4" fontId="49" fillId="6" borderId="0" xfId="0" applyNumberFormat="1" applyFont="1" applyFill="1" applyBorder="1" applyAlignment="1" applyProtection="1">
      <alignment horizontal="center" vertical="center"/>
    </xf>
    <xf numFmtId="0" fontId="0" fillId="6" borderId="28" xfId="0" applyFont="1" applyFill="1" applyBorder="1" applyAlignment="1" applyProtection="1">
      <alignment horizontal="center" vertical="center"/>
    </xf>
    <xf numFmtId="0" fontId="0" fillId="6" borderId="28" xfId="0" applyFont="1" applyBorder="1">
      <alignment vertical="center"/>
    </xf>
    <xf numFmtId="0" fontId="24" fillId="6" borderId="27" xfId="0" applyFont="1" applyFill="1" applyBorder="1">
      <alignment vertical="center"/>
    </xf>
    <xf numFmtId="3" fontId="22" fillId="6" borderId="39" xfId="30" applyFont="1" applyBorder="1">
      <alignment horizontal="right" vertical="center"/>
    </xf>
    <xf numFmtId="0" fontId="0" fillId="13" borderId="21" xfId="3" applyFont="1" applyBorder="1">
      <alignment horizontal="center" vertical="center"/>
    </xf>
    <xf numFmtId="0" fontId="0" fillId="13" borderId="31" xfId="3" applyFont="1" applyBorder="1">
      <alignment horizontal="center" vertical="center"/>
    </xf>
    <xf numFmtId="3" fontId="0" fillId="6" borderId="31" xfId="30" applyFont="1" applyBorder="1">
      <alignment horizontal="right" vertical="center"/>
    </xf>
    <xf numFmtId="3" fontId="40" fillId="41" borderId="39" xfId="11" applyFont="1" applyBorder="1">
      <alignment horizontal="right" vertical="center"/>
      <protection locked="0"/>
    </xf>
    <xf numFmtId="0" fontId="0" fillId="6" borderId="28" xfId="0" applyFont="1" applyFill="1" applyBorder="1" applyAlignment="1" applyProtection="1">
      <alignment horizontal="left" vertical="center" indent="1"/>
    </xf>
    <xf numFmtId="0" fontId="24" fillId="6" borderId="75" xfId="0" applyFont="1" applyFill="1" applyBorder="1" applyAlignment="1" applyProtection="1">
      <alignment horizontal="center" wrapText="1"/>
    </xf>
    <xf numFmtId="0" fontId="38" fillId="6" borderId="27" xfId="0" applyFont="1" applyFill="1" applyBorder="1" applyAlignment="1" applyProtection="1">
      <alignment horizontal="left" vertical="center"/>
    </xf>
    <xf numFmtId="0" fontId="22" fillId="6" borderId="67" xfId="0" applyFont="1" applyFill="1" applyBorder="1">
      <alignment vertical="center"/>
    </xf>
    <xf numFmtId="0" fontId="24" fillId="6" borderId="76" xfId="0" applyFont="1" applyFill="1" applyBorder="1" applyAlignment="1" applyProtection="1">
      <alignment horizontal="center" wrapText="1"/>
    </xf>
    <xf numFmtId="0" fontId="0" fillId="6" borderId="27" xfId="0" applyFill="1" applyBorder="1" applyAlignment="1">
      <alignment horizontal="left" vertical="center" indent="1"/>
    </xf>
    <xf numFmtId="0" fontId="0" fillId="6" borderId="27" xfId="0" applyFill="1" applyBorder="1">
      <alignment vertical="center"/>
    </xf>
    <xf numFmtId="0" fontId="25" fillId="13" borderId="20" xfId="3" applyFont="1" applyBorder="1" applyAlignment="1">
      <alignment horizontal="center" vertical="center"/>
    </xf>
    <xf numFmtId="0" fontId="23" fillId="6" borderId="61" xfId="0" applyFont="1" applyFill="1" applyBorder="1" applyAlignment="1" applyProtection="1">
      <alignment horizontal="left" vertical="center"/>
    </xf>
    <xf numFmtId="0" fontId="25" fillId="6" borderId="0" xfId="0" applyFont="1" applyFill="1" applyBorder="1" applyAlignment="1">
      <alignment horizontal="left" indent="2"/>
    </xf>
    <xf numFmtId="0" fontId="50" fillId="6" borderId="27" xfId="0" applyFont="1" applyFill="1" applyBorder="1" applyAlignment="1">
      <alignment horizontal="left" indent="2"/>
    </xf>
    <xf numFmtId="0" fontId="40" fillId="48" borderId="26" xfId="3" applyFont="1" applyFill="1" applyBorder="1">
      <alignment horizontal="center" vertical="center"/>
    </xf>
    <xf numFmtId="0" fontId="0" fillId="6" borderId="39" xfId="0" applyFont="1" applyFill="1" applyBorder="1" applyAlignment="1" applyProtection="1">
      <alignment horizontal="left" vertical="center"/>
    </xf>
    <xf numFmtId="0" fontId="24" fillId="6" borderId="61" xfId="0" applyFont="1" applyFill="1" applyBorder="1" applyProtection="1">
      <alignment vertical="center"/>
    </xf>
    <xf numFmtId="0" fontId="22" fillId="6" borderId="65" xfId="0" applyFont="1" applyFill="1" applyBorder="1" applyAlignment="1" applyProtection="1">
      <alignment horizontal="center" vertical="center"/>
    </xf>
    <xf numFmtId="0" fontId="22" fillId="6" borderId="31" xfId="0" applyFont="1" applyFill="1" applyBorder="1" applyAlignment="1" applyProtection="1">
      <alignment horizontal="center" vertical="center"/>
    </xf>
    <xf numFmtId="0" fontId="0" fillId="13" borderId="22" xfId="3" applyFont="1" applyBorder="1">
      <alignment horizontal="center" vertical="center"/>
    </xf>
    <xf numFmtId="0" fontId="0" fillId="13" borderId="28" xfId="3" applyFont="1" applyBorder="1">
      <alignment horizontal="center" vertical="center"/>
    </xf>
    <xf numFmtId="0" fontId="22" fillId="6" borderId="22" xfId="0" applyFont="1" applyFill="1" applyBorder="1" applyAlignment="1" applyProtection="1">
      <alignment horizontal="center" vertical="center"/>
    </xf>
    <xf numFmtId="0" fontId="0" fillId="2" borderId="34" xfId="0" applyFont="1" applyFill="1" applyBorder="1" applyAlignment="1">
      <alignment horizontal="left" vertical="center"/>
    </xf>
    <xf numFmtId="9" fontId="0" fillId="6" borderId="65" xfId="34" applyFont="1" applyBorder="1">
      <alignment horizontal="right" vertical="center"/>
    </xf>
    <xf numFmtId="9" fontId="0" fillId="6" borderId="33" xfId="34" applyFont="1" applyBorder="1">
      <alignment horizontal="right" vertical="center"/>
    </xf>
    <xf numFmtId="9" fontId="0" fillId="6" borderId="31" xfId="34" applyFont="1" applyBorder="1">
      <alignment horizontal="right" vertical="center"/>
    </xf>
    <xf numFmtId="0" fontId="0" fillId="6" borderId="27" xfId="0" applyBorder="1">
      <alignment vertical="center"/>
    </xf>
    <xf numFmtId="0" fontId="25" fillId="0" borderId="27" xfId="0" applyFont="1" applyFill="1" applyBorder="1" applyAlignment="1">
      <alignment horizontal="left"/>
    </xf>
    <xf numFmtId="0" fontId="25" fillId="0" borderId="28" xfId="0" applyFont="1" applyFill="1" applyBorder="1" applyAlignment="1">
      <alignment horizontal="left"/>
    </xf>
    <xf numFmtId="0" fontId="20" fillId="6" borderId="83" xfId="4" applyFont="1" applyFill="1" applyBorder="1" applyAlignment="1"/>
    <xf numFmtId="0" fontId="22" fillId="6" borderId="62" xfId="0" applyFont="1" applyFill="1" applyBorder="1" applyProtection="1">
      <alignment vertical="center"/>
    </xf>
    <xf numFmtId="0" fontId="24" fillId="6" borderId="42" xfId="5" applyFont="1" applyBorder="1" applyAlignment="1">
      <alignment horizontal="center" vertical="center" wrapText="1"/>
    </xf>
    <xf numFmtId="0" fontId="22" fillId="6" borderId="21" xfId="0" applyFont="1" applyFill="1" applyBorder="1" applyAlignment="1" applyProtection="1">
      <alignment horizontal="center" vertical="center"/>
    </xf>
    <xf numFmtId="0" fontId="22" fillId="6" borderId="63" xfId="0" applyFont="1" applyFill="1" applyBorder="1" applyAlignment="1" applyProtection="1">
      <alignment horizontal="center" vertical="center"/>
    </xf>
    <xf numFmtId="0" fontId="20" fillId="6" borderId="3" xfId="4" applyFont="1" applyFill="1" applyBorder="1" applyAlignment="1" applyProtection="1"/>
    <xf numFmtId="0" fontId="20" fillId="6" borderId="61" xfId="0" applyFont="1" applyFill="1" applyBorder="1" applyAlignment="1">
      <alignment vertical="center"/>
    </xf>
    <xf numFmtId="3" fontId="22" fillId="6" borderId="61" xfId="30" applyFont="1" applyFill="1" applyBorder="1" applyAlignment="1">
      <alignment horizontal="right" vertical="center"/>
    </xf>
    <xf numFmtId="0" fontId="24" fillId="6" borderId="61" xfId="0" applyFont="1" applyFill="1" applyBorder="1" applyAlignment="1" applyProtection="1">
      <alignment vertical="center"/>
    </xf>
    <xf numFmtId="0" fontId="22" fillId="6" borderId="82" xfId="0" applyFont="1" applyFill="1" applyBorder="1" applyProtection="1">
      <alignment vertical="center"/>
    </xf>
    <xf numFmtId="0" fontId="22" fillId="6" borderId="21" xfId="0" applyFont="1" applyFill="1" applyBorder="1" applyAlignment="1" applyProtection="1">
      <alignment horizontal="center" vertical="center"/>
    </xf>
    <xf numFmtId="3" fontId="0" fillId="13" borderId="20" xfId="3" applyNumberFormat="1" applyFont="1" applyBorder="1">
      <alignment horizontal="center" vertical="center"/>
    </xf>
    <xf numFmtId="3" fontId="0" fillId="13" borderId="33" xfId="3" applyNumberFormat="1" applyFont="1" applyBorder="1">
      <alignment horizontal="center" vertical="center"/>
    </xf>
    <xf numFmtId="0" fontId="0" fillId="6" borderId="63" xfId="0" applyFont="1" applyBorder="1">
      <alignment vertical="center"/>
    </xf>
    <xf numFmtId="0" fontId="22" fillId="13" borderId="27" xfId="3" applyFont="1" applyBorder="1" applyAlignment="1" applyProtection="1">
      <alignment vertical="center" wrapText="1"/>
    </xf>
    <xf numFmtId="0" fontId="22" fillId="13" borderId="28" xfId="3" applyFont="1" applyBorder="1" applyAlignment="1" applyProtection="1">
      <alignment vertical="center" wrapText="1"/>
    </xf>
    <xf numFmtId="0" fontId="0" fillId="0" borderId="48" xfId="0" applyFont="1" applyFill="1" applyBorder="1" applyAlignment="1">
      <alignment horizontal="center" vertical="center" wrapText="1"/>
    </xf>
    <xf numFmtId="0" fontId="24" fillId="13" borderId="25" xfId="3" applyFont="1" applyBorder="1">
      <alignment horizontal="center" vertical="center"/>
    </xf>
    <xf numFmtId="0" fontId="24" fillId="13" borderId="26" xfId="3" applyFont="1" applyBorder="1">
      <alignment horizontal="center" vertical="center"/>
    </xf>
    <xf numFmtId="0" fontId="40" fillId="6" borderId="33" xfId="0" applyFont="1" applyBorder="1" applyAlignment="1">
      <alignment horizontal="left" vertical="center" wrapText="1"/>
    </xf>
    <xf numFmtId="3" fontId="22" fillId="41" borderId="20" xfId="20" applyFont="1" applyFill="1" applyBorder="1">
      <alignment horizontal="right" vertical="center"/>
      <protection locked="0"/>
    </xf>
    <xf numFmtId="3" fontId="22" fillId="41" borderId="37" xfId="20" applyFont="1" applyFill="1" applyBorder="1">
      <alignment horizontal="right" vertical="center"/>
      <protection locked="0"/>
    </xf>
    <xf numFmtId="3" fontId="22" fillId="41" borderId="39" xfId="20" applyFont="1" applyFill="1" applyBorder="1">
      <alignment horizontal="right" vertical="center"/>
      <protection locked="0"/>
    </xf>
    <xf numFmtId="0" fontId="22" fillId="6" borderId="21" xfId="0" applyFont="1" applyFill="1" applyBorder="1" applyAlignment="1" applyProtection="1">
      <alignment horizontal="center" vertical="center"/>
    </xf>
    <xf numFmtId="0" fontId="0" fillId="2" borderId="43" xfId="0" applyFont="1" applyFill="1" applyBorder="1" applyAlignment="1">
      <alignment horizontal="left" vertical="center"/>
    </xf>
    <xf numFmtId="0" fontId="0" fillId="6" borderId="28" xfId="0" applyBorder="1">
      <alignment vertical="center"/>
    </xf>
    <xf numFmtId="0" fontId="22" fillId="50" borderId="67" xfId="0" applyFont="1" applyFill="1" applyBorder="1">
      <alignment vertical="center"/>
    </xf>
    <xf numFmtId="0" fontId="38" fillId="6" borderId="67" xfId="0" applyFont="1" applyBorder="1" applyAlignment="1">
      <alignment horizontal="center" vertical="center" wrapText="1"/>
    </xf>
    <xf numFmtId="0" fontId="22" fillId="6" borderId="82" xfId="0" applyFont="1" applyFill="1" applyBorder="1" applyAlignment="1" applyProtection="1">
      <alignment horizontal="left" vertical="center"/>
    </xf>
    <xf numFmtId="0" fontId="24" fillId="6" borderId="0" xfId="0" applyFont="1" applyFill="1" applyBorder="1" applyAlignment="1">
      <alignment wrapText="1"/>
    </xf>
    <xf numFmtId="0" fontId="24" fillId="6" borderId="0" xfId="0" applyFont="1" applyFill="1" applyBorder="1" applyAlignment="1" applyProtection="1">
      <alignment wrapText="1"/>
    </xf>
    <xf numFmtId="0" fontId="20" fillId="6" borderId="0" xfId="0" applyFont="1" applyFill="1" applyBorder="1" applyAlignment="1" applyProtection="1">
      <alignment vertical="top"/>
    </xf>
    <xf numFmtId="0" fontId="22" fillId="13" borderId="86" xfId="3" applyFont="1" applyBorder="1" applyAlignment="1" applyProtection="1">
      <alignment vertical="center" wrapText="1"/>
    </xf>
    <xf numFmtId="0" fontId="22" fillId="13" borderId="34" xfId="3" applyFont="1" applyBorder="1" applyAlignment="1" applyProtection="1">
      <alignment vertical="center" wrapText="1"/>
    </xf>
    <xf numFmtId="0" fontId="20" fillId="6" borderId="0" xfId="0" applyFont="1" applyFill="1" applyBorder="1" applyAlignment="1" applyProtection="1">
      <alignment vertical="center" wrapText="1"/>
    </xf>
    <xf numFmtId="0" fontId="22" fillId="6" borderId="0" xfId="3" applyFont="1" applyFill="1" applyBorder="1" applyAlignment="1" applyProtection="1">
      <alignment horizontal="center" vertical="center" wrapText="1"/>
    </xf>
    <xf numFmtId="0" fontId="22" fillId="6" borderId="89" xfId="0" applyFont="1" applyFill="1" applyBorder="1" applyAlignment="1">
      <alignment vertical="center"/>
    </xf>
    <xf numFmtId="0" fontId="0" fillId="6" borderId="0" xfId="0" applyFont="1" applyFill="1" applyBorder="1" applyAlignment="1" applyProtection="1">
      <alignment horizontal="left" vertical="center"/>
    </xf>
    <xf numFmtId="0" fontId="0" fillId="6" borderId="89" xfId="0" applyFont="1" applyFill="1" applyBorder="1" applyAlignment="1">
      <alignment vertical="center"/>
    </xf>
    <xf numFmtId="0" fontId="29" fillId="6" borderId="90" xfId="116" applyFill="1" applyBorder="1" applyAlignment="1">
      <alignment vertical="center"/>
    </xf>
    <xf numFmtId="0" fontId="22" fillId="6" borderId="89" xfId="0" applyFont="1" applyFill="1" applyBorder="1">
      <alignment vertical="center"/>
    </xf>
    <xf numFmtId="3" fontId="22" fillId="41" borderId="91" xfId="11" applyFont="1" applyBorder="1">
      <alignment horizontal="right" vertical="center"/>
      <protection locked="0"/>
    </xf>
    <xf numFmtId="0" fontId="29" fillId="6" borderId="89" xfId="116" applyFill="1" applyBorder="1" applyAlignment="1">
      <alignment vertical="center"/>
    </xf>
    <xf numFmtId="0" fontId="22" fillId="6" borderId="92" xfId="3" applyFont="1" applyFill="1" applyBorder="1" applyAlignment="1" applyProtection="1">
      <alignment horizontal="center" vertical="center" wrapText="1"/>
    </xf>
    <xf numFmtId="0" fontId="22" fillId="6" borderId="21" xfId="0" applyFont="1" applyFill="1" applyBorder="1" applyAlignment="1" applyProtection="1">
      <alignment horizontal="center" vertical="center"/>
    </xf>
    <xf numFmtId="0" fontId="22" fillId="6" borderId="92" xfId="0" applyFont="1" applyFill="1" applyBorder="1" applyAlignment="1">
      <alignment vertical="center"/>
    </xf>
    <xf numFmtId="0" fontId="0" fillId="2" borderId="92" xfId="0" applyFill="1" applyBorder="1">
      <alignment vertical="center"/>
    </xf>
    <xf numFmtId="0" fontId="22" fillId="6" borderId="89"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89" xfId="0" applyFill="1" applyBorder="1">
      <alignment vertical="center"/>
    </xf>
    <xf numFmtId="0" fontId="23" fillId="6" borderId="89" xfId="0" applyFont="1" applyFill="1" applyBorder="1" applyAlignment="1" applyProtection="1">
      <alignment vertical="center"/>
    </xf>
    <xf numFmtId="0" fontId="0" fillId="6" borderId="89" xfId="0" applyFill="1" applyBorder="1" applyAlignment="1">
      <alignment vertical="center"/>
    </xf>
    <xf numFmtId="0" fontId="20" fillId="6" borderId="95" xfId="0" applyFont="1" applyFill="1" applyBorder="1" applyAlignment="1">
      <alignment vertical="center"/>
    </xf>
    <xf numFmtId="0" fontId="24" fillId="6" borderId="95" xfId="0" applyFont="1" applyFill="1" applyBorder="1" applyAlignment="1">
      <alignment vertical="center"/>
    </xf>
    <xf numFmtId="0" fontId="22" fillId="6" borderId="89" xfId="114" applyFont="1" applyFill="1" applyBorder="1" applyAlignment="1">
      <alignment vertical="center"/>
    </xf>
    <xf numFmtId="0" fontId="24" fillId="6" borderId="97" xfId="0" applyFont="1" applyFill="1" applyBorder="1" applyAlignment="1">
      <alignment horizontal="center" wrapText="1"/>
    </xf>
    <xf numFmtId="0" fontId="22" fillId="6" borderId="99" xfId="0" applyFont="1" applyFill="1" applyBorder="1" applyAlignment="1">
      <alignment vertical="center"/>
    </xf>
    <xf numFmtId="0" fontId="22" fillId="6" borderId="96" xfId="0" applyFont="1" applyFill="1" applyBorder="1" applyAlignment="1" applyProtection="1">
      <alignment horizontal="center" vertical="center" wrapText="1"/>
    </xf>
    <xf numFmtId="0" fontId="22" fillId="6" borderId="96" xfId="0" applyFont="1" applyFill="1" applyBorder="1" applyAlignment="1">
      <alignment horizontal="right" vertical="center"/>
    </xf>
    <xf numFmtId="0" fontId="22" fillId="6" borderId="96" xfId="0" applyFont="1" applyFill="1" applyBorder="1" applyAlignment="1">
      <alignment vertical="center"/>
    </xf>
    <xf numFmtId="0" fontId="20" fillId="6" borderId="102" xfId="0" applyFont="1" applyFill="1" applyBorder="1" applyAlignment="1">
      <alignment vertical="center"/>
    </xf>
    <xf numFmtId="0" fontId="24" fillId="6" borderId="102" xfId="0" applyFont="1" applyFill="1" applyBorder="1" applyAlignment="1">
      <alignment vertical="center"/>
    </xf>
    <xf numFmtId="171" fontId="22" fillId="6" borderId="89" xfId="53" applyFont="1" applyFill="1" applyBorder="1">
      <alignment horizontal="right" vertical="center"/>
    </xf>
    <xf numFmtId="0" fontId="22" fillId="6" borderId="102" xfId="3" applyFont="1" applyFill="1" applyBorder="1" applyAlignment="1" applyProtection="1">
      <alignment horizontal="center" vertical="center" wrapText="1"/>
    </xf>
    <xf numFmtId="3" fontId="22" fillId="13" borderId="107" xfId="3" applyNumberFormat="1" applyFont="1" applyBorder="1">
      <alignment horizontal="center" vertical="center"/>
    </xf>
    <xf numFmtId="3" fontId="22" fillId="13" borderId="110" xfId="3" applyNumberFormat="1" applyFont="1" applyBorder="1">
      <alignment horizontal="center" vertical="center"/>
    </xf>
    <xf numFmtId="0" fontId="24" fillId="6" borderId="89" xfId="0" applyFont="1" applyFill="1" applyBorder="1" applyAlignment="1" applyProtection="1">
      <alignment horizontal="left" vertical="center"/>
    </xf>
    <xf numFmtId="0" fontId="0" fillId="2" borderId="27" xfId="0" applyFill="1" applyBorder="1" applyAlignment="1">
      <alignment horizontal="left" vertical="center" indent="4"/>
    </xf>
    <xf numFmtId="0" fontId="0" fillId="2" borderId="27" xfId="0" applyFill="1" applyBorder="1" applyAlignment="1">
      <alignment horizontal="left" vertical="center" indent="2"/>
    </xf>
    <xf numFmtId="0" fontId="24" fillId="6" borderId="115" xfId="0" applyFont="1" applyFill="1" applyBorder="1" applyAlignment="1" applyProtection="1">
      <alignment horizontal="center" wrapText="1"/>
    </xf>
    <xf numFmtId="0" fontId="24" fillId="13" borderId="115" xfId="3" applyFont="1" applyBorder="1" applyAlignment="1">
      <alignment horizontal="center" vertical="center"/>
    </xf>
    <xf numFmtId="0" fontId="22" fillId="6" borderId="22" xfId="0" applyNumberFormat="1" applyFont="1" applyBorder="1">
      <alignment vertical="center"/>
    </xf>
    <xf numFmtId="3" fontId="22" fillId="13" borderId="103" xfId="3" applyNumberFormat="1" applyFont="1" applyBorder="1">
      <alignment horizontal="center" vertical="center"/>
    </xf>
    <xf numFmtId="0" fontId="22" fillId="6" borderId="102" xfId="0" applyFont="1" applyFill="1" applyBorder="1" applyAlignment="1" applyProtection="1">
      <alignment horizontal="center" vertical="center"/>
    </xf>
    <xf numFmtId="0" fontId="24" fillId="6" borderId="103" xfId="0" applyFont="1" applyFill="1" applyBorder="1">
      <alignment vertical="center"/>
    </xf>
    <xf numFmtId="0" fontId="22" fillId="6" borderId="102" xfId="0" applyFont="1" applyFill="1" applyBorder="1">
      <alignment vertical="center"/>
    </xf>
    <xf numFmtId="0" fontId="0" fillId="6" borderId="102" xfId="0" applyFill="1" applyBorder="1">
      <alignment vertical="center"/>
    </xf>
    <xf numFmtId="0" fontId="23" fillId="6" borderId="116" xfId="0" applyFont="1" applyFill="1" applyBorder="1" applyAlignment="1" applyProtection="1">
      <alignment horizontal="left" vertical="center"/>
    </xf>
    <xf numFmtId="0" fontId="22" fillId="6" borderId="102" xfId="0" applyFont="1" applyFill="1" applyBorder="1" applyAlignment="1" applyProtection="1">
      <alignment horizontal="left"/>
    </xf>
    <xf numFmtId="0" fontId="22" fillId="6" borderId="102" xfId="0" applyFont="1" applyFill="1" applyBorder="1" applyProtection="1">
      <alignment vertical="center"/>
    </xf>
    <xf numFmtId="0" fontId="0" fillId="6" borderId="92" xfId="0" applyFill="1" applyBorder="1">
      <alignment vertical="center"/>
    </xf>
    <xf numFmtId="0" fontId="0" fillId="6" borderId="28" xfId="0" applyFont="1" applyFill="1" applyBorder="1" applyAlignment="1" applyProtection="1">
      <alignment horizontal="left" vertical="center"/>
    </xf>
    <xf numFmtId="0" fontId="23" fillId="6" borderId="89" xfId="0" applyFont="1" applyFill="1" applyBorder="1" applyAlignment="1" applyProtection="1">
      <alignment horizontal="left" vertical="center"/>
    </xf>
    <xf numFmtId="0" fontId="0" fillId="6" borderId="103" xfId="0" applyFont="1" applyFill="1" applyBorder="1" applyAlignment="1" applyProtection="1">
      <alignment horizontal="left" vertical="center"/>
    </xf>
    <xf numFmtId="3" fontId="22" fillId="41" borderId="33" xfId="11" applyNumberFormat="1" applyFont="1" applyBorder="1" applyAlignment="1" applyProtection="1">
      <alignment horizontal="right" vertical="center"/>
      <protection locked="0"/>
    </xf>
    <xf numFmtId="3" fontId="22" fillId="41" borderId="20" xfId="11" applyNumberFormat="1" applyFont="1" applyBorder="1" applyAlignment="1" applyProtection="1">
      <alignment horizontal="right" vertical="center"/>
      <protection locked="0"/>
    </xf>
    <xf numFmtId="0" fontId="40" fillId="6" borderId="0" xfId="0" applyFont="1" applyFill="1" applyBorder="1" applyAlignment="1">
      <alignment horizontal="center" vertical="center"/>
    </xf>
    <xf numFmtId="0" fontId="22" fillId="6" borderId="117" xfId="0" applyFont="1" applyFill="1" applyBorder="1" applyAlignment="1" applyProtection="1">
      <alignment horizontal="left" vertical="center"/>
    </xf>
    <xf numFmtId="0" fontId="22" fillId="6" borderId="89" xfId="0" applyFont="1" applyFill="1" applyBorder="1" applyAlignment="1" applyProtection="1">
      <alignment vertical="center"/>
    </xf>
    <xf numFmtId="0" fontId="22" fillId="6" borderId="102" xfId="0" applyFont="1" applyFill="1" applyBorder="1" applyAlignment="1">
      <alignment vertical="center"/>
    </xf>
    <xf numFmtId="0" fontId="0" fillId="6" borderId="36" xfId="0" applyFont="1" applyFill="1" applyBorder="1" applyAlignment="1" applyProtection="1">
      <alignment horizontal="left" vertical="center" indent="1"/>
    </xf>
    <xf numFmtId="3" fontId="22" fillId="41" borderId="25" xfId="11" applyFont="1" applyBorder="1" applyAlignment="1" applyProtection="1">
      <alignment horizontal="right" vertical="center"/>
      <protection locked="0"/>
    </xf>
    <xf numFmtId="3" fontId="22" fillId="41" borderId="26" xfId="11" applyFont="1" applyBorder="1" applyAlignment="1" applyProtection="1">
      <alignment horizontal="right" vertical="center"/>
      <protection locked="0"/>
    </xf>
    <xf numFmtId="0" fontId="0" fillId="6" borderId="34" xfId="0" applyFont="1" applyFill="1" applyBorder="1" applyAlignment="1" applyProtection="1">
      <alignment horizontal="left" vertical="center"/>
    </xf>
    <xf numFmtId="0" fontId="22" fillId="6" borderId="122" xfId="0" applyFont="1" applyFill="1" applyBorder="1" applyAlignment="1">
      <alignment vertical="center"/>
    </xf>
    <xf numFmtId="3" fontId="22" fillId="6" borderId="112" xfId="30" applyFont="1" applyBorder="1">
      <alignment horizontal="right" vertical="center"/>
    </xf>
    <xf numFmtId="0" fontId="22" fillId="6" borderId="123" xfId="0" applyFont="1" applyFill="1" applyBorder="1" applyAlignment="1">
      <alignment vertical="center"/>
    </xf>
    <xf numFmtId="0" fontId="22" fillId="6" borderId="123" xfId="0" applyFont="1" applyFill="1" applyBorder="1">
      <alignment vertical="center"/>
    </xf>
    <xf numFmtId="0" fontId="0" fillId="0" borderId="100" xfId="0" applyFont="1" applyFill="1" applyBorder="1" applyAlignment="1">
      <alignment horizontal="center" vertical="center" wrapText="1"/>
    </xf>
    <xf numFmtId="0" fontId="22" fillId="6" borderId="103" xfId="0" applyFont="1" applyFill="1" applyBorder="1">
      <alignment vertical="center"/>
    </xf>
    <xf numFmtId="0" fontId="0" fillId="6" borderId="96" xfId="0" applyFill="1" applyBorder="1">
      <alignment vertical="center"/>
    </xf>
    <xf numFmtId="0" fontId="24" fillId="6" borderId="28" xfId="0" applyFont="1" applyFill="1" applyBorder="1" applyAlignment="1" applyProtection="1">
      <alignment horizontal="left" vertical="center"/>
    </xf>
    <xf numFmtId="0" fontId="0" fillId="6" borderId="28" xfId="0" applyFill="1" applyBorder="1" applyAlignment="1">
      <alignment horizontal="left" vertical="center" indent="1"/>
    </xf>
    <xf numFmtId="3" fontId="22" fillId="6" borderId="127" xfId="30" applyFont="1" applyBorder="1">
      <alignment horizontal="right" vertical="center"/>
    </xf>
    <xf numFmtId="0" fontId="22" fillId="6" borderId="124" xfId="0" applyFont="1" applyFill="1" applyBorder="1" applyAlignment="1" applyProtection="1">
      <alignment horizontal="left" vertical="center"/>
    </xf>
    <xf numFmtId="0" fontId="0" fillId="6" borderId="124" xfId="0" applyBorder="1">
      <alignment vertical="center"/>
    </xf>
    <xf numFmtId="0" fontId="0" fillId="6" borderId="124" xfId="0" applyFill="1" applyBorder="1">
      <alignment vertical="center"/>
    </xf>
    <xf numFmtId="0" fontId="40" fillId="6" borderId="89" xfId="0" applyFont="1" applyFill="1" applyBorder="1">
      <alignment vertical="center"/>
    </xf>
    <xf numFmtId="0" fontId="22" fillId="15" borderId="127" xfId="55" applyFont="1" applyBorder="1">
      <alignment horizontal="center" vertical="center" wrapText="1"/>
    </xf>
    <xf numFmtId="0" fontId="24" fillId="6" borderId="75" xfId="0" applyFont="1" applyFill="1" applyBorder="1" applyAlignment="1" applyProtection="1">
      <alignment horizontal="center" vertical="center" wrapText="1"/>
    </xf>
    <xf numFmtId="0" fontId="26" fillId="6" borderId="42" xfId="5" applyFont="1" applyBorder="1" applyAlignment="1">
      <alignment horizontal="center" vertical="center" wrapText="1"/>
    </xf>
    <xf numFmtId="172" fontId="22" fillId="41" borderId="115" xfId="10" applyFont="1" applyBorder="1">
      <alignment vertical="center"/>
      <protection locked="0"/>
    </xf>
    <xf numFmtId="0" fontId="22" fillId="6" borderId="124" xfId="0" applyFont="1" applyFill="1" applyBorder="1">
      <alignment vertical="center"/>
    </xf>
    <xf numFmtId="3" fontId="22" fillId="41" borderId="115" xfId="11" applyFont="1" applyBorder="1">
      <alignment horizontal="right" vertical="center"/>
      <protection locked="0"/>
    </xf>
    <xf numFmtId="3" fontId="22" fillId="41" borderId="115" xfId="20" applyFont="1" applyFill="1" applyBorder="1">
      <alignment horizontal="right" vertical="center"/>
      <protection locked="0"/>
    </xf>
    <xf numFmtId="0" fontId="22" fillId="6" borderId="119" xfId="0" applyFont="1" applyFill="1" applyBorder="1">
      <alignment vertical="center"/>
    </xf>
    <xf numFmtId="0" fontId="22" fillId="6" borderId="130" xfId="0" applyFont="1" applyFill="1" applyBorder="1">
      <alignment vertical="center"/>
    </xf>
    <xf numFmtId="0" fontId="22" fillId="6" borderId="130" xfId="0" applyFont="1" applyBorder="1">
      <alignment vertical="center"/>
    </xf>
    <xf numFmtId="0" fontId="29" fillId="6" borderId="89" xfId="116" applyFont="1" applyFill="1" applyBorder="1" applyAlignment="1" applyProtection="1">
      <alignment horizontal="left" vertical="center"/>
    </xf>
    <xf numFmtId="0" fontId="22" fillId="6" borderId="130" xfId="0" applyFont="1" applyFill="1" applyBorder="1" applyAlignment="1">
      <alignment vertical="center"/>
    </xf>
    <xf numFmtId="0" fontId="24" fillId="6" borderId="107" xfId="0" applyFont="1" applyFill="1" applyBorder="1" applyAlignment="1">
      <alignment horizontal="center" wrapText="1"/>
    </xf>
    <xf numFmtId="0" fontId="24" fillId="6" borderId="108" xfId="0" applyFont="1" applyFill="1" applyBorder="1" applyAlignment="1" applyProtection="1">
      <alignment horizontal="center" wrapText="1"/>
    </xf>
    <xf numFmtId="0" fontId="22" fillId="6" borderId="103" xfId="0" applyFont="1" applyBorder="1" applyAlignment="1">
      <alignment horizontal="center" vertical="center"/>
    </xf>
    <xf numFmtId="172" fontId="22" fillId="41" borderId="108" xfId="10" applyFont="1" applyBorder="1">
      <alignment vertical="center"/>
      <protection locked="0"/>
    </xf>
    <xf numFmtId="0" fontId="22" fillId="6" borderId="124" xfId="0" applyFont="1" applyFill="1" applyBorder="1" applyAlignment="1">
      <alignment horizontal="center" vertical="center"/>
    </xf>
    <xf numFmtId="3" fontId="22" fillId="6" borderId="112" xfId="30" applyFont="1" applyFill="1" applyBorder="1" applyAlignment="1">
      <alignment horizontal="center" vertical="center"/>
    </xf>
    <xf numFmtId="0" fontId="22" fillId="6" borderId="126" xfId="0" applyNumberFormat="1" applyFont="1" applyBorder="1">
      <alignment vertical="center"/>
    </xf>
    <xf numFmtId="3" fontId="22" fillId="6" borderId="103" xfId="30" applyFont="1" applyFill="1" applyBorder="1" applyAlignment="1">
      <alignment horizontal="center" vertical="center"/>
    </xf>
    <xf numFmtId="3" fontId="22" fillId="41" borderId="108" xfId="11" applyFont="1" applyBorder="1">
      <alignment horizontal="right" vertical="center"/>
      <protection locked="0"/>
    </xf>
    <xf numFmtId="3" fontId="22" fillId="6" borderId="124" xfId="30" applyFont="1" applyFill="1" applyBorder="1" applyAlignment="1">
      <alignment horizontal="center" vertical="center"/>
    </xf>
    <xf numFmtId="3" fontId="22" fillId="41" borderId="108" xfId="20" applyFont="1" applyFill="1" applyBorder="1">
      <alignment horizontal="right" vertical="center"/>
      <protection locked="0"/>
    </xf>
    <xf numFmtId="0" fontId="29" fillId="6" borderId="116" xfId="116" applyFont="1" applyFill="1" applyBorder="1" applyAlignment="1" applyProtection="1">
      <alignment horizontal="left" vertical="center"/>
    </xf>
    <xf numFmtId="0" fontId="22" fillId="6" borderId="102" xfId="0" applyFont="1" applyFill="1" applyBorder="1" applyAlignment="1" applyProtection="1">
      <alignment horizontal="left" vertical="center"/>
    </xf>
    <xf numFmtId="0" fontId="29" fillId="6" borderId="89" xfId="116" applyFont="1" applyFill="1" applyBorder="1" applyAlignment="1" applyProtection="1">
      <alignment vertical="center"/>
    </xf>
    <xf numFmtId="0" fontId="24" fillId="6" borderId="89" xfId="116" applyFont="1" applyFill="1" applyBorder="1" applyAlignment="1">
      <alignment vertical="center" wrapText="1"/>
    </xf>
    <xf numFmtId="0" fontId="24" fillId="6" borderId="0" xfId="116" applyFont="1" applyFill="1" applyBorder="1" applyAlignment="1">
      <alignment vertical="center" wrapText="1"/>
    </xf>
    <xf numFmtId="0" fontId="29" fillId="6" borderId="102" xfId="3" applyFont="1" applyFill="1" applyBorder="1">
      <alignment horizontal="center" vertical="center"/>
    </xf>
    <xf numFmtId="0" fontId="29" fillId="6" borderId="124" xfId="3" applyFont="1" applyFill="1" applyBorder="1">
      <alignment horizontal="center" vertical="center"/>
    </xf>
    <xf numFmtId="0" fontId="24" fillId="6" borderId="115" xfId="0" applyFont="1" applyFill="1" applyBorder="1" applyAlignment="1">
      <alignment horizontal="center" vertical="center" wrapText="1"/>
    </xf>
    <xf numFmtId="0" fontId="29" fillId="6" borderId="71" xfId="3" applyFont="1" applyFill="1" applyBorder="1">
      <alignment horizontal="center" vertical="center"/>
    </xf>
    <xf numFmtId="0" fontId="29" fillId="6" borderId="25" xfId="3" applyFont="1" applyFill="1" applyBorder="1">
      <alignment horizontal="center" vertical="center"/>
    </xf>
    <xf numFmtId="0" fontId="29" fillId="6" borderId="26" xfId="3" applyFont="1" applyFill="1" applyBorder="1">
      <alignment horizontal="center" vertical="center"/>
    </xf>
    <xf numFmtId="0" fontId="24" fillId="6" borderId="94" xfId="0" applyFont="1" applyFill="1" applyBorder="1" applyAlignment="1">
      <alignment horizontal="center" wrapText="1"/>
    </xf>
    <xf numFmtId="0" fontId="22" fillId="6" borderId="85" xfId="3" applyFont="1" applyFill="1" applyBorder="1" applyAlignment="1" applyProtection="1">
      <alignment horizontal="center" vertical="center" wrapText="1"/>
    </xf>
    <xf numFmtId="0" fontId="22" fillId="6" borderId="87" xfId="3" applyFont="1" applyFill="1" applyBorder="1" applyAlignment="1" applyProtection="1">
      <alignment horizontal="center" vertical="center" wrapText="1"/>
    </xf>
    <xf numFmtId="0" fontId="22" fillId="6" borderId="88" xfId="3" applyFont="1" applyFill="1" applyBorder="1" applyAlignment="1" applyProtection="1">
      <alignment horizontal="center" vertical="center" wrapText="1"/>
    </xf>
    <xf numFmtId="0" fontId="0" fillId="6" borderId="101" xfId="3" applyFont="1" applyFill="1" applyBorder="1" applyAlignment="1" applyProtection="1">
      <alignment horizontal="center" vertical="center" wrapText="1"/>
    </xf>
    <xf numFmtId="0" fontId="24" fillId="6" borderId="103" xfId="0" applyFont="1" applyFill="1" applyBorder="1" applyAlignment="1">
      <alignment horizontal="center" wrapText="1"/>
    </xf>
    <xf numFmtId="0" fontId="22" fillId="6" borderId="101" xfId="3" applyFont="1" applyFill="1" applyBorder="1" applyAlignment="1" applyProtection="1">
      <alignment horizontal="center" vertical="center" wrapText="1"/>
    </xf>
    <xf numFmtId="0" fontId="0" fillId="6" borderId="99" xfId="0" applyFill="1" applyBorder="1">
      <alignment vertical="center"/>
    </xf>
    <xf numFmtId="0" fontId="24" fillId="6" borderId="106" xfId="0" applyFont="1" applyFill="1" applyBorder="1" applyAlignment="1">
      <alignment horizontal="center" vertical="center" wrapText="1"/>
    </xf>
    <xf numFmtId="0" fontId="25" fillId="6" borderId="105" xfId="0" applyFont="1" applyFill="1" applyBorder="1" applyAlignment="1">
      <alignment horizontal="center" vertical="center" wrapText="1"/>
    </xf>
    <xf numFmtId="0" fontId="25" fillId="6" borderId="105" xfId="0" applyFont="1" applyFill="1" applyBorder="1" applyAlignment="1">
      <alignment horizontal="center" wrapText="1"/>
    </xf>
    <xf numFmtId="3" fontId="22" fillId="6" borderId="27" xfId="30" applyFont="1" applyBorder="1" applyAlignment="1">
      <alignment horizontal="center" vertical="center"/>
    </xf>
    <xf numFmtId="3" fontId="0" fillId="41" borderId="37" xfId="11" applyFont="1" applyBorder="1" applyProtection="1">
      <alignment horizontal="right" vertical="center"/>
      <protection locked="0"/>
    </xf>
    <xf numFmtId="3" fontId="0" fillId="6" borderId="126" xfId="30" applyFont="1" applyBorder="1">
      <alignment horizontal="right" vertical="center"/>
    </xf>
    <xf numFmtId="0" fontId="22" fillId="6" borderId="130" xfId="0" applyFont="1" applyFill="1" applyBorder="1" applyProtection="1">
      <alignment vertical="center"/>
    </xf>
    <xf numFmtId="0" fontId="24" fillId="6" borderId="102" xfId="0" applyFont="1" applyFill="1" applyBorder="1" applyAlignment="1" applyProtection="1">
      <alignment vertical="center"/>
    </xf>
    <xf numFmtId="0" fontId="22" fillId="6" borderId="127" xfId="0" applyFont="1" applyFill="1" applyBorder="1" applyAlignment="1" applyProtection="1">
      <alignment horizontal="center" vertical="center"/>
    </xf>
    <xf numFmtId="0" fontId="22" fillId="6" borderId="124" xfId="0" applyFont="1" applyFill="1" applyBorder="1" applyAlignment="1" applyProtection="1">
      <alignment vertical="center"/>
    </xf>
    <xf numFmtId="0" fontId="22" fillId="6" borderId="66" xfId="0" applyFont="1" applyFill="1" applyBorder="1" applyAlignment="1" applyProtection="1">
      <alignment horizontal="center" vertical="center"/>
    </xf>
    <xf numFmtId="0" fontId="0" fillId="6" borderId="66" xfId="0" applyFont="1" applyFill="1" applyBorder="1" applyAlignment="1" applyProtection="1">
      <alignment horizontal="left" vertical="center"/>
    </xf>
    <xf numFmtId="0" fontId="22" fillId="6" borderId="117" xfId="0" applyFont="1" applyBorder="1">
      <alignment vertical="center"/>
    </xf>
    <xf numFmtId="0" fontId="22" fillId="6" borderId="69"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2" fillId="6" borderId="127" xfId="0" applyFont="1" applyFill="1" applyBorder="1" applyAlignment="1" applyProtection="1">
      <alignment horizontal="left" vertical="center"/>
    </xf>
    <xf numFmtId="0" fontId="24" fillId="6" borderId="108" xfId="0" applyFont="1" applyFill="1" applyBorder="1" applyAlignment="1">
      <alignment horizontal="center" vertical="center" wrapText="1"/>
    </xf>
    <xf numFmtId="3" fontId="40" fillId="13" borderId="33" xfId="3" applyNumberFormat="1" applyFont="1" applyBorder="1">
      <alignment horizontal="center" vertical="center"/>
    </xf>
    <xf numFmtId="3" fontId="40" fillId="13" borderId="20" xfId="3" applyNumberFormat="1" applyFont="1" applyBorder="1">
      <alignment horizontal="center" vertical="center"/>
    </xf>
    <xf numFmtId="0" fontId="22" fillId="2" borderId="33" xfId="0" applyFont="1" applyFill="1" applyBorder="1" applyAlignment="1" applyProtection="1">
      <alignment vertical="center" wrapText="1"/>
    </xf>
    <xf numFmtId="0" fontId="20" fillId="6" borderId="103" xfId="0" applyFont="1" applyFill="1" applyBorder="1" applyAlignment="1"/>
    <xf numFmtId="0" fontId="23" fillId="6" borderId="89" xfId="0" applyFont="1" applyFill="1" applyBorder="1" applyAlignment="1">
      <alignment vertical="center"/>
    </xf>
    <xf numFmtId="0" fontId="0" fillId="6" borderId="35" xfId="0" applyFont="1" applyFill="1" applyBorder="1" applyAlignment="1">
      <alignment horizontal="center" vertical="center"/>
    </xf>
    <xf numFmtId="0" fontId="0" fillId="2" borderId="25" xfId="0" applyFont="1" applyFill="1" applyBorder="1" applyAlignment="1" applyProtection="1">
      <alignment horizontal="center" vertical="center"/>
    </xf>
    <xf numFmtId="0" fontId="0" fillId="2" borderId="33" xfId="0" applyFont="1" applyFill="1" applyBorder="1" applyAlignment="1">
      <alignment vertical="center"/>
    </xf>
    <xf numFmtId="3" fontId="40" fillId="41" borderId="127" xfId="11" applyFont="1" applyBorder="1">
      <alignment horizontal="right" vertical="center"/>
      <protection locked="0"/>
    </xf>
    <xf numFmtId="3" fontId="0" fillId="6" borderId="127" xfId="30" applyFont="1" applyBorder="1">
      <alignment horizontal="right" vertical="center"/>
    </xf>
    <xf numFmtId="3" fontId="25" fillId="6" borderId="33" xfId="1" applyBorder="1" applyAlignment="1" applyProtection="1">
      <alignment horizontal="center" vertical="center" wrapText="1"/>
    </xf>
    <xf numFmtId="0" fontId="22" fillId="6" borderId="89" xfId="0" applyFont="1" applyFill="1" applyBorder="1" applyAlignment="1" applyProtection="1">
      <alignment horizontal="left" vertical="center"/>
    </xf>
    <xf numFmtId="0" fontId="22" fillId="6" borderId="10" xfId="0" applyFont="1" applyFill="1" applyBorder="1">
      <alignment vertical="center"/>
    </xf>
    <xf numFmtId="0" fontId="0" fillId="6" borderId="89" xfId="0" applyFont="1" applyFill="1" applyBorder="1" applyProtection="1">
      <alignment vertical="center"/>
    </xf>
    <xf numFmtId="0" fontId="20" fillId="6" borderId="134" xfId="4" applyFont="1" applyFill="1" applyBorder="1" applyAlignment="1" applyProtection="1"/>
    <xf numFmtId="3" fontId="22" fillId="13" borderId="126" xfId="3" applyNumberFormat="1" applyFont="1" applyBorder="1">
      <alignment horizontal="center" vertical="center"/>
    </xf>
    <xf numFmtId="3" fontId="22" fillId="13" borderId="127" xfId="3" applyNumberFormat="1" applyFont="1" applyBorder="1">
      <alignment horizontal="center" vertical="center"/>
    </xf>
    <xf numFmtId="0" fontId="22" fillId="6" borderId="124" xfId="3" applyFont="1" applyFill="1" applyBorder="1" applyAlignment="1" applyProtection="1">
      <alignment horizontal="center" vertical="center" wrapText="1"/>
    </xf>
    <xf numFmtId="0" fontId="22" fillId="6" borderId="44" xfId="3" applyFont="1" applyFill="1" applyBorder="1" applyAlignment="1" applyProtection="1">
      <alignment horizontal="center" vertical="center" wrapText="1"/>
    </xf>
    <xf numFmtId="3" fontId="22" fillId="41" borderId="35" xfId="11" applyFont="1" applyBorder="1">
      <alignment horizontal="right" vertical="center"/>
      <protection locked="0"/>
    </xf>
    <xf numFmtId="3" fontId="22" fillId="41" borderId="44" xfId="11" applyFont="1" applyBorder="1">
      <alignment horizontal="right" vertical="center"/>
      <protection locked="0"/>
    </xf>
    <xf numFmtId="3" fontId="22" fillId="6" borderId="117" xfId="3" applyNumberFormat="1" applyFont="1" applyFill="1" applyBorder="1">
      <alignment horizontal="center" vertical="center"/>
    </xf>
    <xf numFmtId="3" fontId="22" fillId="6" borderId="27" xfId="3" applyNumberFormat="1" applyFont="1" applyFill="1" applyBorder="1">
      <alignment horizontal="center" vertical="center"/>
    </xf>
    <xf numFmtId="3" fontId="22" fillId="6" borderId="28" xfId="3" applyNumberFormat="1" applyFont="1" applyFill="1" applyBorder="1">
      <alignment horizontal="center" vertical="center"/>
    </xf>
    <xf numFmtId="3" fontId="22" fillId="6" borderId="44" xfId="3" applyNumberFormat="1" applyFont="1" applyFill="1" applyBorder="1">
      <alignment horizontal="center" vertical="center"/>
    </xf>
    <xf numFmtId="3" fontId="22" fillId="6" borderId="36" xfId="3" applyNumberFormat="1" applyFont="1" applyFill="1" applyBorder="1">
      <alignment horizontal="center" vertical="center"/>
    </xf>
    <xf numFmtId="3" fontId="22" fillId="6" borderId="129" xfId="3" applyNumberFormat="1" applyFont="1" applyFill="1" applyBorder="1">
      <alignment horizontal="center" vertical="center"/>
    </xf>
    <xf numFmtId="3" fontId="22" fillId="6" borderId="113" xfId="3" applyNumberFormat="1" applyFont="1" applyFill="1" applyBorder="1">
      <alignment horizontal="center" vertical="center"/>
    </xf>
    <xf numFmtId="3" fontId="22" fillId="6" borderId="81" xfId="3" applyNumberFormat="1" applyFont="1" applyFill="1" applyBorder="1">
      <alignment horizontal="center" vertical="center"/>
    </xf>
    <xf numFmtId="3" fontId="0" fillId="6" borderId="117" xfId="6" applyFont="1" applyFill="1" applyBorder="1" applyAlignment="1" applyProtection="1">
      <alignment horizontal="left" vertical="center"/>
    </xf>
    <xf numFmtId="3" fontId="0" fillId="6" borderId="27" xfId="6" applyFont="1" applyFill="1" applyBorder="1" applyAlignment="1" applyProtection="1">
      <alignment horizontal="left" vertical="center"/>
    </xf>
    <xf numFmtId="3" fontId="22" fillId="41" borderId="27" xfId="11" applyFont="1" applyBorder="1">
      <alignment horizontal="right" vertical="center"/>
      <protection locked="0"/>
    </xf>
    <xf numFmtId="0" fontId="0" fillId="6" borderId="0" xfId="0" applyFill="1" applyBorder="1" applyAlignment="1">
      <alignment vertical="center"/>
    </xf>
    <xf numFmtId="0" fontId="57" fillId="6" borderId="89" xfId="0" applyFont="1" applyFill="1" applyBorder="1">
      <alignment vertical="center"/>
    </xf>
    <xf numFmtId="0" fontId="57" fillId="6" borderId="0" xfId="0" applyFont="1" applyFill="1" applyBorder="1">
      <alignment vertical="center"/>
    </xf>
    <xf numFmtId="0" fontId="57" fillId="6" borderId="0" xfId="0" applyFont="1" applyBorder="1">
      <alignment vertical="center"/>
    </xf>
    <xf numFmtId="0" fontId="57" fillId="6" borderId="0" xfId="0" applyFont="1" applyFill="1" applyBorder="1" applyAlignment="1">
      <alignment vertical="center"/>
    </xf>
    <xf numFmtId="0" fontId="58" fillId="6" borderId="0" xfId="0" applyFont="1" applyFill="1" applyBorder="1" applyAlignment="1">
      <alignment vertical="top"/>
    </xf>
    <xf numFmtId="0" fontId="57" fillId="6" borderId="0" xfId="0" applyFont="1" applyFill="1" applyBorder="1" applyAlignment="1">
      <alignment vertical="top"/>
    </xf>
    <xf numFmtId="0" fontId="58" fillId="6" borderId="0" xfId="0" applyFont="1" applyFill="1" applyBorder="1" applyAlignment="1">
      <alignment vertical="center"/>
    </xf>
    <xf numFmtId="0" fontId="22" fillId="6" borderId="26" xfId="0" applyFont="1" applyFill="1" applyBorder="1" applyAlignment="1" applyProtection="1">
      <alignment horizontal="left" vertical="center"/>
    </xf>
    <xf numFmtId="3" fontId="40" fillId="43" borderId="21" xfId="6" applyFont="1" applyBorder="1" applyAlignment="1" applyProtection="1">
      <alignment vertical="center"/>
    </xf>
    <xf numFmtId="0" fontId="40" fillId="6" borderId="89" xfId="0" applyFont="1" applyFill="1" applyBorder="1" applyAlignment="1"/>
    <xf numFmtId="0" fontId="0" fillId="6" borderId="0" xfId="0" applyFont="1" applyFill="1" applyBorder="1">
      <alignment vertical="center"/>
    </xf>
    <xf numFmtId="0" fontId="59" fillId="6" borderId="0" xfId="0" applyFont="1" applyFill="1" applyBorder="1">
      <alignment vertical="center"/>
    </xf>
    <xf numFmtId="0" fontId="40" fillId="6" borderId="20" xfId="0" applyFont="1" applyBorder="1">
      <alignment vertical="center"/>
    </xf>
    <xf numFmtId="0" fontId="40" fillId="48" borderId="20" xfId="0" applyFont="1" applyFill="1" applyBorder="1">
      <alignment vertical="center"/>
    </xf>
    <xf numFmtId="3" fontId="40" fillId="41" borderId="25" xfId="11" applyFont="1" applyBorder="1">
      <alignment horizontal="right" vertical="center"/>
      <protection locked="0"/>
    </xf>
    <xf numFmtId="0" fontId="24" fillId="0" borderId="27" xfId="0" applyFont="1" applyFill="1" applyBorder="1" applyAlignment="1" applyProtection="1">
      <alignment horizontal="left" vertical="center"/>
    </xf>
    <xf numFmtId="0" fontId="50" fillId="48" borderId="20" xfId="0" applyFont="1" applyFill="1" applyBorder="1">
      <alignment vertical="center"/>
    </xf>
    <xf numFmtId="0" fontId="36" fillId="6" borderId="89" xfId="0" applyFont="1" applyFill="1" applyBorder="1">
      <alignment vertical="center"/>
    </xf>
    <xf numFmtId="0" fontId="0" fillId="0" borderId="27" xfId="0" applyFont="1" applyFill="1" applyBorder="1" applyAlignment="1" applyProtection="1">
      <alignment horizontal="left" vertical="center" indent="1"/>
    </xf>
    <xf numFmtId="0" fontId="40" fillId="0" borderId="27" xfId="0" applyFont="1" applyFill="1" applyBorder="1" applyAlignment="1">
      <alignment horizontal="left" indent="1"/>
    </xf>
    <xf numFmtId="0" fontId="24" fillId="0" borderId="27" xfId="0" applyFont="1" applyFill="1" applyBorder="1" applyAlignment="1" applyProtection="1">
      <alignment horizontal="left" vertical="center" indent="1"/>
    </xf>
    <xf numFmtId="0" fontId="24" fillId="0" borderId="36" xfId="0" applyFont="1" applyFill="1" applyBorder="1" applyAlignment="1" applyProtection="1">
      <alignment horizontal="left" vertical="center"/>
    </xf>
    <xf numFmtId="3" fontId="40" fillId="41" borderId="38" xfId="11" applyFont="1" applyBorder="1">
      <alignment horizontal="right" vertical="center"/>
      <protection locked="0"/>
    </xf>
    <xf numFmtId="0" fontId="40" fillId="6" borderId="37" xfId="0" applyFont="1" applyBorder="1">
      <alignment vertical="center"/>
    </xf>
    <xf numFmtId="0" fontId="40" fillId="48" borderId="37" xfId="0" applyFont="1" applyFill="1" applyBorder="1">
      <alignment vertical="center"/>
    </xf>
    <xf numFmtId="0" fontId="60" fillId="48" borderId="21" xfId="0" applyFont="1" applyFill="1" applyBorder="1">
      <alignment vertical="center"/>
    </xf>
    <xf numFmtId="0" fontId="29" fillId="6" borderId="89" xfId="0" applyFont="1" applyFill="1" applyBorder="1" applyAlignment="1" applyProtection="1">
      <alignment horizontal="left" vertical="center"/>
    </xf>
    <xf numFmtId="0" fontId="25" fillId="6" borderId="0" xfId="0" applyFont="1" applyFill="1" applyBorder="1" applyAlignment="1" applyProtection="1">
      <alignment vertical="center"/>
    </xf>
    <xf numFmtId="0" fontId="40" fillId="0" borderId="27" xfId="0" applyFont="1" applyFill="1" applyBorder="1" applyAlignment="1"/>
    <xf numFmtId="0" fontId="40" fillId="0" borderId="28" xfId="0" applyFont="1" applyFill="1" applyBorder="1" applyAlignment="1">
      <alignment horizontal="left" indent="1"/>
    </xf>
    <xf numFmtId="0" fontId="0" fillId="6" borderId="130" xfId="0" applyFill="1" applyBorder="1">
      <alignment vertical="center"/>
    </xf>
    <xf numFmtId="0" fontId="0" fillId="6" borderId="130" xfId="0" applyFill="1" applyBorder="1" applyAlignment="1">
      <alignment vertical="center"/>
    </xf>
    <xf numFmtId="0" fontId="40" fillId="48" borderId="33" xfId="0" applyFont="1" applyFill="1" applyBorder="1">
      <alignment vertical="center"/>
    </xf>
    <xf numFmtId="0" fontId="40" fillId="48" borderId="21" xfId="0" applyFont="1" applyFill="1" applyBorder="1">
      <alignment vertical="center"/>
    </xf>
    <xf numFmtId="0" fontId="40" fillId="48" borderId="31" xfId="0" applyFont="1" applyFill="1" applyBorder="1">
      <alignment vertical="center"/>
    </xf>
    <xf numFmtId="0" fontId="40" fillId="48" borderId="25" xfId="0" applyFont="1" applyFill="1" applyBorder="1">
      <alignment vertical="center"/>
    </xf>
    <xf numFmtId="0" fontId="40" fillId="48" borderId="26" xfId="0" applyFont="1" applyFill="1" applyBorder="1">
      <alignment vertical="center"/>
    </xf>
    <xf numFmtId="0" fontId="0" fillId="6" borderId="130" xfId="0" applyFont="1" applyFill="1" applyBorder="1" applyAlignment="1">
      <alignment vertical="center"/>
    </xf>
    <xf numFmtId="0" fontId="40" fillId="6" borderId="0" xfId="0" applyFont="1" applyBorder="1" applyAlignment="1">
      <alignment vertical="center"/>
    </xf>
    <xf numFmtId="0" fontId="0" fillId="6" borderId="89" xfId="0" applyFont="1" applyFill="1" applyBorder="1" applyAlignment="1"/>
    <xf numFmtId="0" fontId="40" fillId="0" borderId="20" xfId="0" applyFont="1" applyFill="1" applyBorder="1" applyAlignment="1">
      <alignment horizontal="left" indent="1"/>
    </xf>
    <xf numFmtId="0" fontId="40" fillId="6" borderId="27" xfId="0" applyFont="1" applyFill="1" applyBorder="1" applyAlignment="1"/>
    <xf numFmtId="0" fontId="25" fillId="6" borderId="27" xfId="0" applyFont="1" applyFill="1" applyBorder="1" applyAlignment="1">
      <alignment horizontal="left" indent="2"/>
    </xf>
    <xf numFmtId="0" fontId="40" fillId="6" borderId="28" xfId="0" applyFont="1" applyFill="1" applyBorder="1" applyAlignment="1">
      <alignment horizontal="left" indent="1"/>
    </xf>
    <xf numFmtId="0" fontId="0" fillId="6" borderId="0" xfId="0" applyFill="1" applyBorder="1">
      <alignment vertical="center"/>
    </xf>
    <xf numFmtId="0" fontId="0" fillId="6" borderId="124" xfId="0" applyFill="1" applyBorder="1" applyAlignment="1">
      <alignment vertical="center"/>
    </xf>
    <xf numFmtId="0" fontId="20" fillId="6" borderId="89" xfId="0" applyFont="1" applyFill="1" applyBorder="1" applyAlignment="1"/>
    <xf numFmtId="0" fontId="37" fillId="6" borderId="0" xfId="0" applyFont="1" applyFill="1" applyBorder="1" applyAlignment="1" applyProtection="1"/>
    <xf numFmtId="0" fontId="20" fillId="6" borderId="0" xfId="0" applyFont="1" applyFill="1" applyBorder="1" applyAlignment="1"/>
    <xf numFmtId="0" fontId="65" fillId="6" borderId="0" xfId="0" applyFont="1" applyFill="1" applyBorder="1">
      <alignment vertical="center"/>
    </xf>
    <xf numFmtId="0" fontId="24" fillId="6" borderId="0" xfId="0" applyFont="1" applyFill="1" applyBorder="1">
      <alignment vertical="center"/>
    </xf>
    <xf numFmtId="0" fontId="24" fillId="6" borderId="89" xfId="0" applyFont="1" applyFill="1" applyBorder="1" applyAlignment="1"/>
    <xf numFmtId="0" fontId="0" fillId="2" borderId="124" xfId="0" applyFill="1" applyBorder="1">
      <alignment vertical="center"/>
    </xf>
    <xf numFmtId="0" fontId="50" fillId="48" borderId="33" xfId="0" applyFont="1" applyFill="1" applyBorder="1">
      <alignment vertical="center"/>
    </xf>
    <xf numFmtId="0" fontId="38" fillId="6" borderId="27" xfId="0" applyFont="1" applyFill="1" applyBorder="1" applyAlignment="1"/>
    <xf numFmtId="0" fontId="50" fillId="48" borderId="21" xfId="0" applyFont="1" applyFill="1" applyBorder="1">
      <alignment vertical="center"/>
    </xf>
    <xf numFmtId="0" fontId="50" fillId="48" borderId="31" xfId="0" applyFont="1" applyFill="1" applyBorder="1">
      <alignment vertical="center"/>
    </xf>
    <xf numFmtId="0" fontId="50" fillId="48" borderId="25" xfId="0" applyFont="1" applyFill="1" applyBorder="1">
      <alignment vertical="center"/>
    </xf>
    <xf numFmtId="0" fontId="50" fillId="48" borderId="26" xfId="0" applyFont="1" applyFill="1" applyBorder="1">
      <alignment vertical="center"/>
    </xf>
    <xf numFmtId="0" fontId="66" fillId="48" borderId="37" xfId="0" applyFont="1" applyFill="1" applyBorder="1">
      <alignment vertical="center"/>
    </xf>
    <xf numFmtId="0" fontId="0" fillId="6" borderId="124" xfId="0" applyFont="1" applyBorder="1">
      <alignment vertical="center"/>
    </xf>
    <xf numFmtId="0" fontId="24" fillId="6" borderId="115" xfId="5" applyFont="1" applyFill="1" applyBorder="1" applyAlignment="1">
      <alignment horizontal="center" vertical="center" wrapText="1"/>
    </xf>
    <xf numFmtId="0" fontId="22" fillId="6" borderId="130" xfId="0" applyFont="1" applyFill="1" applyBorder="1" applyAlignment="1" applyProtection="1">
      <alignment vertical="center"/>
    </xf>
    <xf numFmtId="0" fontId="23" fillId="6" borderId="102" xfId="0" applyFont="1" applyFill="1" applyBorder="1" applyAlignment="1" applyProtection="1">
      <alignment horizontal="left" vertical="center"/>
    </xf>
    <xf numFmtId="3" fontId="22" fillId="6" borderId="102" xfId="30" applyFont="1" applyFill="1" applyBorder="1" applyAlignment="1">
      <alignment horizontal="right" vertical="center"/>
    </xf>
    <xf numFmtId="0" fontId="22" fillId="6" borderId="117" xfId="0" applyFont="1" applyFill="1" applyBorder="1" applyAlignment="1" applyProtection="1">
      <alignment vertical="center"/>
    </xf>
    <xf numFmtId="0" fontId="22" fillId="6" borderId="112" xfId="0" applyFont="1" applyFill="1" applyBorder="1" applyAlignment="1" applyProtection="1">
      <alignment vertical="center"/>
    </xf>
    <xf numFmtId="0" fontId="0" fillId="6" borderId="102" xfId="0" applyFont="1" applyFill="1" applyBorder="1" applyAlignment="1" applyProtection="1">
      <alignment horizontal="left" vertical="center"/>
    </xf>
    <xf numFmtId="0" fontId="22" fillId="15" borderId="115" xfId="55" applyFont="1" applyBorder="1">
      <alignment horizontal="center" vertical="center" wrapText="1"/>
    </xf>
    <xf numFmtId="0" fontId="23" fillId="6" borderId="103" xfId="0" applyFont="1" applyFill="1" applyBorder="1" applyAlignment="1" applyProtection="1">
      <alignment horizontal="left" vertical="center"/>
    </xf>
    <xf numFmtId="0" fontId="20" fillId="6" borderId="103" xfId="0" applyFont="1" applyFill="1" applyBorder="1" applyAlignment="1">
      <alignment vertical="center"/>
    </xf>
    <xf numFmtId="0" fontId="24" fillId="6" borderId="117" xfId="0" applyFont="1" applyFill="1" applyBorder="1" applyAlignment="1" applyProtection="1">
      <alignment horizontal="left" vertical="center"/>
    </xf>
    <xf numFmtId="0" fontId="40" fillId="48" borderId="34" xfId="3" applyFont="1" applyFill="1" applyBorder="1">
      <alignment horizontal="center" vertical="center"/>
    </xf>
    <xf numFmtId="0" fontId="22" fillId="6" borderId="27" xfId="0" applyFont="1" applyFill="1" applyBorder="1" applyAlignment="1" applyProtection="1">
      <alignment horizontal="left" vertical="center" indent="1"/>
    </xf>
    <xf numFmtId="0" fontId="40" fillId="48" borderId="33" xfId="3" applyFont="1" applyFill="1" applyBorder="1">
      <alignment horizontal="center" vertical="center"/>
    </xf>
    <xf numFmtId="0" fontId="22" fillId="6" borderId="36" xfId="0" applyFont="1" applyFill="1" applyBorder="1" applyAlignment="1" applyProtection="1">
      <alignment horizontal="left" vertical="center" indent="1"/>
    </xf>
    <xf numFmtId="0" fontId="51" fillId="6" borderId="27" xfId="0" applyFont="1" applyFill="1" applyBorder="1" applyAlignment="1" applyProtection="1">
      <alignment horizontal="left" vertical="center"/>
    </xf>
    <xf numFmtId="0" fontId="50" fillId="48" borderId="33" xfId="3" applyFont="1" applyFill="1" applyBorder="1">
      <alignment horizontal="center" vertical="center"/>
    </xf>
    <xf numFmtId="174" fontId="22" fillId="15" borderId="33" xfId="0" applyNumberFormat="1" applyFont="1" applyFill="1" applyBorder="1" applyAlignment="1">
      <alignment horizontal="center" vertical="center"/>
    </xf>
    <xf numFmtId="0" fontId="24" fillId="6" borderId="27" xfId="0" applyFont="1" applyFill="1" applyBorder="1" applyAlignment="1" applyProtection="1">
      <alignment horizontal="left" vertical="center" indent="1"/>
    </xf>
    <xf numFmtId="0" fontId="50" fillId="6" borderId="36" xfId="0" applyFont="1" applyFill="1" applyBorder="1" applyAlignment="1">
      <alignment horizontal="left" indent="2"/>
    </xf>
    <xf numFmtId="0" fontId="24" fillId="6" borderId="36" xfId="0" applyFont="1" applyFill="1" applyBorder="1" applyAlignment="1" applyProtection="1">
      <alignment horizontal="left" vertical="center"/>
    </xf>
    <xf numFmtId="0" fontId="23" fillId="6" borderId="136" xfId="0" applyFont="1" applyFill="1" applyBorder="1" applyAlignment="1" applyProtection="1">
      <alignment vertical="center"/>
    </xf>
    <xf numFmtId="0" fontId="23" fillId="6" borderId="102" xfId="0" applyFont="1" applyFill="1" applyBorder="1" applyAlignment="1" applyProtection="1"/>
    <xf numFmtId="0" fontId="22" fillId="6" borderId="102" xfId="0" applyFont="1" applyFill="1" applyBorder="1" applyAlignment="1" applyProtection="1"/>
    <xf numFmtId="49" fontId="22" fillId="15" borderId="127" xfId="56" applyFont="1" applyBorder="1" applyAlignment="1">
      <alignment horizontal="center" vertical="center"/>
    </xf>
    <xf numFmtId="0" fontId="22" fillId="13" borderId="110" xfId="0" applyFont="1" applyFill="1" applyBorder="1" applyAlignment="1">
      <alignment vertical="center"/>
    </xf>
    <xf numFmtId="0" fontId="22" fillId="6" borderId="124" xfId="0" applyFont="1" applyFill="1" applyBorder="1" applyAlignment="1">
      <alignment vertical="center"/>
    </xf>
    <xf numFmtId="0" fontId="22" fillId="6" borderId="112" xfId="0" applyFont="1" applyFill="1" applyBorder="1" applyAlignment="1" applyProtection="1">
      <alignment horizontal="left" vertical="center"/>
    </xf>
    <xf numFmtId="172" fontId="22" fillId="16" borderId="31" xfId="46" applyFont="1" applyBorder="1">
      <alignment vertical="center"/>
    </xf>
    <xf numFmtId="0" fontId="24" fillId="6" borderId="105" xfId="0" applyFont="1" applyFill="1" applyBorder="1" applyAlignment="1">
      <alignment horizontal="center" vertical="center" wrapText="1"/>
    </xf>
    <xf numFmtId="0" fontId="0" fillId="6" borderId="130" xfId="0" applyFont="1" applyFill="1" applyBorder="1">
      <alignment vertical="center"/>
    </xf>
    <xf numFmtId="0" fontId="0" fillId="6" borderId="89" xfId="0" applyFont="1" applyFill="1" applyBorder="1">
      <alignment vertical="center"/>
    </xf>
    <xf numFmtId="0" fontId="0" fillId="6" borderId="130" xfId="0" applyFont="1" applyFill="1" applyBorder="1" applyProtection="1">
      <alignment vertical="center"/>
    </xf>
    <xf numFmtId="0" fontId="0" fillId="6" borderId="31" xfId="0" applyFont="1" applyFill="1" applyBorder="1" applyAlignment="1">
      <alignment vertical="center" wrapText="1"/>
    </xf>
    <xf numFmtId="0" fontId="0" fillId="6" borderId="124" xfId="0" applyFont="1" applyFill="1" applyBorder="1" applyProtection="1">
      <alignment vertical="center"/>
    </xf>
    <xf numFmtId="0" fontId="0" fillId="6" borderId="124" xfId="0" applyFont="1" applyFill="1" applyBorder="1">
      <alignment vertical="center"/>
    </xf>
    <xf numFmtId="0" fontId="0" fillId="6" borderId="38" xfId="0" applyFont="1" applyFill="1" applyBorder="1" applyAlignment="1">
      <alignment horizontal="center" vertical="center"/>
    </xf>
    <xf numFmtId="0" fontId="0" fillId="13" borderId="37" xfId="3" applyFont="1" applyBorder="1">
      <alignment horizontal="center" vertical="center"/>
    </xf>
    <xf numFmtId="3" fontId="0" fillId="13" borderId="31" xfId="3" applyNumberFormat="1" applyFont="1" applyBorder="1">
      <alignment horizontal="center" vertical="center"/>
    </xf>
    <xf numFmtId="0" fontId="25" fillId="6" borderId="27" xfId="0" applyFont="1" applyFill="1" applyBorder="1" applyAlignment="1" applyProtection="1">
      <alignment horizontal="left" vertical="center" wrapText="1" indent="2"/>
    </xf>
    <xf numFmtId="3" fontId="22" fillId="13" borderId="27" xfId="3" applyNumberFormat="1" applyFont="1" applyBorder="1">
      <alignment horizontal="center" vertical="center"/>
    </xf>
    <xf numFmtId="0" fontId="67" fillId="55" borderId="20" xfId="145" applyBorder="1">
      <alignment horizontal="center" vertical="center"/>
    </xf>
    <xf numFmtId="0" fontId="67" fillId="55" borderId="31" xfId="145" applyBorder="1">
      <alignment horizontal="center" vertical="center"/>
    </xf>
    <xf numFmtId="0" fontId="67" fillId="55" borderId="21" xfId="145" applyBorder="1">
      <alignment horizontal="center" vertical="center"/>
    </xf>
    <xf numFmtId="0" fontId="67" fillId="6" borderId="20" xfId="29" applyBorder="1">
      <alignment horizontal="center" vertical="center"/>
    </xf>
    <xf numFmtId="0" fontId="67" fillId="6" borderId="33" xfId="29" applyBorder="1">
      <alignment horizontal="center" vertical="center"/>
    </xf>
    <xf numFmtId="0" fontId="67" fillId="6" borderId="21" xfId="29" applyBorder="1">
      <alignment horizontal="center" vertical="center"/>
    </xf>
    <xf numFmtId="0" fontId="67" fillId="55" borderId="34" xfId="145" applyBorder="1">
      <alignment horizontal="center" vertical="center"/>
    </xf>
    <xf numFmtId="0" fontId="67" fillId="55" borderId="33" xfId="145" applyBorder="1">
      <alignment horizontal="center" vertical="center"/>
    </xf>
    <xf numFmtId="0" fontId="67" fillId="55" borderId="66" xfId="145" applyBorder="1">
      <alignment horizontal="center" vertical="center"/>
    </xf>
    <xf numFmtId="0" fontId="22" fillId="45" borderId="0" xfId="0" applyFont="1" applyFill="1" applyBorder="1">
      <alignment vertical="center"/>
    </xf>
    <xf numFmtId="0" fontId="67" fillId="55" borderId="39" xfId="145" applyBorder="1">
      <alignment horizontal="center" vertical="center"/>
    </xf>
    <xf numFmtId="0" fontId="67" fillId="55" borderId="28" xfId="145" applyBorder="1">
      <alignment horizontal="center" vertical="center"/>
    </xf>
    <xf numFmtId="0" fontId="67" fillId="55" borderId="25" xfId="145" applyBorder="1">
      <alignment horizontal="center" vertical="center"/>
    </xf>
    <xf numFmtId="0" fontId="67" fillId="55" borderId="26" xfId="145" applyBorder="1">
      <alignment horizontal="center" vertical="center"/>
    </xf>
    <xf numFmtId="0" fontId="0" fillId="13" borderId="39" xfId="3" applyFont="1" applyBorder="1">
      <alignment horizontal="center" vertical="center"/>
    </xf>
    <xf numFmtId="3" fontId="22" fillId="13" borderId="39" xfId="3" applyNumberFormat="1" applyFont="1" applyBorder="1">
      <alignment horizontal="center" vertical="center"/>
    </xf>
    <xf numFmtId="3" fontId="22" fillId="6" borderId="34" xfId="1" applyFont="1" applyFill="1" applyBorder="1" applyAlignment="1" applyProtection="1">
      <alignment horizontal="center" vertical="center"/>
    </xf>
    <xf numFmtId="0" fontId="24" fillId="6" borderId="111" xfId="5" applyFont="1" applyBorder="1">
      <alignment horizontal="center" wrapText="1"/>
    </xf>
    <xf numFmtId="3" fontId="22" fillId="13" borderId="33" xfId="3" applyNumberFormat="1" applyFont="1" applyBorder="1" applyProtection="1">
      <alignment horizontal="center" vertical="center"/>
      <protection locked="0"/>
    </xf>
    <xf numFmtId="0" fontId="22" fillId="6" borderId="27" xfId="0" applyFont="1" applyFill="1" applyBorder="1" applyAlignment="1">
      <alignment horizontal="left" vertical="center" indent="1"/>
    </xf>
    <xf numFmtId="0" fontId="0" fillId="6" borderId="28" xfId="0" applyFont="1" applyFill="1" applyBorder="1" applyAlignment="1">
      <alignment horizontal="left" vertical="center" indent="1"/>
    </xf>
    <xf numFmtId="0" fontId="0" fillId="6" borderId="27" xfId="0" applyFont="1" applyFill="1" applyBorder="1" applyAlignment="1">
      <alignment horizontal="left" vertical="center" indent="1"/>
    </xf>
    <xf numFmtId="0" fontId="25" fillId="6" borderId="28" xfId="83" applyFont="1" applyFill="1" applyBorder="1" applyAlignment="1" applyProtection="1">
      <alignment horizontal="left" vertical="center" indent="1"/>
    </xf>
    <xf numFmtId="0" fontId="0" fillId="6" borderId="27" xfId="0" applyFont="1" applyFill="1" applyBorder="1" applyAlignment="1">
      <alignment vertical="center" wrapText="1"/>
    </xf>
    <xf numFmtId="0" fontId="18" fillId="6" borderId="27" xfId="83" applyFill="1" applyBorder="1" applyAlignment="1">
      <alignment horizontal="left" vertical="center" wrapText="1" indent="1"/>
    </xf>
    <xf numFmtId="0" fontId="24" fillId="6" borderId="115" xfId="0" applyFont="1" applyFill="1" applyBorder="1" applyAlignment="1">
      <alignment horizontal="center" wrapText="1"/>
    </xf>
    <xf numFmtId="0" fontId="67" fillId="55" borderId="37" xfId="145" applyNumberFormat="1" applyBorder="1">
      <alignment horizontal="center" vertical="center"/>
    </xf>
    <xf numFmtId="0" fontId="67" fillId="55" borderId="39" xfId="145" applyNumberFormat="1" applyBorder="1">
      <alignment horizontal="center" vertical="center"/>
    </xf>
    <xf numFmtId="0" fontId="18" fillId="6" borderId="28" xfId="83" applyFill="1" applyBorder="1" applyAlignment="1">
      <alignment horizontal="left" vertical="center" wrapText="1" indent="1"/>
    </xf>
    <xf numFmtId="0" fontId="22" fillId="6" borderId="6" xfId="0" applyFont="1" applyFill="1" applyBorder="1" applyAlignment="1" applyProtection="1"/>
    <xf numFmtId="0" fontId="23" fillId="6" borderId="103" xfId="0" applyFont="1" applyFill="1" applyBorder="1" applyAlignment="1" applyProtection="1"/>
    <xf numFmtId="0" fontId="22" fillId="6" borderId="103" xfId="0" applyFont="1" applyFill="1" applyBorder="1" applyAlignment="1" applyProtection="1"/>
    <xf numFmtId="0" fontId="22" fillId="6" borderId="123" xfId="0" applyFont="1" applyFill="1" applyBorder="1" applyAlignment="1" applyProtection="1">
      <alignment vertical="center"/>
    </xf>
    <xf numFmtId="0" fontId="22" fillId="6" borderId="124" xfId="0" applyFont="1" applyFill="1" applyBorder="1" applyAlignment="1" applyProtection="1"/>
    <xf numFmtId="0" fontId="23" fillId="6" borderId="104" xfId="0" applyFont="1" applyFill="1" applyBorder="1" applyAlignment="1" applyProtection="1">
      <alignment vertical="center"/>
    </xf>
    <xf numFmtId="0" fontId="22" fillId="6" borderId="131" xfId="0" applyFont="1" applyFill="1" applyBorder="1" applyAlignment="1" applyProtection="1"/>
    <xf numFmtId="0" fontId="22" fillId="6" borderId="126" xfId="0" applyFont="1" applyFill="1" applyBorder="1" applyAlignment="1" applyProtection="1">
      <alignment horizontal="center" vertical="center"/>
    </xf>
    <xf numFmtId="0" fontId="22" fillId="6" borderId="139" xfId="0" applyFont="1" applyFill="1" applyBorder="1" applyAlignment="1" applyProtection="1">
      <alignment horizontal="center" vertical="center"/>
    </xf>
    <xf numFmtId="0" fontId="22" fillId="6" borderId="33" xfId="0" applyFont="1" applyFill="1" applyBorder="1">
      <alignment vertical="center"/>
    </xf>
    <xf numFmtId="3" fontId="22" fillId="6" borderId="33" xfId="0" applyNumberFormat="1" applyFont="1" applyFill="1" applyBorder="1">
      <alignment vertical="center"/>
    </xf>
    <xf numFmtId="3" fontId="22" fillId="13" borderId="135" xfId="3" applyNumberFormat="1" applyFont="1" applyBorder="1">
      <alignment horizontal="center" vertical="center"/>
    </xf>
    <xf numFmtId="3" fontId="22" fillId="13" borderId="121" xfId="3" applyNumberFormat="1" applyFont="1" applyBorder="1">
      <alignment horizontal="center" vertical="center"/>
    </xf>
    <xf numFmtId="0" fontId="40" fillId="6" borderId="0" xfId="0" applyFont="1">
      <alignment vertical="center"/>
    </xf>
    <xf numFmtId="0" fontId="40" fillId="6" borderId="0" xfId="0" applyFont="1" applyBorder="1">
      <alignment vertical="center"/>
    </xf>
    <xf numFmtId="3" fontId="22" fillId="41" borderId="38" xfId="11" applyFont="1" applyBorder="1" applyAlignment="1" applyProtection="1">
      <alignment horizontal="right" vertical="center"/>
      <protection locked="0"/>
    </xf>
    <xf numFmtId="3" fontId="0" fillId="14" borderId="37" xfId="20" applyFont="1" applyBorder="1">
      <alignment horizontal="right" vertical="center"/>
      <protection locked="0"/>
    </xf>
    <xf numFmtId="0" fontId="0" fillId="13" borderId="35" xfId="3" applyFont="1" applyBorder="1">
      <alignment horizontal="center" vertical="center"/>
    </xf>
    <xf numFmtId="0" fontId="0" fillId="13" borderId="34" xfId="3" applyFont="1" applyBorder="1">
      <alignment horizontal="center" vertical="center"/>
    </xf>
    <xf numFmtId="3" fontId="40" fillId="6" borderId="20" xfId="30" applyFont="1" applyBorder="1">
      <alignment horizontal="right" vertical="center"/>
    </xf>
    <xf numFmtId="0" fontId="40" fillId="48" borderId="38" xfId="3" applyFont="1" applyFill="1" applyBorder="1">
      <alignment horizontal="center" vertical="center"/>
    </xf>
    <xf numFmtId="0" fontId="24" fillId="6" borderId="139" xfId="5" applyFont="1" applyBorder="1" applyAlignment="1">
      <alignment horizontal="center" vertical="center" wrapText="1"/>
    </xf>
    <xf numFmtId="0" fontId="26" fillId="6" borderId="139" xfId="5" applyFont="1" applyBorder="1" applyAlignment="1">
      <alignment horizontal="center" vertical="center" wrapText="1"/>
    </xf>
    <xf numFmtId="0" fontId="26" fillId="6" borderId="140" xfId="5" applyFont="1" applyFill="1" applyBorder="1" applyAlignment="1">
      <alignment horizontal="center" vertical="center" wrapText="1"/>
    </xf>
    <xf numFmtId="0" fontId="67" fillId="13" borderId="0" xfId="3" applyFont="1" applyBorder="1">
      <alignment horizontal="center" vertical="center"/>
    </xf>
    <xf numFmtId="0" fontId="25" fillId="13" borderId="0" xfId="3" applyFont="1" applyBorder="1">
      <alignment horizontal="center" vertical="center"/>
    </xf>
    <xf numFmtId="0" fontId="0" fillId="13" borderId="0" xfId="3" applyFont="1" applyBorder="1">
      <alignment horizontal="center" vertical="center"/>
    </xf>
    <xf numFmtId="0" fontId="67" fillId="13" borderId="25" xfId="3" applyFont="1" applyBorder="1">
      <alignment horizontal="center" vertical="center"/>
    </xf>
    <xf numFmtId="0" fontId="67" fillId="13" borderId="20" xfId="3" applyFont="1" applyBorder="1">
      <alignment horizontal="center" vertical="center"/>
    </xf>
    <xf numFmtId="0" fontId="22" fillId="6" borderId="124" xfId="0" applyFont="1" applyFill="1" applyBorder="1" applyAlignment="1" applyProtection="1">
      <alignment horizontal="center" vertical="center" wrapText="1"/>
    </xf>
    <xf numFmtId="0" fontId="22" fillId="6" borderId="124" xfId="0" applyFont="1" applyFill="1" applyBorder="1" applyAlignment="1" applyProtection="1">
      <alignment horizontal="left" vertical="center" indent="1"/>
    </xf>
    <xf numFmtId="0" fontId="22" fillId="6" borderId="124" xfId="0" applyFont="1" applyFill="1" applyBorder="1" applyAlignment="1">
      <alignment horizontal="right" vertical="center"/>
    </xf>
    <xf numFmtId="0" fontId="22" fillId="2" borderId="124" xfId="0" applyFont="1" applyFill="1" applyBorder="1" applyAlignment="1">
      <alignment vertical="center"/>
    </xf>
    <xf numFmtId="0" fontId="22" fillId="2" borderId="124" xfId="0" applyFont="1" applyFill="1" applyBorder="1">
      <alignment vertical="center"/>
    </xf>
    <xf numFmtId="0" fontId="0" fillId="6" borderId="0" xfId="0" applyFill="1" applyBorder="1" applyAlignment="1">
      <alignment vertical="center"/>
    </xf>
    <xf numFmtId="0" fontId="22" fillId="6" borderId="33" xfId="0" applyFont="1" applyFill="1" applyBorder="1" applyAlignment="1">
      <alignment horizontal="left" vertical="top" wrapText="1" indent="1"/>
    </xf>
    <xf numFmtId="0" fontId="22" fillId="6" borderId="27" xfId="0" applyFont="1" applyFill="1" applyBorder="1">
      <alignment vertical="center"/>
    </xf>
    <xf numFmtId="0" fontId="0" fillId="6" borderId="33" xfId="0" applyFont="1" applyFill="1" applyBorder="1" applyAlignment="1">
      <alignment horizontal="left" vertical="top" wrapText="1" indent="2"/>
    </xf>
    <xf numFmtId="0" fontId="22" fillId="6" borderId="33" xfId="0" applyFont="1" applyFill="1" applyBorder="1" applyAlignment="1">
      <alignment horizontal="left" vertical="top" wrapText="1" indent="2"/>
    </xf>
    <xf numFmtId="0" fontId="22" fillId="6" borderId="33" xfId="0" applyFont="1" applyFill="1" applyBorder="1" applyAlignment="1">
      <alignment horizontal="left" vertical="top" wrapText="1" indent="3"/>
    </xf>
    <xf numFmtId="0" fontId="22" fillId="6" borderId="33" xfId="0" applyFont="1" applyFill="1" applyBorder="1" applyAlignment="1">
      <alignment horizontal="left" vertical="top" wrapText="1" indent="4"/>
    </xf>
    <xf numFmtId="0" fontId="25" fillId="6" borderId="33" xfId="83" applyFont="1" applyFill="1" applyBorder="1" applyAlignment="1">
      <alignment horizontal="left" vertical="top" indent="5"/>
    </xf>
    <xf numFmtId="0" fontId="0" fillId="6" borderId="33" xfId="0" applyFont="1" applyFill="1" applyBorder="1" applyAlignment="1">
      <alignment horizontal="left" vertical="top" wrapText="1" indent="3"/>
    </xf>
    <xf numFmtId="0" fontId="25" fillId="6" borderId="33" xfId="83" applyFont="1" applyFill="1" applyBorder="1" applyAlignment="1">
      <alignment horizontal="left" vertical="top" indent="4"/>
    </xf>
    <xf numFmtId="0" fontId="22" fillId="6" borderId="31" xfId="0" applyFont="1" applyFill="1" applyBorder="1" applyAlignment="1">
      <alignment horizontal="left" vertical="top" wrapText="1" indent="1"/>
    </xf>
    <xf numFmtId="0" fontId="22" fillId="6" borderId="28" xfId="0" applyFont="1" applyFill="1" applyBorder="1">
      <alignment vertical="center"/>
    </xf>
    <xf numFmtId="0" fontId="0" fillId="6" borderId="27" xfId="0" applyFont="1" applyFill="1" applyBorder="1" applyAlignment="1">
      <alignment horizontal="left" vertical="top" wrapText="1"/>
    </xf>
    <xf numFmtId="0" fontId="0" fillId="6" borderId="28" xfId="0" applyFont="1" applyFill="1" applyBorder="1" applyAlignment="1">
      <alignment horizontal="left" vertical="top" wrapText="1"/>
    </xf>
    <xf numFmtId="0" fontId="0" fillId="6" borderId="28" xfId="0" applyFont="1" applyFill="1" applyBorder="1" applyAlignment="1">
      <alignment vertical="center" wrapText="1"/>
    </xf>
    <xf numFmtId="3" fontId="0" fillId="41" borderId="35" xfId="11" applyFont="1" applyBorder="1">
      <alignment horizontal="right" vertical="center"/>
      <protection locked="0"/>
    </xf>
    <xf numFmtId="0" fontId="0" fillId="2" borderId="33" xfId="0" applyFont="1" applyFill="1" applyBorder="1" applyAlignment="1">
      <alignment horizontal="left" vertical="center" indent="1"/>
    </xf>
    <xf numFmtId="0" fontId="0" fillId="6" borderId="142" xfId="0" applyFont="1" applyFill="1" applyBorder="1">
      <alignment vertical="center"/>
    </xf>
    <xf numFmtId="0" fontId="0" fillId="6" borderId="141" xfId="0" applyFont="1" applyFill="1" applyBorder="1">
      <alignment vertical="center"/>
    </xf>
    <xf numFmtId="0" fontId="0" fillId="6" borderId="124" xfId="0" applyFont="1" applyFill="1" applyBorder="1" applyAlignment="1" applyProtection="1">
      <alignment vertical="center" wrapText="1"/>
    </xf>
    <xf numFmtId="0" fontId="0" fillId="6" borderId="124" xfId="0" applyFont="1" applyFill="1" applyBorder="1" applyAlignment="1">
      <alignment horizontal="left" vertical="center" indent="1"/>
    </xf>
    <xf numFmtId="0" fontId="24" fillId="6" borderId="133" xfId="0" applyFont="1" applyFill="1" applyBorder="1" applyAlignment="1">
      <alignment horizontal="center" wrapText="1"/>
    </xf>
    <xf numFmtId="0" fontId="24" fillId="6" borderId="107" xfId="0" applyFont="1" applyFill="1" applyBorder="1" applyAlignment="1" applyProtection="1">
      <alignment horizontal="center" vertical="center" wrapText="1"/>
    </xf>
    <xf numFmtId="0" fontId="67" fillId="55" borderId="27" xfId="145" applyBorder="1">
      <alignment horizontal="center" vertical="center"/>
    </xf>
    <xf numFmtId="0" fontId="40" fillId="0" borderId="27" xfId="0" applyFont="1" applyFill="1" applyBorder="1" applyAlignment="1">
      <alignment horizontal="left" indent="2"/>
    </xf>
    <xf numFmtId="0" fontId="40" fillId="0" borderId="27" xfId="0" applyFont="1" applyFill="1" applyBorder="1" applyAlignment="1">
      <alignment horizontal="left" indent="3"/>
    </xf>
    <xf numFmtId="0" fontId="40" fillId="6" borderId="27" xfId="0" applyFont="1" applyFill="1" applyBorder="1" applyAlignment="1">
      <alignment horizontal="left" indent="2"/>
    </xf>
    <xf numFmtId="0" fontId="40" fillId="6" borderId="27" xfId="0" applyFont="1" applyFill="1" applyBorder="1" applyAlignment="1">
      <alignment horizontal="left" indent="3"/>
    </xf>
    <xf numFmtId="0" fontId="0" fillId="6" borderId="27" xfId="0" applyFont="1" applyFill="1" applyBorder="1" applyAlignment="1">
      <alignment horizontal="left" indent="2"/>
    </xf>
    <xf numFmtId="0" fontId="24" fillId="6" borderId="27" xfId="0" applyFont="1" applyFill="1" applyBorder="1" applyAlignment="1" applyProtection="1">
      <alignment horizontal="left" vertical="center" wrapText="1" indent="1"/>
    </xf>
    <xf numFmtId="0" fontId="22" fillId="6" borderId="28" xfId="0" applyFont="1" applyFill="1" applyBorder="1" applyAlignment="1">
      <alignment vertical="center"/>
    </xf>
    <xf numFmtId="0" fontId="22" fillId="6" borderId="28" xfId="0" applyFont="1" applyFill="1" applyBorder="1" applyAlignment="1" applyProtection="1">
      <alignment horizontal="left" vertical="center" indent="1"/>
    </xf>
    <xf numFmtId="0" fontId="22" fillId="6" borderId="44" xfId="0" applyFont="1" applyFill="1" applyBorder="1" applyAlignment="1" applyProtection="1">
      <alignment vertical="center" wrapText="1"/>
    </xf>
    <xf numFmtId="0" fontId="22" fillId="6" borderId="28" xfId="0" applyFont="1" applyFill="1" applyBorder="1" applyAlignment="1" applyProtection="1">
      <alignment horizontal="left" vertical="center" wrapText="1" indent="1"/>
    </xf>
    <xf numFmtId="49" fontId="22" fillId="41" borderId="27" xfId="19" applyFont="1" applyBorder="1" applyAlignment="1" applyProtection="1">
      <alignment horizontal="center" vertical="center"/>
      <protection locked="0"/>
    </xf>
    <xf numFmtId="3" fontId="22" fillId="41" borderId="27" xfId="18" applyNumberFormat="1" applyFont="1" applyBorder="1">
      <alignment horizontal="center" vertical="center" wrapText="1"/>
      <protection locked="0"/>
    </xf>
    <xf numFmtId="0" fontId="22" fillId="41" borderId="27" xfId="18" applyFont="1" applyBorder="1" applyAlignment="1" applyProtection="1">
      <alignment horizontal="center" vertical="center" wrapText="1"/>
      <protection locked="0"/>
    </xf>
    <xf numFmtId="170" fontId="22" fillId="42" borderId="28" xfId="13" applyFont="1" applyBorder="1">
      <alignment vertical="center"/>
      <protection locked="0"/>
    </xf>
    <xf numFmtId="3" fontId="22" fillId="6" borderId="35" xfId="30" applyFont="1" applyFill="1" applyBorder="1" applyAlignment="1">
      <alignment horizontal="right" vertical="center"/>
    </xf>
    <xf numFmtId="3" fontId="22" fillId="6" borderId="25" xfId="30" applyFont="1" applyFill="1" applyBorder="1" applyAlignment="1">
      <alignment horizontal="right" vertical="center"/>
    </xf>
    <xf numFmtId="3" fontId="22" fillId="13" borderId="44" xfId="3" applyNumberFormat="1" applyFont="1" applyBorder="1" applyProtection="1">
      <alignment horizontal="center" vertical="center"/>
    </xf>
    <xf numFmtId="3" fontId="22" fillId="41" borderId="27" xfId="11" applyFont="1" applyBorder="1" applyAlignment="1" applyProtection="1">
      <alignment horizontal="right" vertical="center"/>
      <protection locked="0"/>
    </xf>
    <xf numFmtId="3" fontId="22" fillId="41" borderId="28" xfId="11" applyFont="1" applyBorder="1" applyAlignment="1" applyProtection="1">
      <alignment horizontal="right" vertical="center"/>
      <protection locked="0"/>
    </xf>
    <xf numFmtId="0" fontId="0" fillId="6" borderId="33" xfId="0" applyFont="1" applyFill="1" applyBorder="1" applyAlignment="1">
      <alignment vertical="center" wrapText="1"/>
    </xf>
    <xf numFmtId="0" fontId="0" fillId="6" borderId="34" xfId="0" applyFont="1" applyFill="1" applyBorder="1" applyAlignment="1">
      <alignment vertical="center" wrapText="1"/>
    </xf>
    <xf numFmtId="0" fontId="0" fillId="6" borderId="39" xfId="0" applyFont="1" applyFill="1" applyBorder="1" applyAlignment="1">
      <alignment vertical="center" wrapText="1"/>
    </xf>
    <xf numFmtId="0" fontId="0" fillId="6" borderId="33" xfId="0" applyFont="1" applyFill="1" applyBorder="1" applyAlignment="1">
      <alignment horizontal="left" vertical="center" wrapText="1" indent="1"/>
    </xf>
    <xf numFmtId="0" fontId="0" fillId="6" borderId="33" xfId="0" applyFont="1" applyFill="1" applyBorder="1" applyAlignment="1">
      <alignment horizontal="left" vertical="center" wrapText="1" indent="2"/>
    </xf>
    <xf numFmtId="0" fontId="67" fillId="6" borderId="25" xfId="29" applyBorder="1">
      <alignment horizontal="center" vertical="center"/>
    </xf>
    <xf numFmtId="0" fontId="0" fillId="13" borderId="36" xfId="3" applyFont="1" applyBorder="1">
      <alignment horizontal="center" vertical="center"/>
    </xf>
    <xf numFmtId="0" fontId="67" fillId="55" borderId="36" xfId="145" applyBorder="1">
      <alignment horizontal="center" vertical="center"/>
    </xf>
    <xf numFmtId="0" fontId="22" fillId="6" borderId="27" xfId="0" applyFont="1" applyFill="1" applyBorder="1" applyAlignment="1">
      <alignment vertical="center"/>
    </xf>
    <xf numFmtId="0" fontId="0" fillId="6" borderId="36" xfId="0" applyFont="1" applyFill="1" applyBorder="1" applyAlignment="1">
      <alignment horizontal="left" vertical="center"/>
    </xf>
    <xf numFmtId="0" fontId="24" fillId="6" borderId="124" xfId="0" applyFont="1" applyFill="1" applyBorder="1" applyAlignment="1" applyProtection="1">
      <alignment horizontal="left" vertical="center"/>
    </xf>
    <xf numFmtId="0" fontId="24" fillId="6" borderId="100" xfId="5" applyFont="1" applyBorder="1">
      <alignment horizontal="center" wrapText="1"/>
    </xf>
    <xf numFmtId="0" fontId="24" fillId="6" borderId="34" xfId="0" applyFont="1" applyFill="1" applyBorder="1" applyAlignment="1" applyProtection="1">
      <alignment vertical="center"/>
    </xf>
    <xf numFmtId="0" fontId="0" fillId="6" borderId="33" xfId="0" applyFont="1" applyFill="1" applyBorder="1" applyAlignment="1" applyProtection="1">
      <alignment horizontal="left" vertical="center" wrapText="1" indent="1"/>
    </xf>
    <xf numFmtId="0" fontId="22" fillId="6" borderId="33" xfId="0" applyFont="1" applyFill="1" applyBorder="1" applyAlignment="1" applyProtection="1">
      <alignment horizontal="left" vertical="center" wrapText="1" indent="1"/>
    </xf>
    <xf numFmtId="0" fontId="24" fillId="6" borderId="33" xfId="0" applyFont="1" applyFill="1" applyBorder="1" applyAlignment="1" applyProtection="1">
      <alignment vertical="center"/>
    </xf>
    <xf numFmtId="0" fontId="24" fillId="6" borderId="110" xfId="0" applyFont="1" applyFill="1" applyBorder="1" applyAlignment="1">
      <alignment horizontal="center" wrapText="1"/>
    </xf>
    <xf numFmtId="0" fontId="24" fillId="6" borderId="127" xfId="0" applyFont="1" applyFill="1" applyBorder="1" applyAlignment="1" applyProtection="1">
      <alignment horizontal="left" vertical="center" wrapText="1"/>
    </xf>
    <xf numFmtId="0" fontId="22" fillId="6" borderId="39" xfId="0" applyFont="1" applyFill="1" applyBorder="1" applyAlignment="1" applyProtection="1">
      <alignment horizontal="left" vertical="center" wrapText="1"/>
    </xf>
    <xf numFmtId="0" fontId="22" fillId="6" borderId="127" xfId="0" applyFont="1" applyFill="1" applyBorder="1" applyAlignment="1" applyProtection="1">
      <alignment vertical="center" wrapText="1"/>
    </xf>
    <xf numFmtId="0" fontId="22" fillId="6" borderId="33" xfId="0" applyFont="1" applyFill="1" applyBorder="1" applyAlignment="1" applyProtection="1">
      <alignment vertical="center" wrapText="1"/>
    </xf>
    <xf numFmtId="0" fontId="22" fillId="6" borderId="33" xfId="0" applyFont="1" applyFill="1" applyBorder="1" applyAlignment="1" applyProtection="1">
      <alignment vertical="center"/>
    </xf>
    <xf numFmtId="0" fontId="22" fillId="6" borderId="33" xfId="0" applyFont="1" applyFill="1" applyBorder="1" applyAlignment="1">
      <alignment vertical="center" wrapText="1"/>
    </xf>
    <xf numFmtId="0" fontId="22" fillId="6" borderId="33" xfId="0" applyFont="1" applyFill="1" applyBorder="1" applyAlignment="1">
      <alignment vertical="center"/>
    </xf>
    <xf numFmtId="0" fontId="0" fillId="6" borderId="33" xfId="0" applyFont="1" applyFill="1" applyBorder="1" applyAlignment="1" applyProtection="1">
      <alignment vertical="center" wrapText="1"/>
    </xf>
    <xf numFmtId="0" fontId="22" fillId="6" borderId="39" xfId="0" applyFont="1" applyFill="1" applyBorder="1" applyAlignment="1" applyProtection="1">
      <alignment vertical="center" wrapText="1"/>
    </xf>
    <xf numFmtId="0" fontId="22" fillId="43" borderId="31" xfId="9" applyFont="1" applyBorder="1" applyProtection="1">
      <alignment horizontal="left" vertical="center"/>
    </xf>
    <xf numFmtId="0" fontId="24" fillId="2" borderId="110" xfId="0" applyFont="1" applyFill="1" applyBorder="1" applyAlignment="1">
      <alignment horizontal="center" wrapText="1"/>
    </xf>
    <xf numFmtId="0" fontId="22" fillId="2" borderId="127" xfId="0" applyFont="1" applyFill="1" applyBorder="1" applyAlignment="1" applyProtection="1">
      <alignment horizontal="left" vertical="center" wrapText="1"/>
    </xf>
    <xf numFmtId="0" fontId="0" fillId="2" borderId="39" xfId="0" applyFont="1" applyFill="1" applyBorder="1" applyAlignment="1" applyProtection="1">
      <alignment horizontal="left" vertical="center" wrapText="1"/>
    </xf>
    <xf numFmtId="0" fontId="22" fillId="2" borderId="127" xfId="0" applyFont="1" applyFill="1" applyBorder="1" applyAlignment="1" applyProtection="1">
      <alignment vertical="center"/>
    </xf>
    <xf numFmtId="0" fontId="22" fillId="43" borderId="39" xfId="9" applyFont="1" applyBorder="1" applyAlignment="1" applyProtection="1">
      <alignment horizontal="left" vertical="center" indent="1"/>
    </xf>
    <xf numFmtId="0" fontId="0" fillId="43" borderId="39" xfId="9" applyFont="1" applyBorder="1" applyAlignment="1" applyProtection="1">
      <alignment horizontal="left" vertical="center" indent="1"/>
    </xf>
    <xf numFmtId="0" fontId="0" fillId="43" borderId="31" xfId="9" applyFont="1" applyBorder="1" applyProtection="1">
      <alignment horizontal="left" vertical="center"/>
    </xf>
    <xf numFmtId="0" fontId="24" fillId="2" borderId="103" xfId="0" applyFont="1" applyFill="1" applyBorder="1" applyAlignment="1" applyProtection="1">
      <alignment horizontal="center" vertical="center"/>
    </xf>
    <xf numFmtId="0" fontId="24" fillId="2" borderId="127" xfId="0" applyFont="1" applyFill="1" applyBorder="1" applyAlignment="1" applyProtection="1">
      <alignment horizontal="left" vertical="center"/>
    </xf>
    <xf numFmtId="0" fontId="22" fillId="2" borderId="33" xfId="0" applyFont="1" applyFill="1" applyBorder="1" applyAlignment="1" applyProtection="1">
      <alignment horizontal="left" vertical="center" indent="1"/>
    </xf>
    <xf numFmtId="0" fontId="0" fillId="2" borderId="33" xfId="0" applyFont="1" applyFill="1" applyBorder="1" applyAlignment="1" applyProtection="1">
      <alignment horizontal="left" vertical="center" indent="1"/>
    </xf>
    <xf numFmtId="0" fontId="0" fillId="2" borderId="33" xfId="0" applyFont="1" applyFill="1" applyBorder="1" applyAlignment="1" applyProtection="1">
      <alignment horizontal="left" vertical="center" indent="2"/>
    </xf>
    <xf numFmtId="0" fontId="25" fillId="6" borderId="31" xfId="83" applyFont="1" applyFill="1" applyBorder="1" applyAlignment="1" applyProtection="1">
      <alignment horizontal="left" vertical="center" wrapText="1" indent="1"/>
    </xf>
    <xf numFmtId="0" fontId="24" fillId="6" borderId="124" xfId="0" applyFont="1" applyFill="1" applyBorder="1" applyAlignment="1" applyProtection="1">
      <alignment horizontal="left" vertical="center" wrapText="1"/>
    </xf>
    <xf numFmtId="15" fontId="21" fillId="6" borderId="103" xfId="0" applyNumberFormat="1" applyFont="1" applyFill="1" applyBorder="1" applyAlignment="1">
      <alignment vertical="center"/>
    </xf>
    <xf numFmtId="0" fontId="24" fillId="6" borderId="103" xfId="0" applyFont="1" applyFill="1" applyBorder="1" applyAlignment="1" applyProtection="1">
      <alignment horizontal="center" wrapText="1"/>
    </xf>
    <xf numFmtId="0" fontId="22" fillId="13" borderId="44" xfId="3" applyFont="1" applyBorder="1">
      <alignment horizontal="center" vertical="center"/>
    </xf>
    <xf numFmtId="3" fontId="0" fillId="41" borderId="27" xfId="11" applyFont="1" applyBorder="1">
      <alignment horizontal="right" vertical="center"/>
      <protection locked="0"/>
    </xf>
    <xf numFmtId="0" fontId="24" fillId="6" borderId="109" xfId="0" applyFont="1" applyFill="1" applyBorder="1" applyAlignment="1" applyProtection="1">
      <alignment horizontal="center" wrapText="1"/>
    </xf>
    <xf numFmtId="3" fontId="22" fillId="41" borderId="112" xfId="11" applyFont="1" applyBorder="1">
      <alignment horizontal="right" vertical="center"/>
      <protection locked="0"/>
    </xf>
    <xf numFmtId="3" fontId="22" fillId="41" borderId="38" xfId="11" applyFont="1" applyBorder="1">
      <alignment horizontal="right" vertical="center"/>
      <protection locked="0"/>
    </xf>
    <xf numFmtId="3" fontId="22" fillId="41" borderId="48" xfId="11" applyFont="1" applyBorder="1">
      <alignment horizontal="right" vertical="center"/>
      <protection locked="0"/>
    </xf>
    <xf numFmtId="3" fontId="22" fillId="6" borderId="27" xfId="30" applyFont="1" applyFill="1" applyBorder="1" applyProtection="1">
      <alignment horizontal="right" vertical="center"/>
    </xf>
    <xf numFmtId="3" fontId="22" fillId="14" borderId="38" xfId="20" applyFont="1" applyBorder="1">
      <alignment horizontal="right" vertical="center"/>
      <protection locked="0"/>
    </xf>
    <xf numFmtId="3" fontId="22" fillId="43" borderId="25" xfId="6" applyFont="1" applyBorder="1" applyProtection="1">
      <alignment horizontal="right" vertical="center"/>
    </xf>
    <xf numFmtId="3" fontId="22" fillId="6" borderId="25" xfId="30" applyFont="1" applyFill="1" applyBorder="1" applyProtection="1">
      <alignment horizontal="right" vertical="center"/>
    </xf>
    <xf numFmtId="3" fontId="22" fillId="43" borderId="26" xfId="6" applyFont="1" applyBorder="1" applyProtection="1">
      <alignment horizontal="right" vertical="center"/>
    </xf>
    <xf numFmtId="0" fontId="24" fillId="2" borderId="109" xfId="0" applyFont="1" applyFill="1" applyBorder="1" applyAlignment="1" applyProtection="1">
      <alignment horizontal="center" wrapText="1"/>
    </xf>
    <xf numFmtId="3" fontId="22" fillId="41" borderId="109" xfId="11" applyFont="1" applyBorder="1">
      <alignment horizontal="right" vertical="center"/>
      <protection locked="0"/>
    </xf>
    <xf numFmtId="3" fontId="22" fillId="43" borderId="38" xfId="6" applyFont="1" applyBorder="1" applyProtection="1">
      <alignment horizontal="right" vertical="center"/>
    </xf>
    <xf numFmtId="0" fontId="22" fillId="13" borderId="117" xfId="3" applyFont="1" applyBorder="1">
      <alignment horizontal="center" vertical="center"/>
    </xf>
    <xf numFmtId="3" fontId="22" fillId="41" borderId="36" xfId="11" applyFont="1" applyBorder="1">
      <alignment horizontal="right" vertical="center"/>
      <protection locked="0"/>
    </xf>
    <xf numFmtId="3" fontId="22" fillId="6" borderId="124" xfId="11" applyFont="1" applyFill="1" applyBorder="1" applyProtection="1">
      <alignment horizontal="right" vertical="center"/>
    </xf>
    <xf numFmtId="0" fontId="24" fillId="6" borderId="127" xfId="0" applyFont="1" applyFill="1" applyBorder="1" applyAlignment="1" applyProtection="1">
      <alignment vertical="center"/>
    </xf>
    <xf numFmtId="0" fontId="25" fillId="6" borderId="33" xfId="0" applyFont="1" applyFill="1" applyBorder="1" applyAlignment="1" applyProtection="1">
      <alignment horizontal="left" vertical="center" wrapText="1" indent="2"/>
    </xf>
    <xf numFmtId="0" fontId="0" fillId="6" borderId="33" xfId="0" applyFont="1" applyFill="1" applyBorder="1" applyAlignment="1" applyProtection="1">
      <alignment horizontal="left" vertical="center" wrapText="1" indent="2"/>
    </xf>
    <xf numFmtId="0" fontId="25" fillId="6" borderId="31" xfId="0" applyFont="1" applyFill="1" applyBorder="1" applyAlignment="1" applyProtection="1">
      <alignment horizontal="left" vertical="center" wrapText="1" indent="2"/>
    </xf>
    <xf numFmtId="0" fontId="24" fillId="6" borderId="143" xfId="0" applyFont="1" applyFill="1" applyBorder="1" applyAlignment="1" applyProtection="1">
      <alignment vertical="center"/>
    </xf>
    <xf numFmtId="0" fontId="0" fillId="6" borderId="144" xfId="0" applyFont="1" applyFill="1" applyBorder="1" applyAlignment="1" applyProtection="1">
      <alignment vertical="center"/>
    </xf>
    <xf numFmtId="0" fontId="0" fillId="6" borderId="145" xfId="0" applyFont="1" applyFill="1" applyBorder="1" applyAlignment="1" applyProtection="1">
      <alignment vertical="center"/>
    </xf>
    <xf numFmtId="0" fontId="24" fillId="6" borderId="146" xfId="0" applyFont="1" applyFill="1" applyBorder="1" applyAlignment="1" applyProtection="1">
      <alignment vertical="center" wrapText="1"/>
    </xf>
    <xf numFmtId="0" fontId="24" fillId="6" borderId="147" xfId="0" applyFont="1" applyFill="1" applyBorder="1" applyAlignment="1" applyProtection="1">
      <alignment vertical="center" wrapText="1"/>
    </xf>
    <xf numFmtId="0" fontId="0" fillId="6" borderId="129" xfId="0" applyFont="1" applyFill="1" applyBorder="1" applyAlignment="1" applyProtection="1">
      <alignment vertical="center"/>
    </xf>
    <xf numFmtId="0" fontId="0" fillId="6" borderId="113" xfId="0" applyFont="1" applyFill="1" applyBorder="1" applyAlignment="1" applyProtection="1">
      <alignment vertical="center"/>
    </xf>
    <xf numFmtId="0" fontId="0" fillId="6" borderId="114" xfId="0" applyFont="1" applyFill="1" applyBorder="1" applyAlignment="1" applyProtection="1">
      <alignment vertical="center"/>
    </xf>
    <xf numFmtId="0" fontId="0" fillId="6" borderId="113" xfId="0" applyFont="1" applyFill="1" applyBorder="1" applyAlignment="1" applyProtection="1">
      <alignment horizontal="left" vertical="center" indent="1"/>
    </xf>
    <xf numFmtId="0" fontId="0" fillId="6" borderId="114" xfId="0" applyFont="1" applyFill="1" applyBorder="1" applyAlignment="1" applyProtection="1">
      <alignment horizontal="left" vertical="center" indent="1"/>
    </xf>
    <xf numFmtId="0" fontId="25" fillId="6" borderId="28" xfId="0" applyFont="1" applyFill="1" applyBorder="1" applyAlignment="1" applyProtection="1">
      <alignment horizontal="left" vertical="center" wrapText="1" indent="2"/>
    </xf>
    <xf numFmtId="0" fontId="0" fillId="6" borderId="81" xfId="0" applyFont="1" applyFill="1" applyBorder="1" applyAlignment="1" applyProtection="1">
      <alignment vertical="center"/>
    </xf>
    <xf numFmtId="0" fontId="24" fillId="6" borderId="102" xfId="0" applyFont="1" applyFill="1" applyBorder="1" applyAlignment="1">
      <alignment vertical="center" wrapText="1"/>
    </xf>
    <xf numFmtId="3" fontId="0" fillId="6" borderId="27" xfId="6" applyFont="1" applyFill="1" applyBorder="1" applyAlignment="1" applyProtection="1">
      <alignment horizontal="left" vertical="center" indent="1"/>
    </xf>
    <xf numFmtId="0" fontId="25" fillId="6" borderId="28" xfId="0" applyFont="1" applyFill="1" applyBorder="1" applyAlignment="1" applyProtection="1">
      <alignment horizontal="left" vertical="center" wrapText="1"/>
    </xf>
    <xf numFmtId="3" fontId="54" fillId="41" borderId="27" xfId="11" applyFont="1" applyBorder="1">
      <alignment horizontal="right" vertical="center"/>
      <protection locked="0"/>
    </xf>
    <xf numFmtId="0" fontId="67" fillId="55" borderId="124" xfId="145" applyBorder="1">
      <alignment horizontal="center" vertical="center"/>
    </xf>
    <xf numFmtId="0" fontId="24" fillId="6" borderId="74" xfId="0" applyFont="1" applyFill="1" applyBorder="1" applyAlignment="1" applyProtection="1">
      <alignment horizontal="center" wrapText="1"/>
    </xf>
    <xf numFmtId="3" fontId="22" fillId="41" borderId="74" xfId="11" applyFont="1" applyBorder="1">
      <alignment horizontal="right" vertical="center"/>
      <protection locked="0"/>
    </xf>
    <xf numFmtId="3" fontId="22" fillId="13" borderId="25" xfId="3" applyNumberFormat="1" applyFont="1" applyBorder="1">
      <alignment horizontal="center" vertical="center"/>
    </xf>
    <xf numFmtId="3" fontId="22" fillId="13" borderId="38" xfId="3" applyNumberFormat="1" applyFont="1" applyBorder="1">
      <alignment horizontal="center" vertical="center"/>
    </xf>
    <xf numFmtId="0" fontId="24" fillId="6" borderId="149" xfId="5" applyFont="1" applyBorder="1">
      <alignment horizontal="center" wrapText="1"/>
    </xf>
    <xf numFmtId="0" fontId="24" fillId="6" borderId="61" xfId="5" applyFont="1" applyBorder="1">
      <alignment horizontal="center" wrapText="1"/>
    </xf>
    <xf numFmtId="3" fontId="0" fillId="6" borderId="112" xfId="30" applyFont="1" applyBorder="1">
      <alignment horizontal="right" vertical="center"/>
    </xf>
    <xf numFmtId="0" fontId="0" fillId="2" borderId="96" xfId="0" applyFill="1" applyBorder="1">
      <alignment vertical="center"/>
    </xf>
    <xf numFmtId="0" fontId="40" fillId="6" borderId="127" xfId="0" applyFont="1" applyBorder="1" applyAlignment="1">
      <alignment horizontal="left" vertical="center" wrapText="1" indent="1"/>
    </xf>
    <xf numFmtId="0" fontId="40" fillId="6" borderId="34" xfId="0" applyFont="1" applyBorder="1" applyAlignment="1">
      <alignment horizontal="left" vertical="center" wrapText="1" indent="1"/>
    </xf>
    <xf numFmtId="0" fontId="40" fillId="6" borderId="140" xfId="0" applyFont="1" applyBorder="1" applyAlignment="1">
      <alignment horizontal="left" vertical="center" wrapText="1" indent="1"/>
    </xf>
    <xf numFmtId="0" fontId="40" fillId="6" borderId="96" xfId="0" applyFont="1" applyBorder="1" applyAlignment="1">
      <alignment horizontal="left" vertical="center" wrapText="1" indent="1"/>
    </xf>
    <xf numFmtId="0" fontId="24" fillId="2" borderId="74" xfId="0" applyFont="1" applyFill="1" applyBorder="1" applyAlignment="1" applyProtection="1">
      <alignment horizontal="center" wrapText="1"/>
    </xf>
    <xf numFmtId="3" fontId="40" fillId="41" borderId="44" xfId="11" applyFont="1" applyBorder="1">
      <alignment horizontal="right" vertical="center"/>
      <protection locked="0"/>
    </xf>
    <xf numFmtId="3" fontId="40" fillId="41" borderId="28" xfId="11" applyFont="1" applyBorder="1">
      <alignment horizontal="right" vertical="center"/>
      <protection locked="0"/>
    </xf>
    <xf numFmtId="3" fontId="40" fillId="41" borderId="27" xfId="11" applyFont="1" applyBorder="1">
      <alignment horizontal="right" vertical="center"/>
      <protection locked="0"/>
    </xf>
    <xf numFmtId="3" fontId="40" fillId="6" borderId="27" xfId="30" applyFont="1" applyBorder="1">
      <alignment horizontal="right" vertical="center"/>
    </xf>
    <xf numFmtId="3" fontId="40" fillId="6" borderId="96" xfId="30" applyFont="1" applyBorder="1">
      <alignment horizontal="right" vertical="center"/>
    </xf>
    <xf numFmtId="3" fontId="40" fillId="41" borderId="0" xfId="11" applyFont="1" applyBorder="1">
      <alignment horizontal="right" vertical="center"/>
      <protection locked="0"/>
    </xf>
    <xf numFmtId="3" fontId="40" fillId="6" borderId="28" xfId="30" applyFont="1" applyBorder="1">
      <alignment horizontal="right" vertical="center"/>
    </xf>
    <xf numFmtId="3" fontId="40" fillId="41" borderId="117" xfId="11" applyFont="1" applyBorder="1">
      <alignment horizontal="right" vertical="center"/>
      <protection locked="0"/>
    </xf>
    <xf numFmtId="0" fontId="22" fillId="6" borderId="33" xfId="0" applyFont="1" applyFill="1" applyBorder="1" applyAlignment="1">
      <alignment horizontal="left" vertical="center" indent="1"/>
    </xf>
    <xf numFmtId="0" fontId="24" fillId="6" borderId="33" xfId="0" applyFont="1" applyFill="1" applyBorder="1" applyAlignment="1">
      <alignment vertical="center"/>
    </xf>
    <xf numFmtId="0" fontId="0" fillId="6" borderId="27" xfId="0" applyFont="1" applyFill="1" applyBorder="1" applyAlignment="1">
      <alignment vertical="center"/>
    </xf>
    <xf numFmtId="0" fontId="0" fillId="6" borderId="28" xfId="0" applyFont="1" applyFill="1" applyBorder="1" applyAlignment="1">
      <alignment vertical="center"/>
    </xf>
    <xf numFmtId="0" fontId="0" fillId="6" borderId="33" xfId="0" applyFill="1" applyBorder="1" applyAlignment="1">
      <alignment vertical="center"/>
    </xf>
    <xf numFmtId="0" fontId="0" fillId="6" borderId="31" xfId="0" applyFill="1" applyBorder="1" applyAlignment="1">
      <alignment vertical="center"/>
    </xf>
    <xf numFmtId="0" fontId="0" fillId="6" borderId="27" xfId="0" applyFill="1" applyBorder="1" applyAlignment="1">
      <alignment vertical="center" wrapText="1"/>
    </xf>
    <xf numFmtId="0" fontId="0" fillId="6" borderId="27" xfId="0" applyFill="1" applyBorder="1" applyAlignment="1">
      <alignment horizontal="left" vertical="center" wrapText="1" indent="1"/>
    </xf>
    <xf numFmtId="0" fontId="0" fillId="6" borderId="27" xfId="0" applyFill="1" applyBorder="1" applyAlignment="1">
      <alignment horizontal="left" vertical="center" wrapText="1" indent="2"/>
    </xf>
    <xf numFmtId="0" fontId="0" fillId="6" borderId="28" xfId="0" applyFill="1" applyBorder="1" applyAlignment="1">
      <alignment vertical="center" wrapText="1"/>
    </xf>
    <xf numFmtId="0" fontId="0" fillId="6" borderId="33" xfId="0" applyFill="1" applyBorder="1" applyAlignment="1">
      <alignment horizontal="left" vertical="center" indent="1"/>
    </xf>
    <xf numFmtId="0" fontId="0" fillId="6" borderId="33" xfId="0" applyFill="1" applyBorder="1" applyAlignment="1">
      <alignment horizontal="left" vertical="center" indent="2"/>
    </xf>
    <xf numFmtId="0" fontId="0" fillId="2" borderId="27" xfId="0" applyFont="1" applyFill="1" applyBorder="1" applyAlignment="1">
      <alignment vertical="center"/>
    </xf>
    <xf numFmtId="0" fontId="25" fillId="2" borderId="28" xfId="83" applyFont="1" applyFill="1" applyBorder="1" applyAlignment="1">
      <alignment horizontal="left" vertical="center" wrapText="1" indent="1"/>
    </xf>
    <xf numFmtId="0" fontId="67" fillId="55" borderId="33" xfId="145" applyBorder="1">
      <alignment horizontal="center" vertical="center"/>
    </xf>
    <xf numFmtId="0" fontId="25" fillId="2" borderId="31" xfId="83" applyFont="1" applyFill="1" applyBorder="1" applyAlignment="1">
      <alignment horizontal="left" vertical="center" indent="1"/>
    </xf>
    <xf numFmtId="0" fontId="0" fillId="6" borderId="156" xfId="0" applyFont="1" applyFill="1" applyBorder="1">
      <alignment vertical="center"/>
    </xf>
    <xf numFmtId="0" fontId="0" fillId="6" borderId="156" xfId="0" applyFill="1" applyBorder="1">
      <alignment vertical="center"/>
    </xf>
    <xf numFmtId="0" fontId="22" fillId="6" borderId="156" xfId="0" applyFont="1" applyFill="1" applyBorder="1" applyAlignment="1">
      <alignment vertical="center"/>
    </xf>
    <xf numFmtId="0" fontId="22" fillId="6" borderId="156" xfId="0" applyFont="1" applyFill="1" applyBorder="1" applyAlignment="1" applyProtection="1">
      <alignment vertical="center"/>
    </xf>
    <xf numFmtId="0" fontId="25" fillId="13" borderId="27" xfId="3" applyFont="1" applyBorder="1">
      <alignment horizontal="center" vertical="center"/>
    </xf>
    <xf numFmtId="0" fontId="24" fillId="6" borderId="154" xfId="0" applyFont="1" applyFill="1" applyBorder="1" applyAlignment="1">
      <alignment horizontal="center" vertical="center" wrapText="1"/>
    </xf>
    <xf numFmtId="0" fontId="24" fillId="6" borderId="152" xfId="0" applyFont="1" applyFill="1" applyBorder="1" applyAlignment="1">
      <alignment horizontal="center" vertical="center" wrapText="1"/>
    </xf>
    <xf numFmtId="0" fontId="22" fillId="6" borderId="154" xfId="5" applyFont="1" applyBorder="1">
      <alignment horizontal="center" wrapText="1"/>
    </xf>
    <xf numFmtId="0" fontId="22" fillId="6" borderId="151" xfId="5" applyFont="1" applyBorder="1">
      <alignment horizontal="center" wrapText="1"/>
    </xf>
    <xf numFmtId="0" fontId="22" fillId="6" borderId="152" xfId="5" applyFont="1" applyBorder="1">
      <alignment horizontal="center" wrapText="1"/>
    </xf>
    <xf numFmtId="0" fontId="24" fillId="6" borderId="153" xfId="5" applyFont="1" applyFill="1" applyBorder="1" applyAlignment="1">
      <alignment horizontal="center" vertical="center" wrapText="1"/>
    </xf>
    <xf numFmtId="2" fontId="22" fillId="15" borderId="156" xfId="49" applyNumberFormat="1" applyFont="1" applyBorder="1">
      <alignment vertical="center"/>
    </xf>
    <xf numFmtId="2" fontId="22" fillId="15" borderId="27" xfId="49" applyNumberFormat="1" applyFont="1" applyBorder="1">
      <alignment vertical="center"/>
    </xf>
    <xf numFmtId="2" fontId="22" fillId="15" borderId="28" xfId="49" applyNumberFormat="1" applyFont="1" applyBorder="1">
      <alignment vertical="center"/>
    </xf>
    <xf numFmtId="0" fontId="22" fillId="13" borderId="157" xfId="3" applyFont="1" applyBorder="1">
      <alignment horizontal="center" vertical="center"/>
    </xf>
    <xf numFmtId="0" fontId="22" fillId="13" borderId="159" xfId="3" applyFont="1" applyBorder="1">
      <alignment horizontal="center" vertical="center"/>
    </xf>
    <xf numFmtId="0" fontId="22" fillId="13" borderId="155" xfId="3" applyFont="1" applyBorder="1">
      <alignment horizontal="center" vertical="center"/>
    </xf>
    <xf numFmtId="2" fontId="22" fillId="15" borderId="25" xfId="49" applyNumberFormat="1" applyFont="1" applyBorder="1">
      <alignment vertical="center"/>
    </xf>
    <xf numFmtId="2" fontId="22" fillId="15" borderId="26" xfId="49" applyNumberFormat="1" applyFont="1" applyBorder="1">
      <alignment vertical="center"/>
    </xf>
    <xf numFmtId="0" fontId="20" fillId="6" borderId="153" xfId="0" applyFont="1" applyFill="1" applyBorder="1" applyAlignment="1">
      <alignment vertical="center"/>
    </xf>
    <xf numFmtId="0" fontId="24" fillId="6" borderId="156" xfId="0" applyFont="1" applyFill="1" applyBorder="1" applyAlignment="1" applyProtection="1">
      <alignment horizontal="left" vertical="center"/>
    </xf>
    <xf numFmtId="0" fontId="24" fillId="6" borderId="154" xfId="5" applyFont="1" applyFill="1" applyBorder="1" applyAlignment="1">
      <alignment horizontal="center" vertical="center" wrapText="1"/>
    </xf>
    <xf numFmtId="0" fontId="40" fillId="48" borderId="35" xfId="3" applyFont="1" applyFill="1" applyBorder="1">
      <alignment horizontal="center" vertical="center"/>
    </xf>
    <xf numFmtId="0" fontId="50" fillId="48" borderId="25" xfId="3" applyFont="1" applyFill="1" applyBorder="1">
      <alignment horizontal="center" vertical="center"/>
    </xf>
    <xf numFmtId="0" fontId="22" fillId="15" borderId="156" xfId="55" applyFont="1" applyBorder="1">
      <alignment horizontal="center" vertical="center" wrapText="1"/>
    </xf>
    <xf numFmtId="0" fontId="22" fillId="15" borderId="28" xfId="55" applyFont="1" applyBorder="1">
      <alignment horizontal="center" vertical="center" wrapText="1"/>
    </xf>
    <xf numFmtId="0" fontId="22" fillId="6" borderId="156" xfId="0" applyFont="1" applyFill="1" applyBorder="1" applyAlignment="1">
      <alignment horizontal="left" vertical="center"/>
    </xf>
    <xf numFmtId="0" fontId="24" fillId="6" borderId="156" xfId="0" applyFont="1" applyFill="1" applyBorder="1" applyAlignment="1">
      <alignment vertical="center" wrapText="1"/>
    </xf>
    <xf numFmtId="0" fontId="22" fillId="6" borderId="156" xfId="0" applyFont="1" applyFill="1" applyBorder="1">
      <alignment vertical="center"/>
    </xf>
    <xf numFmtId="0" fontId="0" fillId="6" borderId="156" xfId="0" applyFont="1" applyFill="1" applyBorder="1" applyAlignment="1">
      <alignment horizontal="left" vertical="center" wrapText="1"/>
    </xf>
    <xf numFmtId="0" fontId="0" fillId="6" borderId="156" xfId="0" applyFont="1" applyFill="1" applyBorder="1" applyAlignment="1">
      <alignment horizontal="left" vertical="center"/>
    </xf>
    <xf numFmtId="3" fontId="22" fillId="13" borderId="157" xfId="3" applyNumberFormat="1" applyFont="1" applyBorder="1">
      <alignment horizontal="center" vertical="center"/>
    </xf>
    <xf numFmtId="0" fontId="67" fillId="55" borderId="38" xfId="145" applyNumberFormat="1" applyBorder="1">
      <alignment horizontal="center" vertical="center"/>
    </xf>
    <xf numFmtId="0" fontId="25" fillId="0" borderId="156" xfId="0" applyFont="1" applyFill="1" applyBorder="1" applyAlignment="1">
      <alignment horizontal="left"/>
    </xf>
    <xf numFmtId="3" fontId="40" fillId="6" borderId="35" xfId="30" applyFont="1" applyBorder="1">
      <alignment horizontal="right" vertical="center"/>
    </xf>
    <xf numFmtId="3" fontId="40" fillId="43" borderId="154" xfId="6" applyFont="1" applyBorder="1">
      <alignment horizontal="right" vertical="center"/>
    </xf>
    <xf numFmtId="0" fontId="67" fillId="55" borderId="157" xfId="145" applyBorder="1">
      <alignment horizontal="center" vertical="center"/>
    </xf>
    <xf numFmtId="0" fontId="67" fillId="55" borderId="159" xfId="145" applyBorder="1">
      <alignment horizontal="center" vertical="center"/>
    </xf>
    <xf numFmtId="0" fontId="40" fillId="48" borderId="159" xfId="3" applyFont="1" applyFill="1" applyBorder="1">
      <alignment horizontal="center" vertical="center"/>
    </xf>
    <xf numFmtId="0" fontId="40" fillId="48" borderId="155" xfId="3" applyFont="1" applyFill="1" applyBorder="1">
      <alignment horizontal="center" vertical="center"/>
    </xf>
    <xf numFmtId="0" fontId="24" fillId="6" borderId="100" xfId="5" applyFont="1" applyBorder="1" applyAlignment="1">
      <alignment horizontal="center" vertical="center" wrapText="1"/>
    </xf>
    <xf numFmtId="0" fontId="40" fillId="48" borderId="157" xfId="3" applyFont="1" applyFill="1" applyBorder="1">
      <alignment horizontal="center" vertical="center"/>
    </xf>
    <xf numFmtId="0" fontId="24" fillId="6" borderId="48" xfId="5" applyFont="1" applyBorder="1" applyAlignment="1">
      <alignment horizontal="center" vertical="center" wrapText="1"/>
    </xf>
    <xf numFmtId="3" fontId="40" fillId="41" borderId="35" xfId="11" applyFont="1" applyBorder="1">
      <alignment horizontal="right" vertical="center"/>
      <protection locked="0"/>
    </xf>
    <xf numFmtId="3" fontId="40" fillId="41" borderId="156" xfId="11" applyFont="1" applyBorder="1">
      <alignment horizontal="right" vertical="center"/>
      <protection locked="0"/>
    </xf>
    <xf numFmtId="0" fontId="40" fillId="6" borderId="156" xfId="0" applyFont="1" applyFill="1" applyBorder="1" applyAlignment="1" applyProtection="1">
      <alignment horizontal="left" vertical="center"/>
    </xf>
    <xf numFmtId="0" fontId="57" fillId="6" borderId="27" xfId="0" applyFont="1" applyFill="1" applyBorder="1" applyAlignment="1">
      <alignment horizontal="left" vertical="center"/>
    </xf>
    <xf numFmtId="0" fontId="40" fillId="43" borderId="28" xfId="9" applyFont="1" applyBorder="1" applyProtection="1">
      <alignment horizontal="left" vertical="center"/>
    </xf>
    <xf numFmtId="0" fontId="40" fillId="6" borderId="160" xfId="0" applyFont="1" applyFill="1" applyBorder="1" applyAlignment="1">
      <alignment horizontal="left"/>
    </xf>
    <xf numFmtId="0" fontId="40" fillId="6" borderId="161" xfId="0" applyFont="1" applyFill="1" applyBorder="1" applyAlignment="1">
      <alignment horizontal="left"/>
    </xf>
    <xf numFmtId="0" fontId="24" fillId="6" borderId="153" xfId="0" applyFont="1" applyFill="1" applyBorder="1">
      <alignment vertical="center"/>
    </xf>
    <xf numFmtId="0" fontId="24" fillId="53" borderId="100" xfId="0" applyFont="1" applyFill="1" applyBorder="1" applyAlignment="1" applyProtection="1">
      <alignment horizontal="center" vertical="center" wrapText="1"/>
    </xf>
    <xf numFmtId="3" fontId="40" fillId="41" borderId="157" xfId="11" applyFont="1" applyBorder="1">
      <alignment horizontal="right" vertical="center"/>
      <protection locked="0"/>
    </xf>
    <xf numFmtId="3" fontId="40" fillId="41" borderId="26" xfId="11" applyFont="1" applyBorder="1">
      <alignment horizontal="right" vertical="center"/>
      <protection locked="0"/>
    </xf>
    <xf numFmtId="3" fontId="40" fillId="43" borderId="26" xfId="6" applyFont="1" applyBorder="1" applyAlignment="1" applyProtection="1">
      <alignment vertical="center"/>
    </xf>
    <xf numFmtId="0" fontId="24" fillId="53" borderId="154" xfId="0" applyFont="1" applyFill="1" applyBorder="1" applyAlignment="1" applyProtection="1">
      <alignment horizontal="center" vertical="center" wrapText="1"/>
    </xf>
    <xf numFmtId="0" fontId="40" fillId="6" borderId="28" xfId="0" applyFont="1" applyFill="1" applyBorder="1" applyAlignment="1">
      <alignment horizontal="left"/>
    </xf>
    <xf numFmtId="0" fontId="0" fillId="6" borderId="25" xfId="0" applyFont="1" applyFill="1" applyBorder="1" applyAlignment="1" applyProtection="1">
      <alignment horizontal="center" vertical="center" wrapText="1"/>
    </xf>
    <xf numFmtId="0" fontId="0" fillId="6" borderId="33" xfId="0" applyFont="1" applyFill="1" applyBorder="1" applyAlignment="1">
      <alignment horizontal="left" vertical="center" indent="1"/>
    </xf>
    <xf numFmtId="0" fontId="0" fillId="6" borderId="156" xfId="0" applyFont="1" applyFill="1" applyBorder="1" applyAlignment="1">
      <alignment vertical="center"/>
    </xf>
    <xf numFmtId="0" fontId="0" fillId="6" borderId="155" xfId="0" applyFont="1" applyFill="1" applyBorder="1" applyAlignment="1">
      <alignment horizontal="left" vertical="center" wrapText="1"/>
    </xf>
    <xf numFmtId="0" fontId="0" fillId="6" borderId="33" xfId="0" applyFont="1" applyFill="1" applyBorder="1" applyAlignment="1">
      <alignment horizontal="left" vertical="center" wrapText="1"/>
    </xf>
    <xf numFmtId="0" fontId="32" fillId="6" borderId="162" xfId="0" applyFont="1" applyFill="1" applyBorder="1" applyAlignment="1">
      <alignment vertical="center"/>
    </xf>
    <xf numFmtId="0" fontId="32" fillId="6" borderId="162" xfId="0" applyFont="1" applyFill="1" applyBorder="1" applyAlignment="1" applyProtection="1">
      <alignment horizontal="left" vertical="center"/>
    </xf>
    <xf numFmtId="0" fontId="24" fillId="6" borderId="140" xfId="5" applyFont="1" applyBorder="1">
      <alignment horizontal="center" wrapText="1"/>
    </xf>
    <xf numFmtId="0" fontId="0" fillId="0" borderId="27" xfId="0" applyFont="1" applyFill="1" applyBorder="1" applyAlignment="1">
      <alignment horizontal="left" indent="2"/>
    </xf>
    <xf numFmtId="0" fontId="40" fillId="6" borderId="155" xfId="0" applyFont="1" applyBorder="1">
      <alignment vertical="center"/>
    </xf>
    <xf numFmtId="0" fontId="40" fillId="0" borderId="36" xfId="0" applyFont="1" applyFill="1" applyBorder="1" applyAlignment="1">
      <alignment horizontal="left" indent="1"/>
    </xf>
    <xf numFmtId="0" fontId="24" fillId="0" borderId="44" xfId="0" applyFont="1" applyFill="1" applyBorder="1" applyAlignment="1" applyProtection="1">
      <alignment horizontal="left" vertical="center"/>
    </xf>
    <xf numFmtId="0" fontId="25" fillId="0" borderId="27" xfId="0" applyFont="1" applyFill="1" applyBorder="1" applyAlignment="1">
      <alignment horizontal="left" indent="1"/>
    </xf>
    <xf numFmtId="0" fontId="0" fillId="13" borderId="157" xfId="3" applyFont="1" applyBorder="1">
      <alignment horizontal="center" vertical="center"/>
    </xf>
    <xf numFmtId="0" fontId="24" fillId="6" borderId="152" xfId="0" applyFont="1" applyFill="1" applyBorder="1" applyAlignment="1">
      <alignment vertical="center"/>
    </xf>
    <xf numFmtId="0" fontId="0" fillId="6" borderId="27" xfId="0" applyFont="1" applyFill="1" applyBorder="1" applyAlignment="1">
      <alignment horizontal="left" indent="3"/>
    </xf>
    <xf numFmtId="0" fontId="0" fillId="6" borderId="27" xfId="0" applyFont="1" applyFill="1" applyBorder="1" applyAlignment="1">
      <alignment horizontal="left" indent="1"/>
    </xf>
    <xf numFmtId="0" fontId="0" fillId="0" borderId="27" xfId="0" applyFont="1" applyFill="1" applyBorder="1" applyAlignment="1">
      <alignment horizontal="left" indent="3"/>
    </xf>
    <xf numFmtId="0" fontId="0" fillId="6" borderId="27" xfId="0" applyFont="1" applyFill="1" applyBorder="1" applyAlignment="1"/>
    <xf numFmtId="0" fontId="0" fillId="0" borderId="27" xfId="0" applyFont="1" applyFill="1" applyBorder="1" applyAlignment="1" applyProtection="1">
      <alignment horizontal="left" vertical="center"/>
    </xf>
    <xf numFmtId="0" fontId="0" fillId="13" borderId="155" xfId="3" applyFont="1" applyBorder="1">
      <alignment horizontal="center" vertical="center"/>
    </xf>
    <xf numFmtId="0" fontId="67" fillId="6" borderId="155" xfId="29" applyBorder="1">
      <alignment horizontal="center" vertical="center"/>
    </xf>
    <xf numFmtId="0" fontId="20" fillId="6" borderId="163" xfId="0" applyFont="1" applyFill="1" applyBorder="1" applyAlignment="1"/>
    <xf numFmtId="0" fontId="0" fillId="6" borderId="157" xfId="0" applyFont="1" applyFill="1" applyBorder="1" applyAlignment="1">
      <alignment horizontal="center" vertical="center"/>
    </xf>
    <xf numFmtId="0" fontId="0" fillId="0" borderId="156" xfId="0" applyFont="1" applyFill="1" applyBorder="1" applyAlignment="1">
      <alignment horizontal="left"/>
    </xf>
    <xf numFmtId="0" fontId="67" fillId="55" borderId="155" xfId="145" applyBorder="1">
      <alignment horizontal="center" vertical="center"/>
    </xf>
    <xf numFmtId="0" fontId="24" fillId="6" borderId="152" xfId="5" applyFont="1" applyBorder="1">
      <alignment horizontal="center" wrapText="1"/>
    </xf>
    <xf numFmtId="0" fontId="24" fillId="6" borderId="154" xfId="0" applyFont="1" applyFill="1" applyBorder="1" applyAlignment="1">
      <alignment horizontal="center" vertical="center"/>
    </xf>
    <xf numFmtId="0" fontId="0" fillId="13" borderId="159" xfId="3" applyFont="1" applyBorder="1">
      <alignment horizontal="center" vertical="center"/>
    </xf>
    <xf numFmtId="0" fontId="0" fillId="6" borderId="155" xfId="0" applyFont="1" applyFill="1" applyBorder="1" applyAlignment="1">
      <alignment vertical="center" wrapText="1"/>
    </xf>
    <xf numFmtId="0" fontId="0" fillId="6" borderId="140" xfId="0" applyFont="1" applyFill="1" applyBorder="1" applyAlignment="1">
      <alignment horizontal="left" vertical="center" wrapText="1"/>
    </xf>
    <xf numFmtId="0" fontId="0" fillId="0" borderId="28" xfId="0" applyFont="1" applyFill="1" applyBorder="1" applyAlignment="1">
      <alignment horizontal="left" indent="3"/>
    </xf>
    <xf numFmtId="0" fontId="0" fillId="13" borderId="27" xfId="3" applyFont="1" applyBorder="1">
      <alignment horizontal="center" vertical="center"/>
    </xf>
    <xf numFmtId="0" fontId="20" fillId="6" borderId="153" xfId="0" applyFont="1" applyFill="1" applyBorder="1" applyAlignment="1"/>
    <xf numFmtId="0" fontId="0" fillId="6" borderId="162" xfId="0" applyFont="1" applyFill="1" applyBorder="1">
      <alignment vertical="center"/>
    </xf>
    <xf numFmtId="0" fontId="0" fillId="6" borderId="142" xfId="0" applyFont="1" applyFill="1" applyBorder="1" applyProtection="1">
      <alignment vertical="center"/>
    </xf>
    <xf numFmtId="0" fontId="0" fillId="6" borderId="31" xfId="0" applyFont="1" applyFill="1" applyBorder="1" applyAlignment="1">
      <alignment horizontal="left" vertical="center" wrapText="1"/>
    </xf>
    <xf numFmtId="0" fontId="40" fillId="48" borderId="22" xfId="0" applyFont="1" applyFill="1" applyBorder="1">
      <alignment vertical="center"/>
    </xf>
    <xf numFmtId="0" fontId="40" fillId="48" borderId="165" xfId="0" applyFont="1" applyFill="1" applyBorder="1">
      <alignment vertical="center"/>
    </xf>
    <xf numFmtId="0" fontId="40" fillId="48" borderId="139" xfId="0" applyFont="1" applyFill="1" applyBorder="1">
      <alignment vertical="center"/>
    </xf>
    <xf numFmtId="0" fontId="67" fillId="55" borderId="156" xfId="145" applyBorder="1">
      <alignment horizontal="center" vertical="center"/>
    </xf>
    <xf numFmtId="0" fontId="23" fillId="6" borderId="166" xfId="0" applyFont="1" applyFill="1" applyBorder="1" applyAlignment="1">
      <alignment vertical="center"/>
    </xf>
    <xf numFmtId="0" fontId="0" fillId="6" borderId="167" xfId="0" applyFont="1" applyFill="1" applyBorder="1">
      <alignment vertical="center"/>
    </xf>
    <xf numFmtId="0" fontId="0" fillId="6" borderId="154" xfId="0" applyFont="1" applyFill="1" applyBorder="1" applyAlignment="1">
      <alignment horizontal="center" vertical="center"/>
    </xf>
    <xf numFmtId="0" fontId="67" fillId="55" borderId="154" xfId="145" applyBorder="1">
      <alignment horizontal="center" vertical="center"/>
    </xf>
    <xf numFmtId="0" fontId="24" fillId="6" borderId="154" xfId="5" applyFont="1" applyBorder="1">
      <alignment horizontal="center" wrapText="1"/>
    </xf>
    <xf numFmtId="0" fontId="24" fillId="6" borderId="158" xfId="0" applyFont="1" applyFill="1" applyBorder="1" applyAlignment="1">
      <alignment vertical="center"/>
    </xf>
    <xf numFmtId="0" fontId="24" fillId="13" borderId="164" xfId="3" applyFont="1" applyBorder="1">
      <alignment horizontal="center" vertical="center"/>
    </xf>
    <xf numFmtId="0" fontId="24" fillId="13" borderId="165" xfId="3" applyFont="1" applyBorder="1">
      <alignment horizontal="center" vertical="center"/>
    </xf>
    <xf numFmtId="0" fontId="0" fillId="6" borderId="153" xfId="0" applyFont="1" applyFill="1" applyBorder="1">
      <alignment vertical="center"/>
    </xf>
    <xf numFmtId="0" fontId="67" fillId="6" borderId="157" xfId="29" applyBorder="1">
      <alignment horizontal="center" vertical="center"/>
    </xf>
    <xf numFmtId="0" fontId="67" fillId="6" borderId="159" xfId="29" applyBorder="1">
      <alignment horizontal="center" vertical="center"/>
    </xf>
    <xf numFmtId="0" fontId="0" fillId="6" borderId="153" xfId="0" applyFont="1" applyFill="1" applyBorder="1" applyProtection="1">
      <alignment vertical="center"/>
    </xf>
    <xf numFmtId="0" fontId="0" fillId="6" borderId="130" xfId="0" applyFont="1" applyBorder="1">
      <alignment vertical="center"/>
    </xf>
    <xf numFmtId="3" fontId="42" fillId="49" borderId="20" xfId="20" applyFont="1" applyFill="1" applyBorder="1">
      <alignment horizontal="right" vertical="center"/>
      <protection locked="0"/>
    </xf>
    <xf numFmtId="0" fontId="68" fillId="6" borderId="89" xfId="0" applyFont="1" applyFill="1" applyBorder="1">
      <alignment vertical="center"/>
    </xf>
    <xf numFmtId="0" fontId="67" fillId="55" borderId="25" xfId="145" applyFont="1" applyBorder="1">
      <alignment horizontal="center" vertical="center"/>
    </xf>
    <xf numFmtId="0" fontId="67" fillId="55" borderId="33" xfId="145" applyFont="1" applyBorder="1">
      <alignment horizontal="center" vertical="center"/>
    </xf>
    <xf numFmtId="3" fontId="42" fillId="49" borderId="37" xfId="20" applyFont="1" applyFill="1" applyBorder="1">
      <alignment horizontal="right" vertical="center"/>
      <protection locked="0"/>
    </xf>
    <xf numFmtId="3" fontId="42" fillId="49" borderId="25" xfId="20" applyFont="1" applyFill="1" applyBorder="1">
      <alignment horizontal="right" vertical="center"/>
      <protection locked="0"/>
    </xf>
    <xf numFmtId="3" fontId="42" fillId="49" borderId="33" xfId="20" applyFont="1" applyFill="1" applyBorder="1">
      <alignment horizontal="right" vertical="center"/>
      <protection locked="0"/>
    </xf>
    <xf numFmtId="3" fontId="42" fillId="49" borderId="26" xfId="20" applyFont="1" applyFill="1" applyBorder="1">
      <alignment horizontal="right" vertical="center"/>
      <protection locked="0"/>
    </xf>
    <xf numFmtId="3" fontId="42" fillId="49" borderId="21" xfId="20" applyFont="1" applyFill="1" applyBorder="1">
      <alignment horizontal="right" vertical="center"/>
      <protection locked="0"/>
    </xf>
    <xf numFmtId="3" fontId="42" fillId="49" borderId="31" xfId="20" applyFont="1" applyFill="1" applyBorder="1">
      <alignment horizontal="right" vertical="center"/>
      <protection locked="0"/>
    </xf>
    <xf numFmtId="0" fontId="0" fillId="6" borderId="0" xfId="2" applyFont="1" applyBorder="1">
      <alignment horizontal="center" vertical="center"/>
    </xf>
    <xf numFmtId="0" fontId="0" fillId="6" borderId="124" xfId="0" applyFont="1" applyFill="1" applyBorder="1" applyAlignment="1">
      <alignment vertical="center"/>
    </xf>
    <xf numFmtId="3" fontId="0" fillId="6" borderId="157" xfId="30" applyFont="1" applyBorder="1">
      <alignment horizontal="right" vertical="center"/>
    </xf>
    <xf numFmtId="3" fontId="0" fillId="6" borderId="159" xfId="30" applyFont="1" applyBorder="1">
      <alignment horizontal="right" vertical="center"/>
    </xf>
    <xf numFmtId="3" fontId="0" fillId="6" borderId="34" xfId="30" applyFont="1" applyBorder="1">
      <alignment horizontal="right" vertical="center"/>
    </xf>
    <xf numFmtId="0" fontId="67" fillId="55" borderId="34" xfId="145" applyFont="1" applyBorder="1">
      <alignment horizontal="center" vertical="center"/>
    </xf>
    <xf numFmtId="3" fontId="0" fillId="6" borderId="22" xfId="30" applyFont="1" applyBorder="1">
      <alignment horizontal="right" vertical="center"/>
    </xf>
    <xf numFmtId="0" fontId="67" fillId="55" borderId="20" xfId="145" applyFont="1" applyBorder="1">
      <alignment horizontal="center" vertical="center"/>
    </xf>
    <xf numFmtId="0" fontId="67" fillId="55" borderId="44" xfId="145" applyFont="1" applyBorder="1">
      <alignment horizontal="center" vertical="center"/>
    </xf>
    <xf numFmtId="0" fontId="67" fillId="55" borderId="22" xfId="145" applyFont="1" applyBorder="1">
      <alignment horizontal="center" vertical="center"/>
    </xf>
    <xf numFmtId="3" fontId="42" fillId="6" borderId="20" xfId="30" applyFont="1" applyBorder="1">
      <alignment horizontal="right" vertical="center"/>
    </xf>
    <xf numFmtId="0" fontId="0" fillId="6" borderId="44" xfId="0" applyFont="1" applyBorder="1" applyAlignment="1">
      <alignment vertical="center"/>
    </xf>
    <xf numFmtId="3" fontId="0" fillId="41" borderId="22" xfId="11" applyFont="1" applyBorder="1">
      <alignment horizontal="right" vertical="center"/>
      <protection locked="0"/>
    </xf>
    <xf numFmtId="3" fontId="0" fillId="41" borderId="22" xfId="11" applyFont="1" applyBorder="1" applyAlignment="1">
      <alignment horizontal="right" vertical="center" wrapText="1"/>
      <protection locked="0"/>
    </xf>
    <xf numFmtId="3" fontId="0" fillId="6" borderId="155" xfId="30" applyFont="1" applyBorder="1">
      <alignment horizontal="right" vertical="center"/>
    </xf>
    <xf numFmtId="0" fontId="0" fillId="6" borderId="27" xfId="0" applyFont="1" applyBorder="1" applyAlignment="1">
      <alignment vertical="center"/>
    </xf>
    <xf numFmtId="0" fontId="0" fillId="6" borderId="28" xfId="0" applyFont="1" applyBorder="1" applyAlignment="1">
      <alignment vertical="center"/>
    </xf>
    <xf numFmtId="0" fontId="67" fillId="55" borderId="157" xfId="145" applyFont="1" applyBorder="1">
      <alignment horizontal="center" vertical="center"/>
    </xf>
    <xf numFmtId="0" fontId="67" fillId="55" borderId="159" xfId="145" applyFont="1" applyBorder="1">
      <alignment horizontal="center" vertical="center"/>
    </xf>
    <xf numFmtId="0" fontId="67" fillId="55" borderId="21" xfId="145" applyFont="1" applyBorder="1">
      <alignment horizontal="center" vertical="center"/>
    </xf>
    <xf numFmtId="0" fontId="22" fillId="41" borderId="156" xfId="18" applyFont="1" applyBorder="1" applyAlignment="1" applyProtection="1">
      <alignment horizontal="center" vertical="center" wrapText="1"/>
      <protection locked="0"/>
    </xf>
    <xf numFmtId="0" fontId="0" fillId="6" borderId="156" xfId="0" applyFont="1" applyFill="1" applyBorder="1" applyAlignment="1" applyProtection="1">
      <alignment horizontal="left" vertical="center"/>
    </xf>
    <xf numFmtId="0" fontId="40" fillId="6" borderId="159" xfId="0" applyFont="1" applyBorder="1">
      <alignment vertical="center"/>
    </xf>
    <xf numFmtId="0" fontId="50" fillId="48" borderId="157" xfId="0" applyFont="1" applyFill="1" applyBorder="1">
      <alignment vertical="center"/>
    </xf>
    <xf numFmtId="0" fontId="50" fillId="48" borderId="159" xfId="0" applyFont="1" applyFill="1" applyBorder="1">
      <alignment vertical="center"/>
    </xf>
    <xf numFmtId="0" fontId="50" fillId="48" borderId="155" xfId="0" applyFont="1" applyFill="1" applyBorder="1">
      <alignment vertical="center"/>
    </xf>
    <xf numFmtId="0" fontId="47" fillId="6" borderId="0" xfId="0" applyFont="1" applyFill="1" applyBorder="1" applyAlignment="1">
      <alignment horizontal="center" vertical="center"/>
    </xf>
    <xf numFmtId="0" fontId="60" fillId="6" borderId="0" xfId="0" applyFont="1" applyFill="1" applyBorder="1">
      <alignment vertical="center"/>
    </xf>
    <xf numFmtId="0" fontId="50" fillId="6" borderId="0" xfId="0" applyFont="1" applyFill="1" applyBorder="1">
      <alignment vertical="center"/>
    </xf>
    <xf numFmtId="0" fontId="47" fillId="6" borderId="0" xfId="0" applyFont="1" applyFill="1" applyBorder="1">
      <alignment vertical="center"/>
    </xf>
    <xf numFmtId="0" fontId="40" fillId="6" borderId="0" xfId="0" applyFont="1" applyFill="1" applyBorder="1" applyAlignment="1">
      <alignment horizontal="left" indent="1"/>
    </xf>
    <xf numFmtId="0" fontId="50" fillId="48" borderId="151" xfId="0" applyFont="1" applyFill="1" applyBorder="1">
      <alignment vertical="center"/>
    </xf>
    <xf numFmtId="0" fontId="0" fillId="6" borderId="130" xfId="0" applyBorder="1">
      <alignment vertical="center"/>
    </xf>
    <xf numFmtId="0" fontId="24" fillId="13" borderId="151" xfId="3" applyFont="1" applyBorder="1">
      <alignment horizontal="center" vertical="center"/>
    </xf>
    <xf numFmtId="0" fontId="40" fillId="6" borderId="156" xfId="0" applyFont="1" applyFill="1" applyBorder="1" applyAlignment="1"/>
    <xf numFmtId="173" fontId="24" fillId="6" borderId="151" xfId="35" applyFont="1" applyBorder="1">
      <alignment horizontal="center" vertical="center" wrapText="1"/>
    </xf>
    <xf numFmtId="0" fontId="32" fillId="6" borderId="162" xfId="0" applyFont="1" applyFill="1" applyBorder="1" applyAlignment="1" applyProtection="1">
      <alignment vertical="center"/>
    </xf>
    <xf numFmtId="0" fontId="24" fillId="6" borderId="104" xfId="0" applyFont="1" applyFill="1" applyBorder="1" applyAlignment="1" applyProtection="1">
      <alignment horizontal="left" vertical="center"/>
    </xf>
    <xf numFmtId="0" fontId="0" fillId="6" borderId="27" xfId="0" applyFont="1" applyFill="1" applyBorder="1" applyAlignment="1">
      <alignment horizontal="left" wrapText="1" indent="1"/>
    </xf>
    <xf numFmtId="0" fontId="0" fillId="6" borderId="27" xfId="0" applyFont="1" applyFill="1" applyBorder="1" applyAlignment="1">
      <alignment horizontal="left"/>
    </xf>
    <xf numFmtId="0" fontId="32" fillId="6" borderId="124" xfId="0" applyFont="1" applyFill="1" applyBorder="1" applyAlignment="1">
      <alignment vertical="center"/>
    </xf>
    <xf numFmtId="0" fontId="24" fillId="13" borderId="162" xfId="3" applyFont="1" applyBorder="1">
      <alignment horizontal="center" vertical="center"/>
    </xf>
    <xf numFmtId="173" fontId="24" fillId="6" borderId="154" xfId="35" applyFont="1" applyBorder="1">
      <alignment horizontal="center" vertical="center" wrapText="1"/>
    </xf>
    <xf numFmtId="0" fontId="40" fillId="13" borderId="20" xfId="3" applyFont="1" applyBorder="1">
      <alignment horizontal="center" vertical="center"/>
    </xf>
    <xf numFmtId="0" fontId="0" fillId="6" borderId="44" xfId="0" applyFont="1" applyFill="1" applyBorder="1" applyAlignment="1">
      <alignment vertical="center"/>
    </xf>
    <xf numFmtId="0" fontId="0" fillId="6" borderId="169" xfId="0" applyFont="1" applyFill="1" applyBorder="1">
      <alignment vertical="center"/>
    </xf>
    <xf numFmtId="3" fontId="40" fillId="6" borderId="159" xfId="30" applyFont="1" applyBorder="1">
      <alignment horizontal="right" vertical="center"/>
    </xf>
    <xf numFmtId="0" fontId="24" fillId="43" borderId="25" xfId="9" applyFont="1" applyBorder="1">
      <alignment horizontal="left" vertical="center"/>
    </xf>
    <xf numFmtId="3" fontId="40" fillId="43" borderId="20" xfId="6" applyFont="1" applyBorder="1">
      <alignment horizontal="right" vertical="center"/>
    </xf>
    <xf numFmtId="3" fontId="40" fillId="43" borderId="33" xfId="6" applyFont="1" applyBorder="1">
      <alignment horizontal="right" vertical="center"/>
    </xf>
    <xf numFmtId="0" fontId="25" fillId="6" borderId="36" xfId="0" applyFont="1" applyFill="1" applyBorder="1" applyAlignment="1">
      <alignment horizontal="left" indent="1"/>
    </xf>
    <xf numFmtId="3" fontId="0" fillId="43" borderId="20" xfId="6" applyFont="1" applyBorder="1">
      <alignment horizontal="right" vertical="center"/>
    </xf>
    <xf numFmtId="0" fontId="47" fillId="13" borderId="151" xfId="3" applyFont="1" applyBorder="1">
      <alignment horizontal="center" vertical="center"/>
    </xf>
    <xf numFmtId="0" fontId="40" fillId="48" borderId="42" xfId="0" applyFont="1" applyFill="1" applyBorder="1">
      <alignment vertical="center"/>
    </xf>
    <xf numFmtId="0" fontId="22" fillId="6" borderId="159" xfId="0" applyFont="1" applyFill="1" applyBorder="1" applyAlignment="1" applyProtection="1">
      <alignment horizontal="center" vertical="center"/>
    </xf>
    <xf numFmtId="0" fontId="0" fillId="2" borderId="155" xfId="0" applyFont="1" applyFill="1" applyBorder="1" applyAlignment="1">
      <alignment horizontal="left" vertical="center"/>
    </xf>
    <xf numFmtId="0" fontId="22" fillId="6" borderId="156" xfId="0" applyFont="1" applyFill="1" applyBorder="1" applyAlignment="1" applyProtection="1">
      <alignment horizontal="left" vertical="center"/>
    </xf>
    <xf numFmtId="0" fontId="24" fillId="6" borderId="89" xfId="0" applyFont="1" applyFill="1" applyBorder="1">
      <alignment vertical="center"/>
    </xf>
    <xf numFmtId="0" fontId="40" fillId="6" borderId="44" xfId="0" applyFont="1" applyFill="1" applyBorder="1" applyAlignment="1"/>
    <xf numFmtId="0" fontId="40" fillId="6" borderId="44" xfId="0" applyFont="1" applyFill="1" applyBorder="1" applyAlignment="1">
      <alignment horizontal="left" indent="1"/>
    </xf>
    <xf numFmtId="0" fontId="40" fillId="6" borderId="44" xfId="0" applyFont="1" applyFill="1" applyBorder="1" applyAlignment="1">
      <alignment horizontal="left" indent="2"/>
    </xf>
    <xf numFmtId="0" fontId="0" fillId="6" borderId="169" xfId="0" applyFont="1" applyBorder="1">
      <alignment vertical="center"/>
    </xf>
    <xf numFmtId="0" fontId="0" fillId="6" borderId="156" xfId="0" applyFont="1" applyBorder="1">
      <alignment vertical="center"/>
    </xf>
    <xf numFmtId="3" fontId="0" fillId="41" borderId="37" xfId="11" applyFont="1" applyBorder="1">
      <alignment horizontal="right" vertical="center"/>
      <protection locked="0"/>
    </xf>
    <xf numFmtId="0" fontId="20" fillId="52" borderId="103" xfId="4" applyFont="1" applyFill="1" applyBorder="1" applyAlignment="1"/>
    <xf numFmtId="0" fontId="21" fillId="52" borderId="103" xfId="4" applyFont="1" applyFill="1" applyBorder="1" applyAlignment="1"/>
    <xf numFmtId="0" fontId="22" fillId="52" borderId="103" xfId="0" applyFont="1" applyFill="1" applyBorder="1">
      <alignment vertical="center"/>
    </xf>
    <xf numFmtId="0" fontId="22" fillId="52" borderId="119" xfId="0" applyFont="1" applyFill="1" applyBorder="1">
      <alignment vertical="center"/>
    </xf>
    <xf numFmtId="0" fontId="22" fillId="52" borderId="5" xfId="0" applyFont="1" applyFill="1" applyBorder="1">
      <alignment vertical="center"/>
    </xf>
    <xf numFmtId="170" fontId="22" fillId="42" borderId="27" xfId="13" applyFont="1" applyBorder="1">
      <alignment vertical="center"/>
      <protection locked="0"/>
    </xf>
    <xf numFmtId="0" fontId="40" fillId="48" borderId="20" xfId="0" applyFont="1" applyFill="1" applyBorder="1" applyAlignment="1">
      <alignment horizontal="center" vertical="center"/>
    </xf>
    <xf numFmtId="0" fontId="40" fillId="48" borderId="33" xfId="0" applyFont="1" applyFill="1" applyBorder="1" applyAlignment="1">
      <alignment horizontal="center" vertical="center"/>
    </xf>
    <xf numFmtId="0" fontId="40" fillId="48" borderId="21" xfId="0" applyFont="1" applyFill="1" applyBorder="1" applyAlignment="1">
      <alignment horizontal="center" vertical="center"/>
    </xf>
    <xf numFmtId="0" fontId="40" fillId="48" borderId="31" xfId="0" applyFont="1" applyFill="1" applyBorder="1" applyAlignment="1">
      <alignment horizontal="center" vertical="center"/>
    </xf>
    <xf numFmtId="0" fontId="0" fillId="6" borderId="27" xfId="0" applyFont="1" applyFill="1" applyBorder="1" applyAlignment="1">
      <alignment horizontal="left" vertical="center"/>
    </xf>
    <xf numFmtId="0" fontId="0" fillId="13" borderId="156" xfId="3" applyFont="1" applyBorder="1">
      <alignment horizontal="center" vertical="center"/>
    </xf>
    <xf numFmtId="0" fontId="0" fillId="13" borderId="44" xfId="3" applyFont="1" applyBorder="1">
      <alignment horizontal="center" vertical="center"/>
    </xf>
    <xf numFmtId="0" fontId="24" fillId="6" borderId="156" xfId="0" applyFont="1" applyFill="1" applyBorder="1" applyAlignment="1">
      <alignment vertical="center"/>
    </xf>
    <xf numFmtId="0" fontId="23" fillId="6" borderId="136" xfId="0" applyFont="1" applyFill="1" applyBorder="1" applyAlignment="1" applyProtection="1">
      <alignment horizontal="left" vertical="center"/>
    </xf>
    <xf numFmtId="0" fontId="0" fillId="6" borderId="81" xfId="0" applyFont="1" applyFill="1" applyBorder="1" applyAlignment="1" applyProtection="1">
      <alignment horizontal="left" vertical="center" indent="1"/>
    </xf>
    <xf numFmtId="0" fontId="0" fillId="6" borderId="113" xfId="0" applyFont="1" applyFill="1" applyBorder="1" applyAlignment="1" applyProtection="1">
      <alignment horizontal="left" vertical="center" indent="2"/>
    </xf>
    <xf numFmtId="0" fontId="0" fillId="6" borderId="113" xfId="0" applyFont="1" applyFill="1" applyBorder="1" applyAlignment="1" applyProtection="1">
      <alignment horizontal="left" vertical="center" indent="3"/>
    </xf>
    <xf numFmtId="0" fontId="24" fillId="6" borderId="164" xfId="5" applyFont="1" applyBorder="1">
      <alignment horizontal="center" wrapText="1"/>
    </xf>
    <xf numFmtId="0" fontId="24" fillId="13" borderId="157" xfId="3" applyFont="1" applyBorder="1">
      <alignment horizontal="center" vertical="center"/>
    </xf>
    <xf numFmtId="0" fontId="22" fillId="13" borderId="35" xfId="3" applyFont="1" applyBorder="1">
      <alignment horizontal="center" vertical="center"/>
    </xf>
    <xf numFmtId="0" fontId="25" fillId="6" borderId="27" xfId="83" applyFont="1" applyFill="1" applyBorder="1" applyAlignment="1">
      <alignment vertical="center" wrapText="1"/>
    </xf>
    <xf numFmtId="0" fontId="25" fillId="6" borderId="33" xfId="83" applyFont="1" applyFill="1" applyBorder="1" applyAlignment="1">
      <alignment horizontal="left" vertical="center" wrapText="1" indent="2"/>
    </xf>
    <xf numFmtId="0" fontId="0" fillId="6" borderId="33" xfId="0" applyFont="1" applyFill="1" applyBorder="1" applyAlignment="1">
      <alignment horizontal="left" vertical="center" indent="2"/>
    </xf>
    <xf numFmtId="0" fontId="0" fillId="6" borderId="25" xfId="0" applyFont="1" applyFill="1" applyBorder="1" applyAlignment="1" applyProtection="1">
      <alignment horizontal="left" vertical="center"/>
    </xf>
    <xf numFmtId="0" fontId="22" fillId="13" borderId="140" xfId="0" applyFont="1" applyFill="1" applyBorder="1" applyAlignment="1">
      <alignment vertical="center"/>
    </xf>
    <xf numFmtId="0" fontId="24" fillId="6" borderId="33" xfId="0" applyFont="1" applyFill="1" applyBorder="1" applyAlignment="1">
      <alignment horizontal="left" vertical="center"/>
    </xf>
    <xf numFmtId="0" fontId="25" fillId="6" borderId="33" xfId="83" applyFont="1" applyFill="1" applyBorder="1" applyAlignment="1">
      <alignment horizontal="left" vertical="center" wrapText="1" indent="1"/>
    </xf>
    <xf numFmtId="0" fontId="22" fillId="6" borderId="157" xfId="0" applyFont="1" applyFill="1" applyBorder="1" applyAlignment="1">
      <alignment horizontal="center" vertical="center"/>
    </xf>
    <xf numFmtId="0" fontId="67" fillId="55" borderId="0" xfId="145" applyBorder="1">
      <alignment horizontal="center" vertical="center"/>
    </xf>
    <xf numFmtId="0" fontId="0" fillId="6" borderId="157" xfId="0" applyFont="1" applyBorder="1">
      <alignment vertical="center"/>
    </xf>
    <xf numFmtId="0" fontId="22" fillId="2" borderId="26" xfId="0" applyFont="1" applyFill="1" applyBorder="1" applyAlignment="1">
      <alignment horizontal="center" vertical="center"/>
    </xf>
    <xf numFmtId="3" fontId="22" fillId="14" borderId="156" xfId="20" applyFont="1" applyBorder="1">
      <alignment horizontal="right" vertical="center"/>
      <protection locked="0"/>
    </xf>
    <xf numFmtId="0" fontId="29" fillId="6" borderId="166" xfId="116" applyFill="1" applyBorder="1" applyAlignment="1">
      <alignment vertical="center"/>
    </xf>
    <xf numFmtId="0" fontId="26" fillId="6" borderId="152" xfId="0" applyFont="1" applyFill="1" applyBorder="1" applyAlignment="1" applyProtection="1">
      <alignment horizontal="center" vertical="center" wrapText="1"/>
    </xf>
    <xf numFmtId="0" fontId="0" fillId="6" borderId="169" xfId="0" applyFill="1" applyBorder="1" applyAlignment="1">
      <alignment vertical="center"/>
    </xf>
    <xf numFmtId="0" fontId="0" fillId="6" borderId="169" xfId="0" applyFill="1" applyBorder="1">
      <alignment vertical="center"/>
    </xf>
    <xf numFmtId="0" fontId="22" fillId="2" borderId="157" xfId="0" applyFont="1" applyFill="1" applyBorder="1" applyAlignment="1">
      <alignment horizontal="center" vertical="center"/>
    </xf>
    <xf numFmtId="0" fontId="22" fillId="2" borderId="156" xfId="0" applyFont="1" applyFill="1" applyBorder="1" applyAlignment="1">
      <alignment vertical="center"/>
    </xf>
    <xf numFmtId="0" fontId="24" fillId="6" borderId="154" xfId="5" applyFont="1" applyFill="1" applyBorder="1">
      <alignment horizontal="center" wrapText="1"/>
    </xf>
    <xf numFmtId="0" fontId="22" fillId="6" borderId="154" xfId="0" applyFont="1" applyFill="1" applyBorder="1" applyAlignment="1">
      <alignment vertical="center"/>
    </xf>
    <xf numFmtId="0" fontId="22" fillId="13" borderId="157" xfId="3" applyFont="1" applyBorder="1" applyAlignment="1" applyProtection="1">
      <alignment vertical="center" wrapText="1"/>
    </xf>
    <xf numFmtId="3" fontId="22" fillId="6" borderId="156" xfId="30" applyFont="1" applyBorder="1">
      <alignment horizontal="right" vertical="center"/>
    </xf>
    <xf numFmtId="3" fontId="22" fillId="14" borderId="157" xfId="20" applyFont="1" applyBorder="1" applyAlignment="1">
      <alignment horizontal="center" vertical="center" wrapText="1"/>
      <protection locked="0"/>
    </xf>
    <xf numFmtId="0" fontId="0" fillId="6" borderId="156" xfId="0" applyFont="1" applyFill="1" applyBorder="1" applyAlignment="1">
      <alignment vertical="center" wrapText="1"/>
    </xf>
    <xf numFmtId="0" fontId="0" fillId="13" borderId="164" xfId="3" applyFont="1" applyBorder="1">
      <alignment horizontal="center" vertical="center"/>
    </xf>
    <xf numFmtId="0" fontId="22" fillId="14" borderId="20" xfId="26" applyFont="1" applyBorder="1">
      <alignment horizontal="center" vertical="center" wrapText="1"/>
      <protection locked="0"/>
    </xf>
    <xf numFmtId="0" fontId="0" fillId="6" borderId="169" xfId="0" applyBorder="1">
      <alignment vertical="center"/>
    </xf>
    <xf numFmtId="3" fontId="0" fillId="14" borderId="157" xfId="20" applyFont="1" applyBorder="1">
      <alignment horizontal="right" vertical="center"/>
      <protection locked="0"/>
    </xf>
    <xf numFmtId="0" fontId="0" fillId="6" borderId="167" xfId="0" applyFill="1" applyBorder="1" applyAlignment="1">
      <alignment vertical="center"/>
    </xf>
    <xf numFmtId="0" fontId="0" fillId="6" borderId="167" xfId="0" applyFill="1" applyBorder="1">
      <alignment vertical="center"/>
    </xf>
    <xf numFmtId="0" fontId="24" fillId="2" borderId="156" xfId="0" applyFont="1" applyFill="1" applyBorder="1" applyAlignment="1">
      <alignment vertical="center"/>
    </xf>
    <xf numFmtId="0" fontId="22" fillId="2" borderId="27" xfId="0" applyFont="1" applyFill="1" applyBorder="1" applyAlignment="1">
      <alignment vertical="center"/>
    </xf>
    <xf numFmtId="0" fontId="22" fillId="2" borderId="28" xfId="0" applyFont="1" applyFill="1" applyBorder="1" applyAlignment="1">
      <alignment vertical="center"/>
    </xf>
    <xf numFmtId="0" fontId="22" fillId="2" borderId="27" xfId="0" applyFont="1" applyFill="1" applyBorder="1" applyAlignment="1">
      <alignment horizontal="left" vertical="center"/>
    </xf>
    <xf numFmtId="0" fontId="28" fillId="6" borderId="156" xfId="0" applyFont="1" applyFill="1" applyBorder="1" applyAlignment="1" applyProtection="1">
      <alignment horizontal="left" vertical="center" wrapText="1"/>
    </xf>
    <xf numFmtId="2" fontId="22" fillId="15" borderId="157" xfId="49" applyNumberFormat="1" applyFont="1" applyBorder="1">
      <alignment vertical="center"/>
    </xf>
    <xf numFmtId="2" fontId="22" fillId="15" borderId="159" xfId="49" applyNumberFormat="1" applyFont="1" applyBorder="1">
      <alignment vertical="center"/>
    </xf>
    <xf numFmtId="2" fontId="22" fillId="15" borderId="155" xfId="49" applyNumberFormat="1" applyFont="1" applyBorder="1">
      <alignment vertical="center"/>
    </xf>
    <xf numFmtId="2" fontId="22" fillId="15" borderId="31" xfId="49" applyNumberFormat="1" applyFont="1" applyBorder="1">
      <alignment vertical="center"/>
    </xf>
    <xf numFmtId="0" fontId="50" fillId="6" borderId="27" xfId="0" applyFont="1" applyFill="1" applyBorder="1" applyAlignment="1">
      <alignment horizontal="left" indent="8"/>
    </xf>
    <xf numFmtId="0" fontId="22" fillId="13" borderId="38" xfId="3" applyFont="1" applyBorder="1">
      <alignment horizontal="center" vertical="center"/>
    </xf>
    <xf numFmtId="0" fontId="67" fillId="55" borderId="38" xfId="145" applyBorder="1">
      <alignment horizontal="center" vertical="center"/>
    </xf>
    <xf numFmtId="10" fontId="40" fillId="6" borderId="157" xfId="33" applyFont="1" applyBorder="1">
      <alignment horizontal="right" vertical="center"/>
    </xf>
    <xf numFmtId="10" fontId="40" fillId="6" borderId="159" xfId="33" applyFont="1" applyBorder="1">
      <alignment horizontal="right" vertical="center"/>
    </xf>
    <xf numFmtId="10" fontId="40" fillId="6" borderId="155" xfId="33" applyFont="1" applyBorder="1">
      <alignment horizontal="right" vertical="center"/>
    </xf>
    <xf numFmtId="10" fontId="40" fillId="6" borderId="25" xfId="33" applyFont="1" applyBorder="1">
      <alignment horizontal="right" vertical="center"/>
    </xf>
    <xf numFmtId="10" fontId="40" fillId="6" borderId="20" xfId="33" applyFont="1" applyBorder="1">
      <alignment horizontal="right" vertical="center"/>
    </xf>
    <xf numFmtId="10" fontId="40" fillId="6" borderId="33" xfId="33" applyFont="1" applyBorder="1">
      <alignment horizontal="right" vertical="center"/>
    </xf>
    <xf numFmtId="0" fontId="50" fillId="48" borderId="28" xfId="0" applyFont="1" applyFill="1" applyBorder="1">
      <alignment vertical="center"/>
    </xf>
    <xf numFmtId="10" fontId="40" fillId="6" borderId="38" xfId="33" applyFont="1" applyBorder="1">
      <alignment horizontal="right" vertical="center"/>
    </xf>
    <xf numFmtId="10" fontId="40" fillId="6" borderId="37" xfId="33" applyFont="1" applyBorder="1">
      <alignment horizontal="right" vertical="center"/>
    </xf>
    <xf numFmtId="10" fontId="40" fillId="6" borderId="39" xfId="33" applyFont="1" applyBorder="1">
      <alignment horizontal="right" vertical="center"/>
    </xf>
    <xf numFmtId="3" fontId="40" fillId="6" borderId="157" xfId="30" applyFont="1" applyBorder="1">
      <alignment horizontal="right" vertical="center"/>
    </xf>
    <xf numFmtId="3" fontId="40" fillId="6" borderId="25" xfId="30" applyFont="1" applyBorder="1">
      <alignment horizontal="right" vertical="center"/>
    </xf>
    <xf numFmtId="0" fontId="40" fillId="13" borderId="26" xfId="3" applyFont="1" applyBorder="1">
      <alignment horizontal="center" vertical="center"/>
    </xf>
    <xf numFmtId="0" fontId="50" fillId="13" borderId="157" xfId="3" applyFont="1" applyBorder="1">
      <alignment horizontal="center" vertical="center"/>
    </xf>
    <xf numFmtId="0" fontId="50" fillId="13" borderId="25" xfId="3" applyFont="1" applyBorder="1">
      <alignment horizontal="center" vertical="center"/>
    </xf>
    <xf numFmtId="0" fontId="40" fillId="13" borderId="25" xfId="3" applyFont="1" applyBorder="1">
      <alignment horizontal="center" vertical="center"/>
    </xf>
    <xf numFmtId="3" fontId="40" fillId="6" borderId="155" xfId="30" applyFont="1" applyBorder="1">
      <alignment horizontal="right" vertical="center"/>
    </xf>
    <xf numFmtId="3" fontId="40" fillId="6" borderId="38" xfId="30" applyFont="1" applyBorder="1">
      <alignment horizontal="right" vertical="center"/>
    </xf>
    <xf numFmtId="3" fontId="40" fillId="6" borderId="37" xfId="30" applyFont="1" applyBorder="1">
      <alignment horizontal="right" vertical="center"/>
    </xf>
    <xf numFmtId="0" fontId="40" fillId="6" borderId="39" xfId="0" applyFont="1" applyBorder="1">
      <alignment vertical="center"/>
    </xf>
    <xf numFmtId="3" fontId="40" fillId="6" borderId="22" xfId="30" applyFont="1" applyBorder="1">
      <alignment horizontal="right" vertical="center"/>
    </xf>
    <xf numFmtId="3" fontId="40" fillId="6" borderId="39" xfId="30" applyFont="1" applyBorder="1">
      <alignment horizontal="right" vertical="center"/>
    </xf>
    <xf numFmtId="3" fontId="40" fillId="43" borderId="21" xfId="6" applyFont="1" applyBorder="1">
      <alignment horizontal="right" vertical="center"/>
    </xf>
    <xf numFmtId="3" fontId="0" fillId="43" borderId="21" xfId="6" applyFont="1" applyBorder="1">
      <alignment horizontal="right" vertical="center"/>
    </xf>
    <xf numFmtId="3" fontId="0" fillId="43" borderId="31" xfId="6" applyFont="1" applyBorder="1">
      <alignment horizontal="right" vertical="center"/>
    </xf>
    <xf numFmtId="0" fontId="40" fillId="6" borderId="36" xfId="0" applyFont="1" applyFill="1" applyBorder="1" applyAlignment="1"/>
    <xf numFmtId="0" fontId="50" fillId="13" borderId="38" xfId="3" applyFont="1" applyBorder="1">
      <alignment horizontal="center" vertical="center"/>
    </xf>
    <xf numFmtId="3" fontId="40" fillId="43" borderId="31" xfId="6" applyFont="1" applyBorder="1">
      <alignment horizontal="right" vertical="center"/>
    </xf>
    <xf numFmtId="3" fontId="40" fillId="43" borderId="31" xfId="9" applyNumberFormat="1" applyFont="1" applyBorder="1">
      <alignment horizontal="left" vertical="center"/>
    </xf>
    <xf numFmtId="3" fontId="40" fillId="43" borderId="26" xfId="6" applyFont="1" applyBorder="1">
      <alignment horizontal="right" vertical="center"/>
    </xf>
    <xf numFmtId="0" fontId="24" fillId="43" borderId="28" xfId="9" applyFont="1" applyBorder="1">
      <alignment horizontal="left" vertical="center"/>
    </xf>
    <xf numFmtId="3" fontId="40" fillId="43" borderId="25" xfId="6" applyFont="1" applyBorder="1">
      <alignment horizontal="right" vertical="center"/>
    </xf>
    <xf numFmtId="10" fontId="40" fillId="6" borderId="35" xfId="33" applyFont="1" applyBorder="1">
      <alignment horizontal="right" vertical="center"/>
    </xf>
    <xf numFmtId="10" fontId="40" fillId="6" borderId="34" xfId="33" applyFont="1" applyBorder="1">
      <alignment horizontal="right" vertical="center"/>
    </xf>
    <xf numFmtId="10" fontId="40" fillId="43" borderId="25" xfId="7" applyFont="1" applyBorder="1">
      <alignment horizontal="right" vertical="center"/>
    </xf>
    <xf numFmtId="10" fontId="40" fillId="43" borderId="20" xfId="7" applyFont="1" applyBorder="1">
      <alignment horizontal="right" vertical="center"/>
    </xf>
    <xf numFmtId="10" fontId="40" fillId="43" borderId="33" xfId="7" applyFont="1" applyBorder="1">
      <alignment horizontal="right" vertical="center"/>
    </xf>
    <xf numFmtId="0" fontId="50" fillId="48" borderId="37" xfId="0" applyFont="1" applyFill="1" applyBorder="1">
      <alignment vertical="center"/>
    </xf>
    <xf numFmtId="0" fontId="50" fillId="48" borderId="39" xfId="0" applyFont="1" applyFill="1" applyBorder="1">
      <alignment vertical="center"/>
    </xf>
    <xf numFmtId="10" fontId="40" fillId="43" borderId="26" xfId="7" applyFont="1" applyBorder="1">
      <alignment horizontal="right" vertical="center"/>
    </xf>
    <xf numFmtId="10" fontId="40" fillId="43" borderId="31" xfId="7" applyFont="1" applyBorder="1">
      <alignment horizontal="right" vertical="center"/>
    </xf>
    <xf numFmtId="0" fontId="50" fillId="48" borderId="38" xfId="0" applyFont="1" applyFill="1" applyBorder="1">
      <alignment vertical="center"/>
    </xf>
    <xf numFmtId="10" fontId="40" fillId="43" borderId="21" xfId="7" applyFont="1" applyBorder="1">
      <alignment horizontal="right" vertical="center"/>
    </xf>
    <xf numFmtId="0" fontId="22" fillId="43" borderId="28" xfId="9" applyFont="1" applyBorder="1" applyProtection="1">
      <alignment horizontal="left" vertical="center"/>
    </xf>
    <xf numFmtId="3" fontId="22" fillId="43" borderId="31" xfId="6" applyFont="1" applyBorder="1">
      <alignment horizontal="right" vertical="center"/>
    </xf>
    <xf numFmtId="3" fontId="28" fillId="41" borderId="39" xfId="11" applyFont="1" applyBorder="1" applyProtection="1">
      <alignment horizontal="right" vertical="center"/>
      <protection locked="0"/>
    </xf>
    <xf numFmtId="2" fontId="22" fillId="6" borderId="36" xfId="32" applyNumberFormat="1" applyFont="1" applyBorder="1">
      <alignment horizontal="right" vertical="center"/>
    </xf>
    <xf numFmtId="0" fontId="22" fillId="43" borderId="26" xfId="9" applyFont="1" applyBorder="1" applyProtection="1">
      <alignment horizontal="left" vertical="center"/>
    </xf>
    <xf numFmtId="0" fontId="22" fillId="6" borderId="36" xfId="0" applyFont="1" applyFill="1" applyBorder="1" applyAlignment="1">
      <alignment vertical="center"/>
    </xf>
    <xf numFmtId="3" fontId="40" fillId="41" borderId="36" xfId="11" applyFont="1" applyBorder="1">
      <alignment horizontal="right" vertical="center"/>
      <protection locked="0"/>
    </xf>
    <xf numFmtId="0" fontId="38" fillId="43" borderId="21" xfId="9" applyFont="1" applyBorder="1">
      <alignment horizontal="left" vertical="center"/>
    </xf>
    <xf numFmtId="0" fontId="22" fillId="6" borderId="39" xfId="0" applyFont="1" applyFill="1" applyBorder="1" applyAlignment="1" applyProtection="1">
      <alignment horizontal="left" vertical="center" wrapText="1" indent="1"/>
    </xf>
    <xf numFmtId="3" fontId="22" fillId="43" borderId="28" xfId="6" applyFont="1" applyBorder="1" applyProtection="1">
      <alignment horizontal="right" vertical="center"/>
    </xf>
    <xf numFmtId="0" fontId="22" fillId="43" borderId="33" xfId="9" applyFont="1" applyBorder="1" applyProtection="1">
      <alignment horizontal="left" vertical="center"/>
    </xf>
    <xf numFmtId="0" fontId="0" fillId="43" borderId="33" xfId="9" applyFont="1" applyBorder="1" applyProtection="1">
      <alignment horizontal="left" vertical="center"/>
    </xf>
    <xf numFmtId="0" fontId="24" fillId="2" borderId="158" xfId="0" applyFont="1" applyFill="1" applyBorder="1" applyAlignment="1">
      <alignment horizontal="center" wrapText="1"/>
    </xf>
    <xf numFmtId="0" fontId="24" fillId="2" borderId="164" xfId="0" applyFont="1" applyFill="1" applyBorder="1" applyAlignment="1" applyProtection="1">
      <alignment horizontal="center" wrapText="1"/>
    </xf>
    <xf numFmtId="0" fontId="24" fillId="2" borderId="158" xfId="0" applyFont="1" applyFill="1" applyBorder="1" applyAlignment="1" applyProtection="1">
      <alignment horizontal="center" wrapText="1"/>
    </xf>
    <xf numFmtId="0" fontId="22" fillId="2" borderId="39" xfId="0" applyFont="1" applyFill="1" applyBorder="1" applyAlignment="1" applyProtection="1">
      <alignment vertical="center" wrapText="1"/>
    </xf>
    <xf numFmtId="0" fontId="0" fillId="6" borderId="142" xfId="0" applyFill="1" applyBorder="1">
      <alignment vertical="center"/>
    </xf>
    <xf numFmtId="0" fontId="25" fillId="6" borderId="140" xfId="0" applyFont="1" applyFill="1" applyBorder="1" applyAlignment="1" applyProtection="1">
      <alignment horizontal="left" vertical="center" wrapText="1" indent="1"/>
    </xf>
    <xf numFmtId="0" fontId="40" fillId="6" borderId="36" xfId="0" applyFont="1" applyBorder="1" applyAlignment="1">
      <alignment horizontal="left"/>
    </xf>
    <xf numFmtId="3" fontId="0" fillId="6" borderId="37" xfId="30" applyFont="1" applyBorder="1">
      <alignment horizontal="right" vertical="center"/>
    </xf>
    <xf numFmtId="0" fontId="67" fillId="55" borderId="0" xfId="145" applyFont="1" applyBorder="1">
      <alignment horizontal="center" vertical="center"/>
    </xf>
    <xf numFmtId="0" fontId="67" fillId="55" borderId="43" xfId="145" applyFont="1" applyBorder="1">
      <alignment horizontal="center" vertical="center"/>
    </xf>
    <xf numFmtId="0" fontId="67" fillId="55" borderId="39" xfId="145" applyFont="1" applyBorder="1">
      <alignment horizontal="center" vertical="center"/>
    </xf>
    <xf numFmtId="0" fontId="67" fillId="13" borderId="37" xfId="3" applyFont="1" applyBorder="1">
      <alignment horizontal="center" vertical="center"/>
    </xf>
    <xf numFmtId="0" fontId="0" fillId="43" borderId="28" xfId="9" applyFont="1" applyBorder="1">
      <alignment horizontal="left" vertical="center"/>
    </xf>
    <xf numFmtId="0" fontId="0" fillId="6" borderId="156" xfId="0" applyBorder="1">
      <alignment vertical="center"/>
    </xf>
    <xf numFmtId="0" fontId="0" fillId="6" borderId="27" xfId="0" applyBorder="1" applyAlignment="1">
      <alignment horizontal="left" vertical="center" indent="1"/>
    </xf>
    <xf numFmtId="3" fontId="0" fillId="6" borderId="156" xfId="30" applyFont="1" applyBorder="1">
      <alignment horizontal="right" vertical="center"/>
    </xf>
    <xf numFmtId="0" fontId="0" fillId="6" borderId="28" xfId="0" applyBorder="1" applyAlignment="1">
      <alignment horizontal="left" vertical="center" indent="1"/>
    </xf>
    <xf numFmtId="0" fontId="0" fillId="6" borderId="148" xfId="0" applyFont="1" applyFill="1" applyBorder="1" applyAlignment="1" applyProtection="1">
      <alignment horizontal="left" vertical="center"/>
    </xf>
    <xf numFmtId="3" fontId="22" fillId="6" borderId="27" xfId="6" applyFont="1" applyFill="1" applyBorder="1" applyAlignment="1" applyProtection="1">
      <alignment horizontal="left" vertical="center" indent="2"/>
    </xf>
    <xf numFmtId="3" fontId="22" fillId="6" borderId="159" xfId="30" applyFont="1" applyBorder="1">
      <alignment horizontal="right" vertical="center"/>
    </xf>
    <xf numFmtId="0" fontId="23" fillId="6" borderId="166" xfId="0" applyFont="1" applyFill="1" applyBorder="1" applyAlignment="1" applyProtection="1">
      <alignment horizontal="left" vertical="center"/>
    </xf>
    <xf numFmtId="0" fontId="68" fillId="6" borderId="0" xfId="0" applyFont="1" applyFill="1" applyBorder="1">
      <alignment vertical="center"/>
    </xf>
    <xf numFmtId="0" fontId="20" fillId="6" borderId="168" xfId="0" applyFont="1" applyFill="1" applyBorder="1" applyAlignment="1" applyProtection="1"/>
    <xf numFmtId="0" fontId="40" fillId="48" borderId="35" xfId="0" applyFont="1" applyFill="1" applyBorder="1">
      <alignment vertical="center"/>
    </xf>
    <xf numFmtId="0" fontId="40" fillId="48" borderId="38" xfId="0" applyFont="1" applyFill="1" applyBorder="1">
      <alignment vertical="center"/>
    </xf>
    <xf numFmtId="0" fontId="40" fillId="48" borderId="39" xfId="0" applyFont="1" applyFill="1" applyBorder="1">
      <alignment vertical="center"/>
    </xf>
    <xf numFmtId="0" fontId="40" fillId="48" borderId="44" xfId="0" applyFont="1" applyFill="1" applyBorder="1">
      <alignment vertical="center"/>
    </xf>
    <xf numFmtId="0" fontId="40" fillId="48" borderId="36" xfId="0" applyFont="1" applyFill="1" applyBorder="1">
      <alignment vertical="center"/>
    </xf>
    <xf numFmtId="3" fontId="22" fillId="13" borderId="155" xfId="3" applyNumberFormat="1" applyFont="1" applyBorder="1">
      <alignment horizontal="center" vertical="center"/>
    </xf>
    <xf numFmtId="0" fontId="24" fillId="6" borderId="156" xfId="0" applyFont="1" applyBorder="1">
      <alignment vertical="center"/>
    </xf>
    <xf numFmtId="3" fontId="40" fillId="43" borderId="28" xfId="6" applyFont="1" applyBorder="1">
      <alignment horizontal="right" vertical="center"/>
    </xf>
    <xf numFmtId="0" fontId="47" fillId="52" borderId="158" xfId="0" applyFont="1" applyFill="1" applyBorder="1" applyAlignment="1">
      <alignment horizontal="center" vertical="center" wrapText="1"/>
    </xf>
    <xf numFmtId="3" fontId="22" fillId="43" borderId="154" xfId="6" applyFont="1" applyBorder="1">
      <alignment horizontal="right" vertical="center"/>
    </xf>
    <xf numFmtId="0" fontId="40" fillId="6" borderId="171" xfId="0" applyFont="1" applyFill="1" applyBorder="1" applyAlignment="1">
      <alignment horizontal="left"/>
    </xf>
    <xf numFmtId="0" fontId="24" fillId="53" borderId="140" xfId="0" applyFont="1" applyFill="1" applyBorder="1" applyAlignment="1" applyProtection="1">
      <alignment horizontal="center" vertical="center" wrapText="1"/>
    </xf>
    <xf numFmtId="3" fontId="40" fillId="41" borderId="155" xfId="11" applyFont="1" applyBorder="1">
      <alignment horizontal="right" vertical="center"/>
      <protection locked="0"/>
    </xf>
    <xf numFmtId="0" fontId="22" fillId="41" borderId="33" xfId="18" applyFont="1" applyBorder="1" applyAlignment="1" applyProtection="1">
      <alignment horizontal="center" vertical="center" wrapText="1"/>
      <protection locked="0"/>
    </xf>
    <xf numFmtId="0" fontId="0" fillId="6" borderId="92" xfId="0" applyFont="1" applyFill="1" applyBorder="1">
      <alignment vertical="center"/>
    </xf>
    <xf numFmtId="0" fontId="29" fillId="6" borderId="0" xfId="116" applyFont="1" applyFill="1" applyBorder="1" applyAlignment="1" applyProtection="1">
      <alignment vertical="center"/>
    </xf>
    <xf numFmtId="0" fontId="29" fillId="6" borderId="166" xfId="116" applyFont="1" applyFill="1" applyBorder="1" applyAlignment="1" applyProtection="1">
      <alignment horizontal="left" vertical="center"/>
    </xf>
    <xf numFmtId="0" fontId="0" fillId="6" borderId="130" xfId="0" applyFont="1" applyFill="1" applyBorder="1" applyAlignment="1"/>
    <xf numFmtId="0" fontId="0" fillId="6" borderId="154" xfId="0" applyFont="1" applyFill="1" applyBorder="1" applyAlignment="1">
      <alignment vertical="center"/>
    </xf>
    <xf numFmtId="0" fontId="25" fillId="13" borderId="155" xfId="3" applyFont="1" applyBorder="1" applyAlignment="1">
      <alignment horizontal="center" vertical="center"/>
    </xf>
    <xf numFmtId="0" fontId="0" fillId="6" borderId="156" xfId="0" applyFont="1" applyFill="1" applyBorder="1" applyAlignment="1" applyProtection="1">
      <alignment horizontal="center" vertical="center"/>
    </xf>
    <xf numFmtId="3" fontId="22" fillId="6" borderId="156" xfId="30" applyFont="1" applyBorder="1" applyAlignment="1">
      <alignment horizontal="center" vertical="center"/>
    </xf>
    <xf numFmtId="3" fontId="0" fillId="41" borderId="159" xfId="11" applyFont="1" applyBorder="1" applyAlignment="1" applyProtection="1">
      <alignment horizontal="right" vertical="center"/>
      <protection locked="0"/>
    </xf>
    <xf numFmtId="0" fontId="0" fillId="6" borderId="154" xfId="0" applyFont="1" applyFill="1" applyBorder="1">
      <alignment vertical="center"/>
    </xf>
    <xf numFmtId="0" fontId="0" fillId="6" borderId="156" xfId="0" applyFont="1" applyFill="1" applyBorder="1" applyProtection="1">
      <alignment vertical="center"/>
    </xf>
    <xf numFmtId="0" fontId="24" fillId="6" borderId="154" xfId="0" applyFont="1" applyFill="1" applyBorder="1" applyAlignment="1" applyProtection="1">
      <alignment vertical="center"/>
    </xf>
    <xf numFmtId="0" fontId="24" fillId="6" borderId="156" xfId="0" applyFont="1" applyFill="1" applyBorder="1">
      <alignment vertical="center"/>
    </xf>
    <xf numFmtId="0" fontId="25" fillId="13" borderId="159" xfId="3" applyFont="1" applyBorder="1" applyAlignment="1">
      <alignment horizontal="center" vertical="center"/>
    </xf>
    <xf numFmtId="0" fontId="24" fillId="6" borderId="154" xfId="5" applyFont="1" applyFill="1" applyBorder="1" applyAlignment="1">
      <alignment horizontal="center" wrapText="1"/>
    </xf>
    <xf numFmtId="3" fontId="22" fillId="6" borderId="157" xfId="30" applyFont="1" applyFill="1" applyBorder="1" applyAlignment="1">
      <alignment horizontal="center" vertical="center"/>
    </xf>
    <xf numFmtId="0" fontId="24" fillId="6" borderId="154" xfId="0" applyFont="1" applyBorder="1">
      <alignment vertical="center"/>
    </xf>
    <xf numFmtId="0" fontId="48" fillId="6" borderId="92" xfId="0" applyFont="1" applyFill="1" applyBorder="1" applyAlignment="1">
      <alignment horizontal="center" vertical="center"/>
    </xf>
    <xf numFmtId="0" fontId="0" fillId="6" borderId="167" xfId="0" applyFont="1" applyFill="1" applyBorder="1" applyAlignment="1"/>
    <xf numFmtId="0" fontId="0" fillId="41" borderId="27" xfId="18" applyFont="1" applyBorder="1" applyAlignment="1" applyProtection="1">
      <alignment horizontal="center" vertical="center" wrapText="1"/>
      <protection locked="0"/>
    </xf>
    <xf numFmtId="0" fontId="25" fillId="13" borderId="39" xfId="3" applyFont="1" applyBorder="1" applyAlignment="1">
      <alignment horizontal="center" vertical="center"/>
    </xf>
    <xf numFmtId="0" fontId="25" fillId="13" borderId="43" xfId="3" applyFont="1" applyBorder="1" applyAlignment="1">
      <alignment horizontal="center" vertical="center"/>
    </xf>
    <xf numFmtId="0" fontId="25" fillId="13" borderId="0" xfId="3" applyFont="1" applyBorder="1" applyAlignment="1">
      <alignment horizontal="center" vertical="center"/>
    </xf>
    <xf numFmtId="0" fontId="42" fillId="6" borderId="89" xfId="0" applyFont="1" applyFill="1" applyBorder="1">
      <alignment vertical="center"/>
    </xf>
    <xf numFmtId="0" fontId="42" fillId="6" borderId="0" xfId="0" applyFont="1" applyFill="1" applyBorder="1">
      <alignment vertical="center"/>
    </xf>
    <xf numFmtId="3" fontId="40" fillId="14" borderId="33" xfId="20" applyFont="1" applyBorder="1">
      <alignment horizontal="right" vertical="center"/>
      <protection locked="0"/>
    </xf>
    <xf numFmtId="3" fontId="40" fillId="14" borderId="20" xfId="20" applyFont="1" applyBorder="1">
      <alignment horizontal="right" vertical="center"/>
      <protection locked="0"/>
    </xf>
    <xf numFmtId="0" fontId="20" fillId="52" borderId="125" xfId="29" applyFont="1" applyFill="1" applyBorder="1" applyAlignment="1">
      <alignment horizontal="left" vertical="center"/>
    </xf>
    <xf numFmtId="0" fontId="67" fillId="55" borderId="140" xfId="145" applyBorder="1">
      <alignment horizontal="center" vertical="center"/>
    </xf>
    <xf numFmtId="0" fontId="0" fillId="6" borderId="20" xfId="0" applyFont="1" applyBorder="1">
      <alignment vertical="center"/>
    </xf>
    <xf numFmtId="0" fontId="37" fillId="6" borderId="153" xfId="0" applyFont="1" applyFill="1" applyBorder="1" applyAlignment="1" applyProtection="1"/>
    <xf numFmtId="0" fontId="0" fillId="6" borderId="163" xfId="0" applyFont="1" applyFill="1" applyBorder="1">
      <alignment vertical="center"/>
    </xf>
    <xf numFmtId="0" fontId="0" fillId="6" borderId="2" xfId="0" applyFill="1" applyBorder="1">
      <alignment vertical="center"/>
    </xf>
    <xf numFmtId="0" fontId="22" fillId="13" borderId="124" xfId="3" applyFont="1" applyBorder="1">
      <alignment horizontal="center" vertical="center"/>
    </xf>
    <xf numFmtId="0" fontId="22" fillId="6" borderId="27" xfId="0" applyFont="1" applyFill="1" applyBorder="1" applyAlignment="1">
      <alignment horizontal="center" vertical="center"/>
    </xf>
    <xf numFmtId="0" fontId="25" fillId="6" borderId="31" xfId="83" applyFont="1" applyFill="1" applyBorder="1" applyAlignment="1">
      <alignment horizontal="left" vertical="center" wrapText="1" indent="2"/>
    </xf>
    <xf numFmtId="0" fontId="22" fillId="6" borderId="33" xfId="0" applyFont="1" applyFill="1" applyBorder="1" applyAlignment="1">
      <alignment horizontal="left" vertical="center" indent="2"/>
    </xf>
    <xf numFmtId="0" fontId="25" fillId="6" borderId="31" xfId="83" applyFont="1" applyFill="1" applyBorder="1" applyAlignment="1">
      <alignment horizontal="left" vertical="center" indent="1"/>
    </xf>
    <xf numFmtId="0" fontId="25" fillId="6" borderId="28" xfId="83" applyFont="1" applyFill="1" applyBorder="1" applyAlignment="1">
      <alignment horizontal="left" vertical="center" indent="1"/>
    </xf>
    <xf numFmtId="0" fontId="24" fillId="6" borderId="34" xfId="0" applyFont="1" applyFill="1" applyBorder="1" applyAlignment="1">
      <alignment vertical="center"/>
    </xf>
    <xf numFmtId="0" fontId="22" fillId="2" borderId="31" xfId="0" applyFont="1" applyFill="1" applyBorder="1" applyAlignment="1">
      <alignment horizontal="left" vertical="center" indent="1"/>
    </xf>
    <xf numFmtId="0" fontId="22" fillId="2" borderId="33" xfId="0" applyFont="1" applyFill="1" applyBorder="1" applyAlignment="1">
      <alignment horizontal="left" vertical="center" indent="1"/>
    </xf>
    <xf numFmtId="0" fontId="0" fillId="6" borderId="163" xfId="0" applyFill="1" applyBorder="1" applyAlignment="1">
      <alignment vertical="center"/>
    </xf>
    <xf numFmtId="0" fontId="0" fillId="6" borderId="103" xfId="0" applyFill="1" applyBorder="1" applyAlignment="1">
      <alignment vertical="center"/>
    </xf>
    <xf numFmtId="0" fontId="0" fillId="15" borderId="31" xfId="56" applyNumberFormat="1" applyFont="1" applyBorder="1" applyAlignment="1">
      <alignment horizontal="center" vertical="center"/>
    </xf>
    <xf numFmtId="0" fontId="40" fillId="6" borderId="33" xfId="0" applyFont="1" applyBorder="1">
      <alignment vertical="center"/>
    </xf>
    <xf numFmtId="3" fontId="0" fillId="6" borderId="27" xfId="30" applyFont="1" applyBorder="1">
      <alignment horizontal="right" vertical="center"/>
    </xf>
    <xf numFmtId="3" fontId="57" fillId="14" borderId="33" xfId="20" applyFont="1" applyBorder="1">
      <alignment horizontal="right" vertical="center"/>
      <protection locked="0"/>
    </xf>
    <xf numFmtId="3" fontId="40" fillId="43" borderId="100" xfId="6" applyFont="1" applyBorder="1" applyAlignment="1" applyProtection="1">
      <alignment vertical="center"/>
    </xf>
    <xf numFmtId="3" fontId="57" fillId="14" borderId="156" xfId="20" applyFont="1" applyBorder="1">
      <alignment horizontal="right" vertical="center"/>
      <protection locked="0"/>
    </xf>
    <xf numFmtId="3" fontId="57" fillId="14" borderId="27" xfId="20" applyFont="1" applyBorder="1">
      <alignment horizontal="right" vertical="center"/>
      <protection locked="0"/>
    </xf>
    <xf numFmtId="3" fontId="57" fillId="14" borderId="28" xfId="20" applyFont="1" applyBorder="1">
      <alignment horizontal="right" vertical="center"/>
      <protection locked="0"/>
    </xf>
    <xf numFmtId="0" fontId="0" fillId="6" borderId="0" xfId="0" applyFont="1" applyBorder="1" applyAlignment="1">
      <alignment horizontal="left" vertical="center" indent="1"/>
    </xf>
    <xf numFmtId="0" fontId="0" fillId="6" borderId="0" xfId="0" applyFont="1" applyBorder="1" applyAlignment="1">
      <alignment horizontal="left" vertical="center" indent="2"/>
    </xf>
    <xf numFmtId="0" fontId="24" fillId="6" borderId="0" xfId="0" applyFont="1" applyBorder="1">
      <alignment vertical="center"/>
    </xf>
    <xf numFmtId="0" fontId="29" fillId="6" borderId="166" xfId="0" applyFont="1" applyFill="1" applyBorder="1" applyAlignment="1" applyProtection="1">
      <alignment horizontal="left" vertical="center"/>
    </xf>
    <xf numFmtId="3" fontId="50" fillId="41" borderId="20" xfId="11" applyFont="1" applyBorder="1">
      <alignment horizontal="right" vertical="center"/>
      <protection locked="0"/>
    </xf>
    <xf numFmtId="9" fontId="40" fillId="43" borderId="20" xfId="8" applyFont="1" applyBorder="1">
      <alignment horizontal="right" vertical="center"/>
    </xf>
    <xf numFmtId="0" fontId="0" fillId="6" borderId="162" xfId="0" applyFont="1" applyBorder="1">
      <alignment vertical="center"/>
    </xf>
    <xf numFmtId="0" fontId="42" fillId="6" borderId="130" xfId="0" applyFont="1" applyFill="1" applyBorder="1">
      <alignment vertical="center"/>
    </xf>
    <xf numFmtId="0" fontId="68" fillId="6" borderId="130" xfId="0" applyFont="1" applyFill="1" applyBorder="1">
      <alignment vertical="center"/>
    </xf>
    <xf numFmtId="0" fontId="0" fillId="6" borderId="167" xfId="0" applyFont="1" applyBorder="1">
      <alignment vertical="center"/>
    </xf>
    <xf numFmtId="0" fontId="0" fillId="6" borderId="142" xfId="0" applyFont="1" applyBorder="1">
      <alignment vertical="center"/>
    </xf>
    <xf numFmtId="0" fontId="40" fillId="6" borderId="130" xfId="0" applyFont="1" applyBorder="1" applyAlignment="1">
      <alignment vertical="center"/>
    </xf>
    <xf numFmtId="0" fontId="0" fillId="6" borderId="130" xfId="0" applyFont="1" applyBorder="1" applyAlignment="1">
      <alignment vertical="center"/>
    </xf>
    <xf numFmtId="49" fontId="0" fillId="41" borderId="27" xfId="19" applyFont="1" applyBorder="1" applyAlignment="1" applyProtection="1">
      <alignment horizontal="center" vertical="center"/>
      <protection locked="0"/>
    </xf>
    <xf numFmtId="0" fontId="0" fillId="6" borderId="89" xfId="0" applyFont="1" applyFill="1" applyBorder="1" applyAlignment="1" applyProtection="1">
      <alignment horizontal="left" vertical="center"/>
    </xf>
    <xf numFmtId="0" fontId="0" fillId="13" borderId="48" xfId="3" applyFont="1" applyBorder="1">
      <alignment horizontal="center" vertical="center"/>
    </xf>
    <xf numFmtId="3" fontId="22" fillId="13" borderId="28" xfId="3" applyNumberFormat="1" applyFont="1" applyBorder="1">
      <alignment horizontal="center" vertical="center"/>
    </xf>
    <xf numFmtId="0" fontId="0" fillId="13" borderId="127" xfId="3" applyFont="1" applyBorder="1">
      <alignment horizontal="center" vertical="center"/>
    </xf>
    <xf numFmtId="3" fontId="0" fillId="13" borderId="25" xfId="3" applyNumberFormat="1" applyFont="1" applyBorder="1">
      <alignment horizontal="center" vertical="center"/>
    </xf>
    <xf numFmtId="0" fontId="0" fillId="6" borderId="25" xfId="0" applyFont="1" applyFill="1" applyBorder="1" applyAlignment="1" applyProtection="1">
      <alignment vertical="center"/>
    </xf>
    <xf numFmtId="0" fontId="22" fillId="2" borderId="44" xfId="0" applyFont="1" applyFill="1" applyBorder="1" applyAlignment="1" applyProtection="1">
      <alignment vertical="center" wrapText="1"/>
    </xf>
    <xf numFmtId="0" fontId="22" fillId="2" borderId="25" xfId="0" applyFont="1" applyFill="1" applyBorder="1" applyAlignment="1" applyProtection="1">
      <alignment horizontal="left" vertical="center" wrapText="1" indent="1"/>
    </xf>
    <xf numFmtId="0" fontId="22" fillId="2" borderId="25" xfId="0" applyFont="1" applyFill="1" applyBorder="1" applyAlignment="1" applyProtection="1">
      <alignment vertical="center" wrapText="1"/>
    </xf>
    <xf numFmtId="0" fontId="22" fillId="2" borderId="0" xfId="0" applyFont="1" applyFill="1" applyBorder="1" applyAlignment="1" applyProtection="1">
      <alignment vertical="center"/>
    </xf>
    <xf numFmtId="0" fontId="40" fillId="6" borderId="0" xfId="0" applyFont="1" applyFill="1" applyBorder="1">
      <alignment vertical="center"/>
    </xf>
    <xf numFmtId="0" fontId="22" fillId="2" borderId="25" xfId="0" applyFont="1" applyFill="1" applyBorder="1" applyAlignment="1" applyProtection="1">
      <alignment horizontal="left" vertical="center" wrapText="1" indent="2"/>
    </xf>
    <xf numFmtId="0" fontId="22" fillId="2" borderId="35" xfId="0" applyFont="1" applyFill="1" applyBorder="1" applyAlignment="1" applyProtection="1">
      <alignment vertical="center" wrapText="1"/>
    </xf>
    <xf numFmtId="3" fontId="40" fillId="6" borderId="26" xfId="30" applyFont="1" applyBorder="1">
      <alignment horizontal="right" vertical="center"/>
    </xf>
    <xf numFmtId="3" fontId="22" fillId="6" borderId="155" xfId="30" applyFont="1" applyBorder="1">
      <alignment horizontal="right" vertical="center"/>
    </xf>
    <xf numFmtId="3" fontId="22" fillId="14" borderId="159" xfId="20" applyFont="1" applyBorder="1">
      <alignment horizontal="right" vertical="center"/>
      <protection locked="0"/>
    </xf>
    <xf numFmtId="0" fontId="0" fillId="6" borderId="33" xfId="0" applyFont="1" applyFill="1" applyBorder="1" applyAlignment="1" applyProtection="1">
      <alignment horizontal="left" vertical="center" wrapText="1"/>
    </xf>
    <xf numFmtId="0" fontId="0" fillId="6" borderId="175" xfId="0" applyFont="1" applyFill="1" applyBorder="1">
      <alignment vertical="center"/>
    </xf>
    <xf numFmtId="0" fontId="0" fillId="2" borderId="25" xfId="0" applyFont="1" applyFill="1" applyBorder="1" applyAlignment="1" applyProtection="1">
      <alignment vertical="center" wrapText="1"/>
    </xf>
    <xf numFmtId="3" fontId="22" fillId="13" borderId="93" xfId="3" applyNumberFormat="1" applyFont="1" applyBorder="1">
      <alignment horizontal="center" vertical="center"/>
    </xf>
    <xf numFmtId="3" fontId="22" fillId="13" borderId="132" xfId="3" applyNumberFormat="1" applyFont="1" applyBorder="1">
      <alignment horizontal="center" vertical="center"/>
    </xf>
    <xf numFmtId="0" fontId="0" fillId="6" borderId="92" xfId="0" applyBorder="1">
      <alignment vertical="center"/>
    </xf>
    <xf numFmtId="3" fontId="40" fillId="6" borderId="42" xfId="30" applyFont="1" applyBorder="1">
      <alignment horizontal="right" vertical="center"/>
    </xf>
    <xf numFmtId="3" fontId="40" fillId="6" borderId="165" xfId="30" applyFont="1" applyBorder="1">
      <alignment horizontal="right" vertical="center"/>
    </xf>
    <xf numFmtId="3" fontId="0" fillId="43" borderId="37" xfId="6" applyFont="1" applyBorder="1">
      <alignment horizontal="right" vertical="center"/>
    </xf>
    <xf numFmtId="0" fontId="40" fillId="48" borderId="42" xfId="0" applyFont="1" applyFill="1" applyBorder="1" applyAlignment="1">
      <alignment horizontal="center" vertical="center"/>
    </xf>
    <xf numFmtId="3" fontId="40" fillId="6" borderId="21" xfId="30" applyFont="1" applyBorder="1">
      <alignment horizontal="right" vertical="center"/>
    </xf>
    <xf numFmtId="0" fontId="40" fillId="48" borderId="27" xfId="0" applyFont="1" applyFill="1" applyBorder="1">
      <alignment vertical="center"/>
    </xf>
    <xf numFmtId="0" fontId="67" fillId="55" borderId="139" xfId="145" applyBorder="1">
      <alignment horizontal="center" vertical="center"/>
    </xf>
    <xf numFmtId="3" fontId="42" fillId="49" borderId="22" xfId="20" applyFont="1" applyFill="1" applyBorder="1">
      <alignment horizontal="right" vertical="center"/>
      <protection locked="0"/>
    </xf>
    <xf numFmtId="0" fontId="40" fillId="48" borderId="28" xfId="0" applyFont="1" applyFill="1" applyBorder="1">
      <alignment vertical="center"/>
    </xf>
    <xf numFmtId="3" fontId="42" fillId="49" borderId="34" xfId="20" applyFont="1" applyFill="1" applyBorder="1">
      <alignment horizontal="right" vertical="center"/>
      <protection locked="0"/>
    </xf>
    <xf numFmtId="3" fontId="42" fillId="49" borderId="35" xfId="20" applyFont="1" applyFill="1" applyBorder="1">
      <alignment horizontal="right" vertical="center"/>
      <protection locked="0"/>
    </xf>
    <xf numFmtId="3" fontId="22" fillId="6" borderId="157" xfId="30" applyFont="1" applyBorder="1">
      <alignment horizontal="right" vertical="center"/>
    </xf>
    <xf numFmtId="0" fontId="0" fillId="6" borderId="0" xfId="0" applyFont="1" applyFill="1" applyBorder="1" applyAlignment="1">
      <alignment horizontal="center" vertical="center"/>
    </xf>
    <xf numFmtId="0" fontId="29" fillId="6" borderId="166" xfId="116" applyFill="1" applyBorder="1" applyAlignment="1" applyProtection="1"/>
    <xf numFmtId="0" fontId="22" fillId="2" borderId="61" xfId="0" applyFont="1" applyFill="1" applyBorder="1" applyProtection="1">
      <alignment vertical="center"/>
    </xf>
    <xf numFmtId="0" fontId="22" fillId="6" borderId="167" xfId="0" applyFont="1" applyFill="1" applyBorder="1" applyAlignment="1" applyProtection="1">
      <alignment vertical="center"/>
    </xf>
    <xf numFmtId="0" fontId="22" fillId="43" borderId="154" xfId="9" applyFont="1" applyBorder="1" applyProtection="1">
      <alignment horizontal="left" vertical="center"/>
    </xf>
    <xf numFmtId="0" fontId="22" fillId="6" borderId="175" xfId="0" applyFont="1" applyFill="1" applyBorder="1" applyProtection="1">
      <alignment vertical="center"/>
    </xf>
    <xf numFmtId="0" fontId="22" fillId="2" borderId="92" xfId="0" applyFont="1" applyFill="1" applyBorder="1" applyProtection="1">
      <alignment vertical="center"/>
    </xf>
    <xf numFmtId="0" fontId="22" fillId="6" borderId="170" xfId="5" applyFont="1" applyBorder="1">
      <alignment horizontal="center" wrapText="1"/>
    </xf>
    <xf numFmtId="0" fontId="22" fillId="13" borderId="172" xfId="3" applyFont="1" applyBorder="1" applyProtection="1">
      <alignment horizontal="center" vertical="center"/>
    </xf>
    <xf numFmtId="0" fontId="22" fillId="13" borderId="159" xfId="3" applyFont="1" applyBorder="1" applyProtection="1">
      <alignment horizontal="center" vertical="center"/>
    </xf>
    <xf numFmtId="2" fontId="22" fillId="6" borderId="128" xfId="32" applyNumberFormat="1" applyFont="1" applyBorder="1">
      <alignment horizontal="right" vertical="center"/>
    </xf>
    <xf numFmtId="0" fontId="22" fillId="13" borderId="174" xfId="3" applyFont="1" applyBorder="1" applyProtection="1">
      <alignment horizontal="center" vertical="center"/>
    </xf>
    <xf numFmtId="0" fontId="22" fillId="13" borderId="51" xfId="3" applyFont="1" applyBorder="1" applyProtection="1">
      <alignment horizontal="center" vertical="center"/>
    </xf>
    <xf numFmtId="2" fontId="22" fillId="6" borderId="51" xfId="32" applyNumberFormat="1" applyFont="1" applyBorder="1">
      <alignment horizontal="right" vertical="center"/>
    </xf>
    <xf numFmtId="2" fontId="22" fillId="6" borderId="174" xfId="32" applyNumberFormat="1" applyFont="1" applyBorder="1">
      <alignment horizontal="right" vertical="center"/>
    </xf>
    <xf numFmtId="2" fontId="22" fillId="0" borderId="174" xfId="32" applyNumberFormat="1" applyFont="1" applyFill="1" applyBorder="1">
      <alignment horizontal="right" vertical="center"/>
    </xf>
    <xf numFmtId="0" fontId="22" fillId="6" borderId="174" xfId="0" applyFont="1" applyFill="1" applyBorder="1" applyAlignment="1" applyProtection="1">
      <alignment horizontal="center" vertical="center" wrapText="1"/>
    </xf>
    <xf numFmtId="0" fontId="22" fillId="13" borderId="174" xfId="3" applyFont="1" applyBorder="1" applyAlignment="1" applyProtection="1">
      <alignment horizontal="left" vertical="center" indent="2"/>
    </xf>
    <xf numFmtId="0" fontId="22" fillId="13" borderId="175" xfId="3" applyFont="1" applyBorder="1" applyProtection="1">
      <alignment horizontal="center" vertical="center"/>
    </xf>
    <xf numFmtId="2" fontId="22" fillId="13" borderId="56" xfId="3" applyNumberFormat="1" applyFont="1" applyBorder="1" applyProtection="1">
      <alignment horizontal="center" vertical="center"/>
    </xf>
    <xf numFmtId="2" fontId="22" fillId="6" borderId="173" xfId="32" applyNumberFormat="1" applyFont="1" applyBorder="1">
      <alignment horizontal="right" vertical="center"/>
    </xf>
    <xf numFmtId="0" fontId="22" fillId="13" borderId="55" xfId="3" applyFont="1" applyBorder="1" applyProtection="1">
      <alignment horizontal="center" vertical="center"/>
    </xf>
    <xf numFmtId="0" fontId="22" fillId="13" borderId="56" xfId="3" applyFont="1" applyBorder="1" applyProtection="1">
      <alignment horizontal="center" vertical="center"/>
    </xf>
    <xf numFmtId="2" fontId="22" fillId="6" borderId="174" xfId="32" applyNumberFormat="1" applyFont="1" applyBorder="1" applyAlignment="1">
      <alignment horizontal="center" vertical="center" wrapText="1"/>
    </xf>
    <xf numFmtId="2" fontId="22" fillId="6" borderId="177" xfId="32" applyNumberFormat="1" applyFont="1" applyBorder="1">
      <alignment horizontal="right" vertical="center"/>
    </xf>
    <xf numFmtId="0" fontId="22" fillId="13" borderId="173" xfId="3" applyFont="1" applyBorder="1" applyProtection="1">
      <alignment horizontal="center" vertical="center"/>
    </xf>
    <xf numFmtId="2" fontId="22" fillId="2" borderId="174" xfId="0" applyNumberFormat="1" applyFont="1" applyFill="1" applyBorder="1" applyProtection="1">
      <alignment vertical="center"/>
    </xf>
    <xf numFmtId="2" fontId="22" fillId="2" borderId="51" xfId="0" applyNumberFormat="1" applyFont="1" applyFill="1" applyBorder="1" applyProtection="1">
      <alignment vertical="center"/>
    </xf>
    <xf numFmtId="0" fontId="22" fillId="13" borderId="178" xfId="3" applyFont="1" applyBorder="1" applyProtection="1">
      <alignment horizontal="center" vertical="center"/>
    </xf>
    <xf numFmtId="2" fontId="22" fillId="2" borderId="53" xfId="0" applyNumberFormat="1" applyFont="1" applyFill="1" applyBorder="1" applyProtection="1">
      <alignment vertical="center"/>
    </xf>
    <xf numFmtId="2" fontId="22" fillId="2" borderId="52" xfId="0" applyNumberFormat="1" applyFont="1" applyFill="1" applyBorder="1" applyProtection="1">
      <alignment vertical="center"/>
    </xf>
    <xf numFmtId="0" fontId="22" fillId="13" borderId="53" xfId="3" applyFont="1" applyBorder="1" applyProtection="1">
      <alignment horizontal="center" vertical="center"/>
    </xf>
    <xf numFmtId="0" fontId="22" fillId="13" borderId="52" xfId="3" applyFont="1" applyBorder="1" applyProtection="1">
      <alignment horizontal="center" vertical="center"/>
    </xf>
    <xf numFmtId="0" fontId="22" fillId="13" borderId="179" xfId="3" applyFont="1" applyBorder="1" applyProtection="1">
      <alignment horizontal="center" vertical="center"/>
    </xf>
    <xf numFmtId="0" fontId="22" fillId="13" borderId="120" xfId="3" applyFont="1" applyBorder="1" applyProtection="1">
      <alignment horizontal="center" vertical="center"/>
    </xf>
    <xf numFmtId="2" fontId="22" fillId="6" borderId="53" xfId="32" applyNumberFormat="1" applyFont="1" applyBorder="1">
      <alignment horizontal="right" vertical="center"/>
    </xf>
    <xf numFmtId="0" fontId="22" fillId="13" borderId="176" xfId="3" applyFont="1" applyBorder="1" applyProtection="1">
      <alignment horizontal="center" vertical="center"/>
    </xf>
    <xf numFmtId="0" fontId="22" fillId="2" borderId="165" xfId="0" applyFont="1" applyFill="1" applyBorder="1" applyProtection="1">
      <alignment vertical="center"/>
    </xf>
    <xf numFmtId="0" fontId="22" fillId="2" borderId="42" xfId="0" applyFont="1" applyFill="1" applyBorder="1" applyProtection="1">
      <alignment vertical="center"/>
    </xf>
    <xf numFmtId="0" fontId="22" fillId="2" borderId="139" xfId="0" applyFont="1" applyFill="1" applyBorder="1" applyProtection="1">
      <alignment vertical="center"/>
    </xf>
    <xf numFmtId="0" fontId="22" fillId="2" borderId="159" xfId="0" applyFont="1" applyFill="1" applyBorder="1" applyProtection="1">
      <alignment vertical="center"/>
    </xf>
    <xf numFmtId="0" fontId="22" fillId="2" borderId="25" xfId="0" applyFont="1" applyFill="1" applyBorder="1" applyProtection="1">
      <alignment vertical="center"/>
    </xf>
    <xf numFmtId="0" fontId="22" fillId="2" borderId="20" xfId="0" applyFont="1" applyFill="1" applyBorder="1" applyProtection="1">
      <alignment vertical="center"/>
    </xf>
    <xf numFmtId="0" fontId="22" fillId="2" borderId="26" xfId="0" applyFont="1" applyFill="1" applyBorder="1" applyProtection="1">
      <alignment vertical="center"/>
    </xf>
    <xf numFmtId="0" fontId="22" fillId="2" borderId="21" xfId="0" applyFont="1" applyFill="1" applyBorder="1" applyProtection="1">
      <alignment vertical="center"/>
    </xf>
    <xf numFmtId="0" fontId="22" fillId="13" borderId="127" xfId="3" applyFont="1" applyBorder="1" applyProtection="1">
      <alignment horizontal="center" vertical="center"/>
    </xf>
    <xf numFmtId="0" fontId="20" fillId="6" borderId="166" xfId="4" applyFont="1" applyFill="1" applyBorder="1" applyAlignment="1" applyProtection="1"/>
    <xf numFmtId="0" fontId="22" fillId="6" borderId="163" xfId="0" applyFont="1" applyFill="1" applyBorder="1" applyProtection="1">
      <alignment vertical="center"/>
    </xf>
    <xf numFmtId="0" fontId="0" fillId="6" borderId="61" xfId="0" applyBorder="1">
      <alignment vertical="center"/>
    </xf>
    <xf numFmtId="3" fontId="28" fillId="41" borderId="127" xfId="11" applyFont="1" applyBorder="1" applyProtection="1">
      <alignment horizontal="right" vertical="center"/>
      <protection locked="0"/>
    </xf>
    <xf numFmtId="0" fontId="22" fillId="45" borderId="0" xfId="0" applyFont="1" applyFill="1" applyBorder="1" applyProtection="1">
      <alignment vertical="center"/>
    </xf>
    <xf numFmtId="0" fontId="22" fillId="6" borderId="89" xfId="0" applyFont="1" applyFill="1" applyBorder="1" applyAlignment="1" applyProtection="1">
      <alignment horizontal="left" vertical="center" indent="2"/>
    </xf>
    <xf numFmtId="0" fontId="22" fillId="6" borderId="130" xfId="0" applyFont="1" applyFill="1" applyBorder="1" applyAlignment="1" applyProtection="1">
      <alignment horizontal="left" vertical="center" indent="2"/>
    </xf>
    <xf numFmtId="0" fontId="22" fillId="45" borderId="0" xfId="0" applyFont="1" applyFill="1" applyBorder="1" applyAlignment="1" applyProtection="1">
      <alignment horizontal="left" vertical="center" indent="2"/>
    </xf>
    <xf numFmtId="0" fontId="22" fillId="46" borderId="0" xfId="0" applyFont="1" applyFill="1" applyBorder="1" applyProtection="1">
      <alignment vertical="center"/>
    </xf>
    <xf numFmtId="0" fontId="29" fillId="6" borderId="89" xfId="116" applyFill="1" applyBorder="1" applyAlignment="1" applyProtection="1">
      <alignment horizontal="left"/>
    </xf>
    <xf numFmtId="0" fontId="0" fillId="45" borderId="0" xfId="0" applyFont="1" applyFill="1" applyBorder="1" applyProtection="1">
      <alignment vertical="center"/>
    </xf>
    <xf numFmtId="0" fontId="22" fillId="6" borderId="89" xfId="0" applyFont="1" applyFill="1" applyBorder="1" applyAlignment="1" applyProtection="1">
      <alignment horizontal="left" vertical="center" indent="3"/>
    </xf>
    <xf numFmtId="0" fontId="22" fillId="6" borderId="130" xfId="0" applyFont="1" applyFill="1" applyBorder="1" applyAlignment="1" applyProtection="1">
      <alignment horizontal="left" vertical="center" indent="3"/>
    </xf>
    <xf numFmtId="0" fontId="0" fillId="47" borderId="0" xfId="0" applyFont="1" applyFill="1" applyBorder="1" applyProtection="1">
      <alignment vertical="center"/>
    </xf>
    <xf numFmtId="0" fontId="22" fillId="2" borderId="156" xfId="0" applyFont="1" applyFill="1" applyBorder="1" applyAlignment="1" applyProtection="1">
      <alignment vertical="center" wrapText="1"/>
    </xf>
    <xf numFmtId="3" fontId="28" fillId="14" borderId="127" xfId="20" applyFont="1" applyBorder="1">
      <alignment horizontal="right" vertical="center"/>
      <protection locked="0"/>
    </xf>
    <xf numFmtId="0" fontId="36" fillId="6" borderId="130" xfId="0" applyFont="1" applyFill="1" applyBorder="1" applyProtection="1">
      <alignment vertical="center"/>
    </xf>
    <xf numFmtId="0" fontId="22" fillId="13" borderId="139" xfId="3" applyFont="1" applyBorder="1" applyProtection="1">
      <alignment horizontal="center" vertical="center"/>
    </xf>
    <xf numFmtId="0" fontId="22" fillId="13" borderId="140" xfId="3" applyFont="1" applyBorder="1" applyProtection="1">
      <alignment horizontal="center" vertical="center"/>
    </xf>
    <xf numFmtId="0" fontId="29" fillId="6" borderId="166" xfId="116" applyFill="1" applyBorder="1" applyAlignment="1" applyProtection="1">
      <alignment vertical="center"/>
    </xf>
    <xf numFmtId="0" fontId="22" fillId="2" borderId="164" xfId="0" applyFont="1" applyFill="1" applyBorder="1" applyProtection="1">
      <alignment vertical="center"/>
    </xf>
    <xf numFmtId="0" fontId="24" fillId="6" borderId="0" xfId="0" applyFont="1" applyFill="1" applyBorder="1" applyAlignment="1" applyProtection="1">
      <alignment horizontal="center" vertical="center"/>
    </xf>
    <xf numFmtId="0" fontId="40" fillId="6" borderId="0" xfId="0" applyFont="1" applyFill="1" applyBorder="1" applyAlignment="1">
      <alignment horizontal="left" indent="2"/>
    </xf>
    <xf numFmtId="0" fontId="0" fillId="6" borderId="96" xfId="0" applyFont="1" applyFill="1" applyBorder="1">
      <alignment vertical="center"/>
    </xf>
    <xf numFmtId="0" fontId="0" fillId="6" borderId="96" xfId="0" applyFont="1" applyBorder="1">
      <alignment vertical="center"/>
    </xf>
    <xf numFmtId="3" fontId="0" fillId="41" borderId="39" xfId="11" applyFont="1" applyBorder="1">
      <alignment horizontal="right" vertical="center"/>
      <protection locked="0"/>
    </xf>
    <xf numFmtId="0" fontId="61" fillId="6" borderId="96" xfId="0" applyFont="1" applyFill="1" applyBorder="1" applyAlignment="1">
      <alignment vertical="top" wrapText="1"/>
    </xf>
    <xf numFmtId="0" fontId="0" fillId="6" borderId="96" xfId="0" applyFont="1" applyFill="1" applyBorder="1" applyAlignment="1"/>
    <xf numFmtId="0" fontId="25" fillId="0" borderId="96" xfId="0" applyFont="1" applyFill="1" applyBorder="1" applyAlignment="1">
      <alignment horizontal="left" indent="2"/>
    </xf>
    <xf numFmtId="0" fontId="24" fillId="6" borderId="154" xfId="0" applyFont="1" applyFill="1" applyBorder="1" applyAlignment="1" applyProtection="1">
      <alignment horizontal="center" vertical="center" wrapText="1"/>
    </xf>
    <xf numFmtId="0" fontId="25" fillId="6" borderId="0"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xf>
    <xf numFmtId="0" fontId="22" fillId="6" borderId="96" xfId="0" applyFont="1" applyFill="1" applyBorder="1">
      <alignment vertical="center"/>
    </xf>
    <xf numFmtId="0" fontId="20" fillId="6" borderId="183" xfId="4" applyFill="1" applyBorder="1" applyAlignment="1" applyProtection="1">
      <alignment vertical="center"/>
    </xf>
    <xf numFmtId="0" fontId="0" fillId="6" borderId="181" xfId="0" applyFill="1" applyBorder="1" applyAlignment="1">
      <alignment vertical="center"/>
    </xf>
    <xf numFmtId="0" fontId="24" fillId="6" borderId="181" xfId="0" applyFont="1" applyFill="1" applyBorder="1">
      <alignment vertical="center"/>
    </xf>
    <xf numFmtId="0" fontId="25" fillId="6" borderId="180" xfId="0" applyFont="1" applyFill="1" applyBorder="1" applyAlignment="1" applyProtection="1">
      <alignment vertical="center"/>
    </xf>
    <xf numFmtId="0" fontId="0" fillId="6" borderId="180" xfId="0" applyFont="1" applyFill="1" applyBorder="1" applyAlignment="1">
      <alignment vertical="center"/>
    </xf>
    <xf numFmtId="0" fontId="24" fillId="6" borderId="182" xfId="0" applyFont="1" applyFill="1" applyBorder="1" applyAlignment="1" applyProtection="1">
      <alignment horizontal="center" vertical="center" wrapText="1"/>
    </xf>
    <xf numFmtId="0" fontId="24" fillId="6" borderId="185" xfId="0" applyFont="1" applyFill="1" applyBorder="1" applyAlignment="1" applyProtection="1">
      <alignment horizontal="center" vertical="center" wrapText="1"/>
    </xf>
    <xf numFmtId="0" fontId="38" fillId="6" borderId="181" xfId="0" applyFont="1" applyBorder="1" applyAlignment="1"/>
    <xf numFmtId="3" fontId="40" fillId="6" borderId="182" xfId="30" applyFont="1" applyBorder="1">
      <alignment horizontal="right" vertical="center"/>
    </xf>
    <xf numFmtId="3" fontId="40" fillId="6" borderId="185" xfId="30" applyFont="1" applyBorder="1">
      <alignment horizontal="right" vertical="center"/>
    </xf>
    <xf numFmtId="0" fontId="29" fillId="6" borderId="180" xfId="0" applyFont="1" applyFill="1" applyBorder="1" applyAlignment="1" applyProtection="1">
      <alignment horizontal="left" vertical="center"/>
    </xf>
    <xf numFmtId="0" fontId="57" fillId="6" borderId="130" xfId="0" applyFont="1" applyBorder="1">
      <alignment vertical="center"/>
    </xf>
    <xf numFmtId="0" fontId="57" fillId="6" borderId="181" xfId="0" applyFont="1" applyFill="1" applyBorder="1" applyAlignment="1">
      <alignment vertical="center"/>
    </xf>
    <xf numFmtId="0" fontId="58" fillId="6" borderId="181" xfId="0" applyFont="1" applyBorder="1" applyAlignment="1">
      <alignment horizontal="center" vertical="center" wrapText="1"/>
    </xf>
    <xf numFmtId="0" fontId="58" fillId="6" borderId="185" xfId="0" applyFont="1" applyBorder="1" applyAlignment="1">
      <alignment horizontal="center" vertical="center" wrapText="1"/>
    </xf>
    <xf numFmtId="3" fontId="57" fillId="14" borderId="155" xfId="20" applyFont="1" applyBorder="1">
      <alignment horizontal="right" vertical="center"/>
      <protection locked="0"/>
    </xf>
    <xf numFmtId="0" fontId="40" fillId="6" borderId="181" xfId="0" applyFont="1" applyFill="1" applyBorder="1" applyAlignment="1" applyProtection="1">
      <alignment horizontal="left" vertical="center"/>
    </xf>
    <xf numFmtId="3" fontId="40" fillId="41" borderId="181" xfId="11" applyFont="1" applyBorder="1">
      <alignment horizontal="right" vertical="center"/>
      <protection locked="0"/>
    </xf>
    <xf numFmtId="3" fontId="57" fillId="14" borderId="185" xfId="20" applyFont="1" applyBorder="1">
      <alignment horizontal="right" vertical="center"/>
      <protection locked="0"/>
    </xf>
    <xf numFmtId="0" fontId="57" fillId="6" borderId="180" xfId="0" applyFont="1" applyFill="1" applyBorder="1" applyAlignment="1">
      <alignment vertical="center"/>
    </xf>
    <xf numFmtId="0" fontId="57" fillId="6" borderId="96" xfId="0" applyFont="1" applyFill="1" applyBorder="1" applyAlignment="1">
      <alignment vertical="center"/>
    </xf>
    <xf numFmtId="0" fontId="58" fillId="6" borderId="181" xfId="0" applyFont="1" applyFill="1" applyBorder="1" applyAlignment="1">
      <alignment vertical="center"/>
    </xf>
    <xf numFmtId="0" fontId="47" fillId="50" borderId="185" xfId="0" applyFont="1" applyFill="1" applyBorder="1" applyAlignment="1">
      <alignment horizontal="center" vertical="center" wrapText="1"/>
    </xf>
    <xf numFmtId="0" fontId="40" fillId="43" borderId="181" xfId="9" applyFont="1" applyBorder="1">
      <alignment horizontal="left" vertical="center"/>
    </xf>
    <xf numFmtId="3" fontId="22" fillId="43" borderId="185" xfId="6" applyFont="1" applyBorder="1">
      <alignment horizontal="right" vertical="center"/>
    </xf>
    <xf numFmtId="0" fontId="0" fillId="6" borderId="175" xfId="0" applyFill="1" applyBorder="1">
      <alignment vertical="center"/>
    </xf>
    <xf numFmtId="0" fontId="22" fillId="13" borderId="33" xfId="0" applyFont="1" applyFill="1" applyBorder="1" applyAlignment="1">
      <alignment vertical="center"/>
    </xf>
    <xf numFmtId="0" fontId="24" fillId="6" borderId="181" xfId="0" applyFont="1" applyFill="1" applyBorder="1" applyAlignment="1" applyProtection="1">
      <alignment horizontal="center" wrapText="1"/>
    </xf>
    <xf numFmtId="0" fontId="24" fillId="6" borderId="185" xfId="0" applyFont="1" applyFill="1" applyBorder="1" applyAlignment="1" applyProtection="1">
      <alignment horizontal="center" wrapText="1"/>
    </xf>
    <xf numFmtId="0" fontId="22" fillId="41" borderId="31" xfId="18" applyFont="1" applyBorder="1" applyAlignment="1" applyProtection="1">
      <alignment horizontal="center" vertical="center" wrapText="1"/>
      <protection locked="0"/>
    </xf>
    <xf numFmtId="0" fontId="0" fillId="41" borderId="28" xfId="18" applyFont="1" applyBorder="1" applyAlignment="1" applyProtection="1">
      <alignment horizontal="center" vertical="center" wrapText="1"/>
      <protection locked="0"/>
    </xf>
    <xf numFmtId="0" fontId="0" fillId="6" borderId="181" xfId="0" applyFont="1" applyFill="1" applyBorder="1">
      <alignment vertical="center"/>
    </xf>
    <xf numFmtId="0" fontId="0" fillId="6" borderId="180" xfId="0" applyFont="1" applyBorder="1">
      <alignment vertical="center"/>
    </xf>
    <xf numFmtId="0" fontId="0" fillId="6" borderId="25" xfId="0" applyFont="1" applyFill="1" applyBorder="1" applyAlignment="1">
      <alignment horizontal="left" indent="1"/>
    </xf>
    <xf numFmtId="0" fontId="25" fillId="6" borderId="26" xfId="0" applyFont="1" applyFill="1" applyBorder="1" applyAlignment="1">
      <alignment horizontal="left" indent="1"/>
    </xf>
    <xf numFmtId="0" fontId="0" fillId="6" borderId="159" xfId="0" applyFont="1" applyFill="1" applyBorder="1" applyAlignment="1">
      <alignment horizontal="left" vertical="center" wrapText="1"/>
    </xf>
    <xf numFmtId="0" fontId="0" fillId="6" borderId="20" xfId="0" applyFont="1" applyFill="1" applyBorder="1" applyAlignment="1">
      <alignment horizontal="left" vertical="center" wrapText="1"/>
    </xf>
    <xf numFmtId="0" fontId="0" fillId="6" borderId="21" xfId="0" applyFont="1" applyFill="1" applyBorder="1" applyAlignment="1">
      <alignment horizontal="left" vertical="center" wrapText="1"/>
    </xf>
    <xf numFmtId="3" fontId="22" fillId="13" borderId="39" xfId="3" applyNumberFormat="1" applyFont="1" applyBorder="1" applyProtection="1">
      <alignment horizontal="center" vertical="center"/>
      <protection locked="0"/>
    </xf>
    <xf numFmtId="3" fontId="22" fillId="6" borderId="156" xfId="3" applyNumberFormat="1" applyFont="1" applyFill="1" applyBorder="1">
      <alignment horizontal="center" vertical="center"/>
    </xf>
    <xf numFmtId="0" fontId="0" fillId="6" borderId="180" xfId="0" applyFont="1" applyFill="1" applyBorder="1" applyAlignment="1" applyProtection="1">
      <alignment horizontal="left" vertical="center"/>
    </xf>
    <xf numFmtId="3" fontId="22" fillId="41" borderId="157" xfId="11" applyFont="1" applyBorder="1">
      <alignment horizontal="right" vertical="center"/>
      <protection locked="0"/>
    </xf>
    <xf numFmtId="3" fontId="22" fillId="6" borderId="155" xfId="1" applyFont="1" applyFill="1" applyBorder="1" applyAlignment="1" applyProtection="1">
      <alignment horizontal="center" vertical="center"/>
    </xf>
    <xf numFmtId="0" fontId="0" fillId="6" borderId="181" xfId="0" applyFont="1" applyFill="1" applyBorder="1" applyAlignment="1" applyProtection="1">
      <alignment horizontal="left" vertical="center"/>
    </xf>
    <xf numFmtId="0" fontId="22" fillId="41" borderId="185" xfId="18" applyFont="1" applyBorder="1">
      <alignment horizontal="center" vertical="center" wrapText="1"/>
      <protection locked="0"/>
    </xf>
    <xf numFmtId="0" fontId="24" fillId="6" borderId="154" xfId="0" applyFont="1" applyBorder="1" applyAlignment="1">
      <alignment horizontal="center" vertical="center" wrapText="1"/>
    </xf>
    <xf numFmtId="0" fontId="24" fillId="6" borderId="151" xfId="0" applyFont="1" applyBorder="1" applyAlignment="1">
      <alignment horizontal="center" vertical="center" wrapText="1"/>
    </xf>
    <xf numFmtId="0" fontId="24" fillId="6" borderId="152" xfId="0" applyFont="1" applyBorder="1" applyAlignment="1">
      <alignment horizontal="center" vertical="center" wrapText="1"/>
    </xf>
    <xf numFmtId="0" fontId="24" fillId="6" borderId="0" xfId="0" applyFont="1" applyFill="1" applyBorder="1" applyAlignment="1">
      <alignment horizontal="center" vertical="center" wrapText="1"/>
    </xf>
    <xf numFmtId="0" fontId="0" fillId="6" borderId="27" xfId="0" applyFont="1" applyFill="1" applyBorder="1" applyAlignment="1" applyProtection="1">
      <alignment horizontal="left" vertical="center" wrapText="1"/>
    </xf>
    <xf numFmtId="0" fontId="24" fillId="6" borderId="152" xfId="5" applyFont="1" applyBorder="1" applyAlignment="1">
      <alignment horizontal="center" wrapText="1"/>
    </xf>
    <xf numFmtId="0" fontId="24" fillId="6" borderId="153" xfId="5" applyFont="1" applyBorder="1" applyAlignment="1">
      <alignment horizontal="center" wrapText="1"/>
    </xf>
    <xf numFmtId="0" fontId="24" fillId="6" borderId="158" xfId="0" applyFont="1" applyBorder="1" applyAlignment="1">
      <alignment horizontal="center" vertical="center" wrapText="1"/>
    </xf>
    <xf numFmtId="0" fontId="24" fillId="6" borderId="165" xfId="0" applyFont="1" applyBorder="1" applyAlignment="1">
      <alignment horizontal="center" vertical="center" wrapText="1"/>
    </xf>
    <xf numFmtId="0" fontId="24" fillId="6" borderId="139" xfId="0" applyFont="1" applyBorder="1" applyAlignment="1">
      <alignment horizontal="center" vertical="center" wrapText="1"/>
    </xf>
    <xf numFmtId="0" fontId="24" fillId="6" borderId="100" xfId="0" applyFont="1" applyBorder="1" applyAlignment="1">
      <alignment horizontal="center" vertical="center" wrapText="1"/>
    </xf>
    <xf numFmtId="0" fontId="24" fillId="6" borderId="185" xfId="0" applyFont="1" applyBorder="1" applyAlignment="1">
      <alignment horizontal="center" vertical="center" wrapText="1"/>
    </xf>
    <xf numFmtId="0" fontId="24" fillId="6" borderId="153" xfId="0" applyFont="1" applyFill="1" applyBorder="1" applyAlignment="1" applyProtection="1">
      <alignment horizontal="center" vertical="center" wrapText="1"/>
    </xf>
    <xf numFmtId="0" fontId="24" fillId="6" borderId="151" xfId="0" applyFont="1" applyBorder="1" applyAlignment="1">
      <alignment horizontal="center" wrapText="1"/>
    </xf>
    <xf numFmtId="0" fontId="24" fillId="6" borderId="152" xfId="0" applyFont="1" applyBorder="1" applyAlignment="1">
      <alignment horizontal="center" wrapText="1"/>
    </xf>
    <xf numFmtId="0" fontId="24" fillId="6" borderId="154" xfId="5" applyFont="1" applyBorder="1" applyAlignment="1">
      <alignment horizontal="center" wrapText="1"/>
    </xf>
    <xf numFmtId="0" fontId="24" fillId="6" borderId="0" xfId="0" applyFont="1" applyFill="1" applyBorder="1" applyAlignment="1" applyProtection="1">
      <alignment horizontal="center" vertical="center" wrapText="1"/>
    </xf>
    <xf numFmtId="0" fontId="0" fillId="6" borderId="180" xfId="0" applyBorder="1">
      <alignment vertical="center"/>
    </xf>
    <xf numFmtId="0" fontId="0" fillId="6" borderId="96" xfId="0" applyBorder="1">
      <alignment vertical="center"/>
    </xf>
    <xf numFmtId="0" fontId="20" fillId="6" borderId="183" xfId="0" applyFont="1" applyFill="1" applyBorder="1" applyAlignment="1" applyProtection="1"/>
    <xf numFmtId="0" fontId="20" fillId="6" borderId="181" xfId="0" applyFont="1" applyFill="1" applyBorder="1" applyAlignment="1"/>
    <xf numFmtId="0" fontId="26" fillId="0" borderId="182" xfId="0" applyFont="1" applyFill="1" applyBorder="1" applyAlignment="1">
      <alignment horizontal="center" vertical="center"/>
    </xf>
    <xf numFmtId="0" fontId="26" fillId="0" borderId="185" xfId="0" applyFont="1" applyFill="1" applyBorder="1" applyAlignment="1">
      <alignment horizontal="center" vertical="center"/>
    </xf>
    <xf numFmtId="0" fontId="24" fillId="6" borderId="182" xfId="0" applyFont="1" applyBorder="1" applyAlignment="1">
      <alignment horizontal="center" vertical="center" wrapText="1"/>
    </xf>
    <xf numFmtId="0" fontId="25" fillId="0" borderId="182" xfId="83" applyFont="1" applyFill="1" applyBorder="1" applyAlignment="1">
      <alignment horizontal="center" vertical="center" wrapText="1"/>
    </xf>
    <xf numFmtId="0" fontId="25" fillId="0" borderId="185" xfId="83" applyFont="1" applyFill="1" applyBorder="1" applyAlignment="1">
      <alignment horizontal="center" vertical="center" wrapText="1"/>
    </xf>
    <xf numFmtId="0" fontId="0" fillId="6" borderId="180" xfId="0" applyFont="1" applyFill="1" applyBorder="1">
      <alignment vertical="center"/>
    </xf>
    <xf numFmtId="0" fontId="25" fillId="6" borderId="181" xfId="0" applyFont="1" applyFill="1" applyBorder="1" applyAlignment="1">
      <alignment horizontal="left" indent="1"/>
    </xf>
    <xf numFmtId="0" fontId="0" fillId="6" borderId="96" xfId="0" applyFont="1" applyFill="1" applyBorder="1" applyAlignment="1">
      <alignment vertical="center"/>
    </xf>
    <xf numFmtId="0" fontId="24" fillId="6" borderId="154" xfId="0" applyFont="1" applyFill="1" applyBorder="1" applyAlignment="1" applyProtection="1">
      <alignment vertical="center" wrapText="1"/>
    </xf>
    <xf numFmtId="0" fontId="55" fillId="56" borderId="180" xfId="0" applyFont="1" applyFill="1" applyBorder="1">
      <alignment vertical="center"/>
    </xf>
    <xf numFmtId="170" fontId="0" fillId="56" borderId="180" xfId="143" applyFont="1" applyFill="1" applyBorder="1">
      <alignment vertical="center"/>
    </xf>
    <xf numFmtId="0" fontId="0" fillId="56" borderId="180" xfId="0" applyFont="1" applyFill="1" applyBorder="1">
      <alignment vertical="center"/>
    </xf>
    <xf numFmtId="0" fontId="24" fillId="56" borderId="96" xfId="0" applyFont="1" applyFill="1" applyBorder="1" applyAlignment="1" applyProtection="1">
      <alignment horizontal="left" vertical="center"/>
    </xf>
    <xf numFmtId="170" fontId="24" fillId="56" borderId="96" xfId="143" applyFont="1" applyFill="1" applyBorder="1">
      <alignment vertical="center"/>
    </xf>
    <xf numFmtId="0" fontId="24" fillId="56" borderId="96" xfId="0" applyFont="1" applyFill="1" applyBorder="1">
      <alignment vertical="center"/>
    </xf>
    <xf numFmtId="0" fontId="0" fillId="56" borderId="96" xfId="0" applyFont="1" applyFill="1" applyBorder="1">
      <alignment vertical="center"/>
    </xf>
    <xf numFmtId="0" fontId="0" fillId="56" borderId="157" xfId="0" applyFont="1" applyFill="1" applyBorder="1" applyAlignment="1" applyProtection="1">
      <alignment horizontal="left" vertical="center"/>
    </xf>
    <xf numFmtId="0" fontId="0" fillId="56" borderId="159" xfId="55" applyFont="1" applyFill="1" applyBorder="1">
      <alignment horizontal="center" vertical="center" wrapText="1"/>
    </xf>
    <xf numFmtId="0" fontId="24" fillId="56" borderId="155" xfId="0" applyFont="1" applyFill="1" applyBorder="1">
      <alignment vertical="center"/>
    </xf>
    <xf numFmtId="0" fontId="0" fillId="56" borderId="25" xfId="0" applyFont="1" applyFill="1" applyBorder="1" applyAlignment="1" applyProtection="1">
      <alignment horizontal="left" vertical="center"/>
    </xf>
    <xf numFmtId="0" fontId="0" fillId="56" borderId="20" xfId="55" applyFont="1" applyFill="1" applyBorder="1">
      <alignment horizontal="center" vertical="center" wrapText="1"/>
    </xf>
    <xf numFmtId="0" fontId="24" fillId="56" borderId="33" xfId="0" applyFont="1" applyFill="1" applyBorder="1">
      <alignment vertical="center"/>
    </xf>
    <xf numFmtId="0" fontId="0" fillId="56" borderId="26" xfId="0" applyFont="1" applyFill="1" applyBorder="1" applyAlignment="1" applyProtection="1">
      <alignment horizontal="left" vertical="center"/>
    </xf>
    <xf numFmtId="0" fontId="0" fillId="56" borderId="21" xfId="55" applyFont="1" applyFill="1" applyBorder="1">
      <alignment horizontal="center" vertical="center" wrapText="1"/>
    </xf>
    <xf numFmtId="0" fontId="24" fillId="56" borderId="31" xfId="0" applyFont="1" applyFill="1" applyBorder="1">
      <alignment vertical="center"/>
    </xf>
    <xf numFmtId="0" fontId="24" fillId="56" borderId="156" xfId="0" applyFont="1" applyFill="1" applyBorder="1">
      <alignment vertical="center"/>
    </xf>
    <xf numFmtId="0" fontId="24" fillId="56" borderId="27" xfId="0" applyFont="1" applyFill="1" applyBorder="1">
      <alignment vertical="center"/>
    </xf>
    <xf numFmtId="0" fontId="24" fillId="56" borderId="28" xfId="0" applyFont="1" applyFill="1" applyBorder="1">
      <alignment vertical="center"/>
    </xf>
    <xf numFmtId="0" fontId="22" fillId="41" borderId="36" xfId="18" applyFont="1" applyBorder="1" applyAlignment="1" applyProtection="1">
      <alignment horizontal="center" vertical="center" wrapText="1"/>
      <protection locked="0"/>
    </xf>
    <xf numFmtId="3" fontId="0" fillId="56" borderId="25" xfId="0" applyNumberFormat="1" applyFont="1" applyFill="1" applyBorder="1" applyAlignment="1" applyProtection="1">
      <alignment horizontal="center" vertical="center"/>
    </xf>
    <xf numFmtId="3" fontId="56" fillId="56" borderId="20" xfId="1" applyFont="1" applyFill="1" applyBorder="1" applyAlignment="1">
      <alignment horizontal="center" vertical="center"/>
    </xf>
    <xf numFmtId="3" fontId="56" fillId="56" borderId="33" xfId="1" applyFont="1" applyFill="1" applyBorder="1" applyAlignment="1">
      <alignment horizontal="center" vertical="center"/>
    </xf>
    <xf numFmtId="3" fontId="0" fillId="56" borderId="35" xfId="0" applyNumberFormat="1" applyFont="1" applyFill="1" applyBorder="1" applyAlignment="1" applyProtection="1">
      <alignment horizontal="center" vertical="center"/>
    </xf>
    <xf numFmtId="3" fontId="56" fillId="56" borderId="22" xfId="1" applyFont="1" applyFill="1" applyBorder="1" applyAlignment="1">
      <alignment horizontal="center" vertical="center"/>
    </xf>
    <xf numFmtId="3" fontId="56" fillId="56" borderId="34" xfId="1" applyFont="1" applyFill="1" applyBorder="1" applyAlignment="1">
      <alignment horizontal="center" vertical="center"/>
    </xf>
    <xf numFmtId="0" fontId="24" fillId="56" borderId="9" xfId="0" applyFont="1" applyFill="1" applyBorder="1">
      <alignment vertical="center"/>
    </xf>
    <xf numFmtId="0" fontId="24" fillId="56" borderId="103" xfId="0" applyFont="1" applyFill="1" applyBorder="1">
      <alignment vertical="center"/>
    </xf>
    <xf numFmtId="173" fontId="24" fillId="56" borderId="107" xfId="35" applyFont="1" applyFill="1" applyBorder="1">
      <alignment horizontal="center" vertical="center" wrapText="1"/>
    </xf>
    <xf numFmtId="173" fontId="24" fillId="56" borderId="19" xfId="35" applyFont="1" applyFill="1" applyBorder="1">
      <alignment horizontal="center" vertical="center" wrapText="1"/>
    </xf>
    <xf numFmtId="173" fontId="24" fillId="56" borderId="29" xfId="35" applyFont="1" applyFill="1" applyBorder="1">
      <alignment horizontal="center" vertical="center" wrapText="1"/>
    </xf>
    <xf numFmtId="0" fontId="24" fillId="13" borderId="159" xfId="3" applyFont="1" applyBorder="1">
      <alignment horizontal="center" vertical="center"/>
    </xf>
    <xf numFmtId="0" fontId="24" fillId="13" borderId="20" xfId="3" applyFont="1" applyBorder="1">
      <alignment horizontal="center" vertical="center"/>
    </xf>
    <xf numFmtId="0" fontId="24" fillId="13" borderId="22" xfId="3" applyFont="1" applyBorder="1">
      <alignment horizontal="center" vertical="center"/>
    </xf>
    <xf numFmtId="170" fontId="0" fillId="57" borderId="0" xfId="143" applyFont="1" applyFill="1" applyBorder="1">
      <alignment vertical="center"/>
    </xf>
    <xf numFmtId="0" fontId="38" fillId="57" borderId="0" xfId="0" applyFont="1" applyFill="1" applyBorder="1">
      <alignment vertical="center"/>
    </xf>
    <xf numFmtId="0" fontId="0" fillId="57" borderId="0" xfId="0" applyFont="1" applyFill="1" applyBorder="1" applyAlignment="1" applyProtection="1">
      <alignment horizontal="left" vertical="center"/>
    </xf>
    <xf numFmtId="0" fontId="0" fillId="57" borderId="96" xfId="0" applyFont="1" applyFill="1" applyBorder="1" applyAlignment="1" applyProtection="1">
      <alignment horizontal="left" vertical="center"/>
    </xf>
    <xf numFmtId="170" fontId="0" fillId="57" borderId="96" xfId="143" applyFont="1" applyFill="1" applyBorder="1">
      <alignment vertical="center"/>
    </xf>
    <xf numFmtId="0" fontId="38" fillId="57" borderId="96" xfId="0" applyFont="1" applyFill="1" applyBorder="1">
      <alignment vertical="center"/>
    </xf>
    <xf numFmtId="0" fontId="0" fillId="57" borderId="180" xfId="0" applyFont="1" applyFill="1" applyBorder="1">
      <alignment vertical="center"/>
    </xf>
    <xf numFmtId="0" fontId="0" fillId="6" borderId="104" xfId="0" applyFont="1" applyFill="1" applyBorder="1">
      <alignment vertical="center"/>
    </xf>
    <xf numFmtId="9" fontId="0" fillId="6" borderId="124" xfId="0" applyNumberFormat="1" applyFont="1" applyFill="1" applyBorder="1">
      <alignment vertical="center"/>
    </xf>
    <xf numFmtId="0" fontId="0" fillId="43" borderId="27" xfId="9" applyFont="1" applyBorder="1">
      <alignment horizontal="left" vertical="center"/>
    </xf>
    <xf numFmtId="0" fontId="67" fillId="55" borderId="155" xfId="145" applyFont="1" applyBorder="1">
      <alignment horizontal="center" vertical="center"/>
    </xf>
    <xf numFmtId="0" fontId="67" fillId="55" borderId="26" xfId="145" applyFont="1" applyBorder="1">
      <alignment horizontal="center" vertical="center"/>
    </xf>
    <xf numFmtId="0" fontId="67" fillId="55" borderId="31" xfId="145" applyFont="1" applyBorder="1">
      <alignment horizontal="center" vertical="center"/>
    </xf>
    <xf numFmtId="9" fontId="0" fillId="2" borderId="0" xfId="0" applyNumberFormat="1" applyFont="1" applyFill="1" applyBorder="1">
      <alignment vertical="center"/>
    </xf>
    <xf numFmtId="0" fontId="0" fillId="2" borderId="157" xfId="0" applyFont="1" applyFill="1" applyBorder="1">
      <alignment vertical="center"/>
    </xf>
    <xf numFmtId="0" fontId="0" fillId="2" borderId="159" xfId="0" applyFont="1" applyFill="1" applyBorder="1">
      <alignment vertical="center"/>
    </xf>
    <xf numFmtId="0" fontId="0" fillId="2" borderId="155" xfId="0" applyFont="1" applyFill="1" applyBorder="1">
      <alignment vertical="center"/>
    </xf>
    <xf numFmtId="3" fontId="0" fillId="13" borderId="44"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3" fontId="0" fillId="13" borderId="34" xfId="3" applyNumberFormat="1" applyFont="1" applyBorder="1" applyAlignment="1" applyProtection="1">
      <alignment horizontal="center" vertical="center"/>
    </xf>
    <xf numFmtId="3" fontId="0" fillId="13" borderId="25"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xf>
    <xf numFmtId="3" fontId="0" fillId="13" borderId="27" xfId="3" applyNumberFormat="1" applyFont="1" applyBorder="1" applyAlignment="1" applyProtection="1">
      <alignment horizontal="center" vertical="center"/>
    </xf>
    <xf numFmtId="3" fontId="0" fillId="13" borderId="33"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protection locked="0"/>
    </xf>
    <xf numFmtId="3" fontId="0" fillId="13" borderId="33" xfId="3" applyNumberFormat="1" applyFont="1" applyBorder="1" applyAlignment="1" applyProtection="1">
      <alignment horizontal="center" vertical="center"/>
      <protection locked="0"/>
    </xf>
    <xf numFmtId="3" fontId="0" fillId="13" borderId="36" xfId="3" applyNumberFormat="1" applyFont="1" applyBorder="1" applyAlignment="1" applyProtection="1">
      <alignment horizontal="center" vertical="center"/>
    </xf>
    <xf numFmtId="3" fontId="0" fillId="13" borderId="37" xfId="3" applyNumberFormat="1" applyFont="1" applyBorder="1" applyAlignment="1" applyProtection="1">
      <alignment horizontal="center" vertical="center"/>
    </xf>
    <xf numFmtId="3" fontId="0" fillId="13" borderId="39" xfId="3" applyNumberFormat="1" applyFont="1" applyBorder="1" applyAlignment="1" applyProtection="1">
      <alignment horizontal="center" vertical="center"/>
    </xf>
    <xf numFmtId="3" fontId="0" fillId="13" borderId="38" xfId="3" applyNumberFormat="1" applyFont="1" applyBorder="1" applyAlignment="1" applyProtection="1">
      <alignment horizontal="center" vertical="center"/>
    </xf>
    <xf numFmtId="3" fontId="0" fillId="13" borderId="26" xfId="3" applyNumberFormat="1" applyFont="1" applyBorder="1" applyAlignment="1" applyProtection="1">
      <alignment horizontal="center" vertical="center"/>
    </xf>
    <xf numFmtId="3" fontId="0" fillId="13" borderId="21" xfId="3" applyNumberFormat="1" applyFont="1" applyBorder="1" applyAlignment="1" applyProtection="1">
      <alignment horizontal="center" vertical="center"/>
    </xf>
    <xf numFmtId="0" fontId="0" fillId="6" borderId="104" xfId="0" applyFont="1" applyFill="1" applyBorder="1" applyAlignment="1" applyProtection="1">
      <alignment vertical="center"/>
    </xf>
    <xf numFmtId="0" fontId="0" fillId="6" borderId="89" xfId="0" applyFont="1" applyFill="1" applyBorder="1" applyAlignment="1" applyProtection="1">
      <alignment vertical="center"/>
    </xf>
    <xf numFmtId="0" fontId="0" fillId="6" borderId="162" xfId="0" applyFont="1" applyFill="1" applyBorder="1" applyAlignment="1" applyProtection="1">
      <alignment vertical="center"/>
    </xf>
    <xf numFmtId="0" fontId="0" fillId="6" borderId="124" xfId="0" applyFont="1" applyFill="1" applyBorder="1" applyAlignment="1" applyProtection="1">
      <alignment vertical="center"/>
    </xf>
    <xf numFmtId="3" fontId="0" fillId="13" borderId="152" xfId="3" applyNumberFormat="1" applyFont="1" applyBorder="1" applyAlignment="1" applyProtection="1">
      <alignment horizontal="center" vertical="center"/>
    </xf>
    <xf numFmtId="3" fontId="0" fillId="41" borderId="38" xfId="11" applyFont="1" applyBorder="1" applyAlignment="1" applyProtection="1">
      <alignment horizontal="right" vertical="center"/>
      <protection locked="0"/>
    </xf>
    <xf numFmtId="3" fontId="0" fillId="6" borderId="39" xfId="30" applyFont="1" applyFill="1" applyBorder="1" applyAlignment="1" applyProtection="1">
      <alignment horizontal="right" vertical="center"/>
    </xf>
    <xf numFmtId="3" fontId="0" fillId="41" borderId="25" xfId="11" applyFont="1" applyBorder="1" applyAlignment="1" applyProtection="1">
      <alignment horizontal="right" vertical="center"/>
      <protection locked="0"/>
    </xf>
    <xf numFmtId="3" fontId="0" fillId="41" borderId="28" xfId="11" applyFont="1" applyBorder="1" applyAlignment="1" applyProtection="1">
      <alignment horizontal="right" vertical="center"/>
      <protection locked="0"/>
    </xf>
    <xf numFmtId="3" fontId="0" fillId="13" borderId="28" xfId="3" applyNumberFormat="1" applyFont="1" applyBorder="1" applyAlignment="1" applyProtection="1">
      <alignment horizontal="center" vertical="center"/>
    </xf>
    <xf numFmtId="3" fontId="0" fillId="13" borderId="153" xfId="3" applyNumberFormat="1" applyFont="1" applyBorder="1" applyAlignment="1" applyProtection="1">
      <alignment horizontal="center" vertical="center"/>
    </xf>
    <xf numFmtId="3" fontId="0" fillId="43" borderId="157" xfId="6" applyFont="1" applyBorder="1">
      <alignment horizontal="right" vertical="center"/>
    </xf>
    <xf numFmtId="3" fontId="0" fillId="43" borderId="158" xfId="6" applyFont="1" applyBorder="1" applyAlignment="1">
      <alignment horizontal="right" vertical="center"/>
    </xf>
    <xf numFmtId="3" fontId="0" fillId="43" borderId="155" xfId="6" applyFont="1" applyBorder="1" applyAlignment="1">
      <alignment horizontal="right" vertical="center"/>
    </xf>
    <xf numFmtId="3" fontId="0" fillId="6" borderId="0" xfId="6" applyFont="1" applyFill="1" applyBorder="1" applyAlignment="1">
      <alignment horizontal="right" vertical="center"/>
    </xf>
    <xf numFmtId="3" fontId="0" fillId="43" borderId="156" xfId="6" applyFont="1" applyBorder="1">
      <alignment horizontal="right" vertical="center"/>
    </xf>
    <xf numFmtId="3" fontId="0" fillId="13" borderId="0" xfId="3" applyNumberFormat="1" applyFont="1" applyBorder="1">
      <alignment horizontal="center" vertical="center"/>
    </xf>
    <xf numFmtId="3" fontId="0" fillId="41" borderId="139" xfId="11" applyFont="1" applyBorder="1" applyAlignment="1" applyProtection="1">
      <alignment horizontal="right" vertical="center"/>
      <protection locked="0"/>
    </xf>
    <xf numFmtId="3" fontId="0" fillId="13" borderId="31" xfId="3" applyNumberFormat="1" applyFont="1" applyBorder="1" applyAlignment="1" applyProtection="1">
      <alignment horizontal="center" vertical="center"/>
    </xf>
    <xf numFmtId="3" fontId="0" fillId="43" borderId="28" xfId="6" applyFont="1" applyBorder="1">
      <alignment horizontal="right" vertical="center"/>
    </xf>
    <xf numFmtId="0" fontId="0" fillId="6" borderId="44" xfId="0" applyFont="1" applyFill="1" applyBorder="1" applyAlignment="1">
      <alignment horizontal="left" vertical="center"/>
    </xf>
    <xf numFmtId="10" fontId="0" fillId="43" borderId="44" xfId="7" applyFont="1" applyBorder="1">
      <alignment horizontal="right" vertical="center"/>
    </xf>
    <xf numFmtId="10" fontId="0" fillId="43" borderId="159" xfId="7" applyFont="1" applyBorder="1">
      <alignment horizontal="right" vertical="center"/>
    </xf>
    <xf numFmtId="10" fontId="0" fillId="6" borderId="0" xfId="7" applyFont="1" applyFill="1" applyBorder="1">
      <alignment horizontal="right" vertical="center"/>
    </xf>
    <xf numFmtId="10" fontId="0" fillId="43" borderId="34" xfId="7" applyFont="1" applyBorder="1">
      <alignment horizontal="right" vertical="center"/>
    </xf>
    <xf numFmtId="10" fontId="0" fillId="43" borderId="27" xfId="7" applyFont="1" applyBorder="1">
      <alignment horizontal="right" vertical="center"/>
    </xf>
    <xf numFmtId="10" fontId="0" fillId="43" borderId="20" xfId="7" applyFont="1" applyBorder="1">
      <alignment horizontal="right" vertical="center"/>
    </xf>
    <xf numFmtId="10" fontId="0" fillId="43" borderId="33" xfId="7" applyFont="1" applyBorder="1">
      <alignment horizontal="right" vertical="center"/>
    </xf>
    <xf numFmtId="10" fontId="0" fillId="43" borderId="28" xfId="7" applyFont="1" applyBorder="1">
      <alignment horizontal="right" vertical="center"/>
    </xf>
    <xf numFmtId="10" fontId="0" fillId="43" borderId="21" xfId="7" applyFont="1" applyBorder="1">
      <alignment horizontal="right" vertical="center"/>
    </xf>
    <xf numFmtId="10" fontId="0" fillId="43" borderId="31" xfId="7" applyFont="1" applyBorder="1">
      <alignment horizontal="right" vertical="center"/>
    </xf>
    <xf numFmtId="10" fontId="0" fillId="13" borderId="156" xfId="3" applyNumberFormat="1" applyFont="1" applyBorder="1">
      <alignment horizontal="center" vertical="center"/>
    </xf>
    <xf numFmtId="3" fontId="0" fillId="13" borderId="158" xfId="3" applyNumberFormat="1" applyFont="1" applyBorder="1">
      <alignment horizontal="center" vertical="center"/>
    </xf>
    <xf numFmtId="10" fontId="0" fillId="13" borderId="27" xfId="3" applyNumberFormat="1" applyFont="1" applyBorder="1">
      <alignment horizontal="center" vertical="center"/>
    </xf>
    <xf numFmtId="3" fontId="0" fillId="13" borderId="43" xfId="3" applyNumberFormat="1" applyFont="1" applyBorder="1">
      <alignment horizontal="center" vertical="center"/>
    </xf>
    <xf numFmtId="10" fontId="0" fillId="13" borderId="28" xfId="3" applyNumberFormat="1" applyFont="1" applyBorder="1">
      <alignment horizontal="center" vertical="center"/>
    </xf>
    <xf numFmtId="3" fontId="0" fillId="13" borderId="140" xfId="3" applyNumberFormat="1" applyFont="1" applyBorder="1">
      <alignment horizontal="center" vertical="center"/>
    </xf>
    <xf numFmtId="0" fontId="55" fillId="57" borderId="180" xfId="0" applyFont="1" applyFill="1" applyBorder="1">
      <alignment vertical="center"/>
    </xf>
    <xf numFmtId="0" fontId="24" fillId="57" borderId="96" xfId="0" applyFont="1" applyFill="1" applyBorder="1" applyAlignment="1" applyProtection="1">
      <alignment horizontal="left" vertical="center"/>
    </xf>
    <xf numFmtId="170" fontId="24" fillId="57" borderId="96" xfId="143" applyFont="1" applyFill="1" applyBorder="1">
      <alignment vertical="center"/>
    </xf>
    <xf numFmtId="0" fontId="24" fillId="57" borderId="96" xfId="0" applyFont="1" applyFill="1" applyBorder="1">
      <alignment vertical="center"/>
    </xf>
    <xf numFmtId="0" fontId="0" fillId="57" borderId="96" xfId="0" applyFont="1" applyFill="1" applyBorder="1">
      <alignment vertical="center"/>
    </xf>
    <xf numFmtId="0" fontId="24" fillId="56" borderId="180" xfId="0" applyFont="1" applyFill="1" applyBorder="1">
      <alignment vertical="center"/>
    </xf>
    <xf numFmtId="0" fontId="48" fillId="56" borderId="180" xfId="0" applyFont="1" applyFill="1" applyBorder="1" applyAlignment="1">
      <alignment horizontal="center" vertical="center"/>
    </xf>
    <xf numFmtId="0" fontId="22" fillId="56" borderId="180" xfId="0" applyFont="1" applyFill="1" applyBorder="1">
      <alignment vertical="center"/>
    </xf>
    <xf numFmtId="0" fontId="24" fillId="6" borderId="154" xfId="0" applyFont="1" applyBorder="1" applyAlignment="1">
      <alignment horizontal="center" vertical="center" wrapText="1"/>
    </xf>
    <xf numFmtId="0" fontId="24" fillId="6" borderId="154" xfId="0" applyFont="1" applyFill="1" applyBorder="1" applyAlignment="1" applyProtection="1">
      <alignment horizontal="center" vertical="center" wrapText="1"/>
    </xf>
    <xf numFmtId="0" fontId="24" fillId="6" borderId="182" xfId="0" applyFont="1" applyFill="1" applyBorder="1" applyAlignment="1" applyProtection="1">
      <alignment horizontal="center" vertical="center" wrapText="1"/>
    </xf>
    <xf numFmtId="0" fontId="24" fillId="6" borderId="27" xfId="0" applyFont="1" applyFill="1" applyBorder="1" applyAlignment="1" applyProtection="1">
      <alignment horizontal="left" vertical="center" wrapText="1"/>
    </xf>
    <xf numFmtId="0" fontId="0" fillId="6" borderId="33" xfId="0" applyFont="1" applyFill="1" applyBorder="1" applyAlignment="1">
      <alignment vertical="center"/>
    </xf>
    <xf numFmtId="0" fontId="23" fillId="6" borderId="180" xfId="0" applyFont="1" applyFill="1" applyBorder="1" applyAlignment="1">
      <alignment vertical="center"/>
    </xf>
    <xf numFmtId="0" fontId="22" fillId="6" borderId="180" xfId="0" applyFont="1" applyFill="1" applyBorder="1" applyAlignment="1">
      <alignment vertical="center"/>
    </xf>
    <xf numFmtId="3" fontId="0" fillId="43" borderId="33" xfId="6" applyFont="1" applyBorder="1">
      <alignment horizontal="right" vertical="center"/>
    </xf>
    <xf numFmtId="9" fontId="0" fillId="43" borderId="31" xfId="8" applyFont="1" applyBorder="1">
      <alignment horizontal="right" vertical="center"/>
    </xf>
    <xf numFmtId="0" fontId="24" fillId="6" borderId="181" xfId="5" applyFont="1" applyFill="1" applyBorder="1" applyAlignment="1">
      <alignment horizontal="center" vertical="center" wrapText="1"/>
    </xf>
    <xf numFmtId="0" fontId="0" fillId="6" borderId="180" xfId="0" applyFont="1" applyFill="1" applyBorder="1" applyAlignment="1">
      <alignment horizontal="center" vertical="center"/>
    </xf>
    <xf numFmtId="0" fontId="61" fillId="6" borderId="180" xfId="0" applyFont="1" applyFill="1" applyBorder="1" applyAlignment="1">
      <alignment vertical="top" wrapText="1"/>
    </xf>
    <xf numFmtId="0" fontId="25" fillId="0" borderId="181" xfId="0" applyFont="1" applyFill="1" applyBorder="1" applyAlignment="1">
      <alignment horizontal="left"/>
    </xf>
    <xf numFmtId="0" fontId="67" fillId="55" borderId="182" xfId="145" applyBorder="1">
      <alignment horizontal="center" vertical="center"/>
    </xf>
    <xf numFmtId="0" fontId="67" fillId="55" borderId="185" xfId="145" applyBorder="1">
      <alignment horizontal="center" vertical="center"/>
    </xf>
    <xf numFmtId="3" fontId="40" fillId="6" borderId="127" xfId="30" applyFont="1" applyBorder="1">
      <alignment horizontal="right" vertical="center"/>
    </xf>
    <xf numFmtId="0" fontId="24" fillId="6" borderId="180" xfId="0" applyFont="1" applyFill="1" applyBorder="1" applyAlignment="1" applyProtection="1">
      <alignment horizontal="center" vertical="center" wrapText="1"/>
    </xf>
    <xf numFmtId="0" fontId="38" fillId="6" borderId="180" xfId="0" applyFont="1" applyBorder="1" applyAlignment="1"/>
    <xf numFmtId="3" fontId="40" fillId="6" borderId="180" xfId="30" applyFont="1" applyBorder="1">
      <alignment horizontal="right" vertical="center"/>
    </xf>
    <xf numFmtId="0" fontId="0" fillId="56" borderId="100" xfId="0" applyFont="1" applyFill="1" applyBorder="1" applyAlignment="1" applyProtection="1">
      <alignment horizontal="left" vertical="center"/>
    </xf>
    <xf numFmtId="0" fontId="24" fillId="56" borderId="139" xfId="55" applyFont="1" applyFill="1" applyBorder="1">
      <alignment horizontal="center" vertical="center" wrapText="1"/>
    </xf>
    <xf numFmtId="0" fontId="24" fillId="56" borderId="140" xfId="0" applyFont="1" applyFill="1" applyBorder="1">
      <alignment vertical="center"/>
    </xf>
    <xf numFmtId="3" fontId="0" fillId="41" borderId="38" xfId="11" applyFont="1" applyBorder="1">
      <alignment horizontal="right" vertical="center"/>
      <protection locked="0"/>
    </xf>
    <xf numFmtId="3" fontId="40" fillId="6" borderId="154" xfId="30" applyFont="1" applyBorder="1">
      <alignment horizontal="right" vertical="center"/>
    </xf>
    <xf numFmtId="0" fontId="24" fillId="6" borderId="92" xfId="0" applyFont="1" applyFill="1" applyBorder="1" applyAlignment="1" applyProtection="1">
      <alignment horizontal="center" vertical="center"/>
    </xf>
    <xf numFmtId="0" fontId="24" fillId="6" borderId="181" xfId="0" applyFont="1" applyFill="1" applyBorder="1" applyAlignment="1">
      <alignment horizontal="center" vertical="center" wrapText="1"/>
    </xf>
    <xf numFmtId="0" fontId="0" fillId="6" borderId="92" xfId="0" applyFont="1" applyFill="1" applyBorder="1" applyProtection="1">
      <alignment vertical="center"/>
    </xf>
    <xf numFmtId="1" fontId="24" fillId="41" borderId="185" xfId="11" applyNumberFormat="1" applyFont="1" applyBorder="1" applyAlignment="1">
      <alignment horizontal="center" vertical="center"/>
      <protection locked="0"/>
    </xf>
    <xf numFmtId="0" fontId="22" fillId="6" borderId="180" xfId="0" applyFont="1" applyFill="1" applyBorder="1" applyAlignment="1" applyProtection="1">
      <alignment horizontal="left" vertical="center"/>
    </xf>
    <xf numFmtId="0" fontId="24" fillId="6" borderId="180" xfId="0" applyFont="1" applyFill="1" applyBorder="1" applyAlignment="1">
      <alignment horizontal="center" wrapText="1"/>
    </xf>
    <xf numFmtId="0" fontId="22" fillId="6" borderId="92" xfId="0" applyFont="1" applyFill="1" applyBorder="1">
      <alignment vertical="center"/>
    </xf>
    <xf numFmtId="3" fontId="22" fillId="13" borderId="173" xfId="3" applyNumberFormat="1" applyFont="1" applyBorder="1">
      <alignment horizontal="center" vertical="center"/>
    </xf>
    <xf numFmtId="3" fontId="0" fillId="14" borderId="173" xfId="20" applyFont="1" applyBorder="1">
      <alignment horizontal="right" vertical="center"/>
      <protection locked="0"/>
    </xf>
    <xf numFmtId="3" fontId="22" fillId="6" borderId="173" xfId="30" applyFont="1" applyBorder="1">
      <alignment horizontal="right" vertical="center"/>
    </xf>
    <xf numFmtId="0" fontId="67" fillId="55" borderId="173" xfId="145" applyBorder="1">
      <alignment horizontal="center" vertical="center"/>
    </xf>
    <xf numFmtId="3" fontId="22" fillId="13" borderId="186" xfId="3" applyNumberFormat="1" applyFont="1" applyBorder="1">
      <alignment horizontal="center" vertical="center"/>
    </xf>
    <xf numFmtId="3" fontId="22" fillId="13" borderId="176" xfId="3" applyNumberFormat="1" applyFont="1" applyBorder="1">
      <alignment horizontal="center" vertical="center"/>
    </xf>
    <xf numFmtId="0" fontId="67" fillId="55" borderId="52" xfId="145" applyBorder="1">
      <alignment horizontal="center" vertical="center"/>
    </xf>
    <xf numFmtId="3" fontId="40" fillId="0" borderId="157" xfId="30" applyFont="1" applyFill="1" applyBorder="1">
      <alignment horizontal="right" vertical="center"/>
    </xf>
    <xf numFmtId="3" fontId="40" fillId="0" borderId="25" xfId="30" applyFont="1" applyFill="1" applyBorder="1">
      <alignment horizontal="right" vertical="center"/>
    </xf>
    <xf numFmtId="3" fontId="40" fillId="0" borderId="38" xfId="30" applyFont="1" applyFill="1" applyBorder="1">
      <alignment horizontal="right" vertical="center"/>
    </xf>
    <xf numFmtId="0" fontId="0" fillId="6" borderId="27" xfId="0" applyFont="1" applyFill="1" applyBorder="1" applyAlignment="1">
      <alignment horizontal="left" vertical="center" wrapText="1"/>
    </xf>
    <xf numFmtId="1" fontId="24" fillId="6" borderId="154" xfId="0" applyNumberFormat="1" applyFont="1" applyFill="1" applyBorder="1" applyAlignment="1">
      <alignment horizontal="center" wrapText="1"/>
    </xf>
    <xf numFmtId="1" fontId="24" fillId="6" borderId="163" xfId="0" applyNumberFormat="1" applyFont="1" applyFill="1" applyBorder="1" applyAlignment="1">
      <alignment horizontal="center" wrapText="1"/>
    </xf>
    <xf numFmtId="0" fontId="24" fillId="6" borderId="92" xfId="0" applyFont="1" applyFill="1" applyBorder="1" applyAlignment="1">
      <alignment horizontal="center" vertical="center" wrapText="1"/>
    </xf>
    <xf numFmtId="3" fontId="22" fillId="41" borderId="155" xfId="11" applyFont="1" applyBorder="1">
      <alignment horizontal="right" vertical="center"/>
      <protection locked="0"/>
    </xf>
    <xf numFmtId="3" fontId="22" fillId="13" borderId="159" xfId="3" applyNumberFormat="1" applyFont="1" applyBorder="1">
      <alignment horizontal="center" vertical="center"/>
    </xf>
    <xf numFmtId="0" fontId="20" fillId="6" borderId="183" xfId="0" applyFont="1" applyFill="1" applyBorder="1" applyAlignment="1"/>
    <xf numFmtId="0" fontId="22" fillId="6" borderId="163" xfId="0" applyFont="1" applyFill="1" applyBorder="1">
      <alignment vertical="center"/>
    </xf>
    <xf numFmtId="3" fontId="22" fillId="41" borderId="159" xfId="11" applyFont="1" applyBorder="1">
      <alignment horizontal="right" vertical="center"/>
      <protection locked="0"/>
    </xf>
    <xf numFmtId="0" fontId="22" fillId="6" borderId="167" xfId="0" applyFont="1" applyFill="1" applyBorder="1" applyAlignment="1">
      <alignment vertical="center"/>
    </xf>
    <xf numFmtId="3" fontId="22" fillId="6" borderId="155" xfId="0" applyNumberFormat="1" applyFont="1" applyFill="1" applyBorder="1">
      <alignment vertical="center"/>
    </xf>
    <xf numFmtId="0" fontId="0" fillId="6" borderId="92" xfId="0" applyFont="1" applyFill="1" applyBorder="1" applyAlignment="1">
      <alignment horizontal="left" vertical="center"/>
    </xf>
    <xf numFmtId="3" fontId="22" fillId="41" borderId="92" xfId="11" applyFont="1" applyBorder="1">
      <alignment horizontal="right" vertical="center"/>
      <protection locked="0"/>
    </xf>
    <xf numFmtId="0" fontId="22" fillId="6" borderId="175" xfId="0" applyFont="1" applyFill="1" applyBorder="1">
      <alignment vertical="center"/>
    </xf>
    <xf numFmtId="0" fontId="22" fillId="6" borderId="169" xfId="0" applyFont="1" applyFill="1" applyBorder="1">
      <alignment vertical="center"/>
    </xf>
    <xf numFmtId="3" fontId="40" fillId="6" borderId="92" xfId="30" applyFont="1" applyBorder="1">
      <alignment horizontal="right" vertical="center"/>
    </xf>
    <xf numFmtId="0" fontId="0" fillId="6" borderId="92" xfId="0" applyFont="1" applyBorder="1">
      <alignment vertical="center"/>
    </xf>
    <xf numFmtId="0" fontId="47" fillId="6" borderId="0" xfId="0" applyFont="1" applyBorder="1">
      <alignment vertical="center"/>
    </xf>
    <xf numFmtId="0" fontId="40" fillId="6" borderId="180" xfId="0" applyFont="1" applyBorder="1">
      <alignment vertical="center"/>
    </xf>
    <xf numFmtId="0" fontId="55" fillId="56" borderId="156" xfId="0" applyFont="1" applyFill="1" applyBorder="1">
      <alignment vertical="center"/>
    </xf>
    <xf numFmtId="170" fontId="0" fillId="56" borderId="156" xfId="143" applyFont="1" applyFill="1" applyBorder="1">
      <alignment vertical="center"/>
    </xf>
    <xf numFmtId="0" fontId="0" fillId="56" borderId="156" xfId="0" applyFont="1" applyFill="1" applyBorder="1">
      <alignment vertical="center"/>
    </xf>
    <xf numFmtId="0" fontId="67" fillId="13" borderId="27" xfId="3" applyFont="1" applyBorder="1">
      <alignment horizontal="center" vertical="center"/>
    </xf>
    <xf numFmtId="0" fontId="67" fillId="13" borderId="33" xfId="3" applyFont="1" applyBorder="1">
      <alignment horizontal="center" vertical="center"/>
    </xf>
    <xf numFmtId="0" fontId="24" fillId="6" borderId="182" xfId="0" applyFont="1" applyFill="1" applyBorder="1" applyAlignment="1" applyProtection="1">
      <alignment horizontal="center" vertical="center" wrapText="1"/>
    </xf>
    <xf numFmtId="0" fontId="20" fillId="6" borderId="98" xfId="0" applyFont="1" applyFill="1" applyBorder="1" applyAlignment="1"/>
    <xf numFmtId="0" fontId="29" fillId="6" borderId="89" xfId="116" applyFill="1" applyBorder="1" applyAlignment="1">
      <alignment vertical="top"/>
    </xf>
    <xf numFmtId="0" fontId="22" fillId="6" borderId="180" xfId="0" applyFont="1" applyFill="1" applyBorder="1">
      <alignment vertical="center"/>
    </xf>
    <xf numFmtId="0" fontId="0" fillId="6" borderId="31" xfId="0" applyFont="1" applyFill="1" applyBorder="1" applyAlignment="1" applyProtection="1">
      <alignment horizontal="left" vertical="center"/>
    </xf>
    <xf numFmtId="0" fontId="57" fillId="6" borderId="28" xfId="0" applyFont="1" applyFill="1" applyBorder="1">
      <alignment vertical="center"/>
    </xf>
    <xf numFmtId="0" fontId="0" fillId="6" borderId="127" xfId="0" applyFont="1" applyFill="1" applyBorder="1" applyAlignment="1" applyProtection="1">
      <alignment horizontal="left" vertical="center"/>
    </xf>
    <xf numFmtId="0" fontId="57" fillId="6" borderId="156" xfId="0" applyFont="1" applyFill="1" applyBorder="1">
      <alignment vertical="center"/>
    </xf>
    <xf numFmtId="0" fontId="57" fillId="13" borderId="156" xfId="3" applyFont="1" applyBorder="1">
      <alignment horizontal="center" vertical="center"/>
    </xf>
    <xf numFmtId="0" fontId="57" fillId="13" borderId="127" xfId="3" applyFont="1" applyBorder="1">
      <alignment horizontal="center" vertical="center"/>
    </xf>
    <xf numFmtId="0" fontId="57" fillId="13" borderId="33" xfId="3" applyFont="1" applyBorder="1">
      <alignment horizontal="center" vertical="center"/>
    </xf>
    <xf numFmtId="0" fontId="22" fillId="41" borderId="28" xfId="18" applyFont="1" applyBorder="1" applyAlignment="1" applyProtection="1">
      <alignment horizontal="center" vertical="center" wrapText="1"/>
      <protection locked="0"/>
    </xf>
    <xf numFmtId="0" fontId="0" fillId="6" borderId="36"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indent="2"/>
    </xf>
    <xf numFmtId="0" fontId="20" fillId="6" borderId="1" xfId="29" applyFont="1" applyFill="1" applyBorder="1" applyAlignment="1">
      <alignment horizontal="left" vertical="center"/>
    </xf>
    <xf numFmtId="0" fontId="20" fillId="6" borderId="181" xfId="4" applyFont="1" applyFill="1" applyBorder="1" applyAlignment="1"/>
    <xf numFmtId="0" fontId="21" fillId="6" borderId="181" xfId="4" applyFont="1" applyFill="1" applyBorder="1" applyAlignment="1"/>
    <xf numFmtId="0" fontId="22" fillId="6" borderId="181" xfId="0" applyFont="1" applyFill="1" applyBorder="1">
      <alignment vertical="center"/>
    </xf>
    <xf numFmtId="0" fontId="29" fillId="6" borderId="166" xfId="116" applyFont="1" applyFill="1" applyBorder="1" applyAlignment="1" applyProtection="1">
      <alignment horizontal="left"/>
    </xf>
    <xf numFmtId="0" fontId="22" fillId="6" borderId="180" xfId="0" applyFont="1" applyFill="1" applyBorder="1" applyAlignment="1" applyProtection="1">
      <alignment horizontal="left"/>
    </xf>
    <xf numFmtId="0" fontId="22" fillId="6" borderId="180" xfId="0" applyFont="1" applyFill="1" applyBorder="1" applyAlignment="1" applyProtection="1"/>
    <xf numFmtId="172" fontId="22" fillId="41" borderId="156" xfId="10" applyFont="1" applyBorder="1" applyAlignment="1" applyProtection="1">
      <alignment vertical="center"/>
      <protection locked="0"/>
    </xf>
    <xf numFmtId="0" fontId="22" fillId="13" borderId="158" xfId="0" applyFont="1" applyFill="1" applyBorder="1" applyAlignment="1">
      <alignment vertical="center"/>
    </xf>
    <xf numFmtId="0" fontId="22" fillId="6" borderId="130" xfId="0" applyFont="1" applyFill="1" applyBorder="1" applyAlignment="1">
      <alignment vertical="top"/>
    </xf>
    <xf numFmtId="0" fontId="22" fillId="6" borderId="181" xfId="0" applyFont="1" applyFill="1" applyBorder="1" applyAlignment="1" applyProtection="1">
      <alignment horizontal="center" vertical="center"/>
    </xf>
    <xf numFmtId="0" fontId="22" fillId="13" borderId="127" xfId="0" applyFont="1" applyFill="1" applyBorder="1" applyAlignment="1">
      <alignment vertical="center"/>
    </xf>
    <xf numFmtId="0" fontId="22" fillId="41" borderId="124" xfId="18" applyFont="1" applyBorder="1" applyAlignment="1" applyProtection="1">
      <alignment horizontal="center" vertical="center" wrapText="1"/>
      <protection locked="0"/>
    </xf>
    <xf numFmtId="0" fontId="22" fillId="6" borderId="89" xfId="0" applyFont="1" applyFill="1" applyBorder="1" applyAlignment="1" applyProtection="1">
      <alignment horizontal="left" vertical="center" indent="1"/>
    </xf>
    <xf numFmtId="0" fontId="24" fillId="6" borderId="154" xfId="0" applyFont="1" applyFill="1" applyBorder="1" applyAlignment="1" applyProtection="1">
      <alignment horizontal="center" wrapText="1"/>
    </xf>
    <xf numFmtId="0" fontId="22" fillId="6" borderId="181" xfId="0" applyFont="1" applyFill="1" applyBorder="1" applyAlignment="1" applyProtection="1">
      <alignment horizontal="left" vertical="center"/>
    </xf>
    <xf numFmtId="3" fontId="22" fillId="41" borderId="181" xfId="11" applyFont="1" applyBorder="1" applyAlignment="1">
      <alignment horizontal="right" vertical="center"/>
      <protection locked="0"/>
    </xf>
    <xf numFmtId="0" fontId="24" fillId="6" borderId="89" xfId="0" applyFont="1" applyFill="1" applyBorder="1" applyAlignment="1" applyProtection="1">
      <alignment vertical="center"/>
    </xf>
    <xf numFmtId="0" fontId="22" fillId="6" borderId="169" xfId="0" applyFont="1" applyFill="1" applyBorder="1" applyAlignment="1">
      <alignment vertical="center"/>
    </xf>
    <xf numFmtId="0" fontId="24" fillId="6" borderId="182" xfId="0" applyFont="1" applyFill="1" applyBorder="1" applyAlignment="1" applyProtection="1">
      <alignment horizontal="center" wrapText="1"/>
    </xf>
    <xf numFmtId="3" fontId="22" fillId="6" borderId="127" xfId="30" applyFont="1" applyFill="1" applyBorder="1" applyAlignment="1">
      <alignment horizontal="right" vertical="center"/>
    </xf>
    <xf numFmtId="0" fontId="24" fillId="6" borderId="175" xfId="0" applyFont="1" applyFill="1" applyBorder="1" applyAlignment="1" applyProtection="1">
      <alignment vertical="center"/>
    </xf>
    <xf numFmtId="0" fontId="22" fillId="6" borderId="180" xfId="0" applyFont="1" applyFill="1" applyBorder="1" applyAlignment="1" applyProtection="1">
      <alignment vertical="center"/>
    </xf>
    <xf numFmtId="0" fontId="24" fillId="6" borderId="181" xfId="0" applyFont="1" applyFill="1" applyBorder="1" applyAlignment="1" applyProtection="1">
      <alignment horizontal="left" vertical="center"/>
    </xf>
    <xf numFmtId="0" fontId="24" fillId="6" borderId="181" xfId="0" applyFont="1" applyFill="1" applyBorder="1" applyAlignment="1" applyProtection="1">
      <alignment horizontal="center" vertical="center"/>
    </xf>
    <xf numFmtId="0" fontId="22" fillId="6" borderId="175" xfId="0" applyFont="1" applyFill="1" applyBorder="1" applyAlignment="1">
      <alignment vertical="center"/>
    </xf>
    <xf numFmtId="0" fontId="67" fillId="55" borderId="185" xfId="145" applyFont="1" applyBorder="1" applyAlignment="1">
      <alignment vertical="center"/>
    </xf>
    <xf numFmtId="0" fontId="57" fillId="13" borderId="28" xfId="3" applyFont="1" applyBorder="1">
      <alignment horizontal="center" vertical="center"/>
    </xf>
    <xf numFmtId="0" fontId="67" fillId="55" borderId="140" xfId="145" applyFont="1" applyBorder="1" applyAlignment="1">
      <alignment vertical="center"/>
    </xf>
    <xf numFmtId="0" fontId="67" fillId="55" borderId="31" xfId="145" applyFont="1" applyBorder="1" applyAlignment="1">
      <alignment vertical="center"/>
    </xf>
    <xf numFmtId="0" fontId="26" fillId="6" borderId="185" xfId="5" applyFont="1" applyBorder="1" applyAlignment="1">
      <alignment horizontal="center" vertical="center" wrapText="1"/>
    </xf>
    <xf numFmtId="0" fontId="67" fillId="55" borderId="159" xfId="145" applyBorder="1" applyAlignment="1">
      <alignment horizontal="center" vertical="center"/>
    </xf>
    <xf numFmtId="0" fontId="67" fillId="55" borderId="20" xfId="145" applyBorder="1" applyAlignment="1">
      <alignment horizontal="center" vertical="center"/>
    </xf>
    <xf numFmtId="0" fontId="57" fillId="13" borderId="21" xfId="3" applyFont="1" applyBorder="1">
      <alignment horizontal="center" vertical="center"/>
    </xf>
    <xf numFmtId="0" fontId="67" fillId="55" borderId="21" xfId="145" applyBorder="1" applyAlignment="1">
      <alignment horizontal="center" vertical="center"/>
    </xf>
    <xf numFmtId="3" fontId="22" fillId="13" borderId="35" xfId="3" applyNumberFormat="1" applyFont="1" applyBorder="1" applyProtection="1">
      <alignment horizontal="center" vertical="center"/>
      <protection locked="0"/>
    </xf>
    <xf numFmtId="3" fontId="22" fillId="13" borderId="25" xfId="3" applyNumberFormat="1" applyFont="1" applyBorder="1" applyProtection="1">
      <alignment horizontal="center" vertical="center"/>
      <protection locked="0"/>
    </xf>
    <xf numFmtId="3" fontId="22" fillId="13" borderId="38" xfId="3" applyNumberFormat="1" applyFont="1" applyBorder="1" applyProtection="1">
      <alignment horizontal="center" vertical="center"/>
      <protection locked="0"/>
    </xf>
    <xf numFmtId="3" fontId="22" fillId="13" borderId="26" xfId="3" applyNumberFormat="1" applyFont="1" applyBorder="1" applyProtection="1">
      <alignment horizontal="center" vertical="center"/>
      <protection locked="0"/>
    </xf>
    <xf numFmtId="3" fontId="22" fillId="13" borderId="157" xfId="3" applyNumberFormat="1" applyFont="1" applyBorder="1" applyProtection="1">
      <alignment horizontal="center" vertical="center"/>
      <protection locked="0"/>
    </xf>
    <xf numFmtId="3" fontId="22" fillId="13" borderId="20" xfId="3" applyNumberFormat="1" applyFont="1" applyBorder="1" applyProtection="1">
      <alignment horizontal="center" vertical="center"/>
      <protection locked="0"/>
    </xf>
    <xf numFmtId="3" fontId="22" fillId="13" borderId="37" xfId="3" applyNumberFormat="1" applyFont="1" applyBorder="1" applyProtection="1">
      <alignment horizontal="center" vertical="center"/>
      <protection locked="0"/>
    </xf>
    <xf numFmtId="3" fontId="22" fillId="13" borderId="155" xfId="3" applyNumberFormat="1" applyFont="1" applyBorder="1" applyProtection="1">
      <alignment horizontal="center" vertical="center"/>
      <protection locked="0"/>
    </xf>
    <xf numFmtId="3" fontId="22" fillId="13" borderId="117" xfId="3" applyNumberFormat="1" applyFont="1" applyBorder="1" applyProtection="1">
      <alignment horizontal="center" vertical="center"/>
      <protection locked="0"/>
    </xf>
    <xf numFmtId="3" fontId="22" fillId="13" borderId="27" xfId="3" applyNumberFormat="1" applyFont="1" applyBorder="1" applyProtection="1">
      <alignment horizontal="center" vertical="center"/>
      <protection locked="0"/>
    </xf>
    <xf numFmtId="3" fontId="54" fillId="13" borderId="27" xfId="3" applyNumberFormat="1" applyFont="1" applyBorder="1" applyProtection="1">
      <alignment horizontal="center" vertical="center"/>
      <protection locked="0"/>
    </xf>
    <xf numFmtId="3" fontId="40" fillId="41" borderId="21" xfId="11" applyFont="1" applyBorder="1">
      <alignment horizontal="right" vertical="center"/>
      <protection locked="0"/>
    </xf>
    <xf numFmtId="0" fontId="22" fillId="6" borderId="57" xfId="0" applyFont="1" applyFill="1" applyBorder="1">
      <alignment vertical="center"/>
    </xf>
    <xf numFmtId="0" fontId="40" fillId="6" borderId="96" xfId="0" applyFont="1" applyFill="1" applyBorder="1" applyAlignment="1">
      <alignment horizontal="left" vertical="center" wrapText="1"/>
    </xf>
    <xf numFmtId="3" fontId="40" fillId="6" borderId="96" xfId="30" applyFont="1" applyFill="1" applyBorder="1">
      <alignment horizontal="right" vertical="center"/>
    </xf>
    <xf numFmtId="3" fontId="40" fillId="6" borderId="57" xfId="30" applyFont="1" applyFill="1" applyBorder="1">
      <alignment horizontal="right" vertical="center"/>
    </xf>
    <xf numFmtId="0" fontId="38" fillId="6" borderId="67" xfId="0" applyFont="1" applyFill="1" applyBorder="1" applyAlignment="1">
      <alignment horizontal="left" vertical="center" wrapText="1"/>
    </xf>
    <xf numFmtId="0" fontId="38" fillId="6" borderId="67" xfId="0" applyFont="1" applyFill="1" applyBorder="1" applyAlignment="1">
      <alignment horizontal="center" vertical="center" wrapText="1"/>
    </xf>
    <xf numFmtId="0" fontId="38" fillId="6" borderId="58" xfId="0" applyFont="1" applyFill="1" applyBorder="1" applyAlignment="1">
      <alignment horizontal="center" vertical="center" wrapText="1"/>
    </xf>
    <xf numFmtId="3" fontId="40" fillId="6" borderId="67" xfId="30" applyFont="1" applyFill="1" applyBorder="1">
      <alignment horizontal="right" vertical="center"/>
    </xf>
    <xf numFmtId="3" fontId="40" fillId="6" borderId="58" xfId="30" applyFont="1" applyFill="1" applyBorder="1">
      <alignment horizontal="right" vertical="center"/>
    </xf>
    <xf numFmtId="0" fontId="40" fillId="6" borderId="44" xfId="0" applyFont="1" applyFill="1" applyBorder="1" applyAlignment="1">
      <alignment horizontal="left" vertical="center" wrapText="1"/>
    </xf>
    <xf numFmtId="0" fontId="40" fillId="6" borderId="44" xfId="0" applyFont="1" applyFill="1" applyBorder="1" applyAlignment="1">
      <alignment horizontal="left" vertical="center" wrapText="1" indent="1"/>
    </xf>
    <xf numFmtId="0" fontId="38" fillId="6" borderId="96" xfId="0" applyFont="1" applyFill="1" applyBorder="1" applyAlignment="1">
      <alignment horizontal="left" vertical="center" wrapText="1"/>
    </xf>
    <xf numFmtId="0" fontId="40" fillId="6" borderId="27" xfId="0" applyFont="1" applyFill="1" applyBorder="1" applyAlignment="1">
      <alignment horizontal="left" vertical="center" wrapText="1"/>
    </xf>
    <xf numFmtId="0" fontId="40" fillId="6" borderId="27" xfId="0" applyFont="1" applyFill="1" applyBorder="1" applyAlignment="1">
      <alignment vertical="center" wrapText="1"/>
    </xf>
    <xf numFmtId="0" fontId="40" fillId="6" borderId="36" xfId="0" applyFont="1" applyFill="1" applyBorder="1" applyAlignment="1">
      <alignment horizontal="left" vertical="center" wrapText="1"/>
    </xf>
    <xf numFmtId="0" fontId="38" fillId="6" borderId="28" xfId="0" applyFont="1" applyFill="1" applyBorder="1" applyAlignment="1">
      <alignment horizontal="left" vertical="center" wrapText="1"/>
    </xf>
    <xf numFmtId="0" fontId="40" fillId="6" borderId="117" xfId="0" applyFont="1" applyFill="1" applyBorder="1" applyAlignment="1">
      <alignment horizontal="left" vertical="center" wrapText="1"/>
    </xf>
    <xf numFmtId="3" fontId="40" fillId="6" borderId="28" xfId="30" applyFont="1" applyFill="1" applyBorder="1">
      <alignment horizontal="right" vertical="center"/>
    </xf>
    <xf numFmtId="3" fontId="40" fillId="6" borderId="31" xfId="30" applyFont="1" applyFill="1" applyBorder="1">
      <alignment horizontal="right" vertical="center"/>
    </xf>
    <xf numFmtId="0" fontId="0" fillId="6" borderId="167" xfId="0" applyFont="1" applyFill="1" applyBorder="1" applyAlignment="1">
      <alignment vertical="center"/>
    </xf>
    <xf numFmtId="0" fontId="0" fillId="6" borderId="180" xfId="0" applyFill="1" applyBorder="1">
      <alignment vertical="center"/>
    </xf>
    <xf numFmtId="0" fontId="24" fillId="6" borderId="154" xfId="0" applyFont="1" applyFill="1" applyBorder="1" applyAlignment="1">
      <alignment horizontal="center" vertical="center" wrapText="1"/>
    </xf>
    <xf numFmtId="0" fontId="22" fillId="13" borderId="33" xfId="3" applyFont="1" applyBorder="1">
      <alignment horizontal="center" vertical="center"/>
    </xf>
    <xf numFmtId="0" fontId="22" fillId="13" borderId="28" xfId="3" applyFont="1" applyBorder="1">
      <alignment horizontal="center" vertical="center"/>
    </xf>
    <xf numFmtId="0" fontId="22" fillId="6" borderId="33" xfId="0" applyFont="1" applyFill="1" applyBorder="1" applyAlignment="1">
      <alignment horizontal="left" vertical="top" wrapText="1" indent="5"/>
    </xf>
    <xf numFmtId="0" fontId="24" fillId="6" borderId="181" xfId="0" applyFont="1" applyFill="1" applyBorder="1" applyAlignment="1">
      <alignment horizontal="center" vertical="center" wrapText="1"/>
    </xf>
    <xf numFmtId="0" fontId="67" fillId="55" borderId="27" xfId="145" applyBorder="1">
      <alignment horizontal="center" vertical="center"/>
    </xf>
    <xf numFmtId="0" fontId="0" fillId="6" borderId="31"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2" fillId="2" borderId="39" xfId="0" applyFont="1" applyFill="1" applyBorder="1" applyAlignment="1">
      <alignment horizontal="left" vertical="center" indent="1"/>
    </xf>
    <xf numFmtId="0" fontId="22" fillId="2" borderId="36" xfId="0" applyFont="1" applyFill="1" applyBorder="1" applyAlignment="1">
      <alignment vertical="center"/>
    </xf>
    <xf numFmtId="0" fontId="22" fillId="6" borderId="34" xfId="0" applyFont="1" applyFill="1" applyBorder="1" applyAlignment="1">
      <alignment horizontal="left" vertical="center" indent="1"/>
    </xf>
    <xf numFmtId="3" fontId="67" fillId="14" borderId="22" xfId="20" applyFont="1" applyBorder="1">
      <alignment horizontal="right" vertical="center"/>
      <protection locked="0"/>
    </xf>
    <xf numFmtId="0" fontId="20" fillId="6" borderId="183" xfId="4" applyFont="1" applyFill="1" applyBorder="1" applyAlignment="1"/>
    <xf numFmtId="0" fontId="20" fillId="6" borderId="180" xfId="4" applyFont="1" applyFill="1" applyBorder="1" applyAlignment="1"/>
    <xf numFmtId="0" fontId="22" fillId="2" borderId="185" xfId="0" applyFont="1" applyFill="1" applyBorder="1" applyAlignment="1" applyProtection="1">
      <alignment horizontal="center" vertical="center"/>
    </xf>
    <xf numFmtId="0" fontId="0" fillId="6" borderId="181" xfId="0" applyFill="1" applyBorder="1">
      <alignment vertical="center"/>
    </xf>
    <xf numFmtId="0" fontId="24" fillId="6" borderId="182" xfId="5" applyFont="1" applyFill="1" applyBorder="1" applyAlignment="1">
      <alignment horizontal="center" vertical="center" wrapText="1"/>
    </xf>
    <xf numFmtId="0" fontId="26" fillId="6" borderId="185" xfId="0" applyFont="1" applyFill="1" applyBorder="1" applyAlignment="1" applyProtection="1">
      <alignment horizontal="center" vertical="center" wrapText="1"/>
    </xf>
    <xf numFmtId="0" fontId="24" fillId="6" borderId="185" xfId="5" applyFont="1" applyFill="1" applyBorder="1" applyAlignment="1">
      <alignment horizontal="center" vertical="center" wrapText="1"/>
    </xf>
    <xf numFmtId="0" fontId="22" fillId="13" borderId="127" xfId="3" applyFont="1" applyBorder="1">
      <alignment horizontal="center" vertical="center"/>
    </xf>
    <xf numFmtId="3" fontId="67" fillId="41" borderId="20" xfId="11" applyFont="1" applyBorder="1">
      <alignment horizontal="right" vertical="center"/>
      <protection locked="0"/>
    </xf>
    <xf numFmtId="0" fontId="24" fillId="6" borderId="127" xfId="0" applyFont="1" applyFill="1" applyBorder="1" applyAlignment="1">
      <alignment vertical="center"/>
    </xf>
    <xf numFmtId="0" fontId="23" fillId="6" borderId="185" xfId="0" applyFont="1" applyFill="1" applyBorder="1" applyAlignment="1">
      <alignment horizontal="center" vertical="center"/>
    </xf>
    <xf numFmtId="0" fontId="22" fillId="6" borderId="181" xfId="0" applyFont="1" applyFill="1" applyBorder="1" applyAlignment="1">
      <alignment vertical="center"/>
    </xf>
    <xf numFmtId="0" fontId="24" fillId="6" borderId="182" xfId="0" applyFont="1" applyFill="1" applyBorder="1" applyAlignment="1">
      <alignment horizontal="center" vertical="center" wrapText="1"/>
    </xf>
    <xf numFmtId="0" fontId="24" fillId="6" borderId="185" xfId="0" applyFont="1" applyFill="1" applyBorder="1" applyAlignment="1">
      <alignment horizontal="center" vertical="center" wrapText="1"/>
    </xf>
    <xf numFmtId="0" fontId="22" fillId="6" borderId="185" xfId="0" applyFont="1" applyFill="1" applyBorder="1" applyAlignment="1" applyProtection="1">
      <alignment horizontal="center" vertical="center"/>
    </xf>
    <xf numFmtId="0" fontId="22" fillId="2" borderId="127" xfId="0" applyFont="1" applyFill="1" applyBorder="1" applyAlignment="1">
      <alignment vertical="center"/>
    </xf>
    <xf numFmtId="0" fontId="23" fillId="6" borderId="181" xfId="0" applyFont="1" applyFill="1" applyBorder="1" applyAlignment="1">
      <alignment horizontal="center" vertical="center"/>
    </xf>
    <xf numFmtId="0" fontId="0" fillId="6" borderId="180" xfId="0" applyFill="1" applyBorder="1" applyAlignment="1">
      <alignment vertical="center"/>
    </xf>
    <xf numFmtId="0" fontId="22" fillId="6" borderId="185" xfId="0" applyFont="1" applyFill="1" applyBorder="1">
      <alignment vertical="center"/>
    </xf>
    <xf numFmtId="3" fontId="22" fillId="41" borderId="127" xfId="20" applyFont="1" applyFill="1" applyBorder="1">
      <alignment horizontal="right" vertical="center"/>
      <protection locked="0"/>
    </xf>
    <xf numFmtId="0" fontId="22" fillId="6" borderId="185" xfId="0" applyFont="1" applyFill="1" applyBorder="1" applyAlignment="1">
      <alignment horizontal="center" vertical="center"/>
    </xf>
    <xf numFmtId="0" fontId="22" fillId="6" borderId="181" xfId="0" applyFont="1" applyFill="1" applyBorder="1" applyAlignment="1">
      <alignment horizontal="center" vertical="center"/>
    </xf>
    <xf numFmtId="0" fontId="24" fillId="2" borderId="127" xfId="0" applyFont="1" applyFill="1" applyBorder="1" applyAlignment="1">
      <alignment vertical="center"/>
    </xf>
    <xf numFmtId="0" fontId="0" fillId="2" borderId="127" xfId="0" applyFont="1" applyFill="1" applyBorder="1" applyAlignment="1">
      <alignment vertical="center"/>
    </xf>
    <xf numFmtId="0" fontId="0" fillId="6" borderId="185" xfId="0" applyFont="1" applyFill="1" applyBorder="1" applyAlignment="1">
      <alignment vertical="center"/>
    </xf>
    <xf numFmtId="0" fontId="22" fillId="6" borderId="127" xfId="0" applyFont="1" applyFill="1" applyBorder="1" applyAlignment="1">
      <alignment vertical="center"/>
    </xf>
    <xf numFmtId="0" fontId="0" fillId="6" borderId="127" xfId="0" applyFont="1" applyFill="1" applyBorder="1" applyAlignment="1">
      <alignment horizontal="left" vertical="top" wrapText="1"/>
    </xf>
    <xf numFmtId="0" fontId="22" fillId="2" borderId="27" xfId="0" applyFont="1" applyFill="1" applyBorder="1" applyAlignment="1" applyProtection="1">
      <alignment horizontal="left" vertical="center" wrapText="1"/>
    </xf>
    <xf numFmtId="3" fontId="28" fillId="41" borderId="21" xfId="11" applyFont="1" applyBorder="1" applyProtection="1">
      <alignment horizontal="right" vertical="center"/>
      <protection locked="0"/>
    </xf>
    <xf numFmtId="0" fontId="24" fillId="2" borderId="156" xfId="0" applyFont="1" applyFill="1" applyBorder="1" applyProtection="1">
      <alignment vertical="center"/>
    </xf>
    <xf numFmtId="0" fontId="22" fillId="2" borderId="157" xfId="0" applyFont="1" applyFill="1" applyBorder="1" applyProtection="1">
      <alignment vertical="center"/>
    </xf>
    <xf numFmtId="0" fontId="24" fillId="6" borderId="27" xfId="0" applyFont="1" applyBorder="1" applyAlignment="1">
      <alignment horizontal="left" vertical="center" indent="1"/>
    </xf>
    <xf numFmtId="0" fontId="0" fillId="6" borderId="27" xfId="0" applyBorder="1" applyAlignment="1">
      <alignment horizontal="left" vertical="center" indent="2"/>
    </xf>
    <xf numFmtId="0" fontId="0" fillId="6" borderId="27" xfId="0" applyBorder="1" applyAlignment="1">
      <alignment horizontal="left" vertical="center" indent="3"/>
    </xf>
    <xf numFmtId="0" fontId="0" fillId="6" borderId="27" xfId="0" applyBorder="1" applyAlignment="1">
      <alignment horizontal="left" vertical="center" indent="4"/>
    </xf>
    <xf numFmtId="0" fontId="0" fillId="6" borderId="28" xfId="0" applyBorder="1" applyAlignment="1">
      <alignment horizontal="left" vertical="center" indent="2"/>
    </xf>
    <xf numFmtId="0" fontId="22" fillId="6" borderId="185" xfId="5" applyFont="1" applyBorder="1">
      <alignment horizontal="center" wrapText="1"/>
    </xf>
    <xf numFmtId="0" fontId="22" fillId="2" borderId="156" xfId="0" applyFont="1" applyFill="1" applyBorder="1" applyProtection="1">
      <alignment vertical="center"/>
    </xf>
    <xf numFmtId="3" fontId="28" fillId="6" borderId="159" xfId="30" applyFont="1" applyBorder="1">
      <alignment horizontal="right" vertical="center"/>
    </xf>
    <xf numFmtId="3" fontId="28" fillId="6" borderId="20" xfId="30" applyFont="1" applyBorder="1">
      <alignment horizontal="right" vertical="center"/>
    </xf>
    <xf numFmtId="3" fontId="28" fillId="41" borderId="181" xfId="11" applyFont="1" applyBorder="1" applyProtection="1">
      <alignment horizontal="right" vertical="center"/>
      <protection locked="0"/>
    </xf>
    <xf numFmtId="3" fontId="28" fillId="41" borderId="28" xfId="11" applyFont="1" applyBorder="1" applyProtection="1">
      <alignment horizontal="right" vertical="center"/>
      <protection locked="0"/>
    </xf>
    <xf numFmtId="0" fontId="22" fillId="2" borderId="180" xfId="0" applyFont="1" applyFill="1" applyBorder="1" applyProtection="1">
      <alignment vertical="center"/>
    </xf>
    <xf numFmtId="0" fontId="22" fillId="2" borderId="124" xfId="0" applyFont="1" applyFill="1" applyBorder="1" applyProtection="1">
      <alignment vertical="center"/>
    </xf>
    <xf numFmtId="0" fontId="22" fillId="2" borderId="181" xfId="0" applyFont="1" applyFill="1" applyBorder="1" applyProtection="1">
      <alignment vertical="center"/>
    </xf>
    <xf numFmtId="0" fontId="20" fillId="6" borderId="180" xfId="4" applyFont="1" applyFill="1" applyBorder="1" applyAlignment="1" applyProtection="1"/>
    <xf numFmtId="0" fontId="20" fillId="2" borderId="180" xfId="4" applyFont="1" applyFill="1" applyBorder="1" applyAlignment="1" applyProtection="1"/>
    <xf numFmtId="0" fontId="22" fillId="2" borderId="180" xfId="0" applyFont="1" applyFill="1" applyBorder="1" applyAlignment="1" applyProtection="1">
      <alignment vertical="center"/>
    </xf>
    <xf numFmtId="0" fontId="22" fillId="6" borderId="182" xfId="5" applyFont="1" applyBorder="1">
      <alignment horizontal="center" wrapText="1"/>
    </xf>
    <xf numFmtId="0" fontId="22" fillId="6" borderId="184" xfId="5" applyFont="1" applyBorder="1">
      <alignment horizontal="center" wrapText="1"/>
    </xf>
    <xf numFmtId="0" fontId="22" fillId="13" borderId="157" xfId="3" applyFont="1" applyBorder="1" applyProtection="1">
      <alignment horizontal="center" vertical="center"/>
    </xf>
    <xf numFmtId="0" fontId="22" fillId="13" borderId="124" xfId="3" applyFont="1" applyBorder="1" applyProtection="1">
      <alignment horizontal="center" vertical="center"/>
    </xf>
    <xf numFmtId="0" fontId="22" fillId="13" borderId="142" xfId="3" applyFont="1" applyBorder="1" applyProtection="1">
      <alignment horizontal="center" vertical="center"/>
    </xf>
    <xf numFmtId="0" fontId="24" fillId="6" borderId="185" xfId="5" applyFont="1" applyBorder="1">
      <alignment horizontal="center" wrapText="1"/>
    </xf>
    <xf numFmtId="0" fontId="24" fillId="6" borderId="181" xfId="5" applyFont="1" applyBorder="1">
      <alignment horizontal="center" wrapText="1"/>
    </xf>
    <xf numFmtId="0" fontId="22" fillId="43" borderId="181" xfId="9" applyFont="1" applyBorder="1" applyProtection="1">
      <alignment horizontal="left" vertical="center"/>
    </xf>
    <xf numFmtId="9" fontId="22" fillId="43" borderId="185" xfId="8" applyFont="1" applyBorder="1">
      <alignment horizontal="right" vertical="center"/>
    </xf>
    <xf numFmtId="0" fontId="22" fillId="6" borderId="142" xfId="0" applyFont="1" applyFill="1" applyBorder="1" applyProtection="1">
      <alignment vertical="center"/>
    </xf>
    <xf numFmtId="0" fontId="22" fillId="13" borderId="100" xfId="3" applyFont="1" applyBorder="1" applyProtection="1">
      <alignment horizontal="center" vertical="center"/>
    </xf>
    <xf numFmtId="0" fontId="22" fillId="2" borderId="100" xfId="0" applyFont="1" applyFill="1" applyBorder="1" applyProtection="1">
      <alignment vertical="center"/>
    </xf>
    <xf numFmtId="0" fontId="0" fillId="6" borderId="185" xfId="5" applyFont="1" applyBorder="1">
      <alignment horizontal="center" wrapText="1"/>
    </xf>
    <xf numFmtId="0" fontId="24" fillId="6" borderId="182" xfId="5" applyFont="1" applyBorder="1">
      <alignment horizontal="center" wrapText="1"/>
    </xf>
    <xf numFmtId="3" fontId="28" fillId="41" borderId="185" xfId="11" applyFont="1" applyBorder="1" applyProtection="1">
      <alignment horizontal="right" vertical="center"/>
      <protection locked="0"/>
    </xf>
    <xf numFmtId="0" fontId="24" fillId="6" borderId="153" xfId="0" applyFont="1" applyFill="1" applyBorder="1" applyAlignment="1" applyProtection="1">
      <alignment horizontal="center" vertical="center" wrapText="1"/>
    </xf>
    <xf numFmtId="3" fontId="0" fillId="41" borderId="33" xfId="11" applyFont="1" applyBorder="1" applyAlignment="1" applyProtection="1">
      <alignment horizontal="right" vertical="center"/>
      <protection locked="0"/>
    </xf>
    <xf numFmtId="3" fontId="57" fillId="14" borderId="31" xfId="20" applyFont="1" applyBorder="1">
      <alignment horizontal="right" vertical="center"/>
      <protection locked="0"/>
    </xf>
    <xf numFmtId="0" fontId="0" fillId="56" borderId="20" xfId="55" applyFont="1" applyFill="1" applyBorder="1" applyAlignment="1">
      <alignment horizontal="center" vertical="center" wrapText="1"/>
    </xf>
    <xf numFmtId="0" fontId="0" fillId="56" borderId="159" xfId="55" applyFont="1" applyFill="1" applyBorder="1" applyAlignment="1">
      <alignment horizontal="center" vertical="center" wrapText="1"/>
    </xf>
    <xf numFmtId="0" fontId="0" fillId="56" borderId="21" xfId="55" applyFont="1" applyFill="1" applyBorder="1" applyAlignment="1">
      <alignment horizontal="center" vertical="center" wrapText="1"/>
    </xf>
    <xf numFmtId="0" fontId="24" fillId="6" borderId="185" xfId="0" applyFont="1" applyFill="1" applyBorder="1" applyAlignment="1">
      <alignment horizontal="center" vertical="center" wrapText="1"/>
    </xf>
    <xf numFmtId="0" fontId="24" fillId="6" borderId="182" xfId="0" applyFont="1" applyFill="1" applyBorder="1" applyAlignment="1">
      <alignment horizontal="center" vertical="center" wrapText="1"/>
    </xf>
    <xf numFmtId="0" fontId="20" fillId="50" borderId="118" xfId="0" applyFont="1" applyFill="1" applyBorder="1" applyAlignment="1"/>
    <xf numFmtId="0" fontId="20" fillId="50" borderId="103" xfId="0" applyFont="1" applyFill="1" applyBorder="1" applyAlignment="1"/>
    <xf numFmtId="0" fontId="20" fillId="50" borderId="103" xfId="0" applyFont="1" applyFill="1" applyBorder="1" applyAlignment="1">
      <alignment horizontal="center"/>
    </xf>
    <xf numFmtId="0" fontId="24" fillId="50" borderId="103" xfId="0" applyFont="1" applyFill="1" applyBorder="1">
      <alignment vertical="center"/>
    </xf>
    <xf numFmtId="0" fontId="22" fillId="50" borderId="103" xfId="0" applyFont="1" applyFill="1" applyBorder="1">
      <alignment vertical="center"/>
    </xf>
    <xf numFmtId="0" fontId="22" fillId="50" borderId="119" xfId="0" applyFont="1" applyFill="1" applyBorder="1">
      <alignment vertical="center"/>
    </xf>
    <xf numFmtId="0" fontId="22" fillId="6" borderId="35" xfId="0" applyFont="1" applyFill="1" applyBorder="1" applyAlignment="1" applyProtection="1">
      <alignment horizontal="left" vertical="center"/>
    </xf>
    <xf numFmtId="0" fontId="22" fillId="15" borderId="34" xfId="55" applyFont="1" applyBorder="1">
      <alignment horizontal="center" vertical="center" wrapText="1"/>
    </xf>
    <xf numFmtId="3" fontId="40" fillId="41" borderId="159" xfId="11" applyFont="1" applyBorder="1">
      <alignment horizontal="right" vertical="center"/>
      <protection locked="0"/>
    </xf>
    <xf numFmtId="0" fontId="29" fillId="6" borderId="130" xfId="116" applyFont="1" applyFill="1" applyBorder="1" applyAlignment="1" applyProtection="1">
      <alignment vertical="center"/>
    </xf>
    <xf numFmtId="0" fontId="67" fillId="55" borderId="33" xfId="145" applyBorder="1" applyAlignment="1">
      <alignment horizontal="center" vertical="center"/>
    </xf>
    <xf numFmtId="0" fontId="24" fillId="6" borderId="154" xfId="0" applyFont="1" applyFill="1" applyBorder="1" applyAlignment="1">
      <alignment horizontal="center" vertical="center" wrapText="1"/>
    </xf>
    <xf numFmtId="0" fontId="24" fillId="6" borderId="158" xfId="0" applyFont="1" applyFill="1" applyBorder="1" applyAlignment="1">
      <alignment horizontal="center" vertical="center"/>
    </xf>
    <xf numFmtId="0" fontId="24" fillId="6" borderId="164" xfId="0" applyFont="1" applyFill="1" applyBorder="1" applyAlignment="1">
      <alignment horizontal="center" vertical="center"/>
    </xf>
    <xf numFmtId="0" fontId="24" fillId="6" borderId="0" xfId="0" applyFont="1" applyFill="1" applyBorder="1" applyAlignment="1">
      <alignment horizontal="center" vertical="center" wrapText="1"/>
    </xf>
    <xf numFmtId="0" fontId="24" fillId="6" borderId="181" xfId="0" applyFont="1" applyFill="1" applyBorder="1" applyAlignment="1">
      <alignment horizontal="center" vertical="center" wrapText="1"/>
    </xf>
    <xf numFmtId="0" fontId="67" fillId="55" borderId="27" xfId="145" applyBorder="1">
      <alignment horizontal="center" vertical="center"/>
    </xf>
    <xf numFmtId="0" fontId="24" fillId="6" borderId="182" xfId="5" applyFont="1" applyBorder="1">
      <alignment horizontal="center" wrapText="1"/>
    </xf>
    <xf numFmtId="0" fontId="24" fillId="6" borderId="154" xfId="5" applyFont="1" applyBorder="1">
      <alignment horizontal="center" wrapText="1"/>
    </xf>
    <xf numFmtId="0" fontId="24" fillId="6" borderId="185" xfId="5" applyFont="1" applyBorder="1">
      <alignment horizontal="center" wrapText="1"/>
    </xf>
    <xf numFmtId="0" fontId="0" fillId="6" borderId="159" xfId="0" applyFont="1" applyFill="1" applyBorder="1" applyAlignment="1">
      <alignment vertical="center" wrapText="1"/>
    </xf>
    <xf numFmtId="0" fontId="0" fillId="6" borderId="20" xfId="0" applyFont="1" applyFill="1" applyBorder="1" applyAlignment="1">
      <alignment vertical="center" wrapText="1"/>
    </xf>
    <xf numFmtId="0" fontId="0" fillId="6" borderId="20" xfId="0" quotePrefix="1" applyFont="1" applyFill="1" applyBorder="1" applyAlignment="1">
      <alignment vertical="center"/>
    </xf>
    <xf numFmtId="0" fontId="0" fillId="6" borderId="20" xfId="0" applyFont="1" applyFill="1" applyBorder="1" applyAlignment="1">
      <alignment vertical="center"/>
    </xf>
    <xf numFmtId="0" fontId="0" fillId="6" borderId="21" xfId="0" applyFont="1" applyFill="1" applyBorder="1" applyAlignment="1">
      <alignment vertical="center" wrapText="1"/>
    </xf>
    <xf numFmtId="0" fontId="0" fillId="6" borderId="159" xfId="0" applyFont="1" applyFill="1" applyBorder="1" applyAlignment="1">
      <alignment vertical="center"/>
    </xf>
    <xf numFmtId="0" fontId="24" fillId="6" borderId="182" xfId="0" applyFont="1" applyFill="1" applyBorder="1" applyAlignment="1">
      <alignment vertical="center"/>
    </xf>
    <xf numFmtId="0" fontId="20" fillId="6" borderId="180" xfId="0" applyFont="1" applyFill="1" applyBorder="1" applyAlignment="1"/>
    <xf numFmtId="0" fontId="24" fillId="6" borderId="185" xfId="0" applyFont="1" applyFill="1" applyBorder="1" applyAlignment="1">
      <alignment vertical="center"/>
    </xf>
    <xf numFmtId="0" fontId="0" fillId="6" borderId="185" xfId="0" applyFont="1" applyFill="1" applyBorder="1" applyAlignment="1">
      <alignment vertical="center" wrapText="1"/>
    </xf>
    <xf numFmtId="0" fontId="0" fillId="6" borderId="181" xfId="0" applyFont="1" applyFill="1" applyBorder="1" applyAlignment="1">
      <alignment horizontal="center" vertical="center"/>
    </xf>
    <xf numFmtId="0" fontId="0" fillId="6" borderId="181" xfId="0" applyFont="1" applyFill="1" applyBorder="1" applyAlignment="1">
      <alignment vertical="center" wrapText="1"/>
    </xf>
    <xf numFmtId="0" fontId="67" fillId="55" borderId="181" xfId="145" applyBorder="1">
      <alignment horizontal="center" vertical="center"/>
    </xf>
    <xf numFmtId="0" fontId="0" fillId="6" borderId="182" xfId="0" applyFont="1" applyFill="1" applyBorder="1" applyAlignment="1">
      <alignment horizontal="center" vertical="center" textRotation="90" wrapText="1"/>
    </xf>
    <xf numFmtId="0" fontId="0" fillId="6" borderId="185" xfId="0" applyFont="1" applyFill="1" applyBorder="1" applyAlignment="1">
      <alignment horizontal="center" vertical="center" textRotation="90" wrapText="1"/>
    </xf>
    <xf numFmtId="0" fontId="29" fillId="6" borderId="89" xfId="116" applyFont="1" applyFill="1" applyBorder="1" applyAlignment="1" applyProtection="1">
      <alignment horizontal="left" vertical="center"/>
    </xf>
    <xf numFmtId="3" fontId="28" fillId="41" borderId="25" xfId="11" applyFont="1" applyBorder="1" applyAlignment="1" applyProtection="1">
      <alignment horizontal="right" vertical="center"/>
      <protection locked="0"/>
    </xf>
    <xf numFmtId="3" fontId="28" fillId="41" borderId="20" xfId="11" applyFont="1" applyBorder="1" applyAlignment="1" applyProtection="1">
      <alignment horizontal="right" vertical="center"/>
      <protection locked="0"/>
    </xf>
    <xf numFmtId="3" fontId="28" fillId="41" borderId="26" xfId="11" applyFont="1" applyBorder="1" applyAlignment="1" applyProtection="1">
      <alignment horizontal="right" vertical="center"/>
      <protection locked="0"/>
    </xf>
    <xf numFmtId="3" fontId="28" fillId="41" borderId="21" xfId="11" applyFont="1" applyBorder="1" applyAlignment="1" applyProtection="1">
      <alignment horizontal="right" vertical="center"/>
      <protection locked="0"/>
    </xf>
    <xf numFmtId="0" fontId="29" fillId="6" borderId="89" xfId="116" applyFont="1" applyFill="1" applyBorder="1" applyAlignment="1">
      <alignment vertical="center"/>
    </xf>
    <xf numFmtId="0" fontId="0" fillId="6" borderId="44" xfId="0" applyFill="1" applyBorder="1" applyAlignment="1">
      <alignment horizontal="left" vertical="center" indent="1"/>
    </xf>
    <xf numFmtId="0" fontId="24" fillId="6" borderId="44" xfId="0" applyFont="1" applyFill="1" applyBorder="1">
      <alignment vertical="center"/>
    </xf>
    <xf numFmtId="0" fontId="24" fillId="6" borderId="28" xfId="0" applyFont="1" applyFill="1" applyBorder="1" applyAlignment="1">
      <alignment horizontal="left" vertical="center" indent="1"/>
    </xf>
    <xf numFmtId="0" fontId="24" fillId="6" borderId="89" xfId="0" applyFont="1" applyFill="1" applyBorder="1" applyAlignment="1">
      <alignment vertical="center"/>
    </xf>
    <xf numFmtId="0" fontId="29" fillId="6" borderId="166" xfId="116" applyFont="1" applyFill="1" applyBorder="1" applyAlignment="1">
      <alignment vertical="center"/>
    </xf>
    <xf numFmtId="0" fontId="24" fillId="6" borderId="185" xfId="0" applyFont="1" applyFill="1" applyBorder="1" applyAlignment="1">
      <alignment horizontal="center" vertical="center" wrapText="1"/>
    </xf>
    <xf numFmtId="0" fontId="24" fillId="52" borderId="154" xfId="5" applyFont="1" applyFill="1" applyBorder="1" applyAlignment="1">
      <alignment horizontal="center" vertical="center" wrapText="1"/>
    </xf>
    <xf numFmtId="0" fontId="0" fillId="56" borderId="25"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0" fontId="25" fillId="6" borderId="92" xfId="0" applyFont="1" applyFill="1" applyBorder="1" applyAlignment="1">
      <alignment horizontal="left" indent="2"/>
    </xf>
    <xf numFmtId="0" fontId="24" fillId="6" borderId="182" xfId="5" applyFont="1" applyBorder="1" applyAlignment="1">
      <alignment horizontal="center" vertical="center" wrapText="1"/>
    </xf>
    <xf numFmtId="3" fontId="40" fillId="43" borderId="182" xfId="6" applyFont="1" applyBorder="1">
      <alignment horizontal="right" vertical="center"/>
    </xf>
    <xf numFmtId="0" fontId="24" fillId="41" borderId="154" xfId="5" applyFont="1" applyFill="1" applyBorder="1" applyAlignment="1">
      <alignment horizontal="center" vertical="center" wrapText="1"/>
    </xf>
    <xf numFmtId="0" fontId="40" fillId="48" borderId="28" xfId="3" applyFont="1" applyFill="1" applyBorder="1">
      <alignment horizontal="center" vertical="center"/>
    </xf>
    <xf numFmtId="0" fontId="24" fillId="51" borderId="181" xfId="0" applyFont="1" applyFill="1" applyBorder="1" applyAlignment="1">
      <alignment vertical="center"/>
    </xf>
    <xf numFmtId="0" fontId="40" fillId="6" borderId="130" xfId="0" applyFont="1" applyFill="1" applyBorder="1">
      <alignment vertical="center"/>
    </xf>
    <xf numFmtId="0" fontId="26" fillId="6" borderId="185" xfId="5" applyFont="1" applyFill="1" applyBorder="1" applyAlignment="1">
      <alignment horizontal="center" vertical="center" wrapText="1"/>
    </xf>
    <xf numFmtId="0" fontId="29" fillId="6" borderId="130" xfId="0" applyFont="1" applyFill="1" applyBorder="1" applyAlignment="1" applyProtection="1">
      <alignment horizontal="left" vertical="center"/>
    </xf>
    <xf numFmtId="0" fontId="29" fillId="6" borderId="181" xfId="0" applyFont="1" applyFill="1" applyBorder="1" applyAlignment="1" applyProtection="1">
      <alignment horizontal="left" vertical="center"/>
    </xf>
    <xf numFmtId="0" fontId="24" fillId="6" borderId="181" xfId="5" applyFont="1" applyBorder="1" applyAlignment="1">
      <alignment horizontal="center" vertical="center" wrapText="1"/>
    </xf>
    <xf numFmtId="0" fontId="24" fillId="51" borderId="182" xfId="5" applyFont="1" applyFill="1" applyBorder="1" applyAlignment="1">
      <alignment horizontal="center" vertical="center" wrapText="1"/>
    </xf>
    <xf numFmtId="0" fontId="26" fillId="6" borderId="182" xfId="5" applyFont="1" applyFill="1" applyBorder="1" applyAlignment="1">
      <alignment horizontal="center" vertical="center" wrapText="1"/>
    </xf>
    <xf numFmtId="0" fontId="40" fillId="6" borderId="156" xfId="0" applyFont="1" applyFill="1" applyBorder="1" applyAlignment="1">
      <alignment horizontal="left"/>
    </xf>
    <xf numFmtId="0" fontId="67" fillId="13" borderId="159" xfId="3" applyFont="1" applyBorder="1">
      <alignment horizontal="center" vertical="center"/>
    </xf>
    <xf numFmtId="0" fontId="40" fillId="48" borderId="182" xfId="3" applyFont="1" applyFill="1" applyBorder="1">
      <alignment horizontal="center" vertical="center"/>
    </xf>
    <xf numFmtId="0" fontId="26" fillId="6" borderId="182" xfId="5" applyFont="1" applyBorder="1" applyAlignment="1">
      <alignment horizontal="center" vertical="center" wrapText="1"/>
    </xf>
    <xf numFmtId="0" fontId="24" fillId="6" borderId="182" xfId="5" applyFont="1" applyBorder="1" applyAlignment="1">
      <alignment horizontal="center" wrapText="1"/>
    </xf>
    <xf numFmtId="0" fontId="0" fillId="6" borderId="92" xfId="0" applyFont="1" applyFill="1" applyBorder="1" applyAlignment="1">
      <alignment vertical="center"/>
    </xf>
    <xf numFmtId="3" fontId="42" fillId="41" borderId="20" xfId="11" applyFont="1" applyBorder="1">
      <alignment horizontal="right" vertical="center"/>
      <protection locked="0"/>
    </xf>
    <xf numFmtId="0" fontId="0" fillId="43" borderId="181" xfId="9" applyFont="1" applyBorder="1">
      <alignment horizontal="left" vertical="center"/>
    </xf>
    <xf numFmtId="3" fontId="40" fillId="43" borderId="185" xfId="6" applyFont="1" applyBorder="1">
      <alignment horizontal="right" vertical="center"/>
    </xf>
    <xf numFmtId="0" fontId="24" fillId="6" borderId="181" xfId="0" applyFont="1" applyFill="1" applyBorder="1" applyAlignment="1">
      <alignment horizontal="center" wrapText="1"/>
    </xf>
    <xf numFmtId="1" fontId="24" fillId="6" borderId="182" xfId="0" applyNumberFormat="1" applyFont="1" applyFill="1" applyBorder="1" applyAlignment="1">
      <alignment horizontal="center" wrapText="1"/>
    </xf>
    <xf numFmtId="1" fontId="24" fillId="6" borderId="185" xfId="0" applyNumberFormat="1" applyFont="1" applyFill="1" applyBorder="1" applyAlignment="1">
      <alignment horizontal="center" wrapText="1"/>
    </xf>
    <xf numFmtId="0" fontId="67" fillId="55" borderId="27" xfId="145" applyBorder="1">
      <alignment horizontal="center" vertical="center"/>
    </xf>
    <xf numFmtId="0" fontId="22" fillId="41" borderId="21" xfId="18" applyFont="1" applyBorder="1">
      <alignment horizontal="center" vertical="center" wrapText="1"/>
      <protection locked="0"/>
    </xf>
    <xf numFmtId="0" fontId="22" fillId="41" borderId="20" xfId="18" applyFont="1" applyBorder="1">
      <alignment horizontal="center" vertical="center" wrapText="1"/>
      <protection locked="0"/>
    </xf>
    <xf numFmtId="0" fontId="24" fillId="6" borderId="165" xfId="0" applyFont="1" applyFill="1" applyBorder="1" applyAlignment="1" applyProtection="1">
      <alignment horizontal="center" vertical="center" wrapText="1"/>
    </xf>
    <xf numFmtId="0" fontId="24" fillId="6" borderId="185" xfId="0" applyFont="1" applyFill="1" applyBorder="1" applyAlignment="1" applyProtection="1">
      <alignment horizontal="center" vertical="center" wrapText="1"/>
    </xf>
    <xf numFmtId="0" fontId="24" fillId="6" borderId="182" xfId="0" applyFont="1" applyFill="1" applyBorder="1" applyAlignment="1" applyProtection="1">
      <alignment horizontal="center" vertical="center" wrapText="1"/>
    </xf>
    <xf numFmtId="0" fontId="26" fillId="0" borderId="34" xfId="0" applyFont="1" applyFill="1" applyBorder="1" applyAlignment="1">
      <alignment horizontal="center" vertical="center"/>
    </xf>
    <xf numFmtId="0" fontId="26" fillId="6" borderId="39" xfId="0" applyFont="1" applyFill="1" applyBorder="1" applyAlignment="1">
      <alignment horizontal="center" vertical="center"/>
    </xf>
    <xf numFmtId="0" fontId="26" fillId="0" borderId="39" xfId="0" applyFont="1" applyFill="1" applyBorder="1" applyAlignment="1">
      <alignment horizontal="center" vertical="center"/>
    </xf>
    <xf numFmtId="0" fontId="26" fillId="6" borderId="31" xfId="0" applyFont="1" applyFill="1" applyBorder="1" applyAlignment="1">
      <alignment horizontal="center" vertical="center"/>
    </xf>
    <xf numFmtId="0" fontId="26" fillId="6" borderId="33" xfId="0" applyFont="1" applyFill="1" applyBorder="1" applyAlignment="1">
      <alignment horizontal="center" vertical="center"/>
    </xf>
    <xf numFmtId="0" fontId="24" fillId="6" borderId="182" xfId="5" applyFont="1" applyBorder="1">
      <alignment horizontal="center" wrapText="1"/>
    </xf>
    <xf numFmtId="0" fontId="0" fillId="6" borderId="180" xfId="0" applyFont="1" applyFill="1" applyBorder="1" applyAlignment="1"/>
    <xf numFmtId="0" fontId="25" fillId="13" borderId="34" xfId="3" applyFont="1" applyBorder="1" applyAlignment="1">
      <alignment horizontal="center" vertical="center"/>
    </xf>
    <xf numFmtId="0" fontId="25" fillId="13" borderId="181" xfId="3" applyFont="1" applyBorder="1" applyAlignment="1">
      <alignment horizontal="center" vertical="center"/>
    </xf>
    <xf numFmtId="0" fontId="0" fillId="6" borderId="36" xfId="0" applyFont="1" applyFill="1" applyBorder="1" applyProtection="1">
      <alignment vertical="center"/>
    </xf>
    <xf numFmtId="0" fontId="0" fillId="6" borderId="181" xfId="0" applyFont="1" applyFill="1" applyBorder="1" applyProtection="1">
      <alignment vertical="center"/>
    </xf>
    <xf numFmtId="3" fontId="0" fillId="41" borderId="33" xfId="11" applyFont="1" applyBorder="1" applyProtection="1">
      <alignment horizontal="right" vertical="center"/>
      <protection locked="0"/>
    </xf>
    <xf numFmtId="0" fontId="25" fillId="13" borderId="185" xfId="3" applyFont="1" applyBorder="1" applyAlignment="1">
      <alignment horizontal="center" vertical="center"/>
    </xf>
    <xf numFmtId="3" fontId="0" fillId="41" borderId="37" xfId="11" applyFont="1" applyBorder="1" applyAlignment="1" applyProtection="1">
      <alignment horizontal="right" vertical="center"/>
      <protection locked="0"/>
    </xf>
    <xf numFmtId="3" fontId="0" fillId="6" borderId="182" xfId="30" applyFont="1" applyFill="1" applyBorder="1" applyAlignment="1" applyProtection="1">
      <alignment horizontal="right" vertical="center"/>
    </xf>
    <xf numFmtId="0" fontId="25" fillId="13" borderId="182" xfId="3" applyFont="1" applyBorder="1" applyAlignment="1">
      <alignment horizontal="center" vertical="center"/>
    </xf>
    <xf numFmtId="0" fontId="25" fillId="13" borderId="31" xfId="3" applyFont="1" applyBorder="1" applyAlignment="1">
      <alignment horizontal="center" vertical="center"/>
    </xf>
    <xf numFmtId="0" fontId="20" fillId="6" borderId="181" xfId="0" applyFont="1" applyFill="1" applyBorder="1" applyAlignment="1">
      <alignment vertical="center"/>
    </xf>
    <xf numFmtId="0" fontId="48" fillId="6" borderId="181" xfId="0" applyFont="1" applyFill="1" applyBorder="1" applyAlignment="1">
      <alignment horizontal="center" vertical="center"/>
    </xf>
    <xf numFmtId="0" fontId="32" fillId="6" borderId="180" xfId="0" applyFont="1" applyFill="1" applyBorder="1" applyAlignment="1">
      <alignment horizontal="center"/>
    </xf>
    <xf numFmtId="0" fontId="32" fillId="6" borderId="180" xfId="0" applyFont="1" applyFill="1" applyBorder="1" applyAlignment="1"/>
    <xf numFmtId="0" fontId="48" fillId="6" borderId="180" xfId="0" applyFont="1" applyFill="1" applyBorder="1" applyAlignment="1">
      <alignment horizontal="center"/>
    </xf>
    <xf numFmtId="0" fontId="24" fillId="6" borderId="185" xfId="0" applyFont="1" applyFill="1" applyBorder="1" applyAlignment="1" applyProtection="1">
      <alignment horizontal="center" vertical="center"/>
    </xf>
    <xf numFmtId="0" fontId="22" fillId="6" borderId="181" xfId="0" applyFont="1" applyBorder="1">
      <alignment vertical="center"/>
    </xf>
    <xf numFmtId="0" fontId="43" fillId="6" borderId="181" xfId="0" applyFont="1" applyFill="1" applyBorder="1" applyProtection="1">
      <alignment vertical="center"/>
    </xf>
    <xf numFmtId="0" fontId="24" fillId="6" borderId="181" xfId="0" applyFont="1" applyFill="1" applyBorder="1" applyAlignment="1" applyProtection="1">
      <alignment vertical="center"/>
    </xf>
    <xf numFmtId="0" fontId="24" fillId="6" borderId="182" xfId="0" applyFont="1" applyFill="1" applyBorder="1" applyAlignment="1" applyProtection="1">
      <alignment horizontal="center" vertical="center"/>
    </xf>
    <xf numFmtId="0" fontId="24" fillId="6" borderId="182" xfId="0" applyFont="1" applyBorder="1">
      <alignment vertical="center"/>
    </xf>
    <xf numFmtId="0" fontId="22" fillId="6" borderId="142" xfId="0" applyFont="1" applyBorder="1">
      <alignment vertical="center"/>
    </xf>
    <xf numFmtId="0" fontId="22" fillId="6" borderId="92" xfId="0" applyFont="1" applyBorder="1">
      <alignment vertical="center"/>
    </xf>
    <xf numFmtId="0" fontId="0" fillId="6" borderId="25" xfId="0" applyFont="1" applyFill="1" applyBorder="1">
      <alignment vertical="center"/>
    </xf>
    <xf numFmtId="3" fontId="28" fillId="6" borderId="155" xfId="30" applyFont="1" applyBorder="1">
      <alignment horizontal="right" vertical="center"/>
    </xf>
    <xf numFmtId="3" fontId="28" fillId="6" borderId="33" xfId="30" applyFont="1" applyBorder="1">
      <alignment horizontal="right" vertical="center"/>
    </xf>
    <xf numFmtId="0" fontId="24" fillId="6" borderId="185" xfId="0" applyFont="1" applyFill="1" applyBorder="1" applyAlignment="1" applyProtection="1">
      <alignment horizontal="center" vertical="center" wrapText="1"/>
    </xf>
    <xf numFmtId="0" fontId="24" fillId="6" borderId="182" xfId="0" applyFont="1" applyFill="1" applyBorder="1" applyAlignment="1" applyProtection="1">
      <alignment horizontal="center" vertical="center" wrapText="1"/>
    </xf>
    <xf numFmtId="0" fontId="0" fillId="6" borderId="0" xfId="0" applyFont="1" applyFill="1" applyBorder="1" applyAlignment="1" applyProtection="1">
      <alignment horizontal="left" vertical="center" wrapText="1"/>
    </xf>
    <xf numFmtId="0" fontId="25" fillId="13" borderId="181" xfId="3" applyFont="1" applyBorder="1" applyAlignment="1">
      <alignment horizontal="center" vertical="center"/>
    </xf>
    <xf numFmtId="0" fontId="25" fillId="13" borderId="33"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1" fontId="0" fillId="15" borderId="76" xfId="48" applyFont="1" applyBorder="1" applyAlignment="1">
      <alignment horizontal="center" vertical="center"/>
    </xf>
    <xf numFmtId="0" fontId="38" fillId="6" borderId="156" xfId="0" applyFont="1" applyFill="1" applyBorder="1" applyAlignment="1" applyProtection="1">
      <alignment horizontal="left" vertical="center"/>
    </xf>
    <xf numFmtId="0" fontId="24" fillId="6" borderId="187" xfId="0" applyFont="1" applyFill="1" applyBorder="1" applyAlignment="1" applyProtection="1">
      <alignment horizontal="center" vertical="center" wrapText="1"/>
    </xf>
    <xf numFmtId="3" fontId="22" fillId="6" borderId="172" xfId="30" applyFont="1" applyBorder="1">
      <alignment horizontal="right" vertical="center"/>
    </xf>
    <xf numFmtId="0" fontId="25" fillId="13" borderId="21" xfId="3" applyFont="1" applyBorder="1" applyAlignment="1">
      <alignment horizontal="center" vertical="center"/>
    </xf>
    <xf numFmtId="0" fontId="24" fillId="6" borderId="185" xfId="0" applyFont="1" applyFill="1" applyBorder="1" applyAlignment="1" applyProtection="1">
      <alignment horizontal="center" vertical="center" wrapText="1"/>
    </xf>
    <xf numFmtId="0" fontId="24" fillId="6" borderId="182" xfId="0" applyFont="1" applyFill="1" applyBorder="1" applyAlignment="1" applyProtection="1">
      <alignment horizontal="center" vertical="center" wrapText="1"/>
    </xf>
    <xf numFmtId="0" fontId="25" fillId="13" borderId="185" xfId="3" applyFont="1" applyBorder="1" applyAlignment="1">
      <alignment horizontal="center" vertical="center"/>
    </xf>
    <xf numFmtId="0" fontId="25" fillId="13" borderId="155" xfId="3" applyFont="1" applyBorder="1" applyAlignment="1">
      <alignment horizontal="center" vertical="center"/>
    </xf>
    <xf numFmtId="0" fontId="25" fillId="13" borderId="33" xfId="3" applyFont="1" applyBorder="1" applyAlignment="1">
      <alignment horizontal="center" vertical="center"/>
    </xf>
    <xf numFmtId="4" fontId="22" fillId="6" borderId="159" xfId="30" applyNumberFormat="1" applyFont="1" applyBorder="1">
      <alignment horizontal="right" vertical="center"/>
    </xf>
    <xf numFmtId="3" fontId="22" fillId="6" borderId="188" xfId="30" applyFont="1" applyBorder="1">
      <alignment horizontal="right" vertical="center"/>
    </xf>
    <xf numFmtId="3" fontId="0" fillId="41" borderId="188" xfId="11" applyFont="1" applyBorder="1" applyProtection="1">
      <alignment horizontal="right" vertical="center"/>
      <protection locked="0"/>
    </xf>
    <xf numFmtId="3" fontId="0" fillId="41" borderId="120" xfId="11" applyFont="1" applyBorder="1" applyProtection="1">
      <alignment horizontal="right" vertical="center"/>
      <protection locked="0"/>
    </xf>
    <xf numFmtId="0" fontId="22" fillId="2" borderId="42" xfId="0" applyFont="1" applyFill="1" applyBorder="1" applyAlignment="1" applyProtection="1">
      <alignment horizontal="center" vertical="center"/>
    </xf>
    <xf numFmtId="0" fontId="22" fillId="2" borderId="39" xfId="0" applyFont="1" applyFill="1" applyBorder="1" applyAlignment="1" applyProtection="1">
      <alignment horizontal="left" vertical="center"/>
    </xf>
    <xf numFmtId="0" fontId="22" fillId="2" borderId="36" xfId="0" applyFont="1" applyFill="1" applyBorder="1" applyAlignment="1" applyProtection="1">
      <alignment horizontal="left" vertical="center"/>
    </xf>
    <xf numFmtId="0" fontId="22" fillId="2" borderId="36" xfId="0" applyFont="1" applyFill="1" applyBorder="1">
      <alignment vertical="center"/>
    </xf>
    <xf numFmtId="0" fontId="25" fillId="13" borderId="37" xfId="3" applyFont="1" applyBorder="1" applyAlignment="1">
      <alignment horizontal="center" vertical="center"/>
    </xf>
    <xf numFmtId="0" fontId="25" fillId="13" borderId="51" xfId="3" applyFont="1" applyBorder="1" applyAlignment="1">
      <alignment horizontal="center" vertical="center"/>
    </xf>
    <xf numFmtId="3" fontId="0" fillId="6" borderId="21" xfId="30" applyFont="1" applyBorder="1">
      <alignment horizontal="right" vertical="center"/>
    </xf>
    <xf numFmtId="0" fontId="25" fillId="13" borderId="52" xfId="3" applyFont="1" applyBorder="1" applyAlignment="1">
      <alignment horizontal="center" vertical="center"/>
    </xf>
    <xf numFmtId="3" fontId="0" fillId="6" borderId="53" xfId="30" applyFont="1" applyBorder="1">
      <alignment horizontal="right" vertical="center"/>
    </xf>
    <xf numFmtId="3" fontId="22" fillId="6" borderId="184" xfId="30" applyFont="1" applyBorder="1">
      <alignment horizontal="right" vertical="center"/>
    </xf>
    <xf numFmtId="0" fontId="25" fillId="13" borderId="170" xfId="3" applyFont="1" applyBorder="1" applyAlignment="1">
      <alignment horizontal="center" vertical="center"/>
    </xf>
    <xf numFmtId="0" fontId="22" fillId="41" borderId="34" xfId="18" applyFont="1" applyBorder="1">
      <alignment horizontal="center" vertical="center" wrapText="1"/>
      <protection locked="0"/>
    </xf>
    <xf numFmtId="3" fontId="22" fillId="6" borderId="35" xfId="30" applyFont="1" applyFill="1" applyBorder="1" applyAlignment="1">
      <alignment horizontal="center" vertical="center"/>
    </xf>
    <xf numFmtId="0" fontId="22" fillId="41" borderId="155" xfId="18" applyFont="1" applyBorder="1">
      <alignment horizontal="center" vertical="center" wrapText="1"/>
      <protection locked="0"/>
    </xf>
    <xf numFmtId="49" fontId="22" fillId="14" borderId="155" xfId="27" applyNumberFormat="1" applyFont="1" applyBorder="1" applyAlignment="1">
      <alignment horizontal="left" vertical="center" wrapText="1"/>
      <protection locked="0"/>
    </xf>
    <xf numFmtId="49" fontId="22" fillId="14" borderId="156" xfId="27" applyNumberFormat="1" applyFont="1" applyBorder="1" applyAlignment="1">
      <alignment horizontal="left" vertical="center" wrapText="1"/>
      <protection locked="0"/>
    </xf>
    <xf numFmtId="49" fontId="22" fillId="14" borderId="157" xfId="27" applyNumberFormat="1" applyFont="1" applyBorder="1" applyAlignment="1">
      <alignment horizontal="left" vertical="center" wrapText="1"/>
      <protection locked="0"/>
    </xf>
    <xf numFmtId="49" fontId="22" fillId="14" borderId="33" xfId="27" applyNumberFormat="1" applyFont="1" applyBorder="1" applyAlignment="1">
      <alignment horizontal="left" vertical="center" wrapText="1"/>
      <protection locked="0"/>
    </xf>
    <xf numFmtId="49" fontId="22" fillId="14" borderId="27" xfId="27" applyNumberFormat="1" applyFont="1" applyBorder="1" applyAlignment="1">
      <alignment horizontal="left" vertical="center" wrapText="1"/>
      <protection locked="0"/>
    </xf>
    <xf numFmtId="49" fontId="22" fillId="14" borderId="25" xfId="27" applyNumberFormat="1" applyFont="1" applyBorder="1" applyAlignment="1">
      <alignment horizontal="left" vertical="center" wrapText="1"/>
      <protection locked="0"/>
    </xf>
    <xf numFmtId="49" fontId="22" fillId="14" borderId="31" xfId="27" applyNumberFormat="1" applyFont="1" applyBorder="1" applyAlignment="1">
      <alignment horizontal="left" vertical="center" wrapText="1"/>
      <protection locked="0"/>
    </xf>
    <xf numFmtId="49" fontId="22" fillId="14" borderId="28" xfId="27" applyNumberFormat="1" applyFont="1" applyBorder="1" applyAlignment="1">
      <alignment horizontal="left" vertical="center" wrapText="1"/>
      <protection locked="0"/>
    </xf>
    <xf numFmtId="49" fontId="22" fillId="14" borderId="26" xfId="27" applyNumberFormat="1" applyFont="1" applyBorder="1" applyAlignment="1">
      <alignment horizontal="left" vertical="center" wrapText="1"/>
      <protection locked="0"/>
    </xf>
    <xf numFmtId="49" fontId="22" fillId="41" borderId="155" xfId="19" applyFont="1" applyBorder="1" applyAlignment="1">
      <alignment horizontal="left" vertical="center"/>
      <protection locked="0"/>
    </xf>
    <xf numFmtId="49" fontId="22" fillId="41" borderId="156" xfId="19" applyFont="1" applyBorder="1" applyAlignment="1">
      <alignment horizontal="left" vertical="center"/>
      <protection locked="0"/>
    </xf>
    <xf numFmtId="49" fontId="22" fillId="41" borderId="33" xfId="19" applyFont="1" applyBorder="1" applyAlignment="1">
      <alignment horizontal="left" vertical="center"/>
      <protection locked="0"/>
    </xf>
    <xf numFmtId="49" fontId="22" fillId="41" borderId="27" xfId="19" applyFont="1" applyBorder="1" applyAlignment="1">
      <alignment horizontal="left" vertical="center"/>
      <protection locked="0"/>
    </xf>
    <xf numFmtId="49" fontId="22" fillId="41" borderId="31" xfId="19" applyFont="1" applyBorder="1" applyAlignment="1">
      <alignment horizontal="left" vertical="center"/>
      <protection locked="0"/>
    </xf>
    <xf numFmtId="49" fontId="22" fillId="41" borderId="28" xfId="19" applyFont="1" applyBorder="1" applyAlignment="1">
      <alignment horizontal="left" vertical="center"/>
      <protection locked="0"/>
    </xf>
    <xf numFmtId="0" fontId="0" fillId="6" borderId="155" xfId="0" applyFont="1" applyFill="1" applyBorder="1" applyAlignment="1" applyProtection="1">
      <alignment horizontal="left" vertical="center"/>
    </xf>
    <xf numFmtId="0" fontId="24" fillId="43" borderId="185" xfId="0" applyFont="1" applyFill="1" applyBorder="1" applyAlignment="1" applyProtection="1">
      <alignment horizontal="center" wrapText="1"/>
    </xf>
    <xf numFmtId="0" fontId="24" fillId="6" borderId="154" xfId="0" applyFont="1" applyFill="1" applyBorder="1" applyAlignment="1">
      <alignment horizontal="center" vertical="center" wrapText="1"/>
    </xf>
    <xf numFmtId="0" fontId="20" fillId="6" borderId="183" xfId="4" applyFill="1" applyBorder="1" applyAlignment="1"/>
    <xf numFmtId="0" fontId="20" fillId="6" borderId="181" xfId="0" applyFont="1" applyFill="1" applyBorder="1" applyAlignment="1"/>
    <xf numFmtId="0" fontId="20" fillId="6" borderId="180" xfId="0" applyFont="1" applyFill="1" applyBorder="1" applyAlignment="1"/>
    <xf numFmtId="0" fontId="23" fillId="6" borderId="0" xfId="0" applyFont="1" applyFill="1" applyBorder="1">
      <alignment vertical="center"/>
    </xf>
    <xf numFmtId="0" fontId="24" fillId="6" borderId="154" xfId="148" applyFont="1" applyFill="1" applyBorder="1" applyAlignment="1">
      <alignment horizontal="center" vertical="center" wrapText="1"/>
    </xf>
    <xf numFmtId="0" fontId="24" fillId="6" borderId="181" xfId="148" applyFont="1" applyFill="1" applyBorder="1" applyAlignment="1">
      <alignment horizontal="center" vertical="center" wrapText="1"/>
    </xf>
    <xf numFmtId="0" fontId="24" fillId="6" borderId="185" xfId="148" applyFont="1" applyFill="1" applyBorder="1" applyAlignment="1">
      <alignment horizontal="center" vertical="center" wrapText="1"/>
    </xf>
    <xf numFmtId="0" fontId="38" fillId="6" borderId="105" xfId="0" applyFont="1" applyFill="1" applyBorder="1" applyAlignment="1">
      <alignment horizontal="center" vertical="center" wrapText="1"/>
    </xf>
    <xf numFmtId="0" fontId="0" fillId="2" borderId="33" xfId="0" applyFont="1" applyFill="1" applyBorder="1" applyAlignment="1">
      <alignment horizontal="left" vertical="center" wrapText="1"/>
    </xf>
    <xf numFmtId="3" fontId="28" fillId="41" borderId="35" xfId="11" applyFont="1" applyBorder="1" applyAlignment="1" applyProtection="1">
      <alignment horizontal="right" vertical="center"/>
      <protection locked="0"/>
    </xf>
    <xf numFmtId="3" fontId="28" fillId="41" borderId="22" xfId="11" applyFont="1" applyBorder="1" applyAlignment="1" applyProtection="1">
      <alignment horizontal="right" vertical="center"/>
      <protection locked="0"/>
    </xf>
    <xf numFmtId="3" fontId="28" fillId="41" borderId="34" xfId="11" applyFont="1" applyBorder="1" applyAlignment="1" applyProtection="1">
      <alignment horizontal="right" vertical="center"/>
      <protection locked="0"/>
    </xf>
    <xf numFmtId="0" fontId="28" fillId="41" borderId="159" xfId="18" applyFont="1" applyBorder="1">
      <alignment horizontal="center" vertical="center" wrapText="1"/>
      <protection locked="0"/>
    </xf>
    <xf numFmtId="0" fontId="28" fillId="41" borderId="20" xfId="18" applyFont="1" applyBorder="1">
      <alignment horizontal="center" vertical="center" wrapText="1"/>
      <protection locked="0"/>
    </xf>
    <xf numFmtId="0" fontId="0" fillId="2" borderId="31" xfId="0" applyFont="1" applyFill="1" applyBorder="1" applyAlignment="1">
      <alignment horizontal="left" vertical="center" wrapText="1"/>
    </xf>
    <xf numFmtId="3" fontId="28" fillId="41" borderId="140" xfId="11" applyFont="1" applyBorder="1" applyAlignment="1" applyProtection="1">
      <alignment horizontal="right" vertical="center"/>
      <protection locked="0"/>
    </xf>
    <xf numFmtId="0" fontId="28" fillId="41" borderId="21" xfId="18" applyFont="1" applyBorder="1">
      <alignment horizontal="center" vertical="center" wrapText="1"/>
      <protection locked="0"/>
    </xf>
    <xf numFmtId="0" fontId="23" fillId="6" borderId="0" xfId="0" applyFont="1" applyFill="1" applyBorder="1" applyAlignment="1">
      <alignment vertical="center"/>
    </xf>
    <xf numFmtId="0" fontId="24" fillId="6" borderId="28" xfId="0" applyFont="1" applyFill="1" applyBorder="1">
      <alignment vertical="center"/>
    </xf>
    <xf numFmtId="0" fontId="0" fillId="6" borderId="35" xfId="0" applyFont="1" applyFill="1" applyBorder="1" applyAlignment="1" applyProtection="1">
      <alignment horizontal="left" vertical="center"/>
    </xf>
    <xf numFmtId="0" fontId="0" fillId="56" borderId="33" xfId="55" applyFont="1" applyFill="1" applyBorder="1" applyAlignment="1">
      <alignment horizontal="center" vertical="center" wrapText="1"/>
    </xf>
    <xf numFmtId="0" fontId="0" fillId="56" borderId="31" xfId="55" applyFont="1" applyFill="1" applyBorder="1" applyAlignment="1">
      <alignment horizontal="center" vertical="center" wrapText="1"/>
    </xf>
    <xf numFmtId="0" fontId="0" fillId="56" borderId="27" xfId="0" applyFont="1" applyFill="1" applyBorder="1" applyAlignment="1" applyProtection="1">
      <alignment horizontal="left" vertical="center"/>
    </xf>
    <xf numFmtId="0" fontId="0" fillId="56" borderId="25"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0" fontId="24" fillId="56" borderId="154" xfId="0" applyFont="1" applyFill="1" applyBorder="1" applyAlignment="1" applyProtection="1">
      <alignment horizontal="center" vertical="center" wrapText="1"/>
    </xf>
    <xf numFmtId="0" fontId="0" fillId="56" borderId="156" xfId="0" applyFont="1" applyFill="1" applyBorder="1" applyAlignment="1" applyProtection="1">
      <alignment horizontal="left" vertical="center"/>
    </xf>
    <xf numFmtId="0" fontId="0" fillId="56" borderId="155" xfId="55" applyFont="1" applyFill="1" applyBorder="1" applyAlignment="1">
      <alignment horizontal="center" vertical="center" wrapText="1"/>
    </xf>
    <xf numFmtId="0" fontId="24" fillId="56" borderId="185" xfId="0" applyFont="1" applyFill="1" applyBorder="1" applyAlignment="1" applyProtection="1">
      <alignment horizontal="center" vertical="center"/>
    </xf>
    <xf numFmtId="0" fontId="0" fillId="56" borderId="155" xfId="0" applyFont="1" applyFill="1" applyBorder="1" applyAlignment="1" applyProtection="1">
      <alignment vertical="center"/>
    </xf>
    <xf numFmtId="0" fontId="0" fillId="56" borderId="33" xfId="0" applyFont="1" applyFill="1" applyBorder="1" applyAlignment="1" applyProtection="1">
      <alignment vertical="center"/>
    </xf>
    <xf numFmtId="0" fontId="0" fillId="56" borderId="31" xfId="0" applyFont="1" applyFill="1" applyBorder="1" applyAlignment="1" applyProtection="1">
      <alignment vertical="center"/>
    </xf>
    <xf numFmtId="0" fontId="22" fillId="55" borderId="28" xfId="145" applyFont="1" applyBorder="1" applyAlignment="1">
      <alignment horizontal="center" vertical="center"/>
    </xf>
    <xf numFmtId="0" fontId="67" fillId="55" borderId="31" xfId="145" applyBorder="1" applyAlignment="1">
      <alignment horizontal="center" vertical="center"/>
    </xf>
    <xf numFmtId="0" fontId="24" fillId="6" borderId="185" xfId="0" applyFont="1" applyFill="1" applyBorder="1" applyAlignment="1">
      <alignment horizontal="center" vertical="center" wrapText="1"/>
    </xf>
    <xf numFmtId="0" fontId="0" fillId="41" borderId="156" xfId="18" applyFont="1" applyBorder="1" applyAlignment="1" applyProtection="1">
      <alignment horizontal="center" vertical="center" wrapText="1"/>
      <protection locked="0"/>
    </xf>
    <xf numFmtId="0" fontId="57" fillId="13" borderId="155" xfId="3" applyFont="1" applyBorder="1">
      <alignment horizontal="center" vertical="center"/>
    </xf>
    <xf numFmtId="0" fontId="57" fillId="6" borderId="44" xfId="0" applyFont="1" applyBorder="1">
      <alignment vertical="center"/>
    </xf>
    <xf numFmtId="0" fontId="57" fillId="6" borderId="27" xfId="0" applyFont="1" applyBorder="1">
      <alignment vertical="center"/>
    </xf>
    <xf numFmtId="0" fontId="57" fillId="6" borderId="36" xfId="0" applyFont="1" applyFill="1" applyBorder="1">
      <alignment vertical="center"/>
    </xf>
    <xf numFmtId="0" fontId="25" fillId="6" borderId="181" xfId="83" applyFont="1" applyFill="1" applyBorder="1" applyAlignment="1">
      <alignment horizontal="center" vertical="center" wrapText="1"/>
    </xf>
    <xf numFmtId="0" fontId="24" fillId="6" borderId="181" xfId="0" applyFont="1" applyFill="1" applyBorder="1" applyAlignment="1" applyProtection="1">
      <alignment horizontal="center" vertical="center" wrapText="1"/>
    </xf>
    <xf numFmtId="0" fontId="36" fillId="14" borderId="156" xfId="26" applyFont="1" applyBorder="1">
      <alignment horizontal="center" vertical="center" wrapText="1"/>
      <protection locked="0"/>
    </xf>
    <xf numFmtId="0" fontId="36" fillId="14" borderId="44" xfId="26" applyFont="1" applyBorder="1">
      <alignment horizontal="center" vertical="center" wrapText="1"/>
      <protection locked="0"/>
    </xf>
    <xf numFmtId="0" fontId="36" fillId="14" borderId="27" xfId="26" applyFont="1" applyBorder="1">
      <alignment horizontal="center" vertical="center" wrapText="1"/>
      <protection locked="0"/>
    </xf>
    <xf numFmtId="0" fontId="36" fillId="14" borderId="36" xfId="26" applyFont="1" applyBorder="1">
      <alignment horizontal="center" vertical="center" wrapText="1"/>
      <protection locked="0"/>
    </xf>
    <xf numFmtId="0" fontId="0" fillId="0" borderId="36" xfId="26" applyFont="1" applyFill="1" applyBorder="1" applyProtection="1">
      <alignment horizontal="center" vertical="center" wrapText="1"/>
    </xf>
    <xf numFmtId="0" fontId="22" fillId="0" borderId="28" xfId="26" applyFont="1" applyFill="1" applyBorder="1" applyProtection="1">
      <alignment horizontal="center" vertical="center" wrapText="1"/>
    </xf>
    <xf numFmtId="0" fontId="40" fillId="48" borderId="27" xfId="3" applyFont="1" applyFill="1" applyBorder="1">
      <alignment horizontal="center" vertical="center"/>
    </xf>
    <xf numFmtId="0" fontId="40" fillId="6" borderId="156" xfId="0" applyFont="1" applyBorder="1" applyAlignment="1">
      <alignment horizontal="left" indent="1"/>
    </xf>
    <xf numFmtId="0" fontId="25" fillId="6" borderId="156" xfId="0" applyFont="1" applyFill="1" applyBorder="1" applyAlignment="1">
      <alignment horizontal="left"/>
    </xf>
    <xf numFmtId="0" fontId="40" fillId="48" borderId="156" xfId="3" applyFont="1" applyFill="1" applyBorder="1">
      <alignment horizontal="center" vertical="center"/>
    </xf>
    <xf numFmtId="0" fontId="24" fillId="6" borderId="185" xfId="0" applyFont="1" applyFill="1" applyBorder="1" applyAlignment="1">
      <alignment horizontal="center" vertical="center" wrapText="1"/>
    </xf>
    <xf numFmtId="0" fontId="22" fillId="41" borderId="28" xfId="18" applyFont="1" applyBorder="1" applyAlignment="1" applyProtection="1">
      <alignment horizontal="center" vertical="center" wrapText="1"/>
      <protection locked="0"/>
    </xf>
    <xf numFmtId="0" fontId="29" fillId="6" borderId="89" xfId="116" applyFont="1" applyFill="1" applyBorder="1" applyAlignment="1" applyProtection="1">
      <alignment horizontal="left" vertical="center"/>
    </xf>
    <xf numFmtId="0" fontId="26" fillId="6" borderId="31" xfId="0" applyFont="1" applyFill="1" applyBorder="1" applyAlignment="1">
      <alignment horizontal="center" vertical="center"/>
    </xf>
    <xf numFmtId="0" fontId="22" fillId="58" borderId="78" xfId="0" applyFont="1" applyFill="1" applyBorder="1" applyAlignment="1" applyProtection="1">
      <alignment vertical="center"/>
    </xf>
    <xf numFmtId="0" fontId="22" fillId="58" borderId="89" xfId="0" applyFont="1" applyFill="1" applyBorder="1" applyAlignment="1" applyProtection="1">
      <alignment vertical="center"/>
    </xf>
    <xf numFmtId="0" fontId="24" fillId="6" borderId="0" xfId="0" applyFont="1" applyFill="1" applyBorder="1" applyAlignment="1" applyProtection="1">
      <alignment horizontal="center" wrapText="1"/>
    </xf>
    <xf numFmtId="0" fontId="67" fillId="55" borderId="33" xfId="145" applyBorder="1" applyAlignment="1">
      <alignment horizontal="center" vertical="center"/>
    </xf>
    <xf numFmtId="0" fontId="67" fillId="55" borderId="27" xfId="145" applyBorder="1" applyAlignment="1">
      <alignment horizontal="center" vertical="center"/>
    </xf>
    <xf numFmtId="0" fontId="67" fillId="55" borderId="31" xfId="145" applyBorder="1" applyAlignment="1">
      <alignment horizontal="center" vertical="center"/>
    </xf>
    <xf numFmtId="0" fontId="67" fillId="55" borderId="28" xfId="145" applyBorder="1" applyAlignment="1">
      <alignment horizontal="center" vertical="center"/>
    </xf>
    <xf numFmtId="0" fontId="24" fillId="6" borderId="158" xfId="0" applyFont="1" applyFill="1" applyBorder="1" applyAlignment="1">
      <alignment horizontal="center" vertical="center"/>
    </xf>
    <xf numFmtId="0" fontId="24" fillId="6" borderId="140" xfId="0" applyFont="1" applyFill="1" applyBorder="1" applyAlignment="1">
      <alignment horizontal="center" vertical="center"/>
    </xf>
    <xf numFmtId="0" fontId="24" fillId="6" borderId="164" xfId="0" applyFont="1" applyFill="1" applyBorder="1" applyAlignment="1">
      <alignment horizontal="center" vertical="center"/>
    </xf>
    <xf numFmtId="0" fontId="24" fillId="6" borderId="100" xfId="0" applyFont="1" applyFill="1" applyBorder="1" applyAlignment="1">
      <alignment horizontal="center" vertical="center"/>
    </xf>
    <xf numFmtId="0" fontId="24" fillId="6" borderId="185" xfId="0" applyFont="1" applyFill="1" applyBorder="1" applyAlignment="1">
      <alignment horizontal="center" vertical="center" wrapText="1"/>
    </xf>
    <xf numFmtId="0" fontId="24" fillId="6" borderId="181" xfId="0" applyFont="1" applyFill="1" applyBorder="1" applyAlignment="1">
      <alignment horizontal="center" vertical="center" wrapText="1"/>
    </xf>
    <xf numFmtId="0" fontId="0" fillId="6" borderId="140" xfId="0" applyFont="1" applyBorder="1" applyAlignment="1" applyProtection="1">
      <alignment horizontal="center" vertical="center" wrapText="1"/>
    </xf>
    <xf numFmtId="0" fontId="0" fillId="6" borderId="92" xfId="0" applyFont="1" applyBorder="1" applyAlignment="1" applyProtection="1">
      <alignment horizontal="center" vertical="center" wrapText="1"/>
    </xf>
    <xf numFmtId="0" fontId="67" fillId="55" borderId="155" xfId="145" applyBorder="1" applyAlignment="1">
      <alignment horizontal="center" vertical="center"/>
    </xf>
    <xf numFmtId="0" fontId="67" fillId="55" borderId="156" xfId="145" applyBorder="1" applyAlignment="1">
      <alignment horizontal="center" vertical="center"/>
    </xf>
    <xf numFmtId="0" fontId="67" fillId="55" borderId="25" xfId="145" applyBorder="1" applyAlignment="1">
      <alignment horizontal="center" vertical="center"/>
    </xf>
    <xf numFmtId="0" fontId="24" fillId="6" borderId="154" xfId="0" applyFont="1" applyFill="1" applyBorder="1" applyAlignment="1">
      <alignment horizontal="center" vertical="center" wrapText="1"/>
    </xf>
    <xf numFmtId="0" fontId="0" fillId="6" borderId="100" xfId="0" applyFont="1" applyBorder="1" applyAlignment="1" applyProtection="1">
      <alignment horizontal="center" vertical="center" wrapText="1"/>
    </xf>
    <xf numFmtId="0" fontId="67" fillId="55" borderId="157" xfId="145" applyBorder="1" applyAlignment="1">
      <alignment horizontal="center" vertical="center"/>
    </xf>
    <xf numFmtId="0" fontId="67" fillId="55" borderId="26" xfId="145" applyBorder="1" applyAlignment="1">
      <alignment horizontal="center" vertical="center"/>
    </xf>
    <xf numFmtId="0" fontId="22" fillId="41" borderId="28" xfId="18" applyFont="1" applyBorder="1" applyAlignment="1" applyProtection="1">
      <alignment horizontal="center" vertical="center" wrapText="1"/>
      <protection locked="0"/>
    </xf>
    <xf numFmtId="0" fontId="47" fillId="6" borderId="154" xfId="0" applyFont="1" applyBorder="1" applyAlignment="1">
      <alignment horizontal="center" vertical="center" wrapText="1"/>
    </xf>
    <xf numFmtId="0" fontId="47" fillId="6" borderId="151" xfId="0" applyFont="1" applyBorder="1" applyAlignment="1">
      <alignment horizontal="center" vertical="center" wrapText="1"/>
    </xf>
    <xf numFmtId="0" fontId="47" fillId="6" borderId="152" xfId="0" applyFont="1" applyBorder="1" applyAlignment="1">
      <alignment horizontal="center" vertical="center" wrapText="1"/>
    </xf>
    <xf numFmtId="0" fontId="47" fillId="50" borderId="158" xfId="0" applyFont="1" applyFill="1" applyBorder="1" applyAlignment="1">
      <alignment horizontal="center" vertical="center"/>
    </xf>
    <xf numFmtId="0" fontId="47" fillId="50" borderId="61" xfId="0" applyFont="1" applyFill="1" applyBorder="1" applyAlignment="1">
      <alignment horizontal="center" vertical="center"/>
    </xf>
    <xf numFmtId="0" fontId="47" fillId="50" borderId="164" xfId="0" applyFont="1" applyFill="1" applyBorder="1" applyAlignment="1">
      <alignment horizontal="center" vertical="center"/>
    </xf>
    <xf numFmtId="0" fontId="47" fillId="50" borderId="140" xfId="0" applyFont="1" applyFill="1" applyBorder="1" applyAlignment="1">
      <alignment horizontal="center" vertical="center"/>
    </xf>
    <xf numFmtId="0" fontId="47" fillId="50" borderId="124" xfId="0" applyFont="1" applyFill="1" applyBorder="1" applyAlignment="1">
      <alignment horizontal="center" vertical="center"/>
    </xf>
    <xf numFmtId="0" fontId="47" fillId="50" borderId="100" xfId="0" applyFont="1" applyFill="1" applyBorder="1" applyAlignment="1">
      <alignment horizontal="center" vertical="center"/>
    </xf>
    <xf numFmtId="0" fontId="47" fillId="50" borderId="152" xfId="0" applyFont="1" applyFill="1" applyBorder="1" applyAlignment="1">
      <alignment horizontal="center" vertical="center"/>
    </xf>
    <xf numFmtId="0" fontId="47" fillId="50" borderId="153" xfId="0" applyFont="1" applyFill="1" applyBorder="1" applyAlignment="1">
      <alignment horizontal="center" vertical="center"/>
    </xf>
    <xf numFmtId="0" fontId="47" fillId="50" borderId="154" xfId="0" applyFont="1" applyFill="1" applyBorder="1" applyAlignment="1">
      <alignment horizontal="center" vertical="center"/>
    </xf>
    <xf numFmtId="0" fontId="47" fillId="6" borderId="152" xfId="0" applyFont="1" applyBorder="1" applyAlignment="1">
      <alignment horizontal="center" wrapText="1"/>
    </xf>
    <xf numFmtId="0" fontId="47" fillId="6" borderId="154" xfId="0" applyFont="1" applyBorder="1" applyAlignment="1">
      <alignment horizontal="center" wrapText="1"/>
    </xf>
    <xf numFmtId="0" fontId="47" fillId="54" borderId="151" xfId="0" applyFont="1" applyFill="1" applyBorder="1" applyAlignment="1">
      <alignment horizontal="center" vertical="center"/>
    </xf>
    <xf numFmtId="0" fontId="47" fillId="54" borderId="152" xfId="0" applyFont="1" applyFill="1" applyBorder="1" applyAlignment="1">
      <alignment horizontal="center" vertical="center"/>
    </xf>
    <xf numFmtId="0" fontId="47" fillId="41" borderId="151" xfId="0" applyFont="1" applyFill="1" applyBorder="1" applyAlignment="1">
      <alignment horizontal="center" vertical="center"/>
    </xf>
    <xf numFmtId="0" fontId="47" fillId="41" borderId="152" xfId="0" applyFont="1" applyFill="1" applyBorder="1" applyAlignment="1">
      <alignment horizontal="center" vertical="center"/>
    </xf>
    <xf numFmtId="0" fontId="47" fillId="6" borderId="181" xfId="5" applyFont="1" applyBorder="1" applyAlignment="1">
      <alignment horizontal="center" vertical="center" wrapText="1"/>
    </xf>
    <xf numFmtId="0" fontId="47" fillId="6" borderId="154" xfId="5" applyFont="1" applyBorder="1" applyAlignment="1">
      <alignment horizontal="center" vertical="center" wrapText="1"/>
    </xf>
    <xf numFmtId="0" fontId="23" fillId="6" borderId="180"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96" xfId="0" applyFont="1" applyFill="1" applyBorder="1" applyAlignment="1">
      <alignment horizontal="center" vertical="center"/>
    </xf>
    <xf numFmtId="0" fontId="47" fillId="51" borderId="154" xfId="0" applyFont="1" applyFill="1" applyBorder="1" applyAlignment="1">
      <alignment horizontal="center" vertical="center"/>
    </xf>
    <xf numFmtId="0" fontId="47" fillId="51" borderId="182" xfId="0" applyFont="1" applyFill="1" applyBorder="1" applyAlignment="1">
      <alignment horizontal="center" vertical="center"/>
    </xf>
    <xf numFmtId="0" fontId="47" fillId="52" borderId="158" xfId="0" applyFont="1" applyFill="1" applyBorder="1" applyAlignment="1">
      <alignment horizontal="center" vertical="center"/>
    </xf>
    <xf numFmtId="0" fontId="47" fillId="52" borderId="180" xfId="0" applyFont="1" applyFill="1" applyBorder="1" applyAlignment="1">
      <alignment horizontal="center" vertical="center"/>
    </xf>
    <xf numFmtId="0" fontId="47" fillId="52" borderId="140" xfId="0" applyFont="1" applyFill="1" applyBorder="1" applyAlignment="1">
      <alignment horizontal="center" vertical="center"/>
    </xf>
    <xf numFmtId="0" fontId="47" fillId="52" borderId="96" xfId="0" applyFont="1" applyFill="1" applyBorder="1" applyAlignment="1">
      <alignment horizontal="center" vertical="center"/>
    </xf>
    <xf numFmtId="0" fontId="47" fillId="54" borderId="153" xfId="0" applyFont="1" applyFill="1" applyBorder="1" applyAlignment="1">
      <alignment horizontal="center" vertical="center"/>
    </xf>
    <xf numFmtId="0" fontId="47" fillId="54" borderId="154" xfId="0" applyFont="1" applyFill="1" applyBorder="1" applyAlignment="1">
      <alignment horizontal="center" vertical="center"/>
    </xf>
    <xf numFmtId="0" fontId="47" fillId="6" borderId="182" xfId="0" applyFont="1" applyBorder="1" applyAlignment="1">
      <alignment horizontal="center" wrapText="1"/>
    </xf>
    <xf numFmtId="0" fontId="47" fillId="6" borderId="151" xfId="0" applyFont="1" applyBorder="1" applyAlignment="1">
      <alignment horizontal="center" wrapText="1"/>
    </xf>
    <xf numFmtId="0" fontId="23" fillId="6" borderId="162" xfId="0" applyFont="1" applyFill="1" applyBorder="1" applyAlignment="1">
      <alignment horizontal="center" vertical="center"/>
    </xf>
    <xf numFmtId="0" fontId="23" fillId="6" borderId="124" xfId="0" applyFont="1" applyFill="1" applyBorder="1" applyAlignment="1">
      <alignment horizontal="center" vertical="center"/>
    </xf>
    <xf numFmtId="0" fontId="47" fillId="51" borderId="151" xfId="0" applyFont="1" applyFill="1" applyBorder="1" applyAlignment="1">
      <alignment horizontal="center" vertical="center"/>
    </xf>
    <xf numFmtId="0" fontId="47" fillId="6" borderId="154" xfId="5" applyFont="1" applyBorder="1">
      <alignment horizontal="center" wrapText="1"/>
    </xf>
    <xf numFmtId="0" fontId="47" fillId="6" borderId="151" xfId="5" applyFont="1" applyBorder="1">
      <alignment horizontal="center" wrapText="1"/>
    </xf>
    <xf numFmtId="0" fontId="47" fillId="52" borderId="162" xfId="0" applyFont="1" applyFill="1" applyBorder="1" applyAlignment="1">
      <alignment horizontal="center" vertical="center"/>
    </xf>
    <xf numFmtId="0" fontId="47" fillId="52" borderId="124" xfId="0" applyFont="1" applyFill="1" applyBorder="1" applyAlignment="1">
      <alignment horizontal="center" vertical="center"/>
    </xf>
    <xf numFmtId="0" fontId="47" fillId="51" borderId="164" xfId="0" applyFont="1" applyFill="1" applyBorder="1" applyAlignment="1">
      <alignment horizontal="center" vertical="center" wrapText="1"/>
    </xf>
    <xf numFmtId="0" fontId="47" fillId="51" borderId="165" xfId="0" applyFont="1" applyFill="1" applyBorder="1" applyAlignment="1">
      <alignment horizontal="center" vertical="center" wrapText="1"/>
    </xf>
    <xf numFmtId="0" fontId="47" fillId="51" borderId="100" xfId="0" applyFont="1" applyFill="1" applyBorder="1" applyAlignment="1">
      <alignment horizontal="center" vertical="center" wrapText="1"/>
    </xf>
    <xf numFmtId="0" fontId="47" fillId="51" borderId="139" xfId="0" applyFont="1" applyFill="1" applyBorder="1" applyAlignment="1">
      <alignment horizontal="center" vertical="center" wrapText="1"/>
    </xf>
    <xf numFmtId="0" fontId="47" fillId="50" borderId="151" xfId="0" applyFont="1" applyFill="1" applyBorder="1" applyAlignment="1">
      <alignment horizontal="center" vertical="center"/>
    </xf>
    <xf numFmtId="0" fontId="47" fillId="52" borderId="165" xfId="0" applyFont="1" applyFill="1" applyBorder="1" applyAlignment="1">
      <alignment horizontal="center" vertical="center"/>
    </xf>
    <xf numFmtId="0" fontId="47" fillId="52" borderId="139" xfId="0" applyFont="1" applyFill="1" applyBorder="1" applyAlignment="1">
      <alignment horizontal="center" vertical="center"/>
    </xf>
    <xf numFmtId="0" fontId="47" fillId="50" borderId="165" xfId="0" applyFont="1" applyFill="1" applyBorder="1" applyAlignment="1">
      <alignment horizontal="center" vertical="center"/>
    </xf>
    <xf numFmtId="0" fontId="47" fillId="50" borderId="139" xfId="0" applyFont="1" applyFill="1" applyBorder="1" applyAlignment="1">
      <alignment horizontal="center" vertical="center"/>
    </xf>
    <xf numFmtId="0" fontId="47" fillId="41" borderId="154" xfId="0" applyFont="1" applyFill="1" applyBorder="1" applyAlignment="1">
      <alignment horizontal="center" vertical="center"/>
    </xf>
    <xf numFmtId="0" fontId="47" fillId="2" borderId="154" xfId="0" applyFont="1" applyFill="1" applyBorder="1" applyAlignment="1">
      <alignment horizontal="center" vertical="center"/>
    </xf>
    <xf numFmtId="0" fontId="47" fillId="2" borderId="151" xfId="0" applyFont="1" applyFill="1" applyBorder="1" applyAlignment="1">
      <alignment horizontal="center" vertical="center"/>
    </xf>
    <xf numFmtId="0" fontId="47" fillId="2" borderId="151" xfId="0" applyFont="1" applyFill="1" applyBorder="1" applyAlignment="1">
      <alignment horizontal="center" vertical="center" wrapText="1"/>
    </xf>
    <xf numFmtId="0" fontId="47" fillId="2" borderId="152" xfId="0" applyFont="1" applyFill="1" applyBorder="1" applyAlignment="1">
      <alignment horizontal="center" vertical="center" wrapText="1"/>
    </xf>
    <xf numFmtId="0" fontId="24" fillId="6" borderId="154" xfId="0" applyFont="1" applyBorder="1" applyAlignment="1">
      <alignment horizontal="center" vertical="center" wrapText="1"/>
    </xf>
    <xf numFmtId="0" fontId="24" fillId="6" borderId="151" xfId="0" applyFont="1" applyBorder="1" applyAlignment="1">
      <alignment horizontal="center" vertical="center" wrapText="1"/>
    </xf>
    <xf numFmtId="0" fontId="24" fillId="6" borderId="152" xfId="0" applyFont="1" applyBorder="1" applyAlignment="1">
      <alignment horizontal="center" vertical="center" wrapText="1"/>
    </xf>
    <xf numFmtId="0" fontId="24" fillId="6" borderId="153" xfId="0" applyFont="1" applyBorder="1" applyAlignment="1">
      <alignment horizontal="left" vertical="center"/>
    </xf>
    <xf numFmtId="0" fontId="24" fillId="6" borderId="156" xfId="0" applyFont="1" applyFill="1" applyBorder="1" applyAlignment="1">
      <alignment horizontal="left" vertical="center"/>
    </xf>
    <xf numFmtId="0" fontId="24" fillId="6" borderId="36" xfId="0" applyFont="1" applyFill="1" applyBorder="1" applyAlignment="1">
      <alignment horizontal="left" vertical="center"/>
    </xf>
    <xf numFmtId="0" fontId="24" fillId="6" borderId="156" xfId="0" applyFont="1" applyFill="1" applyBorder="1" applyAlignment="1" applyProtection="1">
      <alignment horizontal="center" vertical="center"/>
    </xf>
    <xf numFmtId="0" fontId="24" fillId="6" borderId="28" xfId="0" applyFont="1" applyFill="1" applyBorder="1" applyAlignment="1" applyProtection="1">
      <alignment horizontal="center" vertical="center"/>
    </xf>
    <xf numFmtId="0" fontId="24" fillId="6" borderId="153" xfId="5" applyFont="1" applyBorder="1">
      <alignment horizontal="center" wrapText="1"/>
    </xf>
    <xf numFmtId="0" fontId="0" fillId="6" borderId="156" xfId="0" applyFont="1" applyFill="1" applyBorder="1" applyAlignment="1" applyProtection="1">
      <alignment horizontal="left" vertical="center" wrapText="1"/>
    </xf>
    <xf numFmtId="0" fontId="0" fillId="6" borderId="27" xfId="0" applyFont="1" applyFill="1" applyBorder="1" applyAlignment="1" applyProtection="1">
      <alignment horizontal="left" vertical="center" wrapText="1"/>
    </xf>
    <xf numFmtId="0" fontId="0" fillId="6" borderId="28" xfId="0" applyFont="1" applyFill="1" applyBorder="1" applyAlignment="1" applyProtection="1">
      <alignment horizontal="left" vertical="center" wrapText="1"/>
    </xf>
    <xf numFmtId="0" fontId="29" fillId="6" borderId="12" xfId="114" applyFont="1" applyFill="1" applyBorder="1" applyAlignment="1">
      <alignment horizontal="left" vertical="center" wrapText="1"/>
    </xf>
    <xf numFmtId="0" fontId="29" fillId="6" borderId="5" xfId="114" applyFont="1" applyFill="1" applyBorder="1" applyAlignment="1">
      <alignment horizontal="left" vertical="center" wrapText="1"/>
    </xf>
    <xf numFmtId="0" fontId="0" fillId="6" borderId="0" xfId="0" applyFont="1" applyFill="1" applyBorder="1" applyAlignment="1">
      <alignment horizontal="left" vertical="center" wrapText="1"/>
    </xf>
    <xf numFmtId="0" fontId="24" fillId="6" borderId="0" xfId="0" applyFont="1" applyFill="1" applyBorder="1" applyAlignment="1" applyProtection="1">
      <alignment horizontal="center" wrapText="1"/>
    </xf>
    <xf numFmtId="0" fontId="29" fillId="6" borderId="89" xfId="116" applyFill="1" applyBorder="1" applyAlignment="1" applyProtection="1">
      <alignment horizontal="left" vertical="top"/>
    </xf>
    <xf numFmtId="0" fontId="29" fillId="6" borderId="0" xfId="116" applyFill="1" applyBorder="1" applyAlignment="1" applyProtection="1">
      <alignment horizontal="left" vertical="top"/>
    </xf>
    <xf numFmtId="0" fontId="24" fillId="6" borderId="0" xfId="116" applyFont="1" applyFill="1" applyBorder="1" applyAlignment="1">
      <alignment horizontal="left" vertical="center" wrapText="1"/>
    </xf>
    <xf numFmtId="0" fontId="29" fillId="6" borderId="89" xfId="116" applyFill="1" applyBorder="1" applyAlignment="1">
      <alignment horizontal="left" vertical="center" wrapText="1"/>
    </xf>
    <xf numFmtId="0" fontId="29" fillId="6" borderId="0" xfId="116" applyFill="1" applyBorder="1" applyAlignment="1">
      <alignment horizontal="left" vertical="center" wrapText="1"/>
    </xf>
    <xf numFmtId="0" fontId="24" fillId="6" borderId="102" xfId="0" applyFont="1" applyFill="1" applyBorder="1" applyAlignment="1">
      <alignment horizontal="center" wrapText="1"/>
    </xf>
    <xf numFmtId="0" fontId="24" fillId="6" borderId="0" xfId="0" applyFont="1" applyFill="1" applyBorder="1" applyAlignment="1">
      <alignment horizontal="center" wrapText="1"/>
    </xf>
    <xf numFmtId="0" fontId="24" fillId="6" borderId="124" xfId="0" applyFont="1" applyFill="1" applyBorder="1" applyAlignment="1">
      <alignment horizontal="center" wrapText="1"/>
    </xf>
    <xf numFmtId="0" fontId="24" fillId="6" borderId="149" xfId="0" applyFont="1" applyFill="1" applyBorder="1" applyAlignment="1">
      <alignment horizontal="center" vertical="center" wrapText="1"/>
    </xf>
    <xf numFmtId="0" fontId="24" fillId="6" borderId="150" xfId="0" applyFont="1" applyFill="1" applyBorder="1" applyAlignment="1">
      <alignment horizontal="center" vertical="center" wrapText="1"/>
    </xf>
    <xf numFmtId="0" fontId="24" fillId="6" borderId="153" xfId="0" applyFont="1" applyFill="1" applyBorder="1" applyAlignment="1">
      <alignment horizontal="center" wrapText="1"/>
    </xf>
    <xf numFmtId="0" fontId="0" fillId="6" borderId="0" xfId="3" applyFont="1" applyFill="1" applyBorder="1" applyAlignment="1" applyProtection="1">
      <alignment horizontal="left" vertical="center" wrapText="1"/>
    </xf>
    <xf numFmtId="0" fontId="22" fillId="6" borderId="0" xfId="3" applyFont="1" applyFill="1" applyBorder="1" applyAlignment="1" applyProtection="1">
      <alignment horizontal="left" vertical="center" wrapText="1"/>
    </xf>
    <xf numFmtId="0" fontId="24" fillId="6" borderId="111" xfId="0" applyFont="1" applyFill="1" applyBorder="1" applyAlignment="1">
      <alignment horizontal="center" vertical="center" wrapText="1"/>
    </xf>
    <xf numFmtId="0" fontId="24" fillId="6" borderId="137" xfId="0" applyFont="1" applyFill="1" applyBorder="1" applyAlignment="1">
      <alignment horizontal="center" vertical="center" wrapText="1"/>
    </xf>
    <xf numFmtId="0" fontId="24" fillId="6" borderId="105" xfId="0" applyFont="1" applyFill="1" applyBorder="1" applyAlignment="1">
      <alignment horizontal="center" vertical="center" wrapText="1"/>
    </xf>
    <xf numFmtId="0" fontId="24" fillId="6" borderId="138" xfId="0" applyFont="1" applyFill="1" applyBorder="1" applyAlignment="1">
      <alignment horizontal="center" vertical="center" wrapText="1"/>
    </xf>
    <xf numFmtId="0" fontId="24" fillId="6" borderId="102" xfId="0" applyFont="1" applyFill="1" applyBorder="1" applyAlignment="1">
      <alignment horizontal="center" vertical="center" wrapText="1"/>
    </xf>
    <xf numFmtId="0" fontId="24" fillId="6" borderId="124" xfId="0" applyFont="1" applyFill="1" applyBorder="1" applyAlignment="1">
      <alignment horizontal="center" vertical="center" wrapText="1"/>
    </xf>
    <xf numFmtId="0" fontId="24" fillId="6" borderId="72" xfId="0" applyFont="1" applyFill="1" applyBorder="1" applyAlignment="1">
      <alignment horizontal="center" vertical="center" wrapText="1"/>
    </xf>
    <xf numFmtId="0" fontId="24" fillId="6" borderId="100" xfId="0" applyFont="1" applyFill="1" applyBorder="1" applyAlignment="1">
      <alignment horizontal="center" vertical="center" wrapText="1"/>
    </xf>
    <xf numFmtId="0" fontId="24" fillId="6" borderId="115" xfId="0" applyFont="1" applyFill="1" applyBorder="1" applyAlignment="1">
      <alignment horizontal="center" vertical="center" wrapText="1"/>
    </xf>
    <xf numFmtId="0" fontId="24" fillId="6" borderId="103"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6" borderId="181" xfId="0" applyFont="1" applyFill="1" applyBorder="1" applyAlignment="1">
      <alignment horizontal="center" wrapText="1"/>
    </xf>
    <xf numFmtId="0" fontId="24" fillId="6" borderId="185" xfId="5" applyFont="1" applyFill="1" applyBorder="1" applyAlignment="1">
      <alignment horizontal="center" vertical="center" wrapText="1"/>
    </xf>
    <xf numFmtId="0" fontId="24" fillId="6" borderId="181" xfId="5" applyFont="1" applyFill="1" applyBorder="1" applyAlignment="1">
      <alignment horizontal="center" vertical="center" wrapText="1"/>
    </xf>
    <xf numFmtId="0" fontId="22" fillId="6" borderId="164" xfId="0" applyFont="1" applyFill="1" applyBorder="1" applyAlignment="1">
      <alignment horizontal="center" vertical="center"/>
    </xf>
    <xf numFmtId="0" fontId="22" fillId="6" borderId="48" xfId="0" applyFont="1" applyFill="1" applyBorder="1" applyAlignment="1">
      <alignment horizontal="center" vertical="center"/>
    </xf>
    <xf numFmtId="0" fontId="22" fillId="6" borderId="100" xfId="0" applyFont="1" applyFill="1" applyBorder="1" applyAlignment="1">
      <alignment horizontal="center" vertical="center"/>
    </xf>
    <xf numFmtId="0" fontId="22" fillId="6" borderId="33" xfId="0" applyFont="1" applyFill="1" applyBorder="1" applyAlignment="1">
      <alignment horizontal="left" vertical="top" wrapText="1" indent="5"/>
    </xf>
    <xf numFmtId="0" fontId="22" fillId="6" borderId="27" xfId="0" applyFont="1" applyFill="1" applyBorder="1" applyAlignment="1">
      <alignment horizontal="left" vertical="top" wrapText="1" indent="5"/>
    </xf>
    <xf numFmtId="0" fontId="23" fillId="6" borderId="185" xfId="0" applyFont="1" applyFill="1" applyBorder="1" applyAlignment="1">
      <alignment horizontal="center" vertical="center"/>
    </xf>
    <xf numFmtId="0" fontId="23" fillId="6" borderId="181" xfId="0" applyFont="1" applyFill="1" applyBorder="1" applyAlignment="1">
      <alignment horizontal="center" vertical="center"/>
    </xf>
    <xf numFmtId="0" fontId="24" fillId="6" borderId="164" xfId="5" applyFont="1" applyFill="1" applyBorder="1" applyAlignment="1">
      <alignment horizontal="center" vertical="center" wrapText="1"/>
    </xf>
    <xf numFmtId="0" fontId="24" fillId="6" borderId="100" xfId="5" applyFont="1" applyFill="1" applyBorder="1" applyAlignment="1">
      <alignment horizontal="center" vertical="center" wrapText="1"/>
    </xf>
    <xf numFmtId="0" fontId="25" fillId="6" borderId="31" xfId="83" applyFont="1" applyFill="1" applyBorder="1" applyAlignment="1">
      <alignment horizontal="left" vertical="center"/>
    </xf>
    <xf numFmtId="0" fontId="25" fillId="6" borderId="28" xfId="83" applyFont="1" applyFill="1" applyBorder="1" applyAlignment="1">
      <alignment horizontal="left" vertical="center"/>
    </xf>
    <xf numFmtId="0" fontId="0" fillId="6" borderId="185" xfId="0" applyFont="1" applyFill="1" applyBorder="1" applyAlignment="1" applyProtection="1">
      <alignment horizontal="center" vertical="center"/>
    </xf>
    <xf numFmtId="0" fontId="0" fillId="6" borderId="181" xfId="0" applyFont="1" applyFill="1" applyBorder="1" applyAlignment="1" applyProtection="1">
      <alignment horizontal="center" vertical="center"/>
    </xf>
    <xf numFmtId="0" fontId="25" fillId="6" borderId="181" xfId="83" applyFont="1" applyFill="1" applyBorder="1" applyAlignment="1">
      <alignment horizontal="center" vertical="center" wrapText="1"/>
    </xf>
    <xf numFmtId="0" fontId="22" fillId="41" borderId="20" xfId="18" applyFont="1" applyBorder="1">
      <alignment horizontal="center" vertical="center" wrapText="1"/>
      <protection locked="0"/>
    </xf>
    <xf numFmtId="49" fontId="22" fillId="41" borderId="20" xfId="19" applyFont="1" applyBorder="1">
      <alignment vertical="center"/>
      <protection locked="0"/>
    </xf>
    <xf numFmtId="49" fontId="22" fillId="41" borderId="33" xfId="19" applyFont="1" applyBorder="1">
      <alignment vertical="center"/>
      <protection locked="0"/>
    </xf>
    <xf numFmtId="0" fontId="22" fillId="41" borderId="21" xfId="18" applyFont="1" applyBorder="1">
      <alignment horizontal="center" vertical="center" wrapText="1"/>
      <protection locked="0"/>
    </xf>
    <xf numFmtId="49" fontId="22" fillId="41" borderId="21" xfId="19" applyFont="1" applyBorder="1">
      <alignment vertical="center"/>
      <protection locked="0"/>
    </xf>
    <xf numFmtId="49" fontId="22" fillId="41" borderId="31" xfId="19" applyFont="1" applyBorder="1">
      <alignment vertical="center"/>
      <protection locked="0"/>
    </xf>
    <xf numFmtId="0" fontId="38" fillId="6" borderId="105" xfId="0" applyFont="1" applyFill="1" applyBorder="1" applyAlignment="1">
      <alignment horizontal="center" vertical="center" wrapText="1"/>
    </xf>
    <xf numFmtId="0" fontId="38" fillId="6" borderId="189" xfId="0" applyFont="1" applyFill="1" applyBorder="1" applyAlignment="1">
      <alignment horizontal="center" vertical="center" wrapText="1"/>
    </xf>
    <xf numFmtId="0" fontId="22" fillId="41" borderId="159" xfId="18" applyFont="1" applyBorder="1">
      <alignment horizontal="center" vertical="center" wrapText="1"/>
      <protection locked="0"/>
    </xf>
    <xf numFmtId="49" fontId="0" fillId="41" borderId="159" xfId="19" applyFont="1" applyBorder="1">
      <alignment vertical="center"/>
      <protection locked="0"/>
    </xf>
    <xf numFmtId="49" fontId="22" fillId="41" borderId="159" xfId="19" applyFont="1" applyBorder="1">
      <alignment vertical="center"/>
      <protection locked="0"/>
    </xf>
    <xf numFmtId="49" fontId="22" fillId="41" borderId="155" xfId="19" applyFont="1" applyBorder="1">
      <alignment vertical="center"/>
      <protection locked="0"/>
    </xf>
    <xf numFmtId="0" fontId="22" fillId="2" borderId="181" xfId="0" applyFont="1" applyFill="1" applyBorder="1" applyAlignment="1" applyProtection="1">
      <alignment horizontal="center" vertical="center"/>
    </xf>
    <xf numFmtId="0" fontId="24" fillId="2" borderId="165" xfId="5" applyFont="1" applyFill="1" applyBorder="1" applyAlignment="1" applyProtection="1">
      <alignment horizontal="center" vertical="center" wrapText="1"/>
    </xf>
    <xf numFmtId="0" fontId="24" fillId="2" borderId="139" xfId="5" applyFont="1" applyFill="1" applyBorder="1" applyAlignment="1" applyProtection="1">
      <alignment horizontal="center" vertical="center" wrapText="1"/>
    </xf>
    <xf numFmtId="0" fontId="33" fillId="2" borderId="0" xfId="0" applyFont="1" applyFill="1" applyBorder="1" applyAlignment="1" applyProtection="1">
      <alignment vertical="center" wrapText="1"/>
    </xf>
    <xf numFmtId="0" fontId="33" fillId="2" borderId="0" xfId="0" applyFont="1" applyFill="1" applyBorder="1" applyAlignment="1">
      <alignment vertical="center"/>
    </xf>
    <xf numFmtId="0" fontId="24" fillId="2" borderId="184" xfId="0" applyFont="1" applyFill="1" applyBorder="1" applyAlignment="1" applyProtection="1">
      <alignment horizontal="center" vertical="center"/>
    </xf>
    <xf numFmtId="0" fontId="24" fillId="2" borderId="182" xfId="0" applyFont="1" applyFill="1" applyBorder="1" applyAlignment="1" applyProtection="1">
      <alignment horizontal="center" vertical="center"/>
    </xf>
    <xf numFmtId="0" fontId="24" fillId="2" borderId="170" xfId="0" applyFont="1" applyFill="1" applyBorder="1" applyAlignment="1" applyProtection="1">
      <alignment horizontal="center" vertical="center"/>
    </xf>
    <xf numFmtId="0" fontId="24" fillId="2" borderId="181" xfId="0" applyFont="1" applyFill="1" applyBorder="1" applyAlignment="1" applyProtection="1">
      <alignment horizontal="center" vertical="center"/>
    </xf>
    <xf numFmtId="0" fontId="22" fillId="2" borderId="180" xfId="0" applyFont="1" applyFill="1" applyBorder="1" applyAlignment="1" applyProtection="1">
      <alignment horizontal="center" vertical="center"/>
    </xf>
    <xf numFmtId="0" fontId="22" fillId="2" borderId="124" xfId="0" applyFont="1" applyFill="1" applyBorder="1" applyAlignment="1" applyProtection="1">
      <alignment horizontal="center" vertical="center"/>
    </xf>
    <xf numFmtId="0" fontId="24" fillId="6" borderId="185" xfId="5" applyFont="1" applyBorder="1" applyAlignment="1">
      <alignment horizontal="center" wrapText="1"/>
    </xf>
    <xf numFmtId="0" fontId="24" fillId="6" borderId="181" xfId="5" applyFont="1" applyBorder="1" applyAlignment="1">
      <alignment horizontal="center" wrapText="1"/>
    </xf>
    <xf numFmtId="0" fontId="29" fillId="2" borderId="166" xfId="116" applyFill="1" applyBorder="1" applyAlignment="1" applyProtection="1">
      <alignment horizontal="left" wrapText="1"/>
    </xf>
    <xf numFmtId="0" fontId="29" fillId="2" borderId="180" xfId="116" applyFill="1" applyBorder="1" applyAlignment="1" applyProtection="1">
      <alignment horizontal="left" wrapText="1"/>
    </xf>
    <xf numFmtId="0" fontId="22" fillId="2" borderId="164" xfId="0" applyFont="1" applyFill="1" applyBorder="1" applyAlignment="1" applyProtection="1">
      <alignment horizontal="center" vertical="center"/>
    </xf>
    <xf numFmtId="0" fontId="22" fillId="2" borderId="100" xfId="0" applyFont="1" applyFill="1" applyBorder="1" applyAlignment="1" applyProtection="1">
      <alignment horizontal="center" vertical="center"/>
    </xf>
    <xf numFmtId="0" fontId="24" fillId="6" borderId="165" xfId="5" applyFont="1" applyBorder="1" applyAlignment="1">
      <alignment horizontal="center" wrapText="1"/>
    </xf>
    <xf numFmtId="0" fontId="24" fillId="6" borderId="139" xfId="5" applyFont="1" applyBorder="1" applyAlignment="1">
      <alignment horizontal="center" wrapText="1"/>
    </xf>
    <xf numFmtId="0" fontId="24" fillId="6" borderId="158" xfId="5" applyFont="1" applyBorder="1" applyAlignment="1">
      <alignment horizontal="center" wrapText="1"/>
    </xf>
    <xf numFmtId="0" fontId="24" fillId="6" borderId="140" xfId="5" applyFont="1" applyBorder="1" applyAlignment="1">
      <alignment horizontal="center" wrapText="1"/>
    </xf>
    <xf numFmtId="0" fontId="24" fillId="2" borderId="158" xfId="0" applyFont="1" applyFill="1" applyBorder="1" applyAlignment="1" applyProtection="1">
      <alignment horizontal="center" vertical="center" wrapText="1"/>
    </xf>
    <xf numFmtId="0" fontId="24" fillId="2" borderId="180" xfId="0" applyFont="1" applyFill="1" applyBorder="1" applyAlignment="1" applyProtection="1">
      <alignment horizontal="center" vertical="center" wrapText="1"/>
    </xf>
    <xf numFmtId="0" fontId="24" fillId="2" borderId="140" xfId="0" applyFont="1" applyFill="1" applyBorder="1" applyAlignment="1" applyProtection="1">
      <alignment horizontal="center" vertical="center" wrapText="1"/>
    </xf>
    <xf numFmtId="0" fontId="24" fillId="2" borderId="124" xfId="0" applyFont="1" applyFill="1" applyBorder="1" applyAlignment="1" applyProtection="1">
      <alignment horizontal="center" vertical="center" wrapText="1"/>
    </xf>
    <xf numFmtId="0" fontId="0" fillId="2" borderId="156" xfId="0" applyFont="1" applyFill="1" applyBorder="1" applyAlignment="1" applyProtection="1">
      <alignment horizontal="left" vertical="center" wrapText="1"/>
    </xf>
    <xf numFmtId="0" fontId="22" fillId="2" borderId="27"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4" fillId="2" borderId="27" xfId="0" applyFont="1" applyFill="1" applyBorder="1" applyAlignment="1" applyProtection="1">
      <alignment horizontal="left" vertical="top" wrapText="1"/>
    </xf>
    <xf numFmtId="0" fontId="22" fillId="2" borderId="27" xfId="0" applyFont="1" applyFill="1" applyBorder="1" applyAlignment="1" applyProtection="1">
      <alignment horizontal="left" vertical="top" wrapText="1"/>
    </xf>
    <xf numFmtId="0" fontId="24" fillId="6" borderId="42" xfId="5" applyFont="1" applyBorder="1" applyAlignment="1">
      <alignment horizontal="center" wrapText="1"/>
    </xf>
    <xf numFmtId="0" fontId="24" fillId="2" borderId="165" xfId="0" applyFont="1" applyFill="1" applyBorder="1" applyAlignment="1" applyProtection="1">
      <alignment horizontal="center" vertical="center"/>
    </xf>
    <xf numFmtId="0" fontId="22" fillId="2" borderId="182" xfId="0" applyFont="1" applyFill="1" applyBorder="1" applyAlignment="1" applyProtection="1">
      <alignment horizontal="center" vertical="center"/>
    </xf>
    <xf numFmtId="0" fontId="22" fillId="2" borderId="182" xfId="0" applyFont="1" applyFill="1" applyBorder="1" applyAlignment="1" applyProtection="1">
      <alignment horizontal="center" vertical="center" wrapText="1"/>
    </xf>
    <xf numFmtId="0" fontId="22" fillId="6" borderId="165" xfId="5" applyFont="1" applyBorder="1" applyAlignment="1">
      <alignment horizontal="center" wrapText="1"/>
    </xf>
    <xf numFmtId="0" fontId="22" fillId="6" borderId="42" xfId="5" applyFont="1" applyBorder="1" applyAlignment="1">
      <alignment horizontal="center" wrapText="1"/>
    </xf>
    <xf numFmtId="0" fontId="22" fillId="6" borderId="139" xfId="5" applyFont="1" applyBorder="1" applyAlignment="1">
      <alignment horizontal="center" wrapText="1"/>
    </xf>
    <xf numFmtId="0" fontId="24" fillId="6" borderId="164" xfId="5" applyFont="1" applyBorder="1" applyAlignment="1">
      <alignment horizontal="center" wrapText="1"/>
    </xf>
    <xf numFmtId="0" fontId="24" fillId="6" borderId="48" xfId="5" applyFont="1" applyBorder="1" applyAlignment="1">
      <alignment horizontal="center" wrapText="1"/>
    </xf>
    <xf numFmtId="0" fontId="24" fillId="6" borderId="100" xfId="5" applyFont="1" applyBorder="1" applyAlignment="1">
      <alignment horizontal="center" wrapText="1"/>
    </xf>
    <xf numFmtId="0" fontId="24" fillId="6" borderId="180" xfId="5" applyFont="1" applyBorder="1" applyAlignment="1">
      <alignment horizontal="center" wrapText="1"/>
    </xf>
    <xf numFmtId="0" fontId="24" fillId="6" borderId="0" xfId="5" applyFont="1" applyBorder="1" applyAlignment="1">
      <alignment horizontal="center" wrapText="1"/>
    </xf>
    <xf numFmtId="0" fontId="24" fillId="6" borderId="124" xfId="5" applyFont="1" applyBorder="1" applyAlignment="1">
      <alignment horizontal="center" wrapText="1"/>
    </xf>
    <xf numFmtId="0" fontId="22" fillId="2" borderId="181" xfId="0" applyFont="1" applyFill="1" applyBorder="1" applyAlignment="1" applyProtection="1">
      <alignment horizontal="left" vertical="center" wrapText="1"/>
    </xf>
    <xf numFmtId="0" fontId="24" fillId="2" borderId="182" xfId="0" applyFont="1" applyFill="1" applyBorder="1" applyAlignment="1" applyProtection="1">
      <alignment horizontal="center" vertical="center" wrapText="1"/>
    </xf>
    <xf numFmtId="0" fontId="24" fillId="2" borderId="185" xfId="0" applyFont="1" applyFill="1" applyBorder="1" applyAlignment="1" applyProtection="1">
      <alignment horizontal="center" vertical="center" wrapText="1"/>
    </xf>
    <xf numFmtId="0" fontId="24" fillId="2" borderId="181" xfId="0" applyFont="1" applyFill="1" applyBorder="1" applyAlignment="1" applyProtection="1">
      <alignment horizontal="center" vertical="center" wrapText="1"/>
    </xf>
    <xf numFmtId="0" fontId="24" fillId="2" borderId="154" xfId="0" applyFont="1" applyFill="1" applyBorder="1" applyAlignment="1" applyProtection="1">
      <alignment horizontal="center" vertical="center" wrapText="1"/>
    </xf>
    <xf numFmtId="0" fontId="62" fillId="6" borderId="158" xfId="0" applyFont="1" applyBorder="1" applyAlignment="1">
      <alignment horizontal="center" vertical="center" wrapText="1"/>
    </xf>
    <xf numFmtId="0" fontId="62" fillId="6" borderId="164" xfId="0" applyFont="1" applyBorder="1" applyAlignment="1">
      <alignment horizontal="center" vertical="center" wrapText="1"/>
    </xf>
    <xf numFmtId="0" fontId="62" fillId="6" borderId="140" xfId="0" applyFont="1" applyBorder="1" applyAlignment="1">
      <alignment horizontal="center" vertical="center" wrapText="1"/>
    </xf>
    <xf numFmtId="0" fontId="62" fillId="6" borderId="100" xfId="0" applyFont="1" applyBorder="1" applyAlignment="1">
      <alignment horizontal="center" vertical="center" wrapText="1"/>
    </xf>
    <xf numFmtId="0" fontId="38" fillId="41" borderId="185" xfId="0" applyFont="1" applyFill="1" applyBorder="1" applyAlignment="1">
      <alignment horizontal="center" vertical="center" wrapText="1"/>
    </xf>
    <xf numFmtId="0" fontId="38" fillId="41" borderId="154" xfId="0" applyFont="1" applyFill="1" applyBorder="1" applyAlignment="1">
      <alignment horizontal="center" vertical="center" wrapText="1"/>
    </xf>
    <xf numFmtId="0" fontId="24" fillId="6" borderId="185" xfId="0" applyFont="1" applyBorder="1" applyAlignment="1">
      <alignment horizontal="center" vertical="center" wrapText="1"/>
    </xf>
    <xf numFmtId="0" fontId="24" fillId="6" borderId="181" xfId="0" applyFont="1" applyBorder="1" applyAlignment="1">
      <alignment horizontal="center" vertical="center" wrapText="1"/>
    </xf>
    <xf numFmtId="0" fontId="24" fillId="6" borderId="158" xfId="0" applyFont="1" applyBorder="1" applyAlignment="1">
      <alignment horizontal="center" vertical="center" wrapText="1"/>
    </xf>
    <xf numFmtId="0" fontId="24" fillId="6" borderId="140" xfId="0" applyFont="1" applyBorder="1" applyAlignment="1">
      <alignment horizontal="center" vertical="center" wrapText="1"/>
    </xf>
    <xf numFmtId="0" fontId="24" fillId="6" borderId="185" xfId="0" applyFont="1" applyFill="1" applyBorder="1" applyAlignment="1" applyProtection="1">
      <alignment horizontal="center" vertical="center" wrapText="1"/>
    </xf>
    <xf numFmtId="0" fontId="24" fillId="6" borderId="154" xfId="0" applyFont="1" applyFill="1" applyBorder="1" applyAlignment="1" applyProtection="1">
      <alignment horizontal="center" vertical="center" wrapText="1"/>
    </xf>
    <xf numFmtId="0" fontId="38" fillId="52" borderId="185" xfId="0" applyFont="1" applyFill="1" applyBorder="1" applyAlignment="1">
      <alignment horizontal="center" vertical="center" wrapText="1"/>
    </xf>
    <xf numFmtId="0" fontId="38" fillId="52" borderId="181" xfId="0" applyFont="1" applyFill="1" applyBorder="1" applyAlignment="1">
      <alignment horizontal="center" vertical="center" wrapText="1"/>
    </xf>
    <xf numFmtId="0" fontId="24" fillId="50" borderId="185" xfId="0" applyFont="1" applyFill="1" applyBorder="1" applyAlignment="1">
      <alignment horizontal="center" vertical="center" wrapText="1"/>
    </xf>
    <xf numFmtId="0" fontId="24" fillId="50" borderId="181" xfId="0" applyFont="1" applyFill="1" applyBorder="1" applyAlignment="1">
      <alignment horizontal="center" vertical="center" wrapText="1"/>
    </xf>
    <xf numFmtId="0" fontId="24" fillId="50" borderId="154" xfId="0" applyFont="1" applyFill="1" applyBorder="1" applyAlignment="1">
      <alignment horizontal="center" vertical="center" wrapText="1"/>
    </xf>
    <xf numFmtId="0" fontId="24" fillId="6" borderId="165" xfId="0" applyFont="1" applyBorder="1" applyAlignment="1">
      <alignment horizontal="center" vertical="center" wrapText="1"/>
    </xf>
    <xf numFmtId="0" fontId="24" fillId="6" borderId="139" xfId="0" applyFont="1" applyBorder="1" applyAlignment="1">
      <alignment horizontal="center" vertical="center" wrapText="1"/>
    </xf>
    <xf numFmtId="0" fontId="38" fillId="6" borderId="185" xfId="0" applyFont="1" applyBorder="1" applyAlignment="1">
      <alignment horizontal="center" vertical="center" wrapText="1"/>
    </xf>
    <xf numFmtId="0" fontId="38" fillId="6" borderId="181" xfId="0" applyFont="1" applyBorder="1" applyAlignment="1">
      <alignment horizontal="center" vertical="center" wrapText="1"/>
    </xf>
    <xf numFmtId="0" fontId="38" fillId="6" borderId="154" xfId="0" applyFont="1" applyBorder="1" applyAlignment="1">
      <alignment horizontal="center" vertical="center" wrapText="1"/>
    </xf>
    <xf numFmtId="0" fontId="24" fillId="6" borderId="42" xfId="0" applyFont="1" applyBorder="1" applyAlignment="1">
      <alignment horizontal="center" vertical="center" wrapText="1"/>
    </xf>
    <xf numFmtId="0" fontId="25" fillId="0" borderId="165" xfId="83" applyFont="1" applyFill="1" applyBorder="1" applyAlignment="1">
      <alignment horizontal="center" vertical="center" wrapText="1"/>
    </xf>
    <xf numFmtId="0" fontId="25" fillId="0" borderId="42" xfId="83" applyFont="1" applyFill="1" applyBorder="1" applyAlignment="1">
      <alignment horizontal="center" vertical="center" wrapText="1"/>
    </xf>
    <xf numFmtId="0" fontId="25" fillId="0" borderId="139" xfId="83" applyFont="1" applyFill="1" applyBorder="1" applyAlignment="1">
      <alignment horizontal="center" vertical="center" wrapText="1"/>
    </xf>
    <xf numFmtId="0" fontId="24" fillId="6" borderId="165" xfId="0" applyFont="1" applyFill="1" applyBorder="1" applyAlignment="1" applyProtection="1">
      <alignment horizontal="center" vertical="center" wrapText="1"/>
    </xf>
    <xf numFmtId="0" fontId="24" fillId="6" borderId="139" xfId="0" applyFont="1" applyFill="1" applyBorder="1" applyAlignment="1" applyProtection="1">
      <alignment horizontal="center" vertical="center" wrapText="1"/>
    </xf>
    <xf numFmtId="0" fontId="55" fillId="51" borderId="154" xfId="0" applyFont="1" applyFill="1" applyBorder="1" applyAlignment="1">
      <alignment horizontal="center"/>
    </xf>
    <xf numFmtId="0" fontId="55" fillId="51" borderId="182" xfId="0" applyFont="1" applyFill="1" applyBorder="1" applyAlignment="1">
      <alignment horizontal="center"/>
    </xf>
    <xf numFmtId="0" fontId="55" fillId="51" borderId="185" xfId="0" applyFont="1" applyFill="1" applyBorder="1" applyAlignment="1">
      <alignment horizontal="center"/>
    </xf>
    <xf numFmtId="0" fontId="24" fillId="6" borderId="158" xfId="0" applyFont="1" applyFill="1" applyBorder="1" applyAlignment="1" applyProtection="1">
      <alignment horizontal="center" vertical="center" wrapText="1"/>
    </xf>
    <xf numFmtId="0" fontId="24" fillId="6" borderId="43" xfId="0" applyFont="1" applyFill="1" applyBorder="1" applyAlignment="1" applyProtection="1">
      <alignment horizontal="center" vertical="center" wrapText="1"/>
    </xf>
    <xf numFmtId="0" fontId="24" fillId="6" borderId="140" xfId="0" applyFont="1" applyFill="1" applyBorder="1" applyAlignment="1" applyProtection="1">
      <alignment horizontal="center" vertical="center" wrapText="1"/>
    </xf>
    <xf numFmtId="0" fontId="38" fillId="6" borderId="165" xfId="0" applyFont="1" applyBorder="1" applyAlignment="1">
      <alignment horizontal="center" vertical="center"/>
    </xf>
    <xf numFmtId="0" fontId="24" fillId="6" borderId="182" xfId="0" applyFont="1" applyBorder="1" applyAlignment="1">
      <alignment horizontal="center" vertical="center" wrapText="1"/>
    </xf>
    <xf numFmtId="0" fontId="24" fillId="6" borderId="182" xfId="0" applyFont="1" applyBorder="1" applyAlignment="1">
      <alignment horizontal="center" vertical="center"/>
    </xf>
    <xf numFmtId="0" fontId="24" fillId="6" borderId="42" xfId="0" applyFont="1" applyFill="1" applyBorder="1" applyAlignment="1" applyProtection="1">
      <alignment horizontal="center" vertical="center" wrapText="1"/>
    </xf>
    <xf numFmtId="0" fontId="38" fillId="6" borderId="164" xfId="0" applyFont="1" applyBorder="1" applyAlignment="1">
      <alignment horizontal="center" vertical="center"/>
    </xf>
    <xf numFmtId="0" fontId="38" fillId="6" borderId="154" xfId="0" applyFont="1" applyBorder="1" applyAlignment="1">
      <alignment horizontal="center" vertical="center"/>
    </xf>
    <xf numFmtId="0" fontId="38" fillId="6" borderId="182" xfId="0" applyFont="1" applyBorder="1" applyAlignment="1">
      <alignment horizontal="center" vertical="center"/>
    </xf>
    <xf numFmtId="0" fontId="38" fillId="6" borderId="0" xfId="0" applyFont="1" applyBorder="1" applyAlignment="1">
      <alignment horizontal="center" vertical="center" wrapText="1"/>
    </xf>
    <xf numFmtId="0" fontId="38" fillId="6" borderId="48" xfId="0" applyFont="1" applyBorder="1" applyAlignment="1">
      <alignment horizontal="center" vertical="center" wrapText="1"/>
    </xf>
    <xf numFmtId="0" fontId="38" fillId="6" borderId="182" xfId="0" applyFont="1" applyBorder="1" applyAlignment="1">
      <alignment horizontal="center" vertical="center" wrapText="1"/>
    </xf>
    <xf numFmtId="0" fontId="24" fillId="51" borderId="185" xfId="0" applyFont="1" applyFill="1" applyBorder="1" applyAlignment="1">
      <alignment horizontal="center" vertical="center" wrapText="1"/>
    </xf>
    <xf numFmtId="0" fontId="24" fillId="51" borderId="181" xfId="0" applyFont="1" applyFill="1" applyBorder="1" applyAlignment="1">
      <alignment horizontal="center" vertical="center" wrapText="1"/>
    </xf>
    <xf numFmtId="0" fontId="24" fillId="51" borderId="154" xfId="0" applyFont="1" applyFill="1" applyBorder="1" applyAlignment="1">
      <alignment horizontal="center" vertical="center" wrapText="1"/>
    </xf>
    <xf numFmtId="0" fontId="38" fillId="6" borderId="185" xfId="0" applyFont="1" applyFill="1" applyBorder="1" applyAlignment="1">
      <alignment horizontal="center" vertical="center"/>
    </xf>
    <xf numFmtId="0" fontId="38" fillId="6" borderId="154" xfId="0" applyFont="1" applyFill="1" applyBorder="1" applyAlignment="1">
      <alignment horizontal="center" vertical="center"/>
    </xf>
    <xf numFmtId="0" fontId="24" fillId="6" borderId="96" xfId="0" applyFont="1" applyBorder="1" applyAlignment="1">
      <alignment horizontal="center" vertical="center" wrapText="1"/>
    </xf>
    <xf numFmtId="0" fontId="24" fillId="6" borderId="100" xfId="0" applyFont="1" applyBorder="1" applyAlignment="1">
      <alignment horizontal="center" vertical="center" wrapText="1"/>
    </xf>
    <xf numFmtId="0" fontId="55" fillId="51" borderId="181" xfId="0" applyFont="1" applyFill="1" applyBorder="1" applyAlignment="1">
      <alignment horizontal="center" vertical="center" wrapText="1"/>
    </xf>
    <xf numFmtId="0" fontId="55" fillId="51" borderId="154" xfId="0" applyFont="1" applyFill="1" applyBorder="1" applyAlignment="1">
      <alignment horizontal="center" vertical="center" wrapText="1"/>
    </xf>
    <xf numFmtId="0" fontId="24" fillId="6" borderId="185" xfId="0" applyFont="1" applyBorder="1" applyAlignment="1">
      <alignment horizontal="center" vertical="center"/>
    </xf>
    <xf numFmtId="0" fontId="24" fillId="6" borderId="181" xfId="0" applyFont="1" applyBorder="1" applyAlignment="1">
      <alignment horizontal="center" vertical="center"/>
    </xf>
    <xf numFmtId="0" fontId="24" fillId="6" borderId="154" xfId="0" applyFont="1" applyBorder="1" applyAlignment="1">
      <alignment horizontal="center" vertical="center"/>
    </xf>
    <xf numFmtId="0" fontId="24" fillId="6" borderId="181" xfId="0" applyFont="1" applyFill="1" applyBorder="1" applyAlignment="1" applyProtection="1">
      <alignment horizontal="center" vertical="center" wrapText="1"/>
    </xf>
    <xf numFmtId="0" fontId="55" fillId="41" borderId="185" xfId="0" applyFont="1" applyFill="1" applyBorder="1" applyAlignment="1">
      <alignment horizontal="center" vertical="center" wrapText="1"/>
    </xf>
    <xf numFmtId="0" fontId="55" fillId="41" borderId="181" xfId="0" applyFont="1" applyFill="1" applyBorder="1" applyAlignment="1">
      <alignment horizontal="center" vertical="center" wrapText="1"/>
    </xf>
    <xf numFmtId="0" fontId="55" fillId="41" borderId="154" xfId="0" applyFont="1" applyFill="1" applyBorder="1" applyAlignment="1">
      <alignment horizontal="center" vertical="center" wrapText="1"/>
    </xf>
    <xf numFmtId="0" fontId="55" fillId="52" borderId="185" xfId="0" applyFont="1" applyFill="1" applyBorder="1" applyAlignment="1">
      <alignment horizontal="center" vertical="center" wrapText="1"/>
    </xf>
    <xf numFmtId="0" fontId="55" fillId="52" borderId="181" xfId="0" applyFont="1" applyFill="1" applyBorder="1" applyAlignment="1">
      <alignment horizontal="center" vertical="center" wrapText="1"/>
    </xf>
    <xf numFmtId="0" fontId="26" fillId="0" borderId="158" xfId="0" applyFont="1" applyFill="1" applyBorder="1" applyAlignment="1">
      <alignment horizontal="center" vertical="center"/>
    </xf>
    <xf numFmtId="0" fontId="26" fillId="0" borderId="180" xfId="0" applyFont="1" applyFill="1" applyBorder="1" applyAlignment="1">
      <alignment horizontal="center" vertical="center"/>
    </xf>
    <xf numFmtId="0" fontId="26" fillId="0" borderId="140" xfId="0" applyFont="1" applyFill="1" applyBorder="1" applyAlignment="1">
      <alignment horizontal="center" vertical="center"/>
    </xf>
    <xf numFmtId="0" fontId="26" fillId="0" borderId="96" xfId="0" applyFont="1" applyFill="1" applyBorder="1" applyAlignment="1">
      <alignment horizontal="center" vertical="center"/>
    </xf>
    <xf numFmtId="0" fontId="24" fillId="6" borderId="180" xfId="0" applyFont="1" applyFill="1" applyBorder="1" applyAlignment="1" applyProtection="1">
      <alignment horizontal="center" vertical="center" wrapText="1"/>
    </xf>
    <xf numFmtId="0" fontId="24" fillId="6" borderId="164" xfId="0" applyFont="1" applyFill="1" applyBorder="1" applyAlignment="1" applyProtection="1">
      <alignment horizontal="center" vertical="center" wrapText="1"/>
    </xf>
    <xf numFmtId="0" fontId="24" fillId="6" borderId="96" xfId="0" applyFont="1" applyFill="1" applyBorder="1" applyAlignment="1" applyProtection="1">
      <alignment horizontal="center" vertical="center" wrapText="1"/>
    </xf>
    <xf numFmtId="0" fontId="24" fillId="6" borderId="100" xfId="0" applyFont="1" applyFill="1" applyBorder="1" applyAlignment="1" applyProtection="1">
      <alignment horizontal="center" vertical="center" wrapText="1"/>
    </xf>
    <xf numFmtId="0" fontId="24" fillId="6" borderId="180" xfId="0" applyFont="1" applyBorder="1" applyAlignment="1">
      <alignment horizontal="center" vertical="center" wrapText="1"/>
    </xf>
    <xf numFmtId="0" fontId="24" fillId="6" borderId="164" xfId="0" applyFont="1" applyBorder="1" applyAlignment="1">
      <alignment horizontal="center" vertical="center" wrapText="1"/>
    </xf>
    <xf numFmtId="0" fontId="38" fillId="6" borderId="181" xfId="0" applyFont="1" applyBorder="1" applyAlignment="1">
      <alignment horizontal="center" vertical="center"/>
    </xf>
    <xf numFmtId="0" fontId="38" fillId="6" borderId="185" xfId="0" applyFont="1" applyBorder="1" applyAlignment="1">
      <alignment horizontal="center" vertical="center"/>
    </xf>
    <xf numFmtId="0" fontId="24" fillId="6" borderId="182" xfId="0" applyFont="1" applyFill="1" applyBorder="1" applyAlignment="1" applyProtection="1">
      <alignment horizontal="center" vertical="center" wrapText="1"/>
    </xf>
    <xf numFmtId="0" fontId="38" fillId="50" borderId="181" xfId="0" applyFont="1" applyFill="1" applyBorder="1" applyAlignment="1">
      <alignment horizontal="center" vertical="center" wrapText="1"/>
    </xf>
    <xf numFmtId="0" fontId="38" fillId="50" borderId="154" xfId="0" applyFont="1" applyFill="1" applyBorder="1" applyAlignment="1">
      <alignment horizontal="center" vertical="center" wrapText="1"/>
    </xf>
    <xf numFmtId="0" fontId="24" fillId="6" borderId="48" xfId="0" applyFont="1" applyBorder="1" applyAlignment="1">
      <alignment horizontal="center" vertical="center" wrapText="1"/>
    </xf>
    <xf numFmtId="0" fontId="24" fillId="0" borderId="165" xfId="0" applyFont="1" applyFill="1" applyBorder="1" applyAlignment="1" applyProtection="1">
      <alignment horizontal="center" vertical="center" wrapText="1"/>
    </xf>
    <xf numFmtId="0" fontId="24" fillId="0" borderId="42" xfId="0" applyFont="1" applyFill="1" applyBorder="1" applyAlignment="1" applyProtection="1">
      <alignment horizontal="center" vertical="center" wrapText="1"/>
    </xf>
    <xf numFmtId="0" fontId="55" fillId="6" borderId="180" xfId="0" applyFont="1" applyFill="1" applyBorder="1" applyAlignment="1">
      <alignment horizontal="center" vertical="center" wrapText="1"/>
    </xf>
    <xf numFmtId="0" fontId="55" fillId="6" borderId="0" xfId="0" applyFont="1" applyFill="1" applyBorder="1" applyAlignment="1">
      <alignment horizontal="center" vertical="center" wrapText="1"/>
    </xf>
    <xf numFmtId="0" fontId="55" fillId="6" borderId="96" xfId="0" applyFont="1" applyFill="1" applyBorder="1" applyAlignment="1">
      <alignment horizontal="center" vertical="center" wrapText="1"/>
    </xf>
    <xf numFmtId="0" fontId="38" fillId="51" borderId="181" xfId="0" applyFont="1" applyFill="1" applyBorder="1" applyAlignment="1">
      <alignment horizontal="center" vertical="center" wrapText="1"/>
    </xf>
    <xf numFmtId="0" fontId="24" fillId="0" borderId="139" xfId="0" applyFont="1" applyFill="1" applyBorder="1" applyAlignment="1" applyProtection="1">
      <alignment horizontal="center" vertical="center" wrapText="1"/>
    </xf>
    <xf numFmtId="0" fontId="24" fillId="6" borderId="182" xfId="0" applyFont="1" applyBorder="1" applyAlignment="1">
      <alignment horizontal="center" wrapText="1"/>
    </xf>
    <xf numFmtId="0" fontId="24" fillId="6" borderId="185" xfId="0" applyFont="1" applyBorder="1" applyAlignment="1">
      <alignment horizontal="center" wrapText="1"/>
    </xf>
    <xf numFmtId="0" fontId="38" fillId="6" borderId="165" xfId="0" applyFont="1" applyBorder="1" applyAlignment="1">
      <alignment horizontal="center" wrapText="1"/>
    </xf>
    <xf numFmtId="0" fontId="38" fillId="6" borderId="139" xfId="0" applyFont="1" applyBorder="1" applyAlignment="1">
      <alignment horizontal="center" wrapText="1"/>
    </xf>
    <xf numFmtId="0" fontId="24" fillId="6" borderId="181" xfId="0" applyFont="1" applyBorder="1" applyAlignment="1">
      <alignment horizontal="center" wrapText="1"/>
    </xf>
    <xf numFmtId="0" fontId="55" fillId="51" borderId="181" xfId="0" applyFont="1" applyFill="1" applyBorder="1" applyAlignment="1">
      <alignment horizontal="center"/>
    </xf>
    <xf numFmtId="0" fontId="24" fillId="41" borderId="181" xfId="5" applyFont="1" applyFill="1" applyBorder="1" applyAlignment="1">
      <alignment horizontal="center" vertical="center" wrapText="1"/>
    </xf>
    <xf numFmtId="0" fontId="24" fillId="41" borderId="185" xfId="5" applyFont="1" applyFill="1" applyBorder="1" applyAlignment="1">
      <alignment horizontal="center" vertical="center" wrapText="1"/>
    </xf>
    <xf numFmtId="0" fontId="24" fillId="6" borderId="154" xfId="5" applyFont="1" applyBorder="1" applyAlignment="1">
      <alignment horizontal="center" wrapText="1"/>
    </xf>
    <xf numFmtId="0" fontId="24" fillId="51" borderId="181" xfId="0" applyFont="1" applyFill="1" applyBorder="1" applyAlignment="1">
      <alignment horizontal="center" vertical="center"/>
    </xf>
    <xf numFmtId="0" fontId="24" fillId="52" borderId="181" xfId="5" applyFont="1" applyFill="1" applyBorder="1" applyAlignment="1">
      <alignment horizontal="center" vertical="center" wrapText="1"/>
    </xf>
    <xf numFmtId="0" fontId="24" fillId="52" borderId="154" xfId="5" applyFont="1" applyFill="1" applyBorder="1" applyAlignment="1">
      <alignment horizontal="center" vertical="center" wrapText="1"/>
    </xf>
    <xf numFmtId="0" fontId="24" fillId="51" borderId="181" xfId="5" applyFont="1" applyFill="1" applyBorder="1" applyAlignment="1">
      <alignment horizontal="center" wrapText="1"/>
    </xf>
    <xf numFmtId="0" fontId="24" fillId="51" borderId="154" xfId="5" applyFont="1" applyFill="1" applyBorder="1" applyAlignment="1">
      <alignment horizontal="center" wrapText="1"/>
    </xf>
    <xf numFmtId="0" fontId="24" fillId="50" borderId="185" xfId="5" applyFont="1" applyFill="1" applyBorder="1" applyAlignment="1">
      <alignment horizontal="center" wrapText="1"/>
    </xf>
    <xf numFmtId="0" fontId="24" fillId="50" borderId="181" xfId="5" applyFont="1" applyFill="1" applyBorder="1" applyAlignment="1">
      <alignment horizontal="center" wrapText="1"/>
    </xf>
    <xf numFmtId="0" fontId="24" fillId="50" borderId="154" xfId="5" applyFont="1" applyFill="1" applyBorder="1" applyAlignment="1">
      <alignment horizontal="center" wrapText="1"/>
    </xf>
    <xf numFmtId="0" fontId="24" fillId="6" borderId="182" xfId="5" applyFont="1" applyBorder="1" applyAlignment="1">
      <alignment horizontal="center" vertical="center" wrapText="1"/>
    </xf>
    <xf numFmtId="0" fontId="24" fillId="6" borderId="185" xfId="5" applyFont="1" applyBorder="1" applyAlignment="1">
      <alignment horizontal="center" vertical="center" wrapText="1"/>
    </xf>
    <xf numFmtId="0" fontId="24" fillId="6" borderId="154" xfId="5" applyFont="1" applyBorder="1" applyAlignment="1">
      <alignment horizontal="center" vertical="center" wrapText="1"/>
    </xf>
    <xf numFmtId="0" fontId="24" fillId="6" borderId="182" xfId="5" applyFont="1" applyBorder="1">
      <alignment horizontal="center" wrapText="1"/>
    </xf>
    <xf numFmtId="0" fontId="25" fillId="6" borderId="28" xfId="0" applyFont="1" applyFill="1" applyBorder="1" applyAlignment="1">
      <alignment horizontal="left"/>
    </xf>
    <xf numFmtId="0" fontId="0" fillId="6" borderId="180" xfId="0" applyFont="1" applyBorder="1" applyAlignment="1">
      <alignment horizontal="center"/>
    </xf>
    <xf numFmtId="0" fontId="0" fillId="6" borderId="92" xfId="0" applyFont="1" applyBorder="1" applyAlignment="1">
      <alignment horizontal="center"/>
    </xf>
    <xf numFmtId="0" fontId="25" fillId="6" borderId="156" xfId="0" applyFont="1" applyFill="1" applyBorder="1" applyAlignment="1">
      <alignment horizontal="left"/>
    </xf>
    <xf numFmtId="0" fontId="0" fillId="56" borderId="33" xfId="55" applyFont="1" applyFill="1" applyBorder="1" applyAlignment="1">
      <alignment horizontal="center" vertical="center" wrapText="1"/>
    </xf>
    <xf numFmtId="0" fontId="0" fillId="56" borderId="27" xfId="55" applyFont="1" applyFill="1" applyBorder="1" applyAlignment="1">
      <alignment horizontal="center" vertical="center" wrapText="1"/>
    </xf>
    <xf numFmtId="0" fontId="0" fillId="56" borderId="27" xfId="0" applyFont="1" applyFill="1" applyBorder="1" applyAlignment="1" applyProtection="1">
      <alignment horizontal="left" vertical="center"/>
    </xf>
    <xf numFmtId="0" fontId="0" fillId="56" borderId="25" xfId="0" applyFont="1" applyFill="1" applyBorder="1" applyAlignment="1" applyProtection="1">
      <alignment horizontal="left" vertical="center"/>
    </xf>
    <xf numFmtId="0" fontId="0" fillId="56" borderId="28"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0" fontId="0" fillId="56" borderId="31" xfId="55" applyFont="1" applyFill="1" applyBorder="1" applyAlignment="1">
      <alignment horizontal="center" vertical="center" wrapText="1"/>
    </xf>
    <xf numFmtId="0" fontId="0" fillId="56" borderId="28" xfId="55" applyFont="1" applyFill="1" applyBorder="1" applyAlignment="1">
      <alignment horizontal="center" vertical="center" wrapText="1"/>
    </xf>
    <xf numFmtId="0" fontId="24" fillId="51" borderId="181" xfId="5" applyFont="1" applyFill="1" applyBorder="1" applyAlignment="1">
      <alignment horizontal="center" vertical="center" wrapText="1"/>
    </xf>
    <xf numFmtId="0" fontId="24" fillId="51" borderId="154" xfId="5" applyFont="1" applyFill="1" applyBorder="1" applyAlignment="1">
      <alignment horizontal="center" vertical="center" wrapText="1"/>
    </xf>
    <xf numFmtId="0" fontId="24" fillId="50" borderId="182" xfId="5" applyFont="1" applyFill="1" applyBorder="1" applyAlignment="1">
      <alignment horizontal="center" vertical="center" wrapText="1"/>
    </xf>
    <xf numFmtId="0" fontId="24" fillId="50" borderId="185" xfId="5" applyFont="1" applyFill="1" applyBorder="1" applyAlignment="1">
      <alignment horizontal="center" vertical="center" wrapText="1"/>
    </xf>
    <xf numFmtId="0" fontId="24" fillId="50" borderId="181" xfId="5" applyFont="1" applyFill="1" applyBorder="1" applyAlignment="1">
      <alignment horizontal="center" vertical="center" wrapText="1"/>
    </xf>
    <xf numFmtId="0" fontId="24" fillId="50" borderId="154" xfId="5" applyFont="1" applyFill="1" applyBorder="1" applyAlignment="1">
      <alignment horizontal="center" vertical="center" wrapText="1"/>
    </xf>
    <xf numFmtId="0" fontId="57" fillId="6" borderId="180" xfId="0" applyFont="1" applyFill="1" applyBorder="1" applyAlignment="1">
      <alignment horizontal="center" vertical="center"/>
    </xf>
    <xf numFmtId="0" fontId="57" fillId="6" borderId="96" xfId="0" applyFont="1" applyFill="1" applyBorder="1" applyAlignment="1">
      <alignment horizontal="center" vertical="center"/>
    </xf>
    <xf numFmtId="0" fontId="58" fillId="6" borderId="181" xfId="0" applyFont="1" applyBorder="1" applyAlignment="1">
      <alignment horizontal="center" wrapText="1"/>
    </xf>
    <xf numFmtId="0" fontId="25" fillId="6" borderId="0" xfId="0" applyFont="1" applyFill="1" applyBorder="1" applyAlignment="1" applyProtection="1">
      <alignment horizontal="left" vertical="center" wrapText="1"/>
    </xf>
    <xf numFmtId="0" fontId="64" fillId="51" borderId="181" xfId="0" applyFont="1" applyFill="1" applyBorder="1" applyAlignment="1">
      <alignment horizontal="center" vertical="center" wrapText="1"/>
    </xf>
    <xf numFmtId="0" fontId="64" fillId="51" borderId="154" xfId="0" applyFont="1" applyFill="1" applyBorder="1" applyAlignment="1">
      <alignment horizontal="center" vertical="center" wrapText="1"/>
    </xf>
    <xf numFmtId="0" fontId="58" fillId="6" borderId="181" xfId="0" applyFont="1" applyBorder="1" applyAlignment="1">
      <alignment horizontal="center" vertical="center"/>
    </xf>
    <xf numFmtId="0" fontId="24" fillId="56" borderId="180" xfId="0" applyFont="1" applyFill="1" applyBorder="1" applyAlignment="1" applyProtection="1">
      <alignment horizontal="left" vertical="center"/>
    </xf>
    <xf numFmtId="0" fontId="24" fillId="56" borderId="92" xfId="0" applyFont="1" applyFill="1" applyBorder="1" applyAlignment="1" applyProtection="1">
      <alignment horizontal="left" vertical="center"/>
    </xf>
    <xf numFmtId="0" fontId="24" fillId="56" borderId="164" xfId="0" applyFont="1" applyFill="1" applyBorder="1" applyAlignment="1" applyProtection="1">
      <alignment horizontal="center" vertical="center" wrapText="1"/>
    </xf>
    <xf numFmtId="0" fontId="24" fillId="56" borderId="165" xfId="0" applyFont="1" applyFill="1" applyBorder="1" applyAlignment="1" applyProtection="1">
      <alignment horizontal="center" vertical="center" wrapText="1"/>
    </xf>
    <xf numFmtId="0" fontId="24" fillId="56" borderId="158" xfId="0" applyFont="1" applyFill="1" applyBorder="1" applyAlignment="1" applyProtection="1">
      <alignment horizontal="center" vertical="center" wrapText="1"/>
    </xf>
    <xf numFmtId="0" fontId="24" fillId="56" borderId="181" xfId="0" applyFont="1" applyFill="1" applyBorder="1" applyAlignment="1" applyProtection="1">
      <alignment horizontal="center" vertical="center"/>
    </xf>
    <xf numFmtId="0" fontId="24" fillId="56" borderId="154" xfId="0" applyFont="1" applyFill="1" applyBorder="1" applyAlignment="1" applyProtection="1">
      <alignment horizontal="center" vertical="center"/>
    </xf>
    <xf numFmtId="0" fontId="24" fillId="56" borderId="181" xfId="0" applyFont="1" applyFill="1" applyBorder="1" applyAlignment="1" applyProtection="1">
      <alignment horizontal="center" vertical="center" wrapText="1"/>
    </xf>
    <xf numFmtId="0" fontId="24" fillId="56" borderId="154" xfId="0" applyFont="1" applyFill="1" applyBorder="1" applyAlignment="1" applyProtection="1">
      <alignment horizontal="center" vertical="center" wrapText="1"/>
    </xf>
    <xf numFmtId="0" fontId="24" fillId="56" borderId="185" xfId="0" applyFont="1" applyFill="1" applyBorder="1" applyAlignment="1" applyProtection="1">
      <alignment horizontal="center" vertical="center" wrapText="1"/>
    </xf>
    <xf numFmtId="0" fontId="22" fillId="41" borderId="33" xfId="18" applyFont="1" applyBorder="1" applyAlignment="1">
      <alignment horizontal="center" vertical="center" wrapText="1"/>
      <protection locked="0"/>
    </xf>
    <xf numFmtId="0" fontId="22" fillId="41" borderId="25" xfId="18" applyFont="1" applyBorder="1" applyAlignment="1">
      <alignment horizontal="center" vertical="center" wrapText="1"/>
      <protection locked="0"/>
    </xf>
    <xf numFmtId="0" fontId="22" fillId="41" borderId="31" xfId="18" applyFont="1" applyBorder="1" applyAlignment="1">
      <alignment horizontal="center" vertical="center" wrapText="1"/>
      <protection locked="0"/>
    </xf>
    <xf numFmtId="0" fontId="22" fillId="41" borderId="26" xfId="18" applyFont="1" applyBorder="1" applyAlignment="1">
      <alignment horizontal="center" vertical="center" wrapText="1"/>
      <protection locked="0"/>
    </xf>
    <xf numFmtId="0" fontId="22" fillId="41" borderId="155" xfId="18" applyFont="1" applyBorder="1" applyAlignment="1">
      <alignment horizontal="center" vertical="center" wrapText="1"/>
      <protection locked="0"/>
    </xf>
    <xf numFmtId="0" fontId="22" fillId="41" borderId="157" xfId="18" applyFont="1" applyBorder="1" applyAlignment="1">
      <alignment horizontal="center" vertical="center" wrapText="1"/>
      <protection locked="0"/>
    </xf>
    <xf numFmtId="0" fontId="24" fillId="47" borderId="183" xfId="0" applyFont="1" applyFill="1" applyBorder="1" applyAlignment="1" applyProtection="1">
      <alignment horizontal="center" vertical="top"/>
    </xf>
    <xf numFmtId="0" fontId="24" fillId="47" borderId="181" xfId="0" applyFont="1" applyFill="1" applyBorder="1" applyAlignment="1" applyProtection="1">
      <alignment horizontal="center" vertical="top"/>
    </xf>
    <xf numFmtId="0" fontId="0" fillId="2" borderId="27" xfId="0" applyFill="1" applyBorder="1" applyAlignment="1">
      <alignment horizontal="left" vertical="center" wrapText="1" indent="2"/>
    </xf>
    <xf numFmtId="0" fontId="25" fillId="6" borderId="27" xfId="0" applyFont="1" applyFill="1" applyBorder="1" applyAlignment="1" applyProtection="1">
      <alignment horizontal="left" vertical="center" wrapText="1" indent="2"/>
    </xf>
    <xf numFmtId="0" fontId="25" fillId="6" borderId="25" xfId="0" applyFont="1" applyFill="1" applyBorder="1" applyAlignment="1" applyProtection="1">
      <alignment horizontal="left" vertical="center" wrapText="1" indent="2"/>
    </xf>
    <xf numFmtId="0" fontId="40" fillId="6" borderId="27" xfId="0" applyFont="1" applyFill="1" applyBorder="1" applyAlignment="1" applyProtection="1">
      <alignment horizontal="left" vertical="center" wrapText="1" indent="1"/>
    </xf>
    <xf numFmtId="0" fontId="40" fillId="6" borderId="25" xfId="0" applyFont="1" applyFill="1" applyBorder="1" applyAlignment="1" applyProtection="1">
      <alignment horizontal="left" vertical="center" wrapText="1" indent="1"/>
    </xf>
    <xf numFmtId="0" fontId="24" fillId="6" borderId="0" xfId="0" applyFont="1" applyFill="1" applyBorder="1" applyAlignment="1">
      <alignment horizontal="left" vertical="top" wrapText="1"/>
    </xf>
    <xf numFmtId="0" fontId="24" fillId="6" borderId="25" xfId="0" applyFont="1" applyFill="1" applyBorder="1" applyAlignment="1" applyProtection="1">
      <alignment horizontal="left" vertical="center" wrapText="1"/>
    </xf>
    <xf numFmtId="0" fontId="24" fillId="6" borderId="20" xfId="0" applyFont="1" applyFill="1" applyBorder="1" applyAlignment="1" applyProtection="1">
      <alignment horizontal="left" vertical="center" wrapText="1"/>
    </xf>
    <xf numFmtId="0" fontId="24" fillId="6" borderId="33" xfId="0" applyFont="1" applyFill="1" applyBorder="1" applyAlignment="1" applyProtection="1">
      <alignment horizontal="left" vertical="center" wrapText="1"/>
    </xf>
    <xf numFmtId="0" fontId="29" fillId="6" borderId="89" xfId="116" applyFont="1" applyFill="1" applyBorder="1" applyAlignment="1" applyProtection="1">
      <alignment horizontal="left" vertical="center" wrapText="1"/>
    </xf>
    <xf numFmtId="0" fontId="29" fillId="6" borderId="0" xfId="116" applyFont="1" applyFill="1" applyBorder="1" applyAlignment="1" applyProtection="1">
      <alignment horizontal="left" vertical="center" wrapText="1"/>
    </xf>
    <xf numFmtId="0" fontId="24" fillId="6" borderId="0" xfId="0" applyFont="1" applyFill="1" applyBorder="1" applyAlignment="1" applyProtection="1">
      <alignment horizontal="center" vertical="top" wrapText="1"/>
    </xf>
    <xf numFmtId="0" fontId="24" fillId="6" borderId="124" xfId="0" applyFont="1" applyFill="1" applyBorder="1" applyAlignment="1" applyProtection="1">
      <alignment horizontal="center" vertical="top" wrapText="1"/>
    </xf>
    <xf numFmtId="0" fontId="24" fillId="6" borderId="185" xfId="0" applyFont="1" applyFill="1" applyBorder="1" applyAlignment="1" applyProtection="1">
      <alignment horizontal="center" wrapText="1"/>
    </xf>
    <xf numFmtId="0" fontId="24" fillId="6" borderId="181" xfId="0" applyFont="1" applyFill="1" applyBorder="1" applyAlignment="1" applyProtection="1">
      <alignment horizontal="center" wrapText="1"/>
    </xf>
    <xf numFmtId="0" fontId="24" fillId="6" borderId="154" xfId="0" applyFont="1" applyFill="1" applyBorder="1" applyAlignment="1" applyProtection="1">
      <alignment horizontal="center" wrapText="1"/>
    </xf>
    <xf numFmtId="0" fontId="24" fillId="43" borderId="185" xfId="0" applyFont="1" applyFill="1" applyBorder="1" applyAlignment="1" applyProtection="1">
      <alignment horizontal="center" wrapText="1"/>
    </xf>
    <xf numFmtId="0" fontId="24" fillId="43" borderId="154" xfId="0" applyFont="1" applyFill="1" applyBorder="1" applyAlignment="1" applyProtection="1">
      <alignment horizontal="center" wrapText="1"/>
    </xf>
    <xf numFmtId="0" fontId="25" fillId="13" borderId="185" xfId="3" applyFont="1" applyBorder="1" applyAlignment="1">
      <alignment horizontal="center" vertical="center"/>
    </xf>
    <xf numFmtId="0" fontId="25" fillId="13" borderId="181" xfId="3" applyFont="1" applyBorder="1" applyAlignment="1">
      <alignment horizontal="center" vertical="center"/>
    </xf>
    <xf numFmtId="0" fontId="25" fillId="13" borderId="155" xfId="3" applyFont="1" applyBorder="1" applyAlignment="1">
      <alignment horizontal="center" vertical="center"/>
    </xf>
    <xf numFmtId="0" fontId="25" fillId="13" borderId="156" xfId="3" applyFont="1" applyBorder="1" applyAlignment="1">
      <alignment horizontal="center" vertical="center"/>
    </xf>
    <xf numFmtId="0" fontId="25" fillId="13" borderId="33" xfId="3" applyFont="1" applyBorder="1" applyAlignment="1">
      <alignment horizontal="center" vertical="center"/>
    </xf>
    <xf numFmtId="0" fontId="25" fillId="13" borderId="27" xfId="3" applyFont="1" applyBorder="1" applyAlignment="1">
      <alignment horizontal="center" vertical="center"/>
    </xf>
    <xf numFmtId="0" fontId="26" fillId="6" borderId="31" xfId="0" applyFont="1" applyFill="1" applyBorder="1" applyAlignment="1">
      <alignment horizontal="center" vertical="center"/>
    </xf>
    <xf numFmtId="0" fontId="26" fillId="6" borderId="28" xfId="0" applyFont="1" applyFill="1" applyBorder="1" applyAlignment="1">
      <alignment horizontal="center" vertical="center"/>
    </xf>
    <xf numFmtId="0" fontId="24" fillId="6" borderId="92" xfId="0" applyFont="1" applyFill="1" applyBorder="1" applyAlignment="1" applyProtection="1">
      <alignment horizontal="left" vertical="top" wrapText="1"/>
    </xf>
    <xf numFmtId="0" fontId="29" fillId="6" borderId="89" xfId="116" applyFont="1" applyFill="1" applyBorder="1" applyAlignment="1" applyProtection="1">
      <alignment horizontal="left"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4" fillId="56" borderId="0" xfId="0" applyFont="1" applyFill="1" applyBorder="1" applyAlignment="1">
      <alignment horizontal="center" vertical="center" wrapText="1"/>
    </xf>
    <xf numFmtId="0" fontId="24" fillId="56" borderId="92" xfId="0" applyFont="1" applyFill="1" applyBorder="1" applyAlignment="1">
      <alignment horizontal="center" vertical="center" wrapText="1"/>
    </xf>
    <xf numFmtId="0" fontId="29" fillId="6" borderId="130" xfId="116" applyFont="1" applyFill="1" applyBorder="1" applyAlignment="1" applyProtection="1">
      <alignment horizontal="left" vertical="center" wrapText="1"/>
    </xf>
    <xf numFmtId="0" fontId="24" fillId="6" borderId="27" xfId="0" applyFont="1" applyFill="1" applyBorder="1" applyAlignment="1" applyProtection="1">
      <alignment horizontal="left" vertical="center" wrapText="1"/>
    </xf>
    <xf numFmtId="0" fontId="24" fillId="6" borderId="180" xfId="0" applyFont="1" applyFill="1" applyBorder="1" applyAlignment="1" applyProtection="1">
      <alignment horizontal="center" vertical="top"/>
    </xf>
    <xf numFmtId="0" fontId="24" fillId="6" borderId="92" xfId="0" applyFont="1" applyFill="1" applyBorder="1" applyAlignment="1" applyProtection="1">
      <alignment horizontal="center" vertical="top"/>
    </xf>
    <xf numFmtId="3" fontId="56" fillId="56" borderId="38" xfId="1" applyFont="1" applyFill="1" applyBorder="1" applyAlignment="1">
      <alignment horizontal="center" vertical="center"/>
    </xf>
    <xf numFmtId="3" fontId="56" fillId="56" borderId="48" xfId="1" applyFont="1" applyFill="1" applyBorder="1" applyAlignment="1">
      <alignment horizontal="center" vertical="center"/>
    </xf>
    <xf numFmtId="3" fontId="56" fillId="56" borderId="100" xfId="1" applyFont="1" applyFill="1" applyBorder="1" applyAlignment="1">
      <alignment horizontal="center" vertical="center"/>
    </xf>
    <xf numFmtId="3" fontId="56" fillId="56" borderId="39" xfId="1" applyFont="1" applyFill="1" applyBorder="1" applyAlignment="1">
      <alignment horizontal="center" vertical="center" wrapText="1"/>
    </xf>
    <xf numFmtId="3" fontId="56" fillId="56" borderId="36" xfId="1" applyFont="1" applyFill="1" applyBorder="1" applyAlignment="1">
      <alignment horizontal="center" vertical="center" wrapText="1"/>
    </xf>
    <xf numFmtId="3" fontId="56" fillId="56" borderId="43" xfId="1" applyFont="1" applyFill="1" applyBorder="1" applyAlignment="1">
      <alignment horizontal="center" vertical="center" wrapText="1"/>
    </xf>
    <xf numFmtId="3" fontId="56" fillId="56" borderId="0" xfId="1" applyFont="1" applyFill="1" applyBorder="1" applyAlignment="1">
      <alignment horizontal="center" vertical="center" wrapText="1"/>
    </xf>
    <xf numFmtId="3" fontId="56" fillId="56" borderId="34" xfId="1" applyFont="1" applyFill="1" applyBorder="1" applyAlignment="1">
      <alignment horizontal="center" vertical="center" wrapText="1"/>
    </xf>
    <xf numFmtId="3" fontId="56" fillId="56" borderId="44" xfId="1" applyFont="1" applyFill="1" applyBorder="1" applyAlignment="1">
      <alignment horizontal="center" vertical="center" wrapText="1"/>
    </xf>
    <xf numFmtId="3" fontId="56" fillId="56" borderId="140" xfId="1" applyFont="1" applyFill="1" applyBorder="1" applyAlignment="1">
      <alignment horizontal="center" vertical="center" wrapText="1"/>
    </xf>
    <xf numFmtId="3" fontId="56" fillId="56" borderId="92" xfId="1" applyFont="1" applyFill="1" applyBorder="1" applyAlignment="1">
      <alignment horizontal="center" vertical="center" wrapText="1"/>
    </xf>
    <xf numFmtId="0" fontId="40" fillId="6" borderId="0" xfId="0" applyFont="1" applyFill="1" applyBorder="1" applyAlignment="1" applyProtection="1">
      <alignment horizontal="left" vertical="center" wrapText="1"/>
    </xf>
    <xf numFmtId="0" fontId="24" fillId="50" borderId="181" xfId="0" applyFont="1" applyFill="1" applyBorder="1" applyAlignment="1" applyProtection="1">
      <alignment horizontal="center" vertical="center" wrapText="1"/>
    </xf>
    <xf numFmtId="0" fontId="24" fillId="51" borderId="183" xfId="0" applyFont="1" applyFill="1" applyBorder="1" applyAlignment="1">
      <alignment horizontal="center" vertical="center"/>
    </xf>
    <xf numFmtId="0" fontId="67" fillId="55" borderId="27" xfId="145" applyBorder="1">
      <alignment horizontal="center" vertical="center"/>
    </xf>
    <xf numFmtId="3" fontId="0" fillId="41" borderId="27" xfId="11" applyFont="1" applyBorder="1" applyAlignment="1">
      <alignment horizontal="center" vertical="center"/>
      <protection locked="0"/>
    </xf>
    <xf numFmtId="0" fontId="22" fillId="6" borderId="25" xfId="0" applyFont="1" applyFill="1" applyBorder="1" applyAlignment="1" applyProtection="1">
      <alignment horizontal="left" vertical="center" wrapText="1" indent="2"/>
    </xf>
    <xf numFmtId="0" fontId="22" fillId="6" borderId="20" xfId="0" applyFont="1" applyFill="1" applyBorder="1" applyAlignment="1" applyProtection="1">
      <alignment horizontal="left" vertical="center" wrapText="1" indent="2"/>
    </xf>
    <xf numFmtId="0" fontId="22" fillId="6" borderId="33"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31"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indent="3"/>
    </xf>
    <xf numFmtId="0" fontId="22" fillId="6" borderId="25" xfId="0" applyFont="1" applyFill="1" applyBorder="1" applyAlignment="1" applyProtection="1">
      <alignment horizontal="left" vertical="center" wrapText="1" indent="3"/>
    </xf>
    <xf numFmtId="0" fontId="22" fillId="6" borderId="20" xfId="0" applyFont="1" applyFill="1" applyBorder="1" applyAlignment="1" applyProtection="1">
      <alignment horizontal="left" vertical="center" wrapText="1" indent="3"/>
    </xf>
    <xf numFmtId="0" fontId="22" fillId="6" borderId="33" xfId="0" applyFont="1" applyFill="1" applyBorder="1" applyAlignment="1" applyProtection="1">
      <alignment horizontal="left" vertical="center" wrapText="1" indent="3"/>
    </xf>
    <xf numFmtId="0" fontId="22" fillId="6" borderId="27" xfId="0" applyFont="1" applyFill="1" applyBorder="1" applyAlignment="1" applyProtection="1">
      <alignment horizontal="left" vertical="center" wrapText="1" indent="2"/>
    </xf>
    <xf numFmtId="0" fontId="22" fillId="6" borderId="25" xfId="0" applyFont="1" applyFill="1" applyBorder="1" applyAlignment="1" applyProtection="1">
      <alignment horizontal="left" vertical="center" wrapText="1" indent="1"/>
    </xf>
    <xf numFmtId="0" fontId="22" fillId="6" borderId="20" xfId="0" applyFont="1" applyFill="1" applyBorder="1" applyAlignment="1" applyProtection="1">
      <alignment horizontal="left" vertical="center" wrapText="1" indent="1"/>
    </xf>
    <xf numFmtId="0" fontId="22" fillId="6" borderId="33" xfId="0" applyFont="1" applyFill="1" applyBorder="1" applyAlignment="1" applyProtection="1">
      <alignment horizontal="left" vertical="center" wrapText="1" indent="1"/>
    </xf>
    <xf numFmtId="0" fontId="22" fillId="6" borderId="71" xfId="0" applyFont="1" applyFill="1" applyBorder="1" applyAlignment="1" applyProtection="1">
      <alignment horizontal="left" vertical="center" wrapText="1"/>
    </xf>
    <xf numFmtId="0" fontId="22" fillId="6" borderId="69" xfId="0" applyFont="1" applyFill="1" applyBorder="1" applyAlignment="1" applyProtection="1">
      <alignment horizontal="left" vertical="center" wrapText="1"/>
    </xf>
    <xf numFmtId="0" fontId="22" fillId="6" borderId="155"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wrapText="1"/>
    </xf>
    <xf numFmtId="0" fontId="22" fillId="6" borderId="61" xfId="0" applyFont="1" applyFill="1" applyBorder="1" applyAlignment="1" applyProtection="1">
      <alignment horizontal="center" vertical="center"/>
    </xf>
    <xf numFmtId="0" fontId="22" fillId="6" borderId="102" xfId="0" applyFont="1" applyFill="1" applyBorder="1" applyAlignment="1" applyProtection="1">
      <alignment horizontal="center" vertical="center"/>
    </xf>
    <xf numFmtId="0" fontId="22" fillId="6" borderId="63" xfId="0" applyFont="1" applyFill="1" applyBorder="1" applyAlignment="1" applyProtection="1">
      <alignment horizontal="center" vertical="center"/>
    </xf>
    <xf numFmtId="0" fontId="22" fillId="6" borderId="124" xfId="0" applyFont="1" applyFill="1" applyBorder="1" applyAlignment="1" applyProtection="1">
      <alignment horizontal="center" vertical="center"/>
    </xf>
    <xf numFmtId="0" fontId="24" fillId="6" borderId="153" xfId="5" applyFont="1" applyFill="1" applyBorder="1" applyAlignment="1">
      <alignment horizontal="center" vertical="center" wrapText="1"/>
    </xf>
    <xf numFmtId="0" fontId="22" fillId="6" borderId="68" xfId="0" applyFont="1" applyFill="1" applyBorder="1" applyAlignment="1" applyProtection="1">
      <alignment horizontal="left" vertical="center" wrapText="1"/>
    </xf>
    <xf numFmtId="0" fontId="22" fillId="6" borderId="156" xfId="0" applyFont="1" applyFill="1" applyBorder="1" applyAlignment="1" applyProtection="1">
      <alignment horizontal="left" vertical="center" wrapText="1"/>
    </xf>
    <xf numFmtId="0" fontId="0" fillId="6" borderId="117" xfId="0" applyFont="1" applyFill="1" applyBorder="1" applyAlignment="1" applyProtection="1">
      <alignment horizontal="left" vertical="center" wrapText="1"/>
    </xf>
    <xf numFmtId="0" fontId="0" fillId="6" borderId="112" xfId="0" applyFont="1" applyFill="1" applyBorder="1" applyAlignment="1" applyProtection="1">
      <alignment horizontal="left" vertical="center" wrapText="1"/>
    </xf>
    <xf numFmtId="0" fontId="0" fillId="6" borderId="25" xfId="0" applyFont="1" applyFill="1" applyBorder="1" applyAlignment="1" applyProtection="1">
      <alignment horizontal="left" vertical="center" wrapText="1"/>
    </xf>
    <xf numFmtId="0" fontId="22" fillId="6" borderId="67" xfId="0" applyFont="1" applyFill="1" applyBorder="1" applyAlignment="1" applyProtection="1">
      <alignment horizontal="center" vertical="center"/>
    </xf>
    <xf numFmtId="0" fontId="22" fillId="6" borderId="153" xfId="0" applyFont="1" applyFill="1" applyBorder="1" applyAlignment="1" applyProtection="1">
      <alignment horizontal="center" vertical="center"/>
    </xf>
    <xf numFmtId="0" fontId="69" fillId="6" borderId="0" xfId="0" applyFont="1" applyFill="1" applyBorder="1" applyAlignment="1" applyProtection="1">
      <alignment vertical="center"/>
    </xf>
    <xf numFmtId="3" fontId="22" fillId="6" borderId="0" xfId="3" applyNumberFormat="1" applyFont="1" applyFill="1" applyBorder="1">
      <alignment horizontal="center" vertical="center"/>
    </xf>
    <xf numFmtId="0" fontId="70" fillId="59" borderId="0" xfId="0" applyNumberFormat="1" applyFont="1" applyFill="1" applyBorder="1" applyAlignment="1">
      <alignment horizontal="center" vertical="center" wrapText="1"/>
    </xf>
    <xf numFmtId="0" fontId="22" fillId="52" borderId="181" xfId="0" applyFont="1" applyFill="1" applyBorder="1">
      <alignment vertical="center"/>
    </xf>
    <xf numFmtId="3" fontId="22" fillId="6" borderId="124" xfId="30" applyFont="1" applyFill="1" applyBorder="1" applyAlignment="1">
      <alignment horizontal="right" vertical="center"/>
    </xf>
  </cellXfs>
  <cellStyles count="14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cellStyle name="checkResult"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4" hidden="1"/>
    <cellStyle name="Heading 2 2" xfId="122" hidden="1"/>
    <cellStyle name="Heading 2 2" xfId="128" hidden="1"/>
    <cellStyle name="Heading 2 2" xfId="126" hidden="1"/>
    <cellStyle name="Heading 2 2" xfId="133" hidden="1"/>
    <cellStyle name="Heading 2 2" xfId="131" hidden="1"/>
    <cellStyle name="Heading 2 2" xfId="137" hidden="1"/>
    <cellStyle name="Heading 2 2" xfId="135" hidden="1"/>
    <cellStyle name="Heading 2 2" xfId="141" hidden="1"/>
    <cellStyle name="Heading 2 2" xfId="139" hidden="1"/>
    <cellStyle name="Heading 2 3" xfId="121" hidden="1"/>
    <cellStyle name="Heading 2 3" xfId="119" hidden="1"/>
    <cellStyle name="Heading 2 3" xfId="125" hidden="1"/>
    <cellStyle name="Heading 2 3" xfId="123" hidden="1"/>
    <cellStyle name="Heading 2 3" xfId="129" hidden="1"/>
    <cellStyle name="Heading 2 3" xfId="127" hidden="1"/>
    <cellStyle name="Heading 2 3" xfId="134" hidden="1"/>
    <cellStyle name="Heading 2 3" xfId="132" hidden="1"/>
    <cellStyle name="Heading 2 3" xfId="138" hidden="1"/>
    <cellStyle name="Heading 2 3" xfId="136" hidden="1"/>
    <cellStyle name="Heading 2 3" xfId="142" hidden="1"/>
    <cellStyle name="Heading 2 3" xfId="140" hidden="1"/>
    <cellStyle name="Heading 3" xfId="58" builtinId="18" hidden="1"/>
    <cellStyle name="Heading 3" xfId="71" builtinId="18" hidden="1"/>
    <cellStyle name="Heading 4" xfId="59" builtinId="19" hidden="1"/>
    <cellStyle name="Heading 4" xfId="72" builtinId="19" hidden="1"/>
    <cellStyle name="HeadingTable" xfId="5"/>
    <cellStyle name="HeadingTable 2" xfId="148"/>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Percent" xfId="144" builtinId="5" hidden="1"/>
    <cellStyle name="Percent" xfId="147"/>
    <cellStyle name="reviseExposure" xfId="28"/>
    <cellStyle name="showCheck" xfId="145"/>
    <cellStyle name="showCheckYN" xfId="29"/>
    <cellStyle name="showExposure" xfId="30"/>
    <cellStyle name="showParameterE" xfId="31"/>
    <cellStyle name="showParameterS" xfId="32"/>
    <cellStyle name="showPD" xfId="33"/>
    <cellStyle name="showPercentage" xfId="34"/>
    <cellStyle name="showSelection" xfId="35"/>
    <cellStyle name="Standard" xfId="146"/>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E 2" xfId="143"/>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108">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EC72"/>
        </patternFill>
      </fill>
    </dxf>
    <dxf>
      <fill>
        <patternFill>
          <bgColor theme="6" tint="0.59996337778862885"/>
        </patternFill>
      </fill>
    </dxf>
    <dxf>
      <fill>
        <patternFill>
          <bgColor rgb="FFFFEC72"/>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strike val="0"/>
        <color rgb="FF9C0006"/>
      </font>
      <fill>
        <patternFill patternType="solid">
          <bgColor theme="0"/>
        </patternFill>
      </fill>
    </dxf>
    <dxf>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rgb="FFFF000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C28191"/>
      <color rgb="FFEAA121"/>
      <color rgb="FFAA322F"/>
      <color rgb="FFFFEC72"/>
      <color rgb="FF8BB19A"/>
      <color rgb="FFE3C291"/>
      <color rgb="FF6CADE1"/>
      <color rgb="FFD5D6D2"/>
      <color rgb="FF427F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28191"/>
  </sheetPr>
  <dimension ref="A1:K104"/>
  <sheetViews>
    <sheetView tabSelected="1"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53" customWidth="1"/>
    <col min="2" max="2" width="100.7109375" style="146" customWidth="1"/>
    <col min="3" max="3" width="16.7109375" style="146" customWidth="1"/>
    <col min="4" max="4" width="16.7109375" style="259" customWidth="1"/>
    <col min="5" max="5" width="1.7109375" style="259" customWidth="1"/>
    <col min="6" max="9" width="24.7109375" style="259" customWidth="1"/>
    <col min="10" max="10" width="1.7109375" style="259" customWidth="1"/>
    <col min="11" max="11" width="0" style="259" hidden="1" customWidth="1"/>
    <col min="12" max="16384" width="16.85546875" style="259" hidden="1"/>
  </cols>
  <sheetData>
    <row r="1" spans="1:11" s="1235" customFormat="1" ht="30" customHeight="1" x14ac:dyDescent="0.55000000000000004">
      <c r="A1" s="1413" t="s">
        <v>1379</v>
      </c>
      <c r="B1" s="1231"/>
      <c r="C1" s="1232" t="str">
        <f>CONCATENATE("v",Parameters!C4,".",Parameters!D4,".",Parameters!E4)</f>
        <v>v4.0.S3</v>
      </c>
      <c r="D1" s="1233"/>
      <c r="E1" s="2636"/>
      <c r="F1" s="2636"/>
      <c r="G1" s="2636"/>
      <c r="H1" s="2636"/>
      <c r="I1" s="2636"/>
      <c r="J1" s="1234"/>
    </row>
    <row r="2" spans="1:11" s="447" customFormat="1" ht="45" customHeight="1" x14ac:dyDescent="0.25">
      <c r="A2" s="427" t="s">
        <v>148</v>
      </c>
      <c r="B2" s="462"/>
      <c r="C2" s="411"/>
      <c r="D2" s="463"/>
      <c r="E2" s="1757"/>
      <c r="F2" s="259"/>
      <c r="G2" s="259"/>
      <c r="H2" s="259"/>
      <c r="I2" s="259"/>
      <c r="J2" s="463"/>
      <c r="K2" s="86"/>
    </row>
    <row r="3" spans="1:11" s="447" customFormat="1" ht="15" customHeight="1" x14ac:dyDescent="0.25">
      <c r="A3" s="698"/>
      <c r="B3" s="786" t="s">
        <v>49</v>
      </c>
      <c r="C3" s="805"/>
      <c r="D3" s="806"/>
      <c r="F3" s="2635" t="s">
        <v>1774</v>
      </c>
      <c r="G3" s="2635"/>
      <c r="H3" s="2635"/>
      <c r="I3" s="2635"/>
      <c r="J3" s="639"/>
    </row>
    <row r="4" spans="1:11" s="447" customFormat="1" ht="15" customHeight="1" x14ac:dyDescent="0.25">
      <c r="A4" s="698"/>
      <c r="B4" s="156" t="s">
        <v>48</v>
      </c>
      <c r="C4" s="4"/>
      <c r="D4" s="5"/>
      <c r="F4" s="2635"/>
      <c r="G4" s="2635"/>
      <c r="H4" s="2635"/>
      <c r="I4" s="2635"/>
      <c r="J4" s="639"/>
    </row>
    <row r="5" spans="1:11" s="447" customFormat="1" ht="15" customHeight="1" x14ac:dyDescent="0.25">
      <c r="A5" s="698"/>
      <c r="B5" s="156" t="s">
        <v>50</v>
      </c>
      <c r="C5" s="4"/>
      <c r="D5" s="5"/>
      <c r="F5" s="2635"/>
      <c r="G5" s="2635"/>
      <c r="H5" s="2635"/>
      <c r="I5" s="2635"/>
      <c r="J5" s="639"/>
    </row>
    <row r="6" spans="1:11" s="447" customFormat="1" ht="15" customHeight="1" x14ac:dyDescent="0.25">
      <c r="A6" s="698"/>
      <c r="B6" s="1457" t="s">
        <v>1517</v>
      </c>
      <c r="C6" s="5"/>
      <c r="D6" s="5"/>
      <c r="F6" s="2635"/>
      <c r="G6" s="2635"/>
      <c r="H6" s="2635"/>
      <c r="I6" s="2635"/>
      <c r="J6" s="639"/>
    </row>
    <row r="7" spans="1:11" s="447" customFormat="1" ht="15" customHeight="1" x14ac:dyDescent="0.25">
      <c r="A7" s="698"/>
      <c r="B7" s="156" t="s">
        <v>145</v>
      </c>
      <c r="C7" s="6" t="s">
        <v>45</v>
      </c>
      <c r="D7" s="5"/>
      <c r="F7" s="2635"/>
      <c r="G7" s="2635"/>
      <c r="H7" s="2635"/>
      <c r="I7" s="2635"/>
      <c r="J7" s="639"/>
    </row>
    <row r="8" spans="1:11" s="447" customFormat="1" ht="15" customHeight="1" x14ac:dyDescent="0.25">
      <c r="A8" s="698"/>
      <c r="B8" s="156" t="s">
        <v>146</v>
      </c>
      <c r="C8" s="6" t="s">
        <v>45</v>
      </c>
      <c r="D8" s="5"/>
      <c r="F8" s="2635"/>
      <c r="G8" s="2635"/>
      <c r="H8" s="2635"/>
      <c r="I8" s="2635"/>
      <c r="J8" s="639"/>
    </row>
    <row r="9" spans="1:11" s="447" customFormat="1" ht="15" customHeight="1" x14ac:dyDescent="0.25">
      <c r="A9" s="698"/>
      <c r="B9" s="156" t="s">
        <v>147</v>
      </c>
      <c r="C9" s="6" t="s">
        <v>45</v>
      </c>
      <c r="D9" s="5"/>
      <c r="F9" s="2635"/>
      <c r="G9" s="2635"/>
      <c r="H9" s="2635"/>
      <c r="I9" s="2635"/>
      <c r="J9" s="639"/>
    </row>
    <row r="10" spans="1:11" s="447" customFormat="1" ht="30" customHeight="1" x14ac:dyDescent="0.25">
      <c r="A10" s="698"/>
      <c r="B10" s="156" t="s">
        <v>42</v>
      </c>
      <c r="C10" s="6" t="s">
        <v>161</v>
      </c>
      <c r="D10" s="5"/>
      <c r="F10" s="2635"/>
      <c r="G10" s="2635"/>
      <c r="H10" s="2635"/>
      <c r="I10" s="2635"/>
      <c r="J10" s="639"/>
    </row>
    <row r="11" spans="1:11" s="447" customFormat="1" ht="15" customHeight="1" x14ac:dyDescent="0.25">
      <c r="A11" s="698"/>
      <c r="B11" s="156" t="s">
        <v>126</v>
      </c>
      <c r="C11" s="6"/>
      <c r="D11" s="5"/>
      <c r="F11" s="2635"/>
      <c r="G11" s="2635"/>
      <c r="H11" s="2635"/>
      <c r="I11" s="2635"/>
      <c r="J11" s="639"/>
    </row>
    <row r="12" spans="1:11" s="447" customFormat="1" ht="15" customHeight="1" x14ac:dyDescent="0.25">
      <c r="A12" s="698"/>
      <c r="B12" s="156" t="s">
        <v>19</v>
      </c>
      <c r="C12" s="7"/>
      <c r="D12" s="5"/>
      <c r="F12" s="2635"/>
      <c r="G12" s="2635"/>
      <c r="H12" s="2635"/>
      <c r="I12" s="2635"/>
      <c r="J12" s="639"/>
    </row>
    <row r="13" spans="1:11" s="447" customFormat="1" ht="15" hidden="1" customHeight="1" x14ac:dyDescent="0.25">
      <c r="A13" s="698"/>
      <c r="B13" s="1457" t="s">
        <v>1517</v>
      </c>
      <c r="C13" s="5"/>
      <c r="D13" s="5"/>
      <c r="F13" s="2635"/>
      <c r="G13" s="2635"/>
      <c r="H13" s="2635"/>
      <c r="I13" s="2635"/>
      <c r="J13" s="639"/>
    </row>
    <row r="14" spans="1:11" s="447" customFormat="1" ht="15" customHeight="1" x14ac:dyDescent="0.25">
      <c r="A14" s="698"/>
      <c r="B14" s="1457" t="s">
        <v>1517</v>
      </c>
      <c r="C14" s="5"/>
      <c r="D14" s="5"/>
      <c r="F14" s="2635"/>
      <c r="G14" s="2635"/>
      <c r="H14" s="2635"/>
      <c r="I14" s="2635"/>
      <c r="J14" s="639"/>
    </row>
    <row r="15" spans="1:11" s="447" customFormat="1" ht="15" customHeight="1" x14ac:dyDescent="0.25">
      <c r="A15" s="698"/>
      <c r="B15" s="157" t="s">
        <v>35</v>
      </c>
      <c r="C15" s="8">
        <v>1</v>
      </c>
      <c r="D15" s="160">
        <f>C15*'General Info'!C7</f>
        <v>1</v>
      </c>
      <c r="F15" s="2635"/>
      <c r="G15" s="2635"/>
      <c r="H15" s="2635"/>
      <c r="I15" s="2635"/>
      <c r="J15" s="639"/>
    </row>
    <row r="16" spans="1:11" s="447" customFormat="1" ht="15" customHeight="1" x14ac:dyDescent="0.25">
      <c r="A16" s="698"/>
      <c r="B16" s="727" t="s">
        <v>84</v>
      </c>
      <c r="C16" s="809"/>
      <c r="D16" s="11"/>
      <c r="F16" s="2635"/>
      <c r="G16" s="2635"/>
      <c r="H16" s="2635"/>
      <c r="I16" s="2635"/>
      <c r="J16" s="639"/>
    </row>
    <row r="17" spans="1:11" s="447" customFormat="1" ht="15" customHeight="1" x14ac:dyDescent="0.25">
      <c r="A17" s="698"/>
      <c r="B17" s="143"/>
      <c r="C17" s="143"/>
      <c r="D17" s="143"/>
      <c r="E17" s="143"/>
      <c r="F17" s="143"/>
      <c r="G17" s="143"/>
      <c r="H17" s="143"/>
      <c r="I17" s="143"/>
    </row>
    <row r="18" spans="1:11" s="447" customFormat="1" ht="45" customHeight="1" x14ac:dyDescent="0.25">
      <c r="A18" s="427" t="s">
        <v>1136</v>
      </c>
      <c r="B18" s="462"/>
      <c r="C18" s="411"/>
      <c r="D18" s="463"/>
      <c r="E18" s="1757"/>
      <c r="F18" s="1757"/>
      <c r="G18" s="1757"/>
      <c r="H18" s="1757"/>
      <c r="I18" s="1757"/>
      <c r="J18" s="463"/>
      <c r="K18" s="86"/>
    </row>
    <row r="19" spans="1:11" s="447" customFormat="1" ht="15" customHeight="1" x14ac:dyDescent="0.25">
      <c r="A19" s="698"/>
      <c r="B19" s="808" t="s">
        <v>57</v>
      </c>
      <c r="C19" s="628" t="s">
        <v>44</v>
      </c>
      <c r="D19" s="806"/>
      <c r="J19" s="639"/>
    </row>
    <row r="20" spans="1:11" s="447" customFormat="1" ht="15" customHeight="1" x14ac:dyDescent="0.25">
      <c r="A20" s="698"/>
      <c r="B20" s="158" t="s">
        <v>82</v>
      </c>
      <c r="C20" s="6" t="s">
        <v>44</v>
      </c>
      <c r="D20" s="5"/>
      <c r="J20" s="639"/>
    </row>
    <row r="21" spans="1:11" s="447" customFormat="1" ht="15" customHeight="1" x14ac:dyDescent="0.25">
      <c r="A21" s="698"/>
      <c r="B21" s="157" t="s">
        <v>942</v>
      </c>
      <c r="C21" s="6" t="s">
        <v>44</v>
      </c>
      <c r="D21" s="5"/>
      <c r="J21" s="639"/>
    </row>
    <row r="22" spans="1:11" s="447" customFormat="1" ht="15" customHeight="1" x14ac:dyDescent="0.25">
      <c r="A22" s="698"/>
      <c r="B22" s="158" t="s">
        <v>82</v>
      </c>
      <c r="C22" s="6" t="s">
        <v>44</v>
      </c>
      <c r="D22" s="5"/>
      <c r="J22" s="639"/>
    </row>
    <row r="23" spans="1:11" s="447" customFormat="1" ht="15" customHeight="1" x14ac:dyDescent="0.25">
      <c r="A23" s="698"/>
      <c r="B23" s="157" t="s">
        <v>782</v>
      </c>
      <c r="C23" s="6" t="s">
        <v>44</v>
      </c>
      <c r="D23" s="5"/>
      <c r="J23" s="639"/>
    </row>
    <row r="24" spans="1:11" s="447" customFormat="1" ht="15" customHeight="1" x14ac:dyDescent="0.25">
      <c r="A24" s="698"/>
      <c r="B24" s="158" t="s">
        <v>82</v>
      </c>
      <c r="C24" s="6" t="s">
        <v>44</v>
      </c>
      <c r="D24" s="5"/>
      <c r="J24" s="639"/>
    </row>
    <row r="25" spans="1:11" s="447" customFormat="1" ht="15" customHeight="1" x14ac:dyDescent="0.25">
      <c r="A25" s="698"/>
      <c r="B25" s="157" t="s">
        <v>730</v>
      </c>
      <c r="C25" s="6" t="s">
        <v>44</v>
      </c>
      <c r="D25" s="5"/>
      <c r="J25" s="639"/>
    </row>
    <row r="26" spans="1:11" s="447" customFormat="1" ht="15" customHeight="1" x14ac:dyDescent="0.25">
      <c r="A26" s="698"/>
      <c r="B26" s="158" t="s">
        <v>82</v>
      </c>
      <c r="C26" s="6" t="s">
        <v>44</v>
      </c>
      <c r="D26" s="5"/>
      <c r="J26" s="639"/>
    </row>
    <row r="27" spans="1:11" s="447" customFormat="1" ht="15" customHeight="1" x14ac:dyDescent="0.25">
      <c r="A27" s="698"/>
      <c r="B27" s="157" t="s">
        <v>58</v>
      </c>
      <c r="C27" s="6" t="s">
        <v>44</v>
      </c>
      <c r="D27" s="5"/>
      <c r="J27" s="639"/>
    </row>
    <row r="28" spans="1:11" s="447" customFormat="1" ht="15" customHeight="1" x14ac:dyDescent="0.25">
      <c r="A28" s="698"/>
      <c r="B28" s="158" t="s">
        <v>82</v>
      </c>
      <c r="C28" s="6" t="s">
        <v>44</v>
      </c>
      <c r="D28" s="5"/>
      <c r="J28" s="639"/>
    </row>
    <row r="29" spans="1:11" s="447" customFormat="1" ht="15" customHeight="1" x14ac:dyDescent="0.25">
      <c r="A29" s="698"/>
      <c r="B29" s="1255" t="s">
        <v>1634</v>
      </c>
      <c r="C29" s="6" t="s">
        <v>44</v>
      </c>
      <c r="D29" s="5"/>
      <c r="J29" s="639"/>
    </row>
    <row r="30" spans="1:11" s="447" customFormat="1" ht="15" customHeight="1" x14ac:dyDescent="0.25">
      <c r="A30" s="698"/>
      <c r="B30" s="158" t="s">
        <v>82</v>
      </c>
      <c r="C30" s="6" t="s">
        <v>44</v>
      </c>
      <c r="D30" s="5"/>
      <c r="J30" s="639"/>
    </row>
    <row r="31" spans="1:11" s="447" customFormat="1" ht="15" customHeight="1" x14ac:dyDescent="0.25">
      <c r="A31" s="698"/>
      <c r="B31" s="157" t="s">
        <v>175</v>
      </c>
      <c r="C31" s="6" t="s">
        <v>44</v>
      </c>
      <c r="D31" s="5"/>
      <c r="J31" s="639"/>
    </row>
    <row r="32" spans="1:11" s="447" customFormat="1" ht="15" customHeight="1" x14ac:dyDescent="0.25">
      <c r="A32" s="698"/>
      <c r="B32" s="158" t="s">
        <v>82</v>
      </c>
      <c r="C32" s="6" t="s">
        <v>44</v>
      </c>
      <c r="D32" s="5"/>
      <c r="J32" s="639"/>
    </row>
    <row r="33" spans="1:10" s="447" customFormat="1" ht="15" customHeight="1" x14ac:dyDescent="0.25">
      <c r="A33" s="698"/>
      <c r="B33" s="1255" t="s">
        <v>1617</v>
      </c>
      <c r="C33" s="6" t="s">
        <v>44</v>
      </c>
      <c r="D33" s="5"/>
      <c r="J33" s="639"/>
    </row>
    <row r="34" spans="1:10" s="447" customFormat="1" ht="15" customHeight="1" x14ac:dyDescent="0.25">
      <c r="A34" s="698"/>
      <c r="B34" s="158" t="s">
        <v>82</v>
      </c>
      <c r="C34" s="6" t="s">
        <v>44</v>
      </c>
      <c r="D34" s="5"/>
      <c r="J34" s="639"/>
    </row>
    <row r="35" spans="1:10" s="447" customFormat="1" ht="15" customHeight="1" x14ac:dyDescent="0.25">
      <c r="A35" s="698"/>
      <c r="B35" s="1255" t="s">
        <v>1616</v>
      </c>
      <c r="C35" s="6" t="s">
        <v>44</v>
      </c>
      <c r="D35" s="5"/>
      <c r="J35" s="639"/>
    </row>
    <row r="36" spans="1:10" s="447" customFormat="1" ht="15" customHeight="1" x14ac:dyDescent="0.25">
      <c r="A36" s="698"/>
      <c r="B36" s="158" t="s">
        <v>82</v>
      </c>
      <c r="C36" s="6" t="s">
        <v>44</v>
      </c>
      <c r="D36" s="5"/>
      <c r="J36" s="639"/>
    </row>
    <row r="37" spans="1:10" s="447" customFormat="1" ht="15" customHeight="1" x14ac:dyDescent="0.25">
      <c r="A37" s="698"/>
      <c r="B37" s="157" t="s">
        <v>826</v>
      </c>
      <c r="C37" s="6" t="s">
        <v>44</v>
      </c>
      <c r="D37" s="5"/>
      <c r="J37" s="639"/>
    </row>
    <row r="38" spans="1:10" s="447" customFormat="1" ht="15" customHeight="1" x14ac:dyDescent="0.25">
      <c r="A38" s="698"/>
      <c r="B38" s="158" t="s">
        <v>82</v>
      </c>
      <c r="C38" s="6" t="s">
        <v>44</v>
      </c>
      <c r="D38" s="5"/>
      <c r="J38" s="639"/>
    </row>
    <row r="39" spans="1:10" s="447" customFormat="1" ht="15" customHeight="1" x14ac:dyDescent="0.25">
      <c r="A39" s="698"/>
      <c r="B39" s="1255" t="s">
        <v>1572</v>
      </c>
      <c r="C39" s="6" t="s">
        <v>44</v>
      </c>
      <c r="D39" s="5"/>
      <c r="J39" s="639"/>
    </row>
    <row r="40" spans="1:10" s="447" customFormat="1" ht="15" customHeight="1" x14ac:dyDescent="0.25">
      <c r="A40" s="698"/>
      <c r="B40" s="158" t="s">
        <v>82</v>
      </c>
      <c r="C40" s="6" t="s">
        <v>44</v>
      </c>
      <c r="D40" s="5"/>
      <c r="J40" s="639"/>
    </row>
    <row r="41" spans="1:10" s="447" customFormat="1" ht="15" customHeight="1" x14ac:dyDescent="0.25">
      <c r="A41" s="698"/>
      <c r="B41" s="157" t="s">
        <v>1138</v>
      </c>
      <c r="C41" s="6" t="s">
        <v>44</v>
      </c>
      <c r="D41" s="5"/>
      <c r="J41" s="639"/>
    </row>
    <row r="42" spans="1:10" s="447" customFormat="1" ht="15" customHeight="1" x14ac:dyDescent="0.25">
      <c r="A42" s="698"/>
      <c r="B42" s="158" t="s">
        <v>82</v>
      </c>
      <c r="C42" s="6" t="s">
        <v>44</v>
      </c>
      <c r="D42" s="5"/>
      <c r="J42" s="639"/>
    </row>
    <row r="43" spans="1:10" s="447" customFormat="1" ht="15" customHeight="1" x14ac:dyDescent="0.25">
      <c r="A43" s="698"/>
      <c r="B43" s="157" t="s">
        <v>731</v>
      </c>
      <c r="C43" s="6" t="s">
        <v>44</v>
      </c>
      <c r="D43" s="5"/>
      <c r="J43" s="639"/>
    </row>
    <row r="44" spans="1:10" s="447" customFormat="1" ht="15" customHeight="1" x14ac:dyDescent="0.25">
      <c r="A44" s="698"/>
      <c r="B44" s="158" t="s">
        <v>82</v>
      </c>
      <c r="C44" s="6" t="s">
        <v>44</v>
      </c>
      <c r="D44" s="5"/>
      <c r="J44" s="639"/>
    </row>
    <row r="45" spans="1:10" s="447" customFormat="1" ht="15" hidden="1" customHeight="1" x14ac:dyDescent="0.25">
      <c r="A45" s="698"/>
      <c r="B45" s="157" t="s">
        <v>958</v>
      </c>
      <c r="C45" s="6" t="s">
        <v>44</v>
      </c>
      <c r="D45" s="5"/>
      <c r="J45" s="639"/>
    </row>
    <row r="46" spans="1:10" s="447" customFormat="1" ht="15" hidden="1" customHeight="1" x14ac:dyDescent="0.25">
      <c r="A46" s="698"/>
      <c r="B46" s="158" t="s">
        <v>82</v>
      </c>
      <c r="C46" s="6" t="s">
        <v>44</v>
      </c>
      <c r="D46" s="5"/>
      <c r="J46" s="639"/>
    </row>
    <row r="47" spans="1:10" s="447" customFormat="1" ht="15" customHeight="1" x14ac:dyDescent="0.25">
      <c r="A47" s="698"/>
      <c r="B47" s="1255" t="s">
        <v>1740</v>
      </c>
      <c r="C47" s="6" t="s">
        <v>44</v>
      </c>
      <c r="D47" s="5"/>
      <c r="J47" s="639"/>
    </row>
    <row r="48" spans="1:10" s="447" customFormat="1" ht="15" customHeight="1" x14ac:dyDescent="0.25">
      <c r="A48" s="698"/>
      <c r="B48" s="158" t="s">
        <v>82</v>
      </c>
      <c r="C48" s="6" t="s">
        <v>44</v>
      </c>
      <c r="D48" s="5"/>
      <c r="J48" s="639"/>
    </row>
    <row r="49" spans="1:10" s="447" customFormat="1" ht="15" hidden="1" customHeight="1" x14ac:dyDescent="0.25">
      <c r="A49" s="698"/>
      <c r="B49" s="157" t="s">
        <v>486</v>
      </c>
      <c r="C49" s="6" t="s">
        <v>45</v>
      </c>
      <c r="D49" s="5"/>
      <c r="J49" s="639"/>
    </row>
    <row r="50" spans="1:10" s="447" customFormat="1" ht="15" hidden="1" customHeight="1" x14ac:dyDescent="0.25">
      <c r="A50" s="698"/>
      <c r="B50" s="158" t="s">
        <v>82</v>
      </c>
      <c r="C50" s="6" t="s">
        <v>44</v>
      </c>
      <c r="D50" s="5"/>
      <c r="J50" s="639"/>
    </row>
    <row r="51" spans="1:10" s="447" customFormat="1" ht="15" customHeight="1" x14ac:dyDescent="0.25">
      <c r="A51" s="698"/>
      <c r="B51" s="157" t="s">
        <v>1137</v>
      </c>
      <c r="C51" s="6" t="s">
        <v>44</v>
      </c>
      <c r="D51" s="5"/>
      <c r="J51" s="639"/>
    </row>
    <row r="52" spans="1:10" s="447" customFormat="1" ht="15" customHeight="1" x14ac:dyDescent="0.25">
      <c r="A52" s="698"/>
      <c r="B52" s="165" t="s">
        <v>82</v>
      </c>
      <c r="C52" s="229" t="s">
        <v>44</v>
      </c>
      <c r="D52" s="1256"/>
      <c r="J52" s="639"/>
    </row>
    <row r="53" spans="1:10" s="447" customFormat="1" ht="15" hidden="1" customHeight="1" x14ac:dyDescent="0.25">
      <c r="A53" s="698"/>
      <c r="B53" s="2168" t="s">
        <v>1662</v>
      </c>
      <c r="C53" s="1989" t="s">
        <v>44</v>
      </c>
      <c r="D53" s="5"/>
      <c r="J53" s="639"/>
    </row>
    <row r="54" spans="1:10" s="447" customFormat="1" ht="15" hidden="1" customHeight="1" x14ac:dyDescent="0.25">
      <c r="A54" s="698"/>
      <c r="B54" s="158" t="s">
        <v>82</v>
      </c>
      <c r="C54" s="5"/>
      <c r="D54" s="5"/>
      <c r="F54" s="259"/>
      <c r="G54" s="259"/>
      <c r="H54" s="259"/>
      <c r="I54" s="259"/>
      <c r="J54" s="639"/>
    </row>
    <row r="55" spans="1:10" s="447" customFormat="1" ht="15" hidden="1" customHeight="1" x14ac:dyDescent="0.25">
      <c r="A55" s="698"/>
      <c r="B55" s="1255" t="s">
        <v>1661</v>
      </c>
      <c r="C55" s="6" t="s">
        <v>44</v>
      </c>
      <c r="D55" s="5"/>
      <c r="J55" s="639"/>
    </row>
    <row r="56" spans="1:10" s="447" customFormat="1" ht="15" hidden="1" customHeight="1" x14ac:dyDescent="0.25">
      <c r="A56" s="698"/>
      <c r="B56" s="165" t="s">
        <v>82</v>
      </c>
      <c r="C56" s="1256"/>
      <c r="D56" s="1256"/>
      <c r="F56" s="2207"/>
      <c r="G56" s="2207"/>
      <c r="H56" s="2207"/>
      <c r="I56" s="2207"/>
      <c r="J56" s="639"/>
    </row>
    <row r="57" spans="1:10" s="447" customFormat="1" ht="15" hidden="1" customHeight="1" x14ac:dyDescent="0.25">
      <c r="A57" s="698"/>
      <c r="B57" s="1988" t="s">
        <v>485</v>
      </c>
      <c r="C57" s="1989" t="s">
        <v>44</v>
      </c>
      <c r="D57" s="5"/>
      <c r="F57" s="197"/>
      <c r="G57" s="197"/>
      <c r="H57" s="197"/>
      <c r="I57" s="197"/>
      <c r="J57" s="639"/>
    </row>
    <row r="58" spans="1:10" s="447" customFormat="1" ht="15" hidden="1" customHeight="1" x14ac:dyDescent="0.25">
      <c r="A58" s="698"/>
      <c r="B58" s="165" t="s">
        <v>82</v>
      </c>
      <c r="C58" s="229" t="s">
        <v>44</v>
      </c>
      <c r="D58" s="1256"/>
      <c r="F58" s="197"/>
      <c r="G58" s="197"/>
      <c r="H58" s="197"/>
      <c r="I58" s="197"/>
      <c r="J58" s="639"/>
    </row>
    <row r="59" spans="1:10" s="447" customFormat="1" ht="15" customHeight="1" x14ac:dyDescent="0.25">
      <c r="A59" s="547"/>
      <c r="B59" s="679"/>
      <c r="C59" s="679"/>
      <c r="D59" s="807"/>
      <c r="E59" s="807"/>
      <c r="F59" s="2637"/>
      <c r="G59" s="2637"/>
      <c r="H59" s="2637"/>
      <c r="I59" s="2637"/>
      <c r="J59" s="616"/>
    </row>
    <row r="60" spans="1:10" ht="0" hidden="1" customHeight="1" x14ac:dyDescent="0.25">
      <c r="F60" s="197"/>
      <c r="G60" s="197"/>
      <c r="H60" s="197"/>
      <c r="I60" s="197"/>
    </row>
    <row r="61" spans="1:10" ht="0" hidden="1" customHeight="1" x14ac:dyDescent="0.25">
      <c r="F61" s="197"/>
      <c r="G61" s="197"/>
      <c r="H61" s="197"/>
      <c r="I61" s="197"/>
    </row>
    <row r="62" spans="1:10" ht="0" hidden="1" customHeight="1" x14ac:dyDescent="0.25">
      <c r="F62" s="197"/>
      <c r="G62" s="197"/>
      <c r="H62" s="197"/>
      <c r="I62" s="197"/>
    </row>
    <row r="63" spans="1:10" ht="0" hidden="1" customHeight="1" x14ac:dyDescent="0.25">
      <c r="F63" s="197"/>
      <c r="G63" s="197"/>
      <c r="H63" s="197"/>
      <c r="I63" s="197"/>
    </row>
    <row r="64" spans="1:10" ht="0" hidden="1" customHeight="1" x14ac:dyDescent="0.25">
      <c r="F64" s="2634"/>
      <c r="G64" s="2634"/>
      <c r="H64" s="2634"/>
      <c r="I64" s="2634"/>
    </row>
    <row r="65" spans="2:10" ht="0" hidden="1" customHeight="1" x14ac:dyDescent="0.25">
      <c r="F65" s="197"/>
      <c r="G65" s="197"/>
      <c r="H65" s="197"/>
      <c r="I65" s="197"/>
    </row>
    <row r="66" spans="2:10" ht="0" hidden="1" customHeight="1" x14ac:dyDescent="0.25">
      <c r="F66" s="197"/>
      <c r="G66" s="197"/>
      <c r="H66" s="197"/>
      <c r="I66" s="197"/>
    </row>
    <row r="67" spans="2:10" ht="0" hidden="1" customHeight="1" x14ac:dyDescent="0.25">
      <c r="F67" s="197"/>
      <c r="G67" s="197"/>
      <c r="H67" s="197"/>
      <c r="I67" s="197"/>
    </row>
    <row r="68" spans="2:10" ht="0" hidden="1" customHeight="1" x14ac:dyDescent="0.25">
      <c r="F68" s="197"/>
      <c r="G68" s="197"/>
      <c r="H68" s="197"/>
      <c r="I68" s="197"/>
    </row>
    <row r="69" spans="2:10" s="153" customFormat="1" ht="0" hidden="1" customHeight="1" x14ac:dyDescent="0.25">
      <c r="B69" s="146"/>
      <c r="C69" s="146"/>
      <c r="D69" s="259"/>
      <c r="E69" s="259"/>
      <c r="F69" s="2634"/>
      <c r="G69" s="2634"/>
      <c r="H69" s="2634"/>
      <c r="I69" s="2634"/>
      <c r="J69" s="259"/>
    </row>
    <row r="70" spans="2:10" s="153" customFormat="1" ht="0" hidden="1" customHeight="1" x14ac:dyDescent="0.25">
      <c r="B70" s="146"/>
      <c r="C70" s="146"/>
      <c r="D70" s="259"/>
      <c r="E70" s="259"/>
      <c r="F70" s="2634"/>
      <c r="G70" s="2634"/>
      <c r="H70" s="2634"/>
      <c r="I70" s="2634"/>
      <c r="J70" s="259"/>
    </row>
    <row r="71" spans="2:10" s="153" customFormat="1" ht="0" hidden="1" customHeight="1" x14ac:dyDescent="0.25">
      <c r="B71" s="146"/>
      <c r="C71" s="146"/>
      <c r="D71" s="259"/>
      <c r="E71" s="259"/>
      <c r="F71" s="147"/>
      <c r="G71" s="147"/>
      <c r="H71" s="147"/>
      <c r="I71" s="147"/>
      <c r="J71" s="259"/>
    </row>
    <row r="72" spans="2:10" s="153" customFormat="1" ht="0" hidden="1" customHeight="1" x14ac:dyDescent="0.25">
      <c r="B72" s="146"/>
      <c r="C72" s="146"/>
      <c r="D72" s="259"/>
      <c r="E72" s="259"/>
      <c r="F72" s="1757"/>
      <c r="G72" s="1757"/>
      <c r="H72" s="1757"/>
      <c r="I72" s="1757"/>
      <c r="J72" s="259"/>
    </row>
    <row r="73" spans="2:10" s="153" customFormat="1" ht="0" hidden="1" customHeight="1" x14ac:dyDescent="0.25">
      <c r="B73" s="146"/>
      <c r="C73" s="146"/>
      <c r="D73" s="259"/>
      <c r="E73" s="259"/>
      <c r="F73" s="447"/>
      <c r="G73" s="447"/>
      <c r="H73" s="447"/>
      <c r="I73" s="447"/>
      <c r="J73" s="259"/>
    </row>
    <row r="74" spans="2:10" s="153" customFormat="1" ht="0" hidden="1" customHeight="1" x14ac:dyDescent="0.25">
      <c r="B74" s="146"/>
      <c r="C74" s="146"/>
      <c r="D74" s="259"/>
      <c r="E74" s="259"/>
      <c r="F74" s="447"/>
      <c r="G74" s="447"/>
      <c r="H74" s="447"/>
      <c r="I74" s="447"/>
      <c r="J74" s="259"/>
    </row>
    <row r="75" spans="2:10" s="153" customFormat="1" ht="0" hidden="1" customHeight="1" x14ac:dyDescent="0.25">
      <c r="B75" s="146"/>
      <c r="C75" s="146"/>
      <c r="D75" s="259"/>
      <c r="E75" s="259"/>
      <c r="F75" s="447"/>
      <c r="G75" s="447"/>
      <c r="H75" s="447"/>
      <c r="I75" s="447"/>
      <c r="J75" s="259"/>
    </row>
    <row r="76" spans="2:10" ht="0" hidden="1" customHeight="1" x14ac:dyDescent="0.25">
      <c r="F76" s="447"/>
      <c r="G76" s="447"/>
      <c r="H76" s="447"/>
      <c r="I76" s="447"/>
    </row>
    <row r="77" spans="2:10" ht="0" hidden="1" customHeight="1" x14ac:dyDescent="0.25">
      <c r="F77" s="447"/>
      <c r="G77" s="447"/>
      <c r="H77" s="447"/>
      <c r="I77" s="447"/>
    </row>
    <row r="78" spans="2:10" ht="0" hidden="1" customHeight="1" x14ac:dyDescent="0.25">
      <c r="F78" s="447"/>
      <c r="G78" s="447"/>
      <c r="H78" s="447"/>
      <c r="I78" s="447"/>
    </row>
    <row r="79" spans="2:10" ht="0" hidden="1" customHeight="1" x14ac:dyDescent="0.25">
      <c r="F79" s="447"/>
      <c r="G79" s="447"/>
      <c r="H79" s="447"/>
      <c r="I79" s="447"/>
    </row>
    <row r="80" spans="2:10" ht="0" hidden="1" customHeight="1" x14ac:dyDescent="0.25">
      <c r="F80" s="447"/>
      <c r="G80" s="447"/>
      <c r="H80" s="447"/>
      <c r="I80" s="447"/>
    </row>
    <row r="81" spans="6:9" ht="0" hidden="1" customHeight="1" x14ac:dyDescent="0.25">
      <c r="F81" s="447"/>
      <c r="G81" s="447"/>
      <c r="H81" s="447"/>
      <c r="I81" s="447"/>
    </row>
    <row r="82" spans="6:9" ht="0" hidden="1" customHeight="1" x14ac:dyDescent="0.25">
      <c r="F82" s="447"/>
      <c r="G82" s="447"/>
      <c r="H82" s="447"/>
      <c r="I82" s="447"/>
    </row>
    <row r="83" spans="6:9" ht="0" hidden="1" customHeight="1" x14ac:dyDescent="0.25">
      <c r="F83" s="447"/>
      <c r="G83" s="447"/>
      <c r="H83" s="447"/>
      <c r="I83" s="447"/>
    </row>
    <row r="84" spans="6:9" ht="0" hidden="1" customHeight="1" x14ac:dyDescent="0.25">
      <c r="F84" s="447"/>
      <c r="G84" s="447"/>
      <c r="H84" s="447"/>
      <c r="I84" s="447"/>
    </row>
    <row r="85" spans="6:9" ht="0" hidden="1" customHeight="1" x14ac:dyDescent="0.25">
      <c r="F85" s="447"/>
      <c r="G85" s="447"/>
      <c r="H85" s="447"/>
      <c r="I85" s="447"/>
    </row>
    <row r="86" spans="6:9" ht="0" hidden="1" customHeight="1" x14ac:dyDescent="0.25">
      <c r="F86" s="447"/>
      <c r="G86" s="447"/>
      <c r="H86" s="447"/>
      <c r="I86" s="447"/>
    </row>
    <row r="87" spans="6:9" ht="0" hidden="1" customHeight="1" x14ac:dyDescent="0.25">
      <c r="F87" s="447"/>
      <c r="G87" s="447"/>
      <c r="H87" s="447"/>
      <c r="I87" s="447"/>
    </row>
    <row r="88" spans="6:9" ht="0" hidden="1" customHeight="1" x14ac:dyDescent="0.25">
      <c r="F88" s="447"/>
      <c r="G88" s="447"/>
      <c r="H88" s="447"/>
      <c r="I88" s="447"/>
    </row>
    <row r="89" spans="6:9" ht="0" hidden="1" customHeight="1" x14ac:dyDescent="0.25"/>
    <row r="90" spans="6:9" ht="0" hidden="1" customHeight="1" x14ac:dyDescent="0.25"/>
    <row r="91" spans="6:9" ht="0" hidden="1" customHeight="1" x14ac:dyDescent="0.25"/>
    <row r="92" spans="6:9" ht="0" hidden="1" customHeight="1" x14ac:dyDescent="0.25"/>
    <row r="93" spans="6:9" ht="0" hidden="1" customHeight="1" x14ac:dyDescent="0.25"/>
    <row r="94" spans="6:9" ht="0" hidden="1" customHeight="1" x14ac:dyDescent="0.25"/>
    <row r="95" spans="6:9" ht="0" hidden="1" customHeight="1" x14ac:dyDescent="0.25"/>
    <row r="96" spans="6:9"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sheetData>
  <mergeCells count="1">
    <mergeCell ref="F3:I16"/>
  </mergeCells>
  <conditionalFormatting sqref="F89:I1048576">
    <cfRule type="cellIs" dxfId="3" priority="3" stopIfTrue="1" operator="equal">
      <formula>"Pass"</formula>
    </cfRule>
    <cfRule type="cellIs" dxfId="2" priority="4" stopIfTrue="1" operator="equal">
      <formula>"Fail"</formula>
    </cfRule>
  </conditionalFormatting>
  <conditionalFormatting sqref="F1:I2 F19:I88 F3">
    <cfRule type="cellIs" dxfId="1" priority="1" stopIfTrue="1" operator="equal">
      <formula>"Pass"</formula>
    </cfRule>
    <cfRule type="cellIs" dxfId="0" priority="2" stopIfTrue="1" operator="equal">
      <formula>"Fail"</formula>
    </cfRule>
  </conditionalFormatting>
  <dataValidations disablePrompts="1" count="4">
    <dataValidation type="list" allowBlank="1" showInputMessage="1" showErrorMessage="1" sqref="C12">
      <formula1>BankTypeNumeric</formula1>
    </dataValidation>
    <dataValidation type="list" showInputMessage="1" showErrorMessage="1" sqref="C10">
      <formula1>BankType</formula1>
    </dataValidation>
    <dataValidation type="list" allowBlank="1" showInputMessage="1" showErrorMessage="1" sqref="C11">
      <formula1>Group</formula1>
    </dataValidation>
    <dataValidation type="list" showInputMessage="1" showErrorMessage="1" sqref="C57:C58 C19:C53 C55 C7:C9">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EC72"/>
  </sheetPr>
  <dimension ref="A1:Y483"/>
  <sheetViews>
    <sheetView zoomScale="75" zoomScaleNormal="75" workbookViewId="0">
      <pane ySplit="1" topLeftCell="A2" activePane="bottomLeft" state="frozen"/>
      <selection activeCell="V16" sqref="V16"/>
      <selection pane="bottomLeft"/>
    </sheetView>
  </sheetViews>
  <sheetFormatPr defaultColWidth="0" defaultRowHeight="14.25" customHeight="1" zeroHeight="1" x14ac:dyDescent="0.25"/>
  <cols>
    <col min="1" max="1" width="1.7109375" style="436" customWidth="1"/>
    <col min="2" max="2" width="24.7109375" customWidth="1"/>
    <col min="3" max="3" width="70.7109375" customWidth="1"/>
    <col min="4" max="13" width="18.7109375" customWidth="1"/>
    <col min="14" max="21" width="18.85546875" customWidth="1"/>
    <col min="22" max="22" width="1.7109375" style="764" customWidth="1"/>
    <col min="23" max="25" width="0" style="438" hidden="1" customWidth="1"/>
    <col min="26" max="16384" width="16.85546875" style="438" hidden="1"/>
  </cols>
  <sheetData>
    <row r="1" spans="1:22" s="1898" customFormat="1" ht="30.75" customHeight="1" x14ac:dyDescent="0.55000000000000004">
      <c r="A1" s="2149" t="s">
        <v>1695</v>
      </c>
      <c r="B1" s="2150"/>
      <c r="C1" s="2151"/>
      <c r="D1" s="1567" t="str">
        <f>CONCATENATE("Reporting unit: ", 'General Info'!$C$7, " ", 'General Info'!$C$5)</f>
        <v xml:space="preserve">Reporting unit: 1 </v>
      </c>
      <c r="E1" s="2151"/>
      <c r="F1" s="2151"/>
      <c r="G1" s="2151"/>
      <c r="H1" s="2151"/>
      <c r="I1" s="2151"/>
      <c r="J1" s="2151"/>
      <c r="K1" s="2151"/>
      <c r="L1" s="2151"/>
      <c r="M1" s="2151"/>
      <c r="N1" s="2151"/>
      <c r="O1" s="2151"/>
      <c r="P1" s="1819"/>
      <c r="V1" s="1281"/>
    </row>
    <row r="2" spans="1:22" s="1898" customFormat="1" ht="50.25" customHeight="1" x14ac:dyDescent="0.25">
      <c r="A2" s="561" t="s">
        <v>1708</v>
      </c>
      <c r="B2" s="2152"/>
      <c r="C2" s="259"/>
      <c r="D2" s="259"/>
      <c r="E2" s="259"/>
      <c r="F2" s="259"/>
      <c r="G2" s="259"/>
      <c r="H2" s="259"/>
      <c r="I2" s="259"/>
      <c r="J2" s="259"/>
      <c r="K2" s="764"/>
      <c r="L2" s="764"/>
      <c r="N2" s="1819"/>
      <c r="O2" s="1819"/>
      <c r="P2" s="1819"/>
      <c r="V2" s="1281"/>
    </row>
    <row r="3" spans="1:22" s="764" customFormat="1" ht="84" customHeight="1" x14ac:dyDescent="0.25">
      <c r="A3" s="2026"/>
      <c r="B3" s="2148"/>
      <c r="C3" s="1931"/>
      <c r="D3" s="2153" t="s">
        <v>1734</v>
      </c>
      <c r="E3" s="2154" t="s">
        <v>860</v>
      </c>
      <c r="F3" s="2155" t="s">
        <v>1735</v>
      </c>
      <c r="G3" s="2155" t="s">
        <v>1696</v>
      </c>
      <c r="H3" s="2155" t="s">
        <v>1752</v>
      </c>
      <c r="I3" s="2155" t="s">
        <v>861</v>
      </c>
      <c r="J3" s="2156" t="s">
        <v>1736</v>
      </c>
      <c r="K3" s="2345" t="s">
        <v>1737</v>
      </c>
      <c r="L3" s="2346"/>
      <c r="M3" s="2345" t="s">
        <v>1738</v>
      </c>
      <c r="N3" s="2346"/>
      <c r="O3" s="2216" t="s">
        <v>1739</v>
      </c>
      <c r="P3" s="2217"/>
      <c r="Q3" s="2217"/>
      <c r="R3" s="2217"/>
      <c r="S3" s="1916" t="s">
        <v>1755</v>
      </c>
      <c r="T3" s="1916" t="s">
        <v>1756</v>
      </c>
      <c r="U3" s="1916" t="s">
        <v>1757</v>
      </c>
      <c r="V3" s="750"/>
    </row>
    <row r="4" spans="1:22" s="213" customFormat="1" ht="30" customHeight="1" x14ac:dyDescent="0.25">
      <c r="A4" s="555"/>
      <c r="B4" s="364"/>
      <c r="C4" s="2157" t="s">
        <v>1697</v>
      </c>
      <c r="D4" s="2158"/>
      <c r="E4" s="2158"/>
      <c r="F4" s="2159"/>
      <c r="G4" s="2159"/>
      <c r="H4" s="2160"/>
      <c r="I4" s="2160"/>
      <c r="J4" s="2161"/>
      <c r="K4" s="2347"/>
      <c r="L4" s="2347"/>
      <c r="M4" s="2347"/>
      <c r="N4" s="2347"/>
      <c r="O4" s="2348"/>
      <c r="P4" s="2349"/>
      <c r="Q4" s="2349"/>
      <c r="R4" s="2350"/>
      <c r="S4" s="1083" t="str">
        <f>IF(AND(ISNUMBER(D4), ISNUMBER($F4), ISNUMBER($G4)), IF(OR(D4&gt;$F4, D4&lt;$G4), "Fail", "Pass"), "")</f>
        <v/>
      </c>
      <c r="T4" s="1083" t="str">
        <f t="shared" ref="T4:T6" si="0">IF(AND(ISNUMBER(E4), ISNUMBER($F4), ISNUMBER($G4)), IF(OR(E4&gt;$F4, E4&lt;$G4), "Fail", "Pass"), "")</f>
        <v/>
      </c>
      <c r="U4" s="1128" t="str">
        <f>IF(AND(ISNUMBER(H4), ISNUMBER($F4), ISNUMBER($G4)), IF(OR(H4&gt;$F4, H4&lt;$G4), "Fail", "Pass"), "")</f>
        <v/>
      </c>
      <c r="V4" s="750"/>
    </row>
    <row r="5" spans="1:22" s="213" customFormat="1" ht="30" customHeight="1" x14ac:dyDescent="0.25">
      <c r="A5" s="555"/>
      <c r="B5" s="364"/>
      <c r="C5" s="2157" t="s">
        <v>1698</v>
      </c>
      <c r="D5" s="2018"/>
      <c r="E5" s="2018"/>
      <c r="F5" s="2019"/>
      <c r="G5" s="2159"/>
      <c r="H5" s="2160"/>
      <c r="I5" s="2160"/>
      <c r="J5" s="2162"/>
      <c r="K5" s="2339"/>
      <c r="L5" s="2339"/>
      <c r="M5" s="2339"/>
      <c r="N5" s="2339"/>
      <c r="O5" s="2340"/>
      <c r="P5" s="2340"/>
      <c r="Q5" s="2340"/>
      <c r="R5" s="2341"/>
      <c r="S5" s="822" t="str">
        <f>IF(AND(ISNUMBER(D5), ISNUMBER($F5), ISNUMBER($G5)), IF(OR(D5&gt;$F5, D5&lt;$G5), "Fail", "Pass"), "")</f>
        <v/>
      </c>
      <c r="T5" s="822" t="str">
        <f t="shared" si="0"/>
        <v/>
      </c>
      <c r="U5" s="1044" t="str">
        <f>IF(AND(ISNUMBER(H5), ISNUMBER($F5), ISNUMBER($G5)), IF(OR(H5&gt;$F5, H5&lt;$G5), "Fail", "Pass"), "")</f>
        <v/>
      </c>
      <c r="V5" s="750"/>
    </row>
    <row r="6" spans="1:22" s="213" customFormat="1" ht="30" customHeight="1" x14ac:dyDescent="0.25">
      <c r="A6" s="555"/>
      <c r="B6" s="41"/>
      <c r="C6" s="2163" t="s">
        <v>1699</v>
      </c>
      <c r="D6" s="2020"/>
      <c r="E6" s="2020"/>
      <c r="F6" s="2021"/>
      <c r="G6" s="2021"/>
      <c r="H6" s="2164"/>
      <c r="I6" s="2164"/>
      <c r="J6" s="2165"/>
      <c r="K6" s="2342"/>
      <c r="L6" s="2342"/>
      <c r="M6" s="2342"/>
      <c r="N6" s="2342"/>
      <c r="O6" s="2343"/>
      <c r="P6" s="2343"/>
      <c r="Q6" s="2343"/>
      <c r="R6" s="2344"/>
      <c r="S6" s="824" t="str">
        <f>IF(AND(ISNUMBER(D6), ISNUMBER($F6), ISNUMBER($G6)), IF(OR(D6&gt;$F6, D6&lt;$G6), "Fail", "Pass"), "")</f>
        <v/>
      </c>
      <c r="T6" s="824" t="str">
        <f t="shared" si="0"/>
        <v/>
      </c>
      <c r="U6" s="823" t="str">
        <f>IF(AND(ISNUMBER(H6), ISNUMBER($F6), ISNUMBER($G6)), IF(OR(H6&gt;$F6, H6&lt;$G6), "Fail", "Pass"), "")</f>
        <v/>
      </c>
      <c r="V6" s="750"/>
    </row>
    <row r="7" spans="1:22" s="626" customFormat="1" ht="15" customHeight="1" x14ac:dyDescent="0.25">
      <c r="A7" s="1805"/>
      <c r="B7" s="632"/>
      <c r="C7" s="632"/>
      <c r="D7" s="632"/>
      <c r="E7" s="632"/>
      <c r="F7" s="632"/>
      <c r="G7" s="632"/>
      <c r="H7" s="632"/>
      <c r="I7" s="632"/>
      <c r="J7" s="632"/>
      <c r="K7" s="632"/>
      <c r="L7" s="632"/>
      <c r="M7" s="632"/>
      <c r="N7" s="632"/>
      <c r="O7" s="632"/>
      <c r="P7" s="632"/>
      <c r="V7" s="1353"/>
    </row>
    <row r="8" spans="1:22" s="267" customFormat="1" ht="45" customHeight="1" x14ac:dyDescent="0.25">
      <c r="A8" s="2022" t="s">
        <v>1709</v>
      </c>
      <c r="B8" s="2166"/>
      <c r="V8" s="757"/>
    </row>
    <row r="9" spans="1:22" s="339" customFormat="1" ht="75" customHeight="1" x14ac:dyDescent="0.25">
      <c r="A9" s="812"/>
      <c r="B9" s="2338"/>
      <c r="C9" s="2338"/>
      <c r="D9" s="2338"/>
      <c r="E9" s="2338"/>
      <c r="F9" s="2189"/>
      <c r="G9" s="2190" t="s">
        <v>1751</v>
      </c>
      <c r="H9" s="1626"/>
      <c r="V9" s="811"/>
    </row>
    <row r="10" spans="1:22" s="339" customFormat="1" ht="15" customHeight="1" x14ac:dyDescent="0.25">
      <c r="A10" s="812"/>
      <c r="B10" s="354" t="s">
        <v>1700</v>
      </c>
      <c r="C10" s="354"/>
      <c r="D10" s="354"/>
      <c r="E10" s="354"/>
      <c r="F10" s="354"/>
      <c r="G10" s="2191"/>
      <c r="H10" s="1626"/>
      <c r="V10" s="811"/>
    </row>
    <row r="11" spans="1:22" s="339" customFormat="1" ht="15" customHeight="1" x14ac:dyDescent="0.25">
      <c r="A11" s="812"/>
      <c r="B11" s="2023" t="s">
        <v>1701</v>
      </c>
      <c r="C11" s="354"/>
      <c r="D11" s="354"/>
      <c r="E11" s="354"/>
      <c r="F11" s="354"/>
      <c r="G11" s="2192"/>
      <c r="H11" s="1626"/>
      <c r="V11" s="811"/>
    </row>
    <row r="12" spans="1:22" s="339" customFormat="1" ht="15" customHeight="1" x14ac:dyDescent="0.25">
      <c r="A12" s="812"/>
      <c r="B12" s="354" t="s">
        <v>1702</v>
      </c>
      <c r="C12" s="354"/>
      <c r="D12" s="354"/>
      <c r="E12" s="354"/>
      <c r="F12" s="354"/>
      <c r="G12" s="2193"/>
      <c r="H12" s="1626"/>
      <c r="V12" s="811"/>
    </row>
    <row r="13" spans="1:22" s="339" customFormat="1" ht="15" customHeight="1" x14ac:dyDescent="0.25">
      <c r="A13" s="812"/>
      <c r="B13" s="2023" t="s">
        <v>1703</v>
      </c>
      <c r="C13" s="354"/>
      <c r="D13" s="354"/>
      <c r="E13" s="354"/>
      <c r="F13" s="354"/>
      <c r="G13" s="2194"/>
      <c r="H13" s="1626"/>
      <c r="V13" s="811"/>
    </row>
    <row r="14" spans="1:22" s="339" customFormat="1" ht="15" customHeight="1" x14ac:dyDescent="0.25">
      <c r="A14" s="812"/>
      <c r="B14" s="2024" t="s">
        <v>1704</v>
      </c>
      <c r="C14" s="2024"/>
      <c r="D14" s="2024"/>
      <c r="E14" s="2024"/>
      <c r="F14" s="2024"/>
      <c r="G14" s="2195" t="str">
        <f t="shared" ref="G14:G15" si="1">IF(AND(ISNUMBER(G10),ISNUMBER(G12)),1.4*(G10+G12),"")</f>
        <v/>
      </c>
      <c r="H14" s="1626"/>
      <c r="V14" s="811"/>
    </row>
    <row r="15" spans="1:22" s="339" customFormat="1" ht="15" customHeight="1" x14ac:dyDescent="0.25">
      <c r="A15" s="812"/>
      <c r="B15" s="2025" t="s">
        <v>1705</v>
      </c>
      <c r="C15" s="2167"/>
      <c r="D15" s="2167"/>
      <c r="E15" s="2167"/>
      <c r="F15" s="2167"/>
      <c r="G15" s="2196" t="str">
        <f t="shared" si="1"/>
        <v/>
      </c>
      <c r="H15" s="1626"/>
      <c r="V15" s="811"/>
    </row>
    <row r="16" spans="1:22" x14ac:dyDescent="0.25">
      <c r="A16" s="1590"/>
      <c r="B16" s="772"/>
      <c r="C16" s="772"/>
      <c r="D16" s="772"/>
      <c r="E16" s="772"/>
      <c r="F16" s="772"/>
      <c r="G16" s="772"/>
      <c r="H16" s="772"/>
      <c r="I16" s="772"/>
      <c r="J16" s="772"/>
      <c r="K16" s="772"/>
      <c r="L16" s="772"/>
      <c r="M16" s="772"/>
      <c r="N16" s="772"/>
      <c r="O16" s="772"/>
      <c r="P16" s="772"/>
      <c r="Q16" s="772"/>
      <c r="R16" s="772"/>
      <c r="S16" s="772"/>
      <c r="T16" s="772"/>
      <c r="U16" s="772"/>
      <c r="V16" s="1353"/>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sheetData>
  <mergeCells count="14">
    <mergeCell ref="K3:L3"/>
    <mergeCell ref="M3:N3"/>
    <mergeCell ref="O3:R3"/>
    <mergeCell ref="K4:L4"/>
    <mergeCell ref="M4:N4"/>
    <mergeCell ref="O4:R4"/>
    <mergeCell ref="B9:C9"/>
    <mergeCell ref="K5:L5"/>
    <mergeCell ref="M5:N5"/>
    <mergeCell ref="O5:R5"/>
    <mergeCell ref="K6:L6"/>
    <mergeCell ref="M6:N6"/>
    <mergeCell ref="O6:R6"/>
    <mergeCell ref="D9:E9"/>
  </mergeCells>
  <conditionalFormatting sqref="S4:U6">
    <cfRule type="cellIs" dxfId="50" priority="1" stopIfTrue="1" operator="equal">
      <formula>"Pass"</formula>
    </cfRule>
    <cfRule type="cellIs" dxfId="49" priority="2" stopIfTrue="1" operator="equal">
      <formula>"Fail"</formula>
    </cfRule>
  </conditionalFormatting>
  <dataValidations count="2">
    <dataValidation type="list" allowBlank="1" showInputMessage="1" showErrorMessage="1" sqref="K4:N6">
      <formula1>YesNo</formula1>
    </dataValidation>
    <dataValidation type="list" allowBlank="1" showInputMessage="1" showErrorMessage="1" sqref="J4:J6">
      <formula1>LRPanelMfrequencyO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2" max="1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431"/>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418" customWidth="1"/>
    <col min="2" max="2" width="72.7109375" style="213" customWidth="1"/>
    <col min="3" max="3" width="14.7109375" style="213" customWidth="1"/>
    <col min="4" max="6" width="17.7109375" style="213" customWidth="1"/>
    <col min="7" max="7" width="17.7109375" style="213" hidden="1" customWidth="1"/>
    <col min="8" max="10" width="17.7109375" style="213" customWidth="1"/>
    <col min="11" max="11" width="17.7109375" style="213" hidden="1" customWidth="1"/>
    <col min="12" max="15" width="17.7109375" style="213" customWidth="1"/>
    <col min="16" max="16" width="1.7109375" style="252" customWidth="1"/>
    <col min="17" max="17" width="16.85546875" style="184" hidden="1" customWidth="1"/>
    <col min="18" max="18" width="65.140625" style="184" hidden="1" customWidth="1"/>
    <col min="19" max="16384" width="16.85546875" style="184" hidden="1"/>
  </cols>
  <sheetData>
    <row r="1" spans="1:18" s="1534" customFormat="1" ht="30" customHeight="1" x14ac:dyDescent="0.55000000000000004">
      <c r="A1" s="1532" t="s">
        <v>11</v>
      </c>
      <c r="B1" s="1956"/>
      <c r="C1" s="1567" t="str">
        <f>CONCATENATE("Reporting unit: ", 'General Info'!$C$7, " ", 'General Info'!$C$5)</f>
        <v xml:space="preserve">Reporting unit: 1 </v>
      </c>
      <c r="D1" s="1957"/>
      <c r="E1" s="1957"/>
      <c r="F1" s="1957"/>
      <c r="G1" s="1957"/>
      <c r="H1" s="1953"/>
      <c r="I1" s="1953"/>
      <c r="J1" s="1955"/>
      <c r="K1" s="1955"/>
      <c r="L1" s="1955"/>
      <c r="M1" s="1953"/>
      <c r="N1" s="1955"/>
      <c r="O1" s="1955"/>
      <c r="P1" s="1533"/>
      <c r="R1" s="1488"/>
    </row>
    <row r="2" spans="1:18" s="213" customFormat="1" ht="30" customHeight="1" x14ac:dyDescent="0.35">
      <c r="A2" s="1487" t="s">
        <v>180</v>
      </c>
      <c r="B2" s="1953"/>
      <c r="C2" s="1953"/>
      <c r="D2" s="1953"/>
      <c r="E2" s="1953"/>
      <c r="F2" s="1953"/>
      <c r="G2" s="1953"/>
      <c r="H2" s="1953"/>
      <c r="I2" s="1953"/>
      <c r="J2" s="1953"/>
      <c r="K2" s="1958"/>
      <c r="L2" s="1958"/>
      <c r="M2" s="1958"/>
      <c r="N2" s="1958"/>
      <c r="O2" s="1958"/>
      <c r="P2" s="1489"/>
      <c r="R2" s="1461"/>
    </row>
    <row r="3" spans="1:18" s="213" customFormat="1" ht="15" customHeight="1" x14ac:dyDescent="0.25">
      <c r="A3" s="566"/>
      <c r="B3" s="222"/>
      <c r="C3" s="222"/>
      <c r="D3" s="222"/>
      <c r="E3" s="222"/>
      <c r="F3" s="222"/>
      <c r="G3" s="222"/>
      <c r="H3" s="222"/>
      <c r="I3" s="222"/>
      <c r="J3" s="222"/>
      <c r="K3" s="222"/>
      <c r="L3" s="222"/>
      <c r="M3" s="222"/>
      <c r="N3" s="222"/>
      <c r="O3" s="222"/>
      <c r="P3" s="676"/>
      <c r="R3" s="222"/>
    </row>
    <row r="4" spans="1:18" s="213" customFormat="1" ht="30" customHeight="1" x14ac:dyDescent="0.25">
      <c r="A4" s="566"/>
      <c r="B4" s="2366"/>
      <c r="C4" s="2352" t="s">
        <v>172</v>
      </c>
      <c r="D4" s="2362" t="s">
        <v>150</v>
      </c>
      <c r="E4" s="2363"/>
      <c r="F4" s="2363"/>
      <c r="G4" s="222"/>
      <c r="H4" s="2356" t="s">
        <v>213</v>
      </c>
      <c r="I4" s="2357"/>
      <c r="J4" s="2358"/>
      <c r="K4" s="222"/>
      <c r="L4" s="2359" t="s">
        <v>214</v>
      </c>
      <c r="M4" s="2359"/>
      <c r="N4" s="2359"/>
      <c r="O4" s="2359"/>
      <c r="P4" s="676"/>
      <c r="R4" s="222"/>
    </row>
    <row r="5" spans="1:18" s="213" customFormat="1" ht="30" customHeight="1" x14ac:dyDescent="0.25">
      <c r="A5" s="566"/>
      <c r="B5" s="2367"/>
      <c r="C5" s="2353"/>
      <c r="D5" s="1053" t="s">
        <v>215</v>
      </c>
      <c r="E5" s="1959" t="s">
        <v>227</v>
      </c>
      <c r="F5" s="1947" t="s">
        <v>158</v>
      </c>
      <c r="G5" s="222"/>
      <c r="H5" s="1960" t="s">
        <v>215</v>
      </c>
      <c r="I5" s="1959" t="s">
        <v>227</v>
      </c>
      <c r="J5" s="1493" t="s">
        <v>216</v>
      </c>
      <c r="K5" s="222"/>
      <c r="L5" s="1053" t="s">
        <v>215</v>
      </c>
      <c r="M5" s="1959" t="s">
        <v>227</v>
      </c>
      <c r="N5" s="1959" t="s">
        <v>216</v>
      </c>
      <c r="O5" s="1947" t="s">
        <v>193</v>
      </c>
      <c r="P5" s="676"/>
      <c r="R5" s="222"/>
    </row>
    <row r="6" spans="1:18" s="213" customFormat="1" ht="45" customHeight="1" x14ac:dyDescent="0.25">
      <c r="A6" s="566"/>
      <c r="B6" s="1464" t="s">
        <v>228</v>
      </c>
      <c r="C6" s="226" t="s">
        <v>325</v>
      </c>
      <c r="D6" s="224"/>
      <c r="E6" s="224"/>
      <c r="F6" s="1535"/>
      <c r="G6" s="222"/>
      <c r="H6" s="1494"/>
      <c r="I6" s="1495"/>
      <c r="J6" s="1496">
        <v>1</v>
      </c>
      <c r="K6" s="222"/>
      <c r="L6" s="1961"/>
      <c r="M6" s="1495"/>
      <c r="N6" s="1368" t="str">
        <f>IF(AND(ISNUMBER(F6),ISNUMBER(J6)),SUM(F6)*J6,"")</f>
        <v/>
      </c>
      <c r="O6" s="623" t="str">
        <f>IF(ISNUMBER(N6),SUM(N6),"")</f>
        <v/>
      </c>
      <c r="P6" s="676"/>
      <c r="R6" s="1536" t="s">
        <v>408</v>
      </c>
    </row>
    <row r="7" spans="1:18" s="213" customFormat="1" ht="15" customHeight="1" x14ac:dyDescent="0.25">
      <c r="A7" s="566"/>
      <c r="B7" s="53" t="str">
        <f>CONCATENATE("Check: row ", ROW(B6), " ≤ ", ADDRESS(ROW('General Info'!E60), COLUMN('General Info'!E60), 4), " + ", ADDRESS(ROW('General Info'!E63), COLUMN('General Info'!E63), 4), " + ", ADDRESS(ROW('General Info'!E68), COLUMN('General Info'!E68), 4), " in the General Info worksheet")</f>
        <v>Check: row 6 ≤ E60 + E63 + E68 in the General Info worksheet</v>
      </c>
      <c r="C7" s="224"/>
      <c r="D7" s="224"/>
      <c r="E7" s="224"/>
      <c r="F7" s="1044" t="str">
        <f>IF(AND(ISNUMBER(F6), ISNUMBER('General Info'!E60), ISNUMBER('General Info'!E63), ISNUMBER('General Info'!E68)), IF(F6&lt;=SUM('General Info'!E60,'General Info'!E63,'General Info'!E68), "Pass", "Fail"), "")</f>
        <v/>
      </c>
      <c r="G7" s="222"/>
      <c r="H7" s="1497"/>
      <c r="I7" s="224"/>
      <c r="J7" s="1498"/>
      <c r="K7" s="222"/>
      <c r="L7" s="54"/>
      <c r="M7" s="224"/>
      <c r="N7" s="224"/>
      <c r="O7" s="225"/>
      <c r="P7" s="676"/>
      <c r="R7" s="222"/>
    </row>
    <row r="8" spans="1:18" s="213" customFormat="1" ht="28.5" x14ac:dyDescent="0.25">
      <c r="A8" s="566"/>
      <c r="B8" s="1460" t="s">
        <v>234</v>
      </c>
      <c r="C8" s="226" t="s">
        <v>326</v>
      </c>
      <c r="D8" s="224"/>
      <c r="E8" s="224"/>
      <c r="F8" s="227"/>
      <c r="G8" s="222"/>
      <c r="H8" s="1497"/>
      <c r="I8" s="224"/>
      <c r="J8" s="1499">
        <v>1</v>
      </c>
      <c r="K8" s="222"/>
      <c r="L8" s="54"/>
      <c r="M8" s="224"/>
      <c r="N8" s="34" t="str">
        <f>IF(AND(ISNUMBER(F8),ISNUMBER(J8)),SUM(F8)*J8,"")</f>
        <v/>
      </c>
      <c r="O8" s="10" t="str">
        <f>IF(ISNUMBER(N8),SUM(N8),"")</f>
        <v/>
      </c>
      <c r="P8" s="676"/>
      <c r="R8" s="1536" t="s">
        <v>408</v>
      </c>
    </row>
    <row r="9" spans="1:18" s="213" customFormat="1" ht="28.5" x14ac:dyDescent="0.25">
      <c r="A9" s="566"/>
      <c r="B9" s="1460" t="s">
        <v>181</v>
      </c>
      <c r="C9" s="226" t="s">
        <v>327</v>
      </c>
      <c r="D9" s="46"/>
      <c r="E9" s="46"/>
      <c r="F9" s="227"/>
      <c r="G9" s="222"/>
      <c r="H9" s="1500">
        <v>0.95</v>
      </c>
      <c r="I9" s="56">
        <v>0.95</v>
      </c>
      <c r="J9" s="1499">
        <v>1</v>
      </c>
      <c r="K9" s="222"/>
      <c r="L9" s="223" t="str">
        <f>IF(AND(ISNUMBER(D9),ISNUMBER(H9)), D9*H9, "")</f>
        <v/>
      </c>
      <c r="M9" s="34" t="str">
        <f>IF(AND(ISNUMBER(E9),ISNUMBER(I9)), E9*I9, "")</f>
        <v/>
      </c>
      <c r="N9" s="34" t="str">
        <f>IF(AND(ISNUMBER(F9),ISNUMBER(J9)),SUM(F9)*J9,"")</f>
        <v/>
      </c>
      <c r="O9" s="10" t="str">
        <f>IF(AND(ISNUMBER(L9),ISNUMBER(M9),ISNUMBER(N9)), SUM(L9:N9), "")</f>
        <v/>
      </c>
      <c r="P9" s="676"/>
      <c r="R9" s="1536" t="s">
        <v>408</v>
      </c>
    </row>
    <row r="10" spans="1:18" s="213" customFormat="1" ht="15" customHeight="1" x14ac:dyDescent="0.25">
      <c r="A10" s="566"/>
      <c r="B10" s="224"/>
      <c r="C10" s="224"/>
      <c r="D10" s="224"/>
      <c r="E10" s="224"/>
      <c r="F10" s="225"/>
      <c r="G10" s="222"/>
      <c r="H10" s="1497"/>
      <c r="I10" s="224"/>
      <c r="J10" s="1498"/>
      <c r="K10" s="222"/>
      <c r="L10" s="54"/>
      <c r="M10" s="224"/>
      <c r="N10" s="224"/>
      <c r="O10" s="225"/>
      <c r="P10" s="676"/>
      <c r="R10" s="222"/>
    </row>
    <row r="11" spans="1:18" s="213" customFormat="1" ht="30" customHeight="1" x14ac:dyDescent="0.25">
      <c r="A11" s="566"/>
      <c r="B11" s="1460" t="s">
        <v>182</v>
      </c>
      <c r="C11" s="226" t="s">
        <v>328</v>
      </c>
      <c r="D11" s="46"/>
      <c r="E11" s="46"/>
      <c r="F11" s="227"/>
      <c r="G11" s="222"/>
      <c r="H11" s="1500">
        <v>0.9</v>
      </c>
      <c r="I11" s="56">
        <v>0.9</v>
      </c>
      <c r="J11" s="1499">
        <v>1</v>
      </c>
      <c r="K11" s="222"/>
      <c r="L11" s="223" t="str">
        <f>IF(AND(ISNUMBER(D11),ISNUMBER(H11)), D11*H11, "")</f>
        <v/>
      </c>
      <c r="M11" s="34" t="str">
        <f>IF(AND(ISNUMBER(E11),ISNUMBER(I11)), E11*I11, "")</f>
        <v/>
      </c>
      <c r="N11" s="34" t="str">
        <f>IF(AND(ISNUMBER(F11),ISNUMBER(J11)),SUM(F11)*J11,"")</f>
        <v/>
      </c>
      <c r="O11" s="10" t="str">
        <f>IF(AND(ISNUMBER(L11),ISNUMBER(M11),ISNUMBER(N11)), SUM(L11:N11), "")</f>
        <v/>
      </c>
      <c r="P11" s="676"/>
      <c r="R11" s="1536" t="s">
        <v>408</v>
      </c>
    </row>
    <row r="12" spans="1:18" s="213" customFormat="1" ht="15" customHeight="1" x14ac:dyDescent="0.25">
      <c r="A12" s="566"/>
      <c r="B12" s="224"/>
      <c r="C12" s="224"/>
      <c r="D12" s="224"/>
      <c r="E12" s="224"/>
      <c r="F12" s="225"/>
      <c r="G12" s="222"/>
      <c r="H12" s="1497"/>
      <c r="I12" s="224"/>
      <c r="J12" s="1498"/>
      <c r="K12" s="222"/>
      <c r="L12" s="54"/>
      <c r="M12" s="224"/>
      <c r="N12" s="224"/>
      <c r="O12" s="225"/>
      <c r="P12" s="676"/>
      <c r="R12" s="222"/>
    </row>
    <row r="13" spans="1:18" s="213" customFormat="1" ht="15" customHeight="1" x14ac:dyDescent="0.25">
      <c r="A13" s="566"/>
      <c r="B13" s="1460" t="s">
        <v>183</v>
      </c>
      <c r="C13" s="226" t="s">
        <v>329</v>
      </c>
      <c r="D13" s="46"/>
      <c r="E13" s="46"/>
      <c r="F13" s="227"/>
      <c r="G13" s="222"/>
      <c r="H13" s="1497"/>
      <c r="I13" s="224"/>
      <c r="J13" s="1498"/>
      <c r="K13" s="222"/>
      <c r="L13" s="54"/>
      <c r="M13" s="224"/>
      <c r="N13" s="224"/>
      <c r="O13" s="225"/>
      <c r="P13" s="676"/>
      <c r="R13" s="1536" t="s">
        <v>408</v>
      </c>
    </row>
    <row r="14" spans="1:18" s="213" customFormat="1" ht="15" customHeight="1" x14ac:dyDescent="0.25">
      <c r="A14" s="566"/>
      <c r="B14" s="1459" t="s">
        <v>184</v>
      </c>
      <c r="C14" s="224"/>
      <c r="D14" s="46"/>
      <c r="E14" s="46"/>
      <c r="F14" s="227"/>
      <c r="G14" s="222"/>
      <c r="H14" s="1500">
        <v>0.5</v>
      </c>
      <c r="I14" s="56">
        <v>0.5</v>
      </c>
      <c r="J14" s="1499">
        <v>1</v>
      </c>
      <c r="K14" s="222"/>
      <c r="L14" s="223" t="str">
        <f t="shared" ref="L14:M16" si="0">IF(AND(ISNUMBER(D14),ISNUMBER(H14)), D14*H14, "")</f>
        <v/>
      </c>
      <c r="M14" s="34" t="str">
        <f t="shared" si="0"/>
        <v/>
      </c>
      <c r="N14" s="34" t="str">
        <f>IF(AND(ISNUMBER(F14),ISNUMBER(J14)),SUM(F14)*J14,"")</f>
        <v/>
      </c>
      <c r="O14" s="10" t="str">
        <f>IF(AND(ISNUMBER(L14),ISNUMBER(M14),ISNUMBER(N14)), SUM(L14:N14), "")</f>
        <v/>
      </c>
      <c r="P14" s="676"/>
      <c r="R14" s="222"/>
    </row>
    <row r="15" spans="1:18" s="213" customFormat="1" ht="15" customHeight="1" x14ac:dyDescent="0.25">
      <c r="A15" s="566"/>
      <c r="B15" s="1459" t="s">
        <v>185</v>
      </c>
      <c r="C15" s="224"/>
      <c r="D15" s="46"/>
      <c r="E15" s="46"/>
      <c r="F15" s="227"/>
      <c r="G15" s="222"/>
      <c r="H15" s="1500">
        <v>0.5</v>
      </c>
      <c r="I15" s="56">
        <v>0.5</v>
      </c>
      <c r="J15" s="1499">
        <v>1</v>
      </c>
      <c r="K15" s="222"/>
      <c r="L15" s="223" t="str">
        <f t="shared" si="0"/>
        <v/>
      </c>
      <c r="M15" s="34" t="str">
        <f t="shared" si="0"/>
        <v/>
      </c>
      <c r="N15" s="34" t="str">
        <f t="shared" ref="N15" si="1">IF(AND(ISNUMBER(F15),ISNUMBER(J15)),SUM(F15)*J15,"")</f>
        <v/>
      </c>
      <c r="O15" s="10" t="str">
        <f>IF(AND(ISNUMBER(L15),ISNUMBER(M15),ISNUMBER(N15)), SUM(L15:N15), "")</f>
        <v/>
      </c>
      <c r="P15" s="676"/>
      <c r="R15" s="222"/>
    </row>
    <row r="16" spans="1:18" s="213" customFormat="1" ht="15" customHeight="1" x14ac:dyDescent="0.25">
      <c r="A16" s="566"/>
      <c r="B16" s="1459" t="s">
        <v>229</v>
      </c>
      <c r="C16" s="224"/>
      <c r="D16" s="46"/>
      <c r="E16" s="46"/>
      <c r="F16" s="227"/>
      <c r="G16" s="222"/>
      <c r="H16" s="1500">
        <v>0.5</v>
      </c>
      <c r="I16" s="56">
        <v>0.5</v>
      </c>
      <c r="J16" s="1499">
        <v>1</v>
      </c>
      <c r="K16" s="222"/>
      <c r="L16" s="223" t="str">
        <f t="shared" si="0"/>
        <v/>
      </c>
      <c r="M16" s="34" t="str">
        <f t="shared" si="0"/>
        <v/>
      </c>
      <c r="N16" s="34" t="str">
        <f t="shared" ref="N16" si="2">IF(AND(ISNUMBER(F16),ISNUMBER(J16)),SUM(F16)*J16,"")</f>
        <v/>
      </c>
      <c r="O16" s="10" t="str">
        <f>IF(AND(ISNUMBER(L16),ISNUMBER(M16),ISNUMBER(N16)), SUM(L16:N16), "")</f>
        <v/>
      </c>
      <c r="P16" s="676"/>
      <c r="R16" s="222"/>
    </row>
    <row r="17" spans="1:18" s="213" customFormat="1" ht="15" customHeight="1" x14ac:dyDescent="0.25">
      <c r="A17" s="566"/>
      <c r="B17" s="224"/>
      <c r="C17" s="224"/>
      <c r="D17" s="224"/>
      <c r="E17" s="224"/>
      <c r="F17" s="225"/>
      <c r="G17" s="222"/>
      <c r="H17" s="1497"/>
      <c r="I17" s="224"/>
      <c r="J17" s="1498"/>
      <c r="K17" s="222"/>
      <c r="L17" s="54"/>
      <c r="M17" s="224"/>
      <c r="N17" s="224"/>
      <c r="O17" s="225"/>
      <c r="P17" s="676"/>
      <c r="R17" s="222"/>
    </row>
    <row r="18" spans="1:18" s="213" customFormat="1" ht="15" customHeight="1" x14ac:dyDescent="0.25">
      <c r="A18" s="566"/>
      <c r="B18" s="224"/>
      <c r="C18" s="224"/>
      <c r="D18" s="224"/>
      <c r="E18" s="224"/>
      <c r="F18" s="225"/>
      <c r="G18" s="222"/>
      <c r="H18" s="1497"/>
      <c r="I18" s="224"/>
      <c r="J18" s="1498"/>
      <c r="K18" s="222"/>
      <c r="L18" s="54"/>
      <c r="M18" s="224"/>
      <c r="N18" s="224"/>
      <c r="O18" s="225"/>
      <c r="P18" s="676"/>
      <c r="R18" s="222"/>
    </row>
    <row r="19" spans="1:18" s="213" customFormat="1" ht="15" customHeight="1" x14ac:dyDescent="0.25">
      <c r="A19" s="566"/>
      <c r="B19" s="53" t="str">
        <f>CONCATENATE("Check: sum of rows ", ROW(B14)," to row ", ROW(B16), " = row ", ROW(B13), " for each column")</f>
        <v>Check: sum of rows 14 to row 16 = row 13 for each column</v>
      </c>
      <c r="C19" s="224"/>
      <c r="D19" s="1044" t="str">
        <f>IF(AND(ISNUMBER(D13), ISNUMBER(D14), ISNUMBER(D15), ISNUMBER(D16)), IF(SUM(D14:D16)=D13, "Pass", "Fail"), "")</f>
        <v/>
      </c>
      <c r="E19" s="1044" t="str">
        <f>IF(AND(ISNUMBER(E13), ISNUMBER(E14), ISNUMBER(E15), ISNUMBER(E16)), IF(SUM(E14:E16)=E13, "Pass", "Fail"), "")</f>
        <v/>
      </c>
      <c r="F19" s="1044" t="str">
        <f>IF(AND(ISNUMBER(F13), ISNUMBER(F14), ISNUMBER(F15), ISNUMBER(F16)), IF(SUM(F14:F16)=F13, "Pass", "Fail"), "")</f>
        <v/>
      </c>
      <c r="G19" s="222"/>
      <c r="H19" s="1497"/>
      <c r="I19" s="224"/>
      <c r="J19" s="1498"/>
      <c r="K19" s="222"/>
      <c r="L19" s="54"/>
      <c r="M19" s="224"/>
      <c r="N19" s="224"/>
      <c r="O19" s="225"/>
      <c r="P19" s="676"/>
      <c r="R19" s="222"/>
    </row>
    <row r="20" spans="1:18" s="213" customFormat="1" ht="30" customHeight="1" x14ac:dyDescent="0.25">
      <c r="A20" s="566"/>
      <c r="B20" s="1460" t="s">
        <v>186</v>
      </c>
      <c r="C20" s="226" t="s">
        <v>330</v>
      </c>
      <c r="D20" s="46"/>
      <c r="E20" s="46"/>
      <c r="F20" s="227"/>
      <c r="G20" s="222"/>
      <c r="H20" s="1497"/>
      <c r="I20" s="224"/>
      <c r="J20" s="1498"/>
      <c r="K20" s="222"/>
      <c r="L20" s="54"/>
      <c r="M20" s="224"/>
      <c r="N20" s="224"/>
      <c r="O20" s="225"/>
      <c r="P20" s="676"/>
      <c r="R20" s="1536" t="s">
        <v>408</v>
      </c>
    </row>
    <row r="21" spans="1:18" s="213" customFormat="1" ht="15" customHeight="1" x14ac:dyDescent="0.25">
      <c r="A21" s="566"/>
      <c r="B21" s="1459" t="s">
        <v>184</v>
      </c>
      <c r="C21" s="224"/>
      <c r="D21" s="46"/>
      <c r="E21" s="46"/>
      <c r="F21" s="227"/>
      <c r="G21" s="222"/>
      <c r="H21" s="1500">
        <v>0.5</v>
      </c>
      <c r="I21" s="56">
        <v>0.5</v>
      </c>
      <c r="J21" s="1499">
        <v>1</v>
      </c>
      <c r="K21" s="222"/>
      <c r="L21" s="223" t="str">
        <f t="shared" ref="L21:M23" si="3">IF(AND(ISNUMBER(D21),ISNUMBER(H21)), D21*H21, "")</f>
        <v/>
      </c>
      <c r="M21" s="34" t="str">
        <f t="shared" si="3"/>
        <v/>
      </c>
      <c r="N21" s="34" t="str">
        <f>IF(AND(ISNUMBER(F21),ISNUMBER(J21)),SUM(F21)*J21,"")</f>
        <v/>
      </c>
      <c r="O21" s="10" t="str">
        <f>IF(AND(ISNUMBER(L21),ISNUMBER(M21),ISNUMBER(N21)), SUM(L21:N21), "")</f>
        <v/>
      </c>
      <c r="P21" s="676"/>
      <c r="R21" s="222"/>
    </row>
    <row r="22" spans="1:18" s="213" customFormat="1" ht="15" customHeight="1" x14ac:dyDescent="0.25">
      <c r="A22" s="566"/>
      <c r="B22" s="1459" t="s">
        <v>185</v>
      </c>
      <c r="C22" s="224"/>
      <c r="D22" s="46"/>
      <c r="E22" s="46"/>
      <c r="F22" s="227"/>
      <c r="G22" s="222"/>
      <c r="H22" s="1500">
        <v>0</v>
      </c>
      <c r="I22" s="56">
        <v>0.5</v>
      </c>
      <c r="J22" s="1499">
        <v>1</v>
      </c>
      <c r="K22" s="222"/>
      <c r="L22" s="223" t="str">
        <f t="shared" si="3"/>
        <v/>
      </c>
      <c r="M22" s="34" t="str">
        <f t="shared" si="3"/>
        <v/>
      </c>
      <c r="N22" s="34" t="str">
        <f t="shared" ref="N22" si="4">IF(AND(ISNUMBER(F22),ISNUMBER(J22)),SUM(F22)*J22,"")</f>
        <v/>
      </c>
      <c r="O22" s="10" t="str">
        <f>IF(AND(ISNUMBER(L22),ISNUMBER(M22),ISNUMBER(N22)), SUM(L22:N22), "")</f>
        <v/>
      </c>
      <c r="P22" s="676"/>
      <c r="R22" s="222"/>
    </row>
    <row r="23" spans="1:18" s="213" customFormat="1" ht="15" customHeight="1" x14ac:dyDescent="0.25">
      <c r="A23" s="566"/>
      <c r="B23" s="1459" t="s">
        <v>229</v>
      </c>
      <c r="C23" s="224"/>
      <c r="D23" s="46"/>
      <c r="E23" s="46"/>
      <c r="F23" s="227"/>
      <c r="G23" s="222"/>
      <c r="H23" s="1500">
        <v>0</v>
      </c>
      <c r="I23" s="56">
        <v>0.5</v>
      </c>
      <c r="J23" s="1499">
        <v>1</v>
      </c>
      <c r="K23" s="222"/>
      <c r="L23" s="223" t="str">
        <f t="shared" si="3"/>
        <v/>
      </c>
      <c r="M23" s="34" t="str">
        <f t="shared" si="3"/>
        <v/>
      </c>
      <c r="N23" s="34" t="str">
        <f t="shared" ref="N23" si="5">IF(AND(ISNUMBER(F23),ISNUMBER(J23)),SUM(F23)*J23,"")</f>
        <v/>
      </c>
      <c r="O23" s="10" t="str">
        <f>IF(AND(ISNUMBER(L23),ISNUMBER(M23),ISNUMBER(N23)), SUM(L23:N23), "")</f>
        <v/>
      </c>
      <c r="P23" s="676"/>
      <c r="R23" s="222"/>
    </row>
    <row r="24" spans="1:18" s="213" customFormat="1" ht="15" customHeight="1" x14ac:dyDescent="0.25">
      <c r="A24" s="566"/>
      <c r="B24" s="53" t="str">
        <f>CONCATENATE("Check: sum of row ", ROW(B21)," to row ", ROW(B23), " = row ", ROW(B20), " for each column")</f>
        <v>Check: sum of row 21 to row 23 = row 20 for each column</v>
      </c>
      <c r="C24" s="224"/>
      <c r="D24" s="1044" t="str">
        <f>IF(AND(ISNUMBER(D20), ISNUMBER(D21), ISNUMBER(D22), ISNUMBER(D23)), IF(SUM(D21:D23)=D20, "Pass", "Fail"), "")</f>
        <v/>
      </c>
      <c r="E24" s="1044" t="str">
        <f>IF(AND(ISNUMBER(E20), ISNUMBER(E21), ISNUMBER(E22), ISNUMBER(E23)), IF(SUM(E21:E23)=E20, "Pass", "Fail"), "")</f>
        <v/>
      </c>
      <c r="F24" s="1044" t="str">
        <f>IF(AND(ISNUMBER(F20), ISNUMBER(F21), ISNUMBER(F22), ISNUMBER(F23)), IF(SUM(F21:F23)=F20, "Pass", "Fail"), "")</f>
        <v/>
      </c>
      <c r="G24" s="222"/>
      <c r="H24" s="1497"/>
      <c r="I24" s="224"/>
      <c r="J24" s="1498"/>
      <c r="K24" s="222"/>
      <c r="L24" s="54"/>
      <c r="M24" s="224"/>
      <c r="N24" s="224"/>
      <c r="O24" s="225"/>
      <c r="P24" s="676"/>
      <c r="R24" s="222"/>
    </row>
    <row r="25" spans="1:18" s="213" customFormat="1" ht="15" customHeight="1" x14ac:dyDescent="0.25">
      <c r="A25" s="566"/>
      <c r="B25" s="57" t="s">
        <v>230</v>
      </c>
      <c r="C25" s="226" t="s">
        <v>331</v>
      </c>
      <c r="D25" s="46"/>
      <c r="E25" s="46"/>
      <c r="F25" s="227"/>
      <c r="G25" s="222"/>
      <c r="H25" s="1497"/>
      <c r="I25" s="224"/>
      <c r="J25" s="1498"/>
      <c r="K25" s="222"/>
      <c r="L25" s="54"/>
      <c r="M25" s="224"/>
      <c r="N25" s="224"/>
      <c r="O25" s="225"/>
      <c r="P25" s="676"/>
      <c r="R25" s="1536" t="s">
        <v>408</v>
      </c>
    </row>
    <row r="26" spans="1:18" s="213" customFormat="1" ht="15" customHeight="1" x14ac:dyDescent="0.25">
      <c r="A26" s="566"/>
      <c r="B26" s="1459" t="s">
        <v>184</v>
      </c>
      <c r="C26" s="224"/>
      <c r="D26" s="46"/>
      <c r="E26" s="46"/>
      <c r="F26" s="227"/>
      <c r="G26" s="222"/>
      <c r="H26" s="1500">
        <v>0.5</v>
      </c>
      <c r="I26" s="56">
        <v>0.5</v>
      </c>
      <c r="J26" s="1499">
        <v>1</v>
      </c>
      <c r="K26" s="222"/>
      <c r="L26" s="223" t="str">
        <f t="shared" ref="L26:M28" si="6">IF(AND(ISNUMBER(D26),ISNUMBER(H26)), D26*H26, "")</f>
        <v/>
      </c>
      <c r="M26" s="34" t="str">
        <f t="shared" si="6"/>
        <v/>
      </c>
      <c r="N26" s="34" t="str">
        <f>IF(AND(ISNUMBER(F26),ISNUMBER(J26)),SUM(F26)*J26,"")</f>
        <v/>
      </c>
      <c r="O26" s="10" t="str">
        <f>IF(AND(ISNUMBER(L26),ISNUMBER(M26),ISNUMBER(N26)), SUM(L26:N26), "")</f>
        <v/>
      </c>
      <c r="P26" s="676"/>
      <c r="R26" s="222"/>
    </row>
    <row r="27" spans="1:18" s="213" customFormat="1" ht="15" customHeight="1" x14ac:dyDescent="0.25">
      <c r="A27" s="566"/>
      <c r="B27" s="1459" t="s">
        <v>185</v>
      </c>
      <c r="C27" s="224"/>
      <c r="D27" s="46"/>
      <c r="E27" s="46"/>
      <c r="F27" s="227"/>
      <c r="G27" s="222"/>
      <c r="H27" s="1501">
        <v>0.5</v>
      </c>
      <c r="I27" s="56">
        <v>0.5</v>
      </c>
      <c r="J27" s="1499">
        <v>1</v>
      </c>
      <c r="K27" s="222"/>
      <c r="L27" s="223" t="str">
        <f t="shared" si="6"/>
        <v/>
      </c>
      <c r="M27" s="34" t="str">
        <f t="shared" si="6"/>
        <v/>
      </c>
      <c r="N27" s="34" t="str">
        <f t="shared" ref="N27" si="7">IF(AND(ISNUMBER(F27),ISNUMBER(J27)),SUM(F27)*J27,"")</f>
        <v/>
      </c>
      <c r="O27" s="10" t="str">
        <f>IF(AND(ISNUMBER(L27),ISNUMBER(M27),ISNUMBER(N27)), SUM(L27:N27), "")</f>
        <v/>
      </c>
      <c r="P27" s="676"/>
      <c r="R27" s="222"/>
    </row>
    <row r="28" spans="1:18" s="213" customFormat="1" ht="15" customHeight="1" x14ac:dyDescent="0.25">
      <c r="A28" s="566"/>
      <c r="B28" s="1459" t="s">
        <v>229</v>
      </c>
      <c r="C28" s="224"/>
      <c r="D28" s="46"/>
      <c r="E28" s="46"/>
      <c r="F28" s="227"/>
      <c r="G28" s="222"/>
      <c r="H28" s="1501">
        <v>0.5</v>
      </c>
      <c r="I28" s="56">
        <v>0.5</v>
      </c>
      <c r="J28" s="1499">
        <v>1</v>
      </c>
      <c r="K28" s="222"/>
      <c r="L28" s="223" t="str">
        <f t="shared" si="6"/>
        <v/>
      </c>
      <c r="M28" s="34" t="str">
        <f t="shared" si="6"/>
        <v/>
      </c>
      <c r="N28" s="34" t="str">
        <f t="shared" ref="N28" si="8">IF(AND(ISNUMBER(F28),ISNUMBER(J28)),SUM(F28)*J28,"")</f>
        <v/>
      </c>
      <c r="O28" s="10" t="str">
        <f>IF(AND(ISNUMBER(L28),ISNUMBER(M28),ISNUMBER(N28)), SUM(L28:N28), "")</f>
        <v/>
      </c>
      <c r="P28" s="676"/>
      <c r="R28" s="222"/>
    </row>
    <row r="29" spans="1:18" s="213" customFormat="1" ht="15" customHeight="1" x14ac:dyDescent="0.25">
      <c r="A29" s="566"/>
      <c r="B29" s="53" t="str">
        <f>CONCATENATE("Check: sum of row ", ROW(B26)," to row ", ROW(B28), " = row ", ROW(B25), " for each column")</f>
        <v>Check: sum of row 26 to row 28 = row 25 for each column</v>
      </c>
      <c r="C29" s="224"/>
      <c r="D29" s="1044" t="str">
        <f>IF(AND(ISNUMBER(D25), ISNUMBER(D26), ISNUMBER(D27), ISNUMBER(D28)), IF(SUM(D26:D28)=D25, "Pass", "Fail"), "")</f>
        <v/>
      </c>
      <c r="E29" s="1044" t="str">
        <f>IF(AND(ISNUMBER(E25), ISNUMBER(E26), ISNUMBER(E27), ISNUMBER(E28)), IF(SUM(E26:E28)=E25, "Pass", "Fail"), "")</f>
        <v/>
      </c>
      <c r="F29" s="1044" t="str">
        <f>IF(AND(ISNUMBER(F25), ISNUMBER(F26), ISNUMBER(F27), ISNUMBER(F28)), IF(SUM(F26:F28)=F25, "Pass", "Fail"), "")</f>
        <v/>
      </c>
      <c r="G29" s="222"/>
      <c r="H29" s="1497"/>
      <c r="I29" s="224"/>
      <c r="J29" s="1498"/>
      <c r="K29" s="222"/>
      <c r="L29" s="54"/>
      <c r="M29" s="224"/>
      <c r="N29" s="224"/>
      <c r="O29" s="225"/>
      <c r="P29" s="676"/>
      <c r="R29" s="222"/>
    </row>
    <row r="30" spans="1:18" s="213" customFormat="1" ht="15" customHeight="1" x14ac:dyDescent="0.25">
      <c r="A30" s="566"/>
      <c r="B30" s="224"/>
      <c r="C30" s="224"/>
      <c r="D30" s="224"/>
      <c r="E30" s="224"/>
      <c r="F30" s="225"/>
      <c r="G30" s="222"/>
      <c r="H30" s="1497"/>
      <c r="I30" s="224"/>
      <c r="J30" s="1498"/>
      <c r="K30" s="222"/>
      <c r="L30" s="54"/>
      <c r="M30" s="224"/>
      <c r="N30" s="224"/>
      <c r="O30" s="225"/>
      <c r="P30" s="676"/>
      <c r="R30" s="222"/>
    </row>
    <row r="31" spans="1:18" s="213" customFormat="1" ht="15" customHeight="1" x14ac:dyDescent="0.25">
      <c r="A31" s="566"/>
      <c r="B31" s="224"/>
      <c r="C31" s="224"/>
      <c r="D31" s="224"/>
      <c r="E31" s="224"/>
      <c r="F31" s="225"/>
      <c r="G31" s="222"/>
      <c r="H31" s="1497"/>
      <c r="I31" s="224"/>
      <c r="J31" s="1498"/>
      <c r="K31" s="222"/>
      <c r="L31" s="54"/>
      <c r="M31" s="224"/>
      <c r="N31" s="224"/>
      <c r="O31" s="225"/>
      <c r="P31" s="676"/>
      <c r="R31" s="222"/>
    </row>
    <row r="32" spans="1:18" s="213" customFormat="1" ht="30" customHeight="1" x14ac:dyDescent="0.25">
      <c r="A32" s="566"/>
      <c r="B32" s="1460" t="s">
        <v>187</v>
      </c>
      <c r="C32" s="226" t="s">
        <v>330</v>
      </c>
      <c r="D32" s="46"/>
      <c r="E32" s="46"/>
      <c r="F32" s="227"/>
      <c r="G32" s="222"/>
      <c r="H32" s="1497"/>
      <c r="I32" s="224"/>
      <c r="J32" s="1498"/>
      <c r="K32" s="222"/>
      <c r="L32" s="54"/>
      <c r="M32" s="224"/>
      <c r="N32" s="224"/>
      <c r="O32" s="225"/>
      <c r="P32" s="676"/>
      <c r="R32" s="1536" t="s">
        <v>408</v>
      </c>
    </row>
    <row r="33" spans="1:18" s="213" customFormat="1" ht="15" customHeight="1" x14ac:dyDescent="0.25">
      <c r="A33" s="566"/>
      <c r="B33" s="1459" t="s">
        <v>184</v>
      </c>
      <c r="C33" s="224"/>
      <c r="D33" s="46"/>
      <c r="E33" s="46"/>
      <c r="F33" s="227"/>
      <c r="G33" s="222"/>
      <c r="H33" s="1500">
        <v>0.5</v>
      </c>
      <c r="I33" s="56">
        <v>0.5</v>
      </c>
      <c r="J33" s="1499">
        <v>1</v>
      </c>
      <c r="K33" s="222"/>
      <c r="L33" s="223" t="str">
        <f t="shared" ref="L33:M35" si="9">IF(AND(ISNUMBER(D33),ISNUMBER(H33)), D33*H33, "")</f>
        <v/>
      </c>
      <c r="M33" s="34" t="str">
        <f t="shared" si="9"/>
        <v/>
      </c>
      <c r="N33" s="34" t="str">
        <f>IF(AND(ISNUMBER(F33),ISNUMBER(J33)),SUM(F33)*J33,"")</f>
        <v/>
      </c>
      <c r="O33" s="10" t="str">
        <f>IF(AND(ISNUMBER(L33),ISNUMBER(M33),ISNUMBER(N33)), SUM(L33:N33), "")</f>
        <v/>
      </c>
      <c r="P33" s="676"/>
      <c r="R33" s="222"/>
    </row>
    <row r="34" spans="1:18" s="213" customFormat="1" ht="15" customHeight="1" x14ac:dyDescent="0.25">
      <c r="A34" s="566"/>
      <c r="B34" s="1459" t="s">
        <v>185</v>
      </c>
      <c r="C34" s="224"/>
      <c r="D34" s="46"/>
      <c r="E34" s="46"/>
      <c r="F34" s="227"/>
      <c r="G34" s="222"/>
      <c r="H34" s="1500">
        <v>0</v>
      </c>
      <c r="I34" s="56">
        <v>0.5</v>
      </c>
      <c r="J34" s="1499">
        <v>1</v>
      </c>
      <c r="K34" s="222"/>
      <c r="L34" s="223" t="str">
        <f t="shared" si="9"/>
        <v/>
      </c>
      <c r="M34" s="34" t="str">
        <f t="shared" si="9"/>
        <v/>
      </c>
      <c r="N34" s="34" t="str">
        <f t="shared" ref="N34" si="10">IF(AND(ISNUMBER(F34),ISNUMBER(J34)),SUM(F34)*J34,"")</f>
        <v/>
      </c>
      <c r="O34" s="10" t="str">
        <f>IF(AND(ISNUMBER(L34),ISNUMBER(M34),ISNUMBER(N34)), SUM(L34:N34), "")</f>
        <v/>
      </c>
      <c r="P34" s="676"/>
      <c r="R34" s="222"/>
    </row>
    <row r="35" spans="1:18" s="213" customFormat="1" ht="15" customHeight="1" x14ac:dyDescent="0.25">
      <c r="A35" s="566"/>
      <c r="B35" s="1459" t="s">
        <v>229</v>
      </c>
      <c r="C35" s="224"/>
      <c r="D35" s="46"/>
      <c r="E35" s="46"/>
      <c r="F35" s="227"/>
      <c r="G35" s="222"/>
      <c r="H35" s="1500">
        <v>0</v>
      </c>
      <c r="I35" s="56">
        <v>0.5</v>
      </c>
      <c r="J35" s="1499">
        <v>1</v>
      </c>
      <c r="K35" s="222"/>
      <c r="L35" s="223" t="str">
        <f t="shared" si="9"/>
        <v/>
      </c>
      <c r="M35" s="34" t="str">
        <f t="shared" si="9"/>
        <v/>
      </c>
      <c r="N35" s="34" t="str">
        <f t="shared" ref="N35" si="11">IF(AND(ISNUMBER(F35),ISNUMBER(J35)),SUM(F35)*J35,"")</f>
        <v/>
      </c>
      <c r="O35" s="10" t="str">
        <f>IF(AND(ISNUMBER(L35),ISNUMBER(M35),ISNUMBER(N35)), SUM(L35:N35), "")</f>
        <v/>
      </c>
      <c r="P35" s="676"/>
      <c r="R35" s="222"/>
    </row>
    <row r="36" spans="1:18" s="213" customFormat="1" ht="15" customHeight="1" x14ac:dyDescent="0.25">
      <c r="A36" s="566"/>
      <c r="B36" s="224"/>
      <c r="C36" s="224"/>
      <c r="D36" s="224"/>
      <c r="E36" s="224"/>
      <c r="F36" s="225"/>
      <c r="G36" s="222"/>
      <c r="H36" s="1497"/>
      <c r="I36" s="224"/>
      <c r="J36" s="1498"/>
      <c r="K36" s="222"/>
      <c r="L36" s="54"/>
      <c r="M36" s="224"/>
      <c r="N36" s="224"/>
      <c r="O36" s="225"/>
      <c r="P36" s="676"/>
      <c r="R36" s="222"/>
    </row>
    <row r="37" spans="1:18" s="213" customFormat="1" ht="15" customHeight="1" x14ac:dyDescent="0.25">
      <c r="A37" s="566"/>
      <c r="B37" s="224"/>
      <c r="C37" s="224"/>
      <c r="D37" s="224"/>
      <c r="E37" s="224"/>
      <c r="F37" s="225"/>
      <c r="G37" s="222"/>
      <c r="H37" s="1497"/>
      <c r="I37" s="224"/>
      <c r="J37" s="1498"/>
      <c r="K37" s="222"/>
      <c r="L37" s="54"/>
      <c r="M37" s="224"/>
      <c r="N37" s="224"/>
      <c r="O37" s="225"/>
      <c r="P37" s="676"/>
      <c r="R37" s="222"/>
    </row>
    <row r="38" spans="1:18" s="213" customFormat="1" ht="15" customHeight="1" x14ac:dyDescent="0.25">
      <c r="A38" s="566"/>
      <c r="B38" s="53" t="str">
        <f>CONCATENATE("Check: sum of row ", ROW(B33)," to row ", ROW(B35), " = row ", ROW(B32), " for each column")</f>
        <v>Check: sum of row 33 to row 35 = row 32 for each column</v>
      </c>
      <c r="C38" s="224"/>
      <c r="D38" s="1044" t="str">
        <f>IF(AND(ISNUMBER(D32), ISNUMBER(D33), ISNUMBER(D34), ISNUMBER(D35)), IF(SUM(D33:D35)=D32, "Pass", "Fail"), "")</f>
        <v/>
      </c>
      <c r="E38" s="1044" t="str">
        <f>IF(AND(ISNUMBER(E32), ISNUMBER(E33), ISNUMBER(E34), ISNUMBER(E35)), IF(SUM(E33:E35)=E32, "Pass", "Fail"), "")</f>
        <v/>
      </c>
      <c r="F38" s="1044" t="str">
        <f>IF(AND(ISNUMBER(F32), ISNUMBER(F33), ISNUMBER(F34), ISNUMBER(F35)), IF(SUM(F33:F35)=F32, "Pass", "Fail"), "")</f>
        <v/>
      </c>
      <c r="G38" s="222"/>
      <c r="H38" s="1497"/>
      <c r="I38" s="224"/>
      <c r="J38" s="1498"/>
      <c r="K38" s="222"/>
      <c r="L38" s="54"/>
      <c r="M38" s="224"/>
      <c r="N38" s="224"/>
      <c r="O38" s="225"/>
      <c r="P38" s="676"/>
      <c r="R38" s="222"/>
    </row>
    <row r="39" spans="1:18" s="213" customFormat="1" ht="30" customHeight="1" x14ac:dyDescent="0.25">
      <c r="A39" s="566"/>
      <c r="B39" s="1470" t="s">
        <v>510</v>
      </c>
      <c r="C39" s="226" t="s">
        <v>421</v>
      </c>
      <c r="D39" s="46"/>
      <c r="E39" s="46"/>
      <c r="F39" s="227"/>
      <c r="G39" s="222"/>
      <c r="H39" s="1502" t="s">
        <v>383</v>
      </c>
      <c r="I39" s="181" t="s">
        <v>383</v>
      </c>
      <c r="J39" s="1499">
        <v>1</v>
      </c>
      <c r="K39" s="222"/>
      <c r="L39" s="54"/>
      <c r="M39" s="224"/>
      <c r="N39" s="34" t="str">
        <f>IF(AND(ISNUMBER(F39),ISNUMBER(J39)),SUM(F39)*J39,"")</f>
        <v/>
      </c>
      <c r="O39" s="10" t="str">
        <f>IF(ISNUMBER(N39),SUM(N39),"")</f>
        <v/>
      </c>
      <c r="P39" s="676"/>
      <c r="R39" s="1536" t="s">
        <v>409</v>
      </c>
    </row>
    <row r="40" spans="1:18" s="213" customFormat="1" ht="15" customHeight="1" x14ac:dyDescent="0.25">
      <c r="A40" s="566"/>
      <c r="B40" s="224"/>
      <c r="C40" s="224"/>
      <c r="D40" s="224"/>
      <c r="E40" s="224"/>
      <c r="F40" s="225"/>
      <c r="G40" s="222"/>
      <c r="H40" s="1497"/>
      <c r="I40" s="224"/>
      <c r="J40" s="1498"/>
      <c r="K40" s="222"/>
      <c r="L40" s="54"/>
      <c r="M40" s="224"/>
      <c r="N40" s="224"/>
      <c r="O40" s="225"/>
      <c r="P40" s="676"/>
      <c r="R40" s="222"/>
    </row>
    <row r="41" spans="1:18" s="213" customFormat="1" ht="15" customHeight="1" x14ac:dyDescent="0.25">
      <c r="A41" s="566"/>
      <c r="B41" s="1460" t="s">
        <v>422</v>
      </c>
      <c r="C41" s="224"/>
      <c r="D41" s="46"/>
      <c r="E41" s="46"/>
      <c r="F41" s="227"/>
      <c r="G41" s="222"/>
      <c r="H41" s="1500">
        <v>0</v>
      </c>
      <c r="I41" s="56">
        <v>0.5</v>
      </c>
      <c r="J41" s="1499">
        <v>1</v>
      </c>
      <c r="K41" s="222"/>
      <c r="L41" s="223" t="str">
        <f>IF(AND(ISNUMBER(D41),ISNUMBER(H41)), D41*H41, "")</f>
        <v/>
      </c>
      <c r="M41" s="34" t="str">
        <f>IF(AND(ISNUMBER(E41),ISNUMBER(I41)), E41*I41, "")</f>
        <v/>
      </c>
      <c r="N41" s="34" t="str">
        <f>IF(AND(ISNUMBER(F41),ISNUMBER(J41)),SUM(F41)*J41,"")</f>
        <v/>
      </c>
      <c r="O41" s="10" t="str">
        <f>IF(AND(ISNUMBER(L41),ISNUMBER(M41),ISNUMBER(N41)), SUM(L41:N41), "")</f>
        <v/>
      </c>
      <c r="P41" s="676"/>
      <c r="R41" s="1536" t="s">
        <v>410</v>
      </c>
    </row>
    <row r="42" spans="1:18" s="213" customFormat="1" ht="30" customHeight="1" x14ac:dyDescent="0.25">
      <c r="A42" s="566"/>
      <c r="B42" s="1460" t="s">
        <v>189</v>
      </c>
      <c r="C42" s="226" t="s">
        <v>423</v>
      </c>
      <c r="D42" s="224"/>
      <c r="E42" s="224"/>
      <c r="F42" s="225"/>
      <c r="G42" s="222"/>
      <c r="H42" s="1497"/>
      <c r="I42" s="224"/>
      <c r="J42" s="1498"/>
      <c r="K42" s="222"/>
      <c r="L42" s="54"/>
      <c r="M42" s="224"/>
      <c r="N42" s="224"/>
      <c r="O42" s="225"/>
      <c r="P42" s="676"/>
      <c r="R42" s="1536" t="s">
        <v>424</v>
      </c>
    </row>
    <row r="43" spans="1:18" s="213" customFormat="1" ht="15" customHeight="1" x14ac:dyDescent="0.25">
      <c r="A43" s="566"/>
      <c r="B43" s="1459" t="s">
        <v>190</v>
      </c>
      <c r="C43" s="224"/>
      <c r="D43" s="46"/>
      <c r="E43" s="46"/>
      <c r="F43" s="227"/>
      <c r="G43" s="222"/>
      <c r="H43" s="1500">
        <v>0</v>
      </c>
      <c r="I43" s="56">
        <v>0.5</v>
      </c>
      <c r="J43" s="1499">
        <v>1</v>
      </c>
      <c r="K43" s="222"/>
      <c r="L43" s="223" t="str">
        <f t="shared" ref="L43:M47" si="12">IF(AND(ISNUMBER(D43),ISNUMBER(H43)), D43*H43, "")</f>
        <v/>
      </c>
      <c r="M43" s="34" t="str">
        <f t="shared" si="12"/>
        <v/>
      </c>
      <c r="N43" s="34" t="str">
        <f>IF(AND(ISNUMBER(F43),ISNUMBER(J43)),SUM(F43)*J43,"")</f>
        <v/>
      </c>
      <c r="O43" s="10" t="str">
        <f>IF(AND(ISNUMBER(L43),ISNUMBER(M43),ISNUMBER(N43)), SUM(L43:N43), "")</f>
        <v/>
      </c>
      <c r="P43" s="676"/>
      <c r="R43" s="222"/>
    </row>
    <row r="44" spans="1:18" s="213" customFormat="1" ht="15" customHeight="1" x14ac:dyDescent="0.25">
      <c r="A44" s="566"/>
      <c r="B44" s="1459" t="s">
        <v>10</v>
      </c>
      <c r="C44" s="224"/>
      <c r="D44" s="46"/>
      <c r="E44" s="46"/>
      <c r="F44" s="227"/>
      <c r="G44" s="222"/>
      <c r="H44" s="1500">
        <v>0.5</v>
      </c>
      <c r="I44" s="56">
        <v>0.5</v>
      </c>
      <c r="J44" s="1499">
        <v>1</v>
      </c>
      <c r="K44" s="222"/>
      <c r="L44" s="223" t="str">
        <f t="shared" si="12"/>
        <v/>
      </c>
      <c r="M44" s="34" t="str">
        <f t="shared" si="12"/>
        <v/>
      </c>
      <c r="N44" s="34" t="str">
        <f>IF(AND(ISNUMBER(F44),ISNUMBER(J44)),SUM(F44)*J44,"")</f>
        <v/>
      </c>
      <c r="O44" s="10" t="str">
        <f>IF(AND(ISNUMBER(L44),ISNUMBER(M44),ISNUMBER(N44)), SUM(L44:N44), "")</f>
        <v/>
      </c>
      <c r="P44" s="676"/>
      <c r="R44" s="222"/>
    </row>
    <row r="45" spans="1:18" s="213" customFormat="1" ht="15" customHeight="1" x14ac:dyDescent="0.25">
      <c r="A45" s="566"/>
      <c r="B45" s="1459" t="s">
        <v>114</v>
      </c>
      <c r="C45" s="224"/>
      <c r="D45" s="46"/>
      <c r="E45" s="46"/>
      <c r="F45" s="227"/>
      <c r="G45" s="222"/>
      <c r="H45" s="1500">
        <v>0</v>
      </c>
      <c r="I45" s="56">
        <v>0.5</v>
      </c>
      <c r="J45" s="1499">
        <v>1</v>
      </c>
      <c r="K45" s="222"/>
      <c r="L45" s="223" t="str">
        <f t="shared" si="12"/>
        <v/>
      </c>
      <c r="M45" s="34" t="str">
        <f t="shared" si="12"/>
        <v/>
      </c>
      <c r="N45" s="34" t="str">
        <f>IF(AND(ISNUMBER(F45),ISNUMBER(J45)),SUM(F45)*J45,"")</f>
        <v/>
      </c>
      <c r="O45" s="10" t="str">
        <f>IF(AND(ISNUMBER(L45),ISNUMBER(M45),ISNUMBER(N45)), SUM(L45:N45), "")</f>
        <v/>
      </c>
      <c r="P45" s="676"/>
      <c r="R45" s="222"/>
    </row>
    <row r="46" spans="1:18" s="213" customFormat="1" ht="15" customHeight="1" x14ac:dyDescent="0.25">
      <c r="A46" s="566"/>
      <c r="B46" s="1459" t="s">
        <v>231</v>
      </c>
      <c r="C46" s="224"/>
      <c r="D46" s="46"/>
      <c r="E46" s="46"/>
      <c r="F46" s="227"/>
      <c r="G46" s="222"/>
      <c r="H46" s="1500">
        <v>0.5</v>
      </c>
      <c r="I46" s="56">
        <v>0.5</v>
      </c>
      <c r="J46" s="1499">
        <v>1</v>
      </c>
      <c r="K46" s="222"/>
      <c r="L46" s="223" t="str">
        <f t="shared" si="12"/>
        <v/>
      </c>
      <c r="M46" s="34" t="str">
        <f t="shared" si="12"/>
        <v/>
      </c>
      <c r="N46" s="34" t="str">
        <f>IF(AND(ISNUMBER(F46),ISNUMBER(J46)),SUM(F46)*J46,"")</f>
        <v/>
      </c>
      <c r="O46" s="10" t="str">
        <f>IF(AND(ISNUMBER(L46),ISNUMBER(M46),ISNUMBER(N46)), SUM(L46:N46), "")</f>
        <v/>
      </c>
      <c r="P46" s="676"/>
      <c r="R46" s="222"/>
    </row>
    <row r="47" spans="1:18" s="213" customFormat="1" ht="15" customHeight="1" x14ac:dyDescent="0.25">
      <c r="A47" s="566"/>
      <c r="B47" s="1459" t="s">
        <v>191</v>
      </c>
      <c r="C47" s="224"/>
      <c r="D47" s="46"/>
      <c r="E47" s="46"/>
      <c r="F47" s="227"/>
      <c r="G47" s="222"/>
      <c r="H47" s="1500">
        <v>0</v>
      </c>
      <c r="I47" s="56">
        <v>0.5</v>
      </c>
      <c r="J47" s="1499">
        <v>1</v>
      </c>
      <c r="K47" s="222"/>
      <c r="L47" s="223" t="str">
        <f t="shared" si="12"/>
        <v/>
      </c>
      <c r="M47" s="34" t="str">
        <f t="shared" si="12"/>
        <v/>
      </c>
      <c r="N47" s="34" t="str">
        <f>IF(AND(ISNUMBER(F47),ISNUMBER(J47)),SUM(F47)*J47,"")</f>
        <v/>
      </c>
      <c r="O47" s="10" t="str">
        <f>IF(AND(ISNUMBER(L47),ISNUMBER(M47),ISNUMBER(N47)), SUM(L47:N47), "")</f>
        <v/>
      </c>
      <c r="P47" s="676"/>
      <c r="R47" s="222"/>
    </row>
    <row r="48" spans="1:18" s="213" customFormat="1" ht="15" customHeight="1" x14ac:dyDescent="0.25">
      <c r="A48" s="566"/>
      <c r="B48" s="1460" t="s">
        <v>104</v>
      </c>
      <c r="C48" s="224"/>
      <c r="D48" s="224"/>
      <c r="E48" s="224"/>
      <c r="F48" s="225"/>
      <c r="G48" s="222"/>
      <c r="H48" s="1497"/>
      <c r="I48" s="224"/>
      <c r="J48" s="1498"/>
      <c r="K48" s="222"/>
      <c r="L48" s="54"/>
      <c r="M48" s="224"/>
      <c r="N48" s="224"/>
      <c r="O48" s="225"/>
      <c r="P48" s="676"/>
      <c r="R48" s="1536" t="s">
        <v>373</v>
      </c>
    </row>
    <row r="49" spans="1:18" s="213" customFormat="1" ht="15" customHeight="1" x14ac:dyDescent="0.25">
      <c r="A49" s="566"/>
      <c r="B49" s="1459" t="s">
        <v>425</v>
      </c>
      <c r="C49" s="226">
        <v>19</v>
      </c>
      <c r="D49" s="224"/>
      <c r="E49" s="224"/>
      <c r="F49" s="227"/>
      <c r="G49" s="222"/>
      <c r="H49" s="1497"/>
      <c r="I49" s="224"/>
      <c r="J49" s="1498"/>
      <c r="K49" s="222"/>
      <c r="L49" s="54"/>
      <c r="M49" s="224"/>
      <c r="N49" s="224"/>
      <c r="O49" s="225"/>
      <c r="P49" s="676"/>
      <c r="R49" s="1536" t="s">
        <v>373</v>
      </c>
    </row>
    <row r="50" spans="1:18" s="213" customFormat="1" ht="30" customHeight="1" x14ac:dyDescent="0.25">
      <c r="A50" s="566"/>
      <c r="B50" s="1463" t="s">
        <v>426</v>
      </c>
      <c r="C50" s="224"/>
      <c r="D50" s="224"/>
      <c r="E50" s="224"/>
      <c r="F50" s="225"/>
      <c r="G50" s="222"/>
      <c r="H50" s="1497"/>
      <c r="I50" s="224"/>
      <c r="J50" s="1498"/>
      <c r="K50" s="222"/>
      <c r="L50" s="54"/>
      <c r="M50" s="224"/>
      <c r="N50" s="224"/>
      <c r="O50" s="225"/>
      <c r="P50" s="676"/>
      <c r="R50" s="1536" t="s">
        <v>373</v>
      </c>
    </row>
    <row r="51" spans="1:18" s="213" customFormat="1" ht="15" customHeight="1" x14ac:dyDescent="0.25">
      <c r="A51" s="566"/>
      <c r="B51" s="52" t="s">
        <v>322</v>
      </c>
      <c r="C51" s="224"/>
      <c r="D51" s="224"/>
      <c r="E51" s="224"/>
      <c r="F51" s="227"/>
      <c r="G51" s="222"/>
      <c r="H51" s="1497"/>
      <c r="I51" s="224"/>
      <c r="J51" s="1498"/>
      <c r="K51" s="222"/>
      <c r="L51" s="54"/>
      <c r="M51" s="224"/>
      <c r="N51" s="224"/>
      <c r="O51" s="225"/>
      <c r="P51" s="676"/>
      <c r="R51" s="1536" t="s">
        <v>373</v>
      </c>
    </row>
    <row r="52" spans="1:18" s="213" customFormat="1" ht="15" customHeight="1" x14ac:dyDescent="0.25">
      <c r="A52" s="566"/>
      <c r="B52" s="52" t="s">
        <v>324</v>
      </c>
      <c r="C52" s="224"/>
      <c r="D52" s="224"/>
      <c r="E52" s="224"/>
      <c r="F52" s="227"/>
      <c r="G52" s="222"/>
      <c r="H52" s="1497"/>
      <c r="I52" s="224"/>
      <c r="J52" s="1498"/>
      <c r="K52" s="222"/>
      <c r="L52" s="54"/>
      <c r="M52" s="224"/>
      <c r="N52" s="224"/>
      <c r="O52" s="225"/>
      <c r="P52" s="676"/>
      <c r="R52" s="1536" t="s">
        <v>373</v>
      </c>
    </row>
    <row r="53" spans="1:18" s="213" customFormat="1" ht="15" customHeight="1" x14ac:dyDescent="0.25">
      <c r="A53" s="566"/>
      <c r="B53" s="239" t="str">
        <f>CONCATENATE("Check: row ", ROW(B49)," ≥ sum of rows ", ROW(B51), " to ", ROW(B52))</f>
        <v>Check: row 49 ≥ sum of rows 51 to 52</v>
      </c>
      <c r="C53" s="224"/>
      <c r="D53" s="224"/>
      <c r="E53" s="224"/>
      <c r="F53" s="1044" t="str">
        <f>IF(AND(ISNUMBER(F49), ISNUMBER(F51), ISNUMBER(F52)), IF(F49&gt;=SUM(F51:F52), "Pass", "Fail"), "")</f>
        <v/>
      </c>
      <c r="G53" s="222"/>
      <c r="H53" s="1497"/>
      <c r="I53" s="224"/>
      <c r="J53" s="1498"/>
      <c r="K53" s="222"/>
      <c r="L53" s="54"/>
      <c r="M53" s="224"/>
      <c r="N53" s="224"/>
      <c r="O53" s="225"/>
      <c r="P53" s="676"/>
      <c r="R53" s="1536" t="s">
        <v>373</v>
      </c>
    </row>
    <row r="54" spans="1:18" s="213" customFormat="1" ht="15" customHeight="1" x14ac:dyDescent="0.25">
      <c r="A54" s="566"/>
      <c r="B54" s="269" t="s">
        <v>511</v>
      </c>
      <c r="C54" s="224"/>
      <c r="D54" s="224"/>
      <c r="E54" s="224"/>
      <c r="F54" s="227"/>
      <c r="G54" s="222"/>
      <c r="H54" s="1497"/>
      <c r="I54" s="224"/>
      <c r="J54" s="1498"/>
      <c r="K54" s="222"/>
      <c r="L54" s="54"/>
      <c r="M54" s="224"/>
      <c r="N54" s="224"/>
      <c r="O54" s="225"/>
      <c r="P54" s="676"/>
      <c r="R54" s="1536" t="s">
        <v>373</v>
      </c>
    </row>
    <row r="55" spans="1:18" s="213" customFormat="1" ht="30" customHeight="1" x14ac:dyDescent="0.25">
      <c r="A55" s="1537"/>
      <c r="B55" s="52" t="s">
        <v>401</v>
      </c>
      <c r="C55" s="224"/>
      <c r="D55" s="132"/>
      <c r="E55" s="132"/>
      <c r="F55" s="225"/>
      <c r="G55" s="131"/>
      <c r="H55" s="1503"/>
      <c r="I55" s="132"/>
      <c r="J55" s="1498"/>
      <c r="K55" s="131"/>
      <c r="L55" s="130"/>
      <c r="M55" s="132"/>
      <c r="N55" s="224"/>
      <c r="O55" s="225"/>
      <c r="P55" s="1538"/>
      <c r="R55" s="1539" t="s">
        <v>373</v>
      </c>
    </row>
    <row r="56" spans="1:18" s="213" customFormat="1" ht="15" customHeight="1" x14ac:dyDescent="0.25">
      <c r="A56" s="566"/>
      <c r="B56" s="1" t="s">
        <v>322</v>
      </c>
      <c r="C56" s="224"/>
      <c r="D56" s="224"/>
      <c r="E56" s="224"/>
      <c r="F56" s="227"/>
      <c r="G56" s="222"/>
      <c r="H56" s="1497"/>
      <c r="I56" s="224"/>
      <c r="J56" s="1498"/>
      <c r="K56" s="222"/>
      <c r="L56" s="54"/>
      <c r="M56" s="224"/>
      <c r="N56" s="224"/>
      <c r="O56" s="225"/>
      <c r="P56" s="676"/>
      <c r="R56" s="1536" t="s">
        <v>373</v>
      </c>
    </row>
    <row r="57" spans="1:18" s="213" customFormat="1" ht="15" customHeight="1" x14ac:dyDescent="0.25">
      <c r="A57" s="566"/>
      <c r="B57" s="1" t="s">
        <v>324</v>
      </c>
      <c r="C57" s="224"/>
      <c r="D57" s="224"/>
      <c r="E57" s="224"/>
      <c r="F57" s="227"/>
      <c r="G57" s="222"/>
      <c r="H57" s="1497"/>
      <c r="I57" s="224"/>
      <c r="J57" s="1498"/>
      <c r="K57" s="222"/>
      <c r="L57" s="54"/>
      <c r="M57" s="224"/>
      <c r="N57" s="224"/>
      <c r="O57" s="225"/>
      <c r="P57" s="676"/>
      <c r="R57" s="1536" t="s">
        <v>373</v>
      </c>
    </row>
    <row r="58" spans="1:18" s="213" customFormat="1" ht="15" customHeight="1" x14ac:dyDescent="0.25">
      <c r="A58" s="566"/>
      <c r="B58" s="239" t="str">
        <f>CONCATENATE("Check: row ", ROW(B54)," ≥ sum of rows ", ROW(B56), " to ", ROW(B57))</f>
        <v>Check: row 54 ≥ sum of rows 56 to 57</v>
      </c>
      <c r="C58" s="224"/>
      <c r="D58" s="224"/>
      <c r="E58" s="224"/>
      <c r="F58" s="1044" t="str">
        <f>IF(AND(ISNUMBER(F54), ISNUMBER(F56), ISNUMBER(F57)), IF(F54&gt;=SUM(F56:F57), "Pass", "Fail"), "")</f>
        <v/>
      </c>
      <c r="G58" s="222"/>
      <c r="H58" s="1497"/>
      <c r="I58" s="224"/>
      <c r="J58" s="1498"/>
      <c r="K58" s="222"/>
      <c r="L58" s="54"/>
      <c r="M58" s="224"/>
      <c r="N58" s="224"/>
      <c r="O58" s="225"/>
      <c r="P58" s="676"/>
      <c r="R58" s="1536" t="s">
        <v>373</v>
      </c>
    </row>
    <row r="59" spans="1:18" s="213" customFormat="1" ht="30" customHeight="1" x14ac:dyDescent="0.25">
      <c r="A59" s="566"/>
      <c r="B59" s="1459" t="s">
        <v>323</v>
      </c>
      <c r="C59" s="226" t="s">
        <v>427</v>
      </c>
      <c r="D59" s="224"/>
      <c r="E59" s="224"/>
      <c r="F59" s="111" t="str">
        <f>IF(AND(ISNUMBER(F49),ISNUMBER(F54)),F49-F54,"")</f>
        <v/>
      </c>
      <c r="G59" s="222"/>
      <c r="H59" s="1497"/>
      <c r="I59" s="224"/>
      <c r="J59" s="1499">
        <v>0</v>
      </c>
      <c r="K59" s="222"/>
      <c r="L59" s="54"/>
      <c r="M59" s="224"/>
      <c r="N59" s="34" t="str">
        <f>IF(AND(ISNUMBER(F59),ISNUMBER(F230),ISNUMBER(J59)),MAX((F59-F230),0)*J59,"")</f>
        <v/>
      </c>
      <c r="O59" s="10" t="str">
        <f>IF(ISNUMBER(N59),SUM(N59),"")</f>
        <v/>
      </c>
      <c r="P59" s="676"/>
      <c r="R59" s="1536" t="s">
        <v>373</v>
      </c>
    </row>
    <row r="60" spans="1:18" s="213" customFormat="1" ht="15" customHeight="1" x14ac:dyDescent="0.25">
      <c r="A60" s="566"/>
      <c r="B60" s="1459" t="s">
        <v>458</v>
      </c>
      <c r="C60" s="224"/>
      <c r="D60" s="224"/>
      <c r="E60" s="224"/>
      <c r="F60" s="227"/>
      <c r="G60" s="222"/>
      <c r="H60" s="1497"/>
      <c r="I60" s="224"/>
      <c r="J60" s="1498"/>
      <c r="K60" s="222"/>
      <c r="L60" s="54"/>
      <c r="M60" s="224"/>
      <c r="N60" s="224"/>
      <c r="O60" s="225"/>
      <c r="P60" s="676"/>
      <c r="R60" s="1536" t="s">
        <v>373</v>
      </c>
    </row>
    <row r="61" spans="1:18" s="213" customFormat="1" ht="15" customHeight="1" x14ac:dyDescent="0.25">
      <c r="A61" s="566"/>
      <c r="B61" s="1463" t="s">
        <v>459</v>
      </c>
      <c r="C61" s="224"/>
      <c r="D61" s="224"/>
      <c r="E61" s="224"/>
      <c r="F61" s="227"/>
      <c r="G61" s="222"/>
      <c r="H61" s="1497"/>
      <c r="I61" s="224"/>
      <c r="J61" s="1498"/>
      <c r="K61" s="222"/>
      <c r="L61" s="54"/>
      <c r="M61" s="224"/>
      <c r="N61" s="224"/>
      <c r="O61" s="225"/>
      <c r="P61" s="676"/>
      <c r="R61" s="1536" t="s">
        <v>373</v>
      </c>
    </row>
    <row r="62" spans="1:18" s="213" customFormat="1" ht="15" customHeight="1" x14ac:dyDescent="0.25">
      <c r="A62" s="566"/>
      <c r="B62" s="1463" t="s">
        <v>460</v>
      </c>
      <c r="C62" s="224"/>
      <c r="D62" s="224"/>
      <c r="E62" s="224"/>
      <c r="F62" s="227"/>
      <c r="G62" s="222"/>
      <c r="H62" s="1497"/>
      <c r="I62" s="224"/>
      <c r="J62" s="1498"/>
      <c r="K62" s="222"/>
      <c r="L62" s="54"/>
      <c r="M62" s="224"/>
      <c r="N62" s="224"/>
      <c r="O62" s="225"/>
      <c r="P62" s="676"/>
      <c r="R62" s="1536" t="s">
        <v>373</v>
      </c>
    </row>
    <row r="63" spans="1:18" s="213" customFormat="1" ht="15" customHeight="1" x14ac:dyDescent="0.25">
      <c r="A63" s="566"/>
      <c r="B63" s="1463" t="s">
        <v>461</v>
      </c>
      <c r="C63" s="224"/>
      <c r="D63" s="224"/>
      <c r="E63" s="224"/>
      <c r="F63" s="227"/>
      <c r="G63" s="222"/>
      <c r="H63" s="1497"/>
      <c r="I63" s="224"/>
      <c r="J63" s="1498"/>
      <c r="K63" s="222"/>
      <c r="L63" s="54"/>
      <c r="M63" s="224"/>
      <c r="N63" s="224"/>
      <c r="O63" s="225"/>
      <c r="P63" s="676"/>
      <c r="R63" s="1536" t="s">
        <v>373</v>
      </c>
    </row>
    <row r="64" spans="1:18" s="213" customFormat="1" ht="15" customHeight="1" x14ac:dyDescent="0.25">
      <c r="A64" s="566"/>
      <c r="B64" s="239" t="str">
        <f>CONCATENATE("Check: sum of row ", ROW(B61)," to row ", ROW(B63), " = row ", ROW(B60))</f>
        <v>Check: sum of row 61 to row 63 = row 60</v>
      </c>
      <c r="C64" s="224"/>
      <c r="D64" s="224"/>
      <c r="E64" s="224"/>
      <c r="F64" s="1044" t="str">
        <f>IF(AND(ISNUMBER(F60), ISNUMBER(F61), ISNUMBER(F62), ISNUMBER(F63)), IF(SUM(F61:F63)=F60, "Pass", "Fail"), "")</f>
        <v/>
      </c>
      <c r="G64" s="222"/>
      <c r="H64" s="1497"/>
      <c r="I64" s="224"/>
      <c r="J64" s="1498"/>
      <c r="K64" s="222"/>
      <c r="L64" s="54"/>
      <c r="M64" s="224"/>
      <c r="N64" s="224"/>
      <c r="O64" s="225"/>
      <c r="P64" s="676"/>
      <c r="R64" s="1536" t="s">
        <v>373</v>
      </c>
    </row>
    <row r="65" spans="1:18" s="213" customFormat="1" ht="30" customHeight="1" x14ac:dyDescent="0.25">
      <c r="A65" s="566"/>
      <c r="B65" s="1459" t="s">
        <v>402</v>
      </c>
      <c r="C65" s="224"/>
      <c r="D65" s="46"/>
      <c r="E65" s="46"/>
      <c r="F65" s="227"/>
      <c r="G65" s="222"/>
      <c r="H65" s="1497"/>
      <c r="I65" s="224"/>
      <c r="J65" s="1498"/>
      <c r="K65" s="222"/>
      <c r="L65" s="54"/>
      <c r="M65" s="224"/>
      <c r="N65" s="224"/>
      <c r="O65" s="225"/>
      <c r="P65" s="676"/>
      <c r="R65" s="1536" t="s">
        <v>373</v>
      </c>
    </row>
    <row r="66" spans="1:18" s="213" customFormat="1" ht="15" customHeight="1" x14ac:dyDescent="0.25">
      <c r="A66" s="566"/>
      <c r="B66" s="53" t="str">
        <f>CONCATENATE("Check: sum of row ", ROW(B65), " = row ", ROW(B60))</f>
        <v>Check: sum of row 65 = row 60</v>
      </c>
      <c r="C66" s="224"/>
      <c r="D66" s="224"/>
      <c r="E66" s="224"/>
      <c r="F66" s="1044" t="str">
        <f>IF(AND(ISNUMBER(F60), ISNUMBER(D65), ISNUMBER(E65), ISNUMBER(F65)), IF(SUM(D65:F65)=F60, "Pass", "Fail"), "")</f>
        <v/>
      </c>
      <c r="G66" s="222"/>
      <c r="H66" s="1497"/>
      <c r="I66" s="224"/>
      <c r="J66" s="1498"/>
      <c r="K66" s="222"/>
      <c r="L66" s="54"/>
      <c r="M66" s="224"/>
      <c r="N66" s="224"/>
      <c r="O66" s="225"/>
      <c r="P66" s="676"/>
      <c r="R66" s="1536" t="s">
        <v>373</v>
      </c>
    </row>
    <row r="67" spans="1:18" s="213" customFormat="1" ht="30" customHeight="1" x14ac:dyDescent="0.25">
      <c r="A67" s="566"/>
      <c r="B67" s="1459" t="s">
        <v>428</v>
      </c>
      <c r="C67" s="224"/>
      <c r="D67" s="224"/>
      <c r="E67" s="224"/>
      <c r="F67" s="225"/>
      <c r="G67" s="222"/>
      <c r="H67" s="1497"/>
      <c r="I67" s="224"/>
      <c r="J67" s="1498"/>
      <c r="K67" s="222"/>
      <c r="L67" s="54"/>
      <c r="M67" s="224"/>
      <c r="N67" s="224"/>
      <c r="O67" s="225"/>
      <c r="P67" s="676"/>
      <c r="R67" s="1536" t="s">
        <v>373</v>
      </c>
    </row>
    <row r="68" spans="1:18" s="213" customFormat="1" ht="15" customHeight="1" x14ac:dyDescent="0.25">
      <c r="A68" s="566"/>
      <c r="B68" s="1463" t="s">
        <v>322</v>
      </c>
      <c r="C68" s="224"/>
      <c r="D68" s="224"/>
      <c r="E68" s="224"/>
      <c r="F68" s="227"/>
      <c r="G68" s="222"/>
      <c r="H68" s="1497"/>
      <c r="I68" s="224"/>
      <c r="J68" s="1498"/>
      <c r="K68" s="222"/>
      <c r="L68" s="54"/>
      <c r="M68" s="224"/>
      <c r="N68" s="224"/>
      <c r="O68" s="225"/>
      <c r="P68" s="676"/>
      <c r="R68" s="1536" t="s">
        <v>373</v>
      </c>
    </row>
    <row r="69" spans="1:18" s="213" customFormat="1" ht="15" customHeight="1" x14ac:dyDescent="0.25">
      <c r="A69" s="566"/>
      <c r="B69" s="1463" t="s">
        <v>324</v>
      </c>
      <c r="C69" s="224"/>
      <c r="D69" s="224"/>
      <c r="E69" s="224"/>
      <c r="F69" s="227"/>
      <c r="G69" s="222"/>
      <c r="H69" s="1497"/>
      <c r="I69" s="224"/>
      <c r="J69" s="1498"/>
      <c r="K69" s="222"/>
      <c r="L69" s="54"/>
      <c r="M69" s="224"/>
      <c r="N69" s="224"/>
      <c r="O69" s="225"/>
      <c r="P69" s="676"/>
      <c r="R69" s="1536" t="s">
        <v>373</v>
      </c>
    </row>
    <row r="70" spans="1:18" s="213" customFormat="1" ht="15" customHeight="1" x14ac:dyDescent="0.25">
      <c r="A70" s="566"/>
      <c r="B70" s="53" t="str">
        <f>CONCATENATE("Check: row ", ROW(B60)," ≥ sum of rows ", ROW(B68), " to ", ROW(B69))</f>
        <v>Check: row 60 ≥ sum of rows 68 to 69</v>
      </c>
      <c r="C70" s="224"/>
      <c r="D70" s="224"/>
      <c r="E70" s="224"/>
      <c r="F70" s="1044" t="str">
        <f>IF(AND(ISNUMBER(F60), ISNUMBER(F68), ISNUMBER(F69)), IF(F60&gt;=SUM(F68:F69), "Pass", "Fail"), "")</f>
        <v/>
      </c>
      <c r="G70" s="222"/>
      <c r="H70" s="1497"/>
      <c r="I70" s="224"/>
      <c r="J70" s="1498"/>
      <c r="K70" s="222"/>
      <c r="L70" s="54"/>
      <c r="M70" s="224"/>
      <c r="N70" s="224"/>
      <c r="O70" s="225"/>
      <c r="P70" s="676"/>
      <c r="R70" s="1536" t="s">
        <v>373</v>
      </c>
    </row>
    <row r="71" spans="1:18" s="213" customFormat="1" ht="15" customHeight="1" x14ac:dyDescent="0.25">
      <c r="A71" s="566"/>
      <c r="B71" s="1460" t="s">
        <v>192</v>
      </c>
      <c r="C71" s="224"/>
      <c r="D71" s="224"/>
      <c r="E71" s="224"/>
      <c r="F71" s="225"/>
      <c r="G71" s="222"/>
      <c r="H71" s="1497"/>
      <c r="I71" s="224"/>
      <c r="J71" s="1498"/>
      <c r="K71" s="222"/>
      <c r="L71" s="54"/>
      <c r="M71" s="224"/>
      <c r="N71" s="224"/>
      <c r="O71" s="225"/>
      <c r="P71" s="676"/>
      <c r="R71" s="222"/>
    </row>
    <row r="72" spans="1:18" s="213" customFormat="1" ht="15" customHeight="1" x14ac:dyDescent="0.25">
      <c r="A72" s="566"/>
      <c r="B72" s="1459" t="s">
        <v>221</v>
      </c>
      <c r="C72" s="226" t="s">
        <v>332</v>
      </c>
      <c r="D72" s="46"/>
      <c r="E72" s="46"/>
      <c r="F72" s="227"/>
      <c r="G72" s="222"/>
      <c r="H72" s="1500">
        <v>0</v>
      </c>
      <c r="I72" s="56">
        <v>0.5</v>
      </c>
      <c r="J72" s="1499">
        <v>1</v>
      </c>
      <c r="K72" s="222"/>
      <c r="L72" s="223" t="str">
        <f t="shared" ref="L72:N76" si="13">IF(AND(ISNUMBER(D72),ISNUMBER(H72)), D72*H72, "")</f>
        <v/>
      </c>
      <c r="M72" s="34" t="str">
        <f t="shared" si="13"/>
        <v/>
      </c>
      <c r="N72" s="34" t="str">
        <f>IF(AND(ISNUMBER(F72),ISNUMBER(J72)),SUM(F72)*J72,"")</f>
        <v/>
      </c>
      <c r="O72" s="10" t="str">
        <f>IF(AND(ISNUMBER(L72),ISNUMBER(M72),ISNUMBER(N72)), SUM(L72:N72), "")</f>
        <v/>
      </c>
      <c r="P72" s="676"/>
      <c r="R72" s="1536" t="s">
        <v>408</v>
      </c>
    </row>
    <row r="73" spans="1:18" s="213" customFormat="1" ht="15" customHeight="1" x14ac:dyDescent="0.25">
      <c r="A73" s="566"/>
      <c r="B73" s="1459" t="s">
        <v>222</v>
      </c>
      <c r="C73" s="226" t="s">
        <v>332</v>
      </c>
      <c r="D73" s="46"/>
      <c r="E73" s="46"/>
      <c r="F73" s="227"/>
      <c r="G73" s="222"/>
      <c r="H73" s="1500">
        <v>0</v>
      </c>
      <c r="I73" s="56">
        <v>0.5</v>
      </c>
      <c r="J73" s="1499">
        <v>1</v>
      </c>
      <c r="K73" s="222"/>
      <c r="L73" s="223" t="str">
        <f t="shared" si="13"/>
        <v/>
      </c>
      <c r="M73" s="34" t="str">
        <f t="shared" si="13"/>
        <v/>
      </c>
      <c r="N73" s="34" t="str">
        <f>IF(AND(ISNUMBER(F73),ISNUMBER(J73)),SUM(F73)*J73,"")</f>
        <v/>
      </c>
      <c r="O73" s="10" t="str">
        <f>IF(AND(ISNUMBER(L73),ISNUMBER(M73),ISNUMBER(N73)), SUM(L73:N73), "")</f>
        <v/>
      </c>
      <c r="P73" s="676"/>
      <c r="R73" s="1536" t="s">
        <v>408</v>
      </c>
    </row>
    <row r="74" spans="1:18" s="213" customFormat="1" ht="15" customHeight="1" x14ac:dyDescent="0.25">
      <c r="A74" s="566"/>
      <c r="B74" s="1459" t="s">
        <v>336</v>
      </c>
      <c r="C74" s="226" t="s">
        <v>333</v>
      </c>
      <c r="D74" s="227"/>
      <c r="E74" s="224"/>
      <c r="F74" s="225"/>
      <c r="G74" s="222"/>
      <c r="H74" s="1500">
        <v>0</v>
      </c>
      <c r="I74" s="224"/>
      <c r="J74" s="1498"/>
      <c r="K74" s="222"/>
      <c r="L74" s="223" t="str">
        <f t="shared" si="13"/>
        <v/>
      </c>
      <c r="M74" s="224"/>
      <c r="N74" s="224"/>
      <c r="O74" s="10" t="str">
        <f>IF(ISNUMBER(L74), L74, "")</f>
        <v/>
      </c>
      <c r="P74" s="676"/>
      <c r="R74" s="1536" t="s">
        <v>373</v>
      </c>
    </row>
    <row r="75" spans="1:18" s="213" customFormat="1" ht="15" customHeight="1" x14ac:dyDescent="0.25">
      <c r="A75" s="566"/>
      <c r="B75" s="1459" t="s">
        <v>335</v>
      </c>
      <c r="C75" s="226">
        <v>45</v>
      </c>
      <c r="D75" s="46"/>
      <c r="E75" s="46"/>
      <c r="F75" s="227"/>
      <c r="G75" s="222"/>
      <c r="H75" s="1500">
        <v>0</v>
      </c>
      <c r="I75" s="56">
        <v>0</v>
      </c>
      <c r="J75" s="1499">
        <v>0</v>
      </c>
      <c r="K75" s="222"/>
      <c r="L75" s="223" t="str">
        <f t="shared" si="13"/>
        <v/>
      </c>
      <c r="M75" s="34" t="str">
        <f t="shared" si="13"/>
        <v/>
      </c>
      <c r="N75" s="34" t="str">
        <f t="shared" si="13"/>
        <v/>
      </c>
      <c r="O75" s="10" t="str">
        <f>IF(AND(ISNUMBER(L75),ISNUMBER(M75),ISNUMBER(N75)), SUM(L75:N75), "")</f>
        <v/>
      </c>
      <c r="P75" s="676"/>
      <c r="R75" s="1536" t="s">
        <v>373</v>
      </c>
    </row>
    <row r="76" spans="1:18" s="213" customFormat="1" ht="30" customHeight="1" x14ac:dyDescent="0.25">
      <c r="A76" s="566"/>
      <c r="B76" s="1459" t="s">
        <v>212</v>
      </c>
      <c r="C76" s="226" t="s">
        <v>334</v>
      </c>
      <c r="D76" s="46"/>
      <c r="E76" s="46"/>
      <c r="F76" s="227"/>
      <c r="G76" s="222"/>
      <c r="H76" s="1500">
        <v>0</v>
      </c>
      <c r="I76" s="56">
        <v>0.5</v>
      </c>
      <c r="J76" s="1499">
        <v>1</v>
      </c>
      <c r="K76" s="222"/>
      <c r="L76" s="205" t="str">
        <f t="shared" si="13"/>
        <v/>
      </c>
      <c r="M76" s="426" t="str">
        <f t="shared" si="13"/>
        <v/>
      </c>
      <c r="N76" s="426" t="str">
        <f>IF(AND(ISNUMBER(F76),ISNUMBER(J76)),SUM(F76)*J76,"")</f>
        <v/>
      </c>
      <c r="O76" s="488" t="str">
        <f>IF(AND(ISNUMBER(L76),ISNUMBER(M76),ISNUMBER(N76)), SUM(L76:N76), "")</f>
        <v/>
      </c>
      <c r="P76" s="676"/>
      <c r="R76" s="1536" t="s">
        <v>408</v>
      </c>
    </row>
    <row r="77" spans="1:18" s="213" customFormat="1" ht="15" customHeight="1" x14ac:dyDescent="0.25">
      <c r="A77" s="566"/>
      <c r="B77" s="61"/>
      <c r="C77" s="61"/>
      <c r="D77" s="61"/>
      <c r="E77" s="61"/>
      <c r="F77" s="61"/>
      <c r="G77" s="222"/>
      <c r="H77" s="1504"/>
      <c r="I77" s="1962"/>
      <c r="J77" s="1963"/>
      <c r="K77" s="222"/>
      <c r="L77" s="1337" t="s">
        <v>193</v>
      </c>
      <c r="M77" s="1337"/>
      <c r="N77" s="1337"/>
      <c r="O77" s="1338"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676"/>
      <c r="R77" s="1540"/>
    </row>
    <row r="78" spans="1:18" s="213" customFormat="1" ht="15" customHeight="1" x14ac:dyDescent="0.25">
      <c r="A78" s="566"/>
      <c r="B78" s="222"/>
      <c r="C78" s="222"/>
      <c r="D78" s="222"/>
      <c r="E78" s="222"/>
      <c r="F78" s="222"/>
      <c r="G78" s="222"/>
      <c r="H78" s="222"/>
      <c r="I78" s="222"/>
      <c r="J78" s="222"/>
      <c r="K78" s="222"/>
      <c r="L78" s="222"/>
      <c r="M78" s="222"/>
      <c r="N78" s="222"/>
      <c r="O78" s="222"/>
      <c r="P78" s="676"/>
      <c r="R78" s="222"/>
    </row>
    <row r="79" spans="1:18" s="213" customFormat="1" ht="45" customHeight="1" x14ac:dyDescent="0.35">
      <c r="A79" s="1487" t="s">
        <v>194</v>
      </c>
      <c r="B79" s="1953"/>
      <c r="C79" s="1953"/>
      <c r="D79" s="1953"/>
      <c r="E79" s="1953"/>
      <c r="F79" s="1953"/>
      <c r="G79" s="1953"/>
      <c r="H79" s="1953"/>
      <c r="I79" s="1953"/>
      <c r="J79" s="1953"/>
      <c r="K79" s="1958"/>
      <c r="L79" s="1958"/>
      <c r="M79" s="1958"/>
      <c r="N79" s="1958"/>
      <c r="O79" s="1958"/>
      <c r="P79" s="1489"/>
      <c r="R79" s="1461"/>
    </row>
    <row r="80" spans="1:18" s="213" customFormat="1" ht="30" customHeight="1" x14ac:dyDescent="0.35">
      <c r="A80" s="1541" t="s">
        <v>195</v>
      </c>
      <c r="B80" s="43"/>
      <c r="C80" s="43"/>
      <c r="D80" s="44"/>
      <c r="E80" s="45"/>
      <c r="F80" s="222"/>
      <c r="G80" s="222"/>
      <c r="H80" s="222"/>
      <c r="I80" s="222"/>
      <c r="J80" s="222"/>
      <c r="K80" s="222"/>
      <c r="L80" s="222"/>
      <c r="M80" s="222"/>
      <c r="N80" s="222"/>
      <c r="O80" s="222"/>
      <c r="P80" s="676"/>
      <c r="R80" s="222"/>
    </row>
    <row r="81" spans="1:18" s="213" customFormat="1" ht="15" customHeight="1" x14ac:dyDescent="0.25">
      <c r="A81" s="566"/>
      <c r="B81" s="222"/>
      <c r="C81" s="222"/>
      <c r="D81" s="222"/>
      <c r="E81" s="222"/>
      <c r="F81" s="222"/>
      <c r="G81" s="222"/>
      <c r="H81" s="222"/>
      <c r="I81" s="222"/>
      <c r="J81" s="222"/>
      <c r="K81" s="222"/>
      <c r="L81" s="222"/>
      <c r="M81" s="222"/>
      <c r="N81" s="222"/>
      <c r="O81" s="222"/>
      <c r="P81" s="676"/>
      <c r="R81" s="222"/>
    </row>
    <row r="82" spans="1:18" s="213" customFormat="1" ht="30" customHeight="1" x14ac:dyDescent="0.25">
      <c r="A82" s="566"/>
      <c r="B82" s="2366"/>
      <c r="C82" s="2352" t="s">
        <v>172</v>
      </c>
      <c r="D82" s="2362" t="s">
        <v>150</v>
      </c>
      <c r="E82" s="2363"/>
      <c r="F82" s="2363"/>
      <c r="G82" s="222"/>
      <c r="H82" s="2356" t="s">
        <v>217</v>
      </c>
      <c r="I82" s="2357" t="s">
        <v>196</v>
      </c>
      <c r="J82" s="2358" t="s">
        <v>197</v>
      </c>
      <c r="K82" s="222"/>
      <c r="L82" s="2359" t="s">
        <v>218</v>
      </c>
      <c r="M82" s="2359" t="s">
        <v>198</v>
      </c>
      <c r="N82" s="2359" t="s">
        <v>199</v>
      </c>
      <c r="O82" s="2359" t="s">
        <v>200</v>
      </c>
      <c r="P82" s="676"/>
      <c r="R82" s="222"/>
    </row>
    <row r="83" spans="1:18" s="213" customFormat="1" ht="30" customHeight="1" x14ac:dyDescent="0.25">
      <c r="A83" s="566"/>
      <c r="B83" s="2367"/>
      <c r="C83" s="2353"/>
      <c r="D83" s="1053" t="s">
        <v>215</v>
      </c>
      <c r="E83" s="1959" t="s">
        <v>227</v>
      </c>
      <c r="F83" s="1947" t="s">
        <v>158</v>
      </c>
      <c r="G83" s="222"/>
      <c r="H83" s="1960" t="s">
        <v>215</v>
      </c>
      <c r="I83" s="1959" t="s">
        <v>227</v>
      </c>
      <c r="J83" s="1493" t="s">
        <v>216</v>
      </c>
      <c r="K83" s="222"/>
      <c r="L83" s="1053" t="s">
        <v>215</v>
      </c>
      <c r="M83" s="1959" t="s">
        <v>227</v>
      </c>
      <c r="N83" s="1959" t="s">
        <v>216</v>
      </c>
      <c r="O83" s="1947" t="s">
        <v>207</v>
      </c>
      <c r="P83" s="676"/>
      <c r="R83" s="222"/>
    </row>
    <row r="84" spans="1:18" s="213" customFormat="1" ht="15" customHeight="1" x14ac:dyDescent="0.25">
      <c r="A84" s="566"/>
      <c r="B84" s="1458" t="s">
        <v>169</v>
      </c>
      <c r="C84" s="226" t="s">
        <v>351</v>
      </c>
      <c r="D84" s="63"/>
      <c r="E84" s="224"/>
      <c r="F84" s="1531"/>
      <c r="G84" s="222"/>
      <c r="H84" s="1500">
        <v>0</v>
      </c>
      <c r="I84" s="64"/>
      <c r="J84" s="1505"/>
      <c r="K84" s="222"/>
      <c r="L84" s="1485" t="str">
        <f>IF(ISNUMBER(D84), D84*H84, "")</f>
        <v/>
      </c>
      <c r="M84" s="59"/>
      <c r="N84" s="65"/>
      <c r="O84" s="10" t="str">
        <f>IF(ISNUMBER(L84), L84, "")</f>
        <v/>
      </c>
      <c r="P84" s="676"/>
      <c r="Q84" s="213">
        <f>IF(ISNUMBER(O84),1,0)</f>
        <v>0</v>
      </c>
      <c r="R84" s="1536" t="s">
        <v>408</v>
      </c>
    </row>
    <row r="85" spans="1:18" s="213" customFormat="1" ht="15" customHeight="1" x14ac:dyDescent="0.25">
      <c r="A85" s="566"/>
      <c r="B85" s="62" t="s">
        <v>201</v>
      </c>
      <c r="C85" s="226" t="s">
        <v>352</v>
      </c>
      <c r="D85" s="66"/>
      <c r="E85" s="46"/>
      <c r="F85" s="227"/>
      <c r="G85" s="222"/>
      <c r="H85" s="1500">
        <v>0</v>
      </c>
      <c r="I85" s="228">
        <v>0</v>
      </c>
      <c r="J85" s="1499">
        <v>0</v>
      </c>
      <c r="K85" s="222"/>
      <c r="L85" s="223" t="str">
        <f>IF(AND(ISNUMBER(D85),ISNUMBER(H85)), D85*H85, "")</f>
        <v/>
      </c>
      <c r="M85" s="34" t="str">
        <f>IF(AND(ISNUMBER(E85),ISNUMBER(I85)), E85*I85, "")</f>
        <v/>
      </c>
      <c r="N85" s="223" t="str">
        <f>IF(AND(ISNUMBER(F85),ISNUMBER(J85)),F85*J85,"")</f>
        <v/>
      </c>
      <c r="O85" s="10" t="str">
        <f>IF(AND(ISNUMBER(L85),ISNUMBER(M85),ISNUMBER(N85)), SUM(L85:N85), "")</f>
        <v/>
      </c>
      <c r="P85" s="676"/>
      <c r="Q85" s="213">
        <f>IF(ISNUMBER(O85),1,0)</f>
        <v>0</v>
      </c>
      <c r="R85" s="1536" t="s">
        <v>408</v>
      </c>
    </row>
    <row r="86" spans="1:18" s="213" customFormat="1" ht="15" customHeight="1" x14ac:dyDescent="0.25">
      <c r="A86" s="566"/>
      <c r="B86" s="210" t="s">
        <v>385</v>
      </c>
      <c r="C86" s="226" t="s">
        <v>384</v>
      </c>
      <c r="D86" s="66"/>
      <c r="E86" s="46"/>
      <c r="F86" s="227"/>
      <c r="G86" s="222"/>
      <c r="H86" s="1500">
        <f>Parameters!F19</f>
        <v>0</v>
      </c>
      <c r="I86" s="228">
        <f>Parameters!G19</f>
        <v>0</v>
      </c>
      <c r="J86" s="1506">
        <f>Parameters!H19</f>
        <v>0</v>
      </c>
      <c r="K86" s="222"/>
      <c r="L86" s="223" t="str">
        <f>IF(AND(ISNUMBER(D86),ISNUMBER(H86)), D86*H86, "")</f>
        <v/>
      </c>
      <c r="M86" s="34" t="str">
        <f>IF(AND(ISNUMBER(E86),ISNUMBER(I86)), E86*I86, "")</f>
        <v/>
      </c>
      <c r="N86" s="223" t="str">
        <f>IF(AND(ISNUMBER(F86),ISNUMBER(J86)),F86*J86,"")</f>
        <v/>
      </c>
      <c r="O86" s="10" t="str">
        <f>IF(AND(ISNUMBER(L86),ISNUMBER(M86),ISNUMBER(N86)), SUM(L86:N86), "")</f>
        <v/>
      </c>
      <c r="P86" s="676"/>
      <c r="Q86" s="213">
        <f>IF(ISNUMBER(O86),1,0)</f>
        <v>0</v>
      </c>
      <c r="R86" s="1536" t="s">
        <v>373</v>
      </c>
    </row>
    <row r="87" spans="1:18" s="213" customFormat="1" ht="15" customHeight="1" x14ac:dyDescent="0.25">
      <c r="A87" s="566"/>
      <c r="B87" s="224"/>
      <c r="C87" s="224"/>
      <c r="D87" s="224"/>
      <c r="E87" s="224"/>
      <c r="F87" s="225"/>
      <c r="G87" s="222"/>
      <c r="H87" s="1507"/>
      <c r="I87" s="59"/>
      <c r="J87" s="1508"/>
      <c r="K87" s="222"/>
      <c r="L87" s="58"/>
      <c r="M87" s="59"/>
      <c r="N87" s="65"/>
      <c r="O87" s="65"/>
      <c r="P87" s="676"/>
      <c r="R87" s="222"/>
    </row>
    <row r="88" spans="1:18" s="213" customFormat="1" ht="60" customHeight="1" x14ac:dyDescent="0.25">
      <c r="A88" s="566"/>
      <c r="B88" s="62" t="s">
        <v>429</v>
      </c>
      <c r="C88" s="224"/>
      <c r="D88" s="68"/>
      <c r="E88" s="224"/>
      <c r="F88" s="225"/>
      <c r="G88" s="222"/>
      <c r="H88" s="1497"/>
      <c r="I88" s="224"/>
      <c r="J88" s="1498"/>
      <c r="K88" s="222"/>
      <c r="L88" s="54"/>
      <c r="M88" s="224"/>
      <c r="N88" s="224"/>
      <c r="O88" s="225"/>
      <c r="P88" s="676"/>
      <c r="R88" s="1536"/>
    </row>
    <row r="89" spans="1:18" s="213" customFormat="1" ht="15" customHeight="1" x14ac:dyDescent="0.25">
      <c r="A89" s="566"/>
      <c r="B89" s="210" t="s">
        <v>202</v>
      </c>
      <c r="C89" s="224"/>
      <c r="D89" s="66"/>
      <c r="E89" s="46"/>
      <c r="F89" s="227"/>
      <c r="G89" s="222"/>
      <c r="H89" s="1500">
        <v>0</v>
      </c>
      <c r="I89" s="228">
        <v>0</v>
      </c>
      <c r="J89" s="1499">
        <v>0</v>
      </c>
      <c r="K89" s="222"/>
      <c r="L89" s="223" t="str">
        <f>IF(AND(ISNUMBER(D89),ISNUMBER(H89)), D89*H89, "")</f>
        <v/>
      </c>
      <c r="M89" s="34" t="str">
        <f>IF(AND(ISNUMBER(E89),ISNUMBER(I89)), E89*I89, "")</f>
        <v/>
      </c>
      <c r="N89" s="223" t="str">
        <f>IF(AND(ISNUMBER(F89),ISNUMBER(J89)),F89*J89,"")</f>
        <v/>
      </c>
      <c r="O89" s="10" t="str">
        <f>IF(AND(ISNUMBER(L89),ISNUMBER(M89),ISNUMBER(N89)), SUM(L89:N89), "")</f>
        <v/>
      </c>
      <c r="P89" s="676"/>
      <c r="Q89" s="213">
        <f>IF(ISNUMBER(O89),1,0)</f>
        <v>0</v>
      </c>
      <c r="R89" s="222"/>
    </row>
    <row r="90" spans="1:18" s="213" customFormat="1" ht="15" customHeight="1" x14ac:dyDescent="0.25">
      <c r="A90" s="566"/>
      <c r="B90" s="210" t="s">
        <v>337</v>
      </c>
      <c r="C90" s="224"/>
      <c r="D90" s="68"/>
      <c r="E90" s="224"/>
      <c r="F90" s="225"/>
      <c r="G90" s="222"/>
      <c r="H90" s="1497"/>
      <c r="I90" s="224"/>
      <c r="J90" s="1498"/>
      <c r="K90" s="222"/>
      <c r="L90" s="54"/>
      <c r="M90" s="224"/>
      <c r="N90" s="224"/>
      <c r="O90" s="225"/>
      <c r="P90" s="676"/>
      <c r="R90" s="1536" t="s">
        <v>411</v>
      </c>
    </row>
    <row r="91" spans="1:18" s="213" customFormat="1" ht="15" customHeight="1" x14ac:dyDescent="0.25">
      <c r="A91" s="566"/>
      <c r="B91" s="209" t="s">
        <v>387</v>
      </c>
      <c r="C91" s="224"/>
      <c r="D91" s="66"/>
      <c r="E91" s="46"/>
      <c r="F91" s="227"/>
      <c r="G91" s="222"/>
      <c r="H91" s="1500">
        <v>0</v>
      </c>
      <c r="I91" s="228">
        <v>0</v>
      </c>
      <c r="J91" s="1499">
        <v>0</v>
      </c>
      <c r="K91" s="222"/>
      <c r="L91" s="223" t="str">
        <f t="shared" ref="L91:M93" si="14">IF(AND(ISNUMBER(D91),ISNUMBER(H91)), D91*H91, "")</f>
        <v/>
      </c>
      <c r="M91" s="34" t="str">
        <f t="shared" si="14"/>
        <v/>
      </c>
      <c r="N91" s="223" t="str">
        <f t="shared" ref="N91:N94" si="15">IF(AND(ISNUMBER(F91),ISNUMBER(J91)),F91*J91,"")</f>
        <v/>
      </c>
      <c r="O91" s="10" t="str">
        <f>IF(AND(ISNUMBER(L91),ISNUMBER(M91),ISNUMBER(N91)), SUM(L91:N91), "")</f>
        <v/>
      </c>
      <c r="P91" s="676"/>
      <c r="Q91" s="213">
        <f t="shared" ref="Q91:Q101" si="16">IF(ISNUMBER(O91),1,0)</f>
        <v>0</v>
      </c>
      <c r="R91" s="1536" t="s">
        <v>411</v>
      </c>
    </row>
    <row r="92" spans="1:18" s="213" customFormat="1" ht="15" customHeight="1" x14ac:dyDescent="0.25">
      <c r="A92" s="566"/>
      <c r="B92" s="209" t="s">
        <v>389</v>
      </c>
      <c r="C92" s="224"/>
      <c r="D92" s="66"/>
      <c r="E92" s="46"/>
      <c r="F92" s="227"/>
      <c r="G92" s="222"/>
      <c r="H92" s="1500">
        <v>0</v>
      </c>
      <c r="I92" s="228">
        <v>0</v>
      </c>
      <c r="J92" s="1499">
        <v>0</v>
      </c>
      <c r="K92" s="222"/>
      <c r="L92" s="223" t="str">
        <f t="shared" si="14"/>
        <v/>
      </c>
      <c r="M92" s="34" t="str">
        <f t="shared" si="14"/>
        <v/>
      </c>
      <c r="N92" s="223" t="str">
        <f t="shared" si="15"/>
        <v/>
      </c>
      <c r="O92" s="10" t="str">
        <f>IF(AND(ISNUMBER(L92),ISNUMBER(M92),ISNUMBER(N92)), SUM(L92:N92), "")</f>
        <v/>
      </c>
      <c r="P92" s="676"/>
      <c r="Q92" s="213">
        <f t="shared" si="16"/>
        <v>0</v>
      </c>
      <c r="R92" s="1536" t="s">
        <v>411</v>
      </c>
    </row>
    <row r="93" spans="1:18" s="213" customFormat="1" ht="15" customHeight="1" x14ac:dyDescent="0.25">
      <c r="A93" s="566"/>
      <c r="B93" s="209" t="s">
        <v>390</v>
      </c>
      <c r="C93" s="224"/>
      <c r="D93" s="66"/>
      <c r="E93" s="46"/>
      <c r="F93" s="227"/>
      <c r="G93" s="222"/>
      <c r="H93" s="1500">
        <v>0</v>
      </c>
      <c r="I93" s="228">
        <v>0</v>
      </c>
      <c r="J93" s="1499">
        <v>0</v>
      </c>
      <c r="K93" s="222"/>
      <c r="L93" s="223" t="str">
        <f t="shared" si="14"/>
        <v/>
      </c>
      <c r="M93" s="34" t="str">
        <f t="shared" si="14"/>
        <v/>
      </c>
      <c r="N93" s="223" t="str">
        <f t="shared" si="15"/>
        <v/>
      </c>
      <c r="O93" s="10" t="str">
        <f>IF(AND(ISNUMBER(L93),ISNUMBER(M93),ISNUMBER(N93)), SUM(L93:N93), "")</f>
        <v/>
      </c>
      <c r="P93" s="676"/>
      <c r="Q93" s="213">
        <f t="shared" si="16"/>
        <v>0</v>
      </c>
      <c r="R93" s="1536" t="s">
        <v>411</v>
      </c>
    </row>
    <row r="94" spans="1:18" s="213" customFormat="1" ht="30" customHeight="1" x14ac:dyDescent="0.25">
      <c r="A94" s="566"/>
      <c r="B94" s="210" t="s">
        <v>386</v>
      </c>
      <c r="C94" s="226" t="s">
        <v>391</v>
      </c>
      <c r="D94" s="66"/>
      <c r="E94" s="46"/>
      <c r="F94" s="227"/>
      <c r="G94" s="222"/>
      <c r="H94" s="1509" t="s">
        <v>383</v>
      </c>
      <c r="I94" s="200" t="s">
        <v>383</v>
      </c>
      <c r="J94" s="1499">
        <v>1</v>
      </c>
      <c r="K94" s="222"/>
      <c r="L94" s="54"/>
      <c r="M94" s="224"/>
      <c r="N94" s="223" t="str">
        <f t="shared" si="15"/>
        <v/>
      </c>
      <c r="O94" s="10" t="str">
        <f>IF(ISNUMBER(N94), N94, "")</f>
        <v/>
      </c>
      <c r="P94" s="676"/>
      <c r="Q94" s="213">
        <f t="shared" si="16"/>
        <v>0</v>
      </c>
      <c r="R94" s="1536" t="s">
        <v>373</v>
      </c>
    </row>
    <row r="95" spans="1:18" s="213" customFormat="1" ht="15" customHeight="1" x14ac:dyDescent="0.25">
      <c r="A95" s="566"/>
      <c r="B95" s="224"/>
      <c r="C95" s="224"/>
      <c r="D95" s="224"/>
      <c r="E95" s="224"/>
      <c r="F95" s="225"/>
      <c r="G95" s="222"/>
      <c r="H95" s="1507"/>
      <c r="I95" s="59"/>
      <c r="J95" s="1508"/>
      <c r="K95" s="222"/>
      <c r="L95" s="58"/>
      <c r="M95" s="59"/>
      <c r="N95" s="65"/>
      <c r="O95" s="65"/>
      <c r="P95" s="676"/>
      <c r="R95" s="1536" t="s">
        <v>373</v>
      </c>
    </row>
    <row r="96" spans="1:18" s="213" customFormat="1" ht="30" customHeight="1" x14ac:dyDescent="0.25">
      <c r="A96" s="566"/>
      <c r="B96" s="221" t="s">
        <v>469</v>
      </c>
      <c r="C96" s="224"/>
      <c r="D96" s="68"/>
      <c r="E96" s="224"/>
      <c r="F96" s="225"/>
      <c r="G96" s="222"/>
      <c r="H96" s="1497"/>
      <c r="I96" s="224"/>
      <c r="J96" s="1498"/>
      <c r="K96" s="222"/>
      <c r="L96" s="58"/>
      <c r="M96" s="59"/>
      <c r="N96" s="65"/>
      <c r="O96" s="65"/>
      <c r="P96" s="676"/>
      <c r="R96" s="1536" t="s">
        <v>373</v>
      </c>
    </row>
    <row r="97" spans="1:18" s="213" customFormat="1" ht="15" customHeight="1" x14ac:dyDescent="0.25">
      <c r="A97" s="566"/>
      <c r="B97" s="209" t="s">
        <v>202</v>
      </c>
      <c r="C97" s="224"/>
      <c r="D97" s="66"/>
      <c r="E97" s="46"/>
      <c r="F97" s="227"/>
      <c r="G97" s="222"/>
      <c r="H97" s="1500">
        <v>0.15</v>
      </c>
      <c r="I97" s="228">
        <v>0.5</v>
      </c>
      <c r="J97" s="1499">
        <v>1</v>
      </c>
      <c r="K97" s="222"/>
      <c r="L97" s="223" t="str">
        <f>IF(AND(ISNUMBER(D97),ISNUMBER(H97)), D97*H97, "")</f>
        <v/>
      </c>
      <c r="M97" s="34" t="str">
        <f>IF(AND(ISNUMBER(E97),ISNUMBER(I97)), E97*I97, "")</f>
        <v/>
      </c>
      <c r="N97" s="223" t="str">
        <f t="shared" ref="N97" si="17">IF(AND(ISNUMBER(F97),ISNUMBER(J97)),F97*J97,"")</f>
        <v/>
      </c>
      <c r="O97" s="10" t="str">
        <f>IF(AND(ISNUMBER(L97),ISNUMBER(M97),ISNUMBER(N97)), SUM(L97:N97), "")</f>
        <v/>
      </c>
      <c r="P97" s="676"/>
      <c r="Q97" s="213">
        <f t="shared" si="16"/>
        <v>0</v>
      </c>
      <c r="R97" s="1536" t="s">
        <v>373</v>
      </c>
    </row>
    <row r="98" spans="1:18" s="213" customFormat="1" ht="15" customHeight="1" x14ac:dyDescent="0.25">
      <c r="A98" s="566"/>
      <c r="B98" s="209" t="s">
        <v>388</v>
      </c>
      <c r="C98" s="224"/>
      <c r="D98" s="68"/>
      <c r="E98" s="224"/>
      <c r="F98" s="225"/>
      <c r="G98" s="222"/>
      <c r="H98" s="1497"/>
      <c r="I98" s="224"/>
      <c r="J98" s="1498"/>
      <c r="K98" s="222"/>
      <c r="L98" s="54"/>
      <c r="M98" s="224"/>
      <c r="N98" s="224"/>
      <c r="O98" s="225"/>
      <c r="P98" s="676"/>
      <c r="R98" s="1536" t="s">
        <v>373</v>
      </c>
    </row>
    <row r="99" spans="1:18" s="213" customFormat="1" ht="15" customHeight="1" x14ac:dyDescent="0.25">
      <c r="A99" s="566"/>
      <c r="B99" s="212" t="s">
        <v>387</v>
      </c>
      <c r="C99" s="224"/>
      <c r="D99" s="66"/>
      <c r="E99" s="46"/>
      <c r="F99" s="227"/>
      <c r="G99" s="222"/>
      <c r="H99" s="1500">
        <v>0.15</v>
      </c>
      <c r="I99" s="228">
        <v>0.5</v>
      </c>
      <c r="J99" s="1499">
        <v>1</v>
      </c>
      <c r="K99" s="222"/>
      <c r="L99" s="223" t="str">
        <f t="shared" ref="L99:M101" si="18">IF(AND(ISNUMBER(D99),ISNUMBER(H99)), D99*H99, "")</f>
        <v/>
      </c>
      <c r="M99" s="34" t="str">
        <f t="shared" si="18"/>
        <v/>
      </c>
      <c r="N99" s="223" t="str">
        <f t="shared" ref="N99:N101" si="19">IF(AND(ISNUMBER(F99),ISNUMBER(J99)),F99*J99,"")</f>
        <v/>
      </c>
      <c r="O99" s="10" t="str">
        <f>IF(AND(ISNUMBER(L99),ISNUMBER(M99),ISNUMBER(N99)), SUM(L99:N99), "")</f>
        <v/>
      </c>
      <c r="P99" s="676"/>
      <c r="Q99" s="213">
        <f t="shared" si="16"/>
        <v>0</v>
      </c>
      <c r="R99" s="1536" t="s">
        <v>373</v>
      </c>
    </row>
    <row r="100" spans="1:18" s="213" customFormat="1" ht="15" customHeight="1" x14ac:dyDescent="0.25">
      <c r="A100" s="566"/>
      <c r="B100" s="212" t="s">
        <v>389</v>
      </c>
      <c r="C100" s="224"/>
      <c r="D100" s="66"/>
      <c r="E100" s="46"/>
      <c r="F100" s="227"/>
      <c r="G100" s="222"/>
      <c r="H100" s="1500">
        <v>0.5</v>
      </c>
      <c r="I100" s="228">
        <v>0.5</v>
      </c>
      <c r="J100" s="1499">
        <v>1</v>
      </c>
      <c r="K100" s="222"/>
      <c r="L100" s="223" t="str">
        <f t="shared" si="18"/>
        <v/>
      </c>
      <c r="M100" s="34" t="str">
        <f t="shared" si="18"/>
        <v/>
      </c>
      <c r="N100" s="223" t="str">
        <f t="shared" si="19"/>
        <v/>
      </c>
      <c r="O100" s="10" t="str">
        <f>IF(AND(ISNUMBER(L100),ISNUMBER(M100),ISNUMBER(N100)), SUM(L100:N100), "")</f>
        <v/>
      </c>
      <c r="P100" s="676"/>
      <c r="Q100" s="213">
        <f t="shared" si="16"/>
        <v>0</v>
      </c>
      <c r="R100" s="1536" t="s">
        <v>373</v>
      </c>
    </row>
    <row r="101" spans="1:18" s="213" customFormat="1" ht="15" customHeight="1" x14ac:dyDescent="0.25">
      <c r="A101" s="566"/>
      <c r="B101" s="212" t="s">
        <v>390</v>
      </c>
      <c r="C101" s="224"/>
      <c r="D101" s="66"/>
      <c r="E101" s="46"/>
      <c r="F101" s="227"/>
      <c r="G101" s="222"/>
      <c r="H101" s="1500">
        <v>1</v>
      </c>
      <c r="I101" s="228">
        <v>1</v>
      </c>
      <c r="J101" s="1499">
        <v>1</v>
      </c>
      <c r="K101" s="222"/>
      <c r="L101" s="223" t="str">
        <f t="shared" si="18"/>
        <v/>
      </c>
      <c r="M101" s="34" t="str">
        <f t="shared" si="18"/>
        <v/>
      </c>
      <c r="N101" s="223" t="str">
        <f t="shared" si="19"/>
        <v/>
      </c>
      <c r="O101" s="10" t="str">
        <f>IF(AND(ISNUMBER(L101),ISNUMBER(M101),ISNUMBER(N101)), SUM(L101:N101), "")</f>
        <v/>
      </c>
      <c r="P101" s="676"/>
      <c r="Q101" s="213">
        <f t="shared" si="16"/>
        <v>0</v>
      </c>
      <c r="R101" s="1536" t="s">
        <v>373</v>
      </c>
    </row>
    <row r="102" spans="1:18" s="213" customFormat="1" ht="15" customHeight="1" x14ac:dyDescent="0.25">
      <c r="A102" s="566"/>
      <c r="B102" s="62" t="s">
        <v>338</v>
      </c>
      <c r="C102" s="224"/>
      <c r="D102" s="68"/>
      <c r="E102" s="224"/>
      <c r="F102" s="225"/>
      <c r="G102" s="222"/>
      <c r="H102" s="1497"/>
      <c r="I102" s="224"/>
      <c r="J102" s="1498"/>
      <c r="K102" s="222"/>
      <c r="L102" s="54"/>
      <c r="M102" s="224"/>
      <c r="N102" s="224"/>
      <c r="O102" s="225"/>
      <c r="P102" s="676"/>
      <c r="R102" s="1536" t="s">
        <v>373</v>
      </c>
    </row>
    <row r="103" spans="1:18" s="213" customFormat="1" ht="45" customHeight="1" x14ac:dyDescent="0.25">
      <c r="A103" s="566"/>
      <c r="B103" s="210" t="s">
        <v>392</v>
      </c>
      <c r="C103" s="226" t="s">
        <v>354</v>
      </c>
      <c r="D103" s="68"/>
      <c r="E103" s="224"/>
      <c r="F103" s="225"/>
      <c r="G103" s="222"/>
      <c r="H103" s="1497"/>
      <c r="I103" s="224"/>
      <c r="J103" s="1498"/>
      <c r="K103" s="222"/>
      <c r="L103" s="54"/>
      <c r="M103" s="224"/>
      <c r="N103" s="224"/>
      <c r="O103" s="225"/>
      <c r="P103" s="676"/>
      <c r="R103" s="1536" t="s">
        <v>373</v>
      </c>
    </row>
    <row r="104" spans="1:18" s="213" customFormat="1" ht="15" customHeight="1" x14ac:dyDescent="0.25">
      <c r="A104" s="566"/>
      <c r="B104" s="209" t="s">
        <v>202</v>
      </c>
      <c r="C104" s="224"/>
      <c r="D104" s="66"/>
      <c r="E104" s="46"/>
      <c r="F104" s="227"/>
      <c r="G104" s="222"/>
      <c r="H104" s="1500">
        <v>0.1</v>
      </c>
      <c r="I104" s="228">
        <v>0.5</v>
      </c>
      <c r="J104" s="1499">
        <v>1</v>
      </c>
      <c r="K104" s="222"/>
      <c r="L104" s="223" t="str">
        <f>IF(AND(ISNUMBER(D104),ISNUMBER(H104)), D104*H104, "")</f>
        <v/>
      </c>
      <c r="M104" s="34" t="str">
        <f>IF(AND(ISNUMBER(E104),ISNUMBER(I104)), E104*I104, "")</f>
        <v/>
      </c>
      <c r="N104" s="223" t="str">
        <f>IF(AND(ISNUMBER(F104),ISNUMBER(J104)),F104*J104,"")</f>
        <v/>
      </c>
      <c r="O104" s="10" t="str">
        <f>IF(AND(ISNUMBER(L104),ISNUMBER(M104),ISNUMBER(N104)),SUM(L104:N104),"")</f>
        <v/>
      </c>
      <c r="P104" s="676"/>
      <c r="Q104" s="213">
        <f>IF(ISNUMBER(O104),1,0)</f>
        <v>0</v>
      </c>
      <c r="R104" s="1536" t="s">
        <v>373</v>
      </c>
    </row>
    <row r="105" spans="1:18" s="213" customFormat="1" ht="15" customHeight="1" x14ac:dyDescent="0.25">
      <c r="A105" s="566"/>
      <c r="B105" s="209" t="s">
        <v>337</v>
      </c>
      <c r="C105" s="224"/>
      <c r="D105" s="68"/>
      <c r="E105" s="224"/>
      <c r="F105" s="225"/>
      <c r="G105" s="222"/>
      <c r="H105" s="1497"/>
      <c r="I105" s="224"/>
      <c r="J105" s="1498"/>
      <c r="K105" s="222"/>
      <c r="L105" s="54"/>
      <c r="M105" s="224"/>
      <c r="N105" s="224"/>
      <c r="O105" s="225"/>
      <c r="P105" s="676"/>
      <c r="R105" s="1536" t="s">
        <v>373</v>
      </c>
    </row>
    <row r="106" spans="1:18" s="213" customFormat="1" ht="15" customHeight="1" x14ac:dyDescent="0.25">
      <c r="A106" s="566"/>
      <c r="B106" s="212" t="s">
        <v>387</v>
      </c>
      <c r="C106" s="224"/>
      <c r="D106" s="66"/>
      <c r="E106" s="46"/>
      <c r="F106" s="227"/>
      <c r="G106" s="222"/>
      <c r="H106" s="1500">
        <v>0.1</v>
      </c>
      <c r="I106" s="228">
        <v>0.5</v>
      </c>
      <c r="J106" s="1499">
        <v>1</v>
      </c>
      <c r="K106" s="222"/>
      <c r="L106" s="223" t="str">
        <f t="shared" ref="L106:M108" si="20">IF(AND(ISNUMBER(D106),ISNUMBER(H106)), D106*H106, "")</f>
        <v/>
      </c>
      <c r="M106" s="34" t="str">
        <f t="shared" si="20"/>
        <v/>
      </c>
      <c r="N106" s="223" t="str">
        <f>IF(AND(ISNUMBER(F106),ISNUMBER(J106)),F106*J106,"")</f>
        <v/>
      </c>
      <c r="O106" s="10" t="str">
        <f>IF(AND(ISNUMBER(L106),ISNUMBER(M106),ISNUMBER(N106)),SUM(L106:N106),"")</f>
        <v/>
      </c>
      <c r="P106" s="676"/>
      <c r="Q106" s="213">
        <f t="shared" ref="Q106:Q108" si="21">IF(ISNUMBER(O106),1,0)</f>
        <v>0</v>
      </c>
      <c r="R106" s="1536" t="s">
        <v>373</v>
      </c>
    </row>
    <row r="107" spans="1:18" s="213" customFormat="1" ht="15" customHeight="1" x14ac:dyDescent="0.25">
      <c r="A107" s="566"/>
      <c r="B107" s="212" t="s">
        <v>389</v>
      </c>
      <c r="C107" s="224"/>
      <c r="D107" s="66"/>
      <c r="E107" s="46"/>
      <c r="F107" s="227"/>
      <c r="G107" s="222"/>
      <c r="H107" s="1500">
        <v>0.5</v>
      </c>
      <c r="I107" s="228">
        <v>0.5</v>
      </c>
      <c r="J107" s="1499">
        <v>1</v>
      </c>
      <c r="K107" s="222"/>
      <c r="L107" s="223" t="str">
        <f t="shared" si="20"/>
        <v/>
      </c>
      <c r="M107" s="34" t="str">
        <f t="shared" si="20"/>
        <v/>
      </c>
      <c r="N107" s="223" t="str">
        <f>IF(AND(ISNUMBER(F107),ISNUMBER(J107)),F107*J107,"")</f>
        <v/>
      </c>
      <c r="O107" s="10" t="str">
        <f>IF(AND(ISNUMBER(L107),ISNUMBER(M107),ISNUMBER(N107)),SUM(L107:N107),"")</f>
        <v/>
      </c>
      <c r="P107" s="676"/>
      <c r="Q107" s="213">
        <f t="shared" si="21"/>
        <v>0</v>
      </c>
      <c r="R107" s="1536" t="s">
        <v>373</v>
      </c>
    </row>
    <row r="108" spans="1:18" s="213" customFormat="1" ht="15" customHeight="1" x14ac:dyDescent="0.25">
      <c r="A108" s="566"/>
      <c r="B108" s="212" t="s">
        <v>390</v>
      </c>
      <c r="C108" s="224"/>
      <c r="D108" s="66"/>
      <c r="E108" s="46"/>
      <c r="F108" s="227"/>
      <c r="G108" s="222"/>
      <c r="H108" s="1500">
        <v>1</v>
      </c>
      <c r="I108" s="228">
        <v>1</v>
      </c>
      <c r="J108" s="1499">
        <v>1</v>
      </c>
      <c r="K108" s="222"/>
      <c r="L108" s="223" t="str">
        <f t="shared" si="20"/>
        <v/>
      </c>
      <c r="M108" s="34" t="str">
        <f t="shared" si="20"/>
        <v/>
      </c>
      <c r="N108" s="223" t="str">
        <f>IF(AND(ISNUMBER(F108),ISNUMBER(J108)),F108*J108,"")</f>
        <v/>
      </c>
      <c r="O108" s="10" t="str">
        <f>IF(AND(ISNUMBER(L108),ISNUMBER(M108),ISNUMBER(N108)),SUM(L108:N108),"")</f>
        <v/>
      </c>
      <c r="P108" s="676"/>
      <c r="Q108" s="213">
        <f t="shared" si="21"/>
        <v>0</v>
      </c>
      <c r="R108" s="1536" t="s">
        <v>373</v>
      </c>
    </row>
    <row r="109" spans="1:18" s="213" customFormat="1" ht="30" customHeight="1" x14ac:dyDescent="0.25">
      <c r="A109" s="566"/>
      <c r="B109" s="210" t="s">
        <v>339</v>
      </c>
      <c r="C109" s="226" t="s">
        <v>355</v>
      </c>
      <c r="D109" s="68"/>
      <c r="E109" s="224"/>
      <c r="F109" s="225"/>
      <c r="G109" s="222"/>
      <c r="H109" s="1497"/>
      <c r="I109" s="54"/>
      <c r="J109" s="1498"/>
      <c r="K109" s="222"/>
      <c r="L109" s="54"/>
      <c r="M109" s="54"/>
      <c r="N109" s="54"/>
      <c r="O109" s="225"/>
      <c r="P109" s="676"/>
      <c r="R109" s="1536" t="s">
        <v>373</v>
      </c>
    </row>
    <row r="110" spans="1:18" s="213" customFormat="1" ht="15" customHeight="1" x14ac:dyDescent="0.25">
      <c r="A110" s="566"/>
      <c r="B110" s="209" t="s">
        <v>202</v>
      </c>
      <c r="C110" s="224"/>
      <c r="D110" s="66"/>
      <c r="E110" s="46"/>
      <c r="F110" s="227"/>
      <c r="G110" s="222"/>
      <c r="H110" s="1500">
        <v>0.15</v>
      </c>
      <c r="I110" s="228">
        <v>0.5</v>
      </c>
      <c r="J110" s="1499">
        <v>1</v>
      </c>
      <c r="K110" s="222"/>
      <c r="L110" s="223" t="str">
        <f>IF(AND(ISNUMBER(D110),ISNUMBER(H110)), D110*H110, "")</f>
        <v/>
      </c>
      <c r="M110" s="34" t="str">
        <f>IF(AND(ISNUMBER(E110),ISNUMBER(I110)), E110*I110, "")</f>
        <v/>
      </c>
      <c r="N110" s="223" t="str">
        <f>IF(AND(ISNUMBER(F110),ISNUMBER(J110)),F110*J110,"")</f>
        <v/>
      </c>
      <c r="O110" s="10" t="str">
        <f>IF(AND(ISNUMBER(L110),ISNUMBER(M110),ISNUMBER(N110)),SUM(L110:N110),"")</f>
        <v/>
      </c>
      <c r="P110" s="676"/>
      <c r="Q110" s="213">
        <f>IF(ISNUMBER(O110),1,0)</f>
        <v>0</v>
      </c>
      <c r="R110" s="1536" t="s">
        <v>373</v>
      </c>
    </row>
    <row r="111" spans="1:18" s="213" customFormat="1" ht="15" customHeight="1" x14ac:dyDescent="0.25">
      <c r="A111" s="566"/>
      <c r="B111" s="209" t="s">
        <v>337</v>
      </c>
      <c r="C111" s="224"/>
      <c r="D111" s="68"/>
      <c r="E111" s="224"/>
      <c r="F111" s="225"/>
      <c r="G111" s="222"/>
      <c r="H111" s="1497"/>
      <c r="I111" s="224"/>
      <c r="J111" s="1498"/>
      <c r="K111" s="222"/>
      <c r="L111" s="54"/>
      <c r="M111" s="224"/>
      <c r="N111" s="224"/>
      <c r="O111" s="225"/>
      <c r="P111" s="676"/>
      <c r="R111" s="1536" t="s">
        <v>373</v>
      </c>
    </row>
    <row r="112" spans="1:18" s="213" customFormat="1" ht="15" customHeight="1" x14ac:dyDescent="0.25">
      <c r="A112" s="566"/>
      <c r="B112" s="212" t="s">
        <v>387</v>
      </c>
      <c r="C112" s="224"/>
      <c r="D112" s="66"/>
      <c r="E112" s="46"/>
      <c r="F112" s="227"/>
      <c r="G112" s="222"/>
      <c r="H112" s="1500">
        <v>0.15</v>
      </c>
      <c r="I112" s="228">
        <v>0.5</v>
      </c>
      <c r="J112" s="1499">
        <v>1</v>
      </c>
      <c r="K112" s="222"/>
      <c r="L112" s="223" t="str">
        <f t="shared" ref="L112:M114" si="22">IF(AND(ISNUMBER(D112),ISNUMBER(H112)), D112*H112, "")</f>
        <v/>
      </c>
      <c r="M112" s="34" t="str">
        <f t="shared" si="22"/>
        <v/>
      </c>
      <c r="N112" s="223" t="str">
        <f>IF(AND(ISNUMBER(F112),ISNUMBER(J112)),F112*J112,"")</f>
        <v/>
      </c>
      <c r="O112" s="10" t="str">
        <f>IF(AND(ISNUMBER(L112),ISNUMBER(M112),ISNUMBER(N112)),SUM(L112:N112),"")</f>
        <v/>
      </c>
      <c r="P112" s="676"/>
      <c r="Q112" s="213">
        <f t="shared" ref="Q112:Q114" si="23">IF(ISNUMBER(O112),1,0)</f>
        <v>0</v>
      </c>
      <c r="R112" s="1536" t="s">
        <v>373</v>
      </c>
    </row>
    <row r="113" spans="1:18" s="213" customFormat="1" ht="15" customHeight="1" x14ac:dyDescent="0.25">
      <c r="A113" s="566"/>
      <c r="B113" s="212" t="s">
        <v>389</v>
      </c>
      <c r="C113" s="224"/>
      <c r="D113" s="66"/>
      <c r="E113" s="46"/>
      <c r="F113" s="227"/>
      <c r="G113" s="222"/>
      <c r="H113" s="1500">
        <v>0.5</v>
      </c>
      <c r="I113" s="228">
        <v>0.5</v>
      </c>
      <c r="J113" s="1499">
        <v>1</v>
      </c>
      <c r="K113" s="222"/>
      <c r="L113" s="223" t="str">
        <f t="shared" si="22"/>
        <v/>
      </c>
      <c r="M113" s="34" t="str">
        <f t="shared" si="22"/>
        <v/>
      </c>
      <c r="N113" s="223" t="str">
        <f>IF(AND(ISNUMBER(F113),ISNUMBER(J113)),F113*J113,"")</f>
        <v/>
      </c>
      <c r="O113" s="10" t="str">
        <f>IF(AND(ISNUMBER(L113),ISNUMBER(M113),ISNUMBER(N113)),SUM(L113:N113),"")</f>
        <v/>
      </c>
      <c r="P113" s="676"/>
      <c r="Q113" s="213">
        <f t="shared" si="23"/>
        <v>0</v>
      </c>
      <c r="R113" s="1536" t="s">
        <v>373</v>
      </c>
    </row>
    <row r="114" spans="1:18" s="213" customFormat="1" ht="15" customHeight="1" x14ac:dyDescent="0.25">
      <c r="A114" s="566"/>
      <c r="B114" s="212" t="s">
        <v>390</v>
      </c>
      <c r="C114" s="224"/>
      <c r="D114" s="66"/>
      <c r="E114" s="46"/>
      <c r="F114" s="227"/>
      <c r="G114" s="222"/>
      <c r="H114" s="1500">
        <v>1</v>
      </c>
      <c r="I114" s="228">
        <v>1</v>
      </c>
      <c r="J114" s="1499">
        <v>1</v>
      </c>
      <c r="K114" s="222"/>
      <c r="L114" s="223" t="str">
        <f t="shared" si="22"/>
        <v/>
      </c>
      <c r="M114" s="34" t="str">
        <f t="shared" si="22"/>
        <v/>
      </c>
      <c r="N114" s="223" t="str">
        <f>IF(AND(ISNUMBER(F114),ISNUMBER(J114)),F114*J114,"")</f>
        <v/>
      </c>
      <c r="O114" s="10" t="str">
        <f>IF(AND(ISNUMBER(L114),ISNUMBER(M114),ISNUMBER(N114)),SUM(L114:N114),"")</f>
        <v/>
      </c>
      <c r="P114" s="676"/>
      <c r="Q114" s="213">
        <f t="shared" si="23"/>
        <v>0</v>
      </c>
      <c r="R114" s="1536" t="s">
        <v>373</v>
      </c>
    </row>
    <row r="115" spans="1:18" s="213" customFormat="1" ht="30" customHeight="1" x14ac:dyDescent="0.25">
      <c r="A115" s="566"/>
      <c r="B115" s="210" t="s">
        <v>340</v>
      </c>
      <c r="C115" s="226" t="s">
        <v>355</v>
      </c>
      <c r="D115" s="68"/>
      <c r="E115" s="224"/>
      <c r="F115" s="225"/>
      <c r="G115" s="222"/>
      <c r="H115" s="1497"/>
      <c r="I115" s="54"/>
      <c r="J115" s="1498"/>
      <c r="K115" s="222"/>
      <c r="L115" s="54"/>
      <c r="M115" s="54"/>
      <c r="N115" s="54"/>
      <c r="O115" s="225"/>
      <c r="P115" s="676"/>
      <c r="R115" s="1536" t="s">
        <v>373</v>
      </c>
    </row>
    <row r="116" spans="1:18" s="213" customFormat="1" ht="15" customHeight="1" x14ac:dyDescent="0.25">
      <c r="A116" s="566"/>
      <c r="B116" s="209" t="s">
        <v>202</v>
      </c>
      <c r="C116" s="224"/>
      <c r="D116" s="66"/>
      <c r="E116" s="46"/>
      <c r="F116" s="227"/>
      <c r="G116" s="222"/>
      <c r="H116" s="1500">
        <v>0.15</v>
      </c>
      <c r="I116" s="228">
        <v>0.5</v>
      </c>
      <c r="J116" s="1499">
        <v>1</v>
      </c>
      <c r="K116" s="222"/>
      <c r="L116" s="223" t="str">
        <f>IF(AND(ISNUMBER(D116),ISNUMBER(H116)), D116*H116, "")</f>
        <v/>
      </c>
      <c r="M116" s="34" t="str">
        <f>IF(AND(ISNUMBER(E116),ISNUMBER(I116)), E116*I116, "")</f>
        <v/>
      </c>
      <c r="N116" s="223" t="str">
        <f>IF(AND(ISNUMBER(F116),ISNUMBER(J116)),F116*J116,"")</f>
        <v/>
      </c>
      <c r="O116" s="10" t="str">
        <f>IF(AND(ISNUMBER(L116),ISNUMBER(M116),ISNUMBER(N116)),SUM(L116:N116),"")</f>
        <v/>
      </c>
      <c r="P116" s="676"/>
      <c r="Q116" s="213">
        <f>IF(ISNUMBER(O116),1,0)</f>
        <v>0</v>
      </c>
      <c r="R116" s="1536" t="s">
        <v>373</v>
      </c>
    </row>
    <row r="117" spans="1:18" s="213" customFormat="1" ht="15" customHeight="1" x14ac:dyDescent="0.25">
      <c r="A117" s="566"/>
      <c r="B117" s="209" t="s">
        <v>337</v>
      </c>
      <c r="C117" s="224"/>
      <c r="D117" s="68"/>
      <c r="E117" s="224"/>
      <c r="F117" s="225"/>
      <c r="G117" s="222"/>
      <c r="H117" s="1497"/>
      <c r="I117" s="224"/>
      <c r="J117" s="1498"/>
      <c r="K117" s="222"/>
      <c r="L117" s="54"/>
      <c r="M117" s="224"/>
      <c r="N117" s="224"/>
      <c r="O117" s="225"/>
      <c r="P117" s="676"/>
      <c r="R117" s="1536" t="s">
        <v>373</v>
      </c>
    </row>
    <row r="118" spans="1:18" s="213" customFormat="1" ht="15" customHeight="1" x14ac:dyDescent="0.25">
      <c r="A118" s="566"/>
      <c r="B118" s="212" t="s">
        <v>387</v>
      </c>
      <c r="C118" s="224"/>
      <c r="D118" s="66"/>
      <c r="E118" s="46"/>
      <c r="F118" s="227"/>
      <c r="G118" s="222"/>
      <c r="H118" s="1500">
        <v>0.15</v>
      </c>
      <c r="I118" s="228">
        <v>0.5</v>
      </c>
      <c r="J118" s="1499">
        <v>1</v>
      </c>
      <c r="K118" s="222"/>
      <c r="L118" s="223" t="str">
        <f t="shared" ref="L118:M120" si="24">IF(AND(ISNUMBER(D118),ISNUMBER(H118)), D118*H118, "")</f>
        <v/>
      </c>
      <c r="M118" s="34" t="str">
        <f t="shared" si="24"/>
        <v/>
      </c>
      <c r="N118" s="223" t="str">
        <f t="shared" ref="N118:N120" si="25">IF(AND(ISNUMBER(F118),ISNUMBER(J118)),F118*J118,"")</f>
        <v/>
      </c>
      <c r="O118" s="10" t="str">
        <f>IF(AND(ISNUMBER(L118),ISNUMBER(M118),ISNUMBER(N118)),SUM(L118:N118),"")</f>
        <v/>
      </c>
      <c r="P118" s="676"/>
      <c r="Q118" s="213">
        <f t="shared" ref="Q118:Q120" si="26">IF(ISNUMBER(O118),1,0)</f>
        <v>0</v>
      </c>
      <c r="R118" s="1536" t="s">
        <v>373</v>
      </c>
    </row>
    <row r="119" spans="1:18" s="213" customFormat="1" ht="15" customHeight="1" x14ac:dyDescent="0.25">
      <c r="A119" s="566"/>
      <c r="B119" s="212" t="s">
        <v>389</v>
      </c>
      <c r="C119" s="224"/>
      <c r="D119" s="66"/>
      <c r="E119" s="46"/>
      <c r="F119" s="227"/>
      <c r="G119" s="222"/>
      <c r="H119" s="1500">
        <v>0.5</v>
      </c>
      <c r="I119" s="228">
        <v>0.5</v>
      </c>
      <c r="J119" s="1499">
        <v>1</v>
      </c>
      <c r="K119" s="222"/>
      <c r="L119" s="223" t="str">
        <f t="shared" si="24"/>
        <v/>
      </c>
      <c r="M119" s="34" t="str">
        <f t="shared" si="24"/>
        <v/>
      </c>
      <c r="N119" s="223" t="str">
        <f t="shared" si="25"/>
        <v/>
      </c>
      <c r="O119" s="10" t="str">
        <f>IF(AND(ISNUMBER(L119),ISNUMBER(M119),ISNUMBER(N119)),SUM(L119:N119),"")</f>
        <v/>
      </c>
      <c r="P119" s="676"/>
      <c r="Q119" s="213">
        <f t="shared" si="26"/>
        <v>0</v>
      </c>
      <c r="R119" s="1536" t="s">
        <v>373</v>
      </c>
    </row>
    <row r="120" spans="1:18" s="213" customFormat="1" ht="15" customHeight="1" x14ac:dyDescent="0.25">
      <c r="A120" s="566"/>
      <c r="B120" s="212" t="s">
        <v>390</v>
      </c>
      <c r="C120" s="224"/>
      <c r="D120" s="66"/>
      <c r="E120" s="46"/>
      <c r="F120" s="227"/>
      <c r="G120" s="222"/>
      <c r="H120" s="1500">
        <v>1</v>
      </c>
      <c r="I120" s="228">
        <v>1</v>
      </c>
      <c r="J120" s="1499">
        <v>1</v>
      </c>
      <c r="K120" s="222"/>
      <c r="L120" s="223" t="str">
        <f t="shared" si="24"/>
        <v/>
      </c>
      <c r="M120" s="34" t="str">
        <f t="shared" si="24"/>
        <v/>
      </c>
      <c r="N120" s="223" t="str">
        <f t="shared" si="25"/>
        <v/>
      </c>
      <c r="O120" s="10" t="str">
        <f>IF(AND(ISNUMBER(L120),ISNUMBER(M120),ISNUMBER(N120)),SUM(L120:N120),"")</f>
        <v/>
      </c>
      <c r="P120" s="676"/>
      <c r="Q120" s="213">
        <f t="shared" si="26"/>
        <v>0</v>
      </c>
      <c r="R120" s="1536" t="s">
        <v>373</v>
      </c>
    </row>
    <row r="121" spans="1:18" s="213" customFormat="1" ht="30" customHeight="1" x14ac:dyDescent="0.25">
      <c r="A121" s="566"/>
      <c r="B121" s="62" t="s">
        <v>430</v>
      </c>
      <c r="C121" s="226" t="s">
        <v>356</v>
      </c>
      <c r="D121" s="68"/>
      <c r="E121" s="224"/>
      <c r="F121" s="225"/>
      <c r="G121" s="222"/>
      <c r="H121" s="1497"/>
      <c r="I121" s="224"/>
      <c r="J121" s="1498"/>
      <c r="K121" s="222"/>
      <c r="L121" s="54"/>
      <c r="M121" s="224"/>
      <c r="N121" s="224"/>
      <c r="O121" s="225"/>
      <c r="P121" s="676"/>
      <c r="R121" s="1536" t="s">
        <v>412</v>
      </c>
    </row>
    <row r="122" spans="1:18" s="213" customFormat="1" ht="15" customHeight="1" x14ac:dyDescent="0.25">
      <c r="A122" s="566"/>
      <c r="B122" s="210" t="s">
        <v>202</v>
      </c>
      <c r="C122" s="224"/>
      <c r="D122" s="66"/>
      <c r="E122" s="46"/>
      <c r="F122" s="227"/>
      <c r="G122" s="222"/>
      <c r="H122" s="1500">
        <v>0.05</v>
      </c>
      <c r="I122" s="228">
        <v>0.05</v>
      </c>
      <c r="J122" s="1499">
        <v>0.05</v>
      </c>
      <c r="K122" s="222"/>
      <c r="L122" s="223" t="str">
        <f>IF(AND(ISNUMBER(D122),ISNUMBER(H122)), D122*H122, "")</f>
        <v/>
      </c>
      <c r="M122" s="34" t="str">
        <f>IF(AND(ISNUMBER(E122),ISNUMBER(I122)), E122*I122, "")</f>
        <v/>
      </c>
      <c r="N122" s="223" t="str">
        <f>IF(AND(ISNUMBER(F122),ISNUMBER(J122)),F122*J122,"")</f>
        <v/>
      </c>
      <c r="O122" s="10" t="str">
        <f>IF(AND(ISNUMBER(L122),ISNUMBER(M122),ISNUMBER(N122)),SUM(L122:N122),"")</f>
        <v/>
      </c>
      <c r="P122" s="676"/>
      <c r="Q122" s="213">
        <f>IF(ISNUMBER(O122),1,0)</f>
        <v>0</v>
      </c>
      <c r="R122" s="222"/>
    </row>
    <row r="123" spans="1:18" s="213" customFormat="1" ht="15" customHeight="1" x14ac:dyDescent="0.25">
      <c r="A123" s="566"/>
      <c r="B123" s="210" t="s">
        <v>337</v>
      </c>
      <c r="C123" s="224"/>
      <c r="D123" s="68"/>
      <c r="E123" s="224"/>
      <c r="F123" s="225"/>
      <c r="G123" s="222"/>
      <c r="H123" s="1497"/>
      <c r="I123" s="224"/>
      <c r="J123" s="1498"/>
      <c r="K123" s="222"/>
      <c r="L123" s="54"/>
      <c r="M123" s="224"/>
      <c r="N123" s="224"/>
      <c r="O123" s="225"/>
      <c r="P123" s="676"/>
      <c r="R123" s="1536" t="s">
        <v>411</v>
      </c>
    </row>
    <row r="124" spans="1:18" s="213" customFormat="1" ht="15" customHeight="1" x14ac:dyDescent="0.25">
      <c r="A124" s="566"/>
      <c r="B124" s="209" t="s">
        <v>387</v>
      </c>
      <c r="C124" s="224"/>
      <c r="D124" s="66"/>
      <c r="E124" s="46"/>
      <c r="F124" s="227"/>
      <c r="G124" s="222"/>
      <c r="H124" s="1500">
        <v>0.05</v>
      </c>
      <c r="I124" s="228">
        <v>0.05</v>
      </c>
      <c r="J124" s="1499">
        <v>0.05</v>
      </c>
      <c r="K124" s="222"/>
      <c r="L124" s="223" t="str">
        <f t="shared" ref="L124:M126" si="27">IF(AND(ISNUMBER(D124),ISNUMBER(H124)), D124*H124, "")</f>
        <v/>
      </c>
      <c r="M124" s="34" t="str">
        <f t="shared" si="27"/>
        <v/>
      </c>
      <c r="N124" s="223" t="str">
        <f t="shared" ref="N124:N126" si="28">IF(AND(ISNUMBER(F124),ISNUMBER(J124)),F124*J124,"")</f>
        <v/>
      </c>
      <c r="O124" s="10" t="str">
        <f>IF(AND(ISNUMBER(L124),ISNUMBER(M124),ISNUMBER(N124)),SUM(L124:N124),"")</f>
        <v/>
      </c>
      <c r="P124" s="676"/>
      <c r="Q124" s="213">
        <f t="shared" ref="Q124:Q126" si="29">IF(ISNUMBER(O124),1,0)</f>
        <v>0</v>
      </c>
      <c r="R124" s="1536" t="s">
        <v>411</v>
      </c>
    </row>
    <row r="125" spans="1:18" s="213" customFormat="1" ht="15" customHeight="1" x14ac:dyDescent="0.25">
      <c r="A125" s="566"/>
      <c r="B125" s="209" t="s">
        <v>389</v>
      </c>
      <c r="C125" s="224"/>
      <c r="D125" s="66"/>
      <c r="E125" s="46"/>
      <c r="F125" s="227"/>
      <c r="G125" s="222"/>
      <c r="H125" s="1500">
        <v>0.5</v>
      </c>
      <c r="I125" s="228">
        <v>0.5</v>
      </c>
      <c r="J125" s="1499">
        <v>0.5</v>
      </c>
      <c r="K125" s="222"/>
      <c r="L125" s="223" t="str">
        <f t="shared" si="27"/>
        <v/>
      </c>
      <c r="M125" s="34" t="str">
        <f t="shared" si="27"/>
        <v/>
      </c>
      <c r="N125" s="223" t="str">
        <f t="shared" si="28"/>
        <v/>
      </c>
      <c r="O125" s="10" t="str">
        <f>IF(AND(ISNUMBER(L125),ISNUMBER(M125),ISNUMBER(N125)),SUM(L125:N125),"")</f>
        <v/>
      </c>
      <c r="P125" s="676"/>
      <c r="Q125" s="213">
        <f t="shared" si="29"/>
        <v>0</v>
      </c>
      <c r="R125" s="1536" t="s">
        <v>411</v>
      </c>
    </row>
    <row r="126" spans="1:18" s="213" customFormat="1" ht="15" customHeight="1" x14ac:dyDescent="0.25">
      <c r="A126" s="566"/>
      <c r="B126" s="209" t="s">
        <v>390</v>
      </c>
      <c r="C126" s="224"/>
      <c r="D126" s="66"/>
      <c r="E126" s="46"/>
      <c r="F126" s="227"/>
      <c r="G126" s="222"/>
      <c r="H126" s="1500">
        <v>1</v>
      </c>
      <c r="I126" s="228">
        <v>1</v>
      </c>
      <c r="J126" s="1499">
        <v>1</v>
      </c>
      <c r="K126" s="222"/>
      <c r="L126" s="223" t="str">
        <f t="shared" si="27"/>
        <v/>
      </c>
      <c r="M126" s="34" t="str">
        <f t="shared" si="27"/>
        <v/>
      </c>
      <c r="N126" s="223" t="str">
        <f t="shared" si="28"/>
        <v/>
      </c>
      <c r="O126" s="10" t="str">
        <f>IF(AND(ISNUMBER(L126),ISNUMBER(M126),ISNUMBER(N126)),SUM(L126:N126),"")</f>
        <v/>
      </c>
      <c r="P126" s="676"/>
      <c r="Q126" s="213">
        <f t="shared" si="29"/>
        <v>0</v>
      </c>
      <c r="R126" s="1536" t="s">
        <v>411</v>
      </c>
    </row>
    <row r="127" spans="1:18" s="213" customFormat="1" ht="30" customHeight="1" x14ac:dyDescent="0.25">
      <c r="A127" s="566"/>
      <c r="B127" s="62" t="s">
        <v>431</v>
      </c>
      <c r="C127" s="226" t="s">
        <v>357</v>
      </c>
      <c r="D127" s="68"/>
      <c r="E127" s="224"/>
      <c r="F127" s="225"/>
      <c r="G127" s="222"/>
      <c r="H127" s="1497"/>
      <c r="I127" s="224"/>
      <c r="J127" s="1498"/>
      <c r="K127" s="222"/>
      <c r="L127" s="54"/>
      <c r="M127" s="224"/>
      <c r="N127" s="224"/>
      <c r="O127" s="225"/>
      <c r="P127" s="676"/>
      <c r="R127" s="1536" t="s">
        <v>412</v>
      </c>
    </row>
    <row r="128" spans="1:18" s="213" customFormat="1" ht="15" customHeight="1" x14ac:dyDescent="0.25">
      <c r="A128" s="566"/>
      <c r="B128" s="210" t="s">
        <v>202</v>
      </c>
      <c r="C128" s="224"/>
      <c r="D128" s="66"/>
      <c r="E128" s="46"/>
      <c r="F128" s="227"/>
      <c r="G128" s="222"/>
      <c r="H128" s="1500">
        <v>0.15</v>
      </c>
      <c r="I128" s="228">
        <v>0.15</v>
      </c>
      <c r="J128" s="1499">
        <v>0.15</v>
      </c>
      <c r="K128" s="222"/>
      <c r="L128" s="223" t="str">
        <f>IF(AND(ISNUMBER(D128),ISNUMBER(H128)), D128*H128, "")</f>
        <v/>
      </c>
      <c r="M128" s="34" t="str">
        <f>IF(AND(ISNUMBER(E128),ISNUMBER(I128)), E128*I128, "")</f>
        <v/>
      </c>
      <c r="N128" s="223" t="str">
        <f>IF(AND(ISNUMBER(F128),ISNUMBER(J128)),F128*J128,"")</f>
        <v/>
      </c>
      <c r="O128" s="10" t="str">
        <f>IF(AND(ISNUMBER(L128),ISNUMBER(M128),ISNUMBER(N128)),SUM(L128:N128),"")</f>
        <v/>
      </c>
      <c r="P128" s="676"/>
      <c r="Q128" s="213">
        <f>IF(ISNUMBER(O128),1,0)</f>
        <v>0</v>
      </c>
      <c r="R128" s="222"/>
    </row>
    <row r="129" spans="1:18" s="213" customFormat="1" ht="15" customHeight="1" x14ac:dyDescent="0.25">
      <c r="A129" s="566"/>
      <c r="B129" s="210" t="s">
        <v>337</v>
      </c>
      <c r="C129" s="224"/>
      <c r="D129" s="68"/>
      <c r="E129" s="224"/>
      <c r="F129" s="225"/>
      <c r="G129" s="222"/>
      <c r="H129" s="1497"/>
      <c r="I129" s="224"/>
      <c r="J129" s="1498"/>
      <c r="K129" s="222"/>
      <c r="L129" s="54"/>
      <c r="M129" s="224"/>
      <c r="N129" s="224"/>
      <c r="O129" s="225"/>
      <c r="P129" s="676"/>
      <c r="R129" s="1536" t="s">
        <v>411</v>
      </c>
    </row>
    <row r="130" spans="1:18" s="213" customFormat="1" ht="15" customHeight="1" x14ac:dyDescent="0.25">
      <c r="A130" s="566"/>
      <c r="B130" s="209" t="s">
        <v>387</v>
      </c>
      <c r="C130" s="224"/>
      <c r="D130" s="66"/>
      <c r="E130" s="46"/>
      <c r="F130" s="227"/>
      <c r="G130" s="222"/>
      <c r="H130" s="1500">
        <v>0.15</v>
      </c>
      <c r="I130" s="228">
        <v>0.15</v>
      </c>
      <c r="J130" s="1499">
        <v>0.15</v>
      </c>
      <c r="K130" s="222"/>
      <c r="L130" s="223" t="str">
        <f t="shared" ref="L130:M132" si="30">IF(AND(ISNUMBER(D130),ISNUMBER(H130)), D130*H130, "")</f>
        <v/>
      </c>
      <c r="M130" s="34" t="str">
        <f t="shared" si="30"/>
        <v/>
      </c>
      <c r="N130" s="223" t="str">
        <f>IF(AND(ISNUMBER(F130),ISNUMBER(J130)),F130*J130,"")</f>
        <v/>
      </c>
      <c r="O130" s="10" t="str">
        <f>IF(AND(ISNUMBER(L130),ISNUMBER(M130),ISNUMBER(N130)),SUM(L130:N130),"")</f>
        <v/>
      </c>
      <c r="P130" s="676"/>
      <c r="Q130" s="213">
        <f t="shared" ref="Q130:Q132" si="31">IF(ISNUMBER(O130),1,0)</f>
        <v>0</v>
      </c>
      <c r="R130" s="1536" t="s">
        <v>411</v>
      </c>
    </row>
    <row r="131" spans="1:18" s="213" customFormat="1" ht="15" customHeight="1" x14ac:dyDescent="0.25">
      <c r="A131" s="566"/>
      <c r="B131" s="209" t="s">
        <v>389</v>
      </c>
      <c r="C131" s="224"/>
      <c r="D131" s="66"/>
      <c r="E131" s="46"/>
      <c r="F131" s="227"/>
      <c r="G131" s="222"/>
      <c r="H131" s="1500">
        <v>0.5</v>
      </c>
      <c r="I131" s="228">
        <v>0.5</v>
      </c>
      <c r="J131" s="1499">
        <v>0.5</v>
      </c>
      <c r="K131" s="222"/>
      <c r="L131" s="223" t="str">
        <f t="shared" si="30"/>
        <v/>
      </c>
      <c r="M131" s="34" t="str">
        <f t="shared" si="30"/>
        <v/>
      </c>
      <c r="N131" s="223" t="str">
        <f>IF(AND(ISNUMBER(F131),ISNUMBER(J131)),F131*J131,"")</f>
        <v/>
      </c>
      <c r="O131" s="10" t="str">
        <f>IF(AND(ISNUMBER(L131),ISNUMBER(M131),ISNUMBER(N131)),SUM(L131:N131),"")</f>
        <v/>
      </c>
      <c r="P131" s="676"/>
      <c r="Q131" s="213">
        <f t="shared" si="31"/>
        <v>0</v>
      </c>
      <c r="R131" s="1536" t="s">
        <v>411</v>
      </c>
    </row>
    <row r="132" spans="1:18" s="213" customFormat="1" ht="15" customHeight="1" x14ac:dyDescent="0.25">
      <c r="A132" s="566"/>
      <c r="B132" s="209" t="s">
        <v>390</v>
      </c>
      <c r="C132" s="224"/>
      <c r="D132" s="66"/>
      <c r="E132" s="46"/>
      <c r="F132" s="227"/>
      <c r="G132" s="222"/>
      <c r="H132" s="1500">
        <v>1</v>
      </c>
      <c r="I132" s="228">
        <v>1</v>
      </c>
      <c r="J132" s="1499">
        <v>1</v>
      </c>
      <c r="K132" s="222"/>
      <c r="L132" s="223" t="str">
        <f t="shared" si="30"/>
        <v/>
      </c>
      <c r="M132" s="34" t="str">
        <f t="shared" si="30"/>
        <v/>
      </c>
      <c r="N132" s="223" t="str">
        <f>IF(AND(ISNUMBER(F132),ISNUMBER(J132)),F132*J132,"")</f>
        <v/>
      </c>
      <c r="O132" s="10" t="str">
        <f>IF(AND(ISNUMBER(L132),ISNUMBER(M132),ISNUMBER(N132)),SUM(L132:N132),"")</f>
        <v/>
      </c>
      <c r="P132" s="676"/>
      <c r="Q132" s="213">
        <f t="shared" si="31"/>
        <v>0</v>
      </c>
      <c r="R132" s="1536" t="s">
        <v>411</v>
      </c>
    </row>
    <row r="133" spans="1:18" s="213" customFormat="1" ht="30" customHeight="1" x14ac:dyDescent="0.25">
      <c r="A133" s="566"/>
      <c r="B133" s="62" t="s">
        <v>432</v>
      </c>
      <c r="C133" s="226" t="s">
        <v>358</v>
      </c>
      <c r="D133" s="68"/>
      <c r="E133" s="224"/>
      <c r="F133" s="225"/>
      <c r="G133" s="222"/>
      <c r="H133" s="1497"/>
      <c r="I133" s="224"/>
      <c r="J133" s="1498"/>
      <c r="K133" s="222"/>
      <c r="L133" s="54"/>
      <c r="M133" s="224"/>
      <c r="N133" s="224"/>
      <c r="O133" s="225"/>
      <c r="P133" s="676"/>
      <c r="R133" s="1536" t="s">
        <v>412</v>
      </c>
    </row>
    <row r="134" spans="1:18" s="213" customFormat="1" ht="15" customHeight="1" x14ac:dyDescent="0.25">
      <c r="A134" s="566"/>
      <c r="B134" s="210" t="s">
        <v>202</v>
      </c>
      <c r="C134" s="224"/>
      <c r="D134" s="66"/>
      <c r="E134" s="46"/>
      <c r="F134" s="227"/>
      <c r="G134" s="222"/>
      <c r="H134" s="1500">
        <v>0.5</v>
      </c>
      <c r="I134" s="228">
        <v>0.5</v>
      </c>
      <c r="J134" s="1499">
        <v>0.5</v>
      </c>
      <c r="K134" s="222"/>
      <c r="L134" s="223" t="str">
        <f>IF(AND(ISNUMBER(D134),ISNUMBER(H134)), D134*H134, "")</f>
        <v/>
      </c>
      <c r="M134" s="34" t="str">
        <f>IF(AND(ISNUMBER(E134),ISNUMBER(I134)), E134*I134, "")</f>
        <v/>
      </c>
      <c r="N134" s="223" t="str">
        <f>IF(AND(ISNUMBER(F134),ISNUMBER(J134)),F134*J134,"")</f>
        <v/>
      </c>
      <c r="O134" s="10" t="str">
        <f>IF(AND(ISNUMBER(L134),ISNUMBER(M134),ISNUMBER(N134)),SUM(L134:N134),"")</f>
        <v/>
      </c>
      <c r="P134" s="676"/>
      <c r="Q134" s="213">
        <f>IF(ISNUMBER(O134),1,0)</f>
        <v>0</v>
      </c>
      <c r="R134" s="222"/>
    </row>
    <row r="135" spans="1:18" s="213" customFormat="1" ht="15" customHeight="1" x14ac:dyDescent="0.25">
      <c r="A135" s="566"/>
      <c r="B135" s="210" t="s">
        <v>337</v>
      </c>
      <c r="C135" s="224"/>
      <c r="D135" s="68"/>
      <c r="E135" s="224"/>
      <c r="F135" s="225"/>
      <c r="G135" s="222"/>
      <c r="H135" s="1497"/>
      <c r="I135" s="224"/>
      <c r="J135" s="1498"/>
      <c r="K135" s="222"/>
      <c r="L135" s="54"/>
      <c r="M135" s="224"/>
      <c r="N135" s="224"/>
      <c r="O135" s="225"/>
      <c r="P135" s="676"/>
      <c r="R135" s="1536" t="s">
        <v>411</v>
      </c>
    </row>
    <row r="136" spans="1:18" s="213" customFormat="1" ht="15" customHeight="1" x14ac:dyDescent="0.25">
      <c r="A136" s="566"/>
      <c r="B136" s="209" t="s">
        <v>387</v>
      </c>
      <c r="C136" s="224"/>
      <c r="D136" s="66"/>
      <c r="E136" s="46"/>
      <c r="F136" s="227"/>
      <c r="G136" s="222"/>
      <c r="H136" s="1500">
        <v>0.5</v>
      </c>
      <c r="I136" s="228">
        <v>0.5</v>
      </c>
      <c r="J136" s="1499">
        <v>0.5</v>
      </c>
      <c r="K136" s="222"/>
      <c r="L136" s="223" t="str">
        <f t="shared" ref="L136:M138" si="32">IF(AND(ISNUMBER(D136),ISNUMBER(H136)), D136*H136, "")</f>
        <v/>
      </c>
      <c r="M136" s="34" t="str">
        <f t="shared" si="32"/>
        <v/>
      </c>
      <c r="N136" s="223" t="str">
        <f>IF(AND(ISNUMBER(F136),ISNUMBER(J136)),F136*J136,"")</f>
        <v/>
      </c>
      <c r="O136" s="10" t="str">
        <f>IF(AND(ISNUMBER(L136),ISNUMBER(M136),ISNUMBER(N136)),SUM(L136:N136),"")</f>
        <v/>
      </c>
      <c r="P136" s="676"/>
      <c r="Q136" s="213">
        <f t="shared" ref="Q136:Q138" si="33">IF(ISNUMBER(O136),1,0)</f>
        <v>0</v>
      </c>
      <c r="R136" s="1536" t="s">
        <v>411</v>
      </c>
    </row>
    <row r="137" spans="1:18" s="213" customFormat="1" ht="15" customHeight="1" x14ac:dyDescent="0.25">
      <c r="A137" s="566"/>
      <c r="B137" s="209" t="s">
        <v>389</v>
      </c>
      <c r="C137" s="224"/>
      <c r="D137" s="66"/>
      <c r="E137" s="46"/>
      <c r="F137" s="227"/>
      <c r="G137" s="222"/>
      <c r="H137" s="1500">
        <v>0.5</v>
      </c>
      <c r="I137" s="228">
        <v>0.5</v>
      </c>
      <c r="J137" s="1499">
        <v>0.5</v>
      </c>
      <c r="K137" s="222"/>
      <c r="L137" s="223" t="str">
        <f t="shared" si="32"/>
        <v/>
      </c>
      <c r="M137" s="34" t="str">
        <f t="shared" si="32"/>
        <v/>
      </c>
      <c r="N137" s="223" t="str">
        <f>IF(AND(ISNUMBER(F137),ISNUMBER(J137)),F137*J137,"")</f>
        <v/>
      </c>
      <c r="O137" s="10" t="str">
        <f>IF(AND(ISNUMBER(L137),ISNUMBER(M137),ISNUMBER(N137)),SUM(L137:N137),"")</f>
        <v/>
      </c>
      <c r="P137" s="676"/>
      <c r="Q137" s="213">
        <f t="shared" si="33"/>
        <v>0</v>
      </c>
      <c r="R137" s="1536" t="s">
        <v>411</v>
      </c>
    </row>
    <row r="138" spans="1:18" s="213" customFormat="1" ht="15" customHeight="1" x14ac:dyDescent="0.25">
      <c r="A138" s="566"/>
      <c r="B138" s="209" t="s">
        <v>390</v>
      </c>
      <c r="C138" s="224"/>
      <c r="D138" s="66"/>
      <c r="E138" s="46"/>
      <c r="F138" s="227"/>
      <c r="G138" s="222"/>
      <c r="H138" s="1500">
        <v>1</v>
      </c>
      <c r="I138" s="228">
        <v>1</v>
      </c>
      <c r="J138" s="1499">
        <v>1</v>
      </c>
      <c r="K138" s="222"/>
      <c r="L138" s="223" t="str">
        <f t="shared" si="32"/>
        <v/>
      </c>
      <c r="M138" s="34" t="str">
        <f t="shared" si="32"/>
        <v/>
      </c>
      <c r="N138" s="223" t="str">
        <f>IF(AND(ISNUMBER(F138),ISNUMBER(J138)),F138*J138,"")</f>
        <v/>
      </c>
      <c r="O138" s="10" t="str">
        <f>IF(AND(ISNUMBER(L138),ISNUMBER(M138),ISNUMBER(N138)),SUM(L138:N138),"")</f>
        <v/>
      </c>
      <c r="P138" s="676"/>
      <c r="Q138" s="213">
        <f t="shared" si="33"/>
        <v>0</v>
      </c>
      <c r="R138" s="1536" t="s">
        <v>411</v>
      </c>
    </row>
    <row r="139" spans="1:18" s="213" customFormat="1" ht="30" customHeight="1" x14ac:dyDescent="0.25">
      <c r="A139" s="566"/>
      <c r="B139" s="62" t="s">
        <v>393</v>
      </c>
      <c r="C139" s="226" t="s">
        <v>359</v>
      </c>
      <c r="D139" s="68"/>
      <c r="E139" s="224"/>
      <c r="F139" s="225"/>
      <c r="G139" s="222"/>
      <c r="H139" s="1497"/>
      <c r="I139" s="224"/>
      <c r="J139" s="1498"/>
      <c r="K139" s="222"/>
      <c r="L139" s="54"/>
      <c r="M139" s="224"/>
      <c r="N139" s="224"/>
      <c r="O139" s="225"/>
      <c r="P139" s="676"/>
      <c r="R139" s="1536" t="s">
        <v>412</v>
      </c>
    </row>
    <row r="140" spans="1:18" s="213" customFormat="1" ht="15" customHeight="1" x14ac:dyDescent="0.25">
      <c r="A140" s="566"/>
      <c r="B140" s="210" t="s">
        <v>202</v>
      </c>
      <c r="C140" s="224"/>
      <c r="D140" s="66"/>
      <c r="E140" s="46"/>
      <c r="F140" s="227"/>
      <c r="G140" s="222"/>
      <c r="H140" s="1500">
        <v>0.5</v>
      </c>
      <c r="I140" s="228">
        <v>0.5</v>
      </c>
      <c r="J140" s="1499">
        <v>1</v>
      </c>
      <c r="K140" s="222"/>
      <c r="L140" s="223" t="str">
        <f>IF(AND(ISNUMBER(D140),ISNUMBER(H140)), D140*H140, "")</f>
        <v/>
      </c>
      <c r="M140" s="34" t="str">
        <f>IF(AND(ISNUMBER(E140),ISNUMBER(I140)), E140*I140, "")</f>
        <v/>
      </c>
      <c r="N140" s="223" t="str">
        <f>IF(AND(ISNUMBER(F140),ISNUMBER(J140)),F140*J140,"")</f>
        <v/>
      </c>
      <c r="O140" s="10" t="str">
        <f>IF(AND(ISNUMBER(L140),ISNUMBER(M140),ISNUMBER(N140)),SUM(L140:N140),"")</f>
        <v/>
      </c>
      <c r="P140" s="676"/>
      <c r="Q140" s="213">
        <f>IF(ISNUMBER(O140),1,0)</f>
        <v>0</v>
      </c>
      <c r="R140" s="222"/>
    </row>
    <row r="141" spans="1:18" s="213" customFormat="1" ht="15" customHeight="1" x14ac:dyDescent="0.25">
      <c r="A141" s="566"/>
      <c r="B141" s="210" t="s">
        <v>337</v>
      </c>
      <c r="C141" s="224"/>
      <c r="D141" s="68"/>
      <c r="E141" s="224"/>
      <c r="F141" s="225"/>
      <c r="G141" s="222"/>
      <c r="H141" s="1497"/>
      <c r="I141" s="224"/>
      <c r="J141" s="1498"/>
      <c r="K141" s="222"/>
      <c r="L141" s="54"/>
      <c r="M141" s="224"/>
      <c r="N141" s="224"/>
      <c r="O141" s="225"/>
      <c r="P141" s="676"/>
      <c r="R141" s="1536" t="s">
        <v>411</v>
      </c>
    </row>
    <row r="142" spans="1:18" s="213" customFormat="1" ht="15" customHeight="1" x14ac:dyDescent="0.25">
      <c r="A142" s="566"/>
      <c r="B142" s="209" t="s">
        <v>387</v>
      </c>
      <c r="C142" s="224"/>
      <c r="D142" s="66"/>
      <c r="E142" s="46"/>
      <c r="F142" s="227"/>
      <c r="G142" s="222"/>
      <c r="H142" s="1500">
        <v>0.5</v>
      </c>
      <c r="I142" s="228">
        <v>0.5</v>
      </c>
      <c r="J142" s="1499">
        <v>1</v>
      </c>
      <c r="K142" s="222"/>
      <c r="L142" s="223" t="str">
        <f t="shared" ref="L142:M144" si="34">IF(AND(ISNUMBER(D142),ISNUMBER(H142)), D142*H142, "")</f>
        <v/>
      </c>
      <c r="M142" s="34" t="str">
        <f t="shared" si="34"/>
        <v/>
      </c>
      <c r="N142" s="223" t="str">
        <f>IF(AND(ISNUMBER(F142),ISNUMBER(J142)),F142*J142,"")</f>
        <v/>
      </c>
      <c r="O142" s="10" t="str">
        <f>IF(AND(ISNUMBER(L142),ISNUMBER(M142),ISNUMBER(N142)),SUM(L142:N142),"")</f>
        <v/>
      </c>
      <c r="P142" s="676"/>
      <c r="Q142" s="213">
        <f t="shared" ref="Q142:Q144" si="35">IF(ISNUMBER(O142),1,0)</f>
        <v>0</v>
      </c>
      <c r="R142" s="1536" t="s">
        <v>411</v>
      </c>
    </row>
    <row r="143" spans="1:18" s="213" customFormat="1" ht="15" customHeight="1" x14ac:dyDescent="0.25">
      <c r="A143" s="566"/>
      <c r="B143" s="209" t="s">
        <v>389</v>
      </c>
      <c r="C143" s="224"/>
      <c r="D143" s="66"/>
      <c r="E143" s="46"/>
      <c r="F143" s="227"/>
      <c r="G143" s="222"/>
      <c r="H143" s="1500">
        <v>0.5</v>
      </c>
      <c r="I143" s="228">
        <v>0.5</v>
      </c>
      <c r="J143" s="1499">
        <v>1</v>
      </c>
      <c r="K143" s="222"/>
      <c r="L143" s="223" t="str">
        <f t="shared" si="34"/>
        <v/>
      </c>
      <c r="M143" s="34" t="str">
        <f t="shared" si="34"/>
        <v/>
      </c>
      <c r="N143" s="223" t="str">
        <f>IF(AND(ISNUMBER(F143),ISNUMBER(J143)),F143*J143,"")</f>
        <v/>
      </c>
      <c r="O143" s="10" t="str">
        <f>IF(AND(ISNUMBER(L143),ISNUMBER(M143),ISNUMBER(N143)),SUM(L143:N143),"")</f>
        <v/>
      </c>
      <c r="P143" s="676"/>
      <c r="Q143" s="213">
        <f t="shared" si="35"/>
        <v>0</v>
      </c>
      <c r="R143" s="1536" t="s">
        <v>411</v>
      </c>
    </row>
    <row r="144" spans="1:18" s="213" customFormat="1" ht="15" customHeight="1" x14ac:dyDescent="0.25">
      <c r="A144" s="566"/>
      <c r="B144" s="209" t="s">
        <v>390</v>
      </c>
      <c r="C144" s="224"/>
      <c r="D144" s="66"/>
      <c r="E144" s="46"/>
      <c r="F144" s="227"/>
      <c r="G144" s="222"/>
      <c r="H144" s="1500">
        <v>1</v>
      </c>
      <c r="I144" s="228">
        <v>1</v>
      </c>
      <c r="J144" s="1499">
        <v>1</v>
      </c>
      <c r="K144" s="222"/>
      <c r="L144" s="223" t="str">
        <f t="shared" si="34"/>
        <v/>
      </c>
      <c r="M144" s="34" t="str">
        <f t="shared" si="34"/>
        <v/>
      </c>
      <c r="N144" s="223" t="str">
        <f>IF(AND(ISNUMBER(F144),ISNUMBER(J144)),F144*J144,"")</f>
        <v/>
      </c>
      <c r="O144" s="10" t="str">
        <f>IF(AND(ISNUMBER(L144),ISNUMBER(M144),ISNUMBER(N144)),SUM(L144:N144),"")</f>
        <v/>
      </c>
      <c r="P144" s="676"/>
      <c r="Q144" s="213">
        <f t="shared" si="35"/>
        <v>0</v>
      </c>
      <c r="R144" s="1536" t="s">
        <v>411</v>
      </c>
    </row>
    <row r="145" spans="1:18" s="213" customFormat="1" ht="30" customHeight="1" x14ac:dyDescent="0.25">
      <c r="A145" s="566"/>
      <c r="B145" s="236" t="s">
        <v>470</v>
      </c>
      <c r="C145" s="226" t="s">
        <v>353</v>
      </c>
      <c r="D145" s="68"/>
      <c r="E145" s="224"/>
      <c r="F145" s="225"/>
      <c r="G145" s="222"/>
      <c r="H145" s="1497"/>
      <c r="I145" s="224"/>
      <c r="J145" s="1498"/>
      <c r="K145" s="222"/>
      <c r="L145" s="54"/>
      <c r="M145" s="224"/>
      <c r="N145" s="224"/>
      <c r="O145" s="225"/>
      <c r="P145" s="676"/>
      <c r="R145" s="1536" t="s">
        <v>412</v>
      </c>
    </row>
    <row r="146" spans="1:18" s="213" customFormat="1" ht="15" customHeight="1" x14ac:dyDescent="0.25">
      <c r="A146" s="566"/>
      <c r="B146" s="210" t="s">
        <v>202</v>
      </c>
      <c r="C146" s="224"/>
      <c r="D146" s="66"/>
      <c r="E146" s="46"/>
      <c r="F146" s="225"/>
      <c r="G146" s="222"/>
      <c r="H146" s="1500">
        <v>0.5</v>
      </c>
      <c r="I146" s="228">
        <v>0.5</v>
      </c>
      <c r="J146" s="1498"/>
      <c r="K146" s="222"/>
      <c r="L146" s="223" t="str">
        <f>IF(AND(ISNUMBER(D146),ISNUMBER(H146)), D146*H146, "")</f>
        <v/>
      </c>
      <c r="M146" s="34" t="str">
        <f>IF(AND(ISNUMBER(E146),ISNUMBER(I146)), E146*I146, "")</f>
        <v/>
      </c>
      <c r="N146" s="224"/>
      <c r="O146" s="10" t="str">
        <f>IF(AND(ISNUMBER(L146),ISNUMBER(M146)),SUM(L146:M146),"")</f>
        <v/>
      </c>
      <c r="P146" s="676"/>
      <c r="Q146" s="213">
        <f>IF(ISNUMBER(O146),1,0)</f>
        <v>0</v>
      </c>
      <c r="R146" s="222"/>
    </row>
    <row r="147" spans="1:18" s="213" customFormat="1" ht="15" customHeight="1" x14ac:dyDescent="0.25">
      <c r="A147" s="566"/>
      <c r="B147" s="210" t="s">
        <v>337</v>
      </c>
      <c r="C147" s="224"/>
      <c r="D147" s="68"/>
      <c r="E147" s="224"/>
      <c r="F147" s="225"/>
      <c r="G147" s="222"/>
      <c r="H147" s="1497"/>
      <c r="I147" s="224"/>
      <c r="J147" s="1498"/>
      <c r="K147" s="222"/>
      <c r="L147" s="54"/>
      <c r="M147" s="224"/>
      <c r="N147" s="224"/>
      <c r="O147" s="225"/>
      <c r="P147" s="676"/>
      <c r="R147" s="1536" t="s">
        <v>411</v>
      </c>
    </row>
    <row r="148" spans="1:18" s="213" customFormat="1" ht="15" customHeight="1" x14ac:dyDescent="0.25">
      <c r="A148" s="566"/>
      <c r="B148" s="209" t="s">
        <v>387</v>
      </c>
      <c r="C148" s="224"/>
      <c r="D148" s="66"/>
      <c r="E148" s="46"/>
      <c r="F148" s="225"/>
      <c r="G148" s="222"/>
      <c r="H148" s="1500">
        <v>0.5</v>
      </c>
      <c r="I148" s="228">
        <v>0.5</v>
      </c>
      <c r="J148" s="1498"/>
      <c r="K148" s="222"/>
      <c r="L148" s="223" t="str">
        <f t="shared" ref="L148:M150" si="36">IF(AND(ISNUMBER(D148),ISNUMBER(H148)), D148*H148, "")</f>
        <v/>
      </c>
      <c r="M148" s="34" t="str">
        <f t="shared" si="36"/>
        <v/>
      </c>
      <c r="N148" s="224"/>
      <c r="O148" s="10" t="str">
        <f t="shared" ref="O148:O150" si="37">IF(AND(ISNUMBER(L148),ISNUMBER(M148)),SUM(L148:M148),"")</f>
        <v/>
      </c>
      <c r="P148" s="676"/>
      <c r="Q148" s="213">
        <f t="shared" ref="Q148:Q150" si="38">IF(ISNUMBER(O148),1,0)</f>
        <v>0</v>
      </c>
      <c r="R148" s="1536" t="s">
        <v>411</v>
      </c>
    </row>
    <row r="149" spans="1:18" s="213" customFormat="1" ht="15" customHeight="1" x14ac:dyDescent="0.25">
      <c r="A149" s="566"/>
      <c r="B149" s="209" t="s">
        <v>389</v>
      </c>
      <c r="C149" s="224"/>
      <c r="D149" s="66"/>
      <c r="E149" s="46"/>
      <c r="F149" s="225"/>
      <c r="G149" s="222"/>
      <c r="H149" s="1500">
        <v>0.5</v>
      </c>
      <c r="I149" s="228">
        <v>0.5</v>
      </c>
      <c r="J149" s="1498"/>
      <c r="K149" s="222"/>
      <c r="L149" s="223" t="str">
        <f t="shared" si="36"/>
        <v/>
      </c>
      <c r="M149" s="34" t="str">
        <f t="shared" si="36"/>
        <v/>
      </c>
      <c r="N149" s="224"/>
      <c r="O149" s="10" t="str">
        <f t="shared" si="37"/>
        <v/>
      </c>
      <c r="P149" s="676"/>
      <c r="Q149" s="213">
        <f t="shared" si="38"/>
        <v>0</v>
      </c>
      <c r="R149" s="1536" t="s">
        <v>411</v>
      </c>
    </row>
    <row r="150" spans="1:18" s="213" customFormat="1" ht="15" customHeight="1" x14ac:dyDescent="0.25">
      <c r="A150" s="566"/>
      <c r="B150" s="209" t="s">
        <v>390</v>
      </c>
      <c r="C150" s="224"/>
      <c r="D150" s="66"/>
      <c r="E150" s="46"/>
      <c r="F150" s="225"/>
      <c r="G150" s="222"/>
      <c r="H150" s="1500">
        <v>1</v>
      </c>
      <c r="I150" s="228">
        <v>1</v>
      </c>
      <c r="J150" s="1498"/>
      <c r="K150" s="222"/>
      <c r="L150" s="223" t="str">
        <f t="shared" si="36"/>
        <v/>
      </c>
      <c r="M150" s="34" t="str">
        <f t="shared" si="36"/>
        <v/>
      </c>
      <c r="N150" s="224"/>
      <c r="O150" s="10" t="str">
        <f t="shared" si="37"/>
        <v/>
      </c>
      <c r="P150" s="676"/>
      <c r="Q150" s="213">
        <f t="shared" si="38"/>
        <v>0</v>
      </c>
      <c r="R150" s="1536" t="s">
        <v>411</v>
      </c>
    </row>
    <row r="151" spans="1:18" s="213" customFormat="1" ht="30" customHeight="1" x14ac:dyDescent="0.25">
      <c r="A151" s="566"/>
      <c r="B151" s="236" t="s">
        <v>471</v>
      </c>
      <c r="C151" s="226" t="s">
        <v>475</v>
      </c>
      <c r="D151" s="68"/>
      <c r="E151" s="224"/>
      <c r="F151" s="225"/>
      <c r="G151" s="222"/>
      <c r="H151" s="1497"/>
      <c r="I151" s="224"/>
      <c r="J151" s="1498"/>
      <c r="K151" s="222"/>
      <c r="L151" s="54"/>
      <c r="M151" s="224"/>
      <c r="N151" s="224"/>
      <c r="O151" s="225"/>
      <c r="P151" s="676"/>
      <c r="R151" s="1536" t="s">
        <v>412</v>
      </c>
    </row>
    <row r="152" spans="1:18" s="213" customFormat="1" ht="15" customHeight="1" x14ac:dyDescent="0.25">
      <c r="A152" s="566"/>
      <c r="B152" s="210" t="s">
        <v>202</v>
      </c>
      <c r="C152" s="224"/>
      <c r="D152" s="66"/>
      <c r="E152" s="46"/>
      <c r="F152" s="225"/>
      <c r="G152" s="222"/>
      <c r="H152" s="1500">
        <v>0</v>
      </c>
      <c r="I152" s="228">
        <v>0.5</v>
      </c>
      <c r="J152" s="1498"/>
      <c r="K152" s="222"/>
      <c r="L152" s="223" t="str">
        <f>IF(AND(ISNUMBER(D152),ISNUMBER(H152)), D152*H152, "")</f>
        <v/>
      </c>
      <c r="M152" s="34" t="str">
        <f>IF(AND(ISNUMBER(E152),ISNUMBER(I152)), E152*I152, "")</f>
        <v/>
      </c>
      <c r="N152" s="224"/>
      <c r="O152" s="10" t="str">
        <f>IF(AND(ISNUMBER(L152),ISNUMBER(M152)),SUM(L152:M152),"")</f>
        <v/>
      </c>
      <c r="P152" s="676"/>
      <c r="Q152" s="213">
        <f>IF(ISNUMBER(O152),1,0)</f>
        <v>0</v>
      </c>
    </row>
    <row r="153" spans="1:18" s="213" customFormat="1" ht="15" customHeight="1" x14ac:dyDescent="0.25">
      <c r="A153" s="566"/>
      <c r="B153" s="210" t="s">
        <v>337</v>
      </c>
      <c r="C153" s="224"/>
      <c r="D153" s="68"/>
      <c r="E153" s="224"/>
      <c r="F153" s="225"/>
      <c r="G153" s="222"/>
      <c r="H153" s="1497"/>
      <c r="I153" s="224"/>
      <c r="J153" s="1498"/>
      <c r="K153" s="222"/>
      <c r="L153" s="54"/>
      <c r="M153" s="224"/>
      <c r="N153" s="224"/>
      <c r="O153" s="225"/>
      <c r="P153" s="676"/>
      <c r="R153" s="1536" t="s">
        <v>411</v>
      </c>
    </row>
    <row r="154" spans="1:18" s="213" customFormat="1" ht="15" customHeight="1" x14ac:dyDescent="0.25">
      <c r="A154" s="566"/>
      <c r="B154" s="209" t="s">
        <v>387</v>
      </c>
      <c r="C154" s="224"/>
      <c r="D154" s="66"/>
      <c r="E154" s="46"/>
      <c r="F154" s="225"/>
      <c r="G154" s="222"/>
      <c r="H154" s="1500">
        <v>0</v>
      </c>
      <c r="I154" s="228">
        <v>0.5</v>
      </c>
      <c r="J154" s="1498"/>
      <c r="K154" s="222"/>
      <c r="L154" s="223" t="str">
        <f t="shared" ref="L154:M156" si="39">IF(AND(ISNUMBER(D154),ISNUMBER(H154)), D154*H154, "")</f>
        <v/>
      </c>
      <c r="M154" s="34" t="str">
        <f t="shared" si="39"/>
        <v/>
      </c>
      <c r="N154" s="224"/>
      <c r="O154" s="10" t="str">
        <f t="shared" ref="O154:O156" si="40">IF(AND(ISNUMBER(L154),ISNUMBER(M154)),SUM(L154:M154),"")</f>
        <v/>
      </c>
      <c r="P154" s="676"/>
      <c r="Q154" s="213">
        <f t="shared" ref="Q154:Q156" si="41">IF(ISNUMBER(O154),1,0)</f>
        <v>0</v>
      </c>
      <c r="R154" s="1542" t="s">
        <v>411</v>
      </c>
    </row>
    <row r="155" spans="1:18" s="213" customFormat="1" ht="15" customHeight="1" x14ac:dyDescent="0.25">
      <c r="A155" s="566"/>
      <c r="B155" s="209" t="s">
        <v>389</v>
      </c>
      <c r="C155" s="224"/>
      <c r="D155" s="66"/>
      <c r="E155" s="46"/>
      <c r="F155" s="225"/>
      <c r="G155" s="222"/>
      <c r="H155" s="1500">
        <v>0.5</v>
      </c>
      <c r="I155" s="228">
        <v>0.5</v>
      </c>
      <c r="J155" s="1498"/>
      <c r="K155" s="222"/>
      <c r="L155" s="223" t="str">
        <f t="shared" si="39"/>
        <v/>
      </c>
      <c r="M155" s="34" t="str">
        <f t="shared" si="39"/>
        <v/>
      </c>
      <c r="N155" s="224"/>
      <c r="O155" s="10" t="str">
        <f t="shared" si="40"/>
        <v/>
      </c>
      <c r="P155" s="676"/>
      <c r="Q155" s="213">
        <f t="shared" si="41"/>
        <v>0</v>
      </c>
      <c r="R155" s="1536" t="s">
        <v>411</v>
      </c>
    </row>
    <row r="156" spans="1:18" s="213" customFormat="1" ht="15" customHeight="1" x14ac:dyDescent="0.25">
      <c r="A156" s="566"/>
      <c r="B156" s="209" t="s">
        <v>390</v>
      </c>
      <c r="C156" s="224"/>
      <c r="D156" s="66"/>
      <c r="E156" s="46"/>
      <c r="F156" s="225"/>
      <c r="G156" s="222"/>
      <c r="H156" s="1500">
        <v>1</v>
      </c>
      <c r="I156" s="228">
        <v>1</v>
      </c>
      <c r="J156" s="1498"/>
      <c r="K156" s="222"/>
      <c r="L156" s="223" t="str">
        <f t="shared" si="39"/>
        <v/>
      </c>
      <c r="M156" s="34" t="str">
        <f t="shared" si="39"/>
        <v/>
      </c>
      <c r="N156" s="224"/>
      <c r="O156" s="10" t="str">
        <f t="shared" si="40"/>
        <v/>
      </c>
      <c r="P156" s="676"/>
      <c r="Q156" s="213">
        <f t="shared" si="41"/>
        <v>0</v>
      </c>
      <c r="R156" s="1536" t="s">
        <v>411</v>
      </c>
    </row>
    <row r="157" spans="1:18" s="213" customFormat="1" ht="30" customHeight="1" x14ac:dyDescent="0.25">
      <c r="A157" s="566"/>
      <c r="B157" s="62" t="s">
        <v>394</v>
      </c>
      <c r="C157" s="226" t="s">
        <v>360</v>
      </c>
      <c r="D157" s="68"/>
      <c r="E157" s="224"/>
      <c r="F157" s="225"/>
      <c r="G157" s="222"/>
      <c r="H157" s="1497"/>
      <c r="I157" s="224"/>
      <c r="J157" s="1498"/>
      <c r="K157" s="222"/>
      <c r="L157" s="54"/>
      <c r="M157" s="224"/>
      <c r="N157" s="224"/>
      <c r="O157" s="225"/>
      <c r="P157" s="676"/>
      <c r="R157" s="1536" t="s">
        <v>412</v>
      </c>
    </row>
    <row r="158" spans="1:18" s="213" customFormat="1" ht="15" customHeight="1" x14ac:dyDescent="0.25">
      <c r="A158" s="566"/>
      <c r="B158" s="210" t="s">
        <v>202</v>
      </c>
      <c r="C158" s="224"/>
      <c r="D158" s="66"/>
      <c r="E158" s="46"/>
      <c r="F158" s="225"/>
      <c r="G158" s="222"/>
      <c r="H158" s="1500">
        <v>0.5</v>
      </c>
      <c r="I158" s="228">
        <v>0.5</v>
      </c>
      <c r="J158" s="1498"/>
      <c r="K158" s="222"/>
      <c r="L158" s="223" t="str">
        <f>IF(AND(ISNUMBER(D158),ISNUMBER(H158)), D158*H158, "")</f>
        <v/>
      </c>
      <c r="M158" s="34" t="str">
        <f>IF(AND(ISNUMBER(E158),ISNUMBER(I158)), E158*I158, "")</f>
        <v/>
      </c>
      <c r="N158" s="224"/>
      <c r="O158" s="10" t="str">
        <f>IF(AND(ISNUMBER(L158),ISNUMBER(M158)),SUM(L158:M158),"")</f>
        <v/>
      </c>
      <c r="P158" s="676"/>
      <c r="Q158" s="213">
        <f>IF(ISNUMBER(O158),1,0)</f>
        <v>0</v>
      </c>
      <c r="R158" s="222"/>
    </row>
    <row r="159" spans="1:18" s="213" customFormat="1" ht="15" customHeight="1" x14ac:dyDescent="0.25">
      <c r="A159" s="566"/>
      <c r="B159" s="210" t="s">
        <v>337</v>
      </c>
      <c r="C159" s="224"/>
      <c r="D159" s="68"/>
      <c r="E159" s="224"/>
      <c r="F159" s="225"/>
      <c r="G159" s="222"/>
      <c r="H159" s="1497"/>
      <c r="I159" s="224"/>
      <c r="J159" s="1498"/>
      <c r="K159" s="222"/>
      <c r="L159" s="54"/>
      <c r="M159" s="224"/>
      <c r="N159" s="224"/>
      <c r="O159" s="225"/>
      <c r="P159" s="676"/>
      <c r="R159" s="1536" t="s">
        <v>411</v>
      </c>
    </row>
    <row r="160" spans="1:18" s="213" customFormat="1" ht="15" customHeight="1" x14ac:dyDescent="0.25">
      <c r="A160" s="566"/>
      <c r="B160" s="209" t="s">
        <v>387</v>
      </c>
      <c r="C160" s="224"/>
      <c r="D160" s="66"/>
      <c r="E160" s="46"/>
      <c r="F160" s="225"/>
      <c r="G160" s="222"/>
      <c r="H160" s="1500">
        <v>0.5</v>
      </c>
      <c r="I160" s="228">
        <v>0.5</v>
      </c>
      <c r="J160" s="1498"/>
      <c r="K160" s="222"/>
      <c r="L160" s="223" t="str">
        <f t="shared" ref="L160:M162" si="42">IF(AND(ISNUMBER(D160),ISNUMBER(H160)), D160*H160, "")</f>
        <v/>
      </c>
      <c r="M160" s="34" t="str">
        <f t="shared" si="42"/>
        <v/>
      </c>
      <c r="N160" s="224"/>
      <c r="O160" s="10" t="str">
        <f t="shared" ref="O160:O162" si="43">IF(AND(ISNUMBER(L160),ISNUMBER(M160)),SUM(L160:M160),"")</f>
        <v/>
      </c>
      <c r="P160" s="676"/>
      <c r="Q160" s="213">
        <f t="shared" ref="Q160:Q162" si="44">IF(ISNUMBER(O160),1,0)</f>
        <v>0</v>
      </c>
      <c r="R160" s="1536" t="s">
        <v>411</v>
      </c>
    </row>
    <row r="161" spans="1:18" s="213" customFormat="1" ht="15" customHeight="1" x14ac:dyDescent="0.25">
      <c r="A161" s="566"/>
      <c r="B161" s="209" t="s">
        <v>389</v>
      </c>
      <c r="C161" s="224"/>
      <c r="D161" s="66"/>
      <c r="E161" s="46"/>
      <c r="F161" s="225"/>
      <c r="G161" s="222"/>
      <c r="H161" s="1500">
        <v>0.5</v>
      </c>
      <c r="I161" s="228">
        <v>0.5</v>
      </c>
      <c r="J161" s="1498"/>
      <c r="K161" s="222"/>
      <c r="L161" s="223" t="str">
        <f t="shared" si="42"/>
        <v/>
      </c>
      <c r="M161" s="34" t="str">
        <f t="shared" si="42"/>
        <v/>
      </c>
      <c r="N161" s="224"/>
      <c r="O161" s="10" t="str">
        <f t="shared" si="43"/>
        <v/>
      </c>
      <c r="P161" s="676"/>
      <c r="Q161" s="213">
        <f t="shared" si="44"/>
        <v>0</v>
      </c>
      <c r="R161" s="1536" t="s">
        <v>411</v>
      </c>
    </row>
    <row r="162" spans="1:18" s="213" customFormat="1" ht="15" customHeight="1" x14ac:dyDescent="0.25">
      <c r="A162" s="566"/>
      <c r="B162" s="209" t="s">
        <v>390</v>
      </c>
      <c r="C162" s="224"/>
      <c r="D162" s="66"/>
      <c r="E162" s="46"/>
      <c r="F162" s="225"/>
      <c r="G162" s="222"/>
      <c r="H162" s="1500">
        <v>1</v>
      </c>
      <c r="I162" s="228">
        <v>1</v>
      </c>
      <c r="J162" s="1498"/>
      <c r="K162" s="222"/>
      <c r="L162" s="223" t="str">
        <f t="shared" si="42"/>
        <v/>
      </c>
      <c r="M162" s="34" t="str">
        <f t="shared" si="42"/>
        <v/>
      </c>
      <c r="N162" s="224"/>
      <c r="O162" s="10" t="str">
        <f t="shared" si="43"/>
        <v/>
      </c>
      <c r="P162" s="676"/>
      <c r="Q162" s="213">
        <f t="shared" si="44"/>
        <v>0</v>
      </c>
      <c r="R162" s="1536" t="s">
        <v>411</v>
      </c>
    </row>
    <row r="163" spans="1:18" s="213" customFormat="1" ht="30" customHeight="1" x14ac:dyDescent="0.25">
      <c r="A163" s="566"/>
      <c r="B163" s="62" t="s">
        <v>395</v>
      </c>
      <c r="C163" s="226" t="s">
        <v>361</v>
      </c>
      <c r="D163" s="68"/>
      <c r="E163" s="224"/>
      <c r="F163" s="225"/>
      <c r="G163" s="222"/>
      <c r="H163" s="1497"/>
      <c r="I163" s="224"/>
      <c r="J163" s="1498"/>
      <c r="K163" s="222"/>
      <c r="L163" s="54"/>
      <c r="M163" s="224"/>
      <c r="N163" s="224"/>
      <c r="O163" s="225"/>
      <c r="P163" s="676"/>
      <c r="R163" s="1536" t="s">
        <v>412</v>
      </c>
    </row>
    <row r="164" spans="1:18" s="213" customFormat="1" ht="15" customHeight="1" x14ac:dyDescent="0.25">
      <c r="A164" s="566"/>
      <c r="B164" s="210" t="s">
        <v>202</v>
      </c>
      <c r="C164" s="224"/>
      <c r="D164" s="66"/>
      <c r="E164" s="46"/>
      <c r="F164" s="227"/>
      <c r="G164" s="222"/>
      <c r="H164" s="1500">
        <v>0.5</v>
      </c>
      <c r="I164" s="228">
        <v>0.5</v>
      </c>
      <c r="J164" s="1499">
        <v>0.65</v>
      </c>
      <c r="K164" s="222"/>
      <c r="L164" s="223" t="str">
        <f>IF(AND(ISNUMBER(D164),ISNUMBER(H164)), D164*H164, "")</f>
        <v/>
      </c>
      <c r="M164" s="34" t="str">
        <f>IF(AND(ISNUMBER(E164),ISNUMBER(I164)), E164*I164, "")</f>
        <v/>
      </c>
      <c r="N164" s="223" t="str">
        <f>IF(AND(ISNUMBER(F164),ISNUMBER(J164)),F164*J164,"")</f>
        <v/>
      </c>
      <c r="O164" s="10" t="str">
        <f>IF(AND(ISNUMBER(L164),ISNUMBER(M164),ISNUMBER(N164)),SUM(L164:N164),"")</f>
        <v/>
      </c>
      <c r="P164" s="676"/>
      <c r="Q164" s="213">
        <f>IF(ISNUMBER(O164),1,0)</f>
        <v>0</v>
      </c>
      <c r="R164" s="222"/>
    </row>
    <row r="165" spans="1:18" s="213" customFormat="1" ht="15" customHeight="1" x14ac:dyDescent="0.25">
      <c r="A165" s="566"/>
      <c r="B165" s="210" t="s">
        <v>337</v>
      </c>
      <c r="C165" s="224"/>
      <c r="D165" s="68"/>
      <c r="E165" s="224"/>
      <c r="F165" s="225"/>
      <c r="G165" s="222"/>
      <c r="H165" s="1497"/>
      <c r="I165" s="224"/>
      <c r="J165" s="1498"/>
      <c r="K165" s="222"/>
      <c r="L165" s="54"/>
      <c r="M165" s="224"/>
      <c r="N165" s="224"/>
      <c r="O165" s="225"/>
      <c r="P165" s="676"/>
      <c r="R165" s="1536" t="s">
        <v>411</v>
      </c>
    </row>
    <row r="166" spans="1:18" s="213" customFormat="1" ht="15" customHeight="1" x14ac:dyDescent="0.25">
      <c r="A166" s="566"/>
      <c r="B166" s="209" t="s">
        <v>387</v>
      </c>
      <c r="C166" s="224"/>
      <c r="D166" s="66"/>
      <c r="E166" s="46"/>
      <c r="F166" s="227"/>
      <c r="G166" s="222"/>
      <c r="H166" s="1500">
        <v>0.5</v>
      </c>
      <c r="I166" s="228">
        <v>0.5</v>
      </c>
      <c r="J166" s="1499">
        <v>0.65</v>
      </c>
      <c r="K166" s="222"/>
      <c r="L166" s="223" t="str">
        <f t="shared" ref="L166:M168" si="45">IF(AND(ISNUMBER(D166),ISNUMBER(H166)), D166*H166, "")</f>
        <v/>
      </c>
      <c r="M166" s="34" t="str">
        <f t="shared" si="45"/>
        <v/>
      </c>
      <c r="N166" s="223" t="str">
        <f t="shared" ref="N166:N168" si="46">IF(AND(ISNUMBER(F166),ISNUMBER(J166)),F166*J166,"")</f>
        <v/>
      </c>
      <c r="O166" s="10" t="str">
        <f>IF(AND(ISNUMBER(L166),ISNUMBER(M166),ISNUMBER(N166)),SUM(L166:N166),"")</f>
        <v/>
      </c>
      <c r="P166" s="676"/>
      <c r="Q166" s="213">
        <f t="shared" ref="Q166:Q168" si="47">IF(ISNUMBER(O166),1,0)</f>
        <v>0</v>
      </c>
      <c r="R166" s="1536" t="s">
        <v>411</v>
      </c>
    </row>
    <row r="167" spans="1:18" s="213" customFormat="1" ht="15" customHeight="1" x14ac:dyDescent="0.25">
      <c r="A167" s="566"/>
      <c r="B167" s="209" t="s">
        <v>389</v>
      </c>
      <c r="C167" s="224"/>
      <c r="D167" s="66"/>
      <c r="E167" s="46"/>
      <c r="F167" s="227"/>
      <c r="G167" s="222"/>
      <c r="H167" s="1500">
        <v>0.5</v>
      </c>
      <c r="I167" s="228">
        <v>0.5</v>
      </c>
      <c r="J167" s="1499">
        <v>0.65</v>
      </c>
      <c r="K167" s="222"/>
      <c r="L167" s="223" t="str">
        <f t="shared" si="45"/>
        <v/>
      </c>
      <c r="M167" s="34" t="str">
        <f t="shared" si="45"/>
        <v/>
      </c>
      <c r="N167" s="223" t="str">
        <f t="shared" si="46"/>
        <v/>
      </c>
      <c r="O167" s="10" t="str">
        <f>IF(AND(ISNUMBER(L167),ISNUMBER(M167),ISNUMBER(N167)),SUM(L167:N167),"")</f>
        <v/>
      </c>
      <c r="P167" s="676"/>
      <c r="Q167" s="213">
        <f t="shared" si="47"/>
        <v>0</v>
      </c>
      <c r="R167" s="1536" t="s">
        <v>411</v>
      </c>
    </row>
    <row r="168" spans="1:18" s="213" customFormat="1" ht="15" customHeight="1" x14ac:dyDescent="0.25">
      <c r="A168" s="566"/>
      <c r="B168" s="209" t="s">
        <v>390</v>
      </c>
      <c r="C168" s="224"/>
      <c r="D168" s="66"/>
      <c r="E168" s="46"/>
      <c r="F168" s="227"/>
      <c r="G168" s="222"/>
      <c r="H168" s="1500">
        <v>1</v>
      </c>
      <c r="I168" s="228">
        <v>1</v>
      </c>
      <c r="J168" s="1499">
        <v>1</v>
      </c>
      <c r="K168" s="222"/>
      <c r="L168" s="223" t="str">
        <f t="shared" si="45"/>
        <v/>
      </c>
      <c r="M168" s="34" t="str">
        <f t="shared" si="45"/>
        <v/>
      </c>
      <c r="N168" s="223" t="str">
        <f t="shared" si="46"/>
        <v/>
      </c>
      <c r="O168" s="10" t="str">
        <f>IF(AND(ISNUMBER(L168),ISNUMBER(M168),ISNUMBER(N168)),SUM(L168:N168),"")</f>
        <v/>
      </c>
      <c r="P168" s="676"/>
      <c r="Q168" s="213">
        <f t="shared" si="47"/>
        <v>0</v>
      </c>
      <c r="R168" s="1536" t="s">
        <v>411</v>
      </c>
    </row>
    <row r="169" spans="1:18" s="213" customFormat="1" ht="42.75" x14ac:dyDescent="0.25">
      <c r="A169" s="566"/>
      <c r="B169" s="62" t="s">
        <v>396</v>
      </c>
      <c r="C169" s="226" t="s">
        <v>362</v>
      </c>
      <c r="D169" s="68"/>
      <c r="E169" s="224"/>
      <c r="F169" s="225"/>
      <c r="G169" s="222"/>
      <c r="H169" s="1497"/>
      <c r="I169" s="224"/>
      <c r="J169" s="1498"/>
      <c r="K169" s="222"/>
      <c r="L169" s="54"/>
      <c r="M169" s="224"/>
      <c r="N169" s="224"/>
      <c r="O169" s="225"/>
      <c r="P169" s="676"/>
      <c r="R169" s="1536" t="s">
        <v>412</v>
      </c>
    </row>
    <row r="170" spans="1:18" s="213" customFormat="1" ht="15" customHeight="1" x14ac:dyDescent="0.25">
      <c r="A170" s="566"/>
      <c r="B170" s="210" t="s">
        <v>202</v>
      </c>
      <c r="C170" s="224"/>
      <c r="D170" s="68"/>
      <c r="E170" s="224"/>
      <c r="F170" s="227"/>
      <c r="G170" s="222"/>
      <c r="H170" s="1497"/>
      <c r="I170" s="224"/>
      <c r="J170" s="1499">
        <v>0.65</v>
      </c>
      <c r="K170" s="222"/>
      <c r="L170" s="54"/>
      <c r="M170" s="224"/>
      <c r="N170" s="223" t="str">
        <f>IF(AND(ISNUMBER(F170),ISNUMBER(J170)),F170*J170,"")</f>
        <v/>
      </c>
      <c r="O170" s="10" t="str">
        <f>IF(ISNUMBER(N170),N170,"")</f>
        <v/>
      </c>
      <c r="P170" s="676"/>
      <c r="Q170" s="213">
        <f>IF(ISNUMBER(O170),1,0)</f>
        <v>0</v>
      </c>
      <c r="R170" s="222"/>
    </row>
    <row r="171" spans="1:18" s="213" customFormat="1" ht="15" customHeight="1" x14ac:dyDescent="0.25">
      <c r="A171" s="566"/>
      <c r="B171" s="210" t="s">
        <v>337</v>
      </c>
      <c r="C171" s="224"/>
      <c r="D171" s="68"/>
      <c r="E171" s="224"/>
      <c r="F171" s="225"/>
      <c r="G171" s="222"/>
      <c r="H171" s="1497"/>
      <c r="I171" s="224"/>
      <c r="J171" s="1498"/>
      <c r="K171" s="222"/>
      <c r="L171" s="54"/>
      <c r="M171" s="224"/>
      <c r="N171" s="224"/>
      <c r="O171" s="225"/>
      <c r="P171" s="676"/>
      <c r="R171" s="1536" t="s">
        <v>411</v>
      </c>
    </row>
    <row r="172" spans="1:18" s="213" customFormat="1" ht="15" customHeight="1" x14ac:dyDescent="0.25">
      <c r="A172" s="566"/>
      <c r="B172" s="209" t="s">
        <v>387</v>
      </c>
      <c r="C172" s="224"/>
      <c r="D172" s="68"/>
      <c r="E172" s="224"/>
      <c r="F172" s="227"/>
      <c r="G172" s="222"/>
      <c r="H172" s="1497"/>
      <c r="I172" s="224"/>
      <c r="J172" s="1499">
        <v>0.65</v>
      </c>
      <c r="K172" s="222"/>
      <c r="L172" s="54"/>
      <c r="M172" s="224"/>
      <c r="N172" s="223" t="str">
        <f>IF(AND(ISNUMBER(F172),ISNUMBER(J172)),F172*J172,"")</f>
        <v/>
      </c>
      <c r="O172" s="10" t="str">
        <f t="shared" ref="O172:O174" si="48">IF(ISNUMBER(N172),N172,"")</f>
        <v/>
      </c>
      <c r="P172" s="676"/>
      <c r="Q172" s="213">
        <f t="shared" ref="Q172:Q174" si="49">IF(ISNUMBER(O172),1,0)</f>
        <v>0</v>
      </c>
      <c r="R172" s="1536" t="s">
        <v>411</v>
      </c>
    </row>
    <row r="173" spans="1:18" s="213" customFormat="1" ht="15" customHeight="1" x14ac:dyDescent="0.25">
      <c r="A173" s="566"/>
      <c r="B173" s="209" t="s">
        <v>389</v>
      </c>
      <c r="C173" s="224"/>
      <c r="D173" s="68"/>
      <c r="E173" s="224"/>
      <c r="F173" s="227"/>
      <c r="G173" s="222"/>
      <c r="H173" s="1497"/>
      <c r="I173" s="224"/>
      <c r="J173" s="1499">
        <v>0.65</v>
      </c>
      <c r="K173" s="222"/>
      <c r="L173" s="54"/>
      <c r="M173" s="224"/>
      <c r="N173" s="223" t="str">
        <f>IF(AND(ISNUMBER(F173),ISNUMBER(J173)),F173*J173,"")</f>
        <v/>
      </c>
      <c r="O173" s="10" t="str">
        <f t="shared" si="48"/>
        <v/>
      </c>
      <c r="P173" s="676"/>
      <c r="Q173" s="213">
        <f t="shared" si="49"/>
        <v>0</v>
      </c>
      <c r="R173" s="1536" t="s">
        <v>411</v>
      </c>
    </row>
    <row r="174" spans="1:18" s="213" customFormat="1" ht="15" customHeight="1" x14ac:dyDescent="0.25">
      <c r="A174" s="566"/>
      <c r="B174" s="209" t="s">
        <v>390</v>
      </c>
      <c r="C174" s="224"/>
      <c r="D174" s="68"/>
      <c r="E174" s="224"/>
      <c r="F174" s="227"/>
      <c r="G174" s="222"/>
      <c r="H174" s="1497"/>
      <c r="I174" s="224"/>
      <c r="J174" s="1499">
        <v>1</v>
      </c>
      <c r="K174" s="222"/>
      <c r="L174" s="54"/>
      <c r="M174" s="224"/>
      <c r="N174" s="223" t="str">
        <f>IF(AND(ISNUMBER(F174),ISNUMBER(J174)),F174*J174,"")</f>
        <v/>
      </c>
      <c r="O174" s="10" t="str">
        <f t="shared" si="48"/>
        <v/>
      </c>
      <c r="P174" s="676"/>
      <c r="Q174" s="213">
        <f t="shared" si="49"/>
        <v>0</v>
      </c>
      <c r="R174" s="1536" t="s">
        <v>411</v>
      </c>
    </row>
    <row r="175" spans="1:18" s="213" customFormat="1" ht="30" customHeight="1" x14ac:dyDescent="0.25">
      <c r="A175" s="566"/>
      <c r="B175" s="62" t="s">
        <v>397</v>
      </c>
      <c r="C175" s="226" t="s">
        <v>353</v>
      </c>
      <c r="D175" s="68"/>
      <c r="E175" s="224"/>
      <c r="F175" s="225"/>
      <c r="G175" s="222"/>
      <c r="H175" s="1497"/>
      <c r="I175" s="224"/>
      <c r="J175" s="1498"/>
      <c r="K175" s="222"/>
      <c r="L175" s="54"/>
      <c r="M175" s="224"/>
      <c r="N175" s="224"/>
      <c r="O175" s="225"/>
      <c r="P175" s="676"/>
      <c r="R175" s="1536" t="s">
        <v>412</v>
      </c>
    </row>
    <row r="176" spans="1:18" s="213" customFormat="1" ht="15" customHeight="1" x14ac:dyDescent="0.25">
      <c r="A176" s="566"/>
      <c r="B176" s="210" t="s">
        <v>202</v>
      </c>
      <c r="C176" s="224"/>
      <c r="D176" s="66"/>
      <c r="E176" s="46"/>
      <c r="F176" s="225"/>
      <c r="G176" s="222"/>
      <c r="H176" s="1500">
        <v>0.5</v>
      </c>
      <c r="I176" s="228">
        <v>0.5</v>
      </c>
      <c r="J176" s="1498"/>
      <c r="K176" s="222"/>
      <c r="L176" s="223" t="str">
        <f>IF(AND(ISNUMBER(D176),ISNUMBER(H176)), D176*H176, "")</f>
        <v/>
      </c>
      <c r="M176" s="34" t="str">
        <f>IF(AND(ISNUMBER(E176),ISNUMBER(I176)), E176*I176, "")</f>
        <v/>
      </c>
      <c r="N176" s="224"/>
      <c r="O176" s="10" t="str">
        <f>IF(AND(ISNUMBER(L176),ISNUMBER(M176)),SUM(L176:M176),"")</f>
        <v/>
      </c>
      <c r="P176" s="676"/>
      <c r="Q176" s="213">
        <f>IF(ISNUMBER(O176),1,0)</f>
        <v>0</v>
      </c>
      <c r="R176" s="222"/>
    </row>
    <row r="177" spans="1:18" s="213" customFormat="1" ht="15" customHeight="1" x14ac:dyDescent="0.25">
      <c r="A177" s="566"/>
      <c r="B177" s="210" t="s">
        <v>337</v>
      </c>
      <c r="C177" s="224"/>
      <c r="D177" s="68"/>
      <c r="E177" s="224"/>
      <c r="F177" s="225"/>
      <c r="G177" s="222"/>
      <c r="H177" s="1497"/>
      <c r="I177" s="224"/>
      <c r="J177" s="1498"/>
      <c r="K177" s="222"/>
      <c r="L177" s="54"/>
      <c r="M177" s="224"/>
      <c r="N177" s="224"/>
      <c r="O177" s="225"/>
      <c r="P177" s="676"/>
      <c r="R177" s="1536" t="s">
        <v>411</v>
      </c>
    </row>
    <row r="178" spans="1:18" s="213" customFormat="1" ht="15" customHeight="1" x14ac:dyDescent="0.25">
      <c r="A178" s="566"/>
      <c r="B178" s="209" t="s">
        <v>387</v>
      </c>
      <c r="C178" s="224"/>
      <c r="D178" s="66"/>
      <c r="E178" s="46"/>
      <c r="F178" s="225"/>
      <c r="G178" s="222"/>
      <c r="H178" s="1500">
        <v>0.5</v>
      </c>
      <c r="I178" s="228">
        <v>0.5</v>
      </c>
      <c r="J178" s="1498"/>
      <c r="K178" s="222"/>
      <c r="L178" s="223" t="str">
        <f t="shared" ref="L178:M180" si="50">IF(AND(ISNUMBER(D178),ISNUMBER(H178)), D178*H178, "")</f>
        <v/>
      </c>
      <c r="M178" s="34" t="str">
        <f t="shared" si="50"/>
        <v/>
      </c>
      <c r="N178" s="224"/>
      <c r="O178" s="10" t="str">
        <f t="shared" ref="O178:O180" si="51">IF(AND(ISNUMBER(L178),ISNUMBER(M178)),SUM(L178:M178),"")</f>
        <v/>
      </c>
      <c r="P178" s="676"/>
      <c r="Q178" s="213">
        <f t="shared" ref="Q178:Q180" si="52">IF(ISNUMBER(O178),1,0)</f>
        <v>0</v>
      </c>
      <c r="R178" s="1536" t="s">
        <v>411</v>
      </c>
    </row>
    <row r="179" spans="1:18" s="213" customFormat="1" ht="15" customHeight="1" x14ac:dyDescent="0.25">
      <c r="A179" s="566"/>
      <c r="B179" s="209" t="s">
        <v>389</v>
      </c>
      <c r="C179" s="224"/>
      <c r="D179" s="66"/>
      <c r="E179" s="46"/>
      <c r="F179" s="225"/>
      <c r="G179" s="222"/>
      <c r="H179" s="1500">
        <v>0.5</v>
      </c>
      <c r="I179" s="228">
        <v>0.5</v>
      </c>
      <c r="J179" s="1498"/>
      <c r="K179" s="222"/>
      <c r="L179" s="223" t="str">
        <f t="shared" si="50"/>
        <v/>
      </c>
      <c r="M179" s="34" t="str">
        <f t="shared" si="50"/>
        <v/>
      </c>
      <c r="N179" s="224"/>
      <c r="O179" s="10" t="str">
        <f t="shared" si="51"/>
        <v/>
      </c>
      <c r="P179" s="676"/>
      <c r="Q179" s="213">
        <f t="shared" si="52"/>
        <v>0</v>
      </c>
      <c r="R179" s="1536" t="s">
        <v>411</v>
      </c>
    </row>
    <row r="180" spans="1:18" s="213" customFormat="1" ht="15" customHeight="1" x14ac:dyDescent="0.25">
      <c r="A180" s="566"/>
      <c r="B180" s="209" t="s">
        <v>390</v>
      </c>
      <c r="C180" s="224"/>
      <c r="D180" s="66"/>
      <c r="E180" s="46"/>
      <c r="F180" s="225"/>
      <c r="G180" s="222"/>
      <c r="H180" s="1500">
        <v>1</v>
      </c>
      <c r="I180" s="228">
        <v>1</v>
      </c>
      <c r="J180" s="1498"/>
      <c r="K180" s="222"/>
      <c r="L180" s="223" t="str">
        <f t="shared" si="50"/>
        <v/>
      </c>
      <c r="M180" s="34" t="str">
        <f t="shared" si="50"/>
        <v/>
      </c>
      <c r="N180" s="224"/>
      <c r="O180" s="10" t="str">
        <f t="shared" si="51"/>
        <v/>
      </c>
      <c r="P180" s="676"/>
      <c r="Q180" s="213">
        <f t="shared" si="52"/>
        <v>0</v>
      </c>
      <c r="R180" s="1536" t="s">
        <v>411</v>
      </c>
    </row>
    <row r="181" spans="1:18" s="213" customFormat="1" ht="42.75" x14ac:dyDescent="0.25">
      <c r="A181" s="566"/>
      <c r="B181" s="62" t="s">
        <v>398</v>
      </c>
      <c r="C181" s="226" t="s">
        <v>363</v>
      </c>
      <c r="D181" s="68"/>
      <c r="E181" s="224"/>
      <c r="F181" s="225"/>
      <c r="G181" s="222"/>
      <c r="H181" s="1497"/>
      <c r="I181" s="224"/>
      <c r="J181" s="1498"/>
      <c r="K181" s="222"/>
      <c r="L181" s="54"/>
      <c r="M181" s="224"/>
      <c r="N181" s="224"/>
      <c r="O181" s="225"/>
      <c r="P181" s="676"/>
      <c r="R181" s="1536" t="s">
        <v>412</v>
      </c>
    </row>
    <row r="182" spans="1:18" s="213" customFormat="1" ht="15" customHeight="1" x14ac:dyDescent="0.25">
      <c r="A182" s="566"/>
      <c r="B182" s="210" t="s">
        <v>202</v>
      </c>
      <c r="C182" s="224"/>
      <c r="D182" s="66"/>
      <c r="E182" s="46"/>
      <c r="F182" s="227"/>
      <c r="G182" s="222"/>
      <c r="H182" s="1500">
        <v>0.5</v>
      </c>
      <c r="I182" s="228">
        <v>0.5</v>
      </c>
      <c r="J182" s="1499">
        <v>0.85</v>
      </c>
      <c r="K182" s="222"/>
      <c r="L182" s="223" t="str">
        <f>IF(AND(ISNUMBER(D182),ISNUMBER(H182)), D182*H182, "")</f>
        <v/>
      </c>
      <c r="M182" s="34" t="str">
        <f>IF(AND(ISNUMBER(E182),ISNUMBER(I182)), E182*I182, "")</f>
        <v/>
      </c>
      <c r="N182" s="223" t="str">
        <f>IF(AND(ISNUMBER(F182),ISNUMBER(J182)),F182*J182,"")</f>
        <v/>
      </c>
      <c r="O182" s="10" t="str">
        <f>IF(AND(ISNUMBER(L182),ISNUMBER(M182),ISNUMBER(N182)),SUM(L182:N182),"")</f>
        <v/>
      </c>
      <c r="P182" s="676"/>
      <c r="Q182" s="213">
        <f>IF(ISNUMBER(O182),1,0)</f>
        <v>0</v>
      </c>
      <c r="R182" s="222"/>
    </row>
    <row r="183" spans="1:18" s="213" customFormat="1" ht="15" customHeight="1" x14ac:dyDescent="0.25">
      <c r="A183" s="566"/>
      <c r="B183" s="210" t="s">
        <v>337</v>
      </c>
      <c r="C183" s="224"/>
      <c r="D183" s="68"/>
      <c r="E183" s="224"/>
      <c r="F183" s="225"/>
      <c r="G183" s="222"/>
      <c r="H183" s="1497"/>
      <c r="I183" s="224"/>
      <c r="J183" s="1498"/>
      <c r="K183" s="222"/>
      <c r="L183" s="54"/>
      <c r="M183" s="224"/>
      <c r="N183" s="224"/>
      <c r="O183" s="225"/>
      <c r="P183" s="676"/>
      <c r="R183" s="1536" t="s">
        <v>411</v>
      </c>
    </row>
    <row r="184" spans="1:18" s="213" customFormat="1" ht="15" customHeight="1" x14ac:dyDescent="0.25">
      <c r="A184" s="566"/>
      <c r="B184" s="209" t="s">
        <v>387</v>
      </c>
      <c r="C184" s="224"/>
      <c r="D184" s="66"/>
      <c r="E184" s="46"/>
      <c r="F184" s="227"/>
      <c r="G184" s="222"/>
      <c r="H184" s="1500">
        <v>0.5</v>
      </c>
      <c r="I184" s="228">
        <v>0.5</v>
      </c>
      <c r="J184" s="1499">
        <v>0.85</v>
      </c>
      <c r="K184" s="222"/>
      <c r="L184" s="223" t="str">
        <f t="shared" ref="L184:M186" si="53">IF(AND(ISNUMBER(D184),ISNUMBER(H184)), D184*H184, "")</f>
        <v/>
      </c>
      <c r="M184" s="34" t="str">
        <f t="shared" si="53"/>
        <v/>
      </c>
      <c r="N184" s="223" t="str">
        <f>IF(AND(ISNUMBER(F184),ISNUMBER(J184)),F184*J184,"")</f>
        <v/>
      </c>
      <c r="O184" s="10" t="str">
        <f>IF(AND(ISNUMBER(L184),ISNUMBER(M184),ISNUMBER(N184)),SUM(L184:N184),"")</f>
        <v/>
      </c>
      <c r="P184" s="676"/>
      <c r="Q184" s="213">
        <f t="shared" ref="Q184:Q186" si="54">IF(ISNUMBER(O184),1,0)</f>
        <v>0</v>
      </c>
      <c r="R184" s="1536" t="s">
        <v>411</v>
      </c>
    </row>
    <row r="185" spans="1:18" s="213" customFormat="1" ht="15" customHeight="1" x14ac:dyDescent="0.25">
      <c r="A185" s="566"/>
      <c r="B185" s="209" t="s">
        <v>389</v>
      </c>
      <c r="C185" s="224"/>
      <c r="D185" s="66"/>
      <c r="E185" s="46"/>
      <c r="F185" s="227"/>
      <c r="G185" s="222"/>
      <c r="H185" s="1500">
        <v>0.5</v>
      </c>
      <c r="I185" s="228">
        <v>0.5</v>
      </c>
      <c r="J185" s="1499">
        <v>0.85</v>
      </c>
      <c r="K185" s="222"/>
      <c r="L185" s="223" t="str">
        <f t="shared" si="53"/>
        <v/>
      </c>
      <c r="M185" s="34" t="str">
        <f t="shared" si="53"/>
        <v/>
      </c>
      <c r="N185" s="223" t="str">
        <f>IF(AND(ISNUMBER(F185),ISNUMBER(J185)),F185*J185,"")</f>
        <v/>
      </c>
      <c r="O185" s="10" t="str">
        <f>IF(AND(ISNUMBER(L185),ISNUMBER(M185),ISNUMBER(N185)),SUM(L185:N185),"")</f>
        <v/>
      </c>
      <c r="P185" s="676"/>
      <c r="Q185" s="213">
        <f t="shared" si="54"/>
        <v>0</v>
      </c>
      <c r="R185" s="1536" t="s">
        <v>411</v>
      </c>
    </row>
    <row r="186" spans="1:18" s="213" customFormat="1" ht="15" customHeight="1" x14ac:dyDescent="0.25">
      <c r="A186" s="566"/>
      <c r="B186" s="209" t="s">
        <v>390</v>
      </c>
      <c r="C186" s="224"/>
      <c r="D186" s="66"/>
      <c r="E186" s="46"/>
      <c r="F186" s="227"/>
      <c r="G186" s="222"/>
      <c r="H186" s="1500">
        <v>1</v>
      </c>
      <c r="I186" s="228">
        <v>1</v>
      </c>
      <c r="J186" s="1499">
        <v>1</v>
      </c>
      <c r="K186" s="222"/>
      <c r="L186" s="223" t="str">
        <f t="shared" si="53"/>
        <v/>
      </c>
      <c r="M186" s="34" t="str">
        <f t="shared" si="53"/>
        <v/>
      </c>
      <c r="N186" s="223" t="str">
        <f>IF(AND(ISNUMBER(F186),ISNUMBER(J186)),F186*J186,"")</f>
        <v/>
      </c>
      <c r="O186" s="10" t="str">
        <f>IF(AND(ISNUMBER(L186),ISNUMBER(M186),ISNUMBER(N186)),SUM(L186:N186),"")</f>
        <v/>
      </c>
      <c r="P186" s="676"/>
      <c r="Q186" s="213">
        <f t="shared" si="54"/>
        <v>0</v>
      </c>
      <c r="R186" s="1536" t="s">
        <v>411</v>
      </c>
    </row>
    <row r="187" spans="1:18" s="213" customFormat="1" ht="15" customHeight="1" x14ac:dyDescent="0.25">
      <c r="A187" s="566"/>
      <c r="B187" s="62" t="s">
        <v>399</v>
      </c>
      <c r="C187" s="226" t="s">
        <v>364</v>
      </c>
      <c r="D187" s="68"/>
      <c r="E187" s="224"/>
      <c r="F187" s="225"/>
      <c r="G187" s="222"/>
      <c r="H187" s="1497"/>
      <c r="I187" s="224"/>
      <c r="J187" s="1498"/>
      <c r="K187" s="222"/>
      <c r="L187" s="54"/>
      <c r="M187" s="224"/>
      <c r="N187" s="224"/>
      <c r="O187" s="225"/>
      <c r="P187" s="676"/>
      <c r="R187" s="1536" t="s">
        <v>412</v>
      </c>
    </row>
    <row r="188" spans="1:18" s="213" customFormat="1" ht="15" customHeight="1" x14ac:dyDescent="0.25">
      <c r="A188" s="566"/>
      <c r="B188" s="210" t="s">
        <v>202</v>
      </c>
      <c r="C188" s="224"/>
      <c r="D188" s="68"/>
      <c r="E188" s="224"/>
      <c r="F188" s="227"/>
      <c r="G188" s="222"/>
      <c r="H188" s="1497"/>
      <c r="I188" s="224"/>
      <c r="J188" s="1499">
        <v>0.85</v>
      </c>
      <c r="K188" s="222"/>
      <c r="L188" s="54"/>
      <c r="M188" s="224"/>
      <c r="N188" s="223" t="str">
        <f>IF(AND(ISNUMBER(F188),ISNUMBER(J188)),F188*J188,"")</f>
        <v/>
      </c>
      <c r="O188" s="10" t="str">
        <f>IF(ISNUMBER(N188),N188,"")</f>
        <v/>
      </c>
      <c r="P188" s="676"/>
      <c r="Q188" s="213">
        <f>IF(ISNUMBER(O188),1,0)</f>
        <v>0</v>
      </c>
      <c r="R188" s="222"/>
    </row>
    <row r="189" spans="1:18" s="213" customFormat="1" ht="15" customHeight="1" x14ac:dyDescent="0.25">
      <c r="A189" s="566"/>
      <c r="B189" s="210" t="s">
        <v>337</v>
      </c>
      <c r="C189" s="224"/>
      <c r="D189" s="68"/>
      <c r="E189" s="224"/>
      <c r="F189" s="225"/>
      <c r="G189" s="222"/>
      <c r="H189" s="1497"/>
      <c r="I189" s="224"/>
      <c r="J189" s="1498"/>
      <c r="K189" s="222"/>
      <c r="L189" s="54"/>
      <c r="M189" s="224"/>
      <c r="N189" s="224"/>
      <c r="O189" s="225"/>
      <c r="P189" s="676"/>
      <c r="R189" s="1536" t="s">
        <v>411</v>
      </c>
    </row>
    <row r="190" spans="1:18" s="213" customFormat="1" ht="15" customHeight="1" x14ac:dyDescent="0.25">
      <c r="A190" s="566"/>
      <c r="B190" s="209" t="s">
        <v>387</v>
      </c>
      <c r="C190" s="224"/>
      <c r="D190" s="68"/>
      <c r="E190" s="224"/>
      <c r="F190" s="227"/>
      <c r="G190" s="222"/>
      <c r="H190" s="1497"/>
      <c r="I190" s="224"/>
      <c r="J190" s="1499">
        <v>0.85</v>
      </c>
      <c r="K190" s="222"/>
      <c r="L190" s="54"/>
      <c r="M190" s="224"/>
      <c r="N190" s="223" t="str">
        <f>IF(AND(ISNUMBER(F190),ISNUMBER(J190)),F190*J190,"")</f>
        <v/>
      </c>
      <c r="O190" s="10" t="str">
        <f t="shared" ref="O190:O192" si="55">IF(ISNUMBER(N190),N190,"")</f>
        <v/>
      </c>
      <c r="P190" s="676"/>
      <c r="Q190" s="213">
        <f t="shared" ref="Q190:Q192" si="56">IF(ISNUMBER(O190),1,0)</f>
        <v>0</v>
      </c>
      <c r="R190" s="1536" t="s">
        <v>411</v>
      </c>
    </row>
    <row r="191" spans="1:18" s="213" customFormat="1" ht="15" customHeight="1" x14ac:dyDescent="0.25">
      <c r="A191" s="566"/>
      <c r="B191" s="209" t="s">
        <v>389</v>
      </c>
      <c r="C191" s="224"/>
      <c r="D191" s="68"/>
      <c r="E191" s="224"/>
      <c r="F191" s="227"/>
      <c r="G191" s="222"/>
      <c r="H191" s="1497"/>
      <c r="I191" s="224"/>
      <c r="J191" s="1499">
        <v>0.85</v>
      </c>
      <c r="K191" s="222"/>
      <c r="L191" s="54"/>
      <c r="M191" s="224"/>
      <c r="N191" s="223" t="str">
        <f>IF(AND(ISNUMBER(F191),ISNUMBER(J191)),F191*J191,"")</f>
        <v/>
      </c>
      <c r="O191" s="10" t="str">
        <f t="shared" si="55"/>
        <v/>
      </c>
      <c r="P191" s="676"/>
      <c r="Q191" s="213">
        <f t="shared" si="56"/>
        <v>0</v>
      </c>
      <c r="R191" s="1536" t="s">
        <v>411</v>
      </c>
    </row>
    <row r="192" spans="1:18" s="213" customFormat="1" ht="15" customHeight="1" x14ac:dyDescent="0.25">
      <c r="A192" s="566"/>
      <c r="B192" s="209" t="s">
        <v>390</v>
      </c>
      <c r="C192" s="224"/>
      <c r="D192" s="68"/>
      <c r="E192" s="224"/>
      <c r="F192" s="227"/>
      <c r="G192" s="222"/>
      <c r="H192" s="1497"/>
      <c r="I192" s="224"/>
      <c r="J192" s="1499">
        <v>1</v>
      </c>
      <c r="K192" s="222"/>
      <c r="L192" s="54"/>
      <c r="M192" s="224"/>
      <c r="N192" s="223" t="str">
        <f>IF(AND(ISNUMBER(F192),ISNUMBER(J192)),F192*J192,"")</f>
        <v/>
      </c>
      <c r="O192" s="10" t="str">
        <f t="shared" si="55"/>
        <v/>
      </c>
      <c r="P192" s="676"/>
      <c r="Q192" s="213">
        <f t="shared" si="56"/>
        <v>0</v>
      </c>
      <c r="R192" s="1536" t="s">
        <v>411</v>
      </c>
    </row>
    <row r="193" spans="1:18" s="213" customFormat="1" ht="30" customHeight="1" x14ac:dyDescent="0.25">
      <c r="A193" s="566"/>
      <c r="B193" s="62" t="s">
        <v>400</v>
      </c>
      <c r="C193" s="226" t="s">
        <v>365</v>
      </c>
      <c r="D193" s="68"/>
      <c r="E193" s="224"/>
      <c r="F193" s="225"/>
      <c r="G193" s="222"/>
      <c r="H193" s="1497"/>
      <c r="I193" s="224"/>
      <c r="J193" s="1498"/>
      <c r="K193" s="222"/>
      <c r="L193" s="54"/>
      <c r="M193" s="224"/>
      <c r="N193" s="224"/>
      <c r="O193" s="225"/>
      <c r="P193" s="676"/>
      <c r="R193" s="1536" t="s">
        <v>412</v>
      </c>
    </row>
    <row r="194" spans="1:18" s="213" customFormat="1" ht="15" customHeight="1" x14ac:dyDescent="0.25">
      <c r="A194" s="566"/>
      <c r="B194" s="210" t="s">
        <v>202</v>
      </c>
      <c r="C194" s="224"/>
      <c r="D194" s="66"/>
      <c r="E194" s="46"/>
      <c r="F194" s="227"/>
      <c r="G194" s="222"/>
      <c r="H194" s="1500">
        <v>0.5</v>
      </c>
      <c r="I194" s="228">
        <v>0.5</v>
      </c>
      <c r="J194" s="1499">
        <v>0.85</v>
      </c>
      <c r="K194" s="222"/>
      <c r="L194" s="223" t="str">
        <f>IF(AND(ISNUMBER(D194),ISNUMBER(H194)), D194*H194, "")</f>
        <v/>
      </c>
      <c r="M194" s="34" t="str">
        <f>IF(AND(ISNUMBER(E194),ISNUMBER(I194)), E194*I194, "")</f>
        <v/>
      </c>
      <c r="N194" s="223" t="str">
        <f>IF(AND(ISNUMBER(F194),ISNUMBER(J194)),F194*J194,"")</f>
        <v/>
      </c>
      <c r="O194" s="10" t="str">
        <f>IF(AND(ISNUMBER(L194),ISNUMBER(M194),ISNUMBER(N194)),SUM(L194:N194),"")</f>
        <v/>
      </c>
      <c r="P194" s="676"/>
      <c r="Q194" s="213">
        <f>IF(ISNUMBER(O194),1,0)</f>
        <v>0</v>
      </c>
      <c r="R194" s="222"/>
    </row>
    <row r="195" spans="1:18" s="213" customFormat="1" ht="15" customHeight="1" x14ac:dyDescent="0.25">
      <c r="A195" s="566"/>
      <c r="B195" s="210" t="s">
        <v>337</v>
      </c>
      <c r="C195" s="224"/>
      <c r="D195" s="68"/>
      <c r="E195" s="224"/>
      <c r="F195" s="225"/>
      <c r="G195" s="222"/>
      <c r="H195" s="1497"/>
      <c r="I195" s="224"/>
      <c r="J195" s="1498"/>
      <c r="K195" s="222"/>
      <c r="L195" s="54"/>
      <c r="M195" s="224"/>
      <c r="N195" s="224"/>
      <c r="O195" s="225"/>
      <c r="P195" s="676"/>
      <c r="R195" s="1536" t="s">
        <v>411</v>
      </c>
    </row>
    <row r="196" spans="1:18" s="213" customFormat="1" ht="15" customHeight="1" x14ac:dyDescent="0.25">
      <c r="A196" s="566"/>
      <c r="B196" s="209" t="s">
        <v>387</v>
      </c>
      <c r="C196" s="224"/>
      <c r="D196" s="66"/>
      <c r="E196" s="46"/>
      <c r="F196" s="227"/>
      <c r="G196" s="222"/>
      <c r="H196" s="1500">
        <v>0.5</v>
      </c>
      <c r="I196" s="228">
        <v>0.5</v>
      </c>
      <c r="J196" s="1499">
        <v>0.85</v>
      </c>
      <c r="K196" s="222"/>
      <c r="L196" s="223" t="str">
        <f t="shared" ref="L196:M198" si="57">IF(AND(ISNUMBER(D196),ISNUMBER(H196)), D196*H196, "")</f>
        <v/>
      </c>
      <c r="M196" s="34" t="str">
        <f t="shared" si="57"/>
        <v/>
      </c>
      <c r="N196" s="223" t="str">
        <f>IF(AND(ISNUMBER(F196),ISNUMBER(J196)),F196*J196,"")</f>
        <v/>
      </c>
      <c r="O196" s="10" t="str">
        <f>IF(AND(ISNUMBER(L196),ISNUMBER(M196),ISNUMBER(N196)),SUM(L196:N196),"")</f>
        <v/>
      </c>
      <c r="P196" s="676"/>
      <c r="Q196" s="213">
        <f t="shared" ref="Q196:Q198" si="58">IF(ISNUMBER(O196),1,0)</f>
        <v>0</v>
      </c>
      <c r="R196" s="1536" t="s">
        <v>411</v>
      </c>
    </row>
    <row r="197" spans="1:18" s="213" customFormat="1" ht="15" customHeight="1" x14ac:dyDescent="0.25">
      <c r="A197" s="566"/>
      <c r="B197" s="209" t="s">
        <v>389</v>
      </c>
      <c r="C197" s="224"/>
      <c r="D197" s="66"/>
      <c r="E197" s="46"/>
      <c r="F197" s="227"/>
      <c r="G197" s="222"/>
      <c r="H197" s="1500">
        <v>0.5</v>
      </c>
      <c r="I197" s="228">
        <v>0.5</v>
      </c>
      <c r="J197" s="1499">
        <v>0.85</v>
      </c>
      <c r="K197" s="222"/>
      <c r="L197" s="223" t="str">
        <f t="shared" si="57"/>
        <v/>
      </c>
      <c r="M197" s="34" t="str">
        <f t="shared" si="57"/>
        <v/>
      </c>
      <c r="N197" s="223" t="str">
        <f>IF(AND(ISNUMBER(F197),ISNUMBER(J197)),F197*J197,"")</f>
        <v/>
      </c>
      <c r="O197" s="10" t="str">
        <f>IF(AND(ISNUMBER(L197),ISNUMBER(M197),ISNUMBER(N197)),SUM(L197:N197),"")</f>
        <v/>
      </c>
      <c r="P197" s="676"/>
      <c r="Q197" s="213">
        <f t="shared" si="58"/>
        <v>0</v>
      </c>
      <c r="R197" s="1536" t="s">
        <v>411</v>
      </c>
    </row>
    <row r="198" spans="1:18" s="213" customFormat="1" ht="15" customHeight="1" x14ac:dyDescent="0.25">
      <c r="A198" s="566"/>
      <c r="B198" s="209" t="s">
        <v>390</v>
      </c>
      <c r="C198" s="224"/>
      <c r="D198" s="66"/>
      <c r="E198" s="46"/>
      <c r="F198" s="227"/>
      <c r="G198" s="222"/>
      <c r="H198" s="1500">
        <v>1</v>
      </c>
      <c r="I198" s="228">
        <v>1</v>
      </c>
      <c r="J198" s="1499">
        <v>1</v>
      </c>
      <c r="K198" s="222"/>
      <c r="L198" s="223" t="str">
        <f t="shared" si="57"/>
        <v/>
      </c>
      <c r="M198" s="34" t="str">
        <f t="shared" si="57"/>
        <v/>
      </c>
      <c r="N198" s="223" t="str">
        <f>IF(AND(ISNUMBER(F198),ISNUMBER(J198)),F198*J198,"")</f>
        <v/>
      </c>
      <c r="O198" s="10" t="str">
        <f>IF(AND(ISNUMBER(L198),ISNUMBER(M198),ISNUMBER(N198)),SUM(L198:N198),"")</f>
        <v/>
      </c>
      <c r="P198" s="676"/>
      <c r="Q198" s="213">
        <f t="shared" si="58"/>
        <v>0</v>
      </c>
      <c r="R198" s="1536" t="s">
        <v>411</v>
      </c>
    </row>
    <row r="199" spans="1:18" s="213" customFormat="1" ht="15" customHeight="1" x14ac:dyDescent="0.25">
      <c r="A199" s="566"/>
      <c r="B199" s="62" t="s">
        <v>433</v>
      </c>
      <c r="C199" s="226" t="s">
        <v>366</v>
      </c>
      <c r="D199" s="68"/>
      <c r="E199" s="224"/>
      <c r="F199" s="225"/>
      <c r="G199" s="222"/>
      <c r="H199" s="1497"/>
      <c r="I199" s="224"/>
      <c r="J199" s="1498"/>
      <c r="K199" s="222"/>
      <c r="L199" s="54"/>
      <c r="M199" s="224"/>
      <c r="N199" s="224"/>
      <c r="O199" s="225"/>
      <c r="P199" s="676"/>
      <c r="R199" s="1542" t="s">
        <v>412</v>
      </c>
    </row>
    <row r="200" spans="1:18" s="213" customFormat="1" ht="15" customHeight="1" x14ac:dyDescent="0.25">
      <c r="A200" s="566"/>
      <c r="B200" s="210" t="s">
        <v>202</v>
      </c>
      <c r="C200" s="224"/>
      <c r="D200" s="68"/>
      <c r="E200" s="224"/>
      <c r="F200" s="227"/>
      <c r="G200" s="222"/>
      <c r="H200" s="1497"/>
      <c r="I200" s="224"/>
      <c r="J200" s="1499">
        <v>0.85</v>
      </c>
      <c r="K200" s="222"/>
      <c r="L200" s="54"/>
      <c r="M200" s="54"/>
      <c r="N200" s="223" t="str">
        <f>IF(AND(ISNUMBER(F200),ISNUMBER(J200)),F200*J200,"")</f>
        <v/>
      </c>
      <c r="O200" s="10" t="str">
        <f>IF(ISNUMBER(N200),N200,"")</f>
        <v/>
      </c>
      <c r="P200" s="676"/>
      <c r="Q200" s="213">
        <f>IF(ISNUMBER(O200),1,0)</f>
        <v>0</v>
      </c>
      <c r="R200" s="222"/>
    </row>
    <row r="201" spans="1:18" s="213" customFormat="1" ht="15" customHeight="1" x14ac:dyDescent="0.25">
      <c r="A201" s="566"/>
      <c r="B201" s="210" t="s">
        <v>337</v>
      </c>
      <c r="C201" s="224"/>
      <c r="D201" s="68"/>
      <c r="E201" s="224"/>
      <c r="F201" s="225"/>
      <c r="G201" s="222"/>
      <c r="H201" s="1497"/>
      <c r="I201" s="224"/>
      <c r="J201" s="1498"/>
      <c r="K201" s="222"/>
      <c r="L201" s="54"/>
      <c r="M201" s="54"/>
      <c r="N201" s="224"/>
      <c r="O201" s="225"/>
      <c r="P201" s="676"/>
      <c r="R201" s="1536" t="s">
        <v>411</v>
      </c>
    </row>
    <row r="202" spans="1:18" s="213" customFormat="1" ht="15" customHeight="1" x14ac:dyDescent="0.25">
      <c r="A202" s="566"/>
      <c r="B202" s="209" t="s">
        <v>387</v>
      </c>
      <c r="C202" s="224"/>
      <c r="D202" s="68"/>
      <c r="E202" s="224"/>
      <c r="F202" s="227"/>
      <c r="G202" s="222"/>
      <c r="H202" s="1497"/>
      <c r="I202" s="224"/>
      <c r="J202" s="1499">
        <v>0.85</v>
      </c>
      <c r="K202" s="222"/>
      <c r="L202" s="54"/>
      <c r="M202" s="54"/>
      <c r="N202" s="223" t="str">
        <f>IF(AND(ISNUMBER(F202),ISNUMBER(J202)),F202*J202,"")</f>
        <v/>
      </c>
      <c r="O202" s="10" t="str">
        <f t="shared" ref="O202:O204" si="59">IF(ISNUMBER(N202),N202,"")</f>
        <v/>
      </c>
      <c r="P202" s="676"/>
      <c r="Q202" s="213">
        <f t="shared" ref="Q202:Q204" si="60">IF(ISNUMBER(O202),1,0)</f>
        <v>0</v>
      </c>
      <c r="R202" s="1536" t="s">
        <v>411</v>
      </c>
    </row>
    <row r="203" spans="1:18" s="213" customFormat="1" ht="15" customHeight="1" x14ac:dyDescent="0.25">
      <c r="A203" s="566"/>
      <c r="B203" s="209" t="s">
        <v>389</v>
      </c>
      <c r="C203" s="224"/>
      <c r="D203" s="68"/>
      <c r="E203" s="224"/>
      <c r="F203" s="227"/>
      <c r="G203" s="222"/>
      <c r="H203" s="1497"/>
      <c r="I203" s="224"/>
      <c r="J203" s="1499">
        <v>0.85</v>
      </c>
      <c r="K203" s="222"/>
      <c r="L203" s="54"/>
      <c r="M203" s="54"/>
      <c r="N203" s="223" t="str">
        <f>IF(AND(ISNUMBER(F203),ISNUMBER(J203)),F203*J203,"")</f>
        <v/>
      </c>
      <c r="O203" s="10" t="str">
        <f t="shared" si="59"/>
        <v/>
      </c>
      <c r="P203" s="676"/>
      <c r="Q203" s="213">
        <f t="shared" si="60"/>
        <v>0</v>
      </c>
      <c r="R203" s="1536" t="s">
        <v>411</v>
      </c>
    </row>
    <row r="204" spans="1:18" s="213" customFormat="1" ht="15" customHeight="1" x14ac:dyDescent="0.25">
      <c r="A204" s="566"/>
      <c r="B204" s="209" t="s">
        <v>390</v>
      </c>
      <c r="C204" s="224"/>
      <c r="D204" s="68"/>
      <c r="E204" s="224"/>
      <c r="F204" s="227"/>
      <c r="G204" s="222"/>
      <c r="H204" s="1497"/>
      <c r="I204" s="224"/>
      <c r="J204" s="1499">
        <v>1</v>
      </c>
      <c r="K204" s="222"/>
      <c r="L204" s="54"/>
      <c r="M204" s="54"/>
      <c r="N204" s="223" t="str">
        <f>IF(AND(ISNUMBER(F204),ISNUMBER(J204)),F204*J204,"")</f>
        <v/>
      </c>
      <c r="O204" s="10" t="str">
        <f t="shared" si="59"/>
        <v/>
      </c>
      <c r="P204" s="676"/>
      <c r="Q204" s="213">
        <f t="shared" si="60"/>
        <v>0</v>
      </c>
      <c r="R204" s="1536" t="s">
        <v>411</v>
      </c>
    </row>
    <row r="205" spans="1:18" s="213" customFormat="1" ht="30" customHeight="1" x14ac:dyDescent="0.25">
      <c r="A205" s="566"/>
      <c r="B205" s="236" t="s">
        <v>472</v>
      </c>
      <c r="C205" s="226" t="s">
        <v>353</v>
      </c>
      <c r="D205" s="68"/>
      <c r="E205" s="224"/>
      <c r="F205" s="225"/>
      <c r="G205" s="222"/>
      <c r="H205" s="1497"/>
      <c r="I205" s="224"/>
      <c r="J205" s="1498"/>
      <c r="K205" s="222"/>
      <c r="L205" s="54"/>
      <c r="M205" s="224"/>
      <c r="N205" s="224"/>
      <c r="O205" s="225"/>
      <c r="P205" s="676"/>
      <c r="R205" s="1542" t="s">
        <v>373</v>
      </c>
    </row>
    <row r="206" spans="1:18" s="213" customFormat="1" ht="15" customHeight="1" x14ac:dyDescent="0.25">
      <c r="A206" s="566"/>
      <c r="B206" s="210" t="s">
        <v>202</v>
      </c>
      <c r="C206" s="224"/>
      <c r="D206" s="66"/>
      <c r="E206" s="46"/>
      <c r="F206" s="225"/>
      <c r="G206" s="222"/>
      <c r="H206" s="1510">
        <v>0.5</v>
      </c>
      <c r="I206" s="55">
        <v>0.5</v>
      </c>
      <c r="J206" s="1511"/>
      <c r="K206" s="222"/>
      <c r="L206" s="223" t="str">
        <f>IF(AND(ISNUMBER(D206),ISNUMBER(H206)), D206*H206, "")</f>
        <v/>
      </c>
      <c r="M206" s="34" t="str">
        <f>IF(AND(ISNUMBER(E206),ISNUMBER(I206)), E206*I206, "")</f>
        <v/>
      </c>
      <c r="N206" s="224"/>
      <c r="O206" s="10" t="str">
        <f t="shared" ref="O206" si="61">IF(AND(ISNUMBER(L206),ISNUMBER(M206)),SUM(L206:M206),"")</f>
        <v/>
      </c>
      <c r="P206" s="676"/>
      <c r="Q206" s="213">
        <f>IF(ISNUMBER(O206),1,0)</f>
        <v>0</v>
      </c>
      <c r="R206" s="1536" t="s">
        <v>373</v>
      </c>
    </row>
    <row r="207" spans="1:18" s="213" customFormat="1" ht="15" customHeight="1" x14ac:dyDescent="0.25">
      <c r="A207" s="566"/>
      <c r="B207" s="210" t="s">
        <v>388</v>
      </c>
      <c r="C207" s="224"/>
      <c r="D207" s="68"/>
      <c r="E207" s="224"/>
      <c r="F207" s="225"/>
      <c r="G207" s="222"/>
      <c r="H207" s="1497"/>
      <c r="I207" s="224"/>
      <c r="J207" s="1511"/>
      <c r="K207" s="222"/>
      <c r="L207" s="54"/>
      <c r="M207" s="54"/>
      <c r="N207" s="224"/>
      <c r="O207" s="225"/>
      <c r="P207" s="676"/>
      <c r="R207" s="1536" t="s">
        <v>373</v>
      </c>
    </row>
    <row r="208" spans="1:18" s="213" customFormat="1" ht="15" customHeight="1" x14ac:dyDescent="0.25">
      <c r="A208" s="566"/>
      <c r="B208" s="209" t="s">
        <v>387</v>
      </c>
      <c r="C208" s="224"/>
      <c r="D208" s="66"/>
      <c r="E208" s="46"/>
      <c r="F208" s="225"/>
      <c r="G208" s="222"/>
      <c r="H208" s="1510">
        <v>0.5</v>
      </c>
      <c r="I208" s="55">
        <v>0.5</v>
      </c>
      <c r="J208" s="1511"/>
      <c r="K208" s="222"/>
      <c r="L208" s="223" t="str">
        <f t="shared" ref="L208:M211" si="62">IF(AND(ISNUMBER(D208),ISNUMBER(H208)), D208*H208, "")</f>
        <v/>
      </c>
      <c r="M208" s="34" t="str">
        <f t="shared" si="62"/>
        <v/>
      </c>
      <c r="N208" s="224"/>
      <c r="O208" s="10" t="str">
        <f t="shared" ref="O208:O210" si="63">IF(AND(ISNUMBER(L208),ISNUMBER(M208)),SUM(L208:M208),"")</f>
        <v/>
      </c>
      <c r="P208" s="676"/>
      <c r="Q208" s="213">
        <f t="shared" ref="Q208:Q210" si="64">IF(ISNUMBER(O208),1,0)</f>
        <v>0</v>
      </c>
      <c r="R208" s="1536" t="s">
        <v>373</v>
      </c>
    </row>
    <row r="209" spans="1:18" s="213" customFormat="1" ht="15" customHeight="1" x14ac:dyDescent="0.25">
      <c r="A209" s="566"/>
      <c r="B209" s="209" t="s">
        <v>389</v>
      </c>
      <c r="C209" s="224"/>
      <c r="D209" s="66"/>
      <c r="E209" s="46"/>
      <c r="F209" s="225"/>
      <c r="G209" s="222"/>
      <c r="H209" s="1510">
        <v>0.5</v>
      </c>
      <c r="I209" s="55">
        <v>0.5</v>
      </c>
      <c r="J209" s="1511"/>
      <c r="K209" s="222"/>
      <c r="L209" s="223" t="str">
        <f t="shared" si="62"/>
        <v/>
      </c>
      <c r="M209" s="34" t="str">
        <f t="shared" si="62"/>
        <v/>
      </c>
      <c r="N209" s="224"/>
      <c r="O209" s="10" t="str">
        <f t="shared" si="63"/>
        <v/>
      </c>
      <c r="P209" s="676"/>
      <c r="Q209" s="213">
        <f t="shared" si="64"/>
        <v>0</v>
      </c>
      <c r="R209" s="1536" t="s">
        <v>373</v>
      </c>
    </row>
    <row r="210" spans="1:18" s="213" customFormat="1" ht="15" customHeight="1" x14ac:dyDescent="0.25">
      <c r="A210" s="566"/>
      <c r="B210" s="209" t="s">
        <v>390</v>
      </c>
      <c r="C210" s="224"/>
      <c r="D210" s="66"/>
      <c r="E210" s="46"/>
      <c r="F210" s="225"/>
      <c r="G210" s="222"/>
      <c r="H210" s="1510">
        <v>1</v>
      </c>
      <c r="I210" s="55">
        <v>1</v>
      </c>
      <c r="J210" s="1511"/>
      <c r="K210" s="222"/>
      <c r="L210" s="223" t="str">
        <f t="shared" si="62"/>
        <v/>
      </c>
      <c r="M210" s="34" t="str">
        <f t="shared" si="62"/>
        <v/>
      </c>
      <c r="N210" s="224"/>
      <c r="O210" s="10" t="str">
        <f t="shared" si="63"/>
        <v/>
      </c>
      <c r="P210" s="676"/>
      <c r="Q210" s="213">
        <f t="shared" si="64"/>
        <v>0</v>
      </c>
      <c r="R210" s="1536" t="s">
        <v>373</v>
      </c>
    </row>
    <row r="211" spans="1:18" s="213" customFormat="1" ht="15" customHeight="1" x14ac:dyDescent="0.25">
      <c r="A211" s="566"/>
      <c r="B211" s="1938" t="s">
        <v>232</v>
      </c>
      <c r="C211" s="226" t="s">
        <v>367</v>
      </c>
      <c r="D211" s="66"/>
      <c r="E211" s="227"/>
      <c r="F211" s="227"/>
      <c r="G211" s="222"/>
      <c r="H211" s="1512">
        <v>1</v>
      </c>
      <c r="I211" s="69">
        <v>1</v>
      </c>
      <c r="J211" s="1513">
        <v>1</v>
      </c>
      <c r="K211" s="222"/>
      <c r="L211" s="223" t="str">
        <f t="shared" si="62"/>
        <v/>
      </c>
      <c r="M211" s="34" t="str">
        <f t="shared" si="62"/>
        <v/>
      </c>
      <c r="N211" s="223" t="str">
        <f t="shared" ref="N211:N251" si="65">IF(AND(ISNUMBER(F211),ISNUMBER(J211)),F211*J211,"")</f>
        <v/>
      </c>
      <c r="O211" s="10" t="str">
        <f>IF(AND(ISNUMBER(L211),ISNUMBER(M211),ISNUMBER(N211)),SUM(L211:N211),"")</f>
        <v/>
      </c>
      <c r="P211" s="676"/>
      <c r="Q211" s="213">
        <f>IF(ISNUMBER(O211),1,0)</f>
        <v>0</v>
      </c>
      <c r="R211" s="1536" t="s">
        <v>373</v>
      </c>
    </row>
    <row r="212" spans="1:18" s="213" customFormat="1" ht="15" customHeight="1" x14ac:dyDescent="0.25">
      <c r="A212" s="566"/>
      <c r="B212" s="1938" t="s">
        <v>104</v>
      </c>
      <c r="C212" s="224"/>
      <c r="D212" s="224"/>
      <c r="E212" s="224"/>
      <c r="F212" s="225"/>
      <c r="G212" s="222"/>
      <c r="H212" s="1497"/>
      <c r="I212" s="68"/>
      <c r="J212" s="1514"/>
      <c r="K212" s="222"/>
      <c r="L212" s="54"/>
      <c r="M212" s="54"/>
      <c r="N212" s="54"/>
      <c r="O212" s="129"/>
      <c r="P212" s="676"/>
      <c r="R212" s="1536" t="s">
        <v>373</v>
      </c>
    </row>
    <row r="213" spans="1:18" s="213" customFormat="1" ht="15" customHeight="1" x14ac:dyDescent="0.25">
      <c r="A213" s="566"/>
      <c r="B213" s="221" t="s">
        <v>473</v>
      </c>
      <c r="C213" s="224"/>
      <c r="D213" s="224"/>
      <c r="E213" s="224"/>
      <c r="F213" s="227"/>
      <c r="G213" s="222"/>
      <c r="H213" s="1497"/>
      <c r="I213" s="68"/>
      <c r="J213" s="1514"/>
      <c r="K213" s="222"/>
      <c r="L213" s="54"/>
      <c r="M213" s="54"/>
      <c r="N213" s="54"/>
      <c r="O213" s="129"/>
      <c r="P213" s="676"/>
      <c r="R213" s="1536" t="s">
        <v>373</v>
      </c>
    </row>
    <row r="214" spans="1:18" s="213" customFormat="1" ht="30" customHeight="1" x14ac:dyDescent="0.25">
      <c r="A214" s="566"/>
      <c r="B214" s="209" t="s">
        <v>434</v>
      </c>
      <c r="C214" s="224"/>
      <c r="D214" s="224"/>
      <c r="E214" s="224"/>
      <c r="F214" s="225"/>
      <c r="G214" s="222"/>
      <c r="H214" s="1497"/>
      <c r="I214" s="68"/>
      <c r="J214" s="1514"/>
      <c r="K214" s="222"/>
      <c r="L214" s="54"/>
      <c r="M214" s="54"/>
      <c r="N214" s="54"/>
      <c r="O214" s="129"/>
      <c r="P214" s="676"/>
      <c r="R214" s="1536" t="s">
        <v>373</v>
      </c>
    </row>
    <row r="215" spans="1:18" s="213" customFormat="1" ht="15" customHeight="1" x14ac:dyDescent="0.25">
      <c r="A215" s="1543"/>
      <c r="B215" s="212" t="s">
        <v>322</v>
      </c>
      <c r="C215" s="224"/>
      <c r="D215" s="224"/>
      <c r="E215" s="224"/>
      <c r="F215" s="227"/>
      <c r="G215" s="135"/>
      <c r="H215" s="1497"/>
      <c r="I215" s="68"/>
      <c r="J215" s="1514"/>
      <c r="K215" s="135"/>
      <c r="L215" s="54"/>
      <c r="M215" s="54"/>
      <c r="N215" s="54"/>
      <c r="O215" s="129"/>
      <c r="P215" s="1544"/>
      <c r="R215" s="139" t="s">
        <v>373</v>
      </c>
    </row>
    <row r="216" spans="1:18" s="213" customFormat="1" ht="15" customHeight="1" x14ac:dyDescent="0.25">
      <c r="A216" s="1543"/>
      <c r="B216" s="212" t="s">
        <v>324</v>
      </c>
      <c r="C216" s="224"/>
      <c r="D216" s="224"/>
      <c r="E216" s="224"/>
      <c r="F216" s="227"/>
      <c r="G216" s="135"/>
      <c r="H216" s="1497"/>
      <c r="I216" s="68"/>
      <c r="J216" s="1514"/>
      <c r="K216" s="135"/>
      <c r="L216" s="54"/>
      <c r="M216" s="54"/>
      <c r="N216" s="54"/>
      <c r="O216" s="129"/>
      <c r="P216" s="1544"/>
      <c r="R216" s="139" t="s">
        <v>373</v>
      </c>
    </row>
    <row r="217" spans="1:18" s="213" customFormat="1" ht="15" customHeight="1" x14ac:dyDescent="0.25">
      <c r="A217" s="566"/>
      <c r="B217" s="67" t="str">
        <f>CONCATENATE("Check: Row ", ROW(B213)," ≥ sum of rows ", ROW(B215), " to ", ROW(B216))</f>
        <v>Check: Row 213 ≥ sum of rows 215 to 216</v>
      </c>
      <c r="C217" s="224"/>
      <c r="D217" s="224"/>
      <c r="E217" s="224"/>
      <c r="F217" s="1044" t="str">
        <f>IF(AND(ISNUMBER(F213), ISNUMBER(F215), ISNUMBER(F216)), IF(F213&gt;=SUM(F215:F216), "Pass", "Fail"), "")</f>
        <v/>
      </c>
      <c r="G217" s="222"/>
      <c r="H217" s="1497"/>
      <c r="I217" s="68"/>
      <c r="J217" s="1514"/>
      <c r="K217" s="222"/>
      <c r="L217" s="54"/>
      <c r="M217" s="54"/>
      <c r="N217" s="54"/>
      <c r="O217" s="129"/>
      <c r="P217" s="676"/>
      <c r="R217" s="1536" t="s">
        <v>373</v>
      </c>
    </row>
    <row r="218" spans="1:18" s="213" customFormat="1" ht="15" customHeight="1" x14ac:dyDescent="0.25">
      <c r="A218" s="566"/>
      <c r="B218" s="210" t="s">
        <v>345</v>
      </c>
      <c r="C218" s="224"/>
      <c r="D218" s="224"/>
      <c r="E218" s="224"/>
      <c r="F218" s="225"/>
      <c r="G218" s="222"/>
      <c r="H218" s="1497"/>
      <c r="I218" s="68"/>
      <c r="J218" s="1514"/>
      <c r="K218" s="222"/>
      <c r="L218" s="54"/>
      <c r="M218" s="54"/>
      <c r="N218" s="54"/>
      <c r="O218" s="129"/>
      <c r="P218" s="676"/>
      <c r="R218" s="1536" t="s">
        <v>373</v>
      </c>
    </row>
    <row r="219" spans="1:18" s="213" customFormat="1" ht="30" customHeight="1" x14ac:dyDescent="0.25">
      <c r="A219" s="566"/>
      <c r="B219" s="209" t="s">
        <v>435</v>
      </c>
      <c r="C219" s="224"/>
      <c r="D219" s="224"/>
      <c r="E219" s="224"/>
      <c r="F219" s="227"/>
      <c r="G219" s="222"/>
      <c r="H219" s="1497"/>
      <c r="I219" s="68"/>
      <c r="J219" s="1514"/>
      <c r="K219" s="222"/>
      <c r="L219" s="54"/>
      <c r="M219" s="54"/>
      <c r="N219" s="54"/>
      <c r="O219" s="129"/>
      <c r="P219" s="676"/>
      <c r="R219" s="1536" t="s">
        <v>373</v>
      </c>
    </row>
    <row r="220" spans="1:18" s="213" customFormat="1" ht="15" customHeight="1" x14ac:dyDescent="0.25">
      <c r="A220" s="566"/>
      <c r="B220" s="1050"/>
      <c r="C220" s="224"/>
      <c r="D220" s="224"/>
      <c r="E220" s="224"/>
      <c r="F220" s="224"/>
      <c r="G220" s="222"/>
      <c r="H220" s="1497"/>
      <c r="I220" s="68"/>
      <c r="J220" s="1514"/>
      <c r="K220" s="222"/>
      <c r="L220" s="54"/>
      <c r="M220" s="54"/>
      <c r="N220" s="54"/>
      <c r="O220" s="129"/>
      <c r="P220" s="676"/>
      <c r="R220" s="1536" t="s">
        <v>373</v>
      </c>
    </row>
    <row r="221" spans="1:18" s="213" customFormat="1" ht="30" customHeight="1" x14ac:dyDescent="0.25">
      <c r="A221" s="566"/>
      <c r="B221" s="212" t="s">
        <v>436</v>
      </c>
      <c r="C221" s="224"/>
      <c r="D221" s="224"/>
      <c r="E221" s="224"/>
      <c r="F221" s="225"/>
      <c r="G221" s="222"/>
      <c r="H221" s="1497"/>
      <c r="I221" s="68"/>
      <c r="J221" s="1514"/>
      <c r="K221" s="222"/>
      <c r="L221" s="54"/>
      <c r="M221" s="54"/>
      <c r="N221" s="54"/>
      <c r="O221" s="129"/>
      <c r="P221" s="676"/>
      <c r="R221" s="1536" t="s">
        <v>373</v>
      </c>
    </row>
    <row r="222" spans="1:18" s="213" customFormat="1" ht="15" customHeight="1" x14ac:dyDescent="0.25">
      <c r="A222" s="566"/>
      <c r="B222" s="134" t="s">
        <v>322</v>
      </c>
      <c r="C222" s="224"/>
      <c r="D222" s="224"/>
      <c r="E222" s="224"/>
      <c r="F222" s="227"/>
      <c r="G222" s="222"/>
      <c r="H222" s="1497"/>
      <c r="I222" s="68"/>
      <c r="J222" s="1514"/>
      <c r="K222" s="222"/>
      <c r="L222" s="54"/>
      <c r="M222" s="54"/>
      <c r="N222" s="54"/>
      <c r="O222" s="129"/>
      <c r="P222" s="676"/>
      <c r="R222" s="1536" t="s">
        <v>373</v>
      </c>
    </row>
    <row r="223" spans="1:18" s="213" customFormat="1" ht="15" customHeight="1" x14ac:dyDescent="0.25">
      <c r="A223" s="566"/>
      <c r="B223" s="134" t="s">
        <v>324</v>
      </c>
      <c r="C223" s="224"/>
      <c r="D223" s="224"/>
      <c r="E223" s="224"/>
      <c r="F223" s="227"/>
      <c r="G223" s="222"/>
      <c r="H223" s="1497"/>
      <c r="I223" s="68"/>
      <c r="J223" s="1514"/>
      <c r="K223" s="222"/>
      <c r="L223" s="54"/>
      <c r="M223" s="54"/>
      <c r="N223" s="54"/>
      <c r="O223" s="129"/>
      <c r="P223" s="676"/>
      <c r="R223" s="1536" t="s">
        <v>373</v>
      </c>
    </row>
    <row r="224" spans="1:18" s="213" customFormat="1" ht="15" customHeight="1" x14ac:dyDescent="0.25">
      <c r="A224" s="566"/>
      <c r="B224" s="238" t="str">
        <f>CONCATENATE("Check: row ", ROW(B219)," ≥ sum of rows ", ROW(B222), " to ", ROW(B223))</f>
        <v>Check: row 219 ≥ sum of rows 222 to 223</v>
      </c>
      <c r="C224" s="224"/>
      <c r="D224" s="224"/>
      <c r="E224" s="224"/>
      <c r="F224" s="1044" t="str">
        <f>IF(AND(ISNUMBER(F219), ISNUMBER(F222), ISNUMBER(F223)), IF(F219&gt;=SUM(F222:F223), "Pass", "Fail"), "")</f>
        <v/>
      </c>
      <c r="G224" s="222"/>
      <c r="H224" s="1497"/>
      <c r="I224" s="68"/>
      <c r="J224" s="1514"/>
      <c r="K224" s="222"/>
      <c r="L224" s="54"/>
      <c r="M224" s="54"/>
      <c r="N224" s="54"/>
      <c r="O224" s="129"/>
      <c r="P224" s="676"/>
      <c r="R224" s="1536" t="s">
        <v>373</v>
      </c>
    </row>
    <row r="225" spans="1:18" s="213" customFormat="1" ht="15" customHeight="1" x14ac:dyDescent="0.25">
      <c r="A225" s="566"/>
      <c r="B225" s="209" t="s">
        <v>438</v>
      </c>
      <c r="C225" s="224"/>
      <c r="D225" s="224"/>
      <c r="E225" s="224"/>
      <c r="F225" s="227"/>
      <c r="G225" s="222"/>
      <c r="H225" s="1497"/>
      <c r="I225" s="68"/>
      <c r="J225" s="1514"/>
      <c r="K225" s="222"/>
      <c r="L225" s="54"/>
      <c r="M225" s="54"/>
      <c r="N225" s="54"/>
      <c r="O225" s="129"/>
      <c r="P225" s="676"/>
      <c r="R225" s="1536" t="s">
        <v>373</v>
      </c>
    </row>
    <row r="226" spans="1:18" s="213" customFormat="1" ht="30" customHeight="1" x14ac:dyDescent="0.25">
      <c r="A226" s="566"/>
      <c r="B226" s="212" t="s">
        <v>437</v>
      </c>
      <c r="C226" s="224"/>
      <c r="D226" s="224"/>
      <c r="E226" s="224"/>
      <c r="F226" s="225"/>
      <c r="G226" s="222"/>
      <c r="H226" s="1497"/>
      <c r="I226" s="68"/>
      <c r="J226" s="1514"/>
      <c r="K226" s="222"/>
      <c r="L226" s="54"/>
      <c r="M226" s="54"/>
      <c r="N226" s="54"/>
      <c r="O226" s="129"/>
      <c r="P226" s="676"/>
      <c r="R226" s="1536" t="s">
        <v>373</v>
      </c>
    </row>
    <row r="227" spans="1:18" s="213" customFormat="1" ht="15" customHeight="1" x14ac:dyDescent="0.25">
      <c r="A227" s="566"/>
      <c r="B227" s="134" t="s">
        <v>322</v>
      </c>
      <c r="C227" s="224"/>
      <c r="D227" s="224"/>
      <c r="E227" s="224"/>
      <c r="F227" s="227"/>
      <c r="G227" s="222"/>
      <c r="H227" s="1497"/>
      <c r="I227" s="68"/>
      <c r="J227" s="1514"/>
      <c r="K227" s="222"/>
      <c r="L227" s="54"/>
      <c r="M227" s="54"/>
      <c r="N227" s="54"/>
      <c r="O227" s="129"/>
      <c r="P227" s="676"/>
      <c r="R227" s="1536" t="s">
        <v>373</v>
      </c>
    </row>
    <row r="228" spans="1:18" s="213" customFormat="1" ht="15" customHeight="1" x14ac:dyDescent="0.25">
      <c r="A228" s="566"/>
      <c r="B228" s="134" t="s">
        <v>324</v>
      </c>
      <c r="C228" s="224"/>
      <c r="D228" s="224"/>
      <c r="E228" s="224"/>
      <c r="F228" s="227"/>
      <c r="G228" s="222"/>
      <c r="H228" s="1497"/>
      <c r="I228" s="68"/>
      <c r="J228" s="1514"/>
      <c r="K228" s="222"/>
      <c r="L228" s="54"/>
      <c r="M228" s="54"/>
      <c r="N228" s="128"/>
      <c r="O228" s="129"/>
      <c r="P228" s="676"/>
      <c r="R228" s="1536" t="s">
        <v>373</v>
      </c>
    </row>
    <row r="229" spans="1:18" s="213" customFormat="1" ht="15" customHeight="1" x14ac:dyDescent="0.25">
      <c r="A229" s="566"/>
      <c r="B229" s="238" t="str">
        <f>CONCATENATE("Check: row ", ROW(B225)," ≥ sum of rows ", ROW(B227), " to ", ROW(B228))</f>
        <v>Check: row 225 ≥ sum of rows 227 to 228</v>
      </c>
      <c r="C229" s="224"/>
      <c r="D229" s="224"/>
      <c r="E229" s="224"/>
      <c r="F229" s="1044" t="str">
        <f>IF(AND(ISNUMBER(F225), ISNUMBER(F227), ISNUMBER(F228)), IF(F225&gt;=SUM(F227:F228), "Pass", "Fail"), "")</f>
        <v/>
      </c>
      <c r="G229" s="222"/>
      <c r="H229" s="1497"/>
      <c r="I229" s="68"/>
      <c r="J229" s="1514"/>
      <c r="K229" s="222"/>
      <c r="L229" s="54"/>
      <c r="M229" s="54"/>
      <c r="N229" s="54"/>
      <c r="O229" s="129"/>
      <c r="P229" s="676"/>
      <c r="R229" s="1536" t="s">
        <v>373</v>
      </c>
    </row>
    <row r="230" spans="1:18" s="213" customFormat="1" ht="30" customHeight="1" x14ac:dyDescent="0.25">
      <c r="A230" s="566"/>
      <c r="B230" s="210" t="s">
        <v>341</v>
      </c>
      <c r="C230" s="226" t="s">
        <v>368</v>
      </c>
      <c r="D230" s="224"/>
      <c r="E230" s="224"/>
      <c r="F230" s="111" t="str">
        <f>IF(AND(ISNUMBER(F213),ISNUMBER(F219)),F213-F219,"")</f>
        <v/>
      </c>
      <c r="G230" s="222"/>
      <c r="H230" s="1497"/>
      <c r="I230" s="68"/>
      <c r="J230" s="1513">
        <v>1</v>
      </c>
      <c r="K230" s="222"/>
      <c r="L230" s="54"/>
      <c r="M230" s="129"/>
      <c r="N230" s="34" t="str">
        <f>IF(AND(ISNUMBER(F230),ISNUMBER(F59),ISNUMBER(J230)),MAX((F230-F59),0)*J230,"")</f>
        <v/>
      </c>
      <c r="O230" s="10" t="str">
        <f t="shared" ref="O230" si="66">IF(ISNUMBER(N230),N230,"")</f>
        <v/>
      </c>
      <c r="P230" s="676"/>
      <c r="Q230" s="213">
        <f>IF(ISNUMBER(O230),1,0)</f>
        <v>0</v>
      </c>
      <c r="R230" s="1536" t="s">
        <v>373</v>
      </c>
    </row>
    <row r="231" spans="1:18" s="213" customFormat="1" ht="15" customHeight="1" x14ac:dyDescent="0.25">
      <c r="A231" s="566"/>
      <c r="B231" s="210" t="s">
        <v>346</v>
      </c>
      <c r="C231" s="226" t="s">
        <v>453</v>
      </c>
      <c r="D231" s="224"/>
      <c r="E231" s="224"/>
      <c r="F231" s="111" t="str">
        <f>IF(ISNUMBER(F49), F49, "")</f>
        <v/>
      </c>
      <c r="G231" s="222"/>
      <c r="H231" s="1497"/>
      <c r="I231" s="68"/>
      <c r="J231" s="1513">
        <f>IF(ISNUMBER(Parameters!H20), Parameters!H20, "")</f>
        <v>0.2</v>
      </c>
      <c r="K231" s="222"/>
      <c r="L231" s="54"/>
      <c r="M231" s="129"/>
      <c r="N231" s="34" t="str">
        <f>IF(AND(ISNUMBER(F231),ISNUMBER(J231)),F231*J231,"")</f>
        <v/>
      </c>
      <c r="O231" s="10" t="str">
        <f>IF(ISNUMBER(N231),N231,"")</f>
        <v/>
      </c>
      <c r="P231" s="676"/>
      <c r="Q231" s="213">
        <f>IF(ISNUMBER(O231),1,0)</f>
        <v>0</v>
      </c>
      <c r="R231" s="1545" t="s">
        <v>454</v>
      </c>
    </row>
    <row r="232" spans="1:18" s="213" customFormat="1" ht="15" customHeight="1" x14ac:dyDescent="0.25">
      <c r="A232" s="566"/>
      <c r="B232" s="221" t="s">
        <v>455</v>
      </c>
      <c r="C232" s="224"/>
      <c r="D232" s="224"/>
      <c r="E232" s="224"/>
      <c r="F232" s="227"/>
      <c r="G232" s="222"/>
      <c r="H232" s="1497"/>
      <c r="I232" s="68"/>
      <c r="J232" s="1514"/>
      <c r="K232" s="222"/>
      <c r="L232" s="54"/>
      <c r="M232" s="54"/>
      <c r="N232" s="58"/>
      <c r="O232" s="129"/>
      <c r="P232" s="676"/>
      <c r="R232" s="1536" t="s">
        <v>373</v>
      </c>
    </row>
    <row r="233" spans="1:18" s="213" customFormat="1" ht="15" customHeight="1" x14ac:dyDescent="0.25">
      <c r="A233" s="566"/>
      <c r="B233" s="209" t="s">
        <v>347</v>
      </c>
      <c r="C233" s="226" t="s">
        <v>369</v>
      </c>
      <c r="D233" s="224"/>
      <c r="E233" s="224"/>
      <c r="F233" s="225"/>
      <c r="G233" s="222"/>
      <c r="H233" s="1497"/>
      <c r="I233" s="68"/>
      <c r="J233" s="1514"/>
      <c r="K233" s="222"/>
      <c r="L233" s="54"/>
      <c r="M233" s="54"/>
      <c r="N233" s="54"/>
      <c r="O233" s="129"/>
      <c r="P233" s="676"/>
      <c r="R233" s="1536" t="s">
        <v>373</v>
      </c>
    </row>
    <row r="234" spans="1:18" s="213" customFormat="1" ht="15" customHeight="1" x14ac:dyDescent="0.25">
      <c r="A234" s="566"/>
      <c r="B234" s="212" t="s">
        <v>348</v>
      </c>
      <c r="C234" s="224"/>
      <c r="D234" s="224"/>
      <c r="E234" s="224"/>
      <c r="F234" s="227"/>
      <c r="G234" s="222"/>
      <c r="H234" s="1497"/>
      <c r="I234" s="68"/>
      <c r="J234" s="1514"/>
      <c r="K234" s="222"/>
      <c r="L234" s="54"/>
      <c r="M234" s="54"/>
      <c r="N234" s="54"/>
      <c r="O234" s="129"/>
      <c r="P234" s="676"/>
      <c r="R234" s="1536" t="s">
        <v>373</v>
      </c>
    </row>
    <row r="235" spans="1:18" s="213" customFormat="1" ht="15" customHeight="1" x14ac:dyDescent="0.25">
      <c r="A235" s="566"/>
      <c r="B235" s="212" t="s">
        <v>349</v>
      </c>
      <c r="C235" s="224"/>
      <c r="D235" s="224"/>
      <c r="E235" s="224"/>
      <c r="F235" s="227"/>
      <c r="G235" s="222"/>
      <c r="H235" s="1497"/>
      <c r="I235" s="68"/>
      <c r="J235" s="1514"/>
      <c r="K235" s="222"/>
      <c r="L235" s="54"/>
      <c r="M235" s="54"/>
      <c r="N235" s="54"/>
      <c r="O235" s="129"/>
      <c r="P235" s="676"/>
      <c r="R235" s="1536" t="s">
        <v>373</v>
      </c>
    </row>
    <row r="236" spans="1:18" s="213" customFormat="1" ht="15" customHeight="1" x14ac:dyDescent="0.25">
      <c r="A236" s="566"/>
      <c r="B236" s="237" t="s">
        <v>474</v>
      </c>
      <c r="C236" s="224"/>
      <c r="D236" s="224"/>
      <c r="E236" s="224"/>
      <c r="F236" s="227"/>
      <c r="G236" s="222"/>
      <c r="H236" s="1497"/>
      <c r="I236" s="68"/>
      <c r="J236" s="1514"/>
      <c r="K236" s="222"/>
      <c r="L236" s="54"/>
      <c r="M236" s="54"/>
      <c r="N236" s="54"/>
      <c r="O236" s="129"/>
      <c r="P236" s="676"/>
      <c r="R236" s="1536" t="s">
        <v>373</v>
      </c>
    </row>
    <row r="237" spans="1:18" s="213" customFormat="1" ht="15" customHeight="1" x14ac:dyDescent="0.25">
      <c r="A237" s="566"/>
      <c r="B237" s="209" t="s">
        <v>462</v>
      </c>
      <c r="C237" s="226" t="s">
        <v>370</v>
      </c>
      <c r="D237" s="224"/>
      <c r="E237" s="224"/>
      <c r="F237" s="227"/>
      <c r="G237" s="222"/>
      <c r="H237" s="1497"/>
      <c r="I237" s="68"/>
      <c r="J237" s="1514"/>
      <c r="K237" s="222"/>
      <c r="L237" s="54"/>
      <c r="M237" s="54"/>
      <c r="N237" s="54"/>
      <c r="O237" s="129"/>
      <c r="P237" s="676"/>
      <c r="R237" s="1536" t="s">
        <v>373</v>
      </c>
    </row>
    <row r="238" spans="1:18" s="213" customFormat="1" ht="15" customHeight="1" x14ac:dyDescent="0.25">
      <c r="A238" s="566"/>
      <c r="B238" s="238" t="str">
        <f>CONCATENATE("Check: sum of row ", ROW(F234), " to row ", ROW(F237), " = row ", ROW(F232))</f>
        <v>Check: sum of row 234 to row 237 = row 232</v>
      </c>
      <c r="C238" s="224"/>
      <c r="D238" s="224"/>
      <c r="E238" s="224"/>
      <c r="F238" s="1044" t="str">
        <f>IF(AND(ISNUMBER(F232), ISNUMBER(F234), ISNUMBER(F235), ISNUMBER(F236), ISNUMBER(F237)), IF(SUM(F234:F237)=F232, "Pass", "Fail"), "")</f>
        <v/>
      </c>
      <c r="G238" s="222"/>
      <c r="H238" s="1497"/>
      <c r="I238" s="68"/>
      <c r="J238" s="1514"/>
      <c r="K238" s="222"/>
      <c r="L238" s="54"/>
      <c r="M238" s="54"/>
      <c r="N238" s="54"/>
      <c r="O238" s="129"/>
      <c r="P238" s="676"/>
      <c r="R238" s="1536" t="s">
        <v>373</v>
      </c>
    </row>
    <row r="239" spans="1:18" s="213" customFormat="1" ht="30" customHeight="1" x14ac:dyDescent="0.25">
      <c r="A239" s="566"/>
      <c r="B239" s="209" t="s">
        <v>439</v>
      </c>
      <c r="C239" s="224"/>
      <c r="D239" s="66"/>
      <c r="E239" s="227"/>
      <c r="F239" s="227"/>
      <c r="G239" s="222"/>
      <c r="H239" s="1497"/>
      <c r="I239" s="68"/>
      <c r="J239" s="1514"/>
      <c r="K239" s="222"/>
      <c r="L239" s="54"/>
      <c r="M239" s="54"/>
      <c r="N239" s="54"/>
      <c r="O239" s="129"/>
      <c r="P239" s="676"/>
      <c r="R239" s="1536" t="s">
        <v>373</v>
      </c>
    </row>
    <row r="240" spans="1:18" s="213" customFormat="1" ht="15" customHeight="1" x14ac:dyDescent="0.25">
      <c r="A240" s="566"/>
      <c r="B240" s="238" t="str">
        <f>CONCATENATE("Check: sum of row ", ROW(B239), " = sum of rows ", ROW(B234), " to ", ROW(B236))</f>
        <v>Check: sum of row 239 = sum of rows 234 to 236</v>
      </c>
      <c r="C240" s="224"/>
      <c r="D240" s="224"/>
      <c r="E240" s="224"/>
      <c r="F240" s="1044" t="str">
        <f>IF(AND(ISNUMBER(D239), ISNUMBER(E239), ISNUMBER(F239), ISNUMBER(F234), ISNUMBER(F235), ISNUMBER(F236)), IF(SUM(D239:F239)=SUM(F234:F236), "Pass", "Fail"), "")</f>
        <v/>
      </c>
      <c r="G240" s="222"/>
      <c r="H240" s="1497"/>
      <c r="I240" s="68"/>
      <c r="J240" s="1514"/>
      <c r="K240" s="222"/>
      <c r="L240" s="54"/>
      <c r="M240" s="54"/>
      <c r="N240" s="54"/>
      <c r="O240" s="129"/>
      <c r="P240" s="676"/>
      <c r="R240" s="1536" t="s">
        <v>373</v>
      </c>
    </row>
    <row r="241" spans="1:18" s="213" customFormat="1" ht="30" customHeight="1" x14ac:dyDescent="0.25">
      <c r="A241" s="566"/>
      <c r="B241" s="209" t="s">
        <v>440</v>
      </c>
      <c r="C241" s="224"/>
      <c r="D241" s="224"/>
      <c r="E241" s="224"/>
      <c r="F241" s="225"/>
      <c r="G241" s="222"/>
      <c r="H241" s="1497"/>
      <c r="I241" s="68"/>
      <c r="J241" s="1514"/>
      <c r="K241" s="222"/>
      <c r="L241" s="54"/>
      <c r="M241" s="54"/>
      <c r="N241" s="54"/>
      <c r="O241" s="129"/>
      <c r="P241" s="676"/>
      <c r="R241" s="1536" t="s">
        <v>373</v>
      </c>
    </row>
    <row r="242" spans="1:18" s="213" customFormat="1" ht="15" customHeight="1" x14ac:dyDescent="0.25">
      <c r="A242" s="566"/>
      <c r="B242" s="212" t="s">
        <v>322</v>
      </c>
      <c r="C242" s="224"/>
      <c r="D242" s="224"/>
      <c r="E242" s="224"/>
      <c r="F242" s="227"/>
      <c r="G242" s="222"/>
      <c r="H242" s="1497"/>
      <c r="I242" s="68"/>
      <c r="J242" s="1514"/>
      <c r="K242" s="222"/>
      <c r="L242" s="54"/>
      <c r="M242" s="54"/>
      <c r="N242" s="54"/>
      <c r="O242" s="129"/>
      <c r="P242" s="676"/>
      <c r="R242" s="1536" t="s">
        <v>373</v>
      </c>
    </row>
    <row r="243" spans="1:18" s="213" customFormat="1" ht="15" customHeight="1" x14ac:dyDescent="0.25">
      <c r="A243" s="566"/>
      <c r="B243" s="212" t="s">
        <v>324</v>
      </c>
      <c r="C243" s="224"/>
      <c r="D243" s="224"/>
      <c r="E243" s="224"/>
      <c r="F243" s="227"/>
      <c r="G243" s="222"/>
      <c r="H243" s="1497"/>
      <c r="I243" s="68"/>
      <c r="J243" s="1514"/>
      <c r="K243" s="222"/>
      <c r="L243" s="54"/>
      <c r="M243" s="54"/>
      <c r="N243" s="54"/>
      <c r="O243" s="129"/>
      <c r="P243" s="676"/>
      <c r="R243" s="1536" t="s">
        <v>373</v>
      </c>
    </row>
    <row r="244" spans="1:18" s="213" customFormat="1" ht="15" customHeight="1" x14ac:dyDescent="0.25">
      <c r="A244" s="566"/>
      <c r="B244" s="238" t="str">
        <f>CONCATENATE("Check: Sum of rows ", ROW(B234)," to ",ROW(B236)," ≥ sum of rows ", ROW(B242), " to ", ROW(B243))</f>
        <v>Check: Sum of rows 234 to 236 ≥ sum of rows 242 to 243</v>
      </c>
      <c r="C244" s="224"/>
      <c r="D244" s="224"/>
      <c r="E244" s="224"/>
      <c r="F244" s="1044" t="str">
        <f>IF(AND(ISNUMBER(F234), ISNUMBER(F235), ISNUMBER(F236), ISNUMBER(F242), ISNUMBER(F243)), IF(SUM(F234:F236)&gt;=SUM(F242:F243), "Pass", "Fail"), "")</f>
        <v/>
      </c>
      <c r="G244" s="222"/>
      <c r="H244" s="1497"/>
      <c r="I244" s="68"/>
      <c r="J244" s="1514"/>
      <c r="K244" s="222"/>
      <c r="L244" s="54"/>
      <c r="M244" s="54"/>
      <c r="N244" s="54"/>
      <c r="O244" s="129"/>
      <c r="P244" s="676"/>
      <c r="R244" s="1536" t="s">
        <v>373</v>
      </c>
    </row>
    <row r="245" spans="1:18" s="213" customFormat="1" ht="15" customHeight="1" x14ac:dyDescent="0.25">
      <c r="A245" s="566"/>
      <c r="B245" s="210" t="s">
        <v>350</v>
      </c>
      <c r="C245" s="226" t="s">
        <v>369</v>
      </c>
      <c r="D245" s="224"/>
      <c r="E245" s="224"/>
      <c r="F245" s="227"/>
      <c r="G245" s="222"/>
      <c r="H245" s="1497"/>
      <c r="I245" s="68"/>
      <c r="J245" s="1514"/>
      <c r="K245" s="222"/>
      <c r="L245" s="54"/>
      <c r="M245" s="54"/>
      <c r="N245" s="54"/>
      <c r="O245" s="129"/>
      <c r="P245" s="676"/>
      <c r="R245" s="1536" t="s">
        <v>373</v>
      </c>
    </row>
    <row r="246" spans="1:18" s="213" customFormat="1" ht="30" customHeight="1" x14ac:dyDescent="0.25">
      <c r="A246" s="566"/>
      <c r="B246" s="210" t="s">
        <v>342</v>
      </c>
      <c r="C246" s="226" t="s">
        <v>369</v>
      </c>
      <c r="D246" s="224"/>
      <c r="E246" s="224"/>
      <c r="F246" s="111" t="str">
        <f>IF(AND(ISNUMBER(F232),ISNUMBER(F245),ISNUMBER(F237)),F232-F237+F245,"")</f>
        <v/>
      </c>
      <c r="G246" s="222"/>
      <c r="H246" s="1497"/>
      <c r="I246" s="68"/>
      <c r="J246" s="1513">
        <v>0.85</v>
      </c>
      <c r="K246" s="222"/>
      <c r="L246" s="54"/>
      <c r="M246" s="54"/>
      <c r="N246" s="223" t="str">
        <f>IF(AND(ISNUMBER(F246),ISNUMBER(J246)),F246*J246,"")</f>
        <v/>
      </c>
      <c r="O246" s="10" t="str">
        <f t="shared" ref="O246" si="67">IF(ISNUMBER(N246),N246,"")</f>
        <v/>
      </c>
      <c r="P246" s="676"/>
      <c r="Q246" s="213">
        <f t="shared" ref="Q246:Q251" si="68">IF(ISNUMBER(O246),1,0)</f>
        <v>0</v>
      </c>
      <c r="R246" s="1536" t="s">
        <v>373</v>
      </c>
    </row>
    <row r="247" spans="1:18" s="213" customFormat="1" ht="15" customHeight="1" x14ac:dyDescent="0.25">
      <c r="A247" s="566"/>
      <c r="B247" s="1938" t="s">
        <v>343</v>
      </c>
      <c r="C247" s="226" t="s">
        <v>371</v>
      </c>
      <c r="D247" s="66"/>
      <c r="E247" s="227"/>
      <c r="F247" s="227"/>
      <c r="G247" s="222"/>
      <c r="H247" s="1512">
        <v>1</v>
      </c>
      <c r="I247" s="69">
        <v>1</v>
      </c>
      <c r="J247" s="1513">
        <v>1</v>
      </c>
      <c r="K247" s="222"/>
      <c r="L247" s="223" t="str">
        <f>IF(AND(ISNUMBER(D247),ISNUMBER(H247)), D247*H247, "")</f>
        <v/>
      </c>
      <c r="M247" s="34" t="str">
        <f>IF(AND(ISNUMBER(E247),ISNUMBER(I247)), E247*I247, "")</f>
        <v/>
      </c>
      <c r="N247" s="223" t="str">
        <f>IF(AND(ISNUMBER(F247),ISNUMBER(J247)),F247*J247,"")</f>
        <v/>
      </c>
      <c r="O247" s="10" t="str">
        <f>IF(AND(ISNUMBER(L247),ISNUMBER(M247),ISNUMBER(N247)),SUM(L247:N247),"")</f>
        <v/>
      </c>
      <c r="P247" s="676"/>
      <c r="Q247" s="213">
        <f t="shared" si="68"/>
        <v>0</v>
      </c>
      <c r="R247" s="1536" t="s">
        <v>373</v>
      </c>
    </row>
    <row r="248" spans="1:18" s="213" customFormat="1" ht="15" customHeight="1" x14ac:dyDescent="0.25">
      <c r="A248" s="566"/>
      <c r="B248" s="1938" t="s">
        <v>403</v>
      </c>
      <c r="C248" s="226" t="s">
        <v>372</v>
      </c>
      <c r="D248" s="227"/>
      <c r="E248" s="224"/>
      <c r="F248" s="225"/>
      <c r="G248" s="222"/>
      <c r="H248" s="1500">
        <v>0</v>
      </c>
      <c r="I248" s="224"/>
      <c r="J248" s="1498"/>
      <c r="K248" s="222"/>
      <c r="L248" s="223" t="str">
        <f t="shared" ref="L248" si="69">IF(AND(ISNUMBER(D248),ISNUMBER(H248)), D248*H248, "")</f>
        <v/>
      </c>
      <c r="M248" s="224"/>
      <c r="N248" s="224"/>
      <c r="O248" s="10" t="str">
        <f>IF(ISNUMBER(L248), L248,"")</f>
        <v/>
      </c>
      <c r="P248" s="676"/>
      <c r="Q248" s="213">
        <f t="shared" si="68"/>
        <v>0</v>
      </c>
      <c r="R248" s="1545" t="s">
        <v>463</v>
      </c>
    </row>
    <row r="249" spans="1:18" s="213" customFormat="1" ht="15" customHeight="1" x14ac:dyDescent="0.25">
      <c r="A249" s="566"/>
      <c r="B249" s="1938" t="s">
        <v>344</v>
      </c>
      <c r="C249" s="226">
        <v>45</v>
      </c>
      <c r="D249" s="66"/>
      <c r="E249" s="227"/>
      <c r="F249" s="227"/>
      <c r="G249" s="222"/>
      <c r="H249" s="1512">
        <v>0</v>
      </c>
      <c r="I249" s="69">
        <v>0</v>
      </c>
      <c r="J249" s="1513">
        <v>0</v>
      </c>
      <c r="K249" s="222"/>
      <c r="L249" s="223" t="str">
        <f>IF(AND(ISNUMBER(D249),ISNUMBER(H249)), D249*H249, "")</f>
        <v/>
      </c>
      <c r="M249" s="34" t="str">
        <f>IF(AND(ISNUMBER(E249),ISNUMBER(I249)), E249*I249, "")</f>
        <v/>
      </c>
      <c r="N249" s="223" t="str">
        <f t="shared" si="65"/>
        <v/>
      </c>
      <c r="O249" s="10" t="str">
        <f>IF(AND(ISNUMBER(L249),ISNUMBER(M249),ISNUMBER(N249)),SUM(L249:N249),"")</f>
        <v/>
      </c>
      <c r="P249" s="676"/>
      <c r="Q249" s="213">
        <f t="shared" si="68"/>
        <v>0</v>
      </c>
      <c r="R249" s="1536" t="s">
        <v>373</v>
      </c>
    </row>
    <row r="250" spans="1:18" s="213" customFormat="1" ht="15" customHeight="1" x14ac:dyDescent="0.25">
      <c r="A250" s="566"/>
      <c r="B250" s="127" t="str">
        <f>CONCATENATE("Check: interdependent assets in row ", ROW(B249), " = interdependent liabilities above in row ", ROW(B75))</f>
        <v>Check: interdependent assets in row 249 = interdependent liabilities above in row 75</v>
      </c>
      <c r="C250" s="224"/>
      <c r="D250" s="1044" t="str">
        <f>IF(AND(ISNUMBER(D75), ISNUMBER(D249)), IF(D249=D75, "Pass", "Fail"), "")</f>
        <v/>
      </c>
      <c r="E250" s="1044" t="str">
        <f>IF(AND(ISNUMBER(E75), ISNUMBER(E249)), IF(E249=E75, "Pass", "Fail"), "")</f>
        <v/>
      </c>
      <c r="F250" s="1044" t="str">
        <f>IF(AND(ISNUMBER(F75), ISNUMBER(F249)), IF(F249=F75, "Pass", "Fail"), "")</f>
        <v/>
      </c>
      <c r="G250" s="222"/>
      <c r="H250" s="1497"/>
      <c r="I250" s="68"/>
      <c r="J250" s="1514"/>
      <c r="K250" s="222"/>
      <c r="L250" s="68"/>
      <c r="M250" s="68"/>
      <c r="N250" s="68"/>
      <c r="O250" s="138"/>
      <c r="P250" s="676"/>
      <c r="R250" s="1536" t="s">
        <v>373</v>
      </c>
    </row>
    <row r="251" spans="1:18" s="213" customFormat="1" ht="15" customHeight="1" x14ac:dyDescent="0.25">
      <c r="A251" s="566"/>
      <c r="B251" s="126" t="s">
        <v>233</v>
      </c>
      <c r="C251" s="49" t="s">
        <v>371</v>
      </c>
      <c r="D251" s="137"/>
      <c r="E251" s="75"/>
      <c r="F251" s="75"/>
      <c r="G251" s="222"/>
      <c r="H251" s="1515">
        <v>1</v>
      </c>
      <c r="I251" s="136">
        <v>1</v>
      </c>
      <c r="J251" s="1516">
        <v>1</v>
      </c>
      <c r="K251" s="222"/>
      <c r="L251" s="211" t="str">
        <f>IF(AND(ISNUMBER(D251),ISNUMBER(H251)), D251*H251, "")</f>
        <v/>
      </c>
      <c r="M251" s="207" t="str">
        <f>IF(AND(ISNUMBER(E251),ISNUMBER(I251)), E251*I251, "")</f>
        <v/>
      </c>
      <c r="N251" s="211" t="str">
        <f t="shared" si="65"/>
        <v/>
      </c>
      <c r="O251" s="40" t="str">
        <f>IF(AND(ISNUMBER(L251),ISNUMBER(M251),ISNUMBER(N251)),SUM(L251:N251),"")</f>
        <v/>
      </c>
      <c r="P251" s="676"/>
      <c r="Q251" s="213">
        <f t="shared" si="68"/>
        <v>0</v>
      </c>
      <c r="R251" s="222"/>
    </row>
    <row r="252" spans="1:18" s="213" customFormat="1" ht="45" customHeight="1" x14ac:dyDescent="0.35">
      <c r="A252" s="1541" t="s">
        <v>204</v>
      </c>
      <c r="B252" s="43"/>
      <c r="C252" s="43"/>
      <c r="D252" s="44"/>
      <c r="E252" s="45"/>
      <c r="F252" s="222"/>
      <c r="G252" s="222"/>
      <c r="H252" s="222"/>
      <c r="I252" s="222"/>
      <c r="J252" s="222"/>
      <c r="K252" s="222"/>
      <c r="L252" s="222"/>
      <c r="M252" s="222"/>
      <c r="N252" s="222"/>
      <c r="O252" s="222"/>
      <c r="P252" s="676"/>
      <c r="R252" s="222"/>
    </row>
    <row r="253" spans="1:18" s="213" customFormat="1" ht="15" customHeight="1" x14ac:dyDescent="0.25">
      <c r="A253" s="566"/>
      <c r="B253" s="222"/>
      <c r="C253" s="222"/>
      <c r="D253" s="222"/>
      <c r="E253" s="222"/>
      <c r="F253" s="222"/>
      <c r="G253" s="222"/>
      <c r="H253" s="222"/>
      <c r="I253" s="222"/>
      <c r="J253" s="222"/>
      <c r="K253" s="222"/>
      <c r="L253" s="222"/>
      <c r="M253" s="222"/>
      <c r="N253" s="222"/>
      <c r="O253" s="222"/>
      <c r="P253" s="676"/>
      <c r="R253" s="222"/>
    </row>
    <row r="254" spans="1:18" s="213" customFormat="1" ht="60" customHeight="1" x14ac:dyDescent="0.25">
      <c r="A254" s="566"/>
      <c r="B254" s="1955"/>
      <c r="C254" s="1964" t="s">
        <v>172</v>
      </c>
      <c r="D254" s="1964" t="s">
        <v>150</v>
      </c>
      <c r="E254" s="222"/>
      <c r="F254" s="222"/>
      <c r="G254" s="222"/>
      <c r="H254" s="1965" t="s">
        <v>219</v>
      </c>
      <c r="I254" s="222"/>
      <c r="J254" s="222"/>
      <c r="K254" s="222"/>
      <c r="L254" s="2351"/>
      <c r="M254" s="2351"/>
      <c r="N254" s="2351"/>
      <c r="O254" s="1965" t="s">
        <v>220</v>
      </c>
      <c r="P254" s="676"/>
      <c r="R254" s="222"/>
    </row>
    <row r="255" spans="1:18" s="213" customFormat="1" ht="15" customHeight="1" x14ac:dyDescent="0.25">
      <c r="A255" s="566"/>
      <c r="B255" s="222" t="s">
        <v>205</v>
      </c>
      <c r="C255" s="226">
        <v>47</v>
      </c>
      <c r="D255" s="71"/>
      <c r="E255" s="222"/>
      <c r="F255" s="222"/>
      <c r="G255" s="222"/>
      <c r="H255" s="72">
        <v>0.05</v>
      </c>
      <c r="I255" s="222"/>
      <c r="J255" s="222"/>
      <c r="K255" s="222"/>
      <c r="L255" s="58"/>
      <c r="M255" s="59"/>
      <c r="N255" s="59"/>
      <c r="O255" s="35" t="str">
        <f t="shared" ref="O255:O260" si="70">IF(AND(ISNUMBER(D255),ISNUMBER(H255)),SUM(D255)*H255,"")</f>
        <v/>
      </c>
      <c r="P255" s="676"/>
      <c r="Q255" s="213">
        <f t="shared" ref="Q255:Q260" si="71">IF(ISNUMBER(O255),1,0)</f>
        <v>0</v>
      </c>
      <c r="R255" s="222"/>
    </row>
    <row r="256" spans="1:18" s="213" customFormat="1" ht="15" customHeight="1" x14ac:dyDescent="0.25">
      <c r="A256" s="566"/>
      <c r="B256" s="222" t="s">
        <v>206</v>
      </c>
      <c r="C256" s="226">
        <v>47</v>
      </c>
      <c r="D256" s="227"/>
      <c r="E256" s="222"/>
      <c r="F256" s="222"/>
      <c r="G256" s="222"/>
      <c r="H256" s="73">
        <v>0.05</v>
      </c>
      <c r="I256" s="222"/>
      <c r="J256" s="222"/>
      <c r="K256" s="222"/>
      <c r="L256" s="54"/>
      <c r="M256" s="224"/>
      <c r="N256" s="224"/>
      <c r="O256" s="10" t="str">
        <f t="shared" si="70"/>
        <v/>
      </c>
      <c r="P256" s="676"/>
      <c r="Q256" s="213">
        <f t="shared" si="71"/>
        <v>0</v>
      </c>
      <c r="R256" s="222"/>
    </row>
    <row r="257" spans="1:18" s="213" customFormat="1" ht="15" customHeight="1" x14ac:dyDescent="0.25">
      <c r="A257" s="566"/>
      <c r="B257" s="222" t="s">
        <v>236</v>
      </c>
      <c r="C257" s="226">
        <v>47</v>
      </c>
      <c r="D257" s="227"/>
      <c r="E257" s="222"/>
      <c r="F257" s="222"/>
      <c r="G257" s="222"/>
      <c r="H257" s="73">
        <f>Parameters!F23</f>
        <v>0</v>
      </c>
      <c r="I257" s="222"/>
      <c r="J257" s="222"/>
      <c r="K257" s="222"/>
      <c r="L257" s="54"/>
      <c r="M257" s="224"/>
      <c r="N257" s="224"/>
      <c r="O257" s="10" t="str">
        <f t="shared" si="70"/>
        <v/>
      </c>
      <c r="P257" s="676"/>
      <c r="Q257" s="213">
        <f t="shared" si="71"/>
        <v>0</v>
      </c>
      <c r="R257" s="222"/>
    </row>
    <row r="258" spans="1:18" s="213" customFormat="1" ht="15" customHeight="1" x14ac:dyDescent="0.25">
      <c r="A258" s="566"/>
      <c r="B258" s="222" t="s">
        <v>237</v>
      </c>
      <c r="C258" s="226">
        <v>47</v>
      </c>
      <c r="D258" s="227"/>
      <c r="E258" s="222"/>
      <c r="F258" s="222"/>
      <c r="G258" s="222"/>
      <c r="H258" s="73">
        <f>Parameters!F24</f>
        <v>0</v>
      </c>
      <c r="I258" s="222"/>
      <c r="J258" s="222"/>
      <c r="K258" s="222"/>
      <c r="L258" s="54"/>
      <c r="M258" s="224"/>
      <c r="N258" s="224"/>
      <c r="O258" s="10" t="str">
        <f t="shared" si="70"/>
        <v/>
      </c>
      <c r="P258" s="676"/>
      <c r="Q258" s="213">
        <f t="shared" si="71"/>
        <v>0</v>
      </c>
      <c r="R258" s="222"/>
    </row>
    <row r="259" spans="1:18" s="213" customFormat="1" ht="15" customHeight="1" x14ac:dyDescent="0.25">
      <c r="A259" s="566"/>
      <c r="B259" s="222" t="s">
        <v>170</v>
      </c>
      <c r="C259" s="226">
        <v>47</v>
      </c>
      <c r="D259" s="227"/>
      <c r="E259" s="222"/>
      <c r="F259" s="222"/>
      <c r="G259" s="222"/>
      <c r="H259" s="73">
        <f>Parameters!F25</f>
        <v>0</v>
      </c>
      <c r="I259" s="222"/>
      <c r="J259" s="222"/>
      <c r="K259" s="222"/>
      <c r="L259" s="54"/>
      <c r="M259" s="224"/>
      <c r="N259" s="224"/>
      <c r="O259" s="10" t="str">
        <f t="shared" si="70"/>
        <v/>
      </c>
      <c r="P259" s="676"/>
      <c r="Q259" s="213">
        <f t="shared" si="71"/>
        <v>0</v>
      </c>
      <c r="R259" s="222"/>
    </row>
    <row r="260" spans="1:18" s="213" customFormat="1" ht="15" customHeight="1" x14ac:dyDescent="0.25">
      <c r="A260" s="566"/>
      <c r="B260" s="222" t="s">
        <v>171</v>
      </c>
      <c r="C260" s="226">
        <v>47</v>
      </c>
      <c r="D260" s="227"/>
      <c r="E260" s="222"/>
      <c r="F260" s="222"/>
      <c r="G260" s="222"/>
      <c r="H260" s="73">
        <f>Parameters!F26</f>
        <v>0</v>
      </c>
      <c r="I260" s="222"/>
      <c r="J260" s="222"/>
      <c r="K260" s="222"/>
      <c r="L260" s="54"/>
      <c r="M260" s="224"/>
      <c r="N260" s="224"/>
      <c r="O260" s="10" t="str">
        <f t="shared" si="70"/>
        <v/>
      </c>
      <c r="P260" s="676"/>
      <c r="Q260" s="213">
        <f t="shared" si="71"/>
        <v>0</v>
      </c>
      <c r="R260" s="222"/>
    </row>
    <row r="261" spans="1:18" s="213" customFormat="1" ht="15" customHeight="1" x14ac:dyDescent="0.25">
      <c r="A261" s="566"/>
      <c r="B261" s="222" t="s">
        <v>166</v>
      </c>
      <c r="C261" s="226">
        <v>47</v>
      </c>
      <c r="D261" s="225"/>
      <c r="E261" s="222"/>
      <c r="F261" s="222"/>
      <c r="G261" s="222"/>
      <c r="H261" s="54"/>
      <c r="I261" s="222"/>
      <c r="J261" s="222"/>
      <c r="K261" s="222"/>
      <c r="L261" s="54"/>
      <c r="M261" s="224"/>
      <c r="N261" s="224"/>
      <c r="O261" s="225"/>
      <c r="P261" s="676"/>
      <c r="R261" s="222"/>
    </row>
    <row r="262" spans="1:18" s="213" customFormat="1" ht="15" customHeight="1" x14ac:dyDescent="0.25">
      <c r="A262" s="566"/>
      <c r="B262" s="74" t="s">
        <v>123</v>
      </c>
      <c r="C262" s="226">
        <v>47</v>
      </c>
      <c r="D262" s="227"/>
      <c r="E262" s="222"/>
      <c r="F262" s="222"/>
      <c r="G262" s="222"/>
      <c r="H262" s="73">
        <f>Parameters!F28</f>
        <v>0</v>
      </c>
      <c r="I262" s="222"/>
      <c r="J262" s="222"/>
      <c r="K262" s="222"/>
      <c r="L262" s="54"/>
      <c r="M262" s="224"/>
      <c r="N262" s="224"/>
      <c r="O262" s="10" t="str">
        <f>IF(AND(ISNUMBER(D262),ISNUMBER(H262)),SUM(D262)*H262,"")</f>
        <v/>
      </c>
      <c r="P262" s="676"/>
      <c r="Q262" s="213">
        <f t="shared" ref="Q262:Q266" si="72">IF(ISNUMBER(O262),1,0)</f>
        <v>0</v>
      </c>
      <c r="R262" s="222"/>
    </row>
    <row r="263" spans="1:18" s="213" customFormat="1" ht="15" customHeight="1" x14ac:dyDescent="0.25">
      <c r="A263" s="566"/>
      <c r="B263" s="74" t="s">
        <v>0</v>
      </c>
      <c r="C263" s="226">
        <v>47</v>
      </c>
      <c r="D263" s="227"/>
      <c r="E263" s="222"/>
      <c r="F263" s="222"/>
      <c r="G263" s="222"/>
      <c r="H263" s="73">
        <f>Parameters!F29</f>
        <v>0</v>
      </c>
      <c r="I263" s="222"/>
      <c r="J263" s="222"/>
      <c r="K263" s="222"/>
      <c r="L263" s="54"/>
      <c r="M263" s="224"/>
      <c r="N263" s="224"/>
      <c r="O263" s="10" t="str">
        <f>IF(AND(ISNUMBER(D263),ISNUMBER(H263)),SUM(D263)*H263,"")</f>
        <v/>
      </c>
      <c r="P263" s="676"/>
      <c r="Q263" s="213">
        <f t="shared" si="72"/>
        <v>0</v>
      </c>
      <c r="R263" s="222"/>
    </row>
    <row r="264" spans="1:18" s="213" customFormat="1" ht="15" customHeight="1" x14ac:dyDescent="0.25">
      <c r="A264" s="566"/>
      <c r="B264" s="74" t="s">
        <v>167</v>
      </c>
      <c r="C264" s="226">
        <v>47</v>
      </c>
      <c r="D264" s="227"/>
      <c r="E264" s="222"/>
      <c r="F264" s="222"/>
      <c r="G264" s="222"/>
      <c r="H264" s="73">
        <f>Parameters!F30</f>
        <v>0</v>
      </c>
      <c r="I264" s="222"/>
      <c r="J264" s="222"/>
      <c r="K264" s="222"/>
      <c r="L264" s="54"/>
      <c r="M264" s="224"/>
      <c r="N264" s="224"/>
      <c r="O264" s="10" t="str">
        <f>IF(AND(ISNUMBER(D264),ISNUMBER(H264)),SUM(D264)*H264,"")</f>
        <v/>
      </c>
      <c r="P264" s="676"/>
      <c r="Q264" s="213">
        <f t="shared" si="72"/>
        <v>0</v>
      </c>
      <c r="R264" s="222"/>
    </row>
    <row r="265" spans="1:18" s="213" customFormat="1" ht="15" customHeight="1" x14ac:dyDescent="0.25">
      <c r="A265" s="566"/>
      <c r="B265" s="74" t="s">
        <v>1</v>
      </c>
      <c r="C265" s="226">
        <v>47</v>
      </c>
      <c r="D265" s="227"/>
      <c r="E265" s="222"/>
      <c r="F265" s="222"/>
      <c r="G265" s="222"/>
      <c r="H265" s="73">
        <f>Parameters!F31</f>
        <v>0</v>
      </c>
      <c r="I265" s="222"/>
      <c r="J265" s="222"/>
      <c r="K265" s="222"/>
      <c r="L265" s="54"/>
      <c r="M265" s="224"/>
      <c r="N265" s="224"/>
      <c r="O265" s="10" t="str">
        <f>IF(AND(ISNUMBER(D265),ISNUMBER(H265)),SUM(D265)*H265,"")</f>
        <v/>
      </c>
      <c r="P265" s="676"/>
      <c r="Q265" s="213">
        <f t="shared" si="72"/>
        <v>0</v>
      </c>
      <c r="R265" s="222"/>
    </row>
    <row r="266" spans="1:18" s="213" customFormat="1" ht="15" customHeight="1" x14ac:dyDescent="0.25">
      <c r="A266" s="566"/>
      <c r="B266" s="222" t="s">
        <v>64</v>
      </c>
      <c r="C266" s="47">
        <v>47</v>
      </c>
      <c r="D266" s="1339"/>
      <c r="E266" s="222"/>
      <c r="F266" s="222"/>
      <c r="G266" s="222"/>
      <c r="H266" s="1340">
        <f>Parameters!F32</f>
        <v>0</v>
      </c>
      <c r="I266" s="222"/>
      <c r="J266" s="222"/>
      <c r="K266" s="222"/>
      <c r="L266" s="128"/>
      <c r="M266" s="48"/>
      <c r="N266" s="48"/>
      <c r="O266" s="488" t="str">
        <f>IF(AND(ISNUMBER(D266),ISNUMBER(H266)),SUM(D266)*H266,"")</f>
        <v/>
      </c>
      <c r="P266" s="676"/>
      <c r="Q266" s="213">
        <f t="shared" si="72"/>
        <v>0</v>
      </c>
      <c r="R266" s="222"/>
    </row>
    <row r="267" spans="1:18" s="213" customFormat="1" ht="15" customHeight="1" x14ac:dyDescent="0.25">
      <c r="A267" s="566"/>
      <c r="B267" s="60"/>
      <c r="C267" s="61"/>
      <c r="D267" s="61"/>
      <c r="E267" s="222"/>
      <c r="F267" s="222"/>
      <c r="G267" s="222"/>
      <c r="H267" s="70"/>
      <c r="I267" s="222"/>
      <c r="J267" s="222"/>
      <c r="K267" s="222"/>
      <c r="L267" s="1337" t="s">
        <v>207</v>
      </c>
      <c r="M267" s="1337"/>
      <c r="N267" s="1341"/>
      <c r="O267" s="1338" t="str">
        <f>IF(SUM(Q84:Q266)=103,SUM(O84:O266)+SUM(O302:O378),"")</f>
        <v/>
      </c>
      <c r="P267" s="676"/>
      <c r="R267" s="1540" t="s">
        <v>413</v>
      </c>
    </row>
    <row r="268" spans="1:18" s="213" customFormat="1" ht="15" customHeight="1" x14ac:dyDescent="0.25">
      <c r="A268" s="566"/>
      <c r="B268" s="222"/>
      <c r="C268" s="222"/>
      <c r="D268" s="222"/>
      <c r="E268" s="222"/>
      <c r="F268" s="222"/>
      <c r="G268" s="222"/>
      <c r="H268" s="222"/>
      <c r="I268" s="222"/>
      <c r="J268" s="222"/>
      <c r="K268" s="222"/>
      <c r="L268" s="222"/>
      <c r="M268" s="222"/>
      <c r="N268" s="222"/>
      <c r="O268" s="222"/>
      <c r="P268" s="676"/>
      <c r="R268" s="222"/>
    </row>
    <row r="269" spans="1:18" s="213" customFormat="1" ht="45" customHeight="1" x14ac:dyDescent="0.35">
      <c r="A269" s="1487" t="s">
        <v>208</v>
      </c>
      <c r="B269" s="1953"/>
      <c r="C269" s="1953"/>
      <c r="D269" s="1953"/>
      <c r="E269" s="1953"/>
      <c r="F269" s="1953"/>
      <c r="G269" s="1953"/>
      <c r="H269" s="1953"/>
      <c r="I269" s="1953"/>
      <c r="J269" s="1953"/>
      <c r="K269" s="1958"/>
      <c r="L269" s="1958"/>
      <c r="M269" s="1958"/>
      <c r="N269" s="1958"/>
      <c r="O269" s="1958"/>
      <c r="P269" s="1489"/>
      <c r="R269" s="1461"/>
    </row>
    <row r="270" spans="1:18" s="213" customFormat="1" ht="15" customHeight="1" x14ac:dyDescent="0.25">
      <c r="A270" s="566"/>
      <c r="B270" s="222"/>
      <c r="C270" s="222"/>
      <c r="D270" s="222"/>
      <c r="E270" s="222"/>
      <c r="F270" s="222"/>
      <c r="G270" s="222"/>
      <c r="H270" s="222"/>
      <c r="I270" s="222"/>
      <c r="J270" s="222"/>
      <c r="K270" s="222"/>
      <c r="L270" s="222"/>
      <c r="M270" s="222"/>
      <c r="N270" s="222"/>
      <c r="O270" s="222"/>
      <c r="P270" s="676"/>
      <c r="R270" s="222"/>
    </row>
    <row r="271" spans="1:18" s="213" customFormat="1" ht="15" customHeight="1" x14ac:dyDescent="0.25">
      <c r="A271" s="566"/>
      <c r="B271" s="222"/>
      <c r="C271" s="222"/>
      <c r="D271" s="222"/>
      <c r="E271" s="222"/>
      <c r="F271" s="222"/>
      <c r="G271" s="222"/>
      <c r="H271" s="222"/>
      <c r="I271" s="222"/>
      <c r="J271" s="222"/>
      <c r="K271" s="222"/>
      <c r="L271" s="1966" t="s">
        <v>209</v>
      </c>
      <c r="M271" s="1966"/>
      <c r="N271" s="1490"/>
      <c r="O271" s="1967" t="str">
        <f>IF(AND(ISNUMBER(O267),ISNUMBER(O77)),IF(O267&gt;0,O77/O267,""),"")</f>
        <v/>
      </c>
      <c r="P271" s="676"/>
      <c r="R271" s="222"/>
    </row>
    <row r="272" spans="1:18" s="213" customFormat="1" ht="15" customHeight="1" x14ac:dyDescent="0.25">
      <c r="A272" s="1491"/>
      <c r="B272" s="1954"/>
      <c r="C272" s="1954"/>
      <c r="D272" s="1954"/>
      <c r="E272" s="1954"/>
      <c r="F272" s="1954"/>
      <c r="G272" s="1954"/>
      <c r="H272" s="1954"/>
      <c r="I272" s="1954"/>
      <c r="J272" s="1954"/>
      <c r="K272" s="1954"/>
      <c r="L272" s="1954"/>
      <c r="M272" s="1954"/>
      <c r="N272" s="1954"/>
      <c r="O272" s="1954"/>
      <c r="P272" s="1968"/>
      <c r="R272" s="222"/>
    </row>
    <row r="273" spans="1:18" s="213" customFormat="1" ht="60" customHeight="1" x14ac:dyDescent="0.35">
      <c r="A273" s="2364" t="s">
        <v>1561</v>
      </c>
      <c r="B273" s="2365"/>
      <c r="C273" s="2365"/>
      <c r="D273" s="2365"/>
      <c r="E273" s="2365"/>
      <c r="F273" s="2365"/>
      <c r="G273" s="2365"/>
      <c r="H273" s="2365"/>
      <c r="I273" s="2365"/>
      <c r="J273" s="2365"/>
      <c r="K273" s="2365"/>
      <c r="L273" s="2365"/>
      <c r="M273" s="2365"/>
      <c r="N273" s="2365"/>
      <c r="O273" s="2365"/>
      <c r="P273" s="1489"/>
      <c r="R273" s="139" t="s">
        <v>411</v>
      </c>
    </row>
    <row r="274" spans="1:18" s="213" customFormat="1" ht="15" customHeight="1" x14ac:dyDescent="0.25">
      <c r="A274" s="566"/>
      <c r="B274" s="222"/>
      <c r="C274" s="222"/>
      <c r="D274" s="222"/>
      <c r="E274" s="222"/>
      <c r="F274" s="222"/>
      <c r="G274" s="222"/>
      <c r="H274" s="222"/>
      <c r="I274" s="222"/>
      <c r="J274" s="222"/>
      <c r="K274" s="222"/>
      <c r="L274" s="222"/>
      <c r="M274" s="222"/>
      <c r="N274" s="222"/>
      <c r="O274" s="222"/>
      <c r="P274" s="676"/>
      <c r="R274" s="222"/>
    </row>
    <row r="275" spans="1:18" s="213" customFormat="1" ht="15" customHeight="1" x14ac:dyDescent="0.25">
      <c r="A275" s="566"/>
      <c r="B275" s="2360"/>
      <c r="C275" s="2352" t="s">
        <v>172</v>
      </c>
      <c r="D275" s="2362" t="s">
        <v>150</v>
      </c>
      <c r="E275" s="2363"/>
      <c r="F275" s="2363"/>
      <c r="G275" s="222"/>
      <c r="H275" s="2356" t="s">
        <v>213</v>
      </c>
      <c r="I275" s="2357"/>
      <c r="J275" s="2358"/>
      <c r="K275" s="222"/>
      <c r="L275" s="2359" t="s">
        <v>214</v>
      </c>
      <c r="M275" s="2359"/>
      <c r="N275" s="2359"/>
      <c r="O275" s="2359"/>
      <c r="P275" s="676"/>
      <c r="R275" s="222"/>
    </row>
    <row r="276" spans="1:18" s="213" customFormat="1" ht="30" customHeight="1" x14ac:dyDescent="0.25">
      <c r="A276" s="566"/>
      <c r="B276" s="2361"/>
      <c r="C276" s="2353"/>
      <c r="D276" s="1053" t="s">
        <v>215</v>
      </c>
      <c r="E276" s="1959" t="s">
        <v>227</v>
      </c>
      <c r="F276" s="1947" t="s">
        <v>158</v>
      </c>
      <c r="G276" s="222"/>
      <c r="H276" s="1960" t="s">
        <v>215</v>
      </c>
      <c r="I276" s="1959" t="s">
        <v>227</v>
      </c>
      <c r="J276" s="1493" t="s">
        <v>216</v>
      </c>
      <c r="K276" s="222"/>
      <c r="L276" s="1053" t="s">
        <v>215</v>
      </c>
      <c r="M276" s="1959" t="s">
        <v>227</v>
      </c>
      <c r="N276" s="1959" t="s">
        <v>216</v>
      </c>
      <c r="O276" s="1947" t="s">
        <v>193</v>
      </c>
      <c r="P276" s="676"/>
      <c r="R276" s="222"/>
    </row>
    <row r="277" spans="1:18" s="213" customFormat="1" ht="45" customHeight="1" x14ac:dyDescent="0.25">
      <c r="A277" s="566"/>
      <c r="B277" s="1546" t="s">
        <v>228</v>
      </c>
      <c r="C277" s="226" t="s">
        <v>374</v>
      </c>
      <c r="D277" s="59"/>
      <c r="E277" s="59"/>
      <c r="F277" s="1547"/>
      <c r="G277" s="222"/>
      <c r="H277" s="1494"/>
      <c r="I277" s="1495"/>
      <c r="J277" s="1496">
        <v>1</v>
      </c>
      <c r="K277" s="222"/>
      <c r="L277" s="54"/>
      <c r="M277" s="224"/>
      <c r="N277" s="223" t="str">
        <f t="shared" ref="N277:N278" si="73">IF(AND(ISNUMBER(F277),ISNUMBER(J277)),SUM(F277)*J277,"")</f>
        <v/>
      </c>
      <c r="O277" s="10" t="str">
        <f>N277</f>
        <v/>
      </c>
      <c r="P277" s="676"/>
      <c r="R277" s="1536" t="s">
        <v>414</v>
      </c>
    </row>
    <row r="278" spans="1:18" s="213" customFormat="1" ht="30" customHeight="1" x14ac:dyDescent="0.25">
      <c r="A278" s="566"/>
      <c r="B278" s="1460" t="s">
        <v>234</v>
      </c>
      <c r="C278" s="226" t="s">
        <v>374</v>
      </c>
      <c r="D278" s="224"/>
      <c r="E278" s="224"/>
      <c r="F278" s="51"/>
      <c r="G278" s="222"/>
      <c r="H278" s="1497"/>
      <c r="I278" s="224"/>
      <c r="J278" s="1499">
        <v>1</v>
      </c>
      <c r="K278" s="222"/>
      <c r="L278" s="54"/>
      <c r="M278" s="224"/>
      <c r="N278" s="223" t="str">
        <f t="shared" si="73"/>
        <v/>
      </c>
      <c r="O278" s="10" t="str">
        <f>N278</f>
        <v/>
      </c>
      <c r="P278" s="676"/>
      <c r="R278" s="1536" t="s">
        <v>414</v>
      </c>
    </row>
    <row r="279" spans="1:18" s="213" customFormat="1" ht="30" customHeight="1" x14ac:dyDescent="0.25">
      <c r="A279" s="566"/>
      <c r="B279" s="62" t="s">
        <v>210</v>
      </c>
      <c r="C279" s="226" t="s">
        <v>374</v>
      </c>
      <c r="D279" s="50"/>
      <c r="E279" s="50"/>
      <c r="F279" s="51"/>
      <c r="G279" s="222"/>
      <c r="H279" s="1500">
        <v>0.85</v>
      </c>
      <c r="I279" s="56">
        <v>0.85</v>
      </c>
      <c r="J279" s="1499">
        <v>1</v>
      </c>
      <c r="K279" s="222"/>
      <c r="L279" s="223" t="str">
        <f t="shared" ref="L279:M284" si="74">IF(AND(ISNUMBER(D279),ISNUMBER(H279)), D279*H279, "")</f>
        <v/>
      </c>
      <c r="M279" s="34" t="str">
        <f t="shared" si="74"/>
        <v/>
      </c>
      <c r="N279" s="223" t="str">
        <f t="shared" ref="N279:N284" si="75">IF(AND(ISNUMBER(F279),ISNUMBER(J279)),F279*J279,"")</f>
        <v/>
      </c>
      <c r="O279" s="10" t="str">
        <f t="shared" ref="O279:O284" si="76">IF(AND(ISNUMBER(L279),ISNUMBER(N279)),SUM(L279:N279),"")</f>
        <v/>
      </c>
      <c r="P279" s="676"/>
      <c r="R279" s="1536" t="s">
        <v>414</v>
      </c>
    </row>
    <row r="280" spans="1:18" s="213" customFormat="1" ht="30" customHeight="1" x14ac:dyDescent="0.25">
      <c r="A280" s="566"/>
      <c r="B280" s="62" t="s">
        <v>182</v>
      </c>
      <c r="C280" s="226" t="s">
        <v>374</v>
      </c>
      <c r="D280" s="50"/>
      <c r="E280" s="50"/>
      <c r="F280" s="51"/>
      <c r="G280" s="222"/>
      <c r="H280" s="1500">
        <v>0.85</v>
      </c>
      <c r="I280" s="56">
        <v>0.85</v>
      </c>
      <c r="J280" s="1499">
        <v>1</v>
      </c>
      <c r="K280" s="222"/>
      <c r="L280" s="223" t="str">
        <f t="shared" si="74"/>
        <v/>
      </c>
      <c r="M280" s="34" t="str">
        <f t="shared" si="74"/>
        <v/>
      </c>
      <c r="N280" s="223" t="str">
        <f t="shared" si="75"/>
        <v/>
      </c>
      <c r="O280" s="10" t="str">
        <f t="shared" si="76"/>
        <v/>
      </c>
      <c r="P280" s="676"/>
      <c r="R280" s="1536" t="s">
        <v>414</v>
      </c>
    </row>
    <row r="281" spans="1:18" s="213" customFormat="1" ht="15" customHeight="1" x14ac:dyDescent="0.25">
      <c r="A281" s="566"/>
      <c r="B281" s="62" t="s">
        <v>183</v>
      </c>
      <c r="C281" s="226" t="s">
        <v>374</v>
      </c>
      <c r="D281" s="50"/>
      <c r="E281" s="50"/>
      <c r="F281" s="51"/>
      <c r="G281" s="222"/>
      <c r="H281" s="1500">
        <v>0.5</v>
      </c>
      <c r="I281" s="56">
        <v>0.5</v>
      </c>
      <c r="J281" s="1499">
        <v>1</v>
      </c>
      <c r="K281" s="222"/>
      <c r="L281" s="223" t="str">
        <f t="shared" si="74"/>
        <v/>
      </c>
      <c r="M281" s="34" t="str">
        <f t="shared" si="74"/>
        <v/>
      </c>
      <c r="N281" s="223" t="str">
        <f t="shared" si="75"/>
        <v/>
      </c>
      <c r="O281" s="10" t="str">
        <f t="shared" si="76"/>
        <v/>
      </c>
      <c r="P281" s="676"/>
      <c r="R281" s="1536" t="s">
        <v>414</v>
      </c>
    </row>
    <row r="282" spans="1:18" s="213" customFormat="1" ht="15" customHeight="1" x14ac:dyDescent="0.25">
      <c r="A282" s="566"/>
      <c r="B282" s="62" t="s">
        <v>230</v>
      </c>
      <c r="C282" s="226" t="s">
        <v>374</v>
      </c>
      <c r="D282" s="50"/>
      <c r="E282" s="50"/>
      <c r="F282" s="51"/>
      <c r="G282" s="222"/>
      <c r="H282" s="1500">
        <v>0.5</v>
      </c>
      <c r="I282" s="56">
        <v>0.5</v>
      </c>
      <c r="J282" s="1499">
        <v>1</v>
      </c>
      <c r="K282" s="222"/>
      <c r="L282" s="223" t="str">
        <f t="shared" si="74"/>
        <v/>
      </c>
      <c r="M282" s="34" t="str">
        <f t="shared" si="74"/>
        <v/>
      </c>
      <c r="N282" s="223" t="str">
        <f t="shared" si="75"/>
        <v/>
      </c>
      <c r="O282" s="10" t="str">
        <f t="shared" si="76"/>
        <v/>
      </c>
      <c r="P282" s="676"/>
      <c r="R282" s="1536" t="s">
        <v>414</v>
      </c>
    </row>
    <row r="283" spans="1:18" s="213" customFormat="1" ht="15" customHeight="1" x14ac:dyDescent="0.25">
      <c r="A283" s="566"/>
      <c r="B283" s="62" t="s">
        <v>186</v>
      </c>
      <c r="C283" s="226" t="s">
        <v>374</v>
      </c>
      <c r="D283" s="50"/>
      <c r="E283" s="50"/>
      <c r="F283" s="51"/>
      <c r="G283" s="222"/>
      <c r="H283" s="1500">
        <v>0</v>
      </c>
      <c r="I283" s="56">
        <v>0.5</v>
      </c>
      <c r="J283" s="1499">
        <v>1</v>
      </c>
      <c r="K283" s="222"/>
      <c r="L283" s="223" t="str">
        <f t="shared" si="74"/>
        <v/>
      </c>
      <c r="M283" s="34" t="str">
        <f t="shared" si="74"/>
        <v/>
      </c>
      <c r="N283" s="223" t="str">
        <f t="shared" si="75"/>
        <v/>
      </c>
      <c r="O283" s="10" t="str">
        <f t="shared" si="76"/>
        <v/>
      </c>
      <c r="P283" s="676"/>
      <c r="R283" s="1536" t="s">
        <v>414</v>
      </c>
    </row>
    <row r="284" spans="1:18" s="213" customFormat="1" ht="28.5" x14ac:dyDescent="0.25">
      <c r="A284" s="566"/>
      <c r="B284" s="62" t="s">
        <v>187</v>
      </c>
      <c r="C284" s="226" t="s">
        <v>374</v>
      </c>
      <c r="D284" s="50"/>
      <c r="E284" s="50"/>
      <c r="F284" s="51"/>
      <c r="G284" s="222"/>
      <c r="H284" s="1500">
        <v>0</v>
      </c>
      <c r="I284" s="56">
        <v>0.5</v>
      </c>
      <c r="J284" s="1499">
        <v>1</v>
      </c>
      <c r="K284" s="222"/>
      <c r="L284" s="223" t="str">
        <f t="shared" si="74"/>
        <v/>
      </c>
      <c r="M284" s="34" t="str">
        <f t="shared" si="74"/>
        <v/>
      </c>
      <c r="N284" s="223" t="str">
        <f t="shared" si="75"/>
        <v/>
      </c>
      <c r="O284" s="10" t="str">
        <f t="shared" si="76"/>
        <v/>
      </c>
      <c r="P284" s="676"/>
      <c r="R284" s="1536" t="s">
        <v>414</v>
      </c>
    </row>
    <row r="285" spans="1:18" s="213" customFormat="1" ht="30" customHeight="1" x14ac:dyDescent="0.25">
      <c r="A285" s="566"/>
      <c r="B285" s="62" t="s">
        <v>211</v>
      </c>
      <c r="C285" s="226" t="s">
        <v>374</v>
      </c>
      <c r="D285" s="59"/>
      <c r="E285" s="59"/>
      <c r="F285" s="225"/>
      <c r="G285" s="222"/>
      <c r="H285" s="1497"/>
      <c r="I285" s="224"/>
      <c r="J285" s="1498"/>
      <c r="K285" s="222"/>
      <c r="L285" s="58"/>
      <c r="M285" s="59"/>
      <c r="N285" s="59"/>
      <c r="O285" s="65"/>
      <c r="P285" s="676"/>
      <c r="R285" s="222"/>
    </row>
    <row r="286" spans="1:18" s="213" customFormat="1" ht="15" customHeight="1" x14ac:dyDescent="0.25">
      <c r="A286" s="566"/>
      <c r="B286" s="1938" t="s">
        <v>188</v>
      </c>
      <c r="C286" s="226" t="s">
        <v>374</v>
      </c>
      <c r="D286" s="59"/>
      <c r="E286" s="59"/>
      <c r="F286" s="65"/>
      <c r="G286" s="222"/>
      <c r="H286" s="1497"/>
      <c r="I286" s="224"/>
      <c r="J286" s="1498"/>
      <c r="K286" s="222"/>
      <c r="L286" s="58"/>
      <c r="M286" s="59"/>
      <c r="N286" s="59"/>
      <c r="O286" s="65"/>
      <c r="P286" s="676"/>
      <c r="R286" s="222"/>
    </row>
    <row r="287" spans="1:18" s="213" customFormat="1" ht="30" customHeight="1" x14ac:dyDescent="0.25">
      <c r="A287" s="566"/>
      <c r="B287" s="1938" t="s">
        <v>189</v>
      </c>
      <c r="C287" s="226" t="s">
        <v>374</v>
      </c>
      <c r="D287" s="59"/>
      <c r="E287" s="59"/>
      <c r="F287" s="65"/>
      <c r="G287" s="222"/>
      <c r="H287" s="1497"/>
      <c r="I287" s="224"/>
      <c r="J287" s="1498"/>
      <c r="K287" s="222"/>
      <c r="L287" s="58"/>
      <c r="M287" s="59"/>
      <c r="N287" s="59"/>
      <c r="O287" s="65"/>
      <c r="P287" s="676"/>
      <c r="R287" s="222"/>
    </row>
    <row r="288" spans="1:18" s="213" customFormat="1" ht="15" customHeight="1" x14ac:dyDescent="0.25">
      <c r="A288" s="566"/>
      <c r="B288" s="210" t="s">
        <v>190</v>
      </c>
      <c r="C288" s="224"/>
      <c r="D288" s="50"/>
      <c r="E288" s="50"/>
      <c r="F288" s="51"/>
      <c r="G288" s="222"/>
      <c r="H288" s="1500">
        <v>0</v>
      </c>
      <c r="I288" s="56">
        <v>0.5</v>
      </c>
      <c r="J288" s="1499">
        <v>1</v>
      </c>
      <c r="K288" s="222"/>
      <c r="L288" s="223" t="str">
        <f t="shared" ref="L288:M292" si="77">IF(AND(ISNUMBER(D288),ISNUMBER(H288)), D288*H288, "")</f>
        <v/>
      </c>
      <c r="M288" s="34" t="str">
        <f t="shared" si="77"/>
        <v/>
      </c>
      <c r="N288" s="223" t="str">
        <f t="shared" ref="N288:N292" si="78">IF(AND(ISNUMBER(F288),ISNUMBER(J288)),F288*J288,"")</f>
        <v/>
      </c>
      <c r="O288" s="10" t="str">
        <f t="shared" ref="O288:O292" si="79">IF(AND(ISNUMBER(L288),ISNUMBER(N288)),SUM(L288:N288),"")</f>
        <v/>
      </c>
      <c r="P288" s="676"/>
      <c r="R288" s="1536" t="s">
        <v>414</v>
      </c>
    </row>
    <row r="289" spans="1:18" s="213" customFormat="1" ht="15" customHeight="1" x14ac:dyDescent="0.25">
      <c r="A289" s="566"/>
      <c r="B289" s="210" t="s">
        <v>10</v>
      </c>
      <c r="C289" s="224"/>
      <c r="D289" s="50"/>
      <c r="E289" s="50"/>
      <c r="F289" s="51"/>
      <c r="G289" s="222"/>
      <c r="H289" s="1500">
        <v>0.5</v>
      </c>
      <c r="I289" s="56">
        <v>0.5</v>
      </c>
      <c r="J289" s="1499">
        <v>1</v>
      </c>
      <c r="K289" s="222"/>
      <c r="L289" s="223" t="str">
        <f t="shared" si="77"/>
        <v/>
      </c>
      <c r="M289" s="34" t="str">
        <f t="shared" si="77"/>
        <v/>
      </c>
      <c r="N289" s="223" t="str">
        <f t="shared" si="78"/>
        <v/>
      </c>
      <c r="O289" s="10" t="str">
        <f t="shared" si="79"/>
        <v/>
      </c>
      <c r="P289" s="676"/>
      <c r="R289" s="1536" t="s">
        <v>414</v>
      </c>
    </row>
    <row r="290" spans="1:18" s="213" customFormat="1" ht="15" customHeight="1" x14ac:dyDescent="0.25">
      <c r="A290" s="566"/>
      <c r="B290" s="210" t="s">
        <v>114</v>
      </c>
      <c r="C290" s="224"/>
      <c r="D290" s="50"/>
      <c r="E290" s="50"/>
      <c r="F290" s="51"/>
      <c r="G290" s="222"/>
      <c r="H290" s="1500">
        <v>0</v>
      </c>
      <c r="I290" s="56">
        <v>0.5</v>
      </c>
      <c r="J290" s="1499">
        <v>1</v>
      </c>
      <c r="K290" s="222"/>
      <c r="L290" s="223" t="str">
        <f t="shared" si="77"/>
        <v/>
      </c>
      <c r="M290" s="34" t="str">
        <f t="shared" si="77"/>
        <v/>
      </c>
      <c r="N290" s="223" t="str">
        <f t="shared" si="78"/>
        <v/>
      </c>
      <c r="O290" s="10" t="str">
        <f t="shared" si="79"/>
        <v/>
      </c>
      <c r="P290" s="676"/>
      <c r="R290" s="1536" t="s">
        <v>414</v>
      </c>
    </row>
    <row r="291" spans="1:18" s="213" customFormat="1" ht="15" customHeight="1" x14ac:dyDescent="0.25">
      <c r="A291" s="566"/>
      <c r="B291" s="210" t="s">
        <v>231</v>
      </c>
      <c r="C291" s="224"/>
      <c r="D291" s="50"/>
      <c r="E291" s="50"/>
      <c r="F291" s="51"/>
      <c r="G291" s="222"/>
      <c r="H291" s="1500">
        <v>0.5</v>
      </c>
      <c r="I291" s="56">
        <v>0.5</v>
      </c>
      <c r="J291" s="1499">
        <v>1</v>
      </c>
      <c r="K291" s="222"/>
      <c r="L291" s="223" t="str">
        <f t="shared" si="77"/>
        <v/>
      </c>
      <c r="M291" s="34" t="str">
        <f t="shared" si="77"/>
        <v/>
      </c>
      <c r="N291" s="223" t="str">
        <f t="shared" si="78"/>
        <v/>
      </c>
      <c r="O291" s="10" t="str">
        <f t="shared" si="79"/>
        <v/>
      </c>
      <c r="P291" s="676"/>
      <c r="R291" s="1536" t="s">
        <v>414</v>
      </c>
    </row>
    <row r="292" spans="1:18" s="213" customFormat="1" ht="15" customHeight="1" x14ac:dyDescent="0.25">
      <c r="A292" s="566"/>
      <c r="B292" s="210" t="s">
        <v>191</v>
      </c>
      <c r="C292" s="224"/>
      <c r="D292" s="50"/>
      <c r="E292" s="50"/>
      <c r="F292" s="201"/>
      <c r="G292" s="222"/>
      <c r="H292" s="1500">
        <v>0</v>
      </c>
      <c r="I292" s="56">
        <v>0.5</v>
      </c>
      <c r="J292" s="1499">
        <v>1</v>
      </c>
      <c r="K292" s="222"/>
      <c r="L292" s="223" t="str">
        <f t="shared" si="77"/>
        <v/>
      </c>
      <c r="M292" s="34" t="str">
        <f t="shared" si="77"/>
        <v/>
      </c>
      <c r="N292" s="223" t="str">
        <f t="shared" si="78"/>
        <v/>
      </c>
      <c r="O292" s="10" t="str">
        <f t="shared" si="79"/>
        <v/>
      </c>
      <c r="P292" s="676"/>
      <c r="R292" s="1536" t="s">
        <v>414</v>
      </c>
    </row>
    <row r="293" spans="1:18" s="213" customFormat="1" ht="15" customHeight="1" x14ac:dyDescent="0.25">
      <c r="A293" s="566"/>
      <c r="B293" s="62" t="s">
        <v>404</v>
      </c>
      <c r="C293" s="226" t="s">
        <v>374</v>
      </c>
      <c r="D293" s="224"/>
      <c r="E293" s="224"/>
      <c r="F293" s="254"/>
      <c r="G293" s="222"/>
      <c r="H293" s="1497"/>
      <c r="I293" s="224"/>
      <c r="J293" s="1499">
        <v>0</v>
      </c>
      <c r="K293" s="222"/>
      <c r="L293" s="54"/>
      <c r="M293" s="54"/>
      <c r="N293" s="223" t="str">
        <f>IF(AND(ISNUMBER(F293),ISNUMBER(F230),ISNUMBER(J293)),MAX((F293-F230),0)*J293,"")</f>
        <v/>
      </c>
      <c r="O293" s="10" t="str">
        <f>N293</f>
        <v/>
      </c>
      <c r="P293" s="1548"/>
      <c r="R293" s="1536" t="s">
        <v>415</v>
      </c>
    </row>
    <row r="294" spans="1:18" s="213" customFormat="1" ht="15" customHeight="1" x14ac:dyDescent="0.25">
      <c r="A294" s="566"/>
      <c r="B294" s="62" t="s">
        <v>212</v>
      </c>
      <c r="C294" s="226" t="s">
        <v>374</v>
      </c>
      <c r="D294" s="50"/>
      <c r="E294" s="50"/>
      <c r="F294" s="202"/>
      <c r="G294" s="222"/>
      <c r="H294" s="1500">
        <v>0</v>
      </c>
      <c r="I294" s="56">
        <v>0.5</v>
      </c>
      <c r="J294" s="1499">
        <v>1</v>
      </c>
      <c r="K294" s="222"/>
      <c r="L294" s="223" t="str">
        <f>IF(AND(ISNUMBER(D294),ISNUMBER(H294)), D294*H294, "")</f>
        <v/>
      </c>
      <c r="M294" s="34" t="str">
        <f>IF(AND(ISNUMBER(E294),ISNUMBER(I294)), E294*I294, "")</f>
        <v/>
      </c>
      <c r="N294" s="223" t="str">
        <f>IF(AND(ISNUMBER(F294),ISNUMBER(J294)),F294*J294,"")</f>
        <v/>
      </c>
      <c r="O294" s="10" t="str">
        <f>IF(AND(ISNUMBER(L294),ISNUMBER(N294)),SUM(L294:N294),"")</f>
        <v/>
      </c>
      <c r="P294" s="676"/>
      <c r="R294" s="1536" t="s">
        <v>414</v>
      </c>
    </row>
    <row r="295" spans="1:18" s="213" customFormat="1" ht="30" customHeight="1" x14ac:dyDescent="0.25">
      <c r="A295" s="566"/>
      <c r="B295" s="76" t="str">
        <f>CONCATENATE("Check: the sum of each of the columns for rows ", ROW(B277), " to ", ROW(B294), " should equal the corresponding column in row ", ROW(B39))</f>
        <v>Check: the sum of each of the columns for rows 277 to 294 should equal the corresponding column in row 39</v>
      </c>
      <c r="C295" s="214"/>
      <c r="D295" s="823" t="str">
        <f>IF(AND(SUM(D277:D294)&gt;0,SUM($D$97:$F$101,$D$94:$F$94)&gt;0),"Fail",IF(AND(SUM($D$94:$F$94,$D$97:$F$101)=0,D39=SUM(D277:D294)),"Pass","Fail"))</f>
        <v>Pass</v>
      </c>
      <c r="E295" s="823" t="str">
        <f>IF(AND(SUM(E277:E294)&gt;0,SUM($D$97:$F$101,$D$94:$F$94)&gt;0),"Fail",IF(AND(SUM($D$94:$F$94,$D$97:$F$101)=0,E39=SUM(E277:E294)),"Pass","Fail"))</f>
        <v>Pass</v>
      </c>
      <c r="F295" s="823" t="str">
        <f>IF(AND(SUM(F277:F294)&gt;0,SUM($D$97:$F$101,$D$94:$F$94)&gt;0),"Fail",IF(AND(SUM($D$94:$F$94,$D$97:$F$101)=0,F39=SUM(F277:F294)),"Pass","Fail"))</f>
        <v>Pass</v>
      </c>
      <c r="G295" s="222"/>
      <c r="H295" s="1517"/>
      <c r="I295" s="214"/>
      <c r="J295" s="1518"/>
      <c r="K295" s="222"/>
      <c r="L295" s="1969"/>
      <c r="M295" s="1549"/>
      <c r="N295" s="1549"/>
      <c r="O295" s="1550"/>
      <c r="P295" s="676"/>
      <c r="R295" s="222"/>
    </row>
    <row r="296" spans="1:18" s="213" customFormat="1" ht="15" customHeight="1" x14ac:dyDescent="0.25">
      <c r="A296" s="566"/>
      <c r="B296" s="222"/>
      <c r="C296" s="222"/>
      <c r="D296" s="222"/>
      <c r="E296" s="222"/>
      <c r="F296" s="222"/>
      <c r="G296" s="222"/>
      <c r="H296" s="222"/>
      <c r="I296" s="222"/>
      <c r="J296" s="222"/>
      <c r="K296" s="222"/>
      <c r="L296" s="222"/>
      <c r="M296" s="222"/>
      <c r="N296" s="222"/>
      <c r="O296" s="222"/>
      <c r="P296" s="676"/>
      <c r="R296" s="222"/>
    </row>
    <row r="297" spans="1:18" s="213" customFormat="1" ht="60" customHeight="1" x14ac:dyDescent="0.25">
      <c r="A297" s="1551" t="s">
        <v>1562</v>
      </c>
      <c r="B297" s="1958"/>
      <c r="C297" s="1958"/>
      <c r="D297" s="1958"/>
      <c r="E297" s="1958"/>
      <c r="F297" s="1958"/>
      <c r="G297" s="1958"/>
      <c r="H297" s="1958"/>
      <c r="I297" s="1958"/>
      <c r="J297" s="1958"/>
      <c r="K297" s="1958"/>
      <c r="L297" s="1958"/>
      <c r="M297" s="1958"/>
      <c r="N297" s="1958"/>
      <c r="O297" s="1958"/>
      <c r="P297" s="1489"/>
      <c r="R297" s="139" t="s">
        <v>373</v>
      </c>
    </row>
    <row r="298" spans="1:18" s="213" customFormat="1" ht="30" customHeight="1" x14ac:dyDescent="0.25">
      <c r="A298" s="566"/>
      <c r="B298" s="2354" t="s">
        <v>405</v>
      </c>
      <c r="C298" s="2355"/>
      <c r="D298" s="2355"/>
      <c r="E298" s="2355"/>
      <c r="F298" s="2355"/>
      <c r="G298" s="2355"/>
      <c r="H298" s="2355"/>
      <c r="I298" s="2355"/>
      <c r="J298" s="2355"/>
      <c r="K298" s="2355"/>
      <c r="L298" s="2355"/>
      <c r="M298" s="2355"/>
      <c r="N298" s="2355"/>
      <c r="O298" s="2355"/>
      <c r="P298" s="676"/>
      <c r="R298" s="1536" t="s">
        <v>373</v>
      </c>
    </row>
    <row r="299" spans="1:18" s="213" customFormat="1" ht="15" customHeight="1" x14ac:dyDescent="0.25">
      <c r="A299" s="566"/>
      <c r="B299" s="222"/>
      <c r="C299" s="222"/>
      <c r="D299" s="222"/>
      <c r="E299" s="222"/>
      <c r="F299" s="222"/>
      <c r="G299" s="222"/>
      <c r="H299" s="222"/>
      <c r="I299" s="222"/>
      <c r="J299" s="222"/>
      <c r="K299" s="222"/>
      <c r="L299" s="222"/>
      <c r="M299" s="222"/>
      <c r="N299" s="222"/>
      <c r="O299" s="222"/>
      <c r="P299" s="676"/>
      <c r="R299" s="1536" t="s">
        <v>373</v>
      </c>
    </row>
    <row r="300" spans="1:18" s="213" customFormat="1" ht="30" customHeight="1" x14ac:dyDescent="0.25">
      <c r="A300" s="566"/>
      <c r="B300" s="1552"/>
      <c r="C300" s="2352" t="s">
        <v>172</v>
      </c>
      <c r="D300" s="2362" t="s">
        <v>150</v>
      </c>
      <c r="E300" s="2363"/>
      <c r="F300" s="2363"/>
      <c r="G300" s="222"/>
      <c r="H300" s="2356" t="s">
        <v>217</v>
      </c>
      <c r="I300" s="2357"/>
      <c r="J300" s="2358"/>
      <c r="K300" s="222"/>
      <c r="L300" s="2359" t="s">
        <v>218</v>
      </c>
      <c r="M300" s="2359"/>
      <c r="N300" s="2359"/>
      <c r="O300" s="2359"/>
      <c r="P300" s="676"/>
      <c r="R300" s="1536" t="s">
        <v>373</v>
      </c>
    </row>
    <row r="301" spans="1:18" s="213" customFormat="1" ht="30" customHeight="1" x14ac:dyDescent="0.25">
      <c r="A301" s="566"/>
      <c r="B301" s="1970"/>
      <c r="C301" s="2353"/>
      <c r="D301" s="1053" t="s">
        <v>215</v>
      </c>
      <c r="E301" s="1959" t="s">
        <v>227</v>
      </c>
      <c r="F301" s="1947" t="s">
        <v>158</v>
      </c>
      <c r="G301" s="222"/>
      <c r="H301" s="1960" t="s">
        <v>215</v>
      </c>
      <c r="I301" s="1959" t="s">
        <v>227</v>
      </c>
      <c r="J301" s="1493" t="s">
        <v>216</v>
      </c>
      <c r="K301" s="222"/>
      <c r="L301" s="1053" t="s">
        <v>215</v>
      </c>
      <c r="M301" s="1959" t="s">
        <v>227</v>
      </c>
      <c r="N301" s="1959" t="s">
        <v>216</v>
      </c>
      <c r="O301" s="1971" t="s">
        <v>207</v>
      </c>
      <c r="P301" s="676"/>
      <c r="R301" s="1536" t="s">
        <v>373</v>
      </c>
    </row>
    <row r="302" spans="1:18" s="213" customFormat="1" ht="60" customHeight="1" x14ac:dyDescent="0.25">
      <c r="A302" s="566"/>
      <c r="B302" s="62" t="s">
        <v>203</v>
      </c>
      <c r="C302" s="226" t="s">
        <v>375</v>
      </c>
      <c r="D302" s="59"/>
      <c r="E302" s="59"/>
      <c r="F302" s="65"/>
      <c r="G302" s="222"/>
      <c r="H302" s="1494"/>
      <c r="I302" s="1961"/>
      <c r="J302" s="1519"/>
      <c r="K302" s="222"/>
      <c r="L302" s="54"/>
      <c r="M302" s="54"/>
      <c r="N302" s="54"/>
      <c r="O302" s="129"/>
      <c r="P302" s="676"/>
      <c r="R302" s="1536" t="s">
        <v>373</v>
      </c>
    </row>
    <row r="303" spans="1:18" s="213" customFormat="1" ht="15" customHeight="1" x14ac:dyDescent="0.25">
      <c r="A303" s="566"/>
      <c r="B303" s="210" t="s">
        <v>376</v>
      </c>
      <c r="C303" s="224"/>
      <c r="D303" s="59"/>
      <c r="E303" s="59"/>
      <c r="F303" s="65"/>
      <c r="G303" s="222"/>
      <c r="H303" s="1497"/>
      <c r="I303" s="54"/>
      <c r="J303" s="1511"/>
      <c r="K303" s="222"/>
      <c r="L303" s="54"/>
      <c r="M303" s="54"/>
      <c r="N303" s="54"/>
      <c r="O303" s="129"/>
      <c r="P303" s="676"/>
      <c r="R303" s="1536" t="s">
        <v>373</v>
      </c>
    </row>
    <row r="304" spans="1:18" s="213" customFormat="1" ht="15" customHeight="1" x14ac:dyDescent="0.25">
      <c r="A304" s="566"/>
      <c r="B304" s="209" t="s">
        <v>389</v>
      </c>
      <c r="C304" s="224"/>
      <c r="D304" s="262"/>
      <c r="E304" s="262"/>
      <c r="F304" s="262"/>
      <c r="G304" s="222"/>
      <c r="H304" s="1500">
        <v>0</v>
      </c>
      <c r="I304" s="56">
        <v>0</v>
      </c>
      <c r="J304" s="1499">
        <v>0</v>
      </c>
      <c r="K304" s="222"/>
      <c r="L304" s="223" t="str">
        <f>IF(AND(ISNUMBER(D304),ISNUMBER(H304)), D304*H304, "")</f>
        <v/>
      </c>
      <c r="M304" s="34" t="str">
        <f>IF(AND(ISNUMBER(E304),ISNUMBER(I304)), E304*I304, "")</f>
        <v/>
      </c>
      <c r="N304" s="223" t="str">
        <f t="shared" ref="N304:N305" si="80">IF(AND(ISNUMBER(F304),ISNUMBER(J304)),F304*J304,"")</f>
        <v/>
      </c>
      <c r="O304" s="133" t="str">
        <f>IF(AND(ISNUMBER(L304),ISNUMBER(M304),ISNUMBER(N304)),SUM(L304:N304),"")</f>
        <v/>
      </c>
      <c r="P304" s="676"/>
      <c r="R304" s="1536" t="s">
        <v>373</v>
      </c>
    </row>
    <row r="305" spans="1:18" s="213" customFormat="1" ht="15" customHeight="1" x14ac:dyDescent="0.25">
      <c r="A305" s="566"/>
      <c r="B305" s="209" t="s">
        <v>390</v>
      </c>
      <c r="C305" s="224"/>
      <c r="D305" s="262"/>
      <c r="E305" s="262"/>
      <c r="F305" s="262"/>
      <c r="G305" s="222"/>
      <c r="H305" s="1500">
        <v>0</v>
      </c>
      <c r="I305" s="56">
        <v>0</v>
      </c>
      <c r="J305" s="1499">
        <v>0</v>
      </c>
      <c r="K305" s="222"/>
      <c r="L305" s="223" t="str">
        <f>IF(AND(ISNUMBER(D305),ISNUMBER(H305)), D305*H305, "")</f>
        <v/>
      </c>
      <c r="M305" s="34" t="str">
        <f>IF(AND(ISNUMBER(E305),ISNUMBER(I305)), E305*I305, "")</f>
        <v/>
      </c>
      <c r="N305" s="223" t="str">
        <f t="shared" si="80"/>
        <v/>
      </c>
      <c r="O305" s="133" t="str">
        <f>IF(AND(ISNUMBER(L305),ISNUMBER(M305),ISNUMBER(N305)),SUM(L305:N305),"")</f>
        <v/>
      </c>
      <c r="P305" s="676"/>
      <c r="R305" s="1536" t="s">
        <v>373</v>
      </c>
    </row>
    <row r="306" spans="1:18" s="213" customFormat="1" ht="15" customHeight="1" x14ac:dyDescent="0.25">
      <c r="A306" s="566"/>
      <c r="B306" s="62" t="s">
        <v>406</v>
      </c>
      <c r="C306" s="226" t="s">
        <v>375</v>
      </c>
      <c r="D306" s="59"/>
      <c r="E306" s="59"/>
      <c r="F306" s="65"/>
      <c r="G306" s="222"/>
      <c r="H306" s="1497"/>
      <c r="I306" s="54"/>
      <c r="J306" s="1511"/>
      <c r="K306" s="222"/>
      <c r="L306" s="54"/>
      <c r="M306" s="54"/>
      <c r="N306" s="54"/>
      <c r="O306" s="129"/>
      <c r="P306" s="676"/>
      <c r="R306" s="1536" t="s">
        <v>373</v>
      </c>
    </row>
    <row r="307" spans="1:18" s="213" customFormat="1" ht="30" customHeight="1" x14ac:dyDescent="0.25">
      <c r="A307" s="566"/>
      <c r="B307" s="210" t="s">
        <v>377</v>
      </c>
      <c r="C307" s="224"/>
      <c r="D307" s="59"/>
      <c r="E307" s="59"/>
      <c r="F307" s="65"/>
      <c r="G307" s="222"/>
      <c r="H307" s="1497"/>
      <c r="I307" s="54"/>
      <c r="J307" s="1511"/>
      <c r="K307" s="222"/>
      <c r="L307" s="54"/>
      <c r="M307" s="54"/>
      <c r="N307" s="54"/>
      <c r="O307" s="129"/>
      <c r="P307" s="676"/>
      <c r="R307" s="1536" t="s">
        <v>373</v>
      </c>
    </row>
    <row r="308" spans="1:18" s="213" customFormat="1" ht="15" customHeight="1" x14ac:dyDescent="0.25">
      <c r="A308" s="566"/>
      <c r="B308" s="209" t="s">
        <v>376</v>
      </c>
      <c r="C308" s="224"/>
      <c r="D308" s="59"/>
      <c r="E308" s="59"/>
      <c r="F308" s="65"/>
      <c r="G308" s="222"/>
      <c r="H308" s="1497"/>
      <c r="I308" s="54"/>
      <c r="J308" s="1511"/>
      <c r="K308" s="222"/>
      <c r="L308" s="54"/>
      <c r="M308" s="54"/>
      <c r="N308" s="54"/>
      <c r="O308" s="129"/>
      <c r="P308" s="676"/>
      <c r="R308" s="1536" t="s">
        <v>373</v>
      </c>
    </row>
    <row r="309" spans="1:18" s="213" customFormat="1" ht="15" customHeight="1" x14ac:dyDescent="0.25">
      <c r="A309" s="566"/>
      <c r="B309" s="212" t="s">
        <v>389</v>
      </c>
      <c r="C309" s="224"/>
      <c r="D309" s="262"/>
      <c r="E309" s="262"/>
      <c r="F309" s="262"/>
      <c r="G309" s="222"/>
      <c r="H309" s="1500">
        <f>IF(Parameters!F39&lt;H$104,H$104,Parameters!F39)</f>
        <v>0.5</v>
      </c>
      <c r="I309" s="228">
        <f>IF(Parameters!G39&lt;I$104,I$104,Parameters!G39)</f>
        <v>0.5</v>
      </c>
      <c r="J309" s="1506">
        <f>IF(Parameters!H39&lt;J$104,J$104,Parameters!H39)</f>
        <v>1</v>
      </c>
      <c r="K309" s="222"/>
      <c r="L309" s="223" t="str">
        <f>IF(AND(ISNUMBER(D309),ISNUMBER(H309)), D309*H309, "")</f>
        <v/>
      </c>
      <c r="M309" s="34" t="str">
        <f>IF(AND(ISNUMBER(E309),ISNUMBER(I309)), E309*I309, "")</f>
        <v/>
      </c>
      <c r="N309" s="223" t="str">
        <f t="shared" ref="N309:N310" si="81">IF(AND(ISNUMBER(F309),ISNUMBER(J309)),F309*J309,"")</f>
        <v/>
      </c>
      <c r="O309" s="133" t="str">
        <f>IF(AND(ISNUMBER(L309),ISNUMBER(M309),ISNUMBER(N309)),SUM(L309:N309),"")</f>
        <v/>
      </c>
      <c r="P309" s="676"/>
      <c r="R309" s="1536" t="s">
        <v>373</v>
      </c>
    </row>
    <row r="310" spans="1:18" s="213" customFormat="1" ht="15" customHeight="1" x14ac:dyDescent="0.25">
      <c r="A310" s="566"/>
      <c r="B310" s="212" t="s">
        <v>390</v>
      </c>
      <c r="C310" s="224"/>
      <c r="D310" s="262"/>
      <c r="E310" s="262"/>
      <c r="F310" s="262"/>
      <c r="G310" s="222"/>
      <c r="H310" s="1500">
        <f>IF(Parameters!F40&lt;H$104,H$104,Parameters!F40)</f>
        <v>1</v>
      </c>
      <c r="I310" s="228">
        <f>IF(Parameters!G40&lt;I$104,I$104,Parameters!G40)</f>
        <v>1</v>
      </c>
      <c r="J310" s="1506">
        <f>IF(Parameters!H40&lt;J$104,J$104,Parameters!H40)</f>
        <v>1</v>
      </c>
      <c r="K310" s="222"/>
      <c r="L310" s="223" t="str">
        <f>IF(AND(ISNUMBER(D310),ISNUMBER(H310)), D310*H310, "")</f>
        <v/>
      </c>
      <c r="M310" s="34" t="str">
        <f>IF(AND(ISNUMBER(E310),ISNUMBER(I310)), E310*I310, "")</f>
        <v/>
      </c>
      <c r="N310" s="223" t="str">
        <f t="shared" si="81"/>
        <v/>
      </c>
      <c r="O310" s="133" t="str">
        <f>IF(AND(ISNUMBER(L310),ISNUMBER(M310),ISNUMBER(N310)),SUM(L310:N310),"")</f>
        <v/>
      </c>
      <c r="P310" s="676"/>
      <c r="R310" s="1536" t="s">
        <v>373</v>
      </c>
    </row>
    <row r="311" spans="1:18" s="213" customFormat="1" ht="15" customHeight="1" x14ac:dyDescent="0.25">
      <c r="A311" s="566"/>
      <c r="B311" s="210" t="s">
        <v>407</v>
      </c>
      <c r="C311" s="224"/>
      <c r="D311" s="59"/>
      <c r="E311" s="59"/>
      <c r="F311" s="65"/>
      <c r="G311" s="222"/>
      <c r="H311" s="1497"/>
      <c r="I311" s="54"/>
      <c r="J311" s="1511"/>
      <c r="K311" s="222"/>
      <c r="L311" s="54"/>
      <c r="M311" s="54"/>
      <c r="N311" s="54"/>
      <c r="O311" s="129"/>
      <c r="P311" s="676"/>
      <c r="R311" s="1536" t="s">
        <v>373</v>
      </c>
    </row>
    <row r="312" spans="1:18" s="213" customFormat="1" ht="15" customHeight="1" x14ac:dyDescent="0.25">
      <c r="A312" s="566"/>
      <c r="B312" s="209" t="s">
        <v>376</v>
      </c>
      <c r="C312" s="224"/>
      <c r="D312" s="59"/>
      <c r="E312" s="59"/>
      <c r="F312" s="65"/>
      <c r="G312" s="222"/>
      <c r="H312" s="1497"/>
      <c r="I312" s="54"/>
      <c r="J312" s="1511"/>
      <c r="K312" s="222"/>
      <c r="L312" s="54"/>
      <c r="M312" s="54"/>
      <c r="N312" s="54"/>
      <c r="O312" s="129"/>
      <c r="P312" s="676"/>
      <c r="R312" s="1536" t="s">
        <v>373</v>
      </c>
    </row>
    <row r="313" spans="1:18" s="213" customFormat="1" ht="15" customHeight="1" x14ac:dyDescent="0.25">
      <c r="A313" s="566"/>
      <c r="B313" s="212" t="s">
        <v>389</v>
      </c>
      <c r="C313" s="224"/>
      <c r="D313" s="262"/>
      <c r="E313" s="262"/>
      <c r="F313" s="262"/>
      <c r="G313" s="222"/>
      <c r="H313" s="1500">
        <f>IF(Parameters!F43&lt;H$110,H$110,Parameters!F43)</f>
        <v>0.5</v>
      </c>
      <c r="I313" s="228">
        <f>IF(Parameters!G43&lt;I$110,I$110,Parameters!G43)</f>
        <v>0.5</v>
      </c>
      <c r="J313" s="1506">
        <f>IF(Parameters!H43&lt;J$110,J$110,Parameters!H43)</f>
        <v>1</v>
      </c>
      <c r="K313" s="222"/>
      <c r="L313" s="223" t="str">
        <f>IF(AND(ISNUMBER(D313),ISNUMBER(H313)), D313*H313, "")</f>
        <v/>
      </c>
      <c r="M313" s="34" t="str">
        <f>IF(AND(ISNUMBER(E313),ISNUMBER(I313)), E313*I313, "")</f>
        <v/>
      </c>
      <c r="N313" s="223" t="str">
        <f t="shared" ref="N313:N314" si="82">IF(AND(ISNUMBER(F313),ISNUMBER(J313)),F313*J313,"")</f>
        <v/>
      </c>
      <c r="O313" s="133" t="str">
        <f>IF(AND(ISNUMBER(L313),ISNUMBER(M313),ISNUMBER(N313)),SUM(L313:N313),"")</f>
        <v/>
      </c>
      <c r="P313" s="676"/>
      <c r="R313" s="1536" t="s">
        <v>373</v>
      </c>
    </row>
    <row r="314" spans="1:18" s="213" customFormat="1" ht="15" customHeight="1" x14ac:dyDescent="0.25">
      <c r="A314" s="566"/>
      <c r="B314" s="212" t="s">
        <v>390</v>
      </c>
      <c r="C314" s="224"/>
      <c r="D314" s="262"/>
      <c r="E314" s="262"/>
      <c r="F314" s="262"/>
      <c r="G314" s="222"/>
      <c r="H314" s="1500">
        <f>IF(Parameters!F44&lt;H$110,H$110,Parameters!F44)</f>
        <v>1</v>
      </c>
      <c r="I314" s="228">
        <f>IF(Parameters!G44&lt;I$110,I$110,Parameters!G44)</f>
        <v>1</v>
      </c>
      <c r="J314" s="1506">
        <f>IF(Parameters!H44&lt;J$110,J$110,Parameters!H44)</f>
        <v>1</v>
      </c>
      <c r="K314" s="222"/>
      <c r="L314" s="223" t="str">
        <f>IF(AND(ISNUMBER(D314),ISNUMBER(H314)), D314*H314, "")</f>
        <v/>
      </c>
      <c r="M314" s="34" t="str">
        <f>IF(AND(ISNUMBER(E314),ISNUMBER(I314)), E314*I314, "")</f>
        <v/>
      </c>
      <c r="N314" s="223" t="str">
        <f t="shared" si="82"/>
        <v/>
      </c>
      <c r="O314" s="133" t="str">
        <f>IF(AND(ISNUMBER(L314),ISNUMBER(M314),ISNUMBER(N314)),SUM(L314:N314),"")</f>
        <v/>
      </c>
      <c r="P314" s="676"/>
      <c r="R314" s="1536" t="s">
        <v>373</v>
      </c>
    </row>
    <row r="315" spans="1:18" s="213" customFormat="1" ht="15" customHeight="1" x14ac:dyDescent="0.25">
      <c r="A315" s="566"/>
      <c r="B315" s="210" t="s">
        <v>378</v>
      </c>
      <c r="C315" s="224"/>
      <c r="D315" s="59"/>
      <c r="E315" s="59"/>
      <c r="F315" s="65"/>
      <c r="G315" s="222"/>
      <c r="H315" s="1497"/>
      <c r="I315" s="54"/>
      <c r="J315" s="1511"/>
      <c r="K315" s="222"/>
      <c r="L315" s="54"/>
      <c r="M315" s="54"/>
      <c r="N315" s="54"/>
      <c r="O315" s="129"/>
      <c r="P315" s="676"/>
      <c r="R315" s="1536" t="s">
        <v>373</v>
      </c>
    </row>
    <row r="316" spans="1:18" s="213" customFormat="1" ht="15" customHeight="1" x14ac:dyDescent="0.25">
      <c r="A316" s="566"/>
      <c r="B316" s="209" t="s">
        <v>376</v>
      </c>
      <c r="C316" s="224"/>
      <c r="D316" s="59"/>
      <c r="E316" s="59"/>
      <c r="F316" s="65"/>
      <c r="G316" s="222"/>
      <c r="H316" s="1497"/>
      <c r="I316" s="54"/>
      <c r="J316" s="1511"/>
      <c r="K316" s="222"/>
      <c r="L316" s="54"/>
      <c r="M316" s="54"/>
      <c r="N316" s="54"/>
      <c r="O316" s="129"/>
      <c r="P316" s="676"/>
      <c r="R316" s="1536" t="s">
        <v>373</v>
      </c>
    </row>
    <row r="317" spans="1:18" s="213" customFormat="1" ht="15" customHeight="1" x14ac:dyDescent="0.25">
      <c r="A317" s="566"/>
      <c r="B317" s="212" t="s">
        <v>389</v>
      </c>
      <c r="C317" s="224"/>
      <c r="D317" s="262"/>
      <c r="E317" s="262"/>
      <c r="F317" s="262"/>
      <c r="G317" s="222"/>
      <c r="H317" s="1500">
        <f>IF(Parameters!F47&lt;H$116,H$116,Parameters!F47)</f>
        <v>0.5</v>
      </c>
      <c r="I317" s="228">
        <f>IF(Parameters!G47&lt;I$116,I$116,Parameters!G47)</f>
        <v>0.5</v>
      </c>
      <c r="J317" s="1506">
        <f>IF(Parameters!H47&lt;J$116,J$116,Parameters!H47)</f>
        <v>1</v>
      </c>
      <c r="K317" s="222"/>
      <c r="L317" s="223" t="str">
        <f>IF(AND(ISNUMBER(D317),ISNUMBER(H317)), D317*H317, "")</f>
        <v/>
      </c>
      <c r="M317" s="34" t="str">
        <f>IF(AND(ISNUMBER(E317),ISNUMBER(I317)), E317*I317, "")</f>
        <v/>
      </c>
      <c r="N317" s="223" t="str">
        <f t="shared" ref="N317:N318" si="83">IF(AND(ISNUMBER(F317),ISNUMBER(J317)),F317*J317,"")</f>
        <v/>
      </c>
      <c r="O317" s="133" t="str">
        <f>IF(AND(ISNUMBER(L317),ISNUMBER(M317),ISNUMBER(N317)),SUM(L317:N317),"")</f>
        <v/>
      </c>
      <c r="P317" s="676"/>
      <c r="R317" s="1536" t="s">
        <v>373</v>
      </c>
    </row>
    <row r="318" spans="1:18" s="213" customFormat="1" ht="15" customHeight="1" x14ac:dyDescent="0.25">
      <c r="A318" s="566"/>
      <c r="B318" s="212" t="s">
        <v>390</v>
      </c>
      <c r="C318" s="224"/>
      <c r="D318" s="262"/>
      <c r="E318" s="262"/>
      <c r="F318" s="262"/>
      <c r="G318" s="222"/>
      <c r="H318" s="1500">
        <f>IF(Parameters!F48&lt;H$116,H$116,Parameters!F48)</f>
        <v>1</v>
      </c>
      <c r="I318" s="228">
        <f>IF(Parameters!G48&lt;I$116,I$116,Parameters!G48)</f>
        <v>1</v>
      </c>
      <c r="J318" s="1506">
        <f>IF(Parameters!H48&lt;J$116,J$116,Parameters!H48)</f>
        <v>1</v>
      </c>
      <c r="K318" s="222"/>
      <c r="L318" s="223" t="str">
        <f>IF(AND(ISNUMBER(D318),ISNUMBER(H318)), D318*H318, "")</f>
        <v/>
      </c>
      <c r="M318" s="34" t="str">
        <f>IF(AND(ISNUMBER(E318),ISNUMBER(I318)), E318*I318, "")</f>
        <v/>
      </c>
      <c r="N318" s="223" t="str">
        <f t="shared" si="83"/>
        <v/>
      </c>
      <c r="O318" s="133" t="str">
        <f>IF(AND(ISNUMBER(L318),ISNUMBER(M318),ISNUMBER(N318)),SUM(L318:N318),"")</f>
        <v/>
      </c>
      <c r="P318" s="676"/>
      <c r="R318" s="1536" t="s">
        <v>373</v>
      </c>
    </row>
    <row r="319" spans="1:18" s="213" customFormat="1" ht="15" customHeight="1" x14ac:dyDescent="0.25">
      <c r="A319" s="566"/>
      <c r="B319" s="62" t="s">
        <v>430</v>
      </c>
      <c r="C319" s="226" t="s">
        <v>375</v>
      </c>
      <c r="D319" s="59"/>
      <c r="E319" s="59"/>
      <c r="F319" s="65"/>
      <c r="G319" s="222"/>
      <c r="H319" s="1497"/>
      <c r="I319" s="54"/>
      <c r="J319" s="1511"/>
      <c r="K319" s="222"/>
      <c r="L319" s="54"/>
      <c r="M319" s="54"/>
      <c r="N319" s="54"/>
      <c r="O319" s="129"/>
      <c r="P319" s="676"/>
      <c r="R319" s="1536" t="s">
        <v>373</v>
      </c>
    </row>
    <row r="320" spans="1:18" s="213" customFormat="1" ht="15" customHeight="1" x14ac:dyDescent="0.25">
      <c r="A320" s="566"/>
      <c r="B320" s="210" t="s">
        <v>376</v>
      </c>
      <c r="C320" s="224"/>
      <c r="D320" s="59"/>
      <c r="E320" s="59"/>
      <c r="F320" s="65"/>
      <c r="G320" s="222"/>
      <c r="H320" s="1497"/>
      <c r="I320" s="54"/>
      <c r="J320" s="1511"/>
      <c r="K320" s="222"/>
      <c r="L320" s="54"/>
      <c r="M320" s="54"/>
      <c r="N320" s="54"/>
      <c r="O320" s="129"/>
      <c r="P320" s="676"/>
      <c r="R320" s="1536" t="s">
        <v>373</v>
      </c>
    </row>
    <row r="321" spans="1:18" s="213" customFormat="1" ht="15" customHeight="1" x14ac:dyDescent="0.25">
      <c r="A321" s="566"/>
      <c r="B321" s="209" t="s">
        <v>389</v>
      </c>
      <c r="C321" s="224"/>
      <c r="D321" s="262"/>
      <c r="E321" s="262"/>
      <c r="F321" s="262"/>
      <c r="G321" s="222"/>
      <c r="H321" s="1500">
        <f>IF(Parameters!F51&lt;H$122,H$122,Parameters!F51)</f>
        <v>0.5</v>
      </c>
      <c r="I321" s="228">
        <f>IF(Parameters!G51&lt;I$122,I$122,Parameters!G51)</f>
        <v>0.5</v>
      </c>
      <c r="J321" s="1506">
        <f>IF(Parameters!H51&lt;J$122,J$122,Parameters!H51)</f>
        <v>0.5</v>
      </c>
      <c r="K321" s="222"/>
      <c r="L321" s="223" t="str">
        <f>IF(AND(ISNUMBER(D321),ISNUMBER(H321)), D321*H321, "")</f>
        <v/>
      </c>
      <c r="M321" s="34" t="str">
        <f>IF(AND(ISNUMBER(E321),ISNUMBER(I321)), E321*I321, "")</f>
        <v/>
      </c>
      <c r="N321" s="223" t="str">
        <f t="shared" ref="N321:N322" si="84">IF(AND(ISNUMBER(F321),ISNUMBER(J321)),F321*J321,"")</f>
        <v/>
      </c>
      <c r="O321" s="133" t="str">
        <f>IF(AND(ISNUMBER(L321),ISNUMBER(M321),ISNUMBER(N321)),SUM(L321:N321),"")</f>
        <v/>
      </c>
      <c r="P321" s="676"/>
      <c r="R321" s="1536" t="s">
        <v>373</v>
      </c>
    </row>
    <row r="322" spans="1:18" s="213" customFormat="1" ht="15" customHeight="1" x14ac:dyDescent="0.25">
      <c r="A322" s="566"/>
      <c r="B322" s="209" t="s">
        <v>390</v>
      </c>
      <c r="C322" s="224"/>
      <c r="D322" s="262"/>
      <c r="E322" s="262"/>
      <c r="F322" s="262"/>
      <c r="G322" s="222"/>
      <c r="H322" s="1500">
        <f>IF(Parameters!F52&lt;H$122,H$122,Parameters!F52)</f>
        <v>1</v>
      </c>
      <c r="I322" s="228">
        <f>IF(Parameters!G52&lt;I$122,I$122,Parameters!G52)</f>
        <v>1</v>
      </c>
      <c r="J322" s="1506">
        <f>IF(Parameters!H52&lt;J$122,J$122,Parameters!H52)</f>
        <v>1</v>
      </c>
      <c r="K322" s="222"/>
      <c r="L322" s="223" t="str">
        <f>IF(AND(ISNUMBER(D322),ISNUMBER(H322)), D322*H322, "")</f>
        <v/>
      </c>
      <c r="M322" s="34" t="str">
        <f>IF(AND(ISNUMBER(E322),ISNUMBER(I322)), E322*I322, "")</f>
        <v/>
      </c>
      <c r="N322" s="223" t="str">
        <f t="shared" si="84"/>
        <v/>
      </c>
      <c r="O322" s="133" t="str">
        <f>IF(AND(ISNUMBER(L322),ISNUMBER(M322),ISNUMBER(N322)),SUM(L322:N322),"")</f>
        <v/>
      </c>
      <c r="P322" s="676"/>
      <c r="R322" s="1536" t="s">
        <v>373</v>
      </c>
    </row>
    <row r="323" spans="1:18" s="213" customFormat="1" ht="15" customHeight="1" x14ac:dyDescent="0.25">
      <c r="A323" s="566"/>
      <c r="B323" s="62" t="s">
        <v>441</v>
      </c>
      <c r="C323" s="226" t="s">
        <v>375</v>
      </c>
      <c r="D323" s="59"/>
      <c r="E323" s="59"/>
      <c r="F323" s="65"/>
      <c r="G323" s="222"/>
      <c r="H323" s="1497"/>
      <c r="I323" s="54"/>
      <c r="J323" s="1511"/>
      <c r="K323" s="222"/>
      <c r="L323" s="54"/>
      <c r="M323" s="54"/>
      <c r="N323" s="54"/>
      <c r="O323" s="129"/>
      <c r="P323" s="676"/>
      <c r="R323" s="1536" t="s">
        <v>373</v>
      </c>
    </row>
    <row r="324" spans="1:18" s="213" customFormat="1" ht="15" customHeight="1" x14ac:dyDescent="0.25">
      <c r="A324" s="566"/>
      <c r="B324" s="210" t="s">
        <v>376</v>
      </c>
      <c r="C324" s="224"/>
      <c r="D324" s="59"/>
      <c r="E324" s="59"/>
      <c r="F324" s="65"/>
      <c r="G324" s="222"/>
      <c r="H324" s="1497"/>
      <c r="I324" s="54"/>
      <c r="J324" s="1511"/>
      <c r="K324" s="222"/>
      <c r="L324" s="54"/>
      <c r="M324" s="54"/>
      <c r="N324" s="54"/>
      <c r="O324" s="129"/>
      <c r="P324" s="676"/>
      <c r="R324" s="1536" t="s">
        <v>373</v>
      </c>
    </row>
    <row r="325" spans="1:18" s="213" customFormat="1" ht="15" customHeight="1" x14ac:dyDescent="0.25">
      <c r="A325" s="566"/>
      <c r="B325" s="209" t="s">
        <v>389</v>
      </c>
      <c r="C325" s="224"/>
      <c r="D325" s="262"/>
      <c r="E325" s="262"/>
      <c r="F325" s="262"/>
      <c r="G325" s="222"/>
      <c r="H325" s="1500">
        <f>IF(Parameters!F55&lt;H$128,H$128,Parameters!F55)</f>
        <v>0.5</v>
      </c>
      <c r="I325" s="228">
        <f>IF(Parameters!G55&lt;I$128,I$128,Parameters!G55)</f>
        <v>0.5</v>
      </c>
      <c r="J325" s="1506">
        <f>IF(Parameters!H55&lt;J$128,J$128,Parameters!H55)</f>
        <v>0.5</v>
      </c>
      <c r="K325" s="222"/>
      <c r="L325" s="223" t="str">
        <f>IF(AND(ISNUMBER(D325),ISNUMBER(H325)), D325*H325, "")</f>
        <v/>
      </c>
      <c r="M325" s="34" t="str">
        <f>IF(AND(ISNUMBER(E325),ISNUMBER(I325)), E325*I325, "")</f>
        <v/>
      </c>
      <c r="N325" s="223" t="str">
        <f>IF(AND(ISNUMBER(F325),ISNUMBER(J325)),F325*J325,"")</f>
        <v/>
      </c>
      <c r="O325" s="133" t="str">
        <f>IF(AND(ISNUMBER(L325),ISNUMBER(M325),ISNUMBER(N325)),SUM(L325:N325),"")</f>
        <v/>
      </c>
      <c r="P325" s="676"/>
      <c r="R325" s="1536" t="s">
        <v>373</v>
      </c>
    </row>
    <row r="326" spans="1:18" s="213" customFormat="1" ht="15" customHeight="1" x14ac:dyDescent="0.25">
      <c r="A326" s="566"/>
      <c r="B326" s="209" t="s">
        <v>390</v>
      </c>
      <c r="C326" s="224"/>
      <c r="D326" s="262"/>
      <c r="E326" s="262"/>
      <c r="F326" s="262"/>
      <c r="G326" s="222"/>
      <c r="H326" s="1500">
        <f>IF(Parameters!F56&lt;H$128,H$128,Parameters!F56)</f>
        <v>1</v>
      </c>
      <c r="I326" s="228">
        <f>IF(Parameters!G56&lt;I$128,I$128,Parameters!G56)</f>
        <v>1</v>
      </c>
      <c r="J326" s="1506">
        <f>IF(Parameters!H56&lt;J$128,J$128,Parameters!H56)</f>
        <v>1</v>
      </c>
      <c r="K326" s="222"/>
      <c r="L326" s="223" t="str">
        <f>IF(AND(ISNUMBER(D326),ISNUMBER(H326)), D326*H326, "")</f>
        <v/>
      </c>
      <c r="M326" s="34" t="str">
        <f>IF(AND(ISNUMBER(E326),ISNUMBER(I326)), E326*I326, "")</f>
        <v/>
      </c>
      <c r="N326" s="223" t="str">
        <f>IF(AND(ISNUMBER(F326),ISNUMBER(J326)),F326*J326,"")</f>
        <v/>
      </c>
      <c r="O326" s="133" t="str">
        <f>IF(AND(ISNUMBER(L326),ISNUMBER(M326),ISNUMBER(N326)),SUM(L326:N326),"")</f>
        <v/>
      </c>
      <c r="P326" s="676"/>
      <c r="R326" s="1536" t="s">
        <v>373</v>
      </c>
    </row>
    <row r="327" spans="1:18" s="213" customFormat="1" ht="15" customHeight="1" x14ac:dyDescent="0.25">
      <c r="A327" s="566"/>
      <c r="B327" s="62" t="s">
        <v>432</v>
      </c>
      <c r="C327" s="226" t="s">
        <v>375</v>
      </c>
      <c r="D327" s="59"/>
      <c r="E327" s="59"/>
      <c r="F327" s="65"/>
      <c r="G327" s="222"/>
      <c r="H327" s="1497"/>
      <c r="I327" s="54"/>
      <c r="J327" s="1511"/>
      <c r="K327" s="222"/>
      <c r="L327" s="54"/>
      <c r="M327" s="54"/>
      <c r="N327" s="54"/>
      <c r="O327" s="129"/>
      <c r="P327" s="676"/>
      <c r="R327" s="1536" t="s">
        <v>373</v>
      </c>
    </row>
    <row r="328" spans="1:18" s="213" customFormat="1" ht="15" customHeight="1" x14ac:dyDescent="0.25">
      <c r="A328" s="566"/>
      <c r="B328" s="210" t="s">
        <v>376</v>
      </c>
      <c r="C328" s="224"/>
      <c r="D328" s="59"/>
      <c r="E328" s="59"/>
      <c r="F328" s="65"/>
      <c r="G328" s="222"/>
      <c r="H328" s="1497"/>
      <c r="I328" s="54"/>
      <c r="J328" s="1511"/>
      <c r="K328" s="222"/>
      <c r="L328" s="54"/>
      <c r="M328" s="54"/>
      <c r="N328" s="54"/>
      <c r="O328" s="129"/>
      <c r="P328" s="676"/>
      <c r="R328" s="1536" t="s">
        <v>373</v>
      </c>
    </row>
    <row r="329" spans="1:18" s="213" customFormat="1" ht="15" customHeight="1" x14ac:dyDescent="0.25">
      <c r="A329" s="566"/>
      <c r="B329" s="209" t="s">
        <v>389</v>
      </c>
      <c r="C329" s="224"/>
      <c r="D329" s="262"/>
      <c r="E329" s="262"/>
      <c r="F329" s="262"/>
      <c r="G329" s="222"/>
      <c r="H329" s="1500">
        <f>IF(Parameters!F59&lt;H$134,H$134,Parameters!F59)</f>
        <v>0.5</v>
      </c>
      <c r="I329" s="228">
        <f>IF(Parameters!G59&lt;I$134,I$134,Parameters!G59)</f>
        <v>0.5</v>
      </c>
      <c r="J329" s="1506">
        <f>IF(Parameters!H59&lt;J$134,J$134,Parameters!H59)</f>
        <v>0.5</v>
      </c>
      <c r="K329" s="222"/>
      <c r="L329" s="223" t="str">
        <f>IF(AND(ISNUMBER(D329),ISNUMBER(H329)), D329*H329, "")</f>
        <v/>
      </c>
      <c r="M329" s="34" t="str">
        <f>IF(AND(ISNUMBER(E329),ISNUMBER(I329)), E329*I329, "")</f>
        <v/>
      </c>
      <c r="N329" s="223" t="str">
        <f>IF(AND(ISNUMBER(F329),ISNUMBER(J329)),F329*J329,"")</f>
        <v/>
      </c>
      <c r="O329" s="133" t="str">
        <f>IF(AND(ISNUMBER(L329),ISNUMBER(M329),ISNUMBER(N329)),SUM(L329:N329),"")</f>
        <v/>
      </c>
      <c r="P329" s="676"/>
      <c r="R329" s="1536" t="s">
        <v>373</v>
      </c>
    </row>
    <row r="330" spans="1:18" s="213" customFormat="1" ht="15" customHeight="1" x14ac:dyDescent="0.25">
      <c r="A330" s="566"/>
      <c r="B330" s="209" t="s">
        <v>390</v>
      </c>
      <c r="C330" s="224"/>
      <c r="D330" s="262"/>
      <c r="E330" s="262"/>
      <c r="F330" s="262"/>
      <c r="G330" s="222"/>
      <c r="H330" s="1500">
        <f>IF(Parameters!F60&lt;H$134,H$134,Parameters!F60)</f>
        <v>1</v>
      </c>
      <c r="I330" s="228">
        <f>IF(Parameters!G60&lt;I$134,I$134,Parameters!G60)</f>
        <v>1</v>
      </c>
      <c r="J330" s="1506">
        <f>IF(Parameters!H60&lt;J$134,J$134,Parameters!H60)</f>
        <v>1</v>
      </c>
      <c r="K330" s="222"/>
      <c r="L330" s="223" t="str">
        <f>IF(AND(ISNUMBER(D330),ISNUMBER(H330)), D330*H330, "")</f>
        <v/>
      </c>
      <c r="M330" s="34" t="str">
        <f>IF(AND(ISNUMBER(E330),ISNUMBER(I330)), E330*I330, "")</f>
        <v/>
      </c>
      <c r="N330" s="223" t="str">
        <f>IF(AND(ISNUMBER(F330),ISNUMBER(J330)),F330*J330,"")</f>
        <v/>
      </c>
      <c r="O330" s="133" t="str">
        <f>IF(AND(ISNUMBER(L330),ISNUMBER(M330),ISNUMBER(N330)),SUM(L330:N330),"")</f>
        <v/>
      </c>
      <c r="P330" s="676"/>
      <c r="R330" s="1536" t="s">
        <v>373</v>
      </c>
    </row>
    <row r="331" spans="1:18" s="213" customFormat="1" ht="15" customHeight="1" x14ac:dyDescent="0.25">
      <c r="A331" s="566"/>
      <c r="B331" s="62" t="s">
        <v>393</v>
      </c>
      <c r="C331" s="226" t="s">
        <v>375</v>
      </c>
      <c r="D331" s="59"/>
      <c r="E331" s="59"/>
      <c r="F331" s="65"/>
      <c r="G331" s="222"/>
      <c r="H331" s="1497"/>
      <c r="I331" s="54"/>
      <c r="J331" s="1511"/>
      <c r="K331" s="222"/>
      <c r="L331" s="54"/>
      <c r="M331" s="54"/>
      <c r="N331" s="54"/>
      <c r="O331" s="129"/>
      <c r="P331" s="676"/>
      <c r="R331" s="1536" t="s">
        <v>373</v>
      </c>
    </row>
    <row r="332" spans="1:18" s="213" customFormat="1" ht="15" customHeight="1" x14ac:dyDescent="0.25">
      <c r="A332" s="566"/>
      <c r="B332" s="210" t="s">
        <v>376</v>
      </c>
      <c r="C332" s="224"/>
      <c r="D332" s="59"/>
      <c r="E332" s="59"/>
      <c r="F332" s="65"/>
      <c r="G332" s="222"/>
      <c r="H332" s="1497"/>
      <c r="I332" s="54"/>
      <c r="J332" s="1511"/>
      <c r="K332" s="222"/>
      <c r="L332" s="54"/>
      <c r="M332" s="54"/>
      <c r="N332" s="54"/>
      <c r="O332" s="129"/>
      <c r="P332" s="676"/>
      <c r="R332" s="1536" t="s">
        <v>373</v>
      </c>
    </row>
    <row r="333" spans="1:18" s="213" customFormat="1" ht="15" customHeight="1" x14ac:dyDescent="0.25">
      <c r="A333" s="566"/>
      <c r="B333" s="209" t="s">
        <v>389</v>
      </c>
      <c r="C333" s="224"/>
      <c r="D333" s="262"/>
      <c r="E333" s="262"/>
      <c r="F333" s="262"/>
      <c r="G333" s="222"/>
      <c r="H333" s="1500">
        <f>IF(Parameters!F63&lt;H$140,H$140,Parameters!F63)</f>
        <v>0.5</v>
      </c>
      <c r="I333" s="228">
        <f>IF(Parameters!G63&lt;I$140,I$140,Parameters!G63)</f>
        <v>0.5</v>
      </c>
      <c r="J333" s="1506">
        <f>IF(Parameters!H63&lt;J$140,J$140,Parameters!H63)</f>
        <v>1</v>
      </c>
      <c r="K333" s="222"/>
      <c r="L333" s="223" t="str">
        <f>IF(AND(ISNUMBER(D333),ISNUMBER(H333)), D333*H333, "")</f>
        <v/>
      </c>
      <c r="M333" s="34" t="str">
        <f>IF(AND(ISNUMBER(E333),ISNUMBER(I333)), E333*I333, "")</f>
        <v/>
      </c>
      <c r="N333" s="223" t="str">
        <f>IF(AND(ISNUMBER(F333),ISNUMBER(J333)),F333*J333,"")</f>
        <v/>
      </c>
      <c r="O333" s="133" t="str">
        <f>IF(AND(ISNUMBER(L333),ISNUMBER(M333),ISNUMBER(N333)),SUM(L333:N333),"")</f>
        <v/>
      </c>
      <c r="P333" s="676"/>
      <c r="R333" s="1536" t="s">
        <v>373</v>
      </c>
    </row>
    <row r="334" spans="1:18" s="213" customFormat="1" ht="15" customHeight="1" x14ac:dyDescent="0.25">
      <c r="A334" s="566"/>
      <c r="B334" s="209" t="s">
        <v>390</v>
      </c>
      <c r="C334" s="224"/>
      <c r="D334" s="262"/>
      <c r="E334" s="262"/>
      <c r="F334" s="262"/>
      <c r="G334" s="222"/>
      <c r="H334" s="1500">
        <f>IF(Parameters!F64&lt;H$140,H$140,Parameters!F64)</f>
        <v>1</v>
      </c>
      <c r="I334" s="228">
        <f>IF(Parameters!G64&lt;I$140,I$140,Parameters!G64)</f>
        <v>1</v>
      </c>
      <c r="J334" s="1506">
        <f>IF(Parameters!H64&lt;J$140,J$140,Parameters!H64)</f>
        <v>1</v>
      </c>
      <c r="K334" s="222"/>
      <c r="L334" s="223" t="str">
        <f>IF(AND(ISNUMBER(D334),ISNUMBER(H334)), D334*H334, "")</f>
        <v/>
      </c>
      <c r="M334" s="34" t="str">
        <f>IF(AND(ISNUMBER(E334),ISNUMBER(I334)), E334*I334, "")</f>
        <v/>
      </c>
      <c r="N334" s="223" t="str">
        <f>IF(AND(ISNUMBER(F334),ISNUMBER(J334)),F334*J334,"")</f>
        <v/>
      </c>
      <c r="O334" s="133" t="str">
        <f>IF(AND(ISNUMBER(L334),ISNUMBER(M334),ISNUMBER(N334)),SUM(L334:N334),"")</f>
        <v/>
      </c>
      <c r="P334" s="676"/>
      <c r="R334" s="1536" t="s">
        <v>373</v>
      </c>
    </row>
    <row r="335" spans="1:18" s="213" customFormat="1" ht="30" customHeight="1" x14ac:dyDescent="0.25">
      <c r="A335" s="566"/>
      <c r="B335" s="236" t="s">
        <v>470</v>
      </c>
      <c r="C335" s="226" t="s">
        <v>375</v>
      </c>
      <c r="D335" s="59"/>
      <c r="E335" s="59"/>
      <c r="F335" s="65"/>
      <c r="G335" s="222"/>
      <c r="H335" s="1497"/>
      <c r="I335" s="54"/>
      <c r="J335" s="1511"/>
      <c r="K335" s="222"/>
      <c r="L335" s="54"/>
      <c r="M335" s="54"/>
      <c r="N335" s="54"/>
      <c r="O335" s="129"/>
      <c r="P335" s="676"/>
      <c r="R335" s="1536" t="s">
        <v>373</v>
      </c>
    </row>
    <row r="336" spans="1:18" s="213" customFormat="1" ht="15" customHeight="1" x14ac:dyDescent="0.25">
      <c r="A336" s="566"/>
      <c r="B336" s="210" t="s">
        <v>376</v>
      </c>
      <c r="C336" s="224"/>
      <c r="D336" s="59"/>
      <c r="E336" s="59"/>
      <c r="F336" s="65"/>
      <c r="G336" s="222"/>
      <c r="H336" s="1497"/>
      <c r="I336" s="54"/>
      <c r="J336" s="1511"/>
      <c r="K336" s="222"/>
      <c r="L336" s="54"/>
      <c r="M336" s="54"/>
      <c r="N336" s="54"/>
      <c r="O336" s="129"/>
      <c r="P336" s="676"/>
      <c r="R336" s="1536" t="s">
        <v>373</v>
      </c>
    </row>
    <row r="337" spans="1:18" s="213" customFormat="1" ht="15" customHeight="1" x14ac:dyDescent="0.25">
      <c r="A337" s="566"/>
      <c r="B337" s="209" t="s">
        <v>389</v>
      </c>
      <c r="C337" s="224"/>
      <c r="D337" s="262"/>
      <c r="E337" s="262"/>
      <c r="F337" s="65"/>
      <c r="G337" s="222"/>
      <c r="H337" s="1500">
        <f>IF(Parameters!F67&lt;H$146,H$146,Parameters!F67)</f>
        <v>0.5</v>
      </c>
      <c r="I337" s="228">
        <f>IF(Parameters!G67&lt;I$146,I$146,Parameters!G67)</f>
        <v>0.5</v>
      </c>
      <c r="J337" s="1511"/>
      <c r="K337" s="222"/>
      <c r="L337" s="223" t="str">
        <f>IF(AND(ISNUMBER(D337),ISNUMBER(H337)), D337*H337, "")</f>
        <v/>
      </c>
      <c r="M337" s="34" t="str">
        <f>IF(AND(ISNUMBER(E337),ISNUMBER(I337)), E337*I337, "")</f>
        <v/>
      </c>
      <c r="N337" s="54"/>
      <c r="O337" s="133" t="str">
        <f t="shared" ref="O337:O338" si="85">IF(AND(ISNUMBER(L337),ISNUMBER(M337)),SUM(L337:M337),"")</f>
        <v/>
      </c>
      <c r="P337" s="676"/>
      <c r="R337" s="1536" t="s">
        <v>373</v>
      </c>
    </row>
    <row r="338" spans="1:18" s="213" customFormat="1" ht="15" customHeight="1" x14ac:dyDescent="0.25">
      <c r="A338" s="566"/>
      <c r="B338" s="209" t="s">
        <v>390</v>
      </c>
      <c r="C338" s="224"/>
      <c r="D338" s="262"/>
      <c r="E338" s="262"/>
      <c r="F338" s="65"/>
      <c r="G338" s="222"/>
      <c r="H338" s="1500">
        <f>IF(Parameters!F68&lt;H$146,H$146,Parameters!F68)</f>
        <v>1</v>
      </c>
      <c r="I338" s="228">
        <f>IF(Parameters!G68&lt;I$146,I$146,Parameters!G68)</f>
        <v>1</v>
      </c>
      <c r="J338" s="1511"/>
      <c r="K338" s="222"/>
      <c r="L338" s="223" t="str">
        <f>IF(AND(ISNUMBER(D338),ISNUMBER(H338)), D338*H338, "")</f>
        <v/>
      </c>
      <c r="M338" s="34" t="str">
        <f>IF(AND(ISNUMBER(E338),ISNUMBER(I338)), E338*I338, "")</f>
        <v/>
      </c>
      <c r="N338" s="54"/>
      <c r="O338" s="133" t="str">
        <f t="shared" si="85"/>
        <v/>
      </c>
      <c r="P338" s="676"/>
      <c r="R338" s="1536" t="s">
        <v>373</v>
      </c>
    </row>
    <row r="339" spans="1:18" s="213" customFormat="1" ht="15" customHeight="1" x14ac:dyDescent="0.25">
      <c r="A339" s="566"/>
      <c r="B339" s="236" t="s">
        <v>471</v>
      </c>
      <c r="C339" s="226" t="s">
        <v>375</v>
      </c>
      <c r="D339" s="59"/>
      <c r="E339" s="59"/>
      <c r="F339" s="65"/>
      <c r="G339" s="222"/>
      <c r="H339" s="1497"/>
      <c r="I339" s="54"/>
      <c r="J339" s="1511"/>
      <c r="K339" s="222"/>
      <c r="L339" s="54"/>
      <c r="M339" s="54"/>
      <c r="N339" s="54"/>
      <c r="O339" s="129"/>
      <c r="P339" s="676"/>
      <c r="R339" s="1536" t="s">
        <v>373</v>
      </c>
    </row>
    <row r="340" spans="1:18" s="213" customFormat="1" ht="15" customHeight="1" x14ac:dyDescent="0.25">
      <c r="A340" s="566"/>
      <c r="B340" s="210" t="s">
        <v>376</v>
      </c>
      <c r="C340" s="224"/>
      <c r="D340" s="59"/>
      <c r="E340" s="59"/>
      <c r="F340" s="65"/>
      <c r="G340" s="222"/>
      <c r="H340" s="1497"/>
      <c r="I340" s="54"/>
      <c r="J340" s="1511"/>
      <c r="K340" s="222"/>
      <c r="L340" s="54"/>
      <c r="M340" s="54"/>
      <c r="N340" s="54"/>
      <c r="O340" s="129"/>
      <c r="P340" s="676"/>
      <c r="R340" s="1536" t="s">
        <v>373</v>
      </c>
    </row>
    <row r="341" spans="1:18" s="213" customFormat="1" ht="15" customHeight="1" x14ac:dyDescent="0.25">
      <c r="A341" s="566"/>
      <c r="B341" s="209" t="s">
        <v>389</v>
      </c>
      <c r="C341" s="224"/>
      <c r="D341" s="262"/>
      <c r="E341" s="262"/>
      <c r="F341" s="65"/>
      <c r="G341" s="222"/>
      <c r="H341" s="1500">
        <f>IF(Parameters!F71&lt;H$152,H$152,Parameters!F71)</f>
        <v>0.5</v>
      </c>
      <c r="I341" s="228">
        <f>IF(Parameters!G71&lt;I$152,I$152,Parameters!G71)</f>
        <v>0.5</v>
      </c>
      <c r="J341" s="1511"/>
      <c r="K341" s="222"/>
      <c r="L341" s="223" t="str">
        <f>IF(AND(ISNUMBER(D341),ISNUMBER(H341)), D341*H341, "")</f>
        <v/>
      </c>
      <c r="M341" s="34" t="str">
        <f>IF(AND(ISNUMBER(E341),ISNUMBER(I341)), E341*I341, "")</f>
        <v/>
      </c>
      <c r="N341" s="54"/>
      <c r="O341" s="133" t="str">
        <f t="shared" ref="O341:O342" si="86">IF(AND(ISNUMBER(L341),ISNUMBER(M341)),SUM(L341:M341),"")</f>
        <v/>
      </c>
      <c r="P341" s="676"/>
      <c r="R341" s="1536" t="s">
        <v>373</v>
      </c>
    </row>
    <row r="342" spans="1:18" s="213" customFormat="1" ht="15" customHeight="1" x14ac:dyDescent="0.25">
      <c r="A342" s="566"/>
      <c r="B342" s="209" t="s">
        <v>390</v>
      </c>
      <c r="C342" s="224"/>
      <c r="D342" s="262"/>
      <c r="E342" s="262"/>
      <c r="F342" s="65"/>
      <c r="G342" s="222"/>
      <c r="H342" s="1500">
        <f>IF(Parameters!F72&lt;H$152,H$152,Parameters!F72)</f>
        <v>1</v>
      </c>
      <c r="I342" s="228">
        <f>IF(Parameters!G72&lt;I$152,I$152,Parameters!G72)</f>
        <v>1</v>
      </c>
      <c r="J342" s="1511"/>
      <c r="K342" s="222"/>
      <c r="L342" s="223" t="str">
        <f>IF(AND(ISNUMBER(D342),ISNUMBER(H342)), D342*H342, "")</f>
        <v/>
      </c>
      <c r="M342" s="34" t="str">
        <f>IF(AND(ISNUMBER(E342),ISNUMBER(I342)), E342*I342, "")</f>
        <v/>
      </c>
      <c r="N342" s="54"/>
      <c r="O342" s="133" t="str">
        <f t="shared" si="86"/>
        <v/>
      </c>
      <c r="P342" s="676"/>
      <c r="R342" s="1536" t="s">
        <v>373</v>
      </c>
    </row>
    <row r="343" spans="1:18" s="213" customFormat="1" ht="30" customHeight="1" x14ac:dyDescent="0.25">
      <c r="A343" s="566"/>
      <c r="B343" s="62" t="s">
        <v>394</v>
      </c>
      <c r="C343" s="226" t="s">
        <v>375</v>
      </c>
      <c r="D343" s="59"/>
      <c r="E343" s="59"/>
      <c r="F343" s="65"/>
      <c r="G343" s="222"/>
      <c r="H343" s="1497"/>
      <c r="I343" s="54"/>
      <c r="J343" s="1511"/>
      <c r="K343" s="222"/>
      <c r="L343" s="54"/>
      <c r="M343" s="54"/>
      <c r="N343" s="54"/>
      <c r="O343" s="129"/>
      <c r="P343" s="676"/>
      <c r="R343" s="1536" t="s">
        <v>373</v>
      </c>
    </row>
    <row r="344" spans="1:18" s="213" customFormat="1" ht="15" customHeight="1" x14ac:dyDescent="0.25">
      <c r="A344" s="566"/>
      <c r="B344" s="210" t="s">
        <v>376</v>
      </c>
      <c r="C344" s="224"/>
      <c r="D344" s="59"/>
      <c r="E344" s="59"/>
      <c r="F344" s="65"/>
      <c r="G344" s="222"/>
      <c r="H344" s="1497"/>
      <c r="I344" s="54"/>
      <c r="J344" s="1511"/>
      <c r="K344" s="222"/>
      <c r="L344" s="54"/>
      <c r="M344" s="54"/>
      <c r="N344" s="54"/>
      <c r="O344" s="129"/>
      <c r="P344" s="676"/>
      <c r="R344" s="1536" t="s">
        <v>373</v>
      </c>
    </row>
    <row r="345" spans="1:18" s="213" customFormat="1" ht="15" customHeight="1" x14ac:dyDescent="0.25">
      <c r="A345" s="566"/>
      <c r="B345" s="209" t="s">
        <v>389</v>
      </c>
      <c r="C345" s="224"/>
      <c r="D345" s="262"/>
      <c r="E345" s="262"/>
      <c r="F345" s="65"/>
      <c r="G345" s="222"/>
      <c r="H345" s="1500">
        <f>IF(Parameters!F75&lt;H$158,H$158,Parameters!F75)</f>
        <v>0.5</v>
      </c>
      <c r="I345" s="228">
        <f>IF(Parameters!G75&lt;I$158,I$158,Parameters!G75)</f>
        <v>0.5</v>
      </c>
      <c r="J345" s="1511"/>
      <c r="K345" s="222"/>
      <c r="L345" s="223" t="str">
        <f>IF(AND(ISNUMBER(D345),ISNUMBER(H345)), D345*H345, "")</f>
        <v/>
      </c>
      <c r="M345" s="34" t="str">
        <f>IF(AND(ISNUMBER(E345),ISNUMBER(I345)), E345*I345, "")</f>
        <v/>
      </c>
      <c r="N345" s="54"/>
      <c r="O345" s="133" t="str">
        <f t="shared" ref="O345:O346" si="87">IF(AND(ISNUMBER(L345),ISNUMBER(M345)),SUM(L345:M345),"")</f>
        <v/>
      </c>
      <c r="P345" s="676"/>
      <c r="R345" s="1536" t="s">
        <v>373</v>
      </c>
    </row>
    <row r="346" spans="1:18" s="213" customFormat="1" ht="15" customHeight="1" x14ac:dyDescent="0.25">
      <c r="A346" s="566"/>
      <c r="B346" s="209" t="s">
        <v>390</v>
      </c>
      <c r="C346" s="224"/>
      <c r="D346" s="262"/>
      <c r="E346" s="262"/>
      <c r="F346" s="65"/>
      <c r="G346" s="222"/>
      <c r="H346" s="1500">
        <f>IF(Parameters!F76&lt;H$158,H$158,Parameters!F76)</f>
        <v>1</v>
      </c>
      <c r="I346" s="228">
        <f>IF(Parameters!G76&lt;I$158,I$158,Parameters!G76)</f>
        <v>1</v>
      </c>
      <c r="J346" s="1511"/>
      <c r="K346" s="222"/>
      <c r="L346" s="223" t="str">
        <f>IF(AND(ISNUMBER(D346),ISNUMBER(H346)), D346*H346, "")</f>
        <v/>
      </c>
      <c r="M346" s="34" t="str">
        <f>IF(AND(ISNUMBER(E346),ISNUMBER(I346)), E346*I346, "")</f>
        <v/>
      </c>
      <c r="N346" s="54"/>
      <c r="O346" s="133" t="str">
        <f t="shared" si="87"/>
        <v/>
      </c>
      <c r="P346" s="676"/>
      <c r="R346" s="1536" t="s">
        <v>373</v>
      </c>
    </row>
    <row r="347" spans="1:18" s="213" customFormat="1" ht="30" customHeight="1" x14ac:dyDescent="0.25">
      <c r="A347" s="566"/>
      <c r="B347" s="62" t="s">
        <v>395</v>
      </c>
      <c r="C347" s="226" t="s">
        <v>375</v>
      </c>
      <c r="D347" s="59"/>
      <c r="E347" s="59"/>
      <c r="F347" s="65"/>
      <c r="G347" s="222"/>
      <c r="H347" s="1497"/>
      <c r="I347" s="54"/>
      <c r="J347" s="1511"/>
      <c r="K347" s="222"/>
      <c r="L347" s="54"/>
      <c r="M347" s="54"/>
      <c r="N347" s="54"/>
      <c r="O347" s="129"/>
      <c r="P347" s="676"/>
      <c r="R347" s="1536" t="s">
        <v>373</v>
      </c>
    </row>
    <row r="348" spans="1:18" s="213" customFormat="1" ht="15" customHeight="1" x14ac:dyDescent="0.25">
      <c r="A348" s="566"/>
      <c r="B348" s="210" t="s">
        <v>376</v>
      </c>
      <c r="C348" s="224"/>
      <c r="D348" s="59"/>
      <c r="E348" s="59"/>
      <c r="F348" s="65"/>
      <c r="G348" s="222"/>
      <c r="H348" s="1497"/>
      <c r="I348" s="54"/>
      <c r="J348" s="1511"/>
      <c r="K348" s="222"/>
      <c r="L348" s="54"/>
      <c r="M348" s="54"/>
      <c r="N348" s="54"/>
      <c r="O348" s="129"/>
      <c r="P348" s="676"/>
      <c r="R348" s="1536" t="s">
        <v>373</v>
      </c>
    </row>
    <row r="349" spans="1:18" s="213" customFormat="1" ht="15" customHeight="1" x14ac:dyDescent="0.25">
      <c r="A349" s="566"/>
      <c r="B349" s="209" t="s">
        <v>389</v>
      </c>
      <c r="C349" s="224"/>
      <c r="D349" s="262"/>
      <c r="E349" s="262"/>
      <c r="F349" s="262"/>
      <c r="G349" s="222"/>
      <c r="H349" s="1500">
        <f>IF(Parameters!F79&lt;H$164,H$164,Parameters!F79)</f>
        <v>0.5</v>
      </c>
      <c r="I349" s="228">
        <f>IF(Parameters!G79&lt;I$164,I$164,Parameters!G79)</f>
        <v>0.5</v>
      </c>
      <c r="J349" s="1506">
        <f>IF(Parameters!H79&lt;J$164,J$164,Parameters!H79)</f>
        <v>0.65</v>
      </c>
      <c r="K349" s="222"/>
      <c r="L349" s="223" t="str">
        <f>IF(AND(ISNUMBER(D349),ISNUMBER(H349)), D349*H349, "")</f>
        <v/>
      </c>
      <c r="M349" s="34" t="str">
        <f>IF(AND(ISNUMBER(E349),ISNUMBER(I349)), E349*I349, "")</f>
        <v/>
      </c>
      <c r="N349" s="223" t="str">
        <f t="shared" ref="N349:N350" si="88">IF(AND(ISNUMBER(F349),ISNUMBER(J349)),F349*J349,"")</f>
        <v/>
      </c>
      <c r="O349" s="133" t="str">
        <f>IF(AND(ISNUMBER(L349),ISNUMBER(M349),ISNUMBER(N349)),SUM(L349:N349),"")</f>
        <v/>
      </c>
      <c r="P349" s="676"/>
      <c r="R349" s="1536" t="s">
        <v>373</v>
      </c>
    </row>
    <row r="350" spans="1:18" s="213" customFormat="1" ht="15" customHeight="1" x14ac:dyDescent="0.25">
      <c r="A350" s="566"/>
      <c r="B350" s="209" t="s">
        <v>390</v>
      </c>
      <c r="C350" s="224"/>
      <c r="D350" s="262"/>
      <c r="E350" s="262"/>
      <c r="F350" s="262"/>
      <c r="G350" s="222"/>
      <c r="H350" s="1500">
        <f>IF(Parameters!F80&lt;H$164,H$164,Parameters!F80)</f>
        <v>1</v>
      </c>
      <c r="I350" s="228">
        <f>IF(Parameters!G80&lt;I$164,I$164,Parameters!G80)</f>
        <v>1</v>
      </c>
      <c r="J350" s="1506">
        <f>IF(Parameters!H80&lt;J$164,J$164,Parameters!H80)</f>
        <v>1</v>
      </c>
      <c r="K350" s="222"/>
      <c r="L350" s="223" t="str">
        <f>IF(AND(ISNUMBER(D350),ISNUMBER(H350)), D350*H350, "")</f>
        <v/>
      </c>
      <c r="M350" s="34" t="str">
        <f>IF(AND(ISNUMBER(E350),ISNUMBER(I350)), E350*I350, "")</f>
        <v/>
      </c>
      <c r="N350" s="223" t="str">
        <f t="shared" si="88"/>
        <v/>
      </c>
      <c r="O350" s="133" t="str">
        <f>IF(AND(ISNUMBER(L350),ISNUMBER(M350),ISNUMBER(N350)),SUM(L350:N350),"")</f>
        <v/>
      </c>
      <c r="P350" s="676"/>
      <c r="R350" s="1536" t="s">
        <v>373</v>
      </c>
    </row>
    <row r="351" spans="1:18" s="213" customFormat="1" ht="45" customHeight="1" x14ac:dyDescent="0.25">
      <c r="A351" s="566"/>
      <c r="B351" s="62" t="s">
        <v>396</v>
      </c>
      <c r="C351" s="226" t="s">
        <v>375</v>
      </c>
      <c r="D351" s="59"/>
      <c r="E351" s="59"/>
      <c r="F351" s="65"/>
      <c r="G351" s="222"/>
      <c r="H351" s="1497"/>
      <c r="I351" s="54"/>
      <c r="J351" s="1511"/>
      <c r="K351" s="222"/>
      <c r="L351" s="54"/>
      <c r="M351" s="54"/>
      <c r="N351" s="54"/>
      <c r="O351" s="129"/>
      <c r="P351" s="676"/>
      <c r="R351" s="1536" t="s">
        <v>373</v>
      </c>
    </row>
    <row r="352" spans="1:18" s="213" customFormat="1" ht="15" customHeight="1" x14ac:dyDescent="0.25">
      <c r="A352" s="566"/>
      <c r="B352" s="210" t="s">
        <v>376</v>
      </c>
      <c r="C352" s="224"/>
      <c r="D352" s="59"/>
      <c r="E352" s="59"/>
      <c r="F352" s="65"/>
      <c r="G352" s="222"/>
      <c r="H352" s="1497"/>
      <c r="I352" s="54"/>
      <c r="J352" s="1511"/>
      <c r="K352" s="222"/>
      <c r="L352" s="54"/>
      <c r="M352" s="54"/>
      <c r="N352" s="54"/>
      <c r="O352" s="129"/>
      <c r="P352" s="676"/>
      <c r="R352" s="1536" t="s">
        <v>373</v>
      </c>
    </row>
    <row r="353" spans="1:18" s="213" customFormat="1" ht="15" customHeight="1" x14ac:dyDescent="0.25">
      <c r="A353" s="566"/>
      <c r="B353" s="209" t="s">
        <v>389</v>
      </c>
      <c r="C353" s="224"/>
      <c r="D353" s="59"/>
      <c r="E353" s="59"/>
      <c r="F353" s="262"/>
      <c r="G353" s="222"/>
      <c r="H353" s="1497"/>
      <c r="I353" s="54"/>
      <c r="J353" s="1506">
        <f>IF(Parameters!H83&lt;J$170,J$170,Parameters!H83)</f>
        <v>0.65</v>
      </c>
      <c r="K353" s="222"/>
      <c r="L353" s="54"/>
      <c r="M353" s="54"/>
      <c r="N353" s="223" t="str">
        <f>IF(AND(ISNUMBER(F353),ISNUMBER(J353)),F353*J353,"")</f>
        <v/>
      </c>
      <c r="O353" s="133" t="str">
        <f t="shared" ref="O353:O354" si="89">IF(ISNUMBER(N353),N353,"")</f>
        <v/>
      </c>
      <c r="P353" s="676"/>
      <c r="R353" s="1536" t="s">
        <v>373</v>
      </c>
    </row>
    <row r="354" spans="1:18" s="213" customFormat="1" ht="15" customHeight="1" x14ac:dyDescent="0.25">
      <c r="A354" s="566"/>
      <c r="B354" s="209" t="s">
        <v>390</v>
      </c>
      <c r="C354" s="224"/>
      <c r="D354" s="59"/>
      <c r="E354" s="59"/>
      <c r="F354" s="262"/>
      <c r="G354" s="222"/>
      <c r="H354" s="1497"/>
      <c r="I354" s="54"/>
      <c r="J354" s="1506">
        <f>IF(Parameters!H84&lt;J$170,J$170,Parameters!H84)</f>
        <v>1</v>
      </c>
      <c r="K354" s="222"/>
      <c r="L354" s="54"/>
      <c r="M354" s="54"/>
      <c r="N354" s="223" t="str">
        <f>IF(AND(ISNUMBER(F354),ISNUMBER(J354)),F354*J354,"")</f>
        <v/>
      </c>
      <c r="O354" s="133" t="str">
        <f t="shared" si="89"/>
        <v/>
      </c>
      <c r="P354" s="676"/>
      <c r="R354" s="1536" t="s">
        <v>373</v>
      </c>
    </row>
    <row r="355" spans="1:18" s="213" customFormat="1" ht="30" customHeight="1" x14ac:dyDescent="0.25">
      <c r="A355" s="566"/>
      <c r="B355" s="62" t="s">
        <v>442</v>
      </c>
      <c r="C355" s="226" t="s">
        <v>375</v>
      </c>
      <c r="D355" s="59"/>
      <c r="E355" s="59"/>
      <c r="F355" s="65"/>
      <c r="G355" s="222"/>
      <c r="H355" s="1497"/>
      <c r="I355" s="54"/>
      <c r="J355" s="1511"/>
      <c r="K355" s="222"/>
      <c r="L355" s="54"/>
      <c r="M355" s="54"/>
      <c r="N355" s="54"/>
      <c r="O355" s="129"/>
      <c r="P355" s="676"/>
      <c r="R355" s="1536" t="s">
        <v>373</v>
      </c>
    </row>
    <row r="356" spans="1:18" s="213" customFormat="1" ht="15" customHeight="1" x14ac:dyDescent="0.25">
      <c r="A356" s="566"/>
      <c r="B356" s="210" t="s">
        <v>376</v>
      </c>
      <c r="C356" s="224"/>
      <c r="D356" s="59"/>
      <c r="E356" s="59"/>
      <c r="F356" s="65"/>
      <c r="G356" s="222"/>
      <c r="H356" s="1497"/>
      <c r="I356" s="54"/>
      <c r="J356" s="1511"/>
      <c r="K356" s="222"/>
      <c r="L356" s="54"/>
      <c r="M356" s="54"/>
      <c r="N356" s="54"/>
      <c r="O356" s="129"/>
      <c r="P356" s="676"/>
      <c r="R356" s="1536" t="s">
        <v>373</v>
      </c>
    </row>
    <row r="357" spans="1:18" s="213" customFormat="1" ht="15" customHeight="1" x14ac:dyDescent="0.25">
      <c r="A357" s="566"/>
      <c r="B357" s="209" t="s">
        <v>389</v>
      </c>
      <c r="C357" s="224"/>
      <c r="D357" s="262"/>
      <c r="E357" s="262"/>
      <c r="F357" s="65"/>
      <c r="G357" s="222"/>
      <c r="H357" s="1500">
        <f>IF(Parameters!F87&lt;H$176,H$176,Parameters!F87)</f>
        <v>0.5</v>
      </c>
      <c r="I357" s="228">
        <f>IF(Parameters!G87&lt;I$176,I$176,Parameters!G87)</f>
        <v>0.5</v>
      </c>
      <c r="J357" s="1511"/>
      <c r="K357" s="222"/>
      <c r="L357" s="223" t="str">
        <f>IF(AND(ISNUMBER(D357),ISNUMBER(H357)), D357*H357, "")</f>
        <v/>
      </c>
      <c r="M357" s="34" t="str">
        <f>IF(AND(ISNUMBER(E357),ISNUMBER(I357)), E357*I357, "")</f>
        <v/>
      </c>
      <c r="N357" s="54"/>
      <c r="O357" s="133" t="str">
        <f t="shared" ref="O357:O358" si="90">IF(AND(ISNUMBER(L357),ISNUMBER(M357)),SUM(L357:M357),"")</f>
        <v/>
      </c>
      <c r="P357" s="676"/>
      <c r="R357" s="1536" t="s">
        <v>373</v>
      </c>
    </row>
    <row r="358" spans="1:18" s="213" customFormat="1" ht="15" customHeight="1" x14ac:dyDescent="0.25">
      <c r="A358" s="566"/>
      <c r="B358" s="209" t="s">
        <v>390</v>
      </c>
      <c r="C358" s="224"/>
      <c r="D358" s="262"/>
      <c r="E358" s="262"/>
      <c r="F358" s="65"/>
      <c r="G358" s="222"/>
      <c r="H358" s="1500">
        <f>IF(Parameters!F88&lt;H$176,H$176,Parameters!F88)</f>
        <v>1</v>
      </c>
      <c r="I358" s="228">
        <f>IF(Parameters!G88&lt;I$176,I$176,Parameters!G88)</f>
        <v>1</v>
      </c>
      <c r="J358" s="1511"/>
      <c r="K358" s="222"/>
      <c r="L358" s="223" t="str">
        <f>IF(AND(ISNUMBER(D358),ISNUMBER(H358)), D358*H358, "")</f>
        <v/>
      </c>
      <c r="M358" s="34" t="str">
        <f>IF(AND(ISNUMBER(E358),ISNUMBER(I358)), E358*I358, "")</f>
        <v/>
      </c>
      <c r="N358" s="54"/>
      <c r="O358" s="133" t="str">
        <f t="shared" si="90"/>
        <v/>
      </c>
      <c r="P358" s="676"/>
      <c r="R358" s="1536" t="s">
        <v>373</v>
      </c>
    </row>
    <row r="359" spans="1:18" s="213" customFormat="1" ht="45" customHeight="1" x14ac:dyDescent="0.25">
      <c r="A359" s="566"/>
      <c r="B359" s="62" t="s">
        <v>398</v>
      </c>
      <c r="C359" s="226" t="s">
        <v>375</v>
      </c>
      <c r="D359" s="59"/>
      <c r="E359" s="59"/>
      <c r="F359" s="65"/>
      <c r="G359" s="222"/>
      <c r="H359" s="1497"/>
      <c r="I359" s="54"/>
      <c r="J359" s="1511"/>
      <c r="K359" s="222"/>
      <c r="L359" s="54"/>
      <c r="M359" s="54"/>
      <c r="N359" s="54"/>
      <c r="O359" s="129"/>
      <c r="P359" s="676"/>
      <c r="R359" s="1536" t="s">
        <v>373</v>
      </c>
    </row>
    <row r="360" spans="1:18" s="213" customFormat="1" ht="15" customHeight="1" x14ac:dyDescent="0.25">
      <c r="A360" s="566"/>
      <c r="B360" s="210" t="s">
        <v>376</v>
      </c>
      <c r="C360" s="224"/>
      <c r="D360" s="59"/>
      <c r="E360" s="59"/>
      <c r="F360" s="65"/>
      <c r="G360" s="222"/>
      <c r="H360" s="1497"/>
      <c r="I360" s="54"/>
      <c r="J360" s="1511"/>
      <c r="K360" s="222"/>
      <c r="L360" s="54"/>
      <c r="M360" s="54"/>
      <c r="N360" s="54"/>
      <c r="O360" s="129"/>
      <c r="P360" s="676"/>
      <c r="R360" s="1536" t="s">
        <v>373</v>
      </c>
    </row>
    <row r="361" spans="1:18" s="213" customFormat="1" ht="15" customHeight="1" x14ac:dyDescent="0.25">
      <c r="A361" s="566"/>
      <c r="B361" s="209" t="s">
        <v>389</v>
      </c>
      <c r="C361" s="224"/>
      <c r="D361" s="262"/>
      <c r="E361" s="262"/>
      <c r="F361" s="262"/>
      <c r="G361" s="222"/>
      <c r="H361" s="1500">
        <f>IF(Parameters!F91&lt;H$182,H$182,Parameters!F91)</f>
        <v>0.5</v>
      </c>
      <c r="I361" s="228">
        <f>IF(Parameters!G91&lt;I$182,I$182,Parameters!G91)</f>
        <v>0.5</v>
      </c>
      <c r="J361" s="1506">
        <f>IF(Parameters!H91&lt;J$182,J$182,Parameters!H91)</f>
        <v>0.85</v>
      </c>
      <c r="K361" s="222"/>
      <c r="L361" s="223" t="str">
        <f>IF(AND(ISNUMBER(D361),ISNUMBER(H361)), D361*H361, "")</f>
        <v/>
      </c>
      <c r="M361" s="34" t="str">
        <f>IF(AND(ISNUMBER(E361),ISNUMBER(I361)), E361*I361, "")</f>
        <v/>
      </c>
      <c r="N361" s="223" t="str">
        <f>IF(AND(ISNUMBER(F361),ISNUMBER(J361)),F361*J361,"")</f>
        <v/>
      </c>
      <c r="O361" s="133" t="str">
        <f>IF(AND(ISNUMBER(L361),ISNUMBER(M361),ISNUMBER(N361)),SUM(L361:N361),"")</f>
        <v/>
      </c>
      <c r="P361" s="676"/>
      <c r="R361" s="1536" t="s">
        <v>373</v>
      </c>
    </row>
    <row r="362" spans="1:18" s="213" customFormat="1" ht="15" customHeight="1" x14ac:dyDescent="0.25">
      <c r="A362" s="566"/>
      <c r="B362" s="209" t="s">
        <v>390</v>
      </c>
      <c r="C362" s="224"/>
      <c r="D362" s="262"/>
      <c r="E362" s="262"/>
      <c r="F362" s="262"/>
      <c r="G362" s="222"/>
      <c r="H362" s="1500">
        <f>IF(Parameters!F92&lt;H$182,H$182,Parameters!F92)</f>
        <v>1</v>
      </c>
      <c r="I362" s="228">
        <f>IF(Parameters!G92&lt;I$182,I$182,Parameters!G92)</f>
        <v>1</v>
      </c>
      <c r="J362" s="1506">
        <f>IF(Parameters!H92&lt;J$182,J$182,Parameters!H92)</f>
        <v>1</v>
      </c>
      <c r="K362" s="222"/>
      <c r="L362" s="223" t="str">
        <f>IF(AND(ISNUMBER(D362),ISNUMBER(H362)), D362*H362, "")</f>
        <v/>
      </c>
      <c r="M362" s="34" t="str">
        <f>IF(AND(ISNUMBER(E362),ISNUMBER(I362)), E362*I362, "")</f>
        <v/>
      </c>
      <c r="N362" s="223" t="str">
        <f>IF(AND(ISNUMBER(F362),ISNUMBER(J362)),F362*J362,"")</f>
        <v/>
      </c>
      <c r="O362" s="133" t="str">
        <f>IF(AND(ISNUMBER(L362),ISNUMBER(M362),ISNUMBER(N362)),SUM(L362:N362),"")</f>
        <v/>
      </c>
      <c r="P362" s="676"/>
      <c r="R362" s="1536" t="s">
        <v>373</v>
      </c>
    </row>
    <row r="363" spans="1:18" s="213" customFormat="1" ht="15" customHeight="1" x14ac:dyDescent="0.25">
      <c r="A363" s="566"/>
      <c r="B363" s="62" t="s">
        <v>399</v>
      </c>
      <c r="C363" s="226" t="s">
        <v>375</v>
      </c>
      <c r="D363" s="59"/>
      <c r="E363" s="59"/>
      <c r="F363" s="65"/>
      <c r="G363" s="222"/>
      <c r="H363" s="1497"/>
      <c r="I363" s="54"/>
      <c r="J363" s="1511"/>
      <c r="K363" s="222"/>
      <c r="L363" s="54"/>
      <c r="M363" s="54"/>
      <c r="N363" s="54"/>
      <c r="O363" s="129"/>
      <c r="P363" s="676"/>
      <c r="R363" s="1536" t="s">
        <v>373</v>
      </c>
    </row>
    <row r="364" spans="1:18" s="213" customFormat="1" ht="15" customHeight="1" x14ac:dyDescent="0.25">
      <c r="A364" s="566"/>
      <c r="B364" s="210" t="s">
        <v>376</v>
      </c>
      <c r="C364" s="224"/>
      <c r="D364" s="59"/>
      <c r="E364" s="59"/>
      <c r="F364" s="65"/>
      <c r="G364" s="222"/>
      <c r="H364" s="1497"/>
      <c r="I364" s="54"/>
      <c r="J364" s="1511"/>
      <c r="K364" s="222"/>
      <c r="L364" s="54"/>
      <c r="M364" s="54"/>
      <c r="N364" s="54"/>
      <c r="O364" s="129"/>
      <c r="P364" s="676"/>
      <c r="R364" s="1536" t="s">
        <v>373</v>
      </c>
    </row>
    <row r="365" spans="1:18" s="213" customFormat="1" ht="15" customHeight="1" x14ac:dyDescent="0.25">
      <c r="A365" s="566"/>
      <c r="B365" s="209" t="s">
        <v>389</v>
      </c>
      <c r="C365" s="224"/>
      <c r="D365" s="59"/>
      <c r="E365" s="59"/>
      <c r="F365" s="262"/>
      <c r="G365" s="222"/>
      <c r="H365" s="1497"/>
      <c r="I365" s="54"/>
      <c r="J365" s="1506">
        <f>IF(Parameters!H95&lt;J$188,J$188,Parameters!H95)</f>
        <v>0.85</v>
      </c>
      <c r="K365" s="222"/>
      <c r="L365" s="54"/>
      <c r="M365" s="54"/>
      <c r="N365" s="223" t="str">
        <f>IF(AND(ISNUMBER(F365),ISNUMBER(J365)),F365*J365,"")</f>
        <v/>
      </c>
      <c r="O365" s="133" t="str">
        <f t="shared" ref="O365:O366" si="91">IF(ISNUMBER(N365),N365,"")</f>
        <v/>
      </c>
      <c r="P365" s="676"/>
      <c r="R365" s="1536" t="s">
        <v>373</v>
      </c>
    </row>
    <row r="366" spans="1:18" s="213" customFormat="1" ht="15" customHeight="1" x14ac:dyDescent="0.25">
      <c r="A366" s="566"/>
      <c r="B366" s="209" t="s">
        <v>390</v>
      </c>
      <c r="C366" s="224"/>
      <c r="D366" s="59"/>
      <c r="E366" s="59"/>
      <c r="F366" s="262"/>
      <c r="G366" s="222"/>
      <c r="H366" s="1497"/>
      <c r="I366" s="54"/>
      <c r="J366" s="1506">
        <f>IF(Parameters!H96&lt;J$188,J$188,Parameters!H96)</f>
        <v>1</v>
      </c>
      <c r="K366" s="222"/>
      <c r="L366" s="54"/>
      <c r="M366" s="54"/>
      <c r="N366" s="223" t="str">
        <f>IF(AND(ISNUMBER(F366),ISNUMBER(J366)),F366*J366,"")</f>
        <v/>
      </c>
      <c r="O366" s="133" t="str">
        <f t="shared" si="91"/>
        <v/>
      </c>
      <c r="P366" s="676"/>
      <c r="R366" s="1536" t="s">
        <v>373</v>
      </c>
    </row>
    <row r="367" spans="1:18" s="213" customFormat="1" ht="15" customHeight="1" x14ac:dyDescent="0.25">
      <c r="A367" s="566"/>
      <c r="B367" s="62" t="s">
        <v>400</v>
      </c>
      <c r="C367" s="226" t="s">
        <v>375</v>
      </c>
      <c r="D367" s="59"/>
      <c r="E367" s="59"/>
      <c r="F367" s="65"/>
      <c r="G367" s="222"/>
      <c r="H367" s="1497"/>
      <c r="I367" s="54"/>
      <c r="J367" s="1511"/>
      <c r="K367" s="222"/>
      <c r="L367" s="54"/>
      <c r="M367" s="54"/>
      <c r="N367" s="54"/>
      <c r="O367" s="129"/>
      <c r="P367" s="676"/>
      <c r="R367" s="1536" t="s">
        <v>373</v>
      </c>
    </row>
    <row r="368" spans="1:18" s="213" customFormat="1" ht="15" customHeight="1" x14ac:dyDescent="0.25">
      <c r="A368" s="566"/>
      <c r="B368" s="210" t="s">
        <v>376</v>
      </c>
      <c r="C368" s="224"/>
      <c r="D368" s="59"/>
      <c r="E368" s="59"/>
      <c r="F368" s="65"/>
      <c r="G368" s="222"/>
      <c r="H368" s="1497"/>
      <c r="I368" s="54"/>
      <c r="J368" s="1511"/>
      <c r="K368" s="222"/>
      <c r="L368" s="54"/>
      <c r="M368" s="54"/>
      <c r="N368" s="54"/>
      <c r="O368" s="129"/>
      <c r="P368" s="676"/>
      <c r="R368" s="1536" t="s">
        <v>373</v>
      </c>
    </row>
    <row r="369" spans="1:18" s="213" customFormat="1" ht="15" customHeight="1" x14ac:dyDescent="0.25">
      <c r="A369" s="566"/>
      <c r="B369" s="209" t="s">
        <v>389</v>
      </c>
      <c r="C369" s="224"/>
      <c r="D369" s="262"/>
      <c r="E369" s="262"/>
      <c r="F369" s="262"/>
      <c r="G369" s="222"/>
      <c r="H369" s="1500">
        <f>IF(Parameters!F99&lt;H$194,H$194,Parameters!F99)</f>
        <v>0.5</v>
      </c>
      <c r="I369" s="228">
        <f>IF(Parameters!G99&lt;I$194,I$194,Parameters!G99)</f>
        <v>0.5</v>
      </c>
      <c r="J369" s="1506">
        <f>IF(Parameters!H99&lt;J$194,J$194,Parameters!H99)</f>
        <v>0.85</v>
      </c>
      <c r="K369" s="222"/>
      <c r="L369" s="223" t="str">
        <f>IF(AND(ISNUMBER(D369),ISNUMBER(H369)), D369*H369, "")</f>
        <v/>
      </c>
      <c r="M369" s="34" t="str">
        <f>IF(AND(ISNUMBER(E369),ISNUMBER(I369)), E369*I369, "")</f>
        <v/>
      </c>
      <c r="N369" s="223" t="str">
        <f>IF(AND(ISNUMBER(F369),ISNUMBER(J369)),F369*J369,"")</f>
        <v/>
      </c>
      <c r="O369" s="133" t="str">
        <f>IF(AND(ISNUMBER(L369),ISNUMBER(M369),ISNUMBER(N369)),SUM(L369:N369),"")</f>
        <v/>
      </c>
      <c r="P369" s="676"/>
      <c r="R369" s="1536" t="s">
        <v>373</v>
      </c>
    </row>
    <row r="370" spans="1:18" s="213" customFormat="1" ht="15" customHeight="1" x14ac:dyDescent="0.25">
      <c r="A370" s="566"/>
      <c r="B370" s="209" t="s">
        <v>390</v>
      </c>
      <c r="C370" s="224"/>
      <c r="D370" s="262"/>
      <c r="E370" s="262"/>
      <c r="F370" s="262"/>
      <c r="G370" s="222"/>
      <c r="H370" s="1500">
        <f>IF(Parameters!F100&lt;H$194,H$194,Parameters!F100)</f>
        <v>1</v>
      </c>
      <c r="I370" s="228">
        <f>IF(Parameters!G100&lt;I$194,I$194,Parameters!G100)</f>
        <v>1</v>
      </c>
      <c r="J370" s="1506">
        <f>IF(Parameters!H100&lt;J$194,J$194,Parameters!H100)</f>
        <v>1</v>
      </c>
      <c r="K370" s="222"/>
      <c r="L370" s="223" t="str">
        <f>IF(AND(ISNUMBER(D370),ISNUMBER(H370)), D370*H370, "")</f>
        <v/>
      </c>
      <c r="M370" s="34" t="str">
        <f>IF(AND(ISNUMBER(E370),ISNUMBER(I370)), E370*I370, "")</f>
        <v/>
      </c>
      <c r="N370" s="223" t="str">
        <f>IF(AND(ISNUMBER(F370),ISNUMBER(J370)),F370*J370,"")</f>
        <v/>
      </c>
      <c r="O370" s="133" t="str">
        <f>IF(AND(ISNUMBER(L370),ISNUMBER(M370),ISNUMBER(N370)),SUM(L370:N370),"")</f>
        <v/>
      </c>
      <c r="P370" s="676"/>
      <c r="R370" s="1536" t="s">
        <v>373</v>
      </c>
    </row>
    <row r="371" spans="1:18" s="213" customFormat="1" ht="15" customHeight="1" x14ac:dyDescent="0.25">
      <c r="A371" s="566"/>
      <c r="B371" s="62" t="s">
        <v>433</v>
      </c>
      <c r="C371" s="226" t="s">
        <v>375</v>
      </c>
      <c r="D371" s="59"/>
      <c r="E371" s="59"/>
      <c r="F371" s="65"/>
      <c r="G371" s="222"/>
      <c r="H371" s="1497"/>
      <c r="I371" s="54"/>
      <c r="J371" s="1511"/>
      <c r="K371" s="222"/>
      <c r="L371" s="54"/>
      <c r="M371" s="54"/>
      <c r="N371" s="54"/>
      <c r="O371" s="129"/>
      <c r="P371" s="676"/>
      <c r="R371" s="1536" t="s">
        <v>373</v>
      </c>
    </row>
    <row r="372" spans="1:18" s="213" customFormat="1" ht="15" customHeight="1" x14ac:dyDescent="0.25">
      <c r="A372" s="566"/>
      <c r="B372" s="210" t="s">
        <v>376</v>
      </c>
      <c r="C372" s="224"/>
      <c r="D372" s="59"/>
      <c r="E372" s="59"/>
      <c r="F372" s="65"/>
      <c r="G372" s="222"/>
      <c r="H372" s="1497"/>
      <c r="I372" s="54"/>
      <c r="J372" s="1511"/>
      <c r="K372" s="222"/>
      <c r="L372" s="54"/>
      <c r="M372" s="54"/>
      <c r="N372" s="54"/>
      <c r="O372" s="129"/>
      <c r="P372" s="676"/>
      <c r="R372" s="1536" t="s">
        <v>373</v>
      </c>
    </row>
    <row r="373" spans="1:18" s="213" customFormat="1" ht="15" customHeight="1" x14ac:dyDescent="0.25">
      <c r="A373" s="566"/>
      <c r="B373" s="209" t="s">
        <v>389</v>
      </c>
      <c r="C373" s="224"/>
      <c r="D373" s="59"/>
      <c r="E373" s="59"/>
      <c r="F373" s="262"/>
      <c r="G373" s="222"/>
      <c r="H373" s="1497"/>
      <c r="I373" s="54"/>
      <c r="J373" s="1506">
        <f>IF(Parameters!H103&lt;J$200,J$200,Parameters!H103)</f>
        <v>0.85</v>
      </c>
      <c r="K373" s="222"/>
      <c r="L373" s="54"/>
      <c r="M373" s="54"/>
      <c r="N373" s="223" t="str">
        <f>IF(AND(ISNUMBER(F373),ISNUMBER(J373)),F373*J373,"")</f>
        <v/>
      </c>
      <c r="O373" s="133" t="str">
        <f t="shared" ref="O373:O374" si="92">IF(ISNUMBER(N373),N373,"")</f>
        <v/>
      </c>
      <c r="P373" s="676"/>
      <c r="R373" s="1536" t="s">
        <v>373</v>
      </c>
    </row>
    <row r="374" spans="1:18" s="213" customFormat="1" ht="15" customHeight="1" x14ac:dyDescent="0.25">
      <c r="A374" s="566"/>
      <c r="B374" s="209" t="s">
        <v>390</v>
      </c>
      <c r="C374" s="48"/>
      <c r="D374" s="204"/>
      <c r="E374" s="204"/>
      <c r="F374" s="37"/>
      <c r="G374" s="222"/>
      <c r="H374" s="1520"/>
      <c r="I374" s="128"/>
      <c r="J374" s="1506">
        <f>IF(Parameters!H104&lt;J$200,J$200,Parameters!H104)</f>
        <v>1</v>
      </c>
      <c r="K374" s="222"/>
      <c r="L374" s="128"/>
      <c r="M374" s="128"/>
      <c r="N374" s="205" t="str">
        <f>IF(AND(ISNUMBER(F374),ISNUMBER(J374)),F374*J374,"")</f>
        <v/>
      </c>
      <c r="O374" s="206" t="str">
        <f t="shared" si="92"/>
        <v/>
      </c>
      <c r="P374" s="676"/>
      <c r="R374" s="1536" t="s">
        <v>373</v>
      </c>
    </row>
    <row r="375" spans="1:18" s="213" customFormat="1" ht="30" customHeight="1" x14ac:dyDescent="0.25">
      <c r="A375" s="566"/>
      <c r="B375" s="236" t="s">
        <v>472</v>
      </c>
      <c r="C375" s="226" t="s">
        <v>375</v>
      </c>
      <c r="D375" s="224"/>
      <c r="E375" s="224"/>
      <c r="F375" s="225"/>
      <c r="G375" s="222"/>
      <c r="H375" s="1497"/>
      <c r="I375" s="54"/>
      <c r="J375" s="1511"/>
      <c r="K375" s="222"/>
      <c r="L375" s="54"/>
      <c r="M375" s="54"/>
      <c r="N375" s="54"/>
      <c r="O375" s="129"/>
      <c r="P375" s="676"/>
      <c r="R375" s="1536" t="s">
        <v>373</v>
      </c>
    </row>
    <row r="376" spans="1:18" s="213" customFormat="1" ht="15" customHeight="1" x14ac:dyDescent="0.25">
      <c r="A376" s="566"/>
      <c r="B376" s="210" t="s">
        <v>376</v>
      </c>
      <c r="C376" s="224"/>
      <c r="D376" s="59"/>
      <c r="E376" s="59"/>
      <c r="F376" s="65"/>
      <c r="G376" s="222"/>
      <c r="H376" s="1497"/>
      <c r="I376" s="54"/>
      <c r="J376" s="1511"/>
      <c r="K376" s="222"/>
      <c r="L376" s="54"/>
      <c r="M376" s="54"/>
      <c r="N376" s="54"/>
      <c r="O376" s="129"/>
      <c r="P376" s="676"/>
      <c r="R376" s="1536" t="s">
        <v>373</v>
      </c>
    </row>
    <row r="377" spans="1:18" s="213" customFormat="1" ht="15" customHeight="1" x14ac:dyDescent="0.25">
      <c r="A377" s="566"/>
      <c r="B377" s="209" t="s">
        <v>389</v>
      </c>
      <c r="C377" s="224"/>
      <c r="D377" s="262"/>
      <c r="E377" s="262"/>
      <c r="F377" s="225"/>
      <c r="G377" s="222"/>
      <c r="H377" s="1500">
        <f>IF(Parameters!F107&lt;H$206,H$206,Parameters!F107)</f>
        <v>0.5</v>
      </c>
      <c r="I377" s="228">
        <f>IF(Parameters!G107&lt;I$206,I$206,Parameters!G107)</f>
        <v>0.5</v>
      </c>
      <c r="J377" s="1511"/>
      <c r="K377" s="222"/>
      <c r="L377" s="223" t="str">
        <f>IF(AND(ISNUMBER(D377),ISNUMBER(H377)), D377*H377, "")</f>
        <v/>
      </c>
      <c r="M377" s="34" t="str">
        <f>IF(AND(ISNUMBER(E377),ISNUMBER(I377)), E377*I377, "")</f>
        <v/>
      </c>
      <c r="N377" s="54"/>
      <c r="O377" s="133" t="str">
        <f t="shared" ref="O377:O378" si="93">IF(AND(ISNUMBER(L377),ISNUMBER(M377)),SUM(L377:M377),"")</f>
        <v/>
      </c>
      <c r="P377" s="676"/>
      <c r="R377" s="1536" t="s">
        <v>373</v>
      </c>
    </row>
    <row r="378" spans="1:18" s="213" customFormat="1" ht="15" customHeight="1" x14ac:dyDescent="0.25">
      <c r="A378" s="566"/>
      <c r="B378" s="208" t="s">
        <v>390</v>
      </c>
      <c r="C378" s="214"/>
      <c r="D378" s="263"/>
      <c r="E378" s="263"/>
      <c r="F378" s="60"/>
      <c r="G378" s="222"/>
      <c r="H378" s="1521">
        <f>IF(Parameters!F108&lt;H$206,H$206,Parameters!F108)</f>
        <v>1</v>
      </c>
      <c r="I378" s="203">
        <f>IF(Parameters!G108&lt;I$206,I$206,Parameters!G108)</f>
        <v>1</v>
      </c>
      <c r="J378" s="1522"/>
      <c r="K378" s="222"/>
      <c r="L378" s="211" t="str">
        <f>IF(AND(ISNUMBER(D378),ISNUMBER(H378)), D378*H378, "")</f>
        <v/>
      </c>
      <c r="M378" s="207" t="str">
        <f>IF(AND(ISNUMBER(E378),ISNUMBER(I378)), E378*I378, "")</f>
        <v/>
      </c>
      <c r="N378" s="70"/>
      <c r="O378" s="140" t="str">
        <f t="shared" si="93"/>
        <v/>
      </c>
      <c r="P378" s="676"/>
      <c r="R378" s="1536" t="s">
        <v>373</v>
      </c>
    </row>
    <row r="379" spans="1:18" s="213" customFormat="1" ht="15" customHeight="1" x14ac:dyDescent="0.25">
      <c r="A379" s="1491"/>
      <c r="B379" s="1954"/>
      <c r="C379" s="1954"/>
      <c r="D379" s="1954"/>
      <c r="E379" s="1954"/>
      <c r="F379" s="1954"/>
      <c r="G379" s="1954"/>
      <c r="H379" s="1954"/>
      <c r="I379" s="1954"/>
      <c r="J379" s="1954"/>
      <c r="K379" s="1954"/>
      <c r="L379" s="1954"/>
      <c r="M379" s="1954"/>
      <c r="N379" s="1954"/>
      <c r="O379" s="1954"/>
      <c r="P379" s="1968"/>
      <c r="R379" s="222"/>
    </row>
    <row r="380" spans="1:18" s="213" customFormat="1" ht="60" customHeight="1" x14ac:dyDescent="0.25">
      <c r="A380" s="1551" t="s">
        <v>1559</v>
      </c>
      <c r="B380" s="1958"/>
      <c r="C380" s="1958"/>
      <c r="D380" s="1958"/>
      <c r="E380" s="1958"/>
      <c r="F380" s="1958"/>
      <c r="G380" s="1958"/>
      <c r="H380" s="1958"/>
      <c r="I380" s="1958"/>
      <c r="J380" s="1958"/>
      <c r="K380" s="1958"/>
      <c r="L380" s="1958"/>
      <c r="M380" s="1958"/>
      <c r="N380" s="1958"/>
      <c r="O380" s="1958"/>
      <c r="P380" s="1489"/>
      <c r="R380" s="139"/>
    </row>
    <row r="381" spans="1:18" s="213" customFormat="1" ht="15" customHeight="1" x14ac:dyDescent="0.25">
      <c r="A381" s="566"/>
      <c r="B381" s="2391" t="s">
        <v>1530</v>
      </c>
      <c r="C381" s="2388" t="s">
        <v>1531</v>
      </c>
      <c r="D381" s="2368" t="s">
        <v>473</v>
      </c>
      <c r="E381" s="2382" t="s">
        <v>345</v>
      </c>
      <c r="F381" s="2382"/>
      <c r="G381" s="2382"/>
      <c r="H381" s="2382"/>
      <c r="I381" s="2382"/>
      <c r="J381" s="2368" t="s">
        <v>425</v>
      </c>
      <c r="K381" s="1523"/>
      <c r="L381" s="2372" t="s">
        <v>1558</v>
      </c>
      <c r="M381" s="2373"/>
      <c r="N381" s="222"/>
      <c r="O381" s="222"/>
      <c r="P381" s="676"/>
      <c r="R381" s="222"/>
    </row>
    <row r="382" spans="1:18" s="213" customFormat="1" ht="15" customHeight="1" x14ac:dyDescent="0.25">
      <c r="A382" s="566"/>
      <c r="B382" s="2392"/>
      <c r="C382" s="2389"/>
      <c r="D382" s="2381"/>
      <c r="E382" s="2383" t="s">
        <v>1532</v>
      </c>
      <c r="F382" s="2383"/>
      <c r="G382" s="1524"/>
      <c r="H382" s="2385" t="s">
        <v>1533</v>
      </c>
      <c r="I382" s="2368" t="s">
        <v>1557</v>
      </c>
      <c r="J382" s="2381"/>
      <c r="K382" s="1524"/>
      <c r="L382" s="2374"/>
      <c r="M382" s="2375"/>
      <c r="N382" s="222"/>
      <c r="O382" s="222"/>
      <c r="P382" s="676"/>
      <c r="R382" s="222"/>
    </row>
    <row r="383" spans="1:18" s="213" customFormat="1" ht="45" customHeight="1" x14ac:dyDescent="0.25">
      <c r="A383" s="566"/>
      <c r="B383" s="2392"/>
      <c r="C383" s="2389"/>
      <c r="D383" s="2381"/>
      <c r="E383" s="2384" t="s">
        <v>1536</v>
      </c>
      <c r="F383" s="2384"/>
      <c r="G383" s="1524"/>
      <c r="H383" s="2386"/>
      <c r="I383" s="2381"/>
      <c r="J383" s="2381"/>
      <c r="K383" s="1524"/>
      <c r="L383" s="2368" t="s">
        <v>1534</v>
      </c>
      <c r="M383" s="2370" t="s">
        <v>1535</v>
      </c>
      <c r="N383" s="222"/>
      <c r="O383" s="222"/>
      <c r="P383" s="676"/>
      <c r="R383" s="222"/>
    </row>
    <row r="384" spans="1:18" s="213" customFormat="1" ht="30" customHeight="1" x14ac:dyDescent="0.25">
      <c r="A384" s="566"/>
      <c r="B384" s="2393"/>
      <c r="C384" s="2390"/>
      <c r="D384" s="2369"/>
      <c r="E384" s="1972" t="s">
        <v>44</v>
      </c>
      <c r="F384" s="1972" t="s">
        <v>1556</v>
      </c>
      <c r="G384" s="1525"/>
      <c r="H384" s="2387"/>
      <c r="I384" s="2369"/>
      <c r="J384" s="2369"/>
      <c r="K384" s="1525"/>
      <c r="L384" s="2369"/>
      <c r="M384" s="2371"/>
      <c r="N384" s="222"/>
      <c r="O384" s="222"/>
      <c r="P384" s="676"/>
      <c r="R384" s="222"/>
    </row>
    <row r="385" spans="1:18" s="213" customFormat="1" ht="15" customHeight="1" x14ac:dyDescent="0.25">
      <c r="A385" s="566"/>
      <c r="B385" s="2376" t="s">
        <v>1554</v>
      </c>
      <c r="C385" s="1941" t="s">
        <v>1537</v>
      </c>
      <c r="D385" s="71"/>
      <c r="E385" s="71"/>
      <c r="F385" s="71"/>
      <c r="G385" s="71"/>
      <c r="H385" s="71"/>
      <c r="I385" s="71"/>
      <c r="J385" s="58"/>
      <c r="K385" s="1526"/>
      <c r="L385" s="58"/>
      <c r="M385" s="1531"/>
      <c r="N385" s="222"/>
      <c r="O385" s="222"/>
      <c r="P385" s="676"/>
      <c r="R385" s="222"/>
    </row>
    <row r="386" spans="1:18" s="213" customFormat="1" ht="15" customHeight="1" x14ac:dyDescent="0.25">
      <c r="A386" s="566"/>
      <c r="B386" s="2377"/>
      <c r="C386" s="1527" t="s">
        <v>1538</v>
      </c>
      <c r="D386" s="54"/>
      <c r="E386" s="54"/>
      <c r="F386" s="54"/>
      <c r="G386" s="1528"/>
      <c r="H386" s="54"/>
      <c r="I386" s="54"/>
      <c r="J386" s="227"/>
      <c r="K386" s="227"/>
      <c r="L386" s="227"/>
      <c r="M386" s="227"/>
      <c r="N386" s="222"/>
      <c r="O386" s="222"/>
      <c r="P386" s="676"/>
      <c r="R386" s="222"/>
    </row>
    <row r="387" spans="1:18" s="213" customFormat="1" ht="15" customHeight="1" x14ac:dyDescent="0.25">
      <c r="A387" s="566"/>
      <c r="B387" s="2378" t="s">
        <v>1555</v>
      </c>
      <c r="C387" s="1527" t="s">
        <v>1537</v>
      </c>
      <c r="D387" s="227"/>
      <c r="E387" s="227"/>
      <c r="F387" s="227"/>
      <c r="G387" s="227"/>
      <c r="H387" s="227"/>
      <c r="I387" s="227"/>
      <c r="J387" s="54"/>
      <c r="K387" s="54"/>
      <c r="L387" s="54"/>
      <c r="M387" s="225"/>
      <c r="N387" s="222"/>
      <c r="O387" s="222"/>
      <c r="P387" s="676"/>
      <c r="R387" s="222"/>
    </row>
    <row r="388" spans="1:18" s="213" customFormat="1" ht="15" customHeight="1" x14ac:dyDescent="0.25">
      <c r="A388" s="566"/>
      <c r="B388" s="2377"/>
      <c r="C388" s="1527" t="s">
        <v>1538</v>
      </c>
      <c r="D388" s="54"/>
      <c r="E388" s="54"/>
      <c r="F388" s="54"/>
      <c r="G388" s="1528"/>
      <c r="H388" s="54"/>
      <c r="I388" s="54"/>
      <c r="J388" s="227"/>
      <c r="K388" s="227"/>
      <c r="L388" s="227"/>
      <c r="M388" s="227"/>
      <c r="N388" s="222"/>
      <c r="O388" s="222"/>
      <c r="P388" s="676"/>
      <c r="R388" s="222"/>
    </row>
    <row r="389" spans="1:18" s="213" customFormat="1" ht="15" customHeight="1" x14ac:dyDescent="0.25">
      <c r="A389" s="566"/>
      <c r="B389" s="2379" t="s">
        <v>1539</v>
      </c>
      <c r="C389" s="1527" t="s">
        <v>1537</v>
      </c>
      <c r="D389" s="227"/>
      <c r="E389" s="227"/>
      <c r="F389" s="227"/>
      <c r="G389" s="227"/>
      <c r="H389" s="227"/>
      <c r="I389" s="227"/>
      <c r="J389" s="54"/>
      <c r="K389" s="54"/>
      <c r="L389" s="54"/>
      <c r="M389" s="225"/>
      <c r="N389" s="222"/>
      <c r="O389" s="222"/>
      <c r="P389" s="676"/>
      <c r="R389" s="222"/>
    </row>
    <row r="390" spans="1:18" s="213" customFormat="1" ht="15" customHeight="1" x14ac:dyDescent="0.25">
      <c r="A390" s="566"/>
      <c r="B390" s="2380"/>
      <c r="C390" s="1527" t="s">
        <v>1538</v>
      </c>
      <c r="D390" s="54"/>
      <c r="E390" s="54"/>
      <c r="F390" s="54"/>
      <c r="G390" s="1528"/>
      <c r="H390" s="54"/>
      <c r="I390" s="54"/>
      <c r="J390" s="227"/>
      <c r="K390" s="227"/>
      <c r="L390" s="54"/>
      <c r="M390" s="225"/>
      <c r="N390" s="222"/>
      <c r="O390" s="222"/>
      <c r="P390" s="676"/>
      <c r="R390" s="222"/>
    </row>
    <row r="391" spans="1:18" s="213" customFormat="1" ht="15" customHeight="1" x14ac:dyDescent="0.25">
      <c r="A391" s="566"/>
      <c r="B391" s="76" t="s">
        <v>1540</v>
      </c>
      <c r="C391" s="1529"/>
      <c r="D391" s="824" t="str">
        <f>IF(AND(ISNUMBER(NSFR!$F$213),ISNUMBER(D385),ISNUMBER(D387),ISNUMBER(D389)),IF(AND(SUM(D385:D389)&lt;1.1*NSFR!$F$213,SUM(D385:D389)&gt;0.9*NSFR!$F$213),"Pass","Fail"),"")</f>
        <v/>
      </c>
      <c r="E391" s="824" t="str">
        <f>IF(AND(OR(ISNUMBER(NSFR!$F$219),ISNUMBER(NSFR!$F$225)),ISNUMBER(E385),ISNUMBER(F385),ISNUMBER(H385), ISNUMBER(I385),ISNUMBER(E387),ISNUMBER(F387),ISNUMBER(H387),ISNUMBER(I387),ISNUMBER(E389),ISNUMBER(F389),ISNUMBER(H389),ISNUMBER(I389)),IF(AND(SUM(E385:I389)&lt;1.1*(NSFR!$F$219+NSFR!$F$225),SUM(E385:I389)&gt;0.9*(NSFR!$F$219+NSFR!$F$225)),"Pass","Fail"),"")</f>
        <v/>
      </c>
      <c r="F391" s="70"/>
      <c r="G391" s="1530"/>
      <c r="H391" s="70"/>
      <c r="I391" s="70"/>
      <c r="J391" s="824" t="str">
        <f>IF(AND(ISNUMBER(NSFR!$F$49),ISNUMBER(J386),ISNUMBER(J388),ISNUMBER(J390)),IF(AND(SUM(J386:J390)&lt;1.1*NSFR!$F$49,SUM(J386:J390)&gt;0.9*NSFR!$F$49),"Pass","Fail"),"")</f>
        <v/>
      </c>
      <c r="K391" s="824"/>
      <c r="L391" s="824" t="str">
        <f>IF(AND(ISNUMBER(L386),ISNUMBER(M386),ISNUMBER(L388),ISNUMBER(M388),ISNUMBER(NSFR!$F$54)),IF(AND(SUM(L386:M388)&lt;1.1*NSFR!$F$54,SUM(L386:M388)&gt;0.9*NSFR!$F$54),"Pass","Fail"),"")</f>
        <v/>
      </c>
      <c r="M391" s="60"/>
      <c r="N391" s="222"/>
      <c r="O391" s="222"/>
      <c r="P391" s="676"/>
      <c r="R391" s="222"/>
    </row>
    <row r="392" spans="1:18" s="213" customFormat="1" ht="15" customHeight="1" x14ac:dyDescent="0.25">
      <c r="A392" s="566"/>
      <c r="B392" s="222"/>
      <c r="C392" s="222"/>
      <c r="D392" s="222"/>
      <c r="E392" s="222"/>
      <c r="F392" s="222"/>
      <c r="G392" s="222"/>
      <c r="H392" s="222"/>
      <c r="I392" s="222"/>
      <c r="J392" s="222"/>
      <c r="K392" s="222"/>
      <c r="L392" s="222"/>
      <c r="M392" s="222"/>
      <c r="N392" s="222"/>
      <c r="O392" s="222"/>
      <c r="P392" s="676"/>
      <c r="R392" s="222"/>
    </row>
    <row r="393" spans="1:18" s="213" customFormat="1" ht="60" customHeight="1" x14ac:dyDescent="0.25">
      <c r="A393" s="1551" t="s">
        <v>1560</v>
      </c>
      <c r="B393" s="1958"/>
      <c r="C393" s="1958"/>
      <c r="D393" s="1958"/>
      <c r="E393" s="1958"/>
      <c r="F393" s="1958"/>
      <c r="G393" s="1958"/>
      <c r="H393" s="1958"/>
      <c r="I393" s="1958"/>
      <c r="J393" s="1958"/>
      <c r="K393" s="1958"/>
      <c r="L393" s="1958"/>
      <c r="M393" s="1958"/>
      <c r="N393" s="1958"/>
      <c r="O393" s="1958"/>
      <c r="P393" s="1489"/>
      <c r="R393" s="139"/>
    </row>
    <row r="394" spans="1:18" s="213" customFormat="1" ht="15" customHeight="1" x14ac:dyDescent="0.25">
      <c r="A394" s="566"/>
      <c r="B394" s="1953"/>
      <c r="C394" s="1953"/>
      <c r="D394" s="2359" t="s">
        <v>1541</v>
      </c>
      <c r="E394" s="2359"/>
      <c r="F394" s="2359"/>
      <c r="G394" s="2359"/>
      <c r="H394" s="2359"/>
      <c r="I394" s="2359"/>
      <c r="J394" s="2359"/>
      <c r="K394" s="2359"/>
      <c r="L394" s="2359"/>
      <c r="M394" s="222"/>
      <c r="N394" s="222"/>
      <c r="O394" s="222"/>
      <c r="P394" s="676"/>
      <c r="R394" s="222"/>
    </row>
    <row r="395" spans="1:18" s="213" customFormat="1" ht="30" customHeight="1" x14ac:dyDescent="0.25">
      <c r="A395" s="566"/>
      <c r="B395" s="1954"/>
      <c r="C395" s="1954"/>
      <c r="D395" s="1148" t="s">
        <v>1542</v>
      </c>
      <c r="E395" s="1972" t="s">
        <v>1543</v>
      </c>
      <c r="F395" s="1972" t="s">
        <v>1544</v>
      </c>
      <c r="G395" s="1972"/>
      <c r="H395" s="1972" t="s">
        <v>860</v>
      </c>
      <c r="I395" s="1972" t="s">
        <v>1545</v>
      </c>
      <c r="J395" s="1972" t="s">
        <v>1546</v>
      </c>
      <c r="K395" s="1972"/>
      <c r="L395" s="1964" t="s">
        <v>861</v>
      </c>
      <c r="M395" s="222"/>
      <c r="N395" s="222"/>
      <c r="O395" s="222"/>
      <c r="P395" s="676"/>
      <c r="R395" s="222"/>
    </row>
    <row r="396" spans="1:18" s="213" customFormat="1" ht="15" customHeight="1" x14ac:dyDescent="0.25">
      <c r="A396" s="566"/>
      <c r="B396" s="1955" t="s">
        <v>1547</v>
      </c>
      <c r="C396" s="1955"/>
      <c r="D396" s="1951"/>
      <c r="E396" s="1973"/>
      <c r="F396" s="1973"/>
      <c r="G396" s="1973"/>
      <c r="H396" s="1973"/>
      <c r="I396" s="1973"/>
      <c r="J396" s="1973"/>
      <c r="K396" s="1973"/>
      <c r="L396" s="1973"/>
      <c r="M396" s="222"/>
      <c r="N396" s="222"/>
      <c r="O396" s="222"/>
      <c r="P396" s="676"/>
      <c r="R396" s="222"/>
    </row>
    <row r="397" spans="1:18" s="213" customFormat="1" ht="15" customHeight="1" x14ac:dyDescent="0.25">
      <c r="A397" s="566"/>
      <c r="B397" s="222"/>
      <c r="C397" s="222"/>
      <c r="D397" s="222"/>
      <c r="E397" s="222"/>
      <c r="F397" s="222"/>
      <c r="G397" s="222"/>
      <c r="H397" s="222"/>
      <c r="I397" s="222"/>
      <c r="J397" s="222"/>
      <c r="K397" s="222"/>
      <c r="L397" s="222"/>
      <c r="M397" s="222"/>
      <c r="N397" s="222"/>
      <c r="O397" s="222"/>
      <c r="P397" s="676"/>
      <c r="R397" s="222"/>
    </row>
    <row r="398" spans="1:18" s="213" customFormat="1" ht="30" customHeight="1" x14ac:dyDescent="0.25">
      <c r="A398" s="566"/>
      <c r="B398" s="1955"/>
      <c r="C398" s="1955"/>
      <c r="D398" s="1148" t="s">
        <v>1548</v>
      </c>
      <c r="E398" s="1972" t="s">
        <v>1549</v>
      </c>
      <c r="F398" s="1972" t="s">
        <v>1550</v>
      </c>
      <c r="G398" s="1972"/>
      <c r="H398" s="1972" t="s">
        <v>1551</v>
      </c>
      <c r="I398" s="1964" t="s">
        <v>1552</v>
      </c>
      <c r="J398" s="222"/>
      <c r="K398" s="222"/>
      <c r="L398" s="222"/>
      <c r="M398" s="222"/>
      <c r="N398" s="222"/>
      <c r="O398" s="222"/>
      <c r="P398" s="676"/>
      <c r="R398" s="222"/>
    </row>
    <row r="399" spans="1:18" s="213" customFormat="1" ht="30" customHeight="1" x14ac:dyDescent="0.25">
      <c r="A399" s="566"/>
      <c r="B399" s="2394" t="s">
        <v>1553</v>
      </c>
      <c r="C399" s="2394"/>
      <c r="D399" s="1952"/>
      <c r="E399" s="75"/>
      <c r="F399" s="75"/>
      <c r="G399" s="75"/>
      <c r="H399" s="75"/>
      <c r="I399" s="75"/>
      <c r="J399" s="222"/>
      <c r="K399" s="222"/>
      <c r="L399" s="222"/>
      <c r="M399" s="222"/>
      <c r="N399" s="222"/>
      <c r="O399" s="222"/>
      <c r="P399" s="676"/>
      <c r="R399" s="222"/>
    </row>
    <row r="400" spans="1:18" s="1473" customFormat="1" ht="15" customHeight="1" x14ac:dyDescent="0.25">
      <c r="A400" s="1491"/>
      <c r="B400" s="1954"/>
      <c r="C400" s="1954"/>
      <c r="D400" s="1954"/>
      <c r="E400" s="1954"/>
      <c r="F400" s="1954"/>
      <c r="G400" s="1954"/>
      <c r="H400" s="1954"/>
      <c r="I400" s="1954"/>
      <c r="J400" s="1954"/>
      <c r="K400" s="1954"/>
      <c r="L400" s="1954"/>
      <c r="M400" s="1954"/>
      <c r="N400" s="1954"/>
      <c r="O400" s="1954"/>
      <c r="P400" s="1968"/>
      <c r="R400" s="1492"/>
    </row>
    <row r="401" spans="1:18" s="213" customFormat="1" ht="60" customHeight="1" x14ac:dyDescent="0.25">
      <c r="A401" s="1551" t="s">
        <v>1642</v>
      </c>
      <c r="B401" s="1958"/>
      <c r="C401" s="1958"/>
      <c r="D401" s="1958"/>
      <c r="E401" s="1958"/>
      <c r="F401" s="1958"/>
      <c r="G401" s="1958"/>
      <c r="H401" s="1958"/>
      <c r="I401" s="1958"/>
      <c r="J401" s="1958"/>
      <c r="K401" s="1958"/>
      <c r="L401" s="1958"/>
      <c r="M401" s="1958"/>
      <c r="N401" s="1958"/>
      <c r="O401" s="1958"/>
      <c r="P401" s="1489"/>
      <c r="R401" s="139"/>
    </row>
    <row r="402" spans="1:18" s="213" customFormat="1" ht="45" customHeight="1" x14ac:dyDescent="0.25">
      <c r="A402" s="566"/>
      <c r="B402" s="1953"/>
      <c r="C402" s="1953"/>
      <c r="D402" s="2395" t="s">
        <v>1643</v>
      </c>
      <c r="E402" s="2395"/>
      <c r="F402" s="2395"/>
      <c r="G402" s="2395"/>
      <c r="H402" s="2395"/>
      <c r="I402" s="2396" t="s">
        <v>1644</v>
      </c>
      <c r="J402" s="2397"/>
      <c r="K402" s="2397"/>
      <c r="L402" s="2397"/>
      <c r="M402" s="2397"/>
      <c r="N402" s="222"/>
      <c r="O402" s="222"/>
      <c r="P402" s="676"/>
      <c r="R402" s="222"/>
    </row>
    <row r="403" spans="1:18" s="213" customFormat="1" ht="30" customHeight="1" x14ac:dyDescent="0.25">
      <c r="A403" s="566"/>
      <c r="B403" s="222"/>
      <c r="C403" s="222"/>
      <c r="D403" s="2395" t="s">
        <v>202</v>
      </c>
      <c r="E403" s="2395"/>
      <c r="F403" s="2395" t="s">
        <v>1646</v>
      </c>
      <c r="G403" s="2395"/>
      <c r="H403" s="2395"/>
      <c r="I403" s="2396" t="s">
        <v>202</v>
      </c>
      <c r="J403" s="2398"/>
      <c r="K403" s="2396" t="s">
        <v>1646</v>
      </c>
      <c r="L403" s="2397"/>
      <c r="M403" s="2397"/>
      <c r="N403" s="222"/>
      <c r="O403" s="222"/>
      <c r="P403" s="676"/>
      <c r="R403" s="222"/>
    </row>
    <row r="404" spans="1:18" s="213" customFormat="1" ht="150" customHeight="1" x14ac:dyDescent="0.25">
      <c r="A404" s="566"/>
      <c r="B404" s="1954"/>
      <c r="C404" s="1954"/>
      <c r="D404" s="1959" t="s">
        <v>129</v>
      </c>
      <c r="E404" s="1959" t="s">
        <v>1645</v>
      </c>
      <c r="F404" s="1959" t="s">
        <v>129</v>
      </c>
      <c r="G404" s="1959" t="s">
        <v>1645</v>
      </c>
      <c r="H404" s="1959" t="s">
        <v>1645</v>
      </c>
      <c r="I404" s="1959" t="s">
        <v>129</v>
      </c>
      <c r="J404" s="1959" t="s">
        <v>1645</v>
      </c>
      <c r="K404" s="2068"/>
      <c r="L404" s="1959" t="s">
        <v>129</v>
      </c>
      <c r="M404" s="1947" t="s">
        <v>1645</v>
      </c>
      <c r="N404" s="222"/>
      <c r="O404" s="222"/>
      <c r="P404" s="676"/>
      <c r="R404" s="222"/>
    </row>
    <row r="405" spans="1:18" s="213" customFormat="1" ht="15" customHeight="1" x14ac:dyDescent="0.25">
      <c r="A405" s="566"/>
      <c r="B405" s="1940" t="s">
        <v>1647</v>
      </c>
      <c r="C405" s="1948"/>
      <c r="D405" s="1949" t="str">
        <f>IF(AND(ISNUMBER(D406), ISNUMBER(D421)), D406+D421, "")</f>
        <v/>
      </c>
      <c r="E405" s="1949" t="str">
        <f t="shared" ref="E405:M405" si="94">IF(AND(ISNUMBER(E406), ISNUMBER(E421)), E406+E421, "")</f>
        <v/>
      </c>
      <c r="F405" s="1949" t="str">
        <f t="shared" si="94"/>
        <v/>
      </c>
      <c r="G405" s="1949" t="str">
        <f t="shared" si="94"/>
        <v/>
      </c>
      <c r="H405" s="1949" t="str">
        <f t="shared" si="94"/>
        <v/>
      </c>
      <c r="I405" s="1949" t="str">
        <f t="shared" si="94"/>
        <v/>
      </c>
      <c r="J405" s="1949" t="str">
        <f t="shared" si="94"/>
        <v/>
      </c>
      <c r="K405" s="1949" t="str">
        <f t="shared" si="94"/>
        <v/>
      </c>
      <c r="L405" s="1949" t="str">
        <f t="shared" si="94"/>
        <v/>
      </c>
      <c r="M405" s="2094" t="str">
        <f t="shared" si="94"/>
        <v/>
      </c>
      <c r="N405" s="222"/>
      <c r="O405" s="222"/>
      <c r="P405" s="676"/>
      <c r="R405" s="222"/>
    </row>
    <row r="406" spans="1:18" s="438" customFormat="1" ht="15" customHeight="1" x14ac:dyDescent="0.25">
      <c r="A406" s="569"/>
      <c r="B406" s="1942" t="s">
        <v>1250</v>
      </c>
      <c r="C406" s="516"/>
      <c r="D406" s="1950" t="str">
        <f>IF(AND(ISNUMBER(D407), ISNUMBER(D415)), D407+D415, "")</f>
        <v/>
      </c>
      <c r="E406" s="1950" t="str">
        <f t="shared" ref="E406:M406" si="95">IF(AND(ISNUMBER(E407), ISNUMBER(E415)), E407+E415, "")</f>
        <v/>
      </c>
      <c r="F406" s="1950" t="str">
        <f t="shared" si="95"/>
        <v/>
      </c>
      <c r="G406" s="1950" t="str">
        <f t="shared" si="95"/>
        <v/>
      </c>
      <c r="H406" s="1950" t="str">
        <f t="shared" si="95"/>
        <v/>
      </c>
      <c r="I406" s="1950" t="str">
        <f t="shared" si="95"/>
        <v/>
      </c>
      <c r="J406" s="1950" t="str">
        <f t="shared" si="95"/>
        <v/>
      </c>
      <c r="K406" s="1950" t="str">
        <f t="shared" si="95"/>
        <v/>
      </c>
      <c r="L406" s="1950" t="str">
        <f t="shared" si="95"/>
        <v/>
      </c>
      <c r="M406" s="2095" t="str">
        <f t="shared" si="95"/>
        <v/>
      </c>
      <c r="N406" s="213"/>
      <c r="O406" s="213"/>
      <c r="P406" s="750"/>
    </row>
    <row r="407" spans="1:18" s="438" customFormat="1" ht="15" customHeight="1" x14ac:dyDescent="0.25">
      <c r="A407" s="569"/>
      <c r="B407" s="1943" t="s">
        <v>1249</v>
      </c>
      <c r="C407" s="516"/>
      <c r="D407" s="1950" t="str">
        <f>IF(AND(ISNUMBER(D408), ISNUMBER(D409), ISNUMBER(D410), ISNUMBER(D411), ISNUMBER(D412), ISNUMBER(D413), ISNUMBER(D414)), SUM(D408:D414), "")</f>
        <v/>
      </c>
      <c r="E407" s="1950" t="str">
        <f t="shared" ref="E407:M407" si="96">IF(AND(ISNUMBER(E408), ISNUMBER(E409), ISNUMBER(E410), ISNUMBER(E411), ISNUMBER(E412), ISNUMBER(E413), ISNUMBER(E414)), SUM(E408:E414), "")</f>
        <v/>
      </c>
      <c r="F407" s="1950" t="str">
        <f t="shared" si="96"/>
        <v/>
      </c>
      <c r="G407" s="1950" t="str">
        <f t="shared" si="96"/>
        <v/>
      </c>
      <c r="H407" s="1950" t="str">
        <f t="shared" si="96"/>
        <v/>
      </c>
      <c r="I407" s="1950" t="str">
        <f t="shared" si="96"/>
        <v/>
      </c>
      <c r="J407" s="1950" t="str">
        <f t="shared" si="96"/>
        <v/>
      </c>
      <c r="K407" s="1950" t="str">
        <f t="shared" si="96"/>
        <v/>
      </c>
      <c r="L407" s="1950" t="str">
        <f t="shared" si="96"/>
        <v/>
      </c>
      <c r="M407" s="2095" t="str">
        <f t="shared" si="96"/>
        <v/>
      </c>
      <c r="N407" s="213"/>
      <c r="O407" s="213"/>
      <c r="P407" s="750"/>
    </row>
    <row r="408" spans="1:18" s="438" customFormat="1" ht="15" customHeight="1" x14ac:dyDescent="0.25">
      <c r="A408" s="569"/>
      <c r="B408" s="1944" t="s">
        <v>1057</v>
      </c>
      <c r="C408" s="516"/>
      <c r="D408" s="46"/>
      <c r="E408" s="46"/>
      <c r="F408" s="46"/>
      <c r="G408" s="46"/>
      <c r="H408" s="46"/>
      <c r="I408" s="46"/>
      <c r="J408" s="46"/>
      <c r="K408" s="46"/>
      <c r="L408" s="46"/>
      <c r="M408" s="227"/>
      <c r="N408" s="213"/>
      <c r="O408" s="213"/>
      <c r="P408" s="750"/>
    </row>
    <row r="409" spans="1:18" s="438" customFormat="1" ht="15" customHeight="1" x14ac:dyDescent="0.25">
      <c r="A409" s="569"/>
      <c r="B409" s="1944" t="s">
        <v>1648</v>
      </c>
      <c r="C409" s="516"/>
      <c r="D409" s="46"/>
      <c r="E409" s="46"/>
      <c r="F409" s="46"/>
      <c r="G409" s="46"/>
      <c r="H409" s="46"/>
      <c r="I409" s="46"/>
      <c r="J409" s="46"/>
      <c r="K409" s="46"/>
      <c r="L409" s="46"/>
      <c r="M409" s="227"/>
      <c r="N409" s="213"/>
      <c r="O409" s="213"/>
      <c r="P409" s="750"/>
    </row>
    <row r="410" spans="1:18" s="438" customFormat="1" ht="15" customHeight="1" x14ac:dyDescent="0.25">
      <c r="A410" s="569"/>
      <c r="B410" s="1944" t="s">
        <v>1066</v>
      </c>
      <c r="C410" s="516"/>
      <c r="D410" s="46"/>
      <c r="E410" s="46"/>
      <c r="F410" s="46"/>
      <c r="G410" s="46"/>
      <c r="H410" s="46"/>
      <c r="I410" s="46"/>
      <c r="J410" s="46"/>
      <c r="K410" s="46"/>
      <c r="L410" s="46"/>
      <c r="M410" s="227"/>
      <c r="N410" s="213"/>
      <c r="O410" s="213"/>
      <c r="P410" s="750"/>
    </row>
    <row r="411" spans="1:18" s="438" customFormat="1" ht="15" customHeight="1" x14ac:dyDescent="0.25">
      <c r="A411" s="569"/>
      <c r="B411" s="1944" t="s">
        <v>1649</v>
      </c>
      <c r="C411" s="516"/>
      <c r="D411" s="46"/>
      <c r="E411" s="46"/>
      <c r="F411" s="46"/>
      <c r="G411" s="46"/>
      <c r="H411" s="46"/>
      <c r="I411" s="46"/>
      <c r="J411" s="46"/>
      <c r="K411" s="46"/>
      <c r="L411" s="46"/>
      <c r="M411" s="227"/>
      <c r="N411" s="213"/>
      <c r="O411" s="213"/>
      <c r="P411" s="750"/>
    </row>
    <row r="412" spans="1:18" s="438" customFormat="1" ht="15" customHeight="1" x14ac:dyDescent="0.25">
      <c r="A412" s="569"/>
      <c r="B412" s="1944" t="s">
        <v>1650</v>
      </c>
      <c r="C412" s="516"/>
      <c r="D412" s="46"/>
      <c r="E412" s="46"/>
      <c r="F412" s="46"/>
      <c r="G412" s="46"/>
      <c r="H412" s="46"/>
      <c r="I412" s="46"/>
      <c r="J412" s="46"/>
      <c r="K412" s="46"/>
      <c r="L412" s="46"/>
      <c r="M412" s="227"/>
      <c r="N412" s="213"/>
      <c r="O412" s="213"/>
      <c r="P412" s="750"/>
    </row>
    <row r="413" spans="1:18" s="438" customFormat="1" ht="15" customHeight="1" x14ac:dyDescent="0.25">
      <c r="A413" s="569"/>
      <c r="B413" s="1944" t="s">
        <v>1062</v>
      </c>
      <c r="C413" s="516"/>
      <c r="D413" s="46"/>
      <c r="E413" s="46"/>
      <c r="F413" s="46"/>
      <c r="G413" s="46"/>
      <c r="H413" s="46"/>
      <c r="I413" s="46"/>
      <c r="J413" s="46"/>
      <c r="K413" s="46"/>
      <c r="L413" s="46"/>
      <c r="M413" s="227"/>
      <c r="N413" s="213"/>
      <c r="O413" s="213"/>
      <c r="P413" s="750"/>
    </row>
    <row r="414" spans="1:18" s="438" customFormat="1" ht="15" customHeight="1" x14ac:dyDescent="0.25">
      <c r="A414" s="569"/>
      <c r="B414" s="1944" t="s">
        <v>1063</v>
      </c>
      <c r="C414" s="516"/>
      <c r="D414" s="46"/>
      <c r="E414" s="46"/>
      <c r="F414" s="46"/>
      <c r="G414" s="46"/>
      <c r="H414" s="46"/>
      <c r="I414" s="46"/>
      <c r="J414" s="46"/>
      <c r="K414" s="46"/>
      <c r="L414" s="46"/>
      <c r="M414" s="227"/>
      <c r="N414" s="213"/>
      <c r="O414" s="213"/>
      <c r="P414" s="750"/>
    </row>
    <row r="415" spans="1:18" s="438" customFormat="1" ht="15" customHeight="1" x14ac:dyDescent="0.25">
      <c r="A415" s="569"/>
      <c r="B415" s="1943" t="s">
        <v>1251</v>
      </c>
      <c r="C415" s="516"/>
      <c r="D415" s="1950" t="str">
        <f>IF(AND(ISNUMBER(D416), ISNUMBER(D417), ISNUMBER(D420)), D416+D417+D420, "")</f>
        <v/>
      </c>
      <c r="E415" s="1950" t="str">
        <f t="shared" ref="E415:M415" si="97">IF(AND(ISNUMBER(E416), ISNUMBER(E417), ISNUMBER(E420)), E416+E417+E420, "")</f>
        <v/>
      </c>
      <c r="F415" s="1950" t="str">
        <f t="shared" si="97"/>
        <v/>
      </c>
      <c r="G415" s="1950" t="str">
        <f t="shared" si="97"/>
        <v/>
      </c>
      <c r="H415" s="1950" t="str">
        <f t="shared" si="97"/>
        <v/>
      </c>
      <c r="I415" s="1950" t="str">
        <f t="shared" si="97"/>
        <v/>
      </c>
      <c r="J415" s="1950" t="str">
        <f t="shared" si="97"/>
        <v/>
      </c>
      <c r="K415" s="1950" t="str">
        <f t="shared" si="97"/>
        <v/>
      </c>
      <c r="L415" s="1950" t="str">
        <f t="shared" si="97"/>
        <v/>
      </c>
      <c r="M415" s="2095" t="str">
        <f t="shared" si="97"/>
        <v/>
      </c>
      <c r="N415" s="213"/>
      <c r="O415" s="213"/>
      <c r="P415" s="750"/>
    </row>
    <row r="416" spans="1:18" s="438" customFormat="1" ht="15" customHeight="1" x14ac:dyDescent="0.25">
      <c r="A416" s="569"/>
      <c r="B416" s="1944" t="s">
        <v>1456</v>
      </c>
      <c r="C416" s="516"/>
      <c r="D416" s="46"/>
      <c r="E416" s="46"/>
      <c r="F416" s="46"/>
      <c r="G416" s="46"/>
      <c r="H416" s="46"/>
      <c r="I416" s="46"/>
      <c r="J416" s="46"/>
      <c r="K416" s="46"/>
      <c r="L416" s="46"/>
      <c r="M416" s="227"/>
      <c r="N416" s="213"/>
      <c r="O416" s="213"/>
      <c r="P416" s="750"/>
    </row>
    <row r="417" spans="1:16" s="438" customFormat="1" ht="15" customHeight="1" x14ac:dyDescent="0.25">
      <c r="A417" s="569"/>
      <c r="B417" s="1944" t="s">
        <v>1651</v>
      </c>
      <c r="C417" s="516"/>
      <c r="D417" s="1950" t="str">
        <f>IF(AND(ISNUMBER(D418), ISNUMBER(D419)), D418+D419, "")</f>
        <v/>
      </c>
      <c r="E417" s="1950" t="str">
        <f t="shared" ref="E417:M417" si="98">IF(AND(ISNUMBER(E418), ISNUMBER(E419)), E418+E419, "")</f>
        <v/>
      </c>
      <c r="F417" s="1950" t="str">
        <f t="shared" si="98"/>
        <v/>
      </c>
      <c r="G417" s="1950" t="str">
        <f t="shared" si="98"/>
        <v/>
      </c>
      <c r="H417" s="1950" t="str">
        <f t="shared" si="98"/>
        <v/>
      </c>
      <c r="I417" s="1950" t="str">
        <f t="shared" si="98"/>
        <v/>
      </c>
      <c r="J417" s="1950" t="str">
        <f t="shared" si="98"/>
        <v/>
      </c>
      <c r="K417" s="1950" t="str">
        <f t="shared" si="98"/>
        <v/>
      </c>
      <c r="L417" s="1950" t="str">
        <f t="shared" si="98"/>
        <v/>
      </c>
      <c r="M417" s="2095" t="str">
        <f t="shared" si="98"/>
        <v/>
      </c>
      <c r="N417" s="213"/>
      <c r="O417" s="213"/>
      <c r="P417" s="750"/>
    </row>
    <row r="418" spans="1:16" s="438" customFormat="1" ht="15" customHeight="1" x14ac:dyDescent="0.25">
      <c r="A418" s="569"/>
      <c r="B418" s="1945" t="s">
        <v>1652</v>
      </c>
      <c r="C418" s="516"/>
      <c r="D418" s="46"/>
      <c r="E418" s="46"/>
      <c r="F418" s="46"/>
      <c r="G418" s="46"/>
      <c r="H418" s="46"/>
      <c r="I418" s="46"/>
      <c r="J418" s="46"/>
      <c r="K418" s="46"/>
      <c r="L418" s="46"/>
      <c r="M418" s="227"/>
      <c r="N418" s="213"/>
      <c r="O418" s="213"/>
      <c r="P418" s="750"/>
    </row>
    <row r="419" spans="1:16" s="438" customFormat="1" ht="15" customHeight="1" x14ac:dyDescent="0.25">
      <c r="A419" s="569"/>
      <c r="B419" s="1945" t="s">
        <v>1653</v>
      </c>
      <c r="C419" s="516"/>
      <c r="D419" s="46"/>
      <c r="E419" s="46"/>
      <c r="F419" s="46"/>
      <c r="G419" s="46"/>
      <c r="H419" s="46"/>
      <c r="I419" s="46"/>
      <c r="J419" s="46"/>
      <c r="K419" s="46"/>
      <c r="L419" s="46"/>
      <c r="M419" s="227"/>
      <c r="N419" s="213"/>
      <c r="O419" s="213"/>
      <c r="P419" s="750"/>
    </row>
    <row r="420" spans="1:16" s="438" customFormat="1" ht="15" customHeight="1" x14ac:dyDescent="0.25">
      <c r="A420" s="569"/>
      <c r="B420" s="1944" t="s">
        <v>1654</v>
      </c>
      <c r="C420" s="516"/>
      <c r="D420" s="46"/>
      <c r="E420" s="46"/>
      <c r="F420" s="46"/>
      <c r="G420" s="46"/>
      <c r="H420" s="46"/>
      <c r="I420" s="46"/>
      <c r="J420" s="46"/>
      <c r="K420" s="46"/>
      <c r="L420" s="46"/>
      <c r="M420" s="227"/>
      <c r="N420" s="213"/>
      <c r="O420" s="213"/>
      <c r="P420" s="750"/>
    </row>
    <row r="421" spans="1:16" s="438" customFormat="1" ht="15" customHeight="1" x14ac:dyDescent="0.25">
      <c r="A421" s="569"/>
      <c r="B421" s="1942" t="s">
        <v>1253</v>
      </c>
      <c r="C421" s="516"/>
      <c r="D421" s="1950" t="str">
        <f>IF(AND(ISNUMBER(D422), ISNUMBER(D423), ISNUMBER(D424), ISNUMBER(D425), ISNUMBER(D426), ISNUMBER(D427), ISNUMBER(D428)), SUM(D422:D428), "")</f>
        <v/>
      </c>
      <c r="E421" s="1950" t="str">
        <f t="shared" ref="E421:M421" si="99">IF(AND(ISNUMBER(E422), ISNUMBER(E423), ISNUMBER(E424), ISNUMBER(E425), ISNUMBER(E426), ISNUMBER(E427), ISNUMBER(E428)), SUM(E422:E428), "")</f>
        <v/>
      </c>
      <c r="F421" s="1950" t="str">
        <f t="shared" si="99"/>
        <v/>
      </c>
      <c r="G421" s="1950" t="str">
        <f t="shared" si="99"/>
        <v/>
      </c>
      <c r="H421" s="1950" t="str">
        <f t="shared" si="99"/>
        <v/>
      </c>
      <c r="I421" s="1950" t="str">
        <f t="shared" si="99"/>
        <v/>
      </c>
      <c r="J421" s="1950" t="str">
        <f t="shared" si="99"/>
        <v/>
      </c>
      <c r="K421" s="1950" t="str">
        <f t="shared" si="99"/>
        <v/>
      </c>
      <c r="L421" s="1950" t="str">
        <f t="shared" si="99"/>
        <v/>
      </c>
      <c r="M421" s="2095" t="str">
        <f t="shared" si="99"/>
        <v/>
      </c>
      <c r="N421" s="213"/>
      <c r="O421" s="213"/>
      <c r="P421" s="750"/>
    </row>
    <row r="422" spans="1:16" s="438" customFormat="1" ht="15" customHeight="1" x14ac:dyDescent="0.25">
      <c r="A422" s="569"/>
      <c r="B422" s="1943" t="s">
        <v>1057</v>
      </c>
      <c r="C422" s="516"/>
      <c r="D422" s="46"/>
      <c r="E422" s="46"/>
      <c r="F422" s="46"/>
      <c r="G422" s="46"/>
      <c r="H422" s="46"/>
      <c r="I422" s="46"/>
      <c r="J422" s="46"/>
      <c r="K422" s="46"/>
      <c r="L422" s="46"/>
      <c r="M422" s="227"/>
      <c r="N422" s="213"/>
      <c r="O422" s="213"/>
      <c r="P422" s="750"/>
    </row>
    <row r="423" spans="1:16" s="438" customFormat="1" ht="15" customHeight="1" x14ac:dyDescent="0.25">
      <c r="A423" s="569"/>
      <c r="B423" s="1943" t="s">
        <v>1648</v>
      </c>
      <c r="C423" s="516"/>
      <c r="D423" s="46"/>
      <c r="E423" s="46"/>
      <c r="F423" s="46"/>
      <c r="G423" s="46"/>
      <c r="H423" s="46"/>
      <c r="I423" s="46"/>
      <c r="J423" s="46"/>
      <c r="K423" s="46"/>
      <c r="L423" s="46"/>
      <c r="M423" s="227"/>
      <c r="N423" s="213"/>
      <c r="O423" s="213"/>
      <c r="P423" s="750"/>
    </row>
    <row r="424" spans="1:16" s="438" customFormat="1" ht="15" customHeight="1" x14ac:dyDescent="0.25">
      <c r="A424" s="569"/>
      <c r="B424" s="1943" t="s">
        <v>1066</v>
      </c>
      <c r="C424" s="516"/>
      <c r="D424" s="46"/>
      <c r="E424" s="46"/>
      <c r="F424" s="46"/>
      <c r="G424" s="46"/>
      <c r="H424" s="46"/>
      <c r="I424" s="46"/>
      <c r="J424" s="46"/>
      <c r="K424" s="46"/>
      <c r="L424" s="46"/>
      <c r="M424" s="227"/>
      <c r="N424" s="213"/>
      <c r="O424" s="213"/>
      <c r="P424" s="750"/>
    </row>
    <row r="425" spans="1:16" s="438" customFormat="1" ht="15" customHeight="1" x14ac:dyDescent="0.25">
      <c r="A425" s="569"/>
      <c r="B425" s="1943" t="s">
        <v>1649</v>
      </c>
      <c r="C425" s="516"/>
      <c r="D425" s="46"/>
      <c r="E425" s="46"/>
      <c r="F425" s="46"/>
      <c r="G425" s="46"/>
      <c r="H425" s="46"/>
      <c r="I425" s="46"/>
      <c r="J425" s="46"/>
      <c r="K425" s="46"/>
      <c r="L425" s="46"/>
      <c r="M425" s="227"/>
      <c r="N425" s="213"/>
      <c r="O425" s="213"/>
      <c r="P425" s="750"/>
    </row>
    <row r="426" spans="1:16" s="438" customFormat="1" ht="15" customHeight="1" x14ac:dyDescent="0.25">
      <c r="A426" s="569"/>
      <c r="B426" s="1943" t="s">
        <v>1650</v>
      </c>
      <c r="C426" s="516"/>
      <c r="D426" s="46"/>
      <c r="E426" s="46"/>
      <c r="F426" s="46"/>
      <c r="G426" s="46"/>
      <c r="H426" s="46"/>
      <c r="I426" s="46"/>
      <c r="J426" s="46"/>
      <c r="K426" s="46"/>
      <c r="L426" s="46"/>
      <c r="M426" s="227"/>
      <c r="N426" s="213"/>
      <c r="O426" s="213"/>
      <c r="P426" s="750"/>
    </row>
    <row r="427" spans="1:16" s="438" customFormat="1" ht="15" customHeight="1" x14ac:dyDescent="0.25">
      <c r="A427" s="569"/>
      <c r="B427" s="1943" t="s">
        <v>1062</v>
      </c>
      <c r="C427" s="516"/>
      <c r="D427" s="46"/>
      <c r="E427" s="46"/>
      <c r="F427" s="46"/>
      <c r="G427" s="46"/>
      <c r="H427" s="46"/>
      <c r="I427" s="46"/>
      <c r="J427" s="46"/>
      <c r="K427" s="46"/>
      <c r="L427" s="46"/>
      <c r="M427" s="227"/>
      <c r="N427" s="213"/>
      <c r="O427" s="213"/>
      <c r="P427" s="750"/>
    </row>
    <row r="428" spans="1:16" s="438" customFormat="1" ht="15" customHeight="1" x14ac:dyDescent="0.25">
      <c r="A428" s="569"/>
      <c r="B428" s="1946" t="s">
        <v>1063</v>
      </c>
      <c r="C428" s="544"/>
      <c r="D428" s="1939"/>
      <c r="E428" s="1939"/>
      <c r="F428" s="1939"/>
      <c r="G428" s="1939"/>
      <c r="H428" s="1939"/>
      <c r="I428" s="1939"/>
      <c r="J428" s="1939"/>
      <c r="K428" s="1939"/>
      <c r="L428" s="1939"/>
      <c r="M428" s="75"/>
      <c r="N428" s="213"/>
      <c r="O428" s="213"/>
      <c r="P428" s="750"/>
    </row>
    <row r="429" spans="1:16" ht="15" hidden="1" customHeight="1" x14ac:dyDescent="0.25">
      <c r="A429" s="569"/>
      <c r="P429" s="750"/>
    </row>
    <row r="430" spans="1:16" ht="15" hidden="1" customHeight="1" x14ac:dyDescent="0.25">
      <c r="A430" s="569"/>
      <c r="P430" s="750"/>
    </row>
    <row r="431" spans="1:16" ht="15" customHeight="1" x14ac:dyDescent="0.25">
      <c r="A431" s="1590"/>
      <c r="B431" s="625"/>
      <c r="C431" s="625"/>
      <c r="D431" s="625"/>
      <c r="E431" s="625"/>
      <c r="F431" s="625"/>
      <c r="G431" s="625"/>
      <c r="H431" s="625"/>
      <c r="I431" s="625"/>
      <c r="J431" s="625"/>
      <c r="K431" s="625"/>
      <c r="L431" s="625"/>
      <c r="M431" s="625"/>
      <c r="N431" s="625"/>
      <c r="O431" s="625"/>
      <c r="P431" s="1353"/>
    </row>
  </sheetData>
  <customSheetViews>
    <customSheetView guid="{3D2E4C4C-55B0-42AD-9B20-28C028F4BEE7}" scale="75" hiddenRows="1" hiddenColumns="1">
      <pane ySplit="1" topLeftCell="A2" activePane="bottomLeft" state="frozen"/>
      <selection pane="bottomLeft"/>
      <rowBreaks count="9" manualBreakCount="9">
        <brk id="38" max="15" man="1"/>
        <brk id="78" max="15" man="1"/>
        <brk id="114" max="15" man="1"/>
        <brk id="156" max="15" man="1"/>
        <brk id="198" max="15" man="1"/>
        <brk id="231" max="15" man="1"/>
        <brk id="268" max="15" man="1"/>
        <brk id="296" max="15" man="1"/>
        <brk id="338" max="1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45">
    <mergeCell ref="B399:C399"/>
    <mergeCell ref="D402:H402"/>
    <mergeCell ref="I402:M402"/>
    <mergeCell ref="D403:E403"/>
    <mergeCell ref="F403:H403"/>
    <mergeCell ref="I403:J403"/>
    <mergeCell ref="K403:M403"/>
    <mergeCell ref="D394:L394"/>
    <mergeCell ref="L383:L384"/>
    <mergeCell ref="M383:M384"/>
    <mergeCell ref="L381:M382"/>
    <mergeCell ref="B385:B386"/>
    <mergeCell ref="B387:B388"/>
    <mergeCell ref="B389:B390"/>
    <mergeCell ref="J381:J384"/>
    <mergeCell ref="E381:I381"/>
    <mergeCell ref="E382:F382"/>
    <mergeCell ref="E383:F383"/>
    <mergeCell ref="H382:H384"/>
    <mergeCell ref="I382:I384"/>
    <mergeCell ref="C381:C384"/>
    <mergeCell ref="B381:B384"/>
    <mergeCell ref="D381:D384"/>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D337:E338 D341:E342 D345:E346 D357:E358 D304:F305 D309:F310 D313:F314 D317:F318 D321:F322 D325:F326 D329:F330 D333:F334 D349:F350 F353:F354 D361:F362 D369:F370 F365:F366 F373:F374 D377:E378 D396:L396 D408:M414 D416:M416 D418:M420 D422:M428">
    <cfRule type="cellIs" dxfId="48" priority="106" stopIfTrue="1" operator="lessThan">
      <formula>0</formula>
    </cfRule>
  </conditionalFormatting>
  <conditionalFormatting sqref="A1:XFD1048576">
    <cfRule type="cellIs" dxfId="47" priority="29" stopIfTrue="1" operator="equal">
      <formula>"Pass"</formula>
    </cfRule>
    <cfRule type="cellIs" dxfId="46" priority="33"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1" manualBreakCount="11">
    <brk id="38" max="15" man="1"/>
    <brk id="78" max="15" man="1"/>
    <brk id="114" max="15" man="1"/>
    <brk id="156" max="15" man="1"/>
    <brk id="198" max="15" man="1"/>
    <brk id="231" max="15" man="1"/>
    <brk id="268" max="15" man="1"/>
    <brk id="296" max="15" man="1"/>
    <brk id="338" max="15" man="1"/>
    <brk id="379" max="15" man="1"/>
    <brk id="400" max="15" man="1"/>
  </rowBreaks>
  <ignoredErrors>
    <ignoredError sqref="L277:O278 N294:O294 H255:O256 D84 D6:D8 D33:D35 D249 D71:D72 E39 E251 D11 E9 E73 E85 H267:N267 H261:O261 I257:O260 I262:O266 D41: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7 E249 E71:E72 E10:E18 E40:E47 E48 E121:E126 E88 E127:E132 E133:E138 E139:E144 E145 E151:E156 E157:E162 E163:E168 E169:E174 E175:E180 E181:E186 E187:E192 E193:E198 E199:E204 E89:E93 E211 E146:E150 F39:G39 F251:G251 F9:K9 F73:K73 F85:G85 F76:K76 F86:G86 F87:G87 F84:G84 F6:N6 F36:N37 F249:G249 F71:N71 F10:N10 F40:N40 F121:G126 F88:G88 F127:G132 F133:G138 F139:G144 F145:G145 F151:G156 F157:G162 F163:G168 F169:G174 F175:G180 F181:G186 F187:G192 F193:G198 F199:G204 F89:G93 F211:G211 F146:G150 N9 F12:N13 F11:K11 N11 F17:N18 F14:K14 N14 F15:K15 N15 F16:K16 N16 F25:N25 F21:K21 N21 F22:K22 N22 F23:K23 N23 F30: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D13:D16 D20:D23 E20:E23 F20:N20 G19:N19 D25:D28 E25:E28 G24:N24 E30:E31 G29:N29 G38:N38 F8:N8 G7:N7" emptyCellReference="1"/>
    <ignoredError sqref="L285:O287 N283:O283 N284:O284 L293:M293 N292:O292 N288:O288 N289:O289 N290:O290 N291:O291 O293" formula="1"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C000"/>
  </sheetPr>
  <dimension ref="A1:DH176"/>
  <sheetViews>
    <sheetView zoomScale="75" zoomScaleNormal="75" workbookViewId="0">
      <pane xSplit="2" ySplit="1" topLeftCell="C2" activePane="bottomRight" state="frozen"/>
      <selection activeCell="V16" sqref="V16"/>
      <selection pane="topRight" activeCell="V16" sqref="V16"/>
      <selection pane="bottomLeft" activeCell="V16" sqref="V16"/>
      <selection pane="bottomRight"/>
    </sheetView>
  </sheetViews>
  <sheetFormatPr defaultColWidth="0" defaultRowHeight="0" customHeight="1" zeroHeight="1" x14ac:dyDescent="0.25"/>
  <cols>
    <col min="1" max="1" width="1.85546875" style="812" customWidth="1"/>
    <col min="2" max="2" width="70.85546875" style="339" customWidth="1"/>
    <col min="3" max="34" width="16.85546875" style="339" customWidth="1"/>
    <col min="35" max="35" width="1.85546875" style="339" customWidth="1"/>
    <col min="36" max="36" width="0" style="339" hidden="1" customWidth="1"/>
    <col min="37" max="16384" width="6.140625" style="339" hidden="1"/>
  </cols>
  <sheetData>
    <row r="1" spans="1:112" s="1636" customFormat="1" ht="30" customHeight="1" x14ac:dyDescent="0.55000000000000004">
      <c r="A1" s="1629" t="s">
        <v>1624</v>
      </c>
      <c r="B1" s="1630"/>
      <c r="C1" s="1596"/>
      <c r="D1" s="1596"/>
      <c r="E1" s="1567" t="str">
        <f>CONCATENATE("Reporting unit: ", 'General Info'!$C$7, " ", 'General Info'!$C$5)</f>
        <v xml:space="preserve">Reporting unit: 1 </v>
      </c>
      <c r="F1" s="1567"/>
      <c r="G1" s="1567"/>
      <c r="H1" s="1596"/>
      <c r="I1" s="1596"/>
      <c r="J1" s="1596"/>
      <c r="K1" s="1596"/>
      <c r="L1" s="1596"/>
      <c r="M1" s="1596"/>
      <c r="N1" s="1596"/>
      <c r="O1" s="1596"/>
      <c r="P1" s="1596"/>
      <c r="Q1" s="1596"/>
      <c r="R1" s="1596"/>
      <c r="S1" s="1596"/>
      <c r="T1" s="1596"/>
      <c r="U1" s="1596"/>
      <c r="V1" s="1596"/>
      <c r="W1" s="1596"/>
      <c r="X1" s="1596"/>
      <c r="Y1" s="1596"/>
      <c r="Z1" s="1596"/>
      <c r="AA1" s="1596"/>
      <c r="AB1" s="1596"/>
      <c r="AC1" s="1596"/>
      <c r="AD1" s="1596"/>
      <c r="AE1" s="1596"/>
      <c r="AF1" s="1596"/>
      <c r="AG1" s="1596"/>
      <c r="AH1" s="1596"/>
      <c r="AI1" s="1417"/>
    </row>
    <row r="2" spans="1:112" ht="15" customHeight="1" x14ac:dyDescent="0.25">
      <c r="N2" s="730"/>
      <c r="O2" s="730"/>
      <c r="P2" s="730"/>
      <c r="Q2" s="730"/>
      <c r="R2" s="730"/>
      <c r="S2" s="730"/>
      <c r="T2" s="730"/>
      <c r="U2" s="730"/>
      <c r="V2" s="730"/>
      <c r="W2" s="730"/>
      <c r="X2" s="730"/>
      <c r="Y2" s="730"/>
      <c r="Z2" s="730"/>
      <c r="AA2" s="730"/>
      <c r="AB2" s="730"/>
      <c r="AC2" s="730"/>
      <c r="AD2" s="730"/>
      <c r="AE2" s="730"/>
      <c r="AF2" s="730"/>
      <c r="AG2" s="730"/>
      <c r="AH2" s="730"/>
      <c r="AI2" s="811"/>
    </row>
    <row r="3" spans="1:112" ht="30" customHeight="1" x14ac:dyDescent="0.25">
      <c r="B3" s="1640" t="s">
        <v>1613</v>
      </c>
      <c r="C3" s="1641"/>
      <c r="D3" s="1642"/>
      <c r="E3" s="1642"/>
      <c r="F3" s="1642"/>
      <c r="G3" s="1642"/>
      <c r="H3" s="1642"/>
      <c r="I3" s="1642"/>
      <c r="J3" s="1642"/>
      <c r="K3" s="1642"/>
      <c r="T3" s="730"/>
      <c r="U3" s="730"/>
      <c r="V3" s="730"/>
      <c r="W3" s="730"/>
      <c r="X3" s="730"/>
      <c r="Y3" s="730"/>
      <c r="Z3" s="730"/>
      <c r="AA3" s="730"/>
      <c r="AB3" s="730"/>
      <c r="AC3" s="730"/>
      <c r="AD3" s="730"/>
      <c r="AE3" s="730"/>
      <c r="AF3" s="730"/>
      <c r="AG3" s="730"/>
      <c r="AH3" s="730"/>
      <c r="AI3" s="730"/>
      <c r="AJ3" s="730"/>
      <c r="AK3" s="730"/>
      <c r="AL3" s="730"/>
      <c r="AM3" s="730"/>
      <c r="AN3" s="730"/>
      <c r="AO3" s="730"/>
      <c r="AP3" s="730"/>
      <c r="AQ3" s="730"/>
      <c r="AR3" s="730"/>
      <c r="AS3" s="730"/>
      <c r="AT3" s="730"/>
      <c r="AU3" s="730"/>
      <c r="AV3" s="730"/>
      <c r="AW3" s="730"/>
      <c r="AX3" s="730"/>
      <c r="AY3" s="730"/>
      <c r="AZ3" s="730"/>
      <c r="BA3" s="730"/>
      <c r="BB3" s="730"/>
      <c r="BC3" s="730"/>
      <c r="BD3" s="730"/>
      <c r="BE3" s="730"/>
      <c r="BF3" s="730"/>
      <c r="BG3" s="730"/>
      <c r="BH3" s="730"/>
      <c r="BI3" s="730"/>
      <c r="BJ3" s="730"/>
      <c r="BK3" s="730"/>
      <c r="BL3" s="730"/>
      <c r="BM3" s="730"/>
      <c r="BN3" s="730"/>
      <c r="BO3" s="730"/>
      <c r="BP3" s="730"/>
      <c r="BQ3" s="730"/>
      <c r="BR3" s="730"/>
      <c r="BS3" s="730"/>
      <c r="BT3" s="730"/>
      <c r="BU3" s="730"/>
      <c r="BV3" s="730"/>
      <c r="BW3" s="730"/>
      <c r="BX3" s="730"/>
      <c r="BY3" s="730"/>
      <c r="BZ3" s="730"/>
      <c r="CA3" s="213"/>
      <c r="CB3" s="213"/>
      <c r="CC3" s="213"/>
      <c r="CD3" s="213"/>
      <c r="CE3" s="213"/>
      <c r="CF3" s="213"/>
      <c r="DH3" s="1156"/>
    </row>
    <row r="4" spans="1:112" ht="15" customHeight="1" x14ac:dyDescent="0.25">
      <c r="B4" s="1770"/>
      <c r="C4" s="1771" t="s">
        <v>51</v>
      </c>
      <c r="D4" s="1772" t="s">
        <v>1036</v>
      </c>
      <c r="E4" s="1645"/>
      <c r="F4" s="1645"/>
      <c r="G4" s="1645"/>
      <c r="H4" s="1645"/>
      <c r="I4" s="1645"/>
      <c r="J4" s="1645"/>
      <c r="K4" s="1645"/>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c r="AU4" s="730"/>
      <c r="AV4" s="730"/>
      <c r="AW4" s="730"/>
      <c r="AX4" s="730"/>
      <c r="AY4" s="730"/>
      <c r="AZ4" s="730"/>
      <c r="BA4" s="730"/>
      <c r="BB4" s="730"/>
      <c r="BC4" s="730"/>
      <c r="BD4" s="730"/>
      <c r="BE4" s="730"/>
      <c r="BF4" s="730"/>
      <c r="BG4" s="730"/>
      <c r="BH4" s="730"/>
      <c r="BI4" s="730"/>
      <c r="BJ4" s="730"/>
      <c r="BK4" s="730"/>
      <c r="BL4" s="730"/>
      <c r="BM4" s="730"/>
      <c r="BN4" s="730"/>
      <c r="BO4" s="730"/>
      <c r="BP4" s="730"/>
      <c r="BQ4" s="730"/>
      <c r="BR4" s="730"/>
      <c r="BS4" s="730"/>
      <c r="BT4" s="730"/>
      <c r="BU4" s="730"/>
      <c r="BV4" s="730"/>
      <c r="BW4" s="730"/>
      <c r="BX4" s="730"/>
      <c r="BY4" s="730"/>
      <c r="BZ4" s="730"/>
      <c r="CA4" s="213"/>
      <c r="CB4" s="213"/>
      <c r="CC4" s="213"/>
      <c r="CD4" s="213"/>
      <c r="CE4" s="213"/>
      <c r="CF4" s="213"/>
      <c r="DH4" s="1156"/>
    </row>
    <row r="5" spans="1:112" ht="15" customHeight="1" x14ac:dyDescent="0.25">
      <c r="B5" s="1650" t="str">
        <f>'General Info'!$B11</f>
        <v>Standardised approach</v>
      </c>
      <c r="C5" s="1651" t="str">
        <f>IF(ISBLANK('General Info'!$C11),"",'General Info'!$C11)</f>
        <v/>
      </c>
      <c r="D5" s="1652" t="str">
        <f>IF(C$5="Yes",IF(AND(C$8="No",C$9="No"),"Only SA exposures, please fill in only this worksheet.","Partial use: please fill in this worksheet and the worksheet for IRB exposures"), IF(AND(C$8="No", C$9="No"), "No SA/IRB exposures, please check General Info", "No SA exposures, please leave this worksheet empty"))</f>
        <v>No SA exposures, please leave this worksheet empty</v>
      </c>
      <c r="E5" s="1657"/>
      <c r="F5" s="1657"/>
      <c r="G5" s="1657"/>
      <c r="H5" s="1657"/>
      <c r="I5" s="1657"/>
      <c r="J5" s="1657"/>
      <c r="K5" s="1657"/>
      <c r="T5" s="730"/>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c r="AT5" s="730"/>
      <c r="AU5" s="730"/>
      <c r="AV5" s="730"/>
      <c r="AW5" s="730"/>
      <c r="AX5" s="730"/>
      <c r="AY5" s="730"/>
      <c r="AZ5" s="730"/>
      <c r="BA5" s="730"/>
      <c r="BB5" s="730"/>
      <c r="BC5" s="730"/>
      <c r="BD5" s="730"/>
      <c r="BH5" s="730"/>
      <c r="BI5" s="730"/>
      <c r="BJ5" s="730"/>
      <c r="BK5" s="730"/>
      <c r="BL5" s="730"/>
      <c r="BM5" s="730"/>
      <c r="BN5" s="730"/>
      <c r="BO5" s="730"/>
      <c r="BP5" s="730"/>
      <c r="BQ5" s="730"/>
      <c r="BR5" s="730"/>
      <c r="BS5" s="730"/>
      <c r="BT5" s="730"/>
      <c r="BU5" s="730"/>
      <c r="BV5" s="730"/>
      <c r="BW5" s="730"/>
      <c r="BX5" s="730"/>
      <c r="BY5" s="730"/>
      <c r="BZ5" s="730"/>
      <c r="CA5" s="213"/>
      <c r="CB5" s="213"/>
      <c r="CC5" s="213"/>
      <c r="CD5" s="213"/>
      <c r="CE5" s="213"/>
      <c r="CF5" s="213"/>
      <c r="DH5" s="1156"/>
    </row>
    <row r="6" spans="1:112" ht="15" customHeight="1" x14ac:dyDescent="0.25">
      <c r="B6" s="1650" t="str">
        <f>Parameters!B111</f>
        <v>External ratings allowed</v>
      </c>
      <c r="C6" s="1651" t="str">
        <f>IF(ISBLANK(Parameters!$F111), "", Parameters!$F111)</f>
        <v>No</v>
      </c>
      <c r="D6" s="1652" t="str">
        <f>IF(C5="Yes", IF(C6="No", "Please complete in the panel A1 data under SCRA and Corporates-rating not allowed", "Please compete in panel A1 information under ECRA and Corporates-rating allowed"), "No SA exposures, please check General Info")</f>
        <v>No SA exposures, please check General Info</v>
      </c>
      <c r="E6" s="1657"/>
      <c r="F6" s="1657"/>
      <c r="G6" s="1657"/>
      <c r="H6" s="1657"/>
      <c r="I6" s="1657"/>
      <c r="J6" s="1657"/>
      <c r="K6" s="1657"/>
      <c r="T6" s="730"/>
      <c r="U6" s="730"/>
      <c r="V6" s="730"/>
      <c r="W6" s="730"/>
      <c r="X6" s="730"/>
      <c r="Y6" s="730"/>
      <c r="Z6" s="730"/>
      <c r="AA6" s="730"/>
      <c r="AB6" s="730"/>
      <c r="AC6" s="730"/>
      <c r="AD6" s="730"/>
      <c r="AE6" s="730"/>
      <c r="AF6" s="730"/>
      <c r="AG6" s="730"/>
      <c r="AH6" s="730"/>
      <c r="AI6" s="730"/>
      <c r="AJ6" s="730"/>
      <c r="AK6" s="730"/>
      <c r="AL6" s="730"/>
      <c r="AM6" s="730"/>
      <c r="AN6" s="730"/>
      <c r="AO6" s="730"/>
      <c r="AP6" s="730"/>
      <c r="AQ6" s="730"/>
      <c r="AR6" s="730"/>
      <c r="AS6" s="730"/>
      <c r="AT6" s="730"/>
      <c r="AU6" s="730"/>
      <c r="AV6" s="730"/>
      <c r="AW6" s="730"/>
      <c r="AX6" s="730"/>
      <c r="AY6" s="730"/>
      <c r="AZ6" s="730"/>
      <c r="BA6" s="730"/>
      <c r="BB6" s="730"/>
      <c r="BC6" s="730"/>
      <c r="BD6" s="730"/>
      <c r="BH6" s="730"/>
      <c r="BI6" s="730"/>
      <c r="BJ6" s="730"/>
      <c r="BK6" s="730"/>
      <c r="BL6" s="730"/>
      <c r="BM6" s="730"/>
      <c r="BN6" s="730"/>
      <c r="BO6" s="730"/>
      <c r="BP6" s="730"/>
      <c r="BQ6" s="730"/>
      <c r="BR6" s="730"/>
      <c r="BS6" s="730"/>
      <c r="BT6" s="730"/>
      <c r="BU6" s="730"/>
      <c r="BV6" s="730"/>
      <c r="BW6" s="730"/>
      <c r="BX6" s="730"/>
      <c r="BY6" s="730"/>
      <c r="BZ6" s="730"/>
      <c r="CA6" s="213"/>
      <c r="CB6" s="213"/>
      <c r="CC6" s="213"/>
      <c r="CD6" s="213"/>
      <c r="CE6" s="213"/>
      <c r="CF6" s="213"/>
      <c r="DH6" s="1156"/>
    </row>
    <row r="7" spans="1:112" ht="15" customHeight="1" x14ac:dyDescent="0.25">
      <c r="B7" s="1650" t="str">
        <f>Parameters!B112</f>
        <v>Loan splitting approach</v>
      </c>
      <c r="C7" s="1651" t="str">
        <f>IF(ISBLANK(Parameters!$F112), "", Parameters!$F112)</f>
        <v>Yes</v>
      </c>
      <c r="D7" s="1652" t="str">
        <f>IF(C5="Yes", IF(C7="No", "Please complete in panel A1 rows referring to the whole loan appraoch ", "Please compete in panel A1 rows referring to the loan splitting approach"), "No SA exposures, please check General Info")</f>
        <v>No SA exposures, please check General Info</v>
      </c>
      <c r="E7" s="1657"/>
      <c r="F7" s="1657"/>
      <c r="G7" s="1657"/>
      <c r="H7" s="1657"/>
      <c r="I7" s="1657"/>
      <c r="J7" s="1657"/>
      <c r="K7" s="1657"/>
      <c r="T7" s="730"/>
      <c r="U7" s="730"/>
      <c r="V7" s="730"/>
      <c r="W7" s="730"/>
      <c r="X7" s="730"/>
      <c r="Y7" s="730"/>
      <c r="Z7" s="730"/>
      <c r="AA7" s="730"/>
      <c r="AB7" s="730"/>
      <c r="AC7" s="730"/>
      <c r="AD7" s="730"/>
      <c r="AE7" s="730"/>
      <c r="AF7" s="730"/>
      <c r="AG7" s="730"/>
      <c r="AH7" s="730"/>
      <c r="AI7" s="730"/>
      <c r="AJ7" s="730"/>
      <c r="AK7" s="730"/>
      <c r="AL7" s="730"/>
      <c r="AM7" s="730"/>
      <c r="AN7" s="730"/>
      <c r="AO7" s="730"/>
      <c r="AP7" s="730"/>
      <c r="AQ7" s="730"/>
      <c r="AR7" s="730"/>
      <c r="AS7" s="730"/>
      <c r="AT7" s="730"/>
      <c r="AU7" s="730"/>
      <c r="AV7" s="730"/>
      <c r="AW7" s="730"/>
      <c r="AX7" s="730"/>
      <c r="AY7" s="730"/>
      <c r="AZ7" s="730"/>
      <c r="BA7" s="730"/>
      <c r="BB7" s="730"/>
      <c r="BC7" s="730"/>
      <c r="BD7" s="730"/>
      <c r="BH7" s="730"/>
      <c r="BI7" s="730"/>
      <c r="BJ7" s="730"/>
      <c r="BK7" s="730"/>
      <c r="BL7" s="730"/>
      <c r="BM7" s="730"/>
      <c r="BN7" s="730"/>
      <c r="BO7" s="730"/>
      <c r="BP7" s="730"/>
      <c r="BQ7" s="730"/>
      <c r="BR7" s="730"/>
      <c r="BS7" s="730"/>
      <c r="BT7" s="730"/>
      <c r="BU7" s="730"/>
      <c r="BV7" s="730"/>
      <c r="BW7" s="730"/>
      <c r="BX7" s="730"/>
      <c r="BY7" s="730"/>
      <c r="BZ7" s="730"/>
      <c r="CA7" s="213"/>
      <c r="CB7" s="213"/>
      <c r="CC7" s="213"/>
      <c r="CD7" s="213"/>
      <c r="CE7" s="213"/>
      <c r="CF7" s="213"/>
      <c r="DH7" s="1156"/>
    </row>
    <row r="8" spans="1:112" ht="15" customHeight="1" x14ac:dyDescent="0.25">
      <c r="B8" s="1650" t="str">
        <f>'General Info'!$B12</f>
        <v>FIRB approach</v>
      </c>
      <c r="C8" s="1651" t="str">
        <f>IF(ISBLANK('General Info'!$C12),"",'General Info'!$C12)</f>
        <v/>
      </c>
      <c r="D8" s="1652"/>
      <c r="E8" s="1657"/>
      <c r="F8" s="1657"/>
      <c r="G8" s="1657"/>
      <c r="H8" s="1657"/>
      <c r="I8" s="1657"/>
      <c r="J8" s="1657"/>
      <c r="K8" s="1657"/>
      <c r="T8" s="730"/>
      <c r="U8" s="730"/>
      <c r="V8" s="730"/>
      <c r="W8" s="730"/>
      <c r="X8" s="730"/>
      <c r="Y8" s="730"/>
      <c r="Z8" s="730"/>
      <c r="AA8" s="730"/>
      <c r="AB8" s="730"/>
      <c r="AC8" s="730"/>
      <c r="AD8" s="730"/>
      <c r="AE8" s="730"/>
      <c r="AF8" s="730"/>
      <c r="AG8" s="730"/>
      <c r="AH8" s="730"/>
      <c r="AI8" s="730"/>
      <c r="AJ8" s="730"/>
      <c r="AK8" s="730"/>
      <c r="AL8" s="730"/>
      <c r="AM8" s="730"/>
      <c r="AN8" s="730"/>
      <c r="AO8" s="730"/>
      <c r="AP8" s="730"/>
      <c r="AQ8" s="730"/>
      <c r="AR8" s="730"/>
      <c r="AS8" s="730"/>
      <c r="AT8" s="730"/>
      <c r="AU8" s="730"/>
      <c r="AV8" s="730"/>
      <c r="AW8" s="730"/>
      <c r="AX8" s="730"/>
      <c r="AY8" s="730"/>
      <c r="AZ8" s="730"/>
      <c r="BA8" s="730"/>
      <c r="BB8" s="730"/>
      <c r="BC8" s="730"/>
      <c r="BD8" s="730"/>
      <c r="BH8" s="730"/>
      <c r="BI8" s="730"/>
      <c r="BJ8" s="730"/>
      <c r="BK8" s="730"/>
      <c r="BL8" s="730"/>
      <c r="BM8" s="730"/>
      <c r="BN8" s="730"/>
      <c r="BO8" s="730"/>
      <c r="BP8" s="730"/>
      <c r="BQ8" s="730"/>
      <c r="BR8" s="730"/>
      <c r="BS8" s="730"/>
      <c r="BT8" s="730"/>
      <c r="BU8" s="730"/>
      <c r="BV8" s="730"/>
      <c r="BW8" s="730"/>
      <c r="BX8" s="730"/>
      <c r="BY8" s="730"/>
      <c r="BZ8" s="730"/>
      <c r="CA8" s="213"/>
      <c r="CB8" s="213"/>
      <c r="CC8" s="213"/>
      <c r="CD8" s="213"/>
      <c r="CE8" s="213"/>
      <c r="CF8" s="213"/>
      <c r="DH8" s="1156"/>
    </row>
    <row r="9" spans="1:112" ht="15" customHeight="1" x14ac:dyDescent="0.25">
      <c r="B9" s="1650" t="str">
        <f>'General Info'!$B13</f>
        <v>AIRB approach</v>
      </c>
      <c r="C9" s="1651" t="str">
        <f>IF(ISBLANK('General Info'!$C13),"",'General Info'!$C13)</f>
        <v/>
      </c>
      <c r="D9" s="1652"/>
      <c r="E9" s="1657"/>
      <c r="F9" s="1657"/>
      <c r="G9" s="1657"/>
      <c r="H9" s="1657"/>
      <c r="I9" s="1657"/>
      <c r="J9" s="1657"/>
      <c r="K9" s="1657"/>
      <c r="T9" s="730"/>
      <c r="U9" s="730"/>
      <c r="V9" s="730"/>
      <c r="W9" s="730"/>
      <c r="X9" s="730"/>
      <c r="Y9" s="730"/>
      <c r="Z9" s="730"/>
      <c r="AA9" s="730"/>
      <c r="AB9" s="730"/>
      <c r="AC9" s="730"/>
      <c r="AD9" s="730"/>
      <c r="AE9" s="730"/>
      <c r="AF9" s="730"/>
      <c r="AG9" s="730"/>
      <c r="AH9" s="730"/>
      <c r="AI9" s="730"/>
      <c r="AJ9" s="730"/>
      <c r="AK9" s="730"/>
      <c r="AL9" s="730"/>
      <c r="AM9" s="730"/>
      <c r="AN9" s="730"/>
      <c r="AO9" s="730"/>
      <c r="AP9" s="730"/>
      <c r="AQ9" s="730"/>
      <c r="AR9" s="730"/>
      <c r="AS9" s="730"/>
      <c r="AT9" s="730"/>
      <c r="AU9" s="730"/>
      <c r="AV9" s="730"/>
      <c r="AW9" s="730"/>
      <c r="AX9" s="730"/>
      <c r="AY9" s="730"/>
      <c r="AZ9" s="730"/>
      <c r="BA9" s="730"/>
      <c r="BB9" s="730"/>
      <c r="BC9" s="730"/>
      <c r="BD9" s="730"/>
      <c r="BH9" s="730"/>
      <c r="BI9" s="730"/>
      <c r="BJ9" s="730"/>
      <c r="BK9" s="730"/>
      <c r="BL9" s="730"/>
      <c r="BM9" s="730"/>
      <c r="BN9" s="730"/>
      <c r="BO9" s="730"/>
      <c r="BP9" s="730"/>
      <c r="BQ9" s="730"/>
      <c r="BR9" s="730"/>
      <c r="BS9" s="730"/>
      <c r="BT9" s="730"/>
      <c r="BU9" s="730"/>
      <c r="BV9" s="730"/>
      <c r="BW9" s="730"/>
      <c r="BX9" s="730"/>
      <c r="BY9" s="730"/>
      <c r="BZ9" s="730"/>
      <c r="CA9" s="213"/>
      <c r="CB9" s="213"/>
      <c r="CC9" s="213"/>
      <c r="CD9" s="213"/>
      <c r="CE9" s="213"/>
      <c r="CF9" s="213"/>
      <c r="DH9" s="1156"/>
    </row>
    <row r="10" spans="1:112" ht="15" customHeight="1" x14ac:dyDescent="0.25">
      <c r="B10" s="1653" t="str">
        <f>'General Info'!$B15</f>
        <v>Slotting approach for specialised lending</v>
      </c>
      <c r="C10" s="1654" t="str">
        <f>IF(ISBLANK('General Info'!$C15),"",'General Info'!$C15)</f>
        <v/>
      </c>
      <c r="D10" s="1655"/>
      <c r="E10" s="1658"/>
      <c r="F10" s="1658"/>
      <c r="G10" s="1658"/>
      <c r="H10" s="1658"/>
      <c r="I10" s="1658"/>
      <c r="J10" s="1658"/>
      <c r="K10" s="1658"/>
      <c r="T10" s="730"/>
      <c r="U10" s="730"/>
      <c r="V10" s="730"/>
      <c r="W10" s="730"/>
      <c r="X10" s="730"/>
      <c r="Y10" s="730"/>
      <c r="Z10" s="730"/>
      <c r="AA10" s="730"/>
      <c r="AB10" s="730"/>
      <c r="AC10" s="730"/>
      <c r="AD10" s="730"/>
      <c r="AE10" s="730"/>
      <c r="AF10" s="730"/>
      <c r="AG10" s="730"/>
      <c r="AH10" s="730"/>
      <c r="AI10" s="730"/>
      <c r="AJ10" s="730"/>
      <c r="AK10" s="730"/>
      <c r="AL10" s="730"/>
      <c r="AM10" s="730"/>
      <c r="AN10" s="730"/>
      <c r="AO10" s="730"/>
      <c r="AP10" s="730"/>
      <c r="AQ10" s="730"/>
      <c r="AR10" s="730"/>
      <c r="AS10" s="730"/>
      <c r="AT10" s="730"/>
      <c r="AU10" s="730"/>
      <c r="AV10" s="730"/>
      <c r="AW10" s="730"/>
      <c r="AX10" s="730"/>
      <c r="AY10" s="730"/>
      <c r="AZ10" s="730"/>
      <c r="BA10" s="730"/>
      <c r="BB10" s="730"/>
      <c r="BC10" s="730"/>
      <c r="BD10" s="730"/>
      <c r="BH10" s="730"/>
      <c r="BI10" s="730"/>
      <c r="BJ10" s="730"/>
      <c r="BK10" s="730"/>
      <c r="BL10" s="730"/>
      <c r="BM10" s="730"/>
      <c r="BN10" s="730"/>
      <c r="BO10" s="730"/>
      <c r="BP10" s="730"/>
      <c r="BQ10" s="730"/>
      <c r="BR10" s="730"/>
      <c r="BS10" s="730"/>
      <c r="BT10" s="730"/>
      <c r="BU10" s="730"/>
      <c r="BV10" s="730"/>
      <c r="BW10" s="730"/>
      <c r="BX10" s="730"/>
      <c r="BY10" s="730"/>
      <c r="BZ10" s="730"/>
      <c r="CA10" s="213"/>
      <c r="CB10" s="213"/>
      <c r="CC10" s="213"/>
      <c r="CD10" s="213"/>
      <c r="CE10" s="213"/>
      <c r="CF10" s="213"/>
      <c r="DH10" s="1156"/>
    </row>
    <row r="11" spans="1:112" ht="15" customHeight="1" x14ac:dyDescent="0.25">
      <c r="N11" s="730"/>
      <c r="O11" s="730"/>
      <c r="P11" s="730"/>
      <c r="Q11" s="730"/>
      <c r="R11" s="730"/>
      <c r="S11" s="730"/>
      <c r="T11" s="730"/>
      <c r="U11" s="730"/>
      <c r="V11" s="730"/>
      <c r="W11" s="730"/>
      <c r="X11" s="730"/>
      <c r="Y11" s="730"/>
      <c r="Z11" s="730"/>
      <c r="AA11" s="730"/>
      <c r="AB11" s="731"/>
      <c r="AC11" s="731"/>
      <c r="AD11" s="731"/>
      <c r="AE11" s="731"/>
      <c r="AF11" s="731"/>
      <c r="AG11" s="731"/>
      <c r="AH11" s="731"/>
      <c r="AI11" s="811"/>
    </row>
    <row r="12" spans="1:112" s="1636" customFormat="1" ht="55.5" customHeight="1" x14ac:dyDescent="0.25">
      <c r="A12" s="1441" t="s">
        <v>1414</v>
      </c>
      <c r="B12" s="1575"/>
      <c r="F12" s="1761"/>
      <c r="Q12" s="1761"/>
      <c r="X12" s="1762"/>
      <c r="Y12" s="1762"/>
      <c r="AA12" s="1761"/>
      <c r="AI12" s="1145"/>
    </row>
    <row r="13" spans="1:112" s="730" customFormat="1" ht="55.5" customHeight="1" x14ac:dyDescent="0.25">
      <c r="A13" s="746" t="s">
        <v>1196</v>
      </c>
      <c r="B13" s="439"/>
      <c r="W13" s="1558"/>
      <c r="X13" s="1558"/>
      <c r="Y13" s="1558"/>
      <c r="AI13" s="811"/>
    </row>
    <row r="14" spans="1:112" s="730" customFormat="1" ht="15" customHeight="1" x14ac:dyDescent="0.25">
      <c r="A14" s="812"/>
      <c r="B14" s="2217" t="s">
        <v>1037</v>
      </c>
      <c r="C14" s="2443" t="s">
        <v>1326</v>
      </c>
      <c r="D14" s="2444"/>
      <c r="E14" s="2444"/>
      <c r="F14" s="2444"/>
      <c r="G14" s="2444"/>
      <c r="H14" s="2444"/>
      <c r="I14" s="2444"/>
      <c r="J14" s="2444"/>
      <c r="K14" s="2444"/>
      <c r="L14" s="2444"/>
      <c r="M14" s="2444"/>
      <c r="N14" s="2444"/>
      <c r="O14" s="2444"/>
      <c r="P14" s="2445"/>
      <c r="Q14" s="2413" t="s">
        <v>1327</v>
      </c>
      <c r="R14" s="2414"/>
      <c r="S14" s="2414"/>
      <c r="T14" s="2414"/>
      <c r="U14" s="2414"/>
      <c r="V14" s="2414"/>
      <c r="W14" s="2414"/>
      <c r="X14" s="2414"/>
      <c r="Y14" s="2414"/>
      <c r="Z14" s="2414"/>
      <c r="AA14" s="2414"/>
      <c r="AB14" s="2414"/>
      <c r="AC14" s="2415"/>
      <c r="AD14" s="2403" t="s">
        <v>512</v>
      </c>
      <c r="AE14" s="2404"/>
      <c r="AF14" s="2411" t="s">
        <v>1126</v>
      </c>
      <c r="AG14" s="2412"/>
      <c r="AH14" s="2412"/>
      <c r="AI14" s="811"/>
    </row>
    <row r="15" spans="1:112" s="730" customFormat="1" ht="30" customHeight="1" x14ac:dyDescent="0.25">
      <c r="A15" s="812"/>
      <c r="B15" s="2217"/>
      <c r="C15" s="2440" t="s">
        <v>1038</v>
      </c>
      <c r="D15" s="2440"/>
      <c r="E15" s="2440"/>
      <c r="F15" s="2440"/>
      <c r="G15" s="2440"/>
      <c r="H15" s="2441"/>
      <c r="I15" s="2421" t="s">
        <v>1039</v>
      </c>
      <c r="J15" s="2408" t="s">
        <v>43</v>
      </c>
      <c r="K15" s="2448"/>
      <c r="L15" s="2448"/>
      <c r="M15" s="2449"/>
      <c r="N15" s="2416" t="s">
        <v>911</v>
      </c>
      <c r="O15" s="2446" t="s">
        <v>1040</v>
      </c>
      <c r="P15" s="2447"/>
      <c r="Q15" s="2418" t="s">
        <v>1038</v>
      </c>
      <c r="R15" s="2419"/>
      <c r="S15" s="2419"/>
      <c r="T15" s="2419"/>
      <c r="U15" s="2419"/>
      <c r="V15" s="2420"/>
      <c r="W15" s="2416" t="s">
        <v>1039</v>
      </c>
      <c r="X15" s="2405" t="s">
        <v>43</v>
      </c>
      <c r="Y15" s="2406"/>
      <c r="Z15" s="2406"/>
      <c r="AA15" s="2282"/>
      <c r="AB15" s="2416" t="s">
        <v>1323</v>
      </c>
      <c r="AC15" s="2422" t="str">
        <f>"Check: column " &amp; LEFT(ADDRESS(ROW(AB17),COLUMN(AB17),4), 2) &amp; " RW in Parameters worksheet"</f>
        <v>Check: column AB RW in Parameters worksheet</v>
      </c>
      <c r="AD15" s="2399" t="s">
        <v>1612</v>
      </c>
      <c r="AE15" s="2400"/>
      <c r="AF15" s="2405" t="s">
        <v>1508</v>
      </c>
      <c r="AG15" s="2406"/>
      <c r="AH15" s="2406"/>
      <c r="AI15" s="811"/>
    </row>
    <row r="16" spans="1:112" s="730" customFormat="1" ht="30" customHeight="1" x14ac:dyDescent="0.25">
      <c r="A16" s="812"/>
      <c r="B16" s="2217"/>
      <c r="C16" s="2420" t="s">
        <v>1044</v>
      </c>
      <c r="D16" s="2442"/>
      <c r="E16" s="2405" t="s">
        <v>1043</v>
      </c>
      <c r="F16" s="2282"/>
      <c r="G16" s="2418" t="s">
        <v>1088</v>
      </c>
      <c r="H16" s="2420"/>
      <c r="I16" s="2421"/>
      <c r="J16" s="2416" t="s">
        <v>1044</v>
      </c>
      <c r="K16" s="2416" t="s">
        <v>1043</v>
      </c>
      <c r="L16" s="2416" t="s">
        <v>1088</v>
      </c>
      <c r="M16" s="2416" t="s">
        <v>129</v>
      </c>
      <c r="N16" s="2421"/>
      <c r="O16" s="2425" t="s">
        <v>995</v>
      </c>
      <c r="P16" s="2425" t="s">
        <v>994</v>
      </c>
      <c r="Q16" s="2418" t="s">
        <v>1044</v>
      </c>
      <c r="R16" s="2420"/>
      <c r="S16" s="2405" t="s">
        <v>1043</v>
      </c>
      <c r="T16" s="2282"/>
      <c r="U16" s="2418" t="s">
        <v>1088</v>
      </c>
      <c r="V16" s="2420"/>
      <c r="W16" s="2421"/>
      <c r="X16" s="2416" t="s">
        <v>1044</v>
      </c>
      <c r="Y16" s="2416" t="s">
        <v>1043</v>
      </c>
      <c r="Z16" s="2416" t="s">
        <v>1088</v>
      </c>
      <c r="AA16" s="2416" t="s">
        <v>129</v>
      </c>
      <c r="AB16" s="2421"/>
      <c r="AC16" s="2423"/>
      <c r="AD16" s="2401"/>
      <c r="AE16" s="2402"/>
      <c r="AF16" s="2409" t="s">
        <v>1045</v>
      </c>
      <c r="AG16" s="2410"/>
      <c r="AH16" s="2407" t="s">
        <v>43</v>
      </c>
      <c r="AI16" s="811"/>
    </row>
    <row r="17" spans="1:35" s="730" customFormat="1" ht="45" customHeight="1" x14ac:dyDescent="0.25">
      <c r="A17" s="812"/>
      <c r="B17" s="2217"/>
      <c r="C17" s="1751" t="s">
        <v>1046</v>
      </c>
      <c r="D17" s="1633" t="s">
        <v>1047</v>
      </c>
      <c r="E17" s="1633" t="s">
        <v>129</v>
      </c>
      <c r="F17" s="1633" t="s">
        <v>1193</v>
      </c>
      <c r="G17" s="1633" t="s">
        <v>1048</v>
      </c>
      <c r="H17" s="1633" t="s">
        <v>1049</v>
      </c>
      <c r="I17" s="2417"/>
      <c r="J17" s="2417"/>
      <c r="K17" s="2417"/>
      <c r="L17" s="2417"/>
      <c r="M17" s="2417"/>
      <c r="N17" s="2417"/>
      <c r="O17" s="2426"/>
      <c r="P17" s="2426"/>
      <c r="Q17" s="1633" t="s">
        <v>1046</v>
      </c>
      <c r="R17" s="1633" t="s">
        <v>1047</v>
      </c>
      <c r="S17" s="1633" t="s">
        <v>129</v>
      </c>
      <c r="T17" s="1633" t="s">
        <v>1193</v>
      </c>
      <c r="U17" s="1633" t="s">
        <v>1048</v>
      </c>
      <c r="V17" s="1633" t="s">
        <v>1049</v>
      </c>
      <c r="W17" s="2417"/>
      <c r="X17" s="2417"/>
      <c r="Y17" s="2417"/>
      <c r="Z17" s="2417"/>
      <c r="AA17" s="2417"/>
      <c r="AB17" s="2417"/>
      <c r="AC17" s="2424"/>
      <c r="AD17" s="1633" t="s">
        <v>1050</v>
      </c>
      <c r="AE17" s="1633" t="s">
        <v>1474</v>
      </c>
      <c r="AF17" s="1753" t="s">
        <v>129</v>
      </c>
      <c r="AG17" s="1753" t="s">
        <v>1051</v>
      </c>
      <c r="AH17" s="2408"/>
      <c r="AI17" s="811"/>
    </row>
    <row r="18" spans="1:35" s="730" customFormat="1" ht="15" customHeight="1" x14ac:dyDescent="0.25">
      <c r="A18" s="812"/>
      <c r="B18" s="1066" t="s">
        <v>1197</v>
      </c>
      <c r="C18" s="1213" t="str">
        <f t="shared" ref="C18:I18" si="0">IF(AND(ISNUMBER(C19),ISNUMBER(C20),ISNUMBER(C21),ISNUMBER(C22)),SUM(C19:C22),"")</f>
        <v/>
      </c>
      <c r="D18" s="1213" t="str">
        <f t="shared" si="0"/>
        <v/>
      </c>
      <c r="E18" s="1213" t="str">
        <f t="shared" si="0"/>
        <v/>
      </c>
      <c r="F18" s="1213" t="str">
        <f t="shared" si="0"/>
        <v/>
      </c>
      <c r="G18" s="1213" t="str">
        <f t="shared" si="0"/>
        <v/>
      </c>
      <c r="H18" s="1213" t="str">
        <f t="shared" si="0"/>
        <v/>
      </c>
      <c r="I18" s="1213" t="str">
        <f t="shared" si="0"/>
        <v/>
      </c>
      <c r="J18" s="1213" t="str">
        <f t="shared" ref="J18:K18" si="1">IF(AND(ISNUMBER(J19),ISNUMBER(J20),ISNUMBER(J21),ISNUMBER(J22)),SUM(J19:J22),"")</f>
        <v/>
      </c>
      <c r="K18" s="1213" t="str">
        <f t="shared" si="1"/>
        <v/>
      </c>
      <c r="L18" s="1213" t="str">
        <f t="shared" ref="L18" si="2">IF(AND(ISNUMBER(L19),ISNUMBER(L20),ISNUMBER(L21),ISNUMBER(L22)),SUM(L19:L22),"")</f>
        <v/>
      </c>
      <c r="M18" s="870" t="str">
        <f>IF(AND(ISNUMBER(M19),ISNUMBER(M20),ISNUMBER(M21),ISNUMBER(M22)),SUM(M19:M22),"")</f>
        <v/>
      </c>
      <c r="N18" s="1213" t="str">
        <f>IF(AND(ISNUMBER(N19),ISNUMBER(N20),ISNUMBER(N21),ISNUMBER(N22)),SUM(N19:N22),"")</f>
        <v/>
      </c>
      <c r="O18" s="734"/>
      <c r="P18" s="440"/>
      <c r="Q18" s="870" t="str">
        <f>IF(AND(ISNUMBER(Q19),ISNUMBER(Q20),ISNUMBER(Q21),ISNUMBER(Q22)),SUM(Q19:Q22),"")</f>
        <v/>
      </c>
      <c r="R18" s="870" t="str">
        <f t="shared" ref="R18:V18" si="3">IF(AND(ISNUMBER(R19),ISNUMBER(R20),ISNUMBER(R21),ISNUMBER(R22)),SUM(R19:R22),"")</f>
        <v/>
      </c>
      <c r="S18" s="870" t="str">
        <f t="shared" si="3"/>
        <v/>
      </c>
      <c r="T18" s="870" t="str">
        <f t="shared" si="3"/>
        <v/>
      </c>
      <c r="U18" s="870" t="str">
        <f t="shared" si="3"/>
        <v/>
      </c>
      <c r="V18" s="870" t="str">
        <f t="shared" si="3"/>
        <v/>
      </c>
      <c r="W18" s="870" t="str">
        <f>IF(AND(ISNUMBER(W19),ISNUMBER(W20),ISNUMBER(W21),ISNUMBER(W22)),SUM(W19:W22),"")</f>
        <v/>
      </c>
      <c r="X18" s="870" t="str">
        <f>IF(AND(ISNUMBER(X19),ISNUMBER(X20),ISNUMBER(X21),ISNUMBER(X22)),SUM(X19:X22),"")</f>
        <v/>
      </c>
      <c r="Y18" s="870" t="str">
        <f>IF(AND(ISNUMBER(Y19),ISNUMBER(Y20),ISNUMBER(Y21),ISNUMBER(Y22)),SUM(Y19:Y22),"")</f>
        <v/>
      </c>
      <c r="Z18" s="870" t="str">
        <f>IF(AND(ISNUMBER(Z19),ISNUMBER(Z20),ISNUMBER(Z21),ISNUMBER(Z22)),SUM(Z19:Z22),"")</f>
        <v/>
      </c>
      <c r="AA18" s="285" t="str">
        <f>IF(AND(ISNUMBER(AA19),ISNUMBER(AA20),ISNUMBER(AA21),ISNUMBER(AA22)),SUM(AA19:AA22),"")</f>
        <v/>
      </c>
      <c r="AB18" s="1295" t="str">
        <f t="shared" ref="AB18" si="4">IF(AND(ISNUMBER(W18), ISNUMBER(AA18)),IF(W18&lt;&gt;0,(AA18/W18),""),"")</f>
        <v/>
      </c>
      <c r="AC18" s="755"/>
      <c r="AD18" s="870" t="str">
        <f t="shared" ref="AD18" si="5">IF(AND(ISNUMBER(AD19),ISNUMBER(AD20),ISNUMBER(AD21),ISNUMBER(AD22)),SUM(AD19:AD22),"")</f>
        <v/>
      </c>
      <c r="AE18" s="870" t="str">
        <f>IF(AND(ISNUMBER(AE19),ISNUMBER(AE20),ISNUMBER(AE21),ISNUMBER(AE22)),SUM(AE19:AE22),"")</f>
        <v/>
      </c>
      <c r="AF18" s="870" t="str">
        <f t="shared" ref="AF18:AH18" si="6">IF(AND(ISNUMBER(AF19),ISNUMBER(AF20),ISNUMBER(AF21),ISNUMBER(AF22)),SUM(AF19:AF22),"")</f>
        <v/>
      </c>
      <c r="AG18" s="870" t="str">
        <f t="shared" si="6"/>
        <v/>
      </c>
      <c r="AH18" s="285" t="str">
        <f t="shared" si="6"/>
        <v/>
      </c>
      <c r="AI18" s="811"/>
    </row>
    <row r="19" spans="1:35" s="730" customFormat="1" ht="15" customHeight="1" x14ac:dyDescent="0.25">
      <c r="A19" s="812"/>
      <c r="B19" s="319" t="s">
        <v>1198</v>
      </c>
      <c r="C19" s="1089"/>
      <c r="D19" s="444"/>
      <c r="E19" s="444"/>
      <c r="F19" s="444"/>
      <c r="G19" s="444"/>
      <c r="H19" s="444"/>
      <c r="I19" s="870" t="str">
        <f>IF(AND(ISNUMBER(D19),ISNUMBER(E19),ISNUMBER(H19)),SUM(D19,E19,H19),"")</f>
        <v/>
      </c>
      <c r="J19" s="444"/>
      <c r="K19" s="444"/>
      <c r="L19" s="305"/>
      <c r="M19" s="870" t="str">
        <f>IF(AND(ISNUMBER(J19),ISNUMBER(K19),ISNUMBER(L19)),SUM(J19:L19), "")</f>
        <v/>
      </c>
      <c r="N19" s="1484"/>
      <c r="O19" s="440"/>
      <c r="P19" s="440"/>
      <c r="Q19" s="440"/>
      <c r="R19" s="440"/>
      <c r="S19" s="440"/>
      <c r="T19" s="440"/>
      <c r="U19" s="440"/>
      <c r="V19" s="440"/>
      <c r="W19" s="870" t="str">
        <f>IF(AND(ISNUMBER(R19),ISNUMBER(S19),ISNUMBER(V19)),SUM(R19,S19,V19),"")</f>
        <v/>
      </c>
      <c r="X19" s="440"/>
      <c r="Y19" s="440"/>
      <c r="Z19" s="440"/>
      <c r="AA19" s="285" t="str">
        <f t="shared" ref="AA19:AA22" si="7">IF(AND(ISNUMBER(X19),ISNUMBER(Y19),ISNUMBER(Z19)),SUM(X19:Z19), "")</f>
        <v/>
      </c>
      <c r="AB19" s="1298" t="str">
        <f>IF(AND(ISNUMBER(W19), ISNUMBER(AA19)),IF(W19&lt;&gt;0,(AA19/W19),""),"")</f>
        <v/>
      </c>
      <c r="AC19" s="755"/>
      <c r="AD19" s="440"/>
      <c r="AE19" s="440"/>
      <c r="AF19" s="440"/>
      <c r="AG19" s="284"/>
      <c r="AH19" s="284"/>
      <c r="AI19" s="811"/>
    </row>
    <row r="20" spans="1:35" s="730" customFormat="1" ht="15" customHeight="1" x14ac:dyDescent="0.25">
      <c r="A20" s="812"/>
      <c r="B20" s="319" t="s">
        <v>1625</v>
      </c>
      <c r="C20" s="734"/>
      <c r="D20" s="440"/>
      <c r="E20" s="440"/>
      <c r="F20" s="440"/>
      <c r="G20" s="440"/>
      <c r="H20" s="440"/>
      <c r="I20" s="870" t="str">
        <f>IF(AND(ISNUMBER(D20),ISNUMBER(E20),ISNUMBER(H20)),SUM(D20,E20,H20),"")</f>
        <v/>
      </c>
      <c r="J20" s="440"/>
      <c r="K20" s="440"/>
      <c r="L20" s="440"/>
      <c r="M20" s="870" t="str">
        <f>IF(AND(ISNUMBER(J20),ISNUMBER(K20),ISNUMBER(L20)),SUM(J20:L20), "")</f>
        <v/>
      </c>
      <c r="N20" s="1157"/>
      <c r="O20" s="440"/>
      <c r="P20" s="440"/>
      <c r="Q20" s="440"/>
      <c r="R20" s="440"/>
      <c r="S20" s="440"/>
      <c r="T20" s="440"/>
      <c r="U20" s="440"/>
      <c r="V20" s="440"/>
      <c r="W20" s="870" t="str">
        <f>IF(AND(ISNUMBER(R20),ISNUMBER(S20),ISNUMBER(V20)),SUM(R20,S20,V20),"")</f>
        <v/>
      </c>
      <c r="X20" s="440"/>
      <c r="Y20" s="440"/>
      <c r="Z20" s="440"/>
      <c r="AA20" s="285" t="str">
        <f t="shared" si="7"/>
        <v/>
      </c>
      <c r="AB20" s="1298" t="str">
        <f t="shared" ref="AB20:AB85" si="8">IF(AND(ISNUMBER(W20), ISNUMBER(AA20)),IF(W20&lt;&gt;0,(AA20/W20),""),"")</f>
        <v/>
      </c>
      <c r="AC20" s="755"/>
      <c r="AD20" s="440"/>
      <c r="AE20" s="440"/>
      <c r="AF20" s="440"/>
      <c r="AG20" s="284"/>
      <c r="AH20" s="284"/>
      <c r="AI20" s="811"/>
    </row>
    <row r="21" spans="1:35" s="730" customFormat="1" ht="15" customHeight="1" x14ac:dyDescent="0.25">
      <c r="A21" s="812"/>
      <c r="B21" s="319" t="s">
        <v>1199</v>
      </c>
      <c r="C21" s="734"/>
      <c r="D21" s="440"/>
      <c r="E21" s="440"/>
      <c r="F21" s="440"/>
      <c r="G21" s="440"/>
      <c r="H21" s="440"/>
      <c r="I21" s="870" t="str">
        <f>IF(AND(ISNUMBER(D21),ISNUMBER(E21),ISNUMBER(H21)),SUM(D21,E21,H21),"")</f>
        <v/>
      </c>
      <c r="J21" s="440"/>
      <c r="K21" s="440"/>
      <c r="L21" s="440"/>
      <c r="M21" s="870" t="str">
        <f>IF(AND(ISNUMBER(J21),ISNUMBER(K21),ISNUMBER(L21)),SUM(J21:L21), "")</f>
        <v/>
      </c>
      <c r="N21" s="1157"/>
      <c r="O21" s="440"/>
      <c r="P21" s="440"/>
      <c r="Q21" s="440"/>
      <c r="R21" s="440"/>
      <c r="S21" s="440"/>
      <c r="T21" s="440"/>
      <c r="U21" s="440"/>
      <c r="V21" s="440"/>
      <c r="W21" s="870" t="str">
        <f>IF(AND(ISNUMBER(R21),ISNUMBER(S21),ISNUMBER(V21)),SUM(R21,S21,V21),"")</f>
        <v/>
      </c>
      <c r="X21" s="440"/>
      <c r="Y21" s="440"/>
      <c r="Z21" s="440"/>
      <c r="AA21" s="285" t="str">
        <f t="shared" si="7"/>
        <v/>
      </c>
      <c r="AB21" s="1298" t="str">
        <f t="shared" si="8"/>
        <v/>
      </c>
      <c r="AC21" s="755"/>
      <c r="AD21" s="440"/>
      <c r="AE21" s="440"/>
      <c r="AF21" s="440"/>
      <c r="AG21" s="284"/>
      <c r="AH21" s="284"/>
      <c r="AI21" s="811"/>
    </row>
    <row r="22" spans="1:35" s="730" customFormat="1" ht="15" customHeight="1" x14ac:dyDescent="0.25">
      <c r="A22" s="812"/>
      <c r="B22" s="319" t="s">
        <v>119</v>
      </c>
      <c r="C22" s="742"/>
      <c r="D22" s="442"/>
      <c r="E22" s="442"/>
      <c r="F22" s="442"/>
      <c r="G22" s="442"/>
      <c r="H22" s="442"/>
      <c r="I22" s="870" t="str">
        <f>IF(AND(ISNUMBER(D22),ISNUMBER(E22),ISNUMBER(H22)),SUM(D22,E22,H22),"")</f>
        <v/>
      </c>
      <c r="J22" s="442"/>
      <c r="K22" s="442"/>
      <c r="L22" s="442"/>
      <c r="M22" s="870" t="str">
        <f>IF(AND(ISNUMBER(J22),ISNUMBER(K22),ISNUMBER(L22)),SUM(J22:L22), "")</f>
        <v/>
      </c>
      <c r="N22" s="1161"/>
      <c r="O22" s="440"/>
      <c r="P22" s="440"/>
      <c r="Q22" s="440"/>
      <c r="R22" s="440"/>
      <c r="S22" s="440"/>
      <c r="T22" s="440"/>
      <c r="U22" s="440"/>
      <c r="V22" s="440"/>
      <c r="W22" s="870" t="str">
        <f>IF(AND(ISNUMBER(R22),ISNUMBER(S22),ISNUMBER(V22)),SUM(R22,S22,V22),"")</f>
        <v/>
      </c>
      <c r="X22" s="440"/>
      <c r="Y22" s="440"/>
      <c r="Z22" s="440"/>
      <c r="AA22" s="285" t="str">
        <f t="shared" si="7"/>
        <v/>
      </c>
      <c r="AB22" s="1298" t="str">
        <f t="shared" si="8"/>
        <v/>
      </c>
      <c r="AC22" s="755"/>
      <c r="AD22" s="440"/>
      <c r="AE22" s="440"/>
      <c r="AF22" s="440"/>
      <c r="AG22" s="284"/>
      <c r="AH22" s="284"/>
      <c r="AI22" s="811"/>
    </row>
    <row r="23" spans="1:35" s="730" customFormat="1" ht="15" customHeight="1" x14ac:dyDescent="0.25">
      <c r="A23" s="812"/>
      <c r="B23" s="349" t="s">
        <v>1205</v>
      </c>
      <c r="C23" s="870" t="str">
        <f t="shared" ref="C23:I23" si="9">IF(AND(ISNUMBER(C24),ISNUMBER(C25),ISNUMBER(C38)),SUM(C24, C25, C38),"")</f>
        <v/>
      </c>
      <c r="D23" s="870" t="str">
        <f t="shared" si="9"/>
        <v/>
      </c>
      <c r="E23" s="870" t="str">
        <f t="shared" si="9"/>
        <v/>
      </c>
      <c r="F23" s="870" t="str">
        <f t="shared" si="9"/>
        <v/>
      </c>
      <c r="G23" s="870" t="str">
        <f t="shared" si="9"/>
        <v/>
      </c>
      <c r="H23" s="870" t="str">
        <f t="shared" si="9"/>
        <v/>
      </c>
      <c r="I23" s="870" t="str">
        <f t="shared" si="9"/>
        <v/>
      </c>
      <c r="J23" s="870" t="str">
        <f t="shared" ref="J23:K23" si="10">IF(AND(ISNUMBER(J24),ISNUMBER(J25),ISNUMBER(J38)),SUM(J24, J25, J38),"")</f>
        <v/>
      </c>
      <c r="K23" s="870" t="str">
        <f t="shared" si="10"/>
        <v/>
      </c>
      <c r="L23" s="870" t="str">
        <f t="shared" ref="L23" si="11">IF(AND(ISNUMBER(L24),ISNUMBER(L25),ISNUMBER(L38)),SUM(L24, L25, L38),"")</f>
        <v/>
      </c>
      <c r="M23" s="870" t="str">
        <f>IF(AND(ISNUMBER(M24),ISNUMBER(M25),ISNUMBER(M38)),SUM(M24, M25, M38),"")</f>
        <v/>
      </c>
      <c r="N23" s="870" t="str">
        <f>IF(AND(ISNUMBER(N24),ISNUMBER(N25),ISNUMBER(N38)),SUM(N24, N25, N38),"")</f>
        <v/>
      </c>
      <c r="O23" s="734"/>
      <c r="P23" s="440"/>
      <c r="Q23" s="870" t="str">
        <f t="shared" ref="Q23:W23" si="12">IF(AND(ISNUMBER(Q24),ISNUMBER(Q25),ISNUMBER(Q38)),SUM(Q24, Q25, Q38),"")</f>
        <v/>
      </c>
      <c r="R23" s="870" t="str">
        <f t="shared" si="12"/>
        <v/>
      </c>
      <c r="S23" s="870" t="str">
        <f t="shared" si="12"/>
        <v/>
      </c>
      <c r="T23" s="870" t="str">
        <f t="shared" si="12"/>
        <v/>
      </c>
      <c r="U23" s="870" t="str">
        <f t="shared" si="12"/>
        <v/>
      </c>
      <c r="V23" s="870" t="str">
        <f t="shared" si="12"/>
        <v/>
      </c>
      <c r="W23" s="870" t="str">
        <f t="shared" si="12"/>
        <v/>
      </c>
      <c r="X23" s="870" t="str">
        <f>IF(AND(ISNUMBER(X24),ISNUMBER(X25),ISNUMBER(X38)),SUM(X24, X25, X38),"")</f>
        <v/>
      </c>
      <c r="Y23" s="870" t="str">
        <f>IF(AND(ISNUMBER(Y24),ISNUMBER(Y25),ISNUMBER(Y38)),SUM(Y24, Y25, Y38),"")</f>
        <v/>
      </c>
      <c r="Z23" s="870" t="str">
        <f>IF(AND(ISNUMBER(Z24),ISNUMBER(Z25),ISNUMBER(Z38)),SUM(Z24, Z25, Z38),"")</f>
        <v/>
      </c>
      <c r="AA23" s="285" t="str">
        <f>IF(AND(ISNUMBER(AA24),ISNUMBER(AA25),ISNUMBER(AA38)),SUM(AA24, AA25, AA38),"")</f>
        <v/>
      </c>
      <c r="AB23" s="1298" t="str">
        <f t="shared" si="8"/>
        <v/>
      </c>
      <c r="AC23" s="755"/>
      <c r="AD23" s="870" t="str">
        <f t="shared" ref="AD23:AH23" si="13">IF(AND(ISNUMBER(AD24),ISNUMBER(AD25),ISNUMBER(AD38)),SUM(AD24, AD25, AD38),"")</f>
        <v/>
      </c>
      <c r="AE23" s="870" t="str">
        <f t="shared" si="13"/>
        <v/>
      </c>
      <c r="AF23" s="870" t="str">
        <f t="shared" si="13"/>
        <v/>
      </c>
      <c r="AG23" s="870" t="str">
        <f t="shared" si="13"/>
        <v/>
      </c>
      <c r="AH23" s="285" t="str">
        <f t="shared" si="13"/>
        <v/>
      </c>
      <c r="AI23" s="811"/>
    </row>
    <row r="24" spans="1:35" s="730" customFormat="1" ht="30" customHeight="1" x14ac:dyDescent="0.25">
      <c r="A24" s="812"/>
      <c r="B24" s="914" t="s">
        <v>1052</v>
      </c>
      <c r="C24" s="1089"/>
      <c r="D24" s="444"/>
      <c r="E24" s="444"/>
      <c r="F24" s="444"/>
      <c r="G24" s="444"/>
      <c r="H24" s="444"/>
      <c r="I24" s="870" t="str">
        <f>IF(AND(ISNUMBER(D24),ISNUMBER(E24),ISNUMBER(H24)),SUM(D24,E24,H24),"")</f>
        <v/>
      </c>
      <c r="J24" s="444"/>
      <c r="K24" s="444"/>
      <c r="L24" s="444"/>
      <c r="M24" s="870" t="str">
        <f>IF(AND(ISNUMBER(J24),ISNUMBER(K24),ISNUMBER(L24)),SUM(J24:L24), "")</f>
        <v/>
      </c>
      <c r="N24" s="1481"/>
      <c r="O24" s="440"/>
      <c r="P24" s="440"/>
      <c r="Q24" s="440"/>
      <c r="R24" s="440"/>
      <c r="S24" s="440"/>
      <c r="T24" s="440"/>
      <c r="U24" s="440"/>
      <c r="V24" s="440"/>
      <c r="W24" s="870" t="str">
        <f>IF(AND(ISNUMBER(R24),ISNUMBER(S24),ISNUMBER(V24)),SUM(R24,S24,V24),"")</f>
        <v/>
      </c>
      <c r="X24" s="440"/>
      <c r="Y24" s="440"/>
      <c r="Z24" s="440"/>
      <c r="AA24" s="285" t="str">
        <f>IF(AND(ISNUMBER(X24),ISNUMBER(Y24),ISNUMBER(Z24)),SUM(X24:Z24), "")</f>
        <v/>
      </c>
      <c r="AB24" s="1298" t="str">
        <f t="shared" si="8"/>
        <v/>
      </c>
      <c r="AC24" s="755"/>
      <c r="AD24" s="440"/>
      <c r="AE24" s="440"/>
      <c r="AF24" s="440"/>
      <c r="AG24" s="284"/>
      <c r="AH24" s="284"/>
      <c r="AI24" s="811"/>
    </row>
    <row r="25" spans="1:35" s="1410" customFormat="1" ht="15" customHeight="1" x14ac:dyDescent="0.25">
      <c r="A25" s="1409"/>
      <c r="B25" s="799" t="s">
        <v>1204</v>
      </c>
      <c r="C25" s="870">
        <f t="shared" ref="C25:I25" si="14">IF(AND(ISNUMBER(C26),ISNUMBER(C32)),SUM(C26,C32),"")</f>
        <v>0</v>
      </c>
      <c r="D25" s="870">
        <f t="shared" si="14"/>
        <v>0</v>
      </c>
      <c r="E25" s="870">
        <f t="shared" si="14"/>
        <v>0</v>
      </c>
      <c r="F25" s="870">
        <f t="shared" si="14"/>
        <v>0</v>
      </c>
      <c r="G25" s="870">
        <f t="shared" si="14"/>
        <v>0</v>
      </c>
      <c r="H25" s="870">
        <f t="shared" si="14"/>
        <v>0</v>
      </c>
      <c r="I25" s="870">
        <f t="shared" si="14"/>
        <v>0</v>
      </c>
      <c r="J25" s="870">
        <f t="shared" ref="J25:K25" si="15">IF(AND(ISNUMBER(J26),ISNUMBER(J32)),SUM(J26,J32),"")</f>
        <v>0</v>
      </c>
      <c r="K25" s="870">
        <f t="shared" si="15"/>
        <v>0</v>
      </c>
      <c r="L25" s="870">
        <f t="shared" ref="L25" si="16">IF(AND(ISNUMBER(L26),ISNUMBER(L32)),SUM(L26,L32),"")</f>
        <v>0</v>
      </c>
      <c r="M25" s="870">
        <f>IF(AND(ISNUMBER(M26),ISNUMBER(M32)),SUM(M26,M32),"")</f>
        <v>0</v>
      </c>
      <c r="N25" s="870">
        <f>IF(AND(ISNUMBER(N26),ISNUMBER(N32)),SUM(N26,N32),"")</f>
        <v>0</v>
      </c>
      <c r="O25" s="440"/>
      <c r="P25" s="440"/>
      <c r="Q25" s="870">
        <f t="shared" ref="Q25:W25" si="17">IF(AND(ISNUMBER(Q26),ISNUMBER(Q32)),SUM(Q26,Q32),"")</f>
        <v>0</v>
      </c>
      <c r="R25" s="870">
        <f t="shared" si="17"/>
        <v>0</v>
      </c>
      <c r="S25" s="870">
        <f t="shared" si="17"/>
        <v>0</v>
      </c>
      <c r="T25" s="870">
        <f t="shared" si="17"/>
        <v>0</v>
      </c>
      <c r="U25" s="870">
        <f t="shared" si="17"/>
        <v>0</v>
      </c>
      <c r="V25" s="870">
        <f t="shared" si="17"/>
        <v>0</v>
      </c>
      <c r="W25" s="870">
        <f t="shared" si="17"/>
        <v>0</v>
      </c>
      <c r="X25" s="870">
        <f>IF(AND(ISNUMBER(X26),ISNUMBER(X32)),SUM(X26,X32),"")</f>
        <v>0</v>
      </c>
      <c r="Y25" s="870">
        <f>IF(AND(ISNUMBER(Y26),ISNUMBER(Y32)),SUM(Y26,Y32),"")</f>
        <v>0</v>
      </c>
      <c r="Z25" s="870">
        <f>IF(AND(ISNUMBER(Z26),ISNUMBER(Z32)),SUM(Z26,Z32),"")</f>
        <v>0</v>
      </c>
      <c r="AA25" s="285">
        <f>IF(AND(ISNUMBER(AA26),ISNUMBER(AA32)),SUM(AA26,AA32),"")</f>
        <v>0</v>
      </c>
      <c r="AB25" s="1298" t="str">
        <f t="shared" si="8"/>
        <v/>
      </c>
      <c r="AC25" s="755"/>
      <c r="AD25" s="870">
        <f t="shared" ref="AD25:AH25" si="18">IF(AND(ISNUMBER(AD26),ISNUMBER(AD32)),SUM(AD26,AD32),"")</f>
        <v>0</v>
      </c>
      <c r="AE25" s="870">
        <f t="shared" si="18"/>
        <v>0</v>
      </c>
      <c r="AF25" s="870">
        <f t="shared" si="18"/>
        <v>0</v>
      </c>
      <c r="AG25" s="870">
        <f t="shared" si="18"/>
        <v>0</v>
      </c>
      <c r="AH25" s="285">
        <f t="shared" si="18"/>
        <v>0</v>
      </c>
      <c r="AI25" s="1445"/>
    </row>
    <row r="26" spans="1:35" s="730" customFormat="1" ht="15" customHeight="1" x14ac:dyDescent="0.25">
      <c r="A26" s="812"/>
      <c r="B26" s="322" t="s">
        <v>1200</v>
      </c>
      <c r="C26" s="870">
        <f t="shared" ref="C26:N26" si="19">IF($C$6="No", 0, IF(AND(ISNUMBER(C27),ISNUMBER(C28),ISNUMBER(C29),ISNUMBER(C30),ISNUMBER(C31)),SUM(C27:C31),""))</f>
        <v>0</v>
      </c>
      <c r="D26" s="870">
        <f t="shared" si="19"/>
        <v>0</v>
      </c>
      <c r="E26" s="870">
        <f t="shared" si="19"/>
        <v>0</v>
      </c>
      <c r="F26" s="870">
        <f t="shared" si="19"/>
        <v>0</v>
      </c>
      <c r="G26" s="870">
        <f t="shared" si="19"/>
        <v>0</v>
      </c>
      <c r="H26" s="870">
        <f t="shared" si="19"/>
        <v>0</v>
      </c>
      <c r="I26" s="870">
        <f t="shared" si="19"/>
        <v>0</v>
      </c>
      <c r="J26" s="870">
        <f t="shared" si="19"/>
        <v>0</v>
      </c>
      <c r="K26" s="870">
        <f t="shared" si="19"/>
        <v>0</v>
      </c>
      <c r="L26" s="870">
        <f t="shared" si="19"/>
        <v>0</v>
      </c>
      <c r="M26" s="870">
        <f t="shared" si="19"/>
        <v>0</v>
      </c>
      <c r="N26" s="870">
        <f t="shared" si="19"/>
        <v>0</v>
      </c>
      <c r="O26" s="440"/>
      <c r="P26" s="440"/>
      <c r="Q26" s="870">
        <f t="shared" ref="Q26:AA26" si="20">IF($C$6="No", 0, IF(AND(ISNUMBER(Q27),ISNUMBER(Q28),ISNUMBER(Q29),ISNUMBER(Q30),ISNUMBER(Q31)),SUM(Q27:Q31),""))</f>
        <v>0</v>
      </c>
      <c r="R26" s="870">
        <f t="shared" si="20"/>
        <v>0</v>
      </c>
      <c r="S26" s="870">
        <f t="shared" si="20"/>
        <v>0</v>
      </c>
      <c r="T26" s="870">
        <f t="shared" si="20"/>
        <v>0</v>
      </c>
      <c r="U26" s="870">
        <f t="shared" si="20"/>
        <v>0</v>
      </c>
      <c r="V26" s="870">
        <f t="shared" si="20"/>
        <v>0</v>
      </c>
      <c r="W26" s="870">
        <f t="shared" si="20"/>
        <v>0</v>
      </c>
      <c r="X26" s="870">
        <f t="shared" si="20"/>
        <v>0</v>
      </c>
      <c r="Y26" s="870">
        <f t="shared" si="20"/>
        <v>0</v>
      </c>
      <c r="Z26" s="870">
        <f t="shared" si="20"/>
        <v>0</v>
      </c>
      <c r="AA26" s="285">
        <f t="shared" si="20"/>
        <v>0</v>
      </c>
      <c r="AB26" s="1298" t="str">
        <f t="shared" si="8"/>
        <v/>
      </c>
      <c r="AC26" s="755"/>
      <c r="AD26" s="870">
        <f t="shared" ref="AD26:AH26" si="21">IF($C$6="No", 0, IF(AND(ISNUMBER(AD27),ISNUMBER(AD28),ISNUMBER(AD29),ISNUMBER(AD30),ISNUMBER(AD31)),SUM(AD27:AD31),""))</f>
        <v>0</v>
      </c>
      <c r="AE26" s="870">
        <f t="shared" si="21"/>
        <v>0</v>
      </c>
      <c r="AF26" s="870">
        <f t="shared" si="21"/>
        <v>0</v>
      </c>
      <c r="AG26" s="870">
        <f t="shared" si="21"/>
        <v>0</v>
      </c>
      <c r="AH26" s="285">
        <f t="shared" si="21"/>
        <v>0</v>
      </c>
      <c r="AI26" s="811"/>
    </row>
    <row r="27" spans="1:35" s="730" customFormat="1" ht="15" customHeight="1" x14ac:dyDescent="0.25">
      <c r="A27" s="812"/>
      <c r="B27" s="912" t="s">
        <v>1202</v>
      </c>
      <c r="C27" s="734"/>
      <c r="D27" s="440"/>
      <c r="E27" s="440"/>
      <c r="F27" s="440"/>
      <c r="G27" s="440"/>
      <c r="H27" s="440"/>
      <c r="I27" s="870" t="str">
        <f>IF(AND(ISNUMBER(D27),ISNUMBER(E27),ISNUMBER(H27)),SUM(D27,E27,H27),"")</f>
        <v/>
      </c>
      <c r="J27" s="440"/>
      <c r="K27" s="440"/>
      <c r="L27" s="440"/>
      <c r="M27" s="870" t="str">
        <f>IF(AND(ISNUMBER(J27),ISNUMBER(K27),ISNUMBER(L27)),SUM(J27:L27), "")</f>
        <v/>
      </c>
      <c r="N27" s="1157"/>
      <c r="O27" s="440"/>
      <c r="P27" s="440"/>
      <c r="Q27" s="440"/>
      <c r="R27" s="440"/>
      <c r="S27" s="440"/>
      <c r="T27" s="440"/>
      <c r="U27" s="440"/>
      <c r="V27" s="440"/>
      <c r="W27" s="870" t="str">
        <f>IF(AND(ISNUMBER(R27),ISNUMBER(S27),ISNUMBER(V27)),SUM(R27,S27,V27),"")</f>
        <v/>
      </c>
      <c r="X27" s="440"/>
      <c r="Y27" s="440"/>
      <c r="Z27" s="440"/>
      <c r="AA27" s="285" t="str">
        <f t="shared" ref="AA27:AA31" si="22">IF(AND(ISNUMBER(X27),ISNUMBER(Y27),ISNUMBER(Z27)),SUM(X27:Z27), "")</f>
        <v/>
      </c>
      <c r="AB27" s="1298" t="str">
        <f t="shared" si="8"/>
        <v/>
      </c>
      <c r="AC27" s="834" t="str">
        <f>IF(ISNUMBER(AB27),IF(AND(AB27&gt;=(Parameters!F124*0.95), AB27&lt;=(Parameters!F124*1.05)), "Pass", "Fail"),"")</f>
        <v/>
      </c>
      <c r="AD27" s="440"/>
      <c r="AE27" s="440"/>
      <c r="AF27" s="440"/>
      <c r="AG27" s="284"/>
      <c r="AH27" s="284"/>
      <c r="AI27" s="811"/>
    </row>
    <row r="28" spans="1:35" s="730" customFormat="1" ht="15" customHeight="1" x14ac:dyDescent="0.25">
      <c r="A28" s="812"/>
      <c r="B28" s="912" t="s">
        <v>821</v>
      </c>
      <c r="C28" s="734"/>
      <c r="D28" s="440"/>
      <c r="E28" s="440"/>
      <c r="F28" s="440"/>
      <c r="G28" s="440"/>
      <c r="H28" s="440"/>
      <c r="I28" s="870" t="str">
        <f>IF(AND(ISNUMBER(D28),ISNUMBER(E28),ISNUMBER(H28)),SUM(D28,E28,H28),"")</f>
        <v/>
      </c>
      <c r="J28" s="440"/>
      <c r="K28" s="440"/>
      <c r="L28" s="440"/>
      <c r="M28" s="870" t="str">
        <f>IF(AND(ISNUMBER(J28),ISNUMBER(K28),ISNUMBER(L28)),SUM(J28:L28), "")</f>
        <v/>
      </c>
      <c r="N28" s="1157"/>
      <c r="O28" s="440"/>
      <c r="P28" s="440"/>
      <c r="Q28" s="440"/>
      <c r="R28" s="440"/>
      <c r="S28" s="440"/>
      <c r="T28" s="440"/>
      <c r="U28" s="440"/>
      <c r="V28" s="440"/>
      <c r="W28" s="870" t="str">
        <f>IF(AND(ISNUMBER(R28),ISNUMBER(S28),ISNUMBER(V28)),SUM(R28,S28,V28),"")</f>
        <v/>
      </c>
      <c r="X28" s="440"/>
      <c r="Y28" s="440"/>
      <c r="Z28" s="440"/>
      <c r="AA28" s="285" t="str">
        <f t="shared" si="22"/>
        <v/>
      </c>
      <c r="AB28" s="1298" t="str">
        <f t="shared" si="8"/>
        <v/>
      </c>
      <c r="AC28" s="834" t="str">
        <f>IF(ISNUMBER(AB28),IF(AND(AB28&gt;=(Parameters!F125*0.95), AB28&lt;=(Parameters!F125*1.05)), "Pass", "Fail"),"")</f>
        <v/>
      </c>
      <c r="AD28" s="440"/>
      <c r="AE28" s="440"/>
      <c r="AF28" s="440"/>
      <c r="AG28" s="284"/>
      <c r="AH28" s="284"/>
      <c r="AI28" s="811"/>
    </row>
    <row r="29" spans="1:35" s="730" customFormat="1" ht="15" customHeight="1" x14ac:dyDescent="0.25">
      <c r="A29" s="812"/>
      <c r="B29" s="912" t="s">
        <v>822</v>
      </c>
      <c r="C29" s="734"/>
      <c r="D29" s="440"/>
      <c r="E29" s="440"/>
      <c r="F29" s="440"/>
      <c r="G29" s="440"/>
      <c r="H29" s="440"/>
      <c r="I29" s="870" t="str">
        <f>IF(AND(ISNUMBER(D29),ISNUMBER(E29),ISNUMBER(H29)),SUM(D29,E29,H29),"")</f>
        <v/>
      </c>
      <c r="J29" s="440"/>
      <c r="K29" s="440"/>
      <c r="L29" s="440"/>
      <c r="M29" s="870" t="str">
        <f>IF(AND(ISNUMBER(J29),ISNUMBER(K29),ISNUMBER(L29)),SUM(J29:L29), "")</f>
        <v/>
      </c>
      <c r="N29" s="1157"/>
      <c r="O29" s="440"/>
      <c r="P29" s="440"/>
      <c r="Q29" s="440"/>
      <c r="R29" s="440"/>
      <c r="S29" s="440"/>
      <c r="T29" s="440"/>
      <c r="U29" s="440"/>
      <c r="V29" s="440"/>
      <c r="W29" s="870" t="str">
        <f>IF(AND(ISNUMBER(R29),ISNUMBER(S29),ISNUMBER(V29)),SUM(R29,S29,V29),"")</f>
        <v/>
      </c>
      <c r="X29" s="440"/>
      <c r="Y29" s="440"/>
      <c r="Z29" s="440"/>
      <c r="AA29" s="285" t="str">
        <f t="shared" si="22"/>
        <v/>
      </c>
      <c r="AB29" s="1298" t="str">
        <f t="shared" si="8"/>
        <v/>
      </c>
      <c r="AC29" s="834" t="str">
        <f>IF(ISNUMBER(AB29),IF(AND(AB29&gt;=(Parameters!F126*0.95), AB29&lt;=(Parameters!F126*1.05)), "Pass", "Fail"),"")</f>
        <v/>
      </c>
      <c r="AD29" s="440"/>
      <c r="AE29" s="440"/>
      <c r="AF29" s="440"/>
      <c r="AG29" s="284"/>
      <c r="AH29" s="284"/>
      <c r="AI29" s="811"/>
    </row>
    <row r="30" spans="1:35" s="730" customFormat="1" ht="15" customHeight="1" x14ac:dyDescent="0.25">
      <c r="A30" s="812"/>
      <c r="B30" s="912" t="s">
        <v>823</v>
      </c>
      <c r="C30" s="734"/>
      <c r="D30" s="440"/>
      <c r="E30" s="440"/>
      <c r="F30" s="440"/>
      <c r="G30" s="440"/>
      <c r="H30" s="440"/>
      <c r="I30" s="870" t="str">
        <f>IF(AND(ISNUMBER(D30),ISNUMBER(E30),ISNUMBER(H30)),SUM(D30,E30,H30),"")</f>
        <v/>
      </c>
      <c r="J30" s="440"/>
      <c r="K30" s="440"/>
      <c r="L30" s="440"/>
      <c r="M30" s="870" t="str">
        <f>IF(AND(ISNUMBER(J30),ISNUMBER(K30),ISNUMBER(L30)),SUM(J30:L30), "")</f>
        <v/>
      </c>
      <c r="N30" s="1157"/>
      <c r="O30" s="440"/>
      <c r="P30" s="440"/>
      <c r="Q30" s="440"/>
      <c r="R30" s="440"/>
      <c r="S30" s="440"/>
      <c r="T30" s="440"/>
      <c r="U30" s="440"/>
      <c r="V30" s="440"/>
      <c r="W30" s="870" t="str">
        <f>IF(AND(ISNUMBER(R30),ISNUMBER(S30),ISNUMBER(V30)),SUM(R30,S30,V30),"")</f>
        <v/>
      </c>
      <c r="X30" s="440"/>
      <c r="Y30" s="440"/>
      <c r="Z30" s="440"/>
      <c r="AA30" s="285" t="str">
        <f t="shared" si="22"/>
        <v/>
      </c>
      <c r="AB30" s="1298" t="str">
        <f t="shared" si="8"/>
        <v/>
      </c>
      <c r="AC30" s="834" t="str">
        <f>IF(ISNUMBER(AB30),IF(AND(AB30&gt;=(Parameters!F127*0.95), AB30&lt;=(Parameters!F127*1.05)), "Pass", "Fail"),"")</f>
        <v/>
      </c>
      <c r="AD30" s="440"/>
      <c r="AE30" s="440"/>
      <c r="AF30" s="440"/>
      <c r="AG30" s="284"/>
      <c r="AH30" s="284"/>
      <c r="AI30" s="811"/>
    </row>
    <row r="31" spans="1:35" s="730" customFormat="1" ht="15" customHeight="1" x14ac:dyDescent="0.25">
      <c r="A31" s="812"/>
      <c r="B31" s="912" t="s">
        <v>1203</v>
      </c>
      <c r="C31" s="734"/>
      <c r="D31" s="440"/>
      <c r="E31" s="440"/>
      <c r="F31" s="440"/>
      <c r="G31" s="440"/>
      <c r="H31" s="440"/>
      <c r="I31" s="870" t="str">
        <f>IF(AND(ISNUMBER(D31),ISNUMBER(E31),ISNUMBER(H31)),SUM(D31,E31,H31),"")</f>
        <v/>
      </c>
      <c r="J31" s="440"/>
      <c r="K31" s="440"/>
      <c r="L31" s="440"/>
      <c r="M31" s="870" t="str">
        <f>IF(AND(ISNUMBER(J31),ISNUMBER(K31),ISNUMBER(L31)),SUM(J31:L31), "")</f>
        <v/>
      </c>
      <c r="N31" s="1157"/>
      <c r="O31" s="440"/>
      <c r="P31" s="440"/>
      <c r="Q31" s="440"/>
      <c r="R31" s="440"/>
      <c r="S31" s="440"/>
      <c r="T31" s="440"/>
      <c r="U31" s="440"/>
      <c r="V31" s="440"/>
      <c r="W31" s="870" t="str">
        <f>IF(AND(ISNUMBER(R31),ISNUMBER(S31),ISNUMBER(V31)),SUM(R31,S31,V31),"")</f>
        <v/>
      </c>
      <c r="X31" s="440"/>
      <c r="Y31" s="440"/>
      <c r="Z31" s="440"/>
      <c r="AA31" s="285" t="str">
        <f t="shared" si="22"/>
        <v/>
      </c>
      <c r="AB31" s="1298" t="str">
        <f t="shared" si="8"/>
        <v/>
      </c>
      <c r="AC31" s="834" t="str">
        <f>IF(ISNUMBER(AB31),IF(AND(AB31&gt;=(Parameters!F128*0.95), AB31&lt;=(Parameters!F128*1.05)), "Pass", "Fail"),"")</f>
        <v/>
      </c>
      <c r="AD31" s="440"/>
      <c r="AE31" s="440"/>
      <c r="AF31" s="440"/>
      <c r="AG31" s="284"/>
      <c r="AH31" s="284"/>
      <c r="AI31" s="811"/>
    </row>
    <row r="32" spans="1:35" s="730" customFormat="1" ht="15" customHeight="1" x14ac:dyDescent="0.25">
      <c r="A32" s="812"/>
      <c r="B32" s="322" t="s">
        <v>1201</v>
      </c>
      <c r="C32" s="870">
        <f t="shared" ref="C32:N32" si="23">IF($C$6="No", 0, IF(AND(ISNUMBER(C33),ISNUMBER(C34),ISNUMBER(C35),ISNUMBER(C36),ISNUMBER(C37)),SUM(C33:C37),""))</f>
        <v>0</v>
      </c>
      <c r="D32" s="870">
        <f t="shared" si="23"/>
        <v>0</v>
      </c>
      <c r="E32" s="870">
        <f t="shared" si="23"/>
        <v>0</v>
      </c>
      <c r="F32" s="870">
        <f t="shared" si="23"/>
        <v>0</v>
      </c>
      <c r="G32" s="870">
        <f t="shared" si="23"/>
        <v>0</v>
      </c>
      <c r="H32" s="870">
        <f t="shared" si="23"/>
        <v>0</v>
      </c>
      <c r="I32" s="870">
        <f t="shared" si="23"/>
        <v>0</v>
      </c>
      <c r="J32" s="870">
        <f t="shared" si="23"/>
        <v>0</v>
      </c>
      <c r="K32" s="870">
        <f t="shared" si="23"/>
        <v>0</v>
      </c>
      <c r="L32" s="870">
        <f t="shared" si="23"/>
        <v>0</v>
      </c>
      <c r="M32" s="870">
        <f t="shared" si="23"/>
        <v>0</v>
      </c>
      <c r="N32" s="870">
        <f t="shared" si="23"/>
        <v>0</v>
      </c>
      <c r="O32" s="440"/>
      <c r="P32" s="440"/>
      <c r="Q32" s="870">
        <f t="shared" ref="Q32:AA32" si="24">IF($C$6="No", 0, IF(AND(ISNUMBER(Q33),ISNUMBER(Q34),ISNUMBER(Q35),ISNUMBER(Q36),ISNUMBER(Q37)),SUM(Q33:Q37),""))</f>
        <v>0</v>
      </c>
      <c r="R32" s="870">
        <f t="shared" si="24"/>
        <v>0</v>
      </c>
      <c r="S32" s="870">
        <f t="shared" si="24"/>
        <v>0</v>
      </c>
      <c r="T32" s="870">
        <f t="shared" si="24"/>
        <v>0</v>
      </c>
      <c r="U32" s="870">
        <f t="shared" si="24"/>
        <v>0</v>
      </c>
      <c r="V32" s="870">
        <f t="shared" si="24"/>
        <v>0</v>
      </c>
      <c r="W32" s="870">
        <f t="shared" si="24"/>
        <v>0</v>
      </c>
      <c r="X32" s="870">
        <f t="shared" si="24"/>
        <v>0</v>
      </c>
      <c r="Y32" s="870">
        <f t="shared" si="24"/>
        <v>0</v>
      </c>
      <c r="Z32" s="870">
        <f t="shared" si="24"/>
        <v>0</v>
      </c>
      <c r="AA32" s="285">
        <f t="shared" si="24"/>
        <v>0</v>
      </c>
      <c r="AB32" s="1298" t="str">
        <f t="shared" si="8"/>
        <v/>
      </c>
      <c r="AC32" s="755"/>
      <c r="AD32" s="870">
        <f t="shared" ref="AD32" si="25">IF($C$6="No", 0, IF(AND(ISNUMBER(AD33),ISNUMBER(AD34),ISNUMBER(AD35),ISNUMBER(AD36),ISNUMBER(AD37)),SUM(AD33:AD37),""))</f>
        <v>0</v>
      </c>
      <c r="AE32" s="870">
        <f t="shared" ref="AE32" si="26">IF($C$6="No", 0, IF(AND(ISNUMBER(AE33),ISNUMBER(AE34),ISNUMBER(AE35),ISNUMBER(AE36),ISNUMBER(AE37)),SUM(AE33:AE37),""))</f>
        <v>0</v>
      </c>
      <c r="AF32" s="870">
        <f t="shared" ref="AF32" si="27">IF($C$6="No", 0, IF(AND(ISNUMBER(AF33),ISNUMBER(AF34),ISNUMBER(AF35),ISNUMBER(AF36),ISNUMBER(AF37)),SUM(AF33:AF37),""))</f>
        <v>0</v>
      </c>
      <c r="AG32" s="870">
        <f t="shared" ref="AG32" si="28">IF($C$6="No", 0, IF(AND(ISNUMBER(AG33),ISNUMBER(AG34),ISNUMBER(AG35),ISNUMBER(AG36),ISNUMBER(AG37)),SUM(AG33:AG37),""))</f>
        <v>0</v>
      </c>
      <c r="AH32" s="285">
        <f t="shared" ref="AH32" si="29">IF($C$6="No", 0, IF(AND(ISNUMBER(AH33),ISNUMBER(AH34),ISNUMBER(AH35),ISNUMBER(AH36),ISNUMBER(AH37)),SUM(AH33:AH37),""))</f>
        <v>0</v>
      </c>
      <c r="AI32" s="811"/>
    </row>
    <row r="33" spans="1:35" s="730" customFormat="1" ht="15" customHeight="1" x14ac:dyDescent="0.25">
      <c r="A33" s="812"/>
      <c r="B33" s="912" t="s">
        <v>1202</v>
      </c>
      <c r="C33" s="734"/>
      <c r="D33" s="440"/>
      <c r="E33" s="440"/>
      <c r="F33" s="440"/>
      <c r="G33" s="440"/>
      <c r="H33" s="440"/>
      <c r="I33" s="870" t="str">
        <f>IF(AND(ISNUMBER(D33),ISNUMBER(E33),ISNUMBER(H33)),SUM(D33,E33,H33),"")</f>
        <v/>
      </c>
      <c r="J33" s="440"/>
      <c r="K33" s="440"/>
      <c r="L33" s="440"/>
      <c r="M33" s="870" t="str">
        <f>IF(AND(ISNUMBER(J33),ISNUMBER(K33),ISNUMBER(L33)),SUM(J33:L33), "")</f>
        <v/>
      </c>
      <c r="N33" s="1157"/>
      <c r="O33" s="440"/>
      <c r="P33" s="440"/>
      <c r="Q33" s="440"/>
      <c r="R33" s="440"/>
      <c r="S33" s="440"/>
      <c r="T33" s="440"/>
      <c r="U33" s="440"/>
      <c r="V33" s="440"/>
      <c r="W33" s="870" t="str">
        <f>IF(AND(ISNUMBER(R33),ISNUMBER(S33),ISNUMBER(V33)),SUM(R33,S33,V33),"")</f>
        <v/>
      </c>
      <c r="X33" s="440"/>
      <c r="Y33" s="440"/>
      <c r="Z33" s="440"/>
      <c r="AA33" s="285" t="str">
        <f t="shared" ref="AA33:AA37" si="30">IF(AND(ISNUMBER(X33),ISNUMBER(Y33),ISNUMBER(Z33)),SUM(X33:Z33), "")</f>
        <v/>
      </c>
      <c r="AB33" s="1298" t="str">
        <f t="shared" si="8"/>
        <v/>
      </c>
      <c r="AC33" s="834" t="str">
        <f>IF(ISNUMBER(AB33),IF(AND(AB33&gt;=(Parameters!F130*0.95), AB33&lt;=(Parameters!F130*1.05)), "Pass", "Fail"),"")</f>
        <v/>
      </c>
      <c r="AD33" s="440"/>
      <c r="AE33" s="440"/>
      <c r="AF33" s="440"/>
      <c r="AG33" s="284"/>
      <c r="AH33" s="284"/>
      <c r="AI33" s="811"/>
    </row>
    <row r="34" spans="1:35" s="730" customFormat="1" ht="15" customHeight="1" x14ac:dyDescent="0.25">
      <c r="A34" s="812"/>
      <c r="B34" s="912" t="s">
        <v>821</v>
      </c>
      <c r="C34" s="734"/>
      <c r="D34" s="440"/>
      <c r="E34" s="440"/>
      <c r="F34" s="440"/>
      <c r="G34" s="440"/>
      <c r="H34" s="440"/>
      <c r="I34" s="870" t="str">
        <f>IF(AND(ISNUMBER(D34),ISNUMBER(E34),ISNUMBER(H34)),SUM(D34,E34,H34),"")</f>
        <v/>
      </c>
      <c r="J34" s="440"/>
      <c r="K34" s="440"/>
      <c r="L34" s="440"/>
      <c r="M34" s="870" t="str">
        <f>IF(AND(ISNUMBER(J34),ISNUMBER(K34),ISNUMBER(L34)),SUM(J34:L34), "")</f>
        <v/>
      </c>
      <c r="N34" s="1157"/>
      <c r="O34" s="440"/>
      <c r="P34" s="440"/>
      <c r="Q34" s="440"/>
      <c r="R34" s="440"/>
      <c r="S34" s="440"/>
      <c r="T34" s="440"/>
      <c r="U34" s="440"/>
      <c r="V34" s="440"/>
      <c r="W34" s="870" t="str">
        <f>IF(AND(ISNUMBER(R34),ISNUMBER(S34),ISNUMBER(V34)),SUM(R34,S34,V34),"")</f>
        <v/>
      </c>
      <c r="X34" s="440"/>
      <c r="Y34" s="440"/>
      <c r="Z34" s="440"/>
      <c r="AA34" s="285" t="str">
        <f t="shared" si="30"/>
        <v/>
      </c>
      <c r="AB34" s="1298" t="str">
        <f t="shared" si="8"/>
        <v/>
      </c>
      <c r="AC34" s="834" t="str">
        <f>IF(ISNUMBER(AB34),IF(AND(AB34&gt;=(Parameters!F131*0.95), AB34&lt;=(Parameters!F131*1.05)), "Pass", "Fail"),"")</f>
        <v/>
      </c>
      <c r="AD34" s="440"/>
      <c r="AE34" s="440"/>
      <c r="AF34" s="440"/>
      <c r="AG34" s="284"/>
      <c r="AH34" s="284"/>
      <c r="AI34" s="811"/>
    </row>
    <row r="35" spans="1:35" s="730" customFormat="1" ht="15" customHeight="1" x14ac:dyDescent="0.25">
      <c r="A35" s="812"/>
      <c r="B35" s="912" t="s">
        <v>822</v>
      </c>
      <c r="C35" s="734"/>
      <c r="D35" s="440"/>
      <c r="E35" s="440"/>
      <c r="F35" s="440"/>
      <c r="G35" s="440"/>
      <c r="H35" s="440"/>
      <c r="I35" s="870" t="str">
        <f>IF(AND(ISNUMBER(D35),ISNUMBER(E35),ISNUMBER(H35)),SUM(D35,E35,H35),"")</f>
        <v/>
      </c>
      <c r="J35" s="440"/>
      <c r="K35" s="440"/>
      <c r="L35" s="440"/>
      <c r="M35" s="870" t="str">
        <f>IF(AND(ISNUMBER(J35),ISNUMBER(K35),ISNUMBER(L35)),SUM(J35:L35), "")</f>
        <v/>
      </c>
      <c r="N35" s="1157"/>
      <c r="O35" s="440"/>
      <c r="P35" s="440"/>
      <c r="Q35" s="440"/>
      <c r="R35" s="440"/>
      <c r="S35" s="440"/>
      <c r="T35" s="440"/>
      <c r="U35" s="440"/>
      <c r="V35" s="440"/>
      <c r="W35" s="870" t="str">
        <f>IF(AND(ISNUMBER(R35),ISNUMBER(S35),ISNUMBER(V35)),SUM(R35,S35,V35),"")</f>
        <v/>
      </c>
      <c r="X35" s="440"/>
      <c r="Y35" s="440"/>
      <c r="Z35" s="440"/>
      <c r="AA35" s="285" t="str">
        <f t="shared" si="30"/>
        <v/>
      </c>
      <c r="AB35" s="1298" t="str">
        <f t="shared" si="8"/>
        <v/>
      </c>
      <c r="AC35" s="834" t="str">
        <f>IF(ISNUMBER(AB35),IF(AND(AB35&gt;=(Parameters!F132*0.95), AB35&lt;=(Parameters!F132*1.05)), "Pass", "Fail"),"")</f>
        <v/>
      </c>
      <c r="AD35" s="440"/>
      <c r="AE35" s="440"/>
      <c r="AF35" s="440"/>
      <c r="AG35" s="284"/>
      <c r="AH35" s="284"/>
      <c r="AI35" s="811"/>
    </row>
    <row r="36" spans="1:35" s="730" customFormat="1" ht="15" customHeight="1" x14ac:dyDescent="0.25">
      <c r="A36" s="812"/>
      <c r="B36" s="912" t="s">
        <v>823</v>
      </c>
      <c r="C36" s="734"/>
      <c r="D36" s="440"/>
      <c r="E36" s="440"/>
      <c r="F36" s="440"/>
      <c r="G36" s="440"/>
      <c r="H36" s="440"/>
      <c r="I36" s="870" t="str">
        <f>IF(AND(ISNUMBER(D36),ISNUMBER(E36),ISNUMBER(H36)),SUM(D36,E36,H36),"")</f>
        <v/>
      </c>
      <c r="J36" s="440"/>
      <c r="K36" s="440"/>
      <c r="L36" s="440"/>
      <c r="M36" s="870" t="str">
        <f>IF(AND(ISNUMBER(J36),ISNUMBER(K36),ISNUMBER(L36)),SUM(J36:L36), "")</f>
        <v/>
      </c>
      <c r="N36" s="1157"/>
      <c r="O36" s="440"/>
      <c r="P36" s="440"/>
      <c r="Q36" s="440"/>
      <c r="R36" s="440"/>
      <c r="S36" s="440"/>
      <c r="T36" s="440"/>
      <c r="U36" s="440"/>
      <c r="V36" s="440"/>
      <c r="W36" s="870" t="str">
        <f>IF(AND(ISNUMBER(R36),ISNUMBER(S36),ISNUMBER(V36)),SUM(R36,S36,V36),"")</f>
        <v/>
      </c>
      <c r="X36" s="440"/>
      <c r="Y36" s="440"/>
      <c r="Z36" s="440"/>
      <c r="AA36" s="285" t="str">
        <f t="shared" si="30"/>
        <v/>
      </c>
      <c r="AB36" s="1298" t="str">
        <f t="shared" si="8"/>
        <v/>
      </c>
      <c r="AC36" s="834" t="str">
        <f>IF(ISNUMBER(AB36),IF(AND(AB36&gt;=(Parameters!F133*0.95), AB36&lt;=(Parameters!F133*1.05)), "Pass", "Fail"),"")</f>
        <v/>
      </c>
      <c r="AD36" s="440"/>
      <c r="AE36" s="440"/>
      <c r="AF36" s="440"/>
      <c r="AG36" s="284"/>
      <c r="AH36" s="284"/>
      <c r="AI36" s="811"/>
    </row>
    <row r="37" spans="1:35" s="730" customFormat="1" ht="15" customHeight="1" x14ac:dyDescent="0.25">
      <c r="A37" s="812"/>
      <c r="B37" s="912" t="s">
        <v>1203</v>
      </c>
      <c r="C37" s="734"/>
      <c r="D37" s="440"/>
      <c r="E37" s="440"/>
      <c r="F37" s="440"/>
      <c r="G37" s="440"/>
      <c r="H37" s="440"/>
      <c r="I37" s="870" t="str">
        <f>IF(AND(ISNUMBER(D37),ISNUMBER(E37),ISNUMBER(H37)),SUM(D37,E37,H37),"")</f>
        <v/>
      </c>
      <c r="J37" s="440"/>
      <c r="K37" s="440"/>
      <c r="L37" s="440"/>
      <c r="M37" s="870" t="str">
        <f>IF(AND(ISNUMBER(J37),ISNUMBER(K37),ISNUMBER(L37)),SUM(J37:L37), "")</f>
        <v/>
      </c>
      <c r="N37" s="1157"/>
      <c r="O37" s="440"/>
      <c r="P37" s="440"/>
      <c r="Q37" s="440"/>
      <c r="R37" s="440"/>
      <c r="S37" s="440"/>
      <c r="T37" s="440"/>
      <c r="U37" s="440"/>
      <c r="V37" s="440"/>
      <c r="W37" s="870" t="str">
        <f>IF(AND(ISNUMBER(R37),ISNUMBER(S37),ISNUMBER(V37)),SUM(R37,S37,V37),"")</f>
        <v/>
      </c>
      <c r="X37" s="440"/>
      <c r="Y37" s="440"/>
      <c r="Z37" s="440"/>
      <c r="AA37" s="285" t="str">
        <f t="shared" si="30"/>
        <v/>
      </c>
      <c r="AB37" s="1298" t="str">
        <f t="shared" si="8"/>
        <v/>
      </c>
      <c r="AC37" s="834" t="str">
        <f>IF(ISNUMBER(AB37),IF(AND(AB37&gt;=(Parameters!F134*0.95), AB37&lt;=(Parameters!F134*1.05)), "Pass", "Fail"),"")</f>
        <v/>
      </c>
      <c r="AD37" s="440"/>
      <c r="AE37" s="440"/>
      <c r="AF37" s="440"/>
      <c r="AG37" s="284"/>
      <c r="AH37" s="284"/>
      <c r="AI37" s="811"/>
    </row>
    <row r="38" spans="1:35" s="1370" customFormat="1" ht="15" customHeight="1" x14ac:dyDescent="0.25">
      <c r="A38" s="1158"/>
      <c r="B38" s="799" t="s">
        <v>1206</v>
      </c>
      <c r="C38" s="870" t="str">
        <f t="shared" ref="C38:I38" si="31">IF(AND(ISNUMBER(C39),ISNUMBER(C45)),SUM(C39,C45),"")</f>
        <v/>
      </c>
      <c r="D38" s="870" t="str">
        <f t="shared" si="31"/>
        <v/>
      </c>
      <c r="E38" s="870" t="str">
        <f t="shared" si="31"/>
        <v/>
      </c>
      <c r="F38" s="870" t="str">
        <f t="shared" si="31"/>
        <v/>
      </c>
      <c r="G38" s="870" t="str">
        <f t="shared" si="31"/>
        <v/>
      </c>
      <c r="H38" s="870" t="str">
        <f t="shared" si="31"/>
        <v/>
      </c>
      <c r="I38" s="870" t="str">
        <f t="shared" si="31"/>
        <v/>
      </c>
      <c r="J38" s="870" t="str">
        <f t="shared" ref="J38:K38" si="32">IF(AND(ISNUMBER(J39),ISNUMBER(J45)),SUM(J39,J45),"")</f>
        <v/>
      </c>
      <c r="K38" s="870" t="str">
        <f t="shared" si="32"/>
        <v/>
      </c>
      <c r="L38" s="870" t="str">
        <f t="shared" ref="L38" si="33">IF(AND(ISNUMBER(L39),ISNUMBER(L45)),SUM(L39,L45),"")</f>
        <v/>
      </c>
      <c r="M38" s="870" t="str">
        <f>IF(AND(ISNUMBER(M39),ISNUMBER(M45)),SUM(M39,M45),"")</f>
        <v/>
      </c>
      <c r="N38" s="870" t="str">
        <f>IF(AND(ISNUMBER(N39),ISNUMBER(N45)),SUM(N39,N45),"")</f>
        <v/>
      </c>
      <c r="O38" s="1442"/>
      <c r="P38" s="1442"/>
      <c r="Q38" s="870" t="str">
        <f t="shared" ref="Q38:W38" si="34">IF(AND(ISNUMBER(Q39),ISNUMBER(Q45)),SUM(Q39,Q45),"")</f>
        <v/>
      </c>
      <c r="R38" s="870" t="str">
        <f t="shared" si="34"/>
        <v/>
      </c>
      <c r="S38" s="870" t="str">
        <f t="shared" si="34"/>
        <v/>
      </c>
      <c r="T38" s="870" t="str">
        <f t="shared" si="34"/>
        <v/>
      </c>
      <c r="U38" s="870" t="str">
        <f t="shared" si="34"/>
        <v/>
      </c>
      <c r="V38" s="870" t="str">
        <f t="shared" si="34"/>
        <v/>
      </c>
      <c r="W38" s="870" t="str">
        <f t="shared" si="34"/>
        <v/>
      </c>
      <c r="X38" s="870" t="str">
        <f>IF(AND(ISNUMBER(X39),ISNUMBER(X45)),SUM(X39,X45),"")</f>
        <v/>
      </c>
      <c r="Y38" s="870" t="str">
        <f>IF(AND(ISNUMBER(Y39),ISNUMBER(Y45)),SUM(Y39,Y45),"")</f>
        <v/>
      </c>
      <c r="Z38" s="870" t="str">
        <f>IF(AND(ISNUMBER(Z39),ISNUMBER(Z45)),SUM(Z39,Z45),"")</f>
        <v/>
      </c>
      <c r="AA38" s="285" t="str">
        <f>IF(AND(ISNUMBER(AA39),ISNUMBER(AA45)),SUM(AA39,AA45),"")</f>
        <v/>
      </c>
      <c r="AB38" s="1298" t="str">
        <f t="shared" si="8"/>
        <v/>
      </c>
      <c r="AC38" s="777"/>
      <c r="AD38" s="870" t="str">
        <f t="shared" ref="AD38:AH38" si="35">IF(AND(ISNUMBER(AD39),ISNUMBER(AD45)),SUM(AD39,AD45),"")</f>
        <v/>
      </c>
      <c r="AE38" s="870" t="str">
        <f t="shared" si="35"/>
        <v/>
      </c>
      <c r="AF38" s="870" t="str">
        <f t="shared" si="35"/>
        <v/>
      </c>
      <c r="AG38" s="870" t="str">
        <f t="shared" si="35"/>
        <v/>
      </c>
      <c r="AH38" s="285" t="str">
        <f t="shared" si="35"/>
        <v/>
      </c>
      <c r="AI38" s="1446"/>
    </row>
    <row r="39" spans="1:35" s="730" customFormat="1" ht="15" customHeight="1" x14ac:dyDescent="0.25">
      <c r="A39" s="812"/>
      <c r="B39" s="322" t="s">
        <v>1207</v>
      </c>
      <c r="C39" s="870" t="str">
        <f t="shared" ref="C39:N39" si="36">IF(AND(ISNUMBER(C40), ISNUMBER(C41), ISNUMBER(C42), ISNUMBER(C43)), SUM(C40:C44), "")</f>
        <v/>
      </c>
      <c r="D39" s="870" t="str">
        <f t="shared" si="36"/>
        <v/>
      </c>
      <c r="E39" s="870" t="str">
        <f t="shared" si="36"/>
        <v/>
      </c>
      <c r="F39" s="870" t="str">
        <f t="shared" si="36"/>
        <v/>
      </c>
      <c r="G39" s="870" t="str">
        <f t="shared" si="36"/>
        <v/>
      </c>
      <c r="H39" s="870" t="str">
        <f t="shared" si="36"/>
        <v/>
      </c>
      <c r="I39" s="870" t="str">
        <f t="shared" si="36"/>
        <v/>
      </c>
      <c r="J39" s="870" t="str">
        <f t="shared" si="36"/>
        <v/>
      </c>
      <c r="K39" s="870" t="str">
        <f t="shared" si="36"/>
        <v/>
      </c>
      <c r="L39" s="870" t="str">
        <f t="shared" si="36"/>
        <v/>
      </c>
      <c r="M39" s="870" t="str">
        <f t="shared" si="36"/>
        <v/>
      </c>
      <c r="N39" s="870" t="str">
        <f t="shared" si="36"/>
        <v/>
      </c>
      <c r="O39" s="440"/>
      <c r="P39" s="440"/>
      <c r="Q39" s="870" t="str">
        <f t="shared" ref="Q39:AA39" si="37">IF(AND(ISNUMBER(Q40), ISNUMBER(Q41), ISNUMBER(Q42), ISNUMBER(Q43)), SUM(Q40:Q44), "")</f>
        <v/>
      </c>
      <c r="R39" s="870" t="str">
        <f t="shared" si="37"/>
        <v/>
      </c>
      <c r="S39" s="870" t="str">
        <f t="shared" si="37"/>
        <v/>
      </c>
      <c r="T39" s="870" t="str">
        <f t="shared" si="37"/>
        <v/>
      </c>
      <c r="U39" s="870" t="str">
        <f t="shared" si="37"/>
        <v/>
      </c>
      <c r="V39" s="870" t="str">
        <f t="shared" si="37"/>
        <v/>
      </c>
      <c r="W39" s="870" t="str">
        <f t="shared" si="37"/>
        <v/>
      </c>
      <c r="X39" s="870" t="str">
        <f t="shared" si="37"/>
        <v/>
      </c>
      <c r="Y39" s="870" t="str">
        <f t="shared" si="37"/>
        <v/>
      </c>
      <c r="Z39" s="870" t="str">
        <f t="shared" si="37"/>
        <v/>
      </c>
      <c r="AA39" s="285" t="str">
        <f t="shared" si="37"/>
        <v/>
      </c>
      <c r="AB39" s="1298" t="str">
        <f t="shared" si="8"/>
        <v/>
      </c>
      <c r="AC39" s="755"/>
      <c r="AD39" s="870" t="str">
        <f>IF(AND(ISNUMBER(AD40), ISNUMBER(AD41), ISNUMBER(AD42), ISNUMBER(AD43)), SUM(AD40:AD44), "")</f>
        <v/>
      </c>
      <c r="AE39" s="870" t="str">
        <f>IF(AND(ISNUMBER(AE40), ISNUMBER(AE41), ISNUMBER(AE42), ISNUMBER(AE43)), SUM(AE40:AE44), "")</f>
        <v/>
      </c>
      <c r="AF39" s="870" t="str">
        <f>IF(AND(ISNUMBER(AF40), ISNUMBER(AF41), ISNUMBER(AF42), ISNUMBER(AF43)), SUM(AF40:AF44), "")</f>
        <v/>
      </c>
      <c r="AG39" s="870" t="str">
        <f>IF(AND(ISNUMBER(AG40), ISNUMBER(AG41), ISNUMBER(AG42), ISNUMBER(AG43)), SUM(AG40:AG44), "")</f>
        <v/>
      </c>
      <c r="AH39" s="285" t="str">
        <f>IF(AND(ISNUMBER(AH40), ISNUMBER(AH41), ISNUMBER(AH42), ISNUMBER(AH43)), SUM(AH40:AH44), "")</f>
        <v/>
      </c>
      <c r="AI39" s="811"/>
    </row>
    <row r="40" spans="1:35" s="730" customFormat="1" ht="15" customHeight="1" x14ac:dyDescent="0.25">
      <c r="A40" s="737"/>
      <c r="B40" s="912" t="s">
        <v>1208</v>
      </c>
      <c r="C40" s="734"/>
      <c r="D40" s="440"/>
      <c r="E40" s="440"/>
      <c r="F40" s="440"/>
      <c r="G40" s="440"/>
      <c r="H40" s="440"/>
      <c r="I40" s="870" t="str">
        <f>IF(AND(ISNUMBER(D40),ISNUMBER(E40),ISNUMBER(H40)),SUM(D40,E40,H40),"")</f>
        <v/>
      </c>
      <c r="J40" s="440"/>
      <c r="K40" s="440"/>
      <c r="L40" s="440"/>
      <c r="M40" s="870" t="str">
        <f>IF(AND(ISNUMBER(J40),ISNUMBER(K40),ISNUMBER(L40)),SUM(J40:L40), "")</f>
        <v/>
      </c>
      <c r="N40" s="1157"/>
      <c r="O40" s="440"/>
      <c r="P40" s="440"/>
      <c r="Q40" s="440"/>
      <c r="R40" s="440"/>
      <c r="S40" s="440"/>
      <c r="T40" s="440"/>
      <c r="U40" s="440"/>
      <c r="V40" s="440"/>
      <c r="W40" s="870" t="str">
        <f>IF(AND(ISNUMBER(R40),ISNUMBER(S40),ISNUMBER(V40)),SUM(R40,S40,V40),"")</f>
        <v/>
      </c>
      <c r="X40" s="440"/>
      <c r="Y40" s="440"/>
      <c r="Z40" s="440"/>
      <c r="AA40" s="285" t="str">
        <f t="shared" ref="AA40:AA44" si="38">IF(AND(ISNUMBER(X40),ISNUMBER(Y40),ISNUMBER(Z40)),SUM(X40:Z40), "")</f>
        <v/>
      </c>
      <c r="AB40" s="1298" t="str">
        <f t="shared" si="8"/>
        <v/>
      </c>
      <c r="AC40" s="834" t="str">
        <f>IF(ISNUMBER(AB40),IF(AND(AB40&gt;=(Parameters!F137*0.95), AB40&lt;=(Parameters!F137*1.05)), "Pass", "Fail"),"")</f>
        <v/>
      </c>
      <c r="AD40" s="440"/>
      <c r="AE40" s="440"/>
      <c r="AF40" s="440"/>
      <c r="AG40" s="284"/>
      <c r="AH40" s="284"/>
      <c r="AI40" s="811"/>
    </row>
    <row r="41" spans="1:35" s="730" customFormat="1" ht="15" customHeight="1" x14ac:dyDescent="0.25">
      <c r="A41" s="812"/>
      <c r="B41" s="912" t="s">
        <v>1209</v>
      </c>
      <c r="C41" s="734"/>
      <c r="D41" s="440"/>
      <c r="E41" s="440"/>
      <c r="F41" s="440"/>
      <c r="G41" s="440"/>
      <c r="H41" s="440"/>
      <c r="I41" s="870" t="str">
        <f>IF(AND(ISNUMBER(D41),ISNUMBER(E41),ISNUMBER(H41)),SUM(D41,E41,H41),"")</f>
        <v/>
      </c>
      <c r="J41" s="440"/>
      <c r="K41" s="440"/>
      <c r="L41" s="440"/>
      <c r="M41" s="870" t="str">
        <f>IF(AND(ISNUMBER(J41),ISNUMBER(K41),ISNUMBER(L41)),SUM(J41:L41), "")</f>
        <v/>
      </c>
      <c r="N41" s="1157"/>
      <c r="O41" s="440"/>
      <c r="P41" s="440"/>
      <c r="Q41" s="440"/>
      <c r="R41" s="440"/>
      <c r="S41" s="440"/>
      <c r="T41" s="440"/>
      <c r="U41" s="440"/>
      <c r="V41" s="440"/>
      <c r="W41" s="870" t="str">
        <f>IF(AND(ISNUMBER(R41),ISNUMBER(S41),ISNUMBER(V41)),SUM(R41,S41,V41),"")</f>
        <v/>
      </c>
      <c r="X41" s="440"/>
      <c r="Y41" s="440"/>
      <c r="Z41" s="440"/>
      <c r="AA41" s="285" t="str">
        <f t="shared" si="38"/>
        <v/>
      </c>
      <c r="AB41" s="1298" t="str">
        <f t="shared" si="8"/>
        <v/>
      </c>
      <c r="AC41" s="834" t="str">
        <f>IF(ISNUMBER(AB41),IF(AND(AB41&gt;=(Parameters!F138*0.95), AB41&lt;=(Parameters!F138*1.05)), "Pass", "Fail"),"")</f>
        <v/>
      </c>
      <c r="AD41" s="440"/>
      <c r="AE41" s="440"/>
      <c r="AF41" s="440"/>
      <c r="AG41" s="284"/>
      <c r="AH41" s="284"/>
      <c r="AI41" s="811"/>
    </row>
    <row r="42" spans="1:35" s="730" customFormat="1" ht="15" customHeight="1" x14ac:dyDescent="0.25">
      <c r="A42" s="812"/>
      <c r="B42" s="912" t="s">
        <v>1210</v>
      </c>
      <c r="C42" s="734"/>
      <c r="D42" s="440"/>
      <c r="E42" s="440"/>
      <c r="F42" s="440"/>
      <c r="G42" s="440"/>
      <c r="H42" s="440"/>
      <c r="I42" s="870" t="str">
        <f>IF(AND(ISNUMBER(D42),ISNUMBER(E42),ISNUMBER(H42)),SUM(D42,E42,H42),"")</f>
        <v/>
      </c>
      <c r="J42" s="440"/>
      <c r="K42" s="440"/>
      <c r="L42" s="440"/>
      <c r="M42" s="870" t="str">
        <f>IF(AND(ISNUMBER(J42),ISNUMBER(K42),ISNUMBER(L42)),SUM(J42:L42), "")</f>
        <v/>
      </c>
      <c r="N42" s="1157"/>
      <c r="O42" s="440"/>
      <c r="P42" s="440"/>
      <c r="Q42" s="440"/>
      <c r="R42" s="440"/>
      <c r="S42" s="440"/>
      <c r="T42" s="440"/>
      <c r="U42" s="440"/>
      <c r="V42" s="440"/>
      <c r="W42" s="870" t="str">
        <f>IF(AND(ISNUMBER(R42),ISNUMBER(S42),ISNUMBER(V42)),SUM(R42,S42,V42),"")</f>
        <v/>
      </c>
      <c r="X42" s="440"/>
      <c r="Y42" s="440"/>
      <c r="Z42" s="440"/>
      <c r="AA42" s="285" t="str">
        <f t="shared" si="38"/>
        <v/>
      </c>
      <c r="AB42" s="1298" t="str">
        <f t="shared" si="8"/>
        <v/>
      </c>
      <c r="AC42" s="834" t="str">
        <f>IF(ISNUMBER(AB42),IF(AND(AB42&gt;=(Parameters!F139*0.95), AB42&lt;=(Parameters!F139*1.05)), "Pass", "Fail"),"")</f>
        <v/>
      </c>
      <c r="AD42" s="440"/>
      <c r="AE42" s="440"/>
      <c r="AF42" s="440"/>
      <c r="AG42" s="284"/>
      <c r="AH42" s="284"/>
      <c r="AI42" s="811"/>
    </row>
    <row r="43" spans="1:35" s="730" customFormat="1" ht="15" customHeight="1" x14ac:dyDescent="0.25">
      <c r="A43" s="812"/>
      <c r="B43" s="912" t="s">
        <v>1211</v>
      </c>
      <c r="C43" s="734"/>
      <c r="D43" s="440"/>
      <c r="E43" s="440"/>
      <c r="F43" s="440"/>
      <c r="G43" s="440"/>
      <c r="H43" s="440"/>
      <c r="I43" s="870" t="str">
        <f>IF(AND(ISNUMBER(D43),ISNUMBER(E43),ISNUMBER(H43)),SUM(D43,E43,H43),"")</f>
        <v/>
      </c>
      <c r="J43" s="440"/>
      <c r="K43" s="440"/>
      <c r="L43" s="440"/>
      <c r="M43" s="870" t="str">
        <f>IF(AND(ISNUMBER(J43),ISNUMBER(K43),ISNUMBER(L43)),SUM(J43:L43), "")</f>
        <v/>
      </c>
      <c r="N43" s="1157"/>
      <c r="O43" s="440"/>
      <c r="P43" s="440"/>
      <c r="Q43" s="440"/>
      <c r="R43" s="440"/>
      <c r="S43" s="440"/>
      <c r="T43" s="440"/>
      <c r="U43" s="440"/>
      <c r="V43" s="440"/>
      <c r="W43" s="870" t="str">
        <f>IF(AND(ISNUMBER(R43),ISNUMBER(S43),ISNUMBER(V43)),SUM(R43,S43,V43),"")</f>
        <v/>
      </c>
      <c r="X43" s="440"/>
      <c r="Y43" s="440"/>
      <c r="Z43" s="440"/>
      <c r="AA43" s="285" t="str">
        <f t="shared" si="38"/>
        <v/>
      </c>
      <c r="AB43" s="1298" t="str">
        <f t="shared" si="8"/>
        <v/>
      </c>
      <c r="AC43" s="834" t="str">
        <f>IF(ISNUMBER(AB43),IF(AND(AB43&gt;=(Parameters!F140*0.95), AB43&lt;=(Parameters!F140*1.05)), "Pass", "Fail"),"")</f>
        <v/>
      </c>
      <c r="AD43" s="440"/>
      <c r="AE43" s="440"/>
      <c r="AF43" s="440"/>
      <c r="AG43" s="284"/>
      <c r="AH43" s="284"/>
      <c r="AI43" s="811"/>
    </row>
    <row r="44" spans="1:35" s="730" customFormat="1" ht="15" customHeight="1" x14ac:dyDescent="0.25">
      <c r="A44" s="812"/>
      <c r="B44" s="912" t="s">
        <v>1490</v>
      </c>
      <c r="C44" s="1412"/>
      <c r="D44" s="1412"/>
      <c r="E44" s="1412"/>
      <c r="F44" s="1412"/>
      <c r="G44" s="1412"/>
      <c r="H44" s="1412"/>
      <c r="I44" s="870" t="str">
        <f>IF(AND(ISNUMBER(D44),ISNUMBER(E44),ISNUMBER(H44)),SUM(D44,E44,H44),"")</f>
        <v/>
      </c>
      <c r="J44" s="1412"/>
      <c r="K44" s="1412"/>
      <c r="L44" s="1412"/>
      <c r="M44" s="870" t="str">
        <f>IF(AND(ISNUMBER(J44),ISNUMBER(K44),ISNUMBER(L44)),SUM(J44:L44), "")</f>
        <v/>
      </c>
      <c r="N44" s="1157"/>
      <c r="O44" s="440"/>
      <c r="P44" s="440"/>
      <c r="Q44" s="1412"/>
      <c r="R44" s="1412"/>
      <c r="S44" s="1412"/>
      <c r="T44" s="1412"/>
      <c r="U44" s="1412"/>
      <c r="V44" s="1412"/>
      <c r="W44" s="870" t="str">
        <f>IF(AND(ISNUMBER(R44),ISNUMBER(S44),ISNUMBER(V44)),SUM(R44,S44,V44),"")</f>
        <v/>
      </c>
      <c r="X44" s="1412"/>
      <c r="Y44" s="1412"/>
      <c r="Z44" s="1412"/>
      <c r="AA44" s="285" t="str">
        <f t="shared" si="38"/>
        <v/>
      </c>
      <c r="AB44" s="1298" t="str">
        <f t="shared" si="8"/>
        <v/>
      </c>
      <c r="AC44" s="1309"/>
      <c r="AD44" s="1412"/>
      <c r="AE44" s="1412"/>
      <c r="AF44" s="1412"/>
      <c r="AG44" s="1412"/>
      <c r="AH44" s="1411"/>
      <c r="AI44" s="811"/>
    </row>
    <row r="45" spans="1:35" s="730" customFormat="1" ht="15" customHeight="1" x14ac:dyDescent="0.25">
      <c r="A45" s="812"/>
      <c r="B45" s="322" t="s">
        <v>1395</v>
      </c>
      <c r="C45" s="870" t="str">
        <f t="shared" ref="C45:N45" si="39">IF(AND(ISNUMBER(C46), ISNUMBER(C47), ISNUMBER(C48)), SUM(C46:C49), "")</f>
        <v/>
      </c>
      <c r="D45" s="870" t="str">
        <f t="shared" si="39"/>
        <v/>
      </c>
      <c r="E45" s="870" t="str">
        <f t="shared" si="39"/>
        <v/>
      </c>
      <c r="F45" s="870" t="str">
        <f t="shared" si="39"/>
        <v/>
      </c>
      <c r="G45" s="870" t="str">
        <f t="shared" si="39"/>
        <v/>
      </c>
      <c r="H45" s="870" t="str">
        <f t="shared" si="39"/>
        <v/>
      </c>
      <c r="I45" s="870" t="str">
        <f t="shared" si="39"/>
        <v/>
      </c>
      <c r="J45" s="870" t="str">
        <f t="shared" si="39"/>
        <v/>
      </c>
      <c r="K45" s="870" t="str">
        <f t="shared" si="39"/>
        <v/>
      </c>
      <c r="L45" s="870" t="str">
        <f t="shared" si="39"/>
        <v/>
      </c>
      <c r="M45" s="870" t="str">
        <f t="shared" si="39"/>
        <v/>
      </c>
      <c r="N45" s="870" t="str">
        <f t="shared" si="39"/>
        <v/>
      </c>
      <c r="O45" s="440"/>
      <c r="P45" s="440"/>
      <c r="Q45" s="870" t="str">
        <f t="shared" ref="Q45:AA45" si="40">IF(AND(ISNUMBER(Q46), ISNUMBER(Q47), ISNUMBER(Q48)), SUM(Q46:Q49), "")</f>
        <v/>
      </c>
      <c r="R45" s="870" t="str">
        <f t="shared" si="40"/>
        <v/>
      </c>
      <c r="S45" s="870" t="str">
        <f t="shared" si="40"/>
        <v/>
      </c>
      <c r="T45" s="870" t="str">
        <f t="shared" si="40"/>
        <v/>
      </c>
      <c r="U45" s="870" t="str">
        <f t="shared" si="40"/>
        <v/>
      </c>
      <c r="V45" s="870" t="str">
        <f t="shared" si="40"/>
        <v/>
      </c>
      <c r="W45" s="870" t="str">
        <f t="shared" si="40"/>
        <v/>
      </c>
      <c r="X45" s="870" t="str">
        <f t="shared" si="40"/>
        <v/>
      </c>
      <c r="Y45" s="870" t="str">
        <f t="shared" si="40"/>
        <v/>
      </c>
      <c r="Z45" s="870" t="str">
        <f t="shared" si="40"/>
        <v/>
      </c>
      <c r="AA45" s="285" t="str">
        <f t="shared" si="40"/>
        <v/>
      </c>
      <c r="AB45" s="1298" t="str">
        <f t="shared" si="8"/>
        <v/>
      </c>
      <c r="AC45" s="1309"/>
      <c r="AD45" s="870" t="str">
        <f>IF(AND(ISNUMBER(AD46), ISNUMBER(AD47), ISNUMBER(AD48)), SUM(AD46:AD49), "")</f>
        <v/>
      </c>
      <c r="AE45" s="870" t="str">
        <f t="shared" ref="AE45:AH45" si="41">IF(AND(ISNUMBER(AE46), ISNUMBER(AE47), ISNUMBER(AE48)), SUM(AE46:AE49), "")</f>
        <v/>
      </c>
      <c r="AF45" s="870" t="str">
        <f t="shared" si="41"/>
        <v/>
      </c>
      <c r="AG45" s="870" t="str">
        <f t="shared" si="41"/>
        <v/>
      </c>
      <c r="AH45" s="285" t="str">
        <f t="shared" si="41"/>
        <v/>
      </c>
      <c r="AI45" s="811"/>
    </row>
    <row r="46" spans="1:35" s="730" customFormat="1" ht="15" customHeight="1" x14ac:dyDescent="0.25">
      <c r="A46" s="812"/>
      <c r="B46" s="912" t="s">
        <v>1212</v>
      </c>
      <c r="C46" s="734"/>
      <c r="D46" s="440"/>
      <c r="E46" s="440"/>
      <c r="F46" s="440"/>
      <c r="G46" s="440"/>
      <c r="H46" s="440"/>
      <c r="I46" s="870" t="str">
        <f>IF(AND(ISNUMBER(D46),ISNUMBER(E46),ISNUMBER(H46)),SUM(D46,E46,H46),"")</f>
        <v/>
      </c>
      <c r="J46" s="440"/>
      <c r="K46" s="440"/>
      <c r="L46" s="440"/>
      <c r="M46" s="870" t="str">
        <f t="shared" ref="M46:M49" si="42">IF(AND(ISNUMBER(J46),ISNUMBER(K46),ISNUMBER(L46)),SUM(J46:L46), "")</f>
        <v/>
      </c>
      <c r="N46" s="1157"/>
      <c r="O46" s="440"/>
      <c r="P46" s="440"/>
      <c r="Q46" s="440"/>
      <c r="R46" s="440"/>
      <c r="S46" s="440"/>
      <c r="T46" s="440"/>
      <c r="U46" s="440"/>
      <c r="V46" s="440"/>
      <c r="W46" s="870" t="str">
        <f>IF(AND(ISNUMBER(R46),ISNUMBER(S46),ISNUMBER(V46)),SUM(R46,S46,V46),"")</f>
        <v/>
      </c>
      <c r="X46" s="440"/>
      <c r="Y46" s="440"/>
      <c r="Z46" s="440"/>
      <c r="AA46" s="285" t="str">
        <f t="shared" ref="AA46:AA49" si="43">IF(AND(ISNUMBER(X46),ISNUMBER(Y46),ISNUMBER(Z46)),SUM(X46:Z46), "")</f>
        <v/>
      </c>
      <c r="AB46" s="1298" t="str">
        <f t="shared" si="8"/>
        <v/>
      </c>
      <c r="AC46" s="834" t="str">
        <f>IF(ISNUMBER(AB46),IF(AND(AB46&gt;=(Parameters!F142*0.95), AB46&lt;=(Parameters!F142*1.05)), "Pass", "Fail"),"")</f>
        <v/>
      </c>
      <c r="AD46" s="440"/>
      <c r="AE46" s="440"/>
      <c r="AF46" s="440"/>
      <c r="AG46" s="284"/>
      <c r="AH46" s="284"/>
      <c r="AI46" s="811"/>
    </row>
    <row r="47" spans="1:35" s="730" customFormat="1" ht="15" customHeight="1" x14ac:dyDescent="0.25">
      <c r="A47" s="812"/>
      <c r="B47" s="912" t="s">
        <v>1210</v>
      </c>
      <c r="C47" s="734"/>
      <c r="D47" s="440"/>
      <c r="E47" s="440"/>
      <c r="F47" s="440"/>
      <c r="G47" s="440"/>
      <c r="H47" s="440"/>
      <c r="I47" s="870" t="str">
        <f>IF(AND(ISNUMBER(D47),ISNUMBER(E47),ISNUMBER(H47)),SUM(D47,E47,H47),"")</f>
        <v/>
      </c>
      <c r="J47" s="440"/>
      <c r="K47" s="440"/>
      <c r="L47" s="440"/>
      <c r="M47" s="870" t="str">
        <f t="shared" si="42"/>
        <v/>
      </c>
      <c r="N47" s="1157"/>
      <c r="O47" s="440"/>
      <c r="P47" s="440"/>
      <c r="Q47" s="440"/>
      <c r="R47" s="440"/>
      <c r="S47" s="440"/>
      <c r="T47" s="440"/>
      <c r="U47" s="440"/>
      <c r="V47" s="440"/>
      <c r="W47" s="870" t="str">
        <f>IF(AND(ISNUMBER(R47),ISNUMBER(S47),ISNUMBER(V47)),SUM(R47,S47,V47),"")</f>
        <v/>
      </c>
      <c r="X47" s="440"/>
      <c r="Y47" s="440"/>
      <c r="Z47" s="440"/>
      <c r="AA47" s="285" t="str">
        <f t="shared" si="43"/>
        <v/>
      </c>
      <c r="AB47" s="1298" t="str">
        <f t="shared" si="8"/>
        <v/>
      </c>
      <c r="AC47" s="834" t="str">
        <f>IF(ISNUMBER(AB47),IF(AND(AB47&gt;=(Parameters!F143*0.95), AB47&lt;=(Parameters!F143*1.05)), "Pass", "Fail"),"")</f>
        <v/>
      </c>
      <c r="AD47" s="440"/>
      <c r="AE47" s="440"/>
      <c r="AF47" s="440"/>
      <c r="AG47" s="284"/>
      <c r="AH47" s="284"/>
      <c r="AI47" s="811"/>
    </row>
    <row r="48" spans="1:35" s="730" customFormat="1" ht="15" customHeight="1" x14ac:dyDescent="0.25">
      <c r="A48" s="812"/>
      <c r="B48" s="912" t="s">
        <v>1211</v>
      </c>
      <c r="C48" s="734"/>
      <c r="D48" s="440"/>
      <c r="E48" s="440"/>
      <c r="F48" s="440"/>
      <c r="G48" s="440"/>
      <c r="H48" s="440"/>
      <c r="I48" s="870" t="str">
        <f>IF(AND(ISNUMBER(D48),ISNUMBER(E48),ISNUMBER(H48)),SUM(D48,E48,H48),"")</f>
        <v/>
      </c>
      <c r="J48" s="440"/>
      <c r="K48" s="440"/>
      <c r="L48" s="440"/>
      <c r="M48" s="870" t="str">
        <f t="shared" si="42"/>
        <v/>
      </c>
      <c r="N48" s="1157"/>
      <c r="O48" s="440"/>
      <c r="P48" s="440"/>
      <c r="Q48" s="440"/>
      <c r="R48" s="440"/>
      <c r="S48" s="440"/>
      <c r="T48" s="440"/>
      <c r="U48" s="440"/>
      <c r="V48" s="440"/>
      <c r="W48" s="870" t="str">
        <f>IF(AND(ISNUMBER(R48),ISNUMBER(S48),ISNUMBER(V48)),SUM(R48,S48,V48),"")</f>
        <v/>
      </c>
      <c r="X48" s="440"/>
      <c r="Y48" s="440"/>
      <c r="Z48" s="440"/>
      <c r="AA48" s="285" t="str">
        <f t="shared" si="43"/>
        <v/>
      </c>
      <c r="AB48" s="1298" t="str">
        <f t="shared" si="8"/>
        <v/>
      </c>
      <c r="AC48" s="834" t="str">
        <f>IF(ISNUMBER(AB48),IF(AND(AB48&gt;=(Parameters!F144*0.95), AB48&lt;=(Parameters!F144*1.05)), "Pass", "Fail"),"")</f>
        <v/>
      </c>
      <c r="AD48" s="440"/>
      <c r="AE48" s="440"/>
      <c r="AF48" s="440"/>
      <c r="AG48" s="284"/>
      <c r="AH48" s="284"/>
      <c r="AI48" s="811"/>
    </row>
    <row r="49" spans="1:35" s="730" customFormat="1" ht="15" customHeight="1" x14ac:dyDescent="0.25">
      <c r="A49" s="812"/>
      <c r="B49" s="912" t="s">
        <v>1490</v>
      </c>
      <c r="C49" s="1412"/>
      <c r="D49" s="1412"/>
      <c r="E49" s="1412"/>
      <c r="F49" s="1412"/>
      <c r="G49" s="1412"/>
      <c r="H49" s="1412"/>
      <c r="I49" s="870" t="str">
        <f>IF(AND(ISNUMBER(D49),ISNUMBER(E49),ISNUMBER(H49)),SUM(D49,E49,H49),"")</f>
        <v/>
      </c>
      <c r="J49" s="1412"/>
      <c r="K49" s="1412"/>
      <c r="L49" s="1412"/>
      <c r="M49" s="870" t="str">
        <f t="shared" si="42"/>
        <v/>
      </c>
      <c r="N49" s="1157"/>
      <c r="O49" s="440"/>
      <c r="P49" s="440"/>
      <c r="Q49" s="1412"/>
      <c r="R49" s="1412"/>
      <c r="S49" s="1412"/>
      <c r="T49" s="1412"/>
      <c r="U49" s="1412"/>
      <c r="V49" s="1412"/>
      <c r="W49" s="870" t="str">
        <f>IF(AND(ISNUMBER(R49),ISNUMBER(S49),ISNUMBER(V49)),SUM(R49,S49,V49),"")</f>
        <v/>
      </c>
      <c r="X49" s="1412"/>
      <c r="Y49" s="1412"/>
      <c r="Z49" s="1412"/>
      <c r="AA49" s="285" t="str">
        <f t="shared" si="43"/>
        <v/>
      </c>
      <c r="AB49" s="1298" t="str">
        <f t="shared" si="8"/>
        <v/>
      </c>
      <c r="AC49" s="1309"/>
      <c r="AD49" s="1412"/>
      <c r="AE49" s="1412"/>
      <c r="AF49" s="1412"/>
      <c r="AG49" s="1412"/>
      <c r="AH49" s="1411"/>
      <c r="AI49" s="811"/>
    </row>
    <row r="50" spans="1:35" s="1370" customFormat="1" ht="15" customHeight="1" x14ac:dyDescent="0.25">
      <c r="A50" s="1158"/>
      <c r="B50" s="349" t="s">
        <v>1213</v>
      </c>
      <c r="C50" s="870" t="str">
        <f t="shared" ref="C50:I50" si="44">IF(AND(ISNUMBER(C51),ISNUMBER(C57)), SUM(C51,C57),"")</f>
        <v/>
      </c>
      <c r="D50" s="870" t="str">
        <f t="shared" si="44"/>
        <v/>
      </c>
      <c r="E50" s="870" t="str">
        <f t="shared" si="44"/>
        <v/>
      </c>
      <c r="F50" s="870" t="str">
        <f t="shared" si="44"/>
        <v/>
      </c>
      <c r="G50" s="870" t="str">
        <f t="shared" si="44"/>
        <v/>
      </c>
      <c r="H50" s="870" t="str">
        <f t="shared" si="44"/>
        <v/>
      </c>
      <c r="I50" s="870" t="str">
        <f t="shared" si="44"/>
        <v/>
      </c>
      <c r="J50" s="870" t="str">
        <f t="shared" ref="J50:K50" si="45">IF(AND(ISNUMBER(J51),ISNUMBER(J57)), SUM(J51,J57),"")</f>
        <v/>
      </c>
      <c r="K50" s="870" t="str">
        <f t="shared" si="45"/>
        <v/>
      </c>
      <c r="L50" s="870" t="str">
        <f t="shared" ref="L50" si="46">IF(AND(ISNUMBER(L51),ISNUMBER(L57)), SUM(L51,L57),"")</f>
        <v/>
      </c>
      <c r="M50" s="870" t="str">
        <f>IF(AND(ISNUMBER(M51),ISNUMBER(M57)), SUM(M51,M57),"")</f>
        <v/>
      </c>
      <c r="N50" s="870" t="str">
        <f>IF(AND(ISNUMBER(N51),ISNUMBER(N57)), SUM(N51,N57),"")</f>
        <v/>
      </c>
      <c r="O50" s="1442"/>
      <c r="P50" s="1442"/>
      <c r="Q50" s="870" t="str">
        <f t="shared" ref="Q50:W50" si="47">IF(AND(ISNUMBER(Q51),ISNUMBER(Q57)), SUM(Q51,Q57),"")</f>
        <v/>
      </c>
      <c r="R50" s="870" t="str">
        <f t="shared" si="47"/>
        <v/>
      </c>
      <c r="S50" s="870" t="str">
        <f t="shared" si="47"/>
        <v/>
      </c>
      <c r="T50" s="870" t="str">
        <f t="shared" si="47"/>
        <v/>
      </c>
      <c r="U50" s="870" t="str">
        <f t="shared" si="47"/>
        <v/>
      </c>
      <c r="V50" s="870" t="str">
        <f t="shared" si="47"/>
        <v/>
      </c>
      <c r="W50" s="870" t="str">
        <f t="shared" si="47"/>
        <v/>
      </c>
      <c r="X50" s="870" t="str">
        <f>IF(AND(ISNUMBER(X51),ISNUMBER(X57)), SUM(X51,X57),"")</f>
        <v/>
      </c>
      <c r="Y50" s="870" t="str">
        <f>IF(AND(ISNUMBER(Y51),ISNUMBER(Y57)), SUM(Y51,Y57),"")</f>
        <v/>
      </c>
      <c r="Z50" s="870" t="str">
        <f>IF(AND(ISNUMBER(Z51),ISNUMBER(Z57)), SUM(Z51,Z57),"")</f>
        <v/>
      </c>
      <c r="AA50" s="285" t="str">
        <f>IF(AND(ISNUMBER(AA51),ISNUMBER(AA57)), SUM(AA51,AA57),"")</f>
        <v/>
      </c>
      <c r="AB50" s="1298" t="str">
        <f t="shared" si="8"/>
        <v/>
      </c>
      <c r="AC50" s="1309"/>
      <c r="AD50" s="870" t="str">
        <f t="shared" ref="AD50" si="48">IF(AND(ISNUMBER(AD51),ISNUMBER(AD57)), SUM(AD51,AD57),"")</f>
        <v/>
      </c>
      <c r="AE50" s="870" t="str">
        <f>IF(AND(ISNUMBER(AE51),ISNUMBER(AE57)), SUM(AE51,AE57),"")</f>
        <v/>
      </c>
      <c r="AF50" s="870" t="str">
        <f t="shared" ref="AF50:AH50" si="49">IF(AND(ISNUMBER(AF51),ISNUMBER(AF57)), SUM(AF51,AF57),"")</f>
        <v/>
      </c>
      <c r="AG50" s="870" t="str">
        <f t="shared" si="49"/>
        <v/>
      </c>
      <c r="AH50" s="285" t="str">
        <f t="shared" si="49"/>
        <v/>
      </c>
      <c r="AI50" s="1446"/>
    </row>
    <row r="51" spans="1:35" s="730" customFormat="1" ht="15" customHeight="1" x14ac:dyDescent="0.25">
      <c r="A51" s="812"/>
      <c r="B51" s="319" t="s">
        <v>1214</v>
      </c>
      <c r="C51" s="870">
        <f t="shared" ref="C51:N51" si="50">IF($C$6="No",0,IF(AND(ISNUMBER(C52),ISNUMBER(C53),ISNUMBER(C54),ISNUMBER(C55),ISNUMBER(C56)),SUM(C52:C56),""))</f>
        <v>0</v>
      </c>
      <c r="D51" s="870">
        <f t="shared" si="50"/>
        <v>0</v>
      </c>
      <c r="E51" s="870">
        <f t="shared" si="50"/>
        <v>0</v>
      </c>
      <c r="F51" s="870">
        <f t="shared" si="50"/>
        <v>0</v>
      </c>
      <c r="G51" s="870">
        <f t="shared" si="50"/>
        <v>0</v>
      </c>
      <c r="H51" s="870">
        <f t="shared" si="50"/>
        <v>0</v>
      </c>
      <c r="I51" s="870">
        <f t="shared" si="50"/>
        <v>0</v>
      </c>
      <c r="J51" s="870">
        <f t="shared" si="50"/>
        <v>0</v>
      </c>
      <c r="K51" s="870">
        <f t="shared" si="50"/>
        <v>0</v>
      </c>
      <c r="L51" s="870">
        <f t="shared" si="50"/>
        <v>0</v>
      </c>
      <c r="M51" s="870">
        <f t="shared" si="50"/>
        <v>0</v>
      </c>
      <c r="N51" s="870">
        <f t="shared" si="50"/>
        <v>0</v>
      </c>
      <c r="O51" s="440"/>
      <c r="P51" s="440"/>
      <c r="Q51" s="870">
        <f t="shared" ref="Q51:AA51" si="51">IF($C$6="No",0,IF(AND(ISNUMBER(Q52),ISNUMBER(Q53),ISNUMBER(Q54),ISNUMBER(Q55),ISNUMBER(Q56)),SUM(Q52:Q56),""))</f>
        <v>0</v>
      </c>
      <c r="R51" s="870">
        <f t="shared" si="51"/>
        <v>0</v>
      </c>
      <c r="S51" s="870">
        <f t="shared" si="51"/>
        <v>0</v>
      </c>
      <c r="T51" s="870">
        <f t="shared" si="51"/>
        <v>0</v>
      </c>
      <c r="U51" s="870">
        <f t="shared" si="51"/>
        <v>0</v>
      </c>
      <c r="V51" s="870">
        <f t="shared" si="51"/>
        <v>0</v>
      </c>
      <c r="W51" s="870">
        <f t="shared" si="51"/>
        <v>0</v>
      </c>
      <c r="X51" s="870">
        <f t="shared" si="51"/>
        <v>0</v>
      </c>
      <c r="Y51" s="870">
        <f t="shared" si="51"/>
        <v>0</v>
      </c>
      <c r="Z51" s="870">
        <f t="shared" si="51"/>
        <v>0</v>
      </c>
      <c r="AA51" s="285">
        <f t="shared" si="51"/>
        <v>0</v>
      </c>
      <c r="AB51" s="1298" t="str">
        <f t="shared" si="8"/>
        <v/>
      </c>
      <c r="AC51" s="755"/>
      <c r="AD51" s="870">
        <f t="shared" ref="AD51:AH51" si="52">IF($C$6="No",0,IF(AND(ISNUMBER(AD52),ISNUMBER(AD53),ISNUMBER(AD54),ISNUMBER(AD55),ISNUMBER(AD56)),SUM(AD52:AD56),""))</f>
        <v>0</v>
      </c>
      <c r="AE51" s="870">
        <f t="shared" si="52"/>
        <v>0</v>
      </c>
      <c r="AF51" s="870">
        <f t="shared" si="52"/>
        <v>0</v>
      </c>
      <c r="AG51" s="870">
        <f t="shared" si="52"/>
        <v>0</v>
      </c>
      <c r="AH51" s="285">
        <f t="shared" si="52"/>
        <v>0</v>
      </c>
      <c r="AI51" s="811"/>
    </row>
    <row r="52" spans="1:35" s="730" customFormat="1" ht="15" customHeight="1" x14ac:dyDescent="0.25">
      <c r="A52" s="812"/>
      <c r="B52" s="911" t="s">
        <v>1202</v>
      </c>
      <c r="C52" s="734"/>
      <c r="D52" s="440"/>
      <c r="E52" s="440"/>
      <c r="F52" s="440"/>
      <c r="G52" s="440"/>
      <c r="H52" s="440"/>
      <c r="I52" s="870" t="str">
        <f>IF(AND(ISNUMBER(D52),ISNUMBER(E52),ISNUMBER(H52)),SUM(D52,E52,H52),"")</f>
        <v/>
      </c>
      <c r="J52" s="440"/>
      <c r="K52" s="440"/>
      <c r="L52" s="440"/>
      <c r="M52" s="870" t="str">
        <f t="shared" ref="M52:M56" si="53">IF(AND(ISNUMBER(J52),ISNUMBER(K52),ISNUMBER(L52)),SUM(J52:L52), "")</f>
        <v/>
      </c>
      <c r="N52" s="1157"/>
      <c r="O52" s="440"/>
      <c r="P52" s="440"/>
      <c r="Q52" s="440"/>
      <c r="R52" s="440"/>
      <c r="S52" s="440"/>
      <c r="T52" s="440"/>
      <c r="U52" s="440"/>
      <c r="V52" s="440"/>
      <c r="W52" s="870" t="str">
        <f>IF(AND(ISNUMBER(R52),ISNUMBER(S52),ISNUMBER(V52)),SUM(R52,S52,V52),"")</f>
        <v/>
      </c>
      <c r="X52" s="440"/>
      <c r="Y52" s="440"/>
      <c r="Z52" s="440"/>
      <c r="AA52" s="285" t="str">
        <f t="shared" ref="AA52:AA56" si="54">IF(AND(ISNUMBER(X52),ISNUMBER(Y52),ISNUMBER(Z52)),SUM(X52:Z52), "")</f>
        <v/>
      </c>
      <c r="AB52" s="1298" t="str">
        <f t="shared" si="8"/>
        <v/>
      </c>
      <c r="AC52" s="834" t="str">
        <f>IF(ISNUMBER(AB52),IF(AND(AB52&gt;=(Parameters!F147*0.95), AB52&lt;=(Parameters!F147*1.05)), "Pass", "Fail"),"")</f>
        <v/>
      </c>
      <c r="AD52" s="440"/>
      <c r="AE52" s="440"/>
      <c r="AF52" s="440"/>
      <c r="AG52" s="284"/>
      <c r="AH52" s="284"/>
      <c r="AI52" s="811"/>
    </row>
    <row r="53" spans="1:35" s="730" customFormat="1" ht="15" customHeight="1" x14ac:dyDescent="0.25">
      <c r="A53" s="812"/>
      <c r="B53" s="911" t="s">
        <v>821</v>
      </c>
      <c r="C53" s="734"/>
      <c r="D53" s="440"/>
      <c r="E53" s="440"/>
      <c r="F53" s="440"/>
      <c r="G53" s="440"/>
      <c r="H53" s="440"/>
      <c r="I53" s="870" t="str">
        <f>IF(AND(ISNUMBER(D53),ISNUMBER(E53),ISNUMBER(H53)),SUM(D53,E53,H53),"")</f>
        <v/>
      </c>
      <c r="J53" s="440"/>
      <c r="K53" s="440"/>
      <c r="L53" s="440"/>
      <c r="M53" s="870" t="str">
        <f t="shared" si="53"/>
        <v/>
      </c>
      <c r="N53" s="1157"/>
      <c r="O53" s="440"/>
      <c r="P53" s="440"/>
      <c r="Q53" s="440"/>
      <c r="R53" s="440"/>
      <c r="S53" s="440"/>
      <c r="T53" s="440"/>
      <c r="U53" s="440"/>
      <c r="V53" s="440"/>
      <c r="W53" s="870" t="str">
        <f>IF(AND(ISNUMBER(R53),ISNUMBER(S53),ISNUMBER(V53)),SUM(R53,S53,V53),"")</f>
        <v/>
      </c>
      <c r="X53" s="440"/>
      <c r="Y53" s="440"/>
      <c r="Z53" s="440"/>
      <c r="AA53" s="285" t="str">
        <f t="shared" si="54"/>
        <v/>
      </c>
      <c r="AB53" s="1298" t="str">
        <f t="shared" si="8"/>
        <v/>
      </c>
      <c r="AC53" s="834" t="str">
        <f>IF(ISNUMBER(AB53),IF(AND(AB53&gt;=(Parameters!F148*0.95), AB53&lt;=(Parameters!F148*1.05)), "Pass", "Fail"),"")</f>
        <v/>
      </c>
      <c r="AD53" s="440"/>
      <c r="AE53" s="440"/>
      <c r="AF53" s="440"/>
      <c r="AG53" s="284"/>
      <c r="AH53" s="284"/>
      <c r="AI53" s="811"/>
    </row>
    <row r="54" spans="1:35" s="730" customFormat="1" ht="15" customHeight="1" x14ac:dyDescent="0.25">
      <c r="A54" s="812"/>
      <c r="B54" s="911" t="s">
        <v>822</v>
      </c>
      <c r="C54" s="734"/>
      <c r="D54" s="440"/>
      <c r="E54" s="440"/>
      <c r="F54" s="440"/>
      <c r="G54" s="440"/>
      <c r="H54" s="440"/>
      <c r="I54" s="870" t="str">
        <f>IF(AND(ISNUMBER(D54),ISNUMBER(E54),ISNUMBER(H54)),SUM(D54,E54,H54),"")</f>
        <v/>
      </c>
      <c r="J54" s="440"/>
      <c r="K54" s="440"/>
      <c r="L54" s="440"/>
      <c r="M54" s="870" t="str">
        <f t="shared" si="53"/>
        <v/>
      </c>
      <c r="N54" s="1157"/>
      <c r="O54" s="440"/>
      <c r="P54" s="440"/>
      <c r="Q54" s="440"/>
      <c r="R54" s="440"/>
      <c r="S54" s="440"/>
      <c r="T54" s="440"/>
      <c r="U54" s="440"/>
      <c r="V54" s="440"/>
      <c r="W54" s="870" t="str">
        <f>IF(AND(ISNUMBER(R54),ISNUMBER(S54),ISNUMBER(V54)),SUM(R54,S54,V54),"")</f>
        <v/>
      </c>
      <c r="X54" s="440"/>
      <c r="Y54" s="440"/>
      <c r="Z54" s="440"/>
      <c r="AA54" s="285" t="str">
        <f t="shared" si="54"/>
        <v/>
      </c>
      <c r="AB54" s="1298" t="str">
        <f t="shared" si="8"/>
        <v/>
      </c>
      <c r="AC54" s="834" t="str">
        <f>IF(ISNUMBER(AB54),IF(AND(AB54&gt;=(Parameters!F149*0.95), AB54&lt;=(Parameters!F149*1.05)), "Pass", "Fail"),"")</f>
        <v/>
      </c>
      <c r="AD54" s="440"/>
      <c r="AE54" s="440"/>
      <c r="AF54" s="440"/>
      <c r="AG54" s="284"/>
      <c r="AH54" s="284"/>
      <c r="AI54" s="811"/>
    </row>
    <row r="55" spans="1:35" s="730" customFormat="1" ht="15" customHeight="1" x14ac:dyDescent="0.25">
      <c r="A55" s="812"/>
      <c r="B55" s="911" t="s">
        <v>823</v>
      </c>
      <c r="C55" s="734"/>
      <c r="D55" s="440"/>
      <c r="E55" s="440"/>
      <c r="F55" s="440"/>
      <c r="G55" s="440"/>
      <c r="H55" s="440"/>
      <c r="I55" s="870" t="str">
        <f>IF(AND(ISNUMBER(D55),ISNUMBER(E55),ISNUMBER(H55)),SUM(D55,E55,H55),"")</f>
        <v/>
      </c>
      <c r="J55" s="440"/>
      <c r="K55" s="440"/>
      <c r="L55" s="440"/>
      <c r="M55" s="870" t="str">
        <f t="shared" si="53"/>
        <v/>
      </c>
      <c r="N55" s="1157"/>
      <c r="O55" s="440"/>
      <c r="P55" s="440"/>
      <c r="Q55" s="440"/>
      <c r="R55" s="440"/>
      <c r="S55" s="440"/>
      <c r="T55" s="440"/>
      <c r="U55" s="440"/>
      <c r="V55" s="440"/>
      <c r="W55" s="870" t="str">
        <f>IF(AND(ISNUMBER(R55),ISNUMBER(S55),ISNUMBER(V55)),SUM(R55,S55,V55),"")</f>
        <v/>
      </c>
      <c r="X55" s="440"/>
      <c r="Y55" s="440"/>
      <c r="Z55" s="440"/>
      <c r="AA55" s="285" t="str">
        <f t="shared" si="54"/>
        <v/>
      </c>
      <c r="AB55" s="1298" t="str">
        <f t="shared" si="8"/>
        <v/>
      </c>
      <c r="AC55" s="834" t="str">
        <f>IF(ISNUMBER(AB55),IF(AND(AB55&gt;=(Parameters!F150*0.95), AB55&lt;=(Parameters!F150*1.05)), "Pass", "Fail"),"")</f>
        <v/>
      </c>
      <c r="AD55" s="440"/>
      <c r="AE55" s="440"/>
      <c r="AF55" s="440"/>
      <c r="AG55" s="284"/>
      <c r="AH55" s="284"/>
      <c r="AI55" s="811"/>
    </row>
    <row r="56" spans="1:35" s="730" customFormat="1" ht="15" customHeight="1" x14ac:dyDescent="0.25">
      <c r="A56" s="812"/>
      <c r="B56" s="911" t="s">
        <v>1203</v>
      </c>
      <c r="C56" s="734"/>
      <c r="D56" s="440"/>
      <c r="E56" s="440"/>
      <c r="F56" s="440"/>
      <c r="G56" s="440"/>
      <c r="H56" s="440"/>
      <c r="I56" s="870" t="str">
        <f>IF(AND(ISNUMBER(D56),ISNUMBER(E56),ISNUMBER(H56)),SUM(D56,E56,H56),"")</f>
        <v/>
      </c>
      <c r="J56" s="440"/>
      <c r="K56" s="440"/>
      <c r="L56" s="440"/>
      <c r="M56" s="870" t="str">
        <f t="shared" si="53"/>
        <v/>
      </c>
      <c r="N56" s="1157"/>
      <c r="O56" s="440"/>
      <c r="P56" s="440"/>
      <c r="Q56" s="440"/>
      <c r="R56" s="440"/>
      <c r="S56" s="440"/>
      <c r="T56" s="440"/>
      <c r="U56" s="440"/>
      <c r="V56" s="440"/>
      <c r="W56" s="870" t="str">
        <f>IF(AND(ISNUMBER(R56),ISNUMBER(S56),ISNUMBER(V56)),SUM(R56,S56,V56),"")</f>
        <v/>
      </c>
      <c r="X56" s="440"/>
      <c r="Y56" s="440"/>
      <c r="Z56" s="440"/>
      <c r="AA56" s="285" t="str">
        <f t="shared" si="54"/>
        <v/>
      </c>
      <c r="AB56" s="1298" t="str">
        <f t="shared" si="8"/>
        <v/>
      </c>
      <c r="AC56" s="834" t="str">
        <f>IF(ISNUMBER(AB56),IF(AND(AB56&gt;=(Parameters!F151*0.95), AB56&lt;=(Parameters!F151*1.05)), "Pass", "Fail"),"")</f>
        <v/>
      </c>
      <c r="AD56" s="440"/>
      <c r="AE56" s="440"/>
      <c r="AF56" s="440"/>
      <c r="AG56" s="284"/>
      <c r="AH56" s="284"/>
      <c r="AI56" s="811"/>
    </row>
    <row r="57" spans="1:35" s="730" customFormat="1" ht="15" customHeight="1" x14ac:dyDescent="0.25">
      <c r="A57" s="812"/>
      <c r="B57" s="319" t="s">
        <v>1215</v>
      </c>
      <c r="C57" s="870" t="str">
        <f t="shared" ref="C57:D57" si="55">IF(AND(ISNUMBER(C58),ISNUMBER(C59),ISNUMBER(C60),ISNUMBER(C61),ISNUMBER(C62),ISNUMBER(C63),ISNUMBER(C64)),SUM(C58:C64),"")</f>
        <v/>
      </c>
      <c r="D57" s="870" t="str">
        <f t="shared" si="55"/>
        <v/>
      </c>
      <c r="E57" s="870" t="str">
        <f t="shared" ref="E57:I57" si="56">IF(AND(ISNUMBER(E58),ISNUMBER(E59),ISNUMBER(E60),ISNUMBER(E61),ISNUMBER(E62),ISNUMBER(E63),ISNUMBER(E64)),SUM(E58:E64),"")</f>
        <v/>
      </c>
      <c r="F57" s="870" t="str">
        <f t="shared" si="56"/>
        <v/>
      </c>
      <c r="G57" s="870" t="str">
        <f t="shared" si="56"/>
        <v/>
      </c>
      <c r="H57" s="870" t="str">
        <f t="shared" si="56"/>
        <v/>
      </c>
      <c r="I57" s="870" t="str">
        <f t="shared" si="56"/>
        <v/>
      </c>
      <c r="J57" s="870" t="str">
        <f t="shared" ref="J57:K57" si="57">IF(AND(ISNUMBER(J58),ISNUMBER(J59),ISNUMBER(J60),ISNUMBER(J61),ISNUMBER(J62),ISNUMBER(J63),ISNUMBER(J64)),SUM(J58:J64),"")</f>
        <v/>
      </c>
      <c r="K57" s="870" t="str">
        <f t="shared" si="57"/>
        <v/>
      </c>
      <c r="L57" s="870" t="str">
        <f t="shared" ref="L57" si="58">IF(AND(ISNUMBER(L58),ISNUMBER(L59),ISNUMBER(L60),ISNUMBER(L61),ISNUMBER(L62),ISNUMBER(L63),ISNUMBER(L64)),SUM(L58:L64),"")</f>
        <v/>
      </c>
      <c r="M57" s="870" t="str">
        <f>IF(AND(ISNUMBER(M58),ISNUMBER(M59),ISNUMBER(M60),ISNUMBER(M61),ISNUMBER(M62),ISNUMBER(M63),ISNUMBER(M64)),SUM(M58:M64),"")</f>
        <v/>
      </c>
      <c r="N57" s="870" t="str">
        <f>IF(AND(ISNUMBER(N58),ISNUMBER(N59),ISNUMBER(N60),ISNUMBER(N61),ISNUMBER(N62),ISNUMBER(N63),ISNUMBER(N64)),SUM(N58:N64),"")</f>
        <v/>
      </c>
      <c r="O57" s="440"/>
      <c r="P57" s="440"/>
      <c r="Q57" s="870" t="str">
        <f t="shared" ref="Q57:W57" si="59">IF(AND(ISNUMBER(Q58),ISNUMBER(Q59),ISNUMBER(Q60),ISNUMBER(Q61),ISNUMBER(Q62),ISNUMBER(Q63),ISNUMBER(Q64)),SUM(Q58:Q64),"")</f>
        <v/>
      </c>
      <c r="R57" s="870" t="str">
        <f t="shared" si="59"/>
        <v/>
      </c>
      <c r="S57" s="870" t="str">
        <f t="shared" si="59"/>
        <v/>
      </c>
      <c r="T57" s="870" t="str">
        <f t="shared" si="59"/>
        <v/>
      </c>
      <c r="U57" s="870" t="str">
        <f t="shared" si="59"/>
        <v/>
      </c>
      <c r="V57" s="870" t="str">
        <f t="shared" si="59"/>
        <v/>
      </c>
      <c r="W57" s="870" t="str">
        <f t="shared" si="59"/>
        <v/>
      </c>
      <c r="X57" s="870" t="str">
        <f>IF(AND(ISNUMBER(X58),ISNUMBER(X59),ISNUMBER(X60),ISNUMBER(X61),ISNUMBER(X62),ISNUMBER(X63),ISNUMBER(X64)),SUM(X58:X64),"")</f>
        <v/>
      </c>
      <c r="Y57" s="870" t="str">
        <f>IF(AND(ISNUMBER(Y58),ISNUMBER(Y59),ISNUMBER(Y60),ISNUMBER(Y61),ISNUMBER(Y62),ISNUMBER(Y63),ISNUMBER(Y64)),SUM(Y58:Y64),"")</f>
        <v/>
      </c>
      <c r="Z57" s="870" t="str">
        <f>IF(AND(ISNUMBER(Z58),ISNUMBER(Z59),ISNUMBER(Z60),ISNUMBER(Z61),ISNUMBER(Z62),ISNUMBER(Z63),ISNUMBER(Z64)),SUM(Z58:Z64),"")</f>
        <v/>
      </c>
      <c r="AA57" s="285" t="str">
        <f>IF(AND(ISNUMBER(AA58),ISNUMBER(AA59),ISNUMBER(AA60),ISNUMBER(AA61),ISNUMBER(AA62),ISNUMBER(AA63),ISNUMBER(AA64)),SUM(AA58:AA64),"")</f>
        <v/>
      </c>
      <c r="AB57" s="1298" t="str">
        <f t="shared" si="8"/>
        <v/>
      </c>
      <c r="AC57" s="755"/>
      <c r="AD57" s="870" t="str">
        <f t="shared" ref="AD57" si="60">IF(AND(ISNUMBER(AD58),ISNUMBER(AD59),ISNUMBER(AD60),ISNUMBER(AD61),ISNUMBER(AD62),ISNUMBER(AD63),ISNUMBER(AD64)),SUM(AD58:AD64),"")</f>
        <v/>
      </c>
      <c r="AE57" s="870" t="str">
        <f>IF(AND(ISNUMBER(AE58),ISNUMBER(AE59),ISNUMBER(AE60),ISNUMBER(AE61),ISNUMBER(AE62),ISNUMBER(AE63),ISNUMBER(AE64)),SUM(AE58:AE64),"")</f>
        <v/>
      </c>
      <c r="AF57" s="870" t="str">
        <f t="shared" ref="AF57:AH57" si="61">IF(AND(ISNUMBER(AF58),ISNUMBER(AF59),ISNUMBER(AF60),ISNUMBER(AF61),ISNUMBER(AF62),ISNUMBER(AF63),ISNUMBER(AF64)),SUM(AF58:AF64),"")</f>
        <v/>
      </c>
      <c r="AG57" s="870" t="str">
        <f t="shared" si="61"/>
        <v/>
      </c>
      <c r="AH57" s="285" t="str">
        <f t="shared" si="61"/>
        <v/>
      </c>
      <c r="AI57" s="811"/>
    </row>
    <row r="58" spans="1:35" s="730" customFormat="1" ht="15" customHeight="1" x14ac:dyDescent="0.25">
      <c r="A58" s="812"/>
      <c r="B58" s="911" t="s">
        <v>1216</v>
      </c>
      <c r="C58" s="734"/>
      <c r="D58" s="440"/>
      <c r="E58" s="440"/>
      <c r="F58" s="440"/>
      <c r="G58" s="440"/>
      <c r="H58" s="440"/>
      <c r="I58" s="870" t="str">
        <f t="shared" ref="I58:I64" si="62">IF(AND(ISNUMBER(D58),ISNUMBER(E58),ISNUMBER(H58)),SUM(D58,E58,H58),"")</f>
        <v/>
      </c>
      <c r="J58" s="440"/>
      <c r="K58" s="440"/>
      <c r="L58" s="440"/>
      <c r="M58" s="870" t="str">
        <f t="shared" ref="M58:M64" si="63">IF(AND(ISNUMBER(J58),ISNUMBER(K58),ISNUMBER(L58)),SUM(J58:L58), "")</f>
        <v/>
      </c>
      <c r="N58" s="1157"/>
      <c r="O58" s="440"/>
      <c r="P58" s="440"/>
      <c r="Q58" s="440"/>
      <c r="R58" s="440"/>
      <c r="S58" s="440"/>
      <c r="T58" s="440"/>
      <c r="U58" s="440"/>
      <c r="V58" s="440"/>
      <c r="W58" s="870" t="str">
        <f t="shared" ref="W58:W64" si="64">IF(AND(ISNUMBER(R58),ISNUMBER(S58),ISNUMBER(V58)),SUM(R58,S58,V58),"")</f>
        <v/>
      </c>
      <c r="X58" s="440"/>
      <c r="Y58" s="440"/>
      <c r="Z58" s="440"/>
      <c r="AA58" s="285" t="str">
        <f t="shared" ref="AA58:AA64" si="65">IF(AND(ISNUMBER(X58),ISNUMBER(Y58),ISNUMBER(Z58)),SUM(X58:Z58), "")</f>
        <v/>
      </c>
      <c r="AB58" s="1298" t="str">
        <f t="shared" si="8"/>
        <v/>
      </c>
      <c r="AC58" s="834" t="str">
        <f>IF(ISNUMBER(AB58),IF(AND(AB58&gt;=(Parameters!F153*0.95), AB58&lt;=(Parameters!F153*1.05)), "Pass", "Fail"),"")</f>
        <v/>
      </c>
      <c r="AD58" s="440"/>
      <c r="AE58" s="440"/>
      <c r="AF58" s="440"/>
      <c r="AG58" s="284"/>
      <c r="AH58" s="284"/>
      <c r="AI58" s="811"/>
    </row>
    <row r="59" spans="1:35" s="730" customFormat="1" ht="15" customHeight="1" x14ac:dyDescent="0.25">
      <c r="A59" s="812"/>
      <c r="B59" s="911" t="s">
        <v>1217</v>
      </c>
      <c r="C59" s="734"/>
      <c r="D59" s="440"/>
      <c r="E59" s="440"/>
      <c r="F59" s="440"/>
      <c r="G59" s="440"/>
      <c r="H59" s="440"/>
      <c r="I59" s="870" t="str">
        <f t="shared" si="62"/>
        <v/>
      </c>
      <c r="J59" s="440"/>
      <c r="K59" s="440"/>
      <c r="L59" s="440"/>
      <c r="M59" s="870" t="str">
        <f t="shared" si="63"/>
        <v/>
      </c>
      <c r="N59" s="1157"/>
      <c r="O59" s="440"/>
      <c r="P59" s="440"/>
      <c r="Q59" s="440"/>
      <c r="R59" s="440"/>
      <c r="S59" s="440"/>
      <c r="T59" s="440"/>
      <c r="U59" s="440"/>
      <c r="V59" s="440"/>
      <c r="W59" s="870" t="str">
        <f t="shared" si="64"/>
        <v/>
      </c>
      <c r="X59" s="440"/>
      <c r="Y59" s="440"/>
      <c r="Z59" s="440"/>
      <c r="AA59" s="285" t="str">
        <f t="shared" si="65"/>
        <v/>
      </c>
      <c r="AB59" s="1298" t="str">
        <f t="shared" si="8"/>
        <v/>
      </c>
      <c r="AC59" s="834" t="str">
        <f>IF(ISNUMBER(AB59),IF(AND(AB59&gt;=(Parameters!F154*0.95), AB59&lt;=(Parameters!F154*1.05)), "Pass", "Fail"),"")</f>
        <v/>
      </c>
      <c r="AD59" s="440"/>
      <c r="AE59" s="440"/>
      <c r="AF59" s="440"/>
      <c r="AG59" s="284"/>
      <c r="AH59" s="284"/>
      <c r="AI59" s="811"/>
    </row>
    <row r="60" spans="1:35" s="730" customFormat="1" ht="15" customHeight="1" x14ac:dyDescent="0.25">
      <c r="A60" s="812"/>
      <c r="B60" s="911" t="s">
        <v>1218</v>
      </c>
      <c r="C60" s="734"/>
      <c r="D60" s="440"/>
      <c r="E60" s="440"/>
      <c r="F60" s="440"/>
      <c r="G60" s="440"/>
      <c r="H60" s="440"/>
      <c r="I60" s="870" t="str">
        <f t="shared" si="62"/>
        <v/>
      </c>
      <c r="J60" s="440"/>
      <c r="K60" s="440"/>
      <c r="L60" s="440"/>
      <c r="M60" s="870" t="str">
        <f t="shared" si="63"/>
        <v/>
      </c>
      <c r="N60" s="1157"/>
      <c r="O60" s="440"/>
      <c r="P60" s="440"/>
      <c r="Q60" s="440"/>
      <c r="R60" s="440"/>
      <c r="S60" s="440"/>
      <c r="T60" s="440"/>
      <c r="U60" s="440"/>
      <c r="V60" s="440"/>
      <c r="W60" s="870" t="str">
        <f t="shared" si="64"/>
        <v/>
      </c>
      <c r="X60" s="440"/>
      <c r="Y60" s="440"/>
      <c r="Z60" s="440"/>
      <c r="AA60" s="285" t="str">
        <f t="shared" si="65"/>
        <v/>
      </c>
      <c r="AB60" s="1298" t="str">
        <f t="shared" si="8"/>
        <v/>
      </c>
      <c r="AC60" s="834" t="str">
        <f>IF(ISNUMBER(AB60),IF(AND(AB60&gt;=(Parameters!F155*0.95), AB60&lt;=(Parameters!F155*1.05)), "Pass", "Fail"),"")</f>
        <v/>
      </c>
      <c r="AD60" s="440"/>
      <c r="AE60" s="440"/>
      <c r="AF60" s="440"/>
      <c r="AG60" s="284"/>
      <c r="AH60" s="284"/>
      <c r="AI60" s="811"/>
    </row>
    <row r="61" spans="1:35" s="730" customFormat="1" ht="15" customHeight="1" x14ac:dyDescent="0.25">
      <c r="A61" s="812"/>
      <c r="B61" s="911" t="s">
        <v>1219</v>
      </c>
      <c r="C61" s="734"/>
      <c r="D61" s="440"/>
      <c r="E61" s="440"/>
      <c r="F61" s="440"/>
      <c r="G61" s="440"/>
      <c r="H61" s="440"/>
      <c r="I61" s="870" t="str">
        <f t="shared" si="62"/>
        <v/>
      </c>
      <c r="J61" s="440"/>
      <c r="K61" s="440"/>
      <c r="L61" s="440"/>
      <c r="M61" s="870" t="str">
        <f t="shared" si="63"/>
        <v/>
      </c>
      <c r="N61" s="1157"/>
      <c r="O61" s="440"/>
      <c r="P61" s="440"/>
      <c r="Q61" s="440"/>
      <c r="R61" s="440"/>
      <c r="S61" s="440"/>
      <c r="T61" s="440"/>
      <c r="U61" s="440"/>
      <c r="V61" s="440"/>
      <c r="W61" s="870" t="str">
        <f t="shared" si="64"/>
        <v/>
      </c>
      <c r="X61" s="440"/>
      <c r="Y61" s="440"/>
      <c r="Z61" s="440"/>
      <c r="AA61" s="285" t="str">
        <f t="shared" si="65"/>
        <v/>
      </c>
      <c r="AB61" s="1298" t="str">
        <f t="shared" si="8"/>
        <v/>
      </c>
      <c r="AC61" s="834" t="str">
        <f>IF(ISNUMBER(AB61),IF(AND(AB61&gt;=(Parameters!F156*0.95), AB61&lt;=(Parameters!F156*1.05)), "Pass", "Fail"),"")</f>
        <v/>
      </c>
      <c r="AD61" s="440"/>
      <c r="AE61" s="440"/>
      <c r="AF61" s="440"/>
      <c r="AG61" s="284"/>
      <c r="AH61" s="284"/>
      <c r="AI61" s="811"/>
    </row>
    <row r="62" spans="1:35" s="730" customFormat="1" ht="15" customHeight="1" x14ac:dyDescent="0.25">
      <c r="A62" s="812"/>
      <c r="B62" s="911" t="s">
        <v>1220</v>
      </c>
      <c r="C62" s="734"/>
      <c r="D62" s="440"/>
      <c r="E62" s="440"/>
      <c r="F62" s="440"/>
      <c r="G62" s="440"/>
      <c r="H62" s="440"/>
      <c r="I62" s="870" t="str">
        <f t="shared" si="62"/>
        <v/>
      </c>
      <c r="J62" s="440"/>
      <c r="K62" s="440"/>
      <c r="L62" s="440"/>
      <c r="M62" s="870" t="str">
        <f t="shared" si="63"/>
        <v/>
      </c>
      <c r="N62" s="1157"/>
      <c r="O62" s="440"/>
      <c r="P62" s="440"/>
      <c r="Q62" s="440"/>
      <c r="R62" s="440"/>
      <c r="S62" s="440"/>
      <c r="T62" s="440"/>
      <c r="U62" s="440"/>
      <c r="V62" s="440"/>
      <c r="W62" s="870" t="str">
        <f t="shared" si="64"/>
        <v/>
      </c>
      <c r="X62" s="440"/>
      <c r="Y62" s="440"/>
      <c r="Z62" s="440"/>
      <c r="AA62" s="285" t="str">
        <f t="shared" si="65"/>
        <v/>
      </c>
      <c r="AB62" s="1298" t="str">
        <f t="shared" si="8"/>
        <v/>
      </c>
      <c r="AC62" s="834" t="str">
        <f>IF(ISNUMBER(AB62),IF(AND(AB62&gt;=(Parameters!F157*0.95), AB62&lt;=(Parameters!F157*1.05)), "Pass", "Fail"),"")</f>
        <v/>
      </c>
      <c r="AD62" s="440"/>
      <c r="AE62" s="440"/>
      <c r="AF62" s="440"/>
      <c r="AG62" s="284"/>
      <c r="AH62" s="284"/>
      <c r="AI62" s="811"/>
    </row>
    <row r="63" spans="1:35" s="730" customFormat="1" ht="15" customHeight="1" x14ac:dyDescent="0.25">
      <c r="A63" s="812"/>
      <c r="B63" s="911" t="s">
        <v>1221</v>
      </c>
      <c r="C63" s="734"/>
      <c r="D63" s="440"/>
      <c r="E63" s="440"/>
      <c r="F63" s="440"/>
      <c r="G63" s="440"/>
      <c r="H63" s="440"/>
      <c r="I63" s="870" t="str">
        <f t="shared" si="62"/>
        <v/>
      </c>
      <c r="J63" s="440"/>
      <c r="K63" s="440"/>
      <c r="L63" s="440"/>
      <c r="M63" s="870" t="str">
        <f t="shared" si="63"/>
        <v/>
      </c>
      <c r="N63" s="1157"/>
      <c r="O63" s="440"/>
      <c r="P63" s="440"/>
      <c r="Q63" s="440"/>
      <c r="R63" s="440"/>
      <c r="S63" s="440"/>
      <c r="T63" s="440"/>
      <c r="U63" s="440"/>
      <c r="V63" s="440"/>
      <c r="W63" s="870" t="str">
        <f t="shared" si="64"/>
        <v/>
      </c>
      <c r="X63" s="440"/>
      <c r="Y63" s="440"/>
      <c r="Z63" s="440"/>
      <c r="AA63" s="285" t="str">
        <f t="shared" si="65"/>
        <v/>
      </c>
      <c r="AB63" s="1298" t="str">
        <f t="shared" si="8"/>
        <v/>
      </c>
      <c r="AC63" s="834" t="str">
        <f>IF(ISNUMBER(AB63),IF(AND(AB63&gt;=(Parameters!F158*0.95), AB63&lt;=(Parameters!F158*1.05)), "Pass", "Fail"),"")</f>
        <v/>
      </c>
      <c r="AD63" s="440"/>
      <c r="AE63" s="440"/>
      <c r="AF63" s="440"/>
      <c r="AG63" s="284"/>
      <c r="AH63" s="284"/>
      <c r="AI63" s="811"/>
    </row>
    <row r="64" spans="1:35" s="730" customFormat="1" ht="15" customHeight="1" x14ac:dyDescent="0.25">
      <c r="A64" s="812"/>
      <c r="B64" s="911" t="s">
        <v>1222</v>
      </c>
      <c r="C64" s="734"/>
      <c r="D64" s="440"/>
      <c r="E64" s="440"/>
      <c r="F64" s="440"/>
      <c r="G64" s="440"/>
      <c r="H64" s="440"/>
      <c r="I64" s="870" t="str">
        <f t="shared" si="62"/>
        <v/>
      </c>
      <c r="J64" s="440"/>
      <c r="K64" s="440"/>
      <c r="L64" s="440"/>
      <c r="M64" s="870" t="str">
        <f t="shared" si="63"/>
        <v/>
      </c>
      <c r="N64" s="1157"/>
      <c r="O64" s="440"/>
      <c r="P64" s="440"/>
      <c r="Q64" s="440"/>
      <c r="R64" s="440"/>
      <c r="S64" s="440"/>
      <c r="T64" s="440"/>
      <c r="U64" s="440"/>
      <c r="V64" s="440"/>
      <c r="W64" s="870" t="str">
        <f t="shared" si="64"/>
        <v/>
      </c>
      <c r="X64" s="440"/>
      <c r="Y64" s="440"/>
      <c r="Z64" s="440"/>
      <c r="AA64" s="285" t="str">
        <f t="shared" si="65"/>
        <v/>
      </c>
      <c r="AB64" s="1298" t="str">
        <f t="shared" si="8"/>
        <v/>
      </c>
      <c r="AC64" s="834" t="str">
        <f>IF(ISNUMBER(AB64),IF(AND(AB64&gt;=(Parameters!F159*0.95), AB64&lt;=(Parameters!F159*1.05)), "Pass", "Fail"),"")</f>
        <v/>
      </c>
      <c r="AD64" s="440"/>
      <c r="AE64" s="440"/>
      <c r="AF64" s="440"/>
      <c r="AG64" s="284"/>
      <c r="AH64" s="284"/>
      <c r="AI64" s="811"/>
    </row>
    <row r="65" spans="1:35" s="730" customFormat="1" ht="15" customHeight="1" x14ac:dyDescent="0.25">
      <c r="A65" s="812"/>
      <c r="B65" s="349" t="s">
        <v>1223</v>
      </c>
      <c r="C65" s="870" t="str">
        <f t="shared" ref="C65:I65" si="66">IF($C$6="No", C74, C66)</f>
        <v/>
      </c>
      <c r="D65" s="870" t="str">
        <f t="shared" si="66"/>
        <v/>
      </c>
      <c r="E65" s="870" t="str">
        <f t="shared" si="66"/>
        <v/>
      </c>
      <c r="F65" s="870" t="str">
        <f t="shared" si="66"/>
        <v/>
      </c>
      <c r="G65" s="870" t="str">
        <f t="shared" si="66"/>
        <v/>
      </c>
      <c r="H65" s="870" t="str">
        <f t="shared" si="66"/>
        <v/>
      </c>
      <c r="I65" s="870" t="str">
        <f t="shared" si="66"/>
        <v/>
      </c>
      <c r="J65" s="870" t="str">
        <f t="shared" ref="J65:K65" si="67">IF($C$6="No", J74, J66)</f>
        <v/>
      </c>
      <c r="K65" s="870" t="str">
        <f t="shared" si="67"/>
        <v/>
      </c>
      <c r="L65" s="870" t="str">
        <f t="shared" ref="L65" si="68">IF($C$6="No", L74, L66)</f>
        <v/>
      </c>
      <c r="M65" s="870" t="str">
        <f t="shared" ref="M65:AA65" si="69">IF($C$6="No", M74, M66)</f>
        <v/>
      </c>
      <c r="N65" s="870" t="str">
        <f t="shared" si="69"/>
        <v/>
      </c>
      <c r="O65" s="440"/>
      <c r="P65" s="440"/>
      <c r="Q65" s="870" t="str">
        <f t="shared" si="69"/>
        <v/>
      </c>
      <c r="R65" s="870" t="str">
        <f t="shared" si="69"/>
        <v/>
      </c>
      <c r="S65" s="870" t="str">
        <f t="shared" si="69"/>
        <v/>
      </c>
      <c r="T65" s="870" t="str">
        <f t="shared" si="69"/>
        <v/>
      </c>
      <c r="U65" s="870" t="str">
        <f t="shared" si="69"/>
        <v/>
      </c>
      <c r="V65" s="870" t="str">
        <f t="shared" si="69"/>
        <v/>
      </c>
      <c r="W65" s="870" t="str">
        <f t="shared" si="69"/>
        <v/>
      </c>
      <c r="X65" s="870" t="str">
        <f t="shared" si="69"/>
        <v/>
      </c>
      <c r="Y65" s="870" t="str">
        <f t="shared" si="69"/>
        <v/>
      </c>
      <c r="Z65" s="870" t="str">
        <f t="shared" si="69"/>
        <v/>
      </c>
      <c r="AA65" s="285" t="str">
        <f t="shared" si="69"/>
        <v/>
      </c>
      <c r="AB65" s="1298" t="str">
        <f t="shared" si="8"/>
        <v/>
      </c>
      <c r="AC65" s="755"/>
      <c r="AD65" s="870" t="str">
        <f>IF($C$6="No", AD74, AD66)</f>
        <v/>
      </c>
      <c r="AE65" s="870" t="str">
        <f>IF($C$6="No", AE74, AE66)</f>
        <v/>
      </c>
      <c r="AF65" s="870" t="str">
        <f>IF($C$6="No", AF74, AF66)</f>
        <v/>
      </c>
      <c r="AG65" s="870" t="str">
        <f>IF($C$6="No", AG74, AG66)</f>
        <v/>
      </c>
      <c r="AH65" s="285" t="str">
        <f>IF($C$6="No", AH74, AH66)</f>
        <v/>
      </c>
      <c r="AI65" s="811"/>
    </row>
    <row r="66" spans="1:35" s="730" customFormat="1" ht="15" customHeight="1" x14ac:dyDescent="0.25">
      <c r="A66" s="812"/>
      <c r="B66" s="799" t="s">
        <v>1224</v>
      </c>
      <c r="C66" s="870">
        <f>IF($C$6="No", 0, IF(AND(ISNUMBER(C67),ISNUMBER(C73)), SUM(C67,C73),""))</f>
        <v>0</v>
      </c>
      <c r="D66" s="870">
        <f t="shared" ref="D66:AA66" si="70">IF($C$6="No", 0, IF(AND(ISNUMBER(D67),ISNUMBER(D73)), SUM(D67,D73),""))</f>
        <v>0</v>
      </c>
      <c r="E66" s="870">
        <f t="shared" si="70"/>
        <v>0</v>
      </c>
      <c r="F66" s="870">
        <f t="shared" si="70"/>
        <v>0</v>
      </c>
      <c r="G66" s="870">
        <f t="shared" si="70"/>
        <v>0</v>
      </c>
      <c r="H66" s="870">
        <f t="shared" si="70"/>
        <v>0</v>
      </c>
      <c r="I66" s="870">
        <f t="shared" si="70"/>
        <v>0</v>
      </c>
      <c r="J66" s="870">
        <f t="shared" si="70"/>
        <v>0</v>
      </c>
      <c r="K66" s="870">
        <f t="shared" si="70"/>
        <v>0</v>
      </c>
      <c r="L66" s="870">
        <f t="shared" si="70"/>
        <v>0</v>
      </c>
      <c r="M66" s="870">
        <f t="shared" si="70"/>
        <v>0</v>
      </c>
      <c r="N66" s="870">
        <f t="shared" si="70"/>
        <v>0</v>
      </c>
      <c r="O66" s="440"/>
      <c r="P66" s="440"/>
      <c r="Q66" s="870">
        <f t="shared" si="70"/>
        <v>0</v>
      </c>
      <c r="R66" s="870">
        <f t="shared" si="70"/>
        <v>0</v>
      </c>
      <c r="S66" s="870">
        <f t="shared" si="70"/>
        <v>0</v>
      </c>
      <c r="T66" s="870">
        <f t="shared" si="70"/>
        <v>0</v>
      </c>
      <c r="U66" s="870">
        <f t="shared" si="70"/>
        <v>0</v>
      </c>
      <c r="V66" s="870">
        <f t="shared" si="70"/>
        <v>0</v>
      </c>
      <c r="W66" s="870">
        <f t="shared" si="70"/>
        <v>0</v>
      </c>
      <c r="X66" s="870">
        <f t="shared" si="70"/>
        <v>0</v>
      </c>
      <c r="Y66" s="870">
        <f t="shared" si="70"/>
        <v>0</v>
      </c>
      <c r="Z66" s="870">
        <f t="shared" si="70"/>
        <v>0</v>
      </c>
      <c r="AA66" s="285">
        <f t="shared" si="70"/>
        <v>0</v>
      </c>
      <c r="AB66" s="1298" t="str">
        <f t="shared" si="8"/>
        <v/>
      </c>
      <c r="AC66" s="755"/>
      <c r="AD66" s="870">
        <f t="shared" ref="AD66" si="71">IF($C$6="No", 0, IF(AND(ISNUMBER(AD67),ISNUMBER(AD73)), SUM(AD67,AD73),""))</f>
        <v>0</v>
      </c>
      <c r="AE66" s="870">
        <f t="shared" ref="AE66" si="72">IF($C$6="No", 0, IF(AND(ISNUMBER(AE67),ISNUMBER(AE73)), SUM(AE67,AE73),""))</f>
        <v>0</v>
      </c>
      <c r="AF66" s="870">
        <f t="shared" ref="AF66" si="73">IF($C$6="No", 0, IF(AND(ISNUMBER(AF67),ISNUMBER(AF73)), SUM(AF67,AF73),""))</f>
        <v>0</v>
      </c>
      <c r="AG66" s="870">
        <f t="shared" ref="AG66" si="74">IF($C$6="No", 0, IF(AND(ISNUMBER(AG67),ISNUMBER(AG73)), SUM(AG67,AG73),""))</f>
        <v>0</v>
      </c>
      <c r="AH66" s="285">
        <f t="shared" ref="AH66" si="75">IF($C$6="No", 0, IF(AND(ISNUMBER(AH67),ISNUMBER(AH73)), SUM(AH67,AH73),""))</f>
        <v>0</v>
      </c>
      <c r="AI66" s="811"/>
    </row>
    <row r="67" spans="1:35" s="730" customFormat="1" ht="15" customHeight="1" x14ac:dyDescent="0.25">
      <c r="A67" s="812"/>
      <c r="B67" s="322" t="s">
        <v>1225</v>
      </c>
      <c r="C67" s="870">
        <f>IF($C$6="No", 0, IF(AND(ISNUMBER(C68),ISNUMBER(C69),ISNUMBER(C70),ISNUMBER(C71),ISNUMBER(C72)),SUM(C68:C72),""))</f>
        <v>0</v>
      </c>
      <c r="D67" s="870">
        <f t="shared" ref="D67:AA67" si="76">IF($C$6="No", 0, IF(AND(ISNUMBER(D68),ISNUMBER(D69),ISNUMBER(D70),ISNUMBER(D71),ISNUMBER(D72)),SUM(D68:D72),""))</f>
        <v>0</v>
      </c>
      <c r="E67" s="870">
        <f t="shared" si="76"/>
        <v>0</v>
      </c>
      <c r="F67" s="870">
        <f t="shared" si="76"/>
        <v>0</v>
      </c>
      <c r="G67" s="870">
        <f t="shared" si="76"/>
        <v>0</v>
      </c>
      <c r="H67" s="870">
        <f t="shared" si="76"/>
        <v>0</v>
      </c>
      <c r="I67" s="870">
        <f t="shared" si="76"/>
        <v>0</v>
      </c>
      <c r="J67" s="870">
        <f t="shared" si="76"/>
        <v>0</v>
      </c>
      <c r="K67" s="870">
        <f t="shared" si="76"/>
        <v>0</v>
      </c>
      <c r="L67" s="870">
        <f t="shared" si="76"/>
        <v>0</v>
      </c>
      <c r="M67" s="870">
        <f t="shared" si="76"/>
        <v>0</v>
      </c>
      <c r="N67" s="870">
        <f t="shared" si="76"/>
        <v>0</v>
      </c>
      <c r="O67" s="440"/>
      <c r="P67" s="440"/>
      <c r="Q67" s="870">
        <f t="shared" si="76"/>
        <v>0</v>
      </c>
      <c r="R67" s="870">
        <f t="shared" si="76"/>
        <v>0</v>
      </c>
      <c r="S67" s="870">
        <f t="shared" si="76"/>
        <v>0</v>
      </c>
      <c r="T67" s="870">
        <f t="shared" si="76"/>
        <v>0</v>
      </c>
      <c r="U67" s="870">
        <f t="shared" si="76"/>
        <v>0</v>
      </c>
      <c r="V67" s="870">
        <f t="shared" si="76"/>
        <v>0</v>
      </c>
      <c r="W67" s="870">
        <f t="shared" si="76"/>
        <v>0</v>
      </c>
      <c r="X67" s="870">
        <f t="shared" si="76"/>
        <v>0</v>
      </c>
      <c r="Y67" s="870">
        <f t="shared" si="76"/>
        <v>0</v>
      </c>
      <c r="Z67" s="870">
        <f t="shared" si="76"/>
        <v>0</v>
      </c>
      <c r="AA67" s="285">
        <f t="shared" si="76"/>
        <v>0</v>
      </c>
      <c r="AB67" s="1298" t="str">
        <f t="shared" si="8"/>
        <v/>
      </c>
      <c r="AC67" s="755"/>
      <c r="AD67" s="870">
        <f t="shared" ref="AD67" si="77">IF($C$6="No", 0, IF(AND(ISNUMBER(AD68),ISNUMBER(AD69),ISNUMBER(AD70),ISNUMBER(AD71),ISNUMBER(AD72)),SUM(AD68:AD72),""))</f>
        <v>0</v>
      </c>
      <c r="AE67" s="870">
        <f t="shared" ref="AE67" si="78">IF($C$6="No", 0, IF(AND(ISNUMBER(AE68),ISNUMBER(AE69),ISNUMBER(AE70),ISNUMBER(AE71),ISNUMBER(AE72)),SUM(AE68:AE72),""))</f>
        <v>0</v>
      </c>
      <c r="AF67" s="870">
        <f t="shared" ref="AF67" si="79">IF($C$6="No", 0, IF(AND(ISNUMBER(AF68),ISNUMBER(AF69),ISNUMBER(AF70),ISNUMBER(AF71),ISNUMBER(AF72)),SUM(AF68:AF72),""))</f>
        <v>0</v>
      </c>
      <c r="AG67" s="870">
        <f t="shared" ref="AG67" si="80">IF($C$6="No", 0, IF(AND(ISNUMBER(AG68),ISNUMBER(AG69),ISNUMBER(AG70),ISNUMBER(AG71),ISNUMBER(AG72)),SUM(AG68:AG72),""))</f>
        <v>0</v>
      </c>
      <c r="AH67" s="285">
        <f t="shared" ref="AH67" si="81">IF($C$6="No", 0, IF(AND(ISNUMBER(AH68),ISNUMBER(AH69),ISNUMBER(AH70),ISNUMBER(AH71),ISNUMBER(AH72)),SUM(AH68:AH72),""))</f>
        <v>0</v>
      </c>
      <c r="AI67" s="811"/>
    </row>
    <row r="68" spans="1:35" s="730" customFormat="1" ht="15" customHeight="1" x14ac:dyDescent="0.25">
      <c r="A68" s="812"/>
      <c r="B68" s="912" t="s">
        <v>1202</v>
      </c>
      <c r="C68" s="734"/>
      <c r="D68" s="440"/>
      <c r="E68" s="440"/>
      <c r="F68" s="440"/>
      <c r="G68" s="440"/>
      <c r="H68" s="440"/>
      <c r="I68" s="870" t="str">
        <f t="shared" ref="I68:I73" si="82">IF(AND(ISNUMBER(D68),ISNUMBER(E68),ISNUMBER(H68)),SUM(D68,E68,H68),"")</f>
        <v/>
      </c>
      <c r="J68" s="440"/>
      <c r="K68" s="440"/>
      <c r="L68" s="440"/>
      <c r="M68" s="870" t="str">
        <f t="shared" ref="M68:M73" si="83">IF(AND(ISNUMBER(J68),ISNUMBER(K68),ISNUMBER(L68)),SUM(J68:L68), "")</f>
        <v/>
      </c>
      <c r="N68" s="1157"/>
      <c r="O68" s="440"/>
      <c r="P68" s="440"/>
      <c r="Q68" s="440"/>
      <c r="R68" s="440"/>
      <c r="S68" s="440"/>
      <c r="T68" s="440"/>
      <c r="U68" s="440"/>
      <c r="V68" s="440"/>
      <c r="W68" s="870" t="str">
        <f t="shared" ref="W68:W73" si="84">IF(AND(ISNUMBER(R68),ISNUMBER(S68),ISNUMBER(V68)),SUM(R68,S68,V68),"")</f>
        <v/>
      </c>
      <c r="X68" s="440"/>
      <c r="Y68" s="440"/>
      <c r="Z68" s="440"/>
      <c r="AA68" s="285" t="str">
        <f t="shared" ref="AA68:AA73" si="85">IF(AND(ISNUMBER(X68),ISNUMBER(Y68),ISNUMBER(Z68)),SUM(X68:Z68), "")</f>
        <v/>
      </c>
      <c r="AB68" s="1298" t="str">
        <f t="shared" si="8"/>
        <v/>
      </c>
      <c r="AC68" s="834" t="str">
        <f>IF(ISNUMBER(AB68),IF(AND(AB68&gt;=(Parameters!F163*0.95), AB68&lt;=(Parameters!F163*1.05)), "Pass", "Fail"),"")</f>
        <v/>
      </c>
      <c r="AD68" s="440"/>
      <c r="AE68" s="440"/>
      <c r="AF68" s="440"/>
      <c r="AG68" s="284"/>
      <c r="AH68" s="284"/>
      <c r="AI68" s="811"/>
    </row>
    <row r="69" spans="1:35" s="730" customFormat="1" ht="15" customHeight="1" x14ac:dyDescent="0.25">
      <c r="A69" s="812"/>
      <c r="B69" s="912" t="s">
        <v>821</v>
      </c>
      <c r="C69" s="734"/>
      <c r="D69" s="440"/>
      <c r="E69" s="440"/>
      <c r="F69" s="440"/>
      <c r="G69" s="440"/>
      <c r="H69" s="440"/>
      <c r="I69" s="870" t="str">
        <f t="shared" si="82"/>
        <v/>
      </c>
      <c r="J69" s="440"/>
      <c r="K69" s="440"/>
      <c r="L69" s="440"/>
      <c r="M69" s="870" t="str">
        <f t="shared" si="83"/>
        <v/>
      </c>
      <c r="N69" s="1157"/>
      <c r="O69" s="440"/>
      <c r="P69" s="440"/>
      <c r="Q69" s="440"/>
      <c r="R69" s="440"/>
      <c r="S69" s="440"/>
      <c r="T69" s="440"/>
      <c r="U69" s="440"/>
      <c r="V69" s="440"/>
      <c r="W69" s="870" t="str">
        <f t="shared" si="84"/>
        <v/>
      </c>
      <c r="X69" s="440"/>
      <c r="Y69" s="440"/>
      <c r="Z69" s="440"/>
      <c r="AA69" s="285" t="str">
        <f t="shared" si="85"/>
        <v/>
      </c>
      <c r="AB69" s="1298" t="str">
        <f t="shared" si="8"/>
        <v/>
      </c>
      <c r="AC69" s="834" t="str">
        <f>IF(ISNUMBER(AB69),IF(AND(AB69&gt;=(Parameters!F164*0.95), AB69&lt;=(Parameters!F164*1.05)), "Pass", "Fail"),"")</f>
        <v/>
      </c>
      <c r="AD69" s="440"/>
      <c r="AE69" s="440"/>
      <c r="AF69" s="440"/>
      <c r="AG69" s="284"/>
      <c r="AH69" s="284"/>
      <c r="AI69" s="811"/>
    </row>
    <row r="70" spans="1:35" s="730" customFormat="1" ht="15" customHeight="1" x14ac:dyDescent="0.25">
      <c r="A70" s="812"/>
      <c r="B70" s="912" t="s">
        <v>822</v>
      </c>
      <c r="C70" s="734"/>
      <c r="D70" s="440"/>
      <c r="E70" s="440"/>
      <c r="F70" s="440"/>
      <c r="G70" s="440"/>
      <c r="H70" s="440"/>
      <c r="I70" s="870" t="str">
        <f t="shared" si="82"/>
        <v/>
      </c>
      <c r="J70" s="440"/>
      <c r="K70" s="440"/>
      <c r="L70" s="440"/>
      <c r="M70" s="870" t="str">
        <f t="shared" si="83"/>
        <v/>
      </c>
      <c r="N70" s="1157"/>
      <c r="O70" s="440"/>
      <c r="P70" s="440"/>
      <c r="Q70" s="440"/>
      <c r="R70" s="440"/>
      <c r="S70" s="440"/>
      <c r="T70" s="440"/>
      <c r="U70" s="440"/>
      <c r="V70" s="440"/>
      <c r="W70" s="870" t="str">
        <f t="shared" si="84"/>
        <v/>
      </c>
      <c r="X70" s="440"/>
      <c r="Y70" s="440"/>
      <c r="Z70" s="440"/>
      <c r="AA70" s="285" t="str">
        <f t="shared" si="85"/>
        <v/>
      </c>
      <c r="AB70" s="1298" t="str">
        <f t="shared" si="8"/>
        <v/>
      </c>
      <c r="AC70" s="834" t="str">
        <f>IF(ISNUMBER(AB70),IF(AND(AB70&gt;=(Parameters!F165*0.95), AB70&lt;=(Parameters!F165*1.05)), "Pass", "Fail"),"")</f>
        <v/>
      </c>
      <c r="AD70" s="440"/>
      <c r="AE70" s="440"/>
      <c r="AF70" s="440"/>
      <c r="AG70" s="284"/>
      <c r="AH70" s="284"/>
      <c r="AI70" s="811"/>
    </row>
    <row r="71" spans="1:35" s="730" customFormat="1" ht="15" customHeight="1" x14ac:dyDescent="0.25">
      <c r="A71" s="812"/>
      <c r="B71" s="912" t="s">
        <v>824</v>
      </c>
      <c r="C71" s="734"/>
      <c r="D71" s="440"/>
      <c r="E71" s="440"/>
      <c r="F71" s="440"/>
      <c r="G71" s="440"/>
      <c r="H71" s="440"/>
      <c r="I71" s="870" t="str">
        <f t="shared" si="82"/>
        <v/>
      </c>
      <c r="J71" s="440"/>
      <c r="K71" s="440"/>
      <c r="L71" s="440"/>
      <c r="M71" s="870" t="str">
        <f t="shared" si="83"/>
        <v/>
      </c>
      <c r="N71" s="1157"/>
      <c r="O71" s="440"/>
      <c r="P71" s="440"/>
      <c r="Q71" s="440"/>
      <c r="R71" s="440"/>
      <c r="S71" s="440"/>
      <c r="T71" s="440"/>
      <c r="U71" s="440"/>
      <c r="V71" s="440"/>
      <c r="W71" s="870" t="str">
        <f t="shared" si="84"/>
        <v/>
      </c>
      <c r="X71" s="440"/>
      <c r="Y71" s="440"/>
      <c r="Z71" s="440"/>
      <c r="AA71" s="285" t="str">
        <f t="shared" si="85"/>
        <v/>
      </c>
      <c r="AB71" s="1298" t="str">
        <f t="shared" si="8"/>
        <v/>
      </c>
      <c r="AC71" s="834" t="str">
        <f>IF(ISNUMBER(AB71),IF(AND(AB71&gt;=(Parameters!F166*0.95), AB71&lt;=(Parameters!F166*1.05)), "Pass", "Fail"),"")</f>
        <v/>
      </c>
      <c r="AD71" s="440"/>
      <c r="AE71" s="440"/>
      <c r="AF71" s="440"/>
      <c r="AG71" s="284"/>
      <c r="AH71" s="284"/>
      <c r="AI71" s="811"/>
    </row>
    <row r="72" spans="1:35" s="730" customFormat="1" ht="15" customHeight="1" x14ac:dyDescent="0.25">
      <c r="A72" s="812"/>
      <c r="B72" s="912" t="s">
        <v>1226</v>
      </c>
      <c r="C72" s="734"/>
      <c r="D72" s="440"/>
      <c r="E72" s="440"/>
      <c r="F72" s="440"/>
      <c r="G72" s="440"/>
      <c r="H72" s="440"/>
      <c r="I72" s="870" t="str">
        <f t="shared" si="82"/>
        <v/>
      </c>
      <c r="J72" s="440"/>
      <c r="K72" s="440"/>
      <c r="L72" s="440"/>
      <c r="M72" s="870" t="str">
        <f t="shared" si="83"/>
        <v/>
      </c>
      <c r="N72" s="1157"/>
      <c r="O72" s="440"/>
      <c r="P72" s="440"/>
      <c r="Q72" s="440"/>
      <c r="R72" s="440"/>
      <c r="S72" s="440"/>
      <c r="T72" s="440"/>
      <c r="U72" s="440"/>
      <c r="V72" s="440"/>
      <c r="W72" s="870" t="str">
        <f t="shared" si="84"/>
        <v/>
      </c>
      <c r="X72" s="440"/>
      <c r="Y72" s="440"/>
      <c r="Z72" s="440"/>
      <c r="AA72" s="285" t="str">
        <f t="shared" si="85"/>
        <v/>
      </c>
      <c r="AB72" s="1298" t="str">
        <f t="shared" si="8"/>
        <v/>
      </c>
      <c r="AC72" s="834" t="str">
        <f>IF(ISNUMBER(AB72),IF(AND(AB72&gt;=(Parameters!F167*0.95), AB72&lt;=(Parameters!F167*1.05)), "Pass", "Fail"),"")</f>
        <v/>
      </c>
      <c r="AD72" s="440"/>
      <c r="AE72" s="440"/>
      <c r="AF72" s="440"/>
      <c r="AG72" s="284"/>
      <c r="AH72" s="284"/>
      <c r="AI72" s="811"/>
    </row>
    <row r="73" spans="1:35" s="730" customFormat="1" ht="15" customHeight="1" x14ac:dyDescent="0.25">
      <c r="A73" s="812"/>
      <c r="B73" s="322" t="s">
        <v>1227</v>
      </c>
      <c r="C73" s="734"/>
      <c r="D73" s="440"/>
      <c r="E73" s="440"/>
      <c r="F73" s="440"/>
      <c r="G73" s="440"/>
      <c r="H73" s="440"/>
      <c r="I73" s="870" t="str">
        <f t="shared" si="82"/>
        <v/>
      </c>
      <c r="J73" s="440"/>
      <c r="K73" s="440"/>
      <c r="L73" s="440"/>
      <c r="M73" s="870" t="str">
        <f t="shared" si="83"/>
        <v/>
      </c>
      <c r="N73" s="1157"/>
      <c r="O73" s="440"/>
      <c r="P73" s="440"/>
      <c r="Q73" s="440"/>
      <c r="R73" s="440"/>
      <c r="S73" s="440"/>
      <c r="T73" s="440"/>
      <c r="U73" s="440"/>
      <c r="V73" s="440"/>
      <c r="W73" s="870" t="str">
        <f t="shared" si="84"/>
        <v/>
      </c>
      <c r="X73" s="440"/>
      <c r="Y73" s="440"/>
      <c r="Z73" s="440"/>
      <c r="AA73" s="285" t="str">
        <f t="shared" si="85"/>
        <v/>
      </c>
      <c r="AB73" s="1298" t="str">
        <f t="shared" si="8"/>
        <v/>
      </c>
      <c r="AC73" s="834" t="str">
        <f>IF(ISNUMBER(AB73),IF(AND(AB73&gt;=(Parameters!F168*0.95), AB73&lt;=(Parameters!F168*1.05)), "Pass", "Fail"),"")</f>
        <v/>
      </c>
      <c r="AD73" s="440"/>
      <c r="AE73" s="440"/>
      <c r="AF73" s="440"/>
      <c r="AG73" s="284"/>
      <c r="AH73" s="284"/>
      <c r="AI73" s="811"/>
    </row>
    <row r="74" spans="1:35" s="730" customFormat="1" ht="15" customHeight="1" x14ac:dyDescent="0.25">
      <c r="A74" s="812"/>
      <c r="B74" s="799" t="s">
        <v>1228</v>
      </c>
      <c r="C74" s="870" t="str">
        <f>IF($C$6="Yes", 0, IF(AND(ISNUMBER(C75),ISNUMBER(C76)), SUM(C75,C76),""))</f>
        <v/>
      </c>
      <c r="D74" s="870" t="str">
        <f t="shared" ref="D74:AA74" si="86">IF($C$6="Yes", 0, IF(AND(ISNUMBER(D75),ISNUMBER(D76)), SUM(D75,D76),""))</f>
        <v/>
      </c>
      <c r="E74" s="870" t="str">
        <f t="shared" si="86"/>
        <v/>
      </c>
      <c r="F74" s="870" t="str">
        <f t="shared" si="86"/>
        <v/>
      </c>
      <c r="G74" s="870" t="str">
        <f t="shared" si="86"/>
        <v/>
      </c>
      <c r="H74" s="870" t="str">
        <f t="shared" si="86"/>
        <v/>
      </c>
      <c r="I74" s="870" t="str">
        <f t="shared" si="86"/>
        <v/>
      </c>
      <c r="J74" s="870" t="str">
        <f t="shared" si="86"/>
        <v/>
      </c>
      <c r="K74" s="870" t="str">
        <f t="shared" si="86"/>
        <v/>
      </c>
      <c r="L74" s="870" t="str">
        <f t="shared" si="86"/>
        <v/>
      </c>
      <c r="M74" s="870" t="str">
        <f t="shared" si="86"/>
        <v/>
      </c>
      <c r="N74" s="870" t="str">
        <f t="shared" si="86"/>
        <v/>
      </c>
      <c r="O74" s="440"/>
      <c r="P74" s="440"/>
      <c r="Q74" s="870" t="str">
        <f t="shared" si="86"/>
        <v/>
      </c>
      <c r="R74" s="870" t="str">
        <f t="shared" si="86"/>
        <v/>
      </c>
      <c r="S74" s="870" t="str">
        <f t="shared" si="86"/>
        <v/>
      </c>
      <c r="T74" s="870" t="str">
        <f t="shared" si="86"/>
        <v/>
      </c>
      <c r="U74" s="870" t="str">
        <f t="shared" si="86"/>
        <v/>
      </c>
      <c r="V74" s="870" t="str">
        <f t="shared" si="86"/>
        <v/>
      </c>
      <c r="W74" s="870" t="str">
        <f t="shared" si="86"/>
        <v/>
      </c>
      <c r="X74" s="870" t="str">
        <f t="shared" si="86"/>
        <v/>
      </c>
      <c r="Y74" s="870" t="str">
        <f t="shared" si="86"/>
        <v/>
      </c>
      <c r="Z74" s="870" t="str">
        <f t="shared" si="86"/>
        <v/>
      </c>
      <c r="AA74" s="285" t="str">
        <f t="shared" si="86"/>
        <v/>
      </c>
      <c r="AB74" s="1298" t="str">
        <f t="shared" si="8"/>
        <v/>
      </c>
      <c r="AC74" s="755"/>
      <c r="AD74" s="870" t="str">
        <f t="shared" ref="AD74" si="87">IF($C$6="Yes", 0, IF(AND(ISNUMBER(AD75),ISNUMBER(AD76)), SUM(AD75,AD76),""))</f>
        <v/>
      </c>
      <c r="AE74" s="870" t="str">
        <f t="shared" ref="AE74" si="88">IF($C$6="Yes", 0, IF(AND(ISNUMBER(AE75),ISNUMBER(AE76)), SUM(AE75,AE76),""))</f>
        <v/>
      </c>
      <c r="AF74" s="870" t="str">
        <f t="shared" ref="AF74" si="89">IF($C$6="Yes", 0, IF(AND(ISNUMBER(AF75),ISNUMBER(AF76)), SUM(AF75,AF76),""))</f>
        <v/>
      </c>
      <c r="AG74" s="870" t="str">
        <f t="shared" ref="AG74" si="90">IF($C$6="Yes", 0, IF(AND(ISNUMBER(AG75),ISNUMBER(AG76)), SUM(AG75,AG76),""))</f>
        <v/>
      </c>
      <c r="AH74" s="285" t="str">
        <f t="shared" ref="AH74" si="91">IF($C$6="Yes", 0, IF(AND(ISNUMBER(AH75),ISNUMBER(AH76)), SUM(AH75,AH76),""))</f>
        <v/>
      </c>
      <c r="AI74" s="811"/>
    </row>
    <row r="75" spans="1:35" s="730" customFormat="1" ht="15" customHeight="1" x14ac:dyDescent="0.25">
      <c r="A75" s="812"/>
      <c r="B75" s="911" t="s">
        <v>1229</v>
      </c>
      <c r="C75" s="734"/>
      <c r="D75" s="440"/>
      <c r="E75" s="440"/>
      <c r="F75" s="440"/>
      <c r="G75" s="440"/>
      <c r="H75" s="440"/>
      <c r="I75" s="870" t="str">
        <f t="shared" ref="I75:I77" si="92">IF(AND(ISNUMBER(D75),ISNUMBER(E75),ISNUMBER(H75)),SUM(D75,E75,H75),"")</f>
        <v/>
      </c>
      <c r="J75" s="440"/>
      <c r="K75" s="440"/>
      <c r="L75" s="440"/>
      <c r="M75" s="870" t="str">
        <f t="shared" ref="M75:M77" si="93">IF(AND(ISNUMBER(J75),ISNUMBER(K75),ISNUMBER(L75)),SUM(J75:L75), "")</f>
        <v/>
      </c>
      <c r="N75" s="1157"/>
      <c r="O75" s="440"/>
      <c r="P75" s="440"/>
      <c r="Q75" s="440"/>
      <c r="R75" s="440"/>
      <c r="S75" s="440"/>
      <c r="T75" s="440"/>
      <c r="U75" s="440"/>
      <c r="V75" s="440"/>
      <c r="W75" s="870" t="str">
        <f>IF(AND(ISNUMBER(R75),ISNUMBER(S75),ISNUMBER(V75)),SUM(R75,S75,V75),"")</f>
        <v/>
      </c>
      <c r="X75" s="440"/>
      <c r="Y75" s="440"/>
      <c r="Z75" s="440"/>
      <c r="AA75" s="285" t="str">
        <f t="shared" ref="AA75:AA77" si="94">IF(AND(ISNUMBER(X75),ISNUMBER(Y75),ISNUMBER(Z75)),SUM(X75:Z75), "")</f>
        <v/>
      </c>
      <c r="AB75" s="1298" t="str">
        <f t="shared" si="8"/>
        <v/>
      </c>
      <c r="AC75" s="834" t="str">
        <f>IF(ISNUMBER(AB75),IF(AND(AB75&gt;=(Parameters!F170*0.95), AB75&lt;=(Parameters!F170*1.05)), "Pass", "Fail"),"")</f>
        <v/>
      </c>
      <c r="AD75" s="440"/>
      <c r="AE75" s="440"/>
      <c r="AF75" s="440"/>
      <c r="AG75" s="284"/>
      <c r="AH75" s="284"/>
      <c r="AI75" s="811"/>
    </row>
    <row r="76" spans="1:35" s="730" customFormat="1" ht="15" customHeight="1" x14ac:dyDescent="0.25">
      <c r="A76" s="812"/>
      <c r="B76" s="911" t="s">
        <v>1230</v>
      </c>
      <c r="C76" s="734"/>
      <c r="D76" s="440"/>
      <c r="E76" s="440"/>
      <c r="F76" s="440"/>
      <c r="G76" s="440"/>
      <c r="H76" s="440"/>
      <c r="I76" s="870" t="str">
        <f t="shared" si="92"/>
        <v/>
      </c>
      <c r="J76" s="440"/>
      <c r="K76" s="440"/>
      <c r="L76" s="440"/>
      <c r="M76" s="870" t="str">
        <f t="shared" si="93"/>
        <v/>
      </c>
      <c r="N76" s="1157"/>
      <c r="O76" s="440"/>
      <c r="P76" s="440"/>
      <c r="Q76" s="440"/>
      <c r="R76" s="440"/>
      <c r="S76" s="440"/>
      <c r="T76" s="440"/>
      <c r="U76" s="440"/>
      <c r="V76" s="440"/>
      <c r="W76" s="870" t="str">
        <f>IF(AND(ISNUMBER(R76),ISNUMBER(S76),ISNUMBER(V76)),SUM(R76,S76,V76),"")</f>
        <v/>
      </c>
      <c r="X76" s="440"/>
      <c r="Y76" s="440"/>
      <c r="Z76" s="440"/>
      <c r="AA76" s="285" t="str">
        <f t="shared" si="94"/>
        <v/>
      </c>
      <c r="AB76" s="1298" t="str">
        <f t="shared" si="8"/>
        <v/>
      </c>
      <c r="AC76" s="834" t="str">
        <f>IF(ISNUMBER(AB76),IF(AND(AB76&gt;=(Parameters!F171*0.95), AB76&lt;=(Parameters!F171*1.05)), "Pass", "Fail"),"")</f>
        <v/>
      </c>
      <c r="AD76" s="440"/>
      <c r="AE76" s="440"/>
      <c r="AF76" s="440"/>
      <c r="AG76" s="284"/>
      <c r="AH76" s="284"/>
      <c r="AI76" s="811"/>
    </row>
    <row r="77" spans="1:35" s="730" customFormat="1" ht="15" customHeight="1" x14ac:dyDescent="0.25">
      <c r="A77" s="812"/>
      <c r="B77" s="349" t="s">
        <v>1053</v>
      </c>
      <c r="C77" s="734"/>
      <c r="D77" s="440"/>
      <c r="E77" s="440"/>
      <c r="F77" s="440"/>
      <c r="G77" s="440"/>
      <c r="H77" s="440"/>
      <c r="I77" s="870" t="str">
        <f t="shared" si="92"/>
        <v/>
      </c>
      <c r="J77" s="440"/>
      <c r="K77" s="440"/>
      <c r="L77" s="440"/>
      <c r="M77" s="870" t="str">
        <f t="shared" si="93"/>
        <v/>
      </c>
      <c r="N77" s="1157"/>
      <c r="O77" s="440"/>
      <c r="P77" s="440"/>
      <c r="Q77" s="440"/>
      <c r="R77" s="440"/>
      <c r="S77" s="440"/>
      <c r="T77" s="440"/>
      <c r="U77" s="440"/>
      <c r="V77" s="440"/>
      <c r="W77" s="870" t="str">
        <f>IF(AND(ISNUMBER(R77),ISNUMBER(S77),ISNUMBER(V77)),SUM(R77,S77,V77),"")</f>
        <v/>
      </c>
      <c r="X77" s="440"/>
      <c r="Y77" s="440"/>
      <c r="Z77" s="440"/>
      <c r="AA77" s="285" t="str">
        <f t="shared" si="94"/>
        <v/>
      </c>
      <c r="AB77" s="1298" t="str">
        <f t="shared" si="8"/>
        <v/>
      </c>
      <c r="AC77" s="834" t="str">
        <f>IF(ISNUMBER(AB77),IF(AND(AB77&gt;=(Parameters!F172*0.95), AB77&lt;=(Parameters!F172*1.05)), "Pass", "Fail"),"")</f>
        <v/>
      </c>
      <c r="AD77" s="440"/>
      <c r="AE77" s="440"/>
      <c r="AF77" s="440"/>
      <c r="AG77" s="284"/>
      <c r="AH77" s="284"/>
      <c r="AI77" s="811"/>
    </row>
    <row r="78" spans="1:35" s="730" customFormat="1" ht="15" customHeight="1" x14ac:dyDescent="0.25">
      <c r="A78" s="812"/>
      <c r="B78" s="349" t="s">
        <v>1231</v>
      </c>
      <c r="C78" s="870" t="str">
        <f>IF(AND(OR(ISNUMBER(C79), $C$6="No"), ISNUMBER(C80), ISNUMBER(C84), ISNUMBER(C85)), SUM(C79,C80,C84,C85), "")</f>
        <v/>
      </c>
      <c r="D78" s="870" t="str">
        <f t="shared" ref="D78:AA78" si="95">IF(AND(OR(ISNUMBER(D79), $C$6="No"), ISNUMBER(D80), ISNUMBER(D84), ISNUMBER(D85)), SUM(D79,D80,D84,D85), "")</f>
        <v/>
      </c>
      <c r="E78" s="870" t="str">
        <f t="shared" si="95"/>
        <v/>
      </c>
      <c r="F78" s="870" t="str">
        <f t="shared" si="95"/>
        <v/>
      </c>
      <c r="G78" s="870" t="str">
        <f t="shared" si="95"/>
        <v/>
      </c>
      <c r="H78" s="870" t="str">
        <f t="shared" si="95"/>
        <v/>
      </c>
      <c r="I78" s="870" t="str">
        <f t="shared" si="95"/>
        <v/>
      </c>
      <c r="J78" s="870" t="str">
        <f t="shared" si="95"/>
        <v/>
      </c>
      <c r="K78" s="870" t="str">
        <f t="shared" si="95"/>
        <v/>
      </c>
      <c r="L78" s="870" t="str">
        <f t="shared" si="95"/>
        <v/>
      </c>
      <c r="M78" s="870" t="str">
        <f t="shared" si="95"/>
        <v/>
      </c>
      <c r="N78" s="870" t="str">
        <f t="shared" si="95"/>
        <v/>
      </c>
      <c r="O78" s="440"/>
      <c r="P78" s="440"/>
      <c r="Q78" s="870" t="str">
        <f t="shared" si="95"/>
        <v/>
      </c>
      <c r="R78" s="870" t="str">
        <f t="shared" si="95"/>
        <v/>
      </c>
      <c r="S78" s="870" t="str">
        <f t="shared" si="95"/>
        <v/>
      </c>
      <c r="T78" s="870" t="str">
        <f t="shared" si="95"/>
        <v/>
      </c>
      <c r="U78" s="870" t="str">
        <f t="shared" si="95"/>
        <v/>
      </c>
      <c r="V78" s="870" t="str">
        <f t="shared" si="95"/>
        <v/>
      </c>
      <c r="W78" s="870" t="str">
        <f t="shared" si="95"/>
        <v/>
      </c>
      <c r="X78" s="870" t="str">
        <f t="shared" si="95"/>
        <v/>
      </c>
      <c r="Y78" s="870" t="str">
        <f t="shared" si="95"/>
        <v/>
      </c>
      <c r="Z78" s="870" t="str">
        <f t="shared" si="95"/>
        <v/>
      </c>
      <c r="AA78" s="285" t="str">
        <f t="shared" si="95"/>
        <v/>
      </c>
      <c r="AB78" s="1298" t="str">
        <f t="shared" si="8"/>
        <v/>
      </c>
      <c r="AC78" s="755"/>
      <c r="AD78" s="870" t="str">
        <f t="shared" ref="AD78" si="96">IF(AND(OR(ISNUMBER(AD79), $C$6="No"), ISNUMBER(AD80), ISNUMBER(AD84), ISNUMBER(AD85)), SUM(AD79,AD80,AD84,AD85), "")</f>
        <v/>
      </c>
      <c r="AE78" s="870" t="str">
        <f t="shared" ref="AE78" si="97">IF(AND(OR(ISNUMBER(AE79), $C$6="No"), ISNUMBER(AE80), ISNUMBER(AE84), ISNUMBER(AE85)), SUM(AE79,AE80,AE84,AE85), "")</f>
        <v/>
      </c>
      <c r="AF78" s="870" t="str">
        <f t="shared" ref="AF78" si="98">IF(AND(OR(ISNUMBER(AF79), $C$6="No"), ISNUMBER(AF80), ISNUMBER(AF84), ISNUMBER(AF85)), SUM(AF79,AF80,AF84,AF85), "")</f>
        <v/>
      </c>
      <c r="AG78" s="870" t="str">
        <f t="shared" ref="AG78" si="99">IF(AND(OR(ISNUMBER(AG79), $C$6="No"), ISNUMBER(AG80), ISNUMBER(AG84), ISNUMBER(AG85)), SUM(AG79,AG80,AG84,AG85), "")</f>
        <v/>
      </c>
      <c r="AH78" s="285" t="str">
        <f t="shared" ref="AH78" si="100">IF(AND(OR(ISNUMBER(AH79), $C$6="No"), ISNUMBER(AH80), ISNUMBER(AH84), ISNUMBER(AH85)), SUM(AH79,AH80,AH84,AH85), "")</f>
        <v/>
      </c>
      <c r="AI78" s="811"/>
    </row>
    <row r="79" spans="1:35" s="730" customFormat="1" ht="15" customHeight="1" x14ac:dyDescent="0.25">
      <c r="A79" s="812"/>
      <c r="B79" s="319" t="s">
        <v>1232</v>
      </c>
      <c r="C79" s="734"/>
      <c r="D79" s="440"/>
      <c r="E79" s="440"/>
      <c r="F79" s="440"/>
      <c r="G79" s="440"/>
      <c r="H79" s="440"/>
      <c r="I79" s="870" t="str">
        <f>IF(AND(ISNUMBER(D79),ISNUMBER(E79),ISNUMBER(H79)),SUM(D79,E79,H79),"")</f>
        <v/>
      </c>
      <c r="J79" s="440"/>
      <c r="K79" s="440"/>
      <c r="L79" s="440"/>
      <c r="M79" s="870" t="str">
        <f>IF(AND(ISNUMBER(J79),ISNUMBER(K79),ISNUMBER(L79)),SUM(J79:L79), "")</f>
        <v/>
      </c>
      <c r="N79" s="1157"/>
      <c r="O79" s="440"/>
      <c r="P79" s="440"/>
      <c r="Q79" s="440"/>
      <c r="R79" s="440"/>
      <c r="S79" s="440"/>
      <c r="T79" s="440"/>
      <c r="U79" s="440"/>
      <c r="V79" s="440"/>
      <c r="W79" s="870" t="str">
        <f>IF(AND(ISNUMBER(R79),ISNUMBER(S79),ISNUMBER(V79)),SUM(R79,S79,V79),"")</f>
        <v/>
      </c>
      <c r="X79" s="440"/>
      <c r="Y79" s="440"/>
      <c r="Z79" s="440"/>
      <c r="AA79" s="285" t="str">
        <f>IF(AND(ISNUMBER(X79),ISNUMBER(Y79),ISNUMBER(Z79)),SUM(X79:Z79), "")</f>
        <v/>
      </c>
      <c r="AB79" s="1298" t="str">
        <f t="shared" si="8"/>
        <v/>
      </c>
      <c r="AC79" s="755"/>
      <c r="AD79" s="440"/>
      <c r="AE79" s="440"/>
      <c r="AF79" s="440"/>
      <c r="AG79" s="284"/>
      <c r="AH79" s="284"/>
      <c r="AI79" s="811"/>
    </row>
    <row r="80" spans="1:35" s="730" customFormat="1" ht="15" customHeight="1" x14ac:dyDescent="0.25">
      <c r="A80" s="812"/>
      <c r="B80" s="319" t="s">
        <v>1237</v>
      </c>
      <c r="C80" s="870" t="str">
        <f>IF(AND(ISNUMBER(C81),ISNUMBER(C82),ISNUMBER(C83)),SUM(C81:C83),"")</f>
        <v/>
      </c>
      <c r="D80" s="870" t="str">
        <f t="shared" ref="D80:I80" si="101">IF(AND(ISNUMBER(D81),ISNUMBER(D82),ISNUMBER(D83)),SUM(D81:D83),"")</f>
        <v/>
      </c>
      <c r="E80" s="870" t="str">
        <f t="shared" si="101"/>
        <v/>
      </c>
      <c r="F80" s="870" t="str">
        <f t="shared" si="101"/>
        <v/>
      </c>
      <c r="G80" s="870" t="str">
        <f t="shared" si="101"/>
        <v/>
      </c>
      <c r="H80" s="870" t="str">
        <f t="shared" si="101"/>
        <v/>
      </c>
      <c r="I80" s="870" t="str">
        <f t="shared" si="101"/>
        <v/>
      </c>
      <c r="J80" s="870" t="str">
        <f t="shared" ref="J80:K80" si="102">IF(AND(ISNUMBER(J81),ISNUMBER(J82),ISNUMBER(J83)),SUM(J81:J83),"")</f>
        <v/>
      </c>
      <c r="K80" s="870" t="str">
        <f t="shared" si="102"/>
        <v/>
      </c>
      <c r="L80" s="870" t="str">
        <f t="shared" ref="L80" si="103">IF(AND(ISNUMBER(L81),ISNUMBER(L82),ISNUMBER(L83)),SUM(L81:L83),"")</f>
        <v/>
      </c>
      <c r="M80" s="870" t="str">
        <f>IF(AND(ISNUMBER(M81),ISNUMBER(M82),ISNUMBER(M83)),SUM(M81:M83),"")</f>
        <v/>
      </c>
      <c r="N80" s="870" t="str">
        <f>IF(AND(ISNUMBER(N81),ISNUMBER(N82),ISNUMBER(N83)),SUM(N81:N83),"")</f>
        <v/>
      </c>
      <c r="O80" s="440"/>
      <c r="P80" s="440"/>
      <c r="Q80" s="870" t="str">
        <f t="shared" ref="Q80:V80" si="104">IF(AND(ISNUMBER(Q81),ISNUMBER(Q82),ISNUMBER(Q83)),SUM(Q81:Q83),"")</f>
        <v/>
      </c>
      <c r="R80" s="870" t="str">
        <f t="shared" si="104"/>
        <v/>
      </c>
      <c r="S80" s="870" t="str">
        <f t="shared" si="104"/>
        <v/>
      </c>
      <c r="T80" s="870" t="str">
        <f t="shared" si="104"/>
        <v/>
      </c>
      <c r="U80" s="870" t="str">
        <f t="shared" si="104"/>
        <v/>
      </c>
      <c r="V80" s="870" t="str">
        <f t="shared" si="104"/>
        <v/>
      </c>
      <c r="W80" s="870" t="str">
        <f>IF(AND(ISNUMBER(W81),ISNUMBER(W82),ISNUMBER(W83)), SUM(W81,W82,W83),"")</f>
        <v/>
      </c>
      <c r="X80" s="870" t="str">
        <f>IF(AND(ISNUMBER(X81),ISNUMBER(X82),ISNUMBER(X83)), SUM(X81,X82,X83),"")</f>
        <v/>
      </c>
      <c r="Y80" s="870" t="str">
        <f>IF(AND(ISNUMBER(Y81),ISNUMBER(Y82),ISNUMBER(Y83)), SUM(Y81,Y82,Y83),"")</f>
        <v/>
      </c>
      <c r="Z80" s="870" t="str">
        <f>IF(AND(ISNUMBER(Z81),ISNUMBER(Z82),ISNUMBER(Z83)), SUM(Z81,Z82,Z83),"")</f>
        <v/>
      </c>
      <c r="AA80" s="285" t="str">
        <f>IF(AND(ISNUMBER(AA81),ISNUMBER(AA82),ISNUMBER(AA83)), SUM(AA81,AA82,AA83),"")</f>
        <v/>
      </c>
      <c r="AB80" s="1298" t="str">
        <f t="shared" si="8"/>
        <v/>
      </c>
      <c r="AC80" s="755"/>
      <c r="AD80" s="870" t="str">
        <f t="shared" ref="AD80" si="105">IF(AND(ISNUMBER(AD81),ISNUMBER(AD82),ISNUMBER(AD83)),SUM(AD81:AD83),"")</f>
        <v/>
      </c>
      <c r="AE80" s="870" t="str">
        <f>IF(AND(ISNUMBER(AE81),ISNUMBER(AE82),ISNUMBER(AE83)),SUM(AE81:AE83),"")</f>
        <v/>
      </c>
      <c r="AF80" s="870" t="str">
        <f t="shared" ref="AF80:AH80" si="106">IF(AND(ISNUMBER(AF81),ISNUMBER(AF82),ISNUMBER(AF83)),SUM(AF81:AF83),"")</f>
        <v/>
      </c>
      <c r="AG80" s="870" t="str">
        <f t="shared" si="106"/>
        <v/>
      </c>
      <c r="AH80" s="285" t="str">
        <f t="shared" si="106"/>
        <v/>
      </c>
      <c r="AI80" s="811"/>
    </row>
    <row r="81" spans="1:35" s="730" customFormat="1" ht="15" customHeight="1" x14ac:dyDescent="0.25">
      <c r="A81" s="812"/>
      <c r="B81" s="913" t="s">
        <v>1233</v>
      </c>
      <c r="C81" s="734"/>
      <c r="D81" s="440"/>
      <c r="E81" s="440"/>
      <c r="F81" s="440"/>
      <c r="G81" s="440"/>
      <c r="H81" s="440"/>
      <c r="I81" s="870" t="str">
        <f t="shared" ref="I81:I85" si="107">IF(AND(ISNUMBER(D81),ISNUMBER(E81),ISNUMBER(H81)),SUM(D81,E81,H81),"")</f>
        <v/>
      </c>
      <c r="J81" s="440"/>
      <c r="K81" s="440"/>
      <c r="L81" s="440"/>
      <c r="M81" s="870" t="str">
        <f t="shared" ref="M81:M85" si="108">IF(AND(ISNUMBER(J81),ISNUMBER(K81),ISNUMBER(L81)),SUM(J81:L81), "")</f>
        <v/>
      </c>
      <c r="N81" s="1157"/>
      <c r="O81" s="440"/>
      <c r="P81" s="440"/>
      <c r="Q81" s="440"/>
      <c r="R81" s="440"/>
      <c r="S81" s="440"/>
      <c r="T81" s="440"/>
      <c r="U81" s="440"/>
      <c r="V81" s="440"/>
      <c r="W81" s="870" t="str">
        <f>IF(AND(ISNUMBER(R81),ISNUMBER(S81),ISNUMBER(V81)),SUM(R81,S81,V81),"")</f>
        <v/>
      </c>
      <c r="X81" s="440"/>
      <c r="Y81" s="440"/>
      <c r="Z81" s="440"/>
      <c r="AA81" s="285" t="str">
        <f t="shared" ref="AA81:AA85" si="109">IF(AND(ISNUMBER(X81),ISNUMBER(Y81),ISNUMBER(Z81)),SUM(X81:Z81), "")</f>
        <v/>
      </c>
      <c r="AB81" s="1298" t="str">
        <f t="shared" si="8"/>
        <v/>
      </c>
      <c r="AC81" s="834" t="str">
        <f>IF(ISNUMBER(AB81),IF(AND(AB81&gt;=(Parameters!F176*0.95), AB81&lt;=(Parameters!F176*1.05)), "Pass", "Fail"),"")</f>
        <v/>
      </c>
      <c r="AD81" s="440"/>
      <c r="AE81" s="440"/>
      <c r="AF81" s="440"/>
      <c r="AG81" s="284"/>
      <c r="AH81" s="284"/>
      <c r="AI81" s="811"/>
    </row>
    <row r="82" spans="1:35" s="730" customFormat="1" ht="15" customHeight="1" x14ac:dyDescent="0.25">
      <c r="A82" s="812"/>
      <c r="B82" s="913" t="s">
        <v>1234</v>
      </c>
      <c r="C82" s="734"/>
      <c r="D82" s="440"/>
      <c r="E82" s="440"/>
      <c r="F82" s="440"/>
      <c r="G82" s="440"/>
      <c r="H82" s="440"/>
      <c r="I82" s="870" t="str">
        <f t="shared" si="107"/>
        <v/>
      </c>
      <c r="J82" s="440"/>
      <c r="K82" s="440"/>
      <c r="L82" s="440"/>
      <c r="M82" s="870" t="str">
        <f t="shared" si="108"/>
        <v/>
      </c>
      <c r="N82" s="1157"/>
      <c r="O82" s="440"/>
      <c r="P82" s="440"/>
      <c r="Q82" s="440"/>
      <c r="R82" s="440"/>
      <c r="S82" s="440"/>
      <c r="T82" s="440"/>
      <c r="U82" s="440"/>
      <c r="V82" s="440"/>
      <c r="W82" s="870" t="str">
        <f>IF(AND(ISNUMBER(R82),ISNUMBER(S82),ISNUMBER(V82)),SUM(R82,S82,V82),"")</f>
        <v/>
      </c>
      <c r="X82" s="440"/>
      <c r="Y82" s="440"/>
      <c r="Z82" s="440"/>
      <c r="AA82" s="285" t="str">
        <f t="shared" si="109"/>
        <v/>
      </c>
      <c r="AB82" s="1298" t="str">
        <f t="shared" si="8"/>
        <v/>
      </c>
      <c r="AC82" s="834" t="str">
        <f>IF(ISNUMBER(AB82),IF(AND(AB82&gt;=(Parameters!F177*0.95), AB82&lt;=(Parameters!F177*1.05)), "Pass", "Fail"),"")</f>
        <v/>
      </c>
      <c r="AD82" s="440"/>
      <c r="AE82" s="440"/>
      <c r="AF82" s="440"/>
      <c r="AG82" s="284"/>
      <c r="AH82" s="284"/>
      <c r="AI82" s="811"/>
    </row>
    <row r="83" spans="1:35" s="730" customFormat="1" ht="15" customHeight="1" x14ac:dyDescent="0.25">
      <c r="A83" s="812"/>
      <c r="B83" s="911" t="s">
        <v>1235</v>
      </c>
      <c r="C83" s="734"/>
      <c r="D83" s="440"/>
      <c r="E83" s="440"/>
      <c r="F83" s="440"/>
      <c r="G83" s="440"/>
      <c r="H83" s="440"/>
      <c r="I83" s="870" t="str">
        <f t="shared" si="107"/>
        <v/>
      </c>
      <c r="J83" s="440"/>
      <c r="K83" s="440"/>
      <c r="L83" s="440"/>
      <c r="M83" s="870" t="str">
        <f t="shared" si="108"/>
        <v/>
      </c>
      <c r="N83" s="1157"/>
      <c r="O83" s="440"/>
      <c r="P83" s="440"/>
      <c r="Q83" s="440"/>
      <c r="R83" s="440"/>
      <c r="S83" s="440"/>
      <c r="T83" s="440"/>
      <c r="U83" s="440"/>
      <c r="V83" s="440"/>
      <c r="W83" s="870" t="str">
        <f>IF(AND(ISNUMBER(R83),ISNUMBER(S83),ISNUMBER(V83)),SUM(R83,S83,V83),"")</f>
        <v/>
      </c>
      <c r="X83" s="440"/>
      <c r="Y83" s="440"/>
      <c r="Z83" s="440"/>
      <c r="AA83" s="285" t="str">
        <f t="shared" si="109"/>
        <v/>
      </c>
      <c r="AB83" s="1298" t="str">
        <f t="shared" si="8"/>
        <v/>
      </c>
      <c r="AC83" s="834" t="str">
        <f>IF(ISNUMBER(AB83),IF(AND(AB83&gt;=(Parameters!F178*0.95), AB83&lt;=(Parameters!F178*1.05)), "Pass", "Fail"),"")</f>
        <v/>
      </c>
      <c r="AD83" s="440"/>
      <c r="AE83" s="440"/>
      <c r="AF83" s="440"/>
      <c r="AG83" s="284"/>
      <c r="AH83" s="284"/>
      <c r="AI83" s="811"/>
    </row>
    <row r="84" spans="1:35" s="730" customFormat="1" ht="15" customHeight="1" x14ac:dyDescent="0.25">
      <c r="A84" s="812"/>
      <c r="B84" s="319" t="s">
        <v>1236</v>
      </c>
      <c r="C84" s="734"/>
      <c r="D84" s="440"/>
      <c r="E84" s="440"/>
      <c r="F84" s="440"/>
      <c r="G84" s="440"/>
      <c r="H84" s="440"/>
      <c r="I84" s="870" t="str">
        <f t="shared" si="107"/>
        <v/>
      </c>
      <c r="J84" s="440"/>
      <c r="K84" s="440"/>
      <c r="L84" s="440"/>
      <c r="M84" s="870" t="str">
        <f t="shared" si="108"/>
        <v/>
      </c>
      <c r="N84" s="1157"/>
      <c r="O84" s="440"/>
      <c r="P84" s="440"/>
      <c r="Q84" s="440"/>
      <c r="R84" s="440"/>
      <c r="S84" s="440"/>
      <c r="T84" s="440"/>
      <c r="U84" s="440"/>
      <c r="V84" s="440"/>
      <c r="W84" s="870" t="str">
        <f>IF(AND(ISNUMBER(R84),ISNUMBER(S84),ISNUMBER(V84)),SUM(R84,S84,V84),"")</f>
        <v/>
      </c>
      <c r="X84" s="440"/>
      <c r="Y84" s="440"/>
      <c r="Z84" s="440"/>
      <c r="AA84" s="285" t="str">
        <f t="shared" si="109"/>
        <v/>
      </c>
      <c r="AB84" s="1298" t="str">
        <f t="shared" si="8"/>
        <v/>
      </c>
      <c r="AC84" s="834" t="str">
        <f>IF(ISNUMBER(AB84),IF(AND(AB84&gt;=(Parameters!F179*0.95), AB84&lt;=(Parameters!F179*1.05)), "Pass", "Fail"),"")</f>
        <v/>
      </c>
      <c r="AD84" s="440"/>
      <c r="AE84" s="440"/>
      <c r="AF84" s="440"/>
      <c r="AG84" s="284"/>
      <c r="AH84" s="284"/>
      <c r="AI84" s="811"/>
    </row>
    <row r="85" spans="1:35" s="730" customFormat="1" ht="15" customHeight="1" x14ac:dyDescent="0.25">
      <c r="A85" s="812"/>
      <c r="B85" s="319" t="s">
        <v>1238</v>
      </c>
      <c r="C85" s="734"/>
      <c r="D85" s="440"/>
      <c r="E85" s="440"/>
      <c r="F85" s="440"/>
      <c r="G85" s="440"/>
      <c r="H85" s="440"/>
      <c r="I85" s="870" t="str">
        <f t="shared" si="107"/>
        <v/>
      </c>
      <c r="J85" s="440"/>
      <c r="K85" s="440"/>
      <c r="L85" s="440"/>
      <c r="M85" s="870" t="str">
        <f t="shared" si="108"/>
        <v/>
      </c>
      <c r="N85" s="1157"/>
      <c r="O85" s="440"/>
      <c r="P85" s="440"/>
      <c r="Q85" s="440"/>
      <c r="R85" s="440"/>
      <c r="S85" s="440"/>
      <c r="T85" s="440"/>
      <c r="U85" s="440"/>
      <c r="V85" s="440"/>
      <c r="W85" s="870" t="str">
        <f>IF(AND(ISNUMBER(R85),ISNUMBER(S85),ISNUMBER(V85)),SUM(R85,S85,V85),"")</f>
        <v/>
      </c>
      <c r="X85" s="440"/>
      <c r="Y85" s="440"/>
      <c r="Z85" s="440"/>
      <c r="AA85" s="285" t="str">
        <f t="shared" si="109"/>
        <v/>
      </c>
      <c r="AB85" s="1298" t="str">
        <f t="shared" si="8"/>
        <v/>
      </c>
      <c r="AC85" s="834" t="str">
        <f>IF(ISNUMBER(AB85),IF(AND(AB85&gt;=(Parameters!F180*0.95), AB85&lt;=(Parameters!F180*1.05)), "Pass", "Fail"),"")</f>
        <v/>
      </c>
      <c r="AD85" s="440"/>
      <c r="AE85" s="440"/>
      <c r="AF85" s="440"/>
      <c r="AG85" s="284"/>
      <c r="AH85" s="284"/>
      <c r="AI85" s="811"/>
    </row>
    <row r="86" spans="1:35" s="730" customFormat="1" ht="15" customHeight="1" x14ac:dyDescent="0.25">
      <c r="A86" s="812"/>
      <c r="B86" s="774" t="s">
        <v>1239</v>
      </c>
      <c r="C86" s="870" t="str">
        <f t="shared" ref="C86:D86" si="110">IF(AND(ISNUMBER(C87),ISNUMBER(C88),ISNUMBER(C89)),SUM(C87:C89),"")</f>
        <v/>
      </c>
      <c r="D86" s="870" t="str">
        <f t="shared" si="110"/>
        <v/>
      </c>
      <c r="E86" s="870" t="str">
        <f t="shared" ref="E86:I86" si="111">IF(AND(ISNUMBER(E87),ISNUMBER(E88),ISNUMBER(E89)),SUM(E87:E89),"")</f>
        <v/>
      </c>
      <c r="F86" s="870" t="str">
        <f t="shared" si="111"/>
        <v/>
      </c>
      <c r="G86" s="870" t="str">
        <f t="shared" si="111"/>
        <v/>
      </c>
      <c r="H86" s="870" t="str">
        <f t="shared" si="111"/>
        <v/>
      </c>
      <c r="I86" s="870" t="str">
        <f t="shared" si="111"/>
        <v/>
      </c>
      <c r="J86" s="870" t="str">
        <f t="shared" ref="J86:K86" si="112">IF(AND(ISNUMBER(J87),ISNUMBER(J88),ISNUMBER(J89)),SUM(J87:J89),"")</f>
        <v/>
      </c>
      <c r="K86" s="870" t="str">
        <f t="shared" si="112"/>
        <v/>
      </c>
      <c r="L86" s="870" t="str">
        <f t="shared" ref="L86" si="113">IF(AND(ISNUMBER(L87),ISNUMBER(L88),ISNUMBER(L89)),SUM(L87:L89),"")</f>
        <v/>
      </c>
      <c r="M86" s="870" t="str">
        <f>IF(AND(ISNUMBER(M87),ISNUMBER(M88),ISNUMBER(M89)),SUM(M87:M89),"")</f>
        <v/>
      </c>
      <c r="N86" s="870" t="str">
        <f>IF(AND(ISNUMBER(N87),ISNUMBER(N88),ISNUMBER(N89)),SUM(N87:N89),"")</f>
        <v/>
      </c>
      <c r="O86" s="440"/>
      <c r="P86" s="440"/>
      <c r="Q86" s="870" t="str">
        <f t="shared" ref="Q86:V86" si="114">IF(AND(ISNUMBER(Q87),ISNUMBER(Q88),ISNUMBER(Q89)),SUM(Q87:Q89),"")</f>
        <v/>
      </c>
      <c r="R86" s="870" t="str">
        <f t="shared" si="114"/>
        <v/>
      </c>
      <c r="S86" s="870" t="str">
        <f t="shared" si="114"/>
        <v/>
      </c>
      <c r="T86" s="870" t="str">
        <f t="shared" si="114"/>
        <v/>
      </c>
      <c r="U86" s="870" t="str">
        <f t="shared" si="114"/>
        <v/>
      </c>
      <c r="V86" s="870" t="str">
        <f t="shared" si="114"/>
        <v/>
      </c>
      <c r="W86" s="870" t="str">
        <f>IF(AND(ISNUMBER(W87),ISNUMBER(W88),ISNUMBER(W89)),SUM(W87:W89),"")</f>
        <v/>
      </c>
      <c r="X86" s="870" t="str">
        <f>IF(AND(ISNUMBER(X87),ISNUMBER(X88),ISNUMBER(X89)),SUM(X87:X89),"")</f>
        <v/>
      </c>
      <c r="Y86" s="870" t="str">
        <f>IF(AND(ISNUMBER(Y87),ISNUMBER(Y88),ISNUMBER(Y89)),SUM(Y87:Y89),"")</f>
        <v/>
      </c>
      <c r="Z86" s="870" t="str">
        <f>IF(AND(ISNUMBER(Z87),ISNUMBER(Z88),ISNUMBER(Z89)),SUM(Z87:Z89),"")</f>
        <v/>
      </c>
      <c r="AA86" s="285" t="str">
        <f>IF(AND(ISNUMBER(AA87),ISNUMBER(AA88),ISNUMBER(AA89)),SUM(AA87:AA89),"")</f>
        <v/>
      </c>
      <c r="AB86" s="1298" t="str">
        <f t="shared" ref="AB86:AB142" si="115">IF(AND(ISNUMBER(W86), ISNUMBER(AA86)),IF(W86&lt;&gt;0,(AA86/W86),""),"")</f>
        <v/>
      </c>
      <c r="AC86" s="755"/>
      <c r="AD86" s="870" t="str">
        <f t="shared" ref="AD86" si="116">IF(AND(ISNUMBER(AD87),ISNUMBER(AD88),ISNUMBER(AD89)),SUM(AD87:AD89),"")</f>
        <v/>
      </c>
      <c r="AE86" s="870" t="str">
        <f>IF(AND(ISNUMBER(AE87),ISNUMBER(AE88),ISNUMBER(AE89)),SUM(AE87:AE89),"")</f>
        <v/>
      </c>
      <c r="AF86" s="870" t="str">
        <f t="shared" ref="AF86:AH86" si="117">IF(AND(ISNUMBER(AF87),ISNUMBER(AF88),ISNUMBER(AF89)),SUM(AF87:AF89),"")</f>
        <v/>
      </c>
      <c r="AG86" s="870" t="str">
        <f t="shared" si="117"/>
        <v/>
      </c>
      <c r="AH86" s="285" t="str">
        <f t="shared" si="117"/>
        <v/>
      </c>
      <c r="AI86" s="811"/>
    </row>
    <row r="87" spans="1:35" s="730" customFormat="1" ht="15" customHeight="1" x14ac:dyDescent="0.25">
      <c r="A87" s="812"/>
      <c r="B87" s="467" t="s">
        <v>1240</v>
      </c>
      <c r="C87" s="734"/>
      <c r="D87" s="440"/>
      <c r="E87" s="440"/>
      <c r="F87" s="440"/>
      <c r="G87" s="440"/>
      <c r="H87" s="440"/>
      <c r="I87" s="870" t="str">
        <f t="shared" ref="I87:I90" si="118">IF(AND(ISNUMBER(D87),ISNUMBER(E87),ISNUMBER(H87)),SUM(D87,E87,H87),"")</f>
        <v/>
      </c>
      <c r="J87" s="440"/>
      <c r="K87" s="440"/>
      <c r="L87" s="440"/>
      <c r="M87" s="870" t="str">
        <f t="shared" ref="M87:M90" si="119">IF(AND(ISNUMBER(J87),ISNUMBER(K87),ISNUMBER(L87)),SUM(J87:L87), "")</f>
        <v/>
      </c>
      <c r="N87" s="1157"/>
      <c r="O87" s="440"/>
      <c r="P87" s="440"/>
      <c r="Q87" s="440"/>
      <c r="R87" s="440"/>
      <c r="S87" s="440"/>
      <c r="T87" s="440"/>
      <c r="U87" s="440"/>
      <c r="V87" s="440"/>
      <c r="W87" s="870" t="str">
        <f>IF(AND(ISNUMBER(R87),ISNUMBER(S87),ISNUMBER(V87)),SUM(R87,S87,V87),"")</f>
        <v/>
      </c>
      <c r="X87" s="440"/>
      <c r="Y87" s="440"/>
      <c r="Z87" s="440"/>
      <c r="AA87" s="285" t="str">
        <f t="shared" ref="AA87:AA90" si="120">IF(AND(ISNUMBER(X87),ISNUMBER(Y87),ISNUMBER(Z87)),SUM(X87:Z87), "")</f>
        <v/>
      </c>
      <c r="AB87" s="1298" t="str">
        <f t="shared" si="115"/>
        <v/>
      </c>
      <c r="AC87" s="834" t="str">
        <f>IF(ISNUMBER(AB87),IF(AND(AB87&gt;=(Parameters!F182*0.95), AB87&lt;=(Parameters!F182*1.05)), "Pass", "Fail"),"")</f>
        <v/>
      </c>
      <c r="AD87" s="440"/>
      <c r="AE87" s="440"/>
      <c r="AF87" s="440"/>
      <c r="AG87" s="284"/>
      <c r="AH87" s="284"/>
      <c r="AI87" s="811"/>
    </row>
    <row r="88" spans="1:35" s="730" customFormat="1" ht="15" customHeight="1" x14ac:dyDescent="0.25">
      <c r="A88" s="812"/>
      <c r="B88" s="467" t="s">
        <v>1241</v>
      </c>
      <c r="C88" s="734"/>
      <c r="D88" s="440"/>
      <c r="E88" s="440"/>
      <c r="F88" s="440"/>
      <c r="G88" s="440"/>
      <c r="H88" s="440"/>
      <c r="I88" s="870" t="str">
        <f t="shared" si="118"/>
        <v/>
      </c>
      <c r="J88" s="440"/>
      <c r="K88" s="440"/>
      <c r="L88" s="440"/>
      <c r="M88" s="870" t="str">
        <f t="shared" si="119"/>
        <v/>
      </c>
      <c r="N88" s="1157"/>
      <c r="O88" s="440"/>
      <c r="P88" s="440"/>
      <c r="Q88" s="440"/>
      <c r="R88" s="440"/>
      <c r="S88" s="440"/>
      <c r="T88" s="440"/>
      <c r="U88" s="440"/>
      <c r="V88" s="440"/>
      <c r="W88" s="870" t="str">
        <f>IF(AND(ISNUMBER(R88),ISNUMBER(S88),ISNUMBER(V88)),SUM(R88,S88,V88),"")</f>
        <v/>
      </c>
      <c r="X88" s="440"/>
      <c r="Y88" s="440"/>
      <c r="Z88" s="440"/>
      <c r="AA88" s="285" t="str">
        <f t="shared" si="120"/>
        <v/>
      </c>
      <c r="AB88" s="1298" t="str">
        <f t="shared" si="115"/>
        <v/>
      </c>
      <c r="AC88" s="834" t="str">
        <f>IF(ISNUMBER(AB88),IF(AND(AB88&gt;=(Parameters!F183*0.95), AB88&lt;=(Parameters!F183*1.05)), "Pass", "Fail"),"")</f>
        <v/>
      </c>
      <c r="AD88" s="440"/>
      <c r="AE88" s="440"/>
      <c r="AF88" s="440"/>
      <c r="AG88" s="284"/>
      <c r="AH88" s="284"/>
      <c r="AI88" s="811"/>
    </row>
    <row r="89" spans="1:35" s="730" customFormat="1" ht="15" customHeight="1" x14ac:dyDescent="0.25">
      <c r="A89" s="812"/>
      <c r="B89" s="467" t="s">
        <v>1242</v>
      </c>
      <c r="C89" s="734"/>
      <c r="D89" s="440"/>
      <c r="E89" s="440"/>
      <c r="F89" s="440"/>
      <c r="G89" s="440"/>
      <c r="H89" s="440"/>
      <c r="I89" s="870" t="str">
        <f t="shared" si="118"/>
        <v/>
      </c>
      <c r="J89" s="440"/>
      <c r="K89" s="440"/>
      <c r="L89" s="440"/>
      <c r="M89" s="870" t="str">
        <f t="shared" si="119"/>
        <v/>
      </c>
      <c r="N89" s="1157"/>
      <c r="O89" s="440"/>
      <c r="P89" s="440"/>
      <c r="Q89" s="440"/>
      <c r="R89" s="440"/>
      <c r="S89" s="440"/>
      <c r="T89" s="440"/>
      <c r="U89" s="440"/>
      <c r="V89" s="440"/>
      <c r="W89" s="870" t="str">
        <f>IF(AND(ISNUMBER(R89),ISNUMBER(S89),ISNUMBER(V89)),SUM(R89,S89,V89),"")</f>
        <v/>
      </c>
      <c r="X89" s="440"/>
      <c r="Y89" s="440"/>
      <c r="Z89" s="440"/>
      <c r="AA89" s="285" t="str">
        <f t="shared" si="120"/>
        <v/>
      </c>
      <c r="AB89" s="1298" t="str">
        <f t="shared" si="115"/>
        <v/>
      </c>
      <c r="AC89" s="834" t="str">
        <f>IF(ISNUMBER(AB89),IF(AND(AB89&gt;=(Parameters!F184*0.95), AB89&lt;=(Parameters!F184*1.05)), "Pass", "Fail"),"")</f>
        <v/>
      </c>
      <c r="AD89" s="440"/>
      <c r="AE89" s="440"/>
      <c r="AF89" s="440"/>
      <c r="AG89" s="284"/>
      <c r="AH89" s="284"/>
      <c r="AI89" s="811"/>
    </row>
    <row r="90" spans="1:35" s="730" customFormat="1" ht="30" customHeight="1" x14ac:dyDescent="0.25">
      <c r="A90" s="812"/>
      <c r="B90" s="1754" t="s">
        <v>1458</v>
      </c>
      <c r="C90" s="734"/>
      <c r="D90" s="440"/>
      <c r="E90" s="440"/>
      <c r="F90" s="440"/>
      <c r="G90" s="440"/>
      <c r="H90" s="440"/>
      <c r="I90" s="870" t="str">
        <f t="shared" si="118"/>
        <v/>
      </c>
      <c r="J90" s="440"/>
      <c r="K90" s="440"/>
      <c r="L90" s="440"/>
      <c r="M90" s="870" t="str">
        <f t="shared" si="119"/>
        <v/>
      </c>
      <c r="N90" s="1157"/>
      <c r="O90" s="440"/>
      <c r="P90" s="440"/>
      <c r="Q90" s="440"/>
      <c r="R90" s="440"/>
      <c r="S90" s="440"/>
      <c r="T90" s="440"/>
      <c r="U90" s="440"/>
      <c r="V90" s="440"/>
      <c r="W90" s="870" t="str">
        <f>IF(AND(ISNUMBER(R90),ISNUMBER(S90),ISNUMBER(V90)),SUM(R90,S90,V90),"")</f>
        <v/>
      </c>
      <c r="X90" s="440"/>
      <c r="Y90" s="440"/>
      <c r="Z90" s="440"/>
      <c r="AA90" s="285" t="str">
        <f t="shared" si="120"/>
        <v/>
      </c>
      <c r="AB90" s="1298" t="str">
        <f t="shared" si="115"/>
        <v/>
      </c>
      <c r="AC90" s="755"/>
      <c r="AD90" s="440"/>
      <c r="AE90" s="440"/>
      <c r="AF90" s="440"/>
      <c r="AG90" s="284"/>
      <c r="AH90" s="284"/>
      <c r="AI90" s="811"/>
    </row>
    <row r="91" spans="1:35" s="730" customFormat="1" ht="15" customHeight="1" x14ac:dyDescent="0.25">
      <c r="A91" s="812"/>
      <c r="B91" s="774" t="s">
        <v>1243</v>
      </c>
      <c r="C91" s="870" t="str">
        <f>IF(AND(ISNUMBER(C92),ISNUMBER(C93)),SUM(C92:C93),"")</f>
        <v/>
      </c>
      <c r="D91" s="870" t="str">
        <f t="shared" ref="D91:I91" si="121">IF(AND(ISNUMBER(D92),ISNUMBER(D93)),SUM(D92:D93),"")</f>
        <v/>
      </c>
      <c r="E91" s="870" t="str">
        <f t="shared" si="121"/>
        <v/>
      </c>
      <c r="F91" s="870" t="str">
        <f t="shared" si="121"/>
        <v/>
      </c>
      <c r="G91" s="870" t="str">
        <f t="shared" si="121"/>
        <v/>
      </c>
      <c r="H91" s="870" t="str">
        <f t="shared" si="121"/>
        <v/>
      </c>
      <c r="I91" s="870" t="str">
        <f t="shared" si="121"/>
        <v/>
      </c>
      <c r="J91" s="870" t="str">
        <f t="shared" ref="J91:K91" si="122">IF(AND(ISNUMBER(J92),ISNUMBER(J93)),SUM(J92:J93),"")</f>
        <v/>
      </c>
      <c r="K91" s="870" t="str">
        <f t="shared" si="122"/>
        <v/>
      </c>
      <c r="L91" s="870" t="str">
        <f t="shared" ref="L91" si="123">IF(AND(ISNUMBER(L92),ISNUMBER(L93)),SUM(L92:L93),"")</f>
        <v/>
      </c>
      <c r="M91" s="870" t="str">
        <f>IF(AND(ISNUMBER(M92),ISNUMBER(M93)),SUM(M92:M93),"")</f>
        <v/>
      </c>
      <c r="N91" s="870" t="str">
        <f>IF(AND(ISNUMBER(N92),ISNUMBER(N93)),SUM(N92:N93),"")</f>
        <v/>
      </c>
      <c r="O91" s="440"/>
      <c r="P91" s="440"/>
      <c r="Q91" s="870" t="str">
        <f>IF(AND(ISNUMBER(Q92),ISNUMBER(Q93)),SUM(Q92:Q93),"")</f>
        <v/>
      </c>
      <c r="R91" s="870" t="str">
        <f t="shared" ref="R91:V91" si="124">IF(AND(ISNUMBER(R92),ISNUMBER(R93)),SUM(R92:R93),"")</f>
        <v/>
      </c>
      <c r="S91" s="870" t="str">
        <f t="shared" si="124"/>
        <v/>
      </c>
      <c r="T91" s="870" t="str">
        <f t="shared" si="124"/>
        <v/>
      </c>
      <c r="U91" s="870" t="str">
        <f t="shared" si="124"/>
        <v/>
      </c>
      <c r="V91" s="870" t="str">
        <f t="shared" si="124"/>
        <v/>
      </c>
      <c r="W91" s="870" t="str">
        <f>IF(AND(ISNUMBER(W92),ISNUMBER(W93)),SUM(W92:W93),"")</f>
        <v/>
      </c>
      <c r="X91" s="870" t="str">
        <f t="shared" ref="X91" si="125">IF(AND(ISNUMBER(X92),ISNUMBER(X93)),SUM(X92:X93),"")</f>
        <v/>
      </c>
      <c r="Y91" s="870" t="str">
        <f t="shared" ref="Y91:AA91" si="126">IF(AND(ISNUMBER(Y92),ISNUMBER(Y93)),SUM(Y92:Y93),"")</f>
        <v/>
      </c>
      <c r="Z91" s="870" t="str">
        <f t="shared" ref="Z91" si="127">IF(AND(ISNUMBER(Z92),ISNUMBER(Z93)),SUM(Z92:Z93),"")</f>
        <v/>
      </c>
      <c r="AA91" s="285" t="str">
        <f t="shared" si="126"/>
        <v/>
      </c>
      <c r="AB91" s="1298" t="str">
        <f t="shared" si="115"/>
        <v/>
      </c>
      <c r="AC91" s="755"/>
      <c r="AD91" s="870" t="str">
        <f>IF(AND(ISNUMBER(AD92),ISNUMBER(AD93)),SUM(AD92:AD93),"")</f>
        <v/>
      </c>
      <c r="AE91" s="870" t="str">
        <f>IF(AND(ISNUMBER(AE92),ISNUMBER(AE93)),SUM(AE92:AE93),"")</f>
        <v/>
      </c>
      <c r="AF91" s="870" t="str">
        <f t="shared" ref="AF91:AH91" si="128">IF(AND(ISNUMBER(AF92),ISNUMBER(AF93)),SUM(AF92:AF93),"")</f>
        <v/>
      </c>
      <c r="AG91" s="870" t="str">
        <f t="shared" si="128"/>
        <v/>
      </c>
      <c r="AH91" s="285" t="str">
        <f t="shared" si="128"/>
        <v/>
      </c>
      <c r="AI91" s="811"/>
    </row>
    <row r="92" spans="1:35" s="730" customFormat="1" ht="15" customHeight="1" x14ac:dyDescent="0.25">
      <c r="A92" s="812"/>
      <c r="B92" s="467" t="s">
        <v>1245</v>
      </c>
      <c r="C92" s="734"/>
      <c r="D92" s="440"/>
      <c r="E92" s="440"/>
      <c r="F92" s="440"/>
      <c r="G92" s="440"/>
      <c r="H92" s="440"/>
      <c r="I92" s="870" t="str">
        <f t="shared" ref="I92:I93" si="129">IF(AND(ISNUMBER(D92),ISNUMBER(E92),ISNUMBER(H92)),SUM(D92,E92,H92),"")</f>
        <v/>
      </c>
      <c r="J92" s="440"/>
      <c r="K92" s="440"/>
      <c r="L92" s="440"/>
      <c r="M92" s="870" t="str">
        <f t="shared" ref="M92:M97" si="130">IF(AND(ISNUMBER(J92),ISNUMBER(K92),ISNUMBER(L92)),SUM(J92:L92), "")</f>
        <v/>
      </c>
      <c r="N92" s="1157"/>
      <c r="O92" s="440"/>
      <c r="P92" s="440"/>
      <c r="Q92" s="440"/>
      <c r="R92" s="440"/>
      <c r="S92" s="440"/>
      <c r="T92" s="440"/>
      <c r="U92" s="440"/>
      <c r="V92" s="440"/>
      <c r="W92" s="870" t="str">
        <f>IF(AND(ISNUMBER(R92),ISNUMBER(S92),ISNUMBER(V92)),SUM(R92,S92,V92),"")</f>
        <v/>
      </c>
      <c r="X92" s="440"/>
      <c r="Y92" s="440"/>
      <c r="Z92" s="440"/>
      <c r="AA92" s="285" t="str">
        <f t="shared" ref="AA92:AA93" si="131">IF(AND(ISNUMBER(X92),ISNUMBER(Y92),ISNUMBER(Z92)),SUM(X92:Z92), "")</f>
        <v/>
      </c>
      <c r="AB92" s="1298" t="str">
        <f t="shared" si="115"/>
        <v/>
      </c>
      <c r="AC92" s="755"/>
      <c r="AD92" s="440"/>
      <c r="AE92" s="440"/>
      <c r="AF92" s="440"/>
      <c r="AG92" s="284"/>
      <c r="AH92" s="284"/>
      <c r="AI92" s="811"/>
    </row>
    <row r="93" spans="1:35" s="730" customFormat="1" ht="15" customHeight="1" x14ac:dyDescent="0.25">
      <c r="A93" s="812"/>
      <c r="B93" s="467" t="s">
        <v>1244</v>
      </c>
      <c r="C93" s="734"/>
      <c r="D93" s="440"/>
      <c r="E93" s="440"/>
      <c r="F93" s="440"/>
      <c r="G93" s="440"/>
      <c r="H93" s="440"/>
      <c r="I93" s="870" t="str">
        <f t="shared" si="129"/>
        <v/>
      </c>
      <c r="J93" s="440"/>
      <c r="K93" s="440"/>
      <c r="L93" s="440"/>
      <c r="M93" s="870" t="str">
        <f t="shared" si="130"/>
        <v/>
      </c>
      <c r="N93" s="1157"/>
      <c r="O93" s="440"/>
      <c r="P93" s="440"/>
      <c r="Q93" s="440"/>
      <c r="R93" s="440"/>
      <c r="S93" s="440"/>
      <c r="T93" s="440"/>
      <c r="U93" s="440"/>
      <c r="V93" s="440"/>
      <c r="W93" s="870" t="str">
        <f>IF(AND(ISNUMBER(R93),ISNUMBER(S93),ISNUMBER(V93)),SUM(R93,S93,V93),"")</f>
        <v/>
      </c>
      <c r="X93" s="440"/>
      <c r="Y93" s="440"/>
      <c r="Z93" s="440"/>
      <c r="AA93" s="285" t="str">
        <f t="shared" si="131"/>
        <v/>
      </c>
      <c r="AB93" s="1298" t="str">
        <f t="shared" si="115"/>
        <v/>
      </c>
      <c r="AC93" s="755"/>
      <c r="AD93" s="440"/>
      <c r="AE93" s="440"/>
      <c r="AF93" s="440"/>
      <c r="AG93" s="284"/>
      <c r="AH93" s="284"/>
      <c r="AI93" s="811"/>
    </row>
    <row r="94" spans="1:35" s="730" customFormat="1" ht="15" customHeight="1" x14ac:dyDescent="0.25">
      <c r="A94" s="812"/>
      <c r="B94" s="349" t="s">
        <v>449</v>
      </c>
      <c r="C94" s="870" t="str">
        <f t="shared" ref="C94:D94" si="132">IF(AND(ISNUMBER(C95),ISNUMBER(C96),ISNUMBER(C97)),SUM(C95:C97),"")</f>
        <v/>
      </c>
      <c r="D94" s="870" t="str">
        <f t="shared" si="132"/>
        <v/>
      </c>
      <c r="E94" s="870" t="str">
        <f t="shared" ref="E94:I94" si="133">IF(AND(ISNUMBER(E95),ISNUMBER(E96),ISNUMBER(E97)),SUM(E95:E97),"")</f>
        <v/>
      </c>
      <c r="F94" s="870" t="str">
        <f t="shared" si="133"/>
        <v/>
      </c>
      <c r="G94" s="870" t="str">
        <f t="shared" si="133"/>
        <v/>
      </c>
      <c r="H94" s="870" t="str">
        <f t="shared" si="133"/>
        <v/>
      </c>
      <c r="I94" s="870" t="str">
        <f t="shared" si="133"/>
        <v/>
      </c>
      <c r="J94" s="870" t="str">
        <f t="shared" ref="J94:K94" si="134">IF(AND(ISNUMBER(J95),ISNUMBER(J96),ISNUMBER(J97)),SUM(J95:J97),"")</f>
        <v/>
      </c>
      <c r="K94" s="870" t="str">
        <f t="shared" si="134"/>
        <v/>
      </c>
      <c r="L94" s="870" t="str">
        <f t="shared" ref="L94" si="135">IF(AND(ISNUMBER(L95),ISNUMBER(L96),ISNUMBER(L97)),SUM(L95:L97),"")</f>
        <v/>
      </c>
      <c r="M94" s="870" t="str">
        <f t="shared" si="130"/>
        <v/>
      </c>
      <c r="N94" s="870" t="str">
        <f>IF(AND(ISNUMBER(N95),ISNUMBER(N96),ISNUMBER(N97)),SUM(N95:N97),"")</f>
        <v/>
      </c>
      <c r="O94" s="440"/>
      <c r="P94" s="440"/>
      <c r="Q94" s="870" t="str">
        <f t="shared" ref="Q94:W94" si="136">IF(AND(ISNUMBER(Q95),ISNUMBER(Q96),ISNUMBER(Q97)),SUM(Q95:Q97),"")</f>
        <v/>
      </c>
      <c r="R94" s="870" t="str">
        <f t="shared" si="136"/>
        <v/>
      </c>
      <c r="S94" s="870" t="str">
        <f t="shared" si="136"/>
        <v/>
      </c>
      <c r="T94" s="870" t="str">
        <f t="shared" si="136"/>
        <v/>
      </c>
      <c r="U94" s="870" t="str">
        <f t="shared" si="136"/>
        <v/>
      </c>
      <c r="V94" s="870" t="str">
        <f t="shared" si="136"/>
        <v/>
      </c>
      <c r="W94" s="870" t="str">
        <f t="shared" si="136"/>
        <v/>
      </c>
      <c r="X94" s="870" t="str">
        <f>IF(AND(ISNUMBER(X95),ISNUMBER(X96),ISNUMBER(X97)),SUM(X95:X97),"")</f>
        <v/>
      </c>
      <c r="Y94" s="870" t="str">
        <f>IF(AND(ISNUMBER(Y95),ISNUMBER(Y96),ISNUMBER(Y97)),SUM(Y95:Y97),"")</f>
        <v/>
      </c>
      <c r="Z94" s="870" t="str">
        <f>IF(AND(ISNUMBER(Z95),ISNUMBER(Z96),ISNUMBER(Z97)),SUM(Z95:Z97),"")</f>
        <v/>
      </c>
      <c r="AA94" s="285" t="str">
        <f>IF(AND(ISNUMBER(AA95),ISNUMBER(AA96),ISNUMBER(AA97)),SUM(AA95:AA97),"")</f>
        <v/>
      </c>
      <c r="AB94" s="1298" t="str">
        <f t="shared" si="115"/>
        <v/>
      </c>
      <c r="AC94" s="755"/>
      <c r="AD94" s="870" t="str">
        <f t="shared" ref="AD94" si="137">IF(AND(ISNUMBER(AD95),ISNUMBER(AD96),ISNUMBER(AD97)),SUM(AD95:AD97),"")</f>
        <v/>
      </c>
      <c r="AE94" s="870" t="str">
        <f>IF(AND(ISNUMBER(AE95),ISNUMBER(AE96),ISNUMBER(AE97)),SUM(AE95:AE97),"")</f>
        <v/>
      </c>
      <c r="AF94" s="870" t="str">
        <f t="shared" ref="AF94:AH94" si="138">IF(AND(ISNUMBER(AF95),ISNUMBER(AF96),ISNUMBER(AF97)),SUM(AF95:AF97),"")</f>
        <v/>
      </c>
      <c r="AG94" s="870" t="str">
        <f t="shared" si="138"/>
        <v/>
      </c>
      <c r="AH94" s="285" t="str">
        <f t="shared" si="138"/>
        <v/>
      </c>
      <c r="AI94" s="811"/>
    </row>
    <row r="95" spans="1:35" s="730" customFormat="1" ht="15" customHeight="1" x14ac:dyDescent="0.25">
      <c r="A95" s="812"/>
      <c r="B95" s="319" t="s">
        <v>1324</v>
      </c>
      <c r="C95" s="734"/>
      <c r="D95" s="440"/>
      <c r="E95" s="440"/>
      <c r="F95" s="440"/>
      <c r="G95" s="440"/>
      <c r="H95" s="440"/>
      <c r="I95" s="870" t="str">
        <f t="shared" ref="I95:I97" si="139">IF(AND(ISNUMBER(D95),ISNUMBER(E95),ISNUMBER(H95)),SUM(D95,E95,H95),"")</f>
        <v/>
      </c>
      <c r="J95" s="440"/>
      <c r="K95" s="440"/>
      <c r="L95" s="440"/>
      <c r="M95" s="870" t="str">
        <f t="shared" si="130"/>
        <v/>
      </c>
      <c r="N95" s="1157"/>
      <c r="O95" s="440"/>
      <c r="P95" s="440"/>
      <c r="Q95" s="440"/>
      <c r="R95" s="440"/>
      <c r="S95" s="440"/>
      <c r="T95" s="440"/>
      <c r="U95" s="440"/>
      <c r="V95" s="440"/>
      <c r="W95" s="870" t="str">
        <f>IF(AND(ISNUMBER(R95),ISNUMBER(S95),ISNUMBER(V95)),SUM(R95,S95,V95),"")</f>
        <v/>
      </c>
      <c r="X95" s="440"/>
      <c r="Y95" s="440"/>
      <c r="Z95" s="440"/>
      <c r="AA95" s="285" t="str">
        <f t="shared" ref="AA95:AA97" si="140">IF(AND(ISNUMBER(X95),ISNUMBER(Y95),ISNUMBER(Z95)),SUM(X95:Z95), "")</f>
        <v/>
      </c>
      <c r="AB95" s="1298" t="str">
        <f t="shared" si="115"/>
        <v/>
      </c>
      <c r="AC95" s="834" t="str">
        <f>IF(ISNUMBER(AB95),IF(AND(AB95&gt;=(Parameters!F190*0.95), AB95&lt;=(Parameters!G190*1.05)), "Pass", "Fail"),"")</f>
        <v/>
      </c>
      <c r="AD95" s="440"/>
      <c r="AE95" s="440"/>
      <c r="AF95" s="440"/>
      <c r="AG95" s="284"/>
      <c r="AH95" s="284"/>
      <c r="AI95" s="811"/>
    </row>
    <row r="96" spans="1:35" s="730" customFormat="1" ht="15" customHeight="1" x14ac:dyDescent="0.25">
      <c r="A96" s="812"/>
      <c r="B96" s="738" t="s">
        <v>1325</v>
      </c>
      <c r="C96" s="734"/>
      <c r="D96" s="440"/>
      <c r="E96" s="440"/>
      <c r="F96" s="440"/>
      <c r="G96" s="440"/>
      <c r="H96" s="440"/>
      <c r="I96" s="870" t="str">
        <f t="shared" si="139"/>
        <v/>
      </c>
      <c r="J96" s="440"/>
      <c r="K96" s="440"/>
      <c r="L96" s="440"/>
      <c r="M96" s="870" t="str">
        <f t="shared" si="130"/>
        <v/>
      </c>
      <c r="N96" s="1157"/>
      <c r="O96" s="440"/>
      <c r="P96" s="440"/>
      <c r="Q96" s="440"/>
      <c r="R96" s="440"/>
      <c r="S96" s="440"/>
      <c r="T96" s="440"/>
      <c r="U96" s="440"/>
      <c r="V96" s="440"/>
      <c r="W96" s="870" t="str">
        <f>IF(AND(ISNUMBER(R96),ISNUMBER(S96),ISNUMBER(V96)),SUM(R96,S96,V96),"")</f>
        <v/>
      </c>
      <c r="X96" s="440"/>
      <c r="Y96" s="440"/>
      <c r="Z96" s="440"/>
      <c r="AA96" s="285" t="str">
        <f t="shared" si="140"/>
        <v/>
      </c>
      <c r="AB96" s="1298" t="str">
        <f t="shared" si="115"/>
        <v/>
      </c>
      <c r="AC96" s="834" t="str">
        <f>IF(ISNUMBER(AB96),IF(AND(AB96&gt;=(Parameters!F191*0.95), AB96&lt;=(Parameters!G191*1.05)), "Pass", "Fail"),"")</f>
        <v/>
      </c>
      <c r="AD96" s="440"/>
      <c r="AE96" s="440"/>
      <c r="AF96" s="440"/>
      <c r="AG96" s="284"/>
      <c r="AH96" s="284"/>
      <c r="AI96" s="811"/>
    </row>
    <row r="97" spans="1:35" s="730" customFormat="1" ht="15" customHeight="1" x14ac:dyDescent="0.25">
      <c r="A97" s="812"/>
      <c r="B97" s="738" t="s">
        <v>1247</v>
      </c>
      <c r="C97" s="734"/>
      <c r="D97" s="440"/>
      <c r="E97" s="440"/>
      <c r="F97" s="440"/>
      <c r="G97" s="440"/>
      <c r="H97" s="440"/>
      <c r="I97" s="870" t="str">
        <f t="shared" si="139"/>
        <v/>
      </c>
      <c r="J97" s="440"/>
      <c r="K97" s="440"/>
      <c r="L97" s="440"/>
      <c r="M97" s="870" t="str">
        <f t="shared" si="130"/>
        <v/>
      </c>
      <c r="N97" s="1157"/>
      <c r="O97" s="440"/>
      <c r="P97" s="440"/>
      <c r="Q97" s="440"/>
      <c r="R97" s="440"/>
      <c r="S97" s="440"/>
      <c r="T97" s="440"/>
      <c r="U97" s="440"/>
      <c r="V97" s="440"/>
      <c r="W97" s="870" t="str">
        <f>IF(AND(ISNUMBER(R97),ISNUMBER(S97),ISNUMBER(V97)),SUM(R97,S97,V97),"")</f>
        <v/>
      </c>
      <c r="X97" s="440"/>
      <c r="Y97" s="440"/>
      <c r="Z97" s="440"/>
      <c r="AA97" s="285" t="str">
        <f t="shared" si="140"/>
        <v/>
      </c>
      <c r="AB97" s="1298" t="str">
        <f t="shared" si="115"/>
        <v/>
      </c>
      <c r="AC97" s="834" t="str">
        <f>IF(ISNUMBER(AB97),IF(AND(AB97&gt;=(Parameters!F192*0.95), AB97&lt;=(Parameters!G192*1.05)), "Pass", "Fail"),"")</f>
        <v/>
      </c>
      <c r="AD97" s="440"/>
      <c r="AE97" s="440"/>
      <c r="AF97" s="440"/>
      <c r="AG97" s="284"/>
      <c r="AH97" s="284"/>
      <c r="AI97" s="811"/>
    </row>
    <row r="98" spans="1:35" s="730" customFormat="1" ht="15" customHeight="1" x14ac:dyDescent="0.25">
      <c r="A98" s="812"/>
      <c r="B98" s="735" t="s">
        <v>1248</v>
      </c>
      <c r="C98" s="870" t="str">
        <f>IF(AND(ISNUMBER(C99),ISNUMBER(C112),ISNUMBER(C121),ISNUMBER(C129),ISNUMBER(C134)),SUM(C99,C112,C121,C129,C134),"")</f>
        <v/>
      </c>
      <c r="D98" s="870" t="str">
        <f t="shared" ref="D98:I98" si="141">IF(AND(ISNUMBER(D99),ISNUMBER(D112),ISNUMBER(D121),ISNUMBER(D129),ISNUMBER(D134)),SUM(D99,D112,D121,D129,D134),"")</f>
        <v/>
      </c>
      <c r="E98" s="870" t="str">
        <f t="shared" si="141"/>
        <v/>
      </c>
      <c r="F98" s="870" t="str">
        <f t="shared" si="141"/>
        <v/>
      </c>
      <c r="G98" s="870" t="str">
        <f t="shared" si="141"/>
        <v/>
      </c>
      <c r="H98" s="870" t="str">
        <f t="shared" si="141"/>
        <v/>
      </c>
      <c r="I98" s="870" t="str">
        <f t="shared" si="141"/>
        <v/>
      </c>
      <c r="J98" s="870" t="str">
        <f t="shared" ref="J98:K98" si="142">IF(AND(ISNUMBER(J99),ISNUMBER(J112),ISNUMBER(J121),ISNUMBER(J129),ISNUMBER(J134)),SUM(J99,J112,J121,J129,J134),"")</f>
        <v/>
      </c>
      <c r="K98" s="870" t="str">
        <f t="shared" si="142"/>
        <v/>
      </c>
      <c r="L98" s="870" t="str">
        <f t="shared" ref="L98" si="143">IF(AND(ISNUMBER(L99),ISNUMBER(L112),ISNUMBER(L121),ISNUMBER(L129),ISNUMBER(L134)),SUM(L99,L112,L121,L129,L134),"")</f>
        <v/>
      </c>
      <c r="M98" s="870" t="str">
        <f>IF(AND(ISNUMBER(M99),ISNUMBER(M112),ISNUMBER(M121),ISNUMBER(M129),ISNUMBER(M134)),SUM(M99,M112,M121,M129,M134),"")</f>
        <v/>
      </c>
      <c r="N98" s="870" t="str">
        <f>IF(AND(ISNUMBER(N99),ISNUMBER(N112),ISNUMBER(N121),ISNUMBER(N129),ISNUMBER(N134)),SUM(N99,N112,N121,N129,N134),"")</f>
        <v/>
      </c>
      <c r="O98" s="440"/>
      <c r="P98" s="440"/>
      <c r="Q98" s="870" t="str">
        <f t="shared" ref="Q98:W98" si="144">IF(AND(ISNUMBER(Q99),ISNUMBER(Q112),ISNUMBER(Q121),ISNUMBER(Q129),ISNUMBER(Q134)),SUM(Q99,Q112,Q121,Q129,Q134),"")</f>
        <v/>
      </c>
      <c r="R98" s="870" t="str">
        <f t="shared" si="144"/>
        <v/>
      </c>
      <c r="S98" s="870" t="str">
        <f t="shared" si="144"/>
        <v/>
      </c>
      <c r="T98" s="870" t="str">
        <f t="shared" si="144"/>
        <v/>
      </c>
      <c r="U98" s="870" t="str">
        <f t="shared" si="144"/>
        <v/>
      </c>
      <c r="V98" s="870" t="str">
        <f t="shared" si="144"/>
        <v/>
      </c>
      <c r="W98" s="870" t="str">
        <f t="shared" si="144"/>
        <v/>
      </c>
      <c r="X98" s="870" t="str">
        <f>IF(AND(ISNUMBER(X99),ISNUMBER(X112),ISNUMBER(X121),ISNUMBER(X129),ISNUMBER(X134)),SUM(X99,X112,X121,X129,X134),"")</f>
        <v/>
      </c>
      <c r="Y98" s="870" t="str">
        <f>IF(AND(ISNUMBER(Y99),ISNUMBER(Y112),ISNUMBER(Y121),ISNUMBER(Y129),ISNUMBER(Y134)),SUM(Y99,Y112,Y121,Y129,Y134),"")</f>
        <v/>
      </c>
      <c r="Z98" s="870" t="str">
        <f>IF(AND(ISNUMBER(Z99),ISNUMBER(Z112),ISNUMBER(Z121),ISNUMBER(Z129),ISNUMBER(Z134)),SUM(Z99,Z112,Z121,Z129,Z134),"")</f>
        <v/>
      </c>
      <c r="AA98" s="285" t="str">
        <f>IF(AND(ISNUMBER(AA99),ISNUMBER(AA112),ISNUMBER(AA121),ISNUMBER(AA129),ISNUMBER(AA134)),SUM(AA99,AA112,AA121,AA129,AA134),"")</f>
        <v/>
      </c>
      <c r="AB98" s="1298" t="str">
        <f t="shared" si="115"/>
        <v/>
      </c>
      <c r="AC98" s="755"/>
      <c r="AD98" s="870" t="str">
        <f t="shared" ref="AD98:AH98" si="145">IF(AND(ISNUMBER(AD99),ISNUMBER(AD112),ISNUMBER(AD121),ISNUMBER(AD129),ISNUMBER(AD134)),SUM(AD99,AD112,AD121,AD129,AD134),"")</f>
        <v/>
      </c>
      <c r="AE98" s="870" t="str">
        <f t="shared" si="145"/>
        <v/>
      </c>
      <c r="AF98" s="870" t="str">
        <f t="shared" si="145"/>
        <v/>
      </c>
      <c r="AG98" s="870" t="str">
        <f t="shared" si="145"/>
        <v/>
      </c>
      <c r="AH98" s="285" t="str">
        <f t="shared" si="145"/>
        <v/>
      </c>
      <c r="AI98" s="811"/>
    </row>
    <row r="99" spans="1:35" s="730" customFormat="1" ht="15" customHeight="1" x14ac:dyDescent="0.25">
      <c r="A99" s="812"/>
      <c r="B99" s="740" t="s">
        <v>1250</v>
      </c>
      <c r="C99" s="870" t="str">
        <f>IF(AND(ISNUMBER(C100),ISNUMBER(C108)),SUM(C100,C108),"")</f>
        <v/>
      </c>
      <c r="D99" s="870" t="str">
        <f t="shared" ref="D99:I99" si="146">IF(AND(ISNUMBER(D100),ISNUMBER(D108)),SUM(D100,D108),"")</f>
        <v/>
      </c>
      <c r="E99" s="870" t="str">
        <f t="shared" si="146"/>
        <v/>
      </c>
      <c r="F99" s="870" t="str">
        <f t="shared" si="146"/>
        <v/>
      </c>
      <c r="G99" s="870" t="str">
        <f t="shared" si="146"/>
        <v/>
      </c>
      <c r="H99" s="870" t="str">
        <f t="shared" si="146"/>
        <v/>
      </c>
      <c r="I99" s="870" t="str">
        <f t="shared" si="146"/>
        <v/>
      </c>
      <c r="J99" s="870" t="str">
        <f t="shared" ref="J99:K99" si="147">IF(AND(ISNUMBER(J100),ISNUMBER(J108)),SUM(J100,J108),"")</f>
        <v/>
      </c>
      <c r="K99" s="870" t="str">
        <f t="shared" si="147"/>
        <v/>
      </c>
      <c r="L99" s="870" t="str">
        <f t="shared" ref="L99" si="148">IF(AND(ISNUMBER(L100),ISNUMBER(L108)),SUM(L100,L108),"")</f>
        <v/>
      </c>
      <c r="M99" s="870" t="str">
        <f>IF(AND(ISNUMBER(M100),ISNUMBER(M108)),SUM(M100,M108),"")</f>
        <v/>
      </c>
      <c r="N99" s="870" t="str">
        <f>IF(AND(ISNUMBER(N100),ISNUMBER(N108)),SUM(N100,N108),"")</f>
        <v/>
      </c>
      <c r="O99" s="440"/>
      <c r="P99" s="440"/>
      <c r="Q99" s="870" t="str">
        <f t="shared" ref="Q99:W99" si="149">IF(AND(ISNUMBER(Q100),ISNUMBER(Q108)),SUM(Q100,Q108),"")</f>
        <v/>
      </c>
      <c r="R99" s="870" t="str">
        <f t="shared" si="149"/>
        <v/>
      </c>
      <c r="S99" s="870" t="str">
        <f t="shared" si="149"/>
        <v/>
      </c>
      <c r="T99" s="870" t="str">
        <f t="shared" si="149"/>
        <v/>
      </c>
      <c r="U99" s="870" t="str">
        <f t="shared" si="149"/>
        <v/>
      </c>
      <c r="V99" s="870" t="str">
        <f t="shared" si="149"/>
        <v/>
      </c>
      <c r="W99" s="870" t="str">
        <f t="shared" si="149"/>
        <v/>
      </c>
      <c r="X99" s="870" t="str">
        <f>IF(AND(ISNUMBER(X100),ISNUMBER(X108)),SUM(X100,X108),"")</f>
        <v/>
      </c>
      <c r="Y99" s="870" t="str">
        <f>IF(AND(ISNUMBER(Y100),ISNUMBER(Y108)),SUM(Y100,Y108),"")</f>
        <v/>
      </c>
      <c r="Z99" s="870" t="str">
        <f>IF(AND(ISNUMBER(Z100),ISNUMBER(Z108)),SUM(Z100,Z108),"")</f>
        <v/>
      </c>
      <c r="AA99" s="285" t="str">
        <f>IF(AND(ISNUMBER(AA100),ISNUMBER(AA108)),SUM(AA100,AA108),"")</f>
        <v/>
      </c>
      <c r="AB99" s="1298" t="str">
        <f t="shared" si="115"/>
        <v/>
      </c>
      <c r="AC99" s="755"/>
      <c r="AD99" s="870" t="str">
        <f t="shared" ref="AD99" si="150">IF(AND(ISNUMBER(AD100),ISNUMBER(AD108)),SUM(AD100,AD108),"")</f>
        <v/>
      </c>
      <c r="AE99" s="870" t="str">
        <f>IF(AND(ISNUMBER(AE100),ISNUMBER(AE108)),SUM(AE100,AE108),"")</f>
        <v/>
      </c>
      <c r="AF99" s="870" t="str">
        <f t="shared" ref="AF99:AH99" si="151">IF(AND(ISNUMBER(AF100),ISNUMBER(AF108)),SUM(AF100,AF108),"")</f>
        <v/>
      </c>
      <c r="AG99" s="870" t="str">
        <f t="shared" si="151"/>
        <v/>
      </c>
      <c r="AH99" s="285" t="str">
        <f t="shared" si="151"/>
        <v/>
      </c>
      <c r="AI99" s="811"/>
    </row>
    <row r="100" spans="1:35" s="730" customFormat="1" ht="15" customHeight="1" x14ac:dyDescent="0.25">
      <c r="A100" s="812"/>
      <c r="B100" s="909" t="s">
        <v>1249</v>
      </c>
      <c r="C100" s="870">
        <f t="shared" ref="C100:N100" si="152">IF($C$7="Yes", 0, IF(AND(ISNUMBER(C101),ISNUMBER(C102),ISNUMBER(C103),ISNUMBER(C104),ISNUMBER(C105),ISNUMBER(C106),ISNUMBER(C107)),SUM(C101:C107),""))</f>
        <v>0</v>
      </c>
      <c r="D100" s="870">
        <f t="shared" si="152"/>
        <v>0</v>
      </c>
      <c r="E100" s="870">
        <f t="shared" si="152"/>
        <v>0</v>
      </c>
      <c r="F100" s="870">
        <f t="shared" si="152"/>
        <v>0</v>
      </c>
      <c r="G100" s="870">
        <f t="shared" si="152"/>
        <v>0</v>
      </c>
      <c r="H100" s="870">
        <f t="shared" si="152"/>
        <v>0</v>
      </c>
      <c r="I100" s="870">
        <f t="shared" si="152"/>
        <v>0</v>
      </c>
      <c r="J100" s="870">
        <f t="shared" si="152"/>
        <v>0</v>
      </c>
      <c r="K100" s="870">
        <f t="shared" si="152"/>
        <v>0</v>
      </c>
      <c r="L100" s="870">
        <f t="shared" si="152"/>
        <v>0</v>
      </c>
      <c r="M100" s="870">
        <f t="shared" si="152"/>
        <v>0</v>
      </c>
      <c r="N100" s="870">
        <f t="shared" si="152"/>
        <v>0</v>
      </c>
      <c r="O100" s="440"/>
      <c r="P100" s="440"/>
      <c r="Q100" s="870">
        <f t="shared" ref="Q100:AA100" si="153">IF($C$7="Yes", 0, IF(AND(ISNUMBER(Q101),ISNUMBER(Q102),ISNUMBER(Q103),ISNUMBER(Q104),ISNUMBER(Q105),ISNUMBER(Q106),ISNUMBER(Q107)),SUM(Q101:Q107),""))</f>
        <v>0</v>
      </c>
      <c r="R100" s="870">
        <f t="shared" si="153"/>
        <v>0</v>
      </c>
      <c r="S100" s="870">
        <f t="shared" si="153"/>
        <v>0</v>
      </c>
      <c r="T100" s="870">
        <f t="shared" si="153"/>
        <v>0</v>
      </c>
      <c r="U100" s="870">
        <f t="shared" si="153"/>
        <v>0</v>
      </c>
      <c r="V100" s="870">
        <f t="shared" si="153"/>
        <v>0</v>
      </c>
      <c r="W100" s="870">
        <f t="shared" si="153"/>
        <v>0</v>
      </c>
      <c r="X100" s="870">
        <f t="shared" si="153"/>
        <v>0</v>
      </c>
      <c r="Y100" s="870">
        <f t="shared" si="153"/>
        <v>0</v>
      </c>
      <c r="Z100" s="870">
        <f t="shared" si="153"/>
        <v>0</v>
      </c>
      <c r="AA100" s="285">
        <f t="shared" si="153"/>
        <v>0</v>
      </c>
      <c r="AB100" s="1298" t="str">
        <f t="shared" si="115"/>
        <v/>
      </c>
      <c r="AC100" s="755"/>
      <c r="AD100" s="870">
        <f>IF($C$7="Yes", 0, IF(AND(ISNUMBER(AD101),ISNUMBER(AD102),ISNUMBER(AD103),ISNUMBER(AD104),ISNUMBER(AD105),ISNUMBER(AD106),ISNUMBER(AD107)),SUM(AD101:AD107),""))</f>
        <v>0</v>
      </c>
      <c r="AE100" s="870">
        <f>IF($C$7="Yes", 0, IF(AND(ISNUMBER(AE101),ISNUMBER(AE102),ISNUMBER(AE103),ISNUMBER(AE104),ISNUMBER(AE105),ISNUMBER(AE106),ISNUMBER(AE107)),SUM(AE101:AE107),""))</f>
        <v>0</v>
      </c>
      <c r="AF100" s="870">
        <f>IF($C$7="Yes", 0, IF(AND(ISNUMBER(AF101),ISNUMBER(AF102),ISNUMBER(AF103),ISNUMBER(AF104),ISNUMBER(AF105),ISNUMBER(AF106),ISNUMBER(AF107)),SUM(AF101:AF107),""))</f>
        <v>0</v>
      </c>
      <c r="AG100" s="870">
        <f>IF($C$7="Yes", 0, IF(AND(ISNUMBER(AG101),ISNUMBER(AG102),ISNUMBER(AG103),ISNUMBER(AG104),ISNUMBER(AG105),ISNUMBER(AG106),ISNUMBER(AG107)),SUM(AG101:AG107),""))</f>
        <v>0</v>
      </c>
      <c r="AH100" s="285">
        <f>IF($C$7="Yes", 0, IF(AND(ISNUMBER(AH101),ISNUMBER(AH102),ISNUMBER(AH103),ISNUMBER(AH104),ISNUMBER(AH105),ISNUMBER(AH106),ISNUMBER(AH107)),SUM(AH101:AH107),""))</f>
        <v>0</v>
      </c>
      <c r="AI100" s="811"/>
    </row>
    <row r="101" spans="1:35" s="730" customFormat="1" ht="15" customHeight="1" x14ac:dyDescent="0.25">
      <c r="A101" s="812"/>
      <c r="B101" s="910" t="s">
        <v>1057</v>
      </c>
      <c r="C101" s="734"/>
      <c r="D101" s="440"/>
      <c r="E101" s="440"/>
      <c r="F101" s="440"/>
      <c r="G101" s="440"/>
      <c r="H101" s="440"/>
      <c r="I101" s="870" t="str">
        <f t="shared" ref="I101:I107" si="154">IF(AND(ISNUMBER(D101),ISNUMBER(E101),ISNUMBER(H101)),SUM(D101,E101,H101),"")</f>
        <v/>
      </c>
      <c r="J101" s="440"/>
      <c r="K101" s="440"/>
      <c r="L101" s="440"/>
      <c r="M101" s="870" t="str">
        <f t="shared" ref="M101:M107" si="155">IF(AND(ISNUMBER(J101),ISNUMBER(K101),ISNUMBER(L101)),SUM(J101:L101), "")</f>
        <v/>
      </c>
      <c r="N101" s="1157"/>
      <c r="O101" s="440"/>
      <c r="P101" s="440"/>
      <c r="Q101" s="440"/>
      <c r="R101" s="440"/>
      <c r="S101" s="440"/>
      <c r="T101" s="440"/>
      <c r="U101" s="440"/>
      <c r="V101" s="440"/>
      <c r="W101" s="870" t="str">
        <f t="shared" ref="W101:W107" si="156">IF(AND(ISNUMBER(R101),ISNUMBER(S101),ISNUMBER(V101)),SUM(R101,S101,V101),"")</f>
        <v/>
      </c>
      <c r="X101" s="440"/>
      <c r="Y101" s="440"/>
      <c r="Z101" s="440"/>
      <c r="AA101" s="285" t="str">
        <f t="shared" ref="AA101:AA107" si="157">IF(AND(ISNUMBER(X101),ISNUMBER(Y101),ISNUMBER(Z101)),SUM(X101:Z101), "")</f>
        <v/>
      </c>
      <c r="AB101" s="1298" t="str">
        <f t="shared" si="115"/>
        <v/>
      </c>
      <c r="AC101" s="834" t="str">
        <f>IF(ISNUMBER(AB101),IF(AND(AB101&gt;=(Parameters!F196*0.95), AB101&lt;=(Parameters!G196*1.05)), "Pass", "Fail"),"")</f>
        <v/>
      </c>
      <c r="AD101" s="440"/>
      <c r="AE101" s="440"/>
      <c r="AF101" s="440"/>
      <c r="AG101" s="284"/>
      <c r="AH101" s="284"/>
      <c r="AI101" s="811"/>
    </row>
    <row r="102" spans="1:35" s="730" customFormat="1" ht="15" customHeight="1" x14ac:dyDescent="0.25">
      <c r="A102" s="812"/>
      <c r="B102" s="910" t="s">
        <v>1058</v>
      </c>
      <c r="C102" s="734"/>
      <c r="D102" s="440"/>
      <c r="E102" s="440"/>
      <c r="F102" s="440"/>
      <c r="G102" s="440"/>
      <c r="H102" s="440"/>
      <c r="I102" s="870" t="str">
        <f t="shared" si="154"/>
        <v/>
      </c>
      <c r="J102" s="440"/>
      <c r="K102" s="440"/>
      <c r="L102" s="440"/>
      <c r="M102" s="870" t="str">
        <f t="shared" si="155"/>
        <v/>
      </c>
      <c r="N102" s="1157"/>
      <c r="O102" s="440"/>
      <c r="P102" s="440"/>
      <c r="Q102" s="440"/>
      <c r="R102" s="440"/>
      <c r="S102" s="440"/>
      <c r="T102" s="440"/>
      <c r="U102" s="440"/>
      <c r="V102" s="440"/>
      <c r="W102" s="870" t="str">
        <f t="shared" si="156"/>
        <v/>
      </c>
      <c r="X102" s="440"/>
      <c r="Y102" s="440"/>
      <c r="Z102" s="440"/>
      <c r="AA102" s="285" t="str">
        <f t="shared" si="157"/>
        <v/>
      </c>
      <c r="AB102" s="1298" t="str">
        <f t="shared" si="115"/>
        <v/>
      </c>
      <c r="AC102" s="834" t="str">
        <f>IF(ISNUMBER(AB102),IF(AND(AB102&gt;=(Parameters!F197*0.95), AB102&lt;=(Parameters!G197*1.05)), "Pass", "Fail"),"")</f>
        <v/>
      </c>
      <c r="AD102" s="440"/>
      <c r="AE102" s="440"/>
      <c r="AF102" s="440"/>
      <c r="AG102" s="284"/>
      <c r="AH102" s="284"/>
      <c r="AI102" s="811"/>
    </row>
    <row r="103" spans="1:35" s="730" customFormat="1" ht="15" customHeight="1" x14ac:dyDescent="0.25">
      <c r="A103" s="812"/>
      <c r="B103" s="910" t="s">
        <v>1059</v>
      </c>
      <c r="C103" s="734"/>
      <c r="D103" s="440"/>
      <c r="E103" s="440"/>
      <c r="F103" s="440"/>
      <c r="G103" s="440"/>
      <c r="H103" s="440"/>
      <c r="I103" s="870" t="str">
        <f t="shared" si="154"/>
        <v/>
      </c>
      <c r="J103" s="440"/>
      <c r="K103" s="440"/>
      <c r="L103" s="440"/>
      <c r="M103" s="870" t="str">
        <f t="shared" si="155"/>
        <v/>
      </c>
      <c r="N103" s="1157"/>
      <c r="O103" s="440"/>
      <c r="P103" s="440"/>
      <c r="Q103" s="440"/>
      <c r="R103" s="440"/>
      <c r="S103" s="440"/>
      <c r="T103" s="440"/>
      <c r="U103" s="440"/>
      <c r="V103" s="440"/>
      <c r="W103" s="870" t="str">
        <f t="shared" si="156"/>
        <v/>
      </c>
      <c r="X103" s="440"/>
      <c r="Y103" s="440"/>
      <c r="Z103" s="440"/>
      <c r="AA103" s="285" t="str">
        <f t="shared" si="157"/>
        <v/>
      </c>
      <c r="AB103" s="1298" t="str">
        <f t="shared" si="115"/>
        <v/>
      </c>
      <c r="AC103" s="834" t="str">
        <f>IF(ISNUMBER(AB103),IF(AND(AB103&gt;=(Parameters!F198*0.95), AB103&lt;=(Parameters!G198*1.05)), "Pass", "Fail"),"")</f>
        <v/>
      </c>
      <c r="AD103" s="440"/>
      <c r="AE103" s="440"/>
      <c r="AF103" s="440"/>
      <c r="AG103" s="284"/>
      <c r="AH103" s="284"/>
      <c r="AI103" s="811"/>
    </row>
    <row r="104" spans="1:35" s="730" customFormat="1" ht="15" customHeight="1" x14ac:dyDescent="0.25">
      <c r="A104" s="812"/>
      <c r="B104" s="910" t="s">
        <v>1060</v>
      </c>
      <c r="C104" s="734"/>
      <c r="D104" s="440"/>
      <c r="E104" s="440"/>
      <c r="F104" s="440"/>
      <c r="G104" s="440"/>
      <c r="H104" s="440"/>
      <c r="I104" s="870" t="str">
        <f t="shared" si="154"/>
        <v/>
      </c>
      <c r="J104" s="440"/>
      <c r="K104" s="440"/>
      <c r="L104" s="440"/>
      <c r="M104" s="870" t="str">
        <f t="shared" si="155"/>
        <v/>
      </c>
      <c r="N104" s="1157"/>
      <c r="O104" s="440"/>
      <c r="P104" s="440"/>
      <c r="Q104" s="440"/>
      <c r="R104" s="440"/>
      <c r="S104" s="440"/>
      <c r="T104" s="440"/>
      <c r="U104" s="440"/>
      <c r="V104" s="440"/>
      <c r="W104" s="870" t="str">
        <f t="shared" si="156"/>
        <v/>
      </c>
      <c r="X104" s="440"/>
      <c r="Y104" s="440"/>
      <c r="Z104" s="440"/>
      <c r="AA104" s="285" t="str">
        <f t="shared" si="157"/>
        <v/>
      </c>
      <c r="AB104" s="1298" t="str">
        <f t="shared" si="115"/>
        <v/>
      </c>
      <c r="AC104" s="834" t="str">
        <f>IF(ISNUMBER(AB104),IF(AND(AB104&gt;=(Parameters!F199*0.95), AB104&lt;=(Parameters!G199*1.05)), "Pass", "Fail"),"")</f>
        <v/>
      </c>
      <c r="AD104" s="440"/>
      <c r="AE104" s="440"/>
      <c r="AF104" s="440"/>
      <c r="AG104" s="284"/>
      <c r="AH104" s="284"/>
      <c r="AI104" s="811"/>
    </row>
    <row r="105" spans="1:35" s="730" customFormat="1" ht="15" customHeight="1" x14ac:dyDescent="0.25">
      <c r="A105" s="812"/>
      <c r="B105" s="910" t="s">
        <v>1061</v>
      </c>
      <c r="C105" s="734"/>
      <c r="D105" s="440"/>
      <c r="E105" s="440"/>
      <c r="F105" s="440"/>
      <c r="G105" s="440"/>
      <c r="H105" s="440"/>
      <c r="I105" s="870" t="str">
        <f t="shared" si="154"/>
        <v/>
      </c>
      <c r="J105" s="440"/>
      <c r="K105" s="440"/>
      <c r="L105" s="440"/>
      <c r="M105" s="870" t="str">
        <f t="shared" si="155"/>
        <v/>
      </c>
      <c r="N105" s="1157"/>
      <c r="O105" s="440"/>
      <c r="P105" s="440"/>
      <c r="Q105" s="440"/>
      <c r="R105" s="440"/>
      <c r="S105" s="440"/>
      <c r="T105" s="440"/>
      <c r="U105" s="440"/>
      <c r="V105" s="440"/>
      <c r="W105" s="870" t="str">
        <f t="shared" si="156"/>
        <v/>
      </c>
      <c r="X105" s="440"/>
      <c r="Y105" s="440"/>
      <c r="Z105" s="440"/>
      <c r="AA105" s="285" t="str">
        <f t="shared" si="157"/>
        <v/>
      </c>
      <c r="AB105" s="1298" t="str">
        <f t="shared" si="115"/>
        <v/>
      </c>
      <c r="AC105" s="834" t="str">
        <f>IF(ISNUMBER(AB105),IF(AND(AB105&gt;=(Parameters!F200*0.95), AB105&lt;=(Parameters!G200*1.05)), "Pass", "Fail"),"")</f>
        <v/>
      </c>
      <c r="AD105" s="440"/>
      <c r="AE105" s="440"/>
      <c r="AF105" s="440"/>
      <c r="AG105" s="284"/>
      <c r="AH105" s="284"/>
      <c r="AI105" s="811"/>
    </row>
    <row r="106" spans="1:35" s="730" customFormat="1" ht="15" customHeight="1" x14ac:dyDescent="0.25">
      <c r="A106" s="812"/>
      <c r="B106" s="910" t="s">
        <v>1062</v>
      </c>
      <c r="C106" s="734"/>
      <c r="D106" s="440"/>
      <c r="E106" s="440"/>
      <c r="F106" s="440"/>
      <c r="G106" s="440"/>
      <c r="H106" s="440"/>
      <c r="I106" s="870" t="str">
        <f t="shared" si="154"/>
        <v/>
      </c>
      <c r="J106" s="440"/>
      <c r="K106" s="440"/>
      <c r="L106" s="440"/>
      <c r="M106" s="870" t="str">
        <f t="shared" si="155"/>
        <v/>
      </c>
      <c r="N106" s="1157"/>
      <c r="O106" s="440"/>
      <c r="P106" s="440"/>
      <c r="Q106" s="440"/>
      <c r="R106" s="440"/>
      <c r="S106" s="440"/>
      <c r="T106" s="440"/>
      <c r="U106" s="440"/>
      <c r="V106" s="440"/>
      <c r="W106" s="870" t="str">
        <f t="shared" si="156"/>
        <v/>
      </c>
      <c r="X106" s="440"/>
      <c r="Y106" s="440"/>
      <c r="Z106" s="440"/>
      <c r="AA106" s="285" t="str">
        <f t="shared" si="157"/>
        <v/>
      </c>
      <c r="AB106" s="1298" t="str">
        <f t="shared" si="115"/>
        <v/>
      </c>
      <c r="AC106" s="834" t="str">
        <f>IF(ISNUMBER(AB106),IF(AND(AB106&gt;=(Parameters!F201*0.95), AB106&lt;=(Parameters!G201*1.05)), "Pass", "Fail"),"")</f>
        <v/>
      </c>
      <c r="AD106" s="440"/>
      <c r="AE106" s="440"/>
      <c r="AF106" s="440"/>
      <c r="AG106" s="284"/>
      <c r="AH106" s="284"/>
      <c r="AI106" s="811"/>
    </row>
    <row r="107" spans="1:35" s="730" customFormat="1" ht="15" customHeight="1" x14ac:dyDescent="0.25">
      <c r="A107" s="812"/>
      <c r="B107" s="910" t="s">
        <v>1063</v>
      </c>
      <c r="C107" s="734"/>
      <c r="D107" s="440"/>
      <c r="E107" s="440"/>
      <c r="F107" s="440"/>
      <c r="G107" s="440"/>
      <c r="H107" s="440"/>
      <c r="I107" s="870" t="str">
        <f t="shared" si="154"/>
        <v/>
      </c>
      <c r="J107" s="440"/>
      <c r="K107" s="440"/>
      <c r="L107" s="440"/>
      <c r="M107" s="870" t="str">
        <f t="shared" si="155"/>
        <v/>
      </c>
      <c r="N107" s="1157"/>
      <c r="O107" s="440"/>
      <c r="P107" s="440"/>
      <c r="Q107" s="440"/>
      <c r="R107" s="440"/>
      <c r="S107" s="440"/>
      <c r="T107" s="440"/>
      <c r="U107" s="440"/>
      <c r="V107" s="440"/>
      <c r="W107" s="870" t="str">
        <f t="shared" si="156"/>
        <v/>
      </c>
      <c r="X107" s="440"/>
      <c r="Y107" s="440"/>
      <c r="Z107" s="440"/>
      <c r="AA107" s="285" t="str">
        <f t="shared" si="157"/>
        <v/>
      </c>
      <c r="AB107" s="1298" t="str">
        <f t="shared" si="115"/>
        <v/>
      </c>
      <c r="AC107" s="755"/>
      <c r="AD107" s="440"/>
      <c r="AE107" s="440"/>
      <c r="AF107" s="440"/>
      <c r="AG107" s="284"/>
      <c r="AH107" s="284"/>
      <c r="AI107" s="811"/>
    </row>
    <row r="108" spans="1:35" s="730" customFormat="1" ht="15" customHeight="1" x14ac:dyDescent="0.25">
      <c r="A108" s="812"/>
      <c r="B108" s="909" t="s">
        <v>1251</v>
      </c>
      <c r="C108" s="870" t="str">
        <f>IF($C$7="No", 0, IF(AND(ISNUMBER(C109), ISNUMBER(C110), ISNUMBER(C111)), SUM(C109:C111), ""))</f>
        <v/>
      </c>
      <c r="D108" s="870" t="str">
        <f t="shared" ref="D108:AA108" si="158">IF($C$7="No", 0, IF(AND(ISNUMBER(D109), ISNUMBER(D110), ISNUMBER(D111)), SUM(D109:D111), ""))</f>
        <v/>
      </c>
      <c r="E108" s="870" t="str">
        <f t="shared" si="158"/>
        <v/>
      </c>
      <c r="F108" s="870" t="str">
        <f t="shared" si="158"/>
        <v/>
      </c>
      <c r="G108" s="870" t="str">
        <f t="shared" si="158"/>
        <v/>
      </c>
      <c r="H108" s="870" t="str">
        <f t="shared" si="158"/>
        <v/>
      </c>
      <c r="I108" s="870" t="str">
        <f t="shared" si="158"/>
        <v/>
      </c>
      <c r="J108" s="870" t="str">
        <f t="shared" si="158"/>
        <v/>
      </c>
      <c r="K108" s="870" t="str">
        <f t="shared" si="158"/>
        <v/>
      </c>
      <c r="L108" s="870" t="str">
        <f t="shared" si="158"/>
        <v/>
      </c>
      <c r="M108" s="870" t="str">
        <f t="shared" si="158"/>
        <v/>
      </c>
      <c r="N108" s="870" t="str">
        <f t="shared" si="158"/>
        <v/>
      </c>
      <c r="O108" s="440"/>
      <c r="P108" s="440"/>
      <c r="Q108" s="870" t="str">
        <f t="shared" si="158"/>
        <v/>
      </c>
      <c r="R108" s="870" t="str">
        <f t="shared" si="158"/>
        <v/>
      </c>
      <c r="S108" s="870" t="str">
        <f t="shared" si="158"/>
        <v/>
      </c>
      <c r="T108" s="870" t="str">
        <f t="shared" si="158"/>
        <v/>
      </c>
      <c r="U108" s="870" t="str">
        <f t="shared" si="158"/>
        <v/>
      </c>
      <c r="V108" s="870" t="str">
        <f t="shared" si="158"/>
        <v/>
      </c>
      <c r="W108" s="870" t="str">
        <f t="shared" si="158"/>
        <v/>
      </c>
      <c r="X108" s="870" t="str">
        <f t="shared" si="158"/>
        <v/>
      </c>
      <c r="Y108" s="870" t="str">
        <f t="shared" si="158"/>
        <v/>
      </c>
      <c r="Z108" s="870" t="str">
        <f t="shared" si="158"/>
        <v/>
      </c>
      <c r="AA108" s="285" t="str">
        <f t="shared" si="158"/>
        <v/>
      </c>
      <c r="AB108" s="1298" t="str">
        <f t="shared" si="115"/>
        <v/>
      </c>
      <c r="AC108" s="755"/>
      <c r="AD108" s="870" t="str">
        <f t="shared" ref="AD108" si="159">IF($C$7="No", 0, IF(AND(ISNUMBER(AD109), ISNUMBER(AD110), ISNUMBER(AD111)), SUM(AD109:AD111), ""))</f>
        <v/>
      </c>
      <c r="AE108" s="870" t="str">
        <f t="shared" ref="AE108" si="160">IF($C$7="No", 0, IF(AND(ISNUMBER(AE109), ISNUMBER(AE110), ISNUMBER(AE111)), SUM(AE109:AE111), ""))</f>
        <v/>
      </c>
      <c r="AF108" s="870" t="str">
        <f t="shared" ref="AF108" si="161">IF($C$7="No", 0, IF(AND(ISNUMBER(AF109), ISNUMBER(AF110), ISNUMBER(AF111)), SUM(AF109:AF111), ""))</f>
        <v/>
      </c>
      <c r="AG108" s="870" t="str">
        <f t="shared" ref="AG108" si="162">IF($C$7="No", 0, IF(AND(ISNUMBER(AG109), ISNUMBER(AG110), ISNUMBER(AG111)), SUM(AG109:AG111), ""))</f>
        <v/>
      </c>
      <c r="AH108" s="285" t="str">
        <f t="shared" ref="AH108" si="163">IF($C$7="No", 0, IF(AND(ISNUMBER(AH109), ISNUMBER(AH110), ISNUMBER(AH111)), SUM(AH109:AH111), ""))</f>
        <v/>
      </c>
      <c r="AI108" s="811"/>
    </row>
    <row r="109" spans="1:35" s="730" customFormat="1" ht="15" customHeight="1" x14ac:dyDescent="0.25">
      <c r="A109" s="812"/>
      <c r="B109" s="910" t="s">
        <v>1456</v>
      </c>
      <c r="C109" s="734"/>
      <c r="D109" s="440"/>
      <c r="E109" s="440"/>
      <c r="F109" s="440"/>
      <c r="G109" s="440"/>
      <c r="H109" s="440"/>
      <c r="I109" s="870" t="str">
        <f t="shared" ref="I109:I111" si="164">IF(AND(ISNUMBER(D109),ISNUMBER(E109),ISNUMBER(H109)),SUM(D109,E109,H109),"")</f>
        <v/>
      </c>
      <c r="J109" s="440"/>
      <c r="K109" s="440"/>
      <c r="L109" s="440"/>
      <c r="M109" s="870" t="str">
        <f t="shared" ref="M109:M111" si="165">IF(AND(ISNUMBER(J109),ISNUMBER(K109),ISNUMBER(L109)),SUM(J109:L109), "")</f>
        <v/>
      </c>
      <c r="N109" s="1157"/>
      <c r="O109" s="440"/>
      <c r="P109" s="440"/>
      <c r="Q109" s="440"/>
      <c r="R109" s="440"/>
      <c r="S109" s="440"/>
      <c r="T109" s="440"/>
      <c r="U109" s="440"/>
      <c r="V109" s="440"/>
      <c r="W109" s="870" t="str">
        <f>IF(AND(ISNUMBER(R109),ISNUMBER(S109),ISNUMBER(V109)),SUM(R109,S109,V109),"")</f>
        <v/>
      </c>
      <c r="X109" s="440"/>
      <c r="Y109" s="440"/>
      <c r="Z109" s="440"/>
      <c r="AA109" s="285" t="str">
        <f t="shared" ref="AA109:AA111" si="166">IF(AND(ISNUMBER(X109),ISNUMBER(Y109),ISNUMBER(Z109)),SUM(X109:Z109), "")</f>
        <v/>
      </c>
      <c r="AB109" s="1298" t="str">
        <f t="shared" si="115"/>
        <v/>
      </c>
      <c r="AC109" s="834" t="str">
        <f>IF(ISNUMBER(AB109),IF(AND(AB109&gt;=(Parameters!F204*0.95), AB109&lt;=(Parameters!G204*1.05)), "Pass", "Fail"),"")</f>
        <v/>
      </c>
      <c r="AD109" s="440"/>
      <c r="AE109" s="440"/>
      <c r="AF109" s="440"/>
      <c r="AG109" s="284"/>
      <c r="AH109" s="284"/>
      <c r="AI109" s="811"/>
    </row>
    <row r="110" spans="1:35" s="730" customFormat="1" ht="15" customHeight="1" x14ac:dyDescent="0.25">
      <c r="A110" s="812"/>
      <c r="B110" s="910" t="s">
        <v>1457</v>
      </c>
      <c r="C110" s="734"/>
      <c r="D110" s="440"/>
      <c r="E110" s="440"/>
      <c r="F110" s="440"/>
      <c r="G110" s="440"/>
      <c r="H110" s="440"/>
      <c r="I110" s="870" t="str">
        <f t="shared" si="164"/>
        <v/>
      </c>
      <c r="J110" s="440"/>
      <c r="K110" s="440"/>
      <c r="L110" s="440"/>
      <c r="M110" s="870" t="str">
        <f t="shared" si="165"/>
        <v/>
      </c>
      <c r="N110" s="1157"/>
      <c r="O110" s="440"/>
      <c r="P110" s="440"/>
      <c r="Q110" s="440"/>
      <c r="R110" s="440"/>
      <c r="S110" s="440"/>
      <c r="T110" s="440"/>
      <c r="U110" s="440"/>
      <c r="V110" s="440"/>
      <c r="W110" s="870" t="str">
        <f>IF(AND(ISNUMBER(R110),ISNUMBER(S110),ISNUMBER(V110)),SUM(R110,S110,V110),"")</f>
        <v/>
      </c>
      <c r="X110" s="440"/>
      <c r="Y110" s="440"/>
      <c r="Z110" s="440"/>
      <c r="AA110" s="285" t="str">
        <f t="shared" si="166"/>
        <v/>
      </c>
      <c r="AB110" s="1298" t="str">
        <f t="shared" si="115"/>
        <v/>
      </c>
      <c r="AC110" s="755"/>
      <c r="AD110" s="440"/>
      <c r="AE110" s="440"/>
      <c r="AF110" s="440"/>
      <c r="AG110" s="284"/>
      <c r="AH110" s="284"/>
      <c r="AI110" s="811"/>
    </row>
    <row r="111" spans="1:35" s="730" customFormat="1" ht="15" customHeight="1" x14ac:dyDescent="0.25">
      <c r="A111" s="812"/>
      <c r="B111" s="910" t="s">
        <v>1063</v>
      </c>
      <c r="C111" s="734"/>
      <c r="D111" s="440"/>
      <c r="E111" s="440"/>
      <c r="F111" s="440"/>
      <c r="G111" s="440"/>
      <c r="H111" s="440"/>
      <c r="I111" s="870" t="str">
        <f t="shared" si="164"/>
        <v/>
      </c>
      <c r="J111" s="440"/>
      <c r="K111" s="440"/>
      <c r="L111" s="440"/>
      <c r="M111" s="870" t="str">
        <f t="shared" si="165"/>
        <v/>
      </c>
      <c r="N111" s="1157"/>
      <c r="O111" s="440"/>
      <c r="P111" s="440"/>
      <c r="Q111" s="440"/>
      <c r="R111" s="440"/>
      <c r="S111" s="440"/>
      <c r="T111" s="440"/>
      <c r="U111" s="440"/>
      <c r="V111" s="440"/>
      <c r="W111" s="870" t="str">
        <f>IF(AND(ISNUMBER(R111),ISNUMBER(S111),ISNUMBER(V111)),SUM(R111,S111,V111),"")</f>
        <v/>
      </c>
      <c r="X111" s="440"/>
      <c r="Y111" s="440"/>
      <c r="Z111" s="440"/>
      <c r="AA111" s="285" t="str">
        <f t="shared" si="166"/>
        <v/>
      </c>
      <c r="AB111" s="1298" t="str">
        <f t="shared" si="115"/>
        <v/>
      </c>
      <c r="AC111" s="755"/>
      <c r="AD111" s="440"/>
      <c r="AE111" s="440"/>
      <c r="AF111" s="440"/>
      <c r="AG111" s="284"/>
      <c r="AH111" s="284"/>
      <c r="AI111" s="811"/>
    </row>
    <row r="112" spans="1:35" s="730" customFormat="1" ht="15" customHeight="1" x14ac:dyDescent="0.25">
      <c r="A112" s="812"/>
      <c r="B112" s="740" t="s">
        <v>1252</v>
      </c>
      <c r="C112" s="870" t="str">
        <f>IF(AND(ISNUMBER(C113),ISNUMBER(C117)),SUM(C113,C117),"")</f>
        <v/>
      </c>
      <c r="D112" s="870" t="str">
        <f t="shared" ref="D112:I112" si="167">IF(AND(ISNUMBER(D113),ISNUMBER(D117)),SUM(D113,D117),"")</f>
        <v/>
      </c>
      <c r="E112" s="870" t="str">
        <f t="shared" si="167"/>
        <v/>
      </c>
      <c r="F112" s="870" t="str">
        <f t="shared" si="167"/>
        <v/>
      </c>
      <c r="G112" s="870" t="str">
        <f t="shared" si="167"/>
        <v/>
      </c>
      <c r="H112" s="870" t="str">
        <f t="shared" si="167"/>
        <v/>
      </c>
      <c r="I112" s="870" t="str">
        <f t="shared" si="167"/>
        <v/>
      </c>
      <c r="J112" s="870" t="str">
        <f t="shared" ref="J112:K112" si="168">IF(AND(ISNUMBER(J113),ISNUMBER(J117)),SUM(J113,J117),"")</f>
        <v/>
      </c>
      <c r="K112" s="870" t="str">
        <f t="shared" si="168"/>
        <v/>
      </c>
      <c r="L112" s="870" t="str">
        <f t="shared" ref="L112" si="169">IF(AND(ISNUMBER(L113),ISNUMBER(L117)),SUM(L113,L117),"")</f>
        <v/>
      </c>
      <c r="M112" s="870" t="str">
        <f>IF(AND(ISNUMBER(M113),ISNUMBER(M117)),SUM(M113,M117),"")</f>
        <v/>
      </c>
      <c r="N112" s="870" t="str">
        <f>IF(AND(ISNUMBER(N113),ISNUMBER(N117)),SUM(N113,N117),"")</f>
        <v/>
      </c>
      <c r="O112" s="440"/>
      <c r="P112" s="440"/>
      <c r="Q112" s="870" t="str">
        <f>IF(AND(ISNUMBER(Q113),ISNUMBER(Q117)),SUM(Q113,Q117),"")</f>
        <v/>
      </c>
      <c r="R112" s="870" t="str">
        <f t="shared" ref="R112:W112" si="170">IF(AND(ISNUMBER(R113),ISNUMBER(R117)),SUM(R113,R117),"")</f>
        <v/>
      </c>
      <c r="S112" s="870" t="str">
        <f t="shared" si="170"/>
        <v/>
      </c>
      <c r="T112" s="870" t="str">
        <f t="shared" si="170"/>
        <v/>
      </c>
      <c r="U112" s="870" t="str">
        <f t="shared" si="170"/>
        <v/>
      </c>
      <c r="V112" s="870" t="str">
        <f t="shared" si="170"/>
        <v/>
      </c>
      <c r="W112" s="870" t="str">
        <f t="shared" si="170"/>
        <v/>
      </c>
      <c r="X112" s="870" t="str">
        <f>IF(AND(ISNUMBER(X113),ISNUMBER(X117)),SUM(X113,X117),"")</f>
        <v/>
      </c>
      <c r="Y112" s="870" t="str">
        <f>IF(AND(ISNUMBER(Y113),ISNUMBER(Y117)),SUM(Y113,Y117),"")</f>
        <v/>
      </c>
      <c r="Z112" s="870" t="str">
        <f>IF(AND(ISNUMBER(Z113),ISNUMBER(Z117)),SUM(Z113,Z117),"")</f>
        <v/>
      </c>
      <c r="AA112" s="285" t="str">
        <f>IF(AND(ISNUMBER(AA113),ISNUMBER(AA117)),SUM(AA113,AA117),"")</f>
        <v/>
      </c>
      <c r="AB112" s="1298" t="str">
        <f t="shared" si="115"/>
        <v/>
      </c>
      <c r="AC112" s="755"/>
      <c r="AD112" s="870" t="str">
        <f t="shared" ref="AD112" si="171">IF(AND(ISNUMBER(AD113),ISNUMBER(AD117)),SUM(AD113,AD117),"")</f>
        <v/>
      </c>
      <c r="AE112" s="870" t="str">
        <f>IF(AND(ISNUMBER(AE113),ISNUMBER(AE117)),SUM(AE113,AE117),"")</f>
        <v/>
      </c>
      <c r="AF112" s="870" t="str">
        <f t="shared" ref="AF112:AH112" si="172">IF(AND(ISNUMBER(AF113),ISNUMBER(AF117)),SUM(AF113,AF117),"")</f>
        <v/>
      </c>
      <c r="AG112" s="870" t="str">
        <f t="shared" si="172"/>
        <v/>
      </c>
      <c r="AH112" s="285" t="str">
        <f t="shared" si="172"/>
        <v/>
      </c>
      <c r="AI112" s="811"/>
    </row>
    <row r="113" spans="1:35" s="730" customFormat="1" ht="15" customHeight="1" x14ac:dyDescent="0.25">
      <c r="A113" s="812"/>
      <c r="B113" s="909" t="s">
        <v>1249</v>
      </c>
      <c r="C113" s="870">
        <f>IF($C$7="Yes", 0, IF(AND(ISNUMBER(C114),ISNUMBER(C115),ISNUMBER(C116)),SUM(C114:C116),""))</f>
        <v>0</v>
      </c>
      <c r="D113" s="870">
        <f t="shared" ref="D113:N113" si="173">IF($C$7="Yes", 0, IF(AND(ISNUMBER(D114),ISNUMBER(D115),ISNUMBER(D116)),SUM(D114:D116),""))</f>
        <v>0</v>
      </c>
      <c r="E113" s="870">
        <f t="shared" si="173"/>
        <v>0</v>
      </c>
      <c r="F113" s="870">
        <f t="shared" si="173"/>
        <v>0</v>
      </c>
      <c r="G113" s="870">
        <f t="shared" si="173"/>
        <v>0</v>
      </c>
      <c r="H113" s="870">
        <f t="shared" si="173"/>
        <v>0</v>
      </c>
      <c r="I113" s="870">
        <f t="shared" si="173"/>
        <v>0</v>
      </c>
      <c r="J113" s="870">
        <f t="shared" si="173"/>
        <v>0</v>
      </c>
      <c r="K113" s="870">
        <f t="shared" si="173"/>
        <v>0</v>
      </c>
      <c r="L113" s="870">
        <f t="shared" si="173"/>
        <v>0</v>
      </c>
      <c r="M113" s="870">
        <f t="shared" si="173"/>
        <v>0</v>
      </c>
      <c r="N113" s="870">
        <f t="shared" si="173"/>
        <v>0</v>
      </c>
      <c r="O113" s="440"/>
      <c r="P113" s="440"/>
      <c r="Q113" s="870">
        <f t="shared" ref="Q113:AA113" si="174">IF($C$7="Yes", 0, IF(AND(ISNUMBER(Q114),ISNUMBER(Q115),ISNUMBER(Q116)),SUM(Q114:Q116),""))</f>
        <v>0</v>
      </c>
      <c r="R113" s="870">
        <f t="shared" si="174"/>
        <v>0</v>
      </c>
      <c r="S113" s="870">
        <f t="shared" si="174"/>
        <v>0</v>
      </c>
      <c r="T113" s="870">
        <f t="shared" si="174"/>
        <v>0</v>
      </c>
      <c r="U113" s="870">
        <f t="shared" si="174"/>
        <v>0</v>
      </c>
      <c r="V113" s="870">
        <f t="shared" si="174"/>
        <v>0</v>
      </c>
      <c r="W113" s="870">
        <f t="shared" si="174"/>
        <v>0</v>
      </c>
      <c r="X113" s="870">
        <f t="shared" si="174"/>
        <v>0</v>
      </c>
      <c r="Y113" s="870">
        <f t="shared" si="174"/>
        <v>0</v>
      </c>
      <c r="Z113" s="870">
        <f t="shared" si="174"/>
        <v>0</v>
      </c>
      <c r="AA113" s="285">
        <f t="shared" si="174"/>
        <v>0</v>
      </c>
      <c r="AB113" s="1298" t="str">
        <f t="shared" si="115"/>
        <v/>
      </c>
      <c r="AC113" s="755"/>
      <c r="AD113" s="870">
        <f t="shared" ref="AD113:AH113" si="175">IF($C$7="Yes", 0, IF(AND(ISNUMBER(AD114),ISNUMBER(AD115),ISNUMBER(AD116)),SUM(AD114:AD116),""))</f>
        <v>0</v>
      </c>
      <c r="AE113" s="870">
        <f t="shared" si="175"/>
        <v>0</v>
      </c>
      <c r="AF113" s="870">
        <f t="shared" si="175"/>
        <v>0</v>
      </c>
      <c r="AG113" s="870">
        <f t="shared" si="175"/>
        <v>0</v>
      </c>
      <c r="AH113" s="285">
        <f t="shared" si="175"/>
        <v>0</v>
      </c>
      <c r="AI113" s="811"/>
    </row>
    <row r="114" spans="1:35" s="730" customFormat="1" ht="15" customHeight="1" x14ac:dyDescent="0.25">
      <c r="A114" s="812"/>
      <c r="B114" s="910" t="s">
        <v>1306</v>
      </c>
      <c r="C114" s="734"/>
      <c r="D114" s="440"/>
      <c r="E114" s="440"/>
      <c r="F114" s="440"/>
      <c r="G114" s="440"/>
      <c r="H114" s="440"/>
      <c r="I114" s="870" t="str">
        <f t="shared" ref="I114:I116" si="176">IF(AND(ISNUMBER(D114),ISNUMBER(E114),ISNUMBER(H114)),SUM(D114,E114,H114),"")</f>
        <v/>
      </c>
      <c r="J114" s="440"/>
      <c r="K114" s="440"/>
      <c r="L114" s="440"/>
      <c r="M114" s="870" t="str">
        <f t="shared" ref="M114:M116" si="177">IF(AND(ISNUMBER(J114),ISNUMBER(K114),ISNUMBER(L114)),SUM(J114:L114), "")</f>
        <v/>
      </c>
      <c r="N114" s="1157"/>
      <c r="O114" s="440"/>
      <c r="P114" s="440"/>
      <c r="Q114" s="440"/>
      <c r="R114" s="440"/>
      <c r="S114" s="440"/>
      <c r="T114" s="440"/>
      <c r="U114" s="440"/>
      <c r="V114" s="440"/>
      <c r="W114" s="870" t="str">
        <f>IF(AND(ISNUMBER(R114),ISNUMBER(S114),ISNUMBER(V114)),SUM(R114,S114,V114),"")</f>
        <v/>
      </c>
      <c r="X114" s="440"/>
      <c r="Y114" s="440"/>
      <c r="Z114" s="440"/>
      <c r="AA114" s="285" t="str">
        <f t="shared" ref="AA114:AA116" si="178">IF(AND(ISNUMBER(X114),ISNUMBER(Y114),ISNUMBER(Z114)),SUM(X114:Z114), "")</f>
        <v/>
      </c>
      <c r="AB114" s="1298" t="str">
        <f t="shared" si="115"/>
        <v/>
      </c>
      <c r="AC114" s="755"/>
      <c r="AD114" s="440"/>
      <c r="AE114" s="440"/>
      <c r="AF114" s="440"/>
      <c r="AG114" s="284"/>
      <c r="AH114" s="284"/>
      <c r="AI114" s="811"/>
    </row>
    <row r="115" spans="1:35" s="730" customFormat="1" ht="15" customHeight="1" x14ac:dyDescent="0.25">
      <c r="A115" s="812"/>
      <c r="B115" s="910" t="s">
        <v>1064</v>
      </c>
      <c r="C115" s="734"/>
      <c r="D115" s="440"/>
      <c r="E115" s="440"/>
      <c r="F115" s="440"/>
      <c r="G115" s="440"/>
      <c r="H115" s="440"/>
      <c r="I115" s="870" t="str">
        <f t="shared" si="176"/>
        <v/>
      </c>
      <c r="J115" s="440"/>
      <c r="K115" s="440"/>
      <c r="L115" s="440"/>
      <c r="M115" s="870" t="str">
        <f t="shared" si="177"/>
        <v/>
      </c>
      <c r="N115" s="1157"/>
      <c r="O115" s="440"/>
      <c r="P115" s="440"/>
      <c r="Q115" s="440"/>
      <c r="R115" s="440"/>
      <c r="S115" s="440"/>
      <c r="T115" s="440"/>
      <c r="U115" s="440"/>
      <c r="V115" s="440"/>
      <c r="W115" s="870" t="str">
        <f>IF(AND(ISNUMBER(R115),ISNUMBER(S115),ISNUMBER(V115)),SUM(R115,S115,V115),"")</f>
        <v/>
      </c>
      <c r="X115" s="440"/>
      <c r="Y115" s="440"/>
      <c r="Z115" s="440"/>
      <c r="AA115" s="285" t="str">
        <f t="shared" si="178"/>
        <v/>
      </c>
      <c r="AB115" s="1298" t="str">
        <f t="shared" si="115"/>
        <v/>
      </c>
      <c r="AC115" s="755"/>
      <c r="AD115" s="440"/>
      <c r="AE115" s="440"/>
      <c r="AF115" s="440"/>
      <c r="AG115" s="284"/>
      <c r="AH115" s="284"/>
      <c r="AI115" s="811"/>
    </row>
    <row r="116" spans="1:35" s="730" customFormat="1" ht="15" customHeight="1" x14ac:dyDescent="0.25">
      <c r="A116" s="812"/>
      <c r="B116" s="910" t="s">
        <v>1063</v>
      </c>
      <c r="C116" s="734"/>
      <c r="D116" s="440"/>
      <c r="E116" s="440"/>
      <c r="F116" s="440"/>
      <c r="G116" s="440"/>
      <c r="H116" s="440"/>
      <c r="I116" s="870" t="str">
        <f t="shared" si="176"/>
        <v/>
      </c>
      <c r="J116" s="440"/>
      <c r="K116" s="440"/>
      <c r="L116" s="440"/>
      <c r="M116" s="870" t="str">
        <f t="shared" si="177"/>
        <v/>
      </c>
      <c r="N116" s="1157"/>
      <c r="O116" s="440"/>
      <c r="P116" s="440"/>
      <c r="Q116" s="440"/>
      <c r="R116" s="440"/>
      <c r="S116" s="440"/>
      <c r="T116" s="440"/>
      <c r="U116" s="440"/>
      <c r="V116" s="440"/>
      <c r="W116" s="870" t="str">
        <f>IF(AND(ISNUMBER(R116),ISNUMBER(S116),ISNUMBER(V116)),SUM(R116,S116,V116),"")</f>
        <v/>
      </c>
      <c r="X116" s="440"/>
      <c r="Y116" s="440"/>
      <c r="Z116" s="440"/>
      <c r="AA116" s="285" t="str">
        <f t="shared" si="178"/>
        <v/>
      </c>
      <c r="AB116" s="1298" t="str">
        <f t="shared" si="115"/>
        <v/>
      </c>
      <c r="AC116" s="755"/>
      <c r="AD116" s="440"/>
      <c r="AE116" s="440"/>
      <c r="AF116" s="440"/>
      <c r="AG116" s="284"/>
      <c r="AH116" s="284"/>
      <c r="AI116" s="811"/>
    </row>
    <row r="117" spans="1:35" s="730" customFormat="1" ht="15" customHeight="1" x14ac:dyDescent="0.25">
      <c r="A117" s="812"/>
      <c r="B117" s="909" t="s">
        <v>1251</v>
      </c>
      <c r="C117" s="870" t="str">
        <f>IF($C$7="No", 0, IF(AND(ISNUMBER(C118), ISNUMBER(C119), ISNUMBER(C120)), SUM(C118:C120), ""))</f>
        <v/>
      </c>
      <c r="D117" s="870" t="str">
        <f t="shared" ref="D117:AA117" si="179">IF($C$7="No", 0, IF(AND(ISNUMBER(D118), ISNUMBER(D119), ISNUMBER(D120)), SUM(D118:D120), ""))</f>
        <v/>
      </c>
      <c r="E117" s="870" t="str">
        <f t="shared" si="179"/>
        <v/>
      </c>
      <c r="F117" s="870" t="str">
        <f t="shared" si="179"/>
        <v/>
      </c>
      <c r="G117" s="870" t="str">
        <f t="shared" si="179"/>
        <v/>
      </c>
      <c r="H117" s="870" t="str">
        <f t="shared" si="179"/>
        <v/>
      </c>
      <c r="I117" s="870" t="str">
        <f t="shared" si="179"/>
        <v/>
      </c>
      <c r="J117" s="870" t="str">
        <f t="shared" si="179"/>
        <v/>
      </c>
      <c r="K117" s="870" t="str">
        <f t="shared" si="179"/>
        <v/>
      </c>
      <c r="L117" s="870" t="str">
        <f t="shared" si="179"/>
        <v/>
      </c>
      <c r="M117" s="870" t="str">
        <f t="shared" si="179"/>
        <v/>
      </c>
      <c r="N117" s="870" t="str">
        <f t="shared" si="179"/>
        <v/>
      </c>
      <c r="O117" s="440"/>
      <c r="P117" s="440"/>
      <c r="Q117" s="870" t="str">
        <f t="shared" si="179"/>
        <v/>
      </c>
      <c r="R117" s="870" t="str">
        <f t="shared" si="179"/>
        <v/>
      </c>
      <c r="S117" s="870" t="str">
        <f t="shared" si="179"/>
        <v/>
      </c>
      <c r="T117" s="870" t="str">
        <f t="shared" si="179"/>
        <v/>
      </c>
      <c r="U117" s="870" t="str">
        <f t="shared" si="179"/>
        <v/>
      </c>
      <c r="V117" s="870" t="str">
        <f t="shared" si="179"/>
        <v/>
      </c>
      <c r="W117" s="870" t="str">
        <f t="shared" si="179"/>
        <v/>
      </c>
      <c r="X117" s="870" t="str">
        <f t="shared" si="179"/>
        <v/>
      </c>
      <c r="Y117" s="870" t="str">
        <f t="shared" si="179"/>
        <v/>
      </c>
      <c r="Z117" s="870" t="str">
        <f t="shared" si="179"/>
        <v/>
      </c>
      <c r="AA117" s="285" t="str">
        <f t="shared" si="179"/>
        <v/>
      </c>
      <c r="AB117" s="1298" t="str">
        <f t="shared" si="115"/>
        <v/>
      </c>
      <c r="AC117" s="755"/>
      <c r="AD117" s="870" t="str">
        <f t="shared" ref="AD117" si="180">IF($C$7="No", 0, IF(AND(ISNUMBER(AD118), ISNUMBER(AD119), ISNUMBER(AD120)), SUM(AD118:AD120), ""))</f>
        <v/>
      </c>
      <c r="AE117" s="870" t="str">
        <f t="shared" ref="AE117" si="181">IF($C$7="No", 0, IF(AND(ISNUMBER(AE118), ISNUMBER(AE119), ISNUMBER(AE120)), SUM(AE118:AE120), ""))</f>
        <v/>
      </c>
      <c r="AF117" s="870" t="str">
        <f t="shared" ref="AF117" si="182">IF($C$7="No", 0, IF(AND(ISNUMBER(AF118), ISNUMBER(AF119), ISNUMBER(AF120)), SUM(AF118:AF120), ""))</f>
        <v/>
      </c>
      <c r="AG117" s="870" t="str">
        <f t="shared" ref="AG117" si="183">IF($C$7="No", 0, IF(AND(ISNUMBER(AG118), ISNUMBER(AG119), ISNUMBER(AG120)), SUM(AG118:AG120), ""))</f>
        <v/>
      </c>
      <c r="AH117" s="285" t="str">
        <f t="shared" ref="AH117" si="184">IF($C$7="No", 0, IF(AND(ISNUMBER(AH118), ISNUMBER(AH119), ISNUMBER(AH120)), SUM(AH118:AH120), ""))</f>
        <v/>
      </c>
      <c r="AI117" s="811"/>
    </row>
    <row r="118" spans="1:35" s="730" customFormat="1" ht="15" customHeight="1" x14ac:dyDescent="0.25">
      <c r="A118" s="812"/>
      <c r="B118" s="910" t="s">
        <v>1456</v>
      </c>
      <c r="C118" s="734"/>
      <c r="D118" s="440"/>
      <c r="E118" s="440"/>
      <c r="F118" s="440"/>
      <c r="G118" s="440"/>
      <c r="H118" s="440"/>
      <c r="I118" s="870" t="str">
        <f t="shared" ref="I118:I120" si="185">IF(AND(ISNUMBER(D118),ISNUMBER(E118),ISNUMBER(H118)),SUM(D118,E118,H118),"")</f>
        <v/>
      </c>
      <c r="J118" s="440"/>
      <c r="K118" s="440"/>
      <c r="L118" s="440"/>
      <c r="M118" s="870" t="str">
        <f t="shared" ref="M118:M120" si="186">IF(AND(ISNUMBER(J118),ISNUMBER(K118),ISNUMBER(L118)),SUM(J118:L118), "")</f>
        <v/>
      </c>
      <c r="N118" s="1157"/>
      <c r="O118" s="440"/>
      <c r="P118" s="440"/>
      <c r="Q118" s="440"/>
      <c r="R118" s="440"/>
      <c r="S118" s="440"/>
      <c r="T118" s="440"/>
      <c r="U118" s="440"/>
      <c r="V118" s="440"/>
      <c r="W118" s="870" t="str">
        <f>IF(AND(ISNUMBER(R118),ISNUMBER(S118),ISNUMBER(V118)),SUM(R118,S118,V118),"")</f>
        <v/>
      </c>
      <c r="X118" s="440"/>
      <c r="Y118" s="440"/>
      <c r="Z118" s="440"/>
      <c r="AA118" s="285" t="str">
        <f t="shared" ref="AA118:AA120" si="187">IF(AND(ISNUMBER(X118),ISNUMBER(Y118),ISNUMBER(Z118)),SUM(X118:Z118), "")</f>
        <v/>
      </c>
      <c r="AB118" s="1298" t="str">
        <f t="shared" si="115"/>
        <v/>
      </c>
      <c r="AC118" s="755"/>
      <c r="AD118" s="440"/>
      <c r="AE118" s="440"/>
      <c r="AF118" s="440"/>
      <c r="AG118" s="284"/>
      <c r="AH118" s="284"/>
      <c r="AI118" s="811"/>
    </row>
    <row r="119" spans="1:35" s="730" customFormat="1" ht="15" customHeight="1" x14ac:dyDescent="0.25">
      <c r="A119" s="812"/>
      <c r="B119" s="910" t="s">
        <v>1457</v>
      </c>
      <c r="C119" s="734"/>
      <c r="D119" s="440"/>
      <c r="E119" s="440"/>
      <c r="F119" s="440"/>
      <c r="G119" s="440"/>
      <c r="H119" s="440"/>
      <c r="I119" s="870" t="str">
        <f t="shared" si="185"/>
        <v/>
      </c>
      <c r="J119" s="440"/>
      <c r="K119" s="440"/>
      <c r="L119" s="440"/>
      <c r="M119" s="870" t="str">
        <f t="shared" si="186"/>
        <v/>
      </c>
      <c r="N119" s="1157"/>
      <c r="O119" s="440"/>
      <c r="P119" s="440"/>
      <c r="Q119" s="440"/>
      <c r="R119" s="440"/>
      <c r="S119" s="440"/>
      <c r="T119" s="440"/>
      <c r="U119" s="440"/>
      <c r="V119" s="440"/>
      <c r="W119" s="870" t="str">
        <f>IF(AND(ISNUMBER(R119),ISNUMBER(S119),ISNUMBER(V119)),SUM(R119,S119,V119),"")</f>
        <v/>
      </c>
      <c r="X119" s="440"/>
      <c r="Y119" s="440"/>
      <c r="Z119" s="440"/>
      <c r="AA119" s="285" t="str">
        <f t="shared" si="187"/>
        <v/>
      </c>
      <c r="AB119" s="1298" t="str">
        <f t="shared" si="115"/>
        <v/>
      </c>
      <c r="AC119" s="755"/>
      <c r="AD119" s="440"/>
      <c r="AE119" s="440"/>
      <c r="AF119" s="440"/>
      <c r="AG119" s="284"/>
      <c r="AH119" s="284"/>
      <c r="AI119" s="811"/>
    </row>
    <row r="120" spans="1:35" s="730" customFormat="1" ht="15" customHeight="1" x14ac:dyDescent="0.25">
      <c r="A120" s="812"/>
      <c r="B120" s="910" t="s">
        <v>1063</v>
      </c>
      <c r="C120" s="734"/>
      <c r="D120" s="440"/>
      <c r="E120" s="440"/>
      <c r="F120" s="440"/>
      <c r="G120" s="440"/>
      <c r="H120" s="440"/>
      <c r="I120" s="870" t="str">
        <f t="shared" si="185"/>
        <v/>
      </c>
      <c r="J120" s="440"/>
      <c r="K120" s="440"/>
      <c r="L120" s="440"/>
      <c r="M120" s="870" t="str">
        <f t="shared" si="186"/>
        <v/>
      </c>
      <c r="N120" s="1157"/>
      <c r="O120" s="440"/>
      <c r="P120" s="440"/>
      <c r="Q120" s="440"/>
      <c r="R120" s="440"/>
      <c r="S120" s="440"/>
      <c r="T120" s="440"/>
      <c r="U120" s="440"/>
      <c r="V120" s="440"/>
      <c r="W120" s="870" t="str">
        <f>IF(AND(ISNUMBER(R120),ISNUMBER(S120),ISNUMBER(V120)),SUM(R120,S120,V120),"")</f>
        <v/>
      </c>
      <c r="X120" s="440"/>
      <c r="Y120" s="440"/>
      <c r="Z120" s="440"/>
      <c r="AA120" s="285" t="str">
        <f t="shared" si="187"/>
        <v/>
      </c>
      <c r="AB120" s="1298" t="str">
        <f t="shared" si="115"/>
        <v/>
      </c>
      <c r="AC120" s="755"/>
      <c r="AD120" s="440"/>
      <c r="AE120" s="440"/>
      <c r="AF120" s="440"/>
      <c r="AG120" s="284"/>
      <c r="AH120" s="284"/>
      <c r="AI120" s="811"/>
    </row>
    <row r="121" spans="1:35" s="730" customFormat="1" ht="15" customHeight="1" x14ac:dyDescent="0.25">
      <c r="A121" s="812"/>
      <c r="B121" s="740" t="s">
        <v>1253</v>
      </c>
      <c r="C121" s="870" t="str">
        <f t="shared" ref="C121:D121" si="188">IF(AND(ISNUMBER(C122),ISNUMBER(C123),ISNUMBER(C124),ISNUMBER(C125),ISNUMBER(C126),ISNUMBER(C127),ISNUMBER(C128)),SUM(C122:C128),"")</f>
        <v/>
      </c>
      <c r="D121" s="870" t="str">
        <f t="shared" si="188"/>
        <v/>
      </c>
      <c r="E121" s="870" t="str">
        <f t="shared" ref="E121:I121" si="189">IF(AND(ISNUMBER(E122),ISNUMBER(E123),ISNUMBER(E124),ISNUMBER(E125),ISNUMBER(E126),ISNUMBER(E127),ISNUMBER(E128)),SUM(E122:E128),"")</f>
        <v/>
      </c>
      <c r="F121" s="870" t="str">
        <f t="shared" si="189"/>
        <v/>
      </c>
      <c r="G121" s="870" t="str">
        <f t="shared" si="189"/>
        <v/>
      </c>
      <c r="H121" s="870" t="str">
        <f t="shared" si="189"/>
        <v/>
      </c>
      <c r="I121" s="870" t="str">
        <f t="shared" si="189"/>
        <v/>
      </c>
      <c r="J121" s="870" t="str">
        <f t="shared" ref="J121:K121" si="190">IF(AND(ISNUMBER(J122),ISNUMBER(J123),ISNUMBER(J124),ISNUMBER(J125),ISNUMBER(J126),ISNUMBER(J127),ISNUMBER(J128)),SUM(J122:J128),"")</f>
        <v/>
      </c>
      <c r="K121" s="870" t="str">
        <f t="shared" si="190"/>
        <v/>
      </c>
      <c r="L121" s="870" t="str">
        <f t="shared" ref="L121" si="191">IF(AND(ISNUMBER(L122),ISNUMBER(L123),ISNUMBER(L124),ISNUMBER(L125),ISNUMBER(L126),ISNUMBER(L127),ISNUMBER(L128)),SUM(L122:L128),"")</f>
        <v/>
      </c>
      <c r="M121" s="870" t="str">
        <f>IF(AND(ISNUMBER(M122),ISNUMBER(M123),ISNUMBER(M124),ISNUMBER(M125),ISNUMBER(M126),ISNUMBER(M127),ISNUMBER(M128)),SUM(M122:M128),"")</f>
        <v/>
      </c>
      <c r="N121" s="870" t="str">
        <f>IF(AND(ISNUMBER(N122),ISNUMBER(N123),ISNUMBER(N124),ISNUMBER(N125),ISNUMBER(N126),ISNUMBER(N127),ISNUMBER(N128)),SUM(N122:N128),"")</f>
        <v/>
      </c>
      <c r="O121" s="440"/>
      <c r="P121" s="440"/>
      <c r="Q121" s="870" t="str">
        <f t="shared" ref="Q121:W121" si="192">IF(AND(ISNUMBER(Q122),ISNUMBER(Q123),ISNUMBER(Q124),ISNUMBER(Q125),ISNUMBER(Q126),ISNUMBER(Q127),ISNUMBER(Q128)),SUM(Q122:Q128),"")</f>
        <v/>
      </c>
      <c r="R121" s="870" t="str">
        <f t="shared" si="192"/>
        <v/>
      </c>
      <c r="S121" s="870" t="str">
        <f t="shared" si="192"/>
        <v/>
      </c>
      <c r="T121" s="870" t="str">
        <f t="shared" si="192"/>
        <v/>
      </c>
      <c r="U121" s="870" t="str">
        <f t="shared" si="192"/>
        <v/>
      </c>
      <c r="V121" s="870" t="str">
        <f t="shared" si="192"/>
        <v/>
      </c>
      <c r="W121" s="870" t="str">
        <f t="shared" si="192"/>
        <v/>
      </c>
      <c r="X121" s="870" t="str">
        <f>IF(AND(ISNUMBER(X122),ISNUMBER(X123),ISNUMBER(X124),ISNUMBER(X125),ISNUMBER(X126),ISNUMBER(X127),ISNUMBER(X128)),SUM(X122:X128),"")</f>
        <v/>
      </c>
      <c r="Y121" s="870" t="str">
        <f>IF(AND(ISNUMBER(Y122),ISNUMBER(Y123),ISNUMBER(Y124),ISNUMBER(Y125),ISNUMBER(Y126),ISNUMBER(Y127),ISNUMBER(Y128)),SUM(Y122:Y128),"")</f>
        <v/>
      </c>
      <c r="Z121" s="870" t="str">
        <f>IF(AND(ISNUMBER(Z122),ISNUMBER(Z123),ISNUMBER(Z124),ISNUMBER(Z125),ISNUMBER(Z126),ISNUMBER(Z127),ISNUMBER(Z128)),SUM(Z122:Z128),"")</f>
        <v/>
      </c>
      <c r="AA121" s="285" t="str">
        <f>IF(AND(ISNUMBER(AA122),ISNUMBER(AA123),ISNUMBER(AA124),ISNUMBER(AA125),ISNUMBER(AA126),ISNUMBER(AA127),ISNUMBER(AA128)),SUM(AA122:AA128),"")</f>
        <v/>
      </c>
      <c r="AB121" s="1298" t="str">
        <f t="shared" si="115"/>
        <v/>
      </c>
      <c r="AC121" s="755"/>
      <c r="AD121" s="870" t="str">
        <f t="shared" ref="AD121" si="193">IF(AND(ISNUMBER(AD122),ISNUMBER(AD123),ISNUMBER(AD124),ISNUMBER(AD125),ISNUMBER(AD126),ISNUMBER(AD127),ISNUMBER(AD128)),SUM(AD122:AD128),"")</f>
        <v/>
      </c>
      <c r="AE121" s="870" t="str">
        <f>IF(AND(ISNUMBER(AE122),ISNUMBER(AE123),ISNUMBER(AE124),ISNUMBER(AE125),ISNUMBER(AE126),ISNUMBER(AE127),ISNUMBER(AE128)),SUM(AE122:AE128),"")</f>
        <v/>
      </c>
      <c r="AF121" s="870" t="str">
        <f t="shared" ref="AF121:AH121" si="194">IF(AND(ISNUMBER(AF122),ISNUMBER(AF123),ISNUMBER(AF124),ISNUMBER(AF125),ISNUMBER(AF126),ISNUMBER(AF127),ISNUMBER(AF128)),SUM(AF122:AF128),"")</f>
        <v/>
      </c>
      <c r="AG121" s="870" t="str">
        <f t="shared" si="194"/>
        <v/>
      </c>
      <c r="AH121" s="285" t="str">
        <f t="shared" si="194"/>
        <v/>
      </c>
      <c r="AI121" s="811"/>
    </row>
    <row r="122" spans="1:35" s="730" customFormat="1" ht="15" customHeight="1" x14ac:dyDescent="0.25">
      <c r="A122" s="812"/>
      <c r="B122" s="910" t="s">
        <v>1057</v>
      </c>
      <c r="C122" s="734"/>
      <c r="D122" s="440"/>
      <c r="E122" s="440"/>
      <c r="F122" s="440"/>
      <c r="G122" s="440"/>
      <c r="H122" s="440"/>
      <c r="I122" s="870" t="str">
        <f t="shared" ref="I122:I128" si="195">IF(AND(ISNUMBER(D122),ISNUMBER(E122),ISNUMBER(H122)),SUM(D122,E122,H122),"")</f>
        <v/>
      </c>
      <c r="J122" s="440"/>
      <c r="K122" s="440"/>
      <c r="L122" s="440"/>
      <c r="M122" s="870" t="str">
        <f t="shared" ref="M122:M128" si="196">IF(AND(ISNUMBER(J122),ISNUMBER(K122),ISNUMBER(L122)),SUM(J122:L122), "")</f>
        <v/>
      </c>
      <c r="N122" s="1157"/>
      <c r="O122" s="440"/>
      <c r="P122" s="440"/>
      <c r="Q122" s="440"/>
      <c r="R122" s="440"/>
      <c r="S122" s="440"/>
      <c r="T122" s="440"/>
      <c r="U122" s="440"/>
      <c r="V122" s="440"/>
      <c r="W122" s="870" t="str">
        <f t="shared" ref="W122:W128" si="197">IF(AND(ISNUMBER(R122),ISNUMBER(S122),ISNUMBER(V122)),SUM(R122,S122,V122),"")</f>
        <v/>
      </c>
      <c r="X122" s="440"/>
      <c r="Y122" s="440"/>
      <c r="Z122" s="440"/>
      <c r="AA122" s="285" t="str">
        <f t="shared" ref="AA122:AA128" si="198">IF(AND(ISNUMBER(X122),ISNUMBER(Y122),ISNUMBER(Z122)),SUM(X122:Z122), "")</f>
        <v/>
      </c>
      <c r="AB122" s="1298" t="str">
        <f t="shared" si="115"/>
        <v/>
      </c>
      <c r="AC122" s="834" t="str">
        <f>IF(ISNUMBER(AB122),IF(AND(AB122&gt;=(Parameters!F217*0.95),AB122&lt;=(Parameters!F217*1.05)), "Pass", "Fail"),"")</f>
        <v/>
      </c>
      <c r="AD122" s="440"/>
      <c r="AE122" s="440"/>
      <c r="AF122" s="440"/>
      <c r="AG122" s="284"/>
      <c r="AH122" s="284"/>
      <c r="AI122" s="811"/>
    </row>
    <row r="123" spans="1:35" s="730" customFormat="1" ht="15" customHeight="1" x14ac:dyDescent="0.25">
      <c r="A123" s="812"/>
      <c r="B123" s="910" t="s">
        <v>1058</v>
      </c>
      <c r="C123" s="734"/>
      <c r="D123" s="440"/>
      <c r="E123" s="440"/>
      <c r="F123" s="440"/>
      <c r="G123" s="440"/>
      <c r="H123" s="440"/>
      <c r="I123" s="870" t="str">
        <f t="shared" si="195"/>
        <v/>
      </c>
      <c r="J123" s="440"/>
      <c r="K123" s="440"/>
      <c r="L123" s="440"/>
      <c r="M123" s="870" t="str">
        <f t="shared" si="196"/>
        <v/>
      </c>
      <c r="N123" s="1157"/>
      <c r="O123" s="440"/>
      <c r="P123" s="440"/>
      <c r="Q123" s="440"/>
      <c r="R123" s="440"/>
      <c r="S123" s="440"/>
      <c r="T123" s="440"/>
      <c r="U123" s="440"/>
      <c r="V123" s="440"/>
      <c r="W123" s="870" t="str">
        <f t="shared" si="197"/>
        <v/>
      </c>
      <c r="X123" s="440"/>
      <c r="Y123" s="440"/>
      <c r="Z123" s="440"/>
      <c r="AA123" s="285" t="str">
        <f t="shared" si="198"/>
        <v/>
      </c>
      <c r="AB123" s="1298" t="str">
        <f t="shared" si="115"/>
        <v/>
      </c>
      <c r="AC123" s="834" t="str">
        <f>IF(ISNUMBER(AB123),IF(AND(AB123&gt;=(Parameters!F218*0.95),AB123&lt;=(Parameters!F218*1.05)), "Pass", "Fail"),"")</f>
        <v/>
      </c>
      <c r="AD123" s="440"/>
      <c r="AE123" s="440"/>
      <c r="AF123" s="440"/>
      <c r="AG123" s="284"/>
      <c r="AH123" s="284"/>
      <c r="AI123" s="811"/>
    </row>
    <row r="124" spans="1:35" s="730" customFormat="1" ht="15" customHeight="1" x14ac:dyDescent="0.25">
      <c r="A124" s="812"/>
      <c r="B124" s="910" t="s">
        <v>1059</v>
      </c>
      <c r="C124" s="734"/>
      <c r="D124" s="440"/>
      <c r="E124" s="440"/>
      <c r="F124" s="440"/>
      <c r="G124" s="440"/>
      <c r="H124" s="440"/>
      <c r="I124" s="870" t="str">
        <f t="shared" si="195"/>
        <v/>
      </c>
      <c r="J124" s="440"/>
      <c r="K124" s="440"/>
      <c r="L124" s="440"/>
      <c r="M124" s="870" t="str">
        <f t="shared" si="196"/>
        <v/>
      </c>
      <c r="N124" s="1157"/>
      <c r="O124" s="440"/>
      <c r="P124" s="440"/>
      <c r="Q124" s="440"/>
      <c r="R124" s="440"/>
      <c r="S124" s="440"/>
      <c r="T124" s="440"/>
      <c r="U124" s="440"/>
      <c r="V124" s="440"/>
      <c r="W124" s="870" t="str">
        <f t="shared" si="197"/>
        <v/>
      </c>
      <c r="X124" s="440"/>
      <c r="Y124" s="440"/>
      <c r="Z124" s="440"/>
      <c r="AA124" s="285" t="str">
        <f t="shared" si="198"/>
        <v/>
      </c>
      <c r="AB124" s="1298" t="str">
        <f t="shared" si="115"/>
        <v/>
      </c>
      <c r="AC124" s="834" t="str">
        <f>IF(ISNUMBER(AB124),IF(AND(AB124&gt;=(Parameters!F219*0.95),AB124&lt;=(Parameters!F219*1.05)), "Pass", "Fail"),"")</f>
        <v/>
      </c>
      <c r="AD124" s="440"/>
      <c r="AE124" s="440"/>
      <c r="AF124" s="440"/>
      <c r="AG124" s="284"/>
      <c r="AH124" s="284"/>
      <c r="AI124" s="811"/>
    </row>
    <row r="125" spans="1:35" s="730" customFormat="1" ht="15" customHeight="1" x14ac:dyDescent="0.25">
      <c r="A125" s="812"/>
      <c r="B125" s="910" t="s">
        <v>1060</v>
      </c>
      <c r="C125" s="734"/>
      <c r="D125" s="440"/>
      <c r="E125" s="440"/>
      <c r="F125" s="440"/>
      <c r="G125" s="440"/>
      <c r="H125" s="440"/>
      <c r="I125" s="870" t="str">
        <f t="shared" si="195"/>
        <v/>
      </c>
      <c r="J125" s="440"/>
      <c r="K125" s="440"/>
      <c r="L125" s="440"/>
      <c r="M125" s="870" t="str">
        <f t="shared" si="196"/>
        <v/>
      </c>
      <c r="N125" s="1157"/>
      <c r="O125" s="440"/>
      <c r="P125" s="440"/>
      <c r="Q125" s="440"/>
      <c r="R125" s="440"/>
      <c r="S125" s="440"/>
      <c r="T125" s="440"/>
      <c r="U125" s="440"/>
      <c r="V125" s="440"/>
      <c r="W125" s="870" t="str">
        <f t="shared" si="197"/>
        <v/>
      </c>
      <c r="X125" s="440"/>
      <c r="Y125" s="440"/>
      <c r="Z125" s="440"/>
      <c r="AA125" s="285" t="str">
        <f t="shared" si="198"/>
        <v/>
      </c>
      <c r="AB125" s="1298" t="str">
        <f t="shared" si="115"/>
        <v/>
      </c>
      <c r="AC125" s="834" t="str">
        <f>IF(ISNUMBER(AB125),IF(AND(AB125&gt;=(Parameters!F220*0.95),AB125&lt;=(Parameters!F220*1.05)), "Pass", "Fail"),"")</f>
        <v/>
      </c>
      <c r="AD125" s="440"/>
      <c r="AE125" s="440"/>
      <c r="AF125" s="440"/>
      <c r="AG125" s="284"/>
      <c r="AH125" s="284"/>
      <c r="AI125" s="811"/>
    </row>
    <row r="126" spans="1:35" s="730" customFormat="1" ht="15" customHeight="1" x14ac:dyDescent="0.25">
      <c r="A126" s="812"/>
      <c r="B126" s="910" t="s">
        <v>1061</v>
      </c>
      <c r="C126" s="734"/>
      <c r="D126" s="440"/>
      <c r="E126" s="440"/>
      <c r="F126" s="440"/>
      <c r="G126" s="440"/>
      <c r="H126" s="440"/>
      <c r="I126" s="870" t="str">
        <f t="shared" si="195"/>
        <v/>
      </c>
      <c r="J126" s="440"/>
      <c r="K126" s="440"/>
      <c r="L126" s="440"/>
      <c r="M126" s="870" t="str">
        <f t="shared" si="196"/>
        <v/>
      </c>
      <c r="N126" s="1157"/>
      <c r="O126" s="440"/>
      <c r="P126" s="440"/>
      <c r="Q126" s="440"/>
      <c r="R126" s="440"/>
      <c r="S126" s="440"/>
      <c r="T126" s="440"/>
      <c r="U126" s="440"/>
      <c r="V126" s="440"/>
      <c r="W126" s="870" t="str">
        <f t="shared" si="197"/>
        <v/>
      </c>
      <c r="X126" s="440"/>
      <c r="Y126" s="440"/>
      <c r="Z126" s="440"/>
      <c r="AA126" s="285" t="str">
        <f t="shared" si="198"/>
        <v/>
      </c>
      <c r="AB126" s="1298" t="str">
        <f t="shared" si="115"/>
        <v/>
      </c>
      <c r="AC126" s="834" t="str">
        <f>IF(ISNUMBER(AB126),IF(AND(AB126&gt;=(Parameters!F221*0.95),AB126&lt;=(Parameters!F221*1.05)), "Pass", "Fail"),"")</f>
        <v/>
      </c>
      <c r="AD126" s="440"/>
      <c r="AE126" s="440"/>
      <c r="AF126" s="440"/>
      <c r="AG126" s="284"/>
      <c r="AH126" s="284"/>
      <c r="AI126" s="811"/>
    </row>
    <row r="127" spans="1:35" s="730" customFormat="1" ht="15" customHeight="1" x14ac:dyDescent="0.25">
      <c r="A127" s="812"/>
      <c r="B127" s="910" t="s">
        <v>1062</v>
      </c>
      <c r="C127" s="734"/>
      <c r="D127" s="440"/>
      <c r="E127" s="440"/>
      <c r="F127" s="440"/>
      <c r="G127" s="440"/>
      <c r="H127" s="440"/>
      <c r="I127" s="870" t="str">
        <f t="shared" si="195"/>
        <v/>
      </c>
      <c r="J127" s="440"/>
      <c r="K127" s="440"/>
      <c r="L127" s="440"/>
      <c r="M127" s="870" t="str">
        <f t="shared" si="196"/>
        <v/>
      </c>
      <c r="N127" s="1157"/>
      <c r="O127" s="440"/>
      <c r="P127" s="440"/>
      <c r="Q127" s="440"/>
      <c r="R127" s="440"/>
      <c r="S127" s="440"/>
      <c r="T127" s="440"/>
      <c r="U127" s="440"/>
      <c r="V127" s="440"/>
      <c r="W127" s="870" t="str">
        <f t="shared" si="197"/>
        <v/>
      </c>
      <c r="X127" s="440"/>
      <c r="Y127" s="440"/>
      <c r="Z127" s="440"/>
      <c r="AA127" s="285" t="str">
        <f t="shared" si="198"/>
        <v/>
      </c>
      <c r="AB127" s="1298" t="str">
        <f t="shared" si="115"/>
        <v/>
      </c>
      <c r="AC127" s="834" t="str">
        <f>IF(ISNUMBER(AB127),IF(AND(AB127&gt;=(Parameters!F222*0.95),AB127&lt;=(Parameters!F222*1.05)), "Pass", "Fail"),"")</f>
        <v/>
      </c>
      <c r="AD127" s="440"/>
      <c r="AE127" s="440"/>
      <c r="AF127" s="440"/>
      <c r="AG127" s="284"/>
      <c r="AH127" s="284"/>
      <c r="AI127" s="811"/>
    </row>
    <row r="128" spans="1:35" s="730" customFormat="1" ht="15" customHeight="1" x14ac:dyDescent="0.25">
      <c r="A128" s="812"/>
      <c r="B128" s="910" t="s">
        <v>1063</v>
      </c>
      <c r="C128" s="734"/>
      <c r="D128" s="440"/>
      <c r="E128" s="440"/>
      <c r="F128" s="440"/>
      <c r="G128" s="440"/>
      <c r="H128" s="440"/>
      <c r="I128" s="870" t="str">
        <f t="shared" si="195"/>
        <v/>
      </c>
      <c r="J128" s="440"/>
      <c r="K128" s="440"/>
      <c r="L128" s="440"/>
      <c r="M128" s="870" t="str">
        <f t="shared" si="196"/>
        <v/>
      </c>
      <c r="N128" s="1157"/>
      <c r="O128" s="440"/>
      <c r="P128" s="440"/>
      <c r="Q128" s="440"/>
      <c r="R128" s="440"/>
      <c r="S128" s="440"/>
      <c r="T128" s="440"/>
      <c r="U128" s="440"/>
      <c r="V128" s="440"/>
      <c r="W128" s="870" t="str">
        <f t="shared" si="197"/>
        <v/>
      </c>
      <c r="X128" s="440"/>
      <c r="Y128" s="440"/>
      <c r="Z128" s="440"/>
      <c r="AA128" s="285" t="str">
        <f t="shared" si="198"/>
        <v/>
      </c>
      <c r="AB128" s="1298" t="str">
        <f t="shared" si="115"/>
        <v/>
      </c>
      <c r="AC128" s="834" t="str">
        <f>IF(ISNUMBER(AB128),IF(AND(AB128&gt;=(Parameters!F223*0.95),AB128&lt;=(Parameters!F223*1.05)), "Pass", "Fail"),"")</f>
        <v/>
      </c>
      <c r="AD128" s="440"/>
      <c r="AE128" s="440"/>
      <c r="AF128" s="440"/>
      <c r="AG128" s="284"/>
      <c r="AH128" s="284"/>
      <c r="AI128" s="811"/>
    </row>
    <row r="129" spans="1:35" s="730" customFormat="1" ht="15" customHeight="1" x14ac:dyDescent="0.25">
      <c r="A129" s="812"/>
      <c r="B129" s="740" t="s">
        <v>1254</v>
      </c>
      <c r="C129" s="870" t="str">
        <f t="shared" ref="C129:D129" si="199">IF(AND(ISNUMBER(C130),ISNUMBER(C131),ISNUMBER(C132),ISNUMBER(C133)),SUM(C130:C133),"")</f>
        <v/>
      </c>
      <c r="D129" s="870" t="str">
        <f t="shared" si="199"/>
        <v/>
      </c>
      <c r="E129" s="870" t="str">
        <f t="shared" ref="E129:I129" si="200">IF(AND(ISNUMBER(E130),ISNUMBER(E131),ISNUMBER(E132),ISNUMBER(E133)),SUM(E130:E133),"")</f>
        <v/>
      </c>
      <c r="F129" s="870" t="str">
        <f t="shared" si="200"/>
        <v/>
      </c>
      <c r="G129" s="870" t="str">
        <f t="shared" si="200"/>
        <v/>
      </c>
      <c r="H129" s="870" t="str">
        <f t="shared" si="200"/>
        <v/>
      </c>
      <c r="I129" s="870" t="str">
        <f t="shared" si="200"/>
        <v/>
      </c>
      <c r="J129" s="870" t="str">
        <f t="shared" ref="J129:K129" si="201">IF(AND(ISNUMBER(J130),ISNUMBER(J131),ISNUMBER(J132),ISNUMBER(J133)),SUM(J130:J133),"")</f>
        <v/>
      </c>
      <c r="K129" s="870" t="str">
        <f t="shared" si="201"/>
        <v/>
      </c>
      <c r="L129" s="870" t="str">
        <f t="shared" ref="L129" si="202">IF(AND(ISNUMBER(L130),ISNUMBER(L131),ISNUMBER(L132),ISNUMBER(L133)),SUM(L130:L133),"")</f>
        <v/>
      </c>
      <c r="M129" s="870" t="str">
        <f>IF(AND(ISNUMBER(M130),ISNUMBER(M131),ISNUMBER(M132),ISNUMBER(M133)),SUM(M130:M133),"")</f>
        <v/>
      </c>
      <c r="N129" s="870" t="str">
        <f>IF(AND(ISNUMBER(N130),ISNUMBER(N131),ISNUMBER(N132),ISNUMBER(N133)),SUM(N130:N133),"")</f>
        <v/>
      </c>
      <c r="O129" s="440"/>
      <c r="P129" s="440"/>
      <c r="Q129" s="870" t="str">
        <f t="shared" ref="Q129:W129" si="203">IF(AND(ISNUMBER(Q130),ISNUMBER(Q131),ISNUMBER(Q132),ISNUMBER(Q133)),SUM(Q130:Q133),"")</f>
        <v/>
      </c>
      <c r="R129" s="870" t="str">
        <f t="shared" si="203"/>
        <v/>
      </c>
      <c r="S129" s="870" t="str">
        <f t="shared" si="203"/>
        <v/>
      </c>
      <c r="T129" s="870" t="str">
        <f t="shared" si="203"/>
        <v/>
      </c>
      <c r="U129" s="870" t="str">
        <f t="shared" si="203"/>
        <v/>
      </c>
      <c r="V129" s="870" t="str">
        <f t="shared" si="203"/>
        <v/>
      </c>
      <c r="W129" s="870" t="str">
        <f t="shared" si="203"/>
        <v/>
      </c>
      <c r="X129" s="870" t="str">
        <f>IF(AND(ISNUMBER(X130),ISNUMBER(X131),ISNUMBER(X132),ISNUMBER(X133)),SUM(X130:X133),"")</f>
        <v/>
      </c>
      <c r="Y129" s="870" t="str">
        <f>IF(AND(ISNUMBER(Y130),ISNUMBER(Y131),ISNUMBER(Y132),ISNUMBER(Y133)),SUM(Y130:Y133),"")</f>
        <v/>
      </c>
      <c r="Z129" s="870" t="str">
        <f>IF(AND(ISNUMBER(Z130),ISNUMBER(Z131),ISNUMBER(Z132),ISNUMBER(Z133)),SUM(Z130:Z133),"")</f>
        <v/>
      </c>
      <c r="AA129" s="285" t="str">
        <f>IF(AND(ISNUMBER(AA130),ISNUMBER(AA131),ISNUMBER(AA132),ISNUMBER(AA133)),SUM(AA130:AA133),"")</f>
        <v/>
      </c>
      <c r="AB129" s="1298" t="str">
        <f t="shared" si="115"/>
        <v/>
      </c>
      <c r="AC129" s="755"/>
      <c r="AD129" s="870" t="str">
        <f>IF(AND(ISNUMBER(AD130),ISNUMBER(AD131),ISNUMBER(AD132),ISNUMBER(AD133)),SUM(AD130:AD133),"")</f>
        <v/>
      </c>
      <c r="AE129" s="870" t="str">
        <f>IF(AND(ISNUMBER(AE130),ISNUMBER(AE131),ISNUMBER(AE132),ISNUMBER(AE133)),SUM(AE130:AE133),"")</f>
        <v/>
      </c>
      <c r="AF129" s="870" t="str">
        <f>IF(AND(ISNUMBER(AF130),ISNUMBER(AF131),ISNUMBER(AF132),ISNUMBER(AF133)),SUM(AF130:AF133),"")</f>
        <v/>
      </c>
      <c r="AG129" s="870" t="str">
        <f>IF(AND(ISNUMBER(AG130),ISNUMBER(AG131),ISNUMBER(AG132),ISNUMBER(AG133)),SUM(AG130:AG133),"")</f>
        <v/>
      </c>
      <c r="AH129" s="285" t="str">
        <f>IF(AND(ISNUMBER(AH130),ISNUMBER(AH131),ISNUMBER(AH132),ISNUMBER(AH133)),SUM(AH130:AH133),"")</f>
        <v/>
      </c>
      <c r="AI129" s="811"/>
    </row>
    <row r="130" spans="1:35" s="730" customFormat="1" ht="15" customHeight="1" x14ac:dyDescent="0.25">
      <c r="A130" s="812"/>
      <c r="B130" s="910" t="s">
        <v>1065</v>
      </c>
      <c r="C130" s="734"/>
      <c r="D130" s="440"/>
      <c r="E130" s="440"/>
      <c r="F130" s="440"/>
      <c r="G130" s="440"/>
      <c r="H130" s="440"/>
      <c r="I130" s="870" t="str">
        <f t="shared" ref="I130:I133" si="204">IF(AND(ISNUMBER(D130),ISNUMBER(E130),ISNUMBER(H130)),SUM(D130,E130,H130),"")</f>
        <v/>
      </c>
      <c r="J130" s="440"/>
      <c r="K130" s="440"/>
      <c r="L130" s="440"/>
      <c r="M130" s="870" t="str">
        <f t="shared" ref="M130:M133" si="205">IF(AND(ISNUMBER(J130),ISNUMBER(K130),ISNUMBER(L130)),SUM(J130:L130), "")</f>
        <v/>
      </c>
      <c r="N130" s="1157"/>
      <c r="O130" s="440"/>
      <c r="P130" s="440"/>
      <c r="Q130" s="440"/>
      <c r="R130" s="440"/>
      <c r="S130" s="440"/>
      <c r="T130" s="440"/>
      <c r="U130" s="440"/>
      <c r="V130" s="440"/>
      <c r="W130" s="870" t="str">
        <f>IF(AND(ISNUMBER(R130),ISNUMBER(S130),ISNUMBER(V130)),SUM(R130,S130,V130),"")</f>
        <v/>
      </c>
      <c r="X130" s="440"/>
      <c r="Y130" s="440"/>
      <c r="Z130" s="440"/>
      <c r="AA130" s="285" t="str">
        <f t="shared" ref="AA130:AA133" si="206">IF(AND(ISNUMBER(X130),ISNUMBER(Y130),ISNUMBER(Z130)),SUM(X130:Z130), "")</f>
        <v/>
      </c>
      <c r="AB130" s="1298" t="str">
        <f t="shared" si="115"/>
        <v/>
      </c>
      <c r="AC130" s="834" t="str">
        <f>IF(ISNUMBER(AB130),IF(AND(AB130&gt;=(Parameters!F225*0.95),AB130&lt;=(Parameters!F225*1.05)), "Pass", "Fail"),"")</f>
        <v/>
      </c>
      <c r="AD130" s="440"/>
      <c r="AE130" s="440"/>
      <c r="AF130" s="440"/>
      <c r="AG130" s="284"/>
      <c r="AH130" s="284"/>
      <c r="AI130" s="811"/>
    </row>
    <row r="131" spans="1:35" s="730" customFormat="1" ht="15" customHeight="1" x14ac:dyDescent="0.25">
      <c r="A131" s="812"/>
      <c r="B131" s="910" t="s">
        <v>1066</v>
      </c>
      <c r="C131" s="734"/>
      <c r="D131" s="440"/>
      <c r="E131" s="440"/>
      <c r="F131" s="440"/>
      <c r="G131" s="440"/>
      <c r="H131" s="440"/>
      <c r="I131" s="870" t="str">
        <f t="shared" si="204"/>
        <v/>
      </c>
      <c r="J131" s="440"/>
      <c r="K131" s="440"/>
      <c r="L131" s="440"/>
      <c r="M131" s="870" t="str">
        <f t="shared" si="205"/>
        <v/>
      </c>
      <c r="N131" s="1157"/>
      <c r="O131" s="440"/>
      <c r="P131" s="440"/>
      <c r="Q131" s="440"/>
      <c r="R131" s="440"/>
      <c r="S131" s="440"/>
      <c r="T131" s="440"/>
      <c r="U131" s="440"/>
      <c r="V131" s="440"/>
      <c r="W131" s="870" t="str">
        <f>IF(AND(ISNUMBER(R131),ISNUMBER(S131),ISNUMBER(V131)),SUM(R131,S131,V131),"")</f>
        <v/>
      </c>
      <c r="X131" s="440"/>
      <c r="Y131" s="440"/>
      <c r="Z131" s="440"/>
      <c r="AA131" s="285" t="str">
        <f t="shared" si="206"/>
        <v/>
      </c>
      <c r="AB131" s="1298" t="str">
        <f t="shared" si="115"/>
        <v/>
      </c>
      <c r="AC131" s="834" t="str">
        <f>IF(ISNUMBER(AB131),IF(AND(AB131&gt;=(Parameters!F226*0.95),AB131&lt;=(Parameters!F226*1.05)), "Pass", "Fail"),"")</f>
        <v/>
      </c>
      <c r="AD131" s="440"/>
      <c r="AE131" s="440"/>
      <c r="AF131" s="440"/>
      <c r="AG131" s="284"/>
      <c r="AH131" s="284"/>
      <c r="AI131" s="811"/>
    </row>
    <row r="132" spans="1:35" s="730" customFormat="1" ht="15" customHeight="1" x14ac:dyDescent="0.25">
      <c r="A132" s="812"/>
      <c r="B132" s="910" t="s">
        <v>1067</v>
      </c>
      <c r="C132" s="734"/>
      <c r="D132" s="440"/>
      <c r="E132" s="440"/>
      <c r="F132" s="440"/>
      <c r="G132" s="440"/>
      <c r="H132" s="440"/>
      <c r="I132" s="870" t="str">
        <f t="shared" si="204"/>
        <v/>
      </c>
      <c r="J132" s="440"/>
      <c r="K132" s="440"/>
      <c r="L132" s="440"/>
      <c r="M132" s="870" t="str">
        <f t="shared" si="205"/>
        <v/>
      </c>
      <c r="N132" s="1157"/>
      <c r="O132" s="440"/>
      <c r="P132" s="440"/>
      <c r="Q132" s="440"/>
      <c r="R132" s="440"/>
      <c r="S132" s="440"/>
      <c r="T132" s="440"/>
      <c r="U132" s="440"/>
      <c r="V132" s="440"/>
      <c r="W132" s="870" t="str">
        <f>IF(AND(ISNUMBER(R132),ISNUMBER(S132),ISNUMBER(V132)),SUM(R132,S132,V132),"")</f>
        <v/>
      </c>
      <c r="X132" s="440"/>
      <c r="Y132" s="440"/>
      <c r="Z132" s="440"/>
      <c r="AA132" s="285" t="str">
        <f t="shared" si="206"/>
        <v/>
      </c>
      <c r="AB132" s="1298" t="str">
        <f t="shared" si="115"/>
        <v/>
      </c>
      <c r="AC132" s="834" t="str">
        <f>IF(ISNUMBER(AB132),IF(AND(AB132&gt;=(Parameters!F227*0.95),AB132&lt;=(Parameters!F227*1.05)), "Pass", "Fail"),"")</f>
        <v/>
      </c>
      <c r="AD132" s="440"/>
      <c r="AE132" s="440"/>
      <c r="AF132" s="440"/>
      <c r="AG132" s="284"/>
      <c r="AH132" s="284"/>
      <c r="AI132" s="811"/>
    </row>
    <row r="133" spans="1:35" s="730" customFormat="1" ht="15" customHeight="1" x14ac:dyDescent="0.25">
      <c r="A133" s="812"/>
      <c r="B133" s="910" t="s">
        <v>1063</v>
      </c>
      <c r="C133" s="734"/>
      <c r="D133" s="440"/>
      <c r="E133" s="440"/>
      <c r="F133" s="440"/>
      <c r="G133" s="440"/>
      <c r="H133" s="440"/>
      <c r="I133" s="870" t="str">
        <f t="shared" si="204"/>
        <v/>
      </c>
      <c r="J133" s="440"/>
      <c r="K133" s="440"/>
      <c r="L133" s="440"/>
      <c r="M133" s="870" t="str">
        <f t="shared" si="205"/>
        <v/>
      </c>
      <c r="N133" s="1157"/>
      <c r="O133" s="440"/>
      <c r="P133" s="440"/>
      <c r="Q133" s="440"/>
      <c r="R133" s="440"/>
      <c r="S133" s="440"/>
      <c r="T133" s="440"/>
      <c r="U133" s="440"/>
      <c r="V133" s="440"/>
      <c r="W133" s="870" t="str">
        <f>IF(AND(ISNUMBER(R133),ISNUMBER(S133),ISNUMBER(V133)),SUM(R133,S133,V133),"")</f>
        <v/>
      </c>
      <c r="X133" s="440"/>
      <c r="Y133" s="440"/>
      <c r="Z133" s="440"/>
      <c r="AA133" s="285" t="str">
        <f t="shared" si="206"/>
        <v/>
      </c>
      <c r="AB133" s="1298" t="str">
        <f t="shared" si="115"/>
        <v/>
      </c>
      <c r="AC133" s="834" t="str">
        <f>IF(ISNUMBER(AB133),IF(AND(AB133&gt;=(Parameters!F228*0.95),AB133&lt;=(Parameters!F228*1.05)), "Pass", "Fail"),"")</f>
        <v/>
      </c>
      <c r="AD133" s="440"/>
      <c r="AE133" s="440"/>
      <c r="AF133" s="440"/>
      <c r="AG133" s="284"/>
      <c r="AH133" s="284"/>
      <c r="AI133" s="811"/>
    </row>
    <row r="134" spans="1:35" s="730" customFormat="1" ht="15" customHeight="1" x14ac:dyDescent="0.25">
      <c r="A134" s="812"/>
      <c r="B134" s="740" t="s">
        <v>1255</v>
      </c>
      <c r="C134" s="870" t="str">
        <f t="shared" ref="C134:D134" si="207">IF(AND(ISNUMBER(C135),ISNUMBER(C136)),SUM(C135:C136),"")</f>
        <v/>
      </c>
      <c r="D134" s="870" t="str">
        <f t="shared" si="207"/>
        <v/>
      </c>
      <c r="E134" s="870" t="str">
        <f t="shared" ref="E134:I134" si="208">IF(AND(ISNUMBER(E135),ISNUMBER(E136)),SUM(E135:E136),"")</f>
        <v/>
      </c>
      <c r="F134" s="870" t="str">
        <f t="shared" si="208"/>
        <v/>
      </c>
      <c r="G134" s="870" t="str">
        <f t="shared" si="208"/>
        <v/>
      </c>
      <c r="H134" s="870" t="str">
        <f t="shared" si="208"/>
        <v/>
      </c>
      <c r="I134" s="870" t="str">
        <f t="shared" si="208"/>
        <v/>
      </c>
      <c r="J134" s="870" t="str">
        <f t="shared" ref="J134:K134" si="209">IF(AND(ISNUMBER(J135),ISNUMBER(J136)),SUM(J135:J136),"")</f>
        <v/>
      </c>
      <c r="K134" s="870" t="str">
        <f t="shared" si="209"/>
        <v/>
      </c>
      <c r="L134" s="870" t="str">
        <f t="shared" ref="L134" si="210">IF(AND(ISNUMBER(L135),ISNUMBER(L136)),SUM(L135:L136),"")</f>
        <v/>
      </c>
      <c r="M134" s="870" t="str">
        <f>IF(AND(ISNUMBER(M135),ISNUMBER(M136)),SUM(M135:M136),"")</f>
        <v/>
      </c>
      <c r="N134" s="870" t="str">
        <f>IF(AND(ISNUMBER(N135),ISNUMBER(N136)),SUM(N135:N136),"")</f>
        <v/>
      </c>
      <c r="O134" s="440"/>
      <c r="P134" s="440"/>
      <c r="Q134" s="870" t="str">
        <f t="shared" ref="Q134:W134" si="211">IF(AND(ISNUMBER(Q135),ISNUMBER(Q136)),SUM(Q135:Q136),"")</f>
        <v/>
      </c>
      <c r="R134" s="870" t="str">
        <f t="shared" si="211"/>
        <v/>
      </c>
      <c r="S134" s="870" t="str">
        <f t="shared" si="211"/>
        <v/>
      </c>
      <c r="T134" s="870" t="str">
        <f t="shared" si="211"/>
        <v/>
      </c>
      <c r="U134" s="870" t="str">
        <f t="shared" si="211"/>
        <v/>
      </c>
      <c r="V134" s="870" t="str">
        <f t="shared" si="211"/>
        <v/>
      </c>
      <c r="W134" s="870" t="str">
        <f t="shared" si="211"/>
        <v/>
      </c>
      <c r="X134" s="870" t="str">
        <f>IF(AND(ISNUMBER(X135),ISNUMBER(X136)),SUM(X135:X136),"")</f>
        <v/>
      </c>
      <c r="Y134" s="870" t="str">
        <f>IF(AND(ISNUMBER(Y135),ISNUMBER(Y136)),SUM(Y135:Y136),"")</f>
        <v/>
      </c>
      <c r="Z134" s="870" t="str">
        <f>IF(AND(ISNUMBER(Z135),ISNUMBER(Z136)),SUM(Z135:Z136),"")</f>
        <v/>
      </c>
      <c r="AA134" s="285" t="str">
        <f>IF(AND(ISNUMBER(AA135),ISNUMBER(AA136)),SUM(AA135:AA136),"")</f>
        <v/>
      </c>
      <c r="AB134" s="1298" t="str">
        <f t="shared" si="115"/>
        <v/>
      </c>
      <c r="AC134" s="755"/>
      <c r="AD134" s="870" t="str">
        <f t="shared" ref="AD134:AH134" si="212">IF(AND(ISNUMBER(AD135),ISNUMBER(AD136)),SUM(AD135:AD136),"")</f>
        <v/>
      </c>
      <c r="AE134" s="870" t="str">
        <f t="shared" si="212"/>
        <v/>
      </c>
      <c r="AF134" s="870" t="str">
        <f t="shared" si="212"/>
        <v/>
      </c>
      <c r="AG134" s="870" t="str">
        <f t="shared" si="212"/>
        <v/>
      </c>
      <c r="AH134" s="285" t="str">
        <f t="shared" si="212"/>
        <v/>
      </c>
      <c r="AI134" s="811"/>
    </row>
    <row r="135" spans="1:35" s="730" customFormat="1" ht="15" customHeight="1" x14ac:dyDescent="0.25">
      <c r="A135" s="812"/>
      <c r="B135" s="910" t="s">
        <v>1068</v>
      </c>
      <c r="C135" s="734"/>
      <c r="D135" s="440"/>
      <c r="E135" s="440"/>
      <c r="F135" s="440"/>
      <c r="G135" s="440"/>
      <c r="H135" s="440"/>
      <c r="I135" s="870" t="str">
        <f t="shared" ref="I135:I138" si="213">IF(AND(ISNUMBER(D135),ISNUMBER(E135),ISNUMBER(H135)),SUM(D135,E135,H135),"")</f>
        <v/>
      </c>
      <c r="J135" s="440"/>
      <c r="K135" s="440"/>
      <c r="L135" s="440"/>
      <c r="M135" s="870" t="str">
        <f t="shared" ref="M135:M138" si="214">IF(AND(ISNUMBER(J135),ISNUMBER(K135),ISNUMBER(L135)),SUM(J135:L135), "")</f>
        <v/>
      </c>
      <c r="N135" s="1157"/>
      <c r="O135" s="440"/>
      <c r="P135" s="440"/>
      <c r="Q135" s="440"/>
      <c r="R135" s="440"/>
      <c r="S135" s="440"/>
      <c r="T135" s="440"/>
      <c r="U135" s="440"/>
      <c r="V135" s="440"/>
      <c r="W135" s="870" t="str">
        <f t="shared" ref="W135:W141" si="215">IF(AND(ISNUMBER(R135),ISNUMBER(S135),ISNUMBER(V135)),SUM(R135,S135,V135),"")</f>
        <v/>
      </c>
      <c r="X135" s="440"/>
      <c r="Y135" s="440"/>
      <c r="Z135" s="440"/>
      <c r="AA135" s="285" t="str">
        <f t="shared" ref="AA135:AA141" si="216">IF(AND(ISNUMBER(X135),ISNUMBER(Y135),ISNUMBER(Z135)),SUM(X135:Z135), "")</f>
        <v/>
      </c>
      <c r="AB135" s="1298" t="str">
        <f t="shared" si="115"/>
        <v/>
      </c>
      <c r="AC135" s="834" t="str">
        <f>IF(ISNUMBER(AB135),IF(AND(AB135&gt;=(Parameters!F230*0.95),AB135&lt;=(Parameters!F230*1.05)), "Pass", "Fail"),"")</f>
        <v/>
      </c>
      <c r="AD135" s="440"/>
      <c r="AE135" s="440"/>
      <c r="AF135" s="440"/>
      <c r="AG135" s="284"/>
      <c r="AH135" s="284"/>
      <c r="AI135" s="811"/>
    </row>
    <row r="136" spans="1:35" s="730" customFormat="1" ht="15" customHeight="1" x14ac:dyDescent="0.25">
      <c r="A136" s="812"/>
      <c r="B136" s="910" t="s">
        <v>1069</v>
      </c>
      <c r="C136" s="734"/>
      <c r="D136" s="440"/>
      <c r="E136" s="440"/>
      <c r="F136" s="440"/>
      <c r="G136" s="440"/>
      <c r="H136" s="440"/>
      <c r="I136" s="870" t="str">
        <f t="shared" si="213"/>
        <v/>
      </c>
      <c r="J136" s="440"/>
      <c r="K136" s="440"/>
      <c r="L136" s="440"/>
      <c r="M136" s="870" t="str">
        <f t="shared" si="214"/>
        <v/>
      </c>
      <c r="N136" s="1157"/>
      <c r="O136" s="440"/>
      <c r="P136" s="440"/>
      <c r="Q136" s="440"/>
      <c r="R136" s="440"/>
      <c r="S136" s="440"/>
      <c r="T136" s="440"/>
      <c r="U136" s="440"/>
      <c r="V136" s="440"/>
      <c r="W136" s="870" t="str">
        <f t="shared" si="215"/>
        <v/>
      </c>
      <c r="X136" s="440"/>
      <c r="Y136" s="440"/>
      <c r="Z136" s="440"/>
      <c r="AA136" s="285" t="str">
        <f t="shared" si="216"/>
        <v/>
      </c>
      <c r="AB136" s="1298" t="str">
        <f t="shared" si="115"/>
        <v/>
      </c>
      <c r="AC136" s="834" t="str">
        <f>IF(ISNUMBER(AB136),IF(AND(AB136&gt;=(Parameters!F231*0.95),AB136&lt;=(Parameters!F231*1.05)), "Pass", "Fail"),"")</f>
        <v/>
      </c>
      <c r="AD136" s="440"/>
      <c r="AE136" s="440"/>
      <c r="AF136" s="440"/>
      <c r="AG136" s="284"/>
      <c r="AH136" s="284"/>
      <c r="AI136" s="811"/>
    </row>
    <row r="137" spans="1:35" s="730" customFormat="1" ht="15" customHeight="1" x14ac:dyDescent="0.25">
      <c r="A137" s="812"/>
      <c r="B137" s="735" t="s">
        <v>1365</v>
      </c>
      <c r="C137" s="734"/>
      <c r="D137" s="440"/>
      <c r="E137" s="440"/>
      <c r="F137" s="440"/>
      <c r="G137" s="440"/>
      <c r="H137" s="440"/>
      <c r="I137" s="870" t="str">
        <f t="shared" si="213"/>
        <v/>
      </c>
      <c r="J137" s="440"/>
      <c r="K137" s="440"/>
      <c r="L137" s="440"/>
      <c r="M137" s="870" t="str">
        <f t="shared" si="214"/>
        <v/>
      </c>
      <c r="N137" s="733"/>
      <c r="O137" s="440"/>
      <c r="P137" s="440"/>
      <c r="Q137" s="440"/>
      <c r="R137" s="440"/>
      <c r="S137" s="440"/>
      <c r="T137" s="440"/>
      <c r="U137" s="440"/>
      <c r="V137" s="440"/>
      <c r="W137" s="870" t="str">
        <f t="shared" si="215"/>
        <v/>
      </c>
      <c r="X137" s="440"/>
      <c r="Y137" s="440"/>
      <c r="Z137" s="440"/>
      <c r="AA137" s="285" t="str">
        <f t="shared" si="216"/>
        <v/>
      </c>
      <c r="AB137" s="1298" t="str">
        <f t="shared" si="115"/>
        <v/>
      </c>
      <c r="AC137" s="755"/>
      <c r="AD137" s="440"/>
      <c r="AE137" s="440"/>
      <c r="AF137" s="440"/>
      <c r="AG137" s="284"/>
      <c r="AH137" s="284"/>
      <c r="AI137" s="811"/>
    </row>
    <row r="138" spans="1:35" s="730" customFormat="1" ht="15" customHeight="1" x14ac:dyDescent="0.25">
      <c r="A138" s="812"/>
      <c r="B138" s="1113" t="s">
        <v>1268</v>
      </c>
      <c r="C138" s="734"/>
      <c r="D138" s="440"/>
      <c r="E138" s="440"/>
      <c r="F138" s="440"/>
      <c r="G138" s="440"/>
      <c r="H138" s="440"/>
      <c r="I138" s="870" t="str">
        <f t="shared" si="213"/>
        <v/>
      </c>
      <c r="J138" s="440"/>
      <c r="K138" s="440"/>
      <c r="L138" s="440"/>
      <c r="M138" s="870" t="str">
        <f t="shared" si="214"/>
        <v/>
      </c>
      <c r="N138" s="733"/>
      <c r="O138" s="733"/>
      <c r="P138" s="733"/>
      <c r="Q138" s="440"/>
      <c r="R138" s="440"/>
      <c r="S138" s="440"/>
      <c r="T138" s="440"/>
      <c r="U138" s="440"/>
      <c r="V138" s="440"/>
      <c r="W138" s="870" t="str">
        <f t="shared" si="215"/>
        <v/>
      </c>
      <c r="X138" s="440"/>
      <c r="Y138" s="440"/>
      <c r="Z138" s="440"/>
      <c r="AA138" s="285" t="str">
        <f t="shared" si="216"/>
        <v/>
      </c>
      <c r="AB138" s="1298" t="str">
        <f t="shared" si="115"/>
        <v/>
      </c>
      <c r="AC138" s="755"/>
      <c r="AD138" s="440"/>
      <c r="AE138" s="440"/>
      <c r="AF138" s="440"/>
      <c r="AG138" s="284"/>
      <c r="AH138" s="284"/>
      <c r="AI138" s="811"/>
    </row>
    <row r="139" spans="1:35" s="730" customFormat="1" ht="15" customHeight="1" x14ac:dyDescent="0.25">
      <c r="A139" s="812"/>
      <c r="B139" s="1115" t="str">
        <f>"Check: row" &amp; ROW(C138) &amp; " ≤ row "&amp; ROW(C137)</f>
        <v>Check: row138 ≤ row 137</v>
      </c>
      <c r="C139" s="1159" t="str">
        <f t="shared" ref="C139:H139" si="217">IF(AND(ISNUMBER(C137), ISNUMBER(C138)), IF(C138&lt;=C137, "Pass", "Fail"), "")</f>
        <v/>
      </c>
      <c r="D139" s="1159" t="str">
        <f t="shared" si="217"/>
        <v/>
      </c>
      <c r="E139" s="1159" t="str">
        <f t="shared" si="217"/>
        <v/>
      </c>
      <c r="F139" s="1159" t="str">
        <f t="shared" si="217"/>
        <v/>
      </c>
      <c r="G139" s="1159" t="str">
        <f t="shared" si="217"/>
        <v/>
      </c>
      <c r="H139" s="1159" t="str">
        <f t="shared" si="217"/>
        <v/>
      </c>
      <c r="I139" s="733"/>
      <c r="J139" s="1159" t="str">
        <f>IF(AND(ISNUMBER(J137), ISNUMBER(J138)), IF(J138&lt;=J137, "Pass", "Fail"), "")</f>
        <v/>
      </c>
      <c r="K139" s="1159" t="str">
        <f>IF(AND(ISNUMBER(K137), ISNUMBER(K138)), IF(K138&lt;=K137, "Pass", "Fail"), "")</f>
        <v/>
      </c>
      <c r="L139" s="1159" t="str">
        <f>IF(AND(ISNUMBER(L137), ISNUMBER(L138)), IF(L138&lt;=L137, "Pass", "Fail"), "")</f>
        <v/>
      </c>
      <c r="M139" s="733"/>
      <c r="N139" s="733"/>
      <c r="O139" s="733"/>
      <c r="P139" s="733"/>
      <c r="Q139" s="1159" t="str">
        <f t="shared" ref="Q139:W139" si="218">IF(AND(ISNUMBER(Q137), ISNUMBER(Q138)), IF(Q138&lt;=Q137, "Pass", "Fail"), "")</f>
        <v/>
      </c>
      <c r="R139" s="1159" t="str">
        <f t="shared" si="218"/>
        <v/>
      </c>
      <c r="S139" s="1159" t="str">
        <f t="shared" si="218"/>
        <v/>
      </c>
      <c r="T139" s="1159" t="str">
        <f t="shared" si="218"/>
        <v/>
      </c>
      <c r="U139" s="1159" t="str">
        <f t="shared" si="218"/>
        <v/>
      </c>
      <c r="V139" s="1159" t="str">
        <f t="shared" si="218"/>
        <v/>
      </c>
      <c r="W139" s="1159" t="str">
        <f t="shared" si="218"/>
        <v/>
      </c>
      <c r="X139" s="1159" t="str">
        <f>IF(AND(ISNUMBER(X137), ISNUMBER(X138)), IF(X138&lt;=X137, "Pass", "Fail"), "")</f>
        <v/>
      </c>
      <c r="Y139" s="1159" t="str">
        <f>IF(AND(ISNUMBER(Y137), ISNUMBER(Y138)), IF(Y138&lt;=Y137, "Pass", "Fail"), "")</f>
        <v/>
      </c>
      <c r="Z139" s="1159" t="str">
        <f>IF(AND(ISNUMBER(Z137), ISNUMBER(Z138)), IF(Z138&lt;=Z137, "Pass", "Fail"), "")</f>
        <v/>
      </c>
      <c r="AA139" s="752"/>
      <c r="AB139" s="733"/>
      <c r="AC139" s="755"/>
      <c r="AD139" s="1159" t="str">
        <f>IF(AND(ISNUMBER(AD137), ISNUMBER(AD138)), IF(AD138&lt;=AD137, "Pass", "Fail"), "")</f>
        <v/>
      </c>
      <c r="AE139" s="1159" t="str">
        <f>IF(AND(ISNUMBER(AE137), ISNUMBER(AE138)), IF(AE138&lt;=AE137, "Pass", "Fail"), "")</f>
        <v/>
      </c>
      <c r="AF139" s="1159" t="str">
        <f>IF(AND(ISNUMBER(AF137), ISNUMBER(AF138)), IF(AF138&lt;=AF137, "Pass", "Fail"), "")</f>
        <v/>
      </c>
      <c r="AG139" s="1159" t="str">
        <f>IF(AND(ISNUMBER(AG137), ISNUMBER(AG138)), IF(AG138&lt;=AG137, "Pass", "Fail"), "")</f>
        <v/>
      </c>
      <c r="AH139" s="1160" t="str">
        <f>IF(AND(ISNUMBER(AH137), ISNUMBER(AH138)), IF(AH138&lt;=AH137, "Pass", "Fail"), "")</f>
        <v/>
      </c>
      <c r="AI139" s="811"/>
    </row>
    <row r="140" spans="1:35" s="730" customFormat="1" ht="15" customHeight="1" x14ac:dyDescent="0.25">
      <c r="A140" s="812"/>
      <c r="B140" s="1114" t="s">
        <v>1070</v>
      </c>
      <c r="C140" s="734"/>
      <c r="D140" s="440"/>
      <c r="E140" s="440"/>
      <c r="F140" s="440"/>
      <c r="G140" s="440"/>
      <c r="H140" s="440"/>
      <c r="I140" s="870" t="str">
        <f>IF(AND(ISNUMBER(D140),ISNUMBER(E140),ISNUMBER(H140)),SUM(D140,E140,H140),"")</f>
        <v/>
      </c>
      <c r="J140" s="440"/>
      <c r="K140" s="440"/>
      <c r="L140" s="440"/>
      <c r="M140" s="870" t="str">
        <f t="shared" ref="M140:M141" si="219">IF(AND(ISNUMBER(J140),ISNUMBER(K140),ISNUMBER(L140)),SUM(J140:L140), "")</f>
        <v/>
      </c>
      <c r="N140" s="733"/>
      <c r="O140" s="440"/>
      <c r="P140" s="440"/>
      <c r="Q140" s="440"/>
      <c r="R140" s="440"/>
      <c r="S140" s="440"/>
      <c r="T140" s="440"/>
      <c r="U140" s="440"/>
      <c r="V140" s="440"/>
      <c r="W140" s="870" t="str">
        <f t="shared" si="215"/>
        <v/>
      </c>
      <c r="X140" s="440"/>
      <c r="Y140" s="440"/>
      <c r="Z140" s="440"/>
      <c r="AA140" s="285" t="str">
        <f t="shared" si="216"/>
        <v/>
      </c>
      <c r="AB140" s="1298" t="str">
        <f t="shared" si="115"/>
        <v/>
      </c>
      <c r="AC140" s="755"/>
      <c r="AD140" s="440"/>
      <c r="AE140" s="440"/>
      <c r="AF140" s="440"/>
      <c r="AG140" s="284"/>
      <c r="AH140" s="284"/>
      <c r="AI140" s="811"/>
    </row>
    <row r="141" spans="1:35" s="730" customFormat="1" ht="15" customHeight="1" x14ac:dyDescent="0.25">
      <c r="A141" s="812"/>
      <c r="B141" s="741" t="s">
        <v>39</v>
      </c>
      <c r="C141" s="742"/>
      <c r="D141" s="442"/>
      <c r="E141" s="442"/>
      <c r="F141" s="442"/>
      <c r="G141" s="442"/>
      <c r="H141" s="442"/>
      <c r="I141" s="870" t="str">
        <f>IF(AND(ISNUMBER(D141),ISNUMBER(E141),ISNUMBER(H141)),SUM(D141,E141,H141),"")</f>
        <v/>
      </c>
      <c r="J141" s="442"/>
      <c r="K141" s="442"/>
      <c r="L141" s="442"/>
      <c r="M141" s="870" t="str">
        <f t="shared" si="219"/>
        <v/>
      </c>
      <c r="N141" s="1161"/>
      <c r="O141" s="442"/>
      <c r="P141" s="442"/>
      <c r="Q141" s="442"/>
      <c r="R141" s="442"/>
      <c r="S141" s="442"/>
      <c r="T141" s="442"/>
      <c r="U141" s="442"/>
      <c r="V141" s="442"/>
      <c r="W141" s="870" t="str">
        <f t="shared" si="215"/>
        <v/>
      </c>
      <c r="X141" s="442"/>
      <c r="Y141" s="442"/>
      <c r="Z141" s="442"/>
      <c r="AA141" s="285" t="str">
        <f t="shared" si="216"/>
        <v/>
      </c>
      <c r="AB141" s="1298" t="str">
        <f t="shared" si="115"/>
        <v/>
      </c>
      <c r="AC141" s="1373"/>
      <c r="AD141" s="442"/>
      <c r="AE141" s="442"/>
      <c r="AF141" s="442"/>
      <c r="AG141" s="492"/>
      <c r="AH141" s="492"/>
      <c r="AI141" s="811"/>
    </row>
    <row r="142" spans="1:35" s="730" customFormat="1" ht="15" customHeight="1" x14ac:dyDescent="0.25">
      <c r="A142" s="812"/>
      <c r="B142" s="1214" t="s">
        <v>1459</v>
      </c>
      <c r="C142" s="1215" t="str">
        <f t="shared" ref="C142:I142" si="220">IF(AND(ISNUMBER(C18),ISNUMBER(C23),ISNUMBER(C50), ISNUMBER(C65), ISNUMBER(C77),ISNUMBER(C78),ISNUMBER(C86),ISNUMBER(C90),ISNUMBER(C91),ISNUMBER(C94),ISNUMBER(C98), ISNUMBER(C137),ISNUMBER(C140), ISNUMBER(C141)), SUM(C18,C23,C50,C65,C77,C78,C86,C90,C91,C94,C98,C137,C140, C141)," ")</f>
        <v xml:space="preserve"> </v>
      </c>
      <c r="D142" s="1215" t="str">
        <f t="shared" si="220"/>
        <v xml:space="preserve"> </v>
      </c>
      <c r="E142" s="1215" t="str">
        <f t="shared" si="220"/>
        <v xml:space="preserve"> </v>
      </c>
      <c r="F142" s="1215" t="str">
        <f t="shared" si="220"/>
        <v xml:space="preserve"> </v>
      </c>
      <c r="G142" s="1215" t="str">
        <f t="shared" si="220"/>
        <v xml:space="preserve"> </v>
      </c>
      <c r="H142" s="1215" t="str">
        <f t="shared" si="220"/>
        <v xml:space="preserve"> </v>
      </c>
      <c r="I142" s="1215" t="str">
        <f t="shared" si="220"/>
        <v xml:space="preserve"> </v>
      </c>
      <c r="J142" s="1215" t="str">
        <f t="shared" ref="J142:K142" si="221">IF(AND(ISNUMBER(J18),ISNUMBER(J23),ISNUMBER(J50), ISNUMBER(J65), ISNUMBER(J77),ISNUMBER(J78),ISNUMBER(J86),ISNUMBER(J90),ISNUMBER(J91),ISNUMBER(J94),ISNUMBER(J98), ISNUMBER(J137),ISNUMBER(J140), ISNUMBER(J141)), SUM(J18,J23,J50,J65,J77,J78,J86,J90,J91,J94,J98,J137,J140, J141)," ")</f>
        <v xml:space="preserve"> </v>
      </c>
      <c r="K142" s="1215" t="str">
        <f t="shared" si="221"/>
        <v xml:space="preserve"> </v>
      </c>
      <c r="L142" s="1215" t="str">
        <f t="shared" ref="L142" si="222">IF(AND(ISNUMBER(L18),ISNUMBER(L23),ISNUMBER(L50), ISNUMBER(L65), ISNUMBER(L77),ISNUMBER(L78),ISNUMBER(L86),ISNUMBER(L90),ISNUMBER(L91),ISNUMBER(L94),ISNUMBER(L98), ISNUMBER(L137),ISNUMBER(L140), ISNUMBER(L141)), SUM(L18,L23,L50,L65,L77,L78,L86,L90,L91,L94,L98,L137,L140, L141)," ")</f>
        <v xml:space="preserve"> </v>
      </c>
      <c r="M142" s="1215" t="str">
        <f>IF(AND(ISNUMBER(M18),ISNUMBER(M23),ISNUMBER(M50), ISNUMBER(M65), ISNUMBER(M77),ISNUMBER(M78),ISNUMBER(M86),ISNUMBER(M90),ISNUMBER(M91),ISNUMBER(M94),ISNUMBER(M98), ISNUMBER(M137),ISNUMBER(M140), ISNUMBER(M141)), SUM(M18,M23,M50,M65,M77,M78,M86,M90,M91,M94,M98,M137,M140, M141)," ")</f>
        <v xml:space="preserve"> </v>
      </c>
      <c r="N142" s="1215" t="str">
        <f>IF(AND(ISNUMBER(N18),ISNUMBER(N23),ISNUMBER(N50), ISNUMBER(N65), ISNUMBER(N77),ISNUMBER(N78),ISNUMBER(N86),ISNUMBER(N90),ISNUMBER(N91),ISNUMBER(N94),ISNUMBER(N98), ISNUMBER(N141)), SUM(N18,N23,N50,N65,N77,N78,N86,N90,N91,N94,N98,N141)," ")</f>
        <v xml:space="preserve"> </v>
      </c>
      <c r="O142" s="440"/>
      <c r="P142" s="440"/>
      <c r="Q142" s="1215" t="str">
        <f t="shared" ref="Q142:W142" si="223">IF(AND(ISNUMBER(Q18),ISNUMBER(Q23),ISNUMBER(Q50), ISNUMBER(Q65), ISNUMBER(Q77),ISNUMBER(Q78),ISNUMBER(Q86),ISNUMBER(Q90),ISNUMBER(Q91),ISNUMBER(Q94),ISNUMBER(Q98), ISNUMBER(Q137),ISNUMBER(Q140), ISNUMBER(Q141)), SUM(Q18,Q23,Q50,Q65,Q77,Q78,Q86,Q90,Q91,Q94,Q98,Q137,Q140, Q141)," ")</f>
        <v xml:space="preserve"> </v>
      </c>
      <c r="R142" s="1215" t="str">
        <f t="shared" si="223"/>
        <v xml:space="preserve"> </v>
      </c>
      <c r="S142" s="1215" t="str">
        <f t="shared" si="223"/>
        <v xml:space="preserve"> </v>
      </c>
      <c r="T142" s="1215" t="str">
        <f t="shared" si="223"/>
        <v xml:space="preserve"> </v>
      </c>
      <c r="U142" s="1215" t="str">
        <f t="shared" si="223"/>
        <v xml:space="preserve"> </v>
      </c>
      <c r="V142" s="1215" t="str">
        <f t="shared" si="223"/>
        <v xml:space="preserve"> </v>
      </c>
      <c r="W142" s="1215" t="str">
        <f t="shared" si="223"/>
        <v xml:space="preserve"> </v>
      </c>
      <c r="X142" s="1215" t="str">
        <f>IF(AND(ISNUMBER(X18),ISNUMBER(X23),ISNUMBER(X50), ISNUMBER(X65), ISNUMBER(X77),ISNUMBER(X78),ISNUMBER(X86),ISNUMBER(X90),ISNUMBER(X91),ISNUMBER(X94),ISNUMBER(X98), ISNUMBER(X137),ISNUMBER(X140), ISNUMBER(X141)), SUM(X18,X23,X50,X65,X77,X78,X86,X90,X91,X94,X98,X137,X140, X141)," ")</f>
        <v xml:space="preserve"> </v>
      </c>
      <c r="Y142" s="1215" t="str">
        <f>IF(AND(ISNUMBER(Y18),ISNUMBER(Y23),ISNUMBER(Y50), ISNUMBER(Y65), ISNUMBER(Y77),ISNUMBER(Y78),ISNUMBER(Y86),ISNUMBER(Y90),ISNUMBER(Y91),ISNUMBER(Y94),ISNUMBER(Y98), ISNUMBER(Y137),ISNUMBER(Y140), ISNUMBER(Y141)), SUM(Y18,Y23,Y50,Y65,Y77,Y78,Y86,Y90,Y91,Y94,Y98,Y137,Y140, Y141)," ")</f>
        <v xml:space="preserve"> </v>
      </c>
      <c r="Z142" s="1215" t="str">
        <f>IF(AND(ISNUMBER(Z18),ISNUMBER(Z23),ISNUMBER(Z50), ISNUMBER(Z65), ISNUMBER(Z77),ISNUMBER(Z78),ISNUMBER(Z86),ISNUMBER(Z90),ISNUMBER(Z91),ISNUMBER(Z94),ISNUMBER(Z98), ISNUMBER(Z137),ISNUMBER(Z140), ISNUMBER(Z141)), SUM(Z18,Z23,Z50,Z65,Z77,Z78,Z86,Z90,Z91,Z94,Z98,Z137,Z140, Z141)," ")</f>
        <v xml:space="preserve"> </v>
      </c>
      <c r="AA142" s="1216" t="str">
        <f>IF(AND(ISNUMBER(AA18),ISNUMBER(AA23),ISNUMBER(AA50), ISNUMBER(AA65), ISNUMBER(AA77),ISNUMBER(AA78),ISNUMBER(AA86),ISNUMBER(AA90),ISNUMBER(AA91),ISNUMBER(AA94),ISNUMBER(AA98), ISNUMBER(AA137),ISNUMBER(AA140), ISNUMBER(AA141)), SUM(AA18,AA23,AA50,AA65,AA77,AA78,AA86,AA90,AA91,AA94,AA98,AA137,AA140, AA141)," ")</f>
        <v xml:space="preserve"> </v>
      </c>
      <c r="AB142" s="1443" t="str">
        <f t="shared" si="115"/>
        <v/>
      </c>
      <c r="AC142" s="755"/>
      <c r="AD142" s="1215" t="str">
        <f>IF(AND(ISNUMBER(AD18),ISNUMBER(AD23),ISNUMBER(AD50), ISNUMBER(AD65), ISNUMBER(AD77),ISNUMBER(AD78),ISNUMBER(AD86),ISNUMBER(AD90),ISNUMBER(AD91),ISNUMBER(AD94),ISNUMBER(AD98), ISNUMBER(AD137),ISNUMBER(AD140), ISNUMBER(AD141)), SUM(AD18,AD23,AD50,AD65,AD77,AD78,AD86,AD90,AD91,AD94,AD98,AD137,AD140, AD141)," ")</f>
        <v xml:space="preserve"> </v>
      </c>
      <c r="AE142" s="1215" t="str">
        <f>IF(AND(ISNUMBER(AE18),ISNUMBER(AE23),ISNUMBER(AE50), ISNUMBER(AE65), ISNUMBER(AE77),ISNUMBER(AE78),ISNUMBER(AE86),ISNUMBER(AE90),ISNUMBER(AE91),ISNUMBER(AE94),ISNUMBER(AE98), ISNUMBER(AE137),ISNUMBER(AE140), ISNUMBER(AE141)), SUM(AE18,AE23,AE50,AE65,AE77,AE78,AE86,AE90,AE91,AE94,AE98,AE137,AE140, AE141)," ")</f>
        <v xml:space="preserve"> </v>
      </c>
      <c r="AF142" s="1215" t="str">
        <f>IF(AND(ISNUMBER(AF18),ISNUMBER(AF23),ISNUMBER(AF50), ISNUMBER(AF65), ISNUMBER(AF77),ISNUMBER(AF78),ISNUMBER(AF86),ISNUMBER(AF90),ISNUMBER(AF91),ISNUMBER(AF94),ISNUMBER(AF98), ISNUMBER(AF137),ISNUMBER(AF140), ISNUMBER(AF141)), SUM(AF18,AF23,AF50,AF65,AF77,AF78,AF86,AF90,AF91,AF94,AF98,AF137,AF140, AF141)," ")</f>
        <v xml:space="preserve"> </v>
      </c>
      <c r="AG142" s="1215" t="str">
        <f>IF(AND(ISNUMBER(AG18),ISNUMBER(AG23),ISNUMBER(AG50), ISNUMBER(AG65), ISNUMBER(AG77),ISNUMBER(AG78),ISNUMBER(AG86),ISNUMBER(AG90),ISNUMBER(AG91),ISNUMBER(AG94),ISNUMBER(AG98), ISNUMBER(AG137),ISNUMBER(AG140), ISNUMBER(AG141)), SUM(AG18,AG23,AG50,AG65,AG77,AG78,AG86,AG90,AG91,AG94,AG98,AG137,AG140, AG141)," ")</f>
        <v xml:space="preserve"> </v>
      </c>
      <c r="AH142" s="1216" t="str">
        <f>IF(AND(ISNUMBER(AH18),ISNUMBER(AH23),ISNUMBER(AH50), ISNUMBER(AH65), ISNUMBER(AH77),ISNUMBER(AH78),ISNUMBER(AH86),ISNUMBER(AH90),ISNUMBER(AH91),ISNUMBER(AH94),ISNUMBER(AH98), ISNUMBER(AH137),ISNUMBER(AH140), ISNUMBER(AH141)), SUM(AH18,AH23,AH50,AH65,AH77,AH78,AH86,AH90,AH91,AH94,AH98,AH137,AH140, AH141)," ")</f>
        <v xml:space="preserve"> </v>
      </c>
      <c r="AI142" s="811"/>
    </row>
    <row r="143" spans="1:35" s="730" customFormat="1" ht="15" customHeight="1" x14ac:dyDescent="0.25">
      <c r="A143" s="812"/>
      <c r="B143" s="518" t="str">
        <f>"Check: cell I" &amp; ROW(I137) &amp; " = cell N"&amp; ROW(N142)</f>
        <v>Check: cell I137 = cell N142</v>
      </c>
      <c r="C143" s="756"/>
      <c r="D143" s="753"/>
      <c r="E143" s="753"/>
      <c r="F143" s="753"/>
      <c r="G143" s="753"/>
      <c r="H143" s="753"/>
      <c r="I143" s="753"/>
      <c r="J143" s="753"/>
      <c r="K143" s="753"/>
      <c r="L143" s="753"/>
      <c r="M143" s="753"/>
      <c r="N143" s="824" t="str">
        <f>IF(AND(ISNUMBER(I137),ISNUMBER(N142)), IF(I137=N142, "Pass", "Fail"),"")</f>
        <v/>
      </c>
      <c r="O143" s="745"/>
      <c r="P143" s="745"/>
      <c r="Q143" s="753"/>
      <c r="R143" s="753"/>
      <c r="S143" s="753"/>
      <c r="T143" s="753"/>
      <c r="U143" s="753"/>
      <c r="V143" s="753"/>
      <c r="W143" s="753"/>
      <c r="X143" s="753"/>
      <c r="Y143" s="753"/>
      <c r="Z143" s="753"/>
      <c r="AA143" s="754"/>
      <c r="AB143" s="753"/>
      <c r="AC143" s="756"/>
      <c r="AD143" s="753"/>
      <c r="AE143" s="753"/>
      <c r="AF143" s="753"/>
      <c r="AG143" s="753"/>
      <c r="AH143" s="754"/>
      <c r="AI143" s="811"/>
    </row>
    <row r="144" spans="1:35" s="730" customFormat="1" ht="60" customHeight="1" x14ac:dyDescent="0.25">
      <c r="A144" s="746" t="s">
        <v>1614</v>
      </c>
      <c r="B144" s="747"/>
      <c r="C144" s="267"/>
      <c r="D144" s="267"/>
      <c r="E144" s="267"/>
      <c r="F144" s="267"/>
      <c r="G144" s="267"/>
      <c r="H144" s="267"/>
      <c r="I144" s="267"/>
      <c r="J144" s="267"/>
      <c r="K144" s="339"/>
      <c r="L144" s="339"/>
      <c r="M144" s="339"/>
      <c r="N144" s="339"/>
      <c r="O144" s="339"/>
      <c r="P144" s="339"/>
      <c r="Q144" s="339"/>
      <c r="R144" s="339"/>
      <c r="S144" s="339"/>
      <c r="T144" s="339"/>
      <c r="U144" s="339"/>
      <c r="V144" s="339"/>
      <c r="W144" s="339"/>
      <c r="X144" s="339"/>
      <c r="Y144" s="339"/>
      <c r="Z144" s="339"/>
      <c r="AA144" s="339"/>
      <c r="AB144" s="339"/>
      <c r="AI144" s="811"/>
    </row>
    <row r="145" spans="1:35" s="730" customFormat="1" ht="15" customHeight="1" x14ac:dyDescent="0.3">
      <c r="A145" s="746"/>
      <c r="B145" s="1597"/>
      <c r="C145" s="2427" t="s">
        <v>1071</v>
      </c>
      <c r="D145" s="2428"/>
      <c r="E145" s="2428"/>
      <c r="F145" s="2428"/>
      <c r="G145" s="2428"/>
      <c r="H145" s="2428"/>
      <c r="I145" s="2428"/>
      <c r="J145" s="2429"/>
      <c r="K145" s="339"/>
      <c r="L145" s="339"/>
      <c r="M145" s="339"/>
      <c r="N145" s="339"/>
      <c r="O145" s="339"/>
      <c r="P145" s="339"/>
      <c r="Q145" s="339"/>
      <c r="R145" s="339"/>
      <c r="S145" s="339"/>
      <c r="T145" s="339"/>
      <c r="U145" s="339"/>
      <c r="V145" s="339"/>
      <c r="W145" s="339"/>
      <c r="X145" s="339"/>
      <c r="Y145" s="339"/>
      <c r="Z145" s="339"/>
      <c r="AA145" s="339"/>
      <c r="AB145" s="339"/>
      <c r="AC145" s="339"/>
      <c r="AI145" s="811"/>
    </row>
    <row r="146" spans="1:35" s="730" customFormat="1" ht="15" customHeight="1" x14ac:dyDescent="0.25">
      <c r="A146" s="759"/>
      <c r="B146" s="282"/>
      <c r="C146" s="2437" t="s">
        <v>1038</v>
      </c>
      <c r="D146" s="2433"/>
      <c r="E146" s="2433"/>
      <c r="F146" s="2433"/>
      <c r="G146" s="2433"/>
      <c r="H146" s="2433"/>
      <c r="I146" s="2425" t="s">
        <v>43</v>
      </c>
      <c r="J146" s="2430" t="s">
        <v>911</v>
      </c>
      <c r="K146" s="339"/>
      <c r="L146" s="339"/>
      <c r="M146" s="339"/>
      <c r="N146" s="339"/>
      <c r="O146" s="339"/>
      <c r="P146" s="339"/>
      <c r="Q146" s="339"/>
      <c r="R146" s="339"/>
      <c r="S146" s="339"/>
      <c r="T146" s="339"/>
      <c r="U146" s="339"/>
      <c r="V146" s="339"/>
      <c r="W146" s="339"/>
      <c r="X146" s="339"/>
      <c r="Y146" s="339"/>
      <c r="Z146" s="339"/>
      <c r="AA146" s="339"/>
      <c r="AB146" s="339"/>
      <c r="AC146" s="339"/>
      <c r="AI146" s="811"/>
    </row>
    <row r="147" spans="1:35" ht="15" customHeight="1" x14ac:dyDescent="0.25">
      <c r="A147" s="759"/>
      <c r="B147" s="282"/>
      <c r="C147" s="2438" t="s">
        <v>1072</v>
      </c>
      <c r="D147" s="2439"/>
      <c r="E147" s="2425" t="s">
        <v>1043</v>
      </c>
      <c r="F147" s="2433" t="s">
        <v>1073</v>
      </c>
      <c r="G147" s="2433"/>
      <c r="H147" s="2434" t="s">
        <v>1039</v>
      </c>
      <c r="I147" s="2436"/>
      <c r="J147" s="2431"/>
      <c r="AD147" s="730"/>
      <c r="AE147" s="730"/>
      <c r="AF147" s="730"/>
      <c r="AG147" s="730"/>
      <c r="AH147" s="730"/>
      <c r="AI147" s="1156"/>
    </row>
    <row r="148" spans="1:35" ht="45" customHeight="1" x14ac:dyDescent="0.25">
      <c r="A148" s="759"/>
      <c r="B148" s="1559"/>
      <c r="C148" s="1752" t="s">
        <v>1074</v>
      </c>
      <c r="D148" s="1753" t="s">
        <v>1075</v>
      </c>
      <c r="E148" s="2426"/>
      <c r="F148" s="1753" t="s">
        <v>1076</v>
      </c>
      <c r="G148" s="1753" t="s">
        <v>1039</v>
      </c>
      <c r="H148" s="2435"/>
      <c r="I148" s="2426"/>
      <c r="J148" s="2432"/>
      <c r="Z148" s="730"/>
      <c r="AA148" s="730"/>
      <c r="AB148" s="730"/>
      <c r="AC148" s="730"/>
      <c r="AD148" s="730"/>
      <c r="AE148" s="730"/>
      <c r="AF148" s="730"/>
      <c r="AG148" s="730"/>
      <c r="AH148" s="730"/>
      <c r="AI148" s="1156"/>
    </row>
    <row r="149" spans="1:35" ht="15" customHeight="1" x14ac:dyDescent="0.25">
      <c r="A149" s="759"/>
      <c r="B149" s="748" t="s">
        <v>1256</v>
      </c>
      <c r="C149" s="870" t="str">
        <f>IF(AND(ISNUMBER(C150),ISNUMBER(C151)), SUM(C150,C151),"")</f>
        <v/>
      </c>
      <c r="D149" s="870" t="str">
        <f t="shared" ref="D149:J149" si="224">IF(AND(ISNUMBER(D150),ISNUMBER(D151)), SUM(D150,D151),"")</f>
        <v/>
      </c>
      <c r="E149" s="870" t="str">
        <f t="shared" si="224"/>
        <v/>
      </c>
      <c r="F149" s="870" t="str">
        <f t="shared" si="224"/>
        <v/>
      </c>
      <c r="G149" s="870" t="str">
        <f t="shared" si="224"/>
        <v/>
      </c>
      <c r="H149" s="870" t="str">
        <f t="shared" si="224"/>
        <v/>
      </c>
      <c r="I149" s="870" t="str">
        <f t="shared" si="224"/>
        <v/>
      </c>
      <c r="J149" s="1310" t="str">
        <f t="shared" si="224"/>
        <v/>
      </c>
      <c r="Z149" s="730"/>
      <c r="AA149" s="730"/>
      <c r="AB149" s="730"/>
      <c r="AC149" s="730"/>
      <c r="AD149" s="730"/>
      <c r="AE149" s="730"/>
      <c r="AF149" s="730"/>
      <c r="AG149" s="730"/>
      <c r="AH149" s="730"/>
      <c r="AI149" s="1156"/>
    </row>
    <row r="150" spans="1:35" ht="15" customHeight="1" x14ac:dyDescent="0.25">
      <c r="A150" s="759"/>
      <c r="B150" s="739" t="s">
        <v>1257</v>
      </c>
      <c r="C150" s="1162"/>
      <c r="D150" s="1157"/>
      <c r="E150" s="1157"/>
      <c r="F150" s="1157"/>
      <c r="G150" s="1157"/>
      <c r="H150" s="870" t="str">
        <f>IF(AND(ISNUMBER(D150),ISNUMBER(E150),ISNUMBER(G150)),SUM(D150,E150,G150),"")</f>
        <v/>
      </c>
      <c r="I150" s="1157"/>
      <c r="J150" s="1163"/>
      <c r="Z150" s="730"/>
      <c r="AA150" s="730"/>
      <c r="AB150" s="730"/>
      <c r="AC150" s="730"/>
      <c r="AD150" s="730"/>
      <c r="AE150" s="730"/>
      <c r="AF150" s="730"/>
      <c r="AG150" s="730"/>
      <c r="AH150" s="730"/>
      <c r="AI150" s="1156"/>
    </row>
    <row r="151" spans="1:35" ht="15" customHeight="1" x14ac:dyDescent="0.25">
      <c r="A151" s="759"/>
      <c r="B151" s="749" t="s">
        <v>1258</v>
      </c>
      <c r="C151" s="1164"/>
      <c r="D151" s="1165"/>
      <c r="E151" s="1165"/>
      <c r="F151" s="1165"/>
      <c r="G151" s="1165"/>
      <c r="H151" s="870" t="str">
        <f>IF(AND(ISNUMBER(D151),ISNUMBER(E151),ISNUMBER(G151)),SUM(D151,E151,G151),"")</f>
        <v/>
      </c>
      <c r="I151" s="1165"/>
      <c r="J151" s="1166"/>
      <c r="Z151" s="730"/>
      <c r="AA151" s="730"/>
      <c r="AB151" s="730"/>
      <c r="AC151" s="730"/>
      <c r="AD151" s="730"/>
      <c r="AE151" s="730"/>
      <c r="AF151" s="730"/>
      <c r="AG151" s="730"/>
      <c r="AH151" s="730"/>
      <c r="AI151" s="1156"/>
    </row>
    <row r="152" spans="1:35" ht="15" customHeight="1" x14ac:dyDescent="0.25">
      <c r="A152" s="759"/>
      <c r="B152" s="1763" t="str">
        <f>"Check: row " &amp; ROW(B149) &amp;" = row " &amp; ROW(B86)</f>
        <v>Check: row 149 = row 86</v>
      </c>
      <c r="C152" s="1147" t="str">
        <f>IF(AND(ISNUMBER(C149), ISNUMBER(C86)), IF(C149=C86, "Pass", "Fail"), "")</f>
        <v/>
      </c>
      <c r="D152" s="1764" t="str">
        <f>IF(AND(ISNUMBER(D149), ISNUMBER(D86)), IF(D149=D86, "Pass", "Fail"), "")</f>
        <v/>
      </c>
      <c r="E152" s="1764" t="str">
        <f>IF(AND(ISNUMBER(E149), ISNUMBER(F86)), IF(E149=F86, "Pass", "Fail"), "")</f>
        <v/>
      </c>
      <c r="F152" s="1764" t="str">
        <f>IF(AND(ISNUMBER(F149), ISNUMBER(G86)), IF(F149=G86, "Pass", "Fail"), "")</f>
        <v/>
      </c>
      <c r="G152" s="1764" t="str">
        <f>IF(AND(ISNUMBER(G149), ISNUMBER(H86)), IF(G149=H86, "Pass", "Fail"), "")</f>
        <v/>
      </c>
      <c r="H152" s="1764" t="str">
        <f>IF(AND(ISNUMBER(H149), ISNUMBER(I86)), IF(H149=I86, "Pass", "Fail"), "")</f>
        <v/>
      </c>
      <c r="I152" s="1764" t="str">
        <f>IF(AND(ISNUMBER(I149), ISNUMBER(M86)), IF(I149=M86, "Pass", "Fail"), "")</f>
        <v/>
      </c>
      <c r="J152" s="1765" t="str">
        <f>IF(AND(ISNUMBER(J149), ISNUMBER(N86)), IF(J149=N86, "Pass", "Fail"), "")</f>
        <v/>
      </c>
      <c r="Z152" s="730"/>
      <c r="AA152" s="730"/>
      <c r="AB152" s="730"/>
      <c r="AC152" s="730"/>
      <c r="AD152" s="730"/>
      <c r="AE152" s="730"/>
      <c r="AF152" s="730"/>
      <c r="AG152" s="730"/>
      <c r="AH152" s="730"/>
      <c r="AI152" s="811"/>
    </row>
    <row r="153" spans="1:35" s="1556" customFormat="1" ht="15" customHeight="1" x14ac:dyDescent="0.25">
      <c r="A153" s="1469"/>
      <c r="B153" s="1560"/>
      <c r="AD153" s="1555"/>
      <c r="AE153" s="1555"/>
      <c r="AF153" s="1555"/>
      <c r="AG153" s="1555"/>
      <c r="AH153" s="1555"/>
      <c r="AI153" s="1228"/>
    </row>
    <row r="154" spans="1:35" ht="15" hidden="1" customHeight="1" x14ac:dyDescent="0.25">
      <c r="B154" s="1438"/>
    </row>
    <row r="155" spans="1:35" ht="15" hidden="1" customHeight="1" x14ac:dyDescent="0.25">
      <c r="B155" s="1438"/>
    </row>
    <row r="156" spans="1:35" ht="15" hidden="1" customHeight="1" x14ac:dyDescent="0.25">
      <c r="B156" s="1438"/>
    </row>
    <row r="157" spans="1:35" ht="15" hidden="1" customHeight="1" x14ac:dyDescent="0.25">
      <c r="B157" s="1438"/>
    </row>
    <row r="158" spans="1:35" ht="15" hidden="1" customHeight="1" x14ac:dyDescent="0.25">
      <c r="B158" s="1438"/>
    </row>
    <row r="159" spans="1:35" ht="15" hidden="1" customHeight="1" x14ac:dyDescent="0.25">
      <c r="B159" s="1438"/>
    </row>
    <row r="160" spans="1:35" ht="15" hidden="1" customHeight="1" x14ac:dyDescent="0.25">
      <c r="B160" s="1438"/>
    </row>
    <row r="161" spans="2:2" ht="15" hidden="1" customHeight="1" x14ac:dyDescent="0.25">
      <c r="B161" s="1438"/>
    </row>
    <row r="162" spans="2:2" ht="15" hidden="1" customHeight="1" x14ac:dyDescent="0.25">
      <c r="B162" s="1438"/>
    </row>
    <row r="163" spans="2:2" ht="15" hidden="1" customHeight="1" x14ac:dyDescent="0.25">
      <c r="B163" s="1438"/>
    </row>
    <row r="164" spans="2:2" ht="15" hidden="1" customHeight="1" x14ac:dyDescent="0.25">
      <c r="B164" s="1438"/>
    </row>
    <row r="165" spans="2:2" ht="15" hidden="1" customHeight="1" x14ac:dyDescent="0.25">
      <c r="B165" s="1438"/>
    </row>
    <row r="166" spans="2:2" ht="15" hidden="1" customHeight="1" x14ac:dyDescent="0.25">
      <c r="B166" s="1438"/>
    </row>
    <row r="167" spans="2:2" ht="15" hidden="1" customHeight="1" x14ac:dyDescent="0.25">
      <c r="B167" s="1438"/>
    </row>
    <row r="168" spans="2:2" ht="15" hidden="1" customHeight="1" x14ac:dyDescent="0.25">
      <c r="B168" s="1438"/>
    </row>
    <row r="169" spans="2:2" ht="15" hidden="1" customHeight="1" x14ac:dyDescent="0.25">
      <c r="B169" s="1439"/>
    </row>
    <row r="170" spans="2:2" ht="15" hidden="1" customHeight="1" x14ac:dyDescent="0.25">
      <c r="B170" s="1439"/>
    </row>
    <row r="171" spans="2:2" ht="15" hidden="1" customHeight="1" x14ac:dyDescent="0.25">
      <c r="B171" s="1439"/>
    </row>
    <row r="172" spans="2:2" ht="15" hidden="1" customHeight="1" x14ac:dyDescent="0.25">
      <c r="B172" s="1439"/>
    </row>
    <row r="173" spans="2:2" ht="15" hidden="1" customHeight="1" x14ac:dyDescent="0.25">
      <c r="B173" s="1439"/>
    </row>
    <row r="174" spans="2:2" ht="15" hidden="1" customHeight="1" x14ac:dyDescent="0.25">
      <c r="B174" s="1440"/>
    </row>
    <row r="175" spans="2:2" ht="15" hidden="1" customHeight="1" x14ac:dyDescent="0.25"/>
    <row r="176" spans="2:2" ht="15" hidden="1" customHeight="1" x14ac:dyDescent="0.25"/>
  </sheetData>
  <mergeCells count="43">
    <mergeCell ref="B14:B17"/>
    <mergeCell ref="C15:H15"/>
    <mergeCell ref="I15:I17"/>
    <mergeCell ref="C16:D16"/>
    <mergeCell ref="E16:F16"/>
    <mergeCell ref="G16:H16"/>
    <mergeCell ref="C14:P14"/>
    <mergeCell ref="J16:J17"/>
    <mergeCell ref="N15:N17"/>
    <mergeCell ref="O15:P15"/>
    <mergeCell ref="P16:P17"/>
    <mergeCell ref="O16:O17"/>
    <mergeCell ref="M16:M17"/>
    <mergeCell ref="L16:L17"/>
    <mergeCell ref="K16:K17"/>
    <mergeCell ref="J15:M15"/>
    <mergeCell ref="E147:E148"/>
    <mergeCell ref="C145:J145"/>
    <mergeCell ref="J146:J148"/>
    <mergeCell ref="F147:G147"/>
    <mergeCell ref="H147:H148"/>
    <mergeCell ref="I146:I148"/>
    <mergeCell ref="C146:H146"/>
    <mergeCell ref="C147:D147"/>
    <mergeCell ref="Q14:AC14"/>
    <mergeCell ref="X16:X17"/>
    <mergeCell ref="Y16:Y17"/>
    <mergeCell ref="Z16:Z17"/>
    <mergeCell ref="AA16:AA17"/>
    <mergeCell ref="Q15:V15"/>
    <mergeCell ref="S16:T16"/>
    <mergeCell ref="U16:V16"/>
    <mergeCell ref="W15:W17"/>
    <mergeCell ref="AC15:AC17"/>
    <mergeCell ref="AB15:AB17"/>
    <mergeCell ref="X15:AA15"/>
    <mergeCell ref="Q16:R16"/>
    <mergeCell ref="AD15:AE16"/>
    <mergeCell ref="AD14:AE14"/>
    <mergeCell ref="AF15:AH15"/>
    <mergeCell ref="AH16:AH17"/>
    <mergeCell ref="AF16:AG16"/>
    <mergeCell ref="AF14:AH14"/>
  </mergeCells>
  <conditionalFormatting sqref="C18:AD142 AF18:AH142 C149:J151">
    <cfRule type="cellIs" dxfId="45" priority="2556" stopIfTrue="1" operator="lessThan">
      <formula>0</formula>
    </cfRule>
  </conditionalFormatting>
  <conditionalFormatting sqref="A1:XFD1048576">
    <cfRule type="cellIs" dxfId="44" priority="2535" stopIfTrue="1" operator="equal">
      <formula>"Pass"</formula>
    </cfRule>
    <cfRule type="cellIs" dxfId="43" priority="2548" stopIfTrue="1" operator="equal">
      <formula>"please check"</formula>
    </cfRule>
    <cfRule type="cellIs" dxfId="42" priority="2555"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4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7" max="16383" man="1"/>
    <brk id="90" max="16383" man="1"/>
    <brk id="143" max="16383" man="1"/>
  </rowBreaks>
  <colBreaks count="3" manualBreakCount="3">
    <brk id="10" max="142" man="1"/>
    <brk id="16" max="142" man="1"/>
    <brk id="23" max="142" man="1"/>
  </colBreaks>
  <ignoredErrors>
    <ignoredError sqref="I129 I121 I134 I23 I57 I80 I86 I91 I9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A1:DW182"/>
  <sheetViews>
    <sheetView zoomScale="75" zoomScaleNormal="75" zoomScaleSheetLayoutView="50" workbookViewId="0">
      <pane xSplit="2" ySplit="15" topLeftCell="C16" activePane="bottomRight" state="frozen"/>
      <selection pane="topRight" activeCell="C1" sqref="C1"/>
      <selection pane="bottomLeft" activeCell="A16" sqref="A16"/>
      <selection pane="bottomRight"/>
    </sheetView>
  </sheetViews>
  <sheetFormatPr defaultColWidth="0" defaultRowHeight="14.25" zeroHeight="1" x14ac:dyDescent="0.25"/>
  <cols>
    <col min="1" max="1" width="1.85546875" style="730" customWidth="1"/>
    <col min="2" max="2" width="55.85546875" style="730" customWidth="1"/>
    <col min="3" max="43" width="16.85546875" style="339" customWidth="1"/>
    <col min="44" max="44" width="18.85546875" style="339" customWidth="1"/>
    <col min="45" max="63" width="16.85546875" style="339" customWidth="1"/>
    <col min="64" max="82" width="16.85546875" style="730" customWidth="1"/>
    <col min="83" max="87" width="16.85546875" style="213" customWidth="1"/>
    <col min="88" max="95" width="16.85546875" style="339" customWidth="1"/>
    <col min="96" max="114" width="16.85546875" style="339" hidden="1" customWidth="1"/>
    <col min="115" max="115" width="1.85546875" style="339" customWidth="1"/>
    <col min="116" max="127" width="0" style="339" hidden="1" customWidth="1"/>
    <col min="128" max="16384" width="16.85546875" style="339" hidden="1"/>
  </cols>
  <sheetData>
    <row r="1" spans="1:115" s="1596" customFormat="1" ht="30" customHeight="1" x14ac:dyDescent="0.55000000000000004">
      <c r="A1" s="1629" t="s">
        <v>1623</v>
      </c>
      <c r="B1" s="1630"/>
      <c r="C1" s="1567" t="str">
        <f>CONCATENATE("Reporting unit: ", 'General Info'!$C$7, " ", 'General Info'!$C$5)</f>
        <v xml:space="preserve">Reporting unit: 1 </v>
      </c>
      <c r="D1" s="1567"/>
      <c r="E1" s="1567"/>
      <c r="F1" s="1567"/>
      <c r="G1" s="1567"/>
      <c r="CE1" s="1627"/>
      <c r="CF1" s="1627"/>
      <c r="CG1" s="1627"/>
      <c r="CH1" s="1627"/>
      <c r="CI1" s="1627"/>
      <c r="DK1" s="1417"/>
    </row>
    <row r="2" spans="1:115" s="1597" customFormat="1" ht="15" customHeight="1" x14ac:dyDescent="0.25">
      <c r="A2" s="812"/>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730"/>
      <c r="AO2" s="730"/>
      <c r="AP2" s="730"/>
      <c r="AQ2" s="730"/>
      <c r="AR2" s="730"/>
      <c r="AS2" s="730"/>
      <c r="AT2" s="730"/>
      <c r="AU2" s="730"/>
      <c r="AV2" s="730"/>
      <c r="AW2" s="730"/>
      <c r="AX2" s="730"/>
      <c r="AY2" s="730"/>
      <c r="AZ2" s="730"/>
      <c r="BA2" s="730"/>
      <c r="BB2" s="730"/>
      <c r="BC2" s="730"/>
      <c r="BD2" s="730"/>
      <c r="BE2" s="730"/>
      <c r="BF2" s="730"/>
      <c r="BG2" s="730"/>
      <c r="BH2" s="730"/>
      <c r="BI2" s="730"/>
      <c r="BJ2" s="730"/>
      <c r="BK2" s="730"/>
      <c r="BL2" s="730"/>
      <c r="BM2" s="730"/>
      <c r="BN2" s="730"/>
      <c r="BO2" s="730"/>
      <c r="BP2" s="730"/>
      <c r="BQ2" s="730"/>
      <c r="BR2" s="730"/>
      <c r="BS2" s="730"/>
      <c r="BT2" s="730"/>
      <c r="BU2" s="730"/>
      <c r="BV2" s="730"/>
      <c r="BW2" s="730"/>
      <c r="BX2" s="730"/>
      <c r="BY2" s="730"/>
      <c r="BZ2" s="730"/>
      <c r="CA2" s="730"/>
      <c r="CB2" s="730"/>
      <c r="CC2" s="730"/>
      <c r="CD2" s="730"/>
      <c r="CE2" s="1627"/>
      <c r="CF2" s="1627"/>
      <c r="CG2" s="1627"/>
      <c r="CH2" s="1627"/>
      <c r="CI2" s="1627"/>
      <c r="DK2" s="1447"/>
    </row>
    <row r="3" spans="1:115" ht="30" customHeight="1" x14ac:dyDescent="0.25">
      <c r="A3" s="812"/>
      <c r="B3" s="1640" t="s">
        <v>1596</v>
      </c>
      <c r="C3" s="1641"/>
      <c r="D3" s="1642"/>
      <c r="E3" s="1642"/>
      <c r="F3" s="1642"/>
      <c r="G3" s="1642"/>
      <c r="H3" s="1642"/>
      <c r="I3" s="1642"/>
      <c r="J3" s="1642"/>
      <c r="K3" s="1642"/>
      <c r="T3" s="730"/>
      <c r="U3" s="730"/>
      <c r="V3" s="730"/>
      <c r="W3" s="730"/>
      <c r="X3" s="730"/>
      <c r="Y3" s="730"/>
      <c r="Z3" s="730"/>
      <c r="AA3" s="730"/>
      <c r="AB3" s="730"/>
      <c r="AC3" s="730"/>
      <c r="AD3" s="730"/>
      <c r="AE3" s="730"/>
      <c r="AF3" s="730"/>
      <c r="AG3" s="730"/>
      <c r="AH3" s="730"/>
      <c r="AI3" s="730"/>
      <c r="AJ3" s="730"/>
      <c r="AK3" s="730"/>
      <c r="AL3" s="730"/>
      <c r="AM3" s="730"/>
      <c r="AN3" s="730"/>
      <c r="AO3" s="730"/>
      <c r="AP3" s="730"/>
      <c r="AQ3" s="730"/>
      <c r="AR3" s="730"/>
      <c r="AS3" s="730"/>
      <c r="AT3" s="730"/>
      <c r="AU3" s="730"/>
      <c r="AV3" s="730"/>
      <c r="AW3" s="730"/>
      <c r="AX3" s="730"/>
      <c r="AY3" s="730"/>
      <c r="AZ3" s="730"/>
      <c r="BA3" s="730"/>
      <c r="BB3" s="730"/>
      <c r="BC3" s="730"/>
      <c r="BD3" s="730"/>
      <c r="BE3" s="730"/>
      <c r="BF3" s="730"/>
      <c r="BG3" s="730"/>
      <c r="BH3" s="730"/>
      <c r="BI3" s="730"/>
      <c r="BJ3" s="730"/>
      <c r="BK3" s="730"/>
      <c r="DK3" s="1156"/>
    </row>
    <row r="4" spans="1:115" ht="15" customHeight="1" x14ac:dyDescent="0.25">
      <c r="A4" s="812"/>
      <c r="B4" s="1643"/>
      <c r="C4" s="1644" t="s">
        <v>51</v>
      </c>
      <c r="D4" s="1645" t="s">
        <v>1036</v>
      </c>
      <c r="E4" s="1646"/>
      <c r="F4" s="1646"/>
      <c r="G4" s="1643"/>
      <c r="H4" s="1646"/>
      <c r="I4" s="1646"/>
      <c r="J4" s="1643"/>
      <c r="K4" s="1646"/>
      <c r="T4" s="730"/>
      <c r="U4" s="730"/>
      <c r="V4" s="730"/>
      <c r="W4" s="730"/>
      <c r="X4" s="730"/>
      <c r="Y4" s="730"/>
      <c r="Z4" s="730"/>
      <c r="AA4" s="730"/>
      <c r="AB4" s="730"/>
      <c r="AC4" s="730"/>
      <c r="AH4" s="730"/>
      <c r="BL4" s="339"/>
      <c r="BM4" s="339"/>
      <c r="BN4" s="339"/>
      <c r="BO4" s="339"/>
      <c r="BP4" s="339"/>
      <c r="BQ4" s="339"/>
      <c r="BR4" s="339"/>
      <c r="BS4" s="339"/>
      <c r="BT4" s="339"/>
      <c r="BU4" s="339"/>
      <c r="BV4" s="339"/>
      <c r="BW4" s="339"/>
      <c r="BX4" s="339"/>
      <c r="BY4" s="339"/>
      <c r="BZ4" s="339"/>
      <c r="CA4" s="339"/>
      <c r="CB4" s="339"/>
      <c r="CC4" s="339"/>
      <c r="CD4" s="339"/>
      <c r="DK4" s="1156"/>
    </row>
    <row r="5" spans="1:115" ht="15" customHeight="1" x14ac:dyDescent="0.25">
      <c r="A5" s="812"/>
      <c r="B5" s="1647" t="str">
        <f>'General Info'!$B12</f>
        <v>FIRB approach</v>
      </c>
      <c r="C5" s="1648" t="str">
        <f>IF(ISBLANK('General Info'!$C12),"",'General Info'!$C12)</f>
        <v/>
      </c>
      <c r="D5" s="1649" t="str">
        <f>IF(C5="Yes", "Please fill in FIRB exposures section in panel A", "No FIRB exposures")</f>
        <v>No FIRB exposures</v>
      </c>
      <c r="E5" s="1656"/>
      <c r="F5" s="1656"/>
      <c r="G5" s="1656"/>
      <c r="H5" s="1656"/>
      <c r="I5" s="1656"/>
      <c r="J5" s="1656"/>
      <c r="K5" s="1656"/>
      <c r="T5" s="730"/>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c r="AT5" s="730"/>
      <c r="AU5" s="730"/>
      <c r="AV5" s="730"/>
      <c r="AW5" s="730"/>
      <c r="AX5" s="730"/>
      <c r="AY5" s="730"/>
      <c r="AZ5" s="730"/>
      <c r="BA5" s="730"/>
      <c r="BB5" s="730"/>
      <c r="BC5" s="730"/>
      <c r="BD5" s="730"/>
      <c r="BE5" s="730"/>
      <c r="BF5" s="730"/>
      <c r="BG5" s="730"/>
      <c r="BH5" s="730"/>
      <c r="BI5" s="730"/>
      <c r="BJ5" s="730"/>
      <c r="BK5" s="730"/>
      <c r="DK5" s="1156"/>
    </row>
    <row r="6" spans="1:115" ht="15" customHeight="1" x14ac:dyDescent="0.25">
      <c r="A6" s="812"/>
      <c r="B6" s="1650" t="str">
        <f>'General Info'!$B13</f>
        <v>AIRB approach</v>
      </c>
      <c r="C6" s="1651" t="str">
        <f>IF(ISBLANK('General Info'!$C13),"",'General Info'!$C13)</f>
        <v/>
      </c>
      <c r="D6" s="1652" t="str">
        <f>IF(C6="Yes", "Please fill in AIRB exposures section in panel A", "No AIRB exposures")</f>
        <v>No AIRB exposures</v>
      </c>
      <c r="E6" s="1657"/>
      <c r="F6" s="1657"/>
      <c r="G6" s="1657"/>
      <c r="H6" s="1657"/>
      <c r="I6" s="1657"/>
      <c r="J6" s="1657"/>
      <c r="K6" s="1657"/>
      <c r="T6" s="730"/>
      <c r="U6" s="730"/>
      <c r="V6" s="730"/>
      <c r="W6" s="730"/>
      <c r="X6" s="730"/>
      <c r="Y6" s="730"/>
      <c r="Z6" s="730"/>
      <c r="AA6" s="730"/>
      <c r="AB6" s="730"/>
      <c r="AC6" s="730"/>
      <c r="AD6" s="730"/>
      <c r="AE6" s="730"/>
      <c r="AF6" s="730"/>
      <c r="AG6" s="730"/>
      <c r="AH6" s="730"/>
      <c r="AI6" s="730"/>
      <c r="AJ6" s="730"/>
      <c r="AK6" s="730"/>
      <c r="AL6" s="730"/>
      <c r="AM6" s="730"/>
      <c r="AN6" s="730"/>
      <c r="AO6" s="730"/>
      <c r="AP6" s="730"/>
      <c r="AQ6" s="730"/>
      <c r="AR6" s="730"/>
      <c r="AS6" s="730"/>
      <c r="AT6" s="730"/>
      <c r="AU6" s="730"/>
      <c r="AV6" s="730"/>
      <c r="AW6" s="730"/>
      <c r="AX6" s="730"/>
      <c r="AY6" s="730"/>
      <c r="AZ6" s="730"/>
      <c r="BA6" s="730"/>
      <c r="BB6" s="730"/>
      <c r="BC6" s="730"/>
      <c r="BD6" s="730"/>
      <c r="BE6" s="730"/>
      <c r="BF6" s="730"/>
      <c r="BG6" s="730"/>
      <c r="BH6" s="730"/>
      <c r="DK6" s="1156"/>
    </row>
    <row r="7" spans="1:115" ht="15" customHeight="1" x14ac:dyDescent="0.25">
      <c r="A7" s="812"/>
      <c r="B7" s="1650" t="s">
        <v>1595</v>
      </c>
      <c r="C7" s="1651" t="str">
        <f>IF(ISBLANK('General Info'!$C14),"",'General Info'!$C14)</f>
        <v/>
      </c>
      <c r="D7" s="1652" t="str">
        <f>IF(C7="Yes","Please fill in complete standardised approach section for revised framework in panel A",IF(C7="No","Please fill in equities rows in the standardised approach section for revised framework in panel A",""))</f>
        <v/>
      </c>
      <c r="E7" s="1657"/>
      <c r="F7" s="1657"/>
      <c r="G7" s="1657"/>
      <c r="H7" s="1657"/>
      <c r="I7" s="1657"/>
      <c r="J7" s="1657"/>
      <c r="K7" s="1657"/>
      <c r="T7" s="730"/>
      <c r="U7" s="730"/>
      <c r="V7" s="730"/>
      <c r="W7" s="730"/>
      <c r="X7" s="730"/>
      <c r="Y7" s="730"/>
      <c r="Z7" s="730"/>
      <c r="AA7" s="730"/>
      <c r="AB7" s="730"/>
      <c r="AC7" s="730"/>
      <c r="AD7" s="730"/>
      <c r="AE7" s="730"/>
      <c r="AF7" s="730"/>
      <c r="AG7" s="730"/>
      <c r="AH7" s="730"/>
      <c r="AI7" s="730"/>
      <c r="AJ7" s="730"/>
      <c r="AK7" s="730"/>
      <c r="AL7" s="730"/>
      <c r="AM7" s="730"/>
      <c r="AN7" s="730"/>
      <c r="AO7" s="730"/>
      <c r="AP7" s="730"/>
      <c r="AQ7" s="730"/>
      <c r="AR7" s="730"/>
      <c r="AS7" s="730"/>
      <c r="AT7" s="730"/>
      <c r="AU7" s="730"/>
      <c r="AV7" s="730"/>
      <c r="AW7" s="730"/>
      <c r="AX7" s="730"/>
      <c r="AY7" s="730"/>
      <c r="AZ7" s="730"/>
      <c r="BA7" s="730"/>
      <c r="BB7" s="730"/>
      <c r="BC7" s="730"/>
      <c r="BD7" s="730"/>
      <c r="BE7" s="730"/>
      <c r="BF7" s="730"/>
      <c r="BG7" s="730"/>
      <c r="BH7" s="730"/>
      <c r="DK7" s="1156"/>
    </row>
    <row r="8" spans="1:115" ht="15" customHeight="1" x14ac:dyDescent="0.25">
      <c r="A8" s="812"/>
      <c r="B8" s="1653" t="str">
        <f>'General Info'!$B15</f>
        <v>Slotting approach for specialised lending</v>
      </c>
      <c r="C8" s="1654" t="str">
        <f>IF(ISBLANK('General Info'!$C15),"",'General Info'!$C15)</f>
        <v/>
      </c>
      <c r="D8" s="1655" t="str">
        <f>IF(C8="Yes","Please report data in FIRB section of panel A"," ")</f>
        <v xml:space="preserve"> </v>
      </c>
      <c r="E8" s="1658"/>
      <c r="F8" s="1658"/>
      <c r="G8" s="1658"/>
      <c r="H8" s="1658"/>
      <c r="I8" s="1658"/>
      <c r="J8" s="1658"/>
      <c r="K8" s="1658"/>
      <c r="T8" s="730"/>
      <c r="U8" s="730"/>
      <c r="V8" s="730"/>
      <c r="W8" s="730"/>
      <c r="X8" s="730"/>
      <c r="Y8" s="730"/>
      <c r="Z8" s="730"/>
      <c r="AA8" s="730"/>
      <c r="AB8" s="730"/>
      <c r="AC8" s="730"/>
      <c r="AD8" s="730"/>
      <c r="AE8" s="730"/>
      <c r="AF8" s="730"/>
      <c r="AG8" s="730"/>
      <c r="AH8" s="730"/>
      <c r="AI8" s="730"/>
      <c r="AJ8" s="730"/>
      <c r="AK8" s="730"/>
      <c r="AL8" s="730"/>
      <c r="AM8" s="730"/>
      <c r="AN8" s="730"/>
      <c r="AO8" s="730"/>
      <c r="AP8" s="730"/>
      <c r="AQ8" s="730"/>
      <c r="AR8" s="730"/>
      <c r="AS8" s="730"/>
      <c r="AT8" s="730"/>
      <c r="AU8" s="730"/>
      <c r="AV8" s="730"/>
      <c r="AW8" s="730"/>
      <c r="AX8" s="730"/>
      <c r="AY8" s="730"/>
      <c r="AZ8" s="730"/>
      <c r="BA8" s="730"/>
      <c r="BB8" s="730"/>
      <c r="BC8" s="730"/>
      <c r="BD8" s="730"/>
      <c r="BE8" s="730"/>
      <c r="BF8" s="730"/>
      <c r="BG8" s="730"/>
      <c r="BH8" s="730"/>
      <c r="BI8" s="730"/>
      <c r="BJ8" s="730"/>
      <c r="BK8" s="730"/>
      <c r="DK8" s="1156"/>
    </row>
    <row r="9" spans="1:115" s="1556" customFormat="1" ht="15" customHeight="1" x14ac:dyDescent="0.25">
      <c r="A9" s="1469"/>
      <c r="B9" s="730"/>
      <c r="C9" s="730"/>
      <c r="D9" s="730"/>
      <c r="E9" s="730"/>
      <c r="F9" s="730"/>
      <c r="G9" s="730"/>
      <c r="H9" s="730"/>
      <c r="I9" s="730"/>
      <c r="J9" s="730"/>
      <c r="K9" s="730"/>
      <c r="L9" s="730"/>
      <c r="M9" s="730"/>
      <c r="N9" s="730"/>
      <c r="O9" s="730"/>
      <c r="P9" s="730"/>
      <c r="Q9" s="730"/>
      <c r="R9" s="730"/>
      <c r="S9" s="730"/>
      <c r="T9" s="730"/>
      <c r="U9" s="730"/>
      <c r="V9" s="730"/>
      <c r="W9" s="730"/>
      <c r="X9" s="730"/>
      <c r="Y9" s="730"/>
      <c r="Z9" s="730"/>
      <c r="AA9" s="730"/>
      <c r="AB9" s="730"/>
      <c r="AC9" s="730"/>
      <c r="AD9" s="730"/>
      <c r="AE9" s="730"/>
      <c r="AF9" s="730"/>
      <c r="AG9" s="730"/>
      <c r="AH9" s="730"/>
      <c r="AI9" s="730"/>
      <c r="AJ9" s="730"/>
      <c r="AK9" s="730"/>
      <c r="AL9" s="730"/>
      <c r="AM9" s="730"/>
      <c r="AN9" s="730"/>
      <c r="AO9" s="730"/>
      <c r="AP9" s="730"/>
      <c r="AQ9" s="730"/>
      <c r="AR9" s="730"/>
      <c r="AS9" s="730"/>
      <c r="AT9" s="730"/>
      <c r="AU9" s="730"/>
      <c r="AV9" s="730"/>
      <c r="AW9" s="730"/>
      <c r="AX9" s="730"/>
      <c r="AY9" s="730"/>
      <c r="AZ9" s="730"/>
      <c r="BA9" s="730"/>
      <c r="BB9" s="730"/>
      <c r="BC9" s="730"/>
      <c r="BD9" s="730"/>
      <c r="BE9" s="730"/>
      <c r="BF9" s="730"/>
      <c r="BG9" s="730"/>
      <c r="BH9" s="730"/>
      <c r="BI9" s="730"/>
      <c r="BJ9" s="730"/>
      <c r="BK9" s="730"/>
      <c r="BL9" s="730"/>
      <c r="BM9" s="730"/>
      <c r="BN9" s="730"/>
      <c r="BO9" s="730"/>
      <c r="BP9" s="730"/>
      <c r="BQ9" s="730"/>
      <c r="BR9" s="730"/>
      <c r="BS9" s="730"/>
      <c r="BT9" s="730"/>
      <c r="BU9" s="730"/>
      <c r="BV9" s="730"/>
      <c r="BW9" s="730"/>
      <c r="BX9" s="730"/>
      <c r="BY9" s="730"/>
      <c r="BZ9" s="730"/>
      <c r="CA9" s="730"/>
      <c r="CB9" s="730"/>
      <c r="CC9" s="730"/>
      <c r="CD9" s="730"/>
      <c r="CE9" s="1628"/>
      <c r="CF9" s="1628"/>
      <c r="CG9" s="1628"/>
      <c r="CH9" s="1628"/>
      <c r="CI9" s="1628"/>
      <c r="DK9" s="1448"/>
    </row>
    <row r="10" spans="1:115" s="267" customFormat="1" ht="52.5" customHeight="1" x14ac:dyDescent="0.25">
      <c r="A10" s="1441" t="str">
        <f>"A) Exposures currently subject to the IRB approaches under national rules in place at the reporting date (using the " &amp; IF(Parameters!F112="Yes",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0" s="1568"/>
      <c r="C10" s="1569"/>
      <c r="D10" s="1569"/>
      <c r="E10" s="1569"/>
      <c r="F10" s="1569"/>
      <c r="G10" s="1569"/>
      <c r="H10" s="1569"/>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c r="AY10" s="1569"/>
      <c r="AZ10" s="1569"/>
      <c r="BA10" s="1569"/>
      <c r="BB10" s="1569"/>
      <c r="BC10" s="1569"/>
      <c r="BD10" s="1569"/>
      <c r="BE10" s="1569"/>
      <c r="BF10" s="1569"/>
      <c r="BG10" s="1569"/>
      <c r="BH10" s="1569"/>
      <c r="BI10" s="1569"/>
      <c r="BJ10" s="1569"/>
      <c r="BK10" s="1569"/>
      <c r="BL10" s="1569"/>
      <c r="BM10" s="1569"/>
      <c r="BN10" s="1569"/>
      <c r="BO10" s="1569"/>
      <c r="BP10" s="1569"/>
      <c r="BQ10" s="1569"/>
      <c r="BR10" s="1569"/>
      <c r="BS10" s="1569"/>
      <c r="BT10" s="1569"/>
      <c r="BU10" s="1569"/>
      <c r="BV10" s="1569"/>
      <c r="BW10" s="1569"/>
      <c r="BX10" s="1569"/>
      <c r="BY10" s="1569"/>
      <c r="BZ10" s="1569"/>
      <c r="CA10" s="1569"/>
      <c r="CB10" s="1569"/>
      <c r="CC10" s="1569"/>
      <c r="CD10" s="1569"/>
      <c r="CE10" s="764"/>
      <c r="CF10" s="764"/>
      <c r="CG10" s="764"/>
      <c r="CH10" s="764"/>
      <c r="CI10" s="764"/>
      <c r="DK10" s="757"/>
    </row>
    <row r="11" spans="1:115" s="758" customFormat="1" ht="15" customHeight="1" x14ac:dyDescent="0.25">
      <c r="A11" s="812"/>
      <c r="B11" s="2479" t="s">
        <v>1037</v>
      </c>
      <c r="C11" s="2482" t="s">
        <v>1326</v>
      </c>
      <c r="D11" s="2482"/>
      <c r="E11" s="2482"/>
      <c r="F11" s="2482"/>
      <c r="G11" s="2482"/>
      <c r="H11" s="2482"/>
      <c r="I11" s="2482"/>
      <c r="J11" s="2482"/>
      <c r="K11" s="2482"/>
      <c r="L11" s="2482"/>
      <c r="M11" s="2482"/>
      <c r="N11" s="2450" t="s">
        <v>1326</v>
      </c>
      <c r="O11" s="2450"/>
      <c r="P11" s="2450"/>
      <c r="Q11" s="2450"/>
      <c r="R11" s="2450"/>
      <c r="S11" s="2450"/>
      <c r="T11" s="2450"/>
      <c r="U11" s="2450"/>
      <c r="V11" s="2450"/>
      <c r="W11" s="2450"/>
      <c r="X11" s="2450"/>
      <c r="Y11" s="2450"/>
      <c r="Z11" s="2450" t="s">
        <v>1326</v>
      </c>
      <c r="AA11" s="2450"/>
      <c r="AB11" s="2450"/>
      <c r="AC11" s="2450"/>
      <c r="AD11" s="2450"/>
      <c r="AE11" s="2450"/>
      <c r="AF11" s="2450"/>
      <c r="AG11" s="2450"/>
      <c r="AH11" s="2450"/>
      <c r="AI11" s="2450"/>
      <c r="AJ11" s="2450"/>
      <c r="AK11" s="2450"/>
      <c r="AL11" s="2450" t="s">
        <v>1326</v>
      </c>
      <c r="AM11" s="2450"/>
      <c r="AN11" s="2450"/>
      <c r="AO11" s="2451"/>
      <c r="AP11" s="2474" t="s">
        <v>1588</v>
      </c>
      <c r="AQ11" s="2474"/>
      <c r="AR11" s="2474"/>
      <c r="AS11" s="2474"/>
      <c r="AT11" s="2474"/>
      <c r="AU11" s="2474"/>
      <c r="AV11" s="2474"/>
      <c r="AW11" s="2474"/>
      <c r="AX11" s="2474"/>
      <c r="AY11" s="2474"/>
      <c r="AZ11" s="2475"/>
      <c r="BA11" s="2474" t="s">
        <v>1588</v>
      </c>
      <c r="BB11" s="2474"/>
      <c r="BC11" s="2474"/>
      <c r="BD11" s="2474"/>
      <c r="BE11" s="2474"/>
      <c r="BF11" s="2474"/>
      <c r="BG11" s="2474"/>
      <c r="BH11" s="2474"/>
      <c r="BI11" s="2474"/>
      <c r="BJ11" s="2474"/>
      <c r="BK11" s="2475"/>
      <c r="BL11" s="2474" t="s">
        <v>1588</v>
      </c>
      <c r="BM11" s="2474"/>
      <c r="BN11" s="2474"/>
      <c r="BO11" s="2474"/>
      <c r="BP11" s="2474"/>
      <c r="BQ11" s="2474"/>
      <c r="BR11" s="2474"/>
      <c r="BS11" s="2474"/>
      <c r="BT11" s="2474"/>
      <c r="BU11" s="2474"/>
      <c r="BV11" s="2475"/>
      <c r="BW11" s="2413" t="s">
        <v>1588</v>
      </c>
      <c r="BX11" s="2414"/>
      <c r="BY11" s="2414"/>
      <c r="BZ11" s="2414"/>
      <c r="CA11" s="2414"/>
      <c r="CB11" s="2414"/>
      <c r="CC11" s="2414"/>
      <c r="CD11" s="2414"/>
      <c r="CE11" s="2414"/>
      <c r="CF11" s="2414"/>
      <c r="CG11" s="2414"/>
      <c r="CH11" s="2414"/>
      <c r="CI11" s="2415"/>
      <c r="CJ11" s="2456" t="s">
        <v>1473</v>
      </c>
      <c r="CK11" s="2457"/>
      <c r="CL11" s="2458"/>
      <c r="CM11" s="2459" t="s">
        <v>1126</v>
      </c>
      <c r="CN11" s="2460"/>
      <c r="CO11" s="2460"/>
      <c r="CP11" s="2460"/>
      <c r="CQ11" s="2460"/>
      <c r="DK11" s="1449"/>
    </row>
    <row r="12" spans="1:115" s="312" customFormat="1" ht="30" customHeight="1" x14ac:dyDescent="0.25">
      <c r="A12" s="812"/>
      <c r="B12" s="2480"/>
      <c r="C12" s="2406" t="s">
        <v>1083</v>
      </c>
      <c r="D12" s="2406"/>
      <c r="E12" s="2406"/>
      <c r="F12" s="2406"/>
      <c r="G12" s="2406"/>
      <c r="H12" s="2406"/>
      <c r="I12" s="2406"/>
      <c r="J12" s="2406"/>
      <c r="K12" s="2406"/>
      <c r="L12" s="2406"/>
      <c r="M12" s="2282"/>
      <c r="N12" s="2409" t="s">
        <v>1084</v>
      </c>
      <c r="O12" s="2455"/>
      <c r="P12" s="2455"/>
      <c r="Q12" s="2455"/>
      <c r="R12" s="2455"/>
      <c r="S12" s="2455"/>
      <c r="T12" s="2455"/>
      <c r="U12" s="2455"/>
      <c r="V12" s="2455"/>
      <c r="W12" s="2455"/>
      <c r="X12" s="2455"/>
      <c r="Y12" s="1639"/>
      <c r="Z12" s="2409" t="s">
        <v>1085</v>
      </c>
      <c r="AA12" s="2455"/>
      <c r="AB12" s="2455"/>
      <c r="AC12" s="2455"/>
      <c r="AD12" s="2455"/>
      <c r="AE12" s="2455"/>
      <c r="AF12" s="2455"/>
      <c r="AG12" s="2455"/>
      <c r="AH12" s="2455"/>
      <c r="AI12" s="2455"/>
      <c r="AJ12" s="2455"/>
      <c r="AK12" s="2410"/>
      <c r="AL12" s="2409" t="s">
        <v>1040</v>
      </c>
      <c r="AM12" s="2455"/>
      <c r="AN12" s="2455"/>
      <c r="AO12" s="2410"/>
      <c r="AP12" s="2409" t="s">
        <v>1083</v>
      </c>
      <c r="AQ12" s="2455"/>
      <c r="AR12" s="2455"/>
      <c r="AS12" s="2455"/>
      <c r="AT12" s="2455"/>
      <c r="AU12" s="2455"/>
      <c r="AV12" s="2455"/>
      <c r="AW12" s="2455"/>
      <c r="AX12" s="2455"/>
      <c r="AY12" s="2455"/>
      <c r="AZ12" s="2410"/>
      <c r="BA12" s="2409" t="s">
        <v>1084</v>
      </c>
      <c r="BB12" s="2455"/>
      <c r="BC12" s="2455"/>
      <c r="BD12" s="2455"/>
      <c r="BE12" s="2455"/>
      <c r="BF12" s="2455"/>
      <c r="BG12" s="2455"/>
      <c r="BH12" s="2455"/>
      <c r="BI12" s="2455"/>
      <c r="BJ12" s="2455"/>
      <c r="BK12" s="2410"/>
      <c r="BL12" s="2409" t="s">
        <v>1085</v>
      </c>
      <c r="BM12" s="2455"/>
      <c r="BN12" s="2455"/>
      <c r="BO12" s="2455"/>
      <c r="BP12" s="2455"/>
      <c r="BQ12" s="2455"/>
      <c r="BR12" s="2455"/>
      <c r="BS12" s="2455"/>
      <c r="BT12" s="2455"/>
      <c r="BU12" s="2455"/>
      <c r="BV12" s="2410"/>
      <c r="BW12" s="2452" t="s">
        <v>1594</v>
      </c>
      <c r="BX12" s="2453"/>
      <c r="BY12" s="2453"/>
      <c r="BZ12" s="2453"/>
      <c r="CA12" s="2453"/>
      <c r="CB12" s="2453"/>
      <c r="CC12" s="2453"/>
      <c r="CD12" s="2453"/>
      <c r="CE12" s="2453"/>
      <c r="CF12" s="2453"/>
      <c r="CG12" s="2453"/>
      <c r="CH12" s="2453"/>
      <c r="CI12" s="2454"/>
      <c r="CJ12" s="2407" t="s">
        <v>1612</v>
      </c>
      <c r="CK12" s="2469"/>
      <c r="CL12" s="2470"/>
      <c r="CM12" s="2430" t="s">
        <v>1042</v>
      </c>
      <c r="CN12" s="2465"/>
      <c r="CO12" s="2466"/>
      <c r="CP12" s="2461" t="s">
        <v>1003</v>
      </c>
      <c r="CQ12" s="2462"/>
      <c r="DK12" s="1450"/>
    </row>
    <row r="13" spans="1:115" s="312" customFormat="1" ht="15" customHeight="1" x14ac:dyDescent="0.25">
      <c r="A13" s="812"/>
      <c r="B13" s="2480"/>
      <c r="C13" s="2471" t="s">
        <v>1038</v>
      </c>
      <c r="D13" s="2471"/>
      <c r="E13" s="2471"/>
      <c r="F13" s="2471"/>
      <c r="G13" s="2438"/>
      <c r="H13" s="2416" t="s">
        <v>1086</v>
      </c>
      <c r="I13" s="2405" t="s">
        <v>43</v>
      </c>
      <c r="J13" s="2406"/>
      <c r="K13" s="2406"/>
      <c r="L13" s="2282"/>
      <c r="M13" s="2416" t="s">
        <v>1471</v>
      </c>
      <c r="N13" s="2471" t="s">
        <v>1038</v>
      </c>
      <c r="O13" s="2471"/>
      <c r="P13" s="2471"/>
      <c r="Q13" s="2471"/>
      <c r="R13" s="2438"/>
      <c r="S13" s="2477" t="s">
        <v>1086</v>
      </c>
      <c r="T13" s="2409" t="s">
        <v>43</v>
      </c>
      <c r="U13" s="2455"/>
      <c r="V13" s="2455"/>
      <c r="W13" s="2410"/>
      <c r="X13" s="2405" t="s">
        <v>1081</v>
      </c>
      <c r="Y13" s="2282"/>
      <c r="Z13" s="2471" t="s">
        <v>1038</v>
      </c>
      <c r="AA13" s="2471"/>
      <c r="AB13" s="2471"/>
      <c r="AC13" s="2471"/>
      <c r="AD13" s="2438"/>
      <c r="AE13" s="2477" t="s">
        <v>1086</v>
      </c>
      <c r="AF13" s="2409" t="s">
        <v>43</v>
      </c>
      <c r="AG13" s="2455"/>
      <c r="AH13" s="2455"/>
      <c r="AI13" s="2410"/>
      <c r="AJ13" s="2405" t="s">
        <v>1081</v>
      </c>
      <c r="AK13" s="2282"/>
      <c r="AL13" s="2473" t="s">
        <v>995</v>
      </c>
      <c r="AM13" s="2473"/>
      <c r="AN13" s="2473" t="s">
        <v>994</v>
      </c>
      <c r="AO13" s="2473"/>
      <c r="AP13" s="2472" t="s">
        <v>1038</v>
      </c>
      <c r="AQ13" s="2471"/>
      <c r="AR13" s="2471"/>
      <c r="AS13" s="2471"/>
      <c r="AT13" s="2438"/>
      <c r="AU13" s="2425" t="s">
        <v>1086</v>
      </c>
      <c r="AV13" s="2409" t="s">
        <v>43</v>
      </c>
      <c r="AW13" s="2455"/>
      <c r="AX13" s="2455"/>
      <c r="AY13" s="2410"/>
      <c r="AZ13" s="2425" t="s">
        <v>1081</v>
      </c>
      <c r="BA13" s="2471" t="s">
        <v>1038</v>
      </c>
      <c r="BB13" s="2471"/>
      <c r="BC13" s="2471"/>
      <c r="BD13" s="2471"/>
      <c r="BE13" s="2438"/>
      <c r="BF13" s="2425" t="s">
        <v>1087</v>
      </c>
      <c r="BG13" s="2409" t="s">
        <v>43</v>
      </c>
      <c r="BH13" s="2455"/>
      <c r="BI13" s="2455"/>
      <c r="BJ13" s="2410"/>
      <c r="BK13" s="2425" t="s">
        <v>1081</v>
      </c>
      <c r="BL13" s="2471" t="s">
        <v>1038</v>
      </c>
      <c r="BM13" s="2471"/>
      <c r="BN13" s="2471"/>
      <c r="BO13" s="2471"/>
      <c r="BP13" s="2438"/>
      <c r="BQ13" s="2425" t="s">
        <v>1087</v>
      </c>
      <c r="BR13" s="2409" t="s">
        <v>43</v>
      </c>
      <c r="BS13" s="2455"/>
      <c r="BT13" s="2455"/>
      <c r="BU13" s="2410"/>
      <c r="BV13" s="2425" t="s">
        <v>1081</v>
      </c>
      <c r="BW13" s="2418" t="s">
        <v>1038</v>
      </c>
      <c r="BX13" s="2419"/>
      <c r="BY13" s="2419"/>
      <c r="BZ13" s="2419"/>
      <c r="CA13" s="2419"/>
      <c r="CB13" s="2420"/>
      <c r="CC13" s="2416" t="s">
        <v>1039</v>
      </c>
      <c r="CD13" s="2405" t="s">
        <v>43</v>
      </c>
      <c r="CE13" s="2406"/>
      <c r="CF13" s="2406"/>
      <c r="CG13" s="2282"/>
      <c r="CH13" s="2416" t="s">
        <v>1323</v>
      </c>
      <c r="CI13" s="2422" t="str">
        <f>"Check: column " &amp; COLUMN(AM19) &amp; " RW in Parameters worksheet"</f>
        <v>Check: column 39 RW in Parameters worksheet</v>
      </c>
      <c r="CJ13" s="2408"/>
      <c r="CK13" s="2448"/>
      <c r="CL13" s="2449"/>
      <c r="CM13" s="2432"/>
      <c r="CN13" s="2467"/>
      <c r="CO13" s="2468"/>
      <c r="CP13" s="2463"/>
      <c r="CQ13" s="2464"/>
      <c r="DK13" s="1450"/>
    </row>
    <row r="14" spans="1:115" s="312" customFormat="1" ht="45" customHeight="1" x14ac:dyDescent="0.25">
      <c r="A14" s="812"/>
      <c r="B14" s="2480"/>
      <c r="C14" s="2470" t="s">
        <v>1522</v>
      </c>
      <c r="D14" s="2405" t="s">
        <v>1043</v>
      </c>
      <c r="E14" s="2282"/>
      <c r="F14" s="2405" t="s">
        <v>1088</v>
      </c>
      <c r="G14" s="2282"/>
      <c r="H14" s="2421"/>
      <c r="I14" s="2416" t="s">
        <v>1044</v>
      </c>
      <c r="J14" s="2416" t="s">
        <v>1043</v>
      </c>
      <c r="K14" s="2416" t="s">
        <v>1088</v>
      </c>
      <c r="L14" s="2416" t="s">
        <v>129</v>
      </c>
      <c r="M14" s="2421"/>
      <c r="N14" s="2470" t="s">
        <v>1522</v>
      </c>
      <c r="O14" s="2405" t="s">
        <v>1043</v>
      </c>
      <c r="P14" s="2282"/>
      <c r="Q14" s="2418" t="s">
        <v>1088</v>
      </c>
      <c r="R14" s="2419"/>
      <c r="S14" s="2478"/>
      <c r="T14" s="2416" t="s">
        <v>1044</v>
      </c>
      <c r="U14" s="2416" t="s">
        <v>1043</v>
      </c>
      <c r="V14" s="2416" t="s">
        <v>1088</v>
      </c>
      <c r="W14" s="2416" t="s">
        <v>129</v>
      </c>
      <c r="X14" s="2416" t="s">
        <v>129</v>
      </c>
      <c r="Y14" s="2425" t="s">
        <v>1472</v>
      </c>
      <c r="Z14" s="2470" t="s">
        <v>1522</v>
      </c>
      <c r="AA14" s="2405" t="s">
        <v>1043</v>
      </c>
      <c r="AB14" s="2282"/>
      <c r="AC14" s="2418" t="s">
        <v>1088</v>
      </c>
      <c r="AD14" s="2419"/>
      <c r="AE14" s="2478"/>
      <c r="AF14" s="2416" t="s">
        <v>1044</v>
      </c>
      <c r="AG14" s="2416" t="s">
        <v>1043</v>
      </c>
      <c r="AH14" s="2416" t="s">
        <v>1088</v>
      </c>
      <c r="AI14" s="2416" t="s">
        <v>129</v>
      </c>
      <c r="AJ14" s="2416" t="s">
        <v>129</v>
      </c>
      <c r="AK14" s="2425" t="s">
        <v>1472</v>
      </c>
      <c r="AL14" s="2473" t="s">
        <v>1090</v>
      </c>
      <c r="AM14" s="2473" t="s">
        <v>911</v>
      </c>
      <c r="AN14" s="2473" t="s">
        <v>1090</v>
      </c>
      <c r="AO14" s="2473" t="s">
        <v>911</v>
      </c>
      <c r="AP14" s="2416" t="s">
        <v>1522</v>
      </c>
      <c r="AQ14" s="2405" t="s">
        <v>1043</v>
      </c>
      <c r="AR14" s="2282"/>
      <c r="AS14" s="2418" t="s">
        <v>1088</v>
      </c>
      <c r="AT14" s="2419"/>
      <c r="AU14" s="2436"/>
      <c r="AV14" s="2416" t="s">
        <v>1044</v>
      </c>
      <c r="AW14" s="2416" t="s">
        <v>1043</v>
      </c>
      <c r="AX14" s="2416" t="s">
        <v>1088</v>
      </c>
      <c r="AY14" s="2416" t="s">
        <v>129</v>
      </c>
      <c r="AZ14" s="2436"/>
      <c r="BA14" s="2470" t="s">
        <v>1522</v>
      </c>
      <c r="BB14" s="2405" t="s">
        <v>1043</v>
      </c>
      <c r="BC14" s="2282"/>
      <c r="BD14" s="2418" t="s">
        <v>1088</v>
      </c>
      <c r="BE14" s="2419"/>
      <c r="BF14" s="2436"/>
      <c r="BG14" s="2416" t="s">
        <v>1044</v>
      </c>
      <c r="BH14" s="2416" t="s">
        <v>1043</v>
      </c>
      <c r="BI14" s="2416" t="s">
        <v>1088</v>
      </c>
      <c r="BJ14" s="2416" t="s">
        <v>129</v>
      </c>
      <c r="BK14" s="2436"/>
      <c r="BL14" s="2470" t="s">
        <v>1522</v>
      </c>
      <c r="BM14" s="2405" t="s">
        <v>1043</v>
      </c>
      <c r="BN14" s="2282"/>
      <c r="BO14" s="2418" t="s">
        <v>1088</v>
      </c>
      <c r="BP14" s="2419"/>
      <c r="BQ14" s="2436"/>
      <c r="BR14" s="2416" t="s">
        <v>1044</v>
      </c>
      <c r="BS14" s="2416" t="s">
        <v>1043</v>
      </c>
      <c r="BT14" s="2416" t="s">
        <v>1088</v>
      </c>
      <c r="BU14" s="2416" t="s">
        <v>129</v>
      </c>
      <c r="BV14" s="2436"/>
      <c r="BW14" s="2418" t="s">
        <v>1044</v>
      </c>
      <c r="BX14" s="2420"/>
      <c r="BY14" s="2405" t="s">
        <v>1043</v>
      </c>
      <c r="BZ14" s="2282"/>
      <c r="CA14" s="2418" t="s">
        <v>1088</v>
      </c>
      <c r="CB14" s="2420"/>
      <c r="CC14" s="2421"/>
      <c r="CD14" s="2416" t="s">
        <v>1044</v>
      </c>
      <c r="CE14" s="2416" t="s">
        <v>1043</v>
      </c>
      <c r="CF14" s="2416" t="s">
        <v>1088</v>
      </c>
      <c r="CG14" s="2416" t="s">
        <v>129</v>
      </c>
      <c r="CH14" s="2421"/>
      <c r="CI14" s="2423"/>
      <c r="CJ14" s="2425" t="s">
        <v>1086</v>
      </c>
      <c r="CK14" s="2425" t="s">
        <v>1474</v>
      </c>
      <c r="CL14" s="2425" t="s">
        <v>1475</v>
      </c>
      <c r="CM14" s="2409" t="s">
        <v>1045</v>
      </c>
      <c r="CN14" s="2410"/>
      <c r="CO14" s="2425" t="s">
        <v>43</v>
      </c>
      <c r="CP14" s="1631" t="s">
        <v>1082</v>
      </c>
      <c r="CQ14" s="1632" t="s">
        <v>1089</v>
      </c>
      <c r="DK14" s="1450"/>
    </row>
    <row r="15" spans="1:115" s="312" customFormat="1" ht="90" customHeight="1" x14ac:dyDescent="0.25">
      <c r="A15" s="812"/>
      <c r="B15" s="2481"/>
      <c r="C15" s="2449"/>
      <c r="D15" s="1633" t="s">
        <v>129</v>
      </c>
      <c r="E15" s="1633" t="s">
        <v>1192</v>
      </c>
      <c r="F15" s="1633" t="s">
        <v>1048</v>
      </c>
      <c r="G15" s="1621" t="s">
        <v>1049</v>
      </c>
      <c r="H15" s="2417"/>
      <c r="I15" s="2417"/>
      <c r="J15" s="2417"/>
      <c r="K15" s="2417"/>
      <c r="L15" s="2417"/>
      <c r="M15" s="2417"/>
      <c r="N15" s="2476"/>
      <c r="O15" s="1618" t="s">
        <v>129</v>
      </c>
      <c r="P15" s="1618" t="s">
        <v>1192</v>
      </c>
      <c r="Q15" s="1618" t="s">
        <v>1048</v>
      </c>
      <c r="R15" s="1617" t="s">
        <v>1049</v>
      </c>
      <c r="S15" s="2478"/>
      <c r="T15" s="2421"/>
      <c r="U15" s="2421"/>
      <c r="V15" s="2421"/>
      <c r="W15" s="2421"/>
      <c r="X15" s="2421"/>
      <c r="Y15" s="2436"/>
      <c r="Z15" s="2476"/>
      <c r="AA15" s="1618" t="s">
        <v>129</v>
      </c>
      <c r="AB15" s="1618" t="s">
        <v>1192</v>
      </c>
      <c r="AC15" s="1618" t="s">
        <v>1048</v>
      </c>
      <c r="AD15" s="1617" t="s">
        <v>1049</v>
      </c>
      <c r="AE15" s="2478"/>
      <c r="AF15" s="2421"/>
      <c r="AG15" s="2421"/>
      <c r="AH15" s="2421"/>
      <c r="AI15" s="2421"/>
      <c r="AJ15" s="2421"/>
      <c r="AK15" s="2436"/>
      <c r="AL15" s="2473"/>
      <c r="AM15" s="2473"/>
      <c r="AN15" s="2473"/>
      <c r="AO15" s="2473"/>
      <c r="AP15" s="2417"/>
      <c r="AQ15" s="1633" t="s">
        <v>129</v>
      </c>
      <c r="AR15" s="1633" t="s">
        <v>1192</v>
      </c>
      <c r="AS15" s="1633" t="s">
        <v>1048</v>
      </c>
      <c r="AT15" s="1621" t="s">
        <v>1049</v>
      </c>
      <c r="AU15" s="2426"/>
      <c r="AV15" s="2417"/>
      <c r="AW15" s="2417"/>
      <c r="AX15" s="2417"/>
      <c r="AY15" s="2417"/>
      <c r="AZ15" s="2426"/>
      <c r="BA15" s="2449"/>
      <c r="BB15" s="1633" t="s">
        <v>129</v>
      </c>
      <c r="BC15" s="1633" t="s">
        <v>1192</v>
      </c>
      <c r="BD15" s="1633" t="s">
        <v>1048</v>
      </c>
      <c r="BE15" s="1621" t="s">
        <v>1049</v>
      </c>
      <c r="BF15" s="2426"/>
      <c r="BG15" s="2417"/>
      <c r="BH15" s="2417"/>
      <c r="BI15" s="2417"/>
      <c r="BJ15" s="2417"/>
      <c r="BK15" s="2426"/>
      <c r="BL15" s="2449"/>
      <c r="BM15" s="1633" t="s">
        <v>129</v>
      </c>
      <c r="BN15" s="1633" t="s">
        <v>1192</v>
      </c>
      <c r="BO15" s="1633" t="s">
        <v>1048</v>
      </c>
      <c r="BP15" s="1621" t="s">
        <v>1049</v>
      </c>
      <c r="BQ15" s="2426"/>
      <c r="BR15" s="2417"/>
      <c r="BS15" s="2417"/>
      <c r="BT15" s="2417"/>
      <c r="BU15" s="2417"/>
      <c r="BV15" s="2426"/>
      <c r="BW15" s="1633" t="s">
        <v>1046</v>
      </c>
      <c r="BX15" s="1633" t="s">
        <v>1047</v>
      </c>
      <c r="BY15" s="1633" t="s">
        <v>129</v>
      </c>
      <c r="BZ15" s="1633" t="s">
        <v>1193</v>
      </c>
      <c r="CA15" s="1633" t="s">
        <v>1048</v>
      </c>
      <c r="CB15" s="1633" t="s">
        <v>1049</v>
      </c>
      <c r="CC15" s="2417"/>
      <c r="CD15" s="2417"/>
      <c r="CE15" s="2417"/>
      <c r="CF15" s="2417"/>
      <c r="CG15" s="2417"/>
      <c r="CH15" s="2417"/>
      <c r="CI15" s="2424"/>
      <c r="CJ15" s="2426"/>
      <c r="CK15" s="2426"/>
      <c r="CL15" s="2426"/>
      <c r="CM15" s="1570" t="s">
        <v>129</v>
      </c>
      <c r="CN15" s="1570" t="s">
        <v>1051</v>
      </c>
      <c r="CO15" s="2426"/>
      <c r="CP15" s="1634" t="str">
        <f>"Check: column " &amp; LEFT(ADDRESS(ROW(CM15),COLUMN(CM15),4), 2) &amp; " ≥ column " &amp; LEFT(ADDRESS(ROW(AU15),COLUMN(AU15),4), 2)  &amp; " plus column "  &amp; LEFT(ADDRESS(ROW(CC15),COLUMN(CC15),4), 2)</f>
        <v>Check: column CM ≥ column AU plus column CC</v>
      </c>
      <c r="CQ15" s="1635" t="str">
        <f>"Check column " &amp; LEFT(ADDRESS(ROW(CO15),COLUMN(CO15),4), 2)  &amp; " ≥ column " &amp; LEFT(ADDRESS(ROW(AY15),COLUMN(AY15),4), 2)   &amp; " plus column "  &amp; LEFT(ADDRESS(ROW(CG15),COLUMN(CG15),4), 2) &amp; ", adjusted for provisioning shortfall if any"</f>
        <v>Check column CO ≥ column AY plus column CG, adjusted for provisioning shortfall if any</v>
      </c>
      <c r="DK15" s="1450"/>
    </row>
    <row r="16" spans="1:115" ht="15" customHeight="1" x14ac:dyDescent="0.25">
      <c r="A16" s="812"/>
      <c r="B16" s="1201" t="s">
        <v>1270</v>
      </c>
      <c r="C16" s="1213" t="str">
        <f t="shared" ref="C16:S16" si="0">IF(AND(ISNUMBER(C17),ISNUMBER(C18)),SUM(C17:C18),"")</f>
        <v/>
      </c>
      <c r="D16" s="1213" t="str">
        <f t="shared" si="0"/>
        <v/>
      </c>
      <c r="E16" s="1213" t="str">
        <f t="shared" si="0"/>
        <v/>
      </c>
      <c r="F16" s="1213" t="str">
        <f t="shared" si="0"/>
        <v/>
      </c>
      <c r="G16" s="1213" t="str">
        <f t="shared" si="0"/>
        <v/>
      </c>
      <c r="H16" s="1213" t="str">
        <f>IF(AND(ISNUMBER(H17),ISNUMBER(H18)),SUM(H17:H18),"")</f>
        <v/>
      </c>
      <c r="I16" s="1213" t="str">
        <f t="shared" ref="I16" si="1">IF(AND(ISNUMBER(I17),ISNUMBER(I18)),SUM(I17:I18),"")</f>
        <v/>
      </c>
      <c r="J16" s="1213" t="str">
        <f t="shared" ref="J16" si="2">IF(AND(ISNUMBER(J17),ISNUMBER(J18)),SUM(J17:J18),"")</f>
        <v/>
      </c>
      <c r="K16" s="1213" t="str">
        <f t="shared" ref="K16" si="3">IF(AND(ISNUMBER(K17),ISNUMBER(K18)),SUM(K17:K18),"")</f>
        <v/>
      </c>
      <c r="L16" s="1213" t="str">
        <f t="shared" si="0"/>
        <v/>
      </c>
      <c r="M16" s="1213" t="str">
        <f t="shared" si="0"/>
        <v/>
      </c>
      <c r="N16" s="1213" t="str">
        <f t="shared" si="0"/>
        <v/>
      </c>
      <c r="O16" s="1213" t="str">
        <f t="shared" si="0"/>
        <v/>
      </c>
      <c r="P16" s="1213" t="str">
        <f t="shared" si="0"/>
        <v/>
      </c>
      <c r="Q16" s="1213" t="str">
        <f t="shared" si="0"/>
        <v/>
      </c>
      <c r="R16" s="1213" t="str">
        <f t="shared" si="0"/>
        <v/>
      </c>
      <c r="S16" s="1213" t="str">
        <f t="shared" si="0"/>
        <v/>
      </c>
      <c r="T16" s="1213" t="str">
        <f t="shared" ref="T16:Y16" si="4">IF(AND(ISNUMBER(T17),ISNUMBER(T18)), SUM(T17:T18),"")</f>
        <v/>
      </c>
      <c r="U16" s="1213" t="str">
        <f t="shared" si="4"/>
        <v/>
      </c>
      <c r="V16" s="1213" t="str">
        <f t="shared" si="4"/>
        <v/>
      </c>
      <c r="W16" s="1213" t="str">
        <f t="shared" si="4"/>
        <v/>
      </c>
      <c r="X16" s="1213" t="str">
        <f t="shared" si="4"/>
        <v/>
      </c>
      <c r="Y16" s="1213" t="str">
        <f t="shared" si="4"/>
        <v/>
      </c>
      <c r="Z16" s="1304" t="str">
        <f t="shared" ref="Z16:AJ16" si="5">IF(AND(ISNUMBER(Z17),ISNUMBER(Z18)),SUM(Z17:Z18),"")</f>
        <v/>
      </c>
      <c r="AA16" s="1213" t="str">
        <f t="shared" si="5"/>
        <v/>
      </c>
      <c r="AB16" s="1213" t="str">
        <f t="shared" ref="AB16" si="6">IF(AND(ISNUMBER(AB17),ISNUMBER(AB18)),SUM(AB17:AB18),"")</f>
        <v/>
      </c>
      <c r="AC16" s="1213" t="str">
        <f t="shared" si="5"/>
        <v/>
      </c>
      <c r="AD16" s="1213" t="str">
        <f t="shared" si="5"/>
        <v/>
      </c>
      <c r="AE16" s="1213" t="str">
        <f t="shared" si="5"/>
        <v/>
      </c>
      <c r="AF16" s="1213" t="str">
        <f t="shared" ref="AF16" si="7">IF(AND(ISNUMBER(AF17),ISNUMBER(AF18)),SUM(AF17:AF18),"")</f>
        <v/>
      </c>
      <c r="AG16" s="1213" t="str">
        <f t="shared" ref="AG16" si="8">IF(AND(ISNUMBER(AG17),ISNUMBER(AG18)),SUM(AG17:AG18),"")</f>
        <v/>
      </c>
      <c r="AH16" s="1213" t="str">
        <f t="shared" ref="AH16" si="9">IF(AND(ISNUMBER(AH17),ISNUMBER(AH18)),SUM(AH17:AH18),"")</f>
        <v/>
      </c>
      <c r="AI16" s="1213" t="str">
        <f t="shared" si="5"/>
        <v/>
      </c>
      <c r="AJ16" s="1213" t="str">
        <f t="shared" si="5"/>
        <v/>
      </c>
      <c r="AK16" s="1213" t="str">
        <f t="shared" ref="AK16" si="10">IF(AND(ISNUMBER(AK17),ISNUMBER(AK18)),SUM(AK17:AK18),"")</f>
        <v/>
      </c>
      <c r="AL16" s="734"/>
      <c r="AM16" s="440"/>
      <c r="AN16" s="440"/>
      <c r="AO16" s="440"/>
      <c r="AP16" s="1314" t="str">
        <f t="shared" ref="AP16:AZ16" si="11">IF(AND(ISNUMBER(AP17),ISNUMBER(AP18)),SUM(AP17:AP18),"")</f>
        <v/>
      </c>
      <c r="AQ16" s="1314" t="str">
        <f t="shared" si="11"/>
        <v/>
      </c>
      <c r="AR16" s="1314" t="str">
        <f t="shared" si="11"/>
        <v/>
      </c>
      <c r="AS16" s="1314" t="str">
        <f t="shared" si="11"/>
        <v/>
      </c>
      <c r="AT16" s="1314" t="str">
        <f t="shared" si="11"/>
        <v/>
      </c>
      <c r="AU16" s="1314" t="str">
        <f>IF(AND(ISNUMBER(AU17),ISNUMBER(AU18)),SUM(AU17:AU18),"")</f>
        <v/>
      </c>
      <c r="AV16" s="1314" t="str">
        <f t="shared" ref="AV16" si="12">IF(AND(ISNUMBER(AV17),ISNUMBER(AV18)),SUM(AV17:AV18),"")</f>
        <v/>
      </c>
      <c r="AW16" s="1314" t="str">
        <f t="shared" ref="AW16" si="13">IF(AND(ISNUMBER(AW17),ISNUMBER(AW18)),SUM(AW17:AW18),"")</f>
        <v/>
      </c>
      <c r="AX16" s="1314" t="str">
        <f t="shared" ref="AX16" si="14">IF(AND(ISNUMBER(AX17),ISNUMBER(AX18)),SUM(AX17:AX18),"")</f>
        <v/>
      </c>
      <c r="AY16" s="1314" t="str">
        <f t="shared" si="11"/>
        <v/>
      </c>
      <c r="AZ16" s="1314" t="str">
        <f t="shared" si="11"/>
        <v/>
      </c>
      <c r="BA16" s="1213" t="str">
        <f t="shared" ref="BA16:BK16" si="15">IF(ISNUMBER(BA18), BA18, "")</f>
        <v/>
      </c>
      <c r="BB16" s="1213" t="str">
        <f t="shared" si="15"/>
        <v/>
      </c>
      <c r="BC16" s="1213" t="str">
        <f t="shared" si="15"/>
        <v/>
      </c>
      <c r="BD16" s="1213" t="str">
        <f t="shared" si="15"/>
        <v/>
      </c>
      <c r="BE16" s="1213" t="str">
        <f t="shared" si="15"/>
        <v/>
      </c>
      <c r="BF16" s="1213" t="str">
        <f t="shared" si="15"/>
        <v/>
      </c>
      <c r="BG16" s="1213" t="str">
        <f t="shared" si="15"/>
        <v/>
      </c>
      <c r="BH16" s="1213" t="str">
        <f t="shared" si="15"/>
        <v/>
      </c>
      <c r="BI16" s="1213" t="str">
        <f t="shared" si="15"/>
        <v/>
      </c>
      <c r="BJ16" s="1213" t="str">
        <f t="shared" si="15"/>
        <v/>
      </c>
      <c r="BK16" s="1213" t="str">
        <f t="shared" si="15"/>
        <v/>
      </c>
      <c r="BL16" s="1213" t="str">
        <f t="shared" ref="BL16:BQ16" si="16">IF(AND( ISNUMBER(BL17),ISNUMBER(BL18)), SUM(BL17:BL18),"")</f>
        <v/>
      </c>
      <c r="BM16" s="1213" t="str">
        <f t="shared" ref="BM16" si="17">IF(AND( ISNUMBER(BM17),ISNUMBER(BM18)), SUM(BM17:BM18),"")</f>
        <v/>
      </c>
      <c r="BN16" s="1213" t="str">
        <f t="shared" si="16"/>
        <v/>
      </c>
      <c r="BO16" s="1213" t="str">
        <f t="shared" si="16"/>
        <v/>
      </c>
      <c r="BP16" s="1213" t="str">
        <f t="shared" si="16"/>
        <v/>
      </c>
      <c r="BQ16" s="1475" t="str">
        <f t="shared" si="16"/>
        <v/>
      </c>
      <c r="BR16" s="1213" t="str">
        <f t="shared" ref="BR16" si="18">IF(AND( ISNUMBER(BR17),ISNUMBER(BR18)), SUM(BR17:BR18),"")</f>
        <v/>
      </c>
      <c r="BS16" s="1213" t="str">
        <f t="shared" ref="BS16" si="19">IF(AND( ISNUMBER(BS17),ISNUMBER(BS18)), SUM(BS17:BS18),"")</f>
        <v/>
      </c>
      <c r="BT16" s="1213" t="str">
        <f t="shared" ref="BT16" si="20">IF(AND( ISNUMBER(BT17),ISNUMBER(BT18)), SUM(BT17:BT18),"")</f>
        <v/>
      </c>
      <c r="BU16" s="1213" t="str">
        <f t="shared" ref="BU16:BV16" si="21">IF(AND( ISNUMBER(BU17),ISNUMBER(BU18)), SUM(BU17:BU18),"")</f>
        <v/>
      </c>
      <c r="BV16" s="1213" t="str">
        <f t="shared" si="21"/>
        <v/>
      </c>
      <c r="BW16" s="1213" t="str">
        <f>IF($C$7="No", 0, IF(AND(ISNUMBER(BW18),ISNUMBER(BW17)),BW17+BW18,""))</f>
        <v/>
      </c>
      <c r="BX16" s="1213" t="str">
        <f t="shared" ref="BX16:CB16" si="22">IF($C$7="No", 0, IF(AND(ISNUMBER(BX18),ISNUMBER(BX17)),BX17+BX18,""))</f>
        <v/>
      </c>
      <c r="BY16" s="1213" t="str">
        <f t="shared" si="22"/>
        <v/>
      </c>
      <c r="BZ16" s="1213" t="str">
        <f t="shared" si="22"/>
        <v/>
      </c>
      <c r="CA16" s="1213" t="str">
        <f t="shared" si="22"/>
        <v/>
      </c>
      <c r="CB16" s="1213" t="str">
        <f t="shared" si="22"/>
        <v/>
      </c>
      <c r="CC16" s="1213" t="str">
        <f t="shared" ref="CC16" si="23">IF(AND(ISNUMBER(CC18), ISNUMBER(CC17)), CC17+CC18, "")</f>
        <v/>
      </c>
      <c r="CD16" s="1213" t="str">
        <f t="shared" ref="CD16:CF16" si="24">IF($C$7="No", 0, IF(AND(ISNUMBER(CD18),ISNUMBER(CD17)),CD17+CD18,""))</f>
        <v/>
      </c>
      <c r="CE16" s="1213" t="str">
        <f t="shared" si="24"/>
        <v/>
      </c>
      <c r="CF16" s="1213" t="str">
        <f t="shared" si="24"/>
        <v/>
      </c>
      <c r="CG16" s="285" t="str">
        <f>IF($C$7="No", 0, IF(AND(ISNUMBER(CD16), ISNUMBER(CE16), ISNUMBER(CF16)), SUM(CD16:CF16), ""))</f>
        <v/>
      </c>
      <c r="CH16" s="1295" t="str">
        <f>IF(AND(ISNUMBER(CC16), ISNUMBER(CG16)), IF(CC16&lt;&gt;0, CG16/CC16, ""), "")</f>
        <v/>
      </c>
      <c r="CI16" s="755"/>
      <c r="CJ16" s="1213" t="str">
        <f t="shared" ref="CJ16:CO16" si="25">IF(AND( ISNUMBER(CJ17),ISNUMBER(CJ18)), SUM(CJ17:CJ18),"")</f>
        <v/>
      </c>
      <c r="CK16" s="1213" t="str">
        <f t="shared" si="25"/>
        <v/>
      </c>
      <c r="CL16" s="1213" t="str">
        <f t="shared" si="25"/>
        <v/>
      </c>
      <c r="CM16" s="1213" t="str">
        <f t="shared" si="25"/>
        <v/>
      </c>
      <c r="CN16" s="1213" t="str">
        <f t="shared" si="25"/>
        <v/>
      </c>
      <c r="CO16" s="1213" t="str">
        <f t="shared" si="25"/>
        <v/>
      </c>
      <c r="CP16" s="1083" t="str">
        <f t="shared" ref="CP16:CP21" si="26">IF(AND(ISNUMBER(CM16), ISNUMBER(AU16), ISNUMBER(CC16)), IF(CM16&gt;=AU16+CC16, "Pass", "please check"),"")</f>
        <v/>
      </c>
      <c r="CQ16" s="1128" t="str">
        <f t="shared" ref="CQ16:CQ21" si="27">IF(AND(ISNUMBER(AL16),ISNUMBER(AM16),ISNUMBER(AN16),ISNUMBER(AO16),ISNUMBER(AY16), ISNUMBER(AZ16), ISNUMBER(CO16), ISNUMBER(CG16)), IF(CO16&gt;=(AY16+12.5*MAX(0,AZ16-(AL16+AM16+AN16+AO16))+CG16), "Pass", "please check"), "")</f>
        <v/>
      </c>
      <c r="DK16" s="1156"/>
    </row>
    <row r="17" spans="1:115" ht="15" customHeight="1" x14ac:dyDescent="0.25">
      <c r="A17" s="812"/>
      <c r="B17" s="467" t="s">
        <v>1271</v>
      </c>
      <c r="C17" s="870" t="str">
        <f t="shared" ref="C17:G18" si="28">IF(AND(ISNUMBER(N17),ISNUMBER(Z17)),SUM(N17,Z17),"")</f>
        <v/>
      </c>
      <c r="D17" s="870" t="str">
        <f t="shared" si="28"/>
        <v/>
      </c>
      <c r="E17" s="870" t="str">
        <f t="shared" si="28"/>
        <v/>
      </c>
      <c r="F17" s="870" t="str">
        <f t="shared" si="28"/>
        <v/>
      </c>
      <c r="G17" s="870" t="str">
        <f t="shared" si="28"/>
        <v/>
      </c>
      <c r="H17" s="870" t="str">
        <f>IF(AND(ISNUMBER(C17),ISNUMBER(D17),ISNUMBER(G17)),SUM(C17,D17,G17),"")</f>
        <v/>
      </c>
      <c r="I17" s="870" t="str">
        <f t="shared" ref="I17:M18" si="29">IF(AND(ISNUMBER(T17),ISNUMBER(AF17)),SUM(T17,AF17),"")</f>
        <v/>
      </c>
      <c r="J17" s="870" t="str">
        <f t="shared" si="29"/>
        <v/>
      </c>
      <c r="K17" s="870" t="str">
        <f t="shared" si="29"/>
        <v/>
      </c>
      <c r="L17" s="870" t="str">
        <f t="shared" si="29"/>
        <v/>
      </c>
      <c r="M17" s="870" t="str">
        <f t="shared" si="29"/>
        <v/>
      </c>
      <c r="N17" s="444"/>
      <c r="O17" s="444"/>
      <c r="P17" s="444"/>
      <c r="Q17" s="444"/>
      <c r="R17" s="305"/>
      <c r="S17" s="870" t="str">
        <f>IF(AND(ISNUMBER(N17),ISNUMBER(O17),ISNUMBER(R17)),SUM(N17,O17,R17),"")</f>
        <v/>
      </c>
      <c r="T17" s="1089"/>
      <c r="U17" s="444"/>
      <c r="V17" s="305"/>
      <c r="W17" s="870" t="str">
        <f>IF(AND(ISNUMBER(T17),ISNUMBER(U17),ISNUMBER(V17)),SUM(T17:V17), "")</f>
        <v/>
      </c>
      <c r="X17" s="1089"/>
      <c r="Y17" s="444"/>
      <c r="Z17" s="444"/>
      <c r="AA17" s="444"/>
      <c r="AB17" s="444"/>
      <c r="AC17" s="444"/>
      <c r="AD17" s="305"/>
      <c r="AE17" s="1305" t="str">
        <f>IF(AND(ISNUMBER(Z17),ISNUMBER(AA17),ISNUMBER(AD17)),SUM(Z17,AA17,AD17),"")</f>
        <v/>
      </c>
      <c r="AF17" s="1089"/>
      <c r="AG17" s="444"/>
      <c r="AH17" s="305"/>
      <c r="AI17" s="1305" t="str">
        <f>IF(AND(ISNUMBER(AF17),ISNUMBER(AG17),ISNUMBER(AH17)),SUM(AF17:AH17), "")</f>
        <v/>
      </c>
      <c r="AJ17" s="1089"/>
      <c r="AK17" s="444"/>
      <c r="AL17" s="440"/>
      <c r="AM17" s="440"/>
      <c r="AN17" s="440"/>
      <c r="AO17" s="440"/>
      <c r="AP17" s="870" t="str">
        <f t="shared" ref="AP17:AT17" si="30">IF(ISNUMBER(BL17),BL17,"")</f>
        <v/>
      </c>
      <c r="AQ17" s="870" t="str">
        <f t="shared" si="30"/>
        <v/>
      </c>
      <c r="AR17" s="870" t="str">
        <f t="shared" si="30"/>
        <v/>
      </c>
      <c r="AS17" s="870" t="str">
        <f t="shared" si="30"/>
        <v/>
      </c>
      <c r="AT17" s="870" t="str">
        <f t="shared" si="30"/>
        <v/>
      </c>
      <c r="AU17" s="870" t="str">
        <f>IF(AND(ISNUMBER(AP17),ISNUMBER(AQ17),ISNUMBER(AT17)),SUM(AP17,AQ17,AT17),"")</f>
        <v/>
      </c>
      <c r="AV17" s="870" t="str">
        <f>IF(ISNUMBER(BR17),BR17,"")</f>
        <v/>
      </c>
      <c r="AW17" s="870" t="str">
        <f>IF(ISNUMBER(BS17),BS17,"")</f>
        <v/>
      </c>
      <c r="AX17" s="870" t="str">
        <f>IF(ISNUMBER(BT17),BT17,"")</f>
        <v/>
      </c>
      <c r="AY17" s="870" t="str">
        <f>IF(ISNUMBER(BU17),BU17,"")</f>
        <v/>
      </c>
      <c r="AZ17" s="870" t="str">
        <f>IF(ISNUMBER(BV17),BV17,"")</f>
        <v/>
      </c>
      <c r="BA17" s="1140"/>
      <c r="BB17" s="1140"/>
      <c r="BC17" s="1140"/>
      <c r="BD17" s="1140"/>
      <c r="BE17" s="1140"/>
      <c r="BF17" s="1220"/>
      <c r="BG17" s="1140"/>
      <c r="BH17" s="1140"/>
      <c r="BI17" s="1140"/>
      <c r="BJ17" s="1140"/>
      <c r="BK17" s="1140"/>
      <c r="BL17" s="444"/>
      <c r="BM17" s="444"/>
      <c r="BN17" s="444"/>
      <c r="BO17" s="444"/>
      <c r="BP17" s="305"/>
      <c r="BQ17" s="870" t="str">
        <f>IF(AND(ISNUMBER(BL17), ISNUMBER(BM17), ISNUMBER(BP17)), SUM(BL17,BM17,BP17), "")</f>
        <v/>
      </c>
      <c r="BR17" s="1089"/>
      <c r="BS17" s="444"/>
      <c r="BT17" s="444"/>
      <c r="BU17" s="1314" t="str">
        <f>IF(AND(ISNUMBER(BR17),ISNUMBER(BS17),ISNUMBER(BT17)),SUM(BR17:BT17), "")</f>
        <v/>
      </c>
      <c r="BV17" s="444"/>
      <c r="BW17" s="440"/>
      <c r="BX17" s="440"/>
      <c r="BY17" s="440"/>
      <c r="BZ17" s="440"/>
      <c r="CA17" s="440"/>
      <c r="CB17" s="440"/>
      <c r="CC17" s="870" t="str">
        <f>IF($C$7="No", 0, IF(AND(ISNUMBER(BX17),ISNUMBER(BY17),ISNUMBER(CB17)),SUM(BX17,BY17,CB17),""))</f>
        <v/>
      </c>
      <c r="CD17" s="440"/>
      <c r="CE17" s="440"/>
      <c r="CF17" s="440"/>
      <c r="CG17" s="285" t="str">
        <f>IF($C$7="No", 0, IF(AND(ISNUMBER(CD17), ISNUMBER(CE17), ISNUMBER(CF17)), SUM(CD17:CF17), ""))</f>
        <v/>
      </c>
      <c r="CH17" s="1298" t="str">
        <f>IF(AND(ISNUMBER(CC17), ISNUMBER(CG17)), IF(CC17&lt;&gt;0, CG17/CC17, ""), "")</f>
        <v/>
      </c>
      <c r="CI17" s="755"/>
      <c r="CJ17" s="444"/>
      <c r="CK17" s="444"/>
      <c r="CL17" s="444"/>
      <c r="CM17" s="444"/>
      <c r="CN17" s="444"/>
      <c r="CO17" s="444"/>
      <c r="CP17" s="822" t="str">
        <f t="shared" si="26"/>
        <v/>
      </c>
      <c r="CQ17" s="1044" t="str">
        <f t="shared" si="27"/>
        <v/>
      </c>
      <c r="DK17" s="1156"/>
    </row>
    <row r="18" spans="1:115" ht="15" customHeight="1" x14ac:dyDescent="0.25">
      <c r="A18" s="812"/>
      <c r="B18" s="467" t="s">
        <v>1272</v>
      </c>
      <c r="C18" s="870" t="str">
        <f t="shared" si="28"/>
        <v/>
      </c>
      <c r="D18" s="870" t="str">
        <f t="shared" si="28"/>
        <v/>
      </c>
      <c r="E18" s="870" t="str">
        <f t="shared" si="28"/>
        <v/>
      </c>
      <c r="F18" s="870" t="str">
        <f t="shared" si="28"/>
        <v/>
      </c>
      <c r="G18" s="870" t="str">
        <f t="shared" si="28"/>
        <v/>
      </c>
      <c r="H18" s="870" t="str">
        <f>IF(AND(ISNUMBER(C18),ISNUMBER(D18),ISNUMBER(G18)),SUM(C18,D18,G18),"")</f>
        <v/>
      </c>
      <c r="I18" s="870" t="str">
        <f t="shared" si="29"/>
        <v/>
      </c>
      <c r="J18" s="870" t="str">
        <f t="shared" si="29"/>
        <v/>
      </c>
      <c r="K18" s="870" t="str">
        <f t="shared" si="29"/>
        <v/>
      </c>
      <c r="L18" s="870" t="str">
        <f t="shared" si="29"/>
        <v/>
      </c>
      <c r="M18" s="870" t="str">
        <f t="shared" si="29"/>
        <v/>
      </c>
      <c r="N18" s="442"/>
      <c r="O18" s="442"/>
      <c r="P18" s="442"/>
      <c r="Q18" s="442"/>
      <c r="R18" s="492"/>
      <c r="S18" s="870" t="str">
        <f>IF(AND(ISNUMBER(N18),ISNUMBER(O18),ISNUMBER(R18)),SUM(N18,O18,R18),"")</f>
        <v/>
      </c>
      <c r="T18" s="742"/>
      <c r="U18" s="442"/>
      <c r="V18" s="492"/>
      <c r="W18" s="870" t="str">
        <f>IF(AND(ISNUMBER(T18),ISNUMBER(U18),ISNUMBER(V18)),SUM(T18:V18), "")</f>
        <v/>
      </c>
      <c r="X18" s="742"/>
      <c r="Y18" s="442"/>
      <c r="Z18" s="442" t="s">
        <v>157</v>
      </c>
      <c r="AA18" s="442"/>
      <c r="AB18" s="442"/>
      <c r="AC18" s="442"/>
      <c r="AD18" s="492"/>
      <c r="AE18" s="1305" t="str">
        <f>IF(AND(ISNUMBER(Z18),ISNUMBER(AA18),ISNUMBER(AD18)),SUM(Z18,AA18,AD18),"")</f>
        <v/>
      </c>
      <c r="AF18" s="742"/>
      <c r="AG18" s="442"/>
      <c r="AH18" s="492"/>
      <c r="AI18" s="1305" t="str">
        <f>IF(AND(ISNUMBER(AF18),ISNUMBER(AG18),ISNUMBER(AH18)),SUM(AF18:AH18), "")</f>
        <v/>
      </c>
      <c r="AJ18" s="742"/>
      <c r="AK18" s="442"/>
      <c r="AL18" s="440"/>
      <c r="AM18" s="440"/>
      <c r="AN18" s="440"/>
      <c r="AO18" s="440"/>
      <c r="AP18" s="870" t="str">
        <f>IF(AND(ISNUMBER(BA18),ISNUMBER(BL18)),SUM(BA18,BL18),"")</f>
        <v/>
      </c>
      <c r="AQ18" s="870" t="str">
        <f>IF(AND(ISNUMBER(BB18),ISNUMBER(BM18)),SUM(BB18,BM18),"")</f>
        <v/>
      </c>
      <c r="AR18" s="870" t="str">
        <f>IF(AND(ISNUMBER(BC18),ISNUMBER(BN18)),SUM(BC18,BN18),"")</f>
        <v/>
      </c>
      <c r="AS18" s="870" t="str">
        <f>IF(AND(ISNUMBER(BD18),ISNUMBER(BO18)),SUM(BD18,BO18),"")</f>
        <v/>
      </c>
      <c r="AT18" s="870" t="str">
        <f>IF(AND(ISNUMBER(BE18),ISNUMBER(BP18)),SUM(BE18,BP18),"")</f>
        <v/>
      </c>
      <c r="AU18" s="870" t="str">
        <f>IF(AND(ISNUMBER(AP18),ISNUMBER(AQ18),ISNUMBER(AT18)),SUM(AP18,AQ18,AT18),"")</f>
        <v/>
      </c>
      <c r="AV18" s="870" t="str">
        <f>IF(AND(ISNUMBER(BG18),ISNUMBER(BR18)),SUM(BG18,BR18),"")</f>
        <v/>
      </c>
      <c r="AW18" s="870" t="str">
        <f>IF(AND(ISNUMBER(BH18),ISNUMBER(BS18)),SUM(BH18,BS18),"")</f>
        <v/>
      </c>
      <c r="AX18" s="870" t="str">
        <f>IF(AND(ISNUMBER(BI18),ISNUMBER(BT18)),SUM(BI18,BT18),"")</f>
        <v/>
      </c>
      <c r="AY18" s="870" t="str">
        <f>IF(AND(ISNUMBER(BJ18),ISNUMBER(BU18)),SUM(BJ18,BU18),"")</f>
        <v/>
      </c>
      <c r="AZ18" s="870" t="str">
        <f>IF(AND(ISNUMBER(BK18),ISNUMBER(BV18)),SUM(BK18,BV18),"")</f>
        <v/>
      </c>
      <c r="BA18" s="440"/>
      <c r="BB18" s="440"/>
      <c r="BC18" s="440"/>
      <c r="BD18" s="440"/>
      <c r="BE18" s="284"/>
      <c r="BF18" s="870" t="str">
        <f>IF(AND(ISNUMBER(BA18), ISNUMBER(BB18), ISNUMBER(BE18)), SUM(BA18,BB18,BE18), "")</f>
        <v/>
      </c>
      <c r="BG18" s="734"/>
      <c r="BH18" s="440"/>
      <c r="BI18" s="440"/>
      <c r="BJ18" s="870" t="str">
        <f>IF(AND(ISNUMBER(BG18),ISNUMBER(BH18),ISNUMBER(BI18)),SUM(BG18:BI18), "")</f>
        <v/>
      </c>
      <c r="BK18" s="440"/>
      <c r="BL18" s="442"/>
      <c r="BM18" s="442"/>
      <c r="BN18" s="442"/>
      <c r="BO18" s="442"/>
      <c r="BP18" s="492"/>
      <c r="BQ18" s="870" t="str">
        <f>IF(AND(ISNUMBER(BL18), ISNUMBER(BM18), ISNUMBER(BP18)), SUM(BL18,BM18,BP18), "")</f>
        <v/>
      </c>
      <c r="BR18" s="742"/>
      <c r="BS18" s="442"/>
      <c r="BT18" s="442"/>
      <c r="BU18" s="1312" t="str">
        <f>IF(AND(ISNUMBER(BR18),ISNUMBER(BS18),ISNUMBER(BT18)),SUM(BR18:BT18), "")</f>
        <v/>
      </c>
      <c r="BV18" s="442"/>
      <c r="BW18" s="440"/>
      <c r="BX18" s="440"/>
      <c r="BY18" s="440"/>
      <c r="BZ18" s="440"/>
      <c r="CA18" s="440"/>
      <c r="CB18" s="440"/>
      <c r="CC18" s="870" t="str">
        <f>IF($C$7="No", 0, IF(AND(ISNUMBER(BX18),ISNUMBER(BY18),ISNUMBER(CB18)),SUM(BX18,BY18,CB18),""))</f>
        <v/>
      </c>
      <c r="CD18" s="440"/>
      <c r="CE18" s="440"/>
      <c r="CF18" s="440"/>
      <c r="CG18" s="285" t="str">
        <f>IF($C$7="No", 0, IF(AND(ISNUMBER(CD18), ISNUMBER(CE18), ISNUMBER(CF18)), SUM(CD18:CF18), ""))</f>
        <v/>
      </c>
      <c r="CH18" s="1298" t="str">
        <f>IF(AND(ISNUMBER(CC18), ISNUMBER(CG18)), IF(CC18&lt;&gt;0, CG18/CC18, ""), "")</f>
        <v/>
      </c>
      <c r="CI18" s="755"/>
      <c r="CJ18" s="442"/>
      <c r="CK18" s="442"/>
      <c r="CL18" s="442"/>
      <c r="CM18" s="442"/>
      <c r="CN18" s="442"/>
      <c r="CO18" s="442"/>
      <c r="CP18" s="822" t="str">
        <f t="shared" si="26"/>
        <v/>
      </c>
      <c r="CQ18" s="1044" t="str">
        <f t="shared" si="27"/>
        <v/>
      </c>
      <c r="DK18" s="1156"/>
    </row>
    <row r="19" spans="1:115" ht="15" customHeight="1" x14ac:dyDescent="0.25">
      <c r="A19" s="812"/>
      <c r="B19" s="761" t="s">
        <v>1231</v>
      </c>
      <c r="C19" s="870" t="str">
        <f t="shared" ref="C19:AC19" si="31">IF(AND(ISNUMBER(C20),ISNUMBER(C23),ISNUMBER(C26),ISNUMBER(C29),ISNUMBER(C32)),SUM(C20,C23,C26,C29,C32),"")</f>
        <v/>
      </c>
      <c r="D19" s="870" t="str">
        <f t="shared" si="31"/>
        <v/>
      </c>
      <c r="E19" s="870" t="str">
        <f t="shared" si="31"/>
        <v/>
      </c>
      <c r="F19" s="870" t="str">
        <f t="shared" si="31"/>
        <v/>
      </c>
      <c r="G19" s="870" t="str">
        <f t="shared" si="31"/>
        <v/>
      </c>
      <c r="H19" s="870" t="str">
        <f t="shared" si="31"/>
        <v/>
      </c>
      <c r="I19" s="870" t="str">
        <f t="shared" ref="I19" si="32">IF(AND(ISNUMBER(I20),ISNUMBER(I23),ISNUMBER(I26),ISNUMBER(I29),ISNUMBER(I32)),SUM(I20,I23,I26,I29,I32),"")</f>
        <v/>
      </c>
      <c r="J19" s="870" t="str">
        <f t="shared" ref="J19" si="33">IF(AND(ISNUMBER(J20),ISNUMBER(J23),ISNUMBER(J26),ISNUMBER(J29),ISNUMBER(J32)),SUM(J20,J23,J26,J29,J32),"")</f>
        <v/>
      </c>
      <c r="K19" s="870" t="str">
        <f t="shared" ref="K19" si="34">IF(AND(ISNUMBER(K20),ISNUMBER(K23),ISNUMBER(K26),ISNUMBER(K29),ISNUMBER(K32)),SUM(K20,K23,K26,K29,K32),"")</f>
        <v/>
      </c>
      <c r="L19" s="870" t="str">
        <f t="shared" si="31"/>
        <v/>
      </c>
      <c r="M19" s="870" t="str">
        <f t="shared" si="31"/>
        <v/>
      </c>
      <c r="N19" s="870" t="str">
        <f t="shared" si="31"/>
        <v/>
      </c>
      <c r="O19" s="870" t="str">
        <f t="shared" si="31"/>
        <v/>
      </c>
      <c r="P19" s="870" t="str">
        <f t="shared" si="31"/>
        <v/>
      </c>
      <c r="Q19" s="870" t="str">
        <f t="shared" si="31"/>
        <v/>
      </c>
      <c r="R19" s="870" t="str">
        <f t="shared" si="31"/>
        <v/>
      </c>
      <c r="S19" s="870" t="str">
        <f t="shared" si="31"/>
        <v/>
      </c>
      <c r="T19" s="870" t="str">
        <f t="shared" ref="T19" si="35">IF(AND(ISNUMBER(T20),ISNUMBER(T23),ISNUMBER(T26),ISNUMBER(T29),ISNUMBER(T32)),SUM(T20,T23,T26,T29,T32),"")</f>
        <v/>
      </c>
      <c r="U19" s="870" t="str">
        <f t="shared" ref="U19" si="36">IF(AND(ISNUMBER(U20),ISNUMBER(U23),ISNUMBER(U26),ISNUMBER(U29),ISNUMBER(U32)),SUM(U20,U23,U26,U29,U32),"")</f>
        <v/>
      </c>
      <c r="V19" s="870" t="str">
        <f t="shared" ref="V19" si="37">IF(AND(ISNUMBER(V20),ISNUMBER(V23),ISNUMBER(V26),ISNUMBER(V29),ISNUMBER(V32)),SUM(V20,V23,V26,V29,V32),"")</f>
        <v/>
      </c>
      <c r="W19" s="870" t="str">
        <f t="shared" si="31"/>
        <v/>
      </c>
      <c r="X19" s="870" t="str">
        <f t="shared" si="31"/>
        <v/>
      </c>
      <c r="Y19" s="870" t="str">
        <f t="shared" si="31"/>
        <v/>
      </c>
      <c r="Z19" s="1305" t="str">
        <f t="shared" si="31"/>
        <v/>
      </c>
      <c r="AA19" s="870" t="str">
        <f t="shared" si="31"/>
        <v/>
      </c>
      <c r="AB19" s="870" t="str">
        <f t="shared" si="31"/>
        <v/>
      </c>
      <c r="AC19" s="870" t="str">
        <f t="shared" si="31"/>
        <v/>
      </c>
      <c r="AD19" s="870" t="str">
        <f t="shared" ref="AD19:AK19" si="38">IF(AND(ISNUMBER(AD20),ISNUMBER(AD23),ISNUMBER(AD26),ISNUMBER(AD29),ISNUMBER(AD32)),SUM(AD20,AD23,AD26,AD29,AD32),"")</f>
        <v/>
      </c>
      <c r="AE19" s="1305" t="str">
        <f t="shared" si="38"/>
        <v/>
      </c>
      <c r="AF19" s="870" t="str">
        <f t="shared" si="38"/>
        <v/>
      </c>
      <c r="AG19" s="870" t="str">
        <f t="shared" si="38"/>
        <v/>
      </c>
      <c r="AH19" s="870" t="str">
        <f t="shared" si="38"/>
        <v/>
      </c>
      <c r="AI19" s="1305" t="str">
        <f t="shared" si="38"/>
        <v/>
      </c>
      <c r="AJ19" s="870" t="str">
        <f t="shared" si="38"/>
        <v/>
      </c>
      <c r="AK19" s="870" t="str">
        <f t="shared" si="38"/>
        <v/>
      </c>
      <c r="AL19" s="734"/>
      <c r="AM19" s="440"/>
      <c r="AN19" s="440"/>
      <c r="AO19" s="440"/>
      <c r="AP19" s="870" t="str">
        <f t="shared" ref="AP19:AQ19" si="39">IF(AND(ISNUMBER(AP20),ISNUMBER(AP23),ISNUMBER(AP26),ISNUMBER(AP29),ISNUMBER(AP32)),SUM(AP20,AP23,AP26,AP29,AP32),"")</f>
        <v/>
      </c>
      <c r="AQ19" s="870" t="str">
        <f t="shared" si="39"/>
        <v/>
      </c>
      <c r="AR19" s="870" t="str">
        <f>IF(AND(ISNUMBER(AR20),ISNUMBER(AR23),ISNUMBER(AR26),ISNUMBER(AR29),ISNUMBER(AR32)),SUM(AR20,AR23,AR26,AR29,AR32),"")</f>
        <v/>
      </c>
      <c r="AS19" s="870" t="str">
        <f>IF(AND(ISNUMBER(AS20),ISNUMBER(AS23),ISNUMBER(AS26),ISNUMBER(AS29),ISNUMBER(AS32)),SUM(AS20,AS23,AS26,AS29,AS32),"")</f>
        <v/>
      </c>
      <c r="AT19" s="870" t="str">
        <f>IF(AND(ISNUMBER(AT20),ISNUMBER(AT23),ISNUMBER(AT26),ISNUMBER(AT29),ISNUMBER(AT32)),SUM(AT20,AT23,AT26,AT29,AT32),"")</f>
        <v/>
      </c>
      <c r="AU19" s="870" t="str">
        <f>IF(AND(ISNUMBER(AU20),ISNUMBER(AU23),ISNUMBER(AU26),ISNUMBER(AU29),ISNUMBER(AU32)),SUM(AU20,AU23,AU26,AU29,AU32),"")</f>
        <v/>
      </c>
      <c r="AV19" s="870" t="str">
        <f t="shared" ref="AV19" si="40">IF(AND(ISNUMBER(AV20),ISNUMBER(AV23),ISNUMBER(AV26),ISNUMBER(AV29),ISNUMBER(AV32)),SUM(AV20,AV23,AV26,AV29,AV32),"")</f>
        <v/>
      </c>
      <c r="AW19" s="870" t="str">
        <f t="shared" ref="AW19" si="41">IF(AND(ISNUMBER(AW20),ISNUMBER(AW23),ISNUMBER(AW26),ISNUMBER(AW29),ISNUMBER(AW32)),SUM(AW20,AW23,AW26,AW29,AW32),"")</f>
        <v/>
      </c>
      <c r="AX19" s="870" t="str">
        <f t="shared" ref="AX19" si="42">IF(AND(ISNUMBER(AX20),ISNUMBER(AX23),ISNUMBER(AX26),ISNUMBER(AX29),ISNUMBER(AX32)),SUM(AX20,AX23,AX26,AX29,AX32),"")</f>
        <v/>
      </c>
      <c r="AY19" s="870" t="str">
        <f t="shared" ref="AY19:BV19" si="43">IF(AND(ISNUMBER(AY20),ISNUMBER(AY23),ISNUMBER(AY26),ISNUMBER(AY29),ISNUMBER(AY32)),SUM(AY20,AY23,AY26,AY29,AY32),"")</f>
        <v/>
      </c>
      <c r="AZ19" s="870" t="str">
        <f t="shared" si="43"/>
        <v/>
      </c>
      <c r="BA19" s="870" t="str">
        <f t="shared" si="43"/>
        <v/>
      </c>
      <c r="BB19" s="870" t="str">
        <f t="shared" si="43"/>
        <v/>
      </c>
      <c r="BC19" s="870" t="str">
        <f t="shared" si="43"/>
        <v/>
      </c>
      <c r="BD19" s="870" t="str">
        <f t="shared" si="43"/>
        <v/>
      </c>
      <c r="BE19" s="285" t="str">
        <f t="shared" si="43"/>
        <v/>
      </c>
      <c r="BF19" s="870" t="str">
        <f t="shared" si="43"/>
        <v/>
      </c>
      <c r="BG19" s="1305" t="str">
        <f t="shared" ref="BG19" si="44">IF(AND(ISNUMBER(BG20),ISNUMBER(BG23),ISNUMBER(BG26),ISNUMBER(BG29),ISNUMBER(BG32)),SUM(BG20,BG23,BG26,BG29,BG32),"")</f>
        <v/>
      </c>
      <c r="BH19" s="870" t="str">
        <f t="shared" ref="BH19" si="45">IF(AND(ISNUMBER(BH20),ISNUMBER(BH23),ISNUMBER(BH26),ISNUMBER(BH29),ISNUMBER(BH32)),SUM(BH20,BH23,BH26,BH29,BH32),"")</f>
        <v/>
      </c>
      <c r="BI19" s="870" t="str">
        <f t="shared" ref="BI19" si="46">IF(AND(ISNUMBER(BI20),ISNUMBER(BI23),ISNUMBER(BI26),ISNUMBER(BI29),ISNUMBER(BI32)),SUM(BI20,BI23,BI26,BI29,BI32),"")</f>
        <v/>
      </c>
      <c r="BJ19" s="870" t="str">
        <f t="shared" si="43"/>
        <v/>
      </c>
      <c r="BK19" s="870" t="str">
        <f t="shared" si="43"/>
        <v/>
      </c>
      <c r="BL19" s="870" t="str">
        <f t="shared" si="43"/>
        <v/>
      </c>
      <c r="BM19" s="870" t="str">
        <f t="shared" si="43"/>
        <v/>
      </c>
      <c r="BN19" s="870" t="str">
        <f t="shared" si="43"/>
        <v/>
      </c>
      <c r="BO19" s="870" t="str">
        <f t="shared" si="43"/>
        <v/>
      </c>
      <c r="BP19" s="870" t="str">
        <f t="shared" si="43"/>
        <v/>
      </c>
      <c r="BQ19" s="1474" t="str">
        <f t="shared" si="43"/>
        <v/>
      </c>
      <c r="BR19" s="870" t="str">
        <f t="shared" ref="BR19" si="47">IF(AND(ISNUMBER(BR20),ISNUMBER(BR23),ISNUMBER(BR26),ISNUMBER(BR29),ISNUMBER(BR32)),SUM(BR20,BR23,BR26,BR29,BR32),"")</f>
        <v/>
      </c>
      <c r="BS19" s="870" t="str">
        <f t="shared" ref="BS19:BT19" si="48">IF(AND(ISNUMBER(BS20),ISNUMBER(BS23),ISNUMBER(BS26),ISNUMBER(BS29),ISNUMBER(BS32)),SUM(BS20,BS23,BS26,BS29,BS32),"")</f>
        <v/>
      </c>
      <c r="BT19" s="870" t="str">
        <f t="shared" si="48"/>
        <v/>
      </c>
      <c r="BU19" s="870" t="str">
        <f t="shared" si="43"/>
        <v/>
      </c>
      <c r="BV19" s="870" t="str">
        <f t="shared" si="43"/>
        <v/>
      </c>
      <c r="BW19" s="870" t="str">
        <f>IF($C$7="No", 0, IF(AND(ISNUMBER(BW20), ISNUMBER(BW23), ISNUMBER(BW26), ISNUMBER(BW29), ISNUMBER(BW32)), SUM(BW20,BW23,BW26,BW29,BW32), ""))</f>
        <v/>
      </c>
      <c r="BX19" s="870" t="str">
        <f t="shared" ref="BX19:CB19" si="49">IF($C$7="No", 0, IF(AND(ISNUMBER(BX20), ISNUMBER(BX23), ISNUMBER(BX26), ISNUMBER(BX29), ISNUMBER(BX32)), SUM(BX20,BX23,BX26,BX29,BX32), ""))</f>
        <v/>
      </c>
      <c r="BY19" s="870" t="str">
        <f t="shared" si="49"/>
        <v/>
      </c>
      <c r="BZ19" s="870" t="str">
        <f t="shared" si="49"/>
        <v/>
      </c>
      <c r="CA19" s="870" t="str">
        <f t="shared" si="49"/>
        <v/>
      </c>
      <c r="CB19" s="870" t="str">
        <f t="shared" si="49"/>
        <v/>
      </c>
      <c r="CC19" s="870" t="str">
        <f>IF(AND(ISNUMBER(CC20), ISNUMBER(CC23), ISNUMBER(CC26), ISNUMBER(CC29), ISNUMBER(CC32)), SUM(CC20,CC23,CC26,CC29,CC32), "")</f>
        <v/>
      </c>
      <c r="CD19" s="870" t="str">
        <f t="shared" ref="CD19:CF19" si="50">IF($C$7="No", 0, IF(AND(ISNUMBER(CD20), ISNUMBER(CD23), ISNUMBER(CD26), ISNUMBER(CD29), ISNUMBER(CD32)), SUM(CD20,CD23,CD26,CD29,CD32), ""))</f>
        <v/>
      </c>
      <c r="CE19" s="870" t="str">
        <f t="shared" si="50"/>
        <v/>
      </c>
      <c r="CF19" s="870" t="str">
        <f t="shared" si="50"/>
        <v/>
      </c>
      <c r="CG19" s="285" t="str">
        <f t="shared" ref="CG19" si="51">IF(AND(ISNUMBER(CG20), ISNUMBER(CG23), ISNUMBER(CG26), ISNUMBER(CG29), ISNUMBER(CG32)), SUM(CG20,CG23,CG26,CG29,CG32), "")</f>
        <v/>
      </c>
      <c r="CH19" s="1298" t="str">
        <f>IF(AND(ISNUMBER(CC19), ISNUMBER(CG19)), IF(CC19&lt;&gt;0, CG19/CC19, ""), "")</f>
        <v/>
      </c>
      <c r="CI19" s="755"/>
      <c r="CJ19" s="870" t="str">
        <f t="shared" ref="CJ19:CO19" si="52">IF(AND(ISNUMBER(CJ20),ISNUMBER(CJ23),ISNUMBER(CJ26),ISNUMBER(CJ29),ISNUMBER(CJ32)),SUM(CJ20,CJ23,CJ26,CJ29,CJ32),"")</f>
        <v/>
      </c>
      <c r="CK19" s="870" t="str">
        <f t="shared" si="52"/>
        <v/>
      </c>
      <c r="CL19" s="870" t="str">
        <f t="shared" si="52"/>
        <v/>
      </c>
      <c r="CM19" s="870" t="str">
        <f t="shared" si="52"/>
        <v/>
      </c>
      <c r="CN19" s="870" t="str">
        <f t="shared" si="52"/>
        <v/>
      </c>
      <c r="CO19" s="870" t="str">
        <f t="shared" si="52"/>
        <v/>
      </c>
      <c r="CP19" s="822" t="str">
        <f t="shared" si="26"/>
        <v/>
      </c>
      <c r="CQ19" s="1044" t="str">
        <f t="shared" si="27"/>
        <v/>
      </c>
      <c r="DK19" s="1156"/>
    </row>
    <row r="20" spans="1:115" ht="15" customHeight="1" x14ac:dyDescent="0.25">
      <c r="A20" s="812"/>
      <c r="B20" s="467" t="s">
        <v>1274</v>
      </c>
      <c r="C20" s="870" t="str">
        <f>IF(AND(ISNUMBER(N20),ISNUMBER(Z20)),SUM(N20,Z20),"")</f>
        <v/>
      </c>
      <c r="D20" s="870" t="str">
        <f>IF(AND(ISNUMBER(O20),ISNUMBER(AA20)),SUM(O20,AA20),"")</f>
        <v/>
      </c>
      <c r="E20" s="870" t="str">
        <f>IF(AND(ISNUMBER(P20),ISNUMBER(AB20)),SUM(P20,AB20),"")</f>
        <v/>
      </c>
      <c r="F20" s="870" t="str">
        <f>IF(AND(ISNUMBER(Q20),ISNUMBER(AC20)),SUM(Q20,AC20),"")</f>
        <v/>
      </c>
      <c r="G20" s="870" t="str">
        <f>IF(AND(ISNUMBER(R20),ISNUMBER(AD20)),SUM(R20,AD20),"")</f>
        <v/>
      </c>
      <c r="H20" s="870" t="str">
        <f>IF(AND(ISNUMBER(C20),ISNUMBER(D20),ISNUMBER(G20)),SUM(C20,D20,G20),"")</f>
        <v/>
      </c>
      <c r="I20" s="870" t="str">
        <f>IF(AND(ISNUMBER(T20),ISNUMBER(AF20)),SUM(T20,AF20),"")</f>
        <v/>
      </c>
      <c r="J20" s="870" t="str">
        <f>IF(AND(ISNUMBER(U20),ISNUMBER(AG20)),SUM(U20,AG20),"")</f>
        <v/>
      </c>
      <c r="K20" s="870" t="str">
        <f>IF(AND(ISNUMBER(V20),ISNUMBER(AH20)),SUM(V20,AH20),"")</f>
        <v/>
      </c>
      <c r="L20" s="870" t="str">
        <f>IF(AND(ISNUMBER(W20),ISNUMBER(AI20)),SUM(W20,AI20),"")</f>
        <v/>
      </c>
      <c r="M20" s="870" t="str">
        <f>IF(AND(ISNUMBER(X20),ISNUMBER(AJ20)),SUM(X20,AJ20),"")</f>
        <v/>
      </c>
      <c r="N20" s="444"/>
      <c r="O20" s="444"/>
      <c r="P20" s="444"/>
      <c r="Q20" s="444"/>
      <c r="R20" s="305"/>
      <c r="S20" s="870" t="str">
        <f t="shared" ref="S20:S39" si="53">IF(AND(ISNUMBER(N20),ISNUMBER(O20),ISNUMBER(R20)),SUM(N20,O20,R20),"")</f>
        <v/>
      </c>
      <c r="T20" s="1089"/>
      <c r="U20" s="444"/>
      <c r="V20" s="305"/>
      <c r="W20" s="870" t="str">
        <f>IF(AND(ISNUMBER(T20),ISNUMBER(U20),ISNUMBER(V20)),SUM(T20:V20), "")</f>
        <v/>
      </c>
      <c r="X20" s="1089"/>
      <c r="Y20" s="444"/>
      <c r="Z20" s="444"/>
      <c r="AA20" s="444"/>
      <c r="AB20" s="444"/>
      <c r="AC20" s="444"/>
      <c r="AD20" s="305"/>
      <c r="AE20" s="1305" t="str">
        <f t="shared" ref="AE20:AE38" si="54">IF(AND(ISNUMBER(Z20),ISNUMBER(AA20),ISNUMBER(AD20)),SUM(Z20,AA20,AD20),"")</f>
        <v/>
      </c>
      <c r="AF20" s="1089"/>
      <c r="AG20" s="444"/>
      <c r="AH20" s="305"/>
      <c r="AI20" s="1305" t="str">
        <f>IF(AND(ISNUMBER(AF20),ISNUMBER(AG20),ISNUMBER(AH20)),SUM(AF20:AH20), "")</f>
        <v/>
      </c>
      <c r="AJ20" s="1089"/>
      <c r="AK20" s="444"/>
      <c r="AL20" s="440"/>
      <c r="AM20" s="440"/>
      <c r="AN20" s="440"/>
      <c r="AO20" s="440"/>
      <c r="AP20" s="870" t="str">
        <f>IF(AND(ISNUMBER(BA20),ISNUMBER(BL20)),SUM(BA20,BL20),"")</f>
        <v/>
      </c>
      <c r="AQ20" s="870" t="str">
        <f>IF(AND(ISNUMBER(BB20),ISNUMBER(BM20)),SUM(BB20,BM20),"")</f>
        <v/>
      </c>
      <c r="AR20" s="870" t="str">
        <f>IF(AND(ISNUMBER(BC20),ISNUMBER(BN20)),SUM(BC20,BN20),"")</f>
        <v/>
      </c>
      <c r="AS20" s="870" t="str">
        <f>IF(AND(ISNUMBER(BD20),ISNUMBER(BO20)),SUM(BD20,BO20),"")</f>
        <v/>
      </c>
      <c r="AT20" s="870" t="str">
        <f>IF(AND(ISNUMBER(BE20),ISNUMBER(BP20)),SUM(BE20,BP20),"")</f>
        <v/>
      </c>
      <c r="AU20" s="870" t="str">
        <f>IF(AND(ISNUMBER(AP20),ISNUMBER(AQ20),ISNUMBER(AT20)),SUM(AP20,AQ20,AT20),"")</f>
        <v/>
      </c>
      <c r="AV20" s="870" t="str">
        <f>IF(AND(ISNUMBER(BG20),ISNUMBER(BR20)),SUM(BG20,BR20),"")</f>
        <v/>
      </c>
      <c r="AW20" s="870" t="str">
        <f>IF(AND(ISNUMBER(BH20),ISNUMBER(BS20)),SUM(BH20,BS20),"")</f>
        <v/>
      </c>
      <c r="AX20" s="870" t="str">
        <f>IF(AND(ISNUMBER(BI20),ISNUMBER(BT20)),SUM(BI20,BT20),"")</f>
        <v/>
      </c>
      <c r="AY20" s="870" t="str">
        <f>IF(AND(ISNUMBER(BJ20),ISNUMBER(BU20)),SUM(BJ20,BU20),"")</f>
        <v/>
      </c>
      <c r="AZ20" s="870" t="str">
        <f>IF(AND(ISNUMBER(BK20),ISNUMBER(BV20)),SUM(BK20,BV20),"")</f>
        <v/>
      </c>
      <c r="BA20" s="440"/>
      <c r="BB20" s="440"/>
      <c r="BC20" s="440"/>
      <c r="BD20" s="440"/>
      <c r="BE20" s="284"/>
      <c r="BF20" s="870" t="str">
        <f>IF(AND(ISNUMBER(BA20), ISNUMBER(BB20), ISNUMBER(BE20)), SUM(BA20,BB20,BE20), "")</f>
        <v/>
      </c>
      <c r="BG20" s="734"/>
      <c r="BH20" s="440"/>
      <c r="BI20" s="440"/>
      <c r="BJ20" s="870" t="str">
        <f>IF(AND(ISNUMBER(BG20),ISNUMBER(BH20),ISNUMBER(BI20)),SUM(BG20:BI20), "")</f>
        <v/>
      </c>
      <c r="BK20" s="440"/>
      <c r="BL20" s="444"/>
      <c r="BM20" s="444"/>
      <c r="BN20" s="444"/>
      <c r="BO20" s="444"/>
      <c r="BP20" s="305"/>
      <c r="BQ20" s="870" t="str">
        <f>IF(AND(ISNUMBER(BL20), ISNUMBER(BM20), ISNUMBER(BP20)), SUM(BL20,BM20,BP20), "")</f>
        <v/>
      </c>
      <c r="BR20" s="1089"/>
      <c r="BS20" s="444"/>
      <c r="BT20" s="444"/>
      <c r="BU20" s="1314" t="str">
        <f>IF(AND(ISNUMBER(BR20),ISNUMBER(BS20),ISNUMBER(BT20)),SUM(BR20:BT20), "")</f>
        <v/>
      </c>
      <c r="BV20" s="444"/>
      <c r="BW20" s="440"/>
      <c r="BX20" s="440"/>
      <c r="BY20" s="440"/>
      <c r="BZ20" s="440"/>
      <c r="CA20" s="440"/>
      <c r="CB20" s="440"/>
      <c r="CC20" s="870" t="str">
        <f>IF($C$7="No", 0, IF(AND(ISNUMBER(BX20),ISNUMBER(BY20),ISNUMBER(CB20)),SUM(BX20,BY20,CB20),""))</f>
        <v/>
      </c>
      <c r="CD20" s="440"/>
      <c r="CE20" s="440"/>
      <c r="CF20" s="440"/>
      <c r="CG20" s="285" t="str">
        <f>IF($C$7="No", 0, IF(AND(ISNUMBER(CD20), ISNUMBER(CE20), ISNUMBER(CF20)), SUM(CD20:CF20), ""))</f>
        <v/>
      </c>
      <c r="CH20" s="1298" t="str">
        <f>IF(AND(ISNUMBER(CC20), ISNUMBER(CG20)), IF(CC20&lt;&gt;0, CG20/CC20, ""), "")</f>
        <v/>
      </c>
      <c r="CI20" s="755"/>
      <c r="CJ20" s="444"/>
      <c r="CK20" s="444"/>
      <c r="CL20" s="444"/>
      <c r="CM20" s="444"/>
      <c r="CN20" s="444"/>
      <c r="CO20" s="444"/>
      <c r="CP20" s="822" t="str">
        <f t="shared" si="26"/>
        <v/>
      </c>
      <c r="CQ20" s="1044" t="str">
        <f t="shared" si="27"/>
        <v/>
      </c>
      <c r="DK20" s="1156"/>
    </row>
    <row r="21" spans="1:115" ht="15" customHeight="1" x14ac:dyDescent="0.25">
      <c r="A21" s="812"/>
      <c r="B21" s="911" t="s">
        <v>1275</v>
      </c>
      <c r="C21" s="870" t="str">
        <f t="shared" ref="C21:G21" si="55">IF(ISNUMBER(Z21), Z21, "")</f>
        <v/>
      </c>
      <c r="D21" s="870" t="str">
        <f t="shared" si="55"/>
        <v/>
      </c>
      <c r="E21" s="870" t="str">
        <f t="shared" si="55"/>
        <v/>
      </c>
      <c r="F21" s="870" t="str">
        <f t="shared" si="55"/>
        <v/>
      </c>
      <c r="G21" s="870" t="str">
        <f t="shared" si="55"/>
        <v/>
      </c>
      <c r="H21" s="870" t="str">
        <f>IF(AND(ISNUMBER(C21),ISNUMBER(D21),ISNUMBER(G21)),SUM(C21,D21,G21),"")</f>
        <v/>
      </c>
      <c r="I21" s="870" t="str">
        <f>IF(ISNUMBER(AF21), AF21, "")</f>
        <v/>
      </c>
      <c r="J21" s="870" t="str">
        <f>IF(ISNUMBER(AG21), AG21, "")</f>
        <v/>
      </c>
      <c r="K21" s="870" t="str">
        <f>IF(ISNUMBER(AH21), AH21, "")</f>
        <v/>
      </c>
      <c r="L21" s="870" t="str">
        <f>IF(ISNUMBER(AI21), AI21, "")</f>
        <v/>
      </c>
      <c r="M21" s="870" t="str">
        <f>IF(ISNUMBER(AJ21), AJ21, "")</f>
        <v/>
      </c>
      <c r="N21" s="733"/>
      <c r="O21" s="733"/>
      <c r="P21" s="733"/>
      <c r="Q21" s="733"/>
      <c r="R21" s="733"/>
      <c r="S21" s="1140"/>
      <c r="T21" s="733"/>
      <c r="U21" s="733"/>
      <c r="V21" s="733"/>
      <c r="W21" s="1140"/>
      <c r="X21" s="733"/>
      <c r="Y21" s="733"/>
      <c r="Z21" s="1157"/>
      <c r="AA21" s="1157"/>
      <c r="AB21" s="1157"/>
      <c r="AC21" s="1157"/>
      <c r="AD21" s="1163"/>
      <c r="AE21" s="1305" t="str">
        <f t="shared" si="54"/>
        <v/>
      </c>
      <c r="AF21" s="1162"/>
      <c r="AG21" s="1157"/>
      <c r="AH21" s="1163"/>
      <c r="AI21" s="1305" t="str">
        <f>IF(AND(ISNUMBER(AF21),ISNUMBER(AG21),ISNUMBER(AH21)),SUM(AF21:AH21), "")</f>
        <v/>
      </c>
      <c r="AJ21" s="1162"/>
      <c r="AK21" s="1157"/>
      <c r="AL21" s="733"/>
      <c r="AM21" s="733"/>
      <c r="AN21" s="733"/>
      <c r="AO21" s="733"/>
      <c r="AP21" s="870" t="str">
        <f t="shared" ref="AP21:AT21" si="56">IF(ISNUMBER(BL21),BL21,"")</f>
        <v/>
      </c>
      <c r="AQ21" s="870" t="str">
        <f t="shared" si="56"/>
        <v/>
      </c>
      <c r="AR21" s="870" t="str">
        <f t="shared" si="56"/>
        <v/>
      </c>
      <c r="AS21" s="870" t="str">
        <f t="shared" si="56"/>
        <v/>
      </c>
      <c r="AT21" s="870" t="str">
        <f t="shared" si="56"/>
        <v/>
      </c>
      <c r="AU21" s="870" t="str">
        <f>IF(AND(ISNUMBER(AP21),ISNUMBER(AQ21),ISNUMBER(AT21)),SUM(AP21,AQ21,AT21),"")</f>
        <v/>
      </c>
      <c r="AV21" s="870" t="str">
        <f>IF(ISNUMBER(BR21),BR21,"")</f>
        <v/>
      </c>
      <c r="AW21" s="870" t="str">
        <f t="shared" ref="AW21:AZ21" si="57">IF(ISNUMBER(BS21),BS21,"")</f>
        <v/>
      </c>
      <c r="AX21" s="870" t="str">
        <f t="shared" si="57"/>
        <v/>
      </c>
      <c r="AY21" s="870" t="str">
        <f t="shared" si="57"/>
        <v/>
      </c>
      <c r="AZ21" s="870" t="str">
        <f t="shared" si="57"/>
        <v/>
      </c>
      <c r="BA21" s="733"/>
      <c r="BB21" s="733"/>
      <c r="BC21" s="733"/>
      <c r="BD21" s="733"/>
      <c r="BE21" s="733"/>
      <c r="BF21" s="1140"/>
      <c r="BG21" s="733"/>
      <c r="BH21" s="733"/>
      <c r="BI21" s="733"/>
      <c r="BJ21" s="733"/>
      <c r="BK21" s="733"/>
      <c r="BL21" s="1157"/>
      <c r="BM21" s="1157"/>
      <c r="BN21" s="1157"/>
      <c r="BO21" s="1157"/>
      <c r="BP21" s="1163"/>
      <c r="BQ21" s="870" t="str">
        <f>IF(AND(ISNUMBER(BL21), ISNUMBER(BM21), ISNUMBER(BP21)), SUM(BL21,BM21,BP21), "")</f>
        <v/>
      </c>
      <c r="BR21" s="1162"/>
      <c r="BS21" s="1157"/>
      <c r="BT21" s="1157"/>
      <c r="BU21" s="870" t="str">
        <f>IF(AND(ISNUMBER(BR21),ISNUMBER(BS21),ISNUMBER(BT21)),SUM(BR21:BT21), "")</f>
        <v/>
      </c>
      <c r="BV21" s="1157"/>
      <c r="BW21" s="733"/>
      <c r="BX21" s="733"/>
      <c r="BY21" s="733"/>
      <c r="BZ21" s="733"/>
      <c r="CA21" s="733"/>
      <c r="CB21" s="733"/>
      <c r="CC21" s="733"/>
      <c r="CD21" s="733"/>
      <c r="CE21" s="733"/>
      <c r="CF21" s="733"/>
      <c r="CG21" s="752"/>
      <c r="CH21" s="733"/>
      <c r="CI21" s="755"/>
      <c r="CJ21" s="1157"/>
      <c r="CK21" s="1157"/>
      <c r="CL21" s="1157"/>
      <c r="CM21" s="1157"/>
      <c r="CN21" s="1157"/>
      <c r="CO21" s="1157"/>
      <c r="CP21" s="822" t="str">
        <f t="shared" si="26"/>
        <v/>
      </c>
      <c r="CQ21" s="1044" t="str">
        <f t="shared" si="27"/>
        <v/>
      </c>
      <c r="DK21" s="1156"/>
    </row>
    <row r="22" spans="1:115" ht="15" customHeight="1" x14ac:dyDescent="0.25">
      <c r="A22" s="812"/>
      <c r="B22" s="762" t="str">
        <f>"Check: row " &amp; ROW(B21) &amp; " ≤ row " &amp; ROW(B20)</f>
        <v>Check: row 21 ≤ row 20</v>
      </c>
      <c r="C22" s="1220"/>
      <c r="D22" s="1220"/>
      <c r="E22" s="1220"/>
      <c r="F22" s="1220"/>
      <c r="G22" s="1220"/>
      <c r="H22" s="1220"/>
      <c r="I22" s="1220"/>
      <c r="J22" s="1220"/>
      <c r="K22" s="1220"/>
      <c r="L22" s="1220"/>
      <c r="M22" s="1220"/>
      <c r="N22" s="733"/>
      <c r="O22" s="733"/>
      <c r="P22" s="733"/>
      <c r="Q22" s="733"/>
      <c r="R22" s="733"/>
      <c r="S22" s="744"/>
      <c r="T22" s="733"/>
      <c r="U22" s="733"/>
      <c r="V22" s="733"/>
      <c r="W22" s="744"/>
      <c r="X22" s="733"/>
      <c r="Y22" s="733"/>
      <c r="Z22" s="822" t="str">
        <f t="shared" ref="Z22" si="58">IF(AND(ISNUMBER(Z21),ISNUMBER(Z20)), IF(Z21&lt;=Z20, "Pass", "Fail"), "")</f>
        <v/>
      </c>
      <c r="AA22" s="822" t="str">
        <f t="shared" ref="AA22" si="59">IF(AND(ISNUMBER(AA21),ISNUMBER(AA20)), IF(AA21&lt;=AA20, "Pass", "Fail"), "")</f>
        <v/>
      </c>
      <c r="AB22" s="822" t="str">
        <f t="shared" ref="AB22" si="60">IF(AND(ISNUMBER(AB21),ISNUMBER(AB20)), IF(AB21&lt;=AB20, "Pass", "Fail"), "")</f>
        <v/>
      </c>
      <c r="AC22" s="822" t="str">
        <f t="shared" ref="AC22" si="61">IF(AND(ISNUMBER(AC21),ISNUMBER(AC20)), IF(AC21&lt;=AC20, "Pass", "Fail"), "")</f>
        <v/>
      </c>
      <c r="AD22" s="822" t="str">
        <f t="shared" ref="AD22" si="62">IF(AND(ISNUMBER(AD21),ISNUMBER(AD20)), IF(AD21&lt;=AD20, "Pass", "Fail"), "")</f>
        <v/>
      </c>
      <c r="AE22" s="1220"/>
      <c r="AF22" s="822" t="str">
        <f t="shared" ref="AF22" si="63">IF(AND(ISNUMBER(AF21),ISNUMBER(AF20)), IF(AF21&lt;=AF20, "Pass", "Fail"), "")</f>
        <v/>
      </c>
      <c r="AG22" s="822" t="str">
        <f t="shared" ref="AG22" si="64">IF(AND(ISNUMBER(AG21),ISNUMBER(AG20)), IF(AG21&lt;=AG20, "Pass", "Fail"), "")</f>
        <v/>
      </c>
      <c r="AH22" s="822" t="str">
        <f t="shared" ref="AH22" si="65">IF(AND(ISNUMBER(AH21),ISNUMBER(AH20)), IF(AH21&lt;=AH20, "Pass", "Fail"), "")</f>
        <v/>
      </c>
      <c r="AI22" s="1220"/>
      <c r="AJ22" s="822" t="str">
        <f t="shared" ref="AJ22" si="66">IF(AND(ISNUMBER(AJ21),ISNUMBER(AJ20)), IF(AJ21&lt;=AJ20, "Pass", "Fail"), "")</f>
        <v/>
      </c>
      <c r="AK22" s="822" t="str">
        <f t="shared" ref="AK22" si="67">IF(AND(ISNUMBER(AK21),ISNUMBER(AK20)), IF(AK21&lt;=AK20, "Pass", "Fail"), "")</f>
        <v/>
      </c>
      <c r="AL22" s="733"/>
      <c r="AM22" s="733"/>
      <c r="AN22" s="733"/>
      <c r="AO22" s="733"/>
      <c r="AP22" s="1220"/>
      <c r="AQ22" s="1220"/>
      <c r="AR22" s="1220"/>
      <c r="AS22" s="1220"/>
      <c r="AT22" s="1220"/>
      <c r="AU22" s="1220"/>
      <c r="AV22" s="1220"/>
      <c r="AW22" s="1220"/>
      <c r="AX22" s="1220"/>
      <c r="AY22" s="1220"/>
      <c r="AZ22" s="1220"/>
      <c r="BA22" s="733"/>
      <c r="BB22" s="733"/>
      <c r="BC22" s="733"/>
      <c r="BD22" s="733"/>
      <c r="BE22" s="733"/>
      <c r="BF22" s="744"/>
      <c r="BG22" s="733"/>
      <c r="BH22" s="733"/>
      <c r="BI22" s="733"/>
      <c r="BJ22" s="1210"/>
      <c r="BK22" s="733"/>
      <c r="BL22" s="822" t="str">
        <f t="shared" ref="BL22:BP22" si="68">IF(AND(ISNUMBER(BL21),ISNUMBER(BL20)), IF(BL21&lt;=BL20, "Pass", "Fail"), "")</f>
        <v/>
      </c>
      <c r="BM22" s="822" t="str">
        <f t="shared" si="68"/>
        <v/>
      </c>
      <c r="BN22" s="822" t="str">
        <f t="shared" si="68"/>
        <v/>
      </c>
      <c r="BO22" s="822" t="str">
        <f t="shared" si="68"/>
        <v/>
      </c>
      <c r="BP22" s="822" t="str">
        <f t="shared" si="68"/>
        <v/>
      </c>
      <c r="BQ22" s="1220"/>
      <c r="BR22" s="822" t="str">
        <f t="shared" ref="BR22" si="69">IF(AND(ISNUMBER(BR21),ISNUMBER(BR20)), IF(BR21&lt;=BR20, "Pass", "Fail"), "")</f>
        <v/>
      </c>
      <c r="BS22" s="822" t="str">
        <f t="shared" ref="BS22:BT22" si="70">IF(AND(ISNUMBER(BS21),ISNUMBER(BS20)), IF(BS21&lt;=BS20, "Pass", "Fail"), "")</f>
        <v/>
      </c>
      <c r="BT22" s="822" t="str">
        <f t="shared" si="70"/>
        <v/>
      </c>
      <c r="BU22" s="733"/>
      <c r="BV22" s="822" t="str">
        <f t="shared" ref="BV22" si="71">IF(AND(ISNUMBER(BV21),ISNUMBER(BV20)), IF(BV21&lt;=BV20, "Pass", "Fail"), "")</f>
        <v/>
      </c>
      <c r="BW22" s="733"/>
      <c r="BX22" s="733"/>
      <c r="BY22" s="733"/>
      <c r="BZ22" s="733"/>
      <c r="CA22" s="733"/>
      <c r="CB22" s="733"/>
      <c r="CC22" s="733"/>
      <c r="CD22" s="733"/>
      <c r="CE22" s="733"/>
      <c r="CF22" s="733"/>
      <c r="CG22" s="752"/>
      <c r="CH22" s="733"/>
      <c r="CI22" s="755"/>
      <c r="CJ22" s="822" t="str">
        <f>IF(AND(ISNUMBER(CJ21),ISNUMBER(CJ20)), IF(CJ21&lt;=CJ20, "Pass", "Fail"), "")</f>
        <v/>
      </c>
      <c r="CK22" s="1237"/>
      <c r="CL22" s="1237"/>
      <c r="CM22" s="822" t="str">
        <f>IF(AND(ISNUMBER(CM21),ISNUMBER(CM20)), IF(CM21&lt;=CM20, "Pass", "Fail"), "")</f>
        <v/>
      </c>
      <c r="CN22" s="822" t="str">
        <f>IF(AND(ISNUMBER(CN21),ISNUMBER(CN20)), IF(CN21&lt;=CN20, "Pass", "Fail"), "")</f>
        <v/>
      </c>
      <c r="CO22" s="822" t="str">
        <f>IF(AND(ISNUMBER(CO21),ISNUMBER(CO20)), IF(CO21&lt;=CO20, "Pass", "Fail"), "")</f>
        <v/>
      </c>
      <c r="CP22" s="1237"/>
      <c r="CQ22" s="1238"/>
      <c r="DK22" s="1156"/>
    </row>
    <row r="23" spans="1:115" ht="15" customHeight="1" x14ac:dyDescent="0.25">
      <c r="A23" s="812"/>
      <c r="B23" s="467" t="s">
        <v>1276</v>
      </c>
      <c r="C23" s="870" t="str">
        <f>IF(AND(ISNUMBER(N23),ISNUMBER(Z23)),SUM(N23,Z23),"")</f>
        <v/>
      </c>
      <c r="D23" s="870" t="str">
        <f>IF(AND(ISNUMBER(O23),ISNUMBER(AA23)),SUM(O23,AA23),"")</f>
        <v/>
      </c>
      <c r="E23" s="870" t="str">
        <f>IF(AND(ISNUMBER(P23),ISNUMBER(AB23)),SUM(P23,AB23),"")</f>
        <v/>
      </c>
      <c r="F23" s="870" t="str">
        <f>IF(AND(ISNUMBER(Q23),ISNUMBER(AC23)),SUM(Q23,AC23),"")</f>
        <v/>
      </c>
      <c r="G23" s="870" t="str">
        <f>IF(AND(ISNUMBER(R23),ISNUMBER(AD23)),SUM(R23,AD23),"")</f>
        <v/>
      </c>
      <c r="H23" s="870" t="str">
        <f t="shared" ref="H23:H39" si="72">IF(AND(ISNUMBER(C23),ISNUMBER(D23),ISNUMBER(G23)),SUM(C23,D23,G23),"")</f>
        <v/>
      </c>
      <c r="I23" s="870" t="str">
        <f>IF(AND(ISNUMBER(T23),ISNUMBER(AF23)),SUM(T23,AF23),"")</f>
        <v/>
      </c>
      <c r="J23" s="870" t="str">
        <f>IF(AND(ISNUMBER(U23),ISNUMBER(AG23)),SUM(U23,AG23),"")</f>
        <v/>
      </c>
      <c r="K23" s="870" t="str">
        <f>IF(AND(ISNUMBER(V23),ISNUMBER(AH23)),SUM(V23,AH23),"")</f>
        <v/>
      </c>
      <c r="L23" s="870" t="str">
        <f>IF(AND(ISNUMBER(W23),ISNUMBER(AI23)),SUM(W23,AI23),"")</f>
        <v/>
      </c>
      <c r="M23" s="870" t="str">
        <f>IF(AND(ISNUMBER(X23),ISNUMBER(AJ23)),SUM(X23,AJ23),"")</f>
        <v/>
      </c>
      <c r="N23" s="440"/>
      <c r="O23" s="440"/>
      <c r="P23" s="440"/>
      <c r="Q23" s="440"/>
      <c r="R23" s="284"/>
      <c r="S23" s="870" t="str">
        <f t="shared" si="53"/>
        <v/>
      </c>
      <c r="T23" s="734"/>
      <c r="U23" s="440"/>
      <c r="V23" s="284"/>
      <c r="W23" s="870" t="str">
        <f>IF(AND(ISNUMBER(T23),ISNUMBER(U23),ISNUMBER(V23)),SUM(T23:V23), "")</f>
        <v/>
      </c>
      <c r="X23" s="734"/>
      <c r="Y23" s="440"/>
      <c r="Z23" s="440"/>
      <c r="AA23" s="440"/>
      <c r="AB23" s="440"/>
      <c r="AC23" s="440"/>
      <c r="AD23" s="284"/>
      <c r="AE23" s="870" t="str">
        <f t="shared" si="54"/>
        <v/>
      </c>
      <c r="AF23" s="734"/>
      <c r="AG23" s="440"/>
      <c r="AH23" s="284"/>
      <c r="AI23" s="870" t="str">
        <f>IF(AND(ISNUMBER(AF23),ISNUMBER(AG23),ISNUMBER(AH23)),SUM(AF23:AH23), "")</f>
        <v/>
      </c>
      <c r="AJ23" s="734"/>
      <c r="AK23" s="440"/>
      <c r="AL23" s="440"/>
      <c r="AM23" s="440"/>
      <c r="AN23" s="440"/>
      <c r="AO23" s="440"/>
      <c r="AP23" s="870" t="str">
        <f>IF(AND(ISNUMBER(BA23),ISNUMBER(BL23)),SUM(BA23,BL23),"")</f>
        <v/>
      </c>
      <c r="AQ23" s="870" t="str">
        <f>IF(AND(ISNUMBER(BB23),ISNUMBER(BM23)),SUM(BB23,BM23),"")</f>
        <v/>
      </c>
      <c r="AR23" s="870" t="str">
        <f>IF(AND(ISNUMBER(BC23),ISNUMBER(BN23)),SUM(BC23,BN23),"")</f>
        <v/>
      </c>
      <c r="AS23" s="870" t="str">
        <f>IF(AND(ISNUMBER(BD23),ISNUMBER(BO23)),SUM(BD23,BO23),"")</f>
        <v/>
      </c>
      <c r="AT23" s="870" t="str">
        <f>IF(AND(ISNUMBER(BE23),ISNUMBER(BP23)),SUM(BE23,BP23),"")</f>
        <v/>
      </c>
      <c r="AU23" s="870" t="str">
        <f>IF(AND(ISNUMBER(AP23),ISNUMBER(AQ23),ISNUMBER(AT23)),SUM(AP23,AQ23,AT23),"")</f>
        <v/>
      </c>
      <c r="AV23" s="870" t="str">
        <f>IF(AND(ISNUMBER(BG23),ISNUMBER(BR23)),SUM(BG23,BR23),"")</f>
        <v/>
      </c>
      <c r="AW23" s="870" t="str">
        <f>IF(AND(ISNUMBER(BH23),ISNUMBER(BS23)),SUM(BH23,BS23),"")</f>
        <v/>
      </c>
      <c r="AX23" s="870" t="str">
        <f>IF(AND(ISNUMBER(BI23),ISNUMBER(BT23)),SUM(BI23,BT23),"")</f>
        <v/>
      </c>
      <c r="AY23" s="870" t="str">
        <f>IF(AND(ISNUMBER(BJ23),ISNUMBER(BU23)),SUM(BJ23,BU23),"")</f>
        <v/>
      </c>
      <c r="AZ23" s="870" t="str">
        <f>IF(AND(ISNUMBER(BK23),ISNUMBER(BV23)),SUM(BK23,BV23),"")</f>
        <v/>
      </c>
      <c r="BA23" s="440"/>
      <c r="BB23" s="440"/>
      <c r="BC23" s="440"/>
      <c r="BD23" s="440"/>
      <c r="BE23" s="284"/>
      <c r="BF23" s="870" t="str">
        <f>IF(AND(ISNUMBER(BA23), ISNUMBER(BB23), ISNUMBER(BE23)), SUM(BA23,BB23,BE23), "")</f>
        <v/>
      </c>
      <c r="BG23" s="734"/>
      <c r="BH23" s="440"/>
      <c r="BI23" s="440"/>
      <c r="BJ23" s="870" t="str">
        <f>IF(AND(ISNUMBER(BG23),ISNUMBER(BH23),ISNUMBER(BI23)),SUM(BG23:BI23), "")</f>
        <v/>
      </c>
      <c r="BK23" s="440"/>
      <c r="BL23" s="440"/>
      <c r="BM23" s="440"/>
      <c r="BN23" s="440"/>
      <c r="BO23" s="440"/>
      <c r="BP23" s="284"/>
      <c r="BQ23" s="870" t="str">
        <f>IF(AND(ISNUMBER(BL23), ISNUMBER(BM23), ISNUMBER(BP23)), SUM(BL23,BM23,BP23), "")</f>
        <v/>
      </c>
      <c r="BR23" s="734"/>
      <c r="BS23" s="440"/>
      <c r="BT23" s="440"/>
      <c r="BU23" s="870" t="str">
        <f>IF(AND(ISNUMBER(BR23),ISNUMBER(BS23),ISNUMBER(BT23)),SUM(BR23:BT23), "")</f>
        <v/>
      </c>
      <c r="BV23" s="440"/>
      <c r="BW23" s="440"/>
      <c r="BX23" s="440"/>
      <c r="BY23" s="440"/>
      <c r="BZ23" s="440"/>
      <c r="CA23" s="440"/>
      <c r="CB23" s="440"/>
      <c r="CC23" s="870" t="str">
        <f>IF($C$7="No", 0, IF(AND(ISNUMBER(BX23),ISNUMBER(BY23),ISNUMBER(CB23)),SUM(BX23,BY23,CB23),""))</f>
        <v/>
      </c>
      <c r="CD23" s="440"/>
      <c r="CE23" s="440"/>
      <c r="CF23" s="440"/>
      <c r="CG23" s="285" t="str">
        <f>IF($C$7="No", 0, IF(AND(ISNUMBER(CD23), ISNUMBER(CE23), ISNUMBER(CF23)), SUM(CD23:CF23), ""))</f>
        <v/>
      </c>
      <c r="CH23" s="1298" t="str">
        <f>IF(AND(ISNUMBER(CC23), ISNUMBER(CG23)), IF(CC23&lt;&gt;0, CG23/CC23, ""), "")</f>
        <v/>
      </c>
      <c r="CI23" s="755"/>
      <c r="CJ23" s="440"/>
      <c r="CK23" s="440"/>
      <c r="CL23" s="440"/>
      <c r="CM23" s="440"/>
      <c r="CN23" s="440"/>
      <c r="CO23" s="440"/>
      <c r="CP23" s="822" t="str">
        <f>IF(AND(ISNUMBER(CM23), ISNUMBER(AU23), ISNUMBER(CC23)), IF(CM23&gt;=AU23+CC23, "Pass", "please check"),"")</f>
        <v/>
      </c>
      <c r="CQ23" s="1044" t="str">
        <f>IF(AND(ISNUMBER(AL23),ISNUMBER(AM23),ISNUMBER(AN23),ISNUMBER(AO23),ISNUMBER(AY23), ISNUMBER(AZ23), ISNUMBER(CO23), ISNUMBER(CG23)), IF(CO23&gt;=(AY23+12.5*MAX(0,AZ23-(AL23+AM23+AN23+AO23))+CG23), "Pass", "please check"), "")</f>
        <v/>
      </c>
      <c r="DK23" s="1156"/>
    </row>
    <row r="24" spans="1:115" ht="15" customHeight="1" x14ac:dyDescent="0.25">
      <c r="A24" s="812"/>
      <c r="B24" s="911" t="s">
        <v>1275</v>
      </c>
      <c r="C24" s="870" t="str">
        <f t="shared" ref="C24:G24" si="73">IF(ISNUMBER(Z24), Z24, "")</f>
        <v/>
      </c>
      <c r="D24" s="870" t="str">
        <f t="shared" si="73"/>
        <v/>
      </c>
      <c r="E24" s="870" t="str">
        <f t="shared" si="73"/>
        <v/>
      </c>
      <c r="F24" s="870" t="str">
        <f t="shared" si="73"/>
        <v/>
      </c>
      <c r="G24" s="870" t="str">
        <f t="shared" si="73"/>
        <v/>
      </c>
      <c r="H24" s="870" t="str">
        <f>IF(AND(ISNUMBER(C24),ISNUMBER(D24),ISNUMBER(G24)),SUM(C24,D24,G24),"")</f>
        <v/>
      </c>
      <c r="I24" s="870" t="str">
        <f>IF(ISNUMBER(AF24), AF24, "")</f>
        <v/>
      </c>
      <c r="J24" s="870" t="str">
        <f>IF(ISNUMBER(AG24), AG24, "")</f>
        <v/>
      </c>
      <c r="K24" s="870" t="str">
        <f>IF(ISNUMBER(AH24), AH24, "")</f>
        <v/>
      </c>
      <c r="L24" s="870" t="str">
        <f>IF(ISNUMBER(AI24), AI24, "")</f>
        <v/>
      </c>
      <c r="M24" s="870" t="str">
        <f>IF(ISNUMBER(AJ24), AJ24, "")</f>
        <v/>
      </c>
      <c r="N24" s="733"/>
      <c r="O24" s="733"/>
      <c r="P24" s="733"/>
      <c r="Q24" s="733"/>
      <c r="R24" s="733"/>
      <c r="S24" s="1140"/>
      <c r="T24" s="733"/>
      <c r="U24" s="733"/>
      <c r="V24" s="733"/>
      <c r="W24" s="1140"/>
      <c r="X24" s="733"/>
      <c r="Y24" s="733"/>
      <c r="Z24" s="1157"/>
      <c r="AA24" s="1157"/>
      <c r="AB24" s="1157"/>
      <c r="AC24" s="1157"/>
      <c r="AD24" s="1163"/>
      <c r="AE24" s="870" t="str">
        <f t="shared" si="54"/>
        <v/>
      </c>
      <c r="AF24" s="1162"/>
      <c r="AG24" s="1157"/>
      <c r="AH24" s="1163"/>
      <c r="AI24" s="870" t="str">
        <f>IF(AND(ISNUMBER(AF24),ISNUMBER(AG24),ISNUMBER(AH24)),SUM(AF24:AH24), "")</f>
        <v/>
      </c>
      <c r="AJ24" s="1162"/>
      <c r="AK24" s="1157"/>
      <c r="AL24" s="733"/>
      <c r="AM24" s="733"/>
      <c r="AN24" s="733"/>
      <c r="AO24" s="733"/>
      <c r="AP24" s="870" t="str">
        <f t="shared" ref="AP24:AT24" si="74">IF(ISNUMBER(BL24),BL24,"")</f>
        <v/>
      </c>
      <c r="AQ24" s="870" t="str">
        <f t="shared" si="74"/>
        <v/>
      </c>
      <c r="AR24" s="870" t="str">
        <f t="shared" si="74"/>
        <v/>
      </c>
      <c r="AS24" s="870" t="str">
        <f t="shared" si="74"/>
        <v/>
      </c>
      <c r="AT24" s="870" t="str">
        <f t="shared" si="74"/>
        <v/>
      </c>
      <c r="AU24" s="870" t="str">
        <f>IF(AND(ISNUMBER(AP24),ISNUMBER(AQ24),ISNUMBER(AT24)),SUM(AP24,AQ24,AT24),"")</f>
        <v/>
      </c>
      <c r="AV24" s="870" t="str">
        <f t="shared" ref="AV24:AZ24" si="75">IF(ISNUMBER(BR24),BR24,"")</f>
        <v/>
      </c>
      <c r="AW24" s="870" t="str">
        <f t="shared" si="75"/>
        <v/>
      </c>
      <c r="AX24" s="870" t="str">
        <f t="shared" si="75"/>
        <v/>
      </c>
      <c r="AY24" s="870" t="str">
        <f t="shared" si="75"/>
        <v/>
      </c>
      <c r="AZ24" s="870" t="str">
        <f t="shared" si="75"/>
        <v/>
      </c>
      <c r="BA24" s="733"/>
      <c r="BB24" s="733"/>
      <c r="BC24" s="733"/>
      <c r="BD24" s="733"/>
      <c r="BE24" s="733"/>
      <c r="BF24" s="1140"/>
      <c r="BG24" s="733"/>
      <c r="BH24" s="733"/>
      <c r="BI24" s="733"/>
      <c r="BJ24" s="733"/>
      <c r="BK24" s="733"/>
      <c r="BL24" s="1157"/>
      <c r="BM24" s="1157"/>
      <c r="BN24" s="1157"/>
      <c r="BO24" s="1157"/>
      <c r="BP24" s="1163"/>
      <c r="BQ24" s="870" t="str">
        <f>IF(AND(ISNUMBER(BL24), ISNUMBER(BM24), ISNUMBER(BP24)), SUM(BL24,BM24,BP24), "")</f>
        <v/>
      </c>
      <c r="BR24" s="1162"/>
      <c r="BS24" s="1157"/>
      <c r="BT24" s="1157"/>
      <c r="BU24" s="870" t="str">
        <f>IF(AND(ISNUMBER(BR24),ISNUMBER(BS24),ISNUMBER(BT24)),SUM(BR24:BT24), "")</f>
        <v/>
      </c>
      <c r="BV24" s="1157"/>
      <c r="BW24" s="733"/>
      <c r="BX24" s="733"/>
      <c r="BY24" s="733"/>
      <c r="BZ24" s="733"/>
      <c r="CA24" s="733"/>
      <c r="CB24" s="733"/>
      <c r="CC24" s="733"/>
      <c r="CD24" s="733"/>
      <c r="CE24" s="733"/>
      <c r="CF24" s="733"/>
      <c r="CG24" s="752"/>
      <c r="CH24" s="733"/>
      <c r="CI24" s="755"/>
      <c r="CJ24" s="1157"/>
      <c r="CK24" s="1157"/>
      <c r="CL24" s="1157"/>
      <c r="CM24" s="1157"/>
      <c r="CN24" s="1157"/>
      <c r="CO24" s="1157"/>
      <c r="CP24" s="822" t="str">
        <f>IF(AND(ISNUMBER(CM24), ISNUMBER(AU24), ISNUMBER(CC24)), IF(CM24&gt;=AU24+CC24, "Pass", "please check"),"")</f>
        <v/>
      </c>
      <c r="CQ24" s="1044" t="str">
        <f>IF(AND(ISNUMBER(AL24),ISNUMBER(AM24),ISNUMBER(AN24),ISNUMBER(AO24),ISNUMBER(AY24), ISNUMBER(AZ24), ISNUMBER(CO24), ISNUMBER(CG24)), IF(CO24&gt;=(AY24+12.5*MAX(0,AZ24-(AL24+AM24+AN24+AO24))+CG24), "Pass", "please check"), "")</f>
        <v/>
      </c>
      <c r="DK24" s="1156"/>
    </row>
    <row r="25" spans="1:115" ht="15" customHeight="1" x14ac:dyDescent="0.25">
      <c r="A25" s="812"/>
      <c r="B25" s="762" t="str">
        <f>"Check: row " &amp; ROW(B24) &amp; " ≤ row " &amp; ROW(B23)</f>
        <v>Check: row 24 ≤ row 23</v>
      </c>
      <c r="C25" s="1220"/>
      <c r="D25" s="1220"/>
      <c r="E25" s="1220"/>
      <c r="F25" s="1220"/>
      <c r="G25" s="1220"/>
      <c r="H25" s="1220"/>
      <c r="I25" s="1220"/>
      <c r="J25" s="1220"/>
      <c r="K25" s="1220"/>
      <c r="L25" s="1220"/>
      <c r="M25" s="1220"/>
      <c r="N25" s="733"/>
      <c r="O25" s="733"/>
      <c r="P25" s="733"/>
      <c r="Q25" s="733"/>
      <c r="R25" s="733"/>
      <c r="S25" s="744"/>
      <c r="T25" s="733"/>
      <c r="U25" s="733"/>
      <c r="V25" s="733"/>
      <c r="W25" s="744"/>
      <c r="X25" s="733"/>
      <c r="Y25" s="733"/>
      <c r="Z25" s="822" t="str">
        <f t="shared" ref="Z25" si="76">IF(AND(ISNUMBER(Z24),ISNUMBER(Z23)), IF(Z24&lt;=Z23, "Pass", "Fail"), "")</f>
        <v/>
      </c>
      <c r="AA25" s="822" t="str">
        <f t="shared" ref="AA25" si="77">IF(AND(ISNUMBER(AA24),ISNUMBER(AA23)), IF(AA24&lt;=AA23, "Pass", "Fail"), "")</f>
        <v/>
      </c>
      <c r="AB25" s="822" t="str">
        <f t="shared" ref="AB25" si="78">IF(AND(ISNUMBER(AB24),ISNUMBER(AB23)), IF(AB24&lt;=AB23, "Pass", "Fail"), "")</f>
        <v/>
      </c>
      <c r="AC25" s="822" t="str">
        <f t="shared" ref="AC25" si="79">IF(AND(ISNUMBER(AC24),ISNUMBER(AC23)), IF(AC24&lt;=AC23, "Pass", "Fail"), "")</f>
        <v/>
      </c>
      <c r="AD25" s="822" t="str">
        <f t="shared" ref="AD25" si="80">IF(AND(ISNUMBER(AD24),ISNUMBER(AD23)), IF(AD24&lt;=AD23, "Pass", "Fail"), "")</f>
        <v/>
      </c>
      <c r="AE25" s="1220"/>
      <c r="AF25" s="822" t="str">
        <f t="shared" ref="AF25" si="81">IF(AND(ISNUMBER(AF24),ISNUMBER(AF23)), IF(AF24&lt;=AF23, "Pass", "Fail"), "")</f>
        <v/>
      </c>
      <c r="AG25" s="822" t="str">
        <f t="shared" ref="AG25" si="82">IF(AND(ISNUMBER(AG24),ISNUMBER(AG23)), IF(AG24&lt;=AG23, "Pass", "Fail"), "")</f>
        <v/>
      </c>
      <c r="AH25" s="822" t="str">
        <f t="shared" ref="AH25" si="83">IF(AND(ISNUMBER(AH24),ISNUMBER(AH23)), IF(AH24&lt;=AH23, "Pass", "Fail"), "")</f>
        <v/>
      </c>
      <c r="AI25" s="1220"/>
      <c r="AJ25" s="822" t="str">
        <f t="shared" ref="AJ25" si="84">IF(AND(ISNUMBER(AJ24),ISNUMBER(AJ23)), IF(AJ24&lt;=AJ23, "Pass", "Fail"), "")</f>
        <v/>
      </c>
      <c r="AK25" s="822" t="str">
        <f t="shared" ref="AK25" si="85">IF(AND(ISNUMBER(AK24),ISNUMBER(AK23)), IF(AK24&lt;=AK23, "Pass", "Fail"), "")</f>
        <v/>
      </c>
      <c r="AL25" s="733"/>
      <c r="AM25" s="733"/>
      <c r="AN25" s="733"/>
      <c r="AO25" s="733"/>
      <c r="AP25" s="1220"/>
      <c r="AQ25" s="1220"/>
      <c r="AR25" s="1220"/>
      <c r="AS25" s="1220"/>
      <c r="AT25" s="1220"/>
      <c r="AU25" s="1220"/>
      <c r="AV25" s="1220"/>
      <c r="AW25" s="1220"/>
      <c r="AX25" s="1220"/>
      <c r="AY25" s="1220"/>
      <c r="AZ25" s="1220"/>
      <c r="BA25" s="733"/>
      <c r="BB25" s="733"/>
      <c r="BC25" s="733"/>
      <c r="BD25" s="733"/>
      <c r="BE25" s="733"/>
      <c r="BF25" s="744"/>
      <c r="BG25" s="733"/>
      <c r="BH25" s="733"/>
      <c r="BI25" s="733"/>
      <c r="BJ25" s="733"/>
      <c r="BK25" s="733"/>
      <c r="BL25" s="822" t="str">
        <f t="shared" ref="BL25:BP25" si="86">IF(AND(ISNUMBER(BL24),ISNUMBER(BL23)), IF(BL24&lt;=BL23, "Pass", "Fail"), "")</f>
        <v/>
      </c>
      <c r="BM25" s="822" t="str">
        <f t="shared" si="86"/>
        <v/>
      </c>
      <c r="BN25" s="822" t="str">
        <f t="shared" si="86"/>
        <v/>
      </c>
      <c r="BO25" s="822" t="str">
        <f t="shared" si="86"/>
        <v/>
      </c>
      <c r="BP25" s="822" t="str">
        <f t="shared" si="86"/>
        <v/>
      </c>
      <c r="BQ25" s="1220"/>
      <c r="BR25" s="822" t="str">
        <f t="shared" ref="BR25" si="87">IF(AND(ISNUMBER(BR24),ISNUMBER(BR23)), IF(BR24&lt;=BR23, "Pass", "Fail"), "")</f>
        <v/>
      </c>
      <c r="BS25" s="822" t="str">
        <f t="shared" ref="BS25:BT25" si="88">IF(AND(ISNUMBER(BS24),ISNUMBER(BS23)), IF(BS24&lt;=BS23, "Pass", "Fail"), "")</f>
        <v/>
      </c>
      <c r="BT25" s="822" t="str">
        <f t="shared" si="88"/>
        <v/>
      </c>
      <c r="BU25" s="733"/>
      <c r="BV25" s="822" t="str">
        <f t="shared" ref="BV25" si="89">IF(AND(ISNUMBER(BV24),ISNUMBER(BV23)), IF(BV24&lt;=BV23, "Pass", "Fail"), "")</f>
        <v/>
      </c>
      <c r="BW25" s="733"/>
      <c r="BX25" s="733"/>
      <c r="BY25" s="733"/>
      <c r="BZ25" s="733"/>
      <c r="CA25" s="733"/>
      <c r="CB25" s="733"/>
      <c r="CC25" s="733"/>
      <c r="CD25" s="733"/>
      <c r="CE25" s="733"/>
      <c r="CF25" s="733"/>
      <c r="CG25" s="752"/>
      <c r="CH25" s="733"/>
      <c r="CI25" s="755"/>
      <c r="CJ25" s="822" t="str">
        <f>IF(AND(ISNUMBER(CJ24),ISNUMBER(CJ23)), IF(CJ24&lt;=CJ23, "Pass", "Fail"), "")</f>
        <v/>
      </c>
      <c r="CK25" s="1237"/>
      <c r="CL25" s="1237"/>
      <c r="CM25" s="822" t="str">
        <f>IF(AND(ISNUMBER(CM24),ISNUMBER(CM23)), IF(CM24&lt;=CM23, "Pass", "Fail"), "")</f>
        <v/>
      </c>
      <c r="CN25" s="822" t="str">
        <f>IF(AND(ISNUMBER(CN24),ISNUMBER(CN23)), IF(CN24&lt;=CN23, "Pass", "Fail"), "")</f>
        <v/>
      </c>
      <c r="CO25" s="822" t="str">
        <f>IF(AND(ISNUMBER(CO24),ISNUMBER(CO23)), IF(CO24&lt;=CO23, "Pass", "Fail"), "")</f>
        <v/>
      </c>
      <c r="CP25" s="1237"/>
      <c r="CQ25" s="1238"/>
      <c r="DK25" s="1156"/>
    </row>
    <row r="26" spans="1:115" ht="15" customHeight="1" x14ac:dyDescent="0.25">
      <c r="A26" s="812"/>
      <c r="B26" s="467" t="s">
        <v>1277</v>
      </c>
      <c r="C26" s="870" t="str">
        <f>IF(AND(ISNUMBER(N26),ISNUMBER(Z26)),SUM(N26,Z26),"")</f>
        <v/>
      </c>
      <c r="D26" s="870" t="str">
        <f>IF(AND(ISNUMBER(O26),ISNUMBER(AA26)),SUM(O26,AA26),"")</f>
        <v/>
      </c>
      <c r="E26" s="870" t="str">
        <f>IF(AND(ISNUMBER(P26),ISNUMBER(AB26)),SUM(P26,AB26),"")</f>
        <v/>
      </c>
      <c r="F26" s="870" t="str">
        <f>IF(AND(ISNUMBER(Q26),ISNUMBER(AC26)),SUM(Q26,AC26),"")</f>
        <v/>
      </c>
      <c r="G26" s="870" t="str">
        <f>IF(AND(ISNUMBER(R26),ISNUMBER(AD26)),SUM(R26,AD26),"")</f>
        <v/>
      </c>
      <c r="H26" s="870" t="str">
        <f t="shared" si="72"/>
        <v/>
      </c>
      <c r="I26" s="870" t="str">
        <f>IF(AND(ISNUMBER(T26),ISNUMBER(AF26)),SUM(T26,AF26),"")</f>
        <v/>
      </c>
      <c r="J26" s="870" t="str">
        <f>IF(AND(ISNUMBER(U26),ISNUMBER(AG26)),SUM(U26,AG26),"")</f>
        <v/>
      </c>
      <c r="K26" s="870" t="str">
        <f>IF(AND(ISNUMBER(V26),ISNUMBER(AH26)),SUM(V26,AH26),"")</f>
        <v/>
      </c>
      <c r="L26" s="870" t="str">
        <f>IF(AND(ISNUMBER(W26),ISNUMBER(AI26)),SUM(W26,AI26),"")</f>
        <v/>
      </c>
      <c r="M26" s="870" t="str">
        <f>IF(AND(ISNUMBER(X26),ISNUMBER(AJ26)),SUM(X26,AJ26),"")</f>
        <v/>
      </c>
      <c r="N26" s="440"/>
      <c r="O26" s="440"/>
      <c r="P26" s="440"/>
      <c r="Q26" s="440"/>
      <c r="R26" s="284"/>
      <c r="S26" s="870" t="str">
        <f t="shared" si="53"/>
        <v/>
      </c>
      <c r="T26" s="734"/>
      <c r="U26" s="440"/>
      <c r="V26" s="284"/>
      <c r="W26" s="870" t="str">
        <f>IF(AND(ISNUMBER(T26),ISNUMBER(U26),ISNUMBER(V26)),SUM(T26:V26), "")</f>
        <v/>
      </c>
      <c r="X26" s="734"/>
      <c r="Y26" s="440"/>
      <c r="Z26" s="440"/>
      <c r="AA26" s="440"/>
      <c r="AB26" s="440"/>
      <c r="AC26" s="440"/>
      <c r="AD26" s="284"/>
      <c r="AE26" s="870" t="str">
        <f t="shared" si="54"/>
        <v/>
      </c>
      <c r="AF26" s="734"/>
      <c r="AG26" s="440"/>
      <c r="AH26" s="284"/>
      <c r="AI26" s="870" t="str">
        <f>IF(AND(ISNUMBER(AF26),ISNUMBER(AG26),ISNUMBER(AH26)),SUM(AF26:AH26), "")</f>
        <v/>
      </c>
      <c r="AJ26" s="734"/>
      <c r="AK26" s="440"/>
      <c r="AL26" s="440"/>
      <c r="AM26" s="440"/>
      <c r="AN26" s="440"/>
      <c r="AO26" s="440"/>
      <c r="AP26" s="870" t="str">
        <f>IF(AND(ISNUMBER(BA26),ISNUMBER(BL26)),SUM(BA26,BL26),"")</f>
        <v/>
      </c>
      <c r="AQ26" s="870" t="str">
        <f>IF(AND(ISNUMBER(BB26),ISNUMBER(BM26)),SUM(BB26,BM26),"")</f>
        <v/>
      </c>
      <c r="AR26" s="870" t="str">
        <f>IF(AND(ISNUMBER(BC26),ISNUMBER(BN26)),SUM(BC26,BN26),"")</f>
        <v/>
      </c>
      <c r="AS26" s="870" t="str">
        <f>IF(AND(ISNUMBER(BD26),ISNUMBER(BO26)),SUM(BD26,BO26),"")</f>
        <v/>
      </c>
      <c r="AT26" s="870" t="str">
        <f>IF(AND(ISNUMBER(BE26),ISNUMBER(BP26)),SUM(BE26,BP26),"")</f>
        <v/>
      </c>
      <c r="AU26" s="870" t="str">
        <f>IF(AND(ISNUMBER(AP26),ISNUMBER(AQ26),ISNUMBER(AT26)),SUM(AP26,AQ26,AT26),"")</f>
        <v/>
      </c>
      <c r="AV26" s="870" t="str">
        <f>IF(AND(ISNUMBER(BG26),ISNUMBER(BR26)),SUM(BG26,BR26),"")</f>
        <v/>
      </c>
      <c r="AW26" s="870" t="str">
        <f>IF(AND(ISNUMBER(BH26),ISNUMBER(BS26)),SUM(BH26,BS26),"")</f>
        <v/>
      </c>
      <c r="AX26" s="870" t="str">
        <f>IF(AND(ISNUMBER(BI26),ISNUMBER(BT26)),SUM(BI26,BT26),"")</f>
        <v/>
      </c>
      <c r="AY26" s="870" t="str">
        <f>IF(AND(ISNUMBER(BJ26),ISNUMBER(BU26)),SUM(BJ26,BU26),"")</f>
        <v/>
      </c>
      <c r="AZ26" s="870" t="str">
        <f>IF(AND(ISNUMBER(BK26),ISNUMBER(BV26)),SUM(BK26,BV26),"")</f>
        <v/>
      </c>
      <c r="BA26" s="440"/>
      <c r="BB26" s="440"/>
      <c r="BC26" s="440"/>
      <c r="BD26" s="440"/>
      <c r="BE26" s="284"/>
      <c r="BF26" s="870" t="str">
        <f>IF(AND(ISNUMBER(BA26), ISNUMBER(BB26), ISNUMBER(BE26)), SUM(BA26,BB26,BE26), "")</f>
        <v/>
      </c>
      <c r="BG26" s="734"/>
      <c r="BH26" s="440"/>
      <c r="BI26" s="440"/>
      <c r="BJ26" s="870" t="str">
        <f>IF(AND(ISNUMBER(BG26),ISNUMBER(BH26),ISNUMBER(BI26)),SUM(BG26:BI26), "")</f>
        <v/>
      </c>
      <c r="BK26" s="440"/>
      <c r="BL26" s="440"/>
      <c r="BM26" s="440"/>
      <c r="BN26" s="440"/>
      <c r="BO26" s="440"/>
      <c r="BP26" s="284"/>
      <c r="BQ26" s="870" t="str">
        <f>IF(AND(ISNUMBER(BL26), ISNUMBER(BM26), ISNUMBER(BP26)), SUM(BL26,BM26,BP26), "")</f>
        <v/>
      </c>
      <c r="BR26" s="734"/>
      <c r="BS26" s="440"/>
      <c r="BT26" s="440"/>
      <c r="BU26" s="870" t="str">
        <f>IF(AND(ISNUMBER(BR26),ISNUMBER(BS26),ISNUMBER(BT26)),SUM(BR26:BT26), "")</f>
        <v/>
      </c>
      <c r="BV26" s="440"/>
      <c r="BW26" s="440"/>
      <c r="BX26" s="440"/>
      <c r="BY26" s="440"/>
      <c r="BZ26" s="440"/>
      <c r="CA26" s="440"/>
      <c r="CB26" s="440"/>
      <c r="CC26" s="870" t="str">
        <f>IF($C$7="No", 0, IF(AND(ISNUMBER(BX26),ISNUMBER(BY26),ISNUMBER(CB26)),SUM(BX26,BY26,CB26),""))</f>
        <v/>
      </c>
      <c r="CD26" s="440"/>
      <c r="CE26" s="440"/>
      <c r="CF26" s="440"/>
      <c r="CG26" s="285" t="str">
        <f>IF($C$7="No", 0, IF(AND(ISNUMBER(CD26), ISNUMBER(CE26), ISNUMBER(CF26)), SUM(CD26:CF26), ""))</f>
        <v/>
      </c>
      <c r="CH26" s="1298" t="str">
        <f>IF(AND(ISNUMBER(CC26), ISNUMBER(CG26)), IF(CC26&lt;&gt;0, CG26/CC26, ""), "")</f>
        <v/>
      </c>
      <c r="CI26" s="755"/>
      <c r="CJ26" s="440"/>
      <c r="CK26" s="440"/>
      <c r="CL26" s="440"/>
      <c r="CM26" s="440"/>
      <c r="CN26" s="440"/>
      <c r="CO26" s="440"/>
      <c r="CP26" s="822" t="str">
        <f>IF(AND(ISNUMBER(CM26), ISNUMBER(AU26), ISNUMBER(CC26)), IF(CM26&gt;=AU26+CC26, "Pass", "please check"),"")</f>
        <v/>
      </c>
      <c r="CQ26" s="1044" t="str">
        <f>IF(AND(ISNUMBER(AL26),ISNUMBER(AM26),ISNUMBER(AN26),ISNUMBER(AO26),ISNUMBER(AY26), ISNUMBER(AZ26), ISNUMBER(CO26), ISNUMBER(CG26)), IF(CO26&gt;=(AY26+12.5*MAX(0,AZ26-(AL26+AM26+AN26+AO26))+CG26), "Pass", "please check"), "")</f>
        <v/>
      </c>
      <c r="DK26" s="1156"/>
    </row>
    <row r="27" spans="1:115" ht="15" customHeight="1" x14ac:dyDescent="0.25">
      <c r="A27" s="812"/>
      <c r="B27" s="911" t="s">
        <v>1275</v>
      </c>
      <c r="C27" s="870" t="str">
        <f t="shared" ref="C27:G27" si="90">IF(ISNUMBER(Z27), Z27, "")</f>
        <v/>
      </c>
      <c r="D27" s="870" t="str">
        <f t="shared" si="90"/>
        <v/>
      </c>
      <c r="E27" s="870" t="str">
        <f t="shared" si="90"/>
        <v/>
      </c>
      <c r="F27" s="870" t="str">
        <f t="shared" si="90"/>
        <v/>
      </c>
      <c r="G27" s="870" t="str">
        <f t="shared" si="90"/>
        <v/>
      </c>
      <c r="H27" s="870" t="str">
        <f>IF(AND(ISNUMBER(C27),ISNUMBER(D27),ISNUMBER(G27)),SUM(C27,D27,G27),"")</f>
        <v/>
      </c>
      <c r="I27" s="870" t="str">
        <f>IF(ISNUMBER(AF27), AF27, "")</f>
        <v/>
      </c>
      <c r="J27" s="870" t="str">
        <f>IF(ISNUMBER(AG27), AG27, "")</f>
        <v/>
      </c>
      <c r="K27" s="870" t="str">
        <f>IF(ISNUMBER(AH27), AH27, "")</f>
        <v/>
      </c>
      <c r="L27" s="870" t="str">
        <f>IF(ISNUMBER(AI27), AI27, "")</f>
        <v/>
      </c>
      <c r="M27" s="870" t="str">
        <f>IF(ISNUMBER(AJ27), AJ27, "")</f>
        <v/>
      </c>
      <c r="N27" s="733"/>
      <c r="O27" s="733"/>
      <c r="P27" s="733"/>
      <c r="Q27" s="733"/>
      <c r="R27" s="733"/>
      <c r="S27" s="1140"/>
      <c r="T27" s="733"/>
      <c r="U27" s="733"/>
      <c r="V27" s="733"/>
      <c r="W27" s="1140"/>
      <c r="X27" s="733"/>
      <c r="Y27" s="733"/>
      <c r="Z27" s="1157"/>
      <c r="AA27" s="1157"/>
      <c r="AB27" s="1157"/>
      <c r="AC27" s="1157"/>
      <c r="AD27" s="1163"/>
      <c r="AE27" s="870" t="str">
        <f t="shared" si="54"/>
        <v/>
      </c>
      <c r="AF27" s="1162"/>
      <c r="AG27" s="1157"/>
      <c r="AH27" s="1163"/>
      <c r="AI27" s="870" t="str">
        <f>IF(AND(ISNUMBER(AF27),ISNUMBER(AG27),ISNUMBER(AH27)),SUM(AF27:AH27), "")</f>
        <v/>
      </c>
      <c r="AJ27" s="1162"/>
      <c r="AK27" s="1157"/>
      <c r="AL27" s="733"/>
      <c r="AM27" s="733"/>
      <c r="AN27" s="733"/>
      <c r="AO27" s="733"/>
      <c r="AP27" s="870" t="str">
        <f t="shared" ref="AP27:AT27" si="91">IF(ISNUMBER(BL27),BL27,"")</f>
        <v/>
      </c>
      <c r="AQ27" s="870" t="str">
        <f t="shared" si="91"/>
        <v/>
      </c>
      <c r="AR27" s="870" t="str">
        <f t="shared" si="91"/>
        <v/>
      </c>
      <c r="AS27" s="870" t="str">
        <f t="shared" si="91"/>
        <v/>
      </c>
      <c r="AT27" s="870" t="str">
        <f t="shared" si="91"/>
        <v/>
      </c>
      <c r="AU27" s="870" t="str">
        <f>IF(AND(ISNUMBER(AP27),ISNUMBER(AQ27),ISNUMBER(AT27)),SUM(AP27,AQ27,AT27),"")</f>
        <v/>
      </c>
      <c r="AV27" s="870" t="str">
        <f t="shared" ref="AV27:AZ27" si="92">IF(ISNUMBER(BR27),BR27,"")</f>
        <v/>
      </c>
      <c r="AW27" s="870" t="str">
        <f t="shared" si="92"/>
        <v/>
      </c>
      <c r="AX27" s="870" t="str">
        <f t="shared" si="92"/>
        <v/>
      </c>
      <c r="AY27" s="870" t="str">
        <f t="shared" si="92"/>
        <v/>
      </c>
      <c r="AZ27" s="870" t="str">
        <f t="shared" si="92"/>
        <v/>
      </c>
      <c r="BA27" s="733"/>
      <c r="BB27" s="733"/>
      <c r="BC27" s="733"/>
      <c r="BD27" s="733"/>
      <c r="BE27" s="733"/>
      <c r="BF27" s="1140"/>
      <c r="BG27" s="733"/>
      <c r="BH27" s="733"/>
      <c r="BI27" s="733"/>
      <c r="BJ27" s="733"/>
      <c r="BK27" s="733"/>
      <c r="BL27" s="1157"/>
      <c r="BM27" s="1157"/>
      <c r="BN27" s="1157"/>
      <c r="BO27" s="1157"/>
      <c r="BP27" s="1163"/>
      <c r="BQ27" s="870" t="str">
        <f>IF(AND(ISNUMBER(BL27), ISNUMBER(BM27), ISNUMBER(BP27)), SUM(BL27,BM27,BP27), "")</f>
        <v/>
      </c>
      <c r="BR27" s="1162"/>
      <c r="BS27" s="1157"/>
      <c r="BT27" s="1157"/>
      <c r="BU27" s="870" t="str">
        <f>IF(AND(ISNUMBER(BR27),ISNUMBER(BS27),ISNUMBER(BT27)),SUM(BR27:BT27), "")</f>
        <v/>
      </c>
      <c r="BV27" s="1157"/>
      <c r="BW27" s="733"/>
      <c r="BX27" s="733"/>
      <c r="BY27" s="733"/>
      <c r="BZ27" s="733"/>
      <c r="CA27" s="733"/>
      <c r="CB27" s="733"/>
      <c r="CC27" s="733"/>
      <c r="CD27" s="733"/>
      <c r="CE27" s="733"/>
      <c r="CF27" s="733"/>
      <c r="CG27" s="752"/>
      <c r="CH27" s="733"/>
      <c r="CI27" s="755"/>
      <c r="CJ27" s="1157"/>
      <c r="CK27" s="1157"/>
      <c r="CL27" s="1157"/>
      <c r="CM27" s="1157"/>
      <c r="CN27" s="1157"/>
      <c r="CO27" s="1157"/>
      <c r="CP27" s="822" t="str">
        <f>IF(AND(ISNUMBER(CM27), ISNUMBER(AU27), ISNUMBER(CC27)), IF(CM27&gt;=AU27+CC27, "Pass", "please check"),"")</f>
        <v/>
      </c>
      <c r="CQ27" s="1044" t="str">
        <f>IF(AND(ISNUMBER(AL27),ISNUMBER(AM27),ISNUMBER(AN27),ISNUMBER(AO27),ISNUMBER(AY27), ISNUMBER(AZ27), ISNUMBER(CO27), ISNUMBER(CG27)), IF(CO27&gt;=(AY27+12.5*MAX(0,AZ27-(AL27+AM27+AN27+AO27))+CG27), "Pass", "please check"), "")</f>
        <v/>
      </c>
      <c r="DK27" s="1156"/>
    </row>
    <row r="28" spans="1:115" ht="15" customHeight="1" x14ac:dyDescent="0.25">
      <c r="A28" s="812"/>
      <c r="B28" s="762" t="str">
        <f>"Check: row " &amp; ROW(B27) &amp; " ≤ row " &amp; ROW(B26)</f>
        <v>Check: row 27 ≤ row 26</v>
      </c>
      <c r="C28" s="1220"/>
      <c r="D28" s="1220"/>
      <c r="E28" s="1220"/>
      <c r="F28" s="1220"/>
      <c r="G28" s="1220"/>
      <c r="H28" s="1220"/>
      <c r="I28" s="1220"/>
      <c r="J28" s="1220"/>
      <c r="K28" s="1220"/>
      <c r="L28" s="1220"/>
      <c r="M28" s="1220"/>
      <c r="N28" s="733"/>
      <c r="O28" s="733"/>
      <c r="P28" s="733"/>
      <c r="Q28" s="733"/>
      <c r="R28" s="733"/>
      <c r="S28" s="744"/>
      <c r="T28" s="733"/>
      <c r="U28" s="733"/>
      <c r="V28" s="733"/>
      <c r="W28" s="744"/>
      <c r="X28" s="733"/>
      <c r="Y28" s="733"/>
      <c r="Z28" s="822" t="str">
        <f t="shared" ref="Z28" si="93">IF(AND(ISNUMBER(Z27),ISNUMBER(Z26)), IF(Z27&lt;=Z26, "Pass", "Fail"), "")</f>
        <v/>
      </c>
      <c r="AA28" s="822" t="str">
        <f t="shared" ref="AA28" si="94">IF(AND(ISNUMBER(AA27),ISNUMBER(AA26)), IF(AA27&lt;=AA26, "Pass", "Fail"), "")</f>
        <v/>
      </c>
      <c r="AB28" s="822" t="str">
        <f t="shared" ref="AB28" si="95">IF(AND(ISNUMBER(AB27),ISNUMBER(AB26)), IF(AB27&lt;=AB26, "Pass", "Fail"), "")</f>
        <v/>
      </c>
      <c r="AC28" s="822" t="str">
        <f t="shared" ref="AC28" si="96">IF(AND(ISNUMBER(AC27),ISNUMBER(AC26)), IF(AC27&lt;=AC26, "Pass", "Fail"), "")</f>
        <v/>
      </c>
      <c r="AD28" s="822" t="str">
        <f t="shared" ref="AD28" si="97">IF(AND(ISNUMBER(AD27),ISNUMBER(AD26)), IF(AD27&lt;=AD26, "Pass", "Fail"), "")</f>
        <v/>
      </c>
      <c r="AE28" s="1220"/>
      <c r="AF28" s="822" t="str">
        <f t="shared" ref="AF28" si="98">IF(AND(ISNUMBER(AF27),ISNUMBER(AF26)), IF(AF27&lt;=AF26, "Pass", "Fail"), "")</f>
        <v/>
      </c>
      <c r="AG28" s="822" t="str">
        <f t="shared" ref="AG28" si="99">IF(AND(ISNUMBER(AG27),ISNUMBER(AG26)), IF(AG27&lt;=AG26, "Pass", "Fail"), "")</f>
        <v/>
      </c>
      <c r="AH28" s="822" t="str">
        <f t="shared" ref="AH28" si="100">IF(AND(ISNUMBER(AH27),ISNUMBER(AH26)), IF(AH27&lt;=AH26, "Pass", "Fail"), "")</f>
        <v/>
      </c>
      <c r="AI28" s="1220"/>
      <c r="AJ28" s="822" t="str">
        <f t="shared" ref="AJ28" si="101">IF(AND(ISNUMBER(AJ27),ISNUMBER(AJ26)), IF(AJ27&lt;=AJ26, "Pass", "Fail"), "")</f>
        <v/>
      </c>
      <c r="AK28" s="822" t="str">
        <f t="shared" ref="AK28" si="102">IF(AND(ISNUMBER(AK27),ISNUMBER(AK26)), IF(AK27&lt;=AK26, "Pass", "Fail"), "")</f>
        <v/>
      </c>
      <c r="AL28" s="733"/>
      <c r="AM28" s="733"/>
      <c r="AN28" s="733"/>
      <c r="AO28" s="733"/>
      <c r="AP28" s="1220"/>
      <c r="AQ28" s="1220"/>
      <c r="AR28" s="1220"/>
      <c r="AS28" s="1220"/>
      <c r="AT28" s="1220"/>
      <c r="AU28" s="1220"/>
      <c r="AV28" s="1220"/>
      <c r="AW28" s="1220"/>
      <c r="AX28" s="1220"/>
      <c r="AY28" s="1220"/>
      <c r="AZ28" s="1220"/>
      <c r="BA28" s="733"/>
      <c r="BB28" s="733"/>
      <c r="BC28" s="733"/>
      <c r="BD28" s="733"/>
      <c r="BE28" s="733"/>
      <c r="BF28" s="744"/>
      <c r="BG28" s="733"/>
      <c r="BH28" s="733"/>
      <c r="BI28" s="733"/>
      <c r="BJ28" s="733"/>
      <c r="BK28" s="733"/>
      <c r="BL28" s="822" t="str">
        <f t="shared" ref="BL28:BP28" si="103">IF(AND(ISNUMBER(BL27),ISNUMBER(BL26)), IF(BL27&lt;=BL26, "Pass", "Fail"), "")</f>
        <v/>
      </c>
      <c r="BM28" s="822" t="str">
        <f t="shared" si="103"/>
        <v/>
      </c>
      <c r="BN28" s="822" t="str">
        <f t="shared" si="103"/>
        <v/>
      </c>
      <c r="BO28" s="822" t="str">
        <f t="shared" si="103"/>
        <v/>
      </c>
      <c r="BP28" s="822" t="str">
        <f t="shared" si="103"/>
        <v/>
      </c>
      <c r="BQ28" s="1220"/>
      <c r="BR28" s="822" t="str">
        <f t="shared" ref="BR28" si="104">IF(AND(ISNUMBER(BR27),ISNUMBER(BR26)), IF(BR27&lt;=BR26, "Pass", "Fail"), "")</f>
        <v/>
      </c>
      <c r="BS28" s="822" t="str">
        <f t="shared" ref="BS28:BT28" si="105">IF(AND(ISNUMBER(BS27),ISNUMBER(BS26)), IF(BS27&lt;=BS26, "Pass", "Fail"), "")</f>
        <v/>
      </c>
      <c r="BT28" s="822" t="str">
        <f t="shared" si="105"/>
        <v/>
      </c>
      <c r="BU28" s="733"/>
      <c r="BV28" s="822" t="str">
        <f t="shared" ref="BV28" si="106">IF(AND(ISNUMBER(BV27),ISNUMBER(BV26)), IF(BV27&lt;=BV26, "Pass", "Fail"), "")</f>
        <v/>
      </c>
      <c r="BW28" s="733"/>
      <c r="BX28" s="733"/>
      <c r="BY28" s="733"/>
      <c r="BZ28" s="733"/>
      <c r="CA28" s="733"/>
      <c r="CB28" s="733"/>
      <c r="CC28" s="733"/>
      <c r="CD28" s="733"/>
      <c r="CE28" s="733"/>
      <c r="CF28" s="733"/>
      <c r="CG28" s="752"/>
      <c r="CH28" s="733"/>
      <c r="CI28" s="755"/>
      <c r="CJ28" s="822" t="str">
        <f>IF(AND(ISNUMBER(CJ27),ISNUMBER(CJ26)), IF(CJ27&lt;=CJ26, "Pass", "Fail"), "")</f>
        <v/>
      </c>
      <c r="CK28" s="1237"/>
      <c r="CL28" s="1237"/>
      <c r="CM28" s="822" t="str">
        <f>IF(AND(ISNUMBER(CM27),ISNUMBER(CM26)), IF(CM27&lt;=CM26, "Pass", "Fail"), "")</f>
        <v/>
      </c>
      <c r="CN28" s="822" t="str">
        <f>IF(AND(ISNUMBER(CN27),ISNUMBER(CN26)), IF(CN27&lt;=CN26, "Pass", "Fail"), "")</f>
        <v/>
      </c>
      <c r="CO28" s="822" t="str">
        <f>IF(AND(ISNUMBER(CO27),ISNUMBER(CO26)), IF(CO27&lt;=CO26, "Pass", "Fail"), "")</f>
        <v/>
      </c>
      <c r="CP28" s="1237"/>
      <c r="CQ28" s="1238"/>
      <c r="DK28" s="1156"/>
    </row>
    <row r="29" spans="1:115" ht="15" customHeight="1" x14ac:dyDescent="0.25">
      <c r="A29" s="812"/>
      <c r="B29" s="467" t="s">
        <v>1278</v>
      </c>
      <c r="C29" s="870" t="str">
        <f>IF(AND(ISNUMBER(N29),ISNUMBER(Z29)),SUM(N29,Z29),"")</f>
        <v/>
      </c>
      <c r="D29" s="870" t="str">
        <f>IF(AND(ISNUMBER(O29),ISNUMBER(AA29)),SUM(O29,AA29),"")</f>
        <v/>
      </c>
      <c r="E29" s="870" t="str">
        <f>IF(AND(ISNUMBER(P29),ISNUMBER(AB29)),SUM(P29,AB29),"")</f>
        <v/>
      </c>
      <c r="F29" s="870" t="str">
        <f>IF(AND(ISNUMBER(Q29),ISNUMBER(AC29)),SUM(Q29,AC29),"")</f>
        <v/>
      </c>
      <c r="G29" s="870" t="str">
        <f>IF(AND(ISNUMBER(R29),ISNUMBER(AD29)),SUM(R29,AD29),"")</f>
        <v/>
      </c>
      <c r="H29" s="870" t="str">
        <f t="shared" si="72"/>
        <v/>
      </c>
      <c r="I29" s="870" t="str">
        <f>IF(AND(ISNUMBER(T29),ISNUMBER(AF29)),SUM(T29,AF29),"")</f>
        <v/>
      </c>
      <c r="J29" s="870" t="str">
        <f>IF(AND(ISNUMBER(U29),ISNUMBER(AG29)),SUM(U29,AG29),"")</f>
        <v/>
      </c>
      <c r="K29" s="870" t="str">
        <f>IF(AND(ISNUMBER(V29),ISNUMBER(AH29)),SUM(V29,AH29),"")</f>
        <v/>
      </c>
      <c r="L29" s="870" t="str">
        <f>IF(AND(ISNUMBER(W29),ISNUMBER(AI29)),SUM(W29,AI29),"")</f>
        <v/>
      </c>
      <c r="M29" s="870" t="str">
        <f>IF(AND(ISNUMBER(X29),ISNUMBER(AJ29)),SUM(X29,AJ29),"")</f>
        <v/>
      </c>
      <c r="N29" s="440"/>
      <c r="O29" s="440"/>
      <c r="P29" s="440"/>
      <c r="Q29" s="440"/>
      <c r="R29" s="284"/>
      <c r="S29" s="870" t="str">
        <f t="shared" si="53"/>
        <v/>
      </c>
      <c r="T29" s="734"/>
      <c r="U29" s="440"/>
      <c r="V29" s="284"/>
      <c r="W29" s="870" t="str">
        <f>IF(AND(ISNUMBER(T29),ISNUMBER(U29),ISNUMBER(V29)),SUM(T29:V29), "")</f>
        <v/>
      </c>
      <c r="X29" s="734"/>
      <c r="Y29" s="440"/>
      <c r="Z29" s="440"/>
      <c r="AA29" s="440"/>
      <c r="AB29" s="440"/>
      <c r="AC29" s="440"/>
      <c r="AD29" s="284"/>
      <c r="AE29" s="870" t="str">
        <f t="shared" si="54"/>
        <v/>
      </c>
      <c r="AF29" s="734"/>
      <c r="AG29" s="440"/>
      <c r="AH29" s="284"/>
      <c r="AI29" s="870" t="str">
        <f>IF(AND(ISNUMBER(AF29),ISNUMBER(AG29),ISNUMBER(AH29)),SUM(AF29:AH29), "")</f>
        <v/>
      </c>
      <c r="AJ29" s="734"/>
      <c r="AK29" s="440"/>
      <c r="AL29" s="440"/>
      <c r="AM29" s="440"/>
      <c r="AN29" s="440"/>
      <c r="AO29" s="440"/>
      <c r="AP29" s="870" t="str">
        <f>IF(AND(ISNUMBER(BA29),ISNUMBER(BL29)),SUM(BA29,BL29),"")</f>
        <v/>
      </c>
      <c r="AQ29" s="870" t="str">
        <f>IF(AND(ISNUMBER(BB29),ISNUMBER(BM29)),SUM(BB29,BM29),"")</f>
        <v/>
      </c>
      <c r="AR29" s="870" t="str">
        <f>IF(AND(ISNUMBER(BC29),ISNUMBER(BN29)),SUM(BC29,BN29),"")</f>
        <v/>
      </c>
      <c r="AS29" s="870" t="str">
        <f>IF(AND(ISNUMBER(BD29),ISNUMBER(BO29)),SUM(BD29,BO29),"")</f>
        <v/>
      </c>
      <c r="AT29" s="870" t="str">
        <f>IF(AND(ISNUMBER(BE29),ISNUMBER(BP29)),SUM(BE29,BP29),"")</f>
        <v/>
      </c>
      <c r="AU29" s="870" t="str">
        <f>IF(AND(ISNUMBER(AP29),ISNUMBER(AQ29),ISNUMBER(AT29)),SUM(AP29,AQ29,AT29),"")</f>
        <v/>
      </c>
      <c r="AV29" s="870" t="str">
        <f>IF(AND(ISNUMBER(BG29),ISNUMBER(BR29)),SUM(BG29,BR29),"")</f>
        <v/>
      </c>
      <c r="AW29" s="870" t="str">
        <f>IF(AND(ISNUMBER(BH29),ISNUMBER(BS29)),SUM(BH29,BS29),"")</f>
        <v/>
      </c>
      <c r="AX29" s="870" t="str">
        <f>IF(AND(ISNUMBER(BI29),ISNUMBER(BT29)),SUM(BI29,BT29),"")</f>
        <v/>
      </c>
      <c r="AY29" s="870" t="str">
        <f>IF(AND(ISNUMBER(BJ29),ISNUMBER(BU29)),SUM(BJ29,BU29),"")</f>
        <v/>
      </c>
      <c r="AZ29" s="870" t="str">
        <f>IF(AND(ISNUMBER(BK29),ISNUMBER(BV29)),SUM(BK29,BV29),"")</f>
        <v/>
      </c>
      <c r="BA29" s="440"/>
      <c r="BB29" s="440"/>
      <c r="BC29" s="440"/>
      <c r="BD29" s="440"/>
      <c r="BE29" s="284"/>
      <c r="BF29" s="870" t="str">
        <f>IF(AND(ISNUMBER(BA29), ISNUMBER(BB29), ISNUMBER(BE29)), SUM(BA29,BB29,BE29), "")</f>
        <v/>
      </c>
      <c r="BG29" s="734"/>
      <c r="BH29" s="440"/>
      <c r="BI29" s="440"/>
      <c r="BJ29" s="870" t="str">
        <f>IF(AND(ISNUMBER(BG29),ISNUMBER(BH29),ISNUMBER(BI29)),SUM(BG29:BI29), "")</f>
        <v/>
      </c>
      <c r="BK29" s="440"/>
      <c r="BL29" s="440"/>
      <c r="BM29" s="440"/>
      <c r="BN29" s="440"/>
      <c r="BO29" s="440"/>
      <c r="BP29" s="284"/>
      <c r="BQ29" s="870" t="str">
        <f>IF(AND(ISNUMBER(BL29), ISNUMBER(BM29), ISNUMBER(BP29)), SUM(BL29,BM29,BP29), "")</f>
        <v/>
      </c>
      <c r="BR29" s="734"/>
      <c r="BS29" s="440"/>
      <c r="BT29" s="440"/>
      <c r="BU29" s="870" t="str">
        <f>IF(AND(ISNUMBER(BR29),ISNUMBER(BS29),ISNUMBER(BT29)),SUM(BR29:BT29), "")</f>
        <v/>
      </c>
      <c r="BV29" s="440"/>
      <c r="BW29" s="440"/>
      <c r="BX29" s="440"/>
      <c r="BY29" s="440"/>
      <c r="BZ29" s="440"/>
      <c r="CA29" s="440"/>
      <c r="CB29" s="440"/>
      <c r="CC29" s="870" t="str">
        <f>IF($C$7="No", 0, IF(AND(ISNUMBER(BX29),ISNUMBER(BY29),ISNUMBER(CB29)),SUM(BX29,BY29,CB29),""))</f>
        <v/>
      </c>
      <c r="CD29" s="440"/>
      <c r="CE29" s="440"/>
      <c r="CF29" s="440"/>
      <c r="CG29" s="285" t="str">
        <f>IF($C$7="No", 0, IF(AND(ISNUMBER(CD29), ISNUMBER(CE29), ISNUMBER(CF29)), SUM(CD29:CF29), ""))</f>
        <v/>
      </c>
      <c r="CH29" s="1298" t="str">
        <f>IF(AND(ISNUMBER(CC29), ISNUMBER(CG29)), IF(CC29&lt;&gt;0, CG29/CC29, ""), "")</f>
        <v/>
      </c>
      <c r="CI29" s="755"/>
      <c r="CJ29" s="440"/>
      <c r="CK29" s="440"/>
      <c r="CL29" s="440"/>
      <c r="CM29" s="440"/>
      <c r="CN29" s="440"/>
      <c r="CO29" s="440"/>
      <c r="CP29" s="822" t="str">
        <f>IF(AND(ISNUMBER(CM29), ISNUMBER(AU29), ISNUMBER(CC29)), IF(CM29&gt;=AU29+CC29, "Pass", "please check"),"")</f>
        <v/>
      </c>
      <c r="CQ29" s="1044" t="str">
        <f>IF(AND(ISNUMBER(AL29),ISNUMBER(AM29),ISNUMBER(AN29),ISNUMBER(AO29),ISNUMBER(AY29), ISNUMBER(AZ29), ISNUMBER(CO29), ISNUMBER(CG29)), IF(CO29&gt;=(AY29+12.5*MAX(0,AZ29-(AL29+AM29+AN29+AO29))+CG29), "Pass", "please check"), "")</f>
        <v/>
      </c>
      <c r="DK29" s="1156"/>
    </row>
    <row r="30" spans="1:115" ht="15" customHeight="1" x14ac:dyDescent="0.25">
      <c r="A30" s="812"/>
      <c r="B30" s="911" t="s">
        <v>1275</v>
      </c>
      <c r="C30" s="870" t="str">
        <f t="shared" ref="C30:G30" si="107">IF(ISNUMBER(Z30), Z30, "")</f>
        <v/>
      </c>
      <c r="D30" s="870" t="str">
        <f t="shared" si="107"/>
        <v/>
      </c>
      <c r="E30" s="870" t="str">
        <f t="shared" si="107"/>
        <v/>
      </c>
      <c r="F30" s="870" t="str">
        <f t="shared" si="107"/>
        <v/>
      </c>
      <c r="G30" s="870" t="str">
        <f t="shared" si="107"/>
        <v/>
      </c>
      <c r="H30" s="870" t="str">
        <f>IF(AND(ISNUMBER(C30),ISNUMBER(D30),ISNUMBER(G30)),SUM(C30,D30,G30),"")</f>
        <v/>
      </c>
      <c r="I30" s="870" t="str">
        <f>IF(ISNUMBER(AF30), AF30, "")</f>
        <v/>
      </c>
      <c r="J30" s="870" t="str">
        <f>IF(ISNUMBER(AG30), AG30, "")</f>
        <v/>
      </c>
      <c r="K30" s="870" t="str">
        <f>IF(ISNUMBER(AH30), AH30, "")</f>
        <v/>
      </c>
      <c r="L30" s="870" t="str">
        <f>IF(ISNUMBER(AI30), AI30, "")</f>
        <v/>
      </c>
      <c r="M30" s="870" t="str">
        <f>IF(ISNUMBER(AJ30), AJ30, "")</f>
        <v/>
      </c>
      <c r="N30" s="733"/>
      <c r="O30" s="733"/>
      <c r="P30" s="733"/>
      <c r="Q30" s="733"/>
      <c r="R30" s="733"/>
      <c r="S30" s="1140"/>
      <c r="T30" s="733"/>
      <c r="U30" s="733"/>
      <c r="V30" s="733"/>
      <c r="W30" s="1140"/>
      <c r="X30" s="733"/>
      <c r="Y30" s="733"/>
      <c r="Z30" s="1157"/>
      <c r="AA30" s="1157"/>
      <c r="AB30" s="1157"/>
      <c r="AC30" s="1157"/>
      <c r="AD30" s="1163"/>
      <c r="AE30" s="870" t="str">
        <f t="shared" si="54"/>
        <v/>
      </c>
      <c r="AF30" s="1162"/>
      <c r="AG30" s="1157"/>
      <c r="AH30" s="1163"/>
      <c r="AI30" s="870" t="str">
        <f>IF(AND(ISNUMBER(AF30),ISNUMBER(AG30),ISNUMBER(AH30)),SUM(AF30:AH30), "")</f>
        <v/>
      </c>
      <c r="AJ30" s="1162"/>
      <c r="AK30" s="1157"/>
      <c r="AL30" s="733"/>
      <c r="AM30" s="733"/>
      <c r="AN30" s="733"/>
      <c r="AO30" s="733"/>
      <c r="AP30" s="870" t="str">
        <f t="shared" ref="AP30:AT30" si="108">IF(ISNUMBER(BL30),BL30,"")</f>
        <v/>
      </c>
      <c r="AQ30" s="870" t="str">
        <f t="shared" si="108"/>
        <v/>
      </c>
      <c r="AR30" s="870" t="str">
        <f t="shared" si="108"/>
        <v/>
      </c>
      <c r="AS30" s="870" t="str">
        <f t="shared" si="108"/>
        <v/>
      </c>
      <c r="AT30" s="870" t="str">
        <f t="shared" si="108"/>
        <v/>
      </c>
      <c r="AU30" s="870" t="str">
        <f>IF(AND(ISNUMBER(AP30),ISNUMBER(AQ30),ISNUMBER(AT30)),SUM(AP30,AQ30,AT30),"")</f>
        <v/>
      </c>
      <c r="AV30" s="870" t="str">
        <f t="shared" ref="AV30:AZ30" si="109">IF(ISNUMBER(BR30),BR30,"")</f>
        <v/>
      </c>
      <c r="AW30" s="870" t="str">
        <f t="shared" si="109"/>
        <v/>
      </c>
      <c r="AX30" s="870" t="str">
        <f t="shared" si="109"/>
        <v/>
      </c>
      <c r="AY30" s="870" t="str">
        <f t="shared" si="109"/>
        <v/>
      </c>
      <c r="AZ30" s="870" t="str">
        <f t="shared" si="109"/>
        <v/>
      </c>
      <c r="BA30" s="733"/>
      <c r="BB30" s="733"/>
      <c r="BC30" s="733"/>
      <c r="BD30" s="733"/>
      <c r="BE30" s="733"/>
      <c r="BF30" s="1140"/>
      <c r="BG30" s="733"/>
      <c r="BH30" s="733"/>
      <c r="BI30" s="733"/>
      <c r="BJ30" s="733"/>
      <c r="BK30" s="733"/>
      <c r="BL30" s="1157"/>
      <c r="BM30" s="1157"/>
      <c r="BN30" s="1157"/>
      <c r="BO30" s="1157"/>
      <c r="BP30" s="1163"/>
      <c r="BQ30" s="870" t="str">
        <f>IF(AND(ISNUMBER(BL30), ISNUMBER(BM30), ISNUMBER(BP30)), SUM(BL30,BM30,BP30), "")</f>
        <v/>
      </c>
      <c r="BR30" s="1162"/>
      <c r="BS30" s="1157"/>
      <c r="BT30" s="1157"/>
      <c r="BU30" s="870" t="str">
        <f>IF(AND(ISNUMBER(BR30),ISNUMBER(BS30),ISNUMBER(BT30)),SUM(BR30:BT30), "")</f>
        <v/>
      </c>
      <c r="BV30" s="1157"/>
      <c r="BW30" s="733"/>
      <c r="BX30" s="733"/>
      <c r="BY30" s="733"/>
      <c r="BZ30" s="733"/>
      <c r="CA30" s="733"/>
      <c r="CB30" s="733"/>
      <c r="CC30" s="733"/>
      <c r="CD30" s="733"/>
      <c r="CE30" s="733"/>
      <c r="CF30" s="733"/>
      <c r="CG30" s="752"/>
      <c r="CH30" s="733"/>
      <c r="CI30" s="755"/>
      <c r="CJ30" s="1157"/>
      <c r="CK30" s="1157"/>
      <c r="CL30" s="1157"/>
      <c r="CM30" s="1157"/>
      <c r="CN30" s="1157"/>
      <c r="CO30" s="1157"/>
      <c r="CP30" s="822" t="str">
        <f>IF(AND(ISNUMBER(CM30), ISNUMBER(AU30), ISNUMBER(CC30)), IF(CM30&gt;=AU30+CC30, "Pass", "please check"),"")</f>
        <v/>
      </c>
      <c r="CQ30" s="1044" t="str">
        <f>IF(AND(ISNUMBER(AL30),ISNUMBER(AM30),ISNUMBER(AN30),ISNUMBER(AO30),ISNUMBER(AY30), ISNUMBER(AZ30), ISNUMBER(CO30), ISNUMBER(CG30)), IF(CO30&gt;=(AY30+12.5*MAX(0,AZ30-(AL30+AM30+AN30+AO30))+CG30), "Pass", "please check"), "")</f>
        <v/>
      </c>
      <c r="DK30" s="1156"/>
    </row>
    <row r="31" spans="1:115" ht="15" customHeight="1" x14ac:dyDescent="0.25">
      <c r="A31" s="812"/>
      <c r="B31" s="762" t="str">
        <f>"Check: row " &amp; ROW(B30) &amp; " ≤ row " &amp; ROW(B29)</f>
        <v>Check: row 30 ≤ row 29</v>
      </c>
      <c r="C31" s="1220"/>
      <c r="D31" s="1220"/>
      <c r="E31" s="1220"/>
      <c r="F31" s="1220"/>
      <c r="G31" s="1220"/>
      <c r="H31" s="1220"/>
      <c r="I31" s="1220"/>
      <c r="J31" s="1220"/>
      <c r="K31" s="1220"/>
      <c r="L31" s="1220"/>
      <c r="M31" s="1220"/>
      <c r="N31" s="733"/>
      <c r="O31" s="733"/>
      <c r="P31" s="733"/>
      <c r="Q31" s="733"/>
      <c r="R31" s="733"/>
      <c r="S31" s="744"/>
      <c r="T31" s="733"/>
      <c r="U31" s="733"/>
      <c r="V31" s="733"/>
      <c r="W31" s="744"/>
      <c r="X31" s="733"/>
      <c r="Y31" s="733"/>
      <c r="Z31" s="822" t="str">
        <f t="shared" ref="Z31" si="110">IF(AND(ISNUMBER(Z30),ISNUMBER(Z29)), IF(Z30&lt;=Z29, "Pass", "Fail"), "")</f>
        <v/>
      </c>
      <c r="AA31" s="822" t="str">
        <f t="shared" ref="AA31" si="111">IF(AND(ISNUMBER(AA30),ISNUMBER(AA29)), IF(AA30&lt;=AA29, "Pass", "Fail"), "")</f>
        <v/>
      </c>
      <c r="AB31" s="822" t="str">
        <f t="shared" ref="AB31" si="112">IF(AND(ISNUMBER(AB30),ISNUMBER(AB29)), IF(AB30&lt;=AB29, "Pass", "Fail"), "")</f>
        <v/>
      </c>
      <c r="AC31" s="822" t="str">
        <f t="shared" ref="AC31" si="113">IF(AND(ISNUMBER(AC30),ISNUMBER(AC29)), IF(AC30&lt;=AC29, "Pass", "Fail"), "")</f>
        <v/>
      </c>
      <c r="AD31" s="822" t="str">
        <f t="shared" ref="AD31" si="114">IF(AND(ISNUMBER(AD30),ISNUMBER(AD29)), IF(AD30&lt;=AD29, "Pass", "Fail"), "")</f>
        <v/>
      </c>
      <c r="AE31" s="1220"/>
      <c r="AF31" s="822" t="str">
        <f t="shared" ref="AF31" si="115">IF(AND(ISNUMBER(AF30),ISNUMBER(AF29)), IF(AF30&lt;=AF29, "Pass", "Fail"), "")</f>
        <v/>
      </c>
      <c r="AG31" s="822" t="str">
        <f t="shared" ref="AG31" si="116">IF(AND(ISNUMBER(AG30),ISNUMBER(AG29)), IF(AG30&lt;=AG29, "Pass", "Fail"), "")</f>
        <v/>
      </c>
      <c r="AH31" s="822" t="str">
        <f t="shared" ref="AH31" si="117">IF(AND(ISNUMBER(AH30),ISNUMBER(AH29)), IF(AH30&lt;=AH29, "Pass", "Fail"), "")</f>
        <v/>
      </c>
      <c r="AI31" s="1220"/>
      <c r="AJ31" s="822" t="str">
        <f t="shared" ref="AJ31" si="118">IF(AND(ISNUMBER(AJ30),ISNUMBER(AJ29)), IF(AJ30&lt;=AJ29, "Pass", "Fail"), "")</f>
        <v/>
      </c>
      <c r="AK31" s="822" t="str">
        <f t="shared" ref="AK31" si="119">IF(AND(ISNUMBER(AK30),ISNUMBER(AK29)), IF(AK30&lt;=AK29, "Pass", "Fail"), "")</f>
        <v/>
      </c>
      <c r="AL31" s="733"/>
      <c r="AM31" s="733"/>
      <c r="AN31" s="733"/>
      <c r="AO31" s="733"/>
      <c r="AP31" s="1220"/>
      <c r="AQ31" s="1220"/>
      <c r="AR31" s="1220"/>
      <c r="AS31" s="1220"/>
      <c r="AT31" s="1220"/>
      <c r="AU31" s="1220"/>
      <c r="AV31" s="1220"/>
      <c r="AW31" s="1220"/>
      <c r="AX31" s="1220"/>
      <c r="AY31" s="1220"/>
      <c r="AZ31" s="1220"/>
      <c r="BA31" s="733"/>
      <c r="BB31" s="733"/>
      <c r="BC31" s="733"/>
      <c r="BD31" s="733"/>
      <c r="BE31" s="733"/>
      <c r="BF31" s="744"/>
      <c r="BG31" s="733"/>
      <c r="BH31" s="733"/>
      <c r="BI31" s="733"/>
      <c r="BJ31" s="733"/>
      <c r="BK31" s="733"/>
      <c r="BL31" s="822" t="str">
        <f t="shared" ref="BL31:BP31" si="120">IF(AND(ISNUMBER(BL30),ISNUMBER(BL29)), IF(BL30&lt;=BL29, "Pass", "Fail"), "")</f>
        <v/>
      </c>
      <c r="BM31" s="822" t="str">
        <f t="shared" si="120"/>
        <v/>
      </c>
      <c r="BN31" s="822" t="str">
        <f t="shared" si="120"/>
        <v/>
      </c>
      <c r="BO31" s="822" t="str">
        <f t="shared" si="120"/>
        <v/>
      </c>
      <c r="BP31" s="822" t="str">
        <f t="shared" si="120"/>
        <v/>
      </c>
      <c r="BQ31" s="1220"/>
      <c r="BR31" s="822" t="str">
        <f t="shared" ref="BR31" si="121">IF(AND(ISNUMBER(BR30),ISNUMBER(BR29)), IF(BR30&lt;=BR29, "Pass", "Fail"), "")</f>
        <v/>
      </c>
      <c r="BS31" s="822" t="str">
        <f t="shared" ref="BS31:BT31" si="122">IF(AND(ISNUMBER(BS30),ISNUMBER(BS29)), IF(BS30&lt;=BS29, "Pass", "Fail"), "")</f>
        <v/>
      </c>
      <c r="BT31" s="822" t="str">
        <f t="shared" si="122"/>
        <v/>
      </c>
      <c r="BU31" s="733"/>
      <c r="BV31" s="822" t="str">
        <f t="shared" ref="BV31" si="123">IF(AND(ISNUMBER(BV30),ISNUMBER(BV29)), IF(BV30&lt;=BV29, "Pass", "Fail"), "")</f>
        <v/>
      </c>
      <c r="BW31" s="733"/>
      <c r="BX31" s="733"/>
      <c r="BY31" s="733"/>
      <c r="BZ31" s="733"/>
      <c r="CA31" s="733"/>
      <c r="CB31" s="733"/>
      <c r="CC31" s="733"/>
      <c r="CD31" s="733"/>
      <c r="CE31" s="733"/>
      <c r="CF31" s="733"/>
      <c r="CG31" s="752"/>
      <c r="CH31" s="733"/>
      <c r="CI31" s="755"/>
      <c r="CJ31" s="822" t="str">
        <f>IF(AND(ISNUMBER(CJ30),ISNUMBER(CJ29)), IF(CJ30&lt;=CJ29, "Pass", "Fail"), "")</f>
        <v/>
      </c>
      <c r="CK31" s="1237"/>
      <c r="CL31" s="1237"/>
      <c r="CM31" s="822" t="str">
        <f>IF(AND(ISNUMBER(CM30),ISNUMBER(CM29)), IF(CM30&lt;=CM29, "Pass", "Fail"), "")</f>
        <v/>
      </c>
      <c r="CN31" s="822" t="str">
        <f>IF(AND(ISNUMBER(CN30),ISNUMBER(CN29)), IF(CN30&lt;=CN29, "Pass", "Fail"), "")</f>
        <v/>
      </c>
      <c r="CO31" s="822" t="str">
        <f>IF(AND(ISNUMBER(CO30),ISNUMBER(CO29)), IF(CO30&lt;=CO29, "Pass", "Fail"), "")</f>
        <v/>
      </c>
      <c r="CP31" s="1237"/>
      <c r="CQ31" s="1238"/>
      <c r="DK31" s="1156"/>
    </row>
    <row r="32" spans="1:115" ht="15" customHeight="1" x14ac:dyDescent="0.25">
      <c r="A32" s="812"/>
      <c r="B32" s="467" t="s">
        <v>1328</v>
      </c>
      <c r="C32" s="870" t="str">
        <f>IF(AND(ISNUMBER(N32),ISNUMBER(Z32)),SUM(N32,Z32),"")</f>
        <v/>
      </c>
      <c r="D32" s="870" t="str">
        <f>IF(AND(ISNUMBER(O32),ISNUMBER(AA32)),SUM(O32,AA32),"")</f>
        <v/>
      </c>
      <c r="E32" s="870" t="str">
        <f>IF(AND(ISNUMBER(P32),ISNUMBER(AB32)),SUM(P32,AB32),"")</f>
        <v/>
      </c>
      <c r="F32" s="870" t="str">
        <f>IF(AND(ISNUMBER(Q32),ISNUMBER(AC32)),SUM(Q32,AC32),"")</f>
        <v/>
      </c>
      <c r="G32" s="870" t="str">
        <f>IF(AND(ISNUMBER(R32),ISNUMBER(AD32)),SUM(R32,AD32),"")</f>
        <v/>
      </c>
      <c r="H32" s="870" t="str">
        <f t="shared" si="72"/>
        <v/>
      </c>
      <c r="I32" s="870" t="str">
        <f>IF(AND(ISNUMBER(T32),ISNUMBER(AF32)),SUM(T32,AF32),"")</f>
        <v/>
      </c>
      <c r="J32" s="870" t="str">
        <f>IF(AND(ISNUMBER(U32),ISNUMBER(AG32)),SUM(U32,AG32),"")</f>
        <v/>
      </c>
      <c r="K32" s="870" t="str">
        <f>IF(AND(ISNUMBER(V32),ISNUMBER(AH32)),SUM(V32,AH32),"")</f>
        <v/>
      </c>
      <c r="L32" s="870" t="str">
        <f>IF(AND(ISNUMBER(W32),ISNUMBER(AI32)),SUM(W32,AI32),"")</f>
        <v/>
      </c>
      <c r="M32" s="870" t="str">
        <f>IF(AND(ISNUMBER(X32),ISNUMBER(AJ32)),SUM(X32,AJ32),"")</f>
        <v/>
      </c>
      <c r="N32" s="440"/>
      <c r="O32" s="440"/>
      <c r="P32" s="440"/>
      <c r="Q32" s="440"/>
      <c r="R32" s="284"/>
      <c r="S32" s="870" t="str">
        <f t="shared" si="53"/>
        <v/>
      </c>
      <c r="T32" s="734"/>
      <c r="U32" s="440"/>
      <c r="V32" s="284"/>
      <c r="W32" s="870" t="str">
        <f>IF(AND(ISNUMBER(T32),ISNUMBER(U32),ISNUMBER(V32)),SUM(T32:V32), "")</f>
        <v/>
      </c>
      <c r="X32" s="734"/>
      <c r="Y32" s="440"/>
      <c r="Z32" s="440"/>
      <c r="AA32" s="440"/>
      <c r="AB32" s="440"/>
      <c r="AC32" s="440"/>
      <c r="AD32" s="284"/>
      <c r="AE32" s="870" t="str">
        <f t="shared" si="54"/>
        <v/>
      </c>
      <c r="AF32" s="734"/>
      <c r="AG32" s="440"/>
      <c r="AH32" s="284"/>
      <c r="AI32" s="870" t="str">
        <f>IF(AND(ISNUMBER(AF32),ISNUMBER(AG32),ISNUMBER(AH32)),SUM(AF32:AH32), "")</f>
        <v/>
      </c>
      <c r="AJ32" s="734"/>
      <c r="AK32" s="440"/>
      <c r="AL32" s="440"/>
      <c r="AM32" s="440"/>
      <c r="AN32" s="440"/>
      <c r="AO32" s="440"/>
      <c r="AP32" s="870" t="str">
        <f>IF(AND(ISNUMBER(BA32),ISNUMBER(BL32)),SUM(BA32,BL32),"")</f>
        <v/>
      </c>
      <c r="AQ32" s="870" t="str">
        <f>IF(AND(ISNUMBER(BB32),ISNUMBER(BM32)),SUM(BB32,BM32),"")</f>
        <v/>
      </c>
      <c r="AR32" s="870" t="str">
        <f>IF(AND(ISNUMBER(BC32),ISNUMBER(BN32)),SUM(BC32,BN32),"")</f>
        <v/>
      </c>
      <c r="AS32" s="870" t="str">
        <f>IF(AND(ISNUMBER(BD32),ISNUMBER(BO32)),SUM(BD32,BO32),"")</f>
        <v/>
      </c>
      <c r="AT32" s="870" t="str">
        <f>IF(AND(ISNUMBER(BE32),ISNUMBER(BP32)),SUM(BE32,BP32),"")</f>
        <v/>
      </c>
      <c r="AU32" s="870" t="str">
        <f>IF(AND(ISNUMBER(AP32),ISNUMBER(AQ32),ISNUMBER(AT32)),SUM(AP32,AQ32,AT32),"")</f>
        <v/>
      </c>
      <c r="AV32" s="870" t="str">
        <f>IF(AND(ISNUMBER(BG32),ISNUMBER(BR32)),SUM(BG32,BR32),"")</f>
        <v/>
      </c>
      <c r="AW32" s="870" t="str">
        <f>IF(AND(ISNUMBER(BH32),ISNUMBER(BS32)),SUM(BH32,BS32),"")</f>
        <v/>
      </c>
      <c r="AX32" s="870" t="str">
        <f>IF(AND(ISNUMBER(BI32),ISNUMBER(BT32)),SUM(BI32,BT32),"")</f>
        <v/>
      </c>
      <c r="AY32" s="870" t="str">
        <f>IF(AND(ISNUMBER(BJ32),ISNUMBER(BU32)),SUM(BJ32,BU32),"")</f>
        <v/>
      </c>
      <c r="AZ32" s="870" t="str">
        <f>IF(AND(ISNUMBER(BK32),ISNUMBER(BV32)),SUM(BK32,BV32),"")</f>
        <v/>
      </c>
      <c r="BA32" s="440"/>
      <c r="BB32" s="440"/>
      <c r="BC32" s="440"/>
      <c r="BD32" s="440"/>
      <c r="BE32" s="284"/>
      <c r="BF32" s="870" t="str">
        <f>IF(AND(ISNUMBER(BA32), ISNUMBER(BB32), ISNUMBER(BE32)), SUM(BA32,BB32,BE32), "")</f>
        <v/>
      </c>
      <c r="BG32" s="734"/>
      <c r="BH32" s="440"/>
      <c r="BI32" s="440"/>
      <c r="BJ32" s="870" t="str">
        <f>IF(AND(ISNUMBER(BG32),ISNUMBER(BH32),ISNUMBER(BI32)),SUM(BG32:BI32), "")</f>
        <v/>
      </c>
      <c r="BK32" s="440"/>
      <c r="BL32" s="440"/>
      <c r="BM32" s="440"/>
      <c r="BN32" s="440"/>
      <c r="BO32" s="440"/>
      <c r="BP32" s="284"/>
      <c r="BQ32" s="870" t="str">
        <f>IF(AND(ISNUMBER(BL32), ISNUMBER(BM32), ISNUMBER(BP32)), SUM(BL32,BM32,BP32), "")</f>
        <v/>
      </c>
      <c r="BR32" s="734"/>
      <c r="BS32" s="440"/>
      <c r="BT32" s="440"/>
      <c r="BU32" s="870" t="str">
        <f>IF(AND(ISNUMBER(BR32),ISNUMBER(BS32),ISNUMBER(BT32)),SUM(BR32:BT32), "")</f>
        <v/>
      </c>
      <c r="BV32" s="440"/>
      <c r="BW32" s="440"/>
      <c r="BX32" s="440"/>
      <c r="BY32" s="440"/>
      <c r="BZ32" s="440"/>
      <c r="CA32" s="440"/>
      <c r="CB32" s="440"/>
      <c r="CC32" s="870" t="str">
        <f>IF($C$7="No", 0, IF(AND(ISNUMBER(BX32),ISNUMBER(BY32),ISNUMBER(CB32)),SUM(BX32,BY32,CB32),""))</f>
        <v/>
      </c>
      <c r="CD32" s="440"/>
      <c r="CE32" s="440"/>
      <c r="CF32" s="440"/>
      <c r="CG32" s="285" t="str">
        <f>IF($C$7="No", 0, IF(AND(ISNUMBER(CD32), ISNUMBER(CE32), ISNUMBER(CF32)), SUM(CD32:CF32), ""))</f>
        <v/>
      </c>
      <c r="CH32" s="1298" t="str">
        <f>IF(AND(ISNUMBER(CC32), ISNUMBER(CG32)), IF(CC32&lt;&gt;0, CG32/CC32, ""), "")</f>
        <v/>
      </c>
      <c r="CI32" s="755"/>
      <c r="CJ32" s="440"/>
      <c r="CK32" s="440"/>
      <c r="CL32" s="440"/>
      <c r="CM32" s="440"/>
      <c r="CN32" s="440"/>
      <c r="CO32" s="440"/>
      <c r="CP32" s="822" t="str">
        <f>IF(AND(ISNUMBER(CM32), ISNUMBER(AU32), ISNUMBER(CC32)), IF(CM32&gt;=AU32+CC32, "Pass", "please check"),"")</f>
        <v/>
      </c>
      <c r="CQ32" s="1044" t="str">
        <f>IF(AND(ISNUMBER(AL32),ISNUMBER(AM32),ISNUMBER(AN32),ISNUMBER(AO32),ISNUMBER(AY32), ISNUMBER(AZ32), ISNUMBER(CO32), ISNUMBER(CG32)), IF(CO32&gt;=(AY32+12.5*MAX(0,AZ32-(AL32+AM32+AN32+AO32))+CG32), "Pass", "please check"), "")</f>
        <v/>
      </c>
      <c r="DK32" s="1156"/>
    </row>
    <row r="33" spans="1:115" ht="15" customHeight="1" x14ac:dyDescent="0.25">
      <c r="A33" s="812"/>
      <c r="B33" s="911" t="s">
        <v>1275</v>
      </c>
      <c r="C33" s="870" t="str">
        <f t="shared" ref="C33:G33" si="124">IF(ISNUMBER(Z33), Z33, "")</f>
        <v/>
      </c>
      <c r="D33" s="870" t="str">
        <f t="shared" si="124"/>
        <v/>
      </c>
      <c r="E33" s="870" t="str">
        <f t="shared" si="124"/>
        <v/>
      </c>
      <c r="F33" s="870" t="str">
        <f t="shared" si="124"/>
        <v/>
      </c>
      <c r="G33" s="870" t="str">
        <f t="shared" si="124"/>
        <v/>
      </c>
      <c r="H33" s="870" t="str">
        <f>IF(AND(ISNUMBER(C33),ISNUMBER(D33),ISNUMBER(G33)),SUM(C33,D33,G33),"")</f>
        <v/>
      </c>
      <c r="I33" s="870" t="str">
        <f>IF(ISNUMBER(AF33), AF33, "")</f>
        <v/>
      </c>
      <c r="J33" s="870" t="str">
        <f>IF(ISNUMBER(AG33), AG33, "")</f>
        <v/>
      </c>
      <c r="K33" s="870" t="str">
        <f>IF(ISNUMBER(AH33), AH33, "")</f>
        <v/>
      </c>
      <c r="L33" s="870" t="str">
        <f>IF(ISNUMBER(AI33), AI33, "")</f>
        <v/>
      </c>
      <c r="M33" s="870" t="str">
        <f>IF(ISNUMBER(AJ33), AJ33, "")</f>
        <v/>
      </c>
      <c r="N33" s="733"/>
      <c r="O33" s="733"/>
      <c r="P33" s="733"/>
      <c r="Q33" s="733"/>
      <c r="R33" s="733"/>
      <c r="S33" s="1140"/>
      <c r="T33" s="733"/>
      <c r="U33" s="733"/>
      <c r="V33" s="733"/>
      <c r="W33" s="1140"/>
      <c r="X33" s="733"/>
      <c r="Y33" s="733"/>
      <c r="Z33" s="1157"/>
      <c r="AA33" s="1157"/>
      <c r="AB33" s="1157"/>
      <c r="AC33" s="1157"/>
      <c r="AD33" s="1163"/>
      <c r="AE33" s="870" t="str">
        <f t="shared" si="54"/>
        <v/>
      </c>
      <c r="AF33" s="1162"/>
      <c r="AG33" s="1157"/>
      <c r="AH33" s="1163"/>
      <c r="AI33" s="870" t="str">
        <f>IF(AND(ISNUMBER(AF33),ISNUMBER(AG33),ISNUMBER(AH33)),SUM(AF33:AH33), "")</f>
        <v/>
      </c>
      <c r="AJ33" s="1162"/>
      <c r="AK33" s="1157"/>
      <c r="AL33" s="733"/>
      <c r="AM33" s="733"/>
      <c r="AN33" s="733"/>
      <c r="AO33" s="733"/>
      <c r="AP33" s="870" t="str">
        <f t="shared" ref="AP33:AT33" si="125">IF(ISNUMBER(BL33),BL33,"")</f>
        <v/>
      </c>
      <c r="AQ33" s="870" t="str">
        <f t="shared" si="125"/>
        <v/>
      </c>
      <c r="AR33" s="870" t="str">
        <f t="shared" si="125"/>
        <v/>
      </c>
      <c r="AS33" s="870" t="str">
        <f t="shared" si="125"/>
        <v/>
      </c>
      <c r="AT33" s="870" t="str">
        <f t="shared" si="125"/>
        <v/>
      </c>
      <c r="AU33" s="870" t="str">
        <f>IF(AND(ISNUMBER(AP33),ISNUMBER(AQ33),ISNUMBER(AT33)),SUM(AP33,AQ33,AT33),"")</f>
        <v/>
      </c>
      <c r="AV33" s="870" t="str">
        <f t="shared" ref="AV33:AZ33" si="126">IF(ISNUMBER(BR33),BR33,"")</f>
        <v/>
      </c>
      <c r="AW33" s="870" t="str">
        <f t="shared" si="126"/>
        <v/>
      </c>
      <c r="AX33" s="870" t="str">
        <f t="shared" si="126"/>
        <v/>
      </c>
      <c r="AY33" s="870" t="str">
        <f t="shared" si="126"/>
        <v/>
      </c>
      <c r="AZ33" s="870" t="str">
        <f t="shared" si="126"/>
        <v/>
      </c>
      <c r="BA33" s="733"/>
      <c r="BB33" s="733"/>
      <c r="BC33" s="733"/>
      <c r="BD33" s="733"/>
      <c r="BE33" s="733"/>
      <c r="BF33" s="1140"/>
      <c r="BG33" s="733"/>
      <c r="BH33" s="733"/>
      <c r="BI33" s="733"/>
      <c r="BJ33" s="733"/>
      <c r="BK33" s="733"/>
      <c r="BL33" s="1157"/>
      <c r="BM33" s="1157"/>
      <c r="BN33" s="1157"/>
      <c r="BO33" s="1157"/>
      <c r="BP33" s="1163"/>
      <c r="BQ33" s="870" t="str">
        <f>IF(AND(ISNUMBER(BL33), ISNUMBER(BM33), ISNUMBER(BP33)), SUM(BL33,BM33,BP33), "")</f>
        <v/>
      </c>
      <c r="BR33" s="1162"/>
      <c r="BS33" s="1157"/>
      <c r="BT33" s="1157"/>
      <c r="BU33" s="870" t="str">
        <f>IF(AND(ISNUMBER(BR33),ISNUMBER(BS33),ISNUMBER(BT33)),SUM(BR33:BT33), "")</f>
        <v/>
      </c>
      <c r="BV33" s="1157"/>
      <c r="BW33" s="733"/>
      <c r="BX33" s="733"/>
      <c r="BY33" s="733"/>
      <c r="BZ33" s="733"/>
      <c r="CA33" s="733"/>
      <c r="CB33" s="733"/>
      <c r="CC33" s="733"/>
      <c r="CD33" s="733"/>
      <c r="CE33" s="733"/>
      <c r="CF33" s="733"/>
      <c r="CG33" s="752"/>
      <c r="CH33" s="733"/>
      <c r="CI33" s="755"/>
      <c r="CJ33" s="1157"/>
      <c r="CK33" s="1157"/>
      <c r="CL33" s="1157"/>
      <c r="CM33" s="1157"/>
      <c r="CN33" s="1157"/>
      <c r="CO33" s="1157"/>
      <c r="CP33" s="822" t="str">
        <f>IF(AND(ISNUMBER(CM33), ISNUMBER(AU33), ISNUMBER(CC33)), IF(CM33&gt;=AU33+CC33, "Pass", "please check"),"")</f>
        <v/>
      </c>
      <c r="CQ33" s="1044" t="str">
        <f>IF(AND(ISNUMBER(AL33),ISNUMBER(AM33),ISNUMBER(AN33),ISNUMBER(AO33),ISNUMBER(AY33), ISNUMBER(AZ33), ISNUMBER(CO33), ISNUMBER(CG33)), IF(CO33&gt;=(AY33+12.5*MAX(0,AZ33-(AL33+AM33+AN33+AO33))+CG33), "Pass", "please check"), "")</f>
        <v/>
      </c>
      <c r="DK33" s="1156"/>
    </row>
    <row r="34" spans="1:115" ht="15" customHeight="1" x14ac:dyDescent="0.25">
      <c r="A34" s="812"/>
      <c r="B34" s="762" t="str">
        <f>"Check: row " &amp; ROW(B33) &amp; " ≤ row " &amp; ROW(B32)</f>
        <v>Check: row 33 ≤ row 32</v>
      </c>
      <c r="C34" s="1220"/>
      <c r="D34" s="1220"/>
      <c r="E34" s="1220"/>
      <c r="F34" s="1220"/>
      <c r="G34" s="1220"/>
      <c r="H34" s="1220"/>
      <c r="I34" s="1220"/>
      <c r="J34" s="1220"/>
      <c r="K34" s="1220"/>
      <c r="L34" s="1220"/>
      <c r="M34" s="1220"/>
      <c r="N34" s="733"/>
      <c r="O34" s="733"/>
      <c r="P34" s="733"/>
      <c r="Q34" s="733"/>
      <c r="R34" s="733"/>
      <c r="S34" s="744"/>
      <c r="T34" s="733"/>
      <c r="U34" s="733"/>
      <c r="V34" s="733"/>
      <c r="W34" s="744"/>
      <c r="X34" s="733"/>
      <c r="Y34" s="733"/>
      <c r="Z34" s="822" t="str">
        <f t="shared" ref="Z34" si="127">IF(AND(ISNUMBER(Z33),ISNUMBER(Z32)), IF(Z33&lt;=Z32, "Pass", "Fail"), "")</f>
        <v/>
      </c>
      <c r="AA34" s="822" t="str">
        <f t="shared" ref="AA34" si="128">IF(AND(ISNUMBER(AA33),ISNUMBER(AA32)), IF(AA33&lt;=AA32, "Pass", "Fail"), "")</f>
        <v/>
      </c>
      <c r="AB34" s="822" t="str">
        <f t="shared" ref="AB34" si="129">IF(AND(ISNUMBER(AB33),ISNUMBER(AB32)), IF(AB33&lt;=AB32, "Pass", "Fail"), "")</f>
        <v/>
      </c>
      <c r="AC34" s="822" t="str">
        <f t="shared" ref="AC34" si="130">IF(AND(ISNUMBER(AC33),ISNUMBER(AC32)), IF(AC33&lt;=AC32, "Pass", "Fail"), "")</f>
        <v/>
      </c>
      <c r="AD34" s="822" t="str">
        <f t="shared" ref="AD34" si="131">IF(AND(ISNUMBER(AD33),ISNUMBER(AD32)), IF(AD33&lt;=AD32, "Pass", "Fail"), "")</f>
        <v/>
      </c>
      <c r="AE34" s="1220"/>
      <c r="AF34" s="822" t="str">
        <f t="shared" ref="AF34" si="132">IF(AND(ISNUMBER(AF33),ISNUMBER(AF32)), IF(AF33&lt;=AF32, "Pass", "Fail"), "")</f>
        <v/>
      </c>
      <c r="AG34" s="822" t="str">
        <f t="shared" ref="AG34" si="133">IF(AND(ISNUMBER(AG33),ISNUMBER(AG32)), IF(AG33&lt;=AG32, "Pass", "Fail"), "")</f>
        <v/>
      </c>
      <c r="AH34" s="822" t="str">
        <f t="shared" ref="AH34" si="134">IF(AND(ISNUMBER(AH33),ISNUMBER(AH32)), IF(AH33&lt;=AH32, "Pass", "Fail"), "")</f>
        <v/>
      </c>
      <c r="AI34" s="1220"/>
      <c r="AJ34" s="822" t="str">
        <f t="shared" ref="AJ34" si="135">IF(AND(ISNUMBER(AJ33),ISNUMBER(AJ32)), IF(AJ33&lt;=AJ32, "Pass", "Fail"), "")</f>
        <v/>
      </c>
      <c r="AK34" s="822" t="str">
        <f t="shared" ref="AK34" si="136">IF(AND(ISNUMBER(AK33),ISNUMBER(AK32)), IF(AK33&lt;=AK32, "Pass", "Fail"), "")</f>
        <v/>
      </c>
      <c r="AL34" s="733"/>
      <c r="AM34" s="733"/>
      <c r="AN34" s="733"/>
      <c r="AO34" s="733"/>
      <c r="AP34" s="1220"/>
      <c r="AQ34" s="1220"/>
      <c r="AR34" s="1220"/>
      <c r="AS34" s="1220"/>
      <c r="AT34" s="1220"/>
      <c r="AU34" s="1220"/>
      <c r="AV34" s="1220"/>
      <c r="AW34" s="1220"/>
      <c r="AX34" s="1220"/>
      <c r="AY34" s="1220"/>
      <c r="AZ34" s="1220"/>
      <c r="BA34" s="733"/>
      <c r="BB34" s="733"/>
      <c r="BC34" s="733"/>
      <c r="BD34" s="733"/>
      <c r="BE34" s="733"/>
      <c r="BF34" s="744"/>
      <c r="BG34" s="733"/>
      <c r="BH34" s="733"/>
      <c r="BI34" s="733"/>
      <c r="BJ34" s="733"/>
      <c r="BK34" s="733"/>
      <c r="BL34" s="822" t="str">
        <f t="shared" ref="BL34:BP34" si="137">IF(AND(ISNUMBER(BL33),ISNUMBER(BL32)), IF(BL33&lt;=BL32, "Pass", "Fail"), "")</f>
        <v/>
      </c>
      <c r="BM34" s="822" t="str">
        <f t="shared" si="137"/>
        <v/>
      </c>
      <c r="BN34" s="822" t="str">
        <f t="shared" si="137"/>
        <v/>
      </c>
      <c r="BO34" s="822" t="str">
        <f t="shared" si="137"/>
        <v/>
      </c>
      <c r="BP34" s="822" t="str">
        <f t="shared" si="137"/>
        <v/>
      </c>
      <c r="BQ34" s="1220"/>
      <c r="BR34" s="822" t="str">
        <f t="shared" ref="BR34" si="138">IF(AND(ISNUMBER(BR33),ISNUMBER(BR32)), IF(BR33&lt;=BR32, "Pass", "Fail"), "")</f>
        <v/>
      </c>
      <c r="BS34" s="822" t="str">
        <f t="shared" ref="BS34:BT34" si="139">IF(AND(ISNUMBER(BS33),ISNUMBER(BS32)), IF(BS33&lt;=BS32, "Pass", "Fail"), "")</f>
        <v/>
      </c>
      <c r="BT34" s="822" t="str">
        <f t="shared" si="139"/>
        <v/>
      </c>
      <c r="BU34" s="733"/>
      <c r="BV34" s="822" t="str">
        <f t="shared" ref="BV34" si="140">IF(AND(ISNUMBER(BV33),ISNUMBER(BV32)), IF(BV33&lt;=BV32, "Pass", "Fail"), "")</f>
        <v/>
      </c>
      <c r="BW34" s="733"/>
      <c r="BX34" s="733"/>
      <c r="BY34" s="733"/>
      <c r="BZ34" s="733"/>
      <c r="CA34" s="733"/>
      <c r="CB34" s="733"/>
      <c r="CC34" s="733"/>
      <c r="CD34" s="733"/>
      <c r="CE34" s="733"/>
      <c r="CF34" s="733"/>
      <c r="CG34" s="752"/>
      <c r="CH34" s="733"/>
      <c r="CI34" s="755"/>
      <c r="CJ34" s="822" t="str">
        <f>IF(AND(ISNUMBER(CJ33),ISNUMBER(CJ32)), IF(CJ33&lt;=CJ32, "Pass", "Fail"), "")</f>
        <v/>
      </c>
      <c r="CK34" s="1237"/>
      <c r="CL34" s="1237"/>
      <c r="CM34" s="822" t="str">
        <f>IF(AND(ISNUMBER(CM33),ISNUMBER(CM32)), IF(CM33&lt;=CM32, "Pass", "Fail"), "")</f>
        <v/>
      </c>
      <c r="CN34" s="822" t="str">
        <f>IF(AND(ISNUMBER(CN33),ISNUMBER(CN32)), IF(CN33&lt;=CN32, "Pass", "Fail"), "")</f>
        <v/>
      </c>
      <c r="CO34" s="822" t="str">
        <f>IF(AND(ISNUMBER(CO33),ISNUMBER(CO32)), IF(CO33&lt;=CO32, "Pass", "Fail"), "")</f>
        <v/>
      </c>
      <c r="CP34" s="1237"/>
      <c r="CQ34" s="1238"/>
      <c r="DK34" s="1156"/>
    </row>
    <row r="35" spans="1:115" ht="15" customHeight="1" x14ac:dyDescent="0.25">
      <c r="A35" s="812"/>
      <c r="B35" s="761" t="s">
        <v>1092</v>
      </c>
      <c r="C35" s="870" t="str">
        <f t="shared" ref="C35:G38" si="141">IF(AND(ISNUMBER(N35),ISNUMBER(Z35)),SUM(N35,Z35),"")</f>
        <v/>
      </c>
      <c r="D35" s="870" t="str">
        <f t="shared" si="141"/>
        <v/>
      </c>
      <c r="E35" s="870" t="str">
        <f t="shared" si="141"/>
        <v/>
      </c>
      <c r="F35" s="870" t="str">
        <f t="shared" si="141"/>
        <v/>
      </c>
      <c r="G35" s="870" t="str">
        <f t="shared" si="141"/>
        <v/>
      </c>
      <c r="H35" s="870" t="str">
        <f t="shared" si="72"/>
        <v/>
      </c>
      <c r="I35" s="870" t="str">
        <f t="shared" ref="I35:M38" si="142">IF(AND(ISNUMBER(T35),ISNUMBER(AF35)),SUM(T35,AF35),"")</f>
        <v/>
      </c>
      <c r="J35" s="870" t="str">
        <f t="shared" si="142"/>
        <v/>
      </c>
      <c r="K35" s="870" t="str">
        <f t="shared" si="142"/>
        <v/>
      </c>
      <c r="L35" s="870" t="str">
        <f t="shared" si="142"/>
        <v/>
      </c>
      <c r="M35" s="870" t="str">
        <f t="shared" si="142"/>
        <v/>
      </c>
      <c r="N35" s="440"/>
      <c r="O35" s="440"/>
      <c r="P35" s="440"/>
      <c r="Q35" s="440"/>
      <c r="R35" s="284"/>
      <c r="S35" s="870" t="str">
        <f t="shared" si="53"/>
        <v/>
      </c>
      <c r="T35" s="734"/>
      <c r="U35" s="440"/>
      <c r="V35" s="284"/>
      <c r="W35" s="870" t="str">
        <f t="shared" ref="W35:W39" si="143">IF(AND(ISNUMBER(T35),ISNUMBER(U35),ISNUMBER(V35)),SUM(T35:V35), "")</f>
        <v/>
      </c>
      <c r="X35" s="734"/>
      <c r="Y35" s="440"/>
      <c r="Z35" s="440"/>
      <c r="AA35" s="440"/>
      <c r="AB35" s="440"/>
      <c r="AC35" s="440"/>
      <c r="AD35" s="284"/>
      <c r="AE35" s="870" t="str">
        <f t="shared" si="54"/>
        <v/>
      </c>
      <c r="AF35" s="734"/>
      <c r="AG35" s="440"/>
      <c r="AH35" s="284"/>
      <c r="AI35" s="870" t="str">
        <f>IF(AND(ISNUMBER(AF35),ISNUMBER(AG35),ISNUMBER(AH35)),SUM(AF35:AH35), "")</f>
        <v/>
      </c>
      <c r="AJ35" s="734"/>
      <c r="AK35" s="440"/>
      <c r="AL35" s="440"/>
      <c r="AM35" s="440"/>
      <c r="AN35" s="440"/>
      <c r="AO35" s="440"/>
      <c r="AP35" s="870" t="str">
        <f>IF(AND(ISNUMBER(BA35),ISNUMBER(BL35)),SUM(BA35,BL35),"")</f>
        <v/>
      </c>
      <c r="AQ35" s="870" t="str">
        <f>IF(AND(ISNUMBER(BB35),ISNUMBER(BM35)),SUM(BB35,BM35),"")</f>
        <v/>
      </c>
      <c r="AR35" s="870" t="str">
        <f>IF(AND(ISNUMBER(BC35),ISNUMBER(BN35)),SUM(BC35,BN35),"")</f>
        <v/>
      </c>
      <c r="AS35" s="870" t="str">
        <f>IF(AND(ISNUMBER(BD35),ISNUMBER(BO35)),SUM(BD35,BO35),"")</f>
        <v/>
      </c>
      <c r="AT35" s="870" t="str">
        <f>IF(AND(ISNUMBER(BE35),ISNUMBER(BP35)),SUM(BE35,BP35),"")</f>
        <v/>
      </c>
      <c r="AU35" s="870" t="str">
        <f>IF(AND(ISNUMBER(AP35),ISNUMBER(AQ35),ISNUMBER(AT35)),SUM(AP35,AQ35,AT35),"")</f>
        <v/>
      </c>
      <c r="AV35" s="870" t="str">
        <f>IF(AND(ISNUMBER(BG35),ISNUMBER(BR35)),SUM(BG35,BR35),"")</f>
        <v/>
      </c>
      <c r="AW35" s="870" t="str">
        <f>IF(AND(ISNUMBER(BH35),ISNUMBER(BS35)),SUM(BH35,BS35),"")</f>
        <v/>
      </c>
      <c r="AX35" s="870" t="str">
        <f>IF(AND(ISNUMBER(BI35),ISNUMBER(BT35)),SUM(BI35,BT35),"")</f>
        <v/>
      </c>
      <c r="AY35" s="870" t="str">
        <f>IF(AND(ISNUMBER(BJ35),ISNUMBER(BU35)),SUM(BJ35,BU35),"")</f>
        <v/>
      </c>
      <c r="AZ35" s="870" t="str">
        <f>IF(AND(ISNUMBER(BK35),ISNUMBER(BV35)),SUM(BK35,BV35),"")</f>
        <v/>
      </c>
      <c r="BA35" s="440"/>
      <c r="BB35" s="440"/>
      <c r="BC35" s="440"/>
      <c r="BD35" s="440"/>
      <c r="BE35" s="284"/>
      <c r="BF35" s="870" t="str">
        <f>IF(AND(ISNUMBER(BA35), ISNUMBER(BB35), ISNUMBER(BE35)), SUM(BA35,BB35,BE35), "")</f>
        <v/>
      </c>
      <c r="BG35" s="734"/>
      <c r="BH35" s="440"/>
      <c r="BI35" s="440"/>
      <c r="BJ35" s="870" t="str">
        <f>IF(AND(ISNUMBER(BG35),ISNUMBER(BH35),ISNUMBER(BI35)),SUM(BG35:BI35), "")</f>
        <v/>
      </c>
      <c r="BK35" s="440"/>
      <c r="BL35" s="440"/>
      <c r="BM35" s="440"/>
      <c r="BN35" s="440"/>
      <c r="BO35" s="440"/>
      <c r="BP35" s="284"/>
      <c r="BQ35" s="870" t="str">
        <f>IF(AND(ISNUMBER(BL35), ISNUMBER(BM35), ISNUMBER(BP35)), SUM(BL35,BM35,BP35), "")</f>
        <v/>
      </c>
      <c r="BR35" s="734"/>
      <c r="BS35" s="440"/>
      <c r="BT35" s="440"/>
      <c r="BU35" s="870" t="str">
        <f>IF(AND(ISNUMBER(BR35),ISNUMBER(BS35),ISNUMBER(BT35)),SUM(BR35:BT35), "")</f>
        <v/>
      </c>
      <c r="BV35" s="440"/>
      <c r="BW35" s="440"/>
      <c r="BX35" s="440"/>
      <c r="BY35" s="440"/>
      <c r="BZ35" s="440"/>
      <c r="CA35" s="440"/>
      <c r="CB35" s="440"/>
      <c r="CC35" s="870" t="str">
        <f>IF($C$7="No", 0, IF(AND(ISNUMBER(BX35),ISNUMBER(BY35),ISNUMBER(CB35)),SUM(BX35,BY35,CB35),""))</f>
        <v/>
      </c>
      <c r="CD35" s="440"/>
      <c r="CE35" s="440"/>
      <c r="CF35" s="440"/>
      <c r="CG35" s="285" t="str">
        <f>IF($C$7="No", 0, IF(AND(ISNUMBER(CD35), ISNUMBER(CE35), ISNUMBER(CF35)), SUM(CD35:CF35), ""))</f>
        <v/>
      </c>
      <c r="CH35" s="1298" t="str">
        <f t="shared" ref="CH35:CH45" si="144">IF(AND(ISNUMBER(CC35), ISNUMBER(CG35)), IF(CC35&lt;&gt;0, CG35/CC35, ""), "")</f>
        <v/>
      </c>
      <c r="CI35" s="755"/>
      <c r="CJ35" s="440"/>
      <c r="CK35" s="440"/>
      <c r="CL35" s="440"/>
      <c r="CM35" s="440"/>
      <c r="CN35" s="440"/>
      <c r="CO35" s="440"/>
      <c r="CP35" s="822" t="str">
        <f t="shared" ref="CP35:CP45" si="145">IF(AND(ISNUMBER(CM35), ISNUMBER(AU35), ISNUMBER(CC35)), IF(CM35&gt;=AU35+CC35, "Pass", "please check"),"")</f>
        <v/>
      </c>
      <c r="CQ35" s="1044" t="str">
        <f t="shared" ref="CQ35:CQ45" si="146">IF(AND(ISNUMBER(AL35),ISNUMBER(AM35),ISNUMBER(AN35),ISNUMBER(AO35),ISNUMBER(AY35), ISNUMBER(AZ35), ISNUMBER(CO35), ISNUMBER(CG35)), IF(CO35&gt;=(AY35+12.5*MAX(0,AZ35-(AL35+AM35+AN35+AO35))+CG35), "Pass", "please check"), "")</f>
        <v/>
      </c>
      <c r="DK35" s="1156"/>
    </row>
    <row r="36" spans="1:115" ht="15" customHeight="1" x14ac:dyDescent="0.25">
      <c r="A36" s="812"/>
      <c r="B36" s="761" t="s">
        <v>1093</v>
      </c>
      <c r="C36" s="870" t="str">
        <f t="shared" si="141"/>
        <v/>
      </c>
      <c r="D36" s="870" t="str">
        <f t="shared" si="141"/>
        <v/>
      </c>
      <c r="E36" s="870" t="str">
        <f t="shared" si="141"/>
        <v/>
      </c>
      <c r="F36" s="870" t="str">
        <f t="shared" si="141"/>
        <v/>
      </c>
      <c r="G36" s="870" t="str">
        <f t="shared" si="141"/>
        <v/>
      </c>
      <c r="H36" s="870" t="str">
        <f t="shared" si="72"/>
        <v/>
      </c>
      <c r="I36" s="870" t="str">
        <f t="shared" si="142"/>
        <v/>
      </c>
      <c r="J36" s="870" t="str">
        <f t="shared" si="142"/>
        <v/>
      </c>
      <c r="K36" s="870" t="str">
        <f t="shared" si="142"/>
        <v/>
      </c>
      <c r="L36" s="870" t="str">
        <f t="shared" si="142"/>
        <v/>
      </c>
      <c r="M36" s="870" t="str">
        <f t="shared" si="142"/>
        <v/>
      </c>
      <c r="N36" s="440"/>
      <c r="O36" s="440"/>
      <c r="P36" s="440"/>
      <c r="Q36" s="440"/>
      <c r="R36" s="284"/>
      <c r="S36" s="870" t="str">
        <f t="shared" si="53"/>
        <v/>
      </c>
      <c r="T36" s="734"/>
      <c r="U36" s="440"/>
      <c r="V36" s="284"/>
      <c r="W36" s="870" t="str">
        <f t="shared" si="143"/>
        <v/>
      </c>
      <c r="X36" s="734"/>
      <c r="Y36" s="440"/>
      <c r="Z36" s="440"/>
      <c r="AA36" s="440"/>
      <c r="AB36" s="440"/>
      <c r="AC36" s="440"/>
      <c r="AD36" s="284"/>
      <c r="AE36" s="870" t="str">
        <f t="shared" si="54"/>
        <v/>
      </c>
      <c r="AF36" s="734"/>
      <c r="AG36" s="440"/>
      <c r="AH36" s="284"/>
      <c r="AI36" s="870" t="str">
        <f>IF(AND(ISNUMBER(AF36),ISNUMBER(AG36),ISNUMBER(AH36)),SUM(AF36:AH36), "")</f>
        <v/>
      </c>
      <c r="AJ36" s="734"/>
      <c r="AK36" s="440"/>
      <c r="AL36" s="440"/>
      <c r="AM36" s="440"/>
      <c r="AN36" s="440"/>
      <c r="AO36" s="440"/>
      <c r="AP36" s="870" t="str">
        <f t="shared" ref="AP36:AZ36" si="147">IF((ISNUMBER(BL36)),BL36,"")</f>
        <v/>
      </c>
      <c r="AQ36" s="870" t="str">
        <f t="shared" si="147"/>
        <v/>
      </c>
      <c r="AR36" s="870" t="str">
        <f t="shared" si="147"/>
        <v/>
      </c>
      <c r="AS36" s="870" t="str">
        <f t="shared" si="147"/>
        <v/>
      </c>
      <c r="AT36" s="870" t="str">
        <f t="shared" si="147"/>
        <v/>
      </c>
      <c r="AU36" s="870" t="str">
        <f t="shared" si="147"/>
        <v/>
      </c>
      <c r="AV36" s="870" t="str">
        <f t="shared" si="147"/>
        <v/>
      </c>
      <c r="AW36" s="870" t="str">
        <f t="shared" si="147"/>
        <v/>
      </c>
      <c r="AX36" s="870" t="str">
        <f t="shared" si="147"/>
        <v/>
      </c>
      <c r="AY36" s="870" t="str">
        <f t="shared" si="147"/>
        <v/>
      </c>
      <c r="AZ36" s="870" t="str">
        <f t="shared" si="147"/>
        <v/>
      </c>
      <c r="BA36" s="733"/>
      <c r="BB36" s="733"/>
      <c r="BC36" s="733"/>
      <c r="BD36" s="733"/>
      <c r="BE36" s="733"/>
      <c r="BF36" s="1220"/>
      <c r="BG36" s="733"/>
      <c r="BH36" s="733"/>
      <c r="BI36" s="733"/>
      <c r="BJ36" s="733"/>
      <c r="BK36" s="733"/>
      <c r="BL36" s="440"/>
      <c r="BM36" s="440"/>
      <c r="BN36" s="440"/>
      <c r="BO36" s="440"/>
      <c r="BP36" s="284"/>
      <c r="BQ36" s="870" t="str">
        <f>IF(AND(ISNUMBER(BL36), ISNUMBER(BM36), ISNUMBER(BP36)), SUM(BL36,BM36,BP36), "")</f>
        <v/>
      </c>
      <c r="BR36" s="734"/>
      <c r="BS36" s="440"/>
      <c r="BT36" s="440"/>
      <c r="BU36" s="870" t="str">
        <f>IF(AND(ISNUMBER(BR36),ISNUMBER(BS36),ISNUMBER(BT36)),SUM(BR36:BT36), "")</f>
        <v/>
      </c>
      <c r="BV36" s="440"/>
      <c r="BW36" s="440"/>
      <c r="BX36" s="440"/>
      <c r="BY36" s="440"/>
      <c r="BZ36" s="440"/>
      <c r="CA36" s="440"/>
      <c r="CB36" s="440"/>
      <c r="CC36" s="870" t="str">
        <f t="shared" ref="CC36:CC39" si="148">IF($C$7="No", 0, IF(AND(ISNUMBER(BX36),ISNUMBER(BY36),ISNUMBER(CB36)),SUM(BX36,BY36,CB36),""))</f>
        <v/>
      </c>
      <c r="CD36" s="440"/>
      <c r="CE36" s="440"/>
      <c r="CF36" s="440"/>
      <c r="CG36" s="285" t="str">
        <f>IF($C$7="No", 0, IF(AND(ISNUMBER(CD36), ISNUMBER(CE36), ISNUMBER(CF36)), SUM(CD36:CF36), ""))</f>
        <v/>
      </c>
      <c r="CH36" s="1298" t="str">
        <f t="shared" si="144"/>
        <v/>
      </c>
      <c r="CI36" s="755"/>
      <c r="CJ36" s="440"/>
      <c r="CK36" s="440"/>
      <c r="CL36" s="440"/>
      <c r="CM36" s="440"/>
      <c r="CN36" s="440"/>
      <c r="CO36" s="440"/>
      <c r="CP36" s="822" t="str">
        <f t="shared" si="145"/>
        <v/>
      </c>
      <c r="CQ36" s="1044" t="str">
        <f t="shared" si="146"/>
        <v/>
      </c>
      <c r="DK36" s="1156"/>
    </row>
    <row r="37" spans="1:115" ht="15" customHeight="1" x14ac:dyDescent="0.25">
      <c r="A37" s="812"/>
      <c r="B37" s="761" t="s">
        <v>1094</v>
      </c>
      <c r="C37" s="870" t="str">
        <f t="shared" si="141"/>
        <v/>
      </c>
      <c r="D37" s="870" t="str">
        <f t="shared" si="141"/>
        <v/>
      </c>
      <c r="E37" s="870" t="str">
        <f t="shared" si="141"/>
        <v/>
      </c>
      <c r="F37" s="870" t="str">
        <f t="shared" si="141"/>
        <v/>
      </c>
      <c r="G37" s="870" t="str">
        <f t="shared" si="141"/>
        <v/>
      </c>
      <c r="H37" s="870" t="str">
        <f t="shared" si="72"/>
        <v/>
      </c>
      <c r="I37" s="870" t="str">
        <f t="shared" si="142"/>
        <v/>
      </c>
      <c r="J37" s="870" t="str">
        <f t="shared" si="142"/>
        <v/>
      </c>
      <c r="K37" s="870" t="str">
        <f t="shared" si="142"/>
        <v/>
      </c>
      <c r="L37" s="870" t="str">
        <f t="shared" si="142"/>
        <v/>
      </c>
      <c r="M37" s="870" t="str">
        <f t="shared" si="142"/>
        <v/>
      </c>
      <c r="N37" s="440"/>
      <c r="O37" s="440"/>
      <c r="P37" s="440"/>
      <c r="Q37" s="440"/>
      <c r="R37" s="284"/>
      <c r="S37" s="870" t="str">
        <f t="shared" si="53"/>
        <v/>
      </c>
      <c r="T37" s="734"/>
      <c r="U37" s="440"/>
      <c r="V37" s="284"/>
      <c r="W37" s="870" t="str">
        <f t="shared" si="143"/>
        <v/>
      </c>
      <c r="X37" s="734"/>
      <c r="Y37" s="440"/>
      <c r="Z37" s="440"/>
      <c r="AA37" s="440"/>
      <c r="AB37" s="440"/>
      <c r="AC37" s="440"/>
      <c r="AD37" s="284"/>
      <c r="AE37" s="870" t="str">
        <f t="shared" si="54"/>
        <v/>
      </c>
      <c r="AF37" s="734"/>
      <c r="AG37" s="440"/>
      <c r="AH37" s="284"/>
      <c r="AI37" s="870" t="str">
        <f>IF(AND(ISNUMBER(AF37),ISNUMBER(AG37),ISNUMBER(AH37)),SUM(AF37:AH37), "")</f>
        <v/>
      </c>
      <c r="AJ37" s="734"/>
      <c r="AK37" s="440"/>
      <c r="AL37" s="440"/>
      <c r="AM37" s="440"/>
      <c r="AN37" s="440"/>
      <c r="AO37" s="440"/>
      <c r="AP37" s="870" t="str">
        <f>IF(AND(ISNUMBER(BA37),ISNUMBER(BL37)),SUM(BA37,BL37),"")</f>
        <v/>
      </c>
      <c r="AQ37" s="870" t="str">
        <f>IF(AND(ISNUMBER(BB37),ISNUMBER(BM37)),SUM(BB37,BM37),"")</f>
        <v/>
      </c>
      <c r="AR37" s="870" t="str">
        <f>IF(AND(ISNUMBER(BC37),ISNUMBER(BN37)),SUM(BC37,BN37),"")</f>
        <v/>
      </c>
      <c r="AS37" s="870" t="str">
        <f>IF(AND(ISNUMBER(BD37),ISNUMBER(BO37)),SUM(BD37,BO37),"")</f>
        <v/>
      </c>
      <c r="AT37" s="870" t="str">
        <f>IF(AND(ISNUMBER(BE37),ISNUMBER(BP37)),SUM(BE37,BP37),"")</f>
        <v/>
      </c>
      <c r="AU37" s="870" t="str">
        <f t="shared" ref="AU37:AU45" si="149">IF(AND(ISNUMBER(AP37),ISNUMBER(AQ37),ISNUMBER(AT37)),SUM(AP37,AQ37,AT37),"")</f>
        <v/>
      </c>
      <c r="AV37" s="870" t="str">
        <f>IF(AND(ISNUMBER(BG37),ISNUMBER(BR37)),SUM(BG37,BR37),"")</f>
        <v/>
      </c>
      <c r="AW37" s="870" t="str">
        <f>IF(AND(ISNUMBER(BH37),ISNUMBER(BS37)),SUM(BH37,BS37),"")</f>
        <v/>
      </c>
      <c r="AX37" s="870" t="str">
        <f>IF(AND(ISNUMBER(BI37),ISNUMBER(BT37)),SUM(BI37,BT37),"")</f>
        <v/>
      </c>
      <c r="AY37" s="870" t="str">
        <f>IF(AND(ISNUMBER(BJ37),ISNUMBER(BU37)),SUM(BJ37,BU37),"")</f>
        <v/>
      </c>
      <c r="AZ37" s="870" t="str">
        <f>IF(AND(ISNUMBER(BK37),ISNUMBER(BV37)),SUM(BK37,BV37),"")</f>
        <v/>
      </c>
      <c r="BA37" s="440"/>
      <c r="BB37" s="440"/>
      <c r="BC37" s="440"/>
      <c r="BD37" s="440"/>
      <c r="BE37" s="284"/>
      <c r="BF37" s="870" t="str">
        <f>IF(AND(ISNUMBER(BA37), ISNUMBER(BB37), ISNUMBER(BE37)), SUM(BA37,BB37,BE37), "")</f>
        <v/>
      </c>
      <c r="BG37" s="734"/>
      <c r="BH37" s="440"/>
      <c r="BI37" s="440"/>
      <c r="BJ37" s="870" t="str">
        <f>IF(AND(ISNUMBER(BG37),ISNUMBER(BH37),ISNUMBER(BI37)),SUM(BG37:BI37), "")</f>
        <v/>
      </c>
      <c r="BK37" s="440"/>
      <c r="BL37" s="440"/>
      <c r="BM37" s="440"/>
      <c r="BN37" s="440"/>
      <c r="BO37" s="440"/>
      <c r="BP37" s="284"/>
      <c r="BQ37" s="870" t="str">
        <f>IF(AND(ISNUMBER(BL37), ISNUMBER(BM37), ISNUMBER(BP37)), SUM(BL37,BM37,BP37), "")</f>
        <v/>
      </c>
      <c r="BR37" s="734"/>
      <c r="BS37" s="440"/>
      <c r="BT37" s="440"/>
      <c r="BU37" s="870" t="str">
        <f>IF(AND(ISNUMBER(BR37),ISNUMBER(BS37),ISNUMBER(BT37)),SUM(BR37:BT37), "")</f>
        <v/>
      </c>
      <c r="BV37" s="440"/>
      <c r="BW37" s="440"/>
      <c r="BX37" s="440"/>
      <c r="BY37" s="440"/>
      <c r="BZ37" s="440"/>
      <c r="CA37" s="440"/>
      <c r="CB37" s="440"/>
      <c r="CC37" s="870" t="str">
        <f t="shared" si="148"/>
        <v/>
      </c>
      <c r="CD37" s="440"/>
      <c r="CE37" s="440"/>
      <c r="CF37" s="440"/>
      <c r="CG37" s="285" t="str">
        <f>IF($C$7="No", 0, IF(AND(ISNUMBER(CD37), ISNUMBER(CE37), ISNUMBER(CF37)), SUM(CD37:CF37), ""))</f>
        <v/>
      </c>
      <c r="CH37" s="1298" t="str">
        <f t="shared" si="144"/>
        <v/>
      </c>
      <c r="CI37" s="755"/>
      <c r="CJ37" s="440"/>
      <c r="CK37" s="440"/>
      <c r="CL37" s="440"/>
      <c r="CM37" s="440"/>
      <c r="CN37" s="440"/>
      <c r="CO37" s="440"/>
      <c r="CP37" s="822" t="str">
        <f t="shared" si="145"/>
        <v/>
      </c>
      <c r="CQ37" s="1044" t="str">
        <f t="shared" si="146"/>
        <v/>
      </c>
      <c r="DK37" s="1156"/>
    </row>
    <row r="38" spans="1:115" ht="15" customHeight="1" x14ac:dyDescent="0.25">
      <c r="A38" s="812"/>
      <c r="B38" s="761" t="s">
        <v>122</v>
      </c>
      <c r="C38" s="870" t="str">
        <f t="shared" si="141"/>
        <v/>
      </c>
      <c r="D38" s="870" t="str">
        <f t="shared" si="141"/>
        <v/>
      </c>
      <c r="E38" s="870" t="str">
        <f t="shared" si="141"/>
        <v/>
      </c>
      <c r="F38" s="870" t="str">
        <f t="shared" si="141"/>
        <v/>
      </c>
      <c r="G38" s="870" t="str">
        <f t="shared" si="141"/>
        <v/>
      </c>
      <c r="H38" s="870" t="str">
        <f t="shared" si="72"/>
        <v/>
      </c>
      <c r="I38" s="870" t="str">
        <f t="shared" si="142"/>
        <v/>
      </c>
      <c r="J38" s="870" t="str">
        <f t="shared" si="142"/>
        <v/>
      </c>
      <c r="K38" s="870" t="str">
        <f t="shared" si="142"/>
        <v/>
      </c>
      <c r="L38" s="870" t="str">
        <f t="shared" si="142"/>
        <v/>
      </c>
      <c r="M38" s="870" t="str">
        <f t="shared" si="142"/>
        <v/>
      </c>
      <c r="N38" s="440"/>
      <c r="O38" s="440"/>
      <c r="P38" s="440"/>
      <c r="Q38" s="440"/>
      <c r="R38" s="284"/>
      <c r="S38" s="870" t="str">
        <f t="shared" si="53"/>
        <v/>
      </c>
      <c r="T38" s="734"/>
      <c r="U38" s="440"/>
      <c r="V38" s="284"/>
      <c r="W38" s="870" t="str">
        <f t="shared" si="143"/>
        <v/>
      </c>
      <c r="X38" s="734"/>
      <c r="Y38" s="440"/>
      <c r="Z38" s="440"/>
      <c r="AA38" s="440"/>
      <c r="AB38" s="440"/>
      <c r="AC38" s="440"/>
      <c r="AD38" s="284"/>
      <c r="AE38" s="870" t="str">
        <f t="shared" si="54"/>
        <v/>
      </c>
      <c r="AF38" s="734"/>
      <c r="AG38" s="440"/>
      <c r="AH38" s="284"/>
      <c r="AI38" s="870" t="str">
        <f>IF(AND(ISNUMBER(AF38),ISNUMBER(AG38),ISNUMBER(AH38)),SUM(AF38:AH38), "")</f>
        <v/>
      </c>
      <c r="AJ38" s="734"/>
      <c r="AK38" s="440"/>
      <c r="AL38" s="440"/>
      <c r="AM38" s="440"/>
      <c r="AN38" s="440"/>
      <c r="AO38" s="440"/>
      <c r="AP38" s="870" t="str">
        <f t="shared" ref="AP38:AT38" si="150">IF(ISNUMBER(BL38),BL38,"")</f>
        <v/>
      </c>
      <c r="AQ38" s="870" t="str">
        <f t="shared" si="150"/>
        <v/>
      </c>
      <c r="AR38" s="870" t="str">
        <f t="shared" si="150"/>
        <v/>
      </c>
      <c r="AS38" s="870" t="str">
        <f t="shared" si="150"/>
        <v/>
      </c>
      <c r="AT38" s="870" t="str">
        <f t="shared" si="150"/>
        <v/>
      </c>
      <c r="AU38" s="870" t="str">
        <f t="shared" si="149"/>
        <v/>
      </c>
      <c r="AV38" s="870" t="str">
        <f>IF(ISNUMBER(BR38),BR38,"")</f>
        <v/>
      </c>
      <c r="AW38" s="870" t="str">
        <f>IF(ISNUMBER(BS38),BS38,"")</f>
        <v/>
      </c>
      <c r="AX38" s="870" t="str">
        <f>IF(ISNUMBER(BT38),BT38,"")</f>
        <v/>
      </c>
      <c r="AY38" s="870" t="str">
        <f>IF(ISNUMBER(BU38),BU38,"")</f>
        <v/>
      </c>
      <c r="AZ38" s="870" t="str">
        <f>IF(ISNUMBER(BV38),BV38,"")</f>
        <v/>
      </c>
      <c r="BA38" s="733"/>
      <c r="BB38" s="733"/>
      <c r="BC38" s="733"/>
      <c r="BD38" s="733"/>
      <c r="BE38" s="733"/>
      <c r="BF38" s="1220"/>
      <c r="BG38" s="733"/>
      <c r="BH38" s="733"/>
      <c r="BI38" s="733"/>
      <c r="BJ38" s="733"/>
      <c r="BK38" s="733"/>
      <c r="BL38" s="440"/>
      <c r="BM38" s="440"/>
      <c r="BN38" s="440"/>
      <c r="BO38" s="440"/>
      <c r="BP38" s="284"/>
      <c r="BQ38" s="870" t="str">
        <f>IF(AND(ISNUMBER(BL38), ISNUMBER(BM38), ISNUMBER(BP38)), SUM(BL38,BM38,BP38), "")</f>
        <v/>
      </c>
      <c r="BR38" s="734"/>
      <c r="BS38" s="440"/>
      <c r="BT38" s="440"/>
      <c r="BU38" s="870" t="str">
        <f>IF(AND(ISNUMBER(BR38),ISNUMBER(BS38),ISNUMBER(BT38)),SUM(BR38:BT38), "")</f>
        <v/>
      </c>
      <c r="BV38" s="440"/>
      <c r="BW38" s="440"/>
      <c r="BX38" s="440"/>
      <c r="BY38" s="440"/>
      <c r="BZ38" s="440"/>
      <c r="CA38" s="440"/>
      <c r="CB38" s="440"/>
      <c r="CC38" s="870" t="str">
        <f t="shared" si="148"/>
        <v/>
      </c>
      <c r="CD38" s="440"/>
      <c r="CE38" s="440"/>
      <c r="CF38" s="440"/>
      <c r="CG38" s="285" t="str">
        <f>IF($C$7="No", 0, IF(AND(ISNUMBER(CD38), ISNUMBER(CE38), ISNUMBER(CF38)), SUM(CD38:CF38), ""))</f>
        <v/>
      </c>
      <c r="CH38" s="1298" t="str">
        <f t="shared" si="144"/>
        <v/>
      </c>
      <c r="CI38" s="755"/>
      <c r="CJ38" s="440"/>
      <c r="CK38" s="440"/>
      <c r="CL38" s="440"/>
      <c r="CM38" s="440"/>
      <c r="CN38" s="440"/>
      <c r="CO38" s="440"/>
      <c r="CP38" s="822" t="str">
        <f t="shared" si="145"/>
        <v/>
      </c>
      <c r="CQ38" s="1044" t="str">
        <f t="shared" si="146"/>
        <v/>
      </c>
      <c r="DK38" s="1156"/>
    </row>
    <row r="39" spans="1:115" ht="15" customHeight="1" x14ac:dyDescent="0.25">
      <c r="A39" s="812"/>
      <c r="B39" s="761" t="s">
        <v>1095</v>
      </c>
      <c r="C39" s="870" t="str">
        <f t="shared" ref="C39:G39" si="151">IF((ISNUMBER(N39)),N39,"")</f>
        <v/>
      </c>
      <c r="D39" s="870" t="str">
        <f t="shared" si="151"/>
        <v/>
      </c>
      <c r="E39" s="870" t="str">
        <f t="shared" si="151"/>
        <v/>
      </c>
      <c r="F39" s="870" t="str">
        <f t="shared" si="151"/>
        <v/>
      </c>
      <c r="G39" s="870" t="str">
        <f t="shared" si="151"/>
        <v/>
      </c>
      <c r="H39" s="870" t="str">
        <f t="shared" si="72"/>
        <v/>
      </c>
      <c r="I39" s="870" t="str">
        <f>IF((ISNUMBER(T39)),T39,"")</f>
        <v/>
      </c>
      <c r="J39" s="870" t="str">
        <f>IF((ISNUMBER(U39)),U39,"")</f>
        <v/>
      </c>
      <c r="K39" s="870" t="str">
        <f>IF((ISNUMBER(V39)),V39,"")</f>
        <v/>
      </c>
      <c r="L39" s="870" t="str">
        <f>IF((ISNUMBER(W39)),W39,"")</f>
        <v/>
      </c>
      <c r="M39" s="870" t="str">
        <f>IF((ISNUMBER(X39)),X39,"")</f>
        <v/>
      </c>
      <c r="N39" s="442"/>
      <c r="O39" s="442"/>
      <c r="P39" s="442"/>
      <c r="Q39" s="442"/>
      <c r="R39" s="492"/>
      <c r="S39" s="870" t="str">
        <f t="shared" si="53"/>
        <v/>
      </c>
      <c r="T39" s="742"/>
      <c r="U39" s="442"/>
      <c r="V39" s="492"/>
      <c r="W39" s="870" t="str">
        <f t="shared" si="143"/>
        <v/>
      </c>
      <c r="X39" s="742"/>
      <c r="Y39" s="442"/>
      <c r="Z39" s="733"/>
      <c r="AA39" s="733"/>
      <c r="AB39" s="733"/>
      <c r="AC39" s="733"/>
      <c r="AD39" s="733"/>
      <c r="AE39" s="1140"/>
      <c r="AF39" s="733"/>
      <c r="AG39" s="733"/>
      <c r="AH39" s="733"/>
      <c r="AI39" s="1140"/>
      <c r="AJ39" s="733"/>
      <c r="AK39" s="733"/>
      <c r="AL39" s="440"/>
      <c r="AM39" s="440"/>
      <c r="AN39" s="440"/>
      <c r="AO39" s="440"/>
      <c r="AP39" s="870" t="str">
        <f t="shared" ref="AP39:AT45" si="152">IF(AND(ISNUMBER(BA39),ISNUMBER(BL39)),SUM(BA39,BL39),"")</f>
        <v/>
      </c>
      <c r="AQ39" s="870" t="str">
        <f t="shared" si="152"/>
        <v/>
      </c>
      <c r="AR39" s="870" t="str">
        <f t="shared" si="152"/>
        <v/>
      </c>
      <c r="AS39" s="870" t="str">
        <f t="shared" si="152"/>
        <v/>
      </c>
      <c r="AT39" s="870" t="str">
        <f t="shared" si="152"/>
        <v/>
      </c>
      <c r="AU39" s="870" t="str">
        <f t="shared" si="149"/>
        <v/>
      </c>
      <c r="AV39" s="870" t="str">
        <f t="shared" ref="AV39:AZ45" si="153">IF(AND(ISNUMBER(BG39),ISNUMBER(BR39)),SUM(BG39,BR39),"")</f>
        <v/>
      </c>
      <c r="AW39" s="870" t="str">
        <f t="shared" si="153"/>
        <v/>
      </c>
      <c r="AX39" s="870" t="str">
        <f t="shared" si="153"/>
        <v/>
      </c>
      <c r="AY39" s="870" t="str">
        <f t="shared" si="153"/>
        <v/>
      </c>
      <c r="AZ39" s="870" t="str">
        <f t="shared" si="153"/>
        <v/>
      </c>
      <c r="BA39" s="442"/>
      <c r="BB39" s="442"/>
      <c r="BC39" s="442"/>
      <c r="BD39" s="442"/>
      <c r="BE39" s="492"/>
      <c r="BF39" s="870" t="str">
        <f>IF(AND(ISNUMBER(BA39), ISNUMBER(BB39), ISNUMBER(BE39)), SUM(BA39,BB39,BE39), "")</f>
        <v/>
      </c>
      <c r="BG39" s="742"/>
      <c r="BH39" s="442"/>
      <c r="BI39" s="442"/>
      <c r="BJ39" s="1312" t="str">
        <f>IF(AND(ISNUMBER(BG39),ISNUMBER(BH39),ISNUMBER(BI39)),SUM(BG39:BI39), "")</f>
        <v/>
      </c>
      <c r="BK39" s="442"/>
      <c r="BL39" s="442"/>
      <c r="BM39" s="442"/>
      <c r="BN39" s="442"/>
      <c r="BO39" s="442"/>
      <c r="BP39" s="492"/>
      <c r="BQ39" s="870" t="str">
        <f>IF(AND(ISNUMBER(BL39), ISNUMBER(BM39), ISNUMBER(BP39)), SUM(BL39,BM39,BP39), "")</f>
        <v/>
      </c>
      <c r="BR39" s="742"/>
      <c r="BS39" s="442"/>
      <c r="BT39" s="442"/>
      <c r="BU39" s="1312" t="str">
        <f>IF(AND(ISNUMBER(BR39),ISNUMBER(BS39),ISNUMBER(BT39)),SUM(BR39:BT39), "")</f>
        <v/>
      </c>
      <c r="BV39" s="442"/>
      <c r="BW39" s="442"/>
      <c r="BX39" s="442"/>
      <c r="BY39" s="442"/>
      <c r="BZ39" s="442"/>
      <c r="CA39" s="442"/>
      <c r="CB39" s="442"/>
      <c r="CC39" s="870" t="str">
        <f t="shared" si="148"/>
        <v/>
      </c>
      <c r="CD39" s="442"/>
      <c r="CE39" s="442"/>
      <c r="CF39" s="442"/>
      <c r="CG39" s="285" t="str">
        <f>IF($C$7="No", 0, IF(AND(ISNUMBER(CD39), ISNUMBER(CE39), ISNUMBER(CF39)), SUM(CD39:CF39), ""))</f>
        <v/>
      </c>
      <c r="CH39" s="1298" t="str">
        <f t="shared" si="144"/>
        <v/>
      </c>
      <c r="CI39" s="755"/>
      <c r="CJ39" s="440"/>
      <c r="CK39" s="440"/>
      <c r="CL39" s="440"/>
      <c r="CM39" s="440"/>
      <c r="CN39" s="440"/>
      <c r="CO39" s="440"/>
      <c r="CP39" s="822" t="str">
        <f t="shared" si="145"/>
        <v/>
      </c>
      <c r="CQ39" s="1044" t="str">
        <f t="shared" si="146"/>
        <v/>
      </c>
      <c r="DK39" s="1156"/>
    </row>
    <row r="40" spans="1:115" ht="15" customHeight="1" x14ac:dyDescent="0.25">
      <c r="A40" s="812"/>
      <c r="B40" s="761" t="s">
        <v>1279</v>
      </c>
      <c r="C40" s="870" t="str">
        <f t="shared" ref="C40:H40" si="154">IF(AND(ISNUMBER(C41),ISNUMBER(C42)),SUM(C41:C42),"")</f>
        <v/>
      </c>
      <c r="D40" s="870" t="str">
        <f t="shared" si="154"/>
        <v/>
      </c>
      <c r="E40" s="870" t="str">
        <f t="shared" ref="E40" si="155">IF(AND(ISNUMBER(E41),ISNUMBER(E42)),SUM(E41:E42),"")</f>
        <v/>
      </c>
      <c r="F40" s="870" t="str">
        <f t="shared" si="154"/>
        <v/>
      </c>
      <c r="G40" s="870" t="str">
        <f t="shared" si="154"/>
        <v/>
      </c>
      <c r="H40" s="870" t="str">
        <f t="shared" si="154"/>
        <v/>
      </c>
      <c r="I40" s="870" t="str">
        <f>IF(AND(ISNUMBER(I41), ISNUMBER(I42)), SUM(I41:I42),"")</f>
        <v/>
      </c>
      <c r="J40" s="870" t="str">
        <f>IF(AND(ISNUMBER(J41), ISNUMBER(J42)), SUM(J41:J42),"")</f>
        <v/>
      </c>
      <c r="K40" s="870" t="str">
        <f>IF(AND(ISNUMBER(K41), ISNUMBER(K42)), SUM(K41:K42),"")</f>
        <v/>
      </c>
      <c r="L40" s="870" t="str">
        <f>IF(AND(ISNUMBER(L41), ISNUMBER(L42)), SUM(L41:L42),"")</f>
        <v/>
      </c>
      <c r="M40" s="870" t="str">
        <f>IF(AND(ISNUMBER(M41), ISNUMBER(M42)), SUM(M41:M42),"")</f>
        <v/>
      </c>
      <c r="N40" s="870" t="str">
        <f t="shared" ref="N40:S40" si="156">IF(AND(ISNUMBER(N41),ISNUMBER(N42)),SUM(N41:N42),"")</f>
        <v/>
      </c>
      <c r="O40" s="870" t="str">
        <f t="shared" si="156"/>
        <v/>
      </c>
      <c r="P40" s="870" t="str">
        <f t="shared" ref="P40" si="157">IF(AND(ISNUMBER(P41),ISNUMBER(P42)),SUM(P41:P42),"")</f>
        <v/>
      </c>
      <c r="Q40" s="870" t="str">
        <f t="shared" si="156"/>
        <v/>
      </c>
      <c r="R40" s="870" t="str">
        <f t="shared" si="156"/>
        <v/>
      </c>
      <c r="S40" s="870" t="str">
        <f t="shared" si="156"/>
        <v/>
      </c>
      <c r="T40" s="870" t="str">
        <f t="shared" ref="T40:Y40" si="158">IF(AND(ISNUMBER(T41), ISNUMBER(T42)), SUM(T41:T42),"")</f>
        <v/>
      </c>
      <c r="U40" s="870" t="str">
        <f t="shared" si="158"/>
        <v/>
      </c>
      <c r="V40" s="870" t="str">
        <f t="shared" si="158"/>
        <v/>
      </c>
      <c r="W40" s="870" t="str">
        <f t="shared" si="158"/>
        <v/>
      </c>
      <c r="X40" s="870" t="str">
        <f t="shared" si="158"/>
        <v/>
      </c>
      <c r="Y40" s="870" t="str">
        <f t="shared" si="158"/>
        <v/>
      </c>
      <c r="Z40" s="733"/>
      <c r="AA40" s="733"/>
      <c r="AB40" s="733"/>
      <c r="AC40" s="733"/>
      <c r="AD40" s="733"/>
      <c r="AE40" s="733"/>
      <c r="AF40" s="733"/>
      <c r="AG40" s="733"/>
      <c r="AH40" s="733"/>
      <c r="AI40" s="733"/>
      <c r="AJ40" s="733"/>
      <c r="AK40" s="733"/>
      <c r="AL40" s="326"/>
      <c r="AM40" s="326"/>
      <c r="AN40" s="326"/>
      <c r="AO40" s="326"/>
      <c r="AP40" s="870" t="str">
        <f t="shared" si="152"/>
        <v/>
      </c>
      <c r="AQ40" s="870" t="str">
        <f t="shared" si="152"/>
        <v/>
      </c>
      <c r="AR40" s="870" t="str">
        <f t="shared" si="152"/>
        <v/>
      </c>
      <c r="AS40" s="870" t="str">
        <f t="shared" si="152"/>
        <v/>
      </c>
      <c r="AT40" s="870" t="str">
        <f t="shared" si="152"/>
        <v/>
      </c>
      <c r="AU40" s="870" t="str">
        <f t="shared" si="149"/>
        <v/>
      </c>
      <c r="AV40" s="870" t="str">
        <f t="shared" si="153"/>
        <v/>
      </c>
      <c r="AW40" s="870" t="str">
        <f t="shared" si="153"/>
        <v/>
      </c>
      <c r="AX40" s="870" t="str">
        <f t="shared" si="153"/>
        <v/>
      </c>
      <c r="AY40" s="870" t="str">
        <f t="shared" si="153"/>
        <v/>
      </c>
      <c r="AZ40" s="870" t="str">
        <f t="shared" si="153"/>
        <v/>
      </c>
      <c r="BA40" s="870" t="str">
        <f t="shared" ref="BA40:BF40" si="159">IF(AND(ISNUMBER(BA41),ISNUMBER(BA42)),SUM(BA41:BA42),"")</f>
        <v/>
      </c>
      <c r="BB40" s="870" t="str">
        <f t="shared" ref="BB40:BC40" si="160">IF(AND(ISNUMBER(BB41),ISNUMBER(BB42)),SUM(BB41:BB42),"")</f>
        <v/>
      </c>
      <c r="BC40" s="870" t="str">
        <f t="shared" si="160"/>
        <v/>
      </c>
      <c r="BD40" s="870" t="str">
        <f t="shared" si="159"/>
        <v/>
      </c>
      <c r="BE40" s="870" t="str">
        <f t="shared" si="159"/>
        <v/>
      </c>
      <c r="BF40" s="1474" t="str">
        <f t="shared" si="159"/>
        <v/>
      </c>
      <c r="BG40" s="870" t="str">
        <f>IF(AND(ISNUMBER(BG41), ISNUMBER(BG42)), SUM(BG41:BG42),"")</f>
        <v/>
      </c>
      <c r="BH40" s="870" t="str">
        <f>IF(AND(ISNUMBER(BH41), ISNUMBER(BH42)), SUM(BH41:BH42),"")</f>
        <v/>
      </c>
      <c r="BI40" s="870" t="str">
        <f>IF(AND(ISNUMBER(BI41), ISNUMBER(BI42)), SUM(BI41:BI42),"")</f>
        <v/>
      </c>
      <c r="BJ40" s="870" t="str">
        <f>IF(AND(ISNUMBER(BJ41), ISNUMBER(BJ42)), SUM(BJ41:BJ42),"")</f>
        <v/>
      </c>
      <c r="BK40" s="870" t="str">
        <f>IF(AND(ISNUMBER(BK41), ISNUMBER(BK42)), SUM(BK41:BK42),"")</f>
        <v/>
      </c>
      <c r="BL40" s="870" t="str">
        <f t="shared" ref="BL40" si="161">IF(AND(ISNUMBER(BL41),ISNUMBER(BL42)),SUM(BL41:BL42),"")</f>
        <v/>
      </c>
      <c r="BM40" s="870" t="str">
        <f t="shared" ref="BM40:BN40" si="162">IF(AND(ISNUMBER(BM41),ISNUMBER(BM42)),SUM(BM41:BM42),"")</f>
        <v/>
      </c>
      <c r="BN40" s="870" t="str">
        <f t="shared" si="162"/>
        <v/>
      </c>
      <c r="BO40" s="870" t="str">
        <f t="shared" ref="BO40:BQ40" si="163">IF(AND(ISNUMBER(BO41),ISNUMBER(BO42)),SUM(BO41:BO42),"")</f>
        <v/>
      </c>
      <c r="BP40" s="870" t="str">
        <f t="shared" si="163"/>
        <v/>
      </c>
      <c r="BQ40" s="1474" t="str">
        <f t="shared" si="163"/>
        <v/>
      </c>
      <c r="BR40" s="870" t="str">
        <f>IF(AND(ISNUMBER(BR41), ISNUMBER(BR42)), SUM(BR41:BR42),"")</f>
        <v/>
      </c>
      <c r="BS40" s="870" t="str">
        <f>IF(AND(ISNUMBER(BS41), ISNUMBER(BS42)), SUM(BS41:BS42),"")</f>
        <v/>
      </c>
      <c r="BT40" s="870" t="str">
        <f>IF(AND(ISNUMBER(BT41), ISNUMBER(BT42)), SUM(BT41:BT42),"")</f>
        <v/>
      </c>
      <c r="BU40" s="870" t="str">
        <f>IF(AND(ISNUMBER(BU41), ISNUMBER(BU42)), SUM(BU41:BU42),"")</f>
        <v/>
      </c>
      <c r="BV40" s="870" t="str">
        <f>IF(AND(ISNUMBER(BV41), ISNUMBER(BV42)), SUM(BV41:BV42),"")</f>
        <v/>
      </c>
      <c r="BW40" s="870" t="str">
        <f>IF($C$7="No", 0, IF(AND(ISNUMBER(BW41), ISNUMBER(BW42)),SUM(BW41:BW42), ""))</f>
        <v/>
      </c>
      <c r="BX40" s="870" t="str">
        <f t="shared" ref="BX40:CB40" si="164">IF($C$7="No", 0, IF(AND(ISNUMBER(BX41), ISNUMBER(BX42)),SUM(BX41:BX42), ""))</f>
        <v/>
      </c>
      <c r="BY40" s="870" t="str">
        <f t="shared" si="164"/>
        <v/>
      </c>
      <c r="BZ40" s="870" t="str">
        <f t="shared" si="164"/>
        <v/>
      </c>
      <c r="CA40" s="870" t="str">
        <f t="shared" si="164"/>
        <v/>
      </c>
      <c r="CB40" s="870" t="str">
        <f t="shared" si="164"/>
        <v/>
      </c>
      <c r="CC40" s="870" t="str">
        <f t="shared" ref="CC40:CG40" si="165">IF(AND(ISNUMBER(CC41),ISNUMBER(CC42)),SUM(CC41:CC42),"")</f>
        <v/>
      </c>
      <c r="CD40" s="870" t="str">
        <f t="shared" ref="CD40:CF40" si="166">IF($C$7="No", 0, IF(AND(ISNUMBER(CD41), ISNUMBER(CD42)),SUM(CD41:CD42), ""))</f>
        <v/>
      </c>
      <c r="CE40" s="870" t="str">
        <f t="shared" si="166"/>
        <v/>
      </c>
      <c r="CF40" s="870" t="str">
        <f t="shared" si="166"/>
        <v/>
      </c>
      <c r="CG40" s="285" t="str">
        <f t="shared" si="165"/>
        <v/>
      </c>
      <c r="CH40" s="1298" t="str">
        <f t="shared" si="144"/>
        <v/>
      </c>
      <c r="CI40" s="755"/>
      <c r="CJ40" s="732" t="str">
        <f>IF(AND(ISNUMBER(CJ41),ISNUMBER(CJ42)),SUM(CJ41:CJ42),"")</f>
        <v/>
      </c>
      <c r="CK40" s="760" t="str">
        <f t="shared" ref="CK40:CO40" si="167">IF(AND(ISNUMBER(CK41),ISNUMBER(CK42)),SUM(CK41:CK42),"")</f>
        <v/>
      </c>
      <c r="CL40" s="760" t="str">
        <f t="shared" si="167"/>
        <v/>
      </c>
      <c r="CM40" s="760" t="str">
        <f t="shared" si="167"/>
        <v/>
      </c>
      <c r="CN40" s="760" t="str">
        <f>IF(AND(ISNUMBER(CN41),ISNUMBER(CN42)),SUM(CN41:CN42),"")</f>
        <v/>
      </c>
      <c r="CO40" s="732" t="str">
        <f t="shared" si="167"/>
        <v/>
      </c>
      <c r="CP40" s="822" t="str">
        <f t="shared" si="145"/>
        <v/>
      </c>
      <c r="CQ40" s="1044" t="str">
        <f t="shared" si="146"/>
        <v/>
      </c>
      <c r="DK40" s="1156"/>
    </row>
    <row r="41" spans="1:115" ht="15" customHeight="1" x14ac:dyDescent="0.25">
      <c r="A41" s="812"/>
      <c r="B41" s="467" t="s">
        <v>1246</v>
      </c>
      <c r="C41" s="870" t="str">
        <f t="shared" ref="C41:G42" si="168">IF((ISNUMBER(N41)),N41,"")</f>
        <v/>
      </c>
      <c r="D41" s="870" t="str">
        <f t="shared" si="168"/>
        <v/>
      </c>
      <c r="E41" s="870" t="str">
        <f t="shared" si="168"/>
        <v/>
      </c>
      <c r="F41" s="870" t="str">
        <f t="shared" si="168"/>
        <v/>
      </c>
      <c r="G41" s="870" t="str">
        <f t="shared" si="168"/>
        <v/>
      </c>
      <c r="H41" s="870" t="str">
        <f>IF(AND(ISNUMBER(C41),ISNUMBER(D41),ISNUMBER(G41)),SUM(C41,D41,G41),"")</f>
        <v/>
      </c>
      <c r="I41" s="870" t="str">
        <f t="shared" ref="I41:M42" si="169">IF((ISNUMBER(T41)),T41,"")</f>
        <v/>
      </c>
      <c r="J41" s="870" t="str">
        <f t="shared" si="169"/>
        <v/>
      </c>
      <c r="K41" s="870" t="str">
        <f t="shared" si="169"/>
        <v/>
      </c>
      <c r="L41" s="870" t="str">
        <f t="shared" si="169"/>
        <v/>
      </c>
      <c r="M41" s="870" t="str">
        <f t="shared" si="169"/>
        <v/>
      </c>
      <c r="N41" s="444"/>
      <c r="O41" s="444"/>
      <c r="P41" s="444"/>
      <c r="Q41" s="444"/>
      <c r="R41" s="305"/>
      <c r="S41" s="870" t="str">
        <f>IF(AND(ISNUMBER(N41),ISNUMBER(O41),ISNUMBER(R41)),SUM(N41,O41,R41),"")</f>
        <v/>
      </c>
      <c r="T41" s="1089"/>
      <c r="U41" s="444"/>
      <c r="V41" s="305"/>
      <c r="W41" s="870" t="str">
        <f t="shared" ref="W41:W42" si="170">IF(AND(ISNUMBER(T41),ISNUMBER(U41),ISNUMBER(V41)),SUM(T41:V41), "")</f>
        <v/>
      </c>
      <c r="X41" s="1089"/>
      <c r="Y41" s="444"/>
      <c r="Z41" s="733"/>
      <c r="AA41" s="733"/>
      <c r="AB41" s="733"/>
      <c r="AC41" s="733"/>
      <c r="AD41" s="733"/>
      <c r="AE41" s="733"/>
      <c r="AF41" s="733"/>
      <c r="AG41" s="733"/>
      <c r="AH41" s="733"/>
      <c r="AI41" s="733"/>
      <c r="AJ41" s="733"/>
      <c r="AK41" s="733"/>
      <c r="AL41" s="440"/>
      <c r="AM41" s="440"/>
      <c r="AN41" s="440"/>
      <c r="AO41" s="440"/>
      <c r="AP41" s="870" t="str">
        <f t="shared" si="152"/>
        <v/>
      </c>
      <c r="AQ41" s="870" t="str">
        <f t="shared" si="152"/>
        <v/>
      </c>
      <c r="AR41" s="870" t="str">
        <f t="shared" si="152"/>
        <v/>
      </c>
      <c r="AS41" s="870" t="str">
        <f t="shared" si="152"/>
        <v/>
      </c>
      <c r="AT41" s="870" t="str">
        <f t="shared" si="152"/>
        <v/>
      </c>
      <c r="AU41" s="870" t="str">
        <f t="shared" si="149"/>
        <v/>
      </c>
      <c r="AV41" s="870" t="str">
        <f t="shared" si="153"/>
        <v/>
      </c>
      <c r="AW41" s="870" t="str">
        <f t="shared" si="153"/>
        <v/>
      </c>
      <c r="AX41" s="870" t="str">
        <f t="shared" si="153"/>
        <v/>
      </c>
      <c r="AY41" s="870" t="str">
        <f t="shared" si="153"/>
        <v/>
      </c>
      <c r="AZ41" s="870" t="str">
        <f t="shared" si="153"/>
        <v/>
      </c>
      <c r="BA41" s="444"/>
      <c r="BB41" s="444"/>
      <c r="BC41" s="444"/>
      <c r="BD41" s="444"/>
      <c r="BE41" s="305"/>
      <c r="BF41" s="870" t="str">
        <f>IF(AND(ISNUMBER(BA41), ISNUMBER(BB41), ISNUMBER(BE41)), SUM(BA41,BB41,BE41), "")</f>
        <v/>
      </c>
      <c r="BG41" s="1089"/>
      <c r="BH41" s="444"/>
      <c r="BI41" s="444"/>
      <c r="BJ41" s="1314" t="str">
        <f>IF(AND(ISNUMBER(BG41),ISNUMBER(BH41),ISNUMBER(BI41)),SUM(BG41:BI41), "")</f>
        <v/>
      </c>
      <c r="BK41" s="444"/>
      <c r="BL41" s="444"/>
      <c r="BM41" s="444"/>
      <c r="BN41" s="444"/>
      <c r="BO41" s="444"/>
      <c r="BP41" s="305"/>
      <c r="BQ41" s="870" t="str">
        <f>IF(AND(ISNUMBER(BL41), ISNUMBER(BM41), ISNUMBER(BP41)), SUM(BL41,BM41,BP41), "")</f>
        <v/>
      </c>
      <c r="BR41" s="1089"/>
      <c r="BS41" s="444"/>
      <c r="BT41" s="444"/>
      <c r="BU41" s="1314" t="str">
        <f>IF(AND(ISNUMBER(BR41),ISNUMBER(BS41),ISNUMBER(BT41)),SUM(BR41:BT41), "")</f>
        <v/>
      </c>
      <c r="BV41" s="444"/>
      <c r="BW41" s="444"/>
      <c r="BX41" s="444"/>
      <c r="BY41" s="444"/>
      <c r="BZ41" s="444"/>
      <c r="CA41" s="444"/>
      <c r="CB41" s="444"/>
      <c r="CC41" s="870" t="str">
        <f>IF($C$7="No", 0, IF(AND(ISNUMBER(BX41),ISNUMBER(BY41),ISNUMBER(CB41)),SUM(BX41,BY41,CB41),""))</f>
        <v/>
      </c>
      <c r="CD41" s="444"/>
      <c r="CE41" s="444"/>
      <c r="CF41" s="444"/>
      <c r="CG41" s="285" t="str">
        <f>IF($C$7="No", 0, IF(AND(ISNUMBER(CD41), ISNUMBER(CE41), ISNUMBER(CF41)), SUM(CD41:CF41), ""))</f>
        <v/>
      </c>
      <c r="CH41" s="1298" t="str">
        <f t="shared" si="144"/>
        <v/>
      </c>
      <c r="CI41" s="755"/>
      <c r="CJ41" s="440"/>
      <c r="CK41" s="440"/>
      <c r="CL41" s="440"/>
      <c r="CM41" s="440"/>
      <c r="CN41" s="440"/>
      <c r="CO41" s="440"/>
      <c r="CP41" s="822" t="str">
        <f t="shared" si="145"/>
        <v/>
      </c>
      <c r="CQ41" s="1044" t="str">
        <f t="shared" si="146"/>
        <v/>
      </c>
      <c r="DK41" s="1156"/>
    </row>
    <row r="42" spans="1:115" ht="15" customHeight="1" x14ac:dyDescent="0.25">
      <c r="A42" s="812"/>
      <c r="B42" s="467" t="s">
        <v>1280</v>
      </c>
      <c r="C42" s="870" t="str">
        <f t="shared" si="168"/>
        <v/>
      </c>
      <c r="D42" s="870" t="str">
        <f t="shared" si="168"/>
        <v/>
      </c>
      <c r="E42" s="870" t="str">
        <f t="shared" si="168"/>
        <v/>
      </c>
      <c r="F42" s="870" t="str">
        <f t="shared" si="168"/>
        <v/>
      </c>
      <c r="G42" s="870" t="str">
        <f t="shared" si="168"/>
        <v/>
      </c>
      <c r="H42" s="870" t="str">
        <f>IF(AND(ISNUMBER(C42),ISNUMBER(D42),ISNUMBER(G42)),SUM(C42,D42,G42),"")</f>
        <v/>
      </c>
      <c r="I42" s="870" t="str">
        <f t="shared" si="169"/>
        <v/>
      </c>
      <c r="J42" s="870" t="str">
        <f t="shared" si="169"/>
        <v/>
      </c>
      <c r="K42" s="870" t="str">
        <f t="shared" si="169"/>
        <v/>
      </c>
      <c r="L42" s="870" t="str">
        <f t="shared" si="169"/>
        <v/>
      </c>
      <c r="M42" s="870" t="str">
        <f t="shared" si="169"/>
        <v/>
      </c>
      <c r="N42" s="442"/>
      <c r="O42" s="442"/>
      <c r="P42" s="442"/>
      <c r="Q42" s="442"/>
      <c r="R42" s="492"/>
      <c r="S42" s="870" t="str">
        <f>IF(AND(ISNUMBER(N42),ISNUMBER(O42),ISNUMBER(R42)),SUM(N42,O42,R42),"")</f>
        <v/>
      </c>
      <c r="T42" s="742"/>
      <c r="U42" s="442"/>
      <c r="V42" s="492"/>
      <c r="W42" s="870" t="str">
        <f t="shared" si="170"/>
        <v/>
      </c>
      <c r="X42" s="742"/>
      <c r="Y42" s="442"/>
      <c r="Z42" s="733"/>
      <c r="AA42" s="733"/>
      <c r="AB42" s="733"/>
      <c r="AC42" s="733"/>
      <c r="AD42" s="733"/>
      <c r="AE42" s="733"/>
      <c r="AF42" s="733"/>
      <c r="AG42" s="733"/>
      <c r="AH42" s="733"/>
      <c r="AI42" s="733"/>
      <c r="AJ42" s="733"/>
      <c r="AK42" s="733"/>
      <c r="AL42" s="440"/>
      <c r="AM42" s="440"/>
      <c r="AN42" s="440"/>
      <c r="AO42" s="440"/>
      <c r="AP42" s="870" t="str">
        <f t="shared" si="152"/>
        <v/>
      </c>
      <c r="AQ42" s="870" t="str">
        <f t="shared" si="152"/>
        <v/>
      </c>
      <c r="AR42" s="870" t="str">
        <f t="shared" si="152"/>
        <v/>
      </c>
      <c r="AS42" s="870" t="str">
        <f t="shared" si="152"/>
        <v/>
      </c>
      <c r="AT42" s="870" t="str">
        <f t="shared" si="152"/>
        <v/>
      </c>
      <c r="AU42" s="870" t="str">
        <f t="shared" si="149"/>
        <v/>
      </c>
      <c r="AV42" s="870" t="str">
        <f t="shared" si="153"/>
        <v/>
      </c>
      <c r="AW42" s="870" t="str">
        <f t="shared" si="153"/>
        <v/>
      </c>
      <c r="AX42" s="870" t="str">
        <f t="shared" si="153"/>
        <v/>
      </c>
      <c r="AY42" s="870" t="str">
        <f t="shared" si="153"/>
        <v/>
      </c>
      <c r="AZ42" s="870" t="str">
        <f t="shared" si="153"/>
        <v/>
      </c>
      <c r="BA42" s="440"/>
      <c r="BB42" s="440"/>
      <c r="BC42" s="440"/>
      <c r="BD42" s="440"/>
      <c r="BE42" s="284"/>
      <c r="BF42" s="870" t="str">
        <f>IF(AND(ISNUMBER(BA42), ISNUMBER(BB42), ISNUMBER(BE42)), SUM(BA42,BB42,BE42), "")</f>
        <v/>
      </c>
      <c r="BG42" s="734"/>
      <c r="BH42" s="440"/>
      <c r="BI42" s="440"/>
      <c r="BJ42" s="870" t="str">
        <f>IF(AND(ISNUMBER(BG42),ISNUMBER(BH42),ISNUMBER(BI42)),SUM(BG42:BI42), "")</f>
        <v/>
      </c>
      <c r="BK42" s="440"/>
      <c r="BL42" s="440"/>
      <c r="BM42" s="440"/>
      <c r="BN42" s="440"/>
      <c r="BO42" s="440"/>
      <c r="BP42" s="284"/>
      <c r="BQ42" s="870" t="str">
        <f>IF(AND(ISNUMBER(BL42), ISNUMBER(BM42), ISNUMBER(BP42)), SUM(BL42,BM42,BP42), "")</f>
        <v/>
      </c>
      <c r="BR42" s="734"/>
      <c r="BS42" s="440"/>
      <c r="BT42" s="440"/>
      <c r="BU42" s="870" t="str">
        <f>IF(AND(ISNUMBER(BR42),ISNUMBER(BS42),ISNUMBER(BT42)),SUM(BR42:BT42), "")</f>
        <v/>
      </c>
      <c r="BV42" s="440"/>
      <c r="BW42" s="440"/>
      <c r="BX42" s="440"/>
      <c r="BY42" s="440"/>
      <c r="BZ42" s="440"/>
      <c r="CA42" s="440"/>
      <c r="CB42" s="440"/>
      <c r="CC42" s="870" t="str">
        <f>IF($C$7="No", 0, IF(AND(ISNUMBER(BX42),ISNUMBER(BY42),ISNUMBER(CB42)),SUM(BX42,BY42,CB42),""))</f>
        <v/>
      </c>
      <c r="CD42" s="440"/>
      <c r="CE42" s="440"/>
      <c r="CF42" s="440"/>
      <c r="CG42" s="285" t="str">
        <f>IF($C$7="No", 0, IF(AND(ISNUMBER(CD42), ISNUMBER(CE42), ISNUMBER(CF42)), SUM(CD42:CF42), ""))</f>
        <v/>
      </c>
      <c r="CH42" s="1298" t="str">
        <f t="shared" si="144"/>
        <v/>
      </c>
      <c r="CI42" s="755"/>
      <c r="CJ42" s="440"/>
      <c r="CK42" s="440"/>
      <c r="CL42" s="440"/>
      <c r="CM42" s="440"/>
      <c r="CN42" s="440"/>
      <c r="CO42" s="440"/>
      <c r="CP42" s="822" t="str">
        <f t="shared" si="145"/>
        <v/>
      </c>
      <c r="CQ42" s="1044" t="str">
        <f t="shared" si="146"/>
        <v/>
      </c>
      <c r="DK42" s="1156"/>
    </row>
    <row r="43" spans="1:115" ht="15" customHeight="1" x14ac:dyDescent="0.25">
      <c r="A43" s="812"/>
      <c r="B43" s="761" t="s">
        <v>1281</v>
      </c>
      <c r="C43" s="870" t="str">
        <f t="shared" ref="C43:R43" si="171">IF(AND(ISNUMBER(C44),ISNUMBER(C47)),SUM(C44,C47),"")</f>
        <v/>
      </c>
      <c r="D43" s="870" t="str">
        <f t="shared" si="171"/>
        <v/>
      </c>
      <c r="E43" s="870" t="str">
        <f t="shared" si="171"/>
        <v/>
      </c>
      <c r="F43" s="870" t="str">
        <f t="shared" si="171"/>
        <v/>
      </c>
      <c r="G43" s="870" t="str">
        <f t="shared" si="171"/>
        <v/>
      </c>
      <c r="H43" s="870" t="str">
        <f t="shared" si="171"/>
        <v/>
      </c>
      <c r="I43" s="870" t="str">
        <f t="shared" ref="I43" si="172">IF(AND(ISNUMBER(I44),ISNUMBER(I47)),SUM(I44,I47),"")</f>
        <v/>
      </c>
      <c r="J43" s="870" t="str">
        <f t="shared" ref="J43" si="173">IF(AND(ISNUMBER(J44),ISNUMBER(J47)),SUM(J44,J47),"")</f>
        <v/>
      </c>
      <c r="K43" s="870" t="str">
        <f t="shared" ref="K43" si="174">IF(AND(ISNUMBER(K44),ISNUMBER(K47)),SUM(K44,K47),"")</f>
        <v/>
      </c>
      <c r="L43" s="870" t="str">
        <f t="shared" si="171"/>
        <v/>
      </c>
      <c r="M43" s="870" t="str">
        <f t="shared" si="171"/>
        <v/>
      </c>
      <c r="N43" s="870" t="str">
        <f t="shared" si="171"/>
        <v/>
      </c>
      <c r="O43" s="870" t="str">
        <f t="shared" si="171"/>
        <v/>
      </c>
      <c r="P43" s="870" t="str">
        <f t="shared" si="171"/>
        <v/>
      </c>
      <c r="Q43" s="870" t="str">
        <f t="shared" si="171"/>
        <v/>
      </c>
      <c r="R43" s="870" t="str">
        <f t="shared" si="171"/>
        <v/>
      </c>
      <c r="S43" s="870" t="str">
        <f t="shared" ref="S43:Y43" si="175">IF(AND(ISNUMBER(S44),ISNUMBER(S47)),SUM(S44,S47),"")</f>
        <v/>
      </c>
      <c r="T43" s="870" t="str">
        <f t="shared" si="175"/>
        <v/>
      </c>
      <c r="U43" s="870" t="str">
        <f t="shared" si="175"/>
        <v/>
      </c>
      <c r="V43" s="870" t="str">
        <f t="shared" si="175"/>
        <v/>
      </c>
      <c r="W43" s="870" t="str">
        <f t="shared" si="175"/>
        <v/>
      </c>
      <c r="X43" s="870" t="str">
        <f t="shared" si="175"/>
        <v/>
      </c>
      <c r="Y43" s="870" t="str">
        <f t="shared" si="175"/>
        <v/>
      </c>
      <c r="Z43" s="733"/>
      <c r="AA43" s="733"/>
      <c r="AB43" s="733"/>
      <c r="AC43" s="733"/>
      <c r="AD43" s="733"/>
      <c r="AE43" s="733"/>
      <c r="AF43" s="733"/>
      <c r="AG43" s="733"/>
      <c r="AH43" s="733"/>
      <c r="AI43" s="733"/>
      <c r="AJ43" s="733"/>
      <c r="AK43" s="733"/>
      <c r="AL43" s="326"/>
      <c r="AM43" s="326"/>
      <c r="AN43" s="326"/>
      <c r="AO43" s="326"/>
      <c r="AP43" s="870" t="str">
        <f t="shared" si="152"/>
        <v/>
      </c>
      <c r="AQ43" s="870" t="str">
        <f t="shared" si="152"/>
        <v/>
      </c>
      <c r="AR43" s="870" t="str">
        <f t="shared" si="152"/>
        <v/>
      </c>
      <c r="AS43" s="870" t="str">
        <f t="shared" si="152"/>
        <v/>
      </c>
      <c r="AT43" s="870" t="str">
        <f t="shared" si="152"/>
        <v/>
      </c>
      <c r="AU43" s="870" t="str">
        <f t="shared" si="149"/>
        <v/>
      </c>
      <c r="AV43" s="870" t="str">
        <f t="shared" si="153"/>
        <v/>
      </c>
      <c r="AW43" s="870" t="str">
        <f t="shared" si="153"/>
        <v/>
      </c>
      <c r="AX43" s="870" t="str">
        <f t="shared" si="153"/>
        <v/>
      </c>
      <c r="AY43" s="870" t="str">
        <f t="shared" si="153"/>
        <v/>
      </c>
      <c r="AZ43" s="870" t="str">
        <f t="shared" si="153"/>
        <v/>
      </c>
      <c r="BA43" s="870" t="str">
        <f>IF(AND(ISNUMBER(BA44),ISNUMBER(BA47)),SUM(BA44,BA47),"")</f>
        <v/>
      </c>
      <c r="BB43" s="870" t="str">
        <f t="shared" ref="BB43:BF43" si="176">IF(AND(ISNUMBER(BB44),ISNUMBER(BB47)),SUM(BB44,BB47),"")</f>
        <v/>
      </c>
      <c r="BC43" s="870" t="str">
        <f t="shared" si="176"/>
        <v/>
      </c>
      <c r="BD43" s="870" t="str">
        <f t="shared" si="176"/>
        <v/>
      </c>
      <c r="BE43" s="870" t="str">
        <f t="shared" si="176"/>
        <v/>
      </c>
      <c r="BF43" s="1474" t="str">
        <f t="shared" si="176"/>
        <v/>
      </c>
      <c r="BG43" s="870" t="str">
        <f t="shared" ref="BG43:BL43" si="177">IF(AND(ISNUMBER(BG44),ISNUMBER(BG47)),SUM(BG44,BG47),"")</f>
        <v/>
      </c>
      <c r="BH43" s="870" t="str">
        <f t="shared" si="177"/>
        <v/>
      </c>
      <c r="BI43" s="870" t="str">
        <f t="shared" si="177"/>
        <v/>
      </c>
      <c r="BJ43" s="870" t="str">
        <f t="shared" si="177"/>
        <v/>
      </c>
      <c r="BK43" s="870" t="str">
        <f t="shared" si="177"/>
        <v/>
      </c>
      <c r="BL43" s="870" t="str">
        <f t="shared" si="177"/>
        <v/>
      </c>
      <c r="BM43" s="870" t="str">
        <f t="shared" ref="BM43:BQ43" si="178">IF(AND(ISNUMBER(BM44),ISNUMBER(BM47)),SUM(BM44,BM47),"")</f>
        <v/>
      </c>
      <c r="BN43" s="870" t="str">
        <f t="shared" si="178"/>
        <v/>
      </c>
      <c r="BO43" s="870" t="str">
        <f t="shared" si="178"/>
        <v/>
      </c>
      <c r="BP43" s="870" t="str">
        <f t="shared" si="178"/>
        <v/>
      </c>
      <c r="BQ43" s="1474" t="str">
        <f t="shared" si="178"/>
        <v/>
      </c>
      <c r="BR43" s="870" t="str">
        <f>IF(AND(ISNUMBER(BR44),ISNUMBER(BR47)),SUM(BR44,BR47),"")</f>
        <v/>
      </c>
      <c r="BS43" s="870" t="str">
        <f>IF(AND(ISNUMBER(BS44),ISNUMBER(BS47)),SUM(BS44,BS47),"")</f>
        <v/>
      </c>
      <c r="BT43" s="870" t="str">
        <f>IF(AND(ISNUMBER(BT44),ISNUMBER(BT47)),SUM(BT44,BT47),"")</f>
        <v/>
      </c>
      <c r="BU43" s="870" t="str">
        <f>IF(AND(ISNUMBER(BU44),ISNUMBER(BU47)),SUM(BU44,BU47),"")</f>
        <v/>
      </c>
      <c r="BV43" s="870" t="str">
        <f>IF(AND(ISNUMBER(BV44),ISNUMBER(BV47)),SUM(BV44,BV47),"")</f>
        <v/>
      </c>
      <c r="BW43" s="870" t="str">
        <f>IF($C$7="No", 0, IF(AND(ISNUMBER(BW44), ISNUMBER(BW47)), SUM(BW44,BW47), ""))</f>
        <v/>
      </c>
      <c r="BX43" s="870" t="str">
        <f t="shared" ref="BX43:CB43" si="179">IF($C$7="No", 0, IF(AND(ISNUMBER(BX44), ISNUMBER(BX47)), SUM(BX44,BX47), ""))</f>
        <v/>
      </c>
      <c r="BY43" s="870" t="str">
        <f t="shared" si="179"/>
        <v/>
      </c>
      <c r="BZ43" s="870" t="str">
        <f t="shared" si="179"/>
        <v/>
      </c>
      <c r="CA43" s="870" t="str">
        <f t="shared" si="179"/>
        <v/>
      </c>
      <c r="CB43" s="870" t="str">
        <f t="shared" si="179"/>
        <v/>
      </c>
      <c r="CC43" s="870" t="str">
        <f t="shared" ref="CC43:CG43" si="180">IF(AND(ISNUMBER(CC44),ISNUMBER(CC47)),SUM(CC44,CC47),"")</f>
        <v/>
      </c>
      <c r="CD43" s="870" t="str">
        <f t="shared" ref="CD43:CF43" si="181">IF($C$7="No", 0, IF(AND(ISNUMBER(CD44), ISNUMBER(CD47)), SUM(CD44,CD47), ""))</f>
        <v/>
      </c>
      <c r="CE43" s="870" t="str">
        <f t="shared" si="181"/>
        <v/>
      </c>
      <c r="CF43" s="870" t="str">
        <f t="shared" si="181"/>
        <v/>
      </c>
      <c r="CG43" s="285" t="str">
        <f t="shared" si="180"/>
        <v/>
      </c>
      <c r="CH43" s="1298" t="str">
        <f t="shared" si="144"/>
        <v/>
      </c>
      <c r="CI43" s="755"/>
      <c r="CJ43" s="732" t="str">
        <f>IF(AND(ISNUMBER(CJ44),ISNUMBER(CJ47)),SUM(CJ44,CJ47),"")</f>
        <v/>
      </c>
      <c r="CK43" s="732" t="str">
        <f t="shared" ref="CK43:CO43" si="182">IF(AND(ISNUMBER(CK44),ISNUMBER(CK47)),SUM(CK44,CK47),"")</f>
        <v/>
      </c>
      <c r="CL43" s="732" t="str">
        <f t="shared" si="182"/>
        <v/>
      </c>
      <c r="CM43" s="732" t="str">
        <f t="shared" si="182"/>
        <v/>
      </c>
      <c r="CN43" s="732" t="str">
        <f t="shared" si="182"/>
        <v/>
      </c>
      <c r="CO43" s="732" t="str">
        <f t="shared" si="182"/>
        <v/>
      </c>
      <c r="CP43" s="822" t="str">
        <f t="shared" si="145"/>
        <v/>
      </c>
      <c r="CQ43" s="1044" t="str">
        <f t="shared" si="146"/>
        <v/>
      </c>
      <c r="DK43" s="1156"/>
    </row>
    <row r="44" spans="1:115" ht="15" customHeight="1" x14ac:dyDescent="0.25">
      <c r="A44" s="812"/>
      <c r="B44" s="467" t="s">
        <v>1283</v>
      </c>
      <c r="C44" s="870" t="str">
        <f t="shared" ref="C44:G45" si="183">IF((ISNUMBER(N44)),N44,"")</f>
        <v/>
      </c>
      <c r="D44" s="870" t="str">
        <f t="shared" si="183"/>
        <v/>
      </c>
      <c r="E44" s="870" t="str">
        <f t="shared" si="183"/>
        <v/>
      </c>
      <c r="F44" s="870" t="str">
        <f t="shared" si="183"/>
        <v/>
      </c>
      <c r="G44" s="870" t="str">
        <f t="shared" si="183"/>
        <v/>
      </c>
      <c r="H44" s="870" t="str">
        <f t="shared" ref="H44:H62" si="184">IF(AND(ISNUMBER(C44),ISNUMBER(D44),ISNUMBER(G44)),SUM(C44,D44,G44),"")</f>
        <v/>
      </c>
      <c r="I44" s="870" t="str">
        <f t="shared" ref="I44:M45" si="185">IF((ISNUMBER(T44)),T44,"")</f>
        <v/>
      </c>
      <c r="J44" s="870" t="str">
        <f t="shared" si="185"/>
        <v/>
      </c>
      <c r="K44" s="870" t="str">
        <f t="shared" si="185"/>
        <v/>
      </c>
      <c r="L44" s="870" t="str">
        <f t="shared" si="185"/>
        <v/>
      </c>
      <c r="M44" s="870" t="str">
        <f t="shared" si="185"/>
        <v/>
      </c>
      <c r="N44" s="444"/>
      <c r="O44" s="444"/>
      <c r="P44" s="444"/>
      <c r="Q44" s="444"/>
      <c r="R44" s="305"/>
      <c r="S44" s="870" t="str">
        <f t="shared" ref="S44:S59" si="186">IF(AND(ISNUMBER(N44),ISNUMBER(O44),ISNUMBER(R44)),SUM(N44,O44,R44),"")</f>
        <v/>
      </c>
      <c r="T44" s="1089"/>
      <c r="U44" s="444"/>
      <c r="V44" s="305"/>
      <c r="W44" s="870" t="str">
        <f t="shared" ref="W44:W45" si="187">IF(AND(ISNUMBER(T44),ISNUMBER(U44),ISNUMBER(V44)),SUM(T44:V44), "")</f>
        <v/>
      </c>
      <c r="X44" s="1089"/>
      <c r="Y44" s="444"/>
      <c r="Z44" s="733"/>
      <c r="AA44" s="733"/>
      <c r="AB44" s="733"/>
      <c r="AC44" s="733"/>
      <c r="AD44" s="733"/>
      <c r="AE44" s="733"/>
      <c r="AF44" s="733"/>
      <c r="AG44" s="733"/>
      <c r="AH44" s="733"/>
      <c r="AI44" s="733"/>
      <c r="AJ44" s="733"/>
      <c r="AK44" s="733"/>
      <c r="AL44" s="440"/>
      <c r="AM44" s="440"/>
      <c r="AN44" s="440"/>
      <c r="AO44" s="440"/>
      <c r="AP44" s="870" t="str">
        <f t="shared" si="152"/>
        <v/>
      </c>
      <c r="AQ44" s="870" t="str">
        <f t="shared" si="152"/>
        <v/>
      </c>
      <c r="AR44" s="870" t="str">
        <f t="shared" si="152"/>
        <v/>
      </c>
      <c r="AS44" s="870" t="str">
        <f t="shared" si="152"/>
        <v/>
      </c>
      <c r="AT44" s="870" t="str">
        <f t="shared" si="152"/>
        <v/>
      </c>
      <c r="AU44" s="870" t="str">
        <f t="shared" si="149"/>
        <v/>
      </c>
      <c r="AV44" s="870" t="str">
        <f t="shared" si="153"/>
        <v/>
      </c>
      <c r="AW44" s="870" t="str">
        <f t="shared" si="153"/>
        <v/>
      </c>
      <c r="AX44" s="870" t="str">
        <f t="shared" si="153"/>
        <v/>
      </c>
      <c r="AY44" s="870" t="str">
        <f t="shared" si="153"/>
        <v/>
      </c>
      <c r="AZ44" s="870" t="str">
        <f t="shared" si="153"/>
        <v/>
      </c>
      <c r="BA44" s="440"/>
      <c r="BB44" s="440"/>
      <c r="BC44" s="440"/>
      <c r="BD44" s="440"/>
      <c r="BE44" s="284"/>
      <c r="BF44" s="870" t="str">
        <f>IF(AND(ISNUMBER(BA44), ISNUMBER(BB44), ISNUMBER(BE44)), SUM(BA44,BB44,BE44), "")</f>
        <v/>
      </c>
      <c r="BG44" s="734"/>
      <c r="BH44" s="440"/>
      <c r="BI44" s="440"/>
      <c r="BJ44" s="870" t="str">
        <f>IF(AND(ISNUMBER(BG44),ISNUMBER(BH44),ISNUMBER(BI44)),SUM(BG44:BI44), "")</f>
        <v/>
      </c>
      <c r="BK44" s="440"/>
      <c r="BL44" s="440"/>
      <c r="BM44" s="440"/>
      <c r="BN44" s="440"/>
      <c r="BO44" s="440"/>
      <c r="BP44" s="284"/>
      <c r="BQ44" s="870" t="str">
        <f>IF(AND(ISNUMBER(BL44), ISNUMBER(BM44), ISNUMBER(BP44)), SUM(BL44,BM44,BP44), "")</f>
        <v/>
      </c>
      <c r="BR44" s="734"/>
      <c r="BS44" s="440"/>
      <c r="BT44" s="440"/>
      <c r="BU44" s="870" t="str">
        <f>IF(AND(ISNUMBER(BR44),ISNUMBER(BS44),ISNUMBER(BT44)),SUM(BR44:BT44), "")</f>
        <v/>
      </c>
      <c r="BV44" s="440"/>
      <c r="BW44" s="440"/>
      <c r="BX44" s="440"/>
      <c r="BY44" s="440"/>
      <c r="BZ44" s="440"/>
      <c r="CA44" s="440"/>
      <c r="CB44" s="440"/>
      <c r="CC44" s="870" t="str">
        <f>IF($C$7="No", 0, IF(AND(ISNUMBER(BX44),ISNUMBER(BY44),ISNUMBER(CB44)),SUM(BX44,BY44,CB44),""))</f>
        <v/>
      </c>
      <c r="CD44" s="440"/>
      <c r="CE44" s="440"/>
      <c r="CF44" s="440"/>
      <c r="CG44" s="285" t="str">
        <f>IF($C$7="No", 0, IF(AND(ISNUMBER(CD44), ISNUMBER(CE44), ISNUMBER(CF44)), SUM(CD44:CF44), ""))</f>
        <v/>
      </c>
      <c r="CH44" s="1298" t="str">
        <f t="shared" si="144"/>
        <v/>
      </c>
      <c r="CI44" s="755"/>
      <c r="CJ44" s="440"/>
      <c r="CK44" s="440"/>
      <c r="CL44" s="440"/>
      <c r="CM44" s="440"/>
      <c r="CN44" s="440"/>
      <c r="CO44" s="440"/>
      <c r="CP44" s="822" t="str">
        <f t="shared" si="145"/>
        <v/>
      </c>
      <c r="CQ44" s="1044" t="str">
        <f t="shared" si="146"/>
        <v/>
      </c>
      <c r="DK44" s="1156"/>
    </row>
    <row r="45" spans="1:115" ht="15" customHeight="1" x14ac:dyDescent="0.25">
      <c r="A45" s="812"/>
      <c r="B45" s="911" t="s">
        <v>1282</v>
      </c>
      <c r="C45" s="870" t="str">
        <f t="shared" si="183"/>
        <v/>
      </c>
      <c r="D45" s="870" t="str">
        <f t="shared" si="183"/>
        <v/>
      </c>
      <c r="E45" s="870" t="str">
        <f t="shared" si="183"/>
        <v/>
      </c>
      <c r="F45" s="870" t="str">
        <f t="shared" si="183"/>
        <v/>
      </c>
      <c r="G45" s="870" t="str">
        <f t="shared" si="183"/>
        <v/>
      </c>
      <c r="H45" s="870" t="str">
        <f t="shared" si="184"/>
        <v/>
      </c>
      <c r="I45" s="870" t="str">
        <f t="shared" si="185"/>
        <v/>
      </c>
      <c r="J45" s="870" t="str">
        <f t="shared" si="185"/>
        <v/>
      </c>
      <c r="K45" s="870" t="str">
        <f t="shared" si="185"/>
        <v/>
      </c>
      <c r="L45" s="870" t="str">
        <f t="shared" si="185"/>
        <v/>
      </c>
      <c r="M45" s="870" t="str">
        <f t="shared" si="185"/>
        <v/>
      </c>
      <c r="N45" s="440"/>
      <c r="O45" s="440"/>
      <c r="P45" s="440"/>
      <c r="Q45" s="440"/>
      <c r="R45" s="284"/>
      <c r="S45" s="870" t="str">
        <f t="shared" si="186"/>
        <v/>
      </c>
      <c r="T45" s="734"/>
      <c r="U45" s="440"/>
      <c r="V45" s="284"/>
      <c r="W45" s="870" t="str">
        <f t="shared" si="187"/>
        <v/>
      </c>
      <c r="X45" s="734"/>
      <c r="Y45" s="440"/>
      <c r="Z45" s="733"/>
      <c r="AA45" s="733"/>
      <c r="AB45" s="733"/>
      <c r="AC45" s="733"/>
      <c r="AD45" s="733"/>
      <c r="AE45" s="733"/>
      <c r="AF45" s="733"/>
      <c r="AG45" s="733"/>
      <c r="AH45" s="733"/>
      <c r="AI45" s="733"/>
      <c r="AJ45" s="733"/>
      <c r="AK45" s="733"/>
      <c r="AL45" s="440"/>
      <c r="AM45" s="440"/>
      <c r="AN45" s="440"/>
      <c r="AO45" s="440"/>
      <c r="AP45" s="870" t="str">
        <f t="shared" si="152"/>
        <v/>
      </c>
      <c r="AQ45" s="870" t="str">
        <f t="shared" si="152"/>
        <v/>
      </c>
      <c r="AR45" s="870" t="str">
        <f t="shared" si="152"/>
        <v/>
      </c>
      <c r="AS45" s="870" t="str">
        <f t="shared" si="152"/>
        <v/>
      </c>
      <c r="AT45" s="870" t="str">
        <f t="shared" si="152"/>
        <v/>
      </c>
      <c r="AU45" s="870" t="str">
        <f t="shared" si="149"/>
        <v/>
      </c>
      <c r="AV45" s="870" t="str">
        <f t="shared" si="153"/>
        <v/>
      </c>
      <c r="AW45" s="870" t="str">
        <f t="shared" si="153"/>
        <v/>
      </c>
      <c r="AX45" s="870" t="str">
        <f t="shared" si="153"/>
        <v/>
      </c>
      <c r="AY45" s="870" t="str">
        <f t="shared" si="153"/>
        <v/>
      </c>
      <c r="AZ45" s="870" t="str">
        <f t="shared" si="153"/>
        <v/>
      </c>
      <c r="BA45" s="440"/>
      <c r="BB45" s="440"/>
      <c r="BC45" s="440"/>
      <c r="BD45" s="440"/>
      <c r="BE45" s="284"/>
      <c r="BF45" s="870" t="str">
        <f>IF(AND(ISNUMBER(BA45), ISNUMBER(BB45), ISNUMBER(BE45)), SUM(BA45,BB45,BE45), "")</f>
        <v/>
      </c>
      <c r="BG45" s="734"/>
      <c r="BH45" s="440"/>
      <c r="BI45" s="440"/>
      <c r="BJ45" s="870" t="str">
        <f>IF(AND(ISNUMBER(BG45),ISNUMBER(BH45),ISNUMBER(BI45)),SUM(BG45:BI45), "")</f>
        <v/>
      </c>
      <c r="BK45" s="440"/>
      <c r="BL45" s="440"/>
      <c r="BM45" s="440"/>
      <c r="BN45" s="440"/>
      <c r="BO45" s="440"/>
      <c r="BP45" s="284"/>
      <c r="BQ45" s="870" t="str">
        <f>IF(AND(ISNUMBER(BL45), ISNUMBER(BM45), ISNUMBER(BP45)), SUM(BL45,BM45,BP45), "")</f>
        <v/>
      </c>
      <c r="BR45" s="734"/>
      <c r="BS45" s="440"/>
      <c r="BT45" s="440"/>
      <c r="BU45" s="870" t="str">
        <f>IF(AND(ISNUMBER(BR45),ISNUMBER(BS45),ISNUMBER(BT45)),SUM(BR45:BT45), "")</f>
        <v/>
      </c>
      <c r="BV45" s="440"/>
      <c r="BW45" s="440"/>
      <c r="BX45" s="440"/>
      <c r="BY45" s="440"/>
      <c r="BZ45" s="440"/>
      <c r="CA45" s="440"/>
      <c r="CB45" s="440"/>
      <c r="CC45" s="870" t="str">
        <f>IF($C$7="No", 0, IF(AND(ISNUMBER(BX45),ISNUMBER(BY45),ISNUMBER(CB45)),SUM(BX45,BY45,CB45),""))</f>
        <v/>
      </c>
      <c r="CD45" s="440"/>
      <c r="CE45" s="440"/>
      <c r="CF45" s="440"/>
      <c r="CG45" s="285" t="str">
        <f>IF($C$7="No", 0, IF(AND(ISNUMBER(CD45), ISNUMBER(CE45), ISNUMBER(CF45)), SUM(CD45:CF45), ""))</f>
        <v/>
      </c>
      <c r="CH45" s="1298" t="str">
        <f t="shared" si="144"/>
        <v/>
      </c>
      <c r="CI45" s="755"/>
      <c r="CJ45" s="440"/>
      <c r="CK45" s="440"/>
      <c r="CL45" s="440"/>
      <c r="CM45" s="440"/>
      <c r="CN45" s="440"/>
      <c r="CO45" s="440"/>
      <c r="CP45" s="822" t="str">
        <f t="shared" si="145"/>
        <v/>
      </c>
      <c r="CQ45" s="1044" t="str">
        <f t="shared" si="146"/>
        <v/>
      </c>
      <c r="DK45" s="1156"/>
    </row>
    <row r="46" spans="1:115" ht="15" customHeight="1" x14ac:dyDescent="0.25">
      <c r="A46" s="812"/>
      <c r="B46" s="762" t="str">
        <f>"Check: row " &amp; ROW(B45) &amp; " ≤ row " &amp; ROW(B44)</f>
        <v>Check: row 45 ≤ row 44</v>
      </c>
      <c r="C46" s="1220"/>
      <c r="D46" s="1220"/>
      <c r="E46" s="1220"/>
      <c r="F46" s="1220"/>
      <c r="G46" s="1220"/>
      <c r="H46" s="1220"/>
      <c r="I46" s="1220"/>
      <c r="J46" s="1220"/>
      <c r="K46" s="1220"/>
      <c r="L46" s="1220"/>
      <c r="M46" s="1220"/>
      <c r="N46" s="822" t="str">
        <f t="shared" ref="N46:R46" si="188">IF(AND(ISNUMBER(N45),ISNUMBER(N44)), IF(N45&lt;=N44, "Pass", "Fail"), "")</f>
        <v/>
      </c>
      <c r="O46" s="822" t="str">
        <f t="shared" si="188"/>
        <v/>
      </c>
      <c r="P46" s="822" t="str">
        <f t="shared" si="188"/>
        <v/>
      </c>
      <c r="Q46" s="822" t="str">
        <f t="shared" si="188"/>
        <v/>
      </c>
      <c r="R46" s="822" t="str">
        <f t="shared" si="188"/>
        <v/>
      </c>
      <c r="S46" s="1220"/>
      <c r="T46" s="822" t="str">
        <f t="shared" ref="T46" si="189">IF(AND(ISNUMBER(T45),ISNUMBER(T44)), IF(T45&lt;=T44, "Pass", "Fail"), "")</f>
        <v/>
      </c>
      <c r="U46" s="822" t="str">
        <f t="shared" ref="U46" si="190">IF(AND(ISNUMBER(U45),ISNUMBER(U44)), IF(U45&lt;=U44, "Pass", "Fail"), "")</f>
        <v/>
      </c>
      <c r="V46" s="822" t="str">
        <f t="shared" ref="V46" si="191">IF(AND(ISNUMBER(V45),ISNUMBER(V44)), IF(V45&lt;=V44, "Pass", "Fail"), "")</f>
        <v/>
      </c>
      <c r="W46" s="1220"/>
      <c r="X46" s="822" t="str">
        <f t="shared" ref="X46:Y46" si="192">IF(AND(ISNUMBER(X45),ISNUMBER(X44)), IF(X45&lt;=X44, "Pass", "Fail"), "")</f>
        <v/>
      </c>
      <c r="Y46" s="822" t="str">
        <f t="shared" si="192"/>
        <v/>
      </c>
      <c r="Z46" s="733"/>
      <c r="AA46" s="733"/>
      <c r="AB46" s="733"/>
      <c r="AC46" s="733"/>
      <c r="AD46" s="733"/>
      <c r="AE46" s="733"/>
      <c r="AF46" s="733"/>
      <c r="AG46" s="733"/>
      <c r="AH46" s="733"/>
      <c r="AI46" s="733"/>
      <c r="AJ46" s="733"/>
      <c r="AK46" s="733"/>
      <c r="AL46" s="822" t="str">
        <f t="shared" ref="AL46:AO46" si="193">IF(AND(ISNUMBER(AL45),ISNUMBER(AL44)), IF(AL45&lt;=AL44, "Pass", "Fail"), "")</f>
        <v/>
      </c>
      <c r="AM46" s="822" t="str">
        <f t="shared" si="193"/>
        <v/>
      </c>
      <c r="AN46" s="822" t="str">
        <f t="shared" si="193"/>
        <v/>
      </c>
      <c r="AO46" s="822" t="str">
        <f t="shared" si="193"/>
        <v/>
      </c>
      <c r="AP46" s="1220"/>
      <c r="AQ46" s="1220"/>
      <c r="AR46" s="1220"/>
      <c r="AS46" s="1220"/>
      <c r="AT46" s="1220"/>
      <c r="AU46" s="1220"/>
      <c r="AV46" s="1220"/>
      <c r="AW46" s="1220"/>
      <c r="AX46" s="1220"/>
      <c r="AY46" s="1220"/>
      <c r="AZ46" s="1220"/>
      <c r="BA46" s="822" t="str">
        <f t="shared" ref="BA46:BE46" si="194">IF(AND(ISNUMBER(BA45),ISNUMBER(BA44)), IF(BA45&lt;=BA44, "Pass", "Fail"), "")</f>
        <v/>
      </c>
      <c r="BB46" s="822" t="str">
        <f t="shared" si="194"/>
        <v/>
      </c>
      <c r="BC46" s="822" t="str">
        <f t="shared" si="194"/>
        <v/>
      </c>
      <c r="BD46" s="822" t="str">
        <f t="shared" si="194"/>
        <v/>
      </c>
      <c r="BE46" s="822" t="str">
        <f t="shared" si="194"/>
        <v/>
      </c>
      <c r="BF46" s="1220"/>
      <c r="BG46" s="822" t="str">
        <f t="shared" ref="BG46" si="195">IF(AND(ISNUMBER(BG45),ISNUMBER(BG44)), IF(BG45&lt;=BG44, "Pass", "Fail"), "")</f>
        <v/>
      </c>
      <c r="BH46" s="822" t="str">
        <f t="shared" ref="BH46" si="196">IF(AND(ISNUMBER(BH45),ISNUMBER(BH44)), IF(BH45&lt;=BH44, "Pass", "Fail"), "")</f>
        <v/>
      </c>
      <c r="BI46" s="822" t="str">
        <f t="shared" ref="BI46" si="197">IF(AND(ISNUMBER(BI45),ISNUMBER(BI44)), IF(BI45&lt;=BI44, "Pass", "Fail"), "")</f>
        <v/>
      </c>
      <c r="BJ46" s="688"/>
      <c r="BK46" s="822" t="str">
        <f t="shared" ref="BK46:BP46" si="198">IF(AND(ISNUMBER(BK45),ISNUMBER(BK44)), IF(BK45&lt;=BK44, "Pass", "Fail"), "")</f>
        <v/>
      </c>
      <c r="BL46" s="822" t="str">
        <f t="shared" si="198"/>
        <v/>
      </c>
      <c r="BM46" s="822" t="str">
        <f t="shared" si="198"/>
        <v/>
      </c>
      <c r="BN46" s="822" t="str">
        <f t="shared" si="198"/>
        <v/>
      </c>
      <c r="BO46" s="822" t="str">
        <f t="shared" si="198"/>
        <v/>
      </c>
      <c r="BP46" s="822" t="str">
        <f t="shared" si="198"/>
        <v/>
      </c>
      <c r="BQ46" s="1220"/>
      <c r="BR46" s="822" t="str">
        <f t="shared" ref="BR46:BT46" si="199">IF(AND(ISNUMBER(BR45),ISNUMBER(BR44)), IF(BR45&lt;=BR44, "Pass", "Fail"), "")</f>
        <v/>
      </c>
      <c r="BS46" s="822" t="str">
        <f t="shared" si="199"/>
        <v/>
      </c>
      <c r="BT46" s="822" t="str">
        <f t="shared" si="199"/>
        <v/>
      </c>
      <c r="BU46" s="688"/>
      <c r="BV46" s="822" t="str">
        <f t="shared" ref="BV46" si="200">IF(AND(ISNUMBER(BV45),ISNUMBER(BV44)), IF(BV45&lt;=BV44, "Pass", "Fail"), "")</f>
        <v/>
      </c>
      <c r="BW46" s="822" t="str">
        <f t="shared" ref="BW46:BX46" si="201">IF(AND(ISNUMBER(BW45),ISNUMBER(BW44)), IF(BW45&lt;=BW44, "Pass", "Fail"), "")</f>
        <v/>
      </c>
      <c r="BX46" s="822" t="str">
        <f t="shared" si="201"/>
        <v/>
      </c>
      <c r="BY46" s="822" t="str">
        <f t="shared" ref="BY46:CB46" si="202">IF(AND(ISNUMBER(BY45),ISNUMBER(BY44)), IF(BY45&lt;=BY44, "Pass", "Fail"), "")</f>
        <v/>
      </c>
      <c r="BZ46" s="822" t="str">
        <f t="shared" si="202"/>
        <v/>
      </c>
      <c r="CA46" s="822" t="str">
        <f t="shared" si="202"/>
        <v/>
      </c>
      <c r="CB46" s="822" t="str">
        <f t="shared" si="202"/>
        <v/>
      </c>
      <c r="CC46" s="822" t="str">
        <f t="shared" ref="CC46:CG46" si="203">IF(AND(ISNUMBER(CC45),ISNUMBER(CC44)), IF(CC45&lt;=CC44, "Pass", "Fail"), "")</f>
        <v/>
      </c>
      <c r="CD46" s="822" t="str">
        <f t="shared" ref="CD46:CF46" si="204">IF(AND(ISNUMBER(CD45),ISNUMBER(CD44)), IF(CD45&lt;=CD44, "Pass", "Fail"), "")</f>
        <v/>
      </c>
      <c r="CE46" s="822" t="str">
        <f t="shared" si="204"/>
        <v/>
      </c>
      <c r="CF46" s="822" t="str">
        <f t="shared" si="204"/>
        <v/>
      </c>
      <c r="CG46" s="1044" t="str">
        <f t="shared" si="203"/>
        <v/>
      </c>
      <c r="CH46" s="733"/>
      <c r="CI46" s="755"/>
      <c r="CJ46" s="822" t="str">
        <f>IF(AND(ISNUMBER(CJ45),ISNUMBER(CJ44)), IF(CJ45&lt;=CJ44, "Pass", "Fail"), "")</f>
        <v/>
      </c>
      <c r="CK46" s="1237"/>
      <c r="CL46" s="1237"/>
      <c r="CM46" s="822" t="str">
        <f t="shared" ref="CM46:CO46" si="205">IF(AND(ISNUMBER(CM45),ISNUMBER(CM44)), IF(CM45&lt;=CM44, "Pass", "Fail"), "")</f>
        <v/>
      </c>
      <c r="CN46" s="822" t="str">
        <f t="shared" si="205"/>
        <v/>
      </c>
      <c r="CO46" s="822" t="str">
        <f t="shared" si="205"/>
        <v/>
      </c>
      <c r="CP46" s="1237"/>
      <c r="CQ46" s="1238"/>
      <c r="DK46" s="1156"/>
    </row>
    <row r="47" spans="1:115" ht="15" customHeight="1" x14ac:dyDescent="0.25">
      <c r="A47" s="812"/>
      <c r="B47" s="467" t="s">
        <v>1284</v>
      </c>
      <c r="C47" s="870" t="str">
        <f t="shared" ref="C47:G48" si="206">IF((ISNUMBER(N47)),N47,"")</f>
        <v/>
      </c>
      <c r="D47" s="870" t="str">
        <f t="shared" si="206"/>
        <v/>
      </c>
      <c r="E47" s="870" t="str">
        <f t="shared" si="206"/>
        <v/>
      </c>
      <c r="F47" s="870" t="str">
        <f t="shared" si="206"/>
        <v/>
      </c>
      <c r="G47" s="870" t="str">
        <f t="shared" si="206"/>
        <v/>
      </c>
      <c r="H47" s="870" t="str">
        <f t="shared" si="184"/>
        <v/>
      </c>
      <c r="I47" s="870" t="str">
        <f t="shared" ref="I47:M48" si="207">IF((ISNUMBER(T47)),T47,"")</f>
        <v/>
      </c>
      <c r="J47" s="870" t="str">
        <f t="shared" si="207"/>
        <v/>
      </c>
      <c r="K47" s="870" t="str">
        <f t="shared" si="207"/>
        <v/>
      </c>
      <c r="L47" s="870" t="str">
        <f t="shared" si="207"/>
        <v/>
      </c>
      <c r="M47" s="870" t="str">
        <f t="shared" si="207"/>
        <v/>
      </c>
      <c r="N47" s="440"/>
      <c r="O47" s="440"/>
      <c r="P47" s="440"/>
      <c r="Q47" s="440"/>
      <c r="R47" s="284"/>
      <c r="S47" s="870" t="str">
        <f t="shared" si="186"/>
        <v/>
      </c>
      <c r="T47" s="734"/>
      <c r="U47" s="440"/>
      <c r="V47" s="284"/>
      <c r="W47" s="870" t="str">
        <f>IF(AND(ISNUMBER(T47),ISNUMBER(U47),ISNUMBER(V47)),SUM(T47:V47), "")</f>
        <v/>
      </c>
      <c r="X47" s="734"/>
      <c r="Y47" s="440"/>
      <c r="Z47" s="733"/>
      <c r="AA47" s="733"/>
      <c r="AB47" s="733"/>
      <c r="AC47" s="733"/>
      <c r="AD47" s="733"/>
      <c r="AE47" s="733"/>
      <c r="AF47" s="733"/>
      <c r="AG47" s="733"/>
      <c r="AH47" s="733"/>
      <c r="AI47" s="733"/>
      <c r="AJ47" s="733"/>
      <c r="AK47" s="733"/>
      <c r="AL47" s="440"/>
      <c r="AM47" s="440"/>
      <c r="AN47" s="440"/>
      <c r="AO47" s="440"/>
      <c r="AP47" s="870" t="str">
        <f t="shared" ref="AP47:AT48" si="208">IF(AND(ISNUMBER(BA47),ISNUMBER(BL47)),SUM(BA47,BL47),"")</f>
        <v/>
      </c>
      <c r="AQ47" s="870" t="str">
        <f t="shared" si="208"/>
        <v/>
      </c>
      <c r="AR47" s="870" t="str">
        <f t="shared" si="208"/>
        <v/>
      </c>
      <c r="AS47" s="870" t="str">
        <f t="shared" si="208"/>
        <v/>
      </c>
      <c r="AT47" s="870" t="str">
        <f t="shared" si="208"/>
        <v/>
      </c>
      <c r="AU47" s="870" t="str">
        <f>IF(AND(ISNUMBER(AP47),ISNUMBER(AQ47),ISNUMBER(AT47)),SUM(AP47,AQ47,AT47),"")</f>
        <v/>
      </c>
      <c r="AV47" s="870" t="str">
        <f t="shared" ref="AV47:AZ48" si="209">IF(AND(ISNUMBER(BG47),ISNUMBER(BR47)),SUM(BG47,BR47),"")</f>
        <v/>
      </c>
      <c r="AW47" s="870" t="str">
        <f t="shared" si="209"/>
        <v/>
      </c>
      <c r="AX47" s="870" t="str">
        <f t="shared" si="209"/>
        <v/>
      </c>
      <c r="AY47" s="870" t="str">
        <f t="shared" si="209"/>
        <v/>
      </c>
      <c r="AZ47" s="870" t="str">
        <f t="shared" si="209"/>
        <v/>
      </c>
      <c r="BA47" s="440"/>
      <c r="BB47" s="440"/>
      <c r="BC47" s="440"/>
      <c r="BD47" s="440"/>
      <c r="BE47" s="284"/>
      <c r="BF47" s="870" t="str">
        <f>IF(AND(ISNUMBER(BA47), ISNUMBER(BB47), ISNUMBER(BE47)), SUM(BA47,BB47,BE47), "")</f>
        <v/>
      </c>
      <c r="BG47" s="734"/>
      <c r="BH47" s="440"/>
      <c r="BI47" s="440"/>
      <c r="BJ47" s="870" t="str">
        <f>IF(AND(ISNUMBER(BG47),ISNUMBER(BH47),ISNUMBER(BI47)),SUM(BG47:BI47), "")</f>
        <v/>
      </c>
      <c r="BK47" s="440"/>
      <c r="BL47" s="440"/>
      <c r="BM47" s="440"/>
      <c r="BN47" s="440"/>
      <c r="BO47" s="440"/>
      <c r="BP47" s="284"/>
      <c r="BQ47" s="870" t="str">
        <f>IF(AND(ISNUMBER(BL47), ISNUMBER(BM47), ISNUMBER(BP47)), SUM(BL47,BM47,BP47), "")</f>
        <v/>
      </c>
      <c r="BR47" s="734"/>
      <c r="BS47" s="440"/>
      <c r="BT47" s="440"/>
      <c r="BU47" s="870" t="str">
        <f>IF(AND(ISNUMBER(BR47),ISNUMBER(BS47),ISNUMBER(BT47)),SUM(BR47:BT47), "")</f>
        <v/>
      </c>
      <c r="BV47" s="440"/>
      <c r="BW47" s="440"/>
      <c r="BX47" s="440"/>
      <c r="BY47" s="440"/>
      <c r="BZ47" s="440"/>
      <c r="CA47" s="440"/>
      <c r="CB47" s="440"/>
      <c r="CC47" s="870" t="str">
        <f>IF($C$7="No", 0, IF(AND(ISNUMBER(BX47),ISNUMBER(BY47),ISNUMBER(CB47)),SUM(BX47,BY47,CB47),""))</f>
        <v/>
      </c>
      <c r="CD47" s="440"/>
      <c r="CE47" s="440"/>
      <c r="CF47" s="440"/>
      <c r="CG47" s="285" t="str">
        <f>IF($C$7="No", 0, IF(AND(ISNUMBER(CD47), ISNUMBER(CE47), ISNUMBER(CF47)), SUM(CD47:CF47), ""))</f>
        <v/>
      </c>
      <c r="CH47" s="1298" t="str">
        <f>IF(AND(ISNUMBER(CC47), ISNUMBER(CG47)), IF(CC47&lt;&gt;0, CG47/CC47, ""), "")</f>
        <v/>
      </c>
      <c r="CI47" s="755"/>
      <c r="CJ47" s="440"/>
      <c r="CK47" s="440"/>
      <c r="CL47" s="440"/>
      <c r="CM47" s="440"/>
      <c r="CN47" s="440"/>
      <c r="CO47" s="440"/>
      <c r="CP47" s="822" t="str">
        <f>IF(AND(ISNUMBER(CM47), ISNUMBER(AU47), ISNUMBER(CC47)), IF(CM47&gt;=AU47+CC47, "Pass", "please check"),"")</f>
        <v/>
      </c>
      <c r="CQ47" s="1044" t="str">
        <f>IF(AND(ISNUMBER(AL47),ISNUMBER(AM47),ISNUMBER(AN47),ISNUMBER(AO47),ISNUMBER(AY47), ISNUMBER(AZ47), ISNUMBER(CO47), ISNUMBER(CG47)), IF(CO47&gt;=(AY47+12.5*MAX(0,AZ47-(AL47+AM47+AN47+AO47))+CG47), "Pass", "please check"), "")</f>
        <v/>
      </c>
      <c r="DK47" s="1156"/>
    </row>
    <row r="48" spans="1:115" ht="15" customHeight="1" x14ac:dyDescent="0.25">
      <c r="A48" s="812"/>
      <c r="B48" s="911" t="s">
        <v>1282</v>
      </c>
      <c r="C48" s="870" t="str">
        <f t="shared" si="206"/>
        <v/>
      </c>
      <c r="D48" s="870" t="str">
        <f t="shared" si="206"/>
        <v/>
      </c>
      <c r="E48" s="870" t="str">
        <f t="shared" si="206"/>
        <v/>
      </c>
      <c r="F48" s="870" t="str">
        <f t="shared" si="206"/>
        <v/>
      </c>
      <c r="G48" s="870" t="str">
        <f t="shared" si="206"/>
        <v/>
      </c>
      <c r="H48" s="870" t="str">
        <f t="shared" si="184"/>
        <v/>
      </c>
      <c r="I48" s="870" t="str">
        <f t="shared" si="207"/>
        <v/>
      </c>
      <c r="J48" s="870" t="str">
        <f t="shared" si="207"/>
        <v/>
      </c>
      <c r="K48" s="870" t="str">
        <f t="shared" si="207"/>
        <v/>
      </c>
      <c r="L48" s="870" t="str">
        <f t="shared" si="207"/>
        <v/>
      </c>
      <c r="M48" s="870" t="str">
        <f t="shared" si="207"/>
        <v/>
      </c>
      <c r="N48" s="440"/>
      <c r="O48" s="440"/>
      <c r="P48" s="440"/>
      <c r="Q48" s="440"/>
      <c r="R48" s="284"/>
      <c r="S48" s="870" t="str">
        <f t="shared" si="186"/>
        <v/>
      </c>
      <c r="T48" s="734"/>
      <c r="U48" s="440"/>
      <c r="V48" s="284"/>
      <c r="W48" s="870" t="str">
        <f>IF(AND(ISNUMBER(T48),ISNUMBER(U48),ISNUMBER(V48)),SUM(T48:V48), "")</f>
        <v/>
      </c>
      <c r="X48" s="734"/>
      <c r="Y48" s="440"/>
      <c r="Z48" s="733"/>
      <c r="AA48" s="733"/>
      <c r="AB48" s="733"/>
      <c r="AC48" s="733"/>
      <c r="AD48" s="733"/>
      <c r="AE48" s="733"/>
      <c r="AF48" s="733"/>
      <c r="AG48" s="733"/>
      <c r="AH48" s="733"/>
      <c r="AI48" s="733"/>
      <c r="AJ48" s="733"/>
      <c r="AK48" s="733"/>
      <c r="AL48" s="440"/>
      <c r="AM48" s="440"/>
      <c r="AN48" s="440"/>
      <c r="AO48" s="440"/>
      <c r="AP48" s="870" t="str">
        <f t="shared" si="208"/>
        <v/>
      </c>
      <c r="AQ48" s="870" t="str">
        <f t="shared" si="208"/>
        <v/>
      </c>
      <c r="AR48" s="870" t="str">
        <f t="shared" si="208"/>
        <v/>
      </c>
      <c r="AS48" s="870" t="str">
        <f t="shared" si="208"/>
        <v/>
      </c>
      <c r="AT48" s="870" t="str">
        <f t="shared" si="208"/>
        <v/>
      </c>
      <c r="AU48" s="870" t="str">
        <f>IF(AND(ISNUMBER(AP48),ISNUMBER(AQ48),ISNUMBER(AT48)),SUM(AP48,AQ48,AT48),"")</f>
        <v/>
      </c>
      <c r="AV48" s="870" t="str">
        <f t="shared" si="209"/>
        <v/>
      </c>
      <c r="AW48" s="870" t="str">
        <f t="shared" si="209"/>
        <v/>
      </c>
      <c r="AX48" s="870" t="str">
        <f t="shared" si="209"/>
        <v/>
      </c>
      <c r="AY48" s="870" t="str">
        <f t="shared" si="209"/>
        <v/>
      </c>
      <c r="AZ48" s="870" t="str">
        <f t="shared" si="209"/>
        <v/>
      </c>
      <c r="BA48" s="440"/>
      <c r="BB48" s="440"/>
      <c r="BC48" s="440"/>
      <c r="BD48" s="440"/>
      <c r="BE48" s="284"/>
      <c r="BF48" s="870" t="str">
        <f>IF(AND(ISNUMBER(BA48), ISNUMBER(BB48), ISNUMBER(BE48)), SUM(BA48,BB48,BE48), "")</f>
        <v/>
      </c>
      <c r="BG48" s="734"/>
      <c r="BH48" s="440"/>
      <c r="BI48" s="440"/>
      <c r="BJ48" s="870" t="str">
        <f>IF(AND(ISNUMBER(BG48),ISNUMBER(BH48),ISNUMBER(BI48)),SUM(BG48:BI48), "")</f>
        <v/>
      </c>
      <c r="BK48" s="440"/>
      <c r="BL48" s="440"/>
      <c r="BM48" s="440"/>
      <c r="BN48" s="440"/>
      <c r="BO48" s="440"/>
      <c r="BP48" s="284"/>
      <c r="BQ48" s="870" t="str">
        <f>IF(AND(ISNUMBER(BL48), ISNUMBER(BM48), ISNUMBER(BP48)), SUM(BL48,BM48,BP48), "")</f>
        <v/>
      </c>
      <c r="BR48" s="734"/>
      <c r="BS48" s="440"/>
      <c r="BT48" s="440"/>
      <c r="BU48" s="870" t="str">
        <f>IF(AND(ISNUMBER(BR48),ISNUMBER(BS48),ISNUMBER(BT48)),SUM(BR48:BT48), "")</f>
        <v/>
      </c>
      <c r="BV48" s="440"/>
      <c r="BW48" s="440"/>
      <c r="BX48" s="440"/>
      <c r="BY48" s="440"/>
      <c r="BZ48" s="440"/>
      <c r="CA48" s="440"/>
      <c r="CB48" s="440"/>
      <c r="CC48" s="870" t="str">
        <f>IF($C$7="No", 0, IF(AND(ISNUMBER(BX48),ISNUMBER(BY48),ISNUMBER(CB48)),SUM(BX48,BY48,CB48),""))</f>
        <v/>
      </c>
      <c r="CD48" s="440"/>
      <c r="CE48" s="440"/>
      <c r="CF48" s="440"/>
      <c r="CG48" s="285" t="str">
        <f>IF($C$7="No", 0, IF(AND(ISNUMBER(CD48), ISNUMBER(CE48), ISNUMBER(CF48)), SUM(CD48:CF48), ""))</f>
        <v/>
      </c>
      <c r="CH48" s="1298" t="str">
        <f>IF(AND(ISNUMBER(CC48), ISNUMBER(CG48)), IF(CC48&lt;&gt;0, CG48/CC48, ""), "")</f>
        <v/>
      </c>
      <c r="CI48" s="755"/>
      <c r="CJ48" s="440"/>
      <c r="CK48" s="440"/>
      <c r="CL48" s="440"/>
      <c r="CM48" s="440"/>
      <c r="CN48" s="440"/>
      <c r="CO48" s="440"/>
      <c r="CP48" s="822" t="str">
        <f>IF(AND(ISNUMBER(CM48), ISNUMBER(AU48), ISNUMBER(CC48)), IF(CM48&gt;=AU48+CC48, "Pass", "please check"),"")</f>
        <v/>
      </c>
      <c r="CQ48" s="1044" t="str">
        <f>IF(AND(ISNUMBER(AL48),ISNUMBER(AM48),ISNUMBER(AN48),ISNUMBER(AO48),ISNUMBER(AY48), ISNUMBER(AZ48), ISNUMBER(CO48), ISNUMBER(CG48)), IF(CO48&gt;=(AY48+12.5*MAX(0,AZ48-(AL48+AM48+AN48+AO48))+CG48), "Pass", "please check"), "")</f>
        <v/>
      </c>
      <c r="DK48" s="1156"/>
    </row>
    <row r="49" spans="1:115" ht="15" customHeight="1" x14ac:dyDescent="0.25">
      <c r="A49" s="812"/>
      <c r="B49" s="762" t="str">
        <f>"Check: row " &amp; ROW(B48) &amp; " ≤ row " &amp; ROW(B47)</f>
        <v>Check: row 48 ≤ row 47</v>
      </c>
      <c r="C49" s="1140"/>
      <c r="D49" s="1140"/>
      <c r="E49" s="1140"/>
      <c r="F49" s="1140"/>
      <c r="G49" s="1140"/>
      <c r="H49" s="1220"/>
      <c r="I49" s="1140"/>
      <c r="J49" s="1140"/>
      <c r="K49" s="1140"/>
      <c r="L49" s="1220"/>
      <c r="M49" s="1140"/>
      <c r="N49" s="822" t="str">
        <f t="shared" ref="N49:R49" si="210">IF(AND(ISNUMBER(N48), ISNUMBER(N47)), IF(N48&lt;=N47, "Pass", "Fail"),"")</f>
        <v/>
      </c>
      <c r="O49" s="822" t="str">
        <f t="shared" si="210"/>
        <v/>
      </c>
      <c r="P49" s="822" t="str">
        <f t="shared" si="210"/>
        <v/>
      </c>
      <c r="Q49" s="822" t="str">
        <f t="shared" si="210"/>
        <v/>
      </c>
      <c r="R49" s="822" t="str">
        <f t="shared" si="210"/>
        <v/>
      </c>
      <c r="S49" s="1140"/>
      <c r="T49" s="822" t="str">
        <f>IF(AND(ISNUMBER(T48), ISNUMBER(T47)), IF(T48&lt;=T47, "Pass", "Fail"),"")</f>
        <v/>
      </c>
      <c r="U49" s="822" t="str">
        <f>IF(AND(ISNUMBER(U48), ISNUMBER(U47)), IF(U48&lt;=U47, "Pass", "Fail"),"")</f>
        <v/>
      </c>
      <c r="V49" s="822" t="str">
        <f>IF(AND(ISNUMBER(V48), ISNUMBER(V47)), IF(V48&lt;=V47, "Pass", "Fail"),"")</f>
        <v/>
      </c>
      <c r="W49" s="1140"/>
      <c r="X49" s="822" t="str">
        <f>IF(AND(ISNUMBER(X48), ISNUMBER(X47)), IF(X48&lt;=X47, "Pass", "Fail"),"")</f>
        <v/>
      </c>
      <c r="Y49" s="822" t="str">
        <f>IF(AND(ISNUMBER(Y48), ISNUMBER(Y47)), IF(Y48&lt;=Y47, "Pass", "Fail"),"")</f>
        <v/>
      </c>
      <c r="Z49" s="733"/>
      <c r="AA49" s="733"/>
      <c r="AB49" s="733"/>
      <c r="AC49" s="733"/>
      <c r="AD49" s="733"/>
      <c r="AE49" s="733"/>
      <c r="AF49" s="733"/>
      <c r="AG49" s="733"/>
      <c r="AH49" s="733"/>
      <c r="AI49" s="733"/>
      <c r="AJ49" s="733"/>
      <c r="AK49" s="733"/>
      <c r="AL49" s="822" t="str">
        <f>IF(AND(ISNUMBER(AL48), ISNUMBER(AL47)), IF(AL48&lt;=AL47, "Pass", "Fail"),"")</f>
        <v/>
      </c>
      <c r="AM49" s="822" t="str">
        <f>IF(AND(ISNUMBER(AM48), ISNUMBER(AM47)), IF(AM48&lt;=AM47, "Pass", "Fail"),"")</f>
        <v/>
      </c>
      <c r="AN49" s="822" t="str">
        <f>IF(AND(ISNUMBER(AN48), ISNUMBER(AN47)), IF(AN48&lt;=AN47, "Pass", "Fail"),"")</f>
        <v/>
      </c>
      <c r="AO49" s="822" t="str">
        <f>IF(AND(ISNUMBER(AO48), ISNUMBER(AO47)), IF(AO48&lt;=AO47, "Pass", "Fail"),"")</f>
        <v/>
      </c>
      <c r="AP49" s="1140"/>
      <c r="AQ49" s="1140"/>
      <c r="AR49" s="1140"/>
      <c r="AS49" s="1140"/>
      <c r="AT49" s="1140"/>
      <c r="AU49" s="1140"/>
      <c r="AV49" s="1140"/>
      <c r="AW49" s="1140"/>
      <c r="AX49" s="1140"/>
      <c r="AY49" s="1140"/>
      <c r="AZ49" s="1140"/>
      <c r="BA49" s="822" t="str">
        <f t="shared" ref="BA49:BK49" si="211">IF(AND(ISNUMBER(BA48), ISNUMBER(BA47)), IF(BA48&lt;=BA47, "Pass", "Fail"),"")</f>
        <v/>
      </c>
      <c r="BB49" s="822" t="str">
        <f t="shared" si="211"/>
        <v/>
      </c>
      <c r="BC49" s="822" t="str">
        <f t="shared" si="211"/>
        <v/>
      </c>
      <c r="BD49" s="822" t="str">
        <f t="shared" si="211"/>
        <v/>
      </c>
      <c r="BE49" s="822" t="str">
        <f t="shared" si="211"/>
        <v/>
      </c>
      <c r="BF49" s="1140"/>
      <c r="BG49" s="822" t="str">
        <f t="shared" ref="BG49" si="212">IF(AND(ISNUMBER(BG48), ISNUMBER(BG47)), IF(BG48&lt;=BG47, "Pass", "Fail"),"")</f>
        <v/>
      </c>
      <c r="BH49" s="822" t="str">
        <f t="shared" ref="BH49" si="213">IF(AND(ISNUMBER(BH48), ISNUMBER(BH47)), IF(BH48&lt;=BH47, "Pass", "Fail"),"")</f>
        <v/>
      </c>
      <c r="BI49" s="822" t="str">
        <f t="shared" ref="BI49" si="214">IF(AND(ISNUMBER(BI48), ISNUMBER(BI47)), IF(BI48&lt;=BI47, "Pass", "Fail"),"")</f>
        <v/>
      </c>
      <c r="BJ49" s="688"/>
      <c r="BK49" s="822" t="str">
        <f t="shared" si="211"/>
        <v/>
      </c>
      <c r="BL49" s="822" t="str">
        <f t="shared" ref="BL49:BP49" si="215">IF(AND(ISNUMBER(BL48), ISNUMBER(BL47)), IF(BL48&lt;=BL47, "Pass", "Fail"),"")</f>
        <v/>
      </c>
      <c r="BM49" s="822" t="str">
        <f t="shared" si="215"/>
        <v/>
      </c>
      <c r="BN49" s="822" t="str">
        <f t="shared" si="215"/>
        <v/>
      </c>
      <c r="BO49" s="822" t="str">
        <f t="shared" si="215"/>
        <v/>
      </c>
      <c r="BP49" s="822" t="str">
        <f t="shared" si="215"/>
        <v/>
      </c>
      <c r="BQ49" s="1140"/>
      <c r="BR49" s="822" t="str">
        <f t="shared" ref="BR49:BT49" si="216">IF(AND(ISNUMBER(BR48), ISNUMBER(BR47)), IF(BR48&lt;=BR47, "Pass", "Fail"),"")</f>
        <v/>
      </c>
      <c r="BS49" s="822" t="str">
        <f t="shared" si="216"/>
        <v/>
      </c>
      <c r="BT49" s="822" t="str">
        <f t="shared" si="216"/>
        <v/>
      </c>
      <c r="BU49" s="688"/>
      <c r="BV49" s="822" t="str">
        <f t="shared" ref="BV49" si="217">IF(AND(ISNUMBER(BV48), ISNUMBER(BV47)), IF(BV48&lt;=BV47, "Pass", "Fail"),"")</f>
        <v/>
      </c>
      <c r="BW49" s="822" t="str">
        <f t="shared" ref="BW49:BX49" si="218">IF(AND(ISNUMBER(BW48), ISNUMBER(BW47)), IF(BW48&lt;=BW47, "Pass", "Fail"),"")</f>
        <v/>
      </c>
      <c r="BX49" s="822" t="str">
        <f t="shared" si="218"/>
        <v/>
      </c>
      <c r="BY49" s="822" t="str">
        <f t="shared" ref="BY49:CB49" si="219">IF(AND(ISNUMBER(BY48), ISNUMBER(BY47)), IF(BY48&lt;=BY47, "Pass", "Fail"),"")</f>
        <v/>
      </c>
      <c r="BZ49" s="822" t="str">
        <f t="shared" si="219"/>
        <v/>
      </c>
      <c r="CA49" s="822" t="str">
        <f t="shared" si="219"/>
        <v/>
      </c>
      <c r="CB49" s="822" t="str">
        <f t="shared" si="219"/>
        <v/>
      </c>
      <c r="CC49" s="822" t="str">
        <f t="shared" ref="CC49:CG49" si="220">IF(AND(ISNUMBER(CC48), ISNUMBER(CC47)), IF(CC48&lt;=CC47, "Pass", "Fail"),"")</f>
        <v/>
      </c>
      <c r="CD49" s="822" t="str">
        <f t="shared" ref="CD49:CF49" si="221">IF(AND(ISNUMBER(CD48), ISNUMBER(CD47)), IF(CD48&lt;=CD47, "Pass", "Fail"),"")</f>
        <v/>
      </c>
      <c r="CE49" s="822" t="str">
        <f t="shared" si="221"/>
        <v/>
      </c>
      <c r="CF49" s="822" t="str">
        <f t="shared" si="221"/>
        <v/>
      </c>
      <c r="CG49" s="1044" t="str">
        <f t="shared" si="220"/>
        <v/>
      </c>
      <c r="CH49" s="733"/>
      <c r="CI49" s="755"/>
      <c r="CJ49" s="822" t="str">
        <f>IF(AND(ISNUMBER(CJ48), ISNUMBER(CJ47)), IF(CJ48&lt;=CJ47, "Pass", "Fail"),"")</f>
        <v/>
      </c>
      <c r="CK49" s="1237"/>
      <c r="CL49" s="1237"/>
      <c r="CM49" s="822" t="str">
        <f t="shared" ref="CM49" si="222">IF(AND(ISNUMBER(CM48), ISNUMBER(CM47)), IF(CM48&lt;=CM47, "Pass", "Fail"),"")</f>
        <v/>
      </c>
      <c r="CN49" s="822" t="str">
        <f t="shared" ref="CN49" si="223">IF(AND(ISNUMBER(CN48), ISNUMBER(CN47)), IF(CN48&lt;=CN47, "Pass", "Fail"),"")</f>
        <v/>
      </c>
      <c r="CO49" s="822" t="str">
        <f t="shared" ref="CO49" si="224">IF(AND(ISNUMBER(CO48), ISNUMBER(CO47)), IF(CO48&lt;=CO47, "Pass", "Fail"),"")</f>
        <v/>
      </c>
      <c r="CP49" s="1237"/>
      <c r="CQ49" s="1238"/>
      <c r="DK49" s="1156"/>
    </row>
    <row r="50" spans="1:115" ht="15" customHeight="1" x14ac:dyDescent="0.25">
      <c r="A50" s="812"/>
      <c r="B50" s="761" t="s">
        <v>1239</v>
      </c>
      <c r="C50" s="870" t="str">
        <f t="shared" ref="C50:H50" si="225">IF(AND(ISNUMBER(C51),ISNUMBER(C52),ISNUMBER(C53)),SUM(C51:C53),"")</f>
        <v/>
      </c>
      <c r="D50" s="870" t="str">
        <f t="shared" si="225"/>
        <v/>
      </c>
      <c r="E50" s="870" t="str">
        <f t="shared" si="225"/>
        <v/>
      </c>
      <c r="F50" s="870" t="str">
        <f t="shared" si="225"/>
        <v/>
      </c>
      <c r="G50" s="870" t="str">
        <f t="shared" si="225"/>
        <v/>
      </c>
      <c r="H50" s="870" t="str">
        <f t="shared" si="225"/>
        <v/>
      </c>
      <c r="I50" s="870" t="str">
        <f>IF(AND(ISNUMBER(I51),ISNUMBER(I52),ISNUMBER(I53)),SUM(I51:I53),"")</f>
        <v/>
      </c>
      <c r="J50" s="870" t="str">
        <f t="shared" ref="J50:L50" si="226">IF(AND(ISNUMBER(J51),ISNUMBER(J52),ISNUMBER(J53)),SUM(J51:J53),"")</f>
        <v/>
      </c>
      <c r="K50" s="870" t="str">
        <f t="shared" si="226"/>
        <v/>
      </c>
      <c r="L50" s="870" t="str">
        <f t="shared" si="226"/>
        <v/>
      </c>
      <c r="M50" s="870" t="str">
        <f>IF(AND(ISNUMBER(M51),ISNUMBER(M52),ISNUMBER(M53)),SUM(M51:M53),"")</f>
        <v/>
      </c>
      <c r="N50" s="733"/>
      <c r="O50" s="733"/>
      <c r="P50" s="733"/>
      <c r="Q50" s="733"/>
      <c r="R50" s="733"/>
      <c r="S50" s="733"/>
      <c r="T50" s="733"/>
      <c r="U50" s="733"/>
      <c r="V50" s="733"/>
      <c r="W50" s="733"/>
      <c r="X50" s="733"/>
      <c r="Y50" s="733"/>
      <c r="Z50" s="733"/>
      <c r="AA50" s="733"/>
      <c r="AB50" s="733"/>
      <c r="AC50" s="733"/>
      <c r="AD50" s="733"/>
      <c r="AE50" s="733"/>
      <c r="AF50" s="733"/>
      <c r="AG50" s="733"/>
      <c r="AH50" s="733"/>
      <c r="AI50" s="733"/>
      <c r="AJ50" s="733"/>
      <c r="AK50" s="733"/>
      <c r="AL50" s="440"/>
      <c r="AM50" s="440"/>
      <c r="AN50" s="440"/>
      <c r="AO50" s="440"/>
      <c r="AP50" s="744"/>
      <c r="AQ50" s="744"/>
      <c r="AR50" s="744"/>
      <c r="AS50" s="744"/>
      <c r="AT50" s="744"/>
      <c r="AU50" s="744"/>
      <c r="AV50" s="744"/>
      <c r="AW50" s="744"/>
      <c r="AX50" s="744"/>
      <c r="AY50" s="744"/>
      <c r="AZ50" s="744"/>
      <c r="BA50" s="688"/>
      <c r="BB50" s="688"/>
      <c r="BC50" s="688"/>
      <c r="BD50" s="688"/>
      <c r="BE50" s="688"/>
      <c r="BF50" s="688"/>
      <c r="BG50" s="688"/>
      <c r="BH50" s="688"/>
      <c r="BI50" s="688"/>
      <c r="BJ50" s="688"/>
      <c r="BK50" s="688"/>
      <c r="BL50" s="733"/>
      <c r="BM50" s="733"/>
      <c r="BN50" s="733"/>
      <c r="BO50" s="733"/>
      <c r="BP50" s="733"/>
      <c r="BQ50" s="733"/>
      <c r="BR50" s="733"/>
      <c r="BS50" s="733"/>
      <c r="BT50" s="733"/>
      <c r="BU50" s="733"/>
      <c r="BV50" s="733"/>
      <c r="BW50" s="870" t="str">
        <f t="shared" ref="BW50:CB50" si="227">IF(AND(ISNUMBER(BW51),ISNUMBER(BW52),ISNUMBER(BW53)),SUM(BW51:BW53),"")</f>
        <v/>
      </c>
      <c r="BX50" s="870" t="str">
        <f t="shared" si="227"/>
        <v/>
      </c>
      <c r="BY50" s="870" t="str">
        <f t="shared" si="227"/>
        <v/>
      </c>
      <c r="BZ50" s="870" t="str">
        <f t="shared" si="227"/>
        <v/>
      </c>
      <c r="CA50" s="870" t="str">
        <f t="shared" si="227"/>
        <v/>
      </c>
      <c r="CB50" s="870" t="str">
        <f t="shared" si="227"/>
        <v/>
      </c>
      <c r="CC50" s="870" t="str">
        <f>IF(AND(ISNUMBER(CC51),ISNUMBER(CC52),ISNUMBER(CC53)),SUM(CC51:CC53),"")</f>
        <v/>
      </c>
      <c r="CD50" s="870" t="str">
        <f t="shared" ref="CD50:CF50" si="228">IF(AND(ISNUMBER(CD51),ISNUMBER(CD52),ISNUMBER(CD53)),SUM(CD51:CD53),"")</f>
        <v/>
      </c>
      <c r="CE50" s="870" t="str">
        <f t="shared" si="228"/>
        <v/>
      </c>
      <c r="CF50" s="870" t="str">
        <f t="shared" si="228"/>
        <v/>
      </c>
      <c r="CG50" s="285" t="str">
        <f>IF(AND(ISNUMBER(CG51),ISNUMBER(CG52),ISNUMBER(CG53)),SUM(CG51:CG53),"")</f>
        <v/>
      </c>
      <c r="CH50" s="1298" t="str">
        <f t="shared" ref="CH50:CH62" si="229">IF(AND(ISNUMBER(CC50), ISNUMBER(CG50)), IF(CC50&lt;&gt;0, CG50/CC50, ""), "")</f>
        <v/>
      </c>
      <c r="CI50" s="755"/>
      <c r="CJ50" s="733"/>
      <c r="CK50" s="733"/>
      <c r="CL50" s="733"/>
      <c r="CM50" s="760" t="str">
        <f>IF(ISNUMBER(CC50), CC50, "")</f>
        <v/>
      </c>
      <c r="CN50" s="760" t="str">
        <f>IF(ISNUMBER(BY50), BY50, "")</f>
        <v/>
      </c>
      <c r="CO50" s="760" t="str">
        <f>IF(ISNUMBER(CG50), CG50, "")</f>
        <v/>
      </c>
      <c r="CP50" s="1237"/>
      <c r="CQ50" s="1238"/>
      <c r="DK50" s="1156"/>
    </row>
    <row r="51" spans="1:115" ht="15" customHeight="1" x14ac:dyDescent="0.25">
      <c r="A51" s="812"/>
      <c r="B51" s="467" t="s">
        <v>1240</v>
      </c>
      <c r="C51" s="440"/>
      <c r="D51" s="440"/>
      <c r="E51" s="440"/>
      <c r="F51" s="440"/>
      <c r="G51" s="440"/>
      <c r="H51" s="870" t="str">
        <f>IF(AND(ISNUMBER(C51),ISNUMBER(D51),ISNUMBER(G51)),SUM(C51,D51,G51),"")</f>
        <v/>
      </c>
      <c r="I51" s="284"/>
      <c r="J51" s="284"/>
      <c r="K51" s="284"/>
      <c r="L51" s="870" t="str">
        <f>IF(AND(ISNUMBER(I51),ISNUMBER(J51),ISNUMBER(K51)),SUM(I51:K51), "")</f>
        <v/>
      </c>
      <c r="M51" s="284"/>
      <c r="N51" s="733"/>
      <c r="O51" s="733"/>
      <c r="P51" s="733"/>
      <c r="Q51" s="733"/>
      <c r="R51" s="733"/>
      <c r="S51" s="733"/>
      <c r="T51" s="733"/>
      <c r="U51" s="733"/>
      <c r="V51" s="733"/>
      <c r="W51" s="733"/>
      <c r="X51" s="733"/>
      <c r="Y51" s="733"/>
      <c r="Z51" s="733"/>
      <c r="AA51" s="733"/>
      <c r="AB51" s="733"/>
      <c r="AC51" s="733"/>
      <c r="AD51" s="733"/>
      <c r="AE51" s="733"/>
      <c r="AF51" s="733"/>
      <c r="AG51" s="733"/>
      <c r="AH51" s="733"/>
      <c r="AI51" s="733"/>
      <c r="AJ51" s="733"/>
      <c r="AK51" s="752"/>
      <c r="AL51" s="440"/>
      <c r="AM51" s="440"/>
      <c r="AN51" s="440"/>
      <c r="AO51" s="440"/>
      <c r="AP51" s="744"/>
      <c r="AQ51" s="744"/>
      <c r="AR51" s="744"/>
      <c r="AS51" s="744"/>
      <c r="AT51" s="744"/>
      <c r="AU51" s="744"/>
      <c r="AV51" s="744"/>
      <c r="AW51" s="744"/>
      <c r="AX51" s="744"/>
      <c r="AY51" s="744"/>
      <c r="AZ51" s="744"/>
      <c r="BA51" s="688"/>
      <c r="BB51" s="688"/>
      <c r="BC51" s="688"/>
      <c r="BD51" s="688"/>
      <c r="BE51" s="688"/>
      <c r="BF51" s="688"/>
      <c r="BG51" s="688"/>
      <c r="BH51" s="688"/>
      <c r="BI51" s="688"/>
      <c r="BJ51" s="688"/>
      <c r="BK51" s="688"/>
      <c r="BL51" s="733"/>
      <c r="BM51" s="733"/>
      <c r="BN51" s="733"/>
      <c r="BO51" s="733"/>
      <c r="BP51" s="733"/>
      <c r="BQ51" s="733"/>
      <c r="BR51" s="733"/>
      <c r="BS51" s="733"/>
      <c r="BT51" s="733"/>
      <c r="BU51" s="733"/>
      <c r="BV51" s="733"/>
      <c r="BW51" s="440"/>
      <c r="BX51" s="440"/>
      <c r="BY51" s="440"/>
      <c r="BZ51" s="440"/>
      <c r="CA51" s="440"/>
      <c r="CB51" s="284"/>
      <c r="CC51" s="870" t="str">
        <f>IF(AND(ISNUMBER(BX51),ISNUMBER(BY51),ISNUMBER(CB51)),SUM(BX51,BY51,CB51),"")</f>
        <v/>
      </c>
      <c r="CD51" s="284"/>
      <c r="CE51" s="284"/>
      <c r="CF51" s="284"/>
      <c r="CG51" s="285" t="str">
        <f>IF(AND(ISNUMBER(CD51), ISNUMBER(CE51), ISNUMBER(CF51)), SUM(CD51:CF51), "")</f>
        <v/>
      </c>
      <c r="CH51" s="1298" t="str">
        <f t="shared" si="229"/>
        <v/>
      </c>
      <c r="CI51" s="834" t="str">
        <f>IF(ISNUMBER(CH51),IF(AND(CH51&gt;=(Parameters!F182*0.95), CH51&lt;=(Parameters!F182*1.05)), "Pass", "Fail"),"")</f>
        <v/>
      </c>
      <c r="CJ51" s="733"/>
      <c r="CK51" s="733"/>
      <c r="CL51" s="733"/>
      <c r="CM51" s="760" t="str">
        <f>IF(ISNUMBER(CC51), CC51, "")</f>
        <v/>
      </c>
      <c r="CN51" s="760" t="str">
        <f>IF(ISNUMBER(BY51), BY51, "")</f>
        <v/>
      </c>
      <c r="CO51" s="760" t="str">
        <f>IF(ISNUMBER(CG51), CG51, "")</f>
        <v/>
      </c>
      <c r="CP51" s="1237"/>
      <c r="CQ51" s="1238"/>
      <c r="DK51" s="1156"/>
    </row>
    <row r="52" spans="1:115" ht="15" customHeight="1" x14ac:dyDescent="0.25">
      <c r="A52" s="812"/>
      <c r="B52" s="467" t="s">
        <v>1241</v>
      </c>
      <c r="C52" s="440"/>
      <c r="D52" s="440"/>
      <c r="E52" s="440"/>
      <c r="F52" s="440"/>
      <c r="G52" s="440"/>
      <c r="H52" s="870" t="str">
        <f t="shared" ref="H52:H53" si="230">IF(AND(ISNUMBER(C52),ISNUMBER(D52),ISNUMBER(G52)),SUM(C52,D52,G52),"")</f>
        <v/>
      </c>
      <c r="I52" s="284"/>
      <c r="J52" s="284"/>
      <c r="K52" s="284"/>
      <c r="L52" s="870" t="str">
        <f t="shared" ref="L52:L53" si="231">IF(AND(ISNUMBER(I52),ISNUMBER(J52),ISNUMBER(K52)),SUM(I52:K52), "")</f>
        <v/>
      </c>
      <c r="M52" s="284"/>
      <c r="N52" s="733"/>
      <c r="O52" s="733"/>
      <c r="P52" s="733"/>
      <c r="Q52" s="733"/>
      <c r="R52" s="733"/>
      <c r="S52" s="733"/>
      <c r="T52" s="733"/>
      <c r="U52" s="733"/>
      <c r="V52" s="733"/>
      <c r="W52" s="733"/>
      <c r="X52" s="733"/>
      <c r="Y52" s="733"/>
      <c r="Z52" s="733"/>
      <c r="AA52" s="733"/>
      <c r="AB52" s="733"/>
      <c r="AC52" s="733"/>
      <c r="AD52" s="733"/>
      <c r="AE52" s="733"/>
      <c r="AF52" s="733"/>
      <c r="AG52" s="733"/>
      <c r="AH52" s="733"/>
      <c r="AI52" s="733"/>
      <c r="AJ52" s="733"/>
      <c r="AK52" s="752"/>
      <c r="AL52" s="440"/>
      <c r="AM52" s="440"/>
      <c r="AN52" s="440"/>
      <c r="AO52" s="440"/>
      <c r="AP52" s="744"/>
      <c r="AQ52" s="744"/>
      <c r="AR52" s="744"/>
      <c r="AS52" s="744"/>
      <c r="AT52" s="744"/>
      <c r="AU52" s="744"/>
      <c r="AV52" s="744"/>
      <c r="AW52" s="744"/>
      <c r="AX52" s="744"/>
      <c r="AY52" s="744"/>
      <c r="AZ52" s="744"/>
      <c r="BA52" s="688"/>
      <c r="BB52" s="688"/>
      <c r="BC52" s="688"/>
      <c r="BD52" s="688"/>
      <c r="BE52" s="688"/>
      <c r="BF52" s="688"/>
      <c r="BG52" s="688"/>
      <c r="BH52" s="688"/>
      <c r="BI52" s="688"/>
      <c r="BJ52" s="688"/>
      <c r="BK52" s="688"/>
      <c r="BL52" s="733"/>
      <c r="BM52" s="733"/>
      <c r="BN52" s="733"/>
      <c r="BO52" s="733"/>
      <c r="BP52" s="733"/>
      <c r="BQ52" s="733"/>
      <c r="BR52" s="733"/>
      <c r="BS52" s="733"/>
      <c r="BT52" s="733"/>
      <c r="BU52" s="733"/>
      <c r="BV52" s="733"/>
      <c r="BW52" s="440"/>
      <c r="BX52" s="440"/>
      <c r="BY52" s="440"/>
      <c r="BZ52" s="440"/>
      <c r="CA52" s="440"/>
      <c r="CB52" s="284"/>
      <c r="CC52" s="870" t="str">
        <f t="shared" ref="CC52:CC53" si="232">IF(AND(ISNUMBER(BX52),ISNUMBER(BY52),ISNUMBER(CB52)),SUM(BX52,BY52,CB52),"")</f>
        <v/>
      </c>
      <c r="CD52" s="284"/>
      <c r="CE52" s="284"/>
      <c r="CF52" s="284"/>
      <c r="CG52" s="285" t="str">
        <f>IF(AND(ISNUMBER(CD52), ISNUMBER(CE52), ISNUMBER(CF52)), SUM(CD52:CF52), "")</f>
        <v/>
      </c>
      <c r="CH52" s="1298" t="str">
        <f t="shared" si="229"/>
        <v/>
      </c>
      <c r="CI52" s="834" t="str">
        <f>IF(ISNUMBER(CH52),IF(AND(CH52&gt;=(Parameters!F183*0.95), CH52&lt;=(Parameters!F183*1.05)), "Pass", "Fail"),"")</f>
        <v/>
      </c>
      <c r="CJ52" s="733"/>
      <c r="CK52" s="733"/>
      <c r="CL52" s="733"/>
      <c r="CM52" s="760" t="str">
        <f>IF(ISNUMBER(CC52), CC52, "")</f>
        <v/>
      </c>
      <c r="CN52" s="760" t="str">
        <f>IF(ISNUMBER(BY52), BY52, "")</f>
        <v/>
      </c>
      <c r="CO52" s="760" t="str">
        <f>IF(ISNUMBER(CG52), CG52, "")</f>
        <v/>
      </c>
      <c r="CP52" s="1237"/>
      <c r="CQ52" s="1238"/>
      <c r="DK52" s="1156"/>
    </row>
    <row r="53" spans="1:115" ht="15" customHeight="1" x14ac:dyDescent="0.25">
      <c r="A53" s="812"/>
      <c r="B53" s="467" t="s">
        <v>1242</v>
      </c>
      <c r="C53" s="440"/>
      <c r="D53" s="440"/>
      <c r="E53" s="440"/>
      <c r="F53" s="440"/>
      <c r="G53" s="440"/>
      <c r="H53" s="870" t="str">
        <f t="shared" si="230"/>
        <v/>
      </c>
      <c r="I53" s="284"/>
      <c r="J53" s="284"/>
      <c r="K53" s="284"/>
      <c r="L53" s="870" t="str">
        <f t="shared" si="231"/>
        <v/>
      </c>
      <c r="M53" s="284"/>
      <c r="N53" s="733"/>
      <c r="O53" s="733"/>
      <c r="P53" s="733"/>
      <c r="Q53" s="733"/>
      <c r="R53" s="733"/>
      <c r="S53" s="733"/>
      <c r="T53" s="733"/>
      <c r="U53" s="733"/>
      <c r="V53" s="733"/>
      <c r="W53" s="733"/>
      <c r="X53" s="733"/>
      <c r="Y53" s="733"/>
      <c r="Z53" s="733"/>
      <c r="AA53" s="733"/>
      <c r="AB53" s="733"/>
      <c r="AC53" s="733"/>
      <c r="AD53" s="733"/>
      <c r="AE53" s="733"/>
      <c r="AF53" s="733"/>
      <c r="AG53" s="733"/>
      <c r="AH53" s="733"/>
      <c r="AI53" s="733"/>
      <c r="AJ53" s="733"/>
      <c r="AK53" s="752"/>
      <c r="AL53" s="440"/>
      <c r="AM53" s="440"/>
      <c r="AN53" s="440"/>
      <c r="AO53" s="440"/>
      <c r="AP53" s="744"/>
      <c r="AQ53" s="744"/>
      <c r="AR53" s="744"/>
      <c r="AS53" s="744"/>
      <c r="AT53" s="744"/>
      <c r="AU53" s="744"/>
      <c r="AV53" s="744"/>
      <c r="AW53" s="744"/>
      <c r="AX53" s="744"/>
      <c r="AY53" s="744"/>
      <c r="AZ53" s="744"/>
      <c r="BA53" s="688"/>
      <c r="BB53" s="688"/>
      <c r="BC53" s="688"/>
      <c r="BD53" s="688"/>
      <c r="BE53" s="688"/>
      <c r="BF53" s="688"/>
      <c r="BG53" s="688"/>
      <c r="BH53" s="688"/>
      <c r="BI53" s="688"/>
      <c r="BJ53" s="688"/>
      <c r="BK53" s="688"/>
      <c r="BL53" s="733"/>
      <c r="BM53" s="733"/>
      <c r="BN53" s="733"/>
      <c r="BO53" s="733"/>
      <c r="BP53" s="733"/>
      <c r="BQ53" s="733"/>
      <c r="BR53" s="733"/>
      <c r="BS53" s="733"/>
      <c r="BT53" s="733"/>
      <c r="BU53" s="733"/>
      <c r="BV53" s="733"/>
      <c r="BW53" s="440"/>
      <c r="BX53" s="440"/>
      <c r="BY53" s="440"/>
      <c r="BZ53" s="440"/>
      <c r="CA53" s="440"/>
      <c r="CB53" s="284"/>
      <c r="CC53" s="870" t="str">
        <f t="shared" si="232"/>
        <v/>
      </c>
      <c r="CD53" s="284"/>
      <c r="CE53" s="284"/>
      <c r="CF53" s="284"/>
      <c r="CG53" s="285" t="str">
        <f>IF(AND(ISNUMBER(CD53), ISNUMBER(CE53), ISNUMBER(CF53)), SUM(CD53:CF53), "")</f>
        <v/>
      </c>
      <c r="CH53" s="1298" t="str">
        <f t="shared" si="229"/>
        <v/>
      </c>
      <c r="CI53" s="834" t="str">
        <f>IF(ISNUMBER(CH53),IF(AND(CH53&gt;=(Parameters!F184*0.95), CH53&lt;=(Parameters!F184*1.05)), "Pass", "Fail"),"")</f>
        <v/>
      </c>
      <c r="CJ53" s="733"/>
      <c r="CK53" s="733"/>
      <c r="CL53" s="733"/>
      <c r="CM53" s="760" t="str">
        <f>IF(ISNUMBER(CC53), CC53, "")</f>
        <v/>
      </c>
      <c r="CN53" s="760" t="str">
        <f>IF(ISNUMBER(BY53), BY53, "")</f>
        <v/>
      </c>
      <c r="CO53" s="760" t="str">
        <f>IF(ISNUMBER(CG53), CG53, "")</f>
        <v/>
      </c>
      <c r="CP53" s="1237"/>
      <c r="CQ53" s="1238"/>
      <c r="DK53" s="1156"/>
    </row>
    <row r="54" spans="1:115" ht="15" customHeight="1" x14ac:dyDescent="0.25">
      <c r="A54" s="812"/>
      <c r="B54" s="761" t="s">
        <v>1243</v>
      </c>
      <c r="C54" s="870" t="str">
        <f t="shared" ref="C54:L54" si="233">IF(AND(ISNUMBER(C55),ISNUMBER(C56)),SUM(C55:C56),"")</f>
        <v/>
      </c>
      <c r="D54" s="870" t="str">
        <f t="shared" si="233"/>
        <v/>
      </c>
      <c r="E54" s="870" t="str">
        <f t="shared" si="233"/>
        <v/>
      </c>
      <c r="F54" s="870" t="str">
        <f t="shared" si="233"/>
        <v/>
      </c>
      <c r="G54" s="870" t="str">
        <f t="shared" si="233"/>
        <v/>
      </c>
      <c r="H54" s="870" t="str">
        <f>IF(AND(ISNUMBER(H55),ISNUMBER(H56)),SUM(H55:H56),"")</f>
        <v/>
      </c>
      <c r="I54" s="870" t="str">
        <f t="shared" ref="I54" si="234">IF(AND(ISNUMBER(I55),ISNUMBER(I56)),SUM(I55:I56),"")</f>
        <v/>
      </c>
      <c r="J54" s="870" t="str">
        <f t="shared" ref="J54" si="235">IF(AND(ISNUMBER(J55),ISNUMBER(J56)),SUM(J55:J56),"")</f>
        <v/>
      </c>
      <c r="K54" s="870" t="str">
        <f t="shared" ref="K54" si="236">IF(AND(ISNUMBER(K55),ISNUMBER(K56)),SUM(K55:K56),"")</f>
        <v/>
      </c>
      <c r="L54" s="870" t="str">
        <f t="shared" si="233"/>
        <v/>
      </c>
      <c r="M54" s="870" t="str">
        <f>IF(ISNUMBER(M55), M55,"")</f>
        <v/>
      </c>
      <c r="N54" s="733"/>
      <c r="O54" s="733"/>
      <c r="P54" s="733"/>
      <c r="Q54" s="733"/>
      <c r="R54" s="733"/>
      <c r="S54" s="733"/>
      <c r="T54" s="733"/>
      <c r="U54" s="733"/>
      <c r="V54" s="733"/>
      <c r="W54" s="733"/>
      <c r="X54" s="733"/>
      <c r="Y54" s="733"/>
      <c r="Z54" s="733"/>
      <c r="AA54" s="733"/>
      <c r="AB54" s="733"/>
      <c r="AC54" s="733"/>
      <c r="AD54" s="733"/>
      <c r="AE54" s="733"/>
      <c r="AF54" s="733"/>
      <c r="AG54" s="733"/>
      <c r="AH54" s="733"/>
      <c r="AI54" s="733"/>
      <c r="AJ54" s="733"/>
      <c r="AK54" s="752"/>
      <c r="AL54" s="870" t="str">
        <f>IF(ISNUMBER(AL55),AL55,"")</f>
        <v/>
      </c>
      <c r="AM54" s="870" t="str">
        <f t="shared" ref="AM54:AO54" si="237">IF(ISNUMBER(AM55),AM55,"")</f>
        <v/>
      </c>
      <c r="AN54" s="870" t="str">
        <f t="shared" si="237"/>
        <v/>
      </c>
      <c r="AO54" s="870" t="str">
        <f t="shared" si="237"/>
        <v/>
      </c>
      <c r="AP54" s="870" t="str">
        <f t="shared" ref="AP54:AY54" si="238">IF(AND(ISNUMBER(AP55),ISNUMBER(AP56) ),SUM(AP55:AP56),"")</f>
        <v/>
      </c>
      <c r="AQ54" s="870" t="str">
        <f t="shared" si="238"/>
        <v/>
      </c>
      <c r="AR54" s="870" t="str">
        <f t="shared" si="238"/>
        <v/>
      </c>
      <c r="AS54" s="870" t="str">
        <f t="shared" si="238"/>
        <v/>
      </c>
      <c r="AT54" s="870" t="str">
        <f t="shared" si="238"/>
        <v/>
      </c>
      <c r="AU54" s="870" t="str">
        <f t="shared" si="238"/>
        <v/>
      </c>
      <c r="AV54" s="870" t="str">
        <f t="shared" ref="AV54" si="239">IF(AND(ISNUMBER(AV55),ISNUMBER(AV56) ),SUM(AV55:AV56),"")</f>
        <v/>
      </c>
      <c r="AW54" s="870" t="str">
        <f t="shared" ref="AW54" si="240">IF(AND(ISNUMBER(AW55),ISNUMBER(AW56) ),SUM(AW55:AW56),"")</f>
        <v/>
      </c>
      <c r="AX54" s="870" t="str">
        <f t="shared" ref="AX54" si="241">IF(AND(ISNUMBER(AX55),ISNUMBER(AX56) ),SUM(AX55:AX56),"")</f>
        <v/>
      </c>
      <c r="AY54" s="870" t="str">
        <f t="shared" si="238"/>
        <v/>
      </c>
      <c r="AZ54" s="870" t="str">
        <f>IF(ISNUMBER(AZ55),AZ55,"")</f>
        <v/>
      </c>
      <c r="BA54" s="688"/>
      <c r="BB54" s="688"/>
      <c r="BC54" s="688"/>
      <c r="BD54" s="688"/>
      <c r="BE54" s="688"/>
      <c r="BF54" s="688"/>
      <c r="BG54" s="688"/>
      <c r="BH54" s="688"/>
      <c r="BI54" s="688"/>
      <c r="BJ54" s="688"/>
      <c r="BK54" s="688"/>
      <c r="BL54" s="688"/>
      <c r="BM54" s="688"/>
      <c r="BN54" s="688"/>
      <c r="BO54" s="688"/>
      <c r="BP54" s="688"/>
      <c r="BQ54" s="688"/>
      <c r="BR54" s="688"/>
      <c r="BS54" s="688"/>
      <c r="BT54" s="688"/>
      <c r="BU54" s="688"/>
      <c r="BV54" s="688"/>
      <c r="BW54" s="870" t="str">
        <f>IF($C$7="No", 0, IF(AND(ISNUMBER(BW55), ISNUMBER(BW56)), SUM(BW55:BW56), ""))</f>
        <v/>
      </c>
      <c r="BX54" s="870" t="str">
        <f t="shared" ref="BX54:CB54" si="242">IF($C$7="No", 0, IF(AND(ISNUMBER(BX55), ISNUMBER(BX56)), SUM(BX55:BX56), ""))</f>
        <v/>
      </c>
      <c r="BY54" s="870" t="str">
        <f t="shared" si="242"/>
        <v/>
      </c>
      <c r="BZ54" s="870" t="str">
        <f t="shared" si="242"/>
        <v/>
      </c>
      <c r="CA54" s="870" t="str">
        <f t="shared" si="242"/>
        <v/>
      </c>
      <c r="CB54" s="870" t="str">
        <f t="shared" si="242"/>
        <v/>
      </c>
      <c r="CC54" s="870" t="str">
        <f t="shared" ref="CC54:CG54" si="243">IF(AND(ISNUMBER(CC55),ISNUMBER(CC56) ),SUM(CC55:CC56),"")</f>
        <v/>
      </c>
      <c r="CD54" s="870" t="str">
        <f>IF($C$7="No", 0, IF(AND(ISNUMBER(CD55), ISNUMBER(CD56)), SUM(CD55:CD56), ""))</f>
        <v/>
      </c>
      <c r="CE54" s="870" t="str">
        <f>IF($C$7="No", 0, IF(AND(ISNUMBER(CE55), ISNUMBER(CE56)), SUM(CE55:CE56), ""))</f>
        <v/>
      </c>
      <c r="CF54" s="870" t="str">
        <f>IF($C$7="No", 0, IF(AND(ISNUMBER(CF55), ISNUMBER(CF56)), SUM(CF55:CF56), ""))</f>
        <v/>
      </c>
      <c r="CG54" s="285" t="str">
        <f t="shared" si="243"/>
        <v/>
      </c>
      <c r="CH54" s="1298" t="str">
        <f t="shared" si="229"/>
        <v/>
      </c>
      <c r="CI54" s="755"/>
      <c r="CJ54" s="760" t="str">
        <f t="shared" ref="CJ54" si="244">IF(AND(ISNUMBER(CJ55),ISNUMBER(CJ56) ),SUM(CJ55:CJ56),"")</f>
        <v/>
      </c>
      <c r="CK54" s="760" t="str">
        <f>IF(AND(ISNUMBER(CK55),ISNUMBER(CK56)),SUM(CK55:CK56),"")</f>
        <v/>
      </c>
      <c r="CL54" s="760" t="str">
        <f>IF(ISNUMBER(CL55),CL55,"")</f>
        <v/>
      </c>
      <c r="CM54" s="760" t="str">
        <f t="shared" ref="CM54:CO54" si="245">IF(AND(ISNUMBER(CM55),ISNUMBER(CM56) ),SUM(CM55:CM56),"")</f>
        <v/>
      </c>
      <c r="CN54" s="760" t="str">
        <f t="shared" si="245"/>
        <v/>
      </c>
      <c r="CO54" s="760" t="str">
        <f t="shared" si="245"/>
        <v/>
      </c>
      <c r="CP54" s="822" t="str">
        <f t="shared" ref="CP54:CP62" si="246">IF(AND(ISNUMBER(CM54), ISNUMBER(AU54), ISNUMBER(CC54)), IF(CM54&gt;=AU54+CC54, "Pass", "please check"),"")</f>
        <v/>
      </c>
      <c r="CQ54" s="1044" t="str">
        <f t="shared" ref="CQ54:CQ62" si="247">IF(AND(ISNUMBER(AL54),ISNUMBER(AM54),ISNUMBER(AN54),ISNUMBER(AO54),ISNUMBER(AY54), ISNUMBER(AZ54), ISNUMBER(CO54), ISNUMBER(CG54)), IF(CO54&gt;=(AY54+12.5*MAX(0,AZ54-(AL54+AM54+AN54+AO54))+CG54), "Pass", "please check"), "")</f>
        <v/>
      </c>
      <c r="DK54" s="1156"/>
    </row>
    <row r="55" spans="1:115" ht="15" customHeight="1" x14ac:dyDescent="0.25">
      <c r="A55" s="812"/>
      <c r="B55" s="467" t="s">
        <v>1285</v>
      </c>
      <c r="C55" s="444"/>
      <c r="D55" s="444"/>
      <c r="E55" s="444"/>
      <c r="F55" s="444"/>
      <c r="G55" s="305"/>
      <c r="H55" s="870" t="str">
        <f>IF(AND(ISNUMBER(C55),ISNUMBER(D55),ISNUMBER(G55)),SUM(C55,D55,G55),"")</f>
        <v/>
      </c>
      <c r="I55" s="1089"/>
      <c r="J55" s="444"/>
      <c r="K55" s="305"/>
      <c r="L55" s="870" t="str">
        <f>IF(AND(ISNUMBER(I55),ISNUMBER(J55),ISNUMBER(K55)),SUM(I55:K55), "")</f>
        <v/>
      </c>
      <c r="M55" s="1089"/>
      <c r="N55" s="733"/>
      <c r="O55" s="733"/>
      <c r="P55" s="733"/>
      <c r="Q55" s="733"/>
      <c r="R55" s="733"/>
      <c r="S55" s="733"/>
      <c r="T55" s="733"/>
      <c r="U55" s="733"/>
      <c r="V55" s="733"/>
      <c r="W55" s="733"/>
      <c r="X55" s="733"/>
      <c r="Y55" s="733"/>
      <c r="Z55" s="733"/>
      <c r="AA55" s="733"/>
      <c r="AB55" s="733"/>
      <c r="AC55" s="733"/>
      <c r="AD55" s="733"/>
      <c r="AE55" s="733"/>
      <c r="AF55" s="733"/>
      <c r="AG55" s="733"/>
      <c r="AH55" s="733"/>
      <c r="AI55" s="733"/>
      <c r="AJ55" s="733"/>
      <c r="AK55" s="733"/>
      <c r="AL55" s="444"/>
      <c r="AM55" s="444"/>
      <c r="AN55" s="444"/>
      <c r="AO55" s="444"/>
      <c r="AP55" s="444"/>
      <c r="AQ55" s="444"/>
      <c r="AR55" s="444"/>
      <c r="AS55" s="444"/>
      <c r="AT55" s="305"/>
      <c r="AU55" s="870" t="str">
        <f>IF(AND(ISNUMBER(AP55),ISNUMBER(AQ55),ISNUMBER(AT55)),SUM(AP55,AQ55,AT55),"")</f>
        <v/>
      </c>
      <c r="AV55" s="1089"/>
      <c r="AW55" s="444"/>
      <c r="AX55" s="305"/>
      <c r="AY55" s="870" t="str">
        <f>IF(AND(ISNUMBER(AV55),ISNUMBER(AW55),ISNUMBER(AX55)),SUM(AV55:AX55), "")</f>
        <v/>
      </c>
      <c r="AZ55" s="1089"/>
      <c r="BA55" s="688"/>
      <c r="BB55" s="688"/>
      <c r="BC55" s="688"/>
      <c r="BD55" s="688"/>
      <c r="BE55" s="688"/>
      <c r="BF55" s="688"/>
      <c r="BG55" s="688"/>
      <c r="BH55" s="688"/>
      <c r="BI55" s="688"/>
      <c r="BJ55" s="688"/>
      <c r="BK55" s="688"/>
      <c r="BL55" s="733"/>
      <c r="BM55" s="733"/>
      <c r="BN55" s="733"/>
      <c r="BO55" s="733"/>
      <c r="BP55" s="733"/>
      <c r="BQ55" s="733"/>
      <c r="BR55" s="733"/>
      <c r="BS55" s="733"/>
      <c r="BT55" s="733"/>
      <c r="BU55" s="733"/>
      <c r="BV55" s="733"/>
      <c r="BW55" s="444"/>
      <c r="BX55" s="444"/>
      <c r="BY55" s="444"/>
      <c r="BZ55" s="444"/>
      <c r="CA55" s="444"/>
      <c r="CB55" s="444"/>
      <c r="CC55" s="870" t="str">
        <f>IF($C$7="No", 0, IF(AND(ISNUMBER(BX55),ISNUMBER(BY55),ISNUMBER(CB55)),SUM(BX55,BY55,CB55),""))</f>
        <v/>
      </c>
      <c r="CD55" s="444"/>
      <c r="CE55" s="444"/>
      <c r="CF55" s="444"/>
      <c r="CG55" s="285" t="str">
        <f>IF($C$7="No", 0, IF(AND(ISNUMBER(CD55), ISNUMBER(CE55), ISNUMBER(CF55)), SUM(CD55:CF55), ""))</f>
        <v/>
      </c>
      <c r="CH55" s="1298" t="str">
        <f t="shared" si="229"/>
        <v/>
      </c>
      <c r="CI55" s="755"/>
      <c r="CJ55" s="440"/>
      <c r="CK55" s="440"/>
      <c r="CL55" s="440"/>
      <c r="CM55" s="440"/>
      <c r="CN55" s="440"/>
      <c r="CO55" s="440"/>
      <c r="CP55" s="822" t="str">
        <f t="shared" si="246"/>
        <v/>
      </c>
      <c r="CQ55" s="1044" t="str">
        <f t="shared" si="247"/>
        <v/>
      </c>
      <c r="DK55" s="1156"/>
    </row>
    <row r="56" spans="1:115" ht="15" customHeight="1" x14ac:dyDescent="0.25">
      <c r="A56" s="812"/>
      <c r="B56" s="467" t="s">
        <v>1286</v>
      </c>
      <c r="C56" s="442"/>
      <c r="D56" s="442"/>
      <c r="E56" s="442"/>
      <c r="F56" s="442"/>
      <c r="G56" s="492"/>
      <c r="H56" s="870" t="str">
        <f t="shared" si="184"/>
        <v/>
      </c>
      <c r="I56" s="742"/>
      <c r="J56" s="442"/>
      <c r="K56" s="492"/>
      <c r="L56" s="870" t="str">
        <f>IF(AND(ISNUMBER(I56),ISNUMBER(J56),ISNUMBER(K56)),SUM(I56:K56), "")</f>
        <v/>
      </c>
      <c r="M56" s="1373"/>
      <c r="N56" s="733"/>
      <c r="O56" s="733"/>
      <c r="P56" s="733"/>
      <c r="Q56" s="733"/>
      <c r="R56" s="733"/>
      <c r="S56" s="733"/>
      <c r="T56" s="733"/>
      <c r="U56" s="733"/>
      <c r="V56" s="733"/>
      <c r="W56" s="733"/>
      <c r="X56" s="733"/>
      <c r="Y56" s="733"/>
      <c r="Z56" s="744"/>
      <c r="AA56" s="744"/>
      <c r="AB56" s="744"/>
      <c r="AC56" s="744"/>
      <c r="AD56" s="744"/>
      <c r="AE56" s="744"/>
      <c r="AF56" s="744"/>
      <c r="AG56" s="744"/>
      <c r="AH56" s="744"/>
      <c r="AI56" s="744"/>
      <c r="AJ56" s="744"/>
      <c r="AK56" s="744"/>
      <c r="AL56" s="733"/>
      <c r="AM56" s="733"/>
      <c r="AN56" s="733"/>
      <c r="AO56" s="733"/>
      <c r="AP56" s="442"/>
      <c r="AQ56" s="442"/>
      <c r="AR56" s="442"/>
      <c r="AS56" s="442"/>
      <c r="AT56" s="492"/>
      <c r="AU56" s="870" t="str">
        <f>IF(AND(ISNUMBER(AP56),ISNUMBER(AQ56),ISNUMBER(AT56)),SUM(AP56,AQ56,AT56),"")</f>
        <v/>
      </c>
      <c r="AV56" s="742"/>
      <c r="AW56" s="442"/>
      <c r="AX56" s="492"/>
      <c r="AY56" s="870" t="str">
        <f>IF(AND(ISNUMBER(AV56),ISNUMBER(AW56),ISNUMBER(AX56)),SUM(AV56:AX56), "")</f>
        <v/>
      </c>
      <c r="AZ56" s="1373"/>
      <c r="BA56" s="688"/>
      <c r="BB56" s="688"/>
      <c r="BC56" s="688"/>
      <c r="BD56" s="688"/>
      <c r="BE56" s="688"/>
      <c r="BF56" s="688"/>
      <c r="BG56" s="688"/>
      <c r="BH56" s="688"/>
      <c r="BI56" s="688"/>
      <c r="BJ56" s="688"/>
      <c r="BK56" s="1210"/>
      <c r="BL56" s="733"/>
      <c r="BM56" s="733"/>
      <c r="BN56" s="733"/>
      <c r="BO56" s="733"/>
      <c r="BP56" s="733"/>
      <c r="BQ56" s="733"/>
      <c r="BR56" s="733"/>
      <c r="BS56" s="733"/>
      <c r="BT56" s="733"/>
      <c r="BU56" s="733"/>
      <c r="BV56" s="733"/>
      <c r="BW56" s="442"/>
      <c r="BX56" s="442"/>
      <c r="BY56" s="442"/>
      <c r="BZ56" s="442"/>
      <c r="CA56" s="442"/>
      <c r="CB56" s="442"/>
      <c r="CC56" s="870" t="str">
        <f>IF($C$7="No", 0, IF(AND(ISNUMBER(BX56),ISNUMBER(BY56),ISNUMBER(CB56)),SUM(BX56,BY56,CB56),""))</f>
        <v/>
      </c>
      <c r="CD56" s="442"/>
      <c r="CE56" s="442"/>
      <c r="CF56" s="442"/>
      <c r="CG56" s="285" t="str">
        <f>IF($C$7="No", 0, IF(AND(ISNUMBER(CD56), ISNUMBER(CE56), ISNUMBER(CF56)), SUM(CD56:CF56), ""))</f>
        <v/>
      </c>
      <c r="CH56" s="1298" t="str">
        <f t="shared" si="229"/>
        <v/>
      </c>
      <c r="CI56" s="755"/>
      <c r="CJ56" s="440"/>
      <c r="CK56" s="440"/>
      <c r="CL56" s="733"/>
      <c r="CM56" s="440"/>
      <c r="CN56" s="440"/>
      <c r="CO56" s="440"/>
      <c r="CP56" s="822" t="str">
        <f t="shared" si="246"/>
        <v/>
      </c>
      <c r="CQ56" s="1044" t="str">
        <f t="shared" si="247"/>
        <v/>
      </c>
      <c r="DK56" s="1156"/>
    </row>
    <row r="57" spans="1:115" ht="15" customHeight="1" x14ac:dyDescent="0.25">
      <c r="A57" s="812"/>
      <c r="B57" s="761" t="s">
        <v>1287</v>
      </c>
      <c r="C57" s="870" t="str">
        <f t="shared" ref="C57:H57" si="248">IF(AND(ISNUMBER(C58),ISNUMBER(C59)),SUM(C58:C59),"")</f>
        <v/>
      </c>
      <c r="D57" s="870" t="str">
        <f t="shared" si="248"/>
        <v/>
      </c>
      <c r="E57" s="870" t="str">
        <f t="shared" si="248"/>
        <v/>
      </c>
      <c r="F57" s="870" t="str">
        <f t="shared" si="248"/>
        <v/>
      </c>
      <c r="G57" s="870" t="str">
        <f t="shared" si="248"/>
        <v/>
      </c>
      <c r="H57" s="870" t="str">
        <f t="shared" si="248"/>
        <v/>
      </c>
      <c r="I57" s="870" t="str">
        <f>IF(AND(ISNUMBER(I58),ISNUMBER(I59)),SUM(I58:I59),"")</f>
        <v/>
      </c>
      <c r="J57" s="870" t="str">
        <f>IF(AND(ISNUMBER(J58),ISNUMBER(J59)),SUM(J58:J59),"")</f>
        <v/>
      </c>
      <c r="K57" s="870" t="str">
        <f>IF(AND(ISNUMBER(K58),ISNUMBER(K59)),SUM(K58:K59),"")</f>
        <v/>
      </c>
      <c r="L57" s="870" t="str">
        <f>IF(AND(ISNUMBER(L58),ISNUMBER(L59)),SUM(L58:L59),"")</f>
        <v/>
      </c>
      <c r="M57" s="870" t="str">
        <f>IF(AND(ISNUMBER(M58),ISNUMBER(M59)),SUM(M58:M59),"")</f>
        <v/>
      </c>
      <c r="N57" s="760" t="str">
        <f t="shared" ref="N57:S57" si="249">IF(AND(ISNUMBER(N58),ISNUMBER(N59)),SUM(N58:N59),"")</f>
        <v/>
      </c>
      <c r="O57" s="760" t="str">
        <f t="shared" si="249"/>
        <v/>
      </c>
      <c r="P57" s="760" t="str">
        <f t="shared" si="249"/>
        <v/>
      </c>
      <c r="Q57" s="760" t="str">
        <f t="shared" si="249"/>
        <v/>
      </c>
      <c r="R57" s="760" t="str">
        <f t="shared" si="249"/>
        <v/>
      </c>
      <c r="S57" s="760" t="str">
        <f t="shared" si="249"/>
        <v/>
      </c>
      <c r="T57" s="1415" t="str">
        <f t="shared" ref="T57:Y57" si="250">IF(AND(ISNUMBER(T58),ISNUMBER(T59)),SUM(T58:T59),"")</f>
        <v/>
      </c>
      <c r="U57" s="1415" t="str">
        <f t="shared" si="250"/>
        <v/>
      </c>
      <c r="V57" s="1415" t="str">
        <f t="shared" si="250"/>
        <v/>
      </c>
      <c r="W57" s="1415" t="str">
        <f t="shared" si="250"/>
        <v/>
      </c>
      <c r="X57" s="1415" t="str">
        <f t="shared" si="250"/>
        <v/>
      </c>
      <c r="Y57" s="1415" t="str">
        <f t="shared" si="250"/>
        <v/>
      </c>
      <c r="Z57" s="870" t="str">
        <f t="shared" ref="Z57:AK57" si="251">IF(ISNUMBER(Z58),Z58,"")</f>
        <v/>
      </c>
      <c r="AA57" s="870" t="str">
        <f t="shared" si="251"/>
        <v/>
      </c>
      <c r="AB57" s="870" t="str">
        <f t="shared" si="251"/>
        <v/>
      </c>
      <c r="AC57" s="870" t="str">
        <f t="shared" si="251"/>
        <v/>
      </c>
      <c r="AD57" s="870" t="str">
        <f t="shared" si="251"/>
        <v/>
      </c>
      <c r="AE57" s="870" t="str">
        <f>IF(AND(ISNUMBER(Z57),ISNUMBER(AA57),ISNUMBER(AD57)),SUM(Z57,AA57,AD57),"")</f>
        <v/>
      </c>
      <c r="AF57" s="870" t="str">
        <f t="shared" si="251"/>
        <v/>
      </c>
      <c r="AG57" s="870" t="str">
        <f t="shared" si="251"/>
        <v/>
      </c>
      <c r="AH57" s="870" t="str">
        <f t="shared" si="251"/>
        <v/>
      </c>
      <c r="AI57" s="870" t="str">
        <f t="shared" si="251"/>
        <v/>
      </c>
      <c r="AJ57" s="870" t="str">
        <f t="shared" si="251"/>
        <v/>
      </c>
      <c r="AK57" s="870" t="str">
        <f t="shared" si="251"/>
        <v/>
      </c>
      <c r="AL57" s="336"/>
      <c r="AM57" s="326"/>
      <c r="AN57" s="326"/>
      <c r="AO57" s="326"/>
      <c r="AP57" s="870" t="str">
        <f t="shared" ref="AP57:BF57" si="252">IF(AND(ISNUMBER(AP58),ISNUMBER(AP59)),SUM(AP58:AP59),"")</f>
        <v/>
      </c>
      <c r="AQ57" s="870" t="str">
        <f t="shared" si="252"/>
        <v/>
      </c>
      <c r="AR57" s="870" t="str">
        <f t="shared" si="252"/>
        <v/>
      </c>
      <c r="AS57" s="870" t="str">
        <f t="shared" si="252"/>
        <v/>
      </c>
      <c r="AT57" s="870" t="str">
        <f t="shared" si="252"/>
        <v/>
      </c>
      <c r="AU57" s="870" t="str">
        <f t="shared" si="252"/>
        <v/>
      </c>
      <c r="AV57" s="870" t="str">
        <f t="shared" ref="AV57:AZ57" si="253">IF(AND(ISNUMBER(AV58),ISNUMBER(AV59)),SUM(AV58:AV59),"")</f>
        <v/>
      </c>
      <c r="AW57" s="870" t="str">
        <f t="shared" si="253"/>
        <v/>
      </c>
      <c r="AX57" s="870" t="str">
        <f t="shared" si="253"/>
        <v/>
      </c>
      <c r="AY57" s="870" t="str">
        <f t="shared" si="253"/>
        <v/>
      </c>
      <c r="AZ57" s="870" t="str">
        <f t="shared" si="253"/>
        <v/>
      </c>
      <c r="BA57" s="870" t="str">
        <f t="shared" si="252"/>
        <v/>
      </c>
      <c r="BB57" s="870" t="str">
        <f t="shared" si="252"/>
        <v/>
      </c>
      <c r="BC57" s="870" t="str">
        <f t="shared" si="252"/>
        <v/>
      </c>
      <c r="BD57" s="870" t="str">
        <f t="shared" si="252"/>
        <v/>
      </c>
      <c r="BE57" s="870" t="str">
        <f t="shared" si="252"/>
        <v/>
      </c>
      <c r="BF57" s="870" t="str">
        <f t="shared" si="252"/>
        <v/>
      </c>
      <c r="BG57" s="870" t="str">
        <f t="shared" ref="BG57:BV57" si="254">IF(AND(ISNUMBER(BG58),ISNUMBER(BG59)),SUM(BG58:BG59),"")</f>
        <v/>
      </c>
      <c r="BH57" s="870" t="str">
        <f t="shared" si="254"/>
        <v/>
      </c>
      <c r="BI57" s="870" t="str">
        <f t="shared" si="254"/>
        <v/>
      </c>
      <c r="BJ57" s="870" t="str">
        <f t="shared" si="254"/>
        <v/>
      </c>
      <c r="BK57" s="870" t="str">
        <f t="shared" si="254"/>
        <v/>
      </c>
      <c r="BL57" s="870" t="str">
        <f t="shared" si="254"/>
        <v/>
      </c>
      <c r="BM57" s="870" t="str">
        <f t="shared" si="254"/>
        <v/>
      </c>
      <c r="BN57" s="870" t="str">
        <f t="shared" si="254"/>
        <v/>
      </c>
      <c r="BO57" s="870" t="str">
        <f t="shared" si="254"/>
        <v/>
      </c>
      <c r="BP57" s="870" t="str">
        <f t="shared" si="254"/>
        <v/>
      </c>
      <c r="BQ57" s="870" t="str">
        <f t="shared" si="254"/>
        <v/>
      </c>
      <c r="BR57" s="870" t="str">
        <f t="shared" si="254"/>
        <v/>
      </c>
      <c r="BS57" s="870" t="str">
        <f t="shared" si="254"/>
        <v/>
      </c>
      <c r="BT57" s="870" t="str">
        <f t="shared" si="254"/>
        <v/>
      </c>
      <c r="BU57" s="870" t="str">
        <f t="shared" si="254"/>
        <v/>
      </c>
      <c r="BV57" s="870" t="str">
        <f t="shared" si="254"/>
        <v/>
      </c>
      <c r="BW57" s="870" t="str">
        <f>IF($C$7="No", 0, IF(AND(ISNUMBER(BW58), ISNUMBER(BW59)), SUM(BW58:BW59), ""))</f>
        <v/>
      </c>
      <c r="BX57" s="870" t="str">
        <f t="shared" ref="BX57:CB57" si="255">IF($C$7="No", 0, IF(AND(ISNUMBER(BX58), ISNUMBER(BX59)), SUM(BX58:BX59), ""))</f>
        <v/>
      </c>
      <c r="BY57" s="870" t="str">
        <f t="shared" si="255"/>
        <v/>
      </c>
      <c r="BZ57" s="870" t="str">
        <f t="shared" si="255"/>
        <v/>
      </c>
      <c r="CA57" s="870" t="str">
        <f t="shared" si="255"/>
        <v/>
      </c>
      <c r="CB57" s="870" t="str">
        <f t="shared" si="255"/>
        <v/>
      </c>
      <c r="CC57" s="870" t="str">
        <f t="shared" ref="CC57:CG57" si="256">IF(AND(ISNUMBER(CC58),ISNUMBER(CC59)),SUM(CC58:CC59),"")</f>
        <v/>
      </c>
      <c r="CD57" s="870" t="str">
        <f>IF($C$7="No", 0, IF(AND(ISNUMBER(CD58), ISNUMBER(CD59)), SUM(CD58:CD59), ""))</f>
        <v/>
      </c>
      <c r="CE57" s="870" t="str">
        <f>IF($C$7="No", 0, IF(AND(ISNUMBER(CE58), ISNUMBER(CE59)), SUM(CE58:CE59), ""))</f>
        <v/>
      </c>
      <c r="CF57" s="870" t="str">
        <f>IF($C$7="No", 0, IF(AND(ISNUMBER(CF58), ISNUMBER(CF59)), SUM(CF58:CF59), ""))</f>
        <v/>
      </c>
      <c r="CG57" s="285" t="str">
        <f t="shared" si="256"/>
        <v/>
      </c>
      <c r="CH57" s="1298" t="str">
        <f t="shared" si="229"/>
        <v/>
      </c>
      <c r="CI57" s="755"/>
      <c r="CJ57" s="760" t="str">
        <f t="shared" ref="CJ57:CO57" si="257">IF(AND(ISNUMBER(CJ58),ISNUMBER(CJ59)),SUM(CJ58:CJ59),"")</f>
        <v/>
      </c>
      <c r="CK57" s="760" t="str">
        <f t="shared" si="257"/>
        <v/>
      </c>
      <c r="CL57" s="760" t="str">
        <f t="shared" si="257"/>
        <v/>
      </c>
      <c r="CM57" s="760" t="str">
        <f t="shared" si="257"/>
        <v/>
      </c>
      <c r="CN57" s="760" t="str">
        <f t="shared" si="257"/>
        <v/>
      </c>
      <c r="CO57" s="760" t="str">
        <f t="shared" si="257"/>
        <v/>
      </c>
      <c r="CP57" s="822" t="str">
        <f t="shared" si="246"/>
        <v/>
      </c>
      <c r="CQ57" s="1044" t="str">
        <f t="shared" si="247"/>
        <v/>
      </c>
      <c r="DK57" s="1156"/>
    </row>
    <row r="58" spans="1:115" ht="15" customHeight="1" x14ac:dyDescent="0.25">
      <c r="A58" s="812"/>
      <c r="B58" s="467" t="s">
        <v>1288</v>
      </c>
      <c r="C58" s="870" t="str">
        <f>IF(AND(ISNUMBER(N58),ISNUMBER(Z58)),SUM(N58,Z58),"")</f>
        <v/>
      </c>
      <c r="D58" s="870" t="str">
        <f>IF(AND(ISNUMBER(O58),ISNUMBER(AA58)),SUM(O58,AA58),"")</f>
        <v/>
      </c>
      <c r="E58" s="870" t="str">
        <f>IF(AND(ISNUMBER(P58),ISNUMBER(AB58)),SUM(P58,AB58),"")</f>
        <v/>
      </c>
      <c r="F58" s="870" t="str">
        <f>IF(AND(ISNUMBER(Q58),ISNUMBER(AC58)),SUM(Q58,AC58),"")</f>
        <v/>
      </c>
      <c r="G58" s="870" t="str">
        <f>IF(AND(ISNUMBER(R58),ISNUMBER(AD58)),SUM(R58,AD58),"")</f>
        <v/>
      </c>
      <c r="H58" s="870" t="str">
        <f t="shared" si="184"/>
        <v/>
      </c>
      <c r="I58" s="870" t="str">
        <f>IF(AND(ISNUMBER(T58),ISNUMBER(AF58)),SUM(T58,AF58),"")</f>
        <v/>
      </c>
      <c r="J58" s="870" t="str">
        <f>IF(AND(ISNUMBER(U58),ISNUMBER(AG58)),SUM(U58,AG58),"")</f>
        <v/>
      </c>
      <c r="K58" s="870" t="str">
        <f>IF(AND(ISNUMBER(V58),ISNUMBER(AH58)),SUM(V58,AH58),"")</f>
        <v/>
      </c>
      <c r="L58" s="870" t="str">
        <f>IF(AND(ISNUMBER(W58),ISNUMBER(AI58)),SUM(W58,AI58),"")</f>
        <v/>
      </c>
      <c r="M58" s="870" t="str">
        <f>IF(AND(ISNUMBER(X58),ISNUMBER(AJ58)),SUM(X58,AJ58),"")</f>
        <v/>
      </c>
      <c r="N58" s="440"/>
      <c r="O58" s="440"/>
      <c r="P58" s="440"/>
      <c r="Q58" s="440"/>
      <c r="R58" s="440"/>
      <c r="S58" s="732" t="str">
        <f t="shared" si="186"/>
        <v/>
      </c>
      <c r="T58" s="440"/>
      <c r="U58" s="440"/>
      <c r="V58" s="440"/>
      <c r="W58" s="870" t="str">
        <f>IF(AND(ISNUMBER(T58),ISNUMBER(U58),ISNUMBER(V58)),SUM(T58:V58), "")</f>
        <v/>
      </c>
      <c r="X58" s="440"/>
      <c r="Y58" s="440"/>
      <c r="Z58" s="444"/>
      <c r="AA58" s="444"/>
      <c r="AB58" s="444"/>
      <c r="AC58" s="444"/>
      <c r="AD58" s="305"/>
      <c r="AE58" s="870" t="str">
        <f>IF(AND(ISNUMBER(Z58),ISNUMBER(AA58),ISNUMBER(AD58)),SUM(Z58,AA58,AD58),"")</f>
        <v/>
      </c>
      <c r="AF58" s="1089"/>
      <c r="AG58" s="444"/>
      <c r="AH58" s="305"/>
      <c r="AI58" s="870" t="str">
        <f>IF(AND(ISNUMBER(AF58),ISNUMBER(AG58),ISNUMBER(AH58)),SUM(AF58:AH58), "")</f>
        <v/>
      </c>
      <c r="AJ58" s="1089"/>
      <c r="AK58" s="444"/>
      <c r="AL58" s="440"/>
      <c r="AM58" s="440"/>
      <c r="AN58" s="440"/>
      <c r="AO58" s="440"/>
      <c r="AP58" s="870" t="str">
        <f t="shared" ref="AP58:AT59" si="258">IF(AND(ISNUMBER(BA58),ISNUMBER(BL58)),SUM(BA58,BL58),"")</f>
        <v/>
      </c>
      <c r="AQ58" s="870" t="str">
        <f t="shared" si="258"/>
        <v/>
      </c>
      <c r="AR58" s="870" t="str">
        <f t="shared" si="258"/>
        <v/>
      </c>
      <c r="AS58" s="870" t="str">
        <f t="shared" si="258"/>
        <v/>
      </c>
      <c r="AT58" s="870" t="str">
        <f t="shared" si="258"/>
        <v/>
      </c>
      <c r="AU58" s="870" t="str">
        <f>IF(AND(ISNUMBER(AP58),ISNUMBER(AQ58),ISNUMBER(AT58)),SUM(AP58,AQ58,AT58),"")</f>
        <v/>
      </c>
      <c r="AV58" s="870" t="str">
        <f t="shared" ref="AV58:AZ59" si="259">IF(AND(ISNUMBER(BG58),ISNUMBER(BR58)),SUM(BG58,BR58),"")</f>
        <v/>
      </c>
      <c r="AW58" s="870" t="str">
        <f t="shared" si="259"/>
        <v/>
      </c>
      <c r="AX58" s="870" t="str">
        <f t="shared" si="259"/>
        <v/>
      </c>
      <c r="AY58" s="870" t="str">
        <f t="shared" si="259"/>
        <v/>
      </c>
      <c r="AZ58" s="870" t="str">
        <f t="shared" si="259"/>
        <v/>
      </c>
      <c r="BA58" s="440"/>
      <c r="BB58" s="440"/>
      <c r="BC58" s="440"/>
      <c r="BD58" s="440"/>
      <c r="BE58" s="440"/>
      <c r="BF58" s="732" t="str">
        <f>IF(AND(ISNUMBER(BA58), ISNUMBER(BB58), ISNUMBER(BE58)), SUM(BA58,BB58,BE58), "")</f>
        <v/>
      </c>
      <c r="BG58" s="440"/>
      <c r="BH58" s="440"/>
      <c r="BI58" s="440"/>
      <c r="BJ58" s="870" t="str">
        <f>IF(AND(ISNUMBER(BG58),ISNUMBER(BH58),ISNUMBER(BI58)),SUM(BG58:BI58), "")</f>
        <v/>
      </c>
      <c r="BK58" s="440"/>
      <c r="BL58" s="440"/>
      <c r="BM58" s="440"/>
      <c r="BN58" s="440"/>
      <c r="BO58" s="440"/>
      <c r="BP58" s="440"/>
      <c r="BQ58" s="732" t="str">
        <f>IF(AND(ISNUMBER(BL58), ISNUMBER(BM58), ISNUMBER(BP58)), SUM(BL58,BM58,BP58), "")</f>
        <v/>
      </c>
      <c r="BR58" s="440"/>
      <c r="BS58" s="440"/>
      <c r="BT58" s="440"/>
      <c r="BU58" s="870" t="str">
        <f>IF(AND(ISNUMBER(BR58),ISNUMBER(BS58),ISNUMBER(BT58)),SUM(BR58:BT58), "")</f>
        <v/>
      </c>
      <c r="BV58" s="440"/>
      <c r="BW58" s="440"/>
      <c r="BX58" s="440"/>
      <c r="BY58" s="440"/>
      <c r="BZ58" s="440"/>
      <c r="CA58" s="440"/>
      <c r="CB58" s="440"/>
      <c r="CC58" s="870" t="str">
        <f>IF($C$7="No", 0, IF(AND(ISNUMBER(BX58),ISNUMBER(BY58),ISNUMBER(CB58)),SUM(BX58,BY58,CB58),""))</f>
        <v/>
      </c>
      <c r="CD58" s="440"/>
      <c r="CE58" s="440"/>
      <c r="CF58" s="440"/>
      <c r="CG58" s="285" t="str">
        <f t="shared" ref="CG58:CG62" si="260">IF($C$7="No", 0, IF(AND(ISNUMBER(CD58), ISNUMBER(CE58), ISNUMBER(CF58)), SUM(CD58:CF58), ""))</f>
        <v/>
      </c>
      <c r="CH58" s="1298" t="str">
        <f t="shared" si="229"/>
        <v/>
      </c>
      <c r="CI58" s="755"/>
      <c r="CJ58" s="440"/>
      <c r="CK58" s="440"/>
      <c r="CL58" s="440"/>
      <c r="CM58" s="440"/>
      <c r="CN58" s="440"/>
      <c r="CO58" s="440"/>
      <c r="CP58" s="822" t="str">
        <f t="shared" si="246"/>
        <v/>
      </c>
      <c r="CQ58" s="1044" t="str">
        <f t="shared" si="247"/>
        <v/>
      </c>
      <c r="DK58" s="1156"/>
    </row>
    <row r="59" spans="1:115" ht="15" customHeight="1" x14ac:dyDescent="0.25">
      <c r="A59" s="812"/>
      <c r="B59" s="467" t="s">
        <v>1289</v>
      </c>
      <c r="C59" s="870" t="str">
        <f t="shared" ref="C59:G59" si="261">IF((ISNUMBER(N59)),N59,"")</f>
        <v/>
      </c>
      <c r="D59" s="870" t="str">
        <f t="shared" si="261"/>
        <v/>
      </c>
      <c r="E59" s="870" t="str">
        <f t="shared" si="261"/>
        <v/>
      </c>
      <c r="F59" s="870" t="str">
        <f t="shared" si="261"/>
        <v/>
      </c>
      <c r="G59" s="870" t="str">
        <f t="shared" si="261"/>
        <v/>
      </c>
      <c r="H59" s="870" t="str">
        <f t="shared" si="184"/>
        <v/>
      </c>
      <c r="I59" s="870" t="str">
        <f>IF((ISNUMBER(T59)),T59,"")</f>
        <v/>
      </c>
      <c r="J59" s="870" t="str">
        <f>IF((ISNUMBER(U59)),U59,"")</f>
        <v/>
      </c>
      <c r="K59" s="870" t="str">
        <f>IF((ISNUMBER(V59)),V59,"")</f>
        <v/>
      </c>
      <c r="L59" s="870" t="str">
        <f>IF((ISNUMBER(W59)),W59,"")</f>
        <v/>
      </c>
      <c r="M59" s="870" t="str">
        <f>IF((ISNUMBER(X59)),X59,"")</f>
        <v/>
      </c>
      <c r="N59" s="440"/>
      <c r="O59" s="440"/>
      <c r="P59" s="440"/>
      <c r="Q59" s="440"/>
      <c r="R59" s="440"/>
      <c r="S59" s="732" t="str">
        <f t="shared" si="186"/>
        <v/>
      </c>
      <c r="T59" s="440"/>
      <c r="U59" s="440"/>
      <c r="V59" s="440"/>
      <c r="W59" s="870" t="str">
        <f>IF(AND(ISNUMBER(T59),ISNUMBER(U59),ISNUMBER(V59)),SUM(T59:V59), "")</f>
        <v/>
      </c>
      <c r="X59" s="440"/>
      <c r="Y59" s="440"/>
      <c r="Z59" s="733"/>
      <c r="AA59" s="733"/>
      <c r="AB59" s="733"/>
      <c r="AC59" s="733"/>
      <c r="AD59" s="733"/>
      <c r="AE59" s="1140"/>
      <c r="AF59" s="733"/>
      <c r="AG59" s="733"/>
      <c r="AH59" s="733"/>
      <c r="AI59" s="1140"/>
      <c r="AJ59" s="733"/>
      <c r="AK59" s="733"/>
      <c r="AL59" s="440"/>
      <c r="AM59" s="440"/>
      <c r="AN59" s="440"/>
      <c r="AO59" s="440"/>
      <c r="AP59" s="870" t="str">
        <f t="shared" si="258"/>
        <v/>
      </c>
      <c r="AQ59" s="870" t="str">
        <f t="shared" si="258"/>
        <v/>
      </c>
      <c r="AR59" s="870" t="str">
        <f t="shared" si="258"/>
        <v/>
      </c>
      <c r="AS59" s="870" t="str">
        <f t="shared" si="258"/>
        <v/>
      </c>
      <c r="AT59" s="870" t="str">
        <f t="shared" si="258"/>
        <v/>
      </c>
      <c r="AU59" s="870" t="str">
        <f>IF(AND(ISNUMBER(AP59),ISNUMBER(AQ59),ISNUMBER(AT59)),SUM(AP59,AQ59,AT59),"")</f>
        <v/>
      </c>
      <c r="AV59" s="870" t="str">
        <f t="shared" si="259"/>
        <v/>
      </c>
      <c r="AW59" s="870" t="str">
        <f t="shared" si="259"/>
        <v/>
      </c>
      <c r="AX59" s="870" t="str">
        <f t="shared" si="259"/>
        <v/>
      </c>
      <c r="AY59" s="870" t="str">
        <f t="shared" si="259"/>
        <v/>
      </c>
      <c r="AZ59" s="870" t="str">
        <f t="shared" si="259"/>
        <v/>
      </c>
      <c r="BA59" s="440"/>
      <c r="BB59" s="440"/>
      <c r="BC59" s="440"/>
      <c r="BD59" s="440"/>
      <c r="BE59" s="440"/>
      <c r="BF59" s="732" t="str">
        <f>IF(AND(ISNUMBER(BA59), ISNUMBER(BB59), ISNUMBER(BE59)), SUM(BA59,BB59,BE59), "")</f>
        <v/>
      </c>
      <c r="BG59" s="440"/>
      <c r="BH59" s="440"/>
      <c r="BI59" s="440"/>
      <c r="BJ59" s="870" t="str">
        <f>IF(AND(ISNUMBER(BG59),ISNUMBER(BH59),ISNUMBER(BI59)),SUM(BG59:BI59), "")</f>
        <v/>
      </c>
      <c r="BK59" s="440"/>
      <c r="BL59" s="440"/>
      <c r="BM59" s="440"/>
      <c r="BN59" s="440"/>
      <c r="BO59" s="440"/>
      <c r="BP59" s="440"/>
      <c r="BQ59" s="732" t="str">
        <f>IF(AND(ISNUMBER(BL59), ISNUMBER(BM59), ISNUMBER(BP59)), SUM(BL59,BM59,BP59), "")</f>
        <v/>
      </c>
      <c r="BR59" s="440"/>
      <c r="BS59" s="440"/>
      <c r="BT59" s="440"/>
      <c r="BU59" s="870" t="str">
        <f>IF(AND(ISNUMBER(BR59),ISNUMBER(BS59),ISNUMBER(BT59)),SUM(BR59:BT59), "")</f>
        <v/>
      </c>
      <c r="BV59" s="440"/>
      <c r="BW59" s="440"/>
      <c r="BX59" s="440"/>
      <c r="BY59" s="440"/>
      <c r="BZ59" s="440"/>
      <c r="CA59" s="440"/>
      <c r="CB59" s="440"/>
      <c r="CC59" s="870" t="str">
        <f>IF($C$7="No", 0, IF(AND(ISNUMBER(BX59),ISNUMBER(BY59),ISNUMBER(CB59)),SUM(BX59,BY59,CB59),""))</f>
        <v/>
      </c>
      <c r="CD59" s="440"/>
      <c r="CE59" s="440"/>
      <c r="CF59" s="440"/>
      <c r="CG59" s="285" t="str">
        <f t="shared" si="260"/>
        <v/>
      </c>
      <c r="CH59" s="1298" t="str">
        <f t="shared" si="229"/>
        <v/>
      </c>
      <c r="CI59" s="755"/>
      <c r="CJ59" s="440"/>
      <c r="CK59" s="440"/>
      <c r="CL59" s="440"/>
      <c r="CM59" s="440"/>
      <c r="CN59" s="440"/>
      <c r="CO59" s="440"/>
      <c r="CP59" s="822" t="str">
        <f t="shared" si="246"/>
        <v/>
      </c>
      <c r="CQ59" s="1044" t="str">
        <f t="shared" si="247"/>
        <v/>
      </c>
      <c r="DK59" s="1156"/>
    </row>
    <row r="60" spans="1:115" ht="15" customHeight="1" x14ac:dyDescent="0.25">
      <c r="A60" s="812"/>
      <c r="B60" s="761" t="s">
        <v>1070</v>
      </c>
      <c r="C60" s="444"/>
      <c r="D60" s="444"/>
      <c r="E60" s="444"/>
      <c r="F60" s="444"/>
      <c r="G60" s="305"/>
      <c r="H60" s="870" t="str">
        <f>IF(AND(ISNUMBER(C60),ISNUMBER(D60),ISNUMBER(G60)),SUM(C60,D60,G60),"")</f>
        <v/>
      </c>
      <c r="I60" s="1089"/>
      <c r="J60" s="444"/>
      <c r="K60" s="305"/>
      <c r="L60" s="870" t="str">
        <f>IF(AND(ISNUMBER(I60),ISNUMBER(J60),ISNUMBER(K60)),SUM(I60:K60), "")</f>
        <v/>
      </c>
      <c r="M60" s="1089"/>
      <c r="N60" s="733"/>
      <c r="O60" s="733"/>
      <c r="P60" s="733"/>
      <c r="Q60" s="733"/>
      <c r="R60" s="733"/>
      <c r="S60" s="733"/>
      <c r="T60" s="733"/>
      <c r="U60" s="733"/>
      <c r="V60" s="733"/>
      <c r="W60" s="733"/>
      <c r="X60" s="733"/>
      <c r="Y60" s="733"/>
      <c r="Z60" s="733"/>
      <c r="AA60" s="733"/>
      <c r="AB60" s="733"/>
      <c r="AC60" s="733"/>
      <c r="AD60" s="733"/>
      <c r="AE60" s="733"/>
      <c r="AF60" s="733"/>
      <c r="AG60" s="733"/>
      <c r="AH60" s="733"/>
      <c r="AI60" s="733"/>
      <c r="AJ60" s="733"/>
      <c r="AK60" s="733"/>
      <c r="AL60" s="733"/>
      <c r="AM60" s="733"/>
      <c r="AN60" s="733"/>
      <c r="AO60" s="733"/>
      <c r="AP60" s="444"/>
      <c r="AQ60" s="444"/>
      <c r="AR60" s="444"/>
      <c r="AS60" s="444"/>
      <c r="AT60" s="305"/>
      <c r="AU60" s="870" t="str">
        <f>IF(AND(ISNUMBER(AP60),ISNUMBER(AQ60),ISNUMBER(AT60)),SUM(AP60,AQ60,AT60),"")</f>
        <v/>
      </c>
      <c r="AV60" s="1089"/>
      <c r="AW60" s="444"/>
      <c r="AX60" s="305"/>
      <c r="AY60" s="870" t="str">
        <f>IF(AND(ISNUMBER(AV60),ISNUMBER(AW60),ISNUMBER(AX60)),SUM(AV60:AX60), "")</f>
        <v/>
      </c>
      <c r="AZ60" s="1089"/>
      <c r="BA60" s="733"/>
      <c r="BB60" s="733"/>
      <c r="BC60" s="733"/>
      <c r="BD60" s="733"/>
      <c r="BE60" s="733"/>
      <c r="BF60" s="733"/>
      <c r="BG60" s="733"/>
      <c r="BH60" s="733"/>
      <c r="BI60" s="733"/>
      <c r="BJ60" s="733"/>
      <c r="BK60" s="733"/>
      <c r="BL60" s="733"/>
      <c r="BM60" s="733"/>
      <c r="BN60" s="733"/>
      <c r="BO60" s="733"/>
      <c r="BP60" s="733"/>
      <c r="BQ60" s="733"/>
      <c r="BR60" s="733"/>
      <c r="BS60" s="733"/>
      <c r="BT60" s="733"/>
      <c r="BU60" s="733"/>
      <c r="BV60" s="733"/>
      <c r="BW60" s="440"/>
      <c r="BX60" s="440"/>
      <c r="BY60" s="440"/>
      <c r="BZ60" s="440"/>
      <c r="CA60" s="440"/>
      <c r="CB60" s="440"/>
      <c r="CC60" s="870" t="str">
        <f>IF($C$7="No", 0, IF(AND(ISNUMBER(BX60),ISNUMBER(BY60),ISNUMBER(CB60)),SUM(BX60,BY60,CB60),""))</f>
        <v/>
      </c>
      <c r="CD60" s="440"/>
      <c r="CE60" s="440"/>
      <c r="CF60" s="440"/>
      <c r="CG60" s="285" t="str">
        <f t="shared" si="260"/>
        <v/>
      </c>
      <c r="CH60" s="1298" t="str">
        <f t="shared" si="229"/>
        <v/>
      </c>
      <c r="CI60" s="755"/>
      <c r="CJ60" s="440"/>
      <c r="CK60" s="440"/>
      <c r="CL60" s="440"/>
      <c r="CM60" s="440"/>
      <c r="CN60" s="440"/>
      <c r="CO60" s="440"/>
      <c r="CP60" s="822" t="str">
        <f t="shared" si="246"/>
        <v/>
      </c>
      <c r="CQ60" s="1044" t="str">
        <f t="shared" si="247"/>
        <v/>
      </c>
      <c r="DK60" s="1156"/>
    </row>
    <row r="61" spans="1:115" ht="15" customHeight="1" x14ac:dyDescent="0.25">
      <c r="A61" s="812"/>
      <c r="B61" s="468" t="s">
        <v>1290</v>
      </c>
      <c r="C61" s="440"/>
      <c r="D61" s="440"/>
      <c r="E61" s="440"/>
      <c r="F61" s="440"/>
      <c r="G61" s="284"/>
      <c r="H61" s="870" t="str">
        <f t="shared" si="184"/>
        <v/>
      </c>
      <c r="I61" s="734"/>
      <c r="J61" s="440"/>
      <c r="K61" s="284"/>
      <c r="L61" s="870" t="str">
        <f>IF(AND(ISNUMBER(I61),ISNUMBER(J61),ISNUMBER(K61)),SUM(I61:K61), "")</f>
        <v/>
      </c>
      <c r="M61" s="734"/>
      <c r="N61" s="733"/>
      <c r="O61" s="733"/>
      <c r="P61" s="733"/>
      <c r="Q61" s="733"/>
      <c r="R61" s="733"/>
      <c r="S61" s="733"/>
      <c r="T61" s="733"/>
      <c r="U61" s="733"/>
      <c r="V61" s="733"/>
      <c r="W61" s="733"/>
      <c r="X61" s="733"/>
      <c r="Y61" s="733"/>
      <c r="Z61" s="733"/>
      <c r="AA61" s="733"/>
      <c r="AB61" s="733"/>
      <c r="AC61" s="733"/>
      <c r="AD61" s="733"/>
      <c r="AE61" s="733"/>
      <c r="AF61" s="733"/>
      <c r="AG61" s="733"/>
      <c r="AH61" s="733"/>
      <c r="AI61" s="733"/>
      <c r="AJ61" s="733"/>
      <c r="AK61" s="733"/>
      <c r="AL61" s="440"/>
      <c r="AM61" s="440"/>
      <c r="AN61" s="440"/>
      <c r="AO61" s="440"/>
      <c r="AP61" s="440"/>
      <c r="AQ61" s="440"/>
      <c r="AR61" s="440"/>
      <c r="AS61" s="440"/>
      <c r="AT61" s="284"/>
      <c r="AU61" s="870" t="str">
        <f>IF(AND(ISNUMBER(AP61),ISNUMBER(AQ61),ISNUMBER(AT61)),SUM(AP61,AQ61,AT61),"")</f>
        <v/>
      </c>
      <c r="AV61" s="734"/>
      <c r="AW61" s="440"/>
      <c r="AX61" s="284"/>
      <c r="AY61" s="870" t="str">
        <f>IF(AND(ISNUMBER(AV61),ISNUMBER(AW61),ISNUMBER(AX61)),SUM(AV61:AX61), "")</f>
        <v/>
      </c>
      <c r="AZ61" s="734"/>
      <c r="BA61" s="733"/>
      <c r="BB61" s="733"/>
      <c r="BC61" s="733"/>
      <c r="BD61" s="733"/>
      <c r="BE61" s="733"/>
      <c r="BF61" s="733"/>
      <c r="BG61" s="733"/>
      <c r="BH61" s="733"/>
      <c r="BI61" s="733"/>
      <c r="BJ61" s="733"/>
      <c r="BK61" s="733"/>
      <c r="BL61" s="733"/>
      <c r="BM61" s="733"/>
      <c r="BN61" s="733"/>
      <c r="BO61" s="733"/>
      <c r="BP61" s="733"/>
      <c r="BQ61" s="733"/>
      <c r="BR61" s="733"/>
      <c r="BS61" s="733"/>
      <c r="BT61" s="733"/>
      <c r="BU61" s="733"/>
      <c r="BV61" s="733"/>
      <c r="BW61" s="440"/>
      <c r="BX61" s="440"/>
      <c r="BY61" s="440"/>
      <c r="BZ61" s="440"/>
      <c r="CA61" s="440"/>
      <c r="CB61" s="440"/>
      <c r="CC61" s="870" t="str">
        <f>IF($C$7="No", 0, IF(AND(ISNUMBER(BX61),ISNUMBER(BY61),ISNUMBER(CB61)),SUM(BX61,BY61,CB61),""))</f>
        <v/>
      </c>
      <c r="CD61" s="440"/>
      <c r="CE61" s="440"/>
      <c r="CF61" s="440"/>
      <c r="CG61" s="285" t="str">
        <f t="shared" si="260"/>
        <v/>
      </c>
      <c r="CH61" s="1298" t="str">
        <f t="shared" si="229"/>
        <v/>
      </c>
      <c r="CI61" s="755"/>
      <c r="CJ61" s="440"/>
      <c r="CK61" s="440"/>
      <c r="CL61" s="733"/>
      <c r="CM61" s="440"/>
      <c r="CN61" s="440"/>
      <c r="CO61" s="440"/>
      <c r="CP61" s="822" t="str">
        <f t="shared" si="246"/>
        <v/>
      </c>
      <c r="CQ61" s="1044" t="str">
        <f t="shared" si="247"/>
        <v/>
      </c>
      <c r="DK61" s="1156"/>
    </row>
    <row r="62" spans="1:115" ht="15" customHeight="1" x14ac:dyDescent="0.25">
      <c r="A62" s="812"/>
      <c r="B62" s="467" t="s">
        <v>1291</v>
      </c>
      <c r="C62" s="440"/>
      <c r="D62" s="440"/>
      <c r="E62" s="440"/>
      <c r="F62" s="440"/>
      <c r="G62" s="284"/>
      <c r="H62" s="870" t="str">
        <f t="shared" si="184"/>
        <v/>
      </c>
      <c r="I62" s="734"/>
      <c r="J62" s="440"/>
      <c r="K62" s="284"/>
      <c r="L62" s="870" t="str">
        <f>IF(AND(ISNUMBER(I62),ISNUMBER(J62),ISNUMBER(K62)),SUM(I62:K62), "")</f>
        <v/>
      </c>
      <c r="M62" s="755"/>
      <c r="N62" s="733"/>
      <c r="O62" s="733"/>
      <c r="P62" s="733"/>
      <c r="Q62" s="733"/>
      <c r="R62" s="733"/>
      <c r="S62" s="733"/>
      <c r="T62" s="733"/>
      <c r="U62" s="733"/>
      <c r="V62" s="733"/>
      <c r="W62" s="733"/>
      <c r="X62" s="733"/>
      <c r="Y62" s="733"/>
      <c r="Z62" s="733"/>
      <c r="AA62" s="733"/>
      <c r="AB62" s="733"/>
      <c r="AC62" s="733"/>
      <c r="AD62" s="733"/>
      <c r="AE62" s="733"/>
      <c r="AF62" s="733"/>
      <c r="AG62" s="733"/>
      <c r="AH62" s="733"/>
      <c r="AI62" s="733"/>
      <c r="AJ62" s="733"/>
      <c r="AK62" s="733"/>
      <c r="AL62" s="440"/>
      <c r="AM62" s="733"/>
      <c r="AN62" s="440"/>
      <c r="AO62" s="733"/>
      <c r="AP62" s="440"/>
      <c r="AQ62" s="440"/>
      <c r="AR62" s="440"/>
      <c r="AS62" s="440"/>
      <c r="AT62" s="284"/>
      <c r="AU62" s="870" t="str">
        <f>IF(AND(ISNUMBER(AP62),ISNUMBER(AQ62),ISNUMBER(AT62)),SUM(AP62,AQ62,AT62),"")</f>
        <v/>
      </c>
      <c r="AV62" s="734"/>
      <c r="AW62" s="440"/>
      <c r="AX62" s="284"/>
      <c r="AY62" s="870" t="str">
        <f>IF(AND(ISNUMBER(AV62),ISNUMBER(AW62),ISNUMBER(AX62)),SUM(AV62:AX62), "")</f>
        <v/>
      </c>
      <c r="AZ62" s="755"/>
      <c r="BA62" s="733"/>
      <c r="BB62" s="733"/>
      <c r="BC62" s="733"/>
      <c r="BD62" s="733"/>
      <c r="BE62" s="733"/>
      <c r="BF62" s="733"/>
      <c r="BG62" s="733"/>
      <c r="BH62" s="733"/>
      <c r="BI62" s="733"/>
      <c r="BJ62" s="733"/>
      <c r="BK62" s="733"/>
      <c r="BL62" s="733"/>
      <c r="BM62" s="733"/>
      <c r="BN62" s="733"/>
      <c r="BO62" s="733"/>
      <c r="BP62" s="733"/>
      <c r="BQ62" s="733"/>
      <c r="BR62" s="733"/>
      <c r="BS62" s="733"/>
      <c r="BT62" s="733"/>
      <c r="BU62" s="733"/>
      <c r="BV62" s="733"/>
      <c r="BW62" s="440"/>
      <c r="BX62" s="440"/>
      <c r="BY62" s="440"/>
      <c r="BZ62" s="440"/>
      <c r="CA62" s="440"/>
      <c r="CB62" s="440"/>
      <c r="CC62" s="870" t="str">
        <f>IF($C$7="No", 0, IF(AND(ISNUMBER(BX62),ISNUMBER(BY62),ISNUMBER(CB62)),SUM(BX62,BY62,CB62),""))</f>
        <v/>
      </c>
      <c r="CD62" s="440"/>
      <c r="CE62" s="440"/>
      <c r="CF62" s="440"/>
      <c r="CG62" s="285" t="str">
        <f t="shared" si="260"/>
        <v/>
      </c>
      <c r="CH62" s="1298" t="str">
        <f t="shared" si="229"/>
        <v/>
      </c>
      <c r="CI62" s="755"/>
      <c r="CJ62" s="440"/>
      <c r="CK62" s="440"/>
      <c r="CL62" s="733"/>
      <c r="CM62" s="440"/>
      <c r="CN62" s="440"/>
      <c r="CO62" s="440"/>
      <c r="CP62" s="822" t="str">
        <f t="shared" si="246"/>
        <v/>
      </c>
      <c r="CQ62" s="1044" t="str">
        <f t="shared" si="247"/>
        <v/>
      </c>
      <c r="DK62" s="1156"/>
    </row>
    <row r="63" spans="1:115" ht="15" customHeight="1" x14ac:dyDescent="0.25">
      <c r="A63" s="812"/>
      <c r="B63" s="1217" t="str">
        <f>"Check: row " &amp; ROW(B62) &amp; " ≤ row " &amp; ROW(B61)</f>
        <v>Check: row 62 ≤ row 61</v>
      </c>
      <c r="C63" s="1293" t="str">
        <f t="shared" ref="C63:G63" si="262">IF(AND(ISNUMBER(C62), ISNUMBER(C61)), IF(C62&lt;=C61, "Pass", "Fail"),"")</f>
        <v/>
      </c>
      <c r="D63" s="1293" t="str">
        <f t="shared" si="262"/>
        <v/>
      </c>
      <c r="E63" s="1293" t="str">
        <f t="shared" si="262"/>
        <v/>
      </c>
      <c r="F63" s="1293" t="str">
        <f t="shared" si="262"/>
        <v/>
      </c>
      <c r="G63" s="1293" t="str">
        <f t="shared" si="262"/>
        <v/>
      </c>
      <c r="H63" s="1477"/>
      <c r="I63" s="1293" t="str">
        <f>IF(AND(ISNUMBER(I62), ISNUMBER(I61)), IF(I62&lt;=I61, "Pass", "Fail"),"")</f>
        <v/>
      </c>
      <c r="J63" s="1293" t="str">
        <f>IF(AND(ISNUMBER(J62), ISNUMBER(J61)), IF(J62&lt;=J61, "Pass", "Fail"),"")</f>
        <v/>
      </c>
      <c r="K63" s="1293" t="str">
        <f>IF(AND(ISNUMBER(K62), ISNUMBER(K61)), IF(K62&lt;=K61, "Pass", "Fail"),"")</f>
        <v/>
      </c>
      <c r="L63" s="1220"/>
      <c r="M63" s="744"/>
      <c r="N63" s="744"/>
      <c r="O63" s="744"/>
      <c r="P63" s="744"/>
      <c r="Q63" s="744"/>
      <c r="R63" s="744"/>
      <c r="S63" s="744"/>
      <c r="T63" s="744"/>
      <c r="U63" s="744"/>
      <c r="V63" s="744"/>
      <c r="W63" s="744"/>
      <c r="X63" s="744"/>
      <c r="Y63" s="744"/>
      <c r="Z63" s="744"/>
      <c r="AA63" s="744"/>
      <c r="AB63" s="744"/>
      <c r="AC63" s="744"/>
      <c r="AD63" s="744"/>
      <c r="AE63" s="744"/>
      <c r="AF63" s="744"/>
      <c r="AG63" s="744"/>
      <c r="AH63" s="744"/>
      <c r="AI63" s="744"/>
      <c r="AJ63" s="744"/>
      <c r="AK63" s="744"/>
      <c r="AL63" s="1293" t="str">
        <f>IF(AND(ISNUMBER(AL62), ISNUMBER(AL61)), IF(AL62&lt;=AL61, "Pass", "Fail"),"")</f>
        <v/>
      </c>
      <c r="AM63" s="744"/>
      <c r="AN63" s="1293" t="str">
        <f>IF(AND(ISNUMBER(AN62), ISNUMBER(AN61)), IF(AN62&lt;=AN61, "Pass", "Fail"),"")</f>
        <v/>
      </c>
      <c r="AO63" s="744"/>
      <c r="AP63" s="1293" t="str">
        <f>IF(AND(ISNUMBER(AP62), ISNUMBER(AP61)), IF(AP62&lt;=AP61, "Pass", "Fail"),"")</f>
        <v/>
      </c>
      <c r="AQ63" s="1293" t="str">
        <f>IF(AND(ISNUMBER(AQ62), ISNUMBER(AQ61)), IF(AQ62&lt;=AQ61, "Pass", "Fail"),"")</f>
        <v/>
      </c>
      <c r="AR63" s="1293" t="str">
        <f t="shared" ref="AR63:AT63" si="263">IF(AND(ISNUMBER(AR62), ISNUMBER(AR61)), IF(AR62&lt;=AR61, "Pass", "Fail"),"")</f>
        <v/>
      </c>
      <c r="AS63" s="1293" t="str">
        <f t="shared" si="263"/>
        <v/>
      </c>
      <c r="AT63" s="1293" t="str">
        <f t="shared" si="263"/>
        <v/>
      </c>
      <c r="AU63" s="1140"/>
      <c r="AV63" s="1293" t="str">
        <f t="shared" ref="AV63" si="264">IF(AND(ISNUMBER(AV62), ISNUMBER(AV61)), IF(AV62&lt;=AV61, "Pass", "Fail"),"")</f>
        <v/>
      </c>
      <c r="AW63" s="1293" t="str">
        <f t="shared" ref="AW63" si="265">IF(AND(ISNUMBER(AW62), ISNUMBER(AW61)), IF(AW62&lt;=AW61, "Pass", "Fail"),"")</f>
        <v/>
      </c>
      <c r="AX63" s="1293" t="str">
        <f t="shared" ref="AX63" si="266">IF(AND(ISNUMBER(AX62), ISNUMBER(AX61)), IF(AX62&lt;=AX61, "Pass", "Fail"),"")</f>
        <v/>
      </c>
      <c r="AY63" s="1140"/>
      <c r="AZ63" s="744"/>
      <c r="BA63" s="744"/>
      <c r="BB63" s="744"/>
      <c r="BC63" s="744"/>
      <c r="BD63" s="744"/>
      <c r="BE63" s="744"/>
      <c r="BF63" s="744"/>
      <c r="BG63" s="744"/>
      <c r="BH63" s="744"/>
      <c r="BI63" s="744"/>
      <c r="BJ63" s="744"/>
      <c r="BK63" s="744"/>
      <c r="BL63" s="744"/>
      <c r="BM63" s="744"/>
      <c r="BN63" s="744"/>
      <c r="BO63" s="744"/>
      <c r="BP63" s="744"/>
      <c r="BQ63" s="744"/>
      <c r="BR63" s="744"/>
      <c r="BS63" s="744"/>
      <c r="BT63" s="744"/>
      <c r="BU63" s="744"/>
      <c r="BV63" s="744"/>
      <c r="BW63" s="744"/>
      <c r="BX63" s="744"/>
      <c r="BY63" s="744"/>
      <c r="BZ63" s="744"/>
      <c r="CA63" s="744"/>
      <c r="CB63" s="744"/>
      <c r="CC63" s="744"/>
      <c r="CD63" s="744"/>
      <c r="CE63" s="744"/>
      <c r="CF63" s="744"/>
      <c r="CG63" s="1374"/>
      <c r="CH63" s="733"/>
      <c r="CI63" s="1373"/>
      <c r="CJ63" s="1293" t="str">
        <f t="shared" ref="CJ63" si="267">IF(AND(ISNUMBER(CJ62), ISNUMBER(CJ61)), IF(CJ62&lt;=CJ61, "Pass", "Fail"),"")</f>
        <v/>
      </c>
      <c r="CK63" s="744"/>
      <c r="CL63" s="744"/>
      <c r="CM63" s="1293" t="str">
        <f t="shared" ref="CM63" si="268">IF(AND(ISNUMBER(CM62), ISNUMBER(CM61)), IF(CM62&lt;=CM61, "Pass", "Fail"),"")</f>
        <v/>
      </c>
      <c r="CN63" s="1293" t="str">
        <f t="shared" ref="CN63" si="269">IF(AND(ISNUMBER(CN62), ISNUMBER(CN61)), IF(CN62&lt;=CN61, "Pass", "Fail"),"")</f>
        <v/>
      </c>
      <c r="CO63" s="1293" t="str">
        <f t="shared" ref="CO63" si="270">IF(AND(ISNUMBER(CO62), ISNUMBER(CO61)), IF(CO62&lt;=CO61, "Pass", "Fail"),"")</f>
        <v/>
      </c>
      <c r="CP63" s="1237"/>
      <c r="CQ63" s="1238"/>
      <c r="DK63" s="1156"/>
    </row>
    <row r="64" spans="1:115" ht="15" customHeight="1" x14ac:dyDescent="0.25">
      <c r="A64" s="812"/>
      <c r="B64" s="1214" t="s">
        <v>1460</v>
      </c>
      <c r="C64" s="1476" t="str">
        <f t="shared" ref="C64:L64" si="271">IF(AND(ISNUMBER(C16),ISNUMBER(C19),ISNUMBER(C35),ISNUMBER(C36),ISNUMBER(C37),ISNUMBER(C38), ISNUMBER(C39), ISNUMBER(C43), ISNUMBER(C40), ISNUMBER(C50),ISNUMBER(C54),ISNUMBER(C57), ISNUMBER(C61), ISNUMBER(C60)),SUM(C16, C19,C35,C36,C37,C38,C39,C43,C40,C50, C54, C57,C61,C60),"")</f>
        <v/>
      </c>
      <c r="D64" s="1476" t="str">
        <f t="shared" si="271"/>
        <v/>
      </c>
      <c r="E64" s="1476" t="str">
        <f t="shared" si="271"/>
        <v/>
      </c>
      <c r="F64" s="1476" t="str">
        <f t="shared" si="271"/>
        <v/>
      </c>
      <c r="G64" s="1476" t="str">
        <f t="shared" si="271"/>
        <v/>
      </c>
      <c r="H64" s="1476" t="str">
        <f t="shared" si="271"/>
        <v/>
      </c>
      <c r="I64" s="1476" t="str">
        <f t="shared" ref="I64" si="272">IF(AND(ISNUMBER(I16),ISNUMBER(I19),ISNUMBER(I35),ISNUMBER(I36),ISNUMBER(I37),ISNUMBER(I38), ISNUMBER(I39), ISNUMBER(I43), ISNUMBER(I40), ISNUMBER(I50),ISNUMBER(I54),ISNUMBER(I57), ISNUMBER(I61), ISNUMBER(I60)),SUM(I16, I19,I35,I36,I37,I38,I39,I43,I40,I50, I54, I57,I61,I60),"")</f>
        <v/>
      </c>
      <c r="J64" s="1476" t="str">
        <f t="shared" ref="J64" si="273">IF(AND(ISNUMBER(J16),ISNUMBER(J19),ISNUMBER(J35),ISNUMBER(J36),ISNUMBER(J37),ISNUMBER(J38), ISNUMBER(J39), ISNUMBER(J43), ISNUMBER(J40), ISNUMBER(J50),ISNUMBER(J54),ISNUMBER(J57), ISNUMBER(J61), ISNUMBER(J60)),SUM(J16, J19,J35,J36,J37,J38,J39,J43,J40,J50, J54, J57,J61,J60),"")</f>
        <v/>
      </c>
      <c r="K64" s="1476" t="str">
        <f t="shared" ref="K64" si="274">IF(AND(ISNUMBER(K16),ISNUMBER(K19),ISNUMBER(K35),ISNUMBER(K36),ISNUMBER(K37),ISNUMBER(K38), ISNUMBER(K39), ISNUMBER(K43), ISNUMBER(K40), ISNUMBER(K50),ISNUMBER(K54),ISNUMBER(K57), ISNUMBER(K61), ISNUMBER(K60)),SUM(K16, K19,K35,K36,K37,K38,K39,K43,K40,K50, K54, K57,K61,K60),"")</f>
        <v/>
      </c>
      <c r="L64" s="1476" t="str">
        <f t="shared" si="271"/>
        <v/>
      </c>
      <c r="M64" s="1476" t="str">
        <f>IF(AND(ISNUMBER(M16),ISNUMBER(M19),ISNUMBER(M35),ISNUMBER(M36),ISNUMBER(M37),ISNUMBER(M38), ISNUMBER(M39), ISNUMBER(M43), ISNUMBER(M40), ISNUMBER(M50),ISNUMBER(M54),ISNUMBER(M57), ISNUMBER(M61), ISNUMBER(M60)),SUM(M16, M19,M35,M36,M37,M38,M39,M43,M40,M50, M54, M57,M61,M60),"")</f>
        <v/>
      </c>
      <c r="N64" s="1218" t="str">
        <f t="shared" ref="N64:Y64" si="275">IF(AND(ISNUMBER(N16),ISNUMBER(N19),ISNUMBER(N35),ISNUMBER(N36),ISNUMBER(N37),ISNUMBER(N38), ISNUMBER(N39), ISNUMBER(N43), ISNUMBER(N40), ISNUMBER(N57)),SUM(N16, N19,N35,N36,N37,N38,N39,N43,N40, N57),"")</f>
        <v/>
      </c>
      <c r="O64" s="1218" t="str">
        <f t="shared" si="275"/>
        <v/>
      </c>
      <c r="P64" s="1218" t="str">
        <f t="shared" si="275"/>
        <v/>
      </c>
      <c r="Q64" s="1218" t="str">
        <f t="shared" si="275"/>
        <v/>
      </c>
      <c r="R64" s="1218" t="str">
        <f t="shared" si="275"/>
        <v/>
      </c>
      <c r="S64" s="1218" t="str">
        <f t="shared" si="275"/>
        <v/>
      </c>
      <c r="T64" s="1218" t="str">
        <f t="shared" ref="T64" si="276">IF(AND(ISNUMBER(T16),ISNUMBER(T19),ISNUMBER(T35),ISNUMBER(T36),ISNUMBER(T37),ISNUMBER(T38), ISNUMBER(T39), ISNUMBER(T43), ISNUMBER(T40), ISNUMBER(T57)),SUM(T16, T19,T35,T36,T37,T38,T39,T43,T40, T57),"")</f>
        <v/>
      </c>
      <c r="U64" s="1218" t="str">
        <f t="shared" ref="U64" si="277">IF(AND(ISNUMBER(U16),ISNUMBER(U19),ISNUMBER(U35),ISNUMBER(U36),ISNUMBER(U37),ISNUMBER(U38), ISNUMBER(U39), ISNUMBER(U43), ISNUMBER(U40), ISNUMBER(U57)),SUM(U16, U19,U35,U36,U37,U38,U39,U43,U40, U57),"")</f>
        <v/>
      </c>
      <c r="V64" s="1218" t="str">
        <f t="shared" ref="V64" si="278">IF(AND(ISNUMBER(V16),ISNUMBER(V19),ISNUMBER(V35),ISNUMBER(V36),ISNUMBER(V37),ISNUMBER(V38), ISNUMBER(V39), ISNUMBER(V43), ISNUMBER(V40), ISNUMBER(V57)),SUM(V16, V19,V35,V36,V37,V38,V39,V43,V40, V57),"")</f>
        <v/>
      </c>
      <c r="W64" s="1218" t="str">
        <f t="shared" si="275"/>
        <v/>
      </c>
      <c r="X64" s="1218" t="str">
        <f t="shared" si="275"/>
        <v/>
      </c>
      <c r="Y64" s="1218" t="str">
        <f t="shared" si="275"/>
        <v/>
      </c>
      <c r="Z64" s="1218" t="str">
        <f t="shared" ref="Z64:AK64" si="279">IF(AND(ISNUMBER(Z16),ISNUMBER(Z19),ISNUMBER(Z35),ISNUMBER(Z36),ISNUMBER(Z37),ISNUMBER(Z38), ISNUMBER(Z57)),SUM(Z16, Z19,Z35,Z36,Z37,Z38,Z57),"")</f>
        <v/>
      </c>
      <c r="AA64" s="1218" t="str">
        <f t="shared" si="279"/>
        <v/>
      </c>
      <c r="AB64" s="1218" t="str">
        <f t="shared" si="279"/>
        <v/>
      </c>
      <c r="AC64" s="1218" t="str">
        <f t="shared" si="279"/>
        <v/>
      </c>
      <c r="AD64" s="1218" t="str">
        <f t="shared" si="279"/>
        <v/>
      </c>
      <c r="AE64" s="1218" t="str">
        <f t="shared" si="279"/>
        <v/>
      </c>
      <c r="AF64" s="1218" t="str">
        <f t="shared" ref="AF64" si="280">IF(AND(ISNUMBER(AF16),ISNUMBER(AF19),ISNUMBER(AF35),ISNUMBER(AF36),ISNUMBER(AF37),ISNUMBER(AF38), ISNUMBER(AF57)),SUM(AF16, AF19,AF35,AF36,AF37,AF38,AF57),"")</f>
        <v/>
      </c>
      <c r="AG64" s="1218" t="str">
        <f t="shared" ref="AG64" si="281">IF(AND(ISNUMBER(AG16),ISNUMBER(AG19),ISNUMBER(AG35),ISNUMBER(AG36),ISNUMBER(AG37),ISNUMBER(AG38), ISNUMBER(AG57)),SUM(AG16, AG19,AG35,AG36,AG37,AG38,AG57),"")</f>
        <v/>
      </c>
      <c r="AH64" s="1218" t="str">
        <f t="shared" ref="AH64" si="282">IF(AND(ISNUMBER(AH16),ISNUMBER(AH19),ISNUMBER(AH35),ISNUMBER(AH36),ISNUMBER(AH37),ISNUMBER(AH38), ISNUMBER(AH57)),SUM(AH16, AH19,AH35,AH36,AH37,AH38,AH57),"")</f>
        <v/>
      </c>
      <c r="AI64" s="1218" t="str">
        <f t="shared" si="279"/>
        <v/>
      </c>
      <c r="AJ64" s="1218" t="str">
        <f t="shared" si="279"/>
        <v/>
      </c>
      <c r="AK64" s="1218" t="str">
        <f t="shared" si="279"/>
        <v/>
      </c>
      <c r="AL64" s="1230"/>
      <c r="AM64" s="1230"/>
      <c r="AN64" s="1230"/>
      <c r="AO64" s="1230"/>
      <c r="AP64" s="1218" t="str">
        <f t="shared" ref="AP64:AY64" si="283">IF(AND(ISNUMBER(AP16),ISNUMBER(AP19),ISNUMBER(AP35),ISNUMBER(AP36),ISNUMBER(AP37),ISNUMBER(AP38), ISNUMBER(AP39), ISNUMBER(AP43), ISNUMBER(AP40), ISNUMBER(AP54),ISNUMBER(AP57), ISNUMBER(AP61), ISNUMBER(AP60)),SUM(AP16, AP19,AP35,AP36,AP37,AP38,AP39,AP43,AP40, AP54, AP57,AP61,AP60),"")</f>
        <v/>
      </c>
      <c r="AQ64" s="1218" t="str">
        <f t="shared" si="283"/>
        <v/>
      </c>
      <c r="AR64" s="1218" t="str">
        <f t="shared" si="283"/>
        <v/>
      </c>
      <c r="AS64" s="1218" t="str">
        <f t="shared" si="283"/>
        <v/>
      </c>
      <c r="AT64" s="1218" t="str">
        <f t="shared" si="283"/>
        <v/>
      </c>
      <c r="AU64" s="1218" t="str">
        <f t="shared" si="283"/>
        <v/>
      </c>
      <c r="AV64" s="1218" t="str">
        <f t="shared" ref="AV64" si="284">IF(AND(ISNUMBER(AV16),ISNUMBER(AV19),ISNUMBER(AV35),ISNUMBER(AV36),ISNUMBER(AV37),ISNUMBER(AV38), ISNUMBER(AV39), ISNUMBER(AV43), ISNUMBER(AV40), ISNUMBER(AV54),ISNUMBER(AV57), ISNUMBER(AV61), ISNUMBER(AV60)),SUM(AV16, AV19,AV35,AV36,AV37,AV38,AV39,AV43,AV40, AV54, AV57,AV61,AV60),"")</f>
        <v/>
      </c>
      <c r="AW64" s="1218" t="str">
        <f t="shared" ref="AW64" si="285">IF(AND(ISNUMBER(AW16),ISNUMBER(AW19),ISNUMBER(AW35),ISNUMBER(AW36),ISNUMBER(AW37),ISNUMBER(AW38), ISNUMBER(AW39), ISNUMBER(AW43), ISNUMBER(AW40), ISNUMBER(AW54),ISNUMBER(AW57), ISNUMBER(AW61), ISNUMBER(AW60)),SUM(AW16, AW19,AW35,AW36,AW37,AW38,AW39,AW43,AW40, AW54, AW57,AW61,AW60),"")</f>
        <v/>
      </c>
      <c r="AX64" s="1218" t="str">
        <f t="shared" ref="AX64" si="286">IF(AND(ISNUMBER(AX16),ISNUMBER(AX19),ISNUMBER(AX35),ISNUMBER(AX36),ISNUMBER(AX37),ISNUMBER(AX38), ISNUMBER(AX39), ISNUMBER(AX43), ISNUMBER(AX40), ISNUMBER(AX54),ISNUMBER(AX57), ISNUMBER(AX61), ISNUMBER(AX60)),SUM(AX16, AX19,AX35,AX36,AX37,AX38,AX39,AX43,AX40, AX54, AX57,AX61,AX60),"")</f>
        <v/>
      </c>
      <c r="AY64" s="1218" t="str">
        <f t="shared" si="283"/>
        <v/>
      </c>
      <c r="AZ64" s="1218" t="str">
        <f>IF(AND(ISNUMBER(AZ16),ISNUMBER(AZ19),ISNUMBER(AZ35),ISNUMBER(AZ36),ISNUMBER(AZ37),ISNUMBER(AZ38), ISNUMBER(AZ39), ISNUMBER(AZ43), ISNUMBER(AZ40),ISNUMBER(AZ54),ISNUMBER(AZ57), ISNUMBER(AZ61), ISNUMBER(AZ60)),SUM(AZ16, AZ19,AZ35,AZ36,AZ37,AZ38,AZ39,AZ43,AZ40, AZ54, AZ57,AZ61,AZ60),"")</f>
        <v/>
      </c>
      <c r="BA64" s="1218" t="str">
        <f>IF(AND(ISNUMBER(BA16), ISNUMBER(BA19), ISNUMBER(BA35), ISNUMBER(BA37), ISNUMBER(BA39), ISNUMBER(BA43), ISNUMBER(BA40), ISNUMBER(BA57)), SUM(BA16, BA19, BA35, BA37, BA39, BA43,BA40, BA57),"")</f>
        <v/>
      </c>
      <c r="BB64" s="1218" t="str">
        <f t="shared" ref="BB64:BJ64" si="287">IF(AND(ISNUMBER(BB16), ISNUMBER(BB19), ISNUMBER(BB35), ISNUMBER(BB37), ISNUMBER(BB39), ISNUMBER(BB43), ISNUMBER(BB40), ISNUMBER(BB57)), SUM(BB16, BB19, BB35, BB37, BB39, BB43,BB40, BB57),"")</f>
        <v/>
      </c>
      <c r="BC64" s="1218" t="str">
        <f t="shared" si="287"/>
        <v/>
      </c>
      <c r="BD64" s="1218" t="str">
        <f t="shared" si="287"/>
        <v/>
      </c>
      <c r="BE64" s="1218" t="str">
        <f t="shared" si="287"/>
        <v/>
      </c>
      <c r="BF64" s="1218" t="str">
        <f t="shared" si="287"/>
        <v/>
      </c>
      <c r="BG64" s="1218" t="str">
        <f t="shared" si="287"/>
        <v/>
      </c>
      <c r="BH64" s="1218" t="str">
        <f t="shared" si="287"/>
        <v/>
      </c>
      <c r="BI64" s="1218" t="str">
        <f t="shared" si="287"/>
        <v/>
      </c>
      <c r="BJ64" s="1218" t="str">
        <f t="shared" si="287"/>
        <v/>
      </c>
      <c r="BK64" s="1218" t="str">
        <f>IF(AND(ISNUMBER(BK16), ISNUMBER(BK19), ISNUMBER(BK35), ISNUMBER(BK37), ISNUMBER(BK39), ISNUMBER(BK43), ISNUMBER(BK40), ISNUMBER(BK57)), SUM(BK16, BK19, BK35, BK37, BK39, BK43,BK40, BK57),"")</f>
        <v/>
      </c>
      <c r="BL64" s="1218" t="str">
        <f t="shared" ref="BL64:BV64" si="288">IF(AND(ISNUMBER(BL16), ISNUMBER(BL19), ISNUMBER(BL35), ISNUMBER(BL36), ISNUMBER(BL37), ISNUMBER(BL38), ISNUMBER(BL39), ISNUMBER(BL40), ISNUMBER(BL43), ISNUMBER(BL57)), SUM(BL16,BL19,BL35:BL40,BL43,BL57), "")</f>
        <v/>
      </c>
      <c r="BM64" s="1218" t="str">
        <f t="shared" si="288"/>
        <v/>
      </c>
      <c r="BN64" s="1218" t="str">
        <f t="shared" si="288"/>
        <v/>
      </c>
      <c r="BO64" s="1218" t="str">
        <f t="shared" si="288"/>
        <v/>
      </c>
      <c r="BP64" s="1218" t="str">
        <f t="shared" si="288"/>
        <v/>
      </c>
      <c r="BQ64" s="1218" t="str">
        <f t="shared" si="288"/>
        <v/>
      </c>
      <c r="BR64" s="1218" t="str">
        <f t="shared" si="288"/>
        <v/>
      </c>
      <c r="BS64" s="1218" t="str">
        <f t="shared" si="288"/>
        <v/>
      </c>
      <c r="BT64" s="1218" t="str">
        <f t="shared" si="288"/>
        <v/>
      </c>
      <c r="BU64" s="1218" t="str">
        <f t="shared" si="288"/>
        <v/>
      </c>
      <c r="BV64" s="1218" t="str">
        <f t="shared" si="288"/>
        <v/>
      </c>
      <c r="BW64" s="1218" t="str">
        <f t="shared" ref="BW64:CG64" si="289">IF($C$7="No", IF(ISNUMBER(BW50), BW50, ""), IF(AND(ISNUMBER(BW16), ISNUMBER(BW19), ISNUMBER(BW35), ISNUMBER(BW36), ISNUMBER(BW37), ISNUMBER(BW38), ISNUMBER(BW39), ISNUMBER(BW43), ISNUMBER(BW40), ISNUMBER(BW50), ISNUMBER(BW54), ISNUMBER(BW57), ISNUMBER(BW60), ISNUMBER(BW61)), SUM(BW16, BW19, BW35, BW36, BW37, BW38, BW39, BW43, BW40, BW50, BW54, BW57, BW60, BW61),""))</f>
        <v/>
      </c>
      <c r="BX64" s="1218" t="str">
        <f t="shared" si="289"/>
        <v/>
      </c>
      <c r="BY64" s="1218" t="str">
        <f t="shared" si="289"/>
        <v/>
      </c>
      <c r="BZ64" s="1218" t="str">
        <f t="shared" si="289"/>
        <v/>
      </c>
      <c r="CA64" s="1218" t="str">
        <f t="shared" si="289"/>
        <v/>
      </c>
      <c r="CB64" s="1218" t="str">
        <f t="shared" si="289"/>
        <v/>
      </c>
      <c r="CC64" s="1218" t="str">
        <f t="shared" si="289"/>
        <v/>
      </c>
      <c r="CD64" s="1218" t="str">
        <f t="shared" si="289"/>
        <v/>
      </c>
      <c r="CE64" s="1218" t="str">
        <f t="shared" si="289"/>
        <v/>
      </c>
      <c r="CF64" s="1218" t="str">
        <f t="shared" si="289"/>
        <v/>
      </c>
      <c r="CG64" s="1758" t="str">
        <f t="shared" si="289"/>
        <v/>
      </c>
      <c r="CH64" s="733"/>
      <c r="CI64" s="755"/>
      <c r="CJ64" s="1218" t="str">
        <f>IF(AND(ISNUMBER(CJ16), ISNUMBER(CJ19), ISNUMBER(CJ35), ISNUMBER(CJ36), ISNUMBER(CJ37), ISNUMBER(CJ38), ISNUMBER(CJ39), ISNUMBER(CJ43), ISNUMBER(CJ40), ISNUMBER(CJ54),ISNUMBER(CJ57), ISNUMBER(CJ61), ISNUMBER(CJ60)), SUM(CJ16, CJ19, CJ35:CJ40, CJ43, CJ54, CJ57, CJ60, CJ61), "")</f>
        <v/>
      </c>
      <c r="CK64" s="1218" t="str">
        <f>IF(AND(ISNUMBER(CK16), ISNUMBER(CK19), ISNUMBER(CK35), ISNUMBER(CK36), ISNUMBER(CK37), ISNUMBER(CK38), ISNUMBER(CK39), ISNUMBER(CK43), ISNUMBER(CK40), ISNUMBER(CK54),ISNUMBER(CK57), ISNUMBER(CK60), ISNUMBER(CK61)), SUM(CK16, CK19, CK35:CK40, CK43, CK54, CK57, CK60, CK61), "")</f>
        <v/>
      </c>
      <c r="CL64" s="1218" t="str">
        <f>IF(AND(ISNUMBER(CL16), ISNUMBER(CL19), ISNUMBER(CL35), ISNUMBER(CL36), ISNUMBER(CL37), ISNUMBER(CL38), ISNUMBER(CL39), ISNUMBER(CL43), ISNUMBER(CL40), ISNUMBER(CL54),ISNUMBER(CL57), ISNUMBER(CL60)), SUM(CL16, CL19, CL35, CL36:CL40, CL43, CL54, CL57, CL60),"")</f>
        <v/>
      </c>
      <c r="CM64" s="1218" t="str">
        <f>IF(AND(ISNUMBER(CM16), ISNUMBER(CM19), ISNUMBER(CM35), ISNUMBER(CM36), ISNUMBER(CM37), ISNUMBER(CM38), ISNUMBER(CM39), ISNUMBER(CM43), ISNUMBER(CM40), ISNUMBER(CM50), ISNUMBER(CM54),ISNUMBER(CM57), ISNUMBER(CM61), ISNUMBER(CM60)), SUM(CM16, CM19, CM35:CM40, CM43, CM50, CM54, CM57, CM60, CM61), "")</f>
        <v/>
      </c>
      <c r="CN64" s="1218" t="str">
        <f>IF(AND(ISNUMBER(CN16), ISNUMBER(CN19), ISNUMBER(CN35), ISNUMBER(CN36), ISNUMBER(CN37), ISNUMBER(CN38), ISNUMBER(CN39), ISNUMBER(CN43), ISNUMBER(CN40), ISNUMBER(CN50), ISNUMBER(CN54),ISNUMBER(CN57), ISNUMBER(CN61), ISNUMBER(CN60)), SUM(CN16, CN19, CN35:CN40, CN43, CN50, CN54, CN57, CN60, CN61), "")</f>
        <v/>
      </c>
      <c r="CO64" s="1218" t="str">
        <f>IF(AND(ISNUMBER(CO16), ISNUMBER(CO19), ISNUMBER(CO35), ISNUMBER(CO36), ISNUMBER(CO37), ISNUMBER(CO38), ISNUMBER(CO39), ISNUMBER(CO43), ISNUMBER(CO40), ISNUMBER(CO50), ISNUMBER(CO54),ISNUMBER(CO57), ISNUMBER(CO61), ISNUMBER(CO60)), SUM(CO16, CO19, CO35:CO40, CO43, CO50, CO54, CO57, CO60, CO61), "")</f>
        <v/>
      </c>
      <c r="CP64" s="1237"/>
      <c r="CQ64" s="1238"/>
      <c r="DK64" s="1156"/>
    </row>
    <row r="65" spans="1:115" ht="15" customHeight="1" x14ac:dyDescent="0.25">
      <c r="A65" s="812"/>
      <c r="B65" s="1598" t="s">
        <v>1330</v>
      </c>
      <c r="C65" s="351" t="str">
        <f t="shared" ref="C65:M65" si="290">IF(ISNUMBER(C64),C64-C50, "")</f>
        <v/>
      </c>
      <c r="D65" s="351" t="str">
        <f t="shared" si="290"/>
        <v/>
      </c>
      <c r="E65" s="351" t="str">
        <f t="shared" si="290"/>
        <v/>
      </c>
      <c r="F65" s="351" t="str">
        <f t="shared" si="290"/>
        <v/>
      </c>
      <c r="G65" s="351" t="str">
        <f t="shared" si="290"/>
        <v/>
      </c>
      <c r="H65" s="351" t="str">
        <f t="shared" si="290"/>
        <v/>
      </c>
      <c r="I65" s="351" t="str">
        <f t="shared" ref="I65" si="291">IF(ISNUMBER(I64),I64-I50, "")</f>
        <v/>
      </c>
      <c r="J65" s="351" t="str">
        <f t="shared" ref="J65" si="292">IF(ISNUMBER(J64),J64-J50, "")</f>
        <v/>
      </c>
      <c r="K65" s="351" t="str">
        <f t="shared" ref="K65" si="293">IF(ISNUMBER(K64),K64-K50, "")</f>
        <v/>
      </c>
      <c r="L65" s="351" t="str">
        <f t="shared" si="290"/>
        <v/>
      </c>
      <c r="M65" s="351" t="str">
        <f t="shared" si="290"/>
        <v/>
      </c>
      <c r="N65" s="733"/>
      <c r="O65" s="733"/>
      <c r="P65" s="733"/>
      <c r="Q65" s="733"/>
      <c r="R65" s="733"/>
      <c r="S65" s="733"/>
      <c r="T65" s="733"/>
      <c r="U65" s="733"/>
      <c r="V65" s="733"/>
      <c r="W65" s="733"/>
      <c r="X65" s="733"/>
      <c r="Y65" s="733"/>
      <c r="Z65" s="733"/>
      <c r="AA65" s="733"/>
      <c r="AB65" s="733"/>
      <c r="AC65" s="733"/>
      <c r="AD65" s="733"/>
      <c r="AE65" s="733"/>
      <c r="AF65" s="733"/>
      <c r="AG65" s="733"/>
      <c r="AH65" s="733"/>
      <c r="AI65" s="733"/>
      <c r="AJ65" s="733"/>
      <c r="AK65" s="733"/>
      <c r="AL65" s="351" t="str">
        <f t="shared" ref="AL65" si="294">IF(ISNUMBER(AL64),AL64-AL50, "")</f>
        <v/>
      </c>
      <c r="AM65" s="351" t="str">
        <f t="shared" ref="AM65" si="295">IF(ISNUMBER(AM64),AM64-AM50, "")</f>
        <v/>
      </c>
      <c r="AN65" s="351" t="str">
        <f t="shared" ref="AN65" si="296">IF(ISNUMBER(AN64),AN64-AN50, "")</f>
        <v/>
      </c>
      <c r="AO65" s="351" t="str">
        <f t="shared" ref="AO65" si="297">IF(ISNUMBER(AO64),AO64-AO50, "")</f>
        <v/>
      </c>
      <c r="AP65" s="733"/>
      <c r="AQ65" s="733"/>
      <c r="AR65" s="733"/>
      <c r="AS65" s="733"/>
      <c r="AT65" s="733"/>
      <c r="AU65" s="733"/>
      <c r="AV65" s="733"/>
      <c r="AW65" s="733"/>
      <c r="AX65" s="733"/>
      <c r="AY65" s="733"/>
      <c r="AZ65" s="733"/>
      <c r="BA65" s="733"/>
      <c r="BB65" s="733"/>
      <c r="BC65" s="733"/>
      <c r="BD65" s="733"/>
      <c r="BE65" s="733"/>
      <c r="BF65" s="733"/>
      <c r="BG65" s="733"/>
      <c r="BH65" s="733"/>
      <c r="BI65" s="733"/>
      <c r="BJ65" s="733"/>
      <c r="BK65" s="733"/>
      <c r="BL65" s="733"/>
      <c r="BM65" s="733"/>
      <c r="BN65" s="733"/>
      <c r="BO65" s="733"/>
      <c r="BP65" s="733"/>
      <c r="BQ65" s="733"/>
      <c r="BR65" s="733"/>
      <c r="BS65" s="733"/>
      <c r="BT65" s="733"/>
      <c r="BU65" s="733"/>
      <c r="BV65" s="733"/>
      <c r="BW65" s="733"/>
      <c r="BX65" s="733"/>
      <c r="BY65" s="733"/>
      <c r="BZ65" s="733"/>
      <c r="CA65" s="733"/>
      <c r="CB65" s="733"/>
      <c r="CC65" s="733"/>
      <c r="CD65" s="733"/>
      <c r="CE65" s="733"/>
      <c r="CF65" s="733"/>
      <c r="CG65" s="752"/>
      <c r="CH65" s="733"/>
      <c r="CI65" s="755"/>
      <c r="CJ65" s="733"/>
      <c r="CK65" s="733"/>
      <c r="CL65" s="733"/>
      <c r="CM65" s="733"/>
      <c r="CN65" s="733"/>
      <c r="CO65" s="733"/>
      <c r="CP65" s="1237"/>
      <c r="CQ65" s="1238"/>
      <c r="DK65" s="1156"/>
    </row>
    <row r="66" spans="1:115" ht="15" customHeight="1" x14ac:dyDescent="0.25">
      <c r="A66" s="812"/>
      <c r="B66" s="1599" t="str">
        <f>"Check: DefCap provisioning data versus row " &amp; ROW(B64)</f>
        <v>Check: DefCap provisioning data versus row 64</v>
      </c>
      <c r="C66" s="489"/>
      <c r="D66" s="489"/>
      <c r="E66" s="489"/>
      <c r="F66" s="489"/>
      <c r="G66" s="489"/>
      <c r="H66" s="489"/>
      <c r="I66" s="489"/>
      <c r="J66" s="489"/>
      <c r="K66" s="489"/>
      <c r="L66" s="489"/>
      <c r="M66" s="489"/>
      <c r="N66" s="753"/>
      <c r="O66" s="753"/>
      <c r="P66" s="753"/>
      <c r="Q66" s="753"/>
      <c r="R66" s="753"/>
      <c r="S66" s="753"/>
      <c r="T66" s="753"/>
      <c r="U66" s="753"/>
      <c r="V66" s="753"/>
      <c r="W66" s="753"/>
      <c r="X66" s="753"/>
      <c r="Y66" s="753"/>
      <c r="Z66" s="753"/>
      <c r="AA66" s="753"/>
      <c r="AB66" s="753"/>
      <c r="AC66" s="753"/>
      <c r="AD66" s="753"/>
      <c r="AE66" s="753"/>
      <c r="AF66" s="753"/>
      <c r="AG66" s="753"/>
      <c r="AH66" s="753"/>
      <c r="AI66" s="753"/>
      <c r="AJ66" s="753"/>
      <c r="AK66" s="753"/>
      <c r="AL66" s="2210" t="str">
        <f>IF(AND(ISNUMBER($AL$64),ISNUMBER($AM$64),ISNUMBER($AN$64),ISNUMBER($AO$64), ISNUMBER(DefCap!$D$8)), IF(AND(SUM($AL$64:$AO$64) &gt; 0.5 * SUM(DefCap!$D$8, DefCap!$D$10), SUM($AL$64:$AO$64) &lt; 1.01 * SUM(DefCap!$D$8, DefCap!$D$10)), IF(SUM($AL$64:$AO$64) &gt; 0.85 * SUM(DefCap!$D$8, DefCap!$D$10), "Pass", "Please check"), "Fail"),IF(OR(AND(ISBLANK($AL$64),SUM($AL$16,$AL$19,$AL$35:$AL$40,$AL$43,$AL$50,$AL$55,$AL$57,$AL$61)&gt;0),AND(ISBLANK($AM$64),SUM($AM$16,$AM$19,$AM$35:$AM$40,$AM$43,$AM$50,$AM$55,$AM$57,$AM$61)&gt;0),AND(ISBLANK($AN$64), SUM($AN$16,$AN$19,$AN$35:$AN$40,$AN$43,$AN$50,$AN$55,$AN$57,$AN$61)&gt;0),AND(ISBLANK($AO$64), SUM($AO$16,$AO$19,$AO$35:$AO$40,$AO$43,$AO$50,$AO$55,$AO$57,$AO$61)&gt;0)),"Please fill in all mandatory cells AO60:AR60",""))</f>
        <v/>
      </c>
      <c r="AM66" s="2211"/>
      <c r="AN66" s="2211"/>
      <c r="AO66" s="2226"/>
      <c r="AP66" s="753"/>
      <c r="AQ66" s="753"/>
      <c r="AR66" s="753"/>
      <c r="AS66" s="753"/>
      <c r="AT66" s="753"/>
      <c r="AU66" s="753"/>
      <c r="AV66" s="753"/>
      <c r="AW66" s="753"/>
      <c r="AX66" s="753"/>
      <c r="AY66" s="753"/>
      <c r="AZ66" s="753"/>
      <c r="BA66" s="753"/>
      <c r="BB66" s="753"/>
      <c r="BC66" s="753"/>
      <c r="BD66" s="753"/>
      <c r="BE66" s="753"/>
      <c r="BF66" s="753"/>
      <c r="BG66" s="753"/>
      <c r="BH66" s="753"/>
      <c r="BI66" s="753"/>
      <c r="BJ66" s="753"/>
      <c r="BK66" s="753"/>
      <c r="BL66" s="753"/>
      <c r="BM66" s="753"/>
      <c r="BN66" s="753"/>
      <c r="BO66" s="753"/>
      <c r="BP66" s="753"/>
      <c r="BQ66" s="753"/>
      <c r="BR66" s="753"/>
      <c r="BS66" s="753"/>
      <c r="BT66" s="753"/>
      <c r="BU66" s="753"/>
      <c r="BV66" s="753"/>
      <c r="BW66" s="753"/>
      <c r="BX66" s="753"/>
      <c r="BY66" s="753"/>
      <c r="BZ66" s="753"/>
      <c r="CA66" s="753"/>
      <c r="CB66" s="753"/>
      <c r="CC66" s="753"/>
      <c r="CD66" s="753"/>
      <c r="CE66" s="753"/>
      <c r="CF66" s="753"/>
      <c r="CG66" s="754"/>
      <c r="CH66" s="753"/>
      <c r="CI66" s="756"/>
      <c r="CJ66" s="753"/>
      <c r="CK66" s="753"/>
      <c r="CL66" s="753"/>
      <c r="CM66" s="753"/>
      <c r="CN66" s="753"/>
      <c r="CO66" s="753"/>
      <c r="CP66" s="1239"/>
      <c r="CQ66" s="1240"/>
      <c r="DK66" s="1156"/>
    </row>
    <row r="67" spans="1:115" s="1555" customFormat="1" ht="15" customHeight="1" x14ac:dyDescent="0.25">
      <c r="A67" s="1469"/>
      <c r="CE67" s="1628"/>
      <c r="CF67" s="1628"/>
      <c r="CG67" s="1628"/>
      <c r="CH67" s="1628"/>
      <c r="CI67" s="1628"/>
      <c r="DK67" s="902"/>
    </row>
    <row r="68" spans="1:115" s="267" customFormat="1" ht="45" customHeight="1" x14ac:dyDescent="0.25">
      <c r="A68" s="746" t="s">
        <v>1273</v>
      </c>
      <c r="B68" s="747"/>
      <c r="CE68" s="213"/>
      <c r="CF68" s="213"/>
      <c r="CG68" s="213"/>
      <c r="CH68" s="213"/>
      <c r="CI68" s="213"/>
      <c r="DK68" s="757"/>
    </row>
    <row r="69" spans="1:115" ht="15" customHeight="1" x14ac:dyDescent="0.3">
      <c r="A69" s="746"/>
      <c r="B69" s="1636"/>
      <c r="C69" s="2489" t="s">
        <v>1326</v>
      </c>
      <c r="D69" s="2489"/>
      <c r="E69" s="2489"/>
      <c r="F69" s="2489"/>
      <c r="G69" s="2489"/>
      <c r="H69" s="2489"/>
      <c r="I69" s="2489"/>
      <c r="J69" s="2489"/>
      <c r="DK69" s="1156"/>
    </row>
    <row r="70" spans="1:115" ht="15" customHeight="1" x14ac:dyDescent="0.25">
      <c r="A70" s="759"/>
      <c r="C70" s="2485" t="s">
        <v>1083</v>
      </c>
      <c r="D70" s="2488"/>
      <c r="E70" s="2488"/>
      <c r="F70" s="2488"/>
      <c r="G70" s="2488"/>
      <c r="H70" s="2488"/>
      <c r="I70" s="2488"/>
      <c r="J70" s="2488"/>
      <c r="DK70" s="1156"/>
    </row>
    <row r="71" spans="1:115" ht="15" customHeight="1" x14ac:dyDescent="0.25">
      <c r="A71" s="759"/>
      <c r="B71" s="282"/>
      <c r="C71" s="2472" t="s">
        <v>1038</v>
      </c>
      <c r="D71" s="2471"/>
      <c r="E71" s="2471"/>
      <c r="F71" s="2471"/>
      <c r="G71" s="2471"/>
      <c r="H71" s="2438"/>
      <c r="I71" s="2484" t="s">
        <v>43</v>
      </c>
      <c r="J71" s="2485" t="s">
        <v>1081</v>
      </c>
      <c r="DK71" s="1156"/>
    </row>
    <row r="72" spans="1:115" ht="30" customHeight="1" x14ac:dyDescent="0.25">
      <c r="A72" s="759"/>
      <c r="B72" s="282"/>
      <c r="C72" s="2486" t="s">
        <v>1522</v>
      </c>
      <c r="D72" s="2425" t="s">
        <v>1043</v>
      </c>
      <c r="E72" s="1141"/>
      <c r="F72" s="2442" t="s">
        <v>1088</v>
      </c>
      <c r="G72" s="2442"/>
      <c r="H72" s="2477" t="s">
        <v>1086</v>
      </c>
      <c r="I72" s="2484"/>
      <c r="J72" s="2485"/>
      <c r="DK72" s="1156"/>
    </row>
    <row r="73" spans="1:115" ht="30" customHeight="1" x14ac:dyDescent="0.25">
      <c r="A73" s="812"/>
      <c r="B73" s="1559"/>
      <c r="C73" s="2487"/>
      <c r="D73" s="2426"/>
      <c r="E73" s="1142"/>
      <c r="F73" s="1633" t="s">
        <v>1048</v>
      </c>
      <c r="G73" s="1633" t="s">
        <v>1049</v>
      </c>
      <c r="H73" s="2483"/>
      <c r="I73" s="2484"/>
      <c r="J73" s="2485"/>
      <c r="DK73" s="1156"/>
    </row>
    <row r="74" spans="1:115" ht="15" customHeight="1" x14ac:dyDescent="0.25">
      <c r="A74" s="812"/>
      <c r="B74" s="1201" t="s">
        <v>1292</v>
      </c>
      <c r="C74" s="1213" t="str">
        <f t="shared" ref="C74:J74" si="298">IF(AND(ISNUMBER(C75),ISNUMBER(C76)), SUM(C75,C76),"")</f>
        <v/>
      </c>
      <c r="D74" s="1213" t="str">
        <f t="shared" si="298"/>
        <v/>
      </c>
      <c r="E74" s="1375"/>
      <c r="F74" s="1213" t="str">
        <f t="shared" si="298"/>
        <v/>
      </c>
      <c r="G74" s="1213" t="str">
        <f t="shared" si="298"/>
        <v/>
      </c>
      <c r="H74" s="1213" t="str">
        <f t="shared" si="298"/>
        <v/>
      </c>
      <c r="I74" s="1213" t="str">
        <f t="shared" si="298"/>
        <v/>
      </c>
      <c r="J74" s="1310" t="str">
        <f t="shared" si="298"/>
        <v/>
      </c>
      <c r="DK74" s="1156"/>
    </row>
    <row r="75" spans="1:115" ht="15" customHeight="1" x14ac:dyDescent="0.25">
      <c r="A75" s="812"/>
      <c r="B75" s="467" t="s">
        <v>1293</v>
      </c>
      <c r="C75" s="1481"/>
      <c r="D75" s="1481"/>
      <c r="E75" s="1479"/>
      <c r="F75" s="1481"/>
      <c r="G75" s="1483"/>
      <c r="H75" s="870" t="str">
        <f>IF(AND(ISNUMBER(C75),ISNUMBER(D75),ISNUMBER(G75)),SUM(C75,D75,G75),"")</f>
        <v/>
      </c>
      <c r="I75" s="1484"/>
      <c r="J75" s="1483"/>
      <c r="DK75" s="1156"/>
    </row>
    <row r="76" spans="1:115" ht="15" customHeight="1" x14ac:dyDescent="0.25">
      <c r="A76" s="812"/>
      <c r="B76" s="763" t="s">
        <v>1294</v>
      </c>
      <c r="C76" s="1165"/>
      <c r="D76" s="1165"/>
      <c r="E76" s="1482"/>
      <c r="F76" s="1165"/>
      <c r="G76" s="1166"/>
      <c r="H76" s="1478" t="str">
        <f>IF(AND(ISNUMBER(C76),ISNUMBER(D76),ISNUMBER(G76)),SUM(C76,D76,G76),"")</f>
        <v/>
      </c>
      <c r="I76" s="1164"/>
      <c r="J76" s="1166"/>
      <c r="DK76" s="1156"/>
    </row>
    <row r="77" spans="1:115" ht="15" customHeight="1" x14ac:dyDescent="0.25">
      <c r="A77" s="812"/>
      <c r="B77" s="1637" t="str">
        <f>"Check: row " &amp; ROW(B74) &amp;" = row " &amp; ROW(B50)</f>
        <v>Check: row 74 = row 50</v>
      </c>
      <c r="C77" s="1480" t="str">
        <f>IF(AND(ISNUMBER(C50),ISNUMBER(C74)),IF(C50=C74, "Pass", "Fail"),"")</f>
        <v/>
      </c>
      <c r="D77" s="1480" t="str">
        <f>IF(AND(ISNUMBER(D50),ISNUMBER(D74)),IF(D50=D74, "Pass", "Fail"),"")</f>
        <v/>
      </c>
      <c r="E77" s="1142"/>
      <c r="F77" s="1480" t="str">
        <f>IF(AND(ISNUMBER(F50),ISNUMBER(F74)),IF(F50=F74, "Pass", "Fail"),"")</f>
        <v/>
      </c>
      <c r="G77" s="1480" t="str">
        <f>IF(AND(ISNUMBER(G50),ISNUMBER(G74)),IF(G50=G74, "Pass", "Fail"),"")</f>
        <v/>
      </c>
      <c r="H77" s="1480" t="str">
        <f>IF(AND(ISNUMBER(H50),ISNUMBER(H74)),IF(H50=H74, "Pass", "Fail"),"")</f>
        <v/>
      </c>
      <c r="I77" s="1480" t="str">
        <f>IF(AND(ISNUMBER(L50),ISNUMBER(I74)),IF(L50=I74, "Pass", "Fail"),"")</f>
        <v/>
      </c>
      <c r="J77" s="1414" t="str">
        <f>IF(AND(ISNUMBER(M50),ISNUMBER(J74)),IF(M50=J74, "Pass", "Fail"),"")</f>
        <v/>
      </c>
      <c r="DK77" s="1156"/>
    </row>
    <row r="78" spans="1:115" s="1556" customFormat="1" ht="15" customHeight="1" x14ac:dyDescent="0.25">
      <c r="A78" s="1469"/>
      <c r="B78" s="1638"/>
      <c r="C78" s="1638"/>
      <c r="D78" s="1638"/>
      <c r="E78" s="1638"/>
      <c r="F78" s="1638"/>
      <c r="G78" s="1638"/>
      <c r="H78" s="1638"/>
      <c r="I78" s="1638"/>
      <c r="J78" s="1638"/>
      <c r="K78" s="1638"/>
      <c r="L78" s="1638"/>
      <c r="M78" s="1638"/>
      <c r="N78" s="1638"/>
      <c r="O78" s="1638"/>
      <c r="P78" s="1638"/>
      <c r="Q78" s="1638"/>
      <c r="R78" s="1638"/>
      <c r="S78" s="1638"/>
      <c r="T78" s="1638"/>
      <c r="U78" s="1638"/>
      <c r="V78" s="1638"/>
      <c r="W78" s="1638"/>
      <c r="X78" s="1638"/>
      <c r="Y78" s="1638"/>
      <c r="Z78" s="1638"/>
      <c r="AA78" s="1638"/>
      <c r="AB78" s="1638"/>
      <c r="BL78" s="1555"/>
      <c r="BM78" s="1555"/>
      <c r="BN78" s="1555"/>
      <c r="BO78" s="1555"/>
      <c r="BP78" s="1555"/>
      <c r="BQ78" s="1555"/>
      <c r="BR78" s="1555"/>
      <c r="BS78" s="1555"/>
      <c r="BT78" s="1555"/>
      <c r="BU78" s="1555"/>
      <c r="BV78" s="1555"/>
      <c r="BW78" s="1555"/>
      <c r="BX78" s="1555"/>
      <c r="BY78" s="1555"/>
      <c r="BZ78" s="1555"/>
      <c r="CA78" s="1555"/>
      <c r="CB78" s="1555"/>
      <c r="CC78" s="1555"/>
      <c r="CD78" s="1555"/>
      <c r="CE78" s="1628"/>
      <c r="CF78" s="1628"/>
      <c r="CG78" s="1628"/>
      <c r="CH78" s="1628"/>
      <c r="CI78" s="1628"/>
      <c r="DK78" s="1448"/>
    </row>
    <row r="79" spans="1:115" hidden="1" x14ac:dyDescent="0.25"/>
    <row r="80" spans="1:115"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sheetData>
  <mergeCells count="125">
    <mergeCell ref="D72:D73"/>
    <mergeCell ref="F72:G72"/>
    <mergeCell ref="H72:H73"/>
    <mergeCell ref="I71:I73"/>
    <mergeCell ref="J71:J73"/>
    <mergeCell ref="C71:H71"/>
    <mergeCell ref="C72:C73"/>
    <mergeCell ref="C70:J70"/>
    <mergeCell ref="U14:U15"/>
    <mergeCell ref="S13:S15"/>
    <mergeCell ref="C13:G13"/>
    <mergeCell ref="C14:C15"/>
    <mergeCell ref="K14:K15"/>
    <mergeCell ref="C69:J69"/>
    <mergeCell ref="I14:I15"/>
    <mergeCell ref="J14:J15"/>
    <mergeCell ref="L14:L15"/>
    <mergeCell ref="B11:B15"/>
    <mergeCell ref="W14:W15"/>
    <mergeCell ref="H13:H15"/>
    <mergeCell ref="M13:M15"/>
    <mergeCell ref="T13:W13"/>
    <mergeCell ref="BL11:BV11"/>
    <mergeCell ref="C11:M11"/>
    <mergeCell ref="Z11:AK11"/>
    <mergeCell ref="N11:Y11"/>
    <mergeCell ref="V14:V15"/>
    <mergeCell ref="BA11:BK11"/>
    <mergeCell ref="AO14:AO15"/>
    <mergeCell ref="AJ14:AJ15"/>
    <mergeCell ref="BL14:BL15"/>
    <mergeCell ref="BA13:BE13"/>
    <mergeCell ref="BA14:BA15"/>
    <mergeCell ref="BM14:BN14"/>
    <mergeCell ref="BO14:BP14"/>
    <mergeCell ref="BF13:BF15"/>
    <mergeCell ref="BK13:BK15"/>
    <mergeCell ref="BB14:BC14"/>
    <mergeCell ref="BD14:BE14"/>
    <mergeCell ref="BG13:BJ13"/>
    <mergeCell ref="AL12:AO12"/>
    <mergeCell ref="AF13:AI13"/>
    <mergeCell ref="AA14:AB14"/>
    <mergeCell ref="AZ13:AZ15"/>
    <mergeCell ref="AS14:AT14"/>
    <mergeCell ref="AU13:AU15"/>
    <mergeCell ref="AN13:AO13"/>
    <mergeCell ref="AL14:AL15"/>
    <mergeCell ref="AM14:AM15"/>
    <mergeCell ref="Z13:AD13"/>
    <mergeCell ref="Z14:Z15"/>
    <mergeCell ref="AE13:AE15"/>
    <mergeCell ref="AL13:AM13"/>
    <mergeCell ref="CH13:CH15"/>
    <mergeCell ref="BL13:BP13"/>
    <mergeCell ref="AP13:AT13"/>
    <mergeCell ref="AP14:AP15"/>
    <mergeCell ref="AN14:AN15"/>
    <mergeCell ref="BH14:BH15"/>
    <mergeCell ref="AP11:AZ11"/>
    <mergeCell ref="N13:R13"/>
    <mergeCell ref="N14:N15"/>
    <mergeCell ref="AQ14:AR14"/>
    <mergeCell ref="AJ13:AK13"/>
    <mergeCell ref="AF14:AF15"/>
    <mergeCell ref="AG14:AG15"/>
    <mergeCell ref="AH14:AH15"/>
    <mergeCell ref="AI14:AI15"/>
    <mergeCell ref="AV14:AV15"/>
    <mergeCell ref="O14:P14"/>
    <mergeCell ref="Q14:R14"/>
    <mergeCell ref="AV13:AY13"/>
    <mergeCell ref="X14:X15"/>
    <mergeCell ref="Y14:Y15"/>
    <mergeCell ref="T14:T15"/>
    <mergeCell ref="AK14:AK15"/>
    <mergeCell ref="AC14:AD14"/>
    <mergeCell ref="X13:Y13"/>
    <mergeCell ref="AL66:AO66"/>
    <mergeCell ref="CJ11:CL11"/>
    <mergeCell ref="CM11:CQ11"/>
    <mergeCell ref="CP12:CQ13"/>
    <mergeCell ref="CM12:CO13"/>
    <mergeCell ref="CJ12:CL13"/>
    <mergeCell ref="CJ14:CJ15"/>
    <mergeCell ref="CK14:CK15"/>
    <mergeCell ref="CL14:CL15"/>
    <mergeCell ref="CM14:CN14"/>
    <mergeCell ref="CO14:CO15"/>
    <mergeCell ref="BV13:BV15"/>
    <mergeCell ref="AW14:AW15"/>
    <mergeCell ref="AX14:AX15"/>
    <mergeCell ref="AY14:AY15"/>
    <mergeCell ref="BI14:BI15"/>
    <mergeCell ref="BJ14:BJ15"/>
    <mergeCell ref="BR14:BR15"/>
    <mergeCell ref="BS14:BS15"/>
    <mergeCell ref="BT14:BT15"/>
    <mergeCell ref="BU14:BU15"/>
    <mergeCell ref="BR13:BU13"/>
    <mergeCell ref="BG14:BG15"/>
    <mergeCell ref="AL11:AO11"/>
    <mergeCell ref="BW11:CI11"/>
    <mergeCell ref="CI13:CI15"/>
    <mergeCell ref="BW12:CI12"/>
    <mergeCell ref="C12:M12"/>
    <mergeCell ref="N12:X12"/>
    <mergeCell ref="Z12:AK12"/>
    <mergeCell ref="AP12:AZ12"/>
    <mergeCell ref="BA12:BK12"/>
    <mergeCell ref="BL12:BV12"/>
    <mergeCell ref="BW13:CB13"/>
    <mergeCell ref="BW14:BX14"/>
    <mergeCell ref="BY14:BZ14"/>
    <mergeCell ref="CA14:CB14"/>
    <mergeCell ref="CC13:CC15"/>
    <mergeCell ref="CD13:CG13"/>
    <mergeCell ref="CD14:CD15"/>
    <mergeCell ref="CE14:CE15"/>
    <mergeCell ref="CF14:CF15"/>
    <mergeCell ref="CG14:CG15"/>
    <mergeCell ref="BQ13:BQ15"/>
    <mergeCell ref="D14:E14"/>
    <mergeCell ref="F14:G14"/>
    <mergeCell ref="I13:L13"/>
  </mergeCells>
  <conditionalFormatting sqref="C16:CJ66 C74:J76 CM16:CO66">
    <cfRule type="cellIs" dxfId="41" priority="558" stopIfTrue="1" operator="lessThan">
      <formula>0</formula>
    </cfRule>
  </conditionalFormatting>
  <conditionalFormatting sqref="AL66:AO66">
    <cfRule type="cellIs" dxfId="40" priority="8061" stopIfTrue="1" operator="equal">
      <formula>"Please fill in all mandatory cells AO60:AR60"</formula>
    </cfRule>
  </conditionalFormatting>
  <conditionalFormatting sqref="A1:XFD1048576">
    <cfRule type="cellIs" dxfId="39" priority="7594" stopIfTrue="1" operator="equal">
      <formula>"Pass"</formula>
    </cfRule>
    <cfRule type="cellIs" dxfId="38" priority="7595" stopIfTrue="1" operator="equal">
      <formula>"Please check"</formula>
    </cfRule>
    <cfRule type="cellIs" dxfId="37" priority="7632"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2" max="87" man="1"/>
  </rowBreaks>
  <colBreaks count="3" manualBreakCount="3">
    <brk id="23" max="82" man="1"/>
    <brk id="31" max="82" man="1"/>
    <brk id="74" max="82" man="1"/>
  </colBreaks>
  <ignoredErrors>
    <ignoredError sqref="H17:H40 C19:G19 L19:M19 H41:H43 C40:G40 L40:M40 C43:G43 L43:M43 P40:S40 S19:S39 S41:S45 AB16 AE19 AU19 AP19:AT19 AP36:AT38 AU46 BF19 AU22 AU25 AU28 AU31 AU34 AU36 AU54 AU57 BF21:BF22 BF24:BF25 BF27:BF28 BF30:BF31 BF33:BF34 BF36 BF38 BF40 BF43 AU49:AU50 H44:H49 H56:H59"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C000"/>
  </sheetPr>
  <dimension ref="A1:DO64"/>
  <sheetViews>
    <sheetView zoomScale="75" zoomScaleNormal="75" workbookViewId="0">
      <pane xSplit="2" ySplit="1" topLeftCell="C2" activePane="bottomRight" state="frozen"/>
      <selection activeCell="V16" sqref="V16"/>
      <selection pane="topRight" activeCell="V16" sqref="V16"/>
      <selection pane="bottomLeft" activeCell="V16" sqref="V16"/>
      <selection pane="bottomRight"/>
    </sheetView>
  </sheetViews>
  <sheetFormatPr defaultColWidth="0" defaultRowHeight="0" customHeight="1" zeroHeight="1" x14ac:dyDescent="0.25"/>
  <cols>
    <col min="1" max="1" width="1.85546875" style="320" customWidth="1"/>
    <col min="2" max="2" width="60.85546875" style="331" customWidth="1"/>
    <col min="3" max="13" width="16.85546875" style="331" customWidth="1"/>
    <col min="14" max="19" width="16.85546875" style="339" customWidth="1"/>
    <col min="20" max="20" width="1.85546875" style="730" customWidth="1"/>
    <col min="21" max="16384" width="16.85546875" style="331" hidden="1"/>
  </cols>
  <sheetData>
    <row r="1" spans="1:119" s="327" customFormat="1" ht="30" customHeight="1" x14ac:dyDescent="0.55000000000000004">
      <c r="A1" s="1629" t="s">
        <v>741</v>
      </c>
      <c r="B1" s="1630"/>
      <c r="C1" s="1596"/>
      <c r="D1" s="1596"/>
      <c r="E1" s="1567" t="str">
        <f>CONCATENATE("Reporting unit: ", 'General Info'!$C$7, " ", 'General Info'!$C$5)</f>
        <v xml:space="preserve">Reporting unit: 1 </v>
      </c>
      <c r="F1" s="1567"/>
      <c r="G1" s="1567"/>
      <c r="H1" s="1596"/>
      <c r="I1" s="1596"/>
      <c r="J1" s="1596"/>
      <c r="K1" s="1596"/>
      <c r="L1" s="1596"/>
      <c r="M1" s="1596"/>
      <c r="N1" s="1596"/>
      <c r="O1" s="1596"/>
      <c r="P1" s="1596"/>
      <c r="Q1" s="1596"/>
      <c r="R1" s="1596"/>
      <c r="S1" s="1596"/>
      <c r="T1" s="1417"/>
    </row>
    <row r="2" spans="1:119" ht="15" customHeight="1" x14ac:dyDescent="0.25">
      <c r="A2" s="812"/>
      <c r="B2" s="339"/>
      <c r="C2" s="339"/>
      <c r="D2" s="339"/>
      <c r="E2" s="339"/>
      <c r="F2" s="339"/>
      <c r="G2" s="1810"/>
      <c r="H2" s="339"/>
      <c r="I2" s="339"/>
      <c r="J2" s="339"/>
      <c r="K2" s="339"/>
      <c r="L2" s="339"/>
      <c r="M2" s="339"/>
      <c r="T2" s="811"/>
    </row>
    <row r="3" spans="1:119" s="339" customFormat="1" ht="30" customHeight="1" x14ac:dyDescent="0.25">
      <c r="A3" s="812"/>
      <c r="B3" s="1811" t="s">
        <v>1622</v>
      </c>
      <c r="C3" s="1812"/>
      <c r="D3" s="1813"/>
      <c r="E3" s="1813"/>
      <c r="F3" s="730"/>
      <c r="G3" s="1640" t="s">
        <v>1001</v>
      </c>
      <c r="H3" s="1642"/>
      <c r="I3" s="1642"/>
      <c r="J3" s="1642"/>
      <c r="K3" s="1642"/>
      <c r="L3" s="1642"/>
      <c r="M3" s="1642"/>
      <c r="T3" s="811"/>
      <c r="W3" s="730"/>
      <c r="X3" s="730"/>
      <c r="Y3" s="730"/>
      <c r="Z3" s="730"/>
      <c r="AA3" s="730"/>
      <c r="AB3" s="730"/>
      <c r="AC3" s="730"/>
      <c r="AD3" s="730"/>
      <c r="AE3" s="730"/>
      <c r="AF3" s="730"/>
      <c r="AG3" s="730"/>
      <c r="AH3" s="730"/>
      <c r="AI3" s="730"/>
      <c r="AJ3" s="730"/>
      <c r="AK3" s="730"/>
      <c r="AL3" s="730"/>
      <c r="AM3" s="730"/>
      <c r="AN3" s="730"/>
      <c r="AO3" s="730"/>
      <c r="AP3" s="730"/>
      <c r="AQ3" s="730"/>
      <c r="AR3" s="730"/>
      <c r="AS3" s="730"/>
      <c r="AT3" s="730"/>
      <c r="AU3" s="730"/>
      <c r="AV3" s="730"/>
      <c r="AW3" s="730"/>
      <c r="AX3" s="730"/>
      <c r="AY3" s="730"/>
      <c r="AZ3" s="730"/>
      <c r="BA3" s="730"/>
      <c r="BB3" s="730"/>
      <c r="BC3" s="730"/>
      <c r="BD3" s="730"/>
      <c r="BE3" s="730"/>
      <c r="BF3" s="730"/>
      <c r="BG3" s="730"/>
      <c r="BH3" s="730"/>
      <c r="BI3" s="730"/>
      <c r="BJ3" s="730"/>
      <c r="BK3" s="730"/>
      <c r="BL3" s="730"/>
      <c r="BM3" s="730"/>
      <c r="BN3" s="730"/>
      <c r="BO3" s="730"/>
      <c r="BP3" s="730"/>
      <c r="BQ3" s="730"/>
      <c r="BR3" s="730"/>
      <c r="BS3" s="730"/>
      <c r="BT3" s="730"/>
      <c r="BU3" s="730"/>
      <c r="BV3" s="730"/>
      <c r="BW3" s="730"/>
      <c r="BX3" s="730"/>
      <c r="BY3" s="730"/>
      <c r="BZ3" s="730"/>
      <c r="CA3" s="730"/>
      <c r="CB3" s="730"/>
      <c r="CC3" s="730"/>
      <c r="CD3" s="730"/>
      <c r="CE3" s="730"/>
      <c r="CF3" s="730"/>
      <c r="CG3" s="730"/>
      <c r="CH3" s="213"/>
      <c r="CI3" s="213"/>
      <c r="CJ3" s="213"/>
      <c r="CK3" s="213"/>
      <c r="CL3" s="213"/>
      <c r="CM3" s="213"/>
      <c r="DO3" s="1156"/>
    </row>
    <row r="4" spans="1:119" s="339" customFormat="1" ht="15" hidden="1" customHeight="1" x14ac:dyDescent="0.25">
      <c r="A4" s="812"/>
      <c r="B4" s="349"/>
      <c r="C4" s="316"/>
      <c r="D4" s="316"/>
      <c r="E4" s="480"/>
      <c r="F4" s="730"/>
      <c r="G4" s="865"/>
      <c r="H4" s="1809"/>
      <c r="T4" s="811"/>
    </row>
    <row r="5" spans="1:119" s="864" customFormat="1" ht="15" customHeight="1" x14ac:dyDescent="0.25">
      <c r="A5" s="627"/>
      <c r="B5" s="2030" t="s">
        <v>1525</v>
      </c>
      <c r="C5" s="2509" t="str">
        <f>'Supervisory information'!C37</f>
        <v>Yes</v>
      </c>
      <c r="D5" s="2510"/>
      <c r="E5" s="2510"/>
      <c r="F5" s="1462"/>
      <c r="G5" s="2511" t="s">
        <v>1002</v>
      </c>
      <c r="H5" s="2512"/>
      <c r="I5" s="2509" t="str">
        <f>IF(AND(COUNTBLANK($C$19:$K$31)&lt;&gt;0,C5= "Yes"), "Please fill in all the yellow cells, empty cells are not allowed", "")</f>
        <v>Please fill in all the yellow cells, empty cells are not allowed</v>
      </c>
      <c r="J5" s="2510"/>
      <c r="K5" s="2510"/>
      <c r="L5" s="2510"/>
      <c r="M5" s="2510"/>
      <c r="N5" s="339"/>
      <c r="O5" s="339"/>
      <c r="P5" s="339"/>
      <c r="Q5" s="339"/>
      <c r="R5" s="339"/>
      <c r="S5" s="339"/>
      <c r="T5" s="2038"/>
    </row>
    <row r="6" spans="1:119" s="864" customFormat="1" ht="15" customHeight="1" x14ac:dyDescent="0.25">
      <c r="A6" s="627"/>
      <c r="B6" s="2030" t="s">
        <v>1589</v>
      </c>
      <c r="C6" s="2509" t="str">
        <f>IF('General Info'!C44="", "", 'General Info'!C44)</f>
        <v/>
      </c>
      <c r="D6" s="2510"/>
      <c r="E6" s="2510"/>
      <c r="F6" s="1462"/>
      <c r="G6" s="1814"/>
      <c r="H6" s="878"/>
      <c r="I6" s="1815"/>
      <c r="J6" s="1814"/>
      <c r="K6" s="1814"/>
      <c r="L6" s="1814"/>
      <c r="M6" s="1814"/>
      <c r="N6" s="339"/>
      <c r="O6" s="339"/>
      <c r="P6" s="339"/>
      <c r="Q6" s="339"/>
      <c r="R6" s="339"/>
      <c r="S6" s="339"/>
      <c r="T6" s="2038"/>
    </row>
    <row r="7" spans="1:119" s="864" customFormat="1" ht="15" customHeight="1" x14ac:dyDescent="0.25">
      <c r="A7" s="627"/>
      <c r="B7" s="2030" t="s">
        <v>836</v>
      </c>
      <c r="C7" s="2509" t="str">
        <f>IF(ISNUMBER(DefCap!$D$45), DefCap!$D$45, "No info in DefCap worksheet")</f>
        <v>No info in DefCap worksheet</v>
      </c>
      <c r="D7" s="2510"/>
      <c r="E7" s="2510"/>
      <c r="F7" s="1462"/>
      <c r="G7" s="2511" t="s">
        <v>1526</v>
      </c>
      <c r="H7" s="2512"/>
      <c r="I7" s="2509" t="str">
        <f>IF(AND((COUNTBLANK(E38:E43)+COUNTBLANK(I38:I43)+COUNTBLANK(J38:K43))&lt;&gt;0,C5="Yes"), "For EU banks only: fill in all the green cells, empty cells are not allowed", "")</f>
        <v>For EU banks only: fill in all the green cells, empty cells are not allowed</v>
      </c>
      <c r="J7" s="2510"/>
      <c r="K7" s="2510"/>
      <c r="L7" s="2510"/>
      <c r="M7" s="2510"/>
      <c r="N7" s="339"/>
      <c r="O7" s="339"/>
      <c r="P7" s="339"/>
      <c r="Q7" s="339"/>
      <c r="R7" s="339"/>
      <c r="S7" s="339"/>
      <c r="T7" s="2038"/>
    </row>
    <row r="8" spans="1:119" s="864" customFormat="1" ht="15" customHeight="1" x14ac:dyDescent="0.25">
      <c r="A8" s="627"/>
      <c r="B8" s="2031" t="s">
        <v>801</v>
      </c>
      <c r="C8" s="2515" t="str">
        <f>IF(ISNUMBER(DefCap!$D$47), DefCap!$D$47, "No info in DefCap worksheet")</f>
        <v>No info in DefCap worksheet</v>
      </c>
      <c r="D8" s="2516"/>
      <c r="E8" s="2516"/>
      <c r="F8" s="1462"/>
      <c r="G8" s="2513" t="s">
        <v>1523</v>
      </c>
      <c r="H8" s="2514"/>
      <c r="I8" s="2515" t="str">
        <f>IF(AND(COUNTBLANK(C52:J54)&lt;&gt;0,C5= "Yes"), "Please fill in all the yellow and green cells, empty cells are not allowed", "")</f>
        <v>Please fill in all the yellow and green cells, empty cells are not allowed</v>
      </c>
      <c r="J8" s="2516"/>
      <c r="K8" s="2516"/>
      <c r="L8" s="2516"/>
      <c r="M8" s="2516"/>
      <c r="N8" s="339"/>
      <c r="O8" s="339"/>
      <c r="P8" s="339"/>
      <c r="Q8" s="339"/>
      <c r="R8" s="339"/>
      <c r="S8" s="339"/>
      <c r="T8" s="2038"/>
    </row>
    <row r="9" spans="1:119" ht="15" customHeight="1" x14ac:dyDescent="0.25">
      <c r="A9" s="812"/>
      <c r="B9" s="339"/>
      <c r="C9" s="339"/>
      <c r="D9" s="339"/>
      <c r="E9" s="339"/>
      <c r="F9" s="339"/>
      <c r="G9" s="1808"/>
      <c r="H9" s="339"/>
      <c r="I9" s="339"/>
      <c r="J9" s="339"/>
      <c r="K9" s="339"/>
      <c r="L9" s="339"/>
      <c r="M9" s="339"/>
      <c r="T9" s="902"/>
    </row>
    <row r="10" spans="1:119" s="730" customFormat="1" ht="45" customHeight="1" x14ac:dyDescent="0.25">
      <c r="A10" s="1441" t="s">
        <v>1296</v>
      </c>
      <c r="B10" s="1575"/>
      <c r="C10" s="1636"/>
      <c r="D10" s="1636"/>
      <c r="E10" s="1636"/>
      <c r="F10" s="1636"/>
      <c r="G10" s="1636"/>
      <c r="H10" s="1636"/>
      <c r="I10" s="1636"/>
      <c r="J10" s="1636"/>
      <c r="K10" s="1636"/>
      <c r="L10" s="1636"/>
      <c r="M10" s="1636"/>
      <c r="N10" s="1636"/>
      <c r="O10" s="1636"/>
      <c r="P10" s="1636"/>
      <c r="Q10" s="1636"/>
      <c r="R10" s="1636"/>
      <c r="S10" s="1636"/>
      <c r="T10" s="811"/>
    </row>
    <row r="11" spans="1:119" s="730" customFormat="1" ht="45" customHeight="1" x14ac:dyDescent="0.25">
      <c r="A11" s="746" t="s">
        <v>1465</v>
      </c>
      <c r="B11" s="439"/>
      <c r="T11" s="811"/>
    </row>
    <row r="12" spans="1:119" s="730" customFormat="1" ht="15" customHeight="1" x14ac:dyDescent="0.25">
      <c r="A12" s="746"/>
      <c r="B12" s="2041"/>
      <c r="C12" s="1596"/>
      <c r="D12" s="1596"/>
      <c r="E12" s="1596"/>
      <c r="F12" s="2042" t="s">
        <v>43</v>
      </c>
      <c r="T12" s="811"/>
    </row>
    <row r="13" spans="1:119" ht="15" customHeight="1" x14ac:dyDescent="0.25">
      <c r="A13" s="812"/>
      <c r="B13" s="1362" t="s">
        <v>991</v>
      </c>
      <c r="C13" s="1362"/>
      <c r="D13" s="1362"/>
      <c r="E13" s="516"/>
      <c r="F13" s="1364" t="str">
        <f>IF(AND(ISNUMBER(F14),ISNUMBER(F15)), F14+F15, "")</f>
        <v/>
      </c>
      <c r="G13" s="730"/>
      <c r="H13" s="730"/>
      <c r="I13" s="730"/>
      <c r="J13" s="730"/>
      <c r="K13" s="730"/>
      <c r="L13" s="730"/>
      <c r="M13" s="730"/>
      <c r="N13" s="730"/>
      <c r="O13" s="730"/>
      <c r="P13" s="730"/>
      <c r="Q13" s="730"/>
      <c r="R13" s="730"/>
      <c r="S13" s="730"/>
      <c r="T13" s="811"/>
    </row>
    <row r="14" spans="1:119" ht="15" customHeight="1" x14ac:dyDescent="0.25">
      <c r="A14" s="812"/>
      <c r="B14" s="1363" t="s">
        <v>1382</v>
      </c>
      <c r="C14" s="516"/>
      <c r="D14" s="516"/>
      <c r="E14" s="516"/>
      <c r="F14" s="1024"/>
      <c r="G14" s="730"/>
      <c r="H14" s="730"/>
      <c r="I14" s="730"/>
      <c r="J14" s="730"/>
      <c r="K14" s="730"/>
      <c r="L14" s="730"/>
      <c r="M14" s="730"/>
      <c r="N14" s="730"/>
      <c r="O14" s="730"/>
      <c r="P14" s="730"/>
      <c r="Q14" s="730"/>
      <c r="R14" s="730"/>
      <c r="S14" s="730"/>
      <c r="T14" s="811"/>
    </row>
    <row r="15" spans="1:119" ht="15" customHeight="1" x14ac:dyDescent="0.25">
      <c r="A15" s="812"/>
      <c r="B15" s="1365" t="s">
        <v>1383</v>
      </c>
      <c r="C15" s="544"/>
      <c r="D15" s="544"/>
      <c r="E15" s="544"/>
      <c r="F15" s="1023"/>
      <c r="G15" s="730"/>
      <c r="H15" s="730"/>
      <c r="I15" s="730"/>
      <c r="J15" s="730"/>
      <c r="K15" s="730"/>
      <c r="L15" s="730"/>
      <c r="M15" s="730"/>
      <c r="N15" s="730"/>
      <c r="O15" s="730"/>
      <c r="P15" s="730"/>
      <c r="Q15" s="730"/>
      <c r="R15" s="730"/>
      <c r="S15" s="730"/>
      <c r="T15" s="811"/>
    </row>
    <row r="16" spans="1:119" s="730" customFormat="1" ht="60" customHeight="1" x14ac:dyDescent="0.25">
      <c r="A16" s="746" t="s">
        <v>1466</v>
      </c>
      <c r="B16" s="439"/>
      <c r="T16" s="811"/>
    </row>
    <row r="17" spans="1:20" s="439" customFormat="1" ht="30" customHeight="1" x14ac:dyDescent="0.25">
      <c r="A17" s="746"/>
      <c r="B17" s="2506"/>
      <c r="C17" s="2517" t="s">
        <v>735</v>
      </c>
      <c r="D17" s="2517"/>
      <c r="E17" s="2517"/>
      <c r="F17" s="2518"/>
      <c r="G17" s="2520" t="s">
        <v>840</v>
      </c>
      <c r="H17" s="2521"/>
      <c r="I17" s="2521"/>
      <c r="J17" s="2522"/>
      <c r="K17" s="2029" t="s">
        <v>1126</v>
      </c>
      <c r="L17" s="2035" t="s">
        <v>1706</v>
      </c>
      <c r="M17" s="2043" t="s">
        <v>735</v>
      </c>
      <c r="N17" s="2519" t="s">
        <v>941</v>
      </c>
      <c r="O17" s="2520"/>
      <c r="P17" s="2494" t="s">
        <v>1126</v>
      </c>
      <c r="Q17" s="2494"/>
      <c r="R17" s="2490" t="s">
        <v>1706</v>
      </c>
      <c r="S17" s="2490"/>
      <c r="T17" s="2040"/>
    </row>
    <row r="18" spans="1:20" s="439" customFormat="1" ht="90" customHeight="1" x14ac:dyDescent="0.25">
      <c r="A18" s="746"/>
      <c r="B18" s="2507"/>
      <c r="C18" s="1088" t="s">
        <v>825</v>
      </c>
      <c r="D18" s="521" t="s">
        <v>820</v>
      </c>
      <c r="E18" s="521" t="s">
        <v>857</v>
      </c>
      <c r="F18" s="521" t="s">
        <v>43</v>
      </c>
      <c r="G18" s="521" t="s">
        <v>825</v>
      </c>
      <c r="H18" s="521" t="s">
        <v>820</v>
      </c>
      <c r="I18" s="521" t="s">
        <v>857</v>
      </c>
      <c r="J18" s="521" t="s">
        <v>43</v>
      </c>
      <c r="K18" s="872" t="s">
        <v>1188</v>
      </c>
      <c r="L18" s="872" t="s">
        <v>1707</v>
      </c>
      <c r="M18" s="873" t="s">
        <v>957</v>
      </c>
      <c r="N18" s="630" t="s">
        <v>1307</v>
      </c>
      <c r="O18" s="874" t="s">
        <v>957</v>
      </c>
      <c r="P18" s="2044" t="s">
        <v>1190</v>
      </c>
      <c r="Q18" s="2039" t="s">
        <v>1191</v>
      </c>
      <c r="R18" s="2044" t="s">
        <v>1190</v>
      </c>
      <c r="S18" s="2039" t="s">
        <v>1191</v>
      </c>
      <c r="T18" s="2040"/>
    </row>
    <row r="19" spans="1:20" ht="15" customHeight="1" x14ac:dyDescent="0.25">
      <c r="A19" s="812"/>
      <c r="B19" s="2045" t="s">
        <v>1384</v>
      </c>
      <c r="C19" s="1169" t="str">
        <f>IF(AND(ISNUMBER(C20),ISNUMBER(C21),ISNUMBER(C22),ISNUMBER(C23)),SUM(C20:C23),"")</f>
        <v/>
      </c>
      <c r="D19" s="1170" t="str">
        <f>IF(AND(ISNUMBER(D20),ISNUMBER(D21),ISNUMBER(D22),ISNUMBER(D23)),SUM(D20:D23),"")</f>
        <v/>
      </c>
      <c r="E19" s="1170" t="str">
        <f t="shared" ref="E19:L19" si="0">IF(AND(ISNUMBER(E20),ISNUMBER(E21),ISNUMBER(E22),ISNUMBER(E23)),SUM(E20,E21,E22,E23),"")</f>
        <v/>
      </c>
      <c r="F19" s="1170" t="str">
        <f t="shared" si="0"/>
        <v/>
      </c>
      <c r="G19" s="1170" t="str">
        <f t="shared" si="0"/>
        <v/>
      </c>
      <c r="H19" s="1170" t="str">
        <f t="shared" si="0"/>
        <v/>
      </c>
      <c r="I19" s="1170" t="str">
        <f t="shared" si="0"/>
        <v/>
      </c>
      <c r="J19" s="1170" t="str">
        <f t="shared" si="0"/>
        <v/>
      </c>
      <c r="K19" s="1170" t="str">
        <f t="shared" si="0"/>
        <v/>
      </c>
      <c r="L19" s="1170" t="str">
        <f t="shared" si="0"/>
        <v/>
      </c>
      <c r="M19" s="1175" t="str">
        <f>IF(AND(ISNUMBER(E19), ISNUMBER(F19), E19&lt;&gt;0, F19&lt;&gt;0), IF(F19/E19&gt;=0.07, "Pass", "Fail"), "")</f>
        <v/>
      </c>
      <c r="N19" s="1684" t="str">
        <f>IF(AND(ISNUMBER(J19),ISNUMBER(I19), J19&lt;&gt;0, I19&lt;&gt;0),IF(J19/I19&lt;=12.5,"Pass","Fail"), "")</f>
        <v/>
      </c>
      <c r="O19" s="1684" t="str">
        <f>IF(AND(ISNUMBER(I19), ISNUMBER(J19), I19&lt;&gt;0, J19&lt;&gt;0), IF(J19/I19&gt;=0.15, "Pass", "Fail"), "")</f>
        <v/>
      </c>
      <c r="P19" s="2046"/>
      <c r="Q19" s="1123"/>
      <c r="R19" s="2046"/>
      <c r="S19" s="1123"/>
      <c r="T19" s="811"/>
    </row>
    <row r="20" spans="1:20" ht="15" customHeight="1" x14ac:dyDescent="0.25">
      <c r="A20" s="812"/>
      <c r="B20" s="467" t="s">
        <v>1385</v>
      </c>
      <c r="C20" s="1089"/>
      <c r="D20" s="444"/>
      <c r="E20" s="1173" t="str">
        <f>IF(AND(ISNUMBER(C20), ISNUMBER(D20)),C20-D20, "")</f>
        <v/>
      </c>
      <c r="F20" s="444"/>
      <c r="G20" s="440"/>
      <c r="H20" s="440"/>
      <c r="I20" s="351" t="str">
        <f>IF(AND(ISNUMBER(G20), ISNUMBER(H20)),G20-H20, "")</f>
        <v/>
      </c>
      <c r="J20" s="440"/>
      <c r="K20" s="440"/>
      <c r="L20" s="440"/>
      <c r="M20" s="1175" t="str">
        <f t="shared" ref="M20:M29" si="1">IF(AND(ISNUMBER(E20), ISNUMBER(F20), E20&lt;&gt;0, F20&lt;&gt;0), IF(F20/E20&gt;=0.07, "Pass", "Fail"), "")</f>
        <v/>
      </c>
      <c r="N20" s="1172" t="str">
        <f>IF(AND(ISNUMBER(J20),ISNUMBER(I20), J20&lt;&gt;0, I20&lt;&gt;0),IF(J20/I20&lt;=12.5,"Pass","Fail"), "")</f>
        <v/>
      </c>
      <c r="O20" s="1172" t="str">
        <f t="shared" ref="O20:O23" si="2">IF(AND(ISNUMBER(I20), ISNUMBER(J20), I20&lt;&gt;0, J20&lt;&gt;0), IF(J20/I20&gt;=0.15, "Pass", "Fail"), "")</f>
        <v/>
      </c>
      <c r="P20" s="1174" t="str">
        <f>IF(OR(ISNUMBER(J20)=FALSE, I20=0), "", IF(ISNUMBER(K20)=FALSE, "Fail", IF(AND(K20/I20&gt;=0.15, K20/I20&lt;=12.5), "Pass"," Please explain")))</f>
        <v/>
      </c>
      <c r="Q20" s="1160" t="str">
        <f>IF(OR(ISNUMBER(J20)=FALSE, I20=0), "", IF(ISNUMBER(K20)=FALSE, "Fail", IF(OR((J20/I20=0.15), (J20/I20=12.5), (J20&lt;&gt;K20)), "Pass", "Please explain")))</f>
        <v/>
      </c>
      <c r="R20" s="1174" t="str">
        <f>IF(OR(ISNUMBER(J20)=FALSE, I20=0), "", IF(ISNUMBER(L20)=FALSE, "Fail", IF(AND(L20/I20&gt;=0.15, L20/I20&lt;=12.5), "Pass"," Please explain")))</f>
        <v/>
      </c>
      <c r="S20" s="1160" t="str">
        <f>IF(OR(ISNUMBER(J20)=FALSE, I20=0), "", IF(ISNUMBER(L20)=FALSE, "Fail", IF(OR((J20/I20=0.15), (J20/I20=12.5), (J20&lt;&gt;L20)), "Pass", "Please explain")))</f>
        <v/>
      </c>
      <c r="T20" s="811"/>
    </row>
    <row r="21" spans="1:20" ht="15" customHeight="1" x14ac:dyDescent="0.25">
      <c r="A21" s="812"/>
      <c r="B21" s="467" t="s">
        <v>1386</v>
      </c>
      <c r="C21" s="734"/>
      <c r="D21" s="440"/>
      <c r="E21" s="351" t="str">
        <f t="shared" ref="E21:E24" si="3">IF(AND(ISNUMBER(C21), ISNUMBER(D21)),C21-D21, "")</f>
        <v/>
      </c>
      <c r="F21" s="440"/>
      <c r="G21" s="440"/>
      <c r="H21" s="440"/>
      <c r="I21" s="351" t="str">
        <f t="shared" ref="I21:I24" si="4">IF(AND(ISNUMBER(G21), ISNUMBER(H21)),G21-H21, "")</f>
        <v/>
      </c>
      <c r="J21" s="284"/>
      <c r="K21" s="870" t="str">
        <f>IF(ISNUMBER(J21),J21,"")</f>
        <v/>
      </c>
      <c r="L21" s="442"/>
      <c r="M21" s="1175" t="str">
        <f t="shared" si="1"/>
        <v/>
      </c>
      <c r="N21" s="1172" t="str">
        <f t="shared" ref="N21:N30" si="5">IF(AND(ISNUMBER(J21),ISNUMBER(I21), J21&lt;&gt;0, I21&lt;&gt;0),IF(J21/I21&lt;=12.5,"Pass","Fail"), "")</f>
        <v/>
      </c>
      <c r="O21" s="1172" t="str">
        <f t="shared" si="2"/>
        <v/>
      </c>
      <c r="P21" s="879"/>
      <c r="Q21" s="340"/>
      <c r="R21" s="1174" t="str">
        <f>IF(OR(ISNUMBER(J21)=FALSE, I21=0), "", IF(ISNUMBER(L21)=FALSE, "Fail", IF(AND(L21/I21&gt;=0.15, L21/I21&lt;=12.5), "Pass"," Please explain")))</f>
        <v/>
      </c>
      <c r="S21" s="1160" t="str">
        <f>IF(OR(ISNUMBER(J21)=FALSE, I21=0), "", IF(ISNUMBER(L21)=FALSE, "Fail", IF(OR((J21/I21=0.15), (J21/I21=12.5), (J21&lt;&gt;L21)), "Pass", "Please explain")))</f>
        <v/>
      </c>
      <c r="T21" s="811"/>
    </row>
    <row r="22" spans="1:20" ht="15" customHeight="1" x14ac:dyDescent="0.25">
      <c r="A22" s="812"/>
      <c r="B22" s="467" t="s">
        <v>1387</v>
      </c>
      <c r="C22" s="734"/>
      <c r="D22" s="440"/>
      <c r="E22" s="351" t="str">
        <f t="shared" si="3"/>
        <v/>
      </c>
      <c r="F22" s="440"/>
      <c r="G22" s="440"/>
      <c r="H22" s="440"/>
      <c r="I22" s="351" t="str">
        <f t="shared" si="4"/>
        <v/>
      </c>
      <c r="J22" s="440"/>
      <c r="K22" s="284"/>
      <c r="L22" s="870" t="str">
        <f>IF(ISNUMBER(K22), K22, "")</f>
        <v/>
      </c>
      <c r="M22" s="1175" t="str">
        <f t="shared" si="1"/>
        <v/>
      </c>
      <c r="N22" s="1172" t="str">
        <f t="shared" si="5"/>
        <v/>
      </c>
      <c r="O22" s="1172" t="str">
        <f t="shared" si="2"/>
        <v/>
      </c>
      <c r="P22" s="1174" t="str">
        <f>IF(OR(ISNUMBER(J22)=FALSE, I22=0), "", IF(ISNUMBER(K22)=FALSE, "Fail", IF(AND(K22/I22&gt;=0.15, K22/I22&lt;=12.5), "Pass"," Please explain")))</f>
        <v/>
      </c>
      <c r="Q22" s="1160" t="str">
        <f>IF(OR(ISNUMBER(J22)=FALSE, I22=0), "", IF(ISNUMBER(K22)=FALSE, "Fail", IF(OR((J22/I22=0.15), (J22/I22=12.5), (J22&lt;&gt;K22)), "Pass", "Please explain")))</f>
        <v/>
      </c>
      <c r="R22" s="879"/>
      <c r="S22" s="1815"/>
      <c r="T22" s="811"/>
    </row>
    <row r="23" spans="1:20" ht="15" customHeight="1" x14ac:dyDescent="0.25">
      <c r="A23" s="812"/>
      <c r="B23" s="467" t="s">
        <v>1389</v>
      </c>
      <c r="C23" s="734"/>
      <c r="D23" s="440"/>
      <c r="E23" s="351" t="str">
        <f t="shared" si="3"/>
        <v/>
      </c>
      <c r="F23" s="440"/>
      <c r="G23" s="440"/>
      <c r="H23" s="440"/>
      <c r="I23" s="351" t="str">
        <f t="shared" si="4"/>
        <v/>
      </c>
      <c r="J23" s="284"/>
      <c r="K23" s="870" t="str">
        <f>IF(ISNUMBER(J23),J23,"")</f>
        <v/>
      </c>
      <c r="L23" s="1314" t="str">
        <f>IF(ISNUMBER(J23),J23,"")</f>
        <v/>
      </c>
      <c r="M23" s="1175" t="str">
        <f t="shared" si="1"/>
        <v/>
      </c>
      <c r="N23" s="1172" t="str">
        <f t="shared" si="5"/>
        <v/>
      </c>
      <c r="O23" s="1172" t="str">
        <f t="shared" si="2"/>
        <v/>
      </c>
      <c r="P23" s="879"/>
      <c r="Q23" s="340"/>
      <c r="R23" s="879"/>
      <c r="S23" s="340"/>
      <c r="T23" s="811"/>
    </row>
    <row r="24" spans="1:20" ht="15" customHeight="1" x14ac:dyDescent="0.25">
      <c r="A24" s="812"/>
      <c r="B24" s="911" t="s">
        <v>1390</v>
      </c>
      <c r="C24" s="734"/>
      <c r="D24" s="440"/>
      <c r="E24" s="351" t="str">
        <f t="shared" si="3"/>
        <v/>
      </c>
      <c r="F24" s="440"/>
      <c r="G24" s="440"/>
      <c r="H24" s="440"/>
      <c r="I24" s="351" t="str">
        <f t="shared" si="4"/>
        <v/>
      </c>
      <c r="J24" s="284"/>
      <c r="K24" s="870" t="str">
        <f>IF(ISNUMBER(J24),J24,"")</f>
        <v/>
      </c>
      <c r="L24" s="870" t="str">
        <f>IF(ISNUMBER(J24),J24,"")</f>
        <v/>
      </c>
      <c r="M24" s="1175" t="str">
        <f>IF(AND(ISNUMBER(E24), ISNUMBER(F24), E24&lt;&gt;0, F24&lt;&gt;0), IF(F24/E24&gt;=0.2, "Pass", "Fail"), "")</f>
        <v/>
      </c>
      <c r="N24" s="1172" t="str">
        <f t="shared" si="5"/>
        <v/>
      </c>
      <c r="O24" s="1172" t="str">
        <f>IF(AND(ISNUMBER(I24), ISNUMBER(J24), I24&lt;&gt;0, J24&lt;&gt;0), IF(J24/I24&gt;=1, "Pass", "Fail"), "")</f>
        <v/>
      </c>
      <c r="P24" s="879"/>
      <c r="Q24" s="340"/>
      <c r="R24" s="879"/>
      <c r="S24" s="340"/>
      <c r="T24" s="811"/>
    </row>
    <row r="25" spans="1:20" ht="15" customHeight="1" x14ac:dyDescent="0.25">
      <c r="A25" s="812"/>
      <c r="B25" s="468" t="s">
        <v>1391</v>
      </c>
      <c r="C25" s="351" t="str">
        <f>IF(AND(ISNUMBER(C26),ISNUMBER(C27), ISNUMBER(C28), ISNUMBER(C29)), SUM(C26:C29),"")</f>
        <v/>
      </c>
      <c r="D25" s="351" t="str">
        <f t="shared" ref="D25:L25" si="6">IF(AND(ISNUMBER(D26),ISNUMBER(D27),ISNUMBER(D28),ISNUMBER(D29)),SUM(D26:D29),"")</f>
        <v/>
      </c>
      <c r="E25" s="351" t="str">
        <f t="shared" si="6"/>
        <v/>
      </c>
      <c r="F25" s="351" t="str">
        <f t="shared" si="6"/>
        <v/>
      </c>
      <c r="G25" s="351" t="str">
        <f t="shared" si="6"/>
        <v/>
      </c>
      <c r="H25" s="351" t="str">
        <f t="shared" si="6"/>
        <v/>
      </c>
      <c r="I25" s="351" t="str">
        <f t="shared" si="6"/>
        <v/>
      </c>
      <c r="J25" s="351" t="str">
        <f t="shared" si="6"/>
        <v/>
      </c>
      <c r="K25" s="351" t="str">
        <f t="shared" si="6"/>
        <v/>
      </c>
      <c r="L25" s="351" t="str">
        <f t="shared" si="6"/>
        <v/>
      </c>
      <c r="M25" s="1175" t="str">
        <f t="shared" si="1"/>
        <v/>
      </c>
      <c r="N25" s="1172" t="str">
        <f t="shared" si="5"/>
        <v/>
      </c>
      <c r="O25" s="1172" t="str">
        <f>IF(AND(ISNUMBER(I25), ISNUMBER(J25), I25&lt;&gt;0, J25&lt;&gt;0), IF(J25/I25&gt;=0.1, "Pass", "Fail"), "")</f>
        <v/>
      </c>
      <c r="P25" s="879"/>
      <c r="Q25" s="340"/>
      <c r="R25" s="879"/>
      <c r="S25" s="340"/>
      <c r="T25" s="811"/>
    </row>
    <row r="26" spans="1:20" ht="15" customHeight="1" x14ac:dyDescent="0.25">
      <c r="A26" s="812"/>
      <c r="B26" s="467" t="s">
        <v>1385</v>
      </c>
      <c r="C26" s="734"/>
      <c r="D26" s="440"/>
      <c r="E26" s="351" t="str">
        <f t="shared" ref="E26:E30" si="7">IF(AND(ISNUMBER(C26), ISNUMBER(D26)),C26-D26, "")</f>
        <v/>
      </c>
      <c r="F26" s="440"/>
      <c r="G26" s="440"/>
      <c r="H26" s="440"/>
      <c r="I26" s="351" t="str">
        <f t="shared" ref="I26:I30" si="8">IF(AND(ISNUMBER(G26), ISNUMBER(H26)),G26-H26, "")</f>
        <v/>
      </c>
      <c r="J26" s="440"/>
      <c r="K26" s="440"/>
      <c r="L26" s="440"/>
      <c r="M26" s="1175" t="str">
        <f t="shared" si="1"/>
        <v/>
      </c>
      <c r="N26" s="1172" t="str">
        <f t="shared" si="5"/>
        <v/>
      </c>
      <c r="O26" s="1172" t="str">
        <f>IF(AND(ISNUMBER(I26), ISNUMBER(J26), I26&lt;&gt;0, J26&lt;&gt;0), IF(J26/I26&gt;=0.1, "Pass", "Fail"), "")</f>
        <v/>
      </c>
      <c r="P26" s="1174" t="str">
        <f>IF(OR(ISNUMBER(J26)=FALSE, I26=0), "", IF(ISNUMBER(K26)=FALSE, "Fail", IF(AND(K26/I26&gt;=0.1, K26/I26&lt;=12.5), "Pass"," Please explain")))</f>
        <v/>
      </c>
      <c r="Q26" s="1160" t="str">
        <f>IF(OR(ISNUMBER(J26)=FALSE, I26=0), "", IF(ISNUMBER(K26)=FALSE, "Fail", IF(OR((J26/I26=0.1), (J26/I26=12.5), (J26&lt;&gt;K26)), "Pass", "Please explain")))</f>
        <v/>
      </c>
      <c r="R26" s="1174" t="str">
        <f>IF(OR(ISNUMBER(J26)=FALSE, I26=0), "", IF(ISNUMBER(L26)=FALSE, "Fail", IF(AND(L26/I26&gt;=0.1, L26/I26&lt;=12.5), "Pass"," Please explain")))</f>
        <v/>
      </c>
      <c r="S26" s="1160" t="str">
        <f>IF(OR(ISNUMBER(J26)=FALSE, I26=0), "", IF(ISNUMBER(L26)=FALSE, "Fail", IF(OR((J26/I26=0.1), (J26/I26=12.5), (J26&lt;&gt;L26)), "Pass", "Please explain")))</f>
        <v/>
      </c>
      <c r="T26" s="811"/>
    </row>
    <row r="27" spans="1:20" ht="15" customHeight="1" x14ac:dyDescent="0.25">
      <c r="A27" s="812"/>
      <c r="B27" s="465" t="s">
        <v>1386</v>
      </c>
      <c r="C27" s="734"/>
      <c r="D27" s="440"/>
      <c r="E27" s="351" t="str">
        <f t="shared" si="7"/>
        <v/>
      </c>
      <c r="F27" s="440"/>
      <c r="G27" s="440"/>
      <c r="H27" s="440"/>
      <c r="I27" s="351" t="str">
        <f t="shared" si="8"/>
        <v/>
      </c>
      <c r="J27" s="284"/>
      <c r="K27" s="870" t="str">
        <f>IF(ISNUMBER(J27),J27,"")</f>
        <v/>
      </c>
      <c r="L27" s="440"/>
      <c r="M27" s="1175" t="str">
        <f t="shared" si="1"/>
        <v/>
      </c>
      <c r="N27" s="1172" t="str">
        <f t="shared" si="5"/>
        <v/>
      </c>
      <c r="O27" s="1172" t="str">
        <f>IF(AND(ISNUMBER(I27), ISNUMBER(J27), I27&lt;&gt;0, J27&lt;&gt;0), IF(J27/I27&gt;=0.1, "Pass", "Fail"), "")</f>
        <v/>
      </c>
      <c r="P27" s="879"/>
      <c r="Q27" s="340"/>
      <c r="R27" s="1174" t="str">
        <f>IF(OR(ISNUMBER(J27)=FALSE, I27=0), "", IF(ISNUMBER(L27)=FALSE, "Fail", IF(AND(L27/I27&gt;=0.1, L27/I27&lt;=12.5), "Pass"," Please explain")))</f>
        <v/>
      </c>
      <c r="S27" s="1160" t="str">
        <f>IF(OR(ISNUMBER(J27)=FALSE, I27=0), "", IF(ISNUMBER(L27)=FALSE, "Fail", IF(OR((J27/I27=0.1), (J27/I27=12.5), (J27&lt;&gt;L27)), "Pass", "Please explain")))</f>
        <v/>
      </c>
      <c r="T27" s="811"/>
    </row>
    <row r="28" spans="1:20" ht="15" customHeight="1" x14ac:dyDescent="0.25">
      <c r="A28" s="812"/>
      <c r="B28" s="467" t="s">
        <v>1387</v>
      </c>
      <c r="C28" s="734"/>
      <c r="D28" s="440"/>
      <c r="E28" s="351" t="str">
        <f>IF(AND(ISNUMBER(C28), ISNUMBER(D28)),C28-D28, "")</f>
        <v/>
      </c>
      <c r="F28" s="440"/>
      <c r="G28" s="440"/>
      <c r="H28" s="440"/>
      <c r="I28" s="351" t="str">
        <f>IF(AND(ISNUMBER(G28), ISNUMBER(H28)),G28-H28, "")</f>
        <v/>
      </c>
      <c r="J28" s="284"/>
      <c r="K28" s="440"/>
      <c r="L28" s="870" t="str">
        <f>IF(ISNUMBER(K28), K28, "")</f>
        <v/>
      </c>
      <c r="M28" s="1175" t="str">
        <f t="shared" si="1"/>
        <v/>
      </c>
      <c r="N28" s="1172" t="str">
        <f t="shared" si="5"/>
        <v/>
      </c>
      <c r="O28" s="1172" t="str">
        <f>IF(AND(ISNUMBER(I28), ISNUMBER(J28), I28&lt;&gt;0, J28&lt;&gt;0), IF(J28/I28&gt;=0.1, "Pass", "Fail"), "")</f>
        <v/>
      </c>
      <c r="P28" s="879"/>
      <c r="Q28" s="340"/>
      <c r="R28" s="879"/>
      <c r="S28" s="1815"/>
      <c r="T28" s="811"/>
    </row>
    <row r="29" spans="1:20" ht="15" customHeight="1" x14ac:dyDescent="0.25">
      <c r="A29" s="812"/>
      <c r="B29" s="467" t="s">
        <v>1388</v>
      </c>
      <c r="C29" s="734"/>
      <c r="D29" s="440"/>
      <c r="E29" s="351" t="str">
        <f t="shared" si="7"/>
        <v/>
      </c>
      <c r="F29" s="440"/>
      <c r="G29" s="440"/>
      <c r="H29" s="440"/>
      <c r="I29" s="351" t="str">
        <f t="shared" si="8"/>
        <v/>
      </c>
      <c r="J29" s="284"/>
      <c r="K29" s="870" t="str">
        <f>IF(ISNUMBER(J29),J29,"")</f>
        <v/>
      </c>
      <c r="L29" s="870" t="str">
        <f>IF(ISNUMBER(J29),J29,"")</f>
        <v/>
      </c>
      <c r="M29" s="1175" t="str">
        <f t="shared" si="1"/>
        <v/>
      </c>
      <c r="N29" s="1172" t="str">
        <f t="shared" si="5"/>
        <v/>
      </c>
      <c r="O29" s="1172" t="str">
        <f>IF(AND(ISNUMBER(I29), ISNUMBER(J29), I29&lt;&gt;0, J29&lt;&gt;0), IF(J29/I29&gt;=0.1, "Pass", "Fail"), "")</f>
        <v/>
      </c>
      <c r="P29" s="879"/>
      <c r="Q29" s="340"/>
      <c r="R29" s="879"/>
      <c r="S29" s="340"/>
      <c r="T29" s="811"/>
    </row>
    <row r="30" spans="1:20" ht="15" customHeight="1" x14ac:dyDescent="0.25">
      <c r="A30" s="812"/>
      <c r="B30" s="1355" t="s">
        <v>802</v>
      </c>
      <c r="C30" s="742"/>
      <c r="D30" s="442"/>
      <c r="E30" s="1356" t="str">
        <f t="shared" si="7"/>
        <v/>
      </c>
      <c r="F30" s="442"/>
      <c r="G30" s="442"/>
      <c r="H30" s="442"/>
      <c r="I30" s="1356" t="str">
        <f t="shared" si="8"/>
        <v/>
      </c>
      <c r="J30" s="492"/>
      <c r="K30" s="870" t="str">
        <f>IF(ISNUMBER(J30),J30,"")</f>
        <v/>
      </c>
      <c r="L30" s="870" t="str">
        <f>IF(ISNUMBER(J30),J30,"")</f>
        <v/>
      </c>
      <c r="M30" s="1357" t="str">
        <f>IF(AND(ISNUMBER(E30), ISNUMBER(F30), E30&lt;&gt;0, F30&lt;&gt;0), IF(F30/E30&gt;=12.5, "Pass", "Fail"), "")</f>
        <v/>
      </c>
      <c r="N30" s="1358" t="str">
        <f t="shared" si="5"/>
        <v/>
      </c>
      <c r="O30" s="1359" t="str">
        <f>IF(AND(ISNUMBER(I30), ISNUMBER(J30), I30&lt;&gt;0, J30&lt;&gt;0), IF(J30/I30=12.5, "Pass", "Fail"), "")</f>
        <v/>
      </c>
      <c r="P30" s="1360"/>
      <c r="Q30" s="836"/>
      <c r="R30" s="1360"/>
      <c r="S30" s="836"/>
      <c r="T30" s="811"/>
    </row>
    <row r="31" spans="1:20" ht="15" customHeight="1" x14ac:dyDescent="0.25">
      <c r="A31" s="812"/>
      <c r="B31" s="1683" t="s">
        <v>129</v>
      </c>
      <c r="C31" s="1325" t="str">
        <f>IF(AND(ISNUMBER(C19), ISNUMBER(C25),ISNUMBER(C30)), SUM(C19,C25,C30),"")</f>
        <v/>
      </c>
      <c r="D31" s="1215" t="str">
        <f t="shared" ref="D31:F31" si="9">IF(AND(ISNUMBER(D19), ISNUMBER(D25),ISNUMBER(D30)), SUM(D19,D25,D30),"")</f>
        <v/>
      </c>
      <c r="E31" s="1215" t="str">
        <f t="shared" si="9"/>
        <v/>
      </c>
      <c r="F31" s="1215" t="str">
        <f t="shared" si="9"/>
        <v/>
      </c>
      <c r="G31" s="1215" t="str">
        <f>IF(AND(ISNUMBER(G19), ISNUMBER(G25),ISNUMBER(G30)), SUM(G19,G25,G30),"")</f>
        <v/>
      </c>
      <c r="H31" s="1215" t="str">
        <f t="shared" ref="H31" si="10">IF(AND(ISNUMBER(H19), ISNUMBER(H25),ISNUMBER(H30)), SUM(H19,H25,H30),"")</f>
        <v/>
      </c>
      <c r="I31" s="1215" t="str">
        <f t="shared" ref="I31" si="11">IF(AND(ISNUMBER(I19), ISNUMBER(I25),ISNUMBER(I30)), SUM(I19,I25,I30),"")</f>
        <v/>
      </c>
      <c r="J31" s="1215" t="str">
        <f t="shared" ref="J31" si="12">IF(AND(ISNUMBER(J19), ISNUMBER(J25),ISNUMBER(J30)), SUM(J19,J25,J30),"")</f>
        <v/>
      </c>
      <c r="K31" s="1215" t="str">
        <f>IF(AND(ISNUMBER(K19), ISNUMBER(K25),ISNUMBER(K30)), SUM(K19,K25,K30),"")</f>
        <v/>
      </c>
      <c r="L31" s="1215" t="str">
        <f>IF(AND(ISNUMBER(L19), ISNUMBER(L25),ISNUMBER(L30)), SUM(L19,L25,L30),"")</f>
        <v/>
      </c>
      <c r="M31" s="2197"/>
      <c r="N31" s="794"/>
      <c r="O31" s="794"/>
      <c r="P31" s="794"/>
      <c r="Q31" s="794"/>
      <c r="R31" s="794"/>
      <c r="S31" s="794"/>
      <c r="T31" s="811"/>
    </row>
    <row r="32" spans="1:20" ht="15" customHeight="1" x14ac:dyDescent="0.25">
      <c r="A32" s="812"/>
      <c r="B32" s="763" t="s">
        <v>1753</v>
      </c>
      <c r="C32" s="2036"/>
      <c r="D32" s="2036"/>
      <c r="E32" s="1877"/>
      <c r="F32" s="1877"/>
      <c r="G32" s="2036"/>
      <c r="H32" s="2036"/>
      <c r="I32" s="2036"/>
      <c r="J32" s="2036"/>
      <c r="K32" s="2036"/>
      <c r="L32" s="2036"/>
      <c r="M32" s="2036"/>
      <c r="N32" s="446"/>
      <c r="O32" s="446"/>
      <c r="P32" s="446"/>
      <c r="Q32" s="446"/>
      <c r="R32" s="446"/>
      <c r="S32" s="446"/>
      <c r="T32" s="811"/>
    </row>
    <row r="33" spans="1:20" ht="15" customHeight="1" x14ac:dyDescent="0.25">
      <c r="A33" s="812"/>
      <c r="B33" s="2508" t="s">
        <v>1754</v>
      </c>
      <c r="C33" s="2508"/>
      <c r="D33" s="2508"/>
      <c r="E33" s="1185" t="str">
        <f>IF(AND(ISNUMBER(E31), ISNUMBER(E32)), IF(E32&lt;=E31, "Pass", "Fail"), "")</f>
        <v/>
      </c>
      <c r="F33" s="1185" t="str">
        <f>IF(AND(ISNUMBER(F31), ISNUMBER(F32)), IF(F32&lt;=F31, "Pass", "Fail"), "")</f>
        <v/>
      </c>
      <c r="G33" s="1084"/>
      <c r="H33" s="1084"/>
      <c r="I33" s="1084"/>
      <c r="J33" s="1084"/>
      <c r="K33" s="1085"/>
      <c r="L33" s="1085"/>
      <c r="M33" s="1085"/>
      <c r="N33" s="1085"/>
      <c r="O33" s="1085"/>
      <c r="P33" s="1085"/>
      <c r="Q33" s="1085"/>
      <c r="R33" s="1085"/>
      <c r="S33" s="1085"/>
      <c r="T33" s="811"/>
    </row>
    <row r="34" spans="1:20" ht="15" customHeight="1" x14ac:dyDescent="0.25">
      <c r="A34" s="812"/>
      <c r="B34" s="2505" t="s">
        <v>1468</v>
      </c>
      <c r="C34" s="2505"/>
      <c r="D34" s="2505"/>
      <c r="E34" s="466"/>
      <c r="F34" s="1186" t="str">
        <f>IF(AND(ISNUMBER(F13), ISNUMBER(F31)), IF(F31&lt;=F13, "Pass", "Fail"), "")</f>
        <v/>
      </c>
      <c r="G34" s="466"/>
      <c r="H34" s="466"/>
      <c r="I34" s="466"/>
      <c r="J34" s="466"/>
      <c r="K34" s="446"/>
      <c r="L34" s="446"/>
      <c r="M34" s="446"/>
      <c r="N34" s="446"/>
      <c r="O34" s="446"/>
      <c r="P34" s="446"/>
      <c r="Q34" s="446"/>
      <c r="R34" s="446"/>
      <c r="S34" s="446"/>
      <c r="T34" s="811"/>
    </row>
    <row r="35" spans="1:20" ht="49.5" customHeight="1" x14ac:dyDescent="0.25">
      <c r="A35" s="746" t="s">
        <v>1467</v>
      </c>
      <c r="B35" s="502"/>
      <c r="C35" s="502"/>
      <c r="D35" s="502"/>
      <c r="E35" s="502"/>
      <c r="F35" s="1167"/>
      <c r="G35" s="502"/>
      <c r="H35" s="502"/>
      <c r="I35" s="502"/>
      <c r="J35" s="502"/>
      <c r="K35" s="502"/>
      <c r="L35" s="502"/>
      <c r="M35" s="502"/>
      <c r="N35" s="502"/>
      <c r="O35" s="502"/>
      <c r="P35" s="502"/>
      <c r="Q35" s="502"/>
      <c r="R35" s="502"/>
      <c r="S35" s="502"/>
      <c r="T35" s="811"/>
    </row>
    <row r="36" spans="1:20" ht="30" customHeight="1" x14ac:dyDescent="0.25">
      <c r="A36" s="812"/>
      <c r="B36" s="1597"/>
      <c r="C36" s="2496" t="s">
        <v>735</v>
      </c>
      <c r="D36" s="2496"/>
      <c r="E36" s="2496"/>
      <c r="F36" s="2497"/>
      <c r="G36" s="2498" t="s">
        <v>840</v>
      </c>
      <c r="H36" s="2499"/>
      <c r="I36" s="2499"/>
      <c r="J36" s="2500"/>
      <c r="K36" s="2029" t="s">
        <v>1126</v>
      </c>
      <c r="L36" s="2035" t="s">
        <v>1706</v>
      </c>
      <c r="M36" s="2047"/>
      <c r="N36" s="2498" t="s">
        <v>941</v>
      </c>
      <c r="O36" s="2499"/>
      <c r="P36" s="2494" t="s">
        <v>1126</v>
      </c>
      <c r="Q36" s="2495"/>
      <c r="R36" s="2491" t="s">
        <v>1706</v>
      </c>
      <c r="S36" s="2490"/>
      <c r="T36" s="811"/>
    </row>
    <row r="37" spans="1:20" ht="90" customHeight="1" x14ac:dyDescent="0.25">
      <c r="A37" s="812"/>
      <c r="B37" s="1808"/>
      <c r="C37" s="1086" t="s">
        <v>825</v>
      </c>
      <c r="D37" s="872" t="s">
        <v>820</v>
      </c>
      <c r="E37" s="872" t="s">
        <v>857</v>
      </c>
      <c r="F37" s="872" t="s">
        <v>43</v>
      </c>
      <c r="G37" s="872" t="s">
        <v>825</v>
      </c>
      <c r="H37" s="872" t="s">
        <v>820</v>
      </c>
      <c r="I37" s="872" t="s">
        <v>857</v>
      </c>
      <c r="J37" s="872" t="s">
        <v>43</v>
      </c>
      <c r="K37" s="521" t="s">
        <v>1188</v>
      </c>
      <c r="L37" s="521" t="s">
        <v>1707</v>
      </c>
      <c r="M37" s="1084"/>
      <c r="N37" s="2048" t="s">
        <v>1307</v>
      </c>
      <c r="O37" s="2048" t="s">
        <v>957</v>
      </c>
      <c r="P37" s="2048" t="s">
        <v>1190</v>
      </c>
      <c r="Q37" s="1861" t="s">
        <v>1191</v>
      </c>
      <c r="R37" s="2048" t="s">
        <v>1190</v>
      </c>
      <c r="S37" s="1861" t="s">
        <v>1191</v>
      </c>
      <c r="T37" s="811"/>
    </row>
    <row r="38" spans="1:20" ht="15" customHeight="1" x14ac:dyDescent="0.25">
      <c r="A38" s="812"/>
      <c r="B38" s="339" t="s">
        <v>838</v>
      </c>
      <c r="C38" s="1087"/>
      <c r="D38" s="1087"/>
      <c r="E38" s="1170" t="str">
        <f>IF(AND(ISNUMBER(E39),ISNUMBER(E40),ISNUMBER(E41),ISNUMBER(E42),ISNUMBER(E43)),SUM(E39:E43),"")</f>
        <v/>
      </c>
      <c r="F38" s="1170" t="str">
        <f>IF(ISNUMBER(E38),E38*12.5,"")</f>
        <v/>
      </c>
      <c r="G38" s="1084"/>
      <c r="H38" s="1087"/>
      <c r="I38" s="1170" t="str">
        <f>IF(AND(ISNUMBER(I39),ISNUMBER(I40),ISNUMBER(I41),ISNUMBER(I42),ISNUMBER(I43)),SUM(I39:I43),"")</f>
        <v/>
      </c>
      <c r="J38" s="1170" t="str">
        <f>IF(AND(ISNUMBER(J39),ISNUMBER(J40),ISNUMBER(J41),ISNUMBER(J42),ISNUMBER(J43)),SUM(J39:J43),"")</f>
        <v/>
      </c>
      <c r="K38" s="1170" t="str">
        <f>IF(AND(ISNUMBER(K39),ISNUMBER(K40),ISNUMBER(K41),ISNUMBER(K42),ISNUMBER(K43)),SUM(K39:K43),"")</f>
        <v/>
      </c>
      <c r="L38" s="1170" t="str">
        <f>IF(AND(ISNUMBER(L39),ISNUMBER(L40),ISNUMBER(L41),ISNUMBER(L42),ISNUMBER(L43)),SUM(L39:L43),"")</f>
        <v/>
      </c>
      <c r="M38" s="1084"/>
      <c r="N38" s="1176" t="str">
        <f t="shared" ref="N38:N43" si="13">IF(AND(ISNUMBER(J38),ISNUMBER(I38), J38&lt;&gt;0, I38&lt;&gt;0),IF(J38/I38&lt;=12.5,"Pass","Fail"), "")</f>
        <v/>
      </c>
      <c r="O38" s="1172" t="str">
        <f t="shared" ref="O38:O42" si="14">IF(AND(ISNUMBER(I38), ISNUMBER(J38), I38&lt;&gt;0,I38&lt;&gt;0), IF(J38/I38&gt;=0.1, "Pass", "Fail"), "")</f>
        <v/>
      </c>
      <c r="P38" s="875"/>
      <c r="Q38" s="876"/>
      <c r="R38" s="875"/>
      <c r="S38" s="876"/>
      <c r="T38" s="811"/>
    </row>
    <row r="39" spans="1:20" ht="15" customHeight="1" x14ac:dyDescent="0.25">
      <c r="A39" s="812"/>
      <c r="B39" s="467" t="s">
        <v>818</v>
      </c>
      <c r="C39" s="443"/>
      <c r="D39" s="443"/>
      <c r="E39" s="1163"/>
      <c r="F39" s="441"/>
      <c r="G39" s="441"/>
      <c r="H39" s="443"/>
      <c r="I39" s="1157"/>
      <c r="J39" s="1157"/>
      <c r="K39" s="1157"/>
      <c r="L39" s="1157"/>
      <c r="M39" s="441"/>
      <c r="N39" s="1160" t="str">
        <f t="shared" si="13"/>
        <v/>
      </c>
      <c r="O39" s="1160" t="str">
        <f t="shared" si="14"/>
        <v/>
      </c>
      <c r="P39" s="1160" t="str">
        <f>IF(OR(ISNUMBER(J39)=FALSE, I39=0), "", IF(ISNUMBER(K39)=FALSE, "Fail", IF(AND(K39/I39&gt;=0.1, K39/I39&lt;=12.5), "Pass", "Please explain")))</f>
        <v/>
      </c>
      <c r="Q39" s="1160" t="str">
        <f>IF(OR(ISNUMBER(J39)=FALSE, I39=0), "", IF(ISNUMBER(K39)=FALSE, "Fail", IF(OR((J39/I39=0.1), (J39/I39=12.5), (J39&lt;&gt;K39)), "Pass", "Please explain")))</f>
        <v/>
      </c>
      <c r="R39" s="1160" t="str">
        <f>IF(OR(ISNUMBER(J39)=FALSE, I39=0), "", IF(ISNUMBER(L39)=FALSE, "Fail", IF(AND(L39/I39&gt;=0.1, L39/I39&lt;=12.5), "Pass", "Please explain")))</f>
        <v/>
      </c>
      <c r="S39" s="1160" t="str">
        <f>IF(OR(ISNUMBER(J39)=FALSE, I39=0), "", IF(ISNUMBER(L39)=FALSE, "Fail", IF(OR((J39/I39=0.1), (J39/I39=12.5), (J39&lt;&gt;L39)), "Pass", "Please explain")))</f>
        <v/>
      </c>
      <c r="T39" s="811"/>
    </row>
    <row r="40" spans="1:20" ht="15" customHeight="1" x14ac:dyDescent="0.25">
      <c r="A40" s="812"/>
      <c r="B40" s="467" t="s">
        <v>819</v>
      </c>
      <c r="C40" s="443"/>
      <c r="D40" s="443"/>
      <c r="E40" s="1163"/>
      <c r="F40" s="441"/>
      <c r="G40" s="441"/>
      <c r="H40" s="443"/>
      <c r="I40" s="1157"/>
      <c r="J40" s="1157"/>
      <c r="K40" s="1177" t="str">
        <f>IF(ISNUMBER(J40),J40,"")</f>
        <v/>
      </c>
      <c r="L40" s="1157"/>
      <c r="M40" s="443"/>
      <c r="N40" s="1160" t="str">
        <f t="shared" si="13"/>
        <v/>
      </c>
      <c r="O40" s="1160" t="str">
        <f t="shared" si="14"/>
        <v/>
      </c>
      <c r="P40" s="875"/>
      <c r="Q40" s="877"/>
      <c r="R40" s="1160" t="str">
        <f>IF(OR(ISNUMBER(J40)=FALSE, I40=0), "", IF(ISNUMBER(L40)=FALSE, "Fail", IF(AND(L40/I40&gt;=0.1, L40/I40&lt;=12.5), "Pass", "Please explain")))</f>
        <v/>
      </c>
      <c r="S40" s="1160" t="str">
        <f>IF(OR(ISNUMBER(J40)=FALSE, I40=0), "", IF(ISNUMBER(L40)=FALSE, "Fail", IF(OR((J40/I40=0.1), (J40/I40=12.5), (J40&lt;&gt;L40)), "Pass", "Please explain")))</f>
        <v/>
      </c>
      <c r="T40" s="811"/>
    </row>
    <row r="41" spans="1:20" ht="15" customHeight="1" x14ac:dyDescent="0.25">
      <c r="A41" s="812"/>
      <c r="B41" s="467" t="s">
        <v>855</v>
      </c>
      <c r="C41" s="443"/>
      <c r="D41" s="443"/>
      <c r="E41" s="1163"/>
      <c r="F41" s="441"/>
      <c r="G41" s="441"/>
      <c r="H41" s="443"/>
      <c r="I41" s="1157"/>
      <c r="J41" s="1157"/>
      <c r="K41" s="1157"/>
      <c r="L41" s="870" t="str">
        <f>IF(ISNUMBER(K41), K41, "")</f>
        <v/>
      </c>
      <c r="M41" s="441"/>
      <c r="N41" s="1160" t="str">
        <f t="shared" si="13"/>
        <v/>
      </c>
      <c r="O41" s="1160" t="str">
        <f t="shared" si="14"/>
        <v/>
      </c>
      <c r="P41" s="1160" t="str">
        <f>IF(OR(ISNUMBER(J41)=FALSE, I41=0), "", IF(ISNUMBER(K41)=FALSE, "Fail", IF(AND(K41/I41&gt;=0.1, K41/I41&lt;=12.5), "Pass", "Please explain")))</f>
        <v/>
      </c>
      <c r="Q41" s="1160" t="str">
        <f>IF(OR(ISNUMBER(J41)=FALSE, I41=0), "", IF(ISNUMBER(K41)=FALSE, "Fail", IF(OR((J41/I41=0.1), (J41/I41=12.5), (J41&lt;&gt;K41)), "Pass", "Please explain")))</f>
        <v/>
      </c>
      <c r="R41" s="879"/>
      <c r="S41" s="1815"/>
      <c r="T41" s="811"/>
    </row>
    <row r="42" spans="1:20" ht="15" customHeight="1" x14ac:dyDescent="0.25">
      <c r="A42" s="812"/>
      <c r="B42" s="467" t="s">
        <v>835</v>
      </c>
      <c r="C42" s="443"/>
      <c r="D42" s="443"/>
      <c r="E42" s="1163"/>
      <c r="F42" s="441"/>
      <c r="G42" s="441"/>
      <c r="H42" s="443"/>
      <c r="I42" s="1157"/>
      <c r="J42" s="1157"/>
      <c r="K42" s="1177" t="str">
        <f>IF(ISNUMBER(J42),J42,"")</f>
        <v/>
      </c>
      <c r="L42" s="1177" t="str">
        <f>IF(ISNUMBER(J42),J42,"")</f>
        <v/>
      </c>
      <c r="M42" s="443"/>
      <c r="N42" s="1160" t="str">
        <f t="shared" si="13"/>
        <v/>
      </c>
      <c r="O42" s="1160" t="str">
        <f t="shared" si="14"/>
        <v/>
      </c>
      <c r="P42" s="878"/>
      <c r="Q42" s="340"/>
      <c r="R42" s="878"/>
      <c r="S42" s="340"/>
      <c r="T42" s="811"/>
    </row>
    <row r="43" spans="1:20" ht="15" customHeight="1" x14ac:dyDescent="0.25">
      <c r="A43" s="812"/>
      <c r="B43" s="465" t="s">
        <v>856</v>
      </c>
      <c r="C43" s="443"/>
      <c r="D43" s="443"/>
      <c r="E43" s="1163"/>
      <c r="F43" s="441"/>
      <c r="G43" s="441"/>
      <c r="H43" s="443"/>
      <c r="I43" s="1157"/>
      <c r="J43" s="1157"/>
      <c r="K43" s="1177" t="str">
        <f>IF(ISNUMBER(J43),J43,"")</f>
        <v/>
      </c>
      <c r="L43" s="1177" t="str">
        <f>IF(ISNUMBER(J43),J43,"")</f>
        <v/>
      </c>
      <c r="M43" s="443"/>
      <c r="N43" s="1160" t="str">
        <f t="shared" si="13"/>
        <v/>
      </c>
      <c r="O43" s="1160" t="str">
        <f>IF(AND(ISNUMBER(I43), ISNUMBER(J43), I43&lt;&gt;0,I43&lt;&gt;0), IF(J43/I43=12.5, "Pass", "Fail"), "")</f>
        <v/>
      </c>
      <c r="P43" s="878"/>
      <c r="Q43" s="340"/>
      <c r="R43" s="878"/>
      <c r="S43" s="340"/>
      <c r="T43" s="811"/>
    </row>
    <row r="44" spans="1:20" ht="15" customHeight="1" x14ac:dyDescent="0.25">
      <c r="A44" s="812"/>
      <c r="B44" s="2505" t="s">
        <v>1481</v>
      </c>
      <c r="C44" s="2505"/>
      <c r="D44" s="2505"/>
      <c r="E44" s="1186" t="str">
        <f>IF(AND(ISNUMBER(E38), ISNUMBER(C8)),IF(E38&lt;=C8, "Pass", "Fail"), "")</f>
        <v/>
      </c>
      <c r="F44" s="446"/>
      <c r="G44" s="466"/>
      <c r="H44" s="466"/>
      <c r="I44" s="466"/>
      <c r="J44" s="466"/>
      <c r="K44" s="446"/>
      <c r="L44" s="446"/>
      <c r="M44" s="446"/>
      <c r="N44" s="446"/>
      <c r="O44" s="446"/>
      <c r="P44" s="446"/>
      <c r="Q44" s="446"/>
      <c r="R44" s="446"/>
      <c r="S44" s="446"/>
      <c r="T44" s="811"/>
    </row>
    <row r="45" spans="1:20" ht="15" customHeight="1" x14ac:dyDescent="0.25">
      <c r="A45" s="812"/>
      <c r="B45" s="2198" t="str">
        <f>"Of the amount in row " &amp; ROW(B38) &amp; ", amount subject to the final standards"</f>
        <v>Of the amount in row 38, amount subject to the final standards</v>
      </c>
      <c r="C45" s="2199"/>
      <c r="D45" s="2199"/>
      <c r="E45" s="1990"/>
      <c r="F45" s="1990"/>
      <c r="G45" s="2200"/>
      <c r="H45" s="2200"/>
      <c r="I45" s="2200"/>
      <c r="J45" s="2200"/>
      <c r="K45" s="2200"/>
      <c r="L45" s="2200"/>
      <c r="M45" s="2200"/>
      <c r="N45" s="2200"/>
      <c r="O45" s="2200"/>
      <c r="P45" s="2200"/>
      <c r="Q45" s="2200"/>
      <c r="R45" s="2200"/>
      <c r="S45" s="2200"/>
      <c r="T45" s="811"/>
    </row>
    <row r="46" spans="1:20" ht="15" customHeight="1" x14ac:dyDescent="0.25">
      <c r="A46" s="812"/>
      <c r="B46" s="2505" t="str">
        <f>"Check: deductions reported in row " &amp; ROW(B45) &amp; " less or equal than deductions reported in row " &amp; ROW(B38)</f>
        <v>Check: deductions reported in row 45 less or equal than deductions reported in row 38</v>
      </c>
      <c r="C46" s="2505"/>
      <c r="D46" s="2505"/>
      <c r="E46" s="1186" t="str">
        <f>IF(AND(ISNUMBER(E45), ISNUMBER(E38)),IF(E45&lt;=E38, "Pass", "Fail"), "")</f>
        <v/>
      </c>
      <c r="F46" s="1186" t="str">
        <f>IF(AND(ISNUMBER(F45), ISNUMBER(F38)),IF(F45&lt;=F38, "Pass", "Fail"), "")</f>
        <v/>
      </c>
      <c r="G46" s="466"/>
      <c r="H46" s="466"/>
      <c r="I46" s="466"/>
      <c r="J46" s="466"/>
      <c r="K46" s="446"/>
      <c r="L46" s="446"/>
      <c r="M46" s="446"/>
      <c r="N46" s="446"/>
      <c r="O46" s="446"/>
      <c r="P46" s="446"/>
      <c r="Q46" s="446"/>
      <c r="R46" s="446"/>
      <c r="S46" s="446"/>
      <c r="T46" s="811"/>
    </row>
    <row r="47" spans="1:20" s="532" customFormat="1" ht="15" customHeight="1" x14ac:dyDescent="0.25">
      <c r="A47" s="1469"/>
      <c r="B47" s="2032"/>
      <c r="C47" s="2032"/>
      <c r="D47" s="2032"/>
      <c r="E47" s="2032"/>
      <c r="F47" s="2032"/>
      <c r="G47" s="2032"/>
      <c r="H47" s="2032"/>
      <c r="I47" s="2032"/>
      <c r="J47" s="2032"/>
      <c r="K47" s="2032"/>
      <c r="L47" s="2032"/>
      <c r="M47" s="2032"/>
      <c r="N47" s="2032"/>
      <c r="O47" s="2032"/>
      <c r="P47" s="2032"/>
      <c r="Q47" s="1386"/>
      <c r="R47" s="2032"/>
      <c r="S47" s="1386"/>
      <c r="T47" s="902"/>
    </row>
    <row r="48" spans="1:20" s="339" customFormat="1" ht="45" customHeight="1" x14ac:dyDescent="0.25">
      <c r="A48" s="1441" t="s">
        <v>1297</v>
      </c>
      <c r="B48" s="502"/>
      <c r="C48" s="2032"/>
      <c r="D48" s="2032"/>
      <c r="E48" s="2032"/>
      <c r="F48" s="2032"/>
      <c r="G48" s="2032"/>
      <c r="H48" s="2032"/>
      <c r="I48" s="2032"/>
      <c r="J48" s="2032"/>
      <c r="K48" s="2032"/>
      <c r="L48" s="2032"/>
      <c r="M48" s="2032"/>
      <c r="N48" s="502"/>
      <c r="O48" s="730"/>
      <c r="P48" s="730"/>
      <c r="Q48" s="730"/>
      <c r="R48" s="730"/>
      <c r="S48" s="730"/>
      <c r="T48" s="1145"/>
    </row>
    <row r="49" spans="1:20" s="458" customFormat="1" ht="15" customHeight="1" x14ac:dyDescent="0.25">
      <c r="A49" s="812"/>
      <c r="B49" s="1575"/>
      <c r="C49" s="2037" t="s">
        <v>735</v>
      </c>
      <c r="D49" s="2037"/>
      <c r="E49" s="2037"/>
      <c r="F49" s="2493"/>
      <c r="G49" s="2493"/>
      <c r="H49" s="2493"/>
      <c r="I49" s="2493"/>
      <c r="J49" s="2493"/>
      <c r="K49" s="2493"/>
      <c r="L49" s="2493"/>
      <c r="M49" s="2493"/>
      <c r="N49" s="730"/>
      <c r="O49" s="730"/>
      <c r="P49" s="730"/>
      <c r="Q49" s="730"/>
      <c r="R49" s="730"/>
      <c r="S49" s="730"/>
      <c r="T49" s="811"/>
    </row>
    <row r="50" spans="1:20" s="320" customFormat="1" ht="15" customHeight="1" x14ac:dyDescent="0.25">
      <c r="A50" s="812"/>
      <c r="B50" s="267"/>
      <c r="C50" s="2503" t="s">
        <v>129</v>
      </c>
      <c r="D50" s="2504" t="s">
        <v>849</v>
      </c>
      <c r="E50" s="2504"/>
      <c r="F50" s="2504"/>
      <c r="G50" s="2504"/>
      <c r="H50" s="2504"/>
      <c r="I50" s="2501" t="s">
        <v>43</v>
      </c>
      <c r="J50" s="2049" t="s">
        <v>858</v>
      </c>
      <c r="K50" s="2362" t="s">
        <v>801</v>
      </c>
      <c r="L50" s="2492"/>
      <c r="M50" s="2502" t="s">
        <v>854</v>
      </c>
      <c r="N50" s="730"/>
      <c r="O50" s="730"/>
      <c r="P50" s="730"/>
      <c r="Q50" s="730"/>
      <c r="R50" s="730"/>
      <c r="S50" s="730"/>
      <c r="T50" s="811"/>
    </row>
    <row r="51" spans="1:20" s="320" customFormat="1" ht="45" customHeight="1" x14ac:dyDescent="0.25">
      <c r="A51" s="812"/>
      <c r="B51" s="2050"/>
      <c r="C51" s="2503"/>
      <c r="D51" s="2033" t="s">
        <v>850</v>
      </c>
      <c r="E51" s="2033" t="s">
        <v>851</v>
      </c>
      <c r="F51" s="2033" t="s">
        <v>1677</v>
      </c>
      <c r="G51" s="2033" t="s">
        <v>852</v>
      </c>
      <c r="H51" s="2033" t="s">
        <v>853</v>
      </c>
      <c r="I51" s="2501"/>
      <c r="J51" s="872" t="s">
        <v>837</v>
      </c>
      <c r="K51" s="2033" t="s">
        <v>803</v>
      </c>
      <c r="L51" s="2033" t="s">
        <v>804</v>
      </c>
      <c r="M51" s="2502"/>
      <c r="N51" s="730"/>
      <c r="O51" s="730"/>
      <c r="P51" s="730"/>
      <c r="Q51" s="730"/>
      <c r="R51" s="730"/>
      <c r="S51" s="730"/>
      <c r="T51" s="811"/>
    </row>
    <row r="52" spans="1:20" s="320" customFormat="1" ht="15" customHeight="1" x14ac:dyDescent="0.25">
      <c r="A52" s="812"/>
      <c r="B52" s="1178" t="s">
        <v>805</v>
      </c>
      <c r="C52" s="1080" t="str">
        <f>IF(AND(ISNUMBER(D52),ISNUMBER(E52),ISNUMBER(F52),ISNUMBER(G52), ISNUMBER(H52)),SUM(D52,E52,F52,G52,H52),"")</f>
        <v/>
      </c>
      <c r="D52" s="1179"/>
      <c r="E52" s="1180"/>
      <c r="F52" s="1179"/>
      <c r="G52" s="1179"/>
      <c r="H52" s="1179"/>
      <c r="I52" s="1179"/>
      <c r="J52" s="2051"/>
      <c r="K52" s="1163"/>
      <c r="L52" s="1163"/>
      <c r="M52" s="1181" t="str">
        <f>IF(ISNUMBER(J52), J52+K52+L52, "")</f>
        <v/>
      </c>
      <c r="N52" s="730"/>
      <c r="O52" s="730"/>
      <c r="P52" s="730"/>
      <c r="Q52" s="730"/>
      <c r="R52" s="730"/>
      <c r="S52" s="730"/>
      <c r="T52" s="811"/>
    </row>
    <row r="53" spans="1:20" s="320" customFormat="1" ht="15" customHeight="1" x14ac:dyDescent="0.25">
      <c r="A53" s="812"/>
      <c r="B53" s="1182" t="s">
        <v>806</v>
      </c>
      <c r="C53" s="1080" t="str">
        <f t="shared" ref="C53:C54" si="15">IF(AND(ISNUMBER(D53),ISNUMBER(E53),ISNUMBER(F53),ISNUMBER(G53), ISNUMBER(H53)),SUM(D53,E53,F53,G53,H53),"")</f>
        <v/>
      </c>
      <c r="D53" s="326"/>
      <c r="E53" s="326"/>
      <c r="F53" s="326"/>
      <c r="G53" s="326"/>
      <c r="H53" s="326"/>
      <c r="I53" s="326"/>
      <c r="J53" s="2051"/>
      <c r="K53" s="1163"/>
      <c r="L53" s="1163"/>
      <c r="M53" s="279" t="str">
        <f>IF(ISNUMBER(J53), J53+K53+L53, "")</f>
        <v/>
      </c>
      <c r="N53" s="730"/>
      <c r="O53" s="730"/>
      <c r="P53" s="730"/>
      <c r="Q53" s="730"/>
      <c r="R53" s="730"/>
      <c r="S53" s="730"/>
      <c r="T53" s="811"/>
    </row>
    <row r="54" spans="1:20" s="320" customFormat="1" ht="15" customHeight="1" x14ac:dyDescent="0.25">
      <c r="A54" s="812"/>
      <c r="B54" s="1183" t="s">
        <v>807</v>
      </c>
      <c r="C54" s="1080" t="str">
        <f t="shared" si="15"/>
        <v/>
      </c>
      <c r="D54" s="275"/>
      <c r="E54" s="275"/>
      <c r="F54" s="275"/>
      <c r="G54" s="275"/>
      <c r="H54" s="275"/>
      <c r="I54" s="275"/>
      <c r="J54" s="2051"/>
      <c r="K54" s="1163"/>
      <c r="L54" s="1163"/>
      <c r="M54" s="491" t="str">
        <f>IF(ISNUMBER(J54), J54+K54+L54, "")</f>
        <v/>
      </c>
      <c r="N54" s="730"/>
      <c r="O54" s="730"/>
      <c r="P54" s="730"/>
      <c r="Q54" s="730"/>
      <c r="R54" s="730"/>
      <c r="S54" s="730"/>
      <c r="T54" s="811"/>
    </row>
    <row r="55" spans="1:20" s="320" customFormat="1" ht="15" customHeight="1" x14ac:dyDescent="0.25">
      <c r="A55" s="812"/>
      <c r="B55" s="2052" t="s">
        <v>129</v>
      </c>
      <c r="C55" s="1081" t="str">
        <f>IF(AND(ISNUMBER(C52),ISNUMBER(C53),ISNUMBER(C54)), SUM(C52,C53,C54),"")</f>
        <v/>
      </c>
      <c r="D55" s="2034" t="str">
        <f>IF(AND(ISNUMBER(D52),ISNUMBER(D53),ISNUMBER(D54)), SUM(D52,D53,D54),"")</f>
        <v/>
      </c>
      <c r="E55" s="2034" t="str">
        <f>IF(AND(ISNUMBER(E52),ISNUMBER(E53),ISNUMBER(E54)), SUM(E52,E53,E54),"")</f>
        <v/>
      </c>
      <c r="F55" s="2034" t="str">
        <f>IF(AND(ISNUMBER(F52),ISNUMBER(F53),ISNUMBER(F54)), SUM(F52,F53,F54),"")</f>
        <v/>
      </c>
      <c r="G55" s="2034" t="str">
        <f t="shared" ref="G55:J55" si="16">IF(AND(ISNUMBER(G52),ISNUMBER(G53), ISNUMBER(G54)), SUM(G52,G53,G54),"")</f>
        <v/>
      </c>
      <c r="H55" s="2034" t="str">
        <f t="shared" si="16"/>
        <v/>
      </c>
      <c r="I55" s="2034" t="str">
        <f>IF(AND(ISNUMBER(I52),ISNUMBER(I53), ISNUMBER(I54)), SUM(I52,I53,I54),"")</f>
        <v/>
      </c>
      <c r="J55" s="2034" t="str">
        <f t="shared" si="16"/>
        <v/>
      </c>
      <c r="K55" s="2034" t="str">
        <f>IF(AND(ISNUMBER(K52),ISNUMBER(K53), ISNUMBER(K54)), SUM(K52,K53,K54),"")</f>
        <v/>
      </c>
      <c r="L55" s="2034" t="str">
        <f>IF(AND(ISNUMBER(L52),ISNUMBER(L53), ISNUMBER(L54)), SUM(L52,L53,L54),"")</f>
        <v/>
      </c>
      <c r="M55" s="2053" t="str">
        <f>IF(AND(ISNUMBER(M52),ISNUMBER(M53), ISNUMBER(M54)), SUM(M52,M53,M54),"")</f>
        <v/>
      </c>
      <c r="N55" s="730"/>
      <c r="O55" s="730"/>
      <c r="P55" s="730"/>
      <c r="Q55" s="730"/>
      <c r="R55" s="730"/>
      <c r="S55" s="339"/>
      <c r="T55" s="811"/>
    </row>
    <row r="56" spans="1:20" s="320" customFormat="1" ht="15" customHeight="1" x14ac:dyDescent="0.25">
      <c r="A56" s="812"/>
      <c r="B56" s="1079" t="s">
        <v>1482</v>
      </c>
      <c r="C56" s="1184" t="str">
        <f>IF(AND(ISNUMBER(E31),ISNUMBER(C55)),IF(E31=C55, "Pass","Fail"), "")</f>
        <v/>
      </c>
      <c r="D56" s="1185" t="str">
        <f>IF(AND(ISNUMBER(E30),ISNUMBER(D55)),IF(E30=D55, "Pass", "Fail"), "")</f>
        <v/>
      </c>
      <c r="E56" s="1185" t="str">
        <f>IF(AND(ISNUMBER(E20),ISNUMBER(E26),ISNUMBER(E55)), IF(SUM(E20,E26)=E55, "Pass", "Fail"), "")</f>
        <v/>
      </c>
      <c r="F56" s="1185" t="str">
        <f>IF(AND(ISNUMBER(E21),ISNUMBER(E27),ISNUMBER(F55)), IF(SUM(E21,E27)=F55, "Pass", "Fail"), "")</f>
        <v/>
      </c>
      <c r="G56" s="1185" t="str">
        <f>IF(AND(ISNUMBER(E22), ISNUMBER(E28), ISNUMBER(G55)), IF(E22+E28=G55, "Pass", "Fail"), "")</f>
        <v/>
      </c>
      <c r="H56" s="1185" t="str">
        <f>IF(AND(ISNUMBER(E23),ISNUMBER(E29),ISNUMBER(H55)), IF(SUM(E23,E29)=H55, "Pass", "Fail"), "")</f>
        <v/>
      </c>
      <c r="I56" s="1185" t="str">
        <f>IF(AND(ISNUMBER(F31),ISNUMBER(I55)), IF(F31=I55, "Pass", "Fail"), "")</f>
        <v/>
      </c>
      <c r="J56" s="1084"/>
      <c r="K56" s="1084"/>
      <c r="L56" s="1084"/>
      <c r="M56" s="1085"/>
      <c r="N56" s="730"/>
      <c r="O56" s="730"/>
      <c r="P56" s="730"/>
      <c r="Q56" s="730"/>
      <c r="R56" s="730"/>
      <c r="S56" s="730"/>
      <c r="T56" s="811"/>
    </row>
    <row r="57" spans="1:20" s="320" customFormat="1" ht="15" customHeight="1" x14ac:dyDescent="0.25">
      <c r="A57" s="812"/>
      <c r="B57" s="517" t="s">
        <v>1483</v>
      </c>
      <c r="C57" s="443"/>
      <c r="D57" s="441"/>
      <c r="E57" s="441"/>
      <c r="F57" s="441"/>
      <c r="G57" s="441"/>
      <c r="H57" s="441"/>
      <c r="I57" s="441"/>
      <c r="J57" s="441"/>
      <c r="K57" s="441"/>
      <c r="L57" s="441"/>
      <c r="M57" s="1160" t="str">
        <f>IF(AND(ISNUMBER(K55),ISNUMBER(L55),ISNUMBER(E38)),IF(K55+L55=E38, "Pass", "Fail"), "")</f>
        <v/>
      </c>
      <c r="N57" s="730"/>
      <c r="O57" s="730"/>
      <c r="P57" s="730"/>
      <c r="Q57" s="730"/>
      <c r="R57" s="730"/>
      <c r="S57" s="730"/>
      <c r="T57" s="811"/>
    </row>
    <row r="58" spans="1:20" s="320" customFormat="1" ht="15" customHeight="1" x14ac:dyDescent="0.25">
      <c r="A58" s="812"/>
      <c r="B58" s="518" t="s">
        <v>873</v>
      </c>
      <c r="C58" s="504"/>
      <c r="D58" s="466"/>
      <c r="E58" s="466"/>
      <c r="F58" s="466"/>
      <c r="G58" s="466"/>
      <c r="H58" s="466"/>
      <c r="I58" s="466"/>
      <c r="J58" s="1186" t="str">
        <f>IF(AND(ISNUMBER(J55), ISNUMBER(C7)), IF(C7=J55, "Pass", "Fail"),"")</f>
        <v/>
      </c>
      <c r="K58" s="466"/>
      <c r="L58" s="466"/>
      <c r="M58" s="446"/>
      <c r="N58" s="730"/>
      <c r="O58" s="730"/>
      <c r="P58" s="730"/>
      <c r="Q58" s="730"/>
      <c r="R58" s="730"/>
      <c r="S58" s="730"/>
      <c r="T58" s="811"/>
    </row>
    <row r="59" spans="1:20" ht="15" customHeight="1" x14ac:dyDescent="0.25">
      <c r="A59" s="1469"/>
      <c r="B59" s="1808"/>
      <c r="C59" s="1808"/>
      <c r="D59" s="1808"/>
      <c r="E59" s="1808"/>
      <c r="F59" s="1808"/>
      <c r="G59" s="1808"/>
      <c r="H59" s="1808"/>
      <c r="I59" s="1808"/>
      <c r="J59" s="1808"/>
      <c r="K59" s="1808"/>
      <c r="L59" s="1808"/>
      <c r="M59" s="1808"/>
      <c r="N59" s="1808"/>
      <c r="O59" s="1808"/>
      <c r="P59" s="1808"/>
      <c r="Q59" s="1808"/>
      <c r="R59" s="1808"/>
      <c r="S59" s="1808"/>
      <c r="T59" s="902"/>
    </row>
    <row r="60" spans="1:20" ht="15" hidden="1" customHeight="1" x14ac:dyDescent="0.25"/>
    <row r="61" spans="1:20" ht="15" hidden="1" customHeight="1" x14ac:dyDescent="0.25"/>
    <row r="62" spans="1:20" ht="15" hidden="1" customHeight="1" x14ac:dyDescent="0.25"/>
    <row r="63" spans="1:20" ht="15" hidden="1" customHeight="1" x14ac:dyDescent="0.25"/>
    <row r="64" spans="1:20" ht="15" hidden="1" customHeight="1" x14ac:dyDescent="0.25"/>
  </sheetData>
  <mergeCells count="31">
    <mergeCell ref="B33:D33"/>
    <mergeCell ref="C5:E5"/>
    <mergeCell ref="P17:Q17"/>
    <mergeCell ref="C6:E6"/>
    <mergeCell ref="G5:H5"/>
    <mergeCell ref="G7:H7"/>
    <mergeCell ref="G8:H8"/>
    <mergeCell ref="C8:E8"/>
    <mergeCell ref="C7:E7"/>
    <mergeCell ref="I5:M5"/>
    <mergeCell ref="I7:M7"/>
    <mergeCell ref="I8:M8"/>
    <mergeCell ref="C17:F17"/>
    <mergeCell ref="N17:O17"/>
    <mergeCell ref="G17:J17"/>
    <mergeCell ref="R17:S17"/>
    <mergeCell ref="R36:S36"/>
    <mergeCell ref="K50:L50"/>
    <mergeCell ref="F49:M49"/>
    <mergeCell ref="P36:Q36"/>
    <mergeCell ref="C36:F36"/>
    <mergeCell ref="G36:J36"/>
    <mergeCell ref="I50:I51"/>
    <mergeCell ref="M50:M51"/>
    <mergeCell ref="C50:C51"/>
    <mergeCell ref="D50:H50"/>
    <mergeCell ref="B46:D46"/>
    <mergeCell ref="B17:B18"/>
    <mergeCell ref="B44:D44"/>
    <mergeCell ref="N36:O36"/>
    <mergeCell ref="B34:D34"/>
  </mergeCells>
  <conditionalFormatting sqref="F14:F15 C52:M55 C38:L43 C19:L33">
    <cfRule type="cellIs" dxfId="36" priority="327" stopIfTrue="1" operator="lessThan">
      <formula>0</formula>
    </cfRule>
  </conditionalFormatting>
  <conditionalFormatting sqref="A1:XFD2 A6:M6 A5:I5 A7:I8 A3:M4 O3:XFD8 A9:XFD1048576">
    <cfRule type="cellIs" dxfId="35" priority="90" stopIfTrue="1" operator="equal">
      <formula>"Pass"</formula>
    </cfRule>
    <cfRule type="cellIs" dxfId="34" priority="92" stopIfTrue="1" operator="equal">
      <formula>"Warning"</formula>
    </cfRule>
    <cfRule type="cellIs" dxfId="33" priority="93" stopIfTrue="1" operator="equal">
      <formula>"Fail"</formula>
    </cfRule>
    <cfRule type="cellIs" dxfId="32" priority="94" stopIfTrue="1" operator="equal">
      <formula>"Please explain"</formula>
    </cfRule>
  </conditionalFormatting>
  <conditionalFormatting sqref="E34">
    <cfRule type="cellIs" dxfId="31" priority="6" stopIfTrue="1" operator="lessThan">
      <formula>0</formula>
    </cfRule>
  </conditionalFormatting>
  <conditionalFormatting sqref="E45:F45">
    <cfRule type="cellIs" dxfId="30" priority="5" stopIfTrue="1" operator="lessThan">
      <formula>0</formula>
    </cfRule>
  </conditionalFormatting>
  <conditionalFormatting sqref="N3:N8">
    <cfRule type="cellIs" dxfId="29" priority="1" stopIfTrue="1" operator="equal">
      <formula>"Pass"</formula>
    </cfRule>
    <cfRule type="cellIs" dxfId="28" priority="2" stopIfTrue="1" operator="equal">
      <formula>"Warning"</formula>
    </cfRule>
    <cfRule type="cellIs" dxfId="27" priority="3" stopIfTrue="1" operator="equal">
      <formula>"Fail"</formula>
    </cfRule>
    <cfRule type="cellIs" dxfId="26" priority="4" stopIfTrue="1" operator="equal">
      <formula>"Please explain"</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4" max="14" man="1"/>
  </rowBreaks>
  <colBreaks count="1" manualBreakCount="1">
    <brk id="13" max="58" man="1"/>
  </colBreaks>
  <ignoredErrors>
    <ignoredError sqref="M24"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C000"/>
  </sheetPr>
  <dimension ref="A1:AM153"/>
  <sheetViews>
    <sheetView zoomScale="75" zoomScaleNormal="75" zoomScaleSheetLayoutView="75" workbookViewId="0">
      <pane ySplit="1" topLeftCell="A2" activePane="bottomLeft" state="frozen"/>
      <selection activeCell="V16" sqref="V16"/>
      <selection pane="bottomLeft"/>
    </sheetView>
  </sheetViews>
  <sheetFormatPr defaultColWidth="0" defaultRowHeight="14.25" zeroHeight="1" x14ac:dyDescent="0.25"/>
  <cols>
    <col min="1" max="1" width="1.85546875" style="569" customWidth="1"/>
    <col min="2" max="2" width="95.85546875" style="437" customWidth="1"/>
    <col min="3" max="6" width="18.7109375" style="213" customWidth="1"/>
    <col min="7" max="7" width="18.7109375" style="437" customWidth="1"/>
    <col min="8" max="8" width="18.7109375" style="213" customWidth="1"/>
    <col min="9" max="14" width="18.7109375" style="213" hidden="1" customWidth="1"/>
    <col min="15" max="26" width="18.7109375" style="213" customWidth="1"/>
    <col min="27" max="27" width="1.85546875" style="213" customWidth="1"/>
    <col min="28" max="39" width="11.42578125" style="213" hidden="1" customWidth="1"/>
    <col min="40" max="16384" width="16.85546875" style="213" hidden="1"/>
  </cols>
  <sheetData>
    <row r="1" spans="1:39" s="1429" customFormat="1" ht="30.75" x14ac:dyDescent="0.25">
      <c r="A1" s="1565" t="s">
        <v>1563</v>
      </c>
      <c r="B1" s="1566"/>
      <c r="C1" s="1567" t="str">
        <f>CONCATENATE("Reporting unit: ", 'General Info'!$C$7, " ", 'General Info'!$C$5)</f>
        <v xml:space="preserve">Reporting unit: 1 </v>
      </c>
      <c r="D1" s="1566"/>
      <c r="E1" s="1566"/>
      <c r="F1" s="1566"/>
      <c r="G1" s="1566"/>
      <c r="H1" s="1566"/>
      <c r="I1" s="1566"/>
      <c r="J1" s="1566"/>
      <c r="K1" s="1566"/>
      <c r="L1" s="1566"/>
      <c r="M1" s="1566"/>
      <c r="N1" s="1566"/>
      <c r="O1" s="1566"/>
      <c r="P1" s="1566"/>
      <c r="Q1" s="1566"/>
      <c r="R1" s="1566"/>
      <c r="S1" s="1566"/>
      <c r="T1" s="1566"/>
      <c r="U1" s="1566"/>
      <c r="V1" s="1566"/>
      <c r="W1" s="1566"/>
      <c r="X1" s="1566"/>
      <c r="Y1" s="1566"/>
      <c r="Z1" s="1566"/>
      <c r="AA1" s="1428"/>
    </row>
    <row r="2" spans="1:39" x14ac:dyDescent="0.25"/>
    <row r="3" spans="1:39" s="339" customFormat="1" ht="30" customHeight="1" x14ac:dyDescent="0.25">
      <c r="A3" s="2022"/>
      <c r="B3" s="1640" t="s">
        <v>1598</v>
      </c>
      <c r="C3" s="1641"/>
      <c r="D3" s="1642"/>
      <c r="E3" s="1642"/>
      <c r="F3" s="1642"/>
      <c r="G3" s="1642"/>
      <c r="H3" s="1642"/>
      <c r="Z3" s="730"/>
      <c r="AA3" s="811"/>
      <c r="AB3" s="730"/>
      <c r="AC3" s="730"/>
      <c r="AD3" s="730"/>
      <c r="AE3" s="730"/>
      <c r="AF3" s="730"/>
      <c r="AG3" s="730"/>
      <c r="AH3" s="730"/>
      <c r="AI3" s="730"/>
      <c r="AJ3" s="730"/>
      <c r="AK3" s="730"/>
      <c r="AL3" s="730"/>
      <c r="AM3" s="1156"/>
    </row>
    <row r="4" spans="1:39" s="339" customFormat="1" ht="15" customHeight="1" x14ac:dyDescent="0.25">
      <c r="A4" s="2022"/>
      <c r="B4" s="2530" t="s">
        <v>1741</v>
      </c>
      <c r="C4" s="2532" t="s">
        <v>1077</v>
      </c>
      <c r="D4" s="2533"/>
      <c r="E4" s="2533" t="s">
        <v>1078</v>
      </c>
      <c r="F4" s="2533"/>
      <c r="G4" s="2533" t="s">
        <v>1079</v>
      </c>
      <c r="H4" s="2534"/>
      <c r="Z4" s="730"/>
      <c r="AA4" s="811"/>
      <c r="AB4" s="730"/>
      <c r="AC4" s="730"/>
      <c r="AD4" s="730"/>
      <c r="AE4" s="730"/>
      <c r="AF4" s="730"/>
      <c r="AG4" s="730"/>
      <c r="AH4" s="730"/>
      <c r="AI4" s="730"/>
      <c r="AJ4" s="730"/>
      <c r="AK4" s="730"/>
      <c r="AL4" s="730"/>
      <c r="AM4" s="1156"/>
    </row>
    <row r="5" spans="1:39" s="339" customFormat="1" ht="15" customHeight="1" x14ac:dyDescent="0.25">
      <c r="A5" s="2022"/>
      <c r="B5" s="2531"/>
      <c r="C5" s="2537" t="s">
        <v>51</v>
      </c>
      <c r="D5" s="2538"/>
      <c r="E5" s="2539" t="s">
        <v>51</v>
      </c>
      <c r="F5" s="2538"/>
      <c r="G5" s="2539" t="s">
        <v>51</v>
      </c>
      <c r="H5" s="2537"/>
      <c r="Z5" s="730"/>
      <c r="AA5" s="811"/>
      <c r="AB5" s="730"/>
      <c r="AC5" s="730"/>
      <c r="AD5" s="730"/>
      <c r="AE5" s="730"/>
      <c r="AF5" s="730"/>
      <c r="AG5" s="730"/>
      <c r="AH5" s="730"/>
      <c r="AI5" s="730"/>
      <c r="AJ5" s="730"/>
      <c r="AK5" s="730"/>
      <c r="AL5" s="730"/>
      <c r="AM5" s="1156"/>
    </row>
    <row r="6" spans="1:39" s="339" customFormat="1" ht="15" customHeight="1" x14ac:dyDescent="0.25">
      <c r="A6" s="2022"/>
      <c r="B6" s="2172" t="s">
        <v>143</v>
      </c>
      <c r="C6" s="1978" t="str">
        <f>IF('General Info'!C19="Yes", "Yes", "No")</f>
        <v>No</v>
      </c>
      <c r="D6" s="1978" t="str">
        <f>IF(AND(C6="Yes", 'Supervisory information'!$C$39="Yes"), "Yes", "No")</f>
        <v>No</v>
      </c>
      <c r="E6" s="1978" t="str">
        <f>IF('General Info'!C24="Yes", "Yes", "No")</f>
        <v>No</v>
      </c>
      <c r="F6" s="1978" t="str">
        <f>IF(AND(E6="Yes", 'Supervisory information'!$C$39="Yes"), "Yes", "No")</f>
        <v>No</v>
      </c>
      <c r="G6" s="1978" t="str">
        <f>IF(AND('General Info'!$C$28="Yes", OR('General Info'!$C$19="Yes", 'General Info'!$C$24="Yes")), "Yes", "No")</f>
        <v>No</v>
      </c>
      <c r="H6" s="2176" t="str">
        <f>IF(AND(G6="Yes", 'Supervisory information'!$C$39="Yes"), "Yes", "No")</f>
        <v>No</v>
      </c>
      <c r="Z6" s="730"/>
      <c r="AA6" s="811"/>
      <c r="AB6" s="730"/>
      <c r="AC6" s="730"/>
      <c r="AD6" s="730"/>
      <c r="AE6" s="730"/>
      <c r="AF6" s="730"/>
      <c r="AG6" s="730"/>
      <c r="AH6" s="730"/>
      <c r="AI6" s="730"/>
      <c r="AJ6" s="730"/>
      <c r="AK6" s="730"/>
      <c r="AL6" s="730"/>
      <c r="AM6" s="1156"/>
    </row>
    <row r="7" spans="1:39" s="339" customFormat="1" ht="15" customHeight="1" x14ac:dyDescent="0.25">
      <c r="A7" s="2022"/>
      <c r="B7" s="2172" t="s">
        <v>1658</v>
      </c>
      <c r="C7" s="343"/>
      <c r="D7" s="343"/>
      <c r="E7" s="1977" t="str">
        <f>IF(OR('General Info'!$C$25="Yes", 'General Info'!$C$26="Yes"), "Yes", "No")</f>
        <v>No</v>
      </c>
      <c r="F7" s="1977" t="str">
        <f>IF(AND(E7="Yes", 'Supervisory information'!$C$39="Yes"), "Yes", "No")</f>
        <v>No</v>
      </c>
      <c r="G7" s="343"/>
      <c r="H7" s="340"/>
      <c r="Z7" s="730"/>
      <c r="AA7" s="811"/>
      <c r="AB7" s="730"/>
      <c r="AC7" s="730"/>
      <c r="AD7" s="730"/>
      <c r="AE7" s="730"/>
      <c r="AF7" s="730"/>
      <c r="AG7" s="730"/>
      <c r="AH7" s="730"/>
      <c r="AI7" s="730"/>
      <c r="AJ7" s="730"/>
      <c r="AK7" s="730"/>
      <c r="AL7" s="730"/>
      <c r="AM7" s="1156"/>
    </row>
    <row r="8" spans="1:39" s="339" customFormat="1" ht="15" customHeight="1" x14ac:dyDescent="0.25">
      <c r="A8" s="2022"/>
      <c r="B8" s="2173" t="s">
        <v>1659</v>
      </c>
      <c r="C8" s="1979" t="str">
        <f>IF(OR('General Info'!$C$20="Yes", 'General Info'!$C$21="Yes", 'General Info'!$C$22="Yes"), "Yes", "No")</f>
        <v>No</v>
      </c>
      <c r="D8" s="1979" t="str">
        <f>IF(AND(C8="Yes", 'Supervisory information'!$C$39="Yes"), "Yes", "No")</f>
        <v>No</v>
      </c>
      <c r="E8" s="1979" t="str">
        <f>IF('General Info'!C27="Yes", "Yes", "No")</f>
        <v>No</v>
      </c>
      <c r="F8" s="1979" t="str">
        <f>IF(AND(E8="Yes", 'Supervisory information'!$C$39="Yes"), "Yes", "No")</f>
        <v>No</v>
      </c>
      <c r="G8" s="489"/>
      <c r="H8" s="490"/>
      <c r="Z8" s="730"/>
      <c r="AA8" s="811"/>
      <c r="AB8" s="730"/>
      <c r="AC8" s="730"/>
      <c r="AD8" s="730"/>
      <c r="AE8" s="730"/>
      <c r="AF8" s="730"/>
      <c r="AG8" s="730"/>
      <c r="AH8" s="730"/>
      <c r="AI8" s="730"/>
      <c r="AJ8" s="730"/>
      <c r="AK8" s="730"/>
      <c r="AL8" s="730"/>
      <c r="AM8" s="1156"/>
    </row>
    <row r="9" spans="1:39" s="339" customFormat="1" ht="15" customHeight="1" x14ac:dyDescent="0.25">
      <c r="A9" s="2022"/>
      <c r="B9" s="2530" t="s">
        <v>1742</v>
      </c>
      <c r="C9" s="2535" t="s">
        <v>1747</v>
      </c>
      <c r="D9" s="2535"/>
      <c r="E9" s="2536"/>
      <c r="F9" s="2535" t="s">
        <v>1749</v>
      </c>
      <c r="G9" s="2535"/>
      <c r="H9" s="2535"/>
      <c r="Z9" s="730"/>
      <c r="AA9" s="811"/>
      <c r="AB9" s="730"/>
      <c r="AC9" s="730"/>
      <c r="AD9" s="730"/>
      <c r="AE9" s="730"/>
      <c r="AF9" s="730"/>
      <c r="AG9" s="730"/>
      <c r="AH9" s="730"/>
      <c r="AI9" s="730"/>
      <c r="AJ9" s="730"/>
      <c r="AK9" s="730"/>
      <c r="AL9" s="730"/>
      <c r="AM9" s="1156"/>
    </row>
    <row r="10" spans="1:39" s="339" customFormat="1" ht="15" customHeight="1" x14ac:dyDescent="0.25">
      <c r="A10" s="2022"/>
      <c r="B10" s="2531"/>
      <c r="C10" s="2174" t="s">
        <v>1743</v>
      </c>
      <c r="D10" s="2539" t="s">
        <v>51</v>
      </c>
      <c r="E10" s="2538"/>
      <c r="F10" s="2177" t="s">
        <v>1005</v>
      </c>
      <c r="G10" s="2539" t="s">
        <v>51</v>
      </c>
      <c r="H10" s="2537"/>
      <c r="Z10" s="730"/>
      <c r="AA10" s="811"/>
      <c r="AB10" s="730"/>
      <c r="AC10" s="730"/>
      <c r="AD10" s="730"/>
      <c r="AE10" s="730"/>
      <c r="AF10" s="730"/>
      <c r="AG10" s="730"/>
      <c r="AH10" s="730"/>
      <c r="AI10" s="730"/>
      <c r="AJ10" s="730"/>
      <c r="AK10" s="730"/>
      <c r="AL10" s="730"/>
      <c r="AM10" s="1156"/>
    </row>
    <row r="11" spans="1:39" s="339" customFormat="1" ht="15" customHeight="1" x14ac:dyDescent="0.25">
      <c r="A11" s="2022"/>
      <c r="B11" s="2175"/>
      <c r="C11" s="2175" t="s">
        <v>1745</v>
      </c>
      <c r="D11" s="1978" t="str">
        <f>IF('General Info'!C38="Yes", "Yes", "No")</f>
        <v>No</v>
      </c>
      <c r="E11" s="1978" t="str">
        <f>IF(AND(D11="Yes", 'Supervisory information'!$C$41="Yes"), "Yes", "No")</f>
        <v>No</v>
      </c>
      <c r="F11" s="2178" t="s">
        <v>1672</v>
      </c>
      <c r="G11" s="1978" t="str">
        <f>IF(AND('General Info'!D40="Yes", 'General Info'!D41="No", 'General Info'!D42="No"), "Yes", "No")</f>
        <v>No</v>
      </c>
      <c r="H11" s="2176" t="str">
        <f>IF(AND(G11="Yes", 'Supervisory information'!$C$41="Yes"), "Yes", "No")</f>
        <v>No</v>
      </c>
      <c r="Z11" s="730"/>
      <c r="AA11" s="811"/>
      <c r="AB11" s="730"/>
      <c r="AC11" s="730"/>
      <c r="AD11" s="730"/>
      <c r="AE11" s="730"/>
      <c r="AF11" s="730"/>
      <c r="AG11" s="730"/>
      <c r="AH11" s="730"/>
      <c r="AI11" s="730"/>
      <c r="AJ11" s="730"/>
      <c r="AK11" s="730"/>
      <c r="AL11" s="730"/>
      <c r="AM11" s="1156"/>
    </row>
    <row r="12" spans="1:39" s="339" customFormat="1" ht="15" customHeight="1" x14ac:dyDescent="0.25">
      <c r="A12" s="2022"/>
      <c r="B12" s="2171"/>
      <c r="C12" s="2171" t="s">
        <v>1746</v>
      </c>
      <c r="D12" s="1977" t="str">
        <f>IF('General Info'!C39="Yes", "Yes", "No")</f>
        <v>No</v>
      </c>
      <c r="E12" s="1977" t="str">
        <f>IF(AND(D12="Yes", 'Supervisory information'!$C$41="Yes"), "Yes", "No")</f>
        <v>No</v>
      </c>
      <c r="F12" s="2179" t="s">
        <v>1673</v>
      </c>
      <c r="G12" s="1977" t="str">
        <f>IF(AND('General Info'!D40="No", 'General Info'!D41="Yes", 'General Info'!D42="No"), "Yes", "No")</f>
        <v>No</v>
      </c>
      <c r="H12" s="2169" t="str">
        <f>IF(AND(G12="Yes", 'Supervisory information'!$C$41="Yes"), "Yes", "No")</f>
        <v>No</v>
      </c>
      <c r="Z12" s="730"/>
      <c r="AA12" s="811"/>
      <c r="AB12" s="730"/>
      <c r="AC12" s="730"/>
      <c r="AD12" s="730"/>
      <c r="AE12" s="730"/>
      <c r="AF12" s="730"/>
      <c r="AG12" s="730"/>
      <c r="AH12" s="730"/>
      <c r="AI12" s="730"/>
      <c r="AJ12" s="730"/>
      <c r="AK12" s="730"/>
      <c r="AL12" s="730"/>
      <c r="AM12" s="1156"/>
    </row>
    <row r="13" spans="1:39" s="339" customFormat="1" ht="15" customHeight="1" x14ac:dyDescent="0.25">
      <c r="A13" s="2022"/>
      <c r="B13" s="345"/>
      <c r="C13" s="343"/>
      <c r="D13" s="340"/>
      <c r="E13" s="343"/>
      <c r="F13" s="2179" t="s">
        <v>1748</v>
      </c>
      <c r="G13" s="1977" t="str">
        <f>IF('General Info'!D42="Yes", "Yes", "No")</f>
        <v>No</v>
      </c>
      <c r="H13" s="2169" t="str">
        <f>IF(AND(G13="Yes", 'Supervisory information'!$C$41="Yes"), "Yes", "No")</f>
        <v>No</v>
      </c>
      <c r="Z13" s="730"/>
      <c r="AA13" s="811"/>
      <c r="AB13" s="730"/>
      <c r="AC13" s="730"/>
      <c r="AD13" s="730"/>
      <c r="AE13" s="730"/>
      <c r="AF13" s="730"/>
      <c r="AG13" s="730"/>
      <c r="AH13" s="730"/>
      <c r="AI13" s="730"/>
      <c r="AJ13" s="730"/>
      <c r="AK13" s="730"/>
      <c r="AL13" s="730"/>
      <c r="AM13" s="1156"/>
    </row>
    <row r="14" spans="1:39" s="339" customFormat="1" ht="15" customHeight="1" x14ac:dyDescent="0.25">
      <c r="A14" s="2022"/>
      <c r="B14" s="345"/>
      <c r="C14" s="343"/>
      <c r="D14" s="340"/>
      <c r="E14" s="343"/>
      <c r="F14" s="2179" t="s">
        <v>1674</v>
      </c>
      <c r="G14" s="1977" t="str">
        <f>IF(AND('General Info'!D40="Yes", 'General Info'!D41="No", 'General Info'!D42="Yes"), "Yes", "No")</f>
        <v>No</v>
      </c>
      <c r="H14" s="2169" t="str">
        <f>IF(AND(G14="Yes", 'Supervisory information'!$C$41="Yes"), "Yes", "No")</f>
        <v>No</v>
      </c>
      <c r="Z14" s="730"/>
      <c r="AA14" s="811"/>
      <c r="AB14" s="730"/>
      <c r="AC14" s="730"/>
      <c r="AD14" s="730"/>
      <c r="AE14" s="730"/>
      <c r="AF14" s="730"/>
      <c r="AG14" s="730"/>
      <c r="AH14" s="730"/>
      <c r="AI14" s="730"/>
      <c r="AJ14" s="730"/>
      <c r="AK14" s="730"/>
      <c r="AL14" s="730"/>
      <c r="AM14" s="1156"/>
    </row>
    <row r="15" spans="1:39" s="339" customFormat="1" ht="15" customHeight="1" x14ac:dyDescent="0.25">
      <c r="A15" s="2022"/>
      <c r="B15" s="347"/>
      <c r="C15" s="489"/>
      <c r="D15" s="490"/>
      <c r="E15" s="489"/>
      <c r="F15" s="2180" t="s">
        <v>1744</v>
      </c>
      <c r="G15" s="1979" t="str">
        <f>IF(AND('General Info'!D40="No", 'General Info'!D41="Yes", 'General Info'!D42="Yes"), "Yes", "No")</f>
        <v>No</v>
      </c>
      <c r="H15" s="2170" t="str">
        <f>IF(AND(G15="Yes", 'Supervisory information'!$C$41="Yes"), "Yes", "No")</f>
        <v>No</v>
      </c>
      <c r="Z15" s="730"/>
      <c r="AA15" s="811"/>
      <c r="AB15" s="730"/>
      <c r="AC15" s="730"/>
      <c r="AD15" s="730"/>
      <c r="AE15" s="730"/>
      <c r="AF15" s="730"/>
      <c r="AG15" s="730"/>
      <c r="AH15" s="730"/>
      <c r="AI15" s="730"/>
      <c r="AJ15" s="730"/>
      <c r="AK15" s="730"/>
      <c r="AL15" s="730"/>
      <c r="AM15" s="1156"/>
    </row>
    <row r="16" spans="1:39" s="339" customFormat="1" ht="15" customHeight="1" x14ac:dyDescent="0.25">
      <c r="A16" s="2022"/>
      <c r="Z16" s="730"/>
      <c r="AA16" s="811"/>
      <c r="AB16" s="730"/>
      <c r="AC16" s="730"/>
      <c r="AD16" s="730"/>
      <c r="AE16" s="730"/>
      <c r="AF16" s="730"/>
      <c r="AG16" s="730"/>
      <c r="AH16" s="730"/>
      <c r="AI16" s="730"/>
      <c r="AJ16" s="730"/>
      <c r="AK16" s="730"/>
      <c r="AL16" s="730"/>
      <c r="AM16" s="1156"/>
    </row>
    <row r="17" spans="1:39" s="1569" customFormat="1" ht="45" customHeight="1" x14ac:dyDescent="0.25">
      <c r="A17" s="2027" t="s">
        <v>1655</v>
      </c>
      <c r="B17" s="1568"/>
      <c r="AA17" s="1897"/>
      <c r="AD17" s="1636"/>
      <c r="AE17" s="1636"/>
      <c r="AF17" s="1636"/>
      <c r="AG17" s="1636"/>
      <c r="AH17" s="1636"/>
      <c r="AI17" s="1636"/>
      <c r="AJ17" s="1636"/>
      <c r="AK17" s="1636"/>
      <c r="AL17" s="1636"/>
      <c r="AM17" s="1897"/>
    </row>
    <row r="18" spans="1:39" s="339" customFormat="1" ht="30" customHeight="1" x14ac:dyDescent="0.25">
      <c r="A18" s="812"/>
      <c r="B18" s="1767"/>
      <c r="C18" s="2527" t="s">
        <v>1375</v>
      </c>
      <c r="D18" s="2527"/>
      <c r="E18" s="2527"/>
      <c r="F18" s="2527"/>
      <c r="G18" s="2527"/>
      <c r="H18" s="2528"/>
      <c r="O18" s="2413" t="s">
        <v>1376</v>
      </c>
      <c r="P18" s="2414"/>
      <c r="Q18" s="2414"/>
      <c r="R18" s="2414"/>
      <c r="S18" s="2414"/>
      <c r="T18" s="2414"/>
      <c r="U18" s="2412" t="s">
        <v>1377</v>
      </c>
      <c r="V18" s="2412"/>
      <c r="W18" s="2412"/>
      <c r="X18" s="2412"/>
      <c r="Y18" s="2412"/>
      <c r="Z18" s="2412"/>
      <c r="AA18" s="1156"/>
      <c r="AM18" s="1156"/>
    </row>
    <row r="19" spans="1:39" s="339" customFormat="1" ht="15" customHeight="1" x14ac:dyDescent="0.25">
      <c r="A19" s="812"/>
      <c r="B19" s="1553"/>
      <c r="C19" s="2455" t="s">
        <v>1077</v>
      </c>
      <c r="D19" s="2410"/>
      <c r="E19" s="2409" t="s">
        <v>1078</v>
      </c>
      <c r="F19" s="2410"/>
      <c r="G19" s="2409" t="s">
        <v>1079</v>
      </c>
      <c r="H19" s="2410"/>
      <c r="O19" s="2409" t="s">
        <v>1077</v>
      </c>
      <c r="P19" s="2410"/>
      <c r="Q19" s="2409" t="s">
        <v>1078</v>
      </c>
      <c r="R19" s="2410"/>
      <c r="S19" s="2409" t="s">
        <v>1079</v>
      </c>
      <c r="T19" s="2410"/>
      <c r="U19" s="2409" t="s">
        <v>1077</v>
      </c>
      <c r="V19" s="2410"/>
      <c r="W19" s="2409" t="s">
        <v>1078</v>
      </c>
      <c r="X19" s="2410"/>
      <c r="Y19" s="2409" t="s">
        <v>1079</v>
      </c>
      <c r="Z19" s="2455"/>
      <c r="AA19" s="1156"/>
      <c r="AM19" s="1156"/>
    </row>
    <row r="20" spans="1:39" s="339" customFormat="1" ht="30" customHeight="1" x14ac:dyDescent="0.25">
      <c r="A20" s="812"/>
      <c r="B20" s="1775"/>
      <c r="C20" s="1561" t="s">
        <v>1080</v>
      </c>
      <c r="D20" s="1570" t="s">
        <v>43</v>
      </c>
      <c r="E20" s="1570" t="s">
        <v>1080</v>
      </c>
      <c r="F20" s="1570" t="s">
        <v>43</v>
      </c>
      <c r="G20" s="1816" t="s">
        <v>1080</v>
      </c>
      <c r="H20" s="1570" t="s">
        <v>43</v>
      </c>
      <c r="O20" s="1570" t="s">
        <v>1080</v>
      </c>
      <c r="P20" s="1570" t="s">
        <v>43</v>
      </c>
      <c r="Q20" s="1570" t="s">
        <v>1080</v>
      </c>
      <c r="R20" s="1570" t="s">
        <v>43</v>
      </c>
      <c r="S20" s="1570" t="s">
        <v>1080</v>
      </c>
      <c r="T20" s="1570" t="s">
        <v>43</v>
      </c>
      <c r="U20" s="1570" t="s">
        <v>1080</v>
      </c>
      <c r="V20" s="1570" t="s">
        <v>43</v>
      </c>
      <c r="W20" s="1570" t="s">
        <v>1080</v>
      </c>
      <c r="X20" s="1571" t="s">
        <v>43</v>
      </c>
      <c r="Y20" s="1570" t="s">
        <v>1080</v>
      </c>
      <c r="Z20" s="1571" t="s">
        <v>43</v>
      </c>
      <c r="AA20" s="1156"/>
      <c r="AM20" s="1156"/>
    </row>
    <row r="21" spans="1:39" s="339" customFormat="1" ht="15" customHeight="1" x14ac:dyDescent="0.25">
      <c r="A21" s="812"/>
      <c r="B21" s="1201" t="s">
        <v>1369</v>
      </c>
      <c r="C21" s="1305">
        <f>IF($C$6="Yes", IF(AND(ISNUMBER(C22), ISNUMBER(C25), ISNUMBER(C28)), C22+C25+C28, ""), 0)</f>
        <v>0</v>
      </c>
      <c r="D21" s="1305">
        <f t="shared" ref="D21" si="0">IF($C$6="Yes", IF(AND(ISNUMBER(D22), ISNUMBER(D25), ISNUMBER(D28)), D22+D25+D28, ""), 0)</f>
        <v>0</v>
      </c>
      <c r="E21" s="1305">
        <f>IF($E$6="Yes", IF(AND(ISNUMBER(E22), ISNUMBER(E25), ISNUMBER(E28)), E22+E25+E28, ""), 0)</f>
        <v>0</v>
      </c>
      <c r="F21" s="1305">
        <f>IF($E$6="Yes", IF(AND(ISNUMBER(F22), ISNUMBER(F25), ISNUMBER(F28)), F22+F25+F28, ""), 0)</f>
        <v>0</v>
      </c>
      <c r="G21" s="1305">
        <f>IF($G$6="Yes", IF(AND(ISNUMBER(G22), ISNUMBER(G25), ISNUMBER(G28)), G22+G25+G28, ""), 0)</f>
        <v>0</v>
      </c>
      <c r="H21" s="1305">
        <f>IF($G$6="Yes", IF(AND(ISNUMBER(H22), ISNUMBER(H25), ISNUMBER(H28)), H22+H25+H28, ""), 0)</f>
        <v>0</v>
      </c>
      <c r="O21" s="1305">
        <f>IF($C$6="Yes", IF(AND(ISNUMBER(O22), ISNUMBER(O25), ISNUMBER(O28)), O22+O25+O28, ""), 0)</f>
        <v>0</v>
      </c>
      <c r="P21" s="1305">
        <f t="shared" ref="P21" si="1">IF($C$6="Yes", IF(AND(ISNUMBER(P22), ISNUMBER(P25), ISNUMBER(P28)), P22+P25+P28, ""), 0)</f>
        <v>0</v>
      </c>
      <c r="Q21" s="1305">
        <f>IF($E$6="Yes", IF(AND(ISNUMBER(Q22), ISNUMBER(Q25), ISNUMBER(Q28)), Q22+Q25+Q28, ""), 0)</f>
        <v>0</v>
      </c>
      <c r="R21" s="1305">
        <f>IF($E$6="Yes", IF(AND(ISNUMBER(R22), ISNUMBER(R25), ISNUMBER(R28)), R22+R25+R28, ""), 0)</f>
        <v>0</v>
      </c>
      <c r="S21" s="1305">
        <f>IF($G$6="Yes", IF(AND(ISNUMBER(S22), ISNUMBER(S25), ISNUMBER(S28)), S22+S25+S28, ""), 0)</f>
        <v>0</v>
      </c>
      <c r="T21" s="1305">
        <f>IF($G$6="Yes", IF(AND(ISNUMBER(T22), ISNUMBER(T25), ISNUMBER(T28)), T22+T25+T28, ""), 0)</f>
        <v>0</v>
      </c>
      <c r="U21" s="1305">
        <f>IF($C$6="Yes", IF(AND(ISNUMBER(U22), ISNUMBER(U25), ISNUMBER(U28)), U22+U25+U28, ""), 0)</f>
        <v>0</v>
      </c>
      <c r="V21" s="1305">
        <f t="shared" ref="V21" si="2">IF($C$6="Yes", IF(AND(ISNUMBER(V22), ISNUMBER(V25), ISNUMBER(V28)), V22+V25+V28, ""), 0)</f>
        <v>0</v>
      </c>
      <c r="W21" s="1305">
        <f>IF($E$6="Yes", IF(AND(ISNUMBER(W22), ISNUMBER(W25), ISNUMBER(W28)), W22+W25+W28, ""), 0)</f>
        <v>0</v>
      </c>
      <c r="X21" s="1025">
        <f>IF($E$6="Yes", IF(AND(ISNUMBER(X22), ISNUMBER(X25), ISNUMBER(X28)), X22+X25+X28, ""), 0)</f>
        <v>0</v>
      </c>
      <c r="Y21" s="1213">
        <f>IF($G$6="Yes", IF(AND(ISNUMBER(Y22), ISNUMBER(Y25), ISNUMBER(Y28)), Y22+Y25+Y28, ""), 0)</f>
        <v>0</v>
      </c>
      <c r="Z21" s="1310">
        <f>IF($G$6="Yes", IF(AND(ISNUMBER(Z22), ISNUMBER(Z25), ISNUMBER(Z28)), Z22+Z25+Z28, ""), 0)</f>
        <v>0</v>
      </c>
      <c r="AA21" s="1156"/>
      <c r="AM21" s="1156"/>
    </row>
    <row r="22" spans="1:39" s="339" customFormat="1" ht="15" customHeight="1" x14ac:dyDescent="0.25">
      <c r="A22" s="812"/>
      <c r="B22" s="1226" t="s">
        <v>1370</v>
      </c>
      <c r="C22" s="1305" t="str">
        <f t="shared" ref="C22:Z22" si="3">IF(AND(ISNUMBER(C23), ISNUMBER(C24)), C23+C24, "")</f>
        <v/>
      </c>
      <c r="D22" s="870" t="str">
        <f t="shared" si="3"/>
        <v/>
      </c>
      <c r="E22" s="870" t="str">
        <f t="shared" si="3"/>
        <v/>
      </c>
      <c r="F22" s="870" t="str">
        <f t="shared" si="3"/>
        <v/>
      </c>
      <c r="G22" s="870" t="str">
        <f t="shared" si="3"/>
        <v/>
      </c>
      <c r="H22" s="870" t="str">
        <f t="shared" si="3"/>
        <v/>
      </c>
      <c r="O22" s="870" t="str">
        <f t="shared" si="3"/>
        <v/>
      </c>
      <c r="P22" s="870" t="str">
        <f t="shared" si="3"/>
        <v/>
      </c>
      <c r="Q22" s="870" t="str">
        <f t="shared" si="3"/>
        <v/>
      </c>
      <c r="R22" s="870" t="str">
        <f t="shared" si="3"/>
        <v/>
      </c>
      <c r="S22" s="870" t="str">
        <f t="shared" si="3"/>
        <v/>
      </c>
      <c r="T22" s="870" t="str">
        <f t="shared" si="3"/>
        <v/>
      </c>
      <c r="U22" s="870" t="str">
        <f t="shared" si="3"/>
        <v/>
      </c>
      <c r="V22" s="870" t="str">
        <f t="shared" si="3"/>
        <v/>
      </c>
      <c r="W22" s="870" t="str">
        <f t="shared" si="3"/>
        <v/>
      </c>
      <c r="X22" s="285" t="str">
        <f t="shared" si="3"/>
        <v/>
      </c>
      <c r="Y22" s="870" t="str">
        <f t="shared" si="3"/>
        <v/>
      </c>
      <c r="Z22" s="285" t="str">
        <f t="shared" si="3"/>
        <v/>
      </c>
      <c r="AA22" s="1156"/>
      <c r="AM22" s="1156"/>
    </row>
    <row r="23" spans="1:39" s="339" customFormat="1" ht="15" customHeight="1" x14ac:dyDescent="0.25">
      <c r="A23" s="812"/>
      <c r="B23" s="1227" t="s">
        <v>1371</v>
      </c>
      <c r="C23" s="336"/>
      <c r="D23" s="326"/>
      <c r="E23" s="326"/>
      <c r="F23" s="326"/>
      <c r="G23" s="326"/>
      <c r="H23" s="326"/>
      <c r="O23" s="326"/>
      <c r="P23" s="326"/>
      <c r="Q23" s="326"/>
      <c r="R23" s="326"/>
      <c r="S23" s="326"/>
      <c r="T23" s="326"/>
      <c r="U23" s="326"/>
      <c r="V23" s="326"/>
      <c r="W23" s="326"/>
      <c r="X23" s="280"/>
      <c r="Y23" s="326"/>
      <c r="Z23" s="280"/>
      <c r="AA23" s="1156"/>
      <c r="AM23" s="1156"/>
    </row>
    <row r="24" spans="1:39" s="339" customFormat="1" ht="15" customHeight="1" x14ac:dyDescent="0.25">
      <c r="A24" s="812"/>
      <c r="B24" s="1227" t="s">
        <v>1372</v>
      </c>
      <c r="C24" s="336"/>
      <c r="D24" s="326"/>
      <c r="E24" s="326"/>
      <c r="F24" s="326"/>
      <c r="G24" s="326"/>
      <c r="H24" s="326"/>
      <c r="O24" s="326"/>
      <c r="P24" s="326"/>
      <c r="Q24" s="326"/>
      <c r="R24" s="326"/>
      <c r="S24" s="326"/>
      <c r="T24" s="326"/>
      <c r="U24" s="326"/>
      <c r="V24" s="326"/>
      <c r="W24" s="326"/>
      <c r="X24" s="280"/>
      <c r="Y24" s="326"/>
      <c r="Z24" s="280"/>
      <c r="AA24" s="1156"/>
      <c r="AM24" s="1156"/>
    </row>
    <row r="25" spans="1:39" s="339" customFormat="1" ht="15" customHeight="1" x14ac:dyDescent="0.25">
      <c r="A25" s="812"/>
      <c r="B25" s="1226" t="s">
        <v>1373</v>
      </c>
      <c r="C25" s="1305" t="str">
        <f t="shared" ref="C25:Z25" si="4">IF(AND(ISNUMBER(C26), ISNUMBER(C27)), C26+C27, "")</f>
        <v/>
      </c>
      <c r="D25" s="870" t="str">
        <f t="shared" si="4"/>
        <v/>
      </c>
      <c r="E25" s="870" t="str">
        <f t="shared" si="4"/>
        <v/>
      </c>
      <c r="F25" s="870" t="str">
        <f t="shared" si="4"/>
        <v/>
      </c>
      <c r="G25" s="870" t="str">
        <f t="shared" si="4"/>
        <v/>
      </c>
      <c r="H25" s="870" t="str">
        <f t="shared" si="4"/>
        <v/>
      </c>
      <c r="O25" s="870" t="str">
        <f t="shared" si="4"/>
        <v/>
      </c>
      <c r="P25" s="870" t="str">
        <f t="shared" si="4"/>
        <v/>
      </c>
      <c r="Q25" s="870" t="str">
        <f t="shared" si="4"/>
        <v/>
      </c>
      <c r="R25" s="870" t="str">
        <f t="shared" si="4"/>
        <v/>
      </c>
      <c r="S25" s="870" t="str">
        <f t="shared" si="4"/>
        <v/>
      </c>
      <c r="T25" s="870" t="str">
        <f t="shared" si="4"/>
        <v/>
      </c>
      <c r="U25" s="870" t="str">
        <f t="shared" si="4"/>
        <v/>
      </c>
      <c r="V25" s="870" t="str">
        <f t="shared" si="4"/>
        <v/>
      </c>
      <c r="W25" s="870" t="str">
        <f t="shared" si="4"/>
        <v/>
      </c>
      <c r="X25" s="285" t="str">
        <f t="shared" si="4"/>
        <v/>
      </c>
      <c r="Y25" s="870" t="str">
        <f t="shared" si="4"/>
        <v/>
      </c>
      <c r="Z25" s="285" t="str">
        <f t="shared" si="4"/>
        <v/>
      </c>
      <c r="AA25" s="1156"/>
      <c r="AM25" s="1156"/>
    </row>
    <row r="26" spans="1:39" s="339" customFormat="1" ht="15" customHeight="1" x14ac:dyDescent="0.25">
      <c r="A26" s="812"/>
      <c r="B26" s="1227" t="s">
        <v>1371</v>
      </c>
      <c r="C26" s="336"/>
      <c r="D26" s="326"/>
      <c r="E26" s="326"/>
      <c r="F26" s="326"/>
      <c r="G26" s="326"/>
      <c r="H26" s="326"/>
      <c r="O26" s="326"/>
      <c r="P26" s="326"/>
      <c r="Q26" s="326"/>
      <c r="R26" s="326"/>
      <c r="S26" s="326"/>
      <c r="T26" s="326"/>
      <c r="U26" s="326"/>
      <c r="V26" s="326"/>
      <c r="W26" s="326"/>
      <c r="X26" s="280"/>
      <c r="Y26" s="326"/>
      <c r="Z26" s="280"/>
      <c r="AA26" s="1156"/>
      <c r="AM26" s="1156"/>
    </row>
    <row r="27" spans="1:39" s="339" customFormat="1" ht="15" customHeight="1" x14ac:dyDescent="0.25">
      <c r="A27" s="812"/>
      <c r="B27" s="1227" t="s">
        <v>1372</v>
      </c>
      <c r="C27" s="336"/>
      <c r="D27" s="326"/>
      <c r="E27" s="326"/>
      <c r="F27" s="326"/>
      <c r="G27" s="326"/>
      <c r="H27" s="326"/>
      <c r="O27" s="326"/>
      <c r="P27" s="326"/>
      <c r="Q27" s="326"/>
      <c r="R27" s="326"/>
      <c r="S27" s="326"/>
      <c r="T27" s="326"/>
      <c r="U27" s="326"/>
      <c r="V27" s="326"/>
      <c r="W27" s="326"/>
      <c r="X27" s="280"/>
      <c r="Y27" s="326"/>
      <c r="Z27" s="280"/>
      <c r="AA27" s="1156"/>
      <c r="AM27" s="1156"/>
    </row>
    <row r="28" spans="1:39" s="339" customFormat="1" ht="15" customHeight="1" x14ac:dyDescent="0.25">
      <c r="A28" s="812"/>
      <c r="B28" s="1226" t="s">
        <v>1374</v>
      </c>
      <c r="C28" s="1305" t="str">
        <f t="shared" ref="C28:Z28" si="5">IF(AND(ISNUMBER(C29), ISNUMBER(C30)), C29+C30, "")</f>
        <v/>
      </c>
      <c r="D28" s="870" t="str">
        <f t="shared" si="5"/>
        <v/>
      </c>
      <c r="E28" s="870" t="str">
        <f t="shared" si="5"/>
        <v/>
      </c>
      <c r="F28" s="870" t="str">
        <f t="shared" si="5"/>
        <v/>
      </c>
      <c r="G28" s="870" t="str">
        <f t="shared" si="5"/>
        <v/>
      </c>
      <c r="H28" s="870" t="str">
        <f t="shared" si="5"/>
        <v/>
      </c>
      <c r="O28" s="870" t="str">
        <f t="shared" si="5"/>
        <v/>
      </c>
      <c r="P28" s="870" t="str">
        <f t="shared" si="5"/>
        <v/>
      </c>
      <c r="Q28" s="870" t="str">
        <f t="shared" si="5"/>
        <v/>
      </c>
      <c r="R28" s="870" t="str">
        <f t="shared" si="5"/>
        <v/>
      </c>
      <c r="S28" s="870" t="str">
        <f t="shared" si="5"/>
        <v/>
      </c>
      <c r="T28" s="870" t="str">
        <f t="shared" si="5"/>
        <v/>
      </c>
      <c r="U28" s="870" t="str">
        <f t="shared" si="5"/>
        <v/>
      </c>
      <c r="V28" s="870" t="str">
        <f t="shared" si="5"/>
        <v/>
      </c>
      <c r="W28" s="870" t="str">
        <f t="shared" si="5"/>
        <v/>
      </c>
      <c r="X28" s="285" t="str">
        <f t="shared" si="5"/>
        <v/>
      </c>
      <c r="Y28" s="870" t="str">
        <f t="shared" si="5"/>
        <v/>
      </c>
      <c r="Z28" s="285" t="str">
        <f t="shared" si="5"/>
        <v/>
      </c>
      <c r="AA28" s="1156"/>
      <c r="AM28" s="1156"/>
    </row>
    <row r="29" spans="1:39" s="339" customFormat="1" ht="15" customHeight="1" x14ac:dyDescent="0.25">
      <c r="A29" s="812"/>
      <c r="B29" s="1227" t="s">
        <v>1371</v>
      </c>
      <c r="C29" s="336"/>
      <c r="D29" s="326"/>
      <c r="E29" s="326"/>
      <c r="F29" s="326"/>
      <c r="G29" s="326"/>
      <c r="H29" s="326"/>
      <c r="O29" s="326"/>
      <c r="P29" s="326"/>
      <c r="Q29" s="326"/>
      <c r="R29" s="326"/>
      <c r="S29" s="326"/>
      <c r="T29" s="326"/>
      <c r="U29" s="326"/>
      <c r="V29" s="326"/>
      <c r="W29" s="326"/>
      <c r="X29" s="280"/>
      <c r="Y29" s="326"/>
      <c r="Z29" s="280"/>
      <c r="AA29" s="1156"/>
      <c r="AM29" s="1156"/>
    </row>
    <row r="30" spans="1:39" s="339" customFormat="1" ht="15" customHeight="1" x14ac:dyDescent="0.25">
      <c r="A30" s="812"/>
      <c r="B30" s="911" t="s">
        <v>1372</v>
      </c>
      <c r="C30" s="336"/>
      <c r="D30" s="326"/>
      <c r="E30" s="326"/>
      <c r="F30" s="326"/>
      <c r="G30" s="326"/>
      <c r="H30" s="326"/>
      <c r="O30" s="326"/>
      <c r="P30" s="326"/>
      <c r="Q30" s="326"/>
      <c r="R30" s="326"/>
      <c r="S30" s="326"/>
      <c r="T30" s="326"/>
      <c r="U30" s="326"/>
      <c r="V30" s="326"/>
      <c r="W30" s="326"/>
      <c r="X30" s="280"/>
      <c r="Y30" s="326"/>
      <c r="Z30" s="280"/>
      <c r="AA30" s="1156"/>
      <c r="AM30" s="1156"/>
    </row>
    <row r="31" spans="1:39" s="339" customFormat="1" ht="15" customHeight="1" x14ac:dyDescent="0.25">
      <c r="A31" s="812"/>
      <c r="B31" s="1225" t="s">
        <v>1476</v>
      </c>
      <c r="C31" s="868"/>
      <c r="D31" s="509"/>
      <c r="E31" s="870">
        <f>IF($E$7="Yes", IF(AND(ISNUMBER(E32), ISNUMBER(E35), ISNUMBER(E38)), E32+E35+E38, ""), 0)</f>
        <v>0</v>
      </c>
      <c r="F31" s="870">
        <f>IF($E$7="Yes", IF(AND(ISNUMBER(F32), ISNUMBER(F35), ISNUMBER(F38)), F32+F35+F38, ""), 0)</f>
        <v>0</v>
      </c>
      <c r="G31" s="868"/>
      <c r="H31" s="509"/>
      <c r="O31" s="868"/>
      <c r="P31" s="509"/>
      <c r="Q31" s="870">
        <f>IF($E$7="Yes", IF(AND(ISNUMBER(Q32), ISNUMBER(Q35), ISNUMBER(Q38)), Q32+Q35+Q38, ""), 0)</f>
        <v>0</v>
      </c>
      <c r="R31" s="870">
        <f>IF($E$7="Yes", IF(AND(ISNUMBER(R32), ISNUMBER(R35), ISNUMBER(R38)), R32+R35+R38, ""), 0)</f>
        <v>0</v>
      </c>
      <c r="S31" s="868"/>
      <c r="T31" s="509"/>
      <c r="U31" s="868"/>
      <c r="V31" s="509"/>
      <c r="W31" s="870">
        <f>IF($E$7="Yes", IF(AND(ISNUMBER(W32), ISNUMBER(W35), ISNUMBER(W38)), W32+W35+W38, ""), 0)</f>
        <v>0</v>
      </c>
      <c r="X31" s="285">
        <f>IF($E$7="Yes", IF(AND(ISNUMBER(X32), ISNUMBER(X35), ISNUMBER(X38)), X32+X35+X38, ""), 0)</f>
        <v>0</v>
      </c>
      <c r="Y31" s="343"/>
      <c r="Z31" s="340"/>
      <c r="AA31" s="1156"/>
      <c r="AM31" s="1156"/>
    </row>
    <row r="32" spans="1:39" s="339" customFormat="1" ht="15" customHeight="1" x14ac:dyDescent="0.25">
      <c r="A32" s="812"/>
      <c r="B32" s="1226" t="s">
        <v>1370</v>
      </c>
      <c r="C32" s="868"/>
      <c r="D32" s="509"/>
      <c r="E32" s="870" t="str">
        <f>IF(AND(ISNUMBER(E33), ISNUMBER(E34)), E33+E34, "")</f>
        <v/>
      </c>
      <c r="F32" s="870" t="str">
        <f>IF(AND(ISNUMBER(F33), ISNUMBER(F34)), F33+F34, "")</f>
        <v/>
      </c>
      <c r="G32" s="868"/>
      <c r="H32" s="509"/>
      <c r="O32" s="868"/>
      <c r="P32" s="509"/>
      <c r="Q32" s="870" t="str">
        <f>IF(AND(ISNUMBER(Q33), ISNUMBER(Q34)), Q33+Q34, "")</f>
        <v/>
      </c>
      <c r="R32" s="870" t="str">
        <f>IF(AND(ISNUMBER(R33), ISNUMBER(R34)), R33+R34, "")</f>
        <v/>
      </c>
      <c r="S32" s="868"/>
      <c r="T32" s="509"/>
      <c r="U32" s="868"/>
      <c r="V32" s="509"/>
      <c r="W32" s="870" t="str">
        <f>IF(AND(ISNUMBER(W33), ISNUMBER(W34)), W33+W34, "")</f>
        <v/>
      </c>
      <c r="X32" s="285" t="str">
        <f>IF(AND(ISNUMBER(X33), ISNUMBER(X34)), X33+X34, "")</f>
        <v/>
      </c>
      <c r="Y32" s="509"/>
      <c r="Z32" s="869"/>
      <c r="AA32" s="1156"/>
      <c r="AM32" s="1156"/>
    </row>
    <row r="33" spans="1:39" s="339" customFormat="1" ht="15" customHeight="1" x14ac:dyDescent="0.25">
      <c r="A33" s="812"/>
      <c r="B33" s="1227" t="s">
        <v>1371</v>
      </c>
      <c r="C33" s="1456"/>
      <c r="D33" s="530"/>
      <c r="E33" s="326"/>
      <c r="F33" s="326"/>
      <c r="G33" s="1456"/>
      <c r="H33" s="530"/>
      <c r="O33" s="530"/>
      <c r="P33" s="530"/>
      <c r="Q33" s="326"/>
      <c r="R33" s="326"/>
      <c r="S33" s="1456"/>
      <c r="T33" s="530"/>
      <c r="U33" s="530"/>
      <c r="V33" s="530"/>
      <c r="W33" s="326"/>
      <c r="X33" s="280"/>
      <c r="Y33" s="530"/>
      <c r="Z33" s="531"/>
      <c r="AA33" s="1156"/>
      <c r="AM33" s="1156"/>
    </row>
    <row r="34" spans="1:39" s="339" customFormat="1" ht="15" customHeight="1" x14ac:dyDescent="0.25">
      <c r="A34" s="812"/>
      <c r="B34" s="1227" t="s">
        <v>1372</v>
      </c>
      <c r="C34" s="1456"/>
      <c r="D34" s="530"/>
      <c r="E34" s="326"/>
      <c r="F34" s="326"/>
      <c r="G34" s="1456"/>
      <c r="H34" s="530"/>
      <c r="O34" s="530"/>
      <c r="P34" s="530"/>
      <c r="Q34" s="326"/>
      <c r="R34" s="326"/>
      <c r="S34" s="1456"/>
      <c r="T34" s="530"/>
      <c r="U34" s="530"/>
      <c r="V34" s="530"/>
      <c r="W34" s="326"/>
      <c r="X34" s="280"/>
      <c r="Y34" s="530"/>
      <c r="Z34" s="531"/>
      <c r="AA34" s="1156"/>
      <c r="AM34" s="1156"/>
    </row>
    <row r="35" spans="1:39" s="339" customFormat="1" ht="15" customHeight="1" x14ac:dyDescent="0.25">
      <c r="A35" s="812"/>
      <c r="B35" s="1226" t="s">
        <v>1373</v>
      </c>
      <c r="C35" s="868"/>
      <c r="D35" s="509"/>
      <c r="E35" s="870" t="str">
        <f>IF(AND(ISNUMBER(E36), ISNUMBER(E37)), E36+E37, "")</f>
        <v/>
      </c>
      <c r="F35" s="870" t="str">
        <f>IF(AND(ISNUMBER(F36), ISNUMBER(F37)), F36+F37, "")</f>
        <v/>
      </c>
      <c r="G35" s="868"/>
      <c r="H35" s="509"/>
      <c r="O35" s="868"/>
      <c r="P35" s="509"/>
      <c r="Q35" s="870" t="str">
        <f>IF(AND(ISNUMBER(Q36), ISNUMBER(Q37)), Q36+Q37, "")</f>
        <v/>
      </c>
      <c r="R35" s="870" t="str">
        <f>IF(AND(ISNUMBER(R36), ISNUMBER(R37)), R36+R37, "")</f>
        <v/>
      </c>
      <c r="S35" s="868"/>
      <c r="T35" s="509"/>
      <c r="U35" s="868"/>
      <c r="V35" s="509"/>
      <c r="W35" s="870" t="str">
        <f>IF(AND(ISNUMBER(W36), ISNUMBER(W37)), W36+W37, "")</f>
        <v/>
      </c>
      <c r="X35" s="285" t="str">
        <f>IF(AND(ISNUMBER(X36), ISNUMBER(X37)), X36+X37, "")</f>
        <v/>
      </c>
      <c r="Y35" s="509"/>
      <c r="Z35" s="869"/>
      <c r="AA35" s="1156"/>
      <c r="AM35" s="1156"/>
    </row>
    <row r="36" spans="1:39" s="339" customFormat="1" ht="15" customHeight="1" x14ac:dyDescent="0.25">
      <c r="A36" s="812"/>
      <c r="B36" s="1227" t="s">
        <v>1371</v>
      </c>
      <c r="C36" s="1456"/>
      <c r="D36" s="530"/>
      <c r="E36" s="326"/>
      <c r="F36" s="326"/>
      <c r="G36" s="1456"/>
      <c r="H36" s="530"/>
      <c r="O36" s="530"/>
      <c r="P36" s="530"/>
      <c r="Q36" s="326"/>
      <c r="R36" s="326"/>
      <c r="S36" s="1456"/>
      <c r="T36" s="530"/>
      <c r="U36" s="530"/>
      <c r="V36" s="530"/>
      <c r="W36" s="326"/>
      <c r="X36" s="280"/>
      <c r="Y36" s="530"/>
      <c r="Z36" s="531"/>
      <c r="AA36" s="1156"/>
      <c r="AM36" s="1156"/>
    </row>
    <row r="37" spans="1:39" s="339" customFormat="1" ht="15" customHeight="1" x14ac:dyDescent="0.25">
      <c r="A37" s="812"/>
      <c r="B37" s="1227" t="s">
        <v>1372</v>
      </c>
      <c r="C37" s="1456"/>
      <c r="D37" s="530"/>
      <c r="E37" s="326"/>
      <c r="F37" s="326"/>
      <c r="G37" s="1456"/>
      <c r="H37" s="530"/>
      <c r="O37" s="530"/>
      <c r="P37" s="530"/>
      <c r="Q37" s="326"/>
      <c r="R37" s="326"/>
      <c r="S37" s="1456"/>
      <c r="T37" s="530"/>
      <c r="U37" s="530"/>
      <c r="V37" s="530"/>
      <c r="W37" s="326"/>
      <c r="X37" s="280"/>
      <c r="Y37" s="530"/>
      <c r="Z37" s="531"/>
      <c r="AA37" s="1156"/>
      <c r="AM37" s="1156"/>
    </row>
    <row r="38" spans="1:39" s="339" customFormat="1" ht="15" customHeight="1" x14ac:dyDescent="0.25">
      <c r="A38" s="812"/>
      <c r="B38" s="1226" t="s">
        <v>1374</v>
      </c>
      <c r="C38" s="868"/>
      <c r="D38" s="509"/>
      <c r="E38" s="870" t="str">
        <f>IF(AND(ISNUMBER(E39), ISNUMBER(E40)), E39+E40, "")</f>
        <v/>
      </c>
      <c r="F38" s="870" t="str">
        <f>IF(AND(ISNUMBER(F39), ISNUMBER(F40)), F39+F40, "")</f>
        <v/>
      </c>
      <c r="G38" s="868"/>
      <c r="H38" s="509"/>
      <c r="O38" s="868"/>
      <c r="P38" s="509"/>
      <c r="Q38" s="870" t="str">
        <f>IF(AND(ISNUMBER(Q39), ISNUMBER(Q40)), Q39+Q40, "")</f>
        <v/>
      </c>
      <c r="R38" s="870" t="str">
        <f>IF(AND(ISNUMBER(R39), ISNUMBER(R40)), R39+R40, "")</f>
        <v/>
      </c>
      <c r="S38" s="868"/>
      <c r="T38" s="509"/>
      <c r="U38" s="868"/>
      <c r="V38" s="509"/>
      <c r="W38" s="870" t="str">
        <f>IF(AND(ISNUMBER(W39), ISNUMBER(W40)), W39+W40, "")</f>
        <v/>
      </c>
      <c r="X38" s="285" t="str">
        <f>IF(AND(ISNUMBER(X39), ISNUMBER(X40)), X39+X40, "")</f>
        <v/>
      </c>
      <c r="Y38" s="509"/>
      <c r="Z38" s="869"/>
      <c r="AA38" s="1156"/>
      <c r="AM38" s="1156"/>
    </row>
    <row r="39" spans="1:39" s="339" customFormat="1" ht="15" customHeight="1" x14ac:dyDescent="0.25">
      <c r="A39" s="812"/>
      <c r="B39" s="1227" t="s">
        <v>1371</v>
      </c>
      <c r="C39" s="1456"/>
      <c r="D39" s="530"/>
      <c r="E39" s="326"/>
      <c r="F39" s="326"/>
      <c r="G39" s="1456"/>
      <c r="H39" s="530"/>
      <c r="O39" s="530"/>
      <c r="P39" s="530"/>
      <c r="Q39" s="326"/>
      <c r="R39" s="326"/>
      <c r="S39" s="1456"/>
      <c r="T39" s="530"/>
      <c r="U39" s="530"/>
      <c r="V39" s="530"/>
      <c r="W39" s="326"/>
      <c r="X39" s="280"/>
      <c r="Y39" s="530"/>
      <c r="Z39" s="531"/>
      <c r="AA39" s="1156"/>
      <c r="AM39" s="1156"/>
    </row>
    <row r="40" spans="1:39" s="339" customFormat="1" ht="15" customHeight="1" x14ac:dyDescent="0.25">
      <c r="A40" s="812"/>
      <c r="B40" s="1227" t="s">
        <v>1372</v>
      </c>
      <c r="C40" s="344"/>
      <c r="D40" s="530"/>
      <c r="E40" s="326"/>
      <c r="F40" s="326"/>
      <c r="G40" s="530"/>
      <c r="H40" s="530"/>
      <c r="O40" s="530"/>
      <c r="P40" s="530"/>
      <c r="Q40" s="326"/>
      <c r="R40" s="326"/>
      <c r="S40" s="530"/>
      <c r="T40" s="530"/>
      <c r="U40" s="530"/>
      <c r="V40" s="530"/>
      <c r="W40" s="326"/>
      <c r="X40" s="280"/>
      <c r="Y40" s="530"/>
      <c r="Z40" s="531"/>
      <c r="AA40" s="1156"/>
      <c r="AM40" s="1156"/>
    </row>
    <row r="41" spans="1:39" s="339" customFormat="1" ht="15" customHeight="1" x14ac:dyDescent="0.25">
      <c r="A41" s="812"/>
      <c r="B41" s="1225" t="s">
        <v>1269</v>
      </c>
      <c r="C41" s="1305">
        <f>IF($C$8="Yes", IF(AND(ISNUMBER(C42), ISNUMBER(C45), ISNUMBER(C48)), C42+C45+C48, ""), 0)</f>
        <v>0</v>
      </c>
      <c r="D41" s="1305">
        <f>IF($C$8="Yes", IF(AND(ISNUMBER(D42), ISNUMBER(D45), ISNUMBER(D48)), D42+D45+D48, ""), 0)</f>
        <v>0</v>
      </c>
      <c r="E41" s="1305">
        <f>IF($E$8="Yes", IF(AND(ISNUMBER(E42), ISNUMBER(E45), ISNUMBER(E48)), E42+E45+E48, ""), 0)</f>
        <v>0</v>
      </c>
      <c r="F41" s="1305">
        <f>IF($E$8="Yes", IF(AND(ISNUMBER(F42), ISNUMBER(F45), ISNUMBER(F48)), F42+F45+F48, ""), 0)</f>
        <v>0</v>
      </c>
      <c r="G41" s="868"/>
      <c r="H41" s="509"/>
      <c r="O41" s="1305">
        <f>IF($C$8="Yes", IF(AND(ISNUMBER(O42), ISNUMBER(O45), ISNUMBER(O48)), O42+O45+O48, ""), 0)</f>
        <v>0</v>
      </c>
      <c r="P41" s="1305">
        <f>IF($C$8="Yes", IF(AND(ISNUMBER(P42), ISNUMBER(P45), ISNUMBER(P48)), P42+P45+P48, ""), 0)</f>
        <v>0</v>
      </c>
      <c r="Q41" s="1305">
        <f>IF($E$8="Yes", IF(AND(ISNUMBER(Q42), ISNUMBER(Q45), ISNUMBER(Q48)), Q42+Q45+Q48, ""), 0)</f>
        <v>0</v>
      </c>
      <c r="R41" s="1305">
        <f>IF($E$8="Yes", IF(AND(ISNUMBER(R42), ISNUMBER(R45), ISNUMBER(R48)), R42+R45+R48, ""), 0)</f>
        <v>0</v>
      </c>
      <c r="S41" s="868"/>
      <c r="T41" s="509"/>
      <c r="U41" s="1305">
        <f>IF($C$8="Yes", IF(AND(ISNUMBER(U42), ISNUMBER(U45), ISNUMBER(U48)), U42+U45+U48, ""), 0)</f>
        <v>0</v>
      </c>
      <c r="V41" s="1305">
        <f>IF($C$8="Yes", IF(AND(ISNUMBER(V42), ISNUMBER(V45), ISNUMBER(V48)), V42+V45+V48, ""), 0)</f>
        <v>0</v>
      </c>
      <c r="W41" s="1305">
        <f>IF($E$8="Yes", IF(AND(ISNUMBER(W42), ISNUMBER(W45), ISNUMBER(W48)), W42+W45+W48, ""), 0)</f>
        <v>0</v>
      </c>
      <c r="X41" s="1025">
        <f>IF($E$8="Yes", IF(AND(ISNUMBER(X42), ISNUMBER(X45), ISNUMBER(X48)), X42+X45+X48, ""), 0)</f>
        <v>0</v>
      </c>
      <c r="Y41" s="509"/>
      <c r="Z41" s="869"/>
      <c r="AA41" s="1156"/>
      <c r="AM41" s="1156"/>
    </row>
    <row r="42" spans="1:39" s="339" customFormat="1" ht="15" customHeight="1" x14ac:dyDescent="0.25">
      <c r="A42" s="812"/>
      <c r="B42" s="1226" t="s">
        <v>1370</v>
      </c>
      <c r="C42" s="1305" t="str">
        <f t="shared" ref="C42:X42" si="6">IF(AND(ISNUMBER(C43), ISNUMBER(C44)), C43+C44, "")</f>
        <v/>
      </c>
      <c r="D42" s="870" t="str">
        <f t="shared" si="6"/>
        <v/>
      </c>
      <c r="E42" s="870" t="str">
        <f t="shared" si="6"/>
        <v/>
      </c>
      <c r="F42" s="870" t="str">
        <f t="shared" si="6"/>
        <v/>
      </c>
      <c r="G42" s="868"/>
      <c r="H42" s="509"/>
      <c r="O42" s="870" t="str">
        <f t="shared" si="6"/>
        <v/>
      </c>
      <c r="P42" s="870" t="str">
        <f t="shared" si="6"/>
        <v/>
      </c>
      <c r="Q42" s="870" t="str">
        <f t="shared" si="6"/>
        <v/>
      </c>
      <c r="R42" s="870" t="str">
        <f t="shared" si="6"/>
        <v/>
      </c>
      <c r="S42" s="868"/>
      <c r="T42" s="509"/>
      <c r="U42" s="870" t="str">
        <f t="shared" si="6"/>
        <v/>
      </c>
      <c r="V42" s="870" t="str">
        <f t="shared" si="6"/>
        <v/>
      </c>
      <c r="W42" s="870" t="str">
        <f t="shared" si="6"/>
        <v/>
      </c>
      <c r="X42" s="285" t="str">
        <f t="shared" si="6"/>
        <v/>
      </c>
      <c r="Y42" s="509"/>
      <c r="Z42" s="869"/>
      <c r="AA42" s="1156"/>
      <c r="AM42" s="1156"/>
    </row>
    <row r="43" spans="1:39" s="339" customFormat="1" ht="15" customHeight="1" x14ac:dyDescent="0.25">
      <c r="A43" s="812"/>
      <c r="B43" s="1227" t="s">
        <v>1371</v>
      </c>
      <c r="C43" s="336"/>
      <c r="D43" s="326"/>
      <c r="E43" s="326"/>
      <c r="F43" s="326"/>
      <c r="G43" s="1456"/>
      <c r="H43" s="530"/>
      <c r="O43" s="326"/>
      <c r="P43" s="326"/>
      <c r="Q43" s="326"/>
      <c r="R43" s="326"/>
      <c r="S43" s="1456"/>
      <c r="T43" s="530"/>
      <c r="U43" s="326"/>
      <c r="V43" s="326"/>
      <c r="W43" s="326"/>
      <c r="X43" s="280"/>
      <c r="Y43" s="530"/>
      <c r="Z43" s="531"/>
      <c r="AA43" s="1156"/>
      <c r="AM43" s="1156"/>
    </row>
    <row r="44" spans="1:39" s="339" customFormat="1" ht="15" customHeight="1" x14ac:dyDescent="0.25">
      <c r="A44" s="812"/>
      <c r="B44" s="1227" t="s">
        <v>1372</v>
      </c>
      <c r="C44" s="336"/>
      <c r="D44" s="326"/>
      <c r="E44" s="326"/>
      <c r="F44" s="326"/>
      <c r="G44" s="1456"/>
      <c r="H44" s="530"/>
      <c r="O44" s="326"/>
      <c r="P44" s="326"/>
      <c r="Q44" s="326"/>
      <c r="R44" s="326"/>
      <c r="S44" s="1456"/>
      <c r="T44" s="530"/>
      <c r="U44" s="326"/>
      <c r="V44" s="326"/>
      <c r="W44" s="326"/>
      <c r="X44" s="280"/>
      <c r="Y44" s="530"/>
      <c r="Z44" s="531"/>
      <c r="AA44" s="1156"/>
      <c r="AM44" s="1156"/>
    </row>
    <row r="45" spans="1:39" s="339" customFormat="1" ht="15" customHeight="1" x14ac:dyDescent="0.25">
      <c r="A45" s="812"/>
      <c r="B45" s="1226" t="s">
        <v>1373</v>
      </c>
      <c r="C45" s="1305" t="str">
        <f t="shared" ref="C45:X45" si="7">IF(AND(ISNUMBER(C46), ISNUMBER(C47)), C46+C47, "")</f>
        <v/>
      </c>
      <c r="D45" s="870" t="str">
        <f t="shared" si="7"/>
        <v/>
      </c>
      <c r="E45" s="870" t="str">
        <f t="shared" si="7"/>
        <v/>
      </c>
      <c r="F45" s="870" t="str">
        <f t="shared" si="7"/>
        <v/>
      </c>
      <c r="G45" s="868"/>
      <c r="H45" s="509"/>
      <c r="O45" s="870" t="str">
        <f t="shared" si="7"/>
        <v/>
      </c>
      <c r="P45" s="870" t="str">
        <f t="shared" si="7"/>
        <v/>
      </c>
      <c r="Q45" s="870" t="str">
        <f t="shared" si="7"/>
        <v/>
      </c>
      <c r="R45" s="870" t="str">
        <f t="shared" si="7"/>
        <v/>
      </c>
      <c r="S45" s="868"/>
      <c r="T45" s="509"/>
      <c r="U45" s="870" t="str">
        <f t="shared" si="7"/>
        <v/>
      </c>
      <c r="V45" s="870" t="str">
        <f t="shared" si="7"/>
        <v/>
      </c>
      <c r="W45" s="870" t="str">
        <f t="shared" si="7"/>
        <v/>
      </c>
      <c r="X45" s="285" t="str">
        <f t="shared" si="7"/>
        <v/>
      </c>
      <c r="Y45" s="509"/>
      <c r="Z45" s="869"/>
      <c r="AA45" s="1156"/>
      <c r="AM45" s="1156"/>
    </row>
    <row r="46" spans="1:39" s="339" customFormat="1" ht="15" customHeight="1" x14ac:dyDescent="0.25">
      <c r="A46" s="812"/>
      <c r="B46" s="1227" t="s">
        <v>1371</v>
      </c>
      <c r="C46" s="336"/>
      <c r="D46" s="326"/>
      <c r="E46" s="326"/>
      <c r="F46" s="326"/>
      <c r="G46" s="1456"/>
      <c r="H46" s="530"/>
      <c r="O46" s="326"/>
      <c r="P46" s="326"/>
      <c r="Q46" s="326"/>
      <c r="R46" s="326"/>
      <c r="S46" s="1456"/>
      <c r="T46" s="530"/>
      <c r="U46" s="326"/>
      <c r="V46" s="326"/>
      <c r="W46" s="326"/>
      <c r="X46" s="280"/>
      <c r="Y46" s="530"/>
      <c r="Z46" s="531"/>
      <c r="AA46" s="1156"/>
      <c r="AM46" s="1156"/>
    </row>
    <row r="47" spans="1:39" s="339" customFormat="1" ht="15" customHeight="1" x14ac:dyDescent="0.25">
      <c r="A47" s="812"/>
      <c r="B47" s="1227" t="s">
        <v>1372</v>
      </c>
      <c r="C47" s="336"/>
      <c r="D47" s="326"/>
      <c r="E47" s="326"/>
      <c r="F47" s="326"/>
      <c r="G47" s="1456"/>
      <c r="H47" s="530"/>
      <c r="O47" s="326"/>
      <c r="P47" s="326"/>
      <c r="Q47" s="326"/>
      <c r="R47" s="326"/>
      <c r="S47" s="1456"/>
      <c r="T47" s="530"/>
      <c r="U47" s="326"/>
      <c r="V47" s="326"/>
      <c r="W47" s="326"/>
      <c r="X47" s="280"/>
      <c r="Y47" s="530"/>
      <c r="Z47" s="531"/>
      <c r="AA47" s="1156"/>
      <c r="AM47" s="1156"/>
    </row>
    <row r="48" spans="1:39" s="339" customFormat="1" ht="15" customHeight="1" x14ac:dyDescent="0.25">
      <c r="A48" s="812"/>
      <c r="B48" s="1226" t="s">
        <v>1374</v>
      </c>
      <c r="C48" s="1305" t="str">
        <f t="shared" ref="C48:X48" si="8">IF(AND(ISNUMBER(C49), ISNUMBER(C50)), C49+C50, "")</f>
        <v/>
      </c>
      <c r="D48" s="870" t="str">
        <f t="shared" si="8"/>
        <v/>
      </c>
      <c r="E48" s="870" t="str">
        <f t="shared" si="8"/>
        <v/>
      </c>
      <c r="F48" s="870" t="str">
        <f t="shared" si="8"/>
        <v/>
      </c>
      <c r="G48" s="868"/>
      <c r="H48" s="509"/>
      <c r="O48" s="870" t="str">
        <f t="shared" si="8"/>
        <v/>
      </c>
      <c r="P48" s="870" t="str">
        <f t="shared" si="8"/>
        <v/>
      </c>
      <c r="Q48" s="870" t="str">
        <f t="shared" si="8"/>
        <v/>
      </c>
      <c r="R48" s="870" t="str">
        <f t="shared" si="8"/>
        <v/>
      </c>
      <c r="S48" s="868"/>
      <c r="T48" s="509"/>
      <c r="U48" s="870" t="str">
        <f t="shared" si="8"/>
        <v/>
      </c>
      <c r="V48" s="870" t="str">
        <f t="shared" si="8"/>
        <v/>
      </c>
      <c r="W48" s="870" t="str">
        <f t="shared" si="8"/>
        <v/>
      </c>
      <c r="X48" s="285" t="str">
        <f t="shared" si="8"/>
        <v/>
      </c>
      <c r="Y48" s="509"/>
      <c r="Z48" s="869"/>
      <c r="AA48" s="1156"/>
      <c r="AM48" s="1156"/>
    </row>
    <row r="49" spans="1:39" s="339" customFormat="1" ht="15" customHeight="1" x14ac:dyDescent="0.25">
      <c r="A49" s="812"/>
      <c r="B49" s="1227" t="s">
        <v>1371</v>
      </c>
      <c r="C49" s="336"/>
      <c r="D49" s="326"/>
      <c r="E49" s="326"/>
      <c r="F49" s="326"/>
      <c r="G49" s="1456"/>
      <c r="H49" s="530"/>
      <c r="O49" s="326"/>
      <c r="P49" s="326"/>
      <c r="Q49" s="326"/>
      <c r="R49" s="326"/>
      <c r="S49" s="1456"/>
      <c r="T49" s="530"/>
      <c r="U49" s="326"/>
      <c r="V49" s="326"/>
      <c r="W49" s="326"/>
      <c r="X49" s="280"/>
      <c r="Y49" s="530"/>
      <c r="Z49" s="531"/>
      <c r="AA49" s="1156"/>
      <c r="AM49" s="1156"/>
    </row>
    <row r="50" spans="1:39" s="339" customFormat="1" ht="15" customHeight="1" x14ac:dyDescent="0.25">
      <c r="A50" s="812"/>
      <c r="B50" s="1554" t="s">
        <v>1372</v>
      </c>
      <c r="C50" s="1773"/>
      <c r="D50" s="1230"/>
      <c r="E50" s="1230"/>
      <c r="F50" s="1230"/>
      <c r="G50" s="344"/>
      <c r="H50" s="530"/>
      <c r="O50" s="1230"/>
      <c r="P50" s="1230"/>
      <c r="Q50" s="1230"/>
      <c r="R50" s="1230"/>
      <c r="S50" s="344"/>
      <c r="T50" s="530"/>
      <c r="U50" s="1230"/>
      <c r="V50" s="1230"/>
      <c r="W50" s="1230"/>
      <c r="X50" s="1557"/>
      <c r="Y50" s="341"/>
      <c r="Z50" s="819"/>
      <c r="AA50" s="1156"/>
      <c r="AM50" s="1156"/>
    </row>
    <row r="51" spans="1:39" s="339" customFormat="1" ht="15" customHeight="1" x14ac:dyDescent="0.25">
      <c r="A51" s="812"/>
      <c r="B51" s="1572" t="s">
        <v>129</v>
      </c>
      <c r="C51" s="1774">
        <f>IF(AND(ISNUMBER(C21), ISNUMBER(C41)), C21+C41, "")</f>
        <v>0</v>
      </c>
      <c r="D51" s="1573">
        <f>IF(AND(ISNUMBER(D21), ISNUMBER(D41)), D21+D41, "")</f>
        <v>0</v>
      </c>
      <c r="E51" s="1573">
        <f>IF(AND(ISNUMBER(E21), ISNUMBER(E31), ISNUMBER(E41)), E21+E31+E41, "")</f>
        <v>0</v>
      </c>
      <c r="F51" s="1573">
        <f t="shared" ref="F51" si="9">IF(AND(ISNUMBER(F21), ISNUMBER(F31), ISNUMBER(F41)), F21+F31+F41, "")</f>
        <v>0</v>
      </c>
      <c r="G51" s="1573">
        <f>IF(ISNUMBER(G21), G21, "")</f>
        <v>0</v>
      </c>
      <c r="H51" s="1573">
        <f>IF(ISNUMBER(H21), H21, "")</f>
        <v>0</v>
      </c>
      <c r="O51" s="1573">
        <f>IF(AND(ISNUMBER(O21), ISNUMBER(O41)), O21+O41, "")</f>
        <v>0</v>
      </c>
      <c r="P51" s="1573">
        <f>IF(AND(ISNUMBER(P21), ISNUMBER(P41)), P21+P41, "")</f>
        <v>0</v>
      </c>
      <c r="Q51" s="1573">
        <f>IF(AND(ISNUMBER(Q21), ISNUMBER(Q31), ISNUMBER(Q41)), Q21+Q31+Q41, "")</f>
        <v>0</v>
      </c>
      <c r="R51" s="1573">
        <f t="shared" ref="R51" si="10">IF(AND(ISNUMBER(R21), ISNUMBER(R31), ISNUMBER(R41)), R21+R31+R41, "")</f>
        <v>0</v>
      </c>
      <c r="S51" s="1573">
        <f>IF(ISNUMBER(S21), S21, "")</f>
        <v>0</v>
      </c>
      <c r="T51" s="1573">
        <f>IF(ISNUMBER(T21), T21, "")</f>
        <v>0</v>
      </c>
      <c r="U51" s="1573">
        <f>IF(AND(ISNUMBER(U21), ISNUMBER(U41)), U21+U41, "")</f>
        <v>0</v>
      </c>
      <c r="V51" s="1573">
        <f>IF(AND(ISNUMBER(V21), ISNUMBER(V41)), V21+V41, "")</f>
        <v>0</v>
      </c>
      <c r="W51" s="1573">
        <f>IF(AND(ISNUMBER(W21), ISNUMBER(W31), ISNUMBER(W41)), W21+W31+W41, "")</f>
        <v>0</v>
      </c>
      <c r="X51" s="1574">
        <f t="shared" ref="X51" si="11">IF(AND(ISNUMBER(X21), ISNUMBER(X31), ISNUMBER(X41)), X21+X31+X41, "")</f>
        <v>0</v>
      </c>
      <c r="Y51" s="1573">
        <f>IF(ISNUMBER(Y21), Y21, "")</f>
        <v>0</v>
      </c>
      <c r="Z51" s="1574">
        <f>IF(ISNUMBER(Z21), Z21, "")</f>
        <v>0</v>
      </c>
      <c r="AA51" s="1156"/>
      <c r="AM51" s="1156"/>
    </row>
    <row r="52" spans="1:39" s="1808" customFormat="1" ht="15" customHeight="1" x14ac:dyDescent="0.25">
      <c r="A52" s="812"/>
      <c r="B52" s="1768"/>
      <c r="C52" s="1769"/>
      <c r="D52" s="1769"/>
      <c r="E52" s="1769"/>
      <c r="F52" s="1769"/>
      <c r="G52" s="1769"/>
      <c r="H52" s="1769"/>
      <c r="I52" s="1769"/>
      <c r="J52" s="1769"/>
      <c r="K52" s="1769"/>
      <c r="L52" s="1769"/>
      <c r="M52" s="1769"/>
      <c r="N52" s="1769"/>
      <c r="O52" s="1769"/>
      <c r="P52" s="1769"/>
      <c r="Q52" s="1769"/>
      <c r="R52" s="1769"/>
      <c r="S52" s="1769"/>
      <c r="T52" s="1769"/>
      <c r="U52" s="1769"/>
      <c r="V52" s="1769"/>
      <c r="W52" s="1769"/>
      <c r="X52" s="1769"/>
      <c r="Y52" s="1769"/>
      <c r="Z52" s="1807"/>
      <c r="AA52" s="1448"/>
      <c r="AM52" s="1448"/>
    </row>
    <row r="53" spans="1:39" s="267" customFormat="1" ht="45" customHeight="1" x14ac:dyDescent="0.25">
      <c r="A53" s="2027" t="s">
        <v>1656</v>
      </c>
      <c r="B53" s="1568"/>
      <c r="C53" s="1569"/>
      <c r="D53" s="1569"/>
      <c r="E53" s="1569"/>
      <c r="F53" s="1569"/>
      <c r="G53" s="1569"/>
      <c r="H53" s="1569"/>
      <c r="I53" s="1569"/>
      <c r="J53" s="1569"/>
      <c r="K53" s="1569"/>
      <c r="L53" s="1569"/>
      <c r="M53" s="1569"/>
      <c r="N53" s="1569"/>
      <c r="O53" s="1569"/>
      <c r="P53" s="1569"/>
      <c r="Q53" s="1569"/>
      <c r="R53" s="1569"/>
      <c r="S53" s="1569"/>
      <c r="T53" s="1569"/>
      <c r="U53" s="1569"/>
      <c r="V53" s="1569"/>
      <c r="W53" s="1569"/>
      <c r="X53" s="1569"/>
      <c r="Y53" s="1569"/>
      <c r="AA53" s="757"/>
      <c r="AD53" s="730"/>
      <c r="AE53" s="730"/>
      <c r="AF53" s="730"/>
      <c r="AG53" s="730"/>
      <c r="AH53" s="730"/>
      <c r="AI53" s="730"/>
      <c r="AJ53" s="730"/>
      <c r="AK53" s="730"/>
      <c r="AL53" s="730"/>
      <c r="AM53" s="757"/>
    </row>
    <row r="54" spans="1:39" s="885" customFormat="1" ht="75" customHeight="1" x14ac:dyDescent="0.25">
      <c r="A54" s="571"/>
      <c r="B54" s="2526" t="s">
        <v>1626</v>
      </c>
      <c r="C54" s="2526"/>
      <c r="D54" s="2526"/>
      <c r="E54" s="1562"/>
      <c r="F54" s="1562"/>
      <c r="AA54" s="751"/>
    </row>
    <row r="55" spans="1:39" s="719" customFormat="1" ht="45" customHeight="1" x14ac:dyDescent="0.25">
      <c r="A55" s="561" t="s">
        <v>1564</v>
      </c>
      <c r="B55" s="747"/>
      <c r="C55" s="885"/>
      <c r="D55" s="885"/>
      <c r="E55" s="885"/>
      <c r="F55" s="885"/>
      <c r="G55" s="885"/>
      <c r="H55" s="885"/>
      <c r="I55" s="885"/>
      <c r="J55" s="885"/>
      <c r="K55" s="885"/>
      <c r="L55" s="885"/>
      <c r="M55" s="885"/>
      <c r="N55" s="885"/>
      <c r="O55" s="885"/>
      <c r="P55" s="885"/>
      <c r="Q55" s="885"/>
      <c r="R55" s="885"/>
      <c r="S55" s="885"/>
      <c r="T55" s="885"/>
      <c r="U55" s="885"/>
      <c r="V55" s="885"/>
      <c r="W55" s="885"/>
      <c r="X55" s="885"/>
      <c r="Y55" s="885"/>
      <c r="Z55" s="885"/>
      <c r="AA55" s="751"/>
    </row>
    <row r="56" spans="1:39" s="722" customFormat="1" ht="15" customHeight="1" x14ac:dyDescent="0.25">
      <c r="A56" s="720"/>
      <c r="B56" s="1091" t="s">
        <v>1029</v>
      </c>
      <c r="C56" s="1090"/>
      <c r="D56" s="1822" t="s">
        <v>1630</v>
      </c>
      <c r="E56" s="1823"/>
      <c r="F56" s="1187"/>
      <c r="G56" s="1824"/>
      <c r="AA56" s="1576"/>
    </row>
    <row r="57" spans="1:39" s="721" customFormat="1" ht="15" customHeight="1" x14ac:dyDescent="0.25">
      <c r="A57" s="720"/>
      <c r="B57" s="601" t="s">
        <v>1629</v>
      </c>
      <c r="C57" s="833" t="str">
        <f>IF(OR(ISBLANK(C56), ISBLANK('Supervisory information'!D15)), IF(AND(ISBLANK(C56), F56="Yes"), "Fill in cell above", ""), IF(C56*'Supervisory information'!D15&lt;=100000000000, "Yes", "No"))</f>
        <v/>
      </c>
      <c r="D57" s="1820" t="s">
        <v>1631</v>
      </c>
      <c r="E57" s="1821"/>
      <c r="F57" s="2181" t="str">
        <f>IF(OR(ISBLANK(F56), ISBLANK(C57), C57=""), IF(C57="No", "No", IF(ISNUMBER(C56), "Fill in cell above", IF(C56="", "No", ""))), IF(AND(C57="Yes", F56="Yes"), "Yes", "No"))</f>
        <v>No</v>
      </c>
      <c r="G57" s="1858"/>
    </row>
    <row r="58" spans="1:39" s="721" customFormat="1" ht="15" customHeight="1" x14ac:dyDescent="0.25">
      <c r="A58" s="720"/>
    </row>
    <row r="59" spans="1:39" s="885" customFormat="1" ht="45" customHeight="1" x14ac:dyDescent="0.25">
      <c r="A59" s="561" t="s">
        <v>1565</v>
      </c>
      <c r="B59" s="747"/>
      <c r="AA59" s="751"/>
    </row>
    <row r="60" spans="1:39" s="721" customFormat="1" ht="120" customHeight="1" x14ac:dyDescent="0.25">
      <c r="A60" s="586"/>
      <c r="B60" s="1577"/>
      <c r="C60" s="1578" t="s">
        <v>1632</v>
      </c>
      <c r="D60" s="1579" t="s">
        <v>1515</v>
      </c>
      <c r="E60" s="1861" t="str">
        <f>"Check: Col C will be ignored if flags on General Info rows " &amp; ROW('General Info'!$C$38) &amp; " and " &amp; ROW('General Info'!$C$39) &amp; " are set to 'No', respectively"</f>
        <v>Check: Col C will be ignored if flags on General Info rows 38 and 39 are set to 'No', respectively</v>
      </c>
      <c r="F60" s="1861" t="str">
        <f>"Check: Col C will be ignored if flags on General Info rows " &amp; ROW('General Info'!$C$38) &amp; " and " &amp; ROW('General Info'!$C$39) &amp; " are set to 'No', respectively"</f>
        <v>Check: Col C will be ignored if flags on General Info rows 38 and 39 are set to 'No', respectively</v>
      </c>
      <c r="G60" s="1861" t="str">
        <f>"Check: Col C Total not calculated due to missing flags in General Info rows " &amp; ROW('General Info'!$C$38) &amp; " and " &amp; ROW('General Info'!$C$39)</f>
        <v>Check: Col C Total not calculated due to missing flags in General Info rows 38 and 39</v>
      </c>
      <c r="H60" s="1861" t="str">
        <f>"Check: Col D Total not calculated due to missing flags in General Info rows " &amp; ROW('General Info'!$C$38) &amp; " and " &amp; ROW('General Info'!$C$39)</f>
        <v>Check: Col D Total not calculated due to missing flags in General Info rows 38 and 39</v>
      </c>
      <c r="O60" s="885"/>
    </row>
    <row r="61" spans="1:39" s="722" customFormat="1" ht="15" customHeight="1" x14ac:dyDescent="0.25">
      <c r="A61" s="720"/>
      <c r="B61" s="1091" t="s">
        <v>1030</v>
      </c>
      <c r="C61" s="1090"/>
      <c r="D61" s="1580"/>
      <c r="E61" s="1862" t="str">
        <f>IF('General Info'!$C38="No",IF(C61="","",IF(C61=0,"Pass","Fail")),IF('General Info'!$C38="Yes",IF(AND(ISNUMBER(C61),C61&gt;=0),"Pass","Fail"),""))</f>
        <v/>
      </c>
      <c r="F61" s="1862" t="str">
        <f>IF('General Info'!$C38="No", IF(D61="", "", IF(D61=0, "", "Fail")), IF('General Info'!$C38="Yes", IF(AND(ISNUMBER(D61), D61&gt;=0), "Pass", ""), ""))</f>
        <v/>
      </c>
      <c r="G61" s="2185"/>
      <c r="H61" s="2185"/>
      <c r="I61" s="2186"/>
      <c r="J61" s="2186"/>
      <c r="K61" s="2186"/>
      <c r="L61" s="2186"/>
      <c r="M61" s="2186"/>
      <c r="N61" s="2186"/>
      <c r="O61" s="885"/>
    </row>
    <row r="62" spans="1:39" s="722" customFormat="1" ht="15" customHeight="1" x14ac:dyDescent="0.25">
      <c r="A62" s="720"/>
      <c r="B62" s="311" t="s">
        <v>83</v>
      </c>
      <c r="C62" s="1024"/>
      <c r="D62" s="1433"/>
      <c r="E62" s="1863" t="str">
        <f>IF('General Info'!$C39="No", IF(C62="", "", IF(C62=0, "Pass", "Fail")), IF('General Info'!$C39="Yes", IF(AND(ISNUMBER(C62),C62&gt;=0), "Pass", "Fail"), ""))</f>
        <v/>
      </c>
      <c r="F62" s="1863" t="str">
        <f>IF('General Info'!$C39="No", IF(D62="", "", IF(D62=0, "", "Fail")), IF('General Info'!$C39="Yes", IF(AND(ISNUMBER(D62), D62&gt;=0), "Pass", ""), ""))</f>
        <v/>
      </c>
      <c r="G62" s="1826"/>
      <c r="H62" s="1826"/>
      <c r="I62" s="2187"/>
      <c r="J62" s="2187"/>
      <c r="K62" s="2187"/>
      <c r="L62" s="2187"/>
      <c r="M62" s="2187"/>
      <c r="N62" s="2187"/>
      <c r="O62" s="885"/>
    </row>
    <row r="63" spans="1:39" s="721" customFormat="1" ht="15" customHeight="1" x14ac:dyDescent="0.25">
      <c r="A63" s="720"/>
      <c r="B63" s="1337" t="s">
        <v>129</v>
      </c>
      <c r="C63" s="1379" t="str">
        <f>IF(AND('General Info'!C38="Yes",'General Info'!C39="Yes"),IF(AND(ISNUMBER(C61),ISNUMBER(C62)),C61+C62,""),IF(AND('General Info'!C38="Yes",'General Info'!C39="No"),IF(ISNUMBER(C61),C61,""),IF(AND('General Info'!C39="Yes",'General Info'!C38="No"),IF(ISNUMBER(C62),C62,""),"")))</f>
        <v/>
      </c>
      <c r="D63" s="1321" t="str">
        <f>IF(AND('General Info'!C38="Yes",'General Info'!C39="Yes"),IF(AND(ISNUMBER(D61),ISNUMBER(D62)),D61+D62,""),IF(AND('General Info'!C38="Yes",'General Info'!C39="No"),IF(ISNUMBER(D61),D61,""),IF(AND('General Info'!C39="Yes",'General Info'!C38="No"),IF(ISNUMBER(D62),D62,""),"")))</f>
        <v/>
      </c>
      <c r="E63" s="1864"/>
      <c r="F63" s="1864"/>
      <c r="G63" s="1865" t="str">
        <f>IF(AND(OR(ISBLANK('General Info'!C38),ISBLANK('General Info'!C39)),OR(C61&lt;&gt;"",C62&lt;&gt;"")),"Fail","")</f>
        <v/>
      </c>
      <c r="H63" s="2182" t="str">
        <f>IF(AND(OR(ISBLANK('General Info'!C38),ISBLANK('General Info'!C39)),OR(D61&lt;&gt;"",D62&lt;&gt;"")),"Fail","")</f>
        <v/>
      </c>
      <c r="I63" s="2188"/>
      <c r="J63" s="2188"/>
      <c r="K63" s="2188"/>
      <c r="L63" s="2188"/>
      <c r="M63" s="2188"/>
      <c r="N63" s="2188"/>
      <c r="O63" s="885"/>
    </row>
    <row r="64" spans="1:39" s="721" customFormat="1" ht="15" hidden="1" customHeight="1" x14ac:dyDescent="0.25">
      <c r="A64" s="720"/>
    </row>
    <row r="65" spans="1:7" s="721" customFormat="1" ht="15" hidden="1" customHeight="1" x14ac:dyDescent="0.25">
      <c r="A65" s="720"/>
    </row>
    <row r="66" spans="1:7" s="721" customFormat="1" ht="15" hidden="1" customHeight="1" x14ac:dyDescent="0.25">
      <c r="A66" s="720"/>
    </row>
    <row r="67" spans="1:7" s="721" customFormat="1" ht="15" hidden="1" customHeight="1" x14ac:dyDescent="0.25">
      <c r="A67" s="720"/>
    </row>
    <row r="68" spans="1:7" s="721" customFormat="1" ht="15" hidden="1" customHeight="1" x14ac:dyDescent="0.25">
      <c r="A68" s="720"/>
    </row>
    <row r="69" spans="1:7" s="721" customFormat="1" ht="15" hidden="1" customHeight="1" x14ac:dyDescent="0.25">
      <c r="A69" s="720"/>
    </row>
    <row r="70" spans="1:7" s="885" customFormat="1" ht="45" customHeight="1" x14ac:dyDescent="0.25">
      <c r="A70" s="561" t="s">
        <v>1657</v>
      </c>
      <c r="B70" s="747"/>
    </row>
    <row r="71" spans="1:7" s="725" customFormat="1" ht="30" customHeight="1" x14ac:dyDescent="0.25">
      <c r="A71" s="1818" t="s">
        <v>1566</v>
      </c>
      <c r="B71" s="724"/>
    </row>
    <row r="72" spans="1:7" s="721" customFormat="1" ht="60" customHeight="1" x14ac:dyDescent="0.25">
      <c r="A72" s="586"/>
      <c r="B72" s="1577"/>
      <c r="C72" s="1578" t="s">
        <v>1632</v>
      </c>
      <c r="D72" s="1579" t="s">
        <v>1515</v>
      </c>
      <c r="E72" s="1861" t="s">
        <v>1663</v>
      </c>
      <c r="F72" s="1861" t="s">
        <v>1664</v>
      </c>
    </row>
    <row r="73" spans="1:7" s="722" customFormat="1" ht="15" customHeight="1" x14ac:dyDescent="0.25">
      <c r="A73" s="720"/>
      <c r="B73" s="1581" t="s">
        <v>1477</v>
      </c>
      <c r="C73" s="1582"/>
      <c r="D73" s="1583"/>
      <c r="E73" s="1857" t="str">
        <f>IF(OR(ISNUMBER(C73), ISNUMBER(C78)), IF(ISNUMBER(C73) &lt;&gt; ISNUMBER(C78), "Pass", "Fail"), "")</f>
        <v/>
      </c>
      <c r="F73" s="1857" t="str">
        <f>IF(OR(ISNUMBER(C73), ISNUMBER(E89)), IF(ISNUMBER(C73) &lt;&gt; ISNUMBER(E89), "Pass", "Fail"), "")</f>
        <v/>
      </c>
    </row>
    <row r="74" spans="1:7" s="723" customFormat="1" ht="45" customHeight="1" x14ac:dyDescent="0.25">
      <c r="A74" s="561" t="s">
        <v>1567</v>
      </c>
      <c r="B74" s="726"/>
    </row>
    <row r="75" spans="1:7" s="721" customFormat="1" ht="90" customHeight="1" x14ac:dyDescent="0.25">
      <c r="A75" s="586"/>
      <c r="B75" s="1577"/>
      <c r="C75" s="1578" t="s">
        <v>1632</v>
      </c>
      <c r="D75" s="1579" t="s">
        <v>1515</v>
      </c>
      <c r="E75" s="1861" t="s">
        <v>1663</v>
      </c>
      <c r="F75" s="1861" t="s">
        <v>1665</v>
      </c>
      <c r="G75" s="1861" t="s">
        <v>1670</v>
      </c>
    </row>
    <row r="76" spans="1:7" s="722" customFormat="1" ht="15" customHeight="1" x14ac:dyDescent="0.25">
      <c r="A76" s="720"/>
      <c r="B76" s="1091" t="s">
        <v>1477</v>
      </c>
      <c r="C76" s="1090"/>
      <c r="D76" s="1580"/>
      <c r="E76" s="1862" t="str">
        <f>IF(OR(ISNUMBER(C73), ISNUMBER(C76)), IF(ISNUMBER(C73) &lt;&gt; ISNUMBER(C76), "Pass", "Fail"), "")</f>
        <v/>
      </c>
      <c r="F76" s="1825"/>
      <c r="G76" s="1825"/>
    </row>
    <row r="77" spans="1:7" s="722" customFormat="1" ht="15" customHeight="1" x14ac:dyDescent="0.25">
      <c r="A77" s="720"/>
      <c r="B77" s="311" t="s">
        <v>1478</v>
      </c>
      <c r="C77" s="1027"/>
      <c r="D77" s="1433"/>
      <c r="E77" s="1826"/>
      <c r="F77" s="1826"/>
      <c r="G77" s="1992" t="str">
        <f>IF(AND(ISNUMBER(C76), ISNUMBER(C77), OR(C76&gt;0, C77&gt;0)), IF(AND(C76&gt;0, C77&gt;0, C76&lt;&gt;C77), "Pass", "Fail"), "")</f>
        <v/>
      </c>
    </row>
    <row r="78" spans="1:7" s="722" customFormat="1" ht="15" customHeight="1" x14ac:dyDescent="0.25">
      <c r="A78" s="720"/>
      <c r="B78" s="601" t="s">
        <v>1479</v>
      </c>
      <c r="C78" s="1028" t="str">
        <f>IF(AND(ISNUMBER(C76), ISNUMBER(C77)), 0.25*C76+0.75*C77, "")</f>
        <v/>
      </c>
      <c r="D78" s="310" t="str">
        <f>IF(AND(ISNUMBER(D76), ISNUMBER(D77)), 0.25*D76+0.75*D77, "")</f>
        <v/>
      </c>
      <c r="E78" s="1859" t="str">
        <f>IF(OR(ISNUMBER(C73), ISNUMBER(C78)), IF(AND(E76&lt;&gt;"Fail", ISNUMBER(C73) &lt;&gt; ISNUMBER(C78)), "Pass", "Fail"), "")</f>
        <v/>
      </c>
      <c r="F78" s="1860" t="str">
        <f>IF(OR(ISNUMBER(C78), ISNUMBER(E89)), IF(ISNUMBER(C78) &lt;&gt; ISNUMBER(E89), "Pass", "Fail"), "")</f>
        <v/>
      </c>
      <c r="G78" s="1858"/>
    </row>
    <row r="79" spans="1:7" s="723" customFormat="1" ht="45" customHeight="1" x14ac:dyDescent="0.25">
      <c r="A79" s="561" t="s">
        <v>1568</v>
      </c>
      <c r="B79" s="726"/>
    </row>
    <row r="80" spans="1:7" s="723" customFormat="1" ht="45" customHeight="1" x14ac:dyDescent="0.25">
      <c r="A80" s="561" t="s">
        <v>1569</v>
      </c>
      <c r="B80" s="726"/>
    </row>
    <row r="81" spans="1:7" s="721" customFormat="1" ht="15" customHeight="1" x14ac:dyDescent="0.2">
      <c r="A81" s="586"/>
      <c r="B81" s="1584"/>
      <c r="C81" s="2525" t="s">
        <v>1632</v>
      </c>
      <c r="D81" s="2525"/>
      <c r="E81" s="2525"/>
      <c r="F81" s="2525"/>
      <c r="G81" s="723"/>
    </row>
    <row r="82" spans="1:7" s="721" customFormat="1" ht="60" customHeight="1" x14ac:dyDescent="0.25">
      <c r="A82" s="586"/>
      <c r="B82" s="1585"/>
      <c r="C82" s="1097" t="s">
        <v>955</v>
      </c>
      <c r="D82" s="1383" t="s">
        <v>956</v>
      </c>
      <c r="E82" s="1383" t="s">
        <v>129</v>
      </c>
      <c r="F82" s="1579" t="s">
        <v>1516</v>
      </c>
      <c r="G82" s="723"/>
    </row>
    <row r="83" spans="1:7" s="721" customFormat="1" ht="15" customHeight="1" x14ac:dyDescent="0.25">
      <c r="A83" s="720"/>
      <c r="B83" s="1091" t="s">
        <v>1031</v>
      </c>
      <c r="C83" s="1098"/>
      <c r="D83" s="1384"/>
      <c r="E83" s="1368" t="str">
        <f>IF(AND(ISNUMBER(C83), ISNUMBER(D83)), C83+D83, "")</f>
        <v/>
      </c>
      <c r="F83" s="1435"/>
    </row>
    <row r="84" spans="1:7" s="721" customFormat="1" ht="15" customHeight="1" x14ac:dyDescent="0.25">
      <c r="A84" s="720"/>
      <c r="B84" s="300" t="s">
        <v>1032</v>
      </c>
      <c r="C84" s="734"/>
      <c r="D84" s="284"/>
      <c r="E84" s="34" t="str">
        <f>IF(AND(ISNUMBER(C84), ISNUMBER(D84)), C84+D84, "")</f>
        <v/>
      </c>
      <c r="F84" s="1436"/>
    </row>
    <row r="85" spans="1:7" s="721" customFormat="1" ht="15" customHeight="1" x14ac:dyDescent="0.25">
      <c r="A85" s="720"/>
      <c r="B85" s="1092" t="s">
        <v>1033</v>
      </c>
      <c r="C85" s="734"/>
      <c r="D85" s="105"/>
      <c r="E85" s="34" t="str">
        <f>IF(ISNUMBER(C85), C85, "")</f>
        <v/>
      </c>
      <c r="F85" s="1436"/>
    </row>
    <row r="86" spans="1:7" s="721" customFormat="1" ht="15" customHeight="1" x14ac:dyDescent="0.25">
      <c r="A86" s="720"/>
      <c r="B86" s="311" t="s">
        <v>1034</v>
      </c>
      <c r="C86" s="734"/>
      <c r="D86" s="284"/>
      <c r="E86" s="34" t="str">
        <f>IF(AND(ISNUMBER(C86), ISNUMBER(D86)), C86+D86, "")</f>
        <v/>
      </c>
      <c r="F86" s="1436"/>
    </row>
    <row r="87" spans="1:7" s="721" customFormat="1" ht="15" customHeight="1" x14ac:dyDescent="0.25">
      <c r="A87" s="720"/>
      <c r="B87" s="311" t="s">
        <v>793</v>
      </c>
      <c r="C87" s="734"/>
      <c r="D87" s="284"/>
      <c r="E87" s="34" t="str">
        <f>IF(AND(ISNUMBER(C87), ISNUMBER(D87)), C87+D87, "")</f>
        <v/>
      </c>
      <c r="F87" s="1436"/>
    </row>
    <row r="88" spans="1:7" s="721" customFormat="1" ht="15" customHeight="1" x14ac:dyDescent="0.25">
      <c r="A88" s="720"/>
      <c r="B88" s="1563" t="s">
        <v>954</v>
      </c>
      <c r="C88" s="1099"/>
      <c r="D88" s="419"/>
      <c r="E88" s="207" t="str">
        <f>IF(AND(ISNUMBER(C88), ISNUMBER(D88)), C88+D88, "")</f>
        <v/>
      </c>
      <c r="F88" s="1437"/>
    </row>
    <row r="89" spans="1:7" s="721" customFormat="1" ht="15" customHeight="1" x14ac:dyDescent="0.25">
      <c r="A89" s="720"/>
      <c r="B89" s="1093" t="s">
        <v>129</v>
      </c>
      <c r="C89" s="1100" t="str">
        <f>IF(COUNT(C83:C88)=ROWS(C83:C88), SUM(C83:C88), "")</f>
        <v/>
      </c>
      <c r="D89" s="728" t="str">
        <f>IF(AND(ISNUMBER(D83), ISNUMBER(D84), COUNT(D86:D88)=ROWS(D86:D88)), SUM(D83:D84,D86:D88), "")</f>
        <v/>
      </c>
      <c r="E89" s="728" t="str">
        <f>IF(AND(ISNUMBER(C89), ISNUMBER(D89)), C89+D89, "")</f>
        <v/>
      </c>
      <c r="F89" s="1434" t="str">
        <f>IF(COUNT(F83:F88)=ROWS(F83:F88), SUM(F83:F88), "")</f>
        <v/>
      </c>
      <c r="G89" s="606"/>
    </row>
    <row r="90" spans="1:7" s="723" customFormat="1" ht="45" customHeight="1" x14ac:dyDescent="0.25">
      <c r="A90" s="561" t="s">
        <v>1667</v>
      </c>
      <c r="B90" s="726"/>
    </row>
    <row r="91" spans="1:7" s="721" customFormat="1" ht="60" customHeight="1" x14ac:dyDescent="0.25">
      <c r="A91" s="586"/>
      <c r="B91" s="1577"/>
      <c r="C91" s="1578" t="s">
        <v>1632</v>
      </c>
      <c r="D91" s="1579" t="s">
        <v>1515</v>
      </c>
      <c r="E91" s="1861" t="s">
        <v>1666</v>
      </c>
      <c r="F91" s="723"/>
    </row>
    <row r="92" spans="1:7" s="722" customFormat="1" ht="15" customHeight="1" x14ac:dyDescent="0.25">
      <c r="A92" s="720"/>
      <c r="B92" s="1581" t="s">
        <v>1477</v>
      </c>
      <c r="C92" s="1582"/>
      <c r="D92" s="1583"/>
      <c r="E92" s="1857" t="str">
        <f>IF(OR(ISNUMBER(C92), ISNUMBER(C97)), IF(ISNUMBER(C92) &lt;&gt; ISNUMBER(C97), "Pass", "Fail"), "")</f>
        <v/>
      </c>
      <c r="F92" s="721"/>
    </row>
    <row r="93" spans="1:7" s="723" customFormat="1" ht="45" customHeight="1" x14ac:dyDescent="0.25">
      <c r="A93" s="561" t="s">
        <v>1668</v>
      </c>
      <c r="B93" s="726"/>
    </row>
    <row r="94" spans="1:7" s="721" customFormat="1" ht="100.5" customHeight="1" x14ac:dyDescent="0.25">
      <c r="A94" s="586"/>
      <c r="B94" s="1577"/>
      <c r="C94" s="1578" t="s">
        <v>1632</v>
      </c>
      <c r="D94" s="1579" t="s">
        <v>1515</v>
      </c>
      <c r="E94" s="1861" t="s">
        <v>1666</v>
      </c>
      <c r="F94" s="1861" t="s">
        <v>1715</v>
      </c>
    </row>
    <row r="95" spans="1:7" s="722" customFormat="1" ht="15" customHeight="1" x14ac:dyDescent="0.25">
      <c r="A95" s="720"/>
      <c r="B95" s="1091" t="s">
        <v>1477</v>
      </c>
      <c r="C95" s="1090"/>
      <c r="D95" s="1580"/>
      <c r="E95" s="1862" t="str">
        <f>IF(OR(ISNUMBER(C92), ISNUMBER(C95)), IF(ISNUMBER(C92) &lt;&gt; ISNUMBER(C95), "Pass", "Fail"), "")</f>
        <v/>
      </c>
      <c r="F95" s="1825"/>
    </row>
    <row r="96" spans="1:7" s="722" customFormat="1" ht="15" customHeight="1" x14ac:dyDescent="0.25">
      <c r="A96" s="720"/>
      <c r="B96" s="311" t="s">
        <v>1478</v>
      </c>
      <c r="C96" s="1027"/>
      <c r="D96" s="1433"/>
      <c r="E96" s="1826"/>
      <c r="F96" s="1992" t="str">
        <f>IF(AND(ISNUMBER(C95), ISNUMBER(C96), OR(C95&gt;0, C96&gt;0)), IF(AND(C95&gt;0, C96&gt;0, C95&lt;&gt;C96), "Pass", "Fail"), "")</f>
        <v/>
      </c>
    </row>
    <row r="97" spans="1:7" s="722" customFormat="1" ht="15" customHeight="1" x14ac:dyDescent="0.25">
      <c r="A97" s="720"/>
      <c r="B97" s="601" t="s">
        <v>1479</v>
      </c>
      <c r="C97" s="1028" t="str">
        <f>IF(AND(ISNUMBER(C95), ISNUMBER(C96)), 0.25*C95+0.75*C96, "")</f>
        <v/>
      </c>
      <c r="D97" s="310" t="str">
        <f>IF(AND(ISNUMBER(D95), ISNUMBER(D96)), 0.25*D95+0.75*D96, "")</f>
        <v/>
      </c>
      <c r="E97" s="1859" t="str">
        <f>IF(OR(ISNUMBER(C92), ISNUMBER(C97)), IF(AND(E95&lt;&gt;"Fail", ISNUMBER(C92) &lt;&gt; ISNUMBER(C97)), "Pass", "Fail"), "")</f>
        <v/>
      </c>
      <c r="F97" s="1858"/>
    </row>
    <row r="98" spans="1:7" s="723" customFormat="1" ht="45" customHeight="1" x14ac:dyDescent="0.25">
      <c r="A98" s="561" t="s">
        <v>1669</v>
      </c>
      <c r="B98" s="726"/>
    </row>
    <row r="99" spans="1:7" s="721" customFormat="1" ht="105" customHeight="1" x14ac:dyDescent="0.25">
      <c r="A99" s="586"/>
      <c r="B99" s="1577"/>
      <c r="C99" s="1578" t="s">
        <v>1632</v>
      </c>
      <c r="D99" s="1579" t="s">
        <v>1515</v>
      </c>
      <c r="E99" s="1861" t="s">
        <v>1716</v>
      </c>
      <c r="F99" s="723"/>
    </row>
    <row r="100" spans="1:7" s="722" customFormat="1" ht="15" customHeight="1" x14ac:dyDescent="0.25">
      <c r="A100" s="720"/>
      <c r="B100" s="1091" t="s">
        <v>1477</v>
      </c>
      <c r="C100" s="1090"/>
      <c r="D100" s="1580"/>
      <c r="E100" s="1825"/>
      <c r="F100" s="721"/>
    </row>
    <row r="101" spans="1:7" s="722" customFormat="1" ht="15" customHeight="1" x14ac:dyDescent="0.25">
      <c r="A101" s="720"/>
      <c r="B101" s="313" t="s">
        <v>1478</v>
      </c>
      <c r="C101" s="1023"/>
      <c r="D101" s="1976"/>
      <c r="E101" s="1859" t="str">
        <f>IF(AND(ISNUMBER(C100), ISNUMBER(C101), OR(C100&gt;0, C101&gt;0)), IF(AND(C100&gt;0, C101&gt;0, C100&lt;&gt;C101), "Pass", "Fail"), "")</f>
        <v/>
      </c>
      <c r="F101" s="721"/>
    </row>
    <row r="102" spans="1:7" s="723" customFormat="1" ht="45" customHeight="1" x14ac:dyDescent="0.25">
      <c r="A102" s="561" t="s">
        <v>1570</v>
      </c>
      <c r="B102" s="726"/>
    </row>
    <row r="103" spans="1:7" s="721" customFormat="1" ht="45" customHeight="1" x14ac:dyDescent="0.25">
      <c r="A103" s="729"/>
      <c r="B103" s="1586"/>
      <c r="C103" s="1101" t="s">
        <v>63</v>
      </c>
      <c r="D103" s="1579" t="s">
        <v>1633</v>
      </c>
      <c r="E103" s="723"/>
      <c r="F103" s="723"/>
    </row>
    <row r="104" spans="1:7" s="721" customFormat="1" ht="15" customHeight="1" x14ac:dyDescent="0.25">
      <c r="A104" s="729"/>
      <c r="B104" s="1094" t="s">
        <v>1366</v>
      </c>
      <c r="C104" s="1304">
        <f>IF(AND(ISNUMBER(C41), ISNUMBER(E41)), C41+E41, "")</f>
        <v>0</v>
      </c>
      <c r="D104" s="1310">
        <f>IF(AND(ISNUMBER(D41), ISNUMBER(F41)), 0.08*(D41+F41), "")</f>
        <v>0</v>
      </c>
      <c r="E104" s="723"/>
      <c r="F104" s="723"/>
    </row>
    <row r="105" spans="1:7" s="721" customFormat="1" ht="15" customHeight="1" x14ac:dyDescent="0.25">
      <c r="A105" s="729"/>
      <c r="B105" s="1094" t="s">
        <v>1367</v>
      </c>
      <c r="C105" s="1305">
        <f>IF(AND(ISNUMBER(C21), ISNUMBER(E21), ISNUMBER(G21)), C21+E21+G21, "")</f>
        <v>0</v>
      </c>
      <c r="D105" s="285">
        <f>IF(AND(ISNUMBER(D21), ISNUMBER(F21), ISNUMBER(H21)), 0.08*(D21+F21+H21), "")</f>
        <v>0</v>
      </c>
      <c r="E105" s="723"/>
      <c r="F105" s="723"/>
    </row>
    <row r="106" spans="1:7" s="721" customFormat="1" ht="15" customHeight="1" x14ac:dyDescent="0.25">
      <c r="A106" s="729"/>
      <c r="B106" s="1095" t="s">
        <v>1368</v>
      </c>
      <c r="C106" s="1305">
        <f>IF(ISNUMBER(E31), E31, "")</f>
        <v>0</v>
      </c>
      <c r="D106" s="285">
        <f>IF(ISNUMBER(F31), 0.08*F31, "")</f>
        <v>0</v>
      </c>
      <c r="E106" s="723"/>
      <c r="F106" s="723"/>
    </row>
    <row r="107" spans="1:7" s="721" customFormat="1" ht="15" customHeight="1" x14ac:dyDescent="0.25">
      <c r="A107" s="729"/>
      <c r="B107" s="1382" t="s">
        <v>1514</v>
      </c>
      <c r="C107" s="1305">
        <f>IF(AND(ISNUMBER(O51), ISNUMBER(Q51), ISNUMBER(S51)), O51+Q51+S51, "")</f>
        <v>0</v>
      </c>
      <c r="D107" s="285">
        <f>IF(AND(ISNUMBER(P51), ISNUMBER(R51), ISNUMBER(T51)), 0.08*(P51+R51+T51), "")</f>
        <v>0</v>
      </c>
      <c r="E107" s="723"/>
      <c r="F107" s="723"/>
    </row>
    <row r="108" spans="1:7" s="721" customFormat="1" ht="15" customHeight="1" x14ac:dyDescent="0.25">
      <c r="A108" s="729"/>
      <c r="B108" s="1102" t="s">
        <v>1488</v>
      </c>
      <c r="C108" s="1465">
        <f>IF(AND(ISNUMBER(U51), ISNUMBER(W51), ISNUMBER(Y51)), U51+W51+Y51, "")</f>
        <v>0</v>
      </c>
      <c r="D108" s="310">
        <f>IF(AND(ISNUMBER(V51), ISNUMBER(X51), ISNUMBER(Z51)), 0.08*(V51+X51+Z51), "")</f>
        <v>0</v>
      </c>
      <c r="E108" s="723"/>
      <c r="F108" s="723"/>
    </row>
    <row r="109" spans="1:7" s="723" customFormat="1" ht="45" customHeight="1" x14ac:dyDescent="0.25">
      <c r="A109" s="561" t="s">
        <v>1571</v>
      </c>
      <c r="B109" s="726"/>
    </row>
    <row r="110" spans="1:7" s="721" customFormat="1" ht="15" customHeight="1" x14ac:dyDescent="0.25">
      <c r="A110" s="586"/>
      <c r="B110" s="2523"/>
      <c r="C110" s="2529" t="s">
        <v>1632</v>
      </c>
      <c r="D110" s="2529"/>
      <c r="E110" s="723"/>
      <c r="F110" s="723"/>
      <c r="G110" s="723"/>
    </row>
    <row r="111" spans="1:7" s="721" customFormat="1" ht="30" customHeight="1" x14ac:dyDescent="0.25">
      <c r="A111" s="586"/>
      <c r="B111" s="2524"/>
      <c r="C111" s="1587" t="s">
        <v>1097</v>
      </c>
      <c r="D111" s="1380" t="s">
        <v>1314</v>
      </c>
      <c r="E111" s="723"/>
      <c r="F111" s="723"/>
      <c r="G111" s="723"/>
    </row>
    <row r="112" spans="1:7" s="721" customFormat="1" ht="15" customHeight="1" x14ac:dyDescent="0.25">
      <c r="A112" s="729"/>
      <c r="B112" s="1588" t="s">
        <v>129</v>
      </c>
      <c r="C112" s="1381" t="str">
        <f>IF(OR(F57="Yes", F57="No"), IF(F57="Yes", IF(ISNUMBER(D107), D107, ""), IF(ISNUMBER(E89), IF(ISNUMBER(C92) &lt;&gt; ISNUMBER(C97), E89+IF(ISNUMBER(C92), C92, C97), ""), IF(ISNUMBER(C73) &lt;&gt; ISNUMBER(C78), IF(ISNUMBER(C73), C73, C78), ""))), "")</f>
        <v/>
      </c>
      <c r="D112" s="1589" t="str">
        <f>IF(OR(F57="Yes", F57="No"), IF(F57="Yes", IF(ISNUMBER(D108), D108, ""), IF(ISNUMBER(E89), IF(ISNUMBER(C92) &lt;&gt; ISNUMBER(C97), E89+IF(ISNUMBER(C92), C92, C97), ""), IF(ISNUMBER(C73) &lt;&gt; ISNUMBER(C78), IF(ISNUMBER(C73), C73, C78), ""))), "")</f>
        <v/>
      </c>
      <c r="E112" s="723"/>
      <c r="F112" s="723"/>
    </row>
    <row r="113" spans="1:22" s="626" customFormat="1" ht="15" customHeight="1" x14ac:dyDescent="0.25">
      <c r="A113" s="1590"/>
      <c r="B113" s="620"/>
      <c r="C113" s="620"/>
      <c r="D113" s="620"/>
      <c r="E113" s="1585"/>
      <c r="F113" s="1585"/>
      <c r="G113" s="620"/>
      <c r="H113" s="620"/>
      <c r="I113" s="620"/>
      <c r="J113" s="620"/>
      <c r="K113" s="620"/>
      <c r="L113" s="620"/>
      <c r="M113" s="620"/>
      <c r="N113" s="620"/>
      <c r="O113" s="620"/>
      <c r="P113" s="620"/>
      <c r="Q113" s="620"/>
      <c r="R113" s="620"/>
      <c r="S113" s="620"/>
      <c r="T113" s="620"/>
      <c r="U113" s="620"/>
      <c r="V113" s="620"/>
    </row>
    <row r="114" spans="1:22" hidden="1" x14ac:dyDescent="0.25"/>
    <row r="115" spans="1:22" s="437" customFormat="1" hidden="1" x14ac:dyDescent="0.25">
      <c r="A115" s="569"/>
      <c r="C115" s="764"/>
      <c r="F115" s="764"/>
    </row>
    <row r="116" spans="1:22" s="437" customFormat="1" hidden="1" x14ac:dyDescent="0.25">
      <c r="A116" s="569"/>
      <c r="C116" s="764"/>
      <c r="F116" s="764"/>
    </row>
    <row r="117" spans="1:22" hidden="1" x14ac:dyDescent="0.25"/>
    <row r="118" spans="1:22" hidden="1" x14ac:dyDescent="0.25"/>
    <row r="119" spans="1:22" hidden="1" x14ac:dyDescent="0.25"/>
    <row r="120" spans="1:22" hidden="1" x14ac:dyDescent="0.25"/>
    <row r="121" spans="1:22" hidden="1" x14ac:dyDescent="0.25"/>
    <row r="122" spans="1:22" hidden="1" x14ac:dyDescent="0.25"/>
    <row r="123" spans="1:22" hidden="1" x14ac:dyDescent="0.25"/>
    <row r="124" spans="1:22" hidden="1" x14ac:dyDescent="0.25"/>
    <row r="125" spans="1:22" hidden="1" x14ac:dyDescent="0.25"/>
    <row r="126" spans="1:22" hidden="1" x14ac:dyDescent="0.25"/>
    <row r="127" spans="1:22" hidden="1" x14ac:dyDescent="0.25"/>
    <row r="128" spans="1:22"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sheetData>
  <mergeCells count="28">
    <mergeCell ref="B4:B5"/>
    <mergeCell ref="C4:D4"/>
    <mergeCell ref="E4:F4"/>
    <mergeCell ref="G4:H4"/>
    <mergeCell ref="U18:Z18"/>
    <mergeCell ref="B9:B10"/>
    <mergeCell ref="C9:E9"/>
    <mergeCell ref="C5:D5"/>
    <mergeCell ref="E5:F5"/>
    <mergeCell ref="G5:H5"/>
    <mergeCell ref="D10:E10"/>
    <mergeCell ref="G10:H10"/>
    <mergeCell ref="F9:H9"/>
    <mergeCell ref="U19:V19"/>
    <mergeCell ref="W19:X19"/>
    <mergeCell ref="Y19:Z19"/>
    <mergeCell ref="C110:D110"/>
    <mergeCell ref="C19:D19"/>
    <mergeCell ref="E19:F19"/>
    <mergeCell ref="G19:H19"/>
    <mergeCell ref="O19:P19"/>
    <mergeCell ref="Q19:R19"/>
    <mergeCell ref="B110:B111"/>
    <mergeCell ref="C81:F81"/>
    <mergeCell ref="B54:D54"/>
    <mergeCell ref="O18:T18"/>
    <mergeCell ref="C18:H18"/>
    <mergeCell ref="S19:T19"/>
  </mergeCells>
  <conditionalFormatting sqref="C21:H51 O21:Z51">
    <cfRule type="cellIs" dxfId="25" priority="297" stopIfTrue="1" operator="lessThan">
      <formula>0</formula>
    </cfRule>
  </conditionalFormatting>
  <conditionalFormatting sqref="C57 F57 E73:F73 E76:G78 E92 E95:F97 E101 E61:H63">
    <cfRule type="cellIs" dxfId="24" priority="15" stopIfTrue="1" operator="equal">
      <formula>"Pass"</formula>
    </cfRule>
    <cfRule type="cellIs" dxfId="23" priority="16" stopIfTrue="1" operator="equal">
      <formula>"Warning"</formula>
    </cfRule>
    <cfRule type="cellIs" dxfId="22" priority="17" stopIfTrue="1" operator="equal">
      <formula>"Fail"</formula>
    </cfRule>
    <cfRule type="cellIs" dxfId="21" priority="18" stopIfTrue="1" operator="equal">
      <formula>"Please explain"</formula>
    </cfRule>
    <cfRule type="cellIs" dxfId="20" priority="31" stopIfTrue="1" operator="equal">
      <formula>"Fill in cell above"</formula>
    </cfRule>
    <cfRule type="cellIs" dxfId="19" priority="32" stopIfTrue="1" operator="equal">
      <formula>"Yes"</formula>
    </cfRule>
    <cfRule type="cellIs" dxfId="18" priority="33" stopIfTrue="1" operator="equal">
      <formula>"No"</formula>
    </cfRule>
  </conditionalFormatting>
  <dataValidations disablePrompts="1" count="1">
    <dataValidation type="list" showInputMessage="1" showErrorMessage="1" sqref="F56">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69" max="14" man="1"/>
    <brk id="92" max="14" man="1"/>
  </rowBreaks>
  <colBreaks count="2" manualBreakCount="2">
    <brk id="8" max="51" man="1"/>
    <brk id="20" max="5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C000"/>
  </sheetPr>
  <dimension ref="A1:P353"/>
  <sheetViews>
    <sheetView zoomScale="75" zoomScaleNormal="75" zoomScaleSheetLayoutView="50" workbookViewId="0">
      <pane xSplit="6" ySplit="1" topLeftCell="G2" activePane="bottomRight" state="frozen"/>
      <selection pane="topRight" activeCell="G1" sqref="G1"/>
      <selection pane="bottomLeft" activeCell="A2" sqref="A2"/>
      <selection pane="bottomRight"/>
    </sheetView>
  </sheetViews>
  <sheetFormatPr defaultColWidth="0" defaultRowHeight="0" customHeight="1" zeroHeight="1" x14ac:dyDescent="0.25"/>
  <cols>
    <col min="1" max="1" width="1.7109375" style="436" customWidth="1"/>
    <col min="2" max="2" width="10.7109375" style="437" customWidth="1"/>
    <col min="3" max="3" width="10.7109375" style="185" customWidth="1"/>
    <col min="4" max="5" width="22.7109375" style="320" customWidth="1"/>
    <col min="6" max="6" width="22.7109375" style="353" customWidth="1"/>
    <col min="7" max="7" width="22.7109375" style="320" customWidth="1"/>
    <col min="8" max="8" width="28.7109375" style="429" customWidth="1"/>
    <col min="9" max="9" width="28.7109375" style="320" customWidth="1"/>
    <col min="10" max="10" width="42.7109375" style="320" customWidth="1"/>
    <col min="11" max="11" width="22.7109375" style="320" customWidth="1"/>
    <col min="12" max="12" width="28.7109375" style="429" customWidth="1"/>
    <col min="13" max="13" width="28.7109375" style="320" customWidth="1"/>
    <col min="14" max="14" width="42.7109375" style="320" customWidth="1"/>
    <col min="15" max="15" width="1.7109375" style="730" customWidth="1"/>
    <col min="16" max="16" width="0" style="730" hidden="1" customWidth="1"/>
    <col min="17" max="16384" width="16.85546875" style="730" hidden="1"/>
  </cols>
  <sheetData>
    <row r="1" spans="1:15" s="1636" customFormat="1" ht="30" customHeight="1" x14ac:dyDescent="0.55000000000000004">
      <c r="A1" s="1629" t="s">
        <v>721</v>
      </c>
      <c r="B1" s="1630"/>
      <c r="C1" s="1596"/>
      <c r="D1" s="1596"/>
      <c r="E1" s="1567" t="str">
        <f>CONCATENATE("Reporting unit: ", 'General Info'!$C$7, " ", 'General Info'!$C$5)</f>
        <v xml:space="preserve">Reporting unit: 1 </v>
      </c>
      <c r="F1" s="2080"/>
      <c r="G1" s="1567"/>
      <c r="H1" s="2081"/>
      <c r="I1" s="1596"/>
      <c r="J1" s="1596"/>
      <c r="K1" s="1567"/>
      <c r="L1" s="2081"/>
      <c r="M1" s="1596"/>
      <c r="N1" s="1596"/>
      <c r="O1" s="1145"/>
    </row>
    <row r="2" spans="1:15" s="282" customFormat="1" ht="45" customHeight="1" x14ac:dyDescent="0.35">
      <c r="A2" s="2203" t="s">
        <v>696</v>
      </c>
      <c r="B2" s="301"/>
      <c r="F2" s="302"/>
      <c r="H2" s="428"/>
      <c r="L2" s="428"/>
      <c r="O2" s="1389"/>
    </row>
    <row r="3" spans="1:15" s="282" customFormat="1" ht="45" customHeight="1" x14ac:dyDescent="0.35">
      <c r="A3" s="2203" t="s">
        <v>723</v>
      </c>
      <c r="B3" s="301"/>
      <c r="F3" s="302"/>
      <c r="H3" s="428"/>
      <c r="L3" s="428"/>
      <c r="O3" s="1389"/>
    </row>
    <row r="4" spans="1:15" ht="15" customHeight="1" x14ac:dyDescent="0.25">
      <c r="A4" s="700"/>
      <c r="B4" s="1854"/>
      <c r="C4" s="1567"/>
      <c r="D4" s="1567"/>
      <c r="E4" s="1567"/>
      <c r="F4" s="1390"/>
      <c r="G4" s="2085" t="s">
        <v>1632</v>
      </c>
      <c r="H4" s="2566"/>
      <c r="I4" s="2567"/>
      <c r="J4" s="2567"/>
      <c r="K4" s="282"/>
      <c r="L4" s="428"/>
      <c r="M4" s="282"/>
      <c r="N4" s="282"/>
      <c r="O4" s="811"/>
    </row>
    <row r="5" spans="1:15" ht="15" customHeight="1" x14ac:dyDescent="0.25">
      <c r="A5" s="700"/>
      <c r="B5" s="273" t="s">
        <v>1678</v>
      </c>
      <c r="C5" s="354"/>
      <c r="D5" s="355"/>
      <c r="E5" s="355"/>
      <c r="F5" s="356"/>
      <c r="G5" s="470" t="str">
        <f>IF(ISNUMBER(G56), G56, "")</f>
        <v/>
      </c>
      <c r="H5" s="2568"/>
      <c r="I5" s="2569"/>
      <c r="J5" s="2569"/>
      <c r="K5" s="282"/>
      <c r="L5" s="428"/>
      <c r="M5" s="282"/>
      <c r="N5" s="282"/>
      <c r="O5" s="811"/>
    </row>
    <row r="6" spans="1:15" ht="15" customHeight="1" x14ac:dyDescent="0.25">
      <c r="A6" s="700"/>
      <c r="B6" s="274" t="s">
        <v>1679</v>
      </c>
      <c r="C6" s="431"/>
      <c r="D6" s="324"/>
      <c r="E6" s="324"/>
      <c r="F6" s="325"/>
      <c r="G6" s="471" t="str">
        <f>IF('General Info'!D48&lt;&gt;Parameters!D527, IF(ISNUMBER(G106), G106, ""), IF(AND(ISNUMBER(G29), ISNUMBER(G36), ISNUMBER(G43), ISNUMBER(G40)), 1.3*G29+3.5*G36+1.9*G43+1.2*G40, ""))</f>
        <v/>
      </c>
      <c r="H6" s="2570"/>
      <c r="I6" s="2571"/>
      <c r="J6" s="2571"/>
      <c r="K6" s="282"/>
      <c r="L6" s="428"/>
      <c r="M6" s="282"/>
      <c r="N6" s="282"/>
      <c r="O6" s="811"/>
    </row>
    <row r="7" spans="1:15" ht="15" customHeight="1" x14ac:dyDescent="0.25">
      <c r="A7" s="700"/>
      <c r="B7" s="469" t="s">
        <v>1680</v>
      </c>
      <c r="C7" s="432"/>
      <c r="D7" s="433"/>
      <c r="E7" s="433"/>
      <c r="F7" s="432"/>
      <c r="G7" s="472"/>
      <c r="H7" s="2572" t="str">
        <f>IF(AND(OR('General Info'!D48="No", 'General Info'!D48=Parameters!D527), 'General Info'!D49="No"), "", IF(G7&lt;&gt;"",""," Cell left blank: please check if appropriate"))</f>
        <v xml:space="preserve"> Cell left blank: please check if appropriate</v>
      </c>
      <c r="I7" s="2573"/>
      <c r="J7" s="2573"/>
      <c r="K7" s="282"/>
      <c r="L7" s="428"/>
      <c r="M7" s="282"/>
      <c r="N7" s="282"/>
      <c r="O7" s="811"/>
    </row>
    <row r="8" spans="1:15" s="282" customFormat="1" ht="45" customHeight="1" x14ac:dyDescent="0.35">
      <c r="A8" s="2203" t="s">
        <v>722</v>
      </c>
      <c r="B8" s="301"/>
      <c r="F8" s="302"/>
      <c r="G8" s="268"/>
      <c r="H8" s="428"/>
      <c r="L8" s="428"/>
      <c r="O8" s="1389"/>
    </row>
    <row r="9" spans="1:15" s="268" customFormat="1" ht="15" customHeight="1" x14ac:dyDescent="0.25">
      <c r="A9" s="559"/>
      <c r="B9" s="1854"/>
      <c r="C9" s="1841"/>
      <c r="D9" s="2086"/>
      <c r="E9" s="1855" t="s">
        <v>513</v>
      </c>
      <c r="G9" s="1748" t="s">
        <v>1598</v>
      </c>
      <c r="H9" s="1749"/>
      <c r="I9" s="1750"/>
      <c r="J9" s="282"/>
      <c r="K9" s="282"/>
      <c r="L9" s="428"/>
      <c r="M9" s="282"/>
      <c r="N9" s="282"/>
      <c r="O9" s="637"/>
    </row>
    <row r="10" spans="1:15" s="268" customFormat="1" ht="15" customHeight="1" x14ac:dyDescent="0.25">
      <c r="A10" s="559"/>
      <c r="B10" s="1188" t="s">
        <v>663</v>
      </c>
      <c r="C10" s="1392"/>
      <c r="D10" s="1229"/>
      <c r="E10" s="1393">
        <f>COUNT('TB IMA Backtesting-P&amp;L'!H6:ER6)</f>
        <v>0</v>
      </c>
      <c r="G10" s="2579" t="s">
        <v>984</v>
      </c>
      <c r="H10" s="2579" t="str">
        <f>"Current (from General Info: cells " &amp; ADDRESS(ROW('General Info'!C48),COLUMN('General Info'!C48), 4) &amp; " and " &amp; ADDRESS(ROW('General Info'!C49),COLUMN('General Info'!C49), 4) &amp; ")"</f>
        <v>Current (from General Info: cells C48 and C49)</v>
      </c>
      <c r="I10" s="2579" t="str">
        <f>"Revised (from General Info: cells " &amp; ADDRESS(ROW('General Info'!D48),COLUMN('General Info'!D48), 4) &amp; " and " &amp; ADDRESS(ROW('General Info'!D49),COLUMN('General Info'!D49), 4) &amp; ")"</f>
        <v>Revised (from General Info: cells D48 and D49)</v>
      </c>
      <c r="J10" s="282"/>
      <c r="K10" s="282"/>
      <c r="L10" s="428"/>
      <c r="M10" s="282"/>
      <c r="N10" s="282"/>
      <c r="O10" s="637"/>
    </row>
    <row r="11" spans="1:15" s="268" customFormat="1" ht="15" customHeight="1" x14ac:dyDescent="0.25">
      <c r="A11" s="559"/>
      <c r="B11" s="300" t="s">
        <v>514</v>
      </c>
      <c r="C11" s="479"/>
      <c r="D11" s="480"/>
      <c r="E11" s="673">
        <f>100-COUNTBLANK(C149:C248)</f>
        <v>0</v>
      </c>
      <c r="G11" s="2579"/>
      <c r="H11" s="2579"/>
      <c r="I11" s="2579"/>
      <c r="J11" s="282"/>
      <c r="K11" s="282"/>
      <c r="L11" s="428"/>
      <c r="M11" s="282"/>
      <c r="N11" s="282"/>
      <c r="O11" s="637"/>
    </row>
    <row r="12" spans="1:15" s="268" customFormat="1" ht="15" customHeight="1" x14ac:dyDescent="0.25">
      <c r="A12" s="559"/>
      <c r="B12" s="300" t="str">
        <f>'TB IMA Backtesting-P&amp;L'!A8</f>
        <v>A) Risk measures</v>
      </c>
      <c r="C12" s="479"/>
      <c r="D12" s="480"/>
      <c r="E12" s="286"/>
      <c r="G12" s="2580"/>
      <c r="H12" s="2580"/>
      <c r="I12" s="2580"/>
      <c r="J12" s="282"/>
      <c r="K12" s="282"/>
      <c r="L12" s="428"/>
      <c r="M12" s="282"/>
      <c r="N12" s="282"/>
      <c r="O12" s="637"/>
    </row>
    <row r="13" spans="1:15" s="268" customFormat="1" ht="15" customHeight="1" x14ac:dyDescent="0.25">
      <c r="A13" s="559"/>
      <c r="B13" s="319" t="str">
        <f>'TB IMA Backtesting-P&amp;L'!A9</f>
        <v>1) 1-day 99% VaR</v>
      </c>
      <c r="C13" s="479"/>
      <c r="D13" s="480"/>
      <c r="E13" s="287" t="str">
        <f>IF(COUNT('TB IMA Backtesting-P&amp;L'!H11)=1,"Yes","No")</f>
        <v>No</v>
      </c>
      <c r="G13" s="1663" t="s">
        <v>964</v>
      </c>
      <c r="H13" s="1664" t="str">
        <f>IF(ISBLANK('General Info'!C48), "", 'General Info'!C48)</f>
        <v/>
      </c>
      <c r="I13" s="1665" t="str">
        <f>IF(ISBLANK('General Info'!D48), "", 'General Info'!D48)</f>
        <v/>
      </c>
      <c r="J13" s="282"/>
      <c r="K13" s="282"/>
      <c r="L13" s="428"/>
      <c r="M13" s="282"/>
      <c r="N13" s="282"/>
      <c r="O13" s="637"/>
    </row>
    <row r="14" spans="1:15" s="268" customFormat="1" ht="15" customHeight="1" x14ac:dyDescent="0.25">
      <c r="A14" s="559"/>
      <c r="B14" s="319" t="str">
        <f>'TB IMA Backtesting-P&amp;L'!A112</f>
        <v>2) 1-day 97.5% VaR</v>
      </c>
      <c r="C14" s="479"/>
      <c r="D14" s="480"/>
      <c r="E14" s="287" t="str">
        <f>IF(COUNT('TB IMA Backtesting-P&amp;L'!H114)=1,"Yes","No")</f>
        <v>No</v>
      </c>
      <c r="G14" s="1660" t="s">
        <v>1489</v>
      </c>
      <c r="H14" s="1661" t="str">
        <f>IF(ISBLANK('General Info'!C49), "", 'General Info'!C49)</f>
        <v/>
      </c>
      <c r="I14" s="1662" t="str">
        <f>IF(ISBLANK('General Info'!D49), "", 'General Info'!D49)</f>
        <v/>
      </c>
      <c r="J14" s="282"/>
      <c r="K14" s="282"/>
      <c r="L14" s="428"/>
      <c r="M14" s="282"/>
      <c r="N14" s="282"/>
      <c r="O14" s="637"/>
    </row>
    <row r="15" spans="1:15" s="268" customFormat="1" ht="15" customHeight="1" x14ac:dyDescent="0.25">
      <c r="A15" s="559"/>
      <c r="B15" s="319" t="str">
        <f>'TB IMA Backtesting-P&amp;L'!A215</f>
        <v>3) 1-day 97.5% ES</v>
      </c>
      <c r="C15" s="479"/>
      <c r="D15" s="480"/>
      <c r="E15" s="287" t="str">
        <f>IF(COUNT('TB IMA Backtesting-P&amp;L'!H217)=1,"Yes","No")</f>
        <v>No</v>
      </c>
      <c r="G15" s="2585" t="s">
        <v>14</v>
      </c>
      <c r="H15" s="2588" t="str">
        <f>IF(AND($H$14="Yes", $H$13="No", SUM(G28,G30,G32:G35,G37:G39,G41:G42,G44:G45)&gt;0), "The combination of approach flags selected on the General Info worksheet (see above) will cause all SA figures reported in panel B1a to be replaced with ZERO - please check.", IF(AND($H$14="No",$H$13="Yes", SUM(G47:G48,G50,G52:G55)&gt;0), "The combination of approach flags selected on the General Info worksheet (see above) will cause all IMA figures reported in panel B1b to be replaced with ZERO - please check.", IF(AND($H$14="No", $H$13="No"), "The combination of approach flags selected on the General Info worksheet (see above) will cause all SA and IMA figures reported in panel B1 to be ignored - please check.", "Ok")))</f>
        <v>Ok</v>
      </c>
      <c r="I15" s="2589"/>
      <c r="J15" s="282"/>
      <c r="K15" s="282"/>
      <c r="L15" s="428"/>
      <c r="M15" s="282"/>
      <c r="N15" s="282"/>
      <c r="O15" s="637"/>
    </row>
    <row r="16" spans="1:15" s="268" customFormat="1" ht="15" customHeight="1" x14ac:dyDescent="0.25">
      <c r="A16" s="559"/>
      <c r="B16" s="319" t="str">
        <f>'TB IMA Backtesting-P&amp;L'!A318</f>
        <v>4) P values</v>
      </c>
      <c r="C16" s="479"/>
      <c r="D16" s="480"/>
      <c r="E16" s="287" t="str">
        <f>IF(COUNT('TB IMA Backtesting-P&amp;L'!H320)=1,"Yes","No")</f>
        <v>No</v>
      </c>
      <c r="G16" s="2586"/>
      <c r="H16" s="2590"/>
      <c r="I16" s="2591"/>
      <c r="J16" s="282"/>
      <c r="K16" s="282"/>
      <c r="L16" s="428"/>
      <c r="M16" s="282"/>
      <c r="N16" s="282"/>
      <c r="O16" s="637"/>
    </row>
    <row r="17" spans="1:15" s="268" customFormat="1" ht="15" customHeight="1" x14ac:dyDescent="0.25">
      <c r="A17" s="559"/>
      <c r="B17" s="300" t="str">
        <f>'TB IMA Backtesting-P&amp;L'!A422</f>
        <v>B) P&amp;L</v>
      </c>
      <c r="C17" s="479"/>
      <c r="D17" s="480"/>
      <c r="E17" s="286"/>
      <c r="G17" s="2586"/>
      <c r="H17" s="2592"/>
      <c r="I17" s="2593"/>
      <c r="J17" s="282"/>
      <c r="K17" s="282"/>
      <c r="L17" s="428"/>
      <c r="M17" s="282"/>
      <c r="N17" s="282"/>
      <c r="O17" s="637"/>
    </row>
    <row r="18" spans="1:15" s="268" customFormat="1" ht="15" customHeight="1" x14ac:dyDescent="0.25">
      <c r="A18" s="559"/>
      <c r="B18" s="319" t="str">
        <f>'TB IMA Backtesting-P&amp;L'!A423</f>
        <v>1) Actual P&amp;L</v>
      </c>
      <c r="C18" s="479"/>
      <c r="D18" s="480"/>
      <c r="E18" s="287" t="str">
        <f>IF(COUNT('TB IMA Backtesting-P&amp;L'!H425)=1,"Yes","No")</f>
        <v>No</v>
      </c>
      <c r="G18" s="2586"/>
      <c r="H18" s="2588" t="str">
        <f>IF(AND($I$14="Yes", $I$13="No", SUM(G63:G67, G69:G73, G75:G80, G82:G86)&gt;0), "The combination of approach flags selected on the General Info worksheet (see above) will cause all SA figures reported in panel B2a to be replaced with ZERO - please check.", IF(AND($I$14="No", $I$13="Yes", SUM(G89, G91:G95, G97:G102, G114:G118, G120:G124, G126:G132)&gt;0), "The combination of approach flags selected on the General Info worksheet (see above) will cause all IMA figures reported in panels B2b and B3 to be replaced with ZERO - please check.", IF(AND($I$14="No", $I$13="No"), "The combination of approach flags selected on the General Info worksheet (see above) will cause all SA and IMA figures reported in panels B2b and B3 to be ignored - please check.", "Ok")))</f>
        <v>Ok</v>
      </c>
      <c r="I18" s="2589"/>
      <c r="J18" s="282"/>
      <c r="K18" s="282"/>
      <c r="L18" s="428"/>
      <c r="M18" s="282"/>
      <c r="N18" s="282"/>
      <c r="O18" s="637"/>
    </row>
    <row r="19" spans="1:15" s="268" customFormat="1" ht="15" customHeight="1" x14ac:dyDescent="0.25">
      <c r="A19" s="559"/>
      <c r="B19" s="319" t="str">
        <f>'TB IMA Backtesting-P&amp;L'!A526</f>
        <v>2) Hypothetical P&amp;L</v>
      </c>
      <c r="C19" s="479"/>
      <c r="D19" s="480"/>
      <c r="E19" s="287" t="str">
        <f>IF(COUNT('TB IMA Backtesting-P&amp;L'!H528)=1,"Yes","No")</f>
        <v>No</v>
      </c>
      <c r="G19" s="2586"/>
      <c r="H19" s="2590"/>
      <c r="I19" s="2591"/>
      <c r="J19" s="282"/>
      <c r="K19" s="282"/>
      <c r="L19" s="428"/>
      <c r="M19" s="282"/>
      <c r="N19" s="282"/>
      <c r="O19" s="637"/>
    </row>
    <row r="20" spans="1:15" s="268" customFormat="1" ht="15" customHeight="1" x14ac:dyDescent="0.25">
      <c r="A20" s="559"/>
      <c r="B20" s="493" t="str">
        <f>'TB IMA Backtesting-P&amp;L'!A629</f>
        <v>3) Risk-theoretical P&amp;L</v>
      </c>
      <c r="C20" s="485"/>
      <c r="D20" s="486"/>
      <c r="E20" s="288" t="str">
        <f>IF(COUNT('TB IMA Backtesting-P&amp;L'!H631)=1,"Yes","No")</f>
        <v>No</v>
      </c>
      <c r="G20" s="2587"/>
      <c r="H20" s="2594"/>
      <c r="I20" s="2595"/>
      <c r="J20" s="282"/>
      <c r="K20" s="282"/>
      <c r="L20" s="428"/>
      <c r="M20" s="282"/>
      <c r="N20" s="282"/>
      <c r="O20" s="637"/>
    </row>
    <row r="21" spans="1:15" s="2092" customFormat="1" ht="15" customHeight="1" x14ac:dyDescent="0.25">
      <c r="A21" s="559"/>
      <c r="B21" s="481"/>
      <c r="C21" s="482"/>
      <c r="D21" s="483"/>
      <c r="E21" s="484"/>
      <c r="F21" s="268"/>
      <c r="G21" s="268"/>
      <c r="H21" s="430"/>
      <c r="I21" s="268"/>
      <c r="J21" s="268"/>
      <c r="K21" s="268"/>
      <c r="L21" s="430"/>
      <c r="M21" s="268"/>
      <c r="N21" s="268"/>
      <c r="O21" s="2091"/>
    </row>
    <row r="22" spans="1:15" s="2069" customFormat="1" ht="45" customHeight="1" x14ac:dyDescent="0.35">
      <c r="A22" s="1388" t="s">
        <v>720</v>
      </c>
      <c r="B22" s="2082"/>
      <c r="F22" s="2083"/>
      <c r="H22" s="2084"/>
      <c r="L22" s="2084"/>
      <c r="O22" s="1404"/>
    </row>
    <row r="23" spans="1:15" ht="60" customHeight="1" x14ac:dyDescent="0.25">
      <c r="A23" s="700"/>
      <c r="B23" s="2578"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578"/>
      <c r="D23" s="2578"/>
      <c r="E23" s="2578"/>
      <c r="F23" s="2578"/>
      <c r="G23" s="2578"/>
      <c r="H23" s="2578"/>
      <c r="I23" s="2578"/>
      <c r="J23" s="2578"/>
      <c r="K23" s="2098"/>
      <c r="L23" s="2098"/>
      <c r="M23" s="2098"/>
      <c r="N23" s="2098"/>
      <c r="O23" s="811"/>
    </row>
    <row r="24" spans="1:15" ht="30" customHeight="1" x14ac:dyDescent="0.25">
      <c r="A24" s="700"/>
      <c r="B24" s="2578" t="s">
        <v>1710</v>
      </c>
      <c r="C24" s="2578"/>
      <c r="D24" s="2578"/>
      <c r="E24" s="2578"/>
      <c r="F24" s="2578"/>
      <c r="G24" s="2578"/>
      <c r="H24" s="2578"/>
      <c r="I24" s="2578"/>
      <c r="J24" s="2578"/>
      <c r="K24" s="2098"/>
      <c r="L24" s="2098"/>
      <c r="M24" s="2098"/>
      <c r="N24" s="2098"/>
      <c r="O24" s="811"/>
    </row>
    <row r="25" spans="1:15" s="282" customFormat="1" ht="60" customHeight="1" x14ac:dyDescent="0.35">
      <c r="A25" s="2203" t="s">
        <v>1681</v>
      </c>
      <c r="B25" s="301"/>
      <c r="F25" s="302"/>
      <c r="H25" s="428"/>
      <c r="L25" s="428"/>
      <c r="O25" s="1389"/>
    </row>
    <row r="26" spans="1:15" s="282" customFormat="1" ht="150" customHeight="1" x14ac:dyDescent="0.25">
      <c r="A26" s="2203"/>
      <c r="B26" s="2577" t="s">
        <v>1766</v>
      </c>
      <c r="C26" s="2577"/>
      <c r="D26" s="2577"/>
      <c r="E26" s="2577"/>
      <c r="F26" s="2577"/>
      <c r="G26" s="2577"/>
      <c r="H26" s="2577"/>
      <c r="I26" s="2577"/>
      <c r="J26" s="2577"/>
      <c r="L26" s="428"/>
      <c r="O26" s="1389"/>
    </row>
    <row r="27" spans="1:15" ht="45" customHeight="1" x14ac:dyDescent="0.25">
      <c r="A27" s="586"/>
      <c r="B27" s="2087"/>
      <c r="C27" s="1596"/>
      <c r="D27" s="2073"/>
      <c r="E27" s="2073"/>
      <c r="F27" s="2097" t="s">
        <v>1682</v>
      </c>
      <c r="G27" s="2062" t="s">
        <v>1689</v>
      </c>
      <c r="H27" s="2078"/>
      <c r="I27" s="2078"/>
      <c r="J27" s="2075"/>
      <c r="K27" s="282"/>
      <c r="L27" s="428"/>
      <c r="M27" s="282"/>
      <c r="N27" s="282"/>
      <c r="O27" s="811"/>
    </row>
    <row r="28" spans="1:15" ht="15" customHeight="1" x14ac:dyDescent="0.25">
      <c r="A28" s="586"/>
      <c r="B28" s="2104" t="s">
        <v>1730</v>
      </c>
      <c r="C28" s="1046"/>
      <c r="D28" s="1396"/>
      <c r="E28" s="1396"/>
      <c r="F28" s="1394"/>
      <c r="G28" s="1394"/>
      <c r="H28" s="2100"/>
      <c r="I28" s="477"/>
      <c r="J28" s="2063" t="str">
        <f>IF(G28&lt;&gt;"", IF('General Info'!$C$48="No", "Check flag on 'General Info'!C" &amp; ROW('General Info'!$C$48), ""), IF('General Info'!$C$48="Yes", "Cell left blank: please check", "Can be left blank for banks without SA"))</f>
        <v>Can be left blank for banks without SA</v>
      </c>
      <c r="K28" s="282"/>
      <c r="L28" s="428"/>
      <c r="M28" s="282"/>
      <c r="N28" s="282"/>
      <c r="O28" s="811"/>
    </row>
    <row r="29" spans="1:15" ht="15" customHeight="1" x14ac:dyDescent="0.25">
      <c r="A29" s="586"/>
      <c r="B29" s="319" t="s">
        <v>943</v>
      </c>
      <c r="C29" s="316"/>
      <c r="D29" s="321"/>
      <c r="E29" s="321"/>
      <c r="F29" s="34" t="str">
        <f>IF(AND(ISNUMBER(F30), ISNUMBER(F31), ISNUMBER(F35)), (F30+F31+F35), "")</f>
        <v/>
      </c>
      <c r="G29" s="34" t="str">
        <f>IF(AND(ISNUMBER(G30), ISNUMBER(G31), ISNUMBER(G35)), (G30+G31+G35), "")</f>
        <v/>
      </c>
      <c r="H29" s="2100"/>
      <c r="I29" s="477"/>
      <c r="J29" s="477"/>
      <c r="K29" s="282"/>
      <c r="L29" s="428"/>
      <c r="M29" s="282"/>
      <c r="N29" s="282"/>
      <c r="O29" s="811"/>
    </row>
    <row r="30" spans="1:15" ht="15" customHeight="1" x14ac:dyDescent="0.25">
      <c r="A30" s="586"/>
      <c r="B30" s="588" t="s">
        <v>697</v>
      </c>
      <c r="C30" s="316"/>
      <c r="D30" s="321"/>
      <c r="E30" s="321"/>
      <c r="F30" s="605"/>
      <c r="G30" s="605"/>
      <c r="H30" s="2100"/>
      <c r="I30" s="477"/>
      <c r="J30" s="2063" t="str">
        <f>IF(G30&lt;&gt;"", IF('General Info'!$C$48="No", "Check flag on 'General Info'!C" &amp; ROW('General Info'!$C$48), ""), IF('General Info'!$C$48="Yes", "Cell left blank: please check", "Can be left blank for banks without SA"))</f>
        <v>Can be left blank for banks without SA</v>
      </c>
      <c r="K30" s="282"/>
      <c r="L30" s="428"/>
      <c r="M30" s="282"/>
      <c r="N30" s="282"/>
      <c r="O30" s="811"/>
    </row>
    <row r="31" spans="1:15" ht="15" customHeight="1" x14ac:dyDescent="0.25">
      <c r="A31" s="586"/>
      <c r="B31" s="588" t="s">
        <v>944</v>
      </c>
      <c r="C31" s="316"/>
      <c r="D31" s="321"/>
      <c r="E31" s="321"/>
      <c r="F31" s="34" t="str">
        <f>IF(AND(ISNUMBER(F32), ISNUMBER(F33), ISNUMBER(F34)), (F32+F33+F34), "")</f>
        <v/>
      </c>
      <c r="G31" s="34" t="str">
        <f>IF(AND(ISNUMBER(G32), ISNUMBER(G33), ISNUMBER(G34)), (G32+G33+G34), "")</f>
        <v/>
      </c>
      <c r="H31" s="2100"/>
      <c r="I31" s="477"/>
      <c r="J31" s="477"/>
      <c r="K31" s="282"/>
      <c r="L31" s="428"/>
      <c r="M31" s="282"/>
      <c r="N31" s="282"/>
      <c r="O31" s="811"/>
    </row>
    <row r="32" spans="1:15" ht="15" customHeight="1" x14ac:dyDescent="0.25">
      <c r="A32" s="586"/>
      <c r="B32" s="587" t="s">
        <v>945</v>
      </c>
      <c r="C32" s="316"/>
      <c r="D32" s="321"/>
      <c r="E32" s="321"/>
      <c r="F32" s="605"/>
      <c r="G32" s="605"/>
      <c r="H32" s="2100"/>
      <c r="I32" s="477"/>
      <c r="J32" s="2063" t="str">
        <f>IF(G32&lt;&gt;"", IF('General Info'!$C$48="No", "Check flag on 'General Info'!C" &amp; ROW('General Info'!$C$48), ""), IF('General Info'!$C$48="Yes", "Cell left blank: please check", "Can be left blank for banks without SA"))</f>
        <v>Can be left blank for banks without SA</v>
      </c>
      <c r="K32" s="282"/>
      <c r="L32" s="428"/>
      <c r="M32" s="282"/>
      <c r="N32" s="282"/>
      <c r="O32" s="811"/>
    </row>
    <row r="33" spans="1:15" ht="15" customHeight="1" x14ac:dyDescent="0.25">
      <c r="A33" s="586"/>
      <c r="B33" s="587" t="s">
        <v>701</v>
      </c>
      <c r="C33" s="316"/>
      <c r="D33" s="321"/>
      <c r="E33" s="321"/>
      <c r="F33" s="605"/>
      <c r="G33" s="605"/>
      <c r="H33" s="2100"/>
      <c r="I33" s="477"/>
      <c r="J33" s="2063" t="str">
        <f>IF(G33&lt;&gt;"", IF('General Info'!$C$48="No", "Check flag on 'General Info'!C" &amp; ROW('General Info'!$C$48), ""), IF('General Info'!$C$48="Yes", "Cell left blank: please check", "Can be left blank for banks without SA"))</f>
        <v>Can be left blank for banks without SA</v>
      </c>
      <c r="K33" s="282"/>
      <c r="L33" s="428"/>
      <c r="M33" s="282"/>
      <c r="N33" s="282"/>
      <c r="O33" s="811"/>
    </row>
    <row r="34" spans="1:15" ht="15" customHeight="1" x14ac:dyDescent="0.25">
      <c r="A34" s="586"/>
      <c r="B34" s="587" t="s">
        <v>702</v>
      </c>
      <c r="C34" s="316"/>
      <c r="D34" s="321"/>
      <c r="E34" s="321"/>
      <c r="F34" s="605"/>
      <c r="G34" s="605"/>
      <c r="H34" s="2100"/>
      <c r="I34" s="477"/>
      <c r="J34" s="2063" t="str">
        <f>IF(G34&lt;&gt;"", IF('General Info'!$C$48="No", "Check flag on 'General Info'!C" &amp; ROW('General Info'!$C$48), ""), IF('General Info'!$C$48="Yes", "Cell left blank: please check", "Can be left blank for banks without SA"))</f>
        <v>Can be left blank for banks without SA</v>
      </c>
      <c r="K34" s="282"/>
      <c r="L34" s="428"/>
      <c r="M34" s="282"/>
      <c r="N34" s="282"/>
      <c r="O34" s="811"/>
    </row>
    <row r="35" spans="1:15" ht="30" customHeight="1" x14ac:dyDescent="0.25">
      <c r="A35" s="586"/>
      <c r="B35" s="2548" t="s">
        <v>1721</v>
      </c>
      <c r="C35" s="2548"/>
      <c r="D35" s="2548"/>
      <c r="E35" s="2548"/>
      <c r="F35" s="605"/>
      <c r="G35" s="605"/>
      <c r="H35" s="2100"/>
      <c r="I35" s="477"/>
      <c r="J35" s="2063" t="str">
        <f>IF(G35&lt;&gt;"", IF('General Info'!$C$48="No", "Check flag on 'General Info'!C" &amp; ROW('General Info'!$C$48), ""), IF('General Info'!$C$48="Yes", "Cell left blank: please check", "Can be left blank for banks without SA"))</f>
        <v>Can be left blank for banks without SA</v>
      </c>
      <c r="K35" s="282"/>
      <c r="L35" s="428"/>
      <c r="M35" s="282"/>
      <c r="N35" s="282"/>
      <c r="O35" s="811"/>
    </row>
    <row r="36" spans="1:15" ht="15" customHeight="1" x14ac:dyDescent="0.25">
      <c r="A36" s="586"/>
      <c r="B36" s="319" t="s">
        <v>946</v>
      </c>
      <c r="C36" s="316"/>
      <c r="D36" s="321"/>
      <c r="E36" s="321"/>
      <c r="F36" s="34" t="str">
        <f>IF(AND(ISNUMBER(F37), ISNUMBER(F38), ISNUMBER(F39)), (F37+F38+F39), "")</f>
        <v/>
      </c>
      <c r="G36" s="34" t="str">
        <f>IF(AND(ISNUMBER(G37), ISNUMBER(G38), ISNUMBER(G39)), (G37+G38+G39), "")</f>
        <v/>
      </c>
      <c r="H36" s="2100"/>
      <c r="I36" s="477"/>
      <c r="J36" s="1406"/>
      <c r="K36" s="282"/>
      <c r="L36" s="428"/>
      <c r="M36" s="282"/>
      <c r="N36" s="282"/>
      <c r="O36" s="811"/>
    </row>
    <row r="37" spans="1:15" ht="15" customHeight="1" x14ac:dyDescent="0.25">
      <c r="A37" s="586"/>
      <c r="B37" s="588" t="s">
        <v>947</v>
      </c>
      <c r="C37" s="316"/>
      <c r="D37" s="321"/>
      <c r="E37" s="321"/>
      <c r="F37" s="604"/>
      <c r="G37" s="604"/>
      <c r="H37" s="2100"/>
      <c r="I37" s="477"/>
      <c r="J37" s="2063" t="str">
        <f>IF(G37&lt;&gt;"", IF('General Info'!$C$48="No", "Check flag on 'General Info'!C" &amp; ROW('General Info'!$C$48), ""), IF('General Info'!$C$48="Yes", "Cell left blank: please check", "Can be left blank for banks without SA"))</f>
        <v>Can be left blank for banks without SA</v>
      </c>
      <c r="K37" s="282"/>
      <c r="L37" s="428"/>
      <c r="M37" s="282"/>
      <c r="N37" s="282"/>
      <c r="O37" s="811"/>
    </row>
    <row r="38" spans="1:15" ht="15" customHeight="1" x14ac:dyDescent="0.25">
      <c r="A38" s="700"/>
      <c r="B38" s="588" t="s">
        <v>948</v>
      </c>
      <c r="C38" s="316"/>
      <c r="D38" s="321"/>
      <c r="E38" s="321"/>
      <c r="F38" s="604"/>
      <c r="G38" s="604"/>
      <c r="H38" s="2100"/>
      <c r="I38" s="477"/>
      <c r="J38" s="2063" t="str">
        <f>IF(G38&lt;&gt;"", IF('General Info'!$C$48="No", "Check flag on 'General Info'!C" &amp; ROW('General Info'!$C$48), ""), IF('General Info'!$C$48="Yes", "Cell left blank: please check", "Can be left blank for banks without SA"))</f>
        <v>Can be left blank for banks without SA</v>
      </c>
      <c r="K38" s="282"/>
      <c r="L38" s="428"/>
      <c r="M38" s="282"/>
      <c r="N38" s="282"/>
      <c r="O38" s="811"/>
    </row>
    <row r="39" spans="1:15" ht="30" customHeight="1" x14ac:dyDescent="0.25">
      <c r="A39" s="700"/>
      <c r="B39" s="2548" t="s">
        <v>1724</v>
      </c>
      <c r="C39" s="2548"/>
      <c r="D39" s="2548"/>
      <c r="E39" s="2548"/>
      <c r="F39" s="604"/>
      <c r="G39" s="604"/>
      <c r="H39" s="2100"/>
      <c r="I39" s="477"/>
      <c r="J39" s="2063" t="str">
        <f>IF(G39&lt;&gt;"", IF('General Info'!$C$48="No", "Check flag on 'General Info'!C" &amp; ROW('General Info'!$C$48), ""), IF('General Info'!$C$48="Yes", "Cell left blank: please check", "Can be left blank for banks without SA"))</f>
        <v>Can be left blank for banks without SA</v>
      </c>
      <c r="K39" s="282"/>
      <c r="L39" s="428"/>
      <c r="M39" s="282"/>
      <c r="N39" s="282"/>
      <c r="O39" s="811"/>
    </row>
    <row r="40" spans="1:15" ht="15" customHeight="1" x14ac:dyDescent="0.25">
      <c r="A40" s="700"/>
      <c r="B40" s="319" t="s">
        <v>949</v>
      </c>
      <c r="C40" s="316"/>
      <c r="D40" s="321"/>
      <c r="E40" s="321"/>
      <c r="F40" s="34" t="str">
        <f>IF(AND(ISNUMBER(F41), ISNUMBER(F42)), (F41+F42), "")</f>
        <v/>
      </c>
      <c r="G40" s="34" t="str">
        <f>IF(AND(ISNUMBER(G41), ISNUMBER(G42)), (G41+G42), "")</f>
        <v/>
      </c>
      <c r="H40" s="2100"/>
      <c r="I40" s="477"/>
      <c r="J40" s="1407"/>
      <c r="K40" s="282"/>
      <c r="L40" s="428"/>
      <c r="M40" s="282"/>
      <c r="N40" s="282"/>
      <c r="O40" s="811"/>
    </row>
    <row r="41" spans="1:15" ht="15" customHeight="1" x14ac:dyDescent="0.25">
      <c r="A41" s="700"/>
      <c r="B41" s="588" t="s">
        <v>950</v>
      </c>
      <c r="C41" s="316"/>
      <c r="D41" s="321"/>
      <c r="E41" s="321"/>
      <c r="F41" s="604"/>
      <c r="G41" s="604"/>
      <c r="H41" s="2100"/>
      <c r="I41" s="477"/>
      <c r="J41" s="2063" t="str">
        <f>IF(G41&lt;&gt;"", IF('General Info'!$C$48="No", "Check flag on 'General Info'!C" &amp; ROW('General Info'!$C$48), ""), IF('General Info'!$C$48="Yes", "Cell left blank: please check", "Can be left blank for banks without SA"))</f>
        <v>Can be left blank for banks without SA</v>
      </c>
      <c r="K41" s="282"/>
      <c r="L41" s="428"/>
      <c r="M41" s="282"/>
      <c r="N41" s="282"/>
      <c r="O41" s="811"/>
    </row>
    <row r="42" spans="1:15" ht="30" customHeight="1" x14ac:dyDescent="0.25">
      <c r="A42" s="700"/>
      <c r="B42" s="2548" t="s">
        <v>1723</v>
      </c>
      <c r="C42" s="2548"/>
      <c r="D42" s="2548"/>
      <c r="E42" s="2548"/>
      <c r="F42" s="604"/>
      <c r="G42" s="604"/>
      <c r="H42" s="2100"/>
      <c r="I42" s="477"/>
      <c r="J42" s="2063" t="str">
        <f>IF(G42&lt;&gt;"", IF('General Info'!$C$48="No", "Check flag on 'General Info'!C" &amp; ROW('General Info'!$C$48), ""), IF('General Info'!$C$48="Yes", "Cell left blank: please check", "Can be left blank for banks without SA"))</f>
        <v>Can be left blank for banks without SA</v>
      </c>
      <c r="K42" s="282"/>
      <c r="L42" s="428"/>
      <c r="M42" s="282"/>
      <c r="N42" s="282"/>
      <c r="O42" s="811"/>
    </row>
    <row r="43" spans="1:15" ht="15" customHeight="1" x14ac:dyDescent="0.25">
      <c r="A43" s="700"/>
      <c r="B43" s="319" t="s">
        <v>951</v>
      </c>
      <c r="C43" s="316"/>
      <c r="D43" s="321"/>
      <c r="E43" s="321"/>
      <c r="F43" s="34" t="str">
        <f>IF(AND(ISNUMBER(F44), ISNUMBER(F45)), (F44+F45), "")</f>
        <v/>
      </c>
      <c r="G43" s="34" t="str">
        <f>IF(AND(ISNUMBER(G44), ISNUMBER(G45)), (G44+G45), "")</f>
        <v/>
      </c>
      <c r="H43" s="2100"/>
      <c r="I43" s="477"/>
      <c r="J43" s="1407"/>
      <c r="K43" s="282"/>
      <c r="L43" s="428"/>
      <c r="M43" s="282"/>
      <c r="N43" s="282"/>
      <c r="O43" s="811"/>
    </row>
    <row r="44" spans="1:15" ht="15" customHeight="1" x14ac:dyDescent="0.25">
      <c r="A44" s="700"/>
      <c r="B44" s="588" t="s">
        <v>952</v>
      </c>
      <c r="C44" s="316"/>
      <c r="D44" s="321"/>
      <c r="E44" s="321"/>
      <c r="F44" s="604"/>
      <c r="G44" s="604"/>
      <c r="H44" s="2100"/>
      <c r="I44" s="477"/>
      <c r="J44" s="2063" t="str">
        <f>IF(G44&lt;&gt;"", IF('General Info'!$C$48="No", "Check flag on 'General Info'!C" &amp; ROW('General Info'!$C$48), ""), IF('General Info'!$C$48="Yes", "Cell left blank: please check", "Can be left blank for banks without SA"))</f>
        <v>Can be left blank for banks without SA</v>
      </c>
      <c r="K44" s="282"/>
      <c r="L44" s="428"/>
      <c r="M44" s="282"/>
      <c r="N44" s="282"/>
      <c r="O44" s="811"/>
    </row>
    <row r="45" spans="1:15" ht="30" customHeight="1" x14ac:dyDescent="0.25">
      <c r="A45" s="700"/>
      <c r="B45" s="2548" t="s">
        <v>1722</v>
      </c>
      <c r="C45" s="2548"/>
      <c r="D45" s="2548"/>
      <c r="E45" s="2548"/>
      <c r="F45" s="605"/>
      <c r="G45" s="605"/>
      <c r="H45" s="2100"/>
      <c r="I45" s="477"/>
      <c r="J45" s="2063" t="str">
        <f>IF(G45&lt;&gt;"", IF('General Info'!$C$48="No", "Check flag on 'General Info'!C" &amp; ROW('General Info'!$C$48), ""), IF('General Info'!$C$48="Yes", "Cell left blank: please check", "Can be left blank for banks without SA"))</f>
        <v>Can be left blank for banks without SA</v>
      </c>
      <c r="K45" s="282"/>
      <c r="L45" s="428"/>
      <c r="M45" s="282"/>
      <c r="N45" s="282"/>
      <c r="O45" s="811"/>
    </row>
    <row r="46" spans="1:15" ht="15" customHeight="1" x14ac:dyDescent="0.25">
      <c r="A46" s="700"/>
      <c r="B46" s="495" t="s">
        <v>1731</v>
      </c>
      <c r="C46" s="316"/>
      <c r="D46" s="321"/>
      <c r="E46" s="321"/>
      <c r="F46" s="34">
        <f>IF('General Info'!C49="Yes", IF(AND(ISNUMBER(F47), ISNUMBER(F52), ISNUMBER(F53), ISNUMBER(F54)), SUM(F47, F52:F54), ""), 0)</f>
        <v>0</v>
      </c>
      <c r="G46" s="34">
        <f>IF('General Info'!C49="Yes", IF(AND(ISNUMBER(G47), ISNUMBER(G52), ISNUMBER(G53), ISNUMBER(G54)), SUM(G47, G52:G54), ""), 0)</f>
        <v>0</v>
      </c>
      <c r="H46" s="2100"/>
      <c r="I46" s="477"/>
      <c r="J46" s="477"/>
      <c r="K46" s="282"/>
      <c r="L46" s="428"/>
      <c r="M46" s="282"/>
      <c r="N46" s="282"/>
      <c r="O46" s="811"/>
    </row>
    <row r="47" spans="1:15" ht="30" customHeight="1" x14ac:dyDescent="0.25">
      <c r="A47" s="700"/>
      <c r="B47" s="2551" t="s">
        <v>1683</v>
      </c>
      <c r="C47" s="2551"/>
      <c r="D47" s="2551"/>
      <c r="E47" s="2552"/>
      <c r="F47" s="434"/>
      <c r="G47" s="434"/>
      <c r="H47" s="2100"/>
      <c r="I47" s="477"/>
      <c r="J47" s="2063" t="str">
        <f>IF(G47&lt;&gt;"", IF('General Info'!$C$49="No", "Check the flag in 'General Info'!C" &amp; ROW('General Info'!$C$49),""), IF('General Info'!$C$49="Yes", "Cell left blank: please check", "Can be left blank for banks using SA only"))</f>
        <v>Can be left blank for banks using SA only</v>
      </c>
      <c r="K47" s="282"/>
      <c r="L47" s="428"/>
      <c r="M47" s="282"/>
      <c r="N47" s="282"/>
      <c r="O47" s="811"/>
    </row>
    <row r="48" spans="1:15" ht="15" customHeight="1" x14ac:dyDescent="0.25">
      <c r="A48" s="700"/>
      <c r="B48" s="318" t="s">
        <v>708</v>
      </c>
      <c r="C48" s="316"/>
      <c r="D48" s="321"/>
      <c r="E48" s="321"/>
      <c r="F48" s="434"/>
      <c r="G48" s="434"/>
      <c r="H48" s="2100"/>
      <c r="I48" s="477"/>
      <c r="J48" s="2063" t="str">
        <f>IF(G48&lt;&gt;"", IF('General Info'!$C$49="No", "Check the flag in 'General Info'!C" &amp; ROW('General Info'!$C$49),""), IF('General Info'!$C$49="Yes", "Cell left blank: please check", "Can be left blank for banks using SA only"))</f>
        <v>Can be left blank for banks using SA only</v>
      </c>
      <c r="K48" s="282"/>
      <c r="L48" s="428"/>
      <c r="M48" s="282"/>
      <c r="N48" s="282"/>
      <c r="O48" s="811"/>
    </row>
    <row r="49" spans="1:15" ht="30" customHeight="1" x14ac:dyDescent="0.25">
      <c r="A49" s="700"/>
      <c r="B49" s="2549" t="s">
        <v>1690</v>
      </c>
      <c r="C49" s="2549"/>
      <c r="D49" s="2549"/>
      <c r="E49" s="2550"/>
      <c r="F49" s="822" t="str">
        <f>IF(AND(ISNUMBER(F47), ISNUMBER(F48)), IF(AND(F47&gt;0, OR(F48=0, F48&gt;F47)), "Fail", "Pass"), "")</f>
        <v/>
      </c>
      <c r="G49" s="822" t="str">
        <f>IF(AND(ISNUMBER(G47), ISNUMBER(G48)), IF(AND(G47&gt;0, OR(G48=0, G48&gt;G47)), "Fail", "Pass"), "")</f>
        <v/>
      </c>
      <c r="H49" s="2100"/>
      <c r="I49" s="477"/>
      <c r="J49" s="477"/>
      <c r="K49" s="282"/>
      <c r="L49" s="428"/>
      <c r="M49" s="282"/>
      <c r="N49" s="282"/>
      <c r="O49" s="811"/>
    </row>
    <row r="50" spans="1:15" ht="15" customHeight="1" x14ac:dyDescent="0.25">
      <c r="A50" s="700"/>
      <c r="B50" s="318" t="s">
        <v>709</v>
      </c>
      <c r="C50" s="316"/>
      <c r="D50" s="321"/>
      <c r="E50" s="321"/>
      <c r="F50" s="434"/>
      <c r="G50" s="434"/>
      <c r="H50" s="2100"/>
      <c r="I50" s="477"/>
      <c r="J50" s="2063" t="str">
        <f>IF(G50&lt;&gt;"", IF('General Info'!$C$49="No", "Check the flag in 'General Info'!C" &amp; ROW('General Info'!$C$49),""), IF('General Info'!$C$49="Yes", "Cell left blank: please check", "Can be left blank for banks using SA only"))</f>
        <v>Can be left blank for banks using SA only</v>
      </c>
      <c r="K50" s="282"/>
      <c r="L50" s="428"/>
      <c r="M50" s="282"/>
      <c r="N50" s="282"/>
      <c r="O50" s="811"/>
    </row>
    <row r="51" spans="1:15" ht="30" customHeight="1" x14ac:dyDescent="0.25">
      <c r="A51" s="700"/>
      <c r="B51" s="2549" t="s">
        <v>710</v>
      </c>
      <c r="C51" s="2549"/>
      <c r="D51" s="2549"/>
      <c r="E51" s="2550"/>
      <c r="F51" s="822" t="str">
        <f>IF(AND(ISNUMBER(F48), ISNUMBER(F50)), IF(OR(AND(F48&gt;0, F50=0), AND(F50&gt;0, F48=0)), "Fail", "Pass"), "")</f>
        <v/>
      </c>
      <c r="G51" s="822" t="str">
        <f>IF(AND(ISNUMBER(G48), ISNUMBER(G50)), IF(OR(AND(G48&gt;0, G50=0), AND(G50&gt;0, G48=0)), "Fail", "Pass"), "")</f>
        <v/>
      </c>
      <c r="H51" s="2100"/>
      <c r="I51" s="477"/>
      <c r="J51" s="477"/>
      <c r="K51" s="282"/>
      <c r="L51" s="428"/>
      <c r="M51" s="282"/>
      <c r="N51" s="282"/>
      <c r="O51" s="811"/>
    </row>
    <row r="52" spans="1:15" ht="15" customHeight="1" x14ac:dyDescent="0.25">
      <c r="A52" s="700"/>
      <c r="B52" s="319" t="s">
        <v>1691</v>
      </c>
      <c r="C52" s="316"/>
      <c r="D52" s="321"/>
      <c r="E52" s="321"/>
      <c r="F52" s="434"/>
      <c r="G52" s="434"/>
      <c r="H52" s="2100"/>
      <c r="I52" s="477"/>
      <c r="J52" s="2063" t="str">
        <f>IF(G52&lt;&gt;"", IF('General Info'!$C$49="No", "Check the flag in 'General Info'!C" &amp; ROW('General Info'!$C$49),""), IF('General Info'!$C$49="Yes", "Cell left blank: please check", "Can be left blank for banks using SA only"))</f>
        <v>Can be left blank for banks using SA only</v>
      </c>
      <c r="K52" s="282"/>
      <c r="L52" s="428"/>
      <c r="M52" s="282"/>
      <c r="N52" s="282"/>
      <c r="O52" s="811"/>
    </row>
    <row r="53" spans="1:15" ht="15" customHeight="1" x14ac:dyDescent="0.25">
      <c r="A53" s="700"/>
      <c r="B53" s="319" t="s">
        <v>874</v>
      </c>
      <c r="C53" s="316"/>
      <c r="D53" s="321"/>
      <c r="E53" s="321"/>
      <c r="F53" s="434"/>
      <c r="G53" s="434"/>
      <c r="H53" s="2100"/>
      <c r="I53" s="477"/>
      <c r="J53" s="2063" t="str">
        <f>IF(G53&lt;&gt;"", IF('General Info'!$C$49="No", "Check the flag in 'General Info'!C" &amp; ROW('General Info'!$C$49),""), IF('General Info'!$C$49="Yes", "Cell left blank: please check", "Can be left blank for banks using SA only"))</f>
        <v>Can be left blank for banks using SA only</v>
      </c>
      <c r="K53" s="282"/>
      <c r="L53" s="428"/>
      <c r="M53" s="282"/>
      <c r="N53" s="282"/>
      <c r="O53" s="811"/>
    </row>
    <row r="54" spans="1:15" ht="15" customHeight="1" x14ac:dyDescent="0.25">
      <c r="A54" s="700"/>
      <c r="B54" s="319" t="s">
        <v>711</v>
      </c>
      <c r="C54" s="316"/>
      <c r="D54" s="321"/>
      <c r="E54" s="321"/>
      <c r="F54" s="434"/>
      <c r="G54" s="434"/>
      <c r="H54" s="2100"/>
      <c r="I54" s="477"/>
      <c r="J54" s="2063" t="str">
        <f>IF(G54&lt;&gt;"", IF('General Info'!$C$49="No", "Check the flag in 'General Info'!C" &amp; ROW('General Info'!$C$49),""), IF('General Info'!$C$49="Yes", "Cell left blank: please check", "Can be left blank for banks using SA only"))</f>
        <v>Can be left blank for banks using SA only</v>
      </c>
      <c r="K54" s="282"/>
      <c r="L54" s="428"/>
      <c r="M54" s="282"/>
      <c r="N54" s="282"/>
      <c r="O54" s="811"/>
    </row>
    <row r="55" spans="1:15" ht="15" customHeight="1" x14ac:dyDescent="0.25">
      <c r="A55" s="700"/>
      <c r="B55" s="621" t="s">
        <v>830</v>
      </c>
      <c r="C55" s="329"/>
      <c r="D55" s="330"/>
      <c r="E55" s="330"/>
      <c r="F55" s="2076"/>
      <c r="G55" s="2076"/>
      <c r="H55" s="1406"/>
      <c r="I55" s="1406"/>
      <c r="J55" s="2063" t="str">
        <f>IF(G55&lt;&gt;"", IF('General Info'!$C$49="No", "Check the flag in 'General Info'!C" &amp; ROW('General Info'!$C$49),""), IF('General Info'!$C$49="Yes", "Cell left blank: please check", "Can be left blank for banks using SA only"))</f>
        <v>Can be left blank for banks using SA only</v>
      </c>
      <c r="K55" s="282"/>
      <c r="L55" s="428"/>
      <c r="M55" s="282"/>
      <c r="N55" s="282"/>
      <c r="O55" s="811"/>
    </row>
    <row r="56" spans="1:15" ht="15" customHeight="1" x14ac:dyDescent="0.25">
      <c r="A56" s="586"/>
      <c r="B56" s="2088" t="s">
        <v>1684</v>
      </c>
      <c r="C56" s="1596"/>
      <c r="D56" s="2073"/>
      <c r="E56" s="2073"/>
      <c r="F56" s="2077" t="str">
        <f>IF(AND(OR(ISNUMBER(F28), 'General Info'!C48="No"), ISNUMBER(F46)), SUM(IF( 'General Info'!C48="No", 0, F28), F46, F55), "")</f>
        <v/>
      </c>
      <c r="G56" s="2077" t="str">
        <f>IF(AND(OR(ISNUMBER(G28), 'General Info'!C48="No"), ISNUMBER(G46)), SUM(IF( 'General Info'!C48="No", 0, G28), G46, G55), "")</f>
        <v/>
      </c>
      <c r="H56" s="2099"/>
      <c r="I56" s="2071"/>
      <c r="J56" s="2071"/>
      <c r="K56" s="282"/>
      <c r="L56" s="428"/>
      <c r="M56" s="282"/>
      <c r="N56" s="282"/>
      <c r="O56" s="811"/>
    </row>
    <row r="57" spans="1:15" s="267" customFormat="1" ht="105" customHeight="1" x14ac:dyDescent="0.25">
      <c r="A57" s="2557" t="s">
        <v>1718</v>
      </c>
      <c r="B57" s="2558"/>
      <c r="C57" s="2558"/>
      <c r="D57" s="2558"/>
      <c r="E57" s="2558"/>
      <c r="F57" s="2558"/>
      <c r="G57" s="2558"/>
      <c r="H57" s="2558"/>
      <c r="I57" s="2558"/>
      <c r="J57" s="2558"/>
      <c r="K57" s="2558"/>
      <c r="L57" s="2558"/>
      <c r="M57" s="2558"/>
      <c r="N57" s="2558"/>
      <c r="O57" s="2581"/>
    </row>
    <row r="58" spans="1:15" s="282" customFormat="1" ht="15" customHeight="1" x14ac:dyDescent="0.25">
      <c r="A58" s="2203"/>
      <c r="B58" s="2583"/>
      <c r="C58" s="2583"/>
      <c r="D58" s="2583"/>
      <c r="E58" s="2583"/>
      <c r="F58" s="2583"/>
      <c r="G58" s="2547" t="s">
        <v>1719</v>
      </c>
      <c r="H58" s="2547"/>
      <c r="I58" s="2547"/>
      <c r="J58" s="2547"/>
      <c r="K58" s="2546" t="s">
        <v>1720</v>
      </c>
      <c r="L58" s="2547"/>
      <c r="M58" s="2547"/>
      <c r="N58" s="2547"/>
      <c r="O58" s="1389"/>
    </row>
    <row r="59" spans="1:15" ht="30" customHeight="1" x14ac:dyDescent="0.25">
      <c r="A59" s="700"/>
      <c r="B59" s="2584"/>
      <c r="C59" s="2584"/>
      <c r="D59" s="2584"/>
      <c r="E59" s="2584"/>
      <c r="F59" s="2584"/>
      <c r="G59" s="2060" t="s">
        <v>1632</v>
      </c>
      <c r="H59" s="2062" t="s">
        <v>1713</v>
      </c>
      <c r="I59" s="2061" t="s">
        <v>1714</v>
      </c>
      <c r="J59" s="2096" t="s">
        <v>14</v>
      </c>
      <c r="K59" s="2105" t="s">
        <v>1632</v>
      </c>
      <c r="L59" s="2109" t="s">
        <v>1713</v>
      </c>
      <c r="M59" s="2108" t="s">
        <v>1714</v>
      </c>
      <c r="N59" s="2108" t="s">
        <v>14</v>
      </c>
      <c r="O59" s="811"/>
    </row>
    <row r="60" spans="1:15" ht="14.25" x14ac:dyDescent="0.25">
      <c r="A60" s="700"/>
      <c r="B60" s="1066" t="s">
        <v>1732</v>
      </c>
      <c r="C60" s="1046"/>
      <c r="D60" s="1396"/>
      <c r="E60" s="1396"/>
      <c r="F60" s="355"/>
      <c r="G60" s="2113" t="str">
        <f>IF('General Info'!$D$48="No", 0, IF(AND(ISNUMBER(G61), ISNUMBER(G86), ISNUMBER(G80), ISNUMBER(G81)), SUM(G61,G86,0.001*G80,G81), ""))</f>
        <v/>
      </c>
      <c r="H60" s="2070"/>
      <c r="I60" s="2070"/>
      <c r="J60" s="2070"/>
      <c r="K60" s="2106" t="str">
        <f>IF('General Info'!$D$48="No", 0, IF(AND(ISNUMBER(K61), ISNUMBER(K86), ISNUMBER(K80), ISNUMBER(K81)), SUM(K61,K86,0.001*K80,K81), ""))</f>
        <v/>
      </c>
      <c r="L60" s="2070"/>
      <c r="M60" s="2070"/>
      <c r="N60" s="2070"/>
      <c r="O60" s="811"/>
    </row>
    <row r="61" spans="1:15" ht="14.25" x14ac:dyDescent="0.25">
      <c r="A61" s="700"/>
      <c r="B61" s="319" t="s">
        <v>1685</v>
      </c>
      <c r="C61" s="316"/>
      <c r="D61" s="321"/>
      <c r="E61" s="321"/>
      <c r="F61" s="316"/>
      <c r="G61" s="34" t="str">
        <f>IF(AND(ISNUMBER(G62), ISNUMBER(G68), ISNUMBER(G74)), SUM(G62,G68,G74), "")</f>
        <v/>
      </c>
      <c r="H61" s="477"/>
      <c r="I61" s="477"/>
      <c r="J61" s="477"/>
      <c r="K61" s="2114" t="str">
        <f>IF(AND(ISNUMBER(K62), ISNUMBER(K68), ISNUMBER(K74)), SUM(K62,K68,K74), "")</f>
        <v/>
      </c>
      <c r="L61" s="2112"/>
      <c r="M61" s="2112"/>
      <c r="N61" s="2112"/>
      <c r="O61" s="811"/>
    </row>
    <row r="62" spans="1:15" ht="15" customHeight="1" x14ac:dyDescent="0.25">
      <c r="A62" s="700"/>
      <c r="B62" s="322" t="s">
        <v>703</v>
      </c>
      <c r="C62" s="316"/>
      <c r="D62" s="321"/>
      <c r="E62" s="321"/>
      <c r="F62" s="316"/>
      <c r="G62" s="34" t="str">
        <f>IF(COUNT(G63:G67)=ROWS(G63:G67), SUM(G63:G67), "")</f>
        <v/>
      </c>
      <c r="H62" s="477"/>
      <c r="I62" s="477"/>
      <c r="J62" s="477"/>
      <c r="K62" s="2114" t="str">
        <f>IF(COUNT(K63:K67)=ROWS(K63:K67), SUM(K63:K67), "")</f>
        <v/>
      </c>
      <c r="L62" s="2112"/>
      <c r="M62" s="2112"/>
      <c r="N62" s="2112"/>
      <c r="O62" s="811"/>
    </row>
    <row r="63" spans="1:15" ht="15" customHeight="1" x14ac:dyDescent="0.25">
      <c r="A63" s="700"/>
      <c r="B63" s="328" t="s">
        <v>707</v>
      </c>
      <c r="C63" s="316"/>
      <c r="D63" s="321"/>
      <c r="E63" s="321"/>
      <c r="F63" s="316"/>
      <c r="G63" s="377"/>
      <c r="H63" s="477"/>
      <c r="I63" s="477"/>
      <c r="J63" s="2065" t="str">
        <f>IF(G63&lt;&gt;"", IF(OR('General Info'!$D$48="No", 'General Info'!$D$48=Parameters!$D$527), "Check the flag in 'General Info'!D" &amp; ROW('General Info'!$D$48),""), IF('General Info'!$D$48="Yes", "Please check if appropriate", "Can be left blank for banks without SA"))</f>
        <v>Can be left blank for banks without SA</v>
      </c>
      <c r="K63" s="2115"/>
      <c r="L63" s="2112"/>
      <c r="M63" s="2112"/>
      <c r="N63" s="2065" t="str">
        <f>IF(K63&lt;&gt;"", IF(OR('General Info'!$D$48="No", 'General Info'!$D$48=Parameters!$D$527), "Check the flag in 'General Info'!D" &amp; ROW('General Info'!$D$48),""), IF('General Info'!$D$48="Yes", "Please check if appropriate", "Can be left blank for banks without SA"))</f>
        <v>Can be left blank for banks without SA</v>
      </c>
      <c r="O63" s="811"/>
    </row>
    <row r="64" spans="1:15" ht="15" customHeight="1" x14ac:dyDescent="0.25">
      <c r="A64" s="700"/>
      <c r="B64" s="328" t="s">
        <v>706</v>
      </c>
      <c r="C64" s="316"/>
      <c r="D64" s="321"/>
      <c r="E64" s="321"/>
      <c r="F64" s="316"/>
      <c r="G64" s="377"/>
      <c r="H64" s="477"/>
      <c r="I64" s="477"/>
      <c r="J64" s="2065" t="str">
        <f>IF(G64&lt;&gt;"", IF(OR('General Info'!$D$48="No", 'General Info'!$D$48=Parameters!$D$527), "Check the flag in 'General Info'!D" &amp; ROW('General Info'!$D$48),""), IF('General Info'!$D$48="Yes", "Please check if appropriate", "Can be left blank for banks without SA"))</f>
        <v>Can be left blank for banks without SA</v>
      </c>
      <c r="K64" s="2115"/>
      <c r="L64" s="2112"/>
      <c r="M64" s="2112"/>
      <c r="N64" s="2065" t="str">
        <f>IF(K64&lt;&gt;"", IF(OR('General Info'!$D$48="No", 'General Info'!$D$48=Parameters!$D$527), "Check the flag in 'General Info'!D" &amp; ROW('General Info'!$D$48),""), IF('General Info'!$D$48="Yes", "Please check if appropriate", "Can be left blank for banks without SA"))</f>
        <v>Can be left blank for banks without SA</v>
      </c>
      <c r="O64" s="811"/>
    </row>
    <row r="65" spans="1:15" ht="15" customHeight="1" x14ac:dyDescent="0.25">
      <c r="A65" s="700"/>
      <c r="B65" s="328" t="s">
        <v>698</v>
      </c>
      <c r="C65" s="316"/>
      <c r="D65" s="321"/>
      <c r="E65" s="321"/>
      <c r="F65" s="316"/>
      <c r="G65" s="377"/>
      <c r="H65" s="477"/>
      <c r="I65" s="477"/>
      <c r="J65" s="2065" t="str">
        <f>IF(G65&lt;&gt;"", IF(OR('General Info'!$D$48="No", 'General Info'!$D$48=Parameters!$D$527), "Check the flag in 'General Info'!D" &amp; ROW('General Info'!$D$48),""), IF('General Info'!$D$48="Yes", "Please check if appropriate", "Can be left blank for banks without SA"))</f>
        <v>Can be left blank for banks without SA</v>
      </c>
      <c r="K65" s="2115"/>
      <c r="L65" s="2112"/>
      <c r="M65" s="2112"/>
      <c r="N65" s="2065" t="str">
        <f>IF(K65&lt;&gt;"", IF(OR('General Info'!$D$48="No", 'General Info'!$D$48=Parameters!$D$527), "Check the flag in 'General Info'!D" &amp; ROW('General Info'!$D$48),""), IF('General Info'!$D$48="Yes", "Please check if appropriate", "Can be left blank for banks without SA"))</f>
        <v>Can be left blank for banks without SA</v>
      </c>
      <c r="O65" s="811"/>
    </row>
    <row r="66" spans="1:15" ht="15" customHeight="1" x14ac:dyDescent="0.25">
      <c r="A66" s="700"/>
      <c r="B66" s="328" t="s">
        <v>700</v>
      </c>
      <c r="C66" s="316"/>
      <c r="D66" s="321"/>
      <c r="E66" s="321"/>
      <c r="F66" s="316"/>
      <c r="G66" s="377"/>
      <c r="H66" s="477"/>
      <c r="I66" s="477"/>
      <c r="J66" s="2065" t="str">
        <f>IF(G66&lt;&gt;"", IF(OR('General Info'!$D$48="No", 'General Info'!$D$48=Parameters!$D$527), "Check the flag in 'General Info'!D" &amp; ROW('General Info'!$D$48),""), IF('General Info'!$D$48="Yes", "Please check if appropriate", "Can be left blank for banks without SA"))</f>
        <v>Can be left blank for banks without SA</v>
      </c>
      <c r="K66" s="2115"/>
      <c r="L66" s="2112"/>
      <c r="M66" s="2112"/>
      <c r="N66" s="2065" t="str">
        <f>IF(K66&lt;&gt;"", IF(OR('General Info'!$D$48="No", 'General Info'!$D$48=Parameters!$D$527), "Check the flag in 'General Info'!D" &amp; ROW('General Info'!$D$48),""), IF('General Info'!$D$48="Yes", "Please check if appropriate", "Can be left blank for banks without SA"))</f>
        <v>Can be left blank for banks without SA</v>
      </c>
      <c r="O66" s="811"/>
    </row>
    <row r="67" spans="1:15" ht="15" customHeight="1" x14ac:dyDescent="0.25">
      <c r="A67" s="700"/>
      <c r="B67" s="328" t="s">
        <v>699</v>
      </c>
      <c r="C67" s="316"/>
      <c r="D67" s="321"/>
      <c r="E67" s="321"/>
      <c r="F67" s="316"/>
      <c r="G67" s="377"/>
      <c r="H67" s="477"/>
      <c r="I67" s="477"/>
      <c r="J67" s="2065" t="str">
        <f>IF(G67&lt;&gt;"", IF(OR('General Info'!$D$48="No", 'General Info'!$D$48=Parameters!$D$527), "Check the flag in 'General Info'!D" &amp; ROW('General Info'!$D$48),""), IF('General Info'!$D$48="Yes", "Please check if appropriate", "Can be left blank for banks without SA"))</f>
        <v>Can be left blank for banks without SA</v>
      </c>
      <c r="K67" s="2115"/>
      <c r="L67" s="2112"/>
      <c r="M67" s="2112"/>
      <c r="N67" s="2065" t="str">
        <f>IF(K67&lt;&gt;"", IF(OR('General Info'!$D$48="No", 'General Info'!$D$48=Parameters!$D$527), "Check the flag in 'General Info'!D" &amp; ROW('General Info'!$D$48),""), IF('General Info'!$D$48="Yes", "Please check if appropriate", "Can be left blank for banks without SA"))</f>
        <v>Can be left blank for banks without SA</v>
      </c>
      <c r="O67" s="811"/>
    </row>
    <row r="68" spans="1:15" ht="15" customHeight="1" x14ac:dyDescent="0.25">
      <c r="A68" s="700"/>
      <c r="B68" s="322" t="s">
        <v>704</v>
      </c>
      <c r="C68" s="316"/>
      <c r="D68" s="321"/>
      <c r="E68" s="321"/>
      <c r="F68" s="316"/>
      <c r="G68" s="34" t="str">
        <f>IF(COUNT(G69:G73)=ROWS(G69:G73), SUM(G69:G73), "")</f>
        <v/>
      </c>
      <c r="H68" s="477"/>
      <c r="I68" s="477"/>
      <c r="J68" s="477"/>
      <c r="K68" s="2114" t="str">
        <f>IF(COUNT(K69:K73)=ROWS(K69:K73), SUM(K69:K73), "")</f>
        <v/>
      </c>
      <c r="L68" s="2112"/>
      <c r="M68" s="2112"/>
      <c r="N68" s="2112"/>
      <c r="O68" s="811"/>
    </row>
    <row r="69" spans="1:15" ht="15" customHeight="1" x14ac:dyDescent="0.25">
      <c r="A69" s="700"/>
      <c r="B69" s="328" t="s">
        <v>707</v>
      </c>
      <c r="C69" s="316"/>
      <c r="D69" s="321"/>
      <c r="E69" s="321"/>
      <c r="F69" s="316"/>
      <c r="G69" s="377"/>
      <c r="H69" s="477"/>
      <c r="I69" s="477"/>
      <c r="J69" s="2065" t="str">
        <f>IF(G69&lt;&gt;"", IF(OR('General Info'!$D$48="No", 'General Info'!$D$48=Parameters!$D$527), "Check the flag in 'General Info'!D" &amp; ROW('General Info'!$D$48),""), IF('General Info'!$D$48="Yes", "Please check if appropriate", "Can be left blank for banks without SA"))</f>
        <v>Can be left blank for banks without SA</v>
      </c>
      <c r="K69" s="2115"/>
      <c r="L69" s="2112"/>
      <c r="M69" s="2112"/>
      <c r="N69" s="2065" t="str">
        <f>IF(K69&lt;&gt;"", IF(OR('General Info'!$D$48="No", 'General Info'!$D$48=Parameters!$D$527), "Check the flag in 'General Info'!D" &amp; ROW('General Info'!$D$48),""), IF('General Info'!$D$48="Yes", "Please check if appropriate", "Can be left blank for banks without SA"))</f>
        <v>Can be left blank for banks without SA</v>
      </c>
      <c r="O69" s="811"/>
    </row>
    <row r="70" spans="1:15" ht="15" customHeight="1" x14ac:dyDescent="0.25">
      <c r="A70" s="700"/>
      <c r="B70" s="328" t="s">
        <v>706</v>
      </c>
      <c r="C70" s="316"/>
      <c r="D70" s="321"/>
      <c r="E70" s="321"/>
      <c r="F70" s="316"/>
      <c r="G70" s="377"/>
      <c r="H70" s="477"/>
      <c r="I70" s="477"/>
      <c r="J70" s="2065" t="str">
        <f>IF(G70&lt;&gt;"", IF(OR('General Info'!$D$48="No", 'General Info'!$D$48=Parameters!$D$527), "Check the flag in 'General Info'!D" &amp; ROW('General Info'!$D$48),""), IF('General Info'!$D$48="Yes", "Please check if appropriate", "Can be left blank for banks without SA"))</f>
        <v>Can be left blank for banks without SA</v>
      </c>
      <c r="K70" s="2115"/>
      <c r="L70" s="2112"/>
      <c r="M70" s="2112"/>
      <c r="N70" s="2065" t="str">
        <f>IF(K70&lt;&gt;"", IF(OR('General Info'!$D$48="No", 'General Info'!$D$48=Parameters!$D$527), "Check the flag in 'General Info'!D" &amp; ROW('General Info'!$D$48),""), IF('General Info'!$D$48="Yes", "Please check if appropriate", "Can be left blank for banks without SA"))</f>
        <v>Can be left blank for banks without SA</v>
      </c>
      <c r="O70" s="811"/>
    </row>
    <row r="71" spans="1:15" ht="15" customHeight="1" x14ac:dyDescent="0.25">
      <c r="A71" s="700"/>
      <c r="B71" s="328" t="s">
        <v>698</v>
      </c>
      <c r="C71" s="316"/>
      <c r="D71" s="321"/>
      <c r="E71" s="321"/>
      <c r="F71" s="316"/>
      <c r="G71" s="377"/>
      <c r="H71" s="477"/>
      <c r="I71" s="477"/>
      <c r="J71" s="2065" t="str">
        <f>IF(G71&lt;&gt;"", IF(OR('General Info'!$D$48="No", 'General Info'!$D$48=Parameters!$D$527), "Check the flag in 'General Info'!D" &amp; ROW('General Info'!$D$48),""), IF('General Info'!$D$48="Yes", "Please check if appropriate", "Can be left blank for banks without SA"))</f>
        <v>Can be left blank for banks without SA</v>
      </c>
      <c r="K71" s="2115"/>
      <c r="L71" s="2112"/>
      <c r="M71" s="2112"/>
      <c r="N71" s="2065" t="str">
        <f>IF(K71&lt;&gt;"", IF(OR('General Info'!$D$48="No", 'General Info'!$D$48=Parameters!$D$527), "Check the flag in 'General Info'!D" &amp; ROW('General Info'!$D$48),""), IF('General Info'!$D$48="Yes", "Please check if appropriate", "Can be left blank for banks without SA"))</f>
        <v>Can be left blank for banks without SA</v>
      </c>
      <c r="O71" s="811"/>
    </row>
    <row r="72" spans="1:15" ht="15" customHeight="1" x14ac:dyDescent="0.25">
      <c r="A72" s="700"/>
      <c r="B72" s="328" t="s">
        <v>700</v>
      </c>
      <c r="C72" s="316"/>
      <c r="D72" s="321"/>
      <c r="E72" s="321"/>
      <c r="F72" s="316"/>
      <c r="G72" s="377"/>
      <c r="H72" s="477"/>
      <c r="I72" s="477"/>
      <c r="J72" s="2065" t="str">
        <f>IF(G72&lt;&gt;"", IF(OR('General Info'!$D$48="No", 'General Info'!$D$48=Parameters!$D$527), "Check the flag in 'General Info'!D" &amp; ROW('General Info'!$D$48),""), IF('General Info'!$D$48="Yes", "Please check if appropriate", "Can be left blank for banks without SA"))</f>
        <v>Can be left blank for banks without SA</v>
      </c>
      <c r="K72" s="2115"/>
      <c r="L72" s="2112"/>
      <c r="M72" s="2112"/>
      <c r="N72" s="2065" t="str">
        <f>IF(K72&lt;&gt;"", IF(OR('General Info'!$D$48="No", 'General Info'!$D$48=Parameters!$D$527), "Check the flag in 'General Info'!D" &amp; ROW('General Info'!$D$48),""), IF('General Info'!$D$48="Yes", "Please check if appropriate", "Can be left blank for banks without SA"))</f>
        <v>Can be left blank for banks without SA</v>
      </c>
      <c r="O72" s="811"/>
    </row>
    <row r="73" spans="1:15" ht="15" customHeight="1" x14ac:dyDescent="0.25">
      <c r="A73" s="700"/>
      <c r="B73" s="328" t="s">
        <v>699</v>
      </c>
      <c r="C73" s="316"/>
      <c r="D73" s="321"/>
      <c r="E73" s="321"/>
      <c r="F73" s="316"/>
      <c r="G73" s="377"/>
      <c r="H73" s="477"/>
      <c r="I73" s="477"/>
      <c r="J73" s="2065" t="str">
        <f>IF(G73&lt;&gt;"", IF(OR('General Info'!$D$48="No", 'General Info'!$D$48=Parameters!$D$527), "Check the flag in 'General Info'!D" &amp; ROW('General Info'!$D$48),""), IF('General Info'!$D$48="Yes", "Please check if appropriate", "Can be left blank for banks without SA"))</f>
        <v>Can be left blank for banks without SA</v>
      </c>
      <c r="K73" s="2115"/>
      <c r="L73" s="2112"/>
      <c r="M73" s="2112"/>
      <c r="N73" s="2065" t="str">
        <f>IF(K73&lt;&gt;"", IF(OR('General Info'!$D$48="No", 'General Info'!$D$48=Parameters!$D$527), "Check the flag in 'General Info'!D" &amp; ROW('General Info'!$D$48),""), IF('General Info'!$D$48="Yes", "Please check if appropriate", "Can be left blank for banks without SA"))</f>
        <v>Can be left blank for banks without SA</v>
      </c>
      <c r="O73" s="811"/>
    </row>
    <row r="74" spans="1:15" ht="15" customHeight="1" x14ac:dyDescent="0.25">
      <c r="A74" s="700"/>
      <c r="B74" s="322" t="s">
        <v>705</v>
      </c>
      <c r="C74" s="316"/>
      <c r="D74" s="321"/>
      <c r="E74" s="321"/>
      <c r="F74" s="316"/>
      <c r="G74" s="34" t="str">
        <f>IF(COUNT(G75:G79)=ROWS(G75:G79), SUM(G75:G79), "")</f>
        <v/>
      </c>
      <c r="H74" s="477"/>
      <c r="I74" s="477"/>
      <c r="J74" s="477"/>
      <c r="K74" s="2114" t="str">
        <f>IF(COUNT(K75:K79)=ROWS(K75:K79), SUM(K75:K79), "")</f>
        <v/>
      </c>
      <c r="L74" s="2112"/>
      <c r="M74" s="2112"/>
      <c r="N74" s="2112"/>
      <c r="O74" s="811"/>
    </row>
    <row r="75" spans="1:15" ht="15" customHeight="1" x14ac:dyDescent="0.25">
      <c r="A75" s="700"/>
      <c r="B75" s="328" t="s">
        <v>707</v>
      </c>
      <c r="C75" s="316"/>
      <c r="D75" s="321"/>
      <c r="E75" s="321"/>
      <c r="F75" s="316"/>
      <c r="G75" s="377"/>
      <c r="H75" s="477"/>
      <c r="I75" s="477"/>
      <c r="J75" s="2065" t="str">
        <f>IF(G75&lt;&gt;"", IF(OR('General Info'!$D$48="No", 'General Info'!$D$48=Parameters!$D$527), "Check the flag in 'General Info'!D" &amp; ROW('General Info'!$D$48),""), IF('General Info'!$D$48="Yes", "Please check if appropriate", "Can be left blank for banks without SA"))</f>
        <v>Can be left blank for banks without SA</v>
      </c>
      <c r="K75" s="2115"/>
      <c r="L75" s="2112"/>
      <c r="M75" s="2112"/>
      <c r="N75" s="2065" t="str">
        <f>IF(K75&lt;&gt;"", IF(OR('General Info'!$D$48="No", 'General Info'!$D$48=Parameters!$D$527), "Check the flag in 'General Info'!D" &amp; ROW('General Info'!$D$48),""), IF('General Info'!$D$48="Yes", "Please check if appropriate", "Can be left blank for banks without SA"))</f>
        <v>Can be left blank for banks without SA</v>
      </c>
      <c r="O75" s="811"/>
    </row>
    <row r="76" spans="1:15" ht="15" customHeight="1" x14ac:dyDescent="0.25">
      <c r="A76" s="700"/>
      <c r="B76" s="328" t="s">
        <v>706</v>
      </c>
      <c r="C76" s="316"/>
      <c r="D76" s="321"/>
      <c r="E76" s="321"/>
      <c r="F76" s="316"/>
      <c r="G76" s="377"/>
      <c r="H76" s="477"/>
      <c r="I76" s="477"/>
      <c r="J76" s="2065" t="str">
        <f>IF(G76&lt;&gt;"", IF(OR('General Info'!$D$48="No", 'General Info'!$D$48=Parameters!$D$527), "Check the flag in 'General Info'!D" &amp; ROW('General Info'!$D$48),""), IF('General Info'!$D$48="Yes", "Please check if appropriate", "Can be left blank for banks without SA"))</f>
        <v>Can be left blank for banks without SA</v>
      </c>
      <c r="K76" s="2115"/>
      <c r="L76" s="2112"/>
      <c r="M76" s="2112"/>
      <c r="N76" s="2065" t="str">
        <f>IF(K76&lt;&gt;"", IF(OR('General Info'!$D$48="No", 'General Info'!$D$48=Parameters!$D$527), "Check the flag in 'General Info'!D" &amp; ROW('General Info'!$D$48),""), IF('General Info'!$D$48="Yes", "Please check if appropriate", "Can be left blank for banks without SA"))</f>
        <v>Can be left blank for banks without SA</v>
      </c>
      <c r="O76" s="811"/>
    </row>
    <row r="77" spans="1:15" ht="15" customHeight="1" x14ac:dyDescent="0.25">
      <c r="A77" s="700"/>
      <c r="B77" s="328" t="s">
        <v>698</v>
      </c>
      <c r="C77" s="316"/>
      <c r="D77" s="321"/>
      <c r="E77" s="321"/>
      <c r="F77" s="316"/>
      <c r="G77" s="377"/>
      <c r="H77" s="477"/>
      <c r="I77" s="477"/>
      <c r="J77" s="2065" t="str">
        <f>IF(G77&lt;&gt;"", IF(OR('General Info'!$D$48="No", 'General Info'!$D$48=Parameters!$D$527), "Check the flag in 'General Info'!D" &amp; ROW('General Info'!$D$48),""), IF('General Info'!$D$48="Yes", "Please check if appropriate", "Can be left blank for banks without SA"))</f>
        <v>Can be left blank for banks without SA</v>
      </c>
      <c r="K77" s="2115"/>
      <c r="L77" s="2112"/>
      <c r="M77" s="2112"/>
      <c r="N77" s="2065" t="str">
        <f>IF(K77&lt;&gt;"", IF(OR('General Info'!$D$48="No", 'General Info'!$D$48=Parameters!$D$527), "Check the flag in 'General Info'!D" &amp; ROW('General Info'!$D$48),""), IF('General Info'!$D$48="Yes", "Please check if appropriate", "Can be left blank for banks without SA"))</f>
        <v>Can be left blank for banks without SA</v>
      </c>
      <c r="O77" s="811"/>
    </row>
    <row r="78" spans="1:15" ht="15" customHeight="1" x14ac:dyDescent="0.25">
      <c r="A78" s="700"/>
      <c r="B78" s="328" t="s">
        <v>700</v>
      </c>
      <c r="C78" s="316"/>
      <c r="D78" s="321"/>
      <c r="E78" s="321"/>
      <c r="F78" s="316"/>
      <c r="G78" s="377"/>
      <c r="H78" s="477"/>
      <c r="I78" s="477"/>
      <c r="J78" s="2065" t="str">
        <f>IF(G78&lt;&gt;"", IF(OR('General Info'!$D$48="No", 'General Info'!$D$48=Parameters!$D$527), "Check the flag in 'General Info'!D" &amp; ROW('General Info'!$D$48),""), IF('General Info'!$D$48="Yes", "Please check if appropriate", "Can be left blank for banks without SA"))</f>
        <v>Can be left blank for banks without SA</v>
      </c>
      <c r="K78" s="2115"/>
      <c r="L78" s="2112"/>
      <c r="M78" s="2112"/>
      <c r="N78" s="2065" t="str">
        <f>IF(K78&lt;&gt;"", IF(OR('General Info'!$D$48="No", 'General Info'!$D$48=Parameters!$D$527), "Check the flag in 'General Info'!D" &amp; ROW('General Info'!$D$48),""), IF('General Info'!$D$48="Yes", "Please check if appropriate", "Can be left blank for banks without SA"))</f>
        <v>Can be left blank for banks without SA</v>
      </c>
      <c r="O78" s="811"/>
    </row>
    <row r="79" spans="1:15" ht="15" customHeight="1" x14ac:dyDescent="0.25">
      <c r="A79" s="700"/>
      <c r="B79" s="328" t="s">
        <v>699</v>
      </c>
      <c r="C79" s="316"/>
      <c r="D79" s="321"/>
      <c r="E79" s="321"/>
      <c r="F79" s="316"/>
      <c r="G79" s="377"/>
      <c r="H79" s="477"/>
      <c r="I79" s="477"/>
      <c r="J79" s="2065" t="str">
        <f>IF(G79&lt;&gt;"", IF(OR('General Info'!$D$48="No", 'General Info'!$D$48=Parameters!$D$527), "Check the flag in 'General Info'!D" &amp; ROW('General Info'!$D$48),""), IF('General Info'!$D$48="Yes", "Please check if appropriate", "Can be left blank for banks without SA"))</f>
        <v>Can be left blank for banks without SA</v>
      </c>
      <c r="K79" s="2115"/>
      <c r="L79" s="2112"/>
      <c r="M79" s="2112"/>
      <c r="N79" s="2065" t="str">
        <f>IF(K79&lt;&gt;"", IF(OR('General Info'!$D$48="No", 'General Info'!$D$48=Parameters!$D$527), "Check the flag in 'General Info'!D" &amp; ROW('General Info'!$D$48),""), IF('General Info'!$D$48="Yes", "Please check if appropriate", "Can be left blank for banks without SA"))</f>
        <v>Can be left blank for banks without SA</v>
      </c>
      <c r="O79" s="811"/>
    </row>
    <row r="80" spans="1:15" ht="15" customHeight="1" x14ac:dyDescent="0.25">
      <c r="A80" s="700"/>
      <c r="B80" s="319" t="s">
        <v>831</v>
      </c>
      <c r="C80" s="316"/>
      <c r="D80" s="321"/>
      <c r="E80" s="321"/>
      <c r="F80" s="316"/>
      <c r="G80" s="377"/>
      <c r="H80" s="477"/>
      <c r="I80" s="477"/>
      <c r="J80" s="2065" t="str">
        <f>IF(G80&lt;&gt;"", IF(OR('General Info'!$D$48="No", 'General Info'!$D$48=Parameters!$D$527), "Check the flag in 'General Info'!D" &amp; ROW('General Info'!$D$48),""), IF('General Info'!$D$48="Yes", "Please check if appropriate", "Can be left blank for banks without SA"))</f>
        <v>Can be left blank for banks without SA</v>
      </c>
      <c r="K80" s="2115"/>
      <c r="L80" s="2112"/>
      <c r="M80" s="2112"/>
      <c r="N80" s="2065" t="str">
        <f>IF(K80&lt;&gt;"", IF(OR('General Info'!$D$48="No", 'General Info'!$D$48=Parameters!$D$527), "Check the flag in 'General Info'!D" &amp; ROW('General Info'!$D$48),""), IF('General Info'!$D$48="Yes", "Please check if appropriate", "Can be left blank for banks without SA"))</f>
        <v>Can be left blank for banks without SA</v>
      </c>
      <c r="O80" s="811"/>
    </row>
    <row r="81" spans="1:15" ht="15" customHeight="1" x14ac:dyDescent="0.25">
      <c r="A81" s="700"/>
      <c r="B81" s="319" t="s">
        <v>875</v>
      </c>
      <c r="C81" s="316"/>
      <c r="D81" s="321"/>
      <c r="E81" s="321"/>
      <c r="F81" s="316"/>
      <c r="G81" s="34" t="str">
        <f>IF(AND(ISNUMBER(G82), ISNUMBER(G83), ISNUMBER(G84), ISNUMBER(G85)), SUM((SUM(G82:G84) * 0.001), (G85 * 0.01)), "")</f>
        <v/>
      </c>
      <c r="H81" s="477"/>
      <c r="I81" s="477"/>
      <c r="J81" s="477"/>
      <c r="K81" s="2114" t="str">
        <f>IF(AND(ISNUMBER(K82), ISNUMBER(K83), ISNUMBER(K84), ISNUMBER(K85)), SUM((SUM(K82:K84) * 0.001), (K85 * 0.01)), "")</f>
        <v/>
      </c>
      <c r="L81" s="2112"/>
      <c r="M81" s="2112"/>
      <c r="N81" s="2112"/>
      <c r="O81" s="811"/>
    </row>
    <row r="82" spans="1:15" ht="15" customHeight="1" x14ac:dyDescent="0.25">
      <c r="A82" s="700"/>
      <c r="B82" s="322" t="s">
        <v>716</v>
      </c>
      <c r="C82" s="316"/>
      <c r="D82" s="321"/>
      <c r="E82" s="321"/>
      <c r="F82" s="316"/>
      <c r="G82" s="377"/>
      <c r="H82" s="477"/>
      <c r="I82" s="477"/>
      <c r="J82" s="2065" t="str">
        <f>IF(G82&lt;&gt;"", IF(OR('General Info'!$D$48="No", 'General Info'!$D$48=Parameters!$D$527), "Check the flag in 'General Info'!D" &amp; ROW('General Info'!$D$48),""), IF('General Info'!$D$48="Yes", "Please check if appropriate", "Can be left blank for banks without SA"))</f>
        <v>Can be left blank for banks without SA</v>
      </c>
      <c r="K82" s="2115"/>
      <c r="L82" s="2112"/>
      <c r="M82" s="2112"/>
      <c r="N82" s="2065" t="str">
        <f>IF(K82&lt;&gt;"", IF(OR('General Info'!$D$48="No", 'General Info'!$D$48=Parameters!$D$527), "Check the flag in 'General Info'!D" &amp; ROW('General Info'!$D$48),""), IF('General Info'!$D$48="Yes", "Please check if appropriate", "Can be left blank for banks without SA"))</f>
        <v>Can be left blank for banks without SA</v>
      </c>
      <c r="O82" s="811"/>
    </row>
    <row r="83" spans="1:15" ht="15" customHeight="1" x14ac:dyDescent="0.25">
      <c r="A83" s="700"/>
      <c r="B83" s="322" t="s">
        <v>717</v>
      </c>
      <c r="C83" s="316"/>
      <c r="D83" s="321"/>
      <c r="E83" s="321"/>
      <c r="F83" s="316"/>
      <c r="G83" s="377"/>
      <c r="H83" s="477"/>
      <c r="I83" s="477"/>
      <c r="J83" s="2065" t="str">
        <f>IF(G83&lt;&gt;"", IF(OR('General Info'!$D$48="No", 'General Info'!$D$48=Parameters!$D$527), "Check the flag in 'General Info'!D" &amp; ROW('General Info'!$D$48),""), IF('General Info'!$D$48="Yes", "Please check if appropriate", "Can be left blank for banks without SA"))</f>
        <v>Can be left blank for banks without SA</v>
      </c>
      <c r="K83" s="2115"/>
      <c r="L83" s="2112"/>
      <c r="M83" s="2112"/>
      <c r="N83" s="2065" t="str">
        <f>IF(K83&lt;&gt;"", IF(OR('General Info'!$D$48="No", 'General Info'!$D$48=Parameters!$D$527), "Check the flag in 'General Info'!D" &amp; ROW('General Info'!$D$48),""), IF('General Info'!$D$48="Yes", "Please check if appropriate", "Can be left blank for banks without SA"))</f>
        <v>Can be left blank for banks without SA</v>
      </c>
      <c r="O83" s="811"/>
    </row>
    <row r="84" spans="1:15" ht="15" customHeight="1" x14ac:dyDescent="0.25">
      <c r="A84" s="700"/>
      <c r="B84" s="322" t="s">
        <v>718</v>
      </c>
      <c r="C84" s="316"/>
      <c r="D84" s="321"/>
      <c r="E84" s="321"/>
      <c r="F84" s="316"/>
      <c r="G84" s="377"/>
      <c r="H84" s="477"/>
      <c r="I84" s="477"/>
      <c r="J84" s="2065" t="str">
        <f>IF(G84&lt;&gt;"", IF(OR('General Info'!$D$48="No", 'General Info'!$D$48=Parameters!$D$527), "Check the flag in 'General Info'!D" &amp; ROW('General Info'!$D$48),""), IF('General Info'!$D$48="Yes", "Please check if appropriate", "Can be left blank for banks without SA"))</f>
        <v>Can be left blank for banks without SA</v>
      </c>
      <c r="K84" s="2115"/>
      <c r="L84" s="2112"/>
      <c r="M84" s="2112"/>
      <c r="N84" s="2065" t="str">
        <f>IF(K84&lt;&gt;"", IF(OR('General Info'!$D$48="No", 'General Info'!$D$48=Parameters!$D$527), "Check the flag in 'General Info'!D" &amp; ROW('General Info'!$D$48),""), IF('General Info'!$D$48="Yes", "Please check if appropriate", "Can be left blank for banks without SA"))</f>
        <v>Can be left blank for banks without SA</v>
      </c>
      <c r="O84" s="811"/>
    </row>
    <row r="85" spans="1:15" ht="15" customHeight="1" x14ac:dyDescent="0.25">
      <c r="A85" s="700"/>
      <c r="B85" s="322" t="s">
        <v>719</v>
      </c>
      <c r="C85" s="316"/>
      <c r="D85" s="321"/>
      <c r="E85" s="321"/>
      <c r="F85" s="316"/>
      <c r="G85" s="377"/>
      <c r="H85" s="477"/>
      <c r="I85" s="477"/>
      <c r="J85" s="2065" t="str">
        <f>IF(G85&lt;&gt;"", IF(OR('General Info'!$D$48="No", 'General Info'!$D$48=Parameters!$D$527), "Check the flag in 'General Info'!D" &amp; ROW('General Info'!$D$48),""), IF('General Info'!$D$48="Yes", "Please check if appropriate", "Can be left blank for banks without SA"))</f>
        <v>Can be left blank for banks without SA</v>
      </c>
      <c r="K85" s="2115"/>
      <c r="L85" s="2112"/>
      <c r="M85" s="2112"/>
      <c r="N85" s="2065" t="str">
        <f>IF(K85&lt;&gt;"", IF(OR('General Info'!$D$48="No", 'General Info'!$D$48=Parameters!$D$527), "Check the flag in 'General Info'!D" &amp; ROW('General Info'!$D$48),""), IF('General Info'!$D$48="Yes", "Please check if appropriate", "Can be left blank for banks without SA"))</f>
        <v>Can be left blank for banks without SA</v>
      </c>
      <c r="O85" s="811"/>
    </row>
    <row r="86" spans="1:15" ht="15" customHeight="1" x14ac:dyDescent="0.25">
      <c r="A86" s="700"/>
      <c r="B86" s="319" t="s">
        <v>1692</v>
      </c>
      <c r="C86" s="316"/>
      <c r="D86" s="321"/>
      <c r="E86" s="321"/>
      <c r="F86" s="316"/>
      <c r="G86" s="377"/>
      <c r="H86" s="477"/>
      <c r="I86" s="477"/>
      <c r="J86" s="2065" t="str">
        <f>IF(G86&lt;&gt;"", IF(OR('General Info'!$D$48="No", 'General Info'!$D$48=Parameters!$D$527), "Check the flag in 'General Info'!D" &amp; ROW('General Info'!$D$48),""), IF('General Info'!$D$48="Yes", "Please check if appropriate", "Can be left blank for banks without SA"))</f>
        <v>Can be left blank for banks without SA</v>
      </c>
      <c r="K86" s="2115"/>
      <c r="L86" s="2112"/>
      <c r="M86" s="2112"/>
      <c r="N86" s="2065" t="str">
        <f>IF(K86&lt;&gt;"", IF(OR('General Info'!$D$48="No", 'General Info'!$D$48=Parameters!$D$527), "Check the flag in 'General Info'!D" &amp; ROW('General Info'!$D$48),""), IF('General Info'!$D$48="Yes", "Please check if appropriate", "Can be left blank for banks without SA"))</f>
        <v>Can be left blank for banks without SA</v>
      </c>
      <c r="O86" s="811"/>
    </row>
    <row r="87" spans="1:15" ht="15" customHeight="1" x14ac:dyDescent="0.25">
      <c r="A87" s="700"/>
      <c r="B87" s="2582" t="s">
        <v>1733</v>
      </c>
      <c r="C87" s="2582"/>
      <c r="D87" s="2582"/>
      <c r="E87" s="2582"/>
      <c r="F87" s="2554"/>
      <c r="G87" s="34">
        <f>IF('General Info'!$D$49="Yes", IF(AND(ISNUMBER(G88), ISNUMBER(G96), ISNUMBER(G102)), SUM((1.5*G88),G96,G102), ""), 0)</f>
        <v>0</v>
      </c>
      <c r="H87" s="477"/>
      <c r="I87" s="477"/>
      <c r="J87" s="477"/>
      <c r="K87" s="2114">
        <f>IF('General Info'!$D$49="Yes", IF(AND(ISNUMBER(K88), ISNUMBER(K96), ISNUMBER(K102)), SUM((1.5*K88),K96,K102), ""), 0)</f>
        <v>0</v>
      </c>
      <c r="L87" s="2112"/>
      <c r="M87" s="2112"/>
      <c r="N87" s="2112"/>
      <c r="O87" s="811"/>
    </row>
    <row r="88" spans="1:15" ht="15" customHeight="1" x14ac:dyDescent="0.25">
      <c r="A88" s="700"/>
      <c r="B88" s="319" t="s">
        <v>796</v>
      </c>
      <c r="C88" s="316"/>
      <c r="D88" s="321"/>
      <c r="E88" s="321"/>
      <c r="F88" s="2093"/>
      <c r="G88" s="34" t="str">
        <f>IF(AND(ISNUMBER(G89), ISNUMBER(G90)), (0.5*G89)+(0.5*G90), "")</f>
        <v/>
      </c>
      <c r="H88" s="477"/>
      <c r="I88" s="477"/>
      <c r="J88" s="477"/>
      <c r="K88" s="2114" t="str">
        <f>IF(AND(ISNUMBER(K89), ISNUMBER(K90)), (0.5*K89)+(0.5*K90), "")</f>
        <v/>
      </c>
      <c r="L88" s="2112"/>
      <c r="M88" s="2112"/>
      <c r="N88" s="2112"/>
      <c r="O88" s="811"/>
    </row>
    <row r="89" spans="1:15" ht="15" customHeight="1" x14ac:dyDescent="0.25">
      <c r="A89" s="700"/>
      <c r="B89" s="318" t="s">
        <v>832</v>
      </c>
      <c r="C89" s="435"/>
      <c r="D89" s="323"/>
      <c r="E89" s="323"/>
      <c r="F89" s="2093"/>
      <c r="G89" s="377"/>
      <c r="H89" s="477"/>
      <c r="I89" s="477"/>
      <c r="J89" s="2064" t="str">
        <f>IF(G89&lt;&gt;"", IF('General Info'!$D$49="No", "Check the flag in 'General Info'!D" &amp; ROW('General Info'!$D$49), ""), IF('General Info'!$D$49="Yes","Please check if appropriate", "Can be left blank for banks without IMA"))</f>
        <v>Can be left blank for banks without IMA</v>
      </c>
      <c r="K89" s="2115"/>
      <c r="L89" s="2112"/>
      <c r="M89" s="2112"/>
      <c r="N89" s="2064" t="str">
        <f>IF(K89&lt;&gt;"", IF('General Info'!$D$49="No", "Check the flag in 'General Info'!D" &amp; ROW('General Info'!$D$49), ""), IF('General Info'!$D$49="Yes","Please check if appropriate", "Can be left blank for banks without IMA"))</f>
        <v>Can be left blank for banks without IMA</v>
      </c>
      <c r="O89" s="811"/>
    </row>
    <row r="90" spans="1:15" ht="15" customHeight="1" x14ac:dyDescent="0.25">
      <c r="A90" s="700"/>
      <c r="B90" s="322" t="s">
        <v>1130</v>
      </c>
      <c r="C90" s="316"/>
      <c r="D90" s="321"/>
      <c r="E90" s="321"/>
      <c r="F90" s="2093"/>
      <c r="G90" s="34" t="str">
        <f>IF(AND(ISNUMBER(G91), ISNUMBER(G92), ISNUMBER(G93), ISNUMBER(G94), ISNUMBER(G95)), SUM(G91:G95), "")</f>
        <v/>
      </c>
      <c r="H90" s="477"/>
      <c r="I90" s="477"/>
      <c r="J90" s="477"/>
      <c r="K90" s="2114" t="str">
        <f>IF(AND(ISNUMBER(K91), ISNUMBER(K92), ISNUMBER(K93), ISNUMBER(K94), ISNUMBER(K95)), SUM(K91:K95), "")</f>
        <v/>
      </c>
      <c r="L90" s="2112"/>
      <c r="M90" s="2112"/>
      <c r="N90" s="2112"/>
      <c r="O90" s="811"/>
    </row>
    <row r="91" spans="1:15" ht="15" customHeight="1" x14ac:dyDescent="0.25">
      <c r="A91" s="700"/>
      <c r="B91" s="328" t="s">
        <v>797</v>
      </c>
      <c r="C91" s="316"/>
      <c r="D91" s="321"/>
      <c r="E91" s="321"/>
      <c r="F91" s="2093"/>
      <c r="G91" s="377"/>
      <c r="H91" s="477"/>
      <c r="I91" s="477"/>
      <c r="J91" s="2064" t="str">
        <f>IF(G91&lt;&gt;"", IF('General Info'!$D$49="No", "Check the flag in 'General Info'!D" &amp; ROW('General Info'!$D$49), ""), IF('General Info'!$D$49="Yes","Please check if appropriate", "Can be left blank for banks without IMA"))</f>
        <v>Can be left blank for banks without IMA</v>
      </c>
      <c r="K91" s="2115"/>
      <c r="L91" s="2112"/>
      <c r="M91" s="2112"/>
      <c r="N91" s="2064" t="str">
        <f>IF(K91&lt;&gt;"", IF('General Info'!$D$49="No", "Check the flag in 'General Info'!D" &amp; ROW('General Info'!$D$49), ""), IF('General Info'!$D$49="Yes","Please check if appropriate", "Can be left blank for banks without IMA"))</f>
        <v>Can be left blank for banks without IMA</v>
      </c>
      <c r="O91" s="811"/>
    </row>
    <row r="92" spans="1:15" ht="15" customHeight="1" x14ac:dyDescent="0.25">
      <c r="A92" s="700"/>
      <c r="B92" s="328" t="s">
        <v>706</v>
      </c>
      <c r="C92" s="316"/>
      <c r="D92" s="321"/>
      <c r="E92" s="321"/>
      <c r="F92" s="2093"/>
      <c r="G92" s="377"/>
      <c r="H92" s="477"/>
      <c r="I92" s="477"/>
      <c r="J92" s="2064" t="str">
        <f>IF(G92&lt;&gt;"", IF('General Info'!$D$49="No", "Check the flag in 'General Info'!D" &amp; ROW('General Info'!$D$49), ""), IF('General Info'!$D$49="Yes","Please check if appropriate", "Can be left blank for banks without IMA"))</f>
        <v>Can be left blank for banks without IMA</v>
      </c>
      <c r="K92" s="2115"/>
      <c r="L92" s="2112"/>
      <c r="M92" s="2112"/>
      <c r="N92" s="2064" t="str">
        <f>IF(K92&lt;&gt;"", IF('General Info'!$D$49="No", "Check the flag in 'General Info'!D" &amp; ROW('General Info'!$D$49), ""), IF('General Info'!$D$49="Yes","Please check if appropriate", "Can be left blank for banks without IMA"))</f>
        <v>Can be left blank for banks without IMA</v>
      </c>
      <c r="O92" s="811"/>
    </row>
    <row r="93" spans="1:15" ht="15" customHeight="1" x14ac:dyDescent="0.25">
      <c r="A93" s="700"/>
      <c r="B93" s="328" t="s">
        <v>698</v>
      </c>
      <c r="C93" s="316"/>
      <c r="D93" s="321"/>
      <c r="E93" s="321"/>
      <c r="F93" s="2093"/>
      <c r="G93" s="377"/>
      <c r="H93" s="477"/>
      <c r="I93" s="477"/>
      <c r="J93" s="2064" t="str">
        <f>IF(G93&lt;&gt;"", IF('General Info'!$D$49="No", "Check the flag in 'General Info'!D" &amp; ROW('General Info'!$D$49), ""), IF('General Info'!$D$49="Yes","Please check if appropriate", "Can be left blank for banks without IMA"))</f>
        <v>Can be left blank for banks without IMA</v>
      </c>
      <c r="K93" s="2115"/>
      <c r="L93" s="2112"/>
      <c r="M93" s="2112"/>
      <c r="N93" s="2064" t="str">
        <f>IF(K93&lt;&gt;"", IF('General Info'!$D$49="No", "Check the flag in 'General Info'!D" &amp; ROW('General Info'!$D$49), ""), IF('General Info'!$D$49="Yes","Please check if appropriate", "Can be left blank for banks without IMA"))</f>
        <v>Can be left blank for banks without IMA</v>
      </c>
      <c r="O93" s="811"/>
    </row>
    <row r="94" spans="1:15" ht="15" customHeight="1" x14ac:dyDescent="0.25">
      <c r="A94" s="700"/>
      <c r="B94" s="328" t="s">
        <v>700</v>
      </c>
      <c r="C94" s="316"/>
      <c r="D94" s="321"/>
      <c r="E94" s="321"/>
      <c r="F94" s="2093"/>
      <c r="G94" s="377"/>
      <c r="H94" s="477"/>
      <c r="I94" s="477"/>
      <c r="J94" s="2064" t="str">
        <f>IF(G94&lt;&gt;"", IF('General Info'!$D$49="No", "Check the flag in 'General Info'!D" &amp; ROW('General Info'!$D$49), ""), IF('General Info'!$D$49="Yes","Please check if appropriate", "Can be left blank for banks without IMA"))</f>
        <v>Can be left blank for banks without IMA</v>
      </c>
      <c r="K94" s="2115"/>
      <c r="L94" s="2112"/>
      <c r="M94" s="2112"/>
      <c r="N94" s="2064" t="str">
        <f>IF(K94&lt;&gt;"", IF('General Info'!$D$49="No", "Check the flag in 'General Info'!D" &amp; ROW('General Info'!$D$49), ""), IF('General Info'!$D$49="Yes","Please check if appropriate", "Can be left blank for banks without IMA"))</f>
        <v>Can be left blank for banks without IMA</v>
      </c>
      <c r="O94" s="811"/>
    </row>
    <row r="95" spans="1:15" ht="15" customHeight="1" x14ac:dyDescent="0.25">
      <c r="A95" s="700"/>
      <c r="B95" s="328" t="s">
        <v>699</v>
      </c>
      <c r="C95" s="316"/>
      <c r="D95" s="321"/>
      <c r="E95" s="321"/>
      <c r="F95" s="2093"/>
      <c r="G95" s="377"/>
      <c r="H95" s="477"/>
      <c r="I95" s="477"/>
      <c r="J95" s="2064" t="str">
        <f>IF(G95&lt;&gt;"", IF('General Info'!$D$49="No", "Check the flag in 'General Info'!D" &amp; ROW('General Info'!$D$49), ""), IF('General Info'!$D$49="Yes","Please check if appropriate", "Can be left blank for banks without IMA"))</f>
        <v>Can be left blank for banks without IMA</v>
      </c>
      <c r="K95" s="2115"/>
      <c r="L95" s="2112"/>
      <c r="M95" s="2112"/>
      <c r="N95" s="2064" t="str">
        <f>IF(K95&lt;&gt;"", IF('General Info'!$D$49="No", "Check the flag in 'General Info'!D" &amp; ROW('General Info'!$D$49), ""), IF('General Info'!$D$49="Yes","Please check if appropriate", "Can be left blank for banks without IMA"))</f>
        <v>Can be left blank for banks without IMA</v>
      </c>
      <c r="O95" s="811"/>
    </row>
    <row r="96" spans="1:15" ht="15" customHeight="1" x14ac:dyDescent="0.25">
      <c r="A96" s="700"/>
      <c r="B96" s="319" t="s">
        <v>712</v>
      </c>
      <c r="C96" s="316"/>
      <c r="D96" s="321"/>
      <c r="E96" s="321"/>
      <c r="F96" s="2093"/>
      <c r="G96" s="34" t="str">
        <f>IF(AND(COUNT(G97:G101)=ROWS(G97:G101), COUNT(H97:H101)=ROWS(H97:H101), ISNUMBER(I98), ISNUMBER(I99)), SUM(SQRT(I98),SQRT(I99),SQRT((0.6*SUM(G97:G101))^2+(1-0.6^2)*SUM(H97:H101))), "")</f>
        <v/>
      </c>
      <c r="H96" s="477"/>
      <c r="I96" s="477"/>
      <c r="J96" s="477"/>
      <c r="K96" s="2114" t="str">
        <f>IF(AND(COUNT(K97:K101)=ROWS(K97:K101), COUNT(L97:L101)=ROWS(L97:L101), ISNUMBER(M98), ISNUMBER(M99)), SUM(SQRT(M98),SQRT(M99),SQRT((0.6*SUM(K97:K101))^2+(1-0.6^2)*SUM(L97:L101))), "")</f>
        <v/>
      </c>
      <c r="L96" s="2112"/>
      <c r="M96" s="2112"/>
      <c r="N96" s="2112"/>
      <c r="O96" s="811"/>
    </row>
    <row r="97" spans="1:15" ht="15" customHeight="1" x14ac:dyDescent="0.25">
      <c r="A97" s="700"/>
      <c r="B97" s="322" t="s">
        <v>713</v>
      </c>
      <c r="C97" s="316"/>
      <c r="D97" s="321"/>
      <c r="E97" s="321"/>
      <c r="F97" s="2093"/>
      <c r="G97" s="377"/>
      <c r="H97" s="377"/>
      <c r="I97" s="477"/>
      <c r="J97" s="2064" t="str">
        <f>IF(G97&lt;&gt;"", IF('General Info'!$D$49="No", "Check the flag in 'General Info'!D" &amp; ROW('General Info'!$D$49), ""), IF('General Info'!$D$49="Yes","Please check if appropriate", "Can be left blank for banks without IMA"))</f>
        <v>Can be left blank for banks without IMA</v>
      </c>
      <c r="K97" s="2115"/>
      <c r="L97" s="377"/>
      <c r="M97" s="2112"/>
      <c r="N97" s="2064" t="str">
        <f>IF(K97&lt;&gt;"", IF('General Info'!$D$49="No", "Check the flag in 'General Info'!D" &amp; ROW('General Info'!$D$49), ""), IF('General Info'!$D$49="Yes","Please check if appropriate", "Can be left blank for banks without IMA"))</f>
        <v>Can be left blank for banks without IMA</v>
      </c>
      <c r="O97" s="811"/>
    </row>
    <row r="98" spans="1:15" ht="15" customHeight="1" x14ac:dyDescent="0.25">
      <c r="A98" s="700"/>
      <c r="B98" s="322" t="s">
        <v>1711</v>
      </c>
      <c r="C98" s="316"/>
      <c r="D98" s="321"/>
      <c r="E98" s="316"/>
      <c r="F98" s="2093"/>
      <c r="G98" s="377"/>
      <c r="H98" s="377"/>
      <c r="I98" s="2074"/>
      <c r="J98" s="2064" t="str">
        <f>IF(G98&lt;&gt;"", IF('General Info'!$D$49="No", "Check the flag in 'General Info'!D" &amp; ROW('General Info'!$D$49), ""), IF('General Info'!$D$49="Yes","Please check if appropriate", "Can be left blank for banks without IMA"))</f>
        <v>Can be left blank for banks without IMA</v>
      </c>
      <c r="K98" s="2115"/>
      <c r="L98" s="377"/>
      <c r="M98" s="2074"/>
      <c r="N98" s="2064" t="str">
        <f>IF(K98&lt;&gt;"", IF('General Info'!$D$49="No", "Check the flag in 'General Info'!D" &amp; ROW('General Info'!$D$49), ""), IF('General Info'!$D$49="Yes","Please check if appropriate", "Can be left blank for banks without IMA"))</f>
        <v>Can be left blank for banks without IMA</v>
      </c>
      <c r="O98" s="811"/>
    </row>
    <row r="99" spans="1:15" ht="15" customHeight="1" x14ac:dyDescent="0.25">
      <c r="A99" s="700"/>
      <c r="B99" s="322" t="s">
        <v>1712</v>
      </c>
      <c r="C99" s="316"/>
      <c r="D99" s="321"/>
      <c r="E99" s="316"/>
      <c r="F99" s="2093"/>
      <c r="G99" s="377"/>
      <c r="H99" s="377"/>
      <c r="I99" s="2074"/>
      <c r="J99" s="2064" t="str">
        <f>IF(G99&lt;&gt;"", IF('General Info'!$D$49="No", "Check the flag in 'General Info'!D" &amp; ROW('General Info'!$D$49), ""), IF('General Info'!$D$49="Yes","Please check if appropriate", "Can be left blank for banks without IMA"))</f>
        <v>Can be left blank for banks without IMA</v>
      </c>
      <c r="K99" s="2115"/>
      <c r="L99" s="377"/>
      <c r="M99" s="2074"/>
      <c r="N99" s="2064" t="str">
        <f>IF(K99&lt;&gt;"", IF('General Info'!$D$49="No", "Check the flag in 'General Info'!D" &amp; ROW('General Info'!$D$49), ""), IF('General Info'!$D$49="Yes","Please check if appropriate", "Can be left blank for banks without IMA"))</f>
        <v>Can be left blank for banks without IMA</v>
      </c>
      <c r="O99" s="811"/>
    </row>
    <row r="100" spans="1:15" ht="15" customHeight="1" x14ac:dyDescent="0.25">
      <c r="A100" s="700"/>
      <c r="B100" s="322" t="s">
        <v>714</v>
      </c>
      <c r="C100" s="316"/>
      <c r="D100" s="321"/>
      <c r="E100" s="321"/>
      <c r="F100" s="2093"/>
      <c r="G100" s="377"/>
      <c r="H100" s="377"/>
      <c r="I100" s="477"/>
      <c r="J100" s="2064" t="str">
        <f>IF(G100&lt;&gt;"", IF('General Info'!$D$49="No", "Check the flag in 'General Info'!D" &amp; ROW('General Info'!$D$49), ""), IF('General Info'!$D$49="Yes","Please check if appropriate", "Can be left blank for banks without IMA"))</f>
        <v>Can be left blank for banks without IMA</v>
      </c>
      <c r="K100" s="2115"/>
      <c r="L100" s="377"/>
      <c r="M100" s="2112"/>
      <c r="N100" s="2064" t="str">
        <f>IF(K100&lt;&gt;"", IF('General Info'!$D$49="No", "Check the flag in 'General Info'!D" &amp; ROW('General Info'!$D$49), ""), IF('General Info'!$D$49="Yes","Please check if appropriate", "Can be left blank for banks without IMA"))</f>
        <v>Can be left blank for banks without IMA</v>
      </c>
      <c r="O100" s="811"/>
    </row>
    <row r="101" spans="1:15" ht="15" customHeight="1" x14ac:dyDescent="0.25">
      <c r="A101" s="700"/>
      <c r="B101" s="322" t="s">
        <v>715</v>
      </c>
      <c r="C101" s="316"/>
      <c r="D101" s="321"/>
      <c r="E101" s="321"/>
      <c r="F101" s="2093"/>
      <c r="G101" s="377"/>
      <c r="H101" s="377"/>
      <c r="I101" s="477"/>
      <c r="J101" s="2064" t="str">
        <f>IF(G101&lt;&gt;"", IF('General Info'!$D$49="No", "Check the flag in 'General Info'!D" &amp; ROW('General Info'!$D$49), ""), IF('General Info'!$D$49="Yes","Please check if appropriate", "Can be left blank for banks without IMA"))</f>
        <v>Can be left blank for banks without IMA</v>
      </c>
      <c r="K101" s="2115"/>
      <c r="L101" s="377"/>
      <c r="M101" s="2112"/>
      <c r="N101" s="2064" t="str">
        <f>IF(K101&lt;&gt;"", IF('General Info'!$D$49="No", "Check the flag in 'General Info'!D" &amp; ROW('General Info'!$D$49), ""), IF('General Info'!$D$49="Yes","Please check if appropriate", "Can be left blank for banks without IMA"))</f>
        <v>Can be left blank for banks without IMA</v>
      </c>
      <c r="O101" s="811"/>
    </row>
    <row r="102" spans="1:15" ht="15" customHeight="1" x14ac:dyDescent="0.25">
      <c r="A102" s="700"/>
      <c r="B102" s="610" t="s">
        <v>1693</v>
      </c>
      <c r="C102" s="324"/>
      <c r="D102" s="2072"/>
      <c r="E102" s="2072"/>
      <c r="F102" s="325"/>
      <c r="G102" s="674"/>
      <c r="H102" s="1406"/>
      <c r="I102" s="1406"/>
      <c r="J102" s="2064" t="str">
        <f>IF(G102&lt;&gt;"", IF('General Info'!$D$49="No", "Check the flag in 'General Info'!D" &amp; ROW('General Info'!$D$49), ""), IF('General Info'!$D$49="Yes","Please check if appropriate", "Can be left blank for banks without IMA"))</f>
        <v>Can be left blank for banks without IMA</v>
      </c>
      <c r="K102" s="2116"/>
      <c r="L102" s="1406"/>
      <c r="M102" s="1406"/>
      <c r="N102" s="2064" t="str">
        <f>IF(K102&lt;&gt;"", IF('General Info'!$D$49="No", "Check the flag in 'General Info'!D" &amp; ROW('General Info'!$D$49), ""), IF('General Info'!$D$49="Yes","Please check if appropriate", "Can be left blank for banks without IMA"))</f>
        <v>Can be left blank for banks without IMA</v>
      </c>
      <c r="O102" s="811"/>
    </row>
    <row r="103" spans="1:15" ht="15" customHeight="1" x14ac:dyDescent="0.25">
      <c r="A103" s="700"/>
      <c r="B103" s="2554" t="s">
        <v>1725</v>
      </c>
      <c r="C103" s="2555"/>
      <c r="D103" s="2555"/>
      <c r="E103" s="2555"/>
      <c r="F103" s="2555"/>
      <c r="G103" s="2121"/>
      <c r="H103" s="500"/>
      <c r="I103" s="500"/>
      <c r="J103" s="2100"/>
      <c r="K103" s="2115"/>
      <c r="L103" s="500"/>
      <c r="M103" s="500"/>
      <c r="N103" s="2064" t="str">
        <f>IF(K103&lt;&gt;"", IF('General Info'!$D$49="No", "Check the flag in 'General Info'!D" &amp; ROW('General Info'!$D$49), ""), IF('General Info'!$D$49="Yes","Please check if appropriate", "Can be left blank for banks without IMA"))</f>
        <v>Can be left blank for banks without IMA</v>
      </c>
      <c r="O103" s="811"/>
    </row>
    <row r="104" spans="1:15" ht="15" customHeight="1" x14ac:dyDescent="0.25">
      <c r="A104" s="700"/>
      <c r="B104" s="2554" t="s">
        <v>1726</v>
      </c>
      <c r="C104" s="2555"/>
      <c r="D104" s="2555"/>
      <c r="E104" s="2555"/>
      <c r="F104" s="2556"/>
      <c r="G104" s="34" t="str">
        <f>IF(ISNUMBER($G7), $G7, "")</f>
        <v/>
      </c>
      <c r="H104" s="500"/>
      <c r="I104" s="500"/>
      <c r="J104" s="2122"/>
      <c r="K104" s="2114" t="str">
        <f>IF(ISNUMBER($G7), $G7, "")</f>
        <v/>
      </c>
      <c r="L104" s="500"/>
      <c r="M104" s="500"/>
      <c r="N104" s="2112"/>
      <c r="O104" s="811"/>
    </row>
    <row r="105" spans="1:15" ht="15" customHeight="1" x14ac:dyDescent="0.25">
      <c r="A105" s="700"/>
      <c r="B105" s="2554" t="s">
        <v>1728</v>
      </c>
      <c r="C105" s="2555"/>
      <c r="D105" s="2555"/>
      <c r="E105" s="2555"/>
      <c r="F105" s="2556"/>
      <c r="G105" s="2123">
        <f>IF(ISNUMBER(G111), G111, "")</f>
        <v>0</v>
      </c>
      <c r="H105" s="2107"/>
      <c r="I105" s="2107"/>
      <c r="J105" s="2124"/>
      <c r="K105" s="2125">
        <f>IF(ISNUMBER(K111), K111, "")</f>
        <v>0</v>
      </c>
      <c r="L105" s="2107"/>
      <c r="M105" s="2107"/>
      <c r="N105" s="2079"/>
      <c r="O105" s="811"/>
    </row>
    <row r="106" spans="1:15" ht="15" customHeight="1" x14ac:dyDescent="0.25">
      <c r="A106" s="700"/>
      <c r="B106" s="1397" t="s">
        <v>1684</v>
      </c>
      <c r="C106" s="1596"/>
      <c r="D106" s="2073"/>
      <c r="E106" s="2073"/>
      <c r="F106" s="1596"/>
      <c r="G106" s="2126" t="str">
        <f>IF(AND(ISNUMBER(G60),ISNUMBER(G87),ISNUMBER(G104),ISNUMBER(G105)), MIN(G104,G87+G60)+MAX(0,G87-G105),"")</f>
        <v/>
      </c>
      <c r="H106" s="2078"/>
      <c r="I106" s="2078"/>
      <c r="J106" s="2127"/>
      <c r="K106" s="2126" t="str">
        <f>IF(AND(ISNUMBER(K60), ISNUMBER(K87), ISNUMBER(K103), ISNUMBER(K104), ISNUMBER(K105)), MIN(K104,K87+K103+K60)+MAX(0,K87-K105), "")</f>
        <v/>
      </c>
      <c r="L106" s="2078"/>
      <c r="M106" s="2078"/>
      <c r="N106" s="2110"/>
      <c r="O106" s="811"/>
    </row>
    <row r="107" spans="1:15" s="282" customFormat="1" ht="90" customHeight="1" x14ac:dyDescent="0.25">
      <c r="A107" s="2557" t="s">
        <v>1727</v>
      </c>
      <c r="B107" s="2558"/>
      <c r="C107" s="2558"/>
      <c r="D107" s="2558"/>
      <c r="E107" s="2558"/>
      <c r="F107" s="2558"/>
      <c r="G107" s="2558"/>
      <c r="H107" s="2558"/>
      <c r="I107" s="2558"/>
      <c r="J107" s="2558"/>
      <c r="L107" s="428"/>
      <c r="O107" s="1389"/>
    </row>
    <row r="108" spans="1:15" s="282" customFormat="1" ht="15" customHeight="1" x14ac:dyDescent="0.25">
      <c r="A108" s="2203"/>
      <c r="B108" s="2559"/>
      <c r="C108" s="2559"/>
      <c r="D108" s="2559"/>
      <c r="E108" s="2559"/>
      <c r="F108" s="2559"/>
      <c r="G108" s="2547" t="s">
        <v>1719</v>
      </c>
      <c r="H108" s="2547"/>
      <c r="I108" s="2547"/>
      <c r="J108" s="2547"/>
      <c r="K108" s="2546" t="s">
        <v>1720</v>
      </c>
      <c r="L108" s="2547"/>
      <c r="M108" s="2547"/>
      <c r="N108" s="2547"/>
      <c r="O108" s="1389"/>
    </row>
    <row r="109" spans="1:15" ht="15" customHeight="1" x14ac:dyDescent="0.25">
      <c r="A109" s="700"/>
      <c r="B109" s="2560"/>
      <c r="C109" s="2560"/>
      <c r="D109" s="2560"/>
      <c r="E109" s="2560"/>
      <c r="F109" s="2560"/>
      <c r="G109" s="2089" t="s">
        <v>1632</v>
      </c>
      <c r="H109" s="2078"/>
      <c r="I109" s="2078"/>
      <c r="J109" s="2075"/>
      <c r="K109" s="2089" t="s">
        <v>1632</v>
      </c>
      <c r="L109" s="2078"/>
      <c r="M109" s="2078"/>
      <c r="N109" s="2110"/>
      <c r="O109" s="811"/>
    </row>
    <row r="110" spans="1:15" ht="15" customHeight="1" x14ac:dyDescent="0.25">
      <c r="A110" s="700"/>
      <c r="B110" s="314" t="s">
        <v>733</v>
      </c>
      <c r="C110" s="355"/>
      <c r="D110" s="476"/>
      <c r="E110" s="476"/>
      <c r="F110" s="355"/>
      <c r="G110" s="1368">
        <f>IF(ISNUMBER(G87), G87, "")</f>
        <v>0</v>
      </c>
      <c r="H110" s="477"/>
      <c r="I110" s="477"/>
      <c r="J110" s="1391"/>
      <c r="K110" s="1368">
        <f>IF(ISNUMBER(K87), K87, "")</f>
        <v>0</v>
      </c>
      <c r="L110" s="2112"/>
      <c r="M110" s="2112"/>
      <c r="N110" s="2111"/>
      <c r="O110" s="811"/>
    </row>
    <row r="111" spans="1:15" ht="15" customHeight="1" x14ac:dyDescent="0.25">
      <c r="A111" s="700"/>
      <c r="B111" s="190" t="s">
        <v>798</v>
      </c>
      <c r="C111" s="316"/>
      <c r="D111" s="321"/>
      <c r="E111" s="321"/>
      <c r="F111" s="316"/>
      <c r="G111" s="34">
        <f>IF('General Info'!$C$49="Yes", IF(AND(ISNUMBER(G112), ISNUMBER(G131), ISNUMBER(G132)), SUM(G112,G131,G132), ""), 0)</f>
        <v>0</v>
      </c>
      <c r="H111" s="477"/>
      <c r="I111" s="477"/>
      <c r="J111" s="477"/>
      <c r="K111" s="34">
        <f>IF('General Info'!$C$49="Yes", IF(AND(ISNUMBER(K112), ISNUMBER(K131), ISNUMBER(K132)), SUM(K112,K131,K132), ""), 0)</f>
        <v>0</v>
      </c>
      <c r="L111" s="2112"/>
      <c r="M111" s="2112"/>
      <c r="N111" s="2112"/>
      <c r="O111" s="811"/>
    </row>
    <row r="112" spans="1:15" ht="15" customHeight="1" x14ac:dyDescent="0.25">
      <c r="A112" s="700"/>
      <c r="B112" s="319" t="s">
        <v>990</v>
      </c>
      <c r="C112" s="316"/>
      <c r="D112" s="321"/>
      <c r="E112" s="321"/>
      <c r="F112" s="316"/>
      <c r="G112" s="34" t="str">
        <f>IF(AND(ISNUMBER(G113),ISNUMBER(G119),ISNUMBER(G125)),SUM(G113,G119,G125),"")</f>
        <v/>
      </c>
      <c r="H112" s="477"/>
      <c r="I112" s="477"/>
      <c r="J112" s="477"/>
      <c r="K112" s="34" t="str">
        <f>IF(AND(ISNUMBER(K113),ISNUMBER(K119),ISNUMBER(K125)),SUM(K113,K119,K125),"")</f>
        <v/>
      </c>
      <c r="L112" s="2112"/>
      <c r="M112" s="2112"/>
      <c r="N112" s="2112"/>
      <c r="O112" s="811"/>
    </row>
    <row r="113" spans="1:15" ht="15" customHeight="1" x14ac:dyDescent="0.25">
      <c r="A113" s="700"/>
      <c r="B113" s="322" t="s">
        <v>703</v>
      </c>
      <c r="C113" s="316"/>
      <c r="D113" s="321"/>
      <c r="E113" s="321"/>
      <c r="F113" s="316"/>
      <c r="G113" s="34" t="str">
        <f>IF(COUNT(G114:G118)=ROWS(G114:G118), SUM(G114:G118), "")</f>
        <v/>
      </c>
      <c r="H113" s="477"/>
      <c r="I113" s="477"/>
      <c r="J113" s="477"/>
      <c r="K113" s="34" t="str">
        <f>IF(COUNT(K114:K118)=ROWS(K114:K118), SUM(K114:K118), "")</f>
        <v/>
      </c>
      <c r="L113" s="2112"/>
      <c r="M113" s="2112"/>
      <c r="N113" s="2112"/>
      <c r="O113" s="811"/>
    </row>
    <row r="114" spans="1:15" ht="15" customHeight="1" x14ac:dyDescent="0.25">
      <c r="A114" s="700"/>
      <c r="B114" s="328" t="s">
        <v>707</v>
      </c>
      <c r="C114" s="316"/>
      <c r="D114" s="321"/>
      <c r="E114" s="321"/>
      <c r="F114" s="316"/>
      <c r="G114" s="377"/>
      <c r="H114" s="477"/>
      <c r="I114" s="477"/>
      <c r="J114" s="2064" t="str">
        <f>IF(G114&lt;&gt;"", IF('General Info'!$D$49="No", "Check the flag in 'General Info'!D" &amp; ROW('General Info'!$D$49), ""), IF('General Info'!$D$49="Yes","Please check if appropriate", "Can be left blank for banks without IMA"))</f>
        <v>Can be left blank for banks without IMA</v>
      </c>
      <c r="K114" s="377"/>
      <c r="L114" s="2112"/>
      <c r="M114" s="2112"/>
      <c r="N114" s="2064" t="str">
        <f>IF(K114&lt;&gt;"", IF('General Info'!$D$49="No", "Check the flag in 'General Info'!D" &amp; ROW('General Info'!$D$49), ""), IF('General Info'!$D$49="Yes","Please check if appropriate", "Can be left blank for banks without IMA"))</f>
        <v>Can be left blank for banks without IMA</v>
      </c>
      <c r="O114" s="811"/>
    </row>
    <row r="115" spans="1:15" ht="15" customHeight="1" x14ac:dyDescent="0.25">
      <c r="A115" s="700"/>
      <c r="B115" s="328" t="s">
        <v>706</v>
      </c>
      <c r="C115" s="316"/>
      <c r="D115" s="321"/>
      <c r="E115" s="321"/>
      <c r="F115" s="316"/>
      <c r="G115" s="377"/>
      <c r="H115" s="477"/>
      <c r="I115" s="477"/>
      <c r="J115" s="2064" t="str">
        <f>IF(G115&lt;&gt;"", IF('General Info'!$D$49="No", "Check the flag in 'General Info'!D" &amp; ROW('General Info'!$D$49), ""), IF('General Info'!$D$49="Yes","Please check if appropriate", "Can be left blank for banks without IMA"))</f>
        <v>Can be left blank for banks without IMA</v>
      </c>
      <c r="K115" s="377"/>
      <c r="L115" s="2112"/>
      <c r="M115" s="2112"/>
      <c r="N115" s="2064" t="str">
        <f>IF(K115&lt;&gt;"", IF('General Info'!$D$49="No", "Check the flag in 'General Info'!D" &amp; ROW('General Info'!$D$49), ""), IF('General Info'!$D$49="Yes","Please check if appropriate", "Can be left blank for banks without IMA"))</f>
        <v>Can be left blank for banks without IMA</v>
      </c>
      <c r="O115" s="811"/>
    </row>
    <row r="116" spans="1:15" ht="15" customHeight="1" x14ac:dyDescent="0.25">
      <c r="A116" s="700"/>
      <c r="B116" s="328" t="s">
        <v>698</v>
      </c>
      <c r="C116" s="316"/>
      <c r="D116" s="321"/>
      <c r="E116" s="321"/>
      <c r="F116" s="316"/>
      <c r="G116" s="377"/>
      <c r="H116" s="477"/>
      <c r="I116" s="477"/>
      <c r="J116" s="2064" t="str">
        <f>IF(G116&lt;&gt;"", IF('General Info'!$D$49="No", "Check the flag in 'General Info'!D" &amp; ROW('General Info'!$D$49), ""), IF('General Info'!$D$49="Yes","Please check if appropriate", "Can be left blank for banks without IMA"))</f>
        <v>Can be left blank for banks without IMA</v>
      </c>
      <c r="K116" s="377"/>
      <c r="L116" s="2112"/>
      <c r="M116" s="2112"/>
      <c r="N116" s="2064" t="str">
        <f>IF(K116&lt;&gt;"", IF('General Info'!$D$49="No", "Check the flag in 'General Info'!D" &amp; ROW('General Info'!$D$49), ""), IF('General Info'!$D$49="Yes","Please check if appropriate", "Can be left blank for banks without IMA"))</f>
        <v>Can be left blank for banks without IMA</v>
      </c>
      <c r="O116" s="811"/>
    </row>
    <row r="117" spans="1:15" ht="15" customHeight="1" x14ac:dyDescent="0.25">
      <c r="A117" s="700"/>
      <c r="B117" s="328" t="s">
        <v>700</v>
      </c>
      <c r="C117" s="316"/>
      <c r="D117" s="321"/>
      <c r="E117" s="321"/>
      <c r="F117" s="316"/>
      <c r="G117" s="377"/>
      <c r="H117" s="477"/>
      <c r="I117" s="477"/>
      <c r="J117" s="2064" t="str">
        <f>IF(G117&lt;&gt;"", IF('General Info'!$D$49="No", "Check the flag in 'General Info'!D" &amp; ROW('General Info'!$D$49), ""), IF('General Info'!$D$49="Yes","Please check if appropriate", "Can be left blank for banks without IMA"))</f>
        <v>Can be left blank for banks without IMA</v>
      </c>
      <c r="K117" s="377"/>
      <c r="L117" s="2112"/>
      <c r="M117" s="2112"/>
      <c r="N117" s="2064" t="str">
        <f>IF(K117&lt;&gt;"", IF('General Info'!$D$49="No", "Check the flag in 'General Info'!D" &amp; ROW('General Info'!$D$49), ""), IF('General Info'!$D$49="Yes","Please check if appropriate", "Can be left blank for banks without IMA"))</f>
        <v>Can be left blank for banks without IMA</v>
      </c>
      <c r="O117" s="811"/>
    </row>
    <row r="118" spans="1:15" ht="15" customHeight="1" x14ac:dyDescent="0.25">
      <c r="A118" s="700"/>
      <c r="B118" s="328" t="s">
        <v>699</v>
      </c>
      <c r="C118" s="316"/>
      <c r="D118" s="321"/>
      <c r="E118" s="321"/>
      <c r="F118" s="316"/>
      <c r="G118" s="377"/>
      <c r="H118" s="477"/>
      <c r="I118" s="477"/>
      <c r="J118" s="2064" t="str">
        <f>IF(G118&lt;&gt;"", IF('General Info'!$D$49="No", "Check the flag in 'General Info'!D" &amp; ROW('General Info'!$D$49), ""), IF('General Info'!$D$49="Yes","Please check if appropriate", "Can be left blank for banks without IMA"))</f>
        <v>Can be left blank for banks without IMA</v>
      </c>
      <c r="K118" s="377"/>
      <c r="L118" s="2112"/>
      <c r="M118" s="2112"/>
      <c r="N118" s="2064" t="str">
        <f>IF(K118&lt;&gt;"", IF('General Info'!$D$49="No", "Check the flag in 'General Info'!D" &amp; ROW('General Info'!$D$49), ""), IF('General Info'!$D$49="Yes","Please check if appropriate", "Can be left blank for banks without IMA"))</f>
        <v>Can be left blank for banks without IMA</v>
      </c>
      <c r="O118" s="811"/>
    </row>
    <row r="119" spans="1:15" ht="15" customHeight="1" x14ac:dyDescent="0.25">
      <c r="A119" s="700"/>
      <c r="B119" s="322" t="s">
        <v>704</v>
      </c>
      <c r="C119" s="316"/>
      <c r="D119" s="321"/>
      <c r="E119" s="321"/>
      <c r="F119" s="316"/>
      <c r="G119" s="34" t="str">
        <f>IF(COUNT(G120:G124)=ROWS(G120:G124), SUM(G120:G124), "")</f>
        <v/>
      </c>
      <c r="H119" s="477"/>
      <c r="I119" s="477"/>
      <c r="J119" s="477"/>
      <c r="K119" s="34" t="str">
        <f>IF(COUNT(K120:K124)=ROWS(K120:K124), SUM(K120:K124), "")</f>
        <v/>
      </c>
      <c r="L119" s="2112"/>
      <c r="M119" s="2112"/>
      <c r="N119" s="2112"/>
      <c r="O119" s="811"/>
    </row>
    <row r="120" spans="1:15" ht="15" customHeight="1" x14ac:dyDescent="0.25">
      <c r="A120" s="700"/>
      <c r="B120" s="328" t="s">
        <v>707</v>
      </c>
      <c r="C120" s="316"/>
      <c r="D120" s="321"/>
      <c r="E120" s="321"/>
      <c r="F120" s="316"/>
      <c r="G120" s="377"/>
      <c r="H120" s="477"/>
      <c r="I120" s="477"/>
      <c r="J120" s="2064" t="str">
        <f>IF(G120&lt;&gt;"", IF('General Info'!$D$49="No", "Check the flag in 'General Info'!D" &amp; ROW('General Info'!$D$49), ""), IF('General Info'!$D$49="Yes","Please check if appropriate", "Can be left blank for banks without IMA"))</f>
        <v>Can be left blank for banks without IMA</v>
      </c>
      <c r="K120" s="377"/>
      <c r="L120" s="2112"/>
      <c r="M120" s="2112"/>
      <c r="N120" s="2064" t="str">
        <f>IF(K120&lt;&gt;"", IF('General Info'!$D$49="No", "Check the flag in 'General Info'!D" &amp; ROW('General Info'!$D$49), ""), IF('General Info'!$D$49="Yes","Please check if appropriate", "Can be left blank for banks without IMA"))</f>
        <v>Can be left blank for banks without IMA</v>
      </c>
      <c r="O120" s="811"/>
    </row>
    <row r="121" spans="1:15" ht="15" customHeight="1" x14ac:dyDescent="0.25">
      <c r="A121" s="700"/>
      <c r="B121" s="328" t="s">
        <v>706</v>
      </c>
      <c r="C121" s="316"/>
      <c r="D121" s="321"/>
      <c r="E121" s="321"/>
      <c r="F121" s="316"/>
      <c r="G121" s="377"/>
      <c r="H121" s="477"/>
      <c r="I121" s="477"/>
      <c r="J121" s="2064" t="str">
        <f>IF(G121&lt;&gt;"", IF('General Info'!$D$49="No", "Check the flag in 'General Info'!D" &amp; ROW('General Info'!$D$49), ""), IF('General Info'!$D$49="Yes","Please check if appropriate", "Can be left blank for banks without IMA"))</f>
        <v>Can be left blank for banks without IMA</v>
      </c>
      <c r="K121" s="377"/>
      <c r="L121" s="2112"/>
      <c r="M121" s="2112"/>
      <c r="N121" s="2064" t="str">
        <f>IF(K121&lt;&gt;"", IF('General Info'!$D$49="No", "Check the flag in 'General Info'!D" &amp; ROW('General Info'!$D$49), ""), IF('General Info'!$D$49="Yes","Please check if appropriate", "Can be left blank for banks without IMA"))</f>
        <v>Can be left blank for banks without IMA</v>
      </c>
      <c r="O121" s="811"/>
    </row>
    <row r="122" spans="1:15" ht="15" customHeight="1" x14ac:dyDescent="0.25">
      <c r="A122" s="700"/>
      <c r="B122" s="328" t="s">
        <v>698</v>
      </c>
      <c r="C122" s="316"/>
      <c r="D122" s="321"/>
      <c r="E122" s="321"/>
      <c r="F122" s="316"/>
      <c r="G122" s="377"/>
      <c r="H122" s="477"/>
      <c r="I122" s="477"/>
      <c r="J122" s="2064" t="str">
        <f>IF(G122&lt;&gt;"", IF('General Info'!$D$49="No", "Check the flag in 'General Info'!D" &amp; ROW('General Info'!$D$49), ""), IF('General Info'!$D$49="Yes","Please check if appropriate", "Can be left blank for banks without IMA"))</f>
        <v>Can be left blank for banks without IMA</v>
      </c>
      <c r="K122" s="377"/>
      <c r="L122" s="2112"/>
      <c r="M122" s="2112"/>
      <c r="N122" s="2064" t="str">
        <f>IF(K122&lt;&gt;"", IF('General Info'!$D$49="No", "Check the flag in 'General Info'!D" &amp; ROW('General Info'!$D$49), ""), IF('General Info'!$D$49="Yes","Please check if appropriate", "Can be left blank for banks without IMA"))</f>
        <v>Can be left blank for banks without IMA</v>
      </c>
      <c r="O122" s="811"/>
    </row>
    <row r="123" spans="1:15" ht="15" customHeight="1" x14ac:dyDescent="0.25">
      <c r="A123" s="700"/>
      <c r="B123" s="328" t="s">
        <v>700</v>
      </c>
      <c r="C123" s="316"/>
      <c r="D123" s="321"/>
      <c r="E123" s="321"/>
      <c r="F123" s="316"/>
      <c r="G123" s="377"/>
      <c r="H123" s="477"/>
      <c r="I123" s="477"/>
      <c r="J123" s="2064" t="str">
        <f>IF(G123&lt;&gt;"", IF('General Info'!$D$49="No", "Check the flag in 'General Info'!D" &amp; ROW('General Info'!$D$49), ""), IF('General Info'!$D$49="Yes","Please check if appropriate", "Can be left blank for banks without IMA"))</f>
        <v>Can be left blank for banks without IMA</v>
      </c>
      <c r="K123" s="377"/>
      <c r="L123" s="2112"/>
      <c r="M123" s="2112"/>
      <c r="N123" s="2064" t="str">
        <f>IF(K123&lt;&gt;"", IF('General Info'!$D$49="No", "Check the flag in 'General Info'!D" &amp; ROW('General Info'!$D$49), ""), IF('General Info'!$D$49="Yes","Please check if appropriate", "Can be left blank for banks without IMA"))</f>
        <v>Can be left blank for banks without IMA</v>
      </c>
      <c r="O123" s="811"/>
    </row>
    <row r="124" spans="1:15" ht="15" customHeight="1" x14ac:dyDescent="0.25">
      <c r="A124" s="700"/>
      <c r="B124" s="328" t="s">
        <v>699</v>
      </c>
      <c r="C124" s="316"/>
      <c r="D124" s="321"/>
      <c r="E124" s="321"/>
      <c r="F124" s="316"/>
      <c r="G124" s="377"/>
      <c r="H124" s="477"/>
      <c r="I124" s="477"/>
      <c r="J124" s="2064" t="str">
        <f>IF(G124&lt;&gt;"", IF('General Info'!$D$49="No", "Check the flag in 'General Info'!D" &amp; ROW('General Info'!$D$49), ""), IF('General Info'!$D$49="Yes","Please check if appropriate", "Can be left blank for banks without IMA"))</f>
        <v>Can be left blank for banks without IMA</v>
      </c>
      <c r="K124" s="377"/>
      <c r="L124" s="2112"/>
      <c r="M124" s="2112"/>
      <c r="N124" s="2064" t="str">
        <f>IF(K124&lt;&gt;"", IF('General Info'!$D$49="No", "Check the flag in 'General Info'!D" &amp; ROW('General Info'!$D$49), ""), IF('General Info'!$D$49="Yes","Please check if appropriate", "Can be left blank for banks without IMA"))</f>
        <v>Can be left blank for banks without IMA</v>
      </c>
      <c r="O124" s="811"/>
    </row>
    <row r="125" spans="1:15" ht="15" customHeight="1" x14ac:dyDescent="0.25">
      <c r="A125" s="700"/>
      <c r="B125" s="322" t="s">
        <v>705</v>
      </c>
      <c r="C125" s="316"/>
      <c r="D125" s="321"/>
      <c r="E125" s="321"/>
      <c r="F125" s="316"/>
      <c r="G125" s="34" t="str">
        <f>IF(COUNT(G126:G130)=ROWS(G126:G130), SUM(G126:G130), "")</f>
        <v/>
      </c>
      <c r="H125" s="477"/>
      <c r="I125" s="477"/>
      <c r="J125" s="477"/>
      <c r="K125" s="34" t="str">
        <f>IF(COUNT(K126:K130)=ROWS(K126:K130), SUM(K126:K130), "")</f>
        <v/>
      </c>
      <c r="L125" s="2112"/>
      <c r="M125" s="2112"/>
      <c r="N125" s="2112"/>
      <c r="O125" s="811"/>
    </row>
    <row r="126" spans="1:15" ht="15" customHeight="1" x14ac:dyDescent="0.25">
      <c r="A126" s="700"/>
      <c r="B126" s="328" t="s">
        <v>707</v>
      </c>
      <c r="C126" s="316"/>
      <c r="D126" s="321"/>
      <c r="E126" s="321"/>
      <c r="F126" s="316"/>
      <c r="G126" s="377"/>
      <c r="H126" s="477"/>
      <c r="I126" s="477"/>
      <c r="J126" s="2064" t="str">
        <f>IF(G126&lt;&gt;"", IF('General Info'!$D$49="No", "Check the flag in 'General Info'!D" &amp; ROW('General Info'!$D$49), ""), IF('General Info'!$D$49="Yes","Please check if appropriate", "Can be left blank for banks without IMA"))</f>
        <v>Can be left blank for banks without IMA</v>
      </c>
      <c r="K126" s="377"/>
      <c r="L126" s="2112"/>
      <c r="M126" s="2112"/>
      <c r="N126" s="2064" t="str">
        <f>IF(K126&lt;&gt;"", IF('General Info'!$D$49="No", "Check the flag in 'General Info'!D" &amp; ROW('General Info'!$D$49), ""), IF('General Info'!$D$49="Yes","Please check if appropriate", "Can be left blank for banks without IMA"))</f>
        <v>Can be left blank for banks without IMA</v>
      </c>
      <c r="O126" s="811"/>
    </row>
    <row r="127" spans="1:15" ht="15" customHeight="1" x14ac:dyDescent="0.25">
      <c r="A127" s="700"/>
      <c r="B127" s="328" t="s">
        <v>706</v>
      </c>
      <c r="C127" s="316"/>
      <c r="D127" s="321"/>
      <c r="E127" s="321"/>
      <c r="F127" s="316"/>
      <c r="G127" s="377"/>
      <c r="H127" s="477"/>
      <c r="I127" s="477"/>
      <c r="J127" s="2064" t="str">
        <f>IF(G127&lt;&gt;"", IF('General Info'!$D$49="No", "Check the flag in 'General Info'!D" &amp; ROW('General Info'!$D$49), ""), IF('General Info'!$D$49="Yes","Please check if appropriate", "Can be left blank for banks without IMA"))</f>
        <v>Can be left blank for banks without IMA</v>
      </c>
      <c r="K127" s="377"/>
      <c r="L127" s="2112"/>
      <c r="M127" s="2112"/>
      <c r="N127" s="2064" t="str">
        <f>IF(K127&lt;&gt;"", IF('General Info'!$D$49="No", "Check the flag in 'General Info'!D" &amp; ROW('General Info'!$D$49), ""), IF('General Info'!$D$49="Yes","Please check if appropriate", "Can be left blank for banks without IMA"))</f>
        <v>Can be left blank for banks without IMA</v>
      </c>
      <c r="O127" s="811"/>
    </row>
    <row r="128" spans="1:15" ht="15" customHeight="1" x14ac:dyDescent="0.25">
      <c r="A128" s="700"/>
      <c r="B128" s="328" t="s">
        <v>698</v>
      </c>
      <c r="C128" s="316"/>
      <c r="D128" s="321"/>
      <c r="E128" s="321"/>
      <c r="F128" s="316"/>
      <c r="G128" s="377"/>
      <c r="H128" s="477"/>
      <c r="I128" s="477"/>
      <c r="J128" s="2064" t="str">
        <f>IF(G128&lt;&gt;"", IF('General Info'!$D$49="No", "Check the flag in 'General Info'!D" &amp; ROW('General Info'!$D$49), ""), IF('General Info'!$D$49="Yes","Please check if appropriate", "Can be left blank for banks without IMA"))</f>
        <v>Can be left blank for banks without IMA</v>
      </c>
      <c r="K128" s="377"/>
      <c r="L128" s="2112"/>
      <c r="M128" s="2112"/>
      <c r="N128" s="2064" t="str">
        <f>IF(K128&lt;&gt;"", IF('General Info'!$D$49="No", "Check the flag in 'General Info'!D" &amp; ROW('General Info'!$D$49), ""), IF('General Info'!$D$49="Yes","Please check if appropriate", "Can be left blank for banks without IMA"))</f>
        <v>Can be left blank for banks without IMA</v>
      </c>
      <c r="O128" s="811"/>
    </row>
    <row r="129" spans="1:15" ht="15" customHeight="1" x14ac:dyDescent="0.25">
      <c r="A129" s="700"/>
      <c r="B129" s="328" t="s">
        <v>700</v>
      </c>
      <c r="C129" s="316"/>
      <c r="D129" s="321"/>
      <c r="E129" s="321"/>
      <c r="F129" s="316"/>
      <c r="G129" s="377"/>
      <c r="H129" s="477"/>
      <c r="I129" s="477"/>
      <c r="J129" s="2064" t="str">
        <f>IF(G129&lt;&gt;"", IF('General Info'!$D$49="No", "Check the flag in 'General Info'!D" &amp; ROW('General Info'!$D$49), ""), IF('General Info'!$D$49="Yes","Please check if appropriate", "Can be left blank for banks without IMA"))</f>
        <v>Can be left blank for banks without IMA</v>
      </c>
      <c r="K129" s="377"/>
      <c r="L129" s="2112"/>
      <c r="M129" s="2112"/>
      <c r="N129" s="2064" t="str">
        <f>IF(K129&lt;&gt;"", IF('General Info'!$D$49="No", "Check the flag in 'General Info'!D" &amp; ROW('General Info'!$D$49), ""), IF('General Info'!$D$49="Yes","Please check if appropriate", "Can be left blank for banks without IMA"))</f>
        <v>Can be left blank for banks without IMA</v>
      </c>
      <c r="O129" s="811"/>
    </row>
    <row r="130" spans="1:15" ht="15" customHeight="1" x14ac:dyDescent="0.25">
      <c r="A130" s="700"/>
      <c r="B130" s="328" t="s">
        <v>699</v>
      </c>
      <c r="C130" s="316"/>
      <c r="D130" s="321"/>
      <c r="E130" s="321"/>
      <c r="F130" s="316"/>
      <c r="G130" s="377"/>
      <c r="H130" s="477"/>
      <c r="I130" s="477"/>
      <c r="J130" s="2064" t="str">
        <f>IF(G130&lt;&gt;"", IF('General Info'!$D$49="No", "Check the flag in 'General Info'!D" &amp; ROW('General Info'!$D$49), ""), IF('General Info'!$D$49="Yes","Please check if appropriate", "Can be left blank for banks without IMA"))</f>
        <v>Can be left blank for banks without IMA</v>
      </c>
      <c r="K130" s="377"/>
      <c r="L130" s="2112"/>
      <c r="M130" s="2112"/>
      <c r="N130" s="2064" t="str">
        <f>IF(K130&lt;&gt;"", IF('General Info'!$D$49="No", "Check the flag in 'General Info'!D" &amp; ROW('General Info'!$D$49), ""), IF('General Info'!$D$49="Yes","Please check if appropriate", "Can be left blank for banks without IMA"))</f>
        <v>Can be left blank for banks without IMA</v>
      </c>
      <c r="O130" s="811"/>
    </row>
    <row r="131" spans="1:15" ht="15" customHeight="1" x14ac:dyDescent="0.25">
      <c r="A131" s="700"/>
      <c r="B131" s="317" t="s">
        <v>879</v>
      </c>
      <c r="C131" s="316"/>
      <c r="D131" s="321"/>
      <c r="E131" s="321"/>
      <c r="F131" s="316"/>
      <c r="G131" s="377"/>
      <c r="H131" s="477"/>
      <c r="I131" s="477"/>
      <c r="J131" s="2064" t="str">
        <f>IF(G131&lt;&gt;"", IF('General Info'!$D$49="No", "Check the flag in 'General Info'!D" &amp; ROW('General Info'!$D$49), ""), IF('General Info'!$D$49="Yes","Please check if appropriate", "Can be left blank for banks without IMA"))</f>
        <v>Can be left blank for banks without IMA</v>
      </c>
      <c r="K131" s="377"/>
      <c r="L131" s="2112"/>
      <c r="M131" s="2112"/>
      <c r="N131" s="2064" t="str">
        <f>IF(K131&lt;&gt;"", IF('General Info'!$D$49="No", "Check the flag in 'General Info'!D" &amp; ROW('General Info'!$D$49), ""), IF('General Info'!$D$49="Yes","Please check if appropriate", "Can be left blank for banks without IMA"))</f>
        <v>Can be left blank for banks without IMA</v>
      </c>
      <c r="O131" s="811"/>
    </row>
    <row r="132" spans="1:15" ht="15" customHeight="1" x14ac:dyDescent="0.25">
      <c r="A132" s="700"/>
      <c r="B132" s="493" t="s">
        <v>1694</v>
      </c>
      <c r="C132" s="329"/>
      <c r="D132" s="330"/>
      <c r="E132" s="330"/>
      <c r="F132" s="329"/>
      <c r="G132" s="475"/>
      <c r="H132" s="2079"/>
      <c r="I132" s="2079"/>
      <c r="J132" s="2204" t="str">
        <f>IF(G132&lt;&gt;"", IF('General Info'!$D$49="No", "Check the flag in 'General Info'!D" &amp; ROW('General Info'!$D$49), ""), IF('General Info'!$D$49="Yes","Please check if appropriate", "Can be left blank for banks without IMA"))</f>
        <v>Can be left blank for banks without IMA</v>
      </c>
      <c r="K132" s="475"/>
      <c r="L132" s="2079"/>
      <c r="M132" s="2079"/>
      <c r="N132" s="2204" t="str">
        <f>IF(K132&lt;&gt;"", IF('General Info'!$D$49="No", "Check the flag in 'General Info'!D" &amp; ROW('General Info'!$D$49), ""), IF('General Info'!$D$49="Yes","Please check if appropriate", "Can be left blank for banks without IMA"))</f>
        <v>Can be left blank for banks without IMA</v>
      </c>
      <c r="O132" s="811"/>
    </row>
    <row r="133" spans="1:15" s="1387" customFormat="1" ht="60" customHeight="1" x14ac:dyDescent="0.25">
      <c r="A133" s="2575" t="s">
        <v>962</v>
      </c>
      <c r="B133" s="2576"/>
      <c r="C133" s="2576"/>
      <c r="D133" s="2576"/>
      <c r="E133" s="2576"/>
      <c r="F133" s="2576"/>
      <c r="G133" s="2576"/>
      <c r="H133" s="2576"/>
      <c r="I133" s="2576"/>
      <c r="J133" s="2576"/>
      <c r="K133" s="2101"/>
      <c r="L133" s="2101"/>
      <c r="M133" s="2101"/>
      <c r="N133" s="2101"/>
      <c r="O133" s="1991"/>
    </row>
    <row r="134" spans="1:15" s="282" customFormat="1" ht="30" customHeight="1" x14ac:dyDescent="0.25">
      <c r="A134" s="2203"/>
      <c r="B134" s="2574" t="s">
        <v>1129</v>
      </c>
      <c r="C134" s="2574"/>
      <c r="D134" s="2574"/>
      <c r="E134" s="2574"/>
      <c r="F134" s="2574"/>
      <c r="G134" s="2574"/>
      <c r="H134" s="2574"/>
      <c r="I134" s="2574"/>
      <c r="J134" s="2574"/>
      <c r="K134" s="2102"/>
      <c r="L134" s="2102"/>
      <c r="M134" s="2102"/>
      <c r="N134" s="2102"/>
      <c r="O134" s="1389"/>
    </row>
    <row r="135" spans="1:15" ht="15" customHeight="1" x14ac:dyDescent="0.25">
      <c r="A135" s="700"/>
      <c r="B135" s="2087"/>
      <c r="C135" s="1596"/>
      <c r="D135" s="2073"/>
      <c r="E135" s="2073"/>
      <c r="F135" s="1395"/>
      <c r="G135" s="2089" t="s">
        <v>1632</v>
      </c>
      <c r="H135" s="2078"/>
      <c r="I135" s="2078"/>
      <c r="J135" s="2075"/>
      <c r="K135" s="2101"/>
      <c r="L135" s="2101"/>
      <c r="M135" s="2101"/>
      <c r="N135" s="2101"/>
      <c r="O135" s="811"/>
    </row>
    <row r="136" spans="1:15" ht="15" customHeight="1" x14ac:dyDescent="0.25">
      <c r="A136" s="569"/>
      <c r="B136" s="1398" t="s">
        <v>963</v>
      </c>
      <c r="C136" s="1047"/>
      <c r="D136" s="1046"/>
      <c r="E136" s="1046"/>
      <c r="F136" s="1046"/>
      <c r="G136" s="1399"/>
      <c r="H136" s="1391"/>
      <c r="I136" s="1391"/>
      <c r="J136" s="1408"/>
      <c r="K136" s="2101"/>
      <c r="L136" s="2101"/>
      <c r="M136" s="2101"/>
      <c r="N136" s="2101"/>
      <c r="O136" s="811"/>
    </row>
    <row r="137" spans="1:15" ht="15" customHeight="1" x14ac:dyDescent="0.25">
      <c r="A137" s="569"/>
      <c r="B137" s="498" t="s">
        <v>1686</v>
      </c>
      <c r="C137" s="499"/>
      <c r="D137" s="316"/>
      <c r="E137" s="316"/>
      <c r="F137" s="316"/>
      <c r="G137" s="377"/>
      <c r="H137" s="477"/>
      <c r="I137" s="477"/>
      <c r="J137" s="2067" t="str">
        <f>IF(AND('General Info'!D48="No", 'General Info'!D49="No"), "", IF(G137&lt;&gt;"","","Cell left blank: please check"))</f>
        <v>Cell left blank: please check</v>
      </c>
      <c r="K137" s="2101"/>
      <c r="L137" s="2101"/>
      <c r="M137" s="2101"/>
      <c r="N137" s="2101"/>
      <c r="O137" s="811"/>
    </row>
    <row r="138" spans="1:15" ht="15" customHeight="1" x14ac:dyDescent="0.25">
      <c r="A138" s="569"/>
      <c r="B138" s="498" t="s">
        <v>1687</v>
      </c>
      <c r="C138" s="499"/>
      <c r="D138" s="316"/>
      <c r="E138" s="316"/>
      <c r="F138" s="316"/>
      <c r="G138" s="377"/>
      <c r="H138" s="477"/>
      <c r="I138" s="477"/>
      <c r="J138" s="2067" t="str">
        <f>IF(AND('General Info'!D48="No", 'General Info'!D49="No"), "", IF(G138&lt;&gt;"","","Cell left blank: please check"))</f>
        <v>Cell left blank: please check</v>
      </c>
      <c r="K138" s="2101"/>
      <c r="L138" s="2101"/>
      <c r="M138" s="2101"/>
      <c r="N138" s="2101"/>
      <c r="O138" s="811"/>
    </row>
    <row r="139" spans="1:15" ht="15" customHeight="1" x14ac:dyDescent="0.25">
      <c r="A139" s="569"/>
      <c r="B139" s="487" t="s">
        <v>833</v>
      </c>
      <c r="C139" s="499"/>
      <c r="D139" s="316"/>
      <c r="E139" s="316"/>
      <c r="F139" s="316"/>
      <c r="G139" s="500"/>
      <c r="H139" s="477"/>
      <c r="I139" s="477"/>
      <c r="J139" s="477"/>
      <c r="K139" s="2101"/>
      <c r="L139" s="2101"/>
      <c r="M139" s="2101"/>
      <c r="N139" s="2101"/>
      <c r="O139" s="811"/>
    </row>
    <row r="140" spans="1:15" ht="15" customHeight="1" x14ac:dyDescent="0.25">
      <c r="A140" s="569"/>
      <c r="B140" s="498" t="s">
        <v>1686</v>
      </c>
      <c r="C140" s="499"/>
      <c r="D140" s="316"/>
      <c r="E140" s="316"/>
      <c r="F140" s="316"/>
      <c r="G140" s="377"/>
      <c r="H140" s="477"/>
      <c r="I140" s="477"/>
      <c r="J140" s="2067" t="str">
        <f>IF(AND('General Info'!D48="No", 'General Info'!D49="No"), "", IF(G140&lt;&gt;"","","Cell left blank: please check"))</f>
        <v>Cell left blank: please check</v>
      </c>
      <c r="K140" s="2101"/>
      <c r="L140" s="2101"/>
      <c r="M140" s="2101"/>
      <c r="N140" s="2101"/>
      <c r="O140" s="811"/>
    </row>
    <row r="141" spans="1:15" ht="15" customHeight="1" x14ac:dyDescent="0.25">
      <c r="A141" s="569"/>
      <c r="B141" s="498" t="s">
        <v>1687</v>
      </c>
      <c r="C141" s="499"/>
      <c r="D141" s="316"/>
      <c r="E141" s="316"/>
      <c r="F141" s="316"/>
      <c r="G141" s="377"/>
      <c r="H141" s="477"/>
      <c r="I141" s="477"/>
      <c r="J141" s="2067" t="str">
        <f>IF(AND('General Info'!D48="No", 'General Info'!D49="No"), "", IF(G141&lt;&gt;"","","Cell left blank: please check"))</f>
        <v>Cell left blank: please check</v>
      </c>
      <c r="K141" s="2101"/>
      <c r="L141" s="2101"/>
      <c r="M141" s="2101"/>
      <c r="N141" s="2101"/>
      <c r="O141" s="811"/>
    </row>
    <row r="142" spans="1:15" ht="15" customHeight="1" x14ac:dyDescent="0.25">
      <c r="A142" s="569"/>
      <c r="B142" s="487" t="s">
        <v>834</v>
      </c>
      <c r="C142" s="499"/>
      <c r="D142" s="316"/>
      <c r="E142" s="316"/>
      <c r="F142" s="316"/>
      <c r="G142" s="500"/>
      <c r="H142" s="477"/>
      <c r="I142" s="477"/>
      <c r="J142" s="477"/>
      <c r="K142" s="2101"/>
      <c r="L142" s="2101"/>
      <c r="M142" s="2101"/>
      <c r="N142" s="2101"/>
      <c r="O142" s="811"/>
    </row>
    <row r="143" spans="1:15" ht="15" customHeight="1" x14ac:dyDescent="0.25">
      <c r="A143" s="569"/>
      <c r="B143" s="498" t="s">
        <v>1688</v>
      </c>
      <c r="C143" s="499"/>
      <c r="D143" s="316"/>
      <c r="E143" s="316"/>
      <c r="F143" s="316"/>
      <c r="G143" s="377"/>
      <c r="H143" s="477"/>
      <c r="I143" s="477"/>
      <c r="J143" s="2067" t="str">
        <f>IF(AND('General Info'!D48="No", 'General Info'!D49="No"), "", IF(G143&lt;&gt;"","","Cell left blank: please check"))</f>
        <v>Cell left blank: please check</v>
      </c>
      <c r="K143" s="2101"/>
      <c r="L143" s="2101"/>
      <c r="M143" s="2101"/>
      <c r="N143" s="2101"/>
      <c r="O143" s="811"/>
    </row>
    <row r="144" spans="1:15" ht="15" customHeight="1" x14ac:dyDescent="0.25">
      <c r="A144" s="569"/>
      <c r="B144" s="622" t="s">
        <v>1687</v>
      </c>
      <c r="C144" s="350"/>
      <c r="D144" s="329"/>
      <c r="E144" s="329"/>
      <c r="F144" s="329"/>
      <c r="G144" s="475"/>
      <c r="H144" s="2079"/>
      <c r="I144" s="2079"/>
      <c r="J144" s="2066" t="str">
        <f>IF(AND('General Info'!D48="No", 'General Info'!D49="No"), "", IF(G144&lt;&gt;"","","Cell left blank: please check"))</f>
        <v>Cell left blank: please check</v>
      </c>
      <c r="K144" s="2101"/>
      <c r="L144" s="2101"/>
      <c r="M144" s="2101"/>
      <c r="N144" s="2101"/>
      <c r="O144" s="811"/>
    </row>
    <row r="145" spans="1:15" s="1386" customFormat="1" ht="15" customHeight="1" x14ac:dyDescent="0.25">
      <c r="A145" s="1590"/>
      <c r="B145" s="600"/>
      <c r="C145" s="600"/>
      <c r="H145" s="1403"/>
      <c r="L145" s="1403"/>
      <c r="O145" s="902"/>
    </row>
    <row r="146" spans="1:15" s="282" customFormat="1" ht="45" customHeight="1" x14ac:dyDescent="0.35">
      <c r="A146" s="2203" t="s">
        <v>877</v>
      </c>
      <c r="B146" s="301"/>
      <c r="F146" s="302"/>
      <c r="H146" s="428"/>
      <c r="L146" s="428"/>
      <c r="O146" s="1389"/>
    </row>
    <row r="147" spans="1:15" s="885" customFormat="1" ht="45" customHeight="1" x14ac:dyDescent="0.25">
      <c r="A147" s="571"/>
      <c r="B147" s="2553" t="s">
        <v>1771</v>
      </c>
      <c r="C147" s="2553"/>
      <c r="D147" s="2553"/>
      <c r="E147" s="2553"/>
      <c r="F147" s="2553"/>
      <c r="G147" s="2553"/>
      <c r="H147" s="2553"/>
      <c r="I147" s="2553"/>
      <c r="J147" s="2553"/>
      <c r="O147" s="751"/>
    </row>
    <row r="148" spans="1:15" ht="30" customHeight="1" x14ac:dyDescent="0.25">
      <c r="A148" s="569"/>
      <c r="B148" s="1400" t="s">
        <v>517</v>
      </c>
      <c r="C148" s="1593" t="s">
        <v>675</v>
      </c>
      <c r="D148" s="2561" t="s">
        <v>646</v>
      </c>
      <c r="E148" s="2562"/>
      <c r="F148" s="2563"/>
      <c r="G148" s="2564" t="s">
        <v>647</v>
      </c>
      <c r="H148" s="2565"/>
      <c r="I148" s="2147" t="s">
        <v>676</v>
      </c>
      <c r="J148" s="2147" t="s">
        <v>1729</v>
      </c>
      <c r="K148" s="429"/>
      <c r="M148" s="730"/>
      <c r="N148" s="730"/>
      <c r="O148" s="811"/>
    </row>
    <row r="149" spans="1:15" ht="15" customHeight="1" x14ac:dyDescent="0.25">
      <c r="A149" s="569"/>
      <c r="B149" s="1401" t="s">
        <v>518</v>
      </c>
      <c r="C149" s="1800"/>
      <c r="D149" s="2131"/>
      <c r="E149" s="2132"/>
      <c r="F149" s="2133"/>
      <c r="G149" s="2544"/>
      <c r="H149" s="2545"/>
      <c r="I149" s="2130"/>
      <c r="J149" s="2130"/>
      <c r="K149" s="429"/>
      <c r="M149" s="730"/>
      <c r="N149" s="730"/>
      <c r="O149" s="811"/>
    </row>
    <row r="150" spans="1:15" ht="15" customHeight="1" x14ac:dyDescent="0.25">
      <c r="A150" s="569"/>
      <c r="B150" s="2129" t="s">
        <v>519</v>
      </c>
      <c r="C150" s="13"/>
      <c r="D150" s="2134"/>
      <c r="E150" s="2135"/>
      <c r="F150" s="2136"/>
      <c r="G150" s="2540"/>
      <c r="H150" s="2541"/>
      <c r="I150" s="2128"/>
      <c r="J150" s="2128"/>
      <c r="K150" s="429"/>
      <c r="M150" s="730"/>
      <c r="N150" s="730"/>
      <c r="O150" s="811"/>
    </row>
    <row r="151" spans="1:15" ht="15" customHeight="1" x14ac:dyDescent="0.25">
      <c r="A151" s="569"/>
      <c r="B151" s="293" t="s">
        <v>520</v>
      </c>
      <c r="C151" s="26"/>
      <c r="D151" s="2134"/>
      <c r="E151" s="2135"/>
      <c r="F151" s="2136"/>
      <c r="G151" s="2540"/>
      <c r="H151" s="2541"/>
      <c r="I151" s="473"/>
      <c r="J151" s="473"/>
      <c r="K151" s="429"/>
      <c r="M151" s="730"/>
      <c r="N151" s="730"/>
      <c r="O151" s="811"/>
    </row>
    <row r="152" spans="1:15" ht="15" customHeight="1" x14ac:dyDescent="0.25">
      <c r="A152" s="569"/>
      <c r="B152" s="293" t="s">
        <v>521</v>
      </c>
      <c r="C152" s="26"/>
      <c r="D152" s="2134"/>
      <c r="E152" s="2135"/>
      <c r="F152" s="2136"/>
      <c r="G152" s="2540"/>
      <c r="H152" s="2541"/>
      <c r="I152" s="473"/>
      <c r="J152" s="473"/>
      <c r="K152" s="429"/>
      <c r="M152" s="730"/>
      <c r="N152" s="730"/>
      <c r="O152" s="811"/>
    </row>
    <row r="153" spans="1:15" ht="15" customHeight="1" x14ac:dyDescent="0.25">
      <c r="A153" s="569"/>
      <c r="B153" s="293" t="s">
        <v>522</v>
      </c>
      <c r="C153" s="26"/>
      <c r="D153" s="2134"/>
      <c r="E153" s="2135"/>
      <c r="F153" s="2136"/>
      <c r="G153" s="2540"/>
      <c r="H153" s="2541"/>
      <c r="I153" s="473"/>
      <c r="J153" s="473"/>
      <c r="K153" s="429"/>
      <c r="M153" s="730"/>
      <c r="N153" s="730"/>
      <c r="O153" s="811"/>
    </row>
    <row r="154" spans="1:15" ht="15" customHeight="1" x14ac:dyDescent="0.25">
      <c r="A154" s="569"/>
      <c r="B154" s="293" t="s">
        <v>523</v>
      </c>
      <c r="C154" s="26"/>
      <c r="D154" s="2134"/>
      <c r="E154" s="2135"/>
      <c r="F154" s="2136"/>
      <c r="G154" s="2540"/>
      <c r="H154" s="2541"/>
      <c r="I154" s="473"/>
      <c r="J154" s="473"/>
      <c r="K154" s="429"/>
      <c r="M154" s="730"/>
      <c r="N154" s="730"/>
      <c r="O154" s="811"/>
    </row>
    <row r="155" spans="1:15" ht="15" customHeight="1" x14ac:dyDescent="0.25">
      <c r="A155" s="569"/>
      <c r="B155" s="293" t="s">
        <v>524</v>
      </c>
      <c r="C155" s="26"/>
      <c r="D155" s="2134"/>
      <c r="E155" s="2135"/>
      <c r="F155" s="2136"/>
      <c r="G155" s="2540"/>
      <c r="H155" s="2541"/>
      <c r="I155" s="473"/>
      <c r="J155" s="473"/>
      <c r="K155" s="429"/>
      <c r="M155" s="730"/>
      <c r="N155" s="730"/>
      <c r="O155" s="811"/>
    </row>
    <row r="156" spans="1:15" ht="15" customHeight="1" x14ac:dyDescent="0.25">
      <c r="A156" s="569"/>
      <c r="B156" s="293" t="s">
        <v>525</v>
      </c>
      <c r="C156" s="26"/>
      <c r="D156" s="2134"/>
      <c r="E156" s="2135"/>
      <c r="F156" s="2136"/>
      <c r="G156" s="2540"/>
      <c r="H156" s="2541"/>
      <c r="I156" s="473"/>
      <c r="J156" s="473"/>
      <c r="K156" s="429"/>
      <c r="M156" s="730"/>
      <c r="N156" s="730"/>
      <c r="O156" s="811"/>
    </row>
    <row r="157" spans="1:15" ht="15" customHeight="1" x14ac:dyDescent="0.25">
      <c r="A157" s="569"/>
      <c r="B157" s="293" t="s">
        <v>526</v>
      </c>
      <c r="C157" s="26"/>
      <c r="D157" s="2134"/>
      <c r="E157" s="2135"/>
      <c r="F157" s="2136"/>
      <c r="G157" s="2540"/>
      <c r="H157" s="2541"/>
      <c r="I157" s="473"/>
      <c r="J157" s="473"/>
      <c r="K157" s="429"/>
      <c r="M157" s="730"/>
      <c r="N157" s="730"/>
      <c r="O157" s="811"/>
    </row>
    <row r="158" spans="1:15" ht="15" customHeight="1" x14ac:dyDescent="0.25">
      <c r="A158" s="569"/>
      <c r="B158" s="293" t="s">
        <v>527</v>
      </c>
      <c r="C158" s="26"/>
      <c r="D158" s="2134"/>
      <c r="E158" s="2135"/>
      <c r="F158" s="2136"/>
      <c r="G158" s="2540"/>
      <c r="H158" s="2541"/>
      <c r="I158" s="473"/>
      <c r="J158" s="473"/>
      <c r="K158" s="429"/>
      <c r="M158" s="730"/>
      <c r="N158" s="730"/>
      <c r="O158" s="811"/>
    </row>
    <row r="159" spans="1:15" ht="15" customHeight="1" x14ac:dyDescent="0.25">
      <c r="A159" s="569"/>
      <c r="B159" s="293" t="s">
        <v>528</v>
      </c>
      <c r="C159" s="26"/>
      <c r="D159" s="2134"/>
      <c r="E159" s="2135"/>
      <c r="F159" s="2136"/>
      <c r="G159" s="2540"/>
      <c r="H159" s="2541"/>
      <c r="I159" s="473"/>
      <c r="J159" s="473"/>
      <c r="K159" s="429"/>
      <c r="M159" s="730"/>
      <c r="N159" s="730"/>
      <c r="O159" s="811"/>
    </row>
    <row r="160" spans="1:15" ht="15" customHeight="1" x14ac:dyDescent="0.25">
      <c r="A160" s="569"/>
      <c r="B160" s="293" t="s">
        <v>529</v>
      </c>
      <c r="C160" s="26"/>
      <c r="D160" s="2134"/>
      <c r="E160" s="2135"/>
      <c r="F160" s="2136"/>
      <c r="G160" s="2540"/>
      <c r="H160" s="2541"/>
      <c r="I160" s="473"/>
      <c r="J160" s="473"/>
      <c r="K160" s="429"/>
      <c r="M160" s="730"/>
      <c r="N160" s="730"/>
      <c r="O160" s="811"/>
    </row>
    <row r="161" spans="1:15" ht="15" customHeight="1" x14ac:dyDescent="0.25">
      <c r="A161" s="569"/>
      <c r="B161" s="293" t="s">
        <v>530</v>
      </c>
      <c r="C161" s="26"/>
      <c r="D161" s="2134"/>
      <c r="E161" s="2135"/>
      <c r="F161" s="2136"/>
      <c r="G161" s="2540"/>
      <c r="H161" s="2541"/>
      <c r="I161" s="473"/>
      <c r="J161" s="473"/>
      <c r="K161" s="429"/>
      <c r="M161" s="730"/>
      <c r="N161" s="730"/>
      <c r="O161" s="811"/>
    </row>
    <row r="162" spans="1:15" ht="15" customHeight="1" x14ac:dyDescent="0.25">
      <c r="A162" s="569"/>
      <c r="B162" s="293" t="s">
        <v>531</v>
      </c>
      <c r="C162" s="26"/>
      <c r="D162" s="2134"/>
      <c r="E162" s="2135"/>
      <c r="F162" s="2136"/>
      <c r="G162" s="2540"/>
      <c r="H162" s="2541"/>
      <c r="I162" s="473"/>
      <c r="J162" s="473"/>
      <c r="K162" s="429"/>
      <c r="M162" s="730"/>
      <c r="N162" s="730"/>
      <c r="O162" s="811"/>
    </row>
    <row r="163" spans="1:15" ht="15" customHeight="1" x14ac:dyDescent="0.25">
      <c r="A163" s="569"/>
      <c r="B163" s="293" t="s">
        <v>532</v>
      </c>
      <c r="C163" s="26"/>
      <c r="D163" s="2134"/>
      <c r="E163" s="2135"/>
      <c r="F163" s="2136"/>
      <c r="G163" s="2540"/>
      <c r="H163" s="2541"/>
      <c r="I163" s="473"/>
      <c r="J163" s="473"/>
      <c r="K163" s="429"/>
      <c r="M163" s="730"/>
      <c r="N163" s="730"/>
      <c r="O163" s="811"/>
    </row>
    <row r="164" spans="1:15" ht="15" customHeight="1" x14ac:dyDescent="0.25">
      <c r="A164" s="569"/>
      <c r="B164" s="293" t="s">
        <v>533</v>
      </c>
      <c r="C164" s="26"/>
      <c r="D164" s="2134"/>
      <c r="E164" s="2135"/>
      <c r="F164" s="2136"/>
      <c r="G164" s="2540"/>
      <c r="H164" s="2541"/>
      <c r="I164" s="473"/>
      <c r="J164" s="473"/>
      <c r="K164" s="429"/>
      <c r="M164" s="730"/>
      <c r="N164" s="730"/>
      <c r="O164" s="811"/>
    </row>
    <row r="165" spans="1:15" ht="15" customHeight="1" x14ac:dyDescent="0.25">
      <c r="A165" s="569"/>
      <c r="B165" s="293" t="s">
        <v>534</v>
      </c>
      <c r="C165" s="26"/>
      <c r="D165" s="2134"/>
      <c r="E165" s="2135"/>
      <c r="F165" s="2136"/>
      <c r="G165" s="2540"/>
      <c r="H165" s="2541"/>
      <c r="I165" s="473"/>
      <c r="J165" s="473"/>
      <c r="K165" s="429"/>
      <c r="M165" s="730"/>
      <c r="N165" s="730"/>
      <c r="O165" s="811"/>
    </row>
    <row r="166" spans="1:15" ht="15" customHeight="1" x14ac:dyDescent="0.25">
      <c r="A166" s="569"/>
      <c r="B166" s="293" t="s">
        <v>535</v>
      </c>
      <c r="C166" s="26"/>
      <c r="D166" s="2134"/>
      <c r="E166" s="2135"/>
      <c r="F166" s="2136"/>
      <c r="G166" s="2540"/>
      <c r="H166" s="2541"/>
      <c r="I166" s="473"/>
      <c r="J166" s="473"/>
      <c r="K166" s="429"/>
      <c r="M166" s="730"/>
      <c r="N166" s="730"/>
      <c r="O166" s="811"/>
    </row>
    <row r="167" spans="1:15" ht="15" customHeight="1" x14ac:dyDescent="0.25">
      <c r="A167" s="569"/>
      <c r="B167" s="293" t="s">
        <v>536</v>
      </c>
      <c r="C167" s="26"/>
      <c r="D167" s="2134"/>
      <c r="E167" s="2135"/>
      <c r="F167" s="2136"/>
      <c r="G167" s="2540"/>
      <c r="H167" s="2541"/>
      <c r="I167" s="473"/>
      <c r="J167" s="473"/>
      <c r="K167" s="429"/>
      <c r="M167" s="730"/>
      <c r="N167" s="730"/>
      <c r="O167" s="811"/>
    </row>
    <row r="168" spans="1:15" ht="15" customHeight="1" x14ac:dyDescent="0.25">
      <c r="A168" s="569"/>
      <c r="B168" s="293" t="s">
        <v>537</v>
      </c>
      <c r="C168" s="26"/>
      <c r="D168" s="2134"/>
      <c r="E168" s="2135"/>
      <c r="F168" s="2136"/>
      <c r="G168" s="2540"/>
      <c r="H168" s="2541"/>
      <c r="I168" s="473"/>
      <c r="J168" s="473"/>
      <c r="K168" s="429"/>
      <c r="M168" s="730"/>
      <c r="N168" s="730"/>
      <c r="O168" s="811"/>
    </row>
    <row r="169" spans="1:15" ht="15" customHeight="1" x14ac:dyDescent="0.25">
      <c r="A169" s="569"/>
      <c r="B169" s="293" t="s">
        <v>538</v>
      </c>
      <c r="C169" s="26"/>
      <c r="D169" s="2134"/>
      <c r="E169" s="2135"/>
      <c r="F169" s="2136"/>
      <c r="G169" s="2540"/>
      <c r="H169" s="2541"/>
      <c r="I169" s="473"/>
      <c r="J169" s="473"/>
      <c r="K169" s="429"/>
      <c r="M169" s="730"/>
      <c r="N169" s="730"/>
      <c r="O169" s="811"/>
    </row>
    <row r="170" spans="1:15" ht="15" customHeight="1" x14ac:dyDescent="0.25">
      <c r="A170" s="569"/>
      <c r="B170" s="293" t="s">
        <v>539</v>
      </c>
      <c r="C170" s="26"/>
      <c r="D170" s="2134"/>
      <c r="E170" s="2135"/>
      <c r="F170" s="2136"/>
      <c r="G170" s="2540"/>
      <c r="H170" s="2541"/>
      <c r="I170" s="473"/>
      <c r="J170" s="473"/>
      <c r="K170" s="429"/>
      <c r="M170" s="730"/>
      <c r="N170" s="730"/>
      <c r="O170" s="811"/>
    </row>
    <row r="171" spans="1:15" ht="15" customHeight="1" x14ac:dyDescent="0.25">
      <c r="A171" s="569"/>
      <c r="B171" s="293" t="s">
        <v>540</v>
      </c>
      <c r="C171" s="26"/>
      <c r="D171" s="2134"/>
      <c r="E171" s="2135"/>
      <c r="F171" s="2136"/>
      <c r="G171" s="2540"/>
      <c r="H171" s="2541"/>
      <c r="I171" s="473"/>
      <c r="J171" s="473"/>
      <c r="K171" s="429"/>
      <c r="M171" s="730"/>
      <c r="N171" s="730"/>
      <c r="O171" s="811"/>
    </row>
    <row r="172" spans="1:15" ht="15" customHeight="1" x14ac:dyDescent="0.25">
      <c r="A172" s="569"/>
      <c r="B172" s="293" t="s">
        <v>541</v>
      </c>
      <c r="C172" s="26"/>
      <c r="D172" s="2134"/>
      <c r="E172" s="2135"/>
      <c r="F172" s="2136"/>
      <c r="G172" s="2540"/>
      <c r="H172" s="2541"/>
      <c r="I172" s="473"/>
      <c r="J172" s="473"/>
      <c r="K172" s="429"/>
      <c r="M172" s="730"/>
      <c r="N172" s="730"/>
      <c r="O172" s="811"/>
    </row>
    <row r="173" spans="1:15" ht="15" customHeight="1" x14ac:dyDescent="0.25">
      <c r="A173" s="569"/>
      <c r="B173" s="293" t="s">
        <v>542</v>
      </c>
      <c r="C173" s="26"/>
      <c r="D173" s="2134"/>
      <c r="E173" s="2135"/>
      <c r="F173" s="2136"/>
      <c r="G173" s="2540"/>
      <c r="H173" s="2541"/>
      <c r="I173" s="473"/>
      <c r="J173" s="473"/>
      <c r="K173" s="429"/>
      <c r="M173" s="730"/>
      <c r="N173" s="730"/>
      <c r="O173" s="811"/>
    </row>
    <row r="174" spans="1:15" ht="15" customHeight="1" x14ac:dyDescent="0.25">
      <c r="A174" s="569"/>
      <c r="B174" s="293" t="s">
        <v>543</v>
      </c>
      <c r="C174" s="26"/>
      <c r="D174" s="2134"/>
      <c r="E174" s="2135"/>
      <c r="F174" s="2136"/>
      <c r="G174" s="2540"/>
      <c r="H174" s="2541"/>
      <c r="I174" s="473"/>
      <c r="J174" s="473"/>
      <c r="K174" s="429"/>
      <c r="M174" s="730"/>
      <c r="N174" s="730"/>
      <c r="O174" s="811"/>
    </row>
    <row r="175" spans="1:15" ht="15" customHeight="1" x14ac:dyDescent="0.25">
      <c r="A175" s="569"/>
      <c r="B175" s="293" t="s">
        <v>544</v>
      </c>
      <c r="C175" s="26"/>
      <c r="D175" s="2134"/>
      <c r="E175" s="2135"/>
      <c r="F175" s="2136"/>
      <c r="G175" s="2540"/>
      <c r="H175" s="2541"/>
      <c r="I175" s="473"/>
      <c r="J175" s="473"/>
      <c r="K175" s="429"/>
      <c r="M175" s="730"/>
      <c r="N175" s="730"/>
      <c r="O175" s="811"/>
    </row>
    <row r="176" spans="1:15" ht="15" customHeight="1" x14ac:dyDescent="0.25">
      <c r="A176" s="569"/>
      <c r="B176" s="293" t="s">
        <v>545</v>
      </c>
      <c r="C176" s="26"/>
      <c r="D176" s="2134"/>
      <c r="E176" s="2135"/>
      <c r="F176" s="2136"/>
      <c r="G176" s="2540"/>
      <c r="H176" s="2541"/>
      <c r="I176" s="473"/>
      <c r="J176" s="473"/>
      <c r="K176" s="429"/>
      <c r="M176" s="730"/>
      <c r="N176" s="730"/>
      <c r="O176" s="811"/>
    </row>
    <row r="177" spans="1:15" ht="15" customHeight="1" x14ac:dyDescent="0.25">
      <c r="A177" s="569"/>
      <c r="B177" s="293" t="s">
        <v>546</v>
      </c>
      <c r="C177" s="26"/>
      <c r="D177" s="2134"/>
      <c r="E177" s="2135"/>
      <c r="F177" s="2136"/>
      <c r="G177" s="2540"/>
      <c r="H177" s="2541"/>
      <c r="I177" s="473"/>
      <c r="J177" s="473"/>
      <c r="K177" s="429"/>
      <c r="M177" s="730"/>
      <c r="N177" s="730"/>
      <c r="O177" s="811"/>
    </row>
    <row r="178" spans="1:15" ht="15" customHeight="1" x14ac:dyDescent="0.25">
      <c r="A178" s="569"/>
      <c r="B178" s="293" t="s">
        <v>547</v>
      </c>
      <c r="C178" s="26"/>
      <c r="D178" s="2134"/>
      <c r="E178" s="2135"/>
      <c r="F178" s="2136"/>
      <c r="G178" s="2540"/>
      <c r="H178" s="2541"/>
      <c r="I178" s="473"/>
      <c r="J178" s="473"/>
      <c r="K178" s="429"/>
      <c r="M178" s="730"/>
      <c r="N178" s="730"/>
      <c r="O178" s="811"/>
    </row>
    <row r="179" spans="1:15" ht="15" customHeight="1" x14ac:dyDescent="0.25">
      <c r="A179" s="569"/>
      <c r="B179" s="293" t="s">
        <v>548</v>
      </c>
      <c r="C179" s="26"/>
      <c r="D179" s="2134"/>
      <c r="E179" s="2135"/>
      <c r="F179" s="2136"/>
      <c r="G179" s="2540"/>
      <c r="H179" s="2541"/>
      <c r="I179" s="473"/>
      <c r="J179" s="473"/>
      <c r="K179" s="429"/>
      <c r="M179" s="730"/>
      <c r="N179" s="730"/>
      <c r="O179" s="811"/>
    </row>
    <row r="180" spans="1:15" ht="15" customHeight="1" x14ac:dyDescent="0.25">
      <c r="A180" s="569"/>
      <c r="B180" s="293" t="s">
        <v>549</v>
      </c>
      <c r="C180" s="26"/>
      <c r="D180" s="2134"/>
      <c r="E180" s="2135"/>
      <c r="F180" s="2136"/>
      <c r="G180" s="2540"/>
      <c r="H180" s="2541"/>
      <c r="I180" s="473"/>
      <c r="J180" s="473"/>
      <c r="K180" s="429"/>
      <c r="M180" s="730"/>
      <c r="N180" s="730"/>
      <c r="O180" s="811"/>
    </row>
    <row r="181" spans="1:15" ht="15" customHeight="1" x14ac:dyDescent="0.25">
      <c r="A181" s="569"/>
      <c r="B181" s="293" t="s">
        <v>550</v>
      </c>
      <c r="C181" s="26"/>
      <c r="D181" s="2134"/>
      <c r="E181" s="2135"/>
      <c r="F181" s="2136"/>
      <c r="G181" s="2540"/>
      <c r="H181" s="2541"/>
      <c r="I181" s="473"/>
      <c r="J181" s="473"/>
      <c r="K181" s="429"/>
      <c r="M181" s="730"/>
      <c r="N181" s="730"/>
      <c r="O181" s="811"/>
    </row>
    <row r="182" spans="1:15" ht="15" customHeight="1" x14ac:dyDescent="0.25">
      <c r="A182" s="569"/>
      <c r="B182" s="293" t="s">
        <v>551</v>
      </c>
      <c r="C182" s="26"/>
      <c r="D182" s="2134"/>
      <c r="E182" s="2135"/>
      <c r="F182" s="2136"/>
      <c r="G182" s="2540"/>
      <c r="H182" s="2541"/>
      <c r="I182" s="473"/>
      <c r="J182" s="473"/>
      <c r="K182" s="429"/>
      <c r="M182" s="730"/>
      <c r="N182" s="730"/>
      <c r="O182" s="811"/>
    </row>
    <row r="183" spans="1:15" ht="15" customHeight="1" x14ac:dyDescent="0.25">
      <c r="A183" s="569"/>
      <c r="B183" s="293" t="s">
        <v>552</v>
      </c>
      <c r="C183" s="26"/>
      <c r="D183" s="2134"/>
      <c r="E183" s="2135"/>
      <c r="F183" s="2136"/>
      <c r="G183" s="2540"/>
      <c r="H183" s="2541"/>
      <c r="I183" s="473"/>
      <c r="J183" s="473"/>
      <c r="K183" s="429"/>
      <c r="M183" s="730"/>
      <c r="N183" s="730"/>
      <c r="O183" s="811"/>
    </row>
    <row r="184" spans="1:15" ht="15" customHeight="1" x14ac:dyDescent="0.25">
      <c r="A184" s="569"/>
      <c r="B184" s="293" t="s">
        <v>553</v>
      </c>
      <c r="C184" s="26"/>
      <c r="D184" s="2134"/>
      <c r="E184" s="2135"/>
      <c r="F184" s="2136"/>
      <c r="G184" s="2540"/>
      <c r="H184" s="2541"/>
      <c r="I184" s="473"/>
      <c r="J184" s="473"/>
      <c r="K184" s="429"/>
      <c r="M184" s="730"/>
      <c r="N184" s="730"/>
      <c r="O184" s="811"/>
    </row>
    <row r="185" spans="1:15" ht="15" customHeight="1" x14ac:dyDescent="0.25">
      <c r="A185" s="569"/>
      <c r="B185" s="293" t="s">
        <v>554</v>
      </c>
      <c r="C185" s="26"/>
      <c r="D185" s="2134"/>
      <c r="E185" s="2135"/>
      <c r="F185" s="2136"/>
      <c r="G185" s="2540"/>
      <c r="H185" s="2541"/>
      <c r="I185" s="473"/>
      <c r="J185" s="473"/>
      <c r="K185" s="429"/>
      <c r="M185" s="730"/>
      <c r="N185" s="730"/>
      <c r="O185" s="811"/>
    </row>
    <row r="186" spans="1:15" ht="15" customHeight="1" x14ac:dyDescent="0.25">
      <c r="A186" s="569"/>
      <c r="B186" s="293" t="s">
        <v>555</v>
      </c>
      <c r="C186" s="26"/>
      <c r="D186" s="2134"/>
      <c r="E186" s="2135"/>
      <c r="F186" s="2136"/>
      <c r="G186" s="2540"/>
      <c r="H186" s="2541"/>
      <c r="I186" s="473"/>
      <c r="J186" s="473"/>
      <c r="K186" s="429"/>
      <c r="M186" s="730"/>
      <c r="N186" s="730"/>
      <c r="O186" s="811"/>
    </row>
    <row r="187" spans="1:15" ht="15" customHeight="1" x14ac:dyDescent="0.25">
      <c r="A187" s="569"/>
      <c r="B187" s="293" t="s">
        <v>556</v>
      </c>
      <c r="C187" s="26"/>
      <c r="D187" s="2134"/>
      <c r="E187" s="2135"/>
      <c r="F187" s="2136"/>
      <c r="G187" s="2540"/>
      <c r="H187" s="2541"/>
      <c r="I187" s="473"/>
      <c r="J187" s="473"/>
      <c r="K187" s="429"/>
      <c r="M187" s="730"/>
      <c r="N187" s="730"/>
      <c r="O187" s="811"/>
    </row>
    <row r="188" spans="1:15" ht="15" customHeight="1" x14ac:dyDescent="0.25">
      <c r="A188" s="569"/>
      <c r="B188" s="293" t="s">
        <v>557</v>
      </c>
      <c r="C188" s="26"/>
      <c r="D188" s="2134"/>
      <c r="E188" s="2135"/>
      <c r="F188" s="2136"/>
      <c r="G188" s="2540"/>
      <c r="H188" s="2541"/>
      <c r="I188" s="473"/>
      <c r="J188" s="473"/>
      <c r="K188" s="429"/>
      <c r="M188" s="730"/>
      <c r="N188" s="730"/>
      <c r="O188" s="811"/>
    </row>
    <row r="189" spans="1:15" ht="15" customHeight="1" x14ac:dyDescent="0.25">
      <c r="A189" s="569"/>
      <c r="B189" s="293" t="s">
        <v>558</v>
      </c>
      <c r="C189" s="26"/>
      <c r="D189" s="2134"/>
      <c r="E189" s="2135"/>
      <c r="F189" s="2136"/>
      <c r="G189" s="2540"/>
      <c r="H189" s="2541"/>
      <c r="I189" s="473"/>
      <c r="J189" s="473"/>
      <c r="K189" s="429"/>
      <c r="M189" s="730"/>
      <c r="N189" s="730"/>
      <c r="O189" s="811"/>
    </row>
    <row r="190" spans="1:15" ht="15" customHeight="1" x14ac:dyDescent="0.25">
      <c r="A190" s="569"/>
      <c r="B190" s="293" t="s">
        <v>559</v>
      </c>
      <c r="C190" s="26"/>
      <c r="D190" s="2134"/>
      <c r="E190" s="2135"/>
      <c r="F190" s="2136"/>
      <c r="G190" s="2540"/>
      <c r="H190" s="2541"/>
      <c r="I190" s="473"/>
      <c r="J190" s="473"/>
      <c r="K190" s="429"/>
      <c r="M190" s="730"/>
      <c r="N190" s="730"/>
      <c r="O190" s="811"/>
    </row>
    <row r="191" spans="1:15" ht="15" customHeight="1" x14ac:dyDescent="0.25">
      <c r="A191" s="569"/>
      <c r="B191" s="293" t="s">
        <v>560</v>
      </c>
      <c r="C191" s="26"/>
      <c r="D191" s="2134"/>
      <c r="E191" s="2135"/>
      <c r="F191" s="2136"/>
      <c r="G191" s="2540"/>
      <c r="H191" s="2541"/>
      <c r="I191" s="473"/>
      <c r="J191" s="473"/>
      <c r="K191" s="429"/>
      <c r="M191" s="730"/>
      <c r="N191" s="730"/>
      <c r="O191" s="811"/>
    </row>
    <row r="192" spans="1:15" ht="15" customHeight="1" x14ac:dyDescent="0.25">
      <c r="A192" s="569"/>
      <c r="B192" s="293" t="s">
        <v>561</v>
      </c>
      <c r="C192" s="26"/>
      <c r="D192" s="2134"/>
      <c r="E192" s="2135"/>
      <c r="F192" s="2136"/>
      <c r="G192" s="2540"/>
      <c r="H192" s="2541"/>
      <c r="I192" s="473"/>
      <c r="J192" s="473"/>
      <c r="K192" s="429"/>
      <c r="M192" s="730"/>
      <c r="N192" s="730"/>
      <c r="O192" s="811"/>
    </row>
    <row r="193" spans="1:15" ht="15" customHeight="1" x14ac:dyDescent="0.25">
      <c r="A193" s="569"/>
      <c r="B193" s="293" t="s">
        <v>562</v>
      </c>
      <c r="C193" s="26"/>
      <c r="D193" s="2134"/>
      <c r="E193" s="2135"/>
      <c r="F193" s="2136"/>
      <c r="G193" s="2540"/>
      <c r="H193" s="2541"/>
      <c r="I193" s="473"/>
      <c r="J193" s="473"/>
      <c r="K193" s="429"/>
      <c r="M193" s="730"/>
      <c r="N193" s="730"/>
      <c r="O193" s="811"/>
    </row>
    <row r="194" spans="1:15" ht="15" customHeight="1" x14ac:dyDescent="0.25">
      <c r="A194" s="569"/>
      <c r="B194" s="293" t="s">
        <v>563</v>
      </c>
      <c r="C194" s="26"/>
      <c r="D194" s="2134"/>
      <c r="E194" s="2135"/>
      <c r="F194" s="2136"/>
      <c r="G194" s="2540"/>
      <c r="H194" s="2541"/>
      <c r="I194" s="473"/>
      <c r="J194" s="473"/>
      <c r="K194" s="429"/>
      <c r="M194" s="730"/>
      <c r="N194" s="730"/>
      <c r="O194" s="811"/>
    </row>
    <row r="195" spans="1:15" ht="15" customHeight="1" x14ac:dyDescent="0.25">
      <c r="A195" s="569"/>
      <c r="B195" s="293" t="s">
        <v>564</v>
      </c>
      <c r="C195" s="26"/>
      <c r="D195" s="2134"/>
      <c r="E195" s="2135"/>
      <c r="F195" s="2136"/>
      <c r="G195" s="2540"/>
      <c r="H195" s="2541"/>
      <c r="I195" s="473"/>
      <c r="J195" s="473"/>
      <c r="K195" s="429"/>
      <c r="M195" s="730"/>
      <c r="N195" s="730"/>
      <c r="O195" s="811"/>
    </row>
    <row r="196" spans="1:15" ht="15" customHeight="1" x14ac:dyDescent="0.25">
      <c r="A196" s="569"/>
      <c r="B196" s="293" t="s">
        <v>565</v>
      </c>
      <c r="C196" s="26"/>
      <c r="D196" s="2134"/>
      <c r="E196" s="2135"/>
      <c r="F196" s="2136"/>
      <c r="G196" s="2540"/>
      <c r="H196" s="2541"/>
      <c r="I196" s="473"/>
      <c r="J196" s="473"/>
      <c r="K196" s="429"/>
      <c r="M196" s="730"/>
      <c r="N196" s="730"/>
      <c r="O196" s="811"/>
    </row>
    <row r="197" spans="1:15" ht="15" customHeight="1" x14ac:dyDescent="0.25">
      <c r="A197" s="569"/>
      <c r="B197" s="293" t="s">
        <v>566</v>
      </c>
      <c r="C197" s="26"/>
      <c r="D197" s="2134"/>
      <c r="E197" s="2135"/>
      <c r="F197" s="2136"/>
      <c r="G197" s="2540"/>
      <c r="H197" s="2541"/>
      <c r="I197" s="473"/>
      <c r="J197" s="473"/>
      <c r="K197" s="429"/>
      <c r="M197" s="730"/>
      <c r="N197" s="730"/>
      <c r="O197" s="811"/>
    </row>
    <row r="198" spans="1:15" ht="15" customHeight="1" x14ac:dyDescent="0.25">
      <c r="A198" s="569"/>
      <c r="B198" s="293" t="s">
        <v>567</v>
      </c>
      <c r="C198" s="26"/>
      <c r="D198" s="2134"/>
      <c r="E198" s="2135"/>
      <c r="F198" s="2136"/>
      <c r="G198" s="2540"/>
      <c r="H198" s="2541"/>
      <c r="I198" s="473"/>
      <c r="J198" s="473"/>
      <c r="K198" s="429"/>
      <c r="M198" s="730"/>
      <c r="N198" s="730"/>
      <c r="O198" s="811"/>
    </row>
    <row r="199" spans="1:15" ht="15" customHeight="1" x14ac:dyDescent="0.25">
      <c r="A199" s="569"/>
      <c r="B199" s="293" t="s">
        <v>568</v>
      </c>
      <c r="C199" s="26"/>
      <c r="D199" s="2134"/>
      <c r="E199" s="2135"/>
      <c r="F199" s="2136"/>
      <c r="G199" s="2540"/>
      <c r="H199" s="2541"/>
      <c r="I199" s="473"/>
      <c r="J199" s="473"/>
      <c r="K199" s="429"/>
      <c r="M199" s="730"/>
      <c r="N199" s="730"/>
      <c r="O199" s="811"/>
    </row>
    <row r="200" spans="1:15" ht="15" customHeight="1" x14ac:dyDescent="0.25">
      <c r="A200" s="569"/>
      <c r="B200" s="293" t="s">
        <v>569</v>
      </c>
      <c r="C200" s="26"/>
      <c r="D200" s="2134"/>
      <c r="E200" s="2135"/>
      <c r="F200" s="2136"/>
      <c r="G200" s="2540"/>
      <c r="H200" s="2541"/>
      <c r="I200" s="473"/>
      <c r="J200" s="473"/>
      <c r="K200" s="429"/>
      <c r="M200" s="730"/>
      <c r="N200" s="730"/>
      <c r="O200" s="811"/>
    </row>
    <row r="201" spans="1:15" ht="15" customHeight="1" x14ac:dyDescent="0.25">
      <c r="A201" s="569"/>
      <c r="B201" s="293" t="s">
        <v>570</v>
      </c>
      <c r="C201" s="26"/>
      <c r="D201" s="2134"/>
      <c r="E201" s="2135"/>
      <c r="F201" s="2136"/>
      <c r="G201" s="2540"/>
      <c r="H201" s="2541"/>
      <c r="I201" s="473"/>
      <c r="J201" s="473"/>
      <c r="K201" s="429"/>
      <c r="M201" s="730"/>
      <c r="N201" s="730"/>
      <c r="O201" s="811"/>
    </row>
    <row r="202" spans="1:15" ht="15" customHeight="1" x14ac:dyDescent="0.25">
      <c r="A202" s="569"/>
      <c r="B202" s="293" t="s">
        <v>571</v>
      </c>
      <c r="C202" s="26"/>
      <c r="D202" s="2134"/>
      <c r="E202" s="2135"/>
      <c r="F202" s="2136"/>
      <c r="G202" s="2540"/>
      <c r="H202" s="2541"/>
      <c r="I202" s="473"/>
      <c r="J202" s="473"/>
      <c r="K202" s="429"/>
      <c r="M202" s="730"/>
      <c r="N202" s="730"/>
      <c r="O202" s="811"/>
    </row>
    <row r="203" spans="1:15" ht="15" customHeight="1" x14ac:dyDescent="0.25">
      <c r="A203" s="569"/>
      <c r="B203" s="293" t="s">
        <v>572</v>
      </c>
      <c r="C203" s="26"/>
      <c r="D203" s="2134"/>
      <c r="E203" s="2135"/>
      <c r="F203" s="2136"/>
      <c r="G203" s="2540"/>
      <c r="H203" s="2541"/>
      <c r="I203" s="473"/>
      <c r="J203" s="473"/>
      <c r="K203" s="429"/>
      <c r="M203" s="730"/>
      <c r="N203" s="730"/>
      <c r="O203" s="811"/>
    </row>
    <row r="204" spans="1:15" ht="15" customHeight="1" x14ac:dyDescent="0.25">
      <c r="A204" s="569"/>
      <c r="B204" s="293" t="s">
        <v>573</v>
      </c>
      <c r="C204" s="26"/>
      <c r="D204" s="2134"/>
      <c r="E204" s="2135"/>
      <c r="F204" s="2136"/>
      <c r="G204" s="2540"/>
      <c r="H204" s="2541"/>
      <c r="I204" s="473"/>
      <c r="J204" s="473"/>
      <c r="K204" s="429"/>
      <c r="M204" s="730"/>
      <c r="N204" s="730"/>
      <c r="O204" s="811"/>
    </row>
    <row r="205" spans="1:15" ht="15" customHeight="1" x14ac:dyDescent="0.25">
      <c r="A205" s="569"/>
      <c r="B205" s="293" t="s">
        <v>574</v>
      </c>
      <c r="C205" s="26"/>
      <c r="D205" s="2134"/>
      <c r="E205" s="2135"/>
      <c r="F205" s="2136"/>
      <c r="G205" s="2540"/>
      <c r="H205" s="2541"/>
      <c r="I205" s="473"/>
      <c r="J205" s="473"/>
      <c r="K205" s="429"/>
      <c r="M205" s="730"/>
      <c r="N205" s="730"/>
      <c r="O205" s="811"/>
    </row>
    <row r="206" spans="1:15" ht="15" customHeight="1" x14ac:dyDescent="0.25">
      <c r="A206" s="569"/>
      <c r="B206" s="293" t="s">
        <v>575</v>
      </c>
      <c r="C206" s="26"/>
      <c r="D206" s="2134"/>
      <c r="E206" s="2135"/>
      <c r="F206" s="2136"/>
      <c r="G206" s="2540"/>
      <c r="H206" s="2541"/>
      <c r="I206" s="473"/>
      <c r="J206" s="473"/>
      <c r="K206" s="429"/>
      <c r="M206" s="730"/>
      <c r="N206" s="730"/>
      <c r="O206" s="811"/>
    </row>
    <row r="207" spans="1:15" ht="15" customHeight="1" x14ac:dyDescent="0.25">
      <c r="A207" s="569"/>
      <c r="B207" s="293" t="s">
        <v>576</v>
      </c>
      <c r="C207" s="26"/>
      <c r="D207" s="2134"/>
      <c r="E207" s="2135"/>
      <c r="F207" s="2136"/>
      <c r="G207" s="2540"/>
      <c r="H207" s="2541"/>
      <c r="I207" s="473"/>
      <c r="J207" s="473"/>
      <c r="K207" s="429"/>
      <c r="M207" s="730"/>
      <c r="N207" s="730"/>
      <c r="O207" s="811"/>
    </row>
    <row r="208" spans="1:15" ht="15" customHeight="1" x14ac:dyDescent="0.25">
      <c r="A208" s="569"/>
      <c r="B208" s="293" t="s">
        <v>577</v>
      </c>
      <c r="C208" s="26"/>
      <c r="D208" s="2134"/>
      <c r="E208" s="2135"/>
      <c r="F208" s="2136"/>
      <c r="G208" s="2540"/>
      <c r="H208" s="2541"/>
      <c r="I208" s="473"/>
      <c r="J208" s="473"/>
      <c r="K208" s="429"/>
      <c r="M208" s="730"/>
      <c r="N208" s="730"/>
      <c r="O208" s="811"/>
    </row>
    <row r="209" spans="1:15" ht="15" customHeight="1" x14ac:dyDescent="0.25">
      <c r="A209" s="569"/>
      <c r="B209" s="293" t="s">
        <v>578</v>
      </c>
      <c r="C209" s="26"/>
      <c r="D209" s="2134"/>
      <c r="E209" s="2135"/>
      <c r="F209" s="2136"/>
      <c r="G209" s="2540"/>
      <c r="H209" s="2541"/>
      <c r="I209" s="473"/>
      <c r="J209" s="473"/>
      <c r="K209" s="429"/>
      <c r="M209" s="730"/>
      <c r="N209" s="730"/>
      <c r="O209" s="811"/>
    </row>
    <row r="210" spans="1:15" ht="15" customHeight="1" x14ac:dyDescent="0.25">
      <c r="A210" s="569"/>
      <c r="B210" s="293" t="s">
        <v>579</v>
      </c>
      <c r="C210" s="26"/>
      <c r="D210" s="2134"/>
      <c r="E210" s="2135"/>
      <c r="F210" s="2136"/>
      <c r="G210" s="2540"/>
      <c r="H210" s="2541"/>
      <c r="I210" s="473"/>
      <c r="J210" s="473"/>
      <c r="K210" s="429"/>
      <c r="M210" s="730"/>
      <c r="N210" s="730"/>
      <c r="O210" s="811"/>
    </row>
    <row r="211" spans="1:15" ht="15" customHeight="1" x14ac:dyDescent="0.25">
      <c r="A211" s="569"/>
      <c r="B211" s="293" t="s">
        <v>580</v>
      </c>
      <c r="C211" s="26"/>
      <c r="D211" s="2134"/>
      <c r="E211" s="2135"/>
      <c r="F211" s="2136"/>
      <c r="G211" s="2540"/>
      <c r="H211" s="2541"/>
      <c r="I211" s="473"/>
      <c r="J211" s="473"/>
      <c r="K211" s="429"/>
      <c r="M211" s="730"/>
      <c r="N211" s="730"/>
      <c r="O211" s="811"/>
    </row>
    <row r="212" spans="1:15" ht="15" customHeight="1" x14ac:dyDescent="0.25">
      <c r="A212" s="569"/>
      <c r="B212" s="293" t="s">
        <v>581</v>
      </c>
      <c r="C212" s="26"/>
      <c r="D212" s="2134"/>
      <c r="E212" s="2135"/>
      <c r="F212" s="2136"/>
      <c r="G212" s="2540"/>
      <c r="H212" s="2541"/>
      <c r="I212" s="473"/>
      <c r="J212" s="473"/>
      <c r="K212" s="429"/>
      <c r="M212" s="730"/>
      <c r="N212" s="730"/>
      <c r="O212" s="811"/>
    </row>
    <row r="213" spans="1:15" ht="15" customHeight="1" x14ac:dyDescent="0.25">
      <c r="A213" s="569"/>
      <c r="B213" s="293" t="s">
        <v>582</v>
      </c>
      <c r="C213" s="26"/>
      <c r="D213" s="2134"/>
      <c r="E213" s="2135"/>
      <c r="F213" s="2136"/>
      <c r="G213" s="2540"/>
      <c r="H213" s="2541"/>
      <c r="I213" s="473"/>
      <c r="J213" s="473"/>
      <c r="K213" s="429"/>
      <c r="M213" s="730"/>
      <c r="N213" s="730"/>
      <c r="O213" s="811"/>
    </row>
    <row r="214" spans="1:15" ht="15" customHeight="1" x14ac:dyDescent="0.25">
      <c r="A214" s="569"/>
      <c r="B214" s="293" t="s">
        <v>583</v>
      </c>
      <c r="C214" s="26"/>
      <c r="D214" s="2134"/>
      <c r="E214" s="2135"/>
      <c r="F214" s="2136"/>
      <c r="G214" s="2540"/>
      <c r="H214" s="2541"/>
      <c r="I214" s="473"/>
      <c r="J214" s="473"/>
      <c r="K214" s="429"/>
      <c r="M214" s="730"/>
      <c r="N214" s="730"/>
      <c r="O214" s="811"/>
    </row>
    <row r="215" spans="1:15" ht="15" customHeight="1" x14ac:dyDescent="0.25">
      <c r="A215" s="569"/>
      <c r="B215" s="293" t="s">
        <v>584</v>
      </c>
      <c r="C215" s="26"/>
      <c r="D215" s="2134"/>
      <c r="E215" s="2135"/>
      <c r="F215" s="2136"/>
      <c r="G215" s="2540"/>
      <c r="H215" s="2541"/>
      <c r="I215" s="473"/>
      <c r="J215" s="473"/>
      <c r="K215" s="429"/>
      <c r="M215" s="730"/>
      <c r="N215" s="730"/>
      <c r="O215" s="811"/>
    </row>
    <row r="216" spans="1:15" ht="15" customHeight="1" x14ac:dyDescent="0.25">
      <c r="A216" s="569"/>
      <c r="B216" s="293" t="s">
        <v>585</v>
      </c>
      <c r="C216" s="26"/>
      <c r="D216" s="2134"/>
      <c r="E216" s="2135"/>
      <c r="F216" s="2136"/>
      <c r="G216" s="2540"/>
      <c r="H216" s="2541"/>
      <c r="I216" s="473"/>
      <c r="J216" s="473"/>
      <c r="K216" s="429"/>
      <c r="M216" s="730"/>
      <c r="N216" s="730"/>
      <c r="O216" s="811"/>
    </row>
    <row r="217" spans="1:15" ht="15" customHeight="1" x14ac:dyDescent="0.25">
      <c r="A217" s="569"/>
      <c r="B217" s="293" t="s">
        <v>586</v>
      </c>
      <c r="C217" s="26"/>
      <c r="D217" s="2134"/>
      <c r="E217" s="2135"/>
      <c r="F217" s="2136"/>
      <c r="G217" s="2540"/>
      <c r="H217" s="2541"/>
      <c r="I217" s="473"/>
      <c r="J217" s="473"/>
      <c r="K217" s="429"/>
      <c r="M217" s="730"/>
      <c r="N217" s="730"/>
      <c r="O217" s="811"/>
    </row>
    <row r="218" spans="1:15" ht="15" customHeight="1" x14ac:dyDescent="0.25">
      <c r="A218" s="569"/>
      <c r="B218" s="293" t="s">
        <v>587</v>
      </c>
      <c r="C218" s="26"/>
      <c r="D218" s="2134"/>
      <c r="E218" s="2135"/>
      <c r="F218" s="2136"/>
      <c r="G218" s="2540"/>
      <c r="H218" s="2541"/>
      <c r="I218" s="473"/>
      <c r="J218" s="473"/>
      <c r="K218" s="429"/>
      <c r="M218" s="730"/>
      <c r="N218" s="730"/>
      <c r="O218" s="811"/>
    </row>
    <row r="219" spans="1:15" ht="15" customHeight="1" x14ac:dyDescent="0.25">
      <c r="A219" s="569"/>
      <c r="B219" s="293" t="s">
        <v>588</v>
      </c>
      <c r="C219" s="26"/>
      <c r="D219" s="2134"/>
      <c r="E219" s="2135"/>
      <c r="F219" s="2136"/>
      <c r="G219" s="2540"/>
      <c r="H219" s="2541"/>
      <c r="I219" s="473"/>
      <c r="J219" s="473"/>
      <c r="K219" s="429"/>
      <c r="M219" s="730"/>
      <c r="N219" s="730"/>
      <c r="O219" s="811"/>
    </row>
    <row r="220" spans="1:15" ht="15" customHeight="1" x14ac:dyDescent="0.25">
      <c r="A220" s="569"/>
      <c r="B220" s="293" t="s">
        <v>589</v>
      </c>
      <c r="C220" s="26"/>
      <c r="D220" s="2134"/>
      <c r="E220" s="2135"/>
      <c r="F220" s="2136"/>
      <c r="G220" s="2540"/>
      <c r="H220" s="2541"/>
      <c r="I220" s="473"/>
      <c r="J220" s="473"/>
      <c r="K220" s="429"/>
      <c r="M220" s="730"/>
      <c r="N220" s="730"/>
      <c r="O220" s="811"/>
    </row>
    <row r="221" spans="1:15" ht="15" customHeight="1" x14ac:dyDescent="0.25">
      <c r="A221" s="569"/>
      <c r="B221" s="293" t="s">
        <v>590</v>
      </c>
      <c r="C221" s="26"/>
      <c r="D221" s="2134"/>
      <c r="E221" s="2135"/>
      <c r="F221" s="2136"/>
      <c r="G221" s="2540"/>
      <c r="H221" s="2541"/>
      <c r="I221" s="473"/>
      <c r="J221" s="473"/>
      <c r="K221" s="429"/>
      <c r="M221" s="730"/>
      <c r="N221" s="730"/>
      <c r="O221" s="811"/>
    </row>
    <row r="222" spans="1:15" ht="15" customHeight="1" x14ac:dyDescent="0.25">
      <c r="A222" s="569"/>
      <c r="B222" s="293" t="s">
        <v>591</v>
      </c>
      <c r="C222" s="26"/>
      <c r="D222" s="2134"/>
      <c r="E222" s="2135"/>
      <c r="F222" s="2136"/>
      <c r="G222" s="2540"/>
      <c r="H222" s="2541"/>
      <c r="I222" s="473"/>
      <c r="J222" s="473"/>
      <c r="K222" s="429"/>
      <c r="M222" s="730"/>
      <c r="N222" s="730"/>
      <c r="O222" s="811"/>
    </row>
    <row r="223" spans="1:15" ht="15" customHeight="1" x14ac:dyDescent="0.25">
      <c r="A223" s="569"/>
      <c r="B223" s="293" t="s">
        <v>592</v>
      </c>
      <c r="C223" s="26"/>
      <c r="D223" s="2134"/>
      <c r="E223" s="2135"/>
      <c r="F223" s="2136"/>
      <c r="G223" s="2540"/>
      <c r="H223" s="2541"/>
      <c r="I223" s="473"/>
      <c r="J223" s="473"/>
      <c r="K223" s="429"/>
      <c r="M223" s="730"/>
      <c r="N223" s="730"/>
      <c r="O223" s="811"/>
    </row>
    <row r="224" spans="1:15" ht="15" customHeight="1" x14ac:dyDescent="0.25">
      <c r="A224" s="569"/>
      <c r="B224" s="293" t="s">
        <v>593</v>
      </c>
      <c r="C224" s="26"/>
      <c r="D224" s="2134"/>
      <c r="E224" s="2135"/>
      <c r="F224" s="2136"/>
      <c r="G224" s="2540"/>
      <c r="H224" s="2541"/>
      <c r="I224" s="473"/>
      <c r="J224" s="473"/>
      <c r="K224" s="429"/>
      <c r="M224" s="730"/>
      <c r="N224" s="730"/>
      <c r="O224" s="811"/>
    </row>
    <row r="225" spans="1:15" ht="15" customHeight="1" x14ac:dyDescent="0.25">
      <c r="A225" s="569"/>
      <c r="B225" s="293" t="s">
        <v>594</v>
      </c>
      <c r="C225" s="26"/>
      <c r="D225" s="2134"/>
      <c r="E225" s="2135"/>
      <c r="F225" s="2136"/>
      <c r="G225" s="2540"/>
      <c r="H225" s="2541"/>
      <c r="I225" s="473"/>
      <c r="J225" s="473"/>
      <c r="K225" s="429"/>
      <c r="M225" s="730"/>
      <c r="N225" s="730"/>
      <c r="O225" s="811"/>
    </row>
    <row r="226" spans="1:15" ht="15" customHeight="1" x14ac:dyDescent="0.25">
      <c r="A226" s="569"/>
      <c r="B226" s="293" t="s">
        <v>595</v>
      </c>
      <c r="C226" s="26"/>
      <c r="D226" s="2134"/>
      <c r="E226" s="2135"/>
      <c r="F226" s="2136"/>
      <c r="G226" s="2540"/>
      <c r="H226" s="2541"/>
      <c r="I226" s="473"/>
      <c r="J226" s="473"/>
      <c r="K226" s="429"/>
      <c r="M226" s="730"/>
      <c r="N226" s="730"/>
      <c r="O226" s="811"/>
    </row>
    <row r="227" spans="1:15" ht="15" customHeight="1" x14ac:dyDescent="0.25">
      <c r="A227" s="569"/>
      <c r="B227" s="293" t="s">
        <v>596</v>
      </c>
      <c r="C227" s="26"/>
      <c r="D227" s="2134"/>
      <c r="E227" s="2135"/>
      <c r="F227" s="2136"/>
      <c r="G227" s="2540"/>
      <c r="H227" s="2541"/>
      <c r="I227" s="473"/>
      <c r="J227" s="473"/>
      <c r="K227" s="429"/>
      <c r="M227" s="730"/>
      <c r="N227" s="730"/>
      <c r="O227" s="811"/>
    </row>
    <row r="228" spans="1:15" ht="15" customHeight="1" x14ac:dyDescent="0.25">
      <c r="A228" s="569"/>
      <c r="B228" s="293" t="s">
        <v>597</v>
      </c>
      <c r="C228" s="26"/>
      <c r="D228" s="2134"/>
      <c r="E228" s="2135"/>
      <c r="F228" s="2136"/>
      <c r="G228" s="2540"/>
      <c r="H228" s="2541"/>
      <c r="I228" s="473"/>
      <c r="J228" s="473"/>
      <c r="K228" s="429"/>
      <c r="M228" s="730"/>
      <c r="N228" s="730"/>
      <c r="O228" s="811"/>
    </row>
    <row r="229" spans="1:15" ht="15" customHeight="1" x14ac:dyDescent="0.25">
      <c r="A229" s="569"/>
      <c r="B229" s="293" t="s">
        <v>598</v>
      </c>
      <c r="C229" s="26"/>
      <c r="D229" s="2134"/>
      <c r="E229" s="2135"/>
      <c r="F229" s="2136"/>
      <c r="G229" s="2540"/>
      <c r="H229" s="2541"/>
      <c r="I229" s="473"/>
      <c r="J229" s="473"/>
      <c r="K229" s="429"/>
      <c r="M229" s="730"/>
      <c r="N229" s="730"/>
      <c r="O229" s="811"/>
    </row>
    <row r="230" spans="1:15" ht="15" customHeight="1" x14ac:dyDescent="0.25">
      <c r="A230" s="569"/>
      <c r="B230" s="293" t="s">
        <v>599</v>
      </c>
      <c r="C230" s="26"/>
      <c r="D230" s="2134"/>
      <c r="E230" s="2135"/>
      <c r="F230" s="2136"/>
      <c r="G230" s="2540"/>
      <c r="H230" s="2541"/>
      <c r="I230" s="473"/>
      <c r="J230" s="473"/>
      <c r="K230" s="429"/>
      <c r="M230" s="730"/>
      <c r="N230" s="730"/>
      <c r="O230" s="811"/>
    </row>
    <row r="231" spans="1:15" ht="15" customHeight="1" x14ac:dyDescent="0.25">
      <c r="A231" s="569"/>
      <c r="B231" s="293" t="s">
        <v>600</v>
      </c>
      <c r="C231" s="26"/>
      <c r="D231" s="2134"/>
      <c r="E231" s="2135"/>
      <c r="F231" s="2136"/>
      <c r="G231" s="2540"/>
      <c r="H231" s="2541"/>
      <c r="I231" s="473"/>
      <c r="J231" s="473"/>
      <c r="K231" s="429"/>
      <c r="M231" s="730"/>
      <c r="N231" s="730"/>
      <c r="O231" s="811"/>
    </row>
    <row r="232" spans="1:15" ht="15" customHeight="1" x14ac:dyDescent="0.25">
      <c r="A232" s="569"/>
      <c r="B232" s="293" t="s">
        <v>601</v>
      </c>
      <c r="C232" s="26"/>
      <c r="D232" s="2134"/>
      <c r="E232" s="2135"/>
      <c r="F232" s="2136"/>
      <c r="G232" s="2540"/>
      <c r="H232" s="2541"/>
      <c r="I232" s="473"/>
      <c r="J232" s="473"/>
      <c r="K232" s="429"/>
      <c r="M232" s="730"/>
      <c r="N232" s="730"/>
      <c r="O232" s="811"/>
    </row>
    <row r="233" spans="1:15" ht="15" customHeight="1" x14ac:dyDescent="0.25">
      <c r="A233" s="569"/>
      <c r="B233" s="293" t="s">
        <v>602</v>
      </c>
      <c r="C233" s="26"/>
      <c r="D233" s="2134"/>
      <c r="E233" s="2135"/>
      <c r="F233" s="2136"/>
      <c r="G233" s="2540"/>
      <c r="H233" s="2541"/>
      <c r="I233" s="473"/>
      <c r="J233" s="473"/>
      <c r="K233" s="429"/>
      <c r="M233" s="730"/>
      <c r="N233" s="730"/>
      <c r="O233" s="811"/>
    </row>
    <row r="234" spans="1:15" ht="15" customHeight="1" x14ac:dyDescent="0.25">
      <c r="A234" s="569"/>
      <c r="B234" s="293" t="s">
        <v>603</v>
      </c>
      <c r="C234" s="26"/>
      <c r="D234" s="2134"/>
      <c r="E234" s="2135"/>
      <c r="F234" s="2136"/>
      <c r="G234" s="2540"/>
      <c r="H234" s="2541"/>
      <c r="I234" s="473"/>
      <c r="J234" s="473"/>
      <c r="K234" s="429"/>
      <c r="M234" s="730"/>
      <c r="N234" s="730"/>
      <c r="O234" s="811"/>
    </row>
    <row r="235" spans="1:15" ht="15" customHeight="1" x14ac:dyDescent="0.25">
      <c r="A235" s="569"/>
      <c r="B235" s="293" t="s">
        <v>604</v>
      </c>
      <c r="C235" s="26"/>
      <c r="D235" s="2134"/>
      <c r="E235" s="2135"/>
      <c r="F235" s="2136"/>
      <c r="G235" s="2540"/>
      <c r="H235" s="2541"/>
      <c r="I235" s="473"/>
      <c r="J235" s="473"/>
      <c r="K235" s="429"/>
      <c r="M235" s="730"/>
      <c r="N235" s="730"/>
      <c r="O235" s="811"/>
    </row>
    <row r="236" spans="1:15" ht="15" customHeight="1" x14ac:dyDescent="0.25">
      <c r="A236" s="569"/>
      <c r="B236" s="293" t="s">
        <v>605</v>
      </c>
      <c r="C236" s="26"/>
      <c r="D236" s="2134"/>
      <c r="E236" s="2135"/>
      <c r="F236" s="2136"/>
      <c r="G236" s="2540"/>
      <c r="H236" s="2541"/>
      <c r="I236" s="473"/>
      <c r="J236" s="473"/>
      <c r="K236" s="429"/>
      <c r="M236" s="730"/>
      <c r="N236" s="730"/>
      <c r="O236" s="811"/>
    </row>
    <row r="237" spans="1:15" ht="15" customHeight="1" x14ac:dyDescent="0.25">
      <c r="A237" s="569"/>
      <c r="B237" s="293" t="s">
        <v>606</v>
      </c>
      <c r="C237" s="26"/>
      <c r="D237" s="2134"/>
      <c r="E237" s="2135"/>
      <c r="F237" s="2136"/>
      <c r="G237" s="2540"/>
      <c r="H237" s="2541"/>
      <c r="I237" s="473"/>
      <c r="J237" s="473"/>
      <c r="K237" s="429"/>
      <c r="M237" s="730"/>
      <c r="N237" s="730"/>
      <c r="O237" s="811"/>
    </row>
    <row r="238" spans="1:15" ht="15" customHeight="1" x14ac:dyDescent="0.25">
      <c r="A238" s="569"/>
      <c r="B238" s="293" t="s">
        <v>607</v>
      </c>
      <c r="C238" s="26"/>
      <c r="D238" s="2134"/>
      <c r="E238" s="2135"/>
      <c r="F238" s="2136"/>
      <c r="G238" s="2540"/>
      <c r="H238" s="2541"/>
      <c r="I238" s="473"/>
      <c r="J238" s="473"/>
      <c r="K238" s="429"/>
      <c r="M238" s="730"/>
      <c r="N238" s="730"/>
      <c r="O238" s="811"/>
    </row>
    <row r="239" spans="1:15" ht="15" customHeight="1" x14ac:dyDescent="0.25">
      <c r="A239" s="569"/>
      <c r="B239" s="293" t="s">
        <v>608</v>
      </c>
      <c r="C239" s="26"/>
      <c r="D239" s="2134"/>
      <c r="E239" s="2135"/>
      <c r="F239" s="2136"/>
      <c r="G239" s="2540"/>
      <c r="H239" s="2541"/>
      <c r="I239" s="473"/>
      <c r="J239" s="473"/>
      <c r="K239" s="429"/>
      <c r="M239" s="730"/>
      <c r="N239" s="730"/>
      <c r="O239" s="811"/>
    </row>
    <row r="240" spans="1:15" ht="15" customHeight="1" x14ac:dyDescent="0.25">
      <c r="A240" s="569"/>
      <c r="B240" s="293" t="s">
        <v>609</v>
      </c>
      <c r="C240" s="26"/>
      <c r="D240" s="2134"/>
      <c r="E240" s="2135"/>
      <c r="F240" s="2136"/>
      <c r="G240" s="2540"/>
      <c r="H240" s="2541"/>
      <c r="I240" s="473"/>
      <c r="J240" s="473"/>
      <c r="K240" s="429"/>
      <c r="M240" s="730"/>
      <c r="N240" s="730"/>
      <c r="O240" s="811"/>
    </row>
    <row r="241" spans="1:15" ht="15" customHeight="1" x14ac:dyDescent="0.25">
      <c r="A241" s="569"/>
      <c r="B241" s="293" t="s">
        <v>610</v>
      </c>
      <c r="C241" s="26"/>
      <c r="D241" s="2134"/>
      <c r="E241" s="2135"/>
      <c r="F241" s="2136"/>
      <c r="G241" s="2540"/>
      <c r="H241" s="2541"/>
      <c r="I241" s="473"/>
      <c r="J241" s="473"/>
      <c r="K241" s="429"/>
      <c r="M241" s="730"/>
      <c r="N241" s="730"/>
      <c r="O241" s="811"/>
    </row>
    <row r="242" spans="1:15" ht="15" customHeight="1" x14ac:dyDescent="0.25">
      <c r="A242" s="569"/>
      <c r="B242" s="293" t="s">
        <v>611</v>
      </c>
      <c r="C242" s="26"/>
      <c r="D242" s="2134"/>
      <c r="E242" s="2135"/>
      <c r="F242" s="2136"/>
      <c r="G242" s="2540"/>
      <c r="H242" s="2541"/>
      <c r="I242" s="473"/>
      <c r="J242" s="473"/>
      <c r="K242" s="429"/>
      <c r="M242" s="730"/>
      <c r="N242" s="730"/>
      <c r="O242" s="811"/>
    </row>
    <row r="243" spans="1:15" ht="15" customHeight="1" x14ac:dyDescent="0.25">
      <c r="A243" s="569"/>
      <c r="B243" s="293" t="s">
        <v>612</v>
      </c>
      <c r="C243" s="26"/>
      <c r="D243" s="2134"/>
      <c r="E243" s="2135"/>
      <c r="F243" s="2136"/>
      <c r="G243" s="2540"/>
      <c r="H243" s="2541"/>
      <c r="I243" s="473"/>
      <c r="J243" s="473"/>
      <c r="K243" s="429"/>
      <c r="M243" s="730"/>
      <c r="N243" s="730"/>
      <c r="O243" s="811"/>
    </row>
    <row r="244" spans="1:15" ht="15" customHeight="1" x14ac:dyDescent="0.25">
      <c r="A244" s="569"/>
      <c r="B244" s="293" t="s">
        <v>613</v>
      </c>
      <c r="C244" s="26"/>
      <c r="D244" s="2134"/>
      <c r="E244" s="2135"/>
      <c r="F244" s="2136"/>
      <c r="G244" s="2540"/>
      <c r="H244" s="2541"/>
      <c r="I244" s="473"/>
      <c r="J244" s="473"/>
      <c r="K244" s="429"/>
      <c r="M244" s="730"/>
      <c r="N244" s="730"/>
      <c r="O244" s="811"/>
    </row>
    <row r="245" spans="1:15" ht="15" customHeight="1" x14ac:dyDescent="0.25">
      <c r="A245" s="569"/>
      <c r="B245" s="293" t="s">
        <v>614</v>
      </c>
      <c r="C245" s="26"/>
      <c r="D245" s="2134"/>
      <c r="E245" s="2135"/>
      <c r="F245" s="2136"/>
      <c r="G245" s="2540"/>
      <c r="H245" s="2541"/>
      <c r="I245" s="473"/>
      <c r="J245" s="473"/>
      <c r="K245" s="429"/>
      <c r="M245" s="730"/>
      <c r="N245" s="730"/>
      <c r="O245" s="811"/>
    </row>
    <row r="246" spans="1:15" ht="15" customHeight="1" x14ac:dyDescent="0.25">
      <c r="A246" s="569"/>
      <c r="B246" s="293" t="s">
        <v>615</v>
      </c>
      <c r="C246" s="26"/>
      <c r="D246" s="2134"/>
      <c r="E246" s="2135"/>
      <c r="F246" s="2136"/>
      <c r="G246" s="2540"/>
      <c r="H246" s="2541"/>
      <c r="I246" s="473"/>
      <c r="J246" s="473"/>
      <c r="K246" s="429"/>
      <c r="M246" s="730"/>
      <c r="N246" s="730"/>
      <c r="O246" s="811"/>
    </row>
    <row r="247" spans="1:15" ht="15" customHeight="1" x14ac:dyDescent="0.25">
      <c r="A247" s="569"/>
      <c r="B247" s="293" t="s">
        <v>616</v>
      </c>
      <c r="C247" s="26"/>
      <c r="D247" s="2134"/>
      <c r="E247" s="2135"/>
      <c r="F247" s="2136"/>
      <c r="G247" s="2540"/>
      <c r="H247" s="2541"/>
      <c r="I247" s="473"/>
      <c r="J247" s="473"/>
      <c r="K247" s="429"/>
      <c r="M247" s="730"/>
      <c r="N247" s="730"/>
      <c r="O247" s="811"/>
    </row>
    <row r="248" spans="1:15" ht="15" customHeight="1" x14ac:dyDescent="0.25">
      <c r="A248" s="569"/>
      <c r="B248" s="296" t="s">
        <v>617</v>
      </c>
      <c r="C248" s="21"/>
      <c r="D248" s="2137"/>
      <c r="E248" s="2138"/>
      <c r="F248" s="2139"/>
      <c r="G248" s="2542"/>
      <c r="H248" s="2543"/>
      <c r="I248" s="474"/>
      <c r="J248" s="474"/>
      <c r="K248" s="429"/>
      <c r="M248" s="730"/>
      <c r="N248" s="730"/>
      <c r="O248" s="811"/>
    </row>
    <row r="249" spans="1:15" ht="15" customHeight="1" x14ac:dyDescent="0.25">
      <c r="A249" s="569"/>
      <c r="B249" s="764"/>
      <c r="C249" s="764"/>
      <c r="D249" s="730"/>
      <c r="E249" s="730"/>
      <c r="F249" s="730"/>
      <c r="G249" s="730"/>
      <c r="I249" s="730"/>
      <c r="J249" s="1386"/>
      <c r="K249" s="429"/>
      <c r="M249" s="730"/>
      <c r="N249" s="1386"/>
      <c r="O249" s="902"/>
    </row>
    <row r="250" spans="1:15" s="282" customFormat="1" ht="45" customHeight="1" x14ac:dyDescent="0.35">
      <c r="A250" s="1388" t="s">
        <v>799</v>
      </c>
      <c r="B250" s="2082"/>
      <c r="C250" s="2069"/>
      <c r="D250" s="2069"/>
      <c r="E250" s="2069"/>
      <c r="F250" s="2083"/>
      <c r="G250" s="2069"/>
      <c r="H250" s="2084"/>
      <c r="I250" s="2069"/>
      <c r="K250" s="2069"/>
      <c r="L250" s="2084"/>
      <c r="M250" s="2069"/>
      <c r="O250" s="1389"/>
    </row>
    <row r="251" spans="1:15" ht="15" customHeight="1" x14ac:dyDescent="0.25">
      <c r="A251" s="569"/>
      <c r="B251" s="1402" t="s">
        <v>620</v>
      </c>
      <c r="C251" s="2090" t="s">
        <v>621</v>
      </c>
      <c r="D251" s="2485" t="s">
        <v>622</v>
      </c>
      <c r="E251" s="2488"/>
      <c r="F251" s="2488"/>
      <c r="G251" s="730"/>
      <c r="I251" s="730"/>
      <c r="J251" s="730"/>
      <c r="K251" s="730"/>
      <c r="M251" s="730"/>
      <c r="N251" s="730"/>
      <c r="O251" s="811"/>
    </row>
    <row r="252" spans="1:15" ht="15" customHeight="1" x14ac:dyDescent="0.25">
      <c r="A252" s="569"/>
      <c r="B252" s="290" t="str">
        <f>"Q-"&amp;(ROW(B252)-ROW(B$251))</f>
        <v>Q-1</v>
      </c>
      <c r="C252" s="291"/>
      <c r="D252" s="2140"/>
      <c r="E252" s="2141"/>
      <c r="F252" s="2141"/>
      <c r="G252" s="730"/>
      <c r="I252" s="730"/>
      <c r="J252" s="730"/>
      <c r="K252" s="730"/>
      <c r="M252" s="730"/>
      <c r="N252" s="730"/>
      <c r="O252" s="811"/>
    </row>
    <row r="253" spans="1:15" ht="15" customHeight="1" x14ac:dyDescent="0.25">
      <c r="A253" s="569"/>
      <c r="B253" s="290" t="str">
        <f t="shared" ref="B253:B316" si="0">"Q-"&amp;(ROW(B253)-ROW(B$251))</f>
        <v>Q-2</v>
      </c>
      <c r="C253" s="2059"/>
      <c r="D253" s="2142"/>
      <c r="E253" s="2143"/>
      <c r="F253" s="2143"/>
      <c r="G253" s="730"/>
      <c r="I253" s="730"/>
      <c r="J253" s="730"/>
      <c r="K253" s="730"/>
      <c r="M253" s="730"/>
      <c r="N253" s="730"/>
      <c r="O253" s="811"/>
    </row>
    <row r="254" spans="1:15" ht="15" customHeight="1" x14ac:dyDescent="0.25">
      <c r="A254" s="569"/>
      <c r="B254" s="290" t="str">
        <f t="shared" si="0"/>
        <v>Q-3</v>
      </c>
      <c r="C254" s="2059"/>
      <c r="D254" s="2142"/>
      <c r="E254" s="2143"/>
      <c r="F254" s="2143"/>
      <c r="G254" s="730"/>
      <c r="I254" s="730"/>
      <c r="J254" s="730"/>
      <c r="K254" s="730"/>
      <c r="M254" s="730"/>
      <c r="N254" s="730"/>
      <c r="O254" s="811"/>
    </row>
    <row r="255" spans="1:15" ht="15" customHeight="1" x14ac:dyDescent="0.25">
      <c r="A255" s="569"/>
      <c r="B255" s="290" t="str">
        <f t="shared" si="0"/>
        <v>Q-4</v>
      </c>
      <c r="C255" s="2059"/>
      <c r="D255" s="2142"/>
      <c r="E255" s="2143"/>
      <c r="F255" s="2143"/>
      <c r="G255" s="730"/>
      <c r="I255" s="730"/>
      <c r="J255" s="730"/>
      <c r="K255" s="730"/>
      <c r="M255" s="730"/>
      <c r="N255" s="730"/>
      <c r="O255" s="811"/>
    </row>
    <row r="256" spans="1:15" ht="15" customHeight="1" x14ac:dyDescent="0.25">
      <c r="A256" s="569"/>
      <c r="B256" s="290" t="str">
        <f t="shared" si="0"/>
        <v>Q-5</v>
      </c>
      <c r="C256" s="2059"/>
      <c r="D256" s="2142"/>
      <c r="E256" s="2143"/>
      <c r="F256" s="2143"/>
      <c r="G256" s="730"/>
      <c r="I256" s="730"/>
      <c r="J256" s="730"/>
      <c r="K256" s="730"/>
      <c r="M256" s="730"/>
      <c r="N256" s="730"/>
      <c r="O256" s="811"/>
    </row>
    <row r="257" spans="1:15" ht="15" customHeight="1" x14ac:dyDescent="0.25">
      <c r="A257" s="569"/>
      <c r="B257" s="290" t="str">
        <f t="shared" si="0"/>
        <v>Q-6</v>
      </c>
      <c r="C257" s="2059"/>
      <c r="D257" s="2142"/>
      <c r="E257" s="2143"/>
      <c r="F257" s="2143"/>
      <c r="G257" s="730"/>
      <c r="I257" s="730"/>
      <c r="J257" s="730"/>
      <c r="K257" s="730"/>
      <c r="M257" s="730"/>
      <c r="N257" s="730"/>
      <c r="O257" s="811"/>
    </row>
    <row r="258" spans="1:15" ht="15" customHeight="1" x14ac:dyDescent="0.25">
      <c r="A258" s="569"/>
      <c r="B258" s="290" t="str">
        <f t="shared" si="0"/>
        <v>Q-7</v>
      </c>
      <c r="C258" s="2059"/>
      <c r="D258" s="2142"/>
      <c r="E258" s="2143"/>
      <c r="F258" s="2143"/>
      <c r="G258" s="730"/>
      <c r="I258" s="730"/>
      <c r="J258" s="730"/>
      <c r="K258" s="730"/>
      <c r="M258" s="730"/>
      <c r="N258" s="730"/>
      <c r="O258" s="811"/>
    </row>
    <row r="259" spans="1:15" ht="15" customHeight="1" x14ac:dyDescent="0.25">
      <c r="A259" s="569"/>
      <c r="B259" s="290" t="str">
        <f t="shared" si="0"/>
        <v>Q-8</v>
      </c>
      <c r="C259" s="2059"/>
      <c r="D259" s="2142"/>
      <c r="E259" s="2143"/>
      <c r="F259" s="2143"/>
      <c r="G259" s="730"/>
      <c r="I259" s="730"/>
      <c r="J259" s="730"/>
      <c r="K259" s="730"/>
      <c r="M259" s="730"/>
      <c r="N259" s="730"/>
      <c r="O259" s="811"/>
    </row>
    <row r="260" spans="1:15" ht="15" customHeight="1" x14ac:dyDescent="0.25">
      <c r="A260" s="569"/>
      <c r="B260" s="290" t="str">
        <f t="shared" si="0"/>
        <v>Q-9</v>
      </c>
      <c r="C260" s="2059"/>
      <c r="D260" s="2142"/>
      <c r="E260" s="2143"/>
      <c r="F260" s="2143"/>
      <c r="G260" s="730"/>
      <c r="I260" s="730"/>
      <c r="J260" s="730"/>
      <c r="K260" s="730"/>
      <c r="M260" s="730"/>
      <c r="N260" s="730"/>
      <c r="O260" s="811"/>
    </row>
    <row r="261" spans="1:15" ht="15" customHeight="1" x14ac:dyDescent="0.25">
      <c r="A261" s="569"/>
      <c r="B261" s="290" t="str">
        <f t="shared" si="0"/>
        <v>Q-10</v>
      </c>
      <c r="C261" s="2059"/>
      <c r="D261" s="2142"/>
      <c r="E261" s="2143"/>
      <c r="F261" s="2143"/>
      <c r="G261" s="730"/>
      <c r="I261" s="730"/>
      <c r="J261" s="730"/>
      <c r="K261" s="730"/>
      <c r="M261" s="730"/>
      <c r="N261" s="730"/>
      <c r="O261" s="811"/>
    </row>
    <row r="262" spans="1:15" ht="15" customHeight="1" x14ac:dyDescent="0.25">
      <c r="A262" s="569"/>
      <c r="B262" s="290" t="str">
        <f t="shared" si="0"/>
        <v>Q-11</v>
      </c>
      <c r="C262" s="2059"/>
      <c r="D262" s="2142"/>
      <c r="E262" s="2143"/>
      <c r="F262" s="2143"/>
      <c r="G262" s="730"/>
      <c r="I262" s="730"/>
      <c r="J262" s="730"/>
      <c r="K262" s="730"/>
      <c r="M262" s="730"/>
      <c r="N262" s="730"/>
      <c r="O262" s="811"/>
    </row>
    <row r="263" spans="1:15" ht="15" customHeight="1" x14ac:dyDescent="0.25">
      <c r="A263" s="569"/>
      <c r="B263" s="290" t="str">
        <f t="shared" si="0"/>
        <v>Q-12</v>
      </c>
      <c r="C263" s="2059"/>
      <c r="D263" s="2142"/>
      <c r="E263" s="2143"/>
      <c r="F263" s="2143"/>
      <c r="G263" s="730"/>
      <c r="I263" s="730"/>
      <c r="J263" s="730"/>
      <c r="K263" s="730"/>
      <c r="M263" s="730"/>
      <c r="N263" s="730"/>
      <c r="O263" s="811"/>
    </row>
    <row r="264" spans="1:15" ht="15" customHeight="1" x14ac:dyDescent="0.25">
      <c r="A264" s="569"/>
      <c r="B264" s="290" t="str">
        <f t="shared" si="0"/>
        <v>Q-13</v>
      </c>
      <c r="C264" s="2059"/>
      <c r="D264" s="2142"/>
      <c r="E264" s="2143"/>
      <c r="F264" s="2143"/>
      <c r="G264" s="730"/>
      <c r="I264" s="730"/>
      <c r="J264" s="730"/>
      <c r="K264" s="730"/>
      <c r="M264" s="730"/>
      <c r="N264" s="730"/>
      <c r="O264" s="811"/>
    </row>
    <row r="265" spans="1:15" ht="15" customHeight="1" x14ac:dyDescent="0.25">
      <c r="A265" s="569"/>
      <c r="B265" s="290" t="str">
        <f t="shared" si="0"/>
        <v>Q-14</v>
      </c>
      <c r="C265" s="2059"/>
      <c r="D265" s="2142"/>
      <c r="E265" s="2143"/>
      <c r="F265" s="2143"/>
      <c r="G265" s="730"/>
      <c r="I265" s="730"/>
      <c r="J265" s="730"/>
      <c r="K265" s="730"/>
      <c r="M265" s="730"/>
      <c r="N265" s="730"/>
      <c r="O265" s="811"/>
    </row>
    <row r="266" spans="1:15" ht="15" customHeight="1" x14ac:dyDescent="0.25">
      <c r="A266" s="569"/>
      <c r="B266" s="290" t="str">
        <f t="shared" si="0"/>
        <v>Q-15</v>
      </c>
      <c r="C266" s="2059"/>
      <c r="D266" s="2142"/>
      <c r="E266" s="2143"/>
      <c r="F266" s="2143"/>
      <c r="G266" s="730"/>
      <c r="I266" s="730"/>
      <c r="J266" s="730"/>
      <c r="K266" s="730"/>
      <c r="M266" s="730"/>
      <c r="N266" s="730"/>
      <c r="O266" s="811"/>
    </row>
    <row r="267" spans="1:15" ht="15" customHeight="1" x14ac:dyDescent="0.25">
      <c r="A267" s="569"/>
      <c r="B267" s="290" t="str">
        <f t="shared" si="0"/>
        <v>Q-16</v>
      </c>
      <c r="C267" s="2059"/>
      <c r="D267" s="2142"/>
      <c r="E267" s="2143"/>
      <c r="F267" s="2143"/>
      <c r="G267" s="730"/>
      <c r="I267" s="730"/>
      <c r="J267" s="730"/>
      <c r="K267" s="730"/>
      <c r="M267" s="730"/>
      <c r="N267" s="730"/>
      <c r="O267" s="811"/>
    </row>
    <row r="268" spans="1:15" ht="15" customHeight="1" x14ac:dyDescent="0.25">
      <c r="A268" s="569"/>
      <c r="B268" s="290" t="str">
        <f t="shared" si="0"/>
        <v>Q-17</v>
      </c>
      <c r="C268" s="2059"/>
      <c r="D268" s="2142"/>
      <c r="E268" s="2143"/>
      <c r="F268" s="2143"/>
      <c r="G268" s="730"/>
      <c r="I268" s="730"/>
      <c r="J268" s="730"/>
      <c r="K268" s="730"/>
      <c r="M268" s="730"/>
      <c r="N268" s="730"/>
      <c r="O268" s="811"/>
    </row>
    <row r="269" spans="1:15" ht="15" customHeight="1" x14ac:dyDescent="0.25">
      <c r="A269" s="569"/>
      <c r="B269" s="290" t="str">
        <f t="shared" si="0"/>
        <v>Q-18</v>
      </c>
      <c r="C269" s="2059"/>
      <c r="D269" s="2142"/>
      <c r="E269" s="2143"/>
      <c r="F269" s="2143"/>
      <c r="G269" s="730"/>
      <c r="I269" s="730"/>
      <c r="J269" s="730"/>
      <c r="K269" s="730"/>
      <c r="M269" s="730"/>
      <c r="N269" s="730"/>
      <c r="O269" s="811"/>
    </row>
    <row r="270" spans="1:15" ht="15" customHeight="1" x14ac:dyDescent="0.25">
      <c r="A270" s="569"/>
      <c r="B270" s="290" t="str">
        <f t="shared" si="0"/>
        <v>Q-19</v>
      </c>
      <c r="C270" s="2059"/>
      <c r="D270" s="2142"/>
      <c r="E270" s="2143"/>
      <c r="F270" s="2143"/>
      <c r="G270" s="730"/>
      <c r="I270" s="730"/>
      <c r="J270" s="730"/>
      <c r="K270" s="730"/>
      <c r="M270" s="730"/>
      <c r="N270" s="730"/>
      <c r="O270" s="811"/>
    </row>
    <row r="271" spans="1:15" ht="15" customHeight="1" x14ac:dyDescent="0.25">
      <c r="A271" s="569"/>
      <c r="B271" s="290" t="str">
        <f t="shared" si="0"/>
        <v>Q-20</v>
      </c>
      <c r="C271" s="2059"/>
      <c r="D271" s="2142"/>
      <c r="E271" s="2143"/>
      <c r="F271" s="2143"/>
      <c r="G271" s="730"/>
      <c r="I271" s="730"/>
      <c r="J271" s="730"/>
      <c r="K271" s="730"/>
      <c r="M271" s="730"/>
      <c r="N271" s="730"/>
      <c r="O271" s="811"/>
    </row>
    <row r="272" spans="1:15" ht="15" customHeight="1" x14ac:dyDescent="0.25">
      <c r="A272" s="569"/>
      <c r="B272" s="290" t="str">
        <f t="shared" si="0"/>
        <v>Q-21</v>
      </c>
      <c r="C272" s="2059"/>
      <c r="D272" s="2142"/>
      <c r="E272" s="2143"/>
      <c r="F272" s="2143"/>
      <c r="G272" s="730"/>
      <c r="I272" s="730"/>
      <c r="J272" s="730"/>
      <c r="K272" s="730"/>
      <c r="M272" s="730"/>
      <c r="N272" s="730"/>
      <c r="O272" s="811"/>
    </row>
    <row r="273" spans="1:15" ht="15" customHeight="1" x14ac:dyDescent="0.25">
      <c r="A273" s="569"/>
      <c r="B273" s="290" t="str">
        <f t="shared" si="0"/>
        <v>Q-22</v>
      </c>
      <c r="C273" s="2059"/>
      <c r="D273" s="2142"/>
      <c r="E273" s="2143"/>
      <c r="F273" s="2143"/>
      <c r="G273" s="730"/>
      <c r="I273" s="730"/>
      <c r="J273" s="730"/>
      <c r="K273" s="730"/>
      <c r="M273" s="730"/>
      <c r="N273" s="730"/>
      <c r="O273" s="811"/>
    </row>
    <row r="274" spans="1:15" ht="15" customHeight="1" x14ac:dyDescent="0.25">
      <c r="A274" s="569"/>
      <c r="B274" s="290" t="str">
        <f t="shared" si="0"/>
        <v>Q-23</v>
      </c>
      <c r="C274" s="2059"/>
      <c r="D274" s="2142"/>
      <c r="E274" s="2143"/>
      <c r="F274" s="2143"/>
      <c r="G274" s="730"/>
      <c r="I274" s="730"/>
      <c r="J274" s="730"/>
      <c r="K274" s="730"/>
      <c r="M274" s="730"/>
      <c r="N274" s="730"/>
      <c r="O274" s="811"/>
    </row>
    <row r="275" spans="1:15" ht="15" customHeight="1" x14ac:dyDescent="0.25">
      <c r="A275" s="569"/>
      <c r="B275" s="290" t="str">
        <f t="shared" si="0"/>
        <v>Q-24</v>
      </c>
      <c r="C275" s="2059"/>
      <c r="D275" s="2142"/>
      <c r="E275" s="2143"/>
      <c r="F275" s="2143"/>
      <c r="G275" s="730"/>
      <c r="I275" s="730"/>
      <c r="J275" s="730"/>
      <c r="K275" s="730"/>
      <c r="M275" s="730"/>
      <c r="N275" s="730"/>
      <c r="O275" s="811"/>
    </row>
    <row r="276" spans="1:15" ht="15" customHeight="1" x14ac:dyDescent="0.25">
      <c r="A276" s="569"/>
      <c r="B276" s="290" t="str">
        <f t="shared" si="0"/>
        <v>Q-25</v>
      </c>
      <c r="C276" s="2059"/>
      <c r="D276" s="2142"/>
      <c r="E276" s="2143"/>
      <c r="F276" s="2143"/>
      <c r="G276" s="730"/>
      <c r="I276" s="730"/>
      <c r="J276" s="730"/>
      <c r="K276" s="730"/>
      <c r="M276" s="730"/>
      <c r="N276" s="730"/>
      <c r="O276" s="811"/>
    </row>
    <row r="277" spans="1:15" ht="15" customHeight="1" x14ac:dyDescent="0.25">
      <c r="A277" s="569"/>
      <c r="B277" s="290" t="str">
        <f t="shared" si="0"/>
        <v>Q-26</v>
      </c>
      <c r="C277" s="2059"/>
      <c r="D277" s="2142"/>
      <c r="E277" s="2143"/>
      <c r="F277" s="2143"/>
      <c r="G277" s="730"/>
      <c r="I277" s="730"/>
      <c r="J277" s="730"/>
      <c r="K277" s="730"/>
      <c r="M277" s="730"/>
      <c r="N277" s="730"/>
      <c r="O277" s="811"/>
    </row>
    <row r="278" spans="1:15" ht="15" customHeight="1" x14ac:dyDescent="0.25">
      <c r="A278" s="569"/>
      <c r="B278" s="290" t="str">
        <f t="shared" si="0"/>
        <v>Q-27</v>
      </c>
      <c r="C278" s="2059"/>
      <c r="D278" s="2142"/>
      <c r="E278" s="2143"/>
      <c r="F278" s="2143"/>
      <c r="G278" s="730"/>
      <c r="I278" s="730"/>
      <c r="J278" s="730"/>
      <c r="K278" s="730"/>
      <c r="M278" s="730"/>
      <c r="N278" s="730"/>
      <c r="O278" s="811"/>
    </row>
    <row r="279" spans="1:15" ht="15" customHeight="1" x14ac:dyDescent="0.25">
      <c r="A279" s="569"/>
      <c r="B279" s="290" t="str">
        <f t="shared" si="0"/>
        <v>Q-28</v>
      </c>
      <c r="C279" s="2059"/>
      <c r="D279" s="2142"/>
      <c r="E279" s="2143"/>
      <c r="F279" s="2143"/>
      <c r="G279" s="730"/>
      <c r="I279" s="730"/>
      <c r="J279" s="730"/>
      <c r="K279" s="730"/>
      <c r="M279" s="730"/>
      <c r="N279" s="730"/>
      <c r="O279" s="811"/>
    </row>
    <row r="280" spans="1:15" ht="15" customHeight="1" x14ac:dyDescent="0.25">
      <c r="A280" s="569"/>
      <c r="B280" s="290" t="str">
        <f t="shared" si="0"/>
        <v>Q-29</v>
      </c>
      <c r="C280" s="2059"/>
      <c r="D280" s="2142"/>
      <c r="E280" s="2143"/>
      <c r="F280" s="2143"/>
      <c r="G280" s="730"/>
      <c r="I280" s="730"/>
      <c r="J280" s="730"/>
      <c r="K280" s="730"/>
      <c r="M280" s="730"/>
      <c r="N280" s="730"/>
      <c r="O280" s="811"/>
    </row>
    <row r="281" spans="1:15" ht="15" customHeight="1" x14ac:dyDescent="0.25">
      <c r="A281" s="569"/>
      <c r="B281" s="290" t="str">
        <f t="shared" si="0"/>
        <v>Q-30</v>
      </c>
      <c r="C281" s="2059"/>
      <c r="D281" s="2142"/>
      <c r="E281" s="2143"/>
      <c r="F281" s="2143"/>
      <c r="G281" s="730"/>
      <c r="I281" s="730"/>
      <c r="J281" s="730"/>
      <c r="K281" s="730"/>
      <c r="M281" s="730"/>
      <c r="N281" s="730"/>
      <c r="O281" s="811"/>
    </row>
    <row r="282" spans="1:15" ht="15" customHeight="1" x14ac:dyDescent="0.25">
      <c r="A282" s="569"/>
      <c r="B282" s="290" t="str">
        <f t="shared" si="0"/>
        <v>Q-31</v>
      </c>
      <c r="C282" s="2059"/>
      <c r="D282" s="2142"/>
      <c r="E282" s="2143"/>
      <c r="F282" s="2143"/>
      <c r="G282" s="730"/>
      <c r="I282" s="730"/>
      <c r="J282" s="730"/>
      <c r="K282" s="730"/>
      <c r="M282" s="730"/>
      <c r="N282" s="730"/>
      <c r="O282" s="811"/>
    </row>
    <row r="283" spans="1:15" ht="15" customHeight="1" x14ac:dyDescent="0.25">
      <c r="A283" s="569"/>
      <c r="B283" s="290" t="str">
        <f t="shared" si="0"/>
        <v>Q-32</v>
      </c>
      <c r="C283" s="2059"/>
      <c r="D283" s="2142"/>
      <c r="E283" s="2143"/>
      <c r="F283" s="2143"/>
      <c r="G283" s="730"/>
      <c r="I283" s="730"/>
      <c r="J283" s="730"/>
      <c r="K283" s="730"/>
      <c r="M283" s="730"/>
      <c r="N283" s="730"/>
      <c r="O283" s="811"/>
    </row>
    <row r="284" spans="1:15" ht="15" customHeight="1" x14ac:dyDescent="0.25">
      <c r="A284" s="569"/>
      <c r="B284" s="290" t="str">
        <f t="shared" si="0"/>
        <v>Q-33</v>
      </c>
      <c r="C284" s="2059"/>
      <c r="D284" s="2142"/>
      <c r="E284" s="2143"/>
      <c r="F284" s="2143"/>
      <c r="G284" s="730"/>
      <c r="I284" s="730"/>
      <c r="J284" s="730"/>
      <c r="K284" s="730"/>
      <c r="M284" s="730"/>
      <c r="N284" s="730"/>
      <c r="O284" s="811"/>
    </row>
    <row r="285" spans="1:15" ht="15" customHeight="1" x14ac:dyDescent="0.25">
      <c r="A285" s="569"/>
      <c r="B285" s="290" t="str">
        <f t="shared" si="0"/>
        <v>Q-34</v>
      </c>
      <c r="C285" s="2059"/>
      <c r="D285" s="2142"/>
      <c r="E285" s="2143"/>
      <c r="F285" s="2143"/>
      <c r="G285" s="730"/>
      <c r="I285" s="730"/>
      <c r="J285" s="730"/>
      <c r="K285" s="730"/>
      <c r="M285" s="730"/>
      <c r="N285" s="730"/>
      <c r="O285" s="811"/>
    </row>
    <row r="286" spans="1:15" ht="15" customHeight="1" x14ac:dyDescent="0.25">
      <c r="A286" s="569"/>
      <c r="B286" s="290" t="str">
        <f t="shared" si="0"/>
        <v>Q-35</v>
      </c>
      <c r="C286" s="2059"/>
      <c r="D286" s="2142"/>
      <c r="E286" s="2143"/>
      <c r="F286" s="2143"/>
      <c r="G286" s="730"/>
      <c r="I286" s="730"/>
      <c r="J286" s="730"/>
      <c r="K286" s="730"/>
      <c r="M286" s="730"/>
      <c r="N286" s="730"/>
      <c r="O286" s="811"/>
    </row>
    <row r="287" spans="1:15" ht="15" customHeight="1" x14ac:dyDescent="0.25">
      <c r="A287" s="569"/>
      <c r="B287" s="290" t="str">
        <f t="shared" si="0"/>
        <v>Q-36</v>
      </c>
      <c r="C287" s="2059"/>
      <c r="D287" s="2142"/>
      <c r="E287" s="2143"/>
      <c r="F287" s="2143"/>
      <c r="G287" s="730"/>
      <c r="I287" s="730"/>
      <c r="J287" s="730"/>
      <c r="K287" s="730"/>
      <c r="M287" s="730"/>
      <c r="N287" s="730"/>
      <c r="O287" s="811"/>
    </row>
    <row r="288" spans="1:15" ht="15" customHeight="1" x14ac:dyDescent="0.25">
      <c r="A288" s="569"/>
      <c r="B288" s="290" t="str">
        <f t="shared" si="0"/>
        <v>Q-37</v>
      </c>
      <c r="C288" s="2059"/>
      <c r="D288" s="2142"/>
      <c r="E288" s="2143"/>
      <c r="F288" s="2143"/>
      <c r="G288" s="730"/>
      <c r="I288" s="730"/>
      <c r="J288" s="730"/>
      <c r="K288" s="730"/>
      <c r="M288" s="730"/>
      <c r="N288" s="730"/>
      <c r="O288" s="811"/>
    </row>
    <row r="289" spans="1:15" ht="15" customHeight="1" x14ac:dyDescent="0.25">
      <c r="A289" s="569"/>
      <c r="B289" s="290" t="str">
        <f t="shared" si="0"/>
        <v>Q-38</v>
      </c>
      <c r="C289" s="2059"/>
      <c r="D289" s="2142"/>
      <c r="E289" s="2143"/>
      <c r="F289" s="2143"/>
      <c r="G289" s="730"/>
      <c r="I289" s="730"/>
      <c r="J289" s="730"/>
      <c r="K289" s="730"/>
      <c r="M289" s="730"/>
      <c r="N289" s="730"/>
      <c r="O289" s="811"/>
    </row>
    <row r="290" spans="1:15" ht="15" customHeight="1" x14ac:dyDescent="0.25">
      <c r="A290" s="569"/>
      <c r="B290" s="290" t="str">
        <f t="shared" si="0"/>
        <v>Q-39</v>
      </c>
      <c r="C290" s="2059"/>
      <c r="D290" s="2142"/>
      <c r="E290" s="2143"/>
      <c r="F290" s="2143"/>
      <c r="G290" s="730"/>
      <c r="I290" s="730"/>
      <c r="J290" s="730"/>
      <c r="K290" s="730"/>
      <c r="M290" s="730"/>
      <c r="N290" s="730"/>
      <c r="O290" s="811"/>
    </row>
    <row r="291" spans="1:15" ht="15" customHeight="1" x14ac:dyDescent="0.25">
      <c r="A291" s="569"/>
      <c r="B291" s="290" t="str">
        <f t="shared" si="0"/>
        <v>Q-40</v>
      </c>
      <c r="C291" s="2059"/>
      <c r="D291" s="2142"/>
      <c r="E291" s="2143"/>
      <c r="F291" s="2143"/>
      <c r="G291" s="730"/>
      <c r="I291" s="730"/>
      <c r="J291" s="730"/>
      <c r="K291" s="730"/>
      <c r="M291" s="730"/>
      <c r="N291" s="730"/>
      <c r="O291" s="811"/>
    </row>
    <row r="292" spans="1:15" ht="15" customHeight="1" x14ac:dyDescent="0.25">
      <c r="A292" s="569"/>
      <c r="B292" s="290" t="str">
        <f t="shared" si="0"/>
        <v>Q-41</v>
      </c>
      <c r="C292" s="2059"/>
      <c r="D292" s="2142"/>
      <c r="E292" s="2143"/>
      <c r="F292" s="2143"/>
      <c r="G292" s="730"/>
      <c r="I292" s="730"/>
      <c r="J292" s="730"/>
      <c r="K292" s="730"/>
      <c r="M292" s="730"/>
      <c r="N292" s="730"/>
      <c r="O292" s="811"/>
    </row>
    <row r="293" spans="1:15" ht="15" customHeight="1" x14ac:dyDescent="0.25">
      <c r="A293" s="569"/>
      <c r="B293" s="290" t="str">
        <f t="shared" si="0"/>
        <v>Q-42</v>
      </c>
      <c r="C293" s="2059"/>
      <c r="D293" s="2142"/>
      <c r="E293" s="2143"/>
      <c r="F293" s="2143"/>
      <c r="G293" s="730"/>
      <c r="I293" s="730"/>
      <c r="J293" s="730"/>
      <c r="K293" s="730"/>
      <c r="M293" s="730"/>
      <c r="N293" s="730"/>
      <c r="O293" s="811"/>
    </row>
    <row r="294" spans="1:15" ht="15" customHeight="1" x14ac:dyDescent="0.25">
      <c r="A294" s="569"/>
      <c r="B294" s="290" t="str">
        <f t="shared" si="0"/>
        <v>Q-43</v>
      </c>
      <c r="C294" s="2059"/>
      <c r="D294" s="2142"/>
      <c r="E294" s="2143"/>
      <c r="F294" s="2143"/>
      <c r="G294" s="730"/>
      <c r="I294" s="730"/>
      <c r="J294" s="730"/>
      <c r="K294" s="730"/>
      <c r="M294" s="730"/>
      <c r="N294" s="730"/>
      <c r="O294" s="811"/>
    </row>
    <row r="295" spans="1:15" ht="15" customHeight="1" x14ac:dyDescent="0.25">
      <c r="A295" s="569"/>
      <c r="B295" s="290" t="str">
        <f t="shared" si="0"/>
        <v>Q-44</v>
      </c>
      <c r="C295" s="2059"/>
      <c r="D295" s="2142"/>
      <c r="E295" s="2143"/>
      <c r="F295" s="2143"/>
      <c r="G295" s="730"/>
      <c r="I295" s="730"/>
      <c r="J295" s="730"/>
      <c r="K295" s="730"/>
      <c r="M295" s="730"/>
      <c r="N295" s="730"/>
      <c r="O295" s="811"/>
    </row>
    <row r="296" spans="1:15" ht="15" customHeight="1" x14ac:dyDescent="0.25">
      <c r="A296" s="569"/>
      <c r="B296" s="290" t="str">
        <f t="shared" si="0"/>
        <v>Q-45</v>
      </c>
      <c r="C296" s="2059"/>
      <c r="D296" s="2142"/>
      <c r="E296" s="2143"/>
      <c r="F296" s="2143"/>
      <c r="G296" s="730"/>
      <c r="I296" s="730"/>
      <c r="J296" s="730"/>
      <c r="K296" s="730"/>
      <c r="M296" s="730"/>
      <c r="N296" s="730"/>
      <c r="O296" s="811"/>
    </row>
    <row r="297" spans="1:15" ht="15" customHeight="1" x14ac:dyDescent="0.25">
      <c r="A297" s="569"/>
      <c r="B297" s="290" t="str">
        <f t="shared" si="0"/>
        <v>Q-46</v>
      </c>
      <c r="C297" s="2059"/>
      <c r="D297" s="2142"/>
      <c r="E297" s="2143"/>
      <c r="F297" s="2143"/>
      <c r="G297" s="730"/>
      <c r="I297" s="730"/>
      <c r="J297" s="730"/>
      <c r="K297" s="730"/>
      <c r="M297" s="730"/>
      <c r="N297" s="730"/>
      <c r="O297" s="811"/>
    </row>
    <row r="298" spans="1:15" ht="15" customHeight="1" x14ac:dyDescent="0.25">
      <c r="A298" s="569"/>
      <c r="B298" s="290" t="str">
        <f t="shared" si="0"/>
        <v>Q-47</v>
      </c>
      <c r="C298" s="2059"/>
      <c r="D298" s="2142"/>
      <c r="E298" s="2143"/>
      <c r="F298" s="2143"/>
      <c r="G298" s="730"/>
      <c r="I298" s="730"/>
      <c r="J298" s="730"/>
      <c r="K298" s="730"/>
      <c r="M298" s="730"/>
      <c r="N298" s="730"/>
      <c r="O298" s="811"/>
    </row>
    <row r="299" spans="1:15" ht="15" customHeight="1" x14ac:dyDescent="0.25">
      <c r="A299" s="569"/>
      <c r="B299" s="290" t="str">
        <f t="shared" si="0"/>
        <v>Q-48</v>
      </c>
      <c r="C299" s="2059"/>
      <c r="D299" s="2142"/>
      <c r="E299" s="2143"/>
      <c r="F299" s="2143"/>
      <c r="G299" s="730"/>
      <c r="I299" s="730"/>
      <c r="J299" s="730"/>
      <c r="K299" s="730"/>
      <c r="M299" s="730"/>
      <c r="N299" s="730"/>
      <c r="O299" s="811"/>
    </row>
    <row r="300" spans="1:15" ht="15" customHeight="1" x14ac:dyDescent="0.25">
      <c r="A300" s="569"/>
      <c r="B300" s="290" t="str">
        <f t="shared" si="0"/>
        <v>Q-49</v>
      </c>
      <c r="C300" s="2059"/>
      <c r="D300" s="2142"/>
      <c r="E300" s="2143"/>
      <c r="F300" s="2143"/>
      <c r="G300" s="730"/>
      <c r="I300" s="730"/>
      <c r="J300" s="730"/>
      <c r="K300" s="730"/>
      <c r="M300" s="730"/>
      <c r="N300" s="730"/>
      <c r="O300" s="811"/>
    </row>
    <row r="301" spans="1:15" ht="15" customHeight="1" x14ac:dyDescent="0.25">
      <c r="A301" s="569"/>
      <c r="B301" s="290" t="str">
        <f t="shared" si="0"/>
        <v>Q-50</v>
      </c>
      <c r="C301" s="2059"/>
      <c r="D301" s="2142"/>
      <c r="E301" s="2143"/>
      <c r="F301" s="2143"/>
      <c r="G301" s="730"/>
      <c r="I301" s="730"/>
      <c r="J301" s="730"/>
      <c r="K301" s="730"/>
      <c r="M301" s="730"/>
      <c r="N301" s="730"/>
      <c r="O301" s="811"/>
    </row>
    <row r="302" spans="1:15" ht="15" customHeight="1" x14ac:dyDescent="0.25">
      <c r="A302" s="569"/>
      <c r="B302" s="290" t="str">
        <f t="shared" si="0"/>
        <v>Q-51</v>
      </c>
      <c r="C302" s="2059"/>
      <c r="D302" s="2142"/>
      <c r="E302" s="2143"/>
      <c r="F302" s="2143"/>
      <c r="G302" s="730"/>
      <c r="I302" s="730"/>
      <c r="J302" s="730"/>
      <c r="K302" s="730"/>
      <c r="M302" s="730"/>
      <c r="N302" s="730"/>
      <c r="O302" s="811"/>
    </row>
    <row r="303" spans="1:15" ht="15" customHeight="1" x14ac:dyDescent="0.25">
      <c r="A303" s="569"/>
      <c r="B303" s="290" t="str">
        <f t="shared" si="0"/>
        <v>Q-52</v>
      </c>
      <c r="C303" s="2059"/>
      <c r="D303" s="2142"/>
      <c r="E303" s="2143"/>
      <c r="F303" s="2143"/>
      <c r="G303" s="730"/>
      <c r="I303" s="730"/>
      <c r="J303" s="730"/>
      <c r="K303" s="730"/>
      <c r="M303" s="730"/>
      <c r="N303" s="730"/>
      <c r="O303" s="811"/>
    </row>
    <row r="304" spans="1:15" ht="15" customHeight="1" x14ac:dyDescent="0.25">
      <c r="A304" s="569"/>
      <c r="B304" s="290" t="str">
        <f t="shared" si="0"/>
        <v>Q-53</v>
      </c>
      <c r="C304" s="2059"/>
      <c r="D304" s="2142"/>
      <c r="E304" s="2143"/>
      <c r="F304" s="2143"/>
      <c r="G304" s="730"/>
      <c r="I304" s="730"/>
      <c r="J304" s="730"/>
      <c r="K304" s="730"/>
      <c r="M304" s="730"/>
      <c r="N304" s="730"/>
      <c r="O304" s="811"/>
    </row>
    <row r="305" spans="1:15" ht="15" customHeight="1" x14ac:dyDescent="0.25">
      <c r="A305" s="569"/>
      <c r="B305" s="290" t="str">
        <f t="shared" si="0"/>
        <v>Q-54</v>
      </c>
      <c r="C305" s="2059"/>
      <c r="D305" s="2142"/>
      <c r="E305" s="2143"/>
      <c r="F305" s="2143"/>
      <c r="G305" s="730"/>
      <c r="I305" s="730"/>
      <c r="J305" s="730"/>
      <c r="K305" s="730"/>
      <c r="M305" s="730"/>
      <c r="N305" s="730"/>
      <c r="O305" s="811"/>
    </row>
    <row r="306" spans="1:15" ht="15" customHeight="1" x14ac:dyDescent="0.25">
      <c r="A306" s="569"/>
      <c r="B306" s="290" t="str">
        <f t="shared" si="0"/>
        <v>Q-55</v>
      </c>
      <c r="C306" s="2059"/>
      <c r="D306" s="2142"/>
      <c r="E306" s="2143"/>
      <c r="F306" s="2143"/>
      <c r="G306" s="730"/>
      <c r="I306" s="730"/>
      <c r="J306" s="730"/>
      <c r="K306" s="730"/>
      <c r="M306" s="730"/>
      <c r="N306" s="730"/>
      <c r="O306" s="811"/>
    </row>
    <row r="307" spans="1:15" ht="15" customHeight="1" x14ac:dyDescent="0.25">
      <c r="A307" s="569"/>
      <c r="B307" s="290" t="str">
        <f t="shared" si="0"/>
        <v>Q-56</v>
      </c>
      <c r="C307" s="2059"/>
      <c r="D307" s="2142"/>
      <c r="E307" s="2143"/>
      <c r="F307" s="2143"/>
      <c r="G307" s="730"/>
      <c r="I307" s="730"/>
      <c r="J307" s="730"/>
      <c r="K307" s="730"/>
      <c r="M307" s="730"/>
      <c r="N307" s="730"/>
      <c r="O307" s="811"/>
    </row>
    <row r="308" spans="1:15" ht="15" customHeight="1" x14ac:dyDescent="0.25">
      <c r="A308" s="569"/>
      <c r="B308" s="290" t="str">
        <f t="shared" si="0"/>
        <v>Q-57</v>
      </c>
      <c r="C308" s="2059"/>
      <c r="D308" s="2142"/>
      <c r="E308" s="2143"/>
      <c r="F308" s="2143"/>
      <c r="G308" s="730"/>
      <c r="I308" s="730"/>
      <c r="J308" s="730"/>
      <c r="K308" s="730"/>
      <c r="M308" s="730"/>
      <c r="N308" s="730"/>
      <c r="O308" s="811"/>
    </row>
    <row r="309" spans="1:15" ht="15" customHeight="1" x14ac:dyDescent="0.25">
      <c r="A309" s="569"/>
      <c r="B309" s="290" t="str">
        <f t="shared" si="0"/>
        <v>Q-58</v>
      </c>
      <c r="C309" s="2059"/>
      <c r="D309" s="2142"/>
      <c r="E309" s="2143"/>
      <c r="F309" s="2143"/>
      <c r="G309" s="730"/>
      <c r="I309" s="730"/>
      <c r="J309" s="730"/>
      <c r="K309" s="730"/>
      <c r="M309" s="730"/>
      <c r="N309" s="730"/>
      <c r="O309" s="811"/>
    </row>
    <row r="310" spans="1:15" ht="15" customHeight="1" x14ac:dyDescent="0.25">
      <c r="A310" s="569"/>
      <c r="B310" s="290" t="str">
        <f t="shared" si="0"/>
        <v>Q-59</v>
      </c>
      <c r="C310" s="2059"/>
      <c r="D310" s="2142"/>
      <c r="E310" s="2143"/>
      <c r="F310" s="2143"/>
      <c r="G310" s="730"/>
      <c r="I310" s="730"/>
      <c r="J310" s="730"/>
      <c r="K310" s="730"/>
      <c r="M310" s="730"/>
      <c r="N310" s="730"/>
      <c r="O310" s="811"/>
    </row>
    <row r="311" spans="1:15" ht="15" customHeight="1" x14ac:dyDescent="0.25">
      <c r="A311" s="569"/>
      <c r="B311" s="290" t="str">
        <f t="shared" si="0"/>
        <v>Q-60</v>
      </c>
      <c r="C311" s="2059"/>
      <c r="D311" s="2142"/>
      <c r="E311" s="2143"/>
      <c r="F311" s="2143"/>
      <c r="G311" s="730"/>
      <c r="I311" s="730"/>
      <c r="J311" s="730"/>
      <c r="K311" s="730"/>
      <c r="M311" s="730"/>
      <c r="N311" s="730"/>
      <c r="O311" s="811"/>
    </row>
    <row r="312" spans="1:15" ht="15" customHeight="1" x14ac:dyDescent="0.25">
      <c r="A312" s="569"/>
      <c r="B312" s="290" t="str">
        <f t="shared" si="0"/>
        <v>Q-61</v>
      </c>
      <c r="C312" s="2059"/>
      <c r="D312" s="2142"/>
      <c r="E312" s="2143"/>
      <c r="F312" s="2143"/>
      <c r="G312" s="730"/>
      <c r="I312" s="730"/>
      <c r="J312" s="730"/>
      <c r="K312" s="730"/>
      <c r="M312" s="730"/>
      <c r="N312" s="730"/>
      <c r="O312" s="811"/>
    </row>
    <row r="313" spans="1:15" ht="15" customHeight="1" x14ac:dyDescent="0.25">
      <c r="A313" s="569"/>
      <c r="B313" s="290" t="str">
        <f t="shared" si="0"/>
        <v>Q-62</v>
      </c>
      <c r="C313" s="2059"/>
      <c r="D313" s="2142"/>
      <c r="E313" s="2143"/>
      <c r="F313" s="2143"/>
      <c r="G313" s="730"/>
      <c r="I313" s="730"/>
      <c r="J313" s="730"/>
      <c r="K313" s="730"/>
      <c r="M313" s="730"/>
      <c r="N313" s="730"/>
      <c r="O313" s="811"/>
    </row>
    <row r="314" spans="1:15" ht="15" customHeight="1" x14ac:dyDescent="0.25">
      <c r="A314" s="569"/>
      <c r="B314" s="290" t="str">
        <f t="shared" si="0"/>
        <v>Q-63</v>
      </c>
      <c r="C314" s="2059"/>
      <c r="D314" s="2142"/>
      <c r="E314" s="2143"/>
      <c r="F314" s="2143"/>
      <c r="G314" s="730"/>
      <c r="I314" s="730"/>
      <c r="J314" s="730"/>
      <c r="K314" s="730"/>
      <c r="M314" s="730"/>
      <c r="N314" s="730"/>
      <c r="O314" s="811"/>
    </row>
    <row r="315" spans="1:15" ht="15" customHeight="1" x14ac:dyDescent="0.25">
      <c r="A315" s="569"/>
      <c r="B315" s="290" t="str">
        <f t="shared" si="0"/>
        <v>Q-64</v>
      </c>
      <c r="C315" s="2059"/>
      <c r="D315" s="2142"/>
      <c r="E315" s="2143"/>
      <c r="F315" s="2143"/>
      <c r="G315" s="730"/>
      <c r="I315" s="730"/>
      <c r="J315" s="730"/>
      <c r="K315" s="730"/>
      <c r="M315" s="730"/>
      <c r="N315" s="730"/>
      <c r="O315" s="811"/>
    </row>
    <row r="316" spans="1:15" ht="15" customHeight="1" x14ac:dyDescent="0.25">
      <c r="A316" s="569"/>
      <c r="B316" s="290" t="str">
        <f t="shared" si="0"/>
        <v>Q-65</v>
      </c>
      <c r="C316" s="2059"/>
      <c r="D316" s="2142"/>
      <c r="E316" s="2143"/>
      <c r="F316" s="2143"/>
      <c r="G316" s="730"/>
      <c r="I316" s="730"/>
      <c r="J316" s="730"/>
      <c r="K316" s="730"/>
      <c r="M316" s="730"/>
      <c r="N316" s="730"/>
      <c r="O316" s="811"/>
    </row>
    <row r="317" spans="1:15" ht="15" customHeight="1" x14ac:dyDescent="0.25">
      <c r="A317" s="569"/>
      <c r="B317" s="290" t="str">
        <f t="shared" ref="B317:B351" si="1">"Q-"&amp;(ROW(B317)-ROW(B$251))</f>
        <v>Q-66</v>
      </c>
      <c r="C317" s="2059"/>
      <c r="D317" s="2142"/>
      <c r="E317" s="2143"/>
      <c r="F317" s="2143"/>
      <c r="G317" s="730"/>
      <c r="I317" s="730"/>
      <c r="J317" s="730"/>
      <c r="K317" s="730"/>
      <c r="M317" s="730"/>
      <c r="N317" s="730"/>
      <c r="O317" s="811"/>
    </row>
    <row r="318" spans="1:15" ht="15" customHeight="1" x14ac:dyDescent="0.25">
      <c r="A318" s="569"/>
      <c r="B318" s="290" t="str">
        <f t="shared" si="1"/>
        <v>Q-67</v>
      </c>
      <c r="C318" s="2059"/>
      <c r="D318" s="2142"/>
      <c r="E318" s="2143"/>
      <c r="F318" s="2143"/>
      <c r="G318" s="730"/>
      <c r="I318" s="730"/>
      <c r="J318" s="730"/>
      <c r="K318" s="730"/>
      <c r="M318" s="730"/>
      <c r="N318" s="730"/>
      <c r="O318" s="811"/>
    </row>
    <row r="319" spans="1:15" ht="15" customHeight="1" x14ac:dyDescent="0.25">
      <c r="A319" s="569"/>
      <c r="B319" s="290" t="str">
        <f t="shared" si="1"/>
        <v>Q-68</v>
      </c>
      <c r="C319" s="2059"/>
      <c r="D319" s="2142"/>
      <c r="E319" s="2143"/>
      <c r="F319" s="2143"/>
      <c r="G319" s="730"/>
      <c r="I319" s="730"/>
      <c r="J319" s="730"/>
      <c r="K319" s="730"/>
      <c r="M319" s="730"/>
      <c r="N319" s="730"/>
      <c r="O319" s="811"/>
    </row>
    <row r="320" spans="1:15" ht="15" customHeight="1" x14ac:dyDescent="0.25">
      <c r="A320" s="569"/>
      <c r="B320" s="290" t="str">
        <f t="shared" si="1"/>
        <v>Q-69</v>
      </c>
      <c r="C320" s="2059"/>
      <c r="D320" s="2142"/>
      <c r="E320" s="2143"/>
      <c r="F320" s="2143"/>
      <c r="G320" s="730"/>
      <c r="I320" s="730"/>
      <c r="J320" s="730"/>
      <c r="K320" s="730"/>
      <c r="M320" s="730"/>
      <c r="N320" s="730"/>
      <c r="O320" s="811"/>
    </row>
    <row r="321" spans="1:15" ht="15" customHeight="1" x14ac:dyDescent="0.25">
      <c r="A321" s="569"/>
      <c r="B321" s="290" t="str">
        <f t="shared" si="1"/>
        <v>Q-70</v>
      </c>
      <c r="C321" s="2059"/>
      <c r="D321" s="2142"/>
      <c r="E321" s="2143"/>
      <c r="F321" s="2143"/>
      <c r="G321" s="730"/>
      <c r="I321" s="730"/>
      <c r="J321" s="730"/>
      <c r="K321" s="730"/>
      <c r="M321" s="730"/>
      <c r="N321" s="730"/>
      <c r="O321" s="811"/>
    </row>
    <row r="322" spans="1:15" ht="15" customHeight="1" x14ac:dyDescent="0.25">
      <c r="A322" s="569"/>
      <c r="B322" s="290" t="str">
        <f t="shared" si="1"/>
        <v>Q-71</v>
      </c>
      <c r="C322" s="2059"/>
      <c r="D322" s="2142"/>
      <c r="E322" s="2143"/>
      <c r="F322" s="2143"/>
      <c r="G322" s="730"/>
      <c r="I322" s="730"/>
      <c r="J322" s="730"/>
      <c r="K322" s="730"/>
      <c r="M322" s="730"/>
      <c r="N322" s="730"/>
      <c r="O322" s="811"/>
    </row>
    <row r="323" spans="1:15" ht="15" customHeight="1" x14ac:dyDescent="0.25">
      <c r="A323" s="569"/>
      <c r="B323" s="290" t="str">
        <f t="shared" si="1"/>
        <v>Q-72</v>
      </c>
      <c r="C323" s="2059"/>
      <c r="D323" s="2142"/>
      <c r="E323" s="2143"/>
      <c r="F323" s="2143"/>
      <c r="G323" s="730"/>
      <c r="I323" s="730"/>
      <c r="J323" s="730"/>
      <c r="K323" s="730"/>
      <c r="M323" s="730"/>
      <c r="N323" s="730"/>
      <c r="O323" s="811"/>
    </row>
    <row r="324" spans="1:15" ht="15" customHeight="1" x14ac:dyDescent="0.25">
      <c r="A324" s="569"/>
      <c r="B324" s="290" t="str">
        <f t="shared" si="1"/>
        <v>Q-73</v>
      </c>
      <c r="C324" s="2059"/>
      <c r="D324" s="2142"/>
      <c r="E324" s="2143"/>
      <c r="F324" s="2143"/>
      <c r="G324" s="730"/>
      <c r="I324" s="730"/>
      <c r="J324" s="730"/>
      <c r="K324" s="730"/>
      <c r="M324" s="730"/>
      <c r="N324" s="730"/>
      <c r="O324" s="811"/>
    </row>
    <row r="325" spans="1:15" ht="15" customHeight="1" x14ac:dyDescent="0.25">
      <c r="A325" s="569"/>
      <c r="B325" s="290" t="str">
        <f t="shared" si="1"/>
        <v>Q-74</v>
      </c>
      <c r="C325" s="2059"/>
      <c r="D325" s="2142"/>
      <c r="E325" s="2143"/>
      <c r="F325" s="2143"/>
      <c r="G325" s="730"/>
      <c r="I325" s="730"/>
      <c r="J325" s="730"/>
      <c r="K325" s="730"/>
      <c r="M325" s="730"/>
      <c r="N325" s="730"/>
      <c r="O325" s="811"/>
    </row>
    <row r="326" spans="1:15" ht="15" customHeight="1" x14ac:dyDescent="0.25">
      <c r="A326" s="569"/>
      <c r="B326" s="290" t="str">
        <f t="shared" si="1"/>
        <v>Q-75</v>
      </c>
      <c r="C326" s="2059"/>
      <c r="D326" s="2142"/>
      <c r="E326" s="2143"/>
      <c r="F326" s="2143"/>
      <c r="G326" s="730"/>
      <c r="I326" s="730"/>
      <c r="J326" s="730"/>
      <c r="K326" s="730"/>
      <c r="M326" s="730"/>
      <c r="N326" s="730"/>
      <c r="O326" s="811"/>
    </row>
    <row r="327" spans="1:15" ht="15" customHeight="1" x14ac:dyDescent="0.25">
      <c r="A327" s="569"/>
      <c r="B327" s="290" t="str">
        <f t="shared" si="1"/>
        <v>Q-76</v>
      </c>
      <c r="C327" s="2059"/>
      <c r="D327" s="2142"/>
      <c r="E327" s="2143"/>
      <c r="F327" s="2143"/>
      <c r="G327" s="730"/>
      <c r="I327" s="730"/>
      <c r="J327" s="730"/>
      <c r="K327" s="730"/>
      <c r="M327" s="730"/>
      <c r="N327" s="730"/>
      <c r="O327" s="811"/>
    </row>
    <row r="328" spans="1:15" ht="15" customHeight="1" x14ac:dyDescent="0.25">
      <c r="A328" s="569"/>
      <c r="B328" s="290" t="str">
        <f t="shared" si="1"/>
        <v>Q-77</v>
      </c>
      <c r="C328" s="2059"/>
      <c r="D328" s="2142"/>
      <c r="E328" s="2143"/>
      <c r="F328" s="2143"/>
      <c r="G328" s="730"/>
      <c r="I328" s="730"/>
      <c r="J328" s="730"/>
      <c r="K328" s="730"/>
      <c r="M328" s="730"/>
      <c r="N328" s="730"/>
      <c r="O328" s="811"/>
    </row>
    <row r="329" spans="1:15" ht="15" customHeight="1" x14ac:dyDescent="0.25">
      <c r="A329" s="569"/>
      <c r="B329" s="290" t="str">
        <f t="shared" si="1"/>
        <v>Q-78</v>
      </c>
      <c r="C329" s="2059"/>
      <c r="D329" s="2142"/>
      <c r="E329" s="2143"/>
      <c r="F329" s="2143"/>
      <c r="G329" s="730"/>
      <c r="I329" s="730"/>
      <c r="J329" s="730"/>
      <c r="K329" s="730"/>
      <c r="M329" s="730"/>
      <c r="N329" s="730"/>
      <c r="O329" s="811"/>
    </row>
    <row r="330" spans="1:15" ht="15" customHeight="1" x14ac:dyDescent="0.25">
      <c r="A330" s="569"/>
      <c r="B330" s="290" t="str">
        <f t="shared" si="1"/>
        <v>Q-79</v>
      </c>
      <c r="C330" s="2059"/>
      <c r="D330" s="2142"/>
      <c r="E330" s="2143"/>
      <c r="F330" s="2143"/>
      <c r="G330" s="730"/>
      <c r="I330" s="730"/>
      <c r="J330" s="730"/>
      <c r="K330" s="730"/>
      <c r="M330" s="730"/>
      <c r="N330" s="730"/>
      <c r="O330" s="811"/>
    </row>
    <row r="331" spans="1:15" ht="15" customHeight="1" x14ac:dyDescent="0.25">
      <c r="A331" s="569"/>
      <c r="B331" s="290" t="str">
        <f t="shared" si="1"/>
        <v>Q-80</v>
      </c>
      <c r="C331" s="2059"/>
      <c r="D331" s="2142"/>
      <c r="E331" s="2143"/>
      <c r="F331" s="2143"/>
      <c r="G331" s="730"/>
      <c r="I331" s="730"/>
      <c r="J331" s="730"/>
      <c r="K331" s="730"/>
      <c r="M331" s="730"/>
      <c r="N331" s="730"/>
      <c r="O331" s="811"/>
    </row>
    <row r="332" spans="1:15" ht="15" customHeight="1" x14ac:dyDescent="0.25">
      <c r="A332" s="569"/>
      <c r="B332" s="290" t="str">
        <f t="shared" si="1"/>
        <v>Q-81</v>
      </c>
      <c r="C332" s="2059"/>
      <c r="D332" s="2142"/>
      <c r="E332" s="2143"/>
      <c r="F332" s="2143"/>
      <c r="G332" s="730"/>
      <c r="I332" s="730"/>
      <c r="J332" s="730"/>
      <c r="K332" s="730"/>
      <c r="M332" s="730"/>
      <c r="N332" s="730"/>
      <c r="O332" s="811"/>
    </row>
    <row r="333" spans="1:15" ht="15" customHeight="1" x14ac:dyDescent="0.25">
      <c r="A333" s="569"/>
      <c r="B333" s="290" t="str">
        <f t="shared" si="1"/>
        <v>Q-82</v>
      </c>
      <c r="C333" s="2059"/>
      <c r="D333" s="2142"/>
      <c r="E333" s="2143"/>
      <c r="F333" s="2143"/>
      <c r="G333" s="730"/>
      <c r="I333" s="730"/>
      <c r="J333" s="730"/>
      <c r="K333" s="730"/>
      <c r="M333" s="730"/>
      <c r="N333" s="730"/>
      <c r="O333" s="811"/>
    </row>
    <row r="334" spans="1:15" ht="15" customHeight="1" x14ac:dyDescent="0.25">
      <c r="A334" s="569"/>
      <c r="B334" s="290" t="str">
        <f t="shared" si="1"/>
        <v>Q-83</v>
      </c>
      <c r="C334" s="2059"/>
      <c r="D334" s="2142"/>
      <c r="E334" s="2143"/>
      <c r="F334" s="2143"/>
      <c r="G334" s="730"/>
      <c r="I334" s="730"/>
      <c r="J334" s="730"/>
      <c r="K334" s="730"/>
      <c r="M334" s="730"/>
      <c r="N334" s="730"/>
      <c r="O334" s="811"/>
    </row>
    <row r="335" spans="1:15" ht="15" customHeight="1" x14ac:dyDescent="0.25">
      <c r="A335" s="569"/>
      <c r="B335" s="290" t="str">
        <f t="shared" si="1"/>
        <v>Q-84</v>
      </c>
      <c r="C335" s="2059"/>
      <c r="D335" s="2142"/>
      <c r="E335" s="2143"/>
      <c r="F335" s="2143"/>
      <c r="G335" s="730"/>
      <c r="I335" s="730"/>
      <c r="J335" s="730"/>
      <c r="K335" s="730"/>
      <c r="M335" s="730"/>
      <c r="N335" s="730"/>
      <c r="O335" s="811"/>
    </row>
    <row r="336" spans="1:15" ht="15" customHeight="1" x14ac:dyDescent="0.25">
      <c r="A336" s="569"/>
      <c r="B336" s="290" t="str">
        <f t="shared" si="1"/>
        <v>Q-85</v>
      </c>
      <c r="C336" s="2059"/>
      <c r="D336" s="2142"/>
      <c r="E336" s="2143"/>
      <c r="F336" s="2143"/>
      <c r="G336" s="730"/>
      <c r="I336" s="730"/>
      <c r="J336" s="730"/>
      <c r="K336" s="730"/>
      <c r="M336" s="730"/>
      <c r="N336" s="730"/>
      <c r="O336" s="811"/>
    </row>
    <row r="337" spans="1:15" ht="15" customHeight="1" x14ac:dyDescent="0.25">
      <c r="A337" s="569"/>
      <c r="B337" s="290" t="str">
        <f t="shared" si="1"/>
        <v>Q-86</v>
      </c>
      <c r="C337" s="2059"/>
      <c r="D337" s="2142"/>
      <c r="E337" s="2143"/>
      <c r="F337" s="2143"/>
      <c r="G337" s="730"/>
      <c r="I337" s="730"/>
      <c r="J337" s="730"/>
      <c r="K337" s="730"/>
      <c r="M337" s="730"/>
      <c r="N337" s="730"/>
      <c r="O337" s="811"/>
    </row>
    <row r="338" spans="1:15" ht="15" customHeight="1" x14ac:dyDescent="0.25">
      <c r="A338" s="569"/>
      <c r="B338" s="290" t="str">
        <f t="shared" si="1"/>
        <v>Q-87</v>
      </c>
      <c r="C338" s="2059"/>
      <c r="D338" s="2142"/>
      <c r="E338" s="2143"/>
      <c r="F338" s="2143"/>
      <c r="G338" s="730"/>
      <c r="I338" s="730"/>
      <c r="J338" s="730"/>
      <c r="K338" s="730"/>
      <c r="M338" s="730"/>
      <c r="N338" s="730"/>
      <c r="O338" s="811"/>
    </row>
    <row r="339" spans="1:15" ht="15" customHeight="1" x14ac:dyDescent="0.25">
      <c r="A339" s="569"/>
      <c r="B339" s="290" t="str">
        <f t="shared" si="1"/>
        <v>Q-88</v>
      </c>
      <c r="C339" s="2059"/>
      <c r="D339" s="2142"/>
      <c r="E339" s="2143"/>
      <c r="F339" s="2143"/>
      <c r="G339" s="730"/>
      <c r="I339" s="730"/>
      <c r="J339" s="730"/>
      <c r="K339" s="730"/>
      <c r="M339" s="730"/>
      <c r="N339" s="730"/>
      <c r="O339" s="811"/>
    </row>
    <row r="340" spans="1:15" ht="15" customHeight="1" x14ac:dyDescent="0.25">
      <c r="A340" s="569"/>
      <c r="B340" s="290" t="str">
        <f t="shared" si="1"/>
        <v>Q-89</v>
      </c>
      <c r="C340" s="2059"/>
      <c r="D340" s="2142"/>
      <c r="E340" s="2143"/>
      <c r="F340" s="2143"/>
      <c r="G340" s="730"/>
      <c r="I340" s="730"/>
      <c r="J340" s="730"/>
      <c r="K340" s="730"/>
      <c r="M340" s="730"/>
      <c r="N340" s="730"/>
      <c r="O340" s="811"/>
    </row>
    <row r="341" spans="1:15" ht="15" customHeight="1" x14ac:dyDescent="0.25">
      <c r="A341" s="569"/>
      <c r="B341" s="290" t="str">
        <f t="shared" si="1"/>
        <v>Q-90</v>
      </c>
      <c r="C341" s="2059"/>
      <c r="D341" s="2142"/>
      <c r="E341" s="2143"/>
      <c r="F341" s="2143"/>
      <c r="G341" s="730"/>
      <c r="I341" s="730"/>
      <c r="J341" s="730"/>
      <c r="K341" s="730"/>
      <c r="M341" s="730"/>
      <c r="N341" s="730"/>
      <c r="O341" s="811"/>
    </row>
    <row r="342" spans="1:15" ht="15" customHeight="1" x14ac:dyDescent="0.25">
      <c r="A342" s="569"/>
      <c r="B342" s="290" t="str">
        <f t="shared" si="1"/>
        <v>Q-91</v>
      </c>
      <c r="C342" s="2059"/>
      <c r="D342" s="2142"/>
      <c r="E342" s="2143"/>
      <c r="F342" s="2143"/>
      <c r="G342" s="730"/>
      <c r="I342" s="730"/>
      <c r="J342" s="730"/>
      <c r="K342" s="730"/>
      <c r="M342" s="730"/>
      <c r="N342" s="730"/>
      <c r="O342" s="811"/>
    </row>
    <row r="343" spans="1:15" ht="15" customHeight="1" x14ac:dyDescent="0.25">
      <c r="A343" s="569"/>
      <c r="B343" s="290" t="str">
        <f t="shared" si="1"/>
        <v>Q-92</v>
      </c>
      <c r="C343" s="2059"/>
      <c r="D343" s="2142"/>
      <c r="E343" s="2143"/>
      <c r="F343" s="2143"/>
      <c r="G343" s="730"/>
      <c r="I343" s="730"/>
      <c r="J343" s="730"/>
      <c r="K343" s="730"/>
      <c r="M343" s="730"/>
      <c r="N343" s="730"/>
      <c r="O343" s="811"/>
    </row>
    <row r="344" spans="1:15" ht="15" customHeight="1" x14ac:dyDescent="0.25">
      <c r="A344" s="569"/>
      <c r="B344" s="290" t="str">
        <f t="shared" si="1"/>
        <v>Q-93</v>
      </c>
      <c r="C344" s="2059"/>
      <c r="D344" s="2142"/>
      <c r="E344" s="2143"/>
      <c r="F344" s="2143"/>
      <c r="G344" s="730"/>
      <c r="I344" s="730"/>
      <c r="J344" s="730"/>
      <c r="K344" s="730"/>
      <c r="M344" s="730"/>
      <c r="N344" s="730"/>
      <c r="O344" s="811"/>
    </row>
    <row r="345" spans="1:15" ht="15" customHeight="1" x14ac:dyDescent="0.25">
      <c r="A345" s="569"/>
      <c r="B345" s="290" t="str">
        <f t="shared" si="1"/>
        <v>Q-94</v>
      </c>
      <c r="C345" s="2059"/>
      <c r="D345" s="2142"/>
      <c r="E345" s="2143"/>
      <c r="F345" s="2143"/>
      <c r="G345" s="730"/>
      <c r="I345" s="730"/>
      <c r="J345" s="730"/>
      <c r="K345" s="730"/>
      <c r="M345" s="730"/>
      <c r="N345" s="730"/>
      <c r="O345" s="811"/>
    </row>
    <row r="346" spans="1:15" ht="15" customHeight="1" x14ac:dyDescent="0.25">
      <c r="A346" s="569"/>
      <c r="B346" s="290" t="str">
        <f t="shared" si="1"/>
        <v>Q-95</v>
      </c>
      <c r="C346" s="2059"/>
      <c r="D346" s="2142"/>
      <c r="E346" s="2143"/>
      <c r="F346" s="2143"/>
      <c r="G346" s="730"/>
      <c r="I346" s="730"/>
      <c r="J346" s="730"/>
      <c r="K346" s="730"/>
      <c r="M346" s="730"/>
      <c r="N346" s="730"/>
      <c r="O346" s="811"/>
    </row>
    <row r="347" spans="1:15" ht="15" customHeight="1" x14ac:dyDescent="0.25">
      <c r="A347" s="569"/>
      <c r="B347" s="290" t="str">
        <f t="shared" si="1"/>
        <v>Q-96</v>
      </c>
      <c r="C347" s="2059"/>
      <c r="D347" s="2142"/>
      <c r="E347" s="2143"/>
      <c r="F347" s="2143"/>
      <c r="G347" s="730"/>
      <c r="I347" s="730"/>
      <c r="J347" s="730"/>
      <c r="K347" s="730"/>
      <c r="M347" s="730"/>
      <c r="N347" s="730"/>
      <c r="O347" s="811"/>
    </row>
    <row r="348" spans="1:15" ht="15" customHeight="1" x14ac:dyDescent="0.25">
      <c r="A348" s="569"/>
      <c r="B348" s="290" t="str">
        <f t="shared" si="1"/>
        <v>Q-97</v>
      </c>
      <c r="C348" s="2059"/>
      <c r="D348" s="2142"/>
      <c r="E348" s="2143"/>
      <c r="F348" s="2143"/>
      <c r="G348" s="730"/>
      <c r="I348" s="730"/>
      <c r="J348" s="730"/>
      <c r="K348" s="730"/>
      <c r="M348" s="730"/>
      <c r="N348" s="730"/>
      <c r="O348" s="811"/>
    </row>
    <row r="349" spans="1:15" ht="15" customHeight="1" x14ac:dyDescent="0.25">
      <c r="A349" s="569"/>
      <c r="B349" s="290" t="str">
        <f t="shared" si="1"/>
        <v>Q-98</v>
      </c>
      <c r="C349" s="2059"/>
      <c r="D349" s="2142"/>
      <c r="E349" s="2143"/>
      <c r="F349" s="2143"/>
      <c r="G349" s="730"/>
      <c r="I349" s="730"/>
      <c r="J349" s="730"/>
      <c r="K349" s="730"/>
      <c r="M349" s="730"/>
      <c r="N349" s="730"/>
      <c r="O349" s="811"/>
    </row>
    <row r="350" spans="1:15" ht="15" customHeight="1" x14ac:dyDescent="0.25">
      <c r="A350" s="569"/>
      <c r="B350" s="290" t="str">
        <f t="shared" si="1"/>
        <v>Q-99</v>
      </c>
      <c r="C350" s="2059"/>
      <c r="D350" s="2142"/>
      <c r="E350" s="2143"/>
      <c r="F350" s="2143"/>
      <c r="G350" s="730"/>
      <c r="I350" s="730"/>
      <c r="J350" s="730"/>
      <c r="K350" s="730"/>
      <c r="M350" s="730"/>
      <c r="N350" s="730"/>
      <c r="O350" s="811"/>
    </row>
    <row r="351" spans="1:15" ht="15" customHeight="1" x14ac:dyDescent="0.25">
      <c r="A351" s="569"/>
      <c r="B351" s="292" t="str">
        <f t="shared" si="1"/>
        <v>Q-100</v>
      </c>
      <c r="C351" s="2058"/>
      <c r="D351" s="2144"/>
      <c r="E351" s="2145"/>
      <c r="F351" s="2145"/>
      <c r="G351" s="730"/>
      <c r="I351" s="730"/>
      <c r="J351" s="730"/>
      <c r="K351" s="730"/>
      <c r="M351" s="730"/>
      <c r="N351" s="730"/>
      <c r="O351" s="811"/>
    </row>
    <row r="352" spans="1:15" ht="15" customHeight="1" x14ac:dyDescent="0.25">
      <c r="A352" s="1590"/>
      <c r="B352" s="600"/>
      <c r="C352" s="600"/>
      <c r="D352" s="1386"/>
      <c r="E352" s="1386"/>
      <c r="F352" s="1386"/>
      <c r="G352" s="1386"/>
      <c r="H352" s="1403"/>
      <c r="I352" s="1386"/>
      <c r="J352" s="1386"/>
      <c r="K352" s="1386"/>
      <c r="L352" s="1403"/>
      <c r="M352" s="1386"/>
      <c r="N352" s="1386"/>
      <c r="O352" s="902"/>
    </row>
    <row r="353" ht="0" hidden="1" customHeight="1" x14ac:dyDescent="0.25"/>
  </sheetData>
  <mergeCells count="138">
    <mergeCell ref="H4:J4"/>
    <mergeCell ref="H5:J5"/>
    <mergeCell ref="H6:J6"/>
    <mergeCell ref="H7:J7"/>
    <mergeCell ref="B134:J134"/>
    <mergeCell ref="A133:J133"/>
    <mergeCell ref="B26:J26"/>
    <mergeCell ref="B23:J23"/>
    <mergeCell ref="B24:J24"/>
    <mergeCell ref="I10:I12"/>
    <mergeCell ref="A57:O57"/>
    <mergeCell ref="B87:F87"/>
    <mergeCell ref="G58:J58"/>
    <mergeCell ref="B58:F59"/>
    <mergeCell ref="G10:G12"/>
    <mergeCell ref="H10:H12"/>
    <mergeCell ref="G15:G20"/>
    <mergeCell ref="H15:I17"/>
    <mergeCell ref="H18:I20"/>
    <mergeCell ref="G149:H149"/>
    <mergeCell ref="K58:N58"/>
    <mergeCell ref="B35:E35"/>
    <mergeCell ref="B39:E39"/>
    <mergeCell ref="B42:E42"/>
    <mergeCell ref="B45:E45"/>
    <mergeCell ref="B49:E49"/>
    <mergeCell ref="B51:E51"/>
    <mergeCell ref="B47:E47"/>
    <mergeCell ref="B147:J147"/>
    <mergeCell ref="B103:F103"/>
    <mergeCell ref="B104:F104"/>
    <mergeCell ref="B105:F105"/>
    <mergeCell ref="A107:J107"/>
    <mergeCell ref="G108:J108"/>
    <mergeCell ref="K108:N108"/>
    <mergeCell ref="B108:F109"/>
    <mergeCell ref="D148:F148"/>
    <mergeCell ref="G148:H148"/>
    <mergeCell ref="G155:H155"/>
    <mergeCell ref="G156:H156"/>
    <mergeCell ref="G157:H157"/>
    <mergeCell ref="G158:H158"/>
    <mergeCell ref="G159:H159"/>
    <mergeCell ref="G150:H150"/>
    <mergeCell ref="G151:H151"/>
    <mergeCell ref="G152:H152"/>
    <mergeCell ref="G153:H153"/>
    <mergeCell ref="G154:H154"/>
    <mergeCell ref="G165:H165"/>
    <mergeCell ref="G166:H166"/>
    <mergeCell ref="G167:H167"/>
    <mergeCell ref="G168:H168"/>
    <mergeCell ref="G169:H169"/>
    <mergeCell ref="G160:H160"/>
    <mergeCell ref="G161:H161"/>
    <mergeCell ref="G162:H162"/>
    <mergeCell ref="G163:H163"/>
    <mergeCell ref="G164:H164"/>
    <mergeCell ref="G175:H175"/>
    <mergeCell ref="G176:H176"/>
    <mergeCell ref="G177:H177"/>
    <mergeCell ref="G178:H178"/>
    <mergeCell ref="G179:H179"/>
    <mergeCell ref="G170:H170"/>
    <mergeCell ref="G171:H171"/>
    <mergeCell ref="G172:H172"/>
    <mergeCell ref="G173:H173"/>
    <mergeCell ref="G174:H174"/>
    <mergeCell ref="G185:H185"/>
    <mergeCell ref="G186:H186"/>
    <mergeCell ref="G187:H187"/>
    <mergeCell ref="G188:H188"/>
    <mergeCell ref="G189:H189"/>
    <mergeCell ref="G180:H180"/>
    <mergeCell ref="G181:H181"/>
    <mergeCell ref="G182:H182"/>
    <mergeCell ref="G183:H183"/>
    <mergeCell ref="G184:H184"/>
    <mergeCell ref="G195:H195"/>
    <mergeCell ref="G196:H196"/>
    <mergeCell ref="G197:H197"/>
    <mergeCell ref="G198:H198"/>
    <mergeCell ref="G199:H199"/>
    <mergeCell ref="G190:H190"/>
    <mergeCell ref="G191:H191"/>
    <mergeCell ref="G192:H192"/>
    <mergeCell ref="G193:H193"/>
    <mergeCell ref="G194:H194"/>
    <mergeCell ref="G205:H205"/>
    <mergeCell ref="G206:H206"/>
    <mergeCell ref="G207:H207"/>
    <mergeCell ref="G208:H208"/>
    <mergeCell ref="G209:H209"/>
    <mergeCell ref="G200:H200"/>
    <mergeCell ref="G201:H201"/>
    <mergeCell ref="G202:H202"/>
    <mergeCell ref="G203:H203"/>
    <mergeCell ref="G204:H204"/>
    <mergeCell ref="G215:H215"/>
    <mergeCell ref="G216:H216"/>
    <mergeCell ref="G217:H217"/>
    <mergeCell ref="G218:H218"/>
    <mergeCell ref="G219:H219"/>
    <mergeCell ref="G210:H210"/>
    <mergeCell ref="G211:H211"/>
    <mergeCell ref="G212:H212"/>
    <mergeCell ref="G213:H213"/>
    <mergeCell ref="G214:H214"/>
    <mergeCell ref="G225:H225"/>
    <mergeCell ref="G226:H226"/>
    <mergeCell ref="G227:H227"/>
    <mergeCell ref="G228:H228"/>
    <mergeCell ref="G229:H229"/>
    <mergeCell ref="G220:H220"/>
    <mergeCell ref="G221:H221"/>
    <mergeCell ref="G222:H222"/>
    <mergeCell ref="G223:H223"/>
    <mergeCell ref="G224:H224"/>
    <mergeCell ref="G235:H235"/>
    <mergeCell ref="G236:H236"/>
    <mergeCell ref="G237:H237"/>
    <mergeCell ref="G238:H238"/>
    <mergeCell ref="G239:H239"/>
    <mergeCell ref="G230:H230"/>
    <mergeCell ref="G231:H231"/>
    <mergeCell ref="G232:H232"/>
    <mergeCell ref="G233:H233"/>
    <mergeCell ref="G234:H234"/>
    <mergeCell ref="G245:H245"/>
    <mergeCell ref="G246:H246"/>
    <mergeCell ref="G247:H247"/>
    <mergeCell ref="G248:H248"/>
    <mergeCell ref="D251:F251"/>
    <mergeCell ref="G240:H240"/>
    <mergeCell ref="G241:H241"/>
    <mergeCell ref="G242:H242"/>
    <mergeCell ref="G243:H243"/>
    <mergeCell ref="G244:H244"/>
  </mergeCells>
  <conditionalFormatting sqref="G7 G30 G32:G35 G37:G39 G41:G42 G44:G45 G63:G67 G69:G73 G75:G80 G82:G86 G89 G91:G95 G97:G102 G28 G47:G48 G50 G52:G55 G114:G118 G120:G124 G126:G132 G137:G138 G140:G141 G143:G144 G104">
    <cfRule type="cellIs" dxfId="17" priority="373" stopIfTrue="1" operator="lessThan">
      <formula>0</formula>
    </cfRule>
  </conditionalFormatting>
  <conditionalFormatting sqref="J47:J55">
    <cfRule type="cellIs" dxfId="16" priority="77" stopIfTrue="1" operator="equal">
      <formula>"Can be left blank for banks using SA only"</formula>
    </cfRule>
  </conditionalFormatting>
  <conditionalFormatting sqref="F28 F30 F32:F35 F37:F39 F41:F42 F44:F45 F47:F48 F50 F52:F55">
    <cfRule type="cellIs" dxfId="15" priority="366" stopIfTrue="1" operator="lessThan">
      <formula>0</formula>
    </cfRule>
  </conditionalFormatting>
  <conditionalFormatting sqref="H97:H101 I98:I99">
    <cfRule type="cellIs" dxfId="14" priority="362" stopIfTrue="1" operator="lessThan">
      <formula>0</formula>
    </cfRule>
  </conditionalFormatting>
  <conditionalFormatting sqref="K89 L97:L101 M98:M99 K60:K105 G105 K114:K118 K120:K124 K126:K132">
    <cfRule type="cellIs" dxfId="13" priority="358" stopIfTrue="1" operator="lessThan">
      <formula>0</formula>
    </cfRule>
  </conditionalFormatting>
  <conditionalFormatting sqref="J89:J102 N89:N103 J114:J132 N114:N132">
    <cfRule type="cellIs" dxfId="12" priority="96" stopIfTrue="1" operator="equal">
      <formula>"Can be left blank for banks without IMA"</formula>
    </cfRule>
  </conditionalFormatting>
  <conditionalFormatting sqref="J63:J86 N63:N86 J28:J45">
    <cfRule type="cellIs" dxfId="11" priority="94" stopIfTrue="1" operator="equal">
      <formula>"Can be left blank for banks without SA"</formula>
    </cfRule>
  </conditionalFormatting>
  <dataValidations count="3">
    <dataValidation type="list" allowBlank="1" showInputMessage="1" showErrorMessage="1" sqref="C251:C351">
      <formula1>QNumericZ100</formula1>
    </dataValidation>
    <dataValidation type="list" allowBlank="1" showInputMessage="1" showErrorMessage="1" sqref="G149:G248">
      <formula1>RegDesks</formula1>
    </dataValidation>
    <dataValidation type="list" allowBlank="1" showInputMessage="1" showErrorMessage="1" sqref="I149:J248">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6" max="11" man="1"/>
    <brk id="56" max="9" man="1"/>
    <brk id="102" max="14" man="1"/>
    <brk id="132" max="9" man="1"/>
    <brk id="177" max="9" man="1"/>
    <brk id="231" max="9" man="1"/>
    <brk id="249" max="9" man="1"/>
    <brk id="301" max="9" man="1"/>
  </rowBreaks>
  <colBreaks count="1" manualBreakCount="1">
    <brk id="10" min="56" max="35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8BB19A"/>
  </sheetPr>
  <dimension ref="A1:KJ799"/>
  <sheetViews>
    <sheetView showGridLines="0" zoomScale="75" zoomScaleNormal="75" zoomScaleSheetLayoutView="75" workbookViewId="0">
      <pane xSplit="4" ySplit="6" topLeftCell="E7" activePane="bottomRight" state="frozen"/>
      <selection activeCell="V16" sqref="V16"/>
      <selection pane="topRight" activeCell="V16" sqref="V16"/>
      <selection pane="bottomLeft" activeCell="V16" sqref="V16"/>
      <selection pane="bottomRight"/>
    </sheetView>
  </sheetViews>
  <sheetFormatPr defaultColWidth="16.85546875" defaultRowHeight="14.25" zeroHeight="1" x14ac:dyDescent="0.25"/>
  <cols>
    <col min="1" max="1" width="1.85546875" style="559" customWidth="1"/>
    <col min="2" max="2" width="10.85546875" style="259" customWidth="1"/>
    <col min="3" max="3" width="12.85546875" style="259" customWidth="1"/>
    <col min="4" max="4" width="50.85546875" style="289" customWidth="1"/>
    <col min="5" max="5" width="40.85546875" style="289" customWidth="1"/>
    <col min="6" max="6" width="12.85546875" style="289" customWidth="1"/>
    <col min="7" max="7" width="21.42578125" style="255" customWidth="1"/>
    <col min="8" max="288" width="16.85546875" style="259" customWidth="1"/>
    <col min="289" max="289" width="1.85546875" style="636" customWidth="1"/>
    <col min="290" max="16384" width="16.85546875" style="259"/>
  </cols>
  <sheetData>
    <row r="1" spans="1:296" s="545" customFormat="1" ht="30" customHeight="1" x14ac:dyDescent="0.55000000000000004">
      <c r="A1" s="1982" t="s">
        <v>619</v>
      </c>
      <c r="B1" s="1983"/>
      <c r="C1" s="1983"/>
      <c r="D1" s="1984"/>
      <c r="E1" s="1984"/>
      <c r="F1" s="1984"/>
      <c r="G1" s="1983"/>
      <c r="H1" s="1985" t="str">
        <f>CONCATENATE("Reporting unit: ", 'General Info'!$C$7, " ", 'General Info'!$C$5)</f>
        <v xml:space="preserve">Reporting unit: 1 </v>
      </c>
      <c r="I1" s="1986"/>
      <c r="J1" s="1986"/>
      <c r="K1" s="1985"/>
      <c r="L1" s="1986"/>
      <c r="M1" s="1986"/>
      <c r="N1" s="1986"/>
      <c r="O1" s="1986"/>
      <c r="P1" s="1986"/>
      <c r="Q1" s="1986"/>
      <c r="R1" s="1986"/>
      <c r="S1" s="1986"/>
      <c r="T1" s="1986"/>
      <c r="U1" s="1986"/>
      <c r="V1" s="1986"/>
      <c r="W1" s="1986"/>
      <c r="X1" s="1986"/>
      <c r="Y1" s="1986"/>
      <c r="Z1" s="1986"/>
      <c r="AA1" s="1986"/>
      <c r="AB1" s="1986"/>
      <c r="AC1" s="1986"/>
      <c r="AD1" s="1986"/>
      <c r="AE1" s="1986"/>
      <c r="AF1" s="1986"/>
      <c r="AG1" s="1986"/>
      <c r="AH1" s="1986"/>
      <c r="AI1" s="1986"/>
      <c r="AJ1" s="1986"/>
      <c r="AK1" s="1986"/>
      <c r="AL1" s="1986"/>
      <c r="AM1" s="1986"/>
      <c r="AN1" s="1986"/>
      <c r="AO1" s="1986"/>
      <c r="AP1" s="1986"/>
      <c r="AQ1" s="1986"/>
      <c r="AR1" s="1986"/>
      <c r="AS1" s="1986"/>
      <c r="AT1" s="1986"/>
      <c r="AU1" s="1986"/>
      <c r="AV1" s="1986"/>
      <c r="AW1" s="1986"/>
      <c r="AX1" s="1986"/>
      <c r="AY1" s="1986"/>
      <c r="AZ1" s="1986"/>
      <c r="BA1" s="1986"/>
      <c r="BB1" s="1986"/>
      <c r="BC1" s="1986"/>
      <c r="BD1" s="1986"/>
      <c r="BE1" s="1986"/>
      <c r="BF1" s="1986"/>
      <c r="BG1" s="1986"/>
      <c r="BH1" s="1986"/>
      <c r="BI1" s="1986"/>
      <c r="BJ1" s="1986"/>
      <c r="BK1" s="1986"/>
      <c r="BL1" s="1986"/>
      <c r="BM1" s="1986"/>
      <c r="BN1" s="1986"/>
      <c r="BO1" s="1986"/>
      <c r="BP1" s="1986"/>
      <c r="BQ1" s="1986"/>
      <c r="BR1" s="1986"/>
      <c r="BS1" s="1986"/>
      <c r="BT1" s="1986"/>
      <c r="BU1" s="1986"/>
      <c r="BV1" s="1986"/>
      <c r="BW1" s="1986"/>
      <c r="BX1" s="1986"/>
      <c r="BY1" s="1986"/>
      <c r="BZ1" s="1986"/>
      <c r="CA1" s="1986"/>
      <c r="CB1" s="1986"/>
      <c r="CC1" s="1986"/>
      <c r="CD1" s="1986"/>
      <c r="CE1" s="1986"/>
      <c r="CF1" s="1986"/>
      <c r="CG1" s="1986"/>
      <c r="CH1" s="1986"/>
      <c r="CI1" s="1986"/>
      <c r="CJ1" s="1986"/>
      <c r="CK1" s="1986"/>
      <c r="CL1" s="1986"/>
      <c r="CM1" s="1986"/>
      <c r="CN1" s="1986"/>
      <c r="CO1" s="1986"/>
      <c r="CP1" s="1986"/>
      <c r="CQ1" s="1986"/>
      <c r="CR1" s="1986"/>
      <c r="CS1" s="1986"/>
      <c r="CT1" s="1986"/>
      <c r="CU1" s="1986"/>
      <c r="CV1" s="1986"/>
      <c r="CW1" s="1986"/>
      <c r="CX1" s="1986"/>
      <c r="CY1" s="1986"/>
      <c r="CZ1" s="1986"/>
      <c r="DA1" s="1986"/>
      <c r="DB1" s="1986"/>
      <c r="DC1" s="1986"/>
      <c r="DD1" s="1986"/>
      <c r="DE1" s="1986"/>
      <c r="DF1" s="1986"/>
      <c r="DG1" s="1986"/>
      <c r="DH1" s="1986"/>
      <c r="DI1" s="1986"/>
      <c r="DJ1" s="1986"/>
      <c r="DK1" s="1986"/>
      <c r="DL1" s="1986"/>
      <c r="DM1" s="1986"/>
      <c r="DN1" s="1986"/>
      <c r="DO1" s="1986"/>
      <c r="DP1" s="1986"/>
      <c r="DQ1" s="1986"/>
      <c r="DR1" s="1986"/>
      <c r="DS1" s="1986"/>
      <c r="DT1" s="1986"/>
      <c r="DU1" s="1986"/>
      <c r="DV1" s="1986"/>
      <c r="DW1" s="1986"/>
      <c r="DX1" s="1986"/>
      <c r="DY1" s="1986"/>
      <c r="DZ1" s="1986"/>
      <c r="EA1" s="1986"/>
      <c r="EB1" s="1986"/>
      <c r="EC1" s="1986"/>
      <c r="ED1" s="1986"/>
      <c r="EE1" s="1986"/>
      <c r="EF1" s="1986"/>
      <c r="EG1" s="1986"/>
      <c r="EH1" s="1986"/>
      <c r="EI1" s="1986"/>
      <c r="EJ1" s="1986"/>
      <c r="EK1" s="1986"/>
      <c r="EL1" s="1986"/>
      <c r="EM1" s="1986"/>
      <c r="EN1" s="1986"/>
      <c r="EO1" s="1986"/>
      <c r="EP1" s="1986"/>
      <c r="EQ1" s="1986"/>
      <c r="ER1" s="1986"/>
      <c r="ES1" s="1986"/>
      <c r="ET1" s="1986"/>
      <c r="EU1" s="1985"/>
      <c r="EV1" s="1986"/>
      <c r="EW1" s="1986"/>
      <c r="EX1" s="1986"/>
      <c r="EY1" s="1986"/>
      <c r="EZ1" s="1986"/>
      <c r="FA1" s="1986"/>
      <c r="FB1" s="1986"/>
      <c r="FC1" s="1986"/>
      <c r="FD1" s="1986"/>
      <c r="FE1" s="1986"/>
      <c r="FF1" s="1986"/>
      <c r="FG1" s="1986"/>
      <c r="FH1" s="1986"/>
      <c r="FI1" s="1986"/>
      <c r="FJ1" s="1986"/>
      <c r="FK1" s="1986"/>
      <c r="FL1" s="1986"/>
      <c r="FM1" s="1986"/>
      <c r="FN1" s="1986"/>
      <c r="FO1" s="1986"/>
      <c r="FP1" s="1986"/>
      <c r="FQ1" s="1986"/>
      <c r="FR1" s="1986"/>
      <c r="FS1" s="1986"/>
      <c r="FT1" s="1986"/>
      <c r="FU1" s="1986"/>
      <c r="FV1" s="1986"/>
      <c r="FW1" s="1986"/>
      <c r="FX1" s="1986"/>
      <c r="FY1" s="1986"/>
      <c r="FZ1" s="1986"/>
      <c r="GA1" s="1986"/>
      <c r="GB1" s="1986"/>
      <c r="GC1" s="1986"/>
      <c r="GD1" s="1986"/>
      <c r="GE1" s="1986"/>
      <c r="GF1" s="1986"/>
      <c r="GG1" s="1986"/>
      <c r="GH1" s="1986"/>
      <c r="GI1" s="1986"/>
      <c r="GJ1" s="1986"/>
      <c r="GK1" s="1986"/>
      <c r="GL1" s="1986"/>
      <c r="GM1" s="1986"/>
      <c r="GN1" s="1986"/>
      <c r="GO1" s="1986"/>
      <c r="GP1" s="1986"/>
      <c r="GQ1" s="1986"/>
      <c r="GR1" s="1986"/>
      <c r="GS1" s="1986"/>
      <c r="GT1" s="1986"/>
      <c r="GU1" s="1986"/>
      <c r="GV1" s="1986"/>
      <c r="GW1" s="1986"/>
      <c r="GX1" s="1986"/>
      <c r="GY1" s="1986"/>
      <c r="GZ1" s="1986"/>
      <c r="HA1" s="1986"/>
      <c r="HB1" s="1986"/>
      <c r="HC1" s="1986"/>
      <c r="HD1" s="1986"/>
      <c r="HE1" s="1986"/>
      <c r="HF1" s="1986"/>
      <c r="HG1" s="1986"/>
      <c r="HH1" s="1986"/>
      <c r="HI1" s="1986"/>
      <c r="HJ1" s="1986"/>
      <c r="HK1" s="1986"/>
      <c r="HL1" s="1986"/>
      <c r="HM1" s="1986"/>
      <c r="HN1" s="1986"/>
      <c r="HO1" s="1986"/>
      <c r="HP1" s="1986"/>
      <c r="HQ1" s="1986"/>
      <c r="HR1" s="1986"/>
      <c r="HS1" s="1986"/>
      <c r="HT1" s="1986"/>
      <c r="HU1" s="1986"/>
      <c r="HV1" s="1986"/>
      <c r="HW1" s="1986"/>
      <c r="HX1" s="1986"/>
      <c r="HY1" s="1986"/>
      <c r="HZ1" s="1986"/>
      <c r="IA1" s="1986"/>
      <c r="IB1" s="1986"/>
      <c r="IC1" s="1986"/>
      <c r="ID1" s="1986"/>
      <c r="IE1" s="1986"/>
      <c r="IF1" s="1986"/>
      <c r="IG1" s="1986"/>
      <c r="IH1" s="1986"/>
      <c r="II1" s="1986"/>
      <c r="IJ1" s="1986"/>
      <c r="IK1" s="1986"/>
      <c r="IL1" s="1986"/>
      <c r="IM1" s="1986"/>
      <c r="IN1" s="1986"/>
      <c r="IO1" s="1986"/>
      <c r="IP1" s="1986"/>
      <c r="IQ1" s="1986"/>
      <c r="IR1" s="1986"/>
      <c r="IS1" s="1986"/>
      <c r="IT1" s="1986"/>
      <c r="IU1" s="1986"/>
      <c r="IV1" s="1986"/>
      <c r="IW1" s="1986"/>
      <c r="IX1" s="1986"/>
      <c r="IY1" s="1986"/>
      <c r="IZ1" s="1986"/>
      <c r="JA1" s="1986"/>
      <c r="JB1" s="1986"/>
      <c r="JC1" s="1986"/>
      <c r="JD1" s="1986"/>
      <c r="JE1" s="1986"/>
      <c r="JF1" s="1986"/>
      <c r="JG1" s="1986"/>
      <c r="JH1" s="1986"/>
      <c r="JI1" s="1986"/>
      <c r="JJ1" s="1986"/>
      <c r="JK1" s="1986"/>
      <c r="JL1" s="1986"/>
      <c r="JM1" s="1986"/>
      <c r="JN1" s="1986"/>
      <c r="JO1" s="1986"/>
      <c r="JP1" s="1986"/>
      <c r="JQ1" s="1986"/>
      <c r="JR1" s="1986"/>
      <c r="JS1" s="1986"/>
      <c r="JT1" s="1986"/>
      <c r="JU1" s="1986"/>
      <c r="JV1" s="1986"/>
      <c r="JW1" s="1986"/>
      <c r="JX1" s="1986"/>
      <c r="JY1" s="1986"/>
      <c r="JZ1" s="1986"/>
      <c r="KA1" s="1986"/>
      <c r="KB1" s="1986"/>
      <c r="KC1" s="1987"/>
    </row>
    <row r="2" spans="1:296" ht="15" customHeight="1" x14ac:dyDescent="0.25">
      <c r="A2" s="597"/>
      <c r="B2" s="598"/>
      <c r="C2" s="598"/>
      <c r="D2" s="593"/>
      <c r="E2" s="593"/>
      <c r="F2" s="593"/>
      <c r="G2" s="599"/>
      <c r="H2" s="599"/>
      <c r="I2" s="599"/>
      <c r="J2" s="599"/>
      <c r="K2" s="599"/>
      <c r="L2" s="595"/>
      <c r="M2" s="595"/>
      <c r="N2" s="595"/>
      <c r="O2" s="595"/>
      <c r="P2" s="595"/>
      <c r="Q2" s="595"/>
      <c r="R2" s="595"/>
      <c r="S2" s="595"/>
      <c r="T2" s="595"/>
      <c r="U2" s="595"/>
      <c r="V2" s="595"/>
      <c r="W2" s="595"/>
      <c r="X2" s="595"/>
      <c r="Y2" s="595"/>
      <c r="Z2" s="595"/>
      <c r="AA2" s="595"/>
      <c r="AB2" s="595"/>
      <c r="AC2" s="595"/>
      <c r="AD2" s="595"/>
      <c r="AE2" s="595"/>
      <c r="AF2" s="595"/>
      <c r="AG2" s="595"/>
      <c r="AH2" s="595"/>
      <c r="AI2" s="595"/>
      <c r="AJ2" s="595"/>
      <c r="AK2" s="595"/>
      <c r="AL2" s="595"/>
      <c r="AM2" s="595"/>
      <c r="AN2" s="595"/>
      <c r="AO2" s="595"/>
      <c r="AP2" s="595"/>
      <c r="AQ2" s="595"/>
      <c r="AR2" s="595"/>
      <c r="AS2" s="595"/>
      <c r="AT2" s="595"/>
      <c r="AU2" s="595"/>
      <c r="AV2" s="595"/>
      <c r="AW2" s="595"/>
      <c r="AX2" s="595"/>
      <c r="AY2" s="595"/>
      <c r="AZ2" s="595"/>
      <c r="BA2" s="595"/>
      <c r="BB2" s="595"/>
      <c r="BC2" s="595"/>
      <c r="BD2" s="595"/>
      <c r="BE2" s="595"/>
      <c r="BF2" s="595"/>
      <c r="BG2" s="595"/>
      <c r="BH2" s="595"/>
      <c r="BI2" s="595"/>
      <c r="BJ2" s="595"/>
      <c r="BK2" s="595"/>
      <c r="BL2" s="595"/>
      <c r="BM2" s="595"/>
      <c r="BN2" s="595"/>
      <c r="BO2" s="595"/>
      <c r="BP2" s="595"/>
      <c r="ES2" s="599"/>
      <c r="ET2" s="599"/>
      <c r="EU2" s="599"/>
      <c r="EV2" s="595"/>
      <c r="EW2" s="595"/>
      <c r="EX2" s="595"/>
      <c r="EY2" s="595"/>
      <c r="EZ2" s="595"/>
      <c r="FA2" s="595"/>
      <c r="FB2" s="595"/>
      <c r="FC2" s="595"/>
      <c r="FD2" s="595"/>
      <c r="FE2" s="595"/>
      <c r="FF2" s="595"/>
      <c r="FG2" s="595"/>
      <c r="FH2" s="595"/>
      <c r="FI2" s="595"/>
      <c r="FJ2" s="595"/>
      <c r="FK2" s="595"/>
      <c r="FL2" s="595"/>
      <c r="FM2" s="595"/>
      <c r="FN2" s="595"/>
      <c r="FO2" s="595"/>
      <c r="FP2" s="595"/>
      <c r="FQ2" s="595"/>
      <c r="FR2" s="595"/>
      <c r="FS2" s="595"/>
      <c r="FT2" s="595"/>
      <c r="FU2" s="595"/>
      <c r="FV2" s="595"/>
      <c r="FW2" s="595"/>
      <c r="FX2" s="595"/>
      <c r="FY2" s="595"/>
      <c r="FZ2" s="595"/>
      <c r="GA2" s="595"/>
      <c r="GB2" s="595"/>
      <c r="GC2" s="595"/>
      <c r="GD2" s="595"/>
      <c r="GE2" s="595"/>
      <c r="GF2" s="595"/>
      <c r="GG2" s="595"/>
      <c r="GH2" s="595"/>
      <c r="GI2" s="595"/>
      <c r="GJ2" s="595"/>
      <c r="GK2" s="595"/>
      <c r="GL2" s="595"/>
      <c r="GM2" s="595"/>
      <c r="GN2" s="595"/>
      <c r="GO2" s="595"/>
      <c r="GP2" s="595"/>
      <c r="GQ2" s="595"/>
      <c r="GR2" s="595"/>
      <c r="GS2" s="595"/>
      <c r="GT2" s="595"/>
      <c r="GU2" s="595"/>
      <c r="GV2" s="595"/>
      <c r="GW2" s="595"/>
      <c r="GX2" s="595"/>
      <c r="GY2" s="595"/>
      <c r="GZ2" s="595"/>
      <c r="KI2" s="1819"/>
      <c r="KJ2" s="1819"/>
    </row>
    <row r="3" spans="1:296" s="268" customFormat="1" ht="75" customHeight="1" x14ac:dyDescent="0.25">
      <c r="A3" s="559"/>
      <c r="B3" s="2596" t="s">
        <v>880</v>
      </c>
      <c r="C3" s="2596"/>
      <c r="D3" s="2596"/>
      <c r="E3" s="2596"/>
      <c r="F3" s="2596"/>
      <c r="G3" s="2596"/>
      <c r="H3" s="2596"/>
      <c r="I3" s="2596"/>
      <c r="J3" s="2596"/>
      <c r="K3" s="2596"/>
      <c r="L3" s="2596"/>
      <c r="KC3" s="637"/>
    </row>
    <row r="4" spans="1:296" s="447" customFormat="1" ht="15" customHeight="1" x14ac:dyDescent="0.25">
      <c r="A4" s="638"/>
      <c r="B4" s="143"/>
      <c r="C4" s="143"/>
      <c r="D4" s="193"/>
      <c r="E4" s="193"/>
      <c r="F4" s="193"/>
      <c r="KC4" s="639"/>
    </row>
    <row r="5" spans="1:296" ht="56.25" customHeight="1" x14ac:dyDescent="0.25">
      <c r="B5" s="640"/>
      <c r="C5" s="589" t="s">
        <v>675</v>
      </c>
      <c r="D5" s="641" t="s">
        <v>646</v>
      </c>
      <c r="E5" s="589" t="s">
        <v>647</v>
      </c>
      <c r="F5" s="589" t="s">
        <v>676</v>
      </c>
      <c r="G5" s="589" t="s">
        <v>953</v>
      </c>
      <c r="H5" s="589" t="s">
        <v>515</v>
      </c>
      <c r="I5" s="589" t="str">
        <f t="shared" ref="I5:BT5" si="0">"T+" &amp; (COLUMN(I5)-COLUMN($H5))</f>
        <v>T+1</v>
      </c>
      <c r="J5" s="589" t="str">
        <f t="shared" si="0"/>
        <v>T+2</v>
      </c>
      <c r="K5" s="589" t="str">
        <f t="shared" si="0"/>
        <v>T+3</v>
      </c>
      <c r="L5" s="589" t="str">
        <f t="shared" si="0"/>
        <v>T+4</v>
      </c>
      <c r="M5" s="589" t="str">
        <f t="shared" si="0"/>
        <v>T+5</v>
      </c>
      <c r="N5" s="589" t="str">
        <f t="shared" si="0"/>
        <v>T+6</v>
      </c>
      <c r="O5" s="589" t="str">
        <f t="shared" si="0"/>
        <v>T+7</v>
      </c>
      <c r="P5" s="589" t="str">
        <f t="shared" si="0"/>
        <v>T+8</v>
      </c>
      <c r="Q5" s="589" t="str">
        <f t="shared" si="0"/>
        <v>T+9</v>
      </c>
      <c r="R5" s="589" t="str">
        <f t="shared" si="0"/>
        <v>T+10</v>
      </c>
      <c r="S5" s="589" t="str">
        <f t="shared" si="0"/>
        <v>T+11</v>
      </c>
      <c r="T5" s="589" t="str">
        <f t="shared" si="0"/>
        <v>T+12</v>
      </c>
      <c r="U5" s="589" t="str">
        <f t="shared" si="0"/>
        <v>T+13</v>
      </c>
      <c r="V5" s="589" t="str">
        <f t="shared" si="0"/>
        <v>T+14</v>
      </c>
      <c r="W5" s="589" t="str">
        <f t="shared" si="0"/>
        <v>T+15</v>
      </c>
      <c r="X5" s="589" t="str">
        <f t="shared" si="0"/>
        <v>T+16</v>
      </c>
      <c r="Y5" s="589" t="str">
        <f t="shared" si="0"/>
        <v>T+17</v>
      </c>
      <c r="Z5" s="589" t="str">
        <f t="shared" si="0"/>
        <v>T+18</v>
      </c>
      <c r="AA5" s="589" t="str">
        <f t="shared" si="0"/>
        <v>T+19</v>
      </c>
      <c r="AB5" s="589" t="str">
        <f t="shared" si="0"/>
        <v>T+20</v>
      </c>
      <c r="AC5" s="589" t="str">
        <f t="shared" si="0"/>
        <v>T+21</v>
      </c>
      <c r="AD5" s="589" t="str">
        <f t="shared" si="0"/>
        <v>T+22</v>
      </c>
      <c r="AE5" s="589" t="str">
        <f t="shared" si="0"/>
        <v>T+23</v>
      </c>
      <c r="AF5" s="589" t="str">
        <f t="shared" si="0"/>
        <v>T+24</v>
      </c>
      <c r="AG5" s="589" t="str">
        <f t="shared" si="0"/>
        <v>T+25</v>
      </c>
      <c r="AH5" s="589" t="str">
        <f t="shared" si="0"/>
        <v>T+26</v>
      </c>
      <c r="AI5" s="589" t="str">
        <f t="shared" si="0"/>
        <v>T+27</v>
      </c>
      <c r="AJ5" s="589" t="str">
        <f t="shared" si="0"/>
        <v>T+28</v>
      </c>
      <c r="AK5" s="589" t="str">
        <f t="shared" si="0"/>
        <v>T+29</v>
      </c>
      <c r="AL5" s="589" t="str">
        <f t="shared" si="0"/>
        <v>T+30</v>
      </c>
      <c r="AM5" s="589" t="str">
        <f t="shared" si="0"/>
        <v>T+31</v>
      </c>
      <c r="AN5" s="589" t="str">
        <f t="shared" si="0"/>
        <v>T+32</v>
      </c>
      <c r="AO5" s="589" t="str">
        <f t="shared" si="0"/>
        <v>T+33</v>
      </c>
      <c r="AP5" s="589" t="str">
        <f t="shared" si="0"/>
        <v>T+34</v>
      </c>
      <c r="AQ5" s="589" t="str">
        <f t="shared" si="0"/>
        <v>T+35</v>
      </c>
      <c r="AR5" s="589" t="str">
        <f t="shared" si="0"/>
        <v>T+36</v>
      </c>
      <c r="AS5" s="589" t="str">
        <f t="shared" si="0"/>
        <v>T+37</v>
      </c>
      <c r="AT5" s="589" t="str">
        <f t="shared" si="0"/>
        <v>T+38</v>
      </c>
      <c r="AU5" s="589" t="str">
        <f t="shared" si="0"/>
        <v>T+39</v>
      </c>
      <c r="AV5" s="589" t="str">
        <f t="shared" si="0"/>
        <v>T+40</v>
      </c>
      <c r="AW5" s="589" t="str">
        <f t="shared" si="0"/>
        <v>T+41</v>
      </c>
      <c r="AX5" s="589" t="str">
        <f t="shared" si="0"/>
        <v>T+42</v>
      </c>
      <c r="AY5" s="589" t="str">
        <f t="shared" si="0"/>
        <v>T+43</v>
      </c>
      <c r="AZ5" s="589" t="str">
        <f t="shared" si="0"/>
        <v>T+44</v>
      </c>
      <c r="BA5" s="589" t="str">
        <f t="shared" si="0"/>
        <v>T+45</v>
      </c>
      <c r="BB5" s="589" t="str">
        <f t="shared" si="0"/>
        <v>T+46</v>
      </c>
      <c r="BC5" s="589" t="str">
        <f t="shared" si="0"/>
        <v>T+47</v>
      </c>
      <c r="BD5" s="589" t="str">
        <f t="shared" si="0"/>
        <v>T+48</v>
      </c>
      <c r="BE5" s="589" t="str">
        <f t="shared" si="0"/>
        <v>T+49</v>
      </c>
      <c r="BF5" s="589" t="str">
        <f t="shared" si="0"/>
        <v>T+50</v>
      </c>
      <c r="BG5" s="589" t="str">
        <f t="shared" si="0"/>
        <v>T+51</v>
      </c>
      <c r="BH5" s="589" t="str">
        <f t="shared" si="0"/>
        <v>T+52</v>
      </c>
      <c r="BI5" s="589" t="str">
        <f t="shared" si="0"/>
        <v>T+53</v>
      </c>
      <c r="BJ5" s="589" t="str">
        <f t="shared" si="0"/>
        <v>T+54</v>
      </c>
      <c r="BK5" s="589" t="str">
        <f t="shared" si="0"/>
        <v>T+55</v>
      </c>
      <c r="BL5" s="589" t="str">
        <f t="shared" si="0"/>
        <v>T+56</v>
      </c>
      <c r="BM5" s="589" t="str">
        <f t="shared" si="0"/>
        <v>T+57</v>
      </c>
      <c r="BN5" s="589" t="str">
        <f t="shared" si="0"/>
        <v>T+58</v>
      </c>
      <c r="BO5" s="589" t="str">
        <f t="shared" si="0"/>
        <v>T+59</v>
      </c>
      <c r="BP5" s="589" t="str">
        <f t="shared" si="0"/>
        <v>T+60</v>
      </c>
      <c r="BQ5" s="589" t="str">
        <f t="shared" si="0"/>
        <v>T+61</v>
      </c>
      <c r="BR5" s="589" t="str">
        <f t="shared" si="0"/>
        <v>T+62</v>
      </c>
      <c r="BS5" s="589" t="str">
        <f t="shared" si="0"/>
        <v>T+63</v>
      </c>
      <c r="BT5" s="589" t="str">
        <f t="shared" si="0"/>
        <v>T+64</v>
      </c>
      <c r="BU5" s="589" t="str">
        <f t="shared" ref="BU5:EF5" si="1">"T+" &amp; (COLUMN(BU5)-COLUMN($H5))</f>
        <v>T+65</v>
      </c>
      <c r="BV5" s="589" t="str">
        <f t="shared" si="1"/>
        <v>T+66</v>
      </c>
      <c r="BW5" s="589" t="str">
        <f t="shared" si="1"/>
        <v>T+67</v>
      </c>
      <c r="BX5" s="589" t="str">
        <f t="shared" si="1"/>
        <v>T+68</v>
      </c>
      <c r="BY5" s="589" t="str">
        <f t="shared" si="1"/>
        <v>T+69</v>
      </c>
      <c r="BZ5" s="589" t="str">
        <f t="shared" si="1"/>
        <v>T+70</v>
      </c>
      <c r="CA5" s="589" t="str">
        <f t="shared" si="1"/>
        <v>T+71</v>
      </c>
      <c r="CB5" s="589" t="str">
        <f t="shared" si="1"/>
        <v>T+72</v>
      </c>
      <c r="CC5" s="589" t="str">
        <f t="shared" si="1"/>
        <v>T+73</v>
      </c>
      <c r="CD5" s="589" t="str">
        <f t="shared" si="1"/>
        <v>T+74</v>
      </c>
      <c r="CE5" s="589" t="str">
        <f t="shared" si="1"/>
        <v>T+75</v>
      </c>
      <c r="CF5" s="589" t="str">
        <f t="shared" si="1"/>
        <v>T+76</v>
      </c>
      <c r="CG5" s="589" t="str">
        <f t="shared" si="1"/>
        <v>T+77</v>
      </c>
      <c r="CH5" s="589" t="str">
        <f t="shared" si="1"/>
        <v>T+78</v>
      </c>
      <c r="CI5" s="589" t="str">
        <f t="shared" si="1"/>
        <v>T+79</v>
      </c>
      <c r="CJ5" s="589" t="str">
        <f t="shared" si="1"/>
        <v>T+80</v>
      </c>
      <c r="CK5" s="589" t="str">
        <f t="shared" si="1"/>
        <v>T+81</v>
      </c>
      <c r="CL5" s="589" t="str">
        <f t="shared" si="1"/>
        <v>T+82</v>
      </c>
      <c r="CM5" s="589" t="str">
        <f t="shared" si="1"/>
        <v>T+83</v>
      </c>
      <c r="CN5" s="589" t="str">
        <f t="shared" si="1"/>
        <v>T+84</v>
      </c>
      <c r="CO5" s="589" t="str">
        <f t="shared" si="1"/>
        <v>T+85</v>
      </c>
      <c r="CP5" s="589" t="str">
        <f t="shared" si="1"/>
        <v>T+86</v>
      </c>
      <c r="CQ5" s="589" t="str">
        <f t="shared" si="1"/>
        <v>T+87</v>
      </c>
      <c r="CR5" s="589" t="str">
        <f t="shared" si="1"/>
        <v>T+88</v>
      </c>
      <c r="CS5" s="589" t="str">
        <f t="shared" si="1"/>
        <v>T+89</v>
      </c>
      <c r="CT5" s="589" t="str">
        <f t="shared" si="1"/>
        <v>T+90</v>
      </c>
      <c r="CU5" s="589" t="str">
        <f t="shared" si="1"/>
        <v>T+91</v>
      </c>
      <c r="CV5" s="589" t="str">
        <f t="shared" si="1"/>
        <v>T+92</v>
      </c>
      <c r="CW5" s="589" t="str">
        <f t="shared" si="1"/>
        <v>T+93</v>
      </c>
      <c r="CX5" s="589" t="str">
        <f t="shared" si="1"/>
        <v>T+94</v>
      </c>
      <c r="CY5" s="589" t="str">
        <f t="shared" si="1"/>
        <v>T+95</v>
      </c>
      <c r="CZ5" s="589" t="str">
        <f t="shared" si="1"/>
        <v>T+96</v>
      </c>
      <c r="DA5" s="589" t="str">
        <f t="shared" si="1"/>
        <v>T+97</v>
      </c>
      <c r="DB5" s="589" t="str">
        <f t="shared" si="1"/>
        <v>T+98</v>
      </c>
      <c r="DC5" s="589" t="str">
        <f t="shared" si="1"/>
        <v>T+99</v>
      </c>
      <c r="DD5" s="589" t="str">
        <f t="shared" si="1"/>
        <v>T+100</v>
      </c>
      <c r="DE5" s="589" t="str">
        <f t="shared" si="1"/>
        <v>T+101</v>
      </c>
      <c r="DF5" s="589" t="str">
        <f t="shared" si="1"/>
        <v>T+102</v>
      </c>
      <c r="DG5" s="589" t="str">
        <f t="shared" si="1"/>
        <v>T+103</v>
      </c>
      <c r="DH5" s="589" t="str">
        <f t="shared" si="1"/>
        <v>T+104</v>
      </c>
      <c r="DI5" s="589" t="str">
        <f t="shared" si="1"/>
        <v>T+105</v>
      </c>
      <c r="DJ5" s="589" t="str">
        <f t="shared" si="1"/>
        <v>T+106</v>
      </c>
      <c r="DK5" s="589" t="str">
        <f t="shared" si="1"/>
        <v>T+107</v>
      </c>
      <c r="DL5" s="589" t="str">
        <f t="shared" si="1"/>
        <v>T+108</v>
      </c>
      <c r="DM5" s="589" t="str">
        <f t="shared" si="1"/>
        <v>T+109</v>
      </c>
      <c r="DN5" s="589" t="str">
        <f t="shared" si="1"/>
        <v>T+110</v>
      </c>
      <c r="DO5" s="589" t="str">
        <f t="shared" si="1"/>
        <v>T+111</v>
      </c>
      <c r="DP5" s="589" t="str">
        <f t="shared" si="1"/>
        <v>T+112</v>
      </c>
      <c r="DQ5" s="589" t="str">
        <f t="shared" si="1"/>
        <v>T+113</v>
      </c>
      <c r="DR5" s="589" t="str">
        <f t="shared" si="1"/>
        <v>T+114</v>
      </c>
      <c r="DS5" s="589" t="str">
        <f t="shared" si="1"/>
        <v>T+115</v>
      </c>
      <c r="DT5" s="589" t="str">
        <f t="shared" si="1"/>
        <v>T+116</v>
      </c>
      <c r="DU5" s="589" t="str">
        <f t="shared" si="1"/>
        <v>T+117</v>
      </c>
      <c r="DV5" s="589" t="str">
        <f t="shared" si="1"/>
        <v>T+118</v>
      </c>
      <c r="DW5" s="589" t="str">
        <f t="shared" si="1"/>
        <v>T+119</v>
      </c>
      <c r="DX5" s="589" t="str">
        <f t="shared" si="1"/>
        <v>T+120</v>
      </c>
      <c r="DY5" s="589" t="str">
        <f t="shared" si="1"/>
        <v>T+121</v>
      </c>
      <c r="DZ5" s="589" t="str">
        <f t="shared" si="1"/>
        <v>T+122</v>
      </c>
      <c r="EA5" s="589" t="str">
        <f t="shared" si="1"/>
        <v>T+123</v>
      </c>
      <c r="EB5" s="589" t="str">
        <f t="shared" si="1"/>
        <v>T+124</v>
      </c>
      <c r="EC5" s="589" t="str">
        <f t="shared" si="1"/>
        <v>T+125</v>
      </c>
      <c r="ED5" s="589" t="str">
        <f t="shared" si="1"/>
        <v>T+126</v>
      </c>
      <c r="EE5" s="589" t="str">
        <f t="shared" si="1"/>
        <v>T+127</v>
      </c>
      <c r="EF5" s="589" t="str">
        <f t="shared" si="1"/>
        <v>T+128</v>
      </c>
      <c r="EG5" s="589" t="str">
        <f t="shared" ref="EG5:GR5" si="2">"T+" &amp; (COLUMN(EG5)-COLUMN($H5))</f>
        <v>T+129</v>
      </c>
      <c r="EH5" s="589" t="str">
        <f t="shared" si="2"/>
        <v>T+130</v>
      </c>
      <c r="EI5" s="589" t="str">
        <f t="shared" si="2"/>
        <v>T+131</v>
      </c>
      <c r="EJ5" s="589" t="str">
        <f t="shared" si="2"/>
        <v>T+132</v>
      </c>
      <c r="EK5" s="589" t="str">
        <f t="shared" si="2"/>
        <v>T+133</v>
      </c>
      <c r="EL5" s="589" t="str">
        <f t="shared" si="2"/>
        <v>T+134</v>
      </c>
      <c r="EM5" s="589" t="str">
        <f t="shared" si="2"/>
        <v>T+135</v>
      </c>
      <c r="EN5" s="589" t="str">
        <f t="shared" si="2"/>
        <v>T+136</v>
      </c>
      <c r="EO5" s="589" t="str">
        <f t="shared" si="2"/>
        <v>T+137</v>
      </c>
      <c r="EP5" s="589" t="str">
        <f t="shared" si="2"/>
        <v>T+138</v>
      </c>
      <c r="EQ5" s="589" t="str">
        <f t="shared" si="2"/>
        <v>T+139</v>
      </c>
      <c r="ER5" s="589" t="str">
        <f t="shared" si="2"/>
        <v>T+140</v>
      </c>
      <c r="ES5" s="589" t="str">
        <f t="shared" si="2"/>
        <v>T+141</v>
      </c>
      <c r="ET5" s="589" t="str">
        <f t="shared" si="2"/>
        <v>T+142</v>
      </c>
      <c r="EU5" s="589" t="str">
        <f t="shared" si="2"/>
        <v>T+143</v>
      </c>
      <c r="EV5" s="589" t="str">
        <f t="shared" si="2"/>
        <v>T+144</v>
      </c>
      <c r="EW5" s="589" t="str">
        <f t="shared" si="2"/>
        <v>T+145</v>
      </c>
      <c r="EX5" s="589" t="str">
        <f t="shared" si="2"/>
        <v>T+146</v>
      </c>
      <c r="EY5" s="589" t="str">
        <f t="shared" si="2"/>
        <v>T+147</v>
      </c>
      <c r="EZ5" s="589" t="str">
        <f t="shared" si="2"/>
        <v>T+148</v>
      </c>
      <c r="FA5" s="589" t="str">
        <f t="shared" si="2"/>
        <v>T+149</v>
      </c>
      <c r="FB5" s="589" t="str">
        <f t="shared" si="2"/>
        <v>T+150</v>
      </c>
      <c r="FC5" s="589" t="str">
        <f t="shared" si="2"/>
        <v>T+151</v>
      </c>
      <c r="FD5" s="589" t="str">
        <f t="shared" si="2"/>
        <v>T+152</v>
      </c>
      <c r="FE5" s="589" t="str">
        <f t="shared" si="2"/>
        <v>T+153</v>
      </c>
      <c r="FF5" s="589" t="str">
        <f t="shared" si="2"/>
        <v>T+154</v>
      </c>
      <c r="FG5" s="589" t="str">
        <f t="shared" si="2"/>
        <v>T+155</v>
      </c>
      <c r="FH5" s="589" t="str">
        <f t="shared" si="2"/>
        <v>T+156</v>
      </c>
      <c r="FI5" s="589" t="str">
        <f t="shared" si="2"/>
        <v>T+157</v>
      </c>
      <c r="FJ5" s="589" t="str">
        <f t="shared" si="2"/>
        <v>T+158</v>
      </c>
      <c r="FK5" s="589" t="str">
        <f t="shared" si="2"/>
        <v>T+159</v>
      </c>
      <c r="FL5" s="589" t="str">
        <f t="shared" si="2"/>
        <v>T+160</v>
      </c>
      <c r="FM5" s="589" t="str">
        <f t="shared" si="2"/>
        <v>T+161</v>
      </c>
      <c r="FN5" s="589" t="str">
        <f t="shared" si="2"/>
        <v>T+162</v>
      </c>
      <c r="FO5" s="589" t="str">
        <f t="shared" si="2"/>
        <v>T+163</v>
      </c>
      <c r="FP5" s="589" t="str">
        <f t="shared" si="2"/>
        <v>T+164</v>
      </c>
      <c r="FQ5" s="589" t="str">
        <f t="shared" si="2"/>
        <v>T+165</v>
      </c>
      <c r="FR5" s="589" t="str">
        <f t="shared" si="2"/>
        <v>T+166</v>
      </c>
      <c r="FS5" s="589" t="str">
        <f t="shared" si="2"/>
        <v>T+167</v>
      </c>
      <c r="FT5" s="589" t="str">
        <f t="shared" si="2"/>
        <v>T+168</v>
      </c>
      <c r="FU5" s="589" t="str">
        <f t="shared" si="2"/>
        <v>T+169</v>
      </c>
      <c r="FV5" s="589" t="str">
        <f t="shared" si="2"/>
        <v>T+170</v>
      </c>
      <c r="FW5" s="589" t="str">
        <f t="shared" si="2"/>
        <v>T+171</v>
      </c>
      <c r="FX5" s="589" t="str">
        <f t="shared" si="2"/>
        <v>T+172</v>
      </c>
      <c r="FY5" s="589" t="str">
        <f t="shared" si="2"/>
        <v>T+173</v>
      </c>
      <c r="FZ5" s="589" t="str">
        <f t="shared" si="2"/>
        <v>T+174</v>
      </c>
      <c r="GA5" s="589" t="str">
        <f t="shared" si="2"/>
        <v>T+175</v>
      </c>
      <c r="GB5" s="589" t="str">
        <f t="shared" si="2"/>
        <v>T+176</v>
      </c>
      <c r="GC5" s="589" t="str">
        <f t="shared" si="2"/>
        <v>T+177</v>
      </c>
      <c r="GD5" s="589" t="str">
        <f t="shared" si="2"/>
        <v>T+178</v>
      </c>
      <c r="GE5" s="589" t="str">
        <f t="shared" si="2"/>
        <v>T+179</v>
      </c>
      <c r="GF5" s="589" t="str">
        <f t="shared" si="2"/>
        <v>T+180</v>
      </c>
      <c r="GG5" s="589" t="str">
        <f t="shared" si="2"/>
        <v>T+181</v>
      </c>
      <c r="GH5" s="589" t="str">
        <f t="shared" si="2"/>
        <v>T+182</v>
      </c>
      <c r="GI5" s="589" t="str">
        <f t="shared" si="2"/>
        <v>T+183</v>
      </c>
      <c r="GJ5" s="589" t="str">
        <f t="shared" si="2"/>
        <v>T+184</v>
      </c>
      <c r="GK5" s="589" t="str">
        <f t="shared" si="2"/>
        <v>T+185</v>
      </c>
      <c r="GL5" s="589" t="str">
        <f t="shared" si="2"/>
        <v>T+186</v>
      </c>
      <c r="GM5" s="589" t="str">
        <f t="shared" si="2"/>
        <v>T+187</v>
      </c>
      <c r="GN5" s="589" t="str">
        <f t="shared" si="2"/>
        <v>T+188</v>
      </c>
      <c r="GO5" s="589" t="str">
        <f t="shared" si="2"/>
        <v>T+189</v>
      </c>
      <c r="GP5" s="589" t="str">
        <f t="shared" si="2"/>
        <v>T+190</v>
      </c>
      <c r="GQ5" s="589" t="str">
        <f t="shared" si="2"/>
        <v>T+191</v>
      </c>
      <c r="GR5" s="589" t="str">
        <f t="shared" si="2"/>
        <v>T+192</v>
      </c>
      <c r="GS5" s="589" t="str">
        <f t="shared" ref="GS5:JD5" si="3">"T+" &amp; (COLUMN(GS5)-COLUMN($H5))</f>
        <v>T+193</v>
      </c>
      <c r="GT5" s="589" t="str">
        <f t="shared" si="3"/>
        <v>T+194</v>
      </c>
      <c r="GU5" s="589" t="str">
        <f t="shared" si="3"/>
        <v>T+195</v>
      </c>
      <c r="GV5" s="589" t="str">
        <f t="shared" si="3"/>
        <v>T+196</v>
      </c>
      <c r="GW5" s="589" t="str">
        <f t="shared" si="3"/>
        <v>T+197</v>
      </c>
      <c r="GX5" s="589" t="str">
        <f t="shared" si="3"/>
        <v>T+198</v>
      </c>
      <c r="GY5" s="589" t="str">
        <f t="shared" si="3"/>
        <v>T+199</v>
      </c>
      <c r="GZ5" s="589" t="str">
        <f t="shared" si="3"/>
        <v>T+200</v>
      </c>
      <c r="HA5" s="589" t="str">
        <f t="shared" si="3"/>
        <v>T+201</v>
      </c>
      <c r="HB5" s="589" t="str">
        <f t="shared" si="3"/>
        <v>T+202</v>
      </c>
      <c r="HC5" s="589" t="str">
        <f t="shared" si="3"/>
        <v>T+203</v>
      </c>
      <c r="HD5" s="589" t="str">
        <f t="shared" si="3"/>
        <v>T+204</v>
      </c>
      <c r="HE5" s="589" t="str">
        <f t="shared" si="3"/>
        <v>T+205</v>
      </c>
      <c r="HF5" s="589" t="str">
        <f t="shared" si="3"/>
        <v>T+206</v>
      </c>
      <c r="HG5" s="589" t="str">
        <f t="shared" si="3"/>
        <v>T+207</v>
      </c>
      <c r="HH5" s="589" t="str">
        <f t="shared" si="3"/>
        <v>T+208</v>
      </c>
      <c r="HI5" s="589" t="str">
        <f t="shared" si="3"/>
        <v>T+209</v>
      </c>
      <c r="HJ5" s="589" t="str">
        <f t="shared" si="3"/>
        <v>T+210</v>
      </c>
      <c r="HK5" s="589" t="str">
        <f t="shared" si="3"/>
        <v>T+211</v>
      </c>
      <c r="HL5" s="589" t="str">
        <f t="shared" si="3"/>
        <v>T+212</v>
      </c>
      <c r="HM5" s="589" t="str">
        <f t="shared" si="3"/>
        <v>T+213</v>
      </c>
      <c r="HN5" s="589" t="str">
        <f t="shared" si="3"/>
        <v>T+214</v>
      </c>
      <c r="HO5" s="589" t="str">
        <f t="shared" si="3"/>
        <v>T+215</v>
      </c>
      <c r="HP5" s="589" t="str">
        <f t="shared" si="3"/>
        <v>T+216</v>
      </c>
      <c r="HQ5" s="589" t="str">
        <f t="shared" si="3"/>
        <v>T+217</v>
      </c>
      <c r="HR5" s="589" t="str">
        <f t="shared" si="3"/>
        <v>T+218</v>
      </c>
      <c r="HS5" s="589" t="str">
        <f t="shared" si="3"/>
        <v>T+219</v>
      </c>
      <c r="HT5" s="589" t="str">
        <f t="shared" si="3"/>
        <v>T+220</v>
      </c>
      <c r="HU5" s="589" t="str">
        <f t="shared" si="3"/>
        <v>T+221</v>
      </c>
      <c r="HV5" s="589" t="str">
        <f t="shared" si="3"/>
        <v>T+222</v>
      </c>
      <c r="HW5" s="589" t="str">
        <f t="shared" si="3"/>
        <v>T+223</v>
      </c>
      <c r="HX5" s="589" t="str">
        <f t="shared" si="3"/>
        <v>T+224</v>
      </c>
      <c r="HY5" s="589" t="str">
        <f t="shared" si="3"/>
        <v>T+225</v>
      </c>
      <c r="HZ5" s="589" t="str">
        <f t="shared" si="3"/>
        <v>T+226</v>
      </c>
      <c r="IA5" s="589" t="str">
        <f t="shared" si="3"/>
        <v>T+227</v>
      </c>
      <c r="IB5" s="589" t="str">
        <f t="shared" si="3"/>
        <v>T+228</v>
      </c>
      <c r="IC5" s="589" t="str">
        <f t="shared" si="3"/>
        <v>T+229</v>
      </c>
      <c r="ID5" s="589" t="str">
        <f t="shared" si="3"/>
        <v>T+230</v>
      </c>
      <c r="IE5" s="589" t="str">
        <f t="shared" si="3"/>
        <v>T+231</v>
      </c>
      <c r="IF5" s="589" t="str">
        <f t="shared" si="3"/>
        <v>T+232</v>
      </c>
      <c r="IG5" s="589" t="str">
        <f t="shared" si="3"/>
        <v>T+233</v>
      </c>
      <c r="IH5" s="589" t="str">
        <f t="shared" si="3"/>
        <v>T+234</v>
      </c>
      <c r="II5" s="589" t="str">
        <f t="shared" si="3"/>
        <v>T+235</v>
      </c>
      <c r="IJ5" s="589" t="str">
        <f t="shared" si="3"/>
        <v>T+236</v>
      </c>
      <c r="IK5" s="589" t="str">
        <f t="shared" si="3"/>
        <v>T+237</v>
      </c>
      <c r="IL5" s="589" t="str">
        <f t="shared" si="3"/>
        <v>T+238</v>
      </c>
      <c r="IM5" s="589" t="str">
        <f t="shared" si="3"/>
        <v>T+239</v>
      </c>
      <c r="IN5" s="589" t="str">
        <f t="shared" si="3"/>
        <v>T+240</v>
      </c>
      <c r="IO5" s="589" t="str">
        <f t="shared" si="3"/>
        <v>T+241</v>
      </c>
      <c r="IP5" s="589" t="str">
        <f t="shared" si="3"/>
        <v>T+242</v>
      </c>
      <c r="IQ5" s="589" t="str">
        <f t="shared" si="3"/>
        <v>T+243</v>
      </c>
      <c r="IR5" s="589" t="str">
        <f t="shared" si="3"/>
        <v>T+244</v>
      </c>
      <c r="IS5" s="589" t="str">
        <f t="shared" si="3"/>
        <v>T+245</v>
      </c>
      <c r="IT5" s="589" t="str">
        <f t="shared" si="3"/>
        <v>T+246</v>
      </c>
      <c r="IU5" s="589" t="str">
        <f t="shared" si="3"/>
        <v>T+247</v>
      </c>
      <c r="IV5" s="589" t="str">
        <f t="shared" si="3"/>
        <v>T+248</v>
      </c>
      <c r="IW5" s="589" t="str">
        <f t="shared" si="3"/>
        <v>T+249</v>
      </c>
      <c r="IX5" s="589" t="str">
        <f t="shared" si="3"/>
        <v>T+250</v>
      </c>
      <c r="IY5" s="589" t="str">
        <f t="shared" si="3"/>
        <v>T+251</v>
      </c>
      <c r="IZ5" s="589" t="str">
        <f t="shared" si="3"/>
        <v>T+252</v>
      </c>
      <c r="JA5" s="589" t="str">
        <f t="shared" si="3"/>
        <v>T+253</v>
      </c>
      <c r="JB5" s="589" t="str">
        <f t="shared" si="3"/>
        <v>T+254</v>
      </c>
      <c r="JC5" s="589" t="str">
        <f t="shared" si="3"/>
        <v>T+255</v>
      </c>
      <c r="JD5" s="589" t="str">
        <f t="shared" si="3"/>
        <v>T+256</v>
      </c>
      <c r="JE5" s="589" t="str">
        <f t="shared" ref="JE5:KB5" si="4">"T+" &amp; (COLUMN(JE5)-COLUMN($H5))</f>
        <v>T+257</v>
      </c>
      <c r="JF5" s="589" t="str">
        <f t="shared" si="4"/>
        <v>T+258</v>
      </c>
      <c r="JG5" s="589" t="str">
        <f t="shared" si="4"/>
        <v>T+259</v>
      </c>
      <c r="JH5" s="589" t="str">
        <f t="shared" si="4"/>
        <v>T+260</v>
      </c>
      <c r="JI5" s="589" t="str">
        <f t="shared" si="4"/>
        <v>T+261</v>
      </c>
      <c r="JJ5" s="589" t="str">
        <f t="shared" si="4"/>
        <v>T+262</v>
      </c>
      <c r="JK5" s="589" t="str">
        <f t="shared" si="4"/>
        <v>T+263</v>
      </c>
      <c r="JL5" s="589" t="str">
        <f t="shared" si="4"/>
        <v>T+264</v>
      </c>
      <c r="JM5" s="589" t="str">
        <f t="shared" si="4"/>
        <v>T+265</v>
      </c>
      <c r="JN5" s="589" t="str">
        <f t="shared" si="4"/>
        <v>T+266</v>
      </c>
      <c r="JO5" s="589" t="str">
        <f t="shared" si="4"/>
        <v>T+267</v>
      </c>
      <c r="JP5" s="589" t="str">
        <f t="shared" si="4"/>
        <v>T+268</v>
      </c>
      <c r="JQ5" s="589" t="str">
        <f t="shared" si="4"/>
        <v>T+269</v>
      </c>
      <c r="JR5" s="589" t="str">
        <f t="shared" si="4"/>
        <v>T+270</v>
      </c>
      <c r="JS5" s="589" t="str">
        <f t="shared" si="4"/>
        <v>T+271</v>
      </c>
      <c r="JT5" s="589" t="str">
        <f t="shared" si="4"/>
        <v>T+272</v>
      </c>
      <c r="JU5" s="589" t="str">
        <f t="shared" si="4"/>
        <v>T+273</v>
      </c>
      <c r="JV5" s="589" t="str">
        <f t="shared" si="4"/>
        <v>T+274</v>
      </c>
      <c r="JW5" s="589" t="str">
        <f t="shared" si="4"/>
        <v>T+275</v>
      </c>
      <c r="JX5" s="589" t="str">
        <f t="shared" si="4"/>
        <v>T+276</v>
      </c>
      <c r="JY5" s="589" t="str">
        <f t="shared" si="4"/>
        <v>T+277</v>
      </c>
      <c r="JZ5" s="589" t="str">
        <f t="shared" si="4"/>
        <v>T+278</v>
      </c>
      <c r="KA5" s="589" t="str">
        <f t="shared" si="4"/>
        <v>T+279</v>
      </c>
      <c r="KB5" s="589" t="str">
        <f t="shared" si="4"/>
        <v>T+280</v>
      </c>
    </row>
    <row r="6" spans="1:296" ht="15" customHeight="1" x14ac:dyDescent="0.25">
      <c r="B6" s="642" t="s">
        <v>516</v>
      </c>
      <c r="C6" s="590"/>
      <c r="D6" s="590"/>
      <c r="E6" s="590"/>
      <c r="F6" s="590"/>
      <c r="G6" s="590"/>
      <c r="H6" s="643"/>
      <c r="I6" s="631"/>
      <c r="J6" s="631"/>
      <c r="K6" s="631"/>
      <c r="L6" s="631"/>
      <c r="M6" s="631"/>
      <c r="N6" s="631"/>
      <c r="O6" s="631"/>
      <c r="P6" s="631"/>
      <c r="Q6" s="631"/>
      <c r="R6" s="631"/>
      <c r="S6" s="631"/>
      <c r="T6" s="631"/>
      <c r="U6" s="631"/>
      <c r="V6" s="631"/>
      <c r="W6" s="631"/>
      <c r="X6" s="631"/>
      <c r="Y6" s="631"/>
      <c r="Z6" s="631"/>
      <c r="AA6" s="631"/>
      <c r="AB6" s="631"/>
      <c r="AC6" s="631"/>
      <c r="AD6" s="631"/>
      <c r="AE6" s="631"/>
      <c r="AF6" s="631"/>
      <c r="AG6" s="631"/>
      <c r="AH6" s="631"/>
      <c r="AI6" s="631"/>
      <c r="AJ6" s="631"/>
      <c r="AK6" s="631"/>
      <c r="AL6" s="631"/>
      <c r="AM6" s="631"/>
      <c r="AN6" s="631"/>
      <c r="AO6" s="631"/>
      <c r="AP6" s="631"/>
      <c r="AQ6" s="631"/>
      <c r="AR6" s="631"/>
      <c r="AS6" s="631"/>
      <c r="AT6" s="631"/>
      <c r="AU6" s="631"/>
      <c r="AV6" s="631"/>
      <c r="AW6" s="631"/>
      <c r="AX6" s="631"/>
      <c r="AY6" s="631"/>
      <c r="AZ6" s="631"/>
      <c r="BA6" s="631"/>
      <c r="BB6" s="631"/>
      <c r="BC6" s="631"/>
      <c r="BD6" s="631"/>
      <c r="BE6" s="631"/>
      <c r="BF6" s="631"/>
      <c r="BG6" s="631"/>
      <c r="BH6" s="631"/>
      <c r="BI6" s="631"/>
      <c r="BJ6" s="631"/>
      <c r="BK6" s="631"/>
      <c r="BL6" s="631"/>
      <c r="BM6" s="631"/>
      <c r="BN6" s="631"/>
      <c r="BO6" s="631"/>
      <c r="BP6" s="631"/>
      <c r="BQ6" s="631"/>
      <c r="BR6" s="631"/>
      <c r="BS6" s="631"/>
      <c r="BT6" s="631"/>
      <c r="BU6" s="631"/>
      <c r="BV6" s="631"/>
      <c r="BW6" s="631"/>
      <c r="BX6" s="631"/>
      <c r="BY6" s="631"/>
      <c r="BZ6" s="631"/>
      <c r="CA6" s="631"/>
      <c r="CB6" s="631"/>
      <c r="CC6" s="631"/>
      <c r="CD6" s="631"/>
      <c r="CE6" s="631"/>
      <c r="CF6" s="631"/>
      <c r="CG6" s="631"/>
      <c r="CH6" s="631"/>
      <c r="CI6" s="631"/>
      <c r="CJ6" s="631"/>
      <c r="CK6" s="631"/>
      <c r="CL6" s="631"/>
      <c r="CM6" s="631"/>
      <c r="CN6" s="631"/>
      <c r="CO6" s="631"/>
      <c r="CP6" s="631"/>
      <c r="CQ6" s="631"/>
      <c r="CR6" s="631"/>
      <c r="CS6" s="631"/>
      <c r="CT6" s="631"/>
      <c r="CU6" s="631"/>
      <c r="CV6" s="631"/>
      <c r="CW6" s="631"/>
      <c r="CX6" s="631"/>
      <c r="CY6" s="631"/>
      <c r="CZ6" s="631"/>
      <c r="DA6" s="631"/>
      <c r="DB6" s="631"/>
      <c r="DC6" s="631"/>
      <c r="DD6" s="631"/>
      <c r="DE6" s="631"/>
      <c r="DF6" s="631"/>
      <c r="DG6" s="631"/>
      <c r="DH6" s="631"/>
      <c r="DI6" s="631"/>
      <c r="DJ6" s="631"/>
      <c r="DK6" s="631"/>
      <c r="DL6" s="631"/>
      <c r="DM6" s="631"/>
      <c r="DN6" s="631"/>
      <c r="DO6" s="631"/>
      <c r="DP6" s="631"/>
      <c r="DQ6" s="631"/>
      <c r="DR6" s="631"/>
      <c r="DS6" s="631"/>
      <c r="DT6" s="631"/>
      <c r="DU6" s="631"/>
      <c r="DV6" s="631"/>
      <c r="DW6" s="631"/>
      <c r="DX6" s="631"/>
      <c r="DY6" s="631"/>
      <c r="DZ6" s="631"/>
      <c r="EA6" s="631"/>
      <c r="EB6" s="631"/>
      <c r="EC6" s="631"/>
      <c r="ED6" s="631"/>
      <c r="EE6" s="631"/>
      <c r="EF6" s="631"/>
      <c r="EG6" s="631"/>
      <c r="EH6" s="631"/>
      <c r="EI6" s="631"/>
      <c r="EJ6" s="631"/>
      <c r="EK6" s="631"/>
      <c r="EL6" s="631"/>
      <c r="EM6" s="631"/>
      <c r="EN6" s="631"/>
      <c r="EO6" s="631"/>
      <c r="EP6" s="631"/>
      <c r="EQ6" s="631"/>
      <c r="ER6" s="631"/>
      <c r="ES6" s="631"/>
      <c r="ET6" s="631"/>
      <c r="EU6" s="631"/>
      <c r="EV6" s="631"/>
      <c r="EW6" s="631"/>
      <c r="EX6" s="631"/>
      <c r="EY6" s="631"/>
      <c r="EZ6" s="631"/>
      <c r="FA6" s="631"/>
      <c r="FB6" s="631"/>
      <c r="FC6" s="631"/>
      <c r="FD6" s="631"/>
      <c r="FE6" s="631"/>
      <c r="FF6" s="631"/>
      <c r="FG6" s="631"/>
      <c r="FH6" s="631"/>
      <c r="FI6" s="631"/>
      <c r="FJ6" s="631"/>
      <c r="FK6" s="631"/>
      <c r="FL6" s="631"/>
      <c r="FM6" s="631"/>
      <c r="FN6" s="631"/>
      <c r="FO6" s="631"/>
      <c r="FP6" s="631"/>
      <c r="FQ6" s="631"/>
      <c r="FR6" s="631"/>
      <c r="FS6" s="631"/>
      <c r="FT6" s="631"/>
      <c r="FU6" s="631"/>
      <c r="FV6" s="631"/>
      <c r="FW6" s="631"/>
      <c r="FX6" s="631"/>
      <c r="FY6" s="631"/>
      <c r="FZ6" s="631"/>
      <c r="GA6" s="631"/>
      <c r="GB6" s="631"/>
      <c r="GC6" s="631"/>
      <c r="GD6" s="631"/>
      <c r="GE6" s="631"/>
      <c r="GF6" s="631"/>
      <c r="GG6" s="631"/>
      <c r="GH6" s="631"/>
      <c r="GI6" s="631"/>
      <c r="GJ6" s="631"/>
      <c r="GK6" s="631"/>
      <c r="GL6" s="631"/>
      <c r="GM6" s="631"/>
      <c r="GN6" s="631"/>
      <c r="GO6" s="631"/>
      <c r="GP6" s="631"/>
      <c r="GQ6" s="631"/>
      <c r="GR6" s="631"/>
      <c r="GS6" s="631"/>
      <c r="GT6" s="631"/>
      <c r="GU6" s="631"/>
      <c r="GV6" s="631"/>
      <c r="GW6" s="631"/>
      <c r="GX6" s="631"/>
      <c r="GY6" s="631"/>
      <c r="GZ6" s="631"/>
      <c r="HA6" s="631"/>
      <c r="HB6" s="631"/>
      <c r="HC6" s="631"/>
      <c r="HD6" s="631"/>
      <c r="HE6" s="631"/>
      <c r="HF6" s="631"/>
      <c r="HG6" s="631"/>
      <c r="HH6" s="631"/>
      <c r="HI6" s="631"/>
      <c r="HJ6" s="631"/>
      <c r="HK6" s="631"/>
      <c r="HL6" s="631"/>
      <c r="HM6" s="631"/>
      <c r="HN6" s="631"/>
      <c r="HO6" s="631"/>
      <c r="HP6" s="631"/>
      <c r="HQ6" s="631"/>
      <c r="HR6" s="631"/>
      <c r="HS6" s="631"/>
      <c r="HT6" s="631"/>
      <c r="HU6" s="631"/>
      <c r="HV6" s="631"/>
      <c r="HW6" s="631"/>
      <c r="HX6" s="631"/>
      <c r="HY6" s="631"/>
      <c r="HZ6" s="631"/>
      <c r="IA6" s="631"/>
      <c r="IB6" s="631"/>
      <c r="IC6" s="631"/>
      <c r="ID6" s="631"/>
      <c r="IE6" s="631"/>
      <c r="IF6" s="631"/>
      <c r="IG6" s="631"/>
      <c r="IH6" s="631"/>
      <c r="II6" s="631"/>
      <c r="IJ6" s="631"/>
      <c r="IK6" s="631"/>
      <c r="IL6" s="631"/>
      <c r="IM6" s="631"/>
      <c r="IN6" s="631"/>
      <c r="IO6" s="631"/>
      <c r="IP6" s="631"/>
      <c r="IQ6" s="631"/>
      <c r="IR6" s="631"/>
      <c r="IS6" s="631"/>
      <c r="IT6" s="631"/>
      <c r="IU6" s="631"/>
      <c r="IV6" s="631"/>
      <c r="IW6" s="631"/>
      <c r="IX6" s="631"/>
      <c r="IY6" s="631"/>
      <c r="IZ6" s="631"/>
      <c r="JA6" s="631"/>
      <c r="JB6" s="631"/>
      <c r="JC6" s="631"/>
      <c r="JD6" s="631"/>
      <c r="JE6" s="631"/>
      <c r="JF6" s="631"/>
      <c r="JG6" s="631"/>
      <c r="JH6" s="631"/>
      <c r="JI6" s="631"/>
      <c r="JJ6" s="631"/>
      <c r="JK6" s="631"/>
      <c r="JL6" s="631"/>
      <c r="JM6" s="631"/>
      <c r="JN6" s="631"/>
      <c r="JO6" s="631"/>
      <c r="JP6" s="631"/>
      <c r="JQ6" s="631"/>
      <c r="JR6" s="631"/>
      <c r="JS6" s="631"/>
      <c r="JT6" s="631"/>
      <c r="JU6" s="631"/>
      <c r="JV6" s="631"/>
      <c r="JW6" s="631"/>
      <c r="JX6" s="631"/>
      <c r="JY6" s="631"/>
      <c r="JZ6" s="631"/>
      <c r="KA6" s="631"/>
      <c r="KB6" s="631"/>
    </row>
    <row r="7" spans="1:296" s="363" customFormat="1" ht="15" customHeight="1" x14ac:dyDescent="0.25">
      <c r="A7" s="464"/>
      <c r="B7" s="632"/>
      <c r="C7" s="632"/>
      <c r="D7" s="644"/>
      <c r="E7" s="644"/>
      <c r="F7" s="644"/>
      <c r="G7" s="644"/>
      <c r="H7" s="632"/>
      <c r="I7" s="632"/>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c r="AY7" s="632"/>
      <c r="AZ7" s="632"/>
      <c r="BA7" s="632"/>
      <c r="BB7" s="632"/>
      <c r="BC7" s="632"/>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c r="DJ7" s="632"/>
      <c r="DK7" s="632"/>
      <c r="DL7" s="632"/>
      <c r="DM7" s="632"/>
      <c r="DN7" s="632"/>
      <c r="DO7" s="632"/>
      <c r="DP7" s="632"/>
      <c r="DQ7" s="632"/>
      <c r="DR7" s="632"/>
      <c r="DS7" s="632"/>
      <c r="DT7" s="632"/>
      <c r="DU7" s="632"/>
      <c r="DV7" s="632"/>
      <c r="DW7" s="632"/>
      <c r="DX7" s="632"/>
      <c r="DY7" s="632"/>
      <c r="DZ7" s="632"/>
      <c r="EA7" s="632"/>
      <c r="EB7" s="632"/>
      <c r="EC7" s="632"/>
      <c r="ED7" s="632"/>
      <c r="EE7" s="632"/>
      <c r="EF7" s="632"/>
      <c r="EG7" s="632"/>
      <c r="EH7" s="632"/>
      <c r="EI7" s="632"/>
      <c r="EJ7" s="632"/>
      <c r="EK7" s="632"/>
      <c r="EL7" s="632"/>
      <c r="EM7" s="632"/>
      <c r="EN7" s="632"/>
      <c r="EO7" s="632"/>
      <c r="EP7" s="632"/>
      <c r="EQ7" s="632"/>
      <c r="ER7" s="632"/>
      <c r="ES7" s="632"/>
      <c r="ET7" s="632"/>
      <c r="EU7" s="632"/>
      <c r="EV7" s="632"/>
      <c r="EW7" s="632"/>
      <c r="EX7" s="632"/>
      <c r="EY7" s="632"/>
      <c r="EZ7" s="632"/>
      <c r="FA7" s="632"/>
      <c r="FB7" s="632"/>
      <c r="FC7" s="632"/>
      <c r="FD7" s="632"/>
      <c r="FE7" s="632"/>
      <c r="FF7" s="632"/>
      <c r="FG7" s="632"/>
      <c r="FH7" s="632"/>
      <c r="FI7" s="632"/>
      <c r="FJ7" s="632"/>
      <c r="FK7" s="632"/>
      <c r="FL7" s="632"/>
      <c r="FM7" s="632"/>
      <c r="FN7" s="632"/>
      <c r="FO7" s="632"/>
      <c r="FP7" s="632"/>
      <c r="FQ7" s="632"/>
      <c r="FR7" s="632"/>
      <c r="FS7" s="632"/>
      <c r="FT7" s="632"/>
      <c r="FU7" s="632"/>
      <c r="FV7" s="632"/>
      <c r="FW7" s="632"/>
      <c r="FX7" s="632"/>
      <c r="FY7" s="632"/>
      <c r="FZ7" s="632"/>
      <c r="GA7" s="632"/>
      <c r="GB7" s="632"/>
      <c r="GC7" s="632"/>
      <c r="GD7" s="632"/>
      <c r="GE7" s="632"/>
      <c r="GF7" s="632"/>
      <c r="GG7" s="632"/>
      <c r="GH7" s="632"/>
      <c r="GI7" s="632"/>
      <c r="GJ7" s="632"/>
      <c r="GK7" s="632"/>
      <c r="GL7" s="632"/>
      <c r="GM7" s="632"/>
      <c r="GN7" s="632"/>
      <c r="GO7" s="632"/>
      <c r="GP7" s="632"/>
      <c r="GQ7" s="632"/>
      <c r="GR7" s="632"/>
      <c r="GS7" s="632"/>
      <c r="GT7" s="632"/>
      <c r="GU7" s="632"/>
      <c r="GV7" s="632"/>
      <c r="GW7" s="632"/>
      <c r="GX7" s="632"/>
      <c r="GY7" s="632"/>
      <c r="GZ7" s="632"/>
      <c r="HA7" s="632"/>
      <c r="HB7" s="632"/>
      <c r="HC7" s="632"/>
      <c r="HD7" s="632"/>
      <c r="HE7" s="632"/>
      <c r="HF7" s="632"/>
      <c r="HG7" s="632"/>
      <c r="HH7" s="632"/>
      <c r="HI7" s="632"/>
      <c r="HJ7" s="632"/>
      <c r="HK7" s="632"/>
      <c r="HL7" s="632"/>
      <c r="HM7" s="632"/>
      <c r="HN7" s="632"/>
      <c r="HO7" s="632"/>
      <c r="HP7" s="632"/>
      <c r="HQ7" s="632"/>
      <c r="HR7" s="632"/>
      <c r="HS7" s="632"/>
      <c r="HT7" s="632"/>
      <c r="HU7" s="632"/>
      <c r="HV7" s="632"/>
      <c r="HW7" s="632"/>
      <c r="HX7" s="632"/>
      <c r="HY7" s="632"/>
      <c r="HZ7" s="632"/>
      <c r="IA7" s="632"/>
      <c r="IB7" s="632"/>
      <c r="IC7" s="632"/>
      <c r="ID7" s="632"/>
      <c r="IE7" s="632"/>
      <c r="IF7" s="632"/>
      <c r="IG7" s="632"/>
      <c r="IH7" s="632"/>
      <c r="II7" s="632"/>
      <c r="IJ7" s="632"/>
      <c r="IK7" s="632"/>
      <c r="IL7" s="632"/>
      <c r="IM7" s="632"/>
      <c r="IN7" s="632"/>
      <c r="IO7" s="632"/>
      <c r="IP7" s="632"/>
      <c r="IQ7" s="632"/>
      <c r="IR7" s="632"/>
      <c r="IS7" s="632"/>
      <c r="IT7" s="632"/>
      <c r="IU7" s="632"/>
      <c r="IV7" s="632"/>
      <c r="IW7" s="632"/>
      <c r="IX7" s="632"/>
      <c r="IY7" s="632"/>
      <c r="IZ7" s="632"/>
      <c r="JA7" s="632"/>
      <c r="JB7" s="632"/>
      <c r="JC7" s="632"/>
      <c r="JD7" s="632"/>
      <c r="JE7" s="632"/>
      <c r="JF7" s="632"/>
      <c r="JG7" s="632"/>
      <c r="JH7" s="632"/>
      <c r="JI7" s="632"/>
      <c r="JJ7" s="632"/>
      <c r="JK7" s="632"/>
      <c r="JL7" s="632"/>
      <c r="JM7" s="632"/>
      <c r="JN7" s="632"/>
      <c r="JO7" s="632"/>
      <c r="JP7" s="632"/>
      <c r="JQ7" s="632"/>
      <c r="JR7" s="632"/>
      <c r="JS7" s="632"/>
      <c r="JT7" s="632"/>
      <c r="JU7" s="632"/>
      <c r="JV7" s="632"/>
      <c r="JW7" s="632"/>
      <c r="JX7" s="632"/>
      <c r="JY7" s="632"/>
      <c r="JZ7" s="632"/>
      <c r="KA7" s="632"/>
      <c r="KB7" s="632"/>
      <c r="KC7" s="617"/>
    </row>
    <row r="8" spans="1:296" s="447" customFormat="1" ht="45" customHeight="1" x14ac:dyDescent="0.25">
      <c r="A8" s="638" t="s">
        <v>653</v>
      </c>
      <c r="B8" s="143"/>
      <c r="C8" s="143"/>
      <c r="D8" s="193"/>
      <c r="E8" s="193"/>
      <c r="F8" s="193"/>
      <c r="G8" s="193"/>
      <c r="KC8" s="639"/>
    </row>
    <row r="9" spans="1:296" s="447" customFormat="1" ht="45" customHeight="1" x14ac:dyDescent="0.25">
      <c r="A9" s="638" t="s">
        <v>648</v>
      </c>
      <c r="B9" s="143"/>
      <c r="C9" s="143"/>
      <c r="D9" s="193"/>
      <c r="E9" s="193"/>
      <c r="F9" s="193"/>
      <c r="G9" s="193"/>
      <c r="KC9" s="639"/>
    </row>
    <row r="10" spans="1:296" ht="66" customHeight="1" x14ac:dyDescent="0.25">
      <c r="B10" s="640" t="s">
        <v>517</v>
      </c>
      <c r="C10" s="589" t="s">
        <v>675</v>
      </c>
      <c r="D10" s="641" t="s">
        <v>646</v>
      </c>
      <c r="E10" s="589" t="s">
        <v>647</v>
      </c>
      <c r="F10" s="589" t="s">
        <v>676</v>
      </c>
      <c r="G10" s="589" t="s">
        <v>953</v>
      </c>
      <c r="H10" s="589" t="s">
        <v>515</v>
      </c>
      <c r="I10" s="589" t="str">
        <f t="shared" ref="I10:BT10" si="5">"T+" &amp; (COLUMN(I10)-COLUMN($H10))</f>
        <v>T+1</v>
      </c>
      <c r="J10" s="589" t="str">
        <f t="shared" si="5"/>
        <v>T+2</v>
      </c>
      <c r="K10" s="589" t="str">
        <f t="shared" si="5"/>
        <v>T+3</v>
      </c>
      <c r="L10" s="589" t="str">
        <f t="shared" si="5"/>
        <v>T+4</v>
      </c>
      <c r="M10" s="589" t="str">
        <f t="shared" si="5"/>
        <v>T+5</v>
      </c>
      <c r="N10" s="589" t="str">
        <f t="shared" si="5"/>
        <v>T+6</v>
      </c>
      <c r="O10" s="589" t="str">
        <f t="shared" si="5"/>
        <v>T+7</v>
      </c>
      <c r="P10" s="589" t="str">
        <f t="shared" si="5"/>
        <v>T+8</v>
      </c>
      <c r="Q10" s="589" t="str">
        <f t="shared" si="5"/>
        <v>T+9</v>
      </c>
      <c r="R10" s="589" t="str">
        <f t="shared" si="5"/>
        <v>T+10</v>
      </c>
      <c r="S10" s="589" t="str">
        <f t="shared" si="5"/>
        <v>T+11</v>
      </c>
      <c r="T10" s="589" t="str">
        <f t="shared" si="5"/>
        <v>T+12</v>
      </c>
      <c r="U10" s="589" t="str">
        <f t="shared" si="5"/>
        <v>T+13</v>
      </c>
      <c r="V10" s="589" t="str">
        <f t="shared" si="5"/>
        <v>T+14</v>
      </c>
      <c r="W10" s="589" t="str">
        <f t="shared" si="5"/>
        <v>T+15</v>
      </c>
      <c r="X10" s="589" t="str">
        <f t="shared" si="5"/>
        <v>T+16</v>
      </c>
      <c r="Y10" s="589" t="str">
        <f t="shared" si="5"/>
        <v>T+17</v>
      </c>
      <c r="Z10" s="589" t="str">
        <f t="shared" si="5"/>
        <v>T+18</v>
      </c>
      <c r="AA10" s="589" t="str">
        <f t="shared" si="5"/>
        <v>T+19</v>
      </c>
      <c r="AB10" s="589" t="str">
        <f t="shared" si="5"/>
        <v>T+20</v>
      </c>
      <c r="AC10" s="589" t="str">
        <f t="shared" si="5"/>
        <v>T+21</v>
      </c>
      <c r="AD10" s="589" t="str">
        <f t="shared" si="5"/>
        <v>T+22</v>
      </c>
      <c r="AE10" s="589" t="str">
        <f t="shared" si="5"/>
        <v>T+23</v>
      </c>
      <c r="AF10" s="589" t="str">
        <f t="shared" si="5"/>
        <v>T+24</v>
      </c>
      <c r="AG10" s="589" t="str">
        <f t="shared" si="5"/>
        <v>T+25</v>
      </c>
      <c r="AH10" s="589" t="str">
        <f t="shared" si="5"/>
        <v>T+26</v>
      </c>
      <c r="AI10" s="589" t="str">
        <f t="shared" si="5"/>
        <v>T+27</v>
      </c>
      <c r="AJ10" s="589" t="str">
        <f t="shared" si="5"/>
        <v>T+28</v>
      </c>
      <c r="AK10" s="589" t="str">
        <f t="shared" si="5"/>
        <v>T+29</v>
      </c>
      <c r="AL10" s="589" t="str">
        <f t="shared" si="5"/>
        <v>T+30</v>
      </c>
      <c r="AM10" s="589" t="str">
        <f t="shared" si="5"/>
        <v>T+31</v>
      </c>
      <c r="AN10" s="589" t="str">
        <f t="shared" si="5"/>
        <v>T+32</v>
      </c>
      <c r="AO10" s="589" t="str">
        <f t="shared" si="5"/>
        <v>T+33</v>
      </c>
      <c r="AP10" s="589" t="str">
        <f t="shared" si="5"/>
        <v>T+34</v>
      </c>
      <c r="AQ10" s="589" t="str">
        <f t="shared" si="5"/>
        <v>T+35</v>
      </c>
      <c r="AR10" s="589" t="str">
        <f t="shared" si="5"/>
        <v>T+36</v>
      </c>
      <c r="AS10" s="589" t="str">
        <f t="shared" si="5"/>
        <v>T+37</v>
      </c>
      <c r="AT10" s="589" t="str">
        <f t="shared" si="5"/>
        <v>T+38</v>
      </c>
      <c r="AU10" s="589" t="str">
        <f t="shared" si="5"/>
        <v>T+39</v>
      </c>
      <c r="AV10" s="589" t="str">
        <f t="shared" si="5"/>
        <v>T+40</v>
      </c>
      <c r="AW10" s="589" t="str">
        <f t="shared" si="5"/>
        <v>T+41</v>
      </c>
      <c r="AX10" s="589" t="str">
        <f t="shared" si="5"/>
        <v>T+42</v>
      </c>
      <c r="AY10" s="589" t="str">
        <f t="shared" si="5"/>
        <v>T+43</v>
      </c>
      <c r="AZ10" s="589" t="str">
        <f t="shared" si="5"/>
        <v>T+44</v>
      </c>
      <c r="BA10" s="589" t="str">
        <f t="shared" si="5"/>
        <v>T+45</v>
      </c>
      <c r="BB10" s="589" t="str">
        <f t="shared" si="5"/>
        <v>T+46</v>
      </c>
      <c r="BC10" s="589" t="str">
        <f t="shared" si="5"/>
        <v>T+47</v>
      </c>
      <c r="BD10" s="589" t="str">
        <f t="shared" si="5"/>
        <v>T+48</v>
      </c>
      <c r="BE10" s="589" t="str">
        <f t="shared" si="5"/>
        <v>T+49</v>
      </c>
      <c r="BF10" s="589" t="str">
        <f t="shared" si="5"/>
        <v>T+50</v>
      </c>
      <c r="BG10" s="589" t="str">
        <f t="shared" si="5"/>
        <v>T+51</v>
      </c>
      <c r="BH10" s="589" t="str">
        <f t="shared" si="5"/>
        <v>T+52</v>
      </c>
      <c r="BI10" s="589" t="str">
        <f t="shared" si="5"/>
        <v>T+53</v>
      </c>
      <c r="BJ10" s="589" t="str">
        <f t="shared" si="5"/>
        <v>T+54</v>
      </c>
      <c r="BK10" s="589" t="str">
        <f t="shared" si="5"/>
        <v>T+55</v>
      </c>
      <c r="BL10" s="589" t="str">
        <f t="shared" si="5"/>
        <v>T+56</v>
      </c>
      <c r="BM10" s="589" t="str">
        <f t="shared" si="5"/>
        <v>T+57</v>
      </c>
      <c r="BN10" s="589" t="str">
        <f t="shared" si="5"/>
        <v>T+58</v>
      </c>
      <c r="BO10" s="589" t="str">
        <f t="shared" si="5"/>
        <v>T+59</v>
      </c>
      <c r="BP10" s="589" t="str">
        <f t="shared" si="5"/>
        <v>T+60</v>
      </c>
      <c r="BQ10" s="589" t="str">
        <f t="shared" si="5"/>
        <v>T+61</v>
      </c>
      <c r="BR10" s="589" t="str">
        <f t="shared" si="5"/>
        <v>T+62</v>
      </c>
      <c r="BS10" s="589" t="str">
        <f t="shared" si="5"/>
        <v>T+63</v>
      </c>
      <c r="BT10" s="589" t="str">
        <f t="shared" si="5"/>
        <v>T+64</v>
      </c>
      <c r="BU10" s="589" t="str">
        <f t="shared" ref="BU10:EF10" si="6">"T+" &amp; (COLUMN(BU10)-COLUMN($H10))</f>
        <v>T+65</v>
      </c>
      <c r="BV10" s="589" t="str">
        <f t="shared" si="6"/>
        <v>T+66</v>
      </c>
      <c r="BW10" s="589" t="str">
        <f t="shared" si="6"/>
        <v>T+67</v>
      </c>
      <c r="BX10" s="589" t="str">
        <f t="shared" si="6"/>
        <v>T+68</v>
      </c>
      <c r="BY10" s="589" t="str">
        <f t="shared" si="6"/>
        <v>T+69</v>
      </c>
      <c r="BZ10" s="589" t="str">
        <f t="shared" si="6"/>
        <v>T+70</v>
      </c>
      <c r="CA10" s="589" t="str">
        <f t="shared" si="6"/>
        <v>T+71</v>
      </c>
      <c r="CB10" s="589" t="str">
        <f t="shared" si="6"/>
        <v>T+72</v>
      </c>
      <c r="CC10" s="589" t="str">
        <f t="shared" si="6"/>
        <v>T+73</v>
      </c>
      <c r="CD10" s="589" t="str">
        <f t="shared" si="6"/>
        <v>T+74</v>
      </c>
      <c r="CE10" s="589" t="str">
        <f t="shared" si="6"/>
        <v>T+75</v>
      </c>
      <c r="CF10" s="589" t="str">
        <f t="shared" si="6"/>
        <v>T+76</v>
      </c>
      <c r="CG10" s="589" t="str">
        <f t="shared" si="6"/>
        <v>T+77</v>
      </c>
      <c r="CH10" s="589" t="str">
        <f t="shared" si="6"/>
        <v>T+78</v>
      </c>
      <c r="CI10" s="589" t="str">
        <f t="shared" si="6"/>
        <v>T+79</v>
      </c>
      <c r="CJ10" s="589" t="str">
        <f t="shared" si="6"/>
        <v>T+80</v>
      </c>
      <c r="CK10" s="589" t="str">
        <f t="shared" si="6"/>
        <v>T+81</v>
      </c>
      <c r="CL10" s="589" t="str">
        <f t="shared" si="6"/>
        <v>T+82</v>
      </c>
      <c r="CM10" s="589" t="str">
        <f t="shared" si="6"/>
        <v>T+83</v>
      </c>
      <c r="CN10" s="589" t="str">
        <f t="shared" si="6"/>
        <v>T+84</v>
      </c>
      <c r="CO10" s="589" t="str">
        <f t="shared" si="6"/>
        <v>T+85</v>
      </c>
      <c r="CP10" s="589" t="str">
        <f t="shared" si="6"/>
        <v>T+86</v>
      </c>
      <c r="CQ10" s="589" t="str">
        <f t="shared" si="6"/>
        <v>T+87</v>
      </c>
      <c r="CR10" s="589" t="str">
        <f t="shared" si="6"/>
        <v>T+88</v>
      </c>
      <c r="CS10" s="589" t="str">
        <f t="shared" si="6"/>
        <v>T+89</v>
      </c>
      <c r="CT10" s="589" t="str">
        <f t="shared" si="6"/>
        <v>T+90</v>
      </c>
      <c r="CU10" s="589" t="str">
        <f t="shared" si="6"/>
        <v>T+91</v>
      </c>
      <c r="CV10" s="589" t="str">
        <f t="shared" si="6"/>
        <v>T+92</v>
      </c>
      <c r="CW10" s="589" t="str">
        <f t="shared" si="6"/>
        <v>T+93</v>
      </c>
      <c r="CX10" s="589" t="str">
        <f t="shared" si="6"/>
        <v>T+94</v>
      </c>
      <c r="CY10" s="589" t="str">
        <f t="shared" si="6"/>
        <v>T+95</v>
      </c>
      <c r="CZ10" s="589" t="str">
        <f t="shared" si="6"/>
        <v>T+96</v>
      </c>
      <c r="DA10" s="589" t="str">
        <f t="shared" si="6"/>
        <v>T+97</v>
      </c>
      <c r="DB10" s="589" t="str">
        <f t="shared" si="6"/>
        <v>T+98</v>
      </c>
      <c r="DC10" s="589" t="str">
        <f t="shared" si="6"/>
        <v>T+99</v>
      </c>
      <c r="DD10" s="589" t="str">
        <f t="shared" si="6"/>
        <v>T+100</v>
      </c>
      <c r="DE10" s="589" t="str">
        <f t="shared" si="6"/>
        <v>T+101</v>
      </c>
      <c r="DF10" s="589" t="str">
        <f t="shared" si="6"/>
        <v>T+102</v>
      </c>
      <c r="DG10" s="589" t="str">
        <f t="shared" si="6"/>
        <v>T+103</v>
      </c>
      <c r="DH10" s="589" t="str">
        <f t="shared" si="6"/>
        <v>T+104</v>
      </c>
      <c r="DI10" s="589" t="str">
        <f t="shared" si="6"/>
        <v>T+105</v>
      </c>
      <c r="DJ10" s="589" t="str">
        <f t="shared" si="6"/>
        <v>T+106</v>
      </c>
      <c r="DK10" s="589" t="str">
        <f t="shared" si="6"/>
        <v>T+107</v>
      </c>
      <c r="DL10" s="589" t="str">
        <f t="shared" si="6"/>
        <v>T+108</v>
      </c>
      <c r="DM10" s="589" t="str">
        <f t="shared" si="6"/>
        <v>T+109</v>
      </c>
      <c r="DN10" s="589" t="str">
        <f t="shared" si="6"/>
        <v>T+110</v>
      </c>
      <c r="DO10" s="589" t="str">
        <f t="shared" si="6"/>
        <v>T+111</v>
      </c>
      <c r="DP10" s="589" t="str">
        <f t="shared" si="6"/>
        <v>T+112</v>
      </c>
      <c r="DQ10" s="589" t="str">
        <f t="shared" si="6"/>
        <v>T+113</v>
      </c>
      <c r="DR10" s="589" t="str">
        <f t="shared" si="6"/>
        <v>T+114</v>
      </c>
      <c r="DS10" s="589" t="str">
        <f t="shared" si="6"/>
        <v>T+115</v>
      </c>
      <c r="DT10" s="589" t="str">
        <f t="shared" si="6"/>
        <v>T+116</v>
      </c>
      <c r="DU10" s="589" t="str">
        <f t="shared" si="6"/>
        <v>T+117</v>
      </c>
      <c r="DV10" s="589" t="str">
        <f t="shared" si="6"/>
        <v>T+118</v>
      </c>
      <c r="DW10" s="589" t="str">
        <f t="shared" si="6"/>
        <v>T+119</v>
      </c>
      <c r="DX10" s="589" t="str">
        <f t="shared" si="6"/>
        <v>T+120</v>
      </c>
      <c r="DY10" s="589" t="str">
        <f t="shared" si="6"/>
        <v>T+121</v>
      </c>
      <c r="DZ10" s="589" t="str">
        <f t="shared" si="6"/>
        <v>T+122</v>
      </c>
      <c r="EA10" s="589" t="str">
        <f t="shared" si="6"/>
        <v>T+123</v>
      </c>
      <c r="EB10" s="589" t="str">
        <f t="shared" si="6"/>
        <v>T+124</v>
      </c>
      <c r="EC10" s="589" t="str">
        <f t="shared" si="6"/>
        <v>T+125</v>
      </c>
      <c r="ED10" s="589" t="str">
        <f t="shared" si="6"/>
        <v>T+126</v>
      </c>
      <c r="EE10" s="589" t="str">
        <f t="shared" si="6"/>
        <v>T+127</v>
      </c>
      <c r="EF10" s="589" t="str">
        <f t="shared" si="6"/>
        <v>T+128</v>
      </c>
      <c r="EG10" s="589" t="str">
        <f t="shared" ref="EG10:GR10" si="7">"T+" &amp; (COLUMN(EG10)-COLUMN($H10))</f>
        <v>T+129</v>
      </c>
      <c r="EH10" s="589" t="str">
        <f t="shared" si="7"/>
        <v>T+130</v>
      </c>
      <c r="EI10" s="589" t="str">
        <f t="shared" si="7"/>
        <v>T+131</v>
      </c>
      <c r="EJ10" s="589" t="str">
        <f t="shared" si="7"/>
        <v>T+132</v>
      </c>
      <c r="EK10" s="589" t="str">
        <f t="shared" si="7"/>
        <v>T+133</v>
      </c>
      <c r="EL10" s="589" t="str">
        <f t="shared" si="7"/>
        <v>T+134</v>
      </c>
      <c r="EM10" s="589" t="str">
        <f t="shared" si="7"/>
        <v>T+135</v>
      </c>
      <c r="EN10" s="589" t="str">
        <f t="shared" si="7"/>
        <v>T+136</v>
      </c>
      <c r="EO10" s="589" t="str">
        <f t="shared" si="7"/>
        <v>T+137</v>
      </c>
      <c r="EP10" s="589" t="str">
        <f t="shared" si="7"/>
        <v>T+138</v>
      </c>
      <c r="EQ10" s="589" t="str">
        <f t="shared" si="7"/>
        <v>T+139</v>
      </c>
      <c r="ER10" s="589" t="str">
        <f t="shared" si="7"/>
        <v>T+140</v>
      </c>
      <c r="ES10" s="589" t="str">
        <f t="shared" si="7"/>
        <v>T+141</v>
      </c>
      <c r="ET10" s="589" t="str">
        <f t="shared" si="7"/>
        <v>T+142</v>
      </c>
      <c r="EU10" s="589" t="str">
        <f t="shared" si="7"/>
        <v>T+143</v>
      </c>
      <c r="EV10" s="589" t="str">
        <f t="shared" si="7"/>
        <v>T+144</v>
      </c>
      <c r="EW10" s="589" t="str">
        <f t="shared" si="7"/>
        <v>T+145</v>
      </c>
      <c r="EX10" s="589" t="str">
        <f t="shared" si="7"/>
        <v>T+146</v>
      </c>
      <c r="EY10" s="589" t="str">
        <f t="shared" si="7"/>
        <v>T+147</v>
      </c>
      <c r="EZ10" s="589" t="str">
        <f t="shared" si="7"/>
        <v>T+148</v>
      </c>
      <c r="FA10" s="589" t="str">
        <f t="shared" si="7"/>
        <v>T+149</v>
      </c>
      <c r="FB10" s="589" t="str">
        <f t="shared" si="7"/>
        <v>T+150</v>
      </c>
      <c r="FC10" s="589" t="str">
        <f t="shared" si="7"/>
        <v>T+151</v>
      </c>
      <c r="FD10" s="589" t="str">
        <f t="shared" si="7"/>
        <v>T+152</v>
      </c>
      <c r="FE10" s="589" t="str">
        <f t="shared" si="7"/>
        <v>T+153</v>
      </c>
      <c r="FF10" s="589" t="str">
        <f t="shared" si="7"/>
        <v>T+154</v>
      </c>
      <c r="FG10" s="589" t="str">
        <f t="shared" si="7"/>
        <v>T+155</v>
      </c>
      <c r="FH10" s="589" t="str">
        <f t="shared" si="7"/>
        <v>T+156</v>
      </c>
      <c r="FI10" s="589" t="str">
        <f t="shared" si="7"/>
        <v>T+157</v>
      </c>
      <c r="FJ10" s="589" t="str">
        <f t="shared" si="7"/>
        <v>T+158</v>
      </c>
      <c r="FK10" s="589" t="str">
        <f t="shared" si="7"/>
        <v>T+159</v>
      </c>
      <c r="FL10" s="589" t="str">
        <f t="shared" si="7"/>
        <v>T+160</v>
      </c>
      <c r="FM10" s="589" t="str">
        <f t="shared" si="7"/>
        <v>T+161</v>
      </c>
      <c r="FN10" s="589" t="str">
        <f t="shared" si="7"/>
        <v>T+162</v>
      </c>
      <c r="FO10" s="589" t="str">
        <f t="shared" si="7"/>
        <v>T+163</v>
      </c>
      <c r="FP10" s="589" t="str">
        <f t="shared" si="7"/>
        <v>T+164</v>
      </c>
      <c r="FQ10" s="589" t="str">
        <f t="shared" si="7"/>
        <v>T+165</v>
      </c>
      <c r="FR10" s="589" t="str">
        <f t="shared" si="7"/>
        <v>T+166</v>
      </c>
      <c r="FS10" s="589" t="str">
        <f t="shared" si="7"/>
        <v>T+167</v>
      </c>
      <c r="FT10" s="589" t="str">
        <f t="shared" si="7"/>
        <v>T+168</v>
      </c>
      <c r="FU10" s="589" t="str">
        <f t="shared" si="7"/>
        <v>T+169</v>
      </c>
      <c r="FV10" s="589" t="str">
        <f t="shared" si="7"/>
        <v>T+170</v>
      </c>
      <c r="FW10" s="589" t="str">
        <f t="shared" si="7"/>
        <v>T+171</v>
      </c>
      <c r="FX10" s="589" t="str">
        <f t="shared" si="7"/>
        <v>T+172</v>
      </c>
      <c r="FY10" s="589" t="str">
        <f t="shared" si="7"/>
        <v>T+173</v>
      </c>
      <c r="FZ10" s="589" t="str">
        <f t="shared" si="7"/>
        <v>T+174</v>
      </c>
      <c r="GA10" s="589" t="str">
        <f t="shared" si="7"/>
        <v>T+175</v>
      </c>
      <c r="GB10" s="589" t="str">
        <f t="shared" si="7"/>
        <v>T+176</v>
      </c>
      <c r="GC10" s="589" t="str">
        <f t="shared" si="7"/>
        <v>T+177</v>
      </c>
      <c r="GD10" s="589" t="str">
        <f t="shared" si="7"/>
        <v>T+178</v>
      </c>
      <c r="GE10" s="589" t="str">
        <f t="shared" si="7"/>
        <v>T+179</v>
      </c>
      <c r="GF10" s="589" t="str">
        <f t="shared" si="7"/>
        <v>T+180</v>
      </c>
      <c r="GG10" s="589" t="str">
        <f t="shared" si="7"/>
        <v>T+181</v>
      </c>
      <c r="GH10" s="589" t="str">
        <f t="shared" si="7"/>
        <v>T+182</v>
      </c>
      <c r="GI10" s="589" t="str">
        <f t="shared" si="7"/>
        <v>T+183</v>
      </c>
      <c r="GJ10" s="589" t="str">
        <f t="shared" si="7"/>
        <v>T+184</v>
      </c>
      <c r="GK10" s="589" t="str">
        <f t="shared" si="7"/>
        <v>T+185</v>
      </c>
      <c r="GL10" s="589" t="str">
        <f t="shared" si="7"/>
        <v>T+186</v>
      </c>
      <c r="GM10" s="589" t="str">
        <f t="shared" si="7"/>
        <v>T+187</v>
      </c>
      <c r="GN10" s="589" t="str">
        <f t="shared" si="7"/>
        <v>T+188</v>
      </c>
      <c r="GO10" s="589" t="str">
        <f t="shared" si="7"/>
        <v>T+189</v>
      </c>
      <c r="GP10" s="589" t="str">
        <f t="shared" si="7"/>
        <v>T+190</v>
      </c>
      <c r="GQ10" s="589" t="str">
        <f t="shared" si="7"/>
        <v>T+191</v>
      </c>
      <c r="GR10" s="589" t="str">
        <f t="shared" si="7"/>
        <v>T+192</v>
      </c>
      <c r="GS10" s="589" t="str">
        <f t="shared" ref="GS10:JD10" si="8">"T+" &amp; (COLUMN(GS10)-COLUMN($H10))</f>
        <v>T+193</v>
      </c>
      <c r="GT10" s="589" t="str">
        <f t="shared" si="8"/>
        <v>T+194</v>
      </c>
      <c r="GU10" s="589" t="str">
        <f t="shared" si="8"/>
        <v>T+195</v>
      </c>
      <c r="GV10" s="589" t="str">
        <f t="shared" si="8"/>
        <v>T+196</v>
      </c>
      <c r="GW10" s="589" t="str">
        <f t="shared" si="8"/>
        <v>T+197</v>
      </c>
      <c r="GX10" s="589" t="str">
        <f t="shared" si="8"/>
        <v>T+198</v>
      </c>
      <c r="GY10" s="589" t="str">
        <f t="shared" si="8"/>
        <v>T+199</v>
      </c>
      <c r="GZ10" s="589" t="str">
        <f t="shared" si="8"/>
        <v>T+200</v>
      </c>
      <c r="HA10" s="589" t="str">
        <f t="shared" si="8"/>
        <v>T+201</v>
      </c>
      <c r="HB10" s="589" t="str">
        <f t="shared" si="8"/>
        <v>T+202</v>
      </c>
      <c r="HC10" s="589" t="str">
        <f t="shared" si="8"/>
        <v>T+203</v>
      </c>
      <c r="HD10" s="589" t="str">
        <f t="shared" si="8"/>
        <v>T+204</v>
      </c>
      <c r="HE10" s="589" t="str">
        <f t="shared" si="8"/>
        <v>T+205</v>
      </c>
      <c r="HF10" s="589" t="str">
        <f t="shared" si="8"/>
        <v>T+206</v>
      </c>
      <c r="HG10" s="589" t="str">
        <f t="shared" si="8"/>
        <v>T+207</v>
      </c>
      <c r="HH10" s="589" t="str">
        <f t="shared" si="8"/>
        <v>T+208</v>
      </c>
      <c r="HI10" s="589" t="str">
        <f t="shared" si="8"/>
        <v>T+209</v>
      </c>
      <c r="HJ10" s="589" t="str">
        <f t="shared" si="8"/>
        <v>T+210</v>
      </c>
      <c r="HK10" s="589" t="str">
        <f t="shared" si="8"/>
        <v>T+211</v>
      </c>
      <c r="HL10" s="589" t="str">
        <f t="shared" si="8"/>
        <v>T+212</v>
      </c>
      <c r="HM10" s="589" t="str">
        <f t="shared" si="8"/>
        <v>T+213</v>
      </c>
      <c r="HN10" s="589" t="str">
        <f t="shared" si="8"/>
        <v>T+214</v>
      </c>
      <c r="HO10" s="589" t="str">
        <f t="shared" si="8"/>
        <v>T+215</v>
      </c>
      <c r="HP10" s="589" t="str">
        <f t="shared" si="8"/>
        <v>T+216</v>
      </c>
      <c r="HQ10" s="589" t="str">
        <f t="shared" si="8"/>
        <v>T+217</v>
      </c>
      <c r="HR10" s="589" t="str">
        <f t="shared" si="8"/>
        <v>T+218</v>
      </c>
      <c r="HS10" s="589" t="str">
        <f t="shared" si="8"/>
        <v>T+219</v>
      </c>
      <c r="HT10" s="589" t="str">
        <f t="shared" si="8"/>
        <v>T+220</v>
      </c>
      <c r="HU10" s="589" t="str">
        <f t="shared" si="8"/>
        <v>T+221</v>
      </c>
      <c r="HV10" s="589" t="str">
        <f t="shared" si="8"/>
        <v>T+222</v>
      </c>
      <c r="HW10" s="589" t="str">
        <f t="shared" si="8"/>
        <v>T+223</v>
      </c>
      <c r="HX10" s="589" t="str">
        <f t="shared" si="8"/>
        <v>T+224</v>
      </c>
      <c r="HY10" s="589" t="str">
        <f t="shared" si="8"/>
        <v>T+225</v>
      </c>
      <c r="HZ10" s="589" t="str">
        <f t="shared" si="8"/>
        <v>T+226</v>
      </c>
      <c r="IA10" s="589" t="str">
        <f t="shared" si="8"/>
        <v>T+227</v>
      </c>
      <c r="IB10" s="589" t="str">
        <f t="shared" si="8"/>
        <v>T+228</v>
      </c>
      <c r="IC10" s="589" t="str">
        <f t="shared" si="8"/>
        <v>T+229</v>
      </c>
      <c r="ID10" s="589" t="str">
        <f t="shared" si="8"/>
        <v>T+230</v>
      </c>
      <c r="IE10" s="589" t="str">
        <f t="shared" si="8"/>
        <v>T+231</v>
      </c>
      <c r="IF10" s="589" t="str">
        <f t="shared" si="8"/>
        <v>T+232</v>
      </c>
      <c r="IG10" s="589" t="str">
        <f t="shared" si="8"/>
        <v>T+233</v>
      </c>
      <c r="IH10" s="589" t="str">
        <f t="shared" si="8"/>
        <v>T+234</v>
      </c>
      <c r="II10" s="589" t="str">
        <f t="shared" si="8"/>
        <v>T+235</v>
      </c>
      <c r="IJ10" s="589" t="str">
        <f t="shared" si="8"/>
        <v>T+236</v>
      </c>
      <c r="IK10" s="589" t="str">
        <f t="shared" si="8"/>
        <v>T+237</v>
      </c>
      <c r="IL10" s="589" t="str">
        <f t="shared" si="8"/>
        <v>T+238</v>
      </c>
      <c r="IM10" s="589" t="str">
        <f t="shared" si="8"/>
        <v>T+239</v>
      </c>
      <c r="IN10" s="589" t="str">
        <f t="shared" si="8"/>
        <v>T+240</v>
      </c>
      <c r="IO10" s="589" t="str">
        <f t="shared" si="8"/>
        <v>T+241</v>
      </c>
      <c r="IP10" s="589" t="str">
        <f t="shared" si="8"/>
        <v>T+242</v>
      </c>
      <c r="IQ10" s="589" t="str">
        <f t="shared" si="8"/>
        <v>T+243</v>
      </c>
      <c r="IR10" s="589" t="str">
        <f t="shared" si="8"/>
        <v>T+244</v>
      </c>
      <c r="IS10" s="589" t="str">
        <f t="shared" si="8"/>
        <v>T+245</v>
      </c>
      <c r="IT10" s="589" t="str">
        <f t="shared" si="8"/>
        <v>T+246</v>
      </c>
      <c r="IU10" s="589" t="str">
        <f t="shared" si="8"/>
        <v>T+247</v>
      </c>
      <c r="IV10" s="589" t="str">
        <f t="shared" si="8"/>
        <v>T+248</v>
      </c>
      <c r="IW10" s="589" t="str">
        <f t="shared" si="8"/>
        <v>T+249</v>
      </c>
      <c r="IX10" s="589" t="str">
        <f t="shared" si="8"/>
        <v>T+250</v>
      </c>
      <c r="IY10" s="589" t="str">
        <f t="shared" si="8"/>
        <v>T+251</v>
      </c>
      <c r="IZ10" s="589" t="str">
        <f t="shared" si="8"/>
        <v>T+252</v>
      </c>
      <c r="JA10" s="589" t="str">
        <f t="shared" si="8"/>
        <v>T+253</v>
      </c>
      <c r="JB10" s="589" t="str">
        <f t="shared" si="8"/>
        <v>T+254</v>
      </c>
      <c r="JC10" s="589" t="str">
        <f t="shared" si="8"/>
        <v>T+255</v>
      </c>
      <c r="JD10" s="589" t="str">
        <f t="shared" si="8"/>
        <v>T+256</v>
      </c>
      <c r="JE10" s="589" t="str">
        <f t="shared" ref="JE10:KB10" si="9">"T+" &amp; (COLUMN(JE10)-COLUMN($H10))</f>
        <v>T+257</v>
      </c>
      <c r="JF10" s="589" t="str">
        <f t="shared" si="9"/>
        <v>T+258</v>
      </c>
      <c r="JG10" s="589" t="str">
        <f t="shared" si="9"/>
        <v>T+259</v>
      </c>
      <c r="JH10" s="589" t="str">
        <f t="shared" si="9"/>
        <v>T+260</v>
      </c>
      <c r="JI10" s="589" t="str">
        <f t="shared" si="9"/>
        <v>T+261</v>
      </c>
      <c r="JJ10" s="589" t="str">
        <f t="shared" si="9"/>
        <v>T+262</v>
      </c>
      <c r="JK10" s="589" t="str">
        <f t="shared" si="9"/>
        <v>T+263</v>
      </c>
      <c r="JL10" s="589" t="str">
        <f t="shared" si="9"/>
        <v>T+264</v>
      </c>
      <c r="JM10" s="589" t="str">
        <f t="shared" si="9"/>
        <v>T+265</v>
      </c>
      <c r="JN10" s="589" t="str">
        <f t="shared" si="9"/>
        <v>T+266</v>
      </c>
      <c r="JO10" s="589" t="str">
        <f t="shared" si="9"/>
        <v>T+267</v>
      </c>
      <c r="JP10" s="589" t="str">
        <f t="shared" si="9"/>
        <v>T+268</v>
      </c>
      <c r="JQ10" s="589" t="str">
        <f t="shared" si="9"/>
        <v>T+269</v>
      </c>
      <c r="JR10" s="589" t="str">
        <f t="shared" si="9"/>
        <v>T+270</v>
      </c>
      <c r="JS10" s="589" t="str">
        <f t="shared" si="9"/>
        <v>T+271</v>
      </c>
      <c r="JT10" s="589" t="str">
        <f t="shared" si="9"/>
        <v>T+272</v>
      </c>
      <c r="JU10" s="589" t="str">
        <f t="shared" si="9"/>
        <v>T+273</v>
      </c>
      <c r="JV10" s="589" t="str">
        <f t="shared" si="9"/>
        <v>T+274</v>
      </c>
      <c r="JW10" s="589" t="str">
        <f t="shared" si="9"/>
        <v>T+275</v>
      </c>
      <c r="JX10" s="589" t="str">
        <f t="shared" si="9"/>
        <v>T+276</v>
      </c>
      <c r="JY10" s="589" t="str">
        <f t="shared" si="9"/>
        <v>T+277</v>
      </c>
      <c r="JZ10" s="589" t="str">
        <f t="shared" si="9"/>
        <v>T+278</v>
      </c>
      <c r="KA10" s="589" t="str">
        <f t="shared" si="9"/>
        <v>T+279</v>
      </c>
      <c r="KB10" s="589" t="str">
        <f t="shared" si="9"/>
        <v>T+280</v>
      </c>
    </row>
    <row r="11" spans="1:296" ht="15" customHeight="1" x14ac:dyDescent="0.25">
      <c r="B11" s="645" t="s">
        <v>518</v>
      </c>
      <c r="C11" s="646" t="str">
        <f xml:space="preserve"> IF(ISBLANK(TB!C149), "", TB!C149)</f>
        <v/>
      </c>
      <c r="D11" s="646" t="str">
        <f xml:space="preserve"> IF(ISBLANK(TB!D149), "", TB!D149)</f>
        <v/>
      </c>
      <c r="E11" s="646" t="str">
        <f xml:space="preserve"> IF(ISBLANK(TB!G149), "", TB!G149)</f>
        <v/>
      </c>
      <c r="F11" s="646" t="str">
        <f xml:space="preserve"> IF(ISBLANK(TB!I149), "", TB!I149)</f>
        <v/>
      </c>
      <c r="G11" s="591" t="str">
        <f>IF(ISBLANK(TB!J149), "",TB!J149)</f>
        <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39"/>
      <c r="DX11" s="26"/>
      <c r="DY11" s="26"/>
      <c r="DZ11" s="26"/>
      <c r="EA11" s="26"/>
      <c r="EB11" s="26"/>
      <c r="EC11" s="26"/>
      <c r="ED11" s="26"/>
      <c r="EE11" s="26"/>
      <c r="EF11" s="26"/>
      <c r="EG11" s="26"/>
      <c r="EH11" s="26"/>
      <c r="EI11" s="26"/>
      <c r="EJ11" s="26"/>
      <c r="EK11" s="26"/>
      <c r="EL11" s="26"/>
      <c r="EM11" s="26"/>
      <c r="EN11" s="26"/>
      <c r="EO11" s="26"/>
      <c r="EP11" s="26"/>
      <c r="EQ11" s="26"/>
      <c r="ER11" s="39"/>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39"/>
      <c r="JH11" s="26"/>
      <c r="JI11" s="26"/>
      <c r="JJ11" s="26"/>
      <c r="JK11" s="26"/>
      <c r="JL11" s="26"/>
      <c r="JM11" s="26"/>
      <c r="JN11" s="26"/>
      <c r="JO11" s="26"/>
      <c r="JP11" s="26"/>
      <c r="JQ11" s="26"/>
      <c r="JR11" s="26"/>
      <c r="JS11" s="26"/>
      <c r="JT11" s="26"/>
      <c r="JU11" s="26"/>
      <c r="JV11" s="26"/>
      <c r="JW11" s="26"/>
      <c r="JX11" s="26"/>
      <c r="JY11" s="26"/>
      <c r="JZ11" s="26"/>
      <c r="KA11" s="26"/>
      <c r="KB11" s="39"/>
    </row>
    <row r="12" spans="1:296" ht="15" customHeight="1" x14ac:dyDescent="0.25">
      <c r="B12" s="293" t="s">
        <v>519</v>
      </c>
      <c r="C12" s="295" t="str">
        <f xml:space="preserve"> IF(ISBLANK(TB!C150), "", TB!C150)</f>
        <v/>
      </c>
      <c r="D12" s="295" t="str">
        <f xml:space="preserve"> IF(ISBLANK(TB!D150), "", TB!D150)</f>
        <v/>
      </c>
      <c r="E12" s="295" t="str">
        <f xml:space="preserve"> IF(ISBLANK(TB!G150), "", TB!G150)</f>
        <v/>
      </c>
      <c r="F12" s="295" t="str">
        <f xml:space="preserve"> IF(ISBLANK(TB!I150), "", TB!I150)</f>
        <v/>
      </c>
      <c r="G12" s="591" t="str">
        <f>IF(ISBLANK(TB!J150), "",TB!J150)</f>
        <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39"/>
      <c r="DX12" s="26"/>
      <c r="DY12" s="26"/>
      <c r="DZ12" s="26"/>
      <c r="EA12" s="26"/>
      <c r="EB12" s="26"/>
      <c r="EC12" s="26"/>
      <c r="ED12" s="26"/>
      <c r="EE12" s="26"/>
      <c r="EF12" s="26"/>
      <c r="EG12" s="26"/>
      <c r="EH12" s="26"/>
      <c r="EI12" s="26"/>
      <c r="EJ12" s="26"/>
      <c r="EK12" s="26"/>
      <c r="EL12" s="26"/>
      <c r="EM12" s="26"/>
      <c r="EN12" s="26"/>
      <c r="EO12" s="26"/>
      <c r="EP12" s="26"/>
      <c r="EQ12" s="26"/>
      <c r="ER12" s="39"/>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39"/>
      <c r="JH12" s="26"/>
      <c r="JI12" s="26"/>
      <c r="JJ12" s="26"/>
      <c r="JK12" s="26"/>
      <c r="JL12" s="26"/>
      <c r="JM12" s="26"/>
      <c r="JN12" s="26"/>
      <c r="JO12" s="26"/>
      <c r="JP12" s="26"/>
      <c r="JQ12" s="26"/>
      <c r="JR12" s="26"/>
      <c r="JS12" s="26"/>
      <c r="JT12" s="26"/>
      <c r="JU12" s="26"/>
      <c r="JV12" s="26"/>
      <c r="JW12" s="26"/>
      <c r="JX12" s="26"/>
      <c r="JY12" s="26"/>
      <c r="JZ12" s="26"/>
      <c r="KA12" s="26"/>
      <c r="KB12" s="39"/>
    </row>
    <row r="13" spans="1:296" ht="15" customHeight="1" x14ac:dyDescent="0.25">
      <c r="B13" s="293" t="s">
        <v>520</v>
      </c>
      <c r="C13" s="295" t="str">
        <f xml:space="preserve"> IF(ISBLANK(TB!C151), "", TB!C151)</f>
        <v/>
      </c>
      <c r="D13" s="295" t="str">
        <f xml:space="preserve"> IF(ISBLANK(TB!D151), "", TB!D151)</f>
        <v/>
      </c>
      <c r="E13" s="295" t="str">
        <f xml:space="preserve"> IF(ISBLANK(TB!G151), "", TB!G151)</f>
        <v/>
      </c>
      <c r="F13" s="295" t="str">
        <f xml:space="preserve"> IF(ISBLANK(TB!I151), "", TB!I151)</f>
        <v/>
      </c>
      <c r="G13" s="591" t="str">
        <f>IF(ISBLANK(TB!J151), "",TB!J151)</f>
        <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39"/>
      <c r="DX13" s="26"/>
      <c r="DY13" s="26"/>
      <c r="DZ13" s="26"/>
      <c r="EA13" s="26"/>
      <c r="EB13" s="26"/>
      <c r="EC13" s="26"/>
      <c r="ED13" s="26"/>
      <c r="EE13" s="26"/>
      <c r="EF13" s="26"/>
      <c r="EG13" s="26"/>
      <c r="EH13" s="26"/>
      <c r="EI13" s="26"/>
      <c r="EJ13" s="26"/>
      <c r="EK13" s="26"/>
      <c r="EL13" s="26"/>
      <c r="EM13" s="26"/>
      <c r="EN13" s="26"/>
      <c r="EO13" s="26"/>
      <c r="EP13" s="26"/>
      <c r="EQ13" s="26"/>
      <c r="ER13" s="39"/>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39"/>
      <c r="JH13" s="26"/>
      <c r="JI13" s="26"/>
      <c r="JJ13" s="26"/>
      <c r="JK13" s="26"/>
      <c r="JL13" s="26"/>
      <c r="JM13" s="26"/>
      <c r="JN13" s="26"/>
      <c r="JO13" s="26"/>
      <c r="JP13" s="26"/>
      <c r="JQ13" s="26"/>
      <c r="JR13" s="26"/>
      <c r="JS13" s="26"/>
      <c r="JT13" s="26"/>
      <c r="JU13" s="26"/>
      <c r="JV13" s="26"/>
      <c r="JW13" s="26"/>
      <c r="JX13" s="26"/>
      <c r="JY13" s="26"/>
      <c r="JZ13" s="26"/>
      <c r="KA13" s="26"/>
      <c r="KB13" s="39"/>
    </row>
    <row r="14" spans="1:296" ht="15" customHeight="1" x14ac:dyDescent="0.25">
      <c r="B14" s="293" t="s">
        <v>521</v>
      </c>
      <c r="C14" s="295" t="str">
        <f xml:space="preserve"> IF(ISBLANK(TB!C152), "", TB!C152)</f>
        <v/>
      </c>
      <c r="D14" s="295" t="str">
        <f xml:space="preserve"> IF(ISBLANK(TB!D152), "", TB!D152)</f>
        <v/>
      </c>
      <c r="E14" s="295" t="str">
        <f xml:space="preserve"> IF(ISBLANK(TB!G152), "", TB!G152)</f>
        <v/>
      </c>
      <c r="F14" s="295" t="str">
        <f xml:space="preserve"> IF(ISBLANK(TB!I152), "", TB!I152)</f>
        <v/>
      </c>
      <c r="G14" s="591" t="str">
        <f>IF(ISBLANK(TB!J152), "",TB!J152)</f>
        <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39"/>
      <c r="DX14" s="26"/>
      <c r="DY14" s="26"/>
      <c r="DZ14" s="26"/>
      <c r="EA14" s="26"/>
      <c r="EB14" s="26"/>
      <c r="EC14" s="26"/>
      <c r="ED14" s="26"/>
      <c r="EE14" s="26"/>
      <c r="EF14" s="26"/>
      <c r="EG14" s="26"/>
      <c r="EH14" s="26"/>
      <c r="EI14" s="26"/>
      <c r="EJ14" s="26"/>
      <c r="EK14" s="26"/>
      <c r="EL14" s="26"/>
      <c r="EM14" s="26"/>
      <c r="EN14" s="26"/>
      <c r="EO14" s="26"/>
      <c r="EP14" s="26"/>
      <c r="EQ14" s="26"/>
      <c r="ER14" s="39"/>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39"/>
      <c r="JH14" s="26"/>
      <c r="JI14" s="26"/>
      <c r="JJ14" s="26"/>
      <c r="JK14" s="26"/>
      <c r="JL14" s="26"/>
      <c r="JM14" s="26"/>
      <c r="JN14" s="26"/>
      <c r="JO14" s="26"/>
      <c r="JP14" s="26"/>
      <c r="JQ14" s="26"/>
      <c r="JR14" s="26"/>
      <c r="JS14" s="26"/>
      <c r="JT14" s="26"/>
      <c r="JU14" s="26"/>
      <c r="JV14" s="26"/>
      <c r="JW14" s="26"/>
      <c r="JX14" s="26"/>
      <c r="JY14" s="26"/>
      <c r="JZ14" s="26"/>
      <c r="KA14" s="26"/>
      <c r="KB14" s="39"/>
    </row>
    <row r="15" spans="1:296" ht="15" customHeight="1" x14ac:dyDescent="0.25">
      <c r="B15" s="293" t="s">
        <v>522</v>
      </c>
      <c r="C15" s="295" t="str">
        <f xml:space="preserve"> IF(ISBLANK(TB!C153), "", TB!C153)</f>
        <v/>
      </c>
      <c r="D15" s="295" t="str">
        <f xml:space="preserve"> IF(ISBLANK(TB!D153), "", TB!D153)</f>
        <v/>
      </c>
      <c r="E15" s="295" t="str">
        <f xml:space="preserve"> IF(ISBLANK(TB!G153), "", TB!G153)</f>
        <v/>
      </c>
      <c r="F15" s="295" t="str">
        <f xml:space="preserve"> IF(ISBLANK(TB!I153), "", TB!I153)</f>
        <v/>
      </c>
      <c r="G15" s="591" t="str">
        <f>IF(ISBLANK(TB!J153), "",TB!J153)</f>
        <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39"/>
      <c r="DX15" s="26"/>
      <c r="DY15" s="26"/>
      <c r="DZ15" s="26"/>
      <c r="EA15" s="26"/>
      <c r="EB15" s="26"/>
      <c r="EC15" s="26"/>
      <c r="ED15" s="26"/>
      <c r="EE15" s="26"/>
      <c r="EF15" s="26"/>
      <c r="EG15" s="26"/>
      <c r="EH15" s="26"/>
      <c r="EI15" s="26"/>
      <c r="EJ15" s="26"/>
      <c r="EK15" s="26"/>
      <c r="EL15" s="26"/>
      <c r="EM15" s="26"/>
      <c r="EN15" s="26"/>
      <c r="EO15" s="26"/>
      <c r="EP15" s="26"/>
      <c r="EQ15" s="26"/>
      <c r="ER15" s="39"/>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39"/>
      <c r="JH15" s="26"/>
      <c r="JI15" s="26"/>
      <c r="JJ15" s="26"/>
      <c r="JK15" s="26"/>
      <c r="JL15" s="26"/>
      <c r="JM15" s="26"/>
      <c r="JN15" s="26"/>
      <c r="JO15" s="26"/>
      <c r="JP15" s="26"/>
      <c r="JQ15" s="26"/>
      <c r="JR15" s="26"/>
      <c r="JS15" s="26"/>
      <c r="JT15" s="26"/>
      <c r="JU15" s="26"/>
      <c r="JV15" s="26"/>
      <c r="JW15" s="26"/>
      <c r="JX15" s="26"/>
      <c r="JY15" s="26"/>
      <c r="JZ15" s="26"/>
      <c r="KA15" s="26"/>
      <c r="KB15" s="39"/>
    </row>
    <row r="16" spans="1:296" ht="15" customHeight="1" x14ac:dyDescent="0.25">
      <c r="B16" s="293" t="s">
        <v>523</v>
      </c>
      <c r="C16" s="295" t="str">
        <f xml:space="preserve"> IF(ISBLANK(TB!C154), "", TB!C154)</f>
        <v/>
      </c>
      <c r="D16" s="295" t="str">
        <f xml:space="preserve"> IF(ISBLANK(TB!D154), "", TB!D154)</f>
        <v/>
      </c>
      <c r="E16" s="295" t="str">
        <f xml:space="preserve"> IF(ISBLANK(TB!G154), "", TB!G154)</f>
        <v/>
      </c>
      <c r="F16" s="295" t="str">
        <f xml:space="preserve"> IF(ISBLANK(TB!I154), "", TB!I154)</f>
        <v/>
      </c>
      <c r="G16" s="591" t="str">
        <f>IF(ISBLANK(TB!J154), "",TB!J154)</f>
        <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39"/>
      <c r="DX16" s="26"/>
      <c r="DY16" s="26"/>
      <c r="DZ16" s="26"/>
      <c r="EA16" s="26"/>
      <c r="EB16" s="26"/>
      <c r="EC16" s="26"/>
      <c r="ED16" s="26"/>
      <c r="EE16" s="26"/>
      <c r="EF16" s="26"/>
      <c r="EG16" s="26"/>
      <c r="EH16" s="26"/>
      <c r="EI16" s="26"/>
      <c r="EJ16" s="26"/>
      <c r="EK16" s="26"/>
      <c r="EL16" s="26"/>
      <c r="EM16" s="26"/>
      <c r="EN16" s="26"/>
      <c r="EO16" s="26"/>
      <c r="EP16" s="26"/>
      <c r="EQ16" s="26"/>
      <c r="ER16" s="39"/>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39"/>
      <c r="JH16" s="26"/>
      <c r="JI16" s="26"/>
      <c r="JJ16" s="26"/>
      <c r="JK16" s="26"/>
      <c r="JL16" s="26"/>
      <c r="JM16" s="26"/>
      <c r="JN16" s="26"/>
      <c r="JO16" s="26"/>
      <c r="JP16" s="26"/>
      <c r="JQ16" s="26"/>
      <c r="JR16" s="26"/>
      <c r="JS16" s="26"/>
      <c r="JT16" s="26"/>
      <c r="JU16" s="26"/>
      <c r="JV16" s="26"/>
      <c r="JW16" s="26"/>
      <c r="JX16" s="26"/>
      <c r="JY16" s="26"/>
      <c r="JZ16" s="26"/>
      <c r="KA16" s="26"/>
      <c r="KB16" s="39"/>
    </row>
    <row r="17" spans="2:288" ht="15" customHeight="1" x14ac:dyDescent="0.25">
      <c r="B17" s="293" t="s">
        <v>524</v>
      </c>
      <c r="C17" s="295" t="str">
        <f xml:space="preserve"> IF(ISBLANK(TB!C155), "", TB!C155)</f>
        <v/>
      </c>
      <c r="D17" s="295" t="str">
        <f xml:space="preserve"> IF(ISBLANK(TB!D155), "", TB!D155)</f>
        <v/>
      </c>
      <c r="E17" s="295" t="str">
        <f xml:space="preserve"> IF(ISBLANK(TB!G155), "", TB!G155)</f>
        <v/>
      </c>
      <c r="F17" s="295" t="str">
        <f xml:space="preserve"> IF(ISBLANK(TB!I155), "", TB!I155)</f>
        <v/>
      </c>
      <c r="G17" s="591" t="str">
        <f>IF(ISBLANK(TB!J155), "",TB!J155)</f>
        <v/>
      </c>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39"/>
      <c r="DX17" s="26"/>
      <c r="DY17" s="26"/>
      <c r="DZ17" s="26"/>
      <c r="EA17" s="26"/>
      <c r="EB17" s="26"/>
      <c r="EC17" s="26"/>
      <c r="ED17" s="26"/>
      <c r="EE17" s="26"/>
      <c r="EF17" s="26"/>
      <c r="EG17" s="26"/>
      <c r="EH17" s="26"/>
      <c r="EI17" s="26"/>
      <c r="EJ17" s="26"/>
      <c r="EK17" s="26"/>
      <c r="EL17" s="26"/>
      <c r="EM17" s="26"/>
      <c r="EN17" s="26"/>
      <c r="EO17" s="26"/>
      <c r="EP17" s="26"/>
      <c r="EQ17" s="26"/>
      <c r="ER17" s="39"/>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39"/>
      <c r="JH17" s="26"/>
      <c r="JI17" s="26"/>
      <c r="JJ17" s="26"/>
      <c r="JK17" s="26"/>
      <c r="JL17" s="26"/>
      <c r="JM17" s="26"/>
      <c r="JN17" s="26"/>
      <c r="JO17" s="26"/>
      <c r="JP17" s="26"/>
      <c r="JQ17" s="26"/>
      <c r="JR17" s="26"/>
      <c r="JS17" s="26"/>
      <c r="JT17" s="26"/>
      <c r="JU17" s="26"/>
      <c r="JV17" s="26"/>
      <c r="JW17" s="26"/>
      <c r="JX17" s="26"/>
      <c r="JY17" s="26"/>
      <c r="JZ17" s="26"/>
      <c r="KA17" s="26"/>
      <c r="KB17" s="39"/>
    </row>
    <row r="18" spans="2:288" ht="15" customHeight="1" x14ac:dyDescent="0.25">
      <c r="B18" s="293" t="s">
        <v>525</v>
      </c>
      <c r="C18" s="295" t="str">
        <f xml:space="preserve"> IF(ISBLANK(TB!C156), "", TB!C156)</f>
        <v/>
      </c>
      <c r="D18" s="295" t="str">
        <f xml:space="preserve"> IF(ISBLANK(TB!D156), "", TB!D156)</f>
        <v/>
      </c>
      <c r="E18" s="295" t="str">
        <f xml:space="preserve"> IF(ISBLANK(TB!G156), "", TB!G156)</f>
        <v/>
      </c>
      <c r="F18" s="295" t="str">
        <f xml:space="preserve"> IF(ISBLANK(TB!I156), "", TB!I156)</f>
        <v/>
      </c>
      <c r="G18" s="591" t="str">
        <f>IF(ISBLANK(TB!J156), "",TB!J156)</f>
        <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39"/>
      <c r="DX18" s="26"/>
      <c r="DY18" s="26"/>
      <c r="DZ18" s="26"/>
      <c r="EA18" s="26"/>
      <c r="EB18" s="26"/>
      <c r="EC18" s="26"/>
      <c r="ED18" s="26"/>
      <c r="EE18" s="26"/>
      <c r="EF18" s="26"/>
      <c r="EG18" s="26"/>
      <c r="EH18" s="26"/>
      <c r="EI18" s="26"/>
      <c r="EJ18" s="26"/>
      <c r="EK18" s="26"/>
      <c r="EL18" s="26"/>
      <c r="EM18" s="26"/>
      <c r="EN18" s="26"/>
      <c r="EO18" s="26"/>
      <c r="EP18" s="26"/>
      <c r="EQ18" s="26"/>
      <c r="ER18" s="39"/>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39"/>
      <c r="JH18" s="26"/>
      <c r="JI18" s="26"/>
      <c r="JJ18" s="26"/>
      <c r="JK18" s="26"/>
      <c r="JL18" s="26"/>
      <c r="JM18" s="26"/>
      <c r="JN18" s="26"/>
      <c r="JO18" s="26"/>
      <c r="JP18" s="26"/>
      <c r="JQ18" s="26"/>
      <c r="JR18" s="26"/>
      <c r="JS18" s="26"/>
      <c r="JT18" s="26"/>
      <c r="JU18" s="26"/>
      <c r="JV18" s="26"/>
      <c r="JW18" s="26"/>
      <c r="JX18" s="26"/>
      <c r="JY18" s="26"/>
      <c r="JZ18" s="26"/>
      <c r="KA18" s="26"/>
      <c r="KB18" s="39"/>
    </row>
    <row r="19" spans="2:288" ht="15" customHeight="1" x14ac:dyDescent="0.25">
      <c r="B19" s="293" t="s">
        <v>526</v>
      </c>
      <c r="C19" s="295" t="str">
        <f xml:space="preserve"> IF(ISBLANK(TB!C157), "", TB!C157)</f>
        <v/>
      </c>
      <c r="D19" s="295" t="str">
        <f xml:space="preserve"> IF(ISBLANK(TB!D157), "", TB!D157)</f>
        <v/>
      </c>
      <c r="E19" s="295" t="str">
        <f xml:space="preserve"> IF(ISBLANK(TB!G157), "", TB!G157)</f>
        <v/>
      </c>
      <c r="F19" s="295" t="str">
        <f xml:space="preserve"> IF(ISBLANK(TB!I157), "", TB!I157)</f>
        <v/>
      </c>
      <c r="G19" s="591" t="str">
        <f>IF(ISBLANK(TB!J157), "",TB!J157)</f>
        <v/>
      </c>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39"/>
      <c r="DX19" s="26"/>
      <c r="DY19" s="26"/>
      <c r="DZ19" s="26"/>
      <c r="EA19" s="26"/>
      <c r="EB19" s="26"/>
      <c r="EC19" s="26"/>
      <c r="ED19" s="26"/>
      <c r="EE19" s="26"/>
      <c r="EF19" s="26"/>
      <c r="EG19" s="26"/>
      <c r="EH19" s="26"/>
      <c r="EI19" s="26"/>
      <c r="EJ19" s="26"/>
      <c r="EK19" s="26"/>
      <c r="EL19" s="26"/>
      <c r="EM19" s="26"/>
      <c r="EN19" s="26"/>
      <c r="EO19" s="26"/>
      <c r="EP19" s="26"/>
      <c r="EQ19" s="26"/>
      <c r="ER19" s="39"/>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39"/>
      <c r="JH19" s="26"/>
      <c r="JI19" s="26"/>
      <c r="JJ19" s="26"/>
      <c r="JK19" s="26"/>
      <c r="JL19" s="26"/>
      <c r="JM19" s="26"/>
      <c r="JN19" s="26"/>
      <c r="JO19" s="26"/>
      <c r="JP19" s="26"/>
      <c r="JQ19" s="26"/>
      <c r="JR19" s="26"/>
      <c r="JS19" s="26"/>
      <c r="JT19" s="26"/>
      <c r="JU19" s="26"/>
      <c r="JV19" s="26"/>
      <c r="JW19" s="26"/>
      <c r="JX19" s="26"/>
      <c r="JY19" s="26"/>
      <c r="JZ19" s="26"/>
      <c r="KA19" s="26"/>
      <c r="KB19" s="39"/>
    </row>
    <row r="20" spans="2:288" ht="15" customHeight="1" x14ac:dyDescent="0.25">
      <c r="B20" s="293" t="s">
        <v>527</v>
      </c>
      <c r="C20" s="295" t="str">
        <f xml:space="preserve"> IF(ISBLANK(TB!C158), "", TB!C158)</f>
        <v/>
      </c>
      <c r="D20" s="295" t="str">
        <f xml:space="preserve"> IF(ISBLANK(TB!D158), "", TB!D158)</f>
        <v/>
      </c>
      <c r="E20" s="295" t="str">
        <f xml:space="preserve"> IF(ISBLANK(TB!G158), "", TB!G158)</f>
        <v/>
      </c>
      <c r="F20" s="295" t="str">
        <f xml:space="preserve"> IF(ISBLANK(TB!I158), "", TB!I158)</f>
        <v/>
      </c>
      <c r="G20" s="591" t="str">
        <f>IF(ISBLANK(TB!J158), "",TB!J158)</f>
        <v/>
      </c>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39"/>
      <c r="DX20" s="26"/>
      <c r="DY20" s="26"/>
      <c r="DZ20" s="26"/>
      <c r="EA20" s="26"/>
      <c r="EB20" s="26"/>
      <c r="EC20" s="26"/>
      <c r="ED20" s="26"/>
      <c r="EE20" s="26"/>
      <c r="EF20" s="26"/>
      <c r="EG20" s="26"/>
      <c r="EH20" s="26"/>
      <c r="EI20" s="26"/>
      <c r="EJ20" s="26"/>
      <c r="EK20" s="26"/>
      <c r="EL20" s="26"/>
      <c r="EM20" s="26"/>
      <c r="EN20" s="26"/>
      <c r="EO20" s="26"/>
      <c r="EP20" s="26"/>
      <c r="EQ20" s="26"/>
      <c r="ER20" s="39"/>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39"/>
      <c r="JH20" s="26"/>
      <c r="JI20" s="26"/>
      <c r="JJ20" s="26"/>
      <c r="JK20" s="26"/>
      <c r="JL20" s="26"/>
      <c r="JM20" s="26"/>
      <c r="JN20" s="26"/>
      <c r="JO20" s="26"/>
      <c r="JP20" s="26"/>
      <c r="JQ20" s="26"/>
      <c r="JR20" s="26"/>
      <c r="JS20" s="26"/>
      <c r="JT20" s="26"/>
      <c r="JU20" s="26"/>
      <c r="JV20" s="26"/>
      <c r="JW20" s="26"/>
      <c r="JX20" s="26"/>
      <c r="JY20" s="26"/>
      <c r="JZ20" s="26"/>
      <c r="KA20" s="26"/>
      <c r="KB20" s="39"/>
    </row>
    <row r="21" spans="2:288" ht="15" customHeight="1" x14ac:dyDescent="0.25">
      <c r="B21" s="293" t="s">
        <v>528</v>
      </c>
      <c r="C21" s="295" t="str">
        <f xml:space="preserve"> IF(ISBLANK(TB!C159), "", TB!C159)</f>
        <v/>
      </c>
      <c r="D21" s="295" t="str">
        <f xml:space="preserve"> IF(ISBLANK(TB!D159), "", TB!D159)</f>
        <v/>
      </c>
      <c r="E21" s="295" t="str">
        <f xml:space="preserve"> IF(ISBLANK(TB!G159), "", TB!G159)</f>
        <v/>
      </c>
      <c r="F21" s="295" t="str">
        <f xml:space="preserve"> IF(ISBLANK(TB!I159), "", TB!I159)</f>
        <v/>
      </c>
      <c r="G21" s="591" t="str">
        <f>IF(ISBLANK(TB!J159), "",TB!J159)</f>
        <v/>
      </c>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39"/>
      <c r="DX21" s="26"/>
      <c r="DY21" s="26"/>
      <c r="DZ21" s="26"/>
      <c r="EA21" s="26"/>
      <c r="EB21" s="26"/>
      <c r="EC21" s="26"/>
      <c r="ED21" s="26"/>
      <c r="EE21" s="26"/>
      <c r="EF21" s="26"/>
      <c r="EG21" s="26"/>
      <c r="EH21" s="26"/>
      <c r="EI21" s="26"/>
      <c r="EJ21" s="26"/>
      <c r="EK21" s="26"/>
      <c r="EL21" s="26"/>
      <c r="EM21" s="26"/>
      <c r="EN21" s="26"/>
      <c r="EO21" s="26"/>
      <c r="EP21" s="26"/>
      <c r="EQ21" s="26"/>
      <c r="ER21" s="39"/>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39"/>
      <c r="JH21" s="26"/>
      <c r="JI21" s="26"/>
      <c r="JJ21" s="26"/>
      <c r="JK21" s="26"/>
      <c r="JL21" s="26"/>
      <c r="JM21" s="26"/>
      <c r="JN21" s="26"/>
      <c r="JO21" s="26"/>
      <c r="JP21" s="26"/>
      <c r="JQ21" s="26"/>
      <c r="JR21" s="26"/>
      <c r="JS21" s="26"/>
      <c r="JT21" s="26"/>
      <c r="JU21" s="26"/>
      <c r="JV21" s="26"/>
      <c r="JW21" s="26"/>
      <c r="JX21" s="26"/>
      <c r="JY21" s="26"/>
      <c r="JZ21" s="26"/>
      <c r="KA21" s="26"/>
      <c r="KB21" s="39"/>
    </row>
    <row r="22" spans="2:288" ht="15" customHeight="1" x14ac:dyDescent="0.25">
      <c r="B22" s="293" t="s">
        <v>529</v>
      </c>
      <c r="C22" s="295" t="str">
        <f xml:space="preserve"> IF(ISBLANK(TB!C160), "", TB!C160)</f>
        <v/>
      </c>
      <c r="D22" s="295" t="str">
        <f xml:space="preserve"> IF(ISBLANK(TB!D160), "", TB!D160)</f>
        <v/>
      </c>
      <c r="E22" s="295" t="str">
        <f xml:space="preserve"> IF(ISBLANK(TB!G160), "", TB!G160)</f>
        <v/>
      </c>
      <c r="F22" s="295" t="str">
        <f xml:space="preserve"> IF(ISBLANK(TB!I160), "", TB!I160)</f>
        <v/>
      </c>
      <c r="G22" s="591" t="str">
        <f>IF(ISBLANK(TB!J160), "",TB!J160)</f>
        <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39"/>
      <c r="DX22" s="26"/>
      <c r="DY22" s="26"/>
      <c r="DZ22" s="26"/>
      <c r="EA22" s="26"/>
      <c r="EB22" s="26"/>
      <c r="EC22" s="26"/>
      <c r="ED22" s="26"/>
      <c r="EE22" s="26"/>
      <c r="EF22" s="26"/>
      <c r="EG22" s="26"/>
      <c r="EH22" s="26"/>
      <c r="EI22" s="26"/>
      <c r="EJ22" s="26"/>
      <c r="EK22" s="26"/>
      <c r="EL22" s="26"/>
      <c r="EM22" s="26"/>
      <c r="EN22" s="26"/>
      <c r="EO22" s="26"/>
      <c r="EP22" s="26"/>
      <c r="EQ22" s="26"/>
      <c r="ER22" s="39"/>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39"/>
      <c r="JH22" s="26"/>
      <c r="JI22" s="26"/>
      <c r="JJ22" s="26"/>
      <c r="JK22" s="26"/>
      <c r="JL22" s="26"/>
      <c r="JM22" s="26"/>
      <c r="JN22" s="26"/>
      <c r="JO22" s="26"/>
      <c r="JP22" s="26"/>
      <c r="JQ22" s="26"/>
      <c r="JR22" s="26"/>
      <c r="JS22" s="26"/>
      <c r="JT22" s="26"/>
      <c r="JU22" s="26"/>
      <c r="JV22" s="26"/>
      <c r="JW22" s="26"/>
      <c r="JX22" s="26"/>
      <c r="JY22" s="26"/>
      <c r="JZ22" s="26"/>
      <c r="KA22" s="26"/>
      <c r="KB22" s="39"/>
    </row>
    <row r="23" spans="2:288" ht="15" customHeight="1" x14ac:dyDescent="0.25">
      <c r="B23" s="293" t="s">
        <v>530</v>
      </c>
      <c r="C23" s="295" t="str">
        <f xml:space="preserve"> IF(ISBLANK(TB!C161), "", TB!C161)</f>
        <v/>
      </c>
      <c r="D23" s="295" t="str">
        <f xml:space="preserve"> IF(ISBLANK(TB!D161), "", TB!D161)</f>
        <v/>
      </c>
      <c r="E23" s="295" t="str">
        <f xml:space="preserve"> IF(ISBLANK(TB!G161), "", TB!G161)</f>
        <v/>
      </c>
      <c r="F23" s="295" t="str">
        <f xml:space="preserve"> IF(ISBLANK(TB!I161), "", TB!I161)</f>
        <v/>
      </c>
      <c r="G23" s="591" t="str">
        <f>IF(ISBLANK(TB!J161), "",TB!J161)</f>
        <v/>
      </c>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39"/>
      <c r="DX23" s="26"/>
      <c r="DY23" s="26"/>
      <c r="DZ23" s="26"/>
      <c r="EA23" s="26"/>
      <c r="EB23" s="26"/>
      <c r="EC23" s="26"/>
      <c r="ED23" s="26"/>
      <c r="EE23" s="26"/>
      <c r="EF23" s="26"/>
      <c r="EG23" s="26"/>
      <c r="EH23" s="26"/>
      <c r="EI23" s="26"/>
      <c r="EJ23" s="26"/>
      <c r="EK23" s="26"/>
      <c r="EL23" s="26"/>
      <c r="EM23" s="26"/>
      <c r="EN23" s="26"/>
      <c r="EO23" s="26"/>
      <c r="EP23" s="26"/>
      <c r="EQ23" s="26"/>
      <c r="ER23" s="39"/>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39"/>
      <c r="JH23" s="26"/>
      <c r="JI23" s="26"/>
      <c r="JJ23" s="26"/>
      <c r="JK23" s="26"/>
      <c r="JL23" s="26"/>
      <c r="JM23" s="26"/>
      <c r="JN23" s="26"/>
      <c r="JO23" s="26"/>
      <c r="JP23" s="26"/>
      <c r="JQ23" s="26"/>
      <c r="JR23" s="26"/>
      <c r="JS23" s="26"/>
      <c r="JT23" s="26"/>
      <c r="JU23" s="26"/>
      <c r="JV23" s="26"/>
      <c r="JW23" s="26"/>
      <c r="JX23" s="26"/>
      <c r="JY23" s="26"/>
      <c r="JZ23" s="26"/>
      <c r="KA23" s="26"/>
      <c r="KB23" s="39"/>
    </row>
    <row r="24" spans="2:288" ht="15" customHeight="1" x14ac:dyDescent="0.25">
      <c r="B24" s="293" t="s">
        <v>531</v>
      </c>
      <c r="C24" s="295" t="str">
        <f xml:space="preserve"> IF(ISBLANK(TB!C162), "", TB!C162)</f>
        <v/>
      </c>
      <c r="D24" s="295" t="str">
        <f xml:space="preserve"> IF(ISBLANK(TB!D162), "", TB!D162)</f>
        <v/>
      </c>
      <c r="E24" s="295" t="str">
        <f xml:space="preserve"> IF(ISBLANK(TB!G162), "", TB!G162)</f>
        <v/>
      </c>
      <c r="F24" s="295" t="str">
        <f xml:space="preserve"> IF(ISBLANK(TB!I162), "", TB!I162)</f>
        <v/>
      </c>
      <c r="G24" s="591" t="str">
        <f>IF(ISBLANK(TB!J162), "",TB!J162)</f>
        <v/>
      </c>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39"/>
      <c r="DX24" s="26"/>
      <c r="DY24" s="26"/>
      <c r="DZ24" s="26"/>
      <c r="EA24" s="26"/>
      <c r="EB24" s="26"/>
      <c r="EC24" s="26"/>
      <c r="ED24" s="26"/>
      <c r="EE24" s="26"/>
      <c r="EF24" s="26"/>
      <c r="EG24" s="26"/>
      <c r="EH24" s="26"/>
      <c r="EI24" s="26"/>
      <c r="EJ24" s="26"/>
      <c r="EK24" s="26"/>
      <c r="EL24" s="26"/>
      <c r="EM24" s="26"/>
      <c r="EN24" s="26"/>
      <c r="EO24" s="26"/>
      <c r="EP24" s="26"/>
      <c r="EQ24" s="26"/>
      <c r="ER24" s="39"/>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39"/>
      <c r="JH24" s="26"/>
      <c r="JI24" s="26"/>
      <c r="JJ24" s="26"/>
      <c r="JK24" s="26"/>
      <c r="JL24" s="26"/>
      <c r="JM24" s="26"/>
      <c r="JN24" s="26"/>
      <c r="JO24" s="26"/>
      <c r="JP24" s="26"/>
      <c r="JQ24" s="26"/>
      <c r="JR24" s="26"/>
      <c r="JS24" s="26"/>
      <c r="JT24" s="26"/>
      <c r="JU24" s="26"/>
      <c r="JV24" s="26"/>
      <c r="JW24" s="26"/>
      <c r="JX24" s="26"/>
      <c r="JY24" s="26"/>
      <c r="JZ24" s="26"/>
      <c r="KA24" s="26"/>
      <c r="KB24" s="39"/>
    </row>
    <row r="25" spans="2:288" ht="15" customHeight="1" x14ac:dyDescent="0.25">
      <c r="B25" s="293" t="s">
        <v>532</v>
      </c>
      <c r="C25" s="295" t="str">
        <f xml:space="preserve"> IF(ISBLANK(TB!C163), "", TB!C163)</f>
        <v/>
      </c>
      <c r="D25" s="295" t="str">
        <f xml:space="preserve"> IF(ISBLANK(TB!D163), "", TB!D163)</f>
        <v/>
      </c>
      <c r="E25" s="295" t="str">
        <f xml:space="preserve"> IF(ISBLANK(TB!G163), "", TB!G163)</f>
        <v/>
      </c>
      <c r="F25" s="295" t="str">
        <f xml:space="preserve"> IF(ISBLANK(TB!I163), "", TB!I163)</f>
        <v/>
      </c>
      <c r="G25" s="591" t="str">
        <f>IF(ISBLANK(TB!J163), "",TB!J163)</f>
        <v/>
      </c>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39"/>
      <c r="DX25" s="26"/>
      <c r="DY25" s="26"/>
      <c r="DZ25" s="26"/>
      <c r="EA25" s="26"/>
      <c r="EB25" s="26"/>
      <c r="EC25" s="26"/>
      <c r="ED25" s="26"/>
      <c r="EE25" s="26"/>
      <c r="EF25" s="26"/>
      <c r="EG25" s="26"/>
      <c r="EH25" s="26"/>
      <c r="EI25" s="26"/>
      <c r="EJ25" s="26"/>
      <c r="EK25" s="26"/>
      <c r="EL25" s="26"/>
      <c r="EM25" s="26"/>
      <c r="EN25" s="26"/>
      <c r="EO25" s="26"/>
      <c r="EP25" s="26"/>
      <c r="EQ25" s="26"/>
      <c r="ER25" s="39"/>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39"/>
      <c r="JH25" s="26"/>
      <c r="JI25" s="26"/>
      <c r="JJ25" s="26"/>
      <c r="JK25" s="26"/>
      <c r="JL25" s="26"/>
      <c r="JM25" s="26"/>
      <c r="JN25" s="26"/>
      <c r="JO25" s="26"/>
      <c r="JP25" s="26"/>
      <c r="JQ25" s="26"/>
      <c r="JR25" s="26"/>
      <c r="JS25" s="26"/>
      <c r="JT25" s="26"/>
      <c r="JU25" s="26"/>
      <c r="JV25" s="26"/>
      <c r="JW25" s="26"/>
      <c r="JX25" s="26"/>
      <c r="JY25" s="26"/>
      <c r="JZ25" s="26"/>
      <c r="KA25" s="26"/>
      <c r="KB25" s="39"/>
    </row>
    <row r="26" spans="2:288" ht="15" customHeight="1" x14ac:dyDescent="0.25">
      <c r="B26" s="293" t="s">
        <v>533</v>
      </c>
      <c r="C26" s="295" t="str">
        <f xml:space="preserve"> IF(ISBLANK(TB!C164), "", TB!C164)</f>
        <v/>
      </c>
      <c r="D26" s="295" t="str">
        <f xml:space="preserve"> IF(ISBLANK(TB!D164), "", TB!D164)</f>
        <v/>
      </c>
      <c r="E26" s="295" t="str">
        <f xml:space="preserve"> IF(ISBLANK(TB!G164), "", TB!G164)</f>
        <v/>
      </c>
      <c r="F26" s="295" t="str">
        <f xml:space="preserve"> IF(ISBLANK(TB!I164), "", TB!I164)</f>
        <v/>
      </c>
      <c r="G26" s="591" t="str">
        <f>IF(ISBLANK(TB!J164), "",TB!J164)</f>
        <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39"/>
      <c r="DX26" s="26"/>
      <c r="DY26" s="26"/>
      <c r="DZ26" s="26"/>
      <c r="EA26" s="26"/>
      <c r="EB26" s="26"/>
      <c r="EC26" s="26"/>
      <c r="ED26" s="26"/>
      <c r="EE26" s="26"/>
      <c r="EF26" s="26"/>
      <c r="EG26" s="26"/>
      <c r="EH26" s="26"/>
      <c r="EI26" s="26"/>
      <c r="EJ26" s="26"/>
      <c r="EK26" s="26"/>
      <c r="EL26" s="26"/>
      <c r="EM26" s="26"/>
      <c r="EN26" s="26"/>
      <c r="EO26" s="26"/>
      <c r="EP26" s="26"/>
      <c r="EQ26" s="26"/>
      <c r="ER26" s="39"/>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39"/>
      <c r="JH26" s="26"/>
      <c r="JI26" s="26"/>
      <c r="JJ26" s="26"/>
      <c r="JK26" s="26"/>
      <c r="JL26" s="26"/>
      <c r="JM26" s="26"/>
      <c r="JN26" s="26"/>
      <c r="JO26" s="26"/>
      <c r="JP26" s="26"/>
      <c r="JQ26" s="26"/>
      <c r="JR26" s="26"/>
      <c r="JS26" s="26"/>
      <c r="JT26" s="26"/>
      <c r="JU26" s="26"/>
      <c r="JV26" s="26"/>
      <c r="JW26" s="26"/>
      <c r="JX26" s="26"/>
      <c r="JY26" s="26"/>
      <c r="JZ26" s="26"/>
      <c r="KA26" s="26"/>
      <c r="KB26" s="39"/>
    </row>
    <row r="27" spans="2:288" ht="15" customHeight="1" x14ac:dyDescent="0.25">
      <c r="B27" s="293" t="s">
        <v>534</v>
      </c>
      <c r="C27" s="295" t="str">
        <f xml:space="preserve"> IF(ISBLANK(TB!C165), "", TB!C165)</f>
        <v/>
      </c>
      <c r="D27" s="295" t="str">
        <f xml:space="preserve"> IF(ISBLANK(TB!D165), "", TB!D165)</f>
        <v/>
      </c>
      <c r="E27" s="295" t="str">
        <f xml:space="preserve"> IF(ISBLANK(TB!G165), "", TB!G165)</f>
        <v/>
      </c>
      <c r="F27" s="295" t="str">
        <f xml:space="preserve"> IF(ISBLANK(TB!I165), "", TB!I165)</f>
        <v/>
      </c>
      <c r="G27" s="591" t="str">
        <f>IF(ISBLANK(TB!J165), "",TB!J165)</f>
        <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39"/>
      <c r="DX27" s="26"/>
      <c r="DY27" s="26"/>
      <c r="DZ27" s="26"/>
      <c r="EA27" s="26"/>
      <c r="EB27" s="26"/>
      <c r="EC27" s="26"/>
      <c r="ED27" s="26"/>
      <c r="EE27" s="26"/>
      <c r="EF27" s="26"/>
      <c r="EG27" s="26"/>
      <c r="EH27" s="26"/>
      <c r="EI27" s="26"/>
      <c r="EJ27" s="26"/>
      <c r="EK27" s="26"/>
      <c r="EL27" s="26"/>
      <c r="EM27" s="26"/>
      <c r="EN27" s="26"/>
      <c r="EO27" s="26"/>
      <c r="EP27" s="26"/>
      <c r="EQ27" s="26"/>
      <c r="ER27" s="39"/>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39"/>
      <c r="JH27" s="26"/>
      <c r="JI27" s="26"/>
      <c r="JJ27" s="26"/>
      <c r="JK27" s="26"/>
      <c r="JL27" s="26"/>
      <c r="JM27" s="26"/>
      <c r="JN27" s="26"/>
      <c r="JO27" s="26"/>
      <c r="JP27" s="26"/>
      <c r="JQ27" s="26"/>
      <c r="JR27" s="26"/>
      <c r="JS27" s="26"/>
      <c r="JT27" s="26"/>
      <c r="JU27" s="26"/>
      <c r="JV27" s="26"/>
      <c r="JW27" s="26"/>
      <c r="JX27" s="26"/>
      <c r="JY27" s="26"/>
      <c r="JZ27" s="26"/>
      <c r="KA27" s="26"/>
      <c r="KB27" s="39"/>
    </row>
    <row r="28" spans="2:288" ht="15" customHeight="1" x14ac:dyDescent="0.25">
      <c r="B28" s="293" t="s">
        <v>535</v>
      </c>
      <c r="C28" s="295" t="str">
        <f xml:space="preserve"> IF(ISBLANK(TB!C166), "", TB!C166)</f>
        <v/>
      </c>
      <c r="D28" s="295" t="str">
        <f xml:space="preserve"> IF(ISBLANK(TB!D166), "", TB!D166)</f>
        <v/>
      </c>
      <c r="E28" s="295" t="str">
        <f xml:space="preserve"> IF(ISBLANK(TB!G166), "", TB!G166)</f>
        <v/>
      </c>
      <c r="F28" s="295" t="str">
        <f xml:space="preserve"> IF(ISBLANK(TB!I166), "", TB!I166)</f>
        <v/>
      </c>
      <c r="G28" s="591" t="str">
        <f>IF(ISBLANK(TB!J166), "",TB!J166)</f>
        <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39"/>
      <c r="DX28" s="26"/>
      <c r="DY28" s="26"/>
      <c r="DZ28" s="26"/>
      <c r="EA28" s="26"/>
      <c r="EB28" s="26"/>
      <c r="EC28" s="26"/>
      <c r="ED28" s="26"/>
      <c r="EE28" s="26"/>
      <c r="EF28" s="26"/>
      <c r="EG28" s="26"/>
      <c r="EH28" s="26"/>
      <c r="EI28" s="26"/>
      <c r="EJ28" s="26"/>
      <c r="EK28" s="26"/>
      <c r="EL28" s="26"/>
      <c r="EM28" s="26"/>
      <c r="EN28" s="26"/>
      <c r="EO28" s="26"/>
      <c r="EP28" s="26"/>
      <c r="EQ28" s="26"/>
      <c r="ER28" s="39"/>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39"/>
      <c r="JH28" s="26"/>
      <c r="JI28" s="26"/>
      <c r="JJ28" s="26"/>
      <c r="JK28" s="26"/>
      <c r="JL28" s="26"/>
      <c r="JM28" s="26"/>
      <c r="JN28" s="26"/>
      <c r="JO28" s="26"/>
      <c r="JP28" s="26"/>
      <c r="JQ28" s="26"/>
      <c r="JR28" s="26"/>
      <c r="JS28" s="26"/>
      <c r="JT28" s="26"/>
      <c r="JU28" s="26"/>
      <c r="JV28" s="26"/>
      <c r="JW28" s="26"/>
      <c r="JX28" s="26"/>
      <c r="JY28" s="26"/>
      <c r="JZ28" s="26"/>
      <c r="KA28" s="26"/>
      <c r="KB28" s="39"/>
    </row>
    <row r="29" spans="2:288" ht="15" customHeight="1" x14ac:dyDescent="0.25">
      <c r="B29" s="293" t="s">
        <v>536</v>
      </c>
      <c r="C29" s="295" t="str">
        <f xml:space="preserve"> IF(ISBLANK(TB!C167), "", TB!C167)</f>
        <v/>
      </c>
      <c r="D29" s="295" t="str">
        <f xml:space="preserve"> IF(ISBLANK(TB!D167), "", TB!D167)</f>
        <v/>
      </c>
      <c r="E29" s="295" t="str">
        <f xml:space="preserve"> IF(ISBLANK(TB!G167), "", TB!G167)</f>
        <v/>
      </c>
      <c r="F29" s="295" t="str">
        <f xml:space="preserve"> IF(ISBLANK(TB!I167), "", TB!I167)</f>
        <v/>
      </c>
      <c r="G29" s="591" t="str">
        <f>IF(ISBLANK(TB!J167), "",TB!J167)</f>
        <v/>
      </c>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39"/>
      <c r="DX29" s="26"/>
      <c r="DY29" s="26"/>
      <c r="DZ29" s="26"/>
      <c r="EA29" s="26"/>
      <c r="EB29" s="26"/>
      <c r="EC29" s="26"/>
      <c r="ED29" s="26"/>
      <c r="EE29" s="26"/>
      <c r="EF29" s="26"/>
      <c r="EG29" s="26"/>
      <c r="EH29" s="26"/>
      <c r="EI29" s="26"/>
      <c r="EJ29" s="26"/>
      <c r="EK29" s="26"/>
      <c r="EL29" s="26"/>
      <c r="EM29" s="26"/>
      <c r="EN29" s="26"/>
      <c r="EO29" s="26"/>
      <c r="EP29" s="26"/>
      <c r="EQ29" s="26"/>
      <c r="ER29" s="39"/>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39"/>
      <c r="JH29" s="26"/>
      <c r="JI29" s="26"/>
      <c r="JJ29" s="26"/>
      <c r="JK29" s="26"/>
      <c r="JL29" s="26"/>
      <c r="JM29" s="26"/>
      <c r="JN29" s="26"/>
      <c r="JO29" s="26"/>
      <c r="JP29" s="26"/>
      <c r="JQ29" s="26"/>
      <c r="JR29" s="26"/>
      <c r="JS29" s="26"/>
      <c r="JT29" s="26"/>
      <c r="JU29" s="26"/>
      <c r="JV29" s="26"/>
      <c r="JW29" s="26"/>
      <c r="JX29" s="26"/>
      <c r="JY29" s="26"/>
      <c r="JZ29" s="26"/>
      <c r="KA29" s="26"/>
      <c r="KB29" s="39"/>
    </row>
    <row r="30" spans="2:288" ht="15" customHeight="1" x14ac:dyDescent="0.25">
      <c r="B30" s="293" t="s">
        <v>537</v>
      </c>
      <c r="C30" s="295" t="str">
        <f xml:space="preserve"> IF(ISBLANK(TB!C168), "", TB!C168)</f>
        <v/>
      </c>
      <c r="D30" s="295" t="str">
        <f xml:space="preserve"> IF(ISBLANK(TB!D168), "", TB!D168)</f>
        <v/>
      </c>
      <c r="E30" s="295" t="str">
        <f xml:space="preserve"> IF(ISBLANK(TB!G168), "", TB!G168)</f>
        <v/>
      </c>
      <c r="F30" s="295" t="str">
        <f xml:space="preserve"> IF(ISBLANK(TB!I168), "", TB!I168)</f>
        <v/>
      </c>
      <c r="G30" s="591" t="str">
        <f>IF(ISBLANK(TB!J168), "",TB!J168)</f>
        <v/>
      </c>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39"/>
      <c r="DX30" s="26"/>
      <c r="DY30" s="26"/>
      <c r="DZ30" s="26"/>
      <c r="EA30" s="26"/>
      <c r="EB30" s="26"/>
      <c r="EC30" s="26"/>
      <c r="ED30" s="26"/>
      <c r="EE30" s="26"/>
      <c r="EF30" s="26"/>
      <c r="EG30" s="26"/>
      <c r="EH30" s="26"/>
      <c r="EI30" s="26"/>
      <c r="EJ30" s="26"/>
      <c r="EK30" s="26"/>
      <c r="EL30" s="26"/>
      <c r="EM30" s="26"/>
      <c r="EN30" s="26"/>
      <c r="EO30" s="26"/>
      <c r="EP30" s="26"/>
      <c r="EQ30" s="26"/>
      <c r="ER30" s="39"/>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39"/>
      <c r="JH30" s="26"/>
      <c r="JI30" s="26"/>
      <c r="JJ30" s="26"/>
      <c r="JK30" s="26"/>
      <c r="JL30" s="26"/>
      <c r="JM30" s="26"/>
      <c r="JN30" s="26"/>
      <c r="JO30" s="26"/>
      <c r="JP30" s="26"/>
      <c r="JQ30" s="26"/>
      <c r="JR30" s="26"/>
      <c r="JS30" s="26"/>
      <c r="JT30" s="26"/>
      <c r="JU30" s="26"/>
      <c r="JV30" s="26"/>
      <c r="JW30" s="26"/>
      <c r="JX30" s="26"/>
      <c r="JY30" s="26"/>
      <c r="JZ30" s="26"/>
      <c r="KA30" s="26"/>
      <c r="KB30" s="39"/>
    </row>
    <row r="31" spans="2:288" ht="15" customHeight="1" x14ac:dyDescent="0.25">
      <c r="B31" s="293" t="s">
        <v>538</v>
      </c>
      <c r="C31" s="295" t="str">
        <f xml:space="preserve"> IF(ISBLANK(TB!C169), "", TB!C169)</f>
        <v/>
      </c>
      <c r="D31" s="295" t="str">
        <f xml:space="preserve"> IF(ISBLANK(TB!D169), "", TB!D169)</f>
        <v/>
      </c>
      <c r="E31" s="295" t="str">
        <f xml:space="preserve"> IF(ISBLANK(TB!G169), "", TB!G169)</f>
        <v/>
      </c>
      <c r="F31" s="295" t="str">
        <f xml:space="preserve"> IF(ISBLANK(TB!I169), "", TB!I169)</f>
        <v/>
      </c>
      <c r="G31" s="591" t="str">
        <f>IF(ISBLANK(TB!J169), "",TB!J169)</f>
        <v/>
      </c>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39"/>
      <c r="DX31" s="26"/>
      <c r="DY31" s="26"/>
      <c r="DZ31" s="26"/>
      <c r="EA31" s="26"/>
      <c r="EB31" s="26"/>
      <c r="EC31" s="26"/>
      <c r="ED31" s="26"/>
      <c r="EE31" s="26"/>
      <c r="EF31" s="26"/>
      <c r="EG31" s="26"/>
      <c r="EH31" s="26"/>
      <c r="EI31" s="26"/>
      <c r="EJ31" s="26"/>
      <c r="EK31" s="26"/>
      <c r="EL31" s="26"/>
      <c r="EM31" s="26"/>
      <c r="EN31" s="26"/>
      <c r="EO31" s="26"/>
      <c r="EP31" s="26"/>
      <c r="EQ31" s="26"/>
      <c r="ER31" s="39"/>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39"/>
      <c r="JH31" s="26"/>
      <c r="JI31" s="26"/>
      <c r="JJ31" s="26"/>
      <c r="JK31" s="26"/>
      <c r="JL31" s="26"/>
      <c r="JM31" s="26"/>
      <c r="JN31" s="26"/>
      <c r="JO31" s="26"/>
      <c r="JP31" s="26"/>
      <c r="JQ31" s="26"/>
      <c r="JR31" s="26"/>
      <c r="JS31" s="26"/>
      <c r="JT31" s="26"/>
      <c r="JU31" s="26"/>
      <c r="JV31" s="26"/>
      <c r="JW31" s="26"/>
      <c r="JX31" s="26"/>
      <c r="JY31" s="26"/>
      <c r="JZ31" s="26"/>
      <c r="KA31" s="26"/>
      <c r="KB31" s="39"/>
    </row>
    <row r="32" spans="2:288" ht="15" customHeight="1" x14ac:dyDescent="0.25">
      <c r="B32" s="293" t="s">
        <v>539</v>
      </c>
      <c r="C32" s="295" t="str">
        <f xml:space="preserve"> IF(ISBLANK(TB!C170), "", TB!C170)</f>
        <v/>
      </c>
      <c r="D32" s="295" t="str">
        <f xml:space="preserve"> IF(ISBLANK(TB!D170), "", TB!D170)</f>
        <v/>
      </c>
      <c r="E32" s="295" t="str">
        <f xml:space="preserve"> IF(ISBLANK(TB!G170), "", TB!G170)</f>
        <v/>
      </c>
      <c r="F32" s="295" t="str">
        <f xml:space="preserve"> IF(ISBLANK(TB!I170), "", TB!I170)</f>
        <v/>
      </c>
      <c r="G32" s="591" t="str">
        <f>IF(ISBLANK(TB!J170), "",TB!J170)</f>
        <v/>
      </c>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39"/>
      <c r="DX32" s="26"/>
      <c r="DY32" s="26"/>
      <c r="DZ32" s="26"/>
      <c r="EA32" s="26"/>
      <c r="EB32" s="26"/>
      <c r="EC32" s="26"/>
      <c r="ED32" s="26"/>
      <c r="EE32" s="26"/>
      <c r="EF32" s="26"/>
      <c r="EG32" s="26"/>
      <c r="EH32" s="26"/>
      <c r="EI32" s="26"/>
      <c r="EJ32" s="26"/>
      <c r="EK32" s="26"/>
      <c r="EL32" s="26"/>
      <c r="EM32" s="26"/>
      <c r="EN32" s="26"/>
      <c r="EO32" s="26"/>
      <c r="EP32" s="26"/>
      <c r="EQ32" s="26"/>
      <c r="ER32" s="39"/>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39"/>
      <c r="JH32" s="26"/>
      <c r="JI32" s="26"/>
      <c r="JJ32" s="26"/>
      <c r="JK32" s="26"/>
      <c r="JL32" s="26"/>
      <c r="JM32" s="26"/>
      <c r="JN32" s="26"/>
      <c r="JO32" s="26"/>
      <c r="JP32" s="26"/>
      <c r="JQ32" s="26"/>
      <c r="JR32" s="26"/>
      <c r="JS32" s="26"/>
      <c r="JT32" s="26"/>
      <c r="JU32" s="26"/>
      <c r="JV32" s="26"/>
      <c r="JW32" s="26"/>
      <c r="JX32" s="26"/>
      <c r="JY32" s="26"/>
      <c r="JZ32" s="26"/>
      <c r="KA32" s="26"/>
      <c r="KB32" s="39"/>
    </row>
    <row r="33" spans="2:288" ht="15" customHeight="1" x14ac:dyDescent="0.25">
      <c r="B33" s="293" t="s">
        <v>540</v>
      </c>
      <c r="C33" s="295" t="str">
        <f xml:space="preserve"> IF(ISBLANK(TB!C171), "", TB!C171)</f>
        <v/>
      </c>
      <c r="D33" s="295" t="str">
        <f xml:space="preserve"> IF(ISBLANK(TB!D171), "", TB!D171)</f>
        <v/>
      </c>
      <c r="E33" s="295" t="str">
        <f xml:space="preserve"> IF(ISBLANK(TB!G171), "", TB!G171)</f>
        <v/>
      </c>
      <c r="F33" s="295" t="str">
        <f xml:space="preserve"> IF(ISBLANK(TB!I171), "", TB!I171)</f>
        <v/>
      </c>
      <c r="G33" s="591" t="str">
        <f>IF(ISBLANK(TB!J171), "",TB!J171)</f>
        <v/>
      </c>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39"/>
      <c r="DX33" s="26"/>
      <c r="DY33" s="26"/>
      <c r="DZ33" s="26"/>
      <c r="EA33" s="26"/>
      <c r="EB33" s="26"/>
      <c r="EC33" s="26"/>
      <c r="ED33" s="26"/>
      <c r="EE33" s="26"/>
      <c r="EF33" s="26"/>
      <c r="EG33" s="26"/>
      <c r="EH33" s="26"/>
      <c r="EI33" s="26"/>
      <c r="EJ33" s="26"/>
      <c r="EK33" s="26"/>
      <c r="EL33" s="26"/>
      <c r="EM33" s="26"/>
      <c r="EN33" s="26"/>
      <c r="EO33" s="26"/>
      <c r="EP33" s="26"/>
      <c r="EQ33" s="26"/>
      <c r="ER33" s="39"/>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39"/>
      <c r="JH33" s="26"/>
      <c r="JI33" s="26"/>
      <c r="JJ33" s="26"/>
      <c r="JK33" s="26"/>
      <c r="JL33" s="26"/>
      <c r="JM33" s="26"/>
      <c r="JN33" s="26"/>
      <c r="JO33" s="26"/>
      <c r="JP33" s="26"/>
      <c r="JQ33" s="26"/>
      <c r="JR33" s="26"/>
      <c r="JS33" s="26"/>
      <c r="JT33" s="26"/>
      <c r="JU33" s="26"/>
      <c r="JV33" s="26"/>
      <c r="JW33" s="26"/>
      <c r="JX33" s="26"/>
      <c r="JY33" s="26"/>
      <c r="JZ33" s="26"/>
      <c r="KA33" s="26"/>
      <c r="KB33" s="39"/>
    </row>
    <row r="34" spans="2:288" ht="15" customHeight="1" x14ac:dyDescent="0.25">
      <c r="B34" s="293" t="s">
        <v>541</v>
      </c>
      <c r="C34" s="295" t="str">
        <f xml:space="preserve"> IF(ISBLANK(TB!C172), "", TB!C172)</f>
        <v/>
      </c>
      <c r="D34" s="295" t="str">
        <f xml:space="preserve"> IF(ISBLANK(TB!D172), "", TB!D172)</f>
        <v/>
      </c>
      <c r="E34" s="295" t="str">
        <f xml:space="preserve"> IF(ISBLANK(TB!G172), "", TB!G172)</f>
        <v/>
      </c>
      <c r="F34" s="295" t="str">
        <f xml:space="preserve"> IF(ISBLANK(TB!I172), "", TB!I172)</f>
        <v/>
      </c>
      <c r="G34" s="591" t="str">
        <f>IF(ISBLANK(TB!J172), "",TB!J172)</f>
        <v/>
      </c>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39"/>
      <c r="DX34" s="26"/>
      <c r="DY34" s="26"/>
      <c r="DZ34" s="26"/>
      <c r="EA34" s="26"/>
      <c r="EB34" s="26"/>
      <c r="EC34" s="26"/>
      <c r="ED34" s="26"/>
      <c r="EE34" s="26"/>
      <c r="EF34" s="26"/>
      <c r="EG34" s="26"/>
      <c r="EH34" s="26"/>
      <c r="EI34" s="26"/>
      <c r="EJ34" s="26"/>
      <c r="EK34" s="26"/>
      <c r="EL34" s="26"/>
      <c r="EM34" s="26"/>
      <c r="EN34" s="26"/>
      <c r="EO34" s="26"/>
      <c r="EP34" s="26"/>
      <c r="EQ34" s="26"/>
      <c r="ER34" s="39"/>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39"/>
      <c r="JH34" s="26"/>
      <c r="JI34" s="26"/>
      <c r="JJ34" s="26"/>
      <c r="JK34" s="26"/>
      <c r="JL34" s="26"/>
      <c r="JM34" s="26"/>
      <c r="JN34" s="26"/>
      <c r="JO34" s="26"/>
      <c r="JP34" s="26"/>
      <c r="JQ34" s="26"/>
      <c r="JR34" s="26"/>
      <c r="JS34" s="26"/>
      <c r="JT34" s="26"/>
      <c r="JU34" s="26"/>
      <c r="JV34" s="26"/>
      <c r="JW34" s="26"/>
      <c r="JX34" s="26"/>
      <c r="JY34" s="26"/>
      <c r="JZ34" s="26"/>
      <c r="KA34" s="26"/>
      <c r="KB34" s="39"/>
    </row>
    <row r="35" spans="2:288" ht="15" customHeight="1" x14ac:dyDescent="0.25">
      <c r="B35" s="293" t="s">
        <v>542</v>
      </c>
      <c r="C35" s="295" t="str">
        <f xml:space="preserve"> IF(ISBLANK(TB!C173), "", TB!C173)</f>
        <v/>
      </c>
      <c r="D35" s="295" t="str">
        <f xml:space="preserve"> IF(ISBLANK(TB!D173), "", TB!D173)</f>
        <v/>
      </c>
      <c r="E35" s="295" t="str">
        <f xml:space="preserve"> IF(ISBLANK(TB!G173), "", TB!G173)</f>
        <v/>
      </c>
      <c r="F35" s="295" t="str">
        <f xml:space="preserve"> IF(ISBLANK(TB!I173), "", TB!I173)</f>
        <v/>
      </c>
      <c r="G35" s="591" t="str">
        <f>IF(ISBLANK(TB!J173), "",TB!J173)</f>
        <v/>
      </c>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39"/>
      <c r="DX35" s="26"/>
      <c r="DY35" s="26"/>
      <c r="DZ35" s="26"/>
      <c r="EA35" s="26"/>
      <c r="EB35" s="26"/>
      <c r="EC35" s="26"/>
      <c r="ED35" s="26"/>
      <c r="EE35" s="26"/>
      <c r="EF35" s="26"/>
      <c r="EG35" s="26"/>
      <c r="EH35" s="26"/>
      <c r="EI35" s="26"/>
      <c r="EJ35" s="26"/>
      <c r="EK35" s="26"/>
      <c r="EL35" s="26"/>
      <c r="EM35" s="26"/>
      <c r="EN35" s="26"/>
      <c r="EO35" s="26"/>
      <c r="EP35" s="26"/>
      <c r="EQ35" s="26"/>
      <c r="ER35" s="39"/>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39"/>
      <c r="JH35" s="26"/>
      <c r="JI35" s="26"/>
      <c r="JJ35" s="26"/>
      <c r="JK35" s="26"/>
      <c r="JL35" s="26"/>
      <c r="JM35" s="26"/>
      <c r="JN35" s="26"/>
      <c r="JO35" s="26"/>
      <c r="JP35" s="26"/>
      <c r="JQ35" s="26"/>
      <c r="JR35" s="26"/>
      <c r="JS35" s="26"/>
      <c r="JT35" s="26"/>
      <c r="JU35" s="26"/>
      <c r="JV35" s="26"/>
      <c r="JW35" s="26"/>
      <c r="JX35" s="26"/>
      <c r="JY35" s="26"/>
      <c r="JZ35" s="26"/>
      <c r="KA35" s="26"/>
      <c r="KB35" s="39"/>
    </row>
    <row r="36" spans="2:288" ht="15" customHeight="1" x14ac:dyDescent="0.25">
      <c r="B36" s="293" t="s">
        <v>543</v>
      </c>
      <c r="C36" s="295" t="str">
        <f xml:space="preserve"> IF(ISBLANK(TB!C174), "", TB!C174)</f>
        <v/>
      </c>
      <c r="D36" s="295" t="str">
        <f xml:space="preserve"> IF(ISBLANK(TB!D174), "", TB!D174)</f>
        <v/>
      </c>
      <c r="E36" s="295" t="str">
        <f xml:space="preserve"> IF(ISBLANK(TB!G174), "", TB!G174)</f>
        <v/>
      </c>
      <c r="F36" s="295" t="str">
        <f xml:space="preserve"> IF(ISBLANK(TB!I174), "", TB!I174)</f>
        <v/>
      </c>
      <c r="G36" s="591" t="str">
        <f>IF(ISBLANK(TB!J174), "",TB!J174)</f>
        <v/>
      </c>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39"/>
      <c r="DX36" s="26"/>
      <c r="DY36" s="26"/>
      <c r="DZ36" s="26"/>
      <c r="EA36" s="26"/>
      <c r="EB36" s="26"/>
      <c r="EC36" s="26"/>
      <c r="ED36" s="26"/>
      <c r="EE36" s="26"/>
      <c r="EF36" s="26"/>
      <c r="EG36" s="26"/>
      <c r="EH36" s="26"/>
      <c r="EI36" s="26"/>
      <c r="EJ36" s="26"/>
      <c r="EK36" s="26"/>
      <c r="EL36" s="26"/>
      <c r="EM36" s="26"/>
      <c r="EN36" s="26"/>
      <c r="EO36" s="26"/>
      <c r="EP36" s="26"/>
      <c r="EQ36" s="26"/>
      <c r="ER36" s="39"/>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39"/>
      <c r="JH36" s="26"/>
      <c r="JI36" s="26"/>
      <c r="JJ36" s="26"/>
      <c r="JK36" s="26"/>
      <c r="JL36" s="26"/>
      <c r="JM36" s="26"/>
      <c r="JN36" s="26"/>
      <c r="JO36" s="26"/>
      <c r="JP36" s="26"/>
      <c r="JQ36" s="26"/>
      <c r="JR36" s="26"/>
      <c r="JS36" s="26"/>
      <c r="JT36" s="26"/>
      <c r="JU36" s="26"/>
      <c r="JV36" s="26"/>
      <c r="JW36" s="26"/>
      <c r="JX36" s="26"/>
      <c r="JY36" s="26"/>
      <c r="JZ36" s="26"/>
      <c r="KA36" s="26"/>
      <c r="KB36" s="39"/>
    </row>
    <row r="37" spans="2:288" ht="15" customHeight="1" x14ac:dyDescent="0.25">
      <c r="B37" s="293" t="s">
        <v>544</v>
      </c>
      <c r="C37" s="295" t="str">
        <f xml:space="preserve"> IF(ISBLANK(TB!C175), "", TB!C175)</f>
        <v/>
      </c>
      <c r="D37" s="295" t="str">
        <f xml:space="preserve"> IF(ISBLANK(TB!D175), "", TB!D175)</f>
        <v/>
      </c>
      <c r="E37" s="295" t="str">
        <f xml:space="preserve"> IF(ISBLANK(TB!G175), "", TB!G175)</f>
        <v/>
      </c>
      <c r="F37" s="295" t="str">
        <f xml:space="preserve"> IF(ISBLANK(TB!I175), "", TB!I175)</f>
        <v/>
      </c>
      <c r="G37" s="591" t="str">
        <f>IF(ISBLANK(TB!J175), "",TB!J175)</f>
        <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39"/>
      <c r="DX37" s="26"/>
      <c r="DY37" s="26"/>
      <c r="DZ37" s="26"/>
      <c r="EA37" s="26"/>
      <c r="EB37" s="26"/>
      <c r="EC37" s="26"/>
      <c r="ED37" s="26"/>
      <c r="EE37" s="26"/>
      <c r="EF37" s="26"/>
      <c r="EG37" s="26"/>
      <c r="EH37" s="26"/>
      <c r="EI37" s="26"/>
      <c r="EJ37" s="26"/>
      <c r="EK37" s="26"/>
      <c r="EL37" s="26"/>
      <c r="EM37" s="26"/>
      <c r="EN37" s="26"/>
      <c r="EO37" s="26"/>
      <c r="EP37" s="26"/>
      <c r="EQ37" s="26"/>
      <c r="ER37" s="39"/>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39"/>
      <c r="JH37" s="26"/>
      <c r="JI37" s="26"/>
      <c r="JJ37" s="26"/>
      <c r="JK37" s="26"/>
      <c r="JL37" s="26"/>
      <c r="JM37" s="26"/>
      <c r="JN37" s="26"/>
      <c r="JO37" s="26"/>
      <c r="JP37" s="26"/>
      <c r="JQ37" s="26"/>
      <c r="JR37" s="26"/>
      <c r="JS37" s="26"/>
      <c r="JT37" s="26"/>
      <c r="JU37" s="26"/>
      <c r="JV37" s="26"/>
      <c r="JW37" s="26"/>
      <c r="JX37" s="26"/>
      <c r="JY37" s="26"/>
      <c r="JZ37" s="26"/>
      <c r="KA37" s="26"/>
      <c r="KB37" s="39"/>
    </row>
    <row r="38" spans="2:288" ht="15" customHeight="1" x14ac:dyDescent="0.25">
      <c r="B38" s="293" t="s">
        <v>545</v>
      </c>
      <c r="C38" s="295" t="str">
        <f xml:space="preserve"> IF(ISBLANK(TB!C176), "", TB!C176)</f>
        <v/>
      </c>
      <c r="D38" s="295" t="str">
        <f xml:space="preserve"> IF(ISBLANK(TB!D176), "", TB!D176)</f>
        <v/>
      </c>
      <c r="E38" s="295" t="str">
        <f xml:space="preserve"> IF(ISBLANK(TB!G176), "", TB!G176)</f>
        <v/>
      </c>
      <c r="F38" s="295" t="str">
        <f xml:space="preserve"> IF(ISBLANK(TB!I176), "", TB!I176)</f>
        <v/>
      </c>
      <c r="G38" s="591" t="str">
        <f>IF(ISBLANK(TB!J176), "",TB!J176)</f>
        <v/>
      </c>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39"/>
      <c r="DX38" s="26"/>
      <c r="DY38" s="26"/>
      <c r="DZ38" s="26"/>
      <c r="EA38" s="26"/>
      <c r="EB38" s="26"/>
      <c r="EC38" s="26"/>
      <c r="ED38" s="26"/>
      <c r="EE38" s="26"/>
      <c r="EF38" s="26"/>
      <c r="EG38" s="26"/>
      <c r="EH38" s="26"/>
      <c r="EI38" s="26"/>
      <c r="EJ38" s="26"/>
      <c r="EK38" s="26"/>
      <c r="EL38" s="26"/>
      <c r="EM38" s="26"/>
      <c r="EN38" s="26"/>
      <c r="EO38" s="26"/>
      <c r="EP38" s="26"/>
      <c r="EQ38" s="26"/>
      <c r="ER38" s="39"/>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39"/>
      <c r="JH38" s="26"/>
      <c r="JI38" s="26"/>
      <c r="JJ38" s="26"/>
      <c r="JK38" s="26"/>
      <c r="JL38" s="26"/>
      <c r="JM38" s="26"/>
      <c r="JN38" s="26"/>
      <c r="JO38" s="26"/>
      <c r="JP38" s="26"/>
      <c r="JQ38" s="26"/>
      <c r="JR38" s="26"/>
      <c r="JS38" s="26"/>
      <c r="JT38" s="26"/>
      <c r="JU38" s="26"/>
      <c r="JV38" s="26"/>
      <c r="JW38" s="26"/>
      <c r="JX38" s="26"/>
      <c r="JY38" s="26"/>
      <c r="JZ38" s="26"/>
      <c r="KA38" s="26"/>
      <c r="KB38" s="39"/>
    </row>
    <row r="39" spans="2:288" ht="15" customHeight="1" x14ac:dyDescent="0.25">
      <c r="B39" s="293" t="s">
        <v>546</v>
      </c>
      <c r="C39" s="295" t="str">
        <f xml:space="preserve"> IF(ISBLANK(TB!C177), "", TB!C177)</f>
        <v/>
      </c>
      <c r="D39" s="295" t="str">
        <f xml:space="preserve"> IF(ISBLANK(TB!D177), "", TB!D177)</f>
        <v/>
      </c>
      <c r="E39" s="295" t="str">
        <f xml:space="preserve"> IF(ISBLANK(TB!G177), "", TB!G177)</f>
        <v/>
      </c>
      <c r="F39" s="295" t="str">
        <f xml:space="preserve"> IF(ISBLANK(TB!I177), "", TB!I177)</f>
        <v/>
      </c>
      <c r="G39" s="591" t="str">
        <f>IF(ISBLANK(TB!J177), "",TB!J177)</f>
        <v/>
      </c>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39"/>
      <c r="DX39" s="26"/>
      <c r="DY39" s="26"/>
      <c r="DZ39" s="26"/>
      <c r="EA39" s="26"/>
      <c r="EB39" s="26"/>
      <c r="EC39" s="26"/>
      <c r="ED39" s="26"/>
      <c r="EE39" s="26"/>
      <c r="EF39" s="26"/>
      <c r="EG39" s="26"/>
      <c r="EH39" s="26"/>
      <c r="EI39" s="26"/>
      <c r="EJ39" s="26"/>
      <c r="EK39" s="26"/>
      <c r="EL39" s="26"/>
      <c r="EM39" s="26"/>
      <c r="EN39" s="26"/>
      <c r="EO39" s="26"/>
      <c r="EP39" s="26"/>
      <c r="EQ39" s="26"/>
      <c r="ER39" s="39"/>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39"/>
      <c r="JH39" s="26"/>
      <c r="JI39" s="26"/>
      <c r="JJ39" s="26"/>
      <c r="JK39" s="26"/>
      <c r="JL39" s="26"/>
      <c r="JM39" s="26"/>
      <c r="JN39" s="26"/>
      <c r="JO39" s="26"/>
      <c r="JP39" s="26"/>
      <c r="JQ39" s="26"/>
      <c r="JR39" s="26"/>
      <c r="JS39" s="26"/>
      <c r="JT39" s="26"/>
      <c r="JU39" s="26"/>
      <c r="JV39" s="26"/>
      <c r="JW39" s="26"/>
      <c r="JX39" s="26"/>
      <c r="JY39" s="26"/>
      <c r="JZ39" s="26"/>
      <c r="KA39" s="26"/>
      <c r="KB39" s="39"/>
    </row>
    <row r="40" spans="2:288" ht="15" customHeight="1" x14ac:dyDescent="0.25">
      <c r="B40" s="293" t="s">
        <v>547</v>
      </c>
      <c r="C40" s="295" t="str">
        <f xml:space="preserve"> IF(ISBLANK(TB!C178), "", TB!C178)</f>
        <v/>
      </c>
      <c r="D40" s="295" t="str">
        <f xml:space="preserve"> IF(ISBLANK(TB!D178), "", TB!D178)</f>
        <v/>
      </c>
      <c r="E40" s="295" t="str">
        <f xml:space="preserve"> IF(ISBLANK(TB!G178), "", TB!G178)</f>
        <v/>
      </c>
      <c r="F40" s="295" t="str">
        <f xml:space="preserve"> IF(ISBLANK(TB!I178), "", TB!I178)</f>
        <v/>
      </c>
      <c r="G40" s="591" t="str">
        <f>IF(ISBLANK(TB!J178), "",TB!J178)</f>
        <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39"/>
      <c r="DX40" s="26"/>
      <c r="DY40" s="26"/>
      <c r="DZ40" s="26"/>
      <c r="EA40" s="26"/>
      <c r="EB40" s="26"/>
      <c r="EC40" s="26"/>
      <c r="ED40" s="26"/>
      <c r="EE40" s="26"/>
      <c r="EF40" s="26"/>
      <c r="EG40" s="26"/>
      <c r="EH40" s="26"/>
      <c r="EI40" s="26"/>
      <c r="EJ40" s="26"/>
      <c r="EK40" s="26"/>
      <c r="EL40" s="26"/>
      <c r="EM40" s="26"/>
      <c r="EN40" s="26"/>
      <c r="EO40" s="26"/>
      <c r="EP40" s="26"/>
      <c r="EQ40" s="26"/>
      <c r="ER40" s="39"/>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39"/>
      <c r="JH40" s="26"/>
      <c r="JI40" s="26"/>
      <c r="JJ40" s="26"/>
      <c r="JK40" s="26"/>
      <c r="JL40" s="26"/>
      <c r="JM40" s="26"/>
      <c r="JN40" s="26"/>
      <c r="JO40" s="26"/>
      <c r="JP40" s="26"/>
      <c r="JQ40" s="26"/>
      <c r="JR40" s="26"/>
      <c r="JS40" s="26"/>
      <c r="JT40" s="26"/>
      <c r="JU40" s="26"/>
      <c r="JV40" s="26"/>
      <c r="JW40" s="26"/>
      <c r="JX40" s="26"/>
      <c r="JY40" s="26"/>
      <c r="JZ40" s="26"/>
      <c r="KA40" s="26"/>
      <c r="KB40" s="39"/>
    </row>
    <row r="41" spans="2:288" ht="15" customHeight="1" x14ac:dyDescent="0.25">
      <c r="B41" s="293" t="s">
        <v>548</v>
      </c>
      <c r="C41" s="295" t="str">
        <f xml:space="preserve"> IF(ISBLANK(TB!C179), "", TB!C179)</f>
        <v/>
      </c>
      <c r="D41" s="295" t="str">
        <f xml:space="preserve"> IF(ISBLANK(TB!D179), "", TB!D179)</f>
        <v/>
      </c>
      <c r="E41" s="295" t="str">
        <f xml:space="preserve"> IF(ISBLANK(TB!G179), "", TB!G179)</f>
        <v/>
      </c>
      <c r="F41" s="295" t="str">
        <f xml:space="preserve"> IF(ISBLANK(TB!I179), "", TB!I179)</f>
        <v/>
      </c>
      <c r="G41" s="591" t="str">
        <f>IF(ISBLANK(TB!J179), "",TB!J179)</f>
        <v/>
      </c>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39"/>
      <c r="DX41" s="26"/>
      <c r="DY41" s="26"/>
      <c r="DZ41" s="26"/>
      <c r="EA41" s="26"/>
      <c r="EB41" s="26"/>
      <c r="EC41" s="26"/>
      <c r="ED41" s="26"/>
      <c r="EE41" s="26"/>
      <c r="EF41" s="26"/>
      <c r="EG41" s="26"/>
      <c r="EH41" s="26"/>
      <c r="EI41" s="26"/>
      <c r="EJ41" s="26"/>
      <c r="EK41" s="26"/>
      <c r="EL41" s="26"/>
      <c r="EM41" s="26"/>
      <c r="EN41" s="26"/>
      <c r="EO41" s="26"/>
      <c r="EP41" s="26"/>
      <c r="EQ41" s="26"/>
      <c r="ER41" s="39"/>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39"/>
      <c r="JH41" s="26"/>
      <c r="JI41" s="26"/>
      <c r="JJ41" s="26"/>
      <c r="JK41" s="26"/>
      <c r="JL41" s="26"/>
      <c r="JM41" s="26"/>
      <c r="JN41" s="26"/>
      <c r="JO41" s="26"/>
      <c r="JP41" s="26"/>
      <c r="JQ41" s="26"/>
      <c r="JR41" s="26"/>
      <c r="JS41" s="26"/>
      <c r="JT41" s="26"/>
      <c r="JU41" s="26"/>
      <c r="JV41" s="26"/>
      <c r="JW41" s="26"/>
      <c r="JX41" s="26"/>
      <c r="JY41" s="26"/>
      <c r="JZ41" s="26"/>
      <c r="KA41" s="26"/>
      <c r="KB41" s="39"/>
    </row>
    <row r="42" spans="2:288" ht="15" customHeight="1" x14ac:dyDescent="0.25">
      <c r="B42" s="293" t="s">
        <v>549</v>
      </c>
      <c r="C42" s="295" t="str">
        <f xml:space="preserve"> IF(ISBLANK(TB!C180), "", TB!C180)</f>
        <v/>
      </c>
      <c r="D42" s="295" t="str">
        <f xml:space="preserve"> IF(ISBLANK(TB!D180), "", TB!D180)</f>
        <v/>
      </c>
      <c r="E42" s="295" t="str">
        <f xml:space="preserve"> IF(ISBLANK(TB!G180), "", TB!G180)</f>
        <v/>
      </c>
      <c r="F42" s="295" t="str">
        <f xml:space="preserve"> IF(ISBLANK(TB!I180), "", TB!I180)</f>
        <v/>
      </c>
      <c r="G42" s="591" t="str">
        <f>IF(ISBLANK(TB!J180), "",TB!J180)</f>
        <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39"/>
      <c r="DX42" s="26"/>
      <c r="DY42" s="26"/>
      <c r="DZ42" s="26"/>
      <c r="EA42" s="26"/>
      <c r="EB42" s="26"/>
      <c r="EC42" s="26"/>
      <c r="ED42" s="26"/>
      <c r="EE42" s="26"/>
      <c r="EF42" s="26"/>
      <c r="EG42" s="26"/>
      <c r="EH42" s="26"/>
      <c r="EI42" s="26"/>
      <c r="EJ42" s="26"/>
      <c r="EK42" s="26"/>
      <c r="EL42" s="26"/>
      <c r="EM42" s="26"/>
      <c r="EN42" s="26"/>
      <c r="EO42" s="26"/>
      <c r="EP42" s="26"/>
      <c r="EQ42" s="26"/>
      <c r="ER42" s="39"/>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39"/>
      <c r="JH42" s="26"/>
      <c r="JI42" s="26"/>
      <c r="JJ42" s="26"/>
      <c r="JK42" s="26"/>
      <c r="JL42" s="26"/>
      <c r="JM42" s="26"/>
      <c r="JN42" s="26"/>
      <c r="JO42" s="26"/>
      <c r="JP42" s="26"/>
      <c r="JQ42" s="26"/>
      <c r="JR42" s="26"/>
      <c r="JS42" s="26"/>
      <c r="JT42" s="26"/>
      <c r="JU42" s="26"/>
      <c r="JV42" s="26"/>
      <c r="JW42" s="26"/>
      <c r="JX42" s="26"/>
      <c r="JY42" s="26"/>
      <c r="JZ42" s="26"/>
      <c r="KA42" s="26"/>
      <c r="KB42" s="39"/>
    </row>
    <row r="43" spans="2:288" ht="15" customHeight="1" x14ac:dyDescent="0.25">
      <c r="B43" s="293" t="s">
        <v>550</v>
      </c>
      <c r="C43" s="295" t="str">
        <f xml:space="preserve"> IF(ISBLANK(TB!C181), "", TB!C181)</f>
        <v/>
      </c>
      <c r="D43" s="295" t="str">
        <f xml:space="preserve"> IF(ISBLANK(TB!D181), "", TB!D181)</f>
        <v/>
      </c>
      <c r="E43" s="295" t="str">
        <f xml:space="preserve"> IF(ISBLANK(TB!G181), "", TB!G181)</f>
        <v/>
      </c>
      <c r="F43" s="295" t="str">
        <f xml:space="preserve"> IF(ISBLANK(TB!I181), "", TB!I181)</f>
        <v/>
      </c>
      <c r="G43" s="591" t="str">
        <f>IF(ISBLANK(TB!J181), "",TB!J181)</f>
        <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39"/>
      <c r="DX43" s="26"/>
      <c r="DY43" s="26"/>
      <c r="DZ43" s="26"/>
      <c r="EA43" s="26"/>
      <c r="EB43" s="26"/>
      <c r="EC43" s="26"/>
      <c r="ED43" s="26"/>
      <c r="EE43" s="26"/>
      <c r="EF43" s="26"/>
      <c r="EG43" s="26"/>
      <c r="EH43" s="26"/>
      <c r="EI43" s="26"/>
      <c r="EJ43" s="26"/>
      <c r="EK43" s="26"/>
      <c r="EL43" s="26"/>
      <c r="EM43" s="26"/>
      <c r="EN43" s="26"/>
      <c r="EO43" s="26"/>
      <c r="EP43" s="26"/>
      <c r="EQ43" s="26"/>
      <c r="ER43" s="39"/>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39"/>
      <c r="JH43" s="26"/>
      <c r="JI43" s="26"/>
      <c r="JJ43" s="26"/>
      <c r="JK43" s="26"/>
      <c r="JL43" s="26"/>
      <c r="JM43" s="26"/>
      <c r="JN43" s="26"/>
      <c r="JO43" s="26"/>
      <c r="JP43" s="26"/>
      <c r="JQ43" s="26"/>
      <c r="JR43" s="26"/>
      <c r="JS43" s="26"/>
      <c r="JT43" s="26"/>
      <c r="JU43" s="26"/>
      <c r="JV43" s="26"/>
      <c r="JW43" s="26"/>
      <c r="JX43" s="26"/>
      <c r="JY43" s="26"/>
      <c r="JZ43" s="26"/>
      <c r="KA43" s="26"/>
      <c r="KB43" s="39"/>
    </row>
    <row r="44" spans="2:288" ht="15" customHeight="1" x14ac:dyDescent="0.25">
      <c r="B44" s="293" t="s">
        <v>551</v>
      </c>
      <c r="C44" s="295" t="str">
        <f xml:space="preserve"> IF(ISBLANK(TB!C182), "", TB!C182)</f>
        <v/>
      </c>
      <c r="D44" s="295" t="str">
        <f xml:space="preserve"> IF(ISBLANK(TB!D182), "", TB!D182)</f>
        <v/>
      </c>
      <c r="E44" s="295" t="str">
        <f xml:space="preserve"> IF(ISBLANK(TB!G182), "", TB!G182)</f>
        <v/>
      </c>
      <c r="F44" s="295" t="str">
        <f xml:space="preserve"> IF(ISBLANK(TB!I182), "", TB!I182)</f>
        <v/>
      </c>
      <c r="G44" s="591" t="str">
        <f>IF(ISBLANK(TB!J182), "",TB!J182)</f>
        <v/>
      </c>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39"/>
      <c r="DX44" s="26"/>
      <c r="DY44" s="26"/>
      <c r="DZ44" s="26"/>
      <c r="EA44" s="26"/>
      <c r="EB44" s="26"/>
      <c r="EC44" s="26"/>
      <c r="ED44" s="26"/>
      <c r="EE44" s="26"/>
      <c r="EF44" s="26"/>
      <c r="EG44" s="26"/>
      <c r="EH44" s="26"/>
      <c r="EI44" s="26"/>
      <c r="EJ44" s="26"/>
      <c r="EK44" s="26"/>
      <c r="EL44" s="26"/>
      <c r="EM44" s="26"/>
      <c r="EN44" s="26"/>
      <c r="EO44" s="26"/>
      <c r="EP44" s="26"/>
      <c r="EQ44" s="26"/>
      <c r="ER44" s="39"/>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39"/>
      <c r="JH44" s="26"/>
      <c r="JI44" s="26"/>
      <c r="JJ44" s="26"/>
      <c r="JK44" s="26"/>
      <c r="JL44" s="26"/>
      <c r="JM44" s="26"/>
      <c r="JN44" s="26"/>
      <c r="JO44" s="26"/>
      <c r="JP44" s="26"/>
      <c r="JQ44" s="26"/>
      <c r="JR44" s="26"/>
      <c r="JS44" s="26"/>
      <c r="JT44" s="26"/>
      <c r="JU44" s="26"/>
      <c r="JV44" s="26"/>
      <c r="JW44" s="26"/>
      <c r="JX44" s="26"/>
      <c r="JY44" s="26"/>
      <c r="JZ44" s="26"/>
      <c r="KA44" s="26"/>
      <c r="KB44" s="39"/>
    </row>
    <row r="45" spans="2:288" ht="15" customHeight="1" x14ac:dyDescent="0.25">
      <c r="B45" s="293" t="s">
        <v>552</v>
      </c>
      <c r="C45" s="295" t="str">
        <f xml:space="preserve"> IF(ISBLANK(TB!C183), "", TB!C183)</f>
        <v/>
      </c>
      <c r="D45" s="295" t="str">
        <f xml:space="preserve"> IF(ISBLANK(TB!D183), "", TB!D183)</f>
        <v/>
      </c>
      <c r="E45" s="295" t="str">
        <f xml:space="preserve"> IF(ISBLANK(TB!G183), "", TB!G183)</f>
        <v/>
      </c>
      <c r="F45" s="295" t="str">
        <f xml:space="preserve"> IF(ISBLANK(TB!I183), "", TB!I183)</f>
        <v/>
      </c>
      <c r="G45" s="591" t="str">
        <f>IF(ISBLANK(TB!J183), "",TB!J183)</f>
        <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39"/>
      <c r="DX45" s="26"/>
      <c r="DY45" s="26"/>
      <c r="DZ45" s="26"/>
      <c r="EA45" s="26"/>
      <c r="EB45" s="26"/>
      <c r="EC45" s="26"/>
      <c r="ED45" s="26"/>
      <c r="EE45" s="26"/>
      <c r="EF45" s="26"/>
      <c r="EG45" s="26"/>
      <c r="EH45" s="26"/>
      <c r="EI45" s="26"/>
      <c r="EJ45" s="26"/>
      <c r="EK45" s="26"/>
      <c r="EL45" s="26"/>
      <c r="EM45" s="26"/>
      <c r="EN45" s="26"/>
      <c r="EO45" s="26"/>
      <c r="EP45" s="26"/>
      <c r="EQ45" s="26"/>
      <c r="ER45" s="39"/>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39"/>
      <c r="JH45" s="26"/>
      <c r="JI45" s="26"/>
      <c r="JJ45" s="26"/>
      <c r="JK45" s="26"/>
      <c r="JL45" s="26"/>
      <c r="JM45" s="26"/>
      <c r="JN45" s="26"/>
      <c r="JO45" s="26"/>
      <c r="JP45" s="26"/>
      <c r="JQ45" s="26"/>
      <c r="JR45" s="26"/>
      <c r="JS45" s="26"/>
      <c r="JT45" s="26"/>
      <c r="JU45" s="26"/>
      <c r="JV45" s="26"/>
      <c r="JW45" s="26"/>
      <c r="JX45" s="26"/>
      <c r="JY45" s="26"/>
      <c r="JZ45" s="26"/>
      <c r="KA45" s="26"/>
      <c r="KB45" s="39"/>
    </row>
    <row r="46" spans="2:288" ht="15" customHeight="1" x14ac:dyDescent="0.25">
      <c r="B46" s="293" t="s">
        <v>553</v>
      </c>
      <c r="C46" s="295" t="str">
        <f xml:space="preserve"> IF(ISBLANK(TB!C184), "", TB!C184)</f>
        <v/>
      </c>
      <c r="D46" s="295" t="str">
        <f xml:space="preserve"> IF(ISBLANK(TB!D184), "", TB!D184)</f>
        <v/>
      </c>
      <c r="E46" s="295" t="str">
        <f xml:space="preserve"> IF(ISBLANK(TB!G184), "", TB!G184)</f>
        <v/>
      </c>
      <c r="F46" s="295" t="str">
        <f xml:space="preserve"> IF(ISBLANK(TB!I184), "", TB!I184)</f>
        <v/>
      </c>
      <c r="G46" s="591" t="str">
        <f>IF(ISBLANK(TB!J184), "",TB!J184)</f>
        <v/>
      </c>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39"/>
      <c r="DX46" s="26"/>
      <c r="DY46" s="26"/>
      <c r="DZ46" s="26"/>
      <c r="EA46" s="26"/>
      <c r="EB46" s="26"/>
      <c r="EC46" s="26"/>
      <c r="ED46" s="26"/>
      <c r="EE46" s="26"/>
      <c r="EF46" s="26"/>
      <c r="EG46" s="26"/>
      <c r="EH46" s="26"/>
      <c r="EI46" s="26"/>
      <c r="EJ46" s="26"/>
      <c r="EK46" s="26"/>
      <c r="EL46" s="26"/>
      <c r="EM46" s="26"/>
      <c r="EN46" s="26"/>
      <c r="EO46" s="26"/>
      <c r="EP46" s="26"/>
      <c r="EQ46" s="26"/>
      <c r="ER46" s="39"/>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39"/>
      <c r="JH46" s="26"/>
      <c r="JI46" s="26"/>
      <c r="JJ46" s="26"/>
      <c r="JK46" s="26"/>
      <c r="JL46" s="26"/>
      <c r="JM46" s="26"/>
      <c r="JN46" s="26"/>
      <c r="JO46" s="26"/>
      <c r="JP46" s="26"/>
      <c r="JQ46" s="26"/>
      <c r="JR46" s="26"/>
      <c r="JS46" s="26"/>
      <c r="JT46" s="26"/>
      <c r="JU46" s="26"/>
      <c r="JV46" s="26"/>
      <c r="JW46" s="26"/>
      <c r="JX46" s="26"/>
      <c r="JY46" s="26"/>
      <c r="JZ46" s="26"/>
      <c r="KA46" s="26"/>
      <c r="KB46" s="39"/>
    </row>
    <row r="47" spans="2:288" ht="15" customHeight="1" x14ac:dyDescent="0.25">
      <c r="B47" s="293" t="s">
        <v>554</v>
      </c>
      <c r="C47" s="295" t="str">
        <f xml:space="preserve"> IF(ISBLANK(TB!C185), "", TB!C185)</f>
        <v/>
      </c>
      <c r="D47" s="295" t="str">
        <f xml:space="preserve"> IF(ISBLANK(TB!D185), "", TB!D185)</f>
        <v/>
      </c>
      <c r="E47" s="295" t="str">
        <f xml:space="preserve"> IF(ISBLANK(TB!G185), "", TB!G185)</f>
        <v/>
      </c>
      <c r="F47" s="295" t="str">
        <f xml:space="preserve"> IF(ISBLANK(TB!I185), "", TB!I185)</f>
        <v/>
      </c>
      <c r="G47" s="591" t="str">
        <f>IF(ISBLANK(TB!J185), "",TB!J185)</f>
        <v/>
      </c>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39"/>
      <c r="DX47" s="26"/>
      <c r="DY47" s="26"/>
      <c r="DZ47" s="26"/>
      <c r="EA47" s="26"/>
      <c r="EB47" s="26"/>
      <c r="EC47" s="26"/>
      <c r="ED47" s="26"/>
      <c r="EE47" s="26"/>
      <c r="EF47" s="26"/>
      <c r="EG47" s="26"/>
      <c r="EH47" s="26"/>
      <c r="EI47" s="26"/>
      <c r="EJ47" s="26"/>
      <c r="EK47" s="26"/>
      <c r="EL47" s="26"/>
      <c r="EM47" s="26"/>
      <c r="EN47" s="26"/>
      <c r="EO47" s="26"/>
      <c r="EP47" s="26"/>
      <c r="EQ47" s="26"/>
      <c r="ER47" s="39"/>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39"/>
      <c r="JH47" s="26"/>
      <c r="JI47" s="26"/>
      <c r="JJ47" s="26"/>
      <c r="JK47" s="26"/>
      <c r="JL47" s="26"/>
      <c r="JM47" s="26"/>
      <c r="JN47" s="26"/>
      <c r="JO47" s="26"/>
      <c r="JP47" s="26"/>
      <c r="JQ47" s="26"/>
      <c r="JR47" s="26"/>
      <c r="JS47" s="26"/>
      <c r="JT47" s="26"/>
      <c r="JU47" s="26"/>
      <c r="JV47" s="26"/>
      <c r="JW47" s="26"/>
      <c r="JX47" s="26"/>
      <c r="JY47" s="26"/>
      <c r="JZ47" s="26"/>
      <c r="KA47" s="26"/>
      <c r="KB47" s="39"/>
    </row>
    <row r="48" spans="2:288" ht="15" customHeight="1" x14ac:dyDescent="0.25">
      <c r="B48" s="293" t="s">
        <v>555</v>
      </c>
      <c r="C48" s="295" t="str">
        <f xml:space="preserve"> IF(ISBLANK(TB!C186), "", TB!C186)</f>
        <v/>
      </c>
      <c r="D48" s="295" t="str">
        <f xml:space="preserve"> IF(ISBLANK(TB!D186), "", TB!D186)</f>
        <v/>
      </c>
      <c r="E48" s="295" t="str">
        <f xml:space="preserve"> IF(ISBLANK(TB!G186), "", TB!G186)</f>
        <v/>
      </c>
      <c r="F48" s="295" t="str">
        <f xml:space="preserve"> IF(ISBLANK(TB!I186), "", TB!I186)</f>
        <v/>
      </c>
      <c r="G48" s="591" t="str">
        <f>IF(ISBLANK(TB!J186), "",TB!J186)</f>
        <v/>
      </c>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39"/>
      <c r="DX48" s="26"/>
      <c r="DY48" s="26"/>
      <c r="DZ48" s="26"/>
      <c r="EA48" s="26"/>
      <c r="EB48" s="26"/>
      <c r="EC48" s="26"/>
      <c r="ED48" s="26"/>
      <c r="EE48" s="26"/>
      <c r="EF48" s="26"/>
      <c r="EG48" s="26"/>
      <c r="EH48" s="26"/>
      <c r="EI48" s="26"/>
      <c r="EJ48" s="26"/>
      <c r="EK48" s="26"/>
      <c r="EL48" s="26"/>
      <c r="EM48" s="26"/>
      <c r="EN48" s="26"/>
      <c r="EO48" s="26"/>
      <c r="EP48" s="26"/>
      <c r="EQ48" s="26"/>
      <c r="ER48" s="39"/>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39"/>
      <c r="JH48" s="26"/>
      <c r="JI48" s="26"/>
      <c r="JJ48" s="26"/>
      <c r="JK48" s="26"/>
      <c r="JL48" s="26"/>
      <c r="JM48" s="26"/>
      <c r="JN48" s="26"/>
      <c r="JO48" s="26"/>
      <c r="JP48" s="26"/>
      <c r="JQ48" s="26"/>
      <c r="JR48" s="26"/>
      <c r="JS48" s="26"/>
      <c r="JT48" s="26"/>
      <c r="JU48" s="26"/>
      <c r="JV48" s="26"/>
      <c r="JW48" s="26"/>
      <c r="JX48" s="26"/>
      <c r="JY48" s="26"/>
      <c r="JZ48" s="26"/>
      <c r="KA48" s="26"/>
      <c r="KB48" s="39"/>
    </row>
    <row r="49" spans="2:288" ht="15" customHeight="1" x14ac:dyDescent="0.25">
      <c r="B49" s="293" t="s">
        <v>556</v>
      </c>
      <c r="C49" s="295" t="str">
        <f xml:space="preserve"> IF(ISBLANK(TB!C187), "", TB!C187)</f>
        <v/>
      </c>
      <c r="D49" s="295" t="str">
        <f xml:space="preserve"> IF(ISBLANK(TB!D187), "", TB!D187)</f>
        <v/>
      </c>
      <c r="E49" s="295" t="str">
        <f xml:space="preserve"> IF(ISBLANK(TB!G187), "", TB!G187)</f>
        <v/>
      </c>
      <c r="F49" s="295" t="str">
        <f xml:space="preserve"> IF(ISBLANK(TB!I187), "", TB!I187)</f>
        <v/>
      </c>
      <c r="G49" s="591" t="str">
        <f>IF(ISBLANK(TB!J187), "",TB!J187)</f>
        <v/>
      </c>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39"/>
      <c r="DX49" s="26"/>
      <c r="DY49" s="26"/>
      <c r="DZ49" s="26"/>
      <c r="EA49" s="26"/>
      <c r="EB49" s="26"/>
      <c r="EC49" s="26"/>
      <c r="ED49" s="26"/>
      <c r="EE49" s="26"/>
      <c r="EF49" s="26"/>
      <c r="EG49" s="26"/>
      <c r="EH49" s="26"/>
      <c r="EI49" s="26"/>
      <c r="EJ49" s="26"/>
      <c r="EK49" s="26"/>
      <c r="EL49" s="26"/>
      <c r="EM49" s="26"/>
      <c r="EN49" s="26"/>
      <c r="EO49" s="26"/>
      <c r="EP49" s="26"/>
      <c r="EQ49" s="26"/>
      <c r="ER49" s="39"/>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39"/>
      <c r="JH49" s="26"/>
      <c r="JI49" s="26"/>
      <c r="JJ49" s="26"/>
      <c r="JK49" s="26"/>
      <c r="JL49" s="26"/>
      <c r="JM49" s="26"/>
      <c r="JN49" s="26"/>
      <c r="JO49" s="26"/>
      <c r="JP49" s="26"/>
      <c r="JQ49" s="26"/>
      <c r="JR49" s="26"/>
      <c r="JS49" s="26"/>
      <c r="JT49" s="26"/>
      <c r="JU49" s="26"/>
      <c r="JV49" s="26"/>
      <c r="JW49" s="26"/>
      <c r="JX49" s="26"/>
      <c r="JY49" s="26"/>
      <c r="JZ49" s="26"/>
      <c r="KA49" s="26"/>
      <c r="KB49" s="39"/>
    </row>
    <row r="50" spans="2:288" ht="15" customHeight="1" x14ac:dyDescent="0.25">
      <c r="B50" s="293" t="s">
        <v>557</v>
      </c>
      <c r="C50" s="295" t="str">
        <f xml:space="preserve"> IF(ISBLANK(TB!C188), "", TB!C188)</f>
        <v/>
      </c>
      <c r="D50" s="295" t="str">
        <f xml:space="preserve"> IF(ISBLANK(TB!D188), "", TB!D188)</f>
        <v/>
      </c>
      <c r="E50" s="295" t="str">
        <f xml:space="preserve"> IF(ISBLANK(TB!G188), "", TB!G188)</f>
        <v/>
      </c>
      <c r="F50" s="295" t="str">
        <f xml:space="preserve"> IF(ISBLANK(TB!I188), "", TB!I188)</f>
        <v/>
      </c>
      <c r="G50" s="591" t="str">
        <f>IF(ISBLANK(TB!J188), "",TB!J188)</f>
        <v/>
      </c>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39"/>
      <c r="DX50" s="26"/>
      <c r="DY50" s="26"/>
      <c r="DZ50" s="26"/>
      <c r="EA50" s="26"/>
      <c r="EB50" s="26"/>
      <c r="EC50" s="26"/>
      <c r="ED50" s="26"/>
      <c r="EE50" s="26"/>
      <c r="EF50" s="26"/>
      <c r="EG50" s="26"/>
      <c r="EH50" s="26"/>
      <c r="EI50" s="26"/>
      <c r="EJ50" s="26"/>
      <c r="EK50" s="26"/>
      <c r="EL50" s="26"/>
      <c r="EM50" s="26"/>
      <c r="EN50" s="26"/>
      <c r="EO50" s="26"/>
      <c r="EP50" s="26"/>
      <c r="EQ50" s="26"/>
      <c r="ER50" s="39"/>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39"/>
      <c r="JH50" s="26"/>
      <c r="JI50" s="26"/>
      <c r="JJ50" s="26"/>
      <c r="JK50" s="26"/>
      <c r="JL50" s="26"/>
      <c r="JM50" s="26"/>
      <c r="JN50" s="26"/>
      <c r="JO50" s="26"/>
      <c r="JP50" s="26"/>
      <c r="JQ50" s="26"/>
      <c r="JR50" s="26"/>
      <c r="JS50" s="26"/>
      <c r="JT50" s="26"/>
      <c r="JU50" s="26"/>
      <c r="JV50" s="26"/>
      <c r="JW50" s="26"/>
      <c r="JX50" s="26"/>
      <c r="JY50" s="26"/>
      <c r="JZ50" s="26"/>
      <c r="KA50" s="26"/>
      <c r="KB50" s="39"/>
    </row>
    <row r="51" spans="2:288" ht="15" customHeight="1" x14ac:dyDescent="0.25">
      <c r="B51" s="293" t="s">
        <v>558</v>
      </c>
      <c r="C51" s="295" t="str">
        <f xml:space="preserve"> IF(ISBLANK(TB!C189), "", TB!C189)</f>
        <v/>
      </c>
      <c r="D51" s="295" t="str">
        <f xml:space="preserve"> IF(ISBLANK(TB!D189), "", TB!D189)</f>
        <v/>
      </c>
      <c r="E51" s="295" t="str">
        <f xml:space="preserve"> IF(ISBLANK(TB!G189), "", TB!G189)</f>
        <v/>
      </c>
      <c r="F51" s="295" t="str">
        <f xml:space="preserve"> IF(ISBLANK(TB!I189), "", TB!I189)</f>
        <v/>
      </c>
      <c r="G51" s="591" t="str">
        <f>IF(ISBLANK(TB!J189), "",TB!J189)</f>
        <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39"/>
      <c r="DX51" s="26"/>
      <c r="DY51" s="26"/>
      <c r="DZ51" s="26"/>
      <c r="EA51" s="26"/>
      <c r="EB51" s="26"/>
      <c r="EC51" s="26"/>
      <c r="ED51" s="26"/>
      <c r="EE51" s="26"/>
      <c r="EF51" s="26"/>
      <c r="EG51" s="26"/>
      <c r="EH51" s="26"/>
      <c r="EI51" s="26"/>
      <c r="EJ51" s="26"/>
      <c r="EK51" s="26"/>
      <c r="EL51" s="26"/>
      <c r="EM51" s="26"/>
      <c r="EN51" s="26"/>
      <c r="EO51" s="26"/>
      <c r="EP51" s="26"/>
      <c r="EQ51" s="26"/>
      <c r="ER51" s="39"/>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39"/>
      <c r="JH51" s="26"/>
      <c r="JI51" s="26"/>
      <c r="JJ51" s="26"/>
      <c r="JK51" s="26"/>
      <c r="JL51" s="26"/>
      <c r="JM51" s="26"/>
      <c r="JN51" s="26"/>
      <c r="JO51" s="26"/>
      <c r="JP51" s="26"/>
      <c r="JQ51" s="26"/>
      <c r="JR51" s="26"/>
      <c r="JS51" s="26"/>
      <c r="JT51" s="26"/>
      <c r="JU51" s="26"/>
      <c r="JV51" s="26"/>
      <c r="JW51" s="26"/>
      <c r="JX51" s="26"/>
      <c r="JY51" s="26"/>
      <c r="JZ51" s="26"/>
      <c r="KA51" s="26"/>
      <c r="KB51" s="39"/>
    </row>
    <row r="52" spans="2:288" ht="15" customHeight="1" x14ac:dyDescent="0.25">
      <c r="B52" s="293" t="s">
        <v>559</v>
      </c>
      <c r="C52" s="295" t="str">
        <f xml:space="preserve"> IF(ISBLANK(TB!C190), "", TB!C190)</f>
        <v/>
      </c>
      <c r="D52" s="295" t="str">
        <f xml:space="preserve"> IF(ISBLANK(TB!D190), "", TB!D190)</f>
        <v/>
      </c>
      <c r="E52" s="295" t="str">
        <f xml:space="preserve"> IF(ISBLANK(TB!G190), "", TB!G190)</f>
        <v/>
      </c>
      <c r="F52" s="295" t="str">
        <f xml:space="preserve"> IF(ISBLANK(TB!I190), "", TB!I190)</f>
        <v/>
      </c>
      <c r="G52" s="591" t="str">
        <f>IF(ISBLANK(TB!J190), "",TB!J190)</f>
        <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39"/>
      <c r="DX52" s="26"/>
      <c r="DY52" s="26"/>
      <c r="DZ52" s="26"/>
      <c r="EA52" s="26"/>
      <c r="EB52" s="26"/>
      <c r="EC52" s="26"/>
      <c r="ED52" s="26"/>
      <c r="EE52" s="26"/>
      <c r="EF52" s="26"/>
      <c r="EG52" s="26"/>
      <c r="EH52" s="26"/>
      <c r="EI52" s="26"/>
      <c r="EJ52" s="26"/>
      <c r="EK52" s="26"/>
      <c r="EL52" s="26"/>
      <c r="EM52" s="26"/>
      <c r="EN52" s="26"/>
      <c r="EO52" s="26"/>
      <c r="EP52" s="26"/>
      <c r="EQ52" s="26"/>
      <c r="ER52" s="39"/>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39"/>
      <c r="JH52" s="26"/>
      <c r="JI52" s="26"/>
      <c r="JJ52" s="26"/>
      <c r="JK52" s="26"/>
      <c r="JL52" s="26"/>
      <c r="JM52" s="26"/>
      <c r="JN52" s="26"/>
      <c r="JO52" s="26"/>
      <c r="JP52" s="26"/>
      <c r="JQ52" s="26"/>
      <c r="JR52" s="26"/>
      <c r="JS52" s="26"/>
      <c r="JT52" s="26"/>
      <c r="JU52" s="26"/>
      <c r="JV52" s="26"/>
      <c r="JW52" s="26"/>
      <c r="JX52" s="26"/>
      <c r="JY52" s="26"/>
      <c r="JZ52" s="26"/>
      <c r="KA52" s="26"/>
      <c r="KB52" s="39"/>
    </row>
    <row r="53" spans="2:288" ht="15" customHeight="1" x14ac:dyDescent="0.25">
      <c r="B53" s="293" t="s">
        <v>560</v>
      </c>
      <c r="C53" s="295" t="str">
        <f xml:space="preserve"> IF(ISBLANK(TB!C191), "", TB!C191)</f>
        <v/>
      </c>
      <c r="D53" s="295" t="str">
        <f xml:space="preserve"> IF(ISBLANK(TB!D191), "", TB!D191)</f>
        <v/>
      </c>
      <c r="E53" s="295" t="str">
        <f xml:space="preserve"> IF(ISBLANK(TB!G191), "", TB!G191)</f>
        <v/>
      </c>
      <c r="F53" s="295" t="str">
        <f xml:space="preserve"> IF(ISBLANK(TB!I191), "", TB!I191)</f>
        <v/>
      </c>
      <c r="G53" s="591" t="str">
        <f>IF(ISBLANK(TB!J191), "",TB!J191)</f>
        <v/>
      </c>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39"/>
      <c r="DX53" s="26"/>
      <c r="DY53" s="26"/>
      <c r="DZ53" s="26"/>
      <c r="EA53" s="26"/>
      <c r="EB53" s="26"/>
      <c r="EC53" s="26"/>
      <c r="ED53" s="26"/>
      <c r="EE53" s="26"/>
      <c r="EF53" s="26"/>
      <c r="EG53" s="26"/>
      <c r="EH53" s="26"/>
      <c r="EI53" s="26"/>
      <c r="EJ53" s="26"/>
      <c r="EK53" s="26"/>
      <c r="EL53" s="26"/>
      <c r="EM53" s="26"/>
      <c r="EN53" s="26"/>
      <c r="EO53" s="26"/>
      <c r="EP53" s="26"/>
      <c r="EQ53" s="26"/>
      <c r="ER53" s="39"/>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39"/>
      <c r="JH53" s="26"/>
      <c r="JI53" s="26"/>
      <c r="JJ53" s="26"/>
      <c r="JK53" s="26"/>
      <c r="JL53" s="26"/>
      <c r="JM53" s="26"/>
      <c r="JN53" s="26"/>
      <c r="JO53" s="26"/>
      <c r="JP53" s="26"/>
      <c r="JQ53" s="26"/>
      <c r="JR53" s="26"/>
      <c r="JS53" s="26"/>
      <c r="JT53" s="26"/>
      <c r="JU53" s="26"/>
      <c r="JV53" s="26"/>
      <c r="JW53" s="26"/>
      <c r="JX53" s="26"/>
      <c r="JY53" s="26"/>
      <c r="JZ53" s="26"/>
      <c r="KA53" s="26"/>
      <c r="KB53" s="39"/>
    </row>
    <row r="54" spans="2:288" ht="15" customHeight="1" x14ac:dyDescent="0.25">
      <c r="B54" s="293" t="s">
        <v>561</v>
      </c>
      <c r="C54" s="295" t="str">
        <f xml:space="preserve"> IF(ISBLANK(TB!C192), "", TB!C192)</f>
        <v/>
      </c>
      <c r="D54" s="295" t="str">
        <f xml:space="preserve"> IF(ISBLANK(TB!D192), "", TB!D192)</f>
        <v/>
      </c>
      <c r="E54" s="295" t="str">
        <f xml:space="preserve"> IF(ISBLANK(TB!G192), "", TB!G192)</f>
        <v/>
      </c>
      <c r="F54" s="295" t="str">
        <f xml:space="preserve"> IF(ISBLANK(TB!I192), "", TB!I192)</f>
        <v/>
      </c>
      <c r="G54" s="591" t="str">
        <f>IF(ISBLANK(TB!J192), "",TB!J192)</f>
        <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39"/>
      <c r="DX54" s="26"/>
      <c r="DY54" s="26"/>
      <c r="DZ54" s="26"/>
      <c r="EA54" s="26"/>
      <c r="EB54" s="26"/>
      <c r="EC54" s="26"/>
      <c r="ED54" s="26"/>
      <c r="EE54" s="26"/>
      <c r="EF54" s="26"/>
      <c r="EG54" s="26"/>
      <c r="EH54" s="26"/>
      <c r="EI54" s="26"/>
      <c r="EJ54" s="26"/>
      <c r="EK54" s="26"/>
      <c r="EL54" s="26"/>
      <c r="EM54" s="26"/>
      <c r="EN54" s="26"/>
      <c r="EO54" s="26"/>
      <c r="EP54" s="26"/>
      <c r="EQ54" s="26"/>
      <c r="ER54" s="39"/>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39"/>
      <c r="JH54" s="26"/>
      <c r="JI54" s="26"/>
      <c r="JJ54" s="26"/>
      <c r="JK54" s="26"/>
      <c r="JL54" s="26"/>
      <c r="JM54" s="26"/>
      <c r="JN54" s="26"/>
      <c r="JO54" s="26"/>
      <c r="JP54" s="26"/>
      <c r="JQ54" s="26"/>
      <c r="JR54" s="26"/>
      <c r="JS54" s="26"/>
      <c r="JT54" s="26"/>
      <c r="JU54" s="26"/>
      <c r="JV54" s="26"/>
      <c r="JW54" s="26"/>
      <c r="JX54" s="26"/>
      <c r="JY54" s="26"/>
      <c r="JZ54" s="26"/>
      <c r="KA54" s="26"/>
      <c r="KB54" s="39"/>
    </row>
    <row r="55" spans="2:288" ht="15" customHeight="1" x14ac:dyDescent="0.25">
      <c r="B55" s="293" t="s">
        <v>562</v>
      </c>
      <c r="C55" s="295" t="str">
        <f xml:space="preserve"> IF(ISBLANK(TB!C193), "", TB!C193)</f>
        <v/>
      </c>
      <c r="D55" s="295" t="str">
        <f xml:space="preserve"> IF(ISBLANK(TB!D193), "", TB!D193)</f>
        <v/>
      </c>
      <c r="E55" s="295" t="str">
        <f xml:space="preserve"> IF(ISBLANK(TB!G193), "", TB!G193)</f>
        <v/>
      </c>
      <c r="F55" s="295" t="str">
        <f xml:space="preserve"> IF(ISBLANK(TB!I193), "", TB!I193)</f>
        <v/>
      </c>
      <c r="G55" s="591" t="str">
        <f>IF(ISBLANK(TB!J193), "",TB!J193)</f>
        <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39"/>
      <c r="DX55" s="26"/>
      <c r="DY55" s="26"/>
      <c r="DZ55" s="26"/>
      <c r="EA55" s="26"/>
      <c r="EB55" s="26"/>
      <c r="EC55" s="26"/>
      <c r="ED55" s="26"/>
      <c r="EE55" s="26"/>
      <c r="EF55" s="26"/>
      <c r="EG55" s="26"/>
      <c r="EH55" s="26"/>
      <c r="EI55" s="26"/>
      <c r="EJ55" s="26"/>
      <c r="EK55" s="26"/>
      <c r="EL55" s="26"/>
      <c r="EM55" s="26"/>
      <c r="EN55" s="26"/>
      <c r="EO55" s="26"/>
      <c r="EP55" s="26"/>
      <c r="EQ55" s="26"/>
      <c r="ER55" s="39"/>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39"/>
      <c r="JH55" s="26"/>
      <c r="JI55" s="26"/>
      <c r="JJ55" s="26"/>
      <c r="JK55" s="26"/>
      <c r="JL55" s="26"/>
      <c r="JM55" s="26"/>
      <c r="JN55" s="26"/>
      <c r="JO55" s="26"/>
      <c r="JP55" s="26"/>
      <c r="JQ55" s="26"/>
      <c r="JR55" s="26"/>
      <c r="JS55" s="26"/>
      <c r="JT55" s="26"/>
      <c r="JU55" s="26"/>
      <c r="JV55" s="26"/>
      <c r="JW55" s="26"/>
      <c r="JX55" s="26"/>
      <c r="JY55" s="26"/>
      <c r="JZ55" s="26"/>
      <c r="KA55" s="26"/>
      <c r="KB55" s="39"/>
    </row>
    <row r="56" spans="2:288" ht="15" customHeight="1" x14ac:dyDescent="0.25">
      <c r="B56" s="293" t="s">
        <v>563</v>
      </c>
      <c r="C56" s="295" t="str">
        <f xml:space="preserve"> IF(ISBLANK(TB!C194), "", TB!C194)</f>
        <v/>
      </c>
      <c r="D56" s="295" t="str">
        <f xml:space="preserve"> IF(ISBLANK(TB!D194), "", TB!D194)</f>
        <v/>
      </c>
      <c r="E56" s="295" t="str">
        <f xml:space="preserve"> IF(ISBLANK(TB!G194), "", TB!G194)</f>
        <v/>
      </c>
      <c r="F56" s="295" t="str">
        <f xml:space="preserve"> IF(ISBLANK(TB!I194), "", TB!I194)</f>
        <v/>
      </c>
      <c r="G56" s="591" t="str">
        <f>IF(ISBLANK(TB!J194), "",TB!J194)</f>
        <v/>
      </c>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39"/>
      <c r="DX56" s="26"/>
      <c r="DY56" s="26"/>
      <c r="DZ56" s="26"/>
      <c r="EA56" s="26"/>
      <c r="EB56" s="26"/>
      <c r="EC56" s="26"/>
      <c r="ED56" s="26"/>
      <c r="EE56" s="26"/>
      <c r="EF56" s="26"/>
      <c r="EG56" s="26"/>
      <c r="EH56" s="26"/>
      <c r="EI56" s="26"/>
      <c r="EJ56" s="26"/>
      <c r="EK56" s="26"/>
      <c r="EL56" s="26"/>
      <c r="EM56" s="26"/>
      <c r="EN56" s="26"/>
      <c r="EO56" s="26"/>
      <c r="EP56" s="26"/>
      <c r="EQ56" s="26"/>
      <c r="ER56" s="39"/>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39"/>
      <c r="JH56" s="26"/>
      <c r="JI56" s="26"/>
      <c r="JJ56" s="26"/>
      <c r="JK56" s="26"/>
      <c r="JL56" s="26"/>
      <c r="JM56" s="26"/>
      <c r="JN56" s="26"/>
      <c r="JO56" s="26"/>
      <c r="JP56" s="26"/>
      <c r="JQ56" s="26"/>
      <c r="JR56" s="26"/>
      <c r="JS56" s="26"/>
      <c r="JT56" s="26"/>
      <c r="JU56" s="26"/>
      <c r="JV56" s="26"/>
      <c r="JW56" s="26"/>
      <c r="JX56" s="26"/>
      <c r="JY56" s="26"/>
      <c r="JZ56" s="26"/>
      <c r="KA56" s="26"/>
      <c r="KB56" s="39"/>
    </row>
    <row r="57" spans="2:288" ht="15" customHeight="1" x14ac:dyDescent="0.25">
      <c r="B57" s="293" t="s">
        <v>564</v>
      </c>
      <c r="C57" s="295" t="str">
        <f xml:space="preserve"> IF(ISBLANK(TB!C195), "", TB!C195)</f>
        <v/>
      </c>
      <c r="D57" s="295" t="str">
        <f xml:space="preserve"> IF(ISBLANK(TB!D195), "", TB!D195)</f>
        <v/>
      </c>
      <c r="E57" s="295" t="str">
        <f xml:space="preserve"> IF(ISBLANK(TB!G195), "", TB!G195)</f>
        <v/>
      </c>
      <c r="F57" s="295" t="str">
        <f xml:space="preserve"> IF(ISBLANK(TB!I195), "", TB!I195)</f>
        <v/>
      </c>
      <c r="G57" s="591" t="str">
        <f>IF(ISBLANK(TB!J195), "",TB!J195)</f>
        <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39"/>
      <c r="DX57" s="26"/>
      <c r="DY57" s="26"/>
      <c r="DZ57" s="26"/>
      <c r="EA57" s="26"/>
      <c r="EB57" s="26"/>
      <c r="EC57" s="26"/>
      <c r="ED57" s="26"/>
      <c r="EE57" s="26"/>
      <c r="EF57" s="26"/>
      <c r="EG57" s="26"/>
      <c r="EH57" s="26"/>
      <c r="EI57" s="26"/>
      <c r="EJ57" s="26"/>
      <c r="EK57" s="26"/>
      <c r="EL57" s="26"/>
      <c r="EM57" s="26"/>
      <c r="EN57" s="26"/>
      <c r="EO57" s="26"/>
      <c r="EP57" s="26"/>
      <c r="EQ57" s="26"/>
      <c r="ER57" s="39"/>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39"/>
      <c r="JH57" s="26"/>
      <c r="JI57" s="26"/>
      <c r="JJ57" s="26"/>
      <c r="JK57" s="26"/>
      <c r="JL57" s="26"/>
      <c r="JM57" s="26"/>
      <c r="JN57" s="26"/>
      <c r="JO57" s="26"/>
      <c r="JP57" s="26"/>
      <c r="JQ57" s="26"/>
      <c r="JR57" s="26"/>
      <c r="JS57" s="26"/>
      <c r="JT57" s="26"/>
      <c r="JU57" s="26"/>
      <c r="JV57" s="26"/>
      <c r="JW57" s="26"/>
      <c r="JX57" s="26"/>
      <c r="JY57" s="26"/>
      <c r="JZ57" s="26"/>
      <c r="KA57" s="26"/>
      <c r="KB57" s="39"/>
    </row>
    <row r="58" spans="2:288" ht="15" customHeight="1" x14ac:dyDescent="0.25">
      <c r="B58" s="293" t="s">
        <v>565</v>
      </c>
      <c r="C58" s="295" t="str">
        <f xml:space="preserve"> IF(ISBLANK(TB!C196), "", TB!C196)</f>
        <v/>
      </c>
      <c r="D58" s="295" t="str">
        <f xml:space="preserve"> IF(ISBLANK(TB!D196), "", TB!D196)</f>
        <v/>
      </c>
      <c r="E58" s="295" t="str">
        <f xml:space="preserve"> IF(ISBLANK(TB!G196), "", TB!G196)</f>
        <v/>
      </c>
      <c r="F58" s="295" t="str">
        <f xml:space="preserve"> IF(ISBLANK(TB!I196), "", TB!I196)</f>
        <v/>
      </c>
      <c r="G58" s="591" t="str">
        <f>IF(ISBLANK(TB!J196), "",TB!J196)</f>
        <v/>
      </c>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39"/>
      <c r="DX58" s="26"/>
      <c r="DY58" s="26"/>
      <c r="DZ58" s="26"/>
      <c r="EA58" s="26"/>
      <c r="EB58" s="26"/>
      <c r="EC58" s="26"/>
      <c r="ED58" s="26"/>
      <c r="EE58" s="26"/>
      <c r="EF58" s="26"/>
      <c r="EG58" s="26"/>
      <c r="EH58" s="26"/>
      <c r="EI58" s="26"/>
      <c r="EJ58" s="26"/>
      <c r="EK58" s="26"/>
      <c r="EL58" s="26"/>
      <c r="EM58" s="26"/>
      <c r="EN58" s="26"/>
      <c r="EO58" s="26"/>
      <c r="EP58" s="26"/>
      <c r="EQ58" s="26"/>
      <c r="ER58" s="39"/>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39"/>
      <c r="JH58" s="26"/>
      <c r="JI58" s="26"/>
      <c r="JJ58" s="26"/>
      <c r="JK58" s="26"/>
      <c r="JL58" s="26"/>
      <c r="JM58" s="26"/>
      <c r="JN58" s="26"/>
      <c r="JO58" s="26"/>
      <c r="JP58" s="26"/>
      <c r="JQ58" s="26"/>
      <c r="JR58" s="26"/>
      <c r="JS58" s="26"/>
      <c r="JT58" s="26"/>
      <c r="JU58" s="26"/>
      <c r="JV58" s="26"/>
      <c r="JW58" s="26"/>
      <c r="JX58" s="26"/>
      <c r="JY58" s="26"/>
      <c r="JZ58" s="26"/>
      <c r="KA58" s="26"/>
      <c r="KB58" s="39"/>
    </row>
    <row r="59" spans="2:288" ht="15" customHeight="1" x14ac:dyDescent="0.25">
      <c r="B59" s="293" t="s">
        <v>566</v>
      </c>
      <c r="C59" s="295" t="str">
        <f xml:space="preserve"> IF(ISBLANK(TB!C197), "", TB!C197)</f>
        <v/>
      </c>
      <c r="D59" s="295" t="str">
        <f xml:space="preserve"> IF(ISBLANK(TB!D197), "", TB!D197)</f>
        <v/>
      </c>
      <c r="E59" s="295" t="str">
        <f xml:space="preserve"> IF(ISBLANK(TB!G197), "", TB!G197)</f>
        <v/>
      </c>
      <c r="F59" s="295" t="str">
        <f xml:space="preserve"> IF(ISBLANK(TB!I197), "", TB!I197)</f>
        <v/>
      </c>
      <c r="G59" s="591" t="str">
        <f>IF(ISBLANK(TB!J197), "",TB!J197)</f>
        <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39"/>
      <c r="DX59" s="26"/>
      <c r="DY59" s="26"/>
      <c r="DZ59" s="26"/>
      <c r="EA59" s="26"/>
      <c r="EB59" s="26"/>
      <c r="EC59" s="26"/>
      <c r="ED59" s="26"/>
      <c r="EE59" s="26"/>
      <c r="EF59" s="26"/>
      <c r="EG59" s="26"/>
      <c r="EH59" s="26"/>
      <c r="EI59" s="26"/>
      <c r="EJ59" s="26"/>
      <c r="EK59" s="26"/>
      <c r="EL59" s="26"/>
      <c r="EM59" s="26"/>
      <c r="EN59" s="26"/>
      <c r="EO59" s="26"/>
      <c r="EP59" s="26"/>
      <c r="EQ59" s="26"/>
      <c r="ER59" s="39"/>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39"/>
      <c r="JH59" s="26"/>
      <c r="JI59" s="26"/>
      <c r="JJ59" s="26"/>
      <c r="JK59" s="26"/>
      <c r="JL59" s="26"/>
      <c r="JM59" s="26"/>
      <c r="JN59" s="26"/>
      <c r="JO59" s="26"/>
      <c r="JP59" s="26"/>
      <c r="JQ59" s="26"/>
      <c r="JR59" s="26"/>
      <c r="JS59" s="26"/>
      <c r="JT59" s="26"/>
      <c r="JU59" s="26"/>
      <c r="JV59" s="26"/>
      <c r="JW59" s="26"/>
      <c r="JX59" s="26"/>
      <c r="JY59" s="26"/>
      <c r="JZ59" s="26"/>
      <c r="KA59" s="26"/>
      <c r="KB59" s="39"/>
    </row>
    <row r="60" spans="2:288" ht="15" customHeight="1" x14ac:dyDescent="0.25">
      <c r="B60" s="293" t="s">
        <v>567</v>
      </c>
      <c r="C60" s="295" t="str">
        <f xml:space="preserve"> IF(ISBLANK(TB!C198), "", TB!C198)</f>
        <v/>
      </c>
      <c r="D60" s="295" t="str">
        <f xml:space="preserve"> IF(ISBLANK(TB!D198), "", TB!D198)</f>
        <v/>
      </c>
      <c r="E60" s="295" t="str">
        <f xml:space="preserve"> IF(ISBLANK(TB!G198), "", TB!G198)</f>
        <v/>
      </c>
      <c r="F60" s="295" t="str">
        <f xml:space="preserve"> IF(ISBLANK(TB!I198), "", TB!I198)</f>
        <v/>
      </c>
      <c r="G60" s="591" t="str">
        <f>IF(ISBLANK(TB!J198), "",TB!J198)</f>
        <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39"/>
      <c r="DX60" s="26"/>
      <c r="DY60" s="26"/>
      <c r="DZ60" s="26"/>
      <c r="EA60" s="26"/>
      <c r="EB60" s="26"/>
      <c r="EC60" s="26"/>
      <c r="ED60" s="26"/>
      <c r="EE60" s="26"/>
      <c r="EF60" s="26"/>
      <c r="EG60" s="26"/>
      <c r="EH60" s="26"/>
      <c r="EI60" s="26"/>
      <c r="EJ60" s="26"/>
      <c r="EK60" s="26"/>
      <c r="EL60" s="26"/>
      <c r="EM60" s="26"/>
      <c r="EN60" s="26"/>
      <c r="EO60" s="26"/>
      <c r="EP60" s="26"/>
      <c r="EQ60" s="26"/>
      <c r="ER60" s="39"/>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39"/>
      <c r="JH60" s="26"/>
      <c r="JI60" s="26"/>
      <c r="JJ60" s="26"/>
      <c r="JK60" s="26"/>
      <c r="JL60" s="26"/>
      <c r="JM60" s="26"/>
      <c r="JN60" s="26"/>
      <c r="JO60" s="26"/>
      <c r="JP60" s="26"/>
      <c r="JQ60" s="26"/>
      <c r="JR60" s="26"/>
      <c r="JS60" s="26"/>
      <c r="JT60" s="26"/>
      <c r="JU60" s="26"/>
      <c r="JV60" s="26"/>
      <c r="JW60" s="26"/>
      <c r="JX60" s="26"/>
      <c r="JY60" s="26"/>
      <c r="JZ60" s="26"/>
      <c r="KA60" s="26"/>
      <c r="KB60" s="39"/>
    </row>
    <row r="61" spans="2:288" ht="15" customHeight="1" x14ac:dyDescent="0.25">
      <c r="B61" s="293" t="s">
        <v>568</v>
      </c>
      <c r="C61" s="295" t="str">
        <f xml:space="preserve"> IF(ISBLANK(TB!C199), "", TB!C199)</f>
        <v/>
      </c>
      <c r="D61" s="295" t="str">
        <f xml:space="preserve"> IF(ISBLANK(TB!D199), "", TB!D199)</f>
        <v/>
      </c>
      <c r="E61" s="295" t="str">
        <f xml:space="preserve"> IF(ISBLANK(TB!G199), "", TB!G199)</f>
        <v/>
      </c>
      <c r="F61" s="295" t="str">
        <f xml:space="preserve"> IF(ISBLANK(TB!I199), "", TB!I199)</f>
        <v/>
      </c>
      <c r="G61" s="591" t="str">
        <f>IF(ISBLANK(TB!J199), "",TB!J199)</f>
        <v/>
      </c>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39"/>
      <c r="DX61" s="26"/>
      <c r="DY61" s="26"/>
      <c r="DZ61" s="26"/>
      <c r="EA61" s="26"/>
      <c r="EB61" s="26"/>
      <c r="EC61" s="26"/>
      <c r="ED61" s="26"/>
      <c r="EE61" s="26"/>
      <c r="EF61" s="26"/>
      <c r="EG61" s="26"/>
      <c r="EH61" s="26"/>
      <c r="EI61" s="26"/>
      <c r="EJ61" s="26"/>
      <c r="EK61" s="26"/>
      <c r="EL61" s="26"/>
      <c r="EM61" s="26"/>
      <c r="EN61" s="26"/>
      <c r="EO61" s="26"/>
      <c r="EP61" s="26"/>
      <c r="EQ61" s="26"/>
      <c r="ER61" s="39"/>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39"/>
      <c r="JH61" s="26"/>
      <c r="JI61" s="26"/>
      <c r="JJ61" s="26"/>
      <c r="JK61" s="26"/>
      <c r="JL61" s="26"/>
      <c r="JM61" s="26"/>
      <c r="JN61" s="26"/>
      <c r="JO61" s="26"/>
      <c r="JP61" s="26"/>
      <c r="JQ61" s="26"/>
      <c r="JR61" s="26"/>
      <c r="JS61" s="26"/>
      <c r="JT61" s="26"/>
      <c r="JU61" s="26"/>
      <c r="JV61" s="26"/>
      <c r="JW61" s="26"/>
      <c r="JX61" s="26"/>
      <c r="JY61" s="26"/>
      <c r="JZ61" s="26"/>
      <c r="KA61" s="26"/>
      <c r="KB61" s="39"/>
    </row>
    <row r="62" spans="2:288" ht="15" customHeight="1" x14ac:dyDescent="0.25">
      <c r="B62" s="293" t="s">
        <v>569</v>
      </c>
      <c r="C62" s="295" t="str">
        <f xml:space="preserve"> IF(ISBLANK(TB!C200), "", TB!C200)</f>
        <v/>
      </c>
      <c r="D62" s="295" t="str">
        <f xml:space="preserve"> IF(ISBLANK(TB!D200), "", TB!D200)</f>
        <v/>
      </c>
      <c r="E62" s="295" t="str">
        <f xml:space="preserve"> IF(ISBLANK(TB!G200), "", TB!G200)</f>
        <v/>
      </c>
      <c r="F62" s="295" t="str">
        <f xml:space="preserve"> IF(ISBLANK(TB!I200), "", TB!I200)</f>
        <v/>
      </c>
      <c r="G62" s="591" t="str">
        <f>IF(ISBLANK(TB!J200), "",TB!J200)</f>
        <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39"/>
      <c r="DX62" s="26"/>
      <c r="DY62" s="26"/>
      <c r="DZ62" s="26"/>
      <c r="EA62" s="26"/>
      <c r="EB62" s="26"/>
      <c r="EC62" s="26"/>
      <c r="ED62" s="26"/>
      <c r="EE62" s="26"/>
      <c r="EF62" s="26"/>
      <c r="EG62" s="26"/>
      <c r="EH62" s="26"/>
      <c r="EI62" s="26"/>
      <c r="EJ62" s="26"/>
      <c r="EK62" s="26"/>
      <c r="EL62" s="26"/>
      <c r="EM62" s="26"/>
      <c r="EN62" s="26"/>
      <c r="EO62" s="26"/>
      <c r="EP62" s="26"/>
      <c r="EQ62" s="26"/>
      <c r="ER62" s="39"/>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39"/>
      <c r="JH62" s="26"/>
      <c r="JI62" s="26"/>
      <c r="JJ62" s="26"/>
      <c r="JK62" s="26"/>
      <c r="JL62" s="26"/>
      <c r="JM62" s="26"/>
      <c r="JN62" s="26"/>
      <c r="JO62" s="26"/>
      <c r="JP62" s="26"/>
      <c r="JQ62" s="26"/>
      <c r="JR62" s="26"/>
      <c r="JS62" s="26"/>
      <c r="JT62" s="26"/>
      <c r="JU62" s="26"/>
      <c r="JV62" s="26"/>
      <c r="JW62" s="26"/>
      <c r="JX62" s="26"/>
      <c r="JY62" s="26"/>
      <c r="JZ62" s="26"/>
      <c r="KA62" s="26"/>
      <c r="KB62" s="39"/>
    </row>
    <row r="63" spans="2:288" ht="15" customHeight="1" x14ac:dyDescent="0.25">
      <c r="B63" s="293" t="s">
        <v>570</v>
      </c>
      <c r="C63" s="295" t="str">
        <f xml:space="preserve"> IF(ISBLANK(TB!C201), "", TB!C201)</f>
        <v/>
      </c>
      <c r="D63" s="295" t="str">
        <f xml:space="preserve"> IF(ISBLANK(TB!D201), "", TB!D201)</f>
        <v/>
      </c>
      <c r="E63" s="295" t="str">
        <f xml:space="preserve"> IF(ISBLANK(TB!G201), "", TB!G201)</f>
        <v/>
      </c>
      <c r="F63" s="295" t="str">
        <f xml:space="preserve"> IF(ISBLANK(TB!I201), "", TB!I201)</f>
        <v/>
      </c>
      <c r="G63" s="591" t="str">
        <f>IF(ISBLANK(TB!J201), "",TB!J201)</f>
        <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39"/>
      <c r="DX63" s="26"/>
      <c r="DY63" s="26"/>
      <c r="DZ63" s="26"/>
      <c r="EA63" s="26"/>
      <c r="EB63" s="26"/>
      <c r="EC63" s="26"/>
      <c r="ED63" s="26"/>
      <c r="EE63" s="26"/>
      <c r="EF63" s="26"/>
      <c r="EG63" s="26"/>
      <c r="EH63" s="26"/>
      <c r="EI63" s="26"/>
      <c r="EJ63" s="26"/>
      <c r="EK63" s="26"/>
      <c r="EL63" s="26"/>
      <c r="EM63" s="26"/>
      <c r="EN63" s="26"/>
      <c r="EO63" s="26"/>
      <c r="EP63" s="26"/>
      <c r="EQ63" s="26"/>
      <c r="ER63" s="39"/>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39"/>
      <c r="JH63" s="26"/>
      <c r="JI63" s="26"/>
      <c r="JJ63" s="26"/>
      <c r="JK63" s="26"/>
      <c r="JL63" s="26"/>
      <c r="JM63" s="26"/>
      <c r="JN63" s="26"/>
      <c r="JO63" s="26"/>
      <c r="JP63" s="26"/>
      <c r="JQ63" s="26"/>
      <c r="JR63" s="26"/>
      <c r="JS63" s="26"/>
      <c r="JT63" s="26"/>
      <c r="JU63" s="26"/>
      <c r="JV63" s="26"/>
      <c r="JW63" s="26"/>
      <c r="JX63" s="26"/>
      <c r="JY63" s="26"/>
      <c r="JZ63" s="26"/>
      <c r="KA63" s="26"/>
      <c r="KB63" s="39"/>
    </row>
    <row r="64" spans="2:288" ht="15" customHeight="1" x14ac:dyDescent="0.25">
      <c r="B64" s="293" t="s">
        <v>571</v>
      </c>
      <c r="C64" s="295" t="str">
        <f xml:space="preserve"> IF(ISBLANK(TB!C202), "", TB!C202)</f>
        <v/>
      </c>
      <c r="D64" s="295" t="str">
        <f xml:space="preserve"> IF(ISBLANK(TB!D202), "", TB!D202)</f>
        <v/>
      </c>
      <c r="E64" s="295" t="str">
        <f xml:space="preserve"> IF(ISBLANK(TB!G202), "", TB!G202)</f>
        <v/>
      </c>
      <c r="F64" s="295" t="str">
        <f xml:space="preserve"> IF(ISBLANK(TB!I202), "", TB!I202)</f>
        <v/>
      </c>
      <c r="G64" s="591" t="str">
        <f>IF(ISBLANK(TB!J202), "",TB!J202)</f>
        <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39"/>
      <c r="DX64" s="26"/>
      <c r="DY64" s="26"/>
      <c r="DZ64" s="26"/>
      <c r="EA64" s="26"/>
      <c r="EB64" s="26"/>
      <c r="EC64" s="26"/>
      <c r="ED64" s="26"/>
      <c r="EE64" s="26"/>
      <c r="EF64" s="26"/>
      <c r="EG64" s="26"/>
      <c r="EH64" s="26"/>
      <c r="EI64" s="26"/>
      <c r="EJ64" s="26"/>
      <c r="EK64" s="26"/>
      <c r="EL64" s="26"/>
      <c r="EM64" s="26"/>
      <c r="EN64" s="26"/>
      <c r="EO64" s="26"/>
      <c r="EP64" s="26"/>
      <c r="EQ64" s="26"/>
      <c r="ER64" s="39"/>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39"/>
      <c r="JH64" s="26"/>
      <c r="JI64" s="26"/>
      <c r="JJ64" s="26"/>
      <c r="JK64" s="26"/>
      <c r="JL64" s="26"/>
      <c r="JM64" s="26"/>
      <c r="JN64" s="26"/>
      <c r="JO64" s="26"/>
      <c r="JP64" s="26"/>
      <c r="JQ64" s="26"/>
      <c r="JR64" s="26"/>
      <c r="JS64" s="26"/>
      <c r="JT64" s="26"/>
      <c r="JU64" s="26"/>
      <c r="JV64" s="26"/>
      <c r="JW64" s="26"/>
      <c r="JX64" s="26"/>
      <c r="JY64" s="26"/>
      <c r="JZ64" s="26"/>
      <c r="KA64" s="26"/>
      <c r="KB64" s="39"/>
    </row>
    <row r="65" spans="2:288" ht="15" customHeight="1" x14ac:dyDescent="0.25">
      <c r="B65" s="293" t="s">
        <v>572</v>
      </c>
      <c r="C65" s="295" t="str">
        <f xml:space="preserve"> IF(ISBLANK(TB!C203), "", TB!C203)</f>
        <v/>
      </c>
      <c r="D65" s="295" t="str">
        <f xml:space="preserve"> IF(ISBLANK(TB!D203), "", TB!D203)</f>
        <v/>
      </c>
      <c r="E65" s="295" t="str">
        <f xml:space="preserve"> IF(ISBLANK(TB!G203), "", TB!G203)</f>
        <v/>
      </c>
      <c r="F65" s="295" t="str">
        <f xml:space="preserve"> IF(ISBLANK(TB!I203), "", TB!I203)</f>
        <v/>
      </c>
      <c r="G65" s="591" t="str">
        <f>IF(ISBLANK(TB!J203), "",TB!J203)</f>
        <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39"/>
      <c r="DX65" s="26"/>
      <c r="DY65" s="26"/>
      <c r="DZ65" s="26"/>
      <c r="EA65" s="26"/>
      <c r="EB65" s="26"/>
      <c r="EC65" s="26"/>
      <c r="ED65" s="26"/>
      <c r="EE65" s="26"/>
      <c r="EF65" s="26"/>
      <c r="EG65" s="26"/>
      <c r="EH65" s="26"/>
      <c r="EI65" s="26"/>
      <c r="EJ65" s="26"/>
      <c r="EK65" s="26"/>
      <c r="EL65" s="26"/>
      <c r="EM65" s="26"/>
      <c r="EN65" s="26"/>
      <c r="EO65" s="26"/>
      <c r="EP65" s="26"/>
      <c r="EQ65" s="26"/>
      <c r="ER65" s="39"/>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39"/>
      <c r="JH65" s="26"/>
      <c r="JI65" s="26"/>
      <c r="JJ65" s="26"/>
      <c r="JK65" s="26"/>
      <c r="JL65" s="26"/>
      <c r="JM65" s="26"/>
      <c r="JN65" s="26"/>
      <c r="JO65" s="26"/>
      <c r="JP65" s="26"/>
      <c r="JQ65" s="26"/>
      <c r="JR65" s="26"/>
      <c r="JS65" s="26"/>
      <c r="JT65" s="26"/>
      <c r="JU65" s="26"/>
      <c r="JV65" s="26"/>
      <c r="JW65" s="26"/>
      <c r="JX65" s="26"/>
      <c r="JY65" s="26"/>
      <c r="JZ65" s="26"/>
      <c r="KA65" s="26"/>
      <c r="KB65" s="39"/>
    </row>
    <row r="66" spans="2:288" ht="15" customHeight="1" x14ac:dyDescent="0.25">
      <c r="B66" s="293" t="s">
        <v>573</v>
      </c>
      <c r="C66" s="295" t="str">
        <f xml:space="preserve"> IF(ISBLANK(TB!C204), "", TB!C204)</f>
        <v/>
      </c>
      <c r="D66" s="295" t="str">
        <f xml:space="preserve"> IF(ISBLANK(TB!D204), "", TB!D204)</f>
        <v/>
      </c>
      <c r="E66" s="295" t="str">
        <f xml:space="preserve"> IF(ISBLANK(TB!G204), "", TB!G204)</f>
        <v/>
      </c>
      <c r="F66" s="295" t="str">
        <f xml:space="preserve"> IF(ISBLANK(TB!I204), "", TB!I204)</f>
        <v/>
      </c>
      <c r="G66" s="591" t="str">
        <f>IF(ISBLANK(TB!J204), "",TB!J204)</f>
        <v/>
      </c>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39"/>
      <c r="DX66" s="26"/>
      <c r="DY66" s="26"/>
      <c r="DZ66" s="26"/>
      <c r="EA66" s="26"/>
      <c r="EB66" s="26"/>
      <c r="EC66" s="26"/>
      <c r="ED66" s="26"/>
      <c r="EE66" s="26"/>
      <c r="EF66" s="26"/>
      <c r="EG66" s="26"/>
      <c r="EH66" s="26"/>
      <c r="EI66" s="26"/>
      <c r="EJ66" s="26"/>
      <c r="EK66" s="26"/>
      <c r="EL66" s="26"/>
      <c r="EM66" s="26"/>
      <c r="EN66" s="26"/>
      <c r="EO66" s="26"/>
      <c r="EP66" s="26"/>
      <c r="EQ66" s="26"/>
      <c r="ER66" s="39"/>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39"/>
      <c r="JH66" s="26"/>
      <c r="JI66" s="26"/>
      <c r="JJ66" s="26"/>
      <c r="JK66" s="26"/>
      <c r="JL66" s="26"/>
      <c r="JM66" s="26"/>
      <c r="JN66" s="26"/>
      <c r="JO66" s="26"/>
      <c r="JP66" s="26"/>
      <c r="JQ66" s="26"/>
      <c r="JR66" s="26"/>
      <c r="JS66" s="26"/>
      <c r="JT66" s="26"/>
      <c r="JU66" s="26"/>
      <c r="JV66" s="26"/>
      <c r="JW66" s="26"/>
      <c r="JX66" s="26"/>
      <c r="JY66" s="26"/>
      <c r="JZ66" s="26"/>
      <c r="KA66" s="26"/>
      <c r="KB66" s="39"/>
    </row>
    <row r="67" spans="2:288" ht="15" customHeight="1" x14ac:dyDescent="0.25">
      <c r="B67" s="293" t="s">
        <v>574</v>
      </c>
      <c r="C67" s="295" t="str">
        <f xml:space="preserve"> IF(ISBLANK(TB!C205), "", TB!C205)</f>
        <v/>
      </c>
      <c r="D67" s="295" t="str">
        <f xml:space="preserve"> IF(ISBLANK(TB!D205), "", TB!D205)</f>
        <v/>
      </c>
      <c r="E67" s="295" t="str">
        <f xml:space="preserve"> IF(ISBLANK(TB!G205), "", TB!G205)</f>
        <v/>
      </c>
      <c r="F67" s="295" t="str">
        <f xml:space="preserve"> IF(ISBLANK(TB!I205), "", TB!I205)</f>
        <v/>
      </c>
      <c r="G67" s="591" t="str">
        <f>IF(ISBLANK(TB!J205), "",TB!J205)</f>
        <v/>
      </c>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39"/>
      <c r="DX67" s="26"/>
      <c r="DY67" s="26"/>
      <c r="DZ67" s="26"/>
      <c r="EA67" s="26"/>
      <c r="EB67" s="26"/>
      <c r="EC67" s="26"/>
      <c r="ED67" s="26"/>
      <c r="EE67" s="26"/>
      <c r="EF67" s="26"/>
      <c r="EG67" s="26"/>
      <c r="EH67" s="26"/>
      <c r="EI67" s="26"/>
      <c r="EJ67" s="26"/>
      <c r="EK67" s="26"/>
      <c r="EL67" s="26"/>
      <c r="EM67" s="26"/>
      <c r="EN67" s="26"/>
      <c r="EO67" s="26"/>
      <c r="EP67" s="26"/>
      <c r="EQ67" s="26"/>
      <c r="ER67" s="39"/>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39"/>
      <c r="JH67" s="26"/>
      <c r="JI67" s="26"/>
      <c r="JJ67" s="26"/>
      <c r="JK67" s="26"/>
      <c r="JL67" s="26"/>
      <c r="JM67" s="26"/>
      <c r="JN67" s="26"/>
      <c r="JO67" s="26"/>
      <c r="JP67" s="26"/>
      <c r="JQ67" s="26"/>
      <c r="JR67" s="26"/>
      <c r="JS67" s="26"/>
      <c r="JT67" s="26"/>
      <c r="JU67" s="26"/>
      <c r="JV67" s="26"/>
      <c r="JW67" s="26"/>
      <c r="JX67" s="26"/>
      <c r="JY67" s="26"/>
      <c r="JZ67" s="26"/>
      <c r="KA67" s="26"/>
      <c r="KB67" s="39"/>
    </row>
    <row r="68" spans="2:288" ht="15" customHeight="1" x14ac:dyDescent="0.25">
      <c r="B68" s="293" t="s">
        <v>575</v>
      </c>
      <c r="C68" s="295" t="str">
        <f xml:space="preserve"> IF(ISBLANK(TB!C206), "", TB!C206)</f>
        <v/>
      </c>
      <c r="D68" s="295" t="str">
        <f xml:space="preserve"> IF(ISBLANK(TB!D206), "", TB!D206)</f>
        <v/>
      </c>
      <c r="E68" s="295" t="str">
        <f xml:space="preserve"> IF(ISBLANK(TB!G206), "", TB!G206)</f>
        <v/>
      </c>
      <c r="F68" s="295" t="str">
        <f xml:space="preserve"> IF(ISBLANK(TB!I206), "", TB!I206)</f>
        <v/>
      </c>
      <c r="G68" s="591" t="str">
        <f>IF(ISBLANK(TB!J206), "",TB!J206)</f>
        <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39"/>
      <c r="DX68" s="26"/>
      <c r="DY68" s="26"/>
      <c r="DZ68" s="26"/>
      <c r="EA68" s="26"/>
      <c r="EB68" s="26"/>
      <c r="EC68" s="26"/>
      <c r="ED68" s="26"/>
      <c r="EE68" s="26"/>
      <c r="EF68" s="26"/>
      <c r="EG68" s="26"/>
      <c r="EH68" s="26"/>
      <c r="EI68" s="26"/>
      <c r="EJ68" s="26"/>
      <c r="EK68" s="26"/>
      <c r="EL68" s="26"/>
      <c r="EM68" s="26"/>
      <c r="EN68" s="26"/>
      <c r="EO68" s="26"/>
      <c r="EP68" s="26"/>
      <c r="EQ68" s="26"/>
      <c r="ER68" s="39"/>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39"/>
      <c r="JH68" s="26"/>
      <c r="JI68" s="26"/>
      <c r="JJ68" s="26"/>
      <c r="JK68" s="26"/>
      <c r="JL68" s="26"/>
      <c r="JM68" s="26"/>
      <c r="JN68" s="26"/>
      <c r="JO68" s="26"/>
      <c r="JP68" s="26"/>
      <c r="JQ68" s="26"/>
      <c r="JR68" s="26"/>
      <c r="JS68" s="26"/>
      <c r="JT68" s="26"/>
      <c r="JU68" s="26"/>
      <c r="JV68" s="26"/>
      <c r="JW68" s="26"/>
      <c r="JX68" s="26"/>
      <c r="JY68" s="26"/>
      <c r="JZ68" s="26"/>
      <c r="KA68" s="26"/>
      <c r="KB68" s="39"/>
    </row>
    <row r="69" spans="2:288" ht="15" customHeight="1" x14ac:dyDescent="0.25">
      <c r="B69" s="293" t="s">
        <v>576</v>
      </c>
      <c r="C69" s="295" t="str">
        <f xml:space="preserve"> IF(ISBLANK(TB!C207), "", TB!C207)</f>
        <v/>
      </c>
      <c r="D69" s="295" t="str">
        <f xml:space="preserve"> IF(ISBLANK(TB!D207), "", TB!D207)</f>
        <v/>
      </c>
      <c r="E69" s="295" t="str">
        <f xml:space="preserve"> IF(ISBLANK(TB!G207), "", TB!G207)</f>
        <v/>
      </c>
      <c r="F69" s="295" t="str">
        <f xml:space="preserve"> IF(ISBLANK(TB!I207), "", TB!I207)</f>
        <v/>
      </c>
      <c r="G69" s="591" t="str">
        <f>IF(ISBLANK(TB!J207), "",TB!J207)</f>
        <v/>
      </c>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39"/>
      <c r="DX69" s="26"/>
      <c r="DY69" s="26"/>
      <c r="DZ69" s="26"/>
      <c r="EA69" s="26"/>
      <c r="EB69" s="26"/>
      <c r="EC69" s="26"/>
      <c r="ED69" s="26"/>
      <c r="EE69" s="26"/>
      <c r="EF69" s="26"/>
      <c r="EG69" s="26"/>
      <c r="EH69" s="26"/>
      <c r="EI69" s="26"/>
      <c r="EJ69" s="26"/>
      <c r="EK69" s="26"/>
      <c r="EL69" s="26"/>
      <c r="EM69" s="26"/>
      <c r="EN69" s="26"/>
      <c r="EO69" s="26"/>
      <c r="EP69" s="26"/>
      <c r="EQ69" s="26"/>
      <c r="ER69" s="39"/>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39"/>
      <c r="JH69" s="26"/>
      <c r="JI69" s="26"/>
      <c r="JJ69" s="26"/>
      <c r="JK69" s="26"/>
      <c r="JL69" s="26"/>
      <c r="JM69" s="26"/>
      <c r="JN69" s="26"/>
      <c r="JO69" s="26"/>
      <c r="JP69" s="26"/>
      <c r="JQ69" s="26"/>
      <c r="JR69" s="26"/>
      <c r="JS69" s="26"/>
      <c r="JT69" s="26"/>
      <c r="JU69" s="26"/>
      <c r="JV69" s="26"/>
      <c r="JW69" s="26"/>
      <c r="JX69" s="26"/>
      <c r="JY69" s="26"/>
      <c r="JZ69" s="26"/>
      <c r="KA69" s="26"/>
      <c r="KB69" s="39"/>
    </row>
    <row r="70" spans="2:288" ht="15" customHeight="1" x14ac:dyDescent="0.25">
      <c r="B70" s="293" t="s">
        <v>577</v>
      </c>
      <c r="C70" s="295" t="str">
        <f xml:space="preserve"> IF(ISBLANK(TB!C208), "", TB!C208)</f>
        <v/>
      </c>
      <c r="D70" s="295" t="str">
        <f xml:space="preserve"> IF(ISBLANK(TB!D208), "", TB!D208)</f>
        <v/>
      </c>
      <c r="E70" s="295" t="str">
        <f xml:space="preserve"> IF(ISBLANK(TB!G208), "", TB!G208)</f>
        <v/>
      </c>
      <c r="F70" s="295" t="str">
        <f xml:space="preserve"> IF(ISBLANK(TB!I208), "", TB!I208)</f>
        <v/>
      </c>
      <c r="G70" s="591" t="str">
        <f>IF(ISBLANK(TB!J208), "",TB!J208)</f>
        <v/>
      </c>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39"/>
      <c r="DX70" s="26"/>
      <c r="DY70" s="26"/>
      <c r="DZ70" s="26"/>
      <c r="EA70" s="26"/>
      <c r="EB70" s="26"/>
      <c r="EC70" s="26"/>
      <c r="ED70" s="26"/>
      <c r="EE70" s="26"/>
      <c r="EF70" s="26"/>
      <c r="EG70" s="26"/>
      <c r="EH70" s="26"/>
      <c r="EI70" s="26"/>
      <c r="EJ70" s="26"/>
      <c r="EK70" s="26"/>
      <c r="EL70" s="26"/>
      <c r="EM70" s="26"/>
      <c r="EN70" s="26"/>
      <c r="EO70" s="26"/>
      <c r="EP70" s="26"/>
      <c r="EQ70" s="26"/>
      <c r="ER70" s="39"/>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39"/>
      <c r="JH70" s="26"/>
      <c r="JI70" s="26"/>
      <c r="JJ70" s="26"/>
      <c r="JK70" s="26"/>
      <c r="JL70" s="26"/>
      <c r="JM70" s="26"/>
      <c r="JN70" s="26"/>
      <c r="JO70" s="26"/>
      <c r="JP70" s="26"/>
      <c r="JQ70" s="26"/>
      <c r="JR70" s="26"/>
      <c r="JS70" s="26"/>
      <c r="JT70" s="26"/>
      <c r="JU70" s="26"/>
      <c r="JV70" s="26"/>
      <c r="JW70" s="26"/>
      <c r="JX70" s="26"/>
      <c r="JY70" s="26"/>
      <c r="JZ70" s="26"/>
      <c r="KA70" s="26"/>
      <c r="KB70" s="39"/>
    </row>
    <row r="71" spans="2:288" ht="15" customHeight="1" x14ac:dyDescent="0.25">
      <c r="B71" s="293" t="s">
        <v>578</v>
      </c>
      <c r="C71" s="295" t="str">
        <f xml:space="preserve"> IF(ISBLANK(TB!C209), "", TB!C209)</f>
        <v/>
      </c>
      <c r="D71" s="295" t="str">
        <f xml:space="preserve"> IF(ISBLANK(TB!D209), "", TB!D209)</f>
        <v/>
      </c>
      <c r="E71" s="295" t="str">
        <f xml:space="preserve"> IF(ISBLANK(TB!G209), "", TB!G209)</f>
        <v/>
      </c>
      <c r="F71" s="295" t="str">
        <f xml:space="preserve"> IF(ISBLANK(TB!I209), "", TB!I209)</f>
        <v/>
      </c>
      <c r="G71" s="591" t="str">
        <f>IF(ISBLANK(TB!J209), "",TB!J209)</f>
        <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39"/>
      <c r="DX71" s="26"/>
      <c r="DY71" s="26"/>
      <c r="DZ71" s="26"/>
      <c r="EA71" s="26"/>
      <c r="EB71" s="26"/>
      <c r="EC71" s="26"/>
      <c r="ED71" s="26"/>
      <c r="EE71" s="26"/>
      <c r="EF71" s="26"/>
      <c r="EG71" s="26"/>
      <c r="EH71" s="26"/>
      <c r="EI71" s="26"/>
      <c r="EJ71" s="26"/>
      <c r="EK71" s="26"/>
      <c r="EL71" s="26"/>
      <c r="EM71" s="26"/>
      <c r="EN71" s="26"/>
      <c r="EO71" s="26"/>
      <c r="EP71" s="26"/>
      <c r="EQ71" s="26"/>
      <c r="ER71" s="39"/>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39"/>
      <c r="JH71" s="26"/>
      <c r="JI71" s="26"/>
      <c r="JJ71" s="26"/>
      <c r="JK71" s="26"/>
      <c r="JL71" s="26"/>
      <c r="JM71" s="26"/>
      <c r="JN71" s="26"/>
      <c r="JO71" s="26"/>
      <c r="JP71" s="26"/>
      <c r="JQ71" s="26"/>
      <c r="JR71" s="26"/>
      <c r="JS71" s="26"/>
      <c r="JT71" s="26"/>
      <c r="JU71" s="26"/>
      <c r="JV71" s="26"/>
      <c r="JW71" s="26"/>
      <c r="JX71" s="26"/>
      <c r="JY71" s="26"/>
      <c r="JZ71" s="26"/>
      <c r="KA71" s="26"/>
      <c r="KB71" s="39"/>
    </row>
    <row r="72" spans="2:288" ht="15" customHeight="1" x14ac:dyDescent="0.25">
      <c r="B72" s="293" t="s">
        <v>579</v>
      </c>
      <c r="C72" s="295" t="str">
        <f xml:space="preserve"> IF(ISBLANK(TB!C210), "", TB!C210)</f>
        <v/>
      </c>
      <c r="D72" s="295" t="str">
        <f xml:space="preserve"> IF(ISBLANK(TB!D210), "", TB!D210)</f>
        <v/>
      </c>
      <c r="E72" s="295" t="str">
        <f xml:space="preserve"> IF(ISBLANK(TB!G210), "", TB!G210)</f>
        <v/>
      </c>
      <c r="F72" s="295" t="str">
        <f xml:space="preserve"> IF(ISBLANK(TB!I210), "", TB!I210)</f>
        <v/>
      </c>
      <c r="G72" s="591" t="str">
        <f>IF(ISBLANK(TB!J210), "",TB!J210)</f>
        <v/>
      </c>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39"/>
      <c r="DX72" s="26"/>
      <c r="DY72" s="26"/>
      <c r="DZ72" s="26"/>
      <c r="EA72" s="26"/>
      <c r="EB72" s="26"/>
      <c r="EC72" s="26"/>
      <c r="ED72" s="26"/>
      <c r="EE72" s="26"/>
      <c r="EF72" s="26"/>
      <c r="EG72" s="26"/>
      <c r="EH72" s="26"/>
      <c r="EI72" s="26"/>
      <c r="EJ72" s="26"/>
      <c r="EK72" s="26"/>
      <c r="EL72" s="26"/>
      <c r="EM72" s="26"/>
      <c r="EN72" s="26"/>
      <c r="EO72" s="26"/>
      <c r="EP72" s="26"/>
      <c r="EQ72" s="26"/>
      <c r="ER72" s="39"/>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39"/>
      <c r="JH72" s="26"/>
      <c r="JI72" s="26"/>
      <c r="JJ72" s="26"/>
      <c r="JK72" s="26"/>
      <c r="JL72" s="26"/>
      <c r="JM72" s="26"/>
      <c r="JN72" s="26"/>
      <c r="JO72" s="26"/>
      <c r="JP72" s="26"/>
      <c r="JQ72" s="26"/>
      <c r="JR72" s="26"/>
      <c r="JS72" s="26"/>
      <c r="JT72" s="26"/>
      <c r="JU72" s="26"/>
      <c r="JV72" s="26"/>
      <c r="JW72" s="26"/>
      <c r="JX72" s="26"/>
      <c r="JY72" s="26"/>
      <c r="JZ72" s="26"/>
      <c r="KA72" s="26"/>
      <c r="KB72" s="39"/>
    </row>
    <row r="73" spans="2:288" ht="15" customHeight="1" x14ac:dyDescent="0.25">
      <c r="B73" s="293" t="s">
        <v>580</v>
      </c>
      <c r="C73" s="295" t="str">
        <f xml:space="preserve"> IF(ISBLANK(TB!C211), "", TB!C211)</f>
        <v/>
      </c>
      <c r="D73" s="295" t="str">
        <f xml:space="preserve"> IF(ISBLANK(TB!D211), "", TB!D211)</f>
        <v/>
      </c>
      <c r="E73" s="295" t="str">
        <f xml:space="preserve"> IF(ISBLANK(TB!G211), "", TB!G211)</f>
        <v/>
      </c>
      <c r="F73" s="295" t="str">
        <f xml:space="preserve"> IF(ISBLANK(TB!I211), "", TB!I211)</f>
        <v/>
      </c>
      <c r="G73" s="591" t="str">
        <f>IF(ISBLANK(TB!J211), "",TB!J211)</f>
        <v/>
      </c>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39"/>
      <c r="DX73" s="26"/>
      <c r="DY73" s="26"/>
      <c r="DZ73" s="26"/>
      <c r="EA73" s="26"/>
      <c r="EB73" s="26"/>
      <c r="EC73" s="26"/>
      <c r="ED73" s="26"/>
      <c r="EE73" s="26"/>
      <c r="EF73" s="26"/>
      <c r="EG73" s="26"/>
      <c r="EH73" s="26"/>
      <c r="EI73" s="26"/>
      <c r="EJ73" s="26"/>
      <c r="EK73" s="26"/>
      <c r="EL73" s="26"/>
      <c r="EM73" s="26"/>
      <c r="EN73" s="26"/>
      <c r="EO73" s="26"/>
      <c r="EP73" s="26"/>
      <c r="EQ73" s="26"/>
      <c r="ER73" s="39"/>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39"/>
      <c r="JH73" s="26"/>
      <c r="JI73" s="26"/>
      <c r="JJ73" s="26"/>
      <c r="JK73" s="26"/>
      <c r="JL73" s="26"/>
      <c r="JM73" s="26"/>
      <c r="JN73" s="26"/>
      <c r="JO73" s="26"/>
      <c r="JP73" s="26"/>
      <c r="JQ73" s="26"/>
      <c r="JR73" s="26"/>
      <c r="JS73" s="26"/>
      <c r="JT73" s="26"/>
      <c r="JU73" s="26"/>
      <c r="JV73" s="26"/>
      <c r="JW73" s="26"/>
      <c r="JX73" s="26"/>
      <c r="JY73" s="26"/>
      <c r="JZ73" s="26"/>
      <c r="KA73" s="26"/>
      <c r="KB73" s="39"/>
    </row>
    <row r="74" spans="2:288" ht="15" customHeight="1" x14ac:dyDescent="0.25">
      <c r="B74" s="293" t="s">
        <v>581</v>
      </c>
      <c r="C74" s="295" t="str">
        <f xml:space="preserve"> IF(ISBLANK(TB!C212), "", TB!C212)</f>
        <v/>
      </c>
      <c r="D74" s="295" t="str">
        <f xml:space="preserve"> IF(ISBLANK(TB!D212), "", TB!D212)</f>
        <v/>
      </c>
      <c r="E74" s="295" t="str">
        <f xml:space="preserve"> IF(ISBLANK(TB!G212), "", TB!G212)</f>
        <v/>
      </c>
      <c r="F74" s="295" t="str">
        <f xml:space="preserve"> IF(ISBLANK(TB!I212), "", TB!I212)</f>
        <v/>
      </c>
      <c r="G74" s="591" t="str">
        <f>IF(ISBLANK(TB!J212), "",TB!J212)</f>
        <v/>
      </c>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39"/>
      <c r="DX74" s="26"/>
      <c r="DY74" s="26"/>
      <c r="DZ74" s="26"/>
      <c r="EA74" s="26"/>
      <c r="EB74" s="26"/>
      <c r="EC74" s="26"/>
      <c r="ED74" s="26"/>
      <c r="EE74" s="26"/>
      <c r="EF74" s="26"/>
      <c r="EG74" s="26"/>
      <c r="EH74" s="26"/>
      <c r="EI74" s="26"/>
      <c r="EJ74" s="26"/>
      <c r="EK74" s="26"/>
      <c r="EL74" s="26"/>
      <c r="EM74" s="26"/>
      <c r="EN74" s="26"/>
      <c r="EO74" s="26"/>
      <c r="EP74" s="26"/>
      <c r="EQ74" s="26"/>
      <c r="ER74" s="39"/>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39"/>
      <c r="JH74" s="26"/>
      <c r="JI74" s="26"/>
      <c r="JJ74" s="26"/>
      <c r="JK74" s="26"/>
      <c r="JL74" s="26"/>
      <c r="JM74" s="26"/>
      <c r="JN74" s="26"/>
      <c r="JO74" s="26"/>
      <c r="JP74" s="26"/>
      <c r="JQ74" s="26"/>
      <c r="JR74" s="26"/>
      <c r="JS74" s="26"/>
      <c r="JT74" s="26"/>
      <c r="JU74" s="26"/>
      <c r="JV74" s="26"/>
      <c r="JW74" s="26"/>
      <c r="JX74" s="26"/>
      <c r="JY74" s="26"/>
      <c r="JZ74" s="26"/>
      <c r="KA74" s="26"/>
      <c r="KB74" s="39"/>
    </row>
    <row r="75" spans="2:288" ht="15" customHeight="1" x14ac:dyDescent="0.25">
      <c r="B75" s="293" t="s">
        <v>582</v>
      </c>
      <c r="C75" s="295" t="str">
        <f xml:space="preserve"> IF(ISBLANK(TB!C213), "", TB!C213)</f>
        <v/>
      </c>
      <c r="D75" s="295" t="str">
        <f xml:space="preserve"> IF(ISBLANK(TB!D213), "", TB!D213)</f>
        <v/>
      </c>
      <c r="E75" s="295" t="str">
        <f xml:space="preserve"> IF(ISBLANK(TB!G213), "", TB!G213)</f>
        <v/>
      </c>
      <c r="F75" s="295" t="str">
        <f xml:space="preserve"> IF(ISBLANK(TB!I213), "", TB!I213)</f>
        <v/>
      </c>
      <c r="G75" s="591" t="str">
        <f>IF(ISBLANK(TB!J213), "",TB!J213)</f>
        <v/>
      </c>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39"/>
      <c r="DX75" s="26"/>
      <c r="DY75" s="26"/>
      <c r="DZ75" s="26"/>
      <c r="EA75" s="26"/>
      <c r="EB75" s="26"/>
      <c r="EC75" s="26"/>
      <c r="ED75" s="26"/>
      <c r="EE75" s="26"/>
      <c r="EF75" s="26"/>
      <c r="EG75" s="26"/>
      <c r="EH75" s="26"/>
      <c r="EI75" s="26"/>
      <c r="EJ75" s="26"/>
      <c r="EK75" s="26"/>
      <c r="EL75" s="26"/>
      <c r="EM75" s="26"/>
      <c r="EN75" s="26"/>
      <c r="EO75" s="26"/>
      <c r="EP75" s="26"/>
      <c r="EQ75" s="26"/>
      <c r="ER75" s="39"/>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39"/>
      <c r="JH75" s="26"/>
      <c r="JI75" s="26"/>
      <c r="JJ75" s="26"/>
      <c r="JK75" s="26"/>
      <c r="JL75" s="26"/>
      <c r="JM75" s="26"/>
      <c r="JN75" s="26"/>
      <c r="JO75" s="26"/>
      <c r="JP75" s="26"/>
      <c r="JQ75" s="26"/>
      <c r="JR75" s="26"/>
      <c r="JS75" s="26"/>
      <c r="JT75" s="26"/>
      <c r="JU75" s="26"/>
      <c r="JV75" s="26"/>
      <c r="JW75" s="26"/>
      <c r="JX75" s="26"/>
      <c r="JY75" s="26"/>
      <c r="JZ75" s="26"/>
      <c r="KA75" s="26"/>
      <c r="KB75" s="39"/>
    </row>
    <row r="76" spans="2:288" ht="15" customHeight="1" x14ac:dyDescent="0.25">
      <c r="B76" s="293" t="s">
        <v>583</v>
      </c>
      <c r="C76" s="295" t="str">
        <f xml:space="preserve"> IF(ISBLANK(TB!C214), "", TB!C214)</f>
        <v/>
      </c>
      <c r="D76" s="295" t="str">
        <f xml:space="preserve"> IF(ISBLANK(TB!D214), "", TB!D214)</f>
        <v/>
      </c>
      <c r="E76" s="295" t="str">
        <f xml:space="preserve"> IF(ISBLANK(TB!G214), "", TB!G214)</f>
        <v/>
      </c>
      <c r="F76" s="295" t="str">
        <f xml:space="preserve"> IF(ISBLANK(TB!I214), "", TB!I214)</f>
        <v/>
      </c>
      <c r="G76" s="591" t="str">
        <f>IF(ISBLANK(TB!J214), "",TB!J214)</f>
        <v/>
      </c>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39"/>
      <c r="DX76" s="26"/>
      <c r="DY76" s="26"/>
      <c r="DZ76" s="26"/>
      <c r="EA76" s="26"/>
      <c r="EB76" s="26"/>
      <c r="EC76" s="26"/>
      <c r="ED76" s="26"/>
      <c r="EE76" s="26"/>
      <c r="EF76" s="26"/>
      <c r="EG76" s="26"/>
      <c r="EH76" s="26"/>
      <c r="EI76" s="26"/>
      <c r="EJ76" s="26"/>
      <c r="EK76" s="26"/>
      <c r="EL76" s="26"/>
      <c r="EM76" s="26"/>
      <c r="EN76" s="26"/>
      <c r="EO76" s="26"/>
      <c r="EP76" s="26"/>
      <c r="EQ76" s="26"/>
      <c r="ER76" s="39"/>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39"/>
      <c r="JH76" s="26"/>
      <c r="JI76" s="26"/>
      <c r="JJ76" s="26"/>
      <c r="JK76" s="26"/>
      <c r="JL76" s="26"/>
      <c r="JM76" s="26"/>
      <c r="JN76" s="26"/>
      <c r="JO76" s="26"/>
      <c r="JP76" s="26"/>
      <c r="JQ76" s="26"/>
      <c r="JR76" s="26"/>
      <c r="JS76" s="26"/>
      <c r="JT76" s="26"/>
      <c r="JU76" s="26"/>
      <c r="JV76" s="26"/>
      <c r="JW76" s="26"/>
      <c r="JX76" s="26"/>
      <c r="JY76" s="26"/>
      <c r="JZ76" s="26"/>
      <c r="KA76" s="26"/>
      <c r="KB76" s="39"/>
    </row>
    <row r="77" spans="2:288" ht="15" customHeight="1" x14ac:dyDescent="0.25">
      <c r="B77" s="293" t="s">
        <v>584</v>
      </c>
      <c r="C77" s="295" t="str">
        <f xml:space="preserve"> IF(ISBLANK(TB!C215), "", TB!C215)</f>
        <v/>
      </c>
      <c r="D77" s="295" t="str">
        <f xml:space="preserve"> IF(ISBLANK(TB!D215), "", TB!D215)</f>
        <v/>
      </c>
      <c r="E77" s="295" t="str">
        <f xml:space="preserve"> IF(ISBLANK(TB!G215), "", TB!G215)</f>
        <v/>
      </c>
      <c r="F77" s="295" t="str">
        <f xml:space="preserve"> IF(ISBLANK(TB!I215), "", TB!I215)</f>
        <v/>
      </c>
      <c r="G77" s="591" t="str">
        <f>IF(ISBLANK(TB!J215), "",TB!J215)</f>
        <v/>
      </c>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39"/>
      <c r="DX77" s="26"/>
      <c r="DY77" s="26"/>
      <c r="DZ77" s="26"/>
      <c r="EA77" s="26"/>
      <c r="EB77" s="26"/>
      <c r="EC77" s="26"/>
      <c r="ED77" s="26"/>
      <c r="EE77" s="26"/>
      <c r="EF77" s="26"/>
      <c r="EG77" s="26"/>
      <c r="EH77" s="26"/>
      <c r="EI77" s="26"/>
      <c r="EJ77" s="26"/>
      <c r="EK77" s="26"/>
      <c r="EL77" s="26"/>
      <c r="EM77" s="26"/>
      <c r="EN77" s="26"/>
      <c r="EO77" s="26"/>
      <c r="EP77" s="26"/>
      <c r="EQ77" s="26"/>
      <c r="ER77" s="39"/>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39"/>
      <c r="JH77" s="26"/>
      <c r="JI77" s="26"/>
      <c r="JJ77" s="26"/>
      <c r="JK77" s="26"/>
      <c r="JL77" s="26"/>
      <c r="JM77" s="26"/>
      <c r="JN77" s="26"/>
      <c r="JO77" s="26"/>
      <c r="JP77" s="26"/>
      <c r="JQ77" s="26"/>
      <c r="JR77" s="26"/>
      <c r="JS77" s="26"/>
      <c r="JT77" s="26"/>
      <c r="JU77" s="26"/>
      <c r="JV77" s="26"/>
      <c r="JW77" s="26"/>
      <c r="JX77" s="26"/>
      <c r="JY77" s="26"/>
      <c r="JZ77" s="26"/>
      <c r="KA77" s="26"/>
      <c r="KB77" s="39"/>
    </row>
    <row r="78" spans="2:288" ht="15" customHeight="1" x14ac:dyDescent="0.25">
      <c r="B78" s="293" t="s">
        <v>585</v>
      </c>
      <c r="C78" s="295" t="str">
        <f xml:space="preserve"> IF(ISBLANK(TB!C216), "", TB!C216)</f>
        <v/>
      </c>
      <c r="D78" s="295" t="str">
        <f xml:space="preserve"> IF(ISBLANK(TB!D216), "", TB!D216)</f>
        <v/>
      </c>
      <c r="E78" s="295" t="str">
        <f xml:space="preserve"> IF(ISBLANK(TB!G216), "", TB!G216)</f>
        <v/>
      </c>
      <c r="F78" s="295" t="str">
        <f xml:space="preserve"> IF(ISBLANK(TB!I216), "", TB!I216)</f>
        <v/>
      </c>
      <c r="G78" s="591" t="str">
        <f>IF(ISBLANK(TB!J216), "",TB!J216)</f>
        <v/>
      </c>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39"/>
      <c r="DX78" s="26"/>
      <c r="DY78" s="26"/>
      <c r="DZ78" s="26"/>
      <c r="EA78" s="26"/>
      <c r="EB78" s="26"/>
      <c r="EC78" s="26"/>
      <c r="ED78" s="26"/>
      <c r="EE78" s="26"/>
      <c r="EF78" s="26"/>
      <c r="EG78" s="26"/>
      <c r="EH78" s="26"/>
      <c r="EI78" s="26"/>
      <c r="EJ78" s="26"/>
      <c r="EK78" s="26"/>
      <c r="EL78" s="26"/>
      <c r="EM78" s="26"/>
      <c r="EN78" s="26"/>
      <c r="EO78" s="26"/>
      <c r="EP78" s="26"/>
      <c r="EQ78" s="26"/>
      <c r="ER78" s="39"/>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39"/>
      <c r="JH78" s="26"/>
      <c r="JI78" s="26"/>
      <c r="JJ78" s="26"/>
      <c r="JK78" s="26"/>
      <c r="JL78" s="26"/>
      <c r="JM78" s="26"/>
      <c r="JN78" s="26"/>
      <c r="JO78" s="26"/>
      <c r="JP78" s="26"/>
      <c r="JQ78" s="26"/>
      <c r="JR78" s="26"/>
      <c r="JS78" s="26"/>
      <c r="JT78" s="26"/>
      <c r="JU78" s="26"/>
      <c r="JV78" s="26"/>
      <c r="JW78" s="26"/>
      <c r="JX78" s="26"/>
      <c r="JY78" s="26"/>
      <c r="JZ78" s="26"/>
      <c r="KA78" s="26"/>
      <c r="KB78" s="39"/>
    </row>
    <row r="79" spans="2:288" ht="15" customHeight="1" x14ac:dyDescent="0.25">
      <c r="B79" s="293" t="s">
        <v>586</v>
      </c>
      <c r="C79" s="295" t="str">
        <f xml:space="preserve"> IF(ISBLANK(TB!C217), "", TB!C217)</f>
        <v/>
      </c>
      <c r="D79" s="295" t="str">
        <f xml:space="preserve"> IF(ISBLANK(TB!D217), "", TB!D217)</f>
        <v/>
      </c>
      <c r="E79" s="295" t="str">
        <f xml:space="preserve"> IF(ISBLANK(TB!G217), "", TB!G217)</f>
        <v/>
      </c>
      <c r="F79" s="295" t="str">
        <f xml:space="preserve"> IF(ISBLANK(TB!I217), "", TB!I217)</f>
        <v/>
      </c>
      <c r="G79" s="591" t="str">
        <f>IF(ISBLANK(TB!J217), "",TB!J217)</f>
        <v/>
      </c>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39"/>
      <c r="DX79" s="26"/>
      <c r="DY79" s="26"/>
      <c r="DZ79" s="26"/>
      <c r="EA79" s="26"/>
      <c r="EB79" s="26"/>
      <c r="EC79" s="26"/>
      <c r="ED79" s="26"/>
      <c r="EE79" s="26"/>
      <c r="EF79" s="26"/>
      <c r="EG79" s="26"/>
      <c r="EH79" s="26"/>
      <c r="EI79" s="26"/>
      <c r="EJ79" s="26"/>
      <c r="EK79" s="26"/>
      <c r="EL79" s="26"/>
      <c r="EM79" s="26"/>
      <c r="EN79" s="26"/>
      <c r="EO79" s="26"/>
      <c r="EP79" s="26"/>
      <c r="EQ79" s="26"/>
      <c r="ER79" s="39"/>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39"/>
      <c r="JH79" s="26"/>
      <c r="JI79" s="26"/>
      <c r="JJ79" s="26"/>
      <c r="JK79" s="26"/>
      <c r="JL79" s="26"/>
      <c r="JM79" s="26"/>
      <c r="JN79" s="26"/>
      <c r="JO79" s="26"/>
      <c r="JP79" s="26"/>
      <c r="JQ79" s="26"/>
      <c r="JR79" s="26"/>
      <c r="JS79" s="26"/>
      <c r="JT79" s="26"/>
      <c r="JU79" s="26"/>
      <c r="JV79" s="26"/>
      <c r="JW79" s="26"/>
      <c r="JX79" s="26"/>
      <c r="JY79" s="26"/>
      <c r="JZ79" s="26"/>
      <c r="KA79" s="26"/>
      <c r="KB79" s="39"/>
    </row>
    <row r="80" spans="2:288" ht="15" customHeight="1" x14ac:dyDescent="0.25">
      <c r="B80" s="293" t="s">
        <v>587</v>
      </c>
      <c r="C80" s="295" t="str">
        <f xml:space="preserve"> IF(ISBLANK(TB!C218), "", TB!C218)</f>
        <v/>
      </c>
      <c r="D80" s="295" t="str">
        <f xml:space="preserve"> IF(ISBLANK(TB!D218), "", TB!D218)</f>
        <v/>
      </c>
      <c r="E80" s="295" t="str">
        <f xml:space="preserve"> IF(ISBLANK(TB!G218), "", TB!G218)</f>
        <v/>
      </c>
      <c r="F80" s="295" t="str">
        <f xml:space="preserve"> IF(ISBLANK(TB!I218), "", TB!I218)</f>
        <v/>
      </c>
      <c r="G80" s="591" t="str">
        <f>IF(ISBLANK(TB!J218), "",TB!J218)</f>
        <v/>
      </c>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39"/>
      <c r="DX80" s="26"/>
      <c r="DY80" s="26"/>
      <c r="DZ80" s="26"/>
      <c r="EA80" s="26"/>
      <c r="EB80" s="26"/>
      <c r="EC80" s="26"/>
      <c r="ED80" s="26"/>
      <c r="EE80" s="26"/>
      <c r="EF80" s="26"/>
      <c r="EG80" s="26"/>
      <c r="EH80" s="26"/>
      <c r="EI80" s="26"/>
      <c r="EJ80" s="26"/>
      <c r="EK80" s="26"/>
      <c r="EL80" s="26"/>
      <c r="EM80" s="26"/>
      <c r="EN80" s="26"/>
      <c r="EO80" s="26"/>
      <c r="EP80" s="26"/>
      <c r="EQ80" s="26"/>
      <c r="ER80" s="39"/>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39"/>
      <c r="JH80" s="26"/>
      <c r="JI80" s="26"/>
      <c r="JJ80" s="26"/>
      <c r="JK80" s="26"/>
      <c r="JL80" s="26"/>
      <c r="JM80" s="26"/>
      <c r="JN80" s="26"/>
      <c r="JO80" s="26"/>
      <c r="JP80" s="26"/>
      <c r="JQ80" s="26"/>
      <c r="JR80" s="26"/>
      <c r="JS80" s="26"/>
      <c r="JT80" s="26"/>
      <c r="JU80" s="26"/>
      <c r="JV80" s="26"/>
      <c r="JW80" s="26"/>
      <c r="JX80" s="26"/>
      <c r="JY80" s="26"/>
      <c r="JZ80" s="26"/>
      <c r="KA80" s="26"/>
      <c r="KB80" s="39"/>
    </row>
    <row r="81" spans="2:288" ht="15" customHeight="1" x14ac:dyDescent="0.25">
      <c r="B81" s="293" t="s">
        <v>588</v>
      </c>
      <c r="C81" s="295" t="str">
        <f xml:space="preserve"> IF(ISBLANK(TB!C219), "", TB!C219)</f>
        <v/>
      </c>
      <c r="D81" s="295" t="str">
        <f xml:space="preserve"> IF(ISBLANK(TB!D219), "", TB!D219)</f>
        <v/>
      </c>
      <c r="E81" s="295" t="str">
        <f xml:space="preserve"> IF(ISBLANK(TB!G219), "", TB!G219)</f>
        <v/>
      </c>
      <c r="F81" s="295" t="str">
        <f xml:space="preserve"> IF(ISBLANK(TB!I219), "", TB!I219)</f>
        <v/>
      </c>
      <c r="G81" s="591" t="str">
        <f>IF(ISBLANK(TB!J219), "",TB!J219)</f>
        <v/>
      </c>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39"/>
      <c r="DX81" s="26"/>
      <c r="DY81" s="26"/>
      <c r="DZ81" s="26"/>
      <c r="EA81" s="26"/>
      <c r="EB81" s="26"/>
      <c r="EC81" s="26"/>
      <c r="ED81" s="26"/>
      <c r="EE81" s="26"/>
      <c r="EF81" s="26"/>
      <c r="EG81" s="26"/>
      <c r="EH81" s="26"/>
      <c r="EI81" s="26"/>
      <c r="EJ81" s="26"/>
      <c r="EK81" s="26"/>
      <c r="EL81" s="26"/>
      <c r="EM81" s="26"/>
      <c r="EN81" s="26"/>
      <c r="EO81" s="26"/>
      <c r="EP81" s="26"/>
      <c r="EQ81" s="26"/>
      <c r="ER81" s="39"/>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39"/>
      <c r="JH81" s="26"/>
      <c r="JI81" s="26"/>
      <c r="JJ81" s="26"/>
      <c r="JK81" s="26"/>
      <c r="JL81" s="26"/>
      <c r="JM81" s="26"/>
      <c r="JN81" s="26"/>
      <c r="JO81" s="26"/>
      <c r="JP81" s="26"/>
      <c r="JQ81" s="26"/>
      <c r="JR81" s="26"/>
      <c r="JS81" s="26"/>
      <c r="JT81" s="26"/>
      <c r="JU81" s="26"/>
      <c r="JV81" s="26"/>
      <c r="JW81" s="26"/>
      <c r="JX81" s="26"/>
      <c r="JY81" s="26"/>
      <c r="JZ81" s="26"/>
      <c r="KA81" s="26"/>
      <c r="KB81" s="39"/>
    </row>
    <row r="82" spans="2:288" ht="15" customHeight="1" x14ac:dyDescent="0.25">
      <c r="B82" s="293" t="s">
        <v>589</v>
      </c>
      <c r="C82" s="295" t="str">
        <f xml:space="preserve"> IF(ISBLANK(TB!C220), "", TB!C220)</f>
        <v/>
      </c>
      <c r="D82" s="295" t="str">
        <f xml:space="preserve"> IF(ISBLANK(TB!D220), "", TB!D220)</f>
        <v/>
      </c>
      <c r="E82" s="295" t="str">
        <f xml:space="preserve"> IF(ISBLANK(TB!G220), "", TB!G220)</f>
        <v/>
      </c>
      <c r="F82" s="295" t="str">
        <f xml:space="preserve"> IF(ISBLANK(TB!I220), "", TB!I220)</f>
        <v/>
      </c>
      <c r="G82" s="591" t="str">
        <f>IF(ISBLANK(TB!J220), "",TB!J220)</f>
        <v/>
      </c>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39"/>
      <c r="DX82" s="26"/>
      <c r="DY82" s="26"/>
      <c r="DZ82" s="26"/>
      <c r="EA82" s="26"/>
      <c r="EB82" s="26"/>
      <c r="EC82" s="26"/>
      <c r="ED82" s="26"/>
      <c r="EE82" s="26"/>
      <c r="EF82" s="26"/>
      <c r="EG82" s="26"/>
      <c r="EH82" s="26"/>
      <c r="EI82" s="26"/>
      <c r="EJ82" s="26"/>
      <c r="EK82" s="26"/>
      <c r="EL82" s="26"/>
      <c r="EM82" s="26"/>
      <c r="EN82" s="26"/>
      <c r="EO82" s="26"/>
      <c r="EP82" s="26"/>
      <c r="EQ82" s="26"/>
      <c r="ER82" s="39"/>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39"/>
      <c r="JH82" s="26"/>
      <c r="JI82" s="26"/>
      <c r="JJ82" s="26"/>
      <c r="JK82" s="26"/>
      <c r="JL82" s="26"/>
      <c r="JM82" s="26"/>
      <c r="JN82" s="26"/>
      <c r="JO82" s="26"/>
      <c r="JP82" s="26"/>
      <c r="JQ82" s="26"/>
      <c r="JR82" s="26"/>
      <c r="JS82" s="26"/>
      <c r="JT82" s="26"/>
      <c r="JU82" s="26"/>
      <c r="JV82" s="26"/>
      <c r="JW82" s="26"/>
      <c r="JX82" s="26"/>
      <c r="JY82" s="26"/>
      <c r="JZ82" s="26"/>
      <c r="KA82" s="26"/>
      <c r="KB82" s="39"/>
    </row>
    <row r="83" spans="2:288" ht="15" customHeight="1" x14ac:dyDescent="0.25">
      <c r="B83" s="293" t="s">
        <v>590</v>
      </c>
      <c r="C83" s="295" t="str">
        <f xml:space="preserve"> IF(ISBLANK(TB!C221), "", TB!C221)</f>
        <v/>
      </c>
      <c r="D83" s="295" t="str">
        <f xml:space="preserve"> IF(ISBLANK(TB!D221), "", TB!D221)</f>
        <v/>
      </c>
      <c r="E83" s="295" t="str">
        <f xml:space="preserve"> IF(ISBLANK(TB!G221), "", TB!G221)</f>
        <v/>
      </c>
      <c r="F83" s="295" t="str">
        <f xml:space="preserve"> IF(ISBLANK(TB!I221), "", TB!I221)</f>
        <v/>
      </c>
      <c r="G83" s="591" t="str">
        <f>IF(ISBLANK(TB!J221), "",TB!J221)</f>
        <v/>
      </c>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39"/>
      <c r="DX83" s="26"/>
      <c r="DY83" s="26"/>
      <c r="DZ83" s="26"/>
      <c r="EA83" s="26"/>
      <c r="EB83" s="26"/>
      <c r="EC83" s="26"/>
      <c r="ED83" s="26"/>
      <c r="EE83" s="26"/>
      <c r="EF83" s="26"/>
      <c r="EG83" s="26"/>
      <c r="EH83" s="26"/>
      <c r="EI83" s="26"/>
      <c r="EJ83" s="26"/>
      <c r="EK83" s="26"/>
      <c r="EL83" s="26"/>
      <c r="EM83" s="26"/>
      <c r="EN83" s="26"/>
      <c r="EO83" s="26"/>
      <c r="EP83" s="26"/>
      <c r="EQ83" s="26"/>
      <c r="ER83" s="39"/>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39"/>
      <c r="JH83" s="26"/>
      <c r="JI83" s="26"/>
      <c r="JJ83" s="26"/>
      <c r="JK83" s="26"/>
      <c r="JL83" s="26"/>
      <c r="JM83" s="26"/>
      <c r="JN83" s="26"/>
      <c r="JO83" s="26"/>
      <c r="JP83" s="26"/>
      <c r="JQ83" s="26"/>
      <c r="JR83" s="26"/>
      <c r="JS83" s="26"/>
      <c r="JT83" s="26"/>
      <c r="JU83" s="26"/>
      <c r="JV83" s="26"/>
      <c r="JW83" s="26"/>
      <c r="JX83" s="26"/>
      <c r="JY83" s="26"/>
      <c r="JZ83" s="26"/>
      <c r="KA83" s="26"/>
      <c r="KB83" s="39"/>
    </row>
    <row r="84" spans="2:288" ht="15" customHeight="1" x14ac:dyDescent="0.25">
      <c r="B84" s="293" t="s">
        <v>591</v>
      </c>
      <c r="C84" s="295" t="str">
        <f xml:space="preserve"> IF(ISBLANK(TB!C222), "", TB!C222)</f>
        <v/>
      </c>
      <c r="D84" s="295" t="str">
        <f xml:space="preserve"> IF(ISBLANK(TB!D222), "", TB!D222)</f>
        <v/>
      </c>
      <c r="E84" s="295" t="str">
        <f xml:space="preserve"> IF(ISBLANK(TB!G222), "", TB!G222)</f>
        <v/>
      </c>
      <c r="F84" s="295" t="str">
        <f xml:space="preserve"> IF(ISBLANK(TB!I222), "", TB!I222)</f>
        <v/>
      </c>
      <c r="G84" s="591" t="str">
        <f>IF(ISBLANK(TB!J222), "",TB!J222)</f>
        <v/>
      </c>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39"/>
      <c r="DX84" s="26"/>
      <c r="DY84" s="26"/>
      <c r="DZ84" s="26"/>
      <c r="EA84" s="26"/>
      <c r="EB84" s="26"/>
      <c r="EC84" s="26"/>
      <c r="ED84" s="26"/>
      <c r="EE84" s="26"/>
      <c r="EF84" s="26"/>
      <c r="EG84" s="26"/>
      <c r="EH84" s="26"/>
      <c r="EI84" s="26"/>
      <c r="EJ84" s="26"/>
      <c r="EK84" s="26"/>
      <c r="EL84" s="26"/>
      <c r="EM84" s="26"/>
      <c r="EN84" s="26"/>
      <c r="EO84" s="26"/>
      <c r="EP84" s="26"/>
      <c r="EQ84" s="26"/>
      <c r="ER84" s="39"/>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39"/>
      <c r="JH84" s="26"/>
      <c r="JI84" s="26"/>
      <c r="JJ84" s="26"/>
      <c r="JK84" s="26"/>
      <c r="JL84" s="26"/>
      <c r="JM84" s="26"/>
      <c r="JN84" s="26"/>
      <c r="JO84" s="26"/>
      <c r="JP84" s="26"/>
      <c r="JQ84" s="26"/>
      <c r="JR84" s="26"/>
      <c r="JS84" s="26"/>
      <c r="JT84" s="26"/>
      <c r="JU84" s="26"/>
      <c r="JV84" s="26"/>
      <c r="JW84" s="26"/>
      <c r="JX84" s="26"/>
      <c r="JY84" s="26"/>
      <c r="JZ84" s="26"/>
      <c r="KA84" s="26"/>
      <c r="KB84" s="39"/>
    </row>
    <row r="85" spans="2:288" ht="15" customHeight="1" x14ac:dyDescent="0.25">
      <c r="B85" s="293" t="s">
        <v>592</v>
      </c>
      <c r="C85" s="295" t="str">
        <f xml:space="preserve"> IF(ISBLANK(TB!C223), "", TB!C223)</f>
        <v/>
      </c>
      <c r="D85" s="295" t="str">
        <f xml:space="preserve"> IF(ISBLANK(TB!D223), "", TB!D223)</f>
        <v/>
      </c>
      <c r="E85" s="295" t="str">
        <f xml:space="preserve"> IF(ISBLANK(TB!G223), "", TB!G223)</f>
        <v/>
      </c>
      <c r="F85" s="295" t="str">
        <f xml:space="preserve"> IF(ISBLANK(TB!I223), "", TB!I223)</f>
        <v/>
      </c>
      <c r="G85" s="591" t="str">
        <f>IF(ISBLANK(TB!J223), "",TB!J223)</f>
        <v/>
      </c>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39"/>
      <c r="DX85" s="26"/>
      <c r="DY85" s="26"/>
      <c r="DZ85" s="26"/>
      <c r="EA85" s="26"/>
      <c r="EB85" s="26"/>
      <c r="EC85" s="26"/>
      <c r="ED85" s="26"/>
      <c r="EE85" s="26"/>
      <c r="EF85" s="26"/>
      <c r="EG85" s="26"/>
      <c r="EH85" s="26"/>
      <c r="EI85" s="26"/>
      <c r="EJ85" s="26"/>
      <c r="EK85" s="26"/>
      <c r="EL85" s="26"/>
      <c r="EM85" s="26"/>
      <c r="EN85" s="26"/>
      <c r="EO85" s="26"/>
      <c r="EP85" s="26"/>
      <c r="EQ85" s="26"/>
      <c r="ER85" s="39"/>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39"/>
      <c r="JH85" s="26"/>
      <c r="JI85" s="26"/>
      <c r="JJ85" s="26"/>
      <c r="JK85" s="26"/>
      <c r="JL85" s="26"/>
      <c r="JM85" s="26"/>
      <c r="JN85" s="26"/>
      <c r="JO85" s="26"/>
      <c r="JP85" s="26"/>
      <c r="JQ85" s="26"/>
      <c r="JR85" s="26"/>
      <c r="JS85" s="26"/>
      <c r="JT85" s="26"/>
      <c r="JU85" s="26"/>
      <c r="JV85" s="26"/>
      <c r="JW85" s="26"/>
      <c r="JX85" s="26"/>
      <c r="JY85" s="26"/>
      <c r="JZ85" s="26"/>
      <c r="KA85" s="26"/>
      <c r="KB85" s="39"/>
    </row>
    <row r="86" spans="2:288" ht="15" customHeight="1" x14ac:dyDescent="0.25">
      <c r="B86" s="293" t="s">
        <v>593</v>
      </c>
      <c r="C86" s="295" t="str">
        <f xml:space="preserve"> IF(ISBLANK(TB!C224), "", TB!C224)</f>
        <v/>
      </c>
      <c r="D86" s="295" t="str">
        <f xml:space="preserve"> IF(ISBLANK(TB!D224), "", TB!D224)</f>
        <v/>
      </c>
      <c r="E86" s="295" t="str">
        <f xml:space="preserve"> IF(ISBLANK(TB!G224), "", TB!G224)</f>
        <v/>
      </c>
      <c r="F86" s="295" t="str">
        <f xml:space="preserve"> IF(ISBLANK(TB!I224), "", TB!I224)</f>
        <v/>
      </c>
      <c r="G86" s="591" t="str">
        <f>IF(ISBLANK(TB!J224), "",TB!J224)</f>
        <v/>
      </c>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39"/>
      <c r="DX86" s="26"/>
      <c r="DY86" s="26"/>
      <c r="DZ86" s="26"/>
      <c r="EA86" s="26"/>
      <c r="EB86" s="26"/>
      <c r="EC86" s="26"/>
      <c r="ED86" s="26"/>
      <c r="EE86" s="26"/>
      <c r="EF86" s="26"/>
      <c r="EG86" s="26"/>
      <c r="EH86" s="26"/>
      <c r="EI86" s="26"/>
      <c r="EJ86" s="26"/>
      <c r="EK86" s="26"/>
      <c r="EL86" s="26"/>
      <c r="EM86" s="26"/>
      <c r="EN86" s="26"/>
      <c r="EO86" s="26"/>
      <c r="EP86" s="26"/>
      <c r="EQ86" s="26"/>
      <c r="ER86" s="39"/>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39"/>
      <c r="JH86" s="26"/>
      <c r="JI86" s="26"/>
      <c r="JJ86" s="26"/>
      <c r="JK86" s="26"/>
      <c r="JL86" s="26"/>
      <c r="JM86" s="26"/>
      <c r="JN86" s="26"/>
      <c r="JO86" s="26"/>
      <c r="JP86" s="26"/>
      <c r="JQ86" s="26"/>
      <c r="JR86" s="26"/>
      <c r="JS86" s="26"/>
      <c r="JT86" s="26"/>
      <c r="JU86" s="26"/>
      <c r="JV86" s="26"/>
      <c r="JW86" s="26"/>
      <c r="JX86" s="26"/>
      <c r="JY86" s="26"/>
      <c r="JZ86" s="26"/>
      <c r="KA86" s="26"/>
      <c r="KB86" s="39"/>
    </row>
    <row r="87" spans="2:288" ht="15" customHeight="1" x14ac:dyDescent="0.25">
      <c r="B87" s="293" t="s">
        <v>594</v>
      </c>
      <c r="C87" s="295" t="str">
        <f xml:space="preserve"> IF(ISBLANK(TB!C225), "", TB!C225)</f>
        <v/>
      </c>
      <c r="D87" s="295" t="str">
        <f xml:space="preserve"> IF(ISBLANK(TB!D225), "", TB!D225)</f>
        <v/>
      </c>
      <c r="E87" s="295" t="str">
        <f xml:space="preserve"> IF(ISBLANK(TB!G225), "", TB!G225)</f>
        <v/>
      </c>
      <c r="F87" s="295" t="str">
        <f xml:space="preserve"> IF(ISBLANK(TB!I225), "", TB!I225)</f>
        <v/>
      </c>
      <c r="G87" s="591" t="str">
        <f>IF(ISBLANK(TB!J225), "",TB!J225)</f>
        <v/>
      </c>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39"/>
      <c r="DX87" s="26"/>
      <c r="DY87" s="26"/>
      <c r="DZ87" s="26"/>
      <c r="EA87" s="26"/>
      <c r="EB87" s="26"/>
      <c r="EC87" s="26"/>
      <c r="ED87" s="26"/>
      <c r="EE87" s="26"/>
      <c r="EF87" s="26"/>
      <c r="EG87" s="26"/>
      <c r="EH87" s="26"/>
      <c r="EI87" s="26"/>
      <c r="EJ87" s="26"/>
      <c r="EK87" s="26"/>
      <c r="EL87" s="26"/>
      <c r="EM87" s="26"/>
      <c r="EN87" s="26"/>
      <c r="EO87" s="26"/>
      <c r="EP87" s="26"/>
      <c r="EQ87" s="26"/>
      <c r="ER87" s="39"/>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39"/>
      <c r="JH87" s="26"/>
      <c r="JI87" s="26"/>
      <c r="JJ87" s="26"/>
      <c r="JK87" s="26"/>
      <c r="JL87" s="26"/>
      <c r="JM87" s="26"/>
      <c r="JN87" s="26"/>
      <c r="JO87" s="26"/>
      <c r="JP87" s="26"/>
      <c r="JQ87" s="26"/>
      <c r="JR87" s="26"/>
      <c r="JS87" s="26"/>
      <c r="JT87" s="26"/>
      <c r="JU87" s="26"/>
      <c r="JV87" s="26"/>
      <c r="JW87" s="26"/>
      <c r="JX87" s="26"/>
      <c r="JY87" s="26"/>
      <c r="JZ87" s="26"/>
      <c r="KA87" s="26"/>
      <c r="KB87" s="39"/>
    </row>
    <row r="88" spans="2:288" ht="15" customHeight="1" x14ac:dyDescent="0.25">
      <c r="B88" s="293" t="s">
        <v>595</v>
      </c>
      <c r="C88" s="295" t="str">
        <f xml:space="preserve"> IF(ISBLANK(TB!C226), "", TB!C226)</f>
        <v/>
      </c>
      <c r="D88" s="295" t="str">
        <f xml:space="preserve"> IF(ISBLANK(TB!D226), "", TB!D226)</f>
        <v/>
      </c>
      <c r="E88" s="295" t="str">
        <f xml:space="preserve"> IF(ISBLANK(TB!G226), "", TB!G226)</f>
        <v/>
      </c>
      <c r="F88" s="295" t="str">
        <f xml:space="preserve"> IF(ISBLANK(TB!I226), "", TB!I226)</f>
        <v/>
      </c>
      <c r="G88" s="591" t="str">
        <f>IF(ISBLANK(TB!J226), "",TB!J226)</f>
        <v/>
      </c>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39"/>
      <c r="DX88" s="26"/>
      <c r="DY88" s="26"/>
      <c r="DZ88" s="26"/>
      <c r="EA88" s="26"/>
      <c r="EB88" s="26"/>
      <c r="EC88" s="26"/>
      <c r="ED88" s="26"/>
      <c r="EE88" s="26"/>
      <c r="EF88" s="26"/>
      <c r="EG88" s="26"/>
      <c r="EH88" s="26"/>
      <c r="EI88" s="26"/>
      <c r="EJ88" s="26"/>
      <c r="EK88" s="26"/>
      <c r="EL88" s="26"/>
      <c r="EM88" s="26"/>
      <c r="EN88" s="26"/>
      <c r="EO88" s="26"/>
      <c r="EP88" s="26"/>
      <c r="EQ88" s="26"/>
      <c r="ER88" s="39"/>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39"/>
      <c r="JH88" s="26"/>
      <c r="JI88" s="26"/>
      <c r="JJ88" s="26"/>
      <c r="JK88" s="26"/>
      <c r="JL88" s="26"/>
      <c r="JM88" s="26"/>
      <c r="JN88" s="26"/>
      <c r="JO88" s="26"/>
      <c r="JP88" s="26"/>
      <c r="JQ88" s="26"/>
      <c r="JR88" s="26"/>
      <c r="JS88" s="26"/>
      <c r="JT88" s="26"/>
      <c r="JU88" s="26"/>
      <c r="JV88" s="26"/>
      <c r="JW88" s="26"/>
      <c r="JX88" s="26"/>
      <c r="JY88" s="26"/>
      <c r="JZ88" s="26"/>
      <c r="KA88" s="26"/>
      <c r="KB88" s="39"/>
    </row>
    <row r="89" spans="2:288" ht="15" customHeight="1" x14ac:dyDescent="0.25">
      <c r="B89" s="293" t="s">
        <v>596</v>
      </c>
      <c r="C89" s="295" t="str">
        <f xml:space="preserve"> IF(ISBLANK(TB!C227), "", TB!C227)</f>
        <v/>
      </c>
      <c r="D89" s="295" t="str">
        <f xml:space="preserve"> IF(ISBLANK(TB!D227), "", TB!D227)</f>
        <v/>
      </c>
      <c r="E89" s="295" t="str">
        <f xml:space="preserve"> IF(ISBLANK(TB!G227), "", TB!G227)</f>
        <v/>
      </c>
      <c r="F89" s="295" t="str">
        <f xml:space="preserve"> IF(ISBLANK(TB!I227), "", TB!I227)</f>
        <v/>
      </c>
      <c r="G89" s="591" t="str">
        <f>IF(ISBLANK(TB!J227), "",TB!J227)</f>
        <v/>
      </c>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39"/>
      <c r="DX89" s="26"/>
      <c r="DY89" s="26"/>
      <c r="DZ89" s="26"/>
      <c r="EA89" s="26"/>
      <c r="EB89" s="26"/>
      <c r="EC89" s="26"/>
      <c r="ED89" s="26"/>
      <c r="EE89" s="26"/>
      <c r="EF89" s="26"/>
      <c r="EG89" s="26"/>
      <c r="EH89" s="26"/>
      <c r="EI89" s="26"/>
      <c r="EJ89" s="26"/>
      <c r="EK89" s="26"/>
      <c r="EL89" s="26"/>
      <c r="EM89" s="26"/>
      <c r="EN89" s="26"/>
      <c r="EO89" s="26"/>
      <c r="EP89" s="26"/>
      <c r="EQ89" s="26"/>
      <c r="ER89" s="39"/>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39"/>
      <c r="JH89" s="26"/>
      <c r="JI89" s="26"/>
      <c r="JJ89" s="26"/>
      <c r="JK89" s="26"/>
      <c r="JL89" s="26"/>
      <c r="JM89" s="26"/>
      <c r="JN89" s="26"/>
      <c r="JO89" s="26"/>
      <c r="JP89" s="26"/>
      <c r="JQ89" s="26"/>
      <c r="JR89" s="26"/>
      <c r="JS89" s="26"/>
      <c r="JT89" s="26"/>
      <c r="JU89" s="26"/>
      <c r="JV89" s="26"/>
      <c r="JW89" s="26"/>
      <c r="JX89" s="26"/>
      <c r="JY89" s="26"/>
      <c r="JZ89" s="26"/>
      <c r="KA89" s="26"/>
      <c r="KB89" s="39"/>
    </row>
    <row r="90" spans="2:288" ht="15" customHeight="1" x14ac:dyDescent="0.25">
      <c r="B90" s="293" t="s">
        <v>597</v>
      </c>
      <c r="C90" s="295" t="str">
        <f xml:space="preserve"> IF(ISBLANK(TB!C228), "", TB!C228)</f>
        <v/>
      </c>
      <c r="D90" s="295" t="str">
        <f xml:space="preserve"> IF(ISBLANK(TB!D228), "", TB!D228)</f>
        <v/>
      </c>
      <c r="E90" s="295" t="str">
        <f xml:space="preserve"> IF(ISBLANK(TB!G228), "", TB!G228)</f>
        <v/>
      </c>
      <c r="F90" s="295" t="str">
        <f xml:space="preserve"> IF(ISBLANK(TB!I228), "", TB!I228)</f>
        <v/>
      </c>
      <c r="G90" s="591" t="str">
        <f>IF(ISBLANK(TB!J228), "",TB!J228)</f>
        <v/>
      </c>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39"/>
      <c r="DX90" s="26"/>
      <c r="DY90" s="26"/>
      <c r="DZ90" s="26"/>
      <c r="EA90" s="26"/>
      <c r="EB90" s="26"/>
      <c r="EC90" s="26"/>
      <c r="ED90" s="26"/>
      <c r="EE90" s="26"/>
      <c r="EF90" s="26"/>
      <c r="EG90" s="26"/>
      <c r="EH90" s="26"/>
      <c r="EI90" s="26"/>
      <c r="EJ90" s="26"/>
      <c r="EK90" s="26"/>
      <c r="EL90" s="26"/>
      <c r="EM90" s="26"/>
      <c r="EN90" s="26"/>
      <c r="EO90" s="26"/>
      <c r="EP90" s="26"/>
      <c r="EQ90" s="26"/>
      <c r="ER90" s="39"/>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39"/>
      <c r="JH90" s="26"/>
      <c r="JI90" s="26"/>
      <c r="JJ90" s="26"/>
      <c r="JK90" s="26"/>
      <c r="JL90" s="26"/>
      <c r="JM90" s="26"/>
      <c r="JN90" s="26"/>
      <c r="JO90" s="26"/>
      <c r="JP90" s="26"/>
      <c r="JQ90" s="26"/>
      <c r="JR90" s="26"/>
      <c r="JS90" s="26"/>
      <c r="JT90" s="26"/>
      <c r="JU90" s="26"/>
      <c r="JV90" s="26"/>
      <c r="JW90" s="26"/>
      <c r="JX90" s="26"/>
      <c r="JY90" s="26"/>
      <c r="JZ90" s="26"/>
      <c r="KA90" s="26"/>
      <c r="KB90" s="39"/>
    </row>
    <row r="91" spans="2:288" ht="15" customHeight="1" x14ac:dyDescent="0.25">
      <c r="B91" s="293" t="s">
        <v>598</v>
      </c>
      <c r="C91" s="295" t="str">
        <f xml:space="preserve"> IF(ISBLANK(TB!C229), "", TB!C229)</f>
        <v/>
      </c>
      <c r="D91" s="295" t="str">
        <f xml:space="preserve"> IF(ISBLANK(TB!D229), "", TB!D229)</f>
        <v/>
      </c>
      <c r="E91" s="295" t="str">
        <f xml:space="preserve"> IF(ISBLANK(TB!G229), "", TB!G229)</f>
        <v/>
      </c>
      <c r="F91" s="295" t="str">
        <f xml:space="preserve"> IF(ISBLANK(TB!I229), "", TB!I229)</f>
        <v/>
      </c>
      <c r="G91" s="591" t="str">
        <f>IF(ISBLANK(TB!J229), "",TB!J229)</f>
        <v/>
      </c>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39"/>
      <c r="DX91" s="26"/>
      <c r="DY91" s="26"/>
      <c r="DZ91" s="26"/>
      <c r="EA91" s="26"/>
      <c r="EB91" s="26"/>
      <c r="EC91" s="26"/>
      <c r="ED91" s="26"/>
      <c r="EE91" s="26"/>
      <c r="EF91" s="26"/>
      <c r="EG91" s="26"/>
      <c r="EH91" s="26"/>
      <c r="EI91" s="26"/>
      <c r="EJ91" s="26"/>
      <c r="EK91" s="26"/>
      <c r="EL91" s="26"/>
      <c r="EM91" s="26"/>
      <c r="EN91" s="26"/>
      <c r="EO91" s="26"/>
      <c r="EP91" s="26"/>
      <c r="EQ91" s="26"/>
      <c r="ER91" s="39"/>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39"/>
      <c r="JH91" s="26"/>
      <c r="JI91" s="26"/>
      <c r="JJ91" s="26"/>
      <c r="JK91" s="26"/>
      <c r="JL91" s="26"/>
      <c r="JM91" s="26"/>
      <c r="JN91" s="26"/>
      <c r="JO91" s="26"/>
      <c r="JP91" s="26"/>
      <c r="JQ91" s="26"/>
      <c r="JR91" s="26"/>
      <c r="JS91" s="26"/>
      <c r="JT91" s="26"/>
      <c r="JU91" s="26"/>
      <c r="JV91" s="26"/>
      <c r="JW91" s="26"/>
      <c r="JX91" s="26"/>
      <c r="JY91" s="26"/>
      <c r="JZ91" s="26"/>
      <c r="KA91" s="26"/>
      <c r="KB91" s="39"/>
    </row>
    <row r="92" spans="2:288" ht="15" customHeight="1" x14ac:dyDescent="0.25">
      <c r="B92" s="293" t="s">
        <v>599</v>
      </c>
      <c r="C92" s="295" t="str">
        <f xml:space="preserve"> IF(ISBLANK(TB!C230), "", TB!C230)</f>
        <v/>
      </c>
      <c r="D92" s="295" t="str">
        <f xml:space="preserve"> IF(ISBLANK(TB!D230), "", TB!D230)</f>
        <v/>
      </c>
      <c r="E92" s="295" t="str">
        <f xml:space="preserve"> IF(ISBLANK(TB!G230), "", TB!G230)</f>
        <v/>
      </c>
      <c r="F92" s="295" t="str">
        <f xml:space="preserve"> IF(ISBLANK(TB!I230), "", TB!I230)</f>
        <v/>
      </c>
      <c r="G92" s="591" t="str">
        <f>IF(ISBLANK(TB!J230), "",TB!J230)</f>
        <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39"/>
      <c r="DX92" s="26"/>
      <c r="DY92" s="26"/>
      <c r="DZ92" s="26"/>
      <c r="EA92" s="26"/>
      <c r="EB92" s="26"/>
      <c r="EC92" s="26"/>
      <c r="ED92" s="26"/>
      <c r="EE92" s="26"/>
      <c r="EF92" s="26"/>
      <c r="EG92" s="26"/>
      <c r="EH92" s="26"/>
      <c r="EI92" s="26"/>
      <c r="EJ92" s="26"/>
      <c r="EK92" s="26"/>
      <c r="EL92" s="26"/>
      <c r="EM92" s="26"/>
      <c r="EN92" s="26"/>
      <c r="EO92" s="26"/>
      <c r="EP92" s="26"/>
      <c r="EQ92" s="26"/>
      <c r="ER92" s="39"/>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39"/>
      <c r="JH92" s="26"/>
      <c r="JI92" s="26"/>
      <c r="JJ92" s="26"/>
      <c r="JK92" s="26"/>
      <c r="JL92" s="26"/>
      <c r="JM92" s="26"/>
      <c r="JN92" s="26"/>
      <c r="JO92" s="26"/>
      <c r="JP92" s="26"/>
      <c r="JQ92" s="26"/>
      <c r="JR92" s="26"/>
      <c r="JS92" s="26"/>
      <c r="JT92" s="26"/>
      <c r="JU92" s="26"/>
      <c r="JV92" s="26"/>
      <c r="JW92" s="26"/>
      <c r="JX92" s="26"/>
      <c r="JY92" s="26"/>
      <c r="JZ92" s="26"/>
      <c r="KA92" s="26"/>
      <c r="KB92" s="39"/>
    </row>
    <row r="93" spans="2:288" ht="15" customHeight="1" x14ac:dyDescent="0.25">
      <c r="B93" s="293" t="s">
        <v>600</v>
      </c>
      <c r="C93" s="295" t="str">
        <f xml:space="preserve"> IF(ISBLANK(TB!C231), "", TB!C231)</f>
        <v/>
      </c>
      <c r="D93" s="295" t="str">
        <f xml:space="preserve"> IF(ISBLANK(TB!D231), "", TB!D231)</f>
        <v/>
      </c>
      <c r="E93" s="295" t="str">
        <f xml:space="preserve"> IF(ISBLANK(TB!G231), "", TB!G231)</f>
        <v/>
      </c>
      <c r="F93" s="295" t="str">
        <f xml:space="preserve"> IF(ISBLANK(TB!I231), "", TB!I231)</f>
        <v/>
      </c>
      <c r="G93" s="591" t="str">
        <f>IF(ISBLANK(TB!J231), "",TB!J231)</f>
        <v/>
      </c>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39"/>
      <c r="DX93" s="26"/>
      <c r="DY93" s="26"/>
      <c r="DZ93" s="26"/>
      <c r="EA93" s="26"/>
      <c r="EB93" s="26"/>
      <c r="EC93" s="26"/>
      <c r="ED93" s="26"/>
      <c r="EE93" s="26"/>
      <c r="EF93" s="26"/>
      <c r="EG93" s="26"/>
      <c r="EH93" s="26"/>
      <c r="EI93" s="26"/>
      <c r="EJ93" s="26"/>
      <c r="EK93" s="26"/>
      <c r="EL93" s="26"/>
      <c r="EM93" s="26"/>
      <c r="EN93" s="26"/>
      <c r="EO93" s="26"/>
      <c r="EP93" s="26"/>
      <c r="EQ93" s="26"/>
      <c r="ER93" s="39"/>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39"/>
      <c r="JH93" s="26"/>
      <c r="JI93" s="26"/>
      <c r="JJ93" s="26"/>
      <c r="JK93" s="26"/>
      <c r="JL93" s="26"/>
      <c r="JM93" s="26"/>
      <c r="JN93" s="26"/>
      <c r="JO93" s="26"/>
      <c r="JP93" s="26"/>
      <c r="JQ93" s="26"/>
      <c r="JR93" s="26"/>
      <c r="JS93" s="26"/>
      <c r="JT93" s="26"/>
      <c r="JU93" s="26"/>
      <c r="JV93" s="26"/>
      <c r="JW93" s="26"/>
      <c r="JX93" s="26"/>
      <c r="JY93" s="26"/>
      <c r="JZ93" s="26"/>
      <c r="KA93" s="26"/>
      <c r="KB93" s="39"/>
    </row>
    <row r="94" spans="2:288" ht="15" customHeight="1" x14ac:dyDescent="0.25">
      <c r="B94" s="293" t="s">
        <v>601</v>
      </c>
      <c r="C94" s="295" t="str">
        <f xml:space="preserve"> IF(ISBLANK(TB!C232), "", TB!C232)</f>
        <v/>
      </c>
      <c r="D94" s="295" t="str">
        <f xml:space="preserve"> IF(ISBLANK(TB!D232), "", TB!D232)</f>
        <v/>
      </c>
      <c r="E94" s="295" t="str">
        <f xml:space="preserve"> IF(ISBLANK(TB!G232), "", TB!G232)</f>
        <v/>
      </c>
      <c r="F94" s="295" t="str">
        <f xml:space="preserve"> IF(ISBLANK(TB!I232), "", TB!I232)</f>
        <v/>
      </c>
      <c r="G94" s="591" t="str">
        <f>IF(ISBLANK(TB!J232), "",TB!J232)</f>
        <v/>
      </c>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39"/>
      <c r="DX94" s="26"/>
      <c r="DY94" s="26"/>
      <c r="DZ94" s="26"/>
      <c r="EA94" s="26"/>
      <c r="EB94" s="26"/>
      <c r="EC94" s="26"/>
      <c r="ED94" s="26"/>
      <c r="EE94" s="26"/>
      <c r="EF94" s="26"/>
      <c r="EG94" s="26"/>
      <c r="EH94" s="26"/>
      <c r="EI94" s="26"/>
      <c r="EJ94" s="26"/>
      <c r="EK94" s="26"/>
      <c r="EL94" s="26"/>
      <c r="EM94" s="26"/>
      <c r="EN94" s="26"/>
      <c r="EO94" s="26"/>
      <c r="EP94" s="26"/>
      <c r="EQ94" s="26"/>
      <c r="ER94" s="39"/>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39"/>
      <c r="JH94" s="26"/>
      <c r="JI94" s="26"/>
      <c r="JJ94" s="26"/>
      <c r="JK94" s="26"/>
      <c r="JL94" s="26"/>
      <c r="JM94" s="26"/>
      <c r="JN94" s="26"/>
      <c r="JO94" s="26"/>
      <c r="JP94" s="26"/>
      <c r="JQ94" s="26"/>
      <c r="JR94" s="26"/>
      <c r="JS94" s="26"/>
      <c r="JT94" s="26"/>
      <c r="JU94" s="26"/>
      <c r="JV94" s="26"/>
      <c r="JW94" s="26"/>
      <c r="JX94" s="26"/>
      <c r="JY94" s="26"/>
      <c r="JZ94" s="26"/>
      <c r="KA94" s="26"/>
      <c r="KB94" s="39"/>
    </row>
    <row r="95" spans="2:288" ht="15" customHeight="1" x14ac:dyDescent="0.25">
      <c r="B95" s="293" t="s">
        <v>602</v>
      </c>
      <c r="C95" s="295" t="str">
        <f xml:space="preserve"> IF(ISBLANK(TB!C233), "", TB!C233)</f>
        <v/>
      </c>
      <c r="D95" s="295" t="str">
        <f xml:space="preserve"> IF(ISBLANK(TB!D233), "", TB!D233)</f>
        <v/>
      </c>
      <c r="E95" s="295" t="str">
        <f xml:space="preserve"> IF(ISBLANK(TB!G233), "", TB!G233)</f>
        <v/>
      </c>
      <c r="F95" s="295" t="str">
        <f xml:space="preserve"> IF(ISBLANK(TB!I233), "", TB!I233)</f>
        <v/>
      </c>
      <c r="G95" s="591" t="str">
        <f>IF(ISBLANK(TB!J233), "",TB!J233)</f>
        <v/>
      </c>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39"/>
      <c r="DX95" s="26"/>
      <c r="DY95" s="26"/>
      <c r="DZ95" s="26"/>
      <c r="EA95" s="26"/>
      <c r="EB95" s="26"/>
      <c r="EC95" s="26"/>
      <c r="ED95" s="26"/>
      <c r="EE95" s="26"/>
      <c r="EF95" s="26"/>
      <c r="EG95" s="26"/>
      <c r="EH95" s="26"/>
      <c r="EI95" s="26"/>
      <c r="EJ95" s="26"/>
      <c r="EK95" s="26"/>
      <c r="EL95" s="26"/>
      <c r="EM95" s="26"/>
      <c r="EN95" s="26"/>
      <c r="EO95" s="26"/>
      <c r="EP95" s="26"/>
      <c r="EQ95" s="26"/>
      <c r="ER95" s="39"/>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39"/>
      <c r="JH95" s="26"/>
      <c r="JI95" s="26"/>
      <c r="JJ95" s="26"/>
      <c r="JK95" s="26"/>
      <c r="JL95" s="26"/>
      <c r="JM95" s="26"/>
      <c r="JN95" s="26"/>
      <c r="JO95" s="26"/>
      <c r="JP95" s="26"/>
      <c r="JQ95" s="26"/>
      <c r="JR95" s="26"/>
      <c r="JS95" s="26"/>
      <c r="JT95" s="26"/>
      <c r="JU95" s="26"/>
      <c r="JV95" s="26"/>
      <c r="JW95" s="26"/>
      <c r="JX95" s="26"/>
      <c r="JY95" s="26"/>
      <c r="JZ95" s="26"/>
      <c r="KA95" s="26"/>
      <c r="KB95" s="39"/>
    </row>
    <row r="96" spans="2:288" ht="15" customHeight="1" x14ac:dyDescent="0.25">
      <c r="B96" s="293" t="s">
        <v>603</v>
      </c>
      <c r="C96" s="295" t="str">
        <f xml:space="preserve"> IF(ISBLANK(TB!C234), "", TB!C234)</f>
        <v/>
      </c>
      <c r="D96" s="295" t="str">
        <f xml:space="preserve"> IF(ISBLANK(TB!D234), "", TB!D234)</f>
        <v/>
      </c>
      <c r="E96" s="295" t="str">
        <f xml:space="preserve"> IF(ISBLANK(TB!G234), "", TB!G234)</f>
        <v/>
      </c>
      <c r="F96" s="295" t="str">
        <f xml:space="preserve"> IF(ISBLANK(TB!I234), "", TB!I234)</f>
        <v/>
      </c>
      <c r="G96" s="591" t="str">
        <f>IF(ISBLANK(TB!J234), "",TB!J234)</f>
        <v/>
      </c>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39"/>
      <c r="DX96" s="26"/>
      <c r="DY96" s="26"/>
      <c r="DZ96" s="26"/>
      <c r="EA96" s="26"/>
      <c r="EB96" s="26"/>
      <c r="EC96" s="26"/>
      <c r="ED96" s="26"/>
      <c r="EE96" s="26"/>
      <c r="EF96" s="26"/>
      <c r="EG96" s="26"/>
      <c r="EH96" s="26"/>
      <c r="EI96" s="26"/>
      <c r="EJ96" s="26"/>
      <c r="EK96" s="26"/>
      <c r="EL96" s="26"/>
      <c r="EM96" s="26"/>
      <c r="EN96" s="26"/>
      <c r="EO96" s="26"/>
      <c r="EP96" s="26"/>
      <c r="EQ96" s="26"/>
      <c r="ER96" s="39"/>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39"/>
      <c r="JH96" s="26"/>
      <c r="JI96" s="26"/>
      <c r="JJ96" s="26"/>
      <c r="JK96" s="26"/>
      <c r="JL96" s="26"/>
      <c r="JM96" s="26"/>
      <c r="JN96" s="26"/>
      <c r="JO96" s="26"/>
      <c r="JP96" s="26"/>
      <c r="JQ96" s="26"/>
      <c r="JR96" s="26"/>
      <c r="JS96" s="26"/>
      <c r="JT96" s="26"/>
      <c r="JU96" s="26"/>
      <c r="JV96" s="26"/>
      <c r="JW96" s="26"/>
      <c r="JX96" s="26"/>
      <c r="JY96" s="26"/>
      <c r="JZ96" s="26"/>
      <c r="KA96" s="26"/>
      <c r="KB96" s="39"/>
    </row>
    <row r="97" spans="1:289" ht="15" customHeight="1" x14ac:dyDescent="0.25">
      <c r="B97" s="293" t="s">
        <v>604</v>
      </c>
      <c r="C97" s="295" t="str">
        <f xml:space="preserve"> IF(ISBLANK(TB!C235), "", TB!C235)</f>
        <v/>
      </c>
      <c r="D97" s="295" t="str">
        <f xml:space="preserve"> IF(ISBLANK(TB!D235), "", TB!D235)</f>
        <v/>
      </c>
      <c r="E97" s="295" t="str">
        <f xml:space="preserve"> IF(ISBLANK(TB!G235), "", TB!G235)</f>
        <v/>
      </c>
      <c r="F97" s="295" t="str">
        <f xml:space="preserve"> IF(ISBLANK(TB!I235), "", TB!I235)</f>
        <v/>
      </c>
      <c r="G97" s="591" t="str">
        <f>IF(ISBLANK(TB!J235), "",TB!J235)</f>
        <v/>
      </c>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39"/>
      <c r="DX97" s="26"/>
      <c r="DY97" s="26"/>
      <c r="DZ97" s="26"/>
      <c r="EA97" s="26"/>
      <c r="EB97" s="26"/>
      <c r="EC97" s="26"/>
      <c r="ED97" s="26"/>
      <c r="EE97" s="26"/>
      <c r="EF97" s="26"/>
      <c r="EG97" s="26"/>
      <c r="EH97" s="26"/>
      <c r="EI97" s="26"/>
      <c r="EJ97" s="26"/>
      <c r="EK97" s="26"/>
      <c r="EL97" s="26"/>
      <c r="EM97" s="26"/>
      <c r="EN97" s="26"/>
      <c r="EO97" s="26"/>
      <c r="EP97" s="26"/>
      <c r="EQ97" s="26"/>
      <c r="ER97" s="39"/>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39"/>
      <c r="JH97" s="26"/>
      <c r="JI97" s="26"/>
      <c r="JJ97" s="26"/>
      <c r="JK97" s="26"/>
      <c r="JL97" s="26"/>
      <c r="JM97" s="26"/>
      <c r="JN97" s="26"/>
      <c r="JO97" s="26"/>
      <c r="JP97" s="26"/>
      <c r="JQ97" s="26"/>
      <c r="JR97" s="26"/>
      <c r="JS97" s="26"/>
      <c r="JT97" s="26"/>
      <c r="JU97" s="26"/>
      <c r="JV97" s="26"/>
      <c r="JW97" s="26"/>
      <c r="JX97" s="26"/>
      <c r="JY97" s="26"/>
      <c r="JZ97" s="26"/>
      <c r="KA97" s="26"/>
      <c r="KB97" s="39"/>
    </row>
    <row r="98" spans="1:289" ht="15" customHeight="1" x14ac:dyDescent="0.25">
      <c r="B98" s="293" t="s">
        <v>605</v>
      </c>
      <c r="C98" s="295" t="str">
        <f xml:space="preserve"> IF(ISBLANK(TB!C236), "", TB!C236)</f>
        <v/>
      </c>
      <c r="D98" s="295" t="str">
        <f xml:space="preserve"> IF(ISBLANK(TB!D236), "", TB!D236)</f>
        <v/>
      </c>
      <c r="E98" s="295" t="str">
        <f xml:space="preserve"> IF(ISBLANK(TB!G236), "", TB!G236)</f>
        <v/>
      </c>
      <c r="F98" s="295" t="str">
        <f xml:space="preserve"> IF(ISBLANK(TB!I236), "", TB!I236)</f>
        <v/>
      </c>
      <c r="G98" s="591" t="str">
        <f>IF(ISBLANK(TB!J236), "",TB!J236)</f>
        <v/>
      </c>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39"/>
      <c r="DX98" s="26"/>
      <c r="DY98" s="26"/>
      <c r="DZ98" s="26"/>
      <c r="EA98" s="26"/>
      <c r="EB98" s="26"/>
      <c r="EC98" s="26"/>
      <c r="ED98" s="26"/>
      <c r="EE98" s="26"/>
      <c r="EF98" s="26"/>
      <c r="EG98" s="26"/>
      <c r="EH98" s="26"/>
      <c r="EI98" s="26"/>
      <c r="EJ98" s="26"/>
      <c r="EK98" s="26"/>
      <c r="EL98" s="26"/>
      <c r="EM98" s="26"/>
      <c r="EN98" s="26"/>
      <c r="EO98" s="26"/>
      <c r="EP98" s="26"/>
      <c r="EQ98" s="26"/>
      <c r="ER98" s="39"/>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39"/>
      <c r="JH98" s="26"/>
      <c r="JI98" s="26"/>
      <c r="JJ98" s="26"/>
      <c r="JK98" s="26"/>
      <c r="JL98" s="26"/>
      <c r="JM98" s="26"/>
      <c r="JN98" s="26"/>
      <c r="JO98" s="26"/>
      <c r="JP98" s="26"/>
      <c r="JQ98" s="26"/>
      <c r="JR98" s="26"/>
      <c r="JS98" s="26"/>
      <c r="JT98" s="26"/>
      <c r="JU98" s="26"/>
      <c r="JV98" s="26"/>
      <c r="JW98" s="26"/>
      <c r="JX98" s="26"/>
      <c r="JY98" s="26"/>
      <c r="JZ98" s="26"/>
      <c r="KA98" s="26"/>
      <c r="KB98" s="39"/>
    </row>
    <row r="99" spans="1:289" ht="15" customHeight="1" x14ac:dyDescent="0.25">
      <c r="B99" s="293" t="s">
        <v>606</v>
      </c>
      <c r="C99" s="295" t="str">
        <f xml:space="preserve"> IF(ISBLANK(TB!C237), "", TB!C237)</f>
        <v/>
      </c>
      <c r="D99" s="295" t="str">
        <f xml:space="preserve"> IF(ISBLANK(TB!D237), "", TB!D237)</f>
        <v/>
      </c>
      <c r="E99" s="295" t="str">
        <f xml:space="preserve"> IF(ISBLANK(TB!G237), "", TB!G237)</f>
        <v/>
      </c>
      <c r="F99" s="295" t="str">
        <f xml:space="preserve"> IF(ISBLANK(TB!I237), "", TB!I237)</f>
        <v/>
      </c>
      <c r="G99" s="591" t="str">
        <f>IF(ISBLANK(TB!J237), "",TB!J237)</f>
        <v/>
      </c>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39"/>
      <c r="DX99" s="26"/>
      <c r="DY99" s="26"/>
      <c r="DZ99" s="26"/>
      <c r="EA99" s="26"/>
      <c r="EB99" s="26"/>
      <c r="EC99" s="26"/>
      <c r="ED99" s="26"/>
      <c r="EE99" s="26"/>
      <c r="EF99" s="26"/>
      <c r="EG99" s="26"/>
      <c r="EH99" s="26"/>
      <c r="EI99" s="26"/>
      <c r="EJ99" s="26"/>
      <c r="EK99" s="26"/>
      <c r="EL99" s="26"/>
      <c r="EM99" s="26"/>
      <c r="EN99" s="26"/>
      <c r="EO99" s="26"/>
      <c r="EP99" s="26"/>
      <c r="EQ99" s="26"/>
      <c r="ER99" s="39"/>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39"/>
      <c r="JH99" s="26"/>
      <c r="JI99" s="26"/>
      <c r="JJ99" s="26"/>
      <c r="JK99" s="26"/>
      <c r="JL99" s="26"/>
      <c r="JM99" s="26"/>
      <c r="JN99" s="26"/>
      <c r="JO99" s="26"/>
      <c r="JP99" s="26"/>
      <c r="JQ99" s="26"/>
      <c r="JR99" s="26"/>
      <c r="JS99" s="26"/>
      <c r="JT99" s="26"/>
      <c r="JU99" s="26"/>
      <c r="JV99" s="26"/>
      <c r="JW99" s="26"/>
      <c r="JX99" s="26"/>
      <c r="JY99" s="26"/>
      <c r="JZ99" s="26"/>
      <c r="KA99" s="26"/>
      <c r="KB99" s="39"/>
    </row>
    <row r="100" spans="1:289" ht="15" customHeight="1" x14ac:dyDescent="0.25">
      <c r="B100" s="293" t="s">
        <v>607</v>
      </c>
      <c r="C100" s="295" t="str">
        <f xml:space="preserve"> IF(ISBLANK(TB!C238), "", TB!C238)</f>
        <v/>
      </c>
      <c r="D100" s="295" t="str">
        <f xml:space="preserve"> IF(ISBLANK(TB!D238), "", TB!D238)</f>
        <v/>
      </c>
      <c r="E100" s="295" t="str">
        <f xml:space="preserve"> IF(ISBLANK(TB!G238), "", TB!G238)</f>
        <v/>
      </c>
      <c r="F100" s="295" t="str">
        <f xml:space="preserve"> IF(ISBLANK(TB!I238), "", TB!I238)</f>
        <v/>
      </c>
      <c r="G100" s="591" t="str">
        <f>IF(ISBLANK(TB!J238), "",TB!J238)</f>
        <v/>
      </c>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39"/>
      <c r="DX100" s="26"/>
      <c r="DY100" s="26"/>
      <c r="DZ100" s="26"/>
      <c r="EA100" s="26"/>
      <c r="EB100" s="26"/>
      <c r="EC100" s="26"/>
      <c r="ED100" s="26"/>
      <c r="EE100" s="26"/>
      <c r="EF100" s="26"/>
      <c r="EG100" s="26"/>
      <c r="EH100" s="26"/>
      <c r="EI100" s="26"/>
      <c r="EJ100" s="26"/>
      <c r="EK100" s="26"/>
      <c r="EL100" s="26"/>
      <c r="EM100" s="26"/>
      <c r="EN100" s="26"/>
      <c r="EO100" s="26"/>
      <c r="EP100" s="26"/>
      <c r="EQ100" s="26"/>
      <c r="ER100" s="39"/>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39"/>
      <c r="JH100" s="26"/>
      <c r="JI100" s="26"/>
      <c r="JJ100" s="26"/>
      <c r="JK100" s="26"/>
      <c r="JL100" s="26"/>
      <c r="JM100" s="26"/>
      <c r="JN100" s="26"/>
      <c r="JO100" s="26"/>
      <c r="JP100" s="26"/>
      <c r="JQ100" s="26"/>
      <c r="JR100" s="26"/>
      <c r="JS100" s="26"/>
      <c r="JT100" s="26"/>
      <c r="JU100" s="26"/>
      <c r="JV100" s="26"/>
      <c r="JW100" s="26"/>
      <c r="JX100" s="26"/>
      <c r="JY100" s="26"/>
      <c r="JZ100" s="26"/>
      <c r="KA100" s="26"/>
      <c r="KB100" s="39"/>
    </row>
    <row r="101" spans="1:289" ht="15" customHeight="1" x14ac:dyDescent="0.25">
      <c r="B101" s="293" t="s">
        <v>608</v>
      </c>
      <c r="C101" s="295" t="str">
        <f xml:space="preserve"> IF(ISBLANK(TB!C239), "", TB!C239)</f>
        <v/>
      </c>
      <c r="D101" s="295" t="str">
        <f xml:space="preserve"> IF(ISBLANK(TB!D239), "", TB!D239)</f>
        <v/>
      </c>
      <c r="E101" s="295" t="str">
        <f xml:space="preserve"> IF(ISBLANK(TB!G239), "", TB!G239)</f>
        <v/>
      </c>
      <c r="F101" s="295" t="str">
        <f xml:space="preserve"> IF(ISBLANK(TB!I239), "", TB!I239)</f>
        <v/>
      </c>
      <c r="G101" s="591" t="str">
        <f>IF(ISBLANK(TB!J239), "",TB!J239)</f>
        <v/>
      </c>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39"/>
      <c r="DX101" s="26"/>
      <c r="DY101" s="26"/>
      <c r="DZ101" s="26"/>
      <c r="EA101" s="26"/>
      <c r="EB101" s="26"/>
      <c r="EC101" s="26"/>
      <c r="ED101" s="26"/>
      <c r="EE101" s="26"/>
      <c r="EF101" s="26"/>
      <c r="EG101" s="26"/>
      <c r="EH101" s="26"/>
      <c r="EI101" s="26"/>
      <c r="EJ101" s="26"/>
      <c r="EK101" s="26"/>
      <c r="EL101" s="26"/>
      <c r="EM101" s="26"/>
      <c r="EN101" s="26"/>
      <c r="EO101" s="26"/>
      <c r="EP101" s="26"/>
      <c r="EQ101" s="26"/>
      <c r="ER101" s="39"/>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39"/>
      <c r="JH101" s="26"/>
      <c r="JI101" s="26"/>
      <c r="JJ101" s="26"/>
      <c r="JK101" s="26"/>
      <c r="JL101" s="26"/>
      <c r="JM101" s="26"/>
      <c r="JN101" s="26"/>
      <c r="JO101" s="26"/>
      <c r="JP101" s="26"/>
      <c r="JQ101" s="26"/>
      <c r="JR101" s="26"/>
      <c r="JS101" s="26"/>
      <c r="JT101" s="26"/>
      <c r="JU101" s="26"/>
      <c r="JV101" s="26"/>
      <c r="JW101" s="26"/>
      <c r="JX101" s="26"/>
      <c r="JY101" s="26"/>
      <c r="JZ101" s="26"/>
      <c r="KA101" s="26"/>
      <c r="KB101" s="39"/>
    </row>
    <row r="102" spans="1:289" ht="15" customHeight="1" x14ac:dyDescent="0.25">
      <c r="B102" s="293" t="s">
        <v>609</v>
      </c>
      <c r="C102" s="295" t="str">
        <f xml:space="preserve"> IF(ISBLANK(TB!C240), "", TB!C240)</f>
        <v/>
      </c>
      <c r="D102" s="295" t="str">
        <f xml:space="preserve"> IF(ISBLANK(TB!D240), "", TB!D240)</f>
        <v/>
      </c>
      <c r="E102" s="295" t="str">
        <f xml:space="preserve"> IF(ISBLANK(TB!G240), "", TB!G240)</f>
        <v/>
      </c>
      <c r="F102" s="295" t="str">
        <f xml:space="preserve"> IF(ISBLANK(TB!I240), "", TB!I240)</f>
        <v/>
      </c>
      <c r="G102" s="591" t="str">
        <f>IF(ISBLANK(TB!J240), "",TB!J240)</f>
        <v/>
      </c>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39"/>
      <c r="DX102" s="26"/>
      <c r="DY102" s="26"/>
      <c r="DZ102" s="26"/>
      <c r="EA102" s="26"/>
      <c r="EB102" s="26"/>
      <c r="EC102" s="26"/>
      <c r="ED102" s="26"/>
      <c r="EE102" s="26"/>
      <c r="EF102" s="26"/>
      <c r="EG102" s="26"/>
      <c r="EH102" s="26"/>
      <c r="EI102" s="26"/>
      <c r="EJ102" s="26"/>
      <c r="EK102" s="26"/>
      <c r="EL102" s="26"/>
      <c r="EM102" s="26"/>
      <c r="EN102" s="26"/>
      <c r="EO102" s="26"/>
      <c r="EP102" s="26"/>
      <c r="EQ102" s="26"/>
      <c r="ER102" s="39"/>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39"/>
      <c r="JH102" s="26"/>
      <c r="JI102" s="26"/>
      <c r="JJ102" s="26"/>
      <c r="JK102" s="26"/>
      <c r="JL102" s="26"/>
      <c r="JM102" s="26"/>
      <c r="JN102" s="26"/>
      <c r="JO102" s="26"/>
      <c r="JP102" s="26"/>
      <c r="JQ102" s="26"/>
      <c r="JR102" s="26"/>
      <c r="JS102" s="26"/>
      <c r="JT102" s="26"/>
      <c r="JU102" s="26"/>
      <c r="JV102" s="26"/>
      <c r="JW102" s="26"/>
      <c r="JX102" s="26"/>
      <c r="JY102" s="26"/>
      <c r="JZ102" s="26"/>
      <c r="KA102" s="26"/>
      <c r="KB102" s="39"/>
    </row>
    <row r="103" spans="1:289" ht="15" customHeight="1" x14ac:dyDescent="0.25">
      <c r="B103" s="293" t="s">
        <v>610</v>
      </c>
      <c r="C103" s="295" t="str">
        <f xml:space="preserve"> IF(ISBLANK(TB!C241), "", TB!C241)</f>
        <v/>
      </c>
      <c r="D103" s="295" t="str">
        <f xml:space="preserve"> IF(ISBLANK(TB!D241), "", TB!D241)</f>
        <v/>
      </c>
      <c r="E103" s="295" t="str">
        <f xml:space="preserve"> IF(ISBLANK(TB!G241), "", TB!G241)</f>
        <v/>
      </c>
      <c r="F103" s="295" t="str">
        <f xml:space="preserve"> IF(ISBLANK(TB!I241), "", TB!I241)</f>
        <v/>
      </c>
      <c r="G103" s="591" t="str">
        <f>IF(ISBLANK(TB!J241), "",TB!J241)</f>
        <v/>
      </c>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39"/>
      <c r="DX103" s="26"/>
      <c r="DY103" s="26"/>
      <c r="DZ103" s="26"/>
      <c r="EA103" s="26"/>
      <c r="EB103" s="26"/>
      <c r="EC103" s="26"/>
      <c r="ED103" s="26"/>
      <c r="EE103" s="26"/>
      <c r="EF103" s="26"/>
      <c r="EG103" s="26"/>
      <c r="EH103" s="26"/>
      <c r="EI103" s="26"/>
      <c r="EJ103" s="26"/>
      <c r="EK103" s="26"/>
      <c r="EL103" s="26"/>
      <c r="EM103" s="26"/>
      <c r="EN103" s="26"/>
      <c r="EO103" s="26"/>
      <c r="EP103" s="26"/>
      <c r="EQ103" s="26"/>
      <c r="ER103" s="39"/>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39"/>
      <c r="JH103" s="26"/>
      <c r="JI103" s="26"/>
      <c r="JJ103" s="26"/>
      <c r="JK103" s="26"/>
      <c r="JL103" s="26"/>
      <c r="JM103" s="26"/>
      <c r="JN103" s="26"/>
      <c r="JO103" s="26"/>
      <c r="JP103" s="26"/>
      <c r="JQ103" s="26"/>
      <c r="JR103" s="26"/>
      <c r="JS103" s="26"/>
      <c r="JT103" s="26"/>
      <c r="JU103" s="26"/>
      <c r="JV103" s="26"/>
      <c r="JW103" s="26"/>
      <c r="JX103" s="26"/>
      <c r="JY103" s="26"/>
      <c r="JZ103" s="26"/>
      <c r="KA103" s="26"/>
      <c r="KB103" s="39"/>
    </row>
    <row r="104" spans="1:289" ht="15" customHeight="1" x14ac:dyDescent="0.25">
      <c r="B104" s="293" t="s">
        <v>611</v>
      </c>
      <c r="C104" s="295" t="str">
        <f xml:space="preserve"> IF(ISBLANK(TB!C242), "", TB!C242)</f>
        <v/>
      </c>
      <c r="D104" s="295" t="str">
        <f xml:space="preserve"> IF(ISBLANK(TB!D242), "", TB!D242)</f>
        <v/>
      </c>
      <c r="E104" s="295" t="str">
        <f xml:space="preserve"> IF(ISBLANK(TB!G242), "", TB!G242)</f>
        <v/>
      </c>
      <c r="F104" s="295" t="str">
        <f xml:space="preserve"> IF(ISBLANK(TB!I242), "", TB!I242)</f>
        <v/>
      </c>
      <c r="G104" s="591" t="str">
        <f>IF(ISBLANK(TB!J242), "",TB!J242)</f>
        <v/>
      </c>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39"/>
      <c r="DX104" s="26"/>
      <c r="DY104" s="26"/>
      <c r="DZ104" s="26"/>
      <c r="EA104" s="26"/>
      <c r="EB104" s="26"/>
      <c r="EC104" s="26"/>
      <c r="ED104" s="26"/>
      <c r="EE104" s="26"/>
      <c r="EF104" s="26"/>
      <c r="EG104" s="26"/>
      <c r="EH104" s="26"/>
      <c r="EI104" s="26"/>
      <c r="EJ104" s="26"/>
      <c r="EK104" s="26"/>
      <c r="EL104" s="26"/>
      <c r="EM104" s="26"/>
      <c r="EN104" s="26"/>
      <c r="EO104" s="26"/>
      <c r="EP104" s="26"/>
      <c r="EQ104" s="26"/>
      <c r="ER104" s="39"/>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39"/>
      <c r="JH104" s="26"/>
      <c r="JI104" s="26"/>
      <c r="JJ104" s="26"/>
      <c r="JK104" s="26"/>
      <c r="JL104" s="26"/>
      <c r="JM104" s="26"/>
      <c r="JN104" s="26"/>
      <c r="JO104" s="26"/>
      <c r="JP104" s="26"/>
      <c r="JQ104" s="26"/>
      <c r="JR104" s="26"/>
      <c r="JS104" s="26"/>
      <c r="JT104" s="26"/>
      <c r="JU104" s="26"/>
      <c r="JV104" s="26"/>
      <c r="JW104" s="26"/>
      <c r="JX104" s="26"/>
      <c r="JY104" s="26"/>
      <c r="JZ104" s="26"/>
      <c r="KA104" s="26"/>
      <c r="KB104" s="39"/>
    </row>
    <row r="105" spans="1:289" ht="15" customHeight="1" x14ac:dyDescent="0.25">
      <c r="B105" s="293" t="s">
        <v>612</v>
      </c>
      <c r="C105" s="295" t="str">
        <f xml:space="preserve"> IF(ISBLANK(TB!C243), "", TB!C243)</f>
        <v/>
      </c>
      <c r="D105" s="295" t="str">
        <f xml:space="preserve"> IF(ISBLANK(TB!D243), "", TB!D243)</f>
        <v/>
      </c>
      <c r="E105" s="295" t="str">
        <f xml:space="preserve"> IF(ISBLANK(TB!G243), "", TB!G243)</f>
        <v/>
      </c>
      <c r="F105" s="295" t="str">
        <f xml:space="preserve"> IF(ISBLANK(TB!I243), "", TB!I243)</f>
        <v/>
      </c>
      <c r="G105" s="591" t="str">
        <f>IF(ISBLANK(TB!J243), "",TB!J243)</f>
        <v/>
      </c>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39"/>
      <c r="DX105" s="26"/>
      <c r="DY105" s="26"/>
      <c r="DZ105" s="26"/>
      <c r="EA105" s="26"/>
      <c r="EB105" s="26"/>
      <c r="EC105" s="26"/>
      <c r="ED105" s="26"/>
      <c r="EE105" s="26"/>
      <c r="EF105" s="26"/>
      <c r="EG105" s="26"/>
      <c r="EH105" s="26"/>
      <c r="EI105" s="26"/>
      <c r="EJ105" s="26"/>
      <c r="EK105" s="26"/>
      <c r="EL105" s="26"/>
      <c r="EM105" s="26"/>
      <c r="EN105" s="26"/>
      <c r="EO105" s="26"/>
      <c r="EP105" s="26"/>
      <c r="EQ105" s="26"/>
      <c r="ER105" s="39"/>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39"/>
      <c r="JH105" s="26"/>
      <c r="JI105" s="26"/>
      <c r="JJ105" s="26"/>
      <c r="JK105" s="26"/>
      <c r="JL105" s="26"/>
      <c r="JM105" s="26"/>
      <c r="JN105" s="26"/>
      <c r="JO105" s="26"/>
      <c r="JP105" s="26"/>
      <c r="JQ105" s="26"/>
      <c r="JR105" s="26"/>
      <c r="JS105" s="26"/>
      <c r="JT105" s="26"/>
      <c r="JU105" s="26"/>
      <c r="JV105" s="26"/>
      <c r="JW105" s="26"/>
      <c r="JX105" s="26"/>
      <c r="JY105" s="26"/>
      <c r="JZ105" s="26"/>
      <c r="KA105" s="26"/>
      <c r="KB105" s="39"/>
    </row>
    <row r="106" spans="1:289" ht="15" customHeight="1" x14ac:dyDescent="0.25">
      <c r="B106" s="293" t="s">
        <v>613</v>
      </c>
      <c r="C106" s="295" t="str">
        <f xml:space="preserve"> IF(ISBLANK(TB!C244), "", TB!C244)</f>
        <v/>
      </c>
      <c r="D106" s="295" t="str">
        <f xml:space="preserve"> IF(ISBLANK(TB!D244), "", TB!D244)</f>
        <v/>
      </c>
      <c r="E106" s="295" t="str">
        <f xml:space="preserve"> IF(ISBLANK(TB!G244), "", TB!G244)</f>
        <v/>
      </c>
      <c r="F106" s="295" t="str">
        <f xml:space="preserve"> IF(ISBLANK(TB!I244), "", TB!I244)</f>
        <v/>
      </c>
      <c r="G106" s="591" t="str">
        <f>IF(ISBLANK(TB!J244), "",TB!J244)</f>
        <v/>
      </c>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39"/>
      <c r="DX106" s="26"/>
      <c r="DY106" s="26"/>
      <c r="DZ106" s="26"/>
      <c r="EA106" s="26"/>
      <c r="EB106" s="26"/>
      <c r="EC106" s="26"/>
      <c r="ED106" s="26"/>
      <c r="EE106" s="26"/>
      <c r="EF106" s="26"/>
      <c r="EG106" s="26"/>
      <c r="EH106" s="26"/>
      <c r="EI106" s="26"/>
      <c r="EJ106" s="26"/>
      <c r="EK106" s="26"/>
      <c r="EL106" s="26"/>
      <c r="EM106" s="26"/>
      <c r="EN106" s="26"/>
      <c r="EO106" s="26"/>
      <c r="EP106" s="26"/>
      <c r="EQ106" s="26"/>
      <c r="ER106" s="39"/>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39"/>
      <c r="JH106" s="26"/>
      <c r="JI106" s="26"/>
      <c r="JJ106" s="26"/>
      <c r="JK106" s="26"/>
      <c r="JL106" s="26"/>
      <c r="JM106" s="26"/>
      <c r="JN106" s="26"/>
      <c r="JO106" s="26"/>
      <c r="JP106" s="26"/>
      <c r="JQ106" s="26"/>
      <c r="JR106" s="26"/>
      <c r="JS106" s="26"/>
      <c r="JT106" s="26"/>
      <c r="JU106" s="26"/>
      <c r="JV106" s="26"/>
      <c r="JW106" s="26"/>
      <c r="JX106" s="26"/>
      <c r="JY106" s="26"/>
      <c r="JZ106" s="26"/>
      <c r="KA106" s="26"/>
      <c r="KB106" s="39"/>
    </row>
    <row r="107" spans="1:289" ht="15" customHeight="1" x14ac:dyDescent="0.25">
      <c r="B107" s="293" t="s">
        <v>614</v>
      </c>
      <c r="C107" s="295" t="str">
        <f xml:space="preserve"> IF(ISBLANK(TB!C245), "", TB!C245)</f>
        <v/>
      </c>
      <c r="D107" s="295" t="str">
        <f xml:space="preserve"> IF(ISBLANK(TB!D245), "", TB!D245)</f>
        <v/>
      </c>
      <c r="E107" s="295" t="str">
        <f xml:space="preserve"> IF(ISBLANK(TB!G245), "", TB!G245)</f>
        <v/>
      </c>
      <c r="F107" s="295" t="str">
        <f xml:space="preserve"> IF(ISBLANK(TB!I245), "", TB!I245)</f>
        <v/>
      </c>
      <c r="G107" s="591" t="str">
        <f>IF(ISBLANK(TB!J245), "",TB!J245)</f>
        <v/>
      </c>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39"/>
      <c r="DX107" s="26"/>
      <c r="DY107" s="26"/>
      <c r="DZ107" s="26"/>
      <c r="EA107" s="26"/>
      <c r="EB107" s="26"/>
      <c r="EC107" s="26"/>
      <c r="ED107" s="26"/>
      <c r="EE107" s="26"/>
      <c r="EF107" s="26"/>
      <c r="EG107" s="26"/>
      <c r="EH107" s="26"/>
      <c r="EI107" s="26"/>
      <c r="EJ107" s="26"/>
      <c r="EK107" s="26"/>
      <c r="EL107" s="26"/>
      <c r="EM107" s="26"/>
      <c r="EN107" s="26"/>
      <c r="EO107" s="26"/>
      <c r="EP107" s="26"/>
      <c r="EQ107" s="26"/>
      <c r="ER107" s="39"/>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39"/>
      <c r="JH107" s="26"/>
      <c r="JI107" s="26"/>
      <c r="JJ107" s="26"/>
      <c r="JK107" s="26"/>
      <c r="JL107" s="26"/>
      <c r="JM107" s="26"/>
      <c r="JN107" s="26"/>
      <c r="JO107" s="26"/>
      <c r="JP107" s="26"/>
      <c r="JQ107" s="26"/>
      <c r="JR107" s="26"/>
      <c r="JS107" s="26"/>
      <c r="JT107" s="26"/>
      <c r="JU107" s="26"/>
      <c r="JV107" s="26"/>
      <c r="JW107" s="26"/>
      <c r="JX107" s="26"/>
      <c r="JY107" s="26"/>
      <c r="JZ107" s="26"/>
      <c r="KA107" s="26"/>
      <c r="KB107" s="39"/>
    </row>
    <row r="108" spans="1:289" ht="15" customHeight="1" x14ac:dyDescent="0.25">
      <c r="B108" s="293" t="s">
        <v>615</v>
      </c>
      <c r="C108" s="295" t="str">
        <f xml:space="preserve"> IF(ISBLANK(TB!C246), "", TB!C246)</f>
        <v/>
      </c>
      <c r="D108" s="295" t="str">
        <f xml:space="preserve"> IF(ISBLANK(TB!D246), "", TB!D246)</f>
        <v/>
      </c>
      <c r="E108" s="295" t="str">
        <f xml:space="preserve"> IF(ISBLANK(TB!G246), "", TB!G246)</f>
        <v/>
      </c>
      <c r="F108" s="295" t="str">
        <f xml:space="preserve"> IF(ISBLANK(TB!I246), "", TB!I246)</f>
        <v/>
      </c>
      <c r="G108" s="591" t="str">
        <f>IF(ISBLANK(TB!J246), "",TB!J246)</f>
        <v/>
      </c>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39"/>
      <c r="DX108" s="26"/>
      <c r="DY108" s="26"/>
      <c r="DZ108" s="26"/>
      <c r="EA108" s="26"/>
      <c r="EB108" s="26"/>
      <c r="EC108" s="26"/>
      <c r="ED108" s="26"/>
      <c r="EE108" s="26"/>
      <c r="EF108" s="26"/>
      <c r="EG108" s="26"/>
      <c r="EH108" s="26"/>
      <c r="EI108" s="26"/>
      <c r="EJ108" s="26"/>
      <c r="EK108" s="26"/>
      <c r="EL108" s="26"/>
      <c r="EM108" s="26"/>
      <c r="EN108" s="26"/>
      <c r="EO108" s="26"/>
      <c r="EP108" s="26"/>
      <c r="EQ108" s="26"/>
      <c r="ER108" s="39"/>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39"/>
      <c r="JH108" s="26"/>
      <c r="JI108" s="26"/>
      <c r="JJ108" s="26"/>
      <c r="JK108" s="26"/>
      <c r="JL108" s="26"/>
      <c r="JM108" s="26"/>
      <c r="JN108" s="26"/>
      <c r="JO108" s="26"/>
      <c r="JP108" s="26"/>
      <c r="JQ108" s="26"/>
      <c r="JR108" s="26"/>
      <c r="JS108" s="26"/>
      <c r="JT108" s="26"/>
      <c r="JU108" s="26"/>
      <c r="JV108" s="26"/>
      <c r="JW108" s="26"/>
      <c r="JX108" s="26"/>
      <c r="JY108" s="26"/>
      <c r="JZ108" s="26"/>
      <c r="KA108" s="26"/>
      <c r="KB108" s="39"/>
    </row>
    <row r="109" spans="1:289" ht="15" customHeight="1" x14ac:dyDescent="0.25">
      <c r="B109" s="293" t="s">
        <v>616</v>
      </c>
      <c r="C109" s="295" t="str">
        <f xml:space="preserve"> IF(ISBLANK(TB!C247), "", TB!C247)</f>
        <v/>
      </c>
      <c r="D109" s="295" t="str">
        <f xml:space="preserve"> IF(ISBLANK(TB!D247), "", TB!D247)</f>
        <v/>
      </c>
      <c r="E109" s="295" t="str">
        <f xml:space="preserve"> IF(ISBLANK(TB!G247), "", TB!G247)</f>
        <v/>
      </c>
      <c r="F109" s="295" t="str">
        <f xml:space="preserve"> IF(ISBLANK(TB!I247), "", TB!I247)</f>
        <v/>
      </c>
      <c r="G109" s="591" t="str">
        <f>IF(ISBLANK(TB!J247), "",TB!J247)</f>
        <v/>
      </c>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39"/>
      <c r="DX109" s="26"/>
      <c r="DY109" s="26"/>
      <c r="DZ109" s="26"/>
      <c r="EA109" s="26"/>
      <c r="EB109" s="26"/>
      <c r="EC109" s="26"/>
      <c r="ED109" s="26"/>
      <c r="EE109" s="26"/>
      <c r="EF109" s="26"/>
      <c r="EG109" s="26"/>
      <c r="EH109" s="26"/>
      <c r="EI109" s="26"/>
      <c r="EJ109" s="26"/>
      <c r="EK109" s="26"/>
      <c r="EL109" s="26"/>
      <c r="EM109" s="26"/>
      <c r="EN109" s="26"/>
      <c r="EO109" s="26"/>
      <c r="EP109" s="26"/>
      <c r="EQ109" s="26"/>
      <c r="ER109" s="39"/>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39"/>
      <c r="JH109" s="26"/>
      <c r="JI109" s="26"/>
      <c r="JJ109" s="26"/>
      <c r="JK109" s="26"/>
      <c r="JL109" s="26"/>
      <c r="JM109" s="26"/>
      <c r="JN109" s="26"/>
      <c r="JO109" s="26"/>
      <c r="JP109" s="26"/>
      <c r="JQ109" s="26"/>
      <c r="JR109" s="26"/>
      <c r="JS109" s="26"/>
      <c r="JT109" s="26"/>
      <c r="JU109" s="26"/>
      <c r="JV109" s="26"/>
      <c r="JW109" s="26"/>
      <c r="JX109" s="26"/>
      <c r="JY109" s="26"/>
      <c r="JZ109" s="26"/>
      <c r="KA109" s="26"/>
      <c r="KB109" s="39"/>
    </row>
    <row r="110" spans="1:289" ht="15" customHeight="1" x14ac:dyDescent="0.25">
      <c r="B110" s="294" t="s">
        <v>617</v>
      </c>
      <c r="C110" s="297" t="str">
        <f xml:space="preserve"> IF(ISBLANK(TB!C248), "", TB!C248)</f>
        <v/>
      </c>
      <c r="D110" s="297" t="str">
        <f xml:space="preserve"> IF(ISBLANK(TB!D248), "", TB!D248)</f>
        <v/>
      </c>
      <c r="E110" s="297" t="str">
        <f xml:space="preserve"> IF(ISBLANK(TB!G248), "", TB!G248)</f>
        <v/>
      </c>
      <c r="F110" s="297" t="str">
        <f xml:space="preserve"> IF(ISBLANK(TB!I248), "", TB!I248)</f>
        <v/>
      </c>
      <c r="G110" s="591" t="str">
        <f>IF(ISBLANK(TB!J248), "",TB!J248)</f>
        <v/>
      </c>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81"/>
      <c r="DX110" s="33"/>
      <c r="DY110" s="33"/>
      <c r="DZ110" s="33"/>
      <c r="EA110" s="33"/>
      <c r="EB110" s="33"/>
      <c r="EC110" s="33"/>
      <c r="ED110" s="33"/>
      <c r="EE110" s="33"/>
      <c r="EF110" s="33"/>
      <c r="EG110" s="33"/>
      <c r="EH110" s="33"/>
      <c r="EI110" s="33"/>
      <c r="EJ110" s="33"/>
      <c r="EK110" s="33"/>
      <c r="EL110" s="33"/>
      <c r="EM110" s="33"/>
      <c r="EN110" s="33"/>
      <c r="EO110" s="33"/>
      <c r="EP110" s="33"/>
      <c r="EQ110" s="33"/>
      <c r="ER110" s="81"/>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c r="IV110" s="33"/>
      <c r="IW110" s="33"/>
      <c r="IX110" s="33"/>
      <c r="IY110" s="33"/>
      <c r="IZ110" s="33"/>
      <c r="JA110" s="33"/>
      <c r="JB110" s="33"/>
      <c r="JC110" s="33"/>
      <c r="JD110" s="33"/>
      <c r="JE110" s="33"/>
      <c r="JF110" s="33"/>
      <c r="JG110" s="81"/>
      <c r="JH110" s="33"/>
      <c r="JI110" s="33"/>
      <c r="JJ110" s="33"/>
      <c r="JK110" s="33"/>
      <c r="JL110" s="33"/>
      <c r="JM110" s="33"/>
      <c r="JN110" s="33"/>
      <c r="JO110" s="33"/>
      <c r="JP110" s="33"/>
      <c r="JQ110" s="33"/>
      <c r="JR110" s="33"/>
      <c r="JS110" s="33"/>
      <c r="JT110" s="33"/>
      <c r="JU110" s="33"/>
      <c r="JV110" s="33"/>
      <c r="JW110" s="33"/>
      <c r="JX110" s="33"/>
      <c r="JY110" s="33"/>
      <c r="JZ110" s="33"/>
      <c r="KA110" s="33"/>
      <c r="KB110" s="81"/>
    </row>
    <row r="111" spans="1:289" ht="15" customHeight="1" x14ac:dyDescent="0.25">
      <c r="B111" s="647" t="s">
        <v>618</v>
      </c>
      <c r="C111" s="592"/>
      <c r="D111" s="592"/>
      <c r="E111" s="584"/>
      <c r="F111" s="584"/>
      <c r="G111" s="584"/>
      <c r="H111" s="648"/>
      <c r="I111" s="648"/>
      <c r="J111" s="648"/>
      <c r="K111" s="648"/>
      <c r="L111" s="648"/>
      <c r="M111" s="648"/>
      <c r="N111" s="648"/>
      <c r="O111" s="648"/>
      <c r="P111" s="648"/>
      <c r="Q111" s="648"/>
      <c r="R111" s="648"/>
      <c r="S111" s="648"/>
      <c r="T111" s="648"/>
      <c r="U111" s="648"/>
      <c r="V111" s="648"/>
      <c r="W111" s="648"/>
      <c r="X111" s="648"/>
      <c r="Y111" s="648"/>
      <c r="Z111" s="648"/>
      <c r="AA111" s="648"/>
      <c r="AB111" s="648"/>
      <c r="AC111" s="648"/>
      <c r="AD111" s="648"/>
      <c r="AE111" s="648"/>
      <c r="AF111" s="648"/>
      <c r="AG111" s="648"/>
      <c r="AH111" s="648"/>
      <c r="AI111" s="648"/>
      <c r="AJ111" s="648"/>
      <c r="AK111" s="648"/>
      <c r="AL111" s="648"/>
      <c r="AM111" s="648"/>
      <c r="AN111" s="648"/>
      <c r="AO111" s="648"/>
      <c r="AP111" s="648"/>
      <c r="AQ111" s="648"/>
      <c r="AR111" s="648"/>
      <c r="AS111" s="648"/>
      <c r="AT111" s="648"/>
      <c r="AU111" s="648"/>
      <c r="AV111" s="648"/>
      <c r="AW111" s="648"/>
      <c r="AX111" s="648"/>
      <c r="AY111" s="648"/>
      <c r="AZ111" s="648"/>
      <c r="BA111" s="648"/>
      <c r="BB111" s="648"/>
      <c r="BC111" s="648"/>
      <c r="BD111" s="648"/>
      <c r="BE111" s="648"/>
      <c r="BF111" s="648"/>
      <c r="BG111" s="648"/>
      <c r="BH111" s="648"/>
      <c r="BI111" s="648"/>
      <c r="BJ111" s="648"/>
      <c r="BK111" s="648"/>
      <c r="BL111" s="648"/>
      <c r="BM111" s="648"/>
      <c r="BN111" s="648"/>
      <c r="BO111" s="648"/>
      <c r="BP111" s="648"/>
      <c r="BQ111" s="648"/>
      <c r="BR111" s="648"/>
      <c r="BS111" s="648"/>
      <c r="BT111" s="648"/>
      <c r="BU111" s="648"/>
      <c r="BV111" s="648"/>
      <c r="BW111" s="648"/>
      <c r="BX111" s="648"/>
      <c r="BY111" s="648"/>
      <c r="BZ111" s="648"/>
      <c r="CA111" s="648"/>
      <c r="CB111" s="648"/>
      <c r="CC111" s="648"/>
      <c r="CD111" s="648"/>
      <c r="CE111" s="648"/>
      <c r="CF111" s="648"/>
      <c r="CG111" s="648"/>
      <c r="CH111" s="648"/>
      <c r="CI111" s="648"/>
      <c r="CJ111" s="648"/>
      <c r="CK111" s="648"/>
      <c r="CL111" s="648"/>
      <c r="CM111" s="648"/>
      <c r="CN111" s="648"/>
      <c r="CO111" s="648"/>
      <c r="CP111" s="648"/>
      <c r="CQ111" s="648"/>
      <c r="CR111" s="648"/>
      <c r="CS111" s="648"/>
      <c r="CT111" s="648"/>
      <c r="CU111" s="648"/>
      <c r="CV111" s="648"/>
      <c r="CW111" s="648"/>
      <c r="CX111" s="648"/>
      <c r="CY111" s="648"/>
      <c r="CZ111" s="648"/>
      <c r="DA111" s="648"/>
      <c r="DB111" s="648"/>
      <c r="DC111" s="648"/>
      <c r="DD111" s="648"/>
      <c r="DE111" s="648"/>
      <c r="DF111" s="648"/>
      <c r="DG111" s="648"/>
      <c r="DH111" s="648"/>
      <c r="DI111" s="648"/>
      <c r="DJ111" s="648"/>
      <c r="DK111" s="648"/>
      <c r="DL111" s="648"/>
      <c r="DM111" s="648"/>
      <c r="DN111" s="648"/>
      <c r="DO111" s="648"/>
      <c r="DP111" s="648"/>
      <c r="DQ111" s="648"/>
      <c r="DR111" s="648"/>
      <c r="DS111" s="648"/>
      <c r="DT111" s="648"/>
      <c r="DU111" s="648"/>
      <c r="DV111" s="648"/>
      <c r="DW111" s="633"/>
      <c r="DX111" s="648"/>
      <c r="DY111" s="648"/>
      <c r="DZ111" s="648"/>
      <c r="EA111" s="648"/>
      <c r="EB111" s="648"/>
      <c r="EC111" s="648"/>
      <c r="ED111" s="648"/>
      <c r="EE111" s="648"/>
      <c r="EF111" s="648"/>
      <c r="EG111" s="648"/>
      <c r="EH111" s="648"/>
      <c r="EI111" s="648"/>
      <c r="EJ111" s="648"/>
      <c r="EK111" s="648"/>
      <c r="EL111" s="648"/>
      <c r="EM111" s="648"/>
      <c r="EN111" s="648"/>
      <c r="EO111" s="648"/>
      <c r="EP111" s="648"/>
      <c r="EQ111" s="648"/>
      <c r="ER111" s="633"/>
      <c r="ES111" s="648"/>
      <c r="ET111" s="648"/>
      <c r="EU111" s="648"/>
      <c r="EV111" s="648"/>
      <c r="EW111" s="648"/>
      <c r="EX111" s="648"/>
      <c r="EY111" s="648"/>
      <c r="EZ111" s="648"/>
      <c r="FA111" s="648"/>
      <c r="FB111" s="648"/>
      <c r="FC111" s="648"/>
      <c r="FD111" s="648"/>
      <c r="FE111" s="648"/>
      <c r="FF111" s="648"/>
      <c r="FG111" s="648"/>
      <c r="FH111" s="648"/>
      <c r="FI111" s="648"/>
      <c r="FJ111" s="648"/>
      <c r="FK111" s="648"/>
      <c r="FL111" s="648"/>
      <c r="FM111" s="648"/>
      <c r="FN111" s="648"/>
      <c r="FO111" s="648"/>
      <c r="FP111" s="648"/>
      <c r="FQ111" s="648"/>
      <c r="FR111" s="648"/>
      <c r="FS111" s="648"/>
      <c r="FT111" s="648"/>
      <c r="FU111" s="648"/>
      <c r="FV111" s="648"/>
      <c r="FW111" s="648"/>
      <c r="FX111" s="648"/>
      <c r="FY111" s="648"/>
      <c r="FZ111" s="648"/>
      <c r="GA111" s="648"/>
      <c r="GB111" s="648"/>
      <c r="GC111" s="648"/>
      <c r="GD111" s="648"/>
      <c r="GE111" s="648"/>
      <c r="GF111" s="648"/>
      <c r="GG111" s="648"/>
      <c r="GH111" s="648"/>
      <c r="GI111" s="648"/>
      <c r="GJ111" s="648"/>
      <c r="GK111" s="648"/>
      <c r="GL111" s="648"/>
      <c r="GM111" s="648"/>
      <c r="GN111" s="648"/>
      <c r="GO111" s="648"/>
      <c r="GP111" s="648"/>
      <c r="GQ111" s="648"/>
      <c r="GR111" s="648"/>
      <c r="GS111" s="648"/>
      <c r="GT111" s="648"/>
      <c r="GU111" s="648"/>
      <c r="GV111" s="648"/>
      <c r="GW111" s="648"/>
      <c r="GX111" s="648"/>
      <c r="GY111" s="648"/>
      <c r="GZ111" s="648"/>
      <c r="HA111" s="648"/>
      <c r="HB111" s="648"/>
      <c r="HC111" s="648"/>
      <c r="HD111" s="648"/>
      <c r="HE111" s="648"/>
      <c r="HF111" s="648"/>
      <c r="HG111" s="648"/>
      <c r="HH111" s="648"/>
      <c r="HI111" s="648"/>
      <c r="HJ111" s="648"/>
      <c r="HK111" s="648"/>
      <c r="HL111" s="648"/>
      <c r="HM111" s="648"/>
      <c r="HN111" s="648"/>
      <c r="HO111" s="648"/>
      <c r="HP111" s="648"/>
      <c r="HQ111" s="648"/>
      <c r="HR111" s="648"/>
      <c r="HS111" s="648"/>
      <c r="HT111" s="648"/>
      <c r="HU111" s="648"/>
      <c r="HV111" s="648"/>
      <c r="HW111" s="648"/>
      <c r="HX111" s="648"/>
      <c r="HY111" s="648"/>
      <c r="HZ111" s="648"/>
      <c r="IA111" s="648"/>
      <c r="IB111" s="648"/>
      <c r="IC111" s="648"/>
      <c r="ID111" s="648"/>
      <c r="IE111" s="648"/>
      <c r="IF111" s="648"/>
      <c r="IG111" s="648"/>
      <c r="IH111" s="648"/>
      <c r="II111" s="648"/>
      <c r="IJ111" s="648"/>
      <c r="IK111" s="648"/>
      <c r="IL111" s="648"/>
      <c r="IM111" s="648"/>
      <c r="IN111" s="648"/>
      <c r="IO111" s="648"/>
      <c r="IP111" s="648"/>
      <c r="IQ111" s="648"/>
      <c r="IR111" s="648"/>
      <c r="IS111" s="648"/>
      <c r="IT111" s="648"/>
      <c r="IU111" s="648"/>
      <c r="IV111" s="648"/>
      <c r="IW111" s="648"/>
      <c r="IX111" s="648"/>
      <c r="IY111" s="648"/>
      <c r="IZ111" s="648"/>
      <c r="JA111" s="648"/>
      <c r="JB111" s="648"/>
      <c r="JC111" s="648"/>
      <c r="JD111" s="648"/>
      <c r="JE111" s="648"/>
      <c r="JF111" s="648"/>
      <c r="JG111" s="633"/>
      <c r="JH111" s="648"/>
      <c r="JI111" s="648"/>
      <c r="JJ111" s="648"/>
      <c r="JK111" s="648"/>
      <c r="JL111" s="648"/>
      <c r="JM111" s="648"/>
      <c r="JN111" s="648"/>
      <c r="JO111" s="648"/>
      <c r="JP111" s="648"/>
      <c r="JQ111" s="648"/>
      <c r="JR111" s="648"/>
      <c r="JS111" s="648"/>
      <c r="JT111" s="648"/>
      <c r="JU111" s="648"/>
      <c r="JV111" s="648"/>
      <c r="JW111" s="648"/>
      <c r="JX111" s="648"/>
      <c r="JY111" s="648"/>
      <c r="JZ111" s="648"/>
      <c r="KA111" s="648"/>
      <c r="KB111" s="633"/>
    </row>
    <row r="112" spans="1:289" s="447" customFormat="1" ht="60" customHeight="1" x14ac:dyDescent="0.25">
      <c r="A112" s="638" t="s">
        <v>649</v>
      </c>
      <c r="B112" s="143"/>
      <c r="C112" s="143"/>
      <c r="D112" s="193"/>
      <c r="E112" s="193"/>
      <c r="F112" s="193"/>
      <c r="G112" s="193"/>
      <c r="KC112" s="639"/>
    </row>
    <row r="113" spans="2:288" ht="60.75" customHeight="1" x14ac:dyDescent="0.25">
      <c r="B113" s="640" t="s">
        <v>517</v>
      </c>
      <c r="C113" s="589" t="s">
        <v>675</v>
      </c>
      <c r="D113" s="641" t="s">
        <v>646</v>
      </c>
      <c r="E113" s="589" t="s">
        <v>647</v>
      </c>
      <c r="F113" s="589" t="s">
        <v>676</v>
      </c>
      <c r="G113" s="589" t="s">
        <v>953</v>
      </c>
      <c r="H113" s="589" t="s">
        <v>515</v>
      </c>
      <c r="I113" s="589" t="str">
        <f t="shared" ref="I113:BT113" si="10">"T+" &amp; (COLUMN(I113)-COLUMN($H113))</f>
        <v>T+1</v>
      </c>
      <c r="J113" s="589" t="str">
        <f t="shared" si="10"/>
        <v>T+2</v>
      </c>
      <c r="K113" s="589" t="str">
        <f t="shared" si="10"/>
        <v>T+3</v>
      </c>
      <c r="L113" s="589" t="str">
        <f t="shared" si="10"/>
        <v>T+4</v>
      </c>
      <c r="M113" s="589" t="str">
        <f t="shared" si="10"/>
        <v>T+5</v>
      </c>
      <c r="N113" s="589" t="str">
        <f t="shared" si="10"/>
        <v>T+6</v>
      </c>
      <c r="O113" s="589" t="str">
        <f t="shared" si="10"/>
        <v>T+7</v>
      </c>
      <c r="P113" s="589" t="str">
        <f t="shared" si="10"/>
        <v>T+8</v>
      </c>
      <c r="Q113" s="589" t="str">
        <f t="shared" si="10"/>
        <v>T+9</v>
      </c>
      <c r="R113" s="589" t="str">
        <f t="shared" si="10"/>
        <v>T+10</v>
      </c>
      <c r="S113" s="589" t="str">
        <f t="shared" si="10"/>
        <v>T+11</v>
      </c>
      <c r="T113" s="589" t="str">
        <f t="shared" si="10"/>
        <v>T+12</v>
      </c>
      <c r="U113" s="589" t="str">
        <f t="shared" si="10"/>
        <v>T+13</v>
      </c>
      <c r="V113" s="589" t="str">
        <f t="shared" si="10"/>
        <v>T+14</v>
      </c>
      <c r="W113" s="589" t="str">
        <f t="shared" si="10"/>
        <v>T+15</v>
      </c>
      <c r="X113" s="589" t="str">
        <f t="shared" si="10"/>
        <v>T+16</v>
      </c>
      <c r="Y113" s="589" t="str">
        <f t="shared" si="10"/>
        <v>T+17</v>
      </c>
      <c r="Z113" s="589" t="str">
        <f t="shared" si="10"/>
        <v>T+18</v>
      </c>
      <c r="AA113" s="589" t="str">
        <f t="shared" si="10"/>
        <v>T+19</v>
      </c>
      <c r="AB113" s="589" t="str">
        <f t="shared" si="10"/>
        <v>T+20</v>
      </c>
      <c r="AC113" s="589" t="str">
        <f t="shared" si="10"/>
        <v>T+21</v>
      </c>
      <c r="AD113" s="589" t="str">
        <f t="shared" si="10"/>
        <v>T+22</v>
      </c>
      <c r="AE113" s="589" t="str">
        <f t="shared" si="10"/>
        <v>T+23</v>
      </c>
      <c r="AF113" s="589" t="str">
        <f t="shared" si="10"/>
        <v>T+24</v>
      </c>
      <c r="AG113" s="589" t="str">
        <f t="shared" si="10"/>
        <v>T+25</v>
      </c>
      <c r="AH113" s="589" t="str">
        <f t="shared" si="10"/>
        <v>T+26</v>
      </c>
      <c r="AI113" s="589" t="str">
        <f t="shared" si="10"/>
        <v>T+27</v>
      </c>
      <c r="AJ113" s="589" t="str">
        <f t="shared" si="10"/>
        <v>T+28</v>
      </c>
      <c r="AK113" s="589" t="str">
        <f t="shared" si="10"/>
        <v>T+29</v>
      </c>
      <c r="AL113" s="589" t="str">
        <f t="shared" si="10"/>
        <v>T+30</v>
      </c>
      <c r="AM113" s="589" t="str">
        <f t="shared" si="10"/>
        <v>T+31</v>
      </c>
      <c r="AN113" s="589" t="str">
        <f t="shared" si="10"/>
        <v>T+32</v>
      </c>
      <c r="AO113" s="589" t="str">
        <f t="shared" si="10"/>
        <v>T+33</v>
      </c>
      <c r="AP113" s="589" t="str">
        <f t="shared" si="10"/>
        <v>T+34</v>
      </c>
      <c r="AQ113" s="589" t="str">
        <f t="shared" si="10"/>
        <v>T+35</v>
      </c>
      <c r="AR113" s="589" t="str">
        <f t="shared" si="10"/>
        <v>T+36</v>
      </c>
      <c r="AS113" s="589" t="str">
        <f t="shared" si="10"/>
        <v>T+37</v>
      </c>
      <c r="AT113" s="589" t="str">
        <f t="shared" si="10"/>
        <v>T+38</v>
      </c>
      <c r="AU113" s="589" t="str">
        <f t="shared" si="10"/>
        <v>T+39</v>
      </c>
      <c r="AV113" s="589" t="str">
        <f t="shared" si="10"/>
        <v>T+40</v>
      </c>
      <c r="AW113" s="589" t="str">
        <f t="shared" si="10"/>
        <v>T+41</v>
      </c>
      <c r="AX113" s="589" t="str">
        <f t="shared" si="10"/>
        <v>T+42</v>
      </c>
      <c r="AY113" s="589" t="str">
        <f t="shared" si="10"/>
        <v>T+43</v>
      </c>
      <c r="AZ113" s="589" t="str">
        <f t="shared" si="10"/>
        <v>T+44</v>
      </c>
      <c r="BA113" s="589" t="str">
        <f t="shared" si="10"/>
        <v>T+45</v>
      </c>
      <c r="BB113" s="589" t="str">
        <f t="shared" si="10"/>
        <v>T+46</v>
      </c>
      <c r="BC113" s="589" t="str">
        <f t="shared" si="10"/>
        <v>T+47</v>
      </c>
      <c r="BD113" s="589" t="str">
        <f t="shared" si="10"/>
        <v>T+48</v>
      </c>
      <c r="BE113" s="589" t="str">
        <f t="shared" si="10"/>
        <v>T+49</v>
      </c>
      <c r="BF113" s="589" t="str">
        <f t="shared" si="10"/>
        <v>T+50</v>
      </c>
      <c r="BG113" s="589" t="str">
        <f t="shared" si="10"/>
        <v>T+51</v>
      </c>
      <c r="BH113" s="589" t="str">
        <f t="shared" si="10"/>
        <v>T+52</v>
      </c>
      <c r="BI113" s="589" t="str">
        <f t="shared" si="10"/>
        <v>T+53</v>
      </c>
      <c r="BJ113" s="589" t="str">
        <f t="shared" si="10"/>
        <v>T+54</v>
      </c>
      <c r="BK113" s="589" t="str">
        <f t="shared" si="10"/>
        <v>T+55</v>
      </c>
      <c r="BL113" s="589" t="str">
        <f t="shared" si="10"/>
        <v>T+56</v>
      </c>
      <c r="BM113" s="589" t="str">
        <f t="shared" si="10"/>
        <v>T+57</v>
      </c>
      <c r="BN113" s="589" t="str">
        <f t="shared" si="10"/>
        <v>T+58</v>
      </c>
      <c r="BO113" s="589" t="str">
        <f t="shared" si="10"/>
        <v>T+59</v>
      </c>
      <c r="BP113" s="589" t="str">
        <f t="shared" si="10"/>
        <v>T+60</v>
      </c>
      <c r="BQ113" s="589" t="str">
        <f t="shared" si="10"/>
        <v>T+61</v>
      </c>
      <c r="BR113" s="589" t="str">
        <f t="shared" si="10"/>
        <v>T+62</v>
      </c>
      <c r="BS113" s="589" t="str">
        <f t="shared" si="10"/>
        <v>T+63</v>
      </c>
      <c r="BT113" s="589" t="str">
        <f t="shared" si="10"/>
        <v>T+64</v>
      </c>
      <c r="BU113" s="589" t="str">
        <f t="shared" ref="BU113:EF113" si="11">"T+" &amp; (COLUMN(BU113)-COLUMN($H113))</f>
        <v>T+65</v>
      </c>
      <c r="BV113" s="589" t="str">
        <f t="shared" si="11"/>
        <v>T+66</v>
      </c>
      <c r="BW113" s="589" t="str">
        <f t="shared" si="11"/>
        <v>T+67</v>
      </c>
      <c r="BX113" s="589" t="str">
        <f t="shared" si="11"/>
        <v>T+68</v>
      </c>
      <c r="BY113" s="589" t="str">
        <f t="shared" si="11"/>
        <v>T+69</v>
      </c>
      <c r="BZ113" s="589" t="str">
        <f t="shared" si="11"/>
        <v>T+70</v>
      </c>
      <c r="CA113" s="589" t="str">
        <f t="shared" si="11"/>
        <v>T+71</v>
      </c>
      <c r="CB113" s="589" t="str">
        <f t="shared" si="11"/>
        <v>T+72</v>
      </c>
      <c r="CC113" s="589" t="str">
        <f t="shared" si="11"/>
        <v>T+73</v>
      </c>
      <c r="CD113" s="589" t="str">
        <f t="shared" si="11"/>
        <v>T+74</v>
      </c>
      <c r="CE113" s="589" t="str">
        <f t="shared" si="11"/>
        <v>T+75</v>
      </c>
      <c r="CF113" s="589" t="str">
        <f t="shared" si="11"/>
        <v>T+76</v>
      </c>
      <c r="CG113" s="589" t="str">
        <f t="shared" si="11"/>
        <v>T+77</v>
      </c>
      <c r="CH113" s="589" t="str">
        <f t="shared" si="11"/>
        <v>T+78</v>
      </c>
      <c r="CI113" s="589" t="str">
        <f t="shared" si="11"/>
        <v>T+79</v>
      </c>
      <c r="CJ113" s="589" t="str">
        <f t="shared" si="11"/>
        <v>T+80</v>
      </c>
      <c r="CK113" s="589" t="str">
        <f t="shared" si="11"/>
        <v>T+81</v>
      </c>
      <c r="CL113" s="589" t="str">
        <f t="shared" si="11"/>
        <v>T+82</v>
      </c>
      <c r="CM113" s="589" t="str">
        <f t="shared" si="11"/>
        <v>T+83</v>
      </c>
      <c r="CN113" s="589" t="str">
        <f t="shared" si="11"/>
        <v>T+84</v>
      </c>
      <c r="CO113" s="589" t="str">
        <f t="shared" si="11"/>
        <v>T+85</v>
      </c>
      <c r="CP113" s="589" t="str">
        <f t="shared" si="11"/>
        <v>T+86</v>
      </c>
      <c r="CQ113" s="589" t="str">
        <f t="shared" si="11"/>
        <v>T+87</v>
      </c>
      <c r="CR113" s="589" t="str">
        <f t="shared" si="11"/>
        <v>T+88</v>
      </c>
      <c r="CS113" s="589" t="str">
        <f t="shared" si="11"/>
        <v>T+89</v>
      </c>
      <c r="CT113" s="589" t="str">
        <f t="shared" si="11"/>
        <v>T+90</v>
      </c>
      <c r="CU113" s="589" t="str">
        <f t="shared" si="11"/>
        <v>T+91</v>
      </c>
      <c r="CV113" s="589" t="str">
        <f t="shared" si="11"/>
        <v>T+92</v>
      </c>
      <c r="CW113" s="589" t="str">
        <f t="shared" si="11"/>
        <v>T+93</v>
      </c>
      <c r="CX113" s="589" t="str">
        <f t="shared" si="11"/>
        <v>T+94</v>
      </c>
      <c r="CY113" s="589" t="str">
        <f t="shared" si="11"/>
        <v>T+95</v>
      </c>
      <c r="CZ113" s="589" t="str">
        <f t="shared" si="11"/>
        <v>T+96</v>
      </c>
      <c r="DA113" s="589" t="str">
        <f t="shared" si="11"/>
        <v>T+97</v>
      </c>
      <c r="DB113" s="589" t="str">
        <f t="shared" si="11"/>
        <v>T+98</v>
      </c>
      <c r="DC113" s="589" t="str">
        <f t="shared" si="11"/>
        <v>T+99</v>
      </c>
      <c r="DD113" s="589" t="str">
        <f t="shared" si="11"/>
        <v>T+100</v>
      </c>
      <c r="DE113" s="589" t="str">
        <f t="shared" si="11"/>
        <v>T+101</v>
      </c>
      <c r="DF113" s="589" t="str">
        <f t="shared" si="11"/>
        <v>T+102</v>
      </c>
      <c r="DG113" s="589" t="str">
        <f t="shared" si="11"/>
        <v>T+103</v>
      </c>
      <c r="DH113" s="589" t="str">
        <f t="shared" si="11"/>
        <v>T+104</v>
      </c>
      <c r="DI113" s="589" t="str">
        <f t="shared" si="11"/>
        <v>T+105</v>
      </c>
      <c r="DJ113" s="589" t="str">
        <f t="shared" si="11"/>
        <v>T+106</v>
      </c>
      <c r="DK113" s="589" t="str">
        <f t="shared" si="11"/>
        <v>T+107</v>
      </c>
      <c r="DL113" s="589" t="str">
        <f t="shared" si="11"/>
        <v>T+108</v>
      </c>
      <c r="DM113" s="589" t="str">
        <f t="shared" si="11"/>
        <v>T+109</v>
      </c>
      <c r="DN113" s="589" t="str">
        <f t="shared" si="11"/>
        <v>T+110</v>
      </c>
      <c r="DO113" s="589" t="str">
        <f t="shared" si="11"/>
        <v>T+111</v>
      </c>
      <c r="DP113" s="589" t="str">
        <f t="shared" si="11"/>
        <v>T+112</v>
      </c>
      <c r="DQ113" s="589" t="str">
        <f t="shared" si="11"/>
        <v>T+113</v>
      </c>
      <c r="DR113" s="589" t="str">
        <f t="shared" si="11"/>
        <v>T+114</v>
      </c>
      <c r="DS113" s="589" t="str">
        <f t="shared" si="11"/>
        <v>T+115</v>
      </c>
      <c r="DT113" s="589" t="str">
        <f t="shared" si="11"/>
        <v>T+116</v>
      </c>
      <c r="DU113" s="589" t="str">
        <f t="shared" si="11"/>
        <v>T+117</v>
      </c>
      <c r="DV113" s="589" t="str">
        <f t="shared" si="11"/>
        <v>T+118</v>
      </c>
      <c r="DW113" s="589" t="str">
        <f t="shared" si="11"/>
        <v>T+119</v>
      </c>
      <c r="DX113" s="589" t="str">
        <f t="shared" si="11"/>
        <v>T+120</v>
      </c>
      <c r="DY113" s="589" t="str">
        <f t="shared" si="11"/>
        <v>T+121</v>
      </c>
      <c r="DZ113" s="589" t="str">
        <f t="shared" si="11"/>
        <v>T+122</v>
      </c>
      <c r="EA113" s="589" t="str">
        <f t="shared" si="11"/>
        <v>T+123</v>
      </c>
      <c r="EB113" s="589" t="str">
        <f t="shared" si="11"/>
        <v>T+124</v>
      </c>
      <c r="EC113" s="589" t="str">
        <f t="shared" si="11"/>
        <v>T+125</v>
      </c>
      <c r="ED113" s="589" t="str">
        <f t="shared" si="11"/>
        <v>T+126</v>
      </c>
      <c r="EE113" s="589" t="str">
        <f t="shared" si="11"/>
        <v>T+127</v>
      </c>
      <c r="EF113" s="589" t="str">
        <f t="shared" si="11"/>
        <v>T+128</v>
      </c>
      <c r="EG113" s="589" t="str">
        <f t="shared" ref="EG113:GR113" si="12">"T+" &amp; (COLUMN(EG113)-COLUMN($H113))</f>
        <v>T+129</v>
      </c>
      <c r="EH113" s="589" t="str">
        <f t="shared" si="12"/>
        <v>T+130</v>
      </c>
      <c r="EI113" s="589" t="str">
        <f t="shared" si="12"/>
        <v>T+131</v>
      </c>
      <c r="EJ113" s="589" t="str">
        <f t="shared" si="12"/>
        <v>T+132</v>
      </c>
      <c r="EK113" s="589" t="str">
        <f t="shared" si="12"/>
        <v>T+133</v>
      </c>
      <c r="EL113" s="589" t="str">
        <f t="shared" si="12"/>
        <v>T+134</v>
      </c>
      <c r="EM113" s="589" t="str">
        <f t="shared" si="12"/>
        <v>T+135</v>
      </c>
      <c r="EN113" s="589" t="str">
        <f t="shared" si="12"/>
        <v>T+136</v>
      </c>
      <c r="EO113" s="589" t="str">
        <f t="shared" si="12"/>
        <v>T+137</v>
      </c>
      <c r="EP113" s="589" t="str">
        <f t="shared" si="12"/>
        <v>T+138</v>
      </c>
      <c r="EQ113" s="589" t="str">
        <f t="shared" si="12"/>
        <v>T+139</v>
      </c>
      <c r="ER113" s="589" t="str">
        <f t="shared" si="12"/>
        <v>T+140</v>
      </c>
      <c r="ES113" s="589" t="str">
        <f t="shared" si="12"/>
        <v>T+141</v>
      </c>
      <c r="ET113" s="589" t="str">
        <f t="shared" si="12"/>
        <v>T+142</v>
      </c>
      <c r="EU113" s="589" t="str">
        <f t="shared" si="12"/>
        <v>T+143</v>
      </c>
      <c r="EV113" s="589" t="str">
        <f t="shared" si="12"/>
        <v>T+144</v>
      </c>
      <c r="EW113" s="589" t="str">
        <f t="shared" si="12"/>
        <v>T+145</v>
      </c>
      <c r="EX113" s="589" t="str">
        <f t="shared" si="12"/>
        <v>T+146</v>
      </c>
      <c r="EY113" s="589" t="str">
        <f t="shared" si="12"/>
        <v>T+147</v>
      </c>
      <c r="EZ113" s="589" t="str">
        <f t="shared" si="12"/>
        <v>T+148</v>
      </c>
      <c r="FA113" s="589" t="str">
        <f t="shared" si="12"/>
        <v>T+149</v>
      </c>
      <c r="FB113" s="589" t="str">
        <f t="shared" si="12"/>
        <v>T+150</v>
      </c>
      <c r="FC113" s="589" t="str">
        <f t="shared" si="12"/>
        <v>T+151</v>
      </c>
      <c r="FD113" s="589" t="str">
        <f t="shared" si="12"/>
        <v>T+152</v>
      </c>
      <c r="FE113" s="589" t="str">
        <f t="shared" si="12"/>
        <v>T+153</v>
      </c>
      <c r="FF113" s="589" t="str">
        <f t="shared" si="12"/>
        <v>T+154</v>
      </c>
      <c r="FG113" s="589" t="str">
        <f t="shared" si="12"/>
        <v>T+155</v>
      </c>
      <c r="FH113" s="589" t="str">
        <f t="shared" si="12"/>
        <v>T+156</v>
      </c>
      <c r="FI113" s="589" t="str">
        <f t="shared" si="12"/>
        <v>T+157</v>
      </c>
      <c r="FJ113" s="589" t="str">
        <f t="shared" si="12"/>
        <v>T+158</v>
      </c>
      <c r="FK113" s="589" t="str">
        <f t="shared" si="12"/>
        <v>T+159</v>
      </c>
      <c r="FL113" s="589" t="str">
        <f t="shared" si="12"/>
        <v>T+160</v>
      </c>
      <c r="FM113" s="589" t="str">
        <f t="shared" si="12"/>
        <v>T+161</v>
      </c>
      <c r="FN113" s="589" t="str">
        <f t="shared" si="12"/>
        <v>T+162</v>
      </c>
      <c r="FO113" s="589" t="str">
        <f t="shared" si="12"/>
        <v>T+163</v>
      </c>
      <c r="FP113" s="589" t="str">
        <f t="shared" si="12"/>
        <v>T+164</v>
      </c>
      <c r="FQ113" s="589" t="str">
        <f t="shared" si="12"/>
        <v>T+165</v>
      </c>
      <c r="FR113" s="589" t="str">
        <f t="shared" si="12"/>
        <v>T+166</v>
      </c>
      <c r="FS113" s="589" t="str">
        <f t="shared" si="12"/>
        <v>T+167</v>
      </c>
      <c r="FT113" s="589" t="str">
        <f t="shared" si="12"/>
        <v>T+168</v>
      </c>
      <c r="FU113" s="589" t="str">
        <f t="shared" si="12"/>
        <v>T+169</v>
      </c>
      <c r="FV113" s="589" t="str">
        <f t="shared" si="12"/>
        <v>T+170</v>
      </c>
      <c r="FW113" s="589" t="str">
        <f t="shared" si="12"/>
        <v>T+171</v>
      </c>
      <c r="FX113" s="589" t="str">
        <f t="shared" si="12"/>
        <v>T+172</v>
      </c>
      <c r="FY113" s="589" t="str">
        <f t="shared" si="12"/>
        <v>T+173</v>
      </c>
      <c r="FZ113" s="589" t="str">
        <f t="shared" si="12"/>
        <v>T+174</v>
      </c>
      <c r="GA113" s="589" t="str">
        <f t="shared" si="12"/>
        <v>T+175</v>
      </c>
      <c r="GB113" s="589" t="str">
        <f t="shared" si="12"/>
        <v>T+176</v>
      </c>
      <c r="GC113" s="589" t="str">
        <f t="shared" si="12"/>
        <v>T+177</v>
      </c>
      <c r="GD113" s="589" t="str">
        <f t="shared" si="12"/>
        <v>T+178</v>
      </c>
      <c r="GE113" s="589" t="str">
        <f t="shared" si="12"/>
        <v>T+179</v>
      </c>
      <c r="GF113" s="589" t="str">
        <f t="shared" si="12"/>
        <v>T+180</v>
      </c>
      <c r="GG113" s="589" t="str">
        <f t="shared" si="12"/>
        <v>T+181</v>
      </c>
      <c r="GH113" s="589" t="str">
        <f t="shared" si="12"/>
        <v>T+182</v>
      </c>
      <c r="GI113" s="589" t="str">
        <f t="shared" si="12"/>
        <v>T+183</v>
      </c>
      <c r="GJ113" s="589" t="str">
        <f t="shared" si="12"/>
        <v>T+184</v>
      </c>
      <c r="GK113" s="589" t="str">
        <f t="shared" si="12"/>
        <v>T+185</v>
      </c>
      <c r="GL113" s="589" t="str">
        <f t="shared" si="12"/>
        <v>T+186</v>
      </c>
      <c r="GM113" s="589" t="str">
        <f t="shared" si="12"/>
        <v>T+187</v>
      </c>
      <c r="GN113" s="589" t="str">
        <f t="shared" si="12"/>
        <v>T+188</v>
      </c>
      <c r="GO113" s="589" t="str">
        <f t="shared" si="12"/>
        <v>T+189</v>
      </c>
      <c r="GP113" s="589" t="str">
        <f t="shared" si="12"/>
        <v>T+190</v>
      </c>
      <c r="GQ113" s="589" t="str">
        <f t="shared" si="12"/>
        <v>T+191</v>
      </c>
      <c r="GR113" s="589" t="str">
        <f t="shared" si="12"/>
        <v>T+192</v>
      </c>
      <c r="GS113" s="589" t="str">
        <f t="shared" ref="GS113:JD113" si="13">"T+" &amp; (COLUMN(GS113)-COLUMN($H113))</f>
        <v>T+193</v>
      </c>
      <c r="GT113" s="589" t="str">
        <f t="shared" si="13"/>
        <v>T+194</v>
      </c>
      <c r="GU113" s="589" t="str">
        <f t="shared" si="13"/>
        <v>T+195</v>
      </c>
      <c r="GV113" s="589" t="str">
        <f t="shared" si="13"/>
        <v>T+196</v>
      </c>
      <c r="GW113" s="589" t="str">
        <f t="shared" si="13"/>
        <v>T+197</v>
      </c>
      <c r="GX113" s="589" t="str">
        <f t="shared" si="13"/>
        <v>T+198</v>
      </c>
      <c r="GY113" s="589" t="str">
        <f t="shared" si="13"/>
        <v>T+199</v>
      </c>
      <c r="GZ113" s="589" t="str">
        <f t="shared" si="13"/>
        <v>T+200</v>
      </c>
      <c r="HA113" s="589" t="str">
        <f t="shared" si="13"/>
        <v>T+201</v>
      </c>
      <c r="HB113" s="589" t="str">
        <f t="shared" si="13"/>
        <v>T+202</v>
      </c>
      <c r="HC113" s="589" t="str">
        <f t="shared" si="13"/>
        <v>T+203</v>
      </c>
      <c r="HD113" s="589" t="str">
        <f t="shared" si="13"/>
        <v>T+204</v>
      </c>
      <c r="HE113" s="589" t="str">
        <f t="shared" si="13"/>
        <v>T+205</v>
      </c>
      <c r="HF113" s="589" t="str">
        <f t="shared" si="13"/>
        <v>T+206</v>
      </c>
      <c r="HG113" s="589" t="str">
        <f t="shared" si="13"/>
        <v>T+207</v>
      </c>
      <c r="HH113" s="589" t="str">
        <f t="shared" si="13"/>
        <v>T+208</v>
      </c>
      <c r="HI113" s="589" t="str">
        <f t="shared" si="13"/>
        <v>T+209</v>
      </c>
      <c r="HJ113" s="589" t="str">
        <f t="shared" si="13"/>
        <v>T+210</v>
      </c>
      <c r="HK113" s="589" t="str">
        <f t="shared" si="13"/>
        <v>T+211</v>
      </c>
      <c r="HL113" s="589" t="str">
        <f t="shared" si="13"/>
        <v>T+212</v>
      </c>
      <c r="HM113" s="589" t="str">
        <f t="shared" si="13"/>
        <v>T+213</v>
      </c>
      <c r="HN113" s="589" t="str">
        <f t="shared" si="13"/>
        <v>T+214</v>
      </c>
      <c r="HO113" s="589" t="str">
        <f t="shared" si="13"/>
        <v>T+215</v>
      </c>
      <c r="HP113" s="589" t="str">
        <f t="shared" si="13"/>
        <v>T+216</v>
      </c>
      <c r="HQ113" s="589" t="str">
        <f t="shared" si="13"/>
        <v>T+217</v>
      </c>
      <c r="HR113" s="589" t="str">
        <f t="shared" si="13"/>
        <v>T+218</v>
      </c>
      <c r="HS113" s="589" t="str">
        <f t="shared" si="13"/>
        <v>T+219</v>
      </c>
      <c r="HT113" s="589" t="str">
        <f t="shared" si="13"/>
        <v>T+220</v>
      </c>
      <c r="HU113" s="589" t="str">
        <f t="shared" si="13"/>
        <v>T+221</v>
      </c>
      <c r="HV113" s="589" t="str">
        <f t="shared" si="13"/>
        <v>T+222</v>
      </c>
      <c r="HW113" s="589" t="str">
        <f t="shared" si="13"/>
        <v>T+223</v>
      </c>
      <c r="HX113" s="589" t="str">
        <f t="shared" si="13"/>
        <v>T+224</v>
      </c>
      <c r="HY113" s="589" t="str">
        <f t="shared" si="13"/>
        <v>T+225</v>
      </c>
      <c r="HZ113" s="589" t="str">
        <f t="shared" si="13"/>
        <v>T+226</v>
      </c>
      <c r="IA113" s="589" t="str">
        <f t="shared" si="13"/>
        <v>T+227</v>
      </c>
      <c r="IB113" s="589" t="str">
        <f t="shared" si="13"/>
        <v>T+228</v>
      </c>
      <c r="IC113" s="589" t="str">
        <f t="shared" si="13"/>
        <v>T+229</v>
      </c>
      <c r="ID113" s="589" t="str">
        <f t="shared" si="13"/>
        <v>T+230</v>
      </c>
      <c r="IE113" s="589" t="str">
        <f t="shared" si="13"/>
        <v>T+231</v>
      </c>
      <c r="IF113" s="589" t="str">
        <f t="shared" si="13"/>
        <v>T+232</v>
      </c>
      <c r="IG113" s="589" t="str">
        <f t="shared" si="13"/>
        <v>T+233</v>
      </c>
      <c r="IH113" s="589" t="str">
        <f t="shared" si="13"/>
        <v>T+234</v>
      </c>
      <c r="II113" s="589" t="str">
        <f t="shared" si="13"/>
        <v>T+235</v>
      </c>
      <c r="IJ113" s="589" t="str">
        <f t="shared" si="13"/>
        <v>T+236</v>
      </c>
      <c r="IK113" s="589" t="str">
        <f t="shared" si="13"/>
        <v>T+237</v>
      </c>
      <c r="IL113" s="589" t="str">
        <f t="shared" si="13"/>
        <v>T+238</v>
      </c>
      <c r="IM113" s="589" t="str">
        <f t="shared" si="13"/>
        <v>T+239</v>
      </c>
      <c r="IN113" s="589" t="str">
        <f t="shared" si="13"/>
        <v>T+240</v>
      </c>
      <c r="IO113" s="589" t="str">
        <f t="shared" si="13"/>
        <v>T+241</v>
      </c>
      <c r="IP113" s="589" t="str">
        <f t="shared" si="13"/>
        <v>T+242</v>
      </c>
      <c r="IQ113" s="589" t="str">
        <f t="shared" si="13"/>
        <v>T+243</v>
      </c>
      <c r="IR113" s="589" t="str">
        <f t="shared" si="13"/>
        <v>T+244</v>
      </c>
      <c r="IS113" s="589" t="str">
        <f t="shared" si="13"/>
        <v>T+245</v>
      </c>
      <c r="IT113" s="589" t="str">
        <f t="shared" si="13"/>
        <v>T+246</v>
      </c>
      <c r="IU113" s="589" t="str">
        <f t="shared" si="13"/>
        <v>T+247</v>
      </c>
      <c r="IV113" s="589" t="str">
        <f t="shared" si="13"/>
        <v>T+248</v>
      </c>
      <c r="IW113" s="589" t="str">
        <f t="shared" si="13"/>
        <v>T+249</v>
      </c>
      <c r="IX113" s="589" t="str">
        <f t="shared" si="13"/>
        <v>T+250</v>
      </c>
      <c r="IY113" s="589" t="str">
        <f t="shared" si="13"/>
        <v>T+251</v>
      </c>
      <c r="IZ113" s="589" t="str">
        <f t="shared" si="13"/>
        <v>T+252</v>
      </c>
      <c r="JA113" s="589" t="str">
        <f t="shared" si="13"/>
        <v>T+253</v>
      </c>
      <c r="JB113" s="589" t="str">
        <f t="shared" si="13"/>
        <v>T+254</v>
      </c>
      <c r="JC113" s="589" t="str">
        <f t="shared" si="13"/>
        <v>T+255</v>
      </c>
      <c r="JD113" s="589" t="str">
        <f t="shared" si="13"/>
        <v>T+256</v>
      </c>
      <c r="JE113" s="589" t="str">
        <f t="shared" ref="JE113:KB113" si="14">"T+" &amp; (COLUMN(JE113)-COLUMN($H113))</f>
        <v>T+257</v>
      </c>
      <c r="JF113" s="589" t="str">
        <f t="shared" si="14"/>
        <v>T+258</v>
      </c>
      <c r="JG113" s="589" t="str">
        <f t="shared" si="14"/>
        <v>T+259</v>
      </c>
      <c r="JH113" s="589" t="str">
        <f t="shared" si="14"/>
        <v>T+260</v>
      </c>
      <c r="JI113" s="589" t="str">
        <f t="shared" si="14"/>
        <v>T+261</v>
      </c>
      <c r="JJ113" s="589" t="str">
        <f t="shared" si="14"/>
        <v>T+262</v>
      </c>
      <c r="JK113" s="589" t="str">
        <f t="shared" si="14"/>
        <v>T+263</v>
      </c>
      <c r="JL113" s="589" t="str">
        <f t="shared" si="14"/>
        <v>T+264</v>
      </c>
      <c r="JM113" s="589" t="str">
        <f t="shared" si="14"/>
        <v>T+265</v>
      </c>
      <c r="JN113" s="589" t="str">
        <f t="shared" si="14"/>
        <v>T+266</v>
      </c>
      <c r="JO113" s="589" t="str">
        <f t="shared" si="14"/>
        <v>T+267</v>
      </c>
      <c r="JP113" s="589" t="str">
        <f t="shared" si="14"/>
        <v>T+268</v>
      </c>
      <c r="JQ113" s="589" t="str">
        <f t="shared" si="14"/>
        <v>T+269</v>
      </c>
      <c r="JR113" s="589" t="str">
        <f t="shared" si="14"/>
        <v>T+270</v>
      </c>
      <c r="JS113" s="589" t="str">
        <f t="shared" si="14"/>
        <v>T+271</v>
      </c>
      <c r="JT113" s="589" t="str">
        <f t="shared" si="14"/>
        <v>T+272</v>
      </c>
      <c r="JU113" s="589" t="str">
        <f t="shared" si="14"/>
        <v>T+273</v>
      </c>
      <c r="JV113" s="589" t="str">
        <f t="shared" si="14"/>
        <v>T+274</v>
      </c>
      <c r="JW113" s="589" t="str">
        <f t="shared" si="14"/>
        <v>T+275</v>
      </c>
      <c r="JX113" s="589" t="str">
        <f t="shared" si="14"/>
        <v>T+276</v>
      </c>
      <c r="JY113" s="589" t="str">
        <f t="shared" si="14"/>
        <v>T+277</v>
      </c>
      <c r="JZ113" s="589" t="str">
        <f t="shared" si="14"/>
        <v>T+278</v>
      </c>
      <c r="KA113" s="589" t="str">
        <f t="shared" si="14"/>
        <v>T+279</v>
      </c>
      <c r="KB113" s="589" t="str">
        <f t="shared" si="14"/>
        <v>T+280</v>
      </c>
    </row>
    <row r="114" spans="2:288" ht="15" customHeight="1" x14ac:dyDescent="0.25">
      <c r="B114" s="645" t="str">
        <f t="shared" ref="B114:B177" si="15">B11</f>
        <v>Desk 1</v>
      </c>
      <c r="C114" s="646" t="str">
        <f>IF(ISBLANK(C11), "", C11)</f>
        <v/>
      </c>
      <c r="D114" s="646" t="str">
        <f t="shared" ref="D114:F114" si="16">IF(ISBLANK(D11), "", D11)</f>
        <v/>
      </c>
      <c r="E114" s="646" t="str">
        <f t="shared" si="16"/>
        <v/>
      </c>
      <c r="F114" s="646" t="str">
        <f t="shared" si="16"/>
        <v/>
      </c>
      <c r="G114" s="591" t="str">
        <f>IF(ISBLANK(G11), "", G11)</f>
        <v/>
      </c>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39"/>
      <c r="DX114" s="26"/>
      <c r="DY114" s="26"/>
      <c r="DZ114" s="26"/>
      <c r="EA114" s="26"/>
      <c r="EB114" s="26"/>
      <c r="EC114" s="26"/>
      <c r="ED114" s="26"/>
      <c r="EE114" s="26"/>
      <c r="EF114" s="26"/>
      <c r="EG114" s="26"/>
      <c r="EH114" s="26"/>
      <c r="EI114" s="26"/>
      <c r="EJ114" s="26"/>
      <c r="EK114" s="26"/>
      <c r="EL114" s="26"/>
      <c r="EM114" s="26"/>
      <c r="EN114" s="26"/>
      <c r="EO114" s="26"/>
      <c r="EP114" s="26"/>
      <c r="EQ114" s="26"/>
      <c r="ER114" s="39"/>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39"/>
      <c r="JH114" s="26"/>
      <c r="JI114" s="26"/>
      <c r="JJ114" s="26"/>
      <c r="JK114" s="26"/>
      <c r="JL114" s="26"/>
      <c r="JM114" s="26"/>
      <c r="JN114" s="26"/>
      <c r="JO114" s="26"/>
      <c r="JP114" s="26"/>
      <c r="JQ114" s="26"/>
      <c r="JR114" s="26"/>
      <c r="JS114" s="26"/>
      <c r="JT114" s="26"/>
      <c r="JU114" s="26"/>
      <c r="JV114" s="26"/>
      <c r="JW114" s="26"/>
      <c r="JX114" s="26"/>
      <c r="JY114" s="26"/>
      <c r="JZ114" s="26"/>
      <c r="KA114" s="26"/>
      <c r="KB114" s="39"/>
    </row>
    <row r="115" spans="2:288" ht="15" customHeight="1" x14ac:dyDescent="0.25">
      <c r="B115" s="293" t="str">
        <f t="shared" si="15"/>
        <v>Desk 2</v>
      </c>
      <c r="C115" s="295" t="str">
        <f t="shared" ref="C115:G130" si="17">IF(ISBLANK(C12), "", C12)</f>
        <v/>
      </c>
      <c r="D115" s="295" t="str">
        <f t="shared" si="17"/>
        <v/>
      </c>
      <c r="E115" s="295" t="str">
        <f t="shared" si="17"/>
        <v/>
      </c>
      <c r="F115" s="295" t="str">
        <f t="shared" si="17"/>
        <v/>
      </c>
      <c r="G115" s="591" t="str">
        <f t="shared" si="17"/>
        <v/>
      </c>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39"/>
      <c r="DX115" s="26"/>
      <c r="DY115" s="26"/>
      <c r="DZ115" s="26"/>
      <c r="EA115" s="26"/>
      <c r="EB115" s="26"/>
      <c r="EC115" s="26"/>
      <c r="ED115" s="26"/>
      <c r="EE115" s="26"/>
      <c r="EF115" s="26"/>
      <c r="EG115" s="26"/>
      <c r="EH115" s="26"/>
      <c r="EI115" s="26"/>
      <c r="EJ115" s="26"/>
      <c r="EK115" s="26"/>
      <c r="EL115" s="26"/>
      <c r="EM115" s="26"/>
      <c r="EN115" s="26"/>
      <c r="EO115" s="26"/>
      <c r="EP115" s="26"/>
      <c r="EQ115" s="26"/>
      <c r="ER115" s="39"/>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39"/>
      <c r="JH115" s="26"/>
      <c r="JI115" s="26"/>
      <c r="JJ115" s="26"/>
      <c r="JK115" s="26"/>
      <c r="JL115" s="26"/>
      <c r="JM115" s="26"/>
      <c r="JN115" s="26"/>
      <c r="JO115" s="26"/>
      <c r="JP115" s="26"/>
      <c r="JQ115" s="26"/>
      <c r="JR115" s="26"/>
      <c r="JS115" s="26"/>
      <c r="JT115" s="26"/>
      <c r="JU115" s="26"/>
      <c r="JV115" s="26"/>
      <c r="JW115" s="26"/>
      <c r="JX115" s="26"/>
      <c r="JY115" s="26"/>
      <c r="JZ115" s="26"/>
      <c r="KA115" s="26"/>
      <c r="KB115" s="39"/>
    </row>
    <row r="116" spans="2:288" ht="15" customHeight="1" x14ac:dyDescent="0.25">
      <c r="B116" s="293" t="str">
        <f t="shared" si="15"/>
        <v>Desk 3</v>
      </c>
      <c r="C116" s="295" t="str">
        <f t="shared" si="17"/>
        <v/>
      </c>
      <c r="D116" s="295" t="str">
        <f t="shared" si="17"/>
        <v/>
      </c>
      <c r="E116" s="295" t="str">
        <f t="shared" si="17"/>
        <v/>
      </c>
      <c r="F116" s="295" t="str">
        <f t="shared" si="17"/>
        <v/>
      </c>
      <c r="G116" s="591" t="str">
        <f t="shared" si="17"/>
        <v/>
      </c>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39"/>
      <c r="DX116" s="26"/>
      <c r="DY116" s="26"/>
      <c r="DZ116" s="26"/>
      <c r="EA116" s="26"/>
      <c r="EB116" s="26"/>
      <c r="EC116" s="26"/>
      <c r="ED116" s="26"/>
      <c r="EE116" s="26"/>
      <c r="EF116" s="26"/>
      <c r="EG116" s="26"/>
      <c r="EH116" s="26"/>
      <c r="EI116" s="26"/>
      <c r="EJ116" s="26"/>
      <c r="EK116" s="26"/>
      <c r="EL116" s="26"/>
      <c r="EM116" s="26"/>
      <c r="EN116" s="26"/>
      <c r="EO116" s="26"/>
      <c r="EP116" s="26"/>
      <c r="EQ116" s="26"/>
      <c r="ER116" s="39"/>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39"/>
      <c r="JH116" s="26"/>
      <c r="JI116" s="26"/>
      <c r="JJ116" s="26"/>
      <c r="JK116" s="26"/>
      <c r="JL116" s="26"/>
      <c r="JM116" s="26"/>
      <c r="JN116" s="26"/>
      <c r="JO116" s="26"/>
      <c r="JP116" s="26"/>
      <c r="JQ116" s="26"/>
      <c r="JR116" s="26"/>
      <c r="JS116" s="26"/>
      <c r="JT116" s="26"/>
      <c r="JU116" s="26"/>
      <c r="JV116" s="26"/>
      <c r="JW116" s="26"/>
      <c r="JX116" s="26"/>
      <c r="JY116" s="26"/>
      <c r="JZ116" s="26"/>
      <c r="KA116" s="26"/>
      <c r="KB116" s="39"/>
    </row>
    <row r="117" spans="2:288" ht="15" customHeight="1" x14ac:dyDescent="0.25">
      <c r="B117" s="293" t="str">
        <f t="shared" si="15"/>
        <v>Desk 4</v>
      </c>
      <c r="C117" s="295" t="str">
        <f t="shared" si="17"/>
        <v/>
      </c>
      <c r="D117" s="295" t="str">
        <f t="shared" si="17"/>
        <v/>
      </c>
      <c r="E117" s="295" t="str">
        <f t="shared" si="17"/>
        <v/>
      </c>
      <c r="F117" s="295" t="str">
        <f t="shared" si="17"/>
        <v/>
      </c>
      <c r="G117" s="591" t="str">
        <f t="shared" si="17"/>
        <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39"/>
      <c r="DX117" s="26"/>
      <c r="DY117" s="26"/>
      <c r="DZ117" s="26"/>
      <c r="EA117" s="26"/>
      <c r="EB117" s="26"/>
      <c r="EC117" s="26"/>
      <c r="ED117" s="26"/>
      <c r="EE117" s="26"/>
      <c r="EF117" s="26"/>
      <c r="EG117" s="26"/>
      <c r="EH117" s="26"/>
      <c r="EI117" s="26"/>
      <c r="EJ117" s="26"/>
      <c r="EK117" s="26"/>
      <c r="EL117" s="26"/>
      <c r="EM117" s="26"/>
      <c r="EN117" s="26"/>
      <c r="EO117" s="26"/>
      <c r="EP117" s="26"/>
      <c r="EQ117" s="26"/>
      <c r="ER117" s="39"/>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39"/>
      <c r="JH117" s="26"/>
      <c r="JI117" s="26"/>
      <c r="JJ117" s="26"/>
      <c r="JK117" s="26"/>
      <c r="JL117" s="26"/>
      <c r="JM117" s="26"/>
      <c r="JN117" s="26"/>
      <c r="JO117" s="26"/>
      <c r="JP117" s="26"/>
      <c r="JQ117" s="26"/>
      <c r="JR117" s="26"/>
      <c r="JS117" s="26"/>
      <c r="JT117" s="26"/>
      <c r="JU117" s="26"/>
      <c r="JV117" s="26"/>
      <c r="JW117" s="26"/>
      <c r="JX117" s="26"/>
      <c r="JY117" s="26"/>
      <c r="JZ117" s="26"/>
      <c r="KA117" s="26"/>
      <c r="KB117" s="39"/>
    </row>
    <row r="118" spans="2:288" ht="15" customHeight="1" x14ac:dyDescent="0.25">
      <c r="B118" s="293" t="str">
        <f t="shared" si="15"/>
        <v>Desk 5</v>
      </c>
      <c r="C118" s="295" t="str">
        <f t="shared" si="17"/>
        <v/>
      </c>
      <c r="D118" s="295" t="str">
        <f t="shared" si="17"/>
        <v/>
      </c>
      <c r="E118" s="295" t="str">
        <f t="shared" si="17"/>
        <v/>
      </c>
      <c r="F118" s="295" t="str">
        <f t="shared" si="17"/>
        <v/>
      </c>
      <c r="G118" s="591" t="str">
        <f t="shared" si="17"/>
        <v/>
      </c>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39"/>
      <c r="DX118" s="26"/>
      <c r="DY118" s="26"/>
      <c r="DZ118" s="26"/>
      <c r="EA118" s="26"/>
      <c r="EB118" s="26"/>
      <c r="EC118" s="26"/>
      <c r="ED118" s="26"/>
      <c r="EE118" s="26"/>
      <c r="EF118" s="26"/>
      <c r="EG118" s="26"/>
      <c r="EH118" s="26"/>
      <c r="EI118" s="26"/>
      <c r="EJ118" s="26"/>
      <c r="EK118" s="26"/>
      <c r="EL118" s="26"/>
      <c r="EM118" s="26"/>
      <c r="EN118" s="26"/>
      <c r="EO118" s="26"/>
      <c r="EP118" s="26"/>
      <c r="EQ118" s="26"/>
      <c r="ER118" s="39"/>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39"/>
      <c r="JH118" s="26"/>
      <c r="JI118" s="26"/>
      <c r="JJ118" s="26"/>
      <c r="JK118" s="26"/>
      <c r="JL118" s="26"/>
      <c r="JM118" s="26"/>
      <c r="JN118" s="26"/>
      <c r="JO118" s="26"/>
      <c r="JP118" s="26"/>
      <c r="JQ118" s="26"/>
      <c r="JR118" s="26"/>
      <c r="JS118" s="26"/>
      <c r="JT118" s="26"/>
      <c r="JU118" s="26"/>
      <c r="JV118" s="26"/>
      <c r="JW118" s="26"/>
      <c r="JX118" s="26"/>
      <c r="JY118" s="26"/>
      <c r="JZ118" s="26"/>
      <c r="KA118" s="26"/>
      <c r="KB118" s="39"/>
    </row>
    <row r="119" spans="2:288" ht="15" customHeight="1" x14ac:dyDescent="0.25">
      <c r="B119" s="293" t="str">
        <f t="shared" si="15"/>
        <v>Desk 6</v>
      </c>
      <c r="C119" s="295" t="str">
        <f t="shared" si="17"/>
        <v/>
      </c>
      <c r="D119" s="295" t="str">
        <f t="shared" si="17"/>
        <v/>
      </c>
      <c r="E119" s="295" t="str">
        <f t="shared" si="17"/>
        <v/>
      </c>
      <c r="F119" s="295" t="str">
        <f t="shared" si="17"/>
        <v/>
      </c>
      <c r="G119" s="591" t="str">
        <f t="shared" si="17"/>
        <v/>
      </c>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39"/>
      <c r="DX119" s="26"/>
      <c r="DY119" s="26"/>
      <c r="DZ119" s="26"/>
      <c r="EA119" s="26"/>
      <c r="EB119" s="26"/>
      <c r="EC119" s="26"/>
      <c r="ED119" s="26"/>
      <c r="EE119" s="26"/>
      <c r="EF119" s="26"/>
      <c r="EG119" s="26"/>
      <c r="EH119" s="26"/>
      <c r="EI119" s="26"/>
      <c r="EJ119" s="26"/>
      <c r="EK119" s="26"/>
      <c r="EL119" s="26"/>
      <c r="EM119" s="26"/>
      <c r="EN119" s="26"/>
      <c r="EO119" s="26"/>
      <c r="EP119" s="26"/>
      <c r="EQ119" s="26"/>
      <c r="ER119" s="39"/>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39"/>
      <c r="JH119" s="26"/>
      <c r="JI119" s="26"/>
      <c r="JJ119" s="26"/>
      <c r="JK119" s="26"/>
      <c r="JL119" s="26"/>
      <c r="JM119" s="26"/>
      <c r="JN119" s="26"/>
      <c r="JO119" s="26"/>
      <c r="JP119" s="26"/>
      <c r="JQ119" s="26"/>
      <c r="JR119" s="26"/>
      <c r="JS119" s="26"/>
      <c r="JT119" s="26"/>
      <c r="JU119" s="26"/>
      <c r="JV119" s="26"/>
      <c r="JW119" s="26"/>
      <c r="JX119" s="26"/>
      <c r="JY119" s="26"/>
      <c r="JZ119" s="26"/>
      <c r="KA119" s="26"/>
      <c r="KB119" s="39"/>
    </row>
    <row r="120" spans="2:288" ht="15" customHeight="1" x14ac:dyDescent="0.25">
      <c r="B120" s="293" t="str">
        <f t="shared" si="15"/>
        <v>Desk 7</v>
      </c>
      <c r="C120" s="295" t="str">
        <f t="shared" si="17"/>
        <v/>
      </c>
      <c r="D120" s="295" t="str">
        <f t="shared" si="17"/>
        <v/>
      </c>
      <c r="E120" s="295" t="str">
        <f t="shared" si="17"/>
        <v/>
      </c>
      <c r="F120" s="295" t="str">
        <f t="shared" si="17"/>
        <v/>
      </c>
      <c r="G120" s="591" t="str">
        <f t="shared" si="17"/>
        <v/>
      </c>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39"/>
      <c r="DX120" s="26"/>
      <c r="DY120" s="26"/>
      <c r="DZ120" s="26"/>
      <c r="EA120" s="26"/>
      <c r="EB120" s="26"/>
      <c r="EC120" s="26"/>
      <c r="ED120" s="26"/>
      <c r="EE120" s="26"/>
      <c r="EF120" s="26"/>
      <c r="EG120" s="26"/>
      <c r="EH120" s="26"/>
      <c r="EI120" s="26"/>
      <c r="EJ120" s="26"/>
      <c r="EK120" s="26"/>
      <c r="EL120" s="26"/>
      <c r="EM120" s="26"/>
      <c r="EN120" s="26"/>
      <c r="EO120" s="26"/>
      <c r="EP120" s="26"/>
      <c r="EQ120" s="26"/>
      <c r="ER120" s="39"/>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39"/>
      <c r="JH120" s="26"/>
      <c r="JI120" s="26"/>
      <c r="JJ120" s="26"/>
      <c r="JK120" s="26"/>
      <c r="JL120" s="26"/>
      <c r="JM120" s="26"/>
      <c r="JN120" s="26"/>
      <c r="JO120" s="26"/>
      <c r="JP120" s="26"/>
      <c r="JQ120" s="26"/>
      <c r="JR120" s="26"/>
      <c r="JS120" s="26"/>
      <c r="JT120" s="26"/>
      <c r="JU120" s="26"/>
      <c r="JV120" s="26"/>
      <c r="JW120" s="26"/>
      <c r="JX120" s="26"/>
      <c r="JY120" s="26"/>
      <c r="JZ120" s="26"/>
      <c r="KA120" s="26"/>
      <c r="KB120" s="39"/>
    </row>
    <row r="121" spans="2:288" ht="15" customHeight="1" x14ac:dyDescent="0.25">
      <c r="B121" s="293" t="str">
        <f t="shared" si="15"/>
        <v>Desk 8</v>
      </c>
      <c r="C121" s="295" t="str">
        <f t="shared" si="17"/>
        <v/>
      </c>
      <c r="D121" s="295" t="str">
        <f t="shared" si="17"/>
        <v/>
      </c>
      <c r="E121" s="295" t="str">
        <f t="shared" si="17"/>
        <v/>
      </c>
      <c r="F121" s="295" t="str">
        <f t="shared" si="17"/>
        <v/>
      </c>
      <c r="G121" s="591" t="str">
        <f t="shared" si="17"/>
        <v/>
      </c>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39"/>
      <c r="DX121" s="26"/>
      <c r="DY121" s="26"/>
      <c r="DZ121" s="26"/>
      <c r="EA121" s="26"/>
      <c r="EB121" s="26"/>
      <c r="EC121" s="26"/>
      <c r="ED121" s="26"/>
      <c r="EE121" s="26"/>
      <c r="EF121" s="26"/>
      <c r="EG121" s="26"/>
      <c r="EH121" s="26"/>
      <c r="EI121" s="26"/>
      <c r="EJ121" s="26"/>
      <c r="EK121" s="26"/>
      <c r="EL121" s="26"/>
      <c r="EM121" s="26"/>
      <c r="EN121" s="26"/>
      <c r="EO121" s="26"/>
      <c r="EP121" s="26"/>
      <c r="EQ121" s="26"/>
      <c r="ER121" s="39"/>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39"/>
      <c r="JH121" s="26"/>
      <c r="JI121" s="26"/>
      <c r="JJ121" s="26"/>
      <c r="JK121" s="26"/>
      <c r="JL121" s="26"/>
      <c r="JM121" s="26"/>
      <c r="JN121" s="26"/>
      <c r="JO121" s="26"/>
      <c r="JP121" s="26"/>
      <c r="JQ121" s="26"/>
      <c r="JR121" s="26"/>
      <c r="JS121" s="26"/>
      <c r="JT121" s="26"/>
      <c r="JU121" s="26"/>
      <c r="JV121" s="26"/>
      <c r="JW121" s="26"/>
      <c r="JX121" s="26"/>
      <c r="JY121" s="26"/>
      <c r="JZ121" s="26"/>
      <c r="KA121" s="26"/>
      <c r="KB121" s="39"/>
    </row>
    <row r="122" spans="2:288" ht="15" customHeight="1" x14ac:dyDescent="0.25">
      <c r="B122" s="293" t="str">
        <f t="shared" si="15"/>
        <v>Desk 9</v>
      </c>
      <c r="C122" s="295" t="str">
        <f t="shared" si="17"/>
        <v/>
      </c>
      <c r="D122" s="295" t="str">
        <f t="shared" si="17"/>
        <v/>
      </c>
      <c r="E122" s="295" t="str">
        <f t="shared" si="17"/>
        <v/>
      </c>
      <c r="F122" s="295" t="str">
        <f t="shared" si="17"/>
        <v/>
      </c>
      <c r="G122" s="591" t="str">
        <f t="shared" si="17"/>
        <v/>
      </c>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39"/>
      <c r="DX122" s="26"/>
      <c r="DY122" s="26"/>
      <c r="DZ122" s="26"/>
      <c r="EA122" s="26"/>
      <c r="EB122" s="26"/>
      <c r="EC122" s="26"/>
      <c r="ED122" s="26"/>
      <c r="EE122" s="26"/>
      <c r="EF122" s="26"/>
      <c r="EG122" s="26"/>
      <c r="EH122" s="26"/>
      <c r="EI122" s="26"/>
      <c r="EJ122" s="26"/>
      <c r="EK122" s="26"/>
      <c r="EL122" s="26"/>
      <c r="EM122" s="26"/>
      <c r="EN122" s="26"/>
      <c r="EO122" s="26"/>
      <c r="EP122" s="26"/>
      <c r="EQ122" s="26"/>
      <c r="ER122" s="39"/>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39"/>
      <c r="JH122" s="26"/>
      <c r="JI122" s="26"/>
      <c r="JJ122" s="26"/>
      <c r="JK122" s="26"/>
      <c r="JL122" s="26"/>
      <c r="JM122" s="26"/>
      <c r="JN122" s="26"/>
      <c r="JO122" s="26"/>
      <c r="JP122" s="26"/>
      <c r="JQ122" s="26"/>
      <c r="JR122" s="26"/>
      <c r="JS122" s="26"/>
      <c r="JT122" s="26"/>
      <c r="JU122" s="26"/>
      <c r="JV122" s="26"/>
      <c r="JW122" s="26"/>
      <c r="JX122" s="26"/>
      <c r="JY122" s="26"/>
      <c r="JZ122" s="26"/>
      <c r="KA122" s="26"/>
      <c r="KB122" s="39"/>
    </row>
    <row r="123" spans="2:288" ht="15" customHeight="1" x14ac:dyDescent="0.25">
      <c r="B123" s="293" t="str">
        <f t="shared" si="15"/>
        <v>Desk 10</v>
      </c>
      <c r="C123" s="295" t="str">
        <f t="shared" si="17"/>
        <v/>
      </c>
      <c r="D123" s="295" t="str">
        <f t="shared" si="17"/>
        <v/>
      </c>
      <c r="E123" s="295" t="str">
        <f t="shared" si="17"/>
        <v/>
      </c>
      <c r="F123" s="295" t="str">
        <f t="shared" si="17"/>
        <v/>
      </c>
      <c r="G123" s="591" t="str">
        <f t="shared" si="17"/>
        <v/>
      </c>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39"/>
      <c r="DX123" s="26"/>
      <c r="DY123" s="26"/>
      <c r="DZ123" s="26"/>
      <c r="EA123" s="26"/>
      <c r="EB123" s="26"/>
      <c r="EC123" s="26"/>
      <c r="ED123" s="26"/>
      <c r="EE123" s="26"/>
      <c r="EF123" s="26"/>
      <c r="EG123" s="26"/>
      <c r="EH123" s="26"/>
      <c r="EI123" s="26"/>
      <c r="EJ123" s="26"/>
      <c r="EK123" s="26"/>
      <c r="EL123" s="26"/>
      <c r="EM123" s="26"/>
      <c r="EN123" s="26"/>
      <c r="EO123" s="26"/>
      <c r="EP123" s="26"/>
      <c r="EQ123" s="26"/>
      <c r="ER123" s="39"/>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39"/>
      <c r="JH123" s="26"/>
      <c r="JI123" s="26"/>
      <c r="JJ123" s="26"/>
      <c r="JK123" s="26"/>
      <c r="JL123" s="26"/>
      <c r="JM123" s="26"/>
      <c r="JN123" s="26"/>
      <c r="JO123" s="26"/>
      <c r="JP123" s="26"/>
      <c r="JQ123" s="26"/>
      <c r="JR123" s="26"/>
      <c r="JS123" s="26"/>
      <c r="JT123" s="26"/>
      <c r="JU123" s="26"/>
      <c r="JV123" s="26"/>
      <c r="JW123" s="26"/>
      <c r="JX123" s="26"/>
      <c r="JY123" s="26"/>
      <c r="JZ123" s="26"/>
      <c r="KA123" s="26"/>
      <c r="KB123" s="39"/>
    </row>
    <row r="124" spans="2:288" ht="15" customHeight="1" x14ac:dyDescent="0.25">
      <c r="B124" s="293" t="str">
        <f t="shared" si="15"/>
        <v>Desk 11</v>
      </c>
      <c r="C124" s="295" t="str">
        <f t="shared" si="17"/>
        <v/>
      </c>
      <c r="D124" s="295" t="str">
        <f t="shared" si="17"/>
        <v/>
      </c>
      <c r="E124" s="295" t="str">
        <f t="shared" si="17"/>
        <v/>
      </c>
      <c r="F124" s="295" t="str">
        <f t="shared" si="17"/>
        <v/>
      </c>
      <c r="G124" s="591" t="str">
        <f t="shared" si="17"/>
        <v/>
      </c>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39"/>
      <c r="DX124" s="26"/>
      <c r="DY124" s="26"/>
      <c r="DZ124" s="26"/>
      <c r="EA124" s="26"/>
      <c r="EB124" s="26"/>
      <c r="EC124" s="26"/>
      <c r="ED124" s="26"/>
      <c r="EE124" s="26"/>
      <c r="EF124" s="26"/>
      <c r="EG124" s="26"/>
      <c r="EH124" s="26"/>
      <c r="EI124" s="26"/>
      <c r="EJ124" s="26"/>
      <c r="EK124" s="26"/>
      <c r="EL124" s="26"/>
      <c r="EM124" s="26"/>
      <c r="EN124" s="26"/>
      <c r="EO124" s="26"/>
      <c r="EP124" s="26"/>
      <c r="EQ124" s="26"/>
      <c r="ER124" s="39"/>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39"/>
      <c r="JH124" s="26"/>
      <c r="JI124" s="26"/>
      <c r="JJ124" s="26"/>
      <c r="JK124" s="26"/>
      <c r="JL124" s="26"/>
      <c r="JM124" s="26"/>
      <c r="JN124" s="26"/>
      <c r="JO124" s="26"/>
      <c r="JP124" s="26"/>
      <c r="JQ124" s="26"/>
      <c r="JR124" s="26"/>
      <c r="JS124" s="26"/>
      <c r="JT124" s="26"/>
      <c r="JU124" s="26"/>
      <c r="JV124" s="26"/>
      <c r="JW124" s="26"/>
      <c r="JX124" s="26"/>
      <c r="JY124" s="26"/>
      <c r="JZ124" s="26"/>
      <c r="KA124" s="26"/>
      <c r="KB124" s="39"/>
    </row>
    <row r="125" spans="2:288" ht="15" customHeight="1" x14ac:dyDescent="0.25">
      <c r="B125" s="293" t="str">
        <f t="shared" si="15"/>
        <v>Desk 12</v>
      </c>
      <c r="C125" s="295" t="str">
        <f t="shared" si="17"/>
        <v/>
      </c>
      <c r="D125" s="295" t="str">
        <f t="shared" si="17"/>
        <v/>
      </c>
      <c r="E125" s="295" t="str">
        <f t="shared" si="17"/>
        <v/>
      </c>
      <c r="F125" s="295" t="str">
        <f t="shared" si="17"/>
        <v/>
      </c>
      <c r="G125" s="591" t="str">
        <f t="shared" si="17"/>
        <v/>
      </c>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39"/>
      <c r="DX125" s="26"/>
      <c r="DY125" s="26"/>
      <c r="DZ125" s="26"/>
      <c r="EA125" s="26"/>
      <c r="EB125" s="26"/>
      <c r="EC125" s="26"/>
      <c r="ED125" s="26"/>
      <c r="EE125" s="26"/>
      <c r="EF125" s="26"/>
      <c r="EG125" s="26"/>
      <c r="EH125" s="26"/>
      <c r="EI125" s="26"/>
      <c r="EJ125" s="26"/>
      <c r="EK125" s="26"/>
      <c r="EL125" s="26"/>
      <c r="EM125" s="26"/>
      <c r="EN125" s="26"/>
      <c r="EO125" s="26"/>
      <c r="EP125" s="26"/>
      <c r="EQ125" s="26"/>
      <c r="ER125" s="39"/>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39"/>
      <c r="JH125" s="26"/>
      <c r="JI125" s="26"/>
      <c r="JJ125" s="26"/>
      <c r="JK125" s="26"/>
      <c r="JL125" s="26"/>
      <c r="JM125" s="26"/>
      <c r="JN125" s="26"/>
      <c r="JO125" s="26"/>
      <c r="JP125" s="26"/>
      <c r="JQ125" s="26"/>
      <c r="JR125" s="26"/>
      <c r="JS125" s="26"/>
      <c r="JT125" s="26"/>
      <c r="JU125" s="26"/>
      <c r="JV125" s="26"/>
      <c r="JW125" s="26"/>
      <c r="JX125" s="26"/>
      <c r="JY125" s="26"/>
      <c r="JZ125" s="26"/>
      <c r="KA125" s="26"/>
      <c r="KB125" s="39"/>
    </row>
    <row r="126" spans="2:288" ht="15" customHeight="1" x14ac:dyDescent="0.25">
      <c r="B126" s="293" t="str">
        <f t="shared" si="15"/>
        <v>Desk 13</v>
      </c>
      <c r="C126" s="295" t="str">
        <f t="shared" si="17"/>
        <v/>
      </c>
      <c r="D126" s="295" t="str">
        <f t="shared" si="17"/>
        <v/>
      </c>
      <c r="E126" s="295" t="str">
        <f t="shared" si="17"/>
        <v/>
      </c>
      <c r="F126" s="295" t="str">
        <f t="shared" si="17"/>
        <v/>
      </c>
      <c r="G126" s="591" t="str">
        <f t="shared" si="17"/>
        <v/>
      </c>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39"/>
      <c r="DX126" s="26"/>
      <c r="DY126" s="26"/>
      <c r="DZ126" s="26"/>
      <c r="EA126" s="26"/>
      <c r="EB126" s="26"/>
      <c r="EC126" s="26"/>
      <c r="ED126" s="26"/>
      <c r="EE126" s="26"/>
      <c r="EF126" s="26"/>
      <c r="EG126" s="26"/>
      <c r="EH126" s="26"/>
      <c r="EI126" s="26"/>
      <c r="EJ126" s="26"/>
      <c r="EK126" s="26"/>
      <c r="EL126" s="26"/>
      <c r="EM126" s="26"/>
      <c r="EN126" s="26"/>
      <c r="EO126" s="26"/>
      <c r="EP126" s="26"/>
      <c r="EQ126" s="26"/>
      <c r="ER126" s="39"/>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39"/>
      <c r="JH126" s="26"/>
      <c r="JI126" s="26"/>
      <c r="JJ126" s="26"/>
      <c r="JK126" s="26"/>
      <c r="JL126" s="26"/>
      <c r="JM126" s="26"/>
      <c r="JN126" s="26"/>
      <c r="JO126" s="26"/>
      <c r="JP126" s="26"/>
      <c r="JQ126" s="26"/>
      <c r="JR126" s="26"/>
      <c r="JS126" s="26"/>
      <c r="JT126" s="26"/>
      <c r="JU126" s="26"/>
      <c r="JV126" s="26"/>
      <c r="JW126" s="26"/>
      <c r="JX126" s="26"/>
      <c r="JY126" s="26"/>
      <c r="JZ126" s="26"/>
      <c r="KA126" s="26"/>
      <c r="KB126" s="39"/>
    </row>
    <row r="127" spans="2:288" ht="15" customHeight="1" x14ac:dyDescent="0.25">
      <c r="B127" s="293" t="str">
        <f t="shared" si="15"/>
        <v>Desk 14</v>
      </c>
      <c r="C127" s="295" t="str">
        <f t="shared" si="17"/>
        <v/>
      </c>
      <c r="D127" s="295" t="str">
        <f t="shared" si="17"/>
        <v/>
      </c>
      <c r="E127" s="295" t="str">
        <f t="shared" si="17"/>
        <v/>
      </c>
      <c r="F127" s="295" t="str">
        <f t="shared" si="17"/>
        <v/>
      </c>
      <c r="G127" s="591" t="str">
        <f t="shared" si="17"/>
        <v/>
      </c>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39"/>
      <c r="DX127" s="26"/>
      <c r="DY127" s="26"/>
      <c r="DZ127" s="26"/>
      <c r="EA127" s="26"/>
      <c r="EB127" s="26"/>
      <c r="EC127" s="26"/>
      <c r="ED127" s="26"/>
      <c r="EE127" s="26"/>
      <c r="EF127" s="26"/>
      <c r="EG127" s="26"/>
      <c r="EH127" s="26"/>
      <c r="EI127" s="26"/>
      <c r="EJ127" s="26"/>
      <c r="EK127" s="26"/>
      <c r="EL127" s="26"/>
      <c r="EM127" s="26"/>
      <c r="EN127" s="26"/>
      <c r="EO127" s="26"/>
      <c r="EP127" s="26"/>
      <c r="EQ127" s="26"/>
      <c r="ER127" s="39"/>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39"/>
      <c r="JH127" s="26"/>
      <c r="JI127" s="26"/>
      <c r="JJ127" s="26"/>
      <c r="JK127" s="26"/>
      <c r="JL127" s="26"/>
      <c r="JM127" s="26"/>
      <c r="JN127" s="26"/>
      <c r="JO127" s="26"/>
      <c r="JP127" s="26"/>
      <c r="JQ127" s="26"/>
      <c r="JR127" s="26"/>
      <c r="JS127" s="26"/>
      <c r="JT127" s="26"/>
      <c r="JU127" s="26"/>
      <c r="JV127" s="26"/>
      <c r="JW127" s="26"/>
      <c r="JX127" s="26"/>
      <c r="JY127" s="26"/>
      <c r="JZ127" s="26"/>
      <c r="KA127" s="26"/>
      <c r="KB127" s="39"/>
    </row>
    <row r="128" spans="2:288" ht="15" customHeight="1" x14ac:dyDescent="0.25">
      <c r="B128" s="293" t="str">
        <f t="shared" si="15"/>
        <v>Desk 15</v>
      </c>
      <c r="C128" s="295" t="str">
        <f t="shared" si="17"/>
        <v/>
      </c>
      <c r="D128" s="295" t="str">
        <f t="shared" si="17"/>
        <v/>
      </c>
      <c r="E128" s="295" t="str">
        <f t="shared" si="17"/>
        <v/>
      </c>
      <c r="F128" s="295" t="str">
        <f t="shared" si="17"/>
        <v/>
      </c>
      <c r="G128" s="591" t="str">
        <f t="shared" si="17"/>
        <v/>
      </c>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39"/>
      <c r="DX128" s="26"/>
      <c r="DY128" s="26"/>
      <c r="DZ128" s="26"/>
      <c r="EA128" s="26"/>
      <c r="EB128" s="26"/>
      <c r="EC128" s="26"/>
      <c r="ED128" s="26"/>
      <c r="EE128" s="26"/>
      <c r="EF128" s="26"/>
      <c r="EG128" s="26"/>
      <c r="EH128" s="26"/>
      <c r="EI128" s="26"/>
      <c r="EJ128" s="26"/>
      <c r="EK128" s="26"/>
      <c r="EL128" s="26"/>
      <c r="EM128" s="26"/>
      <c r="EN128" s="26"/>
      <c r="EO128" s="26"/>
      <c r="EP128" s="26"/>
      <c r="EQ128" s="26"/>
      <c r="ER128" s="39"/>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39"/>
      <c r="JH128" s="26"/>
      <c r="JI128" s="26"/>
      <c r="JJ128" s="26"/>
      <c r="JK128" s="26"/>
      <c r="JL128" s="26"/>
      <c r="JM128" s="26"/>
      <c r="JN128" s="26"/>
      <c r="JO128" s="26"/>
      <c r="JP128" s="26"/>
      <c r="JQ128" s="26"/>
      <c r="JR128" s="26"/>
      <c r="JS128" s="26"/>
      <c r="JT128" s="26"/>
      <c r="JU128" s="26"/>
      <c r="JV128" s="26"/>
      <c r="JW128" s="26"/>
      <c r="JX128" s="26"/>
      <c r="JY128" s="26"/>
      <c r="JZ128" s="26"/>
      <c r="KA128" s="26"/>
      <c r="KB128" s="39"/>
    </row>
    <row r="129" spans="2:288" ht="15" customHeight="1" x14ac:dyDescent="0.25">
      <c r="B129" s="293" t="str">
        <f t="shared" si="15"/>
        <v>Desk 16</v>
      </c>
      <c r="C129" s="295" t="str">
        <f t="shared" si="17"/>
        <v/>
      </c>
      <c r="D129" s="295" t="str">
        <f t="shared" si="17"/>
        <v/>
      </c>
      <c r="E129" s="295" t="str">
        <f t="shared" si="17"/>
        <v/>
      </c>
      <c r="F129" s="295" t="str">
        <f t="shared" si="17"/>
        <v/>
      </c>
      <c r="G129" s="591" t="str">
        <f t="shared" si="17"/>
        <v/>
      </c>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39"/>
      <c r="DX129" s="26"/>
      <c r="DY129" s="26"/>
      <c r="DZ129" s="26"/>
      <c r="EA129" s="26"/>
      <c r="EB129" s="26"/>
      <c r="EC129" s="26"/>
      <c r="ED129" s="26"/>
      <c r="EE129" s="26"/>
      <c r="EF129" s="26"/>
      <c r="EG129" s="26"/>
      <c r="EH129" s="26"/>
      <c r="EI129" s="26"/>
      <c r="EJ129" s="26"/>
      <c r="EK129" s="26"/>
      <c r="EL129" s="26"/>
      <c r="EM129" s="26"/>
      <c r="EN129" s="26"/>
      <c r="EO129" s="26"/>
      <c r="EP129" s="26"/>
      <c r="EQ129" s="26"/>
      <c r="ER129" s="39"/>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39"/>
      <c r="JH129" s="26"/>
      <c r="JI129" s="26"/>
      <c r="JJ129" s="26"/>
      <c r="JK129" s="26"/>
      <c r="JL129" s="26"/>
      <c r="JM129" s="26"/>
      <c r="JN129" s="26"/>
      <c r="JO129" s="26"/>
      <c r="JP129" s="26"/>
      <c r="JQ129" s="26"/>
      <c r="JR129" s="26"/>
      <c r="JS129" s="26"/>
      <c r="JT129" s="26"/>
      <c r="JU129" s="26"/>
      <c r="JV129" s="26"/>
      <c r="JW129" s="26"/>
      <c r="JX129" s="26"/>
      <c r="JY129" s="26"/>
      <c r="JZ129" s="26"/>
      <c r="KA129" s="26"/>
      <c r="KB129" s="39"/>
    </row>
    <row r="130" spans="2:288" ht="15" customHeight="1" x14ac:dyDescent="0.25">
      <c r="B130" s="293" t="str">
        <f t="shared" si="15"/>
        <v>Desk 17</v>
      </c>
      <c r="C130" s="295" t="str">
        <f t="shared" si="17"/>
        <v/>
      </c>
      <c r="D130" s="295" t="str">
        <f t="shared" si="17"/>
        <v/>
      </c>
      <c r="E130" s="295" t="str">
        <f t="shared" si="17"/>
        <v/>
      </c>
      <c r="F130" s="295" t="str">
        <f t="shared" si="17"/>
        <v/>
      </c>
      <c r="G130" s="591" t="str">
        <f t="shared" si="17"/>
        <v/>
      </c>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39"/>
      <c r="DX130" s="26"/>
      <c r="DY130" s="26"/>
      <c r="DZ130" s="26"/>
      <c r="EA130" s="26"/>
      <c r="EB130" s="26"/>
      <c r="EC130" s="26"/>
      <c r="ED130" s="26"/>
      <c r="EE130" s="26"/>
      <c r="EF130" s="26"/>
      <c r="EG130" s="26"/>
      <c r="EH130" s="26"/>
      <c r="EI130" s="26"/>
      <c r="EJ130" s="26"/>
      <c r="EK130" s="26"/>
      <c r="EL130" s="26"/>
      <c r="EM130" s="26"/>
      <c r="EN130" s="26"/>
      <c r="EO130" s="26"/>
      <c r="EP130" s="26"/>
      <c r="EQ130" s="26"/>
      <c r="ER130" s="39"/>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39"/>
      <c r="JH130" s="26"/>
      <c r="JI130" s="26"/>
      <c r="JJ130" s="26"/>
      <c r="JK130" s="26"/>
      <c r="JL130" s="26"/>
      <c r="JM130" s="26"/>
      <c r="JN130" s="26"/>
      <c r="JO130" s="26"/>
      <c r="JP130" s="26"/>
      <c r="JQ130" s="26"/>
      <c r="JR130" s="26"/>
      <c r="JS130" s="26"/>
      <c r="JT130" s="26"/>
      <c r="JU130" s="26"/>
      <c r="JV130" s="26"/>
      <c r="JW130" s="26"/>
      <c r="JX130" s="26"/>
      <c r="JY130" s="26"/>
      <c r="JZ130" s="26"/>
      <c r="KA130" s="26"/>
      <c r="KB130" s="39"/>
    </row>
    <row r="131" spans="2:288" ht="15" customHeight="1" x14ac:dyDescent="0.25">
      <c r="B131" s="293" t="str">
        <f t="shared" si="15"/>
        <v>Desk 18</v>
      </c>
      <c r="C131" s="295" t="str">
        <f t="shared" ref="C131:G146" si="18">IF(ISBLANK(C28), "", C28)</f>
        <v/>
      </c>
      <c r="D131" s="295" t="str">
        <f t="shared" si="18"/>
        <v/>
      </c>
      <c r="E131" s="295" t="str">
        <f t="shared" si="18"/>
        <v/>
      </c>
      <c r="F131" s="295" t="str">
        <f t="shared" si="18"/>
        <v/>
      </c>
      <c r="G131" s="591" t="str">
        <f t="shared" si="18"/>
        <v/>
      </c>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39"/>
      <c r="DX131" s="26"/>
      <c r="DY131" s="26"/>
      <c r="DZ131" s="26"/>
      <c r="EA131" s="26"/>
      <c r="EB131" s="26"/>
      <c r="EC131" s="26"/>
      <c r="ED131" s="26"/>
      <c r="EE131" s="26"/>
      <c r="EF131" s="26"/>
      <c r="EG131" s="26"/>
      <c r="EH131" s="26"/>
      <c r="EI131" s="26"/>
      <c r="EJ131" s="26"/>
      <c r="EK131" s="26"/>
      <c r="EL131" s="26"/>
      <c r="EM131" s="26"/>
      <c r="EN131" s="26"/>
      <c r="EO131" s="26"/>
      <c r="EP131" s="26"/>
      <c r="EQ131" s="26"/>
      <c r="ER131" s="39"/>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39"/>
      <c r="JH131" s="26"/>
      <c r="JI131" s="26"/>
      <c r="JJ131" s="26"/>
      <c r="JK131" s="26"/>
      <c r="JL131" s="26"/>
      <c r="JM131" s="26"/>
      <c r="JN131" s="26"/>
      <c r="JO131" s="26"/>
      <c r="JP131" s="26"/>
      <c r="JQ131" s="26"/>
      <c r="JR131" s="26"/>
      <c r="JS131" s="26"/>
      <c r="JT131" s="26"/>
      <c r="JU131" s="26"/>
      <c r="JV131" s="26"/>
      <c r="JW131" s="26"/>
      <c r="JX131" s="26"/>
      <c r="JY131" s="26"/>
      <c r="JZ131" s="26"/>
      <c r="KA131" s="26"/>
      <c r="KB131" s="39"/>
    </row>
    <row r="132" spans="2:288" ht="15" customHeight="1" x14ac:dyDescent="0.25">
      <c r="B132" s="293" t="str">
        <f t="shared" si="15"/>
        <v>Desk 19</v>
      </c>
      <c r="C132" s="295" t="str">
        <f t="shared" si="18"/>
        <v/>
      </c>
      <c r="D132" s="295" t="str">
        <f t="shared" si="18"/>
        <v/>
      </c>
      <c r="E132" s="295" t="str">
        <f t="shared" si="18"/>
        <v/>
      </c>
      <c r="F132" s="295" t="str">
        <f t="shared" si="18"/>
        <v/>
      </c>
      <c r="G132" s="591" t="str">
        <f t="shared" si="18"/>
        <v/>
      </c>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39"/>
      <c r="DX132" s="26"/>
      <c r="DY132" s="26"/>
      <c r="DZ132" s="26"/>
      <c r="EA132" s="26"/>
      <c r="EB132" s="26"/>
      <c r="EC132" s="26"/>
      <c r="ED132" s="26"/>
      <c r="EE132" s="26"/>
      <c r="EF132" s="26"/>
      <c r="EG132" s="26"/>
      <c r="EH132" s="26"/>
      <c r="EI132" s="26"/>
      <c r="EJ132" s="26"/>
      <c r="EK132" s="26"/>
      <c r="EL132" s="26"/>
      <c r="EM132" s="26"/>
      <c r="EN132" s="26"/>
      <c r="EO132" s="26"/>
      <c r="EP132" s="26"/>
      <c r="EQ132" s="26"/>
      <c r="ER132" s="39"/>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39"/>
      <c r="JH132" s="26"/>
      <c r="JI132" s="26"/>
      <c r="JJ132" s="26"/>
      <c r="JK132" s="26"/>
      <c r="JL132" s="26"/>
      <c r="JM132" s="26"/>
      <c r="JN132" s="26"/>
      <c r="JO132" s="26"/>
      <c r="JP132" s="26"/>
      <c r="JQ132" s="26"/>
      <c r="JR132" s="26"/>
      <c r="JS132" s="26"/>
      <c r="JT132" s="26"/>
      <c r="JU132" s="26"/>
      <c r="JV132" s="26"/>
      <c r="JW132" s="26"/>
      <c r="JX132" s="26"/>
      <c r="JY132" s="26"/>
      <c r="JZ132" s="26"/>
      <c r="KA132" s="26"/>
      <c r="KB132" s="39"/>
    </row>
    <row r="133" spans="2:288" ht="15" customHeight="1" x14ac:dyDescent="0.25">
      <c r="B133" s="293" t="str">
        <f t="shared" si="15"/>
        <v>Desk 20</v>
      </c>
      <c r="C133" s="295" t="str">
        <f t="shared" si="18"/>
        <v/>
      </c>
      <c r="D133" s="295" t="str">
        <f t="shared" si="18"/>
        <v/>
      </c>
      <c r="E133" s="295" t="str">
        <f t="shared" si="18"/>
        <v/>
      </c>
      <c r="F133" s="295" t="str">
        <f t="shared" si="18"/>
        <v/>
      </c>
      <c r="G133" s="591" t="str">
        <f t="shared" si="18"/>
        <v/>
      </c>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39"/>
      <c r="DX133" s="26"/>
      <c r="DY133" s="26"/>
      <c r="DZ133" s="26"/>
      <c r="EA133" s="26"/>
      <c r="EB133" s="26"/>
      <c r="EC133" s="26"/>
      <c r="ED133" s="26"/>
      <c r="EE133" s="26"/>
      <c r="EF133" s="26"/>
      <c r="EG133" s="26"/>
      <c r="EH133" s="26"/>
      <c r="EI133" s="26"/>
      <c r="EJ133" s="26"/>
      <c r="EK133" s="26"/>
      <c r="EL133" s="26"/>
      <c r="EM133" s="26"/>
      <c r="EN133" s="26"/>
      <c r="EO133" s="26"/>
      <c r="EP133" s="26"/>
      <c r="EQ133" s="26"/>
      <c r="ER133" s="39"/>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39"/>
      <c r="JH133" s="26"/>
      <c r="JI133" s="26"/>
      <c r="JJ133" s="26"/>
      <c r="JK133" s="26"/>
      <c r="JL133" s="26"/>
      <c r="JM133" s="26"/>
      <c r="JN133" s="26"/>
      <c r="JO133" s="26"/>
      <c r="JP133" s="26"/>
      <c r="JQ133" s="26"/>
      <c r="JR133" s="26"/>
      <c r="JS133" s="26"/>
      <c r="JT133" s="26"/>
      <c r="JU133" s="26"/>
      <c r="JV133" s="26"/>
      <c r="JW133" s="26"/>
      <c r="JX133" s="26"/>
      <c r="JY133" s="26"/>
      <c r="JZ133" s="26"/>
      <c r="KA133" s="26"/>
      <c r="KB133" s="39"/>
    </row>
    <row r="134" spans="2:288" ht="15" customHeight="1" x14ac:dyDescent="0.25">
      <c r="B134" s="293" t="str">
        <f t="shared" si="15"/>
        <v>Desk 21</v>
      </c>
      <c r="C134" s="295" t="str">
        <f t="shared" si="18"/>
        <v/>
      </c>
      <c r="D134" s="295" t="str">
        <f t="shared" si="18"/>
        <v/>
      </c>
      <c r="E134" s="295" t="str">
        <f t="shared" si="18"/>
        <v/>
      </c>
      <c r="F134" s="295" t="str">
        <f t="shared" si="18"/>
        <v/>
      </c>
      <c r="G134" s="591" t="str">
        <f t="shared" si="18"/>
        <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39"/>
      <c r="DX134" s="26"/>
      <c r="DY134" s="26"/>
      <c r="DZ134" s="26"/>
      <c r="EA134" s="26"/>
      <c r="EB134" s="26"/>
      <c r="EC134" s="26"/>
      <c r="ED134" s="26"/>
      <c r="EE134" s="26"/>
      <c r="EF134" s="26"/>
      <c r="EG134" s="26"/>
      <c r="EH134" s="26"/>
      <c r="EI134" s="26"/>
      <c r="EJ134" s="26"/>
      <c r="EK134" s="26"/>
      <c r="EL134" s="26"/>
      <c r="EM134" s="26"/>
      <c r="EN134" s="26"/>
      <c r="EO134" s="26"/>
      <c r="EP134" s="26"/>
      <c r="EQ134" s="26"/>
      <c r="ER134" s="39"/>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39"/>
      <c r="JH134" s="26"/>
      <c r="JI134" s="26"/>
      <c r="JJ134" s="26"/>
      <c r="JK134" s="26"/>
      <c r="JL134" s="26"/>
      <c r="JM134" s="26"/>
      <c r="JN134" s="26"/>
      <c r="JO134" s="26"/>
      <c r="JP134" s="26"/>
      <c r="JQ134" s="26"/>
      <c r="JR134" s="26"/>
      <c r="JS134" s="26"/>
      <c r="JT134" s="26"/>
      <c r="JU134" s="26"/>
      <c r="JV134" s="26"/>
      <c r="JW134" s="26"/>
      <c r="JX134" s="26"/>
      <c r="JY134" s="26"/>
      <c r="JZ134" s="26"/>
      <c r="KA134" s="26"/>
      <c r="KB134" s="39"/>
    </row>
    <row r="135" spans="2:288" ht="15" customHeight="1" x14ac:dyDescent="0.25">
      <c r="B135" s="293" t="str">
        <f t="shared" si="15"/>
        <v>Desk 22</v>
      </c>
      <c r="C135" s="295" t="str">
        <f t="shared" si="18"/>
        <v/>
      </c>
      <c r="D135" s="295" t="str">
        <f t="shared" si="18"/>
        <v/>
      </c>
      <c r="E135" s="295" t="str">
        <f t="shared" si="18"/>
        <v/>
      </c>
      <c r="F135" s="295" t="str">
        <f t="shared" si="18"/>
        <v/>
      </c>
      <c r="G135" s="591" t="str">
        <f t="shared" si="18"/>
        <v/>
      </c>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39"/>
      <c r="DX135" s="26"/>
      <c r="DY135" s="26"/>
      <c r="DZ135" s="26"/>
      <c r="EA135" s="26"/>
      <c r="EB135" s="26"/>
      <c r="EC135" s="26"/>
      <c r="ED135" s="26"/>
      <c r="EE135" s="26"/>
      <c r="EF135" s="26"/>
      <c r="EG135" s="26"/>
      <c r="EH135" s="26"/>
      <c r="EI135" s="26"/>
      <c r="EJ135" s="26"/>
      <c r="EK135" s="26"/>
      <c r="EL135" s="26"/>
      <c r="EM135" s="26"/>
      <c r="EN135" s="26"/>
      <c r="EO135" s="26"/>
      <c r="EP135" s="26"/>
      <c r="EQ135" s="26"/>
      <c r="ER135" s="39"/>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39"/>
      <c r="JH135" s="26"/>
      <c r="JI135" s="26"/>
      <c r="JJ135" s="26"/>
      <c r="JK135" s="26"/>
      <c r="JL135" s="26"/>
      <c r="JM135" s="26"/>
      <c r="JN135" s="26"/>
      <c r="JO135" s="26"/>
      <c r="JP135" s="26"/>
      <c r="JQ135" s="26"/>
      <c r="JR135" s="26"/>
      <c r="JS135" s="26"/>
      <c r="JT135" s="26"/>
      <c r="JU135" s="26"/>
      <c r="JV135" s="26"/>
      <c r="JW135" s="26"/>
      <c r="JX135" s="26"/>
      <c r="JY135" s="26"/>
      <c r="JZ135" s="26"/>
      <c r="KA135" s="26"/>
      <c r="KB135" s="39"/>
    </row>
    <row r="136" spans="2:288" ht="15" customHeight="1" x14ac:dyDescent="0.25">
      <c r="B136" s="293" t="str">
        <f t="shared" si="15"/>
        <v>Desk 23</v>
      </c>
      <c r="C136" s="295" t="str">
        <f t="shared" si="18"/>
        <v/>
      </c>
      <c r="D136" s="295" t="str">
        <f t="shared" si="18"/>
        <v/>
      </c>
      <c r="E136" s="295" t="str">
        <f t="shared" si="18"/>
        <v/>
      </c>
      <c r="F136" s="295" t="str">
        <f t="shared" si="18"/>
        <v/>
      </c>
      <c r="G136" s="591" t="str">
        <f t="shared" si="18"/>
        <v/>
      </c>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39"/>
      <c r="DX136" s="26"/>
      <c r="DY136" s="26"/>
      <c r="DZ136" s="26"/>
      <c r="EA136" s="26"/>
      <c r="EB136" s="26"/>
      <c r="EC136" s="26"/>
      <c r="ED136" s="26"/>
      <c r="EE136" s="26"/>
      <c r="EF136" s="26"/>
      <c r="EG136" s="26"/>
      <c r="EH136" s="26"/>
      <c r="EI136" s="26"/>
      <c r="EJ136" s="26"/>
      <c r="EK136" s="26"/>
      <c r="EL136" s="26"/>
      <c r="EM136" s="26"/>
      <c r="EN136" s="26"/>
      <c r="EO136" s="26"/>
      <c r="EP136" s="26"/>
      <c r="EQ136" s="26"/>
      <c r="ER136" s="39"/>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39"/>
      <c r="JH136" s="26"/>
      <c r="JI136" s="26"/>
      <c r="JJ136" s="26"/>
      <c r="JK136" s="26"/>
      <c r="JL136" s="26"/>
      <c r="JM136" s="26"/>
      <c r="JN136" s="26"/>
      <c r="JO136" s="26"/>
      <c r="JP136" s="26"/>
      <c r="JQ136" s="26"/>
      <c r="JR136" s="26"/>
      <c r="JS136" s="26"/>
      <c r="JT136" s="26"/>
      <c r="JU136" s="26"/>
      <c r="JV136" s="26"/>
      <c r="JW136" s="26"/>
      <c r="JX136" s="26"/>
      <c r="JY136" s="26"/>
      <c r="JZ136" s="26"/>
      <c r="KA136" s="26"/>
      <c r="KB136" s="39"/>
    </row>
    <row r="137" spans="2:288" ht="15" customHeight="1" x14ac:dyDescent="0.25">
      <c r="B137" s="293" t="str">
        <f t="shared" si="15"/>
        <v>Desk 24</v>
      </c>
      <c r="C137" s="295" t="str">
        <f t="shared" si="18"/>
        <v/>
      </c>
      <c r="D137" s="295" t="str">
        <f t="shared" si="18"/>
        <v/>
      </c>
      <c r="E137" s="295" t="str">
        <f t="shared" si="18"/>
        <v/>
      </c>
      <c r="F137" s="295" t="str">
        <f t="shared" si="18"/>
        <v/>
      </c>
      <c r="G137" s="591" t="str">
        <f t="shared" si="18"/>
        <v/>
      </c>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39"/>
      <c r="DX137" s="26"/>
      <c r="DY137" s="26"/>
      <c r="DZ137" s="26"/>
      <c r="EA137" s="26"/>
      <c r="EB137" s="26"/>
      <c r="EC137" s="26"/>
      <c r="ED137" s="26"/>
      <c r="EE137" s="26"/>
      <c r="EF137" s="26"/>
      <c r="EG137" s="26"/>
      <c r="EH137" s="26"/>
      <c r="EI137" s="26"/>
      <c r="EJ137" s="26"/>
      <c r="EK137" s="26"/>
      <c r="EL137" s="26"/>
      <c r="EM137" s="26"/>
      <c r="EN137" s="26"/>
      <c r="EO137" s="26"/>
      <c r="EP137" s="26"/>
      <c r="EQ137" s="26"/>
      <c r="ER137" s="39"/>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39"/>
      <c r="JH137" s="26"/>
      <c r="JI137" s="26"/>
      <c r="JJ137" s="26"/>
      <c r="JK137" s="26"/>
      <c r="JL137" s="26"/>
      <c r="JM137" s="26"/>
      <c r="JN137" s="26"/>
      <c r="JO137" s="26"/>
      <c r="JP137" s="26"/>
      <c r="JQ137" s="26"/>
      <c r="JR137" s="26"/>
      <c r="JS137" s="26"/>
      <c r="JT137" s="26"/>
      <c r="JU137" s="26"/>
      <c r="JV137" s="26"/>
      <c r="JW137" s="26"/>
      <c r="JX137" s="26"/>
      <c r="JY137" s="26"/>
      <c r="JZ137" s="26"/>
      <c r="KA137" s="26"/>
      <c r="KB137" s="39"/>
    </row>
    <row r="138" spans="2:288" ht="15" customHeight="1" x14ac:dyDescent="0.25">
      <c r="B138" s="293" t="str">
        <f t="shared" si="15"/>
        <v>Desk 25</v>
      </c>
      <c r="C138" s="295" t="str">
        <f t="shared" si="18"/>
        <v/>
      </c>
      <c r="D138" s="295" t="str">
        <f t="shared" si="18"/>
        <v/>
      </c>
      <c r="E138" s="295" t="str">
        <f t="shared" si="18"/>
        <v/>
      </c>
      <c r="F138" s="295" t="str">
        <f t="shared" si="18"/>
        <v/>
      </c>
      <c r="G138" s="591" t="str">
        <f t="shared" si="18"/>
        <v/>
      </c>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39"/>
      <c r="DX138" s="26"/>
      <c r="DY138" s="26"/>
      <c r="DZ138" s="26"/>
      <c r="EA138" s="26"/>
      <c r="EB138" s="26"/>
      <c r="EC138" s="26"/>
      <c r="ED138" s="26"/>
      <c r="EE138" s="26"/>
      <c r="EF138" s="26"/>
      <c r="EG138" s="26"/>
      <c r="EH138" s="26"/>
      <c r="EI138" s="26"/>
      <c r="EJ138" s="26"/>
      <c r="EK138" s="26"/>
      <c r="EL138" s="26"/>
      <c r="EM138" s="26"/>
      <c r="EN138" s="26"/>
      <c r="EO138" s="26"/>
      <c r="EP138" s="26"/>
      <c r="EQ138" s="26"/>
      <c r="ER138" s="39"/>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39"/>
      <c r="JH138" s="26"/>
      <c r="JI138" s="26"/>
      <c r="JJ138" s="26"/>
      <c r="JK138" s="26"/>
      <c r="JL138" s="26"/>
      <c r="JM138" s="26"/>
      <c r="JN138" s="26"/>
      <c r="JO138" s="26"/>
      <c r="JP138" s="26"/>
      <c r="JQ138" s="26"/>
      <c r="JR138" s="26"/>
      <c r="JS138" s="26"/>
      <c r="JT138" s="26"/>
      <c r="JU138" s="26"/>
      <c r="JV138" s="26"/>
      <c r="JW138" s="26"/>
      <c r="JX138" s="26"/>
      <c r="JY138" s="26"/>
      <c r="JZ138" s="26"/>
      <c r="KA138" s="26"/>
      <c r="KB138" s="39"/>
    </row>
    <row r="139" spans="2:288" ht="15" customHeight="1" x14ac:dyDescent="0.25">
      <c r="B139" s="293" t="str">
        <f t="shared" si="15"/>
        <v>Desk 26</v>
      </c>
      <c r="C139" s="295" t="str">
        <f t="shared" si="18"/>
        <v/>
      </c>
      <c r="D139" s="295" t="str">
        <f t="shared" si="18"/>
        <v/>
      </c>
      <c r="E139" s="295" t="str">
        <f t="shared" si="18"/>
        <v/>
      </c>
      <c r="F139" s="295" t="str">
        <f t="shared" si="18"/>
        <v/>
      </c>
      <c r="G139" s="591" t="str">
        <f t="shared" si="18"/>
        <v/>
      </c>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39"/>
      <c r="DX139" s="26"/>
      <c r="DY139" s="26"/>
      <c r="DZ139" s="26"/>
      <c r="EA139" s="26"/>
      <c r="EB139" s="26"/>
      <c r="EC139" s="26"/>
      <c r="ED139" s="26"/>
      <c r="EE139" s="26"/>
      <c r="EF139" s="26"/>
      <c r="EG139" s="26"/>
      <c r="EH139" s="26"/>
      <c r="EI139" s="26"/>
      <c r="EJ139" s="26"/>
      <c r="EK139" s="26"/>
      <c r="EL139" s="26"/>
      <c r="EM139" s="26"/>
      <c r="EN139" s="26"/>
      <c r="EO139" s="26"/>
      <c r="EP139" s="26"/>
      <c r="EQ139" s="26"/>
      <c r="ER139" s="39"/>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39"/>
      <c r="JH139" s="26"/>
      <c r="JI139" s="26"/>
      <c r="JJ139" s="26"/>
      <c r="JK139" s="26"/>
      <c r="JL139" s="26"/>
      <c r="JM139" s="26"/>
      <c r="JN139" s="26"/>
      <c r="JO139" s="26"/>
      <c r="JP139" s="26"/>
      <c r="JQ139" s="26"/>
      <c r="JR139" s="26"/>
      <c r="JS139" s="26"/>
      <c r="JT139" s="26"/>
      <c r="JU139" s="26"/>
      <c r="JV139" s="26"/>
      <c r="JW139" s="26"/>
      <c r="JX139" s="26"/>
      <c r="JY139" s="26"/>
      <c r="JZ139" s="26"/>
      <c r="KA139" s="26"/>
      <c r="KB139" s="39"/>
    </row>
    <row r="140" spans="2:288" ht="15" customHeight="1" x14ac:dyDescent="0.25">
      <c r="B140" s="293" t="str">
        <f t="shared" si="15"/>
        <v>Desk 27</v>
      </c>
      <c r="C140" s="295" t="str">
        <f t="shared" si="18"/>
        <v/>
      </c>
      <c r="D140" s="295" t="str">
        <f t="shared" si="18"/>
        <v/>
      </c>
      <c r="E140" s="295" t="str">
        <f t="shared" si="18"/>
        <v/>
      </c>
      <c r="F140" s="295" t="str">
        <f t="shared" si="18"/>
        <v/>
      </c>
      <c r="G140" s="591" t="str">
        <f t="shared" si="18"/>
        <v/>
      </c>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39"/>
      <c r="DX140" s="26"/>
      <c r="DY140" s="26"/>
      <c r="DZ140" s="26"/>
      <c r="EA140" s="26"/>
      <c r="EB140" s="26"/>
      <c r="EC140" s="26"/>
      <c r="ED140" s="26"/>
      <c r="EE140" s="26"/>
      <c r="EF140" s="26"/>
      <c r="EG140" s="26"/>
      <c r="EH140" s="26"/>
      <c r="EI140" s="26"/>
      <c r="EJ140" s="26"/>
      <c r="EK140" s="26"/>
      <c r="EL140" s="26"/>
      <c r="EM140" s="26"/>
      <c r="EN140" s="26"/>
      <c r="EO140" s="26"/>
      <c r="EP140" s="26"/>
      <c r="EQ140" s="26"/>
      <c r="ER140" s="39"/>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39"/>
      <c r="JH140" s="26"/>
      <c r="JI140" s="26"/>
      <c r="JJ140" s="26"/>
      <c r="JK140" s="26"/>
      <c r="JL140" s="26"/>
      <c r="JM140" s="26"/>
      <c r="JN140" s="26"/>
      <c r="JO140" s="26"/>
      <c r="JP140" s="26"/>
      <c r="JQ140" s="26"/>
      <c r="JR140" s="26"/>
      <c r="JS140" s="26"/>
      <c r="JT140" s="26"/>
      <c r="JU140" s="26"/>
      <c r="JV140" s="26"/>
      <c r="JW140" s="26"/>
      <c r="JX140" s="26"/>
      <c r="JY140" s="26"/>
      <c r="JZ140" s="26"/>
      <c r="KA140" s="26"/>
      <c r="KB140" s="39"/>
    </row>
    <row r="141" spans="2:288" ht="15" customHeight="1" x14ac:dyDescent="0.25">
      <c r="B141" s="293" t="str">
        <f t="shared" si="15"/>
        <v>Desk 28</v>
      </c>
      <c r="C141" s="295" t="str">
        <f t="shared" si="18"/>
        <v/>
      </c>
      <c r="D141" s="295" t="str">
        <f t="shared" si="18"/>
        <v/>
      </c>
      <c r="E141" s="295" t="str">
        <f t="shared" si="18"/>
        <v/>
      </c>
      <c r="F141" s="295" t="str">
        <f t="shared" si="18"/>
        <v/>
      </c>
      <c r="G141" s="591" t="str">
        <f t="shared" si="18"/>
        <v/>
      </c>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39"/>
      <c r="DX141" s="26"/>
      <c r="DY141" s="26"/>
      <c r="DZ141" s="26"/>
      <c r="EA141" s="26"/>
      <c r="EB141" s="26"/>
      <c r="EC141" s="26"/>
      <c r="ED141" s="26"/>
      <c r="EE141" s="26"/>
      <c r="EF141" s="26"/>
      <c r="EG141" s="26"/>
      <c r="EH141" s="26"/>
      <c r="EI141" s="26"/>
      <c r="EJ141" s="26"/>
      <c r="EK141" s="26"/>
      <c r="EL141" s="26"/>
      <c r="EM141" s="26"/>
      <c r="EN141" s="26"/>
      <c r="EO141" s="26"/>
      <c r="EP141" s="26"/>
      <c r="EQ141" s="26"/>
      <c r="ER141" s="39"/>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39"/>
      <c r="JH141" s="26"/>
      <c r="JI141" s="26"/>
      <c r="JJ141" s="26"/>
      <c r="JK141" s="26"/>
      <c r="JL141" s="26"/>
      <c r="JM141" s="26"/>
      <c r="JN141" s="26"/>
      <c r="JO141" s="26"/>
      <c r="JP141" s="26"/>
      <c r="JQ141" s="26"/>
      <c r="JR141" s="26"/>
      <c r="JS141" s="26"/>
      <c r="JT141" s="26"/>
      <c r="JU141" s="26"/>
      <c r="JV141" s="26"/>
      <c r="JW141" s="26"/>
      <c r="JX141" s="26"/>
      <c r="JY141" s="26"/>
      <c r="JZ141" s="26"/>
      <c r="KA141" s="26"/>
      <c r="KB141" s="39"/>
    </row>
    <row r="142" spans="2:288" ht="15" customHeight="1" x14ac:dyDescent="0.25">
      <c r="B142" s="293" t="str">
        <f t="shared" si="15"/>
        <v>Desk 29</v>
      </c>
      <c r="C142" s="295" t="str">
        <f t="shared" si="18"/>
        <v/>
      </c>
      <c r="D142" s="295" t="str">
        <f t="shared" si="18"/>
        <v/>
      </c>
      <c r="E142" s="295" t="str">
        <f t="shared" si="18"/>
        <v/>
      </c>
      <c r="F142" s="295" t="str">
        <f t="shared" si="18"/>
        <v/>
      </c>
      <c r="G142" s="591" t="str">
        <f t="shared" si="18"/>
        <v/>
      </c>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39"/>
      <c r="DX142" s="26"/>
      <c r="DY142" s="26"/>
      <c r="DZ142" s="26"/>
      <c r="EA142" s="26"/>
      <c r="EB142" s="26"/>
      <c r="EC142" s="26"/>
      <c r="ED142" s="26"/>
      <c r="EE142" s="26"/>
      <c r="EF142" s="26"/>
      <c r="EG142" s="26"/>
      <c r="EH142" s="26"/>
      <c r="EI142" s="26"/>
      <c r="EJ142" s="26"/>
      <c r="EK142" s="26"/>
      <c r="EL142" s="26"/>
      <c r="EM142" s="26"/>
      <c r="EN142" s="26"/>
      <c r="EO142" s="26"/>
      <c r="EP142" s="26"/>
      <c r="EQ142" s="26"/>
      <c r="ER142" s="39"/>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39"/>
      <c r="JH142" s="26"/>
      <c r="JI142" s="26"/>
      <c r="JJ142" s="26"/>
      <c r="JK142" s="26"/>
      <c r="JL142" s="26"/>
      <c r="JM142" s="26"/>
      <c r="JN142" s="26"/>
      <c r="JO142" s="26"/>
      <c r="JP142" s="26"/>
      <c r="JQ142" s="26"/>
      <c r="JR142" s="26"/>
      <c r="JS142" s="26"/>
      <c r="JT142" s="26"/>
      <c r="JU142" s="26"/>
      <c r="JV142" s="26"/>
      <c r="JW142" s="26"/>
      <c r="JX142" s="26"/>
      <c r="JY142" s="26"/>
      <c r="JZ142" s="26"/>
      <c r="KA142" s="26"/>
      <c r="KB142" s="39"/>
    </row>
    <row r="143" spans="2:288" ht="15" customHeight="1" x14ac:dyDescent="0.25">
      <c r="B143" s="293" t="str">
        <f t="shared" si="15"/>
        <v>Desk 30</v>
      </c>
      <c r="C143" s="295" t="str">
        <f t="shared" si="18"/>
        <v/>
      </c>
      <c r="D143" s="295" t="str">
        <f t="shared" si="18"/>
        <v/>
      </c>
      <c r="E143" s="295" t="str">
        <f t="shared" si="18"/>
        <v/>
      </c>
      <c r="F143" s="295" t="str">
        <f t="shared" si="18"/>
        <v/>
      </c>
      <c r="G143" s="591" t="str">
        <f t="shared" si="18"/>
        <v/>
      </c>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39"/>
      <c r="DX143" s="26"/>
      <c r="DY143" s="26"/>
      <c r="DZ143" s="26"/>
      <c r="EA143" s="26"/>
      <c r="EB143" s="26"/>
      <c r="EC143" s="26"/>
      <c r="ED143" s="26"/>
      <c r="EE143" s="26"/>
      <c r="EF143" s="26"/>
      <c r="EG143" s="26"/>
      <c r="EH143" s="26"/>
      <c r="EI143" s="26"/>
      <c r="EJ143" s="26"/>
      <c r="EK143" s="26"/>
      <c r="EL143" s="26"/>
      <c r="EM143" s="26"/>
      <c r="EN143" s="26"/>
      <c r="EO143" s="26"/>
      <c r="EP143" s="26"/>
      <c r="EQ143" s="26"/>
      <c r="ER143" s="39"/>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39"/>
      <c r="JH143" s="26"/>
      <c r="JI143" s="26"/>
      <c r="JJ143" s="26"/>
      <c r="JK143" s="26"/>
      <c r="JL143" s="26"/>
      <c r="JM143" s="26"/>
      <c r="JN143" s="26"/>
      <c r="JO143" s="26"/>
      <c r="JP143" s="26"/>
      <c r="JQ143" s="26"/>
      <c r="JR143" s="26"/>
      <c r="JS143" s="26"/>
      <c r="JT143" s="26"/>
      <c r="JU143" s="26"/>
      <c r="JV143" s="26"/>
      <c r="JW143" s="26"/>
      <c r="JX143" s="26"/>
      <c r="JY143" s="26"/>
      <c r="JZ143" s="26"/>
      <c r="KA143" s="26"/>
      <c r="KB143" s="39"/>
    </row>
    <row r="144" spans="2:288" ht="15" customHeight="1" x14ac:dyDescent="0.25">
      <c r="B144" s="293" t="str">
        <f t="shared" si="15"/>
        <v>Desk 31</v>
      </c>
      <c r="C144" s="295" t="str">
        <f t="shared" si="18"/>
        <v/>
      </c>
      <c r="D144" s="295" t="str">
        <f t="shared" si="18"/>
        <v/>
      </c>
      <c r="E144" s="295" t="str">
        <f t="shared" si="18"/>
        <v/>
      </c>
      <c r="F144" s="295" t="str">
        <f t="shared" si="18"/>
        <v/>
      </c>
      <c r="G144" s="591" t="str">
        <f t="shared" si="18"/>
        <v/>
      </c>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39"/>
      <c r="DX144" s="26"/>
      <c r="DY144" s="26"/>
      <c r="DZ144" s="26"/>
      <c r="EA144" s="26"/>
      <c r="EB144" s="26"/>
      <c r="EC144" s="26"/>
      <c r="ED144" s="26"/>
      <c r="EE144" s="26"/>
      <c r="EF144" s="26"/>
      <c r="EG144" s="26"/>
      <c r="EH144" s="26"/>
      <c r="EI144" s="26"/>
      <c r="EJ144" s="26"/>
      <c r="EK144" s="26"/>
      <c r="EL144" s="26"/>
      <c r="EM144" s="26"/>
      <c r="EN144" s="26"/>
      <c r="EO144" s="26"/>
      <c r="EP144" s="26"/>
      <c r="EQ144" s="26"/>
      <c r="ER144" s="39"/>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39"/>
      <c r="JH144" s="26"/>
      <c r="JI144" s="26"/>
      <c r="JJ144" s="26"/>
      <c r="JK144" s="26"/>
      <c r="JL144" s="26"/>
      <c r="JM144" s="26"/>
      <c r="JN144" s="26"/>
      <c r="JO144" s="26"/>
      <c r="JP144" s="26"/>
      <c r="JQ144" s="26"/>
      <c r="JR144" s="26"/>
      <c r="JS144" s="26"/>
      <c r="JT144" s="26"/>
      <c r="JU144" s="26"/>
      <c r="JV144" s="26"/>
      <c r="JW144" s="26"/>
      <c r="JX144" s="26"/>
      <c r="JY144" s="26"/>
      <c r="JZ144" s="26"/>
      <c r="KA144" s="26"/>
      <c r="KB144" s="39"/>
    </row>
    <row r="145" spans="2:288" ht="15" customHeight="1" x14ac:dyDescent="0.25">
      <c r="B145" s="293" t="str">
        <f t="shared" si="15"/>
        <v>Desk 32</v>
      </c>
      <c r="C145" s="295" t="str">
        <f t="shared" si="18"/>
        <v/>
      </c>
      <c r="D145" s="295" t="str">
        <f t="shared" si="18"/>
        <v/>
      </c>
      <c r="E145" s="295" t="str">
        <f t="shared" si="18"/>
        <v/>
      </c>
      <c r="F145" s="295" t="str">
        <f t="shared" si="18"/>
        <v/>
      </c>
      <c r="G145" s="591" t="str">
        <f t="shared" si="18"/>
        <v/>
      </c>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39"/>
      <c r="DX145" s="26"/>
      <c r="DY145" s="26"/>
      <c r="DZ145" s="26"/>
      <c r="EA145" s="26"/>
      <c r="EB145" s="26"/>
      <c r="EC145" s="26"/>
      <c r="ED145" s="26"/>
      <c r="EE145" s="26"/>
      <c r="EF145" s="26"/>
      <c r="EG145" s="26"/>
      <c r="EH145" s="26"/>
      <c r="EI145" s="26"/>
      <c r="EJ145" s="26"/>
      <c r="EK145" s="26"/>
      <c r="EL145" s="26"/>
      <c r="EM145" s="26"/>
      <c r="EN145" s="26"/>
      <c r="EO145" s="26"/>
      <c r="EP145" s="26"/>
      <c r="EQ145" s="26"/>
      <c r="ER145" s="39"/>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39"/>
      <c r="JH145" s="26"/>
      <c r="JI145" s="26"/>
      <c r="JJ145" s="26"/>
      <c r="JK145" s="26"/>
      <c r="JL145" s="26"/>
      <c r="JM145" s="26"/>
      <c r="JN145" s="26"/>
      <c r="JO145" s="26"/>
      <c r="JP145" s="26"/>
      <c r="JQ145" s="26"/>
      <c r="JR145" s="26"/>
      <c r="JS145" s="26"/>
      <c r="JT145" s="26"/>
      <c r="JU145" s="26"/>
      <c r="JV145" s="26"/>
      <c r="JW145" s="26"/>
      <c r="JX145" s="26"/>
      <c r="JY145" s="26"/>
      <c r="JZ145" s="26"/>
      <c r="KA145" s="26"/>
      <c r="KB145" s="39"/>
    </row>
    <row r="146" spans="2:288" ht="15" customHeight="1" x14ac:dyDescent="0.25">
      <c r="B146" s="293" t="str">
        <f t="shared" si="15"/>
        <v>Desk 33</v>
      </c>
      <c r="C146" s="295" t="str">
        <f t="shared" si="18"/>
        <v/>
      </c>
      <c r="D146" s="295" t="str">
        <f t="shared" si="18"/>
        <v/>
      </c>
      <c r="E146" s="295" t="str">
        <f t="shared" si="18"/>
        <v/>
      </c>
      <c r="F146" s="295" t="str">
        <f t="shared" si="18"/>
        <v/>
      </c>
      <c r="G146" s="591" t="str">
        <f t="shared" si="18"/>
        <v/>
      </c>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39"/>
      <c r="DX146" s="26"/>
      <c r="DY146" s="26"/>
      <c r="DZ146" s="26"/>
      <c r="EA146" s="26"/>
      <c r="EB146" s="26"/>
      <c r="EC146" s="26"/>
      <c r="ED146" s="26"/>
      <c r="EE146" s="26"/>
      <c r="EF146" s="26"/>
      <c r="EG146" s="26"/>
      <c r="EH146" s="26"/>
      <c r="EI146" s="26"/>
      <c r="EJ146" s="26"/>
      <c r="EK146" s="26"/>
      <c r="EL146" s="26"/>
      <c r="EM146" s="26"/>
      <c r="EN146" s="26"/>
      <c r="EO146" s="26"/>
      <c r="EP146" s="26"/>
      <c r="EQ146" s="26"/>
      <c r="ER146" s="39"/>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39"/>
      <c r="JH146" s="26"/>
      <c r="JI146" s="26"/>
      <c r="JJ146" s="26"/>
      <c r="JK146" s="26"/>
      <c r="JL146" s="26"/>
      <c r="JM146" s="26"/>
      <c r="JN146" s="26"/>
      <c r="JO146" s="26"/>
      <c r="JP146" s="26"/>
      <c r="JQ146" s="26"/>
      <c r="JR146" s="26"/>
      <c r="JS146" s="26"/>
      <c r="JT146" s="26"/>
      <c r="JU146" s="26"/>
      <c r="JV146" s="26"/>
      <c r="JW146" s="26"/>
      <c r="JX146" s="26"/>
      <c r="JY146" s="26"/>
      <c r="JZ146" s="26"/>
      <c r="KA146" s="26"/>
      <c r="KB146" s="39"/>
    </row>
    <row r="147" spans="2:288" ht="15" customHeight="1" x14ac:dyDescent="0.25">
      <c r="B147" s="293" t="str">
        <f t="shared" si="15"/>
        <v>Desk 34</v>
      </c>
      <c r="C147" s="295" t="str">
        <f t="shared" ref="C147:G162" si="19">IF(ISBLANK(C44), "", C44)</f>
        <v/>
      </c>
      <c r="D147" s="295" t="str">
        <f t="shared" si="19"/>
        <v/>
      </c>
      <c r="E147" s="295" t="str">
        <f t="shared" si="19"/>
        <v/>
      </c>
      <c r="F147" s="295" t="str">
        <f t="shared" si="19"/>
        <v/>
      </c>
      <c r="G147" s="591" t="str">
        <f t="shared" si="19"/>
        <v/>
      </c>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39"/>
      <c r="DX147" s="26"/>
      <c r="DY147" s="26"/>
      <c r="DZ147" s="26"/>
      <c r="EA147" s="26"/>
      <c r="EB147" s="26"/>
      <c r="EC147" s="26"/>
      <c r="ED147" s="26"/>
      <c r="EE147" s="26"/>
      <c r="EF147" s="26"/>
      <c r="EG147" s="26"/>
      <c r="EH147" s="26"/>
      <c r="EI147" s="26"/>
      <c r="EJ147" s="26"/>
      <c r="EK147" s="26"/>
      <c r="EL147" s="26"/>
      <c r="EM147" s="26"/>
      <c r="EN147" s="26"/>
      <c r="EO147" s="26"/>
      <c r="EP147" s="26"/>
      <c r="EQ147" s="26"/>
      <c r="ER147" s="39"/>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39"/>
      <c r="JH147" s="26"/>
      <c r="JI147" s="26"/>
      <c r="JJ147" s="26"/>
      <c r="JK147" s="26"/>
      <c r="JL147" s="26"/>
      <c r="JM147" s="26"/>
      <c r="JN147" s="26"/>
      <c r="JO147" s="26"/>
      <c r="JP147" s="26"/>
      <c r="JQ147" s="26"/>
      <c r="JR147" s="26"/>
      <c r="JS147" s="26"/>
      <c r="JT147" s="26"/>
      <c r="JU147" s="26"/>
      <c r="JV147" s="26"/>
      <c r="JW147" s="26"/>
      <c r="JX147" s="26"/>
      <c r="JY147" s="26"/>
      <c r="JZ147" s="26"/>
      <c r="KA147" s="26"/>
      <c r="KB147" s="39"/>
    </row>
    <row r="148" spans="2:288" ht="15" customHeight="1" x14ac:dyDescent="0.25">
      <c r="B148" s="293" t="str">
        <f t="shared" si="15"/>
        <v>Desk 35</v>
      </c>
      <c r="C148" s="295" t="str">
        <f t="shared" si="19"/>
        <v/>
      </c>
      <c r="D148" s="295" t="str">
        <f t="shared" si="19"/>
        <v/>
      </c>
      <c r="E148" s="295" t="str">
        <f t="shared" si="19"/>
        <v/>
      </c>
      <c r="F148" s="295" t="str">
        <f t="shared" si="19"/>
        <v/>
      </c>
      <c r="G148" s="591" t="str">
        <f t="shared" si="19"/>
        <v/>
      </c>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39"/>
      <c r="DX148" s="26"/>
      <c r="DY148" s="26"/>
      <c r="DZ148" s="26"/>
      <c r="EA148" s="26"/>
      <c r="EB148" s="26"/>
      <c r="EC148" s="26"/>
      <c r="ED148" s="26"/>
      <c r="EE148" s="26"/>
      <c r="EF148" s="26"/>
      <c r="EG148" s="26"/>
      <c r="EH148" s="26"/>
      <c r="EI148" s="26"/>
      <c r="EJ148" s="26"/>
      <c r="EK148" s="26"/>
      <c r="EL148" s="26"/>
      <c r="EM148" s="26"/>
      <c r="EN148" s="26"/>
      <c r="EO148" s="26"/>
      <c r="EP148" s="26"/>
      <c r="EQ148" s="26"/>
      <c r="ER148" s="39"/>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39"/>
      <c r="JH148" s="26"/>
      <c r="JI148" s="26"/>
      <c r="JJ148" s="26"/>
      <c r="JK148" s="26"/>
      <c r="JL148" s="26"/>
      <c r="JM148" s="26"/>
      <c r="JN148" s="26"/>
      <c r="JO148" s="26"/>
      <c r="JP148" s="26"/>
      <c r="JQ148" s="26"/>
      <c r="JR148" s="26"/>
      <c r="JS148" s="26"/>
      <c r="JT148" s="26"/>
      <c r="JU148" s="26"/>
      <c r="JV148" s="26"/>
      <c r="JW148" s="26"/>
      <c r="JX148" s="26"/>
      <c r="JY148" s="26"/>
      <c r="JZ148" s="26"/>
      <c r="KA148" s="26"/>
      <c r="KB148" s="39"/>
    </row>
    <row r="149" spans="2:288" ht="15" customHeight="1" x14ac:dyDescent="0.25">
      <c r="B149" s="293" t="str">
        <f t="shared" si="15"/>
        <v>Desk 36</v>
      </c>
      <c r="C149" s="295" t="str">
        <f t="shared" si="19"/>
        <v/>
      </c>
      <c r="D149" s="295" t="str">
        <f t="shared" si="19"/>
        <v/>
      </c>
      <c r="E149" s="295" t="str">
        <f t="shared" si="19"/>
        <v/>
      </c>
      <c r="F149" s="295" t="str">
        <f t="shared" si="19"/>
        <v/>
      </c>
      <c r="G149" s="591" t="str">
        <f t="shared" si="19"/>
        <v/>
      </c>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39"/>
      <c r="DX149" s="26"/>
      <c r="DY149" s="26"/>
      <c r="DZ149" s="26"/>
      <c r="EA149" s="26"/>
      <c r="EB149" s="26"/>
      <c r="EC149" s="26"/>
      <c r="ED149" s="26"/>
      <c r="EE149" s="26"/>
      <c r="EF149" s="26"/>
      <c r="EG149" s="26"/>
      <c r="EH149" s="26"/>
      <c r="EI149" s="26"/>
      <c r="EJ149" s="26"/>
      <c r="EK149" s="26"/>
      <c r="EL149" s="26"/>
      <c r="EM149" s="26"/>
      <c r="EN149" s="26"/>
      <c r="EO149" s="26"/>
      <c r="EP149" s="26"/>
      <c r="EQ149" s="26"/>
      <c r="ER149" s="39"/>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39"/>
      <c r="JH149" s="26"/>
      <c r="JI149" s="26"/>
      <c r="JJ149" s="26"/>
      <c r="JK149" s="26"/>
      <c r="JL149" s="26"/>
      <c r="JM149" s="26"/>
      <c r="JN149" s="26"/>
      <c r="JO149" s="26"/>
      <c r="JP149" s="26"/>
      <c r="JQ149" s="26"/>
      <c r="JR149" s="26"/>
      <c r="JS149" s="26"/>
      <c r="JT149" s="26"/>
      <c r="JU149" s="26"/>
      <c r="JV149" s="26"/>
      <c r="JW149" s="26"/>
      <c r="JX149" s="26"/>
      <c r="JY149" s="26"/>
      <c r="JZ149" s="26"/>
      <c r="KA149" s="26"/>
      <c r="KB149" s="39"/>
    </row>
    <row r="150" spans="2:288" ht="15" customHeight="1" x14ac:dyDescent="0.25">
      <c r="B150" s="293" t="str">
        <f t="shared" si="15"/>
        <v>Desk 37</v>
      </c>
      <c r="C150" s="295" t="str">
        <f t="shared" si="19"/>
        <v/>
      </c>
      <c r="D150" s="295" t="str">
        <f t="shared" si="19"/>
        <v/>
      </c>
      <c r="E150" s="295" t="str">
        <f t="shared" si="19"/>
        <v/>
      </c>
      <c r="F150" s="295" t="str">
        <f t="shared" si="19"/>
        <v/>
      </c>
      <c r="G150" s="591" t="str">
        <f t="shared" si="19"/>
        <v/>
      </c>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39"/>
      <c r="DX150" s="26"/>
      <c r="DY150" s="26"/>
      <c r="DZ150" s="26"/>
      <c r="EA150" s="26"/>
      <c r="EB150" s="26"/>
      <c r="EC150" s="26"/>
      <c r="ED150" s="26"/>
      <c r="EE150" s="26"/>
      <c r="EF150" s="26"/>
      <c r="EG150" s="26"/>
      <c r="EH150" s="26"/>
      <c r="EI150" s="26"/>
      <c r="EJ150" s="26"/>
      <c r="EK150" s="26"/>
      <c r="EL150" s="26"/>
      <c r="EM150" s="26"/>
      <c r="EN150" s="26"/>
      <c r="EO150" s="26"/>
      <c r="EP150" s="26"/>
      <c r="EQ150" s="26"/>
      <c r="ER150" s="39"/>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39"/>
      <c r="JH150" s="26"/>
      <c r="JI150" s="26"/>
      <c r="JJ150" s="26"/>
      <c r="JK150" s="26"/>
      <c r="JL150" s="26"/>
      <c r="JM150" s="26"/>
      <c r="JN150" s="26"/>
      <c r="JO150" s="26"/>
      <c r="JP150" s="26"/>
      <c r="JQ150" s="26"/>
      <c r="JR150" s="26"/>
      <c r="JS150" s="26"/>
      <c r="JT150" s="26"/>
      <c r="JU150" s="26"/>
      <c r="JV150" s="26"/>
      <c r="JW150" s="26"/>
      <c r="JX150" s="26"/>
      <c r="JY150" s="26"/>
      <c r="JZ150" s="26"/>
      <c r="KA150" s="26"/>
      <c r="KB150" s="39"/>
    </row>
    <row r="151" spans="2:288" ht="15" customHeight="1" x14ac:dyDescent="0.25">
      <c r="B151" s="293" t="str">
        <f t="shared" si="15"/>
        <v>Desk 38</v>
      </c>
      <c r="C151" s="295" t="str">
        <f t="shared" si="19"/>
        <v/>
      </c>
      <c r="D151" s="295" t="str">
        <f t="shared" si="19"/>
        <v/>
      </c>
      <c r="E151" s="295" t="str">
        <f t="shared" si="19"/>
        <v/>
      </c>
      <c r="F151" s="295" t="str">
        <f t="shared" si="19"/>
        <v/>
      </c>
      <c r="G151" s="591" t="str">
        <f t="shared" si="19"/>
        <v/>
      </c>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39"/>
      <c r="DX151" s="26"/>
      <c r="DY151" s="26"/>
      <c r="DZ151" s="26"/>
      <c r="EA151" s="26"/>
      <c r="EB151" s="26"/>
      <c r="EC151" s="26"/>
      <c r="ED151" s="26"/>
      <c r="EE151" s="26"/>
      <c r="EF151" s="26"/>
      <c r="EG151" s="26"/>
      <c r="EH151" s="26"/>
      <c r="EI151" s="26"/>
      <c r="EJ151" s="26"/>
      <c r="EK151" s="26"/>
      <c r="EL151" s="26"/>
      <c r="EM151" s="26"/>
      <c r="EN151" s="26"/>
      <c r="EO151" s="26"/>
      <c r="EP151" s="26"/>
      <c r="EQ151" s="26"/>
      <c r="ER151" s="39"/>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39"/>
      <c r="JH151" s="26"/>
      <c r="JI151" s="26"/>
      <c r="JJ151" s="26"/>
      <c r="JK151" s="26"/>
      <c r="JL151" s="26"/>
      <c r="JM151" s="26"/>
      <c r="JN151" s="26"/>
      <c r="JO151" s="26"/>
      <c r="JP151" s="26"/>
      <c r="JQ151" s="26"/>
      <c r="JR151" s="26"/>
      <c r="JS151" s="26"/>
      <c r="JT151" s="26"/>
      <c r="JU151" s="26"/>
      <c r="JV151" s="26"/>
      <c r="JW151" s="26"/>
      <c r="JX151" s="26"/>
      <c r="JY151" s="26"/>
      <c r="JZ151" s="26"/>
      <c r="KA151" s="26"/>
      <c r="KB151" s="39"/>
    </row>
    <row r="152" spans="2:288" ht="15" customHeight="1" x14ac:dyDescent="0.25">
      <c r="B152" s="293" t="str">
        <f t="shared" si="15"/>
        <v>Desk 39</v>
      </c>
      <c r="C152" s="295" t="str">
        <f t="shared" si="19"/>
        <v/>
      </c>
      <c r="D152" s="295" t="str">
        <f t="shared" si="19"/>
        <v/>
      </c>
      <c r="E152" s="295" t="str">
        <f t="shared" si="19"/>
        <v/>
      </c>
      <c r="F152" s="295" t="str">
        <f t="shared" si="19"/>
        <v/>
      </c>
      <c r="G152" s="591" t="str">
        <f t="shared" si="19"/>
        <v/>
      </c>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39"/>
      <c r="DX152" s="26"/>
      <c r="DY152" s="26"/>
      <c r="DZ152" s="26"/>
      <c r="EA152" s="26"/>
      <c r="EB152" s="26"/>
      <c r="EC152" s="26"/>
      <c r="ED152" s="26"/>
      <c r="EE152" s="26"/>
      <c r="EF152" s="26"/>
      <c r="EG152" s="26"/>
      <c r="EH152" s="26"/>
      <c r="EI152" s="26"/>
      <c r="EJ152" s="26"/>
      <c r="EK152" s="26"/>
      <c r="EL152" s="26"/>
      <c r="EM152" s="26"/>
      <c r="EN152" s="26"/>
      <c r="EO152" s="26"/>
      <c r="EP152" s="26"/>
      <c r="EQ152" s="26"/>
      <c r="ER152" s="39"/>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39"/>
      <c r="JH152" s="26"/>
      <c r="JI152" s="26"/>
      <c r="JJ152" s="26"/>
      <c r="JK152" s="26"/>
      <c r="JL152" s="26"/>
      <c r="JM152" s="26"/>
      <c r="JN152" s="26"/>
      <c r="JO152" s="26"/>
      <c r="JP152" s="26"/>
      <c r="JQ152" s="26"/>
      <c r="JR152" s="26"/>
      <c r="JS152" s="26"/>
      <c r="JT152" s="26"/>
      <c r="JU152" s="26"/>
      <c r="JV152" s="26"/>
      <c r="JW152" s="26"/>
      <c r="JX152" s="26"/>
      <c r="JY152" s="26"/>
      <c r="JZ152" s="26"/>
      <c r="KA152" s="26"/>
      <c r="KB152" s="39"/>
    </row>
    <row r="153" spans="2:288" ht="15" customHeight="1" x14ac:dyDescent="0.25">
      <c r="B153" s="293" t="str">
        <f t="shared" si="15"/>
        <v>Desk 40</v>
      </c>
      <c r="C153" s="295" t="str">
        <f t="shared" si="19"/>
        <v/>
      </c>
      <c r="D153" s="295" t="str">
        <f t="shared" si="19"/>
        <v/>
      </c>
      <c r="E153" s="295" t="str">
        <f t="shared" si="19"/>
        <v/>
      </c>
      <c r="F153" s="295" t="str">
        <f t="shared" si="19"/>
        <v/>
      </c>
      <c r="G153" s="591" t="str">
        <f t="shared" si="19"/>
        <v/>
      </c>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39"/>
      <c r="DX153" s="26"/>
      <c r="DY153" s="26"/>
      <c r="DZ153" s="26"/>
      <c r="EA153" s="26"/>
      <c r="EB153" s="26"/>
      <c r="EC153" s="26"/>
      <c r="ED153" s="26"/>
      <c r="EE153" s="26"/>
      <c r="EF153" s="26"/>
      <c r="EG153" s="26"/>
      <c r="EH153" s="26"/>
      <c r="EI153" s="26"/>
      <c r="EJ153" s="26"/>
      <c r="EK153" s="26"/>
      <c r="EL153" s="26"/>
      <c r="EM153" s="26"/>
      <c r="EN153" s="26"/>
      <c r="EO153" s="26"/>
      <c r="EP153" s="26"/>
      <c r="EQ153" s="26"/>
      <c r="ER153" s="39"/>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39"/>
      <c r="JH153" s="26"/>
      <c r="JI153" s="26"/>
      <c r="JJ153" s="26"/>
      <c r="JK153" s="26"/>
      <c r="JL153" s="26"/>
      <c r="JM153" s="26"/>
      <c r="JN153" s="26"/>
      <c r="JO153" s="26"/>
      <c r="JP153" s="26"/>
      <c r="JQ153" s="26"/>
      <c r="JR153" s="26"/>
      <c r="JS153" s="26"/>
      <c r="JT153" s="26"/>
      <c r="JU153" s="26"/>
      <c r="JV153" s="26"/>
      <c r="JW153" s="26"/>
      <c r="JX153" s="26"/>
      <c r="JY153" s="26"/>
      <c r="JZ153" s="26"/>
      <c r="KA153" s="26"/>
      <c r="KB153" s="39"/>
    </row>
    <row r="154" spans="2:288" ht="15" customHeight="1" x14ac:dyDescent="0.25">
      <c r="B154" s="293" t="str">
        <f t="shared" si="15"/>
        <v>Desk 41</v>
      </c>
      <c r="C154" s="295" t="str">
        <f t="shared" si="19"/>
        <v/>
      </c>
      <c r="D154" s="295" t="str">
        <f t="shared" si="19"/>
        <v/>
      </c>
      <c r="E154" s="295" t="str">
        <f t="shared" si="19"/>
        <v/>
      </c>
      <c r="F154" s="295" t="str">
        <f t="shared" si="19"/>
        <v/>
      </c>
      <c r="G154" s="591" t="str">
        <f t="shared" si="19"/>
        <v/>
      </c>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39"/>
      <c r="DX154" s="26"/>
      <c r="DY154" s="26"/>
      <c r="DZ154" s="26"/>
      <c r="EA154" s="26"/>
      <c r="EB154" s="26"/>
      <c r="EC154" s="26"/>
      <c r="ED154" s="26"/>
      <c r="EE154" s="26"/>
      <c r="EF154" s="26"/>
      <c r="EG154" s="26"/>
      <c r="EH154" s="26"/>
      <c r="EI154" s="26"/>
      <c r="EJ154" s="26"/>
      <c r="EK154" s="26"/>
      <c r="EL154" s="26"/>
      <c r="EM154" s="26"/>
      <c r="EN154" s="26"/>
      <c r="EO154" s="26"/>
      <c r="EP154" s="26"/>
      <c r="EQ154" s="26"/>
      <c r="ER154" s="39"/>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39"/>
      <c r="JH154" s="26"/>
      <c r="JI154" s="26"/>
      <c r="JJ154" s="26"/>
      <c r="JK154" s="26"/>
      <c r="JL154" s="26"/>
      <c r="JM154" s="26"/>
      <c r="JN154" s="26"/>
      <c r="JO154" s="26"/>
      <c r="JP154" s="26"/>
      <c r="JQ154" s="26"/>
      <c r="JR154" s="26"/>
      <c r="JS154" s="26"/>
      <c r="JT154" s="26"/>
      <c r="JU154" s="26"/>
      <c r="JV154" s="26"/>
      <c r="JW154" s="26"/>
      <c r="JX154" s="26"/>
      <c r="JY154" s="26"/>
      <c r="JZ154" s="26"/>
      <c r="KA154" s="26"/>
      <c r="KB154" s="39"/>
    </row>
    <row r="155" spans="2:288" ht="15" customHeight="1" x14ac:dyDescent="0.25">
      <c r="B155" s="293" t="str">
        <f t="shared" si="15"/>
        <v>Desk 42</v>
      </c>
      <c r="C155" s="295" t="str">
        <f t="shared" si="19"/>
        <v/>
      </c>
      <c r="D155" s="295" t="str">
        <f t="shared" si="19"/>
        <v/>
      </c>
      <c r="E155" s="295" t="str">
        <f t="shared" si="19"/>
        <v/>
      </c>
      <c r="F155" s="295" t="str">
        <f t="shared" si="19"/>
        <v/>
      </c>
      <c r="G155" s="591" t="str">
        <f t="shared" si="19"/>
        <v/>
      </c>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39"/>
      <c r="DX155" s="26"/>
      <c r="DY155" s="26"/>
      <c r="DZ155" s="26"/>
      <c r="EA155" s="26"/>
      <c r="EB155" s="26"/>
      <c r="EC155" s="26"/>
      <c r="ED155" s="26"/>
      <c r="EE155" s="26"/>
      <c r="EF155" s="26"/>
      <c r="EG155" s="26"/>
      <c r="EH155" s="26"/>
      <c r="EI155" s="26"/>
      <c r="EJ155" s="26"/>
      <c r="EK155" s="26"/>
      <c r="EL155" s="26"/>
      <c r="EM155" s="26"/>
      <c r="EN155" s="26"/>
      <c r="EO155" s="26"/>
      <c r="EP155" s="26"/>
      <c r="EQ155" s="26"/>
      <c r="ER155" s="39"/>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39"/>
      <c r="JH155" s="26"/>
      <c r="JI155" s="26"/>
      <c r="JJ155" s="26"/>
      <c r="JK155" s="26"/>
      <c r="JL155" s="26"/>
      <c r="JM155" s="26"/>
      <c r="JN155" s="26"/>
      <c r="JO155" s="26"/>
      <c r="JP155" s="26"/>
      <c r="JQ155" s="26"/>
      <c r="JR155" s="26"/>
      <c r="JS155" s="26"/>
      <c r="JT155" s="26"/>
      <c r="JU155" s="26"/>
      <c r="JV155" s="26"/>
      <c r="JW155" s="26"/>
      <c r="JX155" s="26"/>
      <c r="JY155" s="26"/>
      <c r="JZ155" s="26"/>
      <c r="KA155" s="26"/>
      <c r="KB155" s="39"/>
    </row>
    <row r="156" spans="2:288" ht="15" customHeight="1" x14ac:dyDescent="0.25">
      <c r="B156" s="293" t="str">
        <f t="shared" si="15"/>
        <v>Desk 43</v>
      </c>
      <c r="C156" s="295" t="str">
        <f t="shared" si="19"/>
        <v/>
      </c>
      <c r="D156" s="295" t="str">
        <f t="shared" si="19"/>
        <v/>
      </c>
      <c r="E156" s="295" t="str">
        <f t="shared" si="19"/>
        <v/>
      </c>
      <c r="F156" s="295" t="str">
        <f t="shared" si="19"/>
        <v/>
      </c>
      <c r="G156" s="591" t="str">
        <f t="shared" si="19"/>
        <v/>
      </c>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39"/>
      <c r="DX156" s="26"/>
      <c r="DY156" s="26"/>
      <c r="DZ156" s="26"/>
      <c r="EA156" s="26"/>
      <c r="EB156" s="26"/>
      <c r="EC156" s="26"/>
      <c r="ED156" s="26"/>
      <c r="EE156" s="26"/>
      <c r="EF156" s="26"/>
      <c r="EG156" s="26"/>
      <c r="EH156" s="26"/>
      <c r="EI156" s="26"/>
      <c r="EJ156" s="26"/>
      <c r="EK156" s="26"/>
      <c r="EL156" s="26"/>
      <c r="EM156" s="26"/>
      <c r="EN156" s="26"/>
      <c r="EO156" s="26"/>
      <c r="EP156" s="26"/>
      <c r="EQ156" s="26"/>
      <c r="ER156" s="39"/>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39"/>
      <c r="JH156" s="26"/>
      <c r="JI156" s="26"/>
      <c r="JJ156" s="26"/>
      <c r="JK156" s="26"/>
      <c r="JL156" s="26"/>
      <c r="JM156" s="26"/>
      <c r="JN156" s="26"/>
      <c r="JO156" s="26"/>
      <c r="JP156" s="26"/>
      <c r="JQ156" s="26"/>
      <c r="JR156" s="26"/>
      <c r="JS156" s="26"/>
      <c r="JT156" s="26"/>
      <c r="JU156" s="26"/>
      <c r="JV156" s="26"/>
      <c r="JW156" s="26"/>
      <c r="JX156" s="26"/>
      <c r="JY156" s="26"/>
      <c r="JZ156" s="26"/>
      <c r="KA156" s="26"/>
      <c r="KB156" s="39"/>
    </row>
    <row r="157" spans="2:288" ht="15" customHeight="1" x14ac:dyDescent="0.25">
      <c r="B157" s="293" t="str">
        <f t="shared" si="15"/>
        <v>Desk 44</v>
      </c>
      <c r="C157" s="295" t="str">
        <f t="shared" si="19"/>
        <v/>
      </c>
      <c r="D157" s="295" t="str">
        <f t="shared" si="19"/>
        <v/>
      </c>
      <c r="E157" s="295" t="str">
        <f t="shared" si="19"/>
        <v/>
      </c>
      <c r="F157" s="295" t="str">
        <f t="shared" si="19"/>
        <v/>
      </c>
      <c r="G157" s="591" t="str">
        <f t="shared" si="19"/>
        <v/>
      </c>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39"/>
      <c r="DX157" s="26"/>
      <c r="DY157" s="26"/>
      <c r="DZ157" s="26"/>
      <c r="EA157" s="26"/>
      <c r="EB157" s="26"/>
      <c r="EC157" s="26"/>
      <c r="ED157" s="26"/>
      <c r="EE157" s="26"/>
      <c r="EF157" s="26"/>
      <c r="EG157" s="26"/>
      <c r="EH157" s="26"/>
      <c r="EI157" s="26"/>
      <c r="EJ157" s="26"/>
      <c r="EK157" s="26"/>
      <c r="EL157" s="26"/>
      <c r="EM157" s="26"/>
      <c r="EN157" s="26"/>
      <c r="EO157" s="26"/>
      <c r="EP157" s="26"/>
      <c r="EQ157" s="26"/>
      <c r="ER157" s="39"/>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39"/>
      <c r="JH157" s="26"/>
      <c r="JI157" s="26"/>
      <c r="JJ157" s="26"/>
      <c r="JK157" s="26"/>
      <c r="JL157" s="26"/>
      <c r="JM157" s="26"/>
      <c r="JN157" s="26"/>
      <c r="JO157" s="26"/>
      <c r="JP157" s="26"/>
      <c r="JQ157" s="26"/>
      <c r="JR157" s="26"/>
      <c r="JS157" s="26"/>
      <c r="JT157" s="26"/>
      <c r="JU157" s="26"/>
      <c r="JV157" s="26"/>
      <c r="JW157" s="26"/>
      <c r="JX157" s="26"/>
      <c r="JY157" s="26"/>
      <c r="JZ157" s="26"/>
      <c r="KA157" s="26"/>
      <c r="KB157" s="39"/>
    </row>
    <row r="158" spans="2:288" ht="15" customHeight="1" x14ac:dyDescent="0.25">
      <c r="B158" s="293" t="str">
        <f t="shared" si="15"/>
        <v>Desk 45</v>
      </c>
      <c r="C158" s="295" t="str">
        <f t="shared" si="19"/>
        <v/>
      </c>
      <c r="D158" s="295" t="str">
        <f t="shared" si="19"/>
        <v/>
      </c>
      <c r="E158" s="295" t="str">
        <f t="shared" si="19"/>
        <v/>
      </c>
      <c r="F158" s="295" t="str">
        <f t="shared" si="19"/>
        <v/>
      </c>
      <c r="G158" s="591" t="str">
        <f t="shared" si="19"/>
        <v/>
      </c>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39"/>
      <c r="DX158" s="26"/>
      <c r="DY158" s="26"/>
      <c r="DZ158" s="26"/>
      <c r="EA158" s="26"/>
      <c r="EB158" s="26"/>
      <c r="EC158" s="26"/>
      <c r="ED158" s="26"/>
      <c r="EE158" s="26"/>
      <c r="EF158" s="26"/>
      <c r="EG158" s="26"/>
      <c r="EH158" s="26"/>
      <c r="EI158" s="26"/>
      <c r="EJ158" s="26"/>
      <c r="EK158" s="26"/>
      <c r="EL158" s="26"/>
      <c r="EM158" s="26"/>
      <c r="EN158" s="26"/>
      <c r="EO158" s="26"/>
      <c r="EP158" s="26"/>
      <c r="EQ158" s="26"/>
      <c r="ER158" s="39"/>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39"/>
      <c r="JH158" s="26"/>
      <c r="JI158" s="26"/>
      <c r="JJ158" s="26"/>
      <c r="JK158" s="26"/>
      <c r="JL158" s="26"/>
      <c r="JM158" s="26"/>
      <c r="JN158" s="26"/>
      <c r="JO158" s="26"/>
      <c r="JP158" s="26"/>
      <c r="JQ158" s="26"/>
      <c r="JR158" s="26"/>
      <c r="JS158" s="26"/>
      <c r="JT158" s="26"/>
      <c r="JU158" s="26"/>
      <c r="JV158" s="26"/>
      <c r="JW158" s="26"/>
      <c r="JX158" s="26"/>
      <c r="JY158" s="26"/>
      <c r="JZ158" s="26"/>
      <c r="KA158" s="26"/>
      <c r="KB158" s="39"/>
    </row>
    <row r="159" spans="2:288" ht="15" customHeight="1" x14ac:dyDescent="0.25">
      <c r="B159" s="293" t="str">
        <f t="shared" si="15"/>
        <v>Desk 46</v>
      </c>
      <c r="C159" s="295" t="str">
        <f t="shared" si="19"/>
        <v/>
      </c>
      <c r="D159" s="295" t="str">
        <f t="shared" si="19"/>
        <v/>
      </c>
      <c r="E159" s="295" t="str">
        <f t="shared" si="19"/>
        <v/>
      </c>
      <c r="F159" s="295" t="str">
        <f t="shared" si="19"/>
        <v/>
      </c>
      <c r="G159" s="591" t="str">
        <f t="shared" si="19"/>
        <v/>
      </c>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39"/>
      <c r="DX159" s="26"/>
      <c r="DY159" s="26"/>
      <c r="DZ159" s="26"/>
      <c r="EA159" s="26"/>
      <c r="EB159" s="26"/>
      <c r="EC159" s="26"/>
      <c r="ED159" s="26"/>
      <c r="EE159" s="26"/>
      <c r="EF159" s="26"/>
      <c r="EG159" s="26"/>
      <c r="EH159" s="26"/>
      <c r="EI159" s="26"/>
      <c r="EJ159" s="26"/>
      <c r="EK159" s="26"/>
      <c r="EL159" s="26"/>
      <c r="EM159" s="26"/>
      <c r="EN159" s="26"/>
      <c r="EO159" s="26"/>
      <c r="EP159" s="26"/>
      <c r="EQ159" s="26"/>
      <c r="ER159" s="39"/>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39"/>
      <c r="JH159" s="26"/>
      <c r="JI159" s="26"/>
      <c r="JJ159" s="26"/>
      <c r="JK159" s="26"/>
      <c r="JL159" s="26"/>
      <c r="JM159" s="26"/>
      <c r="JN159" s="26"/>
      <c r="JO159" s="26"/>
      <c r="JP159" s="26"/>
      <c r="JQ159" s="26"/>
      <c r="JR159" s="26"/>
      <c r="JS159" s="26"/>
      <c r="JT159" s="26"/>
      <c r="JU159" s="26"/>
      <c r="JV159" s="26"/>
      <c r="JW159" s="26"/>
      <c r="JX159" s="26"/>
      <c r="JY159" s="26"/>
      <c r="JZ159" s="26"/>
      <c r="KA159" s="26"/>
      <c r="KB159" s="39"/>
    </row>
    <row r="160" spans="2:288" ht="15" customHeight="1" x14ac:dyDescent="0.25">
      <c r="B160" s="293" t="str">
        <f t="shared" si="15"/>
        <v>Desk 47</v>
      </c>
      <c r="C160" s="295" t="str">
        <f t="shared" si="19"/>
        <v/>
      </c>
      <c r="D160" s="295" t="str">
        <f t="shared" si="19"/>
        <v/>
      </c>
      <c r="E160" s="295" t="str">
        <f t="shared" si="19"/>
        <v/>
      </c>
      <c r="F160" s="295" t="str">
        <f t="shared" si="19"/>
        <v/>
      </c>
      <c r="G160" s="591" t="str">
        <f t="shared" si="19"/>
        <v/>
      </c>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39"/>
      <c r="DX160" s="26"/>
      <c r="DY160" s="26"/>
      <c r="DZ160" s="26"/>
      <c r="EA160" s="26"/>
      <c r="EB160" s="26"/>
      <c r="EC160" s="26"/>
      <c r="ED160" s="26"/>
      <c r="EE160" s="26"/>
      <c r="EF160" s="26"/>
      <c r="EG160" s="26"/>
      <c r="EH160" s="26"/>
      <c r="EI160" s="26"/>
      <c r="EJ160" s="26"/>
      <c r="EK160" s="26"/>
      <c r="EL160" s="26"/>
      <c r="EM160" s="26"/>
      <c r="EN160" s="26"/>
      <c r="EO160" s="26"/>
      <c r="EP160" s="26"/>
      <c r="EQ160" s="26"/>
      <c r="ER160" s="39"/>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39"/>
      <c r="JH160" s="26"/>
      <c r="JI160" s="26"/>
      <c r="JJ160" s="26"/>
      <c r="JK160" s="26"/>
      <c r="JL160" s="26"/>
      <c r="JM160" s="26"/>
      <c r="JN160" s="26"/>
      <c r="JO160" s="26"/>
      <c r="JP160" s="26"/>
      <c r="JQ160" s="26"/>
      <c r="JR160" s="26"/>
      <c r="JS160" s="26"/>
      <c r="JT160" s="26"/>
      <c r="JU160" s="26"/>
      <c r="JV160" s="26"/>
      <c r="JW160" s="26"/>
      <c r="JX160" s="26"/>
      <c r="JY160" s="26"/>
      <c r="JZ160" s="26"/>
      <c r="KA160" s="26"/>
      <c r="KB160" s="39"/>
    </row>
    <row r="161" spans="2:288" ht="15" customHeight="1" x14ac:dyDescent="0.25">
      <c r="B161" s="293" t="str">
        <f t="shared" si="15"/>
        <v>Desk 48</v>
      </c>
      <c r="C161" s="295" t="str">
        <f t="shared" si="19"/>
        <v/>
      </c>
      <c r="D161" s="295" t="str">
        <f t="shared" si="19"/>
        <v/>
      </c>
      <c r="E161" s="295" t="str">
        <f t="shared" si="19"/>
        <v/>
      </c>
      <c r="F161" s="295" t="str">
        <f t="shared" si="19"/>
        <v/>
      </c>
      <c r="G161" s="591" t="str">
        <f t="shared" si="19"/>
        <v/>
      </c>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39"/>
      <c r="DX161" s="26"/>
      <c r="DY161" s="26"/>
      <c r="DZ161" s="26"/>
      <c r="EA161" s="26"/>
      <c r="EB161" s="26"/>
      <c r="EC161" s="26"/>
      <c r="ED161" s="26"/>
      <c r="EE161" s="26"/>
      <c r="EF161" s="26"/>
      <c r="EG161" s="26"/>
      <c r="EH161" s="26"/>
      <c r="EI161" s="26"/>
      <c r="EJ161" s="26"/>
      <c r="EK161" s="26"/>
      <c r="EL161" s="26"/>
      <c r="EM161" s="26"/>
      <c r="EN161" s="26"/>
      <c r="EO161" s="26"/>
      <c r="EP161" s="26"/>
      <c r="EQ161" s="26"/>
      <c r="ER161" s="39"/>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39"/>
      <c r="JH161" s="26"/>
      <c r="JI161" s="26"/>
      <c r="JJ161" s="26"/>
      <c r="JK161" s="26"/>
      <c r="JL161" s="26"/>
      <c r="JM161" s="26"/>
      <c r="JN161" s="26"/>
      <c r="JO161" s="26"/>
      <c r="JP161" s="26"/>
      <c r="JQ161" s="26"/>
      <c r="JR161" s="26"/>
      <c r="JS161" s="26"/>
      <c r="JT161" s="26"/>
      <c r="JU161" s="26"/>
      <c r="JV161" s="26"/>
      <c r="JW161" s="26"/>
      <c r="JX161" s="26"/>
      <c r="JY161" s="26"/>
      <c r="JZ161" s="26"/>
      <c r="KA161" s="26"/>
      <c r="KB161" s="39"/>
    </row>
    <row r="162" spans="2:288" ht="15" customHeight="1" x14ac:dyDescent="0.25">
      <c r="B162" s="293" t="str">
        <f t="shared" si="15"/>
        <v>Desk 49</v>
      </c>
      <c r="C162" s="295" t="str">
        <f t="shared" si="19"/>
        <v/>
      </c>
      <c r="D162" s="295" t="str">
        <f t="shared" si="19"/>
        <v/>
      </c>
      <c r="E162" s="295" t="str">
        <f t="shared" si="19"/>
        <v/>
      </c>
      <c r="F162" s="295" t="str">
        <f t="shared" si="19"/>
        <v/>
      </c>
      <c r="G162" s="591" t="str">
        <f t="shared" si="19"/>
        <v/>
      </c>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39"/>
      <c r="DX162" s="26"/>
      <c r="DY162" s="26"/>
      <c r="DZ162" s="26"/>
      <c r="EA162" s="26"/>
      <c r="EB162" s="26"/>
      <c r="EC162" s="26"/>
      <c r="ED162" s="26"/>
      <c r="EE162" s="26"/>
      <c r="EF162" s="26"/>
      <c r="EG162" s="26"/>
      <c r="EH162" s="26"/>
      <c r="EI162" s="26"/>
      <c r="EJ162" s="26"/>
      <c r="EK162" s="26"/>
      <c r="EL162" s="26"/>
      <c r="EM162" s="26"/>
      <c r="EN162" s="26"/>
      <c r="EO162" s="26"/>
      <c r="EP162" s="26"/>
      <c r="EQ162" s="26"/>
      <c r="ER162" s="39"/>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39"/>
      <c r="JH162" s="26"/>
      <c r="JI162" s="26"/>
      <c r="JJ162" s="26"/>
      <c r="JK162" s="26"/>
      <c r="JL162" s="26"/>
      <c r="JM162" s="26"/>
      <c r="JN162" s="26"/>
      <c r="JO162" s="26"/>
      <c r="JP162" s="26"/>
      <c r="JQ162" s="26"/>
      <c r="JR162" s="26"/>
      <c r="JS162" s="26"/>
      <c r="JT162" s="26"/>
      <c r="JU162" s="26"/>
      <c r="JV162" s="26"/>
      <c r="JW162" s="26"/>
      <c r="JX162" s="26"/>
      <c r="JY162" s="26"/>
      <c r="JZ162" s="26"/>
      <c r="KA162" s="26"/>
      <c r="KB162" s="39"/>
    </row>
    <row r="163" spans="2:288" ht="15" customHeight="1" x14ac:dyDescent="0.25">
      <c r="B163" s="293" t="str">
        <f t="shared" si="15"/>
        <v>Desk 50</v>
      </c>
      <c r="C163" s="295" t="str">
        <f t="shared" ref="C163:G178" si="20">IF(ISBLANK(C60), "", C60)</f>
        <v/>
      </c>
      <c r="D163" s="295" t="str">
        <f t="shared" si="20"/>
        <v/>
      </c>
      <c r="E163" s="295" t="str">
        <f t="shared" si="20"/>
        <v/>
      </c>
      <c r="F163" s="295" t="str">
        <f t="shared" si="20"/>
        <v/>
      </c>
      <c r="G163" s="591" t="str">
        <f t="shared" si="20"/>
        <v/>
      </c>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39"/>
      <c r="DX163" s="26"/>
      <c r="DY163" s="26"/>
      <c r="DZ163" s="26"/>
      <c r="EA163" s="26"/>
      <c r="EB163" s="26"/>
      <c r="EC163" s="26"/>
      <c r="ED163" s="26"/>
      <c r="EE163" s="26"/>
      <c r="EF163" s="26"/>
      <c r="EG163" s="26"/>
      <c r="EH163" s="26"/>
      <c r="EI163" s="26"/>
      <c r="EJ163" s="26"/>
      <c r="EK163" s="26"/>
      <c r="EL163" s="26"/>
      <c r="EM163" s="26"/>
      <c r="EN163" s="26"/>
      <c r="EO163" s="26"/>
      <c r="EP163" s="26"/>
      <c r="EQ163" s="26"/>
      <c r="ER163" s="39"/>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39"/>
      <c r="JH163" s="26"/>
      <c r="JI163" s="26"/>
      <c r="JJ163" s="26"/>
      <c r="JK163" s="26"/>
      <c r="JL163" s="26"/>
      <c r="JM163" s="26"/>
      <c r="JN163" s="26"/>
      <c r="JO163" s="26"/>
      <c r="JP163" s="26"/>
      <c r="JQ163" s="26"/>
      <c r="JR163" s="26"/>
      <c r="JS163" s="26"/>
      <c r="JT163" s="26"/>
      <c r="JU163" s="26"/>
      <c r="JV163" s="26"/>
      <c r="JW163" s="26"/>
      <c r="JX163" s="26"/>
      <c r="JY163" s="26"/>
      <c r="JZ163" s="26"/>
      <c r="KA163" s="26"/>
      <c r="KB163" s="39"/>
    </row>
    <row r="164" spans="2:288" ht="15" customHeight="1" x14ac:dyDescent="0.25">
      <c r="B164" s="293" t="str">
        <f t="shared" si="15"/>
        <v>Desk 51</v>
      </c>
      <c r="C164" s="295" t="str">
        <f t="shared" si="20"/>
        <v/>
      </c>
      <c r="D164" s="295" t="str">
        <f t="shared" si="20"/>
        <v/>
      </c>
      <c r="E164" s="295" t="str">
        <f t="shared" si="20"/>
        <v/>
      </c>
      <c r="F164" s="295" t="str">
        <f t="shared" si="20"/>
        <v/>
      </c>
      <c r="G164" s="591" t="str">
        <f t="shared" si="20"/>
        <v/>
      </c>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39"/>
      <c r="DX164" s="26"/>
      <c r="DY164" s="26"/>
      <c r="DZ164" s="26"/>
      <c r="EA164" s="26"/>
      <c r="EB164" s="26"/>
      <c r="EC164" s="26"/>
      <c r="ED164" s="26"/>
      <c r="EE164" s="26"/>
      <c r="EF164" s="26"/>
      <c r="EG164" s="26"/>
      <c r="EH164" s="26"/>
      <c r="EI164" s="26"/>
      <c r="EJ164" s="26"/>
      <c r="EK164" s="26"/>
      <c r="EL164" s="26"/>
      <c r="EM164" s="26"/>
      <c r="EN164" s="26"/>
      <c r="EO164" s="26"/>
      <c r="EP164" s="26"/>
      <c r="EQ164" s="26"/>
      <c r="ER164" s="39"/>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39"/>
      <c r="JH164" s="26"/>
      <c r="JI164" s="26"/>
      <c r="JJ164" s="26"/>
      <c r="JK164" s="26"/>
      <c r="JL164" s="26"/>
      <c r="JM164" s="26"/>
      <c r="JN164" s="26"/>
      <c r="JO164" s="26"/>
      <c r="JP164" s="26"/>
      <c r="JQ164" s="26"/>
      <c r="JR164" s="26"/>
      <c r="JS164" s="26"/>
      <c r="JT164" s="26"/>
      <c r="JU164" s="26"/>
      <c r="JV164" s="26"/>
      <c r="JW164" s="26"/>
      <c r="JX164" s="26"/>
      <c r="JY164" s="26"/>
      <c r="JZ164" s="26"/>
      <c r="KA164" s="26"/>
      <c r="KB164" s="39"/>
    </row>
    <row r="165" spans="2:288" ht="15" customHeight="1" x14ac:dyDescent="0.25">
      <c r="B165" s="293" t="str">
        <f t="shared" si="15"/>
        <v>Desk 52</v>
      </c>
      <c r="C165" s="295" t="str">
        <f t="shared" si="20"/>
        <v/>
      </c>
      <c r="D165" s="295" t="str">
        <f t="shared" si="20"/>
        <v/>
      </c>
      <c r="E165" s="295" t="str">
        <f t="shared" si="20"/>
        <v/>
      </c>
      <c r="F165" s="295" t="str">
        <f t="shared" si="20"/>
        <v/>
      </c>
      <c r="G165" s="591" t="str">
        <f t="shared" si="20"/>
        <v/>
      </c>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39"/>
      <c r="DX165" s="26"/>
      <c r="DY165" s="26"/>
      <c r="DZ165" s="26"/>
      <c r="EA165" s="26"/>
      <c r="EB165" s="26"/>
      <c r="EC165" s="26"/>
      <c r="ED165" s="26"/>
      <c r="EE165" s="26"/>
      <c r="EF165" s="26"/>
      <c r="EG165" s="26"/>
      <c r="EH165" s="26"/>
      <c r="EI165" s="26"/>
      <c r="EJ165" s="26"/>
      <c r="EK165" s="26"/>
      <c r="EL165" s="26"/>
      <c r="EM165" s="26"/>
      <c r="EN165" s="26"/>
      <c r="EO165" s="26"/>
      <c r="EP165" s="26"/>
      <c r="EQ165" s="26"/>
      <c r="ER165" s="39"/>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39"/>
      <c r="JH165" s="26"/>
      <c r="JI165" s="26"/>
      <c r="JJ165" s="26"/>
      <c r="JK165" s="26"/>
      <c r="JL165" s="26"/>
      <c r="JM165" s="26"/>
      <c r="JN165" s="26"/>
      <c r="JO165" s="26"/>
      <c r="JP165" s="26"/>
      <c r="JQ165" s="26"/>
      <c r="JR165" s="26"/>
      <c r="JS165" s="26"/>
      <c r="JT165" s="26"/>
      <c r="JU165" s="26"/>
      <c r="JV165" s="26"/>
      <c r="JW165" s="26"/>
      <c r="JX165" s="26"/>
      <c r="JY165" s="26"/>
      <c r="JZ165" s="26"/>
      <c r="KA165" s="26"/>
      <c r="KB165" s="39"/>
    </row>
    <row r="166" spans="2:288" ht="15" customHeight="1" x14ac:dyDescent="0.25">
      <c r="B166" s="293" t="str">
        <f t="shared" si="15"/>
        <v>Desk 53</v>
      </c>
      <c r="C166" s="295" t="str">
        <f t="shared" si="20"/>
        <v/>
      </c>
      <c r="D166" s="295" t="str">
        <f t="shared" si="20"/>
        <v/>
      </c>
      <c r="E166" s="295" t="str">
        <f t="shared" si="20"/>
        <v/>
      </c>
      <c r="F166" s="295" t="str">
        <f t="shared" si="20"/>
        <v/>
      </c>
      <c r="G166" s="591" t="str">
        <f t="shared" si="20"/>
        <v/>
      </c>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39"/>
      <c r="DX166" s="26"/>
      <c r="DY166" s="26"/>
      <c r="DZ166" s="26"/>
      <c r="EA166" s="26"/>
      <c r="EB166" s="26"/>
      <c r="EC166" s="26"/>
      <c r="ED166" s="26"/>
      <c r="EE166" s="26"/>
      <c r="EF166" s="26"/>
      <c r="EG166" s="26"/>
      <c r="EH166" s="26"/>
      <c r="EI166" s="26"/>
      <c r="EJ166" s="26"/>
      <c r="EK166" s="26"/>
      <c r="EL166" s="26"/>
      <c r="EM166" s="26"/>
      <c r="EN166" s="26"/>
      <c r="EO166" s="26"/>
      <c r="EP166" s="26"/>
      <c r="EQ166" s="26"/>
      <c r="ER166" s="39"/>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39"/>
      <c r="JH166" s="26"/>
      <c r="JI166" s="26"/>
      <c r="JJ166" s="26"/>
      <c r="JK166" s="26"/>
      <c r="JL166" s="26"/>
      <c r="JM166" s="26"/>
      <c r="JN166" s="26"/>
      <c r="JO166" s="26"/>
      <c r="JP166" s="26"/>
      <c r="JQ166" s="26"/>
      <c r="JR166" s="26"/>
      <c r="JS166" s="26"/>
      <c r="JT166" s="26"/>
      <c r="JU166" s="26"/>
      <c r="JV166" s="26"/>
      <c r="JW166" s="26"/>
      <c r="JX166" s="26"/>
      <c r="JY166" s="26"/>
      <c r="JZ166" s="26"/>
      <c r="KA166" s="26"/>
      <c r="KB166" s="39"/>
    </row>
    <row r="167" spans="2:288" ht="15" customHeight="1" x14ac:dyDescent="0.25">
      <c r="B167" s="293" t="str">
        <f t="shared" si="15"/>
        <v>Desk 54</v>
      </c>
      <c r="C167" s="295" t="str">
        <f t="shared" si="20"/>
        <v/>
      </c>
      <c r="D167" s="295" t="str">
        <f t="shared" si="20"/>
        <v/>
      </c>
      <c r="E167" s="295" t="str">
        <f t="shared" si="20"/>
        <v/>
      </c>
      <c r="F167" s="295" t="str">
        <f t="shared" si="20"/>
        <v/>
      </c>
      <c r="G167" s="591" t="str">
        <f t="shared" si="20"/>
        <v/>
      </c>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39"/>
      <c r="DX167" s="26"/>
      <c r="DY167" s="26"/>
      <c r="DZ167" s="26"/>
      <c r="EA167" s="26"/>
      <c r="EB167" s="26"/>
      <c r="EC167" s="26"/>
      <c r="ED167" s="26"/>
      <c r="EE167" s="26"/>
      <c r="EF167" s="26"/>
      <c r="EG167" s="26"/>
      <c r="EH167" s="26"/>
      <c r="EI167" s="26"/>
      <c r="EJ167" s="26"/>
      <c r="EK167" s="26"/>
      <c r="EL167" s="26"/>
      <c r="EM167" s="26"/>
      <c r="EN167" s="26"/>
      <c r="EO167" s="26"/>
      <c r="EP167" s="26"/>
      <c r="EQ167" s="26"/>
      <c r="ER167" s="39"/>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39"/>
      <c r="JH167" s="26"/>
      <c r="JI167" s="26"/>
      <c r="JJ167" s="26"/>
      <c r="JK167" s="26"/>
      <c r="JL167" s="26"/>
      <c r="JM167" s="26"/>
      <c r="JN167" s="26"/>
      <c r="JO167" s="26"/>
      <c r="JP167" s="26"/>
      <c r="JQ167" s="26"/>
      <c r="JR167" s="26"/>
      <c r="JS167" s="26"/>
      <c r="JT167" s="26"/>
      <c r="JU167" s="26"/>
      <c r="JV167" s="26"/>
      <c r="JW167" s="26"/>
      <c r="JX167" s="26"/>
      <c r="JY167" s="26"/>
      <c r="JZ167" s="26"/>
      <c r="KA167" s="26"/>
      <c r="KB167" s="39"/>
    </row>
    <row r="168" spans="2:288" ht="15" customHeight="1" x14ac:dyDescent="0.25">
      <c r="B168" s="293" t="str">
        <f t="shared" si="15"/>
        <v>Desk 55</v>
      </c>
      <c r="C168" s="295" t="str">
        <f t="shared" si="20"/>
        <v/>
      </c>
      <c r="D168" s="295" t="str">
        <f t="shared" si="20"/>
        <v/>
      </c>
      <c r="E168" s="295" t="str">
        <f t="shared" si="20"/>
        <v/>
      </c>
      <c r="F168" s="295" t="str">
        <f t="shared" si="20"/>
        <v/>
      </c>
      <c r="G168" s="591" t="str">
        <f t="shared" si="20"/>
        <v/>
      </c>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39"/>
      <c r="DX168" s="26"/>
      <c r="DY168" s="26"/>
      <c r="DZ168" s="26"/>
      <c r="EA168" s="26"/>
      <c r="EB168" s="26"/>
      <c r="EC168" s="26"/>
      <c r="ED168" s="26"/>
      <c r="EE168" s="26"/>
      <c r="EF168" s="26"/>
      <c r="EG168" s="26"/>
      <c r="EH168" s="26"/>
      <c r="EI168" s="26"/>
      <c r="EJ168" s="26"/>
      <c r="EK168" s="26"/>
      <c r="EL168" s="26"/>
      <c r="EM168" s="26"/>
      <c r="EN168" s="26"/>
      <c r="EO168" s="26"/>
      <c r="EP168" s="26"/>
      <c r="EQ168" s="26"/>
      <c r="ER168" s="39"/>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39"/>
      <c r="JH168" s="26"/>
      <c r="JI168" s="26"/>
      <c r="JJ168" s="26"/>
      <c r="JK168" s="26"/>
      <c r="JL168" s="26"/>
      <c r="JM168" s="26"/>
      <c r="JN168" s="26"/>
      <c r="JO168" s="26"/>
      <c r="JP168" s="26"/>
      <c r="JQ168" s="26"/>
      <c r="JR168" s="26"/>
      <c r="JS168" s="26"/>
      <c r="JT168" s="26"/>
      <c r="JU168" s="26"/>
      <c r="JV168" s="26"/>
      <c r="JW168" s="26"/>
      <c r="JX168" s="26"/>
      <c r="JY168" s="26"/>
      <c r="JZ168" s="26"/>
      <c r="KA168" s="26"/>
      <c r="KB168" s="39"/>
    </row>
    <row r="169" spans="2:288" ht="15" customHeight="1" x14ac:dyDescent="0.25">
      <c r="B169" s="293" t="str">
        <f t="shared" si="15"/>
        <v>Desk 56</v>
      </c>
      <c r="C169" s="295" t="str">
        <f t="shared" si="20"/>
        <v/>
      </c>
      <c r="D169" s="295" t="str">
        <f t="shared" si="20"/>
        <v/>
      </c>
      <c r="E169" s="295" t="str">
        <f t="shared" si="20"/>
        <v/>
      </c>
      <c r="F169" s="295" t="str">
        <f t="shared" si="20"/>
        <v/>
      </c>
      <c r="G169" s="591" t="str">
        <f t="shared" si="20"/>
        <v/>
      </c>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39"/>
      <c r="DX169" s="26"/>
      <c r="DY169" s="26"/>
      <c r="DZ169" s="26"/>
      <c r="EA169" s="26"/>
      <c r="EB169" s="26"/>
      <c r="EC169" s="26"/>
      <c r="ED169" s="26"/>
      <c r="EE169" s="26"/>
      <c r="EF169" s="26"/>
      <c r="EG169" s="26"/>
      <c r="EH169" s="26"/>
      <c r="EI169" s="26"/>
      <c r="EJ169" s="26"/>
      <c r="EK169" s="26"/>
      <c r="EL169" s="26"/>
      <c r="EM169" s="26"/>
      <c r="EN169" s="26"/>
      <c r="EO169" s="26"/>
      <c r="EP169" s="26"/>
      <c r="EQ169" s="26"/>
      <c r="ER169" s="39"/>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39"/>
      <c r="JH169" s="26"/>
      <c r="JI169" s="26"/>
      <c r="JJ169" s="26"/>
      <c r="JK169" s="26"/>
      <c r="JL169" s="26"/>
      <c r="JM169" s="26"/>
      <c r="JN169" s="26"/>
      <c r="JO169" s="26"/>
      <c r="JP169" s="26"/>
      <c r="JQ169" s="26"/>
      <c r="JR169" s="26"/>
      <c r="JS169" s="26"/>
      <c r="JT169" s="26"/>
      <c r="JU169" s="26"/>
      <c r="JV169" s="26"/>
      <c r="JW169" s="26"/>
      <c r="JX169" s="26"/>
      <c r="JY169" s="26"/>
      <c r="JZ169" s="26"/>
      <c r="KA169" s="26"/>
      <c r="KB169" s="39"/>
    </row>
    <row r="170" spans="2:288" ht="15" customHeight="1" x14ac:dyDescent="0.25">
      <c r="B170" s="293" t="str">
        <f t="shared" si="15"/>
        <v>Desk 57</v>
      </c>
      <c r="C170" s="295" t="str">
        <f t="shared" si="20"/>
        <v/>
      </c>
      <c r="D170" s="295" t="str">
        <f t="shared" si="20"/>
        <v/>
      </c>
      <c r="E170" s="295" t="str">
        <f t="shared" si="20"/>
        <v/>
      </c>
      <c r="F170" s="295" t="str">
        <f t="shared" si="20"/>
        <v/>
      </c>
      <c r="G170" s="591" t="str">
        <f t="shared" si="20"/>
        <v/>
      </c>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39"/>
      <c r="DX170" s="26"/>
      <c r="DY170" s="26"/>
      <c r="DZ170" s="26"/>
      <c r="EA170" s="26"/>
      <c r="EB170" s="26"/>
      <c r="EC170" s="26"/>
      <c r="ED170" s="26"/>
      <c r="EE170" s="26"/>
      <c r="EF170" s="26"/>
      <c r="EG170" s="26"/>
      <c r="EH170" s="26"/>
      <c r="EI170" s="26"/>
      <c r="EJ170" s="26"/>
      <c r="EK170" s="26"/>
      <c r="EL170" s="26"/>
      <c r="EM170" s="26"/>
      <c r="EN170" s="26"/>
      <c r="EO170" s="26"/>
      <c r="EP170" s="26"/>
      <c r="EQ170" s="26"/>
      <c r="ER170" s="39"/>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39"/>
      <c r="JH170" s="26"/>
      <c r="JI170" s="26"/>
      <c r="JJ170" s="26"/>
      <c r="JK170" s="26"/>
      <c r="JL170" s="26"/>
      <c r="JM170" s="26"/>
      <c r="JN170" s="26"/>
      <c r="JO170" s="26"/>
      <c r="JP170" s="26"/>
      <c r="JQ170" s="26"/>
      <c r="JR170" s="26"/>
      <c r="JS170" s="26"/>
      <c r="JT170" s="26"/>
      <c r="JU170" s="26"/>
      <c r="JV170" s="26"/>
      <c r="JW170" s="26"/>
      <c r="JX170" s="26"/>
      <c r="JY170" s="26"/>
      <c r="JZ170" s="26"/>
      <c r="KA170" s="26"/>
      <c r="KB170" s="39"/>
    </row>
    <row r="171" spans="2:288" ht="15" customHeight="1" x14ac:dyDescent="0.25">
      <c r="B171" s="293" t="str">
        <f t="shared" si="15"/>
        <v>Desk 58</v>
      </c>
      <c r="C171" s="295" t="str">
        <f t="shared" si="20"/>
        <v/>
      </c>
      <c r="D171" s="295" t="str">
        <f t="shared" si="20"/>
        <v/>
      </c>
      <c r="E171" s="295" t="str">
        <f t="shared" si="20"/>
        <v/>
      </c>
      <c r="F171" s="295" t="str">
        <f t="shared" si="20"/>
        <v/>
      </c>
      <c r="G171" s="591" t="str">
        <f t="shared" si="20"/>
        <v/>
      </c>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39"/>
      <c r="DX171" s="26"/>
      <c r="DY171" s="26"/>
      <c r="DZ171" s="26"/>
      <c r="EA171" s="26"/>
      <c r="EB171" s="26"/>
      <c r="EC171" s="26"/>
      <c r="ED171" s="26"/>
      <c r="EE171" s="26"/>
      <c r="EF171" s="26"/>
      <c r="EG171" s="26"/>
      <c r="EH171" s="26"/>
      <c r="EI171" s="26"/>
      <c r="EJ171" s="26"/>
      <c r="EK171" s="26"/>
      <c r="EL171" s="26"/>
      <c r="EM171" s="26"/>
      <c r="EN171" s="26"/>
      <c r="EO171" s="26"/>
      <c r="EP171" s="26"/>
      <c r="EQ171" s="26"/>
      <c r="ER171" s="39"/>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c r="IK171" s="26"/>
      <c r="IL171" s="26"/>
      <c r="IM171" s="26"/>
      <c r="IN171" s="26"/>
      <c r="IO171" s="26"/>
      <c r="IP171" s="26"/>
      <c r="IQ171" s="26"/>
      <c r="IR171" s="26"/>
      <c r="IS171" s="26"/>
      <c r="IT171" s="26"/>
      <c r="IU171" s="26"/>
      <c r="IV171" s="26"/>
      <c r="IW171" s="26"/>
      <c r="IX171" s="26"/>
      <c r="IY171" s="26"/>
      <c r="IZ171" s="26"/>
      <c r="JA171" s="26"/>
      <c r="JB171" s="26"/>
      <c r="JC171" s="26"/>
      <c r="JD171" s="26"/>
      <c r="JE171" s="26"/>
      <c r="JF171" s="26"/>
      <c r="JG171" s="39"/>
      <c r="JH171" s="26"/>
      <c r="JI171" s="26"/>
      <c r="JJ171" s="26"/>
      <c r="JK171" s="26"/>
      <c r="JL171" s="26"/>
      <c r="JM171" s="26"/>
      <c r="JN171" s="26"/>
      <c r="JO171" s="26"/>
      <c r="JP171" s="26"/>
      <c r="JQ171" s="26"/>
      <c r="JR171" s="26"/>
      <c r="JS171" s="26"/>
      <c r="JT171" s="26"/>
      <c r="JU171" s="26"/>
      <c r="JV171" s="26"/>
      <c r="JW171" s="26"/>
      <c r="JX171" s="26"/>
      <c r="JY171" s="26"/>
      <c r="JZ171" s="26"/>
      <c r="KA171" s="26"/>
      <c r="KB171" s="39"/>
    </row>
    <row r="172" spans="2:288" ht="15" customHeight="1" x14ac:dyDescent="0.25">
      <c r="B172" s="293" t="str">
        <f t="shared" si="15"/>
        <v>Desk 59</v>
      </c>
      <c r="C172" s="295" t="str">
        <f t="shared" si="20"/>
        <v/>
      </c>
      <c r="D172" s="295" t="str">
        <f t="shared" si="20"/>
        <v/>
      </c>
      <c r="E172" s="295" t="str">
        <f t="shared" si="20"/>
        <v/>
      </c>
      <c r="F172" s="295" t="str">
        <f t="shared" si="20"/>
        <v/>
      </c>
      <c r="G172" s="591" t="str">
        <f t="shared" si="20"/>
        <v/>
      </c>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39"/>
      <c r="DX172" s="26"/>
      <c r="DY172" s="26"/>
      <c r="DZ172" s="26"/>
      <c r="EA172" s="26"/>
      <c r="EB172" s="26"/>
      <c r="EC172" s="26"/>
      <c r="ED172" s="26"/>
      <c r="EE172" s="26"/>
      <c r="EF172" s="26"/>
      <c r="EG172" s="26"/>
      <c r="EH172" s="26"/>
      <c r="EI172" s="26"/>
      <c r="EJ172" s="26"/>
      <c r="EK172" s="26"/>
      <c r="EL172" s="26"/>
      <c r="EM172" s="26"/>
      <c r="EN172" s="26"/>
      <c r="EO172" s="26"/>
      <c r="EP172" s="26"/>
      <c r="EQ172" s="26"/>
      <c r="ER172" s="39"/>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39"/>
      <c r="JH172" s="26"/>
      <c r="JI172" s="26"/>
      <c r="JJ172" s="26"/>
      <c r="JK172" s="26"/>
      <c r="JL172" s="26"/>
      <c r="JM172" s="26"/>
      <c r="JN172" s="26"/>
      <c r="JO172" s="26"/>
      <c r="JP172" s="26"/>
      <c r="JQ172" s="26"/>
      <c r="JR172" s="26"/>
      <c r="JS172" s="26"/>
      <c r="JT172" s="26"/>
      <c r="JU172" s="26"/>
      <c r="JV172" s="26"/>
      <c r="JW172" s="26"/>
      <c r="JX172" s="26"/>
      <c r="JY172" s="26"/>
      <c r="JZ172" s="26"/>
      <c r="KA172" s="26"/>
      <c r="KB172" s="39"/>
    </row>
    <row r="173" spans="2:288" ht="15" customHeight="1" x14ac:dyDescent="0.25">
      <c r="B173" s="293" t="str">
        <f t="shared" si="15"/>
        <v>Desk 60</v>
      </c>
      <c r="C173" s="295" t="str">
        <f t="shared" si="20"/>
        <v/>
      </c>
      <c r="D173" s="295" t="str">
        <f t="shared" si="20"/>
        <v/>
      </c>
      <c r="E173" s="295" t="str">
        <f t="shared" si="20"/>
        <v/>
      </c>
      <c r="F173" s="295" t="str">
        <f t="shared" si="20"/>
        <v/>
      </c>
      <c r="G173" s="591" t="str">
        <f t="shared" si="20"/>
        <v/>
      </c>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39"/>
      <c r="DX173" s="26"/>
      <c r="DY173" s="26"/>
      <c r="DZ173" s="26"/>
      <c r="EA173" s="26"/>
      <c r="EB173" s="26"/>
      <c r="EC173" s="26"/>
      <c r="ED173" s="26"/>
      <c r="EE173" s="26"/>
      <c r="EF173" s="26"/>
      <c r="EG173" s="26"/>
      <c r="EH173" s="26"/>
      <c r="EI173" s="26"/>
      <c r="EJ173" s="26"/>
      <c r="EK173" s="26"/>
      <c r="EL173" s="26"/>
      <c r="EM173" s="26"/>
      <c r="EN173" s="26"/>
      <c r="EO173" s="26"/>
      <c r="EP173" s="26"/>
      <c r="EQ173" s="26"/>
      <c r="ER173" s="39"/>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39"/>
      <c r="JH173" s="26"/>
      <c r="JI173" s="26"/>
      <c r="JJ173" s="26"/>
      <c r="JK173" s="26"/>
      <c r="JL173" s="26"/>
      <c r="JM173" s="26"/>
      <c r="JN173" s="26"/>
      <c r="JO173" s="26"/>
      <c r="JP173" s="26"/>
      <c r="JQ173" s="26"/>
      <c r="JR173" s="26"/>
      <c r="JS173" s="26"/>
      <c r="JT173" s="26"/>
      <c r="JU173" s="26"/>
      <c r="JV173" s="26"/>
      <c r="JW173" s="26"/>
      <c r="JX173" s="26"/>
      <c r="JY173" s="26"/>
      <c r="JZ173" s="26"/>
      <c r="KA173" s="26"/>
      <c r="KB173" s="39"/>
    </row>
    <row r="174" spans="2:288" ht="15" customHeight="1" x14ac:dyDescent="0.25">
      <c r="B174" s="293" t="str">
        <f t="shared" si="15"/>
        <v>Desk 61</v>
      </c>
      <c r="C174" s="295" t="str">
        <f t="shared" si="20"/>
        <v/>
      </c>
      <c r="D174" s="295" t="str">
        <f t="shared" si="20"/>
        <v/>
      </c>
      <c r="E174" s="295" t="str">
        <f t="shared" si="20"/>
        <v/>
      </c>
      <c r="F174" s="295" t="str">
        <f t="shared" si="20"/>
        <v/>
      </c>
      <c r="G174" s="591" t="str">
        <f t="shared" si="20"/>
        <v/>
      </c>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39"/>
      <c r="DX174" s="26"/>
      <c r="DY174" s="26"/>
      <c r="DZ174" s="26"/>
      <c r="EA174" s="26"/>
      <c r="EB174" s="26"/>
      <c r="EC174" s="26"/>
      <c r="ED174" s="26"/>
      <c r="EE174" s="26"/>
      <c r="EF174" s="26"/>
      <c r="EG174" s="26"/>
      <c r="EH174" s="26"/>
      <c r="EI174" s="26"/>
      <c r="EJ174" s="26"/>
      <c r="EK174" s="26"/>
      <c r="EL174" s="26"/>
      <c r="EM174" s="26"/>
      <c r="EN174" s="26"/>
      <c r="EO174" s="26"/>
      <c r="EP174" s="26"/>
      <c r="EQ174" s="26"/>
      <c r="ER174" s="39"/>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39"/>
      <c r="JH174" s="26"/>
      <c r="JI174" s="26"/>
      <c r="JJ174" s="26"/>
      <c r="JK174" s="26"/>
      <c r="JL174" s="26"/>
      <c r="JM174" s="26"/>
      <c r="JN174" s="26"/>
      <c r="JO174" s="26"/>
      <c r="JP174" s="26"/>
      <c r="JQ174" s="26"/>
      <c r="JR174" s="26"/>
      <c r="JS174" s="26"/>
      <c r="JT174" s="26"/>
      <c r="JU174" s="26"/>
      <c r="JV174" s="26"/>
      <c r="JW174" s="26"/>
      <c r="JX174" s="26"/>
      <c r="JY174" s="26"/>
      <c r="JZ174" s="26"/>
      <c r="KA174" s="26"/>
      <c r="KB174" s="39"/>
    </row>
    <row r="175" spans="2:288" ht="15" customHeight="1" x14ac:dyDescent="0.25">
      <c r="B175" s="293" t="str">
        <f t="shared" si="15"/>
        <v>Desk 62</v>
      </c>
      <c r="C175" s="295" t="str">
        <f t="shared" si="20"/>
        <v/>
      </c>
      <c r="D175" s="295" t="str">
        <f t="shared" si="20"/>
        <v/>
      </c>
      <c r="E175" s="295" t="str">
        <f t="shared" si="20"/>
        <v/>
      </c>
      <c r="F175" s="295" t="str">
        <f t="shared" si="20"/>
        <v/>
      </c>
      <c r="G175" s="591" t="str">
        <f t="shared" si="20"/>
        <v/>
      </c>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39"/>
      <c r="DX175" s="26"/>
      <c r="DY175" s="26"/>
      <c r="DZ175" s="26"/>
      <c r="EA175" s="26"/>
      <c r="EB175" s="26"/>
      <c r="EC175" s="26"/>
      <c r="ED175" s="26"/>
      <c r="EE175" s="26"/>
      <c r="EF175" s="26"/>
      <c r="EG175" s="26"/>
      <c r="EH175" s="26"/>
      <c r="EI175" s="26"/>
      <c r="EJ175" s="26"/>
      <c r="EK175" s="26"/>
      <c r="EL175" s="26"/>
      <c r="EM175" s="26"/>
      <c r="EN175" s="26"/>
      <c r="EO175" s="26"/>
      <c r="EP175" s="26"/>
      <c r="EQ175" s="26"/>
      <c r="ER175" s="39"/>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39"/>
      <c r="JH175" s="26"/>
      <c r="JI175" s="26"/>
      <c r="JJ175" s="26"/>
      <c r="JK175" s="26"/>
      <c r="JL175" s="26"/>
      <c r="JM175" s="26"/>
      <c r="JN175" s="26"/>
      <c r="JO175" s="26"/>
      <c r="JP175" s="26"/>
      <c r="JQ175" s="26"/>
      <c r="JR175" s="26"/>
      <c r="JS175" s="26"/>
      <c r="JT175" s="26"/>
      <c r="JU175" s="26"/>
      <c r="JV175" s="26"/>
      <c r="JW175" s="26"/>
      <c r="JX175" s="26"/>
      <c r="JY175" s="26"/>
      <c r="JZ175" s="26"/>
      <c r="KA175" s="26"/>
      <c r="KB175" s="39"/>
    </row>
    <row r="176" spans="2:288" ht="15" customHeight="1" x14ac:dyDescent="0.25">
      <c r="B176" s="293" t="str">
        <f t="shared" si="15"/>
        <v>Desk 63</v>
      </c>
      <c r="C176" s="295" t="str">
        <f t="shared" si="20"/>
        <v/>
      </c>
      <c r="D176" s="295" t="str">
        <f t="shared" si="20"/>
        <v/>
      </c>
      <c r="E176" s="295" t="str">
        <f t="shared" si="20"/>
        <v/>
      </c>
      <c r="F176" s="295" t="str">
        <f t="shared" si="20"/>
        <v/>
      </c>
      <c r="G176" s="591" t="str">
        <f t="shared" si="20"/>
        <v/>
      </c>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39"/>
      <c r="DX176" s="26"/>
      <c r="DY176" s="26"/>
      <c r="DZ176" s="26"/>
      <c r="EA176" s="26"/>
      <c r="EB176" s="26"/>
      <c r="EC176" s="26"/>
      <c r="ED176" s="26"/>
      <c r="EE176" s="26"/>
      <c r="EF176" s="26"/>
      <c r="EG176" s="26"/>
      <c r="EH176" s="26"/>
      <c r="EI176" s="26"/>
      <c r="EJ176" s="26"/>
      <c r="EK176" s="26"/>
      <c r="EL176" s="26"/>
      <c r="EM176" s="26"/>
      <c r="EN176" s="26"/>
      <c r="EO176" s="26"/>
      <c r="EP176" s="26"/>
      <c r="EQ176" s="26"/>
      <c r="ER176" s="39"/>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39"/>
      <c r="JH176" s="26"/>
      <c r="JI176" s="26"/>
      <c r="JJ176" s="26"/>
      <c r="JK176" s="26"/>
      <c r="JL176" s="26"/>
      <c r="JM176" s="26"/>
      <c r="JN176" s="26"/>
      <c r="JO176" s="26"/>
      <c r="JP176" s="26"/>
      <c r="JQ176" s="26"/>
      <c r="JR176" s="26"/>
      <c r="JS176" s="26"/>
      <c r="JT176" s="26"/>
      <c r="JU176" s="26"/>
      <c r="JV176" s="26"/>
      <c r="JW176" s="26"/>
      <c r="JX176" s="26"/>
      <c r="JY176" s="26"/>
      <c r="JZ176" s="26"/>
      <c r="KA176" s="26"/>
      <c r="KB176" s="39"/>
    </row>
    <row r="177" spans="2:288" ht="15" customHeight="1" x14ac:dyDescent="0.25">
      <c r="B177" s="293" t="str">
        <f t="shared" si="15"/>
        <v>Desk 64</v>
      </c>
      <c r="C177" s="295" t="str">
        <f t="shared" si="20"/>
        <v/>
      </c>
      <c r="D177" s="295" t="str">
        <f t="shared" si="20"/>
        <v/>
      </c>
      <c r="E177" s="295" t="str">
        <f t="shared" si="20"/>
        <v/>
      </c>
      <c r="F177" s="295" t="str">
        <f t="shared" si="20"/>
        <v/>
      </c>
      <c r="G177" s="591" t="str">
        <f t="shared" si="20"/>
        <v/>
      </c>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39"/>
      <c r="DX177" s="26"/>
      <c r="DY177" s="26"/>
      <c r="DZ177" s="26"/>
      <c r="EA177" s="26"/>
      <c r="EB177" s="26"/>
      <c r="EC177" s="26"/>
      <c r="ED177" s="26"/>
      <c r="EE177" s="26"/>
      <c r="EF177" s="26"/>
      <c r="EG177" s="26"/>
      <c r="EH177" s="26"/>
      <c r="EI177" s="26"/>
      <c r="EJ177" s="26"/>
      <c r="EK177" s="26"/>
      <c r="EL177" s="26"/>
      <c r="EM177" s="26"/>
      <c r="EN177" s="26"/>
      <c r="EO177" s="26"/>
      <c r="EP177" s="26"/>
      <c r="EQ177" s="26"/>
      <c r="ER177" s="39"/>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39"/>
      <c r="JH177" s="26"/>
      <c r="JI177" s="26"/>
      <c r="JJ177" s="26"/>
      <c r="JK177" s="26"/>
      <c r="JL177" s="26"/>
      <c r="JM177" s="26"/>
      <c r="JN177" s="26"/>
      <c r="JO177" s="26"/>
      <c r="JP177" s="26"/>
      <c r="JQ177" s="26"/>
      <c r="JR177" s="26"/>
      <c r="JS177" s="26"/>
      <c r="JT177" s="26"/>
      <c r="JU177" s="26"/>
      <c r="JV177" s="26"/>
      <c r="JW177" s="26"/>
      <c r="JX177" s="26"/>
      <c r="JY177" s="26"/>
      <c r="JZ177" s="26"/>
      <c r="KA177" s="26"/>
      <c r="KB177" s="39"/>
    </row>
    <row r="178" spans="2:288" ht="15" customHeight="1" x14ac:dyDescent="0.25">
      <c r="B178" s="293" t="str">
        <f t="shared" ref="B178:B213" si="21">B75</f>
        <v>Desk 65</v>
      </c>
      <c r="C178" s="295" t="str">
        <f t="shared" si="20"/>
        <v/>
      </c>
      <c r="D178" s="295" t="str">
        <f t="shared" si="20"/>
        <v/>
      </c>
      <c r="E178" s="295" t="str">
        <f t="shared" si="20"/>
        <v/>
      </c>
      <c r="F178" s="295" t="str">
        <f t="shared" si="20"/>
        <v/>
      </c>
      <c r="G178" s="591" t="str">
        <f t="shared" si="20"/>
        <v/>
      </c>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39"/>
      <c r="DX178" s="26"/>
      <c r="DY178" s="26"/>
      <c r="DZ178" s="26"/>
      <c r="EA178" s="26"/>
      <c r="EB178" s="26"/>
      <c r="EC178" s="26"/>
      <c r="ED178" s="26"/>
      <c r="EE178" s="26"/>
      <c r="EF178" s="26"/>
      <c r="EG178" s="26"/>
      <c r="EH178" s="26"/>
      <c r="EI178" s="26"/>
      <c r="EJ178" s="26"/>
      <c r="EK178" s="26"/>
      <c r="EL178" s="26"/>
      <c r="EM178" s="26"/>
      <c r="EN178" s="26"/>
      <c r="EO178" s="26"/>
      <c r="EP178" s="26"/>
      <c r="EQ178" s="26"/>
      <c r="ER178" s="39"/>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39"/>
      <c r="JH178" s="26"/>
      <c r="JI178" s="26"/>
      <c r="JJ178" s="26"/>
      <c r="JK178" s="26"/>
      <c r="JL178" s="26"/>
      <c r="JM178" s="26"/>
      <c r="JN178" s="26"/>
      <c r="JO178" s="26"/>
      <c r="JP178" s="26"/>
      <c r="JQ178" s="26"/>
      <c r="JR178" s="26"/>
      <c r="JS178" s="26"/>
      <c r="JT178" s="26"/>
      <c r="JU178" s="26"/>
      <c r="JV178" s="26"/>
      <c r="JW178" s="26"/>
      <c r="JX178" s="26"/>
      <c r="JY178" s="26"/>
      <c r="JZ178" s="26"/>
      <c r="KA178" s="26"/>
      <c r="KB178" s="39"/>
    </row>
    <row r="179" spans="2:288" ht="15" customHeight="1" x14ac:dyDescent="0.25">
      <c r="B179" s="293" t="str">
        <f t="shared" si="21"/>
        <v>Desk 66</v>
      </c>
      <c r="C179" s="295" t="str">
        <f t="shared" ref="C179:G194" si="22">IF(ISBLANK(C76), "", C76)</f>
        <v/>
      </c>
      <c r="D179" s="295" t="str">
        <f t="shared" si="22"/>
        <v/>
      </c>
      <c r="E179" s="295" t="str">
        <f t="shared" si="22"/>
        <v/>
      </c>
      <c r="F179" s="295" t="str">
        <f t="shared" si="22"/>
        <v/>
      </c>
      <c r="G179" s="591" t="str">
        <f t="shared" si="22"/>
        <v/>
      </c>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39"/>
      <c r="DX179" s="26"/>
      <c r="DY179" s="26"/>
      <c r="DZ179" s="26"/>
      <c r="EA179" s="26"/>
      <c r="EB179" s="26"/>
      <c r="EC179" s="26"/>
      <c r="ED179" s="26"/>
      <c r="EE179" s="26"/>
      <c r="EF179" s="26"/>
      <c r="EG179" s="26"/>
      <c r="EH179" s="26"/>
      <c r="EI179" s="26"/>
      <c r="EJ179" s="26"/>
      <c r="EK179" s="26"/>
      <c r="EL179" s="26"/>
      <c r="EM179" s="26"/>
      <c r="EN179" s="26"/>
      <c r="EO179" s="26"/>
      <c r="EP179" s="26"/>
      <c r="EQ179" s="26"/>
      <c r="ER179" s="39"/>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39"/>
      <c r="JH179" s="26"/>
      <c r="JI179" s="26"/>
      <c r="JJ179" s="26"/>
      <c r="JK179" s="26"/>
      <c r="JL179" s="26"/>
      <c r="JM179" s="26"/>
      <c r="JN179" s="26"/>
      <c r="JO179" s="26"/>
      <c r="JP179" s="26"/>
      <c r="JQ179" s="26"/>
      <c r="JR179" s="26"/>
      <c r="JS179" s="26"/>
      <c r="JT179" s="26"/>
      <c r="JU179" s="26"/>
      <c r="JV179" s="26"/>
      <c r="JW179" s="26"/>
      <c r="JX179" s="26"/>
      <c r="JY179" s="26"/>
      <c r="JZ179" s="26"/>
      <c r="KA179" s="26"/>
      <c r="KB179" s="39"/>
    </row>
    <row r="180" spans="2:288" ht="15" customHeight="1" x14ac:dyDescent="0.25">
      <c r="B180" s="293" t="str">
        <f t="shared" si="21"/>
        <v>Desk 67</v>
      </c>
      <c r="C180" s="295" t="str">
        <f t="shared" si="22"/>
        <v/>
      </c>
      <c r="D180" s="295" t="str">
        <f t="shared" si="22"/>
        <v/>
      </c>
      <c r="E180" s="295" t="str">
        <f t="shared" si="22"/>
        <v/>
      </c>
      <c r="F180" s="295" t="str">
        <f t="shared" si="22"/>
        <v/>
      </c>
      <c r="G180" s="591" t="str">
        <f t="shared" si="22"/>
        <v/>
      </c>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39"/>
      <c r="DX180" s="26"/>
      <c r="DY180" s="26"/>
      <c r="DZ180" s="26"/>
      <c r="EA180" s="26"/>
      <c r="EB180" s="26"/>
      <c r="EC180" s="26"/>
      <c r="ED180" s="26"/>
      <c r="EE180" s="26"/>
      <c r="EF180" s="26"/>
      <c r="EG180" s="26"/>
      <c r="EH180" s="26"/>
      <c r="EI180" s="26"/>
      <c r="EJ180" s="26"/>
      <c r="EK180" s="26"/>
      <c r="EL180" s="26"/>
      <c r="EM180" s="26"/>
      <c r="EN180" s="26"/>
      <c r="EO180" s="26"/>
      <c r="EP180" s="26"/>
      <c r="EQ180" s="26"/>
      <c r="ER180" s="39"/>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39"/>
      <c r="JH180" s="26"/>
      <c r="JI180" s="26"/>
      <c r="JJ180" s="26"/>
      <c r="JK180" s="26"/>
      <c r="JL180" s="26"/>
      <c r="JM180" s="26"/>
      <c r="JN180" s="26"/>
      <c r="JO180" s="26"/>
      <c r="JP180" s="26"/>
      <c r="JQ180" s="26"/>
      <c r="JR180" s="26"/>
      <c r="JS180" s="26"/>
      <c r="JT180" s="26"/>
      <c r="JU180" s="26"/>
      <c r="JV180" s="26"/>
      <c r="JW180" s="26"/>
      <c r="JX180" s="26"/>
      <c r="JY180" s="26"/>
      <c r="JZ180" s="26"/>
      <c r="KA180" s="26"/>
      <c r="KB180" s="39"/>
    </row>
    <row r="181" spans="2:288" ht="15" customHeight="1" x14ac:dyDescent="0.25">
      <c r="B181" s="293" t="str">
        <f t="shared" si="21"/>
        <v>Desk 68</v>
      </c>
      <c r="C181" s="295" t="str">
        <f t="shared" si="22"/>
        <v/>
      </c>
      <c r="D181" s="295" t="str">
        <f t="shared" si="22"/>
        <v/>
      </c>
      <c r="E181" s="295" t="str">
        <f t="shared" si="22"/>
        <v/>
      </c>
      <c r="F181" s="295" t="str">
        <f t="shared" si="22"/>
        <v/>
      </c>
      <c r="G181" s="591" t="str">
        <f t="shared" si="22"/>
        <v/>
      </c>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39"/>
      <c r="DX181" s="26"/>
      <c r="DY181" s="26"/>
      <c r="DZ181" s="26"/>
      <c r="EA181" s="26"/>
      <c r="EB181" s="26"/>
      <c r="EC181" s="26"/>
      <c r="ED181" s="26"/>
      <c r="EE181" s="26"/>
      <c r="EF181" s="26"/>
      <c r="EG181" s="26"/>
      <c r="EH181" s="26"/>
      <c r="EI181" s="26"/>
      <c r="EJ181" s="26"/>
      <c r="EK181" s="26"/>
      <c r="EL181" s="26"/>
      <c r="EM181" s="26"/>
      <c r="EN181" s="26"/>
      <c r="EO181" s="26"/>
      <c r="EP181" s="26"/>
      <c r="EQ181" s="26"/>
      <c r="ER181" s="39"/>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39"/>
      <c r="JH181" s="26"/>
      <c r="JI181" s="26"/>
      <c r="JJ181" s="26"/>
      <c r="JK181" s="26"/>
      <c r="JL181" s="26"/>
      <c r="JM181" s="26"/>
      <c r="JN181" s="26"/>
      <c r="JO181" s="26"/>
      <c r="JP181" s="26"/>
      <c r="JQ181" s="26"/>
      <c r="JR181" s="26"/>
      <c r="JS181" s="26"/>
      <c r="JT181" s="26"/>
      <c r="JU181" s="26"/>
      <c r="JV181" s="26"/>
      <c r="JW181" s="26"/>
      <c r="JX181" s="26"/>
      <c r="JY181" s="26"/>
      <c r="JZ181" s="26"/>
      <c r="KA181" s="26"/>
      <c r="KB181" s="39"/>
    </row>
    <row r="182" spans="2:288" ht="15" customHeight="1" x14ac:dyDescent="0.25">
      <c r="B182" s="293" t="str">
        <f t="shared" si="21"/>
        <v>Desk 69</v>
      </c>
      <c r="C182" s="295" t="str">
        <f t="shared" si="22"/>
        <v/>
      </c>
      <c r="D182" s="295" t="str">
        <f t="shared" si="22"/>
        <v/>
      </c>
      <c r="E182" s="295" t="str">
        <f t="shared" si="22"/>
        <v/>
      </c>
      <c r="F182" s="295" t="str">
        <f t="shared" si="22"/>
        <v/>
      </c>
      <c r="G182" s="591" t="str">
        <f t="shared" si="22"/>
        <v/>
      </c>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39"/>
      <c r="DX182" s="26"/>
      <c r="DY182" s="26"/>
      <c r="DZ182" s="26"/>
      <c r="EA182" s="26"/>
      <c r="EB182" s="26"/>
      <c r="EC182" s="26"/>
      <c r="ED182" s="26"/>
      <c r="EE182" s="26"/>
      <c r="EF182" s="26"/>
      <c r="EG182" s="26"/>
      <c r="EH182" s="26"/>
      <c r="EI182" s="26"/>
      <c r="EJ182" s="26"/>
      <c r="EK182" s="26"/>
      <c r="EL182" s="26"/>
      <c r="EM182" s="26"/>
      <c r="EN182" s="26"/>
      <c r="EO182" s="26"/>
      <c r="EP182" s="26"/>
      <c r="EQ182" s="26"/>
      <c r="ER182" s="39"/>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39"/>
      <c r="JH182" s="26"/>
      <c r="JI182" s="26"/>
      <c r="JJ182" s="26"/>
      <c r="JK182" s="26"/>
      <c r="JL182" s="26"/>
      <c r="JM182" s="26"/>
      <c r="JN182" s="26"/>
      <c r="JO182" s="26"/>
      <c r="JP182" s="26"/>
      <c r="JQ182" s="26"/>
      <c r="JR182" s="26"/>
      <c r="JS182" s="26"/>
      <c r="JT182" s="26"/>
      <c r="JU182" s="26"/>
      <c r="JV182" s="26"/>
      <c r="JW182" s="26"/>
      <c r="JX182" s="26"/>
      <c r="JY182" s="26"/>
      <c r="JZ182" s="26"/>
      <c r="KA182" s="26"/>
      <c r="KB182" s="39"/>
    </row>
    <row r="183" spans="2:288" ht="15" customHeight="1" x14ac:dyDescent="0.25">
      <c r="B183" s="293" t="str">
        <f t="shared" si="21"/>
        <v>Desk 70</v>
      </c>
      <c r="C183" s="295" t="str">
        <f t="shared" si="22"/>
        <v/>
      </c>
      <c r="D183" s="295" t="str">
        <f t="shared" si="22"/>
        <v/>
      </c>
      <c r="E183" s="295" t="str">
        <f t="shared" si="22"/>
        <v/>
      </c>
      <c r="F183" s="295" t="str">
        <f t="shared" si="22"/>
        <v/>
      </c>
      <c r="G183" s="591" t="str">
        <f t="shared" si="22"/>
        <v/>
      </c>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39"/>
      <c r="DX183" s="26"/>
      <c r="DY183" s="26"/>
      <c r="DZ183" s="26"/>
      <c r="EA183" s="26"/>
      <c r="EB183" s="26"/>
      <c r="EC183" s="26"/>
      <c r="ED183" s="26"/>
      <c r="EE183" s="26"/>
      <c r="EF183" s="26"/>
      <c r="EG183" s="26"/>
      <c r="EH183" s="26"/>
      <c r="EI183" s="26"/>
      <c r="EJ183" s="26"/>
      <c r="EK183" s="26"/>
      <c r="EL183" s="26"/>
      <c r="EM183" s="26"/>
      <c r="EN183" s="26"/>
      <c r="EO183" s="26"/>
      <c r="EP183" s="26"/>
      <c r="EQ183" s="26"/>
      <c r="ER183" s="39"/>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39"/>
      <c r="JH183" s="26"/>
      <c r="JI183" s="26"/>
      <c r="JJ183" s="26"/>
      <c r="JK183" s="26"/>
      <c r="JL183" s="26"/>
      <c r="JM183" s="26"/>
      <c r="JN183" s="26"/>
      <c r="JO183" s="26"/>
      <c r="JP183" s="26"/>
      <c r="JQ183" s="26"/>
      <c r="JR183" s="26"/>
      <c r="JS183" s="26"/>
      <c r="JT183" s="26"/>
      <c r="JU183" s="26"/>
      <c r="JV183" s="26"/>
      <c r="JW183" s="26"/>
      <c r="JX183" s="26"/>
      <c r="JY183" s="26"/>
      <c r="JZ183" s="26"/>
      <c r="KA183" s="26"/>
      <c r="KB183" s="39"/>
    </row>
    <row r="184" spans="2:288" ht="15" customHeight="1" x14ac:dyDescent="0.25">
      <c r="B184" s="293" t="str">
        <f t="shared" si="21"/>
        <v>Desk 71</v>
      </c>
      <c r="C184" s="295" t="str">
        <f t="shared" si="22"/>
        <v/>
      </c>
      <c r="D184" s="295" t="str">
        <f t="shared" si="22"/>
        <v/>
      </c>
      <c r="E184" s="295" t="str">
        <f t="shared" si="22"/>
        <v/>
      </c>
      <c r="F184" s="295" t="str">
        <f t="shared" si="22"/>
        <v/>
      </c>
      <c r="G184" s="591" t="str">
        <f t="shared" si="22"/>
        <v/>
      </c>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39"/>
      <c r="DX184" s="26"/>
      <c r="DY184" s="26"/>
      <c r="DZ184" s="26"/>
      <c r="EA184" s="26"/>
      <c r="EB184" s="26"/>
      <c r="EC184" s="26"/>
      <c r="ED184" s="26"/>
      <c r="EE184" s="26"/>
      <c r="EF184" s="26"/>
      <c r="EG184" s="26"/>
      <c r="EH184" s="26"/>
      <c r="EI184" s="26"/>
      <c r="EJ184" s="26"/>
      <c r="EK184" s="26"/>
      <c r="EL184" s="26"/>
      <c r="EM184" s="26"/>
      <c r="EN184" s="26"/>
      <c r="EO184" s="26"/>
      <c r="EP184" s="26"/>
      <c r="EQ184" s="26"/>
      <c r="ER184" s="39"/>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39"/>
      <c r="JH184" s="26"/>
      <c r="JI184" s="26"/>
      <c r="JJ184" s="26"/>
      <c r="JK184" s="26"/>
      <c r="JL184" s="26"/>
      <c r="JM184" s="26"/>
      <c r="JN184" s="26"/>
      <c r="JO184" s="26"/>
      <c r="JP184" s="26"/>
      <c r="JQ184" s="26"/>
      <c r="JR184" s="26"/>
      <c r="JS184" s="26"/>
      <c r="JT184" s="26"/>
      <c r="JU184" s="26"/>
      <c r="JV184" s="26"/>
      <c r="JW184" s="26"/>
      <c r="JX184" s="26"/>
      <c r="JY184" s="26"/>
      <c r="JZ184" s="26"/>
      <c r="KA184" s="26"/>
      <c r="KB184" s="39"/>
    </row>
    <row r="185" spans="2:288" ht="15" customHeight="1" x14ac:dyDescent="0.25">
      <c r="B185" s="293" t="str">
        <f t="shared" si="21"/>
        <v>Desk 72</v>
      </c>
      <c r="C185" s="295" t="str">
        <f t="shared" si="22"/>
        <v/>
      </c>
      <c r="D185" s="295" t="str">
        <f t="shared" si="22"/>
        <v/>
      </c>
      <c r="E185" s="295" t="str">
        <f t="shared" si="22"/>
        <v/>
      </c>
      <c r="F185" s="295" t="str">
        <f t="shared" si="22"/>
        <v/>
      </c>
      <c r="G185" s="591" t="str">
        <f t="shared" si="22"/>
        <v/>
      </c>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39"/>
      <c r="DX185" s="26"/>
      <c r="DY185" s="26"/>
      <c r="DZ185" s="26"/>
      <c r="EA185" s="26"/>
      <c r="EB185" s="26"/>
      <c r="EC185" s="26"/>
      <c r="ED185" s="26"/>
      <c r="EE185" s="26"/>
      <c r="EF185" s="26"/>
      <c r="EG185" s="26"/>
      <c r="EH185" s="26"/>
      <c r="EI185" s="26"/>
      <c r="EJ185" s="26"/>
      <c r="EK185" s="26"/>
      <c r="EL185" s="26"/>
      <c r="EM185" s="26"/>
      <c r="EN185" s="26"/>
      <c r="EO185" s="26"/>
      <c r="EP185" s="26"/>
      <c r="EQ185" s="26"/>
      <c r="ER185" s="39"/>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39"/>
      <c r="JH185" s="26"/>
      <c r="JI185" s="26"/>
      <c r="JJ185" s="26"/>
      <c r="JK185" s="26"/>
      <c r="JL185" s="26"/>
      <c r="JM185" s="26"/>
      <c r="JN185" s="26"/>
      <c r="JO185" s="26"/>
      <c r="JP185" s="26"/>
      <c r="JQ185" s="26"/>
      <c r="JR185" s="26"/>
      <c r="JS185" s="26"/>
      <c r="JT185" s="26"/>
      <c r="JU185" s="26"/>
      <c r="JV185" s="26"/>
      <c r="JW185" s="26"/>
      <c r="JX185" s="26"/>
      <c r="JY185" s="26"/>
      <c r="JZ185" s="26"/>
      <c r="KA185" s="26"/>
      <c r="KB185" s="39"/>
    </row>
    <row r="186" spans="2:288" ht="15" customHeight="1" x14ac:dyDescent="0.25">
      <c r="B186" s="293" t="str">
        <f t="shared" si="21"/>
        <v>Desk 73</v>
      </c>
      <c r="C186" s="295" t="str">
        <f t="shared" si="22"/>
        <v/>
      </c>
      <c r="D186" s="295" t="str">
        <f t="shared" si="22"/>
        <v/>
      </c>
      <c r="E186" s="295" t="str">
        <f t="shared" si="22"/>
        <v/>
      </c>
      <c r="F186" s="295" t="str">
        <f t="shared" si="22"/>
        <v/>
      </c>
      <c r="G186" s="591" t="str">
        <f t="shared" si="22"/>
        <v/>
      </c>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39"/>
      <c r="DX186" s="26"/>
      <c r="DY186" s="26"/>
      <c r="DZ186" s="26"/>
      <c r="EA186" s="26"/>
      <c r="EB186" s="26"/>
      <c r="EC186" s="26"/>
      <c r="ED186" s="26"/>
      <c r="EE186" s="26"/>
      <c r="EF186" s="26"/>
      <c r="EG186" s="26"/>
      <c r="EH186" s="26"/>
      <c r="EI186" s="26"/>
      <c r="EJ186" s="26"/>
      <c r="EK186" s="26"/>
      <c r="EL186" s="26"/>
      <c r="EM186" s="26"/>
      <c r="EN186" s="26"/>
      <c r="EO186" s="26"/>
      <c r="EP186" s="26"/>
      <c r="EQ186" s="26"/>
      <c r="ER186" s="39"/>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39"/>
      <c r="JH186" s="26"/>
      <c r="JI186" s="26"/>
      <c r="JJ186" s="26"/>
      <c r="JK186" s="26"/>
      <c r="JL186" s="26"/>
      <c r="JM186" s="26"/>
      <c r="JN186" s="26"/>
      <c r="JO186" s="26"/>
      <c r="JP186" s="26"/>
      <c r="JQ186" s="26"/>
      <c r="JR186" s="26"/>
      <c r="JS186" s="26"/>
      <c r="JT186" s="26"/>
      <c r="JU186" s="26"/>
      <c r="JV186" s="26"/>
      <c r="JW186" s="26"/>
      <c r="JX186" s="26"/>
      <c r="JY186" s="26"/>
      <c r="JZ186" s="26"/>
      <c r="KA186" s="26"/>
      <c r="KB186" s="39"/>
    </row>
    <row r="187" spans="2:288" ht="15" customHeight="1" x14ac:dyDescent="0.25">
      <c r="B187" s="293" t="str">
        <f t="shared" si="21"/>
        <v>Desk 74</v>
      </c>
      <c r="C187" s="295" t="str">
        <f t="shared" si="22"/>
        <v/>
      </c>
      <c r="D187" s="295" t="str">
        <f t="shared" si="22"/>
        <v/>
      </c>
      <c r="E187" s="295" t="str">
        <f t="shared" si="22"/>
        <v/>
      </c>
      <c r="F187" s="295" t="str">
        <f t="shared" si="22"/>
        <v/>
      </c>
      <c r="G187" s="591" t="str">
        <f t="shared" si="22"/>
        <v/>
      </c>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39"/>
      <c r="DX187" s="26"/>
      <c r="DY187" s="26"/>
      <c r="DZ187" s="26"/>
      <c r="EA187" s="26"/>
      <c r="EB187" s="26"/>
      <c r="EC187" s="26"/>
      <c r="ED187" s="26"/>
      <c r="EE187" s="26"/>
      <c r="EF187" s="26"/>
      <c r="EG187" s="26"/>
      <c r="EH187" s="26"/>
      <c r="EI187" s="26"/>
      <c r="EJ187" s="26"/>
      <c r="EK187" s="26"/>
      <c r="EL187" s="26"/>
      <c r="EM187" s="26"/>
      <c r="EN187" s="26"/>
      <c r="EO187" s="26"/>
      <c r="EP187" s="26"/>
      <c r="EQ187" s="26"/>
      <c r="ER187" s="39"/>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39"/>
      <c r="JH187" s="26"/>
      <c r="JI187" s="26"/>
      <c r="JJ187" s="26"/>
      <c r="JK187" s="26"/>
      <c r="JL187" s="26"/>
      <c r="JM187" s="26"/>
      <c r="JN187" s="26"/>
      <c r="JO187" s="26"/>
      <c r="JP187" s="26"/>
      <c r="JQ187" s="26"/>
      <c r="JR187" s="26"/>
      <c r="JS187" s="26"/>
      <c r="JT187" s="26"/>
      <c r="JU187" s="26"/>
      <c r="JV187" s="26"/>
      <c r="JW187" s="26"/>
      <c r="JX187" s="26"/>
      <c r="JY187" s="26"/>
      <c r="JZ187" s="26"/>
      <c r="KA187" s="26"/>
      <c r="KB187" s="39"/>
    </row>
    <row r="188" spans="2:288" ht="15" customHeight="1" x14ac:dyDescent="0.25">
      <c r="B188" s="293" t="str">
        <f t="shared" si="21"/>
        <v>Desk 75</v>
      </c>
      <c r="C188" s="295" t="str">
        <f t="shared" si="22"/>
        <v/>
      </c>
      <c r="D188" s="295" t="str">
        <f t="shared" si="22"/>
        <v/>
      </c>
      <c r="E188" s="295" t="str">
        <f t="shared" si="22"/>
        <v/>
      </c>
      <c r="F188" s="295" t="str">
        <f t="shared" si="22"/>
        <v/>
      </c>
      <c r="G188" s="591" t="str">
        <f t="shared" si="22"/>
        <v/>
      </c>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39"/>
      <c r="DX188" s="26"/>
      <c r="DY188" s="26"/>
      <c r="DZ188" s="26"/>
      <c r="EA188" s="26"/>
      <c r="EB188" s="26"/>
      <c r="EC188" s="26"/>
      <c r="ED188" s="26"/>
      <c r="EE188" s="26"/>
      <c r="EF188" s="26"/>
      <c r="EG188" s="26"/>
      <c r="EH188" s="26"/>
      <c r="EI188" s="26"/>
      <c r="EJ188" s="26"/>
      <c r="EK188" s="26"/>
      <c r="EL188" s="26"/>
      <c r="EM188" s="26"/>
      <c r="EN188" s="26"/>
      <c r="EO188" s="26"/>
      <c r="EP188" s="26"/>
      <c r="EQ188" s="26"/>
      <c r="ER188" s="39"/>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39"/>
      <c r="JH188" s="26"/>
      <c r="JI188" s="26"/>
      <c r="JJ188" s="26"/>
      <c r="JK188" s="26"/>
      <c r="JL188" s="26"/>
      <c r="JM188" s="26"/>
      <c r="JN188" s="26"/>
      <c r="JO188" s="26"/>
      <c r="JP188" s="26"/>
      <c r="JQ188" s="26"/>
      <c r="JR188" s="26"/>
      <c r="JS188" s="26"/>
      <c r="JT188" s="26"/>
      <c r="JU188" s="26"/>
      <c r="JV188" s="26"/>
      <c r="JW188" s="26"/>
      <c r="JX188" s="26"/>
      <c r="JY188" s="26"/>
      <c r="JZ188" s="26"/>
      <c r="KA188" s="26"/>
      <c r="KB188" s="39"/>
    </row>
    <row r="189" spans="2:288" ht="15" customHeight="1" x14ac:dyDescent="0.25">
      <c r="B189" s="293" t="str">
        <f t="shared" si="21"/>
        <v>Desk 76</v>
      </c>
      <c r="C189" s="295" t="str">
        <f t="shared" si="22"/>
        <v/>
      </c>
      <c r="D189" s="295" t="str">
        <f t="shared" si="22"/>
        <v/>
      </c>
      <c r="E189" s="295" t="str">
        <f t="shared" si="22"/>
        <v/>
      </c>
      <c r="F189" s="295" t="str">
        <f t="shared" si="22"/>
        <v/>
      </c>
      <c r="G189" s="591" t="str">
        <f t="shared" si="22"/>
        <v/>
      </c>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39"/>
      <c r="DX189" s="26"/>
      <c r="DY189" s="26"/>
      <c r="DZ189" s="26"/>
      <c r="EA189" s="26"/>
      <c r="EB189" s="26"/>
      <c r="EC189" s="26"/>
      <c r="ED189" s="26"/>
      <c r="EE189" s="26"/>
      <c r="EF189" s="26"/>
      <c r="EG189" s="26"/>
      <c r="EH189" s="26"/>
      <c r="EI189" s="26"/>
      <c r="EJ189" s="26"/>
      <c r="EK189" s="26"/>
      <c r="EL189" s="26"/>
      <c r="EM189" s="26"/>
      <c r="EN189" s="26"/>
      <c r="EO189" s="26"/>
      <c r="EP189" s="26"/>
      <c r="EQ189" s="26"/>
      <c r="ER189" s="39"/>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39"/>
      <c r="JH189" s="26"/>
      <c r="JI189" s="26"/>
      <c r="JJ189" s="26"/>
      <c r="JK189" s="26"/>
      <c r="JL189" s="26"/>
      <c r="JM189" s="26"/>
      <c r="JN189" s="26"/>
      <c r="JO189" s="26"/>
      <c r="JP189" s="26"/>
      <c r="JQ189" s="26"/>
      <c r="JR189" s="26"/>
      <c r="JS189" s="26"/>
      <c r="JT189" s="26"/>
      <c r="JU189" s="26"/>
      <c r="JV189" s="26"/>
      <c r="JW189" s="26"/>
      <c r="JX189" s="26"/>
      <c r="JY189" s="26"/>
      <c r="JZ189" s="26"/>
      <c r="KA189" s="26"/>
      <c r="KB189" s="39"/>
    </row>
    <row r="190" spans="2:288" ht="15" customHeight="1" x14ac:dyDescent="0.25">
      <c r="B190" s="293" t="str">
        <f t="shared" si="21"/>
        <v>Desk 77</v>
      </c>
      <c r="C190" s="295" t="str">
        <f t="shared" si="22"/>
        <v/>
      </c>
      <c r="D190" s="295" t="str">
        <f t="shared" si="22"/>
        <v/>
      </c>
      <c r="E190" s="295" t="str">
        <f t="shared" si="22"/>
        <v/>
      </c>
      <c r="F190" s="295" t="str">
        <f t="shared" si="22"/>
        <v/>
      </c>
      <c r="G190" s="591" t="str">
        <f t="shared" si="22"/>
        <v/>
      </c>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39"/>
      <c r="DX190" s="26"/>
      <c r="DY190" s="26"/>
      <c r="DZ190" s="26"/>
      <c r="EA190" s="26"/>
      <c r="EB190" s="26"/>
      <c r="EC190" s="26"/>
      <c r="ED190" s="26"/>
      <c r="EE190" s="26"/>
      <c r="EF190" s="26"/>
      <c r="EG190" s="26"/>
      <c r="EH190" s="26"/>
      <c r="EI190" s="26"/>
      <c r="EJ190" s="26"/>
      <c r="EK190" s="26"/>
      <c r="EL190" s="26"/>
      <c r="EM190" s="26"/>
      <c r="EN190" s="26"/>
      <c r="EO190" s="26"/>
      <c r="EP190" s="26"/>
      <c r="EQ190" s="26"/>
      <c r="ER190" s="39"/>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39"/>
      <c r="JH190" s="26"/>
      <c r="JI190" s="26"/>
      <c r="JJ190" s="26"/>
      <c r="JK190" s="26"/>
      <c r="JL190" s="26"/>
      <c r="JM190" s="26"/>
      <c r="JN190" s="26"/>
      <c r="JO190" s="26"/>
      <c r="JP190" s="26"/>
      <c r="JQ190" s="26"/>
      <c r="JR190" s="26"/>
      <c r="JS190" s="26"/>
      <c r="JT190" s="26"/>
      <c r="JU190" s="26"/>
      <c r="JV190" s="26"/>
      <c r="JW190" s="26"/>
      <c r="JX190" s="26"/>
      <c r="JY190" s="26"/>
      <c r="JZ190" s="26"/>
      <c r="KA190" s="26"/>
      <c r="KB190" s="39"/>
    </row>
    <row r="191" spans="2:288" ht="15" customHeight="1" x14ac:dyDescent="0.25">
      <c r="B191" s="293" t="str">
        <f t="shared" si="21"/>
        <v>Desk 78</v>
      </c>
      <c r="C191" s="295" t="str">
        <f t="shared" si="22"/>
        <v/>
      </c>
      <c r="D191" s="295" t="str">
        <f t="shared" si="22"/>
        <v/>
      </c>
      <c r="E191" s="295" t="str">
        <f t="shared" si="22"/>
        <v/>
      </c>
      <c r="F191" s="295" t="str">
        <f t="shared" si="22"/>
        <v/>
      </c>
      <c r="G191" s="591" t="str">
        <f t="shared" si="22"/>
        <v/>
      </c>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39"/>
      <c r="DX191" s="26"/>
      <c r="DY191" s="26"/>
      <c r="DZ191" s="26"/>
      <c r="EA191" s="26"/>
      <c r="EB191" s="26"/>
      <c r="EC191" s="26"/>
      <c r="ED191" s="26"/>
      <c r="EE191" s="26"/>
      <c r="EF191" s="26"/>
      <c r="EG191" s="26"/>
      <c r="EH191" s="26"/>
      <c r="EI191" s="26"/>
      <c r="EJ191" s="26"/>
      <c r="EK191" s="26"/>
      <c r="EL191" s="26"/>
      <c r="EM191" s="26"/>
      <c r="EN191" s="26"/>
      <c r="EO191" s="26"/>
      <c r="EP191" s="26"/>
      <c r="EQ191" s="26"/>
      <c r="ER191" s="39"/>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39"/>
      <c r="JH191" s="26"/>
      <c r="JI191" s="26"/>
      <c r="JJ191" s="26"/>
      <c r="JK191" s="26"/>
      <c r="JL191" s="26"/>
      <c r="JM191" s="26"/>
      <c r="JN191" s="26"/>
      <c r="JO191" s="26"/>
      <c r="JP191" s="26"/>
      <c r="JQ191" s="26"/>
      <c r="JR191" s="26"/>
      <c r="JS191" s="26"/>
      <c r="JT191" s="26"/>
      <c r="JU191" s="26"/>
      <c r="JV191" s="26"/>
      <c r="JW191" s="26"/>
      <c r="JX191" s="26"/>
      <c r="JY191" s="26"/>
      <c r="JZ191" s="26"/>
      <c r="KA191" s="26"/>
      <c r="KB191" s="39"/>
    </row>
    <row r="192" spans="2:288" ht="15" customHeight="1" x14ac:dyDescent="0.25">
      <c r="B192" s="293" t="str">
        <f t="shared" si="21"/>
        <v>Desk 79</v>
      </c>
      <c r="C192" s="295" t="str">
        <f t="shared" si="22"/>
        <v/>
      </c>
      <c r="D192" s="295" t="str">
        <f t="shared" si="22"/>
        <v/>
      </c>
      <c r="E192" s="295" t="str">
        <f t="shared" si="22"/>
        <v/>
      </c>
      <c r="F192" s="295" t="str">
        <f t="shared" si="22"/>
        <v/>
      </c>
      <c r="G192" s="591" t="str">
        <f t="shared" si="22"/>
        <v/>
      </c>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39"/>
      <c r="DX192" s="26"/>
      <c r="DY192" s="26"/>
      <c r="DZ192" s="26"/>
      <c r="EA192" s="26"/>
      <c r="EB192" s="26"/>
      <c r="EC192" s="26"/>
      <c r="ED192" s="26"/>
      <c r="EE192" s="26"/>
      <c r="EF192" s="26"/>
      <c r="EG192" s="26"/>
      <c r="EH192" s="26"/>
      <c r="EI192" s="26"/>
      <c r="EJ192" s="26"/>
      <c r="EK192" s="26"/>
      <c r="EL192" s="26"/>
      <c r="EM192" s="26"/>
      <c r="EN192" s="26"/>
      <c r="EO192" s="26"/>
      <c r="EP192" s="26"/>
      <c r="EQ192" s="26"/>
      <c r="ER192" s="39"/>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39"/>
      <c r="JH192" s="26"/>
      <c r="JI192" s="26"/>
      <c r="JJ192" s="26"/>
      <c r="JK192" s="26"/>
      <c r="JL192" s="26"/>
      <c r="JM192" s="26"/>
      <c r="JN192" s="26"/>
      <c r="JO192" s="26"/>
      <c r="JP192" s="26"/>
      <c r="JQ192" s="26"/>
      <c r="JR192" s="26"/>
      <c r="JS192" s="26"/>
      <c r="JT192" s="26"/>
      <c r="JU192" s="26"/>
      <c r="JV192" s="26"/>
      <c r="JW192" s="26"/>
      <c r="JX192" s="26"/>
      <c r="JY192" s="26"/>
      <c r="JZ192" s="26"/>
      <c r="KA192" s="26"/>
      <c r="KB192" s="39"/>
    </row>
    <row r="193" spans="2:288" ht="15" customHeight="1" x14ac:dyDescent="0.25">
      <c r="B193" s="293" t="str">
        <f t="shared" si="21"/>
        <v>Desk 80</v>
      </c>
      <c r="C193" s="295" t="str">
        <f t="shared" si="22"/>
        <v/>
      </c>
      <c r="D193" s="295" t="str">
        <f t="shared" si="22"/>
        <v/>
      </c>
      <c r="E193" s="295" t="str">
        <f t="shared" si="22"/>
        <v/>
      </c>
      <c r="F193" s="295" t="str">
        <f t="shared" si="22"/>
        <v/>
      </c>
      <c r="G193" s="591" t="str">
        <f t="shared" si="22"/>
        <v/>
      </c>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39"/>
      <c r="DX193" s="26"/>
      <c r="DY193" s="26"/>
      <c r="DZ193" s="26"/>
      <c r="EA193" s="26"/>
      <c r="EB193" s="26"/>
      <c r="EC193" s="26"/>
      <c r="ED193" s="26"/>
      <c r="EE193" s="26"/>
      <c r="EF193" s="26"/>
      <c r="EG193" s="26"/>
      <c r="EH193" s="26"/>
      <c r="EI193" s="26"/>
      <c r="EJ193" s="26"/>
      <c r="EK193" s="26"/>
      <c r="EL193" s="26"/>
      <c r="EM193" s="26"/>
      <c r="EN193" s="26"/>
      <c r="EO193" s="26"/>
      <c r="EP193" s="26"/>
      <c r="EQ193" s="26"/>
      <c r="ER193" s="39"/>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39"/>
      <c r="JH193" s="26"/>
      <c r="JI193" s="26"/>
      <c r="JJ193" s="26"/>
      <c r="JK193" s="26"/>
      <c r="JL193" s="26"/>
      <c r="JM193" s="26"/>
      <c r="JN193" s="26"/>
      <c r="JO193" s="26"/>
      <c r="JP193" s="26"/>
      <c r="JQ193" s="26"/>
      <c r="JR193" s="26"/>
      <c r="JS193" s="26"/>
      <c r="JT193" s="26"/>
      <c r="JU193" s="26"/>
      <c r="JV193" s="26"/>
      <c r="JW193" s="26"/>
      <c r="JX193" s="26"/>
      <c r="JY193" s="26"/>
      <c r="JZ193" s="26"/>
      <c r="KA193" s="26"/>
      <c r="KB193" s="39"/>
    </row>
    <row r="194" spans="2:288" ht="15" customHeight="1" x14ac:dyDescent="0.25">
      <c r="B194" s="293" t="str">
        <f t="shared" si="21"/>
        <v>Desk 81</v>
      </c>
      <c r="C194" s="295" t="str">
        <f t="shared" si="22"/>
        <v/>
      </c>
      <c r="D194" s="295" t="str">
        <f t="shared" si="22"/>
        <v/>
      </c>
      <c r="E194" s="295" t="str">
        <f t="shared" si="22"/>
        <v/>
      </c>
      <c r="F194" s="295" t="str">
        <f t="shared" si="22"/>
        <v/>
      </c>
      <c r="G194" s="591" t="str">
        <f t="shared" si="22"/>
        <v/>
      </c>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39"/>
      <c r="DX194" s="26"/>
      <c r="DY194" s="26"/>
      <c r="DZ194" s="26"/>
      <c r="EA194" s="26"/>
      <c r="EB194" s="26"/>
      <c r="EC194" s="26"/>
      <c r="ED194" s="26"/>
      <c r="EE194" s="26"/>
      <c r="EF194" s="26"/>
      <c r="EG194" s="26"/>
      <c r="EH194" s="26"/>
      <c r="EI194" s="26"/>
      <c r="EJ194" s="26"/>
      <c r="EK194" s="26"/>
      <c r="EL194" s="26"/>
      <c r="EM194" s="26"/>
      <c r="EN194" s="26"/>
      <c r="EO194" s="26"/>
      <c r="EP194" s="26"/>
      <c r="EQ194" s="26"/>
      <c r="ER194" s="39"/>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39"/>
      <c r="JH194" s="26"/>
      <c r="JI194" s="26"/>
      <c r="JJ194" s="26"/>
      <c r="JK194" s="26"/>
      <c r="JL194" s="26"/>
      <c r="JM194" s="26"/>
      <c r="JN194" s="26"/>
      <c r="JO194" s="26"/>
      <c r="JP194" s="26"/>
      <c r="JQ194" s="26"/>
      <c r="JR194" s="26"/>
      <c r="JS194" s="26"/>
      <c r="JT194" s="26"/>
      <c r="JU194" s="26"/>
      <c r="JV194" s="26"/>
      <c r="JW194" s="26"/>
      <c r="JX194" s="26"/>
      <c r="JY194" s="26"/>
      <c r="JZ194" s="26"/>
      <c r="KA194" s="26"/>
      <c r="KB194" s="39"/>
    </row>
    <row r="195" spans="2:288" ht="15" customHeight="1" x14ac:dyDescent="0.25">
      <c r="B195" s="293" t="str">
        <f t="shared" si="21"/>
        <v>Desk 82</v>
      </c>
      <c r="C195" s="295" t="str">
        <f t="shared" ref="C195:G210" si="23">IF(ISBLANK(C92), "", C92)</f>
        <v/>
      </c>
      <c r="D195" s="295" t="str">
        <f t="shared" si="23"/>
        <v/>
      </c>
      <c r="E195" s="295" t="str">
        <f t="shared" si="23"/>
        <v/>
      </c>
      <c r="F195" s="295" t="str">
        <f t="shared" si="23"/>
        <v/>
      </c>
      <c r="G195" s="591" t="str">
        <f t="shared" si="23"/>
        <v/>
      </c>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39"/>
      <c r="DX195" s="26"/>
      <c r="DY195" s="26"/>
      <c r="DZ195" s="26"/>
      <c r="EA195" s="26"/>
      <c r="EB195" s="26"/>
      <c r="EC195" s="26"/>
      <c r="ED195" s="26"/>
      <c r="EE195" s="26"/>
      <c r="EF195" s="26"/>
      <c r="EG195" s="26"/>
      <c r="EH195" s="26"/>
      <c r="EI195" s="26"/>
      <c r="EJ195" s="26"/>
      <c r="EK195" s="26"/>
      <c r="EL195" s="26"/>
      <c r="EM195" s="26"/>
      <c r="EN195" s="26"/>
      <c r="EO195" s="26"/>
      <c r="EP195" s="26"/>
      <c r="EQ195" s="26"/>
      <c r="ER195" s="39"/>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39"/>
      <c r="JH195" s="26"/>
      <c r="JI195" s="26"/>
      <c r="JJ195" s="26"/>
      <c r="JK195" s="26"/>
      <c r="JL195" s="26"/>
      <c r="JM195" s="26"/>
      <c r="JN195" s="26"/>
      <c r="JO195" s="26"/>
      <c r="JP195" s="26"/>
      <c r="JQ195" s="26"/>
      <c r="JR195" s="26"/>
      <c r="JS195" s="26"/>
      <c r="JT195" s="26"/>
      <c r="JU195" s="26"/>
      <c r="JV195" s="26"/>
      <c r="JW195" s="26"/>
      <c r="JX195" s="26"/>
      <c r="JY195" s="26"/>
      <c r="JZ195" s="26"/>
      <c r="KA195" s="26"/>
      <c r="KB195" s="39"/>
    </row>
    <row r="196" spans="2:288" ht="15" customHeight="1" x14ac:dyDescent="0.25">
      <c r="B196" s="293" t="str">
        <f t="shared" si="21"/>
        <v>Desk 83</v>
      </c>
      <c r="C196" s="295" t="str">
        <f t="shared" si="23"/>
        <v/>
      </c>
      <c r="D196" s="295" t="str">
        <f t="shared" si="23"/>
        <v/>
      </c>
      <c r="E196" s="295" t="str">
        <f t="shared" si="23"/>
        <v/>
      </c>
      <c r="F196" s="295" t="str">
        <f t="shared" si="23"/>
        <v/>
      </c>
      <c r="G196" s="591" t="str">
        <f t="shared" si="23"/>
        <v/>
      </c>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39"/>
      <c r="DX196" s="26"/>
      <c r="DY196" s="26"/>
      <c r="DZ196" s="26"/>
      <c r="EA196" s="26"/>
      <c r="EB196" s="26"/>
      <c r="EC196" s="26"/>
      <c r="ED196" s="26"/>
      <c r="EE196" s="26"/>
      <c r="EF196" s="26"/>
      <c r="EG196" s="26"/>
      <c r="EH196" s="26"/>
      <c r="EI196" s="26"/>
      <c r="EJ196" s="26"/>
      <c r="EK196" s="26"/>
      <c r="EL196" s="26"/>
      <c r="EM196" s="26"/>
      <c r="EN196" s="26"/>
      <c r="EO196" s="26"/>
      <c r="EP196" s="26"/>
      <c r="EQ196" s="26"/>
      <c r="ER196" s="39"/>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39"/>
      <c r="JH196" s="26"/>
      <c r="JI196" s="26"/>
      <c r="JJ196" s="26"/>
      <c r="JK196" s="26"/>
      <c r="JL196" s="26"/>
      <c r="JM196" s="26"/>
      <c r="JN196" s="26"/>
      <c r="JO196" s="26"/>
      <c r="JP196" s="26"/>
      <c r="JQ196" s="26"/>
      <c r="JR196" s="26"/>
      <c r="JS196" s="26"/>
      <c r="JT196" s="26"/>
      <c r="JU196" s="26"/>
      <c r="JV196" s="26"/>
      <c r="JW196" s="26"/>
      <c r="JX196" s="26"/>
      <c r="JY196" s="26"/>
      <c r="JZ196" s="26"/>
      <c r="KA196" s="26"/>
      <c r="KB196" s="39"/>
    </row>
    <row r="197" spans="2:288" ht="15" customHeight="1" x14ac:dyDescent="0.25">
      <c r="B197" s="293" t="str">
        <f t="shared" si="21"/>
        <v>Desk 84</v>
      </c>
      <c r="C197" s="295" t="str">
        <f t="shared" si="23"/>
        <v/>
      </c>
      <c r="D197" s="295" t="str">
        <f t="shared" si="23"/>
        <v/>
      </c>
      <c r="E197" s="295" t="str">
        <f t="shared" si="23"/>
        <v/>
      </c>
      <c r="F197" s="295" t="str">
        <f t="shared" si="23"/>
        <v/>
      </c>
      <c r="G197" s="591" t="str">
        <f t="shared" si="23"/>
        <v/>
      </c>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39"/>
      <c r="DX197" s="26"/>
      <c r="DY197" s="26"/>
      <c r="DZ197" s="26"/>
      <c r="EA197" s="26"/>
      <c r="EB197" s="26"/>
      <c r="EC197" s="26"/>
      <c r="ED197" s="26"/>
      <c r="EE197" s="26"/>
      <c r="EF197" s="26"/>
      <c r="EG197" s="26"/>
      <c r="EH197" s="26"/>
      <c r="EI197" s="26"/>
      <c r="EJ197" s="26"/>
      <c r="EK197" s="26"/>
      <c r="EL197" s="26"/>
      <c r="EM197" s="26"/>
      <c r="EN197" s="26"/>
      <c r="EO197" s="26"/>
      <c r="EP197" s="26"/>
      <c r="EQ197" s="26"/>
      <c r="ER197" s="39"/>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39"/>
      <c r="JH197" s="26"/>
      <c r="JI197" s="26"/>
      <c r="JJ197" s="26"/>
      <c r="JK197" s="26"/>
      <c r="JL197" s="26"/>
      <c r="JM197" s="26"/>
      <c r="JN197" s="26"/>
      <c r="JO197" s="26"/>
      <c r="JP197" s="26"/>
      <c r="JQ197" s="26"/>
      <c r="JR197" s="26"/>
      <c r="JS197" s="26"/>
      <c r="JT197" s="26"/>
      <c r="JU197" s="26"/>
      <c r="JV197" s="26"/>
      <c r="JW197" s="26"/>
      <c r="JX197" s="26"/>
      <c r="JY197" s="26"/>
      <c r="JZ197" s="26"/>
      <c r="KA197" s="26"/>
      <c r="KB197" s="39"/>
    </row>
    <row r="198" spans="2:288" ht="15" customHeight="1" x14ac:dyDescent="0.25">
      <c r="B198" s="293" t="str">
        <f t="shared" si="21"/>
        <v>Desk 85</v>
      </c>
      <c r="C198" s="295" t="str">
        <f t="shared" si="23"/>
        <v/>
      </c>
      <c r="D198" s="295" t="str">
        <f t="shared" si="23"/>
        <v/>
      </c>
      <c r="E198" s="295" t="str">
        <f t="shared" si="23"/>
        <v/>
      </c>
      <c r="F198" s="295" t="str">
        <f t="shared" si="23"/>
        <v/>
      </c>
      <c r="G198" s="591" t="str">
        <f t="shared" si="23"/>
        <v/>
      </c>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39"/>
      <c r="DX198" s="26"/>
      <c r="DY198" s="26"/>
      <c r="DZ198" s="26"/>
      <c r="EA198" s="26"/>
      <c r="EB198" s="26"/>
      <c r="EC198" s="26"/>
      <c r="ED198" s="26"/>
      <c r="EE198" s="26"/>
      <c r="EF198" s="26"/>
      <c r="EG198" s="26"/>
      <c r="EH198" s="26"/>
      <c r="EI198" s="26"/>
      <c r="EJ198" s="26"/>
      <c r="EK198" s="26"/>
      <c r="EL198" s="26"/>
      <c r="EM198" s="26"/>
      <c r="EN198" s="26"/>
      <c r="EO198" s="26"/>
      <c r="EP198" s="26"/>
      <c r="EQ198" s="26"/>
      <c r="ER198" s="39"/>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39"/>
      <c r="JH198" s="26"/>
      <c r="JI198" s="26"/>
      <c r="JJ198" s="26"/>
      <c r="JK198" s="26"/>
      <c r="JL198" s="26"/>
      <c r="JM198" s="26"/>
      <c r="JN198" s="26"/>
      <c r="JO198" s="26"/>
      <c r="JP198" s="26"/>
      <c r="JQ198" s="26"/>
      <c r="JR198" s="26"/>
      <c r="JS198" s="26"/>
      <c r="JT198" s="26"/>
      <c r="JU198" s="26"/>
      <c r="JV198" s="26"/>
      <c r="JW198" s="26"/>
      <c r="JX198" s="26"/>
      <c r="JY198" s="26"/>
      <c r="JZ198" s="26"/>
      <c r="KA198" s="26"/>
      <c r="KB198" s="39"/>
    </row>
    <row r="199" spans="2:288" ht="15" customHeight="1" x14ac:dyDescent="0.25">
      <c r="B199" s="293" t="str">
        <f t="shared" si="21"/>
        <v>Desk 86</v>
      </c>
      <c r="C199" s="295" t="str">
        <f t="shared" si="23"/>
        <v/>
      </c>
      <c r="D199" s="295" t="str">
        <f t="shared" si="23"/>
        <v/>
      </c>
      <c r="E199" s="295" t="str">
        <f t="shared" si="23"/>
        <v/>
      </c>
      <c r="F199" s="295" t="str">
        <f t="shared" si="23"/>
        <v/>
      </c>
      <c r="G199" s="591" t="str">
        <f t="shared" si="23"/>
        <v/>
      </c>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39"/>
      <c r="DX199" s="26"/>
      <c r="DY199" s="26"/>
      <c r="DZ199" s="26"/>
      <c r="EA199" s="26"/>
      <c r="EB199" s="26"/>
      <c r="EC199" s="26"/>
      <c r="ED199" s="26"/>
      <c r="EE199" s="26"/>
      <c r="EF199" s="26"/>
      <c r="EG199" s="26"/>
      <c r="EH199" s="26"/>
      <c r="EI199" s="26"/>
      <c r="EJ199" s="26"/>
      <c r="EK199" s="26"/>
      <c r="EL199" s="26"/>
      <c r="EM199" s="26"/>
      <c r="EN199" s="26"/>
      <c r="EO199" s="26"/>
      <c r="EP199" s="26"/>
      <c r="EQ199" s="26"/>
      <c r="ER199" s="39"/>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39"/>
      <c r="JH199" s="26"/>
      <c r="JI199" s="26"/>
      <c r="JJ199" s="26"/>
      <c r="JK199" s="26"/>
      <c r="JL199" s="26"/>
      <c r="JM199" s="26"/>
      <c r="JN199" s="26"/>
      <c r="JO199" s="26"/>
      <c r="JP199" s="26"/>
      <c r="JQ199" s="26"/>
      <c r="JR199" s="26"/>
      <c r="JS199" s="26"/>
      <c r="JT199" s="26"/>
      <c r="JU199" s="26"/>
      <c r="JV199" s="26"/>
      <c r="JW199" s="26"/>
      <c r="JX199" s="26"/>
      <c r="JY199" s="26"/>
      <c r="JZ199" s="26"/>
      <c r="KA199" s="26"/>
      <c r="KB199" s="39"/>
    </row>
    <row r="200" spans="2:288" ht="15" customHeight="1" x14ac:dyDescent="0.25">
      <c r="B200" s="293" t="str">
        <f t="shared" si="21"/>
        <v>Desk 87</v>
      </c>
      <c r="C200" s="295" t="str">
        <f t="shared" si="23"/>
        <v/>
      </c>
      <c r="D200" s="295" t="str">
        <f t="shared" si="23"/>
        <v/>
      </c>
      <c r="E200" s="295" t="str">
        <f t="shared" si="23"/>
        <v/>
      </c>
      <c r="F200" s="295" t="str">
        <f t="shared" si="23"/>
        <v/>
      </c>
      <c r="G200" s="591" t="str">
        <f t="shared" si="23"/>
        <v/>
      </c>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39"/>
      <c r="DX200" s="26"/>
      <c r="DY200" s="26"/>
      <c r="DZ200" s="26"/>
      <c r="EA200" s="26"/>
      <c r="EB200" s="26"/>
      <c r="EC200" s="26"/>
      <c r="ED200" s="26"/>
      <c r="EE200" s="26"/>
      <c r="EF200" s="26"/>
      <c r="EG200" s="26"/>
      <c r="EH200" s="26"/>
      <c r="EI200" s="26"/>
      <c r="EJ200" s="26"/>
      <c r="EK200" s="26"/>
      <c r="EL200" s="26"/>
      <c r="EM200" s="26"/>
      <c r="EN200" s="26"/>
      <c r="EO200" s="26"/>
      <c r="EP200" s="26"/>
      <c r="EQ200" s="26"/>
      <c r="ER200" s="39"/>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39"/>
      <c r="JH200" s="26"/>
      <c r="JI200" s="26"/>
      <c r="JJ200" s="26"/>
      <c r="JK200" s="26"/>
      <c r="JL200" s="26"/>
      <c r="JM200" s="26"/>
      <c r="JN200" s="26"/>
      <c r="JO200" s="26"/>
      <c r="JP200" s="26"/>
      <c r="JQ200" s="26"/>
      <c r="JR200" s="26"/>
      <c r="JS200" s="26"/>
      <c r="JT200" s="26"/>
      <c r="JU200" s="26"/>
      <c r="JV200" s="26"/>
      <c r="JW200" s="26"/>
      <c r="JX200" s="26"/>
      <c r="JY200" s="26"/>
      <c r="JZ200" s="26"/>
      <c r="KA200" s="26"/>
      <c r="KB200" s="39"/>
    </row>
    <row r="201" spans="2:288" ht="15" customHeight="1" x14ac:dyDescent="0.25">
      <c r="B201" s="293" t="str">
        <f t="shared" si="21"/>
        <v>Desk 88</v>
      </c>
      <c r="C201" s="295" t="str">
        <f t="shared" si="23"/>
        <v/>
      </c>
      <c r="D201" s="295" t="str">
        <f t="shared" si="23"/>
        <v/>
      </c>
      <c r="E201" s="295" t="str">
        <f t="shared" si="23"/>
        <v/>
      </c>
      <c r="F201" s="295" t="str">
        <f t="shared" si="23"/>
        <v/>
      </c>
      <c r="G201" s="591" t="str">
        <f t="shared" si="23"/>
        <v/>
      </c>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39"/>
      <c r="DX201" s="26"/>
      <c r="DY201" s="26"/>
      <c r="DZ201" s="26"/>
      <c r="EA201" s="26"/>
      <c r="EB201" s="26"/>
      <c r="EC201" s="26"/>
      <c r="ED201" s="26"/>
      <c r="EE201" s="26"/>
      <c r="EF201" s="26"/>
      <c r="EG201" s="26"/>
      <c r="EH201" s="26"/>
      <c r="EI201" s="26"/>
      <c r="EJ201" s="26"/>
      <c r="EK201" s="26"/>
      <c r="EL201" s="26"/>
      <c r="EM201" s="26"/>
      <c r="EN201" s="26"/>
      <c r="EO201" s="26"/>
      <c r="EP201" s="26"/>
      <c r="EQ201" s="26"/>
      <c r="ER201" s="39"/>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39"/>
      <c r="JH201" s="26"/>
      <c r="JI201" s="26"/>
      <c r="JJ201" s="26"/>
      <c r="JK201" s="26"/>
      <c r="JL201" s="26"/>
      <c r="JM201" s="26"/>
      <c r="JN201" s="26"/>
      <c r="JO201" s="26"/>
      <c r="JP201" s="26"/>
      <c r="JQ201" s="26"/>
      <c r="JR201" s="26"/>
      <c r="JS201" s="26"/>
      <c r="JT201" s="26"/>
      <c r="JU201" s="26"/>
      <c r="JV201" s="26"/>
      <c r="JW201" s="26"/>
      <c r="JX201" s="26"/>
      <c r="JY201" s="26"/>
      <c r="JZ201" s="26"/>
      <c r="KA201" s="26"/>
      <c r="KB201" s="39"/>
    </row>
    <row r="202" spans="2:288" ht="15" customHeight="1" x14ac:dyDescent="0.25">
      <c r="B202" s="293" t="str">
        <f t="shared" si="21"/>
        <v>Desk 89</v>
      </c>
      <c r="C202" s="295" t="str">
        <f t="shared" si="23"/>
        <v/>
      </c>
      <c r="D202" s="295" t="str">
        <f t="shared" si="23"/>
        <v/>
      </c>
      <c r="E202" s="295" t="str">
        <f t="shared" si="23"/>
        <v/>
      </c>
      <c r="F202" s="295" t="str">
        <f t="shared" si="23"/>
        <v/>
      </c>
      <c r="G202" s="591" t="str">
        <f t="shared" si="23"/>
        <v/>
      </c>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39"/>
      <c r="DX202" s="26"/>
      <c r="DY202" s="26"/>
      <c r="DZ202" s="26"/>
      <c r="EA202" s="26"/>
      <c r="EB202" s="26"/>
      <c r="EC202" s="26"/>
      <c r="ED202" s="26"/>
      <c r="EE202" s="26"/>
      <c r="EF202" s="26"/>
      <c r="EG202" s="26"/>
      <c r="EH202" s="26"/>
      <c r="EI202" s="26"/>
      <c r="EJ202" s="26"/>
      <c r="EK202" s="26"/>
      <c r="EL202" s="26"/>
      <c r="EM202" s="26"/>
      <c r="EN202" s="26"/>
      <c r="EO202" s="26"/>
      <c r="EP202" s="26"/>
      <c r="EQ202" s="26"/>
      <c r="ER202" s="39"/>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39"/>
      <c r="JH202" s="26"/>
      <c r="JI202" s="26"/>
      <c r="JJ202" s="26"/>
      <c r="JK202" s="26"/>
      <c r="JL202" s="26"/>
      <c r="JM202" s="26"/>
      <c r="JN202" s="26"/>
      <c r="JO202" s="26"/>
      <c r="JP202" s="26"/>
      <c r="JQ202" s="26"/>
      <c r="JR202" s="26"/>
      <c r="JS202" s="26"/>
      <c r="JT202" s="26"/>
      <c r="JU202" s="26"/>
      <c r="JV202" s="26"/>
      <c r="JW202" s="26"/>
      <c r="JX202" s="26"/>
      <c r="JY202" s="26"/>
      <c r="JZ202" s="26"/>
      <c r="KA202" s="26"/>
      <c r="KB202" s="39"/>
    </row>
    <row r="203" spans="2:288" ht="15" customHeight="1" x14ac:dyDescent="0.25">
      <c r="B203" s="293" t="str">
        <f t="shared" si="21"/>
        <v>Desk 90</v>
      </c>
      <c r="C203" s="295" t="str">
        <f t="shared" si="23"/>
        <v/>
      </c>
      <c r="D203" s="295" t="str">
        <f t="shared" si="23"/>
        <v/>
      </c>
      <c r="E203" s="295" t="str">
        <f t="shared" si="23"/>
        <v/>
      </c>
      <c r="F203" s="295" t="str">
        <f t="shared" si="23"/>
        <v/>
      </c>
      <c r="G203" s="591" t="str">
        <f t="shared" si="23"/>
        <v/>
      </c>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39"/>
      <c r="DX203" s="26"/>
      <c r="DY203" s="26"/>
      <c r="DZ203" s="26"/>
      <c r="EA203" s="26"/>
      <c r="EB203" s="26"/>
      <c r="EC203" s="26"/>
      <c r="ED203" s="26"/>
      <c r="EE203" s="26"/>
      <c r="EF203" s="26"/>
      <c r="EG203" s="26"/>
      <c r="EH203" s="26"/>
      <c r="EI203" s="26"/>
      <c r="EJ203" s="26"/>
      <c r="EK203" s="26"/>
      <c r="EL203" s="26"/>
      <c r="EM203" s="26"/>
      <c r="EN203" s="26"/>
      <c r="EO203" s="26"/>
      <c r="EP203" s="26"/>
      <c r="EQ203" s="26"/>
      <c r="ER203" s="39"/>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c r="IU203" s="26"/>
      <c r="IV203" s="26"/>
      <c r="IW203" s="26"/>
      <c r="IX203" s="26"/>
      <c r="IY203" s="26"/>
      <c r="IZ203" s="26"/>
      <c r="JA203" s="26"/>
      <c r="JB203" s="26"/>
      <c r="JC203" s="26"/>
      <c r="JD203" s="26"/>
      <c r="JE203" s="26"/>
      <c r="JF203" s="26"/>
      <c r="JG203" s="39"/>
      <c r="JH203" s="26"/>
      <c r="JI203" s="26"/>
      <c r="JJ203" s="26"/>
      <c r="JK203" s="26"/>
      <c r="JL203" s="26"/>
      <c r="JM203" s="26"/>
      <c r="JN203" s="26"/>
      <c r="JO203" s="26"/>
      <c r="JP203" s="26"/>
      <c r="JQ203" s="26"/>
      <c r="JR203" s="26"/>
      <c r="JS203" s="26"/>
      <c r="JT203" s="26"/>
      <c r="JU203" s="26"/>
      <c r="JV203" s="26"/>
      <c r="JW203" s="26"/>
      <c r="JX203" s="26"/>
      <c r="JY203" s="26"/>
      <c r="JZ203" s="26"/>
      <c r="KA203" s="26"/>
      <c r="KB203" s="39"/>
    </row>
    <row r="204" spans="2:288" ht="15" customHeight="1" x14ac:dyDescent="0.25">
      <c r="B204" s="293" t="str">
        <f t="shared" si="21"/>
        <v>Desk 91</v>
      </c>
      <c r="C204" s="295" t="str">
        <f t="shared" si="23"/>
        <v/>
      </c>
      <c r="D204" s="295" t="str">
        <f t="shared" si="23"/>
        <v/>
      </c>
      <c r="E204" s="295" t="str">
        <f t="shared" si="23"/>
        <v/>
      </c>
      <c r="F204" s="295" t="str">
        <f t="shared" si="23"/>
        <v/>
      </c>
      <c r="G204" s="591" t="str">
        <f t="shared" si="23"/>
        <v/>
      </c>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39"/>
      <c r="DX204" s="26"/>
      <c r="DY204" s="26"/>
      <c r="DZ204" s="26"/>
      <c r="EA204" s="26"/>
      <c r="EB204" s="26"/>
      <c r="EC204" s="26"/>
      <c r="ED204" s="26"/>
      <c r="EE204" s="26"/>
      <c r="EF204" s="26"/>
      <c r="EG204" s="26"/>
      <c r="EH204" s="26"/>
      <c r="EI204" s="26"/>
      <c r="EJ204" s="26"/>
      <c r="EK204" s="26"/>
      <c r="EL204" s="26"/>
      <c r="EM204" s="26"/>
      <c r="EN204" s="26"/>
      <c r="EO204" s="26"/>
      <c r="EP204" s="26"/>
      <c r="EQ204" s="26"/>
      <c r="ER204" s="39"/>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39"/>
      <c r="JH204" s="26"/>
      <c r="JI204" s="26"/>
      <c r="JJ204" s="26"/>
      <c r="JK204" s="26"/>
      <c r="JL204" s="26"/>
      <c r="JM204" s="26"/>
      <c r="JN204" s="26"/>
      <c r="JO204" s="26"/>
      <c r="JP204" s="26"/>
      <c r="JQ204" s="26"/>
      <c r="JR204" s="26"/>
      <c r="JS204" s="26"/>
      <c r="JT204" s="26"/>
      <c r="JU204" s="26"/>
      <c r="JV204" s="26"/>
      <c r="JW204" s="26"/>
      <c r="JX204" s="26"/>
      <c r="JY204" s="26"/>
      <c r="JZ204" s="26"/>
      <c r="KA204" s="26"/>
      <c r="KB204" s="39"/>
    </row>
    <row r="205" spans="2:288" ht="15" customHeight="1" x14ac:dyDescent="0.25">
      <c r="B205" s="293" t="str">
        <f t="shared" si="21"/>
        <v>Desk 92</v>
      </c>
      <c r="C205" s="295" t="str">
        <f t="shared" si="23"/>
        <v/>
      </c>
      <c r="D205" s="295" t="str">
        <f t="shared" si="23"/>
        <v/>
      </c>
      <c r="E205" s="295" t="str">
        <f t="shared" si="23"/>
        <v/>
      </c>
      <c r="F205" s="295" t="str">
        <f t="shared" si="23"/>
        <v/>
      </c>
      <c r="G205" s="591" t="str">
        <f t="shared" si="23"/>
        <v/>
      </c>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39"/>
      <c r="DX205" s="26"/>
      <c r="DY205" s="26"/>
      <c r="DZ205" s="26"/>
      <c r="EA205" s="26"/>
      <c r="EB205" s="26"/>
      <c r="EC205" s="26"/>
      <c r="ED205" s="26"/>
      <c r="EE205" s="26"/>
      <c r="EF205" s="26"/>
      <c r="EG205" s="26"/>
      <c r="EH205" s="26"/>
      <c r="EI205" s="26"/>
      <c r="EJ205" s="26"/>
      <c r="EK205" s="26"/>
      <c r="EL205" s="26"/>
      <c r="EM205" s="26"/>
      <c r="EN205" s="26"/>
      <c r="EO205" s="26"/>
      <c r="EP205" s="26"/>
      <c r="EQ205" s="26"/>
      <c r="ER205" s="39"/>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39"/>
      <c r="JH205" s="26"/>
      <c r="JI205" s="26"/>
      <c r="JJ205" s="26"/>
      <c r="JK205" s="26"/>
      <c r="JL205" s="26"/>
      <c r="JM205" s="26"/>
      <c r="JN205" s="26"/>
      <c r="JO205" s="26"/>
      <c r="JP205" s="26"/>
      <c r="JQ205" s="26"/>
      <c r="JR205" s="26"/>
      <c r="JS205" s="26"/>
      <c r="JT205" s="26"/>
      <c r="JU205" s="26"/>
      <c r="JV205" s="26"/>
      <c r="JW205" s="26"/>
      <c r="JX205" s="26"/>
      <c r="JY205" s="26"/>
      <c r="JZ205" s="26"/>
      <c r="KA205" s="26"/>
      <c r="KB205" s="39"/>
    </row>
    <row r="206" spans="2:288" ht="15" customHeight="1" x14ac:dyDescent="0.25">
      <c r="B206" s="293" t="str">
        <f t="shared" si="21"/>
        <v>Desk 93</v>
      </c>
      <c r="C206" s="295" t="str">
        <f t="shared" si="23"/>
        <v/>
      </c>
      <c r="D206" s="295" t="str">
        <f t="shared" si="23"/>
        <v/>
      </c>
      <c r="E206" s="295" t="str">
        <f t="shared" si="23"/>
        <v/>
      </c>
      <c r="F206" s="295" t="str">
        <f t="shared" si="23"/>
        <v/>
      </c>
      <c r="G206" s="591" t="str">
        <f t="shared" si="23"/>
        <v/>
      </c>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39"/>
      <c r="DX206" s="26"/>
      <c r="DY206" s="26"/>
      <c r="DZ206" s="26"/>
      <c r="EA206" s="26"/>
      <c r="EB206" s="26"/>
      <c r="EC206" s="26"/>
      <c r="ED206" s="26"/>
      <c r="EE206" s="26"/>
      <c r="EF206" s="26"/>
      <c r="EG206" s="26"/>
      <c r="EH206" s="26"/>
      <c r="EI206" s="26"/>
      <c r="EJ206" s="26"/>
      <c r="EK206" s="26"/>
      <c r="EL206" s="26"/>
      <c r="EM206" s="26"/>
      <c r="EN206" s="26"/>
      <c r="EO206" s="26"/>
      <c r="EP206" s="26"/>
      <c r="EQ206" s="26"/>
      <c r="ER206" s="39"/>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39"/>
      <c r="JH206" s="26"/>
      <c r="JI206" s="26"/>
      <c r="JJ206" s="26"/>
      <c r="JK206" s="26"/>
      <c r="JL206" s="26"/>
      <c r="JM206" s="26"/>
      <c r="JN206" s="26"/>
      <c r="JO206" s="26"/>
      <c r="JP206" s="26"/>
      <c r="JQ206" s="26"/>
      <c r="JR206" s="26"/>
      <c r="JS206" s="26"/>
      <c r="JT206" s="26"/>
      <c r="JU206" s="26"/>
      <c r="JV206" s="26"/>
      <c r="JW206" s="26"/>
      <c r="JX206" s="26"/>
      <c r="JY206" s="26"/>
      <c r="JZ206" s="26"/>
      <c r="KA206" s="26"/>
      <c r="KB206" s="39"/>
    </row>
    <row r="207" spans="2:288" ht="15" customHeight="1" x14ac:dyDescent="0.25">
      <c r="B207" s="293" t="str">
        <f t="shared" si="21"/>
        <v>Desk 94</v>
      </c>
      <c r="C207" s="295" t="str">
        <f t="shared" si="23"/>
        <v/>
      </c>
      <c r="D207" s="295" t="str">
        <f t="shared" si="23"/>
        <v/>
      </c>
      <c r="E207" s="295" t="str">
        <f t="shared" si="23"/>
        <v/>
      </c>
      <c r="F207" s="295" t="str">
        <f t="shared" si="23"/>
        <v/>
      </c>
      <c r="G207" s="591" t="str">
        <f t="shared" si="23"/>
        <v/>
      </c>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39"/>
      <c r="DX207" s="26"/>
      <c r="DY207" s="26"/>
      <c r="DZ207" s="26"/>
      <c r="EA207" s="26"/>
      <c r="EB207" s="26"/>
      <c r="EC207" s="26"/>
      <c r="ED207" s="26"/>
      <c r="EE207" s="26"/>
      <c r="EF207" s="26"/>
      <c r="EG207" s="26"/>
      <c r="EH207" s="26"/>
      <c r="EI207" s="26"/>
      <c r="EJ207" s="26"/>
      <c r="EK207" s="26"/>
      <c r="EL207" s="26"/>
      <c r="EM207" s="26"/>
      <c r="EN207" s="26"/>
      <c r="EO207" s="26"/>
      <c r="EP207" s="26"/>
      <c r="EQ207" s="26"/>
      <c r="ER207" s="39"/>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39"/>
      <c r="JH207" s="26"/>
      <c r="JI207" s="26"/>
      <c r="JJ207" s="26"/>
      <c r="JK207" s="26"/>
      <c r="JL207" s="26"/>
      <c r="JM207" s="26"/>
      <c r="JN207" s="26"/>
      <c r="JO207" s="26"/>
      <c r="JP207" s="26"/>
      <c r="JQ207" s="26"/>
      <c r="JR207" s="26"/>
      <c r="JS207" s="26"/>
      <c r="JT207" s="26"/>
      <c r="JU207" s="26"/>
      <c r="JV207" s="26"/>
      <c r="JW207" s="26"/>
      <c r="JX207" s="26"/>
      <c r="JY207" s="26"/>
      <c r="JZ207" s="26"/>
      <c r="KA207" s="26"/>
      <c r="KB207" s="39"/>
    </row>
    <row r="208" spans="2:288" ht="15" customHeight="1" x14ac:dyDescent="0.25">
      <c r="B208" s="293" t="str">
        <f t="shared" si="21"/>
        <v>Desk 95</v>
      </c>
      <c r="C208" s="295" t="str">
        <f t="shared" si="23"/>
        <v/>
      </c>
      <c r="D208" s="295" t="str">
        <f t="shared" si="23"/>
        <v/>
      </c>
      <c r="E208" s="295" t="str">
        <f t="shared" si="23"/>
        <v/>
      </c>
      <c r="F208" s="295" t="str">
        <f t="shared" si="23"/>
        <v/>
      </c>
      <c r="G208" s="591" t="str">
        <f t="shared" si="23"/>
        <v/>
      </c>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39"/>
      <c r="DX208" s="26"/>
      <c r="DY208" s="26"/>
      <c r="DZ208" s="26"/>
      <c r="EA208" s="26"/>
      <c r="EB208" s="26"/>
      <c r="EC208" s="26"/>
      <c r="ED208" s="26"/>
      <c r="EE208" s="26"/>
      <c r="EF208" s="26"/>
      <c r="EG208" s="26"/>
      <c r="EH208" s="26"/>
      <c r="EI208" s="26"/>
      <c r="EJ208" s="26"/>
      <c r="EK208" s="26"/>
      <c r="EL208" s="26"/>
      <c r="EM208" s="26"/>
      <c r="EN208" s="26"/>
      <c r="EO208" s="26"/>
      <c r="EP208" s="26"/>
      <c r="EQ208" s="26"/>
      <c r="ER208" s="39"/>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39"/>
      <c r="JH208" s="26"/>
      <c r="JI208" s="26"/>
      <c r="JJ208" s="26"/>
      <c r="JK208" s="26"/>
      <c r="JL208" s="26"/>
      <c r="JM208" s="26"/>
      <c r="JN208" s="26"/>
      <c r="JO208" s="26"/>
      <c r="JP208" s="26"/>
      <c r="JQ208" s="26"/>
      <c r="JR208" s="26"/>
      <c r="JS208" s="26"/>
      <c r="JT208" s="26"/>
      <c r="JU208" s="26"/>
      <c r="JV208" s="26"/>
      <c r="JW208" s="26"/>
      <c r="JX208" s="26"/>
      <c r="JY208" s="26"/>
      <c r="JZ208" s="26"/>
      <c r="KA208" s="26"/>
      <c r="KB208" s="39"/>
    </row>
    <row r="209" spans="1:289" ht="15" customHeight="1" x14ac:dyDescent="0.25">
      <c r="B209" s="293" t="str">
        <f t="shared" si="21"/>
        <v>Desk 96</v>
      </c>
      <c r="C209" s="295" t="str">
        <f t="shared" si="23"/>
        <v/>
      </c>
      <c r="D209" s="295" t="str">
        <f t="shared" si="23"/>
        <v/>
      </c>
      <c r="E209" s="295" t="str">
        <f t="shared" si="23"/>
        <v/>
      </c>
      <c r="F209" s="295" t="str">
        <f t="shared" si="23"/>
        <v/>
      </c>
      <c r="G209" s="591" t="str">
        <f t="shared" si="23"/>
        <v/>
      </c>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39"/>
      <c r="DX209" s="26"/>
      <c r="DY209" s="26"/>
      <c r="DZ209" s="26"/>
      <c r="EA209" s="26"/>
      <c r="EB209" s="26"/>
      <c r="EC209" s="26"/>
      <c r="ED209" s="26"/>
      <c r="EE209" s="26"/>
      <c r="EF209" s="26"/>
      <c r="EG209" s="26"/>
      <c r="EH209" s="26"/>
      <c r="EI209" s="26"/>
      <c r="EJ209" s="26"/>
      <c r="EK209" s="26"/>
      <c r="EL209" s="26"/>
      <c r="EM209" s="26"/>
      <c r="EN209" s="26"/>
      <c r="EO209" s="26"/>
      <c r="EP209" s="26"/>
      <c r="EQ209" s="26"/>
      <c r="ER209" s="39"/>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39"/>
      <c r="JH209" s="26"/>
      <c r="JI209" s="26"/>
      <c r="JJ209" s="26"/>
      <c r="JK209" s="26"/>
      <c r="JL209" s="26"/>
      <c r="JM209" s="26"/>
      <c r="JN209" s="26"/>
      <c r="JO209" s="26"/>
      <c r="JP209" s="26"/>
      <c r="JQ209" s="26"/>
      <c r="JR209" s="26"/>
      <c r="JS209" s="26"/>
      <c r="JT209" s="26"/>
      <c r="JU209" s="26"/>
      <c r="JV209" s="26"/>
      <c r="JW209" s="26"/>
      <c r="JX209" s="26"/>
      <c r="JY209" s="26"/>
      <c r="JZ209" s="26"/>
      <c r="KA209" s="26"/>
      <c r="KB209" s="39"/>
    </row>
    <row r="210" spans="1:289" ht="15" customHeight="1" x14ac:dyDescent="0.25">
      <c r="B210" s="293" t="str">
        <f t="shared" si="21"/>
        <v>Desk 97</v>
      </c>
      <c r="C210" s="295" t="str">
        <f t="shared" si="23"/>
        <v/>
      </c>
      <c r="D210" s="295" t="str">
        <f t="shared" si="23"/>
        <v/>
      </c>
      <c r="E210" s="295" t="str">
        <f t="shared" si="23"/>
        <v/>
      </c>
      <c r="F210" s="295" t="str">
        <f t="shared" si="23"/>
        <v/>
      </c>
      <c r="G210" s="591" t="str">
        <f t="shared" si="23"/>
        <v/>
      </c>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39"/>
      <c r="DX210" s="26"/>
      <c r="DY210" s="26"/>
      <c r="DZ210" s="26"/>
      <c r="EA210" s="26"/>
      <c r="EB210" s="26"/>
      <c r="EC210" s="26"/>
      <c r="ED210" s="26"/>
      <c r="EE210" s="26"/>
      <c r="EF210" s="26"/>
      <c r="EG210" s="26"/>
      <c r="EH210" s="26"/>
      <c r="EI210" s="26"/>
      <c r="EJ210" s="26"/>
      <c r="EK210" s="26"/>
      <c r="EL210" s="26"/>
      <c r="EM210" s="26"/>
      <c r="EN210" s="26"/>
      <c r="EO210" s="26"/>
      <c r="EP210" s="26"/>
      <c r="EQ210" s="26"/>
      <c r="ER210" s="39"/>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c r="IK210" s="26"/>
      <c r="IL210" s="26"/>
      <c r="IM210" s="26"/>
      <c r="IN210" s="26"/>
      <c r="IO210" s="26"/>
      <c r="IP210" s="26"/>
      <c r="IQ210" s="26"/>
      <c r="IR210" s="26"/>
      <c r="IS210" s="26"/>
      <c r="IT210" s="26"/>
      <c r="IU210" s="26"/>
      <c r="IV210" s="26"/>
      <c r="IW210" s="26"/>
      <c r="IX210" s="26"/>
      <c r="IY210" s="26"/>
      <c r="IZ210" s="26"/>
      <c r="JA210" s="26"/>
      <c r="JB210" s="26"/>
      <c r="JC210" s="26"/>
      <c r="JD210" s="26"/>
      <c r="JE210" s="26"/>
      <c r="JF210" s="26"/>
      <c r="JG210" s="39"/>
      <c r="JH210" s="26"/>
      <c r="JI210" s="26"/>
      <c r="JJ210" s="26"/>
      <c r="JK210" s="26"/>
      <c r="JL210" s="26"/>
      <c r="JM210" s="26"/>
      <c r="JN210" s="26"/>
      <c r="JO210" s="26"/>
      <c r="JP210" s="26"/>
      <c r="JQ210" s="26"/>
      <c r="JR210" s="26"/>
      <c r="JS210" s="26"/>
      <c r="JT210" s="26"/>
      <c r="JU210" s="26"/>
      <c r="JV210" s="26"/>
      <c r="JW210" s="26"/>
      <c r="JX210" s="26"/>
      <c r="JY210" s="26"/>
      <c r="JZ210" s="26"/>
      <c r="KA210" s="26"/>
      <c r="KB210" s="39"/>
    </row>
    <row r="211" spans="1:289" ht="15" customHeight="1" x14ac:dyDescent="0.25">
      <c r="B211" s="293" t="str">
        <f t="shared" si="21"/>
        <v>Desk 98</v>
      </c>
      <c r="C211" s="295" t="str">
        <f t="shared" ref="C211:G213" si="24">IF(ISBLANK(C108), "", C108)</f>
        <v/>
      </c>
      <c r="D211" s="295" t="str">
        <f t="shared" si="24"/>
        <v/>
      </c>
      <c r="E211" s="295" t="str">
        <f t="shared" si="24"/>
        <v/>
      </c>
      <c r="F211" s="295" t="str">
        <f t="shared" si="24"/>
        <v/>
      </c>
      <c r="G211" s="591" t="str">
        <f t="shared" si="24"/>
        <v/>
      </c>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39"/>
      <c r="DX211" s="26"/>
      <c r="DY211" s="26"/>
      <c r="DZ211" s="26"/>
      <c r="EA211" s="26"/>
      <c r="EB211" s="26"/>
      <c r="EC211" s="26"/>
      <c r="ED211" s="26"/>
      <c r="EE211" s="26"/>
      <c r="EF211" s="26"/>
      <c r="EG211" s="26"/>
      <c r="EH211" s="26"/>
      <c r="EI211" s="26"/>
      <c r="EJ211" s="26"/>
      <c r="EK211" s="26"/>
      <c r="EL211" s="26"/>
      <c r="EM211" s="26"/>
      <c r="EN211" s="26"/>
      <c r="EO211" s="26"/>
      <c r="EP211" s="26"/>
      <c r="EQ211" s="26"/>
      <c r="ER211" s="39"/>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c r="IK211" s="26"/>
      <c r="IL211" s="26"/>
      <c r="IM211" s="26"/>
      <c r="IN211" s="26"/>
      <c r="IO211" s="26"/>
      <c r="IP211" s="26"/>
      <c r="IQ211" s="26"/>
      <c r="IR211" s="26"/>
      <c r="IS211" s="26"/>
      <c r="IT211" s="26"/>
      <c r="IU211" s="26"/>
      <c r="IV211" s="26"/>
      <c r="IW211" s="26"/>
      <c r="IX211" s="26"/>
      <c r="IY211" s="26"/>
      <c r="IZ211" s="26"/>
      <c r="JA211" s="26"/>
      <c r="JB211" s="26"/>
      <c r="JC211" s="26"/>
      <c r="JD211" s="26"/>
      <c r="JE211" s="26"/>
      <c r="JF211" s="26"/>
      <c r="JG211" s="39"/>
      <c r="JH211" s="26"/>
      <c r="JI211" s="26"/>
      <c r="JJ211" s="26"/>
      <c r="JK211" s="26"/>
      <c r="JL211" s="26"/>
      <c r="JM211" s="26"/>
      <c r="JN211" s="26"/>
      <c r="JO211" s="26"/>
      <c r="JP211" s="26"/>
      <c r="JQ211" s="26"/>
      <c r="JR211" s="26"/>
      <c r="JS211" s="26"/>
      <c r="JT211" s="26"/>
      <c r="JU211" s="26"/>
      <c r="JV211" s="26"/>
      <c r="JW211" s="26"/>
      <c r="JX211" s="26"/>
      <c r="JY211" s="26"/>
      <c r="JZ211" s="26"/>
      <c r="KA211" s="26"/>
      <c r="KB211" s="39"/>
    </row>
    <row r="212" spans="1:289" ht="15" customHeight="1" x14ac:dyDescent="0.25">
      <c r="B212" s="293" t="str">
        <f t="shared" si="21"/>
        <v>Desk 99</v>
      </c>
      <c r="C212" s="295" t="str">
        <f t="shared" si="24"/>
        <v/>
      </c>
      <c r="D212" s="295" t="str">
        <f t="shared" si="24"/>
        <v/>
      </c>
      <c r="E212" s="295" t="str">
        <f t="shared" si="24"/>
        <v/>
      </c>
      <c r="F212" s="295" t="str">
        <f t="shared" si="24"/>
        <v/>
      </c>
      <c r="G212" s="591" t="str">
        <f t="shared" si="24"/>
        <v/>
      </c>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39"/>
      <c r="DX212" s="26"/>
      <c r="DY212" s="26"/>
      <c r="DZ212" s="26"/>
      <c r="EA212" s="26"/>
      <c r="EB212" s="26"/>
      <c r="EC212" s="26"/>
      <c r="ED212" s="26"/>
      <c r="EE212" s="26"/>
      <c r="EF212" s="26"/>
      <c r="EG212" s="26"/>
      <c r="EH212" s="26"/>
      <c r="EI212" s="26"/>
      <c r="EJ212" s="26"/>
      <c r="EK212" s="26"/>
      <c r="EL212" s="26"/>
      <c r="EM212" s="26"/>
      <c r="EN212" s="26"/>
      <c r="EO212" s="26"/>
      <c r="EP212" s="26"/>
      <c r="EQ212" s="26"/>
      <c r="ER212" s="39"/>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c r="IK212" s="26"/>
      <c r="IL212" s="26"/>
      <c r="IM212" s="26"/>
      <c r="IN212" s="26"/>
      <c r="IO212" s="26"/>
      <c r="IP212" s="26"/>
      <c r="IQ212" s="26"/>
      <c r="IR212" s="26"/>
      <c r="IS212" s="26"/>
      <c r="IT212" s="26"/>
      <c r="IU212" s="26"/>
      <c r="IV212" s="26"/>
      <c r="IW212" s="26"/>
      <c r="IX212" s="26"/>
      <c r="IY212" s="26"/>
      <c r="IZ212" s="26"/>
      <c r="JA212" s="26"/>
      <c r="JB212" s="26"/>
      <c r="JC212" s="26"/>
      <c r="JD212" s="26"/>
      <c r="JE212" s="26"/>
      <c r="JF212" s="26"/>
      <c r="JG212" s="39"/>
      <c r="JH212" s="26"/>
      <c r="JI212" s="26"/>
      <c r="JJ212" s="26"/>
      <c r="JK212" s="26"/>
      <c r="JL212" s="26"/>
      <c r="JM212" s="26"/>
      <c r="JN212" s="26"/>
      <c r="JO212" s="26"/>
      <c r="JP212" s="26"/>
      <c r="JQ212" s="26"/>
      <c r="JR212" s="26"/>
      <c r="JS212" s="26"/>
      <c r="JT212" s="26"/>
      <c r="JU212" s="26"/>
      <c r="JV212" s="26"/>
      <c r="JW212" s="26"/>
      <c r="JX212" s="26"/>
      <c r="JY212" s="26"/>
      <c r="JZ212" s="26"/>
      <c r="KA212" s="26"/>
      <c r="KB212" s="39"/>
    </row>
    <row r="213" spans="1:289" ht="15" customHeight="1" x14ac:dyDescent="0.25">
      <c r="B213" s="294" t="str">
        <f t="shared" si="21"/>
        <v>Desk 100</v>
      </c>
      <c r="C213" s="297" t="str">
        <f t="shared" si="24"/>
        <v/>
      </c>
      <c r="D213" s="297" t="str">
        <f t="shared" si="24"/>
        <v/>
      </c>
      <c r="E213" s="297" t="str">
        <f t="shared" si="24"/>
        <v/>
      </c>
      <c r="F213" s="297" t="str">
        <f t="shared" si="24"/>
        <v/>
      </c>
      <c r="G213" s="591" t="str">
        <f t="shared" si="24"/>
        <v/>
      </c>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81"/>
      <c r="DX213" s="33"/>
      <c r="DY213" s="33"/>
      <c r="DZ213" s="33"/>
      <c r="EA213" s="33"/>
      <c r="EB213" s="33"/>
      <c r="EC213" s="33"/>
      <c r="ED213" s="33"/>
      <c r="EE213" s="33"/>
      <c r="EF213" s="33"/>
      <c r="EG213" s="33"/>
      <c r="EH213" s="33"/>
      <c r="EI213" s="33"/>
      <c r="EJ213" s="33"/>
      <c r="EK213" s="33"/>
      <c r="EL213" s="33"/>
      <c r="EM213" s="33"/>
      <c r="EN213" s="33"/>
      <c r="EO213" s="33"/>
      <c r="EP213" s="33"/>
      <c r="EQ213" s="33"/>
      <c r="ER213" s="81"/>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c r="IV213" s="33"/>
      <c r="IW213" s="33"/>
      <c r="IX213" s="33"/>
      <c r="IY213" s="33"/>
      <c r="IZ213" s="33"/>
      <c r="JA213" s="33"/>
      <c r="JB213" s="33"/>
      <c r="JC213" s="33"/>
      <c r="JD213" s="33"/>
      <c r="JE213" s="33"/>
      <c r="JF213" s="33"/>
      <c r="JG213" s="81"/>
      <c r="JH213" s="33"/>
      <c r="JI213" s="33"/>
      <c r="JJ213" s="33"/>
      <c r="JK213" s="33"/>
      <c r="JL213" s="33"/>
      <c r="JM213" s="33"/>
      <c r="JN213" s="33"/>
      <c r="JO213" s="33"/>
      <c r="JP213" s="33"/>
      <c r="JQ213" s="33"/>
      <c r="JR213" s="33"/>
      <c r="JS213" s="33"/>
      <c r="JT213" s="33"/>
      <c r="JU213" s="33"/>
      <c r="JV213" s="33"/>
      <c r="JW213" s="33"/>
      <c r="JX213" s="33"/>
      <c r="JY213" s="33"/>
      <c r="JZ213" s="33"/>
      <c r="KA213" s="33"/>
      <c r="KB213" s="81"/>
    </row>
    <row r="214" spans="1:289" ht="15" customHeight="1" x14ac:dyDescent="0.25">
      <c r="B214" s="647" t="s">
        <v>618</v>
      </c>
      <c r="C214" s="592"/>
      <c r="D214" s="592"/>
      <c r="E214" s="592"/>
      <c r="F214" s="592"/>
      <c r="G214" s="592"/>
      <c r="H214" s="648"/>
      <c r="I214" s="648"/>
      <c r="J214" s="648"/>
      <c r="K214" s="648"/>
      <c r="L214" s="648"/>
      <c r="M214" s="648"/>
      <c r="N214" s="648"/>
      <c r="O214" s="648"/>
      <c r="P214" s="648"/>
      <c r="Q214" s="648"/>
      <c r="R214" s="648"/>
      <c r="S214" s="648"/>
      <c r="T214" s="648"/>
      <c r="U214" s="648"/>
      <c r="V214" s="648"/>
      <c r="W214" s="648"/>
      <c r="X214" s="648"/>
      <c r="Y214" s="648"/>
      <c r="Z214" s="648"/>
      <c r="AA214" s="648"/>
      <c r="AB214" s="648"/>
      <c r="AC214" s="648"/>
      <c r="AD214" s="648"/>
      <c r="AE214" s="648"/>
      <c r="AF214" s="648"/>
      <c r="AG214" s="648"/>
      <c r="AH214" s="648"/>
      <c r="AI214" s="648"/>
      <c r="AJ214" s="648"/>
      <c r="AK214" s="648"/>
      <c r="AL214" s="648"/>
      <c r="AM214" s="648"/>
      <c r="AN214" s="648"/>
      <c r="AO214" s="648"/>
      <c r="AP214" s="648"/>
      <c r="AQ214" s="648"/>
      <c r="AR214" s="648"/>
      <c r="AS214" s="648"/>
      <c r="AT214" s="648"/>
      <c r="AU214" s="648"/>
      <c r="AV214" s="648"/>
      <c r="AW214" s="648"/>
      <c r="AX214" s="648"/>
      <c r="AY214" s="648"/>
      <c r="AZ214" s="648"/>
      <c r="BA214" s="648"/>
      <c r="BB214" s="648"/>
      <c r="BC214" s="648"/>
      <c r="BD214" s="648"/>
      <c r="BE214" s="648"/>
      <c r="BF214" s="648"/>
      <c r="BG214" s="648"/>
      <c r="BH214" s="648"/>
      <c r="BI214" s="648"/>
      <c r="BJ214" s="648"/>
      <c r="BK214" s="648"/>
      <c r="BL214" s="648"/>
      <c r="BM214" s="648"/>
      <c r="BN214" s="648"/>
      <c r="BO214" s="648"/>
      <c r="BP214" s="648"/>
      <c r="BQ214" s="648"/>
      <c r="BR214" s="648"/>
      <c r="BS214" s="648"/>
      <c r="BT214" s="648"/>
      <c r="BU214" s="648"/>
      <c r="BV214" s="648"/>
      <c r="BW214" s="648"/>
      <c r="BX214" s="648"/>
      <c r="BY214" s="648"/>
      <c r="BZ214" s="648"/>
      <c r="CA214" s="648"/>
      <c r="CB214" s="648"/>
      <c r="CC214" s="648"/>
      <c r="CD214" s="648"/>
      <c r="CE214" s="648"/>
      <c r="CF214" s="648"/>
      <c r="CG214" s="648"/>
      <c r="CH214" s="648"/>
      <c r="CI214" s="648"/>
      <c r="CJ214" s="648"/>
      <c r="CK214" s="648"/>
      <c r="CL214" s="648"/>
      <c r="CM214" s="648"/>
      <c r="CN214" s="648"/>
      <c r="CO214" s="648"/>
      <c r="CP214" s="648"/>
      <c r="CQ214" s="648"/>
      <c r="CR214" s="648"/>
      <c r="CS214" s="648"/>
      <c r="CT214" s="648"/>
      <c r="CU214" s="648"/>
      <c r="CV214" s="648"/>
      <c r="CW214" s="648"/>
      <c r="CX214" s="648"/>
      <c r="CY214" s="648"/>
      <c r="CZ214" s="648"/>
      <c r="DA214" s="648"/>
      <c r="DB214" s="648"/>
      <c r="DC214" s="648"/>
      <c r="DD214" s="648"/>
      <c r="DE214" s="648"/>
      <c r="DF214" s="648"/>
      <c r="DG214" s="648"/>
      <c r="DH214" s="648"/>
      <c r="DI214" s="648"/>
      <c r="DJ214" s="648"/>
      <c r="DK214" s="648"/>
      <c r="DL214" s="648"/>
      <c r="DM214" s="648"/>
      <c r="DN214" s="648"/>
      <c r="DO214" s="648"/>
      <c r="DP214" s="648"/>
      <c r="DQ214" s="648"/>
      <c r="DR214" s="648"/>
      <c r="DS214" s="648"/>
      <c r="DT214" s="648"/>
      <c r="DU214" s="648"/>
      <c r="DV214" s="648"/>
      <c r="DW214" s="633"/>
      <c r="DX214" s="648"/>
      <c r="DY214" s="648"/>
      <c r="DZ214" s="648"/>
      <c r="EA214" s="648"/>
      <c r="EB214" s="648"/>
      <c r="EC214" s="648"/>
      <c r="ED214" s="648"/>
      <c r="EE214" s="648"/>
      <c r="EF214" s="648"/>
      <c r="EG214" s="648"/>
      <c r="EH214" s="648"/>
      <c r="EI214" s="648"/>
      <c r="EJ214" s="648"/>
      <c r="EK214" s="648"/>
      <c r="EL214" s="648"/>
      <c r="EM214" s="648"/>
      <c r="EN214" s="648"/>
      <c r="EO214" s="648"/>
      <c r="EP214" s="648"/>
      <c r="EQ214" s="648"/>
      <c r="ER214" s="633"/>
      <c r="ES214" s="648"/>
      <c r="ET214" s="648"/>
      <c r="EU214" s="648"/>
      <c r="EV214" s="648"/>
      <c r="EW214" s="648"/>
      <c r="EX214" s="648"/>
      <c r="EY214" s="648"/>
      <c r="EZ214" s="648"/>
      <c r="FA214" s="648"/>
      <c r="FB214" s="648"/>
      <c r="FC214" s="648"/>
      <c r="FD214" s="648"/>
      <c r="FE214" s="648"/>
      <c r="FF214" s="648"/>
      <c r="FG214" s="648"/>
      <c r="FH214" s="648"/>
      <c r="FI214" s="648"/>
      <c r="FJ214" s="648"/>
      <c r="FK214" s="648"/>
      <c r="FL214" s="648"/>
      <c r="FM214" s="648"/>
      <c r="FN214" s="648"/>
      <c r="FO214" s="648"/>
      <c r="FP214" s="648"/>
      <c r="FQ214" s="648"/>
      <c r="FR214" s="648"/>
      <c r="FS214" s="648"/>
      <c r="FT214" s="648"/>
      <c r="FU214" s="648"/>
      <c r="FV214" s="648"/>
      <c r="FW214" s="648"/>
      <c r="FX214" s="648"/>
      <c r="FY214" s="648"/>
      <c r="FZ214" s="648"/>
      <c r="GA214" s="648"/>
      <c r="GB214" s="648"/>
      <c r="GC214" s="648"/>
      <c r="GD214" s="648"/>
      <c r="GE214" s="648"/>
      <c r="GF214" s="648"/>
      <c r="GG214" s="648"/>
      <c r="GH214" s="648"/>
      <c r="GI214" s="648"/>
      <c r="GJ214" s="648"/>
      <c r="GK214" s="648"/>
      <c r="GL214" s="648"/>
      <c r="GM214" s="648"/>
      <c r="GN214" s="648"/>
      <c r="GO214" s="648"/>
      <c r="GP214" s="648"/>
      <c r="GQ214" s="648"/>
      <c r="GR214" s="648"/>
      <c r="GS214" s="648"/>
      <c r="GT214" s="648"/>
      <c r="GU214" s="648"/>
      <c r="GV214" s="648"/>
      <c r="GW214" s="648"/>
      <c r="GX214" s="648"/>
      <c r="GY214" s="648"/>
      <c r="GZ214" s="648"/>
      <c r="HA214" s="648"/>
      <c r="HB214" s="648"/>
      <c r="HC214" s="648"/>
      <c r="HD214" s="648"/>
      <c r="HE214" s="648"/>
      <c r="HF214" s="648"/>
      <c r="HG214" s="648"/>
      <c r="HH214" s="648"/>
      <c r="HI214" s="648"/>
      <c r="HJ214" s="648"/>
      <c r="HK214" s="648"/>
      <c r="HL214" s="648"/>
      <c r="HM214" s="648"/>
      <c r="HN214" s="648"/>
      <c r="HO214" s="648"/>
      <c r="HP214" s="648"/>
      <c r="HQ214" s="648"/>
      <c r="HR214" s="648"/>
      <c r="HS214" s="648"/>
      <c r="HT214" s="648"/>
      <c r="HU214" s="648"/>
      <c r="HV214" s="648"/>
      <c r="HW214" s="648"/>
      <c r="HX214" s="648"/>
      <c r="HY214" s="648"/>
      <c r="HZ214" s="648"/>
      <c r="IA214" s="648"/>
      <c r="IB214" s="648"/>
      <c r="IC214" s="648"/>
      <c r="ID214" s="648"/>
      <c r="IE214" s="648"/>
      <c r="IF214" s="648"/>
      <c r="IG214" s="648"/>
      <c r="IH214" s="648"/>
      <c r="II214" s="648"/>
      <c r="IJ214" s="648"/>
      <c r="IK214" s="648"/>
      <c r="IL214" s="648"/>
      <c r="IM214" s="648"/>
      <c r="IN214" s="648"/>
      <c r="IO214" s="648"/>
      <c r="IP214" s="648"/>
      <c r="IQ214" s="648"/>
      <c r="IR214" s="648"/>
      <c r="IS214" s="648"/>
      <c r="IT214" s="648"/>
      <c r="IU214" s="648"/>
      <c r="IV214" s="648"/>
      <c r="IW214" s="648"/>
      <c r="IX214" s="648"/>
      <c r="IY214" s="648"/>
      <c r="IZ214" s="648"/>
      <c r="JA214" s="648"/>
      <c r="JB214" s="648"/>
      <c r="JC214" s="648"/>
      <c r="JD214" s="648"/>
      <c r="JE214" s="648"/>
      <c r="JF214" s="648"/>
      <c r="JG214" s="633"/>
      <c r="JH214" s="648"/>
      <c r="JI214" s="648"/>
      <c r="JJ214" s="648"/>
      <c r="JK214" s="648"/>
      <c r="JL214" s="648"/>
      <c r="JM214" s="648"/>
      <c r="JN214" s="648"/>
      <c r="JO214" s="648"/>
      <c r="JP214" s="648"/>
      <c r="JQ214" s="648"/>
      <c r="JR214" s="648"/>
      <c r="JS214" s="648"/>
      <c r="JT214" s="648"/>
      <c r="JU214" s="648"/>
      <c r="JV214" s="648"/>
      <c r="JW214" s="648"/>
      <c r="JX214" s="648"/>
      <c r="JY214" s="648"/>
      <c r="JZ214" s="648"/>
      <c r="KA214" s="648"/>
      <c r="KB214" s="633"/>
    </row>
    <row r="215" spans="1:289" s="447" customFormat="1" ht="60" customHeight="1" x14ac:dyDescent="0.25">
      <c r="A215" s="602" t="s">
        <v>650</v>
      </c>
      <c r="B215" s="143"/>
      <c r="C215" s="143"/>
      <c r="D215" s="193"/>
      <c r="E215" s="193"/>
      <c r="F215" s="193"/>
      <c r="G215" s="193"/>
      <c r="KC215" s="639"/>
    </row>
    <row r="216" spans="1:289" ht="57.75" customHeight="1" x14ac:dyDescent="0.25">
      <c r="B216" s="640" t="s">
        <v>517</v>
      </c>
      <c r="C216" s="589" t="s">
        <v>675</v>
      </c>
      <c r="D216" s="641" t="s">
        <v>646</v>
      </c>
      <c r="E216" s="589" t="s">
        <v>647</v>
      </c>
      <c r="F216" s="589" t="s">
        <v>676</v>
      </c>
      <c r="G216" s="589" t="s">
        <v>953</v>
      </c>
      <c r="H216" s="589" t="s">
        <v>515</v>
      </c>
      <c r="I216" s="589" t="str">
        <f t="shared" ref="I216:BT216" si="25">"T+" &amp; (COLUMN(I216)-COLUMN($H216))</f>
        <v>T+1</v>
      </c>
      <c r="J216" s="589" t="str">
        <f t="shared" si="25"/>
        <v>T+2</v>
      </c>
      <c r="K216" s="589" t="str">
        <f t="shared" si="25"/>
        <v>T+3</v>
      </c>
      <c r="L216" s="589" t="str">
        <f t="shared" si="25"/>
        <v>T+4</v>
      </c>
      <c r="M216" s="589" t="str">
        <f t="shared" si="25"/>
        <v>T+5</v>
      </c>
      <c r="N216" s="589" t="str">
        <f t="shared" si="25"/>
        <v>T+6</v>
      </c>
      <c r="O216" s="589" t="str">
        <f t="shared" si="25"/>
        <v>T+7</v>
      </c>
      <c r="P216" s="589" t="str">
        <f t="shared" si="25"/>
        <v>T+8</v>
      </c>
      <c r="Q216" s="589" t="str">
        <f t="shared" si="25"/>
        <v>T+9</v>
      </c>
      <c r="R216" s="589" t="str">
        <f t="shared" si="25"/>
        <v>T+10</v>
      </c>
      <c r="S216" s="589" t="str">
        <f t="shared" si="25"/>
        <v>T+11</v>
      </c>
      <c r="T216" s="589" t="str">
        <f t="shared" si="25"/>
        <v>T+12</v>
      </c>
      <c r="U216" s="589" t="str">
        <f t="shared" si="25"/>
        <v>T+13</v>
      </c>
      <c r="V216" s="589" t="str">
        <f t="shared" si="25"/>
        <v>T+14</v>
      </c>
      <c r="W216" s="589" t="str">
        <f t="shared" si="25"/>
        <v>T+15</v>
      </c>
      <c r="X216" s="589" t="str">
        <f t="shared" si="25"/>
        <v>T+16</v>
      </c>
      <c r="Y216" s="589" t="str">
        <f t="shared" si="25"/>
        <v>T+17</v>
      </c>
      <c r="Z216" s="589" t="str">
        <f t="shared" si="25"/>
        <v>T+18</v>
      </c>
      <c r="AA216" s="589" t="str">
        <f t="shared" si="25"/>
        <v>T+19</v>
      </c>
      <c r="AB216" s="589" t="str">
        <f t="shared" si="25"/>
        <v>T+20</v>
      </c>
      <c r="AC216" s="589" t="str">
        <f t="shared" si="25"/>
        <v>T+21</v>
      </c>
      <c r="AD216" s="589" t="str">
        <f t="shared" si="25"/>
        <v>T+22</v>
      </c>
      <c r="AE216" s="589" t="str">
        <f t="shared" si="25"/>
        <v>T+23</v>
      </c>
      <c r="AF216" s="589" t="str">
        <f t="shared" si="25"/>
        <v>T+24</v>
      </c>
      <c r="AG216" s="589" t="str">
        <f t="shared" si="25"/>
        <v>T+25</v>
      </c>
      <c r="AH216" s="589" t="str">
        <f t="shared" si="25"/>
        <v>T+26</v>
      </c>
      <c r="AI216" s="589" t="str">
        <f t="shared" si="25"/>
        <v>T+27</v>
      </c>
      <c r="AJ216" s="589" t="str">
        <f t="shared" si="25"/>
        <v>T+28</v>
      </c>
      <c r="AK216" s="589" t="str">
        <f t="shared" si="25"/>
        <v>T+29</v>
      </c>
      <c r="AL216" s="589" t="str">
        <f t="shared" si="25"/>
        <v>T+30</v>
      </c>
      <c r="AM216" s="589" t="str">
        <f t="shared" si="25"/>
        <v>T+31</v>
      </c>
      <c r="AN216" s="589" t="str">
        <f t="shared" si="25"/>
        <v>T+32</v>
      </c>
      <c r="AO216" s="589" t="str">
        <f t="shared" si="25"/>
        <v>T+33</v>
      </c>
      <c r="AP216" s="589" t="str">
        <f t="shared" si="25"/>
        <v>T+34</v>
      </c>
      <c r="AQ216" s="589" t="str">
        <f t="shared" si="25"/>
        <v>T+35</v>
      </c>
      <c r="AR216" s="589" t="str">
        <f t="shared" si="25"/>
        <v>T+36</v>
      </c>
      <c r="AS216" s="589" t="str">
        <f t="shared" si="25"/>
        <v>T+37</v>
      </c>
      <c r="AT216" s="589" t="str">
        <f t="shared" si="25"/>
        <v>T+38</v>
      </c>
      <c r="AU216" s="589" t="str">
        <f t="shared" si="25"/>
        <v>T+39</v>
      </c>
      <c r="AV216" s="589" t="str">
        <f t="shared" si="25"/>
        <v>T+40</v>
      </c>
      <c r="AW216" s="589" t="str">
        <f t="shared" si="25"/>
        <v>T+41</v>
      </c>
      <c r="AX216" s="589" t="str">
        <f t="shared" si="25"/>
        <v>T+42</v>
      </c>
      <c r="AY216" s="589" t="str">
        <f t="shared" si="25"/>
        <v>T+43</v>
      </c>
      <c r="AZ216" s="589" t="str">
        <f t="shared" si="25"/>
        <v>T+44</v>
      </c>
      <c r="BA216" s="589" t="str">
        <f t="shared" si="25"/>
        <v>T+45</v>
      </c>
      <c r="BB216" s="589" t="str">
        <f t="shared" si="25"/>
        <v>T+46</v>
      </c>
      <c r="BC216" s="589" t="str">
        <f t="shared" si="25"/>
        <v>T+47</v>
      </c>
      <c r="BD216" s="589" t="str">
        <f t="shared" si="25"/>
        <v>T+48</v>
      </c>
      <c r="BE216" s="589" t="str">
        <f t="shared" si="25"/>
        <v>T+49</v>
      </c>
      <c r="BF216" s="589" t="str">
        <f t="shared" si="25"/>
        <v>T+50</v>
      </c>
      <c r="BG216" s="589" t="str">
        <f t="shared" si="25"/>
        <v>T+51</v>
      </c>
      <c r="BH216" s="589" t="str">
        <f t="shared" si="25"/>
        <v>T+52</v>
      </c>
      <c r="BI216" s="589" t="str">
        <f t="shared" si="25"/>
        <v>T+53</v>
      </c>
      <c r="BJ216" s="589" t="str">
        <f t="shared" si="25"/>
        <v>T+54</v>
      </c>
      <c r="BK216" s="589" t="str">
        <f t="shared" si="25"/>
        <v>T+55</v>
      </c>
      <c r="BL216" s="589" t="str">
        <f t="shared" si="25"/>
        <v>T+56</v>
      </c>
      <c r="BM216" s="589" t="str">
        <f t="shared" si="25"/>
        <v>T+57</v>
      </c>
      <c r="BN216" s="589" t="str">
        <f t="shared" si="25"/>
        <v>T+58</v>
      </c>
      <c r="BO216" s="589" t="str">
        <f t="shared" si="25"/>
        <v>T+59</v>
      </c>
      <c r="BP216" s="589" t="str">
        <f t="shared" si="25"/>
        <v>T+60</v>
      </c>
      <c r="BQ216" s="589" t="str">
        <f t="shared" si="25"/>
        <v>T+61</v>
      </c>
      <c r="BR216" s="589" t="str">
        <f t="shared" si="25"/>
        <v>T+62</v>
      </c>
      <c r="BS216" s="589" t="str">
        <f t="shared" si="25"/>
        <v>T+63</v>
      </c>
      <c r="BT216" s="589" t="str">
        <f t="shared" si="25"/>
        <v>T+64</v>
      </c>
      <c r="BU216" s="589" t="str">
        <f t="shared" ref="BU216:EF216" si="26">"T+" &amp; (COLUMN(BU216)-COLUMN($H216))</f>
        <v>T+65</v>
      </c>
      <c r="BV216" s="589" t="str">
        <f t="shared" si="26"/>
        <v>T+66</v>
      </c>
      <c r="BW216" s="589" t="str">
        <f t="shared" si="26"/>
        <v>T+67</v>
      </c>
      <c r="BX216" s="589" t="str">
        <f t="shared" si="26"/>
        <v>T+68</v>
      </c>
      <c r="BY216" s="589" t="str">
        <f t="shared" si="26"/>
        <v>T+69</v>
      </c>
      <c r="BZ216" s="589" t="str">
        <f t="shared" si="26"/>
        <v>T+70</v>
      </c>
      <c r="CA216" s="589" t="str">
        <f t="shared" si="26"/>
        <v>T+71</v>
      </c>
      <c r="CB216" s="589" t="str">
        <f t="shared" si="26"/>
        <v>T+72</v>
      </c>
      <c r="CC216" s="589" t="str">
        <f t="shared" si="26"/>
        <v>T+73</v>
      </c>
      <c r="CD216" s="589" t="str">
        <f t="shared" si="26"/>
        <v>T+74</v>
      </c>
      <c r="CE216" s="589" t="str">
        <f t="shared" si="26"/>
        <v>T+75</v>
      </c>
      <c r="CF216" s="589" t="str">
        <f t="shared" si="26"/>
        <v>T+76</v>
      </c>
      <c r="CG216" s="589" t="str">
        <f t="shared" si="26"/>
        <v>T+77</v>
      </c>
      <c r="CH216" s="589" t="str">
        <f t="shared" si="26"/>
        <v>T+78</v>
      </c>
      <c r="CI216" s="589" t="str">
        <f t="shared" si="26"/>
        <v>T+79</v>
      </c>
      <c r="CJ216" s="589" t="str">
        <f t="shared" si="26"/>
        <v>T+80</v>
      </c>
      <c r="CK216" s="589" t="str">
        <f t="shared" si="26"/>
        <v>T+81</v>
      </c>
      <c r="CL216" s="589" t="str">
        <f t="shared" si="26"/>
        <v>T+82</v>
      </c>
      <c r="CM216" s="589" t="str">
        <f t="shared" si="26"/>
        <v>T+83</v>
      </c>
      <c r="CN216" s="589" t="str">
        <f t="shared" si="26"/>
        <v>T+84</v>
      </c>
      <c r="CO216" s="589" t="str">
        <f t="shared" si="26"/>
        <v>T+85</v>
      </c>
      <c r="CP216" s="589" t="str">
        <f t="shared" si="26"/>
        <v>T+86</v>
      </c>
      <c r="CQ216" s="589" t="str">
        <f t="shared" si="26"/>
        <v>T+87</v>
      </c>
      <c r="CR216" s="589" t="str">
        <f t="shared" si="26"/>
        <v>T+88</v>
      </c>
      <c r="CS216" s="589" t="str">
        <f t="shared" si="26"/>
        <v>T+89</v>
      </c>
      <c r="CT216" s="589" t="str">
        <f t="shared" si="26"/>
        <v>T+90</v>
      </c>
      <c r="CU216" s="589" t="str">
        <f t="shared" si="26"/>
        <v>T+91</v>
      </c>
      <c r="CV216" s="589" t="str">
        <f t="shared" si="26"/>
        <v>T+92</v>
      </c>
      <c r="CW216" s="589" t="str">
        <f t="shared" si="26"/>
        <v>T+93</v>
      </c>
      <c r="CX216" s="589" t="str">
        <f t="shared" si="26"/>
        <v>T+94</v>
      </c>
      <c r="CY216" s="589" t="str">
        <f t="shared" si="26"/>
        <v>T+95</v>
      </c>
      <c r="CZ216" s="589" t="str">
        <f t="shared" si="26"/>
        <v>T+96</v>
      </c>
      <c r="DA216" s="589" t="str">
        <f t="shared" si="26"/>
        <v>T+97</v>
      </c>
      <c r="DB216" s="589" t="str">
        <f t="shared" si="26"/>
        <v>T+98</v>
      </c>
      <c r="DC216" s="589" t="str">
        <f t="shared" si="26"/>
        <v>T+99</v>
      </c>
      <c r="DD216" s="589" t="str">
        <f t="shared" si="26"/>
        <v>T+100</v>
      </c>
      <c r="DE216" s="589" t="str">
        <f t="shared" si="26"/>
        <v>T+101</v>
      </c>
      <c r="DF216" s="589" t="str">
        <f t="shared" si="26"/>
        <v>T+102</v>
      </c>
      <c r="DG216" s="589" t="str">
        <f t="shared" si="26"/>
        <v>T+103</v>
      </c>
      <c r="DH216" s="589" t="str">
        <f t="shared" si="26"/>
        <v>T+104</v>
      </c>
      <c r="DI216" s="589" t="str">
        <f t="shared" si="26"/>
        <v>T+105</v>
      </c>
      <c r="DJ216" s="589" t="str">
        <f t="shared" si="26"/>
        <v>T+106</v>
      </c>
      <c r="DK216" s="589" t="str">
        <f t="shared" si="26"/>
        <v>T+107</v>
      </c>
      <c r="DL216" s="589" t="str">
        <f t="shared" si="26"/>
        <v>T+108</v>
      </c>
      <c r="DM216" s="589" t="str">
        <f t="shared" si="26"/>
        <v>T+109</v>
      </c>
      <c r="DN216" s="589" t="str">
        <f t="shared" si="26"/>
        <v>T+110</v>
      </c>
      <c r="DO216" s="589" t="str">
        <f t="shared" si="26"/>
        <v>T+111</v>
      </c>
      <c r="DP216" s="589" t="str">
        <f t="shared" si="26"/>
        <v>T+112</v>
      </c>
      <c r="DQ216" s="589" t="str">
        <f t="shared" si="26"/>
        <v>T+113</v>
      </c>
      <c r="DR216" s="589" t="str">
        <f t="shared" si="26"/>
        <v>T+114</v>
      </c>
      <c r="DS216" s="589" t="str">
        <f t="shared" si="26"/>
        <v>T+115</v>
      </c>
      <c r="DT216" s="589" t="str">
        <f t="shared" si="26"/>
        <v>T+116</v>
      </c>
      <c r="DU216" s="589" t="str">
        <f t="shared" si="26"/>
        <v>T+117</v>
      </c>
      <c r="DV216" s="589" t="str">
        <f t="shared" si="26"/>
        <v>T+118</v>
      </c>
      <c r="DW216" s="589" t="str">
        <f t="shared" si="26"/>
        <v>T+119</v>
      </c>
      <c r="DX216" s="589" t="str">
        <f t="shared" si="26"/>
        <v>T+120</v>
      </c>
      <c r="DY216" s="589" t="str">
        <f t="shared" si="26"/>
        <v>T+121</v>
      </c>
      <c r="DZ216" s="589" t="str">
        <f t="shared" si="26"/>
        <v>T+122</v>
      </c>
      <c r="EA216" s="589" t="str">
        <f t="shared" si="26"/>
        <v>T+123</v>
      </c>
      <c r="EB216" s="589" t="str">
        <f t="shared" si="26"/>
        <v>T+124</v>
      </c>
      <c r="EC216" s="589" t="str">
        <f t="shared" si="26"/>
        <v>T+125</v>
      </c>
      <c r="ED216" s="589" t="str">
        <f t="shared" si="26"/>
        <v>T+126</v>
      </c>
      <c r="EE216" s="589" t="str">
        <f t="shared" si="26"/>
        <v>T+127</v>
      </c>
      <c r="EF216" s="589" t="str">
        <f t="shared" si="26"/>
        <v>T+128</v>
      </c>
      <c r="EG216" s="589" t="str">
        <f t="shared" ref="EG216:GR216" si="27">"T+" &amp; (COLUMN(EG216)-COLUMN($H216))</f>
        <v>T+129</v>
      </c>
      <c r="EH216" s="589" t="str">
        <f t="shared" si="27"/>
        <v>T+130</v>
      </c>
      <c r="EI216" s="589" t="str">
        <f t="shared" si="27"/>
        <v>T+131</v>
      </c>
      <c r="EJ216" s="589" t="str">
        <f t="shared" si="27"/>
        <v>T+132</v>
      </c>
      <c r="EK216" s="589" t="str">
        <f t="shared" si="27"/>
        <v>T+133</v>
      </c>
      <c r="EL216" s="589" t="str">
        <f t="shared" si="27"/>
        <v>T+134</v>
      </c>
      <c r="EM216" s="589" t="str">
        <f t="shared" si="27"/>
        <v>T+135</v>
      </c>
      <c r="EN216" s="589" t="str">
        <f t="shared" si="27"/>
        <v>T+136</v>
      </c>
      <c r="EO216" s="589" t="str">
        <f t="shared" si="27"/>
        <v>T+137</v>
      </c>
      <c r="EP216" s="589" t="str">
        <f t="shared" si="27"/>
        <v>T+138</v>
      </c>
      <c r="EQ216" s="589" t="str">
        <f t="shared" si="27"/>
        <v>T+139</v>
      </c>
      <c r="ER216" s="589" t="str">
        <f t="shared" si="27"/>
        <v>T+140</v>
      </c>
      <c r="ES216" s="589" t="str">
        <f t="shared" si="27"/>
        <v>T+141</v>
      </c>
      <c r="ET216" s="589" t="str">
        <f t="shared" si="27"/>
        <v>T+142</v>
      </c>
      <c r="EU216" s="589" t="str">
        <f t="shared" si="27"/>
        <v>T+143</v>
      </c>
      <c r="EV216" s="589" t="str">
        <f t="shared" si="27"/>
        <v>T+144</v>
      </c>
      <c r="EW216" s="589" t="str">
        <f t="shared" si="27"/>
        <v>T+145</v>
      </c>
      <c r="EX216" s="589" t="str">
        <f t="shared" si="27"/>
        <v>T+146</v>
      </c>
      <c r="EY216" s="589" t="str">
        <f t="shared" si="27"/>
        <v>T+147</v>
      </c>
      <c r="EZ216" s="589" t="str">
        <f t="shared" si="27"/>
        <v>T+148</v>
      </c>
      <c r="FA216" s="589" t="str">
        <f t="shared" si="27"/>
        <v>T+149</v>
      </c>
      <c r="FB216" s="589" t="str">
        <f t="shared" si="27"/>
        <v>T+150</v>
      </c>
      <c r="FC216" s="589" t="str">
        <f t="shared" si="27"/>
        <v>T+151</v>
      </c>
      <c r="FD216" s="589" t="str">
        <f t="shared" si="27"/>
        <v>T+152</v>
      </c>
      <c r="FE216" s="589" t="str">
        <f t="shared" si="27"/>
        <v>T+153</v>
      </c>
      <c r="FF216" s="589" t="str">
        <f t="shared" si="27"/>
        <v>T+154</v>
      </c>
      <c r="FG216" s="589" t="str">
        <f t="shared" si="27"/>
        <v>T+155</v>
      </c>
      <c r="FH216" s="589" t="str">
        <f t="shared" si="27"/>
        <v>T+156</v>
      </c>
      <c r="FI216" s="589" t="str">
        <f t="shared" si="27"/>
        <v>T+157</v>
      </c>
      <c r="FJ216" s="589" t="str">
        <f t="shared" si="27"/>
        <v>T+158</v>
      </c>
      <c r="FK216" s="589" t="str">
        <f t="shared" si="27"/>
        <v>T+159</v>
      </c>
      <c r="FL216" s="589" t="str">
        <f t="shared" si="27"/>
        <v>T+160</v>
      </c>
      <c r="FM216" s="589" t="str">
        <f t="shared" si="27"/>
        <v>T+161</v>
      </c>
      <c r="FN216" s="589" t="str">
        <f t="shared" si="27"/>
        <v>T+162</v>
      </c>
      <c r="FO216" s="589" t="str">
        <f t="shared" si="27"/>
        <v>T+163</v>
      </c>
      <c r="FP216" s="589" t="str">
        <f t="shared" si="27"/>
        <v>T+164</v>
      </c>
      <c r="FQ216" s="589" t="str">
        <f t="shared" si="27"/>
        <v>T+165</v>
      </c>
      <c r="FR216" s="589" t="str">
        <f t="shared" si="27"/>
        <v>T+166</v>
      </c>
      <c r="FS216" s="589" t="str">
        <f t="shared" si="27"/>
        <v>T+167</v>
      </c>
      <c r="FT216" s="589" t="str">
        <f t="shared" si="27"/>
        <v>T+168</v>
      </c>
      <c r="FU216" s="589" t="str">
        <f t="shared" si="27"/>
        <v>T+169</v>
      </c>
      <c r="FV216" s="589" t="str">
        <f t="shared" si="27"/>
        <v>T+170</v>
      </c>
      <c r="FW216" s="589" t="str">
        <f t="shared" si="27"/>
        <v>T+171</v>
      </c>
      <c r="FX216" s="589" t="str">
        <f t="shared" si="27"/>
        <v>T+172</v>
      </c>
      <c r="FY216" s="589" t="str">
        <f t="shared" si="27"/>
        <v>T+173</v>
      </c>
      <c r="FZ216" s="589" t="str">
        <f t="shared" si="27"/>
        <v>T+174</v>
      </c>
      <c r="GA216" s="589" t="str">
        <f t="shared" si="27"/>
        <v>T+175</v>
      </c>
      <c r="GB216" s="589" t="str">
        <f t="shared" si="27"/>
        <v>T+176</v>
      </c>
      <c r="GC216" s="589" t="str">
        <f t="shared" si="27"/>
        <v>T+177</v>
      </c>
      <c r="GD216" s="589" t="str">
        <f t="shared" si="27"/>
        <v>T+178</v>
      </c>
      <c r="GE216" s="589" t="str">
        <f t="shared" si="27"/>
        <v>T+179</v>
      </c>
      <c r="GF216" s="589" t="str">
        <f t="shared" si="27"/>
        <v>T+180</v>
      </c>
      <c r="GG216" s="589" t="str">
        <f t="shared" si="27"/>
        <v>T+181</v>
      </c>
      <c r="GH216" s="589" t="str">
        <f t="shared" si="27"/>
        <v>T+182</v>
      </c>
      <c r="GI216" s="589" t="str">
        <f t="shared" si="27"/>
        <v>T+183</v>
      </c>
      <c r="GJ216" s="589" t="str">
        <f t="shared" si="27"/>
        <v>T+184</v>
      </c>
      <c r="GK216" s="589" t="str">
        <f t="shared" si="27"/>
        <v>T+185</v>
      </c>
      <c r="GL216" s="589" t="str">
        <f t="shared" si="27"/>
        <v>T+186</v>
      </c>
      <c r="GM216" s="589" t="str">
        <f t="shared" si="27"/>
        <v>T+187</v>
      </c>
      <c r="GN216" s="589" t="str">
        <f t="shared" si="27"/>
        <v>T+188</v>
      </c>
      <c r="GO216" s="589" t="str">
        <f t="shared" si="27"/>
        <v>T+189</v>
      </c>
      <c r="GP216" s="589" t="str">
        <f t="shared" si="27"/>
        <v>T+190</v>
      </c>
      <c r="GQ216" s="589" t="str">
        <f t="shared" si="27"/>
        <v>T+191</v>
      </c>
      <c r="GR216" s="589" t="str">
        <f t="shared" si="27"/>
        <v>T+192</v>
      </c>
      <c r="GS216" s="589" t="str">
        <f t="shared" ref="GS216:JD216" si="28">"T+" &amp; (COLUMN(GS216)-COLUMN($H216))</f>
        <v>T+193</v>
      </c>
      <c r="GT216" s="589" t="str">
        <f t="shared" si="28"/>
        <v>T+194</v>
      </c>
      <c r="GU216" s="589" t="str">
        <f t="shared" si="28"/>
        <v>T+195</v>
      </c>
      <c r="GV216" s="589" t="str">
        <f t="shared" si="28"/>
        <v>T+196</v>
      </c>
      <c r="GW216" s="589" t="str">
        <f t="shared" si="28"/>
        <v>T+197</v>
      </c>
      <c r="GX216" s="589" t="str">
        <f t="shared" si="28"/>
        <v>T+198</v>
      </c>
      <c r="GY216" s="589" t="str">
        <f t="shared" si="28"/>
        <v>T+199</v>
      </c>
      <c r="GZ216" s="589" t="str">
        <f t="shared" si="28"/>
        <v>T+200</v>
      </c>
      <c r="HA216" s="589" t="str">
        <f t="shared" si="28"/>
        <v>T+201</v>
      </c>
      <c r="HB216" s="589" t="str">
        <f t="shared" si="28"/>
        <v>T+202</v>
      </c>
      <c r="HC216" s="589" t="str">
        <f t="shared" si="28"/>
        <v>T+203</v>
      </c>
      <c r="HD216" s="589" t="str">
        <f t="shared" si="28"/>
        <v>T+204</v>
      </c>
      <c r="HE216" s="589" t="str">
        <f t="shared" si="28"/>
        <v>T+205</v>
      </c>
      <c r="HF216" s="589" t="str">
        <f t="shared" si="28"/>
        <v>T+206</v>
      </c>
      <c r="HG216" s="589" t="str">
        <f t="shared" si="28"/>
        <v>T+207</v>
      </c>
      <c r="HH216" s="589" t="str">
        <f t="shared" si="28"/>
        <v>T+208</v>
      </c>
      <c r="HI216" s="589" t="str">
        <f t="shared" si="28"/>
        <v>T+209</v>
      </c>
      <c r="HJ216" s="589" t="str">
        <f t="shared" si="28"/>
        <v>T+210</v>
      </c>
      <c r="HK216" s="589" t="str">
        <f t="shared" si="28"/>
        <v>T+211</v>
      </c>
      <c r="HL216" s="589" t="str">
        <f t="shared" si="28"/>
        <v>T+212</v>
      </c>
      <c r="HM216" s="589" t="str">
        <f t="shared" si="28"/>
        <v>T+213</v>
      </c>
      <c r="HN216" s="589" t="str">
        <f t="shared" si="28"/>
        <v>T+214</v>
      </c>
      <c r="HO216" s="589" t="str">
        <f t="shared" si="28"/>
        <v>T+215</v>
      </c>
      <c r="HP216" s="589" t="str">
        <f t="shared" si="28"/>
        <v>T+216</v>
      </c>
      <c r="HQ216" s="589" t="str">
        <f t="shared" si="28"/>
        <v>T+217</v>
      </c>
      <c r="HR216" s="589" t="str">
        <f t="shared" si="28"/>
        <v>T+218</v>
      </c>
      <c r="HS216" s="589" t="str">
        <f t="shared" si="28"/>
        <v>T+219</v>
      </c>
      <c r="HT216" s="589" t="str">
        <f t="shared" si="28"/>
        <v>T+220</v>
      </c>
      <c r="HU216" s="589" t="str">
        <f t="shared" si="28"/>
        <v>T+221</v>
      </c>
      <c r="HV216" s="589" t="str">
        <f t="shared" si="28"/>
        <v>T+222</v>
      </c>
      <c r="HW216" s="589" t="str">
        <f t="shared" si="28"/>
        <v>T+223</v>
      </c>
      <c r="HX216" s="589" t="str">
        <f t="shared" si="28"/>
        <v>T+224</v>
      </c>
      <c r="HY216" s="589" t="str">
        <f t="shared" si="28"/>
        <v>T+225</v>
      </c>
      <c r="HZ216" s="589" t="str">
        <f t="shared" si="28"/>
        <v>T+226</v>
      </c>
      <c r="IA216" s="589" t="str">
        <f t="shared" si="28"/>
        <v>T+227</v>
      </c>
      <c r="IB216" s="589" t="str">
        <f t="shared" si="28"/>
        <v>T+228</v>
      </c>
      <c r="IC216" s="589" t="str">
        <f t="shared" si="28"/>
        <v>T+229</v>
      </c>
      <c r="ID216" s="589" t="str">
        <f t="shared" si="28"/>
        <v>T+230</v>
      </c>
      <c r="IE216" s="589" t="str">
        <f t="shared" si="28"/>
        <v>T+231</v>
      </c>
      <c r="IF216" s="589" t="str">
        <f t="shared" si="28"/>
        <v>T+232</v>
      </c>
      <c r="IG216" s="589" t="str">
        <f t="shared" si="28"/>
        <v>T+233</v>
      </c>
      <c r="IH216" s="589" t="str">
        <f t="shared" si="28"/>
        <v>T+234</v>
      </c>
      <c r="II216" s="589" t="str">
        <f t="shared" si="28"/>
        <v>T+235</v>
      </c>
      <c r="IJ216" s="589" t="str">
        <f t="shared" si="28"/>
        <v>T+236</v>
      </c>
      <c r="IK216" s="589" t="str">
        <f t="shared" si="28"/>
        <v>T+237</v>
      </c>
      <c r="IL216" s="589" t="str">
        <f t="shared" si="28"/>
        <v>T+238</v>
      </c>
      <c r="IM216" s="589" t="str">
        <f t="shared" si="28"/>
        <v>T+239</v>
      </c>
      <c r="IN216" s="589" t="str">
        <f t="shared" si="28"/>
        <v>T+240</v>
      </c>
      <c r="IO216" s="589" t="str">
        <f t="shared" si="28"/>
        <v>T+241</v>
      </c>
      <c r="IP216" s="589" t="str">
        <f t="shared" si="28"/>
        <v>T+242</v>
      </c>
      <c r="IQ216" s="589" t="str">
        <f t="shared" si="28"/>
        <v>T+243</v>
      </c>
      <c r="IR216" s="589" t="str">
        <f t="shared" si="28"/>
        <v>T+244</v>
      </c>
      <c r="IS216" s="589" t="str">
        <f t="shared" si="28"/>
        <v>T+245</v>
      </c>
      <c r="IT216" s="589" t="str">
        <f t="shared" si="28"/>
        <v>T+246</v>
      </c>
      <c r="IU216" s="589" t="str">
        <f t="shared" si="28"/>
        <v>T+247</v>
      </c>
      <c r="IV216" s="589" t="str">
        <f t="shared" si="28"/>
        <v>T+248</v>
      </c>
      <c r="IW216" s="589" t="str">
        <f t="shared" si="28"/>
        <v>T+249</v>
      </c>
      <c r="IX216" s="589" t="str">
        <f t="shared" si="28"/>
        <v>T+250</v>
      </c>
      <c r="IY216" s="589" t="str">
        <f t="shared" si="28"/>
        <v>T+251</v>
      </c>
      <c r="IZ216" s="589" t="str">
        <f t="shared" si="28"/>
        <v>T+252</v>
      </c>
      <c r="JA216" s="589" t="str">
        <f t="shared" si="28"/>
        <v>T+253</v>
      </c>
      <c r="JB216" s="589" t="str">
        <f t="shared" si="28"/>
        <v>T+254</v>
      </c>
      <c r="JC216" s="589" t="str">
        <f t="shared" si="28"/>
        <v>T+255</v>
      </c>
      <c r="JD216" s="589" t="str">
        <f t="shared" si="28"/>
        <v>T+256</v>
      </c>
      <c r="JE216" s="589" t="str">
        <f t="shared" ref="JE216:KB216" si="29">"T+" &amp; (COLUMN(JE216)-COLUMN($H216))</f>
        <v>T+257</v>
      </c>
      <c r="JF216" s="589" t="str">
        <f t="shared" si="29"/>
        <v>T+258</v>
      </c>
      <c r="JG216" s="589" t="str">
        <f t="shared" si="29"/>
        <v>T+259</v>
      </c>
      <c r="JH216" s="589" t="str">
        <f t="shared" si="29"/>
        <v>T+260</v>
      </c>
      <c r="JI216" s="589" t="str">
        <f t="shared" si="29"/>
        <v>T+261</v>
      </c>
      <c r="JJ216" s="589" t="str">
        <f t="shared" si="29"/>
        <v>T+262</v>
      </c>
      <c r="JK216" s="589" t="str">
        <f t="shared" si="29"/>
        <v>T+263</v>
      </c>
      <c r="JL216" s="589" t="str">
        <f t="shared" si="29"/>
        <v>T+264</v>
      </c>
      <c r="JM216" s="589" t="str">
        <f t="shared" si="29"/>
        <v>T+265</v>
      </c>
      <c r="JN216" s="589" t="str">
        <f t="shared" si="29"/>
        <v>T+266</v>
      </c>
      <c r="JO216" s="589" t="str">
        <f t="shared" si="29"/>
        <v>T+267</v>
      </c>
      <c r="JP216" s="589" t="str">
        <f t="shared" si="29"/>
        <v>T+268</v>
      </c>
      <c r="JQ216" s="589" t="str">
        <f t="shared" si="29"/>
        <v>T+269</v>
      </c>
      <c r="JR216" s="589" t="str">
        <f t="shared" si="29"/>
        <v>T+270</v>
      </c>
      <c r="JS216" s="589" t="str">
        <f t="shared" si="29"/>
        <v>T+271</v>
      </c>
      <c r="JT216" s="589" t="str">
        <f t="shared" si="29"/>
        <v>T+272</v>
      </c>
      <c r="JU216" s="589" t="str">
        <f t="shared" si="29"/>
        <v>T+273</v>
      </c>
      <c r="JV216" s="589" t="str">
        <f t="shared" si="29"/>
        <v>T+274</v>
      </c>
      <c r="JW216" s="589" t="str">
        <f t="shared" si="29"/>
        <v>T+275</v>
      </c>
      <c r="JX216" s="589" t="str">
        <f t="shared" si="29"/>
        <v>T+276</v>
      </c>
      <c r="JY216" s="589" t="str">
        <f t="shared" si="29"/>
        <v>T+277</v>
      </c>
      <c r="JZ216" s="589" t="str">
        <f t="shared" si="29"/>
        <v>T+278</v>
      </c>
      <c r="KA216" s="589" t="str">
        <f t="shared" si="29"/>
        <v>T+279</v>
      </c>
      <c r="KB216" s="589" t="str">
        <f t="shared" si="29"/>
        <v>T+280</v>
      </c>
    </row>
    <row r="217" spans="1:289" ht="15" customHeight="1" x14ac:dyDescent="0.25">
      <c r="B217" s="645" t="str">
        <f t="shared" ref="B217:B280" si="30">B11</f>
        <v>Desk 1</v>
      </c>
      <c r="C217" s="646" t="str">
        <f>IF(ISBLANK(C11), "", C11)</f>
        <v/>
      </c>
      <c r="D217" s="646" t="str">
        <f t="shared" ref="D217:F217" si="31">IF(ISBLANK(D11), "", D11)</f>
        <v/>
      </c>
      <c r="E217" s="646" t="str">
        <f t="shared" si="31"/>
        <v/>
      </c>
      <c r="F217" s="646" t="str">
        <f t="shared" si="31"/>
        <v/>
      </c>
      <c r="G217" s="591" t="str">
        <f>IF(ISBLANK(G11), "", G11)</f>
        <v/>
      </c>
      <c r="H217" s="539"/>
      <c r="I217" s="539"/>
      <c r="J217" s="539"/>
      <c r="K217" s="539"/>
      <c r="L217" s="539"/>
      <c r="M217" s="539"/>
      <c r="N217" s="539"/>
      <c r="O217" s="539"/>
      <c r="P217" s="539"/>
      <c r="Q217" s="539"/>
      <c r="R217" s="539"/>
      <c r="S217" s="539"/>
      <c r="T217" s="539"/>
      <c r="U217" s="539"/>
      <c r="V217" s="539"/>
      <c r="W217" s="539"/>
      <c r="X217" s="539"/>
      <c r="Y217" s="539"/>
      <c r="Z217" s="539"/>
      <c r="AA217" s="539"/>
      <c r="AB217" s="539"/>
      <c r="AC217" s="539"/>
      <c r="AD217" s="539"/>
      <c r="AE217" s="539"/>
      <c r="AF217" s="539"/>
      <c r="AG217" s="539"/>
      <c r="AH217" s="539"/>
      <c r="AI217" s="539"/>
      <c r="AJ217" s="539"/>
      <c r="AK217" s="539"/>
      <c r="AL217" s="539"/>
      <c r="AM217" s="539"/>
      <c r="AN217" s="539"/>
      <c r="AO217" s="539"/>
      <c r="AP217" s="539"/>
      <c r="AQ217" s="539"/>
      <c r="AR217" s="539"/>
      <c r="AS217" s="539"/>
      <c r="AT217" s="539"/>
      <c r="AU217" s="539"/>
      <c r="AV217" s="539"/>
      <c r="AW217" s="539"/>
      <c r="AX217" s="539"/>
      <c r="AY217" s="539"/>
      <c r="AZ217" s="539"/>
      <c r="BA217" s="539"/>
      <c r="BB217" s="539"/>
      <c r="BC217" s="539"/>
      <c r="BD217" s="539"/>
      <c r="BE217" s="539"/>
      <c r="BF217" s="539"/>
      <c r="BG217" s="539"/>
      <c r="BH217" s="539"/>
      <c r="BI217" s="539"/>
      <c r="BJ217" s="539"/>
      <c r="BK217" s="539"/>
      <c r="BL217" s="539"/>
      <c r="BM217" s="539"/>
      <c r="BN217" s="539"/>
      <c r="BO217" s="539"/>
      <c r="BP217" s="539"/>
      <c r="BQ217" s="539"/>
      <c r="BR217" s="539"/>
      <c r="BS217" s="539"/>
      <c r="BT217" s="539"/>
      <c r="BU217" s="539"/>
      <c r="BV217" s="539"/>
      <c r="BW217" s="539"/>
      <c r="BX217" s="539"/>
      <c r="BY217" s="539"/>
      <c r="BZ217" s="539"/>
      <c r="CA217" s="539"/>
      <c r="CB217" s="539"/>
      <c r="CC217" s="539"/>
      <c r="CD217" s="539"/>
      <c r="CE217" s="539"/>
      <c r="CF217" s="539"/>
      <c r="CG217" s="539"/>
      <c r="CH217" s="539"/>
      <c r="CI217" s="539"/>
      <c r="CJ217" s="539"/>
      <c r="CK217" s="539"/>
      <c r="CL217" s="539"/>
      <c r="CM217" s="539"/>
      <c r="CN217" s="539"/>
      <c r="CO217" s="539"/>
      <c r="CP217" s="539"/>
      <c r="CQ217" s="539"/>
      <c r="CR217" s="539"/>
      <c r="CS217" s="539"/>
      <c r="CT217" s="539"/>
      <c r="CU217" s="539"/>
      <c r="CV217" s="539"/>
      <c r="CW217" s="539"/>
      <c r="CX217" s="539"/>
      <c r="CY217" s="539"/>
      <c r="CZ217" s="539"/>
      <c r="DA217" s="539"/>
      <c r="DB217" s="539"/>
      <c r="DC217" s="539"/>
      <c r="DD217" s="539"/>
      <c r="DE217" s="539"/>
      <c r="DF217" s="539"/>
      <c r="DG217" s="539"/>
      <c r="DH217" s="539"/>
      <c r="DI217" s="539"/>
      <c r="DJ217" s="539"/>
      <c r="DK217" s="539"/>
      <c r="DL217" s="539"/>
      <c r="DM217" s="539"/>
      <c r="DN217" s="539"/>
      <c r="DO217" s="539"/>
      <c r="DP217" s="539"/>
      <c r="DQ217" s="539"/>
      <c r="DR217" s="539"/>
      <c r="DS217" s="539"/>
      <c r="DT217" s="539"/>
      <c r="DU217" s="539"/>
      <c r="DV217" s="539"/>
      <c r="DW217" s="359"/>
      <c r="DX217" s="539"/>
      <c r="DY217" s="539"/>
      <c r="DZ217" s="539"/>
      <c r="EA217" s="539"/>
      <c r="EB217" s="539"/>
      <c r="EC217" s="539"/>
      <c r="ED217" s="539"/>
      <c r="EE217" s="539"/>
      <c r="EF217" s="539"/>
      <c r="EG217" s="539"/>
      <c r="EH217" s="539"/>
      <c r="EI217" s="539"/>
      <c r="EJ217" s="539"/>
      <c r="EK217" s="539"/>
      <c r="EL217" s="539"/>
      <c r="EM217" s="539"/>
      <c r="EN217" s="539"/>
      <c r="EO217" s="539"/>
      <c r="EP217" s="539"/>
      <c r="EQ217" s="539"/>
      <c r="ER217" s="359"/>
      <c r="ES217" s="539"/>
      <c r="ET217" s="539"/>
      <c r="EU217" s="539"/>
      <c r="EV217" s="539"/>
      <c r="EW217" s="539"/>
      <c r="EX217" s="539"/>
      <c r="EY217" s="539"/>
      <c r="EZ217" s="539"/>
      <c r="FA217" s="539"/>
      <c r="FB217" s="539"/>
      <c r="FC217" s="539"/>
      <c r="FD217" s="539"/>
      <c r="FE217" s="539"/>
      <c r="FF217" s="539"/>
      <c r="FG217" s="539"/>
      <c r="FH217" s="539"/>
      <c r="FI217" s="539"/>
      <c r="FJ217" s="539"/>
      <c r="FK217" s="539"/>
      <c r="FL217" s="539"/>
      <c r="FM217" s="539"/>
      <c r="FN217" s="539"/>
      <c r="FO217" s="539"/>
      <c r="FP217" s="539"/>
      <c r="FQ217" s="539"/>
      <c r="FR217" s="539"/>
      <c r="FS217" s="539"/>
      <c r="FT217" s="539"/>
      <c r="FU217" s="539"/>
      <c r="FV217" s="539"/>
      <c r="FW217" s="539"/>
      <c r="FX217" s="539"/>
      <c r="FY217" s="539"/>
      <c r="FZ217" s="539"/>
      <c r="GA217" s="539"/>
      <c r="GB217" s="539"/>
      <c r="GC217" s="539"/>
      <c r="GD217" s="539"/>
      <c r="GE217" s="539"/>
      <c r="GF217" s="539"/>
      <c r="GG217" s="539"/>
      <c r="GH217" s="539"/>
      <c r="GI217" s="539"/>
      <c r="GJ217" s="539"/>
      <c r="GK217" s="539"/>
      <c r="GL217" s="539"/>
      <c r="GM217" s="539"/>
      <c r="GN217" s="539"/>
      <c r="GO217" s="539"/>
      <c r="GP217" s="539"/>
      <c r="GQ217" s="539"/>
      <c r="GR217" s="539"/>
      <c r="GS217" s="539"/>
      <c r="GT217" s="539"/>
      <c r="GU217" s="539"/>
      <c r="GV217" s="539"/>
      <c r="GW217" s="539"/>
      <c r="GX217" s="539"/>
      <c r="GY217" s="539"/>
      <c r="GZ217" s="539"/>
      <c r="HA217" s="539"/>
      <c r="HB217" s="539"/>
      <c r="HC217" s="539"/>
      <c r="HD217" s="539"/>
      <c r="HE217" s="539"/>
      <c r="HF217" s="539"/>
      <c r="HG217" s="539"/>
      <c r="HH217" s="539"/>
      <c r="HI217" s="539"/>
      <c r="HJ217" s="539"/>
      <c r="HK217" s="539"/>
      <c r="HL217" s="539"/>
      <c r="HM217" s="539"/>
      <c r="HN217" s="539"/>
      <c r="HO217" s="539"/>
      <c r="HP217" s="539"/>
      <c r="HQ217" s="539"/>
      <c r="HR217" s="539"/>
      <c r="HS217" s="539"/>
      <c r="HT217" s="539"/>
      <c r="HU217" s="539"/>
      <c r="HV217" s="539"/>
      <c r="HW217" s="539"/>
      <c r="HX217" s="539"/>
      <c r="HY217" s="539"/>
      <c r="HZ217" s="539"/>
      <c r="IA217" s="539"/>
      <c r="IB217" s="539"/>
      <c r="IC217" s="539"/>
      <c r="ID217" s="539"/>
      <c r="IE217" s="539"/>
      <c r="IF217" s="539"/>
      <c r="IG217" s="539"/>
      <c r="IH217" s="539"/>
      <c r="II217" s="539"/>
      <c r="IJ217" s="539"/>
      <c r="IK217" s="539"/>
      <c r="IL217" s="539"/>
      <c r="IM217" s="539"/>
      <c r="IN217" s="539"/>
      <c r="IO217" s="539"/>
      <c r="IP217" s="539"/>
      <c r="IQ217" s="539"/>
      <c r="IR217" s="539"/>
      <c r="IS217" s="539"/>
      <c r="IT217" s="539"/>
      <c r="IU217" s="539"/>
      <c r="IV217" s="539"/>
      <c r="IW217" s="539"/>
      <c r="IX217" s="539"/>
      <c r="IY217" s="539"/>
      <c r="IZ217" s="539"/>
      <c r="JA217" s="539"/>
      <c r="JB217" s="539"/>
      <c r="JC217" s="539"/>
      <c r="JD217" s="539"/>
      <c r="JE217" s="539"/>
      <c r="JF217" s="539"/>
      <c r="JG217" s="359"/>
      <c r="JH217" s="539"/>
      <c r="JI217" s="539"/>
      <c r="JJ217" s="539"/>
      <c r="JK217" s="539"/>
      <c r="JL217" s="539"/>
      <c r="JM217" s="539"/>
      <c r="JN217" s="539"/>
      <c r="JO217" s="539"/>
      <c r="JP217" s="539"/>
      <c r="JQ217" s="539"/>
      <c r="JR217" s="539"/>
      <c r="JS217" s="539"/>
      <c r="JT217" s="539"/>
      <c r="JU217" s="539"/>
      <c r="JV217" s="539"/>
      <c r="JW217" s="539"/>
      <c r="JX217" s="539"/>
      <c r="JY217" s="539"/>
      <c r="JZ217" s="539"/>
      <c r="KA217" s="539"/>
      <c r="KB217" s="359"/>
    </row>
    <row r="218" spans="1:289" ht="15" customHeight="1" x14ac:dyDescent="0.25">
      <c r="B218" s="293" t="str">
        <f t="shared" si="30"/>
        <v>Desk 2</v>
      </c>
      <c r="C218" s="295" t="str">
        <f t="shared" ref="C218:G233" si="32">IF(ISBLANK(C12), "", C12)</f>
        <v/>
      </c>
      <c r="D218" s="295" t="str">
        <f t="shared" si="32"/>
        <v/>
      </c>
      <c r="E218" s="295" t="str">
        <f t="shared" si="32"/>
        <v/>
      </c>
      <c r="F218" s="295" t="str">
        <f t="shared" si="32"/>
        <v/>
      </c>
      <c r="G218" s="591" t="str">
        <f t="shared" si="32"/>
        <v/>
      </c>
      <c r="H218" s="539"/>
      <c r="I218" s="539"/>
      <c r="J218" s="539"/>
      <c r="K218" s="539"/>
      <c r="L218" s="539"/>
      <c r="M218" s="539"/>
      <c r="N218" s="539"/>
      <c r="O218" s="539"/>
      <c r="P218" s="539"/>
      <c r="Q218" s="539"/>
      <c r="R218" s="539"/>
      <c r="S218" s="539"/>
      <c r="T218" s="539"/>
      <c r="U218" s="539"/>
      <c r="V218" s="539"/>
      <c r="W218" s="539"/>
      <c r="X218" s="539"/>
      <c r="Y218" s="539"/>
      <c r="Z218" s="539"/>
      <c r="AA218" s="539"/>
      <c r="AB218" s="539"/>
      <c r="AC218" s="539"/>
      <c r="AD218" s="539"/>
      <c r="AE218" s="539"/>
      <c r="AF218" s="539"/>
      <c r="AG218" s="539"/>
      <c r="AH218" s="539"/>
      <c r="AI218" s="539"/>
      <c r="AJ218" s="539"/>
      <c r="AK218" s="539"/>
      <c r="AL218" s="539"/>
      <c r="AM218" s="539"/>
      <c r="AN218" s="539"/>
      <c r="AO218" s="539"/>
      <c r="AP218" s="539"/>
      <c r="AQ218" s="539"/>
      <c r="AR218" s="539"/>
      <c r="AS218" s="539"/>
      <c r="AT218" s="539"/>
      <c r="AU218" s="539"/>
      <c r="AV218" s="539"/>
      <c r="AW218" s="539"/>
      <c r="AX218" s="539"/>
      <c r="AY218" s="539"/>
      <c r="AZ218" s="539"/>
      <c r="BA218" s="539"/>
      <c r="BB218" s="539"/>
      <c r="BC218" s="539"/>
      <c r="BD218" s="539"/>
      <c r="BE218" s="539"/>
      <c r="BF218" s="539"/>
      <c r="BG218" s="539"/>
      <c r="BH218" s="539"/>
      <c r="BI218" s="539"/>
      <c r="BJ218" s="539"/>
      <c r="BK218" s="539"/>
      <c r="BL218" s="539"/>
      <c r="BM218" s="539"/>
      <c r="BN218" s="539"/>
      <c r="BO218" s="539"/>
      <c r="BP218" s="539"/>
      <c r="BQ218" s="539"/>
      <c r="BR218" s="539"/>
      <c r="BS218" s="539"/>
      <c r="BT218" s="539"/>
      <c r="BU218" s="539"/>
      <c r="BV218" s="539"/>
      <c r="BW218" s="539"/>
      <c r="BX218" s="539"/>
      <c r="BY218" s="539"/>
      <c r="BZ218" s="539"/>
      <c r="CA218" s="539"/>
      <c r="CB218" s="539"/>
      <c r="CC218" s="539"/>
      <c r="CD218" s="539"/>
      <c r="CE218" s="539"/>
      <c r="CF218" s="539"/>
      <c r="CG218" s="539"/>
      <c r="CH218" s="539"/>
      <c r="CI218" s="539"/>
      <c r="CJ218" s="539"/>
      <c r="CK218" s="539"/>
      <c r="CL218" s="539"/>
      <c r="CM218" s="539"/>
      <c r="CN218" s="539"/>
      <c r="CO218" s="539"/>
      <c r="CP218" s="539"/>
      <c r="CQ218" s="539"/>
      <c r="CR218" s="539"/>
      <c r="CS218" s="539"/>
      <c r="CT218" s="539"/>
      <c r="CU218" s="539"/>
      <c r="CV218" s="539"/>
      <c r="CW218" s="539"/>
      <c r="CX218" s="539"/>
      <c r="CY218" s="539"/>
      <c r="CZ218" s="539"/>
      <c r="DA218" s="539"/>
      <c r="DB218" s="539"/>
      <c r="DC218" s="539"/>
      <c r="DD218" s="539"/>
      <c r="DE218" s="539"/>
      <c r="DF218" s="539"/>
      <c r="DG218" s="539"/>
      <c r="DH218" s="539"/>
      <c r="DI218" s="539"/>
      <c r="DJ218" s="539"/>
      <c r="DK218" s="539"/>
      <c r="DL218" s="539"/>
      <c r="DM218" s="539"/>
      <c r="DN218" s="539"/>
      <c r="DO218" s="539"/>
      <c r="DP218" s="539"/>
      <c r="DQ218" s="539"/>
      <c r="DR218" s="539"/>
      <c r="DS218" s="539"/>
      <c r="DT218" s="539"/>
      <c r="DU218" s="539"/>
      <c r="DV218" s="539"/>
      <c r="DW218" s="359"/>
      <c r="DX218" s="539"/>
      <c r="DY218" s="539"/>
      <c r="DZ218" s="539"/>
      <c r="EA218" s="539"/>
      <c r="EB218" s="539"/>
      <c r="EC218" s="539"/>
      <c r="ED218" s="539"/>
      <c r="EE218" s="539"/>
      <c r="EF218" s="539"/>
      <c r="EG218" s="539"/>
      <c r="EH218" s="539"/>
      <c r="EI218" s="539"/>
      <c r="EJ218" s="539"/>
      <c r="EK218" s="539"/>
      <c r="EL218" s="539"/>
      <c r="EM218" s="539"/>
      <c r="EN218" s="539"/>
      <c r="EO218" s="539"/>
      <c r="EP218" s="539"/>
      <c r="EQ218" s="539"/>
      <c r="ER218" s="359"/>
      <c r="ES218" s="539"/>
      <c r="ET218" s="539"/>
      <c r="EU218" s="539"/>
      <c r="EV218" s="539"/>
      <c r="EW218" s="539"/>
      <c r="EX218" s="539"/>
      <c r="EY218" s="539"/>
      <c r="EZ218" s="539"/>
      <c r="FA218" s="539"/>
      <c r="FB218" s="539"/>
      <c r="FC218" s="539"/>
      <c r="FD218" s="539"/>
      <c r="FE218" s="539"/>
      <c r="FF218" s="539"/>
      <c r="FG218" s="539"/>
      <c r="FH218" s="539"/>
      <c r="FI218" s="539"/>
      <c r="FJ218" s="539"/>
      <c r="FK218" s="539"/>
      <c r="FL218" s="539"/>
      <c r="FM218" s="539"/>
      <c r="FN218" s="539"/>
      <c r="FO218" s="539"/>
      <c r="FP218" s="539"/>
      <c r="FQ218" s="539"/>
      <c r="FR218" s="539"/>
      <c r="FS218" s="539"/>
      <c r="FT218" s="539"/>
      <c r="FU218" s="539"/>
      <c r="FV218" s="539"/>
      <c r="FW218" s="539"/>
      <c r="FX218" s="539"/>
      <c r="FY218" s="539"/>
      <c r="FZ218" s="539"/>
      <c r="GA218" s="539"/>
      <c r="GB218" s="539"/>
      <c r="GC218" s="539"/>
      <c r="GD218" s="539"/>
      <c r="GE218" s="539"/>
      <c r="GF218" s="539"/>
      <c r="GG218" s="539"/>
      <c r="GH218" s="539"/>
      <c r="GI218" s="539"/>
      <c r="GJ218" s="539"/>
      <c r="GK218" s="539"/>
      <c r="GL218" s="539"/>
      <c r="GM218" s="539"/>
      <c r="GN218" s="539"/>
      <c r="GO218" s="539"/>
      <c r="GP218" s="539"/>
      <c r="GQ218" s="539"/>
      <c r="GR218" s="539"/>
      <c r="GS218" s="539"/>
      <c r="GT218" s="539"/>
      <c r="GU218" s="539"/>
      <c r="GV218" s="539"/>
      <c r="GW218" s="539"/>
      <c r="GX218" s="539"/>
      <c r="GY218" s="539"/>
      <c r="GZ218" s="539"/>
      <c r="HA218" s="539"/>
      <c r="HB218" s="539"/>
      <c r="HC218" s="539"/>
      <c r="HD218" s="539"/>
      <c r="HE218" s="539"/>
      <c r="HF218" s="539"/>
      <c r="HG218" s="539"/>
      <c r="HH218" s="539"/>
      <c r="HI218" s="539"/>
      <c r="HJ218" s="539"/>
      <c r="HK218" s="539"/>
      <c r="HL218" s="539"/>
      <c r="HM218" s="539"/>
      <c r="HN218" s="539"/>
      <c r="HO218" s="539"/>
      <c r="HP218" s="539"/>
      <c r="HQ218" s="539"/>
      <c r="HR218" s="539"/>
      <c r="HS218" s="539"/>
      <c r="HT218" s="539"/>
      <c r="HU218" s="539"/>
      <c r="HV218" s="539"/>
      <c r="HW218" s="539"/>
      <c r="HX218" s="539"/>
      <c r="HY218" s="539"/>
      <c r="HZ218" s="539"/>
      <c r="IA218" s="539"/>
      <c r="IB218" s="539"/>
      <c r="IC218" s="539"/>
      <c r="ID218" s="539"/>
      <c r="IE218" s="539"/>
      <c r="IF218" s="539"/>
      <c r="IG218" s="539"/>
      <c r="IH218" s="539"/>
      <c r="II218" s="539"/>
      <c r="IJ218" s="539"/>
      <c r="IK218" s="539"/>
      <c r="IL218" s="539"/>
      <c r="IM218" s="539"/>
      <c r="IN218" s="539"/>
      <c r="IO218" s="539"/>
      <c r="IP218" s="539"/>
      <c r="IQ218" s="539"/>
      <c r="IR218" s="539"/>
      <c r="IS218" s="539"/>
      <c r="IT218" s="539"/>
      <c r="IU218" s="539"/>
      <c r="IV218" s="539"/>
      <c r="IW218" s="539"/>
      <c r="IX218" s="539"/>
      <c r="IY218" s="539"/>
      <c r="IZ218" s="539"/>
      <c r="JA218" s="539"/>
      <c r="JB218" s="539"/>
      <c r="JC218" s="539"/>
      <c r="JD218" s="539"/>
      <c r="JE218" s="539"/>
      <c r="JF218" s="539"/>
      <c r="JG218" s="359"/>
      <c r="JH218" s="539"/>
      <c r="JI218" s="539"/>
      <c r="JJ218" s="539"/>
      <c r="JK218" s="539"/>
      <c r="JL218" s="539"/>
      <c r="JM218" s="539"/>
      <c r="JN218" s="539"/>
      <c r="JO218" s="539"/>
      <c r="JP218" s="539"/>
      <c r="JQ218" s="539"/>
      <c r="JR218" s="539"/>
      <c r="JS218" s="539"/>
      <c r="JT218" s="539"/>
      <c r="JU218" s="539"/>
      <c r="JV218" s="539"/>
      <c r="JW218" s="539"/>
      <c r="JX218" s="539"/>
      <c r="JY218" s="539"/>
      <c r="JZ218" s="539"/>
      <c r="KA218" s="539"/>
      <c r="KB218" s="359"/>
    </row>
    <row r="219" spans="1:289" ht="15" customHeight="1" x14ac:dyDescent="0.25">
      <c r="B219" s="293" t="str">
        <f t="shared" si="30"/>
        <v>Desk 3</v>
      </c>
      <c r="C219" s="295" t="str">
        <f t="shared" si="32"/>
        <v/>
      </c>
      <c r="D219" s="295" t="str">
        <f t="shared" si="32"/>
        <v/>
      </c>
      <c r="E219" s="295" t="str">
        <f t="shared" si="32"/>
        <v/>
      </c>
      <c r="F219" s="295" t="str">
        <f t="shared" si="32"/>
        <v/>
      </c>
      <c r="G219" s="591" t="str">
        <f t="shared" si="32"/>
        <v/>
      </c>
      <c r="H219" s="539"/>
      <c r="I219" s="539"/>
      <c r="J219" s="539"/>
      <c r="K219" s="539"/>
      <c r="L219" s="539"/>
      <c r="M219" s="539"/>
      <c r="N219" s="539"/>
      <c r="O219" s="539"/>
      <c r="P219" s="539"/>
      <c r="Q219" s="539"/>
      <c r="R219" s="539"/>
      <c r="S219" s="539"/>
      <c r="T219" s="539"/>
      <c r="U219" s="539"/>
      <c r="V219" s="539"/>
      <c r="W219" s="539"/>
      <c r="X219" s="539"/>
      <c r="Y219" s="539"/>
      <c r="Z219" s="539"/>
      <c r="AA219" s="539"/>
      <c r="AB219" s="539"/>
      <c r="AC219" s="539"/>
      <c r="AD219" s="539"/>
      <c r="AE219" s="539"/>
      <c r="AF219" s="539"/>
      <c r="AG219" s="539"/>
      <c r="AH219" s="539"/>
      <c r="AI219" s="539"/>
      <c r="AJ219" s="539"/>
      <c r="AK219" s="539"/>
      <c r="AL219" s="539"/>
      <c r="AM219" s="539"/>
      <c r="AN219" s="539"/>
      <c r="AO219" s="539"/>
      <c r="AP219" s="539"/>
      <c r="AQ219" s="539"/>
      <c r="AR219" s="539"/>
      <c r="AS219" s="539"/>
      <c r="AT219" s="539"/>
      <c r="AU219" s="539"/>
      <c r="AV219" s="539"/>
      <c r="AW219" s="539"/>
      <c r="AX219" s="539"/>
      <c r="AY219" s="539"/>
      <c r="AZ219" s="539"/>
      <c r="BA219" s="539"/>
      <c r="BB219" s="539"/>
      <c r="BC219" s="539"/>
      <c r="BD219" s="539"/>
      <c r="BE219" s="539"/>
      <c r="BF219" s="539"/>
      <c r="BG219" s="539"/>
      <c r="BH219" s="539"/>
      <c r="BI219" s="539"/>
      <c r="BJ219" s="539"/>
      <c r="BK219" s="539"/>
      <c r="BL219" s="539"/>
      <c r="BM219" s="539"/>
      <c r="BN219" s="539"/>
      <c r="BO219" s="539"/>
      <c r="BP219" s="539"/>
      <c r="BQ219" s="539"/>
      <c r="BR219" s="539"/>
      <c r="BS219" s="539"/>
      <c r="BT219" s="539"/>
      <c r="BU219" s="539"/>
      <c r="BV219" s="539"/>
      <c r="BW219" s="539"/>
      <c r="BX219" s="539"/>
      <c r="BY219" s="539"/>
      <c r="BZ219" s="539"/>
      <c r="CA219" s="539"/>
      <c r="CB219" s="539"/>
      <c r="CC219" s="539"/>
      <c r="CD219" s="539"/>
      <c r="CE219" s="539"/>
      <c r="CF219" s="539"/>
      <c r="CG219" s="539"/>
      <c r="CH219" s="539"/>
      <c r="CI219" s="539"/>
      <c r="CJ219" s="539"/>
      <c r="CK219" s="539"/>
      <c r="CL219" s="539"/>
      <c r="CM219" s="539"/>
      <c r="CN219" s="539"/>
      <c r="CO219" s="539"/>
      <c r="CP219" s="539"/>
      <c r="CQ219" s="539"/>
      <c r="CR219" s="539"/>
      <c r="CS219" s="539"/>
      <c r="CT219" s="539"/>
      <c r="CU219" s="539"/>
      <c r="CV219" s="539"/>
      <c r="CW219" s="539"/>
      <c r="CX219" s="539"/>
      <c r="CY219" s="539"/>
      <c r="CZ219" s="539"/>
      <c r="DA219" s="539"/>
      <c r="DB219" s="539"/>
      <c r="DC219" s="539"/>
      <c r="DD219" s="539"/>
      <c r="DE219" s="539"/>
      <c r="DF219" s="539"/>
      <c r="DG219" s="539"/>
      <c r="DH219" s="539"/>
      <c r="DI219" s="539"/>
      <c r="DJ219" s="539"/>
      <c r="DK219" s="539"/>
      <c r="DL219" s="539"/>
      <c r="DM219" s="539"/>
      <c r="DN219" s="539"/>
      <c r="DO219" s="539"/>
      <c r="DP219" s="539"/>
      <c r="DQ219" s="539"/>
      <c r="DR219" s="539"/>
      <c r="DS219" s="539"/>
      <c r="DT219" s="539"/>
      <c r="DU219" s="539"/>
      <c r="DV219" s="539"/>
      <c r="DW219" s="359"/>
      <c r="DX219" s="539"/>
      <c r="DY219" s="539"/>
      <c r="DZ219" s="539"/>
      <c r="EA219" s="539"/>
      <c r="EB219" s="539"/>
      <c r="EC219" s="539"/>
      <c r="ED219" s="539"/>
      <c r="EE219" s="539"/>
      <c r="EF219" s="539"/>
      <c r="EG219" s="539"/>
      <c r="EH219" s="539"/>
      <c r="EI219" s="539"/>
      <c r="EJ219" s="539"/>
      <c r="EK219" s="539"/>
      <c r="EL219" s="539"/>
      <c r="EM219" s="539"/>
      <c r="EN219" s="539"/>
      <c r="EO219" s="539"/>
      <c r="EP219" s="539"/>
      <c r="EQ219" s="539"/>
      <c r="ER219" s="359"/>
      <c r="ES219" s="539"/>
      <c r="ET219" s="539"/>
      <c r="EU219" s="539"/>
      <c r="EV219" s="539"/>
      <c r="EW219" s="539"/>
      <c r="EX219" s="539"/>
      <c r="EY219" s="539"/>
      <c r="EZ219" s="539"/>
      <c r="FA219" s="539"/>
      <c r="FB219" s="539"/>
      <c r="FC219" s="539"/>
      <c r="FD219" s="539"/>
      <c r="FE219" s="539"/>
      <c r="FF219" s="539"/>
      <c r="FG219" s="539"/>
      <c r="FH219" s="539"/>
      <c r="FI219" s="539"/>
      <c r="FJ219" s="539"/>
      <c r="FK219" s="539"/>
      <c r="FL219" s="539"/>
      <c r="FM219" s="539"/>
      <c r="FN219" s="539"/>
      <c r="FO219" s="539"/>
      <c r="FP219" s="539"/>
      <c r="FQ219" s="539"/>
      <c r="FR219" s="539"/>
      <c r="FS219" s="539"/>
      <c r="FT219" s="539"/>
      <c r="FU219" s="539"/>
      <c r="FV219" s="539"/>
      <c r="FW219" s="539"/>
      <c r="FX219" s="539"/>
      <c r="FY219" s="539"/>
      <c r="FZ219" s="539"/>
      <c r="GA219" s="539"/>
      <c r="GB219" s="539"/>
      <c r="GC219" s="539"/>
      <c r="GD219" s="539"/>
      <c r="GE219" s="539"/>
      <c r="GF219" s="539"/>
      <c r="GG219" s="539"/>
      <c r="GH219" s="539"/>
      <c r="GI219" s="539"/>
      <c r="GJ219" s="539"/>
      <c r="GK219" s="539"/>
      <c r="GL219" s="539"/>
      <c r="GM219" s="539"/>
      <c r="GN219" s="539"/>
      <c r="GO219" s="539"/>
      <c r="GP219" s="539"/>
      <c r="GQ219" s="539"/>
      <c r="GR219" s="539"/>
      <c r="GS219" s="539"/>
      <c r="GT219" s="539"/>
      <c r="GU219" s="539"/>
      <c r="GV219" s="539"/>
      <c r="GW219" s="539"/>
      <c r="GX219" s="539"/>
      <c r="GY219" s="539"/>
      <c r="GZ219" s="539"/>
      <c r="HA219" s="539"/>
      <c r="HB219" s="539"/>
      <c r="HC219" s="539"/>
      <c r="HD219" s="539"/>
      <c r="HE219" s="539"/>
      <c r="HF219" s="539"/>
      <c r="HG219" s="539"/>
      <c r="HH219" s="539"/>
      <c r="HI219" s="539"/>
      <c r="HJ219" s="539"/>
      <c r="HK219" s="539"/>
      <c r="HL219" s="539"/>
      <c r="HM219" s="539"/>
      <c r="HN219" s="539"/>
      <c r="HO219" s="539"/>
      <c r="HP219" s="539"/>
      <c r="HQ219" s="539"/>
      <c r="HR219" s="539"/>
      <c r="HS219" s="539"/>
      <c r="HT219" s="539"/>
      <c r="HU219" s="539"/>
      <c r="HV219" s="539"/>
      <c r="HW219" s="539"/>
      <c r="HX219" s="539"/>
      <c r="HY219" s="539"/>
      <c r="HZ219" s="539"/>
      <c r="IA219" s="539"/>
      <c r="IB219" s="539"/>
      <c r="IC219" s="539"/>
      <c r="ID219" s="539"/>
      <c r="IE219" s="539"/>
      <c r="IF219" s="539"/>
      <c r="IG219" s="539"/>
      <c r="IH219" s="539"/>
      <c r="II219" s="539"/>
      <c r="IJ219" s="539"/>
      <c r="IK219" s="539"/>
      <c r="IL219" s="539"/>
      <c r="IM219" s="539"/>
      <c r="IN219" s="539"/>
      <c r="IO219" s="539"/>
      <c r="IP219" s="539"/>
      <c r="IQ219" s="539"/>
      <c r="IR219" s="539"/>
      <c r="IS219" s="539"/>
      <c r="IT219" s="539"/>
      <c r="IU219" s="539"/>
      <c r="IV219" s="539"/>
      <c r="IW219" s="539"/>
      <c r="IX219" s="539"/>
      <c r="IY219" s="539"/>
      <c r="IZ219" s="539"/>
      <c r="JA219" s="539"/>
      <c r="JB219" s="539"/>
      <c r="JC219" s="539"/>
      <c r="JD219" s="539"/>
      <c r="JE219" s="539"/>
      <c r="JF219" s="539"/>
      <c r="JG219" s="359"/>
      <c r="JH219" s="539"/>
      <c r="JI219" s="539"/>
      <c r="JJ219" s="539"/>
      <c r="JK219" s="539"/>
      <c r="JL219" s="539"/>
      <c r="JM219" s="539"/>
      <c r="JN219" s="539"/>
      <c r="JO219" s="539"/>
      <c r="JP219" s="539"/>
      <c r="JQ219" s="539"/>
      <c r="JR219" s="539"/>
      <c r="JS219" s="539"/>
      <c r="JT219" s="539"/>
      <c r="JU219" s="539"/>
      <c r="JV219" s="539"/>
      <c r="JW219" s="539"/>
      <c r="JX219" s="539"/>
      <c r="JY219" s="539"/>
      <c r="JZ219" s="539"/>
      <c r="KA219" s="539"/>
      <c r="KB219" s="359"/>
    </row>
    <row r="220" spans="1:289" ht="15" customHeight="1" x14ac:dyDescent="0.25">
      <c r="B220" s="293" t="str">
        <f t="shared" si="30"/>
        <v>Desk 4</v>
      </c>
      <c r="C220" s="295" t="str">
        <f t="shared" si="32"/>
        <v/>
      </c>
      <c r="D220" s="295" t="str">
        <f t="shared" si="32"/>
        <v/>
      </c>
      <c r="E220" s="295" t="str">
        <f t="shared" si="32"/>
        <v/>
      </c>
      <c r="F220" s="295" t="str">
        <f t="shared" si="32"/>
        <v/>
      </c>
      <c r="G220" s="591" t="str">
        <f t="shared" si="32"/>
        <v/>
      </c>
      <c r="H220" s="539"/>
      <c r="I220" s="539"/>
      <c r="J220" s="539"/>
      <c r="K220" s="539"/>
      <c r="L220" s="539"/>
      <c r="M220" s="539"/>
      <c r="N220" s="539"/>
      <c r="O220" s="539"/>
      <c r="P220" s="539"/>
      <c r="Q220" s="539"/>
      <c r="R220" s="539"/>
      <c r="S220" s="539"/>
      <c r="T220" s="539"/>
      <c r="U220" s="539"/>
      <c r="V220" s="539"/>
      <c r="W220" s="539"/>
      <c r="X220" s="539"/>
      <c r="Y220" s="539"/>
      <c r="Z220" s="539"/>
      <c r="AA220" s="539"/>
      <c r="AB220" s="539"/>
      <c r="AC220" s="539"/>
      <c r="AD220" s="539"/>
      <c r="AE220" s="539"/>
      <c r="AF220" s="539"/>
      <c r="AG220" s="539"/>
      <c r="AH220" s="539"/>
      <c r="AI220" s="539"/>
      <c r="AJ220" s="539"/>
      <c r="AK220" s="539"/>
      <c r="AL220" s="539"/>
      <c r="AM220" s="539"/>
      <c r="AN220" s="539"/>
      <c r="AO220" s="539"/>
      <c r="AP220" s="539"/>
      <c r="AQ220" s="539"/>
      <c r="AR220" s="539"/>
      <c r="AS220" s="539"/>
      <c r="AT220" s="539"/>
      <c r="AU220" s="539"/>
      <c r="AV220" s="539"/>
      <c r="AW220" s="539"/>
      <c r="AX220" s="539"/>
      <c r="AY220" s="539"/>
      <c r="AZ220" s="539"/>
      <c r="BA220" s="539"/>
      <c r="BB220" s="539"/>
      <c r="BC220" s="539"/>
      <c r="BD220" s="539"/>
      <c r="BE220" s="539"/>
      <c r="BF220" s="539"/>
      <c r="BG220" s="539"/>
      <c r="BH220" s="539"/>
      <c r="BI220" s="539"/>
      <c r="BJ220" s="539"/>
      <c r="BK220" s="539"/>
      <c r="BL220" s="539"/>
      <c r="BM220" s="539"/>
      <c r="BN220" s="539"/>
      <c r="BO220" s="539"/>
      <c r="BP220" s="539"/>
      <c r="BQ220" s="539"/>
      <c r="BR220" s="539"/>
      <c r="BS220" s="539"/>
      <c r="BT220" s="539"/>
      <c r="BU220" s="539"/>
      <c r="BV220" s="539"/>
      <c r="BW220" s="539"/>
      <c r="BX220" s="539"/>
      <c r="BY220" s="539"/>
      <c r="BZ220" s="539"/>
      <c r="CA220" s="539"/>
      <c r="CB220" s="539"/>
      <c r="CC220" s="539"/>
      <c r="CD220" s="539"/>
      <c r="CE220" s="539"/>
      <c r="CF220" s="539"/>
      <c r="CG220" s="539"/>
      <c r="CH220" s="539"/>
      <c r="CI220" s="539"/>
      <c r="CJ220" s="539"/>
      <c r="CK220" s="539"/>
      <c r="CL220" s="539"/>
      <c r="CM220" s="539"/>
      <c r="CN220" s="539"/>
      <c r="CO220" s="539"/>
      <c r="CP220" s="539"/>
      <c r="CQ220" s="539"/>
      <c r="CR220" s="539"/>
      <c r="CS220" s="539"/>
      <c r="CT220" s="539"/>
      <c r="CU220" s="539"/>
      <c r="CV220" s="539"/>
      <c r="CW220" s="539"/>
      <c r="CX220" s="539"/>
      <c r="CY220" s="539"/>
      <c r="CZ220" s="539"/>
      <c r="DA220" s="539"/>
      <c r="DB220" s="539"/>
      <c r="DC220" s="539"/>
      <c r="DD220" s="539"/>
      <c r="DE220" s="539"/>
      <c r="DF220" s="539"/>
      <c r="DG220" s="539"/>
      <c r="DH220" s="539"/>
      <c r="DI220" s="539"/>
      <c r="DJ220" s="539"/>
      <c r="DK220" s="539"/>
      <c r="DL220" s="539"/>
      <c r="DM220" s="539"/>
      <c r="DN220" s="539"/>
      <c r="DO220" s="539"/>
      <c r="DP220" s="539"/>
      <c r="DQ220" s="539"/>
      <c r="DR220" s="539"/>
      <c r="DS220" s="539"/>
      <c r="DT220" s="539"/>
      <c r="DU220" s="539"/>
      <c r="DV220" s="539"/>
      <c r="DW220" s="359"/>
      <c r="DX220" s="539"/>
      <c r="DY220" s="539"/>
      <c r="DZ220" s="539"/>
      <c r="EA220" s="539"/>
      <c r="EB220" s="539"/>
      <c r="EC220" s="539"/>
      <c r="ED220" s="539"/>
      <c r="EE220" s="539"/>
      <c r="EF220" s="539"/>
      <c r="EG220" s="539"/>
      <c r="EH220" s="539"/>
      <c r="EI220" s="539"/>
      <c r="EJ220" s="539"/>
      <c r="EK220" s="539"/>
      <c r="EL220" s="539"/>
      <c r="EM220" s="539"/>
      <c r="EN220" s="539"/>
      <c r="EO220" s="539"/>
      <c r="EP220" s="539"/>
      <c r="EQ220" s="539"/>
      <c r="ER220" s="359"/>
      <c r="ES220" s="539"/>
      <c r="ET220" s="539"/>
      <c r="EU220" s="539"/>
      <c r="EV220" s="539"/>
      <c r="EW220" s="539"/>
      <c r="EX220" s="539"/>
      <c r="EY220" s="539"/>
      <c r="EZ220" s="539"/>
      <c r="FA220" s="539"/>
      <c r="FB220" s="539"/>
      <c r="FC220" s="539"/>
      <c r="FD220" s="539"/>
      <c r="FE220" s="539"/>
      <c r="FF220" s="539"/>
      <c r="FG220" s="539"/>
      <c r="FH220" s="539"/>
      <c r="FI220" s="539"/>
      <c r="FJ220" s="539"/>
      <c r="FK220" s="539"/>
      <c r="FL220" s="539"/>
      <c r="FM220" s="539"/>
      <c r="FN220" s="539"/>
      <c r="FO220" s="539"/>
      <c r="FP220" s="539"/>
      <c r="FQ220" s="539"/>
      <c r="FR220" s="539"/>
      <c r="FS220" s="539"/>
      <c r="FT220" s="539"/>
      <c r="FU220" s="539"/>
      <c r="FV220" s="539"/>
      <c r="FW220" s="539"/>
      <c r="FX220" s="539"/>
      <c r="FY220" s="539"/>
      <c r="FZ220" s="539"/>
      <c r="GA220" s="539"/>
      <c r="GB220" s="539"/>
      <c r="GC220" s="539"/>
      <c r="GD220" s="539"/>
      <c r="GE220" s="539"/>
      <c r="GF220" s="539"/>
      <c r="GG220" s="539"/>
      <c r="GH220" s="539"/>
      <c r="GI220" s="539"/>
      <c r="GJ220" s="539"/>
      <c r="GK220" s="539"/>
      <c r="GL220" s="539"/>
      <c r="GM220" s="539"/>
      <c r="GN220" s="539"/>
      <c r="GO220" s="539"/>
      <c r="GP220" s="539"/>
      <c r="GQ220" s="539"/>
      <c r="GR220" s="539"/>
      <c r="GS220" s="539"/>
      <c r="GT220" s="539"/>
      <c r="GU220" s="539"/>
      <c r="GV220" s="539"/>
      <c r="GW220" s="539"/>
      <c r="GX220" s="539"/>
      <c r="GY220" s="539"/>
      <c r="GZ220" s="539"/>
      <c r="HA220" s="539"/>
      <c r="HB220" s="539"/>
      <c r="HC220" s="539"/>
      <c r="HD220" s="539"/>
      <c r="HE220" s="539"/>
      <c r="HF220" s="539"/>
      <c r="HG220" s="539"/>
      <c r="HH220" s="539"/>
      <c r="HI220" s="539"/>
      <c r="HJ220" s="539"/>
      <c r="HK220" s="539"/>
      <c r="HL220" s="539"/>
      <c r="HM220" s="539"/>
      <c r="HN220" s="539"/>
      <c r="HO220" s="539"/>
      <c r="HP220" s="539"/>
      <c r="HQ220" s="539"/>
      <c r="HR220" s="539"/>
      <c r="HS220" s="539"/>
      <c r="HT220" s="539"/>
      <c r="HU220" s="539"/>
      <c r="HV220" s="539"/>
      <c r="HW220" s="539"/>
      <c r="HX220" s="539"/>
      <c r="HY220" s="539"/>
      <c r="HZ220" s="539"/>
      <c r="IA220" s="539"/>
      <c r="IB220" s="539"/>
      <c r="IC220" s="539"/>
      <c r="ID220" s="539"/>
      <c r="IE220" s="539"/>
      <c r="IF220" s="539"/>
      <c r="IG220" s="539"/>
      <c r="IH220" s="539"/>
      <c r="II220" s="539"/>
      <c r="IJ220" s="539"/>
      <c r="IK220" s="539"/>
      <c r="IL220" s="539"/>
      <c r="IM220" s="539"/>
      <c r="IN220" s="539"/>
      <c r="IO220" s="539"/>
      <c r="IP220" s="539"/>
      <c r="IQ220" s="539"/>
      <c r="IR220" s="539"/>
      <c r="IS220" s="539"/>
      <c r="IT220" s="539"/>
      <c r="IU220" s="539"/>
      <c r="IV220" s="539"/>
      <c r="IW220" s="539"/>
      <c r="IX220" s="539"/>
      <c r="IY220" s="539"/>
      <c r="IZ220" s="539"/>
      <c r="JA220" s="539"/>
      <c r="JB220" s="539"/>
      <c r="JC220" s="539"/>
      <c r="JD220" s="539"/>
      <c r="JE220" s="539"/>
      <c r="JF220" s="539"/>
      <c r="JG220" s="359"/>
      <c r="JH220" s="539"/>
      <c r="JI220" s="539"/>
      <c r="JJ220" s="539"/>
      <c r="JK220" s="539"/>
      <c r="JL220" s="539"/>
      <c r="JM220" s="539"/>
      <c r="JN220" s="539"/>
      <c r="JO220" s="539"/>
      <c r="JP220" s="539"/>
      <c r="JQ220" s="539"/>
      <c r="JR220" s="539"/>
      <c r="JS220" s="539"/>
      <c r="JT220" s="539"/>
      <c r="JU220" s="539"/>
      <c r="JV220" s="539"/>
      <c r="JW220" s="539"/>
      <c r="JX220" s="539"/>
      <c r="JY220" s="539"/>
      <c r="JZ220" s="539"/>
      <c r="KA220" s="539"/>
      <c r="KB220" s="359"/>
    </row>
    <row r="221" spans="1:289" ht="15" customHeight="1" x14ac:dyDescent="0.25">
      <c r="B221" s="293" t="str">
        <f t="shared" si="30"/>
        <v>Desk 5</v>
      </c>
      <c r="C221" s="295" t="str">
        <f t="shared" si="32"/>
        <v/>
      </c>
      <c r="D221" s="295" t="str">
        <f t="shared" si="32"/>
        <v/>
      </c>
      <c r="E221" s="295" t="str">
        <f t="shared" si="32"/>
        <v/>
      </c>
      <c r="F221" s="295" t="str">
        <f t="shared" si="32"/>
        <v/>
      </c>
      <c r="G221" s="591" t="str">
        <f t="shared" si="32"/>
        <v/>
      </c>
      <c r="H221" s="539"/>
      <c r="I221" s="539"/>
      <c r="J221" s="539"/>
      <c r="K221" s="539"/>
      <c r="L221" s="539"/>
      <c r="M221" s="539"/>
      <c r="N221" s="539"/>
      <c r="O221" s="539"/>
      <c r="P221" s="539"/>
      <c r="Q221" s="539"/>
      <c r="R221" s="539"/>
      <c r="S221" s="539"/>
      <c r="T221" s="539"/>
      <c r="U221" s="539"/>
      <c r="V221" s="539"/>
      <c r="W221" s="539"/>
      <c r="X221" s="539"/>
      <c r="Y221" s="539"/>
      <c r="Z221" s="539"/>
      <c r="AA221" s="539"/>
      <c r="AB221" s="539"/>
      <c r="AC221" s="539"/>
      <c r="AD221" s="539"/>
      <c r="AE221" s="539"/>
      <c r="AF221" s="539"/>
      <c r="AG221" s="539"/>
      <c r="AH221" s="539"/>
      <c r="AI221" s="539"/>
      <c r="AJ221" s="539"/>
      <c r="AK221" s="539"/>
      <c r="AL221" s="539"/>
      <c r="AM221" s="539"/>
      <c r="AN221" s="539"/>
      <c r="AO221" s="539"/>
      <c r="AP221" s="539"/>
      <c r="AQ221" s="539"/>
      <c r="AR221" s="539"/>
      <c r="AS221" s="539"/>
      <c r="AT221" s="539"/>
      <c r="AU221" s="539"/>
      <c r="AV221" s="539"/>
      <c r="AW221" s="539"/>
      <c r="AX221" s="539"/>
      <c r="AY221" s="539"/>
      <c r="AZ221" s="539"/>
      <c r="BA221" s="539"/>
      <c r="BB221" s="539"/>
      <c r="BC221" s="539"/>
      <c r="BD221" s="539"/>
      <c r="BE221" s="539"/>
      <c r="BF221" s="539"/>
      <c r="BG221" s="539"/>
      <c r="BH221" s="539"/>
      <c r="BI221" s="539"/>
      <c r="BJ221" s="539"/>
      <c r="BK221" s="539"/>
      <c r="BL221" s="539"/>
      <c r="BM221" s="539"/>
      <c r="BN221" s="539"/>
      <c r="BO221" s="539"/>
      <c r="BP221" s="539"/>
      <c r="BQ221" s="539"/>
      <c r="BR221" s="539"/>
      <c r="BS221" s="539"/>
      <c r="BT221" s="539"/>
      <c r="BU221" s="539"/>
      <c r="BV221" s="539"/>
      <c r="BW221" s="539"/>
      <c r="BX221" s="539"/>
      <c r="BY221" s="539"/>
      <c r="BZ221" s="539"/>
      <c r="CA221" s="539"/>
      <c r="CB221" s="539"/>
      <c r="CC221" s="539"/>
      <c r="CD221" s="539"/>
      <c r="CE221" s="539"/>
      <c r="CF221" s="539"/>
      <c r="CG221" s="539"/>
      <c r="CH221" s="539"/>
      <c r="CI221" s="539"/>
      <c r="CJ221" s="539"/>
      <c r="CK221" s="539"/>
      <c r="CL221" s="539"/>
      <c r="CM221" s="539"/>
      <c r="CN221" s="539"/>
      <c r="CO221" s="539"/>
      <c r="CP221" s="539"/>
      <c r="CQ221" s="539"/>
      <c r="CR221" s="539"/>
      <c r="CS221" s="539"/>
      <c r="CT221" s="539"/>
      <c r="CU221" s="539"/>
      <c r="CV221" s="539"/>
      <c r="CW221" s="539"/>
      <c r="CX221" s="539"/>
      <c r="CY221" s="539"/>
      <c r="CZ221" s="539"/>
      <c r="DA221" s="539"/>
      <c r="DB221" s="539"/>
      <c r="DC221" s="539"/>
      <c r="DD221" s="539"/>
      <c r="DE221" s="539"/>
      <c r="DF221" s="539"/>
      <c r="DG221" s="539"/>
      <c r="DH221" s="539"/>
      <c r="DI221" s="539"/>
      <c r="DJ221" s="539"/>
      <c r="DK221" s="539"/>
      <c r="DL221" s="539"/>
      <c r="DM221" s="539"/>
      <c r="DN221" s="539"/>
      <c r="DO221" s="539"/>
      <c r="DP221" s="539"/>
      <c r="DQ221" s="539"/>
      <c r="DR221" s="539"/>
      <c r="DS221" s="539"/>
      <c r="DT221" s="539"/>
      <c r="DU221" s="539"/>
      <c r="DV221" s="539"/>
      <c r="DW221" s="359"/>
      <c r="DX221" s="539"/>
      <c r="DY221" s="539"/>
      <c r="DZ221" s="539"/>
      <c r="EA221" s="539"/>
      <c r="EB221" s="539"/>
      <c r="EC221" s="539"/>
      <c r="ED221" s="539"/>
      <c r="EE221" s="539"/>
      <c r="EF221" s="539"/>
      <c r="EG221" s="539"/>
      <c r="EH221" s="539"/>
      <c r="EI221" s="539"/>
      <c r="EJ221" s="539"/>
      <c r="EK221" s="539"/>
      <c r="EL221" s="539"/>
      <c r="EM221" s="539"/>
      <c r="EN221" s="539"/>
      <c r="EO221" s="539"/>
      <c r="EP221" s="539"/>
      <c r="EQ221" s="539"/>
      <c r="ER221" s="359"/>
      <c r="ES221" s="539"/>
      <c r="ET221" s="539"/>
      <c r="EU221" s="539"/>
      <c r="EV221" s="539"/>
      <c r="EW221" s="539"/>
      <c r="EX221" s="539"/>
      <c r="EY221" s="539"/>
      <c r="EZ221" s="539"/>
      <c r="FA221" s="539"/>
      <c r="FB221" s="539"/>
      <c r="FC221" s="539"/>
      <c r="FD221" s="539"/>
      <c r="FE221" s="539"/>
      <c r="FF221" s="539"/>
      <c r="FG221" s="539"/>
      <c r="FH221" s="539"/>
      <c r="FI221" s="539"/>
      <c r="FJ221" s="539"/>
      <c r="FK221" s="539"/>
      <c r="FL221" s="539"/>
      <c r="FM221" s="539"/>
      <c r="FN221" s="539"/>
      <c r="FO221" s="539"/>
      <c r="FP221" s="539"/>
      <c r="FQ221" s="539"/>
      <c r="FR221" s="539"/>
      <c r="FS221" s="539"/>
      <c r="FT221" s="539"/>
      <c r="FU221" s="539"/>
      <c r="FV221" s="539"/>
      <c r="FW221" s="539"/>
      <c r="FX221" s="539"/>
      <c r="FY221" s="539"/>
      <c r="FZ221" s="539"/>
      <c r="GA221" s="539"/>
      <c r="GB221" s="539"/>
      <c r="GC221" s="539"/>
      <c r="GD221" s="539"/>
      <c r="GE221" s="539"/>
      <c r="GF221" s="539"/>
      <c r="GG221" s="539"/>
      <c r="GH221" s="539"/>
      <c r="GI221" s="539"/>
      <c r="GJ221" s="539"/>
      <c r="GK221" s="539"/>
      <c r="GL221" s="539"/>
      <c r="GM221" s="539"/>
      <c r="GN221" s="539"/>
      <c r="GO221" s="539"/>
      <c r="GP221" s="539"/>
      <c r="GQ221" s="539"/>
      <c r="GR221" s="539"/>
      <c r="GS221" s="539"/>
      <c r="GT221" s="539"/>
      <c r="GU221" s="539"/>
      <c r="GV221" s="539"/>
      <c r="GW221" s="539"/>
      <c r="GX221" s="539"/>
      <c r="GY221" s="539"/>
      <c r="GZ221" s="539"/>
      <c r="HA221" s="539"/>
      <c r="HB221" s="539"/>
      <c r="HC221" s="539"/>
      <c r="HD221" s="539"/>
      <c r="HE221" s="539"/>
      <c r="HF221" s="539"/>
      <c r="HG221" s="539"/>
      <c r="HH221" s="539"/>
      <c r="HI221" s="539"/>
      <c r="HJ221" s="539"/>
      <c r="HK221" s="539"/>
      <c r="HL221" s="539"/>
      <c r="HM221" s="539"/>
      <c r="HN221" s="539"/>
      <c r="HO221" s="539"/>
      <c r="HP221" s="539"/>
      <c r="HQ221" s="539"/>
      <c r="HR221" s="539"/>
      <c r="HS221" s="539"/>
      <c r="HT221" s="539"/>
      <c r="HU221" s="539"/>
      <c r="HV221" s="539"/>
      <c r="HW221" s="539"/>
      <c r="HX221" s="539"/>
      <c r="HY221" s="539"/>
      <c r="HZ221" s="539"/>
      <c r="IA221" s="539"/>
      <c r="IB221" s="539"/>
      <c r="IC221" s="539"/>
      <c r="ID221" s="539"/>
      <c r="IE221" s="539"/>
      <c r="IF221" s="539"/>
      <c r="IG221" s="539"/>
      <c r="IH221" s="539"/>
      <c r="II221" s="539"/>
      <c r="IJ221" s="539"/>
      <c r="IK221" s="539"/>
      <c r="IL221" s="539"/>
      <c r="IM221" s="539"/>
      <c r="IN221" s="539"/>
      <c r="IO221" s="539"/>
      <c r="IP221" s="539"/>
      <c r="IQ221" s="539"/>
      <c r="IR221" s="539"/>
      <c r="IS221" s="539"/>
      <c r="IT221" s="539"/>
      <c r="IU221" s="539"/>
      <c r="IV221" s="539"/>
      <c r="IW221" s="539"/>
      <c r="IX221" s="539"/>
      <c r="IY221" s="539"/>
      <c r="IZ221" s="539"/>
      <c r="JA221" s="539"/>
      <c r="JB221" s="539"/>
      <c r="JC221" s="539"/>
      <c r="JD221" s="539"/>
      <c r="JE221" s="539"/>
      <c r="JF221" s="539"/>
      <c r="JG221" s="359"/>
      <c r="JH221" s="539"/>
      <c r="JI221" s="539"/>
      <c r="JJ221" s="539"/>
      <c r="JK221" s="539"/>
      <c r="JL221" s="539"/>
      <c r="JM221" s="539"/>
      <c r="JN221" s="539"/>
      <c r="JO221" s="539"/>
      <c r="JP221" s="539"/>
      <c r="JQ221" s="539"/>
      <c r="JR221" s="539"/>
      <c r="JS221" s="539"/>
      <c r="JT221" s="539"/>
      <c r="JU221" s="539"/>
      <c r="JV221" s="539"/>
      <c r="JW221" s="539"/>
      <c r="JX221" s="539"/>
      <c r="JY221" s="539"/>
      <c r="JZ221" s="539"/>
      <c r="KA221" s="539"/>
      <c r="KB221" s="359"/>
    </row>
    <row r="222" spans="1:289" ht="15" customHeight="1" x14ac:dyDescent="0.25">
      <c r="B222" s="293" t="str">
        <f t="shared" si="30"/>
        <v>Desk 6</v>
      </c>
      <c r="C222" s="295" t="str">
        <f t="shared" si="32"/>
        <v/>
      </c>
      <c r="D222" s="295" t="str">
        <f t="shared" si="32"/>
        <v/>
      </c>
      <c r="E222" s="295" t="str">
        <f t="shared" si="32"/>
        <v/>
      </c>
      <c r="F222" s="295" t="str">
        <f t="shared" si="32"/>
        <v/>
      </c>
      <c r="G222" s="591" t="str">
        <f t="shared" si="32"/>
        <v/>
      </c>
      <c r="H222" s="539"/>
      <c r="I222" s="539"/>
      <c r="J222" s="539"/>
      <c r="K222" s="539"/>
      <c r="L222" s="539"/>
      <c r="M222" s="539"/>
      <c r="N222" s="539"/>
      <c r="O222" s="539"/>
      <c r="P222" s="539"/>
      <c r="Q222" s="539"/>
      <c r="R222" s="539"/>
      <c r="S222" s="539"/>
      <c r="T222" s="539"/>
      <c r="U222" s="539"/>
      <c r="V222" s="539"/>
      <c r="W222" s="539"/>
      <c r="X222" s="539"/>
      <c r="Y222" s="539"/>
      <c r="Z222" s="539"/>
      <c r="AA222" s="539"/>
      <c r="AB222" s="539"/>
      <c r="AC222" s="539"/>
      <c r="AD222" s="539"/>
      <c r="AE222" s="539"/>
      <c r="AF222" s="539"/>
      <c r="AG222" s="539"/>
      <c r="AH222" s="539"/>
      <c r="AI222" s="539"/>
      <c r="AJ222" s="539"/>
      <c r="AK222" s="539"/>
      <c r="AL222" s="539"/>
      <c r="AM222" s="539"/>
      <c r="AN222" s="539"/>
      <c r="AO222" s="539"/>
      <c r="AP222" s="539"/>
      <c r="AQ222" s="539"/>
      <c r="AR222" s="539"/>
      <c r="AS222" s="539"/>
      <c r="AT222" s="539"/>
      <c r="AU222" s="539"/>
      <c r="AV222" s="539"/>
      <c r="AW222" s="539"/>
      <c r="AX222" s="539"/>
      <c r="AY222" s="539"/>
      <c r="AZ222" s="539"/>
      <c r="BA222" s="539"/>
      <c r="BB222" s="539"/>
      <c r="BC222" s="539"/>
      <c r="BD222" s="539"/>
      <c r="BE222" s="539"/>
      <c r="BF222" s="539"/>
      <c r="BG222" s="539"/>
      <c r="BH222" s="539"/>
      <c r="BI222" s="539"/>
      <c r="BJ222" s="539"/>
      <c r="BK222" s="539"/>
      <c r="BL222" s="539"/>
      <c r="BM222" s="539"/>
      <c r="BN222" s="539"/>
      <c r="BO222" s="539"/>
      <c r="BP222" s="539"/>
      <c r="BQ222" s="539"/>
      <c r="BR222" s="539"/>
      <c r="BS222" s="539"/>
      <c r="BT222" s="539"/>
      <c r="BU222" s="539"/>
      <c r="BV222" s="539"/>
      <c r="BW222" s="539"/>
      <c r="BX222" s="539"/>
      <c r="BY222" s="539"/>
      <c r="BZ222" s="539"/>
      <c r="CA222" s="539"/>
      <c r="CB222" s="539"/>
      <c r="CC222" s="539"/>
      <c r="CD222" s="539"/>
      <c r="CE222" s="539"/>
      <c r="CF222" s="539"/>
      <c r="CG222" s="539"/>
      <c r="CH222" s="539"/>
      <c r="CI222" s="539"/>
      <c r="CJ222" s="539"/>
      <c r="CK222" s="539"/>
      <c r="CL222" s="539"/>
      <c r="CM222" s="539"/>
      <c r="CN222" s="539"/>
      <c r="CO222" s="539"/>
      <c r="CP222" s="539"/>
      <c r="CQ222" s="539"/>
      <c r="CR222" s="539"/>
      <c r="CS222" s="539"/>
      <c r="CT222" s="539"/>
      <c r="CU222" s="539"/>
      <c r="CV222" s="539"/>
      <c r="CW222" s="539"/>
      <c r="CX222" s="539"/>
      <c r="CY222" s="539"/>
      <c r="CZ222" s="539"/>
      <c r="DA222" s="539"/>
      <c r="DB222" s="539"/>
      <c r="DC222" s="539"/>
      <c r="DD222" s="539"/>
      <c r="DE222" s="539"/>
      <c r="DF222" s="539"/>
      <c r="DG222" s="539"/>
      <c r="DH222" s="539"/>
      <c r="DI222" s="539"/>
      <c r="DJ222" s="539"/>
      <c r="DK222" s="539"/>
      <c r="DL222" s="539"/>
      <c r="DM222" s="539"/>
      <c r="DN222" s="539"/>
      <c r="DO222" s="539"/>
      <c r="DP222" s="539"/>
      <c r="DQ222" s="539"/>
      <c r="DR222" s="539"/>
      <c r="DS222" s="539"/>
      <c r="DT222" s="539"/>
      <c r="DU222" s="539"/>
      <c r="DV222" s="539"/>
      <c r="DW222" s="359"/>
      <c r="DX222" s="539"/>
      <c r="DY222" s="539"/>
      <c r="DZ222" s="539"/>
      <c r="EA222" s="539"/>
      <c r="EB222" s="539"/>
      <c r="EC222" s="539"/>
      <c r="ED222" s="539"/>
      <c r="EE222" s="539"/>
      <c r="EF222" s="539"/>
      <c r="EG222" s="539"/>
      <c r="EH222" s="539"/>
      <c r="EI222" s="539"/>
      <c r="EJ222" s="539"/>
      <c r="EK222" s="539"/>
      <c r="EL222" s="539"/>
      <c r="EM222" s="539"/>
      <c r="EN222" s="539"/>
      <c r="EO222" s="539"/>
      <c r="EP222" s="539"/>
      <c r="EQ222" s="539"/>
      <c r="ER222" s="359"/>
      <c r="ES222" s="539"/>
      <c r="ET222" s="539"/>
      <c r="EU222" s="539"/>
      <c r="EV222" s="539"/>
      <c r="EW222" s="539"/>
      <c r="EX222" s="539"/>
      <c r="EY222" s="539"/>
      <c r="EZ222" s="539"/>
      <c r="FA222" s="539"/>
      <c r="FB222" s="539"/>
      <c r="FC222" s="539"/>
      <c r="FD222" s="539"/>
      <c r="FE222" s="539"/>
      <c r="FF222" s="539"/>
      <c r="FG222" s="539"/>
      <c r="FH222" s="539"/>
      <c r="FI222" s="539"/>
      <c r="FJ222" s="539"/>
      <c r="FK222" s="539"/>
      <c r="FL222" s="539"/>
      <c r="FM222" s="539"/>
      <c r="FN222" s="539"/>
      <c r="FO222" s="539"/>
      <c r="FP222" s="539"/>
      <c r="FQ222" s="539"/>
      <c r="FR222" s="539"/>
      <c r="FS222" s="539"/>
      <c r="FT222" s="539"/>
      <c r="FU222" s="539"/>
      <c r="FV222" s="539"/>
      <c r="FW222" s="539"/>
      <c r="FX222" s="539"/>
      <c r="FY222" s="539"/>
      <c r="FZ222" s="539"/>
      <c r="GA222" s="539"/>
      <c r="GB222" s="539"/>
      <c r="GC222" s="539"/>
      <c r="GD222" s="539"/>
      <c r="GE222" s="539"/>
      <c r="GF222" s="539"/>
      <c r="GG222" s="539"/>
      <c r="GH222" s="539"/>
      <c r="GI222" s="539"/>
      <c r="GJ222" s="539"/>
      <c r="GK222" s="539"/>
      <c r="GL222" s="539"/>
      <c r="GM222" s="539"/>
      <c r="GN222" s="539"/>
      <c r="GO222" s="539"/>
      <c r="GP222" s="539"/>
      <c r="GQ222" s="539"/>
      <c r="GR222" s="539"/>
      <c r="GS222" s="539"/>
      <c r="GT222" s="539"/>
      <c r="GU222" s="539"/>
      <c r="GV222" s="539"/>
      <c r="GW222" s="539"/>
      <c r="GX222" s="539"/>
      <c r="GY222" s="539"/>
      <c r="GZ222" s="539"/>
      <c r="HA222" s="539"/>
      <c r="HB222" s="539"/>
      <c r="HC222" s="539"/>
      <c r="HD222" s="539"/>
      <c r="HE222" s="539"/>
      <c r="HF222" s="539"/>
      <c r="HG222" s="539"/>
      <c r="HH222" s="539"/>
      <c r="HI222" s="539"/>
      <c r="HJ222" s="539"/>
      <c r="HK222" s="539"/>
      <c r="HL222" s="539"/>
      <c r="HM222" s="539"/>
      <c r="HN222" s="539"/>
      <c r="HO222" s="539"/>
      <c r="HP222" s="539"/>
      <c r="HQ222" s="539"/>
      <c r="HR222" s="539"/>
      <c r="HS222" s="539"/>
      <c r="HT222" s="539"/>
      <c r="HU222" s="539"/>
      <c r="HV222" s="539"/>
      <c r="HW222" s="539"/>
      <c r="HX222" s="539"/>
      <c r="HY222" s="539"/>
      <c r="HZ222" s="539"/>
      <c r="IA222" s="539"/>
      <c r="IB222" s="539"/>
      <c r="IC222" s="539"/>
      <c r="ID222" s="539"/>
      <c r="IE222" s="539"/>
      <c r="IF222" s="539"/>
      <c r="IG222" s="539"/>
      <c r="IH222" s="539"/>
      <c r="II222" s="539"/>
      <c r="IJ222" s="539"/>
      <c r="IK222" s="539"/>
      <c r="IL222" s="539"/>
      <c r="IM222" s="539"/>
      <c r="IN222" s="539"/>
      <c r="IO222" s="539"/>
      <c r="IP222" s="539"/>
      <c r="IQ222" s="539"/>
      <c r="IR222" s="539"/>
      <c r="IS222" s="539"/>
      <c r="IT222" s="539"/>
      <c r="IU222" s="539"/>
      <c r="IV222" s="539"/>
      <c r="IW222" s="539"/>
      <c r="IX222" s="539"/>
      <c r="IY222" s="539"/>
      <c r="IZ222" s="539"/>
      <c r="JA222" s="539"/>
      <c r="JB222" s="539"/>
      <c r="JC222" s="539"/>
      <c r="JD222" s="539"/>
      <c r="JE222" s="539"/>
      <c r="JF222" s="539"/>
      <c r="JG222" s="359"/>
      <c r="JH222" s="539"/>
      <c r="JI222" s="539"/>
      <c r="JJ222" s="539"/>
      <c r="JK222" s="539"/>
      <c r="JL222" s="539"/>
      <c r="JM222" s="539"/>
      <c r="JN222" s="539"/>
      <c r="JO222" s="539"/>
      <c r="JP222" s="539"/>
      <c r="JQ222" s="539"/>
      <c r="JR222" s="539"/>
      <c r="JS222" s="539"/>
      <c r="JT222" s="539"/>
      <c r="JU222" s="539"/>
      <c r="JV222" s="539"/>
      <c r="JW222" s="539"/>
      <c r="JX222" s="539"/>
      <c r="JY222" s="539"/>
      <c r="JZ222" s="539"/>
      <c r="KA222" s="539"/>
      <c r="KB222" s="359"/>
    </row>
    <row r="223" spans="1:289" ht="15" customHeight="1" x14ac:dyDescent="0.25">
      <c r="B223" s="293" t="str">
        <f t="shared" si="30"/>
        <v>Desk 7</v>
      </c>
      <c r="C223" s="295" t="str">
        <f t="shared" si="32"/>
        <v/>
      </c>
      <c r="D223" s="295" t="str">
        <f t="shared" si="32"/>
        <v/>
      </c>
      <c r="E223" s="295" t="str">
        <f t="shared" si="32"/>
        <v/>
      </c>
      <c r="F223" s="295" t="str">
        <f t="shared" si="32"/>
        <v/>
      </c>
      <c r="G223" s="591" t="str">
        <f t="shared" si="32"/>
        <v/>
      </c>
      <c r="H223" s="539"/>
      <c r="I223" s="539"/>
      <c r="J223" s="539"/>
      <c r="K223" s="539"/>
      <c r="L223" s="539"/>
      <c r="M223" s="539"/>
      <c r="N223" s="539"/>
      <c r="O223" s="539"/>
      <c r="P223" s="539"/>
      <c r="Q223" s="539"/>
      <c r="R223" s="539"/>
      <c r="S223" s="539"/>
      <c r="T223" s="539"/>
      <c r="U223" s="539"/>
      <c r="V223" s="539"/>
      <c r="W223" s="539"/>
      <c r="X223" s="539"/>
      <c r="Y223" s="539"/>
      <c r="Z223" s="539"/>
      <c r="AA223" s="539"/>
      <c r="AB223" s="539"/>
      <c r="AC223" s="539"/>
      <c r="AD223" s="539"/>
      <c r="AE223" s="539"/>
      <c r="AF223" s="539"/>
      <c r="AG223" s="539"/>
      <c r="AH223" s="539"/>
      <c r="AI223" s="539"/>
      <c r="AJ223" s="539"/>
      <c r="AK223" s="539"/>
      <c r="AL223" s="539"/>
      <c r="AM223" s="539"/>
      <c r="AN223" s="539"/>
      <c r="AO223" s="539"/>
      <c r="AP223" s="539"/>
      <c r="AQ223" s="539"/>
      <c r="AR223" s="539"/>
      <c r="AS223" s="539"/>
      <c r="AT223" s="539"/>
      <c r="AU223" s="539"/>
      <c r="AV223" s="539"/>
      <c r="AW223" s="539"/>
      <c r="AX223" s="539"/>
      <c r="AY223" s="539"/>
      <c r="AZ223" s="539"/>
      <c r="BA223" s="539"/>
      <c r="BB223" s="539"/>
      <c r="BC223" s="539"/>
      <c r="BD223" s="539"/>
      <c r="BE223" s="539"/>
      <c r="BF223" s="539"/>
      <c r="BG223" s="539"/>
      <c r="BH223" s="539"/>
      <c r="BI223" s="539"/>
      <c r="BJ223" s="539"/>
      <c r="BK223" s="539"/>
      <c r="BL223" s="539"/>
      <c r="BM223" s="539"/>
      <c r="BN223" s="539"/>
      <c r="BO223" s="539"/>
      <c r="BP223" s="539"/>
      <c r="BQ223" s="539"/>
      <c r="BR223" s="539"/>
      <c r="BS223" s="539"/>
      <c r="BT223" s="539"/>
      <c r="BU223" s="539"/>
      <c r="BV223" s="539"/>
      <c r="BW223" s="539"/>
      <c r="BX223" s="539"/>
      <c r="BY223" s="539"/>
      <c r="BZ223" s="539"/>
      <c r="CA223" s="539"/>
      <c r="CB223" s="539"/>
      <c r="CC223" s="539"/>
      <c r="CD223" s="539"/>
      <c r="CE223" s="539"/>
      <c r="CF223" s="539"/>
      <c r="CG223" s="539"/>
      <c r="CH223" s="539"/>
      <c r="CI223" s="539"/>
      <c r="CJ223" s="539"/>
      <c r="CK223" s="539"/>
      <c r="CL223" s="539"/>
      <c r="CM223" s="539"/>
      <c r="CN223" s="539"/>
      <c r="CO223" s="539"/>
      <c r="CP223" s="539"/>
      <c r="CQ223" s="539"/>
      <c r="CR223" s="539"/>
      <c r="CS223" s="539"/>
      <c r="CT223" s="539"/>
      <c r="CU223" s="539"/>
      <c r="CV223" s="539"/>
      <c r="CW223" s="539"/>
      <c r="CX223" s="539"/>
      <c r="CY223" s="539"/>
      <c r="CZ223" s="539"/>
      <c r="DA223" s="539"/>
      <c r="DB223" s="539"/>
      <c r="DC223" s="539"/>
      <c r="DD223" s="539"/>
      <c r="DE223" s="539"/>
      <c r="DF223" s="539"/>
      <c r="DG223" s="539"/>
      <c r="DH223" s="539"/>
      <c r="DI223" s="539"/>
      <c r="DJ223" s="539"/>
      <c r="DK223" s="539"/>
      <c r="DL223" s="539"/>
      <c r="DM223" s="539"/>
      <c r="DN223" s="539"/>
      <c r="DO223" s="539"/>
      <c r="DP223" s="539"/>
      <c r="DQ223" s="539"/>
      <c r="DR223" s="539"/>
      <c r="DS223" s="539"/>
      <c r="DT223" s="539"/>
      <c r="DU223" s="539"/>
      <c r="DV223" s="539"/>
      <c r="DW223" s="359"/>
      <c r="DX223" s="539"/>
      <c r="DY223" s="539"/>
      <c r="DZ223" s="539"/>
      <c r="EA223" s="539"/>
      <c r="EB223" s="539"/>
      <c r="EC223" s="539"/>
      <c r="ED223" s="539"/>
      <c r="EE223" s="539"/>
      <c r="EF223" s="539"/>
      <c r="EG223" s="539"/>
      <c r="EH223" s="539"/>
      <c r="EI223" s="539"/>
      <c r="EJ223" s="539"/>
      <c r="EK223" s="539"/>
      <c r="EL223" s="539"/>
      <c r="EM223" s="539"/>
      <c r="EN223" s="539"/>
      <c r="EO223" s="539"/>
      <c r="EP223" s="539"/>
      <c r="EQ223" s="539"/>
      <c r="ER223" s="359"/>
      <c r="ES223" s="539"/>
      <c r="ET223" s="539"/>
      <c r="EU223" s="539"/>
      <c r="EV223" s="539"/>
      <c r="EW223" s="539"/>
      <c r="EX223" s="539"/>
      <c r="EY223" s="539"/>
      <c r="EZ223" s="539"/>
      <c r="FA223" s="539"/>
      <c r="FB223" s="539"/>
      <c r="FC223" s="539"/>
      <c r="FD223" s="539"/>
      <c r="FE223" s="539"/>
      <c r="FF223" s="539"/>
      <c r="FG223" s="539"/>
      <c r="FH223" s="539"/>
      <c r="FI223" s="539"/>
      <c r="FJ223" s="539"/>
      <c r="FK223" s="539"/>
      <c r="FL223" s="539"/>
      <c r="FM223" s="539"/>
      <c r="FN223" s="539"/>
      <c r="FO223" s="539"/>
      <c r="FP223" s="539"/>
      <c r="FQ223" s="539"/>
      <c r="FR223" s="539"/>
      <c r="FS223" s="539"/>
      <c r="FT223" s="539"/>
      <c r="FU223" s="539"/>
      <c r="FV223" s="539"/>
      <c r="FW223" s="539"/>
      <c r="FX223" s="539"/>
      <c r="FY223" s="539"/>
      <c r="FZ223" s="539"/>
      <c r="GA223" s="539"/>
      <c r="GB223" s="539"/>
      <c r="GC223" s="539"/>
      <c r="GD223" s="539"/>
      <c r="GE223" s="539"/>
      <c r="GF223" s="539"/>
      <c r="GG223" s="539"/>
      <c r="GH223" s="539"/>
      <c r="GI223" s="539"/>
      <c r="GJ223" s="539"/>
      <c r="GK223" s="539"/>
      <c r="GL223" s="539"/>
      <c r="GM223" s="539"/>
      <c r="GN223" s="539"/>
      <c r="GO223" s="539"/>
      <c r="GP223" s="539"/>
      <c r="GQ223" s="539"/>
      <c r="GR223" s="539"/>
      <c r="GS223" s="539"/>
      <c r="GT223" s="539"/>
      <c r="GU223" s="539"/>
      <c r="GV223" s="539"/>
      <c r="GW223" s="539"/>
      <c r="GX223" s="539"/>
      <c r="GY223" s="539"/>
      <c r="GZ223" s="539"/>
      <c r="HA223" s="539"/>
      <c r="HB223" s="539"/>
      <c r="HC223" s="539"/>
      <c r="HD223" s="539"/>
      <c r="HE223" s="539"/>
      <c r="HF223" s="539"/>
      <c r="HG223" s="539"/>
      <c r="HH223" s="539"/>
      <c r="HI223" s="539"/>
      <c r="HJ223" s="539"/>
      <c r="HK223" s="539"/>
      <c r="HL223" s="539"/>
      <c r="HM223" s="539"/>
      <c r="HN223" s="539"/>
      <c r="HO223" s="539"/>
      <c r="HP223" s="539"/>
      <c r="HQ223" s="539"/>
      <c r="HR223" s="539"/>
      <c r="HS223" s="539"/>
      <c r="HT223" s="539"/>
      <c r="HU223" s="539"/>
      <c r="HV223" s="539"/>
      <c r="HW223" s="539"/>
      <c r="HX223" s="539"/>
      <c r="HY223" s="539"/>
      <c r="HZ223" s="539"/>
      <c r="IA223" s="539"/>
      <c r="IB223" s="539"/>
      <c r="IC223" s="539"/>
      <c r="ID223" s="539"/>
      <c r="IE223" s="539"/>
      <c r="IF223" s="539"/>
      <c r="IG223" s="539"/>
      <c r="IH223" s="539"/>
      <c r="II223" s="539"/>
      <c r="IJ223" s="539"/>
      <c r="IK223" s="539"/>
      <c r="IL223" s="539"/>
      <c r="IM223" s="539"/>
      <c r="IN223" s="539"/>
      <c r="IO223" s="539"/>
      <c r="IP223" s="539"/>
      <c r="IQ223" s="539"/>
      <c r="IR223" s="539"/>
      <c r="IS223" s="539"/>
      <c r="IT223" s="539"/>
      <c r="IU223" s="539"/>
      <c r="IV223" s="539"/>
      <c r="IW223" s="539"/>
      <c r="IX223" s="539"/>
      <c r="IY223" s="539"/>
      <c r="IZ223" s="539"/>
      <c r="JA223" s="539"/>
      <c r="JB223" s="539"/>
      <c r="JC223" s="539"/>
      <c r="JD223" s="539"/>
      <c r="JE223" s="539"/>
      <c r="JF223" s="539"/>
      <c r="JG223" s="359"/>
      <c r="JH223" s="539"/>
      <c r="JI223" s="539"/>
      <c r="JJ223" s="539"/>
      <c r="JK223" s="539"/>
      <c r="JL223" s="539"/>
      <c r="JM223" s="539"/>
      <c r="JN223" s="539"/>
      <c r="JO223" s="539"/>
      <c r="JP223" s="539"/>
      <c r="JQ223" s="539"/>
      <c r="JR223" s="539"/>
      <c r="JS223" s="539"/>
      <c r="JT223" s="539"/>
      <c r="JU223" s="539"/>
      <c r="JV223" s="539"/>
      <c r="JW223" s="539"/>
      <c r="JX223" s="539"/>
      <c r="JY223" s="539"/>
      <c r="JZ223" s="539"/>
      <c r="KA223" s="539"/>
      <c r="KB223" s="359"/>
    </row>
    <row r="224" spans="1:289" ht="15" customHeight="1" x14ac:dyDescent="0.25">
      <c r="B224" s="293" t="str">
        <f t="shared" si="30"/>
        <v>Desk 8</v>
      </c>
      <c r="C224" s="295" t="str">
        <f t="shared" si="32"/>
        <v/>
      </c>
      <c r="D224" s="295" t="str">
        <f t="shared" si="32"/>
        <v/>
      </c>
      <c r="E224" s="295" t="str">
        <f t="shared" si="32"/>
        <v/>
      </c>
      <c r="F224" s="295" t="str">
        <f t="shared" si="32"/>
        <v/>
      </c>
      <c r="G224" s="591" t="str">
        <f t="shared" si="32"/>
        <v/>
      </c>
      <c r="H224" s="539"/>
      <c r="I224" s="539"/>
      <c r="J224" s="539"/>
      <c r="K224" s="539"/>
      <c r="L224" s="539"/>
      <c r="M224" s="539"/>
      <c r="N224" s="539"/>
      <c r="O224" s="539"/>
      <c r="P224" s="539"/>
      <c r="Q224" s="539"/>
      <c r="R224" s="539"/>
      <c r="S224" s="539"/>
      <c r="T224" s="539"/>
      <c r="U224" s="539"/>
      <c r="V224" s="539"/>
      <c r="W224" s="539"/>
      <c r="X224" s="539"/>
      <c r="Y224" s="539"/>
      <c r="Z224" s="539"/>
      <c r="AA224" s="539"/>
      <c r="AB224" s="539"/>
      <c r="AC224" s="539"/>
      <c r="AD224" s="539"/>
      <c r="AE224" s="539"/>
      <c r="AF224" s="539"/>
      <c r="AG224" s="539"/>
      <c r="AH224" s="539"/>
      <c r="AI224" s="539"/>
      <c r="AJ224" s="539"/>
      <c r="AK224" s="539"/>
      <c r="AL224" s="539"/>
      <c r="AM224" s="539"/>
      <c r="AN224" s="539"/>
      <c r="AO224" s="539"/>
      <c r="AP224" s="539"/>
      <c r="AQ224" s="539"/>
      <c r="AR224" s="539"/>
      <c r="AS224" s="539"/>
      <c r="AT224" s="539"/>
      <c r="AU224" s="539"/>
      <c r="AV224" s="539"/>
      <c r="AW224" s="539"/>
      <c r="AX224" s="539"/>
      <c r="AY224" s="539"/>
      <c r="AZ224" s="539"/>
      <c r="BA224" s="539"/>
      <c r="BB224" s="539"/>
      <c r="BC224" s="539"/>
      <c r="BD224" s="539"/>
      <c r="BE224" s="539"/>
      <c r="BF224" s="539"/>
      <c r="BG224" s="539"/>
      <c r="BH224" s="539"/>
      <c r="BI224" s="539"/>
      <c r="BJ224" s="539"/>
      <c r="BK224" s="539"/>
      <c r="BL224" s="539"/>
      <c r="BM224" s="539"/>
      <c r="BN224" s="539"/>
      <c r="BO224" s="539"/>
      <c r="BP224" s="539"/>
      <c r="BQ224" s="539"/>
      <c r="BR224" s="539"/>
      <c r="BS224" s="539"/>
      <c r="BT224" s="539"/>
      <c r="BU224" s="539"/>
      <c r="BV224" s="539"/>
      <c r="BW224" s="539"/>
      <c r="BX224" s="539"/>
      <c r="BY224" s="539"/>
      <c r="BZ224" s="539"/>
      <c r="CA224" s="539"/>
      <c r="CB224" s="539"/>
      <c r="CC224" s="539"/>
      <c r="CD224" s="539"/>
      <c r="CE224" s="539"/>
      <c r="CF224" s="539"/>
      <c r="CG224" s="539"/>
      <c r="CH224" s="539"/>
      <c r="CI224" s="539"/>
      <c r="CJ224" s="539"/>
      <c r="CK224" s="539"/>
      <c r="CL224" s="539"/>
      <c r="CM224" s="539"/>
      <c r="CN224" s="539"/>
      <c r="CO224" s="539"/>
      <c r="CP224" s="539"/>
      <c r="CQ224" s="539"/>
      <c r="CR224" s="539"/>
      <c r="CS224" s="539"/>
      <c r="CT224" s="539"/>
      <c r="CU224" s="539"/>
      <c r="CV224" s="539"/>
      <c r="CW224" s="539"/>
      <c r="CX224" s="539"/>
      <c r="CY224" s="539"/>
      <c r="CZ224" s="539"/>
      <c r="DA224" s="539"/>
      <c r="DB224" s="539"/>
      <c r="DC224" s="539"/>
      <c r="DD224" s="539"/>
      <c r="DE224" s="539"/>
      <c r="DF224" s="539"/>
      <c r="DG224" s="539"/>
      <c r="DH224" s="539"/>
      <c r="DI224" s="539"/>
      <c r="DJ224" s="539"/>
      <c r="DK224" s="539"/>
      <c r="DL224" s="539"/>
      <c r="DM224" s="539"/>
      <c r="DN224" s="539"/>
      <c r="DO224" s="539"/>
      <c r="DP224" s="539"/>
      <c r="DQ224" s="539"/>
      <c r="DR224" s="539"/>
      <c r="DS224" s="539"/>
      <c r="DT224" s="539"/>
      <c r="DU224" s="539"/>
      <c r="DV224" s="539"/>
      <c r="DW224" s="359"/>
      <c r="DX224" s="539"/>
      <c r="DY224" s="539"/>
      <c r="DZ224" s="539"/>
      <c r="EA224" s="539"/>
      <c r="EB224" s="539"/>
      <c r="EC224" s="539"/>
      <c r="ED224" s="539"/>
      <c r="EE224" s="539"/>
      <c r="EF224" s="539"/>
      <c r="EG224" s="539"/>
      <c r="EH224" s="539"/>
      <c r="EI224" s="539"/>
      <c r="EJ224" s="539"/>
      <c r="EK224" s="539"/>
      <c r="EL224" s="539"/>
      <c r="EM224" s="539"/>
      <c r="EN224" s="539"/>
      <c r="EO224" s="539"/>
      <c r="EP224" s="539"/>
      <c r="EQ224" s="539"/>
      <c r="ER224" s="359"/>
      <c r="ES224" s="539"/>
      <c r="ET224" s="539"/>
      <c r="EU224" s="539"/>
      <c r="EV224" s="539"/>
      <c r="EW224" s="539"/>
      <c r="EX224" s="539"/>
      <c r="EY224" s="539"/>
      <c r="EZ224" s="539"/>
      <c r="FA224" s="539"/>
      <c r="FB224" s="539"/>
      <c r="FC224" s="539"/>
      <c r="FD224" s="539"/>
      <c r="FE224" s="539"/>
      <c r="FF224" s="539"/>
      <c r="FG224" s="539"/>
      <c r="FH224" s="539"/>
      <c r="FI224" s="539"/>
      <c r="FJ224" s="539"/>
      <c r="FK224" s="539"/>
      <c r="FL224" s="539"/>
      <c r="FM224" s="539"/>
      <c r="FN224" s="539"/>
      <c r="FO224" s="539"/>
      <c r="FP224" s="539"/>
      <c r="FQ224" s="539"/>
      <c r="FR224" s="539"/>
      <c r="FS224" s="539"/>
      <c r="FT224" s="539"/>
      <c r="FU224" s="539"/>
      <c r="FV224" s="539"/>
      <c r="FW224" s="539"/>
      <c r="FX224" s="539"/>
      <c r="FY224" s="539"/>
      <c r="FZ224" s="539"/>
      <c r="GA224" s="539"/>
      <c r="GB224" s="539"/>
      <c r="GC224" s="539"/>
      <c r="GD224" s="539"/>
      <c r="GE224" s="539"/>
      <c r="GF224" s="539"/>
      <c r="GG224" s="539"/>
      <c r="GH224" s="539"/>
      <c r="GI224" s="539"/>
      <c r="GJ224" s="539"/>
      <c r="GK224" s="539"/>
      <c r="GL224" s="539"/>
      <c r="GM224" s="539"/>
      <c r="GN224" s="539"/>
      <c r="GO224" s="539"/>
      <c r="GP224" s="539"/>
      <c r="GQ224" s="539"/>
      <c r="GR224" s="539"/>
      <c r="GS224" s="539"/>
      <c r="GT224" s="539"/>
      <c r="GU224" s="539"/>
      <c r="GV224" s="539"/>
      <c r="GW224" s="539"/>
      <c r="GX224" s="539"/>
      <c r="GY224" s="539"/>
      <c r="GZ224" s="539"/>
      <c r="HA224" s="539"/>
      <c r="HB224" s="539"/>
      <c r="HC224" s="539"/>
      <c r="HD224" s="539"/>
      <c r="HE224" s="539"/>
      <c r="HF224" s="539"/>
      <c r="HG224" s="539"/>
      <c r="HH224" s="539"/>
      <c r="HI224" s="539"/>
      <c r="HJ224" s="539"/>
      <c r="HK224" s="539"/>
      <c r="HL224" s="539"/>
      <c r="HM224" s="539"/>
      <c r="HN224" s="539"/>
      <c r="HO224" s="539"/>
      <c r="HP224" s="539"/>
      <c r="HQ224" s="539"/>
      <c r="HR224" s="539"/>
      <c r="HS224" s="539"/>
      <c r="HT224" s="539"/>
      <c r="HU224" s="539"/>
      <c r="HV224" s="539"/>
      <c r="HW224" s="539"/>
      <c r="HX224" s="539"/>
      <c r="HY224" s="539"/>
      <c r="HZ224" s="539"/>
      <c r="IA224" s="539"/>
      <c r="IB224" s="539"/>
      <c r="IC224" s="539"/>
      <c r="ID224" s="539"/>
      <c r="IE224" s="539"/>
      <c r="IF224" s="539"/>
      <c r="IG224" s="539"/>
      <c r="IH224" s="539"/>
      <c r="II224" s="539"/>
      <c r="IJ224" s="539"/>
      <c r="IK224" s="539"/>
      <c r="IL224" s="539"/>
      <c r="IM224" s="539"/>
      <c r="IN224" s="539"/>
      <c r="IO224" s="539"/>
      <c r="IP224" s="539"/>
      <c r="IQ224" s="539"/>
      <c r="IR224" s="539"/>
      <c r="IS224" s="539"/>
      <c r="IT224" s="539"/>
      <c r="IU224" s="539"/>
      <c r="IV224" s="539"/>
      <c r="IW224" s="539"/>
      <c r="IX224" s="539"/>
      <c r="IY224" s="539"/>
      <c r="IZ224" s="539"/>
      <c r="JA224" s="539"/>
      <c r="JB224" s="539"/>
      <c r="JC224" s="539"/>
      <c r="JD224" s="539"/>
      <c r="JE224" s="539"/>
      <c r="JF224" s="539"/>
      <c r="JG224" s="359"/>
      <c r="JH224" s="539"/>
      <c r="JI224" s="539"/>
      <c r="JJ224" s="539"/>
      <c r="JK224" s="539"/>
      <c r="JL224" s="539"/>
      <c r="JM224" s="539"/>
      <c r="JN224" s="539"/>
      <c r="JO224" s="539"/>
      <c r="JP224" s="539"/>
      <c r="JQ224" s="539"/>
      <c r="JR224" s="539"/>
      <c r="JS224" s="539"/>
      <c r="JT224" s="539"/>
      <c r="JU224" s="539"/>
      <c r="JV224" s="539"/>
      <c r="JW224" s="539"/>
      <c r="JX224" s="539"/>
      <c r="JY224" s="539"/>
      <c r="JZ224" s="539"/>
      <c r="KA224" s="539"/>
      <c r="KB224" s="359"/>
    </row>
    <row r="225" spans="2:288" ht="15" customHeight="1" x14ac:dyDescent="0.25">
      <c r="B225" s="293" t="str">
        <f t="shared" si="30"/>
        <v>Desk 9</v>
      </c>
      <c r="C225" s="295" t="str">
        <f t="shared" si="32"/>
        <v/>
      </c>
      <c r="D225" s="295" t="str">
        <f t="shared" si="32"/>
        <v/>
      </c>
      <c r="E225" s="295" t="str">
        <f t="shared" si="32"/>
        <v/>
      </c>
      <c r="F225" s="295" t="str">
        <f t="shared" si="32"/>
        <v/>
      </c>
      <c r="G225" s="591" t="str">
        <f t="shared" si="32"/>
        <v/>
      </c>
      <c r="H225" s="539"/>
      <c r="I225" s="539"/>
      <c r="J225" s="539"/>
      <c r="K225" s="539"/>
      <c r="L225" s="539"/>
      <c r="M225" s="539"/>
      <c r="N225" s="539"/>
      <c r="O225" s="539"/>
      <c r="P225" s="539"/>
      <c r="Q225" s="539"/>
      <c r="R225" s="539"/>
      <c r="S225" s="539"/>
      <c r="T225" s="539"/>
      <c r="U225" s="539"/>
      <c r="V225" s="539"/>
      <c r="W225" s="539"/>
      <c r="X225" s="539"/>
      <c r="Y225" s="539"/>
      <c r="Z225" s="539"/>
      <c r="AA225" s="539"/>
      <c r="AB225" s="539"/>
      <c r="AC225" s="539"/>
      <c r="AD225" s="539"/>
      <c r="AE225" s="539"/>
      <c r="AF225" s="539"/>
      <c r="AG225" s="539"/>
      <c r="AH225" s="539"/>
      <c r="AI225" s="539"/>
      <c r="AJ225" s="539"/>
      <c r="AK225" s="539"/>
      <c r="AL225" s="539"/>
      <c r="AM225" s="539"/>
      <c r="AN225" s="539"/>
      <c r="AO225" s="539"/>
      <c r="AP225" s="539"/>
      <c r="AQ225" s="539"/>
      <c r="AR225" s="539"/>
      <c r="AS225" s="539"/>
      <c r="AT225" s="539"/>
      <c r="AU225" s="539"/>
      <c r="AV225" s="539"/>
      <c r="AW225" s="539"/>
      <c r="AX225" s="539"/>
      <c r="AY225" s="539"/>
      <c r="AZ225" s="539"/>
      <c r="BA225" s="539"/>
      <c r="BB225" s="539"/>
      <c r="BC225" s="539"/>
      <c r="BD225" s="539"/>
      <c r="BE225" s="539"/>
      <c r="BF225" s="539"/>
      <c r="BG225" s="539"/>
      <c r="BH225" s="539"/>
      <c r="BI225" s="539"/>
      <c r="BJ225" s="539"/>
      <c r="BK225" s="539"/>
      <c r="BL225" s="539"/>
      <c r="BM225" s="539"/>
      <c r="BN225" s="539"/>
      <c r="BO225" s="539"/>
      <c r="BP225" s="539"/>
      <c r="BQ225" s="539"/>
      <c r="BR225" s="539"/>
      <c r="BS225" s="539"/>
      <c r="BT225" s="539"/>
      <c r="BU225" s="539"/>
      <c r="BV225" s="539"/>
      <c r="BW225" s="539"/>
      <c r="BX225" s="539"/>
      <c r="BY225" s="539"/>
      <c r="BZ225" s="539"/>
      <c r="CA225" s="539"/>
      <c r="CB225" s="539"/>
      <c r="CC225" s="539"/>
      <c r="CD225" s="539"/>
      <c r="CE225" s="539"/>
      <c r="CF225" s="539"/>
      <c r="CG225" s="539"/>
      <c r="CH225" s="539"/>
      <c r="CI225" s="539"/>
      <c r="CJ225" s="539"/>
      <c r="CK225" s="539"/>
      <c r="CL225" s="539"/>
      <c r="CM225" s="539"/>
      <c r="CN225" s="539"/>
      <c r="CO225" s="539"/>
      <c r="CP225" s="539"/>
      <c r="CQ225" s="539"/>
      <c r="CR225" s="539"/>
      <c r="CS225" s="539"/>
      <c r="CT225" s="539"/>
      <c r="CU225" s="539"/>
      <c r="CV225" s="539"/>
      <c r="CW225" s="539"/>
      <c r="CX225" s="539"/>
      <c r="CY225" s="539"/>
      <c r="CZ225" s="539"/>
      <c r="DA225" s="539"/>
      <c r="DB225" s="539"/>
      <c r="DC225" s="539"/>
      <c r="DD225" s="539"/>
      <c r="DE225" s="539"/>
      <c r="DF225" s="539"/>
      <c r="DG225" s="539"/>
      <c r="DH225" s="539"/>
      <c r="DI225" s="539"/>
      <c r="DJ225" s="539"/>
      <c r="DK225" s="539"/>
      <c r="DL225" s="539"/>
      <c r="DM225" s="539"/>
      <c r="DN225" s="539"/>
      <c r="DO225" s="539"/>
      <c r="DP225" s="539"/>
      <c r="DQ225" s="539"/>
      <c r="DR225" s="539"/>
      <c r="DS225" s="539"/>
      <c r="DT225" s="539"/>
      <c r="DU225" s="539"/>
      <c r="DV225" s="539"/>
      <c r="DW225" s="359"/>
      <c r="DX225" s="539"/>
      <c r="DY225" s="539"/>
      <c r="DZ225" s="539"/>
      <c r="EA225" s="539"/>
      <c r="EB225" s="539"/>
      <c r="EC225" s="539"/>
      <c r="ED225" s="539"/>
      <c r="EE225" s="539"/>
      <c r="EF225" s="539"/>
      <c r="EG225" s="539"/>
      <c r="EH225" s="539"/>
      <c r="EI225" s="539"/>
      <c r="EJ225" s="539"/>
      <c r="EK225" s="539"/>
      <c r="EL225" s="539"/>
      <c r="EM225" s="539"/>
      <c r="EN225" s="539"/>
      <c r="EO225" s="539"/>
      <c r="EP225" s="539"/>
      <c r="EQ225" s="539"/>
      <c r="ER225" s="359"/>
      <c r="ES225" s="539"/>
      <c r="ET225" s="539"/>
      <c r="EU225" s="539"/>
      <c r="EV225" s="539"/>
      <c r="EW225" s="539"/>
      <c r="EX225" s="539"/>
      <c r="EY225" s="539"/>
      <c r="EZ225" s="539"/>
      <c r="FA225" s="539"/>
      <c r="FB225" s="539"/>
      <c r="FC225" s="539"/>
      <c r="FD225" s="539"/>
      <c r="FE225" s="539"/>
      <c r="FF225" s="539"/>
      <c r="FG225" s="539"/>
      <c r="FH225" s="539"/>
      <c r="FI225" s="539"/>
      <c r="FJ225" s="539"/>
      <c r="FK225" s="539"/>
      <c r="FL225" s="539"/>
      <c r="FM225" s="539"/>
      <c r="FN225" s="539"/>
      <c r="FO225" s="539"/>
      <c r="FP225" s="539"/>
      <c r="FQ225" s="539"/>
      <c r="FR225" s="539"/>
      <c r="FS225" s="539"/>
      <c r="FT225" s="539"/>
      <c r="FU225" s="539"/>
      <c r="FV225" s="539"/>
      <c r="FW225" s="539"/>
      <c r="FX225" s="539"/>
      <c r="FY225" s="539"/>
      <c r="FZ225" s="539"/>
      <c r="GA225" s="539"/>
      <c r="GB225" s="539"/>
      <c r="GC225" s="539"/>
      <c r="GD225" s="539"/>
      <c r="GE225" s="539"/>
      <c r="GF225" s="539"/>
      <c r="GG225" s="539"/>
      <c r="GH225" s="539"/>
      <c r="GI225" s="539"/>
      <c r="GJ225" s="539"/>
      <c r="GK225" s="539"/>
      <c r="GL225" s="539"/>
      <c r="GM225" s="539"/>
      <c r="GN225" s="539"/>
      <c r="GO225" s="539"/>
      <c r="GP225" s="539"/>
      <c r="GQ225" s="539"/>
      <c r="GR225" s="539"/>
      <c r="GS225" s="539"/>
      <c r="GT225" s="539"/>
      <c r="GU225" s="539"/>
      <c r="GV225" s="539"/>
      <c r="GW225" s="539"/>
      <c r="GX225" s="539"/>
      <c r="GY225" s="539"/>
      <c r="GZ225" s="539"/>
      <c r="HA225" s="539"/>
      <c r="HB225" s="539"/>
      <c r="HC225" s="539"/>
      <c r="HD225" s="539"/>
      <c r="HE225" s="539"/>
      <c r="HF225" s="539"/>
      <c r="HG225" s="539"/>
      <c r="HH225" s="539"/>
      <c r="HI225" s="539"/>
      <c r="HJ225" s="539"/>
      <c r="HK225" s="539"/>
      <c r="HL225" s="539"/>
      <c r="HM225" s="539"/>
      <c r="HN225" s="539"/>
      <c r="HO225" s="539"/>
      <c r="HP225" s="539"/>
      <c r="HQ225" s="539"/>
      <c r="HR225" s="539"/>
      <c r="HS225" s="539"/>
      <c r="HT225" s="539"/>
      <c r="HU225" s="539"/>
      <c r="HV225" s="539"/>
      <c r="HW225" s="539"/>
      <c r="HX225" s="539"/>
      <c r="HY225" s="539"/>
      <c r="HZ225" s="539"/>
      <c r="IA225" s="539"/>
      <c r="IB225" s="539"/>
      <c r="IC225" s="539"/>
      <c r="ID225" s="539"/>
      <c r="IE225" s="539"/>
      <c r="IF225" s="539"/>
      <c r="IG225" s="539"/>
      <c r="IH225" s="539"/>
      <c r="II225" s="539"/>
      <c r="IJ225" s="539"/>
      <c r="IK225" s="539"/>
      <c r="IL225" s="539"/>
      <c r="IM225" s="539"/>
      <c r="IN225" s="539"/>
      <c r="IO225" s="539"/>
      <c r="IP225" s="539"/>
      <c r="IQ225" s="539"/>
      <c r="IR225" s="539"/>
      <c r="IS225" s="539"/>
      <c r="IT225" s="539"/>
      <c r="IU225" s="539"/>
      <c r="IV225" s="539"/>
      <c r="IW225" s="539"/>
      <c r="IX225" s="539"/>
      <c r="IY225" s="539"/>
      <c r="IZ225" s="539"/>
      <c r="JA225" s="539"/>
      <c r="JB225" s="539"/>
      <c r="JC225" s="539"/>
      <c r="JD225" s="539"/>
      <c r="JE225" s="539"/>
      <c r="JF225" s="539"/>
      <c r="JG225" s="359"/>
      <c r="JH225" s="539"/>
      <c r="JI225" s="539"/>
      <c r="JJ225" s="539"/>
      <c r="JK225" s="539"/>
      <c r="JL225" s="539"/>
      <c r="JM225" s="539"/>
      <c r="JN225" s="539"/>
      <c r="JO225" s="539"/>
      <c r="JP225" s="539"/>
      <c r="JQ225" s="539"/>
      <c r="JR225" s="539"/>
      <c r="JS225" s="539"/>
      <c r="JT225" s="539"/>
      <c r="JU225" s="539"/>
      <c r="JV225" s="539"/>
      <c r="JW225" s="539"/>
      <c r="JX225" s="539"/>
      <c r="JY225" s="539"/>
      <c r="JZ225" s="539"/>
      <c r="KA225" s="539"/>
      <c r="KB225" s="359"/>
    </row>
    <row r="226" spans="2:288" ht="15" customHeight="1" x14ac:dyDescent="0.25">
      <c r="B226" s="293" t="str">
        <f t="shared" si="30"/>
        <v>Desk 10</v>
      </c>
      <c r="C226" s="295" t="str">
        <f t="shared" si="32"/>
        <v/>
      </c>
      <c r="D226" s="295" t="str">
        <f t="shared" si="32"/>
        <v/>
      </c>
      <c r="E226" s="295" t="str">
        <f t="shared" si="32"/>
        <v/>
      </c>
      <c r="F226" s="295" t="str">
        <f t="shared" si="32"/>
        <v/>
      </c>
      <c r="G226" s="591" t="str">
        <f t="shared" si="32"/>
        <v/>
      </c>
      <c r="H226" s="539"/>
      <c r="I226" s="539"/>
      <c r="J226" s="539"/>
      <c r="K226" s="539"/>
      <c r="L226" s="539"/>
      <c r="M226" s="539"/>
      <c r="N226" s="539"/>
      <c r="O226" s="539"/>
      <c r="P226" s="539"/>
      <c r="Q226" s="539"/>
      <c r="R226" s="539"/>
      <c r="S226" s="539"/>
      <c r="T226" s="539"/>
      <c r="U226" s="539"/>
      <c r="V226" s="539"/>
      <c r="W226" s="539"/>
      <c r="X226" s="539"/>
      <c r="Y226" s="539"/>
      <c r="Z226" s="539"/>
      <c r="AA226" s="539"/>
      <c r="AB226" s="539"/>
      <c r="AC226" s="539"/>
      <c r="AD226" s="539"/>
      <c r="AE226" s="539"/>
      <c r="AF226" s="539"/>
      <c r="AG226" s="539"/>
      <c r="AH226" s="539"/>
      <c r="AI226" s="539"/>
      <c r="AJ226" s="539"/>
      <c r="AK226" s="539"/>
      <c r="AL226" s="539"/>
      <c r="AM226" s="539"/>
      <c r="AN226" s="539"/>
      <c r="AO226" s="539"/>
      <c r="AP226" s="539"/>
      <c r="AQ226" s="539"/>
      <c r="AR226" s="539"/>
      <c r="AS226" s="539"/>
      <c r="AT226" s="539"/>
      <c r="AU226" s="539"/>
      <c r="AV226" s="539"/>
      <c r="AW226" s="539"/>
      <c r="AX226" s="539"/>
      <c r="AY226" s="539"/>
      <c r="AZ226" s="539"/>
      <c r="BA226" s="539"/>
      <c r="BB226" s="539"/>
      <c r="BC226" s="539"/>
      <c r="BD226" s="539"/>
      <c r="BE226" s="539"/>
      <c r="BF226" s="539"/>
      <c r="BG226" s="539"/>
      <c r="BH226" s="539"/>
      <c r="BI226" s="539"/>
      <c r="BJ226" s="539"/>
      <c r="BK226" s="539"/>
      <c r="BL226" s="539"/>
      <c r="BM226" s="539"/>
      <c r="BN226" s="539"/>
      <c r="BO226" s="539"/>
      <c r="BP226" s="539"/>
      <c r="BQ226" s="539"/>
      <c r="BR226" s="539"/>
      <c r="BS226" s="539"/>
      <c r="BT226" s="539"/>
      <c r="BU226" s="539"/>
      <c r="BV226" s="539"/>
      <c r="BW226" s="539"/>
      <c r="BX226" s="539"/>
      <c r="BY226" s="539"/>
      <c r="BZ226" s="539"/>
      <c r="CA226" s="539"/>
      <c r="CB226" s="539"/>
      <c r="CC226" s="539"/>
      <c r="CD226" s="539"/>
      <c r="CE226" s="539"/>
      <c r="CF226" s="539"/>
      <c r="CG226" s="539"/>
      <c r="CH226" s="539"/>
      <c r="CI226" s="539"/>
      <c r="CJ226" s="539"/>
      <c r="CK226" s="539"/>
      <c r="CL226" s="539"/>
      <c r="CM226" s="539"/>
      <c r="CN226" s="539"/>
      <c r="CO226" s="539"/>
      <c r="CP226" s="539"/>
      <c r="CQ226" s="539"/>
      <c r="CR226" s="539"/>
      <c r="CS226" s="539"/>
      <c r="CT226" s="539"/>
      <c r="CU226" s="539"/>
      <c r="CV226" s="539"/>
      <c r="CW226" s="539"/>
      <c r="CX226" s="539"/>
      <c r="CY226" s="539"/>
      <c r="CZ226" s="539"/>
      <c r="DA226" s="539"/>
      <c r="DB226" s="539"/>
      <c r="DC226" s="539"/>
      <c r="DD226" s="539"/>
      <c r="DE226" s="539"/>
      <c r="DF226" s="539"/>
      <c r="DG226" s="539"/>
      <c r="DH226" s="539"/>
      <c r="DI226" s="539"/>
      <c r="DJ226" s="539"/>
      <c r="DK226" s="539"/>
      <c r="DL226" s="539"/>
      <c r="DM226" s="539"/>
      <c r="DN226" s="539"/>
      <c r="DO226" s="539"/>
      <c r="DP226" s="539"/>
      <c r="DQ226" s="539"/>
      <c r="DR226" s="539"/>
      <c r="DS226" s="539"/>
      <c r="DT226" s="539"/>
      <c r="DU226" s="539"/>
      <c r="DV226" s="539"/>
      <c r="DW226" s="359"/>
      <c r="DX226" s="539"/>
      <c r="DY226" s="539"/>
      <c r="DZ226" s="539"/>
      <c r="EA226" s="539"/>
      <c r="EB226" s="539"/>
      <c r="EC226" s="539"/>
      <c r="ED226" s="539"/>
      <c r="EE226" s="539"/>
      <c r="EF226" s="539"/>
      <c r="EG226" s="539"/>
      <c r="EH226" s="539"/>
      <c r="EI226" s="539"/>
      <c r="EJ226" s="539"/>
      <c r="EK226" s="539"/>
      <c r="EL226" s="539"/>
      <c r="EM226" s="539"/>
      <c r="EN226" s="539"/>
      <c r="EO226" s="539"/>
      <c r="EP226" s="539"/>
      <c r="EQ226" s="539"/>
      <c r="ER226" s="359"/>
      <c r="ES226" s="539"/>
      <c r="ET226" s="539"/>
      <c r="EU226" s="539"/>
      <c r="EV226" s="539"/>
      <c r="EW226" s="539"/>
      <c r="EX226" s="539"/>
      <c r="EY226" s="539"/>
      <c r="EZ226" s="539"/>
      <c r="FA226" s="539"/>
      <c r="FB226" s="539"/>
      <c r="FC226" s="539"/>
      <c r="FD226" s="539"/>
      <c r="FE226" s="539"/>
      <c r="FF226" s="539"/>
      <c r="FG226" s="539"/>
      <c r="FH226" s="539"/>
      <c r="FI226" s="539"/>
      <c r="FJ226" s="539"/>
      <c r="FK226" s="539"/>
      <c r="FL226" s="539"/>
      <c r="FM226" s="539"/>
      <c r="FN226" s="539"/>
      <c r="FO226" s="539"/>
      <c r="FP226" s="539"/>
      <c r="FQ226" s="539"/>
      <c r="FR226" s="539"/>
      <c r="FS226" s="539"/>
      <c r="FT226" s="539"/>
      <c r="FU226" s="539"/>
      <c r="FV226" s="539"/>
      <c r="FW226" s="539"/>
      <c r="FX226" s="539"/>
      <c r="FY226" s="539"/>
      <c r="FZ226" s="539"/>
      <c r="GA226" s="539"/>
      <c r="GB226" s="539"/>
      <c r="GC226" s="539"/>
      <c r="GD226" s="539"/>
      <c r="GE226" s="539"/>
      <c r="GF226" s="539"/>
      <c r="GG226" s="539"/>
      <c r="GH226" s="539"/>
      <c r="GI226" s="539"/>
      <c r="GJ226" s="539"/>
      <c r="GK226" s="539"/>
      <c r="GL226" s="539"/>
      <c r="GM226" s="539"/>
      <c r="GN226" s="539"/>
      <c r="GO226" s="539"/>
      <c r="GP226" s="539"/>
      <c r="GQ226" s="539"/>
      <c r="GR226" s="539"/>
      <c r="GS226" s="539"/>
      <c r="GT226" s="539"/>
      <c r="GU226" s="539"/>
      <c r="GV226" s="539"/>
      <c r="GW226" s="539"/>
      <c r="GX226" s="539"/>
      <c r="GY226" s="539"/>
      <c r="GZ226" s="539"/>
      <c r="HA226" s="539"/>
      <c r="HB226" s="539"/>
      <c r="HC226" s="539"/>
      <c r="HD226" s="539"/>
      <c r="HE226" s="539"/>
      <c r="HF226" s="539"/>
      <c r="HG226" s="539"/>
      <c r="HH226" s="539"/>
      <c r="HI226" s="539"/>
      <c r="HJ226" s="539"/>
      <c r="HK226" s="539"/>
      <c r="HL226" s="539"/>
      <c r="HM226" s="539"/>
      <c r="HN226" s="539"/>
      <c r="HO226" s="539"/>
      <c r="HP226" s="539"/>
      <c r="HQ226" s="539"/>
      <c r="HR226" s="539"/>
      <c r="HS226" s="539"/>
      <c r="HT226" s="539"/>
      <c r="HU226" s="539"/>
      <c r="HV226" s="539"/>
      <c r="HW226" s="539"/>
      <c r="HX226" s="539"/>
      <c r="HY226" s="539"/>
      <c r="HZ226" s="539"/>
      <c r="IA226" s="539"/>
      <c r="IB226" s="539"/>
      <c r="IC226" s="539"/>
      <c r="ID226" s="539"/>
      <c r="IE226" s="539"/>
      <c r="IF226" s="539"/>
      <c r="IG226" s="539"/>
      <c r="IH226" s="539"/>
      <c r="II226" s="539"/>
      <c r="IJ226" s="539"/>
      <c r="IK226" s="539"/>
      <c r="IL226" s="539"/>
      <c r="IM226" s="539"/>
      <c r="IN226" s="539"/>
      <c r="IO226" s="539"/>
      <c r="IP226" s="539"/>
      <c r="IQ226" s="539"/>
      <c r="IR226" s="539"/>
      <c r="IS226" s="539"/>
      <c r="IT226" s="539"/>
      <c r="IU226" s="539"/>
      <c r="IV226" s="539"/>
      <c r="IW226" s="539"/>
      <c r="IX226" s="539"/>
      <c r="IY226" s="539"/>
      <c r="IZ226" s="539"/>
      <c r="JA226" s="539"/>
      <c r="JB226" s="539"/>
      <c r="JC226" s="539"/>
      <c r="JD226" s="539"/>
      <c r="JE226" s="539"/>
      <c r="JF226" s="539"/>
      <c r="JG226" s="359"/>
      <c r="JH226" s="539"/>
      <c r="JI226" s="539"/>
      <c r="JJ226" s="539"/>
      <c r="JK226" s="539"/>
      <c r="JL226" s="539"/>
      <c r="JM226" s="539"/>
      <c r="JN226" s="539"/>
      <c r="JO226" s="539"/>
      <c r="JP226" s="539"/>
      <c r="JQ226" s="539"/>
      <c r="JR226" s="539"/>
      <c r="JS226" s="539"/>
      <c r="JT226" s="539"/>
      <c r="JU226" s="539"/>
      <c r="JV226" s="539"/>
      <c r="JW226" s="539"/>
      <c r="JX226" s="539"/>
      <c r="JY226" s="539"/>
      <c r="JZ226" s="539"/>
      <c r="KA226" s="539"/>
      <c r="KB226" s="359"/>
    </row>
    <row r="227" spans="2:288" ht="15" customHeight="1" x14ac:dyDescent="0.25">
      <c r="B227" s="293" t="str">
        <f t="shared" si="30"/>
        <v>Desk 11</v>
      </c>
      <c r="C227" s="295" t="str">
        <f t="shared" si="32"/>
        <v/>
      </c>
      <c r="D227" s="295" t="str">
        <f t="shared" si="32"/>
        <v/>
      </c>
      <c r="E227" s="295" t="str">
        <f t="shared" si="32"/>
        <v/>
      </c>
      <c r="F227" s="295" t="str">
        <f t="shared" si="32"/>
        <v/>
      </c>
      <c r="G227" s="591" t="str">
        <f t="shared" si="32"/>
        <v/>
      </c>
      <c r="H227" s="539"/>
      <c r="I227" s="539"/>
      <c r="J227" s="539"/>
      <c r="K227" s="539"/>
      <c r="L227" s="539"/>
      <c r="M227" s="539"/>
      <c r="N227" s="539"/>
      <c r="O227" s="539"/>
      <c r="P227" s="539"/>
      <c r="Q227" s="539"/>
      <c r="R227" s="539"/>
      <c r="S227" s="539"/>
      <c r="T227" s="539"/>
      <c r="U227" s="539"/>
      <c r="V227" s="539"/>
      <c r="W227" s="539"/>
      <c r="X227" s="539"/>
      <c r="Y227" s="539"/>
      <c r="Z227" s="539"/>
      <c r="AA227" s="539"/>
      <c r="AB227" s="539"/>
      <c r="AC227" s="539"/>
      <c r="AD227" s="539"/>
      <c r="AE227" s="539"/>
      <c r="AF227" s="539"/>
      <c r="AG227" s="539"/>
      <c r="AH227" s="539"/>
      <c r="AI227" s="539"/>
      <c r="AJ227" s="539"/>
      <c r="AK227" s="539"/>
      <c r="AL227" s="539"/>
      <c r="AM227" s="539"/>
      <c r="AN227" s="539"/>
      <c r="AO227" s="539"/>
      <c r="AP227" s="539"/>
      <c r="AQ227" s="539"/>
      <c r="AR227" s="539"/>
      <c r="AS227" s="539"/>
      <c r="AT227" s="539"/>
      <c r="AU227" s="539"/>
      <c r="AV227" s="539"/>
      <c r="AW227" s="539"/>
      <c r="AX227" s="539"/>
      <c r="AY227" s="539"/>
      <c r="AZ227" s="539"/>
      <c r="BA227" s="539"/>
      <c r="BB227" s="539"/>
      <c r="BC227" s="539"/>
      <c r="BD227" s="539"/>
      <c r="BE227" s="539"/>
      <c r="BF227" s="539"/>
      <c r="BG227" s="539"/>
      <c r="BH227" s="539"/>
      <c r="BI227" s="539"/>
      <c r="BJ227" s="539"/>
      <c r="BK227" s="539"/>
      <c r="BL227" s="539"/>
      <c r="BM227" s="539"/>
      <c r="BN227" s="539"/>
      <c r="BO227" s="539"/>
      <c r="BP227" s="539"/>
      <c r="BQ227" s="539"/>
      <c r="BR227" s="539"/>
      <c r="BS227" s="539"/>
      <c r="BT227" s="539"/>
      <c r="BU227" s="539"/>
      <c r="BV227" s="539"/>
      <c r="BW227" s="539"/>
      <c r="BX227" s="539"/>
      <c r="BY227" s="539"/>
      <c r="BZ227" s="539"/>
      <c r="CA227" s="539"/>
      <c r="CB227" s="539"/>
      <c r="CC227" s="539"/>
      <c r="CD227" s="539"/>
      <c r="CE227" s="539"/>
      <c r="CF227" s="539"/>
      <c r="CG227" s="539"/>
      <c r="CH227" s="539"/>
      <c r="CI227" s="539"/>
      <c r="CJ227" s="539"/>
      <c r="CK227" s="539"/>
      <c r="CL227" s="539"/>
      <c r="CM227" s="539"/>
      <c r="CN227" s="539"/>
      <c r="CO227" s="539"/>
      <c r="CP227" s="539"/>
      <c r="CQ227" s="539"/>
      <c r="CR227" s="539"/>
      <c r="CS227" s="539"/>
      <c r="CT227" s="539"/>
      <c r="CU227" s="539"/>
      <c r="CV227" s="539"/>
      <c r="CW227" s="539"/>
      <c r="CX227" s="539"/>
      <c r="CY227" s="539"/>
      <c r="CZ227" s="539"/>
      <c r="DA227" s="539"/>
      <c r="DB227" s="539"/>
      <c r="DC227" s="539"/>
      <c r="DD227" s="539"/>
      <c r="DE227" s="539"/>
      <c r="DF227" s="539"/>
      <c r="DG227" s="539"/>
      <c r="DH227" s="539"/>
      <c r="DI227" s="539"/>
      <c r="DJ227" s="539"/>
      <c r="DK227" s="539"/>
      <c r="DL227" s="539"/>
      <c r="DM227" s="539"/>
      <c r="DN227" s="539"/>
      <c r="DO227" s="539"/>
      <c r="DP227" s="539"/>
      <c r="DQ227" s="539"/>
      <c r="DR227" s="539"/>
      <c r="DS227" s="539"/>
      <c r="DT227" s="539"/>
      <c r="DU227" s="539"/>
      <c r="DV227" s="539"/>
      <c r="DW227" s="359"/>
      <c r="DX227" s="539"/>
      <c r="DY227" s="539"/>
      <c r="DZ227" s="539"/>
      <c r="EA227" s="539"/>
      <c r="EB227" s="539"/>
      <c r="EC227" s="539"/>
      <c r="ED227" s="539"/>
      <c r="EE227" s="539"/>
      <c r="EF227" s="539"/>
      <c r="EG227" s="539"/>
      <c r="EH227" s="539"/>
      <c r="EI227" s="539"/>
      <c r="EJ227" s="539"/>
      <c r="EK227" s="539"/>
      <c r="EL227" s="539"/>
      <c r="EM227" s="539"/>
      <c r="EN227" s="539"/>
      <c r="EO227" s="539"/>
      <c r="EP227" s="539"/>
      <c r="EQ227" s="539"/>
      <c r="ER227" s="359"/>
      <c r="ES227" s="539"/>
      <c r="ET227" s="539"/>
      <c r="EU227" s="539"/>
      <c r="EV227" s="539"/>
      <c r="EW227" s="539"/>
      <c r="EX227" s="539"/>
      <c r="EY227" s="539"/>
      <c r="EZ227" s="539"/>
      <c r="FA227" s="539"/>
      <c r="FB227" s="539"/>
      <c r="FC227" s="539"/>
      <c r="FD227" s="539"/>
      <c r="FE227" s="539"/>
      <c r="FF227" s="539"/>
      <c r="FG227" s="539"/>
      <c r="FH227" s="539"/>
      <c r="FI227" s="539"/>
      <c r="FJ227" s="539"/>
      <c r="FK227" s="539"/>
      <c r="FL227" s="539"/>
      <c r="FM227" s="539"/>
      <c r="FN227" s="539"/>
      <c r="FO227" s="539"/>
      <c r="FP227" s="539"/>
      <c r="FQ227" s="539"/>
      <c r="FR227" s="539"/>
      <c r="FS227" s="539"/>
      <c r="FT227" s="539"/>
      <c r="FU227" s="539"/>
      <c r="FV227" s="539"/>
      <c r="FW227" s="539"/>
      <c r="FX227" s="539"/>
      <c r="FY227" s="539"/>
      <c r="FZ227" s="539"/>
      <c r="GA227" s="539"/>
      <c r="GB227" s="539"/>
      <c r="GC227" s="539"/>
      <c r="GD227" s="539"/>
      <c r="GE227" s="539"/>
      <c r="GF227" s="539"/>
      <c r="GG227" s="539"/>
      <c r="GH227" s="539"/>
      <c r="GI227" s="539"/>
      <c r="GJ227" s="539"/>
      <c r="GK227" s="539"/>
      <c r="GL227" s="539"/>
      <c r="GM227" s="539"/>
      <c r="GN227" s="539"/>
      <c r="GO227" s="539"/>
      <c r="GP227" s="539"/>
      <c r="GQ227" s="539"/>
      <c r="GR227" s="539"/>
      <c r="GS227" s="539"/>
      <c r="GT227" s="539"/>
      <c r="GU227" s="539"/>
      <c r="GV227" s="539"/>
      <c r="GW227" s="539"/>
      <c r="GX227" s="539"/>
      <c r="GY227" s="539"/>
      <c r="GZ227" s="539"/>
      <c r="HA227" s="539"/>
      <c r="HB227" s="539"/>
      <c r="HC227" s="539"/>
      <c r="HD227" s="539"/>
      <c r="HE227" s="539"/>
      <c r="HF227" s="539"/>
      <c r="HG227" s="539"/>
      <c r="HH227" s="539"/>
      <c r="HI227" s="539"/>
      <c r="HJ227" s="539"/>
      <c r="HK227" s="539"/>
      <c r="HL227" s="539"/>
      <c r="HM227" s="539"/>
      <c r="HN227" s="539"/>
      <c r="HO227" s="539"/>
      <c r="HP227" s="539"/>
      <c r="HQ227" s="539"/>
      <c r="HR227" s="539"/>
      <c r="HS227" s="539"/>
      <c r="HT227" s="539"/>
      <c r="HU227" s="539"/>
      <c r="HV227" s="539"/>
      <c r="HW227" s="539"/>
      <c r="HX227" s="539"/>
      <c r="HY227" s="539"/>
      <c r="HZ227" s="539"/>
      <c r="IA227" s="539"/>
      <c r="IB227" s="539"/>
      <c r="IC227" s="539"/>
      <c r="ID227" s="539"/>
      <c r="IE227" s="539"/>
      <c r="IF227" s="539"/>
      <c r="IG227" s="539"/>
      <c r="IH227" s="539"/>
      <c r="II227" s="539"/>
      <c r="IJ227" s="539"/>
      <c r="IK227" s="539"/>
      <c r="IL227" s="539"/>
      <c r="IM227" s="539"/>
      <c r="IN227" s="539"/>
      <c r="IO227" s="539"/>
      <c r="IP227" s="539"/>
      <c r="IQ227" s="539"/>
      <c r="IR227" s="539"/>
      <c r="IS227" s="539"/>
      <c r="IT227" s="539"/>
      <c r="IU227" s="539"/>
      <c r="IV227" s="539"/>
      <c r="IW227" s="539"/>
      <c r="IX227" s="539"/>
      <c r="IY227" s="539"/>
      <c r="IZ227" s="539"/>
      <c r="JA227" s="539"/>
      <c r="JB227" s="539"/>
      <c r="JC227" s="539"/>
      <c r="JD227" s="539"/>
      <c r="JE227" s="539"/>
      <c r="JF227" s="539"/>
      <c r="JG227" s="359"/>
      <c r="JH227" s="539"/>
      <c r="JI227" s="539"/>
      <c r="JJ227" s="539"/>
      <c r="JK227" s="539"/>
      <c r="JL227" s="539"/>
      <c r="JM227" s="539"/>
      <c r="JN227" s="539"/>
      <c r="JO227" s="539"/>
      <c r="JP227" s="539"/>
      <c r="JQ227" s="539"/>
      <c r="JR227" s="539"/>
      <c r="JS227" s="539"/>
      <c r="JT227" s="539"/>
      <c r="JU227" s="539"/>
      <c r="JV227" s="539"/>
      <c r="JW227" s="539"/>
      <c r="JX227" s="539"/>
      <c r="JY227" s="539"/>
      <c r="JZ227" s="539"/>
      <c r="KA227" s="539"/>
      <c r="KB227" s="359"/>
    </row>
    <row r="228" spans="2:288" ht="15" customHeight="1" x14ac:dyDescent="0.25">
      <c r="B228" s="293" t="str">
        <f t="shared" si="30"/>
        <v>Desk 12</v>
      </c>
      <c r="C228" s="295" t="str">
        <f t="shared" si="32"/>
        <v/>
      </c>
      <c r="D228" s="295" t="str">
        <f t="shared" si="32"/>
        <v/>
      </c>
      <c r="E228" s="295" t="str">
        <f t="shared" si="32"/>
        <v/>
      </c>
      <c r="F228" s="295" t="str">
        <f t="shared" si="32"/>
        <v/>
      </c>
      <c r="G228" s="591" t="str">
        <f t="shared" si="32"/>
        <v/>
      </c>
      <c r="H228" s="539"/>
      <c r="I228" s="539"/>
      <c r="J228" s="539"/>
      <c r="K228" s="539"/>
      <c r="L228" s="539"/>
      <c r="M228" s="539"/>
      <c r="N228" s="539"/>
      <c r="O228" s="539"/>
      <c r="P228" s="539"/>
      <c r="Q228" s="539"/>
      <c r="R228" s="539"/>
      <c r="S228" s="539"/>
      <c r="T228" s="539"/>
      <c r="U228" s="539"/>
      <c r="V228" s="539"/>
      <c r="W228" s="539"/>
      <c r="X228" s="539"/>
      <c r="Y228" s="539"/>
      <c r="Z228" s="539"/>
      <c r="AA228" s="539"/>
      <c r="AB228" s="539"/>
      <c r="AC228" s="539"/>
      <c r="AD228" s="539"/>
      <c r="AE228" s="539"/>
      <c r="AF228" s="539"/>
      <c r="AG228" s="539"/>
      <c r="AH228" s="539"/>
      <c r="AI228" s="539"/>
      <c r="AJ228" s="539"/>
      <c r="AK228" s="539"/>
      <c r="AL228" s="539"/>
      <c r="AM228" s="539"/>
      <c r="AN228" s="539"/>
      <c r="AO228" s="539"/>
      <c r="AP228" s="539"/>
      <c r="AQ228" s="539"/>
      <c r="AR228" s="539"/>
      <c r="AS228" s="539"/>
      <c r="AT228" s="539"/>
      <c r="AU228" s="539"/>
      <c r="AV228" s="539"/>
      <c r="AW228" s="539"/>
      <c r="AX228" s="539"/>
      <c r="AY228" s="539"/>
      <c r="AZ228" s="539"/>
      <c r="BA228" s="539"/>
      <c r="BB228" s="539"/>
      <c r="BC228" s="539"/>
      <c r="BD228" s="539"/>
      <c r="BE228" s="539"/>
      <c r="BF228" s="539"/>
      <c r="BG228" s="539"/>
      <c r="BH228" s="539"/>
      <c r="BI228" s="539"/>
      <c r="BJ228" s="539"/>
      <c r="BK228" s="539"/>
      <c r="BL228" s="539"/>
      <c r="BM228" s="539"/>
      <c r="BN228" s="539"/>
      <c r="BO228" s="539"/>
      <c r="BP228" s="539"/>
      <c r="BQ228" s="539"/>
      <c r="BR228" s="539"/>
      <c r="BS228" s="539"/>
      <c r="BT228" s="539"/>
      <c r="BU228" s="539"/>
      <c r="BV228" s="539"/>
      <c r="BW228" s="539"/>
      <c r="BX228" s="539"/>
      <c r="BY228" s="539"/>
      <c r="BZ228" s="539"/>
      <c r="CA228" s="539"/>
      <c r="CB228" s="539"/>
      <c r="CC228" s="539"/>
      <c r="CD228" s="539"/>
      <c r="CE228" s="539"/>
      <c r="CF228" s="539"/>
      <c r="CG228" s="539"/>
      <c r="CH228" s="539"/>
      <c r="CI228" s="539"/>
      <c r="CJ228" s="539"/>
      <c r="CK228" s="539"/>
      <c r="CL228" s="539"/>
      <c r="CM228" s="539"/>
      <c r="CN228" s="539"/>
      <c r="CO228" s="539"/>
      <c r="CP228" s="539"/>
      <c r="CQ228" s="539"/>
      <c r="CR228" s="539"/>
      <c r="CS228" s="539"/>
      <c r="CT228" s="539"/>
      <c r="CU228" s="539"/>
      <c r="CV228" s="539"/>
      <c r="CW228" s="539"/>
      <c r="CX228" s="539"/>
      <c r="CY228" s="539"/>
      <c r="CZ228" s="539"/>
      <c r="DA228" s="539"/>
      <c r="DB228" s="539"/>
      <c r="DC228" s="539"/>
      <c r="DD228" s="539"/>
      <c r="DE228" s="539"/>
      <c r="DF228" s="539"/>
      <c r="DG228" s="539"/>
      <c r="DH228" s="539"/>
      <c r="DI228" s="539"/>
      <c r="DJ228" s="539"/>
      <c r="DK228" s="539"/>
      <c r="DL228" s="539"/>
      <c r="DM228" s="539"/>
      <c r="DN228" s="539"/>
      <c r="DO228" s="539"/>
      <c r="DP228" s="539"/>
      <c r="DQ228" s="539"/>
      <c r="DR228" s="539"/>
      <c r="DS228" s="539"/>
      <c r="DT228" s="539"/>
      <c r="DU228" s="539"/>
      <c r="DV228" s="539"/>
      <c r="DW228" s="359"/>
      <c r="DX228" s="539"/>
      <c r="DY228" s="539"/>
      <c r="DZ228" s="539"/>
      <c r="EA228" s="539"/>
      <c r="EB228" s="539"/>
      <c r="EC228" s="539"/>
      <c r="ED228" s="539"/>
      <c r="EE228" s="539"/>
      <c r="EF228" s="539"/>
      <c r="EG228" s="539"/>
      <c r="EH228" s="539"/>
      <c r="EI228" s="539"/>
      <c r="EJ228" s="539"/>
      <c r="EK228" s="539"/>
      <c r="EL228" s="539"/>
      <c r="EM228" s="539"/>
      <c r="EN228" s="539"/>
      <c r="EO228" s="539"/>
      <c r="EP228" s="539"/>
      <c r="EQ228" s="539"/>
      <c r="ER228" s="359"/>
      <c r="ES228" s="539"/>
      <c r="ET228" s="539"/>
      <c r="EU228" s="539"/>
      <c r="EV228" s="539"/>
      <c r="EW228" s="539"/>
      <c r="EX228" s="539"/>
      <c r="EY228" s="539"/>
      <c r="EZ228" s="539"/>
      <c r="FA228" s="539"/>
      <c r="FB228" s="539"/>
      <c r="FC228" s="539"/>
      <c r="FD228" s="539"/>
      <c r="FE228" s="539"/>
      <c r="FF228" s="539"/>
      <c r="FG228" s="539"/>
      <c r="FH228" s="539"/>
      <c r="FI228" s="539"/>
      <c r="FJ228" s="539"/>
      <c r="FK228" s="539"/>
      <c r="FL228" s="539"/>
      <c r="FM228" s="539"/>
      <c r="FN228" s="539"/>
      <c r="FO228" s="539"/>
      <c r="FP228" s="539"/>
      <c r="FQ228" s="539"/>
      <c r="FR228" s="539"/>
      <c r="FS228" s="539"/>
      <c r="FT228" s="539"/>
      <c r="FU228" s="539"/>
      <c r="FV228" s="539"/>
      <c r="FW228" s="539"/>
      <c r="FX228" s="539"/>
      <c r="FY228" s="539"/>
      <c r="FZ228" s="539"/>
      <c r="GA228" s="539"/>
      <c r="GB228" s="539"/>
      <c r="GC228" s="539"/>
      <c r="GD228" s="539"/>
      <c r="GE228" s="539"/>
      <c r="GF228" s="539"/>
      <c r="GG228" s="539"/>
      <c r="GH228" s="539"/>
      <c r="GI228" s="539"/>
      <c r="GJ228" s="539"/>
      <c r="GK228" s="539"/>
      <c r="GL228" s="539"/>
      <c r="GM228" s="539"/>
      <c r="GN228" s="539"/>
      <c r="GO228" s="539"/>
      <c r="GP228" s="539"/>
      <c r="GQ228" s="539"/>
      <c r="GR228" s="539"/>
      <c r="GS228" s="539"/>
      <c r="GT228" s="539"/>
      <c r="GU228" s="539"/>
      <c r="GV228" s="539"/>
      <c r="GW228" s="539"/>
      <c r="GX228" s="539"/>
      <c r="GY228" s="539"/>
      <c r="GZ228" s="539"/>
      <c r="HA228" s="539"/>
      <c r="HB228" s="539"/>
      <c r="HC228" s="539"/>
      <c r="HD228" s="539"/>
      <c r="HE228" s="539"/>
      <c r="HF228" s="539"/>
      <c r="HG228" s="539"/>
      <c r="HH228" s="539"/>
      <c r="HI228" s="539"/>
      <c r="HJ228" s="539"/>
      <c r="HK228" s="539"/>
      <c r="HL228" s="539"/>
      <c r="HM228" s="539"/>
      <c r="HN228" s="539"/>
      <c r="HO228" s="539"/>
      <c r="HP228" s="539"/>
      <c r="HQ228" s="539"/>
      <c r="HR228" s="539"/>
      <c r="HS228" s="539"/>
      <c r="HT228" s="539"/>
      <c r="HU228" s="539"/>
      <c r="HV228" s="539"/>
      <c r="HW228" s="539"/>
      <c r="HX228" s="539"/>
      <c r="HY228" s="539"/>
      <c r="HZ228" s="539"/>
      <c r="IA228" s="539"/>
      <c r="IB228" s="539"/>
      <c r="IC228" s="539"/>
      <c r="ID228" s="539"/>
      <c r="IE228" s="539"/>
      <c r="IF228" s="539"/>
      <c r="IG228" s="539"/>
      <c r="IH228" s="539"/>
      <c r="II228" s="539"/>
      <c r="IJ228" s="539"/>
      <c r="IK228" s="539"/>
      <c r="IL228" s="539"/>
      <c r="IM228" s="539"/>
      <c r="IN228" s="539"/>
      <c r="IO228" s="539"/>
      <c r="IP228" s="539"/>
      <c r="IQ228" s="539"/>
      <c r="IR228" s="539"/>
      <c r="IS228" s="539"/>
      <c r="IT228" s="539"/>
      <c r="IU228" s="539"/>
      <c r="IV228" s="539"/>
      <c r="IW228" s="539"/>
      <c r="IX228" s="539"/>
      <c r="IY228" s="539"/>
      <c r="IZ228" s="539"/>
      <c r="JA228" s="539"/>
      <c r="JB228" s="539"/>
      <c r="JC228" s="539"/>
      <c r="JD228" s="539"/>
      <c r="JE228" s="539"/>
      <c r="JF228" s="539"/>
      <c r="JG228" s="359"/>
      <c r="JH228" s="539"/>
      <c r="JI228" s="539"/>
      <c r="JJ228" s="539"/>
      <c r="JK228" s="539"/>
      <c r="JL228" s="539"/>
      <c r="JM228" s="539"/>
      <c r="JN228" s="539"/>
      <c r="JO228" s="539"/>
      <c r="JP228" s="539"/>
      <c r="JQ228" s="539"/>
      <c r="JR228" s="539"/>
      <c r="JS228" s="539"/>
      <c r="JT228" s="539"/>
      <c r="JU228" s="539"/>
      <c r="JV228" s="539"/>
      <c r="JW228" s="539"/>
      <c r="JX228" s="539"/>
      <c r="JY228" s="539"/>
      <c r="JZ228" s="539"/>
      <c r="KA228" s="539"/>
      <c r="KB228" s="359"/>
    </row>
    <row r="229" spans="2:288" ht="15" customHeight="1" x14ac:dyDescent="0.25">
      <c r="B229" s="293" t="str">
        <f t="shared" si="30"/>
        <v>Desk 13</v>
      </c>
      <c r="C229" s="295" t="str">
        <f t="shared" si="32"/>
        <v/>
      </c>
      <c r="D229" s="295" t="str">
        <f t="shared" si="32"/>
        <v/>
      </c>
      <c r="E229" s="295" t="str">
        <f t="shared" si="32"/>
        <v/>
      </c>
      <c r="F229" s="295" t="str">
        <f t="shared" si="32"/>
        <v/>
      </c>
      <c r="G229" s="591" t="str">
        <f t="shared" si="32"/>
        <v/>
      </c>
      <c r="H229" s="539"/>
      <c r="I229" s="539"/>
      <c r="J229" s="539"/>
      <c r="K229" s="539"/>
      <c r="L229" s="539"/>
      <c r="M229" s="539"/>
      <c r="N229" s="539"/>
      <c r="O229" s="539"/>
      <c r="P229" s="539"/>
      <c r="Q229" s="539"/>
      <c r="R229" s="539"/>
      <c r="S229" s="539"/>
      <c r="T229" s="539"/>
      <c r="U229" s="539"/>
      <c r="V229" s="539"/>
      <c r="W229" s="539"/>
      <c r="X229" s="539"/>
      <c r="Y229" s="539"/>
      <c r="Z229" s="539"/>
      <c r="AA229" s="539"/>
      <c r="AB229" s="539"/>
      <c r="AC229" s="539"/>
      <c r="AD229" s="539"/>
      <c r="AE229" s="539"/>
      <c r="AF229" s="539"/>
      <c r="AG229" s="539"/>
      <c r="AH229" s="539"/>
      <c r="AI229" s="539"/>
      <c r="AJ229" s="539"/>
      <c r="AK229" s="539"/>
      <c r="AL229" s="539"/>
      <c r="AM229" s="539"/>
      <c r="AN229" s="539"/>
      <c r="AO229" s="539"/>
      <c r="AP229" s="539"/>
      <c r="AQ229" s="539"/>
      <c r="AR229" s="539"/>
      <c r="AS229" s="539"/>
      <c r="AT229" s="539"/>
      <c r="AU229" s="539"/>
      <c r="AV229" s="539"/>
      <c r="AW229" s="539"/>
      <c r="AX229" s="539"/>
      <c r="AY229" s="539"/>
      <c r="AZ229" s="539"/>
      <c r="BA229" s="539"/>
      <c r="BB229" s="539"/>
      <c r="BC229" s="539"/>
      <c r="BD229" s="539"/>
      <c r="BE229" s="539"/>
      <c r="BF229" s="539"/>
      <c r="BG229" s="539"/>
      <c r="BH229" s="539"/>
      <c r="BI229" s="539"/>
      <c r="BJ229" s="539"/>
      <c r="BK229" s="539"/>
      <c r="BL229" s="539"/>
      <c r="BM229" s="539"/>
      <c r="BN229" s="539"/>
      <c r="BO229" s="539"/>
      <c r="BP229" s="539"/>
      <c r="BQ229" s="539"/>
      <c r="BR229" s="539"/>
      <c r="BS229" s="539"/>
      <c r="BT229" s="539"/>
      <c r="BU229" s="539"/>
      <c r="BV229" s="539"/>
      <c r="BW229" s="539"/>
      <c r="BX229" s="539"/>
      <c r="BY229" s="539"/>
      <c r="BZ229" s="539"/>
      <c r="CA229" s="539"/>
      <c r="CB229" s="539"/>
      <c r="CC229" s="539"/>
      <c r="CD229" s="539"/>
      <c r="CE229" s="539"/>
      <c r="CF229" s="539"/>
      <c r="CG229" s="539"/>
      <c r="CH229" s="539"/>
      <c r="CI229" s="539"/>
      <c r="CJ229" s="539"/>
      <c r="CK229" s="539"/>
      <c r="CL229" s="539"/>
      <c r="CM229" s="539"/>
      <c r="CN229" s="539"/>
      <c r="CO229" s="539"/>
      <c r="CP229" s="539"/>
      <c r="CQ229" s="539"/>
      <c r="CR229" s="539"/>
      <c r="CS229" s="539"/>
      <c r="CT229" s="539"/>
      <c r="CU229" s="539"/>
      <c r="CV229" s="539"/>
      <c r="CW229" s="539"/>
      <c r="CX229" s="539"/>
      <c r="CY229" s="539"/>
      <c r="CZ229" s="539"/>
      <c r="DA229" s="539"/>
      <c r="DB229" s="539"/>
      <c r="DC229" s="539"/>
      <c r="DD229" s="539"/>
      <c r="DE229" s="539"/>
      <c r="DF229" s="539"/>
      <c r="DG229" s="539"/>
      <c r="DH229" s="539"/>
      <c r="DI229" s="539"/>
      <c r="DJ229" s="539"/>
      <c r="DK229" s="539"/>
      <c r="DL229" s="539"/>
      <c r="DM229" s="539"/>
      <c r="DN229" s="539"/>
      <c r="DO229" s="539"/>
      <c r="DP229" s="539"/>
      <c r="DQ229" s="539"/>
      <c r="DR229" s="539"/>
      <c r="DS229" s="539"/>
      <c r="DT229" s="539"/>
      <c r="DU229" s="539"/>
      <c r="DV229" s="539"/>
      <c r="DW229" s="359"/>
      <c r="DX229" s="539"/>
      <c r="DY229" s="539"/>
      <c r="DZ229" s="539"/>
      <c r="EA229" s="539"/>
      <c r="EB229" s="539"/>
      <c r="EC229" s="539"/>
      <c r="ED229" s="539"/>
      <c r="EE229" s="539"/>
      <c r="EF229" s="539"/>
      <c r="EG229" s="539"/>
      <c r="EH229" s="539"/>
      <c r="EI229" s="539"/>
      <c r="EJ229" s="539"/>
      <c r="EK229" s="539"/>
      <c r="EL229" s="539"/>
      <c r="EM229" s="539"/>
      <c r="EN229" s="539"/>
      <c r="EO229" s="539"/>
      <c r="EP229" s="539"/>
      <c r="EQ229" s="539"/>
      <c r="ER229" s="359"/>
      <c r="ES229" s="539"/>
      <c r="ET229" s="539"/>
      <c r="EU229" s="539"/>
      <c r="EV229" s="539"/>
      <c r="EW229" s="539"/>
      <c r="EX229" s="539"/>
      <c r="EY229" s="539"/>
      <c r="EZ229" s="539"/>
      <c r="FA229" s="539"/>
      <c r="FB229" s="539"/>
      <c r="FC229" s="539"/>
      <c r="FD229" s="539"/>
      <c r="FE229" s="539"/>
      <c r="FF229" s="539"/>
      <c r="FG229" s="539"/>
      <c r="FH229" s="539"/>
      <c r="FI229" s="539"/>
      <c r="FJ229" s="539"/>
      <c r="FK229" s="539"/>
      <c r="FL229" s="539"/>
      <c r="FM229" s="539"/>
      <c r="FN229" s="539"/>
      <c r="FO229" s="539"/>
      <c r="FP229" s="539"/>
      <c r="FQ229" s="539"/>
      <c r="FR229" s="539"/>
      <c r="FS229" s="539"/>
      <c r="FT229" s="539"/>
      <c r="FU229" s="539"/>
      <c r="FV229" s="539"/>
      <c r="FW229" s="539"/>
      <c r="FX229" s="539"/>
      <c r="FY229" s="539"/>
      <c r="FZ229" s="539"/>
      <c r="GA229" s="539"/>
      <c r="GB229" s="539"/>
      <c r="GC229" s="539"/>
      <c r="GD229" s="539"/>
      <c r="GE229" s="539"/>
      <c r="GF229" s="539"/>
      <c r="GG229" s="539"/>
      <c r="GH229" s="539"/>
      <c r="GI229" s="539"/>
      <c r="GJ229" s="539"/>
      <c r="GK229" s="539"/>
      <c r="GL229" s="539"/>
      <c r="GM229" s="539"/>
      <c r="GN229" s="539"/>
      <c r="GO229" s="539"/>
      <c r="GP229" s="539"/>
      <c r="GQ229" s="539"/>
      <c r="GR229" s="539"/>
      <c r="GS229" s="539"/>
      <c r="GT229" s="539"/>
      <c r="GU229" s="539"/>
      <c r="GV229" s="539"/>
      <c r="GW229" s="539"/>
      <c r="GX229" s="539"/>
      <c r="GY229" s="539"/>
      <c r="GZ229" s="539"/>
      <c r="HA229" s="539"/>
      <c r="HB229" s="539"/>
      <c r="HC229" s="539"/>
      <c r="HD229" s="539"/>
      <c r="HE229" s="539"/>
      <c r="HF229" s="539"/>
      <c r="HG229" s="539"/>
      <c r="HH229" s="539"/>
      <c r="HI229" s="539"/>
      <c r="HJ229" s="539"/>
      <c r="HK229" s="539"/>
      <c r="HL229" s="539"/>
      <c r="HM229" s="539"/>
      <c r="HN229" s="539"/>
      <c r="HO229" s="539"/>
      <c r="HP229" s="539"/>
      <c r="HQ229" s="539"/>
      <c r="HR229" s="539"/>
      <c r="HS229" s="539"/>
      <c r="HT229" s="539"/>
      <c r="HU229" s="539"/>
      <c r="HV229" s="539"/>
      <c r="HW229" s="539"/>
      <c r="HX229" s="539"/>
      <c r="HY229" s="539"/>
      <c r="HZ229" s="539"/>
      <c r="IA229" s="539"/>
      <c r="IB229" s="539"/>
      <c r="IC229" s="539"/>
      <c r="ID229" s="539"/>
      <c r="IE229" s="539"/>
      <c r="IF229" s="539"/>
      <c r="IG229" s="539"/>
      <c r="IH229" s="539"/>
      <c r="II229" s="539"/>
      <c r="IJ229" s="539"/>
      <c r="IK229" s="539"/>
      <c r="IL229" s="539"/>
      <c r="IM229" s="539"/>
      <c r="IN229" s="539"/>
      <c r="IO229" s="539"/>
      <c r="IP229" s="539"/>
      <c r="IQ229" s="539"/>
      <c r="IR229" s="539"/>
      <c r="IS229" s="539"/>
      <c r="IT229" s="539"/>
      <c r="IU229" s="539"/>
      <c r="IV229" s="539"/>
      <c r="IW229" s="539"/>
      <c r="IX229" s="539"/>
      <c r="IY229" s="539"/>
      <c r="IZ229" s="539"/>
      <c r="JA229" s="539"/>
      <c r="JB229" s="539"/>
      <c r="JC229" s="539"/>
      <c r="JD229" s="539"/>
      <c r="JE229" s="539"/>
      <c r="JF229" s="539"/>
      <c r="JG229" s="359"/>
      <c r="JH229" s="539"/>
      <c r="JI229" s="539"/>
      <c r="JJ229" s="539"/>
      <c r="JK229" s="539"/>
      <c r="JL229" s="539"/>
      <c r="JM229" s="539"/>
      <c r="JN229" s="539"/>
      <c r="JO229" s="539"/>
      <c r="JP229" s="539"/>
      <c r="JQ229" s="539"/>
      <c r="JR229" s="539"/>
      <c r="JS229" s="539"/>
      <c r="JT229" s="539"/>
      <c r="JU229" s="539"/>
      <c r="JV229" s="539"/>
      <c r="JW229" s="539"/>
      <c r="JX229" s="539"/>
      <c r="JY229" s="539"/>
      <c r="JZ229" s="539"/>
      <c r="KA229" s="539"/>
      <c r="KB229" s="359"/>
    </row>
    <row r="230" spans="2:288" ht="15" customHeight="1" x14ac:dyDescent="0.25">
      <c r="B230" s="293" t="str">
        <f t="shared" si="30"/>
        <v>Desk 14</v>
      </c>
      <c r="C230" s="295" t="str">
        <f t="shared" si="32"/>
        <v/>
      </c>
      <c r="D230" s="295" t="str">
        <f t="shared" si="32"/>
        <v/>
      </c>
      <c r="E230" s="295" t="str">
        <f t="shared" si="32"/>
        <v/>
      </c>
      <c r="F230" s="295" t="str">
        <f t="shared" si="32"/>
        <v/>
      </c>
      <c r="G230" s="591" t="str">
        <f t="shared" si="32"/>
        <v/>
      </c>
      <c r="H230" s="539"/>
      <c r="I230" s="539"/>
      <c r="J230" s="539"/>
      <c r="K230" s="539"/>
      <c r="L230" s="539"/>
      <c r="M230" s="539"/>
      <c r="N230" s="539"/>
      <c r="O230" s="539"/>
      <c r="P230" s="539"/>
      <c r="Q230" s="539"/>
      <c r="R230" s="539"/>
      <c r="S230" s="539"/>
      <c r="T230" s="539"/>
      <c r="U230" s="539"/>
      <c r="V230" s="539"/>
      <c r="W230" s="539"/>
      <c r="X230" s="539"/>
      <c r="Y230" s="539"/>
      <c r="Z230" s="539"/>
      <c r="AA230" s="539"/>
      <c r="AB230" s="539"/>
      <c r="AC230" s="539"/>
      <c r="AD230" s="539"/>
      <c r="AE230" s="539"/>
      <c r="AF230" s="539"/>
      <c r="AG230" s="539"/>
      <c r="AH230" s="539"/>
      <c r="AI230" s="539"/>
      <c r="AJ230" s="539"/>
      <c r="AK230" s="539"/>
      <c r="AL230" s="539"/>
      <c r="AM230" s="539"/>
      <c r="AN230" s="539"/>
      <c r="AO230" s="539"/>
      <c r="AP230" s="539"/>
      <c r="AQ230" s="539"/>
      <c r="AR230" s="539"/>
      <c r="AS230" s="539"/>
      <c r="AT230" s="539"/>
      <c r="AU230" s="539"/>
      <c r="AV230" s="539"/>
      <c r="AW230" s="539"/>
      <c r="AX230" s="539"/>
      <c r="AY230" s="539"/>
      <c r="AZ230" s="539"/>
      <c r="BA230" s="539"/>
      <c r="BB230" s="539"/>
      <c r="BC230" s="539"/>
      <c r="BD230" s="539"/>
      <c r="BE230" s="539"/>
      <c r="BF230" s="539"/>
      <c r="BG230" s="539"/>
      <c r="BH230" s="539"/>
      <c r="BI230" s="539"/>
      <c r="BJ230" s="539"/>
      <c r="BK230" s="539"/>
      <c r="BL230" s="539"/>
      <c r="BM230" s="539"/>
      <c r="BN230" s="539"/>
      <c r="BO230" s="539"/>
      <c r="BP230" s="539"/>
      <c r="BQ230" s="539"/>
      <c r="BR230" s="539"/>
      <c r="BS230" s="539"/>
      <c r="BT230" s="539"/>
      <c r="BU230" s="539"/>
      <c r="BV230" s="539"/>
      <c r="BW230" s="539"/>
      <c r="BX230" s="539"/>
      <c r="BY230" s="539"/>
      <c r="BZ230" s="539"/>
      <c r="CA230" s="539"/>
      <c r="CB230" s="539"/>
      <c r="CC230" s="539"/>
      <c r="CD230" s="539"/>
      <c r="CE230" s="539"/>
      <c r="CF230" s="539"/>
      <c r="CG230" s="539"/>
      <c r="CH230" s="539"/>
      <c r="CI230" s="539"/>
      <c r="CJ230" s="539"/>
      <c r="CK230" s="539"/>
      <c r="CL230" s="539"/>
      <c r="CM230" s="539"/>
      <c r="CN230" s="539"/>
      <c r="CO230" s="539"/>
      <c r="CP230" s="539"/>
      <c r="CQ230" s="539"/>
      <c r="CR230" s="539"/>
      <c r="CS230" s="539"/>
      <c r="CT230" s="539"/>
      <c r="CU230" s="539"/>
      <c r="CV230" s="539"/>
      <c r="CW230" s="539"/>
      <c r="CX230" s="539"/>
      <c r="CY230" s="539"/>
      <c r="CZ230" s="539"/>
      <c r="DA230" s="539"/>
      <c r="DB230" s="539"/>
      <c r="DC230" s="539"/>
      <c r="DD230" s="539"/>
      <c r="DE230" s="539"/>
      <c r="DF230" s="539"/>
      <c r="DG230" s="539"/>
      <c r="DH230" s="539"/>
      <c r="DI230" s="539"/>
      <c r="DJ230" s="539"/>
      <c r="DK230" s="539"/>
      <c r="DL230" s="539"/>
      <c r="DM230" s="539"/>
      <c r="DN230" s="539"/>
      <c r="DO230" s="539"/>
      <c r="DP230" s="539"/>
      <c r="DQ230" s="539"/>
      <c r="DR230" s="539"/>
      <c r="DS230" s="539"/>
      <c r="DT230" s="539"/>
      <c r="DU230" s="539"/>
      <c r="DV230" s="539"/>
      <c r="DW230" s="359"/>
      <c r="DX230" s="539"/>
      <c r="DY230" s="539"/>
      <c r="DZ230" s="539"/>
      <c r="EA230" s="539"/>
      <c r="EB230" s="539"/>
      <c r="EC230" s="539"/>
      <c r="ED230" s="539"/>
      <c r="EE230" s="539"/>
      <c r="EF230" s="539"/>
      <c r="EG230" s="539"/>
      <c r="EH230" s="539"/>
      <c r="EI230" s="539"/>
      <c r="EJ230" s="539"/>
      <c r="EK230" s="539"/>
      <c r="EL230" s="539"/>
      <c r="EM230" s="539"/>
      <c r="EN230" s="539"/>
      <c r="EO230" s="539"/>
      <c r="EP230" s="539"/>
      <c r="EQ230" s="539"/>
      <c r="ER230" s="359"/>
      <c r="ES230" s="539"/>
      <c r="ET230" s="539"/>
      <c r="EU230" s="539"/>
      <c r="EV230" s="539"/>
      <c r="EW230" s="539"/>
      <c r="EX230" s="539"/>
      <c r="EY230" s="539"/>
      <c r="EZ230" s="539"/>
      <c r="FA230" s="539"/>
      <c r="FB230" s="539"/>
      <c r="FC230" s="539"/>
      <c r="FD230" s="539"/>
      <c r="FE230" s="539"/>
      <c r="FF230" s="539"/>
      <c r="FG230" s="539"/>
      <c r="FH230" s="539"/>
      <c r="FI230" s="539"/>
      <c r="FJ230" s="539"/>
      <c r="FK230" s="539"/>
      <c r="FL230" s="539"/>
      <c r="FM230" s="539"/>
      <c r="FN230" s="539"/>
      <c r="FO230" s="539"/>
      <c r="FP230" s="539"/>
      <c r="FQ230" s="539"/>
      <c r="FR230" s="539"/>
      <c r="FS230" s="539"/>
      <c r="FT230" s="539"/>
      <c r="FU230" s="539"/>
      <c r="FV230" s="539"/>
      <c r="FW230" s="539"/>
      <c r="FX230" s="539"/>
      <c r="FY230" s="539"/>
      <c r="FZ230" s="539"/>
      <c r="GA230" s="539"/>
      <c r="GB230" s="539"/>
      <c r="GC230" s="539"/>
      <c r="GD230" s="539"/>
      <c r="GE230" s="539"/>
      <c r="GF230" s="539"/>
      <c r="GG230" s="539"/>
      <c r="GH230" s="539"/>
      <c r="GI230" s="539"/>
      <c r="GJ230" s="539"/>
      <c r="GK230" s="539"/>
      <c r="GL230" s="539"/>
      <c r="GM230" s="539"/>
      <c r="GN230" s="539"/>
      <c r="GO230" s="539"/>
      <c r="GP230" s="539"/>
      <c r="GQ230" s="539"/>
      <c r="GR230" s="539"/>
      <c r="GS230" s="539"/>
      <c r="GT230" s="539"/>
      <c r="GU230" s="539"/>
      <c r="GV230" s="539"/>
      <c r="GW230" s="539"/>
      <c r="GX230" s="539"/>
      <c r="GY230" s="539"/>
      <c r="GZ230" s="539"/>
      <c r="HA230" s="539"/>
      <c r="HB230" s="539"/>
      <c r="HC230" s="539"/>
      <c r="HD230" s="539"/>
      <c r="HE230" s="539"/>
      <c r="HF230" s="539"/>
      <c r="HG230" s="539"/>
      <c r="HH230" s="539"/>
      <c r="HI230" s="539"/>
      <c r="HJ230" s="539"/>
      <c r="HK230" s="539"/>
      <c r="HL230" s="539"/>
      <c r="HM230" s="539"/>
      <c r="HN230" s="539"/>
      <c r="HO230" s="539"/>
      <c r="HP230" s="539"/>
      <c r="HQ230" s="539"/>
      <c r="HR230" s="539"/>
      <c r="HS230" s="539"/>
      <c r="HT230" s="539"/>
      <c r="HU230" s="539"/>
      <c r="HV230" s="539"/>
      <c r="HW230" s="539"/>
      <c r="HX230" s="539"/>
      <c r="HY230" s="539"/>
      <c r="HZ230" s="539"/>
      <c r="IA230" s="539"/>
      <c r="IB230" s="539"/>
      <c r="IC230" s="539"/>
      <c r="ID230" s="539"/>
      <c r="IE230" s="539"/>
      <c r="IF230" s="539"/>
      <c r="IG230" s="539"/>
      <c r="IH230" s="539"/>
      <c r="II230" s="539"/>
      <c r="IJ230" s="539"/>
      <c r="IK230" s="539"/>
      <c r="IL230" s="539"/>
      <c r="IM230" s="539"/>
      <c r="IN230" s="539"/>
      <c r="IO230" s="539"/>
      <c r="IP230" s="539"/>
      <c r="IQ230" s="539"/>
      <c r="IR230" s="539"/>
      <c r="IS230" s="539"/>
      <c r="IT230" s="539"/>
      <c r="IU230" s="539"/>
      <c r="IV230" s="539"/>
      <c r="IW230" s="539"/>
      <c r="IX230" s="539"/>
      <c r="IY230" s="539"/>
      <c r="IZ230" s="539"/>
      <c r="JA230" s="539"/>
      <c r="JB230" s="539"/>
      <c r="JC230" s="539"/>
      <c r="JD230" s="539"/>
      <c r="JE230" s="539"/>
      <c r="JF230" s="539"/>
      <c r="JG230" s="359"/>
      <c r="JH230" s="539"/>
      <c r="JI230" s="539"/>
      <c r="JJ230" s="539"/>
      <c r="JK230" s="539"/>
      <c r="JL230" s="539"/>
      <c r="JM230" s="539"/>
      <c r="JN230" s="539"/>
      <c r="JO230" s="539"/>
      <c r="JP230" s="539"/>
      <c r="JQ230" s="539"/>
      <c r="JR230" s="539"/>
      <c r="JS230" s="539"/>
      <c r="JT230" s="539"/>
      <c r="JU230" s="539"/>
      <c r="JV230" s="539"/>
      <c r="JW230" s="539"/>
      <c r="JX230" s="539"/>
      <c r="JY230" s="539"/>
      <c r="JZ230" s="539"/>
      <c r="KA230" s="539"/>
      <c r="KB230" s="359"/>
    </row>
    <row r="231" spans="2:288" ht="15" customHeight="1" x14ac:dyDescent="0.25">
      <c r="B231" s="293" t="str">
        <f t="shared" si="30"/>
        <v>Desk 15</v>
      </c>
      <c r="C231" s="295" t="str">
        <f t="shared" si="32"/>
        <v/>
      </c>
      <c r="D231" s="295" t="str">
        <f t="shared" si="32"/>
        <v/>
      </c>
      <c r="E231" s="295" t="str">
        <f t="shared" si="32"/>
        <v/>
      </c>
      <c r="F231" s="295" t="str">
        <f t="shared" si="32"/>
        <v/>
      </c>
      <c r="G231" s="591" t="str">
        <f t="shared" si="32"/>
        <v/>
      </c>
      <c r="H231" s="539"/>
      <c r="I231" s="539"/>
      <c r="J231" s="539"/>
      <c r="K231" s="539"/>
      <c r="L231" s="539"/>
      <c r="M231" s="539"/>
      <c r="N231" s="539"/>
      <c r="O231" s="539"/>
      <c r="P231" s="539"/>
      <c r="Q231" s="539"/>
      <c r="R231" s="539"/>
      <c r="S231" s="539"/>
      <c r="T231" s="539"/>
      <c r="U231" s="539"/>
      <c r="V231" s="539"/>
      <c r="W231" s="539"/>
      <c r="X231" s="539"/>
      <c r="Y231" s="539"/>
      <c r="Z231" s="539"/>
      <c r="AA231" s="539"/>
      <c r="AB231" s="539"/>
      <c r="AC231" s="539"/>
      <c r="AD231" s="539"/>
      <c r="AE231" s="539"/>
      <c r="AF231" s="539"/>
      <c r="AG231" s="539"/>
      <c r="AH231" s="539"/>
      <c r="AI231" s="539"/>
      <c r="AJ231" s="539"/>
      <c r="AK231" s="539"/>
      <c r="AL231" s="539"/>
      <c r="AM231" s="539"/>
      <c r="AN231" s="539"/>
      <c r="AO231" s="539"/>
      <c r="AP231" s="539"/>
      <c r="AQ231" s="539"/>
      <c r="AR231" s="539"/>
      <c r="AS231" s="539"/>
      <c r="AT231" s="539"/>
      <c r="AU231" s="539"/>
      <c r="AV231" s="539"/>
      <c r="AW231" s="539"/>
      <c r="AX231" s="539"/>
      <c r="AY231" s="539"/>
      <c r="AZ231" s="539"/>
      <c r="BA231" s="539"/>
      <c r="BB231" s="539"/>
      <c r="BC231" s="539"/>
      <c r="BD231" s="539"/>
      <c r="BE231" s="539"/>
      <c r="BF231" s="539"/>
      <c r="BG231" s="539"/>
      <c r="BH231" s="539"/>
      <c r="BI231" s="539"/>
      <c r="BJ231" s="539"/>
      <c r="BK231" s="539"/>
      <c r="BL231" s="539"/>
      <c r="BM231" s="539"/>
      <c r="BN231" s="539"/>
      <c r="BO231" s="539"/>
      <c r="BP231" s="539"/>
      <c r="BQ231" s="539"/>
      <c r="BR231" s="539"/>
      <c r="BS231" s="539"/>
      <c r="BT231" s="539"/>
      <c r="BU231" s="539"/>
      <c r="BV231" s="539"/>
      <c r="BW231" s="539"/>
      <c r="BX231" s="539"/>
      <c r="BY231" s="539"/>
      <c r="BZ231" s="539"/>
      <c r="CA231" s="539"/>
      <c r="CB231" s="539"/>
      <c r="CC231" s="539"/>
      <c r="CD231" s="539"/>
      <c r="CE231" s="539"/>
      <c r="CF231" s="539"/>
      <c r="CG231" s="539"/>
      <c r="CH231" s="539"/>
      <c r="CI231" s="539"/>
      <c r="CJ231" s="539"/>
      <c r="CK231" s="539"/>
      <c r="CL231" s="539"/>
      <c r="CM231" s="539"/>
      <c r="CN231" s="539"/>
      <c r="CO231" s="539"/>
      <c r="CP231" s="539"/>
      <c r="CQ231" s="539"/>
      <c r="CR231" s="539"/>
      <c r="CS231" s="539"/>
      <c r="CT231" s="539"/>
      <c r="CU231" s="539"/>
      <c r="CV231" s="539"/>
      <c r="CW231" s="539"/>
      <c r="CX231" s="539"/>
      <c r="CY231" s="539"/>
      <c r="CZ231" s="539"/>
      <c r="DA231" s="539"/>
      <c r="DB231" s="539"/>
      <c r="DC231" s="539"/>
      <c r="DD231" s="539"/>
      <c r="DE231" s="539"/>
      <c r="DF231" s="539"/>
      <c r="DG231" s="539"/>
      <c r="DH231" s="539"/>
      <c r="DI231" s="539"/>
      <c r="DJ231" s="539"/>
      <c r="DK231" s="539"/>
      <c r="DL231" s="539"/>
      <c r="DM231" s="539"/>
      <c r="DN231" s="539"/>
      <c r="DO231" s="539"/>
      <c r="DP231" s="539"/>
      <c r="DQ231" s="539"/>
      <c r="DR231" s="539"/>
      <c r="DS231" s="539"/>
      <c r="DT231" s="539"/>
      <c r="DU231" s="539"/>
      <c r="DV231" s="539"/>
      <c r="DW231" s="359"/>
      <c r="DX231" s="539"/>
      <c r="DY231" s="539"/>
      <c r="DZ231" s="539"/>
      <c r="EA231" s="539"/>
      <c r="EB231" s="539"/>
      <c r="EC231" s="539"/>
      <c r="ED231" s="539"/>
      <c r="EE231" s="539"/>
      <c r="EF231" s="539"/>
      <c r="EG231" s="539"/>
      <c r="EH231" s="539"/>
      <c r="EI231" s="539"/>
      <c r="EJ231" s="539"/>
      <c r="EK231" s="539"/>
      <c r="EL231" s="539"/>
      <c r="EM231" s="539"/>
      <c r="EN231" s="539"/>
      <c r="EO231" s="539"/>
      <c r="EP231" s="539"/>
      <c r="EQ231" s="539"/>
      <c r="ER231" s="359"/>
      <c r="ES231" s="539"/>
      <c r="ET231" s="539"/>
      <c r="EU231" s="539"/>
      <c r="EV231" s="539"/>
      <c r="EW231" s="539"/>
      <c r="EX231" s="539"/>
      <c r="EY231" s="539"/>
      <c r="EZ231" s="539"/>
      <c r="FA231" s="539"/>
      <c r="FB231" s="539"/>
      <c r="FC231" s="539"/>
      <c r="FD231" s="539"/>
      <c r="FE231" s="539"/>
      <c r="FF231" s="539"/>
      <c r="FG231" s="539"/>
      <c r="FH231" s="539"/>
      <c r="FI231" s="539"/>
      <c r="FJ231" s="539"/>
      <c r="FK231" s="539"/>
      <c r="FL231" s="539"/>
      <c r="FM231" s="539"/>
      <c r="FN231" s="539"/>
      <c r="FO231" s="539"/>
      <c r="FP231" s="539"/>
      <c r="FQ231" s="539"/>
      <c r="FR231" s="539"/>
      <c r="FS231" s="539"/>
      <c r="FT231" s="539"/>
      <c r="FU231" s="539"/>
      <c r="FV231" s="539"/>
      <c r="FW231" s="539"/>
      <c r="FX231" s="539"/>
      <c r="FY231" s="539"/>
      <c r="FZ231" s="539"/>
      <c r="GA231" s="539"/>
      <c r="GB231" s="539"/>
      <c r="GC231" s="539"/>
      <c r="GD231" s="539"/>
      <c r="GE231" s="539"/>
      <c r="GF231" s="539"/>
      <c r="GG231" s="539"/>
      <c r="GH231" s="539"/>
      <c r="GI231" s="539"/>
      <c r="GJ231" s="539"/>
      <c r="GK231" s="539"/>
      <c r="GL231" s="539"/>
      <c r="GM231" s="539"/>
      <c r="GN231" s="539"/>
      <c r="GO231" s="539"/>
      <c r="GP231" s="539"/>
      <c r="GQ231" s="539"/>
      <c r="GR231" s="539"/>
      <c r="GS231" s="539"/>
      <c r="GT231" s="539"/>
      <c r="GU231" s="539"/>
      <c r="GV231" s="539"/>
      <c r="GW231" s="539"/>
      <c r="GX231" s="539"/>
      <c r="GY231" s="539"/>
      <c r="GZ231" s="539"/>
      <c r="HA231" s="539"/>
      <c r="HB231" s="539"/>
      <c r="HC231" s="539"/>
      <c r="HD231" s="539"/>
      <c r="HE231" s="539"/>
      <c r="HF231" s="539"/>
      <c r="HG231" s="539"/>
      <c r="HH231" s="539"/>
      <c r="HI231" s="539"/>
      <c r="HJ231" s="539"/>
      <c r="HK231" s="539"/>
      <c r="HL231" s="539"/>
      <c r="HM231" s="539"/>
      <c r="HN231" s="539"/>
      <c r="HO231" s="539"/>
      <c r="HP231" s="539"/>
      <c r="HQ231" s="539"/>
      <c r="HR231" s="539"/>
      <c r="HS231" s="539"/>
      <c r="HT231" s="539"/>
      <c r="HU231" s="539"/>
      <c r="HV231" s="539"/>
      <c r="HW231" s="539"/>
      <c r="HX231" s="539"/>
      <c r="HY231" s="539"/>
      <c r="HZ231" s="539"/>
      <c r="IA231" s="539"/>
      <c r="IB231" s="539"/>
      <c r="IC231" s="539"/>
      <c r="ID231" s="539"/>
      <c r="IE231" s="539"/>
      <c r="IF231" s="539"/>
      <c r="IG231" s="539"/>
      <c r="IH231" s="539"/>
      <c r="II231" s="539"/>
      <c r="IJ231" s="539"/>
      <c r="IK231" s="539"/>
      <c r="IL231" s="539"/>
      <c r="IM231" s="539"/>
      <c r="IN231" s="539"/>
      <c r="IO231" s="539"/>
      <c r="IP231" s="539"/>
      <c r="IQ231" s="539"/>
      <c r="IR231" s="539"/>
      <c r="IS231" s="539"/>
      <c r="IT231" s="539"/>
      <c r="IU231" s="539"/>
      <c r="IV231" s="539"/>
      <c r="IW231" s="539"/>
      <c r="IX231" s="539"/>
      <c r="IY231" s="539"/>
      <c r="IZ231" s="539"/>
      <c r="JA231" s="539"/>
      <c r="JB231" s="539"/>
      <c r="JC231" s="539"/>
      <c r="JD231" s="539"/>
      <c r="JE231" s="539"/>
      <c r="JF231" s="539"/>
      <c r="JG231" s="359"/>
      <c r="JH231" s="539"/>
      <c r="JI231" s="539"/>
      <c r="JJ231" s="539"/>
      <c r="JK231" s="539"/>
      <c r="JL231" s="539"/>
      <c r="JM231" s="539"/>
      <c r="JN231" s="539"/>
      <c r="JO231" s="539"/>
      <c r="JP231" s="539"/>
      <c r="JQ231" s="539"/>
      <c r="JR231" s="539"/>
      <c r="JS231" s="539"/>
      <c r="JT231" s="539"/>
      <c r="JU231" s="539"/>
      <c r="JV231" s="539"/>
      <c r="JW231" s="539"/>
      <c r="JX231" s="539"/>
      <c r="JY231" s="539"/>
      <c r="JZ231" s="539"/>
      <c r="KA231" s="539"/>
      <c r="KB231" s="359"/>
    </row>
    <row r="232" spans="2:288" ht="15" customHeight="1" x14ac:dyDescent="0.25">
      <c r="B232" s="293" t="str">
        <f t="shared" si="30"/>
        <v>Desk 16</v>
      </c>
      <c r="C232" s="295" t="str">
        <f t="shared" si="32"/>
        <v/>
      </c>
      <c r="D232" s="295" t="str">
        <f t="shared" si="32"/>
        <v/>
      </c>
      <c r="E232" s="295" t="str">
        <f t="shared" si="32"/>
        <v/>
      </c>
      <c r="F232" s="295" t="str">
        <f t="shared" si="32"/>
        <v/>
      </c>
      <c r="G232" s="591" t="str">
        <f t="shared" si="32"/>
        <v/>
      </c>
      <c r="H232" s="539"/>
      <c r="I232" s="539"/>
      <c r="J232" s="539"/>
      <c r="K232" s="539"/>
      <c r="L232" s="539"/>
      <c r="M232" s="539"/>
      <c r="N232" s="539"/>
      <c r="O232" s="539"/>
      <c r="P232" s="539"/>
      <c r="Q232" s="539"/>
      <c r="R232" s="539"/>
      <c r="S232" s="539"/>
      <c r="T232" s="539"/>
      <c r="U232" s="539"/>
      <c r="V232" s="539"/>
      <c r="W232" s="539"/>
      <c r="X232" s="539"/>
      <c r="Y232" s="539"/>
      <c r="Z232" s="539"/>
      <c r="AA232" s="539"/>
      <c r="AB232" s="539"/>
      <c r="AC232" s="539"/>
      <c r="AD232" s="539"/>
      <c r="AE232" s="539"/>
      <c r="AF232" s="539"/>
      <c r="AG232" s="539"/>
      <c r="AH232" s="539"/>
      <c r="AI232" s="539"/>
      <c r="AJ232" s="539"/>
      <c r="AK232" s="539"/>
      <c r="AL232" s="539"/>
      <c r="AM232" s="539"/>
      <c r="AN232" s="539"/>
      <c r="AO232" s="539"/>
      <c r="AP232" s="539"/>
      <c r="AQ232" s="539"/>
      <c r="AR232" s="539"/>
      <c r="AS232" s="539"/>
      <c r="AT232" s="539"/>
      <c r="AU232" s="539"/>
      <c r="AV232" s="539"/>
      <c r="AW232" s="539"/>
      <c r="AX232" s="539"/>
      <c r="AY232" s="539"/>
      <c r="AZ232" s="539"/>
      <c r="BA232" s="539"/>
      <c r="BB232" s="539"/>
      <c r="BC232" s="539"/>
      <c r="BD232" s="539"/>
      <c r="BE232" s="539"/>
      <c r="BF232" s="539"/>
      <c r="BG232" s="539"/>
      <c r="BH232" s="539"/>
      <c r="BI232" s="539"/>
      <c r="BJ232" s="539"/>
      <c r="BK232" s="539"/>
      <c r="BL232" s="539"/>
      <c r="BM232" s="539"/>
      <c r="BN232" s="539"/>
      <c r="BO232" s="539"/>
      <c r="BP232" s="539"/>
      <c r="BQ232" s="539"/>
      <c r="BR232" s="539"/>
      <c r="BS232" s="539"/>
      <c r="BT232" s="539"/>
      <c r="BU232" s="539"/>
      <c r="BV232" s="539"/>
      <c r="BW232" s="539"/>
      <c r="BX232" s="539"/>
      <c r="BY232" s="539"/>
      <c r="BZ232" s="539"/>
      <c r="CA232" s="539"/>
      <c r="CB232" s="539"/>
      <c r="CC232" s="539"/>
      <c r="CD232" s="539"/>
      <c r="CE232" s="539"/>
      <c r="CF232" s="539"/>
      <c r="CG232" s="539"/>
      <c r="CH232" s="539"/>
      <c r="CI232" s="539"/>
      <c r="CJ232" s="539"/>
      <c r="CK232" s="539"/>
      <c r="CL232" s="539"/>
      <c r="CM232" s="539"/>
      <c r="CN232" s="539"/>
      <c r="CO232" s="539"/>
      <c r="CP232" s="539"/>
      <c r="CQ232" s="539"/>
      <c r="CR232" s="539"/>
      <c r="CS232" s="539"/>
      <c r="CT232" s="539"/>
      <c r="CU232" s="539"/>
      <c r="CV232" s="539"/>
      <c r="CW232" s="539"/>
      <c r="CX232" s="539"/>
      <c r="CY232" s="539"/>
      <c r="CZ232" s="539"/>
      <c r="DA232" s="539"/>
      <c r="DB232" s="539"/>
      <c r="DC232" s="539"/>
      <c r="DD232" s="539"/>
      <c r="DE232" s="539"/>
      <c r="DF232" s="539"/>
      <c r="DG232" s="539"/>
      <c r="DH232" s="539"/>
      <c r="DI232" s="539"/>
      <c r="DJ232" s="539"/>
      <c r="DK232" s="539"/>
      <c r="DL232" s="539"/>
      <c r="DM232" s="539"/>
      <c r="DN232" s="539"/>
      <c r="DO232" s="539"/>
      <c r="DP232" s="539"/>
      <c r="DQ232" s="539"/>
      <c r="DR232" s="539"/>
      <c r="DS232" s="539"/>
      <c r="DT232" s="539"/>
      <c r="DU232" s="539"/>
      <c r="DV232" s="539"/>
      <c r="DW232" s="359"/>
      <c r="DX232" s="539"/>
      <c r="DY232" s="539"/>
      <c r="DZ232" s="539"/>
      <c r="EA232" s="539"/>
      <c r="EB232" s="539"/>
      <c r="EC232" s="539"/>
      <c r="ED232" s="539"/>
      <c r="EE232" s="539"/>
      <c r="EF232" s="539"/>
      <c r="EG232" s="539"/>
      <c r="EH232" s="539"/>
      <c r="EI232" s="539"/>
      <c r="EJ232" s="539"/>
      <c r="EK232" s="539"/>
      <c r="EL232" s="539"/>
      <c r="EM232" s="539"/>
      <c r="EN232" s="539"/>
      <c r="EO232" s="539"/>
      <c r="EP232" s="539"/>
      <c r="EQ232" s="539"/>
      <c r="ER232" s="359"/>
      <c r="ES232" s="539"/>
      <c r="ET232" s="539"/>
      <c r="EU232" s="539"/>
      <c r="EV232" s="539"/>
      <c r="EW232" s="539"/>
      <c r="EX232" s="539"/>
      <c r="EY232" s="539"/>
      <c r="EZ232" s="539"/>
      <c r="FA232" s="539"/>
      <c r="FB232" s="539"/>
      <c r="FC232" s="539"/>
      <c r="FD232" s="539"/>
      <c r="FE232" s="539"/>
      <c r="FF232" s="539"/>
      <c r="FG232" s="539"/>
      <c r="FH232" s="539"/>
      <c r="FI232" s="539"/>
      <c r="FJ232" s="539"/>
      <c r="FK232" s="539"/>
      <c r="FL232" s="539"/>
      <c r="FM232" s="539"/>
      <c r="FN232" s="539"/>
      <c r="FO232" s="539"/>
      <c r="FP232" s="539"/>
      <c r="FQ232" s="539"/>
      <c r="FR232" s="539"/>
      <c r="FS232" s="539"/>
      <c r="FT232" s="539"/>
      <c r="FU232" s="539"/>
      <c r="FV232" s="539"/>
      <c r="FW232" s="539"/>
      <c r="FX232" s="539"/>
      <c r="FY232" s="539"/>
      <c r="FZ232" s="539"/>
      <c r="GA232" s="539"/>
      <c r="GB232" s="539"/>
      <c r="GC232" s="539"/>
      <c r="GD232" s="539"/>
      <c r="GE232" s="539"/>
      <c r="GF232" s="539"/>
      <c r="GG232" s="539"/>
      <c r="GH232" s="539"/>
      <c r="GI232" s="539"/>
      <c r="GJ232" s="539"/>
      <c r="GK232" s="539"/>
      <c r="GL232" s="539"/>
      <c r="GM232" s="539"/>
      <c r="GN232" s="539"/>
      <c r="GO232" s="539"/>
      <c r="GP232" s="539"/>
      <c r="GQ232" s="539"/>
      <c r="GR232" s="539"/>
      <c r="GS232" s="539"/>
      <c r="GT232" s="539"/>
      <c r="GU232" s="539"/>
      <c r="GV232" s="539"/>
      <c r="GW232" s="539"/>
      <c r="GX232" s="539"/>
      <c r="GY232" s="539"/>
      <c r="GZ232" s="539"/>
      <c r="HA232" s="539"/>
      <c r="HB232" s="539"/>
      <c r="HC232" s="539"/>
      <c r="HD232" s="539"/>
      <c r="HE232" s="539"/>
      <c r="HF232" s="539"/>
      <c r="HG232" s="539"/>
      <c r="HH232" s="539"/>
      <c r="HI232" s="539"/>
      <c r="HJ232" s="539"/>
      <c r="HK232" s="539"/>
      <c r="HL232" s="539"/>
      <c r="HM232" s="539"/>
      <c r="HN232" s="539"/>
      <c r="HO232" s="539"/>
      <c r="HP232" s="539"/>
      <c r="HQ232" s="539"/>
      <c r="HR232" s="539"/>
      <c r="HS232" s="539"/>
      <c r="HT232" s="539"/>
      <c r="HU232" s="539"/>
      <c r="HV232" s="539"/>
      <c r="HW232" s="539"/>
      <c r="HX232" s="539"/>
      <c r="HY232" s="539"/>
      <c r="HZ232" s="539"/>
      <c r="IA232" s="539"/>
      <c r="IB232" s="539"/>
      <c r="IC232" s="539"/>
      <c r="ID232" s="539"/>
      <c r="IE232" s="539"/>
      <c r="IF232" s="539"/>
      <c r="IG232" s="539"/>
      <c r="IH232" s="539"/>
      <c r="II232" s="539"/>
      <c r="IJ232" s="539"/>
      <c r="IK232" s="539"/>
      <c r="IL232" s="539"/>
      <c r="IM232" s="539"/>
      <c r="IN232" s="539"/>
      <c r="IO232" s="539"/>
      <c r="IP232" s="539"/>
      <c r="IQ232" s="539"/>
      <c r="IR232" s="539"/>
      <c r="IS232" s="539"/>
      <c r="IT232" s="539"/>
      <c r="IU232" s="539"/>
      <c r="IV232" s="539"/>
      <c r="IW232" s="539"/>
      <c r="IX232" s="539"/>
      <c r="IY232" s="539"/>
      <c r="IZ232" s="539"/>
      <c r="JA232" s="539"/>
      <c r="JB232" s="539"/>
      <c r="JC232" s="539"/>
      <c r="JD232" s="539"/>
      <c r="JE232" s="539"/>
      <c r="JF232" s="539"/>
      <c r="JG232" s="359"/>
      <c r="JH232" s="539"/>
      <c r="JI232" s="539"/>
      <c r="JJ232" s="539"/>
      <c r="JK232" s="539"/>
      <c r="JL232" s="539"/>
      <c r="JM232" s="539"/>
      <c r="JN232" s="539"/>
      <c r="JO232" s="539"/>
      <c r="JP232" s="539"/>
      <c r="JQ232" s="539"/>
      <c r="JR232" s="539"/>
      <c r="JS232" s="539"/>
      <c r="JT232" s="539"/>
      <c r="JU232" s="539"/>
      <c r="JV232" s="539"/>
      <c r="JW232" s="539"/>
      <c r="JX232" s="539"/>
      <c r="JY232" s="539"/>
      <c r="JZ232" s="539"/>
      <c r="KA232" s="539"/>
      <c r="KB232" s="359"/>
    </row>
    <row r="233" spans="2:288" ht="15" customHeight="1" x14ac:dyDescent="0.25">
      <c r="B233" s="293" t="str">
        <f t="shared" si="30"/>
        <v>Desk 17</v>
      </c>
      <c r="C233" s="295" t="str">
        <f t="shared" si="32"/>
        <v/>
      </c>
      <c r="D233" s="295" t="str">
        <f t="shared" si="32"/>
        <v/>
      </c>
      <c r="E233" s="295" t="str">
        <f t="shared" si="32"/>
        <v/>
      </c>
      <c r="F233" s="295" t="str">
        <f t="shared" si="32"/>
        <v/>
      </c>
      <c r="G233" s="591" t="str">
        <f t="shared" si="32"/>
        <v/>
      </c>
      <c r="H233" s="539"/>
      <c r="I233" s="539"/>
      <c r="J233" s="539"/>
      <c r="K233" s="539"/>
      <c r="L233" s="539"/>
      <c r="M233" s="539"/>
      <c r="N233" s="539"/>
      <c r="O233" s="539"/>
      <c r="P233" s="539"/>
      <c r="Q233" s="539"/>
      <c r="R233" s="539"/>
      <c r="S233" s="539"/>
      <c r="T233" s="539"/>
      <c r="U233" s="539"/>
      <c r="V233" s="539"/>
      <c r="W233" s="539"/>
      <c r="X233" s="539"/>
      <c r="Y233" s="539"/>
      <c r="Z233" s="539"/>
      <c r="AA233" s="539"/>
      <c r="AB233" s="539"/>
      <c r="AC233" s="539"/>
      <c r="AD233" s="539"/>
      <c r="AE233" s="539"/>
      <c r="AF233" s="539"/>
      <c r="AG233" s="539"/>
      <c r="AH233" s="539"/>
      <c r="AI233" s="539"/>
      <c r="AJ233" s="539"/>
      <c r="AK233" s="539"/>
      <c r="AL233" s="539"/>
      <c r="AM233" s="539"/>
      <c r="AN233" s="539"/>
      <c r="AO233" s="539"/>
      <c r="AP233" s="539"/>
      <c r="AQ233" s="539"/>
      <c r="AR233" s="539"/>
      <c r="AS233" s="539"/>
      <c r="AT233" s="539"/>
      <c r="AU233" s="539"/>
      <c r="AV233" s="539"/>
      <c r="AW233" s="539"/>
      <c r="AX233" s="539"/>
      <c r="AY233" s="539"/>
      <c r="AZ233" s="539"/>
      <c r="BA233" s="539"/>
      <c r="BB233" s="539"/>
      <c r="BC233" s="539"/>
      <c r="BD233" s="539"/>
      <c r="BE233" s="539"/>
      <c r="BF233" s="539"/>
      <c r="BG233" s="539"/>
      <c r="BH233" s="539"/>
      <c r="BI233" s="539"/>
      <c r="BJ233" s="539"/>
      <c r="BK233" s="539"/>
      <c r="BL233" s="539"/>
      <c r="BM233" s="539"/>
      <c r="BN233" s="539"/>
      <c r="BO233" s="539"/>
      <c r="BP233" s="539"/>
      <c r="BQ233" s="539"/>
      <c r="BR233" s="539"/>
      <c r="BS233" s="539"/>
      <c r="BT233" s="539"/>
      <c r="BU233" s="539"/>
      <c r="BV233" s="539"/>
      <c r="BW233" s="539"/>
      <c r="BX233" s="539"/>
      <c r="BY233" s="539"/>
      <c r="BZ233" s="539"/>
      <c r="CA233" s="539"/>
      <c r="CB233" s="539"/>
      <c r="CC233" s="539"/>
      <c r="CD233" s="539"/>
      <c r="CE233" s="539"/>
      <c r="CF233" s="539"/>
      <c r="CG233" s="539"/>
      <c r="CH233" s="539"/>
      <c r="CI233" s="539"/>
      <c r="CJ233" s="539"/>
      <c r="CK233" s="539"/>
      <c r="CL233" s="539"/>
      <c r="CM233" s="539"/>
      <c r="CN233" s="539"/>
      <c r="CO233" s="539"/>
      <c r="CP233" s="539"/>
      <c r="CQ233" s="539"/>
      <c r="CR233" s="539"/>
      <c r="CS233" s="539"/>
      <c r="CT233" s="539"/>
      <c r="CU233" s="539"/>
      <c r="CV233" s="539"/>
      <c r="CW233" s="539"/>
      <c r="CX233" s="539"/>
      <c r="CY233" s="539"/>
      <c r="CZ233" s="539"/>
      <c r="DA233" s="539"/>
      <c r="DB233" s="539"/>
      <c r="DC233" s="539"/>
      <c r="DD233" s="539"/>
      <c r="DE233" s="539"/>
      <c r="DF233" s="539"/>
      <c r="DG233" s="539"/>
      <c r="DH233" s="539"/>
      <c r="DI233" s="539"/>
      <c r="DJ233" s="539"/>
      <c r="DK233" s="539"/>
      <c r="DL233" s="539"/>
      <c r="DM233" s="539"/>
      <c r="DN233" s="539"/>
      <c r="DO233" s="539"/>
      <c r="DP233" s="539"/>
      <c r="DQ233" s="539"/>
      <c r="DR233" s="539"/>
      <c r="DS233" s="539"/>
      <c r="DT233" s="539"/>
      <c r="DU233" s="539"/>
      <c r="DV233" s="539"/>
      <c r="DW233" s="359"/>
      <c r="DX233" s="539"/>
      <c r="DY233" s="539"/>
      <c r="DZ233" s="539"/>
      <c r="EA233" s="539"/>
      <c r="EB233" s="539"/>
      <c r="EC233" s="539"/>
      <c r="ED233" s="539"/>
      <c r="EE233" s="539"/>
      <c r="EF233" s="539"/>
      <c r="EG233" s="539"/>
      <c r="EH233" s="539"/>
      <c r="EI233" s="539"/>
      <c r="EJ233" s="539"/>
      <c r="EK233" s="539"/>
      <c r="EL233" s="539"/>
      <c r="EM233" s="539"/>
      <c r="EN233" s="539"/>
      <c r="EO233" s="539"/>
      <c r="EP233" s="539"/>
      <c r="EQ233" s="539"/>
      <c r="ER233" s="359"/>
      <c r="ES233" s="539"/>
      <c r="ET233" s="539"/>
      <c r="EU233" s="539"/>
      <c r="EV233" s="539"/>
      <c r="EW233" s="539"/>
      <c r="EX233" s="539"/>
      <c r="EY233" s="539"/>
      <c r="EZ233" s="539"/>
      <c r="FA233" s="539"/>
      <c r="FB233" s="539"/>
      <c r="FC233" s="539"/>
      <c r="FD233" s="539"/>
      <c r="FE233" s="539"/>
      <c r="FF233" s="539"/>
      <c r="FG233" s="539"/>
      <c r="FH233" s="539"/>
      <c r="FI233" s="539"/>
      <c r="FJ233" s="539"/>
      <c r="FK233" s="539"/>
      <c r="FL233" s="539"/>
      <c r="FM233" s="539"/>
      <c r="FN233" s="539"/>
      <c r="FO233" s="539"/>
      <c r="FP233" s="539"/>
      <c r="FQ233" s="539"/>
      <c r="FR233" s="539"/>
      <c r="FS233" s="539"/>
      <c r="FT233" s="539"/>
      <c r="FU233" s="539"/>
      <c r="FV233" s="539"/>
      <c r="FW233" s="539"/>
      <c r="FX233" s="539"/>
      <c r="FY233" s="539"/>
      <c r="FZ233" s="539"/>
      <c r="GA233" s="539"/>
      <c r="GB233" s="539"/>
      <c r="GC233" s="539"/>
      <c r="GD233" s="539"/>
      <c r="GE233" s="539"/>
      <c r="GF233" s="539"/>
      <c r="GG233" s="539"/>
      <c r="GH233" s="539"/>
      <c r="GI233" s="539"/>
      <c r="GJ233" s="539"/>
      <c r="GK233" s="539"/>
      <c r="GL233" s="539"/>
      <c r="GM233" s="539"/>
      <c r="GN233" s="539"/>
      <c r="GO233" s="539"/>
      <c r="GP233" s="539"/>
      <c r="GQ233" s="539"/>
      <c r="GR233" s="539"/>
      <c r="GS233" s="539"/>
      <c r="GT233" s="539"/>
      <c r="GU233" s="539"/>
      <c r="GV233" s="539"/>
      <c r="GW233" s="539"/>
      <c r="GX233" s="539"/>
      <c r="GY233" s="539"/>
      <c r="GZ233" s="539"/>
      <c r="HA233" s="539"/>
      <c r="HB233" s="539"/>
      <c r="HC233" s="539"/>
      <c r="HD233" s="539"/>
      <c r="HE233" s="539"/>
      <c r="HF233" s="539"/>
      <c r="HG233" s="539"/>
      <c r="HH233" s="539"/>
      <c r="HI233" s="539"/>
      <c r="HJ233" s="539"/>
      <c r="HK233" s="539"/>
      <c r="HL233" s="539"/>
      <c r="HM233" s="539"/>
      <c r="HN233" s="539"/>
      <c r="HO233" s="539"/>
      <c r="HP233" s="539"/>
      <c r="HQ233" s="539"/>
      <c r="HR233" s="539"/>
      <c r="HS233" s="539"/>
      <c r="HT233" s="539"/>
      <c r="HU233" s="539"/>
      <c r="HV233" s="539"/>
      <c r="HW233" s="539"/>
      <c r="HX233" s="539"/>
      <c r="HY233" s="539"/>
      <c r="HZ233" s="539"/>
      <c r="IA233" s="539"/>
      <c r="IB233" s="539"/>
      <c r="IC233" s="539"/>
      <c r="ID233" s="539"/>
      <c r="IE233" s="539"/>
      <c r="IF233" s="539"/>
      <c r="IG233" s="539"/>
      <c r="IH233" s="539"/>
      <c r="II233" s="539"/>
      <c r="IJ233" s="539"/>
      <c r="IK233" s="539"/>
      <c r="IL233" s="539"/>
      <c r="IM233" s="539"/>
      <c r="IN233" s="539"/>
      <c r="IO233" s="539"/>
      <c r="IP233" s="539"/>
      <c r="IQ233" s="539"/>
      <c r="IR233" s="539"/>
      <c r="IS233" s="539"/>
      <c r="IT233" s="539"/>
      <c r="IU233" s="539"/>
      <c r="IV233" s="539"/>
      <c r="IW233" s="539"/>
      <c r="IX233" s="539"/>
      <c r="IY233" s="539"/>
      <c r="IZ233" s="539"/>
      <c r="JA233" s="539"/>
      <c r="JB233" s="539"/>
      <c r="JC233" s="539"/>
      <c r="JD233" s="539"/>
      <c r="JE233" s="539"/>
      <c r="JF233" s="539"/>
      <c r="JG233" s="359"/>
      <c r="JH233" s="539"/>
      <c r="JI233" s="539"/>
      <c r="JJ233" s="539"/>
      <c r="JK233" s="539"/>
      <c r="JL233" s="539"/>
      <c r="JM233" s="539"/>
      <c r="JN233" s="539"/>
      <c r="JO233" s="539"/>
      <c r="JP233" s="539"/>
      <c r="JQ233" s="539"/>
      <c r="JR233" s="539"/>
      <c r="JS233" s="539"/>
      <c r="JT233" s="539"/>
      <c r="JU233" s="539"/>
      <c r="JV233" s="539"/>
      <c r="JW233" s="539"/>
      <c r="JX233" s="539"/>
      <c r="JY233" s="539"/>
      <c r="JZ233" s="539"/>
      <c r="KA233" s="539"/>
      <c r="KB233" s="359"/>
    </row>
    <row r="234" spans="2:288" ht="15" customHeight="1" x14ac:dyDescent="0.25">
      <c r="B234" s="293" t="str">
        <f t="shared" si="30"/>
        <v>Desk 18</v>
      </c>
      <c r="C234" s="295" t="str">
        <f t="shared" ref="C234:G249" si="33">IF(ISBLANK(C28), "", C28)</f>
        <v/>
      </c>
      <c r="D234" s="295" t="str">
        <f t="shared" si="33"/>
        <v/>
      </c>
      <c r="E234" s="295" t="str">
        <f t="shared" si="33"/>
        <v/>
      </c>
      <c r="F234" s="295" t="str">
        <f t="shared" si="33"/>
        <v/>
      </c>
      <c r="G234" s="591" t="str">
        <f t="shared" si="33"/>
        <v/>
      </c>
      <c r="H234" s="539"/>
      <c r="I234" s="539"/>
      <c r="J234" s="539"/>
      <c r="K234" s="539"/>
      <c r="L234" s="539"/>
      <c r="M234" s="539"/>
      <c r="N234" s="539"/>
      <c r="O234" s="539"/>
      <c r="P234" s="539"/>
      <c r="Q234" s="539"/>
      <c r="R234" s="539"/>
      <c r="S234" s="539"/>
      <c r="T234" s="539"/>
      <c r="U234" s="539"/>
      <c r="V234" s="539"/>
      <c r="W234" s="539"/>
      <c r="X234" s="539"/>
      <c r="Y234" s="539"/>
      <c r="Z234" s="539"/>
      <c r="AA234" s="539"/>
      <c r="AB234" s="539"/>
      <c r="AC234" s="539"/>
      <c r="AD234" s="539"/>
      <c r="AE234" s="539"/>
      <c r="AF234" s="539"/>
      <c r="AG234" s="539"/>
      <c r="AH234" s="539"/>
      <c r="AI234" s="539"/>
      <c r="AJ234" s="539"/>
      <c r="AK234" s="539"/>
      <c r="AL234" s="539"/>
      <c r="AM234" s="539"/>
      <c r="AN234" s="539"/>
      <c r="AO234" s="539"/>
      <c r="AP234" s="539"/>
      <c r="AQ234" s="539"/>
      <c r="AR234" s="539"/>
      <c r="AS234" s="539"/>
      <c r="AT234" s="539"/>
      <c r="AU234" s="539"/>
      <c r="AV234" s="539"/>
      <c r="AW234" s="539"/>
      <c r="AX234" s="539"/>
      <c r="AY234" s="539"/>
      <c r="AZ234" s="539"/>
      <c r="BA234" s="539"/>
      <c r="BB234" s="539"/>
      <c r="BC234" s="539"/>
      <c r="BD234" s="539"/>
      <c r="BE234" s="539"/>
      <c r="BF234" s="539"/>
      <c r="BG234" s="539"/>
      <c r="BH234" s="539"/>
      <c r="BI234" s="539"/>
      <c r="BJ234" s="539"/>
      <c r="BK234" s="539"/>
      <c r="BL234" s="539"/>
      <c r="BM234" s="539"/>
      <c r="BN234" s="539"/>
      <c r="BO234" s="539"/>
      <c r="BP234" s="539"/>
      <c r="BQ234" s="539"/>
      <c r="BR234" s="539"/>
      <c r="BS234" s="539"/>
      <c r="BT234" s="539"/>
      <c r="BU234" s="539"/>
      <c r="BV234" s="539"/>
      <c r="BW234" s="539"/>
      <c r="BX234" s="539"/>
      <c r="BY234" s="539"/>
      <c r="BZ234" s="539"/>
      <c r="CA234" s="539"/>
      <c r="CB234" s="539"/>
      <c r="CC234" s="539"/>
      <c r="CD234" s="539"/>
      <c r="CE234" s="539"/>
      <c r="CF234" s="539"/>
      <c r="CG234" s="539"/>
      <c r="CH234" s="539"/>
      <c r="CI234" s="539"/>
      <c r="CJ234" s="539"/>
      <c r="CK234" s="539"/>
      <c r="CL234" s="539"/>
      <c r="CM234" s="539"/>
      <c r="CN234" s="539"/>
      <c r="CO234" s="539"/>
      <c r="CP234" s="539"/>
      <c r="CQ234" s="539"/>
      <c r="CR234" s="539"/>
      <c r="CS234" s="539"/>
      <c r="CT234" s="539"/>
      <c r="CU234" s="539"/>
      <c r="CV234" s="539"/>
      <c r="CW234" s="539"/>
      <c r="CX234" s="539"/>
      <c r="CY234" s="539"/>
      <c r="CZ234" s="539"/>
      <c r="DA234" s="539"/>
      <c r="DB234" s="539"/>
      <c r="DC234" s="539"/>
      <c r="DD234" s="539"/>
      <c r="DE234" s="539"/>
      <c r="DF234" s="539"/>
      <c r="DG234" s="539"/>
      <c r="DH234" s="539"/>
      <c r="DI234" s="539"/>
      <c r="DJ234" s="539"/>
      <c r="DK234" s="539"/>
      <c r="DL234" s="539"/>
      <c r="DM234" s="539"/>
      <c r="DN234" s="539"/>
      <c r="DO234" s="539"/>
      <c r="DP234" s="539"/>
      <c r="DQ234" s="539"/>
      <c r="DR234" s="539"/>
      <c r="DS234" s="539"/>
      <c r="DT234" s="539"/>
      <c r="DU234" s="539"/>
      <c r="DV234" s="539"/>
      <c r="DW234" s="359"/>
      <c r="DX234" s="539"/>
      <c r="DY234" s="539"/>
      <c r="DZ234" s="539"/>
      <c r="EA234" s="539"/>
      <c r="EB234" s="539"/>
      <c r="EC234" s="539"/>
      <c r="ED234" s="539"/>
      <c r="EE234" s="539"/>
      <c r="EF234" s="539"/>
      <c r="EG234" s="539"/>
      <c r="EH234" s="539"/>
      <c r="EI234" s="539"/>
      <c r="EJ234" s="539"/>
      <c r="EK234" s="539"/>
      <c r="EL234" s="539"/>
      <c r="EM234" s="539"/>
      <c r="EN234" s="539"/>
      <c r="EO234" s="539"/>
      <c r="EP234" s="539"/>
      <c r="EQ234" s="539"/>
      <c r="ER234" s="359"/>
      <c r="ES234" s="539"/>
      <c r="ET234" s="539"/>
      <c r="EU234" s="539"/>
      <c r="EV234" s="539"/>
      <c r="EW234" s="539"/>
      <c r="EX234" s="539"/>
      <c r="EY234" s="539"/>
      <c r="EZ234" s="539"/>
      <c r="FA234" s="539"/>
      <c r="FB234" s="539"/>
      <c r="FC234" s="539"/>
      <c r="FD234" s="539"/>
      <c r="FE234" s="539"/>
      <c r="FF234" s="539"/>
      <c r="FG234" s="539"/>
      <c r="FH234" s="539"/>
      <c r="FI234" s="539"/>
      <c r="FJ234" s="539"/>
      <c r="FK234" s="539"/>
      <c r="FL234" s="539"/>
      <c r="FM234" s="539"/>
      <c r="FN234" s="539"/>
      <c r="FO234" s="539"/>
      <c r="FP234" s="539"/>
      <c r="FQ234" s="539"/>
      <c r="FR234" s="539"/>
      <c r="FS234" s="539"/>
      <c r="FT234" s="539"/>
      <c r="FU234" s="539"/>
      <c r="FV234" s="539"/>
      <c r="FW234" s="539"/>
      <c r="FX234" s="539"/>
      <c r="FY234" s="539"/>
      <c r="FZ234" s="539"/>
      <c r="GA234" s="539"/>
      <c r="GB234" s="539"/>
      <c r="GC234" s="539"/>
      <c r="GD234" s="539"/>
      <c r="GE234" s="539"/>
      <c r="GF234" s="539"/>
      <c r="GG234" s="539"/>
      <c r="GH234" s="539"/>
      <c r="GI234" s="539"/>
      <c r="GJ234" s="539"/>
      <c r="GK234" s="539"/>
      <c r="GL234" s="539"/>
      <c r="GM234" s="539"/>
      <c r="GN234" s="539"/>
      <c r="GO234" s="539"/>
      <c r="GP234" s="539"/>
      <c r="GQ234" s="539"/>
      <c r="GR234" s="539"/>
      <c r="GS234" s="539"/>
      <c r="GT234" s="539"/>
      <c r="GU234" s="539"/>
      <c r="GV234" s="539"/>
      <c r="GW234" s="539"/>
      <c r="GX234" s="539"/>
      <c r="GY234" s="539"/>
      <c r="GZ234" s="539"/>
      <c r="HA234" s="539"/>
      <c r="HB234" s="539"/>
      <c r="HC234" s="539"/>
      <c r="HD234" s="539"/>
      <c r="HE234" s="539"/>
      <c r="HF234" s="539"/>
      <c r="HG234" s="539"/>
      <c r="HH234" s="539"/>
      <c r="HI234" s="539"/>
      <c r="HJ234" s="539"/>
      <c r="HK234" s="539"/>
      <c r="HL234" s="539"/>
      <c r="HM234" s="539"/>
      <c r="HN234" s="539"/>
      <c r="HO234" s="539"/>
      <c r="HP234" s="539"/>
      <c r="HQ234" s="539"/>
      <c r="HR234" s="539"/>
      <c r="HS234" s="539"/>
      <c r="HT234" s="539"/>
      <c r="HU234" s="539"/>
      <c r="HV234" s="539"/>
      <c r="HW234" s="539"/>
      <c r="HX234" s="539"/>
      <c r="HY234" s="539"/>
      <c r="HZ234" s="539"/>
      <c r="IA234" s="539"/>
      <c r="IB234" s="539"/>
      <c r="IC234" s="539"/>
      <c r="ID234" s="539"/>
      <c r="IE234" s="539"/>
      <c r="IF234" s="539"/>
      <c r="IG234" s="539"/>
      <c r="IH234" s="539"/>
      <c r="II234" s="539"/>
      <c r="IJ234" s="539"/>
      <c r="IK234" s="539"/>
      <c r="IL234" s="539"/>
      <c r="IM234" s="539"/>
      <c r="IN234" s="539"/>
      <c r="IO234" s="539"/>
      <c r="IP234" s="539"/>
      <c r="IQ234" s="539"/>
      <c r="IR234" s="539"/>
      <c r="IS234" s="539"/>
      <c r="IT234" s="539"/>
      <c r="IU234" s="539"/>
      <c r="IV234" s="539"/>
      <c r="IW234" s="539"/>
      <c r="IX234" s="539"/>
      <c r="IY234" s="539"/>
      <c r="IZ234" s="539"/>
      <c r="JA234" s="539"/>
      <c r="JB234" s="539"/>
      <c r="JC234" s="539"/>
      <c r="JD234" s="539"/>
      <c r="JE234" s="539"/>
      <c r="JF234" s="539"/>
      <c r="JG234" s="359"/>
      <c r="JH234" s="539"/>
      <c r="JI234" s="539"/>
      <c r="JJ234" s="539"/>
      <c r="JK234" s="539"/>
      <c r="JL234" s="539"/>
      <c r="JM234" s="539"/>
      <c r="JN234" s="539"/>
      <c r="JO234" s="539"/>
      <c r="JP234" s="539"/>
      <c r="JQ234" s="539"/>
      <c r="JR234" s="539"/>
      <c r="JS234" s="539"/>
      <c r="JT234" s="539"/>
      <c r="JU234" s="539"/>
      <c r="JV234" s="539"/>
      <c r="JW234" s="539"/>
      <c r="JX234" s="539"/>
      <c r="JY234" s="539"/>
      <c r="JZ234" s="539"/>
      <c r="KA234" s="539"/>
      <c r="KB234" s="359"/>
    </row>
    <row r="235" spans="2:288" ht="15" customHeight="1" x14ac:dyDescent="0.25">
      <c r="B235" s="293" t="str">
        <f t="shared" si="30"/>
        <v>Desk 19</v>
      </c>
      <c r="C235" s="295" t="str">
        <f t="shared" si="33"/>
        <v/>
      </c>
      <c r="D235" s="295" t="str">
        <f t="shared" si="33"/>
        <v/>
      </c>
      <c r="E235" s="295" t="str">
        <f t="shared" si="33"/>
        <v/>
      </c>
      <c r="F235" s="295" t="str">
        <f t="shared" si="33"/>
        <v/>
      </c>
      <c r="G235" s="591" t="str">
        <f t="shared" si="33"/>
        <v/>
      </c>
      <c r="H235" s="539"/>
      <c r="I235" s="539"/>
      <c r="J235" s="539"/>
      <c r="K235" s="539"/>
      <c r="L235" s="539"/>
      <c r="M235" s="539"/>
      <c r="N235" s="539"/>
      <c r="O235" s="539"/>
      <c r="P235" s="539"/>
      <c r="Q235" s="539"/>
      <c r="R235" s="539"/>
      <c r="S235" s="539"/>
      <c r="T235" s="539"/>
      <c r="U235" s="539"/>
      <c r="V235" s="539"/>
      <c r="W235" s="539"/>
      <c r="X235" s="539"/>
      <c r="Y235" s="539"/>
      <c r="Z235" s="539"/>
      <c r="AA235" s="539"/>
      <c r="AB235" s="539"/>
      <c r="AC235" s="539"/>
      <c r="AD235" s="539"/>
      <c r="AE235" s="539"/>
      <c r="AF235" s="539"/>
      <c r="AG235" s="539"/>
      <c r="AH235" s="539"/>
      <c r="AI235" s="539"/>
      <c r="AJ235" s="539"/>
      <c r="AK235" s="539"/>
      <c r="AL235" s="539"/>
      <c r="AM235" s="539"/>
      <c r="AN235" s="539"/>
      <c r="AO235" s="539"/>
      <c r="AP235" s="539"/>
      <c r="AQ235" s="539"/>
      <c r="AR235" s="539"/>
      <c r="AS235" s="539"/>
      <c r="AT235" s="539"/>
      <c r="AU235" s="539"/>
      <c r="AV235" s="539"/>
      <c r="AW235" s="539"/>
      <c r="AX235" s="539"/>
      <c r="AY235" s="539"/>
      <c r="AZ235" s="539"/>
      <c r="BA235" s="539"/>
      <c r="BB235" s="539"/>
      <c r="BC235" s="539"/>
      <c r="BD235" s="539"/>
      <c r="BE235" s="539"/>
      <c r="BF235" s="539"/>
      <c r="BG235" s="539"/>
      <c r="BH235" s="539"/>
      <c r="BI235" s="539"/>
      <c r="BJ235" s="539"/>
      <c r="BK235" s="539"/>
      <c r="BL235" s="539"/>
      <c r="BM235" s="539"/>
      <c r="BN235" s="539"/>
      <c r="BO235" s="539"/>
      <c r="BP235" s="539"/>
      <c r="BQ235" s="539"/>
      <c r="BR235" s="539"/>
      <c r="BS235" s="539"/>
      <c r="BT235" s="539"/>
      <c r="BU235" s="539"/>
      <c r="BV235" s="539"/>
      <c r="BW235" s="539"/>
      <c r="BX235" s="539"/>
      <c r="BY235" s="539"/>
      <c r="BZ235" s="539"/>
      <c r="CA235" s="539"/>
      <c r="CB235" s="539"/>
      <c r="CC235" s="539"/>
      <c r="CD235" s="539"/>
      <c r="CE235" s="539"/>
      <c r="CF235" s="539"/>
      <c r="CG235" s="539"/>
      <c r="CH235" s="539"/>
      <c r="CI235" s="539"/>
      <c r="CJ235" s="539"/>
      <c r="CK235" s="539"/>
      <c r="CL235" s="539"/>
      <c r="CM235" s="539"/>
      <c r="CN235" s="539"/>
      <c r="CO235" s="539"/>
      <c r="CP235" s="539"/>
      <c r="CQ235" s="539"/>
      <c r="CR235" s="539"/>
      <c r="CS235" s="539"/>
      <c r="CT235" s="539"/>
      <c r="CU235" s="539"/>
      <c r="CV235" s="539"/>
      <c r="CW235" s="539"/>
      <c r="CX235" s="539"/>
      <c r="CY235" s="539"/>
      <c r="CZ235" s="539"/>
      <c r="DA235" s="539"/>
      <c r="DB235" s="539"/>
      <c r="DC235" s="539"/>
      <c r="DD235" s="539"/>
      <c r="DE235" s="539"/>
      <c r="DF235" s="539"/>
      <c r="DG235" s="539"/>
      <c r="DH235" s="539"/>
      <c r="DI235" s="539"/>
      <c r="DJ235" s="539"/>
      <c r="DK235" s="539"/>
      <c r="DL235" s="539"/>
      <c r="DM235" s="539"/>
      <c r="DN235" s="539"/>
      <c r="DO235" s="539"/>
      <c r="DP235" s="539"/>
      <c r="DQ235" s="539"/>
      <c r="DR235" s="539"/>
      <c r="DS235" s="539"/>
      <c r="DT235" s="539"/>
      <c r="DU235" s="539"/>
      <c r="DV235" s="539"/>
      <c r="DW235" s="359"/>
      <c r="DX235" s="539"/>
      <c r="DY235" s="539"/>
      <c r="DZ235" s="539"/>
      <c r="EA235" s="539"/>
      <c r="EB235" s="539"/>
      <c r="EC235" s="539"/>
      <c r="ED235" s="539"/>
      <c r="EE235" s="539"/>
      <c r="EF235" s="539"/>
      <c r="EG235" s="539"/>
      <c r="EH235" s="539"/>
      <c r="EI235" s="539"/>
      <c r="EJ235" s="539"/>
      <c r="EK235" s="539"/>
      <c r="EL235" s="539"/>
      <c r="EM235" s="539"/>
      <c r="EN235" s="539"/>
      <c r="EO235" s="539"/>
      <c r="EP235" s="539"/>
      <c r="EQ235" s="539"/>
      <c r="ER235" s="359"/>
      <c r="ES235" s="539"/>
      <c r="ET235" s="539"/>
      <c r="EU235" s="539"/>
      <c r="EV235" s="539"/>
      <c r="EW235" s="539"/>
      <c r="EX235" s="539"/>
      <c r="EY235" s="539"/>
      <c r="EZ235" s="539"/>
      <c r="FA235" s="539"/>
      <c r="FB235" s="539"/>
      <c r="FC235" s="539"/>
      <c r="FD235" s="539"/>
      <c r="FE235" s="539"/>
      <c r="FF235" s="539"/>
      <c r="FG235" s="539"/>
      <c r="FH235" s="539"/>
      <c r="FI235" s="539"/>
      <c r="FJ235" s="539"/>
      <c r="FK235" s="539"/>
      <c r="FL235" s="539"/>
      <c r="FM235" s="539"/>
      <c r="FN235" s="539"/>
      <c r="FO235" s="539"/>
      <c r="FP235" s="539"/>
      <c r="FQ235" s="539"/>
      <c r="FR235" s="539"/>
      <c r="FS235" s="539"/>
      <c r="FT235" s="539"/>
      <c r="FU235" s="539"/>
      <c r="FV235" s="539"/>
      <c r="FW235" s="539"/>
      <c r="FX235" s="539"/>
      <c r="FY235" s="539"/>
      <c r="FZ235" s="539"/>
      <c r="GA235" s="539"/>
      <c r="GB235" s="539"/>
      <c r="GC235" s="539"/>
      <c r="GD235" s="539"/>
      <c r="GE235" s="539"/>
      <c r="GF235" s="539"/>
      <c r="GG235" s="539"/>
      <c r="GH235" s="539"/>
      <c r="GI235" s="539"/>
      <c r="GJ235" s="539"/>
      <c r="GK235" s="539"/>
      <c r="GL235" s="539"/>
      <c r="GM235" s="539"/>
      <c r="GN235" s="539"/>
      <c r="GO235" s="539"/>
      <c r="GP235" s="539"/>
      <c r="GQ235" s="539"/>
      <c r="GR235" s="539"/>
      <c r="GS235" s="539"/>
      <c r="GT235" s="539"/>
      <c r="GU235" s="539"/>
      <c r="GV235" s="539"/>
      <c r="GW235" s="539"/>
      <c r="GX235" s="539"/>
      <c r="GY235" s="539"/>
      <c r="GZ235" s="539"/>
      <c r="HA235" s="539"/>
      <c r="HB235" s="539"/>
      <c r="HC235" s="539"/>
      <c r="HD235" s="539"/>
      <c r="HE235" s="539"/>
      <c r="HF235" s="539"/>
      <c r="HG235" s="539"/>
      <c r="HH235" s="539"/>
      <c r="HI235" s="539"/>
      <c r="HJ235" s="539"/>
      <c r="HK235" s="539"/>
      <c r="HL235" s="539"/>
      <c r="HM235" s="539"/>
      <c r="HN235" s="539"/>
      <c r="HO235" s="539"/>
      <c r="HP235" s="539"/>
      <c r="HQ235" s="539"/>
      <c r="HR235" s="539"/>
      <c r="HS235" s="539"/>
      <c r="HT235" s="539"/>
      <c r="HU235" s="539"/>
      <c r="HV235" s="539"/>
      <c r="HW235" s="539"/>
      <c r="HX235" s="539"/>
      <c r="HY235" s="539"/>
      <c r="HZ235" s="539"/>
      <c r="IA235" s="539"/>
      <c r="IB235" s="539"/>
      <c r="IC235" s="539"/>
      <c r="ID235" s="539"/>
      <c r="IE235" s="539"/>
      <c r="IF235" s="539"/>
      <c r="IG235" s="539"/>
      <c r="IH235" s="539"/>
      <c r="II235" s="539"/>
      <c r="IJ235" s="539"/>
      <c r="IK235" s="539"/>
      <c r="IL235" s="539"/>
      <c r="IM235" s="539"/>
      <c r="IN235" s="539"/>
      <c r="IO235" s="539"/>
      <c r="IP235" s="539"/>
      <c r="IQ235" s="539"/>
      <c r="IR235" s="539"/>
      <c r="IS235" s="539"/>
      <c r="IT235" s="539"/>
      <c r="IU235" s="539"/>
      <c r="IV235" s="539"/>
      <c r="IW235" s="539"/>
      <c r="IX235" s="539"/>
      <c r="IY235" s="539"/>
      <c r="IZ235" s="539"/>
      <c r="JA235" s="539"/>
      <c r="JB235" s="539"/>
      <c r="JC235" s="539"/>
      <c r="JD235" s="539"/>
      <c r="JE235" s="539"/>
      <c r="JF235" s="539"/>
      <c r="JG235" s="359"/>
      <c r="JH235" s="539"/>
      <c r="JI235" s="539"/>
      <c r="JJ235" s="539"/>
      <c r="JK235" s="539"/>
      <c r="JL235" s="539"/>
      <c r="JM235" s="539"/>
      <c r="JN235" s="539"/>
      <c r="JO235" s="539"/>
      <c r="JP235" s="539"/>
      <c r="JQ235" s="539"/>
      <c r="JR235" s="539"/>
      <c r="JS235" s="539"/>
      <c r="JT235" s="539"/>
      <c r="JU235" s="539"/>
      <c r="JV235" s="539"/>
      <c r="JW235" s="539"/>
      <c r="JX235" s="539"/>
      <c r="JY235" s="539"/>
      <c r="JZ235" s="539"/>
      <c r="KA235" s="539"/>
      <c r="KB235" s="359"/>
    </row>
    <row r="236" spans="2:288" ht="15" customHeight="1" x14ac:dyDescent="0.25">
      <c r="B236" s="293" t="str">
        <f t="shared" si="30"/>
        <v>Desk 20</v>
      </c>
      <c r="C236" s="295" t="str">
        <f t="shared" si="33"/>
        <v/>
      </c>
      <c r="D236" s="295" t="str">
        <f t="shared" si="33"/>
        <v/>
      </c>
      <c r="E236" s="295" t="str">
        <f t="shared" si="33"/>
        <v/>
      </c>
      <c r="F236" s="295" t="str">
        <f t="shared" si="33"/>
        <v/>
      </c>
      <c r="G236" s="591" t="str">
        <f t="shared" si="33"/>
        <v/>
      </c>
      <c r="H236" s="539"/>
      <c r="I236" s="539"/>
      <c r="J236" s="539"/>
      <c r="K236" s="539"/>
      <c r="L236" s="539"/>
      <c r="M236" s="539"/>
      <c r="N236" s="539"/>
      <c r="O236" s="539"/>
      <c r="P236" s="539"/>
      <c r="Q236" s="539"/>
      <c r="R236" s="539"/>
      <c r="S236" s="539"/>
      <c r="T236" s="539"/>
      <c r="U236" s="539"/>
      <c r="V236" s="539"/>
      <c r="W236" s="539"/>
      <c r="X236" s="539"/>
      <c r="Y236" s="539"/>
      <c r="Z236" s="539"/>
      <c r="AA236" s="539"/>
      <c r="AB236" s="539"/>
      <c r="AC236" s="539"/>
      <c r="AD236" s="539"/>
      <c r="AE236" s="539"/>
      <c r="AF236" s="539"/>
      <c r="AG236" s="539"/>
      <c r="AH236" s="539"/>
      <c r="AI236" s="539"/>
      <c r="AJ236" s="539"/>
      <c r="AK236" s="539"/>
      <c r="AL236" s="539"/>
      <c r="AM236" s="539"/>
      <c r="AN236" s="539"/>
      <c r="AO236" s="539"/>
      <c r="AP236" s="539"/>
      <c r="AQ236" s="539"/>
      <c r="AR236" s="539"/>
      <c r="AS236" s="539"/>
      <c r="AT236" s="539"/>
      <c r="AU236" s="539"/>
      <c r="AV236" s="539"/>
      <c r="AW236" s="539"/>
      <c r="AX236" s="539"/>
      <c r="AY236" s="539"/>
      <c r="AZ236" s="539"/>
      <c r="BA236" s="539"/>
      <c r="BB236" s="539"/>
      <c r="BC236" s="539"/>
      <c r="BD236" s="539"/>
      <c r="BE236" s="539"/>
      <c r="BF236" s="539"/>
      <c r="BG236" s="539"/>
      <c r="BH236" s="539"/>
      <c r="BI236" s="539"/>
      <c r="BJ236" s="539"/>
      <c r="BK236" s="539"/>
      <c r="BL236" s="539"/>
      <c r="BM236" s="539"/>
      <c r="BN236" s="539"/>
      <c r="BO236" s="539"/>
      <c r="BP236" s="539"/>
      <c r="BQ236" s="539"/>
      <c r="BR236" s="539"/>
      <c r="BS236" s="539"/>
      <c r="BT236" s="539"/>
      <c r="BU236" s="539"/>
      <c r="BV236" s="539"/>
      <c r="BW236" s="539"/>
      <c r="BX236" s="539"/>
      <c r="BY236" s="539"/>
      <c r="BZ236" s="539"/>
      <c r="CA236" s="539"/>
      <c r="CB236" s="539"/>
      <c r="CC236" s="539"/>
      <c r="CD236" s="539"/>
      <c r="CE236" s="539"/>
      <c r="CF236" s="539"/>
      <c r="CG236" s="539"/>
      <c r="CH236" s="539"/>
      <c r="CI236" s="539"/>
      <c r="CJ236" s="539"/>
      <c r="CK236" s="539"/>
      <c r="CL236" s="539"/>
      <c r="CM236" s="539"/>
      <c r="CN236" s="539"/>
      <c r="CO236" s="539"/>
      <c r="CP236" s="539"/>
      <c r="CQ236" s="539"/>
      <c r="CR236" s="539"/>
      <c r="CS236" s="539"/>
      <c r="CT236" s="539"/>
      <c r="CU236" s="539"/>
      <c r="CV236" s="539"/>
      <c r="CW236" s="539"/>
      <c r="CX236" s="539"/>
      <c r="CY236" s="539"/>
      <c r="CZ236" s="539"/>
      <c r="DA236" s="539"/>
      <c r="DB236" s="539"/>
      <c r="DC236" s="539"/>
      <c r="DD236" s="539"/>
      <c r="DE236" s="539"/>
      <c r="DF236" s="539"/>
      <c r="DG236" s="539"/>
      <c r="DH236" s="539"/>
      <c r="DI236" s="539"/>
      <c r="DJ236" s="539"/>
      <c r="DK236" s="539"/>
      <c r="DL236" s="539"/>
      <c r="DM236" s="539"/>
      <c r="DN236" s="539"/>
      <c r="DO236" s="539"/>
      <c r="DP236" s="539"/>
      <c r="DQ236" s="539"/>
      <c r="DR236" s="539"/>
      <c r="DS236" s="539"/>
      <c r="DT236" s="539"/>
      <c r="DU236" s="539"/>
      <c r="DV236" s="539"/>
      <c r="DW236" s="359"/>
      <c r="DX236" s="539"/>
      <c r="DY236" s="539"/>
      <c r="DZ236" s="539"/>
      <c r="EA236" s="539"/>
      <c r="EB236" s="539"/>
      <c r="EC236" s="539"/>
      <c r="ED236" s="539"/>
      <c r="EE236" s="539"/>
      <c r="EF236" s="539"/>
      <c r="EG236" s="539"/>
      <c r="EH236" s="539"/>
      <c r="EI236" s="539"/>
      <c r="EJ236" s="539"/>
      <c r="EK236" s="539"/>
      <c r="EL236" s="539"/>
      <c r="EM236" s="539"/>
      <c r="EN236" s="539"/>
      <c r="EO236" s="539"/>
      <c r="EP236" s="539"/>
      <c r="EQ236" s="539"/>
      <c r="ER236" s="359"/>
      <c r="ES236" s="539"/>
      <c r="ET236" s="539"/>
      <c r="EU236" s="539"/>
      <c r="EV236" s="539"/>
      <c r="EW236" s="539"/>
      <c r="EX236" s="539"/>
      <c r="EY236" s="539"/>
      <c r="EZ236" s="539"/>
      <c r="FA236" s="539"/>
      <c r="FB236" s="539"/>
      <c r="FC236" s="539"/>
      <c r="FD236" s="539"/>
      <c r="FE236" s="539"/>
      <c r="FF236" s="539"/>
      <c r="FG236" s="539"/>
      <c r="FH236" s="539"/>
      <c r="FI236" s="539"/>
      <c r="FJ236" s="539"/>
      <c r="FK236" s="539"/>
      <c r="FL236" s="539"/>
      <c r="FM236" s="539"/>
      <c r="FN236" s="539"/>
      <c r="FO236" s="539"/>
      <c r="FP236" s="539"/>
      <c r="FQ236" s="539"/>
      <c r="FR236" s="539"/>
      <c r="FS236" s="539"/>
      <c r="FT236" s="539"/>
      <c r="FU236" s="539"/>
      <c r="FV236" s="539"/>
      <c r="FW236" s="539"/>
      <c r="FX236" s="539"/>
      <c r="FY236" s="539"/>
      <c r="FZ236" s="539"/>
      <c r="GA236" s="539"/>
      <c r="GB236" s="539"/>
      <c r="GC236" s="539"/>
      <c r="GD236" s="539"/>
      <c r="GE236" s="539"/>
      <c r="GF236" s="539"/>
      <c r="GG236" s="539"/>
      <c r="GH236" s="539"/>
      <c r="GI236" s="539"/>
      <c r="GJ236" s="539"/>
      <c r="GK236" s="539"/>
      <c r="GL236" s="539"/>
      <c r="GM236" s="539"/>
      <c r="GN236" s="539"/>
      <c r="GO236" s="539"/>
      <c r="GP236" s="539"/>
      <c r="GQ236" s="539"/>
      <c r="GR236" s="539"/>
      <c r="GS236" s="539"/>
      <c r="GT236" s="539"/>
      <c r="GU236" s="539"/>
      <c r="GV236" s="539"/>
      <c r="GW236" s="539"/>
      <c r="GX236" s="539"/>
      <c r="GY236" s="539"/>
      <c r="GZ236" s="539"/>
      <c r="HA236" s="539"/>
      <c r="HB236" s="539"/>
      <c r="HC236" s="539"/>
      <c r="HD236" s="539"/>
      <c r="HE236" s="539"/>
      <c r="HF236" s="539"/>
      <c r="HG236" s="539"/>
      <c r="HH236" s="539"/>
      <c r="HI236" s="539"/>
      <c r="HJ236" s="539"/>
      <c r="HK236" s="539"/>
      <c r="HL236" s="539"/>
      <c r="HM236" s="539"/>
      <c r="HN236" s="539"/>
      <c r="HO236" s="539"/>
      <c r="HP236" s="539"/>
      <c r="HQ236" s="539"/>
      <c r="HR236" s="539"/>
      <c r="HS236" s="539"/>
      <c r="HT236" s="539"/>
      <c r="HU236" s="539"/>
      <c r="HV236" s="539"/>
      <c r="HW236" s="539"/>
      <c r="HX236" s="539"/>
      <c r="HY236" s="539"/>
      <c r="HZ236" s="539"/>
      <c r="IA236" s="539"/>
      <c r="IB236" s="539"/>
      <c r="IC236" s="539"/>
      <c r="ID236" s="539"/>
      <c r="IE236" s="539"/>
      <c r="IF236" s="539"/>
      <c r="IG236" s="539"/>
      <c r="IH236" s="539"/>
      <c r="II236" s="539"/>
      <c r="IJ236" s="539"/>
      <c r="IK236" s="539"/>
      <c r="IL236" s="539"/>
      <c r="IM236" s="539"/>
      <c r="IN236" s="539"/>
      <c r="IO236" s="539"/>
      <c r="IP236" s="539"/>
      <c r="IQ236" s="539"/>
      <c r="IR236" s="539"/>
      <c r="IS236" s="539"/>
      <c r="IT236" s="539"/>
      <c r="IU236" s="539"/>
      <c r="IV236" s="539"/>
      <c r="IW236" s="539"/>
      <c r="IX236" s="539"/>
      <c r="IY236" s="539"/>
      <c r="IZ236" s="539"/>
      <c r="JA236" s="539"/>
      <c r="JB236" s="539"/>
      <c r="JC236" s="539"/>
      <c r="JD236" s="539"/>
      <c r="JE236" s="539"/>
      <c r="JF236" s="539"/>
      <c r="JG236" s="359"/>
      <c r="JH236" s="539"/>
      <c r="JI236" s="539"/>
      <c r="JJ236" s="539"/>
      <c r="JK236" s="539"/>
      <c r="JL236" s="539"/>
      <c r="JM236" s="539"/>
      <c r="JN236" s="539"/>
      <c r="JO236" s="539"/>
      <c r="JP236" s="539"/>
      <c r="JQ236" s="539"/>
      <c r="JR236" s="539"/>
      <c r="JS236" s="539"/>
      <c r="JT236" s="539"/>
      <c r="JU236" s="539"/>
      <c r="JV236" s="539"/>
      <c r="JW236" s="539"/>
      <c r="JX236" s="539"/>
      <c r="JY236" s="539"/>
      <c r="JZ236" s="539"/>
      <c r="KA236" s="539"/>
      <c r="KB236" s="359"/>
    </row>
    <row r="237" spans="2:288" ht="15" customHeight="1" x14ac:dyDescent="0.25">
      <c r="B237" s="293" t="str">
        <f t="shared" si="30"/>
        <v>Desk 21</v>
      </c>
      <c r="C237" s="295" t="str">
        <f t="shared" si="33"/>
        <v/>
      </c>
      <c r="D237" s="295" t="str">
        <f t="shared" si="33"/>
        <v/>
      </c>
      <c r="E237" s="295" t="str">
        <f t="shared" si="33"/>
        <v/>
      </c>
      <c r="F237" s="295" t="str">
        <f t="shared" si="33"/>
        <v/>
      </c>
      <c r="G237" s="591" t="str">
        <f t="shared" si="33"/>
        <v/>
      </c>
      <c r="H237" s="539"/>
      <c r="I237" s="539"/>
      <c r="J237" s="539"/>
      <c r="K237" s="539"/>
      <c r="L237" s="539"/>
      <c r="M237" s="539"/>
      <c r="N237" s="539"/>
      <c r="O237" s="539"/>
      <c r="P237" s="539"/>
      <c r="Q237" s="539"/>
      <c r="R237" s="539"/>
      <c r="S237" s="539"/>
      <c r="T237" s="539"/>
      <c r="U237" s="539"/>
      <c r="V237" s="539"/>
      <c r="W237" s="539"/>
      <c r="X237" s="539"/>
      <c r="Y237" s="539"/>
      <c r="Z237" s="539"/>
      <c r="AA237" s="539"/>
      <c r="AB237" s="539"/>
      <c r="AC237" s="539"/>
      <c r="AD237" s="539"/>
      <c r="AE237" s="539"/>
      <c r="AF237" s="539"/>
      <c r="AG237" s="539"/>
      <c r="AH237" s="539"/>
      <c r="AI237" s="539"/>
      <c r="AJ237" s="539"/>
      <c r="AK237" s="539"/>
      <c r="AL237" s="539"/>
      <c r="AM237" s="539"/>
      <c r="AN237" s="539"/>
      <c r="AO237" s="539"/>
      <c r="AP237" s="539"/>
      <c r="AQ237" s="539"/>
      <c r="AR237" s="539"/>
      <c r="AS237" s="539"/>
      <c r="AT237" s="539"/>
      <c r="AU237" s="539"/>
      <c r="AV237" s="539"/>
      <c r="AW237" s="539"/>
      <c r="AX237" s="539"/>
      <c r="AY237" s="539"/>
      <c r="AZ237" s="539"/>
      <c r="BA237" s="539"/>
      <c r="BB237" s="539"/>
      <c r="BC237" s="539"/>
      <c r="BD237" s="539"/>
      <c r="BE237" s="539"/>
      <c r="BF237" s="539"/>
      <c r="BG237" s="539"/>
      <c r="BH237" s="539"/>
      <c r="BI237" s="539"/>
      <c r="BJ237" s="539"/>
      <c r="BK237" s="539"/>
      <c r="BL237" s="539"/>
      <c r="BM237" s="539"/>
      <c r="BN237" s="539"/>
      <c r="BO237" s="539"/>
      <c r="BP237" s="539"/>
      <c r="BQ237" s="539"/>
      <c r="BR237" s="539"/>
      <c r="BS237" s="539"/>
      <c r="BT237" s="539"/>
      <c r="BU237" s="539"/>
      <c r="BV237" s="539"/>
      <c r="BW237" s="539"/>
      <c r="BX237" s="539"/>
      <c r="BY237" s="539"/>
      <c r="BZ237" s="539"/>
      <c r="CA237" s="539"/>
      <c r="CB237" s="539"/>
      <c r="CC237" s="539"/>
      <c r="CD237" s="539"/>
      <c r="CE237" s="539"/>
      <c r="CF237" s="539"/>
      <c r="CG237" s="539"/>
      <c r="CH237" s="539"/>
      <c r="CI237" s="539"/>
      <c r="CJ237" s="539"/>
      <c r="CK237" s="539"/>
      <c r="CL237" s="539"/>
      <c r="CM237" s="539"/>
      <c r="CN237" s="539"/>
      <c r="CO237" s="539"/>
      <c r="CP237" s="539"/>
      <c r="CQ237" s="539"/>
      <c r="CR237" s="539"/>
      <c r="CS237" s="539"/>
      <c r="CT237" s="539"/>
      <c r="CU237" s="539"/>
      <c r="CV237" s="539"/>
      <c r="CW237" s="539"/>
      <c r="CX237" s="539"/>
      <c r="CY237" s="539"/>
      <c r="CZ237" s="539"/>
      <c r="DA237" s="539"/>
      <c r="DB237" s="539"/>
      <c r="DC237" s="539"/>
      <c r="DD237" s="539"/>
      <c r="DE237" s="539"/>
      <c r="DF237" s="539"/>
      <c r="DG237" s="539"/>
      <c r="DH237" s="539"/>
      <c r="DI237" s="539"/>
      <c r="DJ237" s="539"/>
      <c r="DK237" s="539"/>
      <c r="DL237" s="539"/>
      <c r="DM237" s="539"/>
      <c r="DN237" s="539"/>
      <c r="DO237" s="539"/>
      <c r="DP237" s="539"/>
      <c r="DQ237" s="539"/>
      <c r="DR237" s="539"/>
      <c r="DS237" s="539"/>
      <c r="DT237" s="539"/>
      <c r="DU237" s="539"/>
      <c r="DV237" s="539"/>
      <c r="DW237" s="359"/>
      <c r="DX237" s="539"/>
      <c r="DY237" s="539"/>
      <c r="DZ237" s="539"/>
      <c r="EA237" s="539"/>
      <c r="EB237" s="539"/>
      <c r="EC237" s="539"/>
      <c r="ED237" s="539"/>
      <c r="EE237" s="539"/>
      <c r="EF237" s="539"/>
      <c r="EG237" s="539"/>
      <c r="EH237" s="539"/>
      <c r="EI237" s="539"/>
      <c r="EJ237" s="539"/>
      <c r="EK237" s="539"/>
      <c r="EL237" s="539"/>
      <c r="EM237" s="539"/>
      <c r="EN237" s="539"/>
      <c r="EO237" s="539"/>
      <c r="EP237" s="539"/>
      <c r="EQ237" s="539"/>
      <c r="ER237" s="359"/>
      <c r="ES237" s="539"/>
      <c r="ET237" s="539"/>
      <c r="EU237" s="539"/>
      <c r="EV237" s="539"/>
      <c r="EW237" s="539"/>
      <c r="EX237" s="539"/>
      <c r="EY237" s="539"/>
      <c r="EZ237" s="539"/>
      <c r="FA237" s="539"/>
      <c r="FB237" s="539"/>
      <c r="FC237" s="539"/>
      <c r="FD237" s="539"/>
      <c r="FE237" s="539"/>
      <c r="FF237" s="539"/>
      <c r="FG237" s="539"/>
      <c r="FH237" s="539"/>
      <c r="FI237" s="539"/>
      <c r="FJ237" s="539"/>
      <c r="FK237" s="539"/>
      <c r="FL237" s="539"/>
      <c r="FM237" s="539"/>
      <c r="FN237" s="539"/>
      <c r="FO237" s="539"/>
      <c r="FP237" s="539"/>
      <c r="FQ237" s="539"/>
      <c r="FR237" s="539"/>
      <c r="FS237" s="539"/>
      <c r="FT237" s="539"/>
      <c r="FU237" s="539"/>
      <c r="FV237" s="539"/>
      <c r="FW237" s="539"/>
      <c r="FX237" s="539"/>
      <c r="FY237" s="539"/>
      <c r="FZ237" s="539"/>
      <c r="GA237" s="539"/>
      <c r="GB237" s="539"/>
      <c r="GC237" s="539"/>
      <c r="GD237" s="539"/>
      <c r="GE237" s="539"/>
      <c r="GF237" s="539"/>
      <c r="GG237" s="539"/>
      <c r="GH237" s="539"/>
      <c r="GI237" s="539"/>
      <c r="GJ237" s="539"/>
      <c r="GK237" s="539"/>
      <c r="GL237" s="539"/>
      <c r="GM237" s="539"/>
      <c r="GN237" s="539"/>
      <c r="GO237" s="539"/>
      <c r="GP237" s="539"/>
      <c r="GQ237" s="539"/>
      <c r="GR237" s="539"/>
      <c r="GS237" s="539"/>
      <c r="GT237" s="539"/>
      <c r="GU237" s="539"/>
      <c r="GV237" s="539"/>
      <c r="GW237" s="539"/>
      <c r="GX237" s="539"/>
      <c r="GY237" s="539"/>
      <c r="GZ237" s="539"/>
      <c r="HA237" s="539"/>
      <c r="HB237" s="539"/>
      <c r="HC237" s="539"/>
      <c r="HD237" s="539"/>
      <c r="HE237" s="539"/>
      <c r="HF237" s="539"/>
      <c r="HG237" s="539"/>
      <c r="HH237" s="539"/>
      <c r="HI237" s="539"/>
      <c r="HJ237" s="539"/>
      <c r="HK237" s="539"/>
      <c r="HL237" s="539"/>
      <c r="HM237" s="539"/>
      <c r="HN237" s="539"/>
      <c r="HO237" s="539"/>
      <c r="HP237" s="539"/>
      <c r="HQ237" s="539"/>
      <c r="HR237" s="539"/>
      <c r="HS237" s="539"/>
      <c r="HT237" s="539"/>
      <c r="HU237" s="539"/>
      <c r="HV237" s="539"/>
      <c r="HW237" s="539"/>
      <c r="HX237" s="539"/>
      <c r="HY237" s="539"/>
      <c r="HZ237" s="539"/>
      <c r="IA237" s="539"/>
      <c r="IB237" s="539"/>
      <c r="IC237" s="539"/>
      <c r="ID237" s="539"/>
      <c r="IE237" s="539"/>
      <c r="IF237" s="539"/>
      <c r="IG237" s="539"/>
      <c r="IH237" s="539"/>
      <c r="II237" s="539"/>
      <c r="IJ237" s="539"/>
      <c r="IK237" s="539"/>
      <c r="IL237" s="539"/>
      <c r="IM237" s="539"/>
      <c r="IN237" s="539"/>
      <c r="IO237" s="539"/>
      <c r="IP237" s="539"/>
      <c r="IQ237" s="539"/>
      <c r="IR237" s="539"/>
      <c r="IS237" s="539"/>
      <c r="IT237" s="539"/>
      <c r="IU237" s="539"/>
      <c r="IV237" s="539"/>
      <c r="IW237" s="539"/>
      <c r="IX237" s="539"/>
      <c r="IY237" s="539"/>
      <c r="IZ237" s="539"/>
      <c r="JA237" s="539"/>
      <c r="JB237" s="539"/>
      <c r="JC237" s="539"/>
      <c r="JD237" s="539"/>
      <c r="JE237" s="539"/>
      <c r="JF237" s="539"/>
      <c r="JG237" s="359"/>
      <c r="JH237" s="539"/>
      <c r="JI237" s="539"/>
      <c r="JJ237" s="539"/>
      <c r="JK237" s="539"/>
      <c r="JL237" s="539"/>
      <c r="JM237" s="539"/>
      <c r="JN237" s="539"/>
      <c r="JO237" s="539"/>
      <c r="JP237" s="539"/>
      <c r="JQ237" s="539"/>
      <c r="JR237" s="539"/>
      <c r="JS237" s="539"/>
      <c r="JT237" s="539"/>
      <c r="JU237" s="539"/>
      <c r="JV237" s="539"/>
      <c r="JW237" s="539"/>
      <c r="JX237" s="539"/>
      <c r="JY237" s="539"/>
      <c r="JZ237" s="539"/>
      <c r="KA237" s="539"/>
      <c r="KB237" s="359"/>
    </row>
    <row r="238" spans="2:288" ht="15" customHeight="1" x14ac:dyDescent="0.25">
      <c r="B238" s="293" t="str">
        <f t="shared" si="30"/>
        <v>Desk 22</v>
      </c>
      <c r="C238" s="295" t="str">
        <f t="shared" si="33"/>
        <v/>
      </c>
      <c r="D238" s="295" t="str">
        <f t="shared" si="33"/>
        <v/>
      </c>
      <c r="E238" s="295" t="str">
        <f t="shared" si="33"/>
        <v/>
      </c>
      <c r="F238" s="295" t="str">
        <f t="shared" si="33"/>
        <v/>
      </c>
      <c r="G238" s="591" t="str">
        <f t="shared" si="33"/>
        <v/>
      </c>
      <c r="H238" s="539"/>
      <c r="I238" s="539"/>
      <c r="J238" s="539"/>
      <c r="K238" s="539"/>
      <c r="L238" s="539"/>
      <c r="M238" s="539"/>
      <c r="N238" s="539"/>
      <c r="O238" s="539"/>
      <c r="P238" s="539"/>
      <c r="Q238" s="539"/>
      <c r="R238" s="539"/>
      <c r="S238" s="539"/>
      <c r="T238" s="539"/>
      <c r="U238" s="539"/>
      <c r="V238" s="539"/>
      <c r="W238" s="539"/>
      <c r="X238" s="539"/>
      <c r="Y238" s="539"/>
      <c r="Z238" s="539"/>
      <c r="AA238" s="539"/>
      <c r="AB238" s="539"/>
      <c r="AC238" s="539"/>
      <c r="AD238" s="539"/>
      <c r="AE238" s="539"/>
      <c r="AF238" s="539"/>
      <c r="AG238" s="539"/>
      <c r="AH238" s="539"/>
      <c r="AI238" s="539"/>
      <c r="AJ238" s="539"/>
      <c r="AK238" s="539"/>
      <c r="AL238" s="539"/>
      <c r="AM238" s="539"/>
      <c r="AN238" s="539"/>
      <c r="AO238" s="539"/>
      <c r="AP238" s="539"/>
      <c r="AQ238" s="539"/>
      <c r="AR238" s="539"/>
      <c r="AS238" s="539"/>
      <c r="AT238" s="539"/>
      <c r="AU238" s="539"/>
      <c r="AV238" s="539"/>
      <c r="AW238" s="539"/>
      <c r="AX238" s="539"/>
      <c r="AY238" s="539"/>
      <c r="AZ238" s="539"/>
      <c r="BA238" s="539"/>
      <c r="BB238" s="539"/>
      <c r="BC238" s="539"/>
      <c r="BD238" s="539"/>
      <c r="BE238" s="539"/>
      <c r="BF238" s="539"/>
      <c r="BG238" s="539"/>
      <c r="BH238" s="539"/>
      <c r="BI238" s="539"/>
      <c r="BJ238" s="539"/>
      <c r="BK238" s="539"/>
      <c r="BL238" s="539"/>
      <c r="BM238" s="539"/>
      <c r="BN238" s="539"/>
      <c r="BO238" s="539"/>
      <c r="BP238" s="539"/>
      <c r="BQ238" s="539"/>
      <c r="BR238" s="539"/>
      <c r="BS238" s="539"/>
      <c r="BT238" s="539"/>
      <c r="BU238" s="539"/>
      <c r="BV238" s="539"/>
      <c r="BW238" s="539"/>
      <c r="BX238" s="539"/>
      <c r="BY238" s="539"/>
      <c r="BZ238" s="539"/>
      <c r="CA238" s="539"/>
      <c r="CB238" s="539"/>
      <c r="CC238" s="539"/>
      <c r="CD238" s="539"/>
      <c r="CE238" s="539"/>
      <c r="CF238" s="539"/>
      <c r="CG238" s="539"/>
      <c r="CH238" s="539"/>
      <c r="CI238" s="539"/>
      <c r="CJ238" s="539"/>
      <c r="CK238" s="539"/>
      <c r="CL238" s="539"/>
      <c r="CM238" s="539"/>
      <c r="CN238" s="539"/>
      <c r="CO238" s="539"/>
      <c r="CP238" s="539"/>
      <c r="CQ238" s="539"/>
      <c r="CR238" s="539"/>
      <c r="CS238" s="539"/>
      <c r="CT238" s="539"/>
      <c r="CU238" s="539"/>
      <c r="CV238" s="539"/>
      <c r="CW238" s="539"/>
      <c r="CX238" s="539"/>
      <c r="CY238" s="539"/>
      <c r="CZ238" s="539"/>
      <c r="DA238" s="539"/>
      <c r="DB238" s="539"/>
      <c r="DC238" s="539"/>
      <c r="DD238" s="539"/>
      <c r="DE238" s="539"/>
      <c r="DF238" s="539"/>
      <c r="DG238" s="539"/>
      <c r="DH238" s="539"/>
      <c r="DI238" s="539"/>
      <c r="DJ238" s="539"/>
      <c r="DK238" s="539"/>
      <c r="DL238" s="539"/>
      <c r="DM238" s="539"/>
      <c r="DN238" s="539"/>
      <c r="DO238" s="539"/>
      <c r="DP238" s="539"/>
      <c r="DQ238" s="539"/>
      <c r="DR238" s="539"/>
      <c r="DS238" s="539"/>
      <c r="DT238" s="539"/>
      <c r="DU238" s="539"/>
      <c r="DV238" s="539"/>
      <c r="DW238" s="359"/>
      <c r="DX238" s="539"/>
      <c r="DY238" s="539"/>
      <c r="DZ238" s="539"/>
      <c r="EA238" s="539"/>
      <c r="EB238" s="539"/>
      <c r="EC238" s="539"/>
      <c r="ED238" s="539"/>
      <c r="EE238" s="539"/>
      <c r="EF238" s="539"/>
      <c r="EG238" s="539"/>
      <c r="EH238" s="539"/>
      <c r="EI238" s="539"/>
      <c r="EJ238" s="539"/>
      <c r="EK238" s="539"/>
      <c r="EL238" s="539"/>
      <c r="EM238" s="539"/>
      <c r="EN238" s="539"/>
      <c r="EO238" s="539"/>
      <c r="EP238" s="539"/>
      <c r="EQ238" s="539"/>
      <c r="ER238" s="359"/>
      <c r="ES238" s="539"/>
      <c r="ET238" s="539"/>
      <c r="EU238" s="539"/>
      <c r="EV238" s="539"/>
      <c r="EW238" s="539"/>
      <c r="EX238" s="539"/>
      <c r="EY238" s="539"/>
      <c r="EZ238" s="539"/>
      <c r="FA238" s="539"/>
      <c r="FB238" s="539"/>
      <c r="FC238" s="539"/>
      <c r="FD238" s="539"/>
      <c r="FE238" s="539"/>
      <c r="FF238" s="539"/>
      <c r="FG238" s="539"/>
      <c r="FH238" s="539"/>
      <c r="FI238" s="539"/>
      <c r="FJ238" s="539"/>
      <c r="FK238" s="539"/>
      <c r="FL238" s="539"/>
      <c r="FM238" s="539"/>
      <c r="FN238" s="539"/>
      <c r="FO238" s="539"/>
      <c r="FP238" s="539"/>
      <c r="FQ238" s="539"/>
      <c r="FR238" s="539"/>
      <c r="FS238" s="539"/>
      <c r="FT238" s="539"/>
      <c r="FU238" s="539"/>
      <c r="FV238" s="539"/>
      <c r="FW238" s="539"/>
      <c r="FX238" s="539"/>
      <c r="FY238" s="539"/>
      <c r="FZ238" s="539"/>
      <c r="GA238" s="539"/>
      <c r="GB238" s="539"/>
      <c r="GC238" s="539"/>
      <c r="GD238" s="539"/>
      <c r="GE238" s="539"/>
      <c r="GF238" s="539"/>
      <c r="GG238" s="539"/>
      <c r="GH238" s="539"/>
      <c r="GI238" s="539"/>
      <c r="GJ238" s="539"/>
      <c r="GK238" s="539"/>
      <c r="GL238" s="539"/>
      <c r="GM238" s="539"/>
      <c r="GN238" s="539"/>
      <c r="GO238" s="539"/>
      <c r="GP238" s="539"/>
      <c r="GQ238" s="539"/>
      <c r="GR238" s="539"/>
      <c r="GS238" s="539"/>
      <c r="GT238" s="539"/>
      <c r="GU238" s="539"/>
      <c r="GV238" s="539"/>
      <c r="GW238" s="539"/>
      <c r="GX238" s="539"/>
      <c r="GY238" s="539"/>
      <c r="GZ238" s="539"/>
      <c r="HA238" s="539"/>
      <c r="HB238" s="539"/>
      <c r="HC238" s="539"/>
      <c r="HD238" s="539"/>
      <c r="HE238" s="539"/>
      <c r="HF238" s="539"/>
      <c r="HG238" s="539"/>
      <c r="HH238" s="539"/>
      <c r="HI238" s="539"/>
      <c r="HJ238" s="539"/>
      <c r="HK238" s="539"/>
      <c r="HL238" s="539"/>
      <c r="HM238" s="539"/>
      <c r="HN238" s="539"/>
      <c r="HO238" s="539"/>
      <c r="HP238" s="539"/>
      <c r="HQ238" s="539"/>
      <c r="HR238" s="539"/>
      <c r="HS238" s="539"/>
      <c r="HT238" s="539"/>
      <c r="HU238" s="539"/>
      <c r="HV238" s="539"/>
      <c r="HW238" s="539"/>
      <c r="HX238" s="539"/>
      <c r="HY238" s="539"/>
      <c r="HZ238" s="539"/>
      <c r="IA238" s="539"/>
      <c r="IB238" s="539"/>
      <c r="IC238" s="539"/>
      <c r="ID238" s="539"/>
      <c r="IE238" s="539"/>
      <c r="IF238" s="539"/>
      <c r="IG238" s="539"/>
      <c r="IH238" s="539"/>
      <c r="II238" s="539"/>
      <c r="IJ238" s="539"/>
      <c r="IK238" s="539"/>
      <c r="IL238" s="539"/>
      <c r="IM238" s="539"/>
      <c r="IN238" s="539"/>
      <c r="IO238" s="539"/>
      <c r="IP238" s="539"/>
      <c r="IQ238" s="539"/>
      <c r="IR238" s="539"/>
      <c r="IS238" s="539"/>
      <c r="IT238" s="539"/>
      <c r="IU238" s="539"/>
      <c r="IV238" s="539"/>
      <c r="IW238" s="539"/>
      <c r="IX238" s="539"/>
      <c r="IY238" s="539"/>
      <c r="IZ238" s="539"/>
      <c r="JA238" s="539"/>
      <c r="JB238" s="539"/>
      <c r="JC238" s="539"/>
      <c r="JD238" s="539"/>
      <c r="JE238" s="539"/>
      <c r="JF238" s="539"/>
      <c r="JG238" s="359"/>
      <c r="JH238" s="539"/>
      <c r="JI238" s="539"/>
      <c r="JJ238" s="539"/>
      <c r="JK238" s="539"/>
      <c r="JL238" s="539"/>
      <c r="JM238" s="539"/>
      <c r="JN238" s="539"/>
      <c r="JO238" s="539"/>
      <c r="JP238" s="539"/>
      <c r="JQ238" s="539"/>
      <c r="JR238" s="539"/>
      <c r="JS238" s="539"/>
      <c r="JT238" s="539"/>
      <c r="JU238" s="539"/>
      <c r="JV238" s="539"/>
      <c r="JW238" s="539"/>
      <c r="JX238" s="539"/>
      <c r="JY238" s="539"/>
      <c r="JZ238" s="539"/>
      <c r="KA238" s="539"/>
      <c r="KB238" s="359"/>
    </row>
    <row r="239" spans="2:288" ht="15" customHeight="1" x14ac:dyDescent="0.25">
      <c r="B239" s="293" t="str">
        <f t="shared" si="30"/>
        <v>Desk 23</v>
      </c>
      <c r="C239" s="295" t="str">
        <f t="shared" si="33"/>
        <v/>
      </c>
      <c r="D239" s="295" t="str">
        <f t="shared" si="33"/>
        <v/>
      </c>
      <c r="E239" s="295" t="str">
        <f t="shared" si="33"/>
        <v/>
      </c>
      <c r="F239" s="295" t="str">
        <f t="shared" si="33"/>
        <v/>
      </c>
      <c r="G239" s="591" t="str">
        <f t="shared" si="33"/>
        <v/>
      </c>
      <c r="H239" s="539"/>
      <c r="I239" s="539"/>
      <c r="J239" s="539"/>
      <c r="K239" s="539"/>
      <c r="L239" s="539"/>
      <c r="M239" s="539"/>
      <c r="N239" s="539"/>
      <c r="O239" s="539"/>
      <c r="P239" s="539"/>
      <c r="Q239" s="539"/>
      <c r="R239" s="539"/>
      <c r="S239" s="539"/>
      <c r="T239" s="539"/>
      <c r="U239" s="539"/>
      <c r="V239" s="539"/>
      <c r="W239" s="539"/>
      <c r="X239" s="539"/>
      <c r="Y239" s="539"/>
      <c r="Z239" s="539"/>
      <c r="AA239" s="539"/>
      <c r="AB239" s="539"/>
      <c r="AC239" s="539"/>
      <c r="AD239" s="539"/>
      <c r="AE239" s="539"/>
      <c r="AF239" s="539"/>
      <c r="AG239" s="539"/>
      <c r="AH239" s="539"/>
      <c r="AI239" s="539"/>
      <c r="AJ239" s="539"/>
      <c r="AK239" s="539"/>
      <c r="AL239" s="539"/>
      <c r="AM239" s="539"/>
      <c r="AN239" s="539"/>
      <c r="AO239" s="539"/>
      <c r="AP239" s="539"/>
      <c r="AQ239" s="539"/>
      <c r="AR239" s="539"/>
      <c r="AS239" s="539"/>
      <c r="AT239" s="539"/>
      <c r="AU239" s="539"/>
      <c r="AV239" s="539"/>
      <c r="AW239" s="539"/>
      <c r="AX239" s="539"/>
      <c r="AY239" s="539"/>
      <c r="AZ239" s="539"/>
      <c r="BA239" s="539"/>
      <c r="BB239" s="539"/>
      <c r="BC239" s="539"/>
      <c r="BD239" s="539"/>
      <c r="BE239" s="539"/>
      <c r="BF239" s="539"/>
      <c r="BG239" s="539"/>
      <c r="BH239" s="539"/>
      <c r="BI239" s="539"/>
      <c r="BJ239" s="539"/>
      <c r="BK239" s="539"/>
      <c r="BL239" s="539"/>
      <c r="BM239" s="539"/>
      <c r="BN239" s="539"/>
      <c r="BO239" s="539"/>
      <c r="BP239" s="539"/>
      <c r="BQ239" s="539"/>
      <c r="BR239" s="539"/>
      <c r="BS239" s="539"/>
      <c r="BT239" s="539"/>
      <c r="BU239" s="539"/>
      <c r="BV239" s="539"/>
      <c r="BW239" s="539"/>
      <c r="BX239" s="539"/>
      <c r="BY239" s="539"/>
      <c r="BZ239" s="539"/>
      <c r="CA239" s="539"/>
      <c r="CB239" s="539"/>
      <c r="CC239" s="539"/>
      <c r="CD239" s="539"/>
      <c r="CE239" s="539"/>
      <c r="CF239" s="539"/>
      <c r="CG239" s="539"/>
      <c r="CH239" s="539"/>
      <c r="CI239" s="539"/>
      <c r="CJ239" s="539"/>
      <c r="CK239" s="539"/>
      <c r="CL239" s="539"/>
      <c r="CM239" s="539"/>
      <c r="CN239" s="539"/>
      <c r="CO239" s="539"/>
      <c r="CP239" s="539"/>
      <c r="CQ239" s="539"/>
      <c r="CR239" s="539"/>
      <c r="CS239" s="539"/>
      <c r="CT239" s="539"/>
      <c r="CU239" s="539"/>
      <c r="CV239" s="539"/>
      <c r="CW239" s="539"/>
      <c r="CX239" s="539"/>
      <c r="CY239" s="539"/>
      <c r="CZ239" s="539"/>
      <c r="DA239" s="539"/>
      <c r="DB239" s="539"/>
      <c r="DC239" s="539"/>
      <c r="DD239" s="539"/>
      <c r="DE239" s="539"/>
      <c r="DF239" s="539"/>
      <c r="DG239" s="539"/>
      <c r="DH239" s="539"/>
      <c r="DI239" s="539"/>
      <c r="DJ239" s="539"/>
      <c r="DK239" s="539"/>
      <c r="DL239" s="539"/>
      <c r="DM239" s="539"/>
      <c r="DN239" s="539"/>
      <c r="DO239" s="539"/>
      <c r="DP239" s="539"/>
      <c r="DQ239" s="539"/>
      <c r="DR239" s="539"/>
      <c r="DS239" s="539"/>
      <c r="DT239" s="539"/>
      <c r="DU239" s="539"/>
      <c r="DV239" s="539"/>
      <c r="DW239" s="359"/>
      <c r="DX239" s="539"/>
      <c r="DY239" s="539"/>
      <c r="DZ239" s="539"/>
      <c r="EA239" s="539"/>
      <c r="EB239" s="539"/>
      <c r="EC239" s="539"/>
      <c r="ED239" s="539"/>
      <c r="EE239" s="539"/>
      <c r="EF239" s="539"/>
      <c r="EG239" s="539"/>
      <c r="EH239" s="539"/>
      <c r="EI239" s="539"/>
      <c r="EJ239" s="539"/>
      <c r="EK239" s="539"/>
      <c r="EL239" s="539"/>
      <c r="EM239" s="539"/>
      <c r="EN239" s="539"/>
      <c r="EO239" s="539"/>
      <c r="EP239" s="539"/>
      <c r="EQ239" s="539"/>
      <c r="ER239" s="359"/>
      <c r="ES239" s="539"/>
      <c r="ET239" s="539"/>
      <c r="EU239" s="539"/>
      <c r="EV239" s="539"/>
      <c r="EW239" s="539"/>
      <c r="EX239" s="539"/>
      <c r="EY239" s="539"/>
      <c r="EZ239" s="539"/>
      <c r="FA239" s="539"/>
      <c r="FB239" s="539"/>
      <c r="FC239" s="539"/>
      <c r="FD239" s="539"/>
      <c r="FE239" s="539"/>
      <c r="FF239" s="539"/>
      <c r="FG239" s="539"/>
      <c r="FH239" s="539"/>
      <c r="FI239" s="539"/>
      <c r="FJ239" s="539"/>
      <c r="FK239" s="539"/>
      <c r="FL239" s="539"/>
      <c r="FM239" s="539"/>
      <c r="FN239" s="539"/>
      <c r="FO239" s="539"/>
      <c r="FP239" s="539"/>
      <c r="FQ239" s="539"/>
      <c r="FR239" s="539"/>
      <c r="FS239" s="539"/>
      <c r="FT239" s="539"/>
      <c r="FU239" s="539"/>
      <c r="FV239" s="539"/>
      <c r="FW239" s="539"/>
      <c r="FX239" s="539"/>
      <c r="FY239" s="539"/>
      <c r="FZ239" s="539"/>
      <c r="GA239" s="539"/>
      <c r="GB239" s="539"/>
      <c r="GC239" s="539"/>
      <c r="GD239" s="539"/>
      <c r="GE239" s="539"/>
      <c r="GF239" s="539"/>
      <c r="GG239" s="539"/>
      <c r="GH239" s="539"/>
      <c r="GI239" s="539"/>
      <c r="GJ239" s="539"/>
      <c r="GK239" s="539"/>
      <c r="GL239" s="539"/>
      <c r="GM239" s="539"/>
      <c r="GN239" s="539"/>
      <c r="GO239" s="539"/>
      <c r="GP239" s="539"/>
      <c r="GQ239" s="539"/>
      <c r="GR239" s="539"/>
      <c r="GS239" s="539"/>
      <c r="GT239" s="539"/>
      <c r="GU239" s="539"/>
      <c r="GV239" s="539"/>
      <c r="GW239" s="539"/>
      <c r="GX239" s="539"/>
      <c r="GY239" s="539"/>
      <c r="GZ239" s="539"/>
      <c r="HA239" s="539"/>
      <c r="HB239" s="539"/>
      <c r="HC239" s="539"/>
      <c r="HD239" s="539"/>
      <c r="HE239" s="539"/>
      <c r="HF239" s="539"/>
      <c r="HG239" s="539"/>
      <c r="HH239" s="539"/>
      <c r="HI239" s="539"/>
      <c r="HJ239" s="539"/>
      <c r="HK239" s="539"/>
      <c r="HL239" s="539"/>
      <c r="HM239" s="539"/>
      <c r="HN239" s="539"/>
      <c r="HO239" s="539"/>
      <c r="HP239" s="539"/>
      <c r="HQ239" s="539"/>
      <c r="HR239" s="539"/>
      <c r="HS239" s="539"/>
      <c r="HT239" s="539"/>
      <c r="HU239" s="539"/>
      <c r="HV239" s="539"/>
      <c r="HW239" s="539"/>
      <c r="HX239" s="539"/>
      <c r="HY239" s="539"/>
      <c r="HZ239" s="539"/>
      <c r="IA239" s="539"/>
      <c r="IB239" s="539"/>
      <c r="IC239" s="539"/>
      <c r="ID239" s="539"/>
      <c r="IE239" s="539"/>
      <c r="IF239" s="539"/>
      <c r="IG239" s="539"/>
      <c r="IH239" s="539"/>
      <c r="II239" s="539"/>
      <c r="IJ239" s="539"/>
      <c r="IK239" s="539"/>
      <c r="IL239" s="539"/>
      <c r="IM239" s="539"/>
      <c r="IN239" s="539"/>
      <c r="IO239" s="539"/>
      <c r="IP239" s="539"/>
      <c r="IQ239" s="539"/>
      <c r="IR239" s="539"/>
      <c r="IS239" s="539"/>
      <c r="IT239" s="539"/>
      <c r="IU239" s="539"/>
      <c r="IV239" s="539"/>
      <c r="IW239" s="539"/>
      <c r="IX239" s="539"/>
      <c r="IY239" s="539"/>
      <c r="IZ239" s="539"/>
      <c r="JA239" s="539"/>
      <c r="JB239" s="539"/>
      <c r="JC239" s="539"/>
      <c r="JD239" s="539"/>
      <c r="JE239" s="539"/>
      <c r="JF239" s="539"/>
      <c r="JG239" s="359"/>
      <c r="JH239" s="539"/>
      <c r="JI239" s="539"/>
      <c r="JJ239" s="539"/>
      <c r="JK239" s="539"/>
      <c r="JL239" s="539"/>
      <c r="JM239" s="539"/>
      <c r="JN239" s="539"/>
      <c r="JO239" s="539"/>
      <c r="JP239" s="539"/>
      <c r="JQ239" s="539"/>
      <c r="JR239" s="539"/>
      <c r="JS239" s="539"/>
      <c r="JT239" s="539"/>
      <c r="JU239" s="539"/>
      <c r="JV239" s="539"/>
      <c r="JW239" s="539"/>
      <c r="JX239" s="539"/>
      <c r="JY239" s="539"/>
      <c r="JZ239" s="539"/>
      <c r="KA239" s="539"/>
      <c r="KB239" s="359"/>
    </row>
    <row r="240" spans="2:288" ht="15" customHeight="1" x14ac:dyDescent="0.25">
      <c r="B240" s="293" t="str">
        <f t="shared" si="30"/>
        <v>Desk 24</v>
      </c>
      <c r="C240" s="295" t="str">
        <f t="shared" si="33"/>
        <v/>
      </c>
      <c r="D240" s="295" t="str">
        <f t="shared" si="33"/>
        <v/>
      </c>
      <c r="E240" s="295" t="str">
        <f t="shared" si="33"/>
        <v/>
      </c>
      <c r="F240" s="295" t="str">
        <f t="shared" si="33"/>
        <v/>
      </c>
      <c r="G240" s="591" t="str">
        <f t="shared" si="33"/>
        <v/>
      </c>
      <c r="H240" s="539"/>
      <c r="I240" s="539"/>
      <c r="J240" s="539"/>
      <c r="K240" s="539"/>
      <c r="L240" s="539"/>
      <c r="M240" s="539"/>
      <c r="N240" s="539"/>
      <c r="O240" s="539"/>
      <c r="P240" s="539"/>
      <c r="Q240" s="539"/>
      <c r="R240" s="539"/>
      <c r="S240" s="539"/>
      <c r="T240" s="539"/>
      <c r="U240" s="539"/>
      <c r="V240" s="539"/>
      <c r="W240" s="539"/>
      <c r="X240" s="539"/>
      <c r="Y240" s="539"/>
      <c r="Z240" s="539"/>
      <c r="AA240" s="539"/>
      <c r="AB240" s="539"/>
      <c r="AC240" s="539"/>
      <c r="AD240" s="539"/>
      <c r="AE240" s="539"/>
      <c r="AF240" s="539"/>
      <c r="AG240" s="539"/>
      <c r="AH240" s="539"/>
      <c r="AI240" s="539"/>
      <c r="AJ240" s="539"/>
      <c r="AK240" s="539"/>
      <c r="AL240" s="539"/>
      <c r="AM240" s="539"/>
      <c r="AN240" s="539"/>
      <c r="AO240" s="539"/>
      <c r="AP240" s="539"/>
      <c r="AQ240" s="539"/>
      <c r="AR240" s="539"/>
      <c r="AS240" s="539"/>
      <c r="AT240" s="539"/>
      <c r="AU240" s="539"/>
      <c r="AV240" s="539"/>
      <c r="AW240" s="539"/>
      <c r="AX240" s="539"/>
      <c r="AY240" s="539"/>
      <c r="AZ240" s="539"/>
      <c r="BA240" s="539"/>
      <c r="BB240" s="539"/>
      <c r="BC240" s="539"/>
      <c r="BD240" s="539"/>
      <c r="BE240" s="539"/>
      <c r="BF240" s="539"/>
      <c r="BG240" s="539"/>
      <c r="BH240" s="539"/>
      <c r="BI240" s="539"/>
      <c r="BJ240" s="539"/>
      <c r="BK240" s="539"/>
      <c r="BL240" s="539"/>
      <c r="BM240" s="539"/>
      <c r="BN240" s="539"/>
      <c r="BO240" s="539"/>
      <c r="BP240" s="539"/>
      <c r="BQ240" s="539"/>
      <c r="BR240" s="539"/>
      <c r="BS240" s="539"/>
      <c r="BT240" s="539"/>
      <c r="BU240" s="539"/>
      <c r="BV240" s="539"/>
      <c r="BW240" s="539"/>
      <c r="BX240" s="539"/>
      <c r="BY240" s="539"/>
      <c r="BZ240" s="539"/>
      <c r="CA240" s="539"/>
      <c r="CB240" s="539"/>
      <c r="CC240" s="539"/>
      <c r="CD240" s="539"/>
      <c r="CE240" s="539"/>
      <c r="CF240" s="539"/>
      <c r="CG240" s="539"/>
      <c r="CH240" s="539"/>
      <c r="CI240" s="539"/>
      <c r="CJ240" s="539"/>
      <c r="CK240" s="539"/>
      <c r="CL240" s="539"/>
      <c r="CM240" s="539"/>
      <c r="CN240" s="539"/>
      <c r="CO240" s="539"/>
      <c r="CP240" s="539"/>
      <c r="CQ240" s="539"/>
      <c r="CR240" s="539"/>
      <c r="CS240" s="539"/>
      <c r="CT240" s="539"/>
      <c r="CU240" s="539"/>
      <c r="CV240" s="539"/>
      <c r="CW240" s="539"/>
      <c r="CX240" s="539"/>
      <c r="CY240" s="539"/>
      <c r="CZ240" s="539"/>
      <c r="DA240" s="539"/>
      <c r="DB240" s="539"/>
      <c r="DC240" s="539"/>
      <c r="DD240" s="539"/>
      <c r="DE240" s="539"/>
      <c r="DF240" s="539"/>
      <c r="DG240" s="539"/>
      <c r="DH240" s="539"/>
      <c r="DI240" s="539"/>
      <c r="DJ240" s="539"/>
      <c r="DK240" s="539"/>
      <c r="DL240" s="539"/>
      <c r="DM240" s="539"/>
      <c r="DN240" s="539"/>
      <c r="DO240" s="539"/>
      <c r="DP240" s="539"/>
      <c r="DQ240" s="539"/>
      <c r="DR240" s="539"/>
      <c r="DS240" s="539"/>
      <c r="DT240" s="539"/>
      <c r="DU240" s="539"/>
      <c r="DV240" s="539"/>
      <c r="DW240" s="359"/>
      <c r="DX240" s="539"/>
      <c r="DY240" s="539"/>
      <c r="DZ240" s="539"/>
      <c r="EA240" s="539"/>
      <c r="EB240" s="539"/>
      <c r="EC240" s="539"/>
      <c r="ED240" s="539"/>
      <c r="EE240" s="539"/>
      <c r="EF240" s="539"/>
      <c r="EG240" s="539"/>
      <c r="EH240" s="539"/>
      <c r="EI240" s="539"/>
      <c r="EJ240" s="539"/>
      <c r="EK240" s="539"/>
      <c r="EL240" s="539"/>
      <c r="EM240" s="539"/>
      <c r="EN240" s="539"/>
      <c r="EO240" s="539"/>
      <c r="EP240" s="539"/>
      <c r="EQ240" s="539"/>
      <c r="ER240" s="359"/>
      <c r="ES240" s="539"/>
      <c r="ET240" s="539"/>
      <c r="EU240" s="539"/>
      <c r="EV240" s="539"/>
      <c r="EW240" s="539"/>
      <c r="EX240" s="539"/>
      <c r="EY240" s="539"/>
      <c r="EZ240" s="539"/>
      <c r="FA240" s="539"/>
      <c r="FB240" s="539"/>
      <c r="FC240" s="539"/>
      <c r="FD240" s="539"/>
      <c r="FE240" s="539"/>
      <c r="FF240" s="539"/>
      <c r="FG240" s="539"/>
      <c r="FH240" s="539"/>
      <c r="FI240" s="539"/>
      <c r="FJ240" s="539"/>
      <c r="FK240" s="539"/>
      <c r="FL240" s="539"/>
      <c r="FM240" s="539"/>
      <c r="FN240" s="539"/>
      <c r="FO240" s="539"/>
      <c r="FP240" s="539"/>
      <c r="FQ240" s="539"/>
      <c r="FR240" s="539"/>
      <c r="FS240" s="539"/>
      <c r="FT240" s="539"/>
      <c r="FU240" s="539"/>
      <c r="FV240" s="539"/>
      <c r="FW240" s="539"/>
      <c r="FX240" s="539"/>
      <c r="FY240" s="539"/>
      <c r="FZ240" s="539"/>
      <c r="GA240" s="539"/>
      <c r="GB240" s="539"/>
      <c r="GC240" s="539"/>
      <c r="GD240" s="539"/>
      <c r="GE240" s="539"/>
      <c r="GF240" s="539"/>
      <c r="GG240" s="539"/>
      <c r="GH240" s="539"/>
      <c r="GI240" s="539"/>
      <c r="GJ240" s="539"/>
      <c r="GK240" s="539"/>
      <c r="GL240" s="539"/>
      <c r="GM240" s="539"/>
      <c r="GN240" s="539"/>
      <c r="GO240" s="539"/>
      <c r="GP240" s="539"/>
      <c r="GQ240" s="539"/>
      <c r="GR240" s="539"/>
      <c r="GS240" s="539"/>
      <c r="GT240" s="539"/>
      <c r="GU240" s="539"/>
      <c r="GV240" s="539"/>
      <c r="GW240" s="539"/>
      <c r="GX240" s="539"/>
      <c r="GY240" s="539"/>
      <c r="GZ240" s="539"/>
      <c r="HA240" s="539"/>
      <c r="HB240" s="539"/>
      <c r="HC240" s="539"/>
      <c r="HD240" s="539"/>
      <c r="HE240" s="539"/>
      <c r="HF240" s="539"/>
      <c r="HG240" s="539"/>
      <c r="HH240" s="539"/>
      <c r="HI240" s="539"/>
      <c r="HJ240" s="539"/>
      <c r="HK240" s="539"/>
      <c r="HL240" s="539"/>
      <c r="HM240" s="539"/>
      <c r="HN240" s="539"/>
      <c r="HO240" s="539"/>
      <c r="HP240" s="539"/>
      <c r="HQ240" s="539"/>
      <c r="HR240" s="539"/>
      <c r="HS240" s="539"/>
      <c r="HT240" s="539"/>
      <c r="HU240" s="539"/>
      <c r="HV240" s="539"/>
      <c r="HW240" s="539"/>
      <c r="HX240" s="539"/>
      <c r="HY240" s="539"/>
      <c r="HZ240" s="539"/>
      <c r="IA240" s="539"/>
      <c r="IB240" s="539"/>
      <c r="IC240" s="539"/>
      <c r="ID240" s="539"/>
      <c r="IE240" s="539"/>
      <c r="IF240" s="539"/>
      <c r="IG240" s="539"/>
      <c r="IH240" s="539"/>
      <c r="II240" s="539"/>
      <c r="IJ240" s="539"/>
      <c r="IK240" s="539"/>
      <c r="IL240" s="539"/>
      <c r="IM240" s="539"/>
      <c r="IN240" s="539"/>
      <c r="IO240" s="539"/>
      <c r="IP240" s="539"/>
      <c r="IQ240" s="539"/>
      <c r="IR240" s="539"/>
      <c r="IS240" s="539"/>
      <c r="IT240" s="539"/>
      <c r="IU240" s="539"/>
      <c r="IV240" s="539"/>
      <c r="IW240" s="539"/>
      <c r="IX240" s="539"/>
      <c r="IY240" s="539"/>
      <c r="IZ240" s="539"/>
      <c r="JA240" s="539"/>
      <c r="JB240" s="539"/>
      <c r="JC240" s="539"/>
      <c r="JD240" s="539"/>
      <c r="JE240" s="539"/>
      <c r="JF240" s="539"/>
      <c r="JG240" s="359"/>
      <c r="JH240" s="539"/>
      <c r="JI240" s="539"/>
      <c r="JJ240" s="539"/>
      <c r="JK240" s="539"/>
      <c r="JL240" s="539"/>
      <c r="JM240" s="539"/>
      <c r="JN240" s="539"/>
      <c r="JO240" s="539"/>
      <c r="JP240" s="539"/>
      <c r="JQ240" s="539"/>
      <c r="JR240" s="539"/>
      <c r="JS240" s="539"/>
      <c r="JT240" s="539"/>
      <c r="JU240" s="539"/>
      <c r="JV240" s="539"/>
      <c r="JW240" s="539"/>
      <c r="JX240" s="539"/>
      <c r="JY240" s="539"/>
      <c r="JZ240" s="539"/>
      <c r="KA240" s="539"/>
      <c r="KB240" s="359"/>
    </row>
    <row r="241" spans="2:288" ht="15" customHeight="1" x14ac:dyDescent="0.25">
      <c r="B241" s="293" t="str">
        <f t="shared" si="30"/>
        <v>Desk 25</v>
      </c>
      <c r="C241" s="295" t="str">
        <f t="shared" si="33"/>
        <v/>
      </c>
      <c r="D241" s="295" t="str">
        <f t="shared" si="33"/>
        <v/>
      </c>
      <c r="E241" s="295" t="str">
        <f t="shared" si="33"/>
        <v/>
      </c>
      <c r="F241" s="295" t="str">
        <f t="shared" si="33"/>
        <v/>
      </c>
      <c r="G241" s="591" t="str">
        <f t="shared" si="33"/>
        <v/>
      </c>
      <c r="H241" s="539"/>
      <c r="I241" s="539"/>
      <c r="J241" s="539"/>
      <c r="K241" s="539"/>
      <c r="L241" s="539"/>
      <c r="M241" s="539"/>
      <c r="N241" s="539"/>
      <c r="O241" s="539"/>
      <c r="P241" s="539"/>
      <c r="Q241" s="539"/>
      <c r="R241" s="539"/>
      <c r="S241" s="539"/>
      <c r="T241" s="539"/>
      <c r="U241" s="539"/>
      <c r="V241" s="539"/>
      <c r="W241" s="539"/>
      <c r="X241" s="539"/>
      <c r="Y241" s="539"/>
      <c r="Z241" s="539"/>
      <c r="AA241" s="539"/>
      <c r="AB241" s="539"/>
      <c r="AC241" s="539"/>
      <c r="AD241" s="539"/>
      <c r="AE241" s="539"/>
      <c r="AF241" s="539"/>
      <c r="AG241" s="539"/>
      <c r="AH241" s="539"/>
      <c r="AI241" s="539"/>
      <c r="AJ241" s="539"/>
      <c r="AK241" s="539"/>
      <c r="AL241" s="539"/>
      <c r="AM241" s="539"/>
      <c r="AN241" s="539"/>
      <c r="AO241" s="539"/>
      <c r="AP241" s="539"/>
      <c r="AQ241" s="539"/>
      <c r="AR241" s="539"/>
      <c r="AS241" s="539"/>
      <c r="AT241" s="539"/>
      <c r="AU241" s="539"/>
      <c r="AV241" s="539"/>
      <c r="AW241" s="539"/>
      <c r="AX241" s="539"/>
      <c r="AY241" s="539"/>
      <c r="AZ241" s="539"/>
      <c r="BA241" s="539"/>
      <c r="BB241" s="539"/>
      <c r="BC241" s="539"/>
      <c r="BD241" s="539"/>
      <c r="BE241" s="539"/>
      <c r="BF241" s="539"/>
      <c r="BG241" s="539"/>
      <c r="BH241" s="539"/>
      <c r="BI241" s="539"/>
      <c r="BJ241" s="539"/>
      <c r="BK241" s="539"/>
      <c r="BL241" s="539"/>
      <c r="BM241" s="539"/>
      <c r="BN241" s="539"/>
      <c r="BO241" s="539"/>
      <c r="BP241" s="539"/>
      <c r="BQ241" s="539"/>
      <c r="BR241" s="539"/>
      <c r="BS241" s="539"/>
      <c r="BT241" s="539"/>
      <c r="BU241" s="539"/>
      <c r="BV241" s="539"/>
      <c r="BW241" s="539"/>
      <c r="BX241" s="539"/>
      <c r="BY241" s="539"/>
      <c r="BZ241" s="539"/>
      <c r="CA241" s="539"/>
      <c r="CB241" s="539"/>
      <c r="CC241" s="539"/>
      <c r="CD241" s="539"/>
      <c r="CE241" s="539"/>
      <c r="CF241" s="539"/>
      <c r="CG241" s="539"/>
      <c r="CH241" s="539"/>
      <c r="CI241" s="539"/>
      <c r="CJ241" s="539"/>
      <c r="CK241" s="539"/>
      <c r="CL241" s="539"/>
      <c r="CM241" s="539"/>
      <c r="CN241" s="539"/>
      <c r="CO241" s="539"/>
      <c r="CP241" s="539"/>
      <c r="CQ241" s="539"/>
      <c r="CR241" s="539"/>
      <c r="CS241" s="539"/>
      <c r="CT241" s="539"/>
      <c r="CU241" s="539"/>
      <c r="CV241" s="539"/>
      <c r="CW241" s="539"/>
      <c r="CX241" s="539"/>
      <c r="CY241" s="539"/>
      <c r="CZ241" s="539"/>
      <c r="DA241" s="539"/>
      <c r="DB241" s="539"/>
      <c r="DC241" s="539"/>
      <c r="DD241" s="539"/>
      <c r="DE241" s="539"/>
      <c r="DF241" s="539"/>
      <c r="DG241" s="539"/>
      <c r="DH241" s="539"/>
      <c r="DI241" s="539"/>
      <c r="DJ241" s="539"/>
      <c r="DK241" s="539"/>
      <c r="DL241" s="539"/>
      <c r="DM241" s="539"/>
      <c r="DN241" s="539"/>
      <c r="DO241" s="539"/>
      <c r="DP241" s="539"/>
      <c r="DQ241" s="539"/>
      <c r="DR241" s="539"/>
      <c r="DS241" s="539"/>
      <c r="DT241" s="539"/>
      <c r="DU241" s="539"/>
      <c r="DV241" s="539"/>
      <c r="DW241" s="359"/>
      <c r="DX241" s="539"/>
      <c r="DY241" s="539"/>
      <c r="DZ241" s="539"/>
      <c r="EA241" s="539"/>
      <c r="EB241" s="539"/>
      <c r="EC241" s="539"/>
      <c r="ED241" s="539"/>
      <c r="EE241" s="539"/>
      <c r="EF241" s="539"/>
      <c r="EG241" s="539"/>
      <c r="EH241" s="539"/>
      <c r="EI241" s="539"/>
      <c r="EJ241" s="539"/>
      <c r="EK241" s="539"/>
      <c r="EL241" s="539"/>
      <c r="EM241" s="539"/>
      <c r="EN241" s="539"/>
      <c r="EO241" s="539"/>
      <c r="EP241" s="539"/>
      <c r="EQ241" s="539"/>
      <c r="ER241" s="359"/>
      <c r="ES241" s="539"/>
      <c r="ET241" s="539"/>
      <c r="EU241" s="539"/>
      <c r="EV241" s="539"/>
      <c r="EW241" s="539"/>
      <c r="EX241" s="539"/>
      <c r="EY241" s="539"/>
      <c r="EZ241" s="539"/>
      <c r="FA241" s="539"/>
      <c r="FB241" s="539"/>
      <c r="FC241" s="539"/>
      <c r="FD241" s="539"/>
      <c r="FE241" s="539"/>
      <c r="FF241" s="539"/>
      <c r="FG241" s="539"/>
      <c r="FH241" s="539"/>
      <c r="FI241" s="539"/>
      <c r="FJ241" s="539"/>
      <c r="FK241" s="539"/>
      <c r="FL241" s="539"/>
      <c r="FM241" s="539"/>
      <c r="FN241" s="539"/>
      <c r="FO241" s="539"/>
      <c r="FP241" s="539"/>
      <c r="FQ241" s="539"/>
      <c r="FR241" s="539"/>
      <c r="FS241" s="539"/>
      <c r="FT241" s="539"/>
      <c r="FU241" s="539"/>
      <c r="FV241" s="539"/>
      <c r="FW241" s="539"/>
      <c r="FX241" s="539"/>
      <c r="FY241" s="539"/>
      <c r="FZ241" s="539"/>
      <c r="GA241" s="539"/>
      <c r="GB241" s="539"/>
      <c r="GC241" s="539"/>
      <c r="GD241" s="539"/>
      <c r="GE241" s="539"/>
      <c r="GF241" s="539"/>
      <c r="GG241" s="539"/>
      <c r="GH241" s="539"/>
      <c r="GI241" s="539"/>
      <c r="GJ241" s="539"/>
      <c r="GK241" s="539"/>
      <c r="GL241" s="539"/>
      <c r="GM241" s="539"/>
      <c r="GN241" s="539"/>
      <c r="GO241" s="539"/>
      <c r="GP241" s="539"/>
      <c r="GQ241" s="539"/>
      <c r="GR241" s="539"/>
      <c r="GS241" s="539"/>
      <c r="GT241" s="539"/>
      <c r="GU241" s="539"/>
      <c r="GV241" s="539"/>
      <c r="GW241" s="539"/>
      <c r="GX241" s="539"/>
      <c r="GY241" s="539"/>
      <c r="GZ241" s="539"/>
      <c r="HA241" s="539"/>
      <c r="HB241" s="539"/>
      <c r="HC241" s="539"/>
      <c r="HD241" s="539"/>
      <c r="HE241" s="539"/>
      <c r="HF241" s="539"/>
      <c r="HG241" s="539"/>
      <c r="HH241" s="539"/>
      <c r="HI241" s="539"/>
      <c r="HJ241" s="539"/>
      <c r="HK241" s="539"/>
      <c r="HL241" s="539"/>
      <c r="HM241" s="539"/>
      <c r="HN241" s="539"/>
      <c r="HO241" s="539"/>
      <c r="HP241" s="539"/>
      <c r="HQ241" s="539"/>
      <c r="HR241" s="539"/>
      <c r="HS241" s="539"/>
      <c r="HT241" s="539"/>
      <c r="HU241" s="539"/>
      <c r="HV241" s="539"/>
      <c r="HW241" s="539"/>
      <c r="HX241" s="539"/>
      <c r="HY241" s="539"/>
      <c r="HZ241" s="539"/>
      <c r="IA241" s="539"/>
      <c r="IB241" s="539"/>
      <c r="IC241" s="539"/>
      <c r="ID241" s="539"/>
      <c r="IE241" s="539"/>
      <c r="IF241" s="539"/>
      <c r="IG241" s="539"/>
      <c r="IH241" s="539"/>
      <c r="II241" s="539"/>
      <c r="IJ241" s="539"/>
      <c r="IK241" s="539"/>
      <c r="IL241" s="539"/>
      <c r="IM241" s="539"/>
      <c r="IN241" s="539"/>
      <c r="IO241" s="539"/>
      <c r="IP241" s="539"/>
      <c r="IQ241" s="539"/>
      <c r="IR241" s="539"/>
      <c r="IS241" s="539"/>
      <c r="IT241" s="539"/>
      <c r="IU241" s="539"/>
      <c r="IV241" s="539"/>
      <c r="IW241" s="539"/>
      <c r="IX241" s="539"/>
      <c r="IY241" s="539"/>
      <c r="IZ241" s="539"/>
      <c r="JA241" s="539"/>
      <c r="JB241" s="539"/>
      <c r="JC241" s="539"/>
      <c r="JD241" s="539"/>
      <c r="JE241" s="539"/>
      <c r="JF241" s="539"/>
      <c r="JG241" s="359"/>
      <c r="JH241" s="539"/>
      <c r="JI241" s="539"/>
      <c r="JJ241" s="539"/>
      <c r="JK241" s="539"/>
      <c r="JL241" s="539"/>
      <c r="JM241" s="539"/>
      <c r="JN241" s="539"/>
      <c r="JO241" s="539"/>
      <c r="JP241" s="539"/>
      <c r="JQ241" s="539"/>
      <c r="JR241" s="539"/>
      <c r="JS241" s="539"/>
      <c r="JT241" s="539"/>
      <c r="JU241" s="539"/>
      <c r="JV241" s="539"/>
      <c r="JW241" s="539"/>
      <c r="JX241" s="539"/>
      <c r="JY241" s="539"/>
      <c r="JZ241" s="539"/>
      <c r="KA241" s="539"/>
      <c r="KB241" s="359"/>
    </row>
    <row r="242" spans="2:288" ht="15" customHeight="1" x14ac:dyDescent="0.25">
      <c r="B242" s="293" t="str">
        <f t="shared" si="30"/>
        <v>Desk 26</v>
      </c>
      <c r="C242" s="295" t="str">
        <f t="shared" si="33"/>
        <v/>
      </c>
      <c r="D242" s="295" t="str">
        <f t="shared" si="33"/>
        <v/>
      </c>
      <c r="E242" s="295" t="str">
        <f t="shared" si="33"/>
        <v/>
      </c>
      <c r="F242" s="295" t="str">
        <f t="shared" si="33"/>
        <v/>
      </c>
      <c r="G242" s="591" t="str">
        <f t="shared" si="33"/>
        <v/>
      </c>
      <c r="H242" s="539"/>
      <c r="I242" s="539"/>
      <c r="J242" s="539"/>
      <c r="K242" s="539"/>
      <c r="L242" s="539"/>
      <c r="M242" s="539"/>
      <c r="N242" s="539"/>
      <c r="O242" s="539"/>
      <c r="P242" s="539"/>
      <c r="Q242" s="539"/>
      <c r="R242" s="539"/>
      <c r="S242" s="539"/>
      <c r="T242" s="539"/>
      <c r="U242" s="539"/>
      <c r="V242" s="539"/>
      <c r="W242" s="539"/>
      <c r="X242" s="539"/>
      <c r="Y242" s="539"/>
      <c r="Z242" s="539"/>
      <c r="AA242" s="539"/>
      <c r="AB242" s="539"/>
      <c r="AC242" s="539"/>
      <c r="AD242" s="539"/>
      <c r="AE242" s="539"/>
      <c r="AF242" s="539"/>
      <c r="AG242" s="539"/>
      <c r="AH242" s="539"/>
      <c r="AI242" s="539"/>
      <c r="AJ242" s="539"/>
      <c r="AK242" s="539"/>
      <c r="AL242" s="539"/>
      <c r="AM242" s="539"/>
      <c r="AN242" s="539"/>
      <c r="AO242" s="539"/>
      <c r="AP242" s="539"/>
      <c r="AQ242" s="539"/>
      <c r="AR242" s="539"/>
      <c r="AS242" s="539"/>
      <c r="AT242" s="539"/>
      <c r="AU242" s="539"/>
      <c r="AV242" s="539"/>
      <c r="AW242" s="539"/>
      <c r="AX242" s="539"/>
      <c r="AY242" s="539"/>
      <c r="AZ242" s="539"/>
      <c r="BA242" s="539"/>
      <c r="BB242" s="539"/>
      <c r="BC242" s="539"/>
      <c r="BD242" s="539"/>
      <c r="BE242" s="539"/>
      <c r="BF242" s="539"/>
      <c r="BG242" s="539"/>
      <c r="BH242" s="539"/>
      <c r="BI242" s="539"/>
      <c r="BJ242" s="539"/>
      <c r="BK242" s="539"/>
      <c r="BL242" s="539"/>
      <c r="BM242" s="539"/>
      <c r="BN242" s="539"/>
      <c r="BO242" s="539"/>
      <c r="BP242" s="539"/>
      <c r="BQ242" s="539"/>
      <c r="BR242" s="539"/>
      <c r="BS242" s="539"/>
      <c r="BT242" s="539"/>
      <c r="BU242" s="539"/>
      <c r="BV242" s="539"/>
      <c r="BW242" s="539"/>
      <c r="BX242" s="539"/>
      <c r="BY242" s="539"/>
      <c r="BZ242" s="539"/>
      <c r="CA242" s="539"/>
      <c r="CB242" s="539"/>
      <c r="CC242" s="539"/>
      <c r="CD242" s="539"/>
      <c r="CE242" s="539"/>
      <c r="CF242" s="539"/>
      <c r="CG242" s="539"/>
      <c r="CH242" s="539"/>
      <c r="CI242" s="539"/>
      <c r="CJ242" s="539"/>
      <c r="CK242" s="539"/>
      <c r="CL242" s="539"/>
      <c r="CM242" s="539"/>
      <c r="CN242" s="539"/>
      <c r="CO242" s="539"/>
      <c r="CP242" s="539"/>
      <c r="CQ242" s="539"/>
      <c r="CR242" s="539"/>
      <c r="CS242" s="539"/>
      <c r="CT242" s="539"/>
      <c r="CU242" s="539"/>
      <c r="CV242" s="539"/>
      <c r="CW242" s="539"/>
      <c r="CX242" s="539"/>
      <c r="CY242" s="539"/>
      <c r="CZ242" s="539"/>
      <c r="DA242" s="539"/>
      <c r="DB242" s="539"/>
      <c r="DC242" s="539"/>
      <c r="DD242" s="539"/>
      <c r="DE242" s="539"/>
      <c r="DF242" s="539"/>
      <c r="DG242" s="539"/>
      <c r="DH242" s="539"/>
      <c r="DI242" s="539"/>
      <c r="DJ242" s="539"/>
      <c r="DK242" s="539"/>
      <c r="DL242" s="539"/>
      <c r="DM242" s="539"/>
      <c r="DN242" s="539"/>
      <c r="DO242" s="539"/>
      <c r="DP242" s="539"/>
      <c r="DQ242" s="539"/>
      <c r="DR242" s="539"/>
      <c r="DS242" s="539"/>
      <c r="DT242" s="539"/>
      <c r="DU242" s="539"/>
      <c r="DV242" s="539"/>
      <c r="DW242" s="359"/>
      <c r="DX242" s="539"/>
      <c r="DY242" s="539"/>
      <c r="DZ242" s="539"/>
      <c r="EA242" s="539"/>
      <c r="EB242" s="539"/>
      <c r="EC242" s="539"/>
      <c r="ED242" s="539"/>
      <c r="EE242" s="539"/>
      <c r="EF242" s="539"/>
      <c r="EG242" s="539"/>
      <c r="EH242" s="539"/>
      <c r="EI242" s="539"/>
      <c r="EJ242" s="539"/>
      <c r="EK242" s="539"/>
      <c r="EL242" s="539"/>
      <c r="EM242" s="539"/>
      <c r="EN242" s="539"/>
      <c r="EO242" s="539"/>
      <c r="EP242" s="539"/>
      <c r="EQ242" s="539"/>
      <c r="ER242" s="359"/>
      <c r="ES242" s="539"/>
      <c r="ET242" s="539"/>
      <c r="EU242" s="539"/>
      <c r="EV242" s="539"/>
      <c r="EW242" s="539"/>
      <c r="EX242" s="539"/>
      <c r="EY242" s="539"/>
      <c r="EZ242" s="539"/>
      <c r="FA242" s="539"/>
      <c r="FB242" s="539"/>
      <c r="FC242" s="539"/>
      <c r="FD242" s="539"/>
      <c r="FE242" s="539"/>
      <c r="FF242" s="539"/>
      <c r="FG242" s="539"/>
      <c r="FH242" s="539"/>
      <c r="FI242" s="539"/>
      <c r="FJ242" s="539"/>
      <c r="FK242" s="539"/>
      <c r="FL242" s="539"/>
      <c r="FM242" s="539"/>
      <c r="FN242" s="539"/>
      <c r="FO242" s="539"/>
      <c r="FP242" s="539"/>
      <c r="FQ242" s="539"/>
      <c r="FR242" s="539"/>
      <c r="FS242" s="539"/>
      <c r="FT242" s="539"/>
      <c r="FU242" s="539"/>
      <c r="FV242" s="539"/>
      <c r="FW242" s="539"/>
      <c r="FX242" s="539"/>
      <c r="FY242" s="539"/>
      <c r="FZ242" s="539"/>
      <c r="GA242" s="539"/>
      <c r="GB242" s="539"/>
      <c r="GC242" s="539"/>
      <c r="GD242" s="539"/>
      <c r="GE242" s="539"/>
      <c r="GF242" s="539"/>
      <c r="GG242" s="539"/>
      <c r="GH242" s="539"/>
      <c r="GI242" s="539"/>
      <c r="GJ242" s="539"/>
      <c r="GK242" s="539"/>
      <c r="GL242" s="539"/>
      <c r="GM242" s="539"/>
      <c r="GN242" s="539"/>
      <c r="GO242" s="539"/>
      <c r="GP242" s="539"/>
      <c r="GQ242" s="539"/>
      <c r="GR242" s="539"/>
      <c r="GS242" s="539"/>
      <c r="GT242" s="539"/>
      <c r="GU242" s="539"/>
      <c r="GV242" s="539"/>
      <c r="GW242" s="539"/>
      <c r="GX242" s="539"/>
      <c r="GY242" s="539"/>
      <c r="GZ242" s="539"/>
      <c r="HA242" s="539"/>
      <c r="HB242" s="539"/>
      <c r="HC242" s="539"/>
      <c r="HD242" s="539"/>
      <c r="HE242" s="539"/>
      <c r="HF242" s="539"/>
      <c r="HG242" s="539"/>
      <c r="HH242" s="539"/>
      <c r="HI242" s="539"/>
      <c r="HJ242" s="539"/>
      <c r="HK242" s="539"/>
      <c r="HL242" s="539"/>
      <c r="HM242" s="539"/>
      <c r="HN242" s="539"/>
      <c r="HO242" s="539"/>
      <c r="HP242" s="539"/>
      <c r="HQ242" s="539"/>
      <c r="HR242" s="539"/>
      <c r="HS242" s="539"/>
      <c r="HT242" s="539"/>
      <c r="HU242" s="539"/>
      <c r="HV242" s="539"/>
      <c r="HW242" s="539"/>
      <c r="HX242" s="539"/>
      <c r="HY242" s="539"/>
      <c r="HZ242" s="539"/>
      <c r="IA242" s="539"/>
      <c r="IB242" s="539"/>
      <c r="IC242" s="539"/>
      <c r="ID242" s="539"/>
      <c r="IE242" s="539"/>
      <c r="IF242" s="539"/>
      <c r="IG242" s="539"/>
      <c r="IH242" s="539"/>
      <c r="II242" s="539"/>
      <c r="IJ242" s="539"/>
      <c r="IK242" s="539"/>
      <c r="IL242" s="539"/>
      <c r="IM242" s="539"/>
      <c r="IN242" s="539"/>
      <c r="IO242" s="539"/>
      <c r="IP242" s="539"/>
      <c r="IQ242" s="539"/>
      <c r="IR242" s="539"/>
      <c r="IS242" s="539"/>
      <c r="IT242" s="539"/>
      <c r="IU242" s="539"/>
      <c r="IV242" s="539"/>
      <c r="IW242" s="539"/>
      <c r="IX242" s="539"/>
      <c r="IY242" s="539"/>
      <c r="IZ242" s="539"/>
      <c r="JA242" s="539"/>
      <c r="JB242" s="539"/>
      <c r="JC242" s="539"/>
      <c r="JD242" s="539"/>
      <c r="JE242" s="539"/>
      <c r="JF242" s="539"/>
      <c r="JG242" s="359"/>
      <c r="JH242" s="539"/>
      <c r="JI242" s="539"/>
      <c r="JJ242" s="539"/>
      <c r="JK242" s="539"/>
      <c r="JL242" s="539"/>
      <c r="JM242" s="539"/>
      <c r="JN242" s="539"/>
      <c r="JO242" s="539"/>
      <c r="JP242" s="539"/>
      <c r="JQ242" s="539"/>
      <c r="JR242" s="539"/>
      <c r="JS242" s="539"/>
      <c r="JT242" s="539"/>
      <c r="JU242" s="539"/>
      <c r="JV242" s="539"/>
      <c r="JW242" s="539"/>
      <c r="JX242" s="539"/>
      <c r="JY242" s="539"/>
      <c r="JZ242" s="539"/>
      <c r="KA242" s="539"/>
      <c r="KB242" s="359"/>
    </row>
    <row r="243" spans="2:288" ht="15" customHeight="1" x14ac:dyDescent="0.25">
      <c r="B243" s="293" t="str">
        <f t="shared" si="30"/>
        <v>Desk 27</v>
      </c>
      <c r="C243" s="295" t="str">
        <f t="shared" si="33"/>
        <v/>
      </c>
      <c r="D243" s="295" t="str">
        <f t="shared" si="33"/>
        <v/>
      </c>
      <c r="E243" s="295" t="str">
        <f t="shared" si="33"/>
        <v/>
      </c>
      <c r="F243" s="295" t="str">
        <f t="shared" si="33"/>
        <v/>
      </c>
      <c r="G243" s="591" t="str">
        <f t="shared" si="33"/>
        <v/>
      </c>
      <c r="H243" s="539"/>
      <c r="I243" s="539"/>
      <c r="J243" s="539"/>
      <c r="K243" s="539"/>
      <c r="L243" s="539"/>
      <c r="M243" s="539"/>
      <c r="N243" s="539"/>
      <c r="O243" s="539"/>
      <c r="P243" s="539"/>
      <c r="Q243" s="539"/>
      <c r="R243" s="539"/>
      <c r="S243" s="539"/>
      <c r="T243" s="539"/>
      <c r="U243" s="539"/>
      <c r="V243" s="539"/>
      <c r="W243" s="539"/>
      <c r="X243" s="539"/>
      <c r="Y243" s="539"/>
      <c r="Z243" s="539"/>
      <c r="AA243" s="539"/>
      <c r="AB243" s="539"/>
      <c r="AC243" s="539"/>
      <c r="AD243" s="539"/>
      <c r="AE243" s="539"/>
      <c r="AF243" s="539"/>
      <c r="AG243" s="539"/>
      <c r="AH243" s="539"/>
      <c r="AI243" s="539"/>
      <c r="AJ243" s="539"/>
      <c r="AK243" s="539"/>
      <c r="AL243" s="539"/>
      <c r="AM243" s="539"/>
      <c r="AN243" s="539"/>
      <c r="AO243" s="539"/>
      <c r="AP243" s="539"/>
      <c r="AQ243" s="539"/>
      <c r="AR243" s="539"/>
      <c r="AS243" s="539"/>
      <c r="AT243" s="539"/>
      <c r="AU243" s="539"/>
      <c r="AV243" s="539"/>
      <c r="AW243" s="539"/>
      <c r="AX243" s="539"/>
      <c r="AY243" s="539"/>
      <c r="AZ243" s="539"/>
      <c r="BA243" s="539"/>
      <c r="BB243" s="539"/>
      <c r="BC243" s="539"/>
      <c r="BD243" s="539"/>
      <c r="BE243" s="539"/>
      <c r="BF243" s="539"/>
      <c r="BG243" s="539"/>
      <c r="BH243" s="539"/>
      <c r="BI243" s="539"/>
      <c r="BJ243" s="539"/>
      <c r="BK243" s="539"/>
      <c r="BL243" s="539"/>
      <c r="BM243" s="539"/>
      <c r="BN243" s="539"/>
      <c r="BO243" s="539"/>
      <c r="BP243" s="539"/>
      <c r="BQ243" s="539"/>
      <c r="BR243" s="539"/>
      <c r="BS243" s="539"/>
      <c r="BT243" s="539"/>
      <c r="BU243" s="539"/>
      <c r="BV243" s="539"/>
      <c r="BW243" s="539"/>
      <c r="BX243" s="539"/>
      <c r="BY243" s="539"/>
      <c r="BZ243" s="539"/>
      <c r="CA243" s="539"/>
      <c r="CB243" s="539"/>
      <c r="CC243" s="539"/>
      <c r="CD243" s="539"/>
      <c r="CE243" s="539"/>
      <c r="CF243" s="539"/>
      <c r="CG243" s="539"/>
      <c r="CH243" s="539"/>
      <c r="CI243" s="539"/>
      <c r="CJ243" s="539"/>
      <c r="CK243" s="539"/>
      <c r="CL243" s="539"/>
      <c r="CM243" s="539"/>
      <c r="CN243" s="539"/>
      <c r="CO243" s="539"/>
      <c r="CP243" s="539"/>
      <c r="CQ243" s="539"/>
      <c r="CR243" s="539"/>
      <c r="CS243" s="539"/>
      <c r="CT243" s="539"/>
      <c r="CU243" s="539"/>
      <c r="CV243" s="539"/>
      <c r="CW243" s="539"/>
      <c r="CX243" s="539"/>
      <c r="CY243" s="539"/>
      <c r="CZ243" s="539"/>
      <c r="DA243" s="539"/>
      <c r="DB243" s="539"/>
      <c r="DC243" s="539"/>
      <c r="DD243" s="539"/>
      <c r="DE243" s="539"/>
      <c r="DF243" s="539"/>
      <c r="DG243" s="539"/>
      <c r="DH243" s="539"/>
      <c r="DI243" s="539"/>
      <c r="DJ243" s="539"/>
      <c r="DK243" s="539"/>
      <c r="DL243" s="539"/>
      <c r="DM243" s="539"/>
      <c r="DN243" s="539"/>
      <c r="DO243" s="539"/>
      <c r="DP243" s="539"/>
      <c r="DQ243" s="539"/>
      <c r="DR243" s="539"/>
      <c r="DS243" s="539"/>
      <c r="DT243" s="539"/>
      <c r="DU243" s="539"/>
      <c r="DV243" s="539"/>
      <c r="DW243" s="359"/>
      <c r="DX243" s="539"/>
      <c r="DY243" s="539"/>
      <c r="DZ243" s="539"/>
      <c r="EA243" s="539"/>
      <c r="EB243" s="539"/>
      <c r="EC243" s="539"/>
      <c r="ED243" s="539"/>
      <c r="EE243" s="539"/>
      <c r="EF243" s="539"/>
      <c r="EG243" s="539"/>
      <c r="EH243" s="539"/>
      <c r="EI243" s="539"/>
      <c r="EJ243" s="539"/>
      <c r="EK243" s="539"/>
      <c r="EL243" s="539"/>
      <c r="EM243" s="539"/>
      <c r="EN243" s="539"/>
      <c r="EO243" s="539"/>
      <c r="EP243" s="539"/>
      <c r="EQ243" s="539"/>
      <c r="ER243" s="359"/>
      <c r="ES243" s="539"/>
      <c r="ET243" s="539"/>
      <c r="EU243" s="539"/>
      <c r="EV243" s="539"/>
      <c r="EW243" s="539"/>
      <c r="EX243" s="539"/>
      <c r="EY243" s="539"/>
      <c r="EZ243" s="539"/>
      <c r="FA243" s="539"/>
      <c r="FB243" s="539"/>
      <c r="FC243" s="539"/>
      <c r="FD243" s="539"/>
      <c r="FE243" s="539"/>
      <c r="FF243" s="539"/>
      <c r="FG243" s="539"/>
      <c r="FH243" s="539"/>
      <c r="FI243" s="539"/>
      <c r="FJ243" s="539"/>
      <c r="FK243" s="539"/>
      <c r="FL243" s="539"/>
      <c r="FM243" s="539"/>
      <c r="FN243" s="539"/>
      <c r="FO243" s="539"/>
      <c r="FP243" s="539"/>
      <c r="FQ243" s="539"/>
      <c r="FR243" s="539"/>
      <c r="FS243" s="539"/>
      <c r="FT243" s="539"/>
      <c r="FU243" s="539"/>
      <c r="FV243" s="539"/>
      <c r="FW243" s="539"/>
      <c r="FX243" s="539"/>
      <c r="FY243" s="539"/>
      <c r="FZ243" s="539"/>
      <c r="GA243" s="539"/>
      <c r="GB243" s="539"/>
      <c r="GC243" s="539"/>
      <c r="GD243" s="539"/>
      <c r="GE243" s="539"/>
      <c r="GF243" s="539"/>
      <c r="GG243" s="539"/>
      <c r="GH243" s="539"/>
      <c r="GI243" s="539"/>
      <c r="GJ243" s="539"/>
      <c r="GK243" s="539"/>
      <c r="GL243" s="539"/>
      <c r="GM243" s="539"/>
      <c r="GN243" s="539"/>
      <c r="GO243" s="539"/>
      <c r="GP243" s="539"/>
      <c r="GQ243" s="539"/>
      <c r="GR243" s="539"/>
      <c r="GS243" s="539"/>
      <c r="GT243" s="539"/>
      <c r="GU243" s="539"/>
      <c r="GV243" s="539"/>
      <c r="GW243" s="539"/>
      <c r="GX243" s="539"/>
      <c r="GY243" s="539"/>
      <c r="GZ243" s="539"/>
      <c r="HA243" s="539"/>
      <c r="HB243" s="539"/>
      <c r="HC243" s="539"/>
      <c r="HD243" s="539"/>
      <c r="HE243" s="539"/>
      <c r="HF243" s="539"/>
      <c r="HG243" s="539"/>
      <c r="HH243" s="539"/>
      <c r="HI243" s="539"/>
      <c r="HJ243" s="539"/>
      <c r="HK243" s="539"/>
      <c r="HL243" s="539"/>
      <c r="HM243" s="539"/>
      <c r="HN243" s="539"/>
      <c r="HO243" s="539"/>
      <c r="HP243" s="539"/>
      <c r="HQ243" s="539"/>
      <c r="HR243" s="539"/>
      <c r="HS243" s="539"/>
      <c r="HT243" s="539"/>
      <c r="HU243" s="539"/>
      <c r="HV243" s="539"/>
      <c r="HW243" s="539"/>
      <c r="HX243" s="539"/>
      <c r="HY243" s="539"/>
      <c r="HZ243" s="539"/>
      <c r="IA243" s="539"/>
      <c r="IB243" s="539"/>
      <c r="IC243" s="539"/>
      <c r="ID243" s="539"/>
      <c r="IE243" s="539"/>
      <c r="IF243" s="539"/>
      <c r="IG243" s="539"/>
      <c r="IH243" s="539"/>
      <c r="II243" s="539"/>
      <c r="IJ243" s="539"/>
      <c r="IK243" s="539"/>
      <c r="IL243" s="539"/>
      <c r="IM243" s="539"/>
      <c r="IN243" s="539"/>
      <c r="IO243" s="539"/>
      <c r="IP243" s="539"/>
      <c r="IQ243" s="539"/>
      <c r="IR243" s="539"/>
      <c r="IS243" s="539"/>
      <c r="IT243" s="539"/>
      <c r="IU243" s="539"/>
      <c r="IV243" s="539"/>
      <c r="IW243" s="539"/>
      <c r="IX243" s="539"/>
      <c r="IY243" s="539"/>
      <c r="IZ243" s="539"/>
      <c r="JA243" s="539"/>
      <c r="JB243" s="539"/>
      <c r="JC243" s="539"/>
      <c r="JD243" s="539"/>
      <c r="JE243" s="539"/>
      <c r="JF243" s="539"/>
      <c r="JG243" s="359"/>
      <c r="JH243" s="539"/>
      <c r="JI243" s="539"/>
      <c r="JJ243" s="539"/>
      <c r="JK243" s="539"/>
      <c r="JL243" s="539"/>
      <c r="JM243" s="539"/>
      <c r="JN243" s="539"/>
      <c r="JO243" s="539"/>
      <c r="JP243" s="539"/>
      <c r="JQ243" s="539"/>
      <c r="JR243" s="539"/>
      <c r="JS243" s="539"/>
      <c r="JT243" s="539"/>
      <c r="JU243" s="539"/>
      <c r="JV243" s="539"/>
      <c r="JW243" s="539"/>
      <c r="JX243" s="539"/>
      <c r="JY243" s="539"/>
      <c r="JZ243" s="539"/>
      <c r="KA243" s="539"/>
      <c r="KB243" s="359"/>
    </row>
    <row r="244" spans="2:288" ht="15" customHeight="1" x14ac:dyDescent="0.25">
      <c r="B244" s="293" t="str">
        <f t="shared" si="30"/>
        <v>Desk 28</v>
      </c>
      <c r="C244" s="295" t="str">
        <f t="shared" si="33"/>
        <v/>
      </c>
      <c r="D244" s="295" t="str">
        <f t="shared" si="33"/>
        <v/>
      </c>
      <c r="E244" s="295" t="str">
        <f t="shared" si="33"/>
        <v/>
      </c>
      <c r="F244" s="295" t="str">
        <f t="shared" si="33"/>
        <v/>
      </c>
      <c r="G244" s="591" t="str">
        <f t="shared" si="33"/>
        <v/>
      </c>
      <c r="H244" s="539"/>
      <c r="I244" s="539"/>
      <c r="J244" s="539"/>
      <c r="K244" s="539"/>
      <c r="L244" s="539"/>
      <c r="M244" s="539"/>
      <c r="N244" s="539"/>
      <c r="O244" s="539"/>
      <c r="P244" s="539"/>
      <c r="Q244" s="539"/>
      <c r="R244" s="539"/>
      <c r="S244" s="539"/>
      <c r="T244" s="539"/>
      <c r="U244" s="539"/>
      <c r="V244" s="539"/>
      <c r="W244" s="539"/>
      <c r="X244" s="539"/>
      <c r="Y244" s="539"/>
      <c r="Z244" s="539"/>
      <c r="AA244" s="539"/>
      <c r="AB244" s="539"/>
      <c r="AC244" s="539"/>
      <c r="AD244" s="539"/>
      <c r="AE244" s="539"/>
      <c r="AF244" s="539"/>
      <c r="AG244" s="539"/>
      <c r="AH244" s="539"/>
      <c r="AI244" s="539"/>
      <c r="AJ244" s="539"/>
      <c r="AK244" s="539"/>
      <c r="AL244" s="539"/>
      <c r="AM244" s="539"/>
      <c r="AN244" s="539"/>
      <c r="AO244" s="539"/>
      <c r="AP244" s="539"/>
      <c r="AQ244" s="539"/>
      <c r="AR244" s="539"/>
      <c r="AS244" s="539"/>
      <c r="AT244" s="539"/>
      <c r="AU244" s="539"/>
      <c r="AV244" s="539"/>
      <c r="AW244" s="539"/>
      <c r="AX244" s="539"/>
      <c r="AY244" s="539"/>
      <c r="AZ244" s="539"/>
      <c r="BA244" s="539"/>
      <c r="BB244" s="539"/>
      <c r="BC244" s="539"/>
      <c r="BD244" s="539"/>
      <c r="BE244" s="539"/>
      <c r="BF244" s="539"/>
      <c r="BG244" s="539"/>
      <c r="BH244" s="539"/>
      <c r="BI244" s="539"/>
      <c r="BJ244" s="539"/>
      <c r="BK244" s="539"/>
      <c r="BL244" s="539"/>
      <c r="BM244" s="539"/>
      <c r="BN244" s="539"/>
      <c r="BO244" s="539"/>
      <c r="BP244" s="539"/>
      <c r="BQ244" s="539"/>
      <c r="BR244" s="539"/>
      <c r="BS244" s="539"/>
      <c r="BT244" s="539"/>
      <c r="BU244" s="539"/>
      <c r="BV244" s="539"/>
      <c r="BW244" s="539"/>
      <c r="BX244" s="539"/>
      <c r="BY244" s="539"/>
      <c r="BZ244" s="539"/>
      <c r="CA244" s="539"/>
      <c r="CB244" s="539"/>
      <c r="CC244" s="539"/>
      <c r="CD244" s="539"/>
      <c r="CE244" s="539"/>
      <c r="CF244" s="539"/>
      <c r="CG244" s="539"/>
      <c r="CH244" s="539"/>
      <c r="CI244" s="539"/>
      <c r="CJ244" s="539"/>
      <c r="CK244" s="539"/>
      <c r="CL244" s="539"/>
      <c r="CM244" s="539"/>
      <c r="CN244" s="539"/>
      <c r="CO244" s="539"/>
      <c r="CP244" s="539"/>
      <c r="CQ244" s="539"/>
      <c r="CR244" s="539"/>
      <c r="CS244" s="539"/>
      <c r="CT244" s="539"/>
      <c r="CU244" s="539"/>
      <c r="CV244" s="539"/>
      <c r="CW244" s="539"/>
      <c r="CX244" s="539"/>
      <c r="CY244" s="539"/>
      <c r="CZ244" s="539"/>
      <c r="DA244" s="539"/>
      <c r="DB244" s="539"/>
      <c r="DC244" s="539"/>
      <c r="DD244" s="539"/>
      <c r="DE244" s="539"/>
      <c r="DF244" s="539"/>
      <c r="DG244" s="539"/>
      <c r="DH244" s="539"/>
      <c r="DI244" s="539"/>
      <c r="DJ244" s="539"/>
      <c r="DK244" s="539"/>
      <c r="DL244" s="539"/>
      <c r="DM244" s="539"/>
      <c r="DN244" s="539"/>
      <c r="DO244" s="539"/>
      <c r="DP244" s="539"/>
      <c r="DQ244" s="539"/>
      <c r="DR244" s="539"/>
      <c r="DS244" s="539"/>
      <c r="DT244" s="539"/>
      <c r="DU244" s="539"/>
      <c r="DV244" s="539"/>
      <c r="DW244" s="359"/>
      <c r="DX244" s="539"/>
      <c r="DY244" s="539"/>
      <c r="DZ244" s="539"/>
      <c r="EA244" s="539"/>
      <c r="EB244" s="539"/>
      <c r="EC244" s="539"/>
      <c r="ED244" s="539"/>
      <c r="EE244" s="539"/>
      <c r="EF244" s="539"/>
      <c r="EG244" s="539"/>
      <c r="EH244" s="539"/>
      <c r="EI244" s="539"/>
      <c r="EJ244" s="539"/>
      <c r="EK244" s="539"/>
      <c r="EL244" s="539"/>
      <c r="EM244" s="539"/>
      <c r="EN244" s="539"/>
      <c r="EO244" s="539"/>
      <c r="EP244" s="539"/>
      <c r="EQ244" s="539"/>
      <c r="ER244" s="359"/>
      <c r="ES244" s="539"/>
      <c r="ET244" s="539"/>
      <c r="EU244" s="539"/>
      <c r="EV244" s="539"/>
      <c r="EW244" s="539"/>
      <c r="EX244" s="539"/>
      <c r="EY244" s="539"/>
      <c r="EZ244" s="539"/>
      <c r="FA244" s="539"/>
      <c r="FB244" s="539"/>
      <c r="FC244" s="539"/>
      <c r="FD244" s="539"/>
      <c r="FE244" s="539"/>
      <c r="FF244" s="539"/>
      <c r="FG244" s="539"/>
      <c r="FH244" s="539"/>
      <c r="FI244" s="539"/>
      <c r="FJ244" s="539"/>
      <c r="FK244" s="539"/>
      <c r="FL244" s="539"/>
      <c r="FM244" s="539"/>
      <c r="FN244" s="539"/>
      <c r="FO244" s="539"/>
      <c r="FP244" s="539"/>
      <c r="FQ244" s="539"/>
      <c r="FR244" s="539"/>
      <c r="FS244" s="539"/>
      <c r="FT244" s="539"/>
      <c r="FU244" s="539"/>
      <c r="FV244" s="539"/>
      <c r="FW244" s="539"/>
      <c r="FX244" s="539"/>
      <c r="FY244" s="539"/>
      <c r="FZ244" s="539"/>
      <c r="GA244" s="539"/>
      <c r="GB244" s="539"/>
      <c r="GC244" s="539"/>
      <c r="GD244" s="539"/>
      <c r="GE244" s="539"/>
      <c r="GF244" s="539"/>
      <c r="GG244" s="539"/>
      <c r="GH244" s="539"/>
      <c r="GI244" s="539"/>
      <c r="GJ244" s="539"/>
      <c r="GK244" s="539"/>
      <c r="GL244" s="539"/>
      <c r="GM244" s="539"/>
      <c r="GN244" s="539"/>
      <c r="GO244" s="539"/>
      <c r="GP244" s="539"/>
      <c r="GQ244" s="539"/>
      <c r="GR244" s="539"/>
      <c r="GS244" s="539"/>
      <c r="GT244" s="539"/>
      <c r="GU244" s="539"/>
      <c r="GV244" s="539"/>
      <c r="GW244" s="539"/>
      <c r="GX244" s="539"/>
      <c r="GY244" s="539"/>
      <c r="GZ244" s="539"/>
      <c r="HA244" s="539"/>
      <c r="HB244" s="539"/>
      <c r="HC244" s="539"/>
      <c r="HD244" s="539"/>
      <c r="HE244" s="539"/>
      <c r="HF244" s="539"/>
      <c r="HG244" s="539"/>
      <c r="HH244" s="539"/>
      <c r="HI244" s="539"/>
      <c r="HJ244" s="539"/>
      <c r="HK244" s="539"/>
      <c r="HL244" s="539"/>
      <c r="HM244" s="539"/>
      <c r="HN244" s="539"/>
      <c r="HO244" s="539"/>
      <c r="HP244" s="539"/>
      <c r="HQ244" s="539"/>
      <c r="HR244" s="539"/>
      <c r="HS244" s="539"/>
      <c r="HT244" s="539"/>
      <c r="HU244" s="539"/>
      <c r="HV244" s="539"/>
      <c r="HW244" s="539"/>
      <c r="HX244" s="539"/>
      <c r="HY244" s="539"/>
      <c r="HZ244" s="539"/>
      <c r="IA244" s="539"/>
      <c r="IB244" s="539"/>
      <c r="IC244" s="539"/>
      <c r="ID244" s="539"/>
      <c r="IE244" s="539"/>
      <c r="IF244" s="539"/>
      <c r="IG244" s="539"/>
      <c r="IH244" s="539"/>
      <c r="II244" s="539"/>
      <c r="IJ244" s="539"/>
      <c r="IK244" s="539"/>
      <c r="IL244" s="539"/>
      <c r="IM244" s="539"/>
      <c r="IN244" s="539"/>
      <c r="IO244" s="539"/>
      <c r="IP244" s="539"/>
      <c r="IQ244" s="539"/>
      <c r="IR244" s="539"/>
      <c r="IS244" s="539"/>
      <c r="IT244" s="539"/>
      <c r="IU244" s="539"/>
      <c r="IV244" s="539"/>
      <c r="IW244" s="539"/>
      <c r="IX244" s="539"/>
      <c r="IY244" s="539"/>
      <c r="IZ244" s="539"/>
      <c r="JA244" s="539"/>
      <c r="JB244" s="539"/>
      <c r="JC244" s="539"/>
      <c r="JD244" s="539"/>
      <c r="JE244" s="539"/>
      <c r="JF244" s="539"/>
      <c r="JG244" s="359"/>
      <c r="JH244" s="539"/>
      <c r="JI244" s="539"/>
      <c r="JJ244" s="539"/>
      <c r="JK244" s="539"/>
      <c r="JL244" s="539"/>
      <c r="JM244" s="539"/>
      <c r="JN244" s="539"/>
      <c r="JO244" s="539"/>
      <c r="JP244" s="539"/>
      <c r="JQ244" s="539"/>
      <c r="JR244" s="539"/>
      <c r="JS244" s="539"/>
      <c r="JT244" s="539"/>
      <c r="JU244" s="539"/>
      <c r="JV244" s="539"/>
      <c r="JW244" s="539"/>
      <c r="JX244" s="539"/>
      <c r="JY244" s="539"/>
      <c r="JZ244" s="539"/>
      <c r="KA244" s="539"/>
      <c r="KB244" s="359"/>
    </row>
    <row r="245" spans="2:288" ht="15" customHeight="1" x14ac:dyDescent="0.25">
      <c r="B245" s="293" t="str">
        <f t="shared" si="30"/>
        <v>Desk 29</v>
      </c>
      <c r="C245" s="295" t="str">
        <f t="shared" si="33"/>
        <v/>
      </c>
      <c r="D245" s="295" t="str">
        <f t="shared" si="33"/>
        <v/>
      </c>
      <c r="E245" s="295" t="str">
        <f t="shared" si="33"/>
        <v/>
      </c>
      <c r="F245" s="295" t="str">
        <f t="shared" si="33"/>
        <v/>
      </c>
      <c r="G245" s="591" t="str">
        <f t="shared" si="33"/>
        <v/>
      </c>
      <c r="H245" s="539"/>
      <c r="I245" s="539"/>
      <c r="J245" s="539"/>
      <c r="K245" s="539"/>
      <c r="L245" s="539"/>
      <c r="M245" s="539"/>
      <c r="N245" s="539"/>
      <c r="O245" s="539"/>
      <c r="P245" s="539"/>
      <c r="Q245" s="539"/>
      <c r="R245" s="539"/>
      <c r="S245" s="539"/>
      <c r="T245" s="539"/>
      <c r="U245" s="539"/>
      <c r="V245" s="539"/>
      <c r="W245" s="539"/>
      <c r="X245" s="539"/>
      <c r="Y245" s="539"/>
      <c r="Z245" s="539"/>
      <c r="AA245" s="539"/>
      <c r="AB245" s="539"/>
      <c r="AC245" s="539"/>
      <c r="AD245" s="539"/>
      <c r="AE245" s="539"/>
      <c r="AF245" s="539"/>
      <c r="AG245" s="539"/>
      <c r="AH245" s="539"/>
      <c r="AI245" s="539"/>
      <c r="AJ245" s="539"/>
      <c r="AK245" s="539"/>
      <c r="AL245" s="539"/>
      <c r="AM245" s="539"/>
      <c r="AN245" s="539"/>
      <c r="AO245" s="539"/>
      <c r="AP245" s="539"/>
      <c r="AQ245" s="539"/>
      <c r="AR245" s="539"/>
      <c r="AS245" s="539"/>
      <c r="AT245" s="539"/>
      <c r="AU245" s="539"/>
      <c r="AV245" s="539"/>
      <c r="AW245" s="539"/>
      <c r="AX245" s="539"/>
      <c r="AY245" s="539"/>
      <c r="AZ245" s="539"/>
      <c r="BA245" s="539"/>
      <c r="BB245" s="539"/>
      <c r="BC245" s="539"/>
      <c r="BD245" s="539"/>
      <c r="BE245" s="539"/>
      <c r="BF245" s="539"/>
      <c r="BG245" s="539"/>
      <c r="BH245" s="539"/>
      <c r="BI245" s="539"/>
      <c r="BJ245" s="539"/>
      <c r="BK245" s="539"/>
      <c r="BL245" s="539"/>
      <c r="BM245" s="539"/>
      <c r="BN245" s="539"/>
      <c r="BO245" s="539"/>
      <c r="BP245" s="539"/>
      <c r="BQ245" s="539"/>
      <c r="BR245" s="539"/>
      <c r="BS245" s="539"/>
      <c r="BT245" s="539"/>
      <c r="BU245" s="539"/>
      <c r="BV245" s="539"/>
      <c r="BW245" s="539"/>
      <c r="BX245" s="539"/>
      <c r="BY245" s="539"/>
      <c r="BZ245" s="539"/>
      <c r="CA245" s="539"/>
      <c r="CB245" s="539"/>
      <c r="CC245" s="539"/>
      <c r="CD245" s="539"/>
      <c r="CE245" s="539"/>
      <c r="CF245" s="539"/>
      <c r="CG245" s="539"/>
      <c r="CH245" s="539"/>
      <c r="CI245" s="539"/>
      <c r="CJ245" s="539"/>
      <c r="CK245" s="539"/>
      <c r="CL245" s="539"/>
      <c r="CM245" s="539"/>
      <c r="CN245" s="539"/>
      <c r="CO245" s="539"/>
      <c r="CP245" s="539"/>
      <c r="CQ245" s="539"/>
      <c r="CR245" s="539"/>
      <c r="CS245" s="539"/>
      <c r="CT245" s="539"/>
      <c r="CU245" s="539"/>
      <c r="CV245" s="539"/>
      <c r="CW245" s="539"/>
      <c r="CX245" s="539"/>
      <c r="CY245" s="539"/>
      <c r="CZ245" s="539"/>
      <c r="DA245" s="539"/>
      <c r="DB245" s="539"/>
      <c r="DC245" s="539"/>
      <c r="DD245" s="539"/>
      <c r="DE245" s="539"/>
      <c r="DF245" s="539"/>
      <c r="DG245" s="539"/>
      <c r="DH245" s="539"/>
      <c r="DI245" s="539"/>
      <c r="DJ245" s="539"/>
      <c r="DK245" s="539"/>
      <c r="DL245" s="539"/>
      <c r="DM245" s="539"/>
      <c r="DN245" s="539"/>
      <c r="DO245" s="539"/>
      <c r="DP245" s="539"/>
      <c r="DQ245" s="539"/>
      <c r="DR245" s="539"/>
      <c r="DS245" s="539"/>
      <c r="DT245" s="539"/>
      <c r="DU245" s="539"/>
      <c r="DV245" s="539"/>
      <c r="DW245" s="359"/>
      <c r="DX245" s="539"/>
      <c r="DY245" s="539"/>
      <c r="DZ245" s="539"/>
      <c r="EA245" s="539"/>
      <c r="EB245" s="539"/>
      <c r="EC245" s="539"/>
      <c r="ED245" s="539"/>
      <c r="EE245" s="539"/>
      <c r="EF245" s="539"/>
      <c r="EG245" s="539"/>
      <c r="EH245" s="539"/>
      <c r="EI245" s="539"/>
      <c r="EJ245" s="539"/>
      <c r="EK245" s="539"/>
      <c r="EL245" s="539"/>
      <c r="EM245" s="539"/>
      <c r="EN245" s="539"/>
      <c r="EO245" s="539"/>
      <c r="EP245" s="539"/>
      <c r="EQ245" s="539"/>
      <c r="ER245" s="359"/>
      <c r="ES245" s="539"/>
      <c r="ET245" s="539"/>
      <c r="EU245" s="539"/>
      <c r="EV245" s="539"/>
      <c r="EW245" s="539"/>
      <c r="EX245" s="539"/>
      <c r="EY245" s="539"/>
      <c r="EZ245" s="539"/>
      <c r="FA245" s="539"/>
      <c r="FB245" s="539"/>
      <c r="FC245" s="539"/>
      <c r="FD245" s="539"/>
      <c r="FE245" s="539"/>
      <c r="FF245" s="539"/>
      <c r="FG245" s="539"/>
      <c r="FH245" s="539"/>
      <c r="FI245" s="539"/>
      <c r="FJ245" s="539"/>
      <c r="FK245" s="539"/>
      <c r="FL245" s="539"/>
      <c r="FM245" s="539"/>
      <c r="FN245" s="539"/>
      <c r="FO245" s="539"/>
      <c r="FP245" s="539"/>
      <c r="FQ245" s="539"/>
      <c r="FR245" s="539"/>
      <c r="FS245" s="539"/>
      <c r="FT245" s="539"/>
      <c r="FU245" s="539"/>
      <c r="FV245" s="539"/>
      <c r="FW245" s="539"/>
      <c r="FX245" s="539"/>
      <c r="FY245" s="539"/>
      <c r="FZ245" s="539"/>
      <c r="GA245" s="539"/>
      <c r="GB245" s="539"/>
      <c r="GC245" s="539"/>
      <c r="GD245" s="539"/>
      <c r="GE245" s="539"/>
      <c r="GF245" s="539"/>
      <c r="GG245" s="539"/>
      <c r="GH245" s="539"/>
      <c r="GI245" s="539"/>
      <c r="GJ245" s="539"/>
      <c r="GK245" s="539"/>
      <c r="GL245" s="539"/>
      <c r="GM245" s="539"/>
      <c r="GN245" s="539"/>
      <c r="GO245" s="539"/>
      <c r="GP245" s="539"/>
      <c r="GQ245" s="539"/>
      <c r="GR245" s="539"/>
      <c r="GS245" s="539"/>
      <c r="GT245" s="539"/>
      <c r="GU245" s="539"/>
      <c r="GV245" s="539"/>
      <c r="GW245" s="539"/>
      <c r="GX245" s="539"/>
      <c r="GY245" s="539"/>
      <c r="GZ245" s="539"/>
      <c r="HA245" s="539"/>
      <c r="HB245" s="539"/>
      <c r="HC245" s="539"/>
      <c r="HD245" s="539"/>
      <c r="HE245" s="539"/>
      <c r="HF245" s="539"/>
      <c r="HG245" s="539"/>
      <c r="HH245" s="539"/>
      <c r="HI245" s="539"/>
      <c r="HJ245" s="539"/>
      <c r="HK245" s="539"/>
      <c r="HL245" s="539"/>
      <c r="HM245" s="539"/>
      <c r="HN245" s="539"/>
      <c r="HO245" s="539"/>
      <c r="HP245" s="539"/>
      <c r="HQ245" s="539"/>
      <c r="HR245" s="539"/>
      <c r="HS245" s="539"/>
      <c r="HT245" s="539"/>
      <c r="HU245" s="539"/>
      <c r="HV245" s="539"/>
      <c r="HW245" s="539"/>
      <c r="HX245" s="539"/>
      <c r="HY245" s="539"/>
      <c r="HZ245" s="539"/>
      <c r="IA245" s="539"/>
      <c r="IB245" s="539"/>
      <c r="IC245" s="539"/>
      <c r="ID245" s="539"/>
      <c r="IE245" s="539"/>
      <c r="IF245" s="539"/>
      <c r="IG245" s="539"/>
      <c r="IH245" s="539"/>
      <c r="II245" s="539"/>
      <c r="IJ245" s="539"/>
      <c r="IK245" s="539"/>
      <c r="IL245" s="539"/>
      <c r="IM245" s="539"/>
      <c r="IN245" s="539"/>
      <c r="IO245" s="539"/>
      <c r="IP245" s="539"/>
      <c r="IQ245" s="539"/>
      <c r="IR245" s="539"/>
      <c r="IS245" s="539"/>
      <c r="IT245" s="539"/>
      <c r="IU245" s="539"/>
      <c r="IV245" s="539"/>
      <c r="IW245" s="539"/>
      <c r="IX245" s="539"/>
      <c r="IY245" s="539"/>
      <c r="IZ245" s="539"/>
      <c r="JA245" s="539"/>
      <c r="JB245" s="539"/>
      <c r="JC245" s="539"/>
      <c r="JD245" s="539"/>
      <c r="JE245" s="539"/>
      <c r="JF245" s="539"/>
      <c r="JG245" s="359"/>
      <c r="JH245" s="539"/>
      <c r="JI245" s="539"/>
      <c r="JJ245" s="539"/>
      <c r="JK245" s="539"/>
      <c r="JL245" s="539"/>
      <c r="JM245" s="539"/>
      <c r="JN245" s="539"/>
      <c r="JO245" s="539"/>
      <c r="JP245" s="539"/>
      <c r="JQ245" s="539"/>
      <c r="JR245" s="539"/>
      <c r="JS245" s="539"/>
      <c r="JT245" s="539"/>
      <c r="JU245" s="539"/>
      <c r="JV245" s="539"/>
      <c r="JW245" s="539"/>
      <c r="JX245" s="539"/>
      <c r="JY245" s="539"/>
      <c r="JZ245" s="539"/>
      <c r="KA245" s="539"/>
      <c r="KB245" s="359"/>
    </row>
    <row r="246" spans="2:288" ht="15" customHeight="1" x14ac:dyDescent="0.25">
      <c r="B246" s="293" t="str">
        <f t="shared" si="30"/>
        <v>Desk 30</v>
      </c>
      <c r="C246" s="295" t="str">
        <f t="shared" si="33"/>
        <v/>
      </c>
      <c r="D246" s="295" t="str">
        <f t="shared" si="33"/>
        <v/>
      </c>
      <c r="E246" s="295" t="str">
        <f t="shared" si="33"/>
        <v/>
      </c>
      <c r="F246" s="295" t="str">
        <f t="shared" si="33"/>
        <v/>
      </c>
      <c r="G246" s="591" t="str">
        <f t="shared" si="33"/>
        <v/>
      </c>
      <c r="H246" s="539"/>
      <c r="I246" s="539"/>
      <c r="J246" s="539"/>
      <c r="K246" s="539"/>
      <c r="L246" s="539"/>
      <c r="M246" s="539"/>
      <c r="N246" s="539"/>
      <c r="O246" s="539"/>
      <c r="P246" s="539"/>
      <c r="Q246" s="539"/>
      <c r="R246" s="539"/>
      <c r="S246" s="539"/>
      <c r="T246" s="539"/>
      <c r="U246" s="539"/>
      <c r="V246" s="539"/>
      <c r="W246" s="539"/>
      <c r="X246" s="539"/>
      <c r="Y246" s="539"/>
      <c r="Z246" s="539"/>
      <c r="AA246" s="539"/>
      <c r="AB246" s="539"/>
      <c r="AC246" s="539"/>
      <c r="AD246" s="539"/>
      <c r="AE246" s="539"/>
      <c r="AF246" s="539"/>
      <c r="AG246" s="539"/>
      <c r="AH246" s="539"/>
      <c r="AI246" s="539"/>
      <c r="AJ246" s="539"/>
      <c r="AK246" s="539"/>
      <c r="AL246" s="539"/>
      <c r="AM246" s="539"/>
      <c r="AN246" s="539"/>
      <c r="AO246" s="539"/>
      <c r="AP246" s="539"/>
      <c r="AQ246" s="539"/>
      <c r="AR246" s="539"/>
      <c r="AS246" s="539"/>
      <c r="AT246" s="539"/>
      <c r="AU246" s="539"/>
      <c r="AV246" s="539"/>
      <c r="AW246" s="539"/>
      <c r="AX246" s="539"/>
      <c r="AY246" s="539"/>
      <c r="AZ246" s="539"/>
      <c r="BA246" s="539"/>
      <c r="BB246" s="539"/>
      <c r="BC246" s="539"/>
      <c r="BD246" s="539"/>
      <c r="BE246" s="539"/>
      <c r="BF246" s="539"/>
      <c r="BG246" s="539"/>
      <c r="BH246" s="539"/>
      <c r="BI246" s="539"/>
      <c r="BJ246" s="539"/>
      <c r="BK246" s="539"/>
      <c r="BL246" s="539"/>
      <c r="BM246" s="539"/>
      <c r="BN246" s="539"/>
      <c r="BO246" s="539"/>
      <c r="BP246" s="539"/>
      <c r="BQ246" s="539"/>
      <c r="BR246" s="539"/>
      <c r="BS246" s="539"/>
      <c r="BT246" s="539"/>
      <c r="BU246" s="539"/>
      <c r="BV246" s="539"/>
      <c r="BW246" s="539"/>
      <c r="BX246" s="539"/>
      <c r="BY246" s="539"/>
      <c r="BZ246" s="539"/>
      <c r="CA246" s="539"/>
      <c r="CB246" s="539"/>
      <c r="CC246" s="539"/>
      <c r="CD246" s="539"/>
      <c r="CE246" s="539"/>
      <c r="CF246" s="539"/>
      <c r="CG246" s="539"/>
      <c r="CH246" s="539"/>
      <c r="CI246" s="539"/>
      <c r="CJ246" s="539"/>
      <c r="CK246" s="539"/>
      <c r="CL246" s="539"/>
      <c r="CM246" s="539"/>
      <c r="CN246" s="539"/>
      <c r="CO246" s="539"/>
      <c r="CP246" s="539"/>
      <c r="CQ246" s="539"/>
      <c r="CR246" s="539"/>
      <c r="CS246" s="539"/>
      <c r="CT246" s="539"/>
      <c r="CU246" s="539"/>
      <c r="CV246" s="539"/>
      <c r="CW246" s="539"/>
      <c r="CX246" s="539"/>
      <c r="CY246" s="539"/>
      <c r="CZ246" s="539"/>
      <c r="DA246" s="539"/>
      <c r="DB246" s="539"/>
      <c r="DC246" s="539"/>
      <c r="DD246" s="539"/>
      <c r="DE246" s="539"/>
      <c r="DF246" s="539"/>
      <c r="DG246" s="539"/>
      <c r="DH246" s="539"/>
      <c r="DI246" s="539"/>
      <c r="DJ246" s="539"/>
      <c r="DK246" s="539"/>
      <c r="DL246" s="539"/>
      <c r="DM246" s="539"/>
      <c r="DN246" s="539"/>
      <c r="DO246" s="539"/>
      <c r="DP246" s="539"/>
      <c r="DQ246" s="539"/>
      <c r="DR246" s="539"/>
      <c r="DS246" s="539"/>
      <c r="DT246" s="539"/>
      <c r="DU246" s="539"/>
      <c r="DV246" s="539"/>
      <c r="DW246" s="359"/>
      <c r="DX246" s="539"/>
      <c r="DY246" s="539"/>
      <c r="DZ246" s="539"/>
      <c r="EA246" s="539"/>
      <c r="EB246" s="539"/>
      <c r="EC246" s="539"/>
      <c r="ED246" s="539"/>
      <c r="EE246" s="539"/>
      <c r="EF246" s="539"/>
      <c r="EG246" s="539"/>
      <c r="EH246" s="539"/>
      <c r="EI246" s="539"/>
      <c r="EJ246" s="539"/>
      <c r="EK246" s="539"/>
      <c r="EL246" s="539"/>
      <c r="EM246" s="539"/>
      <c r="EN246" s="539"/>
      <c r="EO246" s="539"/>
      <c r="EP246" s="539"/>
      <c r="EQ246" s="539"/>
      <c r="ER246" s="359"/>
      <c r="ES246" s="539"/>
      <c r="ET246" s="539"/>
      <c r="EU246" s="539"/>
      <c r="EV246" s="539"/>
      <c r="EW246" s="539"/>
      <c r="EX246" s="539"/>
      <c r="EY246" s="539"/>
      <c r="EZ246" s="539"/>
      <c r="FA246" s="539"/>
      <c r="FB246" s="539"/>
      <c r="FC246" s="539"/>
      <c r="FD246" s="539"/>
      <c r="FE246" s="539"/>
      <c r="FF246" s="539"/>
      <c r="FG246" s="539"/>
      <c r="FH246" s="539"/>
      <c r="FI246" s="539"/>
      <c r="FJ246" s="539"/>
      <c r="FK246" s="539"/>
      <c r="FL246" s="539"/>
      <c r="FM246" s="539"/>
      <c r="FN246" s="539"/>
      <c r="FO246" s="539"/>
      <c r="FP246" s="539"/>
      <c r="FQ246" s="539"/>
      <c r="FR246" s="539"/>
      <c r="FS246" s="539"/>
      <c r="FT246" s="539"/>
      <c r="FU246" s="539"/>
      <c r="FV246" s="539"/>
      <c r="FW246" s="539"/>
      <c r="FX246" s="539"/>
      <c r="FY246" s="539"/>
      <c r="FZ246" s="539"/>
      <c r="GA246" s="539"/>
      <c r="GB246" s="539"/>
      <c r="GC246" s="539"/>
      <c r="GD246" s="539"/>
      <c r="GE246" s="539"/>
      <c r="GF246" s="539"/>
      <c r="GG246" s="539"/>
      <c r="GH246" s="539"/>
      <c r="GI246" s="539"/>
      <c r="GJ246" s="539"/>
      <c r="GK246" s="539"/>
      <c r="GL246" s="539"/>
      <c r="GM246" s="539"/>
      <c r="GN246" s="539"/>
      <c r="GO246" s="539"/>
      <c r="GP246" s="539"/>
      <c r="GQ246" s="539"/>
      <c r="GR246" s="539"/>
      <c r="GS246" s="539"/>
      <c r="GT246" s="539"/>
      <c r="GU246" s="539"/>
      <c r="GV246" s="539"/>
      <c r="GW246" s="539"/>
      <c r="GX246" s="539"/>
      <c r="GY246" s="539"/>
      <c r="GZ246" s="539"/>
      <c r="HA246" s="539"/>
      <c r="HB246" s="539"/>
      <c r="HC246" s="539"/>
      <c r="HD246" s="539"/>
      <c r="HE246" s="539"/>
      <c r="HF246" s="539"/>
      <c r="HG246" s="539"/>
      <c r="HH246" s="539"/>
      <c r="HI246" s="539"/>
      <c r="HJ246" s="539"/>
      <c r="HK246" s="539"/>
      <c r="HL246" s="539"/>
      <c r="HM246" s="539"/>
      <c r="HN246" s="539"/>
      <c r="HO246" s="539"/>
      <c r="HP246" s="539"/>
      <c r="HQ246" s="539"/>
      <c r="HR246" s="539"/>
      <c r="HS246" s="539"/>
      <c r="HT246" s="539"/>
      <c r="HU246" s="539"/>
      <c r="HV246" s="539"/>
      <c r="HW246" s="539"/>
      <c r="HX246" s="539"/>
      <c r="HY246" s="539"/>
      <c r="HZ246" s="539"/>
      <c r="IA246" s="539"/>
      <c r="IB246" s="539"/>
      <c r="IC246" s="539"/>
      <c r="ID246" s="539"/>
      <c r="IE246" s="539"/>
      <c r="IF246" s="539"/>
      <c r="IG246" s="539"/>
      <c r="IH246" s="539"/>
      <c r="II246" s="539"/>
      <c r="IJ246" s="539"/>
      <c r="IK246" s="539"/>
      <c r="IL246" s="539"/>
      <c r="IM246" s="539"/>
      <c r="IN246" s="539"/>
      <c r="IO246" s="539"/>
      <c r="IP246" s="539"/>
      <c r="IQ246" s="539"/>
      <c r="IR246" s="539"/>
      <c r="IS246" s="539"/>
      <c r="IT246" s="539"/>
      <c r="IU246" s="539"/>
      <c r="IV246" s="539"/>
      <c r="IW246" s="539"/>
      <c r="IX246" s="539"/>
      <c r="IY246" s="539"/>
      <c r="IZ246" s="539"/>
      <c r="JA246" s="539"/>
      <c r="JB246" s="539"/>
      <c r="JC246" s="539"/>
      <c r="JD246" s="539"/>
      <c r="JE246" s="539"/>
      <c r="JF246" s="539"/>
      <c r="JG246" s="359"/>
      <c r="JH246" s="539"/>
      <c r="JI246" s="539"/>
      <c r="JJ246" s="539"/>
      <c r="JK246" s="539"/>
      <c r="JL246" s="539"/>
      <c r="JM246" s="539"/>
      <c r="JN246" s="539"/>
      <c r="JO246" s="539"/>
      <c r="JP246" s="539"/>
      <c r="JQ246" s="539"/>
      <c r="JR246" s="539"/>
      <c r="JS246" s="539"/>
      <c r="JT246" s="539"/>
      <c r="JU246" s="539"/>
      <c r="JV246" s="539"/>
      <c r="JW246" s="539"/>
      <c r="JX246" s="539"/>
      <c r="JY246" s="539"/>
      <c r="JZ246" s="539"/>
      <c r="KA246" s="539"/>
      <c r="KB246" s="359"/>
    </row>
    <row r="247" spans="2:288" ht="15" customHeight="1" x14ac:dyDescent="0.25">
      <c r="B247" s="293" t="str">
        <f t="shared" si="30"/>
        <v>Desk 31</v>
      </c>
      <c r="C247" s="295" t="str">
        <f t="shared" si="33"/>
        <v/>
      </c>
      <c r="D247" s="295" t="str">
        <f t="shared" si="33"/>
        <v/>
      </c>
      <c r="E247" s="295" t="str">
        <f t="shared" si="33"/>
        <v/>
      </c>
      <c r="F247" s="295" t="str">
        <f t="shared" si="33"/>
        <v/>
      </c>
      <c r="G247" s="591" t="str">
        <f t="shared" si="33"/>
        <v/>
      </c>
      <c r="H247" s="539"/>
      <c r="I247" s="539"/>
      <c r="J247" s="539"/>
      <c r="K247" s="539"/>
      <c r="L247" s="539"/>
      <c r="M247" s="539"/>
      <c r="N247" s="539"/>
      <c r="O247" s="539"/>
      <c r="P247" s="539"/>
      <c r="Q247" s="539"/>
      <c r="R247" s="539"/>
      <c r="S247" s="539"/>
      <c r="T247" s="539"/>
      <c r="U247" s="539"/>
      <c r="V247" s="539"/>
      <c r="W247" s="539"/>
      <c r="X247" s="539"/>
      <c r="Y247" s="539"/>
      <c r="Z247" s="539"/>
      <c r="AA247" s="539"/>
      <c r="AB247" s="539"/>
      <c r="AC247" s="539"/>
      <c r="AD247" s="539"/>
      <c r="AE247" s="539"/>
      <c r="AF247" s="539"/>
      <c r="AG247" s="539"/>
      <c r="AH247" s="539"/>
      <c r="AI247" s="539"/>
      <c r="AJ247" s="539"/>
      <c r="AK247" s="539"/>
      <c r="AL247" s="539"/>
      <c r="AM247" s="539"/>
      <c r="AN247" s="539"/>
      <c r="AO247" s="539"/>
      <c r="AP247" s="539"/>
      <c r="AQ247" s="539"/>
      <c r="AR247" s="539"/>
      <c r="AS247" s="539"/>
      <c r="AT247" s="539"/>
      <c r="AU247" s="539"/>
      <c r="AV247" s="539"/>
      <c r="AW247" s="539"/>
      <c r="AX247" s="539"/>
      <c r="AY247" s="539"/>
      <c r="AZ247" s="539"/>
      <c r="BA247" s="539"/>
      <c r="BB247" s="539"/>
      <c r="BC247" s="539"/>
      <c r="BD247" s="539"/>
      <c r="BE247" s="539"/>
      <c r="BF247" s="539"/>
      <c r="BG247" s="539"/>
      <c r="BH247" s="539"/>
      <c r="BI247" s="539"/>
      <c r="BJ247" s="539"/>
      <c r="BK247" s="539"/>
      <c r="BL247" s="539"/>
      <c r="BM247" s="539"/>
      <c r="BN247" s="539"/>
      <c r="BO247" s="539"/>
      <c r="BP247" s="539"/>
      <c r="BQ247" s="539"/>
      <c r="BR247" s="539"/>
      <c r="BS247" s="539"/>
      <c r="BT247" s="539"/>
      <c r="BU247" s="539"/>
      <c r="BV247" s="539"/>
      <c r="BW247" s="539"/>
      <c r="BX247" s="539"/>
      <c r="BY247" s="539"/>
      <c r="BZ247" s="539"/>
      <c r="CA247" s="539"/>
      <c r="CB247" s="539"/>
      <c r="CC247" s="539"/>
      <c r="CD247" s="539"/>
      <c r="CE247" s="539"/>
      <c r="CF247" s="539"/>
      <c r="CG247" s="539"/>
      <c r="CH247" s="539"/>
      <c r="CI247" s="539"/>
      <c r="CJ247" s="539"/>
      <c r="CK247" s="539"/>
      <c r="CL247" s="539"/>
      <c r="CM247" s="539"/>
      <c r="CN247" s="539"/>
      <c r="CO247" s="539"/>
      <c r="CP247" s="539"/>
      <c r="CQ247" s="539"/>
      <c r="CR247" s="539"/>
      <c r="CS247" s="539"/>
      <c r="CT247" s="539"/>
      <c r="CU247" s="539"/>
      <c r="CV247" s="539"/>
      <c r="CW247" s="539"/>
      <c r="CX247" s="539"/>
      <c r="CY247" s="539"/>
      <c r="CZ247" s="539"/>
      <c r="DA247" s="539"/>
      <c r="DB247" s="539"/>
      <c r="DC247" s="539"/>
      <c r="DD247" s="539"/>
      <c r="DE247" s="539"/>
      <c r="DF247" s="539"/>
      <c r="DG247" s="539"/>
      <c r="DH247" s="539"/>
      <c r="DI247" s="539"/>
      <c r="DJ247" s="539"/>
      <c r="DK247" s="539"/>
      <c r="DL247" s="539"/>
      <c r="DM247" s="539"/>
      <c r="DN247" s="539"/>
      <c r="DO247" s="539"/>
      <c r="DP247" s="539"/>
      <c r="DQ247" s="539"/>
      <c r="DR247" s="539"/>
      <c r="DS247" s="539"/>
      <c r="DT247" s="539"/>
      <c r="DU247" s="539"/>
      <c r="DV247" s="539"/>
      <c r="DW247" s="359"/>
      <c r="DX247" s="539"/>
      <c r="DY247" s="539"/>
      <c r="DZ247" s="539"/>
      <c r="EA247" s="539"/>
      <c r="EB247" s="539"/>
      <c r="EC247" s="539"/>
      <c r="ED247" s="539"/>
      <c r="EE247" s="539"/>
      <c r="EF247" s="539"/>
      <c r="EG247" s="539"/>
      <c r="EH247" s="539"/>
      <c r="EI247" s="539"/>
      <c r="EJ247" s="539"/>
      <c r="EK247" s="539"/>
      <c r="EL247" s="539"/>
      <c r="EM247" s="539"/>
      <c r="EN247" s="539"/>
      <c r="EO247" s="539"/>
      <c r="EP247" s="539"/>
      <c r="EQ247" s="539"/>
      <c r="ER247" s="359"/>
      <c r="ES247" s="539"/>
      <c r="ET247" s="539"/>
      <c r="EU247" s="539"/>
      <c r="EV247" s="539"/>
      <c r="EW247" s="539"/>
      <c r="EX247" s="539"/>
      <c r="EY247" s="539"/>
      <c r="EZ247" s="539"/>
      <c r="FA247" s="539"/>
      <c r="FB247" s="539"/>
      <c r="FC247" s="539"/>
      <c r="FD247" s="539"/>
      <c r="FE247" s="539"/>
      <c r="FF247" s="539"/>
      <c r="FG247" s="539"/>
      <c r="FH247" s="539"/>
      <c r="FI247" s="539"/>
      <c r="FJ247" s="539"/>
      <c r="FK247" s="539"/>
      <c r="FL247" s="539"/>
      <c r="FM247" s="539"/>
      <c r="FN247" s="539"/>
      <c r="FO247" s="539"/>
      <c r="FP247" s="539"/>
      <c r="FQ247" s="539"/>
      <c r="FR247" s="539"/>
      <c r="FS247" s="539"/>
      <c r="FT247" s="539"/>
      <c r="FU247" s="539"/>
      <c r="FV247" s="539"/>
      <c r="FW247" s="539"/>
      <c r="FX247" s="539"/>
      <c r="FY247" s="539"/>
      <c r="FZ247" s="539"/>
      <c r="GA247" s="539"/>
      <c r="GB247" s="539"/>
      <c r="GC247" s="539"/>
      <c r="GD247" s="539"/>
      <c r="GE247" s="539"/>
      <c r="GF247" s="539"/>
      <c r="GG247" s="539"/>
      <c r="GH247" s="539"/>
      <c r="GI247" s="539"/>
      <c r="GJ247" s="539"/>
      <c r="GK247" s="539"/>
      <c r="GL247" s="539"/>
      <c r="GM247" s="539"/>
      <c r="GN247" s="539"/>
      <c r="GO247" s="539"/>
      <c r="GP247" s="539"/>
      <c r="GQ247" s="539"/>
      <c r="GR247" s="539"/>
      <c r="GS247" s="539"/>
      <c r="GT247" s="539"/>
      <c r="GU247" s="539"/>
      <c r="GV247" s="539"/>
      <c r="GW247" s="539"/>
      <c r="GX247" s="539"/>
      <c r="GY247" s="539"/>
      <c r="GZ247" s="539"/>
      <c r="HA247" s="539"/>
      <c r="HB247" s="539"/>
      <c r="HC247" s="539"/>
      <c r="HD247" s="539"/>
      <c r="HE247" s="539"/>
      <c r="HF247" s="539"/>
      <c r="HG247" s="539"/>
      <c r="HH247" s="539"/>
      <c r="HI247" s="539"/>
      <c r="HJ247" s="539"/>
      <c r="HK247" s="539"/>
      <c r="HL247" s="539"/>
      <c r="HM247" s="539"/>
      <c r="HN247" s="539"/>
      <c r="HO247" s="539"/>
      <c r="HP247" s="539"/>
      <c r="HQ247" s="539"/>
      <c r="HR247" s="539"/>
      <c r="HS247" s="539"/>
      <c r="HT247" s="539"/>
      <c r="HU247" s="539"/>
      <c r="HV247" s="539"/>
      <c r="HW247" s="539"/>
      <c r="HX247" s="539"/>
      <c r="HY247" s="539"/>
      <c r="HZ247" s="539"/>
      <c r="IA247" s="539"/>
      <c r="IB247" s="539"/>
      <c r="IC247" s="539"/>
      <c r="ID247" s="539"/>
      <c r="IE247" s="539"/>
      <c r="IF247" s="539"/>
      <c r="IG247" s="539"/>
      <c r="IH247" s="539"/>
      <c r="II247" s="539"/>
      <c r="IJ247" s="539"/>
      <c r="IK247" s="539"/>
      <c r="IL247" s="539"/>
      <c r="IM247" s="539"/>
      <c r="IN247" s="539"/>
      <c r="IO247" s="539"/>
      <c r="IP247" s="539"/>
      <c r="IQ247" s="539"/>
      <c r="IR247" s="539"/>
      <c r="IS247" s="539"/>
      <c r="IT247" s="539"/>
      <c r="IU247" s="539"/>
      <c r="IV247" s="539"/>
      <c r="IW247" s="539"/>
      <c r="IX247" s="539"/>
      <c r="IY247" s="539"/>
      <c r="IZ247" s="539"/>
      <c r="JA247" s="539"/>
      <c r="JB247" s="539"/>
      <c r="JC247" s="539"/>
      <c r="JD247" s="539"/>
      <c r="JE247" s="539"/>
      <c r="JF247" s="539"/>
      <c r="JG247" s="359"/>
      <c r="JH247" s="539"/>
      <c r="JI247" s="539"/>
      <c r="JJ247" s="539"/>
      <c r="JK247" s="539"/>
      <c r="JL247" s="539"/>
      <c r="JM247" s="539"/>
      <c r="JN247" s="539"/>
      <c r="JO247" s="539"/>
      <c r="JP247" s="539"/>
      <c r="JQ247" s="539"/>
      <c r="JR247" s="539"/>
      <c r="JS247" s="539"/>
      <c r="JT247" s="539"/>
      <c r="JU247" s="539"/>
      <c r="JV247" s="539"/>
      <c r="JW247" s="539"/>
      <c r="JX247" s="539"/>
      <c r="JY247" s="539"/>
      <c r="JZ247" s="539"/>
      <c r="KA247" s="539"/>
      <c r="KB247" s="359"/>
    </row>
    <row r="248" spans="2:288" ht="15" customHeight="1" x14ac:dyDescent="0.25">
      <c r="B248" s="293" t="str">
        <f t="shared" si="30"/>
        <v>Desk 32</v>
      </c>
      <c r="C248" s="295" t="str">
        <f t="shared" si="33"/>
        <v/>
      </c>
      <c r="D248" s="295" t="str">
        <f t="shared" si="33"/>
        <v/>
      </c>
      <c r="E248" s="295" t="str">
        <f t="shared" si="33"/>
        <v/>
      </c>
      <c r="F248" s="295" t="str">
        <f t="shared" si="33"/>
        <v/>
      </c>
      <c r="G248" s="591" t="str">
        <f t="shared" si="33"/>
        <v/>
      </c>
      <c r="H248" s="539"/>
      <c r="I248" s="539"/>
      <c r="J248" s="539"/>
      <c r="K248" s="539"/>
      <c r="L248" s="539"/>
      <c r="M248" s="539"/>
      <c r="N248" s="539"/>
      <c r="O248" s="539"/>
      <c r="P248" s="539"/>
      <c r="Q248" s="539"/>
      <c r="R248" s="539"/>
      <c r="S248" s="539"/>
      <c r="T248" s="539"/>
      <c r="U248" s="539"/>
      <c r="V248" s="539"/>
      <c r="W248" s="539"/>
      <c r="X248" s="539"/>
      <c r="Y248" s="539"/>
      <c r="Z248" s="539"/>
      <c r="AA248" s="539"/>
      <c r="AB248" s="539"/>
      <c r="AC248" s="539"/>
      <c r="AD248" s="539"/>
      <c r="AE248" s="539"/>
      <c r="AF248" s="539"/>
      <c r="AG248" s="539"/>
      <c r="AH248" s="539"/>
      <c r="AI248" s="539"/>
      <c r="AJ248" s="539"/>
      <c r="AK248" s="539"/>
      <c r="AL248" s="539"/>
      <c r="AM248" s="539"/>
      <c r="AN248" s="539"/>
      <c r="AO248" s="539"/>
      <c r="AP248" s="539"/>
      <c r="AQ248" s="539"/>
      <c r="AR248" s="539"/>
      <c r="AS248" s="539"/>
      <c r="AT248" s="539"/>
      <c r="AU248" s="539"/>
      <c r="AV248" s="539"/>
      <c r="AW248" s="539"/>
      <c r="AX248" s="539"/>
      <c r="AY248" s="539"/>
      <c r="AZ248" s="539"/>
      <c r="BA248" s="539"/>
      <c r="BB248" s="539"/>
      <c r="BC248" s="539"/>
      <c r="BD248" s="539"/>
      <c r="BE248" s="539"/>
      <c r="BF248" s="539"/>
      <c r="BG248" s="539"/>
      <c r="BH248" s="539"/>
      <c r="BI248" s="539"/>
      <c r="BJ248" s="539"/>
      <c r="BK248" s="539"/>
      <c r="BL248" s="539"/>
      <c r="BM248" s="539"/>
      <c r="BN248" s="539"/>
      <c r="BO248" s="539"/>
      <c r="BP248" s="539"/>
      <c r="BQ248" s="539"/>
      <c r="BR248" s="539"/>
      <c r="BS248" s="539"/>
      <c r="BT248" s="539"/>
      <c r="BU248" s="539"/>
      <c r="BV248" s="539"/>
      <c r="BW248" s="539"/>
      <c r="BX248" s="539"/>
      <c r="BY248" s="539"/>
      <c r="BZ248" s="539"/>
      <c r="CA248" s="539"/>
      <c r="CB248" s="539"/>
      <c r="CC248" s="539"/>
      <c r="CD248" s="539"/>
      <c r="CE248" s="539"/>
      <c r="CF248" s="539"/>
      <c r="CG248" s="539"/>
      <c r="CH248" s="539"/>
      <c r="CI248" s="539"/>
      <c r="CJ248" s="539"/>
      <c r="CK248" s="539"/>
      <c r="CL248" s="539"/>
      <c r="CM248" s="539"/>
      <c r="CN248" s="539"/>
      <c r="CO248" s="539"/>
      <c r="CP248" s="539"/>
      <c r="CQ248" s="539"/>
      <c r="CR248" s="539"/>
      <c r="CS248" s="539"/>
      <c r="CT248" s="539"/>
      <c r="CU248" s="539"/>
      <c r="CV248" s="539"/>
      <c r="CW248" s="539"/>
      <c r="CX248" s="539"/>
      <c r="CY248" s="539"/>
      <c r="CZ248" s="539"/>
      <c r="DA248" s="539"/>
      <c r="DB248" s="539"/>
      <c r="DC248" s="539"/>
      <c r="DD248" s="539"/>
      <c r="DE248" s="539"/>
      <c r="DF248" s="539"/>
      <c r="DG248" s="539"/>
      <c r="DH248" s="539"/>
      <c r="DI248" s="539"/>
      <c r="DJ248" s="539"/>
      <c r="DK248" s="539"/>
      <c r="DL248" s="539"/>
      <c r="DM248" s="539"/>
      <c r="DN248" s="539"/>
      <c r="DO248" s="539"/>
      <c r="DP248" s="539"/>
      <c r="DQ248" s="539"/>
      <c r="DR248" s="539"/>
      <c r="DS248" s="539"/>
      <c r="DT248" s="539"/>
      <c r="DU248" s="539"/>
      <c r="DV248" s="539"/>
      <c r="DW248" s="359"/>
      <c r="DX248" s="539"/>
      <c r="DY248" s="539"/>
      <c r="DZ248" s="539"/>
      <c r="EA248" s="539"/>
      <c r="EB248" s="539"/>
      <c r="EC248" s="539"/>
      <c r="ED248" s="539"/>
      <c r="EE248" s="539"/>
      <c r="EF248" s="539"/>
      <c r="EG248" s="539"/>
      <c r="EH248" s="539"/>
      <c r="EI248" s="539"/>
      <c r="EJ248" s="539"/>
      <c r="EK248" s="539"/>
      <c r="EL248" s="539"/>
      <c r="EM248" s="539"/>
      <c r="EN248" s="539"/>
      <c r="EO248" s="539"/>
      <c r="EP248" s="539"/>
      <c r="EQ248" s="539"/>
      <c r="ER248" s="359"/>
      <c r="ES248" s="539"/>
      <c r="ET248" s="539"/>
      <c r="EU248" s="539"/>
      <c r="EV248" s="539"/>
      <c r="EW248" s="539"/>
      <c r="EX248" s="539"/>
      <c r="EY248" s="539"/>
      <c r="EZ248" s="539"/>
      <c r="FA248" s="539"/>
      <c r="FB248" s="539"/>
      <c r="FC248" s="539"/>
      <c r="FD248" s="539"/>
      <c r="FE248" s="539"/>
      <c r="FF248" s="539"/>
      <c r="FG248" s="539"/>
      <c r="FH248" s="539"/>
      <c r="FI248" s="539"/>
      <c r="FJ248" s="539"/>
      <c r="FK248" s="539"/>
      <c r="FL248" s="539"/>
      <c r="FM248" s="539"/>
      <c r="FN248" s="539"/>
      <c r="FO248" s="539"/>
      <c r="FP248" s="539"/>
      <c r="FQ248" s="539"/>
      <c r="FR248" s="539"/>
      <c r="FS248" s="539"/>
      <c r="FT248" s="539"/>
      <c r="FU248" s="539"/>
      <c r="FV248" s="539"/>
      <c r="FW248" s="539"/>
      <c r="FX248" s="539"/>
      <c r="FY248" s="539"/>
      <c r="FZ248" s="539"/>
      <c r="GA248" s="539"/>
      <c r="GB248" s="539"/>
      <c r="GC248" s="539"/>
      <c r="GD248" s="539"/>
      <c r="GE248" s="539"/>
      <c r="GF248" s="539"/>
      <c r="GG248" s="539"/>
      <c r="GH248" s="539"/>
      <c r="GI248" s="539"/>
      <c r="GJ248" s="539"/>
      <c r="GK248" s="539"/>
      <c r="GL248" s="539"/>
      <c r="GM248" s="539"/>
      <c r="GN248" s="539"/>
      <c r="GO248" s="539"/>
      <c r="GP248" s="539"/>
      <c r="GQ248" s="539"/>
      <c r="GR248" s="539"/>
      <c r="GS248" s="539"/>
      <c r="GT248" s="539"/>
      <c r="GU248" s="539"/>
      <c r="GV248" s="539"/>
      <c r="GW248" s="539"/>
      <c r="GX248" s="539"/>
      <c r="GY248" s="539"/>
      <c r="GZ248" s="539"/>
      <c r="HA248" s="539"/>
      <c r="HB248" s="539"/>
      <c r="HC248" s="539"/>
      <c r="HD248" s="539"/>
      <c r="HE248" s="539"/>
      <c r="HF248" s="539"/>
      <c r="HG248" s="539"/>
      <c r="HH248" s="539"/>
      <c r="HI248" s="539"/>
      <c r="HJ248" s="539"/>
      <c r="HK248" s="539"/>
      <c r="HL248" s="539"/>
      <c r="HM248" s="539"/>
      <c r="HN248" s="539"/>
      <c r="HO248" s="539"/>
      <c r="HP248" s="539"/>
      <c r="HQ248" s="539"/>
      <c r="HR248" s="539"/>
      <c r="HS248" s="539"/>
      <c r="HT248" s="539"/>
      <c r="HU248" s="539"/>
      <c r="HV248" s="539"/>
      <c r="HW248" s="539"/>
      <c r="HX248" s="539"/>
      <c r="HY248" s="539"/>
      <c r="HZ248" s="539"/>
      <c r="IA248" s="539"/>
      <c r="IB248" s="539"/>
      <c r="IC248" s="539"/>
      <c r="ID248" s="539"/>
      <c r="IE248" s="539"/>
      <c r="IF248" s="539"/>
      <c r="IG248" s="539"/>
      <c r="IH248" s="539"/>
      <c r="II248" s="539"/>
      <c r="IJ248" s="539"/>
      <c r="IK248" s="539"/>
      <c r="IL248" s="539"/>
      <c r="IM248" s="539"/>
      <c r="IN248" s="539"/>
      <c r="IO248" s="539"/>
      <c r="IP248" s="539"/>
      <c r="IQ248" s="539"/>
      <c r="IR248" s="539"/>
      <c r="IS248" s="539"/>
      <c r="IT248" s="539"/>
      <c r="IU248" s="539"/>
      <c r="IV248" s="539"/>
      <c r="IW248" s="539"/>
      <c r="IX248" s="539"/>
      <c r="IY248" s="539"/>
      <c r="IZ248" s="539"/>
      <c r="JA248" s="539"/>
      <c r="JB248" s="539"/>
      <c r="JC248" s="539"/>
      <c r="JD248" s="539"/>
      <c r="JE248" s="539"/>
      <c r="JF248" s="539"/>
      <c r="JG248" s="359"/>
      <c r="JH248" s="539"/>
      <c r="JI248" s="539"/>
      <c r="JJ248" s="539"/>
      <c r="JK248" s="539"/>
      <c r="JL248" s="539"/>
      <c r="JM248" s="539"/>
      <c r="JN248" s="539"/>
      <c r="JO248" s="539"/>
      <c r="JP248" s="539"/>
      <c r="JQ248" s="539"/>
      <c r="JR248" s="539"/>
      <c r="JS248" s="539"/>
      <c r="JT248" s="539"/>
      <c r="JU248" s="539"/>
      <c r="JV248" s="539"/>
      <c r="JW248" s="539"/>
      <c r="JX248" s="539"/>
      <c r="JY248" s="539"/>
      <c r="JZ248" s="539"/>
      <c r="KA248" s="539"/>
      <c r="KB248" s="359"/>
    </row>
    <row r="249" spans="2:288" ht="15" customHeight="1" x14ac:dyDescent="0.25">
      <c r="B249" s="293" t="str">
        <f t="shared" si="30"/>
        <v>Desk 33</v>
      </c>
      <c r="C249" s="295" t="str">
        <f t="shared" si="33"/>
        <v/>
      </c>
      <c r="D249" s="295" t="str">
        <f t="shared" si="33"/>
        <v/>
      </c>
      <c r="E249" s="295" t="str">
        <f t="shared" si="33"/>
        <v/>
      </c>
      <c r="F249" s="295" t="str">
        <f t="shared" si="33"/>
        <v/>
      </c>
      <c r="G249" s="591" t="str">
        <f t="shared" si="33"/>
        <v/>
      </c>
      <c r="H249" s="539"/>
      <c r="I249" s="539"/>
      <c r="J249" s="539"/>
      <c r="K249" s="539"/>
      <c r="L249" s="539"/>
      <c r="M249" s="539"/>
      <c r="N249" s="539"/>
      <c r="O249" s="539"/>
      <c r="P249" s="539"/>
      <c r="Q249" s="539"/>
      <c r="R249" s="539"/>
      <c r="S249" s="539"/>
      <c r="T249" s="539"/>
      <c r="U249" s="539"/>
      <c r="V249" s="539"/>
      <c r="W249" s="539"/>
      <c r="X249" s="539"/>
      <c r="Y249" s="539"/>
      <c r="Z249" s="539"/>
      <c r="AA249" s="539"/>
      <c r="AB249" s="539"/>
      <c r="AC249" s="539"/>
      <c r="AD249" s="539"/>
      <c r="AE249" s="539"/>
      <c r="AF249" s="539"/>
      <c r="AG249" s="539"/>
      <c r="AH249" s="539"/>
      <c r="AI249" s="539"/>
      <c r="AJ249" s="539"/>
      <c r="AK249" s="539"/>
      <c r="AL249" s="539"/>
      <c r="AM249" s="539"/>
      <c r="AN249" s="539"/>
      <c r="AO249" s="539"/>
      <c r="AP249" s="539"/>
      <c r="AQ249" s="539"/>
      <c r="AR249" s="539"/>
      <c r="AS249" s="539"/>
      <c r="AT249" s="539"/>
      <c r="AU249" s="539"/>
      <c r="AV249" s="539"/>
      <c r="AW249" s="539"/>
      <c r="AX249" s="539"/>
      <c r="AY249" s="539"/>
      <c r="AZ249" s="539"/>
      <c r="BA249" s="539"/>
      <c r="BB249" s="539"/>
      <c r="BC249" s="539"/>
      <c r="BD249" s="539"/>
      <c r="BE249" s="539"/>
      <c r="BF249" s="539"/>
      <c r="BG249" s="539"/>
      <c r="BH249" s="539"/>
      <c r="BI249" s="539"/>
      <c r="BJ249" s="539"/>
      <c r="BK249" s="539"/>
      <c r="BL249" s="539"/>
      <c r="BM249" s="539"/>
      <c r="BN249" s="539"/>
      <c r="BO249" s="539"/>
      <c r="BP249" s="539"/>
      <c r="BQ249" s="539"/>
      <c r="BR249" s="539"/>
      <c r="BS249" s="539"/>
      <c r="BT249" s="539"/>
      <c r="BU249" s="539"/>
      <c r="BV249" s="539"/>
      <c r="BW249" s="539"/>
      <c r="BX249" s="539"/>
      <c r="BY249" s="539"/>
      <c r="BZ249" s="539"/>
      <c r="CA249" s="539"/>
      <c r="CB249" s="539"/>
      <c r="CC249" s="539"/>
      <c r="CD249" s="539"/>
      <c r="CE249" s="539"/>
      <c r="CF249" s="539"/>
      <c r="CG249" s="539"/>
      <c r="CH249" s="539"/>
      <c r="CI249" s="539"/>
      <c r="CJ249" s="539"/>
      <c r="CK249" s="539"/>
      <c r="CL249" s="539"/>
      <c r="CM249" s="539"/>
      <c r="CN249" s="539"/>
      <c r="CO249" s="539"/>
      <c r="CP249" s="539"/>
      <c r="CQ249" s="539"/>
      <c r="CR249" s="539"/>
      <c r="CS249" s="539"/>
      <c r="CT249" s="539"/>
      <c r="CU249" s="539"/>
      <c r="CV249" s="539"/>
      <c r="CW249" s="539"/>
      <c r="CX249" s="539"/>
      <c r="CY249" s="539"/>
      <c r="CZ249" s="539"/>
      <c r="DA249" s="539"/>
      <c r="DB249" s="539"/>
      <c r="DC249" s="539"/>
      <c r="DD249" s="539"/>
      <c r="DE249" s="539"/>
      <c r="DF249" s="539"/>
      <c r="DG249" s="539"/>
      <c r="DH249" s="539"/>
      <c r="DI249" s="539"/>
      <c r="DJ249" s="539"/>
      <c r="DK249" s="539"/>
      <c r="DL249" s="539"/>
      <c r="DM249" s="539"/>
      <c r="DN249" s="539"/>
      <c r="DO249" s="539"/>
      <c r="DP249" s="539"/>
      <c r="DQ249" s="539"/>
      <c r="DR249" s="539"/>
      <c r="DS249" s="539"/>
      <c r="DT249" s="539"/>
      <c r="DU249" s="539"/>
      <c r="DV249" s="539"/>
      <c r="DW249" s="359"/>
      <c r="DX249" s="539"/>
      <c r="DY249" s="539"/>
      <c r="DZ249" s="539"/>
      <c r="EA249" s="539"/>
      <c r="EB249" s="539"/>
      <c r="EC249" s="539"/>
      <c r="ED249" s="539"/>
      <c r="EE249" s="539"/>
      <c r="EF249" s="539"/>
      <c r="EG249" s="539"/>
      <c r="EH249" s="539"/>
      <c r="EI249" s="539"/>
      <c r="EJ249" s="539"/>
      <c r="EK249" s="539"/>
      <c r="EL249" s="539"/>
      <c r="EM249" s="539"/>
      <c r="EN249" s="539"/>
      <c r="EO249" s="539"/>
      <c r="EP249" s="539"/>
      <c r="EQ249" s="539"/>
      <c r="ER249" s="359"/>
      <c r="ES249" s="539"/>
      <c r="ET249" s="539"/>
      <c r="EU249" s="539"/>
      <c r="EV249" s="539"/>
      <c r="EW249" s="539"/>
      <c r="EX249" s="539"/>
      <c r="EY249" s="539"/>
      <c r="EZ249" s="539"/>
      <c r="FA249" s="539"/>
      <c r="FB249" s="539"/>
      <c r="FC249" s="539"/>
      <c r="FD249" s="539"/>
      <c r="FE249" s="539"/>
      <c r="FF249" s="539"/>
      <c r="FG249" s="539"/>
      <c r="FH249" s="539"/>
      <c r="FI249" s="539"/>
      <c r="FJ249" s="539"/>
      <c r="FK249" s="539"/>
      <c r="FL249" s="539"/>
      <c r="FM249" s="539"/>
      <c r="FN249" s="539"/>
      <c r="FO249" s="539"/>
      <c r="FP249" s="539"/>
      <c r="FQ249" s="539"/>
      <c r="FR249" s="539"/>
      <c r="FS249" s="539"/>
      <c r="FT249" s="539"/>
      <c r="FU249" s="539"/>
      <c r="FV249" s="539"/>
      <c r="FW249" s="539"/>
      <c r="FX249" s="539"/>
      <c r="FY249" s="539"/>
      <c r="FZ249" s="539"/>
      <c r="GA249" s="539"/>
      <c r="GB249" s="539"/>
      <c r="GC249" s="539"/>
      <c r="GD249" s="539"/>
      <c r="GE249" s="539"/>
      <c r="GF249" s="539"/>
      <c r="GG249" s="539"/>
      <c r="GH249" s="539"/>
      <c r="GI249" s="539"/>
      <c r="GJ249" s="539"/>
      <c r="GK249" s="539"/>
      <c r="GL249" s="539"/>
      <c r="GM249" s="539"/>
      <c r="GN249" s="539"/>
      <c r="GO249" s="539"/>
      <c r="GP249" s="539"/>
      <c r="GQ249" s="539"/>
      <c r="GR249" s="539"/>
      <c r="GS249" s="539"/>
      <c r="GT249" s="539"/>
      <c r="GU249" s="539"/>
      <c r="GV249" s="539"/>
      <c r="GW249" s="539"/>
      <c r="GX249" s="539"/>
      <c r="GY249" s="539"/>
      <c r="GZ249" s="539"/>
      <c r="HA249" s="539"/>
      <c r="HB249" s="539"/>
      <c r="HC249" s="539"/>
      <c r="HD249" s="539"/>
      <c r="HE249" s="539"/>
      <c r="HF249" s="539"/>
      <c r="HG249" s="539"/>
      <c r="HH249" s="539"/>
      <c r="HI249" s="539"/>
      <c r="HJ249" s="539"/>
      <c r="HK249" s="539"/>
      <c r="HL249" s="539"/>
      <c r="HM249" s="539"/>
      <c r="HN249" s="539"/>
      <c r="HO249" s="539"/>
      <c r="HP249" s="539"/>
      <c r="HQ249" s="539"/>
      <c r="HR249" s="539"/>
      <c r="HS249" s="539"/>
      <c r="HT249" s="539"/>
      <c r="HU249" s="539"/>
      <c r="HV249" s="539"/>
      <c r="HW249" s="539"/>
      <c r="HX249" s="539"/>
      <c r="HY249" s="539"/>
      <c r="HZ249" s="539"/>
      <c r="IA249" s="539"/>
      <c r="IB249" s="539"/>
      <c r="IC249" s="539"/>
      <c r="ID249" s="539"/>
      <c r="IE249" s="539"/>
      <c r="IF249" s="539"/>
      <c r="IG249" s="539"/>
      <c r="IH249" s="539"/>
      <c r="II249" s="539"/>
      <c r="IJ249" s="539"/>
      <c r="IK249" s="539"/>
      <c r="IL249" s="539"/>
      <c r="IM249" s="539"/>
      <c r="IN249" s="539"/>
      <c r="IO249" s="539"/>
      <c r="IP249" s="539"/>
      <c r="IQ249" s="539"/>
      <c r="IR249" s="539"/>
      <c r="IS249" s="539"/>
      <c r="IT249" s="539"/>
      <c r="IU249" s="539"/>
      <c r="IV249" s="539"/>
      <c r="IW249" s="539"/>
      <c r="IX249" s="539"/>
      <c r="IY249" s="539"/>
      <c r="IZ249" s="539"/>
      <c r="JA249" s="539"/>
      <c r="JB249" s="539"/>
      <c r="JC249" s="539"/>
      <c r="JD249" s="539"/>
      <c r="JE249" s="539"/>
      <c r="JF249" s="539"/>
      <c r="JG249" s="359"/>
      <c r="JH249" s="539"/>
      <c r="JI249" s="539"/>
      <c r="JJ249" s="539"/>
      <c r="JK249" s="539"/>
      <c r="JL249" s="539"/>
      <c r="JM249" s="539"/>
      <c r="JN249" s="539"/>
      <c r="JO249" s="539"/>
      <c r="JP249" s="539"/>
      <c r="JQ249" s="539"/>
      <c r="JR249" s="539"/>
      <c r="JS249" s="539"/>
      <c r="JT249" s="539"/>
      <c r="JU249" s="539"/>
      <c r="JV249" s="539"/>
      <c r="JW249" s="539"/>
      <c r="JX249" s="539"/>
      <c r="JY249" s="539"/>
      <c r="JZ249" s="539"/>
      <c r="KA249" s="539"/>
      <c r="KB249" s="359"/>
    </row>
    <row r="250" spans="2:288" ht="15" customHeight="1" x14ac:dyDescent="0.25">
      <c r="B250" s="293" t="str">
        <f t="shared" si="30"/>
        <v>Desk 34</v>
      </c>
      <c r="C250" s="295" t="str">
        <f t="shared" ref="C250:G265" si="34">IF(ISBLANK(C44), "", C44)</f>
        <v/>
      </c>
      <c r="D250" s="295" t="str">
        <f t="shared" si="34"/>
        <v/>
      </c>
      <c r="E250" s="295" t="str">
        <f t="shared" si="34"/>
        <v/>
      </c>
      <c r="F250" s="295" t="str">
        <f t="shared" si="34"/>
        <v/>
      </c>
      <c r="G250" s="591" t="str">
        <f t="shared" si="34"/>
        <v/>
      </c>
      <c r="H250" s="539"/>
      <c r="I250" s="539"/>
      <c r="J250" s="539"/>
      <c r="K250" s="539"/>
      <c r="L250" s="539"/>
      <c r="M250" s="539"/>
      <c r="N250" s="539"/>
      <c r="O250" s="539"/>
      <c r="P250" s="539"/>
      <c r="Q250" s="539"/>
      <c r="R250" s="539"/>
      <c r="S250" s="539"/>
      <c r="T250" s="539"/>
      <c r="U250" s="539"/>
      <c r="V250" s="539"/>
      <c r="W250" s="539"/>
      <c r="X250" s="539"/>
      <c r="Y250" s="539"/>
      <c r="Z250" s="539"/>
      <c r="AA250" s="539"/>
      <c r="AB250" s="539"/>
      <c r="AC250" s="539"/>
      <c r="AD250" s="539"/>
      <c r="AE250" s="539"/>
      <c r="AF250" s="539"/>
      <c r="AG250" s="539"/>
      <c r="AH250" s="539"/>
      <c r="AI250" s="539"/>
      <c r="AJ250" s="539"/>
      <c r="AK250" s="539"/>
      <c r="AL250" s="539"/>
      <c r="AM250" s="539"/>
      <c r="AN250" s="539"/>
      <c r="AO250" s="539"/>
      <c r="AP250" s="539"/>
      <c r="AQ250" s="539"/>
      <c r="AR250" s="539"/>
      <c r="AS250" s="539"/>
      <c r="AT250" s="539"/>
      <c r="AU250" s="539"/>
      <c r="AV250" s="539"/>
      <c r="AW250" s="539"/>
      <c r="AX250" s="539"/>
      <c r="AY250" s="539"/>
      <c r="AZ250" s="539"/>
      <c r="BA250" s="539"/>
      <c r="BB250" s="539"/>
      <c r="BC250" s="539"/>
      <c r="BD250" s="539"/>
      <c r="BE250" s="539"/>
      <c r="BF250" s="539"/>
      <c r="BG250" s="539"/>
      <c r="BH250" s="539"/>
      <c r="BI250" s="539"/>
      <c r="BJ250" s="539"/>
      <c r="BK250" s="539"/>
      <c r="BL250" s="539"/>
      <c r="BM250" s="539"/>
      <c r="BN250" s="539"/>
      <c r="BO250" s="539"/>
      <c r="BP250" s="539"/>
      <c r="BQ250" s="539"/>
      <c r="BR250" s="539"/>
      <c r="BS250" s="539"/>
      <c r="BT250" s="539"/>
      <c r="BU250" s="539"/>
      <c r="BV250" s="539"/>
      <c r="BW250" s="539"/>
      <c r="BX250" s="539"/>
      <c r="BY250" s="539"/>
      <c r="BZ250" s="539"/>
      <c r="CA250" s="539"/>
      <c r="CB250" s="539"/>
      <c r="CC250" s="539"/>
      <c r="CD250" s="539"/>
      <c r="CE250" s="539"/>
      <c r="CF250" s="539"/>
      <c r="CG250" s="539"/>
      <c r="CH250" s="539"/>
      <c r="CI250" s="539"/>
      <c r="CJ250" s="539"/>
      <c r="CK250" s="539"/>
      <c r="CL250" s="539"/>
      <c r="CM250" s="539"/>
      <c r="CN250" s="539"/>
      <c r="CO250" s="539"/>
      <c r="CP250" s="539"/>
      <c r="CQ250" s="539"/>
      <c r="CR250" s="539"/>
      <c r="CS250" s="539"/>
      <c r="CT250" s="539"/>
      <c r="CU250" s="539"/>
      <c r="CV250" s="539"/>
      <c r="CW250" s="539"/>
      <c r="CX250" s="539"/>
      <c r="CY250" s="539"/>
      <c r="CZ250" s="539"/>
      <c r="DA250" s="539"/>
      <c r="DB250" s="539"/>
      <c r="DC250" s="539"/>
      <c r="DD250" s="539"/>
      <c r="DE250" s="539"/>
      <c r="DF250" s="539"/>
      <c r="DG250" s="539"/>
      <c r="DH250" s="539"/>
      <c r="DI250" s="539"/>
      <c r="DJ250" s="539"/>
      <c r="DK250" s="539"/>
      <c r="DL250" s="539"/>
      <c r="DM250" s="539"/>
      <c r="DN250" s="539"/>
      <c r="DO250" s="539"/>
      <c r="DP250" s="539"/>
      <c r="DQ250" s="539"/>
      <c r="DR250" s="539"/>
      <c r="DS250" s="539"/>
      <c r="DT250" s="539"/>
      <c r="DU250" s="539"/>
      <c r="DV250" s="539"/>
      <c r="DW250" s="359"/>
      <c r="DX250" s="539"/>
      <c r="DY250" s="539"/>
      <c r="DZ250" s="539"/>
      <c r="EA250" s="539"/>
      <c r="EB250" s="539"/>
      <c r="EC250" s="539"/>
      <c r="ED250" s="539"/>
      <c r="EE250" s="539"/>
      <c r="EF250" s="539"/>
      <c r="EG250" s="539"/>
      <c r="EH250" s="539"/>
      <c r="EI250" s="539"/>
      <c r="EJ250" s="539"/>
      <c r="EK250" s="539"/>
      <c r="EL250" s="539"/>
      <c r="EM250" s="539"/>
      <c r="EN250" s="539"/>
      <c r="EO250" s="539"/>
      <c r="EP250" s="539"/>
      <c r="EQ250" s="539"/>
      <c r="ER250" s="359"/>
      <c r="ES250" s="539"/>
      <c r="ET250" s="539"/>
      <c r="EU250" s="539"/>
      <c r="EV250" s="539"/>
      <c r="EW250" s="539"/>
      <c r="EX250" s="539"/>
      <c r="EY250" s="539"/>
      <c r="EZ250" s="539"/>
      <c r="FA250" s="539"/>
      <c r="FB250" s="539"/>
      <c r="FC250" s="539"/>
      <c r="FD250" s="539"/>
      <c r="FE250" s="539"/>
      <c r="FF250" s="539"/>
      <c r="FG250" s="539"/>
      <c r="FH250" s="539"/>
      <c r="FI250" s="539"/>
      <c r="FJ250" s="539"/>
      <c r="FK250" s="539"/>
      <c r="FL250" s="539"/>
      <c r="FM250" s="539"/>
      <c r="FN250" s="539"/>
      <c r="FO250" s="539"/>
      <c r="FP250" s="539"/>
      <c r="FQ250" s="539"/>
      <c r="FR250" s="539"/>
      <c r="FS250" s="539"/>
      <c r="FT250" s="539"/>
      <c r="FU250" s="539"/>
      <c r="FV250" s="539"/>
      <c r="FW250" s="539"/>
      <c r="FX250" s="539"/>
      <c r="FY250" s="539"/>
      <c r="FZ250" s="539"/>
      <c r="GA250" s="539"/>
      <c r="GB250" s="539"/>
      <c r="GC250" s="539"/>
      <c r="GD250" s="539"/>
      <c r="GE250" s="539"/>
      <c r="GF250" s="539"/>
      <c r="GG250" s="539"/>
      <c r="GH250" s="539"/>
      <c r="GI250" s="539"/>
      <c r="GJ250" s="539"/>
      <c r="GK250" s="539"/>
      <c r="GL250" s="539"/>
      <c r="GM250" s="539"/>
      <c r="GN250" s="539"/>
      <c r="GO250" s="539"/>
      <c r="GP250" s="539"/>
      <c r="GQ250" s="539"/>
      <c r="GR250" s="539"/>
      <c r="GS250" s="539"/>
      <c r="GT250" s="539"/>
      <c r="GU250" s="539"/>
      <c r="GV250" s="539"/>
      <c r="GW250" s="539"/>
      <c r="GX250" s="539"/>
      <c r="GY250" s="539"/>
      <c r="GZ250" s="539"/>
      <c r="HA250" s="539"/>
      <c r="HB250" s="539"/>
      <c r="HC250" s="539"/>
      <c r="HD250" s="539"/>
      <c r="HE250" s="539"/>
      <c r="HF250" s="539"/>
      <c r="HG250" s="539"/>
      <c r="HH250" s="539"/>
      <c r="HI250" s="539"/>
      <c r="HJ250" s="539"/>
      <c r="HK250" s="539"/>
      <c r="HL250" s="539"/>
      <c r="HM250" s="539"/>
      <c r="HN250" s="539"/>
      <c r="HO250" s="539"/>
      <c r="HP250" s="539"/>
      <c r="HQ250" s="539"/>
      <c r="HR250" s="539"/>
      <c r="HS250" s="539"/>
      <c r="HT250" s="539"/>
      <c r="HU250" s="539"/>
      <c r="HV250" s="539"/>
      <c r="HW250" s="539"/>
      <c r="HX250" s="539"/>
      <c r="HY250" s="539"/>
      <c r="HZ250" s="539"/>
      <c r="IA250" s="539"/>
      <c r="IB250" s="539"/>
      <c r="IC250" s="539"/>
      <c r="ID250" s="539"/>
      <c r="IE250" s="539"/>
      <c r="IF250" s="539"/>
      <c r="IG250" s="539"/>
      <c r="IH250" s="539"/>
      <c r="II250" s="539"/>
      <c r="IJ250" s="539"/>
      <c r="IK250" s="539"/>
      <c r="IL250" s="539"/>
      <c r="IM250" s="539"/>
      <c r="IN250" s="539"/>
      <c r="IO250" s="539"/>
      <c r="IP250" s="539"/>
      <c r="IQ250" s="539"/>
      <c r="IR250" s="539"/>
      <c r="IS250" s="539"/>
      <c r="IT250" s="539"/>
      <c r="IU250" s="539"/>
      <c r="IV250" s="539"/>
      <c r="IW250" s="539"/>
      <c r="IX250" s="539"/>
      <c r="IY250" s="539"/>
      <c r="IZ250" s="539"/>
      <c r="JA250" s="539"/>
      <c r="JB250" s="539"/>
      <c r="JC250" s="539"/>
      <c r="JD250" s="539"/>
      <c r="JE250" s="539"/>
      <c r="JF250" s="539"/>
      <c r="JG250" s="359"/>
      <c r="JH250" s="539"/>
      <c r="JI250" s="539"/>
      <c r="JJ250" s="539"/>
      <c r="JK250" s="539"/>
      <c r="JL250" s="539"/>
      <c r="JM250" s="539"/>
      <c r="JN250" s="539"/>
      <c r="JO250" s="539"/>
      <c r="JP250" s="539"/>
      <c r="JQ250" s="539"/>
      <c r="JR250" s="539"/>
      <c r="JS250" s="539"/>
      <c r="JT250" s="539"/>
      <c r="JU250" s="539"/>
      <c r="JV250" s="539"/>
      <c r="JW250" s="539"/>
      <c r="JX250" s="539"/>
      <c r="JY250" s="539"/>
      <c r="JZ250" s="539"/>
      <c r="KA250" s="539"/>
      <c r="KB250" s="359"/>
    </row>
    <row r="251" spans="2:288" ht="15" customHeight="1" x14ac:dyDescent="0.25">
      <c r="B251" s="293" t="str">
        <f t="shared" si="30"/>
        <v>Desk 35</v>
      </c>
      <c r="C251" s="295" t="str">
        <f t="shared" si="34"/>
        <v/>
      </c>
      <c r="D251" s="295" t="str">
        <f t="shared" si="34"/>
        <v/>
      </c>
      <c r="E251" s="295" t="str">
        <f t="shared" si="34"/>
        <v/>
      </c>
      <c r="F251" s="295" t="str">
        <f t="shared" si="34"/>
        <v/>
      </c>
      <c r="G251" s="591" t="str">
        <f t="shared" si="34"/>
        <v/>
      </c>
      <c r="H251" s="539"/>
      <c r="I251" s="539"/>
      <c r="J251" s="539"/>
      <c r="K251" s="539"/>
      <c r="L251" s="539"/>
      <c r="M251" s="539"/>
      <c r="N251" s="539"/>
      <c r="O251" s="539"/>
      <c r="P251" s="539"/>
      <c r="Q251" s="539"/>
      <c r="R251" s="539"/>
      <c r="S251" s="539"/>
      <c r="T251" s="539"/>
      <c r="U251" s="539"/>
      <c r="V251" s="539"/>
      <c r="W251" s="539"/>
      <c r="X251" s="539"/>
      <c r="Y251" s="539"/>
      <c r="Z251" s="539"/>
      <c r="AA251" s="539"/>
      <c r="AB251" s="539"/>
      <c r="AC251" s="539"/>
      <c r="AD251" s="539"/>
      <c r="AE251" s="539"/>
      <c r="AF251" s="539"/>
      <c r="AG251" s="539"/>
      <c r="AH251" s="539"/>
      <c r="AI251" s="539"/>
      <c r="AJ251" s="539"/>
      <c r="AK251" s="539"/>
      <c r="AL251" s="539"/>
      <c r="AM251" s="539"/>
      <c r="AN251" s="539"/>
      <c r="AO251" s="539"/>
      <c r="AP251" s="539"/>
      <c r="AQ251" s="539"/>
      <c r="AR251" s="539"/>
      <c r="AS251" s="539"/>
      <c r="AT251" s="539"/>
      <c r="AU251" s="539"/>
      <c r="AV251" s="539"/>
      <c r="AW251" s="539"/>
      <c r="AX251" s="539"/>
      <c r="AY251" s="539"/>
      <c r="AZ251" s="539"/>
      <c r="BA251" s="539"/>
      <c r="BB251" s="539"/>
      <c r="BC251" s="539"/>
      <c r="BD251" s="539"/>
      <c r="BE251" s="539"/>
      <c r="BF251" s="539"/>
      <c r="BG251" s="539"/>
      <c r="BH251" s="539"/>
      <c r="BI251" s="539"/>
      <c r="BJ251" s="539"/>
      <c r="BK251" s="539"/>
      <c r="BL251" s="539"/>
      <c r="BM251" s="539"/>
      <c r="BN251" s="539"/>
      <c r="BO251" s="539"/>
      <c r="BP251" s="539"/>
      <c r="BQ251" s="539"/>
      <c r="BR251" s="539"/>
      <c r="BS251" s="539"/>
      <c r="BT251" s="539"/>
      <c r="BU251" s="539"/>
      <c r="BV251" s="539"/>
      <c r="BW251" s="539"/>
      <c r="BX251" s="539"/>
      <c r="BY251" s="539"/>
      <c r="BZ251" s="539"/>
      <c r="CA251" s="539"/>
      <c r="CB251" s="539"/>
      <c r="CC251" s="539"/>
      <c r="CD251" s="539"/>
      <c r="CE251" s="539"/>
      <c r="CF251" s="539"/>
      <c r="CG251" s="539"/>
      <c r="CH251" s="539"/>
      <c r="CI251" s="539"/>
      <c r="CJ251" s="539"/>
      <c r="CK251" s="539"/>
      <c r="CL251" s="539"/>
      <c r="CM251" s="539"/>
      <c r="CN251" s="539"/>
      <c r="CO251" s="539"/>
      <c r="CP251" s="539"/>
      <c r="CQ251" s="539"/>
      <c r="CR251" s="539"/>
      <c r="CS251" s="539"/>
      <c r="CT251" s="539"/>
      <c r="CU251" s="539"/>
      <c r="CV251" s="539"/>
      <c r="CW251" s="539"/>
      <c r="CX251" s="539"/>
      <c r="CY251" s="539"/>
      <c r="CZ251" s="539"/>
      <c r="DA251" s="539"/>
      <c r="DB251" s="539"/>
      <c r="DC251" s="539"/>
      <c r="DD251" s="539"/>
      <c r="DE251" s="539"/>
      <c r="DF251" s="539"/>
      <c r="DG251" s="539"/>
      <c r="DH251" s="539"/>
      <c r="DI251" s="539"/>
      <c r="DJ251" s="539"/>
      <c r="DK251" s="539"/>
      <c r="DL251" s="539"/>
      <c r="DM251" s="539"/>
      <c r="DN251" s="539"/>
      <c r="DO251" s="539"/>
      <c r="DP251" s="539"/>
      <c r="DQ251" s="539"/>
      <c r="DR251" s="539"/>
      <c r="DS251" s="539"/>
      <c r="DT251" s="539"/>
      <c r="DU251" s="539"/>
      <c r="DV251" s="539"/>
      <c r="DW251" s="359"/>
      <c r="DX251" s="539"/>
      <c r="DY251" s="539"/>
      <c r="DZ251" s="539"/>
      <c r="EA251" s="539"/>
      <c r="EB251" s="539"/>
      <c r="EC251" s="539"/>
      <c r="ED251" s="539"/>
      <c r="EE251" s="539"/>
      <c r="EF251" s="539"/>
      <c r="EG251" s="539"/>
      <c r="EH251" s="539"/>
      <c r="EI251" s="539"/>
      <c r="EJ251" s="539"/>
      <c r="EK251" s="539"/>
      <c r="EL251" s="539"/>
      <c r="EM251" s="539"/>
      <c r="EN251" s="539"/>
      <c r="EO251" s="539"/>
      <c r="EP251" s="539"/>
      <c r="EQ251" s="539"/>
      <c r="ER251" s="359"/>
      <c r="ES251" s="539"/>
      <c r="ET251" s="539"/>
      <c r="EU251" s="539"/>
      <c r="EV251" s="539"/>
      <c r="EW251" s="539"/>
      <c r="EX251" s="539"/>
      <c r="EY251" s="539"/>
      <c r="EZ251" s="539"/>
      <c r="FA251" s="539"/>
      <c r="FB251" s="539"/>
      <c r="FC251" s="539"/>
      <c r="FD251" s="539"/>
      <c r="FE251" s="539"/>
      <c r="FF251" s="539"/>
      <c r="FG251" s="539"/>
      <c r="FH251" s="539"/>
      <c r="FI251" s="539"/>
      <c r="FJ251" s="539"/>
      <c r="FK251" s="539"/>
      <c r="FL251" s="539"/>
      <c r="FM251" s="539"/>
      <c r="FN251" s="539"/>
      <c r="FO251" s="539"/>
      <c r="FP251" s="539"/>
      <c r="FQ251" s="539"/>
      <c r="FR251" s="539"/>
      <c r="FS251" s="539"/>
      <c r="FT251" s="539"/>
      <c r="FU251" s="539"/>
      <c r="FV251" s="539"/>
      <c r="FW251" s="539"/>
      <c r="FX251" s="539"/>
      <c r="FY251" s="539"/>
      <c r="FZ251" s="539"/>
      <c r="GA251" s="539"/>
      <c r="GB251" s="539"/>
      <c r="GC251" s="539"/>
      <c r="GD251" s="539"/>
      <c r="GE251" s="539"/>
      <c r="GF251" s="539"/>
      <c r="GG251" s="539"/>
      <c r="GH251" s="539"/>
      <c r="GI251" s="539"/>
      <c r="GJ251" s="539"/>
      <c r="GK251" s="539"/>
      <c r="GL251" s="539"/>
      <c r="GM251" s="539"/>
      <c r="GN251" s="539"/>
      <c r="GO251" s="539"/>
      <c r="GP251" s="539"/>
      <c r="GQ251" s="539"/>
      <c r="GR251" s="539"/>
      <c r="GS251" s="539"/>
      <c r="GT251" s="539"/>
      <c r="GU251" s="539"/>
      <c r="GV251" s="539"/>
      <c r="GW251" s="539"/>
      <c r="GX251" s="539"/>
      <c r="GY251" s="539"/>
      <c r="GZ251" s="539"/>
      <c r="HA251" s="539"/>
      <c r="HB251" s="539"/>
      <c r="HC251" s="539"/>
      <c r="HD251" s="539"/>
      <c r="HE251" s="539"/>
      <c r="HF251" s="539"/>
      <c r="HG251" s="539"/>
      <c r="HH251" s="539"/>
      <c r="HI251" s="539"/>
      <c r="HJ251" s="539"/>
      <c r="HK251" s="539"/>
      <c r="HL251" s="539"/>
      <c r="HM251" s="539"/>
      <c r="HN251" s="539"/>
      <c r="HO251" s="539"/>
      <c r="HP251" s="539"/>
      <c r="HQ251" s="539"/>
      <c r="HR251" s="539"/>
      <c r="HS251" s="539"/>
      <c r="HT251" s="539"/>
      <c r="HU251" s="539"/>
      <c r="HV251" s="539"/>
      <c r="HW251" s="539"/>
      <c r="HX251" s="539"/>
      <c r="HY251" s="539"/>
      <c r="HZ251" s="539"/>
      <c r="IA251" s="539"/>
      <c r="IB251" s="539"/>
      <c r="IC251" s="539"/>
      <c r="ID251" s="539"/>
      <c r="IE251" s="539"/>
      <c r="IF251" s="539"/>
      <c r="IG251" s="539"/>
      <c r="IH251" s="539"/>
      <c r="II251" s="539"/>
      <c r="IJ251" s="539"/>
      <c r="IK251" s="539"/>
      <c r="IL251" s="539"/>
      <c r="IM251" s="539"/>
      <c r="IN251" s="539"/>
      <c r="IO251" s="539"/>
      <c r="IP251" s="539"/>
      <c r="IQ251" s="539"/>
      <c r="IR251" s="539"/>
      <c r="IS251" s="539"/>
      <c r="IT251" s="539"/>
      <c r="IU251" s="539"/>
      <c r="IV251" s="539"/>
      <c r="IW251" s="539"/>
      <c r="IX251" s="539"/>
      <c r="IY251" s="539"/>
      <c r="IZ251" s="539"/>
      <c r="JA251" s="539"/>
      <c r="JB251" s="539"/>
      <c r="JC251" s="539"/>
      <c r="JD251" s="539"/>
      <c r="JE251" s="539"/>
      <c r="JF251" s="539"/>
      <c r="JG251" s="359"/>
      <c r="JH251" s="539"/>
      <c r="JI251" s="539"/>
      <c r="JJ251" s="539"/>
      <c r="JK251" s="539"/>
      <c r="JL251" s="539"/>
      <c r="JM251" s="539"/>
      <c r="JN251" s="539"/>
      <c r="JO251" s="539"/>
      <c r="JP251" s="539"/>
      <c r="JQ251" s="539"/>
      <c r="JR251" s="539"/>
      <c r="JS251" s="539"/>
      <c r="JT251" s="539"/>
      <c r="JU251" s="539"/>
      <c r="JV251" s="539"/>
      <c r="JW251" s="539"/>
      <c r="JX251" s="539"/>
      <c r="JY251" s="539"/>
      <c r="JZ251" s="539"/>
      <c r="KA251" s="539"/>
      <c r="KB251" s="359"/>
    </row>
    <row r="252" spans="2:288" ht="15" customHeight="1" x14ac:dyDescent="0.25">
      <c r="B252" s="293" t="str">
        <f t="shared" si="30"/>
        <v>Desk 36</v>
      </c>
      <c r="C252" s="295" t="str">
        <f t="shared" si="34"/>
        <v/>
      </c>
      <c r="D252" s="295" t="str">
        <f t="shared" si="34"/>
        <v/>
      </c>
      <c r="E252" s="295" t="str">
        <f t="shared" si="34"/>
        <v/>
      </c>
      <c r="F252" s="295" t="str">
        <f t="shared" si="34"/>
        <v/>
      </c>
      <c r="G252" s="591" t="str">
        <f t="shared" si="34"/>
        <v/>
      </c>
      <c r="H252" s="539"/>
      <c r="I252" s="539"/>
      <c r="J252" s="539"/>
      <c r="K252" s="539"/>
      <c r="L252" s="539"/>
      <c r="M252" s="539"/>
      <c r="N252" s="539"/>
      <c r="O252" s="539"/>
      <c r="P252" s="539"/>
      <c r="Q252" s="539"/>
      <c r="R252" s="539"/>
      <c r="S252" s="539"/>
      <c r="T252" s="539"/>
      <c r="U252" s="539"/>
      <c r="V252" s="539"/>
      <c r="W252" s="539"/>
      <c r="X252" s="539"/>
      <c r="Y252" s="539"/>
      <c r="Z252" s="539"/>
      <c r="AA252" s="539"/>
      <c r="AB252" s="539"/>
      <c r="AC252" s="539"/>
      <c r="AD252" s="539"/>
      <c r="AE252" s="539"/>
      <c r="AF252" s="539"/>
      <c r="AG252" s="539"/>
      <c r="AH252" s="539"/>
      <c r="AI252" s="539"/>
      <c r="AJ252" s="539"/>
      <c r="AK252" s="539"/>
      <c r="AL252" s="539"/>
      <c r="AM252" s="539"/>
      <c r="AN252" s="539"/>
      <c r="AO252" s="539"/>
      <c r="AP252" s="539"/>
      <c r="AQ252" s="539"/>
      <c r="AR252" s="539"/>
      <c r="AS252" s="539"/>
      <c r="AT252" s="539"/>
      <c r="AU252" s="539"/>
      <c r="AV252" s="539"/>
      <c r="AW252" s="539"/>
      <c r="AX252" s="539"/>
      <c r="AY252" s="539"/>
      <c r="AZ252" s="539"/>
      <c r="BA252" s="539"/>
      <c r="BB252" s="539"/>
      <c r="BC252" s="539"/>
      <c r="BD252" s="539"/>
      <c r="BE252" s="539"/>
      <c r="BF252" s="539"/>
      <c r="BG252" s="539"/>
      <c r="BH252" s="539"/>
      <c r="BI252" s="539"/>
      <c r="BJ252" s="539"/>
      <c r="BK252" s="539"/>
      <c r="BL252" s="539"/>
      <c r="BM252" s="539"/>
      <c r="BN252" s="539"/>
      <c r="BO252" s="539"/>
      <c r="BP252" s="539"/>
      <c r="BQ252" s="539"/>
      <c r="BR252" s="539"/>
      <c r="BS252" s="539"/>
      <c r="BT252" s="539"/>
      <c r="BU252" s="539"/>
      <c r="BV252" s="539"/>
      <c r="BW252" s="539"/>
      <c r="BX252" s="539"/>
      <c r="BY252" s="539"/>
      <c r="BZ252" s="539"/>
      <c r="CA252" s="539"/>
      <c r="CB252" s="539"/>
      <c r="CC252" s="539"/>
      <c r="CD252" s="539"/>
      <c r="CE252" s="539"/>
      <c r="CF252" s="539"/>
      <c r="CG252" s="539"/>
      <c r="CH252" s="539"/>
      <c r="CI252" s="539"/>
      <c r="CJ252" s="539"/>
      <c r="CK252" s="539"/>
      <c r="CL252" s="539"/>
      <c r="CM252" s="539"/>
      <c r="CN252" s="539"/>
      <c r="CO252" s="539"/>
      <c r="CP252" s="539"/>
      <c r="CQ252" s="539"/>
      <c r="CR252" s="539"/>
      <c r="CS252" s="539"/>
      <c r="CT252" s="539"/>
      <c r="CU252" s="539"/>
      <c r="CV252" s="539"/>
      <c r="CW252" s="539"/>
      <c r="CX252" s="539"/>
      <c r="CY252" s="539"/>
      <c r="CZ252" s="539"/>
      <c r="DA252" s="539"/>
      <c r="DB252" s="539"/>
      <c r="DC252" s="539"/>
      <c r="DD252" s="539"/>
      <c r="DE252" s="539"/>
      <c r="DF252" s="539"/>
      <c r="DG252" s="539"/>
      <c r="DH252" s="539"/>
      <c r="DI252" s="539"/>
      <c r="DJ252" s="539"/>
      <c r="DK252" s="539"/>
      <c r="DL252" s="539"/>
      <c r="DM252" s="539"/>
      <c r="DN252" s="539"/>
      <c r="DO252" s="539"/>
      <c r="DP252" s="539"/>
      <c r="DQ252" s="539"/>
      <c r="DR252" s="539"/>
      <c r="DS252" s="539"/>
      <c r="DT252" s="539"/>
      <c r="DU252" s="539"/>
      <c r="DV252" s="539"/>
      <c r="DW252" s="359"/>
      <c r="DX252" s="539"/>
      <c r="DY252" s="539"/>
      <c r="DZ252" s="539"/>
      <c r="EA252" s="539"/>
      <c r="EB252" s="539"/>
      <c r="EC252" s="539"/>
      <c r="ED252" s="539"/>
      <c r="EE252" s="539"/>
      <c r="EF252" s="539"/>
      <c r="EG252" s="539"/>
      <c r="EH252" s="539"/>
      <c r="EI252" s="539"/>
      <c r="EJ252" s="539"/>
      <c r="EK252" s="539"/>
      <c r="EL252" s="539"/>
      <c r="EM252" s="539"/>
      <c r="EN252" s="539"/>
      <c r="EO252" s="539"/>
      <c r="EP252" s="539"/>
      <c r="EQ252" s="539"/>
      <c r="ER252" s="359"/>
      <c r="ES252" s="539"/>
      <c r="ET252" s="539"/>
      <c r="EU252" s="539"/>
      <c r="EV252" s="539"/>
      <c r="EW252" s="539"/>
      <c r="EX252" s="539"/>
      <c r="EY252" s="539"/>
      <c r="EZ252" s="539"/>
      <c r="FA252" s="539"/>
      <c r="FB252" s="539"/>
      <c r="FC252" s="539"/>
      <c r="FD252" s="539"/>
      <c r="FE252" s="539"/>
      <c r="FF252" s="539"/>
      <c r="FG252" s="539"/>
      <c r="FH252" s="539"/>
      <c r="FI252" s="539"/>
      <c r="FJ252" s="539"/>
      <c r="FK252" s="539"/>
      <c r="FL252" s="539"/>
      <c r="FM252" s="539"/>
      <c r="FN252" s="539"/>
      <c r="FO252" s="539"/>
      <c r="FP252" s="539"/>
      <c r="FQ252" s="539"/>
      <c r="FR252" s="539"/>
      <c r="FS252" s="539"/>
      <c r="FT252" s="539"/>
      <c r="FU252" s="539"/>
      <c r="FV252" s="539"/>
      <c r="FW252" s="539"/>
      <c r="FX252" s="539"/>
      <c r="FY252" s="539"/>
      <c r="FZ252" s="539"/>
      <c r="GA252" s="539"/>
      <c r="GB252" s="539"/>
      <c r="GC252" s="539"/>
      <c r="GD252" s="539"/>
      <c r="GE252" s="539"/>
      <c r="GF252" s="539"/>
      <c r="GG252" s="539"/>
      <c r="GH252" s="539"/>
      <c r="GI252" s="539"/>
      <c r="GJ252" s="539"/>
      <c r="GK252" s="539"/>
      <c r="GL252" s="539"/>
      <c r="GM252" s="539"/>
      <c r="GN252" s="539"/>
      <c r="GO252" s="539"/>
      <c r="GP252" s="539"/>
      <c r="GQ252" s="539"/>
      <c r="GR252" s="539"/>
      <c r="GS252" s="539"/>
      <c r="GT252" s="539"/>
      <c r="GU252" s="539"/>
      <c r="GV252" s="539"/>
      <c r="GW252" s="539"/>
      <c r="GX252" s="539"/>
      <c r="GY252" s="539"/>
      <c r="GZ252" s="539"/>
      <c r="HA252" s="539"/>
      <c r="HB252" s="539"/>
      <c r="HC252" s="539"/>
      <c r="HD252" s="539"/>
      <c r="HE252" s="539"/>
      <c r="HF252" s="539"/>
      <c r="HG252" s="539"/>
      <c r="HH252" s="539"/>
      <c r="HI252" s="539"/>
      <c r="HJ252" s="539"/>
      <c r="HK252" s="539"/>
      <c r="HL252" s="539"/>
      <c r="HM252" s="539"/>
      <c r="HN252" s="539"/>
      <c r="HO252" s="539"/>
      <c r="HP252" s="539"/>
      <c r="HQ252" s="539"/>
      <c r="HR252" s="539"/>
      <c r="HS252" s="539"/>
      <c r="HT252" s="539"/>
      <c r="HU252" s="539"/>
      <c r="HV252" s="539"/>
      <c r="HW252" s="539"/>
      <c r="HX252" s="539"/>
      <c r="HY252" s="539"/>
      <c r="HZ252" s="539"/>
      <c r="IA252" s="539"/>
      <c r="IB252" s="539"/>
      <c r="IC252" s="539"/>
      <c r="ID252" s="539"/>
      <c r="IE252" s="539"/>
      <c r="IF252" s="539"/>
      <c r="IG252" s="539"/>
      <c r="IH252" s="539"/>
      <c r="II252" s="539"/>
      <c r="IJ252" s="539"/>
      <c r="IK252" s="539"/>
      <c r="IL252" s="539"/>
      <c r="IM252" s="539"/>
      <c r="IN252" s="539"/>
      <c r="IO252" s="539"/>
      <c r="IP252" s="539"/>
      <c r="IQ252" s="539"/>
      <c r="IR252" s="539"/>
      <c r="IS252" s="539"/>
      <c r="IT252" s="539"/>
      <c r="IU252" s="539"/>
      <c r="IV252" s="539"/>
      <c r="IW252" s="539"/>
      <c r="IX252" s="539"/>
      <c r="IY252" s="539"/>
      <c r="IZ252" s="539"/>
      <c r="JA252" s="539"/>
      <c r="JB252" s="539"/>
      <c r="JC252" s="539"/>
      <c r="JD252" s="539"/>
      <c r="JE252" s="539"/>
      <c r="JF252" s="539"/>
      <c r="JG252" s="359"/>
      <c r="JH252" s="539"/>
      <c r="JI252" s="539"/>
      <c r="JJ252" s="539"/>
      <c r="JK252" s="539"/>
      <c r="JL252" s="539"/>
      <c r="JM252" s="539"/>
      <c r="JN252" s="539"/>
      <c r="JO252" s="539"/>
      <c r="JP252" s="539"/>
      <c r="JQ252" s="539"/>
      <c r="JR252" s="539"/>
      <c r="JS252" s="539"/>
      <c r="JT252" s="539"/>
      <c r="JU252" s="539"/>
      <c r="JV252" s="539"/>
      <c r="JW252" s="539"/>
      <c r="JX252" s="539"/>
      <c r="JY252" s="539"/>
      <c r="JZ252" s="539"/>
      <c r="KA252" s="539"/>
      <c r="KB252" s="359"/>
    </row>
    <row r="253" spans="2:288" ht="15" customHeight="1" x14ac:dyDescent="0.25">
      <c r="B253" s="293" t="str">
        <f t="shared" si="30"/>
        <v>Desk 37</v>
      </c>
      <c r="C253" s="295" t="str">
        <f t="shared" si="34"/>
        <v/>
      </c>
      <c r="D253" s="295" t="str">
        <f t="shared" si="34"/>
        <v/>
      </c>
      <c r="E253" s="295" t="str">
        <f t="shared" si="34"/>
        <v/>
      </c>
      <c r="F253" s="295" t="str">
        <f t="shared" si="34"/>
        <v/>
      </c>
      <c r="G253" s="591" t="str">
        <f t="shared" si="34"/>
        <v/>
      </c>
      <c r="H253" s="539"/>
      <c r="I253" s="539"/>
      <c r="J253" s="539"/>
      <c r="K253" s="539"/>
      <c r="L253" s="539"/>
      <c r="M253" s="539"/>
      <c r="N253" s="539"/>
      <c r="O253" s="539"/>
      <c r="P253" s="539"/>
      <c r="Q253" s="539"/>
      <c r="R253" s="539"/>
      <c r="S253" s="539"/>
      <c r="T253" s="539"/>
      <c r="U253" s="539"/>
      <c r="V253" s="539"/>
      <c r="W253" s="539"/>
      <c r="X253" s="539"/>
      <c r="Y253" s="539"/>
      <c r="Z253" s="539"/>
      <c r="AA253" s="539"/>
      <c r="AB253" s="539"/>
      <c r="AC253" s="539"/>
      <c r="AD253" s="539"/>
      <c r="AE253" s="539"/>
      <c r="AF253" s="539"/>
      <c r="AG253" s="539"/>
      <c r="AH253" s="539"/>
      <c r="AI253" s="539"/>
      <c r="AJ253" s="539"/>
      <c r="AK253" s="539"/>
      <c r="AL253" s="539"/>
      <c r="AM253" s="539"/>
      <c r="AN253" s="539"/>
      <c r="AO253" s="539"/>
      <c r="AP253" s="539"/>
      <c r="AQ253" s="539"/>
      <c r="AR253" s="539"/>
      <c r="AS253" s="539"/>
      <c r="AT253" s="539"/>
      <c r="AU253" s="539"/>
      <c r="AV253" s="539"/>
      <c r="AW253" s="539"/>
      <c r="AX253" s="539"/>
      <c r="AY253" s="539"/>
      <c r="AZ253" s="539"/>
      <c r="BA253" s="539"/>
      <c r="BB253" s="539"/>
      <c r="BC253" s="539"/>
      <c r="BD253" s="539"/>
      <c r="BE253" s="539"/>
      <c r="BF253" s="539"/>
      <c r="BG253" s="539"/>
      <c r="BH253" s="539"/>
      <c r="BI253" s="539"/>
      <c r="BJ253" s="539"/>
      <c r="BK253" s="539"/>
      <c r="BL253" s="539"/>
      <c r="BM253" s="539"/>
      <c r="BN253" s="539"/>
      <c r="BO253" s="539"/>
      <c r="BP253" s="539"/>
      <c r="BQ253" s="539"/>
      <c r="BR253" s="539"/>
      <c r="BS253" s="539"/>
      <c r="BT253" s="539"/>
      <c r="BU253" s="539"/>
      <c r="BV253" s="539"/>
      <c r="BW253" s="539"/>
      <c r="BX253" s="539"/>
      <c r="BY253" s="539"/>
      <c r="BZ253" s="539"/>
      <c r="CA253" s="539"/>
      <c r="CB253" s="539"/>
      <c r="CC253" s="539"/>
      <c r="CD253" s="539"/>
      <c r="CE253" s="539"/>
      <c r="CF253" s="539"/>
      <c r="CG253" s="539"/>
      <c r="CH253" s="539"/>
      <c r="CI253" s="539"/>
      <c r="CJ253" s="539"/>
      <c r="CK253" s="539"/>
      <c r="CL253" s="539"/>
      <c r="CM253" s="539"/>
      <c r="CN253" s="539"/>
      <c r="CO253" s="539"/>
      <c r="CP253" s="539"/>
      <c r="CQ253" s="539"/>
      <c r="CR253" s="539"/>
      <c r="CS253" s="539"/>
      <c r="CT253" s="539"/>
      <c r="CU253" s="539"/>
      <c r="CV253" s="539"/>
      <c r="CW253" s="539"/>
      <c r="CX253" s="539"/>
      <c r="CY253" s="539"/>
      <c r="CZ253" s="539"/>
      <c r="DA253" s="539"/>
      <c r="DB253" s="539"/>
      <c r="DC253" s="539"/>
      <c r="DD253" s="539"/>
      <c r="DE253" s="539"/>
      <c r="DF253" s="539"/>
      <c r="DG253" s="539"/>
      <c r="DH253" s="539"/>
      <c r="DI253" s="539"/>
      <c r="DJ253" s="539"/>
      <c r="DK253" s="539"/>
      <c r="DL253" s="539"/>
      <c r="DM253" s="539"/>
      <c r="DN253" s="539"/>
      <c r="DO253" s="539"/>
      <c r="DP253" s="539"/>
      <c r="DQ253" s="539"/>
      <c r="DR253" s="539"/>
      <c r="DS253" s="539"/>
      <c r="DT253" s="539"/>
      <c r="DU253" s="539"/>
      <c r="DV253" s="539"/>
      <c r="DW253" s="359"/>
      <c r="DX253" s="539"/>
      <c r="DY253" s="539"/>
      <c r="DZ253" s="539"/>
      <c r="EA253" s="539"/>
      <c r="EB253" s="539"/>
      <c r="EC253" s="539"/>
      <c r="ED253" s="539"/>
      <c r="EE253" s="539"/>
      <c r="EF253" s="539"/>
      <c r="EG253" s="539"/>
      <c r="EH253" s="539"/>
      <c r="EI253" s="539"/>
      <c r="EJ253" s="539"/>
      <c r="EK253" s="539"/>
      <c r="EL253" s="539"/>
      <c r="EM253" s="539"/>
      <c r="EN253" s="539"/>
      <c r="EO253" s="539"/>
      <c r="EP253" s="539"/>
      <c r="EQ253" s="539"/>
      <c r="ER253" s="359"/>
      <c r="ES253" s="539"/>
      <c r="ET253" s="539"/>
      <c r="EU253" s="539"/>
      <c r="EV253" s="539"/>
      <c r="EW253" s="539"/>
      <c r="EX253" s="539"/>
      <c r="EY253" s="539"/>
      <c r="EZ253" s="539"/>
      <c r="FA253" s="539"/>
      <c r="FB253" s="539"/>
      <c r="FC253" s="539"/>
      <c r="FD253" s="539"/>
      <c r="FE253" s="539"/>
      <c r="FF253" s="539"/>
      <c r="FG253" s="539"/>
      <c r="FH253" s="539"/>
      <c r="FI253" s="539"/>
      <c r="FJ253" s="539"/>
      <c r="FK253" s="539"/>
      <c r="FL253" s="539"/>
      <c r="FM253" s="539"/>
      <c r="FN253" s="539"/>
      <c r="FO253" s="539"/>
      <c r="FP253" s="539"/>
      <c r="FQ253" s="539"/>
      <c r="FR253" s="539"/>
      <c r="FS253" s="539"/>
      <c r="FT253" s="539"/>
      <c r="FU253" s="539"/>
      <c r="FV253" s="539"/>
      <c r="FW253" s="539"/>
      <c r="FX253" s="539"/>
      <c r="FY253" s="539"/>
      <c r="FZ253" s="539"/>
      <c r="GA253" s="539"/>
      <c r="GB253" s="539"/>
      <c r="GC253" s="539"/>
      <c r="GD253" s="539"/>
      <c r="GE253" s="539"/>
      <c r="GF253" s="539"/>
      <c r="GG253" s="539"/>
      <c r="GH253" s="539"/>
      <c r="GI253" s="539"/>
      <c r="GJ253" s="539"/>
      <c r="GK253" s="539"/>
      <c r="GL253" s="539"/>
      <c r="GM253" s="539"/>
      <c r="GN253" s="539"/>
      <c r="GO253" s="539"/>
      <c r="GP253" s="539"/>
      <c r="GQ253" s="539"/>
      <c r="GR253" s="539"/>
      <c r="GS253" s="539"/>
      <c r="GT253" s="539"/>
      <c r="GU253" s="539"/>
      <c r="GV253" s="539"/>
      <c r="GW253" s="539"/>
      <c r="GX253" s="539"/>
      <c r="GY253" s="539"/>
      <c r="GZ253" s="539"/>
      <c r="HA253" s="539"/>
      <c r="HB253" s="539"/>
      <c r="HC253" s="539"/>
      <c r="HD253" s="539"/>
      <c r="HE253" s="539"/>
      <c r="HF253" s="539"/>
      <c r="HG253" s="539"/>
      <c r="HH253" s="539"/>
      <c r="HI253" s="539"/>
      <c r="HJ253" s="539"/>
      <c r="HK253" s="539"/>
      <c r="HL253" s="539"/>
      <c r="HM253" s="539"/>
      <c r="HN253" s="539"/>
      <c r="HO253" s="539"/>
      <c r="HP253" s="539"/>
      <c r="HQ253" s="539"/>
      <c r="HR253" s="539"/>
      <c r="HS253" s="539"/>
      <c r="HT253" s="539"/>
      <c r="HU253" s="539"/>
      <c r="HV253" s="539"/>
      <c r="HW253" s="539"/>
      <c r="HX253" s="539"/>
      <c r="HY253" s="539"/>
      <c r="HZ253" s="539"/>
      <c r="IA253" s="539"/>
      <c r="IB253" s="539"/>
      <c r="IC253" s="539"/>
      <c r="ID253" s="539"/>
      <c r="IE253" s="539"/>
      <c r="IF253" s="539"/>
      <c r="IG253" s="539"/>
      <c r="IH253" s="539"/>
      <c r="II253" s="539"/>
      <c r="IJ253" s="539"/>
      <c r="IK253" s="539"/>
      <c r="IL253" s="539"/>
      <c r="IM253" s="539"/>
      <c r="IN253" s="539"/>
      <c r="IO253" s="539"/>
      <c r="IP253" s="539"/>
      <c r="IQ253" s="539"/>
      <c r="IR253" s="539"/>
      <c r="IS253" s="539"/>
      <c r="IT253" s="539"/>
      <c r="IU253" s="539"/>
      <c r="IV253" s="539"/>
      <c r="IW253" s="539"/>
      <c r="IX253" s="539"/>
      <c r="IY253" s="539"/>
      <c r="IZ253" s="539"/>
      <c r="JA253" s="539"/>
      <c r="JB253" s="539"/>
      <c r="JC253" s="539"/>
      <c r="JD253" s="539"/>
      <c r="JE253" s="539"/>
      <c r="JF253" s="539"/>
      <c r="JG253" s="359"/>
      <c r="JH253" s="539"/>
      <c r="JI253" s="539"/>
      <c r="JJ253" s="539"/>
      <c r="JK253" s="539"/>
      <c r="JL253" s="539"/>
      <c r="JM253" s="539"/>
      <c r="JN253" s="539"/>
      <c r="JO253" s="539"/>
      <c r="JP253" s="539"/>
      <c r="JQ253" s="539"/>
      <c r="JR253" s="539"/>
      <c r="JS253" s="539"/>
      <c r="JT253" s="539"/>
      <c r="JU253" s="539"/>
      <c r="JV253" s="539"/>
      <c r="JW253" s="539"/>
      <c r="JX253" s="539"/>
      <c r="JY253" s="539"/>
      <c r="JZ253" s="539"/>
      <c r="KA253" s="539"/>
      <c r="KB253" s="359"/>
    </row>
    <row r="254" spans="2:288" ht="15" customHeight="1" x14ac:dyDescent="0.25">
      <c r="B254" s="293" t="str">
        <f t="shared" si="30"/>
        <v>Desk 38</v>
      </c>
      <c r="C254" s="295" t="str">
        <f t="shared" si="34"/>
        <v/>
      </c>
      <c r="D254" s="295" t="str">
        <f t="shared" si="34"/>
        <v/>
      </c>
      <c r="E254" s="295" t="str">
        <f t="shared" si="34"/>
        <v/>
      </c>
      <c r="F254" s="295" t="str">
        <f t="shared" si="34"/>
        <v/>
      </c>
      <c r="G254" s="591" t="str">
        <f t="shared" si="34"/>
        <v/>
      </c>
      <c r="H254" s="539"/>
      <c r="I254" s="539"/>
      <c r="J254" s="539"/>
      <c r="K254" s="539"/>
      <c r="L254" s="539"/>
      <c r="M254" s="539"/>
      <c r="N254" s="539"/>
      <c r="O254" s="539"/>
      <c r="P254" s="539"/>
      <c r="Q254" s="539"/>
      <c r="R254" s="539"/>
      <c r="S254" s="539"/>
      <c r="T254" s="539"/>
      <c r="U254" s="539"/>
      <c r="V254" s="539"/>
      <c r="W254" s="539"/>
      <c r="X254" s="539"/>
      <c r="Y254" s="539"/>
      <c r="Z254" s="539"/>
      <c r="AA254" s="539"/>
      <c r="AB254" s="539"/>
      <c r="AC254" s="539"/>
      <c r="AD254" s="539"/>
      <c r="AE254" s="539"/>
      <c r="AF254" s="539"/>
      <c r="AG254" s="539"/>
      <c r="AH254" s="539"/>
      <c r="AI254" s="539"/>
      <c r="AJ254" s="539"/>
      <c r="AK254" s="539"/>
      <c r="AL254" s="539"/>
      <c r="AM254" s="539"/>
      <c r="AN254" s="539"/>
      <c r="AO254" s="539"/>
      <c r="AP254" s="539"/>
      <c r="AQ254" s="539"/>
      <c r="AR254" s="539"/>
      <c r="AS254" s="539"/>
      <c r="AT254" s="539"/>
      <c r="AU254" s="539"/>
      <c r="AV254" s="539"/>
      <c r="AW254" s="539"/>
      <c r="AX254" s="539"/>
      <c r="AY254" s="539"/>
      <c r="AZ254" s="539"/>
      <c r="BA254" s="539"/>
      <c r="BB254" s="539"/>
      <c r="BC254" s="539"/>
      <c r="BD254" s="539"/>
      <c r="BE254" s="539"/>
      <c r="BF254" s="539"/>
      <c r="BG254" s="539"/>
      <c r="BH254" s="539"/>
      <c r="BI254" s="539"/>
      <c r="BJ254" s="539"/>
      <c r="BK254" s="539"/>
      <c r="BL254" s="539"/>
      <c r="BM254" s="539"/>
      <c r="BN254" s="539"/>
      <c r="BO254" s="539"/>
      <c r="BP254" s="539"/>
      <c r="BQ254" s="539"/>
      <c r="BR254" s="539"/>
      <c r="BS254" s="539"/>
      <c r="BT254" s="539"/>
      <c r="BU254" s="539"/>
      <c r="BV254" s="539"/>
      <c r="BW254" s="539"/>
      <c r="BX254" s="539"/>
      <c r="BY254" s="539"/>
      <c r="BZ254" s="539"/>
      <c r="CA254" s="539"/>
      <c r="CB254" s="539"/>
      <c r="CC254" s="539"/>
      <c r="CD254" s="539"/>
      <c r="CE254" s="539"/>
      <c r="CF254" s="539"/>
      <c r="CG254" s="539"/>
      <c r="CH254" s="539"/>
      <c r="CI254" s="539"/>
      <c r="CJ254" s="539"/>
      <c r="CK254" s="539"/>
      <c r="CL254" s="539"/>
      <c r="CM254" s="539"/>
      <c r="CN254" s="539"/>
      <c r="CO254" s="539"/>
      <c r="CP254" s="539"/>
      <c r="CQ254" s="539"/>
      <c r="CR254" s="539"/>
      <c r="CS254" s="539"/>
      <c r="CT254" s="539"/>
      <c r="CU254" s="539"/>
      <c r="CV254" s="539"/>
      <c r="CW254" s="539"/>
      <c r="CX254" s="539"/>
      <c r="CY254" s="539"/>
      <c r="CZ254" s="539"/>
      <c r="DA254" s="539"/>
      <c r="DB254" s="539"/>
      <c r="DC254" s="539"/>
      <c r="DD254" s="539"/>
      <c r="DE254" s="539"/>
      <c r="DF254" s="539"/>
      <c r="DG254" s="539"/>
      <c r="DH254" s="539"/>
      <c r="DI254" s="539"/>
      <c r="DJ254" s="539"/>
      <c r="DK254" s="539"/>
      <c r="DL254" s="539"/>
      <c r="DM254" s="539"/>
      <c r="DN254" s="539"/>
      <c r="DO254" s="539"/>
      <c r="DP254" s="539"/>
      <c r="DQ254" s="539"/>
      <c r="DR254" s="539"/>
      <c r="DS254" s="539"/>
      <c r="DT254" s="539"/>
      <c r="DU254" s="539"/>
      <c r="DV254" s="539"/>
      <c r="DW254" s="359"/>
      <c r="DX254" s="539"/>
      <c r="DY254" s="539"/>
      <c r="DZ254" s="539"/>
      <c r="EA254" s="539"/>
      <c r="EB254" s="539"/>
      <c r="EC254" s="539"/>
      <c r="ED254" s="539"/>
      <c r="EE254" s="539"/>
      <c r="EF254" s="539"/>
      <c r="EG254" s="539"/>
      <c r="EH254" s="539"/>
      <c r="EI254" s="539"/>
      <c r="EJ254" s="539"/>
      <c r="EK254" s="539"/>
      <c r="EL254" s="539"/>
      <c r="EM254" s="539"/>
      <c r="EN254" s="539"/>
      <c r="EO254" s="539"/>
      <c r="EP254" s="539"/>
      <c r="EQ254" s="539"/>
      <c r="ER254" s="359"/>
      <c r="ES254" s="539"/>
      <c r="ET254" s="539"/>
      <c r="EU254" s="539"/>
      <c r="EV254" s="539"/>
      <c r="EW254" s="539"/>
      <c r="EX254" s="539"/>
      <c r="EY254" s="539"/>
      <c r="EZ254" s="539"/>
      <c r="FA254" s="539"/>
      <c r="FB254" s="539"/>
      <c r="FC254" s="539"/>
      <c r="FD254" s="539"/>
      <c r="FE254" s="539"/>
      <c r="FF254" s="539"/>
      <c r="FG254" s="539"/>
      <c r="FH254" s="539"/>
      <c r="FI254" s="539"/>
      <c r="FJ254" s="539"/>
      <c r="FK254" s="539"/>
      <c r="FL254" s="539"/>
      <c r="FM254" s="539"/>
      <c r="FN254" s="539"/>
      <c r="FO254" s="539"/>
      <c r="FP254" s="539"/>
      <c r="FQ254" s="539"/>
      <c r="FR254" s="539"/>
      <c r="FS254" s="539"/>
      <c r="FT254" s="539"/>
      <c r="FU254" s="539"/>
      <c r="FV254" s="539"/>
      <c r="FW254" s="539"/>
      <c r="FX254" s="539"/>
      <c r="FY254" s="539"/>
      <c r="FZ254" s="539"/>
      <c r="GA254" s="539"/>
      <c r="GB254" s="539"/>
      <c r="GC254" s="539"/>
      <c r="GD254" s="539"/>
      <c r="GE254" s="539"/>
      <c r="GF254" s="539"/>
      <c r="GG254" s="539"/>
      <c r="GH254" s="539"/>
      <c r="GI254" s="539"/>
      <c r="GJ254" s="539"/>
      <c r="GK254" s="539"/>
      <c r="GL254" s="539"/>
      <c r="GM254" s="539"/>
      <c r="GN254" s="539"/>
      <c r="GO254" s="539"/>
      <c r="GP254" s="539"/>
      <c r="GQ254" s="539"/>
      <c r="GR254" s="539"/>
      <c r="GS254" s="539"/>
      <c r="GT254" s="539"/>
      <c r="GU254" s="539"/>
      <c r="GV254" s="539"/>
      <c r="GW254" s="539"/>
      <c r="GX254" s="539"/>
      <c r="GY254" s="539"/>
      <c r="GZ254" s="539"/>
      <c r="HA254" s="539"/>
      <c r="HB254" s="539"/>
      <c r="HC254" s="539"/>
      <c r="HD254" s="539"/>
      <c r="HE254" s="539"/>
      <c r="HF254" s="539"/>
      <c r="HG254" s="539"/>
      <c r="HH254" s="539"/>
      <c r="HI254" s="539"/>
      <c r="HJ254" s="539"/>
      <c r="HK254" s="539"/>
      <c r="HL254" s="539"/>
      <c r="HM254" s="539"/>
      <c r="HN254" s="539"/>
      <c r="HO254" s="539"/>
      <c r="HP254" s="539"/>
      <c r="HQ254" s="539"/>
      <c r="HR254" s="539"/>
      <c r="HS254" s="539"/>
      <c r="HT254" s="539"/>
      <c r="HU254" s="539"/>
      <c r="HV254" s="539"/>
      <c r="HW254" s="539"/>
      <c r="HX254" s="539"/>
      <c r="HY254" s="539"/>
      <c r="HZ254" s="539"/>
      <c r="IA254" s="539"/>
      <c r="IB254" s="539"/>
      <c r="IC254" s="539"/>
      <c r="ID254" s="539"/>
      <c r="IE254" s="539"/>
      <c r="IF254" s="539"/>
      <c r="IG254" s="539"/>
      <c r="IH254" s="539"/>
      <c r="II254" s="539"/>
      <c r="IJ254" s="539"/>
      <c r="IK254" s="539"/>
      <c r="IL254" s="539"/>
      <c r="IM254" s="539"/>
      <c r="IN254" s="539"/>
      <c r="IO254" s="539"/>
      <c r="IP254" s="539"/>
      <c r="IQ254" s="539"/>
      <c r="IR254" s="539"/>
      <c r="IS254" s="539"/>
      <c r="IT254" s="539"/>
      <c r="IU254" s="539"/>
      <c r="IV254" s="539"/>
      <c r="IW254" s="539"/>
      <c r="IX254" s="539"/>
      <c r="IY254" s="539"/>
      <c r="IZ254" s="539"/>
      <c r="JA254" s="539"/>
      <c r="JB254" s="539"/>
      <c r="JC254" s="539"/>
      <c r="JD254" s="539"/>
      <c r="JE254" s="539"/>
      <c r="JF254" s="539"/>
      <c r="JG254" s="359"/>
      <c r="JH254" s="539"/>
      <c r="JI254" s="539"/>
      <c r="JJ254" s="539"/>
      <c r="JK254" s="539"/>
      <c r="JL254" s="539"/>
      <c r="JM254" s="539"/>
      <c r="JN254" s="539"/>
      <c r="JO254" s="539"/>
      <c r="JP254" s="539"/>
      <c r="JQ254" s="539"/>
      <c r="JR254" s="539"/>
      <c r="JS254" s="539"/>
      <c r="JT254" s="539"/>
      <c r="JU254" s="539"/>
      <c r="JV254" s="539"/>
      <c r="JW254" s="539"/>
      <c r="JX254" s="539"/>
      <c r="JY254" s="539"/>
      <c r="JZ254" s="539"/>
      <c r="KA254" s="539"/>
      <c r="KB254" s="359"/>
    </row>
    <row r="255" spans="2:288" ht="15" customHeight="1" x14ac:dyDescent="0.25">
      <c r="B255" s="293" t="str">
        <f t="shared" si="30"/>
        <v>Desk 39</v>
      </c>
      <c r="C255" s="295" t="str">
        <f t="shared" si="34"/>
        <v/>
      </c>
      <c r="D255" s="295" t="str">
        <f t="shared" si="34"/>
        <v/>
      </c>
      <c r="E255" s="295" t="str">
        <f t="shared" si="34"/>
        <v/>
      </c>
      <c r="F255" s="295" t="str">
        <f t="shared" si="34"/>
        <v/>
      </c>
      <c r="G255" s="591" t="str">
        <f t="shared" si="34"/>
        <v/>
      </c>
      <c r="H255" s="539"/>
      <c r="I255" s="539"/>
      <c r="J255" s="539"/>
      <c r="K255" s="539"/>
      <c r="L255" s="539"/>
      <c r="M255" s="539"/>
      <c r="N255" s="539"/>
      <c r="O255" s="539"/>
      <c r="P255" s="539"/>
      <c r="Q255" s="539"/>
      <c r="R255" s="539"/>
      <c r="S255" s="539"/>
      <c r="T255" s="539"/>
      <c r="U255" s="539"/>
      <c r="V255" s="539"/>
      <c r="W255" s="539"/>
      <c r="X255" s="539"/>
      <c r="Y255" s="539"/>
      <c r="Z255" s="539"/>
      <c r="AA255" s="539"/>
      <c r="AB255" s="539"/>
      <c r="AC255" s="539"/>
      <c r="AD255" s="539"/>
      <c r="AE255" s="539"/>
      <c r="AF255" s="539"/>
      <c r="AG255" s="539"/>
      <c r="AH255" s="539"/>
      <c r="AI255" s="539"/>
      <c r="AJ255" s="539"/>
      <c r="AK255" s="539"/>
      <c r="AL255" s="539"/>
      <c r="AM255" s="539"/>
      <c r="AN255" s="539"/>
      <c r="AO255" s="539"/>
      <c r="AP255" s="539"/>
      <c r="AQ255" s="539"/>
      <c r="AR255" s="539"/>
      <c r="AS255" s="539"/>
      <c r="AT255" s="539"/>
      <c r="AU255" s="539"/>
      <c r="AV255" s="539"/>
      <c r="AW255" s="539"/>
      <c r="AX255" s="539"/>
      <c r="AY255" s="539"/>
      <c r="AZ255" s="539"/>
      <c r="BA255" s="539"/>
      <c r="BB255" s="539"/>
      <c r="BC255" s="539"/>
      <c r="BD255" s="539"/>
      <c r="BE255" s="539"/>
      <c r="BF255" s="539"/>
      <c r="BG255" s="539"/>
      <c r="BH255" s="539"/>
      <c r="BI255" s="539"/>
      <c r="BJ255" s="539"/>
      <c r="BK255" s="539"/>
      <c r="BL255" s="539"/>
      <c r="BM255" s="539"/>
      <c r="BN255" s="539"/>
      <c r="BO255" s="539"/>
      <c r="BP255" s="539"/>
      <c r="BQ255" s="539"/>
      <c r="BR255" s="539"/>
      <c r="BS255" s="539"/>
      <c r="BT255" s="539"/>
      <c r="BU255" s="539"/>
      <c r="BV255" s="539"/>
      <c r="BW255" s="539"/>
      <c r="BX255" s="539"/>
      <c r="BY255" s="539"/>
      <c r="BZ255" s="539"/>
      <c r="CA255" s="539"/>
      <c r="CB255" s="539"/>
      <c r="CC255" s="539"/>
      <c r="CD255" s="539"/>
      <c r="CE255" s="539"/>
      <c r="CF255" s="539"/>
      <c r="CG255" s="539"/>
      <c r="CH255" s="539"/>
      <c r="CI255" s="539"/>
      <c r="CJ255" s="539"/>
      <c r="CK255" s="539"/>
      <c r="CL255" s="539"/>
      <c r="CM255" s="539"/>
      <c r="CN255" s="539"/>
      <c r="CO255" s="539"/>
      <c r="CP255" s="539"/>
      <c r="CQ255" s="539"/>
      <c r="CR255" s="539"/>
      <c r="CS255" s="539"/>
      <c r="CT255" s="539"/>
      <c r="CU255" s="539"/>
      <c r="CV255" s="539"/>
      <c r="CW255" s="539"/>
      <c r="CX255" s="539"/>
      <c r="CY255" s="539"/>
      <c r="CZ255" s="539"/>
      <c r="DA255" s="539"/>
      <c r="DB255" s="539"/>
      <c r="DC255" s="539"/>
      <c r="DD255" s="539"/>
      <c r="DE255" s="539"/>
      <c r="DF255" s="539"/>
      <c r="DG255" s="539"/>
      <c r="DH255" s="539"/>
      <c r="DI255" s="539"/>
      <c r="DJ255" s="539"/>
      <c r="DK255" s="539"/>
      <c r="DL255" s="539"/>
      <c r="DM255" s="539"/>
      <c r="DN255" s="539"/>
      <c r="DO255" s="539"/>
      <c r="DP255" s="539"/>
      <c r="DQ255" s="539"/>
      <c r="DR255" s="539"/>
      <c r="DS255" s="539"/>
      <c r="DT255" s="539"/>
      <c r="DU255" s="539"/>
      <c r="DV255" s="539"/>
      <c r="DW255" s="359"/>
      <c r="DX255" s="539"/>
      <c r="DY255" s="539"/>
      <c r="DZ255" s="539"/>
      <c r="EA255" s="539"/>
      <c r="EB255" s="539"/>
      <c r="EC255" s="539"/>
      <c r="ED255" s="539"/>
      <c r="EE255" s="539"/>
      <c r="EF255" s="539"/>
      <c r="EG255" s="539"/>
      <c r="EH255" s="539"/>
      <c r="EI255" s="539"/>
      <c r="EJ255" s="539"/>
      <c r="EK255" s="539"/>
      <c r="EL255" s="539"/>
      <c r="EM255" s="539"/>
      <c r="EN255" s="539"/>
      <c r="EO255" s="539"/>
      <c r="EP255" s="539"/>
      <c r="EQ255" s="539"/>
      <c r="ER255" s="359"/>
      <c r="ES255" s="539"/>
      <c r="ET255" s="539"/>
      <c r="EU255" s="539"/>
      <c r="EV255" s="539"/>
      <c r="EW255" s="539"/>
      <c r="EX255" s="539"/>
      <c r="EY255" s="539"/>
      <c r="EZ255" s="539"/>
      <c r="FA255" s="539"/>
      <c r="FB255" s="539"/>
      <c r="FC255" s="539"/>
      <c r="FD255" s="539"/>
      <c r="FE255" s="539"/>
      <c r="FF255" s="539"/>
      <c r="FG255" s="539"/>
      <c r="FH255" s="539"/>
      <c r="FI255" s="539"/>
      <c r="FJ255" s="539"/>
      <c r="FK255" s="539"/>
      <c r="FL255" s="539"/>
      <c r="FM255" s="539"/>
      <c r="FN255" s="539"/>
      <c r="FO255" s="539"/>
      <c r="FP255" s="539"/>
      <c r="FQ255" s="539"/>
      <c r="FR255" s="539"/>
      <c r="FS255" s="539"/>
      <c r="FT255" s="539"/>
      <c r="FU255" s="539"/>
      <c r="FV255" s="539"/>
      <c r="FW255" s="539"/>
      <c r="FX255" s="539"/>
      <c r="FY255" s="539"/>
      <c r="FZ255" s="539"/>
      <c r="GA255" s="539"/>
      <c r="GB255" s="539"/>
      <c r="GC255" s="539"/>
      <c r="GD255" s="539"/>
      <c r="GE255" s="539"/>
      <c r="GF255" s="539"/>
      <c r="GG255" s="539"/>
      <c r="GH255" s="539"/>
      <c r="GI255" s="539"/>
      <c r="GJ255" s="539"/>
      <c r="GK255" s="539"/>
      <c r="GL255" s="539"/>
      <c r="GM255" s="539"/>
      <c r="GN255" s="539"/>
      <c r="GO255" s="539"/>
      <c r="GP255" s="539"/>
      <c r="GQ255" s="539"/>
      <c r="GR255" s="539"/>
      <c r="GS255" s="539"/>
      <c r="GT255" s="539"/>
      <c r="GU255" s="539"/>
      <c r="GV255" s="539"/>
      <c r="GW255" s="539"/>
      <c r="GX255" s="539"/>
      <c r="GY255" s="539"/>
      <c r="GZ255" s="539"/>
      <c r="HA255" s="539"/>
      <c r="HB255" s="539"/>
      <c r="HC255" s="539"/>
      <c r="HD255" s="539"/>
      <c r="HE255" s="539"/>
      <c r="HF255" s="539"/>
      <c r="HG255" s="539"/>
      <c r="HH255" s="539"/>
      <c r="HI255" s="539"/>
      <c r="HJ255" s="539"/>
      <c r="HK255" s="539"/>
      <c r="HL255" s="539"/>
      <c r="HM255" s="539"/>
      <c r="HN255" s="539"/>
      <c r="HO255" s="539"/>
      <c r="HP255" s="539"/>
      <c r="HQ255" s="539"/>
      <c r="HR255" s="539"/>
      <c r="HS255" s="539"/>
      <c r="HT255" s="539"/>
      <c r="HU255" s="539"/>
      <c r="HV255" s="539"/>
      <c r="HW255" s="539"/>
      <c r="HX255" s="539"/>
      <c r="HY255" s="539"/>
      <c r="HZ255" s="539"/>
      <c r="IA255" s="539"/>
      <c r="IB255" s="539"/>
      <c r="IC255" s="539"/>
      <c r="ID255" s="539"/>
      <c r="IE255" s="539"/>
      <c r="IF255" s="539"/>
      <c r="IG255" s="539"/>
      <c r="IH255" s="539"/>
      <c r="II255" s="539"/>
      <c r="IJ255" s="539"/>
      <c r="IK255" s="539"/>
      <c r="IL255" s="539"/>
      <c r="IM255" s="539"/>
      <c r="IN255" s="539"/>
      <c r="IO255" s="539"/>
      <c r="IP255" s="539"/>
      <c r="IQ255" s="539"/>
      <c r="IR255" s="539"/>
      <c r="IS255" s="539"/>
      <c r="IT255" s="539"/>
      <c r="IU255" s="539"/>
      <c r="IV255" s="539"/>
      <c r="IW255" s="539"/>
      <c r="IX255" s="539"/>
      <c r="IY255" s="539"/>
      <c r="IZ255" s="539"/>
      <c r="JA255" s="539"/>
      <c r="JB255" s="539"/>
      <c r="JC255" s="539"/>
      <c r="JD255" s="539"/>
      <c r="JE255" s="539"/>
      <c r="JF255" s="539"/>
      <c r="JG255" s="359"/>
      <c r="JH255" s="539"/>
      <c r="JI255" s="539"/>
      <c r="JJ255" s="539"/>
      <c r="JK255" s="539"/>
      <c r="JL255" s="539"/>
      <c r="JM255" s="539"/>
      <c r="JN255" s="539"/>
      <c r="JO255" s="539"/>
      <c r="JP255" s="539"/>
      <c r="JQ255" s="539"/>
      <c r="JR255" s="539"/>
      <c r="JS255" s="539"/>
      <c r="JT255" s="539"/>
      <c r="JU255" s="539"/>
      <c r="JV255" s="539"/>
      <c r="JW255" s="539"/>
      <c r="JX255" s="539"/>
      <c r="JY255" s="539"/>
      <c r="JZ255" s="539"/>
      <c r="KA255" s="539"/>
      <c r="KB255" s="359"/>
    </row>
    <row r="256" spans="2:288" ht="15" customHeight="1" x14ac:dyDescent="0.25">
      <c r="B256" s="293" t="str">
        <f t="shared" si="30"/>
        <v>Desk 40</v>
      </c>
      <c r="C256" s="295" t="str">
        <f t="shared" si="34"/>
        <v/>
      </c>
      <c r="D256" s="295" t="str">
        <f t="shared" si="34"/>
        <v/>
      </c>
      <c r="E256" s="295" t="str">
        <f t="shared" si="34"/>
        <v/>
      </c>
      <c r="F256" s="295" t="str">
        <f t="shared" si="34"/>
        <v/>
      </c>
      <c r="G256" s="591" t="str">
        <f t="shared" si="34"/>
        <v/>
      </c>
      <c r="H256" s="539"/>
      <c r="I256" s="539"/>
      <c r="J256" s="539"/>
      <c r="K256" s="539"/>
      <c r="L256" s="539"/>
      <c r="M256" s="539"/>
      <c r="N256" s="539"/>
      <c r="O256" s="539"/>
      <c r="P256" s="539"/>
      <c r="Q256" s="539"/>
      <c r="R256" s="539"/>
      <c r="S256" s="539"/>
      <c r="T256" s="539"/>
      <c r="U256" s="539"/>
      <c r="V256" s="539"/>
      <c r="W256" s="539"/>
      <c r="X256" s="539"/>
      <c r="Y256" s="539"/>
      <c r="Z256" s="539"/>
      <c r="AA256" s="539"/>
      <c r="AB256" s="539"/>
      <c r="AC256" s="539"/>
      <c r="AD256" s="539"/>
      <c r="AE256" s="539"/>
      <c r="AF256" s="539"/>
      <c r="AG256" s="539"/>
      <c r="AH256" s="539"/>
      <c r="AI256" s="539"/>
      <c r="AJ256" s="539"/>
      <c r="AK256" s="539"/>
      <c r="AL256" s="539"/>
      <c r="AM256" s="539"/>
      <c r="AN256" s="539"/>
      <c r="AO256" s="539"/>
      <c r="AP256" s="539"/>
      <c r="AQ256" s="539"/>
      <c r="AR256" s="539"/>
      <c r="AS256" s="539"/>
      <c r="AT256" s="539"/>
      <c r="AU256" s="539"/>
      <c r="AV256" s="539"/>
      <c r="AW256" s="539"/>
      <c r="AX256" s="539"/>
      <c r="AY256" s="539"/>
      <c r="AZ256" s="539"/>
      <c r="BA256" s="539"/>
      <c r="BB256" s="539"/>
      <c r="BC256" s="539"/>
      <c r="BD256" s="539"/>
      <c r="BE256" s="539"/>
      <c r="BF256" s="539"/>
      <c r="BG256" s="539"/>
      <c r="BH256" s="539"/>
      <c r="BI256" s="539"/>
      <c r="BJ256" s="539"/>
      <c r="BK256" s="539"/>
      <c r="BL256" s="539"/>
      <c r="BM256" s="539"/>
      <c r="BN256" s="539"/>
      <c r="BO256" s="539"/>
      <c r="BP256" s="539"/>
      <c r="BQ256" s="539"/>
      <c r="BR256" s="539"/>
      <c r="BS256" s="539"/>
      <c r="BT256" s="539"/>
      <c r="BU256" s="539"/>
      <c r="BV256" s="539"/>
      <c r="BW256" s="539"/>
      <c r="BX256" s="539"/>
      <c r="BY256" s="539"/>
      <c r="BZ256" s="539"/>
      <c r="CA256" s="539"/>
      <c r="CB256" s="539"/>
      <c r="CC256" s="539"/>
      <c r="CD256" s="539"/>
      <c r="CE256" s="539"/>
      <c r="CF256" s="539"/>
      <c r="CG256" s="539"/>
      <c r="CH256" s="539"/>
      <c r="CI256" s="539"/>
      <c r="CJ256" s="539"/>
      <c r="CK256" s="539"/>
      <c r="CL256" s="539"/>
      <c r="CM256" s="539"/>
      <c r="CN256" s="539"/>
      <c r="CO256" s="539"/>
      <c r="CP256" s="539"/>
      <c r="CQ256" s="539"/>
      <c r="CR256" s="539"/>
      <c r="CS256" s="539"/>
      <c r="CT256" s="539"/>
      <c r="CU256" s="539"/>
      <c r="CV256" s="539"/>
      <c r="CW256" s="539"/>
      <c r="CX256" s="539"/>
      <c r="CY256" s="539"/>
      <c r="CZ256" s="539"/>
      <c r="DA256" s="539"/>
      <c r="DB256" s="539"/>
      <c r="DC256" s="539"/>
      <c r="DD256" s="539"/>
      <c r="DE256" s="539"/>
      <c r="DF256" s="539"/>
      <c r="DG256" s="539"/>
      <c r="DH256" s="539"/>
      <c r="DI256" s="539"/>
      <c r="DJ256" s="539"/>
      <c r="DK256" s="539"/>
      <c r="DL256" s="539"/>
      <c r="DM256" s="539"/>
      <c r="DN256" s="539"/>
      <c r="DO256" s="539"/>
      <c r="DP256" s="539"/>
      <c r="DQ256" s="539"/>
      <c r="DR256" s="539"/>
      <c r="DS256" s="539"/>
      <c r="DT256" s="539"/>
      <c r="DU256" s="539"/>
      <c r="DV256" s="539"/>
      <c r="DW256" s="359"/>
      <c r="DX256" s="539"/>
      <c r="DY256" s="539"/>
      <c r="DZ256" s="539"/>
      <c r="EA256" s="539"/>
      <c r="EB256" s="539"/>
      <c r="EC256" s="539"/>
      <c r="ED256" s="539"/>
      <c r="EE256" s="539"/>
      <c r="EF256" s="539"/>
      <c r="EG256" s="539"/>
      <c r="EH256" s="539"/>
      <c r="EI256" s="539"/>
      <c r="EJ256" s="539"/>
      <c r="EK256" s="539"/>
      <c r="EL256" s="539"/>
      <c r="EM256" s="539"/>
      <c r="EN256" s="539"/>
      <c r="EO256" s="539"/>
      <c r="EP256" s="539"/>
      <c r="EQ256" s="539"/>
      <c r="ER256" s="359"/>
      <c r="ES256" s="539"/>
      <c r="ET256" s="539"/>
      <c r="EU256" s="539"/>
      <c r="EV256" s="539"/>
      <c r="EW256" s="539"/>
      <c r="EX256" s="539"/>
      <c r="EY256" s="539"/>
      <c r="EZ256" s="539"/>
      <c r="FA256" s="539"/>
      <c r="FB256" s="539"/>
      <c r="FC256" s="539"/>
      <c r="FD256" s="539"/>
      <c r="FE256" s="539"/>
      <c r="FF256" s="539"/>
      <c r="FG256" s="539"/>
      <c r="FH256" s="539"/>
      <c r="FI256" s="539"/>
      <c r="FJ256" s="539"/>
      <c r="FK256" s="539"/>
      <c r="FL256" s="539"/>
      <c r="FM256" s="539"/>
      <c r="FN256" s="539"/>
      <c r="FO256" s="539"/>
      <c r="FP256" s="539"/>
      <c r="FQ256" s="539"/>
      <c r="FR256" s="539"/>
      <c r="FS256" s="539"/>
      <c r="FT256" s="539"/>
      <c r="FU256" s="539"/>
      <c r="FV256" s="539"/>
      <c r="FW256" s="539"/>
      <c r="FX256" s="539"/>
      <c r="FY256" s="539"/>
      <c r="FZ256" s="539"/>
      <c r="GA256" s="539"/>
      <c r="GB256" s="539"/>
      <c r="GC256" s="539"/>
      <c r="GD256" s="539"/>
      <c r="GE256" s="539"/>
      <c r="GF256" s="539"/>
      <c r="GG256" s="539"/>
      <c r="GH256" s="539"/>
      <c r="GI256" s="539"/>
      <c r="GJ256" s="539"/>
      <c r="GK256" s="539"/>
      <c r="GL256" s="539"/>
      <c r="GM256" s="539"/>
      <c r="GN256" s="539"/>
      <c r="GO256" s="539"/>
      <c r="GP256" s="539"/>
      <c r="GQ256" s="539"/>
      <c r="GR256" s="539"/>
      <c r="GS256" s="539"/>
      <c r="GT256" s="539"/>
      <c r="GU256" s="539"/>
      <c r="GV256" s="539"/>
      <c r="GW256" s="539"/>
      <c r="GX256" s="539"/>
      <c r="GY256" s="539"/>
      <c r="GZ256" s="539"/>
      <c r="HA256" s="539"/>
      <c r="HB256" s="539"/>
      <c r="HC256" s="539"/>
      <c r="HD256" s="539"/>
      <c r="HE256" s="539"/>
      <c r="HF256" s="539"/>
      <c r="HG256" s="539"/>
      <c r="HH256" s="539"/>
      <c r="HI256" s="539"/>
      <c r="HJ256" s="539"/>
      <c r="HK256" s="539"/>
      <c r="HL256" s="539"/>
      <c r="HM256" s="539"/>
      <c r="HN256" s="539"/>
      <c r="HO256" s="539"/>
      <c r="HP256" s="539"/>
      <c r="HQ256" s="539"/>
      <c r="HR256" s="539"/>
      <c r="HS256" s="539"/>
      <c r="HT256" s="539"/>
      <c r="HU256" s="539"/>
      <c r="HV256" s="539"/>
      <c r="HW256" s="539"/>
      <c r="HX256" s="539"/>
      <c r="HY256" s="539"/>
      <c r="HZ256" s="539"/>
      <c r="IA256" s="539"/>
      <c r="IB256" s="539"/>
      <c r="IC256" s="539"/>
      <c r="ID256" s="539"/>
      <c r="IE256" s="539"/>
      <c r="IF256" s="539"/>
      <c r="IG256" s="539"/>
      <c r="IH256" s="539"/>
      <c r="II256" s="539"/>
      <c r="IJ256" s="539"/>
      <c r="IK256" s="539"/>
      <c r="IL256" s="539"/>
      <c r="IM256" s="539"/>
      <c r="IN256" s="539"/>
      <c r="IO256" s="539"/>
      <c r="IP256" s="539"/>
      <c r="IQ256" s="539"/>
      <c r="IR256" s="539"/>
      <c r="IS256" s="539"/>
      <c r="IT256" s="539"/>
      <c r="IU256" s="539"/>
      <c r="IV256" s="539"/>
      <c r="IW256" s="539"/>
      <c r="IX256" s="539"/>
      <c r="IY256" s="539"/>
      <c r="IZ256" s="539"/>
      <c r="JA256" s="539"/>
      <c r="JB256" s="539"/>
      <c r="JC256" s="539"/>
      <c r="JD256" s="539"/>
      <c r="JE256" s="539"/>
      <c r="JF256" s="539"/>
      <c r="JG256" s="359"/>
      <c r="JH256" s="539"/>
      <c r="JI256" s="539"/>
      <c r="JJ256" s="539"/>
      <c r="JK256" s="539"/>
      <c r="JL256" s="539"/>
      <c r="JM256" s="539"/>
      <c r="JN256" s="539"/>
      <c r="JO256" s="539"/>
      <c r="JP256" s="539"/>
      <c r="JQ256" s="539"/>
      <c r="JR256" s="539"/>
      <c r="JS256" s="539"/>
      <c r="JT256" s="539"/>
      <c r="JU256" s="539"/>
      <c r="JV256" s="539"/>
      <c r="JW256" s="539"/>
      <c r="JX256" s="539"/>
      <c r="JY256" s="539"/>
      <c r="JZ256" s="539"/>
      <c r="KA256" s="539"/>
      <c r="KB256" s="359"/>
    </row>
    <row r="257" spans="2:288" ht="15" customHeight="1" x14ac:dyDescent="0.25">
      <c r="B257" s="293" t="str">
        <f t="shared" si="30"/>
        <v>Desk 41</v>
      </c>
      <c r="C257" s="295" t="str">
        <f t="shared" si="34"/>
        <v/>
      </c>
      <c r="D257" s="295" t="str">
        <f t="shared" si="34"/>
        <v/>
      </c>
      <c r="E257" s="295" t="str">
        <f t="shared" si="34"/>
        <v/>
      </c>
      <c r="F257" s="295" t="str">
        <f t="shared" si="34"/>
        <v/>
      </c>
      <c r="G257" s="591" t="str">
        <f t="shared" si="34"/>
        <v/>
      </c>
      <c r="H257" s="539"/>
      <c r="I257" s="539"/>
      <c r="J257" s="539"/>
      <c r="K257" s="539"/>
      <c r="L257" s="539"/>
      <c r="M257" s="539"/>
      <c r="N257" s="539"/>
      <c r="O257" s="539"/>
      <c r="P257" s="539"/>
      <c r="Q257" s="539"/>
      <c r="R257" s="539"/>
      <c r="S257" s="539"/>
      <c r="T257" s="539"/>
      <c r="U257" s="539"/>
      <c r="V257" s="539"/>
      <c r="W257" s="539"/>
      <c r="X257" s="539"/>
      <c r="Y257" s="539"/>
      <c r="Z257" s="539"/>
      <c r="AA257" s="539"/>
      <c r="AB257" s="539"/>
      <c r="AC257" s="539"/>
      <c r="AD257" s="539"/>
      <c r="AE257" s="539"/>
      <c r="AF257" s="539"/>
      <c r="AG257" s="539"/>
      <c r="AH257" s="539"/>
      <c r="AI257" s="539"/>
      <c r="AJ257" s="539"/>
      <c r="AK257" s="539"/>
      <c r="AL257" s="539"/>
      <c r="AM257" s="539"/>
      <c r="AN257" s="539"/>
      <c r="AO257" s="539"/>
      <c r="AP257" s="539"/>
      <c r="AQ257" s="539"/>
      <c r="AR257" s="539"/>
      <c r="AS257" s="539"/>
      <c r="AT257" s="539"/>
      <c r="AU257" s="539"/>
      <c r="AV257" s="539"/>
      <c r="AW257" s="539"/>
      <c r="AX257" s="539"/>
      <c r="AY257" s="539"/>
      <c r="AZ257" s="539"/>
      <c r="BA257" s="539"/>
      <c r="BB257" s="539"/>
      <c r="BC257" s="539"/>
      <c r="BD257" s="539"/>
      <c r="BE257" s="539"/>
      <c r="BF257" s="539"/>
      <c r="BG257" s="539"/>
      <c r="BH257" s="539"/>
      <c r="BI257" s="539"/>
      <c r="BJ257" s="539"/>
      <c r="BK257" s="539"/>
      <c r="BL257" s="539"/>
      <c r="BM257" s="539"/>
      <c r="BN257" s="539"/>
      <c r="BO257" s="539"/>
      <c r="BP257" s="539"/>
      <c r="BQ257" s="539"/>
      <c r="BR257" s="539"/>
      <c r="BS257" s="539"/>
      <c r="BT257" s="539"/>
      <c r="BU257" s="539"/>
      <c r="BV257" s="539"/>
      <c r="BW257" s="539"/>
      <c r="BX257" s="539"/>
      <c r="BY257" s="539"/>
      <c r="BZ257" s="539"/>
      <c r="CA257" s="539"/>
      <c r="CB257" s="539"/>
      <c r="CC257" s="539"/>
      <c r="CD257" s="539"/>
      <c r="CE257" s="539"/>
      <c r="CF257" s="539"/>
      <c r="CG257" s="539"/>
      <c r="CH257" s="539"/>
      <c r="CI257" s="539"/>
      <c r="CJ257" s="539"/>
      <c r="CK257" s="539"/>
      <c r="CL257" s="539"/>
      <c r="CM257" s="539"/>
      <c r="CN257" s="539"/>
      <c r="CO257" s="539"/>
      <c r="CP257" s="539"/>
      <c r="CQ257" s="539"/>
      <c r="CR257" s="539"/>
      <c r="CS257" s="539"/>
      <c r="CT257" s="539"/>
      <c r="CU257" s="539"/>
      <c r="CV257" s="539"/>
      <c r="CW257" s="539"/>
      <c r="CX257" s="539"/>
      <c r="CY257" s="539"/>
      <c r="CZ257" s="539"/>
      <c r="DA257" s="539"/>
      <c r="DB257" s="539"/>
      <c r="DC257" s="539"/>
      <c r="DD257" s="539"/>
      <c r="DE257" s="539"/>
      <c r="DF257" s="539"/>
      <c r="DG257" s="539"/>
      <c r="DH257" s="539"/>
      <c r="DI257" s="539"/>
      <c r="DJ257" s="539"/>
      <c r="DK257" s="539"/>
      <c r="DL257" s="539"/>
      <c r="DM257" s="539"/>
      <c r="DN257" s="539"/>
      <c r="DO257" s="539"/>
      <c r="DP257" s="539"/>
      <c r="DQ257" s="539"/>
      <c r="DR257" s="539"/>
      <c r="DS257" s="539"/>
      <c r="DT257" s="539"/>
      <c r="DU257" s="539"/>
      <c r="DV257" s="539"/>
      <c r="DW257" s="359"/>
      <c r="DX257" s="539"/>
      <c r="DY257" s="539"/>
      <c r="DZ257" s="539"/>
      <c r="EA257" s="539"/>
      <c r="EB257" s="539"/>
      <c r="EC257" s="539"/>
      <c r="ED257" s="539"/>
      <c r="EE257" s="539"/>
      <c r="EF257" s="539"/>
      <c r="EG257" s="539"/>
      <c r="EH257" s="539"/>
      <c r="EI257" s="539"/>
      <c r="EJ257" s="539"/>
      <c r="EK257" s="539"/>
      <c r="EL257" s="539"/>
      <c r="EM257" s="539"/>
      <c r="EN257" s="539"/>
      <c r="EO257" s="539"/>
      <c r="EP257" s="539"/>
      <c r="EQ257" s="539"/>
      <c r="ER257" s="359"/>
      <c r="ES257" s="539"/>
      <c r="ET257" s="539"/>
      <c r="EU257" s="539"/>
      <c r="EV257" s="539"/>
      <c r="EW257" s="539"/>
      <c r="EX257" s="539"/>
      <c r="EY257" s="539"/>
      <c r="EZ257" s="539"/>
      <c r="FA257" s="539"/>
      <c r="FB257" s="539"/>
      <c r="FC257" s="539"/>
      <c r="FD257" s="539"/>
      <c r="FE257" s="539"/>
      <c r="FF257" s="539"/>
      <c r="FG257" s="539"/>
      <c r="FH257" s="539"/>
      <c r="FI257" s="539"/>
      <c r="FJ257" s="539"/>
      <c r="FK257" s="539"/>
      <c r="FL257" s="539"/>
      <c r="FM257" s="539"/>
      <c r="FN257" s="539"/>
      <c r="FO257" s="539"/>
      <c r="FP257" s="539"/>
      <c r="FQ257" s="539"/>
      <c r="FR257" s="539"/>
      <c r="FS257" s="539"/>
      <c r="FT257" s="539"/>
      <c r="FU257" s="539"/>
      <c r="FV257" s="539"/>
      <c r="FW257" s="539"/>
      <c r="FX257" s="539"/>
      <c r="FY257" s="539"/>
      <c r="FZ257" s="539"/>
      <c r="GA257" s="539"/>
      <c r="GB257" s="539"/>
      <c r="GC257" s="539"/>
      <c r="GD257" s="539"/>
      <c r="GE257" s="539"/>
      <c r="GF257" s="539"/>
      <c r="GG257" s="539"/>
      <c r="GH257" s="539"/>
      <c r="GI257" s="539"/>
      <c r="GJ257" s="539"/>
      <c r="GK257" s="539"/>
      <c r="GL257" s="539"/>
      <c r="GM257" s="539"/>
      <c r="GN257" s="539"/>
      <c r="GO257" s="539"/>
      <c r="GP257" s="539"/>
      <c r="GQ257" s="539"/>
      <c r="GR257" s="539"/>
      <c r="GS257" s="539"/>
      <c r="GT257" s="539"/>
      <c r="GU257" s="539"/>
      <c r="GV257" s="539"/>
      <c r="GW257" s="539"/>
      <c r="GX257" s="539"/>
      <c r="GY257" s="539"/>
      <c r="GZ257" s="539"/>
      <c r="HA257" s="539"/>
      <c r="HB257" s="539"/>
      <c r="HC257" s="539"/>
      <c r="HD257" s="539"/>
      <c r="HE257" s="539"/>
      <c r="HF257" s="539"/>
      <c r="HG257" s="539"/>
      <c r="HH257" s="539"/>
      <c r="HI257" s="539"/>
      <c r="HJ257" s="539"/>
      <c r="HK257" s="539"/>
      <c r="HL257" s="539"/>
      <c r="HM257" s="539"/>
      <c r="HN257" s="539"/>
      <c r="HO257" s="539"/>
      <c r="HP257" s="539"/>
      <c r="HQ257" s="539"/>
      <c r="HR257" s="539"/>
      <c r="HS257" s="539"/>
      <c r="HT257" s="539"/>
      <c r="HU257" s="539"/>
      <c r="HV257" s="539"/>
      <c r="HW257" s="539"/>
      <c r="HX257" s="539"/>
      <c r="HY257" s="539"/>
      <c r="HZ257" s="539"/>
      <c r="IA257" s="539"/>
      <c r="IB257" s="539"/>
      <c r="IC257" s="539"/>
      <c r="ID257" s="539"/>
      <c r="IE257" s="539"/>
      <c r="IF257" s="539"/>
      <c r="IG257" s="539"/>
      <c r="IH257" s="539"/>
      <c r="II257" s="539"/>
      <c r="IJ257" s="539"/>
      <c r="IK257" s="539"/>
      <c r="IL257" s="539"/>
      <c r="IM257" s="539"/>
      <c r="IN257" s="539"/>
      <c r="IO257" s="539"/>
      <c r="IP257" s="539"/>
      <c r="IQ257" s="539"/>
      <c r="IR257" s="539"/>
      <c r="IS257" s="539"/>
      <c r="IT257" s="539"/>
      <c r="IU257" s="539"/>
      <c r="IV257" s="539"/>
      <c r="IW257" s="539"/>
      <c r="IX257" s="539"/>
      <c r="IY257" s="539"/>
      <c r="IZ257" s="539"/>
      <c r="JA257" s="539"/>
      <c r="JB257" s="539"/>
      <c r="JC257" s="539"/>
      <c r="JD257" s="539"/>
      <c r="JE257" s="539"/>
      <c r="JF257" s="539"/>
      <c r="JG257" s="359"/>
      <c r="JH257" s="539"/>
      <c r="JI257" s="539"/>
      <c r="JJ257" s="539"/>
      <c r="JK257" s="539"/>
      <c r="JL257" s="539"/>
      <c r="JM257" s="539"/>
      <c r="JN257" s="539"/>
      <c r="JO257" s="539"/>
      <c r="JP257" s="539"/>
      <c r="JQ257" s="539"/>
      <c r="JR257" s="539"/>
      <c r="JS257" s="539"/>
      <c r="JT257" s="539"/>
      <c r="JU257" s="539"/>
      <c r="JV257" s="539"/>
      <c r="JW257" s="539"/>
      <c r="JX257" s="539"/>
      <c r="JY257" s="539"/>
      <c r="JZ257" s="539"/>
      <c r="KA257" s="539"/>
      <c r="KB257" s="359"/>
    </row>
    <row r="258" spans="2:288" ht="15" customHeight="1" x14ac:dyDescent="0.25">
      <c r="B258" s="293" t="str">
        <f t="shared" si="30"/>
        <v>Desk 42</v>
      </c>
      <c r="C258" s="295" t="str">
        <f t="shared" si="34"/>
        <v/>
      </c>
      <c r="D258" s="295" t="str">
        <f t="shared" si="34"/>
        <v/>
      </c>
      <c r="E258" s="295" t="str">
        <f t="shared" si="34"/>
        <v/>
      </c>
      <c r="F258" s="295" t="str">
        <f t="shared" si="34"/>
        <v/>
      </c>
      <c r="G258" s="591" t="str">
        <f t="shared" si="34"/>
        <v/>
      </c>
      <c r="H258" s="539"/>
      <c r="I258" s="539"/>
      <c r="J258" s="539"/>
      <c r="K258" s="539"/>
      <c r="L258" s="539"/>
      <c r="M258" s="539"/>
      <c r="N258" s="539"/>
      <c r="O258" s="539"/>
      <c r="P258" s="539"/>
      <c r="Q258" s="539"/>
      <c r="R258" s="539"/>
      <c r="S258" s="539"/>
      <c r="T258" s="539"/>
      <c r="U258" s="539"/>
      <c r="V258" s="539"/>
      <c r="W258" s="539"/>
      <c r="X258" s="539"/>
      <c r="Y258" s="539"/>
      <c r="Z258" s="539"/>
      <c r="AA258" s="539"/>
      <c r="AB258" s="539"/>
      <c r="AC258" s="539"/>
      <c r="AD258" s="539"/>
      <c r="AE258" s="539"/>
      <c r="AF258" s="539"/>
      <c r="AG258" s="539"/>
      <c r="AH258" s="539"/>
      <c r="AI258" s="539"/>
      <c r="AJ258" s="539"/>
      <c r="AK258" s="539"/>
      <c r="AL258" s="539"/>
      <c r="AM258" s="539"/>
      <c r="AN258" s="539"/>
      <c r="AO258" s="539"/>
      <c r="AP258" s="539"/>
      <c r="AQ258" s="539"/>
      <c r="AR258" s="539"/>
      <c r="AS258" s="539"/>
      <c r="AT258" s="539"/>
      <c r="AU258" s="539"/>
      <c r="AV258" s="539"/>
      <c r="AW258" s="539"/>
      <c r="AX258" s="539"/>
      <c r="AY258" s="539"/>
      <c r="AZ258" s="539"/>
      <c r="BA258" s="539"/>
      <c r="BB258" s="539"/>
      <c r="BC258" s="539"/>
      <c r="BD258" s="539"/>
      <c r="BE258" s="539"/>
      <c r="BF258" s="539"/>
      <c r="BG258" s="539"/>
      <c r="BH258" s="539"/>
      <c r="BI258" s="539"/>
      <c r="BJ258" s="539"/>
      <c r="BK258" s="539"/>
      <c r="BL258" s="539"/>
      <c r="BM258" s="539"/>
      <c r="BN258" s="539"/>
      <c r="BO258" s="539"/>
      <c r="BP258" s="539"/>
      <c r="BQ258" s="539"/>
      <c r="BR258" s="539"/>
      <c r="BS258" s="539"/>
      <c r="BT258" s="539"/>
      <c r="BU258" s="539"/>
      <c r="BV258" s="539"/>
      <c r="BW258" s="539"/>
      <c r="BX258" s="539"/>
      <c r="BY258" s="539"/>
      <c r="BZ258" s="539"/>
      <c r="CA258" s="539"/>
      <c r="CB258" s="539"/>
      <c r="CC258" s="539"/>
      <c r="CD258" s="539"/>
      <c r="CE258" s="539"/>
      <c r="CF258" s="539"/>
      <c r="CG258" s="539"/>
      <c r="CH258" s="539"/>
      <c r="CI258" s="539"/>
      <c r="CJ258" s="539"/>
      <c r="CK258" s="539"/>
      <c r="CL258" s="539"/>
      <c r="CM258" s="539"/>
      <c r="CN258" s="539"/>
      <c r="CO258" s="539"/>
      <c r="CP258" s="539"/>
      <c r="CQ258" s="539"/>
      <c r="CR258" s="539"/>
      <c r="CS258" s="539"/>
      <c r="CT258" s="539"/>
      <c r="CU258" s="539"/>
      <c r="CV258" s="539"/>
      <c r="CW258" s="539"/>
      <c r="CX258" s="539"/>
      <c r="CY258" s="539"/>
      <c r="CZ258" s="539"/>
      <c r="DA258" s="539"/>
      <c r="DB258" s="539"/>
      <c r="DC258" s="539"/>
      <c r="DD258" s="539"/>
      <c r="DE258" s="539"/>
      <c r="DF258" s="539"/>
      <c r="DG258" s="539"/>
      <c r="DH258" s="539"/>
      <c r="DI258" s="539"/>
      <c r="DJ258" s="539"/>
      <c r="DK258" s="539"/>
      <c r="DL258" s="539"/>
      <c r="DM258" s="539"/>
      <c r="DN258" s="539"/>
      <c r="DO258" s="539"/>
      <c r="DP258" s="539"/>
      <c r="DQ258" s="539"/>
      <c r="DR258" s="539"/>
      <c r="DS258" s="539"/>
      <c r="DT258" s="539"/>
      <c r="DU258" s="539"/>
      <c r="DV258" s="539"/>
      <c r="DW258" s="359"/>
      <c r="DX258" s="539"/>
      <c r="DY258" s="539"/>
      <c r="DZ258" s="539"/>
      <c r="EA258" s="539"/>
      <c r="EB258" s="539"/>
      <c r="EC258" s="539"/>
      <c r="ED258" s="539"/>
      <c r="EE258" s="539"/>
      <c r="EF258" s="539"/>
      <c r="EG258" s="539"/>
      <c r="EH258" s="539"/>
      <c r="EI258" s="539"/>
      <c r="EJ258" s="539"/>
      <c r="EK258" s="539"/>
      <c r="EL258" s="539"/>
      <c r="EM258" s="539"/>
      <c r="EN258" s="539"/>
      <c r="EO258" s="539"/>
      <c r="EP258" s="539"/>
      <c r="EQ258" s="539"/>
      <c r="ER258" s="359"/>
      <c r="ES258" s="539"/>
      <c r="ET258" s="539"/>
      <c r="EU258" s="539"/>
      <c r="EV258" s="539"/>
      <c r="EW258" s="539"/>
      <c r="EX258" s="539"/>
      <c r="EY258" s="539"/>
      <c r="EZ258" s="539"/>
      <c r="FA258" s="539"/>
      <c r="FB258" s="539"/>
      <c r="FC258" s="539"/>
      <c r="FD258" s="539"/>
      <c r="FE258" s="539"/>
      <c r="FF258" s="539"/>
      <c r="FG258" s="539"/>
      <c r="FH258" s="539"/>
      <c r="FI258" s="539"/>
      <c r="FJ258" s="539"/>
      <c r="FK258" s="539"/>
      <c r="FL258" s="539"/>
      <c r="FM258" s="539"/>
      <c r="FN258" s="539"/>
      <c r="FO258" s="539"/>
      <c r="FP258" s="539"/>
      <c r="FQ258" s="539"/>
      <c r="FR258" s="539"/>
      <c r="FS258" s="539"/>
      <c r="FT258" s="539"/>
      <c r="FU258" s="539"/>
      <c r="FV258" s="539"/>
      <c r="FW258" s="539"/>
      <c r="FX258" s="539"/>
      <c r="FY258" s="539"/>
      <c r="FZ258" s="539"/>
      <c r="GA258" s="539"/>
      <c r="GB258" s="539"/>
      <c r="GC258" s="539"/>
      <c r="GD258" s="539"/>
      <c r="GE258" s="539"/>
      <c r="GF258" s="539"/>
      <c r="GG258" s="539"/>
      <c r="GH258" s="539"/>
      <c r="GI258" s="539"/>
      <c r="GJ258" s="539"/>
      <c r="GK258" s="539"/>
      <c r="GL258" s="539"/>
      <c r="GM258" s="539"/>
      <c r="GN258" s="539"/>
      <c r="GO258" s="539"/>
      <c r="GP258" s="539"/>
      <c r="GQ258" s="539"/>
      <c r="GR258" s="539"/>
      <c r="GS258" s="539"/>
      <c r="GT258" s="539"/>
      <c r="GU258" s="539"/>
      <c r="GV258" s="539"/>
      <c r="GW258" s="539"/>
      <c r="GX258" s="539"/>
      <c r="GY258" s="539"/>
      <c r="GZ258" s="539"/>
      <c r="HA258" s="539"/>
      <c r="HB258" s="539"/>
      <c r="HC258" s="539"/>
      <c r="HD258" s="539"/>
      <c r="HE258" s="539"/>
      <c r="HF258" s="539"/>
      <c r="HG258" s="539"/>
      <c r="HH258" s="539"/>
      <c r="HI258" s="539"/>
      <c r="HJ258" s="539"/>
      <c r="HK258" s="539"/>
      <c r="HL258" s="539"/>
      <c r="HM258" s="539"/>
      <c r="HN258" s="539"/>
      <c r="HO258" s="539"/>
      <c r="HP258" s="539"/>
      <c r="HQ258" s="539"/>
      <c r="HR258" s="539"/>
      <c r="HS258" s="539"/>
      <c r="HT258" s="539"/>
      <c r="HU258" s="539"/>
      <c r="HV258" s="539"/>
      <c r="HW258" s="539"/>
      <c r="HX258" s="539"/>
      <c r="HY258" s="539"/>
      <c r="HZ258" s="539"/>
      <c r="IA258" s="539"/>
      <c r="IB258" s="539"/>
      <c r="IC258" s="539"/>
      <c r="ID258" s="539"/>
      <c r="IE258" s="539"/>
      <c r="IF258" s="539"/>
      <c r="IG258" s="539"/>
      <c r="IH258" s="539"/>
      <c r="II258" s="539"/>
      <c r="IJ258" s="539"/>
      <c r="IK258" s="539"/>
      <c r="IL258" s="539"/>
      <c r="IM258" s="539"/>
      <c r="IN258" s="539"/>
      <c r="IO258" s="539"/>
      <c r="IP258" s="539"/>
      <c r="IQ258" s="539"/>
      <c r="IR258" s="539"/>
      <c r="IS258" s="539"/>
      <c r="IT258" s="539"/>
      <c r="IU258" s="539"/>
      <c r="IV258" s="539"/>
      <c r="IW258" s="539"/>
      <c r="IX258" s="539"/>
      <c r="IY258" s="539"/>
      <c r="IZ258" s="539"/>
      <c r="JA258" s="539"/>
      <c r="JB258" s="539"/>
      <c r="JC258" s="539"/>
      <c r="JD258" s="539"/>
      <c r="JE258" s="539"/>
      <c r="JF258" s="539"/>
      <c r="JG258" s="359"/>
      <c r="JH258" s="539"/>
      <c r="JI258" s="539"/>
      <c r="JJ258" s="539"/>
      <c r="JK258" s="539"/>
      <c r="JL258" s="539"/>
      <c r="JM258" s="539"/>
      <c r="JN258" s="539"/>
      <c r="JO258" s="539"/>
      <c r="JP258" s="539"/>
      <c r="JQ258" s="539"/>
      <c r="JR258" s="539"/>
      <c r="JS258" s="539"/>
      <c r="JT258" s="539"/>
      <c r="JU258" s="539"/>
      <c r="JV258" s="539"/>
      <c r="JW258" s="539"/>
      <c r="JX258" s="539"/>
      <c r="JY258" s="539"/>
      <c r="JZ258" s="539"/>
      <c r="KA258" s="539"/>
      <c r="KB258" s="359"/>
    </row>
    <row r="259" spans="2:288" ht="15" customHeight="1" x14ac:dyDescent="0.25">
      <c r="B259" s="293" t="str">
        <f t="shared" si="30"/>
        <v>Desk 43</v>
      </c>
      <c r="C259" s="295" t="str">
        <f t="shared" si="34"/>
        <v/>
      </c>
      <c r="D259" s="295" t="str">
        <f t="shared" si="34"/>
        <v/>
      </c>
      <c r="E259" s="295" t="str">
        <f t="shared" si="34"/>
        <v/>
      </c>
      <c r="F259" s="295" t="str">
        <f t="shared" si="34"/>
        <v/>
      </c>
      <c r="G259" s="591" t="str">
        <f t="shared" si="34"/>
        <v/>
      </c>
      <c r="H259" s="539"/>
      <c r="I259" s="539"/>
      <c r="J259" s="539"/>
      <c r="K259" s="539"/>
      <c r="L259" s="539"/>
      <c r="M259" s="539"/>
      <c r="N259" s="539"/>
      <c r="O259" s="539"/>
      <c r="P259" s="539"/>
      <c r="Q259" s="539"/>
      <c r="R259" s="539"/>
      <c r="S259" s="539"/>
      <c r="T259" s="539"/>
      <c r="U259" s="539"/>
      <c r="V259" s="539"/>
      <c r="W259" s="539"/>
      <c r="X259" s="539"/>
      <c r="Y259" s="539"/>
      <c r="Z259" s="539"/>
      <c r="AA259" s="539"/>
      <c r="AB259" s="539"/>
      <c r="AC259" s="539"/>
      <c r="AD259" s="539"/>
      <c r="AE259" s="539"/>
      <c r="AF259" s="539"/>
      <c r="AG259" s="539"/>
      <c r="AH259" s="539"/>
      <c r="AI259" s="539"/>
      <c r="AJ259" s="539"/>
      <c r="AK259" s="539"/>
      <c r="AL259" s="539"/>
      <c r="AM259" s="539"/>
      <c r="AN259" s="539"/>
      <c r="AO259" s="539"/>
      <c r="AP259" s="539"/>
      <c r="AQ259" s="539"/>
      <c r="AR259" s="539"/>
      <c r="AS259" s="539"/>
      <c r="AT259" s="539"/>
      <c r="AU259" s="539"/>
      <c r="AV259" s="539"/>
      <c r="AW259" s="539"/>
      <c r="AX259" s="539"/>
      <c r="AY259" s="539"/>
      <c r="AZ259" s="539"/>
      <c r="BA259" s="539"/>
      <c r="BB259" s="539"/>
      <c r="BC259" s="539"/>
      <c r="BD259" s="539"/>
      <c r="BE259" s="539"/>
      <c r="BF259" s="539"/>
      <c r="BG259" s="539"/>
      <c r="BH259" s="539"/>
      <c r="BI259" s="539"/>
      <c r="BJ259" s="539"/>
      <c r="BK259" s="539"/>
      <c r="BL259" s="539"/>
      <c r="BM259" s="539"/>
      <c r="BN259" s="539"/>
      <c r="BO259" s="539"/>
      <c r="BP259" s="539"/>
      <c r="BQ259" s="539"/>
      <c r="BR259" s="539"/>
      <c r="BS259" s="539"/>
      <c r="BT259" s="539"/>
      <c r="BU259" s="539"/>
      <c r="BV259" s="539"/>
      <c r="BW259" s="539"/>
      <c r="BX259" s="539"/>
      <c r="BY259" s="539"/>
      <c r="BZ259" s="539"/>
      <c r="CA259" s="539"/>
      <c r="CB259" s="539"/>
      <c r="CC259" s="539"/>
      <c r="CD259" s="539"/>
      <c r="CE259" s="539"/>
      <c r="CF259" s="539"/>
      <c r="CG259" s="539"/>
      <c r="CH259" s="539"/>
      <c r="CI259" s="539"/>
      <c r="CJ259" s="539"/>
      <c r="CK259" s="539"/>
      <c r="CL259" s="539"/>
      <c r="CM259" s="539"/>
      <c r="CN259" s="539"/>
      <c r="CO259" s="539"/>
      <c r="CP259" s="539"/>
      <c r="CQ259" s="539"/>
      <c r="CR259" s="539"/>
      <c r="CS259" s="539"/>
      <c r="CT259" s="539"/>
      <c r="CU259" s="539"/>
      <c r="CV259" s="539"/>
      <c r="CW259" s="539"/>
      <c r="CX259" s="539"/>
      <c r="CY259" s="539"/>
      <c r="CZ259" s="539"/>
      <c r="DA259" s="539"/>
      <c r="DB259" s="539"/>
      <c r="DC259" s="539"/>
      <c r="DD259" s="539"/>
      <c r="DE259" s="539"/>
      <c r="DF259" s="539"/>
      <c r="DG259" s="539"/>
      <c r="DH259" s="539"/>
      <c r="DI259" s="539"/>
      <c r="DJ259" s="539"/>
      <c r="DK259" s="539"/>
      <c r="DL259" s="539"/>
      <c r="DM259" s="539"/>
      <c r="DN259" s="539"/>
      <c r="DO259" s="539"/>
      <c r="DP259" s="539"/>
      <c r="DQ259" s="539"/>
      <c r="DR259" s="539"/>
      <c r="DS259" s="539"/>
      <c r="DT259" s="539"/>
      <c r="DU259" s="539"/>
      <c r="DV259" s="539"/>
      <c r="DW259" s="359"/>
      <c r="DX259" s="539"/>
      <c r="DY259" s="539"/>
      <c r="DZ259" s="539"/>
      <c r="EA259" s="539"/>
      <c r="EB259" s="539"/>
      <c r="EC259" s="539"/>
      <c r="ED259" s="539"/>
      <c r="EE259" s="539"/>
      <c r="EF259" s="539"/>
      <c r="EG259" s="539"/>
      <c r="EH259" s="539"/>
      <c r="EI259" s="539"/>
      <c r="EJ259" s="539"/>
      <c r="EK259" s="539"/>
      <c r="EL259" s="539"/>
      <c r="EM259" s="539"/>
      <c r="EN259" s="539"/>
      <c r="EO259" s="539"/>
      <c r="EP259" s="539"/>
      <c r="EQ259" s="539"/>
      <c r="ER259" s="359"/>
      <c r="ES259" s="539"/>
      <c r="ET259" s="539"/>
      <c r="EU259" s="539"/>
      <c r="EV259" s="539"/>
      <c r="EW259" s="539"/>
      <c r="EX259" s="539"/>
      <c r="EY259" s="539"/>
      <c r="EZ259" s="539"/>
      <c r="FA259" s="539"/>
      <c r="FB259" s="539"/>
      <c r="FC259" s="539"/>
      <c r="FD259" s="539"/>
      <c r="FE259" s="539"/>
      <c r="FF259" s="539"/>
      <c r="FG259" s="539"/>
      <c r="FH259" s="539"/>
      <c r="FI259" s="539"/>
      <c r="FJ259" s="539"/>
      <c r="FK259" s="539"/>
      <c r="FL259" s="539"/>
      <c r="FM259" s="539"/>
      <c r="FN259" s="539"/>
      <c r="FO259" s="539"/>
      <c r="FP259" s="539"/>
      <c r="FQ259" s="539"/>
      <c r="FR259" s="539"/>
      <c r="FS259" s="539"/>
      <c r="FT259" s="539"/>
      <c r="FU259" s="539"/>
      <c r="FV259" s="539"/>
      <c r="FW259" s="539"/>
      <c r="FX259" s="539"/>
      <c r="FY259" s="539"/>
      <c r="FZ259" s="539"/>
      <c r="GA259" s="539"/>
      <c r="GB259" s="539"/>
      <c r="GC259" s="539"/>
      <c r="GD259" s="539"/>
      <c r="GE259" s="539"/>
      <c r="GF259" s="539"/>
      <c r="GG259" s="539"/>
      <c r="GH259" s="539"/>
      <c r="GI259" s="539"/>
      <c r="GJ259" s="539"/>
      <c r="GK259" s="539"/>
      <c r="GL259" s="539"/>
      <c r="GM259" s="539"/>
      <c r="GN259" s="539"/>
      <c r="GO259" s="539"/>
      <c r="GP259" s="539"/>
      <c r="GQ259" s="539"/>
      <c r="GR259" s="539"/>
      <c r="GS259" s="539"/>
      <c r="GT259" s="539"/>
      <c r="GU259" s="539"/>
      <c r="GV259" s="539"/>
      <c r="GW259" s="539"/>
      <c r="GX259" s="539"/>
      <c r="GY259" s="539"/>
      <c r="GZ259" s="539"/>
      <c r="HA259" s="539"/>
      <c r="HB259" s="539"/>
      <c r="HC259" s="539"/>
      <c r="HD259" s="539"/>
      <c r="HE259" s="539"/>
      <c r="HF259" s="539"/>
      <c r="HG259" s="539"/>
      <c r="HH259" s="539"/>
      <c r="HI259" s="539"/>
      <c r="HJ259" s="539"/>
      <c r="HK259" s="539"/>
      <c r="HL259" s="539"/>
      <c r="HM259" s="539"/>
      <c r="HN259" s="539"/>
      <c r="HO259" s="539"/>
      <c r="HP259" s="539"/>
      <c r="HQ259" s="539"/>
      <c r="HR259" s="539"/>
      <c r="HS259" s="539"/>
      <c r="HT259" s="539"/>
      <c r="HU259" s="539"/>
      <c r="HV259" s="539"/>
      <c r="HW259" s="539"/>
      <c r="HX259" s="539"/>
      <c r="HY259" s="539"/>
      <c r="HZ259" s="539"/>
      <c r="IA259" s="539"/>
      <c r="IB259" s="539"/>
      <c r="IC259" s="539"/>
      <c r="ID259" s="539"/>
      <c r="IE259" s="539"/>
      <c r="IF259" s="539"/>
      <c r="IG259" s="539"/>
      <c r="IH259" s="539"/>
      <c r="II259" s="539"/>
      <c r="IJ259" s="539"/>
      <c r="IK259" s="539"/>
      <c r="IL259" s="539"/>
      <c r="IM259" s="539"/>
      <c r="IN259" s="539"/>
      <c r="IO259" s="539"/>
      <c r="IP259" s="539"/>
      <c r="IQ259" s="539"/>
      <c r="IR259" s="539"/>
      <c r="IS259" s="539"/>
      <c r="IT259" s="539"/>
      <c r="IU259" s="539"/>
      <c r="IV259" s="539"/>
      <c r="IW259" s="539"/>
      <c r="IX259" s="539"/>
      <c r="IY259" s="539"/>
      <c r="IZ259" s="539"/>
      <c r="JA259" s="539"/>
      <c r="JB259" s="539"/>
      <c r="JC259" s="539"/>
      <c r="JD259" s="539"/>
      <c r="JE259" s="539"/>
      <c r="JF259" s="539"/>
      <c r="JG259" s="359"/>
      <c r="JH259" s="539"/>
      <c r="JI259" s="539"/>
      <c r="JJ259" s="539"/>
      <c r="JK259" s="539"/>
      <c r="JL259" s="539"/>
      <c r="JM259" s="539"/>
      <c r="JN259" s="539"/>
      <c r="JO259" s="539"/>
      <c r="JP259" s="539"/>
      <c r="JQ259" s="539"/>
      <c r="JR259" s="539"/>
      <c r="JS259" s="539"/>
      <c r="JT259" s="539"/>
      <c r="JU259" s="539"/>
      <c r="JV259" s="539"/>
      <c r="JW259" s="539"/>
      <c r="JX259" s="539"/>
      <c r="JY259" s="539"/>
      <c r="JZ259" s="539"/>
      <c r="KA259" s="539"/>
      <c r="KB259" s="359"/>
    </row>
    <row r="260" spans="2:288" ht="15" customHeight="1" x14ac:dyDescent="0.25">
      <c r="B260" s="293" t="str">
        <f t="shared" si="30"/>
        <v>Desk 44</v>
      </c>
      <c r="C260" s="295" t="str">
        <f t="shared" si="34"/>
        <v/>
      </c>
      <c r="D260" s="295" t="str">
        <f t="shared" si="34"/>
        <v/>
      </c>
      <c r="E260" s="295" t="str">
        <f t="shared" si="34"/>
        <v/>
      </c>
      <c r="F260" s="295" t="str">
        <f t="shared" si="34"/>
        <v/>
      </c>
      <c r="G260" s="591" t="str">
        <f t="shared" si="34"/>
        <v/>
      </c>
      <c r="H260" s="539"/>
      <c r="I260" s="539"/>
      <c r="J260" s="539"/>
      <c r="K260" s="539"/>
      <c r="L260" s="539"/>
      <c r="M260" s="539"/>
      <c r="N260" s="539"/>
      <c r="O260" s="539"/>
      <c r="P260" s="539"/>
      <c r="Q260" s="539"/>
      <c r="R260" s="539"/>
      <c r="S260" s="539"/>
      <c r="T260" s="539"/>
      <c r="U260" s="539"/>
      <c r="V260" s="539"/>
      <c r="W260" s="539"/>
      <c r="X260" s="539"/>
      <c r="Y260" s="539"/>
      <c r="Z260" s="539"/>
      <c r="AA260" s="539"/>
      <c r="AB260" s="539"/>
      <c r="AC260" s="539"/>
      <c r="AD260" s="539"/>
      <c r="AE260" s="539"/>
      <c r="AF260" s="539"/>
      <c r="AG260" s="539"/>
      <c r="AH260" s="539"/>
      <c r="AI260" s="539"/>
      <c r="AJ260" s="539"/>
      <c r="AK260" s="539"/>
      <c r="AL260" s="539"/>
      <c r="AM260" s="539"/>
      <c r="AN260" s="539"/>
      <c r="AO260" s="539"/>
      <c r="AP260" s="539"/>
      <c r="AQ260" s="539"/>
      <c r="AR260" s="539"/>
      <c r="AS260" s="539"/>
      <c r="AT260" s="539"/>
      <c r="AU260" s="539"/>
      <c r="AV260" s="539"/>
      <c r="AW260" s="539"/>
      <c r="AX260" s="539"/>
      <c r="AY260" s="539"/>
      <c r="AZ260" s="539"/>
      <c r="BA260" s="539"/>
      <c r="BB260" s="539"/>
      <c r="BC260" s="539"/>
      <c r="BD260" s="539"/>
      <c r="BE260" s="539"/>
      <c r="BF260" s="539"/>
      <c r="BG260" s="539"/>
      <c r="BH260" s="539"/>
      <c r="BI260" s="539"/>
      <c r="BJ260" s="539"/>
      <c r="BK260" s="539"/>
      <c r="BL260" s="539"/>
      <c r="BM260" s="539"/>
      <c r="BN260" s="539"/>
      <c r="BO260" s="539"/>
      <c r="BP260" s="539"/>
      <c r="BQ260" s="539"/>
      <c r="BR260" s="539"/>
      <c r="BS260" s="539"/>
      <c r="BT260" s="539"/>
      <c r="BU260" s="539"/>
      <c r="BV260" s="539"/>
      <c r="BW260" s="539"/>
      <c r="BX260" s="539"/>
      <c r="BY260" s="539"/>
      <c r="BZ260" s="539"/>
      <c r="CA260" s="539"/>
      <c r="CB260" s="539"/>
      <c r="CC260" s="539"/>
      <c r="CD260" s="539"/>
      <c r="CE260" s="539"/>
      <c r="CF260" s="539"/>
      <c r="CG260" s="539"/>
      <c r="CH260" s="539"/>
      <c r="CI260" s="539"/>
      <c r="CJ260" s="539"/>
      <c r="CK260" s="539"/>
      <c r="CL260" s="539"/>
      <c r="CM260" s="539"/>
      <c r="CN260" s="539"/>
      <c r="CO260" s="539"/>
      <c r="CP260" s="539"/>
      <c r="CQ260" s="539"/>
      <c r="CR260" s="539"/>
      <c r="CS260" s="539"/>
      <c r="CT260" s="539"/>
      <c r="CU260" s="539"/>
      <c r="CV260" s="539"/>
      <c r="CW260" s="539"/>
      <c r="CX260" s="539"/>
      <c r="CY260" s="539"/>
      <c r="CZ260" s="539"/>
      <c r="DA260" s="539"/>
      <c r="DB260" s="539"/>
      <c r="DC260" s="539"/>
      <c r="DD260" s="539"/>
      <c r="DE260" s="539"/>
      <c r="DF260" s="539"/>
      <c r="DG260" s="539"/>
      <c r="DH260" s="539"/>
      <c r="DI260" s="539"/>
      <c r="DJ260" s="539"/>
      <c r="DK260" s="539"/>
      <c r="DL260" s="539"/>
      <c r="DM260" s="539"/>
      <c r="DN260" s="539"/>
      <c r="DO260" s="539"/>
      <c r="DP260" s="539"/>
      <c r="DQ260" s="539"/>
      <c r="DR260" s="539"/>
      <c r="DS260" s="539"/>
      <c r="DT260" s="539"/>
      <c r="DU260" s="539"/>
      <c r="DV260" s="539"/>
      <c r="DW260" s="359"/>
      <c r="DX260" s="539"/>
      <c r="DY260" s="539"/>
      <c r="DZ260" s="539"/>
      <c r="EA260" s="539"/>
      <c r="EB260" s="539"/>
      <c r="EC260" s="539"/>
      <c r="ED260" s="539"/>
      <c r="EE260" s="539"/>
      <c r="EF260" s="539"/>
      <c r="EG260" s="539"/>
      <c r="EH260" s="539"/>
      <c r="EI260" s="539"/>
      <c r="EJ260" s="539"/>
      <c r="EK260" s="539"/>
      <c r="EL260" s="539"/>
      <c r="EM260" s="539"/>
      <c r="EN260" s="539"/>
      <c r="EO260" s="539"/>
      <c r="EP260" s="539"/>
      <c r="EQ260" s="539"/>
      <c r="ER260" s="359"/>
      <c r="ES260" s="539"/>
      <c r="ET260" s="539"/>
      <c r="EU260" s="539"/>
      <c r="EV260" s="539"/>
      <c r="EW260" s="539"/>
      <c r="EX260" s="539"/>
      <c r="EY260" s="539"/>
      <c r="EZ260" s="539"/>
      <c r="FA260" s="539"/>
      <c r="FB260" s="539"/>
      <c r="FC260" s="539"/>
      <c r="FD260" s="539"/>
      <c r="FE260" s="539"/>
      <c r="FF260" s="539"/>
      <c r="FG260" s="539"/>
      <c r="FH260" s="539"/>
      <c r="FI260" s="539"/>
      <c r="FJ260" s="539"/>
      <c r="FK260" s="539"/>
      <c r="FL260" s="539"/>
      <c r="FM260" s="539"/>
      <c r="FN260" s="539"/>
      <c r="FO260" s="539"/>
      <c r="FP260" s="539"/>
      <c r="FQ260" s="539"/>
      <c r="FR260" s="539"/>
      <c r="FS260" s="539"/>
      <c r="FT260" s="539"/>
      <c r="FU260" s="539"/>
      <c r="FV260" s="539"/>
      <c r="FW260" s="539"/>
      <c r="FX260" s="539"/>
      <c r="FY260" s="539"/>
      <c r="FZ260" s="539"/>
      <c r="GA260" s="539"/>
      <c r="GB260" s="539"/>
      <c r="GC260" s="539"/>
      <c r="GD260" s="539"/>
      <c r="GE260" s="539"/>
      <c r="GF260" s="539"/>
      <c r="GG260" s="539"/>
      <c r="GH260" s="539"/>
      <c r="GI260" s="539"/>
      <c r="GJ260" s="539"/>
      <c r="GK260" s="539"/>
      <c r="GL260" s="539"/>
      <c r="GM260" s="539"/>
      <c r="GN260" s="539"/>
      <c r="GO260" s="539"/>
      <c r="GP260" s="539"/>
      <c r="GQ260" s="539"/>
      <c r="GR260" s="539"/>
      <c r="GS260" s="539"/>
      <c r="GT260" s="539"/>
      <c r="GU260" s="539"/>
      <c r="GV260" s="539"/>
      <c r="GW260" s="539"/>
      <c r="GX260" s="539"/>
      <c r="GY260" s="539"/>
      <c r="GZ260" s="539"/>
      <c r="HA260" s="539"/>
      <c r="HB260" s="539"/>
      <c r="HC260" s="539"/>
      <c r="HD260" s="539"/>
      <c r="HE260" s="539"/>
      <c r="HF260" s="539"/>
      <c r="HG260" s="539"/>
      <c r="HH260" s="539"/>
      <c r="HI260" s="539"/>
      <c r="HJ260" s="539"/>
      <c r="HK260" s="539"/>
      <c r="HL260" s="539"/>
      <c r="HM260" s="539"/>
      <c r="HN260" s="539"/>
      <c r="HO260" s="539"/>
      <c r="HP260" s="539"/>
      <c r="HQ260" s="539"/>
      <c r="HR260" s="539"/>
      <c r="HS260" s="539"/>
      <c r="HT260" s="539"/>
      <c r="HU260" s="539"/>
      <c r="HV260" s="539"/>
      <c r="HW260" s="539"/>
      <c r="HX260" s="539"/>
      <c r="HY260" s="539"/>
      <c r="HZ260" s="539"/>
      <c r="IA260" s="539"/>
      <c r="IB260" s="539"/>
      <c r="IC260" s="539"/>
      <c r="ID260" s="539"/>
      <c r="IE260" s="539"/>
      <c r="IF260" s="539"/>
      <c r="IG260" s="539"/>
      <c r="IH260" s="539"/>
      <c r="II260" s="539"/>
      <c r="IJ260" s="539"/>
      <c r="IK260" s="539"/>
      <c r="IL260" s="539"/>
      <c r="IM260" s="539"/>
      <c r="IN260" s="539"/>
      <c r="IO260" s="539"/>
      <c r="IP260" s="539"/>
      <c r="IQ260" s="539"/>
      <c r="IR260" s="539"/>
      <c r="IS260" s="539"/>
      <c r="IT260" s="539"/>
      <c r="IU260" s="539"/>
      <c r="IV260" s="539"/>
      <c r="IW260" s="539"/>
      <c r="IX260" s="539"/>
      <c r="IY260" s="539"/>
      <c r="IZ260" s="539"/>
      <c r="JA260" s="539"/>
      <c r="JB260" s="539"/>
      <c r="JC260" s="539"/>
      <c r="JD260" s="539"/>
      <c r="JE260" s="539"/>
      <c r="JF260" s="539"/>
      <c r="JG260" s="359"/>
      <c r="JH260" s="539"/>
      <c r="JI260" s="539"/>
      <c r="JJ260" s="539"/>
      <c r="JK260" s="539"/>
      <c r="JL260" s="539"/>
      <c r="JM260" s="539"/>
      <c r="JN260" s="539"/>
      <c r="JO260" s="539"/>
      <c r="JP260" s="539"/>
      <c r="JQ260" s="539"/>
      <c r="JR260" s="539"/>
      <c r="JS260" s="539"/>
      <c r="JT260" s="539"/>
      <c r="JU260" s="539"/>
      <c r="JV260" s="539"/>
      <c r="JW260" s="539"/>
      <c r="JX260" s="539"/>
      <c r="JY260" s="539"/>
      <c r="JZ260" s="539"/>
      <c r="KA260" s="539"/>
      <c r="KB260" s="359"/>
    </row>
    <row r="261" spans="2:288" ht="15" customHeight="1" x14ac:dyDescent="0.25">
      <c r="B261" s="293" t="str">
        <f t="shared" si="30"/>
        <v>Desk 45</v>
      </c>
      <c r="C261" s="295" t="str">
        <f t="shared" si="34"/>
        <v/>
      </c>
      <c r="D261" s="295" t="str">
        <f t="shared" si="34"/>
        <v/>
      </c>
      <c r="E261" s="295" t="str">
        <f t="shared" si="34"/>
        <v/>
      </c>
      <c r="F261" s="295" t="str">
        <f t="shared" si="34"/>
        <v/>
      </c>
      <c r="G261" s="591" t="str">
        <f t="shared" si="34"/>
        <v/>
      </c>
      <c r="H261" s="539"/>
      <c r="I261" s="539"/>
      <c r="J261" s="539"/>
      <c r="K261" s="539"/>
      <c r="L261" s="539"/>
      <c r="M261" s="539"/>
      <c r="N261" s="539"/>
      <c r="O261" s="539"/>
      <c r="P261" s="539"/>
      <c r="Q261" s="539"/>
      <c r="R261" s="539"/>
      <c r="S261" s="539"/>
      <c r="T261" s="539"/>
      <c r="U261" s="539"/>
      <c r="V261" s="539"/>
      <c r="W261" s="539"/>
      <c r="X261" s="539"/>
      <c r="Y261" s="539"/>
      <c r="Z261" s="539"/>
      <c r="AA261" s="539"/>
      <c r="AB261" s="539"/>
      <c r="AC261" s="539"/>
      <c r="AD261" s="539"/>
      <c r="AE261" s="539"/>
      <c r="AF261" s="539"/>
      <c r="AG261" s="539"/>
      <c r="AH261" s="539"/>
      <c r="AI261" s="539"/>
      <c r="AJ261" s="539"/>
      <c r="AK261" s="539"/>
      <c r="AL261" s="539"/>
      <c r="AM261" s="539"/>
      <c r="AN261" s="539"/>
      <c r="AO261" s="539"/>
      <c r="AP261" s="539"/>
      <c r="AQ261" s="539"/>
      <c r="AR261" s="539"/>
      <c r="AS261" s="539"/>
      <c r="AT261" s="539"/>
      <c r="AU261" s="539"/>
      <c r="AV261" s="539"/>
      <c r="AW261" s="539"/>
      <c r="AX261" s="539"/>
      <c r="AY261" s="539"/>
      <c r="AZ261" s="539"/>
      <c r="BA261" s="539"/>
      <c r="BB261" s="539"/>
      <c r="BC261" s="539"/>
      <c r="BD261" s="539"/>
      <c r="BE261" s="539"/>
      <c r="BF261" s="539"/>
      <c r="BG261" s="539"/>
      <c r="BH261" s="539"/>
      <c r="BI261" s="539"/>
      <c r="BJ261" s="539"/>
      <c r="BK261" s="539"/>
      <c r="BL261" s="539"/>
      <c r="BM261" s="539"/>
      <c r="BN261" s="539"/>
      <c r="BO261" s="539"/>
      <c r="BP261" s="539"/>
      <c r="BQ261" s="539"/>
      <c r="BR261" s="539"/>
      <c r="BS261" s="539"/>
      <c r="BT261" s="539"/>
      <c r="BU261" s="539"/>
      <c r="BV261" s="539"/>
      <c r="BW261" s="539"/>
      <c r="BX261" s="539"/>
      <c r="BY261" s="539"/>
      <c r="BZ261" s="539"/>
      <c r="CA261" s="539"/>
      <c r="CB261" s="539"/>
      <c r="CC261" s="539"/>
      <c r="CD261" s="539"/>
      <c r="CE261" s="539"/>
      <c r="CF261" s="539"/>
      <c r="CG261" s="539"/>
      <c r="CH261" s="539"/>
      <c r="CI261" s="539"/>
      <c r="CJ261" s="539"/>
      <c r="CK261" s="539"/>
      <c r="CL261" s="539"/>
      <c r="CM261" s="539"/>
      <c r="CN261" s="539"/>
      <c r="CO261" s="539"/>
      <c r="CP261" s="539"/>
      <c r="CQ261" s="539"/>
      <c r="CR261" s="539"/>
      <c r="CS261" s="539"/>
      <c r="CT261" s="539"/>
      <c r="CU261" s="539"/>
      <c r="CV261" s="539"/>
      <c r="CW261" s="539"/>
      <c r="CX261" s="539"/>
      <c r="CY261" s="539"/>
      <c r="CZ261" s="539"/>
      <c r="DA261" s="539"/>
      <c r="DB261" s="539"/>
      <c r="DC261" s="539"/>
      <c r="DD261" s="539"/>
      <c r="DE261" s="539"/>
      <c r="DF261" s="539"/>
      <c r="DG261" s="539"/>
      <c r="DH261" s="539"/>
      <c r="DI261" s="539"/>
      <c r="DJ261" s="539"/>
      <c r="DK261" s="539"/>
      <c r="DL261" s="539"/>
      <c r="DM261" s="539"/>
      <c r="DN261" s="539"/>
      <c r="DO261" s="539"/>
      <c r="DP261" s="539"/>
      <c r="DQ261" s="539"/>
      <c r="DR261" s="539"/>
      <c r="DS261" s="539"/>
      <c r="DT261" s="539"/>
      <c r="DU261" s="539"/>
      <c r="DV261" s="539"/>
      <c r="DW261" s="359"/>
      <c r="DX261" s="539"/>
      <c r="DY261" s="539"/>
      <c r="DZ261" s="539"/>
      <c r="EA261" s="539"/>
      <c r="EB261" s="539"/>
      <c r="EC261" s="539"/>
      <c r="ED261" s="539"/>
      <c r="EE261" s="539"/>
      <c r="EF261" s="539"/>
      <c r="EG261" s="539"/>
      <c r="EH261" s="539"/>
      <c r="EI261" s="539"/>
      <c r="EJ261" s="539"/>
      <c r="EK261" s="539"/>
      <c r="EL261" s="539"/>
      <c r="EM261" s="539"/>
      <c r="EN261" s="539"/>
      <c r="EO261" s="539"/>
      <c r="EP261" s="539"/>
      <c r="EQ261" s="539"/>
      <c r="ER261" s="359"/>
      <c r="ES261" s="539"/>
      <c r="ET261" s="539"/>
      <c r="EU261" s="539"/>
      <c r="EV261" s="539"/>
      <c r="EW261" s="539"/>
      <c r="EX261" s="539"/>
      <c r="EY261" s="539"/>
      <c r="EZ261" s="539"/>
      <c r="FA261" s="539"/>
      <c r="FB261" s="539"/>
      <c r="FC261" s="539"/>
      <c r="FD261" s="539"/>
      <c r="FE261" s="539"/>
      <c r="FF261" s="539"/>
      <c r="FG261" s="539"/>
      <c r="FH261" s="539"/>
      <c r="FI261" s="539"/>
      <c r="FJ261" s="539"/>
      <c r="FK261" s="539"/>
      <c r="FL261" s="539"/>
      <c r="FM261" s="539"/>
      <c r="FN261" s="539"/>
      <c r="FO261" s="539"/>
      <c r="FP261" s="539"/>
      <c r="FQ261" s="539"/>
      <c r="FR261" s="539"/>
      <c r="FS261" s="539"/>
      <c r="FT261" s="539"/>
      <c r="FU261" s="539"/>
      <c r="FV261" s="539"/>
      <c r="FW261" s="539"/>
      <c r="FX261" s="539"/>
      <c r="FY261" s="539"/>
      <c r="FZ261" s="539"/>
      <c r="GA261" s="539"/>
      <c r="GB261" s="539"/>
      <c r="GC261" s="539"/>
      <c r="GD261" s="539"/>
      <c r="GE261" s="539"/>
      <c r="GF261" s="539"/>
      <c r="GG261" s="539"/>
      <c r="GH261" s="539"/>
      <c r="GI261" s="539"/>
      <c r="GJ261" s="539"/>
      <c r="GK261" s="539"/>
      <c r="GL261" s="539"/>
      <c r="GM261" s="539"/>
      <c r="GN261" s="539"/>
      <c r="GO261" s="539"/>
      <c r="GP261" s="539"/>
      <c r="GQ261" s="539"/>
      <c r="GR261" s="539"/>
      <c r="GS261" s="539"/>
      <c r="GT261" s="539"/>
      <c r="GU261" s="539"/>
      <c r="GV261" s="539"/>
      <c r="GW261" s="539"/>
      <c r="GX261" s="539"/>
      <c r="GY261" s="539"/>
      <c r="GZ261" s="539"/>
      <c r="HA261" s="539"/>
      <c r="HB261" s="539"/>
      <c r="HC261" s="539"/>
      <c r="HD261" s="539"/>
      <c r="HE261" s="539"/>
      <c r="HF261" s="539"/>
      <c r="HG261" s="539"/>
      <c r="HH261" s="539"/>
      <c r="HI261" s="539"/>
      <c r="HJ261" s="539"/>
      <c r="HK261" s="539"/>
      <c r="HL261" s="539"/>
      <c r="HM261" s="539"/>
      <c r="HN261" s="539"/>
      <c r="HO261" s="539"/>
      <c r="HP261" s="539"/>
      <c r="HQ261" s="539"/>
      <c r="HR261" s="539"/>
      <c r="HS261" s="539"/>
      <c r="HT261" s="539"/>
      <c r="HU261" s="539"/>
      <c r="HV261" s="539"/>
      <c r="HW261" s="539"/>
      <c r="HX261" s="539"/>
      <c r="HY261" s="539"/>
      <c r="HZ261" s="539"/>
      <c r="IA261" s="539"/>
      <c r="IB261" s="539"/>
      <c r="IC261" s="539"/>
      <c r="ID261" s="539"/>
      <c r="IE261" s="539"/>
      <c r="IF261" s="539"/>
      <c r="IG261" s="539"/>
      <c r="IH261" s="539"/>
      <c r="II261" s="539"/>
      <c r="IJ261" s="539"/>
      <c r="IK261" s="539"/>
      <c r="IL261" s="539"/>
      <c r="IM261" s="539"/>
      <c r="IN261" s="539"/>
      <c r="IO261" s="539"/>
      <c r="IP261" s="539"/>
      <c r="IQ261" s="539"/>
      <c r="IR261" s="539"/>
      <c r="IS261" s="539"/>
      <c r="IT261" s="539"/>
      <c r="IU261" s="539"/>
      <c r="IV261" s="539"/>
      <c r="IW261" s="539"/>
      <c r="IX261" s="539"/>
      <c r="IY261" s="539"/>
      <c r="IZ261" s="539"/>
      <c r="JA261" s="539"/>
      <c r="JB261" s="539"/>
      <c r="JC261" s="539"/>
      <c r="JD261" s="539"/>
      <c r="JE261" s="539"/>
      <c r="JF261" s="539"/>
      <c r="JG261" s="359"/>
      <c r="JH261" s="539"/>
      <c r="JI261" s="539"/>
      <c r="JJ261" s="539"/>
      <c r="JK261" s="539"/>
      <c r="JL261" s="539"/>
      <c r="JM261" s="539"/>
      <c r="JN261" s="539"/>
      <c r="JO261" s="539"/>
      <c r="JP261" s="539"/>
      <c r="JQ261" s="539"/>
      <c r="JR261" s="539"/>
      <c r="JS261" s="539"/>
      <c r="JT261" s="539"/>
      <c r="JU261" s="539"/>
      <c r="JV261" s="539"/>
      <c r="JW261" s="539"/>
      <c r="JX261" s="539"/>
      <c r="JY261" s="539"/>
      <c r="JZ261" s="539"/>
      <c r="KA261" s="539"/>
      <c r="KB261" s="359"/>
    </row>
    <row r="262" spans="2:288" ht="15" customHeight="1" x14ac:dyDescent="0.25">
      <c r="B262" s="293" t="str">
        <f t="shared" si="30"/>
        <v>Desk 46</v>
      </c>
      <c r="C262" s="295" t="str">
        <f t="shared" si="34"/>
        <v/>
      </c>
      <c r="D262" s="295" t="str">
        <f t="shared" si="34"/>
        <v/>
      </c>
      <c r="E262" s="295" t="str">
        <f t="shared" si="34"/>
        <v/>
      </c>
      <c r="F262" s="295" t="str">
        <f t="shared" si="34"/>
        <v/>
      </c>
      <c r="G262" s="591" t="str">
        <f t="shared" si="34"/>
        <v/>
      </c>
      <c r="H262" s="539"/>
      <c r="I262" s="539"/>
      <c r="J262" s="539"/>
      <c r="K262" s="539"/>
      <c r="L262" s="539"/>
      <c r="M262" s="539"/>
      <c r="N262" s="539"/>
      <c r="O262" s="539"/>
      <c r="P262" s="539"/>
      <c r="Q262" s="539"/>
      <c r="R262" s="539"/>
      <c r="S262" s="539"/>
      <c r="T262" s="539"/>
      <c r="U262" s="539"/>
      <c r="V262" s="539"/>
      <c r="W262" s="539"/>
      <c r="X262" s="539"/>
      <c r="Y262" s="539"/>
      <c r="Z262" s="539"/>
      <c r="AA262" s="539"/>
      <c r="AB262" s="539"/>
      <c r="AC262" s="539"/>
      <c r="AD262" s="539"/>
      <c r="AE262" s="539"/>
      <c r="AF262" s="539"/>
      <c r="AG262" s="539"/>
      <c r="AH262" s="539"/>
      <c r="AI262" s="539"/>
      <c r="AJ262" s="539"/>
      <c r="AK262" s="539"/>
      <c r="AL262" s="539"/>
      <c r="AM262" s="539"/>
      <c r="AN262" s="539"/>
      <c r="AO262" s="539"/>
      <c r="AP262" s="539"/>
      <c r="AQ262" s="539"/>
      <c r="AR262" s="539"/>
      <c r="AS262" s="539"/>
      <c r="AT262" s="539"/>
      <c r="AU262" s="539"/>
      <c r="AV262" s="539"/>
      <c r="AW262" s="539"/>
      <c r="AX262" s="539"/>
      <c r="AY262" s="539"/>
      <c r="AZ262" s="539"/>
      <c r="BA262" s="539"/>
      <c r="BB262" s="539"/>
      <c r="BC262" s="539"/>
      <c r="BD262" s="539"/>
      <c r="BE262" s="539"/>
      <c r="BF262" s="539"/>
      <c r="BG262" s="539"/>
      <c r="BH262" s="539"/>
      <c r="BI262" s="539"/>
      <c r="BJ262" s="539"/>
      <c r="BK262" s="539"/>
      <c r="BL262" s="539"/>
      <c r="BM262" s="539"/>
      <c r="BN262" s="539"/>
      <c r="BO262" s="539"/>
      <c r="BP262" s="539"/>
      <c r="BQ262" s="539"/>
      <c r="BR262" s="539"/>
      <c r="BS262" s="539"/>
      <c r="BT262" s="539"/>
      <c r="BU262" s="539"/>
      <c r="BV262" s="539"/>
      <c r="BW262" s="539"/>
      <c r="BX262" s="539"/>
      <c r="BY262" s="539"/>
      <c r="BZ262" s="539"/>
      <c r="CA262" s="539"/>
      <c r="CB262" s="539"/>
      <c r="CC262" s="539"/>
      <c r="CD262" s="539"/>
      <c r="CE262" s="539"/>
      <c r="CF262" s="539"/>
      <c r="CG262" s="539"/>
      <c r="CH262" s="539"/>
      <c r="CI262" s="539"/>
      <c r="CJ262" s="539"/>
      <c r="CK262" s="539"/>
      <c r="CL262" s="539"/>
      <c r="CM262" s="539"/>
      <c r="CN262" s="539"/>
      <c r="CO262" s="539"/>
      <c r="CP262" s="539"/>
      <c r="CQ262" s="539"/>
      <c r="CR262" s="539"/>
      <c r="CS262" s="539"/>
      <c r="CT262" s="539"/>
      <c r="CU262" s="539"/>
      <c r="CV262" s="539"/>
      <c r="CW262" s="539"/>
      <c r="CX262" s="539"/>
      <c r="CY262" s="539"/>
      <c r="CZ262" s="539"/>
      <c r="DA262" s="539"/>
      <c r="DB262" s="539"/>
      <c r="DC262" s="539"/>
      <c r="DD262" s="539"/>
      <c r="DE262" s="539"/>
      <c r="DF262" s="539"/>
      <c r="DG262" s="539"/>
      <c r="DH262" s="539"/>
      <c r="DI262" s="539"/>
      <c r="DJ262" s="539"/>
      <c r="DK262" s="539"/>
      <c r="DL262" s="539"/>
      <c r="DM262" s="539"/>
      <c r="DN262" s="539"/>
      <c r="DO262" s="539"/>
      <c r="DP262" s="539"/>
      <c r="DQ262" s="539"/>
      <c r="DR262" s="539"/>
      <c r="DS262" s="539"/>
      <c r="DT262" s="539"/>
      <c r="DU262" s="539"/>
      <c r="DV262" s="539"/>
      <c r="DW262" s="359"/>
      <c r="DX262" s="539"/>
      <c r="DY262" s="539"/>
      <c r="DZ262" s="539"/>
      <c r="EA262" s="539"/>
      <c r="EB262" s="539"/>
      <c r="EC262" s="539"/>
      <c r="ED262" s="539"/>
      <c r="EE262" s="539"/>
      <c r="EF262" s="539"/>
      <c r="EG262" s="539"/>
      <c r="EH262" s="539"/>
      <c r="EI262" s="539"/>
      <c r="EJ262" s="539"/>
      <c r="EK262" s="539"/>
      <c r="EL262" s="539"/>
      <c r="EM262" s="539"/>
      <c r="EN262" s="539"/>
      <c r="EO262" s="539"/>
      <c r="EP262" s="539"/>
      <c r="EQ262" s="539"/>
      <c r="ER262" s="359"/>
      <c r="ES262" s="539"/>
      <c r="ET262" s="539"/>
      <c r="EU262" s="539"/>
      <c r="EV262" s="539"/>
      <c r="EW262" s="539"/>
      <c r="EX262" s="539"/>
      <c r="EY262" s="539"/>
      <c r="EZ262" s="539"/>
      <c r="FA262" s="539"/>
      <c r="FB262" s="539"/>
      <c r="FC262" s="539"/>
      <c r="FD262" s="539"/>
      <c r="FE262" s="539"/>
      <c r="FF262" s="539"/>
      <c r="FG262" s="539"/>
      <c r="FH262" s="539"/>
      <c r="FI262" s="539"/>
      <c r="FJ262" s="539"/>
      <c r="FK262" s="539"/>
      <c r="FL262" s="539"/>
      <c r="FM262" s="539"/>
      <c r="FN262" s="539"/>
      <c r="FO262" s="539"/>
      <c r="FP262" s="539"/>
      <c r="FQ262" s="539"/>
      <c r="FR262" s="539"/>
      <c r="FS262" s="539"/>
      <c r="FT262" s="539"/>
      <c r="FU262" s="539"/>
      <c r="FV262" s="539"/>
      <c r="FW262" s="539"/>
      <c r="FX262" s="539"/>
      <c r="FY262" s="539"/>
      <c r="FZ262" s="539"/>
      <c r="GA262" s="539"/>
      <c r="GB262" s="539"/>
      <c r="GC262" s="539"/>
      <c r="GD262" s="539"/>
      <c r="GE262" s="539"/>
      <c r="GF262" s="539"/>
      <c r="GG262" s="539"/>
      <c r="GH262" s="539"/>
      <c r="GI262" s="539"/>
      <c r="GJ262" s="539"/>
      <c r="GK262" s="539"/>
      <c r="GL262" s="539"/>
      <c r="GM262" s="539"/>
      <c r="GN262" s="539"/>
      <c r="GO262" s="539"/>
      <c r="GP262" s="539"/>
      <c r="GQ262" s="539"/>
      <c r="GR262" s="539"/>
      <c r="GS262" s="539"/>
      <c r="GT262" s="539"/>
      <c r="GU262" s="539"/>
      <c r="GV262" s="539"/>
      <c r="GW262" s="539"/>
      <c r="GX262" s="539"/>
      <c r="GY262" s="539"/>
      <c r="GZ262" s="539"/>
      <c r="HA262" s="539"/>
      <c r="HB262" s="539"/>
      <c r="HC262" s="539"/>
      <c r="HD262" s="539"/>
      <c r="HE262" s="539"/>
      <c r="HF262" s="539"/>
      <c r="HG262" s="539"/>
      <c r="HH262" s="539"/>
      <c r="HI262" s="539"/>
      <c r="HJ262" s="539"/>
      <c r="HK262" s="539"/>
      <c r="HL262" s="539"/>
      <c r="HM262" s="539"/>
      <c r="HN262" s="539"/>
      <c r="HO262" s="539"/>
      <c r="HP262" s="539"/>
      <c r="HQ262" s="539"/>
      <c r="HR262" s="539"/>
      <c r="HS262" s="539"/>
      <c r="HT262" s="539"/>
      <c r="HU262" s="539"/>
      <c r="HV262" s="539"/>
      <c r="HW262" s="539"/>
      <c r="HX262" s="539"/>
      <c r="HY262" s="539"/>
      <c r="HZ262" s="539"/>
      <c r="IA262" s="539"/>
      <c r="IB262" s="539"/>
      <c r="IC262" s="539"/>
      <c r="ID262" s="539"/>
      <c r="IE262" s="539"/>
      <c r="IF262" s="539"/>
      <c r="IG262" s="539"/>
      <c r="IH262" s="539"/>
      <c r="II262" s="539"/>
      <c r="IJ262" s="539"/>
      <c r="IK262" s="539"/>
      <c r="IL262" s="539"/>
      <c r="IM262" s="539"/>
      <c r="IN262" s="539"/>
      <c r="IO262" s="539"/>
      <c r="IP262" s="539"/>
      <c r="IQ262" s="539"/>
      <c r="IR262" s="539"/>
      <c r="IS262" s="539"/>
      <c r="IT262" s="539"/>
      <c r="IU262" s="539"/>
      <c r="IV262" s="539"/>
      <c r="IW262" s="539"/>
      <c r="IX262" s="539"/>
      <c r="IY262" s="539"/>
      <c r="IZ262" s="539"/>
      <c r="JA262" s="539"/>
      <c r="JB262" s="539"/>
      <c r="JC262" s="539"/>
      <c r="JD262" s="539"/>
      <c r="JE262" s="539"/>
      <c r="JF262" s="539"/>
      <c r="JG262" s="359"/>
      <c r="JH262" s="539"/>
      <c r="JI262" s="539"/>
      <c r="JJ262" s="539"/>
      <c r="JK262" s="539"/>
      <c r="JL262" s="539"/>
      <c r="JM262" s="539"/>
      <c r="JN262" s="539"/>
      <c r="JO262" s="539"/>
      <c r="JP262" s="539"/>
      <c r="JQ262" s="539"/>
      <c r="JR262" s="539"/>
      <c r="JS262" s="539"/>
      <c r="JT262" s="539"/>
      <c r="JU262" s="539"/>
      <c r="JV262" s="539"/>
      <c r="JW262" s="539"/>
      <c r="JX262" s="539"/>
      <c r="JY262" s="539"/>
      <c r="JZ262" s="539"/>
      <c r="KA262" s="539"/>
      <c r="KB262" s="359"/>
    </row>
    <row r="263" spans="2:288" ht="15" customHeight="1" x14ac:dyDescent="0.25">
      <c r="B263" s="293" t="str">
        <f t="shared" si="30"/>
        <v>Desk 47</v>
      </c>
      <c r="C263" s="295" t="str">
        <f t="shared" si="34"/>
        <v/>
      </c>
      <c r="D263" s="295" t="str">
        <f t="shared" si="34"/>
        <v/>
      </c>
      <c r="E263" s="295" t="str">
        <f t="shared" si="34"/>
        <v/>
      </c>
      <c r="F263" s="295" t="str">
        <f t="shared" si="34"/>
        <v/>
      </c>
      <c r="G263" s="591" t="str">
        <f t="shared" si="34"/>
        <v/>
      </c>
      <c r="H263" s="539"/>
      <c r="I263" s="539"/>
      <c r="J263" s="539"/>
      <c r="K263" s="539"/>
      <c r="L263" s="539"/>
      <c r="M263" s="539"/>
      <c r="N263" s="539"/>
      <c r="O263" s="539"/>
      <c r="P263" s="539"/>
      <c r="Q263" s="539"/>
      <c r="R263" s="539"/>
      <c r="S263" s="539"/>
      <c r="T263" s="539"/>
      <c r="U263" s="539"/>
      <c r="V263" s="539"/>
      <c r="W263" s="539"/>
      <c r="X263" s="539"/>
      <c r="Y263" s="539"/>
      <c r="Z263" s="539"/>
      <c r="AA263" s="539"/>
      <c r="AB263" s="539"/>
      <c r="AC263" s="539"/>
      <c r="AD263" s="539"/>
      <c r="AE263" s="539"/>
      <c r="AF263" s="539"/>
      <c r="AG263" s="539"/>
      <c r="AH263" s="539"/>
      <c r="AI263" s="539"/>
      <c r="AJ263" s="539"/>
      <c r="AK263" s="539"/>
      <c r="AL263" s="539"/>
      <c r="AM263" s="539"/>
      <c r="AN263" s="539"/>
      <c r="AO263" s="539"/>
      <c r="AP263" s="539"/>
      <c r="AQ263" s="539"/>
      <c r="AR263" s="539"/>
      <c r="AS263" s="539"/>
      <c r="AT263" s="539"/>
      <c r="AU263" s="539"/>
      <c r="AV263" s="539"/>
      <c r="AW263" s="539"/>
      <c r="AX263" s="539"/>
      <c r="AY263" s="539"/>
      <c r="AZ263" s="539"/>
      <c r="BA263" s="539"/>
      <c r="BB263" s="539"/>
      <c r="BC263" s="539"/>
      <c r="BD263" s="539"/>
      <c r="BE263" s="539"/>
      <c r="BF263" s="539"/>
      <c r="BG263" s="539"/>
      <c r="BH263" s="539"/>
      <c r="BI263" s="539"/>
      <c r="BJ263" s="539"/>
      <c r="BK263" s="539"/>
      <c r="BL263" s="539"/>
      <c r="BM263" s="539"/>
      <c r="BN263" s="539"/>
      <c r="BO263" s="539"/>
      <c r="BP263" s="539"/>
      <c r="BQ263" s="539"/>
      <c r="BR263" s="539"/>
      <c r="BS263" s="539"/>
      <c r="BT263" s="539"/>
      <c r="BU263" s="539"/>
      <c r="BV263" s="539"/>
      <c r="BW263" s="539"/>
      <c r="BX263" s="539"/>
      <c r="BY263" s="539"/>
      <c r="BZ263" s="539"/>
      <c r="CA263" s="539"/>
      <c r="CB263" s="539"/>
      <c r="CC263" s="539"/>
      <c r="CD263" s="539"/>
      <c r="CE263" s="539"/>
      <c r="CF263" s="539"/>
      <c r="CG263" s="539"/>
      <c r="CH263" s="539"/>
      <c r="CI263" s="539"/>
      <c r="CJ263" s="539"/>
      <c r="CK263" s="539"/>
      <c r="CL263" s="539"/>
      <c r="CM263" s="539"/>
      <c r="CN263" s="539"/>
      <c r="CO263" s="539"/>
      <c r="CP263" s="539"/>
      <c r="CQ263" s="539"/>
      <c r="CR263" s="539"/>
      <c r="CS263" s="539"/>
      <c r="CT263" s="539"/>
      <c r="CU263" s="539"/>
      <c r="CV263" s="539"/>
      <c r="CW263" s="539"/>
      <c r="CX263" s="539"/>
      <c r="CY263" s="539"/>
      <c r="CZ263" s="539"/>
      <c r="DA263" s="539"/>
      <c r="DB263" s="539"/>
      <c r="DC263" s="539"/>
      <c r="DD263" s="539"/>
      <c r="DE263" s="539"/>
      <c r="DF263" s="539"/>
      <c r="DG263" s="539"/>
      <c r="DH263" s="539"/>
      <c r="DI263" s="539"/>
      <c r="DJ263" s="539"/>
      <c r="DK263" s="539"/>
      <c r="DL263" s="539"/>
      <c r="DM263" s="539"/>
      <c r="DN263" s="539"/>
      <c r="DO263" s="539"/>
      <c r="DP263" s="539"/>
      <c r="DQ263" s="539"/>
      <c r="DR263" s="539"/>
      <c r="DS263" s="539"/>
      <c r="DT263" s="539"/>
      <c r="DU263" s="539"/>
      <c r="DV263" s="539"/>
      <c r="DW263" s="359"/>
      <c r="DX263" s="539"/>
      <c r="DY263" s="539"/>
      <c r="DZ263" s="539"/>
      <c r="EA263" s="539"/>
      <c r="EB263" s="539"/>
      <c r="EC263" s="539"/>
      <c r="ED263" s="539"/>
      <c r="EE263" s="539"/>
      <c r="EF263" s="539"/>
      <c r="EG263" s="539"/>
      <c r="EH263" s="539"/>
      <c r="EI263" s="539"/>
      <c r="EJ263" s="539"/>
      <c r="EK263" s="539"/>
      <c r="EL263" s="539"/>
      <c r="EM263" s="539"/>
      <c r="EN263" s="539"/>
      <c r="EO263" s="539"/>
      <c r="EP263" s="539"/>
      <c r="EQ263" s="539"/>
      <c r="ER263" s="359"/>
      <c r="ES263" s="539"/>
      <c r="ET263" s="539"/>
      <c r="EU263" s="539"/>
      <c r="EV263" s="539"/>
      <c r="EW263" s="539"/>
      <c r="EX263" s="539"/>
      <c r="EY263" s="539"/>
      <c r="EZ263" s="539"/>
      <c r="FA263" s="539"/>
      <c r="FB263" s="539"/>
      <c r="FC263" s="539"/>
      <c r="FD263" s="539"/>
      <c r="FE263" s="539"/>
      <c r="FF263" s="539"/>
      <c r="FG263" s="539"/>
      <c r="FH263" s="539"/>
      <c r="FI263" s="539"/>
      <c r="FJ263" s="539"/>
      <c r="FK263" s="539"/>
      <c r="FL263" s="539"/>
      <c r="FM263" s="539"/>
      <c r="FN263" s="539"/>
      <c r="FO263" s="539"/>
      <c r="FP263" s="539"/>
      <c r="FQ263" s="539"/>
      <c r="FR263" s="539"/>
      <c r="FS263" s="539"/>
      <c r="FT263" s="539"/>
      <c r="FU263" s="539"/>
      <c r="FV263" s="539"/>
      <c r="FW263" s="539"/>
      <c r="FX263" s="539"/>
      <c r="FY263" s="539"/>
      <c r="FZ263" s="539"/>
      <c r="GA263" s="539"/>
      <c r="GB263" s="539"/>
      <c r="GC263" s="539"/>
      <c r="GD263" s="539"/>
      <c r="GE263" s="539"/>
      <c r="GF263" s="539"/>
      <c r="GG263" s="539"/>
      <c r="GH263" s="539"/>
      <c r="GI263" s="539"/>
      <c r="GJ263" s="539"/>
      <c r="GK263" s="539"/>
      <c r="GL263" s="539"/>
      <c r="GM263" s="539"/>
      <c r="GN263" s="539"/>
      <c r="GO263" s="539"/>
      <c r="GP263" s="539"/>
      <c r="GQ263" s="539"/>
      <c r="GR263" s="539"/>
      <c r="GS263" s="539"/>
      <c r="GT263" s="539"/>
      <c r="GU263" s="539"/>
      <c r="GV263" s="539"/>
      <c r="GW263" s="539"/>
      <c r="GX263" s="539"/>
      <c r="GY263" s="539"/>
      <c r="GZ263" s="539"/>
      <c r="HA263" s="539"/>
      <c r="HB263" s="539"/>
      <c r="HC263" s="539"/>
      <c r="HD263" s="539"/>
      <c r="HE263" s="539"/>
      <c r="HF263" s="539"/>
      <c r="HG263" s="539"/>
      <c r="HH263" s="539"/>
      <c r="HI263" s="539"/>
      <c r="HJ263" s="539"/>
      <c r="HK263" s="539"/>
      <c r="HL263" s="539"/>
      <c r="HM263" s="539"/>
      <c r="HN263" s="539"/>
      <c r="HO263" s="539"/>
      <c r="HP263" s="539"/>
      <c r="HQ263" s="539"/>
      <c r="HR263" s="539"/>
      <c r="HS263" s="539"/>
      <c r="HT263" s="539"/>
      <c r="HU263" s="539"/>
      <c r="HV263" s="539"/>
      <c r="HW263" s="539"/>
      <c r="HX263" s="539"/>
      <c r="HY263" s="539"/>
      <c r="HZ263" s="539"/>
      <c r="IA263" s="539"/>
      <c r="IB263" s="539"/>
      <c r="IC263" s="539"/>
      <c r="ID263" s="539"/>
      <c r="IE263" s="539"/>
      <c r="IF263" s="539"/>
      <c r="IG263" s="539"/>
      <c r="IH263" s="539"/>
      <c r="II263" s="539"/>
      <c r="IJ263" s="539"/>
      <c r="IK263" s="539"/>
      <c r="IL263" s="539"/>
      <c r="IM263" s="539"/>
      <c r="IN263" s="539"/>
      <c r="IO263" s="539"/>
      <c r="IP263" s="539"/>
      <c r="IQ263" s="539"/>
      <c r="IR263" s="539"/>
      <c r="IS263" s="539"/>
      <c r="IT263" s="539"/>
      <c r="IU263" s="539"/>
      <c r="IV263" s="539"/>
      <c r="IW263" s="539"/>
      <c r="IX263" s="539"/>
      <c r="IY263" s="539"/>
      <c r="IZ263" s="539"/>
      <c r="JA263" s="539"/>
      <c r="JB263" s="539"/>
      <c r="JC263" s="539"/>
      <c r="JD263" s="539"/>
      <c r="JE263" s="539"/>
      <c r="JF263" s="539"/>
      <c r="JG263" s="359"/>
      <c r="JH263" s="539"/>
      <c r="JI263" s="539"/>
      <c r="JJ263" s="539"/>
      <c r="JK263" s="539"/>
      <c r="JL263" s="539"/>
      <c r="JM263" s="539"/>
      <c r="JN263" s="539"/>
      <c r="JO263" s="539"/>
      <c r="JP263" s="539"/>
      <c r="JQ263" s="539"/>
      <c r="JR263" s="539"/>
      <c r="JS263" s="539"/>
      <c r="JT263" s="539"/>
      <c r="JU263" s="539"/>
      <c r="JV263" s="539"/>
      <c r="JW263" s="539"/>
      <c r="JX263" s="539"/>
      <c r="JY263" s="539"/>
      <c r="JZ263" s="539"/>
      <c r="KA263" s="539"/>
      <c r="KB263" s="359"/>
    </row>
    <row r="264" spans="2:288" ht="15" customHeight="1" x14ac:dyDescent="0.25">
      <c r="B264" s="293" t="str">
        <f t="shared" si="30"/>
        <v>Desk 48</v>
      </c>
      <c r="C264" s="295" t="str">
        <f t="shared" si="34"/>
        <v/>
      </c>
      <c r="D264" s="295" t="str">
        <f t="shared" si="34"/>
        <v/>
      </c>
      <c r="E264" s="295" t="str">
        <f t="shared" si="34"/>
        <v/>
      </c>
      <c r="F264" s="295" t="str">
        <f t="shared" si="34"/>
        <v/>
      </c>
      <c r="G264" s="591" t="str">
        <f t="shared" si="34"/>
        <v/>
      </c>
      <c r="H264" s="539"/>
      <c r="I264" s="539"/>
      <c r="J264" s="539"/>
      <c r="K264" s="539"/>
      <c r="L264" s="539"/>
      <c r="M264" s="539"/>
      <c r="N264" s="539"/>
      <c r="O264" s="539"/>
      <c r="P264" s="539"/>
      <c r="Q264" s="539"/>
      <c r="R264" s="539"/>
      <c r="S264" s="539"/>
      <c r="T264" s="539"/>
      <c r="U264" s="539"/>
      <c r="V264" s="539"/>
      <c r="W264" s="539"/>
      <c r="X264" s="539"/>
      <c r="Y264" s="539"/>
      <c r="Z264" s="539"/>
      <c r="AA264" s="539"/>
      <c r="AB264" s="539"/>
      <c r="AC264" s="539"/>
      <c r="AD264" s="539"/>
      <c r="AE264" s="539"/>
      <c r="AF264" s="539"/>
      <c r="AG264" s="539"/>
      <c r="AH264" s="539"/>
      <c r="AI264" s="539"/>
      <c r="AJ264" s="539"/>
      <c r="AK264" s="539"/>
      <c r="AL264" s="539"/>
      <c r="AM264" s="539"/>
      <c r="AN264" s="539"/>
      <c r="AO264" s="539"/>
      <c r="AP264" s="539"/>
      <c r="AQ264" s="539"/>
      <c r="AR264" s="539"/>
      <c r="AS264" s="539"/>
      <c r="AT264" s="539"/>
      <c r="AU264" s="539"/>
      <c r="AV264" s="539"/>
      <c r="AW264" s="539"/>
      <c r="AX264" s="539"/>
      <c r="AY264" s="539"/>
      <c r="AZ264" s="539"/>
      <c r="BA264" s="539"/>
      <c r="BB264" s="539"/>
      <c r="BC264" s="539"/>
      <c r="BD264" s="539"/>
      <c r="BE264" s="539"/>
      <c r="BF264" s="539"/>
      <c r="BG264" s="539"/>
      <c r="BH264" s="539"/>
      <c r="BI264" s="539"/>
      <c r="BJ264" s="539"/>
      <c r="BK264" s="539"/>
      <c r="BL264" s="539"/>
      <c r="BM264" s="539"/>
      <c r="BN264" s="539"/>
      <c r="BO264" s="539"/>
      <c r="BP264" s="539"/>
      <c r="BQ264" s="539"/>
      <c r="BR264" s="539"/>
      <c r="BS264" s="539"/>
      <c r="BT264" s="539"/>
      <c r="BU264" s="539"/>
      <c r="BV264" s="539"/>
      <c r="BW264" s="539"/>
      <c r="BX264" s="539"/>
      <c r="BY264" s="539"/>
      <c r="BZ264" s="539"/>
      <c r="CA264" s="539"/>
      <c r="CB264" s="539"/>
      <c r="CC264" s="539"/>
      <c r="CD264" s="539"/>
      <c r="CE264" s="539"/>
      <c r="CF264" s="539"/>
      <c r="CG264" s="539"/>
      <c r="CH264" s="539"/>
      <c r="CI264" s="539"/>
      <c r="CJ264" s="539"/>
      <c r="CK264" s="539"/>
      <c r="CL264" s="539"/>
      <c r="CM264" s="539"/>
      <c r="CN264" s="539"/>
      <c r="CO264" s="539"/>
      <c r="CP264" s="539"/>
      <c r="CQ264" s="539"/>
      <c r="CR264" s="539"/>
      <c r="CS264" s="539"/>
      <c r="CT264" s="539"/>
      <c r="CU264" s="539"/>
      <c r="CV264" s="539"/>
      <c r="CW264" s="539"/>
      <c r="CX264" s="539"/>
      <c r="CY264" s="539"/>
      <c r="CZ264" s="539"/>
      <c r="DA264" s="539"/>
      <c r="DB264" s="539"/>
      <c r="DC264" s="539"/>
      <c r="DD264" s="539"/>
      <c r="DE264" s="539"/>
      <c r="DF264" s="539"/>
      <c r="DG264" s="539"/>
      <c r="DH264" s="539"/>
      <c r="DI264" s="539"/>
      <c r="DJ264" s="539"/>
      <c r="DK264" s="539"/>
      <c r="DL264" s="539"/>
      <c r="DM264" s="539"/>
      <c r="DN264" s="539"/>
      <c r="DO264" s="539"/>
      <c r="DP264" s="539"/>
      <c r="DQ264" s="539"/>
      <c r="DR264" s="539"/>
      <c r="DS264" s="539"/>
      <c r="DT264" s="539"/>
      <c r="DU264" s="539"/>
      <c r="DV264" s="539"/>
      <c r="DW264" s="359"/>
      <c r="DX264" s="539"/>
      <c r="DY264" s="539"/>
      <c r="DZ264" s="539"/>
      <c r="EA264" s="539"/>
      <c r="EB264" s="539"/>
      <c r="EC264" s="539"/>
      <c r="ED264" s="539"/>
      <c r="EE264" s="539"/>
      <c r="EF264" s="539"/>
      <c r="EG264" s="539"/>
      <c r="EH264" s="539"/>
      <c r="EI264" s="539"/>
      <c r="EJ264" s="539"/>
      <c r="EK264" s="539"/>
      <c r="EL264" s="539"/>
      <c r="EM264" s="539"/>
      <c r="EN264" s="539"/>
      <c r="EO264" s="539"/>
      <c r="EP264" s="539"/>
      <c r="EQ264" s="539"/>
      <c r="ER264" s="359"/>
      <c r="ES264" s="539"/>
      <c r="ET264" s="539"/>
      <c r="EU264" s="539"/>
      <c r="EV264" s="539"/>
      <c r="EW264" s="539"/>
      <c r="EX264" s="539"/>
      <c r="EY264" s="539"/>
      <c r="EZ264" s="539"/>
      <c r="FA264" s="539"/>
      <c r="FB264" s="539"/>
      <c r="FC264" s="539"/>
      <c r="FD264" s="539"/>
      <c r="FE264" s="539"/>
      <c r="FF264" s="539"/>
      <c r="FG264" s="539"/>
      <c r="FH264" s="539"/>
      <c r="FI264" s="539"/>
      <c r="FJ264" s="539"/>
      <c r="FK264" s="539"/>
      <c r="FL264" s="539"/>
      <c r="FM264" s="539"/>
      <c r="FN264" s="539"/>
      <c r="FO264" s="539"/>
      <c r="FP264" s="539"/>
      <c r="FQ264" s="539"/>
      <c r="FR264" s="539"/>
      <c r="FS264" s="539"/>
      <c r="FT264" s="539"/>
      <c r="FU264" s="539"/>
      <c r="FV264" s="539"/>
      <c r="FW264" s="539"/>
      <c r="FX264" s="539"/>
      <c r="FY264" s="539"/>
      <c r="FZ264" s="539"/>
      <c r="GA264" s="539"/>
      <c r="GB264" s="539"/>
      <c r="GC264" s="539"/>
      <c r="GD264" s="539"/>
      <c r="GE264" s="539"/>
      <c r="GF264" s="539"/>
      <c r="GG264" s="539"/>
      <c r="GH264" s="539"/>
      <c r="GI264" s="539"/>
      <c r="GJ264" s="539"/>
      <c r="GK264" s="539"/>
      <c r="GL264" s="539"/>
      <c r="GM264" s="539"/>
      <c r="GN264" s="539"/>
      <c r="GO264" s="539"/>
      <c r="GP264" s="539"/>
      <c r="GQ264" s="539"/>
      <c r="GR264" s="539"/>
      <c r="GS264" s="539"/>
      <c r="GT264" s="539"/>
      <c r="GU264" s="539"/>
      <c r="GV264" s="539"/>
      <c r="GW264" s="539"/>
      <c r="GX264" s="539"/>
      <c r="GY264" s="539"/>
      <c r="GZ264" s="539"/>
      <c r="HA264" s="539"/>
      <c r="HB264" s="539"/>
      <c r="HC264" s="539"/>
      <c r="HD264" s="539"/>
      <c r="HE264" s="539"/>
      <c r="HF264" s="539"/>
      <c r="HG264" s="539"/>
      <c r="HH264" s="539"/>
      <c r="HI264" s="539"/>
      <c r="HJ264" s="539"/>
      <c r="HK264" s="539"/>
      <c r="HL264" s="539"/>
      <c r="HM264" s="539"/>
      <c r="HN264" s="539"/>
      <c r="HO264" s="539"/>
      <c r="HP264" s="539"/>
      <c r="HQ264" s="539"/>
      <c r="HR264" s="539"/>
      <c r="HS264" s="539"/>
      <c r="HT264" s="539"/>
      <c r="HU264" s="539"/>
      <c r="HV264" s="539"/>
      <c r="HW264" s="539"/>
      <c r="HX264" s="539"/>
      <c r="HY264" s="539"/>
      <c r="HZ264" s="539"/>
      <c r="IA264" s="539"/>
      <c r="IB264" s="539"/>
      <c r="IC264" s="539"/>
      <c r="ID264" s="539"/>
      <c r="IE264" s="539"/>
      <c r="IF264" s="539"/>
      <c r="IG264" s="539"/>
      <c r="IH264" s="539"/>
      <c r="II264" s="539"/>
      <c r="IJ264" s="539"/>
      <c r="IK264" s="539"/>
      <c r="IL264" s="539"/>
      <c r="IM264" s="539"/>
      <c r="IN264" s="539"/>
      <c r="IO264" s="539"/>
      <c r="IP264" s="539"/>
      <c r="IQ264" s="539"/>
      <c r="IR264" s="539"/>
      <c r="IS264" s="539"/>
      <c r="IT264" s="539"/>
      <c r="IU264" s="539"/>
      <c r="IV264" s="539"/>
      <c r="IW264" s="539"/>
      <c r="IX264" s="539"/>
      <c r="IY264" s="539"/>
      <c r="IZ264" s="539"/>
      <c r="JA264" s="539"/>
      <c r="JB264" s="539"/>
      <c r="JC264" s="539"/>
      <c r="JD264" s="539"/>
      <c r="JE264" s="539"/>
      <c r="JF264" s="539"/>
      <c r="JG264" s="359"/>
      <c r="JH264" s="539"/>
      <c r="JI264" s="539"/>
      <c r="JJ264" s="539"/>
      <c r="JK264" s="539"/>
      <c r="JL264" s="539"/>
      <c r="JM264" s="539"/>
      <c r="JN264" s="539"/>
      <c r="JO264" s="539"/>
      <c r="JP264" s="539"/>
      <c r="JQ264" s="539"/>
      <c r="JR264" s="539"/>
      <c r="JS264" s="539"/>
      <c r="JT264" s="539"/>
      <c r="JU264" s="539"/>
      <c r="JV264" s="539"/>
      <c r="JW264" s="539"/>
      <c r="JX264" s="539"/>
      <c r="JY264" s="539"/>
      <c r="JZ264" s="539"/>
      <c r="KA264" s="539"/>
      <c r="KB264" s="359"/>
    </row>
    <row r="265" spans="2:288" ht="15" customHeight="1" x14ac:dyDescent="0.25">
      <c r="B265" s="293" t="str">
        <f t="shared" si="30"/>
        <v>Desk 49</v>
      </c>
      <c r="C265" s="295" t="str">
        <f t="shared" si="34"/>
        <v/>
      </c>
      <c r="D265" s="295" t="str">
        <f t="shared" si="34"/>
        <v/>
      </c>
      <c r="E265" s="295" t="str">
        <f t="shared" si="34"/>
        <v/>
      </c>
      <c r="F265" s="295" t="str">
        <f t="shared" si="34"/>
        <v/>
      </c>
      <c r="G265" s="591" t="str">
        <f t="shared" si="34"/>
        <v/>
      </c>
      <c r="H265" s="539"/>
      <c r="I265" s="539"/>
      <c r="J265" s="539"/>
      <c r="K265" s="539"/>
      <c r="L265" s="539"/>
      <c r="M265" s="539"/>
      <c r="N265" s="539"/>
      <c r="O265" s="539"/>
      <c r="P265" s="539"/>
      <c r="Q265" s="539"/>
      <c r="R265" s="539"/>
      <c r="S265" s="539"/>
      <c r="T265" s="539"/>
      <c r="U265" s="539"/>
      <c r="V265" s="539"/>
      <c r="W265" s="539"/>
      <c r="X265" s="539"/>
      <c r="Y265" s="539"/>
      <c r="Z265" s="539"/>
      <c r="AA265" s="539"/>
      <c r="AB265" s="539"/>
      <c r="AC265" s="539"/>
      <c r="AD265" s="539"/>
      <c r="AE265" s="539"/>
      <c r="AF265" s="539"/>
      <c r="AG265" s="539"/>
      <c r="AH265" s="539"/>
      <c r="AI265" s="539"/>
      <c r="AJ265" s="539"/>
      <c r="AK265" s="539"/>
      <c r="AL265" s="539"/>
      <c r="AM265" s="539"/>
      <c r="AN265" s="539"/>
      <c r="AO265" s="539"/>
      <c r="AP265" s="539"/>
      <c r="AQ265" s="539"/>
      <c r="AR265" s="539"/>
      <c r="AS265" s="539"/>
      <c r="AT265" s="539"/>
      <c r="AU265" s="539"/>
      <c r="AV265" s="539"/>
      <c r="AW265" s="539"/>
      <c r="AX265" s="539"/>
      <c r="AY265" s="539"/>
      <c r="AZ265" s="539"/>
      <c r="BA265" s="539"/>
      <c r="BB265" s="539"/>
      <c r="BC265" s="539"/>
      <c r="BD265" s="539"/>
      <c r="BE265" s="539"/>
      <c r="BF265" s="539"/>
      <c r="BG265" s="539"/>
      <c r="BH265" s="539"/>
      <c r="BI265" s="539"/>
      <c r="BJ265" s="539"/>
      <c r="BK265" s="539"/>
      <c r="BL265" s="539"/>
      <c r="BM265" s="539"/>
      <c r="BN265" s="539"/>
      <c r="BO265" s="539"/>
      <c r="BP265" s="539"/>
      <c r="BQ265" s="539"/>
      <c r="BR265" s="539"/>
      <c r="BS265" s="539"/>
      <c r="BT265" s="539"/>
      <c r="BU265" s="539"/>
      <c r="BV265" s="539"/>
      <c r="BW265" s="539"/>
      <c r="BX265" s="539"/>
      <c r="BY265" s="539"/>
      <c r="BZ265" s="539"/>
      <c r="CA265" s="539"/>
      <c r="CB265" s="539"/>
      <c r="CC265" s="539"/>
      <c r="CD265" s="539"/>
      <c r="CE265" s="539"/>
      <c r="CF265" s="539"/>
      <c r="CG265" s="539"/>
      <c r="CH265" s="539"/>
      <c r="CI265" s="539"/>
      <c r="CJ265" s="539"/>
      <c r="CK265" s="539"/>
      <c r="CL265" s="539"/>
      <c r="CM265" s="539"/>
      <c r="CN265" s="539"/>
      <c r="CO265" s="539"/>
      <c r="CP265" s="539"/>
      <c r="CQ265" s="539"/>
      <c r="CR265" s="539"/>
      <c r="CS265" s="539"/>
      <c r="CT265" s="539"/>
      <c r="CU265" s="539"/>
      <c r="CV265" s="539"/>
      <c r="CW265" s="539"/>
      <c r="CX265" s="539"/>
      <c r="CY265" s="539"/>
      <c r="CZ265" s="539"/>
      <c r="DA265" s="539"/>
      <c r="DB265" s="539"/>
      <c r="DC265" s="539"/>
      <c r="DD265" s="539"/>
      <c r="DE265" s="539"/>
      <c r="DF265" s="539"/>
      <c r="DG265" s="539"/>
      <c r="DH265" s="539"/>
      <c r="DI265" s="539"/>
      <c r="DJ265" s="539"/>
      <c r="DK265" s="539"/>
      <c r="DL265" s="539"/>
      <c r="DM265" s="539"/>
      <c r="DN265" s="539"/>
      <c r="DO265" s="539"/>
      <c r="DP265" s="539"/>
      <c r="DQ265" s="539"/>
      <c r="DR265" s="539"/>
      <c r="DS265" s="539"/>
      <c r="DT265" s="539"/>
      <c r="DU265" s="539"/>
      <c r="DV265" s="539"/>
      <c r="DW265" s="359"/>
      <c r="DX265" s="539"/>
      <c r="DY265" s="539"/>
      <c r="DZ265" s="539"/>
      <c r="EA265" s="539"/>
      <c r="EB265" s="539"/>
      <c r="EC265" s="539"/>
      <c r="ED265" s="539"/>
      <c r="EE265" s="539"/>
      <c r="EF265" s="539"/>
      <c r="EG265" s="539"/>
      <c r="EH265" s="539"/>
      <c r="EI265" s="539"/>
      <c r="EJ265" s="539"/>
      <c r="EK265" s="539"/>
      <c r="EL265" s="539"/>
      <c r="EM265" s="539"/>
      <c r="EN265" s="539"/>
      <c r="EO265" s="539"/>
      <c r="EP265" s="539"/>
      <c r="EQ265" s="539"/>
      <c r="ER265" s="359"/>
      <c r="ES265" s="539"/>
      <c r="ET265" s="539"/>
      <c r="EU265" s="539"/>
      <c r="EV265" s="539"/>
      <c r="EW265" s="539"/>
      <c r="EX265" s="539"/>
      <c r="EY265" s="539"/>
      <c r="EZ265" s="539"/>
      <c r="FA265" s="539"/>
      <c r="FB265" s="539"/>
      <c r="FC265" s="539"/>
      <c r="FD265" s="539"/>
      <c r="FE265" s="539"/>
      <c r="FF265" s="539"/>
      <c r="FG265" s="539"/>
      <c r="FH265" s="539"/>
      <c r="FI265" s="539"/>
      <c r="FJ265" s="539"/>
      <c r="FK265" s="539"/>
      <c r="FL265" s="539"/>
      <c r="FM265" s="539"/>
      <c r="FN265" s="539"/>
      <c r="FO265" s="539"/>
      <c r="FP265" s="539"/>
      <c r="FQ265" s="539"/>
      <c r="FR265" s="539"/>
      <c r="FS265" s="539"/>
      <c r="FT265" s="539"/>
      <c r="FU265" s="539"/>
      <c r="FV265" s="539"/>
      <c r="FW265" s="539"/>
      <c r="FX265" s="539"/>
      <c r="FY265" s="539"/>
      <c r="FZ265" s="539"/>
      <c r="GA265" s="539"/>
      <c r="GB265" s="539"/>
      <c r="GC265" s="539"/>
      <c r="GD265" s="539"/>
      <c r="GE265" s="539"/>
      <c r="GF265" s="539"/>
      <c r="GG265" s="539"/>
      <c r="GH265" s="539"/>
      <c r="GI265" s="539"/>
      <c r="GJ265" s="539"/>
      <c r="GK265" s="539"/>
      <c r="GL265" s="539"/>
      <c r="GM265" s="539"/>
      <c r="GN265" s="539"/>
      <c r="GO265" s="539"/>
      <c r="GP265" s="539"/>
      <c r="GQ265" s="539"/>
      <c r="GR265" s="539"/>
      <c r="GS265" s="539"/>
      <c r="GT265" s="539"/>
      <c r="GU265" s="539"/>
      <c r="GV265" s="539"/>
      <c r="GW265" s="539"/>
      <c r="GX265" s="539"/>
      <c r="GY265" s="539"/>
      <c r="GZ265" s="539"/>
      <c r="HA265" s="539"/>
      <c r="HB265" s="539"/>
      <c r="HC265" s="539"/>
      <c r="HD265" s="539"/>
      <c r="HE265" s="539"/>
      <c r="HF265" s="539"/>
      <c r="HG265" s="539"/>
      <c r="HH265" s="539"/>
      <c r="HI265" s="539"/>
      <c r="HJ265" s="539"/>
      <c r="HK265" s="539"/>
      <c r="HL265" s="539"/>
      <c r="HM265" s="539"/>
      <c r="HN265" s="539"/>
      <c r="HO265" s="539"/>
      <c r="HP265" s="539"/>
      <c r="HQ265" s="539"/>
      <c r="HR265" s="539"/>
      <c r="HS265" s="539"/>
      <c r="HT265" s="539"/>
      <c r="HU265" s="539"/>
      <c r="HV265" s="539"/>
      <c r="HW265" s="539"/>
      <c r="HX265" s="539"/>
      <c r="HY265" s="539"/>
      <c r="HZ265" s="539"/>
      <c r="IA265" s="539"/>
      <c r="IB265" s="539"/>
      <c r="IC265" s="539"/>
      <c r="ID265" s="539"/>
      <c r="IE265" s="539"/>
      <c r="IF265" s="539"/>
      <c r="IG265" s="539"/>
      <c r="IH265" s="539"/>
      <c r="II265" s="539"/>
      <c r="IJ265" s="539"/>
      <c r="IK265" s="539"/>
      <c r="IL265" s="539"/>
      <c r="IM265" s="539"/>
      <c r="IN265" s="539"/>
      <c r="IO265" s="539"/>
      <c r="IP265" s="539"/>
      <c r="IQ265" s="539"/>
      <c r="IR265" s="539"/>
      <c r="IS265" s="539"/>
      <c r="IT265" s="539"/>
      <c r="IU265" s="539"/>
      <c r="IV265" s="539"/>
      <c r="IW265" s="539"/>
      <c r="IX265" s="539"/>
      <c r="IY265" s="539"/>
      <c r="IZ265" s="539"/>
      <c r="JA265" s="539"/>
      <c r="JB265" s="539"/>
      <c r="JC265" s="539"/>
      <c r="JD265" s="539"/>
      <c r="JE265" s="539"/>
      <c r="JF265" s="539"/>
      <c r="JG265" s="359"/>
      <c r="JH265" s="539"/>
      <c r="JI265" s="539"/>
      <c r="JJ265" s="539"/>
      <c r="JK265" s="539"/>
      <c r="JL265" s="539"/>
      <c r="JM265" s="539"/>
      <c r="JN265" s="539"/>
      <c r="JO265" s="539"/>
      <c r="JP265" s="539"/>
      <c r="JQ265" s="539"/>
      <c r="JR265" s="539"/>
      <c r="JS265" s="539"/>
      <c r="JT265" s="539"/>
      <c r="JU265" s="539"/>
      <c r="JV265" s="539"/>
      <c r="JW265" s="539"/>
      <c r="JX265" s="539"/>
      <c r="JY265" s="539"/>
      <c r="JZ265" s="539"/>
      <c r="KA265" s="539"/>
      <c r="KB265" s="359"/>
    </row>
    <row r="266" spans="2:288" ht="15" customHeight="1" x14ac:dyDescent="0.25">
      <c r="B266" s="293" t="str">
        <f t="shared" si="30"/>
        <v>Desk 50</v>
      </c>
      <c r="C266" s="295" t="str">
        <f t="shared" ref="C266:G281" si="35">IF(ISBLANK(C60), "", C60)</f>
        <v/>
      </c>
      <c r="D266" s="295" t="str">
        <f t="shared" si="35"/>
        <v/>
      </c>
      <c r="E266" s="295" t="str">
        <f t="shared" si="35"/>
        <v/>
      </c>
      <c r="F266" s="295" t="str">
        <f t="shared" si="35"/>
        <v/>
      </c>
      <c r="G266" s="591" t="str">
        <f t="shared" si="35"/>
        <v/>
      </c>
      <c r="H266" s="539"/>
      <c r="I266" s="539"/>
      <c r="J266" s="539"/>
      <c r="K266" s="539"/>
      <c r="L266" s="539"/>
      <c r="M266" s="539"/>
      <c r="N266" s="539"/>
      <c r="O266" s="539"/>
      <c r="P266" s="539"/>
      <c r="Q266" s="539"/>
      <c r="R266" s="539"/>
      <c r="S266" s="539"/>
      <c r="T266" s="539"/>
      <c r="U266" s="539"/>
      <c r="V266" s="539"/>
      <c r="W266" s="539"/>
      <c r="X266" s="539"/>
      <c r="Y266" s="539"/>
      <c r="Z266" s="539"/>
      <c r="AA266" s="539"/>
      <c r="AB266" s="539"/>
      <c r="AC266" s="539"/>
      <c r="AD266" s="539"/>
      <c r="AE266" s="539"/>
      <c r="AF266" s="539"/>
      <c r="AG266" s="539"/>
      <c r="AH266" s="539"/>
      <c r="AI266" s="539"/>
      <c r="AJ266" s="539"/>
      <c r="AK266" s="539"/>
      <c r="AL266" s="539"/>
      <c r="AM266" s="539"/>
      <c r="AN266" s="539"/>
      <c r="AO266" s="539"/>
      <c r="AP266" s="539"/>
      <c r="AQ266" s="539"/>
      <c r="AR266" s="539"/>
      <c r="AS266" s="539"/>
      <c r="AT266" s="539"/>
      <c r="AU266" s="539"/>
      <c r="AV266" s="539"/>
      <c r="AW266" s="539"/>
      <c r="AX266" s="539"/>
      <c r="AY266" s="539"/>
      <c r="AZ266" s="539"/>
      <c r="BA266" s="539"/>
      <c r="BB266" s="539"/>
      <c r="BC266" s="539"/>
      <c r="BD266" s="539"/>
      <c r="BE266" s="539"/>
      <c r="BF266" s="539"/>
      <c r="BG266" s="539"/>
      <c r="BH266" s="539"/>
      <c r="BI266" s="539"/>
      <c r="BJ266" s="539"/>
      <c r="BK266" s="539"/>
      <c r="BL266" s="539"/>
      <c r="BM266" s="539"/>
      <c r="BN266" s="539"/>
      <c r="BO266" s="539"/>
      <c r="BP266" s="539"/>
      <c r="BQ266" s="539"/>
      <c r="BR266" s="539"/>
      <c r="BS266" s="539"/>
      <c r="BT266" s="539"/>
      <c r="BU266" s="539"/>
      <c r="BV266" s="539"/>
      <c r="BW266" s="539"/>
      <c r="BX266" s="539"/>
      <c r="BY266" s="539"/>
      <c r="BZ266" s="539"/>
      <c r="CA266" s="539"/>
      <c r="CB266" s="539"/>
      <c r="CC266" s="539"/>
      <c r="CD266" s="539"/>
      <c r="CE266" s="539"/>
      <c r="CF266" s="539"/>
      <c r="CG266" s="539"/>
      <c r="CH266" s="539"/>
      <c r="CI266" s="539"/>
      <c r="CJ266" s="539"/>
      <c r="CK266" s="539"/>
      <c r="CL266" s="539"/>
      <c r="CM266" s="539"/>
      <c r="CN266" s="539"/>
      <c r="CO266" s="539"/>
      <c r="CP266" s="539"/>
      <c r="CQ266" s="539"/>
      <c r="CR266" s="539"/>
      <c r="CS266" s="539"/>
      <c r="CT266" s="539"/>
      <c r="CU266" s="539"/>
      <c r="CV266" s="539"/>
      <c r="CW266" s="539"/>
      <c r="CX266" s="539"/>
      <c r="CY266" s="539"/>
      <c r="CZ266" s="539"/>
      <c r="DA266" s="539"/>
      <c r="DB266" s="539"/>
      <c r="DC266" s="539"/>
      <c r="DD266" s="539"/>
      <c r="DE266" s="539"/>
      <c r="DF266" s="539"/>
      <c r="DG266" s="539"/>
      <c r="DH266" s="539"/>
      <c r="DI266" s="539"/>
      <c r="DJ266" s="539"/>
      <c r="DK266" s="539"/>
      <c r="DL266" s="539"/>
      <c r="DM266" s="539"/>
      <c r="DN266" s="539"/>
      <c r="DO266" s="539"/>
      <c r="DP266" s="539"/>
      <c r="DQ266" s="539"/>
      <c r="DR266" s="539"/>
      <c r="DS266" s="539"/>
      <c r="DT266" s="539"/>
      <c r="DU266" s="539"/>
      <c r="DV266" s="539"/>
      <c r="DW266" s="359"/>
      <c r="DX266" s="539"/>
      <c r="DY266" s="539"/>
      <c r="DZ266" s="539"/>
      <c r="EA266" s="539"/>
      <c r="EB266" s="539"/>
      <c r="EC266" s="539"/>
      <c r="ED266" s="539"/>
      <c r="EE266" s="539"/>
      <c r="EF266" s="539"/>
      <c r="EG266" s="539"/>
      <c r="EH266" s="539"/>
      <c r="EI266" s="539"/>
      <c r="EJ266" s="539"/>
      <c r="EK266" s="539"/>
      <c r="EL266" s="539"/>
      <c r="EM266" s="539"/>
      <c r="EN266" s="539"/>
      <c r="EO266" s="539"/>
      <c r="EP266" s="539"/>
      <c r="EQ266" s="539"/>
      <c r="ER266" s="359"/>
      <c r="ES266" s="539"/>
      <c r="ET266" s="539"/>
      <c r="EU266" s="539"/>
      <c r="EV266" s="539"/>
      <c r="EW266" s="539"/>
      <c r="EX266" s="539"/>
      <c r="EY266" s="539"/>
      <c r="EZ266" s="539"/>
      <c r="FA266" s="539"/>
      <c r="FB266" s="539"/>
      <c r="FC266" s="539"/>
      <c r="FD266" s="539"/>
      <c r="FE266" s="539"/>
      <c r="FF266" s="539"/>
      <c r="FG266" s="539"/>
      <c r="FH266" s="539"/>
      <c r="FI266" s="539"/>
      <c r="FJ266" s="539"/>
      <c r="FK266" s="539"/>
      <c r="FL266" s="539"/>
      <c r="FM266" s="539"/>
      <c r="FN266" s="539"/>
      <c r="FO266" s="539"/>
      <c r="FP266" s="539"/>
      <c r="FQ266" s="539"/>
      <c r="FR266" s="539"/>
      <c r="FS266" s="539"/>
      <c r="FT266" s="539"/>
      <c r="FU266" s="539"/>
      <c r="FV266" s="539"/>
      <c r="FW266" s="539"/>
      <c r="FX266" s="539"/>
      <c r="FY266" s="539"/>
      <c r="FZ266" s="539"/>
      <c r="GA266" s="539"/>
      <c r="GB266" s="539"/>
      <c r="GC266" s="539"/>
      <c r="GD266" s="539"/>
      <c r="GE266" s="539"/>
      <c r="GF266" s="539"/>
      <c r="GG266" s="539"/>
      <c r="GH266" s="539"/>
      <c r="GI266" s="539"/>
      <c r="GJ266" s="539"/>
      <c r="GK266" s="539"/>
      <c r="GL266" s="539"/>
      <c r="GM266" s="539"/>
      <c r="GN266" s="539"/>
      <c r="GO266" s="539"/>
      <c r="GP266" s="539"/>
      <c r="GQ266" s="539"/>
      <c r="GR266" s="539"/>
      <c r="GS266" s="539"/>
      <c r="GT266" s="539"/>
      <c r="GU266" s="539"/>
      <c r="GV266" s="539"/>
      <c r="GW266" s="539"/>
      <c r="GX266" s="539"/>
      <c r="GY266" s="539"/>
      <c r="GZ266" s="539"/>
      <c r="HA266" s="539"/>
      <c r="HB266" s="539"/>
      <c r="HC266" s="539"/>
      <c r="HD266" s="539"/>
      <c r="HE266" s="539"/>
      <c r="HF266" s="539"/>
      <c r="HG266" s="539"/>
      <c r="HH266" s="539"/>
      <c r="HI266" s="539"/>
      <c r="HJ266" s="539"/>
      <c r="HK266" s="539"/>
      <c r="HL266" s="539"/>
      <c r="HM266" s="539"/>
      <c r="HN266" s="539"/>
      <c r="HO266" s="539"/>
      <c r="HP266" s="539"/>
      <c r="HQ266" s="539"/>
      <c r="HR266" s="539"/>
      <c r="HS266" s="539"/>
      <c r="HT266" s="539"/>
      <c r="HU266" s="539"/>
      <c r="HV266" s="539"/>
      <c r="HW266" s="539"/>
      <c r="HX266" s="539"/>
      <c r="HY266" s="539"/>
      <c r="HZ266" s="539"/>
      <c r="IA266" s="539"/>
      <c r="IB266" s="539"/>
      <c r="IC266" s="539"/>
      <c r="ID266" s="539"/>
      <c r="IE266" s="539"/>
      <c r="IF266" s="539"/>
      <c r="IG266" s="539"/>
      <c r="IH266" s="539"/>
      <c r="II266" s="539"/>
      <c r="IJ266" s="539"/>
      <c r="IK266" s="539"/>
      <c r="IL266" s="539"/>
      <c r="IM266" s="539"/>
      <c r="IN266" s="539"/>
      <c r="IO266" s="539"/>
      <c r="IP266" s="539"/>
      <c r="IQ266" s="539"/>
      <c r="IR266" s="539"/>
      <c r="IS266" s="539"/>
      <c r="IT266" s="539"/>
      <c r="IU266" s="539"/>
      <c r="IV266" s="539"/>
      <c r="IW266" s="539"/>
      <c r="IX266" s="539"/>
      <c r="IY266" s="539"/>
      <c r="IZ266" s="539"/>
      <c r="JA266" s="539"/>
      <c r="JB266" s="539"/>
      <c r="JC266" s="539"/>
      <c r="JD266" s="539"/>
      <c r="JE266" s="539"/>
      <c r="JF266" s="539"/>
      <c r="JG266" s="359"/>
      <c r="JH266" s="539"/>
      <c r="JI266" s="539"/>
      <c r="JJ266" s="539"/>
      <c r="JK266" s="539"/>
      <c r="JL266" s="539"/>
      <c r="JM266" s="539"/>
      <c r="JN266" s="539"/>
      <c r="JO266" s="539"/>
      <c r="JP266" s="539"/>
      <c r="JQ266" s="539"/>
      <c r="JR266" s="539"/>
      <c r="JS266" s="539"/>
      <c r="JT266" s="539"/>
      <c r="JU266" s="539"/>
      <c r="JV266" s="539"/>
      <c r="JW266" s="539"/>
      <c r="JX266" s="539"/>
      <c r="JY266" s="539"/>
      <c r="JZ266" s="539"/>
      <c r="KA266" s="539"/>
      <c r="KB266" s="359"/>
    </row>
    <row r="267" spans="2:288" ht="15" customHeight="1" x14ac:dyDescent="0.25">
      <c r="B267" s="293" t="str">
        <f t="shared" si="30"/>
        <v>Desk 51</v>
      </c>
      <c r="C267" s="295" t="str">
        <f t="shared" si="35"/>
        <v/>
      </c>
      <c r="D267" s="295" t="str">
        <f t="shared" si="35"/>
        <v/>
      </c>
      <c r="E267" s="295" t="str">
        <f t="shared" si="35"/>
        <v/>
      </c>
      <c r="F267" s="295" t="str">
        <f t="shared" si="35"/>
        <v/>
      </c>
      <c r="G267" s="591" t="str">
        <f t="shared" si="35"/>
        <v/>
      </c>
      <c r="H267" s="539"/>
      <c r="I267" s="539"/>
      <c r="J267" s="539"/>
      <c r="K267" s="539"/>
      <c r="L267" s="539"/>
      <c r="M267" s="539"/>
      <c r="N267" s="539"/>
      <c r="O267" s="539"/>
      <c r="P267" s="539"/>
      <c r="Q267" s="539"/>
      <c r="R267" s="539"/>
      <c r="S267" s="539"/>
      <c r="T267" s="539"/>
      <c r="U267" s="539"/>
      <c r="V267" s="539"/>
      <c r="W267" s="539"/>
      <c r="X267" s="539"/>
      <c r="Y267" s="539"/>
      <c r="Z267" s="539"/>
      <c r="AA267" s="539"/>
      <c r="AB267" s="539"/>
      <c r="AC267" s="539"/>
      <c r="AD267" s="539"/>
      <c r="AE267" s="539"/>
      <c r="AF267" s="539"/>
      <c r="AG267" s="539"/>
      <c r="AH267" s="539"/>
      <c r="AI267" s="539"/>
      <c r="AJ267" s="539"/>
      <c r="AK267" s="539"/>
      <c r="AL267" s="539"/>
      <c r="AM267" s="539"/>
      <c r="AN267" s="539"/>
      <c r="AO267" s="539"/>
      <c r="AP267" s="539"/>
      <c r="AQ267" s="539"/>
      <c r="AR267" s="539"/>
      <c r="AS267" s="539"/>
      <c r="AT267" s="539"/>
      <c r="AU267" s="539"/>
      <c r="AV267" s="539"/>
      <c r="AW267" s="539"/>
      <c r="AX267" s="539"/>
      <c r="AY267" s="539"/>
      <c r="AZ267" s="539"/>
      <c r="BA267" s="539"/>
      <c r="BB267" s="539"/>
      <c r="BC267" s="539"/>
      <c r="BD267" s="539"/>
      <c r="BE267" s="539"/>
      <c r="BF267" s="539"/>
      <c r="BG267" s="539"/>
      <c r="BH267" s="539"/>
      <c r="BI267" s="539"/>
      <c r="BJ267" s="539"/>
      <c r="BK267" s="539"/>
      <c r="BL267" s="539"/>
      <c r="BM267" s="539"/>
      <c r="BN267" s="539"/>
      <c r="BO267" s="539"/>
      <c r="BP267" s="539"/>
      <c r="BQ267" s="539"/>
      <c r="BR267" s="539"/>
      <c r="BS267" s="539"/>
      <c r="BT267" s="539"/>
      <c r="BU267" s="539"/>
      <c r="BV267" s="539"/>
      <c r="BW267" s="539"/>
      <c r="BX267" s="539"/>
      <c r="BY267" s="539"/>
      <c r="BZ267" s="539"/>
      <c r="CA267" s="539"/>
      <c r="CB267" s="539"/>
      <c r="CC267" s="539"/>
      <c r="CD267" s="539"/>
      <c r="CE267" s="539"/>
      <c r="CF267" s="539"/>
      <c r="CG267" s="539"/>
      <c r="CH267" s="539"/>
      <c r="CI267" s="539"/>
      <c r="CJ267" s="539"/>
      <c r="CK267" s="539"/>
      <c r="CL267" s="539"/>
      <c r="CM267" s="539"/>
      <c r="CN267" s="539"/>
      <c r="CO267" s="539"/>
      <c r="CP267" s="539"/>
      <c r="CQ267" s="539"/>
      <c r="CR267" s="539"/>
      <c r="CS267" s="539"/>
      <c r="CT267" s="539"/>
      <c r="CU267" s="539"/>
      <c r="CV267" s="539"/>
      <c r="CW267" s="539"/>
      <c r="CX267" s="539"/>
      <c r="CY267" s="539"/>
      <c r="CZ267" s="539"/>
      <c r="DA267" s="539"/>
      <c r="DB267" s="539"/>
      <c r="DC267" s="539"/>
      <c r="DD267" s="539"/>
      <c r="DE267" s="539"/>
      <c r="DF267" s="539"/>
      <c r="DG267" s="539"/>
      <c r="DH267" s="539"/>
      <c r="DI267" s="539"/>
      <c r="DJ267" s="539"/>
      <c r="DK267" s="539"/>
      <c r="DL267" s="539"/>
      <c r="DM267" s="539"/>
      <c r="DN267" s="539"/>
      <c r="DO267" s="539"/>
      <c r="DP267" s="539"/>
      <c r="DQ267" s="539"/>
      <c r="DR267" s="539"/>
      <c r="DS267" s="539"/>
      <c r="DT267" s="539"/>
      <c r="DU267" s="539"/>
      <c r="DV267" s="539"/>
      <c r="DW267" s="359"/>
      <c r="DX267" s="539"/>
      <c r="DY267" s="539"/>
      <c r="DZ267" s="539"/>
      <c r="EA267" s="539"/>
      <c r="EB267" s="539"/>
      <c r="EC267" s="539"/>
      <c r="ED267" s="539"/>
      <c r="EE267" s="539"/>
      <c r="EF267" s="539"/>
      <c r="EG267" s="539"/>
      <c r="EH267" s="539"/>
      <c r="EI267" s="539"/>
      <c r="EJ267" s="539"/>
      <c r="EK267" s="539"/>
      <c r="EL267" s="539"/>
      <c r="EM267" s="539"/>
      <c r="EN267" s="539"/>
      <c r="EO267" s="539"/>
      <c r="EP267" s="539"/>
      <c r="EQ267" s="539"/>
      <c r="ER267" s="359"/>
      <c r="ES267" s="539"/>
      <c r="ET267" s="539"/>
      <c r="EU267" s="539"/>
      <c r="EV267" s="539"/>
      <c r="EW267" s="539"/>
      <c r="EX267" s="539"/>
      <c r="EY267" s="539"/>
      <c r="EZ267" s="539"/>
      <c r="FA267" s="539"/>
      <c r="FB267" s="539"/>
      <c r="FC267" s="539"/>
      <c r="FD267" s="539"/>
      <c r="FE267" s="539"/>
      <c r="FF267" s="539"/>
      <c r="FG267" s="539"/>
      <c r="FH267" s="539"/>
      <c r="FI267" s="539"/>
      <c r="FJ267" s="539"/>
      <c r="FK267" s="539"/>
      <c r="FL267" s="539"/>
      <c r="FM267" s="539"/>
      <c r="FN267" s="539"/>
      <c r="FO267" s="539"/>
      <c r="FP267" s="539"/>
      <c r="FQ267" s="539"/>
      <c r="FR267" s="539"/>
      <c r="FS267" s="539"/>
      <c r="FT267" s="539"/>
      <c r="FU267" s="539"/>
      <c r="FV267" s="539"/>
      <c r="FW267" s="539"/>
      <c r="FX267" s="539"/>
      <c r="FY267" s="539"/>
      <c r="FZ267" s="539"/>
      <c r="GA267" s="539"/>
      <c r="GB267" s="539"/>
      <c r="GC267" s="539"/>
      <c r="GD267" s="539"/>
      <c r="GE267" s="539"/>
      <c r="GF267" s="539"/>
      <c r="GG267" s="539"/>
      <c r="GH267" s="539"/>
      <c r="GI267" s="539"/>
      <c r="GJ267" s="539"/>
      <c r="GK267" s="539"/>
      <c r="GL267" s="539"/>
      <c r="GM267" s="539"/>
      <c r="GN267" s="539"/>
      <c r="GO267" s="539"/>
      <c r="GP267" s="539"/>
      <c r="GQ267" s="539"/>
      <c r="GR267" s="539"/>
      <c r="GS267" s="539"/>
      <c r="GT267" s="539"/>
      <c r="GU267" s="539"/>
      <c r="GV267" s="539"/>
      <c r="GW267" s="539"/>
      <c r="GX267" s="539"/>
      <c r="GY267" s="539"/>
      <c r="GZ267" s="539"/>
      <c r="HA267" s="539"/>
      <c r="HB267" s="539"/>
      <c r="HC267" s="539"/>
      <c r="HD267" s="539"/>
      <c r="HE267" s="539"/>
      <c r="HF267" s="539"/>
      <c r="HG267" s="539"/>
      <c r="HH267" s="539"/>
      <c r="HI267" s="539"/>
      <c r="HJ267" s="539"/>
      <c r="HK267" s="539"/>
      <c r="HL267" s="539"/>
      <c r="HM267" s="539"/>
      <c r="HN267" s="539"/>
      <c r="HO267" s="539"/>
      <c r="HP267" s="539"/>
      <c r="HQ267" s="539"/>
      <c r="HR267" s="539"/>
      <c r="HS267" s="539"/>
      <c r="HT267" s="539"/>
      <c r="HU267" s="539"/>
      <c r="HV267" s="539"/>
      <c r="HW267" s="539"/>
      <c r="HX267" s="539"/>
      <c r="HY267" s="539"/>
      <c r="HZ267" s="539"/>
      <c r="IA267" s="539"/>
      <c r="IB267" s="539"/>
      <c r="IC267" s="539"/>
      <c r="ID267" s="539"/>
      <c r="IE267" s="539"/>
      <c r="IF267" s="539"/>
      <c r="IG267" s="539"/>
      <c r="IH267" s="539"/>
      <c r="II267" s="539"/>
      <c r="IJ267" s="539"/>
      <c r="IK267" s="539"/>
      <c r="IL267" s="539"/>
      <c r="IM267" s="539"/>
      <c r="IN267" s="539"/>
      <c r="IO267" s="539"/>
      <c r="IP267" s="539"/>
      <c r="IQ267" s="539"/>
      <c r="IR267" s="539"/>
      <c r="IS267" s="539"/>
      <c r="IT267" s="539"/>
      <c r="IU267" s="539"/>
      <c r="IV267" s="539"/>
      <c r="IW267" s="539"/>
      <c r="IX267" s="539"/>
      <c r="IY267" s="539"/>
      <c r="IZ267" s="539"/>
      <c r="JA267" s="539"/>
      <c r="JB267" s="539"/>
      <c r="JC267" s="539"/>
      <c r="JD267" s="539"/>
      <c r="JE267" s="539"/>
      <c r="JF267" s="539"/>
      <c r="JG267" s="359"/>
      <c r="JH267" s="539"/>
      <c r="JI267" s="539"/>
      <c r="JJ267" s="539"/>
      <c r="JK267" s="539"/>
      <c r="JL267" s="539"/>
      <c r="JM267" s="539"/>
      <c r="JN267" s="539"/>
      <c r="JO267" s="539"/>
      <c r="JP267" s="539"/>
      <c r="JQ267" s="539"/>
      <c r="JR267" s="539"/>
      <c r="JS267" s="539"/>
      <c r="JT267" s="539"/>
      <c r="JU267" s="539"/>
      <c r="JV267" s="539"/>
      <c r="JW267" s="539"/>
      <c r="JX267" s="539"/>
      <c r="JY267" s="539"/>
      <c r="JZ267" s="539"/>
      <c r="KA267" s="539"/>
      <c r="KB267" s="359"/>
    </row>
    <row r="268" spans="2:288" ht="15" customHeight="1" x14ac:dyDescent="0.25">
      <c r="B268" s="293" t="str">
        <f t="shared" si="30"/>
        <v>Desk 52</v>
      </c>
      <c r="C268" s="295" t="str">
        <f t="shared" si="35"/>
        <v/>
      </c>
      <c r="D268" s="295" t="str">
        <f t="shared" si="35"/>
        <v/>
      </c>
      <c r="E268" s="295" t="str">
        <f t="shared" si="35"/>
        <v/>
      </c>
      <c r="F268" s="295" t="str">
        <f t="shared" si="35"/>
        <v/>
      </c>
      <c r="G268" s="591" t="str">
        <f t="shared" si="35"/>
        <v/>
      </c>
      <c r="H268" s="539"/>
      <c r="I268" s="539"/>
      <c r="J268" s="539"/>
      <c r="K268" s="539"/>
      <c r="L268" s="539"/>
      <c r="M268" s="539"/>
      <c r="N268" s="539"/>
      <c r="O268" s="539"/>
      <c r="P268" s="539"/>
      <c r="Q268" s="539"/>
      <c r="R268" s="539"/>
      <c r="S268" s="539"/>
      <c r="T268" s="539"/>
      <c r="U268" s="539"/>
      <c r="V268" s="539"/>
      <c r="W268" s="539"/>
      <c r="X268" s="539"/>
      <c r="Y268" s="539"/>
      <c r="Z268" s="539"/>
      <c r="AA268" s="539"/>
      <c r="AB268" s="539"/>
      <c r="AC268" s="539"/>
      <c r="AD268" s="539"/>
      <c r="AE268" s="539"/>
      <c r="AF268" s="539"/>
      <c r="AG268" s="539"/>
      <c r="AH268" s="539"/>
      <c r="AI268" s="539"/>
      <c r="AJ268" s="539"/>
      <c r="AK268" s="539"/>
      <c r="AL268" s="539"/>
      <c r="AM268" s="539"/>
      <c r="AN268" s="539"/>
      <c r="AO268" s="539"/>
      <c r="AP268" s="539"/>
      <c r="AQ268" s="539"/>
      <c r="AR268" s="539"/>
      <c r="AS268" s="539"/>
      <c r="AT268" s="539"/>
      <c r="AU268" s="539"/>
      <c r="AV268" s="539"/>
      <c r="AW268" s="539"/>
      <c r="AX268" s="539"/>
      <c r="AY268" s="539"/>
      <c r="AZ268" s="539"/>
      <c r="BA268" s="539"/>
      <c r="BB268" s="539"/>
      <c r="BC268" s="539"/>
      <c r="BD268" s="539"/>
      <c r="BE268" s="539"/>
      <c r="BF268" s="539"/>
      <c r="BG268" s="539"/>
      <c r="BH268" s="539"/>
      <c r="BI268" s="539"/>
      <c r="BJ268" s="539"/>
      <c r="BK268" s="539"/>
      <c r="BL268" s="539"/>
      <c r="BM268" s="539"/>
      <c r="BN268" s="539"/>
      <c r="BO268" s="539"/>
      <c r="BP268" s="539"/>
      <c r="BQ268" s="539"/>
      <c r="BR268" s="539"/>
      <c r="BS268" s="539"/>
      <c r="BT268" s="539"/>
      <c r="BU268" s="539"/>
      <c r="BV268" s="539"/>
      <c r="BW268" s="539"/>
      <c r="BX268" s="539"/>
      <c r="BY268" s="539"/>
      <c r="BZ268" s="539"/>
      <c r="CA268" s="539"/>
      <c r="CB268" s="539"/>
      <c r="CC268" s="539"/>
      <c r="CD268" s="539"/>
      <c r="CE268" s="539"/>
      <c r="CF268" s="539"/>
      <c r="CG268" s="539"/>
      <c r="CH268" s="539"/>
      <c r="CI268" s="539"/>
      <c r="CJ268" s="539"/>
      <c r="CK268" s="539"/>
      <c r="CL268" s="539"/>
      <c r="CM268" s="539"/>
      <c r="CN268" s="539"/>
      <c r="CO268" s="539"/>
      <c r="CP268" s="539"/>
      <c r="CQ268" s="539"/>
      <c r="CR268" s="539"/>
      <c r="CS268" s="539"/>
      <c r="CT268" s="539"/>
      <c r="CU268" s="539"/>
      <c r="CV268" s="539"/>
      <c r="CW268" s="539"/>
      <c r="CX268" s="539"/>
      <c r="CY268" s="539"/>
      <c r="CZ268" s="539"/>
      <c r="DA268" s="539"/>
      <c r="DB268" s="539"/>
      <c r="DC268" s="539"/>
      <c r="DD268" s="539"/>
      <c r="DE268" s="539"/>
      <c r="DF268" s="539"/>
      <c r="DG268" s="539"/>
      <c r="DH268" s="539"/>
      <c r="DI268" s="539"/>
      <c r="DJ268" s="539"/>
      <c r="DK268" s="539"/>
      <c r="DL268" s="539"/>
      <c r="DM268" s="539"/>
      <c r="DN268" s="539"/>
      <c r="DO268" s="539"/>
      <c r="DP268" s="539"/>
      <c r="DQ268" s="539"/>
      <c r="DR268" s="539"/>
      <c r="DS268" s="539"/>
      <c r="DT268" s="539"/>
      <c r="DU268" s="539"/>
      <c r="DV268" s="539"/>
      <c r="DW268" s="359"/>
      <c r="DX268" s="539"/>
      <c r="DY268" s="539"/>
      <c r="DZ268" s="539"/>
      <c r="EA268" s="539"/>
      <c r="EB268" s="539"/>
      <c r="EC268" s="539"/>
      <c r="ED268" s="539"/>
      <c r="EE268" s="539"/>
      <c r="EF268" s="539"/>
      <c r="EG268" s="539"/>
      <c r="EH268" s="539"/>
      <c r="EI268" s="539"/>
      <c r="EJ268" s="539"/>
      <c r="EK268" s="539"/>
      <c r="EL268" s="539"/>
      <c r="EM268" s="539"/>
      <c r="EN268" s="539"/>
      <c r="EO268" s="539"/>
      <c r="EP268" s="539"/>
      <c r="EQ268" s="539"/>
      <c r="ER268" s="359"/>
      <c r="ES268" s="539"/>
      <c r="ET268" s="539"/>
      <c r="EU268" s="539"/>
      <c r="EV268" s="539"/>
      <c r="EW268" s="539"/>
      <c r="EX268" s="539"/>
      <c r="EY268" s="539"/>
      <c r="EZ268" s="539"/>
      <c r="FA268" s="539"/>
      <c r="FB268" s="539"/>
      <c r="FC268" s="539"/>
      <c r="FD268" s="539"/>
      <c r="FE268" s="539"/>
      <c r="FF268" s="539"/>
      <c r="FG268" s="539"/>
      <c r="FH268" s="539"/>
      <c r="FI268" s="539"/>
      <c r="FJ268" s="539"/>
      <c r="FK268" s="539"/>
      <c r="FL268" s="539"/>
      <c r="FM268" s="539"/>
      <c r="FN268" s="539"/>
      <c r="FO268" s="539"/>
      <c r="FP268" s="539"/>
      <c r="FQ268" s="539"/>
      <c r="FR268" s="539"/>
      <c r="FS268" s="539"/>
      <c r="FT268" s="539"/>
      <c r="FU268" s="539"/>
      <c r="FV268" s="539"/>
      <c r="FW268" s="539"/>
      <c r="FX268" s="539"/>
      <c r="FY268" s="539"/>
      <c r="FZ268" s="539"/>
      <c r="GA268" s="539"/>
      <c r="GB268" s="539"/>
      <c r="GC268" s="539"/>
      <c r="GD268" s="539"/>
      <c r="GE268" s="539"/>
      <c r="GF268" s="539"/>
      <c r="GG268" s="539"/>
      <c r="GH268" s="539"/>
      <c r="GI268" s="539"/>
      <c r="GJ268" s="539"/>
      <c r="GK268" s="539"/>
      <c r="GL268" s="539"/>
      <c r="GM268" s="539"/>
      <c r="GN268" s="539"/>
      <c r="GO268" s="539"/>
      <c r="GP268" s="539"/>
      <c r="GQ268" s="539"/>
      <c r="GR268" s="539"/>
      <c r="GS268" s="539"/>
      <c r="GT268" s="539"/>
      <c r="GU268" s="539"/>
      <c r="GV268" s="539"/>
      <c r="GW268" s="539"/>
      <c r="GX268" s="539"/>
      <c r="GY268" s="539"/>
      <c r="GZ268" s="539"/>
      <c r="HA268" s="539"/>
      <c r="HB268" s="539"/>
      <c r="HC268" s="539"/>
      <c r="HD268" s="539"/>
      <c r="HE268" s="539"/>
      <c r="HF268" s="539"/>
      <c r="HG268" s="539"/>
      <c r="HH268" s="539"/>
      <c r="HI268" s="539"/>
      <c r="HJ268" s="539"/>
      <c r="HK268" s="539"/>
      <c r="HL268" s="539"/>
      <c r="HM268" s="539"/>
      <c r="HN268" s="539"/>
      <c r="HO268" s="539"/>
      <c r="HP268" s="539"/>
      <c r="HQ268" s="539"/>
      <c r="HR268" s="539"/>
      <c r="HS268" s="539"/>
      <c r="HT268" s="539"/>
      <c r="HU268" s="539"/>
      <c r="HV268" s="539"/>
      <c r="HW268" s="539"/>
      <c r="HX268" s="539"/>
      <c r="HY268" s="539"/>
      <c r="HZ268" s="539"/>
      <c r="IA268" s="539"/>
      <c r="IB268" s="539"/>
      <c r="IC268" s="539"/>
      <c r="ID268" s="539"/>
      <c r="IE268" s="539"/>
      <c r="IF268" s="539"/>
      <c r="IG268" s="539"/>
      <c r="IH268" s="539"/>
      <c r="II268" s="539"/>
      <c r="IJ268" s="539"/>
      <c r="IK268" s="539"/>
      <c r="IL268" s="539"/>
      <c r="IM268" s="539"/>
      <c r="IN268" s="539"/>
      <c r="IO268" s="539"/>
      <c r="IP268" s="539"/>
      <c r="IQ268" s="539"/>
      <c r="IR268" s="539"/>
      <c r="IS268" s="539"/>
      <c r="IT268" s="539"/>
      <c r="IU268" s="539"/>
      <c r="IV268" s="539"/>
      <c r="IW268" s="539"/>
      <c r="IX268" s="539"/>
      <c r="IY268" s="539"/>
      <c r="IZ268" s="539"/>
      <c r="JA268" s="539"/>
      <c r="JB268" s="539"/>
      <c r="JC268" s="539"/>
      <c r="JD268" s="539"/>
      <c r="JE268" s="539"/>
      <c r="JF268" s="539"/>
      <c r="JG268" s="359"/>
      <c r="JH268" s="539"/>
      <c r="JI268" s="539"/>
      <c r="JJ268" s="539"/>
      <c r="JK268" s="539"/>
      <c r="JL268" s="539"/>
      <c r="JM268" s="539"/>
      <c r="JN268" s="539"/>
      <c r="JO268" s="539"/>
      <c r="JP268" s="539"/>
      <c r="JQ268" s="539"/>
      <c r="JR268" s="539"/>
      <c r="JS268" s="539"/>
      <c r="JT268" s="539"/>
      <c r="JU268" s="539"/>
      <c r="JV268" s="539"/>
      <c r="JW268" s="539"/>
      <c r="JX268" s="539"/>
      <c r="JY268" s="539"/>
      <c r="JZ268" s="539"/>
      <c r="KA268" s="539"/>
      <c r="KB268" s="359"/>
    </row>
    <row r="269" spans="2:288" ht="15" customHeight="1" x14ac:dyDescent="0.25">
      <c r="B269" s="293" t="str">
        <f t="shared" si="30"/>
        <v>Desk 53</v>
      </c>
      <c r="C269" s="295" t="str">
        <f t="shared" si="35"/>
        <v/>
      </c>
      <c r="D269" s="295" t="str">
        <f t="shared" si="35"/>
        <v/>
      </c>
      <c r="E269" s="295" t="str">
        <f t="shared" si="35"/>
        <v/>
      </c>
      <c r="F269" s="295" t="str">
        <f t="shared" si="35"/>
        <v/>
      </c>
      <c r="G269" s="591" t="str">
        <f t="shared" si="35"/>
        <v/>
      </c>
      <c r="H269" s="539"/>
      <c r="I269" s="539"/>
      <c r="J269" s="539"/>
      <c r="K269" s="539"/>
      <c r="L269" s="539"/>
      <c r="M269" s="539"/>
      <c r="N269" s="539"/>
      <c r="O269" s="539"/>
      <c r="P269" s="539"/>
      <c r="Q269" s="539"/>
      <c r="R269" s="539"/>
      <c r="S269" s="539"/>
      <c r="T269" s="539"/>
      <c r="U269" s="539"/>
      <c r="V269" s="539"/>
      <c r="W269" s="539"/>
      <c r="X269" s="539"/>
      <c r="Y269" s="539"/>
      <c r="Z269" s="539"/>
      <c r="AA269" s="539"/>
      <c r="AB269" s="539"/>
      <c r="AC269" s="539"/>
      <c r="AD269" s="539"/>
      <c r="AE269" s="539"/>
      <c r="AF269" s="539"/>
      <c r="AG269" s="539"/>
      <c r="AH269" s="539"/>
      <c r="AI269" s="539"/>
      <c r="AJ269" s="539"/>
      <c r="AK269" s="539"/>
      <c r="AL269" s="539"/>
      <c r="AM269" s="539"/>
      <c r="AN269" s="539"/>
      <c r="AO269" s="539"/>
      <c r="AP269" s="539"/>
      <c r="AQ269" s="539"/>
      <c r="AR269" s="539"/>
      <c r="AS269" s="539"/>
      <c r="AT269" s="539"/>
      <c r="AU269" s="539"/>
      <c r="AV269" s="539"/>
      <c r="AW269" s="539"/>
      <c r="AX269" s="539"/>
      <c r="AY269" s="539"/>
      <c r="AZ269" s="539"/>
      <c r="BA269" s="539"/>
      <c r="BB269" s="539"/>
      <c r="BC269" s="539"/>
      <c r="BD269" s="539"/>
      <c r="BE269" s="539"/>
      <c r="BF269" s="539"/>
      <c r="BG269" s="539"/>
      <c r="BH269" s="539"/>
      <c r="BI269" s="539"/>
      <c r="BJ269" s="539"/>
      <c r="BK269" s="539"/>
      <c r="BL269" s="539"/>
      <c r="BM269" s="539"/>
      <c r="BN269" s="539"/>
      <c r="BO269" s="539"/>
      <c r="BP269" s="539"/>
      <c r="BQ269" s="539"/>
      <c r="BR269" s="539"/>
      <c r="BS269" s="539"/>
      <c r="BT269" s="539"/>
      <c r="BU269" s="539"/>
      <c r="BV269" s="539"/>
      <c r="BW269" s="539"/>
      <c r="BX269" s="539"/>
      <c r="BY269" s="539"/>
      <c r="BZ269" s="539"/>
      <c r="CA269" s="539"/>
      <c r="CB269" s="539"/>
      <c r="CC269" s="539"/>
      <c r="CD269" s="539"/>
      <c r="CE269" s="539"/>
      <c r="CF269" s="539"/>
      <c r="CG269" s="539"/>
      <c r="CH269" s="539"/>
      <c r="CI269" s="539"/>
      <c r="CJ269" s="539"/>
      <c r="CK269" s="539"/>
      <c r="CL269" s="539"/>
      <c r="CM269" s="539"/>
      <c r="CN269" s="539"/>
      <c r="CO269" s="539"/>
      <c r="CP269" s="539"/>
      <c r="CQ269" s="539"/>
      <c r="CR269" s="539"/>
      <c r="CS269" s="539"/>
      <c r="CT269" s="539"/>
      <c r="CU269" s="539"/>
      <c r="CV269" s="539"/>
      <c r="CW269" s="539"/>
      <c r="CX269" s="539"/>
      <c r="CY269" s="539"/>
      <c r="CZ269" s="539"/>
      <c r="DA269" s="539"/>
      <c r="DB269" s="539"/>
      <c r="DC269" s="539"/>
      <c r="DD269" s="539"/>
      <c r="DE269" s="539"/>
      <c r="DF269" s="539"/>
      <c r="DG269" s="539"/>
      <c r="DH269" s="539"/>
      <c r="DI269" s="539"/>
      <c r="DJ269" s="539"/>
      <c r="DK269" s="539"/>
      <c r="DL269" s="539"/>
      <c r="DM269" s="539"/>
      <c r="DN269" s="539"/>
      <c r="DO269" s="539"/>
      <c r="DP269" s="539"/>
      <c r="DQ269" s="539"/>
      <c r="DR269" s="539"/>
      <c r="DS269" s="539"/>
      <c r="DT269" s="539"/>
      <c r="DU269" s="539"/>
      <c r="DV269" s="539"/>
      <c r="DW269" s="359"/>
      <c r="DX269" s="539"/>
      <c r="DY269" s="539"/>
      <c r="DZ269" s="539"/>
      <c r="EA269" s="539"/>
      <c r="EB269" s="539"/>
      <c r="EC269" s="539"/>
      <c r="ED269" s="539"/>
      <c r="EE269" s="539"/>
      <c r="EF269" s="539"/>
      <c r="EG269" s="539"/>
      <c r="EH269" s="539"/>
      <c r="EI269" s="539"/>
      <c r="EJ269" s="539"/>
      <c r="EK269" s="539"/>
      <c r="EL269" s="539"/>
      <c r="EM269" s="539"/>
      <c r="EN269" s="539"/>
      <c r="EO269" s="539"/>
      <c r="EP269" s="539"/>
      <c r="EQ269" s="539"/>
      <c r="ER269" s="359"/>
      <c r="ES269" s="539"/>
      <c r="ET269" s="539"/>
      <c r="EU269" s="539"/>
      <c r="EV269" s="539"/>
      <c r="EW269" s="539"/>
      <c r="EX269" s="539"/>
      <c r="EY269" s="539"/>
      <c r="EZ269" s="539"/>
      <c r="FA269" s="539"/>
      <c r="FB269" s="539"/>
      <c r="FC269" s="539"/>
      <c r="FD269" s="539"/>
      <c r="FE269" s="539"/>
      <c r="FF269" s="539"/>
      <c r="FG269" s="539"/>
      <c r="FH269" s="539"/>
      <c r="FI269" s="539"/>
      <c r="FJ269" s="539"/>
      <c r="FK269" s="539"/>
      <c r="FL269" s="539"/>
      <c r="FM269" s="539"/>
      <c r="FN269" s="539"/>
      <c r="FO269" s="539"/>
      <c r="FP269" s="539"/>
      <c r="FQ269" s="539"/>
      <c r="FR269" s="539"/>
      <c r="FS269" s="539"/>
      <c r="FT269" s="539"/>
      <c r="FU269" s="539"/>
      <c r="FV269" s="539"/>
      <c r="FW269" s="539"/>
      <c r="FX269" s="539"/>
      <c r="FY269" s="539"/>
      <c r="FZ269" s="539"/>
      <c r="GA269" s="539"/>
      <c r="GB269" s="539"/>
      <c r="GC269" s="539"/>
      <c r="GD269" s="539"/>
      <c r="GE269" s="539"/>
      <c r="GF269" s="539"/>
      <c r="GG269" s="539"/>
      <c r="GH269" s="539"/>
      <c r="GI269" s="539"/>
      <c r="GJ269" s="539"/>
      <c r="GK269" s="539"/>
      <c r="GL269" s="539"/>
      <c r="GM269" s="539"/>
      <c r="GN269" s="539"/>
      <c r="GO269" s="539"/>
      <c r="GP269" s="539"/>
      <c r="GQ269" s="539"/>
      <c r="GR269" s="539"/>
      <c r="GS269" s="539"/>
      <c r="GT269" s="539"/>
      <c r="GU269" s="539"/>
      <c r="GV269" s="539"/>
      <c r="GW269" s="539"/>
      <c r="GX269" s="539"/>
      <c r="GY269" s="539"/>
      <c r="GZ269" s="539"/>
      <c r="HA269" s="539"/>
      <c r="HB269" s="539"/>
      <c r="HC269" s="539"/>
      <c r="HD269" s="539"/>
      <c r="HE269" s="539"/>
      <c r="HF269" s="539"/>
      <c r="HG269" s="539"/>
      <c r="HH269" s="539"/>
      <c r="HI269" s="539"/>
      <c r="HJ269" s="539"/>
      <c r="HK269" s="539"/>
      <c r="HL269" s="539"/>
      <c r="HM269" s="539"/>
      <c r="HN269" s="539"/>
      <c r="HO269" s="539"/>
      <c r="HP269" s="539"/>
      <c r="HQ269" s="539"/>
      <c r="HR269" s="539"/>
      <c r="HS269" s="539"/>
      <c r="HT269" s="539"/>
      <c r="HU269" s="539"/>
      <c r="HV269" s="539"/>
      <c r="HW269" s="539"/>
      <c r="HX269" s="539"/>
      <c r="HY269" s="539"/>
      <c r="HZ269" s="539"/>
      <c r="IA269" s="539"/>
      <c r="IB269" s="539"/>
      <c r="IC269" s="539"/>
      <c r="ID269" s="539"/>
      <c r="IE269" s="539"/>
      <c r="IF269" s="539"/>
      <c r="IG269" s="539"/>
      <c r="IH269" s="539"/>
      <c r="II269" s="539"/>
      <c r="IJ269" s="539"/>
      <c r="IK269" s="539"/>
      <c r="IL269" s="539"/>
      <c r="IM269" s="539"/>
      <c r="IN269" s="539"/>
      <c r="IO269" s="539"/>
      <c r="IP269" s="539"/>
      <c r="IQ269" s="539"/>
      <c r="IR269" s="539"/>
      <c r="IS269" s="539"/>
      <c r="IT269" s="539"/>
      <c r="IU269" s="539"/>
      <c r="IV269" s="539"/>
      <c r="IW269" s="539"/>
      <c r="IX269" s="539"/>
      <c r="IY269" s="539"/>
      <c r="IZ269" s="539"/>
      <c r="JA269" s="539"/>
      <c r="JB269" s="539"/>
      <c r="JC269" s="539"/>
      <c r="JD269" s="539"/>
      <c r="JE269" s="539"/>
      <c r="JF269" s="539"/>
      <c r="JG269" s="359"/>
      <c r="JH269" s="539"/>
      <c r="JI269" s="539"/>
      <c r="JJ269" s="539"/>
      <c r="JK269" s="539"/>
      <c r="JL269" s="539"/>
      <c r="JM269" s="539"/>
      <c r="JN269" s="539"/>
      <c r="JO269" s="539"/>
      <c r="JP269" s="539"/>
      <c r="JQ269" s="539"/>
      <c r="JR269" s="539"/>
      <c r="JS269" s="539"/>
      <c r="JT269" s="539"/>
      <c r="JU269" s="539"/>
      <c r="JV269" s="539"/>
      <c r="JW269" s="539"/>
      <c r="JX269" s="539"/>
      <c r="JY269" s="539"/>
      <c r="JZ269" s="539"/>
      <c r="KA269" s="539"/>
      <c r="KB269" s="359"/>
    </row>
    <row r="270" spans="2:288" ht="15" customHeight="1" x14ac:dyDescent="0.25">
      <c r="B270" s="293" t="str">
        <f t="shared" si="30"/>
        <v>Desk 54</v>
      </c>
      <c r="C270" s="295" t="str">
        <f t="shared" si="35"/>
        <v/>
      </c>
      <c r="D270" s="295" t="str">
        <f t="shared" si="35"/>
        <v/>
      </c>
      <c r="E270" s="295" t="str">
        <f t="shared" si="35"/>
        <v/>
      </c>
      <c r="F270" s="295" t="str">
        <f t="shared" si="35"/>
        <v/>
      </c>
      <c r="G270" s="591" t="str">
        <f t="shared" si="35"/>
        <v/>
      </c>
      <c r="H270" s="539"/>
      <c r="I270" s="539"/>
      <c r="J270" s="539"/>
      <c r="K270" s="539"/>
      <c r="L270" s="539"/>
      <c r="M270" s="539"/>
      <c r="N270" s="539"/>
      <c r="O270" s="539"/>
      <c r="P270" s="539"/>
      <c r="Q270" s="539"/>
      <c r="R270" s="539"/>
      <c r="S270" s="539"/>
      <c r="T270" s="539"/>
      <c r="U270" s="539"/>
      <c r="V270" s="539"/>
      <c r="W270" s="539"/>
      <c r="X270" s="539"/>
      <c r="Y270" s="539"/>
      <c r="Z270" s="539"/>
      <c r="AA270" s="539"/>
      <c r="AB270" s="539"/>
      <c r="AC270" s="539"/>
      <c r="AD270" s="539"/>
      <c r="AE270" s="539"/>
      <c r="AF270" s="539"/>
      <c r="AG270" s="539"/>
      <c r="AH270" s="539"/>
      <c r="AI270" s="539"/>
      <c r="AJ270" s="539"/>
      <c r="AK270" s="539"/>
      <c r="AL270" s="539"/>
      <c r="AM270" s="539"/>
      <c r="AN270" s="539"/>
      <c r="AO270" s="539"/>
      <c r="AP270" s="539"/>
      <c r="AQ270" s="539"/>
      <c r="AR270" s="539"/>
      <c r="AS270" s="539"/>
      <c r="AT270" s="539"/>
      <c r="AU270" s="539"/>
      <c r="AV270" s="539"/>
      <c r="AW270" s="539"/>
      <c r="AX270" s="539"/>
      <c r="AY270" s="539"/>
      <c r="AZ270" s="539"/>
      <c r="BA270" s="539"/>
      <c r="BB270" s="539"/>
      <c r="BC270" s="539"/>
      <c r="BD270" s="539"/>
      <c r="BE270" s="539"/>
      <c r="BF270" s="539"/>
      <c r="BG270" s="539"/>
      <c r="BH270" s="539"/>
      <c r="BI270" s="539"/>
      <c r="BJ270" s="539"/>
      <c r="BK270" s="539"/>
      <c r="BL270" s="539"/>
      <c r="BM270" s="539"/>
      <c r="BN270" s="539"/>
      <c r="BO270" s="539"/>
      <c r="BP270" s="539"/>
      <c r="BQ270" s="539"/>
      <c r="BR270" s="539"/>
      <c r="BS270" s="539"/>
      <c r="BT270" s="539"/>
      <c r="BU270" s="539"/>
      <c r="BV270" s="539"/>
      <c r="BW270" s="539"/>
      <c r="BX270" s="539"/>
      <c r="BY270" s="539"/>
      <c r="BZ270" s="539"/>
      <c r="CA270" s="539"/>
      <c r="CB270" s="539"/>
      <c r="CC270" s="539"/>
      <c r="CD270" s="539"/>
      <c r="CE270" s="539"/>
      <c r="CF270" s="539"/>
      <c r="CG270" s="539"/>
      <c r="CH270" s="539"/>
      <c r="CI270" s="539"/>
      <c r="CJ270" s="539"/>
      <c r="CK270" s="539"/>
      <c r="CL270" s="539"/>
      <c r="CM270" s="539"/>
      <c r="CN270" s="539"/>
      <c r="CO270" s="539"/>
      <c r="CP270" s="539"/>
      <c r="CQ270" s="539"/>
      <c r="CR270" s="539"/>
      <c r="CS270" s="539"/>
      <c r="CT270" s="539"/>
      <c r="CU270" s="539"/>
      <c r="CV270" s="539"/>
      <c r="CW270" s="539"/>
      <c r="CX270" s="539"/>
      <c r="CY270" s="539"/>
      <c r="CZ270" s="539"/>
      <c r="DA270" s="539"/>
      <c r="DB270" s="539"/>
      <c r="DC270" s="539"/>
      <c r="DD270" s="539"/>
      <c r="DE270" s="539"/>
      <c r="DF270" s="539"/>
      <c r="DG270" s="539"/>
      <c r="DH270" s="539"/>
      <c r="DI270" s="539"/>
      <c r="DJ270" s="539"/>
      <c r="DK270" s="539"/>
      <c r="DL270" s="539"/>
      <c r="DM270" s="539"/>
      <c r="DN270" s="539"/>
      <c r="DO270" s="539"/>
      <c r="DP270" s="539"/>
      <c r="DQ270" s="539"/>
      <c r="DR270" s="539"/>
      <c r="DS270" s="539"/>
      <c r="DT270" s="539"/>
      <c r="DU270" s="539"/>
      <c r="DV270" s="539"/>
      <c r="DW270" s="359"/>
      <c r="DX270" s="539"/>
      <c r="DY270" s="539"/>
      <c r="DZ270" s="539"/>
      <c r="EA270" s="539"/>
      <c r="EB270" s="539"/>
      <c r="EC270" s="539"/>
      <c r="ED270" s="539"/>
      <c r="EE270" s="539"/>
      <c r="EF270" s="539"/>
      <c r="EG270" s="539"/>
      <c r="EH270" s="539"/>
      <c r="EI270" s="539"/>
      <c r="EJ270" s="539"/>
      <c r="EK270" s="539"/>
      <c r="EL270" s="539"/>
      <c r="EM270" s="539"/>
      <c r="EN270" s="539"/>
      <c r="EO270" s="539"/>
      <c r="EP270" s="539"/>
      <c r="EQ270" s="539"/>
      <c r="ER270" s="359"/>
      <c r="ES270" s="539"/>
      <c r="ET270" s="539"/>
      <c r="EU270" s="539"/>
      <c r="EV270" s="539"/>
      <c r="EW270" s="539"/>
      <c r="EX270" s="539"/>
      <c r="EY270" s="539"/>
      <c r="EZ270" s="539"/>
      <c r="FA270" s="539"/>
      <c r="FB270" s="539"/>
      <c r="FC270" s="539"/>
      <c r="FD270" s="539"/>
      <c r="FE270" s="539"/>
      <c r="FF270" s="539"/>
      <c r="FG270" s="539"/>
      <c r="FH270" s="539"/>
      <c r="FI270" s="539"/>
      <c r="FJ270" s="539"/>
      <c r="FK270" s="539"/>
      <c r="FL270" s="539"/>
      <c r="FM270" s="539"/>
      <c r="FN270" s="539"/>
      <c r="FO270" s="539"/>
      <c r="FP270" s="539"/>
      <c r="FQ270" s="539"/>
      <c r="FR270" s="539"/>
      <c r="FS270" s="539"/>
      <c r="FT270" s="539"/>
      <c r="FU270" s="539"/>
      <c r="FV270" s="539"/>
      <c r="FW270" s="539"/>
      <c r="FX270" s="539"/>
      <c r="FY270" s="539"/>
      <c r="FZ270" s="539"/>
      <c r="GA270" s="539"/>
      <c r="GB270" s="539"/>
      <c r="GC270" s="539"/>
      <c r="GD270" s="539"/>
      <c r="GE270" s="539"/>
      <c r="GF270" s="539"/>
      <c r="GG270" s="539"/>
      <c r="GH270" s="539"/>
      <c r="GI270" s="539"/>
      <c r="GJ270" s="539"/>
      <c r="GK270" s="539"/>
      <c r="GL270" s="539"/>
      <c r="GM270" s="539"/>
      <c r="GN270" s="539"/>
      <c r="GO270" s="539"/>
      <c r="GP270" s="539"/>
      <c r="GQ270" s="539"/>
      <c r="GR270" s="539"/>
      <c r="GS270" s="539"/>
      <c r="GT270" s="539"/>
      <c r="GU270" s="539"/>
      <c r="GV270" s="539"/>
      <c r="GW270" s="539"/>
      <c r="GX270" s="539"/>
      <c r="GY270" s="539"/>
      <c r="GZ270" s="539"/>
      <c r="HA270" s="539"/>
      <c r="HB270" s="539"/>
      <c r="HC270" s="539"/>
      <c r="HD270" s="539"/>
      <c r="HE270" s="539"/>
      <c r="HF270" s="539"/>
      <c r="HG270" s="539"/>
      <c r="HH270" s="539"/>
      <c r="HI270" s="539"/>
      <c r="HJ270" s="539"/>
      <c r="HK270" s="539"/>
      <c r="HL270" s="539"/>
      <c r="HM270" s="539"/>
      <c r="HN270" s="539"/>
      <c r="HO270" s="539"/>
      <c r="HP270" s="539"/>
      <c r="HQ270" s="539"/>
      <c r="HR270" s="539"/>
      <c r="HS270" s="539"/>
      <c r="HT270" s="539"/>
      <c r="HU270" s="539"/>
      <c r="HV270" s="539"/>
      <c r="HW270" s="539"/>
      <c r="HX270" s="539"/>
      <c r="HY270" s="539"/>
      <c r="HZ270" s="539"/>
      <c r="IA270" s="539"/>
      <c r="IB270" s="539"/>
      <c r="IC270" s="539"/>
      <c r="ID270" s="539"/>
      <c r="IE270" s="539"/>
      <c r="IF270" s="539"/>
      <c r="IG270" s="539"/>
      <c r="IH270" s="539"/>
      <c r="II270" s="539"/>
      <c r="IJ270" s="539"/>
      <c r="IK270" s="539"/>
      <c r="IL270" s="539"/>
      <c r="IM270" s="539"/>
      <c r="IN270" s="539"/>
      <c r="IO270" s="539"/>
      <c r="IP270" s="539"/>
      <c r="IQ270" s="539"/>
      <c r="IR270" s="539"/>
      <c r="IS270" s="539"/>
      <c r="IT270" s="539"/>
      <c r="IU270" s="539"/>
      <c r="IV270" s="539"/>
      <c r="IW270" s="539"/>
      <c r="IX270" s="539"/>
      <c r="IY270" s="539"/>
      <c r="IZ270" s="539"/>
      <c r="JA270" s="539"/>
      <c r="JB270" s="539"/>
      <c r="JC270" s="539"/>
      <c r="JD270" s="539"/>
      <c r="JE270" s="539"/>
      <c r="JF270" s="539"/>
      <c r="JG270" s="359"/>
      <c r="JH270" s="539"/>
      <c r="JI270" s="539"/>
      <c r="JJ270" s="539"/>
      <c r="JK270" s="539"/>
      <c r="JL270" s="539"/>
      <c r="JM270" s="539"/>
      <c r="JN270" s="539"/>
      <c r="JO270" s="539"/>
      <c r="JP270" s="539"/>
      <c r="JQ270" s="539"/>
      <c r="JR270" s="539"/>
      <c r="JS270" s="539"/>
      <c r="JT270" s="539"/>
      <c r="JU270" s="539"/>
      <c r="JV270" s="539"/>
      <c r="JW270" s="539"/>
      <c r="JX270" s="539"/>
      <c r="JY270" s="539"/>
      <c r="JZ270" s="539"/>
      <c r="KA270" s="539"/>
      <c r="KB270" s="359"/>
    </row>
    <row r="271" spans="2:288" ht="15" customHeight="1" x14ac:dyDescent="0.25">
      <c r="B271" s="293" t="str">
        <f t="shared" si="30"/>
        <v>Desk 55</v>
      </c>
      <c r="C271" s="295" t="str">
        <f t="shared" si="35"/>
        <v/>
      </c>
      <c r="D271" s="295" t="str">
        <f t="shared" si="35"/>
        <v/>
      </c>
      <c r="E271" s="295" t="str">
        <f t="shared" si="35"/>
        <v/>
      </c>
      <c r="F271" s="295" t="str">
        <f t="shared" si="35"/>
        <v/>
      </c>
      <c r="G271" s="591" t="str">
        <f t="shared" si="35"/>
        <v/>
      </c>
      <c r="H271" s="539"/>
      <c r="I271" s="539"/>
      <c r="J271" s="539"/>
      <c r="K271" s="539"/>
      <c r="L271" s="539"/>
      <c r="M271" s="539"/>
      <c r="N271" s="539"/>
      <c r="O271" s="539"/>
      <c r="P271" s="539"/>
      <c r="Q271" s="539"/>
      <c r="R271" s="539"/>
      <c r="S271" s="539"/>
      <c r="T271" s="539"/>
      <c r="U271" s="539"/>
      <c r="V271" s="539"/>
      <c r="W271" s="539"/>
      <c r="X271" s="539"/>
      <c r="Y271" s="539"/>
      <c r="Z271" s="539"/>
      <c r="AA271" s="539"/>
      <c r="AB271" s="539"/>
      <c r="AC271" s="539"/>
      <c r="AD271" s="539"/>
      <c r="AE271" s="539"/>
      <c r="AF271" s="539"/>
      <c r="AG271" s="539"/>
      <c r="AH271" s="539"/>
      <c r="AI271" s="539"/>
      <c r="AJ271" s="539"/>
      <c r="AK271" s="539"/>
      <c r="AL271" s="539"/>
      <c r="AM271" s="539"/>
      <c r="AN271" s="539"/>
      <c r="AO271" s="539"/>
      <c r="AP271" s="539"/>
      <c r="AQ271" s="539"/>
      <c r="AR271" s="539"/>
      <c r="AS271" s="539"/>
      <c r="AT271" s="539"/>
      <c r="AU271" s="539"/>
      <c r="AV271" s="539"/>
      <c r="AW271" s="539"/>
      <c r="AX271" s="539"/>
      <c r="AY271" s="539"/>
      <c r="AZ271" s="539"/>
      <c r="BA271" s="539"/>
      <c r="BB271" s="539"/>
      <c r="BC271" s="539"/>
      <c r="BD271" s="539"/>
      <c r="BE271" s="539"/>
      <c r="BF271" s="539"/>
      <c r="BG271" s="539"/>
      <c r="BH271" s="539"/>
      <c r="BI271" s="539"/>
      <c r="BJ271" s="539"/>
      <c r="BK271" s="539"/>
      <c r="BL271" s="539"/>
      <c r="BM271" s="539"/>
      <c r="BN271" s="539"/>
      <c r="BO271" s="539"/>
      <c r="BP271" s="539"/>
      <c r="BQ271" s="539"/>
      <c r="BR271" s="539"/>
      <c r="BS271" s="539"/>
      <c r="BT271" s="539"/>
      <c r="BU271" s="539"/>
      <c r="BV271" s="539"/>
      <c r="BW271" s="539"/>
      <c r="BX271" s="539"/>
      <c r="BY271" s="539"/>
      <c r="BZ271" s="539"/>
      <c r="CA271" s="539"/>
      <c r="CB271" s="539"/>
      <c r="CC271" s="539"/>
      <c r="CD271" s="539"/>
      <c r="CE271" s="539"/>
      <c r="CF271" s="539"/>
      <c r="CG271" s="539"/>
      <c r="CH271" s="539"/>
      <c r="CI271" s="539"/>
      <c r="CJ271" s="539"/>
      <c r="CK271" s="539"/>
      <c r="CL271" s="539"/>
      <c r="CM271" s="539"/>
      <c r="CN271" s="539"/>
      <c r="CO271" s="539"/>
      <c r="CP271" s="539"/>
      <c r="CQ271" s="539"/>
      <c r="CR271" s="539"/>
      <c r="CS271" s="539"/>
      <c r="CT271" s="539"/>
      <c r="CU271" s="539"/>
      <c r="CV271" s="539"/>
      <c r="CW271" s="539"/>
      <c r="CX271" s="539"/>
      <c r="CY271" s="539"/>
      <c r="CZ271" s="539"/>
      <c r="DA271" s="539"/>
      <c r="DB271" s="539"/>
      <c r="DC271" s="539"/>
      <c r="DD271" s="539"/>
      <c r="DE271" s="539"/>
      <c r="DF271" s="539"/>
      <c r="DG271" s="539"/>
      <c r="DH271" s="539"/>
      <c r="DI271" s="539"/>
      <c r="DJ271" s="539"/>
      <c r="DK271" s="539"/>
      <c r="DL271" s="539"/>
      <c r="DM271" s="539"/>
      <c r="DN271" s="539"/>
      <c r="DO271" s="539"/>
      <c r="DP271" s="539"/>
      <c r="DQ271" s="539"/>
      <c r="DR271" s="539"/>
      <c r="DS271" s="539"/>
      <c r="DT271" s="539"/>
      <c r="DU271" s="539"/>
      <c r="DV271" s="539"/>
      <c r="DW271" s="359"/>
      <c r="DX271" s="539"/>
      <c r="DY271" s="539"/>
      <c r="DZ271" s="539"/>
      <c r="EA271" s="539"/>
      <c r="EB271" s="539"/>
      <c r="EC271" s="539"/>
      <c r="ED271" s="539"/>
      <c r="EE271" s="539"/>
      <c r="EF271" s="539"/>
      <c r="EG271" s="539"/>
      <c r="EH271" s="539"/>
      <c r="EI271" s="539"/>
      <c r="EJ271" s="539"/>
      <c r="EK271" s="539"/>
      <c r="EL271" s="539"/>
      <c r="EM271" s="539"/>
      <c r="EN271" s="539"/>
      <c r="EO271" s="539"/>
      <c r="EP271" s="539"/>
      <c r="EQ271" s="539"/>
      <c r="ER271" s="359"/>
      <c r="ES271" s="539"/>
      <c r="ET271" s="539"/>
      <c r="EU271" s="539"/>
      <c r="EV271" s="539"/>
      <c r="EW271" s="539"/>
      <c r="EX271" s="539"/>
      <c r="EY271" s="539"/>
      <c r="EZ271" s="539"/>
      <c r="FA271" s="539"/>
      <c r="FB271" s="539"/>
      <c r="FC271" s="539"/>
      <c r="FD271" s="539"/>
      <c r="FE271" s="539"/>
      <c r="FF271" s="539"/>
      <c r="FG271" s="539"/>
      <c r="FH271" s="539"/>
      <c r="FI271" s="539"/>
      <c r="FJ271" s="539"/>
      <c r="FK271" s="539"/>
      <c r="FL271" s="539"/>
      <c r="FM271" s="539"/>
      <c r="FN271" s="539"/>
      <c r="FO271" s="539"/>
      <c r="FP271" s="539"/>
      <c r="FQ271" s="539"/>
      <c r="FR271" s="539"/>
      <c r="FS271" s="539"/>
      <c r="FT271" s="539"/>
      <c r="FU271" s="539"/>
      <c r="FV271" s="539"/>
      <c r="FW271" s="539"/>
      <c r="FX271" s="539"/>
      <c r="FY271" s="539"/>
      <c r="FZ271" s="539"/>
      <c r="GA271" s="539"/>
      <c r="GB271" s="539"/>
      <c r="GC271" s="539"/>
      <c r="GD271" s="539"/>
      <c r="GE271" s="539"/>
      <c r="GF271" s="539"/>
      <c r="GG271" s="539"/>
      <c r="GH271" s="539"/>
      <c r="GI271" s="539"/>
      <c r="GJ271" s="539"/>
      <c r="GK271" s="539"/>
      <c r="GL271" s="539"/>
      <c r="GM271" s="539"/>
      <c r="GN271" s="539"/>
      <c r="GO271" s="539"/>
      <c r="GP271" s="539"/>
      <c r="GQ271" s="539"/>
      <c r="GR271" s="539"/>
      <c r="GS271" s="539"/>
      <c r="GT271" s="539"/>
      <c r="GU271" s="539"/>
      <c r="GV271" s="539"/>
      <c r="GW271" s="539"/>
      <c r="GX271" s="539"/>
      <c r="GY271" s="539"/>
      <c r="GZ271" s="539"/>
      <c r="HA271" s="539"/>
      <c r="HB271" s="539"/>
      <c r="HC271" s="539"/>
      <c r="HD271" s="539"/>
      <c r="HE271" s="539"/>
      <c r="HF271" s="539"/>
      <c r="HG271" s="539"/>
      <c r="HH271" s="539"/>
      <c r="HI271" s="539"/>
      <c r="HJ271" s="539"/>
      <c r="HK271" s="539"/>
      <c r="HL271" s="539"/>
      <c r="HM271" s="539"/>
      <c r="HN271" s="539"/>
      <c r="HO271" s="539"/>
      <c r="HP271" s="539"/>
      <c r="HQ271" s="539"/>
      <c r="HR271" s="539"/>
      <c r="HS271" s="539"/>
      <c r="HT271" s="539"/>
      <c r="HU271" s="539"/>
      <c r="HV271" s="539"/>
      <c r="HW271" s="539"/>
      <c r="HX271" s="539"/>
      <c r="HY271" s="539"/>
      <c r="HZ271" s="539"/>
      <c r="IA271" s="539"/>
      <c r="IB271" s="539"/>
      <c r="IC271" s="539"/>
      <c r="ID271" s="539"/>
      <c r="IE271" s="539"/>
      <c r="IF271" s="539"/>
      <c r="IG271" s="539"/>
      <c r="IH271" s="539"/>
      <c r="II271" s="539"/>
      <c r="IJ271" s="539"/>
      <c r="IK271" s="539"/>
      <c r="IL271" s="539"/>
      <c r="IM271" s="539"/>
      <c r="IN271" s="539"/>
      <c r="IO271" s="539"/>
      <c r="IP271" s="539"/>
      <c r="IQ271" s="539"/>
      <c r="IR271" s="539"/>
      <c r="IS271" s="539"/>
      <c r="IT271" s="539"/>
      <c r="IU271" s="539"/>
      <c r="IV271" s="539"/>
      <c r="IW271" s="539"/>
      <c r="IX271" s="539"/>
      <c r="IY271" s="539"/>
      <c r="IZ271" s="539"/>
      <c r="JA271" s="539"/>
      <c r="JB271" s="539"/>
      <c r="JC271" s="539"/>
      <c r="JD271" s="539"/>
      <c r="JE271" s="539"/>
      <c r="JF271" s="539"/>
      <c r="JG271" s="359"/>
      <c r="JH271" s="539"/>
      <c r="JI271" s="539"/>
      <c r="JJ271" s="539"/>
      <c r="JK271" s="539"/>
      <c r="JL271" s="539"/>
      <c r="JM271" s="539"/>
      <c r="JN271" s="539"/>
      <c r="JO271" s="539"/>
      <c r="JP271" s="539"/>
      <c r="JQ271" s="539"/>
      <c r="JR271" s="539"/>
      <c r="JS271" s="539"/>
      <c r="JT271" s="539"/>
      <c r="JU271" s="539"/>
      <c r="JV271" s="539"/>
      <c r="JW271" s="539"/>
      <c r="JX271" s="539"/>
      <c r="JY271" s="539"/>
      <c r="JZ271" s="539"/>
      <c r="KA271" s="539"/>
      <c r="KB271" s="359"/>
    </row>
    <row r="272" spans="2:288" ht="15" customHeight="1" x14ac:dyDescent="0.25">
      <c r="B272" s="293" t="str">
        <f t="shared" si="30"/>
        <v>Desk 56</v>
      </c>
      <c r="C272" s="295" t="str">
        <f t="shared" si="35"/>
        <v/>
      </c>
      <c r="D272" s="295" t="str">
        <f t="shared" si="35"/>
        <v/>
      </c>
      <c r="E272" s="295" t="str">
        <f t="shared" si="35"/>
        <v/>
      </c>
      <c r="F272" s="295" t="str">
        <f t="shared" si="35"/>
        <v/>
      </c>
      <c r="G272" s="591" t="str">
        <f t="shared" si="35"/>
        <v/>
      </c>
      <c r="H272" s="539"/>
      <c r="I272" s="539"/>
      <c r="J272" s="539"/>
      <c r="K272" s="539"/>
      <c r="L272" s="539"/>
      <c r="M272" s="539"/>
      <c r="N272" s="539"/>
      <c r="O272" s="539"/>
      <c r="P272" s="539"/>
      <c r="Q272" s="539"/>
      <c r="R272" s="539"/>
      <c r="S272" s="539"/>
      <c r="T272" s="539"/>
      <c r="U272" s="539"/>
      <c r="V272" s="539"/>
      <c r="W272" s="539"/>
      <c r="X272" s="539"/>
      <c r="Y272" s="539"/>
      <c r="Z272" s="539"/>
      <c r="AA272" s="539"/>
      <c r="AB272" s="539"/>
      <c r="AC272" s="539"/>
      <c r="AD272" s="539"/>
      <c r="AE272" s="539"/>
      <c r="AF272" s="539"/>
      <c r="AG272" s="539"/>
      <c r="AH272" s="539"/>
      <c r="AI272" s="539"/>
      <c r="AJ272" s="539"/>
      <c r="AK272" s="539"/>
      <c r="AL272" s="539"/>
      <c r="AM272" s="539"/>
      <c r="AN272" s="539"/>
      <c r="AO272" s="539"/>
      <c r="AP272" s="539"/>
      <c r="AQ272" s="539"/>
      <c r="AR272" s="539"/>
      <c r="AS272" s="539"/>
      <c r="AT272" s="539"/>
      <c r="AU272" s="539"/>
      <c r="AV272" s="539"/>
      <c r="AW272" s="539"/>
      <c r="AX272" s="539"/>
      <c r="AY272" s="539"/>
      <c r="AZ272" s="539"/>
      <c r="BA272" s="539"/>
      <c r="BB272" s="539"/>
      <c r="BC272" s="539"/>
      <c r="BD272" s="539"/>
      <c r="BE272" s="539"/>
      <c r="BF272" s="539"/>
      <c r="BG272" s="539"/>
      <c r="BH272" s="539"/>
      <c r="BI272" s="539"/>
      <c r="BJ272" s="539"/>
      <c r="BK272" s="539"/>
      <c r="BL272" s="539"/>
      <c r="BM272" s="539"/>
      <c r="BN272" s="539"/>
      <c r="BO272" s="539"/>
      <c r="BP272" s="539"/>
      <c r="BQ272" s="539"/>
      <c r="BR272" s="539"/>
      <c r="BS272" s="539"/>
      <c r="BT272" s="539"/>
      <c r="BU272" s="539"/>
      <c r="BV272" s="539"/>
      <c r="BW272" s="539"/>
      <c r="BX272" s="539"/>
      <c r="BY272" s="539"/>
      <c r="BZ272" s="539"/>
      <c r="CA272" s="539"/>
      <c r="CB272" s="539"/>
      <c r="CC272" s="539"/>
      <c r="CD272" s="539"/>
      <c r="CE272" s="539"/>
      <c r="CF272" s="539"/>
      <c r="CG272" s="539"/>
      <c r="CH272" s="539"/>
      <c r="CI272" s="539"/>
      <c r="CJ272" s="539"/>
      <c r="CK272" s="539"/>
      <c r="CL272" s="539"/>
      <c r="CM272" s="539"/>
      <c r="CN272" s="539"/>
      <c r="CO272" s="539"/>
      <c r="CP272" s="539"/>
      <c r="CQ272" s="539"/>
      <c r="CR272" s="539"/>
      <c r="CS272" s="539"/>
      <c r="CT272" s="539"/>
      <c r="CU272" s="539"/>
      <c r="CV272" s="539"/>
      <c r="CW272" s="539"/>
      <c r="CX272" s="539"/>
      <c r="CY272" s="539"/>
      <c r="CZ272" s="539"/>
      <c r="DA272" s="539"/>
      <c r="DB272" s="539"/>
      <c r="DC272" s="539"/>
      <c r="DD272" s="539"/>
      <c r="DE272" s="539"/>
      <c r="DF272" s="539"/>
      <c r="DG272" s="539"/>
      <c r="DH272" s="539"/>
      <c r="DI272" s="539"/>
      <c r="DJ272" s="539"/>
      <c r="DK272" s="539"/>
      <c r="DL272" s="539"/>
      <c r="DM272" s="539"/>
      <c r="DN272" s="539"/>
      <c r="DO272" s="539"/>
      <c r="DP272" s="539"/>
      <c r="DQ272" s="539"/>
      <c r="DR272" s="539"/>
      <c r="DS272" s="539"/>
      <c r="DT272" s="539"/>
      <c r="DU272" s="539"/>
      <c r="DV272" s="539"/>
      <c r="DW272" s="359"/>
      <c r="DX272" s="539"/>
      <c r="DY272" s="539"/>
      <c r="DZ272" s="539"/>
      <c r="EA272" s="539"/>
      <c r="EB272" s="539"/>
      <c r="EC272" s="539"/>
      <c r="ED272" s="539"/>
      <c r="EE272" s="539"/>
      <c r="EF272" s="539"/>
      <c r="EG272" s="539"/>
      <c r="EH272" s="539"/>
      <c r="EI272" s="539"/>
      <c r="EJ272" s="539"/>
      <c r="EK272" s="539"/>
      <c r="EL272" s="539"/>
      <c r="EM272" s="539"/>
      <c r="EN272" s="539"/>
      <c r="EO272" s="539"/>
      <c r="EP272" s="539"/>
      <c r="EQ272" s="539"/>
      <c r="ER272" s="359"/>
      <c r="ES272" s="539"/>
      <c r="ET272" s="539"/>
      <c r="EU272" s="539"/>
      <c r="EV272" s="539"/>
      <c r="EW272" s="539"/>
      <c r="EX272" s="539"/>
      <c r="EY272" s="539"/>
      <c r="EZ272" s="539"/>
      <c r="FA272" s="539"/>
      <c r="FB272" s="539"/>
      <c r="FC272" s="539"/>
      <c r="FD272" s="539"/>
      <c r="FE272" s="539"/>
      <c r="FF272" s="539"/>
      <c r="FG272" s="539"/>
      <c r="FH272" s="539"/>
      <c r="FI272" s="539"/>
      <c r="FJ272" s="539"/>
      <c r="FK272" s="539"/>
      <c r="FL272" s="539"/>
      <c r="FM272" s="539"/>
      <c r="FN272" s="539"/>
      <c r="FO272" s="539"/>
      <c r="FP272" s="539"/>
      <c r="FQ272" s="539"/>
      <c r="FR272" s="539"/>
      <c r="FS272" s="539"/>
      <c r="FT272" s="539"/>
      <c r="FU272" s="539"/>
      <c r="FV272" s="539"/>
      <c r="FW272" s="539"/>
      <c r="FX272" s="539"/>
      <c r="FY272" s="539"/>
      <c r="FZ272" s="539"/>
      <c r="GA272" s="539"/>
      <c r="GB272" s="539"/>
      <c r="GC272" s="539"/>
      <c r="GD272" s="539"/>
      <c r="GE272" s="539"/>
      <c r="GF272" s="539"/>
      <c r="GG272" s="539"/>
      <c r="GH272" s="539"/>
      <c r="GI272" s="539"/>
      <c r="GJ272" s="539"/>
      <c r="GK272" s="539"/>
      <c r="GL272" s="539"/>
      <c r="GM272" s="539"/>
      <c r="GN272" s="539"/>
      <c r="GO272" s="539"/>
      <c r="GP272" s="539"/>
      <c r="GQ272" s="539"/>
      <c r="GR272" s="539"/>
      <c r="GS272" s="539"/>
      <c r="GT272" s="539"/>
      <c r="GU272" s="539"/>
      <c r="GV272" s="539"/>
      <c r="GW272" s="539"/>
      <c r="GX272" s="539"/>
      <c r="GY272" s="539"/>
      <c r="GZ272" s="539"/>
      <c r="HA272" s="539"/>
      <c r="HB272" s="539"/>
      <c r="HC272" s="539"/>
      <c r="HD272" s="539"/>
      <c r="HE272" s="539"/>
      <c r="HF272" s="539"/>
      <c r="HG272" s="539"/>
      <c r="HH272" s="539"/>
      <c r="HI272" s="539"/>
      <c r="HJ272" s="539"/>
      <c r="HK272" s="539"/>
      <c r="HL272" s="539"/>
      <c r="HM272" s="539"/>
      <c r="HN272" s="539"/>
      <c r="HO272" s="539"/>
      <c r="HP272" s="539"/>
      <c r="HQ272" s="539"/>
      <c r="HR272" s="539"/>
      <c r="HS272" s="539"/>
      <c r="HT272" s="539"/>
      <c r="HU272" s="539"/>
      <c r="HV272" s="539"/>
      <c r="HW272" s="539"/>
      <c r="HX272" s="539"/>
      <c r="HY272" s="539"/>
      <c r="HZ272" s="539"/>
      <c r="IA272" s="539"/>
      <c r="IB272" s="539"/>
      <c r="IC272" s="539"/>
      <c r="ID272" s="539"/>
      <c r="IE272" s="539"/>
      <c r="IF272" s="539"/>
      <c r="IG272" s="539"/>
      <c r="IH272" s="539"/>
      <c r="II272" s="539"/>
      <c r="IJ272" s="539"/>
      <c r="IK272" s="539"/>
      <c r="IL272" s="539"/>
      <c r="IM272" s="539"/>
      <c r="IN272" s="539"/>
      <c r="IO272" s="539"/>
      <c r="IP272" s="539"/>
      <c r="IQ272" s="539"/>
      <c r="IR272" s="539"/>
      <c r="IS272" s="539"/>
      <c r="IT272" s="539"/>
      <c r="IU272" s="539"/>
      <c r="IV272" s="539"/>
      <c r="IW272" s="539"/>
      <c r="IX272" s="539"/>
      <c r="IY272" s="539"/>
      <c r="IZ272" s="539"/>
      <c r="JA272" s="539"/>
      <c r="JB272" s="539"/>
      <c r="JC272" s="539"/>
      <c r="JD272" s="539"/>
      <c r="JE272" s="539"/>
      <c r="JF272" s="539"/>
      <c r="JG272" s="359"/>
      <c r="JH272" s="539"/>
      <c r="JI272" s="539"/>
      <c r="JJ272" s="539"/>
      <c r="JK272" s="539"/>
      <c r="JL272" s="539"/>
      <c r="JM272" s="539"/>
      <c r="JN272" s="539"/>
      <c r="JO272" s="539"/>
      <c r="JP272" s="539"/>
      <c r="JQ272" s="539"/>
      <c r="JR272" s="539"/>
      <c r="JS272" s="539"/>
      <c r="JT272" s="539"/>
      <c r="JU272" s="539"/>
      <c r="JV272" s="539"/>
      <c r="JW272" s="539"/>
      <c r="JX272" s="539"/>
      <c r="JY272" s="539"/>
      <c r="JZ272" s="539"/>
      <c r="KA272" s="539"/>
      <c r="KB272" s="359"/>
    </row>
    <row r="273" spans="2:288" ht="15" customHeight="1" x14ac:dyDescent="0.25">
      <c r="B273" s="293" t="str">
        <f t="shared" si="30"/>
        <v>Desk 57</v>
      </c>
      <c r="C273" s="295" t="str">
        <f t="shared" si="35"/>
        <v/>
      </c>
      <c r="D273" s="295" t="str">
        <f t="shared" si="35"/>
        <v/>
      </c>
      <c r="E273" s="295" t="str">
        <f t="shared" si="35"/>
        <v/>
      </c>
      <c r="F273" s="295" t="str">
        <f t="shared" si="35"/>
        <v/>
      </c>
      <c r="G273" s="591" t="str">
        <f t="shared" si="35"/>
        <v/>
      </c>
      <c r="H273" s="539"/>
      <c r="I273" s="539"/>
      <c r="J273" s="539"/>
      <c r="K273" s="539"/>
      <c r="L273" s="539"/>
      <c r="M273" s="539"/>
      <c r="N273" s="539"/>
      <c r="O273" s="539"/>
      <c r="P273" s="539"/>
      <c r="Q273" s="539"/>
      <c r="R273" s="539"/>
      <c r="S273" s="539"/>
      <c r="T273" s="539"/>
      <c r="U273" s="539"/>
      <c r="V273" s="539"/>
      <c r="W273" s="539"/>
      <c r="X273" s="539"/>
      <c r="Y273" s="539"/>
      <c r="Z273" s="539"/>
      <c r="AA273" s="539"/>
      <c r="AB273" s="539"/>
      <c r="AC273" s="539"/>
      <c r="AD273" s="539"/>
      <c r="AE273" s="539"/>
      <c r="AF273" s="539"/>
      <c r="AG273" s="539"/>
      <c r="AH273" s="539"/>
      <c r="AI273" s="539"/>
      <c r="AJ273" s="539"/>
      <c r="AK273" s="539"/>
      <c r="AL273" s="539"/>
      <c r="AM273" s="539"/>
      <c r="AN273" s="539"/>
      <c r="AO273" s="539"/>
      <c r="AP273" s="539"/>
      <c r="AQ273" s="539"/>
      <c r="AR273" s="539"/>
      <c r="AS273" s="539"/>
      <c r="AT273" s="539"/>
      <c r="AU273" s="539"/>
      <c r="AV273" s="539"/>
      <c r="AW273" s="539"/>
      <c r="AX273" s="539"/>
      <c r="AY273" s="539"/>
      <c r="AZ273" s="539"/>
      <c r="BA273" s="539"/>
      <c r="BB273" s="539"/>
      <c r="BC273" s="539"/>
      <c r="BD273" s="539"/>
      <c r="BE273" s="539"/>
      <c r="BF273" s="539"/>
      <c r="BG273" s="539"/>
      <c r="BH273" s="539"/>
      <c r="BI273" s="539"/>
      <c r="BJ273" s="539"/>
      <c r="BK273" s="539"/>
      <c r="BL273" s="539"/>
      <c r="BM273" s="539"/>
      <c r="BN273" s="539"/>
      <c r="BO273" s="539"/>
      <c r="BP273" s="539"/>
      <c r="BQ273" s="539"/>
      <c r="BR273" s="539"/>
      <c r="BS273" s="539"/>
      <c r="BT273" s="539"/>
      <c r="BU273" s="539"/>
      <c r="BV273" s="539"/>
      <c r="BW273" s="539"/>
      <c r="BX273" s="539"/>
      <c r="BY273" s="539"/>
      <c r="BZ273" s="539"/>
      <c r="CA273" s="539"/>
      <c r="CB273" s="539"/>
      <c r="CC273" s="539"/>
      <c r="CD273" s="539"/>
      <c r="CE273" s="539"/>
      <c r="CF273" s="539"/>
      <c r="CG273" s="539"/>
      <c r="CH273" s="539"/>
      <c r="CI273" s="539"/>
      <c r="CJ273" s="539"/>
      <c r="CK273" s="539"/>
      <c r="CL273" s="539"/>
      <c r="CM273" s="539"/>
      <c r="CN273" s="539"/>
      <c r="CO273" s="539"/>
      <c r="CP273" s="539"/>
      <c r="CQ273" s="539"/>
      <c r="CR273" s="539"/>
      <c r="CS273" s="539"/>
      <c r="CT273" s="539"/>
      <c r="CU273" s="539"/>
      <c r="CV273" s="539"/>
      <c r="CW273" s="539"/>
      <c r="CX273" s="539"/>
      <c r="CY273" s="539"/>
      <c r="CZ273" s="539"/>
      <c r="DA273" s="539"/>
      <c r="DB273" s="539"/>
      <c r="DC273" s="539"/>
      <c r="DD273" s="539"/>
      <c r="DE273" s="539"/>
      <c r="DF273" s="539"/>
      <c r="DG273" s="539"/>
      <c r="DH273" s="539"/>
      <c r="DI273" s="539"/>
      <c r="DJ273" s="539"/>
      <c r="DK273" s="539"/>
      <c r="DL273" s="539"/>
      <c r="DM273" s="539"/>
      <c r="DN273" s="539"/>
      <c r="DO273" s="539"/>
      <c r="DP273" s="539"/>
      <c r="DQ273" s="539"/>
      <c r="DR273" s="539"/>
      <c r="DS273" s="539"/>
      <c r="DT273" s="539"/>
      <c r="DU273" s="539"/>
      <c r="DV273" s="539"/>
      <c r="DW273" s="359"/>
      <c r="DX273" s="539"/>
      <c r="DY273" s="539"/>
      <c r="DZ273" s="539"/>
      <c r="EA273" s="539"/>
      <c r="EB273" s="539"/>
      <c r="EC273" s="539"/>
      <c r="ED273" s="539"/>
      <c r="EE273" s="539"/>
      <c r="EF273" s="539"/>
      <c r="EG273" s="539"/>
      <c r="EH273" s="539"/>
      <c r="EI273" s="539"/>
      <c r="EJ273" s="539"/>
      <c r="EK273" s="539"/>
      <c r="EL273" s="539"/>
      <c r="EM273" s="539"/>
      <c r="EN273" s="539"/>
      <c r="EO273" s="539"/>
      <c r="EP273" s="539"/>
      <c r="EQ273" s="539"/>
      <c r="ER273" s="359"/>
      <c r="ES273" s="539"/>
      <c r="ET273" s="539"/>
      <c r="EU273" s="539"/>
      <c r="EV273" s="539"/>
      <c r="EW273" s="539"/>
      <c r="EX273" s="539"/>
      <c r="EY273" s="539"/>
      <c r="EZ273" s="539"/>
      <c r="FA273" s="539"/>
      <c r="FB273" s="539"/>
      <c r="FC273" s="539"/>
      <c r="FD273" s="539"/>
      <c r="FE273" s="539"/>
      <c r="FF273" s="539"/>
      <c r="FG273" s="539"/>
      <c r="FH273" s="539"/>
      <c r="FI273" s="539"/>
      <c r="FJ273" s="539"/>
      <c r="FK273" s="539"/>
      <c r="FL273" s="539"/>
      <c r="FM273" s="539"/>
      <c r="FN273" s="539"/>
      <c r="FO273" s="539"/>
      <c r="FP273" s="539"/>
      <c r="FQ273" s="539"/>
      <c r="FR273" s="539"/>
      <c r="FS273" s="539"/>
      <c r="FT273" s="539"/>
      <c r="FU273" s="539"/>
      <c r="FV273" s="539"/>
      <c r="FW273" s="539"/>
      <c r="FX273" s="539"/>
      <c r="FY273" s="539"/>
      <c r="FZ273" s="539"/>
      <c r="GA273" s="539"/>
      <c r="GB273" s="539"/>
      <c r="GC273" s="539"/>
      <c r="GD273" s="539"/>
      <c r="GE273" s="539"/>
      <c r="GF273" s="539"/>
      <c r="GG273" s="539"/>
      <c r="GH273" s="539"/>
      <c r="GI273" s="539"/>
      <c r="GJ273" s="539"/>
      <c r="GK273" s="539"/>
      <c r="GL273" s="539"/>
      <c r="GM273" s="539"/>
      <c r="GN273" s="539"/>
      <c r="GO273" s="539"/>
      <c r="GP273" s="539"/>
      <c r="GQ273" s="539"/>
      <c r="GR273" s="539"/>
      <c r="GS273" s="539"/>
      <c r="GT273" s="539"/>
      <c r="GU273" s="539"/>
      <c r="GV273" s="539"/>
      <c r="GW273" s="539"/>
      <c r="GX273" s="539"/>
      <c r="GY273" s="539"/>
      <c r="GZ273" s="539"/>
      <c r="HA273" s="539"/>
      <c r="HB273" s="539"/>
      <c r="HC273" s="539"/>
      <c r="HD273" s="539"/>
      <c r="HE273" s="539"/>
      <c r="HF273" s="539"/>
      <c r="HG273" s="539"/>
      <c r="HH273" s="539"/>
      <c r="HI273" s="539"/>
      <c r="HJ273" s="539"/>
      <c r="HK273" s="539"/>
      <c r="HL273" s="539"/>
      <c r="HM273" s="539"/>
      <c r="HN273" s="539"/>
      <c r="HO273" s="539"/>
      <c r="HP273" s="539"/>
      <c r="HQ273" s="539"/>
      <c r="HR273" s="539"/>
      <c r="HS273" s="539"/>
      <c r="HT273" s="539"/>
      <c r="HU273" s="539"/>
      <c r="HV273" s="539"/>
      <c r="HW273" s="539"/>
      <c r="HX273" s="539"/>
      <c r="HY273" s="539"/>
      <c r="HZ273" s="539"/>
      <c r="IA273" s="539"/>
      <c r="IB273" s="539"/>
      <c r="IC273" s="539"/>
      <c r="ID273" s="539"/>
      <c r="IE273" s="539"/>
      <c r="IF273" s="539"/>
      <c r="IG273" s="539"/>
      <c r="IH273" s="539"/>
      <c r="II273" s="539"/>
      <c r="IJ273" s="539"/>
      <c r="IK273" s="539"/>
      <c r="IL273" s="539"/>
      <c r="IM273" s="539"/>
      <c r="IN273" s="539"/>
      <c r="IO273" s="539"/>
      <c r="IP273" s="539"/>
      <c r="IQ273" s="539"/>
      <c r="IR273" s="539"/>
      <c r="IS273" s="539"/>
      <c r="IT273" s="539"/>
      <c r="IU273" s="539"/>
      <c r="IV273" s="539"/>
      <c r="IW273" s="539"/>
      <c r="IX273" s="539"/>
      <c r="IY273" s="539"/>
      <c r="IZ273" s="539"/>
      <c r="JA273" s="539"/>
      <c r="JB273" s="539"/>
      <c r="JC273" s="539"/>
      <c r="JD273" s="539"/>
      <c r="JE273" s="539"/>
      <c r="JF273" s="539"/>
      <c r="JG273" s="359"/>
      <c r="JH273" s="539"/>
      <c r="JI273" s="539"/>
      <c r="JJ273" s="539"/>
      <c r="JK273" s="539"/>
      <c r="JL273" s="539"/>
      <c r="JM273" s="539"/>
      <c r="JN273" s="539"/>
      <c r="JO273" s="539"/>
      <c r="JP273" s="539"/>
      <c r="JQ273" s="539"/>
      <c r="JR273" s="539"/>
      <c r="JS273" s="539"/>
      <c r="JT273" s="539"/>
      <c r="JU273" s="539"/>
      <c r="JV273" s="539"/>
      <c r="JW273" s="539"/>
      <c r="JX273" s="539"/>
      <c r="JY273" s="539"/>
      <c r="JZ273" s="539"/>
      <c r="KA273" s="539"/>
      <c r="KB273" s="359"/>
    </row>
    <row r="274" spans="2:288" ht="15" customHeight="1" x14ac:dyDescent="0.25">
      <c r="B274" s="293" t="str">
        <f t="shared" si="30"/>
        <v>Desk 58</v>
      </c>
      <c r="C274" s="295" t="str">
        <f t="shared" si="35"/>
        <v/>
      </c>
      <c r="D274" s="295" t="str">
        <f t="shared" si="35"/>
        <v/>
      </c>
      <c r="E274" s="295" t="str">
        <f t="shared" si="35"/>
        <v/>
      </c>
      <c r="F274" s="295" t="str">
        <f t="shared" si="35"/>
        <v/>
      </c>
      <c r="G274" s="591" t="str">
        <f t="shared" si="35"/>
        <v/>
      </c>
      <c r="H274" s="539"/>
      <c r="I274" s="539"/>
      <c r="J274" s="539"/>
      <c r="K274" s="539"/>
      <c r="L274" s="539"/>
      <c r="M274" s="539"/>
      <c r="N274" s="539"/>
      <c r="O274" s="539"/>
      <c r="P274" s="539"/>
      <c r="Q274" s="539"/>
      <c r="R274" s="539"/>
      <c r="S274" s="539"/>
      <c r="T274" s="539"/>
      <c r="U274" s="539"/>
      <c r="V274" s="539"/>
      <c r="W274" s="539"/>
      <c r="X274" s="539"/>
      <c r="Y274" s="539"/>
      <c r="Z274" s="539"/>
      <c r="AA274" s="539"/>
      <c r="AB274" s="539"/>
      <c r="AC274" s="539"/>
      <c r="AD274" s="539"/>
      <c r="AE274" s="539"/>
      <c r="AF274" s="539"/>
      <c r="AG274" s="539"/>
      <c r="AH274" s="539"/>
      <c r="AI274" s="539"/>
      <c r="AJ274" s="539"/>
      <c r="AK274" s="539"/>
      <c r="AL274" s="539"/>
      <c r="AM274" s="539"/>
      <c r="AN274" s="539"/>
      <c r="AO274" s="539"/>
      <c r="AP274" s="539"/>
      <c r="AQ274" s="539"/>
      <c r="AR274" s="539"/>
      <c r="AS274" s="539"/>
      <c r="AT274" s="539"/>
      <c r="AU274" s="539"/>
      <c r="AV274" s="539"/>
      <c r="AW274" s="539"/>
      <c r="AX274" s="539"/>
      <c r="AY274" s="539"/>
      <c r="AZ274" s="539"/>
      <c r="BA274" s="539"/>
      <c r="BB274" s="539"/>
      <c r="BC274" s="539"/>
      <c r="BD274" s="539"/>
      <c r="BE274" s="539"/>
      <c r="BF274" s="539"/>
      <c r="BG274" s="539"/>
      <c r="BH274" s="539"/>
      <c r="BI274" s="539"/>
      <c r="BJ274" s="539"/>
      <c r="BK274" s="539"/>
      <c r="BL274" s="539"/>
      <c r="BM274" s="539"/>
      <c r="BN274" s="539"/>
      <c r="BO274" s="539"/>
      <c r="BP274" s="539"/>
      <c r="BQ274" s="539"/>
      <c r="BR274" s="539"/>
      <c r="BS274" s="539"/>
      <c r="BT274" s="539"/>
      <c r="BU274" s="539"/>
      <c r="BV274" s="539"/>
      <c r="BW274" s="539"/>
      <c r="BX274" s="539"/>
      <c r="BY274" s="539"/>
      <c r="BZ274" s="539"/>
      <c r="CA274" s="539"/>
      <c r="CB274" s="539"/>
      <c r="CC274" s="539"/>
      <c r="CD274" s="539"/>
      <c r="CE274" s="539"/>
      <c r="CF274" s="539"/>
      <c r="CG274" s="539"/>
      <c r="CH274" s="539"/>
      <c r="CI274" s="539"/>
      <c r="CJ274" s="539"/>
      <c r="CK274" s="539"/>
      <c r="CL274" s="539"/>
      <c r="CM274" s="539"/>
      <c r="CN274" s="539"/>
      <c r="CO274" s="539"/>
      <c r="CP274" s="539"/>
      <c r="CQ274" s="539"/>
      <c r="CR274" s="539"/>
      <c r="CS274" s="539"/>
      <c r="CT274" s="539"/>
      <c r="CU274" s="539"/>
      <c r="CV274" s="539"/>
      <c r="CW274" s="539"/>
      <c r="CX274" s="539"/>
      <c r="CY274" s="539"/>
      <c r="CZ274" s="539"/>
      <c r="DA274" s="539"/>
      <c r="DB274" s="539"/>
      <c r="DC274" s="539"/>
      <c r="DD274" s="539"/>
      <c r="DE274" s="539"/>
      <c r="DF274" s="539"/>
      <c r="DG274" s="539"/>
      <c r="DH274" s="539"/>
      <c r="DI274" s="539"/>
      <c r="DJ274" s="539"/>
      <c r="DK274" s="539"/>
      <c r="DL274" s="539"/>
      <c r="DM274" s="539"/>
      <c r="DN274" s="539"/>
      <c r="DO274" s="539"/>
      <c r="DP274" s="539"/>
      <c r="DQ274" s="539"/>
      <c r="DR274" s="539"/>
      <c r="DS274" s="539"/>
      <c r="DT274" s="539"/>
      <c r="DU274" s="539"/>
      <c r="DV274" s="539"/>
      <c r="DW274" s="359"/>
      <c r="DX274" s="539"/>
      <c r="DY274" s="539"/>
      <c r="DZ274" s="539"/>
      <c r="EA274" s="539"/>
      <c r="EB274" s="539"/>
      <c r="EC274" s="539"/>
      <c r="ED274" s="539"/>
      <c r="EE274" s="539"/>
      <c r="EF274" s="539"/>
      <c r="EG274" s="539"/>
      <c r="EH274" s="539"/>
      <c r="EI274" s="539"/>
      <c r="EJ274" s="539"/>
      <c r="EK274" s="539"/>
      <c r="EL274" s="539"/>
      <c r="EM274" s="539"/>
      <c r="EN274" s="539"/>
      <c r="EO274" s="539"/>
      <c r="EP274" s="539"/>
      <c r="EQ274" s="539"/>
      <c r="ER274" s="359"/>
      <c r="ES274" s="539"/>
      <c r="ET274" s="539"/>
      <c r="EU274" s="539"/>
      <c r="EV274" s="539"/>
      <c r="EW274" s="539"/>
      <c r="EX274" s="539"/>
      <c r="EY274" s="539"/>
      <c r="EZ274" s="539"/>
      <c r="FA274" s="539"/>
      <c r="FB274" s="539"/>
      <c r="FC274" s="539"/>
      <c r="FD274" s="539"/>
      <c r="FE274" s="539"/>
      <c r="FF274" s="539"/>
      <c r="FG274" s="539"/>
      <c r="FH274" s="539"/>
      <c r="FI274" s="539"/>
      <c r="FJ274" s="539"/>
      <c r="FK274" s="539"/>
      <c r="FL274" s="539"/>
      <c r="FM274" s="539"/>
      <c r="FN274" s="539"/>
      <c r="FO274" s="539"/>
      <c r="FP274" s="539"/>
      <c r="FQ274" s="539"/>
      <c r="FR274" s="539"/>
      <c r="FS274" s="539"/>
      <c r="FT274" s="539"/>
      <c r="FU274" s="539"/>
      <c r="FV274" s="539"/>
      <c r="FW274" s="539"/>
      <c r="FX274" s="539"/>
      <c r="FY274" s="539"/>
      <c r="FZ274" s="539"/>
      <c r="GA274" s="539"/>
      <c r="GB274" s="539"/>
      <c r="GC274" s="539"/>
      <c r="GD274" s="539"/>
      <c r="GE274" s="539"/>
      <c r="GF274" s="539"/>
      <c r="GG274" s="539"/>
      <c r="GH274" s="539"/>
      <c r="GI274" s="539"/>
      <c r="GJ274" s="539"/>
      <c r="GK274" s="539"/>
      <c r="GL274" s="539"/>
      <c r="GM274" s="539"/>
      <c r="GN274" s="539"/>
      <c r="GO274" s="539"/>
      <c r="GP274" s="539"/>
      <c r="GQ274" s="539"/>
      <c r="GR274" s="539"/>
      <c r="GS274" s="539"/>
      <c r="GT274" s="539"/>
      <c r="GU274" s="539"/>
      <c r="GV274" s="539"/>
      <c r="GW274" s="539"/>
      <c r="GX274" s="539"/>
      <c r="GY274" s="539"/>
      <c r="GZ274" s="539"/>
      <c r="HA274" s="539"/>
      <c r="HB274" s="539"/>
      <c r="HC274" s="539"/>
      <c r="HD274" s="539"/>
      <c r="HE274" s="539"/>
      <c r="HF274" s="539"/>
      <c r="HG274" s="539"/>
      <c r="HH274" s="539"/>
      <c r="HI274" s="539"/>
      <c r="HJ274" s="539"/>
      <c r="HK274" s="539"/>
      <c r="HL274" s="539"/>
      <c r="HM274" s="539"/>
      <c r="HN274" s="539"/>
      <c r="HO274" s="539"/>
      <c r="HP274" s="539"/>
      <c r="HQ274" s="539"/>
      <c r="HR274" s="539"/>
      <c r="HS274" s="539"/>
      <c r="HT274" s="539"/>
      <c r="HU274" s="539"/>
      <c r="HV274" s="539"/>
      <c r="HW274" s="539"/>
      <c r="HX274" s="539"/>
      <c r="HY274" s="539"/>
      <c r="HZ274" s="539"/>
      <c r="IA274" s="539"/>
      <c r="IB274" s="539"/>
      <c r="IC274" s="539"/>
      <c r="ID274" s="539"/>
      <c r="IE274" s="539"/>
      <c r="IF274" s="539"/>
      <c r="IG274" s="539"/>
      <c r="IH274" s="539"/>
      <c r="II274" s="539"/>
      <c r="IJ274" s="539"/>
      <c r="IK274" s="539"/>
      <c r="IL274" s="539"/>
      <c r="IM274" s="539"/>
      <c r="IN274" s="539"/>
      <c r="IO274" s="539"/>
      <c r="IP274" s="539"/>
      <c r="IQ274" s="539"/>
      <c r="IR274" s="539"/>
      <c r="IS274" s="539"/>
      <c r="IT274" s="539"/>
      <c r="IU274" s="539"/>
      <c r="IV274" s="539"/>
      <c r="IW274" s="539"/>
      <c r="IX274" s="539"/>
      <c r="IY274" s="539"/>
      <c r="IZ274" s="539"/>
      <c r="JA274" s="539"/>
      <c r="JB274" s="539"/>
      <c r="JC274" s="539"/>
      <c r="JD274" s="539"/>
      <c r="JE274" s="539"/>
      <c r="JF274" s="539"/>
      <c r="JG274" s="359"/>
      <c r="JH274" s="539"/>
      <c r="JI274" s="539"/>
      <c r="JJ274" s="539"/>
      <c r="JK274" s="539"/>
      <c r="JL274" s="539"/>
      <c r="JM274" s="539"/>
      <c r="JN274" s="539"/>
      <c r="JO274" s="539"/>
      <c r="JP274" s="539"/>
      <c r="JQ274" s="539"/>
      <c r="JR274" s="539"/>
      <c r="JS274" s="539"/>
      <c r="JT274" s="539"/>
      <c r="JU274" s="539"/>
      <c r="JV274" s="539"/>
      <c r="JW274" s="539"/>
      <c r="JX274" s="539"/>
      <c r="JY274" s="539"/>
      <c r="JZ274" s="539"/>
      <c r="KA274" s="539"/>
      <c r="KB274" s="359"/>
    </row>
    <row r="275" spans="2:288" ht="15" customHeight="1" x14ac:dyDescent="0.25">
      <c r="B275" s="293" t="str">
        <f t="shared" si="30"/>
        <v>Desk 59</v>
      </c>
      <c r="C275" s="295" t="str">
        <f t="shared" si="35"/>
        <v/>
      </c>
      <c r="D275" s="295" t="str">
        <f t="shared" si="35"/>
        <v/>
      </c>
      <c r="E275" s="295" t="str">
        <f t="shared" si="35"/>
        <v/>
      </c>
      <c r="F275" s="295" t="str">
        <f t="shared" si="35"/>
        <v/>
      </c>
      <c r="G275" s="591" t="str">
        <f t="shared" si="35"/>
        <v/>
      </c>
      <c r="H275" s="539"/>
      <c r="I275" s="539"/>
      <c r="J275" s="539"/>
      <c r="K275" s="539"/>
      <c r="L275" s="539"/>
      <c r="M275" s="539"/>
      <c r="N275" s="539"/>
      <c r="O275" s="539"/>
      <c r="P275" s="539"/>
      <c r="Q275" s="539"/>
      <c r="R275" s="539"/>
      <c r="S275" s="539"/>
      <c r="T275" s="539"/>
      <c r="U275" s="539"/>
      <c r="V275" s="539"/>
      <c r="W275" s="539"/>
      <c r="X275" s="539"/>
      <c r="Y275" s="539"/>
      <c r="Z275" s="539"/>
      <c r="AA275" s="539"/>
      <c r="AB275" s="539"/>
      <c r="AC275" s="539"/>
      <c r="AD275" s="539"/>
      <c r="AE275" s="539"/>
      <c r="AF275" s="539"/>
      <c r="AG275" s="539"/>
      <c r="AH275" s="539"/>
      <c r="AI275" s="539"/>
      <c r="AJ275" s="539"/>
      <c r="AK275" s="539"/>
      <c r="AL275" s="539"/>
      <c r="AM275" s="539"/>
      <c r="AN275" s="539"/>
      <c r="AO275" s="539"/>
      <c r="AP275" s="539"/>
      <c r="AQ275" s="539"/>
      <c r="AR275" s="539"/>
      <c r="AS275" s="539"/>
      <c r="AT275" s="539"/>
      <c r="AU275" s="539"/>
      <c r="AV275" s="539"/>
      <c r="AW275" s="539"/>
      <c r="AX275" s="539"/>
      <c r="AY275" s="539"/>
      <c r="AZ275" s="539"/>
      <c r="BA275" s="539"/>
      <c r="BB275" s="539"/>
      <c r="BC275" s="539"/>
      <c r="BD275" s="539"/>
      <c r="BE275" s="539"/>
      <c r="BF275" s="539"/>
      <c r="BG275" s="539"/>
      <c r="BH275" s="539"/>
      <c r="BI275" s="539"/>
      <c r="BJ275" s="539"/>
      <c r="BK275" s="539"/>
      <c r="BL275" s="539"/>
      <c r="BM275" s="539"/>
      <c r="BN275" s="539"/>
      <c r="BO275" s="539"/>
      <c r="BP275" s="539"/>
      <c r="BQ275" s="539"/>
      <c r="BR275" s="539"/>
      <c r="BS275" s="539"/>
      <c r="BT275" s="539"/>
      <c r="BU275" s="539"/>
      <c r="BV275" s="539"/>
      <c r="BW275" s="539"/>
      <c r="BX275" s="539"/>
      <c r="BY275" s="539"/>
      <c r="BZ275" s="539"/>
      <c r="CA275" s="539"/>
      <c r="CB275" s="539"/>
      <c r="CC275" s="539"/>
      <c r="CD275" s="539"/>
      <c r="CE275" s="539"/>
      <c r="CF275" s="539"/>
      <c r="CG275" s="539"/>
      <c r="CH275" s="539"/>
      <c r="CI275" s="539"/>
      <c r="CJ275" s="539"/>
      <c r="CK275" s="539"/>
      <c r="CL275" s="539"/>
      <c r="CM275" s="539"/>
      <c r="CN275" s="539"/>
      <c r="CO275" s="539"/>
      <c r="CP275" s="539"/>
      <c r="CQ275" s="539"/>
      <c r="CR275" s="539"/>
      <c r="CS275" s="539"/>
      <c r="CT275" s="539"/>
      <c r="CU275" s="539"/>
      <c r="CV275" s="539"/>
      <c r="CW275" s="539"/>
      <c r="CX275" s="539"/>
      <c r="CY275" s="539"/>
      <c r="CZ275" s="539"/>
      <c r="DA275" s="539"/>
      <c r="DB275" s="539"/>
      <c r="DC275" s="539"/>
      <c r="DD275" s="539"/>
      <c r="DE275" s="539"/>
      <c r="DF275" s="539"/>
      <c r="DG275" s="539"/>
      <c r="DH275" s="539"/>
      <c r="DI275" s="539"/>
      <c r="DJ275" s="539"/>
      <c r="DK275" s="539"/>
      <c r="DL275" s="539"/>
      <c r="DM275" s="539"/>
      <c r="DN275" s="539"/>
      <c r="DO275" s="539"/>
      <c r="DP275" s="539"/>
      <c r="DQ275" s="539"/>
      <c r="DR275" s="539"/>
      <c r="DS275" s="539"/>
      <c r="DT275" s="539"/>
      <c r="DU275" s="539"/>
      <c r="DV275" s="539"/>
      <c r="DW275" s="359"/>
      <c r="DX275" s="539"/>
      <c r="DY275" s="539"/>
      <c r="DZ275" s="539"/>
      <c r="EA275" s="539"/>
      <c r="EB275" s="539"/>
      <c r="EC275" s="539"/>
      <c r="ED275" s="539"/>
      <c r="EE275" s="539"/>
      <c r="EF275" s="539"/>
      <c r="EG275" s="539"/>
      <c r="EH275" s="539"/>
      <c r="EI275" s="539"/>
      <c r="EJ275" s="539"/>
      <c r="EK275" s="539"/>
      <c r="EL275" s="539"/>
      <c r="EM275" s="539"/>
      <c r="EN275" s="539"/>
      <c r="EO275" s="539"/>
      <c r="EP275" s="539"/>
      <c r="EQ275" s="539"/>
      <c r="ER275" s="359"/>
      <c r="ES275" s="539"/>
      <c r="ET275" s="539"/>
      <c r="EU275" s="539"/>
      <c r="EV275" s="539"/>
      <c r="EW275" s="539"/>
      <c r="EX275" s="539"/>
      <c r="EY275" s="539"/>
      <c r="EZ275" s="539"/>
      <c r="FA275" s="539"/>
      <c r="FB275" s="539"/>
      <c r="FC275" s="539"/>
      <c r="FD275" s="539"/>
      <c r="FE275" s="539"/>
      <c r="FF275" s="539"/>
      <c r="FG275" s="539"/>
      <c r="FH275" s="539"/>
      <c r="FI275" s="539"/>
      <c r="FJ275" s="539"/>
      <c r="FK275" s="539"/>
      <c r="FL275" s="539"/>
      <c r="FM275" s="539"/>
      <c r="FN275" s="539"/>
      <c r="FO275" s="539"/>
      <c r="FP275" s="539"/>
      <c r="FQ275" s="539"/>
      <c r="FR275" s="539"/>
      <c r="FS275" s="539"/>
      <c r="FT275" s="539"/>
      <c r="FU275" s="539"/>
      <c r="FV275" s="539"/>
      <c r="FW275" s="539"/>
      <c r="FX275" s="539"/>
      <c r="FY275" s="539"/>
      <c r="FZ275" s="539"/>
      <c r="GA275" s="539"/>
      <c r="GB275" s="539"/>
      <c r="GC275" s="539"/>
      <c r="GD275" s="539"/>
      <c r="GE275" s="539"/>
      <c r="GF275" s="539"/>
      <c r="GG275" s="539"/>
      <c r="GH275" s="539"/>
      <c r="GI275" s="539"/>
      <c r="GJ275" s="539"/>
      <c r="GK275" s="539"/>
      <c r="GL275" s="539"/>
      <c r="GM275" s="539"/>
      <c r="GN275" s="539"/>
      <c r="GO275" s="539"/>
      <c r="GP275" s="539"/>
      <c r="GQ275" s="539"/>
      <c r="GR275" s="539"/>
      <c r="GS275" s="539"/>
      <c r="GT275" s="539"/>
      <c r="GU275" s="539"/>
      <c r="GV275" s="539"/>
      <c r="GW275" s="539"/>
      <c r="GX275" s="539"/>
      <c r="GY275" s="539"/>
      <c r="GZ275" s="539"/>
      <c r="HA275" s="539"/>
      <c r="HB275" s="539"/>
      <c r="HC275" s="539"/>
      <c r="HD275" s="539"/>
      <c r="HE275" s="539"/>
      <c r="HF275" s="539"/>
      <c r="HG275" s="539"/>
      <c r="HH275" s="539"/>
      <c r="HI275" s="539"/>
      <c r="HJ275" s="539"/>
      <c r="HK275" s="539"/>
      <c r="HL275" s="539"/>
      <c r="HM275" s="539"/>
      <c r="HN275" s="539"/>
      <c r="HO275" s="539"/>
      <c r="HP275" s="539"/>
      <c r="HQ275" s="539"/>
      <c r="HR275" s="539"/>
      <c r="HS275" s="539"/>
      <c r="HT275" s="539"/>
      <c r="HU275" s="539"/>
      <c r="HV275" s="539"/>
      <c r="HW275" s="539"/>
      <c r="HX275" s="539"/>
      <c r="HY275" s="539"/>
      <c r="HZ275" s="539"/>
      <c r="IA275" s="539"/>
      <c r="IB275" s="539"/>
      <c r="IC275" s="539"/>
      <c r="ID275" s="539"/>
      <c r="IE275" s="539"/>
      <c r="IF275" s="539"/>
      <c r="IG275" s="539"/>
      <c r="IH275" s="539"/>
      <c r="II275" s="539"/>
      <c r="IJ275" s="539"/>
      <c r="IK275" s="539"/>
      <c r="IL275" s="539"/>
      <c r="IM275" s="539"/>
      <c r="IN275" s="539"/>
      <c r="IO275" s="539"/>
      <c r="IP275" s="539"/>
      <c r="IQ275" s="539"/>
      <c r="IR275" s="539"/>
      <c r="IS275" s="539"/>
      <c r="IT275" s="539"/>
      <c r="IU275" s="539"/>
      <c r="IV275" s="539"/>
      <c r="IW275" s="539"/>
      <c r="IX275" s="539"/>
      <c r="IY275" s="539"/>
      <c r="IZ275" s="539"/>
      <c r="JA275" s="539"/>
      <c r="JB275" s="539"/>
      <c r="JC275" s="539"/>
      <c r="JD275" s="539"/>
      <c r="JE275" s="539"/>
      <c r="JF275" s="539"/>
      <c r="JG275" s="359"/>
      <c r="JH275" s="539"/>
      <c r="JI275" s="539"/>
      <c r="JJ275" s="539"/>
      <c r="JK275" s="539"/>
      <c r="JL275" s="539"/>
      <c r="JM275" s="539"/>
      <c r="JN275" s="539"/>
      <c r="JO275" s="539"/>
      <c r="JP275" s="539"/>
      <c r="JQ275" s="539"/>
      <c r="JR275" s="539"/>
      <c r="JS275" s="539"/>
      <c r="JT275" s="539"/>
      <c r="JU275" s="539"/>
      <c r="JV275" s="539"/>
      <c r="JW275" s="539"/>
      <c r="JX275" s="539"/>
      <c r="JY275" s="539"/>
      <c r="JZ275" s="539"/>
      <c r="KA275" s="539"/>
      <c r="KB275" s="359"/>
    </row>
    <row r="276" spans="2:288" ht="15" customHeight="1" x14ac:dyDescent="0.25">
      <c r="B276" s="293" t="str">
        <f t="shared" si="30"/>
        <v>Desk 60</v>
      </c>
      <c r="C276" s="295" t="str">
        <f t="shared" si="35"/>
        <v/>
      </c>
      <c r="D276" s="295" t="str">
        <f t="shared" si="35"/>
        <v/>
      </c>
      <c r="E276" s="295" t="str">
        <f t="shared" si="35"/>
        <v/>
      </c>
      <c r="F276" s="295" t="str">
        <f t="shared" si="35"/>
        <v/>
      </c>
      <c r="G276" s="591" t="str">
        <f t="shared" si="35"/>
        <v/>
      </c>
      <c r="H276" s="539"/>
      <c r="I276" s="539"/>
      <c r="J276" s="539"/>
      <c r="K276" s="539"/>
      <c r="L276" s="539"/>
      <c r="M276" s="539"/>
      <c r="N276" s="539"/>
      <c r="O276" s="539"/>
      <c r="P276" s="539"/>
      <c r="Q276" s="539"/>
      <c r="R276" s="539"/>
      <c r="S276" s="539"/>
      <c r="T276" s="539"/>
      <c r="U276" s="539"/>
      <c r="V276" s="539"/>
      <c r="W276" s="539"/>
      <c r="X276" s="539"/>
      <c r="Y276" s="539"/>
      <c r="Z276" s="539"/>
      <c r="AA276" s="539"/>
      <c r="AB276" s="539"/>
      <c r="AC276" s="539"/>
      <c r="AD276" s="539"/>
      <c r="AE276" s="539"/>
      <c r="AF276" s="539"/>
      <c r="AG276" s="539"/>
      <c r="AH276" s="539"/>
      <c r="AI276" s="539"/>
      <c r="AJ276" s="539"/>
      <c r="AK276" s="539"/>
      <c r="AL276" s="539"/>
      <c r="AM276" s="539"/>
      <c r="AN276" s="539"/>
      <c r="AO276" s="539"/>
      <c r="AP276" s="539"/>
      <c r="AQ276" s="539"/>
      <c r="AR276" s="539"/>
      <c r="AS276" s="539"/>
      <c r="AT276" s="539"/>
      <c r="AU276" s="539"/>
      <c r="AV276" s="539"/>
      <c r="AW276" s="539"/>
      <c r="AX276" s="539"/>
      <c r="AY276" s="539"/>
      <c r="AZ276" s="539"/>
      <c r="BA276" s="539"/>
      <c r="BB276" s="539"/>
      <c r="BC276" s="539"/>
      <c r="BD276" s="539"/>
      <c r="BE276" s="539"/>
      <c r="BF276" s="539"/>
      <c r="BG276" s="539"/>
      <c r="BH276" s="539"/>
      <c r="BI276" s="539"/>
      <c r="BJ276" s="539"/>
      <c r="BK276" s="539"/>
      <c r="BL276" s="539"/>
      <c r="BM276" s="539"/>
      <c r="BN276" s="539"/>
      <c r="BO276" s="539"/>
      <c r="BP276" s="539"/>
      <c r="BQ276" s="539"/>
      <c r="BR276" s="539"/>
      <c r="BS276" s="539"/>
      <c r="BT276" s="539"/>
      <c r="BU276" s="539"/>
      <c r="BV276" s="539"/>
      <c r="BW276" s="539"/>
      <c r="BX276" s="539"/>
      <c r="BY276" s="539"/>
      <c r="BZ276" s="539"/>
      <c r="CA276" s="539"/>
      <c r="CB276" s="539"/>
      <c r="CC276" s="539"/>
      <c r="CD276" s="539"/>
      <c r="CE276" s="539"/>
      <c r="CF276" s="539"/>
      <c r="CG276" s="539"/>
      <c r="CH276" s="539"/>
      <c r="CI276" s="539"/>
      <c r="CJ276" s="539"/>
      <c r="CK276" s="539"/>
      <c r="CL276" s="539"/>
      <c r="CM276" s="539"/>
      <c r="CN276" s="539"/>
      <c r="CO276" s="539"/>
      <c r="CP276" s="539"/>
      <c r="CQ276" s="539"/>
      <c r="CR276" s="539"/>
      <c r="CS276" s="539"/>
      <c r="CT276" s="539"/>
      <c r="CU276" s="539"/>
      <c r="CV276" s="539"/>
      <c r="CW276" s="539"/>
      <c r="CX276" s="539"/>
      <c r="CY276" s="539"/>
      <c r="CZ276" s="539"/>
      <c r="DA276" s="539"/>
      <c r="DB276" s="539"/>
      <c r="DC276" s="539"/>
      <c r="DD276" s="539"/>
      <c r="DE276" s="539"/>
      <c r="DF276" s="539"/>
      <c r="DG276" s="539"/>
      <c r="DH276" s="539"/>
      <c r="DI276" s="539"/>
      <c r="DJ276" s="539"/>
      <c r="DK276" s="539"/>
      <c r="DL276" s="539"/>
      <c r="DM276" s="539"/>
      <c r="DN276" s="539"/>
      <c r="DO276" s="539"/>
      <c r="DP276" s="539"/>
      <c r="DQ276" s="539"/>
      <c r="DR276" s="539"/>
      <c r="DS276" s="539"/>
      <c r="DT276" s="539"/>
      <c r="DU276" s="539"/>
      <c r="DV276" s="539"/>
      <c r="DW276" s="359"/>
      <c r="DX276" s="539"/>
      <c r="DY276" s="539"/>
      <c r="DZ276" s="539"/>
      <c r="EA276" s="539"/>
      <c r="EB276" s="539"/>
      <c r="EC276" s="539"/>
      <c r="ED276" s="539"/>
      <c r="EE276" s="539"/>
      <c r="EF276" s="539"/>
      <c r="EG276" s="539"/>
      <c r="EH276" s="539"/>
      <c r="EI276" s="539"/>
      <c r="EJ276" s="539"/>
      <c r="EK276" s="539"/>
      <c r="EL276" s="539"/>
      <c r="EM276" s="539"/>
      <c r="EN276" s="539"/>
      <c r="EO276" s="539"/>
      <c r="EP276" s="539"/>
      <c r="EQ276" s="539"/>
      <c r="ER276" s="359"/>
      <c r="ES276" s="539"/>
      <c r="ET276" s="539"/>
      <c r="EU276" s="539"/>
      <c r="EV276" s="539"/>
      <c r="EW276" s="539"/>
      <c r="EX276" s="539"/>
      <c r="EY276" s="539"/>
      <c r="EZ276" s="539"/>
      <c r="FA276" s="539"/>
      <c r="FB276" s="539"/>
      <c r="FC276" s="539"/>
      <c r="FD276" s="539"/>
      <c r="FE276" s="539"/>
      <c r="FF276" s="539"/>
      <c r="FG276" s="539"/>
      <c r="FH276" s="539"/>
      <c r="FI276" s="539"/>
      <c r="FJ276" s="539"/>
      <c r="FK276" s="539"/>
      <c r="FL276" s="539"/>
      <c r="FM276" s="539"/>
      <c r="FN276" s="539"/>
      <c r="FO276" s="539"/>
      <c r="FP276" s="539"/>
      <c r="FQ276" s="539"/>
      <c r="FR276" s="539"/>
      <c r="FS276" s="539"/>
      <c r="FT276" s="539"/>
      <c r="FU276" s="539"/>
      <c r="FV276" s="539"/>
      <c r="FW276" s="539"/>
      <c r="FX276" s="539"/>
      <c r="FY276" s="539"/>
      <c r="FZ276" s="539"/>
      <c r="GA276" s="539"/>
      <c r="GB276" s="539"/>
      <c r="GC276" s="539"/>
      <c r="GD276" s="539"/>
      <c r="GE276" s="539"/>
      <c r="GF276" s="539"/>
      <c r="GG276" s="539"/>
      <c r="GH276" s="539"/>
      <c r="GI276" s="539"/>
      <c r="GJ276" s="539"/>
      <c r="GK276" s="539"/>
      <c r="GL276" s="539"/>
      <c r="GM276" s="539"/>
      <c r="GN276" s="539"/>
      <c r="GO276" s="539"/>
      <c r="GP276" s="539"/>
      <c r="GQ276" s="539"/>
      <c r="GR276" s="539"/>
      <c r="GS276" s="539"/>
      <c r="GT276" s="539"/>
      <c r="GU276" s="539"/>
      <c r="GV276" s="539"/>
      <c r="GW276" s="539"/>
      <c r="GX276" s="539"/>
      <c r="GY276" s="539"/>
      <c r="GZ276" s="539"/>
      <c r="HA276" s="539"/>
      <c r="HB276" s="539"/>
      <c r="HC276" s="539"/>
      <c r="HD276" s="539"/>
      <c r="HE276" s="539"/>
      <c r="HF276" s="539"/>
      <c r="HG276" s="539"/>
      <c r="HH276" s="539"/>
      <c r="HI276" s="539"/>
      <c r="HJ276" s="539"/>
      <c r="HK276" s="539"/>
      <c r="HL276" s="539"/>
      <c r="HM276" s="539"/>
      <c r="HN276" s="539"/>
      <c r="HO276" s="539"/>
      <c r="HP276" s="539"/>
      <c r="HQ276" s="539"/>
      <c r="HR276" s="539"/>
      <c r="HS276" s="539"/>
      <c r="HT276" s="539"/>
      <c r="HU276" s="539"/>
      <c r="HV276" s="539"/>
      <c r="HW276" s="539"/>
      <c r="HX276" s="539"/>
      <c r="HY276" s="539"/>
      <c r="HZ276" s="539"/>
      <c r="IA276" s="539"/>
      <c r="IB276" s="539"/>
      <c r="IC276" s="539"/>
      <c r="ID276" s="539"/>
      <c r="IE276" s="539"/>
      <c r="IF276" s="539"/>
      <c r="IG276" s="539"/>
      <c r="IH276" s="539"/>
      <c r="II276" s="539"/>
      <c r="IJ276" s="539"/>
      <c r="IK276" s="539"/>
      <c r="IL276" s="539"/>
      <c r="IM276" s="539"/>
      <c r="IN276" s="539"/>
      <c r="IO276" s="539"/>
      <c r="IP276" s="539"/>
      <c r="IQ276" s="539"/>
      <c r="IR276" s="539"/>
      <c r="IS276" s="539"/>
      <c r="IT276" s="539"/>
      <c r="IU276" s="539"/>
      <c r="IV276" s="539"/>
      <c r="IW276" s="539"/>
      <c r="IX276" s="539"/>
      <c r="IY276" s="539"/>
      <c r="IZ276" s="539"/>
      <c r="JA276" s="539"/>
      <c r="JB276" s="539"/>
      <c r="JC276" s="539"/>
      <c r="JD276" s="539"/>
      <c r="JE276" s="539"/>
      <c r="JF276" s="539"/>
      <c r="JG276" s="359"/>
      <c r="JH276" s="539"/>
      <c r="JI276" s="539"/>
      <c r="JJ276" s="539"/>
      <c r="JK276" s="539"/>
      <c r="JL276" s="539"/>
      <c r="JM276" s="539"/>
      <c r="JN276" s="539"/>
      <c r="JO276" s="539"/>
      <c r="JP276" s="539"/>
      <c r="JQ276" s="539"/>
      <c r="JR276" s="539"/>
      <c r="JS276" s="539"/>
      <c r="JT276" s="539"/>
      <c r="JU276" s="539"/>
      <c r="JV276" s="539"/>
      <c r="JW276" s="539"/>
      <c r="JX276" s="539"/>
      <c r="JY276" s="539"/>
      <c r="JZ276" s="539"/>
      <c r="KA276" s="539"/>
      <c r="KB276" s="359"/>
    </row>
    <row r="277" spans="2:288" ht="15" customHeight="1" x14ac:dyDescent="0.25">
      <c r="B277" s="293" t="str">
        <f t="shared" si="30"/>
        <v>Desk 61</v>
      </c>
      <c r="C277" s="295" t="str">
        <f t="shared" si="35"/>
        <v/>
      </c>
      <c r="D277" s="295" t="str">
        <f t="shared" si="35"/>
        <v/>
      </c>
      <c r="E277" s="295" t="str">
        <f t="shared" si="35"/>
        <v/>
      </c>
      <c r="F277" s="295" t="str">
        <f t="shared" si="35"/>
        <v/>
      </c>
      <c r="G277" s="591" t="str">
        <f t="shared" si="35"/>
        <v/>
      </c>
      <c r="H277" s="539"/>
      <c r="I277" s="539"/>
      <c r="J277" s="539"/>
      <c r="K277" s="539"/>
      <c r="L277" s="539"/>
      <c r="M277" s="539"/>
      <c r="N277" s="539"/>
      <c r="O277" s="539"/>
      <c r="P277" s="539"/>
      <c r="Q277" s="539"/>
      <c r="R277" s="539"/>
      <c r="S277" s="539"/>
      <c r="T277" s="539"/>
      <c r="U277" s="539"/>
      <c r="V277" s="539"/>
      <c r="W277" s="539"/>
      <c r="X277" s="539"/>
      <c r="Y277" s="539"/>
      <c r="Z277" s="539"/>
      <c r="AA277" s="539"/>
      <c r="AB277" s="539"/>
      <c r="AC277" s="539"/>
      <c r="AD277" s="539"/>
      <c r="AE277" s="539"/>
      <c r="AF277" s="539"/>
      <c r="AG277" s="539"/>
      <c r="AH277" s="539"/>
      <c r="AI277" s="539"/>
      <c r="AJ277" s="539"/>
      <c r="AK277" s="539"/>
      <c r="AL277" s="539"/>
      <c r="AM277" s="539"/>
      <c r="AN277" s="539"/>
      <c r="AO277" s="539"/>
      <c r="AP277" s="539"/>
      <c r="AQ277" s="539"/>
      <c r="AR277" s="539"/>
      <c r="AS277" s="539"/>
      <c r="AT277" s="539"/>
      <c r="AU277" s="539"/>
      <c r="AV277" s="539"/>
      <c r="AW277" s="539"/>
      <c r="AX277" s="539"/>
      <c r="AY277" s="539"/>
      <c r="AZ277" s="539"/>
      <c r="BA277" s="539"/>
      <c r="BB277" s="539"/>
      <c r="BC277" s="539"/>
      <c r="BD277" s="539"/>
      <c r="BE277" s="539"/>
      <c r="BF277" s="539"/>
      <c r="BG277" s="539"/>
      <c r="BH277" s="539"/>
      <c r="BI277" s="539"/>
      <c r="BJ277" s="539"/>
      <c r="BK277" s="539"/>
      <c r="BL277" s="539"/>
      <c r="BM277" s="539"/>
      <c r="BN277" s="539"/>
      <c r="BO277" s="539"/>
      <c r="BP277" s="539"/>
      <c r="BQ277" s="539"/>
      <c r="BR277" s="539"/>
      <c r="BS277" s="539"/>
      <c r="BT277" s="539"/>
      <c r="BU277" s="539"/>
      <c r="BV277" s="539"/>
      <c r="BW277" s="539"/>
      <c r="BX277" s="539"/>
      <c r="BY277" s="539"/>
      <c r="BZ277" s="539"/>
      <c r="CA277" s="539"/>
      <c r="CB277" s="539"/>
      <c r="CC277" s="539"/>
      <c r="CD277" s="539"/>
      <c r="CE277" s="539"/>
      <c r="CF277" s="539"/>
      <c r="CG277" s="539"/>
      <c r="CH277" s="539"/>
      <c r="CI277" s="539"/>
      <c r="CJ277" s="539"/>
      <c r="CK277" s="539"/>
      <c r="CL277" s="539"/>
      <c r="CM277" s="539"/>
      <c r="CN277" s="539"/>
      <c r="CO277" s="539"/>
      <c r="CP277" s="539"/>
      <c r="CQ277" s="539"/>
      <c r="CR277" s="539"/>
      <c r="CS277" s="539"/>
      <c r="CT277" s="539"/>
      <c r="CU277" s="539"/>
      <c r="CV277" s="539"/>
      <c r="CW277" s="539"/>
      <c r="CX277" s="539"/>
      <c r="CY277" s="539"/>
      <c r="CZ277" s="539"/>
      <c r="DA277" s="539"/>
      <c r="DB277" s="539"/>
      <c r="DC277" s="539"/>
      <c r="DD277" s="539"/>
      <c r="DE277" s="539"/>
      <c r="DF277" s="539"/>
      <c r="DG277" s="539"/>
      <c r="DH277" s="539"/>
      <c r="DI277" s="539"/>
      <c r="DJ277" s="539"/>
      <c r="DK277" s="539"/>
      <c r="DL277" s="539"/>
      <c r="DM277" s="539"/>
      <c r="DN277" s="539"/>
      <c r="DO277" s="539"/>
      <c r="DP277" s="539"/>
      <c r="DQ277" s="539"/>
      <c r="DR277" s="539"/>
      <c r="DS277" s="539"/>
      <c r="DT277" s="539"/>
      <c r="DU277" s="539"/>
      <c r="DV277" s="539"/>
      <c r="DW277" s="359"/>
      <c r="DX277" s="539"/>
      <c r="DY277" s="539"/>
      <c r="DZ277" s="539"/>
      <c r="EA277" s="539"/>
      <c r="EB277" s="539"/>
      <c r="EC277" s="539"/>
      <c r="ED277" s="539"/>
      <c r="EE277" s="539"/>
      <c r="EF277" s="539"/>
      <c r="EG277" s="539"/>
      <c r="EH277" s="539"/>
      <c r="EI277" s="539"/>
      <c r="EJ277" s="539"/>
      <c r="EK277" s="539"/>
      <c r="EL277" s="539"/>
      <c r="EM277" s="539"/>
      <c r="EN277" s="539"/>
      <c r="EO277" s="539"/>
      <c r="EP277" s="539"/>
      <c r="EQ277" s="539"/>
      <c r="ER277" s="359"/>
      <c r="ES277" s="539"/>
      <c r="ET277" s="539"/>
      <c r="EU277" s="539"/>
      <c r="EV277" s="539"/>
      <c r="EW277" s="539"/>
      <c r="EX277" s="539"/>
      <c r="EY277" s="539"/>
      <c r="EZ277" s="539"/>
      <c r="FA277" s="539"/>
      <c r="FB277" s="539"/>
      <c r="FC277" s="539"/>
      <c r="FD277" s="539"/>
      <c r="FE277" s="539"/>
      <c r="FF277" s="539"/>
      <c r="FG277" s="539"/>
      <c r="FH277" s="539"/>
      <c r="FI277" s="539"/>
      <c r="FJ277" s="539"/>
      <c r="FK277" s="539"/>
      <c r="FL277" s="539"/>
      <c r="FM277" s="539"/>
      <c r="FN277" s="539"/>
      <c r="FO277" s="539"/>
      <c r="FP277" s="539"/>
      <c r="FQ277" s="539"/>
      <c r="FR277" s="539"/>
      <c r="FS277" s="539"/>
      <c r="FT277" s="539"/>
      <c r="FU277" s="539"/>
      <c r="FV277" s="539"/>
      <c r="FW277" s="539"/>
      <c r="FX277" s="539"/>
      <c r="FY277" s="539"/>
      <c r="FZ277" s="539"/>
      <c r="GA277" s="539"/>
      <c r="GB277" s="539"/>
      <c r="GC277" s="539"/>
      <c r="GD277" s="539"/>
      <c r="GE277" s="539"/>
      <c r="GF277" s="539"/>
      <c r="GG277" s="539"/>
      <c r="GH277" s="539"/>
      <c r="GI277" s="539"/>
      <c r="GJ277" s="539"/>
      <c r="GK277" s="539"/>
      <c r="GL277" s="539"/>
      <c r="GM277" s="539"/>
      <c r="GN277" s="539"/>
      <c r="GO277" s="539"/>
      <c r="GP277" s="539"/>
      <c r="GQ277" s="539"/>
      <c r="GR277" s="539"/>
      <c r="GS277" s="539"/>
      <c r="GT277" s="539"/>
      <c r="GU277" s="539"/>
      <c r="GV277" s="539"/>
      <c r="GW277" s="539"/>
      <c r="GX277" s="539"/>
      <c r="GY277" s="539"/>
      <c r="GZ277" s="539"/>
      <c r="HA277" s="539"/>
      <c r="HB277" s="539"/>
      <c r="HC277" s="539"/>
      <c r="HD277" s="539"/>
      <c r="HE277" s="539"/>
      <c r="HF277" s="539"/>
      <c r="HG277" s="539"/>
      <c r="HH277" s="539"/>
      <c r="HI277" s="539"/>
      <c r="HJ277" s="539"/>
      <c r="HK277" s="539"/>
      <c r="HL277" s="539"/>
      <c r="HM277" s="539"/>
      <c r="HN277" s="539"/>
      <c r="HO277" s="539"/>
      <c r="HP277" s="539"/>
      <c r="HQ277" s="539"/>
      <c r="HR277" s="539"/>
      <c r="HS277" s="539"/>
      <c r="HT277" s="539"/>
      <c r="HU277" s="539"/>
      <c r="HV277" s="539"/>
      <c r="HW277" s="539"/>
      <c r="HX277" s="539"/>
      <c r="HY277" s="539"/>
      <c r="HZ277" s="539"/>
      <c r="IA277" s="539"/>
      <c r="IB277" s="539"/>
      <c r="IC277" s="539"/>
      <c r="ID277" s="539"/>
      <c r="IE277" s="539"/>
      <c r="IF277" s="539"/>
      <c r="IG277" s="539"/>
      <c r="IH277" s="539"/>
      <c r="II277" s="539"/>
      <c r="IJ277" s="539"/>
      <c r="IK277" s="539"/>
      <c r="IL277" s="539"/>
      <c r="IM277" s="539"/>
      <c r="IN277" s="539"/>
      <c r="IO277" s="539"/>
      <c r="IP277" s="539"/>
      <c r="IQ277" s="539"/>
      <c r="IR277" s="539"/>
      <c r="IS277" s="539"/>
      <c r="IT277" s="539"/>
      <c r="IU277" s="539"/>
      <c r="IV277" s="539"/>
      <c r="IW277" s="539"/>
      <c r="IX277" s="539"/>
      <c r="IY277" s="539"/>
      <c r="IZ277" s="539"/>
      <c r="JA277" s="539"/>
      <c r="JB277" s="539"/>
      <c r="JC277" s="539"/>
      <c r="JD277" s="539"/>
      <c r="JE277" s="539"/>
      <c r="JF277" s="539"/>
      <c r="JG277" s="359"/>
      <c r="JH277" s="539"/>
      <c r="JI277" s="539"/>
      <c r="JJ277" s="539"/>
      <c r="JK277" s="539"/>
      <c r="JL277" s="539"/>
      <c r="JM277" s="539"/>
      <c r="JN277" s="539"/>
      <c r="JO277" s="539"/>
      <c r="JP277" s="539"/>
      <c r="JQ277" s="539"/>
      <c r="JR277" s="539"/>
      <c r="JS277" s="539"/>
      <c r="JT277" s="539"/>
      <c r="JU277" s="539"/>
      <c r="JV277" s="539"/>
      <c r="JW277" s="539"/>
      <c r="JX277" s="539"/>
      <c r="JY277" s="539"/>
      <c r="JZ277" s="539"/>
      <c r="KA277" s="539"/>
      <c r="KB277" s="359"/>
    </row>
    <row r="278" spans="2:288" ht="15" customHeight="1" x14ac:dyDescent="0.25">
      <c r="B278" s="293" t="str">
        <f t="shared" si="30"/>
        <v>Desk 62</v>
      </c>
      <c r="C278" s="295" t="str">
        <f t="shared" si="35"/>
        <v/>
      </c>
      <c r="D278" s="295" t="str">
        <f t="shared" si="35"/>
        <v/>
      </c>
      <c r="E278" s="295" t="str">
        <f t="shared" si="35"/>
        <v/>
      </c>
      <c r="F278" s="295" t="str">
        <f t="shared" si="35"/>
        <v/>
      </c>
      <c r="G278" s="591" t="str">
        <f t="shared" si="35"/>
        <v/>
      </c>
      <c r="H278" s="539"/>
      <c r="I278" s="539"/>
      <c r="J278" s="539"/>
      <c r="K278" s="539"/>
      <c r="L278" s="539"/>
      <c r="M278" s="539"/>
      <c r="N278" s="539"/>
      <c r="O278" s="539"/>
      <c r="P278" s="539"/>
      <c r="Q278" s="539"/>
      <c r="R278" s="539"/>
      <c r="S278" s="539"/>
      <c r="T278" s="539"/>
      <c r="U278" s="539"/>
      <c r="V278" s="539"/>
      <c r="W278" s="539"/>
      <c r="X278" s="539"/>
      <c r="Y278" s="539"/>
      <c r="Z278" s="539"/>
      <c r="AA278" s="539"/>
      <c r="AB278" s="539"/>
      <c r="AC278" s="539"/>
      <c r="AD278" s="539"/>
      <c r="AE278" s="539"/>
      <c r="AF278" s="539"/>
      <c r="AG278" s="539"/>
      <c r="AH278" s="539"/>
      <c r="AI278" s="539"/>
      <c r="AJ278" s="539"/>
      <c r="AK278" s="539"/>
      <c r="AL278" s="539"/>
      <c r="AM278" s="539"/>
      <c r="AN278" s="539"/>
      <c r="AO278" s="539"/>
      <c r="AP278" s="539"/>
      <c r="AQ278" s="539"/>
      <c r="AR278" s="539"/>
      <c r="AS278" s="539"/>
      <c r="AT278" s="539"/>
      <c r="AU278" s="539"/>
      <c r="AV278" s="539"/>
      <c r="AW278" s="539"/>
      <c r="AX278" s="539"/>
      <c r="AY278" s="539"/>
      <c r="AZ278" s="539"/>
      <c r="BA278" s="539"/>
      <c r="BB278" s="539"/>
      <c r="BC278" s="539"/>
      <c r="BD278" s="539"/>
      <c r="BE278" s="539"/>
      <c r="BF278" s="539"/>
      <c r="BG278" s="539"/>
      <c r="BH278" s="539"/>
      <c r="BI278" s="539"/>
      <c r="BJ278" s="539"/>
      <c r="BK278" s="539"/>
      <c r="BL278" s="539"/>
      <c r="BM278" s="539"/>
      <c r="BN278" s="539"/>
      <c r="BO278" s="539"/>
      <c r="BP278" s="539"/>
      <c r="BQ278" s="539"/>
      <c r="BR278" s="539"/>
      <c r="BS278" s="539"/>
      <c r="BT278" s="539"/>
      <c r="BU278" s="539"/>
      <c r="BV278" s="539"/>
      <c r="BW278" s="539"/>
      <c r="BX278" s="539"/>
      <c r="BY278" s="539"/>
      <c r="BZ278" s="539"/>
      <c r="CA278" s="539"/>
      <c r="CB278" s="539"/>
      <c r="CC278" s="539"/>
      <c r="CD278" s="539"/>
      <c r="CE278" s="539"/>
      <c r="CF278" s="539"/>
      <c r="CG278" s="539"/>
      <c r="CH278" s="539"/>
      <c r="CI278" s="539"/>
      <c r="CJ278" s="539"/>
      <c r="CK278" s="539"/>
      <c r="CL278" s="539"/>
      <c r="CM278" s="539"/>
      <c r="CN278" s="539"/>
      <c r="CO278" s="539"/>
      <c r="CP278" s="539"/>
      <c r="CQ278" s="539"/>
      <c r="CR278" s="539"/>
      <c r="CS278" s="539"/>
      <c r="CT278" s="539"/>
      <c r="CU278" s="539"/>
      <c r="CV278" s="539"/>
      <c r="CW278" s="539"/>
      <c r="CX278" s="539"/>
      <c r="CY278" s="539"/>
      <c r="CZ278" s="539"/>
      <c r="DA278" s="539"/>
      <c r="DB278" s="539"/>
      <c r="DC278" s="539"/>
      <c r="DD278" s="539"/>
      <c r="DE278" s="539"/>
      <c r="DF278" s="539"/>
      <c r="DG278" s="539"/>
      <c r="DH278" s="539"/>
      <c r="DI278" s="539"/>
      <c r="DJ278" s="539"/>
      <c r="DK278" s="539"/>
      <c r="DL278" s="539"/>
      <c r="DM278" s="539"/>
      <c r="DN278" s="539"/>
      <c r="DO278" s="539"/>
      <c r="DP278" s="539"/>
      <c r="DQ278" s="539"/>
      <c r="DR278" s="539"/>
      <c r="DS278" s="539"/>
      <c r="DT278" s="539"/>
      <c r="DU278" s="539"/>
      <c r="DV278" s="539"/>
      <c r="DW278" s="359"/>
      <c r="DX278" s="539"/>
      <c r="DY278" s="539"/>
      <c r="DZ278" s="539"/>
      <c r="EA278" s="539"/>
      <c r="EB278" s="539"/>
      <c r="EC278" s="539"/>
      <c r="ED278" s="539"/>
      <c r="EE278" s="539"/>
      <c r="EF278" s="539"/>
      <c r="EG278" s="539"/>
      <c r="EH278" s="539"/>
      <c r="EI278" s="539"/>
      <c r="EJ278" s="539"/>
      <c r="EK278" s="539"/>
      <c r="EL278" s="539"/>
      <c r="EM278" s="539"/>
      <c r="EN278" s="539"/>
      <c r="EO278" s="539"/>
      <c r="EP278" s="539"/>
      <c r="EQ278" s="539"/>
      <c r="ER278" s="359"/>
      <c r="ES278" s="539"/>
      <c r="ET278" s="539"/>
      <c r="EU278" s="539"/>
      <c r="EV278" s="539"/>
      <c r="EW278" s="539"/>
      <c r="EX278" s="539"/>
      <c r="EY278" s="539"/>
      <c r="EZ278" s="539"/>
      <c r="FA278" s="539"/>
      <c r="FB278" s="539"/>
      <c r="FC278" s="539"/>
      <c r="FD278" s="539"/>
      <c r="FE278" s="539"/>
      <c r="FF278" s="539"/>
      <c r="FG278" s="539"/>
      <c r="FH278" s="539"/>
      <c r="FI278" s="539"/>
      <c r="FJ278" s="539"/>
      <c r="FK278" s="539"/>
      <c r="FL278" s="539"/>
      <c r="FM278" s="539"/>
      <c r="FN278" s="539"/>
      <c r="FO278" s="539"/>
      <c r="FP278" s="539"/>
      <c r="FQ278" s="539"/>
      <c r="FR278" s="539"/>
      <c r="FS278" s="539"/>
      <c r="FT278" s="539"/>
      <c r="FU278" s="539"/>
      <c r="FV278" s="539"/>
      <c r="FW278" s="539"/>
      <c r="FX278" s="539"/>
      <c r="FY278" s="539"/>
      <c r="FZ278" s="539"/>
      <c r="GA278" s="539"/>
      <c r="GB278" s="539"/>
      <c r="GC278" s="539"/>
      <c r="GD278" s="539"/>
      <c r="GE278" s="539"/>
      <c r="GF278" s="539"/>
      <c r="GG278" s="539"/>
      <c r="GH278" s="539"/>
      <c r="GI278" s="539"/>
      <c r="GJ278" s="539"/>
      <c r="GK278" s="539"/>
      <c r="GL278" s="539"/>
      <c r="GM278" s="539"/>
      <c r="GN278" s="539"/>
      <c r="GO278" s="539"/>
      <c r="GP278" s="539"/>
      <c r="GQ278" s="539"/>
      <c r="GR278" s="539"/>
      <c r="GS278" s="539"/>
      <c r="GT278" s="539"/>
      <c r="GU278" s="539"/>
      <c r="GV278" s="539"/>
      <c r="GW278" s="539"/>
      <c r="GX278" s="539"/>
      <c r="GY278" s="539"/>
      <c r="GZ278" s="539"/>
      <c r="HA278" s="539"/>
      <c r="HB278" s="539"/>
      <c r="HC278" s="539"/>
      <c r="HD278" s="539"/>
      <c r="HE278" s="539"/>
      <c r="HF278" s="539"/>
      <c r="HG278" s="539"/>
      <c r="HH278" s="539"/>
      <c r="HI278" s="539"/>
      <c r="HJ278" s="539"/>
      <c r="HK278" s="539"/>
      <c r="HL278" s="539"/>
      <c r="HM278" s="539"/>
      <c r="HN278" s="539"/>
      <c r="HO278" s="539"/>
      <c r="HP278" s="539"/>
      <c r="HQ278" s="539"/>
      <c r="HR278" s="539"/>
      <c r="HS278" s="539"/>
      <c r="HT278" s="539"/>
      <c r="HU278" s="539"/>
      <c r="HV278" s="539"/>
      <c r="HW278" s="539"/>
      <c r="HX278" s="539"/>
      <c r="HY278" s="539"/>
      <c r="HZ278" s="539"/>
      <c r="IA278" s="539"/>
      <c r="IB278" s="539"/>
      <c r="IC278" s="539"/>
      <c r="ID278" s="539"/>
      <c r="IE278" s="539"/>
      <c r="IF278" s="539"/>
      <c r="IG278" s="539"/>
      <c r="IH278" s="539"/>
      <c r="II278" s="539"/>
      <c r="IJ278" s="539"/>
      <c r="IK278" s="539"/>
      <c r="IL278" s="539"/>
      <c r="IM278" s="539"/>
      <c r="IN278" s="539"/>
      <c r="IO278" s="539"/>
      <c r="IP278" s="539"/>
      <c r="IQ278" s="539"/>
      <c r="IR278" s="539"/>
      <c r="IS278" s="539"/>
      <c r="IT278" s="539"/>
      <c r="IU278" s="539"/>
      <c r="IV278" s="539"/>
      <c r="IW278" s="539"/>
      <c r="IX278" s="539"/>
      <c r="IY278" s="539"/>
      <c r="IZ278" s="539"/>
      <c r="JA278" s="539"/>
      <c r="JB278" s="539"/>
      <c r="JC278" s="539"/>
      <c r="JD278" s="539"/>
      <c r="JE278" s="539"/>
      <c r="JF278" s="539"/>
      <c r="JG278" s="359"/>
      <c r="JH278" s="539"/>
      <c r="JI278" s="539"/>
      <c r="JJ278" s="539"/>
      <c r="JK278" s="539"/>
      <c r="JL278" s="539"/>
      <c r="JM278" s="539"/>
      <c r="JN278" s="539"/>
      <c r="JO278" s="539"/>
      <c r="JP278" s="539"/>
      <c r="JQ278" s="539"/>
      <c r="JR278" s="539"/>
      <c r="JS278" s="539"/>
      <c r="JT278" s="539"/>
      <c r="JU278" s="539"/>
      <c r="JV278" s="539"/>
      <c r="JW278" s="539"/>
      <c r="JX278" s="539"/>
      <c r="JY278" s="539"/>
      <c r="JZ278" s="539"/>
      <c r="KA278" s="539"/>
      <c r="KB278" s="359"/>
    </row>
    <row r="279" spans="2:288" ht="15" customHeight="1" x14ac:dyDescent="0.25">
      <c r="B279" s="293" t="str">
        <f t="shared" si="30"/>
        <v>Desk 63</v>
      </c>
      <c r="C279" s="295" t="str">
        <f t="shared" si="35"/>
        <v/>
      </c>
      <c r="D279" s="295" t="str">
        <f t="shared" si="35"/>
        <v/>
      </c>
      <c r="E279" s="295" t="str">
        <f t="shared" si="35"/>
        <v/>
      </c>
      <c r="F279" s="295" t="str">
        <f t="shared" si="35"/>
        <v/>
      </c>
      <c r="G279" s="591" t="str">
        <f t="shared" si="35"/>
        <v/>
      </c>
      <c r="H279" s="539"/>
      <c r="I279" s="539"/>
      <c r="J279" s="539"/>
      <c r="K279" s="539"/>
      <c r="L279" s="539"/>
      <c r="M279" s="539"/>
      <c r="N279" s="539"/>
      <c r="O279" s="539"/>
      <c r="P279" s="539"/>
      <c r="Q279" s="539"/>
      <c r="R279" s="539"/>
      <c r="S279" s="539"/>
      <c r="T279" s="539"/>
      <c r="U279" s="539"/>
      <c r="V279" s="539"/>
      <c r="W279" s="539"/>
      <c r="X279" s="539"/>
      <c r="Y279" s="539"/>
      <c r="Z279" s="539"/>
      <c r="AA279" s="539"/>
      <c r="AB279" s="539"/>
      <c r="AC279" s="539"/>
      <c r="AD279" s="539"/>
      <c r="AE279" s="539"/>
      <c r="AF279" s="539"/>
      <c r="AG279" s="539"/>
      <c r="AH279" s="539"/>
      <c r="AI279" s="539"/>
      <c r="AJ279" s="539"/>
      <c r="AK279" s="539"/>
      <c r="AL279" s="539"/>
      <c r="AM279" s="539"/>
      <c r="AN279" s="539"/>
      <c r="AO279" s="539"/>
      <c r="AP279" s="539"/>
      <c r="AQ279" s="539"/>
      <c r="AR279" s="539"/>
      <c r="AS279" s="539"/>
      <c r="AT279" s="539"/>
      <c r="AU279" s="539"/>
      <c r="AV279" s="539"/>
      <c r="AW279" s="539"/>
      <c r="AX279" s="539"/>
      <c r="AY279" s="539"/>
      <c r="AZ279" s="539"/>
      <c r="BA279" s="539"/>
      <c r="BB279" s="539"/>
      <c r="BC279" s="539"/>
      <c r="BD279" s="539"/>
      <c r="BE279" s="539"/>
      <c r="BF279" s="539"/>
      <c r="BG279" s="539"/>
      <c r="BH279" s="539"/>
      <c r="BI279" s="539"/>
      <c r="BJ279" s="539"/>
      <c r="BK279" s="539"/>
      <c r="BL279" s="539"/>
      <c r="BM279" s="539"/>
      <c r="BN279" s="539"/>
      <c r="BO279" s="539"/>
      <c r="BP279" s="539"/>
      <c r="BQ279" s="539"/>
      <c r="BR279" s="539"/>
      <c r="BS279" s="539"/>
      <c r="BT279" s="539"/>
      <c r="BU279" s="539"/>
      <c r="BV279" s="539"/>
      <c r="BW279" s="539"/>
      <c r="BX279" s="539"/>
      <c r="BY279" s="539"/>
      <c r="BZ279" s="539"/>
      <c r="CA279" s="539"/>
      <c r="CB279" s="539"/>
      <c r="CC279" s="539"/>
      <c r="CD279" s="539"/>
      <c r="CE279" s="539"/>
      <c r="CF279" s="539"/>
      <c r="CG279" s="539"/>
      <c r="CH279" s="539"/>
      <c r="CI279" s="539"/>
      <c r="CJ279" s="539"/>
      <c r="CK279" s="539"/>
      <c r="CL279" s="539"/>
      <c r="CM279" s="539"/>
      <c r="CN279" s="539"/>
      <c r="CO279" s="539"/>
      <c r="CP279" s="539"/>
      <c r="CQ279" s="539"/>
      <c r="CR279" s="539"/>
      <c r="CS279" s="539"/>
      <c r="CT279" s="539"/>
      <c r="CU279" s="539"/>
      <c r="CV279" s="539"/>
      <c r="CW279" s="539"/>
      <c r="CX279" s="539"/>
      <c r="CY279" s="539"/>
      <c r="CZ279" s="539"/>
      <c r="DA279" s="539"/>
      <c r="DB279" s="539"/>
      <c r="DC279" s="539"/>
      <c r="DD279" s="539"/>
      <c r="DE279" s="539"/>
      <c r="DF279" s="539"/>
      <c r="DG279" s="539"/>
      <c r="DH279" s="539"/>
      <c r="DI279" s="539"/>
      <c r="DJ279" s="539"/>
      <c r="DK279" s="539"/>
      <c r="DL279" s="539"/>
      <c r="DM279" s="539"/>
      <c r="DN279" s="539"/>
      <c r="DO279" s="539"/>
      <c r="DP279" s="539"/>
      <c r="DQ279" s="539"/>
      <c r="DR279" s="539"/>
      <c r="DS279" s="539"/>
      <c r="DT279" s="539"/>
      <c r="DU279" s="539"/>
      <c r="DV279" s="539"/>
      <c r="DW279" s="359"/>
      <c r="DX279" s="539"/>
      <c r="DY279" s="539"/>
      <c r="DZ279" s="539"/>
      <c r="EA279" s="539"/>
      <c r="EB279" s="539"/>
      <c r="EC279" s="539"/>
      <c r="ED279" s="539"/>
      <c r="EE279" s="539"/>
      <c r="EF279" s="539"/>
      <c r="EG279" s="539"/>
      <c r="EH279" s="539"/>
      <c r="EI279" s="539"/>
      <c r="EJ279" s="539"/>
      <c r="EK279" s="539"/>
      <c r="EL279" s="539"/>
      <c r="EM279" s="539"/>
      <c r="EN279" s="539"/>
      <c r="EO279" s="539"/>
      <c r="EP279" s="539"/>
      <c r="EQ279" s="539"/>
      <c r="ER279" s="359"/>
      <c r="ES279" s="539"/>
      <c r="ET279" s="539"/>
      <c r="EU279" s="539"/>
      <c r="EV279" s="539"/>
      <c r="EW279" s="539"/>
      <c r="EX279" s="539"/>
      <c r="EY279" s="539"/>
      <c r="EZ279" s="539"/>
      <c r="FA279" s="539"/>
      <c r="FB279" s="539"/>
      <c r="FC279" s="539"/>
      <c r="FD279" s="539"/>
      <c r="FE279" s="539"/>
      <c r="FF279" s="539"/>
      <c r="FG279" s="539"/>
      <c r="FH279" s="539"/>
      <c r="FI279" s="539"/>
      <c r="FJ279" s="539"/>
      <c r="FK279" s="539"/>
      <c r="FL279" s="539"/>
      <c r="FM279" s="539"/>
      <c r="FN279" s="539"/>
      <c r="FO279" s="539"/>
      <c r="FP279" s="539"/>
      <c r="FQ279" s="539"/>
      <c r="FR279" s="539"/>
      <c r="FS279" s="539"/>
      <c r="FT279" s="539"/>
      <c r="FU279" s="539"/>
      <c r="FV279" s="539"/>
      <c r="FW279" s="539"/>
      <c r="FX279" s="539"/>
      <c r="FY279" s="539"/>
      <c r="FZ279" s="539"/>
      <c r="GA279" s="539"/>
      <c r="GB279" s="539"/>
      <c r="GC279" s="539"/>
      <c r="GD279" s="539"/>
      <c r="GE279" s="539"/>
      <c r="GF279" s="539"/>
      <c r="GG279" s="539"/>
      <c r="GH279" s="539"/>
      <c r="GI279" s="539"/>
      <c r="GJ279" s="539"/>
      <c r="GK279" s="539"/>
      <c r="GL279" s="539"/>
      <c r="GM279" s="539"/>
      <c r="GN279" s="539"/>
      <c r="GO279" s="539"/>
      <c r="GP279" s="539"/>
      <c r="GQ279" s="539"/>
      <c r="GR279" s="539"/>
      <c r="GS279" s="539"/>
      <c r="GT279" s="539"/>
      <c r="GU279" s="539"/>
      <c r="GV279" s="539"/>
      <c r="GW279" s="539"/>
      <c r="GX279" s="539"/>
      <c r="GY279" s="539"/>
      <c r="GZ279" s="539"/>
      <c r="HA279" s="539"/>
      <c r="HB279" s="539"/>
      <c r="HC279" s="539"/>
      <c r="HD279" s="539"/>
      <c r="HE279" s="539"/>
      <c r="HF279" s="539"/>
      <c r="HG279" s="539"/>
      <c r="HH279" s="539"/>
      <c r="HI279" s="539"/>
      <c r="HJ279" s="539"/>
      <c r="HK279" s="539"/>
      <c r="HL279" s="539"/>
      <c r="HM279" s="539"/>
      <c r="HN279" s="539"/>
      <c r="HO279" s="539"/>
      <c r="HP279" s="539"/>
      <c r="HQ279" s="539"/>
      <c r="HR279" s="539"/>
      <c r="HS279" s="539"/>
      <c r="HT279" s="539"/>
      <c r="HU279" s="539"/>
      <c r="HV279" s="539"/>
      <c r="HW279" s="539"/>
      <c r="HX279" s="539"/>
      <c r="HY279" s="539"/>
      <c r="HZ279" s="539"/>
      <c r="IA279" s="539"/>
      <c r="IB279" s="539"/>
      <c r="IC279" s="539"/>
      <c r="ID279" s="539"/>
      <c r="IE279" s="539"/>
      <c r="IF279" s="539"/>
      <c r="IG279" s="539"/>
      <c r="IH279" s="539"/>
      <c r="II279" s="539"/>
      <c r="IJ279" s="539"/>
      <c r="IK279" s="539"/>
      <c r="IL279" s="539"/>
      <c r="IM279" s="539"/>
      <c r="IN279" s="539"/>
      <c r="IO279" s="539"/>
      <c r="IP279" s="539"/>
      <c r="IQ279" s="539"/>
      <c r="IR279" s="539"/>
      <c r="IS279" s="539"/>
      <c r="IT279" s="539"/>
      <c r="IU279" s="539"/>
      <c r="IV279" s="539"/>
      <c r="IW279" s="539"/>
      <c r="IX279" s="539"/>
      <c r="IY279" s="539"/>
      <c r="IZ279" s="539"/>
      <c r="JA279" s="539"/>
      <c r="JB279" s="539"/>
      <c r="JC279" s="539"/>
      <c r="JD279" s="539"/>
      <c r="JE279" s="539"/>
      <c r="JF279" s="539"/>
      <c r="JG279" s="359"/>
      <c r="JH279" s="539"/>
      <c r="JI279" s="539"/>
      <c r="JJ279" s="539"/>
      <c r="JK279" s="539"/>
      <c r="JL279" s="539"/>
      <c r="JM279" s="539"/>
      <c r="JN279" s="539"/>
      <c r="JO279" s="539"/>
      <c r="JP279" s="539"/>
      <c r="JQ279" s="539"/>
      <c r="JR279" s="539"/>
      <c r="JS279" s="539"/>
      <c r="JT279" s="539"/>
      <c r="JU279" s="539"/>
      <c r="JV279" s="539"/>
      <c r="JW279" s="539"/>
      <c r="JX279" s="539"/>
      <c r="JY279" s="539"/>
      <c r="JZ279" s="539"/>
      <c r="KA279" s="539"/>
      <c r="KB279" s="359"/>
    </row>
    <row r="280" spans="2:288" ht="15" customHeight="1" x14ac:dyDescent="0.25">
      <c r="B280" s="293" t="str">
        <f t="shared" si="30"/>
        <v>Desk 64</v>
      </c>
      <c r="C280" s="295" t="str">
        <f t="shared" si="35"/>
        <v/>
      </c>
      <c r="D280" s="295" t="str">
        <f t="shared" si="35"/>
        <v/>
      </c>
      <c r="E280" s="295" t="str">
        <f t="shared" si="35"/>
        <v/>
      </c>
      <c r="F280" s="295" t="str">
        <f t="shared" si="35"/>
        <v/>
      </c>
      <c r="G280" s="591" t="str">
        <f t="shared" si="35"/>
        <v/>
      </c>
      <c r="H280" s="539"/>
      <c r="I280" s="539"/>
      <c r="J280" s="539"/>
      <c r="K280" s="539"/>
      <c r="L280" s="539"/>
      <c r="M280" s="539"/>
      <c r="N280" s="539"/>
      <c r="O280" s="539"/>
      <c r="P280" s="539"/>
      <c r="Q280" s="539"/>
      <c r="R280" s="539"/>
      <c r="S280" s="539"/>
      <c r="T280" s="539"/>
      <c r="U280" s="539"/>
      <c r="V280" s="539"/>
      <c r="W280" s="539"/>
      <c r="X280" s="539"/>
      <c r="Y280" s="539"/>
      <c r="Z280" s="539"/>
      <c r="AA280" s="539"/>
      <c r="AB280" s="539"/>
      <c r="AC280" s="539"/>
      <c r="AD280" s="539"/>
      <c r="AE280" s="539"/>
      <c r="AF280" s="539"/>
      <c r="AG280" s="539"/>
      <c r="AH280" s="539"/>
      <c r="AI280" s="539"/>
      <c r="AJ280" s="539"/>
      <c r="AK280" s="539"/>
      <c r="AL280" s="539"/>
      <c r="AM280" s="539"/>
      <c r="AN280" s="539"/>
      <c r="AO280" s="539"/>
      <c r="AP280" s="539"/>
      <c r="AQ280" s="539"/>
      <c r="AR280" s="539"/>
      <c r="AS280" s="539"/>
      <c r="AT280" s="539"/>
      <c r="AU280" s="539"/>
      <c r="AV280" s="539"/>
      <c r="AW280" s="539"/>
      <c r="AX280" s="539"/>
      <c r="AY280" s="539"/>
      <c r="AZ280" s="539"/>
      <c r="BA280" s="539"/>
      <c r="BB280" s="539"/>
      <c r="BC280" s="539"/>
      <c r="BD280" s="539"/>
      <c r="BE280" s="539"/>
      <c r="BF280" s="539"/>
      <c r="BG280" s="539"/>
      <c r="BH280" s="539"/>
      <c r="BI280" s="539"/>
      <c r="BJ280" s="539"/>
      <c r="BK280" s="539"/>
      <c r="BL280" s="539"/>
      <c r="BM280" s="539"/>
      <c r="BN280" s="539"/>
      <c r="BO280" s="539"/>
      <c r="BP280" s="539"/>
      <c r="BQ280" s="539"/>
      <c r="BR280" s="539"/>
      <c r="BS280" s="539"/>
      <c r="BT280" s="539"/>
      <c r="BU280" s="539"/>
      <c r="BV280" s="539"/>
      <c r="BW280" s="539"/>
      <c r="BX280" s="539"/>
      <c r="BY280" s="539"/>
      <c r="BZ280" s="539"/>
      <c r="CA280" s="539"/>
      <c r="CB280" s="539"/>
      <c r="CC280" s="539"/>
      <c r="CD280" s="539"/>
      <c r="CE280" s="539"/>
      <c r="CF280" s="539"/>
      <c r="CG280" s="539"/>
      <c r="CH280" s="539"/>
      <c r="CI280" s="539"/>
      <c r="CJ280" s="539"/>
      <c r="CK280" s="539"/>
      <c r="CL280" s="539"/>
      <c r="CM280" s="539"/>
      <c r="CN280" s="539"/>
      <c r="CO280" s="539"/>
      <c r="CP280" s="539"/>
      <c r="CQ280" s="539"/>
      <c r="CR280" s="539"/>
      <c r="CS280" s="539"/>
      <c r="CT280" s="539"/>
      <c r="CU280" s="539"/>
      <c r="CV280" s="539"/>
      <c r="CW280" s="539"/>
      <c r="CX280" s="539"/>
      <c r="CY280" s="539"/>
      <c r="CZ280" s="539"/>
      <c r="DA280" s="539"/>
      <c r="DB280" s="539"/>
      <c r="DC280" s="539"/>
      <c r="DD280" s="539"/>
      <c r="DE280" s="539"/>
      <c r="DF280" s="539"/>
      <c r="DG280" s="539"/>
      <c r="DH280" s="539"/>
      <c r="DI280" s="539"/>
      <c r="DJ280" s="539"/>
      <c r="DK280" s="539"/>
      <c r="DL280" s="539"/>
      <c r="DM280" s="539"/>
      <c r="DN280" s="539"/>
      <c r="DO280" s="539"/>
      <c r="DP280" s="539"/>
      <c r="DQ280" s="539"/>
      <c r="DR280" s="539"/>
      <c r="DS280" s="539"/>
      <c r="DT280" s="539"/>
      <c r="DU280" s="539"/>
      <c r="DV280" s="539"/>
      <c r="DW280" s="359"/>
      <c r="DX280" s="539"/>
      <c r="DY280" s="539"/>
      <c r="DZ280" s="539"/>
      <c r="EA280" s="539"/>
      <c r="EB280" s="539"/>
      <c r="EC280" s="539"/>
      <c r="ED280" s="539"/>
      <c r="EE280" s="539"/>
      <c r="EF280" s="539"/>
      <c r="EG280" s="539"/>
      <c r="EH280" s="539"/>
      <c r="EI280" s="539"/>
      <c r="EJ280" s="539"/>
      <c r="EK280" s="539"/>
      <c r="EL280" s="539"/>
      <c r="EM280" s="539"/>
      <c r="EN280" s="539"/>
      <c r="EO280" s="539"/>
      <c r="EP280" s="539"/>
      <c r="EQ280" s="539"/>
      <c r="ER280" s="359"/>
      <c r="ES280" s="539"/>
      <c r="ET280" s="539"/>
      <c r="EU280" s="539"/>
      <c r="EV280" s="539"/>
      <c r="EW280" s="539"/>
      <c r="EX280" s="539"/>
      <c r="EY280" s="539"/>
      <c r="EZ280" s="539"/>
      <c r="FA280" s="539"/>
      <c r="FB280" s="539"/>
      <c r="FC280" s="539"/>
      <c r="FD280" s="539"/>
      <c r="FE280" s="539"/>
      <c r="FF280" s="539"/>
      <c r="FG280" s="539"/>
      <c r="FH280" s="539"/>
      <c r="FI280" s="539"/>
      <c r="FJ280" s="539"/>
      <c r="FK280" s="539"/>
      <c r="FL280" s="539"/>
      <c r="FM280" s="539"/>
      <c r="FN280" s="539"/>
      <c r="FO280" s="539"/>
      <c r="FP280" s="539"/>
      <c r="FQ280" s="539"/>
      <c r="FR280" s="539"/>
      <c r="FS280" s="539"/>
      <c r="FT280" s="539"/>
      <c r="FU280" s="539"/>
      <c r="FV280" s="539"/>
      <c r="FW280" s="539"/>
      <c r="FX280" s="539"/>
      <c r="FY280" s="539"/>
      <c r="FZ280" s="539"/>
      <c r="GA280" s="539"/>
      <c r="GB280" s="539"/>
      <c r="GC280" s="539"/>
      <c r="GD280" s="539"/>
      <c r="GE280" s="539"/>
      <c r="GF280" s="539"/>
      <c r="GG280" s="539"/>
      <c r="GH280" s="539"/>
      <c r="GI280" s="539"/>
      <c r="GJ280" s="539"/>
      <c r="GK280" s="539"/>
      <c r="GL280" s="539"/>
      <c r="GM280" s="539"/>
      <c r="GN280" s="539"/>
      <c r="GO280" s="539"/>
      <c r="GP280" s="539"/>
      <c r="GQ280" s="539"/>
      <c r="GR280" s="539"/>
      <c r="GS280" s="539"/>
      <c r="GT280" s="539"/>
      <c r="GU280" s="539"/>
      <c r="GV280" s="539"/>
      <c r="GW280" s="539"/>
      <c r="GX280" s="539"/>
      <c r="GY280" s="539"/>
      <c r="GZ280" s="539"/>
      <c r="HA280" s="539"/>
      <c r="HB280" s="539"/>
      <c r="HC280" s="539"/>
      <c r="HD280" s="539"/>
      <c r="HE280" s="539"/>
      <c r="HF280" s="539"/>
      <c r="HG280" s="539"/>
      <c r="HH280" s="539"/>
      <c r="HI280" s="539"/>
      <c r="HJ280" s="539"/>
      <c r="HK280" s="539"/>
      <c r="HL280" s="539"/>
      <c r="HM280" s="539"/>
      <c r="HN280" s="539"/>
      <c r="HO280" s="539"/>
      <c r="HP280" s="539"/>
      <c r="HQ280" s="539"/>
      <c r="HR280" s="539"/>
      <c r="HS280" s="539"/>
      <c r="HT280" s="539"/>
      <c r="HU280" s="539"/>
      <c r="HV280" s="539"/>
      <c r="HW280" s="539"/>
      <c r="HX280" s="539"/>
      <c r="HY280" s="539"/>
      <c r="HZ280" s="539"/>
      <c r="IA280" s="539"/>
      <c r="IB280" s="539"/>
      <c r="IC280" s="539"/>
      <c r="ID280" s="539"/>
      <c r="IE280" s="539"/>
      <c r="IF280" s="539"/>
      <c r="IG280" s="539"/>
      <c r="IH280" s="539"/>
      <c r="II280" s="539"/>
      <c r="IJ280" s="539"/>
      <c r="IK280" s="539"/>
      <c r="IL280" s="539"/>
      <c r="IM280" s="539"/>
      <c r="IN280" s="539"/>
      <c r="IO280" s="539"/>
      <c r="IP280" s="539"/>
      <c r="IQ280" s="539"/>
      <c r="IR280" s="539"/>
      <c r="IS280" s="539"/>
      <c r="IT280" s="539"/>
      <c r="IU280" s="539"/>
      <c r="IV280" s="539"/>
      <c r="IW280" s="539"/>
      <c r="IX280" s="539"/>
      <c r="IY280" s="539"/>
      <c r="IZ280" s="539"/>
      <c r="JA280" s="539"/>
      <c r="JB280" s="539"/>
      <c r="JC280" s="539"/>
      <c r="JD280" s="539"/>
      <c r="JE280" s="539"/>
      <c r="JF280" s="539"/>
      <c r="JG280" s="359"/>
      <c r="JH280" s="539"/>
      <c r="JI280" s="539"/>
      <c r="JJ280" s="539"/>
      <c r="JK280" s="539"/>
      <c r="JL280" s="539"/>
      <c r="JM280" s="539"/>
      <c r="JN280" s="539"/>
      <c r="JO280" s="539"/>
      <c r="JP280" s="539"/>
      <c r="JQ280" s="539"/>
      <c r="JR280" s="539"/>
      <c r="JS280" s="539"/>
      <c r="JT280" s="539"/>
      <c r="JU280" s="539"/>
      <c r="JV280" s="539"/>
      <c r="JW280" s="539"/>
      <c r="JX280" s="539"/>
      <c r="JY280" s="539"/>
      <c r="JZ280" s="539"/>
      <c r="KA280" s="539"/>
      <c r="KB280" s="359"/>
    </row>
    <row r="281" spans="2:288" ht="15" customHeight="1" x14ac:dyDescent="0.25">
      <c r="B281" s="293" t="str">
        <f t="shared" ref="B281:B316" si="36">B75</f>
        <v>Desk 65</v>
      </c>
      <c r="C281" s="295" t="str">
        <f t="shared" si="35"/>
        <v/>
      </c>
      <c r="D281" s="295" t="str">
        <f t="shared" si="35"/>
        <v/>
      </c>
      <c r="E281" s="295" t="str">
        <f t="shared" si="35"/>
        <v/>
      </c>
      <c r="F281" s="295" t="str">
        <f t="shared" si="35"/>
        <v/>
      </c>
      <c r="G281" s="591" t="str">
        <f t="shared" si="35"/>
        <v/>
      </c>
      <c r="H281" s="539"/>
      <c r="I281" s="539"/>
      <c r="J281" s="539"/>
      <c r="K281" s="539"/>
      <c r="L281" s="539"/>
      <c r="M281" s="539"/>
      <c r="N281" s="539"/>
      <c r="O281" s="539"/>
      <c r="P281" s="539"/>
      <c r="Q281" s="539"/>
      <c r="R281" s="539"/>
      <c r="S281" s="539"/>
      <c r="T281" s="539"/>
      <c r="U281" s="539"/>
      <c r="V281" s="539"/>
      <c r="W281" s="539"/>
      <c r="X281" s="539"/>
      <c r="Y281" s="539"/>
      <c r="Z281" s="539"/>
      <c r="AA281" s="539"/>
      <c r="AB281" s="539"/>
      <c r="AC281" s="539"/>
      <c r="AD281" s="539"/>
      <c r="AE281" s="539"/>
      <c r="AF281" s="539"/>
      <c r="AG281" s="539"/>
      <c r="AH281" s="539"/>
      <c r="AI281" s="539"/>
      <c r="AJ281" s="539"/>
      <c r="AK281" s="539"/>
      <c r="AL281" s="539"/>
      <c r="AM281" s="539"/>
      <c r="AN281" s="539"/>
      <c r="AO281" s="539"/>
      <c r="AP281" s="539"/>
      <c r="AQ281" s="539"/>
      <c r="AR281" s="539"/>
      <c r="AS281" s="539"/>
      <c r="AT281" s="539"/>
      <c r="AU281" s="539"/>
      <c r="AV281" s="539"/>
      <c r="AW281" s="539"/>
      <c r="AX281" s="539"/>
      <c r="AY281" s="539"/>
      <c r="AZ281" s="539"/>
      <c r="BA281" s="539"/>
      <c r="BB281" s="539"/>
      <c r="BC281" s="539"/>
      <c r="BD281" s="539"/>
      <c r="BE281" s="539"/>
      <c r="BF281" s="539"/>
      <c r="BG281" s="539"/>
      <c r="BH281" s="539"/>
      <c r="BI281" s="539"/>
      <c r="BJ281" s="539"/>
      <c r="BK281" s="539"/>
      <c r="BL281" s="539"/>
      <c r="BM281" s="539"/>
      <c r="BN281" s="539"/>
      <c r="BO281" s="539"/>
      <c r="BP281" s="539"/>
      <c r="BQ281" s="539"/>
      <c r="BR281" s="539"/>
      <c r="BS281" s="539"/>
      <c r="BT281" s="539"/>
      <c r="BU281" s="539"/>
      <c r="BV281" s="539"/>
      <c r="BW281" s="539"/>
      <c r="BX281" s="539"/>
      <c r="BY281" s="539"/>
      <c r="BZ281" s="539"/>
      <c r="CA281" s="539"/>
      <c r="CB281" s="539"/>
      <c r="CC281" s="539"/>
      <c r="CD281" s="539"/>
      <c r="CE281" s="539"/>
      <c r="CF281" s="539"/>
      <c r="CG281" s="539"/>
      <c r="CH281" s="539"/>
      <c r="CI281" s="539"/>
      <c r="CJ281" s="539"/>
      <c r="CK281" s="539"/>
      <c r="CL281" s="539"/>
      <c r="CM281" s="539"/>
      <c r="CN281" s="539"/>
      <c r="CO281" s="539"/>
      <c r="CP281" s="539"/>
      <c r="CQ281" s="539"/>
      <c r="CR281" s="539"/>
      <c r="CS281" s="539"/>
      <c r="CT281" s="539"/>
      <c r="CU281" s="539"/>
      <c r="CV281" s="539"/>
      <c r="CW281" s="539"/>
      <c r="CX281" s="539"/>
      <c r="CY281" s="539"/>
      <c r="CZ281" s="539"/>
      <c r="DA281" s="539"/>
      <c r="DB281" s="539"/>
      <c r="DC281" s="539"/>
      <c r="DD281" s="539"/>
      <c r="DE281" s="539"/>
      <c r="DF281" s="539"/>
      <c r="DG281" s="539"/>
      <c r="DH281" s="539"/>
      <c r="DI281" s="539"/>
      <c r="DJ281" s="539"/>
      <c r="DK281" s="539"/>
      <c r="DL281" s="539"/>
      <c r="DM281" s="539"/>
      <c r="DN281" s="539"/>
      <c r="DO281" s="539"/>
      <c r="DP281" s="539"/>
      <c r="DQ281" s="539"/>
      <c r="DR281" s="539"/>
      <c r="DS281" s="539"/>
      <c r="DT281" s="539"/>
      <c r="DU281" s="539"/>
      <c r="DV281" s="539"/>
      <c r="DW281" s="359"/>
      <c r="DX281" s="539"/>
      <c r="DY281" s="539"/>
      <c r="DZ281" s="539"/>
      <c r="EA281" s="539"/>
      <c r="EB281" s="539"/>
      <c r="EC281" s="539"/>
      <c r="ED281" s="539"/>
      <c r="EE281" s="539"/>
      <c r="EF281" s="539"/>
      <c r="EG281" s="539"/>
      <c r="EH281" s="539"/>
      <c r="EI281" s="539"/>
      <c r="EJ281" s="539"/>
      <c r="EK281" s="539"/>
      <c r="EL281" s="539"/>
      <c r="EM281" s="539"/>
      <c r="EN281" s="539"/>
      <c r="EO281" s="539"/>
      <c r="EP281" s="539"/>
      <c r="EQ281" s="539"/>
      <c r="ER281" s="359"/>
      <c r="ES281" s="539"/>
      <c r="ET281" s="539"/>
      <c r="EU281" s="539"/>
      <c r="EV281" s="539"/>
      <c r="EW281" s="539"/>
      <c r="EX281" s="539"/>
      <c r="EY281" s="539"/>
      <c r="EZ281" s="539"/>
      <c r="FA281" s="539"/>
      <c r="FB281" s="539"/>
      <c r="FC281" s="539"/>
      <c r="FD281" s="539"/>
      <c r="FE281" s="539"/>
      <c r="FF281" s="539"/>
      <c r="FG281" s="539"/>
      <c r="FH281" s="539"/>
      <c r="FI281" s="539"/>
      <c r="FJ281" s="539"/>
      <c r="FK281" s="539"/>
      <c r="FL281" s="539"/>
      <c r="FM281" s="539"/>
      <c r="FN281" s="539"/>
      <c r="FO281" s="539"/>
      <c r="FP281" s="539"/>
      <c r="FQ281" s="539"/>
      <c r="FR281" s="539"/>
      <c r="FS281" s="539"/>
      <c r="FT281" s="539"/>
      <c r="FU281" s="539"/>
      <c r="FV281" s="539"/>
      <c r="FW281" s="539"/>
      <c r="FX281" s="539"/>
      <c r="FY281" s="539"/>
      <c r="FZ281" s="539"/>
      <c r="GA281" s="539"/>
      <c r="GB281" s="539"/>
      <c r="GC281" s="539"/>
      <c r="GD281" s="539"/>
      <c r="GE281" s="539"/>
      <c r="GF281" s="539"/>
      <c r="GG281" s="539"/>
      <c r="GH281" s="539"/>
      <c r="GI281" s="539"/>
      <c r="GJ281" s="539"/>
      <c r="GK281" s="539"/>
      <c r="GL281" s="539"/>
      <c r="GM281" s="539"/>
      <c r="GN281" s="539"/>
      <c r="GO281" s="539"/>
      <c r="GP281" s="539"/>
      <c r="GQ281" s="539"/>
      <c r="GR281" s="539"/>
      <c r="GS281" s="539"/>
      <c r="GT281" s="539"/>
      <c r="GU281" s="539"/>
      <c r="GV281" s="539"/>
      <c r="GW281" s="539"/>
      <c r="GX281" s="539"/>
      <c r="GY281" s="539"/>
      <c r="GZ281" s="539"/>
      <c r="HA281" s="539"/>
      <c r="HB281" s="539"/>
      <c r="HC281" s="539"/>
      <c r="HD281" s="539"/>
      <c r="HE281" s="539"/>
      <c r="HF281" s="539"/>
      <c r="HG281" s="539"/>
      <c r="HH281" s="539"/>
      <c r="HI281" s="539"/>
      <c r="HJ281" s="539"/>
      <c r="HK281" s="539"/>
      <c r="HL281" s="539"/>
      <c r="HM281" s="539"/>
      <c r="HN281" s="539"/>
      <c r="HO281" s="539"/>
      <c r="HP281" s="539"/>
      <c r="HQ281" s="539"/>
      <c r="HR281" s="539"/>
      <c r="HS281" s="539"/>
      <c r="HT281" s="539"/>
      <c r="HU281" s="539"/>
      <c r="HV281" s="539"/>
      <c r="HW281" s="539"/>
      <c r="HX281" s="539"/>
      <c r="HY281" s="539"/>
      <c r="HZ281" s="539"/>
      <c r="IA281" s="539"/>
      <c r="IB281" s="539"/>
      <c r="IC281" s="539"/>
      <c r="ID281" s="539"/>
      <c r="IE281" s="539"/>
      <c r="IF281" s="539"/>
      <c r="IG281" s="539"/>
      <c r="IH281" s="539"/>
      <c r="II281" s="539"/>
      <c r="IJ281" s="539"/>
      <c r="IK281" s="539"/>
      <c r="IL281" s="539"/>
      <c r="IM281" s="539"/>
      <c r="IN281" s="539"/>
      <c r="IO281" s="539"/>
      <c r="IP281" s="539"/>
      <c r="IQ281" s="539"/>
      <c r="IR281" s="539"/>
      <c r="IS281" s="539"/>
      <c r="IT281" s="539"/>
      <c r="IU281" s="539"/>
      <c r="IV281" s="539"/>
      <c r="IW281" s="539"/>
      <c r="IX281" s="539"/>
      <c r="IY281" s="539"/>
      <c r="IZ281" s="539"/>
      <c r="JA281" s="539"/>
      <c r="JB281" s="539"/>
      <c r="JC281" s="539"/>
      <c r="JD281" s="539"/>
      <c r="JE281" s="539"/>
      <c r="JF281" s="539"/>
      <c r="JG281" s="359"/>
      <c r="JH281" s="539"/>
      <c r="JI281" s="539"/>
      <c r="JJ281" s="539"/>
      <c r="JK281" s="539"/>
      <c r="JL281" s="539"/>
      <c r="JM281" s="539"/>
      <c r="JN281" s="539"/>
      <c r="JO281" s="539"/>
      <c r="JP281" s="539"/>
      <c r="JQ281" s="539"/>
      <c r="JR281" s="539"/>
      <c r="JS281" s="539"/>
      <c r="JT281" s="539"/>
      <c r="JU281" s="539"/>
      <c r="JV281" s="539"/>
      <c r="JW281" s="539"/>
      <c r="JX281" s="539"/>
      <c r="JY281" s="539"/>
      <c r="JZ281" s="539"/>
      <c r="KA281" s="539"/>
      <c r="KB281" s="359"/>
    </row>
    <row r="282" spans="2:288" ht="15" customHeight="1" x14ac:dyDescent="0.25">
      <c r="B282" s="293" t="str">
        <f t="shared" si="36"/>
        <v>Desk 66</v>
      </c>
      <c r="C282" s="295" t="str">
        <f t="shared" ref="C282:G297" si="37">IF(ISBLANK(C76), "", C76)</f>
        <v/>
      </c>
      <c r="D282" s="295" t="str">
        <f t="shared" si="37"/>
        <v/>
      </c>
      <c r="E282" s="295" t="str">
        <f t="shared" si="37"/>
        <v/>
      </c>
      <c r="F282" s="295" t="str">
        <f t="shared" si="37"/>
        <v/>
      </c>
      <c r="G282" s="591" t="str">
        <f t="shared" si="37"/>
        <v/>
      </c>
      <c r="H282" s="539"/>
      <c r="I282" s="539"/>
      <c r="J282" s="539"/>
      <c r="K282" s="539"/>
      <c r="L282" s="539"/>
      <c r="M282" s="539"/>
      <c r="N282" s="539"/>
      <c r="O282" s="539"/>
      <c r="P282" s="539"/>
      <c r="Q282" s="539"/>
      <c r="R282" s="539"/>
      <c r="S282" s="539"/>
      <c r="T282" s="539"/>
      <c r="U282" s="539"/>
      <c r="V282" s="539"/>
      <c r="W282" s="539"/>
      <c r="X282" s="539"/>
      <c r="Y282" s="539"/>
      <c r="Z282" s="539"/>
      <c r="AA282" s="539"/>
      <c r="AB282" s="539"/>
      <c r="AC282" s="539"/>
      <c r="AD282" s="539"/>
      <c r="AE282" s="539"/>
      <c r="AF282" s="539"/>
      <c r="AG282" s="539"/>
      <c r="AH282" s="539"/>
      <c r="AI282" s="539"/>
      <c r="AJ282" s="539"/>
      <c r="AK282" s="539"/>
      <c r="AL282" s="539"/>
      <c r="AM282" s="539"/>
      <c r="AN282" s="539"/>
      <c r="AO282" s="539"/>
      <c r="AP282" s="539"/>
      <c r="AQ282" s="539"/>
      <c r="AR282" s="539"/>
      <c r="AS282" s="539"/>
      <c r="AT282" s="539"/>
      <c r="AU282" s="539"/>
      <c r="AV282" s="539"/>
      <c r="AW282" s="539"/>
      <c r="AX282" s="539"/>
      <c r="AY282" s="539"/>
      <c r="AZ282" s="539"/>
      <c r="BA282" s="539"/>
      <c r="BB282" s="539"/>
      <c r="BC282" s="539"/>
      <c r="BD282" s="539"/>
      <c r="BE282" s="539"/>
      <c r="BF282" s="539"/>
      <c r="BG282" s="539"/>
      <c r="BH282" s="539"/>
      <c r="BI282" s="539"/>
      <c r="BJ282" s="539"/>
      <c r="BK282" s="539"/>
      <c r="BL282" s="539"/>
      <c r="BM282" s="539"/>
      <c r="BN282" s="539"/>
      <c r="BO282" s="539"/>
      <c r="BP282" s="539"/>
      <c r="BQ282" s="539"/>
      <c r="BR282" s="539"/>
      <c r="BS282" s="539"/>
      <c r="BT282" s="539"/>
      <c r="BU282" s="539"/>
      <c r="BV282" s="539"/>
      <c r="BW282" s="539"/>
      <c r="BX282" s="539"/>
      <c r="BY282" s="539"/>
      <c r="BZ282" s="539"/>
      <c r="CA282" s="539"/>
      <c r="CB282" s="539"/>
      <c r="CC282" s="539"/>
      <c r="CD282" s="539"/>
      <c r="CE282" s="539"/>
      <c r="CF282" s="539"/>
      <c r="CG282" s="539"/>
      <c r="CH282" s="539"/>
      <c r="CI282" s="539"/>
      <c r="CJ282" s="539"/>
      <c r="CK282" s="539"/>
      <c r="CL282" s="539"/>
      <c r="CM282" s="539"/>
      <c r="CN282" s="539"/>
      <c r="CO282" s="539"/>
      <c r="CP282" s="539"/>
      <c r="CQ282" s="539"/>
      <c r="CR282" s="539"/>
      <c r="CS282" s="539"/>
      <c r="CT282" s="539"/>
      <c r="CU282" s="539"/>
      <c r="CV282" s="539"/>
      <c r="CW282" s="539"/>
      <c r="CX282" s="539"/>
      <c r="CY282" s="539"/>
      <c r="CZ282" s="539"/>
      <c r="DA282" s="539"/>
      <c r="DB282" s="539"/>
      <c r="DC282" s="539"/>
      <c r="DD282" s="539"/>
      <c r="DE282" s="539"/>
      <c r="DF282" s="539"/>
      <c r="DG282" s="539"/>
      <c r="DH282" s="539"/>
      <c r="DI282" s="539"/>
      <c r="DJ282" s="539"/>
      <c r="DK282" s="539"/>
      <c r="DL282" s="539"/>
      <c r="DM282" s="539"/>
      <c r="DN282" s="539"/>
      <c r="DO282" s="539"/>
      <c r="DP282" s="539"/>
      <c r="DQ282" s="539"/>
      <c r="DR282" s="539"/>
      <c r="DS282" s="539"/>
      <c r="DT282" s="539"/>
      <c r="DU282" s="539"/>
      <c r="DV282" s="539"/>
      <c r="DW282" s="359"/>
      <c r="DX282" s="539"/>
      <c r="DY282" s="539"/>
      <c r="DZ282" s="539"/>
      <c r="EA282" s="539"/>
      <c r="EB282" s="539"/>
      <c r="EC282" s="539"/>
      <c r="ED282" s="539"/>
      <c r="EE282" s="539"/>
      <c r="EF282" s="539"/>
      <c r="EG282" s="539"/>
      <c r="EH282" s="539"/>
      <c r="EI282" s="539"/>
      <c r="EJ282" s="539"/>
      <c r="EK282" s="539"/>
      <c r="EL282" s="539"/>
      <c r="EM282" s="539"/>
      <c r="EN282" s="539"/>
      <c r="EO282" s="539"/>
      <c r="EP282" s="539"/>
      <c r="EQ282" s="539"/>
      <c r="ER282" s="359"/>
      <c r="ES282" s="539"/>
      <c r="ET282" s="539"/>
      <c r="EU282" s="539"/>
      <c r="EV282" s="539"/>
      <c r="EW282" s="539"/>
      <c r="EX282" s="539"/>
      <c r="EY282" s="539"/>
      <c r="EZ282" s="539"/>
      <c r="FA282" s="539"/>
      <c r="FB282" s="539"/>
      <c r="FC282" s="539"/>
      <c r="FD282" s="539"/>
      <c r="FE282" s="539"/>
      <c r="FF282" s="539"/>
      <c r="FG282" s="539"/>
      <c r="FH282" s="539"/>
      <c r="FI282" s="539"/>
      <c r="FJ282" s="539"/>
      <c r="FK282" s="539"/>
      <c r="FL282" s="539"/>
      <c r="FM282" s="539"/>
      <c r="FN282" s="539"/>
      <c r="FO282" s="539"/>
      <c r="FP282" s="539"/>
      <c r="FQ282" s="539"/>
      <c r="FR282" s="539"/>
      <c r="FS282" s="539"/>
      <c r="FT282" s="539"/>
      <c r="FU282" s="539"/>
      <c r="FV282" s="539"/>
      <c r="FW282" s="539"/>
      <c r="FX282" s="539"/>
      <c r="FY282" s="539"/>
      <c r="FZ282" s="539"/>
      <c r="GA282" s="539"/>
      <c r="GB282" s="539"/>
      <c r="GC282" s="539"/>
      <c r="GD282" s="539"/>
      <c r="GE282" s="539"/>
      <c r="GF282" s="539"/>
      <c r="GG282" s="539"/>
      <c r="GH282" s="539"/>
      <c r="GI282" s="539"/>
      <c r="GJ282" s="539"/>
      <c r="GK282" s="539"/>
      <c r="GL282" s="539"/>
      <c r="GM282" s="539"/>
      <c r="GN282" s="539"/>
      <c r="GO282" s="539"/>
      <c r="GP282" s="539"/>
      <c r="GQ282" s="539"/>
      <c r="GR282" s="539"/>
      <c r="GS282" s="539"/>
      <c r="GT282" s="539"/>
      <c r="GU282" s="539"/>
      <c r="GV282" s="539"/>
      <c r="GW282" s="539"/>
      <c r="GX282" s="539"/>
      <c r="GY282" s="539"/>
      <c r="GZ282" s="539"/>
      <c r="HA282" s="539"/>
      <c r="HB282" s="539"/>
      <c r="HC282" s="539"/>
      <c r="HD282" s="539"/>
      <c r="HE282" s="539"/>
      <c r="HF282" s="539"/>
      <c r="HG282" s="539"/>
      <c r="HH282" s="539"/>
      <c r="HI282" s="539"/>
      <c r="HJ282" s="539"/>
      <c r="HK282" s="539"/>
      <c r="HL282" s="539"/>
      <c r="HM282" s="539"/>
      <c r="HN282" s="539"/>
      <c r="HO282" s="539"/>
      <c r="HP282" s="539"/>
      <c r="HQ282" s="539"/>
      <c r="HR282" s="539"/>
      <c r="HS282" s="539"/>
      <c r="HT282" s="539"/>
      <c r="HU282" s="539"/>
      <c r="HV282" s="539"/>
      <c r="HW282" s="539"/>
      <c r="HX282" s="539"/>
      <c r="HY282" s="539"/>
      <c r="HZ282" s="539"/>
      <c r="IA282" s="539"/>
      <c r="IB282" s="539"/>
      <c r="IC282" s="539"/>
      <c r="ID282" s="539"/>
      <c r="IE282" s="539"/>
      <c r="IF282" s="539"/>
      <c r="IG282" s="539"/>
      <c r="IH282" s="539"/>
      <c r="II282" s="539"/>
      <c r="IJ282" s="539"/>
      <c r="IK282" s="539"/>
      <c r="IL282" s="539"/>
      <c r="IM282" s="539"/>
      <c r="IN282" s="539"/>
      <c r="IO282" s="539"/>
      <c r="IP282" s="539"/>
      <c r="IQ282" s="539"/>
      <c r="IR282" s="539"/>
      <c r="IS282" s="539"/>
      <c r="IT282" s="539"/>
      <c r="IU282" s="539"/>
      <c r="IV282" s="539"/>
      <c r="IW282" s="539"/>
      <c r="IX282" s="539"/>
      <c r="IY282" s="539"/>
      <c r="IZ282" s="539"/>
      <c r="JA282" s="539"/>
      <c r="JB282" s="539"/>
      <c r="JC282" s="539"/>
      <c r="JD282" s="539"/>
      <c r="JE282" s="539"/>
      <c r="JF282" s="539"/>
      <c r="JG282" s="359"/>
      <c r="JH282" s="539"/>
      <c r="JI282" s="539"/>
      <c r="JJ282" s="539"/>
      <c r="JK282" s="539"/>
      <c r="JL282" s="539"/>
      <c r="JM282" s="539"/>
      <c r="JN282" s="539"/>
      <c r="JO282" s="539"/>
      <c r="JP282" s="539"/>
      <c r="JQ282" s="539"/>
      <c r="JR282" s="539"/>
      <c r="JS282" s="539"/>
      <c r="JT282" s="539"/>
      <c r="JU282" s="539"/>
      <c r="JV282" s="539"/>
      <c r="JW282" s="539"/>
      <c r="JX282" s="539"/>
      <c r="JY282" s="539"/>
      <c r="JZ282" s="539"/>
      <c r="KA282" s="539"/>
      <c r="KB282" s="359"/>
    </row>
    <row r="283" spans="2:288" ht="15" customHeight="1" x14ac:dyDescent="0.25">
      <c r="B283" s="293" t="str">
        <f t="shared" si="36"/>
        <v>Desk 67</v>
      </c>
      <c r="C283" s="295" t="str">
        <f t="shared" si="37"/>
        <v/>
      </c>
      <c r="D283" s="295" t="str">
        <f t="shared" si="37"/>
        <v/>
      </c>
      <c r="E283" s="295" t="str">
        <f t="shared" si="37"/>
        <v/>
      </c>
      <c r="F283" s="295" t="str">
        <f t="shared" si="37"/>
        <v/>
      </c>
      <c r="G283" s="591" t="str">
        <f t="shared" si="37"/>
        <v/>
      </c>
      <c r="H283" s="539"/>
      <c r="I283" s="539"/>
      <c r="J283" s="539"/>
      <c r="K283" s="539"/>
      <c r="L283" s="539"/>
      <c r="M283" s="539"/>
      <c r="N283" s="539"/>
      <c r="O283" s="539"/>
      <c r="P283" s="539"/>
      <c r="Q283" s="539"/>
      <c r="R283" s="539"/>
      <c r="S283" s="539"/>
      <c r="T283" s="539"/>
      <c r="U283" s="539"/>
      <c r="V283" s="539"/>
      <c r="W283" s="539"/>
      <c r="X283" s="539"/>
      <c r="Y283" s="539"/>
      <c r="Z283" s="539"/>
      <c r="AA283" s="539"/>
      <c r="AB283" s="539"/>
      <c r="AC283" s="539"/>
      <c r="AD283" s="539"/>
      <c r="AE283" s="539"/>
      <c r="AF283" s="539"/>
      <c r="AG283" s="539"/>
      <c r="AH283" s="539"/>
      <c r="AI283" s="539"/>
      <c r="AJ283" s="539"/>
      <c r="AK283" s="539"/>
      <c r="AL283" s="539"/>
      <c r="AM283" s="539"/>
      <c r="AN283" s="539"/>
      <c r="AO283" s="539"/>
      <c r="AP283" s="539"/>
      <c r="AQ283" s="539"/>
      <c r="AR283" s="539"/>
      <c r="AS283" s="539"/>
      <c r="AT283" s="539"/>
      <c r="AU283" s="539"/>
      <c r="AV283" s="539"/>
      <c r="AW283" s="539"/>
      <c r="AX283" s="539"/>
      <c r="AY283" s="539"/>
      <c r="AZ283" s="539"/>
      <c r="BA283" s="539"/>
      <c r="BB283" s="539"/>
      <c r="BC283" s="539"/>
      <c r="BD283" s="539"/>
      <c r="BE283" s="539"/>
      <c r="BF283" s="539"/>
      <c r="BG283" s="539"/>
      <c r="BH283" s="539"/>
      <c r="BI283" s="539"/>
      <c r="BJ283" s="539"/>
      <c r="BK283" s="539"/>
      <c r="BL283" s="539"/>
      <c r="BM283" s="539"/>
      <c r="BN283" s="539"/>
      <c r="BO283" s="539"/>
      <c r="BP283" s="539"/>
      <c r="BQ283" s="539"/>
      <c r="BR283" s="539"/>
      <c r="BS283" s="539"/>
      <c r="BT283" s="539"/>
      <c r="BU283" s="539"/>
      <c r="BV283" s="539"/>
      <c r="BW283" s="539"/>
      <c r="BX283" s="539"/>
      <c r="BY283" s="539"/>
      <c r="BZ283" s="539"/>
      <c r="CA283" s="539"/>
      <c r="CB283" s="539"/>
      <c r="CC283" s="539"/>
      <c r="CD283" s="539"/>
      <c r="CE283" s="539"/>
      <c r="CF283" s="539"/>
      <c r="CG283" s="539"/>
      <c r="CH283" s="539"/>
      <c r="CI283" s="539"/>
      <c r="CJ283" s="539"/>
      <c r="CK283" s="539"/>
      <c r="CL283" s="539"/>
      <c r="CM283" s="539"/>
      <c r="CN283" s="539"/>
      <c r="CO283" s="539"/>
      <c r="CP283" s="539"/>
      <c r="CQ283" s="539"/>
      <c r="CR283" s="539"/>
      <c r="CS283" s="539"/>
      <c r="CT283" s="539"/>
      <c r="CU283" s="539"/>
      <c r="CV283" s="539"/>
      <c r="CW283" s="539"/>
      <c r="CX283" s="539"/>
      <c r="CY283" s="539"/>
      <c r="CZ283" s="539"/>
      <c r="DA283" s="539"/>
      <c r="DB283" s="539"/>
      <c r="DC283" s="539"/>
      <c r="DD283" s="539"/>
      <c r="DE283" s="539"/>
      <c r="DF283" s="539"/>
      <c r="DG283" s="539"/>
      <c r="DH283" s="539"/>
      <c r="DI283" s="539"/>
      <c r="DJ283" s="539"/>
      <c r="DK283" s="539"/>
      <c r="DL283" s="539"/>
      <c r="DM283" s="539"/>
      <c r="DN283" s="539"/>
      <c r="DO283" s="539"/>
      <c r="DP283" s="539"/>
      <c r="DQ283" s="539"/>
      <c r="DR283" s="539"/>
      <c r="DS283" s="539"/>
      <c r="DT283" s="539"/>
      <c r="DU283" s="539"/>
      <c r="DV283" s="539"/>
      <c r="DW283" s="359"/>
      <c r="DX283" s="539"/>
      <c r="DY283" s="539"/>
      <c r="DZ283" s="539"/>
      <c r="EA283" s="539"/>
      <c r="EB283" s="539"/>
      <c r="EC283" s="539"/>
      <c r="ED283" s="539"/>
      <c r="EE283" s="539"/>
      <c r="EF283" s="539"/>
      <c r="EG283" s="539"/>
      <c r="EH283" s="539"/>
      <c r="EI283" s="539"/>
      <c r="EJ283" s="539"/>
      <c r="EK283" s="539"/>
      <c r="EL283" s="539"/>
      <c r="EM283" s="539"/>
      <c r="EN283" s="539"/>
      <c r="EO283" s="539"/>
      <c r="EP283" s="539"/>
      <c r="EQ283" s="539"/>
      <c r="ER283" s="359"/>
      <c r="ES283" s="539"/>
      <c r="ET283" s="539"/>
      <c r="EU283" s="539"/>
      <c r="EV283" s="539"/>
      <c r="EW283" s="539"/>
      <c r="EX283" s="539"/>
      <c r="EY283" s="539"/>
      <c r="EZ283" s="539"/>
      <c r="FA283" s="539"/>
      <c r="FB283" s="539"/>
      <c r="FC283" s="539"/>
      <c r="FD283" s="539"/>
      <c r="FE283" s="539"/>
      <c r="FF283" s="539"/>
      <c r="FG283" s="539"/>
      <c r="FH283" s="539"/>
      <c r="FI283" s="539"/>
      <c r="FJ283" s="539"/>
      <c r="FK283" s="539"/>
      <c r="FL283" s="539"/>
      <c r="FM283" s="539"/>
      <c r="FN283" s="539"/>
      <c r="FO283" s="539"/>
      <c r="FP283" s="539"/>
      <c r="FQ283" s="539"/>
      <c r="FR283" s="539"/>
      <c r="FS283" s="539"/>
      <c r="FT283" s="539"/>
      <c r="FU283" s="539"/>
      <c r="FV283" s="539"/>
      <c r="FW283" s="539"/>
      <c r="FX283" s="539"/>
      <c r="FY283" s="539"/>
      <c r="FZ283" s="539"/>
      <c r="GA283" s="539"/>
      <c r="GB283" s="539"/>
      <c r="GC283" s="539"/>
      <c r="GD283" s="539"/>
      <c r="GE283" s="539"/>
      <c r="GF283" s="539"/>
      <c r="GG283" s="539"/>
      <c r="GH283" s="539"/>
      <c r="GI283" s="539"/>
      <c r="GJ283" s="539"/>
      <c r="GK283" s="539"/>
      <c r="GL283" s="539"/>
      <c r="GM283" s="539"/>
      <c r="GN283" s="539"/>
      <c r="GO283" s="539"/>
      <c r="GP283" s="539"/>
      <c r="GQ283" s="539"/>
      <c r="GR283" s="539"/>
      <c r="GS283" s="539"/>
      <c r="GT283" s="539"/>
      <c r="GU283" s="539"/>
      <c r="GV283" s="539"/>
      <c r="GW283" s="539"/>
      <c r="GX283" s="539"/>
      <c r="GY283" s="539"/>
      <c r="GZ283" s="539"/>
      <c r="HA283" s="539"/>
      <c r="HB283" s="539"/>
      <c r="HC283" s="539"/>
      <c r="HD283" s="539"/>
      <c r="HE283" s="539"/>
      <c r="HF283" s="539"/>
      <c r="HG283" s="539"/>
      <c r="HH283" s="539"/>
      <c r="HI283" s="539"/>
      <c r="HJ283" s="539"/>
      <c r="HK283" s="539"/>
      <c r="HL283" s="539"/>
      <c r="HM283" s="539"/>
      <c r="HN283" s="539"/>
      <c r="HO283" s="539"/>
      <c r="HP283" s="539"/>
      <c r="HQ283" s="539"/>
      <c r="HR283" s="539"/>
      <c r="HS283" s="539"/>
      <c r="HT283" s="539"/>
      <c r="HU283" s="539"/>
      <c r="HV283" s="539"/>
      <c r="HW283" s="539"/>
      <c r="HX283" s="539"/>
      <c r="HY283" s="539"/>
      <c r="HZ283" s="539"/>
      <c r="IA283" s="539"/>
      <c r="IB283" s="539"/>
      <c r="IC283" s="539"/>
      <c r="ID283" s="539"/>
      <c r="IE283" s="539"/>
      <c r="IF283" s="539"/>
      <c r="IG283" s="539"/>
      <c r="IH283" s="539"/>
      <c r="II283" s="539"/>
      <c r="IJ283" s="539"/>
      <c r="IK283" s="539"/>
      <c r="IL283" s="539"/>
      <c r="IM283" s="539"/>
      <c r="IN283" s="539"/>
      <c r="IO283" s="539"/>
      <c r="IP283" s="539"/>
      <c r="IQ283" s="539"/>
      <c r="IR283" s="539"/>
      <c r="IS283" s="539"/>
      <c r="IT283" s="539"/>
      <c r="IU283" s="539"/>
      <c r="IV283" s="539"/>
      <c r="IW283" s="539"/>
      <c r="IX283" s="539"/>
      <c r="IY283" s="539"/>
      <c r="IZ283" s="539"/>
      <c r="JA283" s="539"/>
      <c r="JB283" s="539"/>
      <c r="JC283" s="539"/>
      <c r="JD283" s="539"/>
      <c r="JE283" s="539"/>
      <c r="JF283" s="539"/>
      <c r="JG283" s="359"/>
      <c r="JH283" s="539"/>
      <c r="JI283" s="539"/>
      <c r="JJ283" s="539"/>
      <c r="JK283" s="539"/>
      <c r="JL283" s="539"/>
      <c r="JM283" s="539"/>
      <c r="JN283" s="539"/>
      <c r="JO283" s="539"/>
      <c r="JP283" s="539"/>
      <c r="JQ283" s="539"/>
      <c r="JR283" s="539"/>
      <c r="JS283" s="539"/>
      <c r="JT283" s="539"/>
      <c r="JU283" s="539"/>
      <c r="JV283" s="539"/>
      <c r="JW283" s="539"/>
      <c r="JX283" s="539"/>
      <c r="JY283" s="539"/>
      <c r="JZ283" s="539"/>
      <c r="KA283" s="539"/>
      <c r="KB283" s="359"/>
    </row>
    <row r="284" spans="2:288" ht="15" customHeight="1" x14ac:dyDescent="0.25">
      <c r="B284" s="293" t="str">
        <f t="shared" si="36"/>
        <v>Desk 68</v>
      </c>
      <c r="C284" s="295" t="str">
        <f t="shared" si="37"/>
        <v/>
      </c>
      <c r="D284" s="295" t="str">
        <f t="shared" si="37"/>
        <v/>
      </c>
      <c r="E284" s="295" t="str">
        <f t="shared" si="37"/>
        <v/>
      </c>
      <c r="F284" s="295" t="str">
        <f t="shared" si="37"/>
        <v/>
      </c>
      <c r="G284" s="591" t="str">
        <f t="shared" si="37"/>
        <v/>
      </c>
      <c r="H284" s="539"/>
      <c r="I284" s="539"/>
      <c r="J284" s="539"/>
      <c r="K284" s="539"/>
      <c r="L284" s="539"/>
      <c r="M284" s="539"/>
      <c r="N284" s="539"/>
      <c r="O284" s="539"/>
      <c r="P284" s="539"/>
      <c r="Q284" s="539"/>
      <c r="R284" s="539"/>
      <c r="S284" s="539"/>
      <c r="T284" s="539"/>
      <c r="U284" s="539"/>
      <c r="V284" s="539"/>
      <c r="W284" s="539"/>
      <c r="X284" s="539"/>
      <c r="Y284" s="539"/>
      <c r="Z284" s="539"/>
      <c r="AA284" s="539"/>
      <c r="AB284" s="539"/>
      <c r="AC284" s="539"/>
      <c r="AD284" s="539"/>
      <c r="AE284" s="539"/>
      <c r="AF284" s="539"/>
      <c r="AG284" s="539"/>
      <c r="AH284" s="539"/>
      <c r="AI284" s="539"/>
      <c r="AJ284" s="539"/>
      <c r="AK284" s="539"/>
      <c r="AL284" s="539"/>
      <c r="AM284" s="539"/>
      <c r="AN284" s="539"/>
      <c r="AO284" s="539"/>
      <c r="AP284" s="539"/>
      <c r="AQ284" s="539"/>
      <c r="AR284" s="539"/>
      <c r="AS284" s="539"/>
      <c r="AT284" s="539"/>
      <c r="AU284" s="539"/>
      <c r="AV284" s="539"/>
      <c r="AW284" s="539"/>
      <c r="AX284" s="539"/>
      <c r="AY284" s="539"/>
      <c r="AZ284" s="539"/>
      <c r="BA284" s="539"/>
      <c r="BB284" s="539"/>
      <c r="BC284" s="539"/>
      <c r="BD284" s="539"/>
      <c r="BE284" s="539"/>
      <c r="BF284" s="539"/>
      <c r="BG284" s="539"/>
      <c r="BH284" s="539"/>
      <c r="BI284" s="539"/>
      <c r="BJ284" s="539"/>
      <c r="BK284" s="539"/>
      <c r="BL284" s="539"/>
      <c r="BM284" s="539"/>
      <c r="BN284" s="539"/>
      <c r="BO284" s="539"/>
      <c r="BP284" s="539"/>
      <c r="BQ284" s="539"/>
      <c r="BR284" s="539"/>
      <c r="BS284" s="539"/>
      <c r="BT284" s="539"/>
      <c r="BU284" s="539"/>
      <c r="BV284" s="539"/>
      <c r="BW284" s="539"/>
      <c r="BX284" s="539"/>
      <c r="BY284" s="539"/>
      <c r="BZ284" s="539"/>
      <c r="CA284" s="539"/>
      <c r="CB284" s="539"/>
      <c r="CC284" s="539"/>
      <c r="CD284" s="539"/>
      <c r="CE284" s="539"/>
      <c r="CF284" s="539"/>
      <c r="CG284" s="539"/>
      <c r="CH284" s="539"/>
      <c r="CI284" s="539"/>
      <c r="CJ284" s="539"/>
      <c r="CK284" s="539"/>
      <c r="CL284" s="539"/>
      <c r="CM284" s="539"/>
      <c r="CN284" s="539"/>
      <c r="CO284" s="539"/>
      <c r="CP284" s="539"/>
      <c r="CQ284" s="539"/>
      <c r="CR284" s="539"/>
      <c r="CS284" s="539"/>
      <c r="CT284" s="539"/>
      <c r="CU284" s="539"/>
      <c r="CV284" s="539"/>
      <c r="CW284" s="539"/>
      <c r="CX284" s="539"/>
      <c r="CY284" s="539"/>
      <c r="CZ284" s="539"/>
      <c r="DA284" s="539"/>
      <c r="DB284" s="539"/>
      <c r="DC284" s="539"/>
      <c r="DD284" s="539"/>
      <c r="DE284" s="539"/>
      <c r="DF284" s="539"/>
      <c r="DG284" s="539"/>
      <c r="DH284" s="539"/>
      <c r="DI284" s="539"/>
      <c r="DJ284" s="539"/>
      <c r="DK284" s="539"/>
      <c r="DL284" s="539"/>
      <c r="DM284" s="539"/>
      <c r="DN284" s="539"/>
      <c r="DO284" s="539"/>
      <c r="DP284" s="539"/>
      <c r="DQ284" s="539"/>
      <c r="DR284" s="539"/>
      <c r="DS284" s="539"/>
      <c r="DT284" s="539"/>
      <c r="DU284" s="539"/>
      <c r="DV284" s="539"/>
      <c r="DW284" s="359"/>
      <c r="DX284" s="539"/>
      <c r="DY284" s="539"/>
      <c r="DZ284" s="539"/>
      <c r="EA284" s="539"/>
      <c r="EB284" s="539"/>
      <c r="EC284" s="539"/>
      <c r="ED284" s="539"/>
      <c r="EE284" s="539"/>
      <c r="EF284" s="539"/>
      <c r="EG284" s="539"/>
      <c r="EH284" s="539"/>
      <c r="EI284" s="539"/>
      <c r="EJ284" s="539"/>
      <c r="EK284" s="539"/>
      <c r="EL284" s="539"/>
      <c r="EM284" s="539"/>
      <c r="EN284" s="539"/>
      <c r="EO284" s="539"/>
      <c r="EP284" s="539"/>
      <c r="EQ284" s="539"/>
      <c r="ER284" s="359"/>
      <c r="ES284" s="539"/>
      <c r="ET284" s="539"/>
      <c r="EU284" s="539"/>
      <c r="EV284" s="539"/>
      <c r="EW284" s="539"/>
      <c r="EX284" s="539"/>
      <c r="EY284" s="539"/>
      <c r="EZ284" s="539"/>
      <c r="FA284" s="539"/>
      <c r="FB284" s="539"/>
      <c r="FC284" s="539"/>
      <c r="FD284" s="539"/>
      <c r="FE284" s="539"/>
      <c r="FF284" s="539"/>
      <c r="FG284" s="539"/>
      <c r="FH284" s="539"/>
      <c r="FI284" s="539"/>
      <c r="FJ284" s="539"/>
      <c r="FK284" s="539"/>
      <c r="FL284" s="539"/>
      <c r="FM284" s="539"/>
      <c r="FN284" s="539"/>
      <c r="FO284" s="539"/>
      <c r="FP284" s="539"/>
      <c r="FQ284" s="539"/>
      <c r="FR284" s="539"/>
      <c r="FS284" s="539"/>
      <c r="FT284" s="539"/>
      <c r="FU284" s="539"/>
      <c r="FV284" s="539"/>
      <c r="FW284" s="539"/>
      <c r="FX284" s="539"/>
      <c r="FY284" s="539"/>
      <c r="FZ284" s="539"/>
      <c r="GA284" s="539"/>
      <c r="GB284" s="539"/>
      <c r="GC284" s="539"/>
      <c r="GD284" s="539"/>
      <c r="GE284" s="539"/>
      <c r="GF284" s="539"/>
      <c r="GG284" s="539"/>
      <c r="GH284" s="539"/>
      <c r="GI284" s="539"/>
      <c r="GJ284" s="539"/>
      <c r="GK284" s="539"/>
      <c r="GL284" s="539"/>
      <c r="GM284" s="539"/>
      <c r="GN284" s="539"/>
      <c r="GO284" s="539"/>
      <c r="GP284" s="539"/>
      <c r="GQ284" s="539"/>
      <c r="GR284" s="539"/>
      <c r="GS284" s="539"/>
      <c r="GT284" s="539"/>
      <c r="GU284" s="539"/>
      <c r="GV284" s="539"/>
      <c r="GW284" s="539"/>
      <c r="GX284" s="539"/>
      <c r="GY284" s="539"/>
      <c r="GZ284" s="539"/>
      <c r="HA284" s="539"/>
      <c r="HB284" s="539"/>
      <c r="HC284" s="539"/>
      <c r="HD284" s="539"/>
      <c r="HE284" s="539"/>
      <c r="HF284" s="539"/>
      <c r="HG284" s="539"/>
      <c r="HH284" s="539"/>
      <c r="HI284" s="539"/>
      <c r="HJ284" s="539"/>
      <c r="HK284" s="539"/>
      <c r="HL284" s="539"/>
      <c r="HM284" s="539"/>
      <c r="HN284" s="539"/>
      <c r="HO284" s="539"/>
      <c r="HP284" s="539"/>
      <c r="HQ284" s="539"/>
      <c r="HR284" s="539"/>
      <c r="HS284" s="539"/>
      <c r="HT284" s="539"/>
      <c r="HU284" s="539"/>
      <c r="HV284" s="539"/>
      <c r="HW284" s="539"/>
      <c r="HX284" s="539"/>
      <c r="HY284" s="539"/>
      <c r="HZ284" s="539"/>
      <c r="IA284" s="539"/>
      <c r="IB284" s="539"/>
      <c r="IC284" s="539"/>
      <c r="ID284" s="539"/>
      <c r="IE284" s="539"/>
      <c r="IF284" s="539"/>
      <c r="IG284" s="539"/>
      <c r="IH284" s="539"/>
      <c r="II284" s="539"/>
      <c r="IJ284" s="539"/>
      <c r="IK284" s="539"/>
      <c r="IL284" s="539"/>
      <c r="IM284" s="539"/>
      <c r="IN284" s="539"/>
      <c r="IO284" s="539"/>
      <c r="IP284" s="539"/>
      <c r="IQ284" s="539"/>
      <c r="IR284" s="539"/>
      <c r="IS284" s="539"/>
      <c r="IT284" s="539"/>
      <c r="IU284" s="539"/>
      <c r="IV284" s="539"/>
      <c r="IW284" s="539"/>
      <c r="IX284" s="539"/>
      <c r="IY284" s="539"/>
      <c r="IZ284" s="539"/>
      <c r="JA284" s="539"/>
      <c r="JB284" s="539"/>
      <c r="JC284" s="539"/>
      <c r="JD284" s="539"/>
      <c r="JE284" s="539"/>
      <c r="JF284" s="539"/>
      <c r="JG284" s="359"/>
      <c r="JH284" s="539"/>
      <c r="JI284" s="539"/>
      <c r="JJ284" s="539"/>
      <c r="JK284" s="539"/>
      <c r="JL284" s="539"/>
      <c r="JM284" s="539"/>
      <c r="JN284" s="539"/>
      <c r="JO284" s="539"/>
      <c r="JP284" s="539"/>
      <c r="JQ284" s="539"/>
      <c r="JR284" s="539"/>
      <c r="JS284" s="539"/>
      <c r="JT284" s="539"/>
      <c r="JU284" s="539"/>
      <c r="JV284" s="539"/>
      <c r="JW284" s="539"/>
      <c r="JX284" s="539"/>
      <c r="JY284" s="539"/>
      <c r="JZ284" s="539"/>
      <c r="KA284" s="539"/>
      <c r="KB284" s="359"/>
    </row>
    <row r="285" spans="2:288" ht="15" customHeight="1" x14ac:dyDescent="0.25">
      <c r="B285" s="293" t="str">
        <f t="shared" si="36"/>
        <v>Desk 69</v>
      </c>
      <c r="C285" s="295" t="str">
        <f t="shared" si="37"/>
        <v/>
      </c>
      <c r="D285" s="295" t="str">
        <f t="shared" si="37"/>
        <v/>
      </c>
      <c r="E285" s="295" t="str">
        <f t="shared" si="37"/>
        <v/>
      </c>
      <c r="F285" s="295" t="str">
        <f t="shared" si="37"/>
        <v/>
      </c>
      <c r="G285" s="591" t="str">
        <f t="shared" si="37"/>
        <v/>
      </c>
      <c r="H285" s="539"/>
      <c r="I285" s="539"/>
      <c r="J285" s="539"/>
      <c r="K285" s="539"/>
      <c r="L285" s="539"/>
      <c r="M285" s="539"/>
      <c r="N285" s="539"/>
      <c r="O285" s="539"/>
      <c r="P285" s="539"/>
      <c r="Q285" s="539"/>
      <c r="R285" s="539"/>
      <c r="S285" s="539"/>
      <c r="T285" s="539"/>
      <c r="U285" s="539"/>
      <c r="V285" s="539"/>
      <c r="W285" s="539"/>
      <c r="X285" s="539"/>
      <c r="Y285" s="539"/>
      <c r="Z285" s="539"/>
      <c r="AA285" s="539"/>
      <c r="AB285" s="539"/>
      <c r="AC285" s="539"/>
      <c r="AD285" s="539"/>
      <c r="AE285" s="539"/>
      <c r="AF285" s="539"/>
      <c r="AG285" s="539"/>
      <c r="AH285" s="539"/>
      <c r="AI285" s="539"/>
      <c r="AJ285" s="539"/>
      <c r="AK285" s="539"/>
      <c r="AL285" s="539"/>
      <c r="AM285" s="539"/>
      <c r="AN285" s="539"/>
      <c r="AO285" s="539"/>
      <c r="AP285" s="539"/>
      <c r="AQ285" s="539"/>
      <c r="AR285" s="539"/>
      <c r="AS285" s="539"/>
      <c r="AT285" s="539"/>
      <c r="AU285" s="539"/>
      <c r="AV285" s="539"/>
      <c r="AW285" s="539"/>
      <c r="AX285" s="539"/>
      <c r="AY285" s="539"/>
      <c r="AZ285" s="539"/>
      <c r="BA285" s="539"/>
      <c r="BB285" s="539"/>
      <c r="BC285" s="539"/>
      <c r="BD285" s="539"/>
      <c r="BE285" s="539"/>
      <c r="BF285" s="539"/>
      <c r="BG285" s="539"/>
      <c r="BH285" s="539"/>
      <c r="BI285" s="539"/>
      <c r="BJ285" s="539"/>
      <c r="BK285" s="539"/>
      <c r="BL285" s="539"/>
      <c r="BM285" s="539"/>
      <c r="BN285" s="539"/>
      <c r="BO285" s="539"/>
      <c r="BP285" s="539"/>
      <c r="BQ285" s="539"/>
      <c r="BR285" s="539"/>
      <c r="BS285" s="539"/>
      <c r="BT285" s="539"/>
      <c r="BU285" s="539"/>
      <c r="BV285" s="539"/>
      <c r="BW285" s="539"/>
      <c r="BX285" s="539"/>
      <c r="BY285" s="539"/>
      <c r="BZ285" s="539"/>
      <c r="CA285" s="539"/>
      <c r="CB285" s="539"/>
      <c r="CC285" s="539"/>
      <c r="CD285" s="539"/>
      <c r="CE285" s="539"/>
      <c r="CF285" s="539"/>
      <c r="CG285" s="539"/>
      <c r="CH285" s="539"/>
      <c r="CI285" s="539"/>
      <c r="CJ285" s="539"/>
      <c r="CK285" s="539"/>
      <c r="CL285" s="539"/>
      <c r="CM285" s="539"/>
      <c r="CN285" s="539"/>
      <c r="CO285" s="539"/>
      <c r="CP285" s="539"/>
      <c r="CQ285" s="539"/>
      <c r="CR285" s="539"/>
      <c r="CS285" s="539"/>
      <c r="CT285" s="539"/>
      <c r="CU285" s="539"/>
      <c r="CV285" s="539"/>
      <c r="CW285" s="539"/>
      <c r="CX285" s="539"/>
      <c r="CY285" s="539"/>
      <c r="CZ285" s="539"/>
      <c r="DA285" s="539"/>
      <c r="DB285" s="539"/>
      <c r="DC285" s="539"/>
      <c r="DD285" s="539"/>
      <c r="DE285" s="539"/>
      <c r="DF285" s="539"/>
      <c r="DG285" s="539"/>
      <c r="DH285" s="539"/>
      <c r="DI285" s="539"/>
      <c r="DJ285" s="539"/>
      <c r="DK285" s="539"/>
      <c r="DL285" s="539"/>
      <c r="DM285" s="539"/>
      <c r="DN285" s="539"/>
      <c r="DO285" s="539"/>
      <c r="DP285" s="539"/>
      <c r="DQ285" s="539"/>
      <c r="DR285" s="539"/>
      <c r="DS285" s="539"/>
      <c r="DT285" s="539"/>
      <c r="DU285" s="539"/>
      <c r="DV285" s="539"/>
      <c r="DW285" s="359"/>
      <c r="DX285" s="539"/>
      <c r="DY285" s="539"/>
      <c r="DZ285" s="539"/>
      <c r="EA285" s="539"/>
      <c r="EB285" s="539"/>
      <c r="EC285" s="539"/>
      <c r="ED285" s="539"/>
      <c r="EE285" s="539"/>
      <c r="EF285" s="539"/>
      <c r="EG285" s="539"/>
      <c r="EH285" s="539"/>
      <c r="EI285" s="539"/>
      <c r="EJ285" s="539"/>
      <c r="EK285" s="539"/>
      <c r="EL285" s="539"/>
      <c r="EM285" s="539"/>
      <c r="EN285" s="539"/>
      <c r="EO285" s="539"/>
      <c r="EP285" s="539"/>
      <c r="EQ285" s="539"/>
      <c r="ER285" s="359"/>
      <c r="ES285" s="539"/>
      <c r="ET285" s="539"/>
      <c r="EU285" s="539"/>
      <c r="EV285" s="539"/>
      <c r="EW285" s="539"/>
      <c r="EX285" s="539"/>
      <c r="EY285" s="539"/>
      <c r="EZ285" s="539"/>
      <c r="FA285" s="539"/>
      <c r="FB285" s="539"/>
      <c r="FC285" s="539"/>
      <c r="FD285" s="539"/>
      <c r="FE285" s="539"/>
      <c r="FF285" s="539"/>
      <c r="FG285" s="539"/>
      <c r="FH285" s="539"/>
      <c r="FI285" s="539"/>
      <c r="FJ285" s="539"/>
      <c r="FK285" s="539"/>
      <c r="FL285" s="539"/>
      <c r="FM285" s="539"/>
      <c r="FN285" s="539"/>
      <c r="FO285" s="539"/>
      <c r="FP285" s="539"/>
      <c r="FQ285" s="539"/>
      <c r="FR285" s="539"/>
      <c r="FS285" s="539"/>
      <c r="FT285" s="539"/>
      <c r="FU285" s="539"/>
      <c r="FV285" s="539"/>
      <c r="FW285" s="539"/>
      <c r="FX285" s="539"/>
      <c r="FY285" s="539"/>
      <c r="FZ285" s="539"/>
      <c r="GA285" s="539"/>
      <c r="GB285" s="539"/>
      <c r="GC285" s="539"/>
      <c r="GD285" s="539"/>
      <c r="GE285" s="539"/>
      <c r="GF285" s="539"/>
      <c r="GG285" s="539"/>
      <c r="GH285" s="539"/>
      <c r="GI285" s="539"/>
      <c r="GJ285" s="539"/>
      <c r="GK285" s="539"/>
      <c r="GL285" s="539"/>
      <c r="GM285" s="539"/>
      <c r="GN285" s="539"/>
      <c r="GO285" s="539"/>
      <c r="GP285" s="539"/>
      <c r="GQ285" s="539"/>
      <c r="GR285" s="539"/>
      <c r="GS285" s="539"/>
      <c r="GT285" s="539"/>
      <c r="GU285" s="539"/>
      <c r="GV285" s="539"/>
      <c r="GW285" s="539"/>
      <c r="GX285" s="539"/>
      <c r="GY285" s="539"/>
      <c r="GZ285" s="539"/>
      <c r="HA285" s="539"/>
      <c r="HB285" s="539"/>
      <c r="HC285" s="539"/>
      <c r="HD285" s="539"/>
      <c r="HE285" s="539"/>
      <c r="HF285" s="539"/>
      <c r="HG285" s="539"/>
      <c r="HH285" s="539"/>
      <c r="HI285" s="539"/>
      <c r="HJ285" s="539"/>
      <c r="HK285" s="539"/>
      <c r="HL285" s="539"/>
      <c r="HM285" s="539"/>
      <c r="HN285" s="539"/>
      <c r="HO285" s="539"/>
      <c r="HP285" s="539"/>
      <c r="HQ285" s="539"/>
      <c r="HR285" s="539"/>
      <c r="HS285" s="539"/>
      <c r="HT285" s="539"/>
      <c r="HU285" s="539"/>
      <c r="HV285" s="539"/>
      <c r="HW285" s="539"/>
      <c r="HX285" s="539"/>
      <c r="HY285" s="539"/>
      <c r="HZ285" s="539"/>
      <c r="IA285" s="539"/>
      <c r="IB285" s="539"/>
      <c r="IC285" s="539"/>
      <c r="ID285" s="539"/>
      <c r="IE285" s="539"/>
      <c r="IF285" s="539"/>
      <c r="IG285" s="539"/>
      <c r="IH285" s="539"/>
      <c r="II285" s="539"/>
      <c r="IJ285" s="539"/>
      <c r="IK285" s="539"/>
      <c r="IL285" s="539"/>
      <c r="IM285" s="539"/>
      <c r="IN285" s="539"/>
      <c r="IO285" s="539"/>
      <c r="IP285" s="539"/>
      <c r="IQ285" s="539"/>
      <c r="IR285" s="539"/>
      <c r="IS285" s="539"/>
      <c r="IT285" s="539"/>
      <c r="IU285" s="539"/>
      <c r="IV285" s="539"/>
      <c r="IW285" s="539"/>
      <c r="IX285" s="539"/>
      <c r="IY285" s="539"/>
      <c r="IZ285" s="539"/>
      <c r="JA285" s="539"/>
      <c r="JB285" s="539"/>
      <c r="JC285" s="539"/>
      <c r="JD285" s="539"/>
      <c r="JE285" s="539"/>
      <c r="JF285" s="539"/>
      <c r="JG285" s="359"/>
      <c r="JH285" s="539"/>
      <c r="JI285" s="539"/>
      <c r="JJ285" s="539"/>
      <c r="JK285" s="539"/>
      <c r="JL285" s="539"/>
      <c r="JM285" s="539"/>
      <c r="JN285" s="539"/>
      <c r="JO285" s="539"/>
      <c r="JP285" s="539"/>
      <c r="JQ285" s="539"/>
      <c r="JR285" s="539"/>
      <c r="JS285" s="539"/>
      <c r="JT285" s="539"/>
      <c r="JU285" s="539"/>
      <c r="JV285" s="539"/>
      <c r="JW285" s="539"/>
      <c r="JX285" s="539"/>
      <c r="JY285" s="539"/>
      <c r="JZ285" s="539"/>
      <c r="KA285" s="539"/>
      <c r="KB285" s="359"/>
    </row>
    <row r="286" spans="2:288" ht="15" customHeight="1" x14ac:dyDescent="0.25">
      <c r="B286" s="293" t="str">
        <f t="shared" si="36"/>
        <v>Desk 70</v>
      </c>
      <c r="C286" s="295" t="str">
        <f t="shared" si="37"/>
        <v/>
      </c>
      <c r="D286" s="295" t="str">
        <f t="shared" si="37"/>
        <v/>
      </c>
      <c r="E286" s="295" t="str">
        <f t="shared" si="37"/>
        <v/>
      </c>
      <c r="F286" s="295" t="str">
        <f t="shared" si="37"/>
        <v/>
      </c>
      <c r="G286" s="591" t="str">
        <f t="shared" si="37"/>
        <v/>
      </c>
      <c r="H286" s="539"/>
      <c r="I286" s="539"/>
      <c r="J286" s="539"/>
      <c r="K286" s="539"/>
      <c r="L286" s="539"/>
      <c r="M286" s="539"/>
      <c r="N286" s="539"/>
      <c r="O286" s="539"/>
      <c r="P286" s="539"/>
      <c r="Q286" s="539"/>
      <c r="R286" s="539"/>
      <c r="S286" s="539"/>
      <c r="T286" s="539"/>
      <c r="U286" s="539"/>
      <c r="V286" s="539"/>
      <c r="W286" s="539"/>
      <c r="X286" s="539"/>
      <c r="Y286" s="539"/>
      <c r="Z286" s="539"/>
      <c r="AA286" s="539"/>
      <c r="AB286" s="539"/>
      <c r="AC286" s="539"/>
      <c r="AD286" s="539"/>
      <c r="AE286" s="539"/>
      <c r="AF286" s="539"/>
      <c r="AG286" s="539"/>
      <c r="AH286" s="539"/>
      <c r="AI286" s="539"/>
      <c r="AJ286" s="539"/>
      <c r="AK286" s="539"/>
      <c r="AL286" s="539"/>
      <c r="AM286" s="539"/>
      <c r="AN286" s="539"/>
      <c r="AO286" s="539"/>
      <c r="AP286" s="539"/>
      <c r="AQ286" s="539"/>
      <c r="AR286" s="539"/>
      <c r="AS286" s="539"/>
      <c r="AT286" s="539"/>
      <c r="AU286" s="539"/>
      <c r="AV286" s="539"/>
      <c r="AW286" s="539"/>
      <c r="AX286" s="539"/>
      <c r="AY286" s="539"/>
      <c r="AZ286" s="539"/>
      <c r="BA286" s="539"/>
      <c r="BB286" s="539"/>
      <c r="BC286" s="539"/>
      <c r="BD286" s="539"/>
      <c r="BE286" s="539"/>
      <c r="BF286" s="539"/>
      <c r="BG286" s="539"/>
      <c r="BH286" s="539"/>
      <c r="BI286" s="539"/>
      <c r="BJ286" s="539"/>
      <c r="BK286" s="539"/>
      <c r="BL286" s="539"/>
      <c r="BM286" s="539"/>
      <c r="BN286" s="539"/>
      <c r="BO286" s="539"/>
      <c r="BP286" s="539"/>
      <c r="BQ286" s="539"/>
      <c r="BR286" s="539"/>
      <c r="BS286" s="539"/>
      <c r="BT286" s="539"/>
      <c r="BU286" s="539"/>
      <c r="BV286" s="539"/>
      <c r="BW286" s="539"/>
      <c r="BX286" s="539"/>
      <c r="BY286" s="539"/>
      <c r="BZ286" s="539"/>
      <c r="CA286" s="539"/>
      <c r="CB286" s="539"/>
      <c r="CC286" s="539"/>
      <c r="CD286" s="539"/>
      <c r="CE286" s="539"/>
      <c r="CF286" s="539"/>
      <c r="CG286" s="539"/>
      <c r="CH286" s="539"/>
      <c r="CI286" s="539"/>
      <c r="CJ286" s="539"/>
      <c r="CK286" s="539"/>
      <c r="CL286" s="539"/>
      <c r="CM286" s="539"/>
      <c r="CN286" s="539"/>
      <c r="CO286" s="539"/>
      <c r="CP286" s="539"/>
      <c r="CQ286" s="539"/>
      <c r="CR286" s="539"/>
      <c r="CS286" s="539"/>
      <c r="CT286" s="539"/>
      <c r="CU286" s="539"/>
      <c r="CV286" s="539"/>
      <c r="CW286" s="539"/>
      <c r="CX286" s="539"/>
      <c r="CY286" s="539"/>
      <c r="CZ286" s="539"/>
      <c r="DA286" s="539"/>
      <c r="DB286" s="539"/>
      <c r="DC286" s="539"/>
      <c r="DD286" s="539"/>
      <c r="DE286" s="539"/>
      <c r="DF286" s="539"/>
      <c r="DG286" s="539"/>
      <c r="DH286" s="539"/>
      <c r="DI286" s="539"/>
      <c r="DJ286" s="539"/>
      <c r="DK286" s="539"/>
      <c r="DL286" s="539"/>
      <c r="DM286" s="539"/>
      <c r="DN286" s="539"/>
      <c r="DO286" s="539"/>
      <c r="DP286" s="539"/>
      <c r="DQ286" s="539"/>
      <c r="DR286" s="539"/>
      <c r="DS286" s="539"/>
      <c r="DT286" s="539"/>
      <c r="DU286" s="539"/>
      <c r="DV286" s="539"/>
      <c r="DW286" s="359"/>
      <c r="DX286" s="539"/>
      <c r="DY286" s="539"/>
      <c r="DZ286" s="539"/>
      <c r="EA286" s="539"/>
      <c r="EB286" s="539"/>
      <c r="EC286" s="539"/>
      <c r="ED286" s="539"/>
      <c r="EE286" s="539"/>
      <c r="EF286" s="539"/>
      <c r="EG286" s="539"/>
      <c r="EH286" s="539"/>
      <c r="EI286" s="539"/>
      <c r="EJ286" s="539"/>
      <c r="EK286" s="539"/>
      <c r="EL286" s="539"/>
      <c r="EM286" s="539"/>
      <c r="EN286" s="539"/>
      <c r="EO286" s="539"/>
      <c r="EP286" s="539"/>
      <c r="EQ286" s="539"/>
      <c r="ER286" s="359"/>
      <c r="ES286" s="539"/>
      <c r="ET286" s="539"/>
      <c r="EU286" s="539"/>
      <c r="EV286" s="539"/>
      <c r="EW286" s="539"/>
      <c r="EX286" s="539"/>
      <c r="EY286" s="539"/>
      <c r="EZ286" s="539"/>
      <c r="FA286" s="539"/>
      <c r="FB286" s="539"/>
      <c r="FC286" s="539"/>
      <c r="FD286" s="539"/>
      <c r="FE286" s="539"/>
      <c r="FF286" s="539"/>
      <c r="FG286" s="539"/>
      <c r="FH286" s="539"/>
      <c r="FI286" s="539"/>
      <c r="FJ286" s="539"/>
      <c r="FK286" s="539"/>
      <c r="FL286" s="539"/>
      <c r="FM286" s="539"/>
      <c r="FN286" s="539"/>
      <c r="FO286" s="539"/>
      <c r="FP286" s="539"/>
      <c r="FQ286" s="539"/>
      <c r="FR286" s="539"/>
      <c r="FS286" s="539"/>
      <c r="FT286" s="539"/>
      <c r="FU286" s="539"/>
      <c r="FV286" s="539"/>
      <c r="FW286" s="539"/>
      <c r="FX286" s="539"/>
      <c r="FY286" s="539"/>
      <c r="FZ286" s="539"/>
      <c r="GA286" s="539"/>
      <c r="GB286" s="539"/>
      <c r="GC286" s="539"/>
      <c r="GD286" s="539"/>
      <c r="GE286" s="539"/>
      <c r="GF286" s="539"/>
      <c r="GG286" s="539"/>
      <c r="GH286" s="539"/>
      <c r="GI286" s="539"/>
      <c r="GJ286" s="539"/>
      <c r="GK286" s="539"/>
      <c r="GL286" s="539"/>
      <c r="GM286" s="539"/>
      <c r="GN286" s="539"/>
      <c r="GO286" s="539"/>
      <c r="GP286" s="539"/>
      <c r="GQ286" s="539"/>
      <c r="GR286" s="539"/>
      <c r="GS286" s="539"/>
      <c r="GT286" s="539"/>
      <c r="GU286" s="539"/>
      <c r="GV286" s="539"/>
      <c r="GW286" s="539"/>
      <c r="GX286" s="539"/>
      <c r="GY286" s="539"/>
      <c r="GZ286" s="539"/>
      <c r="HA286" s="539"/>
      <c r="HB286" s="539"/>
      <c r="HC286" s="539"/>
      <c r="HD286" s="539"/>
      <c r="HE286" s="539"/>
      <c r="HF286" s="539"/>
      <c r="HG286" s="539"/>
      <c r="HH286" s="539"/>
      <c r="HI286" s="539"/>
      <c r="HJ286" s="539"/>
      <c r="HK286" s="539"/>
      <c r="HL286" s="539"/>
      <c r="HM286" s="539"/>
      <c r="HN286" s="539"/>
      <c r="HO286" s="539"/>
      <c r="HP286" s="539"/>
      <c r="HQ286" s="539"/>
      <c r="HR286" s="539"/>
      <c r="HS286" s="539"/>
      <c r="HT286" s="539"/>
      <c r="HU286" s="539"/>
      <c r="HV286" s="539"/>
      <c r="HW286" s="539"/>
      <c r="HX286" s="539"/>
      <c r="HY286" s="539"/>
      <c r="HZ286" s="539"/>
      <c r="IA286" s="539"/>
      <c r="IB286" s="539"/>
      <c r="IC286" s="539"/>
      <c r="ID286" s="539"/>
      <c r="IE286" s="539"/>
      <c r="IF286" s="539"/>
      <c r="IG286" s="539"/>
      <c r="IH286" s="539"/>
      <c r="II286" s="539"/>
      <c r="IJ286" s="539"/>
      <c r="IK286" s="539"/>
      <c r="IL286" s="539"/>
      <c r="IM286" s="539"/>
      <c r="IN286" s="539"/>
      <c r="IO286" s="539"/>
      <c r="IP286" s="539"/>
      <c r="IQ286" s="539"/>
      <c r="IR286" s="539"/>
      <c r="IS286" s="539"/>
      <c r="IT286" s="539"/>
      <c r="IU286" s="539"/>
      <c r="IV286" s="539"/>
      <c r="IW286" s="539"/>
      <c r="IX286" s="539"/>
      <c r="IY286" s="539"/>
      <c r="IZ286" s="539"/>
      <c r="JA286" s="539"/>
      <c r="JB286" s="539"/>
      <c r="JC286" s="539"/>
      <c r="JD286" s="539"/>
      <c r="JE286" s="539"/>
      <c r="JF286" s="539"/>
      <c r="JG286" s="359"/>
      <c r="JH286" s="539"/>
      <c r="JI286" s="539"/>
      <c r="JJ286" s="539"/>
      <c r="JK286" s="539"/>
      <c r="JL286" s="539"/>
      <c r="JM286" s="539"/>
      <c r="JN286" s="539"/>
      <c r="JO286" s="539"/>
      <c r="JP286" s="539"/>
      <c r="JQ286" s="539"/>
      <c r="JR286" s="539"/>
      <c r="JS286" s="539"/>
      <c r="JT286" s="539"/>
      <c r="JU286" s="539"/>
      <c r="JV286" s="539"/>
      <c r="JW286" s="539"/>
      <c r="JX286" s="539"/>
      <c r="JY286" s="539"/>
      <c r="JZ286" s="539"/>
      <c r="KA286" s="539"/>
      <c r="KB286" s="359"/>
    </row>
    <row r="287" spans="2:288" ht="15" customHeight="1" x14ac:dyDescent="0.25">
      <c r="B287" s="293" t="str">
        <f t="shared" si="36"/>
        <v>Desk 71</v>
      </c>
      <c r="C287" s="295" t="str">
        <f t="shared" si="37"/>
        <v/>
      </c>
      <c r="D287" s="295" t="str">
        <f t="shared" si="37"/>
        <v/>
      </c>
      <c r="E287" s="295" t="str">
        <f t="shared" si="37"/>
        <v/>
      </c>
      <c r="F287" s="295" t="str">
        <f t="shared" si="37"/>
        <v/>
      </c>
      <c r="G287" s="591" t="str">
        <f t="shared" si="37"/>
        <v/>
      </c>
      <c r="H287" s="539"/>
      <c r="I287" s="539"/>
      <c r="J287" s="539"/>
      <c r="K287" s="539"/>
      <c r="L287" s="539"/>
      <c r="M287" s="539"/>
      <c r="N287" s="539"/>
      <c r="O287" s="539"/>
      <c r="P287" s="539"/>
      <c r="Q287" s="539"/>
      <c r="R287" s="539"/>
      <c r="S287" s="539"/>
      <c r="T287" s="539"/>
      <c r="U287" s="539"/>
      <c r="V287" s="539"/>
      <c r="W287" s="539"/>
      <c r="X287" s="539"/>
      <c r="Y287" s="539"/>
      <c r="Z287" s="539"/>
      <c r="AA287" s="539"/>
      <c r="AB287" s="539"/>
      <c r="AC287" s="539"/>
      <c r="AD287" s="539"/>
      <c r="AE287" s="539"/>
      <c r="AF287" s="539"/>
      <c r="AG287" s="539"/>
      <c r="AH287" s="539"/>
      <c r="AI287" s="539"/>
      <c r="AJ287" s="539"/>
      <c r="AK287" s="539"/>
      <c r="AL287" s="539"/>
      <c r="AM287" s="539"/>
      <c r="AN287" s="539"/>
      <c r="AO287" s="539"/>
      <c r="AP287" s="539"/>
      <c r="AQ287" s="539"/>
      <c r="AR287" s="539"/>
      <c r="AS287" s="539"/>
      <c r="AT287" s="539"/>
      <c r="AU287" s="539"/>
      <c r="AV287" s="539"/>
      <c r="AW287" s="539"/>
      <c r="AX287" s="539"/>
      <c r="AY287" s="539"/>
      <c r="AZ287" s="539"/>
      <c r="BA287" s="539"/>
      <c r="BB287" s="539"/>
      <c r="BC287" s="539"/>
      <c r="BD287" s="539"/>
      <c r="BE287" s="539"/>
      <c r="BF287" s="539"/>
      <c r="BG287" s="539"/>
      <c r="BH287" s="539"/>
      <c r="BI287" s="539"/>
      <c r="BJ287" s="539"/>
      <c r="BK287" s="539"/>
      <c r="BL287" s="539"/>
      <c r="BM287" s="539"/>
      <c r="BN287" s="539"/>
      <c r="BO287" s="539"/>
      <c r="BP287" s="539"/>
      <c r="BQ287" s="539"/>
      <c r="BR287" s="539"/>
      <c r="BS287" s="539"/>
      <c r="BT287" s="539"/>
      <c r="BU287" s="539"/>
      <c r="BV287" s="539"/>
      <c r="BW287" s="539"/>
      <c r="BX287" s="539"/>
      <c r="BY287" s="539"/>
      <c r="BZ287" s="539"/>
      <c r="CA287" s="539"/>
      <c r="CB287" s="539"/>
      <c r="CC287" s="539"/>
      <c r="CD287" s="539"/>
      <c r="CE287" s="539"/>
      <c r="CF287" s="539"/>
      <c r="CG287" s="539"/>
      <c r="CH287" s="539"/>
      <c r="CI287" s="539"/>
      <c r="CJ287" s="539"/>
      <c r="CK287" s="539"/>
      <c r="CL287" s="539"/>
      <c r="CM287" s="539"/>
      <c r="CN287" s="539"/>
      <c r="CO287" s="539"/>
      <c r="CP287" s="539"/>
      <c r="CQ287" s="539"/>
      <c r="CR287" s="539"/>
      <c r="CS287" s="539"/>
      <c r="CT287" s="539"/>
      <c r="CU287" s="539"/>
      <c r="CV287" s="539"/>
      <c r="CW287" s="539"/>
      <c r="CX287" s="539"/>
      <c r="CY287" s="539"/>
      <c r="CZ287" s="539"/>
      <c r="DA287" s="539"/>
      <c r="DB287" s="539"/>
      <c r="DC287" s="539"/>
      <c r="DD287" s="539"/>
      <c r="DE287" s="539"/>
      <c r="DF287" s="539"/>
      <c r="DG287" s="539"/>
      <c r="DH287" s="539"/>
      <c r="DI287" s="539"/>
      <c r="DJ287" s="539"/>
      <c r="DK287" s="539"/>
      <c r="DL287" s="539"/>
      <c r="DM287" s="539"/>
      <c r="DN287" s="539"/>
      <c r="DO287" s="539"/>
      <c r="DP287" s="539"/>
      <c r="DQ287" s="539"/>
      <c r="DR287" s="539"/>
      <c r="DS287" s="539"/>
      <c r="DT287" s="539"/>
      <c r="DU287" s="539"/>
      <c r="DV287" s="539"/>
      <c r="DW287" s="359"/>
      <c r="DX287" s="539"/>
      <c r="DY287" s="539"/>
      <c r="DZ287" s="539"/>
      <c r="EA287" s="539"/>
      <c r="EB287" s="539"/>
      <c r="EC287" s="539"/>
      <c r="ED287" s="539"/>
      <c r="EE287" s="539"/>
      <c r="EF287" s="539"/>
      <c r="EG287" s="539"/>
      <c r="EH287" s="539"/>
      <c r="EI287" s="539"/>
      <c r="EJ287" s="539"/>
      <c r="EK287" s="539"/>
      <c r="EL287" s="539"/>
      <c r="EM287" s="539"/>
      <c r="EN287" s="539"/>
      <c r="EO287" s="539"/>
      <c r="EP287" s="539"/>
      <c r="EQ287" s="539"/>
      <c r="ER287" s="359"/>
      <c r="ES287" s="539"/>
      <c r="ET287" s="539"/>
      <c r="EU287" s="539"/>
      <c r="EV287" s="539"/>
      <c r="EW287" s="539"/>
      <c r="EX287" s="539"/>
      <c r="EY287" s="539"/>
      <c r="EZ287" s="539"/>
      <c r="FA287" s="539"/>
      <c r="FB287" s="539"/>
      <c r="FC287" s="539"/>
      <c r="FD287" s="539"/>
      <c r="FE287" s="539"/>
      <c r="FF287" s="539"/>
      <c r="FG287" s="539"/>
      <c r="FH287" s="539"/>
      <c r="FI287" s="539"/>
      <c r="FJ287" s="539"/>
      <c r="FK287" s="539"/>
      <c r="FL287" s="539"/>
      <c r="FM287" s="539"/>
      <c r="FN287" s="539"/>
      <c r="FO287" s="539"/>
      <c r="FP287" s="539"/>
      <c r="FQ287" s="539"/>
      <c r="FR287" s="539"/>
      <c r="FS287" s="539"/>
      <c r="FT287" s="539"/>
      <c r="FU287" s="539"/>
      <c r="FV287" s="539"/>
      <c r="FW287" s="539"/>
      <c r="FX287" s="539"/>
      <c r="FY287" s="539"/>
      <c r="FZ287" s="539"/>
      <c r="GA287" s="539"/>
      <c r="GB287" s="539"/>
      <c r="GC287" s="539"/>
      <c r="GD287" s="539"/>
      <c r="GE287" s="539"/>
      <c r="GF287" s="539"/>
      <c r="GG287" s="539"/>
      <c r="GH287" s="539"/>
      <c r="GI287" s="539"/>
      <c r="GJ287" s="539"/>
      <c r="GK287" s="539"/>
      <c r="GL287" s="539"/>
      <c r="GM287" s="539"/>
      <c r="GN287" s="539"/>
      <c r="GO287" s="539"/>
      <c r="GP287" s="539"/>
      <c r="GQ287" s="539"/>
      <c r="GR287" s="539"/>
      <c r="GS287" s="539"/>
      <c r="GT287" s="539"/>
      <c r="GU287" s="539"/>
      <c r="GV287" s="539"/>
      <c r="GW287" s="539"/>
      <c r="GX287" s="539"/>
      <c r="GY287" s="539"/>
      <c r="GZ287" s="539"/>
      <c r="HA287" s="539"/>
      <c r="HB287" s="539"/>
      <c r="HC287" s="539"/>
      <c r="HD287" s="539"/>
      <c r="HE287" s="539"/>
      <c r="HF287" s="539"/>
      <c r="HG287" s="539"/>
      <c r="HH287" s="539"/>
      <c r="HI287" s="539"/>
      <c r="HJ287" s="539"/>
      <c r="HK287" s="539"/>
      <c r="HL287" s="539"/>
      <c r="HM287" s="539"/>
      <c r="HN287" s="539"/>
      <c r="HO287" s="539"/>
      <c r="HP287" s="539"/>
      <c r="HQ287" s="539"/>
      <c r="HR287" s="539"/>
      <c r="HS287" s="539"/>
      <c r="HT287" s="539"/>
      <c r="HU287" s="539"/>
      <c r="HV287" s="539"/>
      <c r="HW287" s="539"/>
      <c r="HX287" s="539"/>
      <c r="HY287" s="539"/>
      <c r="HZ287" s="539"/>
      <c r="IA287" s="539"/>
      <c r="IB287" s="539"/>
      <c r="IC287" s="539"/>
      <c r="ID287" s="539"/>
      <c r="IE287" s="539"/>
      <c r="IF287" s="539"/>
      <c r="IG287" s="539"/>
      <c r="IH287" s="539"/>
      <c r="II287" s="539"/>
      <c r="IJ287" s="539"/>
      <c r="IK287" s="539"/>
      <c r="IL287" s="539"/>
      <c r="IM287" s="539"/>
      <c r="IN287" s="539"/>
      <c r="IO287" s="539"/>
      <c r="IP287" s="539"/>
      <c r="IQ287" s="539"/>
      <c r="IR287" s="539"/>
      <c r="IS287" s="539"/>
      <c r="IT287" s="539"/>
      <c r="IU287" s="539"/>
      <c r="IV287" s="539"/>
      <c r="IW287" s="539"/>
      <c r="IX287" s="539"/>
      <c r="IY287" s="539"/>
      <c r="IZ287" s="539"/>
      <c r="JA287" s="539"/>
      <c r="JB287" s="539"/>
      <c r="JC287" s="539"/>
      <c r="JD287" s="539"/>
      <c r="JE287" s="539"/>
      <c r="JF287" s="539"/>
      <c r="JG287" s="359"/>
      <c r="JH287" s="539"/>
      <c r="JI287" s="539"/>
      <c r="JJ287" s="539"/>
      <c r="JK287" s="539"/>
      <c r="JL287" s="539"/>
      <c r="JM287" s="539"/>
      <c r="JN287" s="539"/>
      <c r="JO287" s="539"/>
      <c r="JP287" s="539"/>
      <c r="JQ287" s="539"/>
      <c r="JR287" s="539"/>
      <c r="JS287" s="539"/>
      <c r="JT287" s="539"/>
      <c r="JU287" s="539"/>
      <c r="JV287" s="539"/>
      <c r="JW287" s="539"/>
      <c r="JX287" s="539"/>
      <c r="JY287" s="539"/>
      <c r="JZ287" s="539"/>
      <c r="KA287" s="539"/>
      <c r="KB287" s="359"/>
    </row>
    <row r="288" spans="2:288" ht="15" customHeight="1" x14ac:dyDescent="0.25">
      <c r="B288" s="293" t="str">
        <f t="shared" si="36"/>
        <v>Desk 72</v>
      </c>
      <c r="C288" s="295" t="str">
        <f t="shared" si="37"/>
        <v/>
      </c>
      <c r="D288" s="295" t="str">
        <f t="shared" si="37"/>
        <v/>
      </c>
      <c r="E288" s="295" t="str">
        <f t="shared" si="37"/>
        <v/>
      </c>
      <c r="F288" s="295" t="str">
        <f t="shared" si="37"/>
        <v/>
      </c>
      <c r="G288" s="591" t="str">
        <f t="shared" si="37"/>
        <v/>
      </c>
      <c r="H288" s="539"/>
      <c r="I288" s="539"/>
      <c r="J288" s="539"/>
      <c r="K288" s="539"/>
      <c r="L288" s="539"/>
      <c r="M288" s="539"/>
      <c r="N288" s="539"/>
      <c r="O288" s="539"/>
      <c r="P288" s="539"/>
      <c r="Q288" s="539"/>
      <c r="R288" s="539"/>
      <c r="S288" s="539"/>
      <c r="T288" s="539"/>
      <c r="U288" s="539"/>
      <c r="V288" s="539"/>
      <c r="W288" s="539"/>
      <c r="X288" s="539"/>
      <c r="Y288" s="539"/>
      <c r="Z288" s="539"/>
      <c r="AA288" s="539"/>
      <c r="AB288" s="539"/>
      <c r="AC288" s="539"/>
      <c r="AD288" s="539"/>
      <c r="AE288" s="539"/>
      <c r="AF288" s="539"/>
      <c r="AG288" s="539"/>
      <c r="AH288" s="539"/>
      <c r="AI288" s="539"/>
      <c r="AJ288" s="539"/>
      <c r="AK288" s="539"/>
      <c r="AL288" s="539"/>
      <c r="AM288" s="539"/>
      <c r="AN288" s="539"/>
      <c r="AO288" s="539"/>
      <c r="AP288" s="539"/>
      <c r="AQ288" s="539"/>
      <c r="AR288" s="539"/>
      <c r="AS288" s="539"/>
      <c r="AT288" s="539"/>
      <c r="AU288" s="539"/>
      <c r="AV288" s="539"/>
      <c r="AW288" s="539"/>
      <c r="AX288" s="539"/>
      <c r="AY288" s="539"/>
      <c r="AZ288" s="539"/>
      <c r="BA288" s="539"/>
      <c r="BB288" s="539"/>
      <c r="BC288" s="539"/>
      <c r="BD288" s="539"/>
      <c r="BE288" s="539"/>
      <c r="BF288" s="539"/>
      <c r="BG288" s="539"/>
      <c r="BH288" s="539"/>
      <c r="BI288" s="539"/>
      <c r="BJ288" s="539"/>
      <c r="BK288" s="539"/>
      <c r="BL288" s="539"/>
      <c r="BM288" s="539"/>
      <c r="BN288" s="539"/>
      <c r="BO288" s="539"/>
      <c r="BP288" s="539"/>
      <c r="BQ288" s="539"/>
      <c r="BR288" s="539"/>
      <c r="BS288" s="539"/>
      <c r="BT288" s="539"/>
      <c r="BU288" s="539"/>
      <c r="BV288" s="539"/>
      <c r="BW288" s="539"/>
      <c r="BX288" s="539"/>
      <c r="BY288" s="539"/>
      <c r="BZ288" s="539"/>
      <c r="CA288" s="539"/>
      <c r="CB288" s="539"/>
      <c r="CC288" s="539"/>
      <c r="CD288" s="539"/>
      <c r="CE288" s="539"/>
      <c r="CF288" s="539"/>
      <c r="CG288" s="539"/>
      <c r="CH288" s="539"/>
      <c r="CI288" s="539"/>
      <c r="CJ288" s="539"/>
      <c r="CK288" s="539"/>
      <c r="CL288" s="539"/>
      <c r="CM288" s="539"/>
      <c r="CN288" s="539"/>
      <c r="CO288" s="539"/>
      <c r="CP288" s="539"/>
      <c r="CQ288" s="539"/>
      <c r="CR288" s="539"/>
      <c r="CS288" s="539"/>
      <c r="CT288" s="539"/>
      <c r="CU288" s="539"/>
      <c r="CV288" s="539"/>
      <c r="CW288" s="539"/>
      <c r="CX288" s="539"/>
      <c r="CY288" s="539"/>
      <c r="CZ288" s="539"/>
      <c r="DA288" s="539"/>
      <c r="DB288" s="539"/>
      <c r="DC288" s="539"/>
      <c r="DD288" s="539"/>
      <c r="DE288" s="539"/>
      <c r="DF288" s="539"/>
      <c r="DG288" s="539"/>
      <c r="DH288" s="539"/>
      <c r="DI288" s="539"/>
      <c r="DJ288" s="539"/>
      <c r="DK288" s="539"/>
      <c r="DL288" s="539"/>
      <c r="DM288" s="539"/>
      <c r="DN288" s="539"/>
      <c r="DO288" s="539"/>
      <c r="DP288" s="539"/>
      <c r="DQ288" s="539"/>
      <c r="DR288" s="539"/>
      <c r="DS288" s="539"/>
      <c r="DT288" s="539"/>
      <c r="DU288" s="539"/>
      <c r="DV288" s="539"/>
      <c r="DW288" s="359"/>
      <c r="DX288" s="539"/>
      <c r="DY288" s="539"/>
      <c r="DZ288" s="539"/>
      <c r="EA288" s="539"/>
      <c r="EB288" s="539"/>
      <c r="EC288" s="539"/>
      <c r="ED288" s="539"/>
      <c r="EE288" s="539"/>
      <c r="EF288" s="539"/>
      <c r="EG288" s="539"/>
      <c r="EH288" s="539"/>
      <c r="EI288" s="539"/>
      <c r="EJ288" s="539"/>
      <c r="EK288" s="539"/>
      <c r="EL288" s="539"/>
      <c r="EM288" s="539"/>
      <c r="EN288" s="539"/>
      <c r="EO288" s="539"/>
      <c r="EP288" s="539"/>
      <c r="EQ288" s="539"/>
      <c r="ER288" s="359"/>
      <c r="ES288" s="539"/>
      <c r="ET288" s="539"/>
      <c r="EU288" s="539"/>
      <c r="EV288" s="539"/>
      <c r="EW288" s="539"/>
      <c r="EX288" s="539"/>
      <c r="EY288" s="539"/>
      <c r="EZ288" s="539"/>
      <c r="FA288" s="539"/>
      <c r="FB288" s="539"/>
      <c r="FC288" s="539"/>
      <c r="FD288" s="539"/>
      <c r="FE288" s="539"/>
      <c r="FF288" s="539"/>
      <c r="FG288" s="539"/>
      <c r="FH288" s="539"/>
      <c r="FI288" s="539"/>
      <c r="FJ288" s="539"/>
      <c r="FK288" s="539"/>
      <c r="FL288" s="539"/>
      <c r="FM288" s="539"/>
      <c r="FN288" s="539"/>
      <c r="FO288" s="539"/>
      <c r="FP288" s="539"/>
      <c r="FQ288" s="539"/>
      <c r="FR288" s="539"/>
      <c r="FS288" s="539"/>
      <c r="FT288" s="539"/>
      <c r="FU288" s="539"/>
      <c r="FV288" s="539"/>
      <c r="FW288" s="539"/>
      <c r="FX288" s="539"/>
      <c r="FY288" s="539"/>
      <c r="FZ288" s="539"/>
      <c r="GA288" s="539"/>
      <c r="GB288" s="539"/>
      <c r="GC288" s="539"/>
      <c r="GD288" s="539"/>
      <c r="GE288" s="539"/>
      <c r="GF288" s="539"/>
      <c r="GG288" s="539"/>
      <c r="GH288" s="539"/>
      <c r="GI288" s="539"/>
      <c r="GJ288" s="539"/>
      <c r="GK288" s="539"/>
      <c r="GL288" s="539"/>
      <c r="GM288" s="539"/>
      <c r="GN288" s="539"/>
      <c r="GO288" s="539"/>
      <c r="GP288" s="539"/>
      <c r="GQ288" s="539"/>
      <c r="GR288" s="539"/>
      <c r="GS288" s="539"/>
      <c r="GT288" s="539"/>
      <c r="GU288" s="539"/>
      <c r="GV288" s="539"/>
      <c r="GW288" s="539"/>
      <c r="GX288" s="539"/>
      <c r="GY288" s="539"/>
      <c r="GZ288" s="539"/>
      <c r="HA288" s="539"/>
      <c r="HB288" s="539"/>
      <c r="HC288" s="539"/>
      <c r="HD288" s="539"/>
      <c r="HE288" s="539"/>
      <c r="HF288" s="539"/>
      <c r="HG288" s="539"/>
      <c r="HH288" s="539"/>
      <c r="HI288" s="539"/>
      <c r="HJ288" s="539"/>
      <c r="HK288" s="539"/>
      <c r="HL288" s="539"/>
      <c r="HM288" s="539"/>
      <c r="HN288" s="539"/>
      <c r="HO288" s="539"/>
      <c r="HP288" s="539"/>
      <c r="HQ288" s="539"/>
      <c r="HR288" s="539"/>
      <c r="HS288" s="539"/>
      <c r="HT288" s="539"/>
      <c r="HU288" s="539"/>
      <c r="HV288" s="539"/>
      <c r="HW288" s="539"/>
      <c r="HX288" s="539"/>
      <c r="HY288" s="539"/>
      <c r="HZ288" s="539"/>
      <c r="IA288" s="539"/>
      <c r="IB288" s="539"/>
      <c r="IC288" s="539"/>
      <c r="ID288" s="539"/>
      <c r="IE288" s="539"/>
      <c r="IF288" s="539"/>
      <c r="IG288" s="539"/>
      <c r="IH288" s="539"/>
      <c r="II288" s="539"/>
      <c r="IJ288" s="539"/>
      <c r="IK288" s="539"/>
      <c r="IL288" s="539"/>
      <c r="IM288" s="539"/>
      <c r="IN288" s="539"/>
      <c r="IO288" s="539"/>
      <c r="IP288" s="539"/>
      <c r="IQ288" s="539"/>
      <c r="IR288" s="539"/>
      <c r="IS288" s="539"/>
      <c r="IT288" s="539"/>
      <c r="IU288" s="539"/>
      <c r="IV288" s="539"/>
      <c r="IW288" s="539"/>
      <c r="IX288" s="539"/>
      <c r="IY288" s="539"/>
      <c r="IZ288" s="539"/>
      <c r="JA288" s="539"/>
      <c r="JB288" s="539"/>
      <c r="JC288" s="539"/>
      <c r="JD288" s="539"/>
      <c r="JE288" s="539"/>
      <c r="JF288" s="539"/>
      <c r="JG288" s="359"/>
      <c r="JH288" s="539"/>
      <c r="JI288" s="539"/>
      <c r="JJ288" s="539"/>
      <c r="JK288" s="539"/>
      <c r="JL288" s="539"/>
      <c r="JM288" s="539"/>
      <c r="JN288" s="539"/>
      <c r="JO288" s="539"/>
      <c r="JP288" s="539"/>
      <c r="JQ288" s="539"/>
      <c r="JR288" s="539"/>
      <c r="JS288" s="539"/>
      <c r="JT288" s="539"/>
      <c r="JU288" s="539"/>
      <c r="JV288" s="539"/>
      <c r="JW288" s="539"/>
      <c r="JX288" s="539"/>
      <c r="JY288" s="539"/>
      <c r="JZ288" s="539"/>
      <c r="KA288" s="539"/>
      <c r="KB288" s="359"/>
    </row>
    <row r="289" spans="2:288" ht="15" customHeight="1" x14ac:dyDescent="0.25">
      <c r="B289" s="293" t="str">
        <f t="shared" si="36"/>
        <v>Desk 73</v>
      </c>
      <c r="C289" s="295" t="str">
        <f t="shared" si="37"/>
        <v/>
      </c>
      <c r="D289" s="295" t="str">
        <f t="shared" si="37"/>
        <v/>
      </c>
      <c r="E289" s="295" t="str">
        <f t="shared" si="37"/>
        <v/>
      </c>
      <c r="F289" s="295" t="str">
        <f t="shared" si="37"/>
        <v/>
      </c>
      <c r="G289" s="591" t="str">
        <f t="shared" si="37"/>
        <v/>
      </c>
      <c r="H289" s="539"/>
      <c r="I289" s="539"/>
      <c r="J289" s="539"/>
      <c r="K289" s="539"/>
      <c r="L289" s="539"/>
      <c r="M289" s="539"/>
      <c r="N289" s="539"/>
      <c r="O289" s="539"/>
      <c r="P289" s="539"/>
      <c r="Q289" s="539"/>
      <c r="R289" s="539"/>
      <c r="S289" s="539"/>
      <c r="T289" s="539"/>
      <c r="U289" s="539"/>
      <c r="V289" s="539"/>
      <c r="W289" s="539"/>
      <c r="X289" s="539"/>
      <c r="Y289" s="539"/>
      <c r="Z289" s="539"/>
      <c r="AA289" s="539"/>
      <c r="AB289" s="539"/>
      <c r="AC289" s="539"/>
      <c r="AD289" s="539"/>
      <c r="AE289" s="539"/>
      <c r="AF289" s="539"/>
      <c r="AG289" s="539"/>
      <c r="AH289" s="539"/>
      <c r="AI289" s="539"/>
      <c r="AJ289" s="539"/>
      <c r="AK289" s="539"/>
      <c r="AL289" s="539"/>
      <c r="AM289" s="539"/>
      <c r="AN289" s="539"/>
      <c r="AO289" s="539"/>
      <c r="AP289" s="539"/>
      <c r="AQ289" s="539"/>
      <c r="AR289" s="539"/>
      <c r="AS289" s="539"/>
      <c r="AT289" s="539"/>
      <c r="AU289" s="539"/>
      <c r="AV289" s="539"/>
      <c r="AW289" s="539"/>
      <c r="AX289" s="539"/>
      <c r="AY289" s="539"/>
      <c r="AZ289" s="539"/>
      <c r="BA289" s="539"/>
      <c r="BB289" s="539"/>
      <c r="BC289" s="539"/>
      <c r="BD289" s="539"/>
      <c r="BE289" s="539"/>
      <c r="BF289" s="539"/>
      <c r="BG289" s="539"/>
      <c r="BH289" s="539"/>
      <c r="BI289" s="539"/>
      <c r="BJ289" s="539"/>
      <c r="BK289" s="539"/>
      <c r="BL289" s="539"/>
      <c r="BM289" s="539"/>
      <c r="BN289" s="539"/>
      <c r="BO289" s="539"/>
      <c r="BP289" s="539"/>
      <c r="BQ289" s="539"/>
      <c r="BR289" s="539"/>
      <c r="BS289" s="539"/>
      <c r="BT289" s="539"/>
      <c r="BU289" s="539"/>
      <c r="BV289" s="539"/>
      <c r="BW289" s="539"/>
      <c r="BX289" s="539"/>
      <c r="BY289" s="539"/>
      <c r="BZ289" s="539"/>
      <c r="CA289" s="539"/>
      <c r="CB289" s="539"/>
      <c r="CC289" s="539"/>
      <c r="CD289" s="539"/>
      <c r="CE289" s="539"/>
      <c r="CF289" s="539"/>
      <c r="CG289" s="539"/>
      <c r="CH289" s="539"/>
      <c r="CI289" s="539"/>
      <c r="CJ289" s="539"/>
      <c r="CK289" s="539"/>
      <c r="CL289" s="539"/>
      <c r="CM289" s="539"/>
      <c r="CN289" s="539"/>
      <c r="CO289" s="539"/>
      <c r="CP289" s="539"/>
      <c r="CQ289" s="539"/>
      <c r="CR289" s="539"/>
      <c r="CS289" s="539"/>
      <c r="CT289" s="539"/>
      <c r="CU289" s="539"/>
      <c r="CV289" s="539"/>
      <c r="CW289" s="539"/>
      <c r="CX289" s="539"/>
      <c r="CY289" s="539"/>
      <c r="CZ289" s="539"/>
      <c r="DA289" s="539"/>
      <c r="DB289" s="539"/>
      <c r="DC289" s="539"/>
      <c r="DD289" s="539"/>
      <c r="DE289" s="539"/>
      <c r="DF289" s="539"/>
      <c r="DG289" s="539"/>
      <c r="DH289" s="539"/>
      <c r="DI289" s="539"/>
      <c r="DJ289" s="539"/>
      <c r="DK289" s="539"/>
      <c r="DL289" s="539"/>
      <c r="DM289" s="539"/>
      <c r="DN289" s="539"/>
      <c r="DO289" s="539"/>
      <c r="DP289" s="539"/>
      <c r="DQ289" s="539"/>
      <c r="DR289" s="539"/>
      <c r="DS289" s="539"/>
      <c r="DT289" s="539"/>
      <c r="DU289" s="539"/>
      <c r="DV289" s="539"/>
      <c r="DW289" s="359"/>
      <c r="DX289" s="539"/>
      <c r="DY289" s="539"/>
      <c r="DZ289" s="539"/>
      <c r="EA289" s="539"/>
      <c r="EB289" s="539"/>
      <c r="EC289" s="539"/>
      <c r="ED289" s="539"/>
      <c r="EE289" s="539"/>
      <c r="EF289" s="539"/>
      <c r="EG289" s="539"/>
      <c r="EH289" s="539"/>
      <c r="EI289" s="539"/>
      <c r="EJ289" s="539"/>
      <c r="EK289" s="539"/>
      <c r="EL289" s="539"/>
      <c r="EM289" s="539"/>
      <c r="EN289" s="539"/>
      <c r="EO289" s="539"/>
      <c r="EP289" s="539"/>
      <c r="EQ289" s="539"/>
      <c r="ER289" s="359"/>
      <c r="ES289" s="539"/>
      <c r="ET289" s="539"/>
      <c r="EU289" s="539"/>
      <c r="EV289" s="539"/>
      <c r="EW289" s="539"/>
      <c r="EX289" s="539"/>
      <c r="EY289" s="539"/>
      <c r="EZ289" s="539"/>
      <c r="FA289" s="539"/>
      <c r="FB289" s="539"/>
      <c r="FC289" s="539"/>
      <c r="FD289" s="539"/>
      <c r="FE289" s="539"/>
      <c r="FF289" s="539"/>
      <c r="FG289" s="539"/>
      <c r="FH289" s="539"/>
      <c r="FI289" s="539"/>
      <c r="FJ289" s="539"/>
      <c r="FK289" s="539"/>
      <c r="FL289" s="539"/>
      <c r="FM289" s="539"/>
      <c r="FN289" s="539"/>
      <c r="FO289" s="539"/>
      <c r="FP289" s="539"/>
      <c r="FQ289" s="539"/>
      <c r="FR289" s="539"/>
      <c r="FS289" s="539"/>
      <c r="FT289" s="539"/>
      <c r="FU289" s="539"/>
      <c r="FV289" s="539"/>
      <c r="FW289" s="539"/>
      <c r="FX289" s="539"/>
      <c r="FY289" s="539"/>
      <c r="FZ289" s="539"/>
      <c r="GA289" s="539"/>
      <c r="GB289" s="539"/>
      <c r="GC289" s="539"/>
      <c r="GD289" s="539"/>
      <c r="GE289" s="539"/>
      <c r="GF289" s="539"/>
      <c r="GG289" s="539"/>
      <c r="GH289" s="539"/>
      <c r="GI289" s="539"/>
      <c r="GJ289" s="539"/>
      <c r="GK289" s="539"/>
      <c r="GL289" s="539"/>
      <c r="GM289" s="539"/>
      <c r="GN289" s="539"/>
      <c r="GO289" s="539"/>
      <c r="GP289" s="539"/>
      <c r="GQ289" s="539"/>
      <c r="GR289" s="539"/>
      <c r="GS289" s="539"/>
      <c r="GT289" s="539"/>
      <c r="GU289" s="539"/>
      <c r="GV289" s="539"/>
      <c r="GW289" s="539"/>
      <c r="GX289" s="539"/>
      <c r="GY289" s="539"/>
      <c r="GZ289" s="539"/>
      <c r="HA289" s="539"/>
      <c r="HB289" s="539"/>
      <c r="HC289" s="539"/>
      <c r="HD289" s="539"/>
      <c r="HE289" s="539"/>
      <c r="HF289" s="539"/>
      <c r="HG289" s="539"/>
      <c r="HH289" s="539"/>
      <c r="HI289" s="539"/>
      <c r="HJ289" s="539"/>
      <c r="HK289" s="539"/>
      <c r="HL289" s="539"/>
      <c r="HM289" s="539"/>
      <c r="HN289" s="539"/>
      <c r="HO289" s="539"/>
      <c r="HP289" s="539"/>
      <c r="HQ289" s="539"/>
      <c r="HR289" s="539"/>
      <c r="HS289" s="539"/>
      <c r="HT289" s="539"/>
      <c r="HU289" s="539"/>
      <c r="HV289" s="539"/>
      <c r="HW289" s="539"/>
      <c r="HX289" s="539"/>
      <c r="HY289" s="539"/>
      <c r="HZ289" s="539"/>
      <c r="IA289" s="539"/>
      <c r="IB289" s="539"/>
      <c r="IC289" s="539"/>
      <c r="ID289" s="539"/>
      <c r="IE289" s="539"/>
      <c r="IF289" s="539"/>
      <c r="IG289" s="539"/>
      <c r="IH289" s="539"/>
      <c r="II289" s="539"/>
      <c r="IJ289" s="539"/>
      <c r="IK289" s="539"/>
      <c r="IL289" s="539"/>
      <c r="IM289" s="539"/>
      <c r="IN289" s="539"/>
      <c r="IO289" s="539"/>
      <c r="IP289" s="539"/>
      <c r="IQ289" s="539"/>
      <c r="IR289" s="539"/>
      <c r="IS289" s="539"/>
      <c r="IT289" s="539"/>
      <c r="IU289" s="539"/>
      <c r="IV289" s="539"/>
      <c r="IW289" s="539"/>
      <c r="IX289" s="539"/>
      <c r="IY289" s="539"/>
      <c r="IZ289" s="539"/>
      <c r="JA289" s="539"/>
      <c r="JB289" s="539"/>
      <c r="JC289" s="539"/>
      <c r="JD289" s="539"/>
      <c r="JE289" s="539"/>
      <c r="JF289" s="539"/>
      <c r="JG289" s="359"/>
      <c r="JH289" s="539"/>
      <c r="JI289" s="539"/>
      <c r="JJ289" s="539"/>
      <c r="JK289" s="539"/>
      <c r="JL289" s="539"/>
      <c r="JM289" s="539"/>
      <c r="JN289" s="539"/>
      <c r="JO289" s="539"/>
      <c r="JP289" s="539"/>
      <c r="JQ289" s="539"/>
      <c r="JR289" s="539"/>
      <c r="JS289" s="539"/>
      <c r="JT289" s="539"/>
      <c r="JU289" s="539"/>
      <c r="JV289" s="539"/>
      <c r="JW289" s="539"/>
      <c r="JX289" s="539"/>
      <c r="JY289" s="539"/>
      <c r="JZ289" s="539"/>
      <c r="KA289" s="539"/>
      <c r="KB289" s="359"/>
    </row>
    <row r="290" spans="2:288" ht="15" customHeight="1" x14ac:dyDescent="0.25">
      <c r="B290" s="293" t="str">
        <f t="shared" si="36"/>
        <v>Desk 74</v>
      </c>
      <c r="C290" s="295" t="str">
        <f t="shared" si="37"/>
        <v/>
      </c>
      <c r="D290" s="295" t="str">
        <f t="shared" si="37"/>
        <v/>
      </c>
      <c r="E290" s="295" t="str">
        <f t="shared" si="37"/>
        <v/>
      </c>
      <c r="F290" s="295" t="str">
        <f t="shared" si="37"/>
        <v/>
      </c>
      <c r="G290" s="591" t="str">
        <f t="shared" si="37"/>
        <v/>
      </c>
      <c r="H290" s="539"/>
      <c r="I290" s="539"/>
      <c r="J290" s="539"/>
      <c r="K290" s="539"/>
      <c r="L290" s="539"/>
      <c r="M290" s="539"/>
      <c r="N290" s="539"/>
      <c r="O290" s="539"/>
      <c r="P290" s="539"/>
      <c r="Q290" s="539"/>
      <c r="R290" s="539"/>
      <c r="S290" s="539"/>
      <c r="T290" s="539"/>
      <c r="U290" s="539"/>
      <c r="V290" s="539"/>
      <c r="W290" s="539"/>
      <c r="X290" s="539"/>
      <c r="Y290" s="539"/>
      <c r="Z290" s="539"/>
      <c r="AA290" s="539"/>
      <c r="AB290" s="539"/>
      <c r="AC290" s="539"/>
      <c r="AD290" s="539"/>
      <c r="AE290" s="539"/>
      <c r="AF290" s="539"/>
      <c r="AG290" s="539"/>
      <c r="AH290" s="539"/>
      <c r="AI290" s="539"/>
      <c r="AJ290" s="539"/>
      <c r="AK290" s="539"/>
      <c r="AL290" s="539"/>
      <c r="AM290" s="539"/>
      <c r="AN290" s="539"/>
      <c r="AO290" s="539"/>
      <c r="AP290" s="539"/>
      <c r="AQ290" s="539"/>
      <c r="AR290" s="539"/>
      <c r="AS290" s="539"/>
      <c r="AT290" s="539"/>
      <c r="AU290" s="539"/>
      <c r="AV290" s="539"/>
      <c r="AW290" s="539"/>
      <c r="AX290" s="539"/>
      <c r="AY290" s="539"/>
      <c r="AZ290" s="539"/>
      <c r="BA290" s="539"/>
      <c r="BB290" s="539"/>
      <c r="BC290" s="539"/>
      <c r="BD290" s="539"/>
      <c r="BE290" s="539"/>
      <c r="BF290" s="539"/>
      <c r="BG290" s="539"/>
      <c r="BH290" s="539"/>
      <c r="BI290" s="539"/>
      <c r="BJ290" s="539"/>
      <c r="BK290" s="539"/>
      <c r="BL290" s="539"/>
      <c r="BM290" s="539"/>
      <c r="BN290" s="539"/>
      <c r="BO290" s="539"/>
      <c r="BP290" s="539"/>
      <c r="BQ290" s="539"/>
      <c r="BR290" s="539"/>
      <c r="BS290" s="539"/>
      <c r="BT290" s="539"/>
      <c r="BU290" s="539"/>
      <c r="BV290" s="539"/>
      <c r="BW290" s="539"/>
      <c r="BX290" s="539"/>
      <c r="BY290" s="539"/>
      <c r="BZ290" s="539"/>
      <c r="CA290" s="539"/>
      <c r="CB290" s="539"/>
      <c r="CC290" s="539"/>
      <c r="CD290" s="539"/>
      <c r="CE290" s="539"/>
      <c r="CF290" s="539"/>
      <c r="CG290" s="539"/>
      <c r="CH290" s="539"/>
      <c r="CI290" s="539"/>
      <c r="CJ290" s="539"/>
      <c r="CK290" s="539"/>
      <c r="CL290" s="539"/>
      <c r="CM290" s="539"/>
      <c r="CN290" s="539"/>
      <c r="CO290" s="539"/>
      <c r="CP290" s="539"/>
      <c r="CQ290" s="539"/>
      <c r="CR290" s="539"/>
      <c r="CS290" s="539"/>
      <c r="CT290" s="539"/>
      <c r="CU290" s="539"/>
      <c r="CV290" s="539"/>
      <c r="CW290" s="539"/>
      <c r="CX290" s="539"/>
      <c r="CY290" s="539"/>
      <c r="CZ290" s="539"/>
      <c r="DA290" s="539"/>
      <c r="DB290" s="539"/>
      <c r="DC290" s="539"/>
      <c r="DD290" s="539"/>
      <c r="DE290" s="539"/>
      <c r="DF290" s="539"/>
      <c r="DG290" s="539"/>
      <c r="DH290" s="539"/>
      <c r="DI290" s="539"/>
      <c r="DJ290" s="539"/>
      <c r="DK290" s="539"/>
      <c r="DL290" s="539"/>
      <c r="DM290" s="539"/>
      <c r="DN290" s="539"/>
      <c r="DO290" s="539"/>
      <c r="DP290" s="539"/>
      <c r="DQ290" s="539"/>
      <c r="DR290" s="539"/>
      <c r="DS290" s="539"/>
      <c r="DT290" s="539"/>
      <c r="DU290" s="539"/>
      <c r="DV290" s="539"/>
      <c r="DW290" s="359"/>
      <c r="DX290" s="539"/>
      <c r="DY290" s="539"/>
      <c r="DZ290" s="539"/>
      <c r="EA290" s="539"/>
      <c r="EB290" s="539"/>
      <c r="EC290" s="539"/>
      <c r="ED290" s="539"/>
      <c r="EE290" s="539"/>
      <c r="EF290" s="539"/>
      <c r="EG290" s="539"/>
      <c r="EH290" s="539"/>
      <c r="EI290" s="539"/>
      <c r="EJ290" s="539"/>
      <c r="EK290" s="539"/>
      <c r="EL290" s="539"/>
      <c r="EM290" s="539"/>
      <c r="EN290" s="539"/>
      <c r="EO290" s="539"/>
      <c r="EP290" s="539"/>
      <c r="EQ290" s="539"/>
      <c r="ER290" s="359"/>
      <c r="ES290" s="539"/>
      <c r="ET290" s="539"/>
      <c r="EU290" s="539"/>
      <c r="EV290" s="539"/>
      <c r="EW290" s="539"/>
      <c r="EX290" s="539"/>
      <c r="EY290" s="539"/>
      <c r="EZ290" s="539"/>
      <c r="FA290" s="539"/>
      <c r="FB290" s="539"/>
      <c r="FC290" s="539"/>
      <c r="FD290" s="539"/>
      <c r="FE290" s="539"/>
      <c r="FF290" s="539"/>
      <c r="FG290" s="539"/>
      <c r="FH290" s="539"/>
      <c r="FI290" s="539"/>
      <c r="FJ290" s="539"/>
      <c r="FK290" s="539"/>
      <c r="FL290" s="539"/>
      <c r="FM290" s="539"/>
      <c r="FN290" s="539"/>
      <c r="FO290" s="539"/>
      <c r="FP290" s="539"/>
      <c r="FQ290" s="539"/>
      <c r="FR290" s="539"/>
      <c r="FS290" s="539"/>
      <c r="FT290" s="539"/>
      <c r="FU290" s="539"/>
      <c r="FV290" s="539"/>
      <c r="FW290" s="539"/>
      <c r="FX290" s="539"/>
      <c r="FY290" s="539"/>
      <c r="FZ290" s="539"/>
      <c r="GA290" s="539"/>
      <c r="GB290" s="539"/>
      <c r="GC290" s="539"/>
      <c r="GD290" s="539"/>
      <c r="GE290" s="539"/>
      <c r="GF290" s="539"/>
      <c r="GG290" s="539"/>
      <c r="GH290" s="539"/>
      <c r="GI290" s="539"/>
      <c r="GJ290" s="539"/>
      <c r="GK290" s="539"/>
      <c r="GL290" s="539"/>
      <c r="GM290" s="539"/>
      <c r="GN290" s="539"/>
      <c r="GO290" s="539"/>
      <c r="GP290" s="539"/>
      <c r="GQ290" s="539"/>
      <c r="GR290" s="539"/>
      <c r="GS290" s="539"/>
      <c r="GT290" s="539"/>
      <c r="GU290" s="539"/>
      <c r="GV290" s="539"/>
      <c r="GW290" s="539"/>
      <c r="GX290" s="539"/>
      <c r="GY290" s="539"/>
      <c r="GZ290" s="539"/>
      <c r="HA290" s="539"/>
      <c r="HB290" s="539"/>
      <c r="HC290" s="539"/>
      <c r="HD290" s="539"/>
      <c r="HE290" s="539"/>
      <c r="HF290" s="539"/>
      <c r="HG290" s="539"/>
      <c r="HH290" s="539"/>
      <c r="HI290" s="539"/>
      <c r="HJ290" s="539"/>
      <c r="HK290" s="539"/>
      <c r="HL290" s="539"/>
      <c r="HM290" s="539"/>
      <c r="HN290" s="539"/>
      <c r="HO290" s="539"/>
      <c r="HP290" s="539"/>
      <c r="HQ290" s="539"/>
      <c r="HR290" s="539"/>
      <c r="HS290" s="539"/>
      <c r="HT290" s="539"/>
      <c r="HU290" s="539"/>
      <c r="HV290" s="539"/>
      <c r="HW290" s="539"/>
      <c r="HX290" s="539"/>
      <c r="HY290" s="539"/>
      <c r="HZ290" s="539"/>
      <c r="IA290" s="539"/>
      <c r="IB290" s="539"/>
      <c r="IC290" s="539"/>
      <c r="ID290" s="539"/>
      <c r="IE290" s="539"/>
      <c r="IF290" s="539"/>
      <c r="IG290" s="539"/>
      <c r="IH290" s="539"/>
      <c r="II290" s="539"/>
      <c r="IJ290" s="539"/>
      <c r="IK290" s="539"/>
      <c r="IL290" s="539"/>
      <c r="IM290" s="539"/>
      <c r="IN290" s="539"/>
      <c r="IO290" s="539"/>
      <c r="IP290" s="539"/>
      <c r="IQ290" s="539"/>
      <c r="IR290" s="539"/>
      <c r="IS290" s="539"/>
      <c r="IT290" s="539"/>
      <c r="IU290" s="539"/>
      <c r="IV290" s="539"/>
      <c r="IW290" s="539"/>
      <c r="IX290" s="539"/>
      <c r="IY290" s="539"/>
      <c r="IZ290" s="539"/>
      <c r="JA290" s="539"/>
      <c r="JB290" s="539"/>
      <c r="JC290" s="539"/>
      <c r="JD290" s="539"/>
      <c r="JE290" s="539"/>
      <c r="JF290" s="539"/>
      <c r="JG290" s="359"/>
      <c r="JH290" s="539"/>
      <c r="JI290" s="539"/>
      <c r="JJ290" s="539"/>
      <c r="JK290" s="539"/>
      <c r="JL290" s="539"/>
      <c r="JM290" s="539"/>
      <c r="JN290" s="539"/>
      <c r="JO290" s="539"/>
      <c r="JP290" s="539"/>
      <c r="JQ290" s="539"/>
      <c r="JR290" s="539"/>
      <c r="JS290" s="539"/>
      <c r="JT290" s="539"/>
      <c r="JU290" s="539"/>
      <c r="JV290" s="539"/>
      <c r="JW290" s="539"/>
      <c r="JX290" s="539"/>
      <c r="JY290" s="539"/>
      <c r="JZ290" s="539"/>
      <c r="KA290" s="539"/>
      <c r="KB290" s="359"/>
    </row>
    <row r="291" spans="2:288" ht="15" customHeight="1" x14ac:dyDescent="0.25">
      <c r="B291" s="293" t="str">
        <f t="shared" si="36"/>
        <v>Desk 75</v>
      </c>
      <c r="C291" s="295" t="str">
        <f t="shared" si="37"/>
        <v/>
      </c>
      <c r="D291" s="295" t="str">
        <f t="shared" si="37"/>
        <v/>
      </c>
      <c r="E291" s="295" t="str">
        <f t="shared" si="37"/>
        <v/>
      </c>
      <c r="F291" s="295" t="str">
        <f t="shared" si="37"/>
        <v/>
      </c>
      <c r="G291" s="591" t="str">
        <f t="shared" si="37"/>
        <v/>
      </c>
      <c r="H291" s="539"/>
      <c r="I291" s="539"/>
      <c r="J291" s="539"/>
      <c r="K291" s="539"/>
      <c r="L291" s="539"/>
      <c r="M291" s="539"/>
      <c r="N291" s="539"/>
      <c r="O291" s="539"/>
      <c r="P291" s="539"/>
      <c r="Q291" s="539"/>
      <c r="R291" s="539"/>
      <c r="S291" s="539"/>
      <c r="T291" s="539"/>
      <c r="U291" s="539"/>
      <c r="V291" s="539"/>
      <c r="W291" s="539"/>
      <c r="X291" s="539"/>
      <c r="Y291" s="539"/>
      <c r="Z291" s="539"/>
      <c r="AA291" s="539"/>
      <c r="AB291" s="539"/>
      <c r="AC291" s="539"/>
      <c r="AD291" s="539"/>
      <c r="AE291" s="539"/>
      <c r="AF291" s="539"/>
      <c r="AG291" s="539"/>
      <c r="AH291" s="539"/>
      <c r="AI291" s="539"/>
      <c r="AJ291" s="539"/>
      <c r="AK291" s="539"/>
      <c r="AL291" s="539"/>
      <c r="AM291" s="539"/>
      <c r="AN291" s="539"/>
      <c r="AO291" s="539"/>
      <c r="AP291" s="539"/>
      <c r="AQ291" s="539"/>
      <c r="AR291" s="539"/>
      <c r="AS291" s="539"/>
      <c r="AT291" s="539"/>
      <c r="AU291" s="539"/>
      <c r="AV291" s="539"/>
      <c r="AW291" s="539"/>
      <c r="AX291" s="539"/>
      <c r="AY291" s="539"/>
      <c r="AZ291" s="539"/>
      <c r="BA291" s="539"/>
      <c r="BB291" s="539"/>
      <c r="BC291" s="539"/>
      <c r="BD291" s="539"/>
      <c r="BE291" s="539"/>
      <c r="BF291" s="539"/>
      <c r="BG291" s="539"/>
      <c r="BH291" s="539"/>
      <c r="BI291" s="539"/>
      <c r="BJ291" s="539"/>
      <c r="BK291" s="539"/>
      <c r="BL291" s="539"/>
      <c r="BM291" s="539"/>
      <c r="BN291" s="539"/>
      <c r="BO291" s="539"/>
      <c r="BP291" s="539"/>
      <c r="BQ291" s="539"/>
      <c r="BR291" s="539"/>
      <c r="BS291" s="539"/>
      <c r="BT291" s="539"/>
      <c r="BU291" s="539"/>
      <c r="BV291" s="539"/>
      <c r="BW291" s="539"/>
      <c r="BX291" s="539"/>
      <c r="BY291" s="539"/>
      <c r="BZ291" s="539"/>
      <c r="CA291" s="539"/>
      <c r="CB291" s="539"/>
      <c r="CC291" s="539"/>
      <c r="CD291" s="539"/>
      <c r="CE291" s="539"/>
      <c r="CF291" s="539"/>
      <c r="CG291" s="539"/>
      <c r="CH291" s="539"/>
      <c r="CI291" s="539"/>
      <c r="CJ291" s="539"/>
      <c r="CK291" s="539"/>
      <c r="CL291" s="539"/>
      <c r="CM291" s="539"/>
      <c r="CN291" s="539"/>
      <c r="CO291" s="539"/>
      <c r="CP291" s="539"/>
      <c r="CQ291" s="539"/>
      <c r="CR291" s="539"/>
      <c r="CS291" s="539"/>
      <c r="CT291" s="539"/>
      <c r="CU291" s="539"/>
      <c r="CV291" s="539"/>
      <c r="CW291" s="539"/>
      <c r="CX291" s="539"/>
      <c r="CY291" s="539"/>
      <c r="CZ291" s="539"/>
      <c r="DA291" s="539"/>
      <c r="DB291" s="539"/>
      <c r="DC291" s="539"/>
      <c r="DD291" s="539"/>
      <c r="DE291" s="539"/>
      <c r="DF291" s="539"/>
      <c r="DG291" s="539"/>
      <c r="DH291" s="539"/>
      <c r="DI291" s="539"/>
      <c r="DJ291" s="539"/>
      <c r="DK291" s="539"/>
      <c r="DL291" s="539"/>
      <c r="DM291" s="539"/>
      <c r="DN291" s="539"/>
      <c r="DO291" s="539"/>
      <c r="DP291" s="539"/>
      <c r="DQ291" s="539"/>
      <c r="DR291" s="539"/>
      <c r="DS291" s="539"/>
      <c r="DT291" s="539"/>
      <c r="DU291" s="539"/>
      <c r="DV291" s="539"/>
      <c r="DW291" s="359"/>
      <c r="DX291" s="539"/>
      <c r="DY291" s="539"/>
      <c r="DZ291" s="539"/>
      <c r="EA291" s="539"/>
      <c r="EB291" s="539"/>
      <c r="EC291" s="539"/>
      <c r="ED291" s="539"/>
      <c r="EE291" s="539"/>
      <c r="EF291" s="539"/>
      <c r="EG291" s="539"/>
      <c r="EH291" s="539"/>
      <c r="EI291" s="539"/>
      <c r="EJ291" s="539"/>
      <c r="EK291" s="539"/>
      <c r="EL291" s="539"/>
      <c r="EM291" s="539"/>
      <c r="EN291" s="539"/>
      <c r="EO291" s="539"/>
      <c r="EP291" s="539"/>
      <c r="EQ291" s="539"/>
      <c r="ER291" s="359"/>
      <c r="ES291" s="539"/>
      <c r="ET291" s="539"/>
      <c r="EU291" s="539"/>
      <c r="EV291" s="539"/>
      <c r="EW291" s="539"/>
      <c r="EX291" s="539"/>
      <c r="EY291" s="539"/>
      <c r="EZ291" s="539"/>
      <c r="FA291" s="539"/>
      <c r="FB291" s="539"/>
      <c r="FC291" s="539"/>
      <c r="FD291" s="539"/>
      <c r="FE291" s="539"/>
      <c r="FF291" s="539"/>
      <c r="FG291" s="539"/>
      <c r="FH291" s="539"/>
      <c r="FI291" s="539"/>
      <c r="FJ291" s="539"/>
      <c r="FK291" s="539"/>
      <c r="FL291" s="539"/>
      <c r="FM291" s="539"/>
      <c r="FN291" s="539"/>
      <c r="FO291" s="539"/>
      <c r="FP291" s="539"/>
      <c r="FQ291" s="539"/>
      <c r="FR291" s="539"/>
      <c r="FS291" s="539"/>
      <c r="FT291" s="539"/>
      <c r="FU291" s="539"/>
      <c r="FV291" s="539"/>
      <c r="FW291" s="539"/>
      <c r="FX291" s="539"/>
      <c r="FY291" s="539"/>
      <c r="FZ291" s="539"/>
      <c r="GA291" s="539"/>
      <c r="GB291" s="539"/>
      <c r="GC291" s="539"/>
      <c r="GD291" s="539"/>
      <c r="GE291" s="539"/>
      <c r="GF291" s="539"/>
      <c r="GG291" s="539"/>
      <c r="GH291" s="539"/>
      <c r="GI291" s="539"/>
      <c r="GJ291" s="539"/>
      <c r="GK291" s="539"/>
      <c r="GL291" s="539"/>
      <c r="GM291" s="539"/>
      <c r="GN291" s="539"/>
      <c r="GO291" s="539"/>
      <c r="GP291" s="539"/>
      <c r="GQ291" s="539"/>
      <c r="GR291" s="539"/>
      <c r="GS291" s="539"/>
      <c r="GT291" s="539"/>
      <c r="GU291" s="539"/>
      <c r="GV291" s="539"/>
      <c r="GW291" s="539"/>
      <c r="GX291" s="539"/>
      <c r="GY291" s="539"/>
      <c r="GZ291" s="539"/>
      <c r="HA291" s="539"/>
      <c r="HB291" s="539"/>
      <c r="HC291" s="539"/>
      <c r="HD291" s="539"/>
      <c r="HE291" s="539"/>
      <c r="HF291" s="539"/>
      <c r="HG291" s="539"/>
      <c r="HH291" s="539"/>
      <c r="HI291" s="539"/>
      <c r="HJ291" s="539"/>
      <c r="HK291" s="539"/>
      <c r="HL291" s="539"/>
      <c r="HM291" s="539"/>
      <c r="HN291" s="539"/>
      <c r="HO291" s="539"/>
      <c r="HP291" s="539"/>
      <c r="HQ291" s="539"/>
      <c r="HR291" s="539"/>
      <c r="HS291" s="539"/>
      <c r="HT291" s="539"/>
      <c r="HU291" s="539"/>
      <c r="HV291" s="539"/>
      <c r="HW291" s="539"/>
      <c r="HX291" s="539"/>
      <c r="HY291" s="539"/>
      <c r="HZ291" s="539"/>
      <c r="IA291" s="539"/>
      <c r="IB291" s="539"/>
      <c r="IC291" s="539"/>
      <c r="ID291" s="539"/>
      <c r="IE291" s="539"/>
      <c r="IF291" s="539"/>
      <c r="IG291" s="539"/>
      <c r="IH291" s="539"/>
      <c r="II291" s="539"/>
      <c r="IJ291" s="539"/>
      <c r="IK291" s="539"/>
      <c r="IL291" s="539"/>
      <c r="IM291" s="539"/>
      <c r="IN291" s="539"/>
      <c r="IO291" s="539"/>
      <c r="IP291" s="539"/>
      <c r="IQ291" s="539"/>
      <c r="IR291" s="539"/>
      <c r="IS291" s="539"/>
      <c r="IT291" s="539"/>
      <c r="IU291" s="539"/>
      <c r="IV291" s="539"/>
      <c r="IW291" s="539"/>
      <c r="IX291" s="539"/>
      <c r="IY291" s="539"/>
      <c r="IZ291" s="539"/>
      <c r="JA291" s="539"/>
      <c r="JB291" s="539"/>
      <c r="JC291" s="539"/>
      <c r="JD291" s="539"/>
      <c r="JE291" s="539"/>
      <c r="JF291" s="539"/>
      <c r="JG291" s="359"/>
      <c r="JH291" s="539"/>
      <c r="JI291" s="539"/>
      <c r="JJ291" s="539"/>
      <c r="JK291" s="539"/>
      <c r="JL291" s="539"/>
      <c r="JM291" s="539"/>
      <c r="JN291" s="539"/>
      <c r="JO291" s="539"/>
      <c r="JP291" s="539"/>
      <c r="JQ291" s="539"/>
      <c r="JR291" s="539"/>
      <c r="JS291" s="539"/>
      <c r="JT291" s="539"/>
      <c r="JU291" s="539"/>
      <c r="JV291" s="539"/>
      <c r="JW291" s="539"/>
      <c r="JX291" s="539"/>
      <c r="JY291" s="539"/>
      <c r="JZ291" s="539"/>
      <c r="KA291" s="539"/>
      <c r="KB291" s="359"/>
    </row>
    <row r="292" spans="2:288" ht="15" customHeight="1" x14ac:dyDescent="0.25">
      <c r="B292" s="293" t="str">
        <f t="shared" si="36"/>
        <v>Desk 76</v>
      </c>
      <c r="C292" s="295" t="str">
        <f t="shared" si="37"/>
        <v/>
      </c>
      <c r="D292" s="295" t="str">
        <f t="shared" si="37"/>
        <v/>
      </c>
      <c r="E292" s="295" t="str">
        <f t="shared" si="37"/>
        <v/>
      </c>
      <c r="F292" s="295" t="str">
        <f t="shared" si="37"/>
        <v/>
      </c>
      <c r="G292" s="591" t="str">
        <f t="shared" si="37"/>
        <v/>
      </c>
      <c r="H292" s="539"/>
      <c r="I292" s="539"/>
      <c r="J292" s="539"/>
      <c r="K292" s="539"/>
      <c r="L292" s="539"/>
      <c r="M292" s="539"/>
      <c r="N292" s="539"/>
      <c r="O292" s="539"/>
      <c r="P292" s="539"/>
      <c r="Q292" s="539"/>
      <c r="R292" s="539"/>
      <c r="S292" s="539"/>
      <c r="T292" s="539"/>
      <c r="U292" s="539"/>
      <c r="V292" s="539"/>
      <c r="W292" s="539"/>
      <c r="X292" s="539"/>
      <c r="Y292" s="539"/>
      <c r="Z292" s="539"/>
      <c r="AA292" s="539"/>
      <c r="AB292" s="539"/>
      <c r="AC292" s="539"/>
      <c r="AD292" s="539"/>
      <c r="AE292" s="539"/>
      <c r="AF292" s="539"/>
      <c r="AG292" s="539"/>
      <c r="AH292" s="539"/>
      <c r="AI292" s="539"/>
      <c r="AJ292" s="539"/>
      <c r="AK292" s="539"/>
      <c r="AL292" s="539"/>
      <c r="AM292" s="539"/>
      <c r="AN292" s="539"/>
      <c r="AO292" s="539"/>
      <c r="AP292" s="539"/>
      <c r="AQ292" s="539"/>
      <c r="AR292" s="539"/>
      <c r="AS292" s="539"/>
      <c r="AT292" s="539"/>
      <c r="AU292" s="539"/>
      <c r="AV292" s="539"/>
      <c r="AW292" s="539"/>
      <c r="AX292" s="539"/>
      <c r="AY292" s="539"/>
      <c r="AZ292" s="539"/>
      <c r="BA292" s="539"/>
      <c r="BB292" s="539"/>
      <c r="BC292" s="539"/>
      <c r="BD292" s="539"/>
      <c r="BE292" s="539"/>
      <c r="BF292" s="539"/>
      <c r="BG292" s="539"/>
      <c r="BH292" s="539"/>
      <c r="BI292" s="539"/>
      <c r="BJ292" s="539"/>
      <c r="BK292" s="539"/>
      <c r="BL292" s="539"/>
      <c r="BM292" s="539"/>
      <c r="BN292" s="539"/>
      <c r="BO292" s="539"/>
      <c r="BP292" s="539"/>
      <c r="BQ292" s="539"/>
      <c r="BR292" s="539"/>
      <c r="BS292" s="539"/>
      <c r="BT292" s="539"/>
      <c r="BU292" s="539"/>
      <c r="BV292" s="539"/>
      <c r="BW292" s="539"/>
      <c r="BX292" s="539"/>
      <c r="BY292" s="539"/>
      <c r="BZ292" s="539"/>
      <c r="CA292" s="539"/>
      <c r="CB292" s="539"/>
      <c r="CC292" s="539"/>
      <c r="CD292" s="539"/>
      <c r="CE292" s="539"/>
      <c r="CF292" s="539"/>
      <c r="CG292" s="539"/>
      <c r="CH292" s="539"/>
      <c r="CI292" s="539"/>
      <c r="CJ292" s="539"/>
      <c r="CK292" s="539"/>
      <c r="CL292" s="539"/>
      <c r="CM292" s="539"/>
      <c r="CN292" s="539"/>
      <c r="CO292" s="539"/>
      <c r="CP292" s="539"/>
      <c r="CQ292" s="539"/>
      <c r="CR292" s="539"/>
      <c r="CS292" s="539"/>
      <c r="CT292" s="539"/>
      <c r="CU292" s="539"/>
      <c r="CV292" s="539"/>
      <c r="CW292" s="539"/>
      <c r="CX292" s="539"/>
      <c r="CY292" s="539"/>
      <c r="CZ292" s="539"/>
      <c r="DA292" s="539"/>
      <c r="DB292" s="539"/>
      <c r="DC292" s="539"/>
      <c r="DD292" s="539"/>
      <c r="DE292" s="539"/>
      <c r="DF292" s="539"/>
      <c r="DG292" s="539"/>
      <c r="DH292" s="539"/>
      <c r="DI292" s="539"/>
      <c r="DJ292" s="539"/>
      <c r="DK292" s="539"/>
      <c r="DL292" s="539"/>
      <c r="DM292" s="539"/>
      <c r="DN292" s="539"/>
      <c r="DO292" s="539"/>
      <c r="DP292" s="539"/>
      <c r="DQ292" s="539"/>
      <c r="DR292" s="539"/>
      <c r="DS292" s="539"/>
      <c r="DT292" s="539"/>
      <c r="DU292" s="539"/>
      <c r="DV292" s="539"/>
      <c r="DW292" s="359"/>
      <c r="DX292" s="539"/>
      <c r="DY292" s="539"/>
      <c r="DZ292" s="539"/>
      <c r="EA292" s="539"/>
      <c r="EB292" s="539"/>
      <c r="EC292" s="539"/>
      <c r="ED292" s="539"/>
      <c r="EE292" s="539"/>
      <c r="EF292" s="539"/>
      <c r="EG292" s="539"/>
      <c r="EH292" s="539"/>
      <c r="EI292" s="539"/>
      <c r="EJ292" s="539"/>
      <c r="EK292" s="539"/>
      <c r="EL292" s="539"/>
      <c r="EM292" s="539"/>
      <c r="EN292" s="539"/>
      <c r="EO292" s="539"/>
      <c r="EP292" s="539"/>
      <c r="EQ292" s="539"/>
      <c r="ER292" s="359"/>
      <c r="ES292" s="539"/>
      <c r="ET292" s="539"/>
      <c r="EU292" s="539"/>
      <c r="EV292" s="539"/>
      <c r="EW292" s="539"/>
      <c r="EX292" s="539"/>
      <c r="EY292" s="539"/>
      <c r="EZ292" s="539"/>
      <c r="FA292" s="539"/>
      <c r="FB292" s="539"/>
      <c r="FC292" s="539"/>
      <c r="FD292" s="539"/>
      <c r="FE292" s="539"/>
      <c r="FF292" s="539"/>
      <c r="FG292" s="539"/>
      <c r="FH292" s="539"/>
      <c r="FI292" s="539"/>
      <c r="FJ292" s="539"/>
      <c r="FK292" s="539"/>
      <c r="FL292" s="539"/>
      <c r="FM292" s="539"/>
      <c r="FN292" s="539"/>
      <c r="FO292" s="539"/>
      <c r="FP292" s="539"/>
      <c r="FQ292" s="539"/>
      <c r="FR292" s="539"/>
      <c r="FS292" s="539"/>
      <c r="FT292" s="539"/>
      <c r="FU292" s="539"/>
      <c r="FV292" s="539"/>
      <c r="FW292" s="539"/>
      <c r="FX292" s="539"/>
      <c r="FY292" s="539"/>
      <c r="FZ292" s="539"/>
      <c r="GA292" s="539"/>
      <c r="GB292" s="539"/>
      <c r="GC292" s="539"/>
      <c r="GD292" s="539"/>
      <c r="GE292" s="539"/>
      <c r="GF292" s="539"/>
      <c r="GG292" s="539"/>
      <c r="GH292" s="539"/>
      <c r="GI292" s="539"/>
      <c r="GJ292" s="539"/>
      <c r="GK292" s="539"/>
      <c r="GL292" s="539"/>
      <c r="GM292" s="539"/>
      <c r="GN292" s="539"/>
      <c r="GO292" s="539"/>
      <c r="GP292" s="539"/>
      <c r="GQ292" s="539"/>
      <c r="GR292" s="539"/>
      <c r="GS292" s="539"/>
      <c r="GT292" s="539"/>
      <c r="GU292" s="539"/>
      <c r="GV292" s="539"/>
      <c r="GW292" s="539"/>
      <c r="GX292" s="539"/>
      <c r="GY292" s="539"/>
      <c r="GZ292" s="539"/>
      <c r="HA292" s="539"/>
      <c r="HB292" s="539"/>
      <c r="HC292" s="539"/>
      <c r="HD292" s="539"/>
      <c r="HE292" s="539"/>
      <c r="HF292" s="539"/>
      <c r="HG292" s="539"/>
      <c r="HH292" s="539"/>
      <c r="HI292" s="539"/>
      <c r="HJ292" s="539"/>
      <c r="HK292" s="539"/>
      <c r="HL292" s="539"/>
      <c r="HM292" s="539"/>
      <c r="HN292" s="539"/>
      <c r="HO292" s="539"/>
      <c r="HP292" s="539"/>
      <c r="HQ292" s="539"/>
      <c r="HR292" s="539"/>
      <c r="HS292" s="539"/>
      <c r="HT292" s="539"/>
      <c r="HU292" s="539"/>
      <c r="HV292" s="539"/>
      <c r="HW292" s="539"/>
      <c r="HX292" s="539"/>
      <c r="HY292" s="539"/>
      <c r="HZ292" s="539"/>
      <c r="IA292" s="539"/>
      <c r="IB292" s="539"/>
      <c r="IC292" s="539"/>
      <c r="ID292" s="539"/>
      <c r="IE292" s="539"/>
      <c r="IF292" s="539"/>
      <c r="IG292" s="539"/>
      <c r="IH292" s="539"/>
      <c r="II292" s="539"/>
      <c r="IJ292" s="539"/>
      <c r="IK292" s="539"/>
      <c r="IL292" s="539"/>
      <c r="IM292" s="539"/>
      <c r="IN292" s="539"/>
      <c r="IO292" s="539"/>
      <c r="IP292" s="539"/>
      <c r="IQ292" s="539"/>
      <c r="IR292" s="539"/>
      <c r="IS292" s="539"/>
      <c r="IT292" s="539"/>
      <c r="IU292" s="539"/>
      <c r="IV292" s="539"/>
      <c r="IW292" s="539"/>
      <c r="IX292" s="539"/>
      <c r="IY292" s="539"/>
      <c r="IZ292" s="539"/>
      <c r="JA292" s="539"/>
      <c r="JB292" s="539"/>
      <c r="JC292" s="539"/>
      <c r="JD292" s="539"/>
      <c r="JE292" s="539"/>
      <c r="JF292" s="539"/>
      <c r="JG292" s="359"/>
      <c r="JH292" s="539"/>
      <c r="JI292" s="539"/>
      <c r="JJ292" s="539"/>
      <c r="JK292" s="539"/>
      <c r="JL292" s="539"/>
      <c r="JM292" s="539"/>
      <c r="JN292" s="539"/>
      <c r="JO292" s="539"/>
      <c r="JP292" s="539"/>
      <c r="JQ292" s="539"/>
      <c r="JR292" s="539"/>
      <c r="JS292" s="539"/>
      <c r="JT292" s="539"/>
      <c r="JU292" s="539"/>
      <c r="JV292" s="539"/>
      <c r="JW292" s="539"/>
      <c r="JX292" s="539"/>
      <c r="JY292" s="539"/>
      <c r="JZ292" s="539"/>
      <c r="KA292" s="539"/>
      <c r="KB292" s="359"/>
    </row>
    <row r="293" spans="2:288" ht="15" customHeight="1" x14ac:dyDescent="0.25">
      <c r="B293" s="293" t="str">
        <f t="shared" si="36"/>
        <v>Desk 77</v>
      </c>
      <c r="C293" s="295" t="str">
        <f t="shared" si="37"/>
        <v/>
      </c>
      <c r="D293" s="295" t="str">
        <f t="shared" si="37"/>
        <v/>
      </c>
      <c r="E293" s="295" t="str">
        <f t="shared" si="37"/>
        <v/>
      </c>
      <c r="F293" s="295" t="str">
        <f t="shared" si="37"/>
        <v/>
      </c>
      <c r="G293" s="591" t="str">
        <f t="shared" si="37"/>
        <v/>
      </c>
      <c r="H293" s="539"/>
      <c r="I293" s="539"/>
      <c r="J293" s="539"/>
      <c r="K293" s="539"/>
      <c r="L293" s="539"/>
      <c r="M293" s="539"/>
      <c r="N293" s="539"/>
      <c r="O293" s="539"/>
      <c r="P293" s="539"/>
      <c r="Q293" s="539"/>
      <c r="R293" s="539"/>
      <c r="S293" s="539"/>
      <c r="T293" s="539"/>
      <c r="U293" s="539"/>
      <c r="V293" s="539"/>
      <c r="W293" s="539"/>
      <c r="X293" s="539"/>
      <c r="Y293" s="539"/>
      <c r="Z293" s="539"/>
      <c r="AA293" s="539"/>
      <c r="AB293" s="539"/>
      <c r="AC293" s="539"/>
      <c r="AD293" s="539"/>
      <c r="AE293" s="539"/>
      <c r="AF293" s="539"/>
      <c r="AG293" s="539"/>
      <c r="AH293" s="539"/>
      <c r="AI293" s="539"/>
      <c r="AJ293" s="539"/>
      <c r="AK293" s="539"/>
      <c r="AL293" s="539"/>
      <c r="AM293" s="539"/>
      <c r="AN293" s="539"/>
      <c r="AO293" s="539"/>
      <c r="AP293" s="539"/>
      <c r="AQ293" s="539"/>
      <c r="AR293" s="539"/>
      <c r="AS293" s="539"/>
      <c r="AT293" s="539"/>
      <c r="AU293" s="539"/>
      <c r="AV293" s="539"/>
      <c r="AW293" s="539"/>
      <c r="AX293" s="539"/>
      <c r="AY293" s="539"/>
      <c r="AZ293" s="539"/>
      <c r="BA293" s="539"/>
      <c r="BB293" s="539"/>
      <c r="BC293" s="539"/>
      <c r="BD293" s="539"/>
      <c r="BE293" s="539"/>
      <c r="BF293" s="539"/>
      <c r="BG293" s="539"/>
      <c r="BH293" s="539"/>
      <c r="BI293" s="539"/>
      <c r="BJ293" s="539"/>
      <c r="BK293" s="539"/>
      <c r="BL293" s="539"/>
      <c r="BM293" s="539"/>
      <c r="BN293" s="539"/>
      <c r="BO293" s="539"/>
      <c r="BP293" s="539"/>
      <c r="BQ293" s="539"/>
      <c r="BR293" s="539"/>
      <c r="BS293" s="539"/>
      <c r="BT293" s="539"/>
      <c r="BU293" s="539"/>
      <c r="BV293" s="539"/>
      <c r="BW293" s="539"/>
      <c r="BX293" s="539"/>
      <c r="BY293" s="539"/>
      <c r="BZ293" s="539"/>
      <c r="CA293" s="539"/>
      <c r="CB293" s="539"/>
      <c r="CC293" s="539"/>
      <c r="CD293" s="539"/>
      <c r="CE293" s="539"/>
      <c r="CF293" s="539"/>
      <c r="CG293" s="539"/>
      <c r="CH293" s="539"/>
      <c r="CI293" s="539"/>
      <c r="CJ293" s="539"/>
      <c r="CK293" s="539"/>
      <c r="CL293" s="539"/>
      <c r="CM293" s="539"/>
      <c r="CN293" s="539"/>
      <c r="CO293" s="539"/>
      <c r="CP293" s="539"/>
      <c r="CQ293" s="539"/>
      <c r="CR293" s="539"/>
      <c r="CS293" s="539"/>
      <c r="CT293" s="539"/>
      <c r="CU293" s="539"/>
      <c r="CV293" s="539"/>
      <c r="CW293" s="539"/>
      <c r="CX293" s="539"/>
      <c r="CY293" s="539"/>
      <c r="CZ293" s="539"/>
      <c r="DA293" s="539"/>
      <c r="DB293" s="539"/>
      <c r="DC293" s="539"/>
      <c r="DD293" s="539"/>
      <c r="DE293" s="539"/>
      <c r="DF293" s="539"/>
      <c r="DG293" s="539"/>
      <c r="DH293" s="539"/>
      <c r="DI293" s="539"/>
      <c r="DJ293" s="539"/>
      <c r="DK293" s="539"/>
      <c r="DL293" s="539"/>
      <c r="DM293" s="539"/>
      <c r="DN293" s="539"/>
      <c r="DO293" s="539"/>
      <c r="DP293" s="539"/>
      <c r="DQ293" s="539"/>
      <c r="DR293" s="539"/>
      <c r="DS293" s="539"/>
      <c r="DT293" s="539"/>
      <c r="DU293" s="539"/>
      <c r="DV293" s="539"/>
      <c r="DW293" s="359"/>
      <c r="DX293" s="539"/>
      <c r="DY293" s="539"/>
      <c r="DZ293" s="539"/>
      <c r="EA293" s="539"/>
      <c r="EB293" s="539"/>
      <c r="EC293" s="539"/>
      <c r="ED293" s="539"/>
      <c r="EE293" s="539"/>
      <c r="EF293" s="539"/>
      <c r="EG293" s="539"/>
      <c r="EH293" s="539"/>
      <c r="EI293" s="539"/>
      <c r="EJ293" s="539"/>
      <c r="EK293" s="539"/>
      <c r="EL293" s="539"/>
      <c r="EM293" s="539"/>
      <c r="EN293" s="539"/>
      <c r="EO293" s="539"/>
      <c r="EP293" s="539"/>
      <c r="EQ293" s="539"/>
      <c r="ER293" s="359"/>
      <c r="ES293" s="539"/>
      <c r="ET293" s="539"/>
      <c r="EU293" s="539"/>
      <c r="EV293" s="539"/>
      <c r="EW293" s="539"/>
      <c r="EX293" s="539"/>
      <c r="EY293" s="539"/>
      <c r="EZ293" s="539"/>
      <c r="FA293" s="539"/>
      <c r="FB293" s="539"/>
      <c r="FC293" s="539"/>
      <c r="FD293" s="539"/>
      <c r="FE293" s="539"/>
      <c r="FF293" s="539"/>
      <c r="FG293" s="539"/>
      <c r="FH293" s="539"/>
      <c r="FI293" s="539"/>
      <c r="FJ293" s="539"/>
      <c r="FK293" s="539"/>
      <c r="FL293" s="539"/>
      <c r="FM293" s="539"/>
      <c r="FN293" s="539"/>
      <c r="FO293" s="539"/>
      <c r="FP293" s="539"/>
      <c r="FQ293" s="539"/>
      <c r="FR293" s="539"/>
      <c r="FS293" s="539"/>
      <c r="FT293" s="539"/>
      <c r="FU293" s="539"/>
      <c r="FV293" s="539"/>
      <c r="FW293" s="539"/>
      <c r="FX293" s="539"/>
      <c r="FY293" s="539"/>
      <c r="FZ293" s="539"/>
      <c r="GA293" s="539"/>
      <c r="GB293" s="539"/>
      <c r="GC293" s="539"/>
      <c r="GD293" s="539"/>
      <c r="GE293" s="539"/>
      <c r="GF293" s="539"/>
      <c r="GG293" s="539"/>
      <c r="GH293" s="539"/>
      <c r="GI293" s="539"/>
      <c r="GJ293" s="539"/>
      <c r="GK293" s="539"/>
      <c r="GL293" s="539"/>
      <c r="GM293" s="539"/>
      <c r="GN293" s="539"/>
      <c r="GO293" s="539"/>
      <c r="GP293" s="539"/>
      <c r="GQ293" s="539"/>
      <c r="GR293" s="539"/>
      <c r="GS293" s="539"/>
      <c r="GT293" s="539"/>
      <c r="GU293" s="539"/>
      <c r="GV293" s="539"/>
      <c r="GW293" s="539"/>
      <c r="GX293" s="539"/>
      <c r="GY293" s="539"/>
      <c r="GZ293" s="539"/>
      <c r="HA293" s="539"/>
      <c r="HB293" s="539"/>
      <c r="HC293" s="539"/>
      <c r="HD293" s="539"/>
      <c r="HE293" s="539"/>
      <c r="HF293" s="539"/>
      <c r="HG293" s="539"/>
      <c r="HH293" s="539"/>
      <c r="HI293" s="539"/>
      <c r="HJ293" s="539"/>
      <c r="HK293" s="539"/>
      <c r="HL293" s="539"/>
      <c r="HM293" s="539"/>
      <c r="HN293" s="539"/>
      <c r="HO293" s="539"/>
      <c r="HP293" s="539"/>
      <c r="HQ293" s="539"/>
      <c r="HR293" s="539"/>
      <c r="HS293" s="539"/>
      <c r="HT293" s="539"/>
      <c r="HU293" s="539"/>
      <c r="HV293" s="539"/>
      <c r="HW293" s="539"/>
      <c r="HX293" s="539"/>
      <c r="HY293" s="539"/>
      <c r="HZ293" s="539"/>
      <c r="IA293" s="539"/>
      <c r="IB293" s="539"/>
      <c r="IC293" s="539"/>
      <c r="ID293" s="539"/>
      <c r="IE293" s="539"/>
      <c r="IF293" s="539"/>
      <c r="IG293" s="539"/>
      <c r="IH293" s="539"/>
      <c r="II293" s="539"/>
      <c r="IJ293" s="539"/>
      <c r="IK293" s="539"/>
      <c r="IL293" s="539"/>
      <c r="IM293" s="539"/>
      <c r="IN293" s="539"/>
      <c r="IO293" s="539"/>
      <c r="IP293" s="539"/>
      <c r="IQ293" s="539"/>
      <c r="IR293" s="539"/>
      <c r="IS293" s="539"/>
      <c r="IT293" s="539"/>
      <c r="IU293" s="539"/>
      <c r="IV293" s="539"/>
      <c r="IW293" s="539"/>
      <c r="IX293" s="539"/>
      <c r="IY293" s="539"/>
      <c r="IZ293" s="539"/>
      <c r="JA293" s="539"/>
      <c r="JB293" s="539"/>
      <c r="JC293" s="539"/>
      <c r="JD293" s="539"/>
      <c r="JE293" s="539"/>
      <c r="JF293" s="539"/>
      <c r="JG293" s="359"/>
      <c r="JH293" s="539"/>
      <c r="JI293" s="539"/>
      <c r="JJ293" s="539"/>
      <c r="JK293" s="539"/>
      <c r="JL293" s="539"/>
      <c r="JM293" s="539"/>
      <c r="JN293" s="539"/>
      <c r="JO293" s="539"/>
      <c r="JP293" s="539"/>
      <c r="JQ293" s="539"/>
      <c r="JR293" s="539"/>
      <c r="JS293" s="539"/>
      <c r="JT293" s="539"/>
      <c r="JU293" s="539"/>
      <c r="JV293" s="539"/>
      <c r="JW293" s="539"/>
      <c r="JX293" s="539"/>
      <c r="JY293" s="539"/>
      <c r="JZ293" s="539"/>
      <c r="KA293" s="539"/>
      <c r="KB293" s="359"/>
    </row>
    <row r="294" spans="2:288" ht="15" customHeight="1" x14ac:dyDescent="0.25">
      <c r="B294" s="293" t="str">
        <f t="shared" si="36"/>
        <v>Desk 78</v>
      </c>
      <c r="C294" s="295" t="str">
        <f t="shared" si="37"/>
        <v/>
      </c>
      <c r="D294" s="295" t="str">
        <f t="shared" si="37"/>
        <v/>
      </c>
      <c r="E294" s="295" t="str">
        <f t="shared" si="37"/>
        <v/>
      </c>
      <c r="F294" s="295" t="str">
        <f t="shared" si="37"/>
        <v/>
      </c>
      <c r="G294" s="591" t="str">
        <f t="shared" si="37"/>
        <v/>
      </c>
      <c r="H294" s="539"/>
      <c r="I294" s="539"/>
      <c r="J294" s="539"/>
      <c r="K294" s="539"/>
      <c r="L294" s="539"/>
      <c r="M294" s="539"/>
      <c r="N294" s="539"/>
      <c r="O294" s="539"/>
      <c r="P294" s="539"/>
      <c r="Q294" s="539"/>
      <c r="R294" s="539"/>
      <c r="S294" s="539"/>
      <c r="T294" s="539"/>
      <c r="U294" s="539"/>
      <c r="V294" s="539"/>
      <c r="W294" s="539"/>
      <c r="X294" s="539"/>
      <c r="Y294" s="539"/>
      <c r="Z294" s="539"/>
      <c r="AA294" s="539"/>
      <c r="AB294" s="539"/>
      <c r="AC294" s="539"/>
      <c r="AD294" s="539"/>
      <c r="AE294" s="539"/>
      <c r="AF294" s="539"/>
      <c r="AG294" s="539"/>
      <c r="AH294" s="539"/>
      <c r="AI294" s="539"/>
      <c r="AJ294" s="539"/>
      <c r="AK294" s="539"/>
      <c r="AL294" s="539"/>
      <c r="AM294" s="539"/>
      <c r="AN294" s="539"/>
      <c r="AO294" s="539"/>
      <c r="AP294" s="539"/>
      <c r="AQ294" s="539"/>
      <c r="AR294" s="539"/>
      <c r="AS294" s="539"/>
      <c r="AT294" s="539"/>
      <c r="AU294" s="539"/>
      <c r="AV294" s="539"/>
      <c r="AW294" s="539"/>
      <c r="AX294" s="539"/>
      <c r="AY294" s="539"/>
      <c r="AZ294" s="539"/>
      <c r="BA294" s="539"/>
      <c r="BB294" s="539"/>
      <c r="BC294" s="539"/>
      <c r="BD294" s="539"/>
      <c r="BE294" s="539"/>
      <c r="BF294" s="539"/>
      <c r="BG294" s="539"/>
      <c r="BH294" s="539"/>
      <c r="BI294" s="539"/>
      <c r="BJ294" s="539"/>
      <c r="BK294" s="539"/>
      <c r="BL294" s="539"/>
      <c r="BM294" s="539"/>
      <c r="BN294" s="539"/>
      <c r="BO294" s="539"/>
      <c r="BP294" s="539"/>
      <c r="BQ294" s="539"/>
      <c r="BR294" s="539"/>
      <c r="BS294" s="539"/>
      <c r="BT294" s="539"/>
      <c r="BU294" s="539"/>
      <c r="BV294" s="539"/>
      <c r="BW294" s="539"/>
      <c r="BX294" s="539"/>
      <c r="BY294" s="539"/>
      <c r="BZ294" s="539"/>
      <c r="CA294" s="539"/>
      <c r="CB294" s="539"/>
      <c r="CC294" s="539"/>
      <c r="CD294" s="539"/>
      <c r="CE294" s="539"/>
      <c r="CF294" s="539"/>
      <c r="CG294" s="539"/>
      <c r="CH294" s="539"/>
      <c r="CI294" s="539"/>
      <c r="CJ294" s="539"/>
      <c r="CK294" s="539"/>
      <c r="CL294" s="539"/>
      <c r="CM294" s="539"/>
      <c r="CN294" s="539"/>
      <c r="CO294" s="539"/>
      <c r="CP294" s="539"/>
      <c r="CQ294" s="539"/>
      <c r="CR294" s="539"/>
      <c r="CS294" s="539"/>
      <c r="CT294" s="539"/>
      <c r="CU294" s="539"/>
      <c r="CV294" s="539"/>
      <c r="CW294" s="539"/>
      <c r="CX294" s="539"/>
      <c r="CY294" s="539"/>
      <c r="CZ294" s="539"/>
      <c r="DA294" s="539"/>
      <c r="DB294" s="539"/>
      <c r="DC294" s="539"/>
      <c r="DD294" s="539"/>
      <c r="DE294" s="539"/>
      <c r="DF294" s="539"/>
      <c r="DG294" s="539"/>
      <c r="DH294" s="539"/>
      <c r="DI294" s="539"/>
      <c r="DJ294" s="539"/>
      <c r="DK294" s="539"/>
      <c r="DL294" s="539"/>
      <c r="DM294" s="539"/>
      <c r="DN294" s="539"/>
      <c r="DO294" s="539"/>
      <c r="DP294" s="539"/>
      <c r="DQ294" s="539"/>
      <c r="DR294" s="539"/>
      <c r="DS294" s="539"/>
      <c r="DT294" s="539"/>
      <c r="DU294" s="539"/>
      <c r="DV294" s="539"/>
      <c r="DW294" s="359"/>
      <c r="DX294" s="539"/>
      <c r="DY294" s="539"/>
      <c r="DZ294" s="539"/>
      <c r="EA294" s="539"/>
      <c r="EB294" s="539"/>
      <c r="EC294" s="539"/>
      <c r="ED294" s="539"/>
      <c r="EE294" s="539"/>
      <c r="EF294" s="539"/>
      <c r="EG294" s="539"/>
      <c r="EH294" s="539"/>
      <c r="EI294" s="539"/>
      <c r="EJ294" s="539"/>
      <c r="EK294" s="539"/>
      <c r="EL294" s="539"/>
      <c r="EM294" s="539"/>
      <c r="EN294" s="539"/>
      <c r="EO294" s="539"/>
      <c r="EP294" s="539"/>
      <c r="EQ294" s="539"/>
      <c r="ER294" s="359"/>
      <c r="ES294" s="539"/>
      <c r="ET294" s="539"/>
      <c r="EU294" s="539"/>
      <c r="EV294" s="539"/>
      <c r="EW294" s="539"/>
      <c r="EX294" s="539"/>
      <c r="EY294" s="539"/>
      <c r="EZ294" s="539"/>
      <c r="FA294" s="539"/>
      <c r="FB294" s="539"/>
      <c r="FC294" s="539"/>
      <c r="FD294" s="539"/>
      <c r="FE294" s="539"/>
      <c r="FF294" s="539"/>
      <c r="FG294" s="539"/>
      <c r="FH294" s="539"/>
      <c r="FI294" s="539"/>
      <c r="FJ294" s="539"/>
      <c r="FK294" s="539"/>
      <c r="FL294" s="539"/>
      <c r="FM294" s="539"/>
      <c r="FN294" s="539"/>
      <c r="FO294" s="539"/>
      <c r="FP294" s="539"/>
      <c r="FQ294" s="539"/>
      <c r="FR294" s="539"/>
      <c r="FS294" s="539"/>
      <c r="FT294" s="539"/>
      <c r="FU294" s="539"/>
      <c r="FV294" s="539"/>
      <c r="FW294" s="539"/>
      <c r="FX294" s="539"/>
      <c r="FY294" s="539"/>
      <c r="FZ294" s="539"/>
      <c r="GA294" s="539"/>
      <c r="GB294" s="539"/>
      <c r="GC294" s="539"/>
      <c r="GD294" s="539"/>
      <c r="GE294" s="539"/>
      <c r="GF294" s="539"/>
      <c r="GG294" s="539"/>
      <c r="GH294" s="539"/>
      <c r="GI294" s="539"/>
      <c r="GJ294" s="539"/>
      <c r="GK294" s="539"/>
      <c r="GL294" s="539"/>
      <c r="GM294" s="539"/>
      <c r="GN294" s="539"/>
      <c r="GO294" s="539"/>
      <c r="GP294" s="539"/>
      <c r="GQ294" s="539"/>
      <c r="GR294" s="539"/>
      <c r="GS294" s="539"/>
      <c r="GT294" s="539"/>
      <c r="GU294" s="539"/>
      <c r="GV294" s="539"/>
      <c r="GW294" s="539"/>
      <c r="GX294" s="539"/>
      <c r="GY294" s="539"/>
      <c r="GZ294" s="539"/>
      <c r="HA294" s="539"/>
      <c r="HB294" s="539"/>
      <c r="HC294" s="539"/>
      <c r="HD294" s="539"/>
      <c r="HE294" s="539"/>
      <c r="HF294" s="539"/>
      <c r="HG294" s="539"/>
      <c r="HH294" s="539"/>
      <c r="HI294" s="539"/>
      <c r="HJ294" s="539"/>
      <c r="HK294" s="539"/>
      <c r="HL294" s="539"/>
      <c r="HM294" s="539"/>
      <c r="HN294" s="539"/>
      <c r="HO294" s="539"/>
      <c r="HP294" s="539"/>
      <c r="HQ294" s="539"/>
      <c r="HR294" s="539"/>
      <c r="HS294" s="539"/>
      <c r="HT294" s="539"/>
      <c r="HU294" s="539"/>
      <c r="HV294" s="539"/>
      <c r="HW294" s="539"/>
      <c r="HX294" s="539"/>
      <c r="HY294" s="539"/>
      <c r="HZ294" s="539"/>
      <c r="IA294" s="539"/>
      <c r="IB294" s="539"/>
      <c r="IC294" s="539"/>
      <c r="ID294" s="539"/>
      <c r="IE294" s="539"/>
      <c r="IF294" s="539"/>
      <c r="IG294" s="539"/>
      <c r="IH294" s="539"/>
      <c r="II294" s="539"/>
      <c r="IJ294" s="539"/>
      <c r="IK294" s="539"/>
      <c r="IL294" s="539"/>
      <c r="IM294" s="539"/>
      <c r="IN294" s="539"/>
      <c r="IO294" s="539"/>
      <c r="IP294" s="539"/>
      <c r="IQ294" s="539"/>
      <c r="IR294" s="539"/>
      <c r="IS294" s="539"/>
      <c r="IT294" s="539"/>
      <c r="IU294" s="539"/>
      <c r="IV294" s="539"/>
      <c r="IW294" s="539"/>
      <c r="IX294" s="539"/>
      <c r="IY294" s="539"/>
      <c r="IZ294" s="539"/>
      <c r="JA294" s="539"/>
      <c r="JB294" s="539"/>
      <c r="JC294" s="539"/>
      <c r="JD294" s="539"/>
      <c r="JE294" s="539"/>
      <c r="JF294" s="539"/>
      <c r="JG294" s="359"/>
      <c r="JH294" s="539"/>
      <c r="JI294" s="539"/>
      <c r="JJ294" s="539"/>
      <c r="JK294" s="539"/>
      <c r="JL294" s="539"/>
      <c r="JM294" s="539"/>
      <c r="JN294" s="539"/>
      <c r="JO294" s="539"/>
      <c r="JP294" s="539"/>
      <c r="JQ294" s="539"/>
      <c r="JR294" s="539"/>
      <c r="JS294" s="539"/>
      <c r="JT294" s="539"/>
      <c r="JU294" s="539"/>
      <c r="JV294" s="539"/>
      <c r="JW294" s="539"/>
      <c r="JX294" s="539"/>
      <c r="JY294" s="539"/>
      <c r="JZ294" s="539"/>
      <c r="KA294" s="539"/>
      <c r="KB294" s="359"/>
    </row>
    <row r="295" spans="2:288" ht="15" customHeight="1" x14ac:dyDescent="0.25">
      <c r="B295" s="293" t="str">
        <f t="shared" si="36"/>
        <v>Desk 79</v>
      </c>
      <c r="C295" s="295" t="str">
        <f t="shared" si="37"/>
        <v/>
      </c>
      <c r="D295" s="295" t="str">
        <f t="shared" si="37"/>
        <v/>
      </c>
      <c r="E295" s="295" t="str">
        <f t="shared" si="37"/>
        <v/>
      </c>
      <c r="F295" s="295" t="str">
        <f t="shared" si="37"/>
        <v/>
      </c>
      <c r="G295" s="591" t="str">
        <f t="shared" si="37"/>
        <v/>
      </c>
      <c r="H295" s="539"/>
      <c r="I295" s="539"/>
      <c r="J295" s="539"/>
      <c r="K295" s="539"/>
      <c r="L295" s="539"/>
      <c r="M295" s="539"/>
      <c r="N295" s="539"/>
      <c r="O295" s="539"/>
      <c r="P295" s="539"/>
      <c r="Q295" s="539"/>
      <c r="R295" s="539"/>
      <c r="S295" s="539"/>
      <c r="T295" s="539"/>
      <c r="U295" s="539"/>
      <c r="V295" s="539"/>
      <c r="W295" s="539"/>
      <c r="X295" s="539"/>
      <c r="Y295" s="539"/>
      <c r="Z295" s="539"/>
      <c r="AA295" s="539"/>
      <c r="AB295" s="539"/>
      <c r="AC295" s="539"/>
      <c r="AD295" s="539"/>
      <c r="AE295" s="539"/>
      <c r="AF295" s="539"/>
      <c r="AG295" s="539"/>
      <c r="AH295" s="539"/>
      <c r="AI295" s="539"/>
      <c r="AJ295" s="539"/>
      <c r="AK295" s="539"/>
      <c r="AL295" s="539"/>
      <c r="AM295" s="539"/>
      <c r="AN295" s="539"/>
      <c r="AO295" s="539"/>
      <c r="AP295" s="539"/>
      <c r="AQ295" s="539"/>
      <c r="AR295" s="539"/>
      <c r="AS295" s="539"/>
      <c r="AT295" s="539"/>
      <c r="AU295" s="539"/>
      <c r="AV295" s="539"/>
      <c r="AW295" s="539"/>
      <c r="AX295" s="539"/>
      <c r="AY295" s="539"/>
      <c r="AZ295" s="539"/>
      <c r="BA295" s="539"/>
      <c r="BB295" s="539"/>
      <c r="BC295" s="539"/>
      <c r="BD295" s="539"/>
      <c r="BE295" s="539"/>
      <c r="BF295" s="539"/>
      <c r="BG295" s="539"/>
      <c r="BH295" s="539"/>
      <c r="BI295" s="539"/>
      <c r="BJ295" s="539"/>
      <c r="BK295" s="539"/>
      <c r="BL295" s="539"/>
      <c r="BM295" s="539"/>
      <c r="BN295" s="539"/>
      <c r="BO295" s="539"/>
      <c r="BP295" s="539"/>
      <c r="BQ295" s="539"/>
      <c r="BR295" s="539"/>
      <c r="BS295" s="539"/>
      <c r="BT295" s="539"/>
      <c r="BU295" s="539"/>
      <c r="BV295" s="539"/>
      <c r="BW295" s="539"/>
      <c r="BX295" s="539"/>
      <c r="BY295" s="539"/>
      <c r="BZ295" s="539"/>
      <c r="CA295" s="539"/>
      <c r="CB295" s="539"/>
      <c r="CC295" s="539"/>
      <c r="CD295" s="539"/>
      <c r="CE295" s="539"/>
      <c r="CF295" s="539"/>
      <c r="CG295" s="539"/>
      <c r="CH295" s="539"/>
      <c r="CI295" s="539"/>
      <c r="CJ295" s="539"/>
      <c r="CK295" s="539"/>
      <c r="CL295" s="539"/>
      <c r="CM295" s="539"/>
      <c r="CN295" s="539"/>
      <c r="CO295" s="539"/>
      <c r="CP295" s="539"/>
      <c r="CQ295" s="539"/>
      <c r="CR295" s="539"/>
      <c r="CS295" s="539"/>
      <c r="CT295" s="539"/>
      <c r="CU295" s="539"/>
      <c r="CV295" s="539"/>
      <c r="CW295" s="539"/>
      <c r="CX295" s="539"/>
      <c r="CY295" s="539"/>
      <c r="CZ295" s="539"/>
      <c r="DA295" s="539"/>
      <c r="DB295" s="539"/>
      <c r="DC295" s="539"/>
      <c r="DD295" s="539"/>
      <c r="DE295" s="539"/>
      <c r="DF295" s="539"/>
      <c r="DG295" s="539"/>
      <c r="DH295" s="539"/>
      <c r="DI295" s="539"/>
      <c r="DJ295" s="539"/>
      <c r="DK295" s="539"/>
      <c r="DL295" s="539"/>
      <c r="DM295" s="539"/>
      <c r="DN295" s="539"/>
      <c r="DO295" s="539"/>
      <c r="DP295" s="539"/>
      <c r="DQ295" s="539"/>
      <c r="DR295" s="539"/>
      <c r="DS295" s="539"/>
      <c r="DT295" s="539"/>
      <c r="DU295" s="539"/>
      <c r="DV295" s="539"/>
      <c r="DW295" s="359"/>
      <c r="DX295" s="539"/>
      <c r="DY295" s="539"/>
      <c r="DZ295" s="539"/>
      <c r="EA295" s="539"/>
      <c r="EB295" s="539"/>
      <c r="EC295" s="539"/>
      <c r="ED295" s="539"/>
      <c r="EE295" s="539"/>
      <c r="EF295" s="539"/>
      <c r="EG295" s="539"/>
      <c r="EH295" s="539"/>
      <c r="EI295" s="539"/>
      <c r="EJ295" s="539"/>
      <c r="EK295" s="539"/>
      <c r="EL295" s="539"/>
      <c r="EM295" s="539"/>
      <c r="EN295" s="539"/>
      <c r="EO295" s="539"/>
      <c r="EP295" s="539"/>
      <c r="EQ295" s="539"/>
      <c r="ER295" s="359"/>
      <c r="ES295" s="539"/>
      <c r="ET295" s="539"/>
      <c r="EU295" s="539"/>
      <c r="EV295" s="539"/>
      <c r="EW295" s="539"/>
      <c r="EX295" s="539"/>
      <c r="EY295" s="539"/>
      <c r="EZ295" s="539"/>
      <c r="FA295" s="539"/>
      <c r="FB295" s="539"/>
      <c r="FC295" s="539"/>
      <c r="FD295" s="539"/>
      <c r="FE295" s="539"/>
      <c r="FF295" s="539"/>
      <c r="FG295" s="539"/>
      <c r="FH295" s="539"/>
      <c r="FI295" s="539"/>
      <c r="FJ295" s="539"/>
      <c r="FK295" s="539"/>
      <c r="FL295" s="539"/>
      <c r="FM295" s="539"/>
      <c r="FN295" s="539"/>
      <c r="FO295" s="539"/>
      <c r="FP295" s="539"/>
      <c r="FQ295" s="539"/>
      <c r="FR295" s="539"/>
      <c r="FS295" s="539"/>
      <c r="FT295" s="539"/>
      <c r="FU295" s="539"/>
      <c r="FV295" s="539"/>
      <c r="FW295" s="539"/>
      <c r="FX295" s="539"/>
      <c r="FY295" s="539"/>
      <c r="FZ295" s="539"/>
      <c r="GA295" s="539"/>
      <c r="GB295" s="539"/>
      <c r="GC295" s="539"/>
      <c r="GD295" s="539"/>
      <c r="GE295" s="539"/>
      <c r="GF295" s="539"/>
      <c r="GG295" s="539"/>
      <c r="GH295" s="539"/>
      <c r="GI295" s="539"/>
      <c r="GJ295" s="539"/>
      <c r="GK295" s="539"/>
      <c r="GL295" s="539"/>
      <c r="GM295" s="539"/>
      <c r="GN295" s="539"/>
      <c r="GO295" s="539"/>
      <c r="GP295" s="539"/>
      <c r="GQ295" s="539"/>
      <c r="GR295" s="539"/>
      <c r="GS295" s="539"/>
      <c r="GT295" s="539"/>
      <c r="GU295" s="539"/>
      <c r="GV295" s="539"/>
      <c r="GW295" s="539"/>
      <c r="GX295" s="539"/>
      <c r="GY295" s="539"/>
      <c r="GZ295" s="539"/>
      <c r="HA295" s="539"/>
      <c r="HB295" s="539"/>
      <c r="HC295" s="539"/>
      <c r="HD295" s="539"/>
      <c r="HE295" s="539"/>
      <c r="HF295" s="539"/>
      <c r="HG295" s="539"/>
      <c r="HH295" s="539"/>
      <c r="HI295" s="539"/>
      <c r="HJ295" s="539"/>
      <c r="HK295" s="539"/>
      <c r="HL295" s="539"/>
      <c r="HM295" s="539"/>
      <c r="HN295" s="539"/>
      <c r="HO295" s="539"/>
      <c r="HP295" s="539"/>
      <c r="HQ295" s="539"/>
      <c r="HR295" s="539"/>
      <c r="HS295" s="539"/>
      <c r="HT295" s="539"/>
      <c r="HU295" s="539"/>
      <c r="HV295" s="539"/>
      <c r="HW295" s="539"/>
      <c r="HX295" s="539"/>
      <c r="HY295" s="539"/>
      <c r="HZ295" s="539"/>
      <c r="IA295" s="539"/>
      <c r="IB295" s="539"/>
      <c r="IC295" s="539"/>
      <c r="ID295" s="539"/>
      <c r="IE295" s="539"/>
      <c r="IF295" s="539"/>
      <c r="IG295" s="539"/>
      <c r="IH295" s="539"/>
      <c r="II295" s="539"/>
      <c r="IJ295" s="539"/>
      <c r="IK295" s="539"/>
      <c r="IL295" s="539"/>
      <c r="IM295" s="539"/>
      <c r="IN295" s="539"/>
      <c r="IO295" s="539"/>
      <c r="IP295" s="539"/>
      <c r="IQ295" s="539"/>
      <c r="IR295" s="539"/>
      <c r="IS295" s="539"/>
      <c r="IT295" s="539"/>
      <c r="IU295" s="539"/>
      <c r="IV295" s="539"/>
      <c r="IW295" s="539"/>
      <c r="IX295" s="539"/>
      <c r="IY295" s="539"/>
      <c r="IZ295" s="539"/>
      <c r="JA295" s="539"/>
      <c r="JB295" s="539"/>
      <c r="JC295" s="539"/>
      <c r="JD295" s="539"/>
      <c r="JE295" s="539"/>
      <c r="JF295" s="539"/>
      <c r="JG295" s="359"/>
      <c r="JH295" s="539"/>
      <c r="JI295" s="539"/>
      <c r="JJ295" s="539"/>
      <c r="JK295" s="539"/>
      <c r="JL295" s="539"/>
      <c r="JM295" s="539"/>
      <c r="JN295" s="539"/>
      <c r="JO295" s="539"/>
      <c r="JP295" s="539"/>
      <c r="JQ295" s="539"/>
      <c r="JR295" s="539"/>
      <c r="JS295" s="539"/>
      <c r="JT295" s="539"/>
      <c r="JU295" s="539"/>
      <c r="JV295" s="539"/>
      <c r="JW295" s="539"/>
      <c r="JX295" s="539"/>
      <c r="JY295" s="539"/>
      <c r="JZ295" s="539"/>
      <c r="KA295" s="539"/>
      <c r="KB295" s="359"/>
    </row>
    <row r="296" spans="2:288" ht="15" customHeight="1" x14ac:dyDescent="0.25">
      <c r="B296" s="293" t="str">
        <f t="shared" si="36"/>
        <v>Desk 80</v>
      </c>
      <c r="C296" s="295" t="str">
        <f t="shared" si="37"/>
        <v/>
      </c>
      <c r="D296" s="295" t="str">
        <f t="shared" si="37"/>
        <v/>
      </c>
      <c r="E296" s="295" t="str">
        <f t="shared" si="37"/>
        <v/>
      </c>
      <c r="F296" s="295" t="str">
        <f t="shared" si="37"/>
        <v/>
      </c>
      <c r="G296" s="591" t="str">
        <f t="shared" si="37"/>
        <v/>
      </c>
      <c r="H296" s="539"/>
      <c r="I296" s="539"/>
      <c r="J296" s="539"/>
      <c r="K296" s="539"/>
      <c r="L296" s="539"/>
      <c r="M296" s="539"/>
      <c r="N296" s="539"/>
      <c r="O296" s="539"/>
      <c r="P296" s="539"/>
      <c r="Q296" s="539"/>
      <c r="R296" s="539"/>
      <c r="S296" s="539"/>
      <c r="T296" s="539"/>
      <c r="U296" s="539"/>
      <c r="V296" s="539"/>
      <c r="W296" s="539"/>
      <c r="X296" s="539"/>
      <c r="Y296" s="539"/>
      <c r="Z296" s="539"/>
      <c r="AA296" s="539"/>
      <c r="AB296" s="539"/>
      <c r="AC296" s="539"/>
      <c r="AD296" s="539"/>
      <c r="AE296" s="539"/>
      <c r="AF296" s="539"/>
      <c r="AG296" s="539"/>
      <c r="AH296" s="539"/>
      <c r="AI296" s="539"/>
      <c r="AJ296" s="539"/>
      <c r="AK296" s="539"/>
      <c r="AL296" s="539"/>
      <c r="AM296" s="539"/>
      <c r="AN296" s="539"/>
      <c r="AO296" s="539"/>
      <c r="AP296" s="539"/>
      <c r="AQ296" s="539"/>
      <c r="AR296" s="539"/>
      <c r="AS296" s="539"/>
      <c r="AT296" s="539"/>
      <c r="AU296" s="539"/>
      <c r="AV296" s="539"/>
      <c r="AW296" s="539"/>
      <c r="AX296" s="539"/>
      <c r="AY296" s="539"/>
      <c r="AZ296" s="539"/>
      <c r="BA296" s="539"/>
      <c r="BB296" s="539"/>
      <c r="BC296" s="539"/>
      <c r="BD296" s="539"/>
      <c r="BE296" s="539"/>
      <c r="BF296" s="539"/>
      <c r="BG296" s="539"/>
      <c r="BH296" s="539"/>
      <c r="BI296" s="539"/>
      <c r="BJ296" s="539"/>
      <c r="BK296" s="539"/>
      <c r="BL296" s="539"/>
      <c r="BM296" s="539"/>
      <c r="BN296" s="539"/>
      <c r="BO296" s="539"/>
      <c r="BP296" s="539"/>
      <c r="BQ296" s="539"/>
      <c r="BR296" s="539"/>
      <c r="BS296" s="539"/>
      <c r="BT296" s="539"/>
      <c r="BU296" s="539"/>
      <c r="BV296" s="539"/>
      <c r="BW296" s="539"/>
      <c r="BX296" s="539"/>
      <c r="BY296" s="539"/>
      <c r="BZ296" s="539"/>
      <c r="CA296" s="539"/>
      <c r="CB296" s="539"/>
      <c r="CC296" s="539"/>
      <c r="CD296" s="539"/>
      <c r="CE296" s="539"/>
      <c r="CF296" s="539"/>
      <c r="CG296" s="539"/>
      <c r="CH296" s="539"/>
      <c r="CI296" s="539"/>
      <c r="CJ296" s="539"/>
      <c r="CK296" s="539"/>
      <c r="CL296" s="539"/>
      <c r="CM296" s="539"/>
      <c r="CN296" s="539"/>
      <c r="CO296" s="539"/>
      <c r="CP296" s="539"/>
      <c r="CQ296" s="539"/>
      <c r="CR296" s="539"/>
      <c r="CS296" s="539"/>
      <c r="CT296" s="539"/>
      <c r="CU296" s="539"/>
      <c r="CV296" s="539"/>
      <c r="CW296" s="539"/>
      <c r="CX296" s="539"/>
      <c r="CY296" s="539"/>
      <c r="CZ296" s="539"/>
      <c r="DA296" s="539"/>
      <c r="DB296" s="539"/>
      <c r="DC296" s="539"/>
      <c r="DD296" s="539"/>
      <c r="DE296" s="539"/>
      <c r="DF296" s="539"/>
      <c r="DG296" s="539"/>
      <c r="DH296" s="539"/>
      <c r="DI296" s="539"/>
      <c r="DJ296" s="539"/>
      <c r="DK296" s="539"/>
      <c r="DL296" s="539"/>
      <c r="DM296" s="539"/>
      <c r="DN296" s="539"/>
      <c r="DO296" s="539"/>
      <c r="DP296" s="539"/>
      <c r="DQ296" s="539"/>
      <c r="DR296" s="539"/>
      <c r="DS296" s="539"/>
      <c r="DT296" s="539"/>
      <c r="DU296" s="539"/>
      <c r="DV296" s="539"/>
      <c r="DW296" s="359"/>
      <c r="DX296" s="539"/>
      <c r="DY296" s="539"/>
      <c r="DZ296" s="539"/>
      <c r="EA296" s="539"/>
      <c r="EB296" s="539"/>
      <c r="EC296" s="539"/>
      <c r="ED296" s="539"/>
      <c r="EE296" s="539"/>
      <c r="EF296" s="539"/>
      <c r="EG296" s="539"/>
      <c r="EH296" s="539"/>
      <c r="EI296" s="539"/>
      <c r="EJ296" s="539"/>
      <c r="EK296" s="539"/>
      <c r="EL296" s="539"/>
      <c r="EM296" s="539"/>
      <c r="EN296" s="539"/>
      <c r="EO296" s="539"/>
      <c r="EP296" s="539"/>
      <c r="EQ296" s="539"/>
      <c r="ER296" s="359"/>
      <c r="ES296" s="539"/>
      <c r="ET296" s="539"/>
      <c r="EU296" s="539"/>
      <c r="EV296" s="539"/>
      <c r="EW296" s="539"/>
      <c r="EX296" s="539"/>
      <c r="EY296" s="539"/>
      <c r="EZ296" s="539"/>
      <c r="FA296" s="539"/>
      <c r="FB296" s="539"/>
      <c r="FC296" s="539"/>
      <c r="FD296" s="539"/>
      <c r="FE296" s="539"/>
      <c r="FF296" s="539"/>
      <c r="FG296" s="539"/>
      <c r="FH296" s="539"/>
      <c r="FI296" s="539"/>
      <c r="FJ296" s="539"/>
      <c r="FK296" s="539"/>
      <c r="FL296" s="539"/>
      <c r="FM296" s="539"/>
      <c r="FN296" s="539"/>
      <c r="FO296" s="539"/>
      <c r="FP296" s="539"/>
      <c r="FQ296" s="539"/>
      <c r="FR296" s="539"/>
      <c r="FS296" s="539"/>
      <c r="FT296" s="539"/>
      <c r="FU296" s="539"/>
      <c r="FV296" s="539"/>
      <c r="FW296" s="539"/>
      <c r="FX296" s="539"/>
      <c r="FY296" s="539"/>
      <c r="FZ296" s="539"/>
      <c r="GA296" s="539"/>
      <c r="GB296" s="539"/>
      <c r="GC296" s="539"/>
      <c r="GD296" s="539"/>
      <c r="GE296" s="539"/>
      <c r="GF296" s="539"/>
      <c r="GG296" s="539"/>
      <c r="GH296" s="539"/>
      <c r="GI296" s="539"/>
      <c r="GJ296" s="539"/>
      <c r="GK296" s="539"/>
      <c r="GL296" s="539"/>
      <c r="GM296" s="539"/>
      <c r="GN296" s="539"/>
      <c r="GO296" s="539"/>
      <c r="GP296" s="539"/>
      <c r="GQ296" s="539"/>
      <c r="GR296" s="539"/>
      <c r="GS296" s="539"/>
      <c r="GT296" s="539"/>
      <c r="GU296" s="539"/>
      <c r="GV296" s="539"/>
      <c r="GW296" s="539"/>
      <c r="GX296" s="539"/>
      <c r="GY296" s="539"/>
      <c r="GZ296" s="539"/>
      <c r="HA296" s="539"/>
      <c r="HB296" s="539"/>
      <c r="HC296" s="539"/>
      <c r="HD296" s="539"/>
      <c r="HE296" s="539"/>
      <c r="HF296" s="539"/>
      <c r="HG296" s="539"/>
      <c r="HH296" s="539"/>
      <c r="HI296" s="539"/>
      <c r="HJ296" s="539"/>
      <c r="HK296" s="539"/>
      <c r="HL296" s="539"/>
      <c r="HM296" s="539"/>
      <c r="HN296" s="539"/>
      <c r="HO296" s="539"/>
      <c r="HP296" s="539"/>
      <c r="HQ296" s="539"/>
      <c r="HR296" s="539"/>
      <c r="HS296" s="539"/>
      <c r="HT296" s="539"/>
      <c r="HU296" s="539"/>
      <c r="HV296" s="539"/>
      <c r="HW296" s="539"/>
      <c r="HX296" s="539"/>
      <c r="HY296" s="539"/>
      <c r="HZ296" s="539"/>
      <c r="IA296" s="539"/>
      <c r="IB296" s="539"/>
      <c r="IC296" s="539"/>
      <c r="ID296" s="539"/>
      <c r="IE296" s="539"/>
      <c r="IF296" s="539"/>
      <c r="IG296" s="539"/>
      <c r="IH296" s="539"/>
      <c r="II296" s="539"/>
      <c r="IJ296" s="539"/>
      <c r="IK296" s="539"/>
      <c r="IL296" s="539"/>
      <c r="IM296" s="539"/>
      <c r="IN296" s="539"/>
      <c r="IO296" s="539"/>
      <c r="IP296" s="539"/>
      <c r="IQ296" s="539"/>
      <c r="IR296" s="539"/>
      <c r="IS296" s="539"/>
      <c r="IT296" s="539"/>
      <c r="IU296" s="539"/>
      <c r="IV296" s="539"/>
      <c r="IW296" s="539"/>
      <c r="IX296" s="539"/>
      <c r="IY296" s="539"/>
      <c r="IZ296" s="539"/>
      <c r="JA296" s="539"/>
      <c r="JB296" s="539"/>
      <c r="JC296" s="539"/>
      <c r="JD296" s="539"/>
      <c r="JE296" s="539"/>
      <c r="JF296" s="539"/>
      <c r="JG296" s="359"/>
      <c r="JH296" s="539"/>
      <c r="JI296" s="539"/>
      <c r="JJ296" s="539"/>
      <c r="JK296" s="539"/>
      <c r="JL296" s="539"/>
      <c r="JM296" s="539"/>
      <c r="JN296" s="539"/>
      <c r="JO296" s="539"/>
      <c r="JP296" s="539"/>
      <c r="JQ296" s="539"/>
      <c r="JR296" s="539"/>
      <c r="JS296" s="539"/>
      <c r="JT296" s="539"/>
      <c r="JU296" s="539"/>
      <c r="JV296" s="539"/>
      <c r="JW296" s="539"/>
      <c r="JX296" s="539"/>
      <c r="JY296" s="539"/>
      <c r="JZ296" s="539"/>
      <c r="KA296" s="539"/>
      <c r="KB296" s="359"/>
    </row>
    <row r="297" spans="2:288" ht="15" customHeight="1" x14ac:dyDescent="0.25">
      <c r="B297" s="293" t="str">
        <f t="shared" si="36"/>
        <v>Desk 81</v>
      </c>
      <c r="C297" s="295" t="str">
        <f t="shared" si="37"/>
        <v/>
      </c>
      <c r="D297" s="295" t="str">
        <f t="shared" si="37"/>
        <v/>
      </c>
      <c r="E297" s="295" t="str">
        <f t="shared" si="37"/>
        <v/>
      </c>
      <c r="F297" s="295" t="str">
        <f t="shared" si="37"/>
        <v/>
      </c>
      <c r="G297" s="591" t="str">
        <f t="shared" si="37"/>
        <v/>
      </c>
      <c r="H297" s="539"/>
      <c r="I297" s="539"/>
      <c r="J297" s="539"/>
      <c r="K297" s="539"/>
      <c r="L297" s="539"/>
      <c r="M297" s="539"/>
      <c r="N297" s="539"/>
      <c r="O297" s="539"/>
      <c r="P297" s="539"/>
      <c r="Q297" s="539"/>
      <c r="R297" s="539"/>
      <c r="S297" s="539"/>
      <c r="T297" s="539"/>
      <c r="U297" s="539"/>
      <c r="V297" s="539"/>
      <c r="W297" s="539"/>
      <c r="X297" s="539"/>
      <c r="Y297" s="539"/>
      <c r="Z297" s="539"/>
      <c r="AA297" s="539"/>
      <c r="AB297" s="539"/>
      <c r="AC297" s="539"/>
      <c r="AD297" s="539"/>
      <c r="AE297" s="539"/>
      <c r="AF297" s="539"/>
      <c r="AG297" s="539"/>
      <c r="AH297" s="539"/>
      <c r="AI297" s="539"/>
      <c r="AJ297" s="539"/>
      <c r="AK297" s="539"/>
      <c r="AL297" s="539"/>
      <c r="AM297" s="539"/>
      <c r="AN297" s="539"/>
      <c r="AO297" s="539"/>
      <c r="AP297" s="539"/>
      <c r="AQ297" s="539"/>
      <c r="AR297" s="539"/>
      <c r="AS297" s="539"/>
      <c r="AT297" s="539"/>
      <c r="AU297" s="539"/>
      <c r="AV297" s="539"/>
      <c r="AW297" s="539"/>
      <c r="AX297" s="539"/>
      <c r="AY297" s="539"/>
      <c r="AZ297" s="539"/>
      <c r="BA297" s="539"/>
      <c r="BB297" s="539"/>
      <c r="BC297" s="539"/>
      <c r="BD297" s="539"/>
      <c r="BE297" s="539"/>
      <c r="BF297" s="539"/>
      <c r="BG297" s="539"/>
      <c r="BH297" s="539"/>
      <c r="BI297" s="539"/>
      <c r="BJ297" s="539"/>
      <c r="BK297" s="539"/>
      <c r="BL297" s="539"/>
      <c r="BM297" s="539"/>
      <c r="BN297" s="539"/>
      <c r="BO297" s="539"/>
      <c r="BP297" s="539"/>
      <c r="BQ297" s="539"/>
      <c r="BR297" s="539"/>
      <c r="BS297" s="539"/>
      <c r="BT297" s="539"/>
      <c r="BU297" s="539"/>
      <c r="BV297" s="539"/>
      <c r="BW297" s="539"/>
      <c r="BX297" s="539"/>
      <c r="BY297" s="539"/>
      <c r="BZ297" s="539"/>
      <c r="CA297" s="539"/>
      <c r="CB297" s="539"/>
      <c r="CC297" s="539"/>
      <c r="CD297" s="539"/>
      <c r="CE297" s="539"/>
      <c r="CF297" s="539"/>
      <c r="CG297" s="539"/>
      <c r="CH297" s="539"/>
      <c r="CI297" s="539"/>
      <c r="CJ297" s="539"/>
      <c r="CK297" s="539"/>
      <c r="CL297" s="539"/>
      <c r="CM297" s="539"/>
      <c r="CN297" s="539"/>
      <c r="CO297" s="539"/>
      <c r="CP297" s="539"/>
      <c r="CQ297" s="539"/>
      <c r="CR297" s="539"/>
      <c r="CS297" s="539"/>
      <c r="CT297" s="539"/>
      <c r="CU297" s="539"/>
      <c r="CV297" s="539"/>
      <c r="CW297" s="539"/>
      <c r="CX297" s="539"/>
      <c r="CY297" s="539"/>
      <c r="CZ297" s="539"/>
      <c r="DA297" s="539"/>
      <c r="DB297" s="539"/>
      <c r="DC297" s="539"/>
      <c r="DD297" s="539"/>
      <c r="DE297" s="539"/>
      <c r="DF297" s="539"/>
      <c r="DG297" s="539"/>
      <c r="DH297" s="539"/>
      <c r="DI297" s="539"/>
      <c r="DJ297" s="539"/>
      <c r="DK297" s="539"/>
      <c r="DL297" s="539"/>
      <c r="DM297" s="539"/>
      <c r="DN297" s="539"/>
      <c r="DO297" s="539"/>
      <c r="DP297" s="539"/>
      <c r="DQ297" s="539"/>
      <c r="DR297" s="539"/>
      <c r="DS297" s="539"/>
      <c r="DT297" s="539"/>
      <c r="DU297" s="539"/>
      <c r="DV297" s="539"/>
      <c r="DW297" s="359"/>
      <c r="DX297" s="539"/>
      <c r="DY297" s="539"/>
      <c r="DZ297" s="539"/>
      <c r="EA297" s="539"/>
      <c r="EB297" s="539"/>
      <c r="EC297" s="539"/>
      <c r="ED297" s="539"/>
      <c r="EE297" s="539"/>
      <c r="EF297" s="539"/>
      <c r="EG297" s="539"/>
      <c r="EH297" s="539"/>
      <c r="EI297" s="539"/>
      <c r="EJ297" s="539"/>
      <c r="EK297" s="539"/>
      <c r="EL297" s="539"/>
      <c r="EM297" s="539"/>
      <c r="EN297" s="539"/>
      <c r="EO297" s="539"/>
      <c r="EP297" s="539"/>
      <c r="EQ297" s="539"/>
      <c r="ER297" s="359"/>
      <c r="ES297" s="539"/>
      <c r="ET297" s="539"/>
      <c r="EU297" s="539"/>
      <c r="EV297" s="539"/>
      <c r="EW297" s="539"/>
      <c r="EX297" s="539"/>
      <c r="EY297" s="539"/>
      <c r="EZ297" s="539"/>
      <c r="FA297" s="539"/>
      <c r="FB297" s="539"/>
      <c r="FC297" s="539"/>
      <c r="FD297" s="539"/>
      <c r="FE297" s="539"/>
      <c r="FF297" s="539"/>
      <c r="FG297" s="539"/>
      <c r="FH297" s="539"/>
      <c r="FI297" s="539"/>
      <c r="FJ297" s="539"/>
      <c r="FK297" s="539"/>
      <c r="FL297" s="539"/>
      <c r="FM297" s="539"/>
      <c r="FN297" s="539"/>
      <c r="FO297" s="539"/>
      <c r="FP297" s="539"/>
      <c r="FQ297" s="539"/>
      <c r="FR297" s="539"/>
      <c r="FS297" s="539"/>
      <c r="FT297" s="539"/>
      <c r="FU297" s="539"/>
      <c r="FV297" s="539"/>
      <c r="FW297" s="539"/>
      <c r="FX297" s="539"/>
      <c r="FY297" s="539"/>
      <c r="FZ297" s="539"/>
      <c r="GA297" s="539"/>
      <c r="GB297" s="539"/>
      <c r="GC297" s="539"/>
      <c r="GD297" s="539"/>
      <c r="GE297" s="539"/>
      <c r="GF297" s="539"/>
      <c r="GG297" s="539"/>
      <c r="GH297" s="539"/>
      <c r="GI297" s="539"/>
      <c r="GJ297" s="539"/>
      <c r="GK297" s="539"/>
      <c r="GL297" s="539"/>
      <c r="GM297" s="539"/>
      <c r="GN297" s="539"/>
      <c r="GO297" s="539"/>
      <c r="GP297" s="539"/>
      <c r="GQ297" s="539"/>
      <c r="GR297" s="539"/>
      <c r="GS297" s="539"/>
      <c r="GT297" s="539"/>
      <c r="GU297" s="539"/>
      <c r="GV297" s="539"/>
      <c r="GW297" s="539"/>
      <c r="GX297" s="539"/>
      <c r="GY297" s="539"/>
      <c r="GZ297" s="539"/>
      <c r="HA297" s="539"/>
      <c r="HB297" s="539"/>
      <c r="HC297" s="539"/>
      <c r="HD297" s="539"/>
      <c r="HE297" s="539"/>
      <c r="HF297" s="539"/>
      <c r="HG297" s="539"/>
      <c r="HH297" s="539"/>
      <c r="HI297" s="539"/>
      <c r="HJ297" s="539"/>
      <c r="HK297" s="539"/>
      <c r="HL297" s="539"/>
      <c r="HM297" s="539"/>
      <c r="HN297" s="539"/>
      <c r="HO297" s="539"/>
      <c r="HP297" s="539"/>
      <c r="HQ297" s="539"/>
      <c r="HR297" s="539"/>
      <c r="HS297" s="539"/>
      <c r="HT297" s="539"/>
      <c r="HU297" s="539"/>
      <c r="HV297" s="539"/>
      <c r="HW297" s="539"/>
      <c r="HX297" s="539"/>
      <c r="HY297" s="539"/>
      <c r="HZ297" s="539"/>
      <c r="IA297" s="539"/>
      <c r="IB297" s="539"/>
      <c r="IC297" s="539"/>
      <c r="ID297" s="539"/>
      <c r="IE297" s="539"/>
      <c r="IF297" s="539"/>
      <c r="IG297" s="539"/>
      <c r="IH297" s="539"/>
      <c r="II297" s="539"/>
      <c r="IJ297" s="539"/>
      <c r="IK297" s="539"/>
      <c r="IL297" s="539"/>
      <c r="IM297" s="539"/>
      <c r="IN297" s="539"/>
      <c r="IO297" s="539"/>
      <c r="IP297" s="539"/>
      <c r="IQ297" s="539"/>
      <c r="IR297" s="539"/>
      <c r="IS297" s="539"/>
      <c r="IT297" s="539"/>
      <c r="IU297" s="539"/>
      <c r="IV297" s="539"/>
      <c r="IW297" s="539"/>
      <c r="IX297" s="539"/>
      <c r="IY297" s="539"/>
      <c r="IZ297" s="539"/>
      <c r="JA297" s="539"/>
      <c r="JB297" s="539"/>
      <c r="JC297" s="539"/>
      <c r="JD297" s="539"/>
      <c r="JE297" s="539"/>
      <c r="JF297" s="539"/>
      <c r="JG297" s="359"/>
      <c r="JH297" s="539"/>
      <c r="JI297" s="539"/>
      <c r="JJ297" s="539"/>
      <c r="JK297" s="539"/>
      <c r="JL297" s="539"/>
      <c r="JM297" s="539"/>
      <c r="JN297" s="539"/>
      <c r="JO297" s="539"/>
      <c r="JP297" s="539"/>
      <c r="JQ297" s="539"/>
      <c r="JR297" s="539"/>
      <c r="JS297" s="539"/>
      <c r="JT297" s="539"/>
      <c r="JU297" s="539"/>
      <c r="JV297" s="539"/>
      <c r="JW297" s="539"/>
      <c r="JX297" s="539"/>
      <c r="JY297" s="539"/>
      <c r="JZ297" s="539"/>
      <c r="KA297" s="539"/>
      <c r="KB297" s="359"/>
    </row>
    <row r="298" spans="2:288" ht="15" customHeight="1" x14ac:dyDescent="0.25">
      <c r="B298" s="293" t="str">
        <f t="shared" si="36"/>
        <v>Desk 82</v>
      </c>
      <c r="C298" s="295" t="str">
        <f t="shared" ref="C298:G313" si="38">IF(ISBLANK(C92), "", C92)</f>
        <v/>
      </c>
      <c r="D298" s="295" t="str">
        <f t="shared" si="38"/>
        <v/>
      </c>
      <c r="E298" s="295" t="str">
        <f t="shared" si="38"/>
        <v/>
      </c>
      <c r="F298" s="295" t="str">
        <f t="shared" si="38"/>
        <v/>
      </c>
      <c r="G298" s="591" t="str">
        <f t="shared" si="38"/>
        <v/>
      </c>
      <c r="H298" s="539"/>
      <c r="I298" s="539"/>
      <c r="J298" s="539"/>
      <c r="K298" s="539"/>
      <c r="L298" s="539"/>
      <c r="M298" s="539"/>
      <c r="N298" s="539"/>
      <c r="O298" s="539"/>
      <c r="P298" s="539"/>
      <c r="Q298" s="539"/>
      <c r="R298" s="539"/>
      <c r="S298" s="539"/>
      <c r="T298" s="539"/>
      <c r="U298" s="539"/>
      <c r="V298" s="539"/>
      <c r="W298" s="539"/>
      <c r="X298" s="539"/>
      <c r="Y298" s="539"/>
      <c r="Z298" s="539"/>
      <c r="AA298" s="539"/>
      <c r="AB298" s="539"/>
      <c r="AC298" s="539"/>
      <c r="AD298" s="539"/>
      <c r="AE298" s="539"/>
      <c r="AF298" s="539"/>
      <c r="AG298" s="539"/>
      <c r="AH298" s="539"/>
      <c r="AI298" s="539"/>
      <c r="AJ298" s="539"/>
      <c r="AK298" s="539"/>
      <c r="AL298" s="539"/>
      <c r="AM298" s="539"/>
      <c r="AN298" s="539"/>
      <c r="AO298" s="539"/>
      <c r="AP298" s="539"/>
      <c r="AQ298" s="539"/>
      <c r="AR298" s="539"/>
      <c r="AS298" s="539"/>
      <c r="AT298" s="539"/>
      <c r="AU298" s="539"/>
      <c r="AV298" s="539"/>
      <c r="AW298" s="539"/>
      <c r="AX298" s="539"/>
      <c r="AY298" s="539"/>
      <c r="AZ298" s="539"/>
      <c r="BA298" s="539"/>
      <c r="BB298" s="539"/>
      <c r="BC298" s="539"/>
      <c r="BD298" s="539"/>
      <c r="BE298" s="539"/>
      <c r="BF298" s="539"/>
      <c r="BG298" s="539"/>
      <c r="BH298" s="539"/>
      <c r="BI298" s="539"/>
      <c r="BJ298" s="539"/>
      <c r="BK298" s="539"/>
      <c r="BL298" s="539"/>
      <c r="BM298" s="539"/>
      <c r="BN298" s="539"/>
      <c r="BO298" s="539"/>
      <c r="BP298" s="539"/>
      <c r="BQ298" s="539"/>
      <c r="BR298" s="539"/>
      <c r="BS298" s="539"/>
      <c r="BT298" s="539"/>
      <c r="BU298" s="539"/>
      <c r="BV298" s="539"/>
      <c r="BW298" s="539"/>
      <c r="BX298" s="539"/>
      <c r="BY298" s="539"/>
      <c r="BZ298" s="539"/>
      <c r="CA298" s="539"/>
      <c r="CB298" s="539"/>
      <c r="CC298" s="539"/>
      <c r="CD298" s="539"/>
      <c r="CE298" s="539"/>
      <c r="CF298" s="539"/>
      <c r="CG298" s="539"/>
      <c r="CH298" s="539"/>
      <c r="CI298" s="539"/>
      <c r="CJ298" s="539"/>
      <c r="CK298" s="539"/>
      <c r="CL298" s="539"/>
      <c r="CM298" s="539"/>
      <c r="CN298" s="539"/>
      <c r="CO298" s="539"/>
      <c r="CP298" s="539"/>
      <c r="CQ298" s="539"/>
      <c r="CR298" s="539"/>
      <c r="CS298" s="539"/>
      <c r="CT298" s="539"/>
      <c r="CU298" s="539"/>
      <c r="CV298" s="539"/>
      <c r="CW298" s="539"/>
      <c r="CX298" s="539"/>
      <c r="CY298" s="539"/>
      <c r="CZ298" s="539"/>
      <c r="DA298" s="539"/>
      <c r="DB298" s="539"/>
      <c r="DC298" s="539"/>
      <c r="DD298" s="539"/>
      <c r="DE298" s="539"/>
      <c r="DF298" s="539"/>
      <c r="DG298" s="539"/>
      <c r="DH298" s="539"/>
      <c r="DI298" s="539"/>
      <c r="DJ298" s="539"/>
      <c r="DK298" s="539"/>
      <c r="DL298" s="539"/>
      <c r="DM298" s="539"/>
      <c r="DN298" s="539"/>
      <c r="DO298" s="539"/>
      <c r="DP298" s="539"/>
      <c r="DQ298" s="539"/>
      <c r="DR298" s="539"/>
      <c r="DS298" s="539"/>
      <c r="DT298" s="539"/>
      <c r="DU298" s="539"/>
      <c r="DV298" s="539"/>
      <c r="DW298" s="359"/>
      <c r="DX298" s="539"/>
      <c r="DY298" s="539"/>
      <c r="DZ298" s="539"/>
      <c r="EA298" s="539"/>
      <c r="EB298" s="539"/>
      <c r="EC298" s="539"/>
      <c r="ED298" s="539"/>
      <c r="EE298" s="539"/>
      <c r="EF298" s="539"/>
      <c r="EG298" s="539"/>
      <c r="EH298" s="539"/>
      <c r="EI298" s="539"/>
      <c r="EJ298" s="539"/>
      <c r="EK298" s="539"/>
      <c r="EL298" s="539"/>
      <c r="EM298" s="539"/>
      <c r="EN298" s="539"/>
      <c r="EO298" s="539"/>
      <c r="EP298" s="539"/>
      <c r="EQ298" s="539"/>
      <c r="ER298" s="359"/>
      <c r="ES298" s="539"/>
      <c r="ET298" s="539"/>
      <c r="EU298" s="539"/>
      <c r="EV298" s="539"/>
      <c r="EW298" s="539"/>
      <c r="EX298" s="539"/>
      <c r="EY298" s="539"/>
      <c r="EZ298" s="539"/>
      <c r="FA298" s="539"/>
      <c r="FB298" s="539"/>
      <c r="FC298" s="539"/>
      <c r="FD298" s="539"/>
      <c r="FE298" s="539"/>
      <c r="FF298" s="539"/>
      <c r="FG298" s="539"/>
      <c r="FH298" s="539"/>
      <c r="FI298" s="539"/>
      <c r="FJ298" s="539"/>
      <c r="FK298" s="539"/>
      <c r="FL298" s="539"/>
      <c r="FM298" s="539"/>
      <c r="FN298" s="539"/>
      <c r="FO298" s="539"/>
      <c r="FP298" s="539"/>
      <c r="FQ298" s="539"/>
      <c r="FR298" s="539"/>
      <c r="FS298" s="539"/>
      <c r="FT298" s="539"/>
      <c r="FU298" s="539"/>
      <c r="FV298" s="539"/>
      <c r="FW298" s="539"/>
      <c r="FX298" s="539"/>
      <c r="FY298" s="539"/>
      <c r="FZ298" s="539"/>
      <c r="GA298" s="539"/>
      <c r="GB298" s="539"/>
      <c r="GC298" s="539"/>
      <c r="GD298" s="539"/>
      <c r="GE298" s="539"/>
      <c r="GF298" s="539"/>
      <c r="GG298" s="539"/>
      <c r="GH298" s="539"/>
      <c r="GI298" s="539"/>
      <c r="GJ298" s="539"/>
      <c r="GK298" s="539"/>
      <c r="GL298" s="539"/>
      <c r="GM298" s="539"/>
      <c r="GN298" s="539"/>
      <c r="GO298" s="539"/>
      <c r="GP298" s="539"/>
      <c r="GQ298" s="539"/>
      <c r="GR298" s="539"/>
      <c r="GS298" s="539"/>
      <c r="GT298" s="539"/>
      <c r="GU298" s="539"/>
      <c r="GV298" s="539"/>
      <c r="GW298" s="539"/>
      <c r="GX298" s="539"/>
      <c r="GY298" s="539"/>
      <c r="GZ298" s="539"/>
      <c r="HA298" s="539"/>
      <c r="HB298" s="539"/>
      <c r="HC298" s="539"/>
      <c r="HD298" s="539"/>
      <c r="HE298" s="539"/>
      <c r="HF298" s="539"/>
      <c r="HG298" s="539"/>
      <c r="HH298" s="539"/>
      <c r="HI298" s="539"/>
      <c r="HJ298" s="539"/>
      <c r="HK298" s="539"/>
      <c r="HL298" s="539"/>
      <c r="HM298" s="539"/>
      <c r="HN298" s="539"/>
      <c r="HO298" s="539"/>
      <c r="HP298" s="539"/>
      <c r="HQ298" s="539"/>
      <c r="HR298" s="539"/>
      <c r="HS298" s="539"/>
      <c r="HT298" s="539"/>
      <c r="HU298" s="539"/>
      <c r="HV298" s="539"/>
      <c r="HW298" s="539"/>
      <c r="HX298" s="539"/>
      <c r="HY298" s="539"/>
      <c r="HZ298" s="539"/>
      <c r="IA298" s="539"/>
      <c r="IB298" s="539"/>
      <c r="IC298" s="539"/>
      <c r="ID298" s="539"/>
      <c r="IE298" s="539"/>
      <c r="IF298" s="539"/>
      <c r="IG298" s="539"/>
      <c r="IH298" s="539"/>
      <c r="II298" s="539"/>
      <c r="IJ298" s="539"/>
      <c r="IK298" s="539"/>
      <c r="IL298" s="539"/>
      <c r="IM298" s="539"/>
      <c r="IN298" s="539"/>
      <c r="IO298" s="539"/>
      <c r="IP298" s="539"/>
      <c r="IQ298" s="539"/>
      <c r="IR298" s="539"/>
      <c r="IS298" s="539"/>
      <c r="IT298" s="539"/>
      <c r="IU298" s="539"/>
      <c r="IV298" s="539"/>
      <c r="IW298" s="539"/>
      <c r="IX298" s="539"/>
      <c r="IY298" s="539"/>
      <c r="IZ298" s="539"/>
      <c r="JA298" s="539"/>
      <c r="JB298" s="539"/>
      <c r="JC298" s="539"/>
      <c r="JD298" s="539"/>
      <c r="JE298" s="539"/>
      <c r="JF298" s="539"/>
      <c r="JG298" s="359"/>
      <c r="JH298" s="539"/>
      <c r="JI298" s="539"/>
      <c r="JJ298" s="539"/>
      <c r="JK298" s="539"/>
      <c r="JL298" s="539"/>
      <c r="JM298" s="539"/>
      <c r="JN298" s="539"/>
      <c r="JO298" s="539"/>
      <c r="JP298" s="539"/>
      <c r="JQ298" s="539"/>
      <c r="JR298" s="539"/>
      <c r="JS298" s="539"/>
      <c r="JT298" s="539"/>
      <c r="JU298" s="539"/>
      <c r="JV298" s="539"/>
      <c r="JW298" s="539"/>
      <c r="JX298" s="539"/>
      <c r="JY298" s="539"/>
      <c r="JZ298" s="539"/>
      <c r="KA298" s="539"/>
      <c r="KB298" s="359"/>
    </row>
    <row r="299" spans="2:288" ht="15" customHeight="1" x14ac:dyDescent="0.25">
      <c r="B299" s="293" t="str">
        <f t="shared" si="36"/>
        <v>Desk 83</v>
      </c>
      <c r="C299" s="295" t="str">
        <f t="shared" si="38"/>
        <v/>
      </c>
      <c r="D299" s="295" t="str">
        <f t="shared" si="38"/>
        <v/>
      </c>
      <c r="E299" s="295" t="str">
        <f t="shared" si="38"/>
        <v/>
      </c>
      <c r="F299" s="295" t="str">
        <f t="shared" si="38"/>
        <v/>
      </c>
      <c r="G299" s="591" t="str">
        <f t="shared" si="38"/>
        <v/>
      </c>
      <c r="H299" s="539"/>
      <c r="I299" s="539"/>
      <c r="J299" s="539"/>
      <c r="K299" s="539"/>
      <c r="L299" s="539"/>
      <c r="M299" s="539"/>
      <c r="N299" s="539"/>
      <c r="O299" s="539"/>
      <c r="P299" s="539"/>
      <c r="Q299" s="539"/>
      <c r="R299" s="539"/>
      <c r="S299" s="539"/>
      <c r="T299" s="539"/>
      <c r="U299" s="539"/>
      <c r="V299" s="539"/>
      <c r="W299" s="539"/>
      <c r="X299" s="539"/>
      <c r="Y299" s="539"/>
      <c r="Z299" s="539"/>
      <c r="AA299" s="539"/>
      <c r="AB299" s="539"/>
      <c r="AC299" s="539"/>
      <c r="AD299" s="539"/>
      <c r="AE299" s="539"/>
      <c r="AF299" s="539"/>
      <c r="AG299" s="539"/>
      <c r="AH299" s="539"/>
      <c r="AI299" s="539"/>
      <c r="AJ299" s="539"/>
      <c r="AK299" s="539"/>
      <c r="AL299" s="539"/>
      <c r="AM299" s="539"/>
      <c r="AN299" s="539"/>
      <c r="AO299" s="539"/>
      <c r="AP299" s="539"/>
      <c r="AQ299" s="539"/>
      <c r="AR299" s="539"/>
      <c r="AS299" s="539"/>
      <c r="AT299" s="539"/>
      <c r="AU299" s="539"/>
      <c r="AV299" s="539"/>
      <c r="AW299" s="539"/>
      <c r="AX299" s="539"/>
      <c r="AY299" s="539"/>
      <c r="AZ299" s="539"/>
      <c r="BA299" s="539"/>
      <c r="BB299" s="539"/>
      <c r="BC299" s="539"/>
      <c r="BD299" s="539"/>
      <c r="BE299" s="539"/>
      <c r="BF299" s="539"/>
      <c r="BG299" s="539"/>
      <c r="BH299" s="539"/>
      <c r="BI299" s="539"/>
      <c r="BJ299" s="539"/>
      <c r="BK299" s="539"/>
      <c r="BL299" s="539"/>
      <c r="BM299" s="539"/>
      <c r="BN299" s="539"/>
      <c r="BO299" s="539"/>
      <c r="BP299" s="539"/>
      <c r="BQ299" s="539"/>
      <c r="BR299" s="539"/>
      <c r="BS299" s="539"/>
      <c r="BT299" s="539"/>
      <c r="BU299" s="539"/>
      <c r="BV299" s="539"/>
      <c r="BW299" s="539"/>
      <c r="BX299" s="539"/>
      <c r="BY299" s="539"/>
      <c r="BZ299" s="539"/>
      <c r="CA299" s="539"/>
      <c r="CB299" s="539"/>
      <c r="CC299" s="539"/>
      <c r="CD299" s="539"/>
      <c r="CE299" s="539"/>
      <c r="CF299" s="539"/>
      <c r="CG299" s="539"/>
      <c r="CH299" s="539"/>
      <c r="CI299" s="539"/>
      <c r="CJ299" s="539"/>
      <c r="CK299" s="539"/>
      <c r="CL299" s="539"/>
      <c r="CM299" s="539"/>
      <c r="CN299" s="539"/>
      <c r="CO299" s="539"/>
      <c r="CP299" s="539"/>
      <c r="CQ299" s="539"/>
      <c r="CR299" s="539"/>
      <c r="CS299" s="539"/>
      <c r="CT299" s="539"/>
      <c r="CU299" s="539"/>
      <c r="CV299" s="539"/>
      <c r="CW299" s="539"/>
      <c r="CX299" s="539"/>
      <c r="CY299" s="539"/>
      <c r="CZ299" s="539"/>
      <c r="DA299" s="539"/>
      <c r="DB299" s="539"/>
      <c r="DC299" s="539"/>
      <c r="DD299" s="539"/>
      <c r="DE299" s="539"/>
      <c r="DF299" s="539"/>
      <c r="DG299" s="539"/>
      <c r="DH299" s="539"/>
      <c r="DI299" s="539"/>
      <c r="DJ299" s="539"/>
      <c r="DK299" s="539"/>
      <c r="DL299" s="539"/>
      <c r="DM299" s="539"/>
      <c r="DN299" s="539"/>
      <c r="DO299" s="539"/>
      <c r="DP299" s="539"/>
      <c r="DQ299" s="539"/>
      <c r="DR299" s="539"/>
      <c r="DS299" s="539"/>
      <c r="DT299" s="539"/>
      <c r="DU299" s="539"/>
      <c r="DV299" s="539"/>
      <c r="DW299" s="359"/>
      <c r="DX299" s="539"/>
      <c r="DY299" s="539"/>
      <c r="DZ299" s="539"/>
      <c r="EA299" s="539"/>
      <c r="EB299" s="539"/>
      <c r="EC299" s="539"/>
      <c r="ED299" s="539"/>
      <c r="EE299" s="539"/>
      <c r="EF299" s="539"/>
      <c r="EG299" s="539"/>
      <c r="EH299" s="539"/>
      <c r="EI299" s="539"/>
      <c r="EJ299" s="539"/>
      <c r="EK299" s="539"/>
      <c r="EL299" s="539"/>
      <c r="EM299" s="539"/>
      <c r="EN299" s="539"/>
      <c r="EO299" s="539"/>
      <c r="EP299" s="539"/>
      <c r="EQ299" s="539"/>
      <c r="ER299" s="359"/>
      <c r="ES299" s="539"/>
      <c r="ET299" s="539"/>
      <c r="EU299" s="539"/>
      <c r="EV299" s="539"/>
      <c r="EW299" s="539"/>
      <c r="EX299" s="539"/>
      <c r="EY299" s="539"/>
      <c r="EZ299" s="539"/>
      <c r="FA299" s="539"/>
      <c r="FB299" s="539"/>
      <c r="FC299" s="539"/>
      <c r="FD299" s="539"/>
      <c r="FE299" s="539"/>
      <c r="FF299" s="539"/>
      <c r="FG299" s="539"/>
      <c r="FH299" s="539"/>
      <c r="FI299" s="539"/>
      <c r="FJ299" s="539"/>
      <c r="FK299" s="539"/>
      <c r="FL299" s="539"/>
      <c r="FM299" s="539"/>
      <c r="FN299" s="539"/>
      <c r="FO299" s="539"/>
      <c r="FP299" s="539"/>
      <c r="FQ299" s="539"/>
      <c r="FR299" s="539"/>
      <c r="FS299" s="539"/>
      <c r="FT299" s="539"/>
      <c r="FU299" s="539"/>
      <c r="FV299" s="539"/>
      <c r="FW299" s="539"/>
      <c r="FX299" s="539"/>
      <c r="FY299" s="539"/>
      <c r="FZ299" s="539"/>
      <c r="GA299" s="539"/>
      <c r="GB299" s="539"/>
      <c r="GC299" s="539"/>
      <c r="GD299" s="539"/>
      <c r="GE299" s="539"/>
      <c r="GF299" s="539"/>
      <c r="GG299" s="539"/>
      <c r="GH299" s="539"/>
      <c r="GI299" s="539"/>
      <c r="GJ299" s="539"/>
      <c r="GK299" s="539"/>
      <c r="GL299" s="539"/>
      <c r="GM299" s="539"/>
      <c r="GN299" s="539"/>
      <c r="GO299" s="539"/>
      <c r="GP299" s="539"/>
      <c r="GQ299" s="539"/>
      <c r="GR299" s="539"/>
      <c r="GS299" s="539"/>
      <c r="GT299" s="539"/>
      <c r="GU299" s="539"/>
      <c r="GV299" s="539"/>
      <c r="GW299" s="539"/>
      <c r="GX299" s="539"/>
      <c r="GY299" s="539"/>
      <c r="GZ299" s="539"/>
      <c r="HA299" s="539"/>
      <c r="HB299" s="539"/>
      <c r="HC299" s="539"/>
      <c r="HD299" s="539"/>
      <c r="HE299" s="539"/>
      <c r="HF299" s="539"/>
      <c r="HG299" s="539"/>
      <c r="HH299" s="539"/>
      <c r="HI299" s="539"/>
      <c r="HJ299" s="539"/>
      <c r="HK299" s="539"/>
      <c r="HL299" s="539"/>
      <c r="HM299" s="539"/>
      <c r="HN299" s="539"/>
      <c r="HO299" s="539"/>
      <c r="HP299" s="539"/>
      <c r="HQ299" s="539"/>
      <c r="HR299" s="539"/>
      <c r="HS299" s="539"/>
      <c r="HT299" s="539"/>
      <c r="HU299" s="539"/>
      <c r="HV299" s="539"/>
      <c r="HW299" s="539"/>
      <c r="HX299" s="539"/>
      <c r="HY299" s="539"/>
      <c r="HZ299" s="539"/>
      <c r="IA299" s="539"/>
      <c r="IB299" s="539"/>
      <c r="IC299" s="539"/>
      <c r="ID299" s="539"/>
      <c r="IE299" s="539"/>
      <c r="IF299" s="539"/>
      <c r="IG299" s="539"/>
      <c r="IH299" s="539"/>
      <c r="II299" s="539"/>
      <c r="IJ299" s="539"/>
      <c r="IK299" s="539"/>
      <c r="IL299" s="539"/>
      <c r="IM299" s="539"/>
      <c r="IN299" s="539"/>
      <c r="IO299" s="539"/>
      <c r="IP299" s="539"/>
      <c r="IQ299" s="539"/>
      <c r="IR299" s="539"/>
      <c r="IS299" s="539"/>
      <c r="IT299" s="539"/>
      <c r="IU299" s="539"/>
      <c r="IV299" s="539"/>
      <c r="IW299" s="539"/>
      <c r="IX299" s="539"/>
      <c r="IY299" s="539"/>
      <c r="IZ299" s="539"/>
      <c r="JA299" s="539"/>
      <c r="JB299" s="539"/>
      <c r="JC299" s="539"/>
      <c r="JD299" s="539"/>
      <c r="JE299" s="539"/>
      <c r="JF299" s="539"/>
      <c r="JG299" s="359"/>
      <c r="JH299" s="539"/>
      <c r="JI299" s="539"/>
      <c r="JJ299" s="539"/>
      <c r="JK299" s="539"/>
      <c r="JL299" s="539"/>
      <c r="JM299" s="539"/>
      <c r="JN299" s="539"/>
      <c r="JO299" s="539"/>
      <c r="JP299" s="539"/>
      <c r="JQ299" s="539"/>
      <c r="JR299" s="539"/>
      <c r="JS299" s="539"/>
      <c r="JT299" s="539"/>
      <c r="JU299" s="539"/>
      <c r="JV299" s="539"/>
      <c r="JW299" s="539"/>
      <c r="JX299" s="539"/>
      <c r="JY299" s="539"/>
      <c r="JZ299" s="539"/>
      <c r="KA299" s="539"/>
      <c r="KB299" s="359"/>
    </row>
    <row r="300" spans="2:288" ht="15" customHeight="1" x14ac:dyDescent="0.25">
      <c r="B300" s="293" t="str">
        <f t="shared" si="36"/>
        <v>Desk 84</v>
      </c>
      <c r="C300" s="295" t="str">
        <f t="shared" si="38"/>
        <v/>
      </c>
      <c r="D300" s="295" t="str">
        <f t="shared" si="38"/>
        <v/>
      </c>
      <c r="E300" s="295" t="str">
        <f t="shared" si="38"/>
        <v/>
      </c>
      <c r="F300" s="295" t="str">
        <f t="shared" si="38"/>
        <v/>
      </c>
      <c r="G300" s="591" t="str">
        <f t="shared" si="38"/>
        <v/>
      </c>
      <c r="H300" s="539"/>
      <c r="I300" s="539"/>
      <c r="J300" s="539"/>
      <c r="K300" s="539"/>
      <c r="L300" s="539"/>
      <c r="M300" s="539"/>
      <c r="N300" s="539"/>
      <c r="O300" s="539"/>
      <c r="P300" s="539"/>
      <c r="Q300" s="539"/>
      <c r="R300" s="539"/>
      <c r="S300" s="539"/>
      <c r="T300" s="539"/>
      <c r="U300" s="539"/>
      <c r="V300" s="539"/>
      <c r="W300" s="539"/>
      <c r="X300" s="539"/>
      <c r="Y300" s="539"/>
      <c r="Z300" s="539"/>
      <c r="AA300" s="539"/>
      <c r="AB300" s="539"/>
      <c r="AC300" s="539"/>
      <c r="AD300" s="539"/>
      <c r="AE300" s="539"/>
      <c r="AF300" s="539"/>
      <c r="AG300" s="539"/>
      <c r="AH300" s="539"/>
      <c r="AI300" s="539"/>
      <c r="AJ300" s="539"/>
      <c r="AK300" s="539"/>
      <c r="AL300" s="539"/>
      <c r="AM300" s="539"/>
      <c r="AN300" s="539"/>
      <c r="AO300" s="539"/>
      <c r="AP300" s="539"/>
      <c r="AQ300" s="539"/>
      <c r="AR300" s="539"/>
      <c r="AS300" s="539"/>
      <c r="AT300" s="539"/>
      <c r="AU300" s="539"/>
      <c r="AV300" s="539"/>
      <c r="AW300" s="539"/>
      <c r="AX300" s="539"/>
      <c r="AY300" s="539"/>
      <c r="AZ300" s="539"/>
      <c r="BA300" s="539"/>
      <c r="BB300" s="539"/>
      <c r="BC300" s="539"/>
      <c r="BD300" s="539"/>
      <c r="BE300" s="539"/>
      <c r="BF300" s="539"/>
      <c r="BG300" s="539"/>
      <c r="BH300" s="539"/>
      <c r="BI300" s="539"/>
      <c r="BJ300" s="539"/>
      <c r="BK300" s="539"/>
      <c r="BL300" s="539"/>
      <c r="BM300" s="539"/>
      <c r="BN300" s="539"/>
      <c r="BO300" s="539"/>
      <c r="BP300" s="539"/>
      <c r="BQ300" s="539"/>
      <c r="BR300" s="539"/>
      <c r="BS300" s="539"/>
      <c r="BT300" s="539"/>
      <c r="BU300" s="539"/>
      <c r="BV300" s="539"/>
      <c r="BW300" s="539"/>
      <c r="BX300" s="539"/>
      <c r="BY300" s="539"/>
      <c r="BZ300" s="539"/>
      <c r="CA300" s="539"/>
      <c r="CB300" s="539"/>
      <c r="CC300" s="539"/>
      <c r="CD300" s="539"/>
      <c r="CE300" s="539"/>
      <c r="CF300" s="539"/>
      <c r="CG300" s="539"/>
      <c r="CH300" s="539"/>
      <c r="CI300" s="539"/>
      <c r="CJ300" s="539"/>
      <c r="CK300" s="539"/>
      <c r="CL300" s="539"/>
      <c r="CM300" s="539"/>
      <c r="CN300" s="539"/>
      <c r="CO300" s="539"/>
      <c r="CP300" s="539"/>
      <c r="CQ300" s="539"/>
      <c r="CR300" s="539"/>
      <c r="CS300" s="539"/>
      <c r="CT300" s="539"/>
      <c r="CU300" s="539"/>
      <c r="CV300" s="539"/>
      <c r="CW300" s="539"/>
      <c r="CX300" s="539"/>
      <c r="CY300" s="539"/>
      <c r="CZ300" s="539"/>
      <c r="DA300" s="539"/>
      <c r="DB300" s="539"/>
      <c r="DC300" s="539"/>
      <c r="DD300" s="539"/>
      <c r="DE300" s="539"/>
      <c r="DF300" s="539"/>
      <c r="DG300" s="539"/>
      <c r="DH300" s="539"/>
      <c r="DI300" s="539"/>
      <c r="DJ300" s="539"/>
      <c r="DK300" s="539"/>
      <c r="DL300" s="539"/>
      <c r="DM300" s="539"/>
      <c r="DN300" s="539"/>
      <c r="DO300" s="539"/>
      <c r="DP300" s="539"/>
      <c r="DQ300" s="539"/>
      <c r="DR300" s="539"/>
      <c r="DS300" s="539"/>
      <c r="DT300" s="539"/>
      <c r="DU300" s="539"/>
      <c r="DV300" s="539"/>
      <c r="DW300" s="359"/>
      <c r="DX300" s="539"/>
      <c r="DY300" s="539"/>
      <c r="DZ300" s="539"/>
      <c r="EA300" s="539"/>
      <c r="EB300" s="539"/>
      <c r="EC300" s="539"/>
      <c r="ED300" s="539"/>
      <c r="EE300" s="539"/>
      <c r="EF300" s="539"/>
      <c r="EG300" s="539"/>
      <c r="EH300" s="539"/>
      <c r="EI300" s="539"/>
      <c r="EJ300" s="539"/>
      <c r="EK300" s="539"/>
      <c r="EL300" s="539"/>
      <c r="EM300" s="539"/>
      <c r="EN300" s="539"/>
      <c r="EO300" s="539"/>
      <c r="EP300" s="539"/>
      <c r="EQ300" s="539"/>
      <c r="ER300" s="359"/>
      <c r="ES300" s="539"/>
      <c r="ET300" s="539"/>
      <c r="EU300" s="539"/>
      <c r="EV300" s="539"/>
      <c r="EW300" s="539"/>
      <c r="EX300" s="539"/>
      <c r="EY300" s="539"/>
      <c r="EZ300" s="539"/>
      <c r="FA300" s="539"/>
      <c r="FB300" s="539"/>
      <c r="FC300" s="539"/>
      <c r="FD300" s="539"/>
      <c r="FE300" s="539"/>
      <c r="FF300" s="539"/>
      <c r="FG300" s="539"/>
      <c r="FH300" s="539"/>
      <c r="FI300" s="539"/>
      <c r="FJ300" s="539"/>
      <c r="FK300" s="539"/>
      <c r="FL300" s="539"/>
      <c r="FM300" s="539"/>
      <c r="FN300" s="539"/>
      <c r="FO300" s="539"/>
      <c r="FP300" s="539"/>
      <c r="FQ300" s="539"/>
      <c r="FR300" s="539"/>
      <c r="FS300" s="539"/>
      <c r="FT300" s="539"/>
      <c r="FU300" s="539"/>
      <c r="FV300" s="539"/>
      <c r="FW300" s="539"/>
      <c r="FX300" s="539"/>
      <c r="FY300" s="539"/>
      <c r="FZ300" s="539"/>
      <c r="GA300" s="539"/>
      <c r="GB300" s="539"/>
      <c r="GC300" s="539"/>
      <c r="GD300" s="539"/>
      <c r="GE300" s="539"/>
      <c r="GF300" s="539"/>
      <c r="GG300" s="539"/>
      <c r="GH300" s="539"/>
      <c r="GI300" s="539"/>
      <c r="GJ300" s="539"/>
      <c r="GK300" s="539"/>
      <c r="GL300" s="539"/>
      <c r="GM300" s="539"/>
      <c r="GN300" s="539"/>
      <c r="GO300" s="539"/>
      <c r="GP300" s="539"/>
      <c r="GQ300" s="539"/>
      <c r="GR300" s="539"/>
      <c r="GS300" s="539"/>
      <c r="GT300" s="539"/>
      <c r="GU300" s="539"/>
      <c r="GV300" s="539"/>
      <c r="GW300" s="539"/>
      <c r="GX300" s="539"/>
      <c r="GY300" s="539"/>
      <c r="GZ300" s="539"/>
      <c r="HA300" s="539"/>
      <c r="HB300" s="539"/>
      <c r="HC300" s="539"/>
      <c r="HD300" s="539"/>
      <c r="HE300" s="539"/>
      <c r="HF300" s="539"/>
      <c r="HG300" s="539"/>
      <c r="HH300" s="539"/>
      <c r="HI300" s="539"/>
      <c r="HJ300" s="539"/>
      <c r="HK300" s="539"/>
      <c r="HL300" s="539"/>
      <c r="HM300" s="539"/>
      <c r="HN300" s="539"/>
      <c r="HO300" s="539"/>
      <c r="HP300" s="539"/>
      <c r="HQ300" s="539"/>
      <c r="HR300" s="539"/>
      <c r="HS300" s="539"/>
      <c r="HT300" s="539"/>
      <c r="HU300" s="539"/>
      <c r="HV300" s="539"/>
      <c r="HW300" s="539"/>
      <c r="HX300" s="539"/>
      <c r="HY300" s="539"/>
      <c r="HZ300" s="539"/>
      <c r="IA300" s="539"/>
      <c r="IB300" s="539"/>
      <c r="IC300" s="539"/>
      <c r="ID300" s="539"/>
      <c r="IE300" s="539"/>
      <c r="IF300" s="539"/>
      <c r="IG300" s="539"/>
      <c r="IH300" s="539"/>
      <c r="II300" s="539"/>
      <c r="IJ300" s="539"/>
      <c r="IK300" s="539"/>
      <c r="IL300" s="539"/>
      <c r="IM300" s="539"/>
      <c r="IN300" s="539"/>
      <c r="IO300" s="539"/>
      <c r="IP300" s="539"/>
      <c r="IQ300" s="539"/>
      <c r="IR300" s="539"/>
      <c r="IS300" s="539"/>
      <c r="IT300" s="539"/>
      <c r="IU300" s="539"/>
      <c r="IV300" s="539"/>
      <c r="IW300" s="539"/>
      <c r="IX300" s="539"/>
      <c r="IY300" s="539"/>
      <c r="IZ300" s="539"/>
      <c r="JA300" s="539"/>
      <c r="JB300" s="539"/>
      <c r="JC300" s="539"/>
      <c r="JD300" s="539"/>
      <c r="JE300" s="539"/>
      <c r="JF300" s="539"/>
      <c r="JG300" s="359"/>
      <c r="JH300" s="539"/>
      <c r="JI300" s="539"/>
      <c r="JJ300" s="539"/>
      <c r="JK300" s="539"/>
      <c r="JL300" s="539"/>
      <c r="JM300" s="539"/>
      <c r="JN300" s="539"/>
      <c r="JO300" s="539"/>
      <c r="JP300" s="539"/>
      <c r="JQ300" s="539"/>
      <c r="JR300" s="539"/>
      <c r="JS300" s="539"/>
      <c r="JT300" s="539"/>
      <c r="JU300" s="539"/>
      <c r="JV300" s="539"/>
      <c r="JW300" s="539"/>
      <c r="JX300" s="539"/>
      <c r="JY300" s="539"/>
      <c r="JZ300" s="539"/>
      <c r="KA300" s="539"/>
      <c r="KB300" s="359"/>
    </row>
    <row r="301" spans="2:288" ht="15" customHeight="1" x14ac:dyDescent="0.25">
      <c r="B301" s="293" t="str">
        <f t="shared" si="36"/>
        <v>Desk 85</v>
      </c>
      <c r="C301" s="295" t="str">
        <f t="shared" si="38"/>
        <v/>
      </c>
      <c r="D301" s="295" t="str">
        <f t="shared" si="38"/>
        <v/>
      </c>
      <c r="E301" s="295" t="str">
        <f t="shared" si="38"/>
        <v/>
      </c>
      <c r="F301" s="295" t="str">
        <f t="shared" si="38"/>
        <v/>
      </c>
      <c r="G301" s="591" t="str">
        <f t="shared" si="38"/>
        <v/>
      </c>
      <c r="H301" s="539"/>
      <c r="I301" s="539"/>
      <c r="J301" s="539"/>
      <c r="K301" s="539"/>
      <c r="L301" s="539"/>
      <c r="M301" s="539"/>
      <c r="N301" s="539"/>
      <c r="O301" s="539"/>
      <c r="P301" s="539"/>
      <c r="Q301" s="539"/>
      <c r="R301" s="539"/>
      <c r="S301" s="539"/>
      <c r="T301" s="539"/>
      <c r="U301" s="539"/>
      <c r="V301" s="539"/>
      <c r="W301" s="539"/>
      <c r="X301" s="539"/>
      <c r="Y301" s="539"/>
      <c r="Z301" s="539"/>
      <c r="AA301" s="539"/>
      <c r="AB301" s="539"/>
      <c r="AC301" s="539"/>
      <c r="AD301" s="539"/>
      <c r="AE301" s="539"/>
      <c r="AF301" s="539"/>
      <c r="AG301" s="539"/>
      <c r="AH301" s="539"/>
      <c r="AI301" s="539"/>
      <c r="AJ301" s="539"/>
      <c r="AK301" s="539"/>
      <c r="AL301" s="539"/>
      <c r="AM301" s="539"/>
      <c r="AN301" s="539"/>
      <c r="AO301" s="539"/>
      <c r="AP301" s="539"/>
      <c r="AQ301" s="539"/>
      <c r="AR301" s="539"/>
      <c r="AS301" s="539"/>
      <c r="AT301" s="539"/>
      <c r="AU301" s="539"/>
      <c r="AV301" s="539"/>
      <c r="AW301" s="539"/>
      <c r="AX301" s="539"/>
      <c r="AY301" s="539"/>
      <c r="AZ301" s="539"/>
      <c r="BA301" s="539"/>
      <c r="BB301" s="539"/>
      <c r="BC301" s="539"/>
      <c r="BD301" s="539"/>
      <c r="BE301" s="539"/>
      <c r="BF301" s="539"/>
      <c r="BG301" s="539"/>
      <c r="BH301" s="539"/>
      <c r="BI301" s="539"/>
      <c r="BJ301" s="539"/>
      <c r="BK301" s="539"/>
      <c r="BL301" s="539"/>
      <c r="BM301" s="539"/>
      <c r="BN301" s="539"/>
      <c r="BO301" s="539"/>
      <c r="BP301" s="539"/>
      <c r="BQ301" s="539"/>
      <c r="BR301" s="539"/>
      <c r="BS301" s="539"/>
      <c r="BT301" s="539"/>
      <c r="BU301" s="539"/>
      <c r="BV301" s="539"/>
      <c r="BW301" s="539"/>
      <c r="BX301" s="539"/>
      <c r="BY301" s="539"/>
      <c r="BZ301" s="539"/>
      <c r="CA301" s="539"/>
      <c r="CB301" s="539"/>
      <c r="CC301" s="539"/>
      <c r="CD301" s="539"/>
      <c r="CE301" s="539"/>
      <c r="CF301" s="539"/>
      <c r="CG301" s="539"/>
      <c r="CH301" s="539"/>
      <c r="CI301" s="539"/>
      <c r="CJ301" s="539"/>
      <c r="CK301" s="539"/>
      <c r="CL301" s="539"/>
      <c r="CM301" s="539"/>
      <c r="CN301" s="539"/>
      <c r="CO301" s="539"/>
      <c r="CP301" s="539"/>
      <c r="CQ301" s="539"/>
      <c r="CR301" s="539"/>
      <c r="CS301" s="539"/>
      <c r="CT301" s="539"/>
      <c r="CU301" s="539"/>
      <c r="CV301" s="539"/>
      <c r="CW301" s="539"/>
      <c r="CX301" s="539"/>
      <c r="CY301" s="539"/>
      <c r="CZ301" s="539"/>
      <c r="DA301" s="539"/>
      <c r="DB301" s="539"/>
      <c r="DC301" s="539"/>
      <c r="DD301" s="539"/>
      <c r="DE301" s="539"/>
      <c r="DF301" s="539"/>
      <c r="DG301" s="539"/>
      <c r="DH301" s="539"/>
      <c r="DI301" s="539"/>
      <c r="DJ301" s="539"/>
      <c r="DK301" s="539"/>
      <c r="DL301" s="539"/>
      <c r="DM301" s="539"/>
      <c r="DN301" s="539"/>
      <c r="DO301" s="539"/>
      <c r="DP301" s="539"/>
      <c r="DQ301" s="539"/>
      <c r="DR301" s="539"/>
      <c r="DS301" s="539"/>
      <c r="DT301" s="539"/>
      <c r="DU301" s="539"/>
      <c r="DV301" s="539"/>
      <c r="DW301" s="359"/>
      <c r="DX301" s="539"/>
      <c r="DY301" s="539"/>
      <c r="DZ301" s="539"/>
      <c r="EA301" s="539"/>
      <c r="EB301" s="539"/>
      <c r="EC301" s="539"/>
      <c r="ED301" s="539"/>
      <c r="EE301" s="539"/>
      <c r="EF301" s="539"/>
      <c r="EG301" s="539"/>
      <c r="EH301" s="539"/>
      <c r="EI301" s="539"/>
      <c r="EJ301" s="539"/>
      <c r="EK301" s="539"/>
      <c r="EL301" s="539"/>
      <c r="EM301" s="539"/>
      <c r="EN301" s="539"/>
      <c r="EO301" s="539"/>
      <c r="EP301" s="539"/>
      <c r="EQ301" s="539"/>
      <c r="ER301" s="359"/>
      <c r="ES301" s="539"/>
      <c r="ET301" s="539"/>
      <c r="EU301" s="539"/>
      <c r="EV301" s="539"/>
      <c r="EW301" s="539"/>
      <c r="EX301" s="539"/>
      <c r="EY301" s="539"/>
      <c r="EZ301" s="539"/>
      <c r="FA301" s="539"/>
      <c r="FB301" s="539"/>
      <c r="FC301" s="539"/>
      <c r="FD301" s="539"/>
      <c r="FE301" s="539"/>
      <c r="FF301" s="539"/>
      <c r="FG301" s="539"/>
      <c r="FH301" s="539"/>
      <c r="FI301" s="539"/>
      <c r="FJ301" s="539"/>
      <c r="FK301" s="539"/>
      <c r="FL301" s="539"/>
      <c r="FM301" s="539"/>
      <c r="FN301" s="539"/>
      <c r="FO301" s="539"/>
      <c r="FP301" s="539"/>
      <c r="FQ301" s="539"/>
      <c r="FR301" s="539"/>
      <c r="FS301" s="539"/>
      <c r="FT301" s="539"/>
      <c r="FU301" s="539"/>
      <c r="FV301" s="539"/>
      <c r="FW301" s="539"/>
      <c r="FX301" s="539"/>
      <c r="FY301" s="539"/>
      <c r="FZ301" s="539"/>
      <c r="GA301" s="539"/>
      <c r="GB301" s="539"/>
      <c r="GC301" s="539"/>
      <c r="GD301" s="539"/>
      <c r="GE301" s="539"/>
      <c r="GF301" s="539"/>
      <c r="GG301" s="539"/>
      <c r="GH301" s="539"/>
      <c r="GI301" s="539"/>
      <c r="GJ301" s="539"/>
      <c r="GK301" s="539"/>
      <c r="GL301" s="539"/>
      <c r="GM301" s="539"/>
      <c r="GN301" s="539"/>
      <c r="GO301" s="539"/>
      <c r="GP301" s="539"/>
      <c r="GQ301" s="539"/>
      <c r="GR301" s="539"/>
      <c r="GS301" s="539"/>
      <c r="GT301" s="539"/>
      <c r="GU301" s="539"/>
      <c r="GV301" s="539"/>
      <c r="GW301" s="539"/>
      <c r="GX301" s="539"/>
      <c r="GY301" s="539"/>
      <c r="GZ301" s="539"/>
      <c r="HA301" s="539"/>
      <c r="HB301" s="539"/>
      <c r="HC301" s="539"/>
      <c r="HD301" s="539"/>
      <c r="HE301" s="539"/>
      <c r="HF301" s="539"/>
      <c r="HG301" s="539"/>
      <c r="HH301" s="539"/>
      <c r="HI301" s="539"/>
      <c r="HJ301" s="539"/>
      <c r="HK301" s="539"/>
      <c r="HL301" s="539"/>
      <c r="HM301" s="539"/>
      <c r="HN301" s="539"/>
      <c r="HO301" s="539"/>
      <c r="HP301" s="539"/>
      <c r="HQ301" s="539"/>
      <c r="HR301" s="539"/>
      <c r="HS301" s="539"/>
      <c r="HT301" s="539"/>
      <c r="HU301" s="539"/>
      <c r="HV301" s="539"/>
      <c r="HW301" s="539"/>
      <c r="HX301" s="539"/>
      <c r="HY301" s="539"/>
      <c r="HZ301" s="539"/>
      <c r="IA301" s="539"/>
      <c r="IB301" s="539"/>
      <c r="IC301" s="539"/>
      <c r="ID301" s="539"/>
      <c r="IE301" s="539"/>
      <c r="IF301" s="539"/>
      <c r="IG301" s="539"/>
      <c r="IH301" s="539"/>
      <c r="II301" s="539"/>
      <c r="IJ301" s="539"/>
      <c r="IK301" s="539"/>
      <c r="IL301" s="539"/>
      <c r="IM301" s="539"/>
      <c r="IN301" s="539"/>
      <c r="IO301" s="539"/>
      <c r="IP301" s="539"/>
      <c r="IQ301" s="539"/>
      <c r="IR301" s="539"/>
      <c r="IS301" s="539"/>
      <c r="IT301" s="539"/>
      <c r="IU301" s="539"/>
      <c r="IV301" s="539"/>
      <c r="IW301" s="539"/>
      <c r="IX301" s="539"/>
      <c r="IY301" s="539"/>
      <c r="IZ301" s="539"/>
      <c r="JA301" s="539"/>
      <c r="JB301" s="539"/>
      <c r="JC301" s="539"/>
      <c r="JD301" s="539"/>
      <c r="JE301" s="539"/>
      <c r="JF301" s="539"/>
      <c r="JG301" s="359"/>
      <c r="JH301" s="539"/>
      <c r="JI301" s="539"/>
      <c r="JJ301" s="539"/>
      <c r="JK301" s="539"/>
      <c r="JL301" s="539"/>
      <c r="JM301" s="539"/>
      <c r="JN301" s="539"/>
      <c r="JO301" s="539"/>
      <c r="JP301" s="539"/>
      <c r="JQ301" s="539"/>
      <c r="JR301" s="539"/>
      <c r="JS301" s="539"/>
      <c r="JT301" s="539"/>
      <c r="JU301" s="539"/>
      <c r="JV301" s="539"/>
      <c r="JW301" s="539"/>
      <c r="JX301" s="539"/>
      <c r="JY301" s="539"/>
      <c r="JZ301" s="539"/>
      <c r="KA301" s="539"/>
      <c r="KB301" s="359"/>
    </row>
    <row r="302" spans="2:288" ht="15" customHeight="1" x14ac:dyDescent="0.25">
      <c r="B302" s="293" t="str">
        <f t="shared" si="36"/>
        <v>Desk 86</v>
      </c>
      <c r="C302" s="295" t="str">
        <f t="shared" si="38"/>
        <v/>
      </c>
      <c r="D302" s="295" t="str">
        <f t="shared" si="38"/>
        <v/>
      </c>
      <c r="E302" s="295" t="str">
        <f t="shared" si="38"/>
        <v/>
      </c>
      <c r="F302" s="295" t="str">
        <f t="shared" si="38"/>
        <v/>
      </c>
      <c r="G302" s="591" t="str">
        <f t="shared" si="38"/>
        <v/>
      </c>
      <c r="H302" s="539"/>
      <c r="I302" s="539"/>
      <c r="J302" s="539"/>
      <c r="K302" s="539"/>
      <c r="L302" s="539"/>
      <c r="M302" s="539"/>
      <c r="N302" s="539"/>
      <c r="O302" s="539"/>
      <c r="P302" s="539"/>
      <c r="Q302" s="539"/>
      <c r="R302" s="539"/>
      <c r="S302" s="539"/>
      <c r="T302" s="539"/>
      <c r="U302" s="539"/>
      <c r="V302" s="539"/>
      <c r="W302" s="539"/>
      <c r="X302" s="539"/>
      <c r="Y302" s="539"/>
      <c r="Z302" s="539"/>
      <c r="AA302" s="539"/>
      <c r="AB302" s="539"/>
      <c r="AC302" s="539"/>
      <c r="AD302" s="539"/>
      <c r="AE302" s="539"/>
      <c r="AF302" s="539"/>
      <c r="AG302" s="539"/>
      <c r="AH302" s="539"/>
      <c r="AI302" s="539"/>
      <c r="AJ302" s="539"/>
      <c r="AK302" s="539"/>
      <c r="AL302" s="539"/>
      <c r="AM302" s="539"/>
      <c r="AN302" s="539"/>
      <c r="AO302" s="539"/>
      <c r="AP302" s="539"/>
      <c r="AQ302" s="539"/>
      <c r="AR302" s="539"/>
      <c r="AS302" s="539"/>
      <c r="AT302" s="539"/>
      <c r="AU302" s="539"/>
      <c r="AV302" s="539"/>
      <c r="AW302" s="539"/>
      <c r="AX302" s="539"/>
      <c r="AY302" s="539"/>
      <c r="AZ302" s="539"/>
      <c r="BA302" s="539"/>
      <c r="BB302" s="539"/>
      <c r="BC302" s="539"/>
      <c r="BD302" s="539"/>
      <c r="BE302" s="539"/>
      <c r="BF302" s="539"/>
      <c r="BG302" s="539"/>
      <c r="BH302" s="539"/>
      <c r="BI302" s="539"/>
      <c r="BJ302" s="539"/>
      <c r="BK302" s="539"/>
      <c r="BL302" s="539"/>
      <c r="BM302" s="539"/>
      <c r="BN302" s="539"/>
      <c r="BO302" s="539"/>
      <c r="BP302" s="539"/>
      <c r="BQ302" s="539"/>
      <c r="BR302" s="539"/>
      <c r="BS302" s="539"/>
      <c r="BT302" s="539"/>
      <c r="BU302" s="539"/>
      <c r="BV302" s="539"/>
      <c r="BW302" s="539"/>
      <c r="BX302" s="539"/>
      <c r="BY302" s="539"/>
      <c r="BZ302" s="539"/>
      <c r="CA302" s="539"/>
      <c r="CB302" s="539"/>
      <c r="CC302" s="539"/>
      <c r="CD302" s="539"/>
      <c r="CE302" s="539"/>
      <c r="CF302" s="539"/>
      <c r="CG302" s="539"/>
      <c r="CH302" s="539"/>
      <c r="CI302" s="539"/>
      <c r="CJ302" s="539"/>
      <c r="CK302" s="539"/>
      <c r="CL302" s="539"/>
      <c r="CM302" s="539"/>
      <c r="CN302" s="539"/>
      <c r="CO302" s="539"/>
      <c r="CP302" s="539"/>
      <c r="CQ302" s="539"/>
      <c r="CR302" s="539"/>
      <c r="CS302" s="539"/>
      <c r="CT302" s="539"/>
      <c r="CU302" s="539"/>
      <c r="CV302" s="539"/>
      <c r="CW302" s="539"/>
      <c r="CX302" s="539"/>
      <c r="CY302" s="539"/>
      <c r="CZ302" s="539"/>
      <c r="DA302" s="539"/>
      <c r="DB302" s="539"/>
      <c r="DC302" s="539"/>
      <c r="DD302" s="539"/>
      <c r="DE302" s="539"/>
      <c r="DF302" s="539"/>
      <c r="DG302" s="539"/>
      <c r="DH302" s="539"/>
      <c r="DI302" s="539"/>
      <c r="DJ302" s="539"/>
      <c r="DK302" s="539"/>
      <c r="DL302" s="539"/>
      <c r="DM302" s="539"/>
      <c r="DN302" s="539"/>
      <c r="DO302" s="539"/>
      <c r="DP302" s="539"/>
      <c r="DQ302" s="539"/>
      <c r="DR302" s="539"/>
      <c r="DS302" s="539"/>
      <c r="DT302" s="539"/>
      <c r="DU302" s="539"/>
      <c r="DV302" s="539"/>
      <c r="DW302" s="359"/>
      <c r="DX302" s="539"/>
      <c r="DY302" s="539"/>
      <c r="DZ302" s="539"/>
      <c r="EA302" s="539"/>
      <c r="EB302" s="539"/>
      <c r="EC302" s="539"/>
      <c r="ED302" s="539"/>
      <c r="EE302" s="539"/>
      <c r="EF302" s="539"/>
      <c r="EG302" s="539"/>
      <c r="EH302" s="539"/>
      <c r="EI302" s="539"/>
      <c r="EJ302" s="539"/>
      <c r="EK302" s="539"/>
      <c r="EL302" s="539"/>
      <c r="EM302" s="539"/>
      <c r="EN302" s="539"/>
      <c r="EO302" s="539"/>
      <c r="EP302" s="539"/>
      <c r="EQ302" s="539"/>
      <c r="ER302" s="359"/>
      <c r="ES302" s="539"/>
      <c r="ET302" s="539"/>
      <c r="EU302" s="539"/>
      <c r="EV302" s="539"/>
      <c r="EW302" s="539"/>
      <c r="EX302" s="539"/>
      <c r="EY302" s="539"/>
      <c r="EZ302" s="539"/>
      <c r="FA302" s="539"/>
      <c r="FB302" s="539"/>
      <c r="FC302" s="539"/>
      <c r="FD302" s="539"/>
      <c r="FE302" s="539"/>
      <c r="FF302" s="539"/>
      <c r="FG302" s="539"/>
      <c r="FH302" s="539"/>
      <c r="FI302" s="539"/>
      <c r="FJ302" s="539"/>
      <c r="FK302" s="539"/>
      <c r="FL302" s="539"/>
      <c r="FM302" s="539"/>
      <c r="FN302" s="539"/>
      <c r="FO302" s="539"/>
      <c r="FP302" s="539"/>
      <c r="FQ302" s="539"/>
      <c r="FR302" s="539"/>
      <c r="FS302" s="539"/>
      <c r="FT302" s="539"/>
      <c r="FU302" s="539"/>
      <c r="FV302" s="539"/>
      <c r="FW302" s="539"/>
      <c r="FX302" s="539"/>
      <c r="FY302" s="539"/>
      <c r="FZ302" s="539"/>
      <c r="GA302" s="539"/>
      <c r="GB302" s="539"/>
      <c r="GC302" s="539"/>
      <c r="GD302" s="539"/>
      <c r="GE302" s="539"/>
      <c r="GF302" s="539"/>
      <c r="GG302" s="539"/>
      <c r="GH302" s="539"/>
      <c r="GI302" s="539"/>
      <c r="GJ302" s="539"/>
      <c r="GK302" s="539"/>
      <c r="GL302" s="539"/>
      <c r="GM302" s="539"/>
      <c r="GN302" s="539"/>
      <c r="GO302" s="539"/>
      <c r="GP302" s="539"/>
      <c r="GQ302" s="539"/>
      <c r="GR302" s="539"/>
      <c r="GS302" s="539"/>
      <c r="GT302" s="539"/>
      <c r="GU302" s="539"/>
      <c r="GV302" s="539"/>
      <c r="GW302" s="539"/>
      <c r="GX302" s="539"/>
      <c r="GY302" s="539"/>
      <c r="GZ302" s="539"/>
      <c r="HA302" s="539"/>
      <c r="HB302" s="539"/>
      <c r="HC302" s="539"/>
      <c r="HD302" s="539"/>
      <c r="HE302" s="539"/>
      <c r="HF302" s="539"/>
      <c r="HG302" s="539"/>
      <c r="HH302" s="539"/>
      <c r="HI302" s="539"/>
      <c r="HJ302" s="539"/>
      <c r="HK302" s="539"/>
      <c r="HL302" s="539"/>
      <c r="HM302" s="539"/>
      <c r="HN302" s="539"/>
      <c r="HO302" s="539"/>
      <c r="HP302" s="539"/>
      <c r="HQ302" s="539"/>
      <c r="HR302" s="539"/>
      <c r="HS302" s="539"/>
      <c r="HT302" s="539"/>
      <c r="HU302" s="539"/>
      <c r="HV302" s="539"/>
      <c r="HW302" s="539"/>
      <c r="HX302" s="539"/>
      <c r="HY302" s="539"/>
      <c r="HZ302" s="539"/>
      <c r="IA302" s="539"/>
      <c r="IB302" s="539"/>
      <c r="IC302" s="539"/>
      <c r="ID302" s="539"/>
      <c r="IE302" s="539"/>
      <c r="IF302" s="539"/>
      <c r="IG302" s="539"/>
      <c r="IH302" s="539"/>
      <c r="II302" s="539"/>
      <c r="IJ302" s="539"/>
      <c r="IK302" s="539"/>
      <c r="IL302" s="539"/>
      <c r="IM302" s="539"/>
      <c r="IN302" s="539"/>
      <c r="IO302" s="539"/>
      <c r="IP302" s="539"/>
      <c r="IQ302" s="539"/>
      <c r="IR302" s="539"/>
      <c r="IS302" s="539"/>
      <c r="IT302" s="539"/>
      <c r="IU302" s="539"/>
      <c r="IV302" s="539"/>
      <c r="IW302" s="539"/>
      <c r="IX302" s="539"/>
      <c r="IY302" s="539"/>
      <c r="IZ302" s="539"/>
      <c r="JA302" s="539"/>
      <c r="JB302" s="539"/>
      <c r="JC302" s="539"/>
      <c r="JD302" s="539"/>
      <c r="JE302" s="539"/>
      <c r="JF302" s="539"/>
      <c r="JG302" s="359"/>
      <c r="JH302" s="539"/>
      <c r="JI302" s="539"/>
      <c r="JJ302" s="539"/>
      <c r="JK302" s="539"/>
      <c r="JL302" s="539"/>
      <c r="JM302" s="539"/>
      <c r="JN302" s="539"/>
      <c r="JO302" s="539"/>
      <c r="JP302" s="539"/>
      <c r="JQ302" s="539"/>
      <c r="JR302" s="539"/>
      <c r="JS302" s="539"/>
      <c r="JT302" s="539"/>
      <c r="JU302" s="539"/>
      <c r="JV302" s="539"/>
      <c r="JW302" s="539"/>
      <c r="JX302" s="539"/>
      <c r="JY302" s="539"/>
      <c r="JZ302" s="539"/>
      <c r="KA302" s="539"/>
      <c r="KB302" s="359"/>
    </row>
    <row r="303" spans="2:288" ht="15" customHeight="1" x14ac:dyDescent="0.25">
      <c r="B303" s="293" t="str">
        <f t="shared" si="36"/>
        <v>Desk 87</v>
      </c>
      <c r="C303" s="295" t="str">
        <f t="shared" si="38"/>
        <v/>
      </c>
      <c r="D303" s="295" t="str">
        <f t="shared" si="38"/>
        <v/>
      </c>
      <c r="E303" s="295" t="str">
        <f t="shared" si="38"/>
        <v/>
      </c>
      <c r="F303" s="295" t="str">
        <f t="shared" si="38"/>
        <v/>
      </c>
      <c r="G303" s="591" t="str">
        <f t="shared" si="38"/>
        <v/>
      </c>
      <c r="H303" s="539"/>
      <c r="I303" s="539"/>
      <c r="J303" s="539"/>
      <c r="K303" s="539"/>
      <c r="L303" s="539"/>
      <c r="M303" s="539"/>
      <c r="N303" s="539"/>
      <c r="O303" s="539"/>
      <c r="P303" s="539"/>
      <c r="Q303" s="539"/>
      <c r="R303" s="539"/>
      <c r="S303" s="539"/>
      <c r="T303" s="539"/>
      <c r="U303" s="539"/>
      <c r="V303" s="539"/>
      <c r="W303" s="539"/>
      <c r="X303" s="539"/>
      <c r="Y303" s="539"/>
      <c r="Z303" s="539"/>
      <c r="AA303" s="539"/>
      <c r="AB303" s="539"/>
      <c r="AC303" s="539"/>
      <c r="AD303" s="539"/>
      <c r="AE303" s="539"/>
      <c r="AF303" s="539"/>
      <c r="AG303" s="539"/>
      <c r="AH303" s="539"/>
      <c r="AI303" s="539"/>
      <c r="AJ303" s="539"/>
      <c r="AK303" s="539"/>
      <c r="AL303" s="539"/>
      <c r="AM303" s="539"/>
      <c r="AN303" s="539"/>
      <c r="AO303" s="539"/>
      <c r="AP303" s="539"/>
      <c r="AQ303" s="539"/>
      <c r="AR303" s="539"/>
      <c r="AS303" s="539"/>
      <c r="AT303" s="539"/>
      <c r="AU303" s="539"/>
      <c r="AV303" s="539"/>
      <c r="AW303" s="539"/>
      <c r="AX303" s="539"/>
      <c r="AY303" s="539"/>
      <c r="AZ303" s="539"/>
      <c r="BA303" s="539"/>
      <c r="BB303" s="539"/>
      <c r="BC303" s="539"/>
      <c r="BD303" s="539"/>
      <c r="BE303" s="539"/>
      <c r="BF303" s="539"/>
      <c r="BG303" s="539"/>
      <c r="BH303" s="539"/>
      <c r="BI303" s="539"/>
      <c r="BJ303" s="539"/>
      <c r="BK303" s="539"/>
      <c r="BL303" s="539"/>
      <c r="BM303" s="539"/>
      <c r="BN303" s="539"/>
      <c r="BO303" s="539"/>
      <c r="BP303" s="539"/>
      <c r="BQ303" s="539"/>
      <c r="BR303" s="539"/>
      <c r="BS303" s="539"/>
      <c r="BT303" s="539"/>
      <c r="BU303" s="539"/>
      <c r="BV303" s="539"/>
      <c r="BW303" s="539"/>
      <c r="BX303" s="539"/>
      <c r="BY303" s="539"/>
      <c r="BZ303" s="539"/>
      <c r="CA303" s="539"/>
      <c r="CB303" s="539"/>
      <c r="CC303" s="539"/>
      <c r="CD303" s="539"/>
      <c r="CE303" s="539"/>
      <c r="CF303" s="539"/>
      <c r="CG303" s="539"/>
      <c r="CH303" s="539"/>
      <c r="CI303" s="539"/>
      <c r="CJ303" s="539"/>
      <c r="CK303" s="539"/>
      <c r="CL303" s="539"/>
      <c r="CM303" s="539"/>
      <c r="CN303" s="539"/>
      <c r="CO303" s="539"/>
      <c r="CP303" s="539"/>
      <c r="CQ303" s="539"/>
      <c r="CR303" s="539"/>
      <c r="CS303" s="539"/>
      <c r="CT303" s="539"/>
      <c r="CU303" s="539"/>
      <c r="CV303" s="539"/>
      <c r="CW303" s="539"/>
      <c r="CX303" s="539"/>
      <c r="CY303" s="539"/>
      <c r="CZ303" s="539"/>
      <c r="DA303" s="539"/>
      <c r="DB303" s="539"/>
      <c r="DC303" s="539"/>
      <c r="DD303" s="539"/>
      <c r="DE303" s="539"/>
      <c r="DF303" s="539"/>
      <c r="DG303" s="539"/>
      <c r="DH303" s="539"/>
      <c r="DI303" s="539"/>
      <c r="DJ303" s="539"/>
      <c r="DK303" s="539"/>
      <c r="DL303" s="539"/>
      <c r="DM303" s="539"/>
      <c r="DN303" s="539"/>
      <c r="DO303" s="539"/>
      <c r="DP303" s="539"/>
      <c r="DQ303" s="539"/>
      <c r="DR303" s="539"/>
      <c r="DS303" s="539"/>
      <c r="DT303" s="539"/>
      <c r="DU303" s="539"/>
      <c r="DV303" s="539"/>
      <c r="DW303" s="359"/>
      <c r="DX303" s="539"/>
      <c r="DY303" s="539"/>
      <c r="DZ303" s="539"/>
      <c r="EA303" s="539"/>
      <c r="EB303" s="539"/>
      <c r="EC303" s="539"/>
      <c r="ED303" s="539"/>
      <c r="EE303" s="539"/>
      <c r="EF303" s="539"/>
      <c r="EG303" s="539"/>
      <c r="EH303" s="539"/>
      <c r="EI303" s="539"/>
      <c r="EJ303" s="539"/>
      <c r="EK303" s="539"/>
      <c r="EL303" s="539"/>
      <c r="EM303" s="539"/>
      <c r="EN303" s="539"/>
      <c r="EO303" s="539"/>
      <c r="EP303" s="539"/>
      <c r="EQ303" s="539"/>
      <c r="ER303" s="359"/>
      <c r="ES303" s="539"/>
      <c r="ET303" s="539"/>
      <c r="EU303" s="539"/>
      <c r="EV303" s="539"/>
      <c r="EW303" s="539"/>
      <c r="EX303" s="539"/>
      <c r="EY303" s="539"/>
      <c r="EZ303" s="539"/>
      <c r="FA303" s="539"/>
      <c r="FB303" s="539"/>
      <c r="FC303" s="539"/>
      <c r="FD303" s="539"/>
      <c r="FE303" s="539"/>
      <c r="FF303" s="539"/>
      <c r="FG303" s="539"/>
      <c r="FH303" s="539"/>
      <c r="FI303" s="539"/>
      <c r="FJ303" s="539"/>
      <c r="FK303" s="539"/>
      <c r="FL303" s="539"/>
      <c r="FM303" s="539"/>
      <c r="FN303" s="539"/>
      <c r="FO303" s="539"/>
      <c r="FP303" s="539"/>
      <c r="FQ303" s="539"/>
      <c r="FR303" s="539"/>
      <c r="FS303" s="539"/>
      <c r="FT303" s="539"/>
      <c r="FU303" s="539"/>
      <c r="FV303" s="539"/>
      <c r="FW303" s="539"/>
      <c r="FX303" s="539"/>
      <c r="FY303" s="539"/>
      <c r="FZ303" s="539"/>
      <c r="GA303" s="539"/>
      <c r="GB303" s="539"/>
      <c r="GC303" s="539"/>
      <c r="GD303" s="539"/>
      <c r="GE303" s="539"/>
      <c r="GF303" s="539"/>
      <c r="GG303" s="539"/>
      <c r="GH303" s="539"/>
      <c r="GI303" s="539"/>
      <c r="GJ303" s="539"/>
      <c r="GK303" s="539"/>
      <c r="GL303" s="539"/>
      <c r="GM303" s="539"/>
      <c r="GN303" s="539"/>
      <c r="GO303" s="539"/>
      <c r="GP303" s="539"/>
      <c r="GQ303" s="539"/>
      <c r="GR303" s="539"/>
      <c r="GS303" s="539"/>
      <c r="GT303" s="539"/>
      <c r="GU303" s="539"/>
      <c r="GV303" s="539"/>
      <c r="GW303" s="539"/>
      <c r="GX303" s="539"/>
      <c r="GY303" s="539"/>
      <c r="GZ303" s="539"/>
      <c r="HA303" s="539"/>
      <c r="HB303" s="539"/>
      <c r="HC303" s="539"/>
      <c r="HD303" s="539"/>
      <c r="HE303" s="539"/>
      <c r="HF303" s="539"/>
      <c r="HG303" s="539"/>
      <c r="HH303" s="539"/>
      <c r="HI303" s="539"/>
      <c r="HJ303" s="539"/>
      <c r="HK303" s="539"/>
      <c r="HL303" s="539"/>
      <c r="HM303" s="539"/>
      <c r="HN303" s="539"/>
      <c r="HO303" s="539"/>
      <c r="HP303" s="539"/>
      <c r="HQ303" s="539"/>
      <c r="HR303" s="539"/>
      <c r="HS303" s="539"/>
      <c r="HT303" s="539"/>
      <c r="HU303" s="539"/>
      <c r="HV303" s="539"/>
      <c r="HW303" s="539"/>
      <c r="HX303" s="539"/>
      <c r="HY303" s="539"/>
      <c r="HZ303" s="539"/>
      <c r="IA303" s="539"/>
      <c r="IB303" s="539"/>
      <c r="IC303" s="539"/>
      <c r="ID303" s="539"/>
      <c r="IE303" s="539"/>
      <c r="IF303" s="539"/>
      <c r="IG303" s="539"/>
      <c r="IH303" s="539"/>
      <c r="II303" s="539"/>
      <c r="IJ303" s="539"/>
      <c r="IK303" s="539"/>
      <c r="IL303" s="539"/>
      <c r="IM303" s="539"/>
      <c r="IN303" s="539"/>
      <c r="IO303" s="539"/>
      <c r="IP303" s="539"/>
      <c r="IQ303" s="539"/>
      <c r="IR303" s="539"/>
      <c r="IS303" s="539"/>
      <c r="IT303" s="539"/>
      <c r="IU303" s="539"/>
      <c r="IV303" s="539"/>
      <c r="IW303" s="539"/>
      <c r="IX303" s="539"/>
      <c r="IY303" s="539"/>
      <c r="IZ303" s="539"/>
      <c r="JA303" s="539"/>
      <c r="JB303" s="539"/>
      <c r="JC303" s="539"/>
      <c r="JD303" s="539"/>
      <c r="JE303" s="539"/>
      <c r="JF303" s="539"/>
      <c r="JG303" s="359"/>
      <c r="JH303" s="539"/>
      <c r="JI303" s="539"/>
      <c r="JJ303" s="539"/>
      <c r="JK303" s="539"/>
      <c r="JL303" s="539"/>
      <c r="JM303" s="539"/>
      <c r="JN303" s="539"/>
      <c r="JO303" s="539"/>
      <c r="JP303" s="539"/>
      <c r="JQ303" s="539"/>
      <c r="JR303" s="539"/>
      <c r="JS303" s="539"/>
      <c r="JT303" s="539"/>
      <c r="JU303" s="539"/>
      <c r="JV303" s="539"/>
      <c r="JW303" s="539"/>
      <c r="JX303" s="539"/>
      <c r="JY303" s="539"/>
      <c r="JZ303" s="539"/>
      <c r="KA303" s="539"/>
      <c r="KB303" s="359"/>
    </row>
    <row r="304" spans="2:288" ht="15" customHeight="1" x14ac:dyDescent="0.25">
      <c r="B304" s="293" t="str">
        <f t="shared" si="36"/>
        <v>Desk 88</v>
      </c>
      <c r="C304" s="295" t="str">
        <f t="shared" si="38"/>
        <v/>
      </c>
      <c r="D304" s="295" t="str">
        <f t="shared" si="38"/>
        <v/>
      </c>
      <c r="E304" s="295" t="str">
        <f t="shared" si="38"/>
        <v/>
      </c>
      <c r="F304" s="295" t="str">
        <f t="shared" si="38"/>
        <v/>
      </c>
      <c r="G304" s="591" t="str">
        <f t="shared" si="38"/>
        <v/>
      </c>
      <c r="H304" s="539"/>
      <c r="I304" s="539"/>
      <c r="J304" s="539"/>
      <c r="K304" s="539"/>
      <c r="L304" s="539"/>
      <c r="M304" s="539"/>
      <c r="N304" s="539"/>
      <c r="O304" s="539"/>
      <c r="P304" s="539"/>
      <c r="Q304" s="539"/>
      <c r="R304" s="539"/>
      <c r="S304" s="539"/>
      <c r="T304" s="539"/>
      <c r="U304" s="539"/>
      <c r="V304" s="539"/>
      <c r="W304" s="539"/>
      <c r="X304" s="539"/>
      <c r="Y304" s="539"/>
      <c r="Z304" s="539"/>
      <c r="AA304" s="539"/>
      <c r="AB304" s="539"/>
      <c r="AC304" s="539"/>
      <c r="AD304" s="539"/>
      <c r="AE304" s="539"/>
      <c r="AF304" s="539"/>
      <c r="AG304" s="539"/>
      <c r="AH304" s="539"/>
      <c r="AI304" s="539"/>
      <c r="AJ304" s="539"/>
      <c r="AK304" s="539"/>
      <c r="AL304" s="539"/>
      <c r="AM304" s="539"/>
      <c r="AN304" s="539"/>
      <c r="AO304" s="539"/>
      <c r="AP304" s="539"/>
      <c r="AQ304" s="539"/>
      <c r="AR304" s="539"/>
      <c r="AS304" s="539"/>
      <c r="AT304" s="539"/>
      <c r="AU304" s="539"/>
      <c r="AV304" s="539"/>
      <c r="AW304" s="539"/>
      <c r="AX304" s="539"/>
      <c r="AY304" s="539"/>
      <c r="AZ304" s="539"/>
      <c r="BA304" s="539"/>
      <c r="BB304" s="539"/>
      <c r="BC304" s="539"/>
      <c r="BD304" s="539"/>
      <c r="BE304" s="539"/>
      <c r="BF304" s="539"/>
      <c r="BG304" s="539"/>
      <c r="BH304" s="539"/>
      <c r="BI304" s="539"/>
      <c r="BJ304" s="539"/>
      <c r="BK304" s="539"/>
      <c r="BL304" s="539"/>
      <c r="BM304" s="539"/>
      <c r="BN304" s="539"/>
      <c r="BO304" s="539"/>
      <c r="BP304" s="539"/>
      <c r="BQ304" s="539"/>
      <c r="BR304" s="539"/>
      <c r="BS304" s="539"/>
      <c r="BT304" s="539"/>
      <c r="BU304" s="539"/>
      <c r="BV304" s="539"/>
      <c r="BW304" s="539"/>
      <c r="BX304" s="539"/>
      <c r="BY304" s="539"/>
      <c r="BZ304" s="539"/>
      <c r="CA304" s="539"/>
      <c r="CB304" s="539"/>
      <c r="CC304" s="539"/>
      <c r="CD304" s="539"/>
      <c r="CE304" s="539"/>
      <c r="CF304" s="539"/>
      <c r="CG304" s="539"/>
      <c r="CH304" s="539"/>
      <c r="CI304" s="539"/>
      <c r="CJ304" s="539"/>
      <c r="CK304" s="539"/>
      <c r="CL304" s="539"/>
      <c r="CM304" s="539"/>
      <c r="CN304" s="539"/>
      <c r="CO304" s="539"/>
      <c r="CP304" s="539"/>
      <c r="CQ304" s="539"/>
      <c r="CR304" s="539"/>
      <c r="CS304" s="539"/>
      <c r="CT304" s="539"/>
      <c r="CU304" s="539"/>
      <c r="CV304" s="539"/>
      <c r="CW304" s="539"/>
      <c r="CX304" s="539"/>
      <c r="CY304" s="539"/>
      <c r="CZ304" s="539"/>
      <c r="DA304" s="539"/>
      <c r="DB304" s="539"/>
      <c r="DC304" s="539"/>
      <c r="DD304" s="539"/>
      <c r="DE304" s="539"/>
      <c r="DF304" s="539"/>
      <c r="DG304" s="539"/>
      <c r="DH304" s="539"/>
      <c r="DI304" s="539"/>
      <c r="DJ304" s="539"/>
      <c r="DK304" s="539"/>
      <c r="DL304" s="539"/>
      <c r="DM304" s="539"/>
      <c r="DN304" s="539"/>
      <c r="DO304" s="539"/>
      <c r="DP304" s="539"/>
      <c r="DQ304" s="539"/>
      <c r="DR304" s="539"/>
      <c r="DS304" s="539"/>
      <c r="DT304" s="539"/>
      <c r="DU304" s="539"/>
      <c r="DV304" s="539"/>
      <c r="DW304" s="359"/>
      <c r="DX304" s="539"/>
      <c r="DY304" s="539"/>
      <c r="DZ304" s="539"/>
      <c r="EA304" s="539"/>
      <c r="EB304" s="539"/>
      <c r="EC304" s="539"/>
      <c r="ED304" s="539"/>
      <c r="EE304" s="539"/>
      <c r="EF304" s="539"/>
      <c r="EG304" s="539"/>
      <c r="EH304" s="539"/>
      <c r="EI304" s="539"/>
      <c r="EJ304" s="539"/>
      <c r="EK304" s="539"/>
      <c r="EL304" s="539"/>
      <c r="EM304" s="539"/>
      <c r="EN304" s="539"/>
      <c r="EO304" s="539"/>
      <c r="EP304" s="539"/>
      <c r="EQ304" s="539"/>
      <c r="ER304" s="359"/>
      <c r="ES304" s="539"/>
      <c r="ET304" s="539"/>
      <c r="EU304" s="539"/>
      <c r="EV304" s="539"/>
      <c r="EW304" s="539"/>
      <c r="EX304" s="539"/>
      <c r="EY304" s="539"/>
      <c r="EZ304" s="539"/>
      <c r="FA304" s="539"/>
      <c r="FB304" s="539"/>
      <c r="FC304" s="539"/>
      <c r="FD304" s="539"/>
      <c r="FE304" s="539"/>
      <c r="FF304" s="539"/>
      <c r="FG304" s="539"/>
      <c r="FH304" s="539"/>
      <c r="FI304" s="539"/>
      <c r="FJ304" s="539"/>
      <c r="FK304" s="539"/>
      <c r="FL304" s="539"/>
      <c r="FM304" s="539"/>
      <c r="FN304" s="539"/>
      <c r="FO304" s="539"/>
      <c r="FP304" s="539"/>
      <c r="FQ304" s="539"/>
      <c r="FR304" s="539"/>
      <c r="FS304" s="539"/>
      <c r="FT304" s="539"/>
      <c r="FU304" s="539"/>
      <c r="FV304" s="539"/>
      <c r="FW304" s="539"/>
      <c r="FX304" s="539"/>
      <c r="FY304" s="539"/>
      <c r="FZ304" s="539"/>
      <c r="GA304" s="539"/>
      <c r="GB304" s="539"/>
      <c r="GC304" s="539"/>
      <c r="GD304" s="539"/>
      <c r="GE304" s="539"/>
      <c r="GF304" s="539"/>
      <c r="GG304" s="539"/>
      <c r="GH304" s="539"/>
      <c r="GI304" s="539"/>
      <c r="GJ304" s="539"/>
      <c r="GK304" s="539"/>
      <c r="GL304" s="539"/>
      <c r="GM304" s="539"/>
      <c r="GN304" s="539"/>
      <c r="GO304" s="539"/>
      <c r="GP304" s="539"/>
      <c r="GQ304" s="539"/>
      <c r="GR304" s="539"/>
      <c r="GS304" s="539"/>
      <c r="GT304" s="539"/>
      <c r="GU304" s="539"/>
      <c r="GV304" s="539"/>
      <c r="GW304" s="539"/>
      <c r="GX304" s="539"/>
      <c r="GY304" s="539"/>
      <c r="GZ304" s="539"/>
      <c r="HA304" s="539"/>
      <c r="HB304" s="539"/>
      <c r="HC304" s="539"/>
      <c r="HD304" s="539"/>
      <c r="HE304" s="539"/>
      <c r="HF304" s="539"/>
      <c r="HG304" s="539"/>
      <c r="HH304" s="539"/>
      <c r="HI304" s="539"/>
      <c r="HJ304" s="539"/>
      <c r="HK304" s="539"/>
      <c r="HL304" s="539"/>
      <c r="HM304" s="539"/>
      <c r="HN304" s="539"/>
      <c r="HO304" s="539"/>
      <c r="HP304" s="539"/>
      <c r="HQ304" s="539"/>
      <c r="HR304" s="539"/>
      <c r="HS304" s="539"/>
      <c r="HT304" s="539"/>
      <c r="HU304" s="539"/>
      <c r="HV304" s="539"/>
      <c r="HW304" s="539"/>
      <c r="HX304" s="539"/>
      <c r="HY304" s="539"/>
      <c r="HZ304" s="539"/>
      <c r="IA304" s="539"/>
      <c r="IB304" s="539"/>
      <c r="IC304" s="539"/>
      <c r="ID304" s="539"/>
      <c r="IE304" s="539"/>
      <c r="IF304" s="539"/>
      <c r="IG304" s="539"/>
      <c r="IH304" s="539"/>
      <c r="II304" s="539"/>
      <c r="IJ304" s="539"/>
      <c r="IK304" s="539"/>
      <c r="IL304" s="539"/>
      <c r="IM304" s="539"/>
      <c r="IN304" s="539"/>
      <c r="IO304" s="539"/>
      <c r="IP304" s="539"/>
      <c r="IQ304" s="539"/>
      <c r="IR304" s="539"/>
      <c r="IS304" s="539"/>
      <c r="IT304" s="539"/>
      <c r="IU304" s="539"/>
      <c r="IV304" s="539"/>
      <c r="IW304" s="539"/>
      <c r="IX304" s="539"/>
      <c r="IY304" s="539"/>
      <c r="IZ304" s="539"/>
      <c r="JA304" s="539"/>
      <c r="JB304" s="539"/>
      <c r="JC304" s="539"/>
      <c r="JD304" s="539"/>
      <c r="JE304" s="539"/>
      <c r="JF304" s="539"/>
      <c r="JG304" s="359"/>
      <c r="JH304" s="539"/>
      <c r="JI304" s="539"/>
      <c r="JJ304" s="539"/>
      <c r="JK304" s="539"/>
      <c r="JL304" s="539"/>
      <c r="JM304" s="539"/>
      <c r="JN304" s="539"/>
      <c r="JO304" s="539"/>
      <c r="JP304" s="539"/>
      <c r="JQ304" s="539"/>
      <c r="JR304" s="539"/>
      <c r="JS304" s="539"/>
      <c r="JT304" s="539"/>
      <c r="JU304" s="539"/>
      <c r="JV304" s="539"/>
      <c r="JW304" s="539"/>
      <c r="JX304" s="539"/>
      <c r="JY304" s="539"/>
      <c r="JZ304" s="539"/>
      <c r="KA304" s="539"/>
      <c r="KB304" s="359"/>
    </row>
    <row r="305" spans="1:289" ht="15" customHeight="1" x14ac:dyDescent="0.25">
      <c r="B305" s="293" t="str">
        <f t="shared" si="36"/>
        <v>Desk 89</v>
      </c>
      <c r="C305" s="295" t="str">
        <f t="shared" si="38"/>
        <v/>
      </c>
      <c r="D305" s="295" t="str">
        <f t="shared" si="38"/>
        <v/>
      </c>
      <c r="E305" s="295" t="str">
        <f t="shared" si="38"/>
        <v/>
      </c>
      <c r="F305" s="295" t="str">
        <f t="shared" si="38"/>
        <v/>
      </c>
      <c r="G305" s="591" t="str">
        <f t="shared" si="38"/>
        <v/>
      </c>
      <c r="H305" s="539"/>
      <c r="I305" s="539"/>
      <c r="J305" s="539"/>
      <c r="K305" s="539"/>
      <c r="L305" s="539"/>
      <c r="M305" s="539"/>
      <c r="N305" s="539"/>
      <c r="O305" s="539"/>
      <c r="P305" s="539"/>
      <c r="Q305" s="539"/>
      <c r="R305" s="539"/>
      <c r="S305" s="539"/>
      <c r="T305" s="539"/>
      <c r="U305" s="539"/>
      <c r="V305" s="539"/>
      <c r="W305" s="539"/>
      <c r="X305" s="539"/>
      <c r="Y305" s="539"/>
      <c r="Z305" s="539"/>
      <c r="AA305" s="539"/>
      <c r="AB305" s="539"/>
      <c r="AC305" s="539"/>
      <c r="AD305" s="539"/>
      <c r="AE305" s="539"/>
      <c r="AF305" s="539"/>
      <c r="AG305" s="539"/>
      <c r="AH305" s="539"/>
      <c r="AI305" s="539"/>
      <c r="AJ305" s="539"/>
      <c r="AK305" s="539"/>
      <c r="AL305" s="539"/>
      <c r="AM305" s="539"/>
      <c r="AN305" s="539"/>
      <c r="AO305" s="539"/>
      <c r="AP305" s="539"/>
      <c r="AQ305" s="539"/>
      <c r="AR305" s="539"/>
      <c r="AS305" s="539"/>
      <c r="AT305" s="539"/>
      <c r="AU305" s="539"/>
      <c r="AV305" s="539"/>
      <c r="AW305" s="539"/>
      <c r="AX305" s="539"/>
      <c r="AY305" s="539"/>
      <c r="AZ305" s="539"/>
      <c r="BA305" s="539"/>
      <c r="BB305" s="539"/>
      <c r="BC305" s="539"/>
      <c r="BD305" s="539"/>
      <c r="BE305" s="539"/>
      <c r="BF305" s="539"/>
      <c r="BG305" s="539"/>
      <c r="BH305" s="539"/>
      <c r="BI305" s="539"/>
      <c r="BJ305" s="539"/>
      <c r="BK305" s="539"/>
      <c r="BL305" s="539"/>
      <c r="BM305" s="539"/>
      <c r="BN305" s="539"/>
      <c r="BO305" s="539"/>
      <c r="BP305" s="539"/>
      <c r="BQ305" s="539"/>
      <c r="BR305" s="539"/>
      <c r="BS305" s="539"/>
      <c r="BT305" s="539"/>
      <c r="BU305" s="539"/>
      <c r="BV305" s="539"/>
      <c r="BW305" s="539"/>
      <c r="BX305" s="539"/>
      <c r="BY305" s="539"/>
      <c r="BZ305" s="539"/>
      <c r="CA305" s="539"/>
      <c r="CB305" s="539"/>
      <c r="CC305" s="539"/>
      <c r="CD305" s="539"/>
      <c r="CE305" s="539"/>
      <c r="CF305" s="539"/>
      <c r="CG305" s="539"/>
      <c r="CH305" s="539"/>
      <c r="CI305" s="539"/>
      <c r="CJ305" s="539"/>
      <c r="CK305" s="539"/>
      <c r="CL305" s="539"/>
      <c r="CM305" s="539"/>
      <c r="CN305" s="539"/>
      <c r="CO305" s="539"/>
      <c r="CP305" s="539"/>
      <c r="CQ305" s="539"/>
      <c r="CR305" s="539"/>
      <c r="CS305" s="539"/>
      <c r="CT305" s="539"/>
      <c r="CU305" s="539"/>
      <c r="CV305" s="539"/>
      <c r="CW305" s="539"/>
      <c r="CX305" s="539"/>
      <c r="CY305" s="539"/>
      <c r="CZ305" s="539"/>
      <c r="DA305" s="539"/>
      <c r="DB305" s="539"/>
      <c r="DC305" s="539"/>
      <c r="DD305" s="539"/>
      <c r="DE305" s="539"/>
      <c r="DF305" s="539"/>
      <c r="DG305" s="539"/>
      <c r="DH305" s="539"/>
      <c r="DI305" s="539"/>
      <c r="DJ305" s="539"/>
      <c r="DK305" s="539"/>
      <c r="DL305" s="539"/>
      <c r="DM305" s="539"/>
      <c r="DN305" s="539"/>
      <c r="DO305" s="539"/>
      <c r="DP305" s="539"/>
      <c r="DQ305" s="539"/>
      <c r="DR305" s="539"/>
      <c r="DS305" s="539"/>
      <c r="DT305" s="539"/>
      <c r="DU305" s="539"/>
      <c r="DV305" s="539"/>
      <c r="DW305" s="359"/>
      <c r="DX305" s="539"/>
      <c r="DY305" s="539"/>
      <c r="DZ305" s="539"/>
      <c r="EA305" s="539"/>
      <c r="EB305" s="539"/>
      <c r="EC305" s="539"/>
      <c r="ED305" s="539"/>
      <c r="EE305" s="539"/>
      <c r="EF305" s="539"/>
      <c r="EG305" s="539"/>
      <c r="EH305" s="539"/>
      <c r="EI305" s="539"/>
      <c r="EJ305" s="539"/>
      <c r="EK305" s="539"/>
      <c r="EL305" s="539"/>
      <c r="EM305" s="539"/>
      <c r="EN305" s="539"/>
      <c r="EO305" s="539"/>
      <c r="EP305" s="539"/>
      <c r="EQ305" s="539"/>
      <c r="ER305" s="359"/>
      <c r="ES305" s="539"/>
      <c r="ET305" s="539"/>
      <c r="EU305" s="539"/>
      <c r="EV305" s="539"/>
      <c r="EW305" s="539"/>
      <c r="EX305" s="539"/>
      <c r="EY305" s="539"/>
      <c r="EZ305" s="539"/>
      <c r="FA305" s="539"/>
      <c r="FB305" s="539"/>
      <c r="FC305" s="539"/>
      <c r="FD305" s="539"/>
      <c r="FE305" s="539"/>
      <c r="FF305" s="539"/>
      <c r="FG305" s="539"/>
      <c r="FH305" s="539"/>
      <c r="FI305" s="539"/>
      <c r="FJ305" s="539"/>
      <c r="FK305" s="539"/>
      <c r="FL305" s="539"/>
      <c r="FM305" s="539"/>
      <c r="FN305" s="539"/>
      <c r="FO305" s="539"/>
      <c r="FP305" s="539"/>
      <c r="FQ305" s="539"/>
      <c r="FR305" s="539"/>
      <c r="FS305" s="539"/>
      <c r="FT305" s="539"/>
      <c r="FU305" s="539"/>
      <c r="FV305" s="539"/>
      <c r="FW305" s="539"/>
      <c r="FX305" s="539"/>
      <c r="FY305" s="539"/>
      <c r="FZ305" s="539"/>
      <c r="GA305" s="539"/>
      <c r="GB305" s="539"/>
      <c r="GC305" s="539"/>
      <c r="GD305" s="539"/>
      <c r="GE305" s="539"/>
      <c r="GF305" s="539"/>
      <c r="GG305" s="539"/>
      <c r="GH305" s="539"/>
      <c r="GI305" s="539"/>
      <c r="GJ305" s="539"/>
      <c r="GK305" s="539"/>
      <c r="GL305" s="539"/>
      <c r="GM305" s="539"/>
      <c r="GN305" s="539"/>
      <c r="GO305" s="539"/>
      <c r="GP305" s="539"/>
      <c r="GQ305" s="539"/>
      <c r="GR305" s="539"/>
      <c r="GS305" s="539"/>
      <c r="GT305" s="539"/>
      <c r="GU305" s="539"/>
      <c r="GV305" s="539"/>
      <c r="GW305" s="539"/>
      <c r="GX305" s="539"/>
      <c r="GY305" s="539"/>
      <c r="GZ305" s="539"/>
      <c r="HA305" s="539"/>
      <c r="HB305" s="539"/>
      <c r="HC305" s="539"/>
      <c r="HD305" s="539"/>
      <c r="HE305" s="539"/>
      <c r="HF305" s="539"/>
      <c r="HG305" s="539"/>
      <c r="HH305" s="539"/>
      <c r="HI305" s="539"/>
      <c r="HJ305" s="539"/>
      <c r="HK305" s="539"/>
      <c r="HL305" s="539"/>
      <c r="HM305" s="539"/>
      <c r="HN305" s="539"/>
      <c r="HO305" s="539"/>
      <c r="HP305" s="539"/>
      <c r="HQ305" s="539"/>
      <c r="HR305" s="539"/>
      <c r="HS305" s="539"/>
      <c r="HT305" s="539"/>
      <c r="HU305" s="539"/>
      <c r="HV305" s="539"/>
      <c r="HW305" s="539"/>
      <c r="HX305" s="539"/>
      <c r="HY305" s="539"/>
      <c r="HZ305" s="539"/>
      <c r="IA305" s="539"/>
      <c r="IB305" s="539"/>
      <c r="IC305" s="539"/>
      <c r="ID305" s="539"/>
      <c r="IE305" s="539"/>
      <c r="IF305" s="539"/>
      <c r="IG305" s="539"/>
      <c r="IH305" s="539"/>
      <c r="II305" s="539"/>
      <c r="IJ305" s="539"/>
      <c r="IK305" s="539"/>
      <c r="IL305" s="539"/>
      <c r="IM305" s="539"/>
      <c r="IN305" s="539"/>
      <c r="IO305" s="539"/>
      <c r="IP305" s="539"/>
      <c r="IQ305" s="539"/>
      <c r="IR305" s="539"/>
      <c r="IS305" s="539"/>
      <c r="IT305" s="539"/>
      <c r="IU305" s="539"/>
      <c r="IV305" s="539"/>
      <c r="IW305" s="539"/>
      <c r="IX305" s="539"/>
      <c r="IY305" s="539"/>
      <c r="IZ305" s="539"/>
      <c r="JA305" s="539"/>
      <c r="JB305" s="539"/>
      <c r="JC305" s="539"/>
      <c r="JD305" s="539"/>
      <c r="JE305" s="539"/>
      <c r="JF305" s="539"/>
      <c r="JG305" s="359"/>
      <c r="JH305" s="539"/>
      <c r="JI305" s="539"/>
      <c r="JJ305" s="539"/>
      <c r="JK305" s="539"/>
      <c r="JL305" s="539"/>
      <c r="JM305" s="539"/>
      <c r="JN305" s="539"/>
      <c r="JO305" s="539"/>
      <c r="JP305" s="539"/>
      <c r="JQ305" s="539"/>
      <c r="JR305" s="539"/>
      <c r="JS305" s="539"/>
      <c r="JT305" s="539"/>
      <c r="JU305" s="539"/>
      <c r="JV305" s="539"/>
      <c r="JW305" s="539"/>
      <c r="JX305" s="539"/>
      <c r="JY305" s="539"/>
      <c r="JZ305" s="539"/>
      <c r="KA305" s="539"/>
      <c r="KB305" s="359"/>
    </row>
    <row r="306" spans="1:289" ht="15" customHeight="1" x14ac:dyDescent="0.25">
      <c r="B306" s="293" t="str">
        <f t="shared" si="36"/>
        <v>Desk 90</v>
      </c>
      <c r="C306" s="295" t="str">
        <f t="shared" si="38"/>
        <v/>
      </c>
      <c r="D306" s="295" t="str">
        <f t="shared" si="38"/>
        <v/>
      </c>
      <c r="E306" s="295" t="str">
        <f t="shared" si="38"/>
        <v/>
      </c>
      <c r="F306" s="295" t="str">
        <f t="shared" si="38"/>
        <v/>
      </c>
      <c r="G306" s="591" t="str">
        <f t="shared" si="38"/>
        <v/>
      </c>
      <c r="H306" s="539"/>
      <c r="I306" s="539"/>
      <c r="J306" s="539"/>
      <c r="K306" s="539"/>
      <c r="L306" s="539"/>
      <c r="M306" s="539"/>
      <c r="N306" s="539"/>
      <c r="O306" s="539"/>
      <c r="P306" s="539"/>
      <c r="Q306" s="539"/>
      <c r="R306" s="539"/>
      <c r="S306" s="539"/>
      <c r="T306" s="539"/>
      <c r="U306" s="539"/>
      <c r="V306" s="539"/>
      <c r="W306" s="539"/>
      <c r="X306" s="539"/>
      <c r="Y306" s="539"/>
      <c r="Z306" s="539"/>
      <c r="AA306" s="539"/>
      <c r="AB306" s="539"/>
      <c r="AC306" s="539"/>
      <c r="AD306" s="539"/>
      <c r="AE306" s="539"/>
      <c r="AF306" s="539"/>
      <c r="AG306" s="539"/>
      <c r="AH306" s="539"/>
      <c r="AI306" s="539"/>
      <c r="AJ306" s="539"/>
      <c r="AK306" s="539"/>
      <c r="AL306" s="539"/>
      <c r="AM306" s="539"/>
      <c r="AN306" s="539"/>
      <c r="AO306" s="539"/>
      <c r="AP306" s="539"/>
      <c r="AQ306" s="539"/>
      <c r="AR306" s="539"/>
      <c r="AS306" s="539"/>
      <c r="AT306" s="539"/>
      <c r="AU306" s="539"/>
      <c r="AV306" s="539"/>
      <c r="AW306" s="539"/>
      <c r="AX306" s="539"/>
      <c r="AY306" s="539"/>
      <c r="AZ306" s="539"/>
      <c r="BA306" s="539"/>
      <c r="BB306" s="539"/>
      <c r="BC306" s="539"/>
      <c r="BD306" s="539"/>
      <c r="BE306" s="539"/>
      <c r="BF306" s="539"/>
      <c r="BG306" s="539"/>
      <c r="BH306" s="539"/>
      <c r="BI306" s="539"/>
      <c r="BJ306" s="539"/>
      <c r="BK306" s="539"/>
      <c r="BL306" s="539"/>
      <c r="BM306" s="539"/>
      <c r="BN306" s="539"/>
      <c r="BO306" s="539"/>
      <c r="BP306" s="539"/>
      <c r="BQ306" s="539"/>
      <c r="BR306" s="539"/>
      <c r="BS306" s="539"/>
      <c r="BT306" s="539"/>
      <c r="BU306" s="539"/>
      <c r="BV306" s="539"/>
      <c r="BW306" s="539"/>
      <c r="BX306" s="539"/>
      <c r="BY306" s="539"/>
      <c r="BZ306" s="539"/>
      <c r="CA306" s="539"/>
      <c r="CB306" s="539"/>
      <c r="CC306" s="539"/>
      <c r="CD306" s="539"/>
      <c r="CE306" s="539"/>
      <c r="CF306" s="539"/>
      <c r="CG306" s="539"/>
      <c r="CH306" s="539"/>
      <c r="CI306" s="539"/>
      <c r="CJ306" s="539"/>
      <c r="CK306" s="539"/>
      <c r="CL306" s="539"/>
      <c r="CM306" s="539"/>
      <c r="CN306" s="539"/>
      <c r="CO306" s="539"/>
      <c r="CP306" s="539"/>
      <c r="CQ306" s="539"/>
      <c r="CR306" s="539"/>
      <c r="CS306" s="539"/>
      <c r="CT306" s="539"/>
      <c r="CU306" s="539"/>
      <c r="CV306" s="539"/>
      <c r="CW306" s="539"/>
      <c r="CX306" s="539"/>
      <c r="CY306" s="539"/>
      <c r="CZ306" s="539"/>
      <c r="DA306" s="539"/>
      <c r="DB306" s="539"/>
      <c r="DC306" s="539"/>
      <c r="DD306" s="539"/>
      <c r="DE306" s="539"/>
      <c r="DF306" s="539"/>
      <c r="DG306" s="539"/>
      <c r="DH306" s="539"/>
      <c r="DI306" s="539"/>
      <c r="DJ306" s="539"/>
      <c r="DK306" s="539"/>
      <c r="DL306" s="539"/>
      <c r="DM306" s="539"/>
      <c r="DN306" s="539"/>
      <c r="DO306" s="539"/>
      <c r="DP306" s="539"/>
      <c r="DQ306" s="539"/>
      <c r="DR306" s="539"/>
      <c r="DS306" s="539"/>
      <c r="DT306" s="539"/>
      <c r="DU306" s="539"/>
      <c r="DV306" s="539"/>
      <c r="DW306" s="359"/>
      <c r="DX306" s="539"/>
      <c r="DY306" s="539"/>
      <c r="DZ306" s="539"/>
      <c r="EA306" s="539"/>
      <c r="EB306" s="539"/>
      <c r="EC306" s="539"/>
      <c r="ED306" s="539"/>
      <c r="EE306" s="539"/>
      <c r="EF306" s="539"/>
      <c r="EG306" s="539"/>
      <c r="EH306" s="539"/>
      <c r="EI306" s="539"/>
      <c r="EJ306" s="539"/>
      <c r="EK306" s="539"/>
      <c r="EL306" s="539"/>
      <c r="EM306" s="539"/>
      <c r="EN306" s="539"/>
      <c r="EO306" s="539"/>
      <c r="EP306" s="539"/>
      <c r="EQ306" s="539"/>
      <c r="ER306" s="359"/>
      <c r="ES306" s="539"/>
      <c r="ET306" s="539"/>
      <c r="EU306" s="539"/>
      <c r="EV306" s="539"/>
      <c r="EW306" s="539"/>
      <c r="EX306" s="539"/>
      <c r="EY306" s="539"/>
      <c r="EZ306" s="539"/>
      <c r="FA306" s="539"/>
      <c r="FB306" s="539"/>
      <c r="FC306" s="539"/>
      <c r="FD306" s="539"/>
      <c r="FE306" s="539"/>
      <c r="FF306" s="539"/>
      <c r="FG306" s="539"/>
      <c r="FH306" s="539"/>
      <c r="FI306" s="539"/>
      <c r="FJ306" s="539"/>
      <c r="FK306" s="539"/>
      <c r="FL306" s="539"/>
      <c r="FM306" s="539"/>
      <c r="FN306" s="539"/>
      <c r="FO306" s="539"/>
      <c r="FP306" s="539"/>
      <c r="FQ306" s="539"/>
      <c r="FR306" s="539"/>
      <c r="FS306" s="539"/>
      <c r="FT306" s="539"/>
      <c r="FU306" s="539"/>
      <c r="FV306" s="539"/>
      <c r="FW306" s="539"/>
      <c r="FX306" s="539"/>
      <c r="FY306" s="539"/>
      <c r="FZ306" s="539"/>
      <c r="GA306" s="539"/>
      <c r="GB306" s="539"/>
      <c r="GC306" s="539"/>
      <c r="GD306" s="539"/>
      <c r="GE306" s="539"/>
      <c r="GF306" s="539"/>
      <c r="GG306" s="539"/>
      <c r="GH306" s="539"/>
      <c r="GI306" s="539"/>
      <c r="GJ306" s="539"/>
      <c r="GK306" s="539"/>
      <c r="GL306" s="539"/>
      <c r="GM306" s="539"/>
      <c r="GN306" s="539"/>
      <c r="GO306" s="539"/>
      <c r="GP306" s="539"/>
      <c r="GQ306" s="539"/>
      <c r="GR306" s="539"/>
      <c r="GS306" s="539"/>
      <c r="GT306" s="539"/>
      <c r="GU306" s="539"/>
      <c r="GV306" s="539"/>
      <c r="GW306" s="539"/>
      <c r="GX306" s="539"/>
      <c r="GY306" s="539"/>
      <c r="GZ306" s="539"/>
      <c r="HA306" s="539"/>
      <c r="HB306" s="539"/>
      <c r="HC306" s="539"/>
      <c r="HD306" s="539"/>
      <c r="HE306" s="539"/>
      <c r="HF306" s="539"/>
      <c r="HG306" s="539"/>
      <c r="HH306" s="539"/>
      <c r="HI306" s="539"/>
      <c r="HJ306" s="539"/>
      <c r="HK306" s="539"/>
      <c r="HL306" s="539"/>
      <c r="HM306" s="539"/>
      <c r="HN306" s="539"/>
      <c r="HO306" s="539"/>
      <c r="HP306" s="539"/>
      <c r="HQ306" s="539"/>
      <c r="HR306" s="539"/>
      <c r="HS306" s="539"/>
      <c r="HT306" s="539"/>
      <c r="HU306" s="539"/>
      <c r="HV306" s="539"/>
      <c r="HW306" s="539"/>
      <c r="HX306" s="539"/>
      <c r="HY306" s="539"/>
      <c r="HZ306" s="539"/>
      <c r="IA306" s="539"/>
      <c r="IB306" s="539"/>
      <c r="IC306" s="539"/>
      <c r="ID306" s="539"/>
      <c r="IE306" s="539"/>
      <c r="IF306" s="539"/>
      <c r="IG306" s="539"/>
      <c r="IH306" s="539"/>
      <c r="II306" s="539"/>
      <c r="IJ306" s="539"/>
      <c r="IK306" s="539"/>
      <c r="IL306" s="539"/>
      <c r="IM306" s="539"/>
      <c r="IN306" s="539"/>
      <c r="IO306" s="539"/>
      <c r="IP306" s="539"/>
      <c r="IQ306" s="539"/>
      <c r="IR306" s="539"/>
      <c r="IS306" s="539"/>
      <c r="IT306" s="539"/>
      <c r="IU306" s="539"/>
      <c r="IV306" s="539"/>
      <c r="IW306" s="539"/>
      <c r="IX306" s="539"/>
      <c r="IY306" s="539"/>
      <c r="IZ306" s="539"/>
      <c r="JA306" s="539"/>
      <c r="JB306" s="539"/>
      <c r="JC306" s="539"/>
      <c r="JD306" s="539"/>
      <c r="JE306" s="539"/>
      <c r="JF306" s="539"/>
      <c r="JG306" s="359"/>
      <c r="JH306" s="539"/>
      <c r="JI306" s="539"/>
      <c r="JJ306" s="539"/>
      <c r="JK306" s="539"/>
      <c r="JL306" s="539"/>
      <c r="JM306" s="539"/>
      <c r="JN306" s="539"/>
      <c r="JO306" s="539"/>
      <c r="JP306" s="539"/>
      <c r="JQ306" s="539"/>
      <c r="JR306" s="539"/>
      <c r="JS306" s="539"/>
      <c r="JT306" s="539"/>
      <c r="JU306" s="539"/>
      <c r="JV306" s="539"/>
      <c r="JW306" s="539"/>
      <c r="JX306" s="539"/>
      <c r="JY306" s="539"/>
      <c r="JZ306" s="539"/>
      <c r="KA306" s="539"/>
      <c r="KB306" s="359"/>
    </row>
    <row r="307" spans="1:289" ht="15" customHeight="1" x14ac:dyDescent="0.25">
      <c r="B307" s="293" t="str">
        <f t="shared" si="36"/>
        <v>Desk 91</v>
      </c>
      <c r="C307" s="295" t="str">
        <f t="shared" si="38"/>
        <v/>
      </c>
      <c r="D307" s="295" t="str">
        <f t="shared" si="38"/>
        <v/>
      </c>
      <c r="E307" s="295" t="str">
        <f t="shared" si="38"/>
        <v/>
      </c>
      <c r="F307" s="295" t="str">
        <f t="shared" si="38"/>
        <v/>
      </c>
      <c r="G307" s="591" t="str">
        <f t="shared" si="38"/>
        <v/>
      </c>
      <c r="H307" s="539"/>
      <c r="I307" s="539"/>
      <c r="J307" s="539"/>
      <c r="K307" s="539"/>
      <c r="L307" s="539"/>
      <c r="M307" s="539"/>
      <c r="N307" s="539"/>
      <c r="O307" s="539"/>
      <c r="P307" s="539"/>
      <c r="Q307" s="539"/>
      <c r="R307" s="539"/>
      <c r="S307" s="539"/>
      <c r="T307" s="539"/>
      <c r="U307" s="539"/>
      <c r="V307" s="539"/>
      <c r="W307" s="539"/>
      <c r="X307" s="539"/>
      <c r="Y307" s="539"/>
      <c r="Z307" s="539"/>
      <c r="AA307" s="539"/>
      <c r="AB307" s="539"/>
      <c r="AC307" s="539"/>
      <c r="AD307" s="539"/>
      <c r="AE307" s="539"/>
      <c r="AF307" s="539"/>
      <c r="AG307" s="539"/>
      <c r="AH307" s="539"/>
      <c r="AI307" s="539"/>
      <c r="AJ307" s="539"/>
      <c r="AK307" s="539"/>
      <c r="AL307" s="539"/>
      <c r="AM307" s="539"/>
      <c r="AN307" s="539"/>
      <c r="AO307" s="539"/>
      <c r="AP307" s="539"/>
      <c r="AQ307" s="539"/>
      <c r="AR307" s="539"/>
      <c r="AS307" s="539"/>
      <c r="AT307" s="539"/>
      <c r="AU307" s="539"/>
      <c r="AV307" s="539"/>
      <c r="AW307" s="539"/>
      <c r="AX307" s="539"/>
      <c r="AY307" s="539"/>
      <c r="AZ307" s="539"/>
      <c r="BA307" s="539"/>
      <c r="BB307" s="539"/>
      <c r="BC307" s="539"/>
      <c r="BD307" s="539"/>
      <c r="BE307" s="539"/>
      <c r="BF307" s="539"/>
      <c r="BG307" s="539"/>
      <c r="BH307" s="539"/>
      <c r="BI307" s="539"/>
      <c r="BJ307" s="539"/>
      <c r="BK307" s="539"/>
      <c r="BL307" s="539"/>
      <c r="BM307" s="539"/>
      <c r="BN307" s="539"/>
      <c r="BO307" s="539"/>
      <c r="BP307" s="539"/>
      <c r="BQ307" s="539"/>
      <c r="BR307" s="539"/>
      <c r="BS307" s="539"/>
      <c r="BT307" s="539"/>
      <c r="BU307" s="539"/>
      <c r="BV307" s="539"/>
      <c r="BW307" s="539"/>
      <c r="BX307" s="539"/>
      <c r="BY307" s="539"/>
      <c r="BZ307" s="539"/>
      <c r="CA307" s="539"/>
      <c r="CB307" s="539"/>
      <c r="CC307" s="539"/>
      <c r="CD307" s="539"/>
      <c r="CE307" s="539"/>
      <c r="CF307" s="539"/>
      <c r="CG307" s="539"/>
      <c r="CH307" s="539"/>
      <c r="CI307" s="539"/>
      <c r="CJ307" s="539"/>
      <c r="CK307" s="539"/>
      <c r="CL307" s="539"/>
      <c r="CM307" s="539"/>
      <c r="CN307" s="539"/>
      <c r="CO307" s="539"/>
      <c r="CP307" s="539"/>
      <c r="CQ307" s="539"/>
      <c r="CR307" s="539"/>
      <c r="CS307" s="539"/>
      <c r="CT307" s="539"/>
      <c r="CU307" s="539"/>
      <c r="CV307" s="539"/>
      <c r="CW307" s="539"/>
      <c r="CX307" s="539"/>
      <c r="CY307" s="539"/>
      <c r="CZ307" s="539"/>
      <c r="DA307" s="539"/>
      <c r="DB307" s="539"/>
      <c r="DC307" s="539"/>
      <c r="DD307" s="539"/>
      <c r="DE307" s="539"/>
      <c r="DF307" s="539"/>
      <c r="DG307" s="539"/>
      <c r="DH307" s="539"/>
      <c r="DI307" s="539"/>
      <c r="DJ307" s="539"/>
      <c r="DK307" s="539"/>
      <c r="DL307" s="539"/>
      <c r="DM307" s="539"/>
      <c r="DN307" s="539"/>
      <c r="DO307" s="539"/>
      <c r="DP307" s="539"/>
      <c r="DQ307" s="539"/>
      <c r="DR307" s="539"/>
      <c r="DS307" s="539"/>
      <c r="DT307" s="539"/>
      <c r="DU307" s="539"/>
      <c r="DV307" s="539"/>
      <c r="DW307" s="359"/>
      <c r="DX307" s="539"/>
      <c r="DY307" s="539"/>
      <c r="DZ307" s="539"/>
      <c r="EA307" s="539"/>
      <c r="EB307" s="539"/>
      <c r="EC307" s="539"/>
      <c r="ED307" s="539"/>
      <c r="EE307" s="539"/>
      <c r="EF307" s="539"/>
      <c r="EG307" s="539"/>
      <c r="EH307" s="539"/>
      <c r="EI307" s="539"/>
      <c r="EJ307" s="539"/>
      <c r="EK307" s="539"/>
      <c r="EL307" s="539"/>
      <c r="EM307" s="539"/>
      <c r="EN307" s="539"/>
      <c r="EO307" s="539"/>
      <c r="EP307" s="539"/>
      <c r="EQ307" s="539"/>
      <c r="ER307" s="359"/>
      <c r="ES307" s="539"/>
      <c r="ET307" s="539"/>
      <c r="EU307" s="539"/>
      <c r="EV307" s="539"/>
      <c r="EW307" s="539"/>
      <c r="EX307" s="539"/>
      <c r="EY307" s="539"/>
      <c r="EZ307" s="539"/>
      <c r="FA307" s="539"/>
      <c r="FB307" s="539"/>
      <c r="FC307" s="539"/>
      <c r="FD307" s="539"/>
      <c r="FE307" s="539"/>
      <c r="FF307" s="539"/>
      <c r="FG307" s="539"/>
      <c r="FH307" s="539"/>
      <c r="FI307" s="539"/>
      <c r="FJ307" s="539"/>
      <c r="FK307" s="539"/>
      <c r="FL307" s="539"/>
      <c r="FM307" s="539"/>
      <c r="FN307" s="539"/>
      <c r="FO307" s="539"/>
      <c r="FP307" s="539"/>
      <c r="FQ307" s="539"/>
      <c r="FR307" s="539"/>
      <c r="FS307" s="539"/>
      <c r="FT307" s="539"/>
      <c r="FU307" s="539"/>
      <c r="FV307" s="539"/>
      <c r="FW307" s="539"/>
      <c r="FX307" s="539"/>
      <c r="FY307" s="539"/>
      <c r="FZ307" s="539"/>
      <c r="GA307" s="539"/>
      <c r="GB307" s="539"/>
      <c r="GC307" s="539"/>
      <c r="GD307" s="539"/>
      <c r="GE307" s="539"/>
      <c r="GF307" s="539"/>
      <c r="GG307" s="539"/>
      <c r="GH307" s="539"/>
      <c r="GI307" s="539"/>
      <c r="GJ307" s="539"/>
      <c r="GK307" s="539"/>
      <c r="GL307" s="539"/>
      <c r="GM307" s="539"/>
      <c r="GN307" s="539"/>
      <c r="GO307" s="539"/>
      <c r="GP307" s="539"/>
      <c r="GQ307" s="539"/>
      <c r="GR307" s="539"/>
      <c r="GS307" s="539"/>
      <c r="GT307" s="539"/>
      <c r="GU307" s="539"/>
      <c r="GV307" s="539"/>
      <c r="GW307" s="539"/>
      <c r="GX307" s="539"/>
      <c r="GY307" s="539"/>
      <c r="GZ307" s="539"/>
      <c r="HA307" s="539"/>
      <c r="HB307" s="539"/>
      <c r="HC307" s="539"/>
      <c r="HD307" s="539"/>
      <c r="HE307" s="539"/>
      <c r="HF307" s="539"/>
      <c r="HG307" s="539"/>
      <c r="HH307" s="539"/>
      <c r="HI307" s="539"/>
      <c r="HJ307" s="539"/>
      <c r="HK307" s="539"/>
      <c r="HL307" s="539"/>
      <c r="HM307" s="539"/>
      <c r="HN307" s="539"/>
      <c r="HO307" s="539"/>
      <c r="HP307" s="539"/>
      <c r="HQ307" s="539"/>
      <c r="HR307" s="539"/>
      <c r="HS307" s="539"/>
      <c r="HT307" s="539"/>
      <c r="HU307" s="539"/>
      <c r="HV307" s="539"/>
      <c r="HW307" s="539"/>
      <c r="HX307" s="539"/>
      <c r="HY307" s="539"/>
      <c r="HZ307" s="539"/>
      <c r="IA307" s="539"/>
      <c r="IB307" s="539"/>
      <c r="IC307" s="539"/>
      <c r="ID307" s="539"/>
      <c r="IE307" s="539"/>
      <c r="IF307" s="539"/>
      <c r="IG307" s="539"/>
      <c r="IH307" s="539"/>
      <c r="II307" s="539"/>
      <c r="IJ307" s="539"/>
      <c r="IK307" s="539"/>
      <c r="IL307" s="539"/>
      <c r="IM307" s="539"/>
      <c r="IN307" s="539"/>
      <c r="IO307" s="539"/>
      <c r="IP307" s="539"/>
      <c r="IQ307" s="539"/>
      <c r="IR307" s="539"/>
      <c r="IS307" s="539"/>
      <c r="IT307" s="539"/>
      <c r="IU307" s="539"/>
      <c r="IV307" s="539"/>
      <c r="IW307" s="539"/>
      <c r="IX307" s="539"/>
      <c r="IY307" s="539"/>
      <c r="IZ307" s="539"/>
      <c r="JA307" s="539"/>
      <c r="JB307" s="539"/>
      <c r="JC307" s="539"/>
      <c r="JD307" s="539"/>
      <c r="JE307" s="539"/>
      <c r="JF307" s="539"/>
      <c r="JG307" s="359"/>
      <c r="JH307" s="539"/>
      <c r="JI307" s="539"/>
      <c r="JJ307" s="539"/>
      <c r="JK307" s="539"/>
      <c r="JL307" s="539"/>
      <c r="JM307" s="539"/>
      <c r="JN307" s="539"/>
      <c r="JO307" s="539"/>
      <c r="JP307" s="539"/>
      <c r="JQ307" s="539"/>
      <c r="JR307" s="539"/>
      <c r="JS307" s="539"/>
      <c r="JT307" s="539"/>
      <c r="JU307" s="539"/>
      <c r="JV307" s="539"/>
      <c r="JW307" s="539"/>
      <c r="JX307" s="539"/>
      <c r="JY307" s="539"/>
      <c r="JZ307" s="539"/>
      <c r="KA307" s="539"/>
      <c r="KB307" s="359"/>
    </row>
    <row r="308" spans="1:289" ht="15" customHeight="1" x14ac:dyDescent="0.25">
      <c r="B308" s="293" t="str">
        <f t="shared" si="36"/>
        <v>Desk 92</v>
      </c>
      <c r="C308" s="295" t="str">
        <f t="shared" si="38"/>
        <v/>
      </c>
      <c r="D308" s="295" t="str">
        <f t="shared" si="38"/>
        <v/>
      </c>
      <c r="E308" s="295" t="str">
        <f t="shared" si="38"/>
        <v/>
      </c>
      <c r="F308" s="295" t="str">
        <f t="shared" si="38"/>
        <v/>
      </c>
      <c r="G308" s="591" t="str">
        <f t="shared" si="38"/>
        <v/>
      </c>
      <c r="H308" s="539"/>
      <c r="I308" s="539"/>
      <c r="J308" s="539"/>
      <c r="K308" s="539"/>
      <c r="L308" s="539"/>
      <c r="M308" s="539"/>
      <c r="N308" s="539"/>
      <c r="O308" s="539"/>
      <c r="P308" s="539"/>
      <c r="Q308" s="539"/>
      <c r="R308" s="539"/>
      <c r="S308" s="539"/>
      <c r="T308" s="539"/>
      <c r="U308" s="539"/>
      <c r="V308" s="539"/>
      <c r="W308" s="539"/>
      <c r="X308" s="539"/>
      <c r="Y308" s="539"/>
      <c r="Z308" s="539"/>
      <c r="AA308" s="539"/>
      <c r="AB308" s="539"/>
      <c r="AC308" s="539"/>
      <c r="AD308" s="539"/>
      <c r="AE308" s="539"/>
      <c r="AF308" s="539"/>
      <c r="AG308" s="539"/>
      <c r="AH308" s="539"/>
      <c r="AI308" s="539"/>
      <c r="AJ308" s="539"/>
      <c r="AK308" s="539"/>
      <c r="AL308" s="539"/>
      <c r="AM308" s="539"/>
      <c r="AN308" s="539"/>
      <c r="AO308" s="539"/>
      <c r="AP308" s="539"/>
      <c r="AQ308" s="539"/>
      <c r="AR308" s="539"/>
      <c r="AS308" s="539"/>
      <c r="AT308" s="539"/>
      <c r="AU308" s="539"/>
      <c r="AV308" s="539"/>
      <c r="AW308" s="539"/>
      <c r="AX308" s="539"/>
      <c r="AY308" s="539"/>
      <c r="AZ308" s="539"/>
      <c r="BA308" s="539"/>
      <c r="BB308" s="539"/>
      <c r="BC308" s="539"/>
      <c r="BD308" s="539"/>
      <c r="BE308" s="539"/>
      <c r="BF308" s="539"/>
      <c r="BG308" s="539"/>
      <c r="BH308" s="539"/>
      <c r="BI308" s="539"/>
      <c r="BJ308" s="539"/>
      <c r="BK308" s="539"/>
      <c r="BL308" s="539"/>
      <c r="BM308" s="539"/>
      <c r="BN308" s="539"/>
      <c r="BO308" s="539"/>
      <c r="BP308" s="539"/>
      <c r="BQ308" s="539"/>
      <c r="BR308" s="539"/>
      <c r="BS308" s="539"/>
      <c r="BT308" s="539"/>
      <c r="BU308" s="539"/>
      <c r="BV308" s="539"/>
      <c r="BW308" s="539"/>
      <c r="BX308" s="539"/>
      <c r="BY308" s="539"/>
      <c r="BZ308" s="539"/>
      <c r="CA308" s="539"/>
      <c r="CB308" s="539"/>
      <c r="CC308" s="539"/>
      <c r="CD308" s="539"/>
      <c r="CE308" s="539"/>
      <c r="CF308" s="539"/>
      <c r="CG308" s="539"/>
      <c r="CH308" s="539"/>
      <c r="CI308" s="539"/>
      <c r="CJ308" s="539"/>
      <c r="CK308" s="539"/>
      <c r="CL308" s="539"/>
      <c r="CM308" s="539"/>
      <c r="CN308" s="539"/>
      <c r="CO308" s="539"/>
      <c r="CP308" s="539"/>
      <c r="CQ308" s="539"/>
      <c r="CR308" s="539"/>
      <c r="CS308" s="539"/>
      <c r="CT308" s="539"/>
      <c r="CU308" s="539"/>
      <c r="CV308" s="539"/>
      <c r="CW308" s="539"/>
      <c r="CX308" s="539"/>
      <c r="CY308" s="539"/>
      <c r="CZ308" s="539"/>
      <c r="DA308" s="539"/>
      <c r="DB308" s="539"/>
      <c r="DC308" s="539"/>
      <c r="DD308" s="539"/>
      <c r="DE308" s="539"/>
      <c r="DF308" s="539"/>
      <c r="DG308" s="539"/>
      <c r="DH308" s="539"/>
      <c r="DI308" s="539"/>
      <c r="DJ308" s="539"/>
      <c r="DK308" s="539"/>
      <c r="DL308" s="539"/>
      <c r="DM308" s="539"/>
      <c r="DN308" s="539"/>
      <c r="DO308" s="539"/>
      <c r="DP308" s="539"/>
      <c r="DQ308" s="539"/>
      <c r="DR308" s="539"/>
      <c r="DS308" s="539"/>
      <c r="DT308" s="539"/>
      <c r="DU308" s="539"/>
      <c r="DV308" s="539"/>
      <c r="DW308" s="359"/>
      <c r="DX308" s="539"/>
      <c r="DY308" s="539"/>
      <c r="DZ308" s="539"/>
      <c r="EA308" s="539"/>
      <c r="EB308" s="539"/>
      <c r="EC308" s="539"/>
      <c r="ED308" s="539"/>
      <c r="EE308" s="539"/>
      <c r="EF308" s="539"/>
      <c r="EG308" s="539"/>
      <c r="EH308" s="539"/>
      <c r="EI308" s="539"/>
      <c r="EJ308" s="539"/>
      <c r="EK308" s="539"/>
      <c r="EL308" s="539"/>
      <c r="EM308" s="539"/>
      <c r="EN308" s="539"/>
      <c r="EO308" s="539"/>
      <c r="EP308" s="539"/>
      <c r="EQ308" s="539"/>
      <c r="ER308" s="359"/>
      <c r="ES308" s="539"/>
      <c r="ET308" s="539"/>
      <c r="EU308" s="539"/>
      <c r="EV308" s="539"/>
      <c r="EW308" s="539"/>
      <c r="EX308" s="539"/>
      <c r="EY308" s="539"/>
      <c r="EZ308" s="539"/>
      <c r="FA308" s="539"/>
      <c r="FB308" s="539"/>
      <c r="FC308" s="539"/>
      <c r="FD308" s="539"/>
      <c r="FE308" s="539"/>
      <c r="FF308" s="539"/>
      <c r="FG308" s="539"/>
      <c r="FH308" s="539"/>
      <c r="FI308" s="539"/>
      <c r="FJ308" s="539"/>
      <c r="FK308" s="539"/>
      <c r="FL308" s="539"/>
      <c r="FM308" s="539"/>
      <c r="FN308" s="539"/>
      <c r="FO308" s="539"/>
      <c r="FP308" s="539"/>
      <c r="FQ308" s="539"/>
      <c r="FR308" s="539"/>
      <c r="FS308" s="539"/>
      <c r="FT308" s="539"/>
      <c r="FU308" s="539"/>
      <c r="FV308" s="539"/>
      <c r="FW308" s="539"/>
      <c r="FX308" s="539"/>
      <c r="FY308" s="539"/>
      <c r="FZ308" s="539"/>
      <c r="GA308" s="539"/>
      <c r="GB308" s="539"/>
      <c r="GC308" s="539"/>
      <c r="GD308" s="539"/>
      <c r="GE308" s="539"/>
      <c r="GF308" s="539"/>
      <c r="GG308" s="539"/>
      <c r="GH308" s="539"/>
      <c r="GI308" s="539"/>
      <c r="GJ308" s="539"/>
      <c r="GK308" s="539"/>
      <c r="GL308" s="539"/>
      <c r="GM308" s="539"/>
      <c r="GN308" s="539"/>
      <c r="GO308" s="539"/>
      <c r="GP308" s="539"/>
      <c r="GQ308" s="539"/>
      <c r="GR308" s="539"/>
      <c r="GS308" s="539"/>
      <c r="GT308" s="539"/>
      <c r="GU308" s="539"/>
      <c r="GV308" s="539"/>
      <c r="GW308" s="539"/>
      <c r="GX308" s="539"/>
      <c r="GY308" s="539"/>
      <c r="GZ308" s="539"/>
      <c r="HA308" s="539"/>
      <c r="HB308" s="539"/>
      <c r="HC308" s="539"/>
      <c r="HD308" s="539"/>
      <c r="HE308" s="539"/>
      <c r="HF308" s="539"/>
      <c r="HG308" s="539"/>
      <c r="HH308" s="539"/>
      <c r="HI308" s="539"/>
      <c r="HJ308" s="539"/>
      <c r="HK308" s="539"/>
      <c r="HL308" s="539"/>
      <c r="HM308" s="539"/>
      <c r="HN308" s="539"/>
      <c r="HO308" s="539"/>
      <c r="HP308" s="539"/>
      <c r="HQ308" s="539"/>
      <c r="HR308" s="539"/>
      <c r="HS308" s="539"/>
      <c r="HT308" s="539"/>
      <c r="HU308" s="539"/>
      <c r="HV308" s="539"/>
      <c r="HW308" s="539"/>
      <c r="HX308" s="539"/>
      <c r="HY308" s="539"/>
      <c r="HZ308" s="539"/>
      <c r="IA308" s="539"/>
      <c r="IB308" s="539"/>
      <c r="IC308" s="539"/>
      <c r="ID308" s="539"/>
      <c r="IE308" s="539"/>
      <c r="IF308" s="539"/>
      <c r="IG308" s="539"/>
      <c r="IH308" s="539"/>
      <c r="II308" s="539"/>
      <c r="IJ308" s="539"/>
      <c r="IK308" s="539"/>
      <c r="IL308" s="539"/>
      <c r="IM308" s="539"/>
      <c r="IN308" s="539"/>
      <c r="IO308" s="539"/>
      <c r="IP308" s="539"/>
      <c r="IQ308" s="539"/>
      <c r="IR308" s="539"/>
      <c r="IS308" s="539"/>
      <c r="IT308" s="539"/>
      <c r="IU308" s="539"/>
      <c r="IV308" s="539"/>
      <c r="IW308" s="539"/>
      <c r="IX308" s="539"/>
      <c r="IY308" s="539"/>
      <c r="IZ308" s="539"/>
      <c r="JA308" s="539"/>
      <c r="JB308" s="539"/>
      <c r="JC308" s="539"/>
      <c r="JD308" s="539"/>
      <c r="JE308" s="539"/>
      <c r="JF308" s="539"/>
      <c r="JG308" s="359"/>
      <c r="JH308" s="539"/>
      <c r="JI308" s="539"/>
      <c r="JJ308" s="539"/>
      <c r="JK308" s="539"/>
      <c r="JL308" s="539"/>
      <c r="JM308" s="539"/>
      <c r="JN308" s="539"/>
      <c r="JO308" s="539"/>
      <c r="JP308" s="539"/>
      <c r="JQ308" s="539"/>
      <c r="JR308" s="539"/>
      <c r="JS308" s="539"/>
      <c r="JT308" s="539"/>
      <c r="JU308" s="539"/>
      <c r="JV308" s="539"/>
      <c r="JW308" s="539"/>
      <c r="JX308" s="539"/>
      <c r="JY308" s="539"/>
      <c r="JZ308" s="539"/>
      <c r="KA308" s="539"/>
      <c r="KB308" s="359"/>
    </row>
    <row r="309" spans="1:289" ht="15" customHeight="1" x14ac:dyDescent="0.25">
      <c r="B309" s="293" t="str">
        <f t="shared" si="36"/>
        <v>Desk 93</v>
      </c>
      <c r="C309" s="295" t="str">
        <f t="shared" si="38"/>
        <v/>
      </c>
      <c r="D309" s="295" t="str">
        <f t="shared" si="38"/>
        <v/>
      </c>
      <c r="E309" s="295" t="str">
        <f t="shared" si="38"/>
        <v/>
      </c>
      <c r="F309" s="295" t="str">
        <f t="shared" si="38"/>
        <v/>
      </c>
      <c r="G309" s="591" t="str">
        <f t="shared" si="38"/>
        <v/>
      </c>
      <c r="H309" s="539"/>
      <c r="I309" s="539"/>
      <c r="J309" s="539"/>
      <c r="K309" s="539"/>
      <c r="L309" s="539"/>
      <c r="M309" s="539"/>
      <c r="N309" s="539"/>
      <c r="O309" s="539"/>
      <c r="P309" s="539"/>
      <c r="Q309" s="539"/>
      <c r="R309" s="539"/>
      <c r="S309" s="539"/>
      <c r="T309" s="539"/>
      <c r="U309" s="539"/>
      <c r="V309" s="539"/>
      <c r="W309" s="539"/>
      <c r="X309" s="539"/>
      <c r="Y309" s="539"/>
      <c r="Z309" s="539"/>
      <c r="AA309" s="539"/>
      <c r="AB309" s="539"/>
      <c r="AC309" s="539"/>
      <c r="AD309" s="539"/>
      <c r="AE309" s="539"/>
      <c r="AF309" s="539"/>
      <c r="AG309" s="539"/>
      <c r="AH309" s="539"/>
      <c r="AI309" s="539"/>
      <c r="AJ309" s="539"/>
      <c r="AK309" s="539"/>
      <c r="AL309" s="539"/>
      <c r="AM309" s="539"/>
      <c r="AN309" s="539"/>
      <c r="AO309" s="539"/>
      <c r="AP309" s="539"/>
      <c r="AQ309" s="539"/>
      <c r="AR309" s="539"/>
      <c r="AS309" s="539"/>
      <c r="AT309" s="539"/>
      <c r="AU309" s="539"/>
      <c r="AV309" s="539"/>
      <c r="AW309" s="539"/>
      <c r="AX309" s="539"/>
      <c r="AY309" s="539"/>
      <c r="AZ309" s="539"/>
      <c r="BA309" s="539"/>
      <c r="BB309" s="539"/>
      <c r="BC309" s="539"/>
      <c r="BD309" s="539"/>
      <c r="BE309" s="539"/>
      <c r="BF309" s="539"/>
      <c r="BG309" s="539"/>
      <c r="BH309" s="539"/>
      <c r="BI309" s="539"/>
      <c r="BJ309" s="539"/>
      <c r="BK309" s="539"/>
      <c r="BL309" s="539"/>
      <c r="BM309" s="539"/>
      <c r="BN309" s="539"/>
      <c r="BO309" s="539"/>
      <c r="BP309" s="539"/>
      <c r="BQ309" s="539"/>
      <c r="BR309" s="539"/>
      <c r="BS309" s="539"/>
      <c r="BT309" s="539"/>
      <c r="BU309" s="539"/>
      <c r="BV309" s="539"/>
      <c r="BW309" s="539"/>
      <c r="BX309" s="539"/>
      <c r="BY309" s="539"/>
      <c r="BZ309" s="539"/>
      <c r="CA309" s="539"/>
      <c r="CB309" s="539"/>
      <c r="CC309" s="539"/>
      <c r="CD309" s="539"/>
      <c r="CE309" s="539"/>
      <c r="CF309" s="539"/>
      <c r="CG309" s="539"/>
      <c r="CH309" s="539"/>
      <c r="CI309" s="539"/>
      <c r="CJ309" s="539"/>
      <c r="CK309" s="539"/>
      <c r="CL309" s="539"/>
      <c r="CM309" s="539"/>
      <c r="CN309" s="539"/>
      <c r="CO309" s="539"/>
      <c r="CP309" s="539"/>
      <c r="CQ309" s="539"/>
      <c r="CR309" s="539"/>
      <c r="CS309" s="539"/>
      <c r="CT309" s="539"/>
      <c r="CU309" s="539"/>
      <c r="CV309" s="539"/>
      <c r="CW309" s="539"/>
      <c r="CX309" s="539"/>
      <c r="CY309" s="539"/>
      <c r="CZ309" s="539"/>
      <c r="DA309" s="539"/>
      <c r="DB309" s="539"/>
      <c r="DC309" s="539"/>
      <c r="DD309" s="539"/>
      <c r="DE309" s="539"/>
      <c r="DF309" s="539"/>
      <c r="DG309" s="539"/>
      <c r="DH309" s="539"/>
      <c r="DI309" s="539"/>
      <c r="DJ309" s="539"/>
      <c r="DK309" s="539"/>
      <c r="DL309" s="539"/>
      <c r="DM309" s="539"/>
      <c r="DN309" s="539"/>
      <c r="DO309" s="539"/>
      <c r="DP309" s="539"/>
      <c r="DQ309" s="539"/>
      <c r="DR309" s="539"/>
      <c r="DS309" s="539"/>
      <c r="DT309" s="539"/>
      <c r="DU309" s="539"/>
      <c r="DV309" s="539"/>
      <c r="DW309" s="359"/>
      <c r="DX309" s="539"/>
      <c r="DY309" s="539"/>
      <c r="DZ309" s="539"/>
      <c r="EA309" s="539"/>
      <c r="EB309" s="539"/>
      <c r="EC309" s="539"/>
      <c r="ED309" s="539"/>
      <c r="EE309" s="539"/>
      <c r="EF309" s="539"/>
      <c r="EG309" s="539"/>
      <c r="EH309" s="539"/>
      <c r="EI309" s="539"/>
      <c r="EJ309" s="539"/>
      <c r="EK309" s="539"/>
      <c r="EL309" s="539"/>
      <c r="EM309" s="539"/>
      <c r="EN309" s="539"/>
      <c r="EO309" s="539"/>
      <c r="EP309" s="539"/>
      <c r="EQ309" s="539"/>
      <c r="ER309" s="359"/>
      <c r="ES309" s="539"/>
      <c r="ET309" s="539"/>
      <c r="EU309" s="539"/>
      <c r="EV309" s="539"/>
      <c r="EW309" s="539"/>
      <c r="EX309" s="539"/>
      <c r="EY309" s="539"/>
      <c r="EZ309" s="539"/>
      <c r="FA309" s="539"/>
      <c r="FB309" s="539"/>
      <c r="FC309" s="539"/>
      <c r="FD309" s="539"/>
      <c r="FE309" s="539"/>
      <c r="FF309" s="539"/>
      <c r="FG309" s="539"/>
      <c r="FH309" s="539"/>
      <c r="FI309" s="539"/>
      <c r="FJ309" s="539"/>
      <c r="FK309" s="539"/>
      <c r="FL309" s="539"/>
      <c r="FM309" s="539"/>
      <c r="FN309" s="539"/>
      <c r="FO309" s="539"/>
      <c r="FP309" s="539"/>
      <c r="FQ309" s="539"/>
      <c r="FR309" s="539"/>
      <c r="FS309" s="539"/>
      <c r="FT309" s="539"/>
      <c r="FU309" s="539"/>
      <c r="FV309" s="539"/>
      <c r="FW309" s="539"/>
      <c r="FX309" s="539"/>
      <c r="FY309" s="539"/>
      <c r="FZ309" s="539"/>
      <c r="GA309" s="539"/>
      <c r="GB309" s="539"/>
      <c r="GC309" s="539"/>
      <c r="GD309" s="539"/>
      <c r="GE309" s="539"/>
      <c r="GF309" s="539"/>
      <c r="GG309" s="539"/>
      <c r="GH309" s="539"/>
      <c r="GI309" s="539"/>
      <c r="GJ309" s="539"/>
      <c r="GK309" s="539"/>
      <c r="GL309" s="539"/>
      <c r="GM309" s="539"/>
      <c r="GN309" s="539"/>
      <c r="GO309" s="539"/>
      <c r="GP309" s="539"/>
      <c r="GQ309" s="539"/>
      <c r="GR309" s="539"/>
      <c r="GS309" s="539"/>
      <c r="GT309" s="539"/>
      <c r="GU309" s="539"/>
      <c r="GV309" s="539"/>
      <c r="GW309" s="539"/>
      <c r="GX309" s="539"/>
      <c r="GY309" s="539"/>
      <c r="GZ309" s="539"/>
      <c r="HA309" s="539"/>
      <c r="HB309" s="539"/>
      <c r="HC309" s="539"/>
      <c r="HD309" s="539"/>
      <c r="HE309" s="539"/>
      <c r="HF309" s="539"/>
      <c r="HG309" s="539"/>
      <c r="HH309" s="539"/>
      <c r="HI309" s="539"/>
      <c r="HJ309" s="539"/>
      <c r="HK309" s="539"/>
      <c r="HL309" s="539"/>
      <c r="HM309" s="539"/>
      <c r="HN309" s="539"/>
      <c r="HO309" s="539"/>
      <c r="HP309" s="539"/>
      <c r="HQ309" s="539"/>
      <c r="HR309" s="539"/>
      <c r="HS309" s="539"/>
      <c r="HT309" s="539"/>
      <c r="HU309" s="539"/>
      <c r="HV309" s="539"/>
      <c r="HW309" s="539"/>
      <c r="HX309" s="539"/>
      <c r="HY309" s="539"/>
      <c r="HZ309" s="539"/>
      <c r="IA309" s="539"/>
      <c r="IB309" s="539"/>
      <c r="IC309" s="539"/>
      <c r="ID309" s="539"/>
      <c r="IE309" s="539"/>
      <c r="IF309" s="539"/>
      <c r="IG309" s="539"/>
      <c r="IH309" s="539"/>
      <c r="II309" s="539"/>
      <c r="IJ309" s="539"/>
      <c r="IK309" s="539"/>
      <c r="IL309" s="539"/>
      <c r="IM309" s="539"/>
      <c r="IN309" s="539"/>
      <c r="IO309" s="539"/>
      <c r="IP309" s="539"/>
      <c r="IQ309" s="539"/>
      <c r="IR309" s="539"/>
      <c r="IS309" s="539"/>
      <c r="IT309" s="539"/>
      <c r="IU309" s="539"/>
      <c r="IV309" s="539"/>
      <c r="IW309" s="539"/>
      <c r="IX309" s="539"/>
      <c r="IY309" s="539"/>
      <c r="IZ309" s="539"/>
      <c r="JA309" s="539"/>
      <c r="JB309" s="539"/>
      <c r="JC309" s="539"/>
      <c r="JD309" s="539"/>
      <c r="JE309" s="539"/>
      <c r="JF309" s="539"/>
      <c r="JG309" s="359"/>
      <c r="JH309" s="539"/>
      <c r="JI309" s="539"/>
      <c r="JJ309" s="539"/>
      <c r="JK309" s="539"/>
      <c r="JL309" s="539"/>
      <c r="JM309" s="539"/>
      <c r="JN309" s="539"/>
      <c r="JO309" s="539"/>
      <c r="JP309" s="539"/>
      <c r="JQ309" s="539"/>
      <c r="JR309" s="539"/>
      <c r="JS309" s="539"/>
      <c r="JT309" s="539"/>
      <c r="JU309" s="539"/>
      <c r="JV309" s="539"/>
      <c r="JW309" s="539"/>
      <c r="JX309" s="539"/>
      <c r="JY309" s="539"/>
      <c r="JZ309" s="539"/>
      <c r="KA309" s="539"/>
      <c r="KB309" s="359"/>
    </row>
    <row r="310" spans="1:289" ht="15" customHeight="1" x14ac:dyDescent="0.25">
      <c r="B310" s="293" t="str">
        <f t="shared" si="36"/>
        <v>Desk 94</v>
      </c>
      <c r="C310" s="295" t="str">
        <f t="shared" si="38"/>
        <v/>
      </c>
      <c r="D310" s="295" t="str">
        <f t="shared" si="38"/>
        <v/>
      </c>
      <c r="E310" s="295" t="str">
        <f t="shared" si="38"/>
        <v/>
      </c>
      <c r="F310" s="295" t="str">
        <f t="shared" si="38"/>
        <v/>
      </c>
      <c r="G310" s="591" t="str">
        <f t="shared" si="38"/>
        <v/>
      </c>
      <c r="H310" s="539"/>
      <c r="I310" s="539"/>
      <c r="J310" s="539"/>
      <c r="K310" s="539"/>
      <c r="L310" s="539"/>
      <c r="M310" s="539"/>
      <c r="N310" s="539"/>
      <c r="O310" s="539"/>
      <c r="P310" s="539"/>
      <c r="Q310" s="539"/>
      <c r="R310" s="539"/>
      <c r="S310" s="539"/>
      <c r="T310" s="539"/>
      <c r="U310" s="539"/>
      <c r="V310" s="539"/>
      <c r="W310" s="539"/>
      <c r="X310" s="539"/>
      <c r="Y310" s="539"/>
      <c r="Z310" s="539"/>
      <c r="AA310" s="539"/>
      <c r="AB310" s="539"/>
      <c r="AC310" s="539"/>
      <c r="AD310" s="539"/>
      <c r="AE310" s="539"/>
      <c r="AF310" s="539"/>
      <c r="AG310" s="539"/>
      <c r="AH310" s="539"/>
      <c r="AI310" s="539"/>
      <c r="AJ310" s="539"/>
      <c r="AK310" s="539"/>
      <c r="AL310" s="539"/>
      <c r="AM310" s="539"/>
      <c r="AN310" s="539"/>
      <c r="AO310" s="539"/>
      <c r="AP310" s="539"/>
      <c r="AQ310" s="539"/>
      <c r="AR310" s="539"/>
      <c r="AS310" s="539"/>
      <c r="AT310" s="539"/>
      <c r="AU310" s="539"/>
      <c r="AV310" s="539"/>
      <c r="AW310" s="539"/>
      <c r="AX310" s="539"/>
      <c r="AY310" s="539"/>
      <c r="AZ310" s="539"/>
      <c r="BA310" s="539"/>
      <c r="BB310" s="539"/>
      <c r="BC310" s="539"/>
      <c r="BD310" s="539"/>
      <c r="BE310" s="539"/>
      <c r="BF310" s="539"/>
      <c r="BG310" s="539"/>
      <c r="BH310" s="539"/>
      <c r="BI310" s="539"/>
      <c r="BJ310" s="539"/>
      <c r="BK310" s="539"/>
      <c r="BL310" s="539"/>
      <c r="BM310" s="539"/>
      <c r="BN310" s="539"/>
      <c r="BO310" s="539"/>
      <c r="BP310" s="539"/>
      <c r="BQ310" s="539"/>
      <c r="BR310" s="539"/>
      <c r="BS310" s="539"/>
      <c r="BT310" s="539"/>
      <c r="BU310" s="539"/>
      <c r="BV310" s="539"/>
      <c r="BW310" s="539"/>
      <c r="BX310" s="539"/>
      <c r="BY310" s="539"/>
      <c r="BZ310" s="539"/>
      <c r="CA310" s="539"/>
      <c r="CB310" s="539"/>
      <c r="CC310" s="539"/>
      <c r="CD310" s="539"/>
      <c r="CE310" s="539"/>
      <c r="CF310" s="539"/>
      <c r="CG310" s="539"/>
      <c r="CH310" s="539"/>
      <c r="CI310" s="539"/>
      <c r="CJ310" s="539"/>
      <c r="CK310" s="539"/>
      <c r="CL310" s="539"/>
      <c r="CM310" s="539"/>
      <c r="CN310" s="539"/>
      <c r="CO310" s="539"/>
      <c r="CP310" s="539"/>
      <c r="CQ310" s="539"/>
      <c r="CR310" s="539"/>
      <c r="CS310" s="539"/>
      <c r="CT310" s="539"/>
      <c r="CU310" s="539"/>
      <c r="CV310" s="539"/>
      <c r="CW310" s="539"/>
      <c r="CX310" s="539"/>
      <c r="CY310" s="539"/>
      <c r="CZ310" s="539"/>
      <c r="DA310" s="539"/>
      <c r="DB310" s="539"/>
      <c r="DC310" s="539"/>
      <c r="DD310" s="539"/>
      <c r="DE310" s="539"/>
      <c r="DF310" s="539"/>
      <c r="DG310" s="539"/>
      <c r="DH310" s="539"/>
      <c r="DI310" s="539"/>
      <c r="DJ310" s="539"/>
      <c r="DK310" s="539"/>
      <c r="DL310" s="539"/>
      <c r="DM310" s="539"/>
      <c r="DN310" s="539"/>
      <c r="DO310" s="539"/>
      <c r="DP310" s="539"/>
      <c r="DQ310" s="539"/>
      <c r="DR310" s="539"/>
      <c r="DS310" s="539"/>
      <c r="DT310" s="539"/>
      <c r="DU310" s="539"/>
      <c r="DV310" s="539"/>
      <c r="DW310" s="359"/>
      <c r="DX310" s="539"/>
      <c r="DY310" s="539"/>
      <c r="DZ310" s="539"/>
      <c r="EA310" s="539"/>
      <c r="EB310" s="539"/>
      <c r="EC310" s="539"/>
      <c r="ED310" s="539"/>
      <c r="EE310" s="539"/>
      <c r="EF310" s="539"/>
      <c r="EG310" s="539"/>
      <c r="EH310" s="539"/>
      <c r="EI310" s="539"/>
      <c r="EJ310" s="539"/>
      <c r="EK310" s="539"/>
      <c r="EL310" s="539"/>
      <c r="EM310" s="539"/>
      <c r="EN310" s="539"/>
      <c r="EO310" s="539"/>
      <c r="EP310" s="539"/>
      <c r="EQ310" s="539"/>
      <c r="ER310" s="359"/>
      <c r="ES310" s="539"/>
      <c r="ET310" s="539"/>
      <c r="EU310" s="539"/>
      <c r="EV310" s="539"/>
      <c r="EW310" s="539"/>
      <c r="EX310" s="539"/>
      <c r="EY310" s="539"/>
      <c r="EZ310" s="539"/>
      <c r="FA310" s="539"/>
      <c r="FB310" s="539"/>
      <c r="FC310" s="539"/>
      <c r="FD310" s="539"/>
      <c r="FE310" s="539"/>
      <c r="FF310" s="539"/>
      <c r="FG310" s="539"/>
      <c r="FH310" s="539"/>
      <c r="FI310" s="539"/>
      <c r="FJ310" s="539"/>
      <c r="FK310" s="539"/>
      <c r="FL310" s="539"/>
      <c r="FM310" s="539"/>
      <c r="FN310" s="539"/>
      <c r="FO310" s="539"/>
      <c r="FP310" s="539"/>
      <c r="FQ310" s="539"/>
      <c r="FR310" s="539"/>
      <c r="FS310" s="539"/>
      <c r="FT310" s="539"/>
      <c r="FU310" s="539"/>
      <c r="FV310" s="539"/>
      <c r="FW310" s="539"/>
      <c r="FX310" s="539"/>
      <c r="FY310" s="539"/>
      <c r="FZ310" s="539"/>
      <c r="GA310" s="539"/>
      <c r="GB310" s="539"/>
      <c r="GC310" s="539"/>
      <c r="GD310" s="539"/>
      <c r="GE310" s="539"/>
      <c r="GF310" s="539"/>
      <c r="GG310" s="539"/>
      <c r="GH310" s="539"/>
      <c r="GI310" s="539"/>
      <c r="GJ310" s="539"/>
      <c r="GK310" s="539"/>
      <c r="GL310" s="539"/>
      <c r="GM310" s="539"/>
      <c r="GN310" s="539"/>
      <c r="GO310" s="539"/>
      <c r="GP310" s="539"/>
      <c r="GQ310" s="539"/>
      <c r="GR310" s="539"/>
      <c r="GS310" s="539"/>
      <c r="GT310" s="539"/>
      <c r="GU310" s="539"/>
      <c r="GV310" s="539"/>
      <c r="GW310" s="539"/>
      <c r="GX310" s="539"/>
      <c r="GY310" s="539"/>
      <c r="GZ310" s="539"/>
      <c r="HA310" s="539"/>
      <c r="HB310" s="539"/>
      <c r="HC310" s="539"/>
      <c r="HD310" s="539"/>
      <c r="HE310" s="539"/>
      <c r="HF310" s="539"/>
      <c r="HG310" s="539"/>
      <c r="HH310" s="539"/>
      <c r="HI310" s="539"/>
      <c r="HJ310" s="539"/>
      <c r="HK310" s="539"/>
      <c r="HL310" s="539"/>
      <c r="HM310" s="539"/>
      <c r="HN310" s="539"/>
      <c r="HO310" s="539"/>
      <c r="HP310" s="539"/>
      <c r="HQ310" s="539"/>
      <c r="HR310" s="539"/>
      <c r="HS310" s="539"/>
      <c r="HT310" s="539"/>
      <c r="HU310" s="539"/>
      <c r="HV310" s="539"/>
      <c r="HW310" s="539"/>
      <c r="HX310" s="539"/>
      <c r="HY310" s="539"/>
      <c r="HZ310" s="539"/>
      <c r="IA310" s="539"/>
      <c r="IB310" s="539"/>
      <c r="IC310" s="539"/>
      <c r="ID310" s="539"/>
      <c r="IE310" s="539"/>
      <c r="IF310" s="539"/>
      <c r="IG310" s="539"/>
      <c r="IH310" s="539"/>
      <c r="II310" s="539"/>
      <c r="IJ310" s="539"/>
      <c r="IK310" s="539"/>
      <c r="IL310" s="539"/>
      <c r="IM310" s="539"/>
      <c r="IN310" s="539"/>
      <c r="IO310" s="539"/>
      <c r="IP310" s="539"/>
      <c r="IQ310" s="539"/>
      <c r="IR310" s="539"/>
      <c r="IS310" s="539"/>
      <c r="IT310" s="539"/>
      <c r="IU310" s="539"/>
      <c r="IV310" s="539"/>
      <c r="IW310" s="539"/>
      <c r="IX310" s="539"/>
      <c r="IY310" s="539"/>
      <c r="IZ310" s="539"/>
      <c r="JA310" s="539"/>
      <c r="JB310" s="539"/>
      <c r="JC310" s="539"/>
      <c r="JD310" s="539"/>
      <c r="JE310" s="539"/>
      <c r="JF310" s="539"/>
      <c r="JG310" s="359"/>
      <c r="JH310" s="539"/>
      <c r="JI310" s="539"/>
      <c r="JJ310" s="539"/>
      <c r="JK310" s="539"/>
      <c r="JL310" s="539"/>
      <c r="JM310" s="539"/>
      <c r="JN310" s="539"/>
      <c r="JO310" s="539"/>
      <c r="JP310" s="539"/>
      <c r="JQ310" s="539"/>
      <c r="JR310" s="539"/>
      <c r="JS310" s="539"/>
      <c r="JT310" s="539"/>
      <c r="JU310" s="539"/>
      <c r="JV310" s="539"/>
      <c r="JW310" s="539"/>
      <c r="JX310" s="539"/>
      <c r="JY310" s="539"/>
      <c r="JZ310" s="539"/>
      <c r="KA310" s="539"/>
      <c r="KB310" s="359"/>
    </row>
    <row r="311" spans="1:289" ht="15" customHeight="1" x14ac:dyDescent="0.25">
      <c r="B311" s="293" t="str">
        <f t="shared" si="36"/>
        <v>Desk 95</v>
      </c>
      <c r="C311" s="295" t="str">
        <f t="shared" si="38"/>
        <v/>
      </c>
      <c r="D311" s="295" t="str">
        <f t="shared" si="38"/>
        <v/>
      </c>
      <c r="E311" s="295" t="str">
        <f t="shared" si="38"/>
        <v/>
      </c>
      <c r="F311" s="295" t="str">
        <f t="shared" si="38"/>
        <v/>
      </c>
      <c r="G311" s="591" t="str">
        <f t="shared" si="38"/>
        <v/>
      </c>
      <c r="H311" s="539"/>
      <c r="I311" s="539"/>
      <c r="J311" s="539"/>
      <c r="K311" s="539"/>
      <c r="L311" s="539"/>
      <c r="M311" s="539"/>
      <c r="N311" s="539"/>
      <c r="O311" s="539"/>
      <c r="P311" s="539"/>
      <c r="Q311" s="539"/>
      <c r="R311" s="539"/>
      <c r="S311" s="539"/>
      <c r="T311" s="539"/>
      <c r="U311" s="539"/>
      <c r="V311" s="539"/>
      <c r="W311" s="539"/>
      <c r="X311" s="539"/>
      <c r="Y311" s="539"/>
      <c r="Z311" s="539"/>
      <c r="AA311" s="539"/>
      <c r="AB311" s="539"/>
      <c r="AC311" s="539"/>
      <c r="AD311" s="539"/>
      <c r="AE311" s="539"/>
      <c r="AF311" s="539"/>
      <c r="AG311" s="539"/>
      <c r="AH311" s="539"/>
      <c r="AI311" s="539"/>
      <c r="AJ311" s="539"/>
      <c r="AK311" s="539"/>
      <c r="AL311" s="539"/>
      <c r="AM311" s="539"/>
      <c r="AN311" s="539"/>
      <c r="AO311" s="539"/>
      <c r="AP311" s="539"/>
      <c r="AQ311" s="539"/>
      <c r="AR311" s="539"/>
      <c r="AS311" s="539"/>
      <c r="AT311" s="539"/>
      <c r="AU311" s="539"/>
      <c r="AV311" s="539"/>
      <c r="AW311" s="539"/>
      <c r="AX311" s="539"/>
      <c r="AY311" s="539"/>
      <c r="AZ311" s="539"/>
      <c r="BA311" s="539"/>
      <c r="BB311" s="539"/>
      <c r="BC311" s="539"/>
      <c r="BD311" s="539"/>
      <c r="BE311" s="539"/>
      <c r="BF311" s="539"/>
      <c r="BG311" s="539"/>
      <c r="BH311" s="539"/>
      <c r="BI311" s="539"/>
      <c r="BJ311" s="539"/>
      <c r="BK311" s="539"/>
      <c r="BL311" s="539"/>
      <c r="BM311" s="539"/>
      <c r="BN311" s="539"/>
      <c r="BO311" s="539"/>
      <c r="BP311" s="539"/>
      <c r="BQ311" s="539"/>
      <c r="BR311" s="539"/>
      <c r="BS311" s="539"/>
      <c r="BT311" s="539"/>
      <c r="BU311" s="539"/>
      <c r="BV311" s="539"/>
      <c r="BW311" s="539"/>
      <c r="BX311" s="539"/>
      <c r="BY311" s="539"/>
      <c r="BZ311" s="539"/>
      <c r="CA311" s="539"/>
      <c r="CB311" s="539"/>
      <c r="CC311" s="539"/>
      <c r="CD311" s="539"/>
      <c r="CE311" s="539"/>
      <c r="CF311" s="539"/>
      <c r="CG311" s="539"/>
      <c r="CH311" s="539"/>
      <c r="CI311" s="539"/>
      <c r="CJ311" s="539"/>
      <c r="CK311" s="539"/>
      <c r="CL311" s="539"/>
      <c r="CM311" s="539"/>
      <c r="CN311" s="539"/>
      <c r="CO311" s="539"/>
      <c r="CP311" s="539"/>
      <c r="CQ311" s="539"/>
      <c r="CR311" s="539"/>
      <c r="CS311" s="539"/>
      <c r="CT311" s="539"/>
      <c r="CU311" s="539"/>
      <c r="CV311" s="539"/>
      <c r="CW311" s="539"/>
      <c r="CX311" s="539"/>
      <c r="CY311" s="539"/>
      <c r="CZ311" s="539"/>
      <c r="DA311" s="539"/>
      <c r="DB311" s="539"/>
      <c r="DC311" s="539"/>
      <c r="DD311" s="539"/>
      <c r="DE311" s="539"/>
      <c r="DF311" s="539"/>
      <c r="DG311" s="539"/>
      <c r="DH311" s="539"/>
      <c r="DI311" s="539"/>
      <c r="DJ311" s="539"/>
      <c r="DK311" s="539"/>
      <c r="DL311" s="539"/>
      <c r="DM311" s="539"/>
      <c r="DN311" s="539"/>
      <c r="DO311" s="539"/>
      <c r="DP311" s="539"/>
      <c r="DQ311" s="539"/>
      <c r="DR311" s="539"/>
      <c r="DS311" s="539"/>
      <c r="DT311" s="539"/>
      <c r="DU311" s="539"/>
      <c r="DV311" s="539"/>
      <c r="DW311" s="359"/>
      <c r="DX311" s="539"/>
      <c r="DY311" s="539"/>
      <c r="DZ311" s="539"/>
      <c r="EA311" s="539"/>
      <c r="EB311" s="539"/>
      <c r="EC311" s="539"/>
      <c r="ED311" s="539"/>
      <c r="EE311" s="539"/>
      <c r="EF311" s="539"/>
      <c r="EG311" s="539"/>
      <c r="EH311" s="539"/>
      <c r="EI311" s="539"/>
      <c r="EJ311" s="539"/>
      <c r="EK311" s="539"/>
      <c r="EL311" s="539"/>
      <c r="EM311" s="539"/>
      <c r="EN311" s="539"/>
      <c r="EO311" s="539"/>
      <c r="EP311" s="539"/>
      <c r="EQ311" s="539"/>
      <c r="ER311" s="359"/>
      <c r="ES311" s="539"/>
      <c r="ET311" s="539"/>
      <c r="EU311" s="539"/>
      <c r="EV311" s="539"/>
      <c r="EW311" s="539"/>
      <c r="EX311" s="539"/>
      <c r="EY311" s="539"/>
      <c r="EZ311" s="539"/>
      <c r="FA311" s="539"/>
      <c r="FB311" s="539"/>
      <c r="FC311" s="539"/>
      <c r="FD311" s="539"/>
      <c r="FE311" s="539"/>
      <c r="FF311" s="539"/>
      <c r="FG311" s="539"/>
      <c r="FH311" s="539"/>
      <c r="FI311" s="539"/>
      <c r="FJ311" s="539"/>
      <c r="FK311" s="539"/>
      <c r="FL311" s="539"/>
      <c r="FM311" s="539"/>
      <c r="FN311" s="539"/>
      <c r="FO311" s="539"/>
      <c r="FP311" s="539"/>
      <c r="FQ311" s="539"/>
      <c r="FR311" s="539"/>
      <c r="FS311" s="539"/>
      <c r="FT311" s="539"/>
      <c r="FU311" s="539"/>
      <c r="FV311" s="539"/>
      <c r="FW311" s="539"/>
      <c r="FX311" s="539"/>
      <c r="FY311" s="539"/>
      <c r="FZ311" s="539"/>
      <c r="GA311" s="539"/>
      <c r="GB311" s="539"/>
      <c r="GC311" s="539"/>
      <c r="GD311" s="539"/>
      <c r="GE311" s="539"/>
      <c r="GF311" s="539"/>
      <c r="GG311" s="539"/>
      <c r="GH311" s="539"/>
      <c r="GI311" s="539"/>
      <c r="GJ311" s="539"/>
      <c r="GK311" s="539"/>
      <c r="GL311" s="539"/>
      <c r="GM311" s="539"/>
      <c r="GN311" s="539"/>
      <c r="GO311" s="539"/>
      <c r="GP311" s="539"/>
      <c r="GQ311" s="539"/>
      <c r="GR311" s="539"/>
      <c r="GS311" s="539"/>
      <c r="GT311" s="539"/>
      <c r="GU311" s="539"/>
      <c r="GV311" s="539"/>
      <c r="GW311" s="539"/>
      <c r="GX311" s="539"/>
      <c r="GY311" s="539"/>
      <c r="GZ311" s="539"/>
      <c r="HA311" s="539"/>
      <c r="HB311" s="539"/>
      <c r="HC311" s="539"/>
      <c r="HD311" s="539"/>
      <c r="HE311" s="539"/>
      <c r="HF311" s="539"/>
      <c r="HG311" s="539"/>
      <c r="HH311" s="539"/>
      <c r="HI311" s="539"/>
      <c r="HJ311" s="539"/>
      <c r="HK311" s="539"/>
      <c r="HL311" s="539"/>
      <c r="HM311" s="539"/>
      <c r="HN311" s="539"/>
      <c r="HO311" s="539"/>
      <c r="HP311" s="539"/>
      <c r="HQ311" s="539"/>
      <c r="HR311" s="539"/>
      <c r="HS311" s="539"/>
      <c r="HT311" s="539"/>
      <c r="HU311" s="539"/>
      <c r="HV311" s="539"/>
      <c r="HW311" s="539"/>
      <c r="HX311" s="539"/>
      <c r="HY311" s="539"/>
      <c r="HZ311" s="539"/>
      <c r="IA311" s="539"/>
      <c r="IB311" s="539"/>
      <c r="IC311" s="539"/>
      <c r="ID311" s="539"/>
      <c r="IE311" s="539"/>
      <c r="IF311" s="539"/>
      <c r="IG311" s="539"/>
      <c r="IH311" s="539"/>
      <c r="II311" s="539"/>
      <c r="IJ311" s="539"/>
      <c r="IK311" s="539"/>
      <c r="IL311" s="539"/>
      <c r="IM311" s="539"/>
      <c r="IN311" s="539"/>
      <c r="IO311" s="539"/>
      <c r="IP311" s="539"/>
      <c r="IQ311" s="539"/>
      <c r="IR311" s="539"/>
      <c r="IS311" s="539"/>
      <c r="IT311" s="539"/>
      <c r="IU311" s="539"/>
      <c r="IV311" s="539"/>
      <c r="IW311" s="539"/>
      <c r="IX311" s="539"/>
      <c r="IY311" s="539"/>
      <c r="IZ311" s="539"/>
      <c r="JA311" s="539"/>
      <c r="JB311" s="539"/>
      <c r="JC311" s="539"/>
      <c r="JD311" s="539"/>
      <c r="JE311" s="539"/>
      <c r="JF311" s="539"/>
      <c r="JG311" s="359"/>
      <c r="JH311" s="539"/>
      <c r="JI311" s="539"/>
      <c r="JJ311" s="539"/>
      <c r="JK311" s="539"/>
      <c r="JL311" s="539"/>
      <c r="JM311" s="539"/>
      <c r="JN311" s="539"/>
      <c r="JO311" s="539"/>
      <c r="JP311" s="539"/>
      <c r="JQ311" s="539"/>
      <c r="JR311" s="539"/>
      <c r="JS311" s="539"/>
      <c r="JT311" s="539"/>
      <c r="JU311" s="539"/>
      <c r="JV311" s="539"/>
      <c r="JW311" s="539"/>
      <c r="JX311" s="539"/>
      <c r="JY311" s="539"/>
      <c r="JZ311" s="539"/>
      <c r="KA311" s="539"/>
      <c r="KB311" s="359"/>
    </row>
    <row r="312" spans="1:289" ht="15" customHeight="1" x14ac:dyDescent="0.25">
      <c r="B312" s="293" t="str">
        <f t="shared" si="36"/>
        <v>Desk 96</v>
      </c>
      <c r="C312" s="295" t="str">
        <f t="shared" si="38"/>
        <v/>
      </c>
      <c r="D312" s="295" t="str">
        <f t="shared" si="38"/>
        <v/>
      </c>
      <c r="E312" s="295" t="str">
        <f t="shared" si="38"/>
        <v/>
      </c>
      <c r="F312" s="295" t="str">
        <f t="shared" si="38"/>
        <v/>
      </c>
      <c r="G312" s="591" t="str">
        <f t="shared" si="38"/>
        <v/>
      </c>
      <c r="H312" s="539"/>
      <c r="I312" s="539"/>
      <c r="J312" s="539"/>
      <c r="K312" s="539"/>
      <c r="L312" s="539"/>
      <c r="M312" s="539"/>
      <c r="N312" s="539"/>
      <c r="O312" s="539"/>
      <c r="P312" s="539"/>
      <c r="Q312" s="539"/>
      <c r="R312" s="539"/>
      <c r="S312" s="539"/>
      <c r="T312" s="539"/>
      <c r="U312" s="539"/>
      <c r="V312" s="539"/>
      <c r="W312" s="539"/>
      <c r="X312" s="539"/>
      <c r="Y312" s="539"/>
      <c r="Z312" s="539"/>
      <c r="AA312" s="539"/>
      <c r="AB312" s="539"/>
      <c r="AC312" s="539"/>
      <c r="AD312" s="539"/>
      <c r="AE312" s="539"/>
      <c r="AF312" s="539"/>
      <c r="AG312" s="539"/>
      <c r="AH312" s="539"/>
      <c r="AI312" s="539"/>
      <c r="AJ312" s="539"/>
      <c r="AK312" s="539"/>
      <c r="AL312" s="539"/>
      <c r="AM312" s="539"/>
      <c r="AN312" s="539"/>
      <c r="AO312" s="539"/>
      <c r="AP312" s="539"/>
      <c r="AQ312" s="539"/>
      <c r="AR312" s="539"/>
      <c r="AS312" s="539"/>
      <c r="AT312" s="539"/>
      <c r="AU312" s="539"/>
      <c r="AV312" s="539"/>
      <c r="AW312" s="539"/>
      <c r="AX312" s="539"/>
      <c r="AY312" s="539"/>
      <c r="AZ312" s="539"/>
      <c r="BA312" s="539"/>
      <c r="BB312" s="539"/>
      <c r="BC312" s="539"/>
      <c r="BD312" s="539"/>
      <c r="BE312" s="539"/>
      <c r="BF312" s="539"/>
      <c r="BG312" s="539"/>
      <c r="BH312" s="539"/>
      <c r="BI312" s="539"/>
      <c r="BJ312" s="539"/>
      <c r="BK312" s="539"/>
      <c r="BL312" s="539"/>
      <c r="BM312" s="539"/>
      <c r="BN312" s="539"/>
      <c r="BO312" s="539"/>
      <c r="BP312" s="539"/>
      <c r="BQ312" s="539"/>
      <c r="BR312" s="539"/>
      <c r="BS312" s="539"/>
      <c r="BT312" s="539"/>
      <c r="BU312" s="539"/>
      <c r="BV312" s="539"/>
      <c r="BW312" s="539"/>
      <c r="BX312" s="539"/>
      <c r="BY312" s="539"/>
      <c r="BZ312" s="539"/>
      <c r="CA312" s="539"/>
      <c r="CB312" s="539"/>
      <c r="CC312" s="539"/>
      <c r="CD312" s="539"/>
      <c r="CE312" s="539"/>
      <c r="CF312" s="539"/>
      <c r="CG312" s="539"/>
      <c r="CH312" s="539"/>
      <c r="CI312" s="539"/>
      <c r="CJ312" s="539"/>
      <c r="CK312" s="539"/>
      <c r="CL312" s="539"/>
      <c r="CM312" s="539"/>
      <c r="CN312" s="539"/>
      <c r="CO312" s="539"/>
      <c r="CP312" s="539"/>
      <c r="CQ312" s="539"/>
      <c r="CR312" s="539"/>
      <c r="CS312" s="539"/>
      <c r="CT312" s="539"/>
      <c r="CU312" s="539"/>
      <c r="CV312" s="539"/>
      <c r="CW312" s="539"/>
      <c r="CX312" s="539"/>
      <c r="CY312" s="539"/>
      <c r="CZ312" s="539"/>
      <c r="DA312" s="539"/>
      <c r="DB312" s="539"/>
      <c r="DC312" s="539"/>
      <c r="DD312" s="539"/>
      <c r="DE312" s="539"/>
      <c r="DF312" s="539"/>
      <c r="DG312" s="539"/>
      <c r="DH312" s="539"/>
      <c r="DI312" s="539"/>
      <c r="DJ312" s="539"/>
      <c r="DK312" s="539"/>
      <c r="DL312" s="539"/>
      <c r="DM312" s="539"/>
      <c r="DN312" s="539"/>
      <c r="DO312" s="539"/>
      <c r="DP312" s="539"/>
      <c r="DQ312" s="539"/>
      <c r="DR312" s="539"/>
      <c r="DS312" s="539"/>
      <c r="DT312" s="539"/>
      <c r="DU312" s="539"/>
      <c r="DV312" s="539"/>
      <c r="DW312" s="359"/>
      <c r="DX312" s="539"/>
      <c r="DY312" s="539"/>
      <c r="DZ312" s="539"/>
      <c r="EA312" s="539"/>
      <c r="EB312" s="539"/>
      <c r="EC312" s="539"/>
      <c r="ED312" s="539"/>
      <c r="EE312" s="539"/>
      <c r="EF312" s="539"/>
      <c r="EG312" s="539"/>
      <c r="EH312" s="539"/>
      <c r="EI312" s="539"/>
      <c r="EJ312" s="539"/>
      <c r="EK312" s="539"/>
      <c r="EL312" s="539"/>
      <c r="EM312" s="539"/>
      <c r="EN312" s="539"/>
      <c r="EO312" s="539"/>
      <c r="EP312" s="539"/>
      <c r="EQ312" s="539"/>
      <c r="ER312" s="359"/>
      <c r="ES312" s="539"/>
      <c r="ET312" s="539"/>
      <c r="EU312" s="539"/>
      <c r="EV312" s="539"/>
      <c r="EW312" s="539"/>
      <c r="EX312" s="539"/>
      <c r="EY312" s="539"/>
      <c r="EZ312" s="539"/>
      <c r="FA312" s="539"/>
      <c r="FB312" s="539"/>
      <c r="FC312" s="539"/>
      <c r="FD312" s="539"/>
      <c r="FE312" s="539"/>
      <c r="FF312" s="539"/>
      <c r="FG312" s="539"/>
      <c r="FH312" s="539"/>
      <c r="FI312" s="539"/>
      <c r="FJ312" s="539"/>
      <c r="FK312" s="539"/>
      <c r="FL312" s="539"/>
      <c r="FM312" s="539"/>
      <c r="FN312" s="539"/>
      <c r="FO312" s="539"/>
      <c r="FP312" s="539"/>
      <c r="FQ312" s="539"/>
      <c r="FR312" s="539"/>
      <c r="FS312" s="539"/>
      <c r="FT312" s="539"/>
      <c r="FU312" s="539"/>
      <c r="FV312" s="539"/>
      <c r="FW312" s="539"/>
      <c r="FX312" s="539"/>
      <c r="FY312" s="539"/>
      <c r="FZ312" s="539"/>
      <c r="GA312" s="539"/>
      <c r="GB312" s="539"/>
      <c r="GC312" s="539"/>
      <c r="GD312" s="539"/>
      <c r="GE312" s="539"/>
      <c r="GF312" s="539"/>
      <c r="GG312" s="539"/>
      <c r="GH312" s="539"/>
      <c r="GI312" s="539"/>
      <c r="GJ312" s="539"/>
      <c r="GK312" s="539"/>
      <c r="GL312" s="539"/>
      <c r="GM312" s="539"/>
      <c r="GN312" s="539"/>
      <c r="GO312" s="539"/>
      <c r="GP312" s="539"/>
      <c r="GQ312" s="539"/>
      <c r="GR312" s="539"/>
      <c r="GS312" s="539"/>
      <c r="GT312" s="539"/>
      <c r="GU312" s="539"/>
      <c r="GV312" s="539"/>
      <c r="GW312" s="539"/>
      <c r="GX312" s="539"/>
      <c r="GY312" s="539"/>
      <c r="GZ312" s="539"/>
      <c r="HA312" s="539"/>
      <c r="HB312" s="539"/>
      <c r="HC312" s="539"/>
      <c r="HD312" s="539"/>
      <c r="HE312" s="539"/>
      <c r="HF312" s="539"/>
      <c r="HG312" s="539"/>
      <c r="HH312" s="539"/>
      <c r="HI312" s="539"/>
      <c r="HJ312" s="539"/>
      <c r="HK312" s="539"/>
      <c r="HL312" s="539"/>
      <c r="HM312" s="539"/>
      <c r="HN312" s="539"/>
      <c r="HO312" s="539"/>
      <c r="HP312" s="539"/>
      <c r="HQ312" s="539"/>
      <c r="HR312" s="539"/>
      <c r="HS312" s="539"/>
      <c r="HT312" s="539"/>
      <c r="HU312" s="539"/>
      <c r="HV312" s="539"/>
      <c r="HW312" s="539"/>
      <c r="HX312" s="539"/>
      <c r="HY312" s="539"/>
      <c r="HZ312" s="539"/>
      <c r="IA312" s="539"/>
      <c r="IB312" s="539"/>
      <c r="IC312" s="539"/>
      <c r="ID312" s="539"/>
      <c r="IE312" s="539"/>
      <c r="IF312" s="539"/>
      <c r="IG312" s="539"/>
      <c r="IH312" s="539"/>
      <c r="II312" s="539"/>
      <c r="IJ312" s="539"/>
      <c r="IK312" s="539"/>
      <c r="IL312" s="539"/>
      <c r="IM312" s="539"/>
      <c r="IN312" s="539"/>
      <c r="IO312" s="539"/>
      <c r="IP312" s="539"/>
      <c r="IQ312" s="539"/>
      <c r="IR312" s="539"/>
      <c r="IS312" s="539"/>
      <c r="IT312" s="539"/>
      <c r="IU312" s="539"/>
      <c r="IV312" s="539"/>
      <c r="IW312" s="539"/>
      <c r="IX312" s="539"/>
      <c r="IY312" s="539"/>
      <c r="IZ312" s="539"/>
      <c r="JA312" s="539"/>
      <c r="JB312" s="539"/>
      <c r="JC312" s="539"/>
      <c r="JD312" s="539"/>
      <c r="JE312" s="539"/>
      <c r="JF312" s="539"/>
      <c r="JG312" s="359"/>
      <c r="JH312" s="539"/>
      <c r="JI312" s="539"/>
      <c r="JJ312" s="539"/>
      <c r="JK312" s="539"/>
      <c r="JL312" s="539"/>
      <c r="JM312" s="539"/>
      <c r="JN312" s="539"/>
      <c r="JO312" s="539"/>
      <c r="JP312" s="539"/>
      <c r="JQ312" s="539"/>
      <c r="JR312" s="539"/>
      <c r="JS312" s="539"/>
      <c r="JT312" s="539"/>
      <c r="JU312" s="539"/>
      <c r="JV312" s="539"/>
      <c r="JW312" s="539"/>
      <c r="JX312" s="539"/>
      <c r="JY312" s="539"/>
      <c r="JZ312" s="539"/>
      <c r="KA312" s="539"/>
      <c r="KB312" s="359"/>
    </row>
    <row r="313" spans="1:289" ht="15" customHeight="1" x14ac:dyDescent="0.25">
      <c r="B313" s="293" t="str">
        <f t="shared" si="36"/>
        <v>Desk 97</v>
      </c>
      <c r="C313" s="295" t="str">
        <f t="shared" si="38"/>
        <v/>
      </c>
      <c r="D313" s="295" t="str">
        <f t="shared" si="38"/>
        <v/>
      </c>
      <c r="E313" s="295" t="str">
        <f t="shared" si="38"/>
        <v/>
      </c>
      <c r="F313" s="295" t="str">
        <f t="shared" si="38"/>
        <v/>
      </c>
      <c r="G313" s="591" t="str">
        <f t="shared" si="38"/>
        <v/>
      </c>
      <c r="H313" s="539"/>
      <c r="I313" s="539"/>
      <c r="J313" s="539"/>
      <c r="K313" s="539"/>
      <c r="L313" s="539"/>
      <c r="M313" s="539"/>
      <c r="N313" s="539"/>
      <c r="O313" s="539"/>
      <c r="P313" s="539"/>
      <c r="Q313" s="539"/>
      <c r="R313" s="539"/>
      <c r="S313" s="539"/>
      <c r="T313" s="539"/>
      <c r="U313" s="539"/>
      <c r="V313" s="539"/>
      <c r="W313" s="539"/>
      <c r="X313" s="539"/>
      <c r="Y313" s="539"/>
      <c r="Z313" s="539"/>
      <c r="AA313" s="539"/>
      <c r="AB313" s="539"/>
      <c r="AC313" s="539"/>
      <c r="AD313" s="539"/>
      <c r="AE313" s="539"/>
      <c r="AF313" s="539"/>
      <c r="AG313" s="539"/>
      <c r="AH313" s="539"/>
      <c r="AI313" s="539"/>
      <c r="AJ313" s="539"/>
      <c r="AK313" s="539"/>
      <c r="AL313" s="539"/>
      <c r="AM313" s="539"/>
      <c r="AN313" s="539"/>
      <c r="AO313" s="539"/>
      <c r="AP313" s="539"/>
      <c r="AQ313" s="539"/>
      <c r="AR313" s="539"/>
      <c r="AS313" s="539"/>
      <c r="AT313" s="539"/>
      <c r="AU313" s="539"/>
      <c r="AV313" s="539"/>
      <c r="AW313" s="539"/>
      <c r="AX313" s="539"/>
      <c r="AY313" s="539"/>
      <c r="AZ313" s="539"/>
      <c r="BA313" s="539"/>
      <c r="BB313" s="539"/>
      <c r="BC313" s="539"/>
      <c r="BD313" s="539"/>
      <c r="BE313" s="539"/>
      <c r="BF313" s="539"/>
      <c r="BG313" s="539"/>
      <c r="BH313" s="539"/>
      <c r="BI313" s="539"/>
      <c r="BJ313" s="539"/>
      <c r="BK313" s="539"/>
      <c r="BL313" s="539"/>
      <c r="BM313" s="539"/>
      <c r="BN313" s="539"/>
      <c r="BO313" s="539"/>
      <c r="BP313" s="539"/>
      <c r="BQ313" s="539"/>
      <c r="BR313" s="539"/>
      <c r="BS313" s="539"/>
      <c r="BT313" s="539"/>
      <c r="BU313" s="539"/>
      <c r="BV313" s="539"/>
      <c r="BW313" s="539"/>
      <c r="BX313" s="539"/>
      <c r="BY313" s="539"/>
      <c r="BZ313" s="539"/>
      <c r="CA313" s="539"/>
      <c r="CB313" s="539"/>
      <c r="CC313" s="539"/>
      <c r="CD313" s="539"/>
      <c r="CE313" s="539"/>
      <c r="CF313" s="539"/>
      <c r="CG313" s="539"/>
      <c r="CH313" s="539"/>
      <c r="CI313" s="539"/>
      <c r="CJ313" s="539"/>
      <c r="CK313" s="539"/>
      <c r="CL313" s="539"/>
      <c r="CM313" s="539"/>
      <c r="CN313" s="539"/>
      <c r="CO313" s="539"/>
      <c r="CP313" s="539"/>
      <c r="CQ313" s="539"/>
      <c r="CR313" s="539"/>
      <c r="CS313" s="539"/>
      <c r="CT313" s="539"/>
      <c r="CU313" s="539"/>
      <c r="CV313" s="539"/>
      <c r="CW313" s="539"/>
      <c r="CX313" s="539"/>
      <c r="CY313" s="539"/>
      <c r="CZ313" s="539"/>
      <c r="DA313" s="539"/>
      <c r="DB313" s="539"/>
      <c r="DC313" s="539"/>
      <c r="DD313" s="539"/>
      <c r="DE313" s="539"/>
      <c r="DF313" s="539"/>
      <c r="DG313" s="539"/>
      <c r="DH313" s="539"/>
      <c r="DI313" s="539"/>
      <c r="DJ313" s="539"/>
      <c r="DK313" s="539"/>
      <c r="DL313" s="539"/>
      <c r="DM313" s="539"/>
      <c r="DN313" s="539"/>
      <c r="DO313" s="539"/>
      <c r="DP313" s="539"/>
      <c r="DQ313" s="539"/>
      <c r="DR313" s="539"/>
      <c r="DS313" s="539"/>
      <c r="DT313" s="539"/>
      <c r="DU313" s="539"/>
      <c r="DV313" s="539"/>
      <c r="DW313" s="359"/>
      <c r="DX313" s="539"/>
      <c r="DY313" s="539"/>
      <c r="DZ313" s="539"/>
      <c r="EA313" s="539"/>
      <c r="EB313" s="539"/>
      <c r="EC313" s="539"/>
      <c r="ED313" s="539"/>
      <c r="EE313" s="539"/>
      <c r="EF313" s="539"/>
      <c r="EG313" s="539"/>
      <c r="EH313" s="539"/>
      <c r="EI313" s="539"/>
      <c r="EJ313" s="539"/>
      <c r="EK313" s="539"/>
      <c r="EL313" s="539"/>
      <c r="EM313" s="539"/>
      <c r="EN313" s="539"/>
      <c r="EO313" s="539"/>
      <c r="EP313" s="539"/>
      <c r="EQ313" s="539"/>
      <c r="ER313" s="359"/>
      <c r="ES313" s="539"/>
      <c r="ET313" s="539"/>
      <c r="EU313" s="539"/>
      <c r="EV313" s="539"/>
      <c r="EW313" s="539"/>
      <c r="EX313" s="539"/>
      <c r="EY313" s="539"/>
      <c r="EZ313" s="539"/>
      <c r="FA313" s="539"/>
      <c r="FB313" s="539"/>
      <c r="FC313" s="539"/>
      <c r="FD313" s="539"/>
      <c r="FE313" s="539"/>
      <c r="FF313" s="539"/>
      <c r="FG313" s="539"/>
      <c r="FH313" s="539"/>
      <c r="FI313" s="539"/>
      <c r="FJ313" s="539"/>
      <c r="FK313" s="539"/>
      <c r="FL313" s="539"/>
      <c r="FM313" s="539"/>
      <c r="FN313" s="539"/>
      <c r="FO313" s="539"/>
      <c r="FP313" s="539"/>
      <c r="FQ313" s="539"/>
      <c r="FR313" s="539"/>
      <c r="FS313" s="539"/>
      <c r="FT313" s="539"/>
      <c r="FU313" s="539"/>
      <c r="FV313" s="539"/>
      <c r="FW313" s="539"/>
      <c r="FX313" s="539"/>
      <c r="FY313" s="539"/>
      <c r="FZ313" s="539"/>
      <c r="GA313" s="539"/>
      <c r="GB313" s="539"/>
      <c r="GC313" s="539"/>
      <c r="GD313" s="539"/>
      <c r="GE313" s="539"/>
      <c r="GF313" s="539"/>
      <c r="GG313" s="539"/>
      <c r="GH313" s="539"/>
      <c r="GI313" s="539"/>
      <c r="GJ313" s="539"/>
      <c r="GK313" s="539"/>
      <c r="GL313" s="539"/>
      <c r="GM313" s="539"/>
      <c r="GN313" s="539"/>
      <c r="GO313" s="539"/>
      <c r="GP313" s="539"/>
      <c r="GQ313" s="539"/>
      <c r="GR313" s="539"/>
      <c r="GS313" s="539"/>
      <c r="GT313" s="539"/>
      <c r="GU313" s="539"/>
      <c r="GV313" s="539"/>
      <c r="GW313" s="539"/>
      <c r="GX313" s="539"/>
      <c r="GY313" s="539"/>
      <c r="GZ313" s="539"/>
      <c r="HA313" s="539"/>
      <c r="HB313" s="539"/>
      <c r="HC313" s="539"/>
      <c r="HD313" s="539"/>
      <c r="HE313" s="539"/>
      <c r="HF313" s="539"/>
      <c r="HG313" s="539"/>
      <c r="HH313" s="539"/>
      <c r="HI313" s="539"/>
      <c r="HJ313" s="539"/>
      <c r="HK313" s="539"/>
      <c r="HL313" s="539"/>
      <c r="HM313" s="539"/>
      <c r="HN313" s="539"/>
      <c r="HO313" s="539"/>
      <c r="HP313" s="539"/>
      <c r="HQ313" s="539"/>
      <c r="HR313" s="539"/>
      <c r="HS313" s="539"/>
      <c r="HT313" s="539"/>
      <c r="HU313" s="539"/>
      <c r="HV313" s="539"/>
      <c r="HW313" s="539"/>
      <c r="HX313" s="539"/>
      <c r="HY313" s="539"/>
      <c r="HZ313" s="539"/>
      <c r="IA313" s="539"/>
      <c r="IB313" s="539"/>
      <c r="IC313" s="539"/>
      <c r="ID313" s="539"/>
      <c r="IE313" s="539"/>
      <c r="IF313" s="539"/>
      <c r="IG313" s="539"/>
      <c r="IH313" s="539"/>
      <c r="II313" s="539"/>
      <c r="IJ313" s="539"/>
      <c r="IK313" s="539"/>
      <c r="IL313" s="539"/>
      <c r="IM313" s="539"/>
      <c r="IN313" s="539"/>
      <c r="IO313" s="539"/>
      <c r="IP313" s="539"/>
      <c r="IQ313" s="539"/>
      <c r="IR313" s="539"/>
      <c r="IS313" s="539"/>
      <c r="IT313" s="539"/>
      <c r="IU313" s="539"/>
      <c r="IV313" s="539"/>
      <c r="IW313" s="539"/>
      <c r="IX313" s="539"/>
      <c r="IY313" s="539"/>
      <c r="IZ313" s="539"/>
      <c r="JA313" s="539"/>
      <c r="JB313" s="539"/>
      <c r="JC313" s="539"/>
      <c r="JD313" s="539"/>
      <c r="JE313" s="539"/>
      <c r="JF313" s="539"/>
      <c r="JG313" s="359"/>
      <c r="JH313" s="539"/>
      <c r="JI313" s="539"/>
      <c r="JJ313" s="539"/>
      <c r="JK313" s="539"/>
      <c r="JL313" s="539"/>
      <c r="JM313" s="539"/>
      <c r="JN313" s="539"/>
      <c r="JO313" s="539"/>
      <c r="JP313" s="539"/>
      <c r="JQ313" s="539"/>
      <c r="JR313" s="539"/>
      <c r="JS313" s="539"/>
      <c r="JT313" s="539"/>
      <c r="JU313" s="539"/>
      <c r="JV313" s="539"/>
      <c r="JW313" s="539"/>
      <c r="JX313" s="539"/>
      <c r="JY313" s="539"/>
      <c r="JZ313" s="539"/>
      <c r="KA313" s="539"/>
      <c r="KB313" s="359"/>
    </row>
    <row r="314" spans="1:289" ht="15" customHeight="1" x14ac:dyDescent="0.25">
      <c r="B314" s="293" t="str">
        <f t="shared" si="36"/>
        <v>Desk 98</v>
      </c>
      <c r="C314" s="295" t="str">
        <f t="shared" ref="C314:G316" si="39">IF(ISBLANK(C108), "", C108)</f>
        <v/>
      </c>
      <c r="D314" s="295" t="str">
        <f t="shared" si="39"/>
        <v/>
      </c>
      <c r="E314" s="295" t="str">
        <f t="shared" si="39"/>
        <v/>
      </c>
      <c r="F314" s="295" t="str">
        <f t="shared" si="39"/>
        <v/>
      </c>
      <c r="G314" s="591" t="str">
        <f t="shared" si="39"/>
        <v/>
      </c>
      <c r="H314" s="539"/>
      <c r="I314" s="539"/>
      <c r="J314" s="539"/>
      <c r="K314" s="539"/>
      <c r="L314" s="539"/>
      <c r="M314" s="539"/>
      <c r="N314" s="539"/>
      <c r="O314" s="539"/>
      <c r="P314" s="539"/>
      <c r="Q314" s="539"/>
      <c r="R314" s="539"/>
      <c r="S314" s="539"/>
      <c r="T314" s="539"/>
      <c r="U314" s="539"/>
      <c r="V314" s="539"/>
      <c r="W314" s="539"/>
      <c r="X314" s="539"/>
      <c r="Y314" s="539"/>
      <c r="Z314" s="539"/>
      <c r="AA314" s="539"/>
      <c r="AB314" s="539"/>
      <c r="AC314" s="539"/>
      <c r="AD314" s="539"/>
      <c r="AE314" s="539"/>
      <c r="AF314" s="539"/>
      <c r="AG314" s="539"/>
      <c r="AH314" s="539"/>
      <c r="AI314" s="539"/>
      <c r="AJ314" s="539"/>
      <c r="AK314" s="539"/>
      <c r="AL314" s="539"/>
      <c r="AM314" s="539"/>
      <c r="AN314" s="539"/>
      <c r="AO314" s="539"/>
      <c r="AP314" s="539"/>
      <c r="AQ314" s="539"/>
      <c r="AR314" s="539"/>
      <c r="AS314" s="539"/>
      <c r="AT314" s="539"/>
      <c r="AU314" s="539"/>
      <c r="AV314" s="539"/>
      <c r="AW314" s="539"/>
      <c r="AX314" s="539"/>
      <c r="AY314" s="539"/>
      <c r="AZ314" s="539"/>
      <c r="BA314" s="539"/>
      <c r="BB314" s="539"/>
      <c r="BC314" s="539"/>
      <c r="BD314" s="539"/>
      <c r="BE314" s="539"/>
      <c r="BF314" s="539"/>
      <c r="BG314" s="539"/>
      <c r="BH314" s="539"/>
      <c r="BI314" s="539"/>
      <c r="BJ314" s="539"/>
      <c r="BK314" s="539"/>
      <c r="BL314" s="539"/>
      <c r="BM314" s="539"/>
      <c r="BN314" s="539"/>
      <c r="BO314" s="539"/>
      <c r="BP314" s="539"/>
      <c r="BQ314" s="539"/>
      <c r="BR314" s="539"/>
      <c r="BS314" s="539"/>
      <c r="BT314" s="539"/>
      <c r="BU314" s="539"/>
      <c r="BV314" s="539"/>
      <c r="BW314" s="539"/>
      <c r="BX314" s="539"/>
      <c r="BY314" s="539"/>
      <c r="BZ314" s="539"/>
      <c r="CA314" s="539"/>
      <c r="CB314" s="539"/>
      <c r="CC314" s="539"/>
      <c r="CD314" s="539"/>
      <c r="CE314" s="539"/>
      <c r="CF314" s="539"/>
      <c r="CG314" s="539"/>
      <c r="CH314" s="539"/>
      <c r="CI314" s="539"/>
      <c r="CJ314" s="539"/>
      <c r="CK314" s="539"/>
      <c r="CL314" s="539"/>
      <c r="CM314" s="539"/>
      <c r="CN314" s="539"/>
      <c r="CO314" s="539"/>
      <c r="CP314" s="539"/>
      <c r="CQ314" s="539"/>
      <c r="CR314" s="539"/>
      <c r="CS314" s="539"/>
      <c r="CT314" s="539"/>
      <c r="CU314" s="539"/>
      <c r="CV314" s="539"/>
      <c r="CW314" s="539"/>
      <c r="CX314" s="539"/>
      <c r="CY314" s="539"/>
      <c r="CZ314" s="539"/>
      <c r="DA314" s="539"/>
      <c r="DB314" s="539"/>
      <c r="DC314" s="539"/>
      <c r="DD314" s="539"/>
      <c r="DE314" s="539"/>
      <c r="DF314" s="539"/>
      <c r="DG314" s="539"/>
      <c r="DH314" s="539"/>
      <c r="DI314" s="539"/>
      <c r="DJ314" s="539"/>
      <c r="DK314" s="539"/>
      <c r="DL314" s="539"/>
      <c r="DM314" s="539"/>
      <c r="DN314" s="539"/>
      <c r="DO314" s="539"/>
      <c r="DP314" s="539"/>
      <c r="DQ314" s="539"/>
      <c r="DR314" s="539"/>
      <c r="DS314" s="539"/>
      <c r="DT314" s="539"/>
      <c r="DU314" s="539"/>
      <c r="DV314" s="539"/>
      <c r="DW314" s="359"/>
      <c r="DX314" s="539"/>
      <c r="DY314" s="539"/>
      <c r="DZ314" s="539"/>
      <c r="EA314" s="539"/>
      <c r="EB314" s="539"/>
      <c r="EC314" s="539"/>
      <c r="ED314" s="539"/>
      <c r="EE314" s="539"/>
      <c r="EF314" s="539"/>
      <c r="EG314" s="539"/>
      <c r="EH314" s="539"/>
      <c r="EI314" s="539"/>
      <c r="EJ314" s="539"/>
      <c r="EK314" s="539"/>
      <c r="EL314" s="539"/>
      <c r="EM314" s="539"/>
      <c r="EN314" s="539"/>
      <c r="EO314" s="539"/>
      <c r="EP314" s="539"/>
      <c r="EQ314" s="539"/>
      <c r="ER314" s="359"/>
      <c r="ES314" s="539"/>
      <c r="ET314" s="539"/>
      <c r="EU314" s="539"/>
      <c r="EV314" s="539"/>
      <c r="EW314" s="539"/>
      <c r="EX314" s="539"/>
      <c r="EY314" s="539"/>
      <c r="EZ314" s="539"/>
      <c r="FA314" s="539"/>
      <c r="FB314" s="539"/>
      <c r="FC314" s="539"/>
      <c r="FD314" s="539"/>
      <c r="FE314" s="539"/>
      <c r="FF314" s="539"/>
      <c r="FG314" s="539"/>
      <c r="FH314" s="539"/>
      <c r="FI314" s="539"/>
      <c r="FJ314" s="539"/>
      <c r="FK314" s="539"/>
      <c r="FL314" s="539"/>
      <c r="FM314" s="539"/>
      <c r="FN314" s="539"/>
      <c r="FO314" s="539"/>
      <c r="FP314" s="539"/>
      <c r="FQ314" s="539"/>
      <c r="FR314" s="539"/>
      <c r="FS314" s="539"/>
      <c r="FT314" s="539"/>
      <c r="FU314" s="539"/>
      <c r="FV314" s="539"/>
      <c r="FW314" s="539"/>
      <c r="FX314" s="539"/>
      <c r="FY314" s="539"/>
      <c r="FZ314" s="539"/>
      <c r="GA314" s="539"/>
      <c r="GB314" s="539"/>
      <c r="GC314" s="539"/>
      <c r="GD314" s="539"/>
      <c r="GE314" s="539"/>
      <c r="GF314" s="539"/>
      <c r="GG314" s="539"/>
      <c r="GH314" s="539"/>
      <c r="GI314" s="539"/>
      <c r="GJ314" s="539"/>
      <c r="GK314" s="539"/>
      <c r="GL314" s="539"/>
      <c r="GM314" s="539"/>
      <c r="GN314" s="539"/>
      <c r="GO314" s="539"/>
      <c r="GP314" s="539"/>
      <c r="GQ314" s="539"/>
      <c r="GR314" s="539"/>
      <c r="GS314" s="539"/>
      <c r="GT314" s="539"/>
      <c r="GU314" s="539"/>
      <c r="GV314" s="539"/>
      <c r="GW314" s="539"/>
      <c r="GX314" s="539"/>
      <c r="GY314" s="539"/>
      <c r="GZ314" s="539"/>
      <c r="HA314" s="539"/>
      <c r="HB314" s="539"/>
      <c r="HC314" s="539"/>
      <c r="HD314" s="539"/>
      <c r="HE314" s="539"/>
      <c r="HF314" s="539"/>
      <c r="HG314" s="539"/>
      <c r="HH314" s="539"/>
      <c r="HI314" s="539"/>
      <c r="HJ314" s="539"/>
      <c r="HK314" s="539"/>
      <c r="HL314" s="539"/>
      <c r="HM314" s="539"/>
      <c r="HN314" s="539"/>
      <c r="HO314" s="539"/>
      <c r="HP314" s="539"/>
      <c r="HQ314" s="539"/>
      <c r="HR314" s="539"/>
      <c r="HS314" s="539"/>
      <c r="HT314" s="539"/>
      <c r="HU314" s="539"/>
      <c r="HV314" s="539"/>
      <c r="HW314" s="539"/>
      <c r="HX314" s="539"/>
      <c r="HY314" s="539"/>
      <c r="HZ314" s="539"/>
      <c r="IA314" s="539"/>
      <c r="IB314" s="539"/>
      <c r="IC314" s="539"/>
      <c r="ID314" s="539"/>
      <c r="IE314" s="539"/>
      <c r="IF314" s="539"/>
      <c r="IG314" s="539"/>
      <c r="IH314" s="539"/>
      <c r="II314" s="539"/>
      <c r="IJ314" s="539"/>
      <c r="IK314" s="539"/>
      <c r="IL314" s="539"/>
      <c r="IM314" s="539"/>
      <c r="IN314" s="539"/>
      <c r="IO314" s="539"/>
      <c r="IP314" s="539"/>
      <c r="IQ314" s="539"/>
      <c r="IR314" s="539"/>
      <c r="IS314" s="539"/>
      <c r="IT314" s="539"/>
      <c r="IU314" s="539"/>
      <c r="IV314" s="539"/>
      <c r="IW314" s="539"/>
      <c r="IX314" s="539"/>
      <c r="IY314" s="539"/>
      <c r="IZ314" s="539"/>
      <c r="JA314" s="539"/>
      <c r="JB314" s="539"/>
      <c r="JC314" s="539"/>
      <c r="JD314" s="539"/>
      <c r="JE314" s="539"/>
      <c r="JF314" s="539"/>
      <c r="JG314" s="359"/>
      <c r="JH314" s="539"/>
      <c r="JI314" s="539"/>
      <c r="JJ314" s="539"/>
      <c r="JK314" s="539"/>
      <c r="JL314" s="539"/>
      <c r="JM314" s="539"/>
      <c r="JN314" s="539"/>
      <c r="JO314" s="539"/>
      <c r="JP314" s="539"/>
      <c r="JQ314" s="539"/>
      <c r="JR314" s="539"/>
      <c r="JS314" s="539"/>
      <c r="JT314" s="539"/>
      <c r="JU314" s="539"/>
      <c r="JV314" s="539"/>
      <c r="JW314" s="539"/>
      <c r="JX314" s="539"/>
      <c r="JY314" s="539"/>
      <c r="JZ314" s="539"/>
      <c r="KA314" s="539"/>
      <c r="KB314" s="359"/>
    </row>
    <row r="315" spans="1:289" ht="15" customHeight="1" x14ac:dyDescent="0.25">
      <c r="B315" s="293" t="str">
        <f t="shared" si="36"/>
        <v>Desk 99</v>
      </c>
      <c r="C315" s="295" t="str">
        <f t="shared" si="39"/>
        <v/>
      </c>
      <c r="D315" s="295" t="str">
        <f t="shared" si="39"/>
        <v/>
      </c>
      <c r="E315" s="295" t="str">
        <f t="shared" si="39"/>
        <v/>
      </c>
      <c r="F315" s="295" t="str">
        <f t="shared" si="39"/>
        <v/>
      </c>
      <c r="G315" s="591" t="str">
        <f t="shared" si="39"/>
        <v/>
      </c>
      <c r="H315" s="539"/>
      <c r="I315" s="539"/>
      <c r="J315" s="539"/>
      <c r="K315" s="539"/>
      <c r="L315" s="539"/>
      <c r="M315" s="539"/>
      <c r="N315" s="539"/>
      <c r="O315" s="539"/>
      <c r="P315" s="539"/>
      <c r="Q315" s="539"/>
      <c r="R315" s="539"/>
      <c r="S315" s="539"/>
      <c r="T315" s="539"/>
      <c r="U315" s="539"/>
      <c r="V315" s="539"/>
      <c r="W315" s="539"/>
      <c r="X315" s="539"/>
      <c r="Y315" s="539"/>
      <c r="Z315" s="539"/>
      <c r="AA315" s="539"/>
      <c r="AB315" s="539"/>
      <c r="AC315" s="539"/>
      <c r="AD315" s="539"/>
      <c r="AE315" s="539"/>
      <c r="AF315" s="539"/>
      <c r="AG315" s="539"/>
      <c r="AH315" s="539"/>
      <c r="AI315" s="539"/>
      <c r="AJ315" s="539"/>
      <c r="AK315" s="539"/>
      <c r="AL315" s="539"/>
      <c r="AM315" s="539"/>
      <c r="AN315" s="539"/>
      <c r="AO315" s="539"/>
      <c r="AP315" s="539"/>
      <c r="AQ315" s="539"/>
      <c r="AR315" s="539"/>
      <c r="AS315" s="539"/>
      <c r="AT315" s="539"/>
      <c r="AU315" s="539"/>
      <c r="AV315" s="539"/>
      <c r="AW315" s="539"/>
      <c r="AX315" s="539"/>
      <c r="AY315" s="539"/>
      <c r="AZ315" s="539"/>
      <c r="BA315" s="539"/>
      <c r="BB315" s="539"/>
      <c r="BC315" s="539"/>
      <c r="BD315" s="539"/>
      <c r="BE315" s="539"/>
      <c r="BF315" s="539"/>
      <c r="BG315" s="539"/>
      <c r="BH315" s="539"/>
      <c r="BI315" s="539"/>
      <c r="BJ315" s="539"/>
      <c r="BK315" s="539"/>
      <c r="BL315" s="539"/>
      <c r="BM315" s="539"/>
      <c r="BN315" s="539"/>
      <c r="BO315" s="539"/>
      <c r="BP315" s="539"/>
      <c r="BQ315" s="539"/>
      <c r="BR315" s="539"/>
      <c r="BS315" s="539"/>
      <c r="BT315" s="539"/>
      <c r="BU315" s="539"/>
      <c r="BV315" s="539"/>
      <c r="BW315" s="539"/>
      <c r="BX315" s="539"/>
      <c r="BY315" s="539"/>
      <c r="BZ315" s="539"/>
      <c r="CA315" s="539"/>
      <c r="CB315" s="539"/>
      <c r="CC315" s="539"/>
      <c r="CD315" s="539"/>
      <c r="CE315" s="539"/>
      <c r="CF315" s="539"/>
      <c r="CG315" s="539"/>
      <c r="CH315" s="539"/>
      <c r="CI315" s="539"/>
      <c r="CJ315" s="539"/>
      <c r="CK315" s="539"/>
      <c r="CL315" s="539"/>
      <c r="CM315" s="539"/>
      <c r="CN315" s="539"/>
      <c r="CO315" s="539"/>
      <c r="CP315" s="539"/>
      <c r="CQ315" s="539"/>
      <c r="CR315" s="539"/>
      <c r="CS315" s="539"/>
      <c r="CT315" s="539"/>
      <c r="CU315" s="539"/>
      <c r="CV315" s="539"/>
      <c r="CW315" s="539"/>
      <c r="CX315" s="539"/>
      <c r="CY315" s="539"/>
      <c r="CZ315" s="539"/>
      <c r="DA315" s="539"/>
      <c r="DB315" s="539"/>
      <c r="DC315" s="539"/>
      <c r="DD315" s="539"/>
      <c r="DE315" s="539"/>
      <c r="DF315" s="539"/>
      <c r="DG315" s="539"/>
      <c r="DH315" s="539"/>
      <c r="DI315" s="539"/>
      <c r="DJ315" s="539"/>
      <c r="DK315" s="539"/>
      <c r="DL315" s="539"/>
      <c r="DM315" s="539"/>
      <c r="DN315" s="539"/>
      <c r="DO315" s="539"/>
      <c r="DP315" s="539"/>
      <c r="DQ315" s="539"/>
      <c r="DR315" s="539"/>
      <c r="DS315" s="539"/>
      <c r="DT315" s="539"/>
      <c r="DU315" s="539"/>
      <c r="DV315" s="539"/>
      <c r="DW315" s="359"/>
      <c r="DX315" s="539"/>
      <c r="DY315" s="539"/>
      <c r="DZ315" s="539"/>
      <c r="EA315" s="539"/>
      <c r="EB315" s="539"/>
      <c r="EC315" s="539"/>
      <c r="ED315" s="539"/>
      <c r="EE315" s="539"/>
      <c r="EF315" s="539"/>
      <c r="EG315" s="539"/>
      <c r="EH315" s="539"/>
      <c r="EI315" s="539"/>
      <c r="EJ315" s="539"/>
      <c r="EK315" s="539"/>
      <c r="EL315" s="539"/>
      <c r="EM315" s="539"/>
      <c r="EN315" s="539"/>
      <c r="EO315" s="539"/>
      <c r="EP315" s="539"/>
      <c r="EQ315" s="539"/>
      <c r="ER315" s="359"/>
      <c r="ES315" s="539"/>
      <c r="ET315" s="539"/>
      <c r="EU315" s="539"/>
      <c r="EV315" s="539"/>
      <c r="EW315" s="539"/>
      <c r="EX315" s="539"/>
      <c r="EY315" s="539"/>
      <c r="EZ315" s="539"/>
      <c r="FA315" s="539"/>
      <c r="FB315" s="539"/>
      <c r="FC315" s="539"/>
      <c r="FD315" s="539"/>
      <c r="FE315" s="539"/>
      <c r="FF315" s="539"/>
      <c r="FG315" s="539"/>
      <c r="FH315" s="539"/>
      <c r="FI315" s="539"/>
      <c r="FJ315" s="539"/>
      <c r="FK315" s="539"/>
      <c r="FL315" s="539"/>
      <c r="FM315" s="539"/>
      <c r="FN315" s="539"/>
      <c r="FO315" s="539"/>
      <c r="FP315" s="539"/>
      <c r="FQ315" s="539"/>
      <c r="FR315" s="539"/>
      <c r="FS315" s="539"/>
      <c r="FT315" s="539"/>
      <c r="FU315" s="539"/>
      <c r="FV315" s="539"/>
      <c r="FW315" s="539"/>
      <c r="FX315" s="539"/>
      <c r="FY315" s="539"/>
      <c r="FZ315" s="539"/>
      <c r="GA315" s="539"/>
      <c r="GB315" s="539"/>
      <c r="GC315" s="539"/>
      <c r="GD315" s="539"/>
      <c r="GE315" s="539"/>
      <c r="GF315" s="539"/>
      <c r="GG315" s="539"/>
      <c r="GH315" s="539"/>
      <c r="GI315" s="539"/>
      <c r="GJ315" s="539"/>
      <c r="GK315" s="539"/>
      <c r="GL315" s="539"/>
      <c r="GM315" s="539"/>
      <c r="GN315" s="539"/>
      <c r="GO315" s="539"/>
      <c r="GP315" s="539"/>
      <c r="GQ315" s="539"/>
      <c r="GR315" s="539"/>
      <c r="GS315" s="539"/>
      <c r="GT315" s="539"/>
      <c r="GU315" s="539"/>
      <c r="GV315" s="539"/>
      <c r="GW315" s="539"/>
      <c r="GX315" s="539"/>
      <c r="GY315" s="539"/>
      <c r="GZ315" s="539"/>
      <c r="HA315" s="539"/>
      <c r="HB315" s="539"/>
      <c r="HC315" s="539"/>
      <c r="HD315" s="539"/>
      <c r="HE315" s="539"/>
      <c r="HF315" s="539"/>
      <c r="HG315" s="539"/>
      <c r="HH315" s="539"/>
      <c r="HI315" s="539"/>
      <c r="HJ315" s="539"/>
      <c r="HK315" s="539"/>
      <c r="HL315" s="539"/>
      <c r="HM315" s="539"/>
      <c r="HN315" s="539"/>
      <c r="HO315" s="539"/>
      <c r="HP315" s="539"/>
      <c r="HQ315" s="539"/>
      <c r="HR315" s="539"/>
      <c r="HS315" s="539"/>
      <c r="HT315" s="539"/>
      <c r="HU315" s="539"/>
      <c r="HV315" s="539"/>
      <c r="HW315" s="539"/>
      <c r="HX315" s="539"/>
      <c r="HY315" s="539"/>
      <c r="HZ315" s="539"/>
      <c r="IA315" s="539"/>
      <c r="IB315" s="539"/>
      <c r="IC315" s="539"/>
      <c r="ID315" s="539"/>
      <c r="IE315" s="539"/>
      <c r="IF315" s="539"/>
      <c r="IG315" s="539"/>
      <c r="IH315" s="539"/>
      <c r="II315" s="539"/>
      <c r="IJ315" s="539"/>
      <c r="IK315" s="539"/>
      <c r="IL315" s="539"/>
      <c r="IM315" s="539"/>
      <c r="IN315" s="539"/>
      <c r="IO315" s="539"/>
      <c r="IP315" s="539"/>
      <c r="IQ315" s="539"/>
      <c r="IR315" s="539"/>
      <c r="IS315" s="539"/>
      <c r="IT315" s="539"/>
      <c r="IU315" s="539"/>
      <c r="IV315" s="539"/>
      <c r="IW315" s="539"/>
      <c r="IX315" s="539"/>
      <c r="IY315" s="539"/>
      <c r="IZ315" s="539"/>
      <c r="JA315" s="539"/>
      <c r="JB315" s="539"/>
      <c r="JC315" s="539"/>
      <c r="JD315" s="539"/>
      <c r="JE315" s="539"/>
      <c r="JF315" s="539"/>
      <c r="JG315" s="359"/>
      <c r="JH315" s="539"/>
      <c r="JI315" s="539"/>
      <c r="JJ315" s="539"/>
      <c r="JK315" s="539"/>
      <c r="JL315" s="539"/>
      <c r="JM315" s="539"/>
      <c r="JN315" s="539"/>
      <c r="JO315" s="539"/>
      <c r="JP315" s="539"/>
      <c r="JQ315" s="539"/>
      <c r="JR315" s="539"/>
      <c r="JS315" s="539"/>
      <c r="JT315" s="539"/>
      <c r="JU315" s="539"/>
      <c r="JV315" s="539"/>
      <c r="JW315" s="539"/>
      <c r="JX315" s="539"/>
      <c r="JY315" s="539"/>
      <c r="JZ315" s="539"/>
      <c r="KA315" s="539"/>
      <c r="KB315" s="359"/>
    </row>
    <row r="316" spans="1:289" ht="15" customHeight="1" x14ac:dyDescent="0.25">
      <c r="B316" s="296" t="str">
        <f t="shared" si="36"/>
        <v>Desk 100</v>
      </c>
      <c r="C316" s="297" t="str">
        <f t="shared" si="39"/>
        <v/>
      </c>
      <c r="D316" s="297" t="str">
        <f t="shared" si="39"/>
        <v/>
      </c>
      <c r="E316" s="297" t="str">
        <f t="shared" si="39"/>
        <v/>
      </c>
      <c r="F316" s="297" t="str">
        <f t="shared" si="39"/>
        <v/>
      </c>
      <c r="G316" s="591" t="str">
        <f t="shared" si="39"/>
        <v/>
      </c>
      <c r="H316" s="540"/>
      <c r="I316" s="540"/>
      <c r="J316" s="540"/>
      <c r="K316" s="540"/>
      <c r="L316" s="540"/>
      <c r="M316" s="540"/>
      <c r="N316" s="540"/>
      <c r="O316" s="540"/>
      <c r="P316" s="540"/>
      <c r="Q316" s="540"/>
      <c r="R316" s="540"/>
      <c r="S316" s="540"/>
      <c r="T316" s="540"/>
      <c r="U316" s="540"/>
      <c r="V316" s="540"/>
      <c r="W316" s="540"/>
      <c r="X316" s="540"/>
      <c r="Y316" s="540"/>
      <c r="Z316" s="540"/>
      <c r="AA316" s="540"/>
      <c r="AB316" s="540"/>
      <c r="AC316" s="540"/>
      <c r="AD316" s="540"/>
      <c r="AE316" s="540"/>
      <c r="AF316" s="540"/>
      <c r="AG316" s="540"/>
      <c r="AH316" s="540"/>
      <c r="AI316" s="540"/>
      <c r="AJ316" s="540"/>
      <c r="AK316" s="540"/>
      <c r="AL316" s="540"/>
      <c r="AM316" s="540"/>
      <c r="AN316" s="540"/>
      <c r="AO316" s="540"/>
      <c r="AP316" s="540"/>
      <c r="AQ316" s="540"/>
      <c r="AR316" s="540"/>
      <c r="AS316" s="540"/>
      <c r="AT316" s="540"/>
      <c r="AU316" s="540"/>
      <c r="AV316" s="540"/>
      <c r="AW316" s="540"/>
      <c r="AX316" s="540"/>
      <c r="AY316" s="540"/>
      <c r="AZ316" s="540"/>
      <c r="BA316" s="540"/>
      <c r="BB316" s="540"/>
      <c r="BC316" s="540"/>
      <c r="BD316" s="540"/>
      <c r="BE316" s="540"/>
      <c r="BF316" s="540"/>
      <c r="BG316" s="540"/>
      <c r="BH316" s="540"/>
      <c r="BI316" s="540"/>
      <c r="BJ316" s="540"/>
      <c r="BK316" s="540"/>
      <c r="BL316" s="540"/>
      <c r="BM316" s="540"/>
      <c r="BN316" s="540"/>
      <c r="BO316" s="540"/>
      <c r="BP316" s="540"/>
      <c r="BQ316" s="540"/>
      <c r="BR316" s="540"/>
      <c r="BS316" s="540"/>
      <c r="BT316" s="540"/>
      <c r="BU316" s="540"/>
      <c r="BV316" s="540"/>
      <c r="BW316" s="540"/>
      <c r="BX316" s="540"/>
      <c r="BY316" s="540"/>
      <c r="BZ316" s="540"/>
      <c r="CA316" s="540"/>
      <c r="CB316" s="540"/>
      <c r="CC316" s="540"/>
      <c r="CD316" s="540"/>
      <c r="CE316" s="540"/>
      <c r="CF316" s="540"/>
      <c r="CG316" s="540"/>
      <c r="CH316" s="540"/>
      <c r="CI316" s="540"/>
      <c r="CJ316" s="540"/>
      <c r="CK316" s="540"/>
      <c r="CL316" s="540"/>
      <c r="CM316" s="540"/>
      <c r="CN316" s="540"/>
      <c r="CO316" s="540"/>
      <c r="CP316" s="540"/>
      <c r="CQ316" s="540"/>
      <c r="CR316" s="540"/>
      <c r="CS316" s="540"/>
      <c r="CT316" s="540"/>
      <c r="CU316" s="540"/>
      <c r="CV316" s="540"/>
      <c r="CW316" s="540"/>
      <c r="CX316" s="540"/>
      <c r="CY316" s="540"/>
      <c r="CZ316" s="540"/>
      <c r="DA316" s="540"/>
      <c r="DB316" s="540"/>
      <c r="DC316" s="540"/>
      <c r="DD316" s="540"/>
      <c r="DE316" s="540"/>
      <c r="DF316" s="540"/>
      <c r="DG316" s="540"/>
      <c r="DH316" s="540"/>
      <c r="DI316" s="540"/>
      <c r="DJ316" s="540"/>
      <c r="DK316" s="540"/>
      <c r="DL316" s="540"/>
      <c r="DM316" s="540"/>
      <c r="DN316" s="540"/>
      <c r="DO316" s="540"/>
      <c r="DP316" s="540"/>
      <c r="DQ316" s="540"/>
      <c r="DR316" s="540"/>
      <c r="DS316" s="540"/>
      <c r="DT316" s="540"/>
      <c r="DU316" s="540"/>
      <c r="DV316" s="540"/>
      <c r="DW316" s="541"/>
      <c r="DX316" s="540"/>
      <c r="DY316" s="540"/>
      <c r="DZ316" s="540"/>
      <c r="EA316" s="540"/>
      <c r="EB316" s="540"/>
      <c r="EC316" s="540"/>
      <c r="ED316" s="540"/>
      <c r="EE316" s="540"/>
      <c r="EF316" s="540"/>
      <c r="EG316" s="540"/>
      <c r="EH316" s="540"/>
      <c r="EI316" s="540"/>
      <c r="EJ316" s="540"/>
      <c r="EK316" s="540"/>
      <c r="EL316" s="540"/>
      <c r="EM316" s="540"/>
      <c r="EN316" s="540"/>
      <c r="EO316" s="540"/>
      <c r="EP316" s="540"/>
      <c r="EQ316" s="540"/>
      <c r="ER316" s="541"/>
      <c r="ES316" s="540"/>
      <c r="ET316" s="540"/>
      <c r="EU316" s="540"/>
      <c r="EV316" s="540"/>
      <c r="EW316" s="540"/>
      <c r="EX316" s="540"/>
      <c r="EY316" s="540"/>
      <c r="EZ316" s="540"/>
      <c r="FA316" s="540"/>
      <c r="FB316" s="540"/>
      <c r="FC316" s="540"/>
      <c r="FD316" s="540"/>
      <c r="FE316" s="540"/>
      <c r="FF316" s="540"/>
      <c r="FG316" s="540"/>
      <c r="FH316" s="540"/>
      <c r="FI316" s="540"/>
      <c r="FJ316" s="540"/>
      <c r="FK316" s="540"/>
      <c r="FL316" s="540"/>
      <c r="FM316" s="540"/>
      <c r="FN316" s="540"/>
      <c r="FO316" s="540"/>
      <c r="FP316" s="540"/>
      <c r="FQ316" s="540"/>
      <c r="FR316" s="540"/>
      <c r="FS316" s="540"/>
      <c r="FT316" s="540"/>
      <c r="FU316" s="540"/>
      <c r="FV316" s="540"/>
      <c r="FW316" s="540"/>
      <c r="FX316" s="540"/>
      <c r="FY316" s="540"/>
      <c r="FZ316" s="540"/>
      <c r="GA316" s="540"/>
      <c r="GB316" s="540"/>
      <c r="GC316" s="540"/>
      <c r="GD316" s="540"/>
      <c r="GE316" s="540"/>
      <c r="GF316" s="540"/>
      <c r="GG316" s="540"/>
      <c r="GH316" s="540"/>
      <c r="GI316" s="540"/>
      <c r="GJ316" s="540"/>
      <c r="GK316" s="540"/>
      <c r="GL316" s="540"/>
      <c r="GM316" s="540"/>
      <c r="GN316" s="540"/>
      <c r="GO316" s="540"/>
      <c r="GP316" s="540"/>
      <c r="GQ316" s="540"/>
      <c r="GR316" s="540"/>
      <c r="GS316" s="540"/>
      <c r="GT316" s="540"/>
      <c r="GU316" s="540"/>
      <c r="GV316" s="540"/>
      <c r="GW316" s="540"/>
      <c r="GX316" s="540"/>
      <c r="GY316" s="540"/>
      <c r="GZ316" s="540"/>
      <c r="HA316" s="540"/>
      <c r="HB316" s="540"/>
      <c r="HC316" s="540"/>
      <c r="HD316" s="540"/>
      <c r="HE316" s="540"/>
      <c r="HF316" s="540"/>
      <c r="HG316" s="540"/>
      <c r="HH316" s="540"/>
      <c r="HI316" s="540"/>
      <c r="HJ316" s="540"/>
      <c r="HK316" s="540"/>
      <c r="HL316" s="540"/>
      <c r="HM316" s="540"/>
      <c r="HN316" s="540"/>
      <c r="HO316" s="540"/>
      <c r="HP316" s="540"/>
      <c r="HQ316" s="540"/>
      <c r="HR316" s="540"/>
      <c r="HS316" s="540"/>
      <c r="HT316" s="540"/>
      <c r="HU316" s="540"/>
      <c r="HV316" s="540"/>
      <c r="HW316" s="540"/>
      <c r="HX316" s="540"/>
      <c r="HY316" s="540"/>
      <c r="HZ316" s="540"/>
      <c r="IA316" s="540"/>
      <c r="IB316" s="540"/>
      <c r="IC316" s="540"/>
      <c r="ID316" s="540"/>
      <c r="IE316" s="540"/>
      <c r="IF316" s="540"/>
      <c r="IG316" s="540"/>
      <c r="IH316" s="540"/>
      <c r="II316" s="540"/>
      <c r="IJ316" s="540"/>
      <c r="IK316" s="540"/>
      <c r="IL316" s="540"/>
      <c r="IM316" s="540"/>
      <c r="IN316" s="540"/>
      <c r="IO316" s="540"/>
      <c r="IP316" s="540"/>
      <c r="IQ316" s="540"/>
      <c r="IR316" s="540"/>
      <c r="IS316" s="540"/>
      <c r="IT316" s="540"/>
      <c r="IU316" s="540"/>
      <c r="IV316" s="540"/>
      <c r="IW316" s="540"/>
      <c r="IX316" s="540"/>
      <c r="IY316" s="540"/>
      <c r="IZ316" s="540"/>
      <c r="JA316" s="540"/>
      <c r="JB316" s="540"/>
      <c r="JC316" s="540"/>
      <c r="JD316" s="540"/>
      <c r="JE316" s="540"/>
      <c r="JF316" s="540"/>
      <c r="JG316" s="541"/>
      <c r="JH316" s="540"/>
      <c r="JI316" s="540"/>
      <c r="JJ316" s="540"/>
      <c r="JK316" s="540"/>
      <c r="JL316" s="540"/>
      <c r="JM316" s="540"/>
      <c r="JN316" s="540"/>
      <c r="JO316" s="540"/>
      <c r="JP316" s="540"/>
      <c r="JQ316" s="540"/>
      <c r="JR316" s="540"/>
      <c r="JS316" s="540"/>
      <c r="JT316" s="540"/>
      <c r="JU316" s="540"/>
      <c r="JV316" s="540"/>
      <c r="JW316" s="540"/>
      <c r="JX316" s="540"/>
      <c r="JY316" s="540"/>
      <c r="JZ316" s="540"/>
      <c r="KA316" s="540"/>
      <c r="KB316" s="541"/>
    </row>
    <row r="317" spans="1:289" ht="15" customHeight="1" x14ac:dyDescent="0.25">
      <c r="B317" s="649" t="s">
        <v>618</v>
      </c>
      <c r="C317" s="592"/>
      <c r="D317" s="592"/>
      <c r="E317" s="592"/>
      <c r="F317" s="592"/>
      <c r="G317" s="592"/>
      <c r="H317" s="650"/>
      <c r="I317" s="650"/>
      <c r="J317" s="650"/>
      <c r="K317" s="650"/>
      <c r="L317" s="650"/>
      <c r="M317" s="650"/>
      <c r="N317" s="650"/>
      <c r="O317" s="650"/>
      <c r="P317" s="650"/>
      <c r="Q317" s="650"/>
      <c r="R317" s="650"/>
      <c r="S317" s="650"/>
      <c r="T317" s="650"/>
      <c r="U317" s="650"/>
      <c r="V317" s="650"/>
      <c r="W317" s="650"/>
      <c r="X317" s="650"/>
      <c r="Y317" s="650"/>
      <c r="Z317" s="650"/>
      <c r="AA317" s="650"/>
      <c r="AB317" s="650"/>
      <c r="AC317" s="650"/>
      <c r="AD317" s="650"/>
      <c r="AE317" s="650"/>
      <c r="AF317" s="650"/>
      <c r="AG317" s="650"/>
      <c r="AH317" s="650"/>
      <c r="AI317" s="650"/>
      <c r="AJ317" s="650"/>
      <c r="AK317" s="650"/>
      <c r="AL317" s="650"/>
      <c r="AM317" s="650"/>
      <c r="AN317" s="650"/>
      <c r="AO317" s="650"/>
      <c r="AP317" s="650"/>
      <c r="AQ317" s="650"/>
      <c r="AR317" s="650"/>
      <c r="AS317" s="650"/>
      <c r="AT317" s="650"/>
      <c r="AU317" s="650"/>
      <c r="AV317" s="650"/>
      <c r="AW317" s="650"/>
      <c r="AX317" s="650"/>
      <c r="AY317" s="650"/>
      <c r="AZ317" s="650"/>
      <c r="BA317" s="650"/>
      <c r="BB317" s="650"/>
      <c r="BC317" s="650"/>
      <c r="BD317" s="650"/>
      <c r="BE317" s="650"/>
      <c r="BF317" s="650"/>
      <c r="BG317" s="650"/>
      <c r="BH317" s="650"/>
      <c r="BI317" s="650"/>
      <c r="BJ317" s="650"/>
      <c r="BK317" s="650"/>
      <c r="BL317" s="650"/>
      <c r="BM317" s="650"/>
      <c r="BN317" s="650"/>
      <c r="BO317" s="650"/>
      <c r="BP317" s="650"/>
      <c r="BQ317" s="650"/>
      <c r="BR317" s="650"/>
      <c r="BS317" s="650"/>
      <c r="BT317" s="650"/>
      <c r="BU317" s="650"/>
      <c r="BV317" s="650"/>
      <c r="BW317" s="650"/>
      <c r="BX317" s="650"/>
      <c r="BY317" s="650"/>
      <c r="BZ317" s="650"/>
      <c r="CA317" s="650"/>
      <c r="CB317" s="650"/>
      <c r="CC317" s="650"/>
      <c r="CD317" s="650"/>
      <c r="CE317" s="650"/>
      <c r="CF317" s="650"/>
      <c r="CG317" s="650"/>
      <c r="CH317" s="650"/>
      <c r="CI317" s="650"/>
      <c r="CJ317" s="650"/>
      <c r="CK317" s="650"/>
      <c r="CL317" s="650"/>
      <c r="CM317" s="650"/>
      <c r="CN317" s="650"/>
      <c r="CO317" s="650"/>
      <c r="CP317" s="650"/>
      <c r="CQ317" s="650"/>
      <c r="CR317" s="650"/>
      <c r="CS317" s="650"/>
      <c r="CT317" s="650"/>
      <c r="CU317" s="650"/>
      <c r="CV317" s="650"/>
      <c r="CW317" s="650"/>
      <c r="CX317" s="650"/>
      <c r="CY317" s="650"/>
      <c r="CZ317" s="650"/>
      <c r="DA317" s="650"/>
      <c r="DB317" s="650"/>
      <c r="DC317" s="650"/>
      <c r="DD317" s="650"/>
      <c r="DE317" s="650"/>
      <c r="DF317" s="650"/>
      <c r="DG317" s="650"/>
      <c r="DH317" s="650"/>
      <c r="DI317" s="650"/>
      <c r="DJ317" s="650"/>
      <c r="DK317" s="650"/>
      <c r="DL317" s="650"/>
      <c r="DM317" s="650"/>
      <c r="DN317" s="650"/>
      <c r="DO317" s="650"/>
      <c r="DP317" s="650"/>
      <c r="DQ317" s="650"/>
      <c r="DR317" s="650"/>
      <c r="DS317" s="650"/>
      <c r="DT317" s="650"/>
      <c r="DU317" s="650"/>
      <c r="DV317" s="650"/>
      <c r="DW317" s="634"/>
      <c r="DX317" s="650"/>
      <c r="DY317" s="650"/>
      <c r="DZ317" s="650"/>
      <c r="EA317" s="650"/>
      <c r="EB317" s="650"/>
      <c r="EC317" s="650"/>
      <c r="ED317" s="650"/>
      <c r="EE317" s="650"/>
      <c r="EF317" s="650"/>
      <c r="EG317" s="650"/>
      <c r="EH317" s="650"/>
      <c r="EI317" s="650"/>
      <c r="EJ317" s="650"/>
      <c r="EK317" s="650"/>
      <c r="EL317" s="650"/>
      <c r="EM317" s="650"/>
      <c r="EN317" s="650"/>
      <c r="EO317" s="650"/>
      <c r="EP317" s="650"/>
      <c r="EQ317" s="650"/>
      <c r="ER317" s="634"/>
      <c r="ES317" s="650"/>
      <c r="ET317" s="650"/>
      <c r="EU317" s="650"/>
      <c r="EV317" s="650"/>
      <c r="EW317" s="650"/>
      <c r="EX317" s="650"/>
      <c r="EY317" s="650"/>
      <c r="EZ317" s="650"/>
      <c r="FA317" s="650"/>
      <c r="FB317" s="650"/>
      <c r="FC317" s="650"/>
      <c r="FD317" s="650"/>
      <c r="FE317" s="650"/>
      <c r="FF317" s="650"/>
      <c r="FG317" s="650"/>
      <c r="FH317" s="650"/>
      <c r="FI317" s="650"/>
      <c r="FJ317" s="650"/>
      <c r="FK317" s="650"/>
      <c r="FL317" s="650"/>
      <c r="FM317" s="650"/>
      <c r="FN317" s="650"/>
      <c r="FO317" s="650"/>
      <c r="FP317" s="650"/>
      <c r="FQ317" s="650"/>
      <c r="FR317" s="650"/>
      <c r="FS317" s="650"/>
      <c r="FT317" s="650"/>
      <c r="FU317" s="650"/>
      <c r="FV317" s="650"/>
      <c r="FW317" s="650"/>
      <c r="FX317" s="650"/>
      <c r="FY317" s="650"/>
      <c r="FZ317" s="650"/>
      <c r="GA317" s="650"/>
      <c r="GB317" s="650"/>
      <c r="GC317" s="650"/>
      <c r="GD317" s="650"/>
      <c r="GE317" s="650"/>
      <c r="GF317" s="650"/>
      <c r="GG317" s="650"/>
      <c r="GH317" s="650"/>
      <c r="GI317" s="650"/>
      <c r="GJ317" s="650"/>
      <c r="GK317" s="650"/>
      <c r="GL317" s="650"/>
      <c r="GM317" s="650"/>
      <c r="GN317" s="650"/>
      <c r="GO317" s="650"/>
      <c r="GP317" s="650"/>
      <c r="GQ317" s="650"/>
      <c r="GR317" s="650"/>
      <c r="GS317" s="650"/>
      <c r="GT317" s="650"/>
      <c r="GU317" s="650"/>
      <c r="GV317" s="650"/>
      <c r="GW317" s="650"/>
      <c r="GX317" s="650"/>
      <c r="GY317" s="650"/>
      <c r="GZ317" s="650"/>
      <c r="HA317" s="650"/>
      <c r="HB317" s="650"/>
      <c r="HC317" s="650"/>
      <c r="HD317" s="650"/>
      <c r="HE317" s="650"/>
      <c r="HF317" s="650"/>
      <c r="HG317" s="650"/>
      <c r="HH317" s="650"/>
      <c r="HI317" s="650"/>
      <c r="HJ317" s="650"/>
      <c r="HK317" s="650"/>
      <c r="HL317" s="650"/>
      <c r="HM317" s="650"/>
      <c r="HN317" s="650"/>
      <c r="HO317" s="650"/>
      <c r="HP317" s="650"/>
      <c r="HQ317" s="650"/>
      <c r="HR317" s="650"/>
      <c r="HS317" s="650"/>
      <c r="HT317" s="650"/>
      <c r="HU317" s="650"/>
      <c r="HV317" s="650"/>
      <c r="HW317" s="650"/>
      <c r="HX317" s="650"/>
      <c r="HY317" s="650"/>
      <c r="HZ317" s="650"/>
      <c r="IA317" s="650"/>
      <c r="IB317" s="650"/>
      <c r="IC317" s="650"/>
      <c r="ID317" s="650"/>
      <c r="IE317" s="650"/>
      <c r="IF317" s="650"/>
      <c r="IG317" s="650"/>
      <c r="IH317" s="650"/>
      <c r="II317" s="650"/>
      <c r="IJ317" s="650"/>
      <c r="IK317" s="650"/>
      <c r="IL317" s="650"/>
      <c r="IM317" s="650"/>
      <c r="IN317" s="650"/>
      <c r="IO317" s="650"/>
      <c r="IP317" s="650"/>
      <c r="IQ317" s="650"/>
      <c r="IR317" s="650"/>
      <c r="IS317" s="650"/>
      <c r="IT317" s="650"/>
      <c r="IU317" s="650"/>
      <c r="IV317" s="650"/>
      <c r="IW317" s="650"/>
      <c r="IX317" s="650"/>
      <c r="IY317" s="650"/>
      <c r="IZ317" s="650"/>
      <c r="JA317" s="650"/>
      <c r="JB317" s="650"/>
      <c r="JC317" s="650"/>
      <c r="JD317" s="650"/>
      <c r="JE317" s="650"/>
      <c r="JF317" s="650"/>
      <c r="JG317" s="634"/>
      <c r="JH317" s="650"/>
      <c r="JI317" s="650"/>
      <c r="JJ317" s="650"/>
      <c r="JK317" s="650"/>
      <c r="JL317" s="650"/>
      <c r="JM317" s="650"/>
      <c r="JN317" s="650"/>
      <c r="JO317" s="650"/>
      <c r="JP317" s="650"/>
      <c r="JQ317" s="650"/>
      <c r="JR317" s="650"/>
      <c r="JS317" s="650"/>
      <c r="JT317" s="650"/>
      <c r="JU317" s="650"/>
      <c r="JV317" s="650"/>
      <c r="JW317" s="650"/>
      <c r="JX317" s="650"/>
      <c r="JY317" s="650"/>
      <c r="JZ317" s="650"/>
      <c r="KA317" s="650"/>
      <c r="KB317" s="634"/>
    </row>
    <row r="318" spans="1:289" s="447" customFormat="1" ht="60" customHeight="1" x14ac:dyDescent="0.25">
      <c r="A318" s="602" t="s">
        <v>651</v>
      </c>
      <c r="B318" s="143"/>
      <c r="C318" s="143"/>
      <c r="D318" s="193"/>
      <c r="E318" s="193"/>
      <c r="F318" s="193"/>
      <c r="G318" s="193"/>
      <c r="KC318" s="639"/>
    </row>
    <row r="319" spans="1:289" ht="57.75" customHeight="1" x14ac:dyDescent="0.25">
      <c r="B319" s="640" t="s">
        <v>517</v>
      </c>
      <c r="C319" s="589" t="s">
        <v>675</v>
      </c>
      <c r="D319" s="641" t="s">
        <v>646</v>
      </c>
      <c r="E319" s="589" t="s">
        <v>647</v>
      </c>
      <c r="F319" s="589" t="s">
        <v>676</v>
      </c>
      <c r="G319" s="589" t="s">
        <v>953</v>
      </c>
      <c r="H319" s="589" t="s">
        <v>515</v>
      </c>
      <c r="I319" s="589" t="str">
        <f t="shared" ref="I319:BT319" si="40">"T+" &amp; (COLUMN(I319)-COLUMN($H319))</f>
        <v>T+1</v>
      </c>
      <c r="J319" s="589" t="str">
        <f t="shared" si="40"/>
        <v>T+2</v>
      </c>
      <c r="K319" s="589" t="str">
        <f t="shared" si="40"/>
        <v>T+3</v>
      </c>
      <c r="L319" s="589" t="str">
        <f t="shared" si="40"/>
        <v>T+4</v>
      </c>
      <c r="M319" s="589" t="str">
        <f t="shared" si="40"/>
        <v>T+5</v>
      </c>
      <c r="N319" s="589" t="str">
        <f t="shared" si="40"/>
        <v>T+6</v>
      </c>
      <c r="O319" s="589" t="str">
        <f t="shared" si="40"/>
        <v>T+7</v>
      </c>
      <c r="P319" s="589" t="str">
        <f t="shared" si="40"/>
        <v>T+8</v>
      </c>
      <c r="Q319" s="589" t="str">
        <f t="shared" si="40"/>
        <v>T+9</v>
      </c>
      <c r="R319" s="589" t="str">
        <f t="shared" si="40"/>
        <v>T+10</v>
      </c>
      <c r="S319" s="589" t="str">
        <f t="shared" si="40"/>
        <v>T+11</v>
      </c>
      <c r="T319" s="589" t="str">
        <f t="shared" si="40"/>
        <v>T+12</v>
      </c>
      <c r="U319" s="589" t="str">
        <f t="shared" si="40"/>
        <v>T+13</v>
      </c>
      <c r="V319" s="589" t="str">
        <f t="shared" si="40"/>
        <v>T+14</v>
      </c>
      <c r="W319" s="589" t="str">
        <f t="shared" si="40"/>
        <v>T+15</v>
      </c>
      <c r="X319" s="589" t="str">
        <f t="shared" si="40"/>
        <v>T+16</v>
      </c>
      <c r="Y319" s="589" t="str">
        <f t="shared" si="40"/>
        <v>T+17</v>
      </c>
      <c r="Z319" s="589" t="str">
        <f t="shared" si="40"/>
        <v>T+18</v>
      </c>
      <c r="AA319" s="589" t="str">
        <f t="shared" si="40"/>
        <v>T+19</v>
      </c>
      <c r="AB319" s="589" t="str">
        <f t="shared" si="40"/>
        <v>T+20</v>
      </c>
      <c r="AC319" s="589" t="str">
        <f t="shared" si="40"/>
        <v>T+21</v>
      </c>
      <c r="AD319" s="589" t="str">
        <f t="shared" si="40"/>
        <v>T+22</v>
      </c>
      <c r="AE319" s="589" t="str">
        <f t="shared" si="40"/>
        <v>T+23</v>
      </c>
      <c r="AF319" s="589" t="str">
        <f t="shared" si="40"/>
        <v>T+24</v>
      </c>
      <c r="AG319" s="589" t="str">
        <f t="shared" si="40"/>
        <v>T+25</v>
      </c>
      <c r="AH319" s="589" t="str">
        <f t="shared" si="40"/>
        <v>T+26</v>
      </c>
      <c r="AI319" s="589" t="str">
        <f t="shared" si="40"/>
        <v>T+27</v>
      </c>
      <c r="AJ319" s="589" t="str">
        <f t="shared" si="40"/>
        <v>T+28</v>
      </c>
      <c r="AK319" s="589" t="str">
        <f t="shared" si="40"/>
        <v>T+29</v>
      </c>
      <c r="AL319" s="589" t="str">
        <f t="shared" si="40"/>
        <v>T+30</v>
      </c>
      <c r="AM319" s="589" t="str">
        <f t="shared" si="40"/>
        <v>T+31</v>
      </c>
      <c r="AN319" s="589" t="str">
        <f t="shared" si="40"/>
        <v>T+32</v>
      </c>
      <c r="AO319" s="589" t="str">
        <f t="shared" si="40"/>
        <v>T+33</v>
      </c>
      <c r="AP319" s="589" t="str">
        <f t="shared" si="40"/>
        <v>T+34</v>
      </c>
      <c r="AQ319" s="589" t="str">
        <f t="shared" si="40"/>
        <v>T+35</v>
      </c>
      <c r="AR319" s="589" t="str">
        <f t="shared" si="40"/>
        <v>T+36</v>
      </c>
      <c r="AS319" s="589" t="str">
        <f t="shared" si="40"/>
        <v>T+37</v>
      </c>
      <c r="AT319" s="589" t="str">
        <f t="shared" si="40"/>
        <v>T+38</v>
      </c>
      <c r="AU319" s="589" t="str">
        <f t="shared" si="40"/>
        <v>T+39</v>
      </c>
      <c r="AV319" s="589" t="str">
        <f t="shared" si="40"/>
        <v>T+40</v>
      </c>
      <c r="AW319" s="589" t="str">
        <f t="shared" si="40"/>
        <v>T+41</v>
      </c>
      <c r="AX319" s="589" t="str">
        <f t="shared" si="40"/>
        <v>T+42</v>
      </c>
      <c r="AY319" s="589" t="str">
        <f t="shared" si="40"/>
        <v>T+43</v>
      </c>
      <c r="AZ319" s="589" t="str">
        <f t="shared" si="40"/>
        <v>T+44</v>
      </c>
      <c r="BA319" s="589" t="str">
        <f t="shared" si="40"/>
        <v>T+45</v>
      </c>
      <c r="BB319" s="589" t="str">
        <f t="shared" si="40"/>
        <v>T+46</v>
      </c>
      <c r="BC319" s="589" t="str">
        <f t="shared" si="40"/>
        <v>T+47</v>
      </c>
      <c r="BD319" s="589" t="str">
        <f t="shared" si="40"/>
        <v>T+48</v>
      </c>
      <c r="BE319" s="589" t="str">
        <f t="shared" si="40"/>
        <v>T+49</v>
      </c>
      <c r="BF319" s="589" t="str">
        <f t="shared" si="40"/>
        <v>T+50</v>
      </c>
      <c r="BG319" s="589" t="str">
        <f t="shared" si="40"/>
        <v>T+51</v>
      </c>
      <c r="BH319" s="589" t="str">
        <f t="shared" si="40"/>
        <v>T+52</v>
      </c>
      <c r="BI319" s="589" t="str">
        <f t="shared" si="40"/>
        <v>T+53</v>
      </c>
      <c r="BJ319" s="589" t="str">
        <f t="shared" si="40"/>
        <v>T+54</v>
      </c>
      <c r="BK319" s="589" t="str">
        <f t="shared" si="40"/>
        <v>T+55</v>
      </c>
      <c r="BL319" s="589" t="str">
        <f t="shared" si="40"/>
        <v>T+56</v>
      </c>
      <c r="BM319" s="589" t="str">
        <f t="shared" si="40"/>
        <v>T+57</v>
      </c>
      <c r="BN319" s="589" t="str">
        <f t="shared" si="40"/>
        <v>T+58</v>
      </c>
      <c r="BO319" s="589" t="str">
        <f t="shared" si="40"/>
        <v>T+59</v>
      </c>
      <c r="BP319" s="589" t="str">
        <f t="shared" si="40"/>
        <v>T+60</v>
      </c>
      <c r="BQ319" s="589" t="str">
        <f t="shared" si="40"/>
        <v>T+61</v>
      </c>
      <c r="BR319" s="589" t="str">
        <f t="shared" si="40"/>
        <v>T+62</v>
      </c>
      <c r="BS319" s="589" t="str">
        <f t="shared" si="40"/>
        <v>T+63</v>
      </c>
      <c r="BT319" s="589" t="str">
        <f t="shared" si="40"/>
        <v>T+64</v>
      </c>
      <c r="BU319" s="589" t="str">
        <f t="shared" ref="BU319:EF319" si="41">"T+" &amp; (COLUMN(BU319)-COLUMN($H319))</f>
        <v>T+65</v>
      </c>
      <c r="BV319" s="589" t="str">
        <f t="shared" si="41"/>
        <v>T+66</v>
      </c>
      <c r="BW319" s="589" t="str">
        <f t="shared" si="41"/>
        <v>T+67</v>
      </c>
      <c r="BX319" s="589" t="str">
        <f t="shared" si="41"/>
        <v>T+68</v>
      </c>
      <c r="BY319" s="589" t="str">
        <f t="shared" si="41"/>
        <v>T+69</v>
      </c>
      <c r="BZ319" s="589" t="str">
        <f t="shared" si="41"/>
        <v>T+70</v>
      </c>
      <c r="CA319" s="589" t="str">
        <f t="shared" si="41"/>
        <v>T+71</v>
      </c>
      <c r="CB319" s="589" t="str">
        <f t="shared" si="41"/>
        <v>T+72</v>
      </c>
      <c r="CC319" s="589" t="str">
        <f t="shared" si="41"/>
        <v>T+73</v>
      </c>
      <c r="CD319" s="589" t="str">
        <f t="shared" si="41"/>
        <v>T+74</v>
      </c>
      <c r="CE319" s="589" t="str">
        <f t="shared" si="41"/>
        <v>T+75</v>
      </c>
      <c r="CF319" s="589" t="str">
        <f t="shared" si="41"/>
        <v>T+76</v>
      </c>
      <c r="CG319" s="589" t="str">
        <f t="shared" si="41"/>
        <v>T+77</v>
      </c>
      <c r="CH319" s="589" t="str">
        <f t="shared" si="41"/>
        <v>T+78</v>
      </c>
      <c r="CI319" s="589" t="str">
        <f t="shared" si="41"/>
        <v>T+79</v>
      </c>
      <c r="CJ319" s="589" t="str">
        <f t="shared" si="41"/>
        <v>T+80</v>
      </c>
      <c r="CK319" s="589" t="str">
        <f t="shared" si="41"/>
        <v>T+81</v>
      </c>
      <c r="CL319" s="589" t="str">
        <f t="shared" si="41"/>
        <v>T+82</v>
      </c>
      <c r="CM319" s="589" t="str">
        <f t="shared" si="41"/>
        <v>T+83</v>
      </c>
      <c r="CN319" s="589" t="str">
        <f t="shared" si="41"/>
        <v>T+84</v>
      </c>
      <c r="CO319" s="589" t="str">
        <f t="shared" si="41"/>
        <v>T+85</v>
      </c>
      <c r="CP319" s="589" t="str">
        <f t="shared" si="41"/>
        <v>T+86</v>
      </c>
      <c r="CQ319" s="589" t="str">
        <f t="shared" si="41"/>
        <v>T+87</v>
      </c>
      <c r="CR319" s="589" t="str">
        <f t="shared" si="41"/>
        <v>T+88</v>
      </c>
      <c r="CS319" s="589" t="str">
        <f t="shared" si="41"/>
        <v>T+89</v>
      </c>
      <c r="CT319" s="589" t="str">
        <f t="shared" si="41"/>
        <v>T+90</v>
      </c>
      <c r="CU319" s="589" t="str">
        <f t="shared" si="41"/>
        <v>T+91</v>
      </c>
      <c r="CV319" s="589" t="str">
        <f t="shared" si="41"/>
        <v>T+92</v>
      </c>
      <c r="CW319" s="589" t="str">
        <f t="shared" si="41"/>
        <v>T+93</v>
      </c>
      <c r="CX319" s="589" t="str">
        <f t="shared" si="41"/>
        <v>T+94</v>
      </c>
      <c r="CY319" s="589" t="str">
        <f t="shared" si="41"/>
        <v>T+95</v>
      </c>
      <c r="CZ319" s="589" t="str">
        <f t="shared" si="41"/>
        <v>T+96</v>
      </c>
      <c r="DA319" s="589" t="str">
        <f t="shared" si="41"/>
        <v>T+97</v>
      </c>
      <c r="DB319" s="589" t="str">
        <f t="shared" si="41"/>
        <v>T+98</v>
      </c>
      <c r="DC319" s="589" t="str">
        <f t="shared" si="41"/>
        <v>T+99</v>
      </c>
      <c r="DD319" s="589" t="str">
        <f t="shared" si="41"/>
        <v>T+100</v>
      </c>
      <c r="DE319" s="589" t="str">
        <f t="shared" si="41"/>
        <v>T+101</v>
      </c>
      <c r="DF319" s="589" t="str">
        <f t="shared" si="41"/>
        <v>T+102</v>
      </c>
      <c r="DG319" s="589" t="str">
        <f t="shared" si="41"/>
        <v>T+103</v>
      </c>
      <c r="DH319" s="589" t="str">
        <f t="shared" si="41"/>
        <v>T+104</v>
      </c>
      <c r="DI319" s="589" t="str">
        <f t="shared" si="41"/>
        <v>T+105</v>
      </c>
      <c r="DJ319" s="589" t="str">
        <f t="shared" si="41"/>
        <v>T+106</v>
      </c>
      <c r="DK319" s="589" t="str">
        <f t="shared" si="41"/>
        <v>T+107</v>
      </c>
      <c r="DL319" s="589" t="str">
        <f t="shared" si="41"/>
        <v>T+108</v>
      </c>
      <c r="DM319" s="589" t="str">
        <f t="shared" si="41"/>
        <v>T+109</v>
      </c>
      <c r="DN319" s="589" t="str">
        <f t="shared" si="41"/>
        <v>T+110</v>
      </c>
      <c r="DO319" s="589" t="str">
        <f t="shared" si="41"/>
        <v>T+111</v>
      </c>
      <c r="DP319" s="589" t="str">
        <f t="shared" si="41"/>
        <v>T+112</v>
      </c>
      <c r="DQ319" s="589" t="str">
        <f t="shared" si="41"/>
        <v>T+113</v>
      </c>
      <c r="DR319" s="589" t="str">
        <f t="shared" si="41"/>
        <v>T+114</v>
      </c>
      <c r="DS319" s="589" t="str">
        <f t="shared" si="41"/>
        <v>T+115</v>
      </c>
      <c r="DT319" s="589" t="str">
        <f t="shared" si="41"/>
        <v>T+116</v>
      </c>
      <c r="DU319" s="589" t="str">
        <f t="shared" si="41"/>
        <v>T+117</v>
      </c>
      <c r="DV319" s="589" t="str">
        <f t="shared" si="41"/>
        <v>T+118</v>
      </c>
      <c r="DW319" s="589" t="str">
        <f t="shared" si="41"/>
        <v>T+119</v>
      </c>
      <c r="DX319" s="589" t="str">
        <f t="shared" si="41"/>
        <v>T+120</v>
      </c>
      <c r="DY319" s="589" t="str">
        <f t="shared" si="41"/>
        <v>T+121</v>
      </c>
      <c r="DZ319" s="589" t="str">
        <f t="shared" si="41"/>
        <v>T+122</v>
      </c>
      <c r="EA319" s="589" t="str">
        <f t="shared" si="41"/>
        <v>T+123</v>
      </c>
      <c r="EB319" s="589" t="str">
        <f t="shared" si="41"/>
        <v>T+124</v>
      </c>
      <c r="EC319" s="589" t="str">
        <f t="shared" si="41"/>
        <v>T+125</v>
      </c>
      <c r="ED319" s="589" t="str">
        <f t="shared" si="41"/>
        <v>T+126</v>
      </c>
      <c r="EE319" s="589" t="str">
        <f t="shared" si="41"/>
        <v>T+127</v>
      </c>
      <c r="EF319" s="589" t="str">
        <f t="shared" si="41"/>
        <v>T+128</v>
      </c>
      <c r="EG319" s="589" t="str">
        <f t="shared" ref="EG319:GR319" si="42">"T+" &amp; (COLUMN(EG319)-COLUMN($H319))</f>
        <v>T+129</v>
      </c>
      <c r="EH319" s="589" t="str">
        <f t="shared" si="42"/>
        <v>T+130</v>
      </c>
      <c r="EI319" s="589" t="str">
        <f t="shared" si="42"/>
        <v>T+131</v>
      </c>
      <c r="EJ319" s="589" t="str">
        <f t="shared" si="42"/>
        <v>T+132</v>
      </c>
      <c r="EK319" s="589" t="str">
        <f t="shared" si="42"/>
        <v>T+133</v>
      </c>
      <c r="EL319" s="589" t="str">
        <f t="shared" si="42"/>
        <v>T+134</v>
      </c>
      <c r="EM319" s="589" t="str">
        <f t="shared" si="42"/>
        <v>T+135</v>
      </c>
      <c r="EN319" s="589" t="str">
        <f t="shared" si="42"/>
        <v>T+136</v>
      </c>
      <c r="EO319" s="589" t="str">
        <f t="shared" si="42"/>
        <v>T+137</v>
      </c>
      <c r="EP319" s="589" t="str">
        <f t="shared" si="42"/>
        <v>T+138</v>
      </c>
      <c r="EQ319" s="589" t="str">
        <f t="shared" si="42"/>
        <v>T+139</v>
      </c>
      <c r="ER319" s="589" t="str">
        <f t="shared" si="42"/>
        <v>T+140</v>
      </c>
      <c r="ES319" s="589" t="str">
        <f t="shared" si="42"/>
        <v>T+141</v>
      </c>
      <c r="ET319" s="589" t="str">
        <f t="shared" si="42"/>
        <v>T+142</v>
      </c>
      <c r="EU319" s="589" t="str">
        <f t="shared" si="42"/>
        <v>T+143</v>
      </c>
      <c r="EV319" s="589" t="str">
        <f t="shared" si="42"/>
        <v>T+144</v>
      </c>
      <c r="EW319" s="589" t="str">
        <f t="shared" si="42"/>
        <v>T+145</v>
      </c>
      <c r="EX319" s="589" t="str">
        <f t="shared" si="42"/>
        <v>T+146</v>
      </c>
      <c r="EY319" s="589" t="str">
        <f t="shared" si="42"/>
        <v>T+147</v>
      </c>
      <c r="EZ319" s="589" t="str">
        <f t="shared" si="42"/>
        <v>T+148</v>
      </c>
      <c r="FA319" s="589" t="str">
        <f t="shared" si="42"/>
        <v>T+149</v>
      </c>
      <c r="FB319" s="589" t="str">
        <f t="shared" si="42"/>
        <v>T+150</v>
      </c>
      <c r="FC319" s="589" t="str">
        <f t="shared" si="42"/>
        <v>T+151</v>
      </c>
      <c r="FD319" s="589" t="str">
        <f t="shared" si="42"/>
        <v>T+152</v>
      </c>
      <c r="FE319" s="589" t="str">
        <f t="shared" si="42"/>
        <v>T+153</v>
      </c>
      <c r="FF319" s="589" t="str">
        <f t="shared" si="42"/>
        <v>T+154</v>
      </c>
      <c r="FG319" s="589" t="str">
        <f t="shared" si="42"/>
        <v>T+155</v>
      </c>
      <c r="FH319" s="589" t="str">
        <f t="shared" si="42"/>
        <v>T+156</v>
      </c>
      <c r="FI319" s="589" t="str">
        <f t="shared" si="42"/>
        <v>T+157</v>
      </c>
      <c r="FJ319" s="589" t="str">
        <f t="shared" si="42"/>
        <v>T+158</v>
      </c>
      <c r="FK319" s="589" t="str">
        <f t="shared" si="42"/>
        <v>T+159</v>
      </c>
      <c r="FL319" s="589" t="str">
        <f t="shared" si="42"/>
        <v>T+160</v>
      </c>
      <c r="FM319" s="589" t="str">
        <f t="shared" si="42"/>
        <v>T+161</v>
      </c>
      <c r="FN319" s="589" t="str">
        <f t="shared" si="42"/>
        <v>T+162</v>
      </c>
      <c r="FO319" s="589" t="str">
        <f t="shared" si="42"/>
        <v>T+163</v>
      </c>
      <c r="FP319" s="589" t="str">
        <f t="shared" si="42"/>
        <v>T+164</v>
      </c>
      <c r="FQ319" s="589" t="str">
        <f t="shared" si="42"/>
        <v>T+165</v>
      </c>
      <c r="FR319" s="589" t="str">
        <f t="shared" si="42"/>
        <v>T+166</v>
      </c>
      <c r="FS319" s="589" t="str">
        <f t="shared" si="42"/>
        <v>T+167</v>
      </c>
      <c r="FT319" s="589" t="str">
        <f t="shared" si="42"/>
        <v>T+168</v>
      </c>
      <c r="FU319" s="589" t="str">
        <f t="shared" si="42"/>
        <v>T+169</v>
      </c>
      <c r="FV319" s="589" t="str">
        <f t="shared" si="42"/>
        <v>T+170</v>
      </c>
      <c r="FW319" s="589" t="str">
        <f t="shared" si="42"/>
        <v>T+171</v>
      </c>
      <c r="FX319" s="589" t="str">
        <f t="shared" si="42"/>
        <v>T+172</v>
      </c>
      <c r="FY319" s="589" t="str">
        <f t="shared" si="42"/>
        <v>T+173</v>
      </c>
      <c r="FZ319" s="589" t="str">
        <f t="shared" si="42"/>
        <v>T+174</v>
      </c>
      <c r="GA319" s="589" t="str">
        <f t="shared" si="42"/>
        <v>T+175</v>
      </c>
      <c r="GB319" s="589" t="str">
        <f t="shared" si="42"/>
        <v>T+176</v>
      </c>
      <c r="GC319" s="589" t="str">
        <f t="shared" si="42"/>
        <v>T+177</v>
      </c>
      <c r="GD319" s="589" t="str">
        <f t="shared" si="42"/>
        <v>T+178</v>
      </c>
      <c r="GE319" s="589" t="str">
        <f t="shared" si="42"/>
        <v>T+179</v>
      </c>
      <c r="GF319" s="589" t="str">
        <f t="shared" si="42"/>
        <v>T+180</v>
      </c>
      <c r="GG319" s="589" t="str">
        <f t="shared" si="42"/>
        <v>T+181</v>
      </c>
      <c r="GH319" s="589" t="str">
        <f t="shared" si="42"/>
        <v>T+182</v>
      </c>
      <c r="GI319" s="589" t="str">
        <f t="shared" si="42"/>
        <v>T+183</v>
      </c>
      <c r="GJ319" s="589" t="str">
        <f t="shared" si="42"/>
        <v>T+184</v>
      </c>
      <c r="GK319" s="589" t="str">
        <f t="shared" si="42"/>
        <v>T+185</v>
      </c>
      <c r="GL319" s="589" t="str">
        <f t="shared" si="42"/>
        <v>T+186</v>
      </c>
      <c r="GM319" s="589" t="str">
        <f t="shared" si="42"/>
        <v>T+187</v>
      </c>
      <c r="GN319" s="589" t="str">
        <f t="shared" si="42"/>
        <v>T+188</v>
      </c>
      <c r="GO319" s="589" t="str">
        <f t="shared" si="42"/>
        <v>T+189</v>
      </c>
      <c r="GP319" s="589" t="str">
        <f t="shared" si="42"/>
        <v>T+190</v>
      </c>
      <c r="GQ319" s="589" t="str">
        <f t="shared" si="42"/>
        <v>T+191</v>
      </c>
      <c r="GR319" s="589" t="str">
        <f t="shared" si="42"/>
        <v>T+192</v>
      </c>
      <c r="GS319" s="589" t="str">
        <f t="shared" ref="GS319:JD319" si="43">"T+" &amp; (COLUMN(GS319)-COLUMN($H319))</f>
        <v>T+193</v>
      </c>
      <c r="GT319" s="589" t="str">
        <f t="shared" si="43"/>
        <v>T+194</v>
      </c>
      <c r="GU319" s="589" t="str">
        <f t="shared" si="43"/>
        <v>T+195</v>
      </c>
      <c r="GV319" s="589" t="str">
        <f t="shared" si="43"/>
        <v>T+196</v>
      </c>
      <c r="GW319" s="589" t="str">
        <f t="shared" si="43"/>
        <v>T+197</v>
      </c>
      <c r="GX319" s="589" t="str">
        <f t="shared" si="43"/>
        <v>T+198</v>
      </c>
      <c r="GY319" s="589" t="str">
        <f t="shared" si="43"/>
        <v>T+199</v>
      </c>
      <c r="GZ319" s="589" t="str">
        <f t="shared" si="43"/>
        <v>T+200</v>
      </c>
      <c r="HA319" s="589" t="str">
        <f t="shared" si="43"/>
        <v>T+201</v>
      </c>
      <c r="HB319" s="589" t="str">
        <f t="shared" si="43"/>
        <v>T+202</v>
      </c>
      <c r="HC319" s="589" t="str">
        <f t="shared" si="43"/>
        <v>T+203</v>
      </c>
      <c r="HD319" s="589" t="str">
        <f t="shared" si="43"/>
        <v>T+204</v>
      </c>
      <c r="HE319" s="589" t="str">
        <f t="shared" si="43"/>
        <v>T+205</v>
      </c>
      <c r="HF319" s="589" t="str">
        <f t="shared" si="43"/>
        <v>T+206</v>
      </c>
      <c r="HG319" s="589" t="str">
        <f t="shared" si="43"/>
        <v>T+207</v>
      </c>
      <c r="HH319" s="589" t="str">
        <f t="shared" si="43"/>
        <v>T+208</v>
      </c>
      <c r="HI319" s="589" t="str">
        <f t="shared" si="43"/>
        <v>T+209</v>
      </c>
      <c r="HJ319" s="589" t="str">
        <f t="shared" si="43"/>
        <v>T+210</v>
      </c>
      <c r="HK319" s="589" t="str">
        <f t="shared" si="43"/>
        <v>T+211</v>
      </c>
      <c r="HL319" s="589" t="str">
        <f t="shared" si="43"/>
        <v>T+212</v>
      </c>
      <c r="HM319" s="589" t="str">
        <f t="shared" si="43"/>
        <v>T+213</v>
      </c>
      <c r="HN319" s="589" t="str">
        <f t="shared" si="43"/>
        <v>T+214</v>
      </c>
      <c r="HO319" s="589" t="str">
        <f t="shared" si="43"/>
        <v>T+215</v>
      </c>
      <c r="HP319" s="589" t="str">
        <f t="shared" si="43"/>
        <v>T+216</v>
      </c>
      <c r="HQ319" s="589" t="str">
        <f t="shared" si="43"/>
        <v>T+217</v>
      </c>
      <c r="HR319" s="589" t="str">
        <f t="shared" si="43"/>
        <v>T+218</v>
      </c>
      <c r="HS319" s="589" t="str">
        <f t="shared" si="43"/>
        <v>T+219</v>
      </c>
      <c r="HT319" s="589" t="str">
        <f t="shared" si="43"/>
        <v>T+220</v>
      </c>
      <c r="HU319" s="589" t="str">
        <f t="shared" si="43"/>
        <v>T+221</v>
      </c>
      <c r="HV319" s="589" t="str">
        <f t="shared" si="43"/>
        <v>T+222</v>
      </c>
      <c r="HW319" s="589" t="str">
        <f t="shared" si="43"/>
        <v>T+223</v>
      </c>
      <c r="HX319" s="589" t="str">
        <f t="shared" si="43"/>
        <v>T+224</v>
      </c>
      <c r="HY319" s="589" t="str">
        <f t="shared" si="43"/>
        <v>T+225</v>
      </c>
      <c r="HZ319" s="589" t="str">
        <f t="shared" si="43"/>
        <v>T+226</v>
      </c>
      <c r="IA319" s="589" t="str">
        <f t="shared" si="43"/>
        <v>T+227</v>
      </c>
      <c r="IB319" s="589" t="str">
        <f t="shared" si="43"/>
        <v>T+228</v>
      </c>
      <c r="IC319" s="589" t="str">
        <f t="shared" si="43"/>
        <v>T+229</v>
      </c>
      <c r="ID319" s="589" t="str">
        <f t="shared" si="43"/>
        <v>T+230</v>
      </c>
      <c r="IE319" s="589" t="str">
        <f t="shared" si="43"/>
        <v>T+231</v>
      </c>
      <c r="IF319" s="589" t="str">
        <f t="shared" si="43"/>
        <v>T+232</v>
      </c>
      <c r="IG319" s="589" t="str">
        <f t="shared" si="43"/>
        <v>T+233</v>
      </c>
      <c r="IH319" s="589" t="str">
        <f t="shared" si="43"/>
        <v>T+234</v>
      </c>
      <c r="II319" s="589" t="str">
        <f t="shared" si="43"/>
        <v>T+235</v>
      </c>
      <c r="IJ319" s="589" t="str">
        <f t="shared" si="43"/>
        <v>T+236</v>
      </c>
      <c r="IK319" s="589" t="str">
        <f t="shared" si="43"/>
        <v>T+237</v>
      </c>
      <c r="IL319" s="589" t="str">
        <f t="shared" si="43"/>
        <v>T+238</v>
      </c>
      <c r="IM319" s="589" t="str">
        <f t="shared" si="43"/>
        <v>T+239</v>
      </c>
      <c r="IN319" s="589" t="str">
        <f t="shared" si="43"/>
        <v>T+240</v>
      </c>
      <c r="IO319" s="589" t="str">
        <f t="shared" si="43"/>
        <v>T+241</v>
      </c>
      <c r="IP319" s="589" t="str">
        <f t="shared" si="43"/>
        <v>T+242</v>
      </c>
      <c r="IQ319" s="589" t="str">
        <f t="shared" si="43"/>
        <v>T+243</v>
      </c>
      <c r="IR319" s="589" t="str">
        <f t="shared" si="43"/>
        <v>T+244</v>
      </c>
      <c r="IS319" s="589" t="str">
        <f t="shared" si="43"/>
        <v>T+245</v>
      </c>
      <c r="IT319" s="589" t="str">
        <f t="shared" si="43"/>
        <v>T+246</v>
      </c>
      <c r="IU319" s="589" t="str">
        <f t="shared" si="43"/>
        <v>T+247</v>
      </c>
      <c r="IV319" s="589" t="str">
        <f t="shared" si="43"/>
        <v>T+248</v>
      </c>
      <c r="IW319" s="589" t="str">
        <f t="shared" si="43"/>
        <v>T+249</v>
      </c>
      <c r="IX319" s="589" t="str">
        <f t="shared" si="43"/>
        <v>T+250</v>
      </c>
      <c r="IY319" s="589" t="str">
        <f t="shared" si="43"/>
        <v>T+251</v>
      </c>
      <c r="IZ319" s="589" t="str">
        <f t="shared" si="43"/>
        <v>T+252</v>
      </c>
      <c r="JA319" s="589" t="str">
        <f t="shared" si="43"/>
        <v>T+253</v>
      </c>
      <c r="JB319" s="589" t="str">
        <f t="shared" si="43"/>
        <v>T+254</v>
      </c>
      <c r="JC319" s="589" t="str">
        <f t="shared" si="43"/>
        <v>T+255</v>
      </c>
      <c r="JD319" s="589" t="str">
        <f t="shared" si="43"/>
        <v>T+256</v>
      </c>
      <c r="JE319" s="589" t="str">
        <f t="shared" ref="JE319:KB319" si="44">"T+" &amp; (COLUMN(JE319)-COLUMN($H319))</f>
        <v>T+257</v>
      </c>
      <c r="JF319" s="589" t="str">
        <f t="shared" si="44"/>
        <v>T+258</v>
      </c>
      <c r="JG319" s="589" t="str">
        <f t="shared" si="44"/>
        <v>T+259</v>
      </c>
      <c r="JH319" s="589" t="str">
        <f t="shared" si="44"/>
        <v>T+260</v>
      </c>
      <c r="JI319" s="589" t="str">
        <f t="shared" si="44"/>
        <v>T+261</v>
      </c>
      <c r="JJ319" s="589" t="str">
        <f t="shared" si="44"/>
        <v>T+262</v>
      </c>
      <c r="JK319" s="589" t="str">
        <f t="shared" si="44"/>
        <v>T+263</v>
      </c>
      <c r="JL319" s="589" t="str">
        <f t="shared" si="44"/>
        <v>T+264</v>
      </c>
      <c r="JM319" s="589" t="str">
        <f t="shared" si="44"/>
        <v>T+265</v>
      </c>
      <c r="JN319" s="589" t="str">
        <f t="shared" si="44"/>
        <v>T+266</v>
      </c>
      <c r="JO319" s="589" t="str">
        <f t="shared" si="44"/>
        <v>T+267</v>
      </c>
      <c r="JP319" s="589" t="str">
        <f t="shared" si="44"/>
        <v>T+268</v>
      </c>
      <c r="JQ319" s="589" t="str">
        <f t="shared" si="44"/>
        <v>T+269</v>
      </c>
      <c r="JR319" s="589" t="str">
        <f t="shared" si="44"/>
        <v>T+270</v>
      </c>
      <c r="JS319" s="589" t="str">
        <f t="shared" si="44"/>
        <v>T+271</v>
      </c>
      <c r="JT319" s="589" t="str">
        <f t="shared" si="44"/>
        <v>T+272</v>
      </c>
      <c r="JU319" s="589" t="str">
        <f t="shared" si="44"/>
        <v>T+273</v>
      </c>
      <c r="JV319" s="589" t="str">
        <f t="shared" si="44"/>
        <v>T+274</v>
      </c>
      <c r="JW319" s="589" t="str">
        <f t="shared" si="44"/>
        <v>T+275</v>
      </c>
      <c r="JX319" s="589" t="str">
        <f t="shared" si="44"/>
        <v>T+276</v>
      </c>
      <c r="JY319" s="589" t="str">
        <f t="shared" si="44"/>
        <v>T+277</v>
      </c>
      <c r="JZ319" s="589" t="str">
        <f t="shared" si="44"/>
        <v>T+278</v>
      </c>
      <c r="KA319" s="589" t="str">
        <f t="shared" si="44"/>
        <v>T+279</v>
      </c>
      <c r="KB319" s="589" t="str">
        <f t="shared" si="44"/>
        <v>T+280</v>
      </c>
    </row>
    <row r="320" spans="1:289" ht="15" customHeight="1" x14ac:dyDescent="0.25">
      <c r="B320" s="645" t="str">
        <f t="shared" ref="B320:B383" si="45">B11</f>
        <v>Desk 1</v>
      </c>
      <c r="C320" s="646" t="str">
        <f>IF(ISBLANK(C11), "", C11)</f>
        <v/>
      </c>
      <c r="D320" s="646" t="str">
        <f t="shared" ref="D320:F320" si="46">IF(ISBLANK(D11), "", D11)</f>
        <v/>
      </c>
      <c r="E320" s="646" t="str">
        <f t="shared" si="46"/>
        <v/>
      </c>
      <c r="F320" s="646" t="str">
        <f t="shared" si="46"/>
        <v/>
      </c>
      <c r="G320" s="591" t="str">
        <f>IF(ISBLANK(G11), "", G11)</f>
        <v/>
      </c>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39"/>
      <c r="DX320" s="26"/>
      <c r="DY320" s="26"/>
      <c r="DZ320" s="26"/>
      <c r="EA320" s="26"/>
      <c r="EB320" s="26"/>
      <c r="EC320" s="26"/>
      <c r="ED320" s="26"/>
      <c r="EE320" s="26"/>
      <c r="EF320" s="26"/>
      <c r="EG320" s="26"/>
      <c r="EH320" s="26"/>
      <c r="EI320" s="26"/>
      <c r="EJ320" s="26"/>
      <c r="EK320" s="26"/>
      <c r="EL320" s="26"/>
      <c r="EM320" s="26"/>
      <c r="EN320" s="26"/>
      <c r="EO320" s="26"/>
      <c r="EP320" s="26"/>
      <c r="EQ320" s="26"/>
      <c r="ER320" s="39"/>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39"/>
      <c r="JH320" s="26"/>
      <c r="JI320" s="26"/>
      <c r="JJ320" s="26"/>
      <c r="JK320" s="26"/>
      <c r="JL320" s="26"/>
      <c r="JM320" s="26"/>
      <c r="JN320" s="26"/>
      <c r="JO320" s="26"/>
      <c r="JP320" s="26"/>
      <c r="JQ320" s="26"/>
      <c r="JR320" s="26"/>
      <c r="JS320" s="26"/>
      <c r="JT320" s="26"/>
      <c r="JU320" s="26"/>
      <c r="JV320" s="26"/>
      <c r="JW320" s="26"/>
      <c r="JX320" s="26"/>
      <c r="JY320" s="26"/>
      <c r="JZ320" s="26"/>
      <c r="KA320" s="26"/>
      <c r="KB320" s="39"/>
    </row>
    <row r="321" spans="2:288" ht="15" customHeight="1" x14ac:dyDescent="0.25">
      <c r="B321" s="293" t="str">
        <f t="shared" si="45"/>
        <v>Desk 2</v>
      </c>
      <c r="C321" s="295" t="str">
        <f t="shared" ref="C321:G336" si="47">IF(ISBLANK(C12), "", C12)</f>
        <v/>
      </c>
      <c r="D321" s="295" t="str">
        <f t="shared" si="47"/>
        <v/>
      </c>
      <c r="E321" s="295" t="str">
        <f t="shared" si="47"/>
        <v/>
      </c>
      <c r="F321" s="295" t="str">
        <f t="shared" si="47"/>
        <v/>
      </c>
      <c r="G321" s="591" t="str">
        <f t="shared" si="47"/>
        <v/>
      </c>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39"/>
      <c r="DX321" s="26"/>
      <c r="DY321" s="26"/>
      <c r="DZ321" s="26"/>
      <c r="EA321" s="26"/>
      <c r="EB321" s="26"/>
      <c r="EC321" s="26"/>
      <c r="ED321" s="26"/>
      <c r="EE321" s="26"/>
      <c r="EF321" s="26"/>
      <c r="EG321" s="26"/>
      <c r="EH321" s="26"/>
      <c r="EI321" s="26"/>
      <c r="EJ321" s="26"/>
      <c r="EK321" s="26"/>
      <c r="EL321" s="26"/>
      <c r="EM321" s="26"/>
      <c r="EN321" s="26"/>
      <c r="EO321" s="26"/>
      <c r="EP321" s="26"/>
      <c r="EQ321" s="26"/>
      <c r="ER321" s="39"/>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39"/>
      <c r="JH321" s="26"/>
      <c r="JI321" s="26"/>
      <c r="JJ321" s="26"/>
      <c r="JK321" s="26"/>
      <c r="JL321" s="26"/>
      <c r="JM321" s="26"/>
      <c r="JN321" s="26"/>
      <c r="JO321" s="26"/>
      <c r="JP321" s="26"/>
      <c r="JQ321" s="26"/>
      <c r="JR321" s="26"/>
      <c r="JS321" s="26"/>
      <c r="JT321" s="26"/>
      <c r="JU321" s="26"/>
      <c r="JV321" s="26"/>
      <c r="JW321" s="26"/>
      <c r="JX321" s="26"/>
      <c r="JY321" s="26"/>
      <c r="JZ321" s="26"/>
      <c r="KA321" s="26"/>
      <c r="KB321" s="39"/>
    </row>
    <row r="322" spans="2:288" ht="15" customHeight="1" x14ac:dyDescent="0.25">
      <c r="B322" s="293" t="str">
        <f t="shared" si="45"/>
        <v>Desk 3</v>
      </c>
      <c r="C322" s="295" t="str">
        <f t="shared" si="47"/>
        <v/>
      </c>
      <c r="D322" s="295" t="str">
        <f t="shared" si="47"/>
        <v/>
      </c>
      <c r="E322" s="295" t="str">
        <f t="shared" si="47"/>
        <v/>
      </c>
      <c r="F322" s="295" t="str">
        <f t="shared" si="47"/>
        <v/>
      </c>
      <c r="G322" s="591" t="str">
        <f t="shared" si="47"/>
        <v/>
      </c>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39"/>
      <c r="DX322" s="26"/>
      <c r="DY322" s="26"/>
      <c r="DZ322" s="26"/>
      <c r="EA322" s="26"/>
      <c r="EB322" s="26"/>
      <c r="EC322" s="26"/>
      <c r="ED322" s="26"/>
      <c r="EE322" s="26"/>
      <c r="EF322" s="26"/>
      <c r="EG322" s="26"/>
      <c r="EH322" s="26"/>
      <c r="EI322" s="26"/>
      <c r="EJ322" s="26"/>
      <c r="EK322" s="26"/>
      <c r="EL322" s="26"/>
      <c r="EM322" s="26"/>
      <c r="EN322" s="26"/>
      <c r="EO322" s="26"/>
      <c r="EP322" s="26"/>
      <c r="EQ322" s="26"/>
      <c r="ER322" s="39"/>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c r="IU322" s="26"/>
      <c r="IV322" s="26"/>
      <c r="IW322" s="26"/>
      <c r="IX322" s="26"/>
      <c r="IY322" s="26"/>
      <c r="IZ322" s="26"/>
      <c r="JA322" s="26"/>
      <c r="JB322" s="26"/>
      <c r="JC322" s="26"/>
      <c r="JD322" s="26"/>
      <c r="JE322" s="26"/>
      <c r="JF322" s="26"/>
      <c r="JG322" s="39"/>
      <c r="JH322" s="26"/>
      <c r="JI322" s="26"/>
      <c r="JJ322" s="26"/>
      <c r="JK322" s="26"/>
      <c r="JL322" s="26"/>
      <c r="JM322" s="26"/>
      <c r="JN322" s="26"/>
      <c r="JO322" s="26"/>
      <c r="JP322" s="26"/>
      <c r="JQ322" s="26"/>
      <c r="JR322" s="26"/>
      <c r="JS322" s="26"/>
      <c r="JT322" s="26"/>
      <c r="JU322" s="26"/>
      <c r="JV322" s="26"/>
      <c r="JW322" s="26"/>
      <c r="JX322" s="26"/>
      <c r="JY322" s="26"/>
      <c r="JZ322" s="26"/>
      <c r="KA322" s="26"/>
      <c r="KB322" s="39"/>
    </row>
    <row r="323" spans="2:288" ht="15" customHeight="1" x14ac:dyDescent="0.25">
      <c r="B323" s="293" t="str">
        <f t="shared" si="45"/>
        <v>Desk 4</v>
      </c>
      <c r="C323" s="295" t="str">
        <f t="shared" si="47"/>
        <v/>
      </c>
      <c r="D323" s="295" t="str">
        <f t="shared" si="47"/>
        <v/>
      </c>
      <c r="E323" s="295" t="str">
        <f t="shared" si="47"/>
        <v/>
      </c>
      <c r="F323" s="295" t="str">
        <f t="shared" si="47"/>
        <v/>
      </c>
      <c r="G323" s="591" t="str">
        <f t="shared" si="47"/>
        <v/>
      </c>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39"/>
      <c r="DX323" s="26"/>
      <c r="DY323" s="26"/>
      <c r="DZ323" s="26"/>
      <c r="EA323" s="26"/>
      <c r="EB323" s="26"/>
      <c r="EC323" s="26"/>
      <c r="ED323" s="26"/>
      <c r="EE323" s="26"/>
      <c r="EF323" s="26"/>
      <c r="EG323" s="26"/>
      <c r="EH323" s="26"/>
      <c r="EI323" s="26"/>
      <c r="EJ323" s="26"/>
      <c r="EK323" s="26"/>
      <c r="EL323" s="26"/>
      <c r="EM323" s="26"/>
      <c r="EN323" s="26"/>
      <c r="EO323" s="26"/>
      <c r="EP323" s="26"/>
      <c r="EQ323" s="26"/>
      <c r="ER323" s="39"/>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c r="IK323" s="26"/>
      <c r="IL323" s="26"/>
      <c r="IM323" s="26"/>
      <c r="IN323" s="26"/>
      <c r="IO323" s="26"/>
      <c r="IP323" s="26"/>
      <c r="IQ323" s="26"/>
      <c r="IR323" s="26"/>
      <c r="IS323" s="26"/>
      <c r="IT323" s="26"/>
      <c r="IU323" s="26"/>
      <c r="IV323" s="26"/>
      <c r="IW323" s="26"/>
      <c r="IX323" s="26"/>
      <c r="IY323" s="26"/>
      <c r="IZ323" s="26"/>
      <c r="JA323" s="26"/>
      <c r="JB323" s="26"/>
      <c r="JC323" s="26"/>
      <c r="JD323" s="26"/>
      <c r="JE323" s="26"/>
      <c r="JF323" s="26"/>
      <c r="JG323" s="39"/>
      <c r="JH323" s="26"/>
      <c r="JI323" s="26"/>
      <c r="JJ323" s="26"/>
      <c r="JK323" s="26"/>
      <c r="JL323" s="26"/>
      <c r="JM323" s="26"/>
      <c r="JN323" s="26"/>
      <c r="JO323" s="26"/>
      <c r="JP323" s="26"/>
      <c r="JQ323" s="26"/>
      <c r="JR323" s="26"/>
      <c r="JS323" s="26"/>
      <c r="JT323" s="26"/>
      <c r="JU323" s="26"/>
      <c r="JV323" s="26"/>
      <c r="JW323" s="26"/>
      <c r="JX323" s="26"/>
      <c r="JY323" s="26"/>
      <c r="JZ323" s="26"/>
      <c r="KA323" s="26"/>
      <c r="KB323" s="39"/>
    </row>
    <row r="324" spans="2:288" ht="15" customHeight="1" x14ac:dyDescent="0.25">
      <c r="B324" s="293" t="str">
        <f t="shared" si="45"/>
        <v>Desk 5</v>
      </c>
      <c r="C324" s="295" t="str">
        <f t="shared" si="47"/>
        <v/>
      </c>
      <c r="D324" s="295" t="str">
        <f t="shared" si="47"/>
        <v/>
      </c>
      <c r="E324" s="295" t="str">
        <f t="shared" si="47"/>
        <v/>
      </c>
      <c r="F324" s="295" t="str">
        <f t="shared" si="47"/>
        <v/>
      </c>
      <c r="G324" s="591" t="str">
        <f t="shared" si="47"/>
        <v/>
      </c>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39"/>
      <c r="DX324" s="26"/>
      <c r="DY324" s="26"/>
      <c r="DZ324" s="26"/>
      <c r="EA324" s="26"/>
      <c r="EB324" s="26"/>
      <c r="EC324" s="26"/>
      <c r="ED324" s="26"/>
      <c r="EE324" s="26"/>
      <c r="EF324" s="26"/>
      <c r="EG324" s="26"/>
      <c r="EH324" s="26"/>
      <c r="EI324" s="26"/>
      <c r="EJ324" s="26"/>
      <c r="EK324" s="26"/>
      <c r="EL324" s="26"/>
      <c r="EM324" s="26"/>
      <c r="EN324" s="26"/>
      <c r="EO324" s="26"/>
      <c r="EP324" s="26"/>
      <c r="EQ324" s="26"/>
      <c r="ER324" s="39"/>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39"/>
      <c r="JH324" s="26"/>
      <c r="JI324" s="26"/>
      <c r="JJ324" s="26"/>
      <c r="JK324" s="26"/>
      <c r="JL324" s="26"/>
      <c r="JM324" s="26"/>
      <c r="JN324" s="26"/>
      <c r="JO324" s="26"/>
      <c r="JP324" s="26"/>
      <c r="JQ324" s="26"/>
      <c r="JR324" s="26"/>
      <c r="JS324" s="26"/>
      <c r="JT324" s="26"/>
      <c r="JU324" s="26"/>
      <c r="JV324" s="26"/>
      <c r="JW324" s="26"/>
      <c r="JX324" s="26"/>
      <c r="JY324" s="26"/>
      <c r="JZ324" s="26"/>
      <c r="KA324" s="26"/>
      <c r="KB324" s="39"/>
    </row>
    <row r="325" spans="2:288" ht="15" customHeight="1" x14ac:dyDescent="0.25">
      <c r="B325" s="293" t="str">
        <f t="shared" si="45"/>
        <v>Desk 6</v>
      </c>
      <c r="C325" s="295" t="str">
        <f t="shared" si="47"/>
        <v/>
      </c>
      <c r="D325" s="295" t="str">
        <f t="shared" si="47"/>
        <v/>
      </c>
      <c r="E325" s="295" t="str">
        <f t="shared" si="47"/>
        <v/>
      </c>
      <c r="F325" s="295" t="str">
        <f t="shared" si="47"/>
        <v/>
      </c>
      <c r="G325" s="591" t="str">
        <f t="shared" si="47"/>
        <v/>
      </c>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39"/>
      <c r="DX325" s="26"/>
      <c r="DY325" s="26"/>
      <c r="DZ325" s="26"/>
      <c r="EA325" s="26"/>
      <c r="EB325" s="26"/>
      <c r="EC325" s="26"/>
      <c r="ED325" s="26"/>
      <c r="EE325" s="26"/>
      <c r="EF325" s="26"/>
      <c r="EG325" s="26"/>
      <c r="EH325" s="26"/>
      <c r="EI325" s="26"/>
      <c r="EJ325" s="26"/>
      <c r="EK325" s="26"/>
      <c r="EL325" s="26"/>
      <c r="EM325" s="26"/>
      <c r="EN325" s="26"/>
      <c r="EO325" s="26"/>
      <c r="EP325" s="26"/>
      <c r="EQ325" s="26"/>
      <c r="ER325" s="39"/>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c r="IU325" s="26"/>
      <c r="IV325" s="26"/>
      <c r="IW325" s="26"/>
      <c r="IX325" s="26"/>
      <c r="IY325" s="26"/>
      <c r="IZ325" s="26"/>
      <c r="JA325" s="26"/>
      <c r="JB325" s="26"/>
      <c r="JC325" s="26"/>
      <c r="JD325" s="26"/>
      <c r="JE325" s="26"/>
      <c r="JF325" s="26"/>
      <c r="JG325" s="39"/>
      <c r="JH325" s="26"/>
      <c r="JI325" s="26"/>
      <c r="JJ325" s="26"/>
      <c r="JK325" s="26"/>
      <c r="JL325" s="26"/>
      <c r="JM325" s="26"/>
      <c r="JN325" s="26"/>
      <c r="JO325" s="26"/>
      <c r="JP325" s="26"/>
      <c r="JQ325" s="26"/>
      <c r="JR325" s="26"/>
      <c r="JS325" s="26"/>
      <c r="JT325" s="26"/>
      <c r="JU325" s="26"/>
      <c r="JV325" s="26"/>
      <c r="JW325" s="26"/>
      <c r="JX325" s="26"/>
      <c r="JY325" s="26"/>
      <c r="JZ325" s="26"/>
      <c r="KA325" s="26"/>
      <c r="KB325" s="39"/>
    </row>
    <row r="326" spans="2:288" ht="15" customHeight="1" x14ac:dyDescent="0.25">
      <c r="B326" s="293" t="str">
        <f t="shared" si="45"/>
        <v>Desk 7</v>
      </c>
      <c r="C326" s="295" t="str">
        <f t="shared" si="47"/>
        <v/>
      </c>
      <c r="D326" s="295" t="str">
        <f t="shared" si="47"/>
        <v/>
      </c>
      <c r="E326" s="295" t="str">
        <f t="shared" si="47"/>
        <v/>
      </c>
      <c r="F326" s="295" t="str">
        <f t="shared" si="47"/>
        <v/>
      </c>
      <c r="G326" s="591" t="str">
        <f t="shared" si="47"/>
        <v/>
      </c>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39"/>
      <c r="DX326" s="26"/>
      <c r="DY326" s="26"/>
      <c r="DZ326" s="26"/>
      <c r="EA326" s="26"/>
      <c r="EB326" s="26"/>
      <c r="EC326" s="26"/>
      <c r="ED326" s="26"/>
      <c r="EE326" s="26"/>
      <c r="EF326" s="26"/>
      <c r="EG326" s="26"/>
      <c r="EH326" s="26"/>
      <c r="EI326" s="26"/>
      <c r="EJ326" s="26"/>
      <c r="EK326" s="26"/>
      <c r="EL326" s="26"/>
      <c r="EM326" s="26"/>
      <c r="EN326" s="26"/>
      <c r="EO326" s="26"/>
      <c r="EP326" s="26"/>
      <c r="EQ326" s="26"/>
      <c r="ER326" s="39"/>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c r="IK326" s="26"/>
      <c r="IL326" s="26"/>
      <c r="IM326" s="26"/>
      <c r="IN326" s="26"/>
      <c r="IO326" s="26"/>
      <c r="IP326" s="26"/>
      <c r="IQ326" s="26"/>
      <c r="IR326" s="26"/>
      <c r="IS326" s="26"/>
      <c r="IT326" s="26"/>
      <c r="IU326" s="26"/>
      <c r="IV326" s="26"/>
      <c r="IW326" s="26"/>
      <c r="IX326" s="26"/>
      <c r="IY326" s="26"/>
      <c r="IZ326" s="26"/>
      <c r="JA326" s="26"/>
      <c r="JB326" s="26"/>
      <c r="JC326" s="26"/>
      <c r="JD326" s="26"/>
      <c r="JE326" s="26"/>
      <c r="JF326" s="26"/>
      <c r="JG326" s="39"/>
      <c r="JH326" s="26"/>
      <c r="JI326" s="26"/>
      <c r="JJ326" s="26"/>
      <c r="JK326" s="26"/>
      <c r="JL326" s="26"/>
      <c r="JM326" s="26"/>
      <c r="JN326" s="26"/>
      <c r="JO326" s="26"/>
      <c r="JP326" s="26"/>
      <c r="JQ326" s="26"/>
      <c r="JR326" s="26"/>
      <c r="JS326" s="26"/>
      <c r="JT326" s="26"/>
      <c r="JU326" s="26"/>
      <c r="JV326" s="26"/>
      <c r="JW326" s="26"/>
      <c r="JX326" s="26"/>
      <c r="JY326" s="26"/>
      <c r="JZ326" s="26"/>
      <c r="KA326" s="26"/>
      <c r="KB326" s="39"/>
    </row>
    <row r="327" spans="2:288" ht="15" customHeight="1" x14ac:dyDescent="0.25">
      <c r="B327" s="293" t="str">
        <f t="shared" si="45"/>
        <v>Desk 8</v>
      </c>
      <c r="C327" s="295" t="str">
        <f t="shared" si="47"/>
        <v/>
      </c>
      <c r="D327" s="295" t="str">
        <f t="shared" si="47"/>
        <v/>
      </c>
      <c r="E327" s="295" t="str">
        <f t="shared" si="47"/>
        <v/>
      </c>
      <c r="F327" s="295" t="str">
        <f t="shared" si="47"/>
        <v/>
      </c>
      <c r="G327" s="591" t="str">
        <f t="shared" si="47"/>
        <v/>
      </c>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39"/>
      <c r="DX327" s="26"/>
      <c r="DY327" s="26"/>
      <c r="DZ327" s="26"/>
      <c r="EA327" s="26"/>
      <c r="EB327" s="26"/>
      <c r="EC327" s="26"/>
      <c r="ED327" s="26"/>
      <c r="EE327" s="26"/>
      <c r="EF327" s="26"/>
      <c r="EG327" s="26"/>
      <c r="EH327" s="26"/>
      <c r="EI327" s="26"/>
      <c r="EJ327" s="26"/>
      <c r="EK327" s="26"/>
      <c r="EL327" s="26"/>
      <c r="EM327" s="26"/>
      <c r="EN327" s="26"/>
      <c r="EO327" s="26"/>
      <c r="EP327" s="26"/>
      <c r="EQ327" s="26"/>
      <c r="ER327" s="39"/>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c r="IK327" s="26"/>
      <c r="IL327" s="26"/>
      <c r="IM327" s="26"/>
      <c r="IN327" s="26"/>
      <c r="IO327" s="26"/>
      <c r="IP327" s="26"/>
      <c r="IQ327" s="26"/>
      <c r="IR327" s="26"/>
      <c r="IS327" s="26"/>
      <c r="IT327" s="26"/>
      <c r="IU327" s="26"/>
      <c r="IV327" s="26"/>
      <c r="IW327" s="26"/>
      <c r="IX327" s="26"/>
      <c r="IY327" s="26"/>
      <c r="IZ327" s="26"/>
      <c r="JA327" s="26"/>
      <c r="JB327" s="26"/>
      <c r="JC327" s="26"/>
      <c r="JD327" s="26"/>
      <c r="JE327" s="26"/>
      <c r="JF327" s="26"/>
      <c r="JG327" s="39"/>
      <c r="JH327" s="26"/>
      <c r="JI327" s="26"/>
      <c r="JJ327" s="26"/>
      <c r="JK327" s="26"/>
      <c r="JL327" s="26"/>
      <c r="JM327" s="26"/>
      <c r="JN327" s="26"/>
      <c r="JO327" s="26"/>
      <c r="JP327" s="26"/>
      <c r="JQ327" s="26"/>
      <c r="JR327" s="26"/>
      <c r="JS327" s="26"/>
      <c r="JT327" s="26"/>
      <c r="JU327" s="26"/>
      <c r="JV327" s="26"/>
      <c r="JW327" s="26"/>
      <c r="JX327" s="26"/>
      <c r="JY327" s="26"/>
      <c r="JZ327" s="26"/>
      <c r="KA327" s="26"/>
      <c r="KB327" s="39"/>
    </row>
    <row r="328" spans="2:288" ht="15" customHeight="1" x14ac:dyDescent="0.25">
      <c r="B328" s="293" t="str">
        <f t="shared" si="45"/>
        <v>Desk 9</v>
      </c>
      <c r="C328" s="295" t="str">
        <f t="shared" si="47"/>
        <v/>
      </c>
      <c r="D328" s="295" t="str">
        <f t="shared" si="47"/>
        <v/>
      </c>
      <c r="E328" s="295" t="str">
        <f t="shared" si="47"/>
        <v/>
      </c>
      <c r="F328" s="295" t="str">
        <f t="shared" si="47"/>
        <v/>
      </c>
      <c r="G328" s="591" t="str">
        <f t="shared" si="47"/>
        <v/>
      </c>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39"/>
      <c r="DX328" s="26"/>
      <c r="DY328" s="26"/>
      <c r="DZ328" s="26"/>
      <c r="EA328" s="26"/>
      <c r="EB328" s="26"/>
      <c r="EC328" s="26"/>
      <c r="ED328" s="26"/>
      <c r="EE328" s="26"/>
      <c r="EF328" s="26"/>
      <c r="EG328" s="26"/>
      <c r="EH328" s="26"/>
      <c r="EI328" s="26"/>
      <c r="EJ328" s="26"/>
      <c r="EK328" s="26"/>
      <c r="EL328" s="26"/>
      <c r="EM328" s="26"/>
      <c r="EN328" s="26"/>
      <c r="EO328" s="26"/>
      <c r="EP328" s="26"/>
      <c r="EQ328" s="26"/>
      <c r="ER328" s="39"/>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39"/>
      <c r="JH328" s="26"/>
      <c r="JI328" s="26"/>
      <c r="JJ328" s="26"/>
      <c r="JK328" s="26"/>
      <c r="JL328" s="26"/>
      <c r="JM328" s="26"/>
      <c r="JN328" s="26"/>
      <c r="JO328" s="26"/>
      <c r="JP328" s="26"/>
      <c r="JQ328" s="26"/>
      <c r="JR328" s="26"/>
      <c r="JS328" s="26"/>
      <c r="JT328" s="26"/>
      <c r="JU328" s="26"/>
      <c r="JV328" s="26"/>
      <c r="JW328" s="26"/>
      <c r="JX328" s="26"/>
      <c r="JY328" s="26"/>
      <c r="JZ328" s="26"/>
      <c r="KA328" s="26"/>
      <c r="KB328" s="39"/>
    </row>
    <row r="329" spans="2:288" ht="15" customHeight="1" x14ac:dyDescent="0.25">
      <c r="B329" s="293" t="str">
        <f t="shared" si="45"/>
        <v>Desk 10</v>
      </c>
      <c r="C329" s="295" t="str">
        <f t="shared" si="47"/>
        <v/>
      </c>
      <c r="D329" s="295" t="str">
        <f t="shared" si="47"/>
        <v/>
      </c>
      <c r="E329" s="295" t="str">
        <f t="shared" si="47"/>
        <v/>
      </c>
      <c r="F329" s="295" t="str">
        <f t="shared" si="47"/>
        <v/>
      </c>
      <c r="G329" s="591" t="str">
        <f t="shared" si="47"/>
        <v/>
      </c>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39"/>
      <c r="DX329" s="26"/>
      <c r="DY329" s="26"/>
      <c r="DZ329" s="26"/>
      <c r="EA329" s="26"/>
      <c r="EB329" s="26"/>
      <c r="EC329" s="26"/>
      <c r="ED329" s="26"/>
      <c r="EE329" s="26"/>
      <c r="EF329" s="26"/>
      <c r="EG329" s="26"/>
      <c r="EH329" s="26"/>
      <c r="EI329" s="26"/>
      <c r="EJ329" s="26"/>
      <c r="EK329" s="26"/>
      <c r="EL329" s="26"/>
      <c r="EM329" s="26"/>
      <c r="EN329" s="26"/>
      <c r="EO329" s="26"/>
      <c r="EP329" s="26"/>
      <c r="EQ329" s="26"/>
      <c r="ER329" s="39"/>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c r="IU329" s="26"/>
      <c r="IV329" s="26"/>
      <c r="IW329" s="26"/>
      <c r="IX329" s="26"/>
      <c r="IY329" s="26"/>
      <c r="IZ329" s="26"/>
      <c r="JA329" s="26"/>
      <c r="JB329" s="26"/>
      <c r="JC329" s="26"/>
      <c r="JD329" s="26"/>
      <c r="JE329" s="26"/>
      <c r="JF329" s="26"/>
      <c r="JG329" s="39"/>
      <c r="JH329" s="26"/>
      <c r="JI329" s="26"/>
      <c r="JJ329" s="26"/>
      <c r="JK329" s="26"/>
      <c r="JL329" s="26"/>
      <c r="JM329" s="26"/>
      <c r="JN329" s="26"/>
      <c r="JO329" s="26"/>
      <c r="JP329" s="26"/>
      <c r="JQ329" s="26"/>
      <c r="JR329" s="26"/>
      <c r="JS329" s="26"/>
      <c r="JT329" s="26"/>
      <c r="JU329" s="26"/>
      <c r="JV329" s="26"/>
      <c r="JW329" s="26"/>
      <c r="JX329" s="26"/>
      <c r="JY329" s="26"/>
      <c r="JZ329" s="26"/>
      <c r="KA329" s="26"/>
      <c r="KB329" s="39"/>
    </row>
    <row r="330" spans="2:288" ht="15" customHeight="1" x14ac:dyDescent="0.25">
      <c r="B330" s="293" t="str">
        <f t="shared" si="45"/>
        <v>Desk 11</v>
      </c>
      <c r="C330" s="295" t="str">
        <f t="shared" si="47"/>
        <v/>
      </c>
      <c r="D330" s="295" t="str">
        <f t="shared" si="47"/>
        <v/>
      </c>
      <c r="E330" s="295" t="str">
        <f t="shared" si="47"/>
        <v/>
      </c>
      <c r="F330" s="295" t="str">
        <f t="shared" si="47"/>
        <v/>
      </c>
      <c r="G330" s="591" t="str">
        <f t="shared" si="47"/>
        <v/>
      </c>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39"/>
      <c r="DX330" s="26"/>
      <c r="DY330" s="26"/>
      <c r="DZ330" s="26"/>
      <c r="EA330" s="26"/>
      <c r="EB330" s="26"/>
      <c r="EC330" s="26"/>
      <c r="ED330" s="26"/>
      <c r="EE330" s="26"/>
      <c r="EF330" s="26"/>
      <c r="EG330" s="26"/>
      <c r="EH330" s="26"/>
      <c r="EI330" s="26"/>
      <c r="EJ330" s="26"/>
      <c r="EK330" s="26"/>
      <c r="EL330" s="26"/>
      <c r="EM330" s="26"/>
      <c r="EN330" s="26"/>
      <c r="EO330" s="26"/>
      <c r="EP330" s="26"/>
      <c r="EQ330" s="26"/>
      <c r="ER330" s="39"/>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c r="IK330" s="26"/>
      <c r="IL330" s="26"/>
      <c r="IM330" s="26"/>
      <c r="IN330" s="26"/>
      <c r="IO330" s="26"/>
      <c r="IP330" s="26"/>
      <c r="IQ330" s="26"/>
      <c r="IR330" s="26"/>
      <c r="IS330" s="26"/>
      <c r="IT330" s="26"/>
      <c r="IU330" s="26"/>
      <c r="IV330" s="26"/>
      <c r="IW330" s="26"/>
      <c r="IX330" s="26"/>
      <c r="IY330" s="26"/>
      <c r="IZ330" s="26"/>
      <c r="JA330" s="26"/>
      <c r="JB330" s="26"/>
      <c r="JC330" s="26"/>
      <c r="JD330" s="26"/>
      <c r="JE330" s="26"/>
      <c r="JF330" s="26"/>
      <c r="JG330" s="39"/>
      <c r="JH330" s="26"/>
      <c r="JI330" s="26"/>
      <c r="JJ330" s="26"/>
      <c r="JK330" s="26"/>
      <c r="JL330" s="26"/>
      <c r="JM330" s="26"/>
      <c r="JN330" s="26"/>
      <c r="JO330" s="26"/>
      <c r="JP330" s="26"/>
      <c r="JQ330" s="26"/>
      <c r="JR330" s="26"/>
      <c r="JS330" s="26"/>
      <c r="JT330" s="26"/>
      <c r="JU330" s="26"/>
      <c r="JV330" s="26"/>
      <c r="JW330" s="26"/>
      <c r="JX330" s="26"/>
      <c r="JY330" s="26"/>
      <c r="JZ330" s="26"/>
      <c r="KA330" s="26"/>
      <c r="KB330" s="39"/>
    </row>
    <row r="331" spans="2:288" ht="15" customHeight="1" x14ac:dyDescent="0.25">
      <c r="B331" s="293" t="str">
        <f t="shared" si="45"/>
        <v>Desk 12</v>
      </c>
      <c r="C331" s="295" t="str">
        <f t="shared" si="47"/>
        <v/>
      </c>
      <c r="D331" s="295" t="str">
        <f t="shared" si="47"/>
        <v/>
      </c>
      <c r="E331" s="295" t="str">
        <f t="shared" si="47"/>
        <v/>
      </c>
      <c r="F331" s="295" t="str">
        <f t="shared" si="47"/>
        <v/>
      </c>
      <c r="G331" s="591" t="str">
        <f t="shared" si="47"/>
        <v/>
      </c>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39"/>
      <c r="DX331" s="26"/>
      <c r="DY331" s="26"/>
      <c r="DZ331" s="26"/>
      <c r="EA331" s="26"/>
      <c r="EB331" s="26"/>
      <c r="EC331" s="26"/>
      <c r="ED331" s="26"/>
      <c r="EE331" s="26"/>
      <c r="EF331" s="26"/>
      <c r="EG331" s="26"/>
      <c r="EH331" s="26"/>
      <c r="EI331" s="26"/>
      <c r="EJ331" s="26"/>
      <c r="EK331" s="26"/>
      <c r="EL331" s="26"/>
      <c r="EM331" s="26"/>
      <c r="EN331" s="26"/>
      <c r="EO331" s="26"/>
      <c r="EP331" s="26"/>
      <c r="EQ331" s="26"/>
      <c r="ER331" s="39"/>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c r="IK331" s="26"/>
      <c r="IL331" s="26"/>
      <c r="IM331" s="26"/>
      <c r="IN331" s="26"/>
      <c r="IO331" s="26"/>
      <c r="IP331" s="26"/>
      <c r="IQ331" s="26"/>
      <c r="IR331" s="26"/>
      <c r="IS331" s="26"/>
      <c r="IT331" s="26"/>
      <c r="IU331" s="26"/>
      <c r="IV331" s="26"/>
      <c r="IW331" s="26"/>
      <c r="IX331" s="26"/>
      <c r="IY331" s="26"/>
      <c r="IZ331" s="26"/>
      <c r="JA331" s="26"/>
      <c r="JB331" s="26"/>
      <c r="JC331" s="26"/>
      <c r="JD331" s="26"/>
      <c r="JE331" s="26"/>
      <c r="JF331" s="26"/>
      <c r="JG331" s="39"/>
      <c r="JH331" s="26"/>
      <c r="JI331" s="26"/>
      <c r="JJ331" s="26"/>
      <c r="JK331" s="26"/>
      <c r="JL331" s="26"/>
      <c r="JM331" s="26"/>
      <c r="JN331" s="26"/>
      <c r="JO331" s="26"/>
      <c r="JP331" s="26"/>
      <c r="JQ331" s="26"/>
      <c r="JR331" s="26"/>
      <c r="JS331" s="26"/>
      <c r="JT331" s="26"/>
      <c r="JU331" s="26"/>
      <c r="JV331" s="26"/>
      <c r="JW331" s="26"/>
      <c r="JX331" s="26"/>
      <c r="JY331" s="26"/>
      <c r="JZ331" s="26"/>
      <c r="KA331" s="26"/>
      <c r="KB331" s="39"/>
    </row>
    <row r="332" spans="2:288" ht="15" customHeight="1" x14ac:dyDescent="0.25">
      <c r="B332" s="293" t="str">
        <f t="shared" si="45"/>
        <v>Desk 13</v>
      </c>
      <c r="C332" s="295" t="str">
        <f t="shared" si="47"/>
        <v/>
      </c>
      <c r="D332" s="295" t="str">
        <f t="shared" si="47"/>
        <v/>
      </c>
      <c r="E332" s="295" t="str">
        <f t="shared" si="47"/>
        <v/>
      </c>
      <c r="F332" s="295" t="str">
        <f t="shared" si="47"/>
        <v/>
      </c>
      <c r="G332" s="591" t="str">
        <f t="shared" si="47"/>
        <v/>
      </c>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39"/>
      <c r="DX332" s="26"/>
      <c r="DY332" s="26"/>
      <c r="DZ332" s="26"/>
      <c r="EA332" s="26"/>
      <c r="EB332" s="26"/>
      <c r="EC332" s="26"/>
      <c r="ED332" s="26"/>
      <c r="EE332" s="26"/>
      <c r="EF332" s="26"/>
      <c r="EG332" s="26"/>
      <c r="EH332" s="26"/>
      <c r="EI332" s="26"/>
      <c r="EJ332" s="26"/>
      <c r="EK332" s="26"/>
      <c r="EL332" s="26"/>
      <c r="EM332" s="26"/>
      <c r="EN332" s="26"/>
      <c r="EO332" s="26"/>
      <c r="EP332" s="26"/>
      <c r="EQ332" s="26"/>
      <c r="ER332" s="39"/>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c r="IU332" s="26"/>
      <c r="IV332" s="26"/>
      <c r="IW332" s="26"/>
      <c r="IX332" s="26"/>
      <c r="IY332" s="26"/>
      <c r="IZ332" s="26"/>
      <c r="JA332" s="26"/>
      <c r="JB332" s="26"/>
      <c r="JC332" s="26"/>
      <c r="JD332" s="26"/>
      <c r="JE332" s="26"/>
      <c r="JF332" s="26"/>
      <c r="JG332" s="39"/>
      <c r="JH332" s="26"/>
      <c r="JI332" s="26"/>
      <c r="JJ332" s="26"/>
      <c r="JK332" s="26"/>
      <c r="JL332" s="26"/>
      <c r="JM332" s="26"/>
      <c r="JN332" s="26"/>
      <c r="JO332" s="26"/>
      <c r="JP332" s="26"/>
      <c r="JQ332" s="26"/>
      <c r="JR332" s="26"/>
      <c r="JS332" s="26"/>
      <c r="JT332" s="26"/>
      <c r="JU332" s="26"/>
      <c r="JV332" s="26"/>
      <c r="JW332" s="26"/>
      <c r="JX332" s="26"/>
      <c r="JY332" s="26"/>
      <c r="JZ332" s="26"/>
      <c r="KA332" s="26"/>
      <c r="KB332" s="39"/>
    </row>
    <row r="333" spans="2:288" ht="15" customHeight="1" x14ac:dyDescent="0.25">
      <c r="B333" s="293" t="str">
        <f t="shared" si="45"/>
        <v>Desk 14</v>
      </c>
      <c r="C333" s="295" t="str">
        <f t="shared" si="47"/>
        <v/>
      </c>
      <c r="D333" s="295" t="str">
        <f t="shared" si="47"/>
        <v/>
      </c>
      <c r="E333" s="295" t="str">
        <f t="shared" si="47"/>
        <v/>
      </c>
      <c r="F333" s="295" t="str">
        <f t="shared" si="47"/>
        <v/>
      </c>
      <c r="G333" s="591" t="str">
        <f t="shared" si="47"/>
        <v/>
      </c>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39"/>
      <c r="DX333" s="26"/>
      <c r="DY333" s="26"/>
      <c r="DZ333" s="26"/>
      <c r="EA333" s="26"/>
      <c r="EB333" s="26"/>
      <c r="EC333" s="26"/>
      <c r="ED333" s="26"/>
      <c r="EE333" s="26"/>
      <c r="EF333" s="26"/>
      <c r="EG333" s="26"/>
      <c r="EH333" s="26"/>
      <c r="EI333" s="26"/>
      <c r="EJ333" s="26"/>
      <c r="EK333" s="26"/>
      <c r="EL333" s="26"/>
      <c r="EM333" s="26"/>
      <c r="EN333" s="26"/>
      <c r="EO333" s="26"/>
      <c r="EP333" s="26"/>
      <c r="EQ333" s="26"/>
      <c r="ER333" s="39"/>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c r="IK333" s="26"/>
      <c r="IL333" s="26"/>
      <c r="IM333" s="26"/>
      <c r="IN333" s="26"/>
      <c r="IO333" s="26"/>
      <c r="IP333" s="26"/>
      <c r="IQ333" s="26"/>
      <c r="IR333" s="26"/>
      <c r="IS333" s="26"/>
      <c r="IT333" s="26"/>
      <c r="IU333" s="26"/>
      <c r="IV333" s="26"/>
      <c r="IW333" s="26"/>
      <c r="IX333" s="26"/>
      <c r="IY333" s="26"/>
      <c r="IZ333" s="26"/>
      <c r="JA333" s="26"/>
      <c r="JB333" s="26"/>
      <c r="JC333" s="26"/>
      <c r="JD333" s="26"/>
      <c r="JE333" s="26"/>
      <c r="JF333" s="26"/>
      <c r="JG333" s="39"/>
      <c r="JH333" s="26"/>
      <c r="JI333" s="26"/>
      <c r="JJ333" s="26"/>
      <c r="JK333" s="26"/>
      <c r="JL333" s="26"/>
      <c r="JM333" s="26"/>
      <c r="JN333" s="26"/>
      <c r="JO333" s="26"/>
      <c r="JP333" s="26"/>
      <c r="JQ333" s="26"/>
      <c r="JR333" s="26"/>
      <c r="JS333" s="26"/>
      <c r="JT333" s="26"/>
      <c r="JU333" s="26"/>
      <c r="JV333" s="26"/>
      <c r="JW333" s="26"/>
      <c r="JX333" s="26"/>
      <c r="JY333" s="26"/>
      <c r="JZ333" s="26"/>
      <c r="KA333" s="26"/>
      <c r="KB333" s="39"/>
    </row>
    <row r="334" spans="2:288" ht="15" customHeight="1" x14ac:dyDescent="0.25">
      <c r="B334" s="293" t="str">
        <f t="shared" si="45"/>
        <v>Desk 15</v>
      </c>
      <c r="C334" s="295" t="str">
        <f t="shared" si="47"/>
        <v/>
      </c>
      <c r="D334" s="295" t="str">
        <f t="shared" si="47"/>
        <v/>
      </c>
      <c r="E334" s="295" t="str">
        <f t="shared" si="47"/>
        <v/>
      </c>
      <c r="F334" s="295" t="str">
        <f t="shared" si="47"/>
        <v/>
      </c>
      <c r="G334" s="591" t="str">
        <f t="shared" si="47"/>
        <v/>
      </c>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39"/>
      <c r="DX334" s="26"/>
      <c r="DY334" s="26"/>
      <c r="DZ334" s="26"/>
      <c r="EA334" s="26"/>
      <c r="EB334" s="26"/>
      <c r="EC334" s="26"/>
      <c r="ED334" s="26"/>
      <c r="EE334" s="26"/>
      <c r="EF334" s="26"/>
      <c r="EG334" s="26"/>
      <c r="EH334" s="26"/>
      <c r="EI334" s="26"/>
      <c r="EJ334" s="26"/>
      <c r="EK334" s="26"/>
      <c r="EL334" s="26"/>
      <c r="EM334" s="26"/>
      <c r="EN334" s="26"/>
      <c r="EO334" s="26"/>
      <c r="EP334" s="26"/>
      <c r="EQ334" s="26"/>
      <c r="ER334" s="39"/>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c r="IK334" s="26"/>
      <c r="IL334" s="26"/>
      <c r="IM334" s="26"/>
      <c r="IN334" s="26"/>
      <c r="IO334" s="26"/>
      <c r="IP334" s="26"/>
      <c r="IQ334" s="26"/>
      <c r="IR334" s="26"/>
      <c r="IS334" s="26"/>
      <c r="IT334" s="26"/>
      <c r="IU334" s="26"/>
      <c r="IV334" s="26"/>
      <c r="IW334" s="26"/>
      <c r="IX334" s="26"/>
      <c r="IY334" s="26"/>
      <c r="IZ334" s="26"/>
      <c r="JA334" s="26"/>
      <c r="JB334" s="26"/>
      <c r="JC334" s="26"/>
      <c r="JD334" s="26"/>
      <c r="JE334" s="26"/>
      <c r="JF334" s="26"/>
      <c r="JG334" s="39"/>
      <c r="JH334" s="26"/>
      <c r="JI334" s="26"/>
      <c r="JJ334" s="26"/>
      <c r="JK334" s="26"/>
      <c r="JL334" s="26"/>
      <c r="JM334" s="26"/>
      <c r="JN334" s="26"/>
      <c r="JO334" s="26"/>
      <c r="JP334" s="26"/>
      <c r="JQ334" s="26"/>
      <c r="JR334" s="26"/>
      <c r="JS334" s="26"/>
      <c r="JT334" s="26"/>
      <c r="JU334" s="26"/>
      <c r="JV334" s="26"/>
      <c r="JW334" s="26"/>
      <c r="JX334" s="26"/>
      <c r="JY334" s="26"/>
      <c r="JZ334" s="26"/>
      <c r="KA334" s="26"/>
      <c r="KB334" s="39"/>
    </row>
    <row r="335" spans="2:288" ht="15" customHeight="1" x14ac:dyDescent="0.25">
      <c r="B335" s="293" t="str">
        <f t="shared" si="45"/>
        <v>Desk 16</v>
      </c>
      <c r="C335" s="295" t="str">
        <f t="shared" si="47"/>
        <v/>
      </c>
      <c r="D335" s="295" t="str">
        <f t="shared" si="47"/>
        <v/>
      </c>
      <c r="E335" s="295" t="str">
        <f t="shared" si="47"/>
        <v/>
      </c>
      <c r="F335" s="295" t="str">
        <f t="shared" si="47"/>
        <v/>
      </c>
      <c r="G335" s="591" t="str">
        <f t="shared" si="47"/>
        <v/>
      </c>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39"/>
      <c r="DX335" s="26"/>
      <c r="DY335" s="26"/>
      <c r="DZ335" s="26"/>
      <c r="EA335" s="26"/>
      <c r="EB335" s="26"/>
      <c r="EC335" s="26"/>
      <c r="ED335" s="26"/>
      <c r="EE335" s="26"/>
      <c r="EF335" s="26"/>
      <c r="EG335" s="26"/>
      <c r="EH335" s="26"/>
      <c r="EI335" s="26"/>
      <c r="EJ335" s="26"/>
      <c r="EK335" s="26"/>
      <c r="EL335" s="26"/>
      <c r="EM335" s="26"/>
      <c r="EN335" s="26"/>
      <c r="EO335" s="26"/>
      <c r="EP335" s="26"/>
      <c r="EQ335" s="26"/>
      <c r="ER335" s="39"/>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c r="IK335" s="26"/>
      <c r="IL335" s="26"/>
      <c r="IM335" s="26"/>
      <c r="IN335" s="26"/>
      <c r="IO335" s="26"/>
      <c r="IP335" s="26"/>
      <c r="IQ335" s="26"/>
      <c r="IR335" s="26"/>
      <c r="IS335" s="26"/>
      <c r="IT335" s="26"/>
      <c r="IU335" s="26"/>
      <c r="IV335" s="26"/>
      <c r="IW335" s="26"/>
      <c r="IX335" s="26"/>
      <c r="IY335" s="26"/>
      <c r="IZ335" s="26"/>
      <c r="JA335" s="26"/>
      <c r="JB335" s="26"/>
      <c r="JC335" s="26"/>
      <c r="JD335" s="26"/>
      <c r="JE335" s="26"/>
      <c r="JF335" s="26"/>
      <c r="JG335" s="39"/>
      <c r="JH335" s="26"/>
      <c r="JI335" s="26"/>
      <c r="JJ335" s="26"/>
      <c r="JK335" s="26"/>
      <c r="JL335" s="26"/>
      <c r="JM335" s="26"/>
      <c r="JN335" s="26"/>
      <c r="JO335" s="26"/>
      <c r="JP335" s="26"/>
      <c r="JQ335" s="26"/>
      <c r="JR335" s="26"/>
      <c r="JS335" s="26"/>
      <c r="JT335" s="26"/>
      <c r="JU335" s="26"/>
      <c r="JV335" s="26"/>
      <c r="JW335" s="26"/>
      <c r="JX335" s="26"/>
      <c r="JY335" s="26"/>
      <c r="JZ335" s="26"/>
      <c r="KA335" s="26"/>
      <c r="KB335" s="39"/>
    </row>
    <row r="336" spans="2:288" ht="15" customHeight="1" x14ac:dyDescent="0.25">
      <c r="B336" s="293" t="str">
        <f t="shared" si="45"/>
        <v>Desk 17</v>
      </c>
      <c r="C336" s="295" t="str">
        <f t="shared" si="47"/>
        <v/>
      </c>
      <c r="D336" s="295" t="str">
        <f t="shared" si="47"/>
        <v/>
      </c>
      <c r="E336" s="295" t="str">
        <f t="shared" si="47"/>
        <v/>
      </c>
      <c r="F336" s="295" t="str">
        <f t="shared" si="47"/>
        <v/>
      </c>
      <c r="G336" s="591" t="str">
        <f t="shared" si="47"/>
        <v/>
      </c>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39"/>
      <c r="DX336" s="26"/>
      <c r="DY336" s="26"/>
      <c r="DZ336" s="26"/>
      <c r="EA336" s="26"/>
      <c r="EB336" s="26"/>
      <c r="EC336" s="26"/>
      <c r="ED336" s="26"/>
      <c r="EE336" s="26"/>
      <c r="EF336" s="26"/>
      <c r="EG336" s="26"/>
      <c r="EH336" s="26"/>
      <c r="EI336" s="26"/>
      <c r="EJ336" s="26"/>
      <c r="EK336" s="26"/>
      <c r="EL336" s="26"/>
      <c r="EM336" s="26"/>
      <c r="EN336" s="26"/>
      <c r="EO336" s="26"/>
      <c r="EP336" s="26"/>
      <c r="EQ336" s="26"/>
      <c r="ER336" s="39"/>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39"/>
      <c r="JH336" s="26"/>
      <c r="JI336" s="26"/>
      <c r="JJ336" s="26"/>
      <c r="JK336" s="26"/>
      <c r="JL336" s="26"/>
      <c r="JM336" s="26"/>
      <c r="JN336" s="26"/>
      <c r="JO336" s="26"/>
      <c r="JP336" s="26"/>
      <c r="JQ336" s="26"/>
      <c r="JR336" s="26"/>
      <c r="JS336" s="26"/>
      <c r="JT336" s="26"/>
      <c r="JU336" s="26"/>
      <c r="JV336" s="26"/>
      <c r="JW336" s="26"/>
      <c r="JX336" s="26"/>
      <c r="JY336" s="26"/>
      <c r="JZ336" s="26"/>
      <c r="KA336" s="26"/>
      <c r="KB336" s="39"/>
    </row>
    <row r="337" spans="2:288" ht="15" customHeight="1" x14ac:dyDescent="0.25">
      <c r="B337" s="293" t="str">
        <f t="shared" si="45"/>
        <v>Desk 18</v>
      </c>
      <c r="C337" s="295" t="str">
        <f t="shared" ref="C337:G352" si="48">IF(ISBLANK(C28), "", C28)</f>
        <v/>
      </c>
      <c r="D337" s="295" t="str">
        <f t="shared" si="48"/>
        <v/>
      </c>
      <c r="E337" s="295" t="str">
        <f t="shared" si="48"/>
        <v/>
      </c>
      <c r="F337" s="295" t="str">
        <f t="shared" si="48"/>
        <v/>
      </c>
      <c r="G337" s="591" t="str">
        <f t="shared" si="48"/>
        <v/>
      </c>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39"/>
      <c r="DX337" s="26"/>
      <c r="DY337" s="26"/>
      <c r="DZ337" s="26"/>
      <c r="EA337" s="26"/>
      <c r="EB337" s="26"/>
      <c r="EC337" s="26"/>
      <c r="ED337" s="26"/>
      <c r="EE337" s="26"/>
      <c r="EF337" s="26"/>
      <c r="EG337" s="26"/>
      <c r="EH337" s="26"/>
      <c r="EI337" s="26"/>
      <c r="EJ337" s="26"/>
      <c r="EK337" s="26"/>
      <c r="EL337" s="26"/>
      <c r="EM337" s="26"/>
      <c r="EN337" s="26"/>
      <c r="EO337" s="26"/>
      <c r="EP337" s="26"/>
      <c r="EQ337" s="26"/>
      <c r="ER337" s="39"/>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c r="IK337" s="26"/>
      <c r="IL337" s="26"/>
      <c r="IM337" s="26"/>
      <c r="IN337" s="26"/>
      <c r="IO337" s="26"/>
      <c r="IP337" s="26"/>
      <c r="IQ337" s="26"/>
      <c r="IR337" s="26"/>
      <c r="IS337" s="26"/>
      <c r="IT337" s="26"/>
      <c r="IU337" s="26"/>
      <c r="IV337" s="26"/>
      <c r="IW337" s="26"/>
      <c r="IX337" s="26"/>
      <c r="IY337" s="26"/>
      <c r="IZ337" s="26"/>
      <c r="JA337" s="26"/>
      <c r="JB337" s="26"/>
      <c r="JC337" s="26"/>
      <c r="JD337" s="26"/>
      <c r="JE337" s="26"/>
      <c r="JF337" s="26"/>
      <c r="JG337" s="39"/>
      <c r="JH337" s="26"/>
      <c r="JI337" s="26"/>
      <c r="JJ337" s="26"/>
      <c r="JK337" s="26"/>
      <c r="JL337" s="26"/>
      <c r="JM337" s="26"/>
      <c r="JN337" s="26"/>
      <c r="JO337" s="26"/>
      <c r="JP337" s="26"/>
      <c r="JQ337" s="26"/>
      <c r="JR337" s="26"/>
      <c r="JS337" s="26"/>
      <c r="JT337" s="26"/>
      <c r="JU337" s="26"/>
      <c r="JV337" s="26"/>
      <c r="JW337" s="26"/>
      <c r="JX337" s="26"/>
      <c r="JY337" s="26"/>
      <c r="JZ337" s="26"/>
      <c r="KA337" s="26"/>
      <c r="KB337" s="39"/>
    </row>
    <row r="338" spans="2:288" ht="15" customHeight="1" x14ac:dyDescent="0.25">
      <c r="B338" s="293" t="str">
        <f t="shared" si="45"/>
        <v>Desk 19</v>
      </c>
      <c r="C338" s="295" t="str">
        <f t="shared" si="48"/>
        <v/>
      </c>
      <c r="D338" s="295" t="str">
        <f t="shared" si="48"/>
        <v/>
      </c>
      <c r="E338" s="295" t="str">
        <f t="shared" si="48"/>
        <v/>
      </c>
      <c r="F338" s="295" t="str">
        <f t="shared" si="48"/>
        <v/>
      </c>
      <c r="G338" s="591" t="str">
        <f t="shared" si="48"/>
        <v/>
      </c>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39"/>
      <c r="DX338" s="26"/>
      <c r="DY338" s="26"/>
      <c r="DZ338" s="26"/>
      <c r="EA338" s="26"/>
      <c r="EB338" s="26"/>
      <c r="EC338" s="26"/>
      <c r="ED338" s="26"/>
      <c r="EE338" s="26"/>
      <c r="EF338" s="26"/>
      <c r="EG338" s="26"/>
      <c r="EH338" s="26"/>
      <c r="EI338" s="26"/>
      <c r="EJ338" s="26"/>
      <c r="EK338" s="26"/>
      <c r="EL338" s="26"/>
      <c r="EM338" s="26"/>
      <c r="EN338" s="26"/>
      <c r="EO338" s="26"/>
      <c r="EP338" s="26"/>
      <c r="EQ338" s="26"/>
      <c r="ER338" s="39"/>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c r="IK338" s="26"/>
      <c r="IL338" s="26"/>
      <c r="IM338" s="26"/>
      <c r="IN338" s="26"/>
      <c r="IO338" s="26"/>
      <c r="IP338" s="26"/>
      <c r="IQ338" s="26"/>
      <c r="IR338" s="26"/>
      <c r="IS338" s="26"/>
      <c r="IT338" s="26"/>
      <c r="IU338" s="26"/>
      <c r="IV338" s="26"/>
      <c r="IW338" s="26"/>
      <c r="IX338" s="26"/>
      <c r="IY338" s="26"/>
      <c r="IZ338" s="26"/>
      <c r="JA338" s="26"/>
      <c r="JB338" s="26"/>
      <c r="JC338" s="26"/>
      <c r="JD338" s="26"/>
      <c r="JE338" s="26"/>
      <c r="JF338" s="26"/>
      <c r="JG338" s="39"/>
      <c r="JH338" s="26"/>
      <c r="JI338" s="26"/>
      <c r="JJ338" s="26"/>
      <c r="JK338" s="26"/>
      <c r="JL338" s="26"/>
      <c r="JM338" s="26"/>
      <c r="JN338" s="26"/>
      <c r="JO338" s="26"/>
      <c r="JP338" s="26"/>
      <c r="JQ338" s="26"/>
      <c r="JR338" s="26"/>
      <c r="JS338" s="26"/>
      <c r="JT338" s="26"/>
      <c r="JU338" s="26"/>
      <c r="JV338" s="26"/>
      <c r="JW338" s="26"/>
      <c r="JX338" s="26"/>
      <c r="JY338" s="26"/>
      <c r="JZ338" s="26"/>
      <c r="KA338" s="26"/>
      <c r="KB338" s="39"/>
    </row>
    <row r="339" spans="2:288" ht="15" customHeight="1" x14ac:dyDescent="0.25">
      <c r="B339" s="293" t="str">
        <f t="shared" si="45"/>
        <v>Desk 20</v>
      </c>
      <c r="C339" s="295" t="str">
        <f t="shared" si="48"/>
        <v/>
      </c>
      <c r="D339" s="295" t="str">
        <f t="shared" si="48"/>
        <v/>
      </c>
      <c r="E339" s="295" t="str">
        <f t="shared" si="48"/>
        <v/>
      </c>
      <c r="F339" s="295" t="str">
        <f t="shared" si="48"/>
        <v/>
      </c>
      <c r="G339" s="591" t="str">
        <f t="shared" si="48"/>
        <v/>
      </c>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39"/>
      <c r="DX339" s="26"/>
      <c r="DY339" s="26"/>
      <c r="DZ339" s="26"/>
      <c r="EA339" s="26"/>
      <c r="EB339" s="26"/>
      <c r="EC339" s="26"/>
      <c r="ED339" s="26"/>
      <c r="EE339" s="26"/>
      <c r="EF339" s="26"/>
      <c r="EG339" s="26"/>
      <c r="EH339" s="26"/>
      <c r="EI339" s="26"/>
      <c r="EJ339" s="26"/>
      <c r="EK339" s="26"/>
      <c r="EL339" s="26"/>
      <c r="EM339" s="26"/>
      <c r="EN339" s="26"/>
      <c r="EO339" s="26"/>
      <c r="EP339" s="26"/>
      <c r="EQ339" s="26"/>
      <c r="ER339" s="39"/>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c r="IK339" s="26"/>
      <c r="IL339" s="26"/>
      <c r="IM339" s="26"/>
      <c r="IN339" s="26"/>
      <c r="IO339" s="26"/>
      <c r="IP339" s="26"/>
      <c r="IQ339" s="26"/>
      <c r="IR339" s="26"/>
      <c r="IS339" s="26"/>
      <c r="IT339" s="26"/>
      <c r="IU339" s="26"/>
      <c r="IV339" s="26"/>
      <c r="IW339" s="26"/>
      <c r="IX339" s="26"/>
      <c r="IY339" s="26"/>
      <c r="IZ339" s="26"/>
      <c r="JA339" s="26"/>
      <c r="JB339" s="26"/>
      <c r="JC339" s="26"/>
      <c r="JD339" s="26"/>
      <c r="JE339" s="26"/>
      <c r="JF339" s="26"/>
      <c r="JG339" s="39"/>
      <c r="JH339" s="26"/>
      <c r="JI339" s="26"/>
      <c r="JJ339" s="26"/>
      <c r="JK339" s="26"/>
      <c r="JL339" s="26"/>
      <c r="JM339" s="26"/>
      <c r="JN339" s="26"/>
      <c r="JO339" s="26"/>
      <c r="JP339" s="26"/>
      <c r="JQ339" s="26"/>
      <c r="JR339" s="26"/>
      <c r="JS339" s="26"/>
      <c r="JT339" s="26"/>
      <c r="JU339" s="26"/>
      <c r="JV339" s="26"/>
      <c r="JW339" s="26"/>
      <c r="JX339" s="26"/>
      <c r="JY339" s="26"/>
      <c r="JZ339" s="26"/>
      <c r="KA339" s="26"/>
      <c r="KB339" s="39"/>
    </row>
    <row r="340" spans="2:288" ht="15" customHeight="1" x14ac:dyDescent="0.25">
      <c r="B340" s="293" t="str">
        <f t="shared" si="45"/>
        <v>Desk 21</v>
      </c>
      <c r="C340" s="295" t="str">
        <f t="shared" si="48"/>
        <v/>
      </c>
      <c r="D340" s="295" t="str">
        <f t="shared" si="48"/>
        <v/>
      </c>
      <c r="E340" s="295" t="str">
        <f t="shared" si="48"/>
        <v/>
      </c>
      <c r="F340" s="295" t="str">
        <f t="shared" si="48"/>
        <v/>
      </c>
      <c r="G340" s="591" t="str">
        <f t="shared" si="48"/>
        <v/>
      </c>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39"/>
      <c r="DX340" s="26"/>
      <c r="DY340" s="26"/>
      <c r="DZ340" s="26"/>
      <c r="EA340" s="26"/>
      <c r="EB340" s="26"/>
      <c r="EC340" s="26"/>
      <c r="ED340" s="26"/>
      <c r="EE340" s="26"/>
      <c r="EF340" s="26"/>
      <c r="EG340" s="26"/>
      <c r="EH340" s="26"/>
      <c r="EI340" s="26"/>
      <c r="EJ340" s="26"/>
      <c r="EK340" s="26"/>
      <c r="EL340" s="26"/>
      <c r="EM340" s="26"/>
      <c r="EN340" s="26"/>
      <c r="EO340" s="26"/>
      <c r="EP340" s="26"/>
      <c r="EQ340" s="26"/>
      <c r="ER340" s="39"/>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39"/>
      <c r="JH340" s="26"/>
      <c r="JI340" s="26"/>
      <c r="JJ340" s="26"/>
      <c r="JK340" s="26"/>
      <c r="JL340" s="26"/>
      <c r="JM340" s="26"/>
      <c r="JN340" s="26"/>
      <c r="JO340" s="26"/>
      <c r="JP340" s="26"/>
      <c r="JQ340" s="26"/>
      <c r="JR340" s="26"/>
      <c r="JS340" s="26"/>
      <c r="JT340" s="26"/>
      <c r="JU340" s="26"/>
      <c r="JV340" s="26"/>
      <c r="JW340" s="26"/>
      <c r="JX340" s="26"/>
      <c r="JY340" s="26"/>
      <c r="JZ340" s="26"/>
      <c r="KA340" s="26"/>
      <c r="KB340" s="39"/>
    </row>
    <row r="341" spans="2:288" ht="15" customHeight="1" x14ac:dyDescent="0.25">
      <c r="B341" s="293" t="str">
        <f t="shared" si="45"/>
        <v>Desk 22</v>
      </c>
      <c r="C341" s="295" t="str">
        <f t="shared" si="48"/>
        <v/>
      </c>
      <c r="D341" s="295" t="str">
        <f t="shared" si="48"/>
        <v/>
      </c>
      <c r="E341" s="295" t="str">
        <f t="shared" si="48"/>
        <v/>
      </c>
      <c r="F341" s="295" t="str">
        <f t="shared" si="48"/>
        <v/>
      </c>
      <c r="G341" s="591" t="str">
        <f t="shared" si="48"/>
        <v/>
      </c>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39"/>
      <c r="DX341" s="26"/>
      <c r="DY341" s="26"/>
      <c r="DZ341" s="26"/>
      <c r="EA341" s="26"/>
      <c r="EB341" s="26"/>
      <c r="EC341" s="26"/>
      <c r="ED341" s="26"/>
      <c r="EE341" s="26"/>
      <c r="EF341" s="26"/>
      <c r="EG341" s="26"/>
      <c r="EH341" s="26"/>
      <c r="EI341" s="26"/>
      <c r="EJ341" s="26"/>
      <c r="EK341" s="26"/>
      <c r="EL341" s="26"/>
      <c r="EM341" s="26"/>
      <c r="EN341" s="26"/>
      <c r="EO341" s="26"/>
      <c r="EP341" s="26"/>
      <c r="EQ341" s="26"/>
      <c r="ER341" s="39"/>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c r="IK341" s="26"/>
      <c r="IL341" s="26"/>
      <c r="IM341" s="26"/>
      <c r="IN341" s="26"/>
      <c r="IO341" s="26"/>
      <c r="IP341" s="26"/>
      <c r="IQ341" s="26"/>
      <c r="IR341" s="26"/>
      <c r="IS341" s="26"/>
      <c r="IT341" s="26"/>
      <c r="IU341" s="26"/>
      <c r="IV341" s="26"/>
      <c r="IW341" s="26"/>
      <c r="IX341" s="26"/>
      <c r="IY341" s="26"/>
      <c r="IZ341" s="26"/>
      <c r="JA341" s="26"/>
      <c r="JB341" s="26"/>
      <c r="JC341" s="26"/>
      <c r="JD341" s="26"/>
      <c r="JE341" s="26"/>
      <c r="JF341" s="26"/>
      <c r="JG341" s="39"/>
      <c r="JH341" s="26"/>
      <c r="JI341" s="26"/>
      <c r="JJ341" s="26"/>
      <c r="JK341" s="26"/>
      <c r="JL341" s="26"/>
      <c r="JM341" s="26"/>
      <c r="JN341" s="26"/>
      <c r="JO341" s="26"/>
      <c r="JP341" s="26"/>
      <c r="JQ341" s="26"/>
      <c r="JR341" s="26"/>
      <c r="JS341" s="26"/>
      <c r="JT341" s="26"/>
      <c r="JU341" s="26"/>
      <c r="JV341" s="26"/>
      <c r="JW341" s="26"/>
      <c r="JX341" s="26"/>
      <c r="JY341" s="26"/>
      <c r="JZ341" s="26"/>
      <c r="KA341" s="26"/>
      <c r="KB341" s="39"/>
    </row>
    <row r="342" spans="2:288" ht="15" customHeight="1" x14ac:dyDescent="0.25">
      <c r="B342" s="293" t="str">
        <f t="shared" si="45"/>
        <v>Desk 23</v>
      </c>
      <c r="C342" s="295" t="str">
        <f t="shared" si="48"/>
        <v/>
      </c>
      <c r="D342" s="295" t="str">
        <f t="shared" si="48"/>
        <v/>
      </c>
      <c r="E342" s="295" t="str">
        <f t="shared" si="48"/>
        <v/>
      </c>
      <c r="F342" s="295" t="str">
        <f t="shared" si="48"/>
        <v/>
      </c>
      <c r="G342" s="591" t="str">
        <f t="shared" si="48"/>
        <v/>
      </c>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39"/>
      <c r="DX342" s="26"/>
      <c r="DY342" s="26"/>
      <c r="DZ342" s="26"/>
      <c r="EA342" s="26"/>
      <c r="EB342" s="26"/>
      <c r="EC342" s="26"/>
      <c r="ED342" s="26"/>
      <c r="EE342" s="26"/>
      <c r="EF342" s="26"/>
      <c r="EG342" s="26"/>
      <c r="EH342" s="26"/>
      <c r="EI342" s="26"/>
      <c r="EJ342" s="26"/>
      <c r="EK342" s="26"/>
      <c r="EL342" s="26"/>
      <c r="EM342" s="26"/>
      <c r="EN342" s="26"/>
      <c r="EO342" s="26"/>
      <c r="EP342" s="26"/>
      <c r="EQ342" s="26"/>
      <c r="ER342" s="39"/>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c r="IK342" s="26"/>
      <c r="IL342" s="26"/>
      <c r="IM342" s="26"/>
      <c r="IN342" s="26"/>
      <c r="IO342" s="26"/>
      <c r="IP342" s="26"/>
      <c r="IQ342" s="26"/>
      <c r="IR342" s="26"/>
      <c r="IS342" s="26"/>
      <c r="IT342" s="26"/>
      <c r="IU342" s="26"/>
      <c r="IV342" s="26"/>
      <c r="IW342" s="26"/>
      <c r="IX342" s="26"/>
      <c r="IY342" s="26"/>
      <c r="IZ342" s="26"/>
      <c r="JA342" s="26"/>
      <c r="JB342" s="26"/>
      <c r="JC342" s="26"/>
      <c r="JD342" s="26"/>
      <c r="JE342" s="26"/>
      <c r="JF342" s="26"/>
      <c r="JG342" s="39"/>
      <c r="JH342" s="26"/>
      <c r="JI342" s="26"/>
      <c r="JJ342" s="26"/>
      <c r="JK342" s="26"/>
      <c r="JL342" s="26"/>
      <c r="JM342" s="26"/>
      <c r="JN342" s="26"/>
      <c r="JO342" s="26"/>
      <c r="JP342" s="26"/>
      <c r="JQ342" s="26"/>
      <c r="JR342" s="26"/>
      <c r="JS342" s="26"/>
      <c r="JT342" s="26"/>
      <c r="JU342" s="26"/>
      <c r="JV342" s="26"/>
      <c r="JW342" s="26"/>
      <c r="JX342" s="26"/>
      <c r="JY342" s="26"/>
      <c r="JZ342" s="26"/>
      <c r="KA342" s="26"/>
      <c r="KB342" s="39"/>
    </row>
    <row r="343" spans="2:288" ht="15" customHeight="1" x14ac:dyDescent="0.25">
      <c r="B343" s="293" t="str">
        <f t="shared" si="45"/>
        <v>Desk 24</v>
      </c>
      <c r="C343" s="295" t="str">
        <f t="shared" si="48"/>
        <v/>
      </c>
      <c r="D343" s="295" t="str">
        <f t="shared" si="48"/>
        <v/>
      </c>
      <c r="E343" s="295" t="str">
        <f t="shared" si="48"/>
        <v/>
      </c>
      <c r="F343" s="295" t="str">
        <f t="shared" si="48"/>
        <v/>
      </c>
      <c r="G343" s="591" t="str">
        <f t="shared" si="48"/>
        <v/>
      </c>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39"/>
      <c r="DX343" s="26"/>
      <c r="DY343" s="26"/>
      <c r="DZ343" s="26"/>
      <c r="EA343" s="26"/>
      <c r="EB343" s="26"/>
      <c r="EC343" s="26"/>
      <c r="ED343" s="26"/>
      <c r="EE343" s="26"/>
      <c r="EF343" s="26"/>
      <c r="EG343" s="26"/>
      <c r="EH343" s="26"/>
      <c r="EI343" s="26"/>
      <c r="EJ343" s="26"/>
      <c r="EK343" s="26"/>
      <c r="EL343" s="26"/>
      <c r="EM343" s="26"/>
      <c r="EN343" s="26"/>
      <c r="EO343" s="26"/>
      <c r="EP343" s="26"/>
      <c r="EQ343" s="26"/>
      <c r="ER343" s="39"/>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c r="IK343" s="26"/>
      <c r="IL343" s="26"/>
      <c r="IM343" s="26"/>
      <c r="IN343" s="26"/>
      <c r="IO343" s="26"/>
      <c r="IP343" s="26"/>
      <c r="IQ343" s="26"/>
      <c r="IR343" s="26"/>
      <c r="IS343" s="26"/>
      <c r="IT343" s="26"/>
      <c r="IU343" s="26"/>
      <c r="IV343" s="26"/>
      <c r="IW343" s="26"/>
      <c r="IX343" s="26"/>
      <c r="IY343" s="26"/>
      <c r="IZ343" s="26"/>
      <c r="JA343" s="26"/>
      <c r="JB343" s="26"/>
      <c r="JC343" s="26"/>
      <c r="JD343" s="26"/>
      <c r="JE343" s="26"/>
      <c r="JF343" s="26"/>
      <c r="JG343" s="39"/>
      <c r="JH343" s="26"/>
      <c r="JI343" s="26"/>
      <c r="JJ343" s="26"/>
      <c r="JK343" s="26"/>
      <c r="JL343" s="26"/>
      <c r="JM343" s="26"/>
      <c r="JN343" s="26"/>
      <c r="JO343" s="26"/>
      <c r="JP343" s="26"/>
      <c r="JQ343" s="26"/>
      <c r="JR343" s="26"/>
      <c r="JS343" s="26"/>
      <c r="JT343" s="26"/>
      <c r="JU343" s="26"/>
      <c r="JV343" s="26"/>
      <c r="JW343" s="26"/>
      <c r="JX343" s="26"/>
      <c r="JY343" s="26"/>
      <c r="JZ343" s="26"/>
      <c r="KA343" s="26"/>
      <c r="KB343" s="39"/>
    </row>
    <row r="344" spans="2:288" ht="15" customHeight="1" x14ac:dyDescent="0.25">
      <c r="B344" s="293" t="str">
        <f t="shared" si="45"/>
        <v>Desk 25</v>
      </c>
      <c r="C344" s="295" t="str">
        <f t="shared" si="48"/>
        <v/>
      </c>
      <c r="D344" s="295" t="str">
        <f t="shared" si="48"/>
        <v/>
      </c>
      <c r="E344" s="295" t="str">
        <f t="shared" si="48"/>
        <v/>
      </c>
      <c r="F344" s="295" t="str">
        <f t="shared" si="48"/>
        <v/>
      </c>
      <c r="G344" s="591" t="str">
        <f t="shared" si="48"/>
        <v/>
      </c>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39"/>
      <c r="DX344" s="26"/>
      <c r="DY344" s="26"/>
      <c r="DZ344" s="26"/>
      <c r="EA344" s="26"/>
      <c r="EB344" s="26"/>
      <c r="EC344" s="26"/>
      <c r="ED344" s="26"/>
      <c r="EE344" s="26"/>
      <c r="EF344" s="26"/>
      <c r="EG344" s="26"/>
      <c r="EH344" s="26"/>
      <c r="EI344" s="26"/>
      <c r="EJ344" s="26"/>
      <c r="EK344" s="26"/>
      <c r="EL344" s="26"/>
      <c r="EM344" s="26"/>
      <c r="EN344" s="26"/>
      <c r="EO344" s="26"/>
      <c r="EP344" s="26"/>
      <c r="EQ344" s="26"/>
      <c r="ER344" s="39"/>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39"/>
      <c r="JH344" s="26"/>
      <c r="JI344" s="26"/>
      <c r="JJ344" s="26"/>
      <c r="JK344" s="26"/>
      <c r="JL344" s="26"/>
      <c r="JM344" s="26"/>
      <c r="JN344" s="26"/>
      <c r="JO344" s="26"/>
      <c r="JP344" s="26"/>
      <c r="JQ344" s="26"/>
      <c r="JR344" s="26"/>
      <c r="JS344" s="26"/>
      <c r="JT344" s="26"/>
      <c r="JU344" s="26"/>
      <c r="JV344" s="26"/>
      <c r="JW344" s="26"/>
      <c r="JX344" s="26"/>
      <c r="JY344" s="26"/>
      <c r="JZ344" s="26"/>
      <c r="KA344" s="26"/>
      <c r="KB344" s="39"/>
    </row>
    <row r="345" spans="2:288" ht="15" customHeight="1" x14ac:dyDescent="0.25">
      <c r="B345" s="293" t="str">
        <f t="shared" si="45"/>
        <v>Desk 26</v>
      </c>
      <c r="C345" s="295" t="str">
        <f t="shared" si="48"/>
        <v/>
      </c>
      <c r="D345" s="295" t="str">
        <f t="shared" si="48"/>
        <v/>
      </c>
      <c r="E345" s="295" t="str">
        <f t="shared" si="48"/>
        <v/>
      </c>
      <c r="F345" s="295" t="str">
        <f t="shared" si="48"/>
        <v/>
      </c>
      <c r="G345" s="591" t="str">
        <f t="shared" si="48"/>
        <v/>
      </c>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39"/>
      <c r="DX345" s="26"/>
      <c r="DY345" s="26"/>
      <c r="DZ345" s="26"/>
      <c r="EA345" s="26"/>
      <c r="EB345" s="26"/>
      <c r="EC345" s="26"/>
      <c r="ED345" s="26"/>
      <c r="EE345" s="26"/>
      <c r="EF345" s="26"/>
      <c r="EG345" s="26"/>
      <c r="EH345" s="26"/>
      <c r="EI345" s="26"/>
      <c r="EJ345" s="26"/>
      <c r="EK345" s="26"/>
      <c r="EL345" s="26"/>
      <c r="EM345" s="26"/>
      <c r="EN345" s="26"/>
      <c r="EO345" s="26"/>
      <c r="EP345" s="26"/>
      <c r="EQ345" s="26"/>
      <c r="ER345" s="39"/>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c r="IK345" s="26"/>
      <c r="IL345" s="26"/>
      <c r="IM345" s="26"/>
      <c r="IN345" s="26"/>
      <c r="IO345" s="26"/>
      <c r="IP345" s="26"/>
      <c r="IQ345" s="26"/>
      <c r="IR345" s="26"/>
      <c r="IS345" s="26"/>
      <c r="IT345" s="26"/>
      <c r="IU345" s="26"/>
      <c r="IV345" s="26"/>
      <c r="IW345" s="26"/>
      <c r="IX345" s="26"/>
      <c r="IY345" s="26"/>
      <c r="IZ345" s="26"/>
      <c r="JA345" s="26"/>
      <c r="JB345" s="26"/>
      <c r="JC345" s="26"/>
      <c r="JD345" s="26"/>
      <c r="JE345" s="26"/>
      <c r="JF345" s="26"/>
      <c r="JG345" s="39"/>
      <c r="JH345" s="26"/>
      <c r="JI345" s="26"/>
      <c r="JJ345" s="26"/>
      <c r="JK345" s="26"/>
      <c r="JL345" s="26"/>
      <c r="JM345" s="26"/>
      <c r="JN345" s="26"/>
      <c r="JO345" s="26"/>
      <c r="JP345" s="26"/>
      <c r="JQ345" s="26"/>
      <c r="JR345" s="26"/>
      <c r="JS345" s="26"/>
      <c r="JT345" s="26"/>
      <c r="JU345" s="26"/>
      <c r="JV345" s="26"/>
      <c r="JW345" s="26"/>
      <c r="JX345" s="26"/>
      <c r="JY345" s="26"/>
      <c r="JZ345" s="26"/>
      <c r="KA345" s="26"/>
      <c r="KB345" s="39"/>
    </row>
    <row r="346" spans="2:288" ht="15" customHeight="1" x14ac:dyDescent="0.25">
      <c r="B346" s="293" t="str">
        <f t="shared" si="45"/>
        <v>Desk 27</v>
      </c>
      <c r="C346" s="295" t="str">
        <f t="shared" si="48"/>
        <v/>
      </c>
      <c r="D346" s="295" t="str">
        <f t="shared" si="48"/>
        <v/>
      </c>
      <c r="E346" s="295" t="str">
        <f t="shared" si="48"/>
        <v/>
      </c>
      <c r="F346" s="295" t="str">
        <f t="shared" si="48"/>
        <v/>
      </c>
      <c r="G346" s="591" t="str">
        <f t="shared" si="48"/>
        <v/>
      </c>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39"/>
      <c r="DX346" s="26"/>
      <c r="DY346" s="26"/>
      <c r="DZ346" s="26"/>
      <c r="EA346" s="26"/>
      <c r="EB346" s="26"/>
      <c r="EC346" s="26"/>
      <c r="ED346" s="26"/>
      <c r="EE346" s="26"/>
      <c r="EF346" s="26"/>
      <c r="EG346" s="26"/>
      <c r="EH346" s="26"/>
      <c r="EI346" s="26"/>
      <c r="EJ346" s="26"/>
      <c r="EK346" s="26"/>
      <c r="EL346" s="26"/>
      <c r="EM346" s="26"/>
      <c r="EN346" s="26"/>
      <c r="EO346" s="26"/>
      <c r="EP346" s="26"/>
      <c r="EQ346" s="26"/>
      <c r="ER346" s="39"/>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c r="IK346" s="26"/>
      <c r="IL346" s="26"/>
      <c r="IM346" s="26"/>
      <c r="IN346" s="26"/>
      <c r="IO346" s="26"/>
      <c r="IP346" s="26"/>
      <c r="IQ346" s="26"/>
      <c r="IR346" s="26"/>
      <c r="IS346" s="26"/>
      <c r="IT346" s="26"/>
      <c r="IU346" s="26"/>
      <c r="IV346" s="26"/>
      <c r="IW346" s="26"/>
      <c r="IX346" s="26"/>
      <c r="IY346" s="26"/>
      <c r="IZ346" s="26"/>
      <c r="JA346" s="26"/>
      <c r="JB346" s="26"/>
      <c r="JC346" s="26"/>
      <c r="JD346" s="26"/>
      <c r="JE346" s="26"/>
      <c r="JF346" s="26"/>
      <c r="JG346" s="39"/>
      <c r="JH346" s="26"/>
      <c r="JI346" s="26"/>
      <c r="JJ346" s="26"/>
      <c r="JK346" s="26"/>
      <c r="JL346" s="26"/>
      <c r="JM346" s="26"/>
      <c r="JN346" s="26"/>
      <c r="JO346" s="26"/>
      <c r="JP346" s="26"/>
      <c r="JQ346" s="26"/>
      <c r="JR346" s="26"/>
      <c r="JS346" s="26"/>
      <c r="JT346" s="26"/>
      <c r="JU346" s="26"/>
      <c r="JV346" s="26"/>
      <c r="JW346" s="26"/>
      <c r="JX346" s="26"/>
      <c r="JY346" s="26"/>
      <c r="JZ346" s="26"/>
      <c r="KA346" s="26"/>
      <c r="KB346" s="39"/>
    </row>
    <row r="347" spans="2:288" ht="15" customHeight="1" x14ac:dyDescent="0.25">
      <c r="B347" s="293" t="str">
        <f t="shared" si="45"/>
        <v>Desk 28</v>
      </c>
      <c r="C347" s="295" t="str">
        <f t="shared" si="48"/>
        <v/>
      </c>
      <c r="D347" s="295" t="str">
        <f t="shared" si="48"/>
        <v/>
      </c>
      <c r="E347" s="295" t="str">
        <f t="shared" si="48"/>
        <v/>
      </c>
      <c r="F347" s="295" t="str">
        <f t="shared" si="48"/>
        <v/>
      </c>
      <c r="G347" s="591" t="str">
        <f t="shared" si="48"/>
        <v/>
      </c>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39"/>
      <c r="DX347" s="26"/>
      <c r="DY347" s="26"/>
      <c r="DZ347" s="26"/>
      <c r="EA347" s="26"/>
      <c r="EB347" s="26"/>
      <c r="EC347" s="26"/>
      <c r="ED347" s="26"/>
      <c r="EE347" s="26"/>
      <c r="EF347" s="26"/>
      <c r="EG347" s="26"/>
      <c r="EH347" s="26"/>
      <c r="EI347" s="26"/>
      <c r="EJ347" s="26"/>
      <c r="EK347" s="26"/>
      <c r="EL347" s="26"/>
      <c r="EM347" s="26"/>
      <c r="EN347" s="26"/>
      <c r="EO347" s="26"/>
      <c r="EP347" s="26"/>
      <c r="EQ347" s="26"/>
      <c r="ER347" s="39"/>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c r="IK347" s="26"/>
      <c r="IL347" s="26"/>
      <c r="IM347" s="26"/>
      <c r="IN347" s="26"/>
      <c r="IO347" s="26"/>
      <c r="IP347" s="26"/>
      <c r="IQ347" s="26"/>
      <c r="IR347" s="26"/>
      <c r="IS347" s="26"/>
      <c r="IT347" s="26"/>
      <c r="IU347" s="26"/>
      <c r="IV347" s="26"/>
      <c r="IW347" s="26"/>
      <c r="IX347" s="26"/>
      <c r="IY347" s="26"/>
      <c r="IZ347" s="26"/>
      <c r="JA347" s="26"/>
      <c r="JB347" s="26"/>
      <c r="JC347" s="26"/>
      <c r="JD347" s="26"/>
      <c r="JE347" s="26"/>
      <c r="JF347" s="26"/>
      <c r="JG347" s="39"/>
      <c r="JH347" s="26"/>
      <c r="JI347" s="26"/>
      <c r="JJ347" s="26"/>
      <c r="JK347" s="26"/>
      <c r="JL347" s="26"/>
      <c r="JM347" s="26"/>
      <c r="JN347" s="26"/>
      <c r="JO347" s="26"/>
      <c r="JP347" s="26"/>
      <c r="JQ347" s="26"/>
      <c r="JR347" s="26"/>
      <c r="JS347" s="26"/>
      <c r="JT347" s="26"/>
      <c r="JU347" s="26"/>
      <c r="JV347" s="26"/>
      <c r="JW347" s="26"/>
      <c r="JX347" s="26"/>
      <c r="JY347" s="26"/>
      <c r="JZ347" s="26"/>
      <c r="KA347" s="26"/>
      <c r="KB347" s="39"/>
    </row>
    <row r="348" spans="2:288" ht="15" customHeight="1" x14ac:dyDescent="0.25">
      <c r="B348" s="293" t="str">
        <f t="shared" si="45"/>
        <v>Desk 29</v>
      </c>
      <c r="C348" s="295" t="str">
        <f t="shared" si="48"/>
        <v/>
      </c>
      <c r="D348" s="295" t="str">
        <f t="shared" si="48"/>
        <v/>
      </c>
      <c r="E348" s="295" t="str">
        <f t="shared" si="48"/>
        <v/>
      </c>
      <c r="F348" s="295" t="str">
        <f t="shared" si="48"/>
        <v/>
      </c>
      <c r="G348" s="591" t="str">
        <f t="shared" si="48"/>
        <v/>
      </c>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39"/>
      <c r="DX348" s="26"/>
      <c r="DY348" s="26"/>
      <c r="DZ348" s="26"/>
      <c r="EA348" s="26"/>
      <c r="EB348" s="26"/>
      <c r="EC348" s="26"/>
      <c r="ED348" s="26"/>
      <c r="EE348" s="26"/>
      <c r="EF348" s="26"/>
      <c r="EG348" s="26"/>
      <c r="EH348" s="26"/>
      <c r="EI348" s="26"/>
      <c r="EJ348" s="26"/>
      <c r="EK348" s="26"/>
      <c r="EL348" s="26"/>
      <c r="EM348" s="26"/>
      <c r="EN348" s="26"/>
      <c r="EO348" s="26"/>
      <c r="EP348" s="26"/>
      <c r="EQ348" s="26"/>
      <c r="ER348" s="39"/>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39"/>
      <c r="JH348" s="26"/>
      <c r="JI348" s="26"/>
      <c r="JJ348" s="26"/>
      <c r="JK348" s="26"/>
      <c r="JL348" s="26"/>
      <c r="JM348" s="26"/>
      <c r="JN348" s="26"/>
      <c r="JO348" s="26"/>
      <c r="JP348" s="26"/>
      <c r="JQ348" s="26"/>
      <c r="JR348" s="26"/>
      <c r="JS348" s="26"/>
      <c r="JT348" s="26"/>
      <c r="JU348" s="26"/>
      <c r="JV348" s="26"/>
      <c r="JW348" s="26"/>
      <c r="JX348" s="26"/>
      <c r="JY348" s="26"/>
      <c r="JZ348" s="26"/>
      <c r="KA348" s="26"/>
      <c r="KB348" s="39"/>
    </row>
    <row r="349" spans="2:288" ht="15" customHeight="1" x14ac:dyDescent="0.25">
      <c r="B349" s="293" t="str">
        <f t="shared" si="45"/>
        <v>Desk 30</v>
      </c>
      <c r="C349" s="295" t="str">
        <f t="shared" si="48"/>
        <v/>
      </c>
      <c r="D349" s="295" t="str">
        <f t="shared" si="48"/>
        <v/>
      </c>
      <c r="E349" s="295" t="str">
        <f t="shared" si="48"/>
        <v/>
      </c>
      <c r="F349" s="295" t="str">
        <f t="shared" si="48"/>
        <v/>
      </c>
      <c r="G349" s="591" t="str">
        <f t="shared" si="48"/>
        <v/>
      </c>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39"/>
      <c r="DX349" s="26"/>
      <c r="DY349" s="26"/>
      <c r="DZ349" s="26"/>
      <c r="EA349" s="26"/>
      <c r="EB349" s="26"/>
      <c r="EC349" s="26"/>
      <c r="ED349" s="26"/>
      <c r="EE349" s="26"/>
      <c r="EF349" s="26"/>
      <c r="EG349" s="26"/>
      <c r="EH349" s="26"/>
      <c r="EI349" s="26"/>
      <c r="EJ349" s="26"/>
      <c r="EK349" s="26"/>
      <c r="EL349" s="26"/>
      <c r="EM349" s="26"/>
      <c r="EN349" s="26"/>
      <c r="EO349" s="26"/>
      <c r="EP349" s="26"/>
      <c r="EQ349" s="26"/>
      <c r="ER349" s="39"/>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c r="IK349" s="26"/>
      <c r="IL349" s="26"/>
      <c r="IM349" s="26"/>
      <c r="IN349" s="26"/>
      <c r="IO349" s="26"/>
      <c r="IP349" s="26"/>
      <c r="IQ349" s="26"/>
      <c r="IR349" s="26"/>
      <c r="IS349" s="26"/>
      <c r="IT349" s="26"/>
      <c r="IU349" s="26"/>
      <c r="IV349" s="26"/>
      <c r="IW349" s="26"/>
      <c r="IX349" s="26"/>
      <c r="IY349" s="26"/>
      <c r="IZ349" s="26"/>
      <c r="JA349" s="26"/>
      <c r="JB349" s="26"/>
      <c r="JC349" s="26"/>
      <c r="JD349" s="26"/>
      <c r="JE349" s="26"/>
      <c r="JF349" s="26"/>
      <c r="JG349" s="39"/>
      <c r="JH349" s="26"/>
      <c r="JI349" s="26"/>
      <c r="JJ349" s="26"/>
      <c r="JK349" s="26"/>
      <c r="JL349" s="26"/>
      <c r="JM349" s="26"/>
      <c r="JN349" s="26"/>
      <c r="JO349" s="26"/>
      <c r="JP349" s="26"/>
      <c r="JQ349" s="26"/>
      <c r="JR349" s="26"/>
      <c r="JS349" s="26"/>
      <c r="JT349" s="26"/>
      <c r="JU349" s="26"/>
      <c r="JV349" s="26"/>
      <c r="JW349" s="26"/>
      <c r="JX349" s="26"/>
      <c r="JY349" s="26"/>
      <c r="JZ349" s="26"/>
      <c r="KA349" s="26"/>
      <c r="KB349" s="39"/>
    </row>
    <row r="350" spans="2:288" ht="15" customHeight="1" x14ac:dyDescent="0.25">
      <c r="B350" s="293" t="str">
        <f t="shared" si="45"/>
        <v>Desk 31</v>
      </c>
      <c r="C350" s="295" t="str">
        <f t="shared" si="48"/>
        <v/>
      </c>
      <c r="D350" s="295" t="str">
        <f t="shared" si="48"/>
        <v/>
      </c>
      <c r="E350" s="295" t="str">
        <f t="shared" si="48"/>
        <v/>
      </c>
      <c r="F350" s="295" t="str">
        <f t="shared" si="48"/>
        <v/>
      </c>
      <c r="G350" s="591" t="str">
        <f t="shared" si="48"/>
        <v/>
      </c>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39"/>
      <c r="DX350" s="26"/>
      <c r="DY350" s="26"/>
      <c r="DZ350" s="26"/>
      <c r="EA350" s="26"/>
      <c r="EB350" s="26"/>
      <c r="EC350" s="26"/>
      <c r="ED350" s="26"/>
      <c r="EE350" s="26"/>
      <c r="EF350" s="26"/>
      <c r="EG350" s="26"/>
      <c r="EH350" s="26"/>
      <c r="EI350" s="26"/>
      <c r="EJ350" s="26"/>
      <c r="EK350" s="26"/>
      <c r="EL350" s="26"/>
      <c r="EM350" s="26"/>
      <c r="EN350" s="26"/>
      <c r="EO350" s="26"/>
      <c r="EP350" s="26"/>
      <c r="EQ350" s="26"/>
      <c r="ER350" s="39"/>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c r="IK350" s="26"/>
      <c r="IL350" s="26"/>
      <c r="IM350" s="26"/>
      <c r="IN350" s="26"/>
      <c r="IO350" s="26"/>
      <c r="IP350" s="26"/>
      <c r="IQ350" s="26"/>
      <c r="IR350" s="26"/>
      <c r="IS350" s="26"/>
      <c r="IT350" s="26"/>
      <c r="IU350" s="26"/>
      <c r="IV350" s="26"/>
      <c r="IW350" s="26"/>
      <c r="IX350" s="26"/>
      <c r="IY350" s="26"/>
      <c r="IZ350" s="26"/>
      <c r="JA350" s="26"/>
      <c r="JB350" s="26"/>
      <c r="JC350" s="26"/>
      <c r="JD350" s="26"/>
      <c r="JE350" s="26"/>
      <c r="JF350" s="26"/>
      <c r="JG350" s="39"/>
      <c r="JH350" s="26"/>
      <c r="JI350" s="26"/>
      <c r="JJ350" s="26"/>
      <c r="JK350" s="26"/>
      <c r="JL350" s="26"/>
      <c r="JM350" s="26"/>
      <c r="JN350" s="26"/>
      <c r="JO350" s="26"/>
      <c r="JP350" s="26"/>
      <c r="JQ350" s="26"/>
      <c r="JR350" s="26"/>
      <c r="JS350" s="26"/>
      <c r="JT350" s="26"/>
      <c r="JU350" s="26"/>
      <c r="JV350" s="26"/>
      <c r="JW350" s="26"/>
      <c r="JX350" s="26"/>
      <c r="JY350" s="26"/>
      <c r="JZ350" s="26"/>
      <c r="KA350" s="26"/>
      <c r="KB350" s="39"/>
    </row>
    <row r="351" spans="2:288" ht="15" customHeight="1" x14ac:dyDescent="0.25">
      <c r="B351" s="293" t="str">
        <f t="shared" si="45"/>
        <v>Desk 32</v>
      </c>
      <c r="C351" s="295" t="str">
        <f t="shared" si="48"/>
        <v/>
      </c>
      <c r="D351" s="295" t="str">
        <f t="shared" si="48"/>
        <v/>
      </c>
      <c r="E351" s="295" t="str">
        <f t="shared" si="48"/>
        <v/>
      </c>
      <c r="F351" s="295" t="str">
        <f t="shared" si="48"/>
        <v/>
      </c>
      <c r="G351" s="591" t="str">
        <f t="shared" si="48"/>
        <v/>
      </c>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39"/>
      <c r="DX351" s="26"/>
      <c r="DY351" s="26"/>
      <c r="DZ351" s="26"/>
      <c r="EA351" s="26"/>
      <c r="EB351" s="26"/>
      <c r="EC351" s="26"/>
      <c r="ED351" s="26"/>
      <c r="EE351" s="26"/>
      <c r="EF351" s="26"/>
      <c r="EG351" s="26"/>
      <c r="EH351" s="26"/>
      <c r="EI351" s="26"/>
      <c r="EJ351" s="26"/>
      <c r="EK351" s="26"/>
      <c r="EL351" s="26"/>
      <c r="EM351" s="26"/>
      <c r="EN351" s="26"/>
      <c r="EO351" s="26"/>
      <c r="EP351" s="26"/>
      <c r="EQ351" s="26"/>
      <c r="ER351" s="39"/>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c r="IK351" s="26"/>
      <c r="IL351" s="26"/>
      <c r="IM351" s="26"/>
      <c r="IN351" s="26"/>
      <c r="IO351" s="26"/>
      <c r="IP351" s="26"/>
      <c r="IQ351" s="26"/>
      <c r="IR351" s="26"/>
      <c r="IS351" s="26"/>
      <c r="IT351" s="26"/>
      <c r="IU351" s="26"/>
      <c r="IV351" s="26"/>
      <c r="IW351" s="26"/>
      <c r="IX351" s="26"/>
      <c r="IY351" s="26"/>
      <c r="IZ351" s="26"/>
      <c r="JA351" s="26"/>
      <c r="JB351" s="26"/>
      <c r="JC351" s="26"/>
      <c r="JD351" s="26"/>
      <c r="JE351" s="26"/>
      <c r="JF351" s="26"/>
      <c r="JG351" s="39"/>
      <c r="JH351" s="26"/>
      <c r="JI351" s="26"/>
      <c r="JJ351" s="26"/>
      <c r="JK351" s="26"/>
      <c r="JL351" s="26"/>
      <c r="JM351" s="26"/>
      <c r="JN351" s="26"/>
      <c r="JO351" s="26"/>
      <c r="JP351" s="26"/>
      <c r="JQ351" s="26"/>
      <c r="JR351" s="26"/>
      <c r="JS351" s="26"/>
      <c r="JT351" s="26"/>
      <c r="JU351" s="26"/>
      <c r="JV351" s="26"/>
      <c r="JW351" s="26"/>
      <c r="JX351" s="26"/>
      <c r="JY351" s="26"/>
      <c r="JZ351" s="26"/>
      <c r="KA351" s="26"/>
      <c r="KB351" s="39"/>
    </row>
    <row r="352" spans="2:288" ht="15" customHeight="1" x14ac:dyDescent="0.25">
      <c r="B352" s="293" t="str">
        <f t="shared" si="45"/>
        <v>Desk 33</v>
      </c>
      <c r="C352" s="295" t="str">
        <f t="shared" si="48"/>
        <v/>
      </c>
      <c r="D352" s="295" t="str">
        <f t="shared" si="48"/>
        <v/>
      </c>
      <c r="E352" s="295" t="str">
        <f t="shared" si="48"/>
        <v/>
      </c>
      <c r="F352" s="295" t="str">
        <f t="shared" si="48"/>
        <v/>
      </c>
      <c r="G352" s="591" t="str">
        <f t="shared" si="48"/>
        <v/>
      </c>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39"/>
      <c r="DX352" s="26"/>
      <c r="DY352" s="26"/>
      <c r="DZ352" s="26"/>
      <c r="EA352" s="26"/>
      <c r="EB352" s="26"/>
      <c r="EC352" s="26"/>
      <c r="ED352" s="26"/>
      <c r="EE352" s="26"/>
      <c r="EF352" s="26"/>
      <c r="EG352" s="26"/>
      <c r="EH352" s="26"/>
      <c r="EI352" s="26"/>
      <c r="EJ352" s="26"/>
      <c r="EK352" s="26"/>
      <c r="EL352" s="26"/>
      <c r="EM352" s="26"/>
      <c r="EN352" s="26"/>
      <c r="EO352" s="26"/>
      <c r="EP352" s="26"/>
      <c r="EQ352" s="26"/>
      <c r="ER352" s="39"/>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39"/>
      <c r="JH352" s="26"/>
      <c r="JI352" s="26"/>
      <c r="JJ352" s="26"/>
      <c r="JK352" s="26"/>
      <c r="JL352" s="26"/>
      <c r="JM352" s="26"/>
      <c r="JN352" s="26"/>
      <c r="JO352" s="26"/>
      <c r="JP352" s="26"/>
      <c r="JQ352" s="26"/>
      <c r="JR352" s="26"/>
      <c r="JS352" s="26"/>
      <c r="JT352" s="26"/>
      <c r="JU352" s="26"/>
      <c r="JV352" s="26"/>
      <c r="JW352" s="26"/>
      <c r="JX352" s="26"/>
      <c r="JY352" s="26"/>
      <c r="JZ352" s="26"/>
      <c r="KA352" s="26"/>
      <c r="KB352" s="39"/>
    </row>
    <row r="353" spans="2:288" ht="15" customHeight="1" x14ac:dyDescent="0.25">
      <c r="B353" s="293" t="str">
        <f t="shared" si="45"/>
        <v>Desk 34</v>
      </c>
      <c r="C353" s="295" t="str">
        <f t="shared" ref="C353:G368" si="49">IF(ISBLANK(C44), "", C44)</f>
        <v/>
      </c>
      <c r="D353" s="295" t="str">
        <f t="shared" si="49"/>
        <v/>
      </c>
      <c r="E353" s="295" t="str">
        <f t="shared" si="49"/>
        <v/>
      </c>
      <c r="F353" s="295" t="str">
        <f t="shared" si="49"/>
        <v/>
      </c>
      <c r="G353" s="591" t="str">
        <f t="shared" si="49"/>
        <v/>
      </c>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39"/>
      <c r="DX353" s="26"/>
      <c r="DY353" s="26"/>
      <c r="DZ353" s="26"/>
      <c r="EA353" s="26"/>
      <c r="EB353" s="26"/>
      <c r="EC353" s="26"/>
      <c r="ED353" s="26"/>
      <c r="EE353" s="26"/>
      <c r="EF353" s="26"/>
      <c r="EG353" s="26"/>
      <c r="EH353" s="26"/>
      <c r="EI353" s="26"/>
      <c r="EJ353" s="26"/>
      <c r="EK353" s="26"/>
      <c r="EL353" s="26"/>
      <c r="EM353" s="26"/>
      <c r="EN353" s="26"/>
      <c r="EO353" s="26"/>
      <c r="EP353" s="26"/>
      <c r="EQ353" s="26"/>
      <c r="ER353" s="39"/>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c r="IK353" s="26"/>
      <c r="IL353" s="26"/>
      <c r="IM353" s="26"/>
      <c r="IN353" s="26"/>
      <c r="IO353" s="26"/>
      <c r="IP353" s="26"/>
      <c r="IQ353" s="26"/>
      <c r="IR353" s="26"/>
      <c r="IS353" s="26"/>
      <c r="IT353" s="26"/>
      <c r="IU353" s="26"/>
      <c r="IV353" s="26"/>
      <c r="IW353" s="26"/>
      <c r="IX353" s="26"/>
      <c r="IY353" s="26"/>
      <c r="IZ353" s="26"/>
      <c r="JA353" s="26"/>
      <c r="JB353" s="26"/>
      <c r="JC353" s="26"/>
      <c r="JD353" s="26"/>
      <c r="JE353" s="26"/>
      <c r="JF353" s="26"/>
      <c r="JG353" s="39"/>
      <c r="JH353" s="26"/>
      <c r="JI353" s="26"/>
      <c r="JJ353" s="26"/>
      <c r="JK353" s="26"/>
      <c r="JL353" s="26"/>
      <c r="JM353" s="26"/>
      <c r="JN353" s="26"/>
      <c r="JO353" s="26"/>
      <c r="JP353" s="26"/>
      <c r="JQ353" s="26"/>
      <c r="JR353" s="26"/>
      <c r="JS353" s="26"/>
      <c r="JT353" s="26"/>
      <c r="JU353" s="26"/>
      <c r="JV353" s="26"/>
      <c r="JW353" s="26"/>
      <c r="JX353" s="26"/>
      <c r="JY353" s="26"/>
      <c r="JZ353" s="26"/>
      <c r="KA353" s="26"/>
      <c r="KB353" s="39"/>
    </row>
    <row r="354" spans="2:288" ht="15" customHeight="1" x14ac:dyDescent="0.25">
      <c r="B354" s="293" t="str">
        <f t="shared" si="45"/>
        <v>Desk 35</v>
      </c>
      <c r="C354" s="295" t="str">
        <f t="shared" si="49"/>
        <v/>
      </c>
      <c r="D354" s="295" t="str">
        <f t="shared" si="49"/>
        <v/>
      </c>
      <c r="E354" s="295" t="str">
        <f t="shared" si="49"/>
        <v/>
      </c>
      <c r="F354" s="295" t="str">
        <f t="shared" si="49"/>
        <v/>
      </c>
      <c r="G354" s="591" t="str">
        <f t="shared" si="49"/>
        <v/>
      </c>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39"/>
      <c r="DX354" s="26"/>
      <c r="DY354" s="26"/>
      <c r="DZ354" s="26"/>
      <c r="EA354" s="26"/>
      <c r="EB354" s="26"/>
      <c r="EC354" s="26"/>
      <c r="ED354" s="26"/>
      <c r="EE354" s="26"/>
      <c r="EF354" s="26"/>
      <c r="EG354" s="26"/>
      <c r="EH354" s="26"/>
      <c r="EI354" s="26"/>
      <c r="EJ354" s="26"/>
      <c r="EK354" s="26"/>
      <c r="EL354" s="26"/>
      <c r="EM354" s="26"/>
      <c r="EN354" s="26"/>
      <c r="EO354" s="26"/>
      <c r="EP354" s="26"/>
      <c r="EQ354" s="26"/>
      <c r="ER354" s="39"/>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c r="IK354" s="26"/>
      <c r="IL354" s="26"/>
      <c r="IM354" s="26"/>
      <c r="IN354" s="26"/>
      <c r="IO354" s="26"/>
      <c r="IP354" s="26"/>
      <c r="IQ354" s="26"/>
      <c r="IR354" s="26"/>
      <c r="IS354" s="26"/>
      <c r="IT354" s="26"/>
      <c r="IU354" s="26"/>
      <c r="IV354" s="26"/>
      <c r="IW354" s="26"/>
      <c r="IX354" s="26"/>
      <c r="IY354" s="26"/>
      <c r="IZ354" s="26"/>
      <c r="JA354" s="26"/>
      <c r="JB354" s="26"/>
      <c r="JC354" s="26"/>
      <c r="JD354" s="26"/>
      <c r="JE354" s="26"/>
      <c r="JF354" s="26"/>
      <c r="JG354" s="39"/>
      <c r="JH354" s="26"/>
      <c r="JI354" s="26"/>
      <c r="JJ354" s="26"/>
      <c r="JK354" s="26"/>
      <c r="JL354" s="26"/>
      <c r="JM354" s="26"/>
      <c r="JN354" s="26"/>
      <c r="JO354" s="26"/>
      <c r="JP354" s="26"/>
      <c r="JQ354" s="26"/>
      <c r="JR354" s="26"/>
      <c r="JS354" s="26"/>
      <c r="JT354" s="26"/>
      <c r="JU354" s="26"/>
      <c r="JV354" s="26"/>
      <c r="JW354" s="26"/>
      <c r="JX354" s="26"/>
      <c r="JY354" s="26"/>
      <c r="JZ354" s="26"/>
      <c r="KA354" s="26"/>
      <c r="KB354" s="39"/>
    </row>
    <row r="355" spans="2:288" ht="15" customHeight="1" x14ac:dyDescent="0.25">
      <c r="B355" s="293" t="str">
        <f t="shared" si="45"/>
        <v>Desk 36</v>
      </c>
      <c r="C355" s="295" t="str">
        <f t="shared" si="49"/>
        <v/>
      </c>
      <c r="D355" s="295" t="str">
        <f t="shared" si="49"/>
        <v/>
      </c>
      <c r="E355" s="295" t="str">
        <f t="shared" si="49"/>
        <v/>
      </c>
      <c r="F355" s="295" t="str">
        <f t="shared" si="49"/>
        <v/>
      </c>
      <c r="G355" s="591" t="str">
        <f t="shared" si="49"/>
        <v/>
      </c>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39"/>
      <c r="DX355" s="26"/>
      <c r="DY355" s="26"/>
      <c r="DZ355" s="26"/>
      <c r="EA355" s="26"/>
      <c r="EB355" s="26"/>
      <c r="EC355" s="26"/>
      <c r="ED355" s="26"/>
      <c r="EE355" s="26"/>
      <c r="EF355" s="26"/>
      <c r="EG355" s="26"/>
      <c r="EH355" s="26"/>
      <c r="EI355" s="26"/>
      <c r="EJ355" s="26"/>
      <c r="EK355" s="26"/>
      <c r="EL355" s="26"/>
      <c r="EM355" s="26"/>
      <c r="EN355" s="26"/>
      <c r="EO355" s="26"/>
      <c r="EP355" s="26"/>
      <c r="EQ355" s="26"/>
      <c r="ER355" s="39"/>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c r="IK355" s="26"/>
      <c r="IL355" s="26"/>
      <c r="IM355" s="26"/>
      <c r="IN355" s="26"/>
      <c r="IO355" s="26"/>
      <c r="IP355" s="26"/>
      <c r="IQ355" s="26"/>
      <c r="IR355" s="26"/>
      <c r="IS355" s="26"/>
      <c r="IT355" s="26"/>
      <c r="IU355" s="26"/>
      <c r="IV355" s="26"/>
      <c r="IW355" s="26"/>
      <c r="IX355" s="26"/>
      <c r="IY355" s="26"/>
      <c r="IZ355" s="26"/>
      <c r="JA355" s="26"/>
      <c r="JB355" s="26"/>
      <c r="JC355" s="26"/>
      <c r="JD355" s="26"/>
      <c r="JE355" s="26"/>
      <c r="JF355" s="26"/>
      <c r="JG355" s="39"/>
      <c r="JH355" s="26"/>
      <c r="JI355" s="26"/>
      <c r="JJ355" s="26"/>
      <c r="JK355" s="26"/>
      <c r="JL355" s="26"/>
      <c r="JM355" s="26"/>
      <c r="JN355" s="26"/>
      <c r="JO355" s="26"/>
      <c r="JP355" s="26"/>
      <c r="JQ355" s="26"/>
      <c r="JR355" s="26"/>
      <c r="JS355" s="26"/>
      <c r="JT355" s="26"/>
      <c r="JU355" s="26"/>
      <c r="JV355" s="26"/>
      <c r="JW355" s="26"/>
      <c r="JX355" s="26"/>
      <c r="JY355" s="26"/>
      <c r="JZ355" s="26"/>
      <c r="KA355" s="26"/>
      <c r="KB355" s="39"/>
    </row>
    <row r="356" spans="2:288" ht="15" customHeight="1" x14ac:dyDescent="0.25">
      <c r="B356" s="293" t="str">
        <f t="shared" si="45"/>
        <v>Desk 37</v>
      </c>
      <c r="C356" s="295" t="str">
        <f t="shared" si="49"/>
        <v/>
      </c>
      <c r="D356" s="295" t="str">
        <f t="shared" si="49"/>
        <v/>
      </c>
      <c r="E356" s="295" t="str">
        <f t="shared" si="49"/>
        <v/>
      </c>
      <c r="F356" s="295" t="str">
        <f t="shared" si="49"/>
        <v/>
      </c>
      <c r="G356" s="591" t="str">
        <f t="shared" si="49"/>
        <v/>
      </c>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39"/>
      <c r="DX356" s="26"/>
      <c r="DY356" s="26"/>
      <c r="DZ356" s="26"/>
      <c r="EA356" s="26"/>
      <c r="EB356" s="26"/>
      <c r="EC356" s="26"/>
      <c r="ED356" s="26"/>
      <c r="EE356" s="26"/>
      <c r="EF356" s="26"/>
      <c r="EG356" s="26"/>
      <c r="EH356" s="26"/>
      <c r="EI356" s="26"/>
      <c r="EJ356" s="26"/>
      <c r="EK356" s="26"/>
      <c r="EL356" s="26"/>
      <c r="EM356" s="26"/>
      <c r="EN356" s="26"/>
      <c r="EO356" s="26"/>
      <c r="EP356" s="26"/>
      <c r="EQ356" s="26"/>
      <c r="ER356" s="39"/>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39"/>
      <c r="JH356" s="26"/>
      <c r="JI356" s="26"/>
      <c r="JJ356" s="26"/>
      <c r="JK356" s="26"/>
      <c r="JL356" s="26"/>
      <c r="JM356" s="26"/>
      <c r="JN356" s="26"/>
      <c r="JO356" s="26"/>
      <c r="JP356" s="26"/>
      <c r="JQ356" s="26"/>
      <c r="JR356" s="26"/>
      <c r="JS356" s="26"/>
      <c r="JT356" s="26"/>
      <c r="JU356" s="26"/>
      <c r="JV356" s="26"/>
      <c r="JW356" s="26"/>
      <c r="JX356" s="26"/>
      <c r="JY356" s="26"/>
      <c r="JZ356" s="26"/>
      <c r="KA356" s="26"/>
      <c r="KB356" s="39"/>
    </row>
    <row r="357" spans="2:288" ht="15" customHeight="1" x14ac:dyDescent="0.25">
      <c r="B357" s="293" t="str">
        <f t="shared" si="45"/>
        <v>Desk 38</v>
      </c>
      <c r="C357" s="295" t="str">
        <f t="shared" si="49"/>
        <v/>
      </c>
      <c r="D357" s="295" t="str">
        <f t="shared" si="49"/>
        <v/>
      </c>
      <c r="E357" s="295" t="str">
        <f t="shared" si="49"/>
        <v/>
      </c>
      <c r="F357" s="295" t="str">
        <f t="shared" si="49"/>
        <v/>
      </c>
      <c r="G357" s="591" t="str">
        <f t="shared" si="49"/>
        <v/>
      </c>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39"/>
      <c r="DX357" s="26"/>
      <c r="DY357" s="26"/>
      <c r="DZ357" s="26"/>
      <c r="EA357" s="26"/>
      <c r="EB357" s="26"/>
      <c r="EC357" s="26"/>
      <c r="ED357" s="26"/>
      <c r="EE357" s="26"/>
      <c r="EF357" s="26"/>
      <c r="EG357" s="26"/>
      <c r="EH357" s="26"/>
      <c r="EI357" s="26"/>
      <c r="EJ357" s="26"/>
      <c r="EK357" s="26"/>
      <c r="EL357" s="26"/>
      <c r="EM357" s="26"/>
      <c r="EN357" s="26"/>
      <c r="EO357" s="26"/>
      <c r="EP357" s="26"/>
      <c r="EQ357" s="26"/>
      <c r="ER357" s="39"/>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c r="IK357" s="26"/>
      <c r="IL357" s="26"/>
      <c r="IM357" s="26"/>
      <c r="IN357" s="26"/>
      <c r="IO357" s="26"/>
      <c r="IP357" s="26"/>
      <c r="IQ357" s="26"/>
      <c r="IR357" s="26"/>
      <c r="IS357" s="26"/>
      <c r="IT357" s="26"/>
      <c r="IU357" s="26"/>
      <c r="IV357" s="26"/>
      <c r="IW357" s="26"/>
      <c r="IX357" s="26"/>
      <c r="IY357" s="26"/>
      <c r="IZ357" s="26"/>
      <c r="JA357" s="26"/>
      <c r="JB357" s="26"/>
      <c r="JC357" s="26"/>
      <c r="JD357" s="26"/>
      <c r="JE357" s="26"/>
      <c r="JF357" s="26"/>
      <c r="JG357" s="39"/>
      <c r="JH357" s="26"/>
      <c r="JI357" s="26"/>
      <c r="JJ357" s="26"/>
      <c r="JK357" s="26"/>
      <c r="JL357" s="26"/>
      <c r="JM357" s="26"/>
      <c r="JN357" s="26"/>
      <c r="JO357" s="26"/>
      <c r="JP357" s="26"/>
      <c r="JQ357" s="26"/>
      <c r="JR357" s="26"/>
      <c r="JS357" s="26"/>
      <c r="JT357" s="26"/>
      <c r="JU357" s="26"/>
      <c r="JV357" s="26"/>
      <c r="JW357" s="26"/>
      <c r="JX357" s="26"/>
      <c r="JY357" s="26"/>
      <c r="JZ357" s="26"/>
      <c r="KA357" s="26"/>
      <c r="KB357" s="39"/>
    </row>
    <row r="358" spans="2:288" ht="15" customHeight="1" x14ac:dyDescent="0.25">
      <c r="B358" s="293" t="str">
        <f t="shared" si="45"/>
        <v>Desk 39</v>
      </c>
      <c r="C358" s="295" t="str">
        <f t="shared" si="49"/>
        <v/>
      </c>
      <c r="D358" s="295" t="str">
        <f t="shared" si="49"/>
        <v/>
      </c>
      <c r="E358" s="295" t="str">
        <f t="shared" si="49"/>
        <v/>
      </c>
      <c r="F358" s="295" t="str">
        <f t="shared" si="49"/>
        <v/>
      </c>
      <c r="G358" s="591" t="str">
        <f t="shared" si="49"/>
        <v/>
      </c>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39"/>
      <c r="DX358" s="26"/>
      <c r="DY358" s="26"/>
      <c r="DZ358" s="26"/>
      <c r="EA358" s="26"/>
      <c r="EB358" s="26"/>
      <c r="EC358" s="26"/>
      <c r="ED358" s="26"/>
      <c r="EE358" s="26"/>
      <c r="EF358" s="26"/>
      <c r="EG358" s="26"/>
      <c r="EH358" s="26"/>
      <c r="EI358" s="26"/>
      <c r="EJ358" s="26"/>
      <c r="EK358" s="26"/>
      <c r="EL358" s="26"/>
      <c r="EM358" s="26"/>
      <c r="EN358" s="26"/>
      <c r="EO358" s="26"/>
      <c r="EP358" s="26"/>
      <c r="EQ358" s="26"/>
      <c r="ER358" s="39"/>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c r="IK358" s="26"/>
      <c r="IL358" s="26"/>
      <c r="IM358" s="26"/>
      <c r="IN358" s="26"/>
      <c r="IO358" s="26"/>
      <c r="IP358" s="26"/>
      <c r="IQ358" s="26"/>
      <c r="IR358" s="26"/>
      <c r="IS358" s="26"/>
      <c r="IT358" s="26"/>
      <c r="IU358" s="26"/>
      <c r="IV358" s="26"/>
      <c r="IW358" s="26"/>
      <c r="IX358" s="26"/>
      <c r="IY358" s="26"/>
      <c r="IZ358" s="26"/>
      <c r="JA358" s="26"/>
      <c r="JB358" s="26"/>
      <c r="JC358" s="26"/>
      <c r="JD358" s="26"/>
      <c r="JE358" s="26"/>
      <c r="JF358" s="26"/>
      <c r="JG358" s="39"/>
      <c r="JH358" s="26"/>
      <c r="JI358" s="26"/>
      <c r="JJ358" s="26"/>
      <c r="JK358" s="26"/>
      <c r="JL358" s="26"/>
      <c r="JM358" s="26"/>
      <c r="JN358" s="26"/>
      <c r="JO358" s="26"/>
      <c r="JP358" s="26"/>
      <c r="JQ358" s="26"/>
      <c r="JR358" s="26"/>
      <c r="JS358" s="26"/>
      <c r="JT358" s="26"/>
      <c r="JU358" s="26"/>
      <c r="JV358" s="26"/>
      <c r="JW358" s="26"/>
      <c r="JX358" s="26"/>
      <c r="JY358" s="26"/>
      <c r="JZ358" s="26"/>
      <c r="KA358" s="26"/>
      <c r="KB358" s="39"/>
    </row>
    <row r="359" spans="2:288" ht="15" customHeight="1" x14ac:dyDescent="0.25">
      <c r="B359" s="293" t="str">
        <f t="shared" si="45"/>
        <v>Desk 40</v>
      </c>
      <c r="C359" s="295" t="str">
        <f t="shared" si="49"/>
        <v/>
      </c>
      <c r="D359" s="295" t="str">
        <f t="shared" si="49"/>
        <v/>
      </c>
      <c r="E359" s="295" t="str">
        <f t="shared" si="49"/>
        <v/>
      </c>
      <c r="F359" s="295" t="str">
        <f t="shared" si="49"/>
        <v/>
      </c>
      <c r="G359" s="591" t="str">
        <f t="shared" si="49"/>
        <v/>
      </c>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39"/>
      <c r="DX359" s="26"/>
      <c r="DY359" s="26"/>
      <c r="DZ359" s="26"/>
      <c r="EA359" s="26"/>
      <c r="EB359" s="26"/>
      <c r="EC359" s="26"/>
      <c r="ED359" s="26"/>
      <c r="EE359" s="26"/>
      <c r="EF359" s="26"/>
      <c r="EG359" s="26"/>
      <c r="EH359" s="26"/>
      <c r="EI359" s="26"/>
      <c r="EJ359" s="26"/>
      <c r="EK359" s="26"/>
      <c r="EL359" s="26"/>
      <c r="EM359" s="26"/>
      <c r="EN359" s="26"/>
      <c r="EO359" s="26"/>
      <c r="EP359" s="26"/>
      <c r="EQ359" s="26"/>
      <c r="ER359" s="39"/>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c r="IK359" s="26"/>
      <c r="IL359" s="26"/>
      <c r="IM359" s="26"/>
      <c r="IN359" s="26"/>
      <c r="IO359" s="26"/>
      <c r="IP359" s="26"/>
      <c r="IQ359" s="26"/>
      <c r="IR359" s="26"/>
      <c r="IS359" s="26"/>
      <c r="IT359" s="26"/>
      <c r="IU359" s="26"/>
      <c r="IV359" s="26"/>
      <c r="IW359" s="26"/>
      <c r="IX359" s="26"/>
      <c r="IY359" s="26"/>
      <c r="IZ359" s="26"/>
      <c r="JA359" s="26"/>
      <c r="JB359" s="26"/>
      <c r="JC359" s="26"/>
      <c r="JD359" s="26"/>
      <c r="JE359" s="26"/>
      <c r="JF359" s="26"/>
      <c r="JG359" s="39"/>
      <c r="JH359" s="26"/>
      <c r="JI359" s="26"/>
      <c r="JJ359" s="26"/>
      <c r="JK359" s="26"/>
      <c r="JL359" s="26"/>
      <c r="JM359" s="26"/>
      <c r="JN359" s="26"/>
      <c r="JO359" s="26"/>
      <c r="JP359" s="26"/>
      <c r="JQ359" s="26"/>
      <c r="JR359" s="26"/>
      <c r="JS359" s="26"/>
      <c r="JT359" s="26"/>
      <c r="JU359" s="26"/>
      <c r="JV359" s="26"/>
      <c r="JW359" s="26"/>
      <c r="JX359" s="26"/>
      <c r="JY359" s="26"/>
      <c r="JZ359" s="26"/>
      <c r="KA359" s="26"/>
      <c r="KB359" s="39"/>
    </row>
    <row r="360" spans="2:288" ht="15" customHeight="1" x14ac:dyDescent="0.25">
      <c r="B360" s="293" t="str">
        <f t="shared" si="45"/>
        <v>Desk 41</v>
      </c>
      <c r="C360" s="295" t="str">
        <f t="shared" si="49"/>
        <v/>
      </c>
      <c r="D360" s="295" t="str">
        <f t="shared" si="49"/>
        <v/>
      </c>
      <c r="E360" s="295" t="str">
        <f t="shared" si="49"/>
        <v/>
      </c>
      <c r="F360" s="295" t="str">
        <f t="shared" si="49"/>
        <v/>
      </c>
      <c r="G360" s="591" t="str">
        <f t="shared" si="49"/>
        <v/>
      </c>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39"/>
      <c r="DX360" s="26"/>
      <c r="DY360" s="26"/>
      <c r="DZ360" s="26"/>
      <c r="EA360" s="26"/>
      <c r="EB360" s="26"/>
      <c r="EC360" s="26"/>
      <c r="ED360" s="26"/>
      <c r="EE360" s="26"/>
      <c r="EF360" s="26"/>
      <c r="EG360" s="26"/>
      <c r="EH360" s="26"/>
      <c r="EI360" s="26"/>
      <c r="EJ360" s="26"/>
      <c r="EK360" s="26"/>
      <c r="EL360" s="26"/>
      <c r="EM360" s="26"/>
      <c r="EN360" s="26"/>
      <c r="EO360" s="26"/>
      <c r="EP360" s="26"/>
      <c r="EQ360" s="26"/>
      <c r="ER360" s="39"/>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39"/>
      <c r="JH360" s="26"/>
      <c r="JI360" s="26"/>
      <c r="JJ360" s="26"/>
      <c r="JK360" s="26"/>
      <c r="JL360" s="26"/>
      <c r="JM360" s="26"/>
      <c r="JN360" s="26"/>
      <c r="JO360" s="26"/>
      <c r="JP360" s="26"/>
      <c r="JQ360" s="26"/>
      <c r="JR360" s="26"/>
      <c r="JS360" s="26"/>
      <c r="JT360" s="26"/>
      <c r="JU360" s="26"/>
      <c r="JV360" s="26"/>
      <c r="JW360" s="26"/>
      <c r="JX360" s="26"/>
      <c r="JY360" s="26"/>
      <c r="JZ360" s="26"/>
      <c r="KA360" s="26"/>
      <c r="KB360" s="39"/>
    </row>
    <row r="361" spans="2:288" ht="15" customHeight="1" x14ac:dyDescent="0.25">
      <c r="B361" s="293" t="str">
        <f t="shared" si="45"/>
        <v>Desk 42</v>
      </c>
      <c r="C361" s="295" t="str">
        <f t="shared" si="49"/>
        <v/>
      </c>
      <c r="D361" s="295" t="str">
        <f t="shared" si="49"/>
        <v/>
      </c>
      <c r="E361" s="295" t="str">
        <f t="shared" si="49"/>
        <v/>
      </c>
      <c r="F361" s="295" t="str">
        <f t="shared" si="49"/>
        <v/>
      </c>
      <c r="G361" s="591" t="str">
        <f t="shared" si="49"/>
        <v/>
      </c>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39"/>
      <c r="DX361" s="26"/>
      <c r="DY361" s="26"/>
      <c r="DZ361" s="26"/>
      <c r="EA361" s="26"/>
      <c r="EB361" s="26"/>
      <c r="EC361" s="26"/>
      <c r="ED361" s="26"/>
      <c r="EE361" s="26"/>
      <c r="EF361" s="26"/>
      <c r="EG361" s="26"/>
      <c r="EH361" s="26"/>
      <c r="EI361" s="26"/>
      <c r="EJ361" s="26"/>
      <c r="EK361" s="26"/>
      <c r="EL361" s="26"/>
      <c r="EM361" s="26"/>
      <c r="EN361" s="26"/>
      <c r="EO361" s="26"/>
      <c r="EP361" s="26"/>
      <c r="EQ361" s="26"/>
      <c r="ER361" s="39"/>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c r="IK361" s="26"/>
      <c r="IL361" s="26"/>
      <c r="IM361" s="26"/>
      <c r="IN361" s="26"/>
      <c r="IO361" s="26"/>
      <c r="IP361" s="26"/>
      <c r="IQ361" s="26"/>
      <c r="IR361" s="26"/>
      <c r="IS361" s="26"/>
      <c r="IT361" s="26"/>
      <c r="IU361" s="26"/>
      <c r="IV361" s="26"/>
      <c r="IW361" s="26"/>
      <c r="IX361" s="26"/>
      <c r="IY361" s="26"/>
      <c r="IZ361" s="26"/>
      <c r="JA361" s="26"/>
      <c r="JB361" s="26"/>
      <c r="JC361" s="26"/>
      <c r="JD361" s="26"/>
      <c r="JE361" s="26"/>
      <c r="JF361" s="26"/>
      <c r="JG361" s="39"/>
      <c r="JH361" s="26"/>
      <c r="JI361" s="26"/>
      <c r="JJ361" s="26"/>
      <c r="JK361" s="26"/>
      <c r="JL361" s="26"/>
      <c r="JM361" s="26"/>
      <c r="JN361" s="26"/>
      <c r="JO361" s="26"/>
      <c r="JP361" s="26"/>
      <c r="JQ361" s="26"/>
      <c r="JR361" s="26"/>
      <c r="JS361" s="26"/>
      <c r="JT361" s="26"/>
      <c r="JU361" s="26"/>
      <c r="JV361" s="26"/>
      <c r="JW361" s="26"/>
      <c r="JX361" s="26"/>
      <c r="JY361" s="26"/>
      <c r="JZ361" s="26"/>
      <c r="KA361" s="26"/>
      <c r="KB361" s="39"/>
    </row>
    <row r="362" spans="2:288" ht="15" customHeight="1" x14ac:dyDescent="0.25">
      <c r="B362" s="293" t="str">
        <f t="shared" si="45"/>
        <v>Desk 43</v>
      </c>
      <c r="C362" s="295" t="str">
        <f t="shared" si="49"/>
        <v/>
      </c>
      <c r="D362" s="295" t="str">
        <f t="shared" si="49"/>
        <v/>
      </c>
      <c r="E362" s="295" t="str">
        <f t="shared" si="49"/>
        <v/>
      </c>
      <c r="F362" s="295" t="str">
        <f t="shared" si="49"/>
        <v/>
      </c>
      <c r="G362" s="591" t="str">
        <f t="shared" si="49"/>
        <v/>
      </c>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39"/>
      <c r="DX362" s="26"/>
      <c r="DY362" s="26"/>
      <c r="DZ362" s="26"/>
      <c r="EA362" s="26"/>
      <c r="EB362" s="26"/>
      <c r="EC362" s="26"/>
      <c r="ED362" s="26"/>
      <c r="EE362" s="26"/>
      <c r="EF362" s="26"/>
      <c r="EG362" s="26"/>
      <c r="EH362" s="26"/>
      <c r="EI362" s="26"/>
      <c r="EJ362" s="26"/>
      <c r="EK362" s="26"/>
      <c r="EL362" s="26"/>
      <c r="EM362" s="26"/>
      <c r="EN362" s="26"/>
      <c r="EO362" s="26"/>
      <c r="EP362" s="26"/>
      <c r="EQ362" s="26"/>
      <c r="ER362" s="39"/>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c r="IK362" s="26"/>
      <c r="IL362" s="26"/>
      <c r="IM362" s="26"/>
      <c r="IN362" s="26"/>
      <c r="IO362" s="26"/>
      <c r="IP362" s="26"/>
      <c r="IQ362" s="26"/>
      <c r="IR362" s="26"/>
      <c r="IS362" s="26"/>
      <c r="IT362" s="26"/>
      <c r="IU362" s="26"/>
      <c r="IV362" s="26"/>
      <c r="IW362" s="26"/>
      <c r="IX362" s="26"/>
      <c r="IY362" s="26"/>
      <c r="IZ362" s="26"/>
      <c r="JA362" s="26"/>
      <c r="JB362" s="26"/>
      <c r="JC362" s="26"/>
      <c r="JD362" s="26"/>
      <c r="JE362" s="26"/>
      <c r="JF362" s="26"/>
      <c r="JG362" s="39"/>
      <c r="JH362" s="26"/>
      <c r="JI362" s="26"/>
      <c r="JJ362" s="26"/>
      <c r="JK362" s="26"/>
      <c r="JL362" s="26"/>
      <c r="JM362" s="26"/>
      <c r="JN362" s="26"/>
      <c r="JO362" s="26"/>
      <c r="JP362" s="26"/>
      <c r="JQ362" s="26"/>
      <c r="JR362" s="26"/>
      <c r="JS362" s="26"/>
      <c r="JT362" s="26"/>
      <c r="JU362" s="26"/>
      <c r="JV362" s="26"/>
      <c r="JW362" s="26"/>
      <c r="JX362" s="26"/>
      <c r="JY362" s="26"/>
      <c r="JZ362" s="26"/>
      <c r="KA362" s="26"/>
      <c r="KB362" s="39"/>
    </row>
    <row r="363" spans="2:288" ht="15" customHeight="1" x14ac:dyDescent="0.25">
      <c r="B363" s="293" t="str">
        <f t="shared" si="45"/>
        <v>Desk 44</v>
      </c>
      <c r="C363" s="295" t="str">
        <f t="shared" si="49"/>
        <v/>
      </c>
      <c r="D363" s="295" t="str">
        <f t="shared" si="49"/>
        <v/>
      </c>
      <c r="E363" s="295" t="str">
        <f t="shared" si="49"/>
        <v/>
      </c>
      <c r="F363" s="295" t="str">
        <f t="shared" si="49"/>
        <v/>
      </c>
      <c r="G363" s="591" t="str">
        <f t="shared" si="49"/>
        <v/>
      </c>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39"/>
      <c r="DX363" s="26"/>
      <c r="DY363" s="26"/>
      <c r="DZ363" s="26"/>
      <c r="EA363" s="26"/>
      <c r="EB363" s="26"/>
      <c r="EC363" s="26"/>
      <c r="ED363" s="26"/>
      <c r="EE363" s="26"/>
      <c r="EF363" s="26"/>
      <c r="EG363" s="26"/>
      <c r="EH363" s="26"/>
      <c r="EI363" s="26"/>
      <c r="EJ363" s="26"/>
      <c r="EK363" s="26"/>
      <c r="EL363" s="26"/>
      <c r="EM363" s="26"/>
      <c r="EN363" s="26"/>
      <c r="EO363" s="26"/>
      <c r="EP363" s="26"/>
      <c r="EQ363" s="26"/>
      <c r="ER363" s="39"/>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c r="IK363" s="26"/>
      <c r="IL363" s="26"/>
      <c r="IM363" s="26"/>
      <c r="IN363" s="26"/>
      <c r="IO363" s="26"/>
      <c r="IP363" s="26"/>
      <c r="IQ363" s="26"/>
      <c r="IR363" s="26"/>
      <c r="IS363" s="26"/>
      <c r="IT363" s="26"/>
      <c r="IU363" s="26"/>
      <c r="IV363" s="26"/>
      <c r="IW363" s="26"/>
      <c r="IX363" s="26"/>
      <c r="IY363" s="26"/>
      <c r="IZ363" s="26"/>
      <c r="JA363" s="26"/>
      <c r="JB363" s="26"/>
      <c r="JC363" s="26"/>
      <c r="JD363" s="26"/>
      <c r="JE363" s="26"/>
      <c r="JF363" s="26"/>
      <c r="JG363" s="39"/>
      <c r="JH363" s="26"/>
      <c r="JI363" s="26"/>
      <c r="JJ363" s="26"/>
      <c r="JK363" s="26"/>
      <c r="JL363" s="26"/>
      <c r="JM363" s="26"/>
      <c r="JN363" s="26"/>
      <c r="JO363" s="26"/>
      <c r="JP363" s="26"/>
      <c r="JQ363" s="26"/>
      <c r="JR363" s="26"/>
      <c r="JS363" s="26"/>
      <c r="JT363" s="26"/>
      <c r="JU363" s="26"/>
      <c r="JV363" s="26"/>
      <c r="JW363" s="26"/>
      <c r="JX363" s="26"/>
      <c r="JY363" s="26"/>
      <c r="JZ363" s="26"/>
      <c r="KA363" s="26"/>
      <c r="KB363" s="39"/>
    </row>
    <row r="364" spans="2:288" ht="15" customHeight="1" x14ac:dyDescent="0.25">
      <c r="B364" s="293" t="str">
        <f t="shared" si="45"/>
        <v>Desk 45</v>
      </c>
      <c r="C364" s="295" t="str">
        <f t="shared" si="49"/>
        <v/>
      </c>
      <c r="D364" s="295" t="str">
        <f t="shared" si="49"/>
        <v/>
      </c>
      <c r="E364" s="295" t="str">
        <f t="shared" si="49"/>
        <v/>
      </c>
      <c r="F364" s="295" t="str">
        <f t="shared" si="49"/>
        <v/>
      </c>
      <c r="G364" s="591" t="str">
        <f t="shared" si="49"/>
        <v/>
      </c>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39"/>
      <c r="DX364" s="26"/>
      <c r="DY364" s="26"/>
      <c r="DZ364" s="26"/>
      <c r="EA364" s="26"/>
      <c r="EB364" s="26"/>
      <c r="EC364" s="26"/>
      <c r="ED364" s="26"/>
      <c r="EE364" s="26"/>
      <c r="EF364" s="26"/>
      <c r="EG364" s="26"/>
      <c r="EH364" s="26"/>
      <c r="EI364" s="26"/>
      <c r="EJ364" s="26"/>
      <c r="EK364" s="26"/>
      <c r="EL364" s="26"/>
      <c r="EM364" s="26"/>
      <c r="EN364" s="26"/>
      <c r="EO364" s="26"/>
      <c r="EP364" s="26"/>
      <c r="EQ364" s="26"/>
      <c r="ER364" s="39"/>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c r="IK364" s="26"/>
      <c r="IL364" s="26"/>
      <c r="IM364" s="26"/>
      <c r="IN364" s="26"/>
      <c r="IO364" s="26"/>
      <c r="IP364" s="26"/>
      <c r="IQ364" s="26"/>
      <c r="IR364" s="26"/>
      <c r="IS364" s="26"/>
      <c r="IT364" s="26"/>
      <c r="IU364" s="26"/>
      <c r="IV364" s="26"/>
      <c r="IW364" s="26"/>
      <c r="IX364" s="26"/>
      <c r="IY364" s="26"/>
      <c r="IZ364" s="26"/>
      <c r="JA364" s="26"/>
      <c r="JB364" s="26"/>
      <c r="JC364" s="26"/>
      <c r="JD364" s="26"/>
      <c r="JE364" s="26"/>
      <c r="JF364" s="26"/>
      <c r="JG364" s="39"/>
      <c r="JH364" s="26"/>
      <c r="JI364" s="26"/>
      <c r="JJ364" s="26"/>
      <c r="JK364" s="26"/>
      <c r="JL364" s="26"/>
      <c r="JM364" s="26"/>
      <c r="JN364" s="26"/>
      <c r="JO364" s="26"/>
      <c r="JP364" s="26"/>
      <c r="JQ364" s="26"/>
      <c r="JR364" s="26"/>
      <c r="JS364" s="26"/>
      <c r="JT364" s="26"/>
      <c r="JU364" s="26"/>
      <c r="JV364" s="26"/>
      <c r="JW364" s="26"/>
      <c r="JX364" s="26"/>
      <c r="JY364" s="26"/>
      <c r="JZ364" s="26"/>
      <c r="KA364" s="26"/>
      <c r="KB364" s="39"/>
    </row>
    <row r="365" spans="2:288" ht="15" customHeight="1" x14ac:dyDescent="0.25">
      <c r="B365" s="293" t="str">
        <f t="shared" si="45"/>
        <v>Desk 46</v>
      </c>
      <c r="C365" s="295" t="str">
        <f t="shared" si="49"/>
        <v/>
      </c>
      <c r="D365" s="295" t="str">
        <f t="shared" si="49"/>
        <v/>
      </c>
      <c r="E365" s="295" t="str">
        <f t="shared" si="49"/>
        <v/>
      </c>
      <c r="F365" s="295" t="str">
        <f t="shared" si="49"/>
        <v/>
      </c>
      <c r="G365" s="591" t="str">
        <f t="shared" si="49"/>
        <v/>
      </c>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39"/>
      <c r="DX365" s="26"/>
      <c r="DY365" s="26"/>
      <c r="DZ365" s="26"/>
      <c r="EA365" s="26"/>
      <c r="EB365" s="26"/>
      <c r="EC365" s="26"/>
      <c r="ED365" s="26"/>
      <c r="EE365" s="26"/>
      <c r="EF365" s="26"/>
      <c r="EG365" s="26"/>
      <c r="EH365" s="26"/>
      <c r="EI365" s="26"/>
      <c r="EJ365" s="26"/>
      <c r="EK365" s="26"/>
      <c r="EL365" s="26"/>
      <c r="EM365" s="26"/>
      <c r="EN365" s="26"/>
      <c r="EO365" s="26"/>
      <c r="EP365" s="26"/>
      <c r="EQ365" s="26"/>
      <c r="ER365" s="39"/>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c r="IK365" s="26"/>
      <c r="IL365" s="26"/>
      <c r="IM365" s="26"/>
      <c r="IN365" s="26"/>
      <c r="IO365" s="26"/>
      <c r="IP365" s="26"/>
      <c r="IQ365" s="26"/>
      <c r="IR365" s="26"/>
      <c r="IS365" s="26"/>
      <c r="IT365" s="26"/>
      <c r="IU365" s="26"/>
      <c r="IV365" s="26"/>
      <c r="IW365" s="26"/>
      <c r="IX365" s="26"/>
      <c r="IY365" s="26"/>
      <c r="IZ365" s="26"/>
      <c r="JA365" s="26"/>
      <c r="JB365" s="26"/>
      <c r="JC365" s="26"/>
      <c r="JD365" s="26"/>
      <c r="JE365" s="26"/>
      <c r="JF365" s="26"/>
      <c r="JG365" s="39"/>
      <c r="JH365" s="26"/>
      <c r="JI365" s="26"/>
      <c r="JJ365" s="26"/>
      <c r="JK365" s="26"/>
      <c r="JL365" s="26"/>
      <c r="JM365" s="26"/>
      <c r="JN365" s="26"/>
      <c r="JO365" s="26"/>
      <c r="JP365" s="26"/>
      <c r="JQ365" s="26"/>
      <c r="JR365" s="26"/>
      <c r="JS365" s="26"/>
      <c r="JT365" s="26"/>
      <c r="JU365" s="26"/>
      <c r="JV365" s="26"/>
      <c r="JW365" s="26"/>
      <c r="JX365" s="26"/>
      <c r="JY365" s="26"/>
      <c r="JZ365" s="26"/>
      <c r="KA365" s="26"/>
      <c r="KB365" s="39"/>
    </row>
    <row r="366" spans="2:288" ht="15" customHeight="1" x14ac:dyDescent="0.25">
      <c r="B366" s="293" t="str">
        <f t="shared" si="45"/>
        <v>Desk 47</v>
      </c>
      <c r="C366" s="295" t="str">
        <f t="shared" si="49"/>
        <v/>
      </c>
      <c r="D366" s="295" t="str">
        <f t="shared" si="49"/>
        <v/>
      </c>
      <c r="E366" s="295" t="str">
        <f t="shared" si="49"/>
        <v/>
      </c>
      <c r="F366" s="295" t="str">
        <f t="shared" si="49"/>
        <v/>
      </c>
      <c r="G366" s="591" t="str">
        <f t="shared" si="49"/>
        <v/>
      </c>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39"/>
      <c r="DX366" s="26"/>
      <c r="DY366" s="26"/>
      <c r="DZ366" s="26"/>
      <c r="EA366" s="26"/>
      <c r="EB366" s="26"/>
      <c r="EC366" s="26"/>
      <c r="ED366" s="26"/>
      <c r="EE366" s="26"/>
      <c r="EF366" s="26"/>
      <c r="EG366" s="26"/>
      <c r="EH366" s="26"/>
      <c r="EI366" s="26"/>
      <c r="EJ366" s="26"/>
      <c r="EK366" s="26"/>
      <c r="EL366" s="26"/>
      <c r="EM366" s="26"/>
      <c r="EN366" s="26"/>
      <c r="EO366" s="26"/>
      <c r="EP366" s="26"/>
      <c r="EQ366" s="26"/>
      <c r="ER366" s="39"/>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c r="IK366" s="26"/>
      <c r="IL366" s="26"/>
      <c r="IM366" s="26"/>
      <c r="IN366" s="26"/>
      <c r="IO366" s="26"/>
      <c r="IP366" s="26"/>
      <c r="IQ366" s="26"/>
      <c r="IR366" s="26"/>
      <c r="IS366" s="26"/>
      <c r="IT366" s="26"/>
      <c r="IU366" s="26"/>
      <c r="IV366" s="26"/>
      <c r="IW366" s="26"/>
      <c r="IX366" s="26"/>
      <c r="IY366" s="26"/>
      <c r="IZ366" s="26"/>
      <c r="JA366" s="26"/>
      <c r="JB366" s="26"/>
      <c r="JC366" s="26"/>
      <c r="JD366" s="26"/>
      <c r="JE366" s="26"/>
      <c r="JF366" s="26"/>
      <c r="JG366" s="39"/>
      <c r="JH366" s="26"/>
      <c r="JI366" s="26"/>
      <c r="JJ366" s="26"/>
      <c r="JK366" s="26"/>
      <c r="JL366" s="26"/>
      <c r="JM366" s="26"/>
      <c r="JN366" s="26"/>
      <c r="JO366" s="26"/>
      <c r="JP366" s="26"/>
      <c r="JQ366" s="26"/>
      <c r="JR366" s="26"/>
      <c r="JS366" s="26"/>
      <c r="JT366" s="26"/>
      <c r="JU366" s="26"/>
      <c r="JV366" s="26"/>
      <c r="JW366" s="26"/>
      <c r="JX366" s="26"/>
      <c r="JY366" s="26"/>
      <c r="JZ366" s="26"/>
      <c r="KA366" s="26"/>
      <c r="KB366" s="39"/>
    </row>
    <row r="367" spans="2:288" ht="15" customHeight="1" x14ac:dyDescent="0.25">
      <c r="B367" s="293" t="str">
        <f t="shared" si="45"/>
        <v>Desk 48</v>
      </c>
      <c r="C367" s="295" t="str">
        <f t="shared" si="49"/>
        <v/>
      </c>
      <c r="D367" s="295" t="str">
        <f t="shared" si="49"/>
        <v/>
      </c>
      <c r="E367" s="295" t="str">
        <f t="shared" si="49"/>
        <v/>
      </c>
      <c r="F367" s="295" t="str">
        <f t="shared" si="49"/>
        <v/>
      </c>
      <c r="G367" s="591" t="str">
        <f t="shared" si="49"/>
        <v/>
      </c>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39"/>
      <c r="DX367" s="26"/>
      <c r="DY367" s="26"/>
      <c r="DZ367" s="26"/>
      <c r="EA367" s="26"/>
      <c r="EB367" s="26"/>
      <c r="EC367" s="26"/>
      <c r="ED367" s="26"/>
      <c r="EE367" s="26"/>
      <c r="EF367" s="26"/>
      <c r="EG367" s="26"/>
      <c r="EH367" s="26"/>
      <c r="EI367" s="26"/>
      <c r="EJ367" s="26"/>
      <c r="EK367" s="26"/>
      <c r="EL367" s="26"/>
      <c r="EM367" s="26"/>
      <c r="EN367" s="26"/>
      <c r="EO367" s="26"/>
      <c r="EP367" s="26"/>
      <c r="EQ367" s="26"/>
      <c r="ER367" s="39"/>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c r="IK367" s="26"/>
      <c r="IL367" s="26"/>
      <c r="IM367" s="26"/>
      <c r="IN367" s="26"/>
      <c r="IO367" s="26"/>
      <c r="IP367" s="26"/>
      <c r="IQ367" s="26"/>
      <c r="IR367" s="26"/>
      <c r="IS367" s="26"/>
      <c r="IT367" s="26"/>
      <c r="IU367" s="26"/>
      <c r="IV367" s="26"/>
      <c r="IW367" s="26"/>
      <c r="IX367" s="26"/>
      <c r="IY367" s="26"/>
      <c r="IZ367" s="26"/>
      <c r="JA367" s="26"/>
      <c r="JB367" s="26"/>
      <c r="JC367" s="26"/>
      <c r="JD367" s="26"/>
      <c r="JE367" s="26"/>
      <c r="JF367" s="26"/>
      <c r="JG367" s="39"/>
      <c r="JH367" s="26"/>
      <c r="JI367" s="26"/>
      <c r="JJ367" s="26"/>
      <c r="JK367" s="26"/>
      <c r="JL367" s="26"/>
      <c r="JM367" s="26"/>
      <c r="JN367" s="26"/>
      <c r="JO367" s="26"/>
      <c r="JP367" s="26"/>
      <c r="JQ367" s="26"/>
      <c r="JR367" s="26"/>
      <c r="JS367" s="26"/>
      <c r="JT367" s="26"/>
      <c r="JU367" s="26"/>
      <c r="JV367" s="26"/>
      <c r="JW367" s="26"/>
      <c r="JX367" s="26"/>
      <c r="JY367" s="26"/>
      <c r="JZ367" s="26"/>
      <c r="KA367" s="26"/>
      <c r="KB367" s="39"/>
    </row>
    <row r="368" spans="2:288" ht="15" customHeight="1" x14ac:dyDescent="0.25">
      <c r="B368" s="293" t="str">
        <f t="shared" si="45"/>
        <v>Desk 49</v>
      </c>
      <c r="C368" s="295" t="str">
        <f t="shared" si="49"/>
        <v/>
      </c>
      <c r="D368" s="295" t="str">
        <f t="shared" si="49"/>
        <v/>
      </c>
      <c r="E368" s="295" t="str">
        <f t="shared" si="49"/>
        <v/>
      </c>
      <c r="F368" s="295" t="str">
        <f t="shared" si="49"/>
        <v/>
      </c>
      <c r="G368" s="591" t="str">
        <f t="shared" si="49"/>
        <v/>
      </c>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39"/>
      <c r="DX368" s="26"/>
      <c r="DY368" s="26"/>
      <c r="DZ368" s="26"/>
      <c r="EA368" s="26"/>
      <c r="EB368" s="26"/>
      <c r="EC368" s="26"/>
      <c r="ED368" s="26"/>
      <c r="EE368" s="26"/>
      <c r="EF368" s="26"/>
      <c r="EG368" s="26"/>
      <c r="EH368" s="26"/>
      <c r="EI368" s="26"/>
      <c r="EJ368" s="26"/>
      <c r="EK368" s="26"/>
      <c r="EL368" s="26"/>
      <c r="EM368" s="26"/>
      <c r="EN368" s="26"/>
      <c r="EO368" s="26"/>
      <c r="EP368" s="26"/>
      <c r="EQ368" s="26"/>
      <c r="ER368" s="39"/>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39"/>
      <c r="JH368" s="26"/>
      <c r="JI368" s="26"/>
      <c r="JJ368" s="26"/>
      <c r="JK368" s="26"/>
      <c r="JL368" s="26"/>
      <c r="JM368" s="26"/>
      <c r="JN368" s="26"/>
      <c r="JO368" s="26"/>
      <c r="JP368" s="26"/>
      <c r="JQ368" s="26"/>
      <c r="JR368" s="26"/>
      <c r="JS368" s="26"/>
      <c r="JT368" s="26"/>
      <c r="JU368" s="26"/>
      <c r="JV368" s="26"/>
      <c r="JW368" s="26"/>
      <c r="JX368" s="26"/>
      <c r="JY368" s="26"/>
      <c r="JZ368" s="26"/>
      <c r="KA368" s="26"/>
      <c r="KB368" s="39"/>
    </row>
    <row r="369" spans="2:288" ht="15" customHeight="1" x14ac:dyDescent="0.25">
      <c r="B369" s="293" t="str">
        <f t="shared" si="45"/>
        <v>Desk 50</v>
      </c>
      <c r="C369" s="295" t="str">
        <f t="shared" ref="C369:G384" si="50">IF(ISBLANK(C60), "", C60)</f>
        <v/>
      </c>
      <c r="D369" s="295" t="str">
        <f t="shared" si="50"/>
        <v/>
      </c>
      <c r="E369" s="295" t="str">
        <f t="shared" si="50"/>
        <v/>
      </c>
      <c r="F369" s="295" t="str">
        <f t="shared" si="50"/>
        <v/>
      </c>
      <c r="G369" s="591" t="str">
        <f t="shared" si="50"/>
        <v/>
      </c>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39"/>
      <c r="DX369" s="26"/>
      <c r="DY369" s="26"/>
      <c r="DZ369" s="26"/>
      <c r="EA369" s="26"/>
      <c r="EB369" s="26"/>
      <c r="EC369" s="26"/>
      <c r="ED369" s="26"/>
      <c r="EE369" s="26"/>
      <c r="EF369" s="26"/>
      <c r="EG369" s="26"/>
      <c r="EH369" s="26"/>
      <c r="EI369" s="26"/>
      <c r="EJ369" s="26"/>
      <c r="EK369" s="26"/>
      <c r="EL369" s="26"/>
      <c r="EM369" s="26"/>
      <c r="EN369" s="26"/>
      <c r="EO369" s="26"/>
      <c r="EP369" s="26"/>
      <c r="EQ369" s="26"/>
      <c r="ER369" s="39"/>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c r="IK369" s="26"/>
      <c r="IL369" s="26"/>
      <c r="IM369" s="26"/>
      <c r="IN369" s="26"/>
      <c r="IO369" s="26"/>
      <c r="IP369" s="26"/>
      <c r="IQ369" s="26"/>
      <c r="IR369" s="26"/>
      <c r="IS369" s="26"/>
      <c r="IT369" s="26"/>
      <c r="IU369" s="26"/>
      <c r="IV369" s="26"/>
      <c r="IW369" s="26"/>
      <c r="IX369" s="26"/>
      <c r="IY369" s="26"/>
      <c r="IZ369" s="26"/>
      <c r="JA369" s="26"/>
      <c r="JB369" s="26"/>
      <c r="JC369" s="26"/>
      <c r="JD369" s="26"/>
      <c r="JE369" s="26"/>
      <c r="JF369" s="26"/>
      <c r="JG369" s="39"/>
      <c r="JH369" s="26"/>
      <c r="JI369" s="26"/>
      <c r="JJ369" s="26"/>
      <c r="JK369" s="26"/>
      <c r="JL369" s="26"/>
      <c r="JM369" s="26"/>
      <c r="JN369" s="26"/>
      <c r="JO369" s="26"/>
      <c r="JP369" s="26"/>
      <c r="JQ369" s="26"/>
      <c r="JR369" s="26"/>
      <c r="JS369" s="26"/>
      <c r="JT369" s="26"/>
      <c r="JU369" s="26"/>
      <c r="JV369" s="26"/>
      <c r="JW369" s="26"/>
      <c r="JX369" s="26"/>
      <c r="JY369" s="26"/>
      <c r="JZ369" s="26"/>
      <c r="KA369" s="26"/>
      <c r="KB369" s="39"/>
    </row>
    <row r="370" spans="2:288" ht="15" customHeight="1" x14ac:dyDescent="0.25">
      <c r="B370" s="293" t="str">
        <f t="shared" si="45"/>
        <v>Desk 51</v>
      </c>
      <c r="C370" s="295" t="str">
        <f t="shared" si="50"/>
        <v/>
      </c>
      <c r="D370" s="295" t="str">
        <f t="shared" si="50"/>
        <v/>
      </c>
      <c r="E370" s="295" t="str">
        <f t="shared" si="50"/>
        <v/>
      </c>
      <c r="F370" s="295" t="str">
        <f t="shared" si="50"/>
        <v/>
      </c>
      <c r="G370" s="591" t="str">
        <f t="shared" si="50"/>
        <v/>
      </c>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39"/>
      <c r="DX370" s="26"/>
      <c r="DY370" s="26"/>
      <c r="DZ370" s="26"/>
      <c r="EA370" s="26"/>
      <c r="EB370" s="26"/>
      <c r="EC370" s="26"/>
      <c r="ED370" s="26"/>
      <c r="EE370" s="26"/>
      <c r="EF370" s="26"/>
      <c r="EG370" s="26"/>
      <c r="EH370" s="26"/>
      <c r="EI370" s="26"/>
      <c r="EJ370" s="26"/>
      <c r="EK370" s="26"/>
      <c r="EL370" s="26"/>
      <c r="EM370" s="26"/>
      <c r="EN370" s="26"/>
      <c r="EO370" s="26"/>
      <c r="EP370" s="26"/>
      <c r="EQ370" s="26"/>
      <c r="ER370" s="39"/>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c r="IK370" s="26"/>
      <c r="IL370" s="26"/>
      <c r="IM370" s="26"/>
      <c r="IN370" s="26"/>
      <c r="IO370" s="26"/>
      <c r="IP370" s="26"/>
      <c r="IQ370" s="26"/>
      <c r="IR370" s="26"/>
      <c r="IS370" s="26"/>
      <c r="IT370" s="26"/>
      <c r="IU370" s="26"/>
      <c r="IV370" s="26"/>
      <c r="IW370" s="26"/>
      <c r="IX370" s="26"/>
      <c r="IY370" s="26"/>
      <c r="IZ370" s="26"/>
      <c r="JA370" s="26"/>
      <c r="JB370" s="26"/>
      <c r="JC370" s="26"/>
      <c r="JD370" s="26"/>
      <c r="JE370" s="26"/>
      <c r="JF370" s="26"/>
      <c r="JG370" s="39"/>
      <c r="JH370" s="26"/>
      <c r="JI370" s="26"/>
      <c r="JJ370" s="26"/>
      <c r="JK370" s="26"/>
      <c r="JL370" s="26"/>
      <c r="JM370" s="26"/>
      <c r="JN370" s="26"/>
      <c r="JO370" s="26"/>
      <c r="JP370" s="26"/>
      <c r="JQ370" s="26"/>
      <c r="JR370" s="26"/>
      <c r="JS370" s="26"/>
      <c r="JT370" s="26"/>
      <c r="JU370" s="26"/>
      <c r="JV370" s="26"/>
      <c r="JW370" s="26"/>
      <c r="JX370" s="26"/>
      <c r="JY370" s="26"/>
      <c r="JZ370" s="26"/>
      <c r="KA370" s="26"/>
      <c r="KB370" s="39"/>
    </row>
    <row r="371" spans="2:288" ht="15" customHeight="1" x14ac:dyDescent="0.25">
      <c r="B371" s="293" t="str">
        <f t="shared" si="45"/>
        <v>Desk 52</v>
      </c>
      <c r="C371" s="295" t="str">
        <f t="shared" si="50"/>
        <v/>
      </c>
      <c r="D371" s="295" t="str">
        <f t="shared" si="50"/>
        <v/>
      </c>
      <c r="E371" s="295" t="str">
        <f t="shared" si="50"/>
        <v/>
      </c>
      <c r="F371" s="295" t="str">
        <f t="shared" si="50"/>
        <v/>
      </c>
      <c r="G371" s="591" t="str">
        <f t="shared" si="50"/>
        <v/>
      </c>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39"/>
      <c r="DX371" s="26"/>
      <c r="DY371" s="26"/>
      <c r="DZ371" s="26"/>
      <c r="EA371" s="26"/>
      <c r="EB371" s="26"/>
      <c r="EC371" s="26"/>
      <c r="ED371" s="26"/>
      <c r="EE371" s="26"/>
      <c r="EF371" s="26"/>
      <c r="EG371" s="26"/>
      <c r="EH371" s="26"/>
      <c r="EI371" s="26"/>
      <c r="EJ371" s="26"/>
      <c r="EK371" s="26"/>
      <c r="EL371" s="26"/>
      <c r="EM371" s="26"/>
      <c r="EN371" s="26"/>
      <c r="EO371" s="26"/>
      <c r="EP371" s="26"/>
      <c r="EQ371" s="26"/>
      <c r="ER371" s="39"/>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c r="IK371" s="26"/>
      <c r="IL371" s="26"/>
      <c r="IM371" s="26"/>
      <c r="IN371" s="26"/>
      <c r="IO371" s="26"/>
      <c r="IP371" s="26"/>
      <c r="IQ371" s="26"/>
      <c r="IR371" s="26"/>
      <c r="IS371" s="26"/>
      <c r="IT371" s="26"/>
      <c r="IU371" s="26"/>
      <c r="IV371" s="26"/>
      <c r="IW371" s="26"/>
      <c r="IX371" s="26"/>
      <c r="IY371" s="26"/>
      <c r="IZ371" s="26"/>
      <c r="JA371" s="26"/>
      <c r="JB371" s="26"/>
      <c r="JC371" s="26"/>
      <c r="JD371" s="26"/>
      <c r="JE371" s="26"/>
      <c r="JF371" s="26"/>
      <c r="JG371" s="39"/>
      <c r="JH371" s="26"/>
      <c r="JI371" s="26"/>
      <c r="JJ371" s="26"/>
      <c r="JK371" s="26"/>
      <c r="JL371" s="26"/>
      <c r="JM371" s="26"/>
      <c r="JN371" s="26"/>
      <c r="JO371" s="26"/>
      <c r="JP371" s="26"/>
      <c r="JQ371" s="26"/>
      <c r="JR371" s="26"/>
      <c r="JS371" s="26"/>
      <c r="JT371" s="26"/>
      <c r="JU371" s="26"/>
      <c r="JV371" s="26"/>
      <c r="JW371" s="26"/>
      <c r="JX371" s="26"/>
      <c r="JY371" s="26"/>
      <c r="JZ371" s="26"/>
      <c r="KA371" s="26"/>
      <c r="KB371" s="39"/>
    </row>
    <row r="372" spans="2:288" ht="15" customHeight="1" x14ac:dyDescent="0.25">
      <c r="B372" s="293" t="str">
        <f t="shared" si="45"/>
        <v>Desk 53</v>
      </c>
      <c r="C372" s="295" t="str">
        <f t="shared" si="50"/>
        <v/>
      </c>
      <c r="D372" s="295" t="str">
        <f t="shared" si="50"/>
        <v/>
      </c>
      <c r="E372" s="295" t="str">
        <f t="shared" si="50"/>
        <v/>
      </c>
      <c r="F372" s="295" t="str">
        <f t="shared" si="50"/>
        <v/>
      </c>
      <c r="G372" s="591" t="str">
        <f t="shared" si="50"/>
        <v/>
      </c>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39"/>
      <c r="DX372" s="26"/>
      <c r="DY372" s="26"/>
      <c r="DZ372" s="26"/>
      <c r="EA372" s="26"/>
      <c r="EB372" s="26"/>
      <c r="EC372" s="26"/>
      <c r="ED372" s="26"/>
      <c r="EE372" s="26"/>
      <c r="EF372" s="26"/>
      <c r="EG372" s="26"/>
      <c r="EH372" s="26"/>
      <c r="EI372" s="26"/>
      <c r="EJ372" s="26"/>
      <c r="EK372" s="26"/>
      <c r="EL372" s="26"/>
      <c r="EM372" s="26"/>
      <c r="EN372" s="26"/>
      <c r="EO372" s="26"/>
      <c r="EP372" s="26"/>
      <c r="EQ372" s="26"/>
      <c r="ER372" s="39"/>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c r="IK372" s="26"/>
      <c r="IL372" s="26"/>
      <c r="IM372" s="26"/>
      <c r="IN372" s="26"/>
      <c r="IO372" s="26"/>
      <c r="IP372" s="26"/>
      <c r="IQ372" s="26"/>
      <c r="IR372" s="26"/>
      <c r="IS372" s="26"/>
      <c r="IT372" s="26"/>
      <c r="IU372" s="26"/>
      <c r="IV372" s="26"/>
      <c r="IW372" s="26"/>
      <c r="IX372" s="26"/>
      <c r="IY372" s="26"/>
      <c r="IZ372" s="26"/>
      <c r="JA372" s="26"/>
      <c r="JB372" s="26"/>
      <c r="JC372" s="26"/>
      <c r="JD372" s="26"/>
      <c r="JE372" s="26"/>
      <c r="JF372" s="26"/>
      <c r="JG372" s="39"/>
      <c r="JH372" s="26"/>
      <c r="JI372" s="26"/>
      <c r="JJ372" s="26"/>
      <c r="JK372" s="26"/>
      <c r="JL372" s="26"/>
      <c r="JM372" s="26"/>
      <c r="JN372" s="26"/>
      <c r="JO372" s="26"/>
      <c r="JP372" s="26"/>
      <c r="JQ372" s="26"/>
      <c r="JR372" s="26"/>
      <c r="JS372" s="26"/>
      <c r="JT372" s="26"/>
      <c r="JU372" s="26"/>
      <c r="JV372" s="26"/>
      <c r="JW372" s="26"/>
      <c r="JX372" s="26"/>
      <c r="JY372" s="26"/>
      <c r="JZ372" s="26"/>
      <c r="KA372" s="26"/>
      <c r="KB372" s="39"/>
    </row>
    <row r="373" spans="2:288" ht="15" customHeight="1" x14ac:dyDescent="0.25">
      <c r="B373" s="293" t="str">
        <f t="shared" si="45"/>
        <v>Desk 54</v>
      </c>
      <c r="C373" s="295" t="str">
        <f t="shared" si="50"/>
        <v/>
      </c>
      <c r="D373" s="295" t="str">
        <f t="shared" si="50"/>
        <v/>
      </c>
      <c r="E373" s="295" t="str">
        <f t="shared" si="50"/>
        <v/>
      </c>
      <c r="F373" s="295" t="str">
        <f t="shared" si="50"/>
        <v/>
      </c>
      <c r="G373" s="591" t="str">
        <f t="shared" si="50"/>
        <v/>
      </c>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39"/>
      <c r="DX373" s="26"/>
      <c r="DY373" s="26"/>
      <c r="DZ373" s="26"/>
      <c r="EA373" s="26"/>
      <c r="EB373" s="26"/>
      <c r="EC373" s="26"/>
      <c r="ED373" s="26"/>
      <c r="EE373" s="26"/>
      <c r="EF373" s="26"/>
      <c r="EG373" s="26"/>
      <c r="EH373" s="26"/>
      <c r="EI373" s="26"/>
      <c r="EJ373" s="26"/>
      <c r="EK373" s="26"/>
      <c r="EL373" s="26"/>
      <c r="EM373" s="26"/>
      <c r="EN373" s="26"/>
      <c r="EO373" s="26"/>
      <c r="EP373" s="26"/>
      <c r="EQ373" s="26"/>
      <c r="ER373" s="39"/>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c r="IK373" s="26"/>
      <c r="IL373" s="26"/>
      <c r="IM373" s="26"/>
      <c r="IN373" s="26"/>
      <c r="IO373" s="26"/>
      <c r="IP373" s="26"/>
      <c r="IQ373" s="26"/>
      <c r="IR373" s="26"/>
      <c r="IS373" s="26"/>
      <c r="IT373" s="26"/>
      <c r="IU373" s="26"/>
      <c r="IV373" s="26"/>
      <c r="IW373" s="26"/>
      <c r="IX373" s="26"/>
      <c r="IY373" s="26"/>
      <c r="IZ373" s="26"/>
      <c r="JA373" s="26"/>
      <c r="JB373" s="26"/>
      <c r="JC373" s="26"/>
      <c r="JD373" s="26"/>
      <c r="JE373" s="26"/>
      <c r="JF373" s="26"/>
      <c r="JG373" s="39"/>
      <c r="JH373" s="26"/>
      <c r="JI373" s="26"/>
      <c r="JJ373" s="26"/>
      <c r="JK373" s="26"/>
      <c r="JL373" s="26"/>
      <c r="JM373" s="26"/>
      <c r="JN373" s="26"/>
      <c r="JO373" s="26"/>
      <c r="JP373" s="26"/>
      <c r="JQ373" s="26"/>
      <c r="JR373" s="26"/>
      <c r="JS373" s="26"/>
      <c r="JT373" s="26"/>
      <c r="JU373" s="26"/>
      <c r="JV373" s="26"/>
      <c r="JW373" s="26"/>
      <c r="JX373" s="26"/>
      <c r="JY373" s="26"/>
      <c r="JZ373" s="26"/>
      <c r="KA373" s="26"/>
      <c r="KB373" s="39"/>
    </row>
    <row r="374" spans="2:288" ht="15" customHeight="1" x14ac:dyDescent="0.25">
      <c r="B374" s="293" t="str">
        <f t="shared" si="45"/>
        <v>Desk 55</v>
      </c>
      <c r="C374" s="295" t="str">
        <f t="shared" si="50"/>
        <v/>
      </c>
      <c r="D374" s="295" t="str">
        <f t="shared" si="50"/>
        <v/>
      </c>
      <c r="E374" s="295" t="str">
        <f t="shared" si="50"/>
        <v/>
      </c>
      <c r="F374" s="295" t="str">
        <f t="shared" si="50"/>
        <v/>
      </c>
      <c r="G374" s="591" t="str">
        <f t="shared" si="50"/>
        <v/>
      </c>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39"/>
      <c r="DX374" s="26"/>
      <c r="DY374" s="26"/>
      <c r="DZ374" s="26"/>
      <c r="EA374" s="26"/>
      <c r="EB374" s="26"/>
      <c r="EC374" s="26"/>
      <c r="ED374" s="26"/>
      <c r="EE374" s="26"/>
      <c r="EF374" s="26"/>
      <c r="EG374" s="26"/>
      <c r="EH374" s="26"/>
      <c r="EI374" s="26"/>
      <c r="EJ374" s="26"/>
      <c r="EK374" s="26"/>
      <c r="EL374" s="26"/>
      <c r="EM374" s="26"/>
      <c r="EN374" s="26"/>
      <c r="EO374" s="26"/>
      <c r="EP374" s="26"/>
      <c r="EQ374" s="26"/>
      <c r="ER374" s="39"/>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c r="IK374" s="26"/>
      <c r="IL374" s="26"/>
      <c r="IM374" s="26"/>
      <c r="IN374" s="26"/>
      <c r="IO374" s="26"/>
      <c r="IP374" s="26"/>
      <c r="IQ374" s="26"/>
      <c r="IR374" s="26"/>
      <c r="IS374" s="26"/>
      <c r="IT374" s="26"/>
      <c r="IU374" s="26"/>
      <c r="IV374" s="26"/>
      <c r="IW374" s="26"/>
      <c r="IX374" s="26"/>
      <c r="IY374" s="26"/>
      <c r="IZ374" s="26"/>
      <c r="JA374" s="26"/>
      <c r="JB374" s="26"/>
      <c r="JC374" s="26"/>
      <c r="JD374" s="26"/>
      <c r="JE374" s="26"/>
      <c r="JF374" s="26"/>
      <c r="JG374" s="39"/>
      <c r="JH374" s="26"/>
      <c r="JI374" s="26"/>
      <c r="JJ374" s="26"/>
      <c r="JK374" s="26"/>
      <c r="JL374" s="26"/>
      <c r="JM374" s="26"/>
      <c r="JN374" s="26"/>
      <c r="JO374" s="26"/>
      <c r="JP374" s="26"/>
      <c r="JQ374" s="26"/>
      <c r="JR374" s="26"/>
      <c r="JS374" s="26"/>
      <c r="JT374" s="26"/>
      <c r="JU374" s="26"/>
      <c r="JV374" s="26"/>
      <c r="JW374" s="26"/>
      <c r="JX374" s="26"/>
      <c r="JY374" s="26"/>
      <c r="JZ374" s="26"/>
      <c r="KA374" s="26"/>
      <c r="KB374" s="39"/>
    </row>
    <row r="375" spans="2:288" ht="15" customHeight="1" x14ac:dyDescent="0.25">
      <c r="B375" s="293" t="str">
        <f t="shared" si="45"/>
        <v>Desk 56</v>
      </c>
      <c r="C375" s="295" t="str">
        <f t="shared" si="50"/>
        <v/>
      </c>
      <c r="D375" s="295" t="str">
        <f t="shared" si="50"/>
        <v/>
      </c>
      <c r="E375" s="295" t="str">
        <f t="shared" si="50"/>
        <v/>
      </c>
      <c r="F375" s="295" t="str">
        <f t="shared" si="50"/>
        <v/>
      </c>
      <c r="G375" s="591" t="str">
        <f t="shared" si="50"/>
        <v/>
      </c>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39"/>
      <c r="DX375" s="26"/>
      <c r="DY375" s="26"/>
      <c r="DZ375" s="26"/>
      <c r="EA375" s="26"/>
      <c r="EB375" s="26"/>
      <c r="EC375" s="26"/>
      <c r="ED375" s="26"/>
      <c r="EE375" s="26"/>
      <c r="EF375" s="26"/>
      <c r="EG375" s="26"/>
      <c r="EH375" s="26"/>
      <c r="EI375" s="26"/>
      <c r="EJ375" s="26"/>
      <c r="EK375" s="26"/>
      <c r="EL375" s="26"/>
      <c r="EM375" s="26"/>
      <c r="EN375" s="26"/>
      <c r="EO375" s="26"/>
      <c r="EP375" s="26"/>
      <c r="EQ375" s="26"/>
      <c r="ER375" s="39"/>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c r="IK375" s="26"/>
      <c r="IL375" s="26"/>
      <c r="IM375" s="26"/>
      <c r="IN375" s="26"/>
      <c r="IO375" s="26"/>
      <c r="IP375" s="26"/>
      <c r="IQ375" s="26"/>
      <c r="IR375" s="26"/>
      <c r="IS375" s="26"/>
      <c r="IT375" s="26"/>
      <c r="IU375" s="26"/>
      <c r="IV375" s="26"/>
      <c r="IW375" s="26"/>
      <c r="IX375" s="26"/>
      <c r="IY375" s="26"/>
      <c r="IZ375" s="26"/>
      <c r="JA375" s="26"/>
      <c r="JB375" s="26"/>
      <c r="JC375" s="26"/>
      <c r="JD375" s="26"/>
      <c r="JE375" s="26"/>
      <c r="JF375" s="26"/>
      <c r="JG375" s="39"/>
      <c r="JH375" s="26"/>
      <c r="JI375" s="26"/>
      <c r="JJ375" s="26"/>
      <c r="JK375" s="26"/>
      <c r="JL375" s="26"/>
      <c r="JM375" s="26"/>
      <c r="JN375" s="26"/>
      <c r="JO375" s="26"/>
      <c r="JP375" s="26"/>
      <c r="JQ375" s="26"/>
      <c r="JR375" s="26"/>
      <c r="JS375" s="26"/>
      <c r="JT375" s="26"/>
      <c r="JU375" s="26"/>
      <c r="JV375" s="26"/>
      <c r="JW375" s="26"/>
      <c r="JX375" s="26"/>
      <c r="JY375" s="26"/>
      <c r="JZ375" s="26"/>
      <c r="KA375" s="26"/>
      <c r="KB375" s="39"/>
    </row>
    <row r="376" spans="2:288" ht="15" customHeight="1" x14ac:dyDescent="0.25">
      <c r="B376" s="293" t="str">
        <f t="shared" si="45"/>
        <v>Desk 57</v>
      </c>
      <c r="C376" s="295" t="str">
        <f t="shared" si="50"/>
        <v/>
      </c>
      <c r="D376" s="295" t="str">
        <f t="shared" si="50"/>
        <v/>
      </c>
      <c r="E376" s="295" t="str">
        <f t="shared" si="50"/>
        <v/>
      </c>
      <c r="F376" s="295" t="str">
        <f t="shared" si="50"/>
        <v/>
      </c>
      <c r="G376" s="591" t="str">
        <f t="shared" si="50"/>
        <v/>
      </c>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39"/>
      <c r="DX376" s="26"/>
      <c r="DY376" s="26"/>
      <c r="DZ376" s="26"/>
      <c r="EA376" s="26"/>
      <c r="EB376" s="26"/>
      <c r="EC376" s="26"/>
      <c r="ED376" s="26"/>
      <c r="EE376" s="26"/>
      <c r="EF376" s="26"/>
      <c r="EG376" s="26"/>
      <c r="EH376" s="26"/>
      <c r="EI376" s="26"/>
      <c r="EJ376" s="26"/>
      <c r="EK376" s="26"/>
      <c r="EL376" s="26"/>
      <c r="EM376" s="26"/>
      <c r="EN376" s="26"/>
      <c r="EO376" s="26"/>
      <c r="EP376" s="26"/>
      <c r="EQ376" s="26"/>
      <c r="ER376" s="39"/>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c r="IK376" s="26"/>
      <c r="IL376" s="26"/>
      <c r="IM376" s="26"/>
      <c r="IN376" s="26"/>
      <c r="IO376" s="26"/>
      <c r="IP376" s="26"/>
      <c r="IQ376" s="26"/>
      <c r="IR376" s="26"/>
      <c r="IS376" s="26"/>
      <c r="IT376" s="26"/>
      <c r="IU376" s="26"/>
      <c r="IV376" s="26"/>
      <c r="IW376" s="26"/>
      <c r="IX376" s="26"/>
      <c r="IY376" s="26"/>
      <c r="IZ376" s="26"/>
      <c r="JA376" s="26"/>
      <c r="JB376" s="26"/>
      <c r="JC376" s="26"/>
      <c r="JD376" s="26"/>
      <c r="JE376" s="26"/>
      <c r="JF376" s="26"/>
      <c r="JG376" s="39"/>
      <c r="JH376" s="26"/>
      <c r="JI376" s="26"/>
      <c r="JJ376" s="26"/>
      <c r="JK376" s="26"/>
      <c r="JL376" s="26"/>
      <c r="JM376" s="26"/>
      <c r="JN376" s="26"/>
      <c r="JO376" s="26"/>
      <c r="JP376" s="26"/>
      <c r="JQ376" s="26"/>
      <c r="JR376" s="26"/>
      <c r="JS376" s="26"/>
      <c r="JT376" s="26"/>
      <c r="JU376" s="26"/>
      <c r="JV376" s="26"/>
      <c r="JW376" s="26"/>
      <c r="JX376" s="26"/>
      <c r="JY376" s="26"/>
      <c r="JZ376" s="26"/>
      <c r="KA376" s="26"/>
      <c r="KB376" s="39"/>
    </row>
    <row r="377" spans="2:288" ht="15" customHeight="1" x14ac:dyDescent="0.25">
      <c r="B377" s="293" t="str">
        <f t="shared" si="45"/>
        <v>Desk 58</v>
      </c>
      <c r="C377" s="295" t="str">
        <f t="shared" si="50"/>
        <v/>
      </c>
      <c r="D377" s="295" t="str">
        <f t="shared" si="50"/>
        <v/>
      </c>
      <c r="E377" s="295" t="str">
        <f t="shared" si="50"/>
        <v/>
      </c>
      <c r="F377" s="295" t="str">
        <f t="shared" si="50"/>
        <v/>
      </c>
      <c r="G377" s="591" t="str">
        <f t="shared" si="50"/>
        <v/>
      </c>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39"/>
      <c r="DX377" s="26"/>
      <c r="DY377" s="26"/>
      <c r="DZ377" s="26"/>
      <c r="EA377" s="26"/>
      <c r="EB377" s="26"/>
      <c r="EC377" s="26"/>
      <c r="ED377" s="26"/>
      <c r="EE377" s="26"/>
      <c r="EF377" s="26"/>
      <c r="EG377" s="26"/>
      <c r="EH377" s="26"/>
      <c r="EI377" s="26"/>
      <c r="EJ377" s="26"/>
      <c r="EK377" s="26"/>
      <c r="EL377" s="26"/>
      <c r="EM377" s="26"/>
      <c r="EN377" s="26"/>
      <c r="EO377" s="26"/>
      <c r="EP377" s="26"/>
      <c r="EQ377" s="26"/>
      <c r="ER377" s="39"/>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c r="IK377" s="26"/>
      <c r="IL377" s="26"/>
      <c r="IM377" s="26"/>
      <c r="IN377" s="26"/>
      <c r="IO377" s="26"/>
      <c r="IP377" s="26"/>
      <c r="IQ377" s="26"/>
      <c r="IR377" s="26"/>
      <c r="IS377" s="26"/>
      <c r="IT377" s="26"/>
      <c r="IU377" s="26"/>
      <c r="IV377" s="26"/>
      <c r="IW377" s="26"/>
      <c r="IX377" s="26"/>
      <c r="IY377" s="26"/>
      <c r="IZ377" s="26"/>
      <c r="JA377" s="26"/>
      <c r="JB377" s="26"/>
      <c r="JC377" s="26"/>
      <c r="JD377" s="26"/>
      <c r="JE377" s="26"/>
      <c r="JF377" s="26"/>
      <c r="JG377" s="39"/>
      <c r="JH377" s="26"/>
      <c r="JI377" s="26"/>
      <c r="JJ377" s="26"/>
      <c r="JK377" s="26"/>
      <c r="JL377" s="26"/>
      <c r="JM377" s="26"/>
      <c r="JN377" s="26"/>
      <c r="JO377" s="26"/>
      <c r="JP377" s="26"/>
      <c r="JQ377" s="26"/>
      <c r="JR377" s="26"/>
      <c r="JS377" s="26"/>
      <c r="JT377" s="26"/>
      <c r="JU377" s="26"/>
      <c r="JV377" s="26"/>
      <c r="JW377" s="26"/>
      <c r="JX377" s="26"/>
      <c r="JY377" s="26"/>
      <c r="JZ377" s="26"/>
      <c r="KA377" s="26"/>
      <c r="KB377" s="39"/>
    </row>
    <row r="378" spans="2:288" ht="15" customHeight="1" x14ac:dyDescent="0.25">
      <c r="B378" s="293" t="str">
        <f t="shared" si="45"/>
        <v>Desk 59</v>
      </c>
      <c r="C378" s="295" t="str">
        <f t="shared" si="50"/>
        <v/>
      </c>
      <c r="D378" s="295" t="str">
        <f t="shared" si="50"/>
        <v/>
      </c>
      <c r="E378" s="295" t="str">
        <f t="shared" si="50"/>
        <v/>
      </c>
      <c r="F378" s="295" t="str">
        <f t="shared" si="50"/>
        <v/>
      </c>
      <c r="G378" s="591" t="str">
        <f t="shared" si="50"/>
        <v/>
      </c>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39"/>
      <c r="DX378" s="26"/>
      <c r="DY378" s="26"/>
      <c r="DZ378" s="26"/>
      <c r="EA378" s="26"/>
      <c r="EB378" s="26"/>
      <c r="EC378" s="26"/>
      <c r="ED378" s="26"/>
      <c r="EE378" s="26"/>
      <c r="EF378" s="26"/>
      <c r="EG378" s="26"/>
      <c r="EH378" s="26"/>
      <c r="EI378" s="26"/>
      <c r="EJ378" s="26"/>
      <c r="EK378" s="26"/>
      <c r="EL378" s="26"/>
      <c r="EM378" s="26"/>
      <c r="EN378" s="26"/>
      <c r="EO378" s="26"/>
      <c r="EP378" s="26"/>
      <c r="EQ378" s="26"/>
      <c r="ER378" s="39"/>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c r="IK378" s="26"/>
      <c r="IL378" s="26"/>
      <c r="IM378" s="26"/>
      <c r="IN378" s="26"/>
      <c r="IO378" s="26"/>
      <c r="IP378" s="26"/>
      <c r="IQ378" s="26"/>
      <c r="IR378" s="26"/>
      <c r="IS378" s="26"/>
      <c r="IT378" s="26"/>
      <c r="IU378" s="26"/>
      <c r="IV378" s="26"/>
      <c r="IW378" s="26"/>
      <c r="IX378" s="26"/>
      <c r="IY378" s="26"/>
      <c r="IZ378" s="26"/>
      <c r="JA378" s="26"/>
      <c r="JB378" s="26"/>
      <c r="JC378" s="26"/>
      <c r="JD378" s="26"/>
      <c r="JE378" s="26"/>
      <c r="JF378" s="26"/>
      <c r="JG378" s="39"/>
      <c r="JH378" s="26"/>
      <c r="JI378" s="26"/>
      <c r="JJ378" s="26"/>
      <c r="JK378" s="26"/>
      <c r="JL378" s="26"/>
      <c r="JM378" s="26"/>
      <c r="JN378" s="26"/>
      <c r="JO378" s="26"/>
      <c r="JP378" s="26"/>
      <c r="JQ378" s="26"/>
      <c r="JR378" s="26"/>
      <c r="JS378" s="26"/>
      <c r="JT378" s="26"/>
      <c r="JU378" s="26"/>
      <c r="JV378" s="26"/>
      <c r="JW378" s="26"/>
      <c r="JX378" s="26"/>
      <c r="JY378" s="26"/>
      <c r="JZ378" s="26"/>
      <c r="KA378" s="26"/>
      <c r="KB378" s="39"/>
    </row>
    <row r="379" spans="2:288" ht="15" customHeight="1" x14ac:dyDescent="0.25">
      <c r="B379" s="293" t="str">
        <f t="shared" si="45"/>
        <v>Desk 60</v>
      </c>
      <c r="C379" s="295" t="str">
        <f t="shared" si="50"/>
        <v/>
      </c>
      <c r="D379" s="295" t="str">
        <f t="shared" si="50"/>
        <v/>
      </c>
      <c r="E379" s="295" t="str">
        <f t="shared" si="50"/>
        <v/>
      </c>
      <c r="F379" s="295" t="str">
        <f t="shared" si="50"/>
        <v/>
      </c>
      <c r="G379" s="591" t="str">
        <f t="shared" si="50"/>
        <v/>
      </c>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39"/>
      <c r="DX379" s="26"/>
      <c r="DY379" s="26"/>
      <c r="DZ379" s="26"/>
      <c r="EA379" s="26"/>
      <c r="EB379" s="26"/>
      <c r="EC379" s="26"/>
      <c r="ED379" s="26"/>
      <c r="EE379" s="26"/>
      <c r="EF379" s="26"/>
      <c r="EG379" s="26"/>
      <c r="EH379" s="26"/>
      <c r="EI379" s="26"/>
      <c r="EJ379" s="26"/>
      <c r="EK379" s="26"/>
      <c r="EL379" s="26"/>
      <c r="EM379" s="26"/>
      <c r="EN379" s="26"/>
      <c r="EO379" s="26"/>
      <c r="EP379" s="26"/>
      <c r="EQ379" s="26"/>
      <c r="ER379" s="39"/>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c r="IK379" s="26"/>
      <c r="IL379" s="26"/>
      <c r="IM379" s="26"/>
      <c r="IN379" s="26"/>
      <c r="IO379" s="26"/>
      <c r="IP379" s="26"/>
      <c r="IQ379" s="26"/>
      <c r="IR379" s="26"/>
      <c r="IS379" s="26"/>
      <c r="IT379" s="26"/>
      <c r="IU379" s="26"/>
      <c r="IV379" s="26"/>
      <c r="IW379" s="26"/>
      <c r="IX379" s="26"/>
      <c r="IY379" s="26"/>
      <c r="IZ379" s="26"/>
      <c r="JA379" s="26"/>
      <c r="JB379" s="26"/>
      <c r="JC379" s="26"/>
      <c r="JD379" s="26"/>
      <c r="JE379" s="26"/>
      <c r="JF379" s="26"/>
      <c r="JG379" s="39"/>
      <c r="JH379" s="26"/>
      <c r="JI379" s="26"/>
      <c r="JJ379" s="26"/>
      <c r="JK379" s="26"/>
      <c r="JL379" s="26"/>
      <c r="JM379" s="26"/>
      <c r="JN379" s="26"/>
      <c r="JO379" s="26"/>
      <c r="JP379" s="26"/>
      <c r="JQ379" s="26"/>
      <c r="JR379" s="26"/>
      <c r="JS379" s="26"/>
      <c r="JT379" s="26"/>
      <c r="JU379" s="26"/>
      <c r="JV379" s="26"/>
      <c r="JW379" s="26"/>
      <c r="JX379" s="26"/>
      <c r="JY379" s="26"/>
      <c r="JZ379" s="26"/>
      <c r="KA379" s="26"/>
      <c r="KB379" s="39"/>
    </row>
    <row r="380" spans="2:288" ht="15" customHeight="1" x14ac:dyDescent="0.25">
      <c r="B380" s="293" t="str">
        <f t="shared" si="45"/>
        <v>Desk 61</v>
      </c>
      <c r="C380" s="295" t="str">
        <f t="shared" si="50"/>
        <v/>
      </c>
      <c r="D380" s="295" t="str">
        <f t="shared" si="50"/>
        <v/>
      </c>
      <c r="E380" s="295" t="str">
        <f t="shared" si="50"/>
        <v/>
      </c>
      <c r="F380" s="295" t="str">
        <f t="shared" si="50"/>
        <v/>
      </c>
      <c r="G380" s="591" t="str">
        <f t="shared" si="50"/>
        <v/>
      </c>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39"/>
      <c r="DX380" s="26"/>
      <c r="DY380" s="26"/>
      <c r="DZ380" s="26"/>
      <c r="EA380" s="26"/>
      <c r="EB380" s="26"/>
      <c r="EC380" s="26"/>
      <c r="ED380" s="26"/>
      <c r="EE380" s="26"/>
      <c r="EF380" s="26"/>
      <c r="EG380" s="26"/>
      <c r="EH380" s="26"/>
      <c r="EI380" s="26"/>
      <c r="EJ380" s="26"/>
      <c r="EK380" s="26"/>
      <c r="EL380" s="26"/>
      <c r="EM380" s="26"/>
      <c r="EN380" s="26"/>
      <c r="EO380" s="26"/>
      <c r="EP380" s="26"/>
      <c r="EQ380" s="26"/>
      <c r="ER380" s="39"/>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c r="IK380" s="26"/>
      <c r="IL380" s="26"/>
      <c r="IM380" s="26"/>
      <c r="IN380" s="26"/>
      <c r="IO380" s="26"/>
      <c r="IP380" s="26"/>
      <c r="IQ380" s="26"/>
      <c r="IR380" s="26"/>
      <c r="IS380" s="26"/>
      <c r="IT380" s="26"/>
      <c r="IU380" s="26"/>
      <c r="IV380" s="26"/>
      <c r="IW380" s="26"/>
      <c r="IX380" s="26"/>
      <c r="IY380" s="26"/>
      <c r="IZ380" s="26"/>
      <c r="JA380" s="26"/>
      <c r="JB380" s="26"/>
      <c r="JC380" s="26"/>
      <c r="JD380" s="26"/>
      <c r="JE380" s="26"/>
      <c r="JF380" s="26"/>
      <c r="JG380" s="39"/>
      <c r="JH380" s="26"/>
      <c r="JI380" s="26"/>
      <c r="JJ380" s="26"/>
      <c r="JK380" s="26"/>
      <c r="JL380" s="26"/>
      <c r="JM380" s="26"/>
      <c r="JN380" s="26"/>
      <c r="JO380" s="26"/>
      <c r="JP380" s="26"/>
      <c r="JQ380" s="26"/>
      <c r="JR380" s="26"/>
      <c r="JS380" s="26"/>
      <c r="JT380" s="26"/>
      <c r="JU380" s="26"/>
      <c r="JV380" s="26"/>
      <c r="JW380" s="26"/>
      <c r="JX380" s="26"/>
      <c r="JY380" s="26"/>
      <c r="JZ380" s="26"/>
      <c r="KA380" s="26"/>
      <c r="KB380" s="39"/>
    </row>
    <row r="381" spans="2:288" ht="15" customHeight="1" x14ac:dyDescent="0.25">
      <c r="B381" s="293" t="str">
        <f t="shared" si="45"/>
        <v>Desk 62</v>
      </c>
      <c r="C381" s="295" t="str">
        <f t="shared" si="50"/>
        <v/>
      </c>
      <c r="D381" s="295" t="str">
        <f t="shared" si="50"/>
        <v/>
      </c>
      <c r="E381" s="295" t="str">
        <f t="shared" si="50"/>
        <v/>
      </c>
      <c r="F381" s="295" t="str">
        <f t="shared" si="50"/>
        <v/>
      </c>
      <c r="G381" s="591" t="str">
        <f t="shared" si="50"/>
        <v/>
      </c>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39"/>
      <c r="DX381" s="26"/>
      <c r="DY381" s="26"/>
      <c r="DZ381" s="26"/>
      <c r="EA381" s="26"/>
      <c r="EB381" s="26"/>
      <c r="EC381" s="26"/>
      <c r="ED381" s="26"/>
      <c r="EE381" s="26"/>
      <c r="EF381" s="26"/>
      <c r="EG381" s="26"/>
      <c r="EH381" s="26"/>
      <c r="EI381" s="26"/>
      <c r="EJ381" s="26"/>
      <c r="EK381" s="26"/>
      <c r="EL381" s="26"/>
      <c r="EM381" s="26"/>
      <c r="EN381" s="26"/>
      <c r="EO381" s="26"/>
      <c r="EP381" s="26"/>
      <c r="EQ381" s="26"/>
      <c r="ER381" s="39"/>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c r="IK381" s="26"/>
      <c r="IL381" s="26"/>
      <c r="IM381" s="26"/>
      <c r="IN381" s="26"/>
      <c r="IO381" s="26"/>
      <c r="IP381" s="26"/>
      <c r="IQ381" s="26"/>
      <c r="IR381" s="26"/>
      <c r="IS381" s="26"/>
      <c r="IT381" s="26"/>
      <c r="IU381" s="26"/>
      <c r="IV381" s="26"/>
      <c r="IW381" s="26"/>
      <c r="IX381" s="26"/>
      <c r="IY381" s="26"/>
      <c r="IZ381" s="26"/>
      <c r="JA381" s="26"/>
      <c r="JB381" s="26"/>
      <c r="JC381" s="26"/>
      <c r="JD381" s="26"/>
      <c r="JE381" s="26"/>
      <c r="JF381" s="26"/>
      <c r="JG381" s="39"/>
      <c r="JH381" s="26"/>
      <c r="JI381" s="26"/>
      <c r="JJ381" s="26"/>
      <c r="JK381" s="26"/>
      <c r="JL381" s="26"/>
      <c r="JM381" s="26"/>
      <c r="JN381" s="26"/>
      <c r="JO381" s="26"/>
      <c r="JP381" s="26"/>
      <c r="JQ381" s="26"/>
      <c r="JR381" s="26"/>
      <c r="JS381" s="26"/>
      <c r="JT381" s="26"/>
      <c r="JU381" s="26"/>
      <c r="JV381" s="26"/>
      <c r="JW381" s="26"/>
      <c r="JX381" s="26"/>
      <c r="JY381" s="26"/>
      <c r="JZ381" s="26"/>
      <c r="KA381" s="26"/>
      <c r="KB381" s="39"/>
    </row>
    <row r="382" spans="2:288" ht="15" customHeight="1" x14ac:dyDescent="0.25">
      <c r="B382" s="293" t="str">
        <f t="shared" si="45"/>
        <v>Desk 63</v>
      </c>
      <c r="C382" s="295" t="str">
        <f t="shared" si="50"/>
        <v/>
      </c>
      <c r="D382" s="295" t="str">
        <f t="shared" si="50"/>
        <v/>
      </c>
      <c r="E382" s="295" t="str">
        <f t="shared" si="50"/>
        <v/>
      </c>
      <c r="F382" s="295" t="str">
        <f t="shared" si="50"/>
        <v/>
      </c>
      <c r="G382" s="591" t="str">
        <f t="shared" si="50"/>
        <v/>
      </c>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39"/>
      <c r="DX382" s="26"/>
      <c r="DY382" s="26"/>
      <c r="DZ382" s="26"/>
      <c r="EA382" s="26"/>
      <c r="EB382" s="26"/>
      <c r="EC382" s="26"/>
      <c r="ED382" s="26"/>
      <c r="EE382" s="26"/>
      <c r="EF382" s="26"/>
      <c r="EG382" s="26"/>
      <c r="EH382" s="26"/>
      <c r="EI382" s="26"/>
      <c r="EJ382" s="26"/>
      <c r="EK382" s="26"/>
      <c r="EL382" s="26"/>
      <c r="EM382" s="26"/>
      <c r="EN382" s="26"/>
      <c r="EO382" s="26"/>
      <c r="EP382" s="26"/>
      <c r="EQ382" s="26"/>
      <c r="ER382" s="39"/>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c r="IK382" s="26"/>
      <c r="IL382" s="26"/>
      <c r="IM382" s="26"/>
      <c r="IN382" s="26"/>
      <c r="IO382" s="26"/>
      <c r="IP382" s="26"/>
      <c r="IQ382" s="26"/>
      <c r="IR382" s="26"/>
      <c r="IS382" s="26"/>
      <c r="IT382" s="26"/>
      <c r="IU382" s="26"/>
      <c r="IV382" s="26"/>
      <c r="IW382" s="26"/>
      <c r="IX382" s="26"/>
      <c r="IY382" s="26"/>
      <c r="IZ382" s="26"/>
      <c r="JA382" s="26"/>
      <c r="JB382" s="26"/>
      <c r="JC382" s="26"/>
      <c r="JD382" s="26"/>
      <c r="JE382" s="26"/>
      <c r="JF382" s="26"/>
      <c r="JG382" s="39"/>
      <c r="JH382" s="26"/>
      <c r="JI382" s="26"/>
      <c r="JJ382" s="26"/>
      <c r="JK382" s="26"/>
      <c r="JL382" s="26"/>
      <c r="JM382" s="26"/>
      <c r="JN382" s="26"/>
      <c r="JO382" s="26"/>
      <c r="JP382" s="26"/>
      <c r="JQ382" s="26"/>
      <c r="JR382" s="26"/>
      <c r="JS382" s="26"/>
      <c r="JT382" s="26"/>
      <c r="JU382" s="26"/>
      <c r="JV382" s="26"/>
      <c r="JW382" s="26"/>
      <c r="JX382" s="26"/>
      <c r="JY382" s="26"/>
      <c r="JZ382" s="26"/>
      <c r="KA382" s="26"/>
      <c r="KB382" s="39"/>
    </row>
    <row r="383" spans="2:288" ht="15" customHeight="1" x14ac:dyDescent="0.25">
      <c r="B383" s="293" t="str">
        <f t="shared" si="45"/>
        <v>Desk 64</v>
      </c>
      <c r="C383" s="295" t="str">
        <f t="shared" si="50"/>
        <v/>
      </c>
      <c r="D383" s="295" t="str">
        <f t="shared" si="50"/>
        <v/>
      </c>
      <c r="E383" s="295" t="str">
        <f t="shared" si="50"/>
        <v/>
      </c>
      <c r="F383" s="295" t="str">
        <f t="shared" si="50"/>
        <v/>
      </c>
      <c r="G383" s="591" t="str">
        <f t="shared" si="50"/>
        <v/>
      </c>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39"/>
      <c r="DX383" s="26"/>
      <c r="DY383" s="26"/>
      <c r="DZ383" s="26"/>
      <c r="EA383" s="26"/>
      <c r="EB383" s="26"/>
      <c r="EC383" s="26"/>
      <c r="ED383" s="26"/>
      <c r="EE383" s="26"/>
      <c r="EF383" s="26"/>
      <c r="EG383" s="26"/>
      <c r="EH383" s="26"/>
      <c r="EI383" s="26"/>
      <c r="EJ383" s="26"/>
      <c r="EK383" s="26"/>
      <c r="EL383" s="26"/>
      <c r="EM383" s="26"/>
      <c r="EN383" s="26"/>
      <c r="EO383" s="26"/>
      <c r="EP383" s="26"/>
      <c r="EQ383" s="26"/>
      <c r="ER383" s="39"/>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c r="IK383" s="26"/>
      <c r="IL383" s="26"/>
      <c r="IM383" s="26"/>
      <c r="IN383" s="26"/>
      <c r="IO383" s="26"/>
      <c r="IP383" s="26"/>
      <c r="IQ383" s="26"/>
      <c r="IR383" s="26"/>
      <c r="IS383" s="26"/>
      <c r="IT383" s="26"/>
      <c r="IU383" s="26"/>
      <c r="IV383" s="26"/>
      <c r="IW383" s="26"/>
      <c r="IX383" s="26"/>
      <c r="IY383" s="26"/>
      <c r="IZ383" s="26"/>
      <c r="JA383" s="26"/>
      <c r="JB383" s="26"/>
      <c r="JC383" s="26"/>
      <c r="JD383" s="26"/>
      <c r="JE383" s="26"/>
      <c r="JF383" s="26"/>
      <c r="JG383" s="39"/>
      <c r="JH383" s="26"/>
      <c r="JI383" s="26"/>
      <c r="JJ383" s="26"/>
      <c r="JK383" s="26"/>
      <c r="JL383" s="26"/>
      <c r="JM383" s="26"/>
      <c r="JN383" s="26"/>
      <c r="JO383" s="26"/>
      <c r="JP383" s="26"/>
      <c r="JQ383" s="26"/>
      <c r="JR383" s="26"/>
      <c r="JS383" s="26"/>
      <c r="JT383" s="26"/>
      <c r="JU383" s="26"/>
      <c r="JV383" s="26"/>
      <c r="JW383" s="26"/>
      <c r="JX383" s="26"/>
      <c r="JY383" s="26"/>
      <c r="JZ383" s="26"/>
      <c r="KA383" s="26"/>
      <c r="KB383" s="39"/>
    </row>
    <row r="384" spans="2:288" ht="15" customHeight="1" x14ac:dyDescent="0.25">
      <c r="B384" s="293" t="str">
        <f t="shared" ref="B384:B419" si="51">B75</f>
        <v>Desk 65</v>
      </c>
      <c r="C384" s="295" t="str">
        <f t="shared" si="50"/>
        <v/>
      </c>
      <c r="D384" s="295" t="str">
        <f t="shared" si="50"/>
        <v/>
      </c>
      <c r="E384" s="295" t="str">
        <f t="shared" si="50"/>
        <v/>
      </c>
      <c r="F384" s="295" t="str">
        <f t="shared" si="50"/>
        <v/>
      </c>
      <c r="G384" s="591" t="str">
        <f t="shared" si="50"/>
        <v/>
      </c>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39"/>
      <c r="DX384" s="26"/>
      <c r="DY384" s="26"/>
      <c r="DZ384" s="26"/>
      <c r="EA384" s="26"/>
      <c r="EB384" s="26"/>
      <c r="EC384" s="26"/>
      <c r="ED384" s="26"/>
      <c r="EE384" s="26"/>
      <c r="EF384" s="26"/>
      <c r="EG384" s="26"/>
      <c r="EH384" s="26"/>
      <c r="EI384" s="26"/>
      <c r="EJ384" s="26"/>
      <c r="EK384" s="26"/>
      <c r="EL384" s="26"/>
      <c r="EM384" s="26"/>
      <c r="EN384" s="26"/>
      <c r="EO384" s="26"/>
      <c r="EP384" s="26"/>
      <c r="EQ384" s="26"/>
      <c r="ER384" s="39"/>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39"/>
      <c r="JH384" s="26"/>
      <c r="JI384" s="26"/>
      <c r="JJ384" s="26"/>
      <c r="JK384" s="26"/>
      <c r="JL384" s="26"/>
      <c r="JM384" s="26"/>
      <c r="JN384" s="26"/>
      <c r="JO384" s="26"/>
      <c r="JP384" s="26"/>
      <c r="JQ384" s="26"/>
      <c r="JR384" s="26"/>
      <c r="JS384" s="26"/>
      <c r="JT384" s="26"/>
      <c r="JU384" s="26"/>
      <c r="JV384" s="26"/>
      <c r="JW384" s="26"/>
      <c r="JX384" s="26"/>
      <c r="JY384" s="26"/>
      <c r="JZ384" s="26"/>
      <c r="KA384" s="26"/>
      <c r="KB384" s="39"/>
    </row>
    <row r="385" spans="2:288" ht="15" customHeight="1" x14ac:dyDescent="0.25">
      <c r="B385" s="293" t="str">
        <f t="shared" si="51"/>
        <v>Desk 66</v>
      </c>
      <c r="C385" s="295" t="str">
        <f t="shared" ref="C385:G400" si="52">IF(ISBLANK(C76), "", C76)</f>
        <v/>
      </c>
      <c r="D385" s="295" t="str">
        <f t="shared" si="52"/>
        <v/>
      </c>
      <c r="E385" s="295" t="str">
        <f t="shared" si="52"/>
        <v/>
      </c>
      <c r="F385" s="295" t="str">
        <f t="shared" si="52"/>
        <v/>
      </c>
      <c r="G385" s="591" t="str">
        <f t="shared" si="52"/>
        <v/>
      </c>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39"/>
      <c r="DX385" s="26"/>
      <c r="DY385" s="26"/>
      <c r="DZ385" s="26"/>
      <c r="EA385" s="26"/>
      <c r="EB385" s="26"/>
      <c r="EC385" s="26"/>
      <c r="ED385" s="26"/>
      <c r="EE385" s="26"/>
      <c r="EF385" s="26"/>
      <c r="EG385" s="26"/>
      <c r="EH385" s="26"/>
      <c r="EI385" s="26"/>
      <c r="EJ385" s="26"/>
      <c r="EK385" s="26"/>
      <c r="EL385" s="26"/>
      <c r="EM385" s="26"/>
      <c r="EN385" s="26"/>
      <c r="EO385" s="26"/>
      <c r="EP385" s="26"/>
      <c r="EQ385" s="26"/>
      <c r="ER385" s="39"/>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c r="IK385" s="26"/>
      <c r="IL385" s="26"/>
      <c r="IM385" s="26"/>
      <c r="IN385" s="26"/>
      <c r="IO385" s="26"/>
      <c r="IP385" s="26"/>
      <c r="IQ385" s="26"/>
      <c r="IR385" s="26"/>
      <c r="IS385" s="26"/>
      <c r="IT385" s="26"/>
      <c r="IU385" s="26"/>
      <c r="IV385" s="26"/>
      <c r="IW385" s="26"/>
      <c r="IX385" s="26"/>
      <c r="IY385" s="26"/>
      <c r="IZ385" s="26"/>
      <c r="JA385" s="26"/>
      <c r="JB385" s="26"/>
      <c r="JC385" s="26"/>
      <c r="JD385" s="26"/>
      <c r="JE385" s="26"/>
      <c r="JF385" s="26"/>
      <c r="JG385" s="39"/>
      <c r="JH385" s="26"/>
      <c r="JI385" s="26"/>
      <c r="JJ385" s="26"/>
      <c r="JK385" s="26"/>
      <c r="JL385" s="26"/>
      <c r="JM385" s="26"/>
      <c r="JN385" s="26"/>
      <c r="JO385" s="26"/>
      <c r="JP385" s="26"/>
      <c r="JQ385" s="26"/>
      <c r="JR385" s="26"/>
      <c r="JS385" s="26"/>
      <c r="JT385" s="26"/>
      <c r="JU385" s="26"/>
      <c r="JV385" s="26"/>
      <c r="JW385" s="26"/>
      <c r="JX385" s="26"/>
      <c r="JY385" s="26"/>
      <c r="JZ385" s="26"/>
      <c r="KA385" s="26"/>
      <c r="KB385" s="39"/>
    </row>
    <row r="386" spans="2:288" ht="15" customHeight="1" x14ac:dyDescent="0.25">
      <c r="B386" s="293" t="str">
        <f t="shared" si="51"/>
        <v>Desk 67</v>
      </c>
      <c r="C386" s="295" t="str">
        <f t="shared" si="52"/>
        <v/>
      </c>
      <c r="D386" s="295" t="str">
        <f t="shared" si="52"/>
        <v/>
      </c>
      <c r="E386" s="295" t="str">
        <f t="shared" si="52"/>
        <v/>
      </c>
      <c r="F386" s="295" t="str">
        <f t="shared" si="52"/>
        <v/>
      </c>
      <c r="G386" s="591" t="str">
        <f t="shared" si="52"/>
        <v/>
      </c>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39"/>
      <c r="DX386" s="26"/>
      <c r="DY386" s="26"/>
      <c r="DZ386" s="26"/>
      <c r="EA386" s="26"/>
      <c r="EB386" s="26"/>
      <c r="EC386" s="26"/>
      <c r="ED386" s="26"/>
      <c r="EE386" s="26"/>
      <c r="EF386" s="26"/>
      <c r="EG386" s="26"/>
      <c r="EH386" s="26"/>
      <c r="EI386" s="26"/>
      <c r="EJ386" s="26"/>
      <c r="EK386" s="26"/>
      <c r="EL386" s="26"/>
      <c r="EM386" s="26"/>
      <c r="EN386" s="26"/>
      <c r="EO386" s="26"/>
      <c r="EP386" s="26"/>
      <c r="EQ386" s="26"/>
      <c r="ER386" s="39"/>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c r="GU386" s="26"/>
      <c r="GV386" s="26"/>
      <c r="GW386" s="26"/>
      <c r="GX386" s="26"/>
      <c r="GY386" s="26"/>
      <c r="GZ386" s="26"/>
      <c r="HA386" s="26"/>
      <c r="HB386" s="26"/>
      <c r="HC386" s="26"/>
      <c r="HD386" s="26"/>
      <c r="HE386" s="26"/>
      <c r="HF386" s="26"/>
      <c r="HG386" s="26"/>
      <c r="HH386" s="26"/>
      <c r="HI386" s="26"/>
      <c r="HJ386" s="26"/>
      <c r="HK386" s="26"/>
      <c r="HL386" s="26"/>
      <c r="HM386" s="26"/>
      <c r="HN386" s="26"/>
      <c r="HO386" s="26"/>
      <c r="HP386" s="26"/>
      <c r="HQ386" s="26"/>
      <c r="HR386" s="26"/>
      <c r="HS386" s="26"/>
      <c r="HT386" s="26"/>
      <c r="HU386" s="26"/>
      <c r="HV386" s="26"/>
      <c r="HW386" s="26"/>
      <c r="HX386" s="26"/>
      <c r="HY386" s="26"/>
      <c r="HZ386" s="26"/>
      <c r="IA386" s="26"/>
      <c r="IB386" s="26"/>
      <c r="IC386" s="26"/>
      <c r="ID386" s="26"/>
      <c r="IE386" s="26"/>
      <c r="IF386" s="26"/>
      <c r="IG386" s="26"/>
      <c r="IH386" s="26"/>
      <c r="II386" s="26"/>
      <c r="IJ386" s="26"/>
      <c r="IK386" s="26"/>
      <c r="IL386" s="26"/>
      <c r="IM386" s="26"/>
      <c r="IN386" s="26"/>
      <c r="IO386" s="26"/>
      <c r="IP386" s="26"/>
      <c r="IQ386" s="26"/>
      <c r="IR386" s="26"/>
      <c r="IS386" s="26"/>
      <c r="IT386" s="26"/>
      <c r="IU386" s="26"/>
      <c r="IV386" s="26"/>
      <c r="IW386" s="26"/>
      <c r="IX386" s="26"/>
      <c r="IY386" s="26"/>
      <c r="IZ386" s="26"/>
      <c r="JA386" s="26"/>
      <c r="JB386" s="26"/>
      <c r="JC386" s="26"/>
      <c r="JD386" s="26"/>
      <c r="JE386" s="26"/>
      <c r="JF386" s="26"/>
      <c r="JG386" s="39"/>
      <c r="JH386" s="26"/>
      <c r="JI386" s="26"/>
      <c r="JJ386" s="26"/>
      <c r="JK386" s="26"/>
      <c r="JL386" s="26"/>
      <c r="JM386" s="26"/>
      <c r="JN386" s="26"/>
      <c r="JO386" s="26"/>
      <c r="JP386" s="26"/>
      <c r="JQ386" s="26"/>
      <c r="JR386" s="26"/>
      <c r="JS386" s="26"/>
      <c r="JT386" s="26"/>
      <c r="JU386" s="26"/>
      <c r="JV386" s="26"/>
      <c r="JW386" s="26"/>
      <c r="JX386" s="26"/>
      <c r="JY386" s="26"/>
      <c r="JZ386" s="26"/>
      <c r="KA386" s="26"/>
      <c r="KB386" s="39"/>
    </row>
    <row r="387" spans="2:288" ht="15" customHeight="1" x14ac:dyDescent="0.25">
      <c r="B387" s="293" t="str">
        <f t="shared" si="51"/>
        <v>Desk 68</v>
      </c>
      <c r="C387" s="295" t="str">
        <f t="shared" si="52"/>
        <v/>
      </c>
      <c r="D387" s="295" t="str">
        <f t="shared" si="52"/>
        <v/>
      </c>
      <c r="E387" s="295" t="str">
        <f t="shared" si="52"/>
        <v/>
      </c>
      <c r="F387" s="295" t="str">
        <f t="shared" si="52"/>
        <v/>
      </c>
      <c r="G387" s="591" t="str">
        <f t="shared" si="52"/>
        <v/>
      </c>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39"/>
      <c r="DX387" s="26"/>
      <c r="DY387" s="26"/>
      <c r="DZ387" s="26"/>
      <c r="EA387" s="26"/>
      <c r="EB387" s="26"/>
      <c r="EC387" s="26"/>
      <c r="ED387" s="26"/>
      <c r="EE387" s="26"/>
      <c r="EF387" s="26"/>
      <c r="EG387" s="26"/>
      <c r="EH387" s="26"/>
      <c r="EI387" s="26"/>
      <c r="EJ387" s="26"/>
      <c r="EK387" s="26"/>
      <c r="EL387" s="26"/>
      <c r="EM387" s="26"/>
      <c r="EN387" s="26"/>
      <c r="EO387" s="26"/>
      <c r="EP387" s="26"/>
      <c r="EQ387" s="26"/>
      <c r="ER387" s="39"/>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c r="GU387" s="26"/>
      <c r="GV387" s="26"/>
      <c r="GW387" s="26"/>
      <c r="GX387" s="26"/>
      <c r="GY387" s="26"/>
      <c r="GZ387" s="26"/>
      <c r="HA387" s="26"/>
      <c r="HB387" s="26"/>
      <c r="HC387" s="26"/>
      <c r="HD387" s="26"/>
      <c r="HE387" s="26"/>
      <c r="HF387" s="26"/>
      <c r="HG387" s="26"/>
      <c r="HH387" s="26"/>
      <c r="HI387" s="26"/>
      <c r="HJ387" s="26"/>
      <c r="HK387" s="26"/>
      <c r="HL387" s="26"/>
      <c r="HM387" s="26"/>
      <c r="HN387" s="26"/>
      <c r="HO387" s="26"/>
      <c r="HP387" s="26"/>
      <c r="HQ387" s="26"/>
      <c r="HR387" s="26"/>
      <c r="HS387" s="26"/>
      <c r="HT387" s="26"/>
      <c r="HU387" s="26"/>
      <c r="HV387" s="26"/>
      <c r="HW387" s="26"/>
      <c r="HX387" s="26"/>
      <c r="HY387" s="26"/>
      <c r="HZ387" s="26"/>
      <c r="IA387" s="26"/>
      <c r="IB387" s="26"/>
      <c r="IC387" s="26"/>
      <c r="ID387" s="26"/>
      <c r="IE387" s="26"/>
      <c r="IF387" s="26"/>
      <c r="IG387" s="26"/>
      <c r="IH387" s="26"/>
      <c r="II387" s="26"/>
      <c r="IJ387" s="26"/>
      <c r="IK387" s="26"/>
      <c r="IL387" s="26"/>
      <c r="IM387" s="26"/>
      <c r="IN387" s="26"/>
      <c r="IO387" s="26"/>
      <c r="IP387" s="26"/>
      <c r="IQ387" s="26"/>
      <c r="IR387" s="26"/>
      <c r="IS387" s="26"/>
      <c r="IT387" s="26"/>
      <c r="IU387" s="26"/>
      <c r="IV387" s="26"/>
      <c r="IW387" s="26"/>
      <c r="IX387" s="26"/>
      <c r="IY387" s="26"/>
      <c r="IZ387" s="26"/>
      <c r="JA387" s="26"/>
      <c r="JB387" s="26"/>
      <c r="JC387" s="26"/>
      <c r="JD387" s="26"/>
      <c r="JE387" s="26"/>
      <c r="JF387" s="26"/>
      <c r="JG387" s="39"/>
      <c r="JH387" s="26"/>
      <c r="JI387" s="26"/>
      <c r="JJ387" s="26"/>
      <c r="JK387" s="26"/>
      <c r="JL387" s="26"/>
      <c r="JM387" s="26"/>
      <c r="JN387" s="26"/>
      <c r="JO387" s="26"/>
      <c r="JP387" s="26"/>
      <c r="JQ387" s="26"/>
      <c r="JR387" s="26"/>
      <c r="JS387" s="26"/>
      <c r="JT387" s="26"/>
      <c r="JU387" s="26"/>
      <c r="JV387" s="26"/>
      <c r="JW387" s="26"/>
      <c r="JX387" s="26"/>
      <c r="JY387" s="26"/>
      <c r="JZ387" s="26"/>
      <c r="KA387" s="26"/>
      <c r="KB387" s="39"/>
    </row>
    <row r="388" spans="2:288" ht="15" customHeight="1" x14ac:dyDescent="0.25">
      <c r="B388" s="293" t="str">
        <f t="shared" si="51"/>
        <v>Desk 69</v>
      </c>
      <c r="C388" s="295" t="str">
        <f t="shared" si="52"/>
        <v/>
      </c>
      <c r="D388" s="295" t="str">
        <f t="shared" si="52"/>
        <v/>
      </c>
      <c r="E388" s="295" t="str">
        <f t="shared" si="52"/>
        <v/>
      </c>
      <c r="F388" s="295" t="str">
        <f t="shared" si="52"/>
        <v/>
      </c>
      <c r="G388" s="591" t="str">
        <f t="shared" si="52"/>
        <v/>
      </c>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39"/>
      <c r="DX388" s="26"/>
      <c r="DY388" s="26"/>
      <c r="DZ388" s="26"/>
      <c r="EA388" s="26"/>
      <c r="EB388" s="26"/>
      <c r="EC388" s="26"/>
      <c r="ED388" s="26"/>
      <c r="EE388" s="26"/>
      <c r="EF388" s="26"/>
      <c r="EG388" s="26"/>
      <c r="EH388" s="26"/>
      <c r="EI388" s="26"/>
      <c r="EJ388" s="26"/>
      <c r="EK388" s="26"/>
      <c r="EL388" s="26"/>
      <c r="EM388" s="26"/>
      <c r="EN388" s="26"/>
      <c r="EO388" s="26"/>
      <c r="EP388" s="26"/>
      <c r="EQ388" s="26"/>
      <c r="ER388" s="39"/>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39"/>
      <c r="JH388" s="26"/>
      <c r="JI388" s="26"/>
      <c r="JJ388" s="26"/>
      <c r="JK388" s="26"/>
      <c r="JL388" s="26"/>
      <c r="JM388" s="26"/>
      <c r="JN388" s="26"/>
      <c r="JO388" s="26"/>
      <c r="JP388" s="26"/>
      <c r="JQ388" s="26"/>
      <c r="JR388" s="26"/>
      <c r="JS388" s="26"/>
      <c r="JT388" s="26"/>
      <c r="JU388" s="26"/>
      <c r="JV388" s="26"/>
      <c r="JW388" s="26"/>
      <c r="JX388" s="26"/>
      <c r="JY388" s="26"/>
      <c r="JZ388" s="26"/>
      <c r="KA388" s="26"/>
      <c r="KB388" s="39"/>
    </row>
    <row r="389" spans="2:288" ht="15" customHeight="1" x14ac:dyDescent="0.25">
      <c r="B389" s="293" t="str">
        <f t="shared" si="51"/>
        <v>Desk 70</v>
      </c>
      <c r="C389" s="295" t="str">
        <f t="shared" si="52"/>
        <v/>
      </c>
      <c r="D389" s="295" t="str">
        <f t="shared" si="52"/>
        <v/>
      </c>
      <c r="E389" s="295" t="str">
        <f t="shared" si="52"/>
        <v/>
      </c>
      <c r="F389" s="295" t="str">
        <f t="shared" si="52"/>
        <v/>
      </c>
      <c r="G389" s="591" t="str">
        <f t="shared" si="52"/>
        <v/>
      </c>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39"/>
      <c r="DX389" s="26"/>
      <c r="DY389" s="26"/>
      <c r="DZ389" s="26"/>
      <c r="EA389" s="26"/>
      <c r="EB389" s="26"/>
      <c r="EC389" s="26"/>
      <c r="ED389" s="26"/>
      <c r="EE389" s="26"/>
      <c r="EF389" s="26"/>
      <c r="EG389" s="26"/>
      <c r="EH389" s="26"/>
      <c r="EI389" s="26"/>
      <c r="EJ389" s="26"/>
      <c r="EK389" s="26"/>
      <c r="EL389" s="26"/>
      <c r="EM389" s="26"/>
      <c r="EN389" s="26"/>
      <c r="EO389" s="26"/>
      <c r="EP389" s="26"/>
      <c r="EQ389" s="26"/>
      <c r="ER389" s="39"/>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c r="GU389" s="26"/>
      <c r="GV389" s="26"/>
      <c r="GW389" s="26"/>
      <c r="GX389" s="26"/>
      <c r="GY389" s="26"/>
      <c r="GZ389" s="26"/>
      <c r="HA389" s="26"/>
      <c r="HB389" s="26"/>
      <c r="HC389" s="26"/>
      <c r="HD389" s="26"/>
      <c r="HE389" s="26"/>
      <c r="HF389" s="26"/>
      <c r="HG389" s="26"/>
      <c r="HH389" s="26"/>
      <c r="HI389" s="26"/>
      <c r="HJ389" s="26"/>
      <c r="HK389" s="26"/>
      <c r="HL389" s="26"/>
      <c r="HM389" s="26"/>
      <c r="HN389" s="26"/>
      <c r="HO389" s="26"/>
      <c r="HP389" s="26"/>
      <c r="HQ389" s="26"/>
      <c r="HR389" s="26"/>
      <c r="HS389" s="26"/>
      <c r="HT389" s="26"/>
      <c r="HU389" s="26"/>
      <c r="HV389" s="26"/>
      <c r="HW389" s="26"/>
      <c r="HX389" s="26"/>
      <c r="HY389" s="26"/>
      <c r="HZ389" s="26"/>
      <c r="IA389" s="26"/>
      <c r="IB389" s="26"/>
      <c r="IC389" s="26"/>
      <c r="ID389" s="26"/>
      <c r="IE389" s="26"/>
      <c r="IF389" s="26"/>
      <c r="IG389" s="26"/>
      <c r="IH389" s="26"/>
      <c r="II389" s="26"/>
      <c r="IJ389" s="26"/>
      <c r="IK389" s="26"/>
      <c r="IL389" s="26"/>
      <c r="IM389" s="26"/>
      <c r="IN389" s="26"/>
      <c r="IO389" s="26"/>
      <c r="IP389" s="26"/>
      <c r="IQ389" s="26"/>
      <c r="IR389" s="26"/>
      <c r="IS389" s="26"/>
      <c r="IT389" s="26"/>
      <c r="IU389" s="26"/>
      <c r="IV389" s="26"/>
      <c r="IW389" s="26"/>
      <c r="IX389" s="26"/>
      <c r="IY389" s="26"/>
      <c r="IZ389" s="26"/>
      <c r="JA389" s="26"/>
      <c r="JB389" s="26"/>
      <c r="JC389" s="26"/>
      <c r="JD389" s="26"/>
      <c r="JE389" s="26"/>
      <c r="JF389" s="26"/>
      <c r="JG389" s="39"/>
      <c r="JH389" s="26"/>
      <c r="JI389" s="26"/>
      <c r="JJ389" s="26"/>
      <c r="JK389" s="26"/>
      <c r="JL389" s="26"/>
      <c r="JM389" s="26"/>
      <c r="JN389" s="26"/>
      <c r="JO389" s="26"/>
      <c r="JP389" s="26"/>
      <c r="JQ389" s="26"/>
      <c r="JR389" s="26"/>
      <c r="JS389" s="26"/>
      <c r="JT389" s="26"/>
      <c r="JU389" s="26"/>
      <c r="JV389" s="26"/>
      <c r="JW389" s="26"/>
      <c r="JX389" s="26"/>
      <c r="JY389" s="26"/>
      <c r="JZ389" s="26"/>
      <c r="KA389" s="26"/>
      <c r="KB389" s="39"/>
    </row>
    <row r="390" spans="2:288" ht="15" customHeight="1" x14ac:dyDescent="0.25">
      <c r="B390" s="293" t="str">
        <f t="shared" si="51"/>
        <v>Desk 71</v>
      </c>
      <c r="C390" s="295" t="str">
        <f t="shared" si="52"/>
        <v/>
      </c>
      <c r="D390" s="295" t="str">
        <f t="shared" si="52"/>
        <v/>
      </c>
      <c r="E390" s="295" t="str">
        <f t="shared" si="52"/>
        <v/>
      </c>
      <c r="F390" s="295" t="str">
        <f t="shared" si="52"/>
        <v/>
      </c>
      <c r="G390" s="591" t="str">
        <f t="shared" si="52"/>
        <v/>
      </c>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39"/>
      <c r="DX390" s="26"/>
      <c r="DY390" s="26"/>
      <c r="DZ390" s="26"/>
      <c r="EA390" s="26"/>
      <c r="EB390" s="26"/>
      <c r="EC390" s="26"/>
      <c r="ED390" s="26"/>
      <c r="EE390" s="26"/>
      <c r="EF390" s="26"/>
      <c r="EG390" s="26"/>
      <c r="EH390" s="26"/>
      <c r="EI390" s="26"/>
      <c r="EJ390" s="26"/>
      <c r="EK390" s="26"/>
      <c r="EL390" s="26"/>
      <c r="EM390" s="26"/>
      <c r="EN390" s="26"/>
      <c r="EO390" s="26"/>
      <c r="EP390" s="26"/>
      <c r="EQ390" s="26"/>
      <c r="ER390" s="39"/>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c r="GU390" s="26"/>
      <c r="GV390" s="26"/>
      <c r="GW390" s="26"/>
      <c r="GX390" s="26"/>
      <c r="GY390" s="26"/>
      <c r="GZ390" s="26"/>
      <c r="HA390" s="26"/>
      <c r="HB390" s="26"/>
      <c r="HC390" s="26"/>
      <c r="HD390" s="26"/>
      <c r="HE390" s="26"/>
      <c r="HF390" s="26"/>
      <c r="HG390" s="26"/>
      <c r="HH390" s="26"/>
      <c r="HI390" s="26"/>
      <c r="HJ390" s="26"/>
      <c r="HK390" s="26"/>
      <c r="HL390" s="26"/>
      <c r="HM390" s="26"/>
      <c r="HN390" s="26"/>
      <c r="HO390" s="26"/>
      <c r="HP390" s="26"/>
      <c r="HQ390" s="26"/>
      <c r="HR390" s="26"/>
      <c r="HS390" s="26"/>
      <c r="HT390" s="26"/>
      <c r="HU390" s="26"/>
      <c r="HV390" s="26"/>
      <c r="HW390" s="26"/>
      <c r="HX390" s="26"/>
      <c r="HY390" s="26"/>
      <c r="HZ390" s="26"/>
      <c r="IA390" s="26"/>
      <c r="IB390" s="26"/>
      <c r="IC390" s="26"/>
      <c r="ID390" s="26"/>
      <c r="IE390" s="26"/>
      <c r="IF390" s="26"/>
      <c r="IG390" s="26"/>
      <c r="IH390" s="26"/>
      <c r="II390" s="26"/>
      <c r="IJ390" s="26"/>
      <c r="IK390" s="26"/>
      <c r="IL390" s="26"/>
      <c r="IM390" s="26"/>
      <c r="IN390" s="26"/>
      <c r="IO390" s="26"/>
      <c r="IP390" s="26"/>
      <c r="IQ390" s="26"/>
      <c r="IR390" s="26"/>
      <c r="IS390" s="26"/>
      <c r="IT390" s="26"/>
      <c r="IU390" s="26"/>
      <c r="IV390" s="26"/>
      <c r="IW390" s="26"/>
      <c r="IX390" s="26"/>
      <c r="IY390" s="26"/>
      <c r="IZ390" s="26"/>
      <c r="JA390" s="26"/>
      <c r="JB390" s="26"/>
      <c r="JC390" s="26"/>
      <c r="JD390" s="26"/>
      <c r="JE390" s="26"/>
      <c r="JF390" s="26"/>
      <c r="JG390" s="39"/>
      <c r="JH390" s="26"/>
      <c r="JI390" s="26"/>
      <c r="JJ390" s="26"/>
      <c r="JK390" s="26"/>
      <c r="JL390" s="26"/>
      <c r="JM390" s="26"/>
      <c r="JN390" s="26"/>
      <c r="JO390" s="26"/>
      <c r="JP390" s="26"/>
      <c r="JQ390" s="26"/>
      <c r="JR390" s="26"/>
      <c r="JS390" s="26"/>
      <c r="JT390" s="26"/>
      <c r="JU390" s="26"/>
      <c r="JV390" s="26"/>
      <c r="JW390" s="26"/>
      <c r="JX390" s="26"/>
      <c r="JY390" s="26"/>
      <c r="JZ390" s="26"/>
      <c r="KA390" s="26"/>
      <c r="KB390" s="39"/>
    </row>
    <row r="391" spans="2:288" ht="15" customHeight="1" x14ac:dyDescent="0.25">
      <c r="B391" s="293" t="str">
        <f t="shared" si="51"/>
        <v>Desk 72</v>
      </c>
      <c r="C391" s="295" t="str">
        <f t="shared" si="52"/>
        <v/>
      </c>
      <c r="D391" s="295" t="str">
        <f t="shared" si="52"/>
        <v/>
      </c>
      <c r="E391" s="295" t="str">
        <f t="shared" si="52"/>
        <v/>
      </c>
      <c r="F391" s="295" t="str">
        <f t="shared" si="52"/>
        <v/>
      </c>
      <c r="G391" s="591" t="str">
        <f t="shared" si="52"/>
        <v/>
      </c>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39"/>
      <c r="DX391" s="26"/>
      <c r="DY391" s="26"/>
      <c r="DZ391" s="26"/>
      <c r="EA391" s="26"/>
      <c r="EB391" s="26"/>
      <c r="EC391" s="26"/>
      <c r="ED391" s="26"/>
      <c r="EE391" s="26"/>
      <c r="EF391" s="26"/>
      <c r="EG391" s="26"/>
      <c r="EH391" s="26"/>
      <c r="EI391" s="26"/>
      <c r="EJ391" s="26"/>
      <c r="EK391" s="26"/>
      <c r="EL391" s="26"/>
      <c r="EM391" s="26"/>
      <c r="EN391" s="26"/>
      <c r="EO391" s="26"/>
      <c r="EP391" s="26"/>
      <c r="EQ391" s="26"/>
      <c r="ER391" s="39"/>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c r="GU391" s="26"/>
      <c r="GV391" s="26"/>
      <c r="GW391" s="26"/>
      <c r="GX391" s="26"/>
      <c r="GY391" s="26"/>
      <c r="GZ391" s="26"/>
      <c r="HA391" s="26"/>
      <c r="HB391" s="26"/>
      <c r="HC391" s="26"/>
      <c r="HD391" s="26"/>
      <c r="HE391" s="26"/>
      <c r="HF391" s="26"/>
      <c r="HG391" s="26"/>
      <c r="HH391" s="26"/>
      <c r="HI391" s="26"/>
      <c r="HJ391" s="26"/>
      <c r="HK391" s="26"/>
      <c r="HL391" s="26"/>
      <c r="HM391" s="26"/>
      <c r="HN391" s="26"/>
      <c r="HO391" s="26"/>
      <c r="HP391" s="26"/>
      <c r="HQ391" s="26"/>
      <c r="HR391" s="26"/>
      <c r="HS391" s="26"/>
      <c r="HT391" s="26"/>
      <c r="HU391" s="26"/>
      <c r="HV391" s="26"/>
      <c r="HW391" s="26"/>
      <c r="HX391" s="26"/>
      <c r="HY391" s="26"/>
      <c r="HZ391" s="26"/>
      <c r="IA391" s="26"/>
      <c r="IB391" s="26"/>
      <c r="IC391" s="26"/>
      <c r="ID391" s="26"/>
      <c r="IE391" s="26"/>
      <c r="IF391" s="26"/>
      <c r="IG391" s="26"/>
      <c r="IH391" s="26"/>
      <c r="II391" s="26"/>
      <c r="IJ391" s="26"/>
      <c r="IK391" s="26"/>
      <c r="IL391" s="26"/>
      <c r="IM391" s="26"/>
      <c r="IN391" s="26"/>
      <c r="IO391" s="26"/>
      <c r="IP391" s="26"/>
      <c r="IQ391" s="26"/>
      <c r="IR391" s="26"/>
      <c r="IS391" s="26"/>
      <c r="IT391" s="26"/>
      <c r="IU391" s="26"/>
      <c r="IV391" s="26"/>
      <c r="IW391" s="26"/>
      <c r="IX391" s="26"/>
      <c r="IY391" s="26"/>
      <c r="IZ391" s="26"/>
      <c r="JA391" s="26"/>
      <c r="JB391" s="26"/>
      <c r="JC391" s="26"/>
      <c r="JD391" s="26"/>
      <c r="JE391" s="26"/>
      <c r="JF391" s="26"/>
      <c r="JG391" s="39"/>
      <c r="JH391" s="26"/>
      <c r="JI391" s="26"/>
      <c r="JJ391" s="26"/>
      <c r="JK391" s="26"/>
      <c r="JL391" s="26"/>
      <c r="JM391" s="26"/>
      <c r="JN391" s="26"/>
      <c r="JO391" s="26"/>
      <c r="JP391" s="26"/>
      <c r="JQ391" s="26"/>
      <c r="JR391" s="26"/>
      <c r="JS391" s="26"/>
      <c r="JT391" s="26"/>
      <c r="JU391" s="26"/>
      <c r="JV391" s="26"/>
      <c r="JW391" s="26"/>
      <c r="JX391" s="26"/>
      <c r="JY391" s="26"/>
      <c r="JZ391" s="26"/>
      <c r="KA391" s="26"/>
      <c r="KB391" s="39"/>
    </row>
    <row r="392" spans="2:288" ht="15" customHeight="1" x14ac:dyDescent="0.25">
      <c r="B392" s="293" t="str">
        <f t="shared" si="51"/>
        <v>Desk 73</v>
      </c>
      <c r="C392" s="295" t="str">
        <f t="shared" si="52"/>
        <v/>
      </c>
      <c r="D392" s="295" t="str">
        <f t="shared" si="52"/>
        <v/>
      </c>
      <c r="E392" s="295" t="str">
        <f t="shared" si="52"/>
        <v/>
      </c>
      <c r="F392" s="295" t="str">
        <f t="shared" si="52"/>
        <v/>
      </c>
      <c r="G392" s="591" t="str">
        <f t="shared" si="52"/>
        <v/>
      </c>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39"/>
      <c r="DX392" s="26"/>
      <c r="DY392" s="26"/>
      <c r="DZ392" s="26"/>
      <c r="EA392" s="26"/>
      <c r="EB392" s="26"/>
      <c r="EC392" s="26"/>
      <c r="ED392" s="26"/>
      <c r="EE392" s="26"/>
      <c r="EF392" s="26"/>
      <c r="EG392" s="26"/>
      <c r="EH392" s="26"/>
      <c r="EI392" s="26"/>
      <c r="EJ392" s="26"/>
      <c r="EK392" s="26"/>
      <c r="EL392" s="26"/>
      <c r="EM392" s="26"/>
      <c r="EN392" s="26"/>
      <c r="EO392" s="26"/>
      <c r="EP392" s="26"/>
      <c r="EQ392" s="26"/>
      <c r="ER392" s="39"/>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c r="GU392" s="26"/>
      <c r="GV392" s="26"/>
      <c r="GW392" s="26"/>
      <c r="GX392" s="26"/>
      <c r="GY392" s="26"/>
      <c r="GZ392" s="26"/>
      <c r="HA392" s="26"/>
      <c r="HB392" s="26"/>
      <c r="HC392" s="26"/>
      <c r="HD392" s="26"/>
      <c r="HE392" s="26"/>
      <c r="HF392" s="26"/>
      <c r="HG392" s="26"/>
      <c r="HH392" s="26"/>
      <c r="HI392" s="26"/>
      <c r="HJ392" s="26"/>
      <c r="HK392" s="26"/>
      <c r="HL392" s="26"/>
      <c r="HM392" s="26"/>
      <c r="HN392" s="26"/>
      <c r="HO392" s="26"/>
      <c r="HP392" s="26"/>
      <c r="HQ392" s="26"/>
      <c r="HR392" s="26"/>
      <c r="HS392" s="26"/>
      <c r="HT392" s="26"/>
      <c r="HU392" s="26"/>
      <c r="HV392" s="26"/>
      <c r="HW392" s="26"/>
      <c r="HX392" s="26"/>
      <c r="HY392" s="26"/>
      <c r="HZ392" s="26"/>
      <c r="IA392" s="26"/>
      <c r="IB392" s="26"/>
      <c r="IC392" s="26"/>
      <c r="ID392" s="26"/>
      <c r="IE392" s="26"/>
      <c r="IF392" s="26"/>
      <c r="IG392" s="26"/>
      <c r="IH392" s="26"/>
      <c r="II392" s="26"/>
      <c r="IJ392" s="26"/>
      <c r="IK392" s="26"/>
      <c r="IL392" s="26"/>
      <c r="IM392" s="26"/>
      <c r="IN392" s="26"/>
      <c r="IO392" s="26"/>
      <c r="IP392" s="26"/>
      <c r="IQ392" s="26"/>
      <c r="IR392" s="26"/>
      <c r="IS392" s="26"/>
      <c r="IT392" s="26"/>
      <c r="IU392" s="26"/>
      <c r="IV392" s="26"/>
      <c r="IW392" s="26"/>
      <c r="IX392" s="26"/>
      <c r="IY392" s="26"/>
      <c r="IZ392" s="26"/>
      <c r="JA392" s="26"/>
      <c r="JB392" s="26"/>
      <c r="JC392" s="26"/>
      <c r="JD392" s="26"/>
      <c r="JE392" s="26"/>
      <c r="JF392" s="26"/>
      <c r="JG392" s="39"/>
      <c r="JH392" s="26"/>
      <c r="JI392" s="26"/>
      <c r="JJ392" s="26"/>
      <c r="JK392" s="26"/>
      <c r="JL392" s="26"/>
      <c r="JM392" s="26"/>
      <c r="JN392" s="26"/>
      <c r="JO392" s="26"/>
      <c r="JP392" s="26"/>
      <c r="JQ392" s="26"/>
      <c r="JR392" s="26"/>
      <c r="JS392" s="26"/>
      <c r="JT392" s="26"/>
      <c r="JU392" s="26"/>
      <c r="JV392" s="26"/>
      <c r="JW392" s="26"/>
      <c r="JX392" s="26"/>
      <c r="JY392" s="26"/>
      <c r="JZ392" s="26"/>
      <c r="KA392" s="26"/>
      <c r="KB392" s="39"/>
    </row>
    <row r="393" spans="2:288" ht="15" customHeight="1" x14ac:dyDescent="0.25">
      <c r="B393" s="293" t="str">
        <f t="shared" si="51"/>
        <v>Desk 74</v>
      </c>
      <c r="C393" s="295" t="str">
        <f t="shared" si="52"/>
        <v/>
      </c>
      <c r="D393" s="295" t="str">
        <f t="shared" si="52"/>
        <v/>
      </c>
      <c r="E393" s="295" t="str">
        <f t="shared" si="52"/>
        <v/>
      </c>
      <c r="F393" s="295" t="str">
        <f t="shared" si="52"/>
        <v/>
      </c>
      <c r="G393" s="591" t="str">
        <f t="shared" si="52"/>
        <v/>
      </c>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39"/>
      <c r="DX393" s="26"/>
      <c r="DY393" s="26"/>
      <c r="DZ393" s="26"/>
      <c r="EA393" s="26"/>
      <c r="EB393" s="26"/>
      <c r="EC393" s="26"/>
      <c r="ED393" s="26"/>
      <c r="EE393" s="26"/>
      <c r="EF393" s="26"/>
      <c r="EG393" s="26"/>
      <c r="EH393" s="26"/>
      <c r="EI393" s="26"/>
      <c r="EJ393" s="26"/>
      <c r="EK393" s="26"/>
      <c r="EL393" s="26"/>
      <c r="EM393" s="26"/>
      <c r="EN393" s="26"/>
      <c r="EO393" s="26"/>
      <c r="EP393" s="26"/>
      <c r="EQ393" s="26"/>
      <c r="ER393" s="39"/>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c r="GU393" s="26"/>
      <c r="GV393" s="26"/>
      <c r="GW393" s="26"/>
      <c r="GX393" s="26"/>
      <c r="GY393" s="26"/>
      <c r="GZ393" s="26"/>
      <c r="HA393" s="26"/>
      <c r="HB393" s="26"/>
      <c r="HC393" s="26"/>
      <c r="HD393" s="26"/>
      <c r="HE393" s="26"/>
      <c r="HF393" s="26"/>
      <c r="HG393" s="26"/>
      <c r="HH393" s="26"/>
      <c r="HI393" s="26"/>
      <c r="HJ393" s="26"/>
      <c r="HK393" s="26"/>
      <c r="HL393" s="26"/>
      <c r="HM393" s="26"/>
      <c r="HN393" s="26"/>
      <c r="HO393" s="26"/>
      <c r="HP393" s="26"/>
      <c r="HQ393" s="26"/>
      <c r="HR393" s="26"/>
      <c r="HS393" s="26"/>
      <c r="HT393" s="26"/>
      <c r="HU393" s="26"/>
      <c r="HV393" s="26"/>
      <c r="HW393" s="26"/>
      <c r="HX393" s="26"/>
      <c r="HY393" s="26"/>
      <c r="HZ393" s="26"/>
      <c r="IA393" s="26"/>
      <c r="IB393" s="26"/>
      <c r="IC393" s="26"/>
      <c r="ID393" s="26"/>
      <c r="IE393" s="26"/>
      <c r="IF393" s="26"/>
      <c r="IG393" s="26"/>
      <c r="IH393" s="26"/>
      <c r="II393" s="26"/>
      <c r="IJ393" s="26"/>
      <c r="IK393" s="26"/>
      <c r="IL393" s="26"/>
      <c r="IM393" s="26"/>
      <c r="IN393" s="26"/>
      <c r="IO393" s="26"/>
      <c r="IP393" s="26"/>
      <c r="IQ393" s="26"/>
      <c r="IR393" s="26"/>
      <c r="IS393" s="26"/>
      <c r="IT393" s="26"/>
      <c r="IU393" s="26"/>
      <c r="IV393" s="26"/>
      <c r="IW393" s="26"/>
      <c r="IX393" s="26"/>
      <c r="IY393" s="26"/>
      <c r="IZ393" s="26"/>
      <c r="JA393" s="26"/>
      <c r="JB393" s="26"/>
      <c r="JC393" s="26"/>
      <c r="JD393" s="26"/>
      <c r="JE393" s="26"/>
      <c r="JF393" s="26"/>
      <c r="JG393" s="39"/>
      <c r="JH393" s="26"/>
      <c r="JI393" s="26"/>
      <c r="JJ393" s="26"/>
      <c r="JK393" s="26"/>
      <c r="JL393" s="26"/>
      <c r="JM393" s="26"/>
      <c r="JN393" s="26"/>
      <c r="JO393" s="26"/>
      <c r="JP393" s="26"/>
      <c r="JQ393" s="26"/>
      <c r="JR393" s="26"/>
      <c r="JS393" s="26"/>
      <c r="JT393" s="26"/>
      <c r="JU393" s="26"/>
      <c r="JV393" s="26"/>
      <c r="JW393" s="26"/>
      <c r="JX393" s="26"/>
      <c r="JY393" s="26"/>
      <c r="JZ393" s="26"/>
      <c r="KA393" s="26"/>
      <c r="KB393" s="39"/>
    </row>
    <row r="394" spans="2:288" ht="15" customHeight="1" x14ac:dyDescent="0.25">
      <c r="B394" s="293" t="str">
        <f t="shared" si="51"/>
        <v>Desk 75</v>
      </c>
      <c r="C394" s="295" t="str">
        <f t="shared" si="52"/>
        <v/>
      </c>
      <c r="D394" s="295" t="str">
        <f t="shared" si="52"/>
        <v/>
      </c>
      <c r="E394" s="295" t="str">
        <f t="shared" si="52"/>
        <v/>
      </c>
      <c r="F394" s="295" t="str">
        <f t="shared" si="52"/>
        <v/>
      </c>
      <c r="G394" s="591" t="str">
        <f t="shared" si="52"/>
        <v/>
      </c>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39"/>
      <c r="DX394" s="26"/>
      <c r="DY394" s="26"/>
      <c r="DZ394" s="26"/>
      <c r="EA394" s="26"/>
      <c r="EB394" s="26"/>
      <c r="EC394" s="26"/>
      <c r="ED394" s="26"/>
      <c r="EE394" s="26"/>
      <c r="EF394" s="26"/>
      <c r="EG394" s="26"/>
      <c r="EH394" s="26"/>
      <c r="EI394" s="26"/>
      <c r="EJ394" s="26"/>
      <c r="EK394" s="26"/>
      <c r="EL394" s="26"/>
      <c r="EM394" s="26"/>
      <c r="EN394" s="26"/>
      <c r="EO394" s="26"/>
      <c r="EP394" s="26"/>
      <c r="EQ394" s="26"/>
      <c r="ER394" s="39"/>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c r="GU394" s="26"/>
      <c r="GV394" s="26"/>
      <c r="GW394" s="26"/>
      <c r="GX394" s="26"/>
      <c r="GY394" s="26"/>
      <c r="GZ394" s="26"/>
      <c r="HA394" s="26"/>
      <c r="HB394" s="26"/>
      <c r="HC394" s="26"/>
      <c r="HD394" s="26"/>
      <c r="HE394" s="26"/>
      <c r="HF394" s="26"/>
      <c r="HG394" s="26"/>
      <c r="HH394" s="26"/>
      <c r="HI394" s="26"/>
      <c r="HJ394" s="26"/>
      <c r="HK394" s="26"/>
      <c r="HL394" s="26"/>
      <c r="HM394" s="26"/>
      <c r="HN394" s="26"/>
      <c r="HO394" s="26"/>
      <c r="HP394" s="26"/>
      <c r="HQ394" s="26"/>
      <c r="HR394" s="26"/>
      <c r="HS394" s="26"/>
      <c r="HT394" s="26"/>
      <c r="HU394" s="26"/>
      <c r="HV394" s="26"/>
      <c r="HW394" s="26"/>
      <c r="HX394" s="26"/>
      <c r="HY394" s="26"/>
      <c r="HZ394" s="26"/>
      <c r="IA394" s="26"/>
      <c r="IB394" s="26"/>
      <c r="IC394" s="26"/>
      <c r="ID394" s="26"/>
      <c r="IE394" s="26"/>
      <c r="IF394" s="26"/>
      <c r="IG394" s="26"/>
      <c r="IH394" s="26"/>
      <c r="II394" s="26"/>
      <c r="IJ394" s="26"/>
      <c r="IK394" s="26"/>
      <c r="IL394" s="26"/>
      <c r="IM394" s="26"/>
      <c r="IN394" s="26"/>
      <c r="IO394" s="26"/>
      <c r="IP394" s="26"/>
      <c r="IQ394" s="26"/>
      <c r="IR394" s="26"/>
      <c r="IS394" s="26"/>
      <c r="IT394" s="26"/>
      <c r="IU394" s="26"/>
      <c r="IV394" s="26"/>
      <c r="IW394" s="26"/>
      <c r="IX394" s="26"/>
      <c r="IY394" s="26"/>
      <c r="IZ394" s="26"/>
      <c r="JA394" s="26"/>
      <c r="JB394" s="26"/>
      <c r="JC394" s="26"/>
      <c r="JD394" s="26"/>
      <c r="JE394" s="26"/>
      <c r="JF394" s="26"/>
      <c r="JG394" s="39"/>
      <c r="JH394" s="26"/>
      <c r="JI394" s="26"/>
      <c r="JJ394" s="26"/>
      <c r="JK394" s="26"/>
      <c r="JL394" s="26"/>
      <c r="JM394" s="26"/>
      <c r="JN394" s="26"/>
      <c r="JO394" s="26"/>
      <c r="JP394" s="26"/>
      <c r="JQ394" s="26"/>
      <c r="JR394" s="26"/>
      <c r="JS394" s="26"/>
      <c r="JT394" s="26"/>
      <c r="JU394" s="26"/>
      <c r="JV394" s="26"/>
      <c r="JW394" s="26"/>
      <c r="JX394" s="26"/>
      <c r="JY394" s="26"/>
      <c r="JZ394" s="26"/>
      <c r="KA394" s="26"/>
      <c r="KB394" s="39"/>
    </row>
    <row r="395" spans="2:288" ht="15" customHeight="1" x14ac:dyDescent="0.25">
      <c r="B395" s="293" t="str">
        <f t="shared" si="51"/>
        <v>Desk 76</v>
      </c>
      <c r="C395" s="295" t="str">
        <f t="shared" si="52"/>
        <v/>
      </c>
      <c r="D395" s="295" t="str">
        <f t="shared" si="52"/>
        <v/>
      </c>
      <c r="E395" s="295" t="str">
        <f t="shared" si="52"/>
        <v/>
      </c>
      <c r="F395" s="295" t="str">
        <f t="shared" si="52"/>
        <v/>
      </c>
      <c r="G395" s="591" t="str">
        <f t="shared" si="52"/>
        <v/>
      </c>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39"/>
      <c r="DX395" s="26"/>
      <c r="DY395" s="26"/>
      <c r="DZ395" s="26"/>
      <c r="EA395" s="26"/>
      <c r="EB395" s="26"/>
      <c r="EC395" s="26"/>
      <c r="ED395" s="26"/>
      <c r="EE395" s="26"/>
      <c r="EF395" s="26"/>
      <c r="EG395" s="26"/>
      <c r="EH395" s="26"/>
      <c r="EI395" s="26"/>
      <c r="EJ395" s="26"/>
      <c r="EK395" s="26"/>
      <c r="EL395" s="26"/>
      <c r="EM395" s="26"/>
      <c r="EN395" s="26"/>
      <c r="EO395" s="26"/>
      <c r="EP395" s="26"/>
      <c r="EQ395" s="26"/>
      <c r="ER395" s="39"/>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c r="GU395" s="26"/>
      <c r="GV395" s="26"/>
      <c r="GW395" s="26"/>
      <c r="GX395" s="26"/>
      <c r="GY395" s="26"/>
      <c r="GZ395" s="26"/>
      <c r="HA395" s="26"/>
      <c r="HB395" s="26"/>
      <c r="HC395" s="26"/>
      <c r="HD395" s="26"/>
      <c r="HE395" s="26"/>
      <c r="HF395" s="26"/>
      <c r="HG395" s="26"/>
      <c r="HH395" s="26"/>
      <c r="HI395" s="26"/>
      <c r="HJ395" s="26"/>
      <c r="HK395" s="26"/>
      <c r="HL395" s="26"/>
      <c r="HM395" s="26"/>
      <c r="HN395" s="26"/>
      <c r="HO395" s="26"/>
      <c r="HP395" s="26"/>
      <c r="HQ395" s="26"/>
      <c r="HR395" s="26"/>
      <c r="HS395" s="26"/>
      <c r="HT395" s="26"/>
      <c r="HU395" s="26"/>
      <c r="HV395" s="26"/>
      <c r="HW395" s="26"/>
      <c r="HX395" s="26"/>
      <c r="HY395" s="26"/>
      <c r="HZ395" s="26"/>
      <c r="IA395" s="26"/>
      <c r="IB395" s="26"/>
      <c r="IC395" s="26"/>
      <c r="ID395" s="26"/>
      <c r="IE395" s="26"/>
      <c r="IF395" s="26"/>
      <c r="IG395" s="26"/>
      <c r="IH395" s="26"/>
      <c r="II395" s="26"/>
      <c r="IJ395" s="26"/>
      <c r="IK395" s="26"/>
      <c r="IL395" s="26"/>
      <c r="IM395" s="26"/>
      <c r="IN395" s="26"/>
      <c r="IO395" s="26"/>
      <c r="IP395" s="26"/>
      <c r="IQ395" s="26"/>
      <c r="IR395" s="26"/>
      <c r="IS395" s="26"/>
      <c r="IT395" s="26"/>
      <c r="IU395" s="26"/>
      <c r="IV395" s="26"/>
      <c r="IW395" s="26"/>
      <c r="IX395" s="26"/>
      <c r="IY395" s="26"/>
      <c r="IZ395" s="26"/>
      <c r="JA395" s="26"/>
      <c r="JB395" s="26"/>
      <c r="JC395" s="26"/>
      <c r="JD395" s="26"/>
      <c r="JE395" s="26"/>
      <c r="JF395" s="26"/>
      <c r="JG395" s="39"/>
      <c r="JH395" s="26"/>
      <c r="JI395" s="26"/>
      <c r="JJ395" s="26"/>
      <c r="JK395" s="26"/>
      <c r="JL395" s="26"/>
      <c r="JM395" s="26"/>
      <c r="JN395" s="26"/>
      <c r="JO395" s="26"/>
      <c r="JP395" s="26"/>
      <c r="JQ395" s="26"/>
      <c r="JR395" s="26"/>
      <c r="JS395" s="26"/>
      <c r="JT395" s="26"/>
      <c r="JU395" s="26"/>
      <c r="JV395" s="26"/>
      <c r="JW395" s="26"/>
      <c r="JX395" s="26"/>
      <c r="JY395" s="26"/>
      <c r="JZ395" s="26"/>
      <c r="KA395" s="26"/>
      <c r="KB395" s="39"/>
    </row>
    <row r="396" spans="2:288" ht="15" customHeight="1" x14ac:dyDescent="0.25">
      <c r="B396" s="293" t="str">
        <f t="shared" si="51"/>
        <v>Desk 77</v>
      </c>
      <c r="C396" s="295" t="str">
        <f t="shared" si="52"/>
        <v/>
      </c>
      <c r="D396" s="295" t="str">
        <f t="shared" si="52"/>
        <v/>
      </c>
      <c r="E396" s="295" t="str">
        <f t="shared" si="52"/>
        <v/>
      </c>
      <c r="F396" s="295" t="str">
        <f t="shared" si="52"/>
        <v/>
      </c>
      <c r="G396" s="591" t="str">
        <f t="shared" si="52"/>
        <v/>
      </c>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39"/>
      <c r="DX396" s="26"/>
      <c r="DY396" s="26"/>
      <c r="DZ396" s="26"/>
      <c r="EA396" s="26"/>
      <c r="EB396" s="26"/>
      <c r="EC396" s="26"/>
      <c r="ED396" s="26"/>
      <c r="EE396" s="26"/>
      <c r="EF396" s="26"/>
      <c r="EG396" s="26"/>
      <c r="EH396" s="26"/>
      <c r="EI396" s="26"/>
      <c r="EJ396" s="26"/>
      <c r="EK396" s="26"/>
      <c r="EL396" s="26"/>
      <c r="EM396" s="26"/>
      <c r="EN396" s="26"/>
      <c r="EO396" s="26"/>
      <c r="EP396" s="26"/>
      <c r="EQ396" s="26"/>
      <c r="ER396" s="39"/>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c r="GU396" s="26"/>
      <c r="GV396" s="26"/>
      <c r="GW396" s="26"/>
      <c r="GX396" s="26"/>
      <c r="GY396" s="26"/>
      <c r="GZ396" s="26"/>
      <c r="HA396" s="26"/>
      <c r="HB396" s="26"/>
      <c r="HC396" s="26"/>
      <c r="HD396" s="26"/>
      <c r="HE396" s="26"/>
      <c r="HF396" s="26"/>
      <c r="HG396" s="26"/>
      <c r="HH396" s="26"/>
      <c r="HI396" s="26"/>
      <c r="HJ396" s="26"/>
      <c r="HK396" s="26"/>
      <c r="HL396" s="26"/>
      <c r="HM396" s="26"/>
      <c r="HN396" s="26"/>
      <c r="HO396" s="26"/>
      <c r="HP396" s="26"/>
      <c r="HQ396" s="26"/>
      <c r="HR396" s="26"/>
      <c r="HS396" s="26"/>
      <c r="HT396" s="26"/>
      <c r="HU396" s="26"/>
      <c r="HV396" s="26"/>
      <c r="HW396" s="26"/>
      <c r="HX396" s="26"/>
      <c r="HY396" s="26"/>
      <c r="HZ396" s="26"/>
      <c r="IA396" s="26"/>
      <c r="IB396" s="26"/>
      <c r="IC396" s="26"/>
      <c r="ID396" s="26"/>
      <c r="IE396" s="26"/>
      <c r="IF396" s="26"/>
      <c r="IG396" s="26"/>
      <c r="IH396" s="26"/>
      <c r="II396" s="26"/>
      <c r="IJ396" s="26"/>
      <c r="IK396" s="26"/>
      <c r="IL396" s="26"/>
      <c r="IM396" s="26"/>
      <c r="IN396" s="26"/>
      <c r="IO396" s="26"/>
      <c r="IP396" s="26"/>
      <c r="IQ396" s="26"/>
      <c r="IR396" s="26"/>
      <c r="IS396" s="26"/>
      <c r="IT396" s="26"/>
      <c r="IU396" s="26"/>
      <c r="IV396" s="26"/>
      <c r="IW396" s="26"/>
      <c r="IX396" s="26"/>
      <c r="IY396" s="26"/>
      <c r="IZ396" s="26"/>
      <c r="JA396" s="26"/>
      <c r="JB396" s="26"/>
      <c r="JC396" s="26"/>
      <c r="JD396" s="26"/>
      <c r="JE396" s="26"/>
      <c r="JF396" s="26"/>
      <c r="JG396" s="39"/>
      <c r="JH396" s="26"/>
      <c r="JI396" s="26"/>
      <c r="JJ396" s="26"/>
      <c r="JK396" s="26"/>
      <c r="JL396" s="26"/>
      <c r="JM396" s="26"/>
      <c r="JN396" s="26"/>
      <c r="JO396" s="26"/>
      <c r="JP396" s="26"/>
      <c r="JQ396" s="26"/>
      <c r="JR396" s="26"/>
      <c r="JS396" s="26"/>
      <c r="JT396" s="26"/>
      <c r="JU396" s="26"/>
      <c r="JV396" s="26"/>
      <c r="JW396" s="26"/>
      <c r="JX396" s="26"/>
      <c r="JY396" s="26"/>
      <c r="JZ396" s="26"/>
      <c r="KA396" s="26"/>
      <c r="KB396" s="39"/>
    </row>
    <row r="397" spans="2:288" ht="15" customHeight="1" x14ac:dyDescent="0.25">
      <c r="B397" s="293" t="str">
        <f t="shared" si="51"/>
        <v>Desk 78</v>
      </c>
      <c r="C397" s="295" t="str">
        <f t="shared" si="52"/>
        <v/>
      </c>
      <c r="D397" s="295" t="str">
        <f t="shared" si="52"/>
        <v/>
      </c>
      <c r="E397" s="295" t="str">
        <f t="shared" si="52"/>
        <v/>
      </c>
      <c r="F397" s="295" t="str">
        <f t="shared" si="52"/>
        <v/>
      </c>
      <c r="G397" s="591" t="str">
        <f t="shared" si="52"/>
        <v/>
      </c>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39"/>
      <c r="DX397" s="26"/>
      <c r="DY397" s="26"/>
      <c r="DZ397" s="26"/>
      <c r="EA397" s="26"/>
      <c r="EB397" s="26"/>
      <c r="EC397" s="26"/>
      <c r="ED397" s="26"/>
      <c r="EE397" s="26"/>
      <c r="EF397" s="26"/>
      <c r="EG397" s="26"/>
      <c r="EH397" s="26"/>
      <c r="EI397" s="26"/>
      <c r="EJ397" s="26"/>
      <c r="EK397" s="26"/>
      <c r="EL397" s="26"/>
      <c r="EM397" s="26"/>
      <c r="EN397" s="26"/>
      <c r="EO397" s="26"/>
      <c r="EP397" s="26"/>
      <c r="EQ397" s="26"/>
      <c r="ER397" s="39"/>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c r="GU397" s="26"/>
      <c r="GV397" s="26"/>
      <c r="GW397" s="26"/>
      <c r="GX397" s="26"/>
      <c r="GY397" s="26"/>
      <c r="GZ397" s="26"/>
      <c r="HA397" s="26"/>
      <c r="HB397" s="26"/>
      <c r="HC397" s="26"/>
      <c r="HD397" s="26"/>
      <c r="HE397" s="26"/>
      <c r="HF397" s="26"/>
      <c r="HG397" s="26"/>
      <c r="HH397" s="26"/>
      <c r="HI397" s="26"/>
      <c r="HJ397" s="26"/>
      <c r="HK397" s="26"/>
      <c r="HL397" s="26"/>
      <c r="HM397" s="26"/>
      <c r="HN397" s="26"/>
      <c r="HO397" s="26"/>
      <c r="HP397" s="26"/>
      <c r="HQ397" s="26"/>
      <c r="HR397" s="26"/>
      <c r="HS397" s="26"/>
      <c r="HT397" s="26"/>
      <c r="HU397" s="26"/>
      <c r="HV397" s="26"/>
      <c r="HW397" s="26"/>
      <c r="HX397" s="26"/>
      <c r="HY397" s="26"/>
      <c r="HZ397" s="26"/>
      <c r="IA397" s="26"/>
      <c r="IB397" s="26"/>
      <c r="IC397" s="26"/>
      <c r="ID397" s="26"/>
      <c r="IE397" s="26"/>
      <c r="IF397" s="26"/>
      <c r="IG397" s="26"/>
      <c r="IH397" s="26"/>
      <c r="II397" s="26"/>
      <c r="IJ397" s="26"/>
      <c r="IK397" s="26"/>
      <c r="IL397" s="26"/>
      <c r="IM397" s="26"/>
      <c r="IN397" s="26"/>
      <c r="IO397" s="26"/>
      <c r="IP397" s="26"/>
      <c r="IQ397" s="26"/>
      <c r="IR397" s="26"/>
      <c r="IS397" s="26"/>
      <c r="IT397" s="26"/>
      <c r="IU397" s="26"/>
      <c r="IV397" s="26"/>
      <c r="IW397" s="26"/>
      <c r="IX397" s="26"/>
      <c r="IY397" s="26"/>
      <c r="IZ397" s="26"/>
      <c r="JA397" s="26"/>
      <c r="JB397" s="26"/>
      <c r="JC397" s="26"/>
      <c r="JD397" s="26"/>
      <c r="JE397" s="26"/>
      <c r="JF397" s="26"/>
      <c r="JG397" s="39"/>
      <c r="JH397" s="26"/>
      <c r="JI397" s="26"/>
      <c r="JJ397" s="26"/>
      <c r="JK397" s="26"/>
      <c r="JL397" s="26"/>
      <c r="JM397" s="26"/>
      <c r="JN397" s="26"/>
      <c r="JO397" s="26"/>
      <c r="JP397" s="26"/>
      <c r="JQ397" s="26"/>
      <c r="JR397" s="26"/>
      <c r="JS397" s="26"/>
      <c r="JT397" s="26"/>
      <c r="JU397" s="26"/>
      <c r="JV397" s="26"/>
      <c r="JW397" s="26"/>
      <c r="JX397" s="26"/>
      <c r="JY397" s="26"/>
      <c r="JZ397" s="26"/>
      <c r="KA397" s="26"/>
      <c r="KB397" s="39"/>
    </row>
    <row r="398" spans="2:288" ht="15" customHeight="1" x14ac:dyDescent="0.25">
      <c r="B398" s="293" t="str">
        <f t="shared" si="51"/>
        <v>Desk 79</v>
      </c>
      <c r="C398" s="295" t="str">
        <f t="shared" si="52"/>
        <v/>
      </c>
      <c r="D398" s="295" t="str">
        <f t="shared" si="52"/>
        <v/>
      </c>
      <c r="E398" s="295" t="str">
        <f t="shared" si="52"/>
        <v/>
      </c>
      <c r="F398" s="295" t="str">
        <f t="shared" si="52"/>
        <v/>
      </c>
      <c r="G398" s="591" t="str">
        <f t="shared" si="52"/>
        <v/>
      </c>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39"/>
      <c r="DX398" s="26"/>
      <c r="DY398" s="26"/>
      <c r="DZ398" s="26"/>
      <c r="EA398" s="26"/>
      <c r="EB398" s="26"/>
      <c r="EC398" s="26"/>
      <c r="ED398" s="26"/>
      <c r="EE398" s="26"/>
      <c r="EF398" s="26"/>
      <c r="EG398" s="26"/>
      <c r="EH398" s="26"/>
      <c r="EI398" s="26"/>
      <c r="EJ398" s="26"/>
      <c r="EK398" s="26"/>
      <c r="EL398" s="26"/>
      <c r="EM398" s="26"/>
      <c r="EN398" s="26"/>
      <c r="EO398" s="26"/>
      <c r="EP398" s="26"/>
      <c r="EQ398" s="26"/>
      <c r="ER398" s="39"/>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c r="GU398" s="26"/>
      <c r="GV398" s="26"/>
      <c r="GW398" s="26"/>
      <c r="GX398" s="26"/>
      <c r="GY398" s="26"/>
      <c r="GZ398" s="26"/>
      <c r="HA398" s="26"/>
      <c r="HB398" s="26"/>
      <c r="HC398" s="26"/>
      <c r="HD398" s="26"/>
      <c r="HE398" s="26"/>
      <c r="HF398" s="26"/>
      <c r="HG398" s="26"/>
      <c r="HH398" s="26"/>
      <c r="HI398" s="26"/>
      <c r="HJ398" s="26"/>
      <c r="HK398" s="26"/>
      <c r="HL398" s="26"/>
      <c r="HM398" s="26"/>
      <c r="HN398" s="26"/>
      <c r="HO398" s="26"/>
      <c r="HP398" s="26"/>
      <c r="HQ398" s="26"/>
      <c r="HR398" s="26"/>
      <c r="HS398" s="26"/>
      <c r="HT398" s="26"/>
      <c r="HU398" s="26"/>
      <c r="HV398" s="26"/>
      <c r="HW398" s="26"/>
      <c r="HX398" s="26"/>
      <c r="HY398" s="26"/>
      <c r="HZ398" s="26"/>
      <c r="IA398" s="26"/>
      <c r="IB398" s="26"/>
      <c r="IC398" s="26"/>
      <c r="ID398" s="26"/>
      <c r="IE398" s="26"/>
      <c r="IF398" s="26"/>
      <c r="IG398" s="26"/>
      <c r="IH398" s="26"/>
      <c r="II398" s="26"/>
      <c r="IJ398" s="26"/>
      <c r="IK398" s="26"/>
      <c r="IL398" s="26"/>
      <c r="IM398" s="26"/>
      <c r="IN398" s="26"/>
      <c r="IO398" s="26"/>
      <c r="IP398" s="26"/>
      <c r="IQ398" s="26"/>
      <c r="IR398" s="26"/>
      <c r="IS398" s="26"/>
      <c r="IT398" s="26"/>
      <c r="IU398" s="26"/>
      <c r="IV398" s="26"/>
      <c r="IW398" s="26"/>
      <c r="IX398" s="26"/>
      <c r="IY398" s="26"/>
      <c r="IZ398" s="26"/>
      <c r="JA398" s="26"/>
      <c r="JB398" s="26"/>
      <c r="JC398" s="26"/>
      <c r="JD398" s="26"/>
      <c r="JE398" s="26"/>
      <c r="JF398" s="26"/>
      <c r="JG398" s="39"/>
      <c r="JH398" s="26"/>
      <c r="JI398" s="26"/>
      <c r="JJ398" s="26"/>
      <c r="JK398" s="26"/>
      <c r="JL398" s="26"/>
      <c r="JM398" s="26"/>
      <c r="JN398" s="26"/>
      <c r="JO398" s="26"/>
      <c r="JP398" s="26"/>
      <c r="JQ398" s="26"/>
      <c r="JR398" s="26"/>
      <c r="JS398" s="26"/>
      <c r="JT398" s="26"/>
      <c r="JU398" s="26"/>
      <c r="JV398" s="26"/>
      <c r="JW398" s="26"/>
      <c r="JX398" s="26"/>
      <c r="JY398" s="26"/>
      <c r="JZ398" s="26"/>
      <c r="KA398" s="26"/>
      <c r="KB398" s="39"/>
    </row>
    <row r="399" spans="2:288" ht="15" customHeight="1" x14ac:dyDescent="0.25">
      <c r="B399" s="293" t="str">
        <f t="shared" si="51"/>
        <v>Desk 80</v>
      </c>
      <c r="C399" s="295" t="str">
        <f t="shared" si="52"/>
        <v/>
      </c>
      <c r="D399" s="295" t="str">
        <f t="shared" si="52"/>
        <v/>
      </c>
      <c r="E399" s="295" t="str">
        <f t="shared" si="52"/>
        <v/>
      </c>
      <c r="F399" s="295" t="str">
        <f t="shared" si="52"/>
        <v/>
      </c>
      <c r="G399" s="591" t="str">
        <f t="shared" si="52"/>
        <v/>
      </c>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39"/>
      <c r="DX399" s="26"/>
      <c r="DY399" s="26"/>
      <c r="DZ399" s="26"/>
      <c r="EA399" s="26"/>
      <c r="EB399" s="26"/>
      <c r="EC399" s="26"/>
      <c r="ED399" s="26"/>
      <c r="EE399" s="26"/>
      <c r="EF399" s="26"/>
      <c r="EG399" s="26"/>
      <c r="EH399" s="26"/>
      <c r="EI399" s="26"/>
      <c r="EJ399" s="26"/>
      <c r="EK399" s="26"/>
      <c r="EL399" s="26"/>
      <c r="EM399" s="26"/>
      <c r="EN399" s="26"/>
      <c r="EO399" s="26"/>
      <c r="EP399" s="26"/>
      <c r="EQ399" s="26"/>
      <c r="ER399" s="39"/>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c r="GU399" s="26"/>
      <c r="GV399" s="26"/>
      <c r="GW399" s="26"/>
      <c r="GX399" s="26"/>
      <c r="GY399" s="26"/>
      <c r="GZ399" s="26"/>
      <c r="HA399" s="26"/>
      <c r="HB399" s="26"/>
      <c r="HC399" s="26"/>
      <c r="HD399" s="26"/>
      <c r="HE399" s="26"/>
      <c r="HF399" s="26"/>
      <c r="HG399" s="26"/>
      <c r="HH399" s="26"/>
      <c r="HI399" s="26"/>
      <c r="HJ399" s="26"/>
      <c r="HK399" s="26"/>
      <c r="HL399" s="26"/>
      <c r="HM399" s="26"/>
      <c r="HN399" s="26"/>
      <c r="HO399" s="26"/>
      <c r="HP399" s="26"/>
      <c r="HQ399" s="26"/>
      <c r="HR399" s="26"/>
      <c r="HS399" s="26"/>
      <c r="HT399" s="26"/>
      <c r="HU399" s="26"/>
      <c r="HV399" s="26"/>
      <c r="HW399" s="26"/>
      <c r="HX399" s="26"/>
      <c r="HY399" s="26"/>
      <c r="HZ399" s="26"/>
      <c r="IA399" s="26"/>
      <c r="IB399" s="26"/>
      <c r="IC399" s="26"/>
      <c r="ID399" s="26"/>
      <c r="IE399" s="26"/>
      <c r="IF399" s="26"/>
      <c r="IG399" s="26"/>
      <c r="IH399" s="26"/>
      <c r="II399" s="26"/>
      <c r="IJ399" s="26"/>
      <c r="IK399" s="26"/>
      <c r="IL399" s="26"/>
      <c r="IM399" s="26"/>
      <c r="IN399" s="26"/>
      <c r="IO399" s="26"/>
      <c r="IP399" s="26"/>
      <c r="IQ399" s="26"/>
      <c r="IR399" s="26"/>
      <c r="IS399" s="26"/>
      <c r="IT399" s="26"/>
      <c r="IU399" s="26"/>
      <c r="IV399" s="26"/>
      <c r="IW399" s="26"/>
      <c r="IX399" s="26"/>
      <c r="IY399" s="26"/>
      <c r="IZ399" s="26"/>
      <c r="JA399" s="26"/>
      <c r="JB399" s="26"/>
      <c r="JC399" s="26"/>
      <c r="JD399" s="26"/>
      <c r="JE399" s="26"/>
      <c r="JF399" s="26"/>
      <c r="JG399" s="39"/>
      <c r="JH399" s="26"/>
      <c r="JI399" s="26"/>
      <c r="JJ399" s="26"/>
      <c r="JK399" s="26"/>
      <c r="JL399" s="26"/>
      <c r="JM399" s="26"/>
      <c r="JN399" s="26"/>
      <c r="JO399" s="26"/>
      <c r="JP399" s="26"/>
      <c r="JQ399" s="26"/>
      <c r="JR399" s="26"/>
      <c r="JS399" s="26"/>
      <c r="JT399" s="26"/>
      <c r="JU399" s="26"/>
      <c r="JV399" s="26"/>
      <c r="JW399" s="26"/>
      <c r="JX399" s="26"/>
      <c r="JY399" s="26"/>
      <c r="JZ399" s="26"/>
      <c r="KA399" s="26"/>
      <c r="KB399" s="39"/>
    </row>
    <row r="400" spans="2:288" ht="15" customHeight="1" x14ac:dyDescent="0.25">
      <c r="B400" s="293" t="str">
        <f t="shared" si="51"/>
        <v>Desk 81</v>
      </c>
      <c r="C400" s="295" t="str">
        <f t="shared" si="52"/>
        <v/>
      </c>
      <c r="D400" s="295" t="str">
        <f t="shared" si="52"/>
        <v/>
      </c>
      <c r="E400" s="295" t="str">
        <f t="shared" si="52"/>
        <v/>
      </c>
      <c r="F400" s="295" t="str">
        <f t="shared" si="52"/>
        <v/>
      </c>
      <c r="G400" s="591" t="str">
        <f t="shared" si="52"/>
        <v/>
      </c>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39"/>
      <c r="DX400" s="26"/>
      <c r="DY400" s="26"/>
      <c r="DZ400" s="26"/>
      <c r="EA400" s="26"/>
      <c r="EB400" s="26"/>
      <c r="EC400" s="26"/>
      <c r="ED400" s="26"/>
      <c r="EE400" s="26"/>
      <c r="EF400" s="26"/>
      <c r="EG400" s="26"/>
      <c r="EH400" s="26"/>
      <c r="EI400" s="26"/>
      <c r="EJ400" s="26"/>
      <c r="EK400" s="26"/>
      <c r="EL400" s="26"/>
      <c r="EM400" s="26"/>
      <c r="EN400" s="26"/>
      <c r="EO400" s="26"/>
      <c r="EP400" s="26"/>
      <c r="EQ400" s="26"/>
      <c r="ER400" s="39"/>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c r="GU400" s="26"/>
      <c r="GV400" s="26"/>
      <c r="GW400" s="26"/>
      <c r="GX400" s="26"/>
      <c r="GY400" s="26"/>
      <c r="GZ400" s="26"/>
      <c r="HA400" s="26"/>
      <c r="HB400" s="26"/>
      <c r="HC400" s="26"/>
      <c r="HD400" s="26"/>
      <c r="HE400" s="26"/>
      <c r="HF400" s="26"/>
      <c r="HG400" s="26"/>
      <c r="HH400" s="26"/>
      <c r="HI400" s="26"/>
      <c r="HJ400" s="26"/>
      <c r="HK400" s="26"/>
      <c r="HL400" s="26"/>
      <c r="HM400" s="26"/>
      <c r="HN400" s="26"/>
      <c r="HO400" s="26"/>
      <c r="HP400" s="26"/>
      <c r="HQ400" s="26"/>
      <c r="HR400" s="26"/>
      <c r="HS400" s="26"/>
      <c r="HT400" s="26"/>
      <c r="HU400" s="26"/>
      <c r="HV400" s="26"/>
      <c r="HW400" s="26"/>
      <c r="HX400" s="26"/>
      <c r="HY400" s="26"/>
      <c r="HZ400" s="26"/>
      <c r="IA400" s="26"/>
      <c r="IB400" s="26"/>
      <c r="IC400" s="26"/>
      <c r="ID400" s="26"/>
      <c r="IE400" s="26"/>
      <c r="IF400" s="26"/>
      <c r="IG400" s="26"/>
      <c r="IH400" s="26"/>
      <c r="II400" s="26"/>
      <c r="IJ400" s="26"/>
      <c r="IK400" s="26"/>
      <c r="IL400" s="26"/>
      <c r="IM400" s="26"/>
      <c r="IN400" s="26"/>
      <c r="IO400" s="26"/>
      <c r="IP400" s="26"/>
      <c r="IQ400" s="26"/>
      <c r="IR400" s="26"/>
      <c r="IS400" s="26"/>
      <c r="IT400" s="26"/>
      <c r="IU400" s="26"/>
      <c r="IV400" s="26"/>
      <c r="IW400" s="26"/>
      <c r="IX400" s="26"/>
      <c r="IY400" s="26"/>
      <c r="IZ400" s="26"/>
      <c r="JA400" s="26"/>
      <c r="JB400" s="26"/>
      <c r="JC400" s="26"/>
      <c r="JD400" s="26"/>
      <c r="JE400" s="26"/>
      <c r="JF400" s="26"/>
      <c r="JG400" s="39"/>
      <c r="JH400" s="26"/>
      <c r="JI400" s="26"/>
      <c r="JJ400" s="26"/>
      <c r="JK400" s="26"/>
      <c r="JL400" s="26"/>
      <c r="JM400" s="26"/>
      <c r="JN400" s="26"/>
      <c r="JO400" s="26"/>
      <c r="JP400" s="26"/>
      <c r="JQ400" s="26"/>
      <c r="JR400" s="26"/>
      <c r="JS400" s="26"/>
      <c r="JT400" s="26"/>
      <c r="JU400" s="26"/>
      <c r="JV400" s="26"/>
      <c r="JW400" s="26"/>
      <c r="JX400" s="26"/>
      <c r="JY400" s="26"/>
      <c r="JZ400" s="26"/>
      <c r="KA400" s="26"/>
      <c r="KB400" s="39"/>
    </row>
    <row r="401" spans="2:288" ht="15" customHeight="1" x14ac:dyDescent="0.25">
      <c r="B401" s="293" t="str">
        <f t="shared" si="51"/>
        <v>Desk 82</v>
      </c>
      <c r="C401" s="295" t="str">
        <f t="shared" ref="C401:G416" si="53">IF(ISBLANK(C92), "", C92)</f>
        <v/>
      </c>
      <c r="D401" s="295" t="str">
        <f t="shared" si="53"/>
        <v/>
      </c>
      <c r="E401" s="295" t="str">
        <f t="shared" si="53"/>
        <v/>
      </c>
      <c r="F401" s="295" t="str">
        <f t="shared" si="53"/>
        <v/>
      </c>
      <c r="G401" s="591" t="str">
        <f t="shared" si="53"/>
        <v/>
      </c>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39"/>
      <c r="DX401" s="26"/>
      <c r="DY401" s="26"/>
      <c r="DZ401" s="26"/>
      <c r="EA401" s="26"/>
      <c r="EB401" s="26"/>
      <c r="EC401" s="26"/>
      <c r="ED401" s="26"/>
      <c r="EE401" s="26"/>
      <c r="EF401" s="26"/>
      <c r="EG401" s="26"/>
      <c r="EH401" s="26"/>
      <c r="EI401" s="26"/>
      <c r="EJ401" s="26"/>
      <c r="EK401" s="26"/>
      <c r="EL401" s="26"/>
      <c r="EM401" s="26"/>
      <c r="EN401" s="26"/>
      <c r="EO401" s="26"/>
      <c r="EP401" s="26"/>
      <c r="EQ401" s="26"/>
      <c r="ER401" s="39"/>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c r="GU401" s="26"/>
      <c r="GV401" s="26"/>
      <c r="GW401" s="26"/>
      <c r="GX401" s="26"/>
      <c r="GY401" s="26"/>
      <c r="GZ401" s="26"/>
      <c r="HA401" s="26"/>
      <c r="HB401" s="26"/>
      <c r="HC401" s="26"/>
      <c r="HD401" s="26"/>
      <c r="HE401" s="26"/>
      <c r="HF401" s="26"/>
      <c r="HG401" s="26"/>
      <c r="HH401" s="26"/>
      <c r="HI401" s="26"/>
      <c r="HJ401" s="26"/>
      <c r="HK401" s="26"/>
      <c r="HL401" s="26"/>
      <c r="HM401" s="26"/>
      <c r="HN401" s="26"/>
      <c r="HO401" s="26"/>
      <c r="HP401" s="26"/>
      <c r="HQ401" s="26"/>
      <c r="HR401" s="26"/>
      <c r="HS401" s="26"/>
      <c r="HT401" s="26"/>
      <c r="HU401" s="26"/>
      <c r="HV401" s="26"/>
      <c r="HW401" s="26"/>
      <c r="HX401" s="26"/>
      <c r="HY401" s="26"/>
      <c r="HZ401" s="26"/>
      <c r="IA401" s="26"/>
      <c r="IB401" s="26"/>
      <c r="IC401" s="26"/>
      <c r="ID401" s="26"/>
      <c r="IE401" s="26"/>
      <c r="IF401" s="26"/>
      <c r="IG401" s="26"/>
      <c r="IH401" s="26"/>
      <c r="II401" s="26"/>
      <c r="IJ401" s="26"/>
      <c r="IK401" s="26"/>
      <c r="IL401" s="26"/>
      <c r="IM401" s="26"/>
      <c r="IN401" s="26"/>
      <c r="IO401" s="26"/>
      <c r="IP401" s="26"/>
      <c r="IQ401" s="26"/>
      <c r="IR401" s="26"/>
      <c r="IS401" s="26"/>
      <c r="IT401" s="26"/>
      <c r="IU401" s="26"/>
      <c r="IV401" s="26"/>
      <c r="IW401" s="26"/>
      <c r="IX401" s="26"/>
      <c r="IY401" s="26"/>
      <c r="IZ401" s="26"/>
      <c r="JA401" s="26"/>
      <c r="JB401" s="26"/>
      <c r="JC401" s="26"/>
      <c r="JD401" s="26"/>
      <c r="JE401" s="26"/>
      <c r="JF401" s="26"/>
      <c r="JG401" s="39"/>
      <c r="JH401" s="26"/>
      <c r="JI401" s="26"/>
      <c r="JJ401" s="26"/>
      <c r="JK401" s="26"/>
      <c r="JL401" s="26"/>
      <c r="JM401" s="26"/>
      <c r="JN401" s="26"/>
      <c r="JO401" s="26"/>
      <c r="JP401" s="26"/>
      <c r="JQ401" s="26"/>
      <c r="JR401" s="26"/>
      <c r="JS401" s="26"/>
      <c r="JT401" s="26"/>
      <c r="JU401" s="26"/>
      <c r="JV401" s="26"/>
      <c r="JW401" s="26"/>
      <c r="JX401" s="26"/>
      <c r="JY401" s="26"/>
      <c r="JZ401" s="26"/>
      <c r="KA401" s="26"/>
      <c r="KB401" s="39"/>
    </row>
    <row r="402" spans="2:288" ht="15" customHeight="1" x14ac:dyDescent="0.25">
      <c r="B402" s="293" t="str">
        <f t="shared" si="51"/>
        <v>Desk 83</v>
      </c>
      <c r="C402" s="295" t="str">
        <f t="shared" si="53"/>
        <v/>
      </c>
      <c r="D402" s="295" t="str">
        <f t="shared" si="53"/>
        <v/>
      </c>
      <c r="E402" s="295" t="str">
        <f t="shared" si="53"/>
        <v/>
      </c>
      <c r="F402" s="295" t="str">
        <f t="shared" si="53"/>
        <v/>
      </c>
      <c r="G402" s="591" t="str">
        <f t="shared" si="53"/>
        <v/>
      </c>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39"/>
      <c r="DX402" s="26"/>
      <c r="DY402" s="26"/>
      <c r="DZ402" s="26"/>
      <c r="EA402" s="26"/>
      <c r="EB402" s="26"/>
      <c r="EC402" s="26"/>
      <c r="ED402" s="26"/>
      <c r="EE402" s="26"/>
      <c r="EF402" s="26"/>
      <c r="EG402" s="26"/>
      <c r="EH402" s="26"/>
      <c r="EI402" s="26"/>
      <c r="EJ402" s="26"/>
      <c r="EK402" s="26"/>
      <c r="EL402" s="26"/>
      <c r="EM402" s="26"/>
      <c r="EN402" s="26"/>
      <c r="EO402" s="26"/>
      <c r="EP402" s="26"/>
      <c r="EQ402" s="26"/>
      <c r="ER402" s="39"/>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c r="GU402" s="26"/>
      <c r="GV402" s="26"/>
      <c r="GW402" s="26"/>
      <c r="GX402" s="26"/>
      <c r="GY402" s="26"/>
      <c r="GZ402" s="26"/>
      <c r="HA402" s="26"/>
      <c r="HB402" s="26"/>
      <c r="HC402" s="26"/>
      <c r="HD402" s="26"/>
      <c r="HE402" s="26"/>
      <c r="HF402" s="26"/>
      <c r="HG402" s="26"/>
      <c r="HH402" s="26"/>
      <c r="HI402" s="26"/>
      <c r="HJ402" s="26"/>
      <c r="HK402" s="26"/>
      <c r="HL402" s="26"/>
      <c r="HM402" s="26"/>
      <c r="HN402" s="26"/>
      <c r="HO402" s="26"/>
      <c r="HP402" s="26"/>
      <c r="HQ402" s="26"/>
      <c r="HR402" s="26"/>
      <c r="HS402" s="26"/>
      <c r="HT402" s="26"/>
      <c r="HU402" s="26"/>
      <c r="HV402" s="26"/>
      <c r="HW402" s="26"/>
      <c r="HX402" s="26"/>
      <c r="HY402" s="26"/>
      <c r="HZ402" s="26"/>
      <c r="IA402" s="26"/>
      <c r="IB402" s="26"/>
      <c r="IC402" s="26"/>
      <c r="ID402" s="26"/>
      <c r="IE402" s="26"/>
      <c r="IF402" s="26"/>
      <c r="IG402" s="26"/>
      <c r="IH402" s="26"/>
      <c r="II402" s="26"/>
      <c r="IJ402" s="26"/>
      <c r="IK402" s="26"/>
      <c r="IL402" s="26"/>
      <c r="IM402" s="26"/>
      <c r="IN402" s="26"/>
      <c r="IO402" s="26"/>
      <c r="IP402" s="26"/>
      <c r="IQ402" s="26"/>
      <c r="IR402" s="26"/>
      <c r="IS402" s="26"/>
      <c r="IT402" s="26"/>
      <c r="IU402" s="26"/>
      <c r="IV402" s="26"/>
      <c r="IW402" s="26"/>
      <c r="IX402" s="26"/>
      <c r="IY402" s="26"/>
      <c r="IZ402" s="26"/>
      <c r="JA402" s="26"/>
      <c r="JB402" s="26"/>
      <c r="JC402" s="26"/>
      <c r="JD402" s="26"/>
      <c r="JE402" s="26"/>
      <c r="JF402" s="26"/>
      <c r="JG402" s="39"/>
      <c r="JH402" s="26"/>
      <c r="JI402" s="26"/>
      <c r="JJ402" s="26"/>
      <c r="JK402" s="26"/>
      <c r="JL402" s="26"/>
      <c r="JM402" s="26"/>
      <c r="JN402" s="26"/>
      <c r="JO402" s="26"/>
      <c r="JP402" s="26"/>
      <c r="JQ402" s="26"/>
      <c r="JR402" s="26"/>
      <c r="JS402" s="26"/>
      <c r="JT402" s="26"/>
      <c r="JU402" s="26"/>
      <c r="JV402" s="26"/>
      <c r="JW402" s="26"/>
      <c r="JX402" s="26"/>
      <c r="JY402" s="26"/>
      <c r="JZ402" s="26"/>
      <c r="KA402" s="26"/>
      <c r="KB402" s="39"/>
    </row>
    <row r="403" spans="2:288" ht="15" customHeight="1" x14ac:dyDescent="0.25">
      <c r="B403" s="293" t="str">
        <f t="shared" si="51"/>
        <v>Desk 84</v>
      </c>
      <c r="C403" s="295" t="str">
        <f t="shared" si="53"/>
        <v/>
      </c>
      <c r="D403" s="295" t="str">
        <f t="shared" si="53"/>
        <v/>
      </c>
      <c r="E403" s="295" t="str">
        <f t="shared" si="53"/>
        <v/>
      </c>
      <c r="F403" s="295" t="str">
        <f t="shared" si="53"/>
        <v/>
      </c>
      <c r="G403" s="591" t="str">
        <f t="shared" si="53"/>
        <v/>
      </c>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39"/>
      <c r="DX403" s="26"/>
      <c r="DY403" s="26"/>
      <c r="DZ403" s="26"/>
      <c r="EA403" s="26"/>
      <c r="EB403" s="26"/>
      <c r="EC403" s="26"/>
      <c r="ED403" s="26"/>
      <c r="EE403" s="26"/>
      <c r="EF403" s="26"/>
      <c r="EG403" s="26"/>
      <c r="EH403" s="26"/>
      <c r="EI403" s="26"/>
      <c r="EJ403" s="26"/>
      <c r="EK403" s="26"/>
      <c r="EL403" s="26"/>
      <c r="EM403" s="26"/>
      <c r="EN403" s="26"/>
      <c r="EO403" s="26"/>
      <c r="EP403" s="26"/>
      <c r="EQ403" s="26"/>
      <c r="ER403" s="39"/>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c r="GU403" s="26"/>
      <c r="GV403" s="26"/>
      <c r="GW403" s="26"/>
      <c r="GX403" s="26"/>
      <c r="GY403" s="26"/>
      <c r="GZ403" s="26"/>
      <c r="HA403" s="26"/>
      <c r="HB403" s="26"/>
      <c r="HC403" s="26"/>
      <c r="HD403" s="26"/>
      <c r="HE403" s="26"/>
      <c r="HF403" s="26"/>
      <c r="HG403" s="26"/>
      <c r="HH403" s="26"/>
      <c r="HI403" s="26"/>
      <c r="HJ403" s="26"/>
      <c r="HK403" s="26"/>
      <c r="HL403" s="26"/>
      <c r="HM403" s="26"/>
      <c r="HN403" s="26"/>
      <c r="HO403" s="26"/>
      <c r="HP403" s="26"/>
      <c r="HQ403" s="26"/>
      <c r="HR403" s="26"/>
      <c r="HS403" s="26"/>
      <c r="HT403" s="26"/>
      <c r="HU403" s="26"/>
      <c r="HV403" s="26"/>
      <c r="HW403" s="26"/>
      <c r="HX403" s="26"/>
      <c r="HY403" s="26"/>
      <c r="HZ403" s="26"/>
      <c r="IA403" s="26"/>
      <c r="IB403" s="26"/>
      <c r="IC403" s="26"/>
      <c r="ID403" s="26"/>
      <c r="IE403" s="26"/>
      <c r="IF403" s="26"/>
      <c r="IG403" s="26"/>
      <c r="IH403" s="26"/>
      <c r="II403" s="26"/>
      <c r="IJ403" s="26"/>
      <c r="IK403" s="26"/>
      <c r="IL403" s="26"/>
      <c r="IM403" s="26"/>
      <c r="IN403" s="26"/>
      <c r="IO403" s="26"/>
      <c r="IP403" s="26"/>
      <c r="IQ403" s="26"/>
      <c r="IR403" s="26"/>
      <c r="IS403" s="26"/>
      <c r="IT403" s="26"/>
      <c r="IU403" s="26"/>
      <c r="IV403" s="26"/>
      <c r="IW403" s="26"/>
      <c r="IX403" s="26"/>
      <c r="IY403" s="26"/>
      <c r="IZ403" s="26"/>
      <c r="JA403" s="26"/>
      <c r="JB403" s="26"/>
      <c r="JC403" s="26"/>
      <c r="JD403" s="26"/>
      <c r="JE403" s="26"/>
      <c r="JF403" s="26"/>
      <c r="JG403" s="39"/>
      <c r="JH403" s="26"/>
      <c r="JI403" s="26"/>
      <c r="JJ403" s="26"/>
      <c r="JK403" s="26"/>
      <c r="JL403" s="26"/>
      <c r="JM403" s="26"/>
      <c r="JN403" s="26"/>
      <c r="JO403" s="26"/>
      <c r="JP403" s="26"/>
      <c r="JQ403" s="26"/>
      <c r="JR403" s="26"/>
      <c r="JS403" s="26"/>
      <c r="JT403" s="26"/>
      <c r="JU403" s="26"/>
      <c r="JV403" s="26"/>
      <c r="JW403" s="26"/>
      <c r="JX403" s="26"/>
      <c r="JY403" s="26"/>
      <c r="JZ403" s="26"/>
      <c r="KA403" s="26"/>
      <c r="KB403" s="39"/>
    </row>
    <row r="404" spans="2:288" ht="15" customHeight="1" x14ac:dyDescent="0.25">
      <c r="B404" s="293" t="str">
        <f t="shared" si="51"/>
        <v>Desk 85</v>
      </c>
      <c r="C404" s="295" t="str">
        <f t="shared" si="53"/>
        <v/>
      </c>
      <c r="D404" s="295" t="str">
        <f t="shared" si="53"/>
        <v/>
      </c>
      <c r="E404" s="295" t="str">
        <f t="shared" si="53"/>
        <v/>
      </c>
      <c r="F404" s="295" t="str">
        <f t="shared" si="53"/>
        <v/>
      </c>
      <c r="G404" s="591" t="str">
        <f t="shared" si="53"/>
        <v/>
      </c>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39"/>
      <c r="DX404" s="26"/>
      <c r="DY404" s="26"/>
      <c r="DZ404" s="26"/>
      <c r="EA404" s="26"/>
      <c r="EB404" s="26"/>
      <c r="EC404" s="26"/>
      <c r="ED404" s="26"/>
      <c r="EE404" s="26"/>
      <c r="EF404" s="26"/>
      <c r="EG404" s="26"/>
      <c r="EH404" s="26"/>
      <c r="EI404" s="26"/>
      <c r="EJ404" s="26"/>
      <c r="EK404" s="26"/>
      <c r="EL404" s="26"/>
      <c r="EM404" s="26"/>
      <c r="EN404" s="26"/>
      <c r="EO404" s="26"/>
      <c r="EP404" s="26"/>
      <c r="EQ404" s="26"/>
      <c r="ER404" s="39"/>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c r="GU404" s="26"/>
      <c r="GV404" s="26"/>
      <c r="GW404" s="26"/>
      <c r="GX404" s="26"/>
      <c r="GY404" s="26"/>
      <c r="GZ404" s="26"/>
      <c r="HA404" s="26"/>
      <c r="HB404" s="26"/>
      <c r="HC404" s="26"/>
      <c r="HD404" s="26"/>
      <c r="HE404" s="26"/>
      <c r="HF404" s="26"/>
      <c r="HG404" s="26"/>
      <c r="HH404" s="26"/>
      <c r="HI404" s="26"/>
      <c r="HJ404" s="26"/>
      <c r="HK404" s="26"/>
      <c r="HL404" s="26"/>
      <c r="HM404" s="26"/>
      <c r="HN404" s="26"/>
      <c r="HO404" s="26"/>
      <c r="HP404" s="26"/>
      <c r="HQ404" s="26"/>
      <c r="HR404" s="26"/>
      <c r="HS404" s="26"/>
      <c r="HT404" s="26"/>
      <c r="HU404" s="26"/>
      <c r="HV404" s="26"/>
      <c r="HW404" s="26"/>
      <c r="HX404" s="26"/>
      <c r="HY404" s="26"/>
      <c r="HZ404" s="26"/>
      <c r="IA404" s="26"/>
      <c r="IB404" s="26"/>
      <c r="IC404" s="26"/>
      <c r="ID404" s="26"/>
      <c r="IE404" s="26"/>
      <c r="IF404" s="26"/>
      <c r="IG404" s="26"/>
      <c r="IH404" s="26"/>
      <c r="II404" s="26"/>
      <c r="IJ404" s="26"/>
      <c r="IK404" s="26"/>
      <c r="IL404" s="26"/>
      <c r="IM404" s="26"/>
      <c r="IN404" s="26"/>
      <c r="IO404" s="26"/>
      <c r="IP404" s="26"/>
      <c r="IQ404" s="26"/>
      <c r="IR404" s="26"/>
      <c r="IS404" s="26"/>
      <c r="IT404" s="26"/>
      <c r="IU404" s="26"/>
      <c r="IV404" s="26"/>
      <c r="IW404" s="26"/>
      <c r="IX404" s="26"/>
      <c r="IY404" s="26"/>
      <c r="IZ404" s="26"/>
      <c r="JA404" s="26"/>
      <c r="JB404" s="26"/>
      <c r="JC404" s="26"/>
      <c r="JD404" s="26"/>
      <c r="JE404" s="26"/>
      <c r="JF404" s="26"/>
      <c r="JG404" s="39"/>
      <c r="JH404" s="26"/>
      <c r="JI404" s="26"/>
      <c r="JJ404" s="26"/>
      <c r="JK404" s="26"/>
      <c r="JL404" s="26"/>
      <c r="JM404" s="26"/>
      <c r="JN404" s="26"/>
      <c r="JO404" s="26"/>
      <c r="JP404" s="26"/>
      <c r="JQ404" s="26"/>
      <c r="JR404" s="26"/>
      <c r="JS404" s="26"/>
      <c r="JT404" s="26"/>
      <c r="JU404" s="26"/>
      <c r="JV404" s="26"/>
      <c r="JW404" s="26"/>
      <c r="JX404" s="26"/>
      <c r="JY404" s="26"/>
      <c r="JZ404" s="26"/>
      <c r="KA404" s="26"/>
      <c r="KB404" s="39"/>
    </row>
    <row r="405" spans="2:288" ht="15" customHeight="1" x14ac:dyDescent="0.25">
      <c r="B405" s="293" t="str">
        <f t="shared" si="51"/>
        <v>Desk 86</v>
      </c>
      <c r="C405" s="295" t="str">
        <f t="shared" si="53"/>
        <v/>
      </c>
      <c r="D405" s="295" t="str">
        <f t="shared" si="53"/>
        <v/>
      </c>
      <c r="E405" s="295" t="str">
        <f t="shared" si="53"/>
        <v/>
      </c>
      <c r="F405" s="295" t="str">
        <f t="shared" si="53"/>
        <v/>
      </c>
      <c r="G405" s="591" t="str">
        <f t="shared" si="53"/>
        <v/>
      </c>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39"/>
      <c r="DX405" s="26"/>
      <c r="DY405" s="26"/>
      <c r="DZ405" s="26"/>
      <c r="EA405" s="26"/>
      <c r="EB405" s="26"/>
      <c r="EC405" s="26"/>
      <c r="ED405" s="26"/>
      <c r="EE405" s="26"/>
      <c r="EF405" s="26"/>
      <c r="EG405" s="26"/>
      <c r="EH405" s="26"/>
      <c r="EI405" s="26"/>
      <c r="EJ405" s="26"/>
      <c r="EK405" s="26"/>
      <c r="EL405" s="26"/>
      <c r="EM405" s="26"/>
      <c r="EN405" s="26"/>
      <c r="EO405" s="26"/>
      <c r="EP405" s="26"/>
      <c r="EQ405" s="26"/>
      <c r="ER405" s="39"/>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c r="GU405" s="26"/>
      <c r="GV405" s="26"/>
      <c r="GW405" s="26"/>
      <c r="GX405" s="26"/>
      <c r="GY405" s="26"/>
      <c r="GZ405" s="26"/>
      <c r="HA405" s="26"/>
      <c r="HB405" s="26"/>
      <c r="HC405" s="26"/>
      <c r="HD405" s="26"/>
      <c r="HE405" s="26"/>
      <c r="HF405" s="26"/>
      <c r="HG405" s="26"/>
      <c r="HH405" s="26"/>
      <c r="HI405" s="26"/>
      <c r="HJ405" s="26"/>
      <c r="HK405" s="26"/>
      <c r="HL405" s="26"/>
      <c r="HM405" s="26"/>
      <c r="HN405" s="26"/>
      <c r="HO405" s="26"/>
      <c r="HP405" s="26"/>
      <c r="HQ405" s="26"/>
      <c r="HR405" s="26"/>
      <c r="HS405" s="26"/>
      <c r="HT405" s="26"/>
      <c r="HU405" s="26"/>
      <c r="HV405" s="26"/>
      <c r="HW405" s="26"/>
      <c r="HX405" s="26"/>
      <c r="HY405" s="26"/>
      <c r="HZ405" s="26"/>
      <c r="IA405" s="26"/>
      <c r="IB405" s="26"/>
      <c r="IC405" s="26"/>
      <c r="ID405" s="26"/>
      <c r="IE405" s="26"/>
      <c r="IF405" s="26"/>
      <c r="IG405" s="26"/>
      <c r="IH405" s="26"/>
      <c r="II405" s="26"/>
      <c r="IJ405" s="26"/>
      <c r="IK405" s="26"/>
      <c r="IL405" s="26"/>
      <c r="IM405" s="26"/>
      <c r="IN405" s="26"/>
      <c r="IO405" s="26"/>
      <c r="IP405" s="26"/>
      <c r="IQ405" s="26"/>
      <c r="IR405" s="26"/>
      <c r="IS405" s="26"/>
      <c r="IT405" s="26"/>
      <c r="IU405" s="26"/>
      <c r="IV405" s="26"/>
      <c r="IW405" s="26"/>
      <c r="IX405" s="26"/>
      <c r="IY405" s="26"/>
      <c r="IZ405" s="26"/>
      <c r="JA405" s="26"/>
      <c r="JB405" s="26"/>
      <c r="JC405" s="26"/>
      <c r="JD405" s="26"/>
      <c r="JE405" s="26"/>
      <c r="JF405" s="26"/>
      <c r="JG405" s="39"/>
      <c r="JH405" s="26"/>
      <c r="JI405" s="26"/>
      <c r="JJ405" s="26"/>
      <c r="JK405" s="26"/>
      <c r="JL405" s="26"/>
      <c r="JM405" s="26"/>
      <c r="JN405" s="26"/>
      <c r="JO405" s="26"/>
      <c r="JP405" s="26"/>
      <c r="JQ405" s="26"/>
      <c r="JR405" s="26"/>
      <c r="JS405" s="26"/>
      <c r="JT405" s="26"/>
      <c r="JU405" s="26"/>
      <c r="JV405" s="26"/>
      <c r="JW405" s="26"/>
      <c r="JX405" s="26"/>
      <c r="JY405" s="26"/>
      <c r="JZ405" s="26"/>
      <c r="KA405" s="26"/>
      <c r="KB405" s="39"/>
    </row>
    <row r="406" spans="2:288" ht="15" customHeight="1" x14ac:dyDescent="0.25">
      <c r="B406" s="293" t="str">
        <f t="shared" si="51"/>
        <v>Desk 87</v>
      </c>
      <c r="C406" s="295" t="str">
        <f t="shared" si="53"/>
        <v/>
      </c>
      <c r="D406" s="295" t="str">
        <f t="shared" si="53"/>
        <v/>
      </c>
      <c r="E406" s="295" t="str">
        <f t="shared" si="53"/>
        <v/>
      </c>
      <c r="F406" s="295" t="str">
        <f t="shared" si="53"/>
        <v/>
      </c>
      <c r="G406" s="591" t="str">
        <f t="shared" si="53"/>
        <v/>
      </c>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39"/>
      <c r="DX406" s="26"/>
      <c r="DY406" s="26"/>
      <c r="DZ406" s="26"/>
      <c r="EA406" s="26"/>
      <c r="EB406" s="26"/>
      <c r="EC406" s="26"/>
      <c r="ED406" s="26"/>
      <c r="EE406" s="26"/>
      <c r="EF406" s="26"/>
      <c r="EG406" s="26"/>
      <c r="EH406" s="26"/>
      <c r="EI406" s="26"/>
      <c r="EJ406" s="26"/>
      <c r="EK406" s="26"/>
      <c r="EL406" s="26"/>
      <c r="EM406" s="26"/>
      <c r="EN406" s="26"/>
      <c r="EO406" s="26"/>
      <c r="EP406" s="26"/>
      <c r="EQ406" s="26"/>
      <c r="ER406" s="39"/>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c r="GU406" s="26"/>
      <c r="GV406" s="26"/>
      <c r="GW406" s="26"/>
      <c r="GX406" s="26"/>
      <c r="GY406" s="26"/>
      <c r="GZ406" s="26"/>
      <c r="HA406" s="26"/>
      <c r="HB406" s="26"/>
      <c r="HC406" s="26"/>
      <c r="HD406" s="26"/>
      <c r="HE406" s="26"/>
      <c r="HF406" s="26"/>
      <c r="HG406" s="26"/>
      <c r="HH406" s="26"/>
      <c r="HI406" s="26"/>
      <c r="HJ406" s="26"/>
      <c r="HK406" s="26"/>
      <c r="HL406" s="26"/>
      <c r="HM406" s="26"/>
      <c r="HN406" s="26"/>
      <c r="HO406" s="26"/>
      <c r="HP406" s="26"/>
      <c r="HQ406" s="26"/>
      <c r="HR406" s="26"/>
      <c r="HS406" s="26"/>
      <c r="HT406" s="26"/>
      <c r="HU406" s="26"/>
      <c r="HV406" s="26"/>
      <c r="HW406" s="26"/>
      <c r="HX406" s="26"/>
      <c r="HY406" s="26"/>
      <c r="HZ406" s="26"/>
      <c r="IA406" s="26"/>
      <c r="IB406" s="26"/>
      <c r="IC406" s="26"/>
      <c r="ID406" s="26"/>
      <c r="IE406" s="26"/>
      <c r="IF406" s="26"/>
      <c r="IG406" s="26"/>
      <c r="IH406" s="26"/>
      <c r="II406" s="26"/>
      <c r="IJ406" s="26"/>
      <c r="IK406" s="26"/>
      <c r="IL406" s="26"/>
      <c r="IM406" s="26"/>
      <c r="IN406" s="26"/>
      <c r="IO406" s="26"/>
      <c r="IP406" s="26"/>
      <c r="IQ406" s="26"/>
      <c r="IR406" s="26"/>
      <c r="IS406" s="26"/>
      <c r="IT406" s="26"/>
      <c r="IU406" s="26"/>
      <c r="IV406" s="26"/>
      <c r="IW406" s="26"/>
      <c r="IX406" s="26"/>
      <c r="IY406" s="26"/>
      <c r="IZ406" s="26"/>
      <c r="JA406" s="26"/>
      <c r="JB406" s="26"/>
      <c r="JC406" s="26"/>
      <c r="JD406" s="26"/>
      <c r="JE406" s="26"/>
      <c r="JF406" s="26"/>
      <c r="JG406" s="39"/>
      <c r="JH406" s="26"/>
      <c r="JI406" s="26"/>
      <c r="JJ406" s="26"/>
      <c r="JK406" s="26"/>
      <c r="JL406" s="26"/>
      <c r="JM406" s="26"/>
      <c r="JN406" s="26"/>
      <c r="JO406" s="26"/>
      <c r="JP406" s="26"/>
      <c r="JQ406" s="26"/>
      <c r="JR406" s="26"/>
      <c r="JS406" s="26"/>
      <c r="JT406" s="26"/>
      <c r="JU406" s="26"/>
      <c r="JV406" s="26"/>
      <c r="JW406" s="26"/>
      <c r="JX406" s="26"/>
      <c r="JY406" s="26"/>
      <c r="JZ406" s="26"/>
      <c r="KA406" s="26"/>
      <c r="KB406" s="39"/>
    </row>
    <row r="407" spans="2:288" ht="15" customHeight="1" x14ac:dyDescent="0.25">
      <c r="B407" s="293" t="str">
        <f t="shared" si="51"/>
        <v>Desk 88</v>
      </c>
      <c r="C407" s="295" t="str">
        <f t="shared" si="53"/>
        <v/>
      </c>
      <c r="D407" s="295" t="str">
        <f t="shared" si="53"/>
        <v/>
      </c>
      <c r="E407" s="295" t="str">
        <f t="shared" si="53"/>
        <v/>
      </c>
      <c r="F407" s="295" t="str">
        <f t="shared" si="53"/>
        <v/>
      </c>
      <c r="G407" s="591" t="str">
        <f t="shared" si="53"/>
        <v/>
      </c>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39"/>
      <c r="DX407" s="26"/>
      <c r="DY407" s="26"/>
      <c r="DZ407" s="26"/>
      <c r="EA407" s="26"/>
      <c r="EB407" s="26"/>
      <c r="EC407" s="26"/>
      <c r="ED407" s="26"/>
      <c r="EE407" s="26"/>
      <c r="EF407" s="26"/>
      <c r="EG407" s="26"/>
      <c r="EH407" s="26"/>
      <c r="EI407" s="26"/>
      <c r="EJ407" s="26"/>
      <c r="EK407" s="26"/>
      <c r="EL407" s="26"/>
      <c r="EM407" s="26"/>
      <c r="EN407" s="26"/>
      <c r="EO407" s="26"/>
      <c r="EP407" s="26"/>
      <c r="EQ407" s="26"/>
      <c r="ER407" s="39"/>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c r="GU407" s="26"/>
      <c r="GV407" s="26"/>
      <c r="GW407" s="26"/>
      <c r="GX407" s="26"/>
      <c r="GY407" s="26"/>
      <c r="GZ407" s="26"/>
      <c r="HA407" s="26"/>
      <c r="HB407" s="26"/>
      <c r="HC407" s="26"/>
      <c r="HD407" s="26"/>
      <c r="HE407" s="26"/>
      <c r="HF407" s="26"/>
      <c r="HG407" s="26"/>
      <c r="HH407" s="26"/>
      <c r="HI407" s="26"/>
      <c r="HJ407" s="26"/>
      <c r="HK407" s="26"/>
      <c r="HL407" s="26"/>
      <c r="HM407" s="26"/>
      <c r="HN407" s="26"/>
      <c r="HO407" s="26"/>
      <c r="HP407" s="26"/>
      <c r="HQ407" s="26"/>
      <c r="HR407" s="26"/>
      <c r="HS407" s="26"/>
      <c r="HT407" s="26"/>
      <c r="HU407" s="26"/>
      <c r="HV407" s="26"/>
      <c r="HW407" s="26"/>
      <c r="HX407" s="26"/>
      <c r="HY407" s="26"/>
      <c r="HZ407" s="26"/>
      <c r="IA407" s="26"/>
      <c r="IB407" s="26"/>
      <c r="IC407" s="26"/>
      <c r="ID407" s="26"/>
      <c r="IE407" s="26"/>
      <c r="IF407" s="26"/>
      <c r="IG407" s="26"/>
      <c r="IH407" s="26"/>
      <c r="II407" s="26"/>
      <c r="IJ407" s="26"/>
      <c r="IK407" s="26"/>
      <c r="IL407" s="26"/>
      <c r="IM407" s="26"/>
      <c r="IN407" s="26"/>
      <c r="IO407" s="26"/>
      <c r="IP407" s="26"/>
      <c r="IQ407" s="26"/>
      <c r="IR407" s="26"/>
      <c r="IS407" s="26"/>
      <c r="IT407" s="26"/>
      <c r="IU407" s="26"/>
      <c r="IV407" s="26"/>
      <c r="IW407" s="26"/>
      <c r="IX407" s="26"/>
      <c r="IY407" s="26"/>
      <c r="IZ407" s="26"/>
      <c r="JA407" s="26"/>
      <c r="JB407" s="26"/>
      <c r="JC407" s="26"/>
      <c r="JD407" s="26"/>
      <c r="JE407" s="26"/>
      <c r="JF407" s="26"/>
      <c r="JG407" s="39"/>
      <c r="JH407" s="26"/>
      <c r="JI407" s="26"/>
      <c r="JJ407" s="26"/>
      <c r="JK407" s="26"/>
      <c r="JL407" s="26"/>
      <c r="JM407" s="26"/>
      <c r="JN407" s="26"/>
      <c r="JO407" s="26"/>
      <c r="JP407" s="26"/>
      <c r="JQ407" s="26"/>
      <c r="JR407" s="26"/>
      <c r="JS407" s="26"/>
      <c r="JT407" s="26"/>
      <c r="JU407" s="26"/>
      <c r="JV407" s="26"/>
      <c r="JW407" s="26"/>
      <c r="JX407" s="26"/>
      <c r="JY407" s="26"/>
      <c r="JZ407" s="26"/>
      <c r="KA407" s="26"/>
      <c r="KB407" s="39"/>
    </row>
    <row r="408" spans="2:288" ht="15" customHeight="1" x14ac:dyDescent="0.25">
      <c r="B408" s="293" t="str">
        <f t="shared" si="51"/>
        <v>Desk 89</v>
      </c>
      <c r="C408" s="295" t="str">
        <f t="shared" si="53"/>
        <v/>
      </c>
      <c r="D408" s="295" t="str">
        <f t="shared" si="53"/>
        <v/>
      </c>
      <c r="E408" s="295" t="str">
        <f t="shared" si="53"/>
        <v/>
      </c>
      <c r="F408" s="295" t="str">
        <f t="shared" si="53"/>
        <v/>
      </c>
      <c r="G408" s="591" t="str">
        <f t="shared" si="53"/>
        <v/>
      </c>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39"/>
      <c r="DX408" s="26"/>
      <c r="DY408" s="26"/>
      <c r="DZ408" s="26"/>
      <c r="EA408" s="26"/>
      <c r="EB408" s="26"/>
      <c r="EC408" s="26"/>
      <c r="ED408" s="26"/>
      <c r="EE408" s="26"/>
      <c r="EF408" s="26"/>
      <c r="EG408" s="26"/>
      <c r="EH408" s="26"/>
      <c r="EI408" s="26"/>
      <c r="EJ408" s="26"/>
      <c r="EK408" s="26"/>
      <c r="EL408" s="26"/>
      <c r="EM408" s="26"/>
      <c r="EN408" s="26"/>
      <c r="EO408" s="26"/>
      <c r="EP408" s="26"/>
      <c r="EQ408" s="26"/>
      <c r="ER408" s="39"/>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39"/>
      <c r="JH408" s="26"/>
      <c r="JI408" s="26"/>
      <c r="JJ408" s="26"/>
      <c r="JK408" s="26"/>
      <c r="JL408" s="26"/>
      <c r="JM408" s="26"/>
      <c r="JN408" s="26"/>
      <c r="JO408" s="26"/>
      <c r="JP408" s="26"/>
      <c r="JQ408" s="26"/>
      <c r="JR408" s="26"/>
      <c r="JS408" s="26"/>
      <c r="JT408" s="26"/>
      <c r="JU408" s="26"/>
      <c r="JV408" s="26"/>
      <c r="JW408" s="26"/>
      <c r="JX408" s="26"/>
      <c r="JY408" s="26"/>
      <c r="JZ408" s="26"/>
      <c r="KA408" s="26"/>
      <c r="KB408" s="39"/>
    </row>
    <row r="409" spans="2:288" ht="15" customHeight="1" x14ac:dyDescent="0.25">
      <c r="B409" s="293" t="str">
        <f t="shared" si="51"/>
        <v>Desk 90</v>
      </c>
      <c r="C409" s="295" t="str">
        <f t="shared" si="53"/>
        <v/>
      </c>
      <c r="D409" s="295" t="str">
        <f t="shared" si="53"/>
        <v/>
      </c>
      <c r="E409" s="295" t="str">
        <f t="shared" si="53"/>
        <v/>
      </c>
      <c r="F409" s="295" t="str">
        <f t="shared" si="53"/>
        <v/>
      </c>
      <c r="G409" s="591" t="str">
        <f t="shared" si="53"/>
        <v/>
      </c>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39"/>
      <c r="DX409" s="26"/>
      <c r="DY409" s="26"/>
      <c r="DZ409" s="26"/>
      <c r="EA409" s="26"/>
      <c r="EB409" s="26"/>
      <c r="EC409" s="26"/>
      <c r="ED409" s="26"/>
      <c r="EE409" s="26"/>
      <c r="EF409" s="26"/>
      <c r="EG409" s="26"/>
      <c r="EH409" s="26"/>
      <c r="EI409" s="26"/>
      <c r="EJ409" s="26"/>
      <c r="EK409" s="26"/>
      <c r="EL409" s="26"/>
      <c r="EM409" s="26"/>
      <c r="EN409" s="26"/>
      <c r="EO409" s="26"/>
      <c r="EP409" s="26"/>
      <c r="EQ409" s="26"/>
      <c r="ER409" s="39"/>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39"/>
      <c r="JH409" s="26"/>
      <c r="JI409" s="26"/>
      <c r="JJ409" s="26"/>
      <c r="JK409" s="26"/>
      <c r="JL409" s="26"/>
      <c r="JM409" s="26"/>
      <c r="JN409" s="26"/>
      <c r="JO409" s="26"/>
      <c r="JP409" s="26"/>
      <c r="JQ409" s="26"/>
      <c r="JR409" s="26"/>
      <c r="JS409" s="26"/>
      <c r="JT409" s="26"/>
      <c r="JU409" s="26"/>
      <c r="JV409" s="26"/>
      <c r="JW409" s="26"/>
      <c r="JX409" s="26"/>
      <c r="JY409" s="26"/>
      <c r="JZ409" s="26"/>
      <c r="KA409" s="26"/>
      <c r="KB409" s="39"/>
    </row>
    <row r="410" spans="2:288" ht="15" customHeight="1" x14ac:dyDescent="0.25">
      <c r="B410" s="293" t="str">
        <f t="shared" si="51"/>
        <v>Desk 91</v>
      </c>
      <c r="C410" s="295" t="str">
        <f t="shared" si="53"/>
        <v/>
      </c>
      <c r="D410" s="295" t="str">
        <f t="shared" si="53"/>
        <v/>
      </c>
      <c r="E410" s="295" t="str">
        <f t="shared" si="53"/>
        <v/>
      </c>
      <c r="F410" s="295" t="str">
        <f t="shared" si="53"/>
        <v/>
      </c>
      <c r="G410" s="591" t="str">
        <f t="shared" si="53"/>
        <v/>
      </c>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39"/>
      <c r="DX410" s="26"/>
      <c r="DY410" s="26"/>
      <c r="DZ410" s="26"/>
      <c r="EA410" s="26"/>
      <c r="EB410" s="26"/>
      <c r="EC410" s="26"/>
      <c r="ED410" s="26"/>
      <c r="EE410" s="26"/>
      <c r="EF410" s="26"/>
      <c r="EG410" s="26"/>
      <c r="EH410" s="26"/>
      <c r="EI410" s="26"/>
      <c r="EJ410" s="26"/>
      <c r="EK410" s="26"/>
      <c r="EL410" s="26"/>
      <c r="EM410" s="26"/>
      <c r="EN410" s="26"/>
      <c r="EO410" s="26"/>
      <c r="EP410" s="26"/>
      <c r="EQ410" s="26"/>
      <c r="ER410" s="39"/>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c r="GU410" s="26"/>
      <c r="GV410" s="26"/>
      <c r="GW410" s="26"/>
      <c r="GX410" s="26"/>
      <c r="GY410" s="26"/>
      <c r="GZ410" s="26"/>
      <c r="HA410" s="26"/>
      <c r="HB410" s="26"/>
      <c r="HC410" s="26"/>
      <c r="HD410" s="26"/>
      <c r="HE410" s="26"/>
      <c r="HF410" s="26"/>
      <c r="HG410" s="26"/>
      <c r="HH410" s="26"/>
      <c r="HI410" s="26"/>
      <c r="HJ410" s="26"/>
      <c r="HK410" s="26"/>
      <c r="HL410" s="26"/>
      <c r="HM410" s="26"/>
      <c r="HN410" s="26"/>
      <c r="HO410" s="26"/>
      <c r="HP410" s="26"/>
      <c r="HQ410" s="26"/>
      <c r="HR410" s="26"/>
      <c r="HS410" s="26"/>
      <c r="HT410" s="26"/>
      <c r="HU410" s="26"/>
      <c r="HV410" s="26"/>
      <c r="HW410" s="26"/>
      <c r="HX410" s="26"/>
      <c r="HY410" s="26"/>
      <c r="HZ410" s="26"/>
      <c r="IA410" s="26"/>
      <c r="IB410" s="26"/>
      <c r="IC410" s="26"/>
      <c r="ID410" s="26"/>
      <c r="IE410" s="26"/>
      <c r="IF410" s="26"/>
      <c r="IG410" s="26"/>
      <c r="IH410" s="26"/>
      <c r="II410" s="26"/>
      <c r="IJ410" s="26"/>
      <c r="IK410" s="26"/>
      <c r="IL410" s="26"/>
      <c r="IM410" s="26"/>
      <c r="IN410" s="26"/>
      <c r="IO410" s="26"/>
      <c r="IP410" s="26"/>
      <c r="IQ410" s="26"/>
      <c r="IR410" s="26"/>
      <c r="IS410" s="26"/>
      <c r="IT410" s="26"/>
      <c r="IU410" s="26"/>
      <c r="IV410" s="26"/>
      <c r="IW410" s="26"/>
      <c r="IX410" s="26"/>
      <c r="IY410" s="26"/>
      <c r="IZ410" s="26"/>
      <c r="JA410" s="26"/>
      <c r="JB410" s="26"/>
      <c r="JC410" s="26"/>
      <c r="JD410" s="26"/>
      <c r="JE410" s="26"/>
      <c r="JF410" s="26"/>
      <c r="JG410" s="39"/>
      <c r="JH410" s="26"/>
      <c r="JI410" s="26"/>
      <c r="JJ410" s="26"/>
      <c r="JK410" s="26"/>
      <c r="JL410" s="26"/>
      <c r="JM410" s="26"/>
      <c r="JN410" s="26"/>
      <c r="JO410" s="26"/>
      <c r="JP410" s="26"/>
      <c r="JQ410" s="26"/>
      <c r="JR410" s="26"/>
      <c r="JS410" s="26"/>
      <c r="JT410" s="26"/>
      <c r="JU410" s="26"/>
      <c r="JV410" s="26"/>
      <c r="JW410" s="26"/>
      <c r="JX410" s="26"/>
      <c r="JY410" s="26"/>
      <c r="JZ410" s="26"/>
      <c r="KA410" s="26"/>
      <c r="KB410" s="39"/>
    </row>
    <row r="411" spans="2:288" ht="15" customHeight="1" x14ac:dyDescent="0.25">
      <c r="B411" s="293" t="str">
        <f t="shared" si="51"/>
        <v>Desk 92</v>
      </c>
      <c r="C411" s="295" t="str">
        <f t="shared" si="53"/>
        <v/>
      </c>
      <c r="D411" s="295" t="str">
        <f t="shared" si="53"/>
        <v/>
      </c>
      <c r="E411" s="295" t="str">
        <f t="shared" si="53"/>
        <v/>
      </c>
      <c r="F411" s="295" t="str">
        <f t="shared" si="53"/>
        <v/>
      </c>
      <c r="G411" s="591" t="str">
        <f t="shared" si="53"/>
        <v/>
      </c>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39"/>
      <c r="DX411" s="26"/>
      <c r="DY411" s="26"/>
      <c r="DZ411" s="26"/>
      <c r="EA411" s="26"/>
      <c r="EB411" s="26"/>
      <c r="EC411" s="26"/>
      <c r="ED411" s="26"/>
      <c r="EE411" s="26"/>
      <c r="EF411" s="26"/>
      <c r="EG411" s="26"/>
      <c r="EH411" s="26"/>
      <c r="EI411" s="26"/>
      <c r="EJ411" s="26"/>
      <c r="EK411" s="26"/>
      <c r="EL411" s="26"/>
      <c r="EM411" s="26"/>
      <c r="EN411" s="26"/>
      <c r="EO411" s="26"/>
      <c r="EP411" s="26"/>
      <c r="EQ411" s="26"/>
      <c r="ER411" s="39"/>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c r="GU411" s="26"/>
      <c r="GV411" s="26"/>
      <c r="GW411" s="26"/>
      <c r="GX411" s="26"/>
      <c r="GY411" s="26"/>
      <c r="GZ411" s="26"/>
      <c r="HA411" s="26"/>
      <c r="HB411" s="26"/>
      <c r="HC411" s="26"/>
      <c r="HD411" s="26"/>
      <c r="HE411" s="26"/>
      <c r="HF411" s="26"/>
      <c r="HG411" s="26"/>
      <c r="HH411" s="26"/>
      <c r="HI411" s="26"/>
      <c r="HJ411" s="26"/>
      <c r="HK411" s="26"/>
      <c r="HL411" s="26"/>
      <c r="HM411" s="26"/>
      <c r="HN411" s="26"/>
      <c r="HO411" s="26"/>
      <c r="HP411" s="26"/>
      <c r="HQ411" s="26"/>
      <c r="HR411" s="26"/>
      <c r="HS411" s="26"/>
      <c r="HT411" s="26"/>
      <c r="HU411" s="26"/>
      <c r="HV411" s="26"/>
      <c r="HW411" s="26"/>
      <c r="HX411" s="26"/>
      <c r="HY411" s="26"/>
      <c r="HZ411" s="26"/>
      <c r="IA411" s="26"/>
      <c r="IB411" s="26"/>
      <c r="IC411" s="26"/>
      <c r="ID411" s="26"/>
      <c r="IE411" s="26"/>
      <c r="IF411" s="26"/>
      <c r="IG411" s="26"/>
      <c r="IH411" s="26"/>
      <c r="II411" s="26"/>
      <c r="IJ411" s="26"/>
      <c r="IK411" s="26"/>
      <c r="IL411" s="26"/>
      <c r="IM411" s="26"/>
      <c r="IN411" s="26"/>
      <c r="IO411" s="26"/>
      <c r="IP411" s="26"/>
      <c r="IQ411" s="26"/>
      <c r="IR411" s="26"/>
      <c r="IS411" s="26"/>
      <c r="IT411" s="26"/>
      <c r="IU411" s="26"/>
      <c r="IV411" s="26"/>
      <c r="IW411" s="26"/>
      <c r="IX411" s="26"/>
      <c r="IY411" s="26"/>
      <c r="IZ411" s="26"/>
      <c r="JA411" s="26"/>
      <c r="JB411" s="26"/>
      <c r="JC411" s="26"/>
      <c r="JD411" s="26"/>
      <c r="JE411" s="26"/>
      <c r="JF411" s="26"/>
      <c r="JG411" s="39"/>
      <c r="JH411" s="26"/>
      <c r="JI411" s="26"/>
      <c r="JJ411" s="26"/>
      <c r="JK411" s="26"/>
      <c r="JL411" s="26"/>
      <c r="JM411" s="26"/>
      <c r="JN411" s="26"/>
      <c r="JO411" s="26"/>
      <c r="JP411" s="26"/>
      <c r="JQ411" s="26"/>
      <c r="JR411" s="26"/>
      <c r="JS411" s="26"/>
      <c r="JT411" s="26"/>
      <c r="JU411" s="26"/>
      <c r="JV411" s="26"/>
      <c r="JW411" s="26"/>
      <c r="JX411" s="26"/>
      <c r="JY411" s="26"/>
      <c r="JZ411" s="26"/>
      <c r="KA411" s="26"/>
      <c r="KB411" s="39"/>
    </row>
    <row r="412" spans="2:288" ht="15" customHeight="1" x14ac:dyDescent="0.25">
      <c r="B412" s="293" t="str">
        <f t="shared" si="51"/>
        <v>Desk 93</v>
      </c>
      <c r="C412" s="295" t="str">
        <f t="shared" si="53"/>
        <v/>
      </c>
      <c r="D412" s="295" t="str">
        <f t="shared" si="53"/>
        <v/>
      </c>
      <c r="E412" s="295" t="str">
        <f t="shared" si="53"/>
        <v/>
      </c>
      <c r="F412" s="295" t="str">
        <f t="shared" si="53"/>
        <v/>
      </c>
      <c r="G412" s="591" t="str">
        <f t="shared" si="53"/>
        <v/>
      </c>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39"/>
      <c r="DX412" s="26"/>
      <c r="DY412" s="26"/>
      <c r="DZ412" s="26"/>
      <c r="EA412" s="26"/>
      <c r="EB412" s="26"/>
      <c r="EC412" s="26"/>
      <c r="ED412" s="26"/>
      <c r="EE412" s="26"/>
      <c r="EF412" s="26"/>
      <c r="EG412" s="26"/>
      <c r="EH412" s="26"/>
      <c r="EI412" s="26"/>
      <c r="EJ412" s="26"/>
      <c r="EK412" s="26"/>
      <c r="EL412" s="26"/>
      <c r="EM412" s="26"/>
      <c r="EN412" s="26"/>
      <c r="EO412" s="26"/>
      <c r="EP412" s="26"/>
      <c r="EQ412" s="26"/>
      <c r="ER412" s="39"/>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c r="GU412" s="26"/>
      <c r="GV412" s="26"/>
      <c r="GW412" s="26"/>
      <c r="GX412" s="26"/>
      <c r="GY412" s="26"/>
      <c r="GZ412" s="26"/>
      <c r="HA412" s="26"/>
      <c r="HB412" s="26"/>
      <c r="HC412" s="26"/>
      <c r="HD412" s="26"/>
      <c r="HE412" s="26"/>
      <c r="HF412" s="26"/>
      <c r="HG412" s="26"/>
      <c r="HH412" s="26"/>
      <c r="HI412" s="26"/>
      <c r="HJ412" s="26"/>
      <c r="HK412" s="26"/>
      <c r="HL412" s="26"/>
      <c r="HM412" s="26"/>
      <c r="HN412" s="26"/>
      <c r="HO412" s="26"/>
      <c r="HP412" s="26"/>
      <c r="HQ412" s="26"/>
      <c r="HR412" s="26"/>
      <c r="HS412" s="26"/>
      <c r="HT412" s="26"/>
      <c r="HU412" s="26"/>
      <c r="HV412" s="26"/>
      <c r="HW412" s="26"/>
      <c r="HX412" s="26"/>
      <c r="HY412" s="26"/>
      <c r="HZ412" s="26"/>
      <c r="IA412" s="26"/>
      <c r="IB412" s="26"/>
      <c r="IC412" s="26"/>
      <c r="ID412" s="26"/>
      <c r="IE412" s="26"/>
      <c r="IF412" s="26"/>
      <c r="IG412" s="26"/>
      <c r="IH412" s="26"/>
      <c r="II412" s="26"/>
      <c r="IJ412" s="26"/>
      <c r="IK412" s="26"/>
      <c r="IL412" s="26"/>
      <c r="IM412" s="26"/>
      <c r="IN412" s="26"/>
      <c r="IO412" s="26"/>
      <c r="IP412" s="26"/>
      <c r="IQ412" s="26"/>
      <c r="IR412" s="26"/>
      <c r="IS412" s="26"/>
      <c r="IT412" s="26"/>
      <c r="IU412" s="26"/>
      <c r="IV412" s="26"/>
      <c r="IW412" s="26"/>
      <c r="IX412" s="26"/>
      <c r="IY412" s="26"/>
      <c r="IZ412" s="26"/>
      <c r="JA412" s="26"/>
      <c r="JB412" s="26"/>
      <c r="JC412" s="26"/>
      <c r="JD412" s="26"/>
      <c r="JE412" s="26"/>
      <c r="JF412" s="26"/>
      <c r="JG412" s="39"/>
      <c r="JH412" s="26"/>
      <c r="JI412" s="26"/>
      <c r="JJ412" s="26"/>
      <c r="JK412" s="26"/>
      <c r="JL412" s="26"/>
      <c r="JM412" s="26"/>
      <c r="JN412" s="26"/>
      <c r="JO412" s="26"/>
      <c r="JP412" s="26"/>
      <c r="JQ412" s="26"/>
      <c r="JR412" s="26"/>
      <c r="JS412" s="26"/>
      <c r="JT412" s="26"/>
      <c r="JU412" s="26"/>
      <c r="JV412" s="26"/>
      <c r="JW412" s="26"/>
      <c r="JX412" s="26"/>
      <c r="JY412" s="26"/>
      <c r="JZ412" s="26"/>
      <c r="KA412" s="26"/>
      <c r="KB412" s="39"/>
    </row>
    <row r="413" spans="2:288" ht="15" customHeight="1" x14ac:dyDescent="0.25">
      <c r="B413" s="293" t="str">
        <f t="shared" si="51"/>
        <v>Desk 94</v>
      </c>
      <c r="C413" s="295" t="str">
        <f t="shared" si="53"/>
        <v/>
      </c>
      <c r="D413" s="295" t="str">
        <f t="shared" si="53"/>
        <v/>
      </c>
      <c r="E413" s="295" t="str">
        <f t="shared" si="53"/>
        <v/>
      </c>
      <c r="F413" s="295" t="str">
        <f t="shared" si="53"/>
        <v/>
      </c>
      <c r="G413" s="591" t="str">
        <f t="shared" si="53"/>
        <v/>
      </c>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39"/>
      <c r="DX413" s="26"/>
      <c r="DY413" s="26"/>
      <c r="DZ413" s="26"/>
      <c r="EA413" s="26"/>
      <c r="EB413" s="26"/>
      <c r="EC413" s="26"/>
      <c r="ED413" s="26"/>
      <c r="EE413" s="26"/>
      <c r="EF413" s="26"/>
      <c r="EG413" s="26"/>
      <c r="EH413" s="26"/>
      <c r="EI413" s="26"/>
      <c r="EJ413" s="26"/>
      <c r="EK413" s="26"/>
      <c r="EL413" s="26"/>
      <c r="EM413" s="26"/>
      <c r="EN413" s="26"/>
      <c r="EO413" s="26"/>
      <c r="EP413" s="26"/>
      <c r="EQ413" s="26"/>
      <c r="ER413" s="39"/>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39"/>
      <c r="JH413" s="26"/>
      <c r="JI413" s="26"/>
      <c r="JJ413" s="26"/>
      <c r="JK413" s="26"/>
      <c r="JL413" s="26"/>
      <c r="JM413" s="26"/>
      <c r="JN413" s="26"/>
      <c r="JO413" s="26"/>
      <c r="JP413" s="26"/>
      <c r="JQ413" s="26"/>
      <c r="JR413" s="26"/>
      <c r="JS413" s="26"/>
      <c r="JT413" s="26"/>
      <c r="JU413" s="26"/>
      <c r="JV413" s="26"/>
      <c r="JW413" s="26"/>
      <c r="JX413" s="26"/>
      <c r="JY413" s="26"/>
      <c r="JZ413" s="26"/>
      <c r="KA413" s="26"/>
      <c r="KB413" s="39"/>
    </row>
    <row r="414" spans="2:288" ht="15" customHeight="1" x14ac:dyDescent="0.25">
      <c r="B414" s="293" t="str">
        <f t="shared" si="51"/>
        <v>Desk 95</v>
      </c>
      <c r="C414" s="295" t="str">
        <f t="shared" si="53"/>
        <v/>
      </c>
      <c r="D414" s="295" t="str">
        <f t="shared" si="53"/>
        <v/>
      </c>
      <c r="E414" s="295" t="str">
        <f t="shared" si="53"/>
        <v/>
      </c>
      <c r="F414" s="295" t="str">
        <f t="shared" si="53"/>
        <v/>
      </c>
      <c r="G414" s="591" t="str">
        <f t="shared" si="53"/>
        <v/>
      </c>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39"/>
      <c r="DX414" s="26"/>
      <c r="DY414" s="26"/>
      <c r="DZ414" s="26"/>
      <c r="EA414" s="26"/>
      <c r="EB414" s="26"/>
      <c r="EC414" s="26"/>
      <c r="ED414" s="26"/>
      <c r="EE414" s="26"/>
      <c r="EF414" s="26"/>
      <c r="EG414" s="26"/>
      <c r="EH414" s="26"/>
      <c r="EI414" s="26"/>
      <c r="EJ414" s="26"/>
      <c r="EK414" s="26"/>
      <c r="EL414" s="26"/>
      <c r="EM414" s="26"/>
      <c r="EN414" s="26"/>
      <c r="EO414" s="26"/>
      <c r="EP414" s="26"/>
      <c r="EQ414" s="26"/>
      <c r="ER414" s="39"/>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c r="GK414" s="26"/>
      <c r="GL414" s="26"/>
      <c r="GM414" s="26"/>
      <c r="GN414" s="26"/>
      <c r="GO414" s="26"/>
      <c r="GP414" s="26"/>
      <c r="GQ414" s="26"/>
      <c r="GR414" s="26"/>
      <c r="GS414" s="26"/>
      <c r="GT414" s="26"/>
      <c r="GU414" s="26"/>
      <c r="GV414" s="26"/>
      <c r="GW414" s="26"/>
      <c r="GX414" s="26"/>
      <c r="GY414" s="26"/>
      <c r="GZ414" s="26"/>
      <c r="HA414" s="26"/>
      <c r="HB414" s="26"/>
      <c r="HC414" s="26"/>
      <c r="HD414" s="26"/>
      <c r="HE414" s="26"/>
      <c r="HF414" s="26"/>
      <c r="HG414" s="26"/>
      <c r="HH414" s="26"/>
      <c r="HI414" s="26"/>
      <c r="HJ414" s="26"/>
      <c r="HK414" s="26"/>
      <c r="HL414" s="26"/>
      <c r="HM414" s="26"/>
      <c r="HN414" s="26"/>
      <c r="HO414" s="26"/>
      <c r="HP414" s="26"/>
      <c r="HQ414" s="26"/>
      <c r="HR414" s="26"/>
      <c r="HS414" s="26"/>
      <c r="HT414" s="26"/>
      <c r="HU414" s="26"/>
      <c r="HV414" s="26"/>
      <c r="HW414" s="26"/>
      <c r="HX414" s="26"/>
      <c r="HY414" s="26"/>
      <c r="HZ414" s="26"/>
      <c r="IA414" s="26"/>
      <c r="IB414" s="26"/>
      <c r="IC414" s="26"/>
      <c r="ID414" s="26"/>
      <c r="IE414" s="26"/>
      <c r="IF414" s="26"/>
      <c r="IG414" s="26"/>
      <c r="IH414" s="26"/>
      <c r="II414" s="26"/>
      <c r="IJ414" s="26"/>
      <c r="IK414" s="26"/>
      <c r="IL414" s="26"/>
      <c r="IM414" s="26"/>
      <c r="IN414" s="26"/>
      <c r="IO414" s="26"/>
      <c r="IP414" s="26"/>
      <c r="IQ414" s="26"/>
      <c r="IR414" s="26"/>
      <c r="IS414" s="26"/>
      <c r="IT414" s="26"/>
      <c r="IU414" s="26"/>
      <c r="IV414" s="26"/>
      <c r="IW414" s="26"/>
      <c r="IX414" s="26"/>
      <c r="IY414" s="26"/>
      <c r="IZ414" s="26"/>
      <c r="JA414" s="26"/>
      <c r="JB414" s="26"/>
      <c r="JC414" s="26"/>
      <c r="JD414" s="26"/>
      <c r="JE414" s="26"/>
      <c r="JF414" s="26"/>
      <c r="JG414" s="39"/>
      <c r="JH414" s="26"/>
      <c r="JI414" s="26"/>
      <c r="JJ414" s="26"/>
      <c r="JK414" s="26"/>
      <c r="JL414" s="26"/>
      <c r="JM414" s="26"/>
      <c r="JN414" s="26"/>
      <c r="JO414" s="26"/>
      <c r="JP414" s="26"/>
      <c r="JQ414" s="26"/>
      <c r="JR414" s="26"/>
      <c r="JS414" s="26"/>
      <c r="JT414" s="26"/>
      <c r="JU414" s="26"/>
      <c r="JV414" s="26"/>
      <c r="JW414" s="26"/>
      <c r="JX414" s="26"/>
      <c r="JY414" s="26"/>
      <c r="JZ414" s="26"/>
      <c r="KA414" s="26"/>
      <c r="KB414" s="39"/>
    </row>
    <row r="415" spans="2:288" ht="15" customHeight="1" x14ac:dyDescent="0.25">
      <c r="B415" s="293" t="str">
        <f t="shared" si="51"/>
        <v>Desk 96</v>
      </c>
      <c r="C415" s="295" t="str">
        <f t="shared" si="53"/>
        <v/>
      </c>
      <c r="D415" s="295" t="str">
        <f t="shared" si="53"/>
        <v/>
      </c>
      <c r="E415" s="295" t="str">
        <f t="shared" si="53"/>
        <v/>
      </c>
      <c r="F415" s="295" t="str">
        <f t="shared" si="53"/>
        <v/>
      </c>
      <c r="G415" s="591" t="str">
        <f t="shared" si="53"/>
        <v/>
      </c>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39"/>
      <c r="DX415" s="26"/>
      <c r="DY415" s="26"/>
      <c r="DZ415" s="26"/>
      <c r="EA415" s="26"/>
      <c r="EB415" s="26"/>
      <c r="EC415" s="26"/>
      <c r="ED415" s="26"/>
      <c r="EE415" s="26"/>
      <c r="EF415" s="26"/>
      <c r="EG415" s="26"/>
      <c r="EH415" s="26"/>
      <c r="EI415" s="26"/>
      <c r="EJ415" s="26"/>
      <c r="EK415" s="26"/>
      <c r="EL415" s="26"/>
      <c r="EM415" s="26"/>
      <c r="EN415" s="26"/>
      <c r="EO415" s="26"/>
      <c r="EP415" s="26"/>
      <c r="EQ415" s="26"/>
      <c r="ER415" s="39"/>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c r="GK415" s="26"/>
      <c r="GL415" s="26"/>
      <c r="GM415" s="26"/>
      <c r="GN415" s="26"/>
      <c r="GO415" s="26"/>
      <c r="GP415" s="26"/>
      <c r="GQ415" s="26"/>
      <c r="GR415" s="26"/>
      <c r="GS415" s="26"/>
      <c r="GT415" s="26"/>
      <c r="GU415" s="26"/>
      <c r="GV415" s="26"/>
      <c r="GW415" s="26"/>
      <c r="GX415" s="26"/>
      <c r="GY415" s="26"/>
      <c r="GZ415" s="26"/>
      <c r="HA415" s="26"/>
      <c r="HB415" s="26"/>
      <c r="HC415" s="26"/>
      <c r="HD415" s="26"/>
      <c r="HE415" s="26"/>
      <c r="HF415" s="26"/>
      <c r="HG415" s="26"/>
      <c r="HH415" s="26"/>
      <c r="HI415" s="26"/>
      <c r="HJ415" s="26"/>
      <c r="HK415" s="26"/>
      <c r="HL415" s="26"/>
      <c r="HM415" s="26"/>
      <c r="HN415" s="26"/>
      <c r="HO415" s="26"/>
      <c r="HP415" s="26"/>
      <c r="HQ415" s="26"/>
      <c r="HR415" s="26"/>
      <c r="HS415" s="26"/>
      <c r="HT415" s="26"/>
      <c r="HU415" s="26"/>
      <c r="HV415" s="26"/>
      <c r="HW415" s="26"/>
      <c r="HX415" s="26"/>
      <c r="HY415" s="26"/>
      <c r="HZ415" s="26"/>
      <c r="IA415" s="26"/>
      <c r="IB415" s="26"/>
      <c r="IC415" s="26"/>
      <c r="ID415" s="26"/>
      <c r="IE415" s="26"/>
      <c r="IF415" s="26"/>
      <c r="IG415" s="26"/>
      <c r="IH415" s="26"/>
      <c r="II415" s="26"/>
      <c r="IJ415" s="26"/>
      <c r="IK415" s="26"/>
      <c r="IL415" s="26"/>
      <c r="IM415" s="26"/>
      <c r="IN415" s="26"/>
      <c r="IO415" s="26"/>
      <c r="IP415" s="26"/>
      <c r="IQ415" s="26"/>
      <c r="IR415" s="26"/>
      <c r="IS415" s="26"/>
      <c r="IT415" s="26"/>
      <c r="IU415" s="26"/>
      <c r="IV415" s="26"/>
      <c r="IW415" s="26"/>
      <c r="IX415" s="26"/>
      <c r="IY415" s="26"/>
      <c r="IZ415" s="26"/>
      <c r="JA415" s="26"/>
      <c r="JB415" s="26"/>
      <c r="JC415" s="26"/>
      <c r="JD415" s="26"/>
      <c r="JE415" s="26"/>
      <c r="JF415" s="26"/>
      <c r="JG415" s="39"/>
      <c r="JH415" s="26"/>
      <c r="JI415" s="26"/>
      <c r="JJ415" s="26"/>
      <c r="JK415" s="26"/>
      <c r="JL415" s="26"/>
      <c r="JM415" s="26"/>
      <c r="JN415" s="26"/>
      <c r="JO415" s="26"/>
      <c r="JP415" s="26"/>
      <c r="JQ415" s="26"/>
      <c r="JR415" s="26"/>
      <c r="JS415" s="26"/>
      <c r="JT415" s="26"/>
      <c r="JU415" s="26"/>
      <c r="JV415" s="26"/>
      <c r="JW415" s="26"/>
      <c r="JX415" s="26"/>
      <c r="JY415" s="26"/>
      <c r="JZ415" s="26"/>
      <c r="KA415" s="26"/>
      <c r="KB415" s="39"/>
    </row>
    <row r="416" spans="2:288" ht="15" customHeight="1" x14ac:dyDescent="0.25">
      <c r="B416" s="293" t="str">
        <f t="shared" si="51"/>
        <v>Desk 97</v>
      </c>
      <c r="C416" s="295" t="str">
        <f t="shared" si="53"/>
        <v/>
      </c>
      <c r="D416" s="295" t="str">
        <f t="shared" si="53"/>
        <v/>
      </c>
      <c r="E416" s="295" t="str">
        <f t="shared" si="53"/>
        <v/>
      </c>
      <c r="F416" s="295" t="str">
        <f t="shared" si="53"/>
        <v/>
      </c>
      <c r="G416" s="591" t="str">
        <f t="shared" si="53"/>
        <v/>
      </c>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39"/>
      <c r="DX416" s="26"/>
      <c r="DY416" s="26"/>
      <c r="DZ416" s="26"/>
      <c r="EA416" s="26"/>
      <c r="EB416" s="26"/>
      <c r="EC416" s="26"/>
      <c r="ED416" s="26"/>
      <c r="EE416" s="26"/>
      <c r="EF416" s="26"/>
      <c r="EG416" s="26"/>
      <c r="EH416" s="26"/>
      <c r="EI416" s="26"/>
      <c r="EJ416" s="26"/>
      <c r="EK416" s="26"/>
      <c r="EL416" s="26"/>
      <c r="EM416" s="26"/>
      <c r="EN416" s="26"/>
      <c r="EO416" s="26"/>
      <c r="EP416" s="26"/>
      <c r="EQ416" s="26"/>
      <c r="ER416" s="39"/>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c r="GK416" s="26"/>
      <c r="GL416" s="26"/>
      <c r="GM416" s="26"/>
      <c r="GN416" s="26"/>
      <c r="GO416" s="26"/>
      <c r="GP416" s="26"/>
      <c r="GQ416" s="26"/>
      <c r="GR416" s="26"/>
      <c r="GS416" s="26"/>
      <c r="GT416" s="26"/>
      <c r="GU416" s="26"/>
      <c r="GV416" s="26"/>
      <c r="GW416" s="26"/>
      <c r="GX416" s="26"/>
      <c r="GY416" s="26"/>
      <c r="GZ416" s="26"/>
      <c r="HA416" s="26"/>
      <c r="HB416" s="26"/>
      <c r="HC416" s="26"/>
      <c r="HD416" s="26"/>
      <c r="HE416" s="26"/>
      <c r="HF416" s="26"/>
      <c r="HG416" s="26"/>
      <c r="HH416" s="26"/>
      <c r="HI416" s="26"/>
      <c r="HJ416" s="26"/>
      <c r="HK416" s="26"/>
      <c r="HL416" s="26"/>
      <c r="HM416" s="26"/>
      <c r="HN416" s="26"/>
      <c r="HO416" s="26"/>
      <c r="HP416" s="26"/>
      <c r="HQ416" s="26"/>
      <c r="HR416" s="26"/>
      <c r="HS416" s="26"/>
      <c r="HT416" s="26"/>
      <c r="HU416" s="26"/>
      <c r="HV416" s="26"/>
      <c r="HW416" s="26"/>
      <c r="HX416" s="26"/>
      <c r="HY416" s="26"/>
      <c r="HZ416" s="26"/>
      <c r="IA416" s="26"/>
      <c r="IB416" s="26"/>
      <c r="IC416" s="26"/>
      <c r="ID416" s="26"/>
      <c r="IE416" s="26"/>
      <c r="IF416" s="26"/>
      <c r="IG416" s="26"/>
      <c r="IH416" s="26"/>
      <c r="II416" s="26"/>
      <c r="IJ416" s="26"/>
      <c r="IK416" s="26"/>
      <c r="IL416" s="26"/>
      <c r="IM416" s="26"/>
      <c r="IN416" s="26"/>
      <c r="IO416" s="26"/>
      <c r="IP416" s="26"/>
      <c r="IQ416" s="26"/>
      <c r="IR416" s="26"/>
      <c r="IS416" s="26"/>
      <c r="IT416" s="26"/>
      <c r="IU416" s="26"/>
      <c r="IV416" s="26"/>
      <c r="IW416" s="26"/>
      <c r="IX416" s="26"/>
      <c r="IY416" s="26"/>
      <c r="IZ416" s="26"/>
      <c r="JA416" s="26"/>
      <c r="JB416" s="26"/>
      <c r="JC416" s="26"/>
      <c r="JD416" s="26"/>
      <c r="JE416" s="26"/>
      <c r="JF416" s="26"/>
      <c r="JG416" s="39"/>
      <c r="JH416" s="26"/>
      <c r="JI416" s="26"/>
      <c r="JJ416" s="26"/>
      <c r="JK416" s="26"/>
      <c r="JL416" s="26"/>
      <c r="JM416" s="26"/>
      <c r="JN416" s="26"/>
      <c r="JO416" s="26"/>
      <c r="JP416" s="26"/>
      <c r="JQ416" s="26"/>
      <c r="JR416" s="26"/>
      <c r="JS416" s="26"/>
      <c r="JT416" s="26"/>
      <c r="JU416" s="26"/>
      <c r="JV416" s="26"/>
      <c r="JW416" s="26"/>
      <c r="JX416" s="26"/>
      <c r="JY416" s="26"/>
      <c r="JZ416" s="26"/>
      <c r="KA416" s="26"/>
      <c r="KB416" s="39"/>
    </row>
    <row r="417" spans="1:289" ht="15" customHeight="1" x14ac:dyDescent="0.25">
      <c r="B417" s="293" t="str">
        <f t="shared" si="51"/>
        <v>Desk 98</v>
      </c>
      <c r="C417" s="295" t="str">
        <f t="shared" ref="C417:G419" si="54">IF(ISBLANK(C108), "", C108)</f>
        <v/>
      </c>
      <c r="D417" s="295" t="str">
        <f t="shared" si="54"/>
        <v/>
      </c>
      <c r="E417" s="295" t="str">
        <f t="shared" si="54"/>
        <v/>
      </c>
      <c r="F417" s="295" t="str">
        <f t="shared" si="54"/>
        <v/>
      </c>
      <c r="G417" s="591" t="str">
        <f t="shared" si="54"/>
        <v/>
      </c>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39"/>
      <c r="DX417" s="26"/>
      <c r="DY417" s="26"/>
      <c r="DZ417" s="26"/>
      <c r="EA417" s="26"/>
      <c r="EB417" s="26"/>
      <c r="EC417" s="26"/>
      <c r="ED417" s="26"/>
      <c r="EE417" s="26"/>
      <c r="EF417" s="26"/>
      <c r="EG417" s="26"/>
      <c r="EH417" s="26"/>
      <c r="EI417" s="26"/>
      <c r="EJ417" s="26"/>
      <c r="EK417" s="26"/>
      <c r="EL417" s="26"/>
      <c r="EM417" s="26"/>
      <c r="EN417" s="26"/>
      <c r="EO417" s="26"/>
      <c r="EP417" s="26"/>
      <c r="EQ417" s="26"/>
      <c r="ER417" s="39"/>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39"/>
      <c r="JH417" s="26"/>
      <c r="JI417" s="26"/>
      <c r="JJ417" s="26"/>
      <c r="JK417" s="26"/>
      <c r="JL417" s="26"/>
      <c r="JM417" s="26"/>
      <c r="JN417" s="26"/>
      <c r="JO417" s="26"/>
      <c r="JP417" s="26"/>
      <c r="JQ417" s="26"/>
      <c r="JR417" s="26"/>
      <c r="JS417" s="26"/>
      <c r="JT417" s="26"/>
      <c r="JU417" s="26"/>
      <c r="JV417" s="26"/>
      <c r="JW417" s="26"/>
      <c r="JX417" s="26"/>
      <c r="JY417" s="26"/>
      <c r="JZ417" s="26"/>
      <c r="KA417" s="26"/>
      <c r="KB417" s="39"/>
    </row>
    <row r="418" spans="1:289" ht="15" customHeight="1" x14ac:dyDescent="0.25">
      <c r="B418" s="293" t="str">
        <f t="shared" si="51"/>
        <v>Desk 99</v>
      </c>
      <c r="C418" s="295" t="str">
        <f t="shared" si="54"/>
        <v/>
      </c>
      <c r="D418" s="295" t="str">
        <f t="shared" si="54"/>
        <v/>
      </c>
      <c r="E418" s="295" t="str">
        <f t="shared" si="54"/>
        <v/>
      </c>
      <c r="F418" s="295" t="str">
        <f t="shared" si="54"/>
        <v/>
      </c>
      <c r="G418" s="591" t="str">
        <f t="shared" si="54"/>
        <v/>
      </c>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39"/>
      <c r="DX418" s="26"/>
      <c r="DY418" s="26"/>
      <c r="DZ418" s="26"/>
      <c r="EA418" s="26"/>
      <c r="EB418" s="26"/>
      <c r="EC418" s="26"/>
      <c r="ED418" s="26"/>
      <c r="EE418" s="26"/>
      <c r="EF418" s="26"/>
      <c r="EG418" s="26"/>
      <c r="EH418" s="26"/>
      <c r="EI418" s="26"/>
      <c r="EJ418" s="26"/>
      <c r="EK418" s="26"/>
      <c r="EL418" s="26"/>
      <c r="EM418" s="26"/>
      <c r="EN418" s="26"/>
      <c r="EO418" s="26"/>
      <c r="EP418" s="26"/>
      <c r="EQ418" s="26"/>
      <c r="ER418" s="39"/>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c r="GU418" s="26"/>
      <c r="GV418" s="26"/>
      <c r="GW418" s="26"/>
      <c r="GX418" s="26"/>
      <c r="GY418" s="26"/>
      <c r="GZ418" s="26"/>
      <c r="HA418" s="26"/>
      <c r="HB418" s="26"/>
      <c r="HC418" s="26"/>
      <c r="HD418" s="26"/>
      <c r="HE418" s="26"/>
      <c r="HF418" s="26"/>
      <c r="HG418" s="26"/>
      <c r="HH418" s="26"/>
      <c r="HI418" s="26"/>
      <c r="HJ418" s="26"/>
      <c r="HK418" s="26"/>
      <c r="HL418" s="26"/>
      <c r="HM418" s="26"/>
      <c r="HN418" s="26"/>
      <c r="HO418" s="26"/>
      <c r="HP418" s="26"/>
      <c r="HQ418" s="26"/>
      <c r="HR418" s="26"/>
      <c r="HS418" s="26"/>
      <c r="HT418" s="26"/>
      <c r="HU418" s="26"/>
      <c r="HV418" s="26"/>
      <c r="HW418" s="26"/>
      <c r="HX418" s="26"/>
      <c r="HY418" s="26"/>
      <c r="HZ418" s="26"/>
      <c r="IA418" s="26"/>
      <c r="IB418" s="26"/>
      <c r="IC418" s="26"/>
      <c r="ID418" s="26"/>
      <c r="IE418" s="26"/>
      <c r="IF418" s="26"/>
      <c r="IG418" s="26"/>
      <c r="IH418" s="26"/>
      <c r="II418" s="26"/>
      <c r="IJ418" s="26"/>
      <c r="IK418" s="26"/>
      <c r="IL418" s="26"/>
      <c r="IM418" s="26"/>
      <c r="IN418" s="26"/>
      <c r="IO418" s="26"/>
      <c r="IP418" s="26"/>
      <c r="IQ418" s="26"/>
      <c r="IR418" s="26"/>
      <c r="IS418" s="26"/>
      <c r="IT418" s="26"/>
      <c r="IU418" s="26"/>
      <c r="IV418" s="26"/>
      <c r="IW418" s="26"/>
      <c r="IX418" s="26"/>
      <c r="IY418" s="26"/>
      <c r="IZ418" s="26"/>
      <c r="JA418" s="26"/>
      <c r="JB418" s="26"/>
      <c r="JC418" s="26"/>
      <c r="JD418" s="26"/>
      <c r="JE418" s="26"/>
      <c r="JF418" s="26"/>
      <c r="JG418" s="39"/>
      <c r="JH418" s="26"/>
      <c r="JI418" s="26"/>
      <c r="JJ418" s="26"/>
      <c r="JK418" s="26"/>
      <c r="JL418" s="26"/>
      <c r="JM418" s="26"/>
      <c r="JN418" s="26"/>
      <c r="JO418" s="26"/>
      <c r="JP418" s="26"/>
      <c r="JQ418" s="26"/>
      <c r="JR418" s="26"/>
      <c r="JS418" s="26"/>
      <c r="JT418" s="26"/>
      <c r="JU418" s="26"/>
      <c r="JV418" s="26"/>
      <c r="JW418" s="26"/>
      <c r="JX418" s="26"/>
      <c r="JY418" s="26"/>
      <c r="JZ418" s="26"/>
      <c r="KA418" s="26"/>
      <c r="KB418" s="39"/>
    </row>
    <row r="419" spans="1:289" ht="15" customHeight="1" x14ac:dyDescent="0.25">
      <c r="B419" s="296" t="str">
        <f t="shared" si="51"/>
        <v>Desk 100</v>
      </c>
      <c r="C419" s="297" t="str">
        <f t="shared" si="54"/>
        <v/>
      </c>
      <c r="D419" s="297" t="str">
        <f t="shared" si="54"/>
        <v/>
      </c>
      <c r="E419" s="297" t="str">
        <f t="shared" si="54"/>
        <v/>
      </c>
      <c r="F419" s="297" t="str">
        <f t="shared" si="54"/>
        <v/>
      </c>
      <c r="G419" s="591" t="str">
        <f t="shared" si="54"/>
        <v/>
      </c>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c r="BM419" s="33"/>
      <c r="BN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c r="CM419" s="33"/>
      <c r="CN419" s="33"/>
      <c r="CO419" s="33"/>
      <c r="CP419" s="33"/>
      <c r="CQ419" s="33"/>
      <c r="CR419" s="33"/>
      <c r="CS419" s="33"/>
      <c r="CT419" s="33"/>
      <c r="CU419" s="33"/>
      <c r="CV419" s="33"/>
      <c r="CW419" s="33"/>
      <c r="CX419" s="33"/>
      <c r="CY419" s="33"/>
      <c r="CZ419" s="33"/>
      <c r="DA419" s="33"/>
      <c r="DB419" s="33"/>
      <c r="DC419" s="33"/>
      <c r="DD419" s="33"/>
      <c r="DE419" s="33"/>
      <c r="DF419" s="33"/>
      <c r="DG419" s="33"/>
      <c r="DH419" s="33"/>
      <c r="DI419" s="33"/>
      <c r="DJ419" s="33"/>
      <c r="DK419" s="33"/>
      <c r="DL419" s="33"/>
      <c r="DM419" s="33"/>
      <c r="DN419" s="33"/>
      <c r="DO419" s="33"/>
      <c r="DP419" s="33"/>
      <c r="DQ419" s="33"/>
      <c r="DR419" s="33"/>
      <c r="DS419" s="33"/>
      <c r="DT419" s="33"/>
      <c r="DU419" s="33"/>
      <c r="DV419" s="33"/>
      <c r="DW419" s="81"/>
      <c r="DX419" s="33"/>
      <c r="DY419" s="33"/>
      <c r="DZ419" s="33"/>
      <c r="EA419" s="33"/>
      <c r="EB419" s="33"/>
      <c r="EC419" s="33"/>
      <c r="ED419" s="33"/>
      <c r="EE419" s="33"/>
      <c r="EF419" s="33"/>
      <c r="EG419" s="33"/>
      <c r="EH419" s="33"/>
      <c r="EI419" s="33"/>
      <c r="EJ419" s="33"/>
      <c r="EK419" s="33"/>
      <c r="EL419" s="33"/>
      <c r="EM419" s="33"/>
      <c r="EN419" s="33"/>
      <c r="EO419" s="33"/>
      <c r="EP419" s="33"/>
      <c r="EQ419" s="33"/>
      <c r="ER419" s="81"/>
      <c r="ES419" s="33"/>
      <c r="ET419" s="33"/>
      <c r="EU419" s="33"/>
      <c r="EV419" s="33"/>
      <c r="EW419" s="33"/>
      <c r="EX419" s="33"/>
      <c r="EY419" s="33"/>
      <c r="EZ419" s="33"/>
      <c r="FA419" s="33"/>
      <c r="FB419" s="33"/>
      <c r="FC419" s="33"/>
      <c r="FD419" s="33"/>
      <c r="FE419" s="33"/>
      <c r="FF419" s="33"/>
      <c r="FG419" s="33"/>
      <c r="FH419" s="33"/>
      <c r="FI419" s="33"/>
      <c r="FJ419" s="33"/>
      <c r="FK419" s="33"/>
      <c r="FL419" s="33"/>
      <c r="FM419" s="33"/>
      <c r="FN419" s="33"/>
      <c r="FO419" s="33"/>
      <c r="FP419" s="33"/>
      <c r="FQ419" s="33"/>
      <c r="FR419" s="33"/>
      <c r="FS419" s="33"/>
      <c r="FT419" s="33"/>
      <c r="FU419" s="33"/>
      <c r="FV419" s="33"/>
      <c r="FW419" s="33"/>
      <c r="FX419" s="33"/>
      <c r="FY419" s="33"/>
      <c r="FZ419" s="33"/>
      <c r="GA419" s="33"/>
      <c r="GB419" s="33"/>
      <c r="GC419" s="33"/>
      <c r="GD419" s="33"/>
      <c r="GE419" s="33"/>
      <c r="GF419" s="33"/>
      <c r="GG419" s="33"/>
      <c r="GH419" s="33"/>
      <c r="GI419" s="33"/>
      <c r="GJ419" s="33"/>
      <c r="GK419" s="33"/>
      <c r="GL419" s="33"/>
      <c r="GM419" s="33"/>
      <c r="GN419" s="33"/>
      <c r="GO419" s="33"/>
      <c r="GP419" s="33"/>
      <c r="GQ419" s="33"/>
      <c r="GR419" s="33"/>
      <c r="GS419" s="33"/>
      <c r="GT419" s="33"/>
      <c r="GU419" s="33"/>
      <c r="GV419" s="33"/>
      <c r="GW419" s="33"/>
      <c r="GX419" s="33"/>
      <c r="GY419" s="33"/>
      <c r="GZ419" s="33"/>
      <c r="HA419" s="33"/>
      <c r="HB419" s="33"/>
      <c r="HC419" s="33"/>
      <c r="HD419" s="33"/>
      <c r="HE419" s="33"/>
      <c r="HF419" s="33"/>
      <c r="HG419" s="33"/>
      <c r="HH419" s="33"/>
      <c r="HI419" s="33"/>
      <c r="HJ419" s="33"/>
      <c r="HK419" s="33"/>
      <c r="HL419" s="33"/>
      <c r="HM419" s="33"/>
      <c r="HN419" s="33"/>
      <c r="HO419" s="33"/>
      <c r="HP419" s="33"/>
      <c r="HQ419" s="33"/>
      <c r="HR419" s="33"/>
      <c r="HS419" s="33"/>
      <c r="HT419" s="33"/>
      <c r="HU419" s="33"/>
      <c r="HV419" s="33"/>
      <c r="HW419" s="33"/>
      <c r="HX419" s="33"/>
      <c r="HY419" s="33"/>
      <c r="HZ419" s="33"/>
      <c r="IA419" s="33"/>
      <c r="IB419" s="33"/>
      <c r="IC419" s="33"/>
      <c r="ID419" s="33"/>
      <c r="IE419" s="33"/>
      <c r="IF419" s="33"/>
      <c r="IG419" s="33"/>
      <c r="IH419" s="33"/>
      <c r="II419" s="33"/>
      <c r="IJ419" s="33"/>
      <c r="IK419" s="33"/>
      <c r="IL419" s="33"/>
      <c r="IM419" s="33"/>
      <c r="IN419" s="33"/>
      <c r="IO419" s="33"/>
      <c r="IP419" s="33"/>
      <c r="IQ419" s="33"/>
      <c r="IR419" s="33"/>
      <c r="IS419" s="33"/>
      <c r="IT419" s="33"/>
      <c r="IU419" s="33"/>
      <c r="IV419" s="33"/>
      <c r="IW419" s="33"/>
      <c r="IX419" s="33"/>
      <c r="IY419" s="33"/>
      <c r="IZ419" s="33"/>
      <c r="JA419" s="33"/>
      <c r="JB419" s="33"/>
      <c r="JC419" s="33"/>
      <c r="JD419" s="33"/>
      <c r="JE419" s="33"/>
      <c r="JF419" s="33"/>
      <c r="JG419" s="81"/>
      <c r="JH419" s="33"/>
      <c r="JI419" s="33"/>
      <c r="JJ419" s="33"/>
      <c r="JK419" s="33"/>
      <c r="JL419" s="33"/>
      <c r="JM419" s="33"/>
      <c r="JN419" s="33"/>
      <c r="JO419" s="33"/>
      <c r="JP419" s="33"/>
      <c r="JQ419" s="33"/>
      <c r="JR419" s="33"/>
      <c r="JS419" s="33"/>
      <c r="JT419" s="33"/>
      <c r="JU419" s="33"/>
      <c r="JV419" s="33"/>
      <c r="JW419" s="33"/>
      <c r="JX419" s="33"/>
      <c r="JY419" s="33"/>
      <c r="JZ419" s="33"/>
      <c r="KA419" s="33"/>
      <c r="KB419" s="81"/>
    </row>
    <row r="420" spans="1:289" ht="15" customHeight="1" x14ac:dyDescent="0.25">
      <c r="B420" s="649" t="s">
        <v>618</v>
      </c>
      <c r="C420" s="592"/>
      <c r="D420" s="592"/>
      <c r="E420" s="592"/>
      <c r="F420" s="592"/>
      <c r="G420" s="592"/>
      <c r="H420" s="648"/>
      <c r="I420" s="648"/>
      <c r="J420" s="648"/>
      <c r="K420" s="648"/>
      <c r="L420" s="648"/>
      <c r="M420" s="648"/>
      <c r="N420" s="648"/>
      <c r="O420" s="648"/>
      <c r="P420" s="648"/>
      <c r="Q420" s="648"/>
      <c r="R420" s="648"/>
      <c r="S420" s="648"/>
      <c r="T420" s="648"/>
      <c r="U420" s="648"/>
      <c r="V420" s="648"/>
      <c r="W420" s="648"/>
      <c r="X420" s="648"/>
      <c r="Y420" s="648"/>
      <c r="Z420" s="648"/>
      <c r="AA420" s="648"/>
      <c r="AB420" s="648"/>
      <c r="AC420" s="648"/>
      <c r="AD420" s="648"/>
      <c r="AE420" s="648"/>
      <c r="AF420" s="648"/>
      <c r="AG420" s="648"/>
      <c r="AH420" s="648"/>
      <c r="AI420" s="648"/>
      <c r="AJ420" s="648"/>
      <c r="AK420" s="648"/>
      <c r="AL420" s="648"/>
      <c r="AM420" s="648"/>
      <c r="AN420" s="648"/>
      <c r="AO420" s="648"/>
      <c r="AP420" s="648"/>
      <c r="AQ420" s="648"/>
      <c r="AR420" s="648"/>
      <c r="AS420" s="648"/>
      <c r="AT420" s="648"/>
      <c r="AU420" s="648"/>
      <c r="AV420" s="648"/>
      <c r="AW420" s="648"/>
      <c r="AX420" s="648"/>
      <c r="AY420" s="648"/>
      <c r="AZ420" s="648"/>
      <c r="BA420" s="648"/>
      <c r="BB420" s="648"/>
      <c r="BC420" s="648"/>
      <c r="BD420" s="648"/>
      <c r="BE420" s="648"/>
      <c r="BF420" s="648"/>
      <c r="BG420" s="648"/>
      <c r="BH420" s="648"/>
      <c r="BI420" s="648"/>
      <c r="BJ420" s="648"/>
      <c r="BK420" s="648"/>
      <c r="BL420" s="648"/>
      <c r="BM420" s="648"/>
      <c r="BN420" s="648"/>
      <c r="BO420" s="648"/>
      <c r="BP420" s="648"/>
      <c r="BQ420" s="648"/>
      <c r="BR420" s="648"/>
      <c r="BS420" s="648"/>
      <c r="BT420" s="648"/>
      <c r="BU420" s="648"/>
      <c r="BV420" s="648"/>
      <c r="BW420" s="648"/>
      <c r="BX420" s="648"/>
      <c r="BY420" s="648"/>
      <c r="BZ420" s="648"/>
      <c r="CA420" s="648"/>
      <c r="CB420" s="648"/>
      <c r="CC420" s="648"/>
      <c r="CD420" s="648"/>
      <c r="CE420" s="648"/>
      <c r="CF420" s="648"/>
      <c r="CG420" s="648"/>
      <c r="CH420" s="648"/>
      <c r="CI420" s="648"/>
      <c r="CJ420" s="648"/>
      <c r="CK420" s="648"/>
      <c r="CL420" s="648"/>
      <c r="CM420" s="648"/>
      <c r="CN420" s="648"/>
      <c r="CO420" s="648"/>
      <c r="CP420" s="648"/>
      <c r="CQ420" s="648"/>
      <c r="CR420" s="648"/>
      <c r="CS420" s="648"/>
      <c r="CT420" s="648"/>
      <c r="CU420" s="648"/>
      <c r="CV420" s="648"/>
      <c r="CW420" s="648"/>
      <c r="CX420" s="648"/>
      <c r="CY420" s="648"/>
      <c r="CZ420" s="648"/>
      <c r="DA420" s="648"/>
      <c r="DB420" s="648"/>
      <c r="DC420" s="648"/>
      <c r="DD420" s="648"/>
      <c r="DE420" s="648"/>
      <c r="DF420" s="648"/>
      <c r="DG420" s="648"/>
      <c r="DH420" s="648"/>
      <c r="DI420" s="648"/>
      <c r="DJ420" s="648"/>
      <c r="DK420" s="648"/>
      <c r="DL420" s="648"/>
      <c r="DM420" s="648"/>
      <c r="DN420" s="648"/>
      <c r="DO420" s="648"/>
      <c r="DP420" s="648"/>
      <c r="DQ420" s="648"/>
      <c r="DR420" s="648"/>
      <c r="DS420" s="648"/>
      <c r="DT420" s="648"/>
      <c r="DU420" s="648"/>
      <c r="DV420" s="648"/>
      <c r="DW420" s="633"/>
      <c r="DX420" s="648"/>
      <c r="DY420" s="648"/>
      <c r="DZ420" s="648"/>
      <c r="EA420" s="648"/>
      <c r="EB420" s="648"/>
      <c r="EC420" s="648"/>
      <c r="ED420" s="648"/>
      <c r="EE420" s="648"/>
      <c r="EF420" s="648"/>
      <c r="EG420" s="648"/>
      <c r="EH420" s="648"/>
      <c r="EI420" s="648"/>
      <c r="EJ420" s="648"/>
      <c r="EK420" s="648"/>
      <c r="EL420" s="648"/>
      <c r="EM420" s="648"/>
      <c r="EN420" s="648"/>
      <c r="EO420" s="648"/>
      <c r="EP420" s="648"/>
      <c r="EQ420" s="648"/>
      <c r="ER420" s="633"/>
      <c r="ES420" s="648"/>
      <c r="ET420" s="648"/>
      <c r="EU420" s="648"/>
      <c r="EV420" s="648"/>
      <c r="EW420" s="648"/>
      <c r="EX420" s="648"/>
      <c r="EY420" s="648"/>
      <c r="EZ420" s="648"/>
      <c r="FA420" s="648"/>
      <c r="FB420" s="648"/>
      <c r="FC420" s="648"/>
      <c r="FD420" s="648"/>
      <c r="FE420" s="648"/>
      <c r="FF420" s="648"/>
      <c r="FG420" s="648"/>
      <c r="FH420" s="648"/>
      <c r="FI420" s="648"/>
      <c r="FJ420" s="648"/>
      <c r="FK420" s="648"/>
      <c r="FL420" s="648"/>
      <c r="FM420" s="648"/>
      <c r="FN420" s="648"/>
      <c r="FO420" s="648"/>
      <c r="FP420" s="648"/>
      <c r="FQ420" s="648"/>
      <c r="FR420" s="648"/>
      <c r="FS420" s="648"/>
      <c r="FT420" s="648"/>
      <c r="FU420" s="648"/>
      <c r="FV420" s="648"/>
      <c r="FW420" s="648"/>
      <c r="FX420" s="648"/>
      <c r="FY420" s="648"/>
      <c r="FZ420" s="648"/>
      <c r="GA420" s="648"/>
      <c r="GB420" s="648"/>
      <c r="GC420" s="648"/>
      <c r="GD420" s="648"/>
      <c r="GE420" s="648"/>
      <c r="GF420" s="648"/>
      <c r="GG420" s="648"/>
      <c r="GH420" s="648"/>
      <c r="GI420" s="648"/>
      <c r="GJ420" s="648"/>
      <c r="GK420" s="648"/>
      <c r="GL420" s="648"/>
      <c r="GM420" s="648"/>
      <c r="GN420" s="648"/>
      <c r="GO420" s="648"/>
      <c r="GP420" s="648"/>
      <c r="GQ420" s="648"/>
      <c r="GR420" s="648"/>
      <c r="GS420" s="648"/>
      <c r="GT420" s="648"/>
      <c r="GU420" s="648"/>
      <c r="GV420" s="648"/>
      <c r="GW420" s="648"/>
      <c r="GX420" s="648"/>
      <c r="GY420" s="648"/>
      <c r="GZ420" s="648"/>
      <c r="HA420" s="648"/>
      <c r="HB420" s="648"/>
      <c r="HC420" s="648"/>
      <c r="HD420" s="648"/>
      <c r="HE420" s="648"/>
      <c r="HF420" s="648"/>
      <c r="HG420" s="648"/>
      <c r="HH420" s="648"/>
      <c r="HI420" s="648"/>
      <c r="HJ420" s="648"/>
      <c r="HK420" s="648"/>
      <c r="HL420" s="648"/>
      <c r="HM420" s="648"/>
      <c r="HN420" s="648"/>
      <c r="HO420" s="648"/>
      <c r="HP420" s="648"/>
      <c r="HQ420" s="648"/>
      <c r="HR420" s="648"/>
      <c r="HS420" s="648"/>
      <c r="HT420" s="648"/>
      <c r="HU420" s="648"/>
      <c r="HV420" s="648"/>
      <c r="HW420" s="648"/>
      <c r="HX420" s="648"/>
      <c r="HY420" s="648"/>
      <c r="HZ420" s="648"/>
      <c r="IA420" s="648"/>
      <c r="IB420" s="648"/>
      <c r="IC420" s="648"/>
      <c r="ID420" s="648"/>
      <c r="IE420" s="648"/>
      <c r="IF420" s="648"/>
      <c r="IG420" s="648"/>
      <c r="IH420" s="648"/>
      <c r="II420" s="648"/>
      <c r="IJ420" s="648"/>
      <c r="IK420" s="648"/>
      <c r="IL420" s="648"/>
      <c r="IM420" s="648"/>
      <c r="IN420" s="648"/>
      <c r="IO420" s="648"/>
      <c r="IP420" s="648"/>
      <c r="IQ420" s="648"/>
      <c r="IR420" s="648"/>
      <c r="IS420" s="648"/>
      <c r="IT420" s="648"/>
      <c r="IU420" s="648"/>
      <c r="IV420" s="648"/>
      <c r="IW420" s="648"/>
      <c r="IX420" s="648"/>
      <c r="IY420" s="648"/>
      <c r="IZ420" s="648"/>
      <c r="JA420" s="648"/>
      <c r="JB420" s="648"/>
      <c r="JC420" s="648"/>
      <c r="JD420" s="648"/>
      <c r="JE420" s="648"/>
      <c r="JF420" s="648"/>
      <c r="JG420" s="633"/>
      <c r="JH420" s="648"/>
      <c r="JI420" s="648"/>
      <c r="JJ420" s="648"/>
      <c r="JK420" s="648"/>
      <c r="JL420" s="648"/>
      <c r="JM420" s="648"/>
      <c r="JN420" s="648"/>
      <c r="JO420" s="648"/>
      <c r="JP420" s="648"/>
      <c r="JQ420" s="648"/>
      <c r="JR420" s="648"/>
      <c r="JS420" s="648"/>
      <c r="JT420" s="648"/>
      <c r="JU420" s="648"/>
      <c r="JV420" s="648"/>
      <c r="JW420" s="648"/>
      <c r="JX420" s="648"/>
      <c r="JY420" s="648"/>
      <c r="JZ420" s="648"/>
      <c r="KA420" s="648"/>
      <c r="KB420" s="633"/>
    </row>
    <row r="421" spans="1:289" ht="15" customHeight="1" x14ac:dyDescent="0.25">
      <c r="D421" s="276"/>
      <c r="E421" s="276"/>
      <c r="F421" s="276"/>
      <c r="G421" s="276"/>
    </row>
    <row r="422" spans="1:289" s="447" customFormat="1" ht="45" customHeight="1" x14ac:dyDescent="0.25">
      <c r="A422" s="651" t="s">
        <v>654</v>
      </c>
      <c r="B422" s="652"/>
      <c r="C422" s="652"/>
      <c r="D422" s="593"/>
      <c r="E422" s="593"/>
      <c r="F422" s="593"/>
      <c r="G422" s="593"/>
      <c r="H422" s="609"/>
      <c r="I422" s="609"/>
      <c r="J422" s="609"/>
      <c r="K422" s="609"/>
      <c r="L422" s="609"/>
      <c r="M422" s="609"/>
      <c r="N422" s="609"/>
      <c r="O422" s="609"/>
      <c r="P422" s="609"/>
      <c r="Q422" s="609"/>
      <c r="R422" s="609"/>
      <c r="S422" s="609"/>
      <c r="T422" s="609"/>
      <c r="U422" s="609"/>
      <c r="V422" s="609"/>
      <c r="W422" s="609"/>
      <c r="X422" s="609"/>
      <c r="Y422" s="609"/>
      <c r="Z422" s="609"/>
      <c r="AA422" s="609"/>
      <c r="AB422" s="609"/>
      <c r="AC422" s="609"/>
      <c r="AD422" s="609"/>
      <c r="AE422" s="609"/>
      <c r="AF422" s="609"/>
      <c r="AG422" s="609"/>
      <c r="AH422" s="609"/>
      <c r="AI422" s="609"/>
      <c r="AJ422" s="609"/>
      <c r="AK422" s="609"/>
      <c r="AL422" s="609"/>
      <c r="AM422" s="609"/>
      <c r="AN422" s="609"/>
      <c r="AO422" s="609"/>
      <c r="AP422" s="609"/>
      <c r="AQ422" s="609"/>
      <c r="AR422" s="609"/>
      <c r="AS422" s="609"/>
      <c r="AT422" s="609"/>
      <c r="AU422" s="609"/>
      <c r="AV422" s="609"/>
      <c r="AW422" s="609"/>
      <c r="AX422" s="609"/>
      <c r="AY422" s="609"/>
      <c r="AZ422" s="609"/>
      <c r="BA422" s="609"/>
      <c r="BB422" s="609"/>
      <c r="BC422" s="609"/>
      <c r="BD422" s="609"/>
      <c r="BE422" s="609"/>
      <c r="BF422" s="609"/>
      <c r="BG422" s="609"/>
      <c r="BH422" s="609"/>
      <c r="BI422" s="609"/>
      <c r="BJ422" s="609"/>
      <c r="BK422" s="609"/>
      <c r="BL422" s="609"/>
      <c r="BM422" s="609"/>
      <c r="BN422" s="609"/>
      <c r="BO422" s="609"/>
      <c r="BP422" s="609"/>
      <c r="BQ422" s="609"/>
      <c r="BR422" s="609"/>
      <c r="BS422" s="609"/>
      <c r="BT422" s="609"/>
      <c r="BU422" s="609"/>
      <c r="BV422" s="609"/>
      <c r="BW422" s="609"/>
      <c r="BX422" s="609"/>
      <c r="BY422" s="609"/>
      <c r="BZ422" s="609"/>
      <c r="CA422" s="609"/>
      <c r="CB422" s="609"/>
      <c r="CC422" s="609"/>
      <c r="CD422" s="609"/>
      <c r="CE422" s="609"/>
      <c r="CF422" s="609"/>
      <c r="CG422" s="609"/>
      <c r="CH422" s="609"/>
      <c r="CI422" s="609"/>
      <c r="CJ422" s="609"/>
      <c r="CK422" s="609"/>
      <c r="CL422" s="609"/>
      <c r="CM422" s="609"/>
      <c r="CN422" s="609"/>
      <c r="CO422" s="609"/>
      <c r="CP422" s="609"/>
      <c r="CQ422" s="609"/>
      <c r="CR422" s="609"/>
      <c r="CS422" s="609"/>
      <c r="CT422" s="609"/>
      <c r="CU422" s="609"/>
      <c r="CV422" s="609"/>
      <c r="CW422" s="609"/>
      <c r="CX422" s="609"/>
      <c r="CY422" s="609"/>
      <c r="CZ422" s="609"/>
      <c r="DA422" s="609"/>
      <c r="DB422" s="609"/>
      <c r="DC422" s="609"/>
      <c r="DD422" s="609"/>
      <c r="DE422" s="609"/>
      <c r="DF422" s="609"/>
      <c r="DG422" s="609"/>
      <c r="DH422" s="609"/>
      <c r="DI422" s="609"/>
      <c r="DJ422" s="609"/>
      <c r="DK422" s="609"/>
      <c r="DL422" s="609"/>
      <c r="DM422" s="609"/>
      <c r="DN422" s="609"/>
      <c r="DO422" s="609"/>
      <c r="DP422" s="609"/>
      <c r="DQ422" s="609"/>
      <c r="DR422" s="609"/>
      <c r="DS422" s="609"/>
      <c r="DT422" s="609"/>
      <c r="DU422" s="609"/>
      <c r="DV422" s="609"/>
      <c r="DW422" s="609"/>
      <c r="DX422" s="609"/>
      <c r="DY422" s="609"/>
      <c r="DZ422" s="609"/>
      <c r="EA422" s="609"/>
      <c r="EB422" s="609"/>
      <c r="EC422" s="609"/>
      <c r="ED422" s="609"/>
      <c r="EE422" s="609"/>
      <c r="EF422" s="609"/>
      <c r="EG422" s="609"/>
      <c r="EH422" s="609"/>
      <c r="EI422" s="609"/>
      <c r="EJ422" s="609"/>
      <c r="EK422" s="609"/>
      <c r="EL422" s="609"/>
      <c r="EM422" s="609"/>
      <c r="EN422" s="609"/>
      <c r="EO422" s="609"/>
      <c r="EP422" s="609"/>
      <c r="EQ422" s="609"/>
      <c r="ER422" s="609"/>
      <c r="ES422" s="609"/>
      <c r="ET422" s="609"/>
      <c r="EU422" s="609"/>
      <c r="EV422" s="609"/>
      <c r="EW422" s="609"/>
      <c r="EX422" s="609"/>
      <c r="EY422" s="609"/>
      <c r="EZ422" s="609"/>
      <c r="FA422" s="609"/>
      <c r="FB422" s="609"/>
      <c r="FC422" s="609"/>
      <c r="FD422" s="609"/>
      <c r="FE422" s="609"/>
      <c r="FF422" s="609"/>
      <c r="FG422" s="609"/>
      <c r="FH422" s="609"/>
      <c r="FI422" s="609"/>
      <c r="FJ422" s="609"/>
      <c r="FK422" s="609"/>
      <c r="FL422" s="609"/>
      <c r="FM422" s="609"/>
      <c r="FN422" s="609"/>
      <c r="FO422" s="609"/>
      <c r="FP422" s="609"/>
      <c r="FQ422" s="609"/>
      <c r="FR422" s="609"/>
      <c r="FS422" s="609"/>
      <c r="FT422" s="609"/>
      <c r="FU422" s="609"/>
      <c r="FV422" s="609"/>
      <c r="FW422" s="609"/>
      <c r="FX422" s="609"/>
      <c r="FY422" s="609"/>
      <c r="FZ422" s="609"/>
      <c r="GA422" s="609"/>
      <c r="GB422" s="609"/>
      <c r="GC422" s="609"/>
      <c r="GD422" s="609"/>
      <c r="GE422" s="609"/>
      <c r="GF422" s="609"/>
      <c r="GG422" s="609"/>
      <c r="GH422" s="609"/>
      <c r="GI422" s="609"/>
      <c r="GJ422" s="609"/>
      <c r="GK422" s="609"/>
      <c r="GL422" s="609"/>
      <c r="GM422" s="609"/>
      <c r="GN422" s="609"/>
      <c r="GO422" s="609"/>
      <c r="GP422" s="609"/>
      <c r="GQ422" s="609"/>
      <c r="GR422" s="609"/>
      <c r="GS422" s="609"/>
      <c r="GT422" s="609"/>
      <c r="GU422" s="609"/>
      <c r="GV422" s="609"/>
      <c r="GW422" s="609"/>
      <c r="GX422" s="609"/>
      <c r="GY422" s="609"/>
      <c r="GZ422" s="609"/>
      <c r="HA422" s="609"/>
      <c r="HB422" s="609"/>
      <c r="HC422" s="609"/>
      <c r="HD422" s="609"/>
      <c r="HE422" s="609"/>
      <c r="HF422" s="609"/>
      <c r="HG422" s="609"/>
      <c r="HH422" s="609"/>
      <c r="HI422" s="609"/>
      <c r="HJ422" s="609"/>
      <c r="HK422" s="609"/>
      <c r="HL422" s="609"/>
      <c r="HM422" s="609"/>
      <c r="HN422" s="609"/>
      <c r="HO422" s="609"/>
      <c r="HP422" s="609"/>
      <c r="HQ422" s="609"/>
      <c r="HR422" s="609"/>
      <c r="HS422" s="609"/>
      <c r="HT422" s="609"/>
      <c r="HU422" s="609"/>
      <c r="HV422" s="609"/>
      <c r="HW422" s="609"/>
      <c r="HX422" s="609"/>
      <c r="HY422" s="609"/>
      <c r="HZ422" s="609"/>
      <c r="IA422" s="609"/>
      <c r="IB422" s="609"/>
      <c r="IC422" s="609"/>
      <c r="ID422" s="609"/>
      <c r="IE422" s="609"/>
      <c r="IF422" s="609"/>
      <c r="IG422" s="609"/>
      <c r="IH422" s="609"/>
      <c r="II422" s="609"/>
      <c r="IJ422" s="609"/>
      <c r="IK422" s="609"/>
      <c r="IL422" s="609"/>
      <c r="IM422" s="609"/>
      <c r="IN422" s="609"/>
      <c r="IO422" s="609"/>
      <c r="IP422" s="609"/>
      <c r="IQ422" s="609"/>
      <c r="IR422" s="609"/>
      <c r="IS422" s="609"/>
      <c r="IT422" s="609"/>
      <c r="IU422" s="609"/>
      <c r="IV422" s="609"/>
      <c r="IW422" s="609"/>
      <c r="IX422" s="609"/>
      <c r="IY422" s="609"/>
      <c r="IZ422" s="609"/>
      <c r="JA422" s="609"/>
      <c r="JB422" s="609"/>
      <c r="JC422" s="609"/>
      <c r="JD422" s="609"/>
      <c r="JE422" s="609"/>
      <c r="JF422" s="609"/>
      <c r="JG422" s="609"/>
      <c r="JH422" s="609"/>
      <c r="JI422" s="609"/>
      <c r="JJ422" s="609"/>
      <c r="JK422" s="609"/>
      <c r="JL422" s="609"/>
      <c r="JM422" s="609"/>
      <c r="JN422" s="609"/>
      <c r="JO422" s="609"/>
      <c r="JP422" s="609"/>
      <c r="JQ422" s="609"/>
      <c r="JR422" s="609"/>
      <c r="JS422" s="609"/>
      <c r="JT422" s="609"/>
      <c r="JU422" s="609"/>
      <c r="JV422" s="609"/>
      <c r="JW422" s="609"/>
      <c r="JX422" s="609"/>
      <c r="JY422" s="609"/>
      <c r="JZ422" s="609"/>
      <c r="KA422" s="609"/>
      <c r="KB422" s="609"/>
      <c r="KC422" s="614"/>
    </row>
    <row r="423" spans="1:289" s="447" customFormat="1" ht="45" customHeight="1" x14ac:dyDescent="0.25">
      <c r="A423" s="638" t="s">
        <v>652</v>
      </c>
      <c r="B423" s="143"/>
      <c r="C423" s="143"/>
      <c r="D423" s="193"/>
      <c r="E423" s="193"/>
      <c r="F423" s="193"/>
      <c r="G423" s="193"/>
      <c r="KC423" s="639"/>
    </row>
    <row r="424" spans="1:289" ht="65.25" customHeight="1" x14ac:dyDescent="0.25">
      <c r="B424" s="640" t="s">
        <v>517</v>
      </c>
      <c r="C424" s="589" t="s">
        <v>675</v>
      </c>
      <c r="D424" s="641" t="s">
        <v>646</v>
      </c>
      <c r="E424" s="589" t="s">
        <v>647</v>
      </c>
      <c r="F424" s="589" t="s">
        <v>676</v>
      </c>
      <c r="G424" s="589" t="s">
        <v>953</v>
      </c>
      <c r="H424" s="589" t="s">
        <v>515</v>
      </c>
      <c r="I424" s="589" t="str">
        <f t="shared" ref="I424:BT424" si="55">"T+" &amp; (COLUMN(I424)-COLUMN($H424))</f>
        <v>T+1</v>
      </c>
      <c r="J424" s="589" t="str">
        <f t="shared" si="55"/>
        <v>T+2</v>
      </c>
      <c r="K424" s="589" t="str">
        <f t="shared" si="55"/>
        <v>T+3</v>
      </c>
      <c r="L424" s="589" t="str">
        <f t="shared" si="55"/>
        <v>T+4</v>
      </c>
      <c r="M424" s="589" t="str">
        <f t="shared" si="55"/>
        <v>T+5</v>
      </c>
      <c r="N424" s="589" t="str">
        <f t="shared" si="55"/>
        <v>T+6</v>
      </c>
      <c r="O424" s="589" t="str">
        <f t="shared" si="55"/>
        <v>T+7</v>
      </c>
      <c r="P424" s="589" t="str">
        <f t="shared" si="55"/>
        <v>T+8</v>
      </c>
      <c r="Q424" s="589" t="str">
        <f t="shared" si="55"/>
        <v>T+9</v>
      </c>
      <c r="R424" s="589" t="str">
        <f t="shared" si="55"/>
        <v>T+10</v>
      </c>
      <c r="S424" s="589" t="str">
        <f t="shared" si="55"/>
        <v>T+11</v>
      </c>
      <c r="T424" s="589" t="str">
        <f t="shared" si="55"/>
        <v>T+12</v>
      </c>
      <c r="U424" s="589" t="str">
        <f t="shared" si="55"/>
        <v>T+13</v>
      </c>
      <c r="V424" s="589" t="str">
        <f t="shared" si="55"/>
        <v>T+14</v>
      </c>
      <c r="W424" s="589" t="str">
        <f t="shared" si="55"/>
        <v>T+15</v>
      </c>
      <c r="X424" s="589" t="str">
        <f t="shared" si="55"/>
        <v>T+16</v>
      </c>
      <c r="Y424" s="589" t="str">
        <f t="shared" si="55"/>
        <v>T+17</v>
      </c>
      <c r="Z424" s="589" t="str">
        <f t="shared" si="55"/>
        <v>T+18</v>
      </c>
      <c r="AA424" s="589" t="str">
        <f t="shared" si="55"/>
        <v>T+19</v>
      </c>
      <c r="AB424" s="589" t="str">
        <f t="shared" si="55"/>
        <v>T+20</v>
      </c>
      <c r="AC424" s="589" t="str">
        <f t="shared" si="55"/>
        <v>T+21</v>
      </c>
      <c r="AD424" s="589" t="str">
        <f t="shared" si="55"/>
        <v>T+22</v>
      </c>
      <c r="AE424" s="589" t="str">
        <f t="shared" si="55"/>
        <v>T+23</v>
      </c>
      <c r="AF424" s="589" t="str">
        <f t="shared" si="55"/>
        <v>T+24</v>
      </c>
      <c r="AG424" s="589" t="str">
        <f t="shared" si="55"/>
        <v>T+25</v>
      </c>
      <c r="AH424" s="589" t="str">
        <f t="shared" si="55"/>
        <v>T+26</v>
      </c>
      <c r="AI424" s="589" t="str">
        <f t="shared" si="55"/>
        <v>T+27</v>
      </c>
      <c r="AJ424" s="589" t="str">
        <f t="shared" si="55"/>
        <v>T+28</v>
      </c>
      <c r="AK424" s="589" t="str">
        <f t="shared" si="55"/>
        <v>T+29</v>
      </c>
      <c r="AL424" s="589" t="str">
        <f t="shared" si="55"/>
        <v>T+30</v>
      </c>
      <c r="AM424" s="589" t="str">
        <f t="shared" si="55"/>
        <v>T+31</v>
      </c>
      <c r="AN424" s="589" t="str">
        <f t="shared" si="55"/>
        <v>T+32</v>
      </c>
      <c r="AO424" s="589" t="str">
        <f t="shared" si="55"/>
        <v>T+33</v>
      </c>
      <c r="AP424" s="589" t="str">
        <f t="shared" si="55"/>
        <v>T+34</v>
      </c>
      <c r="AQ424" s="589" t="str">
        <f t="shared" si="55"/>
        <v>T+35</v>
      </c>
      <c r="AR424" s="589" t="str">
        <f t="shared" si="55"/>
        <v>T+36</v>
      </c>
      <c r="AS424" s="589" t="str">
        <f t="shared" si="55"/>
        <v>T+37</v>
      </c>
      <c r="AT424" s="589" t="str">
        <f t="shared" si="55"/>
        <v>T+38</v>
      </c>
      <c r="AU424" s="589" t="str">
        <f t="shared" si="55"/>
        <v>T+39</v>
      </c>
      <c r="AV424" s="589" t="str">
        <f t="shared" si="55"/>
        <v>T+40</v>
      </c>
      <c r="AW424" s="589" t="str">
        <f t="shared" si="55"/>
        <v>T+41</v>
      </c>
      <c r="AX424" s="589" t="str">
        <f t="shared" si="55"/>
        <v>T+42</v>
      </c>
      <c r="AY424" s="589" t="str">
        <f t="shared" si="55"/>
        <v>T+43</v>
      </c>
      <c r="AZ424" s="589" t="str">
        <f t="shared" si="55"/>
        <v>T+44</v>
      </c>
      <c r="BA424" s="589" t="str">
        <f t="shared" si="55"/>
        <v>T+45</v>
      </c>
      <c r="BB424" s="589" t="str">
        <f t="shared" si="55"/>
        <v>T+46</v>
      </c>
      <c r="BC424" s="589" t="str">
        <f t="shared" si="55"/>
        <v>T+47</v>
      </c>
      <c r="BD424" s="589" t="str">
        <f t="shared" si="55"/>
        <v>T+48</v>
      </c>
      <c r="BE424" s="589" t="str">
        <f t="shared" si="55"/>
        <v>T+49</v>
      </c>
      <c r="BF424" s="589" t="str">
        <f t="shared" si="55"/>
        <v>T+50</v>
      </c>
      <c r="BG424" s="589" t="str">
        <f t="shared" si="55"/>
        <v>T+51</v>
      </c>
      <c r="BH424" s="589" t="str">
        <f t="shared" si="55"/>
        <v>T+52</v>
      </c>
      <c r="BI424" s="589" t="str">
        <f t="shared" si="55"/>
        <v>T+53</v>
      </c>
      <c r="BJ424" s="589" t="str">
        <f t="shared" si="55"/>
        <v>T+54</v>
      </c>
      <c r="BK424" s="589" t="str">
        <f t="shared" si="55"/>
        <v>T+55</v>
      </c>
      <c r="BL424" s="589" t="str">
        <f t="shared" si="55"/>
        <v>T+56</v>
      </c>
      <c r="BM424" s="589" t="str">
        <f t="shared" si="55"/>
        <v>T+57</v>
      </c>
      <c r="BN424" s="589" t="str">
        <f t="shared" si="55"/>
        <v>T+58</v>
      </c>
      <c r="BO424" s="589" t="str">
        <f t="shared" si="55"/>
        <v>T+59</v>
      </c>
      <c r="BP424" s="589" t="str">
        <f t="shared" si="55"/>
        <v>T+60</v>
      </c>
      <c r="BQ424" s="589" t="str">
        <f t="shared" si="55"/>
        <v>T+61</v>
      </c>
      <c r="BR424" s="589" t="str">
        <f t="shared" si="55"/>
        <v>T+62</v>
      </c>
      <c r="BS424" s="589" t="str">
        <f t="shared" si="55"/>
        <v>T+63</v>
      </c>
      <c r="BT424" s="589" t="str">
        <f t="shared" si="55"/>
        <v>T+64</v>
      </c>
      <c r="BU424" s="589" t="str">
        <f t="shared" ref="BU424:EF424" si="56">"T+" &amp; (COLUMN(BU424)-COLUMN($H424))</f>
        <v>T+65</v>
      </c>
      <c r="BV424" s="589" t="str">
        <f t="shared" si="56"/>
        <v>T+66</v>
      </c>
      <c r="BW424" s="589" t="str">
        <f t="shared" si="56"/>
        <v>T+67</v>
      </c>
      <c r="BX424" s="589" t="str">
        <f t="shared" si="56"/>
        <v>T+68</v>
      </c>
      <c r="BY424" s="589" t="str">
        <f t="shared" si="56"/>
        <v>T+69</v>
      </c>
      <c r="BZ424" s="589" t="str">
        <f t="shared" si="56"/>
        <v>T+70</v>
      </c>
      <c r="CA424" s="589" t="str">
        <f t="shared" si="56"/>
        <v>T+71</v>
      </c>
      <c r="CB424" s="589" t="str">
        <f t="shared" si="56"/>
        <v>T+72</v>
      </c>
      <c r="CC424" s="589" t="str">
        <f t="shared" si="56"/>
        <v>T+73</v>
      </c>
      <c r="CD424" s="589" t="str">
        <f t="shared" si="56"/>
        <v>T+74</v>
      </c>
      <c r="CE424" s="589" t="str">
        <f t="shared" si="56"/>
        <v>T+75</v>
      </c>
      <c r="CF424" s="589" t="str">
        <f t="shared" si="56"/>
        <v>T+76</v>
      </c>
      <c r="CG424" s="589" t="str">
        <f t="shared" si="56"/>
        <v>T+77</v>
      </c>
      <c r="CH424" s="589" t="str">
        <f t="shared" si="56"/>
        <v>T+78</v>
      </c>
      <c r="CI424" s="589" t="str">
        <f t="shared" si="56"/>
        <v>T+79</v>
      </c>
      <c r="CJ424" s="589" t="str">
        <f t="shared" si="56"/>
        <v>T+80</v>
      </c>
      <c r="CK424" s="589" t="str">
        <f t="shared" si="56"/>
        <v>T+81</v>
      </c>
      <c r="CL424" s="589" t="str">
        <f t="shared" si="56"/>
        <v>T+82</v>
      </c>
      <c r="CM424" s="589" t="str">
        <f t="shared" si="56"/>
        <v>T+83</v>
      </c>
      <c r="CN424" s="589" t="str">
        <f t="shared" si="56"/>
        <v>T+84</v>
      </c>
      <c r="CO424" s="589" t="str">
        <f t="shared" si="56"/>
        <v>T+85</v>
      </c>
      <c r="CP424" s="589" t="str">
        <f t="shared" si="56"/>
        <v>T+86</v>
      </c>
      <c r="CQ424" s="589" t="str">
        <f t="shared" si="56"/>
        <v>T+87</v>
      </c>
      <c r="CR424" s="589" t="str">
        <f t="shared" si="56"/>
        <v>T+88</v>
      </c>
      <c r="CS424" s="589" t="str">
        <f t="shared" si="56"/>
        <v>T+89</v>
      </c>
      <c r="CT424" s="589" t="str">
        <f t="shared" si="56"/>
        <v>T+90</v>
      </c>
      <c r="CU424" s="589" t="str">
        <f t="shared" si="56"/>
        <v>T+91</v>
      </c>
      <c r="CV424" s="589" t="str">
        <f t="shared" si="56"/>
        <v>T+92</v>
      </c>
      <c r="CW424" s="589" t="str">
        <f t="shared" si="56"/>
        <v>T+93</v>
      </c>
      <c r="CX424" s="589" t="str">
        <f t="shared" si="56"/>
        <v>T+94</v>
      </c>
      <c r="CY424" s="589" t="str">
        <f t="shared" si="56"/>
        <v>T+95</v>
      </c>
      <c r="CZ424" s="589" t="str">
        <f t="shared" si="56"/>
        <v>T+96</v>
      </c>
      <c r="DA424" s="589" t="str">
        <f t="shared" si="56"/>
        <v>T+97</v>
      </c>
      <c r="DB424" s="589" t="str">
        <f t="shared" si="56"/>
        <v>T+98</v>
      </c>
      <c r="DC424" s="589" t="str">
        <f t="shared" si="56"/>
        <v>T+99</v>
      </c>
      <c r="DD424" s="589" t="str">
        <f t="shared" si="56"/>
        <v>T+100</v>
      </c>
      <c r="DE424" s="589" t="str">
        <f t="shared" si="56"/>
        <v>T+101</v>
      </c>
      <c r="DF424" s="589" t="str">
        <f t="shared" si="56"/>
        <v>T+102</v>
      </c>
      <c r="DG424" s="589" t="str">
        <f t="shared" si="56"/>
        <v>T+103</v>
      </c>
      <c r="DH424" s="589" t="str">
        <f t="shared" si="56"/>
        <v>T+104</v>
      </c>
      <c r="DI424" s="589" t="str">
        <f t="shared" si="56"/>
        <v>T+105</v>
      </c>
      <c r="DJ424" s="589" t="str">
        <f t="shared" si="56"/>
        <v>T+106</v>
      </c>
      <c r="DK424" s="589" t="str">
        <f t="shared" si="56"/>
        <v>T+107</v>
      </c>
      <c r="DL424" s="589" t="str">
        <f t="shared" si="56"/>
        <v>T+108</v>
      </c>
      <c r="DM424" s="589" t="str">
        <f t="shared" si="56"/>
        <v>T+109</v>
      </c>
      <c r="DN424" s="589" t="str">
        <f t="shared" si="56"/>
        <v>T+110</v>
      </c>
      <c r="DO424" s="589" t="str">
        <f t="shared" si="56"/>
        <v>T+111</v>
      </c>
      <c r="DP424" s="589" t="str">
        <f t="shared" si="56"/>
        <v>T+112</v>
      </c>
      <c r="DQ424" s="589" t="str">
        <f t="shared" si="56"/>
        <v>T+113</v>
      </c>
      <c r="DR424" s="589" t="str">
        <f t="shared" si="56"/>
        <v>T+114</v>
      </c>
      <c r="DS424" s="589" t="str">
        <f t="shared" si="56"/>
        <v>T+115</v>
      </c>
      <c r="DT424" s="589" t="str">
        <f t="shared" si="56"/>
        <v>T+116</v>
      </c>
      <c r="DU424" s="589" t="str">
        <f t="shared" si="56"/>
        <v>T+117</v>
      </c>
      <c r="DV424" s="589" t="str">
        <f t="shared" si="56"/>
        <v>T+118</v>
      </c>
      <c r="DW424" s="589" t="str">
        <f t="shared" si="56"/>
        <v>T+119</v>
      </c>
      <c r="DX424" s="589" t="str">
        <f t="shared" si="56"/>
        <v>T+120</v>
      </c>
      <c r="DY424" s="589" t="str">
        <f t="shared" si="56"/>
        <v>T+121</v>
      </c>
      <c r="DZ424" s="589" t="str">
        <f t="shared" si="56"/>
        <v>T+122</v>
      </c>
      <c r="EA424" s="589" t="str">
        <f t="shared" si="56"/>
        <v>T+123</v>
      </c>
      <c r="EB424" s="589" t="str">
        <f t="shared" si="56"/>
        <v>T+124</v>
      </c>
      <c r="EC424" s="589" t="str">
        <f t="shared" si="56"/>
        <v>T+125</v>
      </c>
      <c r="ED424" s="589" t="str">
        <f t="shared" si="56"/>
        <v>T+126</v>
      </c>
      <c r="EE424" s="589" t="str">
        <f t="shared" si="56"/>
        <v>T+127</v>
      </c>
      <c r="EF424" s="589" t="str">
        <f t="shared" si="56"/>
        <v>T+128</v>
      </c>
      <c r="EG424" s="589" t="str">
        <f t="shared" ref="EG424:GR424" si="57">"T+" &amp; (COLUMN(EG424)-COLUMN($H424))</f>
        <v>T+129</v>
      </c>
      <c r="EH424" s="589" t="str">
        <f t="shared" si="57"/>
        <v>T+130</v>
      </c>
      <c r="EI424" s="589" t="str">
        <f t="shared" si="57"/>
        <v>T+131</v>
      </c>
      <c r="EJ424" s="589" t="str">
        <f t="shared" si="57"/>
        <v>T+132</v>
      </c>
      <c r="EK424" s="589" t="str">
        <f t="shared" si="57"/>
        <v>T+133</v>
      </c>
      <c r="EL424" s="589" t="str">
        <f t="shared" si="57"/>
        <v>T+134</v>
      </c>
      <c r="EM424" s="589" t="str">
        <f t="shared" si="57"/>
        <v>T+135</v>
      </c>
      <c r="EN424" s="589" t="str">
        <f t="shared" si="57"/>
        <v>T+136</v>
      </c>
      <c r="EO424" s="589" t="str">
        <f t="shared" si="57"/>
        <v>T+137</v>
      </c>
      <c r="EP424" s="589" t="str">
        <f t="shared" si="57"/>
        <v>T+138</v>
      </c>
      <c r="EQ424" s="589" t="str">
        <f t="shared" si="57"/>
        <v>T+139</v>
      </c>
      <c r="ER424" s="589" t="str">
        <f t="shared" si="57"/>
        <v>T+140</v>
      </c>
      <c r="ES424" s="589" t="str">
        <f t="shared" si="57"/>
        <v>T+141</v>
      </c>
      <c r="ET424" s="589" t="str">
        <f t="shared" si="57"/>
        <v>T+142</v>
      </c>
      <c r="EU424" s="589" t="str">
        <f t="shared" si="57"/>
        <v>T+143</v>
      </c>
      <c r="EV424" s="589" t="str">
        <f t="shared" si="57"/>
        <v>T+144</v>
      </c>
      <c r="EW424" s="589" t="str">
        <f t="shared" si="57"/>
        <v>T+145</v>
      </c>
      <c r="EX424" s="589" t="str">
        <f t="shared" si="57"/>
        <v>T+146</v>
      </c>
      <c r="EY424" s="589" t="str">
        <f t="shared" si="57"/>
        <v>T+147</v>
      </c>
      <c r="EZ424" s="589" t="str">
        <f t="shared" si="57"/>
        <v>T+148</v>
      </c>
      <c r="FA424" s="589" t="str">
        <f t="shared" si="57"/>
        <v>T+149</v>
      </c>
      <c r="FB424" s="589" t="str">
        <f t="shared" si="57"/>
        <v>T+150</v>
      </c>
      <c r="FC424" s="589" t="str">
        <f t="shared" si="57"/>
        <v>T+151</v>
      </c>
      <c r="FD424" s="589" t="str">
        <f t="shared" si="57"/>
        <v>T+152</v>
      </c>
      <c r="FE424" s="589" t="str">
        <f t="shared" si="57"/>
        <v>T+153</v>
      </c>
      <c r="FF424" s="589" t="str">
        <f t="shared" si="57"/>
        <v>T+154</v>
      </c>
      <c r="FG424" s="589" t="str">
        <f t="shared" si="57"/>
        <v>T+155</v>
      </c>
      <c r="FH424" s="589" t="str">
        <f t="shared" si="57"/>
        <v>T+156</v>
      </c>
      <c r="FI424" s="589" t="str">
        <f t="shared" si="57"/>
        <v>T+157</v>
      </c>
      <c r="FJ424" s="589" t="str">
        <f t="shared" si="57"/>
        <v>T+158</v>
      </c>
      <c r="FK424" s="589" t="str">
        <f t="shared" si="57"/>
        <v>T+159</v>
      </c>
      <c r="FL424" s="589" t="str">
        <f t="shared" si="57"/>
        <v>T+160</v>
      </c>
      <c r="FM424" s="589" t="str">
        <f t="shared" si="57"/>
        <v>T+161</v>
      </c>
      <c r="FN424" s="589" t="str">
        <f t="shared" si="57"/>
        <v>T+162</v>
      </c>
      <c r="FO424" s="589" t="str">
        <f t="shared" si="57"/>
        <v>T+163</v>
      </c>
      <c r="FP424" s="589" t="str">
        <f t="shared" si="57"/>
        <v>T+164</v>
      </c>
      <c r="FQ424" s="589" t="str">
        <f t="shared" si="57"/>
        <v>T+165</v>
      </c>
      <c r="FR424" s="589" t="str">
        <f t="shared" si="57"/>
        <v>T+166</v>
      </c>
      <c r="FS424" s="589" t="str">
        <f t="shared" si="57"/>
        <v>T+167</v>
      </c>
      <c r="FT424" s="589" t="str">
        <f t="shared" si="57"/>
        <v>T+168</v>
      </c>
      <c r="FU424" s="589" t="str">
        <f t="shared" si="57"/>
        <v>T+169</v>
      </c>
      <c r="FV424" s="589" t="str">
        <f t="shared" si="57"/>
        <v>T+170</v>
      </c>
      <c r="FW424" s="589" t="str">
        <f t="shared" si="57"/>
        <v>T+171</v>
      </c>
      <c r="FX424" s="589" t="str">
        <f t="shared" si="57"/>
        <v>T+172</v>
      </c>
      <c r="FY424" s="589" t="str">
        <f t="shared" si="57"/>
        <v>T+173</v>
      </c>
      <c r="FZ424" s="589" t="str">
        <f t="shared" si="57"/>
        <v>T+174</v>
      </c>
      <c r="GA424" s="589" t="str">
        <f t="shared" si="57"/>
        <v>T+175</v>
      </c>
      <c r="GB424" s="589" t="str">
        <f t="shared" si="57"/>
        <v>T+176</v>
      </c>
      <c r="GC424" s="589" t="str">
        <f t="shared" si="57"/>
        <v>T+177</v>
      </c>
      <c r="GD424" s="589" t="str">
        <f t="shared" si="57"/>
        <v>T+178</v>
      </c>
      <c r="GE424" s="589" t="str">
        <f t="shared" si="57"/>
        <v>T+179</v>
      </c>
      <c r="GF424" s="589" t="str">
        <f t="shared" si="57"/>
        <v>T+180</v>
      </c>
      <c r="GG424" s="589" t="str">
        <f t="shared" si="57"/>
        <v>T+181</v>
      </c>
      <c r="GH424" s="589" t="str">
        <f t="shared" si="57"/>
        <v>T+182</v>
      </c>
      <c r="GI424" s="589" t="str">
        <f t="shared" si="57"/>
        <v>T+183</v>
      </c>
      <c r="GJ424" s="589" t="str">
        <f t="shared" si="57"/>
        <v>T+184</v>
      </c>
      <c r="GK424" s="589" t="str">
        <f t="shared" si="57"/>
        <v>T+185</v>
      </c>
      <c r="GL424" s="589" t="str">
        <f t="shared" si="57"/>
        <v>T+186</v>
      </c>
      <c r="GM424" s="589" t="str">
        <f t="shared" si="57"/>
        <v>T+187</v>
      </c>
      <c r="GN424" s="589" t="str">
        <f t="shared" si="57"/>
        <v>T+188</v>
      </c>
      <c r="GO424" s="589" t="str">
        <f t="shared" si="57"/>
        <v>T+189</v>
      </c>
      <c r="GP424" s="589" t="str">
        <f t="shared" si="57"/>
        <v>T+190</v>
      </c>
      <c r="GQ424" s="589" t="str">
        <f t="shared" si="57"/>
        <v>T+191</v>
      </c>
      <c r="GR424" s="589" t="str">
        <f t="shared" si="57"/>
        <v>T+192</v>
      </c>
      <c r="GS424" s="589" t="str">
        <f t="shared" ref="GS424:JD424" si="58">"T+" &amp; (COLUMN(GS424)-COLUMN($H424))</f>
        <v>T+193</v>
      </c>
      <c r="GT424" s="589" t="str">
        <f t="shared" si="58"/>
        <v>T+194</v>
      </c>
      <c r="GU424" s="589" t="str">
        <f t="shared" si="58"/>
        <v>T+195</v>
      </c>
      <c r="GV424" s="589" t="str">
        <f t="shared" si="58"/>
        <v>T+196</v>
      </c>
      <c r="GW424" s="589" t="str">
        <f t="shared" si="58"/>
        <v>T+197</v>
      </c>
      <c r="GX424" s="589" t="str">
        <f t="shared" si="58"/>
        <v>T+198</v>
      </c>
      <c r="GY424" s="589" t="str">
        <f t="shared" si="58"/>
        <v>T+199</v>
      </c>
      <c r="GZ424" s="589" t="str">
        <f t="shared" si="58"/>
        <v>T+200</v>
      </c>
      <c r="HA424" s="589" t="str">
        <f t="shared" si="58"/>
        <v>T+201</v>
      </c>
      <c r="HB424" s="589" t="str">
        <f t="shared" si="58"/>
        <v>T+202</v>
      </c>
      <c r="HC424" s="589" t="str">
        <f t="shared" si="58"/>
        <v>T+203</v>
      </c>
      <c r="HD424" s="589" t="str">
        <f t="shared" si="58"/>
        <v>T+204</v>
      </c>
      <c r="HE424" s="589" t="str">
        <f t="shared" si="58"/>
        <v>T+205</v>
      </c>
      <c r="HF424" s="589" t="str">
        <f t="shared" si="58"/>
        <v>T+206</v>
      </c>
      <c r="HG424" s="589" t="str">
        <f t="shared" si="58"/>
        <v>T+207</v>
      </c>
      <c r="HH424" s="589" t="str">
        <f t="shared" si="58"/>
        <v>T+208</v>
      </c>
      <c r="HI424" s="589" t="str">
        <f t="shared" si="58"/>
        <v>T+209</v>
      </c>
      <c r="HJ424" s="589" t="str">
        <f t="shared" si="58"/>
        <v>T+210</v>
      </c>
      <c r="HK424" s="589" t="str">
        <f t="shared" si="58"/>
        <v>T+211</v>
      </c>
      <c r="HL424" s="589" t="str">
        <f t="shared" si="58"/>
        <v>T+212</v>
      </c>
      <c r="HM424" s="589" t="str">
        <f t="shared" si="58"/>
        <v>T+213</v>
      </c>
      <c r="HN424" s="589" t="str">
        <f t="shared" si="58"/>
        <v>T+214</v>
      </c>
      <c r="HO424" s="589" t="str">
        <f t="shared" si="58"/>
        <v>T+215</v>
      </c>
      <c r="HP424" s="589" t="str">
        <f t="shared" si="58"/>
        <v>T+216</v>
      </c>
      <c r="HQ424" s="589" t="str">
        <f t="shared" si="58"/>
        <v>T+217</v>
      </c>
      <c r="HR424" s="589" t="str">
        <f t="shared" si="58"/>
        <v>T+218</v>
      </c>
      <c r="HS424" s="589" t="str">
        <f t="shared" si="58"/>
        <v>T+219</v>
      </c>
      <c r="HT424" s="589" t="str">
        <f t="shared" si="58"/>
        <v>T+220</v>
      </c>
      <c r="HU424" s="589" t="str">
        <f t="shared" si="58"/>
        <v>T+221</v>
      </c>
      <c r="HV424" s="589" t="str">
        <f t="shared" si="58"/>
        <v>T+222</v>
      </c>
      <c r="HW424" s="589" t="str">
        <f t="shared" si="58"/>
        <v>T+223</v>
      </c>
      <c r="HX424" s="589" t="str">
        <f t="shared" si="58"/>
        <v>T+224</v>
      </c>
      <c r="HY424" s="589" t="str">
        <f t="shared" si="58"/>
        <v>T+225</v>
      </c>
      <c r="HZ424" s="589" t="str">
        <f t="shared" si="58"/>
        <v>T+226</v>
      </c>
      <c r="IA424" s="589" t="str">
        <f t="shared" si="58"/>
        <v>T+227</v>
      </c>
      <c r="IB424" s="589" t="str">
        <f t="shared" si="58"/>
        <v>T+228</v>
      </c>
      <c r="IC424" s="589" t="str">
        <f t="shared" si="58"/>
        <v>T+229</v>
      </c>
      <c r="ID424" s="589" t="str">
        <f t="shared" si="58"/>
        <v>T+230</v>
      </c>
      <c r="IE424" s="589" t="str">
        <f t="shared" si="58"/>
        <v>T+231</v>
      </c>
      <c r="IF424" s="589" t="str">
        <f t="shared" si="58"/>
        <v>T+232</v>
      </c>
      <c r="IG424" s="589" t="str">
        <f t="shared" si="58"/>
        <v>T+233</v>
      </c>
      <c r="IH424" s="589" t="str">
        <f t="shared" si="58"/>
        <v>T+234</v>
      </c>
      <c r="II424" s="589" t="str">
        <f t="shared" si="58"/>
        <v>T+235</v>
      </c>
      <c r="IJ424" s="589" t="str">
        <f t="shared" si="58"/>
        <v>T+236</v>
      </c>
      <c r="IK424" s="589" t="str">
        <f t="shared" si="58"/>
        <v>T+237</v>
      </c>
      <c r="IL424" s="589" t="str">
        <f t="shared" si="58"/>
        <v>T+238</v>
      </c>
      <c r="IM424" s="589" t="str">
        <f t="shared" si="58"/>
        <v>T+239</v>
      </c>
      <c r="IN424" s="589" t="str">
        <f t="shared" si="58"/>
        <v>T+240</v>
      </c>
      <c r="IO424" s="589" t="str">
        <f t="shared" si="58"/>
        <v>T+241</v>
      </c>
      <c r="IP424" s="589" t="str">
        <f t="shared" si="58"/>
        <v>T+242</v>
      </c>
      <c r="IQ424" s="589" t="str">
        <f t="shared" si="58"/>
        <v>T+243</v>
      </c>
      <c r="IR424" s="589" t="str">
        <f t="shared" si="58"/>
        <v>T+244</v>
      </c>
      <c r="IS424" s="589" t="str">
        <f t="shared" si="58"/>
        <v>T+245</v>
      </c>
      <c r="IT424" s="589" t="str">
        <f t="shared" si="58"/>
        <v>T+246</v>
      </c>
      <c r="IU424" s="589" t="str">
        <f t="shared" si="58"/>
        <v>T+247</v>
      </c>
      <c r="IV424" s="589" t="str">
        <f t="shared" si="58"/>
        <v>T+248</v>
      </c>
      <c r="IW424" s="589" t="str">
        <f t="shared" si="58"/>
        <v>T+249</v>
      </c>
      <c r="IX424" s="589" t="str">
        <f t="shared" si="58"/>
        <v>T+250</v>
      </c>
      <c r="IY424" s="589" t="str">
        <f t="shared" si="58"/>
        <v>T+251</v>
      </c>
      <c r="IZ424" s="589" t="str">
        <f t="shared" si="58"/>
        <v>T+252</v>
      </c>
      <c r="JA424" s="589" t="str">
        <f t="shared" si="58"/>
        <v>T+253</v>
      </c>
      <c r="JB424" s="589" t="str">
        <f t="shared" si="58"/>
        <v>T+254</v>
      </c>
      <c r="JC424" s="589" t="str">
        <f t="shared" si="58"/>
        <v>T+255</v>
      </c>
      <c r="JD424" s="589" t="str">
        <f t="shared" si="58"/>
        <v>T+256</v>
      </c>
      <c r="JE424" s="589" t="str">
        <f t="shared" ref="JE424:KB424" si="59">"T+" &amp; (COLUMN(JE424)-COLUMN($H424))</f>
        <v>T+257</v>
      </c>
      <c r="JF424" s="589" t="str">
        <f t="shared" si="59"/>
        <v>T+258</v>
      </c>
      <c r="JG424" s="589" t="str">
        <f t="shared" si="59"/>
        <v>T+259</v>
      </c>
      <c r="JH424" s="589" t="str">
        <f t="shared" si="59"/>
        <v>T+260</v>
      </c>
      <c r="JI424" s="589" t="str">
        <f t="shared" si="59"/>
        <v>T+261</v>
      </c>
      <c r="JJ424" s="589" t="str">
        <f t="shared" si="59"/>
        <v>T+262</v>
      </c>
      <c r="JK424" s="589" t="str">
        <f t="shared" si="59"/>
        <v>T+263</v>
      </c>
      <c r="JL424" s="589" t="str">
        <f t="shared" si="59"/>
        <v>T+264</v>
      </c>
      <c r="JM424" s="589" t="str">
        <f t="shared" si="59"/>
        <v>T+265</v>
      </c>
      <c r="JN424" s="589" t="str">
        <f t="shared" si="59"/>
        <v>T+266</v>
      </c>
      <c r="JO424" s="589" t="str">
        <f t="shared" si="59"/>
        <v>T+267</v>
      </c>
      <c r="JP424" s="589" t="str">
        <f t="shared" si="59"/>
        <v>T+268</v>
      </c>
      <c r="JQ424" s="589" t="str">
        <f t="shared" si="59"/>
        <v>T+269</v>
      </c>
      <c r="JR424" s="589" t="str">
        <f t="shared" si="59"/>
        <v>T+270</v>
      </c>
      <c r="JS424" s="589" t="str">
        <f t="shared" si="59"/>
        <v>T+271</v>
      </c>
      <c r="JT424" s="589" t="str">
        <f t="shared" si="59"/>
        <v>T+272</v>
      </c>
      <c r="JU424" s="589" t="str">
        <f t="shared" si="59"/>
        <v>T+273</v>
      </c>
      <c r="JV424" s="589" t="str">
        <f t="shared" si="59"/>
        <v>T+274</v>
      </c>
      <c r="JW424" s="589" t="str">
        <f t="shared" si="59"/>
        <v>T+275</v>
      </c>
      <c r="JX424" s="589" t="str">
        <f t="shared" si="59"/>
        <v>T+276</v>
      </c>
      <c r="JY424" s="589" t="str">
        <f t="shared" si="59"/>
        <v>T+277</v>
      </c>
      <c r="JZ424" s="589" t="str">
        <f t="shared" si="59"/>
        <v>T+278</v>
      </c>
      <c r="KA424" s="589" t="str">
        <f t="shared" si="59"/>
        <v>T+279</v>
      </c>
      <c r="KB424" s="589" t="str">
        <f t="shared" si="59"/>
        <v>T+280</v>
      </c>
    </row>
    <row r="425" spans="1:289" ht="15" customHeight="1" x14ac:dyDescent="0.25">
      <c r="B425" s="645" t="str">
        <f t="shared" ref="B425:B488" si="60">B11</f>
        <v>Desk 1</v>
      </c>
      <c r="C425" s="646" t="str">
        <f>IF(ISBLANK(C11), "", C11)</f>
        <v/>
      </c>
      <c r="D425" s="646" t="str">
        <f t="shared" ref="D425:F425" si="61">IF(ISBLANK(D11), "", D11)</f>
        <v/>
      </c>
      <c r="E425" s="646" t="str">
        <f t="shared" si="61"/>
        <v/>
      </c>
      <c r="F425" s="646" t="str">
        <f t="shared" si="61"/>
        <v/>
      </c>
      <c r="G425" s="591" t="str">
        <f>IF(ISBLANK(G11), "", G11)</f>
        <v/>
      </c>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39"/>
      <c r="DX425" s="26"/>
      <c r="DY425" s="26"/>
      <c r="DZ425" s="26"/>
      <c r="EA425" s="26"/>
      <c r="EB425" s="26"/>
      <c r="EC425" s="26"/>
      <c r="ED425" s="26"/>
      <c r="EE425" s="26"/>
      <c r="EF425" s="26"/>
      <c r="EG425" s="26"/>
      <c r="EH425" s="26"/>
      <c r="EI425" s="26"/>
      <c r="EJ425" s="26"/>
      <c r="EK425" s="26"/>
      <c r="EL425" s="26"/>
      <c r="EM425" s="26"/>
      <c r="EN425" s="26"/>
      <c r="EO425" s="26"/>
      <c r="EP425" s="26"/>
      <c r="EQ425" s="26"/>
      <c r="ER425" s="39"/>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c r="GU425" s="26"/>
      <c r="GV425" s="26"/>
      <c r="GW425" s="26"/>
      <c r="GX425" s="26"/>
      <c r="GY425" s="26"/>
      <c r="GZ425" s="26"/>
      <c r="HA425" s="26"/>
      <c r="HB425" s="26"/>
      <c r="HC425" s="26"/>
      <c r="HD425" s="26"/>
      <c r="HE425" s="26"/>
      <c r="HF425" s="26"/>
      <c r="HG425" s="26"/>
      <c r="HH425" s="26"/>
      <c r="HI425" s="26"/>
      <c r="HJ425" s="26"/>
      <c r="HK425" s="26"/>
      <c r="HL425" s="26"/>
      <c r="HM425" s="26"/>
      <c r="HN425" s="26"/>
      <c r="HO425" s="26"/>
      <c r="HP425" s="26"/>
      <c r="HQ425" s="26"/>
      <c r="HR425" s="26"/>
      <c r="HS425" s="26"/>
      <c r="HT425" s="26"/>
      <c r="HU425" s="26"/>
      <c r="HV425" s="26"/>
      <c r="HW425" s="26"/>
      <c r="HX425" s="26"/>
      <c r="HY425" s="26"/>
      <c r="HZ425" s="26"/>
      <c r="IA425" s="26"/>
      <c r="IB425" s="26"/>
      <c r="IC425" s="26"/>
      <c r="ID425" s="26"/>
      <c r="IE425" s="26"/>
      <c r="IF425" s="26"/>
      <c r="IG425" s="26"/>
      <c r="IH425" s="26"/>
      <c r="II425" s="26"/>
      <c r="IJ425" s="26"/>
      <c r="IK425" s="26"/>
      <c r="IL425" s="26"/>
      <c r="IM425" s="26"/>
      <c r="IN425" s="26"/>
      <c r="IO425" s="26"/>
      <c r="IP425" s="26"/>
      <c r="IQ425" s="26"/>
      <c r="IR425" s="26"/>
      <c r="IS425" s="26"/>
      <c r="IT425" s="26"/>
      <c r="IU425" s="26"/>
      <c r="IV425" s="26"/>
      <c r="IW425" s="26"/>
      <c r="IX425" s="26"/>
      <c r="IY425" s="26"/>
      <c r="IZ425" s="26"/>
      <c r="JA425" s="26"/>
      <c r="JB425" s="26"/>
      <c r="JC425" s="26"/>
      <c r="JD425" s="26"/>
      <c r="JE425" s="26"/>
      <c r="JF425" s="26"/>
      <c r="JG425" s="39"/>
      <c r="JH425" s="26"/>
      <c r="JI425" s="26"/>
      <c r="JJ425" s="26"/>
      <c r="JK425" s="26"/>
      <c r="JL425" s="26"/>
      <c r="JM425" s="26"/>
      <c r="JN425" s="26"/>
      <c r="JO425" s="26"/>
      <c r="JP425" s="26"/>
      <c r="JQ425" s="26"/>
      <c r="JR425" s="26"/>
      <c r="JS425" s="26"/>
      <c r="JT425" s="26"/>
      <c r="JU425" s="26"/>
      <c r="JV425" s="26"/>
      <c r="JW425" s="26"/>
      <c r="JX425" s="26"/>
      <c r="JY425" s="26"/>
      <c r="JZ425" s="26"/>
      <c r="KA425" s="26"/>
      <c r="KB425" s="39"/>
    </row>
    <row r="426" spans="1:289" ht="15" customHeight="1" x14ac:dyDescent="0.25">
      <c r="B426" s="293" t="str">
        <f t="shared" si="60"/>
        <v>Desk 2</v>
      </c>
      <c r="C426" s="295" t="str">
        <f t="shared" ref="C426:G441" si="62">IF(ISBLANK(C12), "", C12)</f>
        <v/>
      </c>
      <c r="D426" s="295" t="str">
        <f t="shared" si="62"/>
        <v/>
      </c>
      <c r="E426" s="295" t="str">
        <f t="shared" si="62"/>
        <v/>
      </c>
      <c r="F426" s="295" t="str">
        <f t="shared" si="62"/>
        <v/>
      </c>
      <c r="G426" s="591" t="str">
        <f t="shared" si="62"/>
        <v/>
      </c>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39"/>
      <c r="DX426" s="26"/>
      <c r="DY426" s="26"/>
      <c r="DZ426" s="26"/>
      <c r="EA426" s="26"/>
      <c r="EB426" s="26"/>
      <c r="EC426" s="26"/>
      <c r="ED426" s="26"/>
      <c r="EE426" s="26"/>
      <c r="EF426" s="26"/>
      <c r="EG426" s="26"/>
      <c r="EH426" s="26"/>
      <c r="EI426" s="26"/>
      <c r="EJ426" s="26"/>
      <c r="EK426" s="26"/>
      <c r="EL426" s="26"/>
      <c r="EM426" s="26"/>
      <c r="EN426" s="26"/>
      <c r="EO426" s="26"/>
      <c r="EP426" s="26"/>
      <c r="EQ426" s="26"/>
      <c r="ER426" s="39"/>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c r="GU426" s="26"/>
      <c r="GV426" s="26"/>
      <c r="GW426" s="26"/>
      <c r="GX426" s="26"/>
      <c r="GY426" s="26"/>
      <c r="GZ426" s="26"/>
      <c r="HA426" s="26"/>
      <c r="HB426" s="26"/>
      <c r="HC426" s="26"/>
      <c r="HD426" s="26"/>
      <c r="HE426" s="26"/>
      <c r="HF426" s="26"/>
      <c r="HG426" s="26"/>
      <c r="HH426" s="26"/>
      <c r="HI426" s="26"/>
      <c r="HJ426" s="26"/>
      <c r="HK426" s="26"/>
      <c r="HL426" s="26"/>
      <c r="HM426" s="26"/>
      <c r="HN426" s="26"/>
      <c r="HO426" s="26"/>
      <c r="HP426" s="26"/>
      <c r="HQ426" s="26"/>
      <c r="HR426" s="26"/>
      <c r="HS426" s="26"/>
      <c r="HT426" s="26"/>
      <c r="HU426" s="26"/>
      <c r="HV426" s="26"/>
      <c r="HW426" s="26"/>
      <c r="HX426" s="26"/>
      <c r="HY426" s="26"/>
      <c r="HZ426" s="26"/>
      <c r="IA426" s="26"/>
      <c r="IB426" s="26"/>
      <c r="IC426" s="26"/>
      <c r="ID426" s="26"/>
      <c r="IE426" s="26"/>
      <c r="IF426" s="26"/>
      <c r="IG426" s="26"/>
      <c r="IH426" s="26"/>
      <c r="II426" s="26"/>
      <c r="IJ426" s="26"/>
      <c r="IK426" s="26"/>
      <c r="IL426" s="26"/>
      <c r="IM426" s="26"/>
      <c r="IN426" s="26"/>
      <c r="IO426" s="26"/>
      <c r="IP426" s="26"/>
      <c r="IQ426" s="26"/>
      <c r="IR426" s="26"/>
      <c r="IS426" s="26"/>
      <c r="IT426" s="26"/>
      <c r="IU426" s="26"/>
      <c r="IV426" s="26"/>
      <c r="IW426" s="26"/>
      <c r="IX426" s="26"/>
      <c r="IY426" s="26"/>
      <c r="IZ426" s="26"/>
      <c r="JA426" s="26"/>
      <c r="JB426" s="26"/>
      <c r="JC426" s="26"/>
      <c r="JD426" s="26"/>
      <c r="JE426" s="26"/>
      <c r="JF426" s="26"/>
      <c r="JG426" s="39"/>
      <c r="JH426" s="26"/>
      <c r="JI426" s="26"/>
      <c r="JJ426" s="26"/>
      <c r="JK426" s="26"/>
      <c r="JL426" s="26"/>
      <c r="JM426" s="26"/>
      <c r="JN426" s="26"/>
      <c r="JO426" s="26"/>
      <c r="JP426" s="26"/>
      <c r="JQ426" s="26"/>
      <c r="JR426" s="26"/>
      <c r="JS426" s="26"/>
      <c r="JT426" s="26"/>
      <c r="JU426" s="26"/>
      <c r="JV426" s="26"/>
      <c r="JW426" s="26"/>
      <c r="JX426" s="26"/>
      <c r="JY426" s="26"/>
      <c r="JZ426" s="26"/>
      <c r="KA426" s="26"/>
      <c r="KB426" s="39"/>
    </row>
    <row r="427" spans="1:289" ht="15" customHeight="1" x14ac:dyDescent="0.25">
      <c r="B427" s="293" t="str">
        <f t="shared" si="60"/>
        <v>Desk 3</v>
      </c>
      <c r="C427" s="295" t="str">
        <f t="shared" si="62"/>
        <v/>
      </c>
      <c r="D427" s="295" t="str">
        <f t="shared" si="62"/>
        <v/>
      </c>
      <c r="E427" s="295" t="str">
        <f t="shared" si="62"/>
        <v/>
      </c>
      <c r="F427" s="295" t="str">
        <f t="shared" si="62"/>
        <v/>
      </c>
      <c r="G427" s="591" t="str">
        <f t="shared" si="62"/>
        <v/>
      </c>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39"/>
      <c r="DX427" s="26"/>
      <c r="DY427" s="26"/>
      <c r="DZ427" s="26"/>
      <c r="EA427" s="26"/>
      <c r="EB427" s="26"/>
      <c r="EC427" s="26"/>
      <c r="ED427" s="26"/>
      <c r="EE427" s="26"/>
      <c r="EF427" s="26"/>
      <c r="EG427" s="26"/>
      <c r="EH427" s="26"/>
      <c r="EI427" s="26"/>
      <c r="EJ427" s="26"/>
      <c r="EK427" s="26"/>
      <c r="EL427" s="26"/>
      <c r="EM427" s="26"/>
      <c r="EN427" s="26"/>
      <c r="EO427" s="26"/>
      <c r="EP427" s="26"/>
      <c r="EQ427" s="26"/>
      <c r="ER427" s="39"/>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c r="GU427" s="26"/>
      <c r="GV427" s="26"/>
      <c r="GW427" s="26"/>
      <c r="GX427" s="26"/>
      <c r="GY427" s="26"/>
      <c r="GZ427" s="26"/>
      <c r="HA427" s="26"/>
      <c r="HB427" s="26"/>
      <c r="HC427" s="26"/>
      <c r="HD427" s="26"/>
      <c r="HE427" s="26"/>
      <c r="HF427" s="26"/>
      <c r="HG427" s="26"/>
      <c r="HH427" s="26"/>
      <c r="HI427" s="26"/>
      <c r="HJ427" s="26"/>
      <c r="HK427" s="26"/>
      <c r="HL427" s="26"/>
      <c r="HM427" s="26"/>
      <c r="HN427" s="26"/>
      <c r="HO427" s="26"/>
      <c r="HP427" s="26"/>
      <c r="HQ427" s="26"/>
      <c r="HR427" s="26"/>
      <c r="HS427" s="26"/>
      <c r="HT427" s="26"/>
      <c r="HU427" s="26"/>
      <c r="HV427" s="26"/>
      <c r="HW427" s="26"/>
      <c r="HX427" s="26"/>
      <c r="HY427" s="26"/>
      <c r="HZ427" s="26"/>
      <c r="IA427" s="26"/>
      <c r="IB427" s="26"/>
      <c r="IC427" s="26"/>
      <c r="ID427" s="26"/>
      <c r="IE427" s="26"/>
      <c r="IF427" s="26"/>
      <c r="IG427" s="26"/>
      <c r="IH427" s="26"/>
      <c r="II427" s="26"/>
      <c r="IJ427" s="26"/>
      <c r="IK427" s="26"/>
      <c r="IL427" s="26"/>
      <c r="IM427" s="26"/>
      <c r="IN427" s="26"/>
      <c r="IO427" s="26"/>
      <c r="IP427" s="26"/>
      <c r="IQ427" s="26"/>
      <c r="IR427" s="26"/>
      <c r="IS427" s="26"/>
      <c r="IT427" s="26"/>
      <c r="IU427" s="26"/>
      <c r="IV427" s="26"/>
      <c r="IW427" s="26"/>
      <c r="IX427" s="26"/>
      <c r="IY427" s="26"/>
      <c r="IZ427" s="26"/>
      <c r="JA427" s="26"/>
      <c r="JB427" s="26"/>
      <c r="JC427" s="26"/>
      <c r="JD427" s="26"/>
      <c r="JE427" s="26"/>
      <c r="JF427" s="26"/>
      <c r="JG427" s="39"/>
      <c r="JH427" s="26"/>
      <c r="JI427" s="26"/>
      <c r="JJ427" s="26"/>
      <c r="JK427" s="26"/>
      <c r="JL427" s="26"/>
      <c r="JM427" s="26"/>
      <c r="JN427" s="26"/>
      <c r="JO427" s="26"/>
      <c r="JP427" s="26"/>
      <c r="JQ427" s="26"/>
      <c r="JR427" s="26"/>
      <c r="JS427" s="26"/>
      <c r="JT427" s="26"/>
      <c r="JU427" s="26"/>
      <c r="JV427" s="26"/>
      <c r="JW427" s="26"/>
      <c r="JX427" s="26"/>
      <c r="JY427" s="26"/>
      <c r="JZ427" s="26"/>
      <c r="KA427" s="26"/>
      <c r="KB427" s="39"/>
    </row>
    <row r="428" spans="1:289" ht="15" customHeight="1" x14ac:dyDescent="0.25">
      <c r="B428" s="293" t="str">
        <f t="shared" si="60"/>
        <v>Desk 4</v>
      </c>
      <c r="C428" s="295" t="str">
        <f t="shared" si="62"/>
        <v/>
      </c>
      <c r="D428" s="295" t="str">
        <f t="shared" si="62"/>
        <v/>
      </c>
      <c r="E428" s="295" t="str">
        <f t="shared" si="62"/>
        <v/>
      </c>
      <c r="F428" s="295" t="str">
        <f t="shared" si="62"/>
        <v/>
      </c>
      <c r="G428" s="591" t="str">
        <f t="shared" si="62"/>
        <v/>
      </c>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39"/>
      <c r="DX428" s="26"/>
      <c r="DY428" s="26"/>
      <c r="DZ428" s="26"/>
      <c r="EA428" s="26"/>
      <c r="EB428" s="26"/>
      <c r="EC428" s="26"/>
      <c r="ED428" s="26"/>
      <c r="EE428" s="26"/>
      <c r="EF428" s="26"/>
      <c r="EG428" s="26"/>
      <c r="EH428" s="26"/>
      <c r="EI428" s="26"/>
      <c r="EJ428" s="26"/>
      <c r="EK428" s="26"/>
      <c r="EL428" s="26"/>
      <c r="EM428" s="26"/>
      <c r="EN428" s="26"/>
      <c r="EO428" s="26"/>
      <c r="EP428" s="26"/>
      <c r="EQ428" s="26"/>
      <c r="ER428" s="39"/>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c r="GU428" s="26"/>
      <c r="GV428" s="26"/>
      <c r="GW428" s="26"/>
      <c r="GX428" s="26"/>
      <c r="GY428" s="26"/>
      <c r="GZ428" s="26"/>
      <c r="HA428" s="26"/>
      <c r="HB428" s="26"/>
      <c r="HC428" s="26"/>
      <c r="HD428" s="26"/>
      <c r="HE428" s="26"/>
      <c r="HF428" s="26"/>
      <c r="HG428" s="26"/>
      <c r="HH428" s="26"/>
      <c r="HI428" s="26"/>
      <c r="HJ428" s="26"/>
      <c r="HK428" s="26"/>
      <c r="HL428" s="26"/>
      <c r="HM428" s="26"/>
      <c r="HN428" s="26"/>
      <c r="HO428" s="26"/>
      <c r="HP428" s="26"/>
      <c r="HQ428" s="26"/>
      <c r="HR428" s="26"/>
      <c r="HS428" s="26"/>
      <c r="HT428" s="26"/>
      <c r="HU428" s="26"/>
      <c r="HV428" s="26"/>
      <c r="HW428" s="26"/>
      <c r="HX428" s="26"/>
      <c r="HY428" s="26"/>
      <c r="HZ428" s="26"/>
      <c r="IA428" s="26"/>
      <c r="IB428" s="26"/>
      <c r="IC428" s="26"/>
      <c r="ID428" s="26"/>
      <c r="IE428" s="26"/>
      <c r="IF428" s="26"/>
      <c r="IG428" s="26"/>
      <c r="IH428" s="26"/>
      <c r="II428" s="26"/>
      <c r="IJ428" s="26"/>
      <c r="IK428" s="26"/>
      <c r="IL428" s="26"/>
      <c r="IM428" s="26"/>
      <c r="IN428" s="26"/>
      <c r="IO428" s="26"/>
      <c r="IP428" s="26"/>
      <c r="IQ428" s="26"/>
      <c r="IR428" s="26"/>
      <c r="IS428" s="26"/>
      <c r="IT428" s="26"/>
      <c r="IU428" s="26"/>
      <c r="IV428" s="26"/>
      <c r="IW428" s="26"/>
      <c r="IX428" s="26"/>
      <c r="IY428" s="26"/>
      <c r="IZ428" s="26"/>
      <c r="JA428" s="26"/>
      <c r="JB428" s="26"/>
      <c r="JC428" s="26"/>
      <c r="JD428" s="26"/>
      <c r="JE428" s="26"/>
      <c r="JF428" s="26"/>
      <c r="JG428" s="39"/>
      <c r="JH428" s="26"/>
      <c r="JI428" s="26"/>
      <c r="JJ428" s="26"/>
      <c r="JK428" s="26"/>
      <c r="JL428" s="26"/>
      <c r="JM428" s="26"/>
      <c r="JN428" s="26"/>
      <c r="JO428" s="26"/>
      <c r="JP428" s="26"/>
      <c r="JQ428" s="26"/>
      <c r="JR428" s="26"/>
      <c r="JS428" s="26"/>
      <c r="JT428" s="26"/>
      <c r="JU428" s="26"/>
      <c r="JV428" s="26"/>
      <c r="JW428" s="26"/>
      <c r="JX428" s="26"/>
      <c r="JY428" s="26"/>
      <c r="JZ428" s="26"/>
      <c r="KA428" s="26"/>
      <c r="KB428" s="39"/>
    </row>
    <row r="429" spans="1:289" ht="15" customHeight="1" x14ac:dyDescent="0.25">
      <c r="B429" s="293" t="str">
        <f t="shared" si="60"/>
        <v>Desk 5</v>
      </c>
      <c r="C429" s="295" t="str">
        <f t="shared" si="62"/>
        <v/>
      </c>
      <c r="D429" s="295" t="str">
        <f t="shared" si="62"/>
        <v/>
      </c>
      <c r="E429" s="295" t="str">
        <f t="shared" si="62"/>
        <v/>
      </c>
      <c r="F429" s="295" t="str">
        <f t="shared" si="62"/>
        <v/>
      </c>
      <c r="G429" s="591" t="str">
        <f t="shared" si="62"/>
        <v/>
      </c>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39"/>
      <c r="DX429" s="26"/>
      <c r="DY429" s="26"/>
      <c r="DZ429" s="26"/>
      <c r="EA429" s="26"/>
      <c r="EB429" s="26"/>
      <c r="EC429" s="26"/>
      <c r="ED429" s="26"/>
      <c r="EE429" s="26"/>
      <c r="EF429" s="26"/>
      <c r="EG429" s="26"/>
      <c r="EH429" s="26"/>
      <c r="EI429" s="26"/>
      <c r="EJ429" s="26"/>
      <c r="EK429" s="26"/>
      <c r="EL429" s="26"/>
      <c r="EM429" s="26"/>
      <c r="EN429" s="26"/>
      <c r="EO429" s="26"/>
      <c r="EP429" s="26"/>
      <c r="EQ429" s="26"/>
      <c r="ER429" s="39"/>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c r="GK429" s="26"/>
      <c r="GL429" s="26"/>
      <c r="GM429" s="26"/>
      <c r="GN429" s="26"/>
      <c r="GO429" s="26"/>
      <c r="GP429" s="26"/>
      <c r="GQ429" s="26"/>
      <c r="GR429" s="26"/>
      <c r="GS429" s="26"/>
      <c r="GT429" s="26"/>
      <c r="GU429" s="26"/>
      <c r="GV429" s="26"/>
      <c r="GW429" s="26"/>
      <c r="GX429" s="26"/>
      <c r="GY429" s="26"/>
      <c r="GZ429" s="26"/>
      <c r="HA429" s="26"/>
      <c r="HB429" s="26"/>
      <c r="HC429" s="26"/>
      <c r="HD429" s="26"/>
      <c r="HE429" s="26"/>
      <c r="HF429" s="26"/>
      <c r="HG429" s="26"/>
      <c r="HH429" s="26"/>
      <c r="HI429" s="26"/>
      <c r="HJ429" s="26"/>
      <c r="HK429" s="26"/>
      <c r="HL429" s="26"/>
      <c r="HM429" s="26"/>
      <c r="HN429" s="26"/>
      <c r="HO429" s="26"/>
      <c r="HP429" s="26"/>
      <c r="HQ429" s="26"/>
      <c r="HR429" s="26"/>
      <c r="HS429" s="26"/>
      <c r="HT429" s="26"/>
      <c r="HU429" s="26"/>
      <c r="HV429" s="26"/>
      <c r="HW429" s="26"/>
      <c r="HX429" s="26"/>
      <c r="HY429" s="26"/>
      <c r="HZ429" s="26"/>
      <c r="IA429" s="26"/>
      <c r="IB429" s="26"/>
      <c r="IC429" s="26"/>
      <c r="ID429" s="26"/>
      <c r="IE429" s="26"/>
      <c r="IF429" s="26"/>
      <c r="IG429" s="26"/>
      <c r="IH429" s="26"/>
      <c r="II429" s="26"/>
      <c r="IJ429" s="26"/>
      <c r="IK429" s="26"/>
      <c r="IL429" s="26"/>
      <c r="IM429" s="26"/>
      <c r="IN429" s="26"/>
      <c r="IO429" s="26"/>
      <c r="IP429" s="26"/>
      <c r="IQ429" s="26"/>
      <c r="IR429" s="26"/>
      <c r="IS429" s="26"/>
      <c r="IT429" s="26"/>
      <c r="IU429" s="26"/>
      <c r="IV429" s="26"/>
      <c r="IW429" s="26"/>
      <c r="IX429" s="26"/>
      <c r="IY429" s="26"/>
      <c r="IZ429" s="26"/>
      <c r="JA429" s="26"/>
      <c r="JB429" s="26"/>
      <c r="JC429" s="26"/>
      <c r="JD429" s="26"/>
      <c r="JE429" s="26"/>
      <c r="JF429" s="26"/>
      <c r="JG429" s="39"/>
      <c r="JH429" s="26"/>
      <c r="JI429" s="26"/>
      <c r="JJ429" s="26"/>
      <c r="JK429" s="26"/>
      <c r="JL429" s="26"/>
      <c r="JM429" s="26"/>
      <c r="JN429" s="26"/>
      <c r="JO429" s="26"/>
      <c r="JP429" s="26"/>
      <c r="JQ429" s="26"/>
      <c r="JR429" s="26"/>
      <c r="JS429" s="26"/>
      <c r="JT429" s="26"/>
      <c r="JU429" s="26"/>
      <c r="JV429" s="26"/>
      <c r="JW429" s="26"/>
      <c r="JX429" s="26"/>
      <c r="JY429" s="26"/>
      <c r="JZ429" s="26"/>
      <c r="KA429" s="26"/>
      <c r="KB429" s="39"/>
    </row>
    <row r="430" spans="1:289" ht="15" customHeight="1" x14ac:dyDescent="0.25">
      <c r="B430" s="293" t="str">
        <f t="shared" si="60"/>
        <v>Desk 6</v>
      </c>
      <c r="C430" s="295" t="str">
        <f t="shared" si="62"/>
        <v/>
      </c>
      <c r="D430" s="295" t="str">
        <f t="shared" si="62"/>
        <v/>
      </c>
      <c r="E430" s="295" t="str">
        <f t="shared" si="62"/>
        <v/>
      </c>
      <c r="F430" s="295" t="str">
        <f t="shared" si="62"/>
        <v/>
      </c>
      <c r="G430" s="591" t="str">
        <f t="shared" si="62"/>
        <v/>
      </c>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39"/>
      <c r="DX430" s="26"/>
      <c r="DY430" s="26"/>
      <c r="DZ430" s="26"/>
      <c r="EA430" s="26"/>
      <c r="EB430" s="26"/>
      <c r="EC430" s="26"/>
      <c r="ED430" s="26"/>
      <c r="EE430" s="26"/>
      <c r="EF430" s="26"/>
      <c r="EG430" s="26"/>
      <c r="EH430" s="26"/>
      <c r="EI430" s="26"/>
      <c r="EJ430" s="26"/>
      <c r="EK430" s="26"/>
      <c r="EL430" s="26"/>
      <c r="EM430" s="26"/>
      <c r="EN430" s="26"/>
      <c r="EO430" s="26"/>
      <c r="EP430" s="26"/>
      <c r="EQ430" s="26"/>
      <c r="ER430" s="39"/>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c r="GU430" s="26"/>
      <c r="GV430" s="26"/>
      <c r="GW430" s="26"/>
      <c r="GX430" s="26"/>
      <c r="GY430" s="26"/>
      <c r="GZ430" s="26"/>
      <c r="HA430" s="26"/>
      <c r="HB430" s="26"/>
      <c r="HC430" s="26"/>
      <c r="HD430" s="26"/>
      <c r="HE430" s="26"/>
      <c r="HF430" s="26"/>
      <c r="HG430" s="26"/>
      <c r="HH430" s="26"/>
      <c r="HI430" s="26"/>
      <c r="HJ430" s="26"/>
      <c r="HK430" s="26"/>
      <c r="HL430" s="26"/>
      <c r="HM430" s="26"/>
      <c r="HN430" s="26"/>
      <c r="HO430" s="26"/>
      <c r="HP430" s="26"/>
      <c r="HQ430" s="26"/>
      <c r="HR430" s="26"/>
      <c r="HS430" s="26"/>
      <c r="HT430" s="26"/>
      <c r="HU430" s="26"/>
      <c r="HV430" s="26"/>
      <c r="HW430" s="26"/>
      <c r="HX430" s="26"/>
      <c r="HY430" s="26"/>
      <c r="HZ430" s="26"/>
      <c r="IA430" s="26"/>
      <c r="IB430" s="26"/>
      <c r="IC430" s="26"/>
      <c r="ID430" s="26"/>
      <c r="IE430" s="26"/>
      <c r="IF430" s="26"/>
      <c r="IG430" s="26"/>
      <c r="IH430" s="26"/>
      <c r="II430" s="26"/>
      <c r="IJ430" s="26"/>
      <c r="IK430" s="26"/>
      <c r="IL430" s="26"/>
      <c r="IM430" s="26"/>
      <c r="IN430" s="26"/>
      <c r="IO430" s="26"/>
      <c r="IP430" s="26"/>
      <c r="IQ430" s="26"/>
      <c r="IR430" s="26"/>
      <c r="IS430" s="26"/>
      <c r="IT430" s="26"/>
      <c r="IU430" s="26"/>
      <c r="IV430" s="26"/>
      <c r="IW430" s="26"/>
      <c r="IX430" s="26"/>
      <c r="IY430" s="26"/>
      <c r="IZ430" s="26"/>
      <c r="JA430" s="26"/>
      <c r="JB430" s="26"/>
      <c r="JC430" s="26"/>
      <c r="JD430" s="26"/>
      <c r="JE430" s="26"/>
      <c r="JF430" s="26"/>
      <c r="JG430" s="39"/>
      <c r="JH430" s="26"/>
      <c r="JI430" s="26"/>
      <c r="JJ430" s="26"/>
      <c r="JK430" s="26"/>
      <c r="JL430" s="26"/>
      <c r="JM430" s="26"/>
      <c r="JN430" s="26"/>
      <c r="JO430" s="26"/>
      <c r="JP430" s="26"/>
      <c r="JQ430" s="26"/>
      <c r="JR430" s="26"/>
      <c r="JS430" s="26"/>
      <c r="JT430" s="26"/>
      <c r="JU430" s="26"/>
      <c r="JV430" s="26"/>
      <c r="JW430" s="26"/>
      <c r="JX430" s="26"/>
      <c r="JY430" s="26"/>
      <c r="JZ430" s="26"/>
      <c r="KA430" s="26"/>
      <c r="KB430" s="39"/>
    </row>
    <row r="431" spans="1:289" ht="15" customHeight="1" x14ac:dyDescent="0.25">
      <c r="B431" s="293" t="str">
        <f t="shared" si="60"/>
        <v>Desk 7</v>
      </c>
      <c r="C431" s="295" t="str">
        <f t="shared" si="62"/>
        <v/>
      </c>
      <c r="D431" s="295" t="str">
        <f t="shared" si="62"/>
        <v/>
      </c>
      <c r="E431" s="295" t="str">
        <f t="shared" si="62"/>
        <v/>
      </c>
      <c r="F431" s="295" t="str">
        <f t="shared" si="62"/>
        <v/>
      </c>
      <c r="G431" s="591" t="str">
        <f t="shared" si="62"/>
        <v/>
      </c>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39"/>
      <c r="DX431" s="26"/>
      <c r="DY431" s="26"/>
      <c r="DZ431" s="26"/>
      <c r="EA431" s="26"/>
      <c r="EB431" s="26"/>
      <c r="EC431" s="26"/>
      <c r="ED431" s="26"/>
      <c r="EE431" s="26"/>
      <c r="EF431" s="26"/>
      <c r="EG431" s="26"/>
      <c r="EH431" s="26"/>
      <c r="EI431" s="26"/>
      <c r="EJ431" s="26"/>
      <c r="EK431" s="26"/>
      <c r="EL431" s="26"/>
      <c r="EM431" s="26"/>
      <c r="EN431" s="26"/>
      <c r="EO431" s="26"/>
      <c r="EP431" s="26"/>
      <c r="EQ431" s="26"/>
      <c r="ER431" s="39"/>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c r="GU431" s="26"/>
      <c r="GV431" s="26"/>
      <c r="GW431" s="26"/>
      <c r="GX431" s="26"/>
      <c r="GY431" s="26"/>
      <c r="GZ431" s="26"/>
      <c r="HA431" s="26"/>
      <c r="HB431" s="26"/>
      <c r="HC431" s="26"/>
      <c r="HD431" s="26"/>
      <c r="HE431" s="26"/>
      <c r="HF431" s="26"/>
      <c r="HG431" s="26"/>
      <c r="HH431" s="26"/>
      <c r="HI431" s="26"/>
      <c r="HJ431" s="26"/>
      <c r="HK431" s="26"/>
      <c r="HL431" s="26"/>
      <c r="HM431" s="26"/>
      <c r="HN431" s="26"/>
      <c r="HO431" s="26"/>
      <c r="HP431" s="26"/>
      <c r="HQ431" s="26"/>
      <c r="HR431" s="26"/>
      <c r="HS431" s="26"/>
      <c r="HT431" s="26"/>
      <c r="HU431" s="26"/>
      <c r="HV431" s="26"/>
      <c r="HW431" s="26"/>
      <c r="HX431" s="26"/>
      <c r="HY431" s="26"/>
      <c r="HZ431" s="26"/>
      <c r="IA431" s="26"/>
      <c r="IB431" s="26"/>
      <c r="IC431" s="26"/>
      <c r="ID431" s="26"/>
      <c r="IE431" s="26"/>
      <c r="IF431" s="26"/>
      <c r="IG431" s="26"/>
      <c r="IH431" s="26"/>
      <c r="II431" s="26"/>
      <c r="IJ431" s="26"/>
      <c r="IK431" s="26"/>
      <c r="IL431" s="26"/>
      <c r="IM431" s="26"/>
      <c r="IN431" s="26"/>
      <c r="IO431" s="26"/>
      <c r="IP431" s="26"/>
      <c r="IQ431" s="26"/>
      <c r="IR431" s="26"/>
      <c r="IS431" s="26"/>
      <c r="IT431" s="26"/>
      <c r="IU431" s="26"/>
      <c r="IV431" s="26"/>
      <c r="IW431" s="26"/>
      <c r="IX431" s="26"/>
      <c r="IY431" s="26"/>
      <c r="IZ431" s="26"/>
      <c r="JA431" s="26"/>
      <c r="JB431" s="26"/>
      <c r="JC431" s="26"/>
      <c r="JD431" s="26"/>
      <c r="JE431" s="26"/>
      <c r="JF431" s="26"/>
      <c r="JG431" s="39"/>
      <c r="JH431" s="26"/>
      <c r="JI431" s="26"/>
      <c r="JJ431" s="26"/>
      <c r="JK431" s="26"/>
      <c r="JL431" s="26"/>
      <c r="JM431" s="26"/>
      <c r="JN431" s="26"/>
      <c r="JO431" s="26"/>
      <c r="JP431" s="26"/>
      <c r="JQ431" s="26"/>
      <c r="JR431" s="26"/>
      <c r="JS431" s="26"/>
      <c r="JT431" s="26"/>
      <c r="JU431" s="26"/>
      <c r="JV431" s="26"/>
      <c r="JW431" s="26"/>
      <c r="JX431" s="26"/>
      <c r="JY431" s="26"/>
      <c r="JZ431" s="26"/>
      <c r="KA431" s="26"/>
      <c r="KB431" s="39"/>
    </row>
    <row r="432" spans="1:289" ht="15" customHeight="1" x14ac:dyDescent="0.25">
      <c r="B432" s="293" t="str">
        <f t="shared" si="60"/>
        <v>Desk 8</v>
      </c>
      <c r="C432" s="295" t="str">
        <f t="shared" si="62"/>
        <v/>
      </c>
      <c r="D432" s="295" t="str">
        <f t="shared" si="62"/>
        <v/>
      </c>
      <c r="E432" s="295" t="str">
        <f t="shared" si="62"/>
        <v/>
      </c>
      <c r="F432" s="295" t="str">
        <f t="shared" si="62"/>
        <v/>
      </c>
      <c r="G432" s="591" t="str">
        <f t="shared" si="62"/>
        <v/>
      </c>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39"/>
      <c r="DX432" s="26"/>
      <c r="DY432" s="26"/>
      <c r="DZ432" s="26"/>
      <c r="EA432" s="26"/>
      <c r="EB432" s="26"/>
      <c r="EC432" s="26"/>
      <c r="ED432" s="26"/>
      <c r="EE432" s="26"/>
      <c r="EF432" s="26"/>
      <c r="EG432" s="26"/>
      <c r="EH432" s="26"/>
      <c r="EI432" s="26"/>
      <c r="EJ432" s="26"/>
      <c r="EK432" s="26"/>
      <c r="EL432" s="26"/>
      <c r="EM432" s="26"/>
      <c r="EN432" s="26"/>
      <c r="EO432" s="26"/>
      <c r="EP432" s="26"/>
      <c r="EQ432" s="26"/>
      <c r="ER432" s="39"/>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c r="GU432" s="26"/>
      <c r="GV432" s="26"/>
      <c r="GW432" s="26"/>
      <c r="GX432" s="26"/>
      <c r="GY432" s="26"/>
      <c r="GZ432" s="26"/>
      <c r="HA432" s="26"/>
      <c r="HB432" s="26"/>
      <c r="HC432" s="26"/>
      <c r="HD432" s="26"/>
      <c r="HE432" s="26"/>
      <c r="HF432" s="26"/>
      <c r="HG432" s="26"/>
      <c r="HH432" s="26"/>
      <c r="HI432" s="26"/>
      <c r="HJ432" s="26"/>
      <c r="HK432" s="26"/>
      <c r="HL432" s="26"/>
      <c r="HM432" s="26"/>
      <c r="HN432" s="26"/>
      <c r="HO432" s="26"/>
      <c r="HP432" s="26"/>
      <c r="HQ432" s="26"/>
      <c r="HR432" s="26"/>
      <c r="HS432" s="26"/>
      <c r="HT432" s="26"/>
      <c r="HU432" s="26"/>
      <c r="HV432" s="26"/>
      <c r="HW432" s="26"/>
      <c r="HX432" s="26"/>
      <c r="HY432" s="26"/>
      <c r="HZ432" s="26"/>
      <c r="IA432" s="26"/>
      <c r="IB432" s="26"/>
      <c r="IC432" s="26"/>
      <c r="ID432" s="26"/>
      <c r="IE432" s="26"/>
      <c r="IF432" s="26"/>
      <c r="IG432" s="26"/>
      <c r="IH432" s="26"/>
      <c r="II432" s="26"/>
      <c r="IJ432" s="26"/>
      <c r="IK432" s="26"/>
      <c r="IL432" s="26"/>
      <c r="IM432" s="26"/>
      <c r="IN432" s="26"/>
      <c r="IO432" s="26"/>
      <c r="IP432" s="26"/>
      <c r="IQ432" s="26"/>
      <c r="IR432" s="26"/>
      <c r="IS432" s="26"/>
      <c r="IT432" s="26"/>
      <c r="IU432" s="26"/>
      <c r="IV432" s="26"/>
      <c r="IW432" s="26"/>
      <c r="IX432" s="26"/>
      <c r="IY432" s="26"/>
      <c r="IZ432" s="26"/>
      <c r="JA432" s="26"/>
      <c r="JB432" s="26"/>
      <c r="JC432" s="26"/>
      <c r="JD432" s="26"/>
      <c r="JE432" s="26"/>
      <c r="JF432" s="26"/>
      <c r="JG432" s="39"/>
      <c r="JH432" s="26"/>
      <c r="JI432" s="26"/>
      <c r="JJ432" s="26"/>
      <c r="JK432" s="26"/>
      <c r="JL432" s="26"/>
      <c r="JM432" s="26"/>
      <c r="JN432" s="26"/>
      <c r="JO432" s="26"/>
      <c r="JP432" s="26"/>
      <c r="JQ432" s="26"/>
      <c r="JR432" s="26"/>
      <c r="JS432" s="26"/>
      <c r="JT432" s="26"/>
      <c r="JU432" s="26"/>
      <c r="JV432" s="26"/>
      <c r="JW432" s="26"/>
      <c r="JX432" s="26"/>
      <c r="JY432" s="26"/>
      <c r="JZ432" s="26"/>
      <c r="KA432" s="26"/>
      <c r="KB432" s="39"/>
    </row>
    <row r="433" spans="2:288" ht="15" customHeight="1" x14ac:dyDescent="0.25">
      <c r="B433" s="293" t="str">
        <f t="shared" si="60"/>
        <v>Desk 9</v>
      </c>
      <c r="C433" s="295" t="str">
        <f t="shared" si="62"/>
        <v/>
      </c>
      <c r="D433" s="295" t="str">
        <f t="shared" si="62"/>
        <v/>
      </c>
      <c r="E433" s="295" t="str">
        <f t="shared" si="62"/>
        <v/>
      </c>
      <c r="F433" s="295" t="str">
        <f t="shared" si="62"/>
        <v/>
      </c>
      <c r="G433" s="591" t="str">
        <f t="shared" si="62"/>
        <v/>
      </c>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39"/>
      <c r="DX433" s="26"/>
      <c r="DY433" s="26"/>
      <c r="DZ433" s="26"/>
      <c r="EA433" s="26"/>
      <c r="EB433" s="26"/>
      <c r="EC433" s="26"/>
      <c r="ED433" s="26"/>
      <c r="EE433" s="26"/>
      <c r="EF433" s="26"/>
      <c r="EG433" s="26"/>
      <c r="EH433" s="26"/>
      <c r="EI433" s="26"/>
      <c r="EJ433" s="26"/>
      <c r="EK433" s="26"/>
      <c r="EL433" s="26"/>
      <c r="EM433" s="26"/>
      <c r="EN433" s="26"/>
      <c r="EO433" s="26"/>
      <c r="EP433" s="26"/>
      <c r="EQ433" s="26"/>
      <c r="ER433" s="39"/>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6"/>
      <c r="HD433" s="26"/>
      <c r="HE433" s="26"/>
      <c r="HF433" s="26"/>
      <c r="HG433" s="26"/>
      <c r="HH433" s="26"/>
      <c r="HI433" s="26"/>
      <c r="HJ433" s="26"/>
      <c r="HK433" s="26"/>
      <c r="HL433" s="26"/>
      <c r="HM433" s="26"/>
      <c r="HN433" s="26"/>
      <c r="HO433" s="26"/>
      <c r="HP433" s="26"/>
      <c r="HQ433" s="26"/>
      <c r="HR433" s="26"/>
      <c r="HS433" s="26"/>
      <c r="HT433" s="26"/>
      <c r="HU433" s="26"/>
      <c r="HV433" s="26"/>
      <c r="HW433" s="26"/>
      <c r="HX433" s="26"/>
      <c r="HY433" s="26"/>
      <c r="HZ433" s="26"/>
      <c r="IA433" s="26"/>
      <c r="IB433" s="26"/>
      <c r="IC433" s="26"/>
      <c r="ID433" s="26"/>
      <c r="IE433" s="26"/>
      <c r="IF433" s="26"/>
      <c r="IG433" s="26"/>
      <c r="IH433" s="26"/>
      <c r="II433" s="26"/>
      <c r="IJ433" s="26"/>
      <c r="IK433" s="26"/>
      <c r="IL433" s="26"/>
      <c r="IM433" s="26"/>
      <c r="IN433" s="26"/>
      <c r="IO433" s="26"/>
      <c r="IP433" s="26"/>
      <c r="IQ433" s="26"/>
      <c r="IR433" s="26"/>
      <c r="IS433" s="26"/>
      <c r="IT433" s="26"/>
      <c r="IU433" s="26"/>
      <c r="IV433" s="26"/>
      <c r="IW433" s="26"/>
      <c r="IX433" s="26"/>
      <c r="IY433" s="26"/>
      <c r="IZ433" s="26"/>
      <c r="JA433" s="26"/>
      <c r="JB433" s="26"/>
      <c r="JC433" s="26"/>
      <c r="JD433" s="26"/>
      <c r="JE433" s="26"/>
      <c r="JF433" s="26"/>
      <c r="JG433" s="39"/>
      <c r="JH433" s="26"/>
      <c r="JI433" s="26"/>
      <c r="JJ433" s="26"/>
      <c r="JK433" s="26"/>
      <c r="JL433" s="26"/>
      <c r="JM433" s="26"/>
      <c r="JN433" s="26"/>
      <c r="JO433" s="26"/>
      <c r="JP433" s="26"/>
      <c r="JQ433" s="26"/>
      <c r="JR433" s="26"/>
      <c r="JS433" s="26"/>
      <c r="JT433" s="26"/>
      <c r="JU433" s="26"/>
      <c r="JV433" s="26"/>
      <c r="JW433" s="26"/>
      <c r="JX433" s="26"/>
      <c r="JY433" s="26"/>
      <c r="JZ433" s="26"/>
      <c r="KA433" s="26"/>
      <c r="KB433" s="39"/>
    </row>
    <row r="434" spans="2:288" ht="15" customHeight="1" x14ac:dyDescent="0.25">
      <c r="B434" s="293" t="str">
        <f t="shared" si="60"/>
        <v>Desk 10</v>
      </c>
      <c r="C434" s="295" t="str">
        <f t="shared" si="62"/>
        <v/>
      </c>
      <c r="D434" s="295" t="str">
        <f t="shared" si="62"/>
        <v/>
      </c>
      <c r="E434" s="295" t="str">
        <f t="shared" si="62"/>
        <v/>
      </c>
      <c r="F434" s="295" t="str">
        <f t="shared" si="62"/>
        <v/>
      </c>
      <c r="G434" s="591" t="str">
        <f t="shared" si="62"/>
        <v/>
      </c>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39"/>
      <c r="DX434" s="26"/>
      <c r="DY434" s="26"/>
      <c r="DZ434" s="26"/>
      <c r="EA434" s="26"/>
      <c r="EB434" s="26"/>
      <c r="EC434" s="26"/>
      <c r="ED434" s="26"/>
      <c r="EE434" s="26"/>
      <c r="EF434" s="26"/>
      <c r="EG434" s="26"/>
      <c r="EH434" s="26"/>
      <c r="EI434" s="26"/>
      <c r="EJ434" s="26"/>
      <c r="EK434" s="26"/>
      <c r="EL434" s="26"/>
      <c r="EM434" s="26"/>
      <c r="EN434" s="26"/>
      <c r="EO434" s="26"/>
      <c r="EP434" s="26"/>
      <c r="EQ434" s="26"/>
      <c r="ER434" s="39"/>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6"/>
      <c r="HD434" s="26"/>
      <c r="HE434" s="26"/>
      <c r="HF434" s="26"/>
      <c r="HG434" s="26"/>
      <c r="HH434" s="26"/>
      <c r="HI434" s="26"/>
      <c r="HJ434" s="26"/>
      <c r="HK434" s="26"/>
      <c r="HL434" s="26"/>
      <c r="HM434" s="26"/>
      <c r="HN434" s="26"/>
      <c r="HO434" s="26"/>
      <c r="HP434" s="26"/>
      <c r="HQ434" s="26"/>
      <c r="HR434" s="26"/>
      <c r="HS434" s="26"/>
      <c r="HT434" s="26"/>
      <c r="HU434" s="26"/>
      <c r="HV434" s="26"/>
      <c r="HW434" s="26"/>
      <c r="HX434" s="26"/>
      <c r="HY434" s="26"/>
      <c r="HZ434" s="26"/>
      <c r="IA434" s="26"/>
      <c r="IB434" s="26"/>
      <c r="IC434" s="26"/>
      <c r="ID434" s="26"/>
      <c r="IE434" s="26"/>
      <c r="IF434" s="26"/>
      <c r="IG434" s="26"/>
      <c r="IH434" s="26"/>
      <c r="II434" s="26"/>
      <c r="IJ434" s="26"/>
      <c r="IK434" s="26"/>
      <c r="IL434" s="26"/>
      <c r="IM434" s="26"/>
      <c r="IN434" s="26"/>
      <c r="IO434" s="26"/>
      <c r="IP434" s="26"/>
      <c r="IQ434" s="26"/>
      <c r="IR434" s="26"/>
      <c r="IS434" s="26"/>
      <c r="IT434" s="26"/>
      <c r="IU434" s="26"/>
      <c r="IV434" s="26"/>
      <c r="IW434" s="26"/>
      <c r="IX434" s="26"/>
      <c r="IY434" s="26"/>
      <c r="IZ434" s="26"/>
      <c r="JA434" s="26"/>
      <c r="JB434" s="26"/>
      <c r="JC434" s="26"/>
      <c r="JD434" s="26"/>
      <c r="JE434" s="26"/>
      <c r="JF434" s="26"/>
      <c r="JG434" s="39"/>
      <c r="JH434" s="26"/>
      <c r="JI434" s="26"/>
      <c r="JJ434" s="26"/>
      <c r="JK434" s="26"/>
      <c r="JL434" s="26"/>
      <c r="JM434" s="26"/>
      <c r="JN434" s="26"/>
      <c r="JO434" s="26"/>
      <c r="JP434" s="26"/>
      <c r="JQ434" s="26"/>
      <c r="JR434" s="26"/>
      <c r="JS434" s="26"/>
      <c r="JT434" s="26"/>
      <c r="JU434" s="26"/>
      <c r="JV434" s="26"/>
      <c r="JW434" s="26"/>
      <c r="JX434" s="26"/>
      <c r="JY434" s="26"/>
      <c r="JZ434" s="26"/>
      <c r="KA434" s="26"/>
      <c r="KB434" s="39"/>
    </row>
    <row r="435" spans="2:288" ht="15" customHeight="1" x14ac:dyDescent="0.25">
      <c r="B435" s="293" t="str">
        <f t="shared" si="60"/>
        <v>Desk 11</v>
      </c>
      <c r="C435" s="295" t="str">
        <f t="shared" si="62"/>
        <v/>
      </c>
      <c r="D435" s="295" t="str">
        <f t="shared" si="62"/>
        <v/>
      </c>
      <c r="E435" s="295" t="str">
        <f t="shared" si="62"/>
        <v/>
      </c>
      <c r="F435" s="295" t="str">
        <f t="shared" si="62"/>
        <v/>
      </c>
      <c r="G435" s="591" t="str">
        <f t="shared" si="62"/>
        <v/>
      </c>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39"/>
      <c r="DX435" s="26"/>
      <c r="DY435" s="26"/>
      <c r="DZ435" s="26"/>
      <c r="EA435" s="26"/>
      <c r="EB435" s="26"/>
      <c r="EC435" s="26"/>
      <c r="ED435" s="26"/>
      <c r="EE435" s="26"/>
      <c r="EF435" s="26"/>
      <c r="EG435" s="26"/>
      <c r="EH435" s="26"/>
      <c r="EI435" s="26"/>
      <c r="EJ435" s="26"/>
      <c r="EK435" s="26"/>
      <c r="EL435" s="26"/>
      <c r="EM435" s="26"/>
      <c r="EN435" s="26"/>
      <c r="EO435" s="26"/>
      <c r="EP435" s="26"/>
      <c r="EQ435" s="26"/>
      <c r="ER435" s="39"/>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c r="GU435" s="26"/>
      <c r="GV435" s="26"/>
      <c r="GW435" s="26"/>
      <c r="GX435" s="26"/>
      <c r="GY435" s="26"/>
      <c r="GZ435" s="26"/>
      <c r="HA435" s="26"/>
      <c r="HB435" s="26"/>
      <c r="HC435" s="26"/>
      <c r="HD435" s="26"/>
      <c r="HE435" s="26"/>
      <c r="HF435" s="26"/>
      <c r="HG435" s="26"/>
      <c r="HH435" s="26"/>
      <c r="HI435" s="26"/>
      <c r="HJ435" s="26"/>
      <c r="HK435" s="26"/>
      <c r="HL435" s="26"/>
      <c r="HM435" s="26"/>
      <c r="HN435" s="26"/>
      <c r="HO435" s="26"/>
      <c r="HP435" s="26"/>
      <c r="HQ435" s="26"/>
      <c r="HR435" s="26"/>
      <c r="HS435" s="26"/>
      <c r="HT435" s="26"/>
      <c r="HU435" s="26"/>
      <c r="HV435" s="26"/>
      <c r="HW435" s="26"/>
      <c r="HX435" s="26"/>
      <c r="HY435" s="26"/>
      <c r="HZ435" s="26"/>
      <c r="IA435" s="26"/>
      <c r="IB435" s="26"/>
      <c r="IC435" s="26"/>
      <c r="ID435" s="26"/>
      <c r="IE435" s="26"/>
      <c r="IF435" s="26"/>
      <c r="IG435" s="26"/>
      <c r="IH435" s="26"/>
      <c r="II435" s="26"/>
      <c r="IJ435" s="26"/>
      <c r="IK435" s="26"/>
      <c r="IL435" s="26"/>
      <c r="IM435" s="26"/>
      <c r="IN435" s="26"/>
      <c r="IO435" s="26"/>
      <c r="IP435" s="26"/>
      <c r="IQ435" s="26"/>
      <c r="IR435" s="26"/>
      <c r="IS435" s="26"/>
      <c r="IT435" s="26"/>
      <c r="IU435" s="26"/>
      <c r="IV435" s="26"/>
      <c r="IW435" s="26"/>
      <c r="IX435" s="26"/>
      <c r="IY435" s="26"/>
      <c r="IZ435" s="26"/>
      <c r="JA435" s="26"/>
      <c r="JB435" s="26"/>
      <c r="JC435" s="26"/>
      <c r="JD435" s="26"/>
      <c r="JE435" s="26"/>
      <c r="JF435" s="26"/>
      <c r="JG435" s="39"/>
      <c r="JH435" s="26"/>
      <c r="JI435" s="26"/>
      <c r="JJ435" s="26"/>
      <c r="JK435" s="26"/>
      <c r="JL435" s="26"/>
      <c r="JM435" s="26"/>
      <c r="JN435" s="26"/>
      <c r="JO435" s="26"/>
      <c r="JP435" s="26"/>
      <c r="JQ435" s="26"/>
      <c r="JR435" s="26"/>
      <c r="JS435" s="26"/>
      <c r="JT435" s="26"/>
      <c r="JU435" s="26"/>
      <c r="JV435" s="26"/>
      <c r="JW435" s="26"/>
      <c r="JX435" s="26"/>
      <c r="JY435" s="26"/>
      <c r="JZ435" s="26"/>
      <c r="KA435" s="26"/>
      <c r="KB435" s="39"/>
    </row>
    <row r="436" spans="2:288" ht="15" customHeight="1" x14ac:dyDescent="0.25">
      <c r="B436" s="293" t="str">
        <f t="shared" si="60"/>
        <v>Desk 12</v>
      </c>
      <c r="C436" s="295" t="str">
        <f t="shared" si="62"/>
        <v/>
      </c>
      <c r="D436" s="295" t="str">
        <f t="shared" si="62"/>
        <v/>
      </c>
      <c r="E436" s="295" t="str">
        <f t="shared" si="62"/>
        <v/>
      </c>
      <c r="F436" s="295" t="str">
        <f t="shared" si="62"/>
        <v/>
      </c>
      <c r="G436" s="591" t="str">
        <f t="shared" si="62"/>
        <v/>
      </c>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39"/>
      <c r="DX436" s="26"/>
      <c r="DY436" s="26"/>
      <c r="DZ436" s="26"/>
      <c r="EA436" s="26"/>
      <c r="EB436" s="26"/>
      <c r="EC436" s="26"/>
      <c r="ED436" s="26"/>
      <c r="EE436" s="26"/>
      <c r="EF436" s="26"/>
      <c r="EG436" s="26"/>
      <c r="EH436" s="26"/>
      <c r="EI436" s="26"/>
      <c r="EJ436" s="26"/>
      <c r="EK436" s="26"/>
      <c r="EL436" s="26"/>
      <c r="EM436" s="26"/>
      <c r="EN436" s="26"/>
      <c r="EO436" s="26"/>
      <c r="EP436" s="26"/>
      <c r="EQ436" s="26"/>
      <c r="ER436" s="39"/>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c r="GU436" s="26"/>
      <c r="GV436" s="26"/>
      <c r="GW436" s="26"/>
      <c r="GX436" s="26"/>
      <c r="GY436" s="26"/>
      <c r="GZ436" s="26"/>
      <c r="HA436" s="26"/>
      <c r="HB436" s="26"/>
      <c r="HC436" s="26"/>
      <c r="HD436" s="26"/>
      <c r="HE436" s="26"/>
      <c r="HF436" s="26"/>
      <c r="HG436" s="26"/>
      <c r="HH436" s="26"/>
      <c r="HI436" s="26"/>
      <c r="HJ436" s="26"/>
      <c r="HK436" s="26"/>
      <c r="HL436" s="26"/>
      <c r="HM436" s="26"/>
      <c r="HN436" s="26"/>
      <c r="HO436" s="26"/>
      <c r="HP436" s="26"/>
      <c r="HQ436" s="26"/>
      <c r="HR436" s="26"/>
      <c r="HS436" s="26"/>
      <c r="HT436" s="26"/>
      <c r="HU436" s="26"/>
      <c r="HV436" s="26"/>
      <c r="HW436" s="26"/>
      <c r="HX436" s="26"/>
      <c r="HY436" s="26"/>
      <c r="HZ436" s="26"/>
      <c r="IA436" s="26"/>
      <c r="IB436" s="26"/>
      <c r="IC436" s="26"/>
      <c r="ID436" s="26"/>
      <c r="IE436" s="26"/>
      <c r="IF436" s="26"/>
      <c r="IG436" s="26"/>
      <c r="IH436" s="26"/>
      <c r="II436" s="26"/>
      <c r="IJ436" s="26"/>
      <c r="IK436" s="26"/>
      <c r="IL436" s="26"/>
      <c r="IM436" s="26"/>
      <c r="IN436" s="26"/>
      <c r="IO436" s="26"/>
      <c r="IP436" s="26"/>
      <c r="IQ436" s="26"/>
      <c r="IR436" s="26"/>
      <c r="IS436" s="26"/>
      <c r="IT436" s="26"/>
      <c r="IU436" s="26"/>
      <c r="IV436" s="26"/>
      <c r="IW436" s="26"/>
      <c r="IX436" s="26"/>
      <c r="IY436" s="26"/>
      <c r="IZ436" s="26"/>
      <c r="JA436" s="26"/>
      <c r="JB436" s="26"/>
      <c r="JC436" s="26"/>
      <c r="JD436" s="26"/>
      <c r="JE436" s="26"/>
      <c r="JF436" s="26"/>
      <c r="JG436" s="39"/>
      <c r="JH436" s="26"/>
      <c r="JI436" s="26"/>
      <c r="JJ436" s="26"/>
      <c r="JK436" s="26"/>
      <c r="JL436" s="26"/>
      <c r="JM436" s="26"/>
      <c r="JN436" s="26"/>
      <c r="JO436" s="26"/>
      <c r="JP436" s="26"/>
      <c r="JQ436" s="26"/>
      <c r="JR436" s="26"/>
      <c r="JS436" s="26"/>
      <c r="JT436" s="26"/>
      <c r="JU436" s="26"/>
      <c r="JV436" s="26"/>
      <c r="JW436" s="26"/>
      <c r="JX436" s="26"/>
      <c r="JY436" s="26"/>
      <c r="JZ436" s="26"/>
      <c r="KA436" s="26"/>
      <c r="KB436" s="39"/>
    </row>
    <row r="437" spans="2:288" ht="15" customHeight="1" x14ac:dyDescent="0.25">
      <c r="B437" s="293" t="str">
        <f t="shared" si="60"/>
        <v>Desk 13</v>
      </c>
      <c r="C437" s="295" t="str">
        <f t="shared" si="62"/>
        <v/>
      </c>
      <c r="D437" s="295" t="str">
        <f t="shared" si="62"/>
        <v/>
      </c>
      <c r="E437" s="295" t="str">
        <f t="shared" si="62"/>
        <v/>
      </c>
      <c r="F437" s="295" t="str">
        <f t="shared" si="62"/>
        <v/>
      </c>
      <c r="G437" s="591" t="str">
        <f t="shared" si="62"/>
        <v/>
      </c>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39"/>
      <c r="DX437" s="26"/>
      <c r="DY437" s="26"/>
      <c r="DZ437" s="26"/>
      <c r="EA437" s="26"/>
      <c r="EB437" s="26"/>
      <c r="EC437" s="26"/>
      <c r="ED437" s="26"/>
      <c r="EE437" s="26"/>
      <c r="EF437" s="26"/>
      <c r="EG437" s="26"/>
      <c r="EH437" s="26"/>
      <c r="EI437" s="26"/>
      <c r="EJ437" s="26"/>
      <c r="EK437" s="26"/>
      <c r="EL437" s="26"/>
      <c r="EM437" s="26"/>
      <c r="EN437" s="26"/>
      <c r="EO437" s="26"/>
      <c r="EP437" s="26"/>
      <c r="EQ437" s="26"/>
      <c r="ER437" s="39"/>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c r="GU437" s="26"/>
      <c r="GV437" s="26"/>
      <c r="GW437" s="26"/>
      <c r="GX437" s="26"/>
      <c r="GY437" s="26"/>
      <c r="GZ437" s="26"/>
      <c r="HA437" s="26"/>
      <c r="HB437" s="26"/>
      <c r="HC437" s="26"/>
      <c r="HD437" s="26"/>
      <c r="HE437" s="26"/>
      <c r="HF437" s="26"/>
      <c r="HG437" s="26"/>
      <c r="HH437" s="26"/>
      <c r="HI437" s="26"/>
      <c r="HJ437" s="26"/>
      <c r="HK437" s="26"/>
      <c r="HL437" s="26"/>
      <c r="HM437" s="26"/>
      <c r="HN437" s="26"/>
      <c r="HO437" s="26"/>
      <c r="HP437" s="26"/>
      <c r="HQ437" s="26"/>
      <c r="HR437" s="26"/>
      <c r="HS437" s="26"/>
      <c r="HT437" s="26"/>
      <c r="HU437" s="26"/>
      <c r="HV437" s="26"/>
      <c r="HW437" s="26"/>
      <c r="HX437" s="26"/>
      <c r="HY437" s="26"/>
      <c r="HZ437" s="26"/>
      <c r="IA437" s="26"/>
      <c r="IB437" s="26"/>
      <c r="IC437" s="26"/>
      <c r="ID437" s="26"/>
      <c r="IE437" s="26"/>
      <c r="IF437" s="26"/>
      <c r="IG437" s="26"/>
      <c r="IH437" s="26"/>
      <c r="II437" s="26"/>
      <c r="IJ437" s="26"/>
      <c r="IK437" s="26"/>
      <c r="IL437" s="26"/>
      <c r="IM437" s="26"/>
      <c r="IN437" s="26"/>
      <c r="IO437" s="26"/>
      <c r="IP437" s="26"/>
      <c r="IQ437" s="26"/>
      <c r="IR437" s="26"/>
      <c r="IS437" s="26"/>
      <c r="IT437" s="26"/>
      <c r="IU437" s="26"/>
      <c r="IV437" s="26"/>
      <c r="IW437" s="26"/>
      <c r="IX437" s="26"/>
      <c r="IY437" s="26"/>
      <c r="IZ437" s="26"/>
      <c r="JA437" s="26"/>
      <c r="JB437" s="26"/>
      <c r="JC437" s="26"/>
      <c r="JD437" s="26"/>
      <c r="JE437" s="26"/>
      <c r="JF437" s="26"/>
      <c r="JG437" s="39"/>
      <c r="JH437" s="26"/>
      <c r="JI437" s="26"/>
      <c r="JJ437" s="26"/>
      <c r="JK437" s="26"/>
      <c r="JL437" s="26"/>
      <c r="JM437" s="26"/>
      <c r="JN437" s="26"/>
      <c r="JO437" s="26"/>
      <c r="JP437" s="26"/>
      <c r="JQ437" s="26"/>
      <c r="JR437" s="26"/>
      <c r="JS437" s="26"/>
      <c r="JT437" s="26"/>
      <c r="JU437" s="26"/>
      <c r="JV437" s="26"/>
      <c r="JW437" s="26"/>
      <c r="JX437" s="26"/>
      <c r="JY437" s="26"/>
      <c r="JZ437" s="26"/>
      <c r="KA437" s="26"/>
      <c r="KB437" s="39"/>
    </row>
    <row r="438" spans="2:288" ht="15" customHeight="1" x14ac:dyDescent="0.25">
      <c r="B438" s="293" t="str">
        <f t="shared" si="60"/>
        <v>Desk 14</v>
      </c>
      <c r="C438" s="295" t="str">
        <f t="shared" si="62"/>
        <v/>
      </c>
      <c r="D438" s="295" t="str">
        <f t="shared" si="62"/>
        <v/>
      </c>
      <c r="E438" s="295" t="str">
        <f t="shared" si="62"/>
        <v/>
      </c>
      <c r="F438" s="295" t="str">
        <f t="shared" si="62"/>
        <v/>
      </c>
      <c r="G438" s="591" t="str">
        <f t="shared" si="62"/>
        <v/>
      </c>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39"/>
      <c r="DX438" s="26"/>
      <c r="DY438" s="26"/>
      <c r="DZ438" s="26"/>
      <c r="EA438" s="26"/>
      <c r="EB438" s="26"/>
      <c r="EC438" s="26"/>
      <c r="ED438" s="26"/>
      <c r="EE438" s="26"/>
      <c r="EF438" s="26"/>
      <c r="EG438" s="26"/>
      <c r="EH438" s="26"/>
      <c r="EI438" s="26"/>
      <c r="EJ438" s="26"/>
      <c r="EK438" s="26"/>
      <c r="EL438" s="26"/>
      <c r="EM438" s="26"/>
      <c r="EN438" s="26"/>
      <c r="EO438" s="26"/>
      <c r="EP438" s="26"/>
      <c r="EQ438" s="26"/>
      <c r="ER438" s="39"/>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c r="GU438" s="26"/>
      <c r="GV438" s="26"/>
      <c r="GW438" s="26"/>
      <c r="GX438" s="26"/>
      <c r="GY438" s="26"/>
      <c r="GZ438" s="26"/>
      <c r="HA438" s="26"/>
      <c r="HB438" s="26"/>
      <c r="HC438" s="26"/>
      <c r="HD438" s="26"/>
      <c r="HE438" s="26"/>
      <c r="HF438" s="26"/>
      <c r="HG438" s="26"/>
      <c r="HH438" s="26"/>
      <c r="HI438" s="26"/>
      <c r="HJ438" s="26"/>
      <c r="HK438" s="26"/>
      <c r="HL438" s="26"/>
      <c r="HM438" s="26"/>
      <c r="HN438" s="26"/>
      <c r="HO438" s="26"/>
      <c r="HP438" s="26"/>
      <c r="HQ438" s="26"/>
      <c r="HR438" s="26"/>
      <c r="HS438" s="26"/>
      <c r="HT438" s="26"/>
      <c r="HU438" s="26"/>
      <c r="HV438" s="26"/>
      <c r="HW438" s="26"/>
      <c r="HX438" s="26"/>
      <c r="HY438" s="26"/>
      <c r="HZ438" s="26"/>
      <c r="IA438" s="26"/>
      <c r="IB438" s="26"/>
      <c r="IC438" s="26"/>
      <c r="ID438" s="26"/>
      <c r="IE438" s="26"/>
      <c r="IF438" s="26"/>
      <c r="IG438" s="26"/>
      <c r="IH438" s="26"/>
      <c r="II438" s="26"/>
      <c r="IJ438" s="26"/>
      <c r="IK438" s="26"/>
      <c r="IL438" s="26"/>
      <c r="IM438" s="26"/>
      <c r="IN438" s="26"/>
      <c r="IO438" s="26"/>
      <c r="IP438" s="26"/>
      <c r="IQ438" s="26"/>
      <c r="IR438" s="26"/>
      <c r="IS438" s="26"/>
      <c r="IT438" s="26"/>
      <c r="IU438" s="26"/>
      <c r="IV438" s="26"/>
      <c r="IW438" s="26"/>
      <c r="IX438" s="26"/>
      <c r="IY438" s="26"/>
      <c r="IZ438" s="26"/>
      <c r="JA438" s="26"/>
      <c r="JB438" s="26"/>
      <c r="JC438" s="26"/>
      <c r="JD438" s="26"/>
      <c r="JE438" s="26"/>
      <c r="JF438" s="26"/>
      <c r="JG438" s="39"/>
      <c r="JH438" s="26"/>
      <c r="JI438" s="26"/>
      <c r="JJ438" s="26"/>
      <c r="JK438" s="26"/>
      <c r="JL438" s="26"/>
      <c r="JM438" s="26"/>
      <c r="JN438" s="26"/>
      <c r="JO438" s="26"/>
      <c r="JP438" s="26"/>
      <c r="JQ438" s="26"/>
      <c r="JR438" s="26"/>
      <c r="JS438" s="26"/>
      <c r="JT438" s="26"/>
      <c r="JU438" s="26"/>
      <c r="JV438" s="26"/>
      <c r="JW438" s="26"/>
      <c r="JX438" s="26"/>
      <c r="JY438" s="26"/>
      <c r="JZ438" s="26"/>
      <c r="KA438" s="26"/>
      <c r="KB438" s="39"/>
    </row>
    <row r="439" spans="2:288" ht="15" customHeight="1" x14ac:dyDescent="0.25">
      <c r="B439" s="293" t="str">
        <f t="shared" si="60"/>
        <v>Desk 15</v>
      </c>
      <c r="C439" s="295" t="str">
        <f t="shared" si="62"/>
        <v/>
      </c>
      <c r="D439" s="295" t="str">
        <f t="shared" si="62"/>
        <v/>
      </c>
      <c r="E439" s="295" t="str">
        <f t="shared" si="62"/>
        <v/>
      </c>
      <c r="F439" s="295" t="str">
        <f t="shared" si="62"/>
        <v/>
      </c>
      <c r="G439" s="591" t="str">
        <f t="shared" si="62"/>
        <v/>
      </c>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39"/>
      <c r="DX439" s="26"/>
      <c r="DY439" s="26"/>
      <c r="DZ439" s="26"/>
      <c r="EA439" s="26"/>
      <c r="EB439" s="26"/>
      <c r="EC439" s="26"/>
      <c r="ED439" s="26"/>
      <c r="EE439" s="26"/>
      <c r="EF439" s="26"/>
      <c r="EG439" s="26"/>
      <c r="EH439" s="26"/>
      <c r="EI439" s="26"/>
      <c r="EJ439" s="26"/>
      <c r="EK439" s="26"/>
      <c r="EL439" s="26"/>
      <c r="EM439" s="26"/>
      <c r="EN439" s="26"/>
      <c r="EO439" s="26"/>
      <c r="EP439" s="26"/>
      <c r="EQ439" s="26"/>
      <c r="ER439" s="39"/>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c r="GU439" s="26"/>
      <c r="GV439" s="26"/>
      <c r="GW439" s="26"/>
      <c r="GX439" s="26"/>
      <c r="GY439" s="26"/>
      <c r="GZ439" s="26"/>
      <c r="HA439" s="26"/>
      <c r="HB439" s="26"/>
      <c r="HC439" s="26"/>
      <c r="HD439" s="26"/>
      <c r="HE439" s="26"/>
      <c r="HF439" s="26"/>
      <c r="HG439" s="26"/>
      <c r="HH439" s="26"/>
      <c r="HI439" s="26"/>
      <c r="HJ439" s="26"/>
      <c r="HK439" s="26"/>
      <c r="HL439" s="26"/>
      <c r="HM439" s="26"/>
      <c r="HN439" s="26"/>
      <c r="HO439" s="26"/>
      <c r="HP439" s="26"/>
      <c r="HQ439" s="26"/>
      <c r="HR439" s="26"/>
      <c r="HS439" s="26"/>
      <c r="HT439" s="26"/>
      <c r="HU439" s="26"/>
      <c r="HV439" s="26"/>
      <c r="HW439" s="26"/>
      <c r="HX439" s="26"/>
      <c r="HY439" s="26"/>
      <c r="HZ439" s="26"/>
      <c r="IA439" s="26"/>
      <c r="IB439" s="26"/>
      <c r="IC439" s="26"/>
      <c r="ID439" s="26"/>
      <c r="IE439" s="26"/>
      <c r="IF439" s="26"/>
      <c r="IG439" s="26"/>
      <c r="IH439" s="26"/>
      <c r="II439" s="26"/>
      <c r="IJ439" s="26"/>
      <c r="IK439" s="26"/>
      <c r="IL439" s="26"/>
      <c r="IM439" s="26"/>
      <c r="IN439" s="26"/>
      <c r="IO439" s="26"/>
      <c r="IP439" s="26"/>
      <c r="IQ439" s="26"/>
      <c r="IR439" s="26"/>
      <c r="IS439" s="26"/>
      <c r="IT439" s="26"/>
      <c r="IU439" s="26"/>
      <c r="IV439" s="26"/>
      <c r="IW439" s="26"/>
      <c r="IX439" s="26"/>
      <c r="IY439" s="26"/>
      <c r="IZ439" s="26"/>
      <c r="JA439" s="26"/>
      <c r="JB439" s="26"/>
      <c r="JC439" s="26"/>
      <c r="JD439" s="26"/>
      <c r="JE439" s="26"/>
      <c r="JF439" s="26"/>
      <c r="JG439" s="39"/>
      <c r="JH439" s="26"/>
      <c r="JI439" s="26"/>
      <c r="JJ439" s="26"/>
      <c r="JK439" s="26"/>
      <c r="JL439" s="26"/>
      <c r="JM439" s="26"/>
      <c r="JN439" s="26"/>
      <c r="JO439" s="26"/>
      <c r="JP439" s="26"/>
      <c r="JQ439" s="26"/>
      <c r="JR439" s="26"/>
      <c r="JS439" s="26"/>
      <c r="JT439" s="26"/>
      <c r="JU439" s="26"/>
      <c r="JV439" s="26"/>
      <c r="JW439" s="26"/>
      <c r="JX439" s="26"/>
      <c r="JY439" s="26"/>
      <c r="JZ439" s="26"/>
      <c r="KA439" s="26"/>
      <c r="KB439" s="39"/>
    </row>
    <row r="440" spans="2:288" ht="15" customHeight="1" x14ac:dyDescent="0.25">
      <c r="B440" s="293" t="str">
        <f t="shared" si="60"/>
        <v>Desk 16</v>
      </c>
      <c r="C440" s="295" t="str">
        <f t="shared" si="62"/>
        <v/>
      </c>
      <c r="D440" s="295" t="str">
        <f t="shared" si="62"/>
        <v/>
      </c>
      <c r="E440" s="295" t="str">
        <f t="shared" si="62"/>
        <v/>
      </c>
      <c r="F440" s="295" t="str">
        <f t="shared" si="62"/>
        <v/>
      </c>
      <c r="G440" s="591" t="str">
        <f t="shared" si="62"/>
        <v/>
      </c>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39"/>
      <c r="DX440" s="26"/>
      <c r="DY440" s="26"/>
      <c r="DZ440" s="26"/>
      <c r="EA440" s="26"/>
      <c r="EB440" s="26"/>
      <c r="EC440" s="26"/>
      <c r="ED440" s="26"/>
      <c r="EE440" s="26"/>
      <c r="EF440" s="26"/>
      <c r="EG440" s="26"/>
      <c r="EH440" s="26"/>
      <c r="EI440" s="26"/>
      <c r="EJ440" s="26"/>
      <c r="EK440" s="26"/>
      <c r="EL440" s="26"/>
      <c r="EM440" s="26"/>
      <c r="EN440" s="26"/>
      <c r="EO440" s="26"/>
      <c r="EP440" s="26"/>
      <c r="EQ440" s="26"/>
      <c r="ER440" s="39"/>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c r="GU440" s="26"/>
      <c r="GV440" s="26"/>
      <c r="GW440" s="26"/>
      <c r="GX440" s="26"/>
      <c r="GY440" s="26"/>
      <c r="GZ440" s="26"/>
      <c r="HA440" s="26"/>
      <c r="HB440" s="26"/>
      <c r="HC440" s="26"/>
      <c r="HD440" s="26"/>
      <c r="HE440" s="26"/>
      <c r="HF440" s="26"/>
      <c r="HG440" s="26"/>
      <c r="HH440" s="26"/>
      <c r="HI440" s="26"/>
      <c r="HJ440" s="26"/>
      <c r="HK440" s="26"/>
      <c r="HL440" s="26"/>
      <c r="HM440" s="26"/>
      <c r="HN440" s="26"/>
      <c r="HO440" s="26"/>
      <c r="HP440" s="26"/>
      <c r="HQ440" s="26"/>
      <c r="HR440" s="26"/>
      <c r="HS440" s="26"/>
      <c r="HT440" s="26"/>
      <c r="HU440" s="26"/>
      <c r="HV440" s="26"/>
      <c r="HW440" s="26"/>
      <c r="HX440" s="26"/>
      <c r="HY440" s="26"/>
      <c r="HZ440" s="26"/>
      <c r="IA440" s="26"/>
      <c r="IB440" s="26"/>
      <c r="IC440" s="26"/>
      <c r="ID440" s="26"/>
      <c r="IE440" s="26"/>
      <c r="IF440" s="26"/>
      <c r="IG440" s="26"/>
      <c r="IH440" s="26"/>
      <c r="II440" s="26"/>
      <c r="IJ440" s="26"/>
      <c r="IK440" s="26"/>
      <c r="IL440" s="26"/>
      <c r="IM440" s="26"/>
      <c r="IN440" s="26"/>
      <c r="IO440" s="26"/>
      <c r="IP440" s="26"/>
      <c r="IQ440" s="26"/>
      <c r="IR440" s="26"/>
      <c r="IS440" s="26"/>
      <c r="IT440" s="26"/>
      <c r="IU440" s="26"/>
      <c r="IV440" s="26"/>
      <c r="IW440" s="26"/>
      <c r="IX440" s="26"/>
      <c r="IY440" s="26"/>
      <c r="IZ440" s="26"/>
      <c r="JA440" s="26"/>
      <c r="JB440" s="26"/>
      <c r="JC440" s="26"/>
      <c r="JD440" s="26"/>
      <c r="JE440" s="26"/>
      <c r="JF440" s="26"/>
      <c r="JG440" s="39"/>
      <c r="JH440" s="26"/>
      <c r="JI440" s="26"/>
      <c r="JJ440" s="26"/>
      <c r="JK440" s="26"/>
      <c r="JL440" s="26"/>
      <c r="JM440" s="26"/>
      <c r="JN440" s="26"/>
      <c r="JO440" s="26"/>
      <c r="JP440" s="26"/>
      <c r="JQ440" s="26"/>
      <c r="JR440" s="26"/>
      <c r="JS440" s="26"/>
      <c r="JT440" s="26"/>
      <c r="JU440" s="26"/>
      <c r="JV440" s="26"/>
      <c r="JW440" s="26"/>
      <c r="JX440" s="26"/>
      <c r="JY440" s="26"/>
      <c r="JZ440" s="26"/>
      <c r="KA440" s="26"/>
      <c r="KB440" s="39"/>
    </row>
    <row r="441" spans="2:288" ht="15" customHeight="1" x14ac:dyDescent="0.25">
      <c r="B441" s="293" t="str">
        <f t="shared" si="60"/>
        <v>Desk 17</v>
      </c>
      <c r="C441" s="295" t="str">
        <f t="shared" si="62"/>
        <v/>
      </c>
      <c r="D441" s="295" t="str">
        <f t="shared" si="62"/>
        <v/>
      </c>
      <c r="E441" s="295" t="str">
        <f t="shared" si="62"/>
        <v/>
      </c>
      <c r="F441" s="295" t="str">
        <f t="shared" si="62"/>
        <v/>
      </c>
      <c r="G441" s="591" t="str">
        <f t="shared" si="62"/>
        <v/>
      </c>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39"/>
      <c r="DX441" s="26"/>
      <c r="DY441" s="26"/>
      <c r="DZ441" s="26"/>
      <c r="EA441" s="26"/>
      <c r="EB441" s="26"/>
      <c r="EC441" s="26"/>
      <c r="ED441" s="26"/>
      <c r="EE441" s="26"/>
      <c r="EF441" s="26"/>
      <c r="EG441" s="26"/>
      <c r="EH441" s="26"/>
      <c r="EI441" s="26"/>
      <c r="EJ441" s="26"/>
      <c r="EK441" s="26"/>
      <c r="EL441" s="26"/>
      <c r="EM441" s="26"/>
      <c r="EN441" s="26"/>
      <c r="EO441" s="26"/>
      <c r="EP441" s="26"/>
      <c r="EQ441" s="26"/>
      <c r="ER441" s="39"/>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c r="GU441" s="26"/>
      <c r="GV441" s="26"/>
      <c r="GW441" s="26"/>
      <c r="GX441" s="26"/>
      <c r="GY441" s="26"/>
      <c r="GZ441" s="26"/>
      <c r="HA441" s="26"/>
      <c r="HB441" s="26"/>
      <c r="HC441" s="26"/>
      <c r="HD441" s="26"/>
      <c r="HE441" s="26"/>
      <c r="HF441" s="26"/>
      <c r="HG441" s="26"/>
      <c r="HH441" s="26"/>
      <c r="HI441" s="26"/>
      <c r="HJ441" s="26"/>
      <c r="HK441" s="26"/>
      <c r="HL441" s="26"/>
      <c r="HM441" s="26"/>
      <c r="HN441" s="26"/>
      <c r="HO441" s="26"/>
      <c r="HP441" s="26"/>
      <c r="HQ441" s="26"/>
      <c r="HR441" s="26"/>
      <c r="HS441" s="26"/>
      <c r="HT441" s="26"/>
      <c r="HU441" s="26"/>
      <c r="HV441" s="26"/>
      <c r="HW441" s="26"/>
      <c r="HX441" s="26"/>
      <c r="HY441" s="26"/>
      <c r="HZ441" s="26"/>
      <c r="IA441" s="26"/>
      <c r="IB441" s="26"/>
      <c r="IC441" s="26"/>
      <c r="ID441" s="26"/>
      <c r="IE441" s="26"/>
      <c r="IF441" s="26"/>
      <c r="IG441" s="26"/>
      <c r="IH441" s="26"/>
      <c r="II441" s="26"/>
      <c r="IJ441" s="26"/>
      <c r="IK441" s="26"/>
      <c r="IL441" s="26"/>
      <c r="IM441" s="26"/>
      <c r="IN441" s="26"/>
      <c r="IO441" s="26"/>
      <c r="IP441" s="26"/>
      <c r="IQ441" s="26"/>
      <c r="IR441" s="26"/>
      <c r="IS441" s="26"/>
      <c r="IT441" s="26"/>
      <c r="IU441" s="26"/>
      <c r="IV441" s="26"/>
      <c r="IW441" s="26"/>
      <c r="IX441" s="26"/>
      <c r="IY441" s="26"/>
      <c r="IZ441" s="26"/>
      <c r="JA441" s="26"/>
      <c r="JB441" s="26"/>
      <c r="JC441" s="26"/>
      <c r="JD441" s="26"/>
      <c r="JE441" s="26"/>
      <c r="JF441" s="26"/>
      <c r="JG441" s="39"/>
      <c r="JH441" s="26"/>
      <c r="JI441" s="26"/>
      <c r="JJ441" s="26"/>
      <c r="JK441" s="26"/>
      <c r="JL441" s="26"/>
      <c r="JM441" s="26"/>
      <c r="JN441" s="26"/>
      <c r="JO441" s="26"/>
      <c r="JP441" s="26"/>
      <c r="JQ441" s="26"/>
      <c r="JR441" s="26"/>
      <c r="JS441" s="26"/>
      <c r="JT441" s="26"/>
      <c r="JU441" s="26"/>
      <c r="JV441" s="26"/>
      <c r="JW441" s="26"/>
      <c r="JX441" s="26"/>
      <c r="JY441" s="26"/>
      <c r="JZ441" s="26"/>
      <c r="KA441" s="26"/>
      <c r="KB441" s="39"/>
    </row>
    <row r="442" spans="2:288" ht="15" customHeight="1" x14ac:dyDescent="0.25">
      <c r="B442" s="293" t="str">
        <f t="shared" si="60"/>
        <v>Desk 18</v>
      </c>
      <c r="C442" s="295" t="str">
        <f t="shared" ref="C442:G457" si="63">IF(ISBLANK(C28), "", C28)</f>
        <v/>
      </c>
      <c r="D442" s="295" t="str">
        <f t="shared" si="63"/>
        <v/>
      </c>
      <c r="E442" s="295" t="str">
        <f t="shared" si="63"/>
        <v/>
      </c>
      <c r="F442" s="295" t="str">
        <f t="shared" si="63"/>
        <v/>
      </c>
      <c r="G442" s="591" t="str">
        <f t="shared" si="63"/>
        <v/>
      </c>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39"/>
      <c r="DX442" s="26"/>
      <c r="DY442" s="26"/>
      <c r="DZ442" s="26"/>
      <c r="EA442" s="26"/>
      <c r="EB442" s="26"/>
      <c r="EC442" s="26"/>
      <c r="ED442" s="26"/>
      <c r="EE442" s="26"/>
      <c r="EF442" s="26"/>
      <c r="EG442" s="26"/>
      <c r="EH442" s="26"/>
      <c r="EI442" s="26"/>
      <c r="EJ442" s="26"/>
      <c r="EK442" s="26"/>
      <c r="EL442" s="26"/>
      <c r="EM442" s="26"/>
      <c r="EN442" s="26"/>
      <c r="EO442" s="26"/>
      <c r="EP442" s="26"/>
      <c r="EQ442" s="26"/>
      <c r="ER442" s="39"/>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c r="GU442" s="26"/>
      <c r="GV442" s="26"/>
      <c r="GW442" s="26"/>
      <c r="GX442" s="26"/>
      <c r="GY442" s="26"/>
      <c r="GZ442" s="26"/>
      <c r="HA442" s="26"/>
      <c r="HB442" s="26"/>
      <c r="HC442" s="26"/>
      <c r="HD442" s="26"/>
      <c r="HE442" s="26"/>
      <c r="HF442" s="26"/>
      <c r="HG442" s="26"/>
      <c r="HH442" s="26"/>
      <c r="HI442" s="26"/>
      <c r="HJ442" s="26"/>
      <c r="HK442" s="26"/>
      <c r="HL442" s="26"/>
      <c r="HM442" s="26"/>
      <c r="HN442" s="26"/>
      <c r="HO442" s="26"/>
      <c r="HP442" s="26"/>
      <c r="HQ442" s="26"/>
      <c r="HR442" s="26"/>
      <c r="HS442" s="26"/>
      <c r="HT442" s="26"/>
      <c r="HU442" s="26"/>
      <c r="HV442" s="26"/>
      <c r="HW442" s="26"/>
      <c r="HX442" s="26"/>
      <c r="HY442" s="26"/>
      <c r="HZ442" s="26"/>
      <c r="IA442" s="26"/>
      <c r="IB442" s="26"/>
      <c r="IC442" s="26"/>
      <c r="ID442" s="26"/>
      <c r="IE442" s="26"/>
      <c r="IF442" s="26"/>
      <c r="IG442" s="26"/>
      <c r="IH442" s="26"/>
      <c r="II442" s="26"/>
      <c r="IJ442" s="26"/>
      <c r="IK442" s="26"/>
      <c r="IL442" s="26"/>
      <c r="IM442" s="26"/>
      <c r="IN442" s="26"/>
      <c r="IO442" s="26"/>
      <c r="IP442" s="26"/>
      <c r="IQ442" s="26"/>
      <c r="IR442" s="26"/>
      <c r="IS442" s="26"/>
      <c r="IT442" s="26"/>
      <c r="IU442" s="26"/>
      <c r="IV442" s="26"/>
      <c r="IW442" s="26"/>
      <c r="IX442" s="26"/>
      <c r="IY442" s="26"/>
      <c r="IZ442" s="26"/>
      <c r="JA442" s="26"/>
      <c r="JB442" s="26"/>
      <c r="JC442" s="26"/>
      <c r="JD442" s="26"/>
      <c r="JE442" s="26"/>
      <c r="JF442" s="26"/>
      <c r="JG442" s="39"/>
      <c r="JH442" s="26"/>
      <c r="JI442" s="26"/>
      <c r="JJ442" s="26"/>
      <c r="JK442" s="26"/>
      <c r="JL442" s="26"/>
      <c r="JM442" s="26"/>
      <c r="JN442" s="26"/>
      <c r="JO442" s="26"/>
      <c r="JP442" s="26"/>
      <c r="JQ442" s="26"/>
      <c r="JR442" s="26"/>
      <c r="JS442" s="26"/>
      <c r="JT442" s="26"/>
      <c r="JU442" s="26"/>
      <c r="JV442" s="26"/>
      <c r="JW442" s="26"/>
      <c r="JX442" s="26"/>
      <c r="JY442" s="26"/>
      <c r="JZ442" s="26"/>
      <c r="KA442" s="26"/>
      <c r="KB442" s="39"/>
    </row>
    <row r="443" spans="2:288" ht="15" customHeight="1" x14ac:dyDescent="0.25">
      <c r="B443" s="293" t="str">
        <f t="shared" si="60"/>
        <v>Desk 19</v>
      </c>
      <c r="C443" s="295" t="str">
        <f t="shared" si="63"/>
        <v/>
      </c>
      <c r="D443" s="295" t="str">
        <f t="shared" si="63"/>
        <v/>
      </c>
      <c r="E443" s="295" t="str">
        <f t="shared" si="63"/>
        <v/>
      </c>
      <c r="F443" s="295" t="str">
        <f t="shared" si="63"/>
        <v/>
      </c>
      <c r="G443" s="591" t="str">
        <f t="shared" si="63"/>
        <v/>
      </c>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39"/>
      <c r="DX443" s="26"/>
      <c r="DY443" s="26"/>
      <c r="DZ443" s="26"/>
      <c r="EA443" s="26"/>
      <c r="EB443" s="26"/>
      <c r="EC443" s="26"/>
      <c r="ED443" s="26"/>
      <c r="EE443" s="26"/>
      <c r="EF443" s="26"/>
      <c r="EG443" s="26"/>
      <c r="EH443" s="26"/>
      <c r="EI443" s="26"/>
      <c r="EJ443" s="26"/>
      <c r="EK443" s="26"/>
      <c r="EL443" s="26"/>
      <c r="EM443" s="26"/>
      <c r="EN443" s="26"/>
      <c r="EO443" s="26"/>
      <c r="EP443" s="26"/>
      <c r="EQ443" s="26"/>
      <c r="ER443" s="39"/>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c r="GU443" s="26"/>
      <c r="GV443" s="26"/>
      <c r="GW443" s="26"/>
      <c r="GX443" s="26"/>
      <c r="GY443" s="26"/>
      <c r="GZ443" s="26"/>
      <c r="HA443" s="26"/>
      <c r="HB443" s="26"/>
      <c r="HC443" s="26"/>
      <c r="HD443" s="26"/>
      <c r="HE443" s="26"/>
      <c r="HF443" s="26"/>
      <c r="HG443" s="26"/>
      <c r="HH443" s="26"/>
      <c r="HI443" s="26"/>
      <c r="HJ443" s="26"/>
      <c r="HK443" s="26"/>
      <c r="HL443" s="26"/>
      <c r="HM443" s="26"/>
      <c r="HN443" s="26"/>
      <c r="HO443" s="26"/>
      <c r="HP443" s="26"/>
      <c r="HQ443" s="26"/>
      <c r="HR443" s="26"/>
      <c r="HS443" s="26"/>
      <c r="HT443" s="26"/>
      <c r="HU443" s="26"/>
      <c r="HV443" s="26"/>
      <c r="HW443" s="26"/>
      <c r="HX443" s="26"/>
      <c r="HY443" s="26"/>
      <c r="HZ443" s="26"/>
      <c r="IA443" s="26"/>
      <c r="IB443" s="26"/>
      <c r="IC443" s="26"/>
      <c r="ID443" s="26"/>
      <c r="IE443" s="26"/>
      <c r="IF443" s="26"/>
      <c r="IG443" s="26"/>
      <c r="IH443" s="26"/>
      <c r="II443" s="26"/>
      <c r="IJ443" s="26"/>
      <c r="IK443" s="26"/>
      <c r="IL443" s="26"/>
      <c r="IM443" s="26"/>
      <c r="IN443" s="26"/>
      <c r="IO443" s="26"/>
      <c r="IP443" s="26"/>
      <c r="IQ443" s="26"/>
      <c r="IR443" s="26"/>
      <c r="IS443" s="26"/>
      <c r="IT443" s="26"/>
      <c r="IU443" s="26"/>
      <c r="IV443" s="26"/>
      <c r="IW443" s="26"/>
      <c r="IX443" s="26"/>
      <c r="IY443" s="26"/>
      <c r="IZ443" s="26"/>
      <c r="JA443" s="26"/>
      <c r="JB443" s="26"/>
      <c r="JC443" s="26"/>
      <c r="JD443" s="26"/>
      <c r="JE443" s="26"/>
      <c r="JF443" s="26"/>
      <c r="JG443" s="39"/>
      <c r="JH443" s="26"/>
      <c r="JI443" s="26"/>
      <c r="JJ443" s="26"/>
      <c r="JK443" s="26"/>
      <c r="JL443" s="26"/>
      <c r="JM443" s="26"/>
      <c r="JN443" s="26"/>
      <c r="JO443" s="26"/>
      <c r="JP443" s="26"/>
      <c r="JQ443" s="26"/>
      <c r="JR443" s="26"/>
      <c r="JS443" s="26"/>
      <c r="JT443" s="26"/>
      <c r="JU443" s="26"/>
      <c r="JV443" s="26"/>
      <c r="JW443" s="26"/>
      <c r="JX443" s="26"/>
      <c r="JY443" s="26"/>
      <c r="JZ443" s="26"/>
      <c r="KA443" s="26"/>
      <c r="KB443" s="39"/>
    </row>
    <row r="444" spans="2:288" ht="15" customHeight="1" x14ac:dyDescent="0.25">
      <c r="B444" s="293" t="str">
        <f t="shared" si="60"/>
        <v>Desk 20</v>
      </c>
      <c r="C444" s="295" t="str">
        <f t="shared" si="63"/>
        <v/>
      </c>
      <c r="D444" s="295" t="str">
        <f t="shared" si="63"/>
        <v/>
      </c>
      <c r="E444" s="295" t="str">
        <f t="shared" si="63"/>
        <v/>
      </c>
      <c r="F444" s="295" t="str">
        <f t="shared" si="63"/>
        <v/>
      </c>
      <c r="G444" s="591" t="str">
        <f t="shared" si="63"/>
        <v/>
      </c>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39"/>
      <c r="DX444" s="26"/>
      <c r="DY444" s="26"/>
      <c r="DZ444" s="26"/>
      <c r="EA444" s="26"/>
      <c r="EB444" s="26"/>
      <c r="EC444" s="26"/>
      <c r="ED444" s="26"/>
      <c r="EE444" s="26"/>
      <c r="EF444" s="26"/>
      <c r="EG444" s="26"/>
      <c r="EH444" s="26"/>
      <c r="EI444" s="26"/>
      <c r="EJ444" s="26"/>
      <c r="EK444" s="26"/>
      <c r="EL444" s="26"/>
      <c r="EM444" s="26"/>
      <c r="EN444" s="26"/>
      <c r="EO444" s="26"/>
      <c r="EP444" s="26"/>
      <c r="EQ444" s="26"/>
      <c r="ER444" s="39"/>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c r="GU444" s="26"/>
      <c r="GV444" s="26"/>
      <c r="GW444" s="26"/>
      <c r="GX444" s="26"/>
      <c r="GY444" s="26"/>
      <c r="GZ444" s="26"/>
      <c r="HA444" s="26"/>
      <c r="HB444" s="26"/>
      <c r="HC444" s="26"/>
      <c r="HD444" s="26"/>
      <c r="HE444" s="26"/>
      <c r="HF444" s="26"/>
      <c r="HG444" s="26"/>
      <c r="HH444" s="26"/>
      <c r="HI444" s="26"/>
      <c r="HJ444" s="26"/>
      <c r="HK444" s="26"/>
      <c r="HL444" s="26"/>
      <c r="HM444" s="26"/>
      <c r="HN444" s="26"/>
      <c r="HO444" s="26"/>
      <c r="HP444" s="26"/>
      <c r="HQ444" s="26"/>
      <c r="HR444" s="26"/>
      <c r="HS444" s="26"/>
      <c r="HT444" s="26"/>
      <c r="HU444" s="26"/>
      <c r="HV444" s="26"/>
      <c r="HW444" s="26"/>
      <c r="HX444" s="26"/>
      <c r="HY444" s="26"/>
      <c r="HZ444" s="26"/>
      <c r="IA444" s="26"/>
      <c r="IB444" s="26"/>
      <c r="IC444" s="26"/>
      <c r="ID444" s="26"/>
      <c r="IE444" s="26"/>
      <c r="IF444" s="26"/>
      <c r="IG444" s="26"/>
      <c r="IH444" s="26"/>
      <c r="II444" s="26"/>
      <c r="IJ444" s="26"/>
      <c r="IK444" s="26"/>
      <c r="IL444" s="26"/>
      <c r="IM444" s="26"/>
      <c r="IN444" s="26"/>
      <c r="IO444" s="26"/>
      <c r="IP444" s="26"/>
      <c r="IQ444" s="26"/>
      <c r="IR444" s="26"/>
      <c r="IS444" s="26"/>
      <c r="IT444" s="26"/>
      <c r="IU444" s="26"/>
      <c r="IV444" s="26"/>
      <c r="IW444" s="26"/>
      <c r="IX444" s="26"/>
      <c r="IY444" s="26"/>
      <c r="IZ444" s="26"/>
      <c r="JA444" s="26"/>
      <c r="JB444" s="26"/>
      <c r="JC444" s="26"/>
      <c r="JD444" s="26"/>
      <c r="JE444" s="26"/>
      <c r="JF444" s="26"/>
      <c r="JG444" s="39"/>
      <c r="JH444" s="26"/>
      <c r="JI444" s="26"/>
      <c r="JJ444" s="26"/>
      <c r="JK444" s="26"/>
      <c r="JL444" s="26"/>
      <c r="JM444" s="26"/>
      <c r="JN444" s="26"/>
      <c r="JO444" s="26"/>
      <c r="JP444" s="26"/>
      <c r="JQ444" s="26"/>
      <c r="JR444" s="26"/>
      <c r="JS444" s="26"/>
      <c r="JT444" s="26"/>
      <c r="JU444" s="26"/>
      <c r="JV444" s="26"/>
      <c r="JW444" s="26"/>
      <c r="JX444" s="26"/>
      <c r="JY444" s="26"/>
      <c r="JZ444" s="26"/>
      <c r="KA444" s="26"/>
      <c r="KB444" s="39"/>
    </row>
    <row r="445" spans="2:288" ht="15" customHeight="1" x14ac:dyDescent="0.25">
      <c r="B445" s="293" t="str">
        <f t="shared" si="60"/>
        <v>Desk 21</v>
      </c>
      <c r="C445" s="295" t="str">
        <f t="shared" si="63"/>
        <v/>
      </c>
      <c r="D445" s="295" t="str">
        <f t="shared" si="63"/>
        <v/>
      </c>
      <c r="E445" s="295" t="str">
        <f t="shared" si="63"/>
        <v/>
      </c>
      <c r="F445" s="295" t="str">
        <f t="shared" si="63"/>
        <v/>
      </c>
      <c r="G445" s="591" t="str">
        <f t="shared" si="63"/>
        <v/>
      </c>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39"/>
      <c r="DX445" s="26"/>
      <c r="DY445" s="26"/>
      <c r="DZ445" s="26"/>
      <c r="EA445" s="26"/>
      <c r="EB445" s="26"/>
      <c r="EC445" s="26"/>
      <c r="ED445" s="26"/>
      <c r="EE445" s="26"/>
      <c r="EF445" s="26"/>
      <c r="EG445" s="26"/>
      <c r="EH445" s="26"/>
      <c r="EI445" s="26"/>
      <c r="EJ445" s="26"/>
      <c r="EK445" s="26"/>
      <c r="EL445" s="26"/>
      <c r="EM445" s="26"/>
      <c r="EN445" s="26"/>
      <c r="EO445" s="26"/>
      <c r="EP445" s="26"/>
      <c r="EQ445" s="26"/>
      <c r="ER445" s="39"/>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c r="GU445" s="26"/>
      <c r="GV445" s="26"/>
      <c r="GW445" s="26"/>
      <c r="GX445" s="26"/>
      <c r="GY445" s="26"/>
      <c r="GZ445" s="26"/>
      <c r="HA445" s="26"/>
      <c r="HB445" s="26"/>
      <c r="HC445" s="26"/>
      <c r="HD445" s="26"/>
      <c r="HE445" s="26"/>
      <c r="HF445" s="26"/>
      <c r="HG445" s="26"/>
      <c r="HH445" s="26"/>
      <c r="HI445" s="26"/>
      <c r="HJ445" s="26"/>
      <c r="HK445" s="26"/>
      <c r="HL445" s="26"/>
      <c r="HM445" s="26"/>
      <c r="HN445" s="26"/>
      <c r="HO445" s="26"/>
      <c r="HP445" s="26"/>
      <c r="HQ445" s="26"/>
      <c r="HR445" s="26"/>
      <c r="HS445" s="26"/>
      <c r="HT445" s="26"/>
      <c r="HU445" s="26"/>
      <c r="HV445" s="26"/>
      <c r="HW445" s="26"/>
      <c r="HX445" s="26"/>
      <c r="HY445" s="26"/>
      <c r="HZ445" s="26"/>
      <c r="IA445" s="26"/>
      <c r="IB445" s="26"/>
      <c r="IC445" s="26"/>
      <c r="ID445" s="26"/>
      <c r="IE445" s="26"/>
      <c r="IF445" s="26"/>
      <c r="IG445" s="26"/>
      <c r="IH445" s="26"/>
      <c r="II445" s="26"/>
      <c r="IJ445" s="26"/>
      <c r="IK445" s="26"/>
      <c r="IL445" s="26"/>
      <c r="IM445" s="26"/>
      <c r="IN445" s="26"/>
      <c r="IO445" s="26"/>
      <c r="IP445" s="26"/>
      <c r="IQ445" s="26"/>
      <c r="IR445" s="26"/>
      <c r="IS445" s="26"/>
      <c r="IT445" s="26"/>
      <c r="IU445" s="26"/>
      <c r="IV445" s="26"/>
      <c r="IW445" s="26"/>
      <c r="IX445" s="26"/>
      <c r="IY445" s="26"/>
      <c r="IZ445" s="26"/>
      <c r="JA445" s="26"/>
      <c r="JB445" s="26"/>
      <c r="JC445" s="26"/>
      <c r="JD445" s="26"/>
      <c r="JE445" s="26"/>
      <c r="JF445" s="26"/>
      <c r="JG445" s="39"/>
      <c r="JH445" s="26"/>
      <c r="JI445" s="26"/>
      <c r="JJ445" s="26"/>
      <c r="JK445" s="26"/>
      <c r="JL445" s="26"/>
      <c r="JM445" s="26"/>
      <c r="JN445" s="26"/>
      <c r="JO445" s="26"/>
      <c r="JP445" s="26"/>
      <c r="JQ445" s="26"/>
      <c r="JR445" s="26"/>
      <c r="JS445" s="26"/>
      <c r="JT445" s="26"/>
      <c r="JU445" s="26"/>
      <c r="JV445" s="26"/>
      <c r="JW445" s="26"/>
      <c r="JX445" s="26"/>
      <c r="JY445" s="26"/>
      <c r="JZ445" s="26"/>
      <c r="KA445" s="26"/>
      <c r="KB445" s="39"/>
    </row>
    <row r="446" spans="2:288" ht="15" customHeight="1" x14ac:dyDescent="0.25">
      <c r="B446" s="293" t="str">
        <f t="shared" si="60"/>
        <v>Desk 22</v>
      </c>
      <c r="C446" s="295" t="str">
        <f t="shared" si="63"/>
        <v/>
      </c>
      <c r="D446" s="295" t="str">
        <f t="shared" si="63"/>
        <v/>
      </c>
      <c r="E446" s="295" t="str">
        <f t="shared" si="63"/>
        <v/>
      </c>
      <c r="F446" s="295" t="str">
        <f t="shared" si="63"/>
        <v/>
      </c>
      <c r="G446" s="591" t="str">
        <f t="shared" si="63"/>
        <v/>
      </c>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39"/>
      <c r="DX446" s="26"/>
      <c r="DY446" s="26"/>
      <c r="DZ446" s="26"/>
      <c r="EA446" s="26"/>
      <c r="EB446" s="26"/>
      <c r="EC446" s="26"/>
      <c r="ED446" s="26"/>
      <c r="EE446" s="26"/>
      <c r="EF446" s="26"/>
      <c r="EG446" s="26"/>
      <c r="EH446" s="26"/>
      <c r="EI446" s="26"/>
      <c r="EJ446" s="26"/>
      <c r="EK446" s="26"/>
      <c r="EL446" s="26"/>
      <c r="EM446" s="26"/>
      <c r="EN446" s="26"/>
      <c r="EO446" s="26"/>
      <c r="EP446" s="26"/>
      <c r="EQ446" s="26"/>
      <c r="ER446" s="39"/>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c r="GU446" s="26"/>
      <c r="GV446" s="26"/>
      <c r="GW446" s="26"/>
      <c r="GX446" s="26"/>
      <c r="GY446" s="26"/>
      <c r="GZ446" s="26"/>
      <c r="HA446" s="26"/>
      <c r="HB446" s="26"/>
      <c r="HC446" s="26"/>
      <c r="HD446" s="26"/>
      <c r="HE446" s="26"/>
      <c r="HF446" s="26"/>
      <c r="HG446" s="26"/>
      <c r="HH446" s="26"/>
      <c r="HI446" s="26"/>
      <c r="HJ446" s="26"/>
      <c r="HK446" s="26"/>
      <c r="HL446" s="26"/>
      <c r="HM446" s="26"/>
      <c r="HN446" s="26"/>
      <c r="HO446" s="26"/>
      <c r="HP446" s="26"/>
      <c r="HQ446" s="26"/>
      <c r="HR446" s="26"/>
      <c r="HS446" s="26"/>
      <c r="HT446" s="26"/>
      <c r="HU446" s="26"/>
      <c r="HV446" s="26"/>
      <c r="HW446" s="26"/>
      <c r="HX446" s="26"/>
      <c r="HY446" s="26"/>
      <c r="HZ446" s="26"/>
      <c r="IA446" s="26"/>
      <c r="IB446" s="26"/>
      <c r="IC446" s="26"/>
      <c r="ID446" s="26"/>
      <c r="IE446" s="26"/>
      <c r="IF446" s="26"/>
      <c r="IG446" s="26"/>
      <c r="IH446" s="26"/>
      <c r="II446" s="26"/>
      <c r="IJ446" s="26"/>
      <c r="IK446" s="26"/>
      <c r="IL446" s="26"/>
      <c r="IM446" s="26"/>
      <c r="IN446" s="26"/>
      <c r="IO446" s="26"/>
      <c r="IP446" s="26"/>
      <c r="IQ446" s="26"/>
      <c r="IR446" s="26"/>
      <c r="IS446" s="26"/>
      <c r="IT446" s="26"/>
      <c r="IU446" s="26"/>
      <c r="IV446" s="26"/>
      <c r="IW446" s="26"/>
      <c r="IX446" s="26"/>
      <c r="IY446" s="26"/>
      <c r="IZ446" s="26"/>
      <c r="JA446" s="26"/>
      <c r="JB446" s="26"/>
      <c r="JC446" s="26"/>
      <c r="JD446" s="26"/>
      <c r="JE446" s="26"/>
      <c r="JF446" s="26"/>
      <c r="JG446" s="39"/>
      <c r="JH446" s="26"/>
      <c r="JI446" s="26"/>
      <c r="JJ446" s="26"/>
      <c r="JK446" s="26"/>
      <c r="JL446" s="26"/>
      <c r="JM446" s="26"/>
      <c r="JN446" s="26"/>
      <c r="JO446" s="26"/>
      <c r="JP446" s="26"/>
      <c r="JQ446" s="26"/>
      <c r="JR446" s="26"/>
      <c r="JS446" s="26"/>
      <c r="JT446" s="26"/>
      <c r="JU446" s="26"/>
      <c r="JV446" s="26"/>
      <c r="JW446" s="26"/>
      <c r="JX446" s="26"/>
      <c r="JY446" s="26"/>
      <c r="JZ446" s="26"/>
      <c r="KA446" s="26"/>
      <c r="KB446" s="39"/>
    </row>
    <row r="447" spans="2:288" ht="15" customHeight="1" x14ac:dyDescent="0.25">
      <c r="B447" s="293" t="str">
        <f t="shared" si="60"/>
        <v>Desk 23</v>
      </c>
      <c r="C447" s="295" t="str">
        <f t="shared" si="63"/>
        <v/>
      </c>
      <c r="D447" s="295" t="str">
        <f t="shared" si="63"/>
        <v/>
      </c>
      <c r="E447" s="295" t="str">
        <f t="shared" si="63"/>
        <v/>
      </c>
      <c r="F447" s="295" t="str">
        <f t="shared" si="63"/>
        <v/>
      </c>
      <c r="G447" s="591" t="str">
        <f t="shared" si="63"/>
        <v/>
      </c>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39"/>
      <c r="DX447" s="26"/>
      <c r="DY447" s="26"/>
      <c r="DZ447" s="26"/>
      <c r="EA447" s="26"/>
      <c r="EB447" s="26"/>
      <c r="EC447" s="26"/>
      <c r="ED447" s="26"/>
      <c r="EE447" s="26"/>
      <c r="EF447" s="26"/>
      <c r="EG447" s="26"/>
      <c r="EH447" s="26"/>
      <c r="EI447" s="26"/>
      <c r="EJ447" s="26"/>
      <c r="EK447" s="26"/>
      <c r="EL447" s="26"/>
      <c r="EM447" s="26"/>
      <c r="EN447" s="26"/>
      <c r="EO447" s="26"/>
      <c r="EP447" s="26"/>
      <c r="EQ447" s="26"/>
      <c r="ER447" s="39"/>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c r="GU447" s="26"/>
      <c r="GV447" s="26"/>
      <c r="GW447" s="26"/>
      <c r="GX447" s="26"/>
      <c r="GY447" s="26"/>
      <c r="GZ447" s="26"/>
      <c r="HA447" s="26"/>
      <c r="HB447" s="26"/>
      <c r="HC447" s="26"/>
      <c r="HD447" s="26"/>
      <c r="HE447" s="26"/>
      <c r="HF447" s="26"/>
      <c r="HG447" s="26"/>
      <c r="HH447" s="26"/>
      <c r="HI447" s="26"/>
      <c r="HJ447" s="26"/>
      <c r="HK447" s="26"/>
      <c r="HL447" s="26"/>
      <c r="HM447" s="26"/>
      <c r="HN447" s="26"/>
      <c r="HO447" s="26"/>
      <c r="HP447" s="26"/>
      <c r="HQ447" s="26"/>
      <c r="HR447" s="26"/>
      <c r="HS447" s="26"/>
      <c r="HT447" s="26"/>
      <c r="HU447" s="26"/>
      <c r="HV447" s="26"/>
      <c r="HW447" s="26"/>
      <c r="HX447" s="26"/>
      <c r="HY447" s="26"/>
      <c r="HZ447" s="26"/>
      <c r="IA447" s="26"/>
      <c r="IB447" s="26"/>
      <c r="IC447" s="26"/>
      <c r="ID447" s="26"/>
      <c r="IE447" s="26"/>
      <c r="IF447" s="26"/>
      <c r="IG447" s="26"/>
      <c r="IH447" s="26"/>
      <c r="II447" s="26"/>
      <c r="IJ447" s="26"/>
      <c r="IK447" s="26"/>
      <c r="IL447" s="26"/>
      <c r="IM447" s="26"/>
      <c r="IN447" s="26"/>
      <c r="IO447" s="26"/>
      <c r="IP447" s="26"/>
      <c r="IQ447" s="26"/>
      <c r="IR447" s="26"/>
      <c r="IS447" s="26"/>
      <c r="IT447" s="26"/>
      <c r="IU447" s="26"/>
      <c r="IV447" s="26"/>
      <c r="IW447" s="26"/>
      <c r="IX447" s="26"/>
      <c r="IY447" s="26"/>
      <c r="IZ447" s="26"/>
      <c r="JA447" s="26"/>
      <c r="JB447" s="26"/>
      <c r="JC447" s="26"/>
      <c r="JD447" s="26"/>
      <c r="JE447" s="26"/>
      <c r="JF447" s="26"/>
      <c r="JG447" s="39"/>
      <c r="JH447" s="26"/>
      <c r="JI447" s="26"/>
      <c r="JJ447" s="26"/>
      <c r="JK447" s="26"/>
      <c r="JL447" s="26"/>
      <c r="JM447" s="26"/>
      <c r="JN447" s="26"/>
      <c r="JO447" s="26"/>
      <c r="JP447" s="26"/>
      <c r="JQ447" s="26"/>
      <c r="JR447" s="26"/>
      <c r="JS447" s="26"/>
      <c r="JT447" s="26"/>
      <c r="JU447" s="26"/>
      <c r="JV447" s="26"/>
      <c r="JW447" s="26"/>
      <c r="JX447" s="26"/>
      <c r="JY447" s="26"/>
      <c r="JZ447" s="26"/>
      <c r="KA447" s="26"/>
      <c r="KB447" s="39"/>
    </row>
    <row r="448" spans="2:288" ht="15" customHeight="1" x14ac:dyDescent="0.25">
      <c r="B448" s="293" t="str">
        <f t="shared" si="60"/>
        <v>Desk 24</v>
      </c>
      <c r="C448" s="295" t="str">
        <f t="shared" si="63"/>
        <v/>
      </c>
      <c r="D448" s="295" t="str">
        <f t="shared" si="63"/>
        <v/>
      </c>
      <c r="E448" s="295" t="str">
        <f t="shared" si="63"/>
        <v/>
      </c>
      <c r="F448" s="295" t="str">
        <f t="shared" si="63"/>
        <v/>
      </c>
      <c r="G448" s="591" t="str">
        <f t="shared" si="63"/>
        <v/>
      </c>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39"/>
      <c r="DX448" s="26"/>
      <c r="DY448" s="26"/>
      <c r="DZ448" s="26"/>
      <c r="EA448" s="26"/>
      <c r="EB448" s="26"/>
      <c r="EC448" s="26"/>
      <c r="ED448" s="26"/>
      <c r="EE448" s="26"/>
      <c r="EF448" s="26"/>
      <c r="EG448" s="26"/>
      <c r="EH448" s="26"/>
      <c r="EI448" s="26"/>
      <c r="EJ448" s="26"/>
      <c r="EK448" s="26"/>
      <c r="EL448" s="26"/>
      <c r="EM448" s="26"/>
      <c r="EN448" s="26"/>
      <c r="EO448" s="26"/>
      <c r="EP448" s="26"/>
      <c r="EQ448" s="26"/>
      <c r="ER448" s="39"/>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c r="GU448" s="26"/>
      <c r="GV448" s="26"/>
      <c r="GW448" s="26"/>
      <c r="GX448" s="26"/>
      <c r="GY448" s="26"/>
      <c r="GZ448" s="26"/>
      <c r="HA448" s="26"/>
      <c r="HB448" s="26"/>
      <c r="HC448" s="26"/>
      <c r="HD448" s="26"/>
      <c r="HE448" s="26"/>
      <c r="HF448" s="26"/>
      <c r="HG448" s="26"/>
      <c r="HH448" s="26"/>
      <c r="HI448" s="26"/>
      <c r="HJ448" s="26"/>
      <c r="HK448" s="26"/>
      <c r="HL448" s="26"/>
      <c r="HM448" s="26"/>
      <c r="HN448" s="26"/>
      <c r="HO448" s="26"/>
      <c r="HP448" s="26"/>
      <c r="HQ448" s="26"/>
      <c r="HR448" s="26"/>
      <c r="HS448" s="26"/>
      <c r="HT448" s="26"/>
      <c r="HU448" s="26"/>
      <c r="HV448" s="26"/>
      <c r="HW448" s="26"/>
      <c r="HX448" s="26"/>
      <c r="HY448" s="26"/>
      <c r="HZ448" s="26"/>
      <c r="IA448" s="26"/>
      <c r="IB448" s="26"/>
      <c r="IC448" s="26"/>
      <c r="ID448" s="26"/>
      <c r="IE448" s="26"/>
      <c r="IF448" s="26"/>
      <c r="IG448" s="26"/>
      <c r="IH448" s="26"/>
      <c r="II448" s="26"/>
      <c r="IJ448" s="26"/>
      <c r="IK448" s="26"/>
      <c r="IL448" s="26"/>
      <c r="IM448" s="26"/>
      <c r="IN448" s="26"/>
      <c r="IO448" s="26"/>
      <c r="IP448" s="26"/>
      <c r="IQ448" s="26"/>
      <c r="IR448" s="26"/>
      <c r="IS448" s="26"/>
      <c r="IT448" s="26"/>
      <c r="IU448" s="26"/>
      <c r="IV448" s="26"/>
      <c r="IW448" s="26"/>
      <c r="IX448" s="26"/>
      <c r="IY448" s="26"/>
      <c r="IZ448" s="26"/>
      <c r="JA448" s="26"/>
      <c r="JB448" s="26"/>
      <c r="JC448" s="26"/>
      <c r="JD448" s="26"/>
      <c r="JE448" s="26"/>
      <c r="JF448" s="26"/>
      <c r="JG448" s="39"/>
      <c r="JH448" s="26"/>
      <c r="JI448" s="26"/>
      <c r="JJ448" s="26"/>
      <c r="JK448" s="26"/>
      <c r="JL448" s="26"/>
      <c r="JM448" s="26"/>
      <c r="JN448" s="26"/>
      <c r="JO448" s="26"/>
      <c r="JP448" s="26"/>
      <c r="JQ448" s="26"/>
      <c r="JR448" s="26"/>
      <c r="JS448" s="26"/>
      <c r="JT448" s="26"/>
      <c r="JU448" s="26"/>
      <c r="JV448" s="26"/>
      <c r="JW448" s="26"/>
      <c r="JX448" s="26"/>
      <c r="JY448" s="26"/>
      <c r="JZ448" s="26"/>
      <c r="KA448" s="26"/>
      <c r="KB448" s="39"/>
    </row>
    <row r="449" spans="2:288" ht="15" customHeight="1" x14ac:dyDescent="0.25">
      <c r="B449" s="293" t="str">
        <f t="shared" si="60"/>
        <v>Desk 25</v>
      </c>
      <c r="C449" s="295" t="str">
        <f t="shared" si="63"/>
        <v/>
      </c>
      <c r="D449" s="295" t="str">
        <f t="shared" si="63"/>
        <v/>
      </c>
      <c r="E449" s="295" t="str">
        <f t="shared" si="63"/>
        <v/>
      </c>
      <c r="F449" s="295" t="str">
        <f t="shared" si="63"/>
        <v/>
      </c>
      <c r="G449" s="591" t="str">
        <f t="shared" si="63"/>
        <v/>
      </c>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39"/>
      <c r="DX449" s="26"/>
      <c r="DY449" s="26"/>
      <c r="DZ449" s="26"/>
      <c r="EA449" s="26"/>
      <c r="EB449" s="26"/>
      <c r="EC449" s="26"/>
      <c r="ED449" s="26"/>
      <c r="EE449" s="26"/>
      <c r="EF449" s="26"/>
      <c r="EG449" s="26"/>
      <c r="EH449" s="26"/>
      <c r="EI449" s="26"/>
      <c r="EJ449" s="26"/>
      <c r="EK449" s="26"/>
      <c r="EL449" s="26"/>
      <c r="EM449" s="26"/>
      <c r="EN449" s="26"/>
      <c r="EO449" s="26"/>
      <c r="EP449" s="26"/>
      <c r="EQ449" s="26"/>
      <c r="ER449" s="39"/>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c r="GU449" s="26"/>
      <c r="GV449" s="26"/>
      <c r="GW449" s="26"/>
      <c r="GX449" s="26"/>
      <c r="GY449" s="26"/>
      <c r="GZ449" s="26"/>
      <c r="HA449" s="26"/>
      <c r="HB449" s="26"/>
      <c r="HC449" s="26"/>
      <c r="HD449" s="26"/>
      <c r="HE449" s="26"/>
      <c r="HF449" s="26"/>
      <c r="HG449" s="26"/>
      <c r="HH449" s="26"/>
      <c r="HI449" s="26"/>
      <c r="HJ449" s="26"/>
      <c r="HK449" s="26"/>
      <c r="HL449" s="26"/>
      <c r="HM449" s="26"/>
      <c r="HN449" s="26"/>
      <c r="HO449" s="26"/>
      <c r="HP449" s="26"/>
      <c r="HQ449" s="26"/>
      <c r="HR449" s="26"/>
      <c r="HS449" s="26"/>
      <c r="HT449" s="26"/>
      <c r="HU449" s="26"/>
      <c r="HV449" s="26"/>
      <c r="HW449" s="26"/>
      <c r="HX449" s="26"/>
      <c r="HY449" s="26"/>
      <c r="HZ449" s="26"/>
      <c r="IA449" s="26"/>
      <c r="IB449" s="26"/>
      <c r="IC449" s="26"/>
      <c r="ID449" s="26"/>
      <c r="IE449" s="26"/>
      <c r="IF449" s="26"/>
      <c r="IG449" s="26"/>
      <c r="IH449" s="26"/>
      <c r="II449" s="26"/>
      <c r="IJ449" s="26"/>
      <c r="IK449" s="26"/>
      <c r="IL449" s="26"/>
      <c r="IM449" s="26"/>
      <c r="IN449" s="26"/>
      <c r="IO449" s="26"/>
      <c r="IP449" s="26"/>
      <c r="IQ449" s="26"/>
      <c r="IR449" s="26"/>
      <c r="IS449" s="26"/>
      <c r="IT449" s="26"/>
      <c r="IU449" s="26"/>
      <c r="IV449" s="26"/>
      <c r="IW449" s="26"/>
      <c r="IX449" s="26"/>
      <c r="IY449" s="26"/>
      <c r="IZ449" s="26"/>
      <c r="JA449" s="26"/>
      <c r="JB449" s="26"/>
      <c r="JC449" s="26"/>
      <c r="JD449" s="26"/>
      <c r="JE449" s="26"/>
      <c r="JF449" s="26"/>
      <c r="JG449" s="39"/>
      <c r="JH449" s="26"/>
      <c r="JI449" s="26"/>
      <c r="JJ449" s="26"/>
      <c r="JK449" s="26"/>
      <c r="JL449" s="26"/>
      <c r="JM449" s="26"/>
      <c r="JN449" s="26"/>
      <c r="JO449" s="26"/>
      <c r="JP449" s="26"/>
      <c r="JQ449" s="26"/>
      <c r="JR449" s="26"/>
      <c r="JS449" s="26"/>
      <c r="JT449" s="26"/>
      <c r="JU449" s="26"/>
      <c r="JV449" s="26"/>
      <c r="JW449" s="26"/>
      <c r="JX449" s="26"/>
      <c r="JY449" s="26"/>
      <c r="JZ449" s="26"/>
      <c r="KA449" s="26"/>
      <c r="KB449" s="39"/>
    </row>
    <row r="450" spans="2:288" ht="15" customHeight="1" x14ac:dyDescent="0.25">
      <c r="B450" s="293" t="str">
        <f t="shared" si="60"/>
        <v>Desk 26</v>
      </c>
      <c r="C450" s="295" t="str">
        <f t="shared" si="63"/>
        <v/>
      </c>
      <c r="D450" s="295" t="str">
        <f t="shared" si="63"/>
        <v/>
      </c>
      <c r="E450" s="295" t="str">
        <f t="shared" si="63"/>
        <v/>
      </c>
      <c r="F450" s="295" t="str">
        <f t="shared" si="63"/>
        <v/>
      </c>
      <c r="G450" s="591" t="str">
        <f t="shared" si="63"/>
        <v/>
      </c>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39"/>
      <c r="DX450" s="26"/>
      <c r="DY450" s="26"/>
      <c r="DZ450" s="26"/>
      <c r="EA450" s="26"/>
      <c r="EB450" s="26"/>
      <c r="EC450" s="26"/>
      <c r="ED450" s="26"/>
      <c r="EE450" s="26"/>
      <c r="EF450" s="26"/>
      <c r="EG450" s="26"/>
      <c r="EH450" s="26"/>
      <c r="EI450" s="26"/>
      <c r="EJ450" s="26"/>
      <c r="EK450" s="26"/>
      <c r="EL450" s="26"/>
      <c r="EM450" s="26"/>
      <c r="EN450" s="26"/>
      <c r="EO450" s="26"/>
      <c r="EP450" s="26"/>
      <c r="EQ450" s="26"/>
      <c r="ER450" s="39"/>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c r="GU450" s="26"/>
      <c r="GV450" s="26"/>
      <c r="GW450" s="26"/>
      <c r="GX450" s="26"/>
      <c r="GY450" s="26"/>
      <c r="GZ450" s="26"/>
      <c r="HA450" s="26"/>
      <c r="HB450" s="26"/>
      <c r="HC450" s="26"/>
      <c r="HD450" s="26"/>
      <c r="HE450" s="26"/>
      <c r="HF450" s="26"/>
      <c r="HG450" s="26"/>
      <c r="HH450" s="26"/>
      <c r="HI450" s="26"/>
      <c r="HJ450" s="26"/>
      <c r="HK450" s="26"/>
      <c r="HL450" s="26"/>
      <c r="HM450" s="26"/>
      <c r="HN450" s="26"/>
      <c r="HO450" s="26"/>
      <c r="HP450" s="26"/>
      <c r="HQ450" s="26"/>
      <c r="HR450" s="26"/>
      <c r="HS450" s="26"/>
      <c r="HT450" s="26"/>
      <c r="HU450" s="26"/>
      <c r="HV450" s="26"/>
      <c r="HW450" s="26"/>
      <c r="HX450" s="26"/>
      <c r="HY450" s="26"/>
      <c r="HZ450" s="26"/>
      <c r="IA450" s="26"/>
      <c r="IB450" s="26"/>
      <c r="IC450" s="26"/>
      <c r="ID450" s="26"/>
      <c r="IE450" s="26"/>
      <c r="IF450" s="26"/>
      <c r="IG450" s="26"/>
      <c r="IH450" s="26"/>
      <c r="II450" s="26"/>
      <c r="IJ450" s="26"/>
      <c r="IK450" s="26"/>
      <c r="IL450" s="26"/>
      <c r="IM450" s="26"/>
      <c r="IN450" s="26"/>
      <c r="IO450" s="26"/>
      <c r="IP450" s="26"/>
      <c r="IQ450" s="26"/>
      <c r="IR450" s="26"/>
      <c r="IS450" s="26"/>
      <c r="IT450" s="26"/>
      <c r="IU450" s="26"/>
      <c r="IV450" s="26"/>
      <c r="IW450" s="26"/>
      <c r="IX450" s="26"/>
      <c r="IY450" s="26"/>
      <c r="IZ450" s="26"/>
      <c r="JA450" s="26"/>
      <c r="JB450" s="26"/>
      <c r="JC450" s="26"/>
      <c r="JD450" s="26"/>
      <c r="JE450" s="26"/>
      <c r="JF450" s="26"/>
      <c r="JG450" s="39"/>
      <c r="JH450" s="26"/>
      <c r="JI450" s="26"/>
      <c r="JJ450" s="26"/>
      <c r="JK450" s="26"/>
      <c r="JL450" s="26"/>
      <c r="JM450" s="26"/>
      <c r="JN450" s="26"/>
      <c r="JO450" s="26"/>
      <c r="JP450" s="26"/>
      <c r="JQ450" s="26"/>
      <c r="JR450" s="26"/>
      <c r="JS450" s="26"/>
      <c r="JT450" s="26"/>
      <c r="JU450" s="26"/>
      <c r="JV450" s="26"/>
      <c r="JW450" s="26"/>
      <c r="JX450" s="26"/>
      <c r="JY450" s="26"/>
      <c r="JZ450" s="26"/>
      <c r="KA450" s="26"/>
      <c r="KB450" s="39"/>
    </row>
    <row r="451" spans="2:288" ht="15" customHeight="1" x14ac:dyDescent="0.25">
      <c r="B451" s="293" t="str">
        <f t="shared" si="60"/>
        <v>Desk 27</v>
      </c>
      <c r="C451" s="295" t="str">
        <f t="shared" si="63"/>
        <v/>
      </c>
      <c r="D451" s="295" t="str">
        <f t="shared" si="63"/>
        <v/>
      </c>
      <c r="E451" s="295" t="str">
        <f t="shared" si="63"/>
        <v/>
      </c>
      <c r="F451" s="295" t="str">
        <f t="shared" si="63"/>
        <v/>
      </c>
      <c r="G451" s="591" t="str">
        <f t="shared" si="63"/>
        <v/>
      </c>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39"/>
      <c r="DX451" s="26"/>
      <c r="DY451" s="26"/>
      <c r="DZ451" s="26"/>
      <c r="EA451" s="26"/>
      <c r="EB451" s="26"/>
      <c r="EC451" s="26"/>
      <c r="ED451" s="26"/>
      <c r="EE451" s="26"/>
      <c r="EF451" s="26"/>
      <c r="EG451" s="26"/>
      <c r="EH451" s="26"/>
      <c r="EI451" s="26"/>
      <c r="EJ451" s="26"/>
      <c r="EK451" s="26"/>
      <c r="EL451" s="26"/>
      <c r="EM451" s="26"/>
      <c r="EN451" s="26"/>
      <c r="EO451" s="26"/>
      <c r="EP451" s="26"/>
      <c r="EQ451" s="26"/>
      <c r="ER451" s="39"/>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c r="GU451" s="26"/>
      <c r="GV451" s="26"/>
      <c r="GW451" s="26"/>
      <c r="GX451" s="26"/>
      <c r="GY451" s="26"/>
      <c r="GZ451" s="26"/>
      <c r="HA451" s="26"/>
      <c r="HB451" s="26"/>
      <c r="HC451" s="26"/>
      <c r="HD451" s="26"/>
      <c r="HE451" s="26"/>
      <c r="HF451" s="26"/>
      <c r="HG451" s="26"/>
      <c r="HH451" s="26"/>
      <c r="HI451" s="26"/>
      <c r="HJ451" s="26"/>
      <c r="HK451" s="26"/>
      <c r="HL451" s="26"/>
      <c r="HM451" s="26"/>
      <c r="HN451" s="26"/>
      <c r="HO451" s="26"/>
      <c r="HP451" s="26"/>
      <c r="HQ451" s="26"/>
      <c r="HR451" s="26"/>
      <c r="HS451" s="26"/>
      <c r="HT451" s="26"/>
      <c r="HU451" s="26"/>
      <c r="HV451" s="26"/>
      <c r="HW451" s="26"/>
      <c r="HX451" s="26"/>
      <c r="HY451" s="26"/>
      <c r="HZ451" s="26"/>
      <c r="IA451" s="26"/>
      <c r="IB451" s="26"/>
      <c r="IC451" s="26"/>
      <c r="ID451" s="26"/>
      <c r="IE451" s="26"/>
      <c r="IF451" s="26"/>
      <c r="IG451" s="26"/>
      <c r="IH451" s="26"/>
      <c r="II451" s="26"/>
      <c r="IJ451" s="26"/>
      <c r="IK451" s="26"/>
      <c r="IL451" s="26"/>
      <c r="IM451" s="26"/>
      <c r="IN451" s="26"/>
      <c r="IO451" s="26"/>
      <c r="IP451" s="26"/>
      <c r="IQ451" s="26"/>
      <c r="IR451" s="26"/>
      <c r="IS451" s="26"/>
      <c r="IT451" s="26"/>
      <c r="IU451" s="26"/>
      <c r="IV451" s="26"/>
      <c r="IW451" s="26"/>
      <c r="IX451" s="26"/>
      <c r="IY451" s="26"/>
      <c r="IZ451" s="26"/>
      <c r="JA451" s="26"/>
      <c r="JB451" s="26"/>
      <c r="JC451" s="26"/>
      <c r="JD451" s="26"/>
      <c r="JE451" s="26"/>
      <c r="JF451" s="26"/>
      <c r="JG451" s="39"/>
      <c r="JH451" s="26"/>
      <c r="JI451" s="26"/>
      <c r="JJ451" s="26"/>
      <c r="JK451" s="26"/>
      <c r="JL451" s="26"/>
      <c r="JM451" s="26"/>
      <c r="JN451" s="26"/>
      <c r="JO451" s="26"/>
      <c r="JP451" s="26"/>
      <c r="JQ451" s="26"/>
      <c r="JR451" s="26"/>
      <c r="JS451" s="26"/>
      <c r="JT451" s="26"/>
      <c r="JU451" s="26"/>
      <c r="JV451" s="26"/>
      <c r="JW451" s="26"/>
      <c r="JX451" s="26"/>
      <c r="JY451" s="26"/>
      <c r="JZ451" s="26"/>
      <c r="KA451" s="26"/>
      <c r="KB451" s="39"/>
    </row>
    <row r="452" spans="2:288" ht="15" customHeight="1" x14ac:dyDescent="0.25">
      <c r="B452" s="293" t="str">
        <f t="shared" si="60"/>
        <v>Desk 28</v>
      </c>
      <c r="C452" s="295" t="str">
        <f t="shared" si="63"/>
        <v/>
      </c>
      <c r="D452" s="295" t="str">
        <f t="shared" si="63"/>
        <v/>
      </c>
      <c r="E452" s="295" t="str">
        <f t="shared" si="63"/>
        <v/>
      </c>
      <c r="F452" s="295" t="str">
        <f t="shared" si="63"/>
        <v/>
      </c>
      <c r="G452" s="591" t="str">
        <f t="shared" si="63"/>
        <v/>
      </c>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39"/>
      <c r="DX452" s="26"/>
      <c r="DY452" s="26"/>
      <c r="DZ452" s="26"/>
      <c r="EA452" s="26"/>
      <c r="EB452" s="26"/>
      <c r="EC452" s="26"/>
      <c r="ED452" s="26"/>
      <c r="EE452" s="26"/>
      <c r="EF452" s="26"/>
      <c r="EG452" s="26"/>
      <c r="EH452" s="26"/>
      <c r="EI452" s="26"/>
      <c r="EJ452" s="26"/>
      <c r="EK452" s="26"/>
      <c r="EL452" s="26"/>
      <c r="EM452" s="26"/>
      <c r="EN452" s="26"/>
      <c r="EO452" s="26"/>
      <c r="EP452" s="26"/>
      <c r="EQ452" s="26"/>
      <c r="ER452" s="39"/>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c r="GU452" s="26"/>
      <c r="GV452" s="26"/>
      <c r="GW452" s="26"/>
      <c r="GX452" s="26"/>
      <c r="GY452" s="26"/>
      <c r="GZ452" s="26"/>
      <c r="HA452" s="26"/>
      <c r="HB452" s="26"/>
      <c r="HC452" s="26"/>
      <c r="HD452" s="26"/>
      <c r="HE452" s="26"/>
      <c r="HF452" s="26"/>
      <c r="HG452" s="26"/>
      <c r="HH452" s="26"/>
      <c r="HI452" s="26"/>
      <c r="HJ452" s="26"/>
      <c r="HK452" s="26"/>
      <c r="HL452" s="26"/>
      <c r="HM452" s="26"/>
      <c r="HN452" s="26"/>
      <c r="HO452" s="26"/>
      <c r="HP452" s="26"/>
      <c r="HQ452" s="26"/>
      <c r="HR452" s="26"/>
      <c r="HS452" s="26"/>
      <c r="HT452" s="26"/>
      <c r="HU452" s="26"/>
      <c r="HV452" s="26"/>
      <c r="HW452" s="26"/>
      <c r="HX452" s="26"/>
      <c r="HY452" s="26"/>
      <c r="HZ452" s="26"/>
      <c r="IA452" s="26"/>
      <c r="IB452" s="26"/>
      <c r="IC452" s="26"/>
      <c r="ID452" s="26"/>
      <c r="IE452" s="26"/>
      <c r="IF452" s="26"/>
      <c r="IG452" s="26"/>
      <c r="IH452" s="26"/>
      <c r="II452" s="26"/>
      <c r="IJ452" s="26"/>
      <c r="IK452" s="26"/>
      <c r="IL452" s="26"/>
      <c r="IM452" s="26"/>
      <c r="IN452" s="26"/>
      <c r="IO452" s="26"/>
      <c r="IP452" s="26"/>
      <c r="IQ452" s="26"/>
      <c r="IR452" s="26"/>
      <c r="IS452" s="26"/>
      <c r="IT452" s="26"/>
      <c r="IU452" s="26"/>
      <c r="IV452" s="26"/>
      <c r="IW452" s="26"/>
      <c r="IX452" s="26"/>
      <c r="IY452" s="26"/>
      <c r="IZ452" s="26"/>
      <c r="JA452" s="26"/>
      <c r="JB452" s="26"/>
      <c r="JC452" s="26"/>
      <c r="JD452" s="26"/>
      <c r="JE452" s="26"/>
      <c r="JF452" s="26"/>
      <c r="JG452" s="39"/>
      <c r="JH452" s="26"/>
      <c r="JI452" s="26"/>
      <c r="JJ452" s="26"/>
      <c r="JK452" s="26"/>
      <c r="JL452" s="26"/>
      <c r="JM452" s="26"/>
      <c r="JN452" s="26"/>
      <c r="JO452" s="26"/>
      <c r="JP452" s="26"/>
      <c r="JQ452" s="26"/>
      <c r="JR452" s="26"/>
      <c r="JS452" s="26"/>
      <c r="JT452" s="26"/>
      <c r="JU452" s="26"/>
      <c r="JV452" s="26"/>
      <c r="JW452" s="26"/>
      <c r="JX452" s="26"/>
      <c r="JY452" s="26"/>
      <c r="JZ452" s="26"/>
      <c r="KA452" s="26"/>
      <c r="KB452" s="39"/>
    </row>
    <row r="453" spans="2:288" ht="15" customHeight="1" x14ac:dyDescent="0.25">
      <c r="B453" s="293" t="str">
        <f t="shared" si="60"/>
        <v>Desk 29</v>
      </c>
      <c r="C453" s="295" t="str">
        <f t="shared" si="63"/>
        <v/>
      </c>
      <c r="D453" s="295" t="str">
        <f t="shared" si="63"/>
        <v/>
      </c>
      <c r="E453" s="295" t="str">
        <f t="shared" si="63"/>
        <v/>
      </c>
      <c r="F453" s="295" t="str">
        <f t="shared" si="63"/>
        <v/>
      </c>
      <c r="G453" s="591" t="str">
        <f t="shared" si="63"/>
        <v/>
      </c>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39"/>
      <c r="DX453" s="26"/>
      <c r="DY453" s="26"/>
      <c r="DZ453" s="26"/>
      <c r="EA453" s="26"/>
      <c r="EB453" s="26"/>
      <c r="EC453" s="26"/>
      <c r="ED453" s="26"/>
      <c r="EE453" s="26"/>
      <c r="EF453" s="26"/>
      <c r="EG453" s="26"/>
      <c r="EH453" s="26"/>
      <c r="EI453" s="26"/>
      <c r="EJ453" s="26"/>
      <c r="EK453" s="26"/>
      <c r="EL453" s="26"/>
      <c r="EM453" s="26"/>
      <c r="EN453" s="26"/>
      <c r="EO453" s="26"/>
      <c r="EP453" s="26"/>
      <c r="EQ453" s="26"/>
      <c r="ER453" s="39"/>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c r="GU453" s="26"/>
      <c r="GV453" s="26"/>
      <c r="GW453" s="26"/>
      <c r="GX453" s="26"/>
      <c r="GY453" s="26"/>
      <c r="GZ453" s="26"/>
      <c r="HA453" s="26"/>
      <c r="HB453" s="26"/>
      <c r="HC453" s="26"/>
      <c r="HD453" s="26"/>
      <c r="HE453" s="26"/>
      <c r="HF453" s="26"/>
      <c r="HG453" s="26"/>
      <c r="HH453" s="26"/>
      <c r="HI453" s="26"/>
      <c r="HJ453" s="26"/>
      <c r="HK453" s="26"/>
      <c r="HL453" s="26"/>
      <c r="HM453" s="26"/>
      <c r="HN453" s="26"/>
      <c r="HO453" s="26"/>
      <c r="HP453" s="26"/>
      <c r="HQ453" s="26"/>
      <c r="HR453" s="26"/>
      <c r="HS453" s="26"/>
      <c r="HT453" s="26"/>
      <c r="HU453" s="26"/>
      <c r="HV453" s="26"/>
      <c r="HW453" s="26"/>
      <c r="HX453" s="26"/>
      <c r="HY453" s="26"/>
      <c r="HZ453" s="26"/>
      <c r="IA453" s="26"/>
      <c r="IB453" s="26"/>
      <c r="IC453" s="26"/>
      <c r="ID453" s="26"/>
      <c r="IE453" s="26"/>
      <c r="IF453" s="26"/>
      <c r="IG453" s="26"/>
      <c r="IH453" s="26"/>
      <c r="II453" s="26"/>
      <c r="IJ453" s="26"/>
      <c r="IK453" s="26"/>
      <c r="IL453" s="26"/>
      <c r="IM453" s="26"/>
      <c r="IN453" s="26"/>
      <c r="IO453" s="26"/>
      <c r="IP453" s="26"/>
      <c r="IQ453" s="26"/>
      <c r="IR453" s="26"/>
      <c r="IS453" s="26"/>
      <c r="IT453" s="26"/>
      <c r="IU453" s="26"/>
      <c r="IV453" s="26"/>
      <c r="IW453" s="26"/>
      <c r="IX453" s="26"/>
      <c r="IY453" s="26"/>
      <c r="IZ453" s="26"/>
      <c r="JA453" s="26"/>
      <c r="JB453" s="26"/>
      <c r="JC453" s="26"/>
      <c r="JD453" s="26"/>
      <c r="JE453" s="26"/>
      <c r="JF453" s="26"/>
      <c r="JG453" s="39"/>
      <c r="JH453" s="26"/>
      <c r="JI453" s="26"/>
      <c r="JJ453" s="26"/>
      <c r="JK453" s="26"/>
      <c r="JL453" s="26"/>
      <c r="JM453" s="26"/>
      <c r="JN453" s="26"/>
      <c r="JO453" s="26"/>
      <c r="JP453" s="26"/>
      <c r="JQ453" s="26"/>
      <c r="JR453" s="26"/>
      <c r="JS453" s="26"/>
      <c r="JT453" s="26"/>
      <c r="JU453" s="26"/>
      <c r="JV453" s="26"/>
      <c r="JW453" s="26"/>
      <c r="JX453" s="26"/>
      <c r="JY453" s="26"/>
      <c r="JZ453" s="26"/>
      <c r="KA453" s="26"/>
      <c r="KB453" s="39"/>
    </row>
    <row r="454" spans="2:288" ht="15" customHeight="1" x14ac:dyDescent="0.25">
      <c r="B454" s="293" t="str">
        <f t="shared" si="60"/>
        <v>Desk 30</v>
      </c>
      <c r="C454" s="295" t="str">
        <f t="shared" si="63"/>
        <v/>
      </c>
      <c r="D454" s="295" t="str">
        <f t="shared" si="63"/>
        <v/>
      </c>
      <c r="E454" s="295" t="str">
        <f t="shared" si="63"/>
        <v/>
      </c>
      <c r="F454" s="295" t="str">
        <f t="shared" si="63"/>
        <v/>
      </c>
      <c r="G454" s="591" t="str">
        <f t="shared" si="63"/>
        <v/>
      </c>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39"/>
      <c r="DX454" s="26"/>
      <c r="DY454" s="26"/>
      <c r="DZ454" s="26"/>
      <c r="EA454" s="26"/>
      <c r="EB454" s="26"/>
      <c r="EC454" s="26"/>
      <c r="ED454" s="26"/>
      <c r="EE454" s="26"/>
      <c r="EF454" s="26"/>
      <c r="EG454" s="26"/>
      <c r="EH454" s="26"/>
      <c r="EI454" s="26"/>
      <c r="EJ454" s="26"/>
      <c r="EK454" s="26"/>
      <c r="EL454" s="26"/>
      <c r="EM454" s="26"/>
      <c r="EN454" s="26"/>
      <c r="EO454" s="26"/>
      <c r="EP454" s="26"/>
      <c r="EQ454" s="26"/>
      <c r="ER454" s="39"/>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c r="GU454" s="26"/>
      <c r="GV454" s="26"/>
      <c r="GW454" s="26"/>
      <c r="GX454" s="26"/>
      <c r="GY454" s="26"/>
      <c r="GZ454" s="26"/>
      <c r="HA454" s="26"/>
      <c r="HB454" s="26"/>
      <c r="HC454" s="26"/>
      <c r="HD454" s="26"/>
      <c r="HE454" s="26"/>
      <c r="HF454" s="26"/>
      <c r="HG454" s="26"/>
      <c r="HH454" s="26"/>
      <c r="HI454" s="26"/>
      <c r="HJ454" s="26"/>
      <c r="HK454" s="26"/>
      <c r="HL454" s="26"/>
      <c r="HM454" s="26"/>
      <c r="HN454" s="26"/>
      <c r="HO454" s="26"/>
      <c r="HP454" s="26"/>
      <c r="HQ454" s="26"/>
      <c r="HR454" s="26"/>
      <c r="HS454" s="26"/>
      <c r="HT454" s="26"/>
      <c r="HU454" s="26"/>
      <c r="HV454" s="26"/>
      <c r="HW454" s="26"/>
      <c r="HX454" s="26"/>
      <c r="HY454" s="26"/>
      <c r="HZ454" s="26"/>
      <c r="IA454" s="26"/>
      <c r="IB454" s="26"/>
      <c r="IC454" s="26"/>
      <c r="ID454" s="26"/>
      <c r="IE454" s="26"/>
      <c r="IF454" s="26"/>
      <c r="IG454" s="26"/>
      <c r="IH454" s="26"/>
      <c r="II454" s="26"/>
      <c r="IJ454" s="26"/>
      <c r="IK454" s="26"/>
      <c r="IL454" s="26"/>
      <c r="IM454" s="26"/>
      <c r="IN454" s="26"/>
      <c r="IO454" s="26"/>
      <c r="IP454" s="26"/>
      <c r="IQ454" s="26"/>
      <c r="IR454" s="26"/>
      <c r="IS454" s="26"/>
      <c r="IT454" s="26"/>
      <c r="IU454" s="26"/>
      <c r="IV454" s="26"/>
      <c r="IW454" s="26"/>
      <c r="IX454" s="26"/>
      <c r="IY454" s="26"/>
      <c r="IZ454" s="26"/>
      <c r="JA454" s="26"/>
      <c r="JB454" s="26"/>
      <c r="JC454" s="26"/>
      <c r="JD454" s="26"/>
      <c r="JE454" s="26"/>
      <c r="JF454" s="26"/>
      <c r="JG454" s="39"/>
      <c r="JH454" s="26"/>
      <c r="JI454" s="26"/>
      <c r="JJ454" s="26"/>
      <c r="JK454" s="26"/>
      <c r="JL454" s="26"/>
      <c r="JM454" s="26"/>
      <c r="JN454" s="26"/>
      <c r="JO454" s="26"/>
      <c r="JP454" s="26"/>
      <c r="JQ454" s="26"/>
      <c r="JR454" s="26"/>
      <c r="JS454" s="26"/>
      <c r="JT454" s="26"/>
      <c r="JU454" s="26"/>
      <c r="JV454" s="26"/>
      <c r="JW454" s="26"/>
      <c r="JX454" s="26"/>
      <c r="JY454" s="26"/>
      <c r="JZ454" s="26"/>
      <c r="KA454" s="26"/>
      <c r="KB454" s="39"/>
    </row>
    <row r="455" spans="2:288" ht="15" customHeight="1" x14ac:dyDescent="0.25">
      <c r="B455" s="293" t="str">
        <f t="shared" si="60"/>
        <v>Desk 31</v>
      </c>
      <c r="C455" s="295" t="str">
        <f t="shared" si="63"/>
        <v/>
      </c>
      <c r="D455" s="295" t="str">
        <f t="shared" si="63"/>
        <v/>
      </c>
      <c r="E455" s="295" t="str">
        <f t="shared" si="63"/>
        <v/>
      </c>
      <c r="F455" s="295" t="str">
        <f t="shared" si="63"/>
        <v/>
      </c>
      <c r="G455" s="591" t="str">
        <f t="shared" si="63"/>
        <v/>
      </c>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39"/>
      <c r="DX455" s="26"/>
      <c r="DY455" s="26"/>
      <c r="DZ455" s="26"/>
      <c r="EA455" s="26"/>
      <c r="EB455" s="26"/>
      <c r="EC455" s="26"/>
      <c r="ED455" s="26"/>
      <c r="EE455" s="26"/>
      <c r="EF455" s="26"/>
      <c r="EG455" s="26"/>
      <c r="EH455" s="26"/>
      <c r="EI455" s="26"/>
      <c r="EJ455" s="26"/>
      <c r="EK455" s="26"/>
      <c r="EL455" s="26"/>
      <c r="EM455" s="26"/>
      <c r="EN455" s="26"/>
      <c r="EO455" s="26"/>
      <c r="EP455" s="26"/>
      <c r="EQ455" s="26"/>
      <c r="ER455" s="39"/>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c r="GU455" s="26"/>
      <c r="GV455" s="26"/>
      <c r="GW455" s="26"/>
      <c r="GX455" s="26"/>
      <c r="GY455" s="26"/>
      <c r="GZ455" s="26"/>
      <c r="HA455" s="26"/>
      <c r="HB455" s="26"/>
      <c r="HC455" s="26"/>
      <c r="HD455" s="26"/>
      <c r="HE455" s="26"/>
      <c r="HF455" s="26"/>
      <c r="HG455" s="26"/>
      <c r="HH455" s="26"/>
      <c r="HI455" s="26"/>
      <c r="HJ455" s="26"/>
      <c r="HK455" s="26"/>
      <c r="HL455" s="26"/>
      <c r="HM455" s="26"/>
      <c r="HN455" s="26"/>
      <c r="HO455" s="26"/>
      <c r="HP455" s="26"/>
      <c r="HQ455" s="26"/>
      <c r="HR455" s="26"/>
      <c r="HS455" s="26"/>
      <c r="HT455" s="26"/>
      <c r="HU455" s="26"/>
      <c r="HV455" s="26"/>
      <c r="HW455" s="26"/>
      <c r="HX455" s="26"/>
      <c r="HY455" s="26"/>
      <c r="HZ455" s="26"/>
      <c r="IA455" s="26"/>
      <c r="IB455" s="26"/>
      <c r="IC455" s="26"/>
      <c r="ID455" s="26"/>
      <c r="IE455" s="26"/>
      <c r="IF455" s="26"/>
      <c r="IG455" s="26"/>
      <c r="IH455" s="26"/>
      <c r="II455" s="26"/>
      <c r="IJ455" s="26"/>
      <c r="IK455" s="26"/>
      <c r="IL455" s="26"/>
      <c r="IM455" s="26"/>
      <c r="IN455" s="26"/>
      <c r="IO455" s="26"/>
      <c r="IP455" s="26"/>
      <c r="IQ455" s="26"/>
      <c r="IR455" s="26"/>
      <c r="IS455" s="26"/>
      <c r="IT455" s="26"/>
      <c r="IU455" s="26"/>
      <c r="IV455" s="26"/>
      <c r="IW455" s="26"/>
      <c r="IX455" s="26"/>
      <c r="IY455" s="26"/>
      <c r="IZ455" s="26"/>
      <c r="JA455" s="26"/>
      <c r="JB455" s="26"/>
      <c r="JC455" s="26"/>
      <c r="JD455" s="26"/>
      <c r="JE455" s="26"/>
      <c r="JF455" s="26"/>
      <c r="JG455" s="39"/>
      <c r="JH455" s="26"/>
      <c r="JI455" s="26"/>
      <c r="JJ455" s="26"/>
      <c r="JK455" s="26"/>
      <c r="JL455" s="26"/>
      <c r="JM455" s="26"/>
      <c r="JN455" s="26"/>
      <c r="JO455" s="26"/>
      <c r="JP455" s="26"/>
      <c r="JQ455" s="26"/>
      <c r="JR455" s="26"/>
      <c r="JS455" s="26"/>
      <c r="JT455" s="26"/>
      <c r="JU455" s="26"/>
      <c r="JV455" s="26"/>
      <c r="JW455" s="26"/>
      <c r="JX455" s="26"/>
      <c r="JY455" s="26"/>
      <c r="JZ455" s="26"/>
      <c r="KA455" s="26"/>
      <c r="KB455" s="39"/>
    </row>
    <row r="456" spans="2:288" ht="15" customHeight="1" x14ac:dyDescent="0.25">
      <c r="B456" s="293" t="str">
        <f t="shared" si="60"/>
        <v>Desk 32</v>
      </c>
      <c r="C456" s="295" t="str">
        <f t="shared" si="63"/>
        <v/>
      </c>
      <c r="D456" s="295" t="str">
        <f t="shared" si="63"/>
        <v/>
      </c>
      <c r="E456" s="295" t="str">
        <f t="shared" si="63"/>
        <v/>
      </c>
      <c r="F456" s="295" t="str">
        <f t="shared" si="63"/>
        <v/>
      </c>
      <c r="G456" s="591" t="str">
        <f t="shared" si="63"/>
        <v/>
      </c>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39"/>
      <c r="DX456" s="26"/>
      <c r="DY456" s="26"/>
      <c r="DZ456" s="26"/>
      <c r="EA456" s="26"/>
      <c r="EB456" s="26"/>
      <c r="EC456" s="26"/>
      <c r="ED456" s="26"/>
      <c r="EE456" s="26"/>
      <c r="EF456" s="26"/>
      <c r="EG456" s="26"/>
      <c r="EH456" s="26"/>
      <c r="EI456" s="26"/>
      <c r="EJ456" s="26"/>
      <c r="EK456" s="26"/>
      <c r="EL456" s="26"/>
      <c r="EM456" s="26"/>
      <c r="EN456" s="26"/>
      <c r="EO456" s="26"/>
      <c r="EP456" s="26"/>
      <c r="EQ456" s="26"/>
      <c r="ER456" s="39"/>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c r="GU456" s="26"/>
      <c r="GV456" s="26"/>
      <c r="GW456" s="26"/>
      <c r="GX456" s="26"/>
      <c r="GY456" s="26"/>
      <c r="GZ456" s="26"/>
      <c r="HA456" s="26"/>
      <c r="HB456" s="26"/>
      <c r="HC456" s="26"/>
      <c r="HD456" s="26"/>
      <c r="HE456" s="26"/>
      <c r="HF456" s="26"/>
      <c r="HG456" s="26"/>
      <c r="HH456" s="26"/>
      <c r="HI456" s="26"/>
      <c r="HJ456" s="26"/>
      <c r="HK456" s="26"/>
      <c r="HL456" s="26"/>
      <c r="HM456" s="26"/>
      <c r="HN456" s="26"/>
      <c r="HO456" s="26"/>
      <c r="HP456" s="26"/>
      <c r="HQ456" s="26"/>
      <c r="HR456" s="26"/>
      <c r="HS456" s="26"/>
      <c r="HT456" s="26"/>
      <c r="HU456" s="26"/>
      <c r="HV456" s="26"/>
      <c r="HW456" s="26"/>
      <c r="HX456" s="26"/>
      <c r="HY456" s="26"/>
      <c r="HZ456" s="26"/>
      <c r="IA456" s="26"/>
      <c r="IB456" s="26"/>
      <c r="IC456" s="26"/>
      <c r="ID456" s="26"/>
      <c r="IE456" s="26"/>
      <c r="IF456" s="26"/>
      <c r="IG456" s="26"/>
      <c r="IH456" s="26"/>
      <c r="II456" s="26"/>
      <c r="IJ456" s="26"/>
      <c r="IK456" s="26"/>
      <c r="IL456" s="26"/>
      <c r="IM456" s="26"/>
      <c r="IN456" s="26"/>
      <c r="IO456" s="26"/>
      <c r="IP456" s="26"/>
      <c r="IQ456" s="26"/>
      <c r="IR456" s="26"/>
      <c r="IS456" s="26"/>
      <c r="IT456" s="26"/>
      <c r="IU456" s="26"/>
      <c r="IV456" s="26"/>
      <c r="IW456" s="26"/>
      <c r="IX456" s="26"/>
      <c r="IY456" s="26"/>
      <c r="IZ456" s="26"/>
      <c r="JA456" s="26"/>
      <c r="JB456" s="26"/>
      <c r="JC456" s="26"/>
      <c r="JD456" s="26"/>
      <c r="JE456" s="26"/>
      <c r="JF456" s="26"/>
      <c r="JG456" s="39"/>
      <c r="JH456" s="26"/>
      <c r="JI456" s="26"/>
      <c r="JJ456" s="26"/>
      <c r="JK456" s="26"/>
      <c r="JL456" s="26"/>
      <c r="JM456" s="26"/>
      <c r="JN456" s="26"/>
      <c r="JO456" s="26"/>
      <c r="JP456" s="26"/>
      <c r="JQ456" s="26"/>
      <c r="JR456" s="26"/>
      <c r="JS456" s="26"/>
      <c r="JT456" s="26"/>
      <c r="JU456" s="26"/>
      <c r="JV456" s="26"/>
      <c r="JW456" s="26"/>
      <c r="JX456" s="26"/>
      <c r="JY456" s="26"/>
      <c r="JZ456" s="26"/>
      <c r="KA456" s="26"/>
      <c r="KB456" s="39"/>
    </row>
    <row r="457" spans="2:288" ht="15" customHeight="1" x14ac:dyDescent="0.25">
      <c r="B457" s="293" t="str">
        <f t="shared" si="60"/>
        <v>Desk 33</v>
      </c>
      <c r="C457" s="295" t="str">
        <f t="shared" si="63"/>
        <v/>
      </c>
      <c r="D457" s="295" t="str">
        <f t="shared" si="63"/>
        <v/>
      </c>
      <c r="E457" s="295" t="str">
        <f t="shared" si="63"/>
        <v/>
      </c>
      <c r="F457" s="295" t="str">
        <f t="shared" si="63"/>
        <v/>
      </c>
      <c r="G457" s="591" t="str">
        <f t="shared" si="63"/>
        <v/>
      </c>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39"/>
      <c r="DX457" s="26"/>
      <c r="DY457" s="26"/>
      <c r="DZ457" s="26"/>
      <c r="EA457" s="26"/>
      <c r="EB457" s="26"/>
      <c r="EC457" s="26"/>
      <c r="ED457" s="26"/>
      <c r="EE457" s="26"/>
      <c r="EF457" s="26"/>
      <c r="EG457" s="26"/>
      <c r="EH457" s="26"/>
      <c r="EI457" s="26"/>
      <c r="EJ457" s="26"/>
      <c r="EK457" s="26"/>
      <c r="EL457" s="26"/>
      <c r="EM457" s="26"/>
      <c r="EN457" s="26"/>
      <c r="EO457" s="26"/>
      <c r="EP457" s="26"/>
      <c r="EQ457" s="26"/>
      <c r="ER457" s="39"/>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c r="GU457" s="26"/>
      <c r="GV457" s="26"/>
      <c r="GW457" s="26"/>
      <c r="GX457" s="26"/>
      <c r="GY457" s="26"/>
      <c r="GZ457" s="26"/>
      <c r="HA457" s="26"/>
      <c r="HB457" s="26"/>
      <c r="HC457" s="26"/>
      <c r="HD457" s="26"/>
      <c r="HE457" s="26"/>
      <c r="HF457" s="26"/>
      <c r="HG457" s="26"/>
      <c r="HH457" s="26"/>
      <c r="HI457" s="26"/>
      <c r="HJ457" s="26"/>
      <c r="HK457" s="26"/>
      <c r="HL457" s="26"/>
      <c r="HM457" s="26"/>
      <c r="HN457" s="26"/>
      <c r="HO457" s="26"/>
      <c r="HP457" s="26"/>
      <c r="HQ457" s="26"/>
      <c r="HR457" s="26"/>
      <c r="HS457" s="26"/>
      <c r="HT457" s="26"/>
      <c r="HU457" s="26"/>
      <c r="HV457" s="26"/>
      <c r="HW457" s="26"/>
      <c r="HX457" s="26"/>
      <c r="HY457" s="26"/>
      <c r="HZ457" s="26"/>
      <c r="IA457" s="26"/>
      <c r="IB457" s="26"/>
      <c r="IC457" s="26"/>
      <c r="ID457" s="26"/>
      <c r="IE457" s="26"/>
      <c r="IF457" s="26"/>
      <c r="IG457" s="26"/>
      <c r="IH457" s="26"/>
      <c r="II457" s="26"/>
      <c r="IJ457" s="26"/>
      <c r="IK457" s="26"/>
      <c r="IL457" s="26"/>
      <c r="IM457" s="26"/>
      <c r="IN457" s="26"/>
      <c r="IO457" s="26"/>
      <c r="IP457" s="26"/>
      <c r="IQ457" s="26"/>
      <c r="IR457" s="26"/>
      <c r="IS457" s="26"/>
      <c r="IT457" s="26"/>
      <c r="IU457" s="26"/>
      <c r="IV457" s="26"/>
      <c r="IW457" s="26"/>
      <c r="IX457" s="26"/>
      <c r="IY457" s="26"/>
      <c r="IZ457" s="26"/>
      <c r="JA457" s="26"/>
      <c r="JB457" s="26"/>
      <c r="JC457" s="26"/>
      <c r="JD457" s="26"/>
      <c r="JE457" s="26"/>
      <c r="JF457" s="26"/>
      <c r="JG457" s="39"/>
      <c r="JH457" s="26"/>
      <c r="JI457" s="26"/>
      <c r="JJ457" s="26"/>
      <c r="JK457" s="26"/>
      <c r="JL457" s="26"/>
      <c r="JM457" s="26"/>
      <c r="JN457" s="26"/>
      <c r="JO457" s="26"/>
      <c r="JP457" s="26"/>
      <c r="JQ457" s="26"/>
      <c r="JR457" s="26"/>
      <c r="JS457" s="26"/>
      <c r="JT457" s="26"/>
      <c r="JU457" s="26"/>
      <c r="JV457" s="26"/>
      <c r="JW457" s="26"/>
      <c r="JX457" s="26"/>
      <c r="JY457" s="26"/>
      <c r="JZ457" s="26"/>
      <c r="KA457" s="26"/>
      <c r="KB457" s="39"/>
    </row>
    <row r="458" spans="2:288" ht="15" customHeight="1" x14ac:dyDescent="0.25">
      <c r="B458" s="293" t="str">
        <f t="shared" si="60"/>
        <v>Desk 34</v>
      </c>
      <c r="C458" s="295" t="str">
        <f t="shared" ref="C458:G473" si="64">IF(ISBLANK(C44), "", C44)</f>
        <v/>
      </c>
      <c r="D458" s="295" t="str">
        <f t="shared" si="64"/>
        <v/>
      </c>
      <c r="E458" s="295" t="str">
        <f t="shared" si="64"/>
        <v/>
      </c>
      <c r="F458" s="295" t="str">
        <f t="shared" si="64"/>
        <v/>
      </c>
      <c r="G458" s="591" t="str">
        <f t="shared" si="64"/>
        <v/>
      </c>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39"/>
      <c r="DX458" s="26"/>
      <c r="DY458" s="26"/>
      <c r="DZ458" s="26"/>
      <c r="EA458" s="26"/>
      <c r="EB458" s="26"/>
      <c r="EC458" s="26"/>
      <c r="ED458" s="26"/>
      <c r="EE458" s="26"/>
      <c r="EF458" s="26"/>
      <c r="EG458" s="26"/>
      <c r="EH458" s="26"/>
      <c r="EI458" s="26"/>
      <c r="EJ458" s="26"/>
      <c r="EK458" s="26"/>
      <c r="EL458" s="26"/>
      <c r="EM458" s="26"/>
      <c r="EN458" s="26"/>
      <c r="EO458" s="26"/>
      <c r="EP458" s="26"/>
      <c r="EQ458" s="26"/>
      <c r="ER458" s="39"/>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c r="GU458" s="26"/>
      <c r="GV458" s="26"/>
      <c r="GW458" s="26"/>
      <c r="GX458" s="26"/>
      <c r="GY458" s="26"/>
      <c r="GZ458" s="26"/>
      <c r="HA458" s="26"/>
      <c r="HB458" s="26"/>
      <c r="HC458" s="26"/>
      <c r="HD458" s="26"/>
      <c r="HE458" s="26"/>
      <c r="HF458" s="26"/>
      <c r="HG458" s="26"/>
      <c r="HH458" s="26"/>
      <c r="HI458" s="26"/>
      <c r="HJ458" s="26"/>
      <c r="HK458" s="26"/>
      <c r="HL458" s="26"/>
      <c r="HM458" s="26"/>
      <c r="HN458" s="26"/>
      <c r="HO458" s="26"/>
      <c r="HP458" s="26"/>
      <c r="HQ458" s="26"/>
      <c r="HR458" s="26"/>
      <c r="HS458" s="26"/>
      <c r="HT458" s="26"/>
      <c r="HU458" s="26"/>
      <c r="HV458" s="26"/>
      <c r="HW458" s="26"/>
      <c r="HX458" s="26"/>
      <c r="HY458" s="26"/>
      <c r="HZ458" s="26"/>
      <c r="IA458" s="26"/>
      <c r="IB458" s="26"/>
      <c r="IC458" s="26"/>
      <c r="ID458" s="26"/>
      <c r="IE458" s="26"/>
      <c r="IF458" s="26"/>
      <c r="IG458" s="26"/>
      <c r="IH458" s="26"/>
      <c r="II458" s="26"/>
      <c r="IJ458" s="26"/>
      <c r="IK458" s="26"/>
      <c r="IL458" s="26"/>
      <c r="IM458" s="26"/>
      <c r="IN458" s="26"/>
      <c r="IO458" s="26"/>
      <c r="IP458" s="26"/>
      <c r="IQ458" s="26"/>
      <c r="IR458" s="26"/>
      <c r="IS458" s="26"/>
      <c r="IT458" s="26"/>
      <c r="IU458" s="26"/>
      <c r="IV458" s="26"/>
      <c r="IW458" s="26"/>
      <c r="IX458" s="26"/>
      <c r="IY458" s="26"/>
      <c r="IZ458" s="26"/>
      <c r="JA458" s="26"/>
      <c r="JB458" s="26"/>
      <c r="JC458" s="26"/>
      <c r="JD458" s="26"/>
      <c r="JE458" s="26"/>
      <c r="JF458" s="26"/>
      <c r="JG458" s="39"/>
      <c r="JH458" s="26"/>
      <c r="JI458" s="26"/>
      <c r="JJ458" s="26"/>
      <c r="JK458" s="26"/>
      <c r="JL458" s="26"/>
      <c r="JM458" s="26"/>
      <c r="JN458" s="26"/>
      <c r="JO458" s="26"/>
      <c r="JP458" s="26"/>
      <c r="JQ458" s="26"/>
      <c r="JR458" s="26"/>
      <c r="JS458" s="26"/>
      <c r="JT458" s="26"/>
      <c r="JU458" s="26"/>
      <c r="JV458" s="26"/>
      <c r="JW458" s="26"/>
      <c r="JX458" s="26"/>
      <c r="JY458" s="26"/>
      <c r="JZ458" s="26"/>
      <c r="KA458" s="26"/>
      <c r="KB458" s="39"/>
    </row>
    <row r="459" spans="2:288" ht="15" customHeight="1" x14ac:dyDescent="0.25">
      <c r="B459" s="293" t="str">
        <f t="shared" si="60"/>
        <v>Desk 35</v>
      </c>
      <c r="C459" s="295" t="str">
        <f t="shared" si="64"/>
        <v/>
      </c>
      <c r="D459" s="295" t="str">
        <f t="shared" si="64"/>
        <v/>
      </c>
      <c r="E459" s="295" t="str">
        <f t="shared" si="64"/>
        <v/>
      </c>
      <c r="F459" s="295" t="str">
        <f t="shared" si="64"/>
        <v/>
      </c>
      <c r="G459" s="591" t="str">
        <f t="shared" si="64"/>
        <v/>
      </c>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39"/>
      <c r="DX459" s="26"/>
      <c r="DY459" s="26"/>
      <c r="DZ459" s="26"/>
      <c r="EA459" s="26"/>
      <c r="EB459" s="26"/>
      <c r="EC459" s="26"/>
      <c r="ED459" s="26"/>
      <c r="EE459" s="26"/>
      <c r="EF459" s="26"/>
      <c r="EG459" s="26"/>
      <c r="EH459" s="26"/>
      <c r="EI459" s="26"/>
      <c r="EJ459" s="26"/>
      <c r="EK459" s="26"/>
      <c r="EL459" s="26"/>
      <c r="EM459" s="26"/>
      <c r="EN459" s="26"/>
      <c r="EO459" s="26"/>
      <c r="EP459" s="26"/>
      <c r="EQ459" s="26"/>
      <c r="ER459" s="39"/>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c r="GU459" s="26"/>
      <c r="GV459" s="26"/>
      <c r="GW459" s="26"/>
      <c r="GX459" s="26"/>
      <c r="GY459" s="26"/>
      <c r="GZ459" s="26"/>
      <c r="HA459" s="26"/>
      <c r="HB459" s="26"/>
      <c r="HC459" s="26"/>
      <c r="HD459" s="26"/>
      <c r="HE459" s="26"/>
      <c r="HF459" s="26"/>
      <c r="HG459" s="26"/>
      <c r="HH459" s="26"/>
      <c r="HI459" s="26"/>
      <c r="HJ459" s="26"/>
      <c r="HK459" s="26"/>
      <c r="HL459" s="26"/>
      <c r="HM459" s="26"/>
      <c r="HN459" s="26"/>
      <c r="HO459" s="26"/>
      <c r="HP459" s="26"/>
      <c r="HQ459" s="26"/>
      <c r="HR459" s="26"/>
      <c r="HS459" s="26"/>
      <c r="HT459" s="26"/>
      <c r="HU459" s="26"/>
      <c r="HV459" s="26"/>
      <c r="HW459" s="26"/>
      <c r="HX459" s="26"/>
      <c r="HY459" s="26"/>
      <c r="HZ459" s="26"/>
      <c r="IA459" s="26"/>
      <c r="IB459" s="26"/>
      <c r="IC459" s="26"/>
      <c r="ID459" s="26"/>
      <c r="IE459" s="26"/>
      <c r="IF459" s="26"/>
      <c r="IG459" s="26"/>
      <c r="IH459" s="26"/>
      <c r="II459" s="26"/>
      <c r="IJ459" s="26"/>
      <c r="IK459" s="26"/>
      <c r="IL459" s="26"/>
      <c r="IM459" s="26"/>
      <c r="IN459" s="26"/>
      <c r="IO459" s="26"/>
      <c r="IP459" s="26"/>
      <c r="IQ459" s="26"/>
      <c r="IR459" s="26"/>
      <c r="IS459" s="26"/>
      <c r="IT459" s="26"/>
      <c r="IU459" s="26"/>
      <c r="IV459" s="26"/>
      <c r="IW459" s="26"/>
      <c r="IX459" s="26"/>
      <c r="IY459" s="26"/>
      <c r="IZ459" s="26"/>
      <c r="JA459" s="26"/>
      <c r="JB459" s="26"/>
      <c r="JC459" s="26"/>
      <c r="JD459" s="26"/>
      <c r="JE459" s="26"/>
      <c r="JF459" s="26"/>
      <c r="JG459" s="39"/>
      <c r="JH459" s="26"/>
      <c r="JI459" s="26"/>
      <c r="JJ459" s="26"/>
      <c r="JK459" s="26"/>
      <c r="JL459" s="26"/>
      <c r="JM459" s="26"/>
      <c r="JN459" s="26"/>
      <c r="JO459" s="26"/>
      <c r="JP459" s="26"/>
      <c r="JQ459" s="26"/>
      <c r="JR459" s="26"/>
      <c r="JS459" s="26"/>
      <c r="JT459" s="26"/>
      <c r="JU459" s="26"/>
      <c r="JV459" s="26"/>
      <c r="JW459" s="26"/>
      <c r="JX459" s="26"/>
      <c r="JY459" s="26"/>
      <c r="JZ459" s="26"/>
      <c r="KA459" s="26"/>
      <c r="KB459" s="39"/>
    </row>
    <row r="460" spans="2:288" ht="15" customHeight="1" x14ac:dyDescent="0.25">
      <c r="B460" s="293" t="str">
        <f t="shared" si="60"/>
        <v>Desk 36</v>
      </c>
      <c r="C460" s="295" t="str">
        <f t="shared" si="64"/>
        <v/>
      </c>
      <c r="D460" s="295" t="str">
        <f t="shared" si="64"/>
        <v/>
      </c>
      <c r="E460" s="295" t="str">
        <f t="shared" si="64"/>
        <v/>
      </c>
      <c r="F460" s="295" t="str">
        <f t="shared" si="64"/>
        <v/>
      </c>
      <c r="G460" s="591" t="str">
        <f t="shared" si="64"/>
        <v/>
      </c>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39"/>
      <c r="DX460" s="26"/>
      <c r="DY460" s="26"/>
      <c r="DZ460" s="26"/>
      <c r="EA460" s="26"/>
      <c r="EB460" s="26"/>
      <c r="EC460" s="26"/>
      <c r="ED460" s="26"/>
      <c r="EE460" s="26"/>
      <c r="EF460" s="26"/>
      <c r="EG460" s="26"/>
      <c r="EH460" s="26"/>
      <c r="EI460" s="26"/>
      <c r="EJ460" s="26"/>
      <c r="EK460" s="26"/>
      <c r="EL460" s="26"/>
      <c r="EM460" s="26"/>
      <c r="EN460" s="26"/>
      <c r="EO460" s="26"/>
      <c r="EP460" s="26"/>
      <c r="EQ460" s="26"/>
      <c r="ER460" s="39"/>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c r="GU460" s="26"/>
      <c r="GV460" s="26"/>
      <c r="GW460" s="26"/>
      <c r="GX460" s="26"/>
      <c r="GY460" s="26"/>
      <c r="GZ460" s="26"/>
      <c r="HA460" s="26"/>
      <c r="HB460" s="26"/>
      <c r="HC460" s="26"/>
      <c r="HD460" s="26"/>
      <c r="HE460" s="26"/>
      <c r="HF460" s="26"/>
      <c r="HG460" s="26"/>
      <c r="HH460" s="26"/>
      <c r="HI460" s="26"/>
      <c r="HJ460" s="26"/>
      <c r="HK460" s="26"/>
      <c r="HL460" s="26"/>
      <c r="HM460" s="26"/>
      <c r="HN460" s="26"/>
      <c r="HO460" s="26"/>
      <c r="HP460" s="26"/>
      <c r="HQ460" s="26"/>
      <c r="HR460" s="26"/>
      <c r="HS460" s="26"/>
      <c r="HT460" s="26"/>
      <c r="HU460" s="26"/>
      <c r="HV460" s="26"/>
      <c r="HW460" s="26"/>
      <c r="HX460" s="26"/>
      <c r="HY460" s="26"/>
      <c r="HZ460" s="26"/>
      <c r="IA460" s="26"/>
      <c r="IB460" s="26"/>
      <c r="IC460" s="26"/>
      <c r="ID460" s="26"/>
      <c r="IE460" s="26"/>
      <c r="IF460" s="26"/>
      <c r="IG460" s="26"/>
      <c r="IH460" s="26"/>
      <c r="II460" s="26"/>
      <c r="IJ460" s="26"/>
      <c r="IK460" s="26"/>
      <c r="IL460" s="26"/>
      <c r="IM460" s="26"/>
      <c r="IN460" s="26"/>
      <c r="IO460" s="26"/>
      <c r="IP460" s="26"/>
      <c r="IQ460" s="26"/>
      <c r="IR460" s="26"/>
      <c r="IS460" s="26"/>
      <c r="IT460" s="26"/>
      <c r="IU460" s="26"/>
      <c r="IV460" s="26"/>
      <c r="IW460" s="26"/>
      <c r="IX460" s="26"/>
      <c r="IY460" s="26"/>
      <c r="IZ460" s="26"/>
      <c r="JA460" s="26"/>
      <c r="JB460" s="26"/>
      <c r="JC460" s="26"/>
      <c r="JD460" s="26"/>
      <c r="JE460" s="26"/>
      <c r="JF460" s="26"/>
      <c r="JG460" s="39"/>
      <c r="JH460" s="26"/>
      <c r="JI460" s="26"/>
      <c r="JJ460" s="26"/>
      <c r="JK460" s="26"/>
      <c r="JL460" s="26"/>
      <c r="JM460" s="26"/>
      <c r="JN460" s="26"/>
      <c r="JO460" s="26"/>
      <c r="JP460" s="26"/>
      <c r="JQ460" s="26"/>
      <c r="JR460" s="26"/>
      <c r="JS460" s="26"/>
      <c r="JT460" s="26"/>
      <c r="JU460" s="26"/>
      <c r="JV460" s="26"/>
      <c r="JW460" s="26"/>
      <c r="JX460" s="26"/>
      <c r="JY460" s="26"/>
      <c r="JZ460" s="26"/>
      <c r="KA460" s="26"/>
      <c r="KB460" s="39"/>
    </row>
    <row r="461" spans="2:288" ht="15" customHeight="1" x14ac:dyDescent="0.25">
      <c r="B461" s="293" t="str">
        <f t="shared" si="60"/>
        <v>Desk 37</v>
      </c>
      <c r="C461" s="295" t="str">
        <f t="shared" si="64"/>
        <v/>
      </c>
      <c r="D461" s="295" t="str">
        <f t="shared" si="64"/>
        <v/>
      </c>
      <c r="E461" s="295" t="str">
        <f t="shared" si="64"/>
        <v/>
      </c>
      <c r="F461" s="295" t="str">
        <f t="shared" si="64"/>
        <v/>
      </c>
      <c r="G461" s="591" t="str">
        <f t="shared" si="64"/>
        <v/>
      </c>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39"/>
      <c r="DX461" s="26"/>
      <c r="DY461" s="26"/>
      <c r="DZ461" s="26"/>
      <c r="EA461" s="26"/>
      <c r="EB461" s="26"/>
      <c r="EC461" s="26"/>
      <c r="ED461" s="26"/>
      <c r="EE461" s="26"/>
      <c r="EF461" s="26"/>
      <c r="EG461" s="26"/>
      <c r="EH461" s="26"/>
      <c r="EI461" s="26"/>
      <c r="EJ461" s="26"/>
      <c r="EK461" s="26"/>
      <c r="EL461" s="26"/>
      <c r="EM461" s="26"/>
      <c r="EN461" s="26"/>
      <c r="EO461" s="26"/>
      <c r="EP461" s="26"/>
      <c r="EQ461" s="26"/>
      <c r="ER461" s="39"/>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c r="GK461" s="26"/>
      <c r="GL461" s="26"/>
      <c r="GM461" s="26"/>
      <c r="GN461" s="26"/>
      <c r="GO461" s="26"/>
      <c r="GP461" s="26"/>
      <c r="GQ461" s="26"/>
      <c r="GR461" s="26"/>
      <c r="GS461" s="26"/>
      <c r="GT461" s="26"/>
      <c r="GU461" s="26"/>
      <c r="GV461" s="26"/>
      <c r="GW461" s="26"/>
      <c r="GX461" s="26"/>
      <c r="GY461" s="26"/>
      <c r="GZ461" s="26"/>
      <c r="HA461" s="26"/>
      <c r="HB461" s="26"/>
      <c r="HC461" s="26"/>
      <c r="HD461" s="26"/>
      <c r="HE461" s="26"/>
      <c r="HF461" s="26"/>
      <c r="HG461" s="26"/>
      <c r="HH461" s="26"/>
      <c r="HI461" s="26"/>
      <c r="HJ461" s="26"/>
      <c r="HK461" s="26"/>
      <c r="HL461" s="26"/>
      <c r="HM461" s="26"/>
      <c r="HN461" s="26"/>
      <c r="HO461" s="26"/>
      <c r="HP461" s="26"/>
      <c r="HQ461" s="26"/>
      <c r="HR461" s="26"/>
      <c r="HS461" s="26"/>
      <c r="HT461" s="26"/>
      <c r="HU461" s="26"/>
      <c r="HV461" s="26"/>
      <c r="HW461" s="26"/>
      <c r="HX461" s="26"/>
      <c r="HY461" s="26"/>
      <c r="HZ461" s="26"/>
      <c r="IA461" s="26"/>
      <c r="IB461" s="26"/>
      <c r="IC461" s="26"/>
      <c r="ID461" s="26"/>
      <c r="IE461" s="26"/>
      <c r="IF461" s="26"/>
      <c r="IG461" s="26"/>
      <c r="IH461" s="26"/>
      <c r="II461" s="26"/>
      <c r="IJ461" s="26"/>
      <c r="IK461" s="26"/>
      <c r="IL461" s="26"/>
      <c r="IM461" s="26"/>
      <c r="IN461" s="26"/>
      <c r="IO461" s="26"/>
      <c r="IP461" s="26"/>
      <c r="IQ461" s="26"/>
      <c r="IR461" s="26"/>
      <c r="IS461" s="26"/>
      <c r="IT461" s="26"/>
      <c r="IU461" s="26"/>
      <c r="IV461" s="26"/>
      <c r="IW461" s="26"/>
      <c r="IX461" s="26"/>
      <c r="IY461" s="26"/>
      <c r="IZ461" s="26"/>
      <c r="JA461" s="26"/>
      <c r="JB461" s="26"/>
      <c r="JC461" s="26"/>
      <c r="JD461" s="26"/>
      <c r="JE461" s="26"/>
      <c r="JF461" s="26"/>
      <c r="JG461" s="39"/>
      <c r="JH461" s="26"/>
      <c r="JI461" s="26"/>
      <c r="JJ461" s="26"/>
      <c r="JK461" s="26"/>
      <c r="JL461" s="26"/>
      <c r="JM461" s="26"/>
      <c r="JN461" s="26"/>
      <c r="JO461" s="26"/>
      <c r="JP461" s="26"/>
      <c r="JQ461" s="26"/>
      <c r="JR461" s="26"/>
      <c r="JS461" s="26"/>
      <c r="JT461" s="26"/>
      <c r="JU461" s="26"/>
      <c r="JV461" s="26"/>
      <c r="JW461" s="26"/>
      <c r="JX461" s="26"/>
      <c r="JY461" s="26"/>
      <c r="JZ461" s="26"/>
      <c r="KA461" s="26"/>
      <c r="KB461" s="39"/>
    </row>
    <row r="462" spans="2:288" ht="15" customHeight="1" x14ac:dyDescent="0.25">
      <c r="B462" s="293" t="str">
        <f t="shared" si="60"/>
        <v>Desk 38</v>
      </c>
      <c r="C462" s="295" t="str">
        <f t="shared" si="64"/>
        <v/>
      </c>
      <c r="D462" s="295" t="str">
        <f t="shared" si="64"/>
        <v/>
      </c>
      <c r="E462" s="295" t="str">
        <f t="shared" si="64"/>
        <v/>
      </c>
      <c r="F462" s="295" t="str">
        <f t="shared" si="64"/>
        <v/>
      </c>
      <c r="G462" s="591" t="str">
        <f t="shared" si="64"/>
        <v/>
      </c>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39"/>
      <c r="DX462" s="26"/>
      <c r="DY462" s="26"/>
      <c r="DZ462" s="26"/>
      <c r="EA462" s="26"/>
      <c r="EB462" s="26"/>
      <c r="EC462" s="26"/>
      <c r="ED462" s="26"/>
      <c r="EE462" s="26"/>
      <c r="EF462" s="26"/>
      <c r="EG462" s="26"/>
      <c r="EH462" s="26"/>
      <c r="EI462" s="26"/>
      <c r="EJ462" s="26"/>
      <c r="EK462" s="26"/>
      <c r="EL462" s="26"/>
      <c r="EM462" s="26"/>
      <c r="EN462" s="26"/>
      <c r="EO462" s="26"/>
      <c r="EP462" s="26"/>
      <c r="EQ462" s="26"/>
      <c r="ER462" s="39"/>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c r="GK462" s="26"/>
      <c r="GL462" s="26"/>
      <c r="GM462" s="26"/>
      <c r="GN462" s="26"/>
      <c r="GO462" s="26"/>
      <c r="GP462" s="26"/>
      <c r="GQ462" s="26"/>
      <c r="GR462" s="26"/>
      <c r="GS462" s="26"/>
      <c r="GT462" s="26"/>
      <c r="GU462" s="26"/>
      <c r="GV462" s="26"/>
      <c r="GW462" s="26"/>
      <c r="GX462" s="26"/>
      <c r="GY462" s="26"/>
      <c r="GZ462" s="26"/>
      <c r="HA462" s="26"/>
      <c r="HB462" s="26"/>
      <c r="HC462" s="26"/>
      <c r="HD462" s="26"/>
      <c r="HE462" s="26"/>
      <c r="HF462" s="26"/>
      <c r="HG462" s="26"/>
      <c r="HH462" s="26"/>
      <c r="HI462" s="26"/>
      <c r="HJ462" s="26"/>
      <c r="HK462" s="26"/>
      <c r="HL462" s="26"/>
      <c r="HM462" s="26"/>
      <c r="HN462" s="26"/>
      <c r="HO462" s="26"/>
      <c r="HP462" s="26"/>
      <c r="HQ462" s="26"/>
      <c r="HR462" s="26"/>
      <c r="HS462" s="26"/>
      <c r="HT462" s="26"/>
      <c r="HU462" s="26"/>
      <c r="HV462" s="26"/>
      <c r="HW462" s="26"/>
      <c r="HX462" s="26"/>
      <c r="HY462" s="26"/>
      <c r="HZ462" s="26"/>
      <c r="IA462" s="26"/>
      <c r="IB462" s="26"/>
      <c r="IC462" s="26"/>
      <c r="ID462" s="26"/>
      <c r="IE462" s="26"/>
      <c r="IF462" s="26"/>
      <c r="IG462" s="26"/>
      <c r="IH462" s="26"/>
      <c r="II462" s="26"/>
      <c r="IJ462" s="26"/>
      <c r="IK462" s="26"/>
      <c r="IL462" s="26"/>
      <c r="IM462" s="26"/>
      <c r="IN462" s="26"/>
      <c r="IO462" s="26"/>
      <c r="IP462" s="26"/>
      <c r="IQ462" s="26"/>
      <c r="IR462" s="26"/>
      <c r="IS462" s="26"/>
      <c r="IT462" s="26"/>
      <c r="IU462" s="26"/>
      <c r="IV462" s="26"/>
      <c r="IW462" s="26"/>
      <c r="IX462" s="26"/>
      <c r="IY462" s="26"/>
      <c r="IZ462" s="26"/>
      <c r="JA462" s="26"/>
      <c r="JB462" s="26"/>
      <c r="JC462" s="26"/>
      <c r="JD462" s="26"/>
      <c r="JE462" s="26"/>
      <c r="JF462" s="26"/>
      <c r="JG462" s="39"/>
      <c r="JH462" s="26"/>
      <c r="JI462" s="26"/>
      <c r="JJ462" s="26"/>
      <c r="JK462" s="26"/>
      <c r="JL462" s="26"/>
      <c r="JM462" s="26"/>
      <c r="JN462" s="26"/>
      <c r="JO462" s="26"/>
      <c r="JP462" s="26"/>
      <c r="JQ462" s="26"/>
      <c r="JR462" s="26"/>
      <c r="JS462" s="26"/>
      <c r="JT462" s="26"/>
      <c r="JU462" s="26"/>
      <c r="JV462" s="26"/>
      <c r="JW462" s="26"/>
      <c r="JX462" s="26"/>
      <c r="JY462" s="26"/>
      <c r="JZ462" s="26"/>
      <c r="KA462" s="26"/>
      <c r="KB462" s="39"/>
    </row>
    <row r="463" spans="2:288" ht="15" customHeight="1" x14ac:dyDescent="0.25">
      <c r="B463" s="293" t="str">
        <f t="shared" si="60"/>
        <v>Desk 39</v>
      </c>
      <c r="C463" s="295" t="str">
        <f t="shared" si="64"/>
        <v/>
      </c>
      <c r="D463" s="295" t="str">
        <f t="shared" si="64"/>
        <v/>
      </c>
      <c r="E463" s="295" t="str">
        <f t="shared" si="64"/>
        <v/>
      </c>
      <c r="F463" s="295" t="str">
        <f t="shared" si="64"/>
        <v/>
      </c>
      <c r="G463" s="591" t="str">
        <f t="shared" si="64"/>
        <v/>
      </c>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39"/>
      <c r="DX463" s="26"/>
      <c r="DY463" s="26"/>
      <c r="DZ463" s="26"/>
      <c r="EA463" s="26"/>
      <c r="EB463" s="26"/>
      <c r="EC463" s="26"/>
      <c r="ED463" s="26"/>
      <c r="EE463" s="26"/>
      <c r="EF463" s="26"/>
      <c r="EG463" s="26"/>
      <c r="EH463" s="26"/>
      <c r="EI463" s="26"/>
      <c r="EJ463" s="26"/>
      <c r="EK463" s="26"/>
      <c r="EL463" s="26"/>
      <c r="EM463" s="26"/>
      <c r="EN463" s="26"/>
      <c r="EO463" s="26"/>
      <c r="EP463" s="26"/>
      <c r="EQ463" s="26"/>
      <c r="ER463" s="39"/>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c r="GU463" s="26"/>
      <c r="GV463" s="26"/>
      <c r="GW463" s="26"/>
      <c r="GX463" s="26"/>
      <c r="GY463" s="26"/>
      <c r="GZ463" s="26"/>
      <c r="HA463" s="26"/>
      <c r="HB463" s="26"/>
      <c r="HC463" s="26"/>
      <c r="HD463" s="26"/>
      <c r="HE463" s="26"/>
      <c r="HF463" s="26"/>
      <c r="HG463" s="26"/>
      <c r="HH463" s="26"/>
      <c r="HI463" s="26"/>
      <c r="HJ463" s="26"/>
      <c r="HK463" s="26"/>
      <c r="HL463" s="26"/>
      <c r="HM463" s="26"/>
      <c r="HN463" s="26"/>
      <c r="HO463" s="26"/>
      <c r="HP463" s="26"/>
      <c r="HQ463" s="26"/>
      <c r="HR463" s="26"/>
      <c r="HS463" s="26"/>
      <c r="HT463" s="26"/>
      <c r="HU463" s="26"/>
      <c r="HV463" s="26"/>
      <c r="HW463" s="26"/>
      <c r="HX463" s="26"/>
      <c r="HY463" s="26"/>
      <c r="HZ463" s="26"/>
      <c r="IA463" s="26"/>
      <c r="IB463" s="26"/>
      <c r="IC463" s="26"/>
      <c r="ID463" s="26"/>
      <c r="IE463" s="26"/>
      <c r="IF463" s="26"/>
      <c r="IG463" s="26"/>
      <c r="IH463" s="26"/>
      <c r="II463" s="26"/>
      <c r="IJ463" s="26"/>
      <c r="IK463" s="26"/>
      <c r="IL463" s="26"/>
      <c r="IM463" s="26"/>
      <c r="IN463" s="26"/>
      <c r="IO463" s="26"/>
      <c r="IP463" s="26"/>
      <c r="IQ463" s="26"/>
      <c r="IR463" s="26"/>
      <c r="IS463" s="26"/>
      <c r="IT463" s="26"/>
      <c r="IU463" s="26"/>
      <c r="IV463" s="26"/>
      <c r="IW463" s="26"/>
      <c r="IX463" s="26"/>
      <c r="IY463" s="26"/>
      <c r="IZ463" s="26"/>
      <c r="JA463" s="26"/>
      <c r="JB463" s="26"/>
      <c r="JC463" s="26"/>
      <c r="JD463" s="26"/>
      <c r="JE463" s="26"/>
      <c r="JF463" s="26"/>
      <c r="JG463" s="39"/>
      <c r="JH463" s="26"/>
      <c r="JI463" s="26"/>
      <c r="JJ463" s="26"/>
      <c r="JK463" s="26"/>
      <c r="JL463" s="26"/>
      <c r="JM463" s="26"/>
      <c r="JN463" s="26"/>
      <c r="JO463" s="26"/>
      <c r="JP463" s="26"/>
      <c r="JQ463" s="26"/>
      <c r="JR463" s="26"/>
      <c r="JS463" s="26"/>
      <c r="JT463" s="26"/>
      <c r="JU463" s="26"/>
      <c r="JV463" s="26"/>
      <c r="JW463" s="26"/>
      <c r="JX463" s="26"/>
      <c r="JY463" s="26"/>
      <c r="JZ463" s="26"/>
      <c r="KA463" s="26"/>
      <c r="KB463" s="39"/>
    </row>
    <row r="464" spans="2:288" ht="15" customHeight="1" x14ac:dyDescent="0.25">
      <c r="B464" s="293" t="str">
        <f t="shared" si="60"/>
        <v>Desk 40</v>
      </c>
      <c r="C464" s="295" t="str">
        <f t="shared" si="64"/>
        <v/>
      </c>
      <c r="D464" s="295" t="str">
        <f t="shared" si="64"/>
        <v/>
      </c>
      <c r="E464" s="295" t="str">
        <f t="shared" si="64"/>
        <v/>
      </c>
      <c r="F464" s="295" t="str">
        <f t="shared" si="64"/>
        <v/>
      </c>
      <c r="G464" s="591" t="str">
        <f t="shared" si="64"/>
        <v/>
      </c>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39"/>
      <c r="DX464" s="26"/>
      <c r="DY464" s="26"/>
      <c r="DZ464" s="26"/>
      <c r="EA464" s="26"/>
      <c r="EB464" s="26"/>
      <c r="EC464" s="26"/>
      <c r="ED464" s="26"/>
      <c r="EE464" s="26"/>
      <c r="EF464" s="26"/>
      <c r="EG464" s="26"/>
      <c r="EH464" s="26"/>
      <c r="EI464" s="26"/>
      <c r="EJ464" s="26"/>
      <c r="EK464" s="26"/>
      <c r="EL464" s="26"/>
      <c r="EM464" s="26"/>
      <c r="EN464" s="26"/>
      <c r="EO464" s="26"/>
      <c r="EP464" s="26"/>
      <c r="EQ464" s="26"/>
      <c r="ER464" s="39"/>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c r="GU464" s="26"/>
      <c r="GV464" s="26"/>
      <c r="GW464" s="26"/>
      <c r="GX464" s="26"/>
      <c r="GY464" s="26"/>
      <c r="GZ464" s="26"/>
      <c r="HA464" s="26"/>
      <c r="HB464" s="26"/>
      <c r="HC464" s="26"/>
      <c r="HD464" s="26"/>
      <c r="HE464" s="26"/>
      <c r="HF464" s="26"/>
      <c r="HG464" s="26"/>
      <c r="HH464" s="26"/>
      <c r="HI464" s="26"/>
      <c r="HJ464" s="26"/>
      <c r="HK464" s="26"/>
      <c r="HL464" s="26"/>
      <c r="HM464" s="26"/>
      <c r="HN464" s="26"/>
      <c r="HO464" s="26"/>
      <c r="HP464" s="26"/>
      <c r="HQ464" s="26"/>
      <c r="HR464" s="26"/>
      <c r="HS464" s="26"/>
      <c r="HT464" s="26"/>
      <c r="HU464" s="26"/>
      <c r="HV464" s="26"/>
      <c r="HW464" s="26"/>
      <c r="HX464" s="26"/>
      <c r="HY464" s="26"/>
      <c r="HZ464" s="26"/>
      <c r="IA464" s="26"/>
      <c r="IB464" s="26"/>
      <c r="IC464" s="26"/>
      <c r="ID464" s="26"/>
      <c r="IE464" s="26"/>
      <c r="IF464" s="26"/>
      <c r="IG464" s="26"/>
      <c r="IH464" s="26"/>
      <c r="II464" s="26"/>
      <c r="IJ464" s="26"/>
      <c r="IK464" s="26"/>
      <c r="IL464" s="26"/>
      <c r="IM464" s="26"/>
      <c r="IN464" s="26"/>
      <c r="IO464" s="26"/>
      <c r="IP464" s="26"/>
      <c r="IQ464" s="26"/>
      <c r="IR464" s="26"/>
      <c r="IS464" s="26"/>
      <c r="IT464" s="26"/>
      <c r="IU464" s="26"/>
      <c r="IV464" s="26"/>
      <c r="IW464" s="26"/>
      <c r="IX464" s="26"/>
      <c r="IY464" s="26"/>
      <c r="IZ464" s="26"/>
      <c r="JA464" s="26"/>
      <c r="JB464" s="26"/>
      <c r="JC464" s="26"/>
      <c r="JD464" s="26"/>
      <c r="JE464" s="26"/>
      <c r="JF464" s="26"/>
      <c r="JG464" s="39"/>
      <c r="JH464" s="26"/>
      <c r="JI464" s="26"/>
      <c r="JJ464" s="26"/>
      <c r="JK464" s="26"/>
      <c r="JL464" s="26"/>
      <c r="JM464" s="26"/>
      <c r="JN464" s="26"/>
      <c r="JO464" s="26"/>
      <c r="JP464" s="26"/>
      <c r="JQ464" s="26"/>
      <c r="JR464" s="26"/>
      <c r="JS464" s="26"/>
      <c r="JT464" s="26"/>
      <c r="JU464" s="26"/>
      <c r="JV464" s="26"/>
      <c r="JW464" s="26"/>
      <c r="JX464" s="26"/>
      <c r="JY464" s="26"/>
      <c r="JZ464" s="26"/>
      <c r="KA464" s="26"/>
      <c r="KB464" s="39"/>
    </row>
    <row r="465" spans="2:288" ht="15" customHeight="1" x14ac:dyDescent="0.25">
      <c r="B465" s="293" t="str">
        <f t="shared" si="60"/>
        <v>Desk 41</v>
      </c>
      <c r="C465" s="295" t="str">
        <f t="shared" si="64"/>
        <v/>
      </c>
      <c r="D465" s="295" t="str">
        <f t="shared" si="64"/>
        <v/>
      </c>
      <c r="E465" s="295" t="str">
        <f t="shared" si="64"/>
        <v/>
      </c>
      <c r="F465" s="295" t="str">
        <f t="shared" si="64"/>
        <v/>
      </c>
      <c r="G465" s="591" t="str">
        <f t="shared" si="64"/>
        <v/>
      </c>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39"/>
      <c r="DX465" s="26"/>
      <c r="DY465" s="26"/>
      <c r="DZ465" s="26"/>
      <c r="EA465" s="26"/>
      <c r="EB465" s="26"/>
      <c r="EC465" s="26"/>
      <c r="ED465" s="26"/>
      <c r="EE465" s="26"/>
      <c r="EF465" s="26"/>
      <c r="EG465" s="26"/>
      <c r="EH465" s="26"/>
      <c r="EI465" s="26"/>
      <c r="EJ465" s="26"/>
      <c r="EK465" s="26"/>
      <c r="EL465" s="26"/>
      <c r="EM465" s="26"/>
      <c r="EN465" s="26"/>
      <c r="EO465" s="26"/>
      <c r="EP465" s="26"/>
      <c r="EQ465" s="26"/>
      <c r="ER465" s="39"/>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c r="GU465" s="26"/>
      <c r="GV465" s="26"/>
      <c r="GW465" s="26"/>
      <c r="GX465" s="26"/>
      <c r="GY465" s="26"/>
      <c r="GZ465" s="26"/>
      <c r="HA465" s="26"/>
      <c r="HB465" s="26"/>
      <c r="HC465" s="26"/>
      <c r="HD465" s="26"/>
      <c r="HE465" s="26"/>
      <c r="HF465" s="26"/>
      <c r="HG465" s="26"/>
      <c r="HH465" s="26"/>
      <c r="HI465" s="26"/>
      <c r="HJ465" s="26"/>
      <c r="HK465" s="26"/>
      <c r="HL465" s="26"/>
      <c r="HM465" s="26"/>
      <c r="HN465" s="26"/>
      <c r="HO465" s="26"/>
      <c r="HP465" s="26"/>
      <c r="HQ465" s="26"/>
      <c r="HR465" s="26"/>
      <c r="HS465" s="26"/>
      <c r="HT465" s="26"/>
      <c r="HU465" s="26"/>
      <c r="HV465" s="26"/>
      <c r="HW465" s="26"/>
      <c r="HX465" s="26"/>
      <c r="HY465" s="26"/>
      <c r="HZ465" s="26"/>
      <c r="IA465" s="26"/>
      <c r="IB465" s="26"/>
      <c r="IC465" s="26"/>
      <c r="ID465" s="26"/>
      <c r="IE465" s="26"/>
      <c r="IF465" s="26"/>
      <c r="IG465" s="26"/>
      <c r="IH465" s="26"/>
      <c r="II465" s="26"/>
      <c r="IJ465" s="26"/>
      <c r="IK465" s="26"/>
      <c r="IL465" s="26"/>
      <c r="IM465" s="26"/>
      <c r="IN465" s="26"/>
      <c r="IO465" s="26"/>
      <c r="IP465" s="26"/>
      <c r="IQ465" s="26"/>
      <c r="IR465" s="26"/>
      <c r="IS465" s="26"/>
      <c r="IT465" s="26"/>
      <c r="IU465" s="26"/>
      <c r="IV465" s="26"/>
      <c r="IW465" s="26"/>
      <c r="IX465" s="26"/>
      <c r="IY465" s="26"/>
      <c r="IZ465" s="26"/>
      <c r="JA465" s="26"/>
      <c r="JB465" s="26"/>
      <c r="JC465" s="26"/>
      <c r="JD465" s="26"/>
      <c r="JE465" s="26"/>
      <c r="JF465" s="26"/>
      <c r="JG465" s="39"/>
      <c r="JH465" s="26"/>
      <c r="JI465" s="26"/>
      <c r="JJ465" s="26"/>
      <c r="JK465" s="26"/>
      <c r="JL465" s="26"/>
      <c r="JM465" s="26"/>
      <c r="JN465" s="26"/>
      <c r="JO465" s="26"/>
      <c r="JP465" s="26"/>
      <c r="JQ465" s="26"/>
      <c r="JR465" s="26"/>
      <c r="JS465" s="26"/>
      <c r="JT465" s="26"/>
      <c r="JU465" s="26"/>
      <c r="JV465" s="26"/>
      <c r="JW465" s="26"/>
      <c r="JX465" s="26"/>
      <c r="JY465" s="26"/>
      <c r="JZ465" s="26"/>
      <c r="KA465" s="26"/>
      <c r="KB465" s="39"/>
    </row>
    <row r="466" spans="2:288" ht="15" customHeight="1" x14ac:dyDescent="0.25">
      <c r="B466" s="293" t="str">
        <f t="shared" si="60"/>
        <v>Desk 42</v>
      </c>
      <c r="C466" s="295" t="str">
        <f t="shared" si="64"/>
        <v/>
      </c>
      <c r="D466" s="295" t="str">
        <f t="shared" si="64"/>
        <v/>
      </c>
      <c r="E466" s="295" t="str">
        <f t="shared" si="64"/>
        <v/>
      </c>
      <c r="F466" s="295" t="str">
        <f t="shared" si="64"/>
        <v/>
      </c>
      <c r="G466" s="591" t="str">
        <f t="shared" si="64"/>
        <v/>
      </c>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39"/>
      <c r="DX466" s="26"/>
      <c r="DY466" s="26"/>
      <c r="DZ466" s="26"/>
      <c r="EA466" s="26"/>
      <c r="EB466" s="26"/>
      <c r="EC466" s="26"/>
      <c r="ED466" s="26"/>
      <c r="EE466" s="26"/>
      <c r="EF466" s="26"/>
      <c r="EG466" s="26"/>
      <c r="EH466" s="26"/>
      <c r="EI466" s="26"/>
      <c r="EJ466" s="26"/>
      <c r="EK466" s="26"/>
      <c r="EL466" s="26"/>
      <c r="EM466" s="26"/>
      <c r="EN466" s="26"/>
      <c r="EO466" s="26"/>
      <c r="EP466" s="26"/>
      <c r="EQ466" s="26"/>
      <c r="ER466" s="39"/>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c r="GU466" s="26"/>
      <c r="GV466" s="26"/>
      <c r="GW466" s="26"/>
      <c r="GX466" s="26"/>
      <c r="GY466" s="26"/>
      <c r="GZ466" s="26"/>
      <c r="HA466" s="26"/>
      <c r="HB466" s="26"/>
      <c r="HC466" s="26"/>
      <c r="HD466" s="26"/>
      <c r="HE466" s="26"/>
      <c r="HF466" s="26"/>
      <c r="HG466" s="26"/>
      <c r="HH466" s="26"/>
      <c r="HI466" s="26"/>
      <c r="HJ466" s="26"/>
      <c r="HK466" s="26"/>
      <c r="HL466" s="26"/>
      <c r="HM466" s="26"/>
      <c r="HN466" s="26"/>
      <c r="HO466" s="26"/>
      <c r="HP466" s="26"/>
      <c r="HQ466" s="26"/>
      <c r="HR466" s="26"/>
      <c r="HS466" s="26"/>
      <c r="HT466" s="26"/>
      <c r="HU466" s="26"/>
      <c r="HV466" s="26"/>
      <c r="HW466" s="26"/>
      <c r="HX466" s="26"/>
      <c r="HY466" s="26"/>
      <c r="HZ466" s="26"/>
      <c r="IA466" s="26"/>
      <c r="IB466" s="26"/>
      <c r="IC466" s="26"/>
      <c r="ID466" s="26"/>
      <c r="IE466" s="26"/>
      <c r="IF466" s="26"/>
      <c r="IG466" s="26"/>
      <c r="IH466" s="26"/>
      <c r="II466" s="26"/>
      <c r="IJ466" s="26"/>
      <c r="IK466" s="26"/>
      <c r="IL466" s="26"/>
      <c r="IM466" s="26"/>
      <c r="IN466" s="26"/>
      <c r="IO466" s="26"/>
      <c r="IP466" s="26"/>
      <c r="IQ466" s="26"/>
      <c r="IR466" s="26"/>
      <c r="IS466" s="26"/>
      <c r="IT466" s="26"/>
      <c r="IU466" s="26"/>
      <c r="IV466" s="26"/>
      <c r="IW466" s="26"/>
      <c r="IX466" s="26"/>
      <c r="IY466" s="26"/>
      <c r="IZ466" s="26"/>
      <c r="JA466" s="26"/>
      <c r="JB466" s="26"/>
      <c r="JC466" s="26"/>
      <c r="JD466" s="26"/>
      <c r="JE466" s="26"/>
      <c r="JF466" s="26"/>
      <c r="JG466" s="39"/>
      <c r="JH466" s="26"/>
      <c r="JI466" s="26"/>
      <c r="JJ466" s="26"/>
      <c r="JK466" s="26"/>
      <c r="JL466" s="26"/>
      <c r="JM466" s="26"/>
      <c r="JN466" s="26"/>
      <c r="JO466" s="26"/>
      <c r="JP466" s="26"/>
      <c r="JQ466" s="26"/>
      <c r="JR466" s="26"/>
      <c r="JS466" s="26"/>
      <c r="JT466" s="26"/>
      <c r="JU466" s="26"/>
      <c r="JV466" s="26"/>
      <c r="JW466" s="26"/>
      <c r="JX466" s="26"/>
      <c r="JY466" s="26"/>
      <c r="JZ466" s="26"/>
      <c r="KA466" s="26"/>
      <c r="KB466" s="39"/>
    </row>
    <row r="467" spans="2:288" ht="15" customHeight="1" x14ac:dyDescent="0.25">
      <c r="B467" s="293" t="str">
        <f t="shared" si="60"/>
        <v>Desk 43</v>
      </c>
      <c r="C467" s="295" t="str">
        <f t="shared" si="64"/>
        <v/>
      </c>
      <c r="D467" s="295" t="str">
        <f t="shared" si="64"/>
        <v/>
      </c>
      <c r="E467" s="295" t="str">
        <f t="shared" si="64"/>
        <v/>
      </c>
      <c r="F467" s="295" t="str">
        <f t="shared" si="64"/>
        <v/>
      </c>
      <c r="G467" s="591" t="str">
        <f t="shared" si="64"/>
        <v/>
      </c>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39"/>
      <c r="DX467" s="26"/>
      <c r="DY467" s="26"/>
      <c r="DZ467" s="26"/>
      <c r="EA467" s="26"/>
      <c r="EB467" s="26"/>
      <c r="EC467" s="26"/>
      <c r="ED467" s="26"/>
      <c r="EE467" s="26"/>
      <c r="EF467" s="26"/>
      <c r="EG467" s="26"/>
      <c r="EH467" s="26"/>
      <c r="EI467" s="26"/>
      <c r="EJ467" s="26"/>
      <c r="EK467" s="26"/>
      <c r="EL467" s="26"/>
      <c r="EM467" s="26"/>
      <c r="EN467" s="26"/>
      <c r="EO467" s="26"/>
      <c r="EP467" s="26"/>
      <c r="EQ467" s="26"/>
      <c r="ER467" s="39"/>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c r="GU467" s="26"/>
      <c r="GV467" s="26"/>
      <c r="GW467" s="26"/>
      <c r="GX467" s="26"/>
      <c r="GY467" s="26"/>
      <c r="GZ467" s="26"/>
      <c r="HA467" s="26"/>
      <c r="HB467" s="26"/>
      <c r="HC467" s="26"/>
      <c r="HD467" s="26"/>
      <c r="HE467" s="26"/>
      <c r="HF467" s="26"/>
      <c r="HG467" s="26"/>
      <c r="HH467" s="26"/>
      <c r="HI467" s="26"/>
      <c r="HJ467" s="26"/>
      <c r="HK467" s="26"/>
      <c r="HL467" s="26"/>
      <c r="HM467" s="26"/>
      <c r="HN467" s="26"/>
      <c r="HO467" s="26"/>
      <c r="HP467" s="26"/>
      <c r="HQ467" s="26"/>
      <c r="HR467" s="26"/>
      <c r="HS467" s="26"/>
      <c r="HT467" s="26"/>
      <c r="HU467" s="26"/>
      <c r="HV467" s="26"/>
      <c r="HW467" s="26"/>
      <c r="HX467" s="26"/>
      <c r="HY467" s="26"/>
      <c r="HZ467" s="26"/>
      <c r="IA467" s="26"/>
      <c r="IB467" s="26"/>
      <c r="IC467" s="26"/>
      <c r="ID467" s="26"/>
      <c r="IE467" s="26"/>
      <c r="IF467" s="26"/>
      <c r="IG467" s="26"/>
      <c r="IH467" s="26"/>
      <c r="II467" s="26"/>
      <c r="IJ467" s="26"/>
      <c r="IK467" s="26"/>
      <c r="IL467" s="26"/>
      <c r="IM467" s="26"/>
      <c r="IN467" s="26"/>
      <c r="IO467" s="26"/>
      <c r="IP467" s="26"/>
      <c r="IQ467" s="26"/>
      <c r="IR467" s="26"/>
      <c r="IS467" s="26"/>
      <c r="IT467" s="26"/>
      <c r="IU467" s="26"/>
      <c r="IV467" s="26"/>
      <c r="IW467" s="26"/>
      <c r="IX467" s="26"/>
      <c r="IY467" s="26"/>
      <c r="IZ467" s="26"/>
      <c r="JA467" s="26"/>
      <c r="JB467" s="26"/>
      <c r="JC467" s="26"/>
      <c r="JD467" s="26"/>
      <c r="JE467" s="26"/>
      <c r="JF467" s="26"/>
      <c r="JG467" s="39"/>
      <c r="JH467" s="26"/>
      <c r="JI467" s="26"/>
      <c r="JJ467" s="26"/>
      <c r="JK467" s="26"/>
      <c r="JL467" s="26"/>
      <c r="JM467" s="26"/>
      <c r="JN467" s="26"/>
      <c r="JO467" s="26"/>
      <c r="JP467" s="26"/>
      <c r="JQ467" s="26"/>
      <c r="JR467" s="26"/>
      <c r="JS467" s="26"/>
      <c r="JT467" s="26"/>
      <c r="JU467" s="26"/>
      <c r="JV467" s="26"/>
      <c r="JW467" s="26"/>
      <c r="JX467" s="26"/>
      <c r="JY467" s="26"/>
      <c r="JZ467" s="26"/>
      <c r="KA467" s="26"/>
      <c r="KB467" s="39"/>
    </row>
    <row r="468" spans="2:288" ht="15" customHeight="1" x14ac:dyDescent="0.25">
      <c r="B468" s="293" t="str">
        <f t="shared" si="60"/>
        <v>Desk 44</v>
      </c>
      <c r="C468" s="295" t="str">
        <f t="shared" si="64"/>
        <v/>
      </c>
      <c r="D468" s="295" t="str">
        <f t="shared" si="64"/>
        <v/>
      </c>
      <c r="E468" s="295" t="str">
        <f t="shared" si="64"/>
        <v/>
      </c>
      <c r="F468" s="295" t="str">
        <f t="shared" si="64"/>
        <v/>
      </c>
      <c r="G468" s="591" t="str">
        <f t="shared" si="64"/>
        <v/>
      </c>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39"/>
      <c r="DX468" s="26"/>
      <c r="DY468" s="26"/>
      <c r="DZ468" s="26"/>
      <c r="EA468" s="26"/>
      <c r="EB468" s="26"/>
      <c r="EC468" s="26"/>
      <c r="ED468" s="26"/>
      <c r="EE468" s="26"/>
      <c r="EF468" s="26"/>
      <c r="EG468" s="26"/>
      <c r="EH468" s="26"/>
      <c r="EI468" s="26"/>
      <c r="EJ468" s="26"/>
      <c r="EK468" s="26"/>
      <c r="EL468" s="26"/>
      <c r="EM468" s="26"/>
      <c r="EN468" s="26"/>
      <c r="EO468" s="26"/>
      <c r="EP468" s="26"/>
      <c r="EQ468" s="26"/>
      <c r="ER468" s="39"/>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c r="GU468" s="26"/>
      <c r="GV468" s="26"/>
      <c r="GW468" s="26"/>
      <c r="GX468" s="26"/>
      <c r="GY468" s="26"/>
      <c r="GZ468" s="26"/>
      <c r="HA468" s="26"/>
      <c r="HB468" s="26"/>
      <c r="HC468" s="26"/>
      <c r="HD468" s="26"/>
      <c r="HE468" s="26"/>
      <c r="HF468" s="26"/>
      <c r="HG468" s="26"/>
      <c r="HH468" s="26"/>
      <c r="HI468" s="26"/>
      <c r="HJ468" s="26"/>
      <c r="HK468" s="26"/>
      <c r="HL468" s="26"/>
      <c r="HM468" s="26"/>
      <c r="HN468" s="26"/>
      <c r="HO468" s="26"/>
      <c r="HP468" s="26"/>
      <c r="HQ468" s="26"/>
      <c r="HR468" s="26"/>
      <c r="HS468" s="26"/>
      <c r="HT468" s="26"/>
      <c r="HU468" s="26"/>
      <c r="HV468" s="26"/>
      <c r="HW468" s="26"/>
      <c r="HX468" s="26"/>
      <c r="HY468" s="26"/>
      <c r="HZ468" s="26"/>
      <c r="IA468" s="26"/>
      <c r="IB468" s="26"/>
      <c r="IC468" s="26"/>
      <c r="ID468" s="26"/>
      <c r="IE468" s="26"/>
      <c r="IF468" s="26"/>
      <c r="IG468" s="26"/>
      <c r="IH468" s="26"/>
      <c r="II468" s="26"/>
      <c r="IJ468" s="26"/>
      <c r="IK468" s="26"/>
      <c r="IL468" s="26"/>
      <c r="IM468" s="26"/>
      <c r="IN468" s="26"/>
      <c r="IO468" s="26"/>
      <c r="IP468" s="26"/>
      <c r="IQ468" s="26"/>
      <c r="IR468" s="26"/>
      <c r="IS468" s="26"/>
      <c r="IT468" s="26"/>
      <c r="IU468" s="26"/>
      <c r="IV468" s="26"/>
      <c r="IW468" s="26"/>
      <c r="IX468" s="26"/>
      <c r="IY468" s="26"/>
      <c r="IZ468" s="26"/>
      <c r="JA468" s="26"/>
      <c r="JB468" s="26"/>
      <c r="JC468" s="26"/>
      <c r="JD468" s="26"/>
      <c r="JE468" s="26"/>
      <c r="JF468" s="26"/>
      <c r="JG468" s="39"/>
      <c r="JH468" s="26"/>
      <c r="JI468" s="26"/>
      <c r="JJ468" s="26"/>
      <c r="JK468" s="26"/>
      <c r="JL468" s="26"/>
      <c r="JM468" s="26"/>
      <c r="JN468" s="26"/>
      <c r="JO468" s="26"/>
      <c r="JP468" s="26"/>
      <c r="JQ468" s="26"/>
      <c r="JR468" s="26"/>
      <c r="JS468" s="26"/>
      <c r="JT468" s="26"/>
      <c r="JU468" s="26"/>
      <c r="JV468" s="26"/>
      <c r="JW468" s="26"/>
      <c r="JX468" s="26"/>
      <c r="JY468" s="26"/>
      <c r="JZ468" s="26"/>
      <c r="KA468" s="26"/>
      <c r="KB468" s="39"/>
    </row>
    <row r="469" spans="2:288" ht="15" customHeight="1" x14ac:dyDescent="0.25">
      <c r="B469" s="293" t="str">
        <f t="shared" si="60"/>
        <v>Desk 45</v>
      </c>
      <c r="C469" s="295" t="str">
        <f t="shared" si="64"/>
        <v/>
      </c>
      <c r="D469" s="295" t="str">
        <f t="shared" si="64"/>
        <v/>
      </c>
      <c r="E469" s="295" t="str">
        <f t="shared" si="64"/>
        <v/>
      </c>
      <c r="F469" s="295" t="str">
        <f t="shared" si="64"/>
        <v/>
      </c>
      <c r="G469" s="591" t="str">
        <f t="shared" si="64"/>
        <v/>
      </c>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39"/>
      <c r="DX469" s="26"/>
      <c r="DY469" s="26"/>
      <c r="DZ469" s="26"/>
      <c r="EA469" s="26"/>
      <c r="EB469" s="26"/>
      <c r="EC469" s="26"/>
      <c r="ED469" s="26"/>
      <c r="EE469" s="26"/>
      <c r="EF469" s="26"/>
      <c r="EG469" s="26"/>
      <c r="EH469" s="26"/>
      <c r="EI469" s="26"/>
      <c r="EJ469" s="26"/>
      <c r="EK469" s="26"/>
      <c r="EL469" s="26"/>
      <c r="EM469" s="26"/>
      <c r="EN469" s="26"/>
      <c r="EO469" s="26"/>
      <c r="EP469" s="26"/>
      <c r="EQ469" s="26"/>
      <c r="ER469" s="39"/>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c r="GU469" s="26"/>
      <c r="GV469" s="26"/>
      <c r="GW469" s="26"/>
      <c r="GX469" s="26"/>
      <c r="GY469" s="26"/>
      <c r="GZ469" s="26"/>
      <c r="HA469" s="26"/>
      <c r="HB469" s="26"/>
      <c r="HC469" s="26"/>
      <c r="HD469" s="26"/>
      <c r="HE469" s="26"/>
      <c r="HF469" s="26"/>
      <c r="HG469" s="26"/>
      <c r="HH469" s="26"/>
      <c r="HI469" s="26"/>
      <c r="HJ469" s="26"/>
      <c r="HK469" s="26"/>
      <c r="HL469" s="26"/>
      <c r="HM469" s="26"/>
      <c r="HN469" s="26"/>
      <c r="HO469" s="26"/>
      <c r="HP469" s="26"/>
      <c r="HQ469" s="26"/>
      <c r="HR469" s="26"/>
      <c r="HS469" s="26"/>
      <c r="HT469" s="26"/>
      <c r="HU469" s="26"/>
      <c r="HV469" s="26"/>
      <c r="HW469" s="26"/>
      <c r="HX469" s="26"/>
      <c r="HY469" s="26"/>
      <c r="HZ469" s="26"/>
      <c r="IA469" s="26"/>
      <c r="IB469" s="26"/>
      <c r="IC469" s="26"/>
      <c r="ID469" s="26"/>
      <c r="IE469" s="26"/>
      <c r="IF469" s="26"/>
      <c r="IG469" s="26"/>
      <c r="IH469" s="26"/>
      <c r="II469" s="26"/>
      <c r="IJ469" s="26"/>
      <c r="IK469" s="26"/>
      <c r="IL469" s="26"/>
      <c r="IM469" s="26"/>
      <c r="IN469" s="26"/>
      <c r="IO469" s="26"/>
      <c r="IP469" s="26"/>
      <c r="IQ469" s="26"/>
      <c r="IR469" s="26"/>
      <c r="IS469" s="26"/>
      <c r="IT469" s="26"/>
      <c r="IU469" s="26"/>
      <c r="IV469" s="26"/>
      <c r="IW469" s="26"/>
      <c r="IX469" s="26"/>
      <c r="IY469" s="26"/>
      <c r="IZ469" s="26"/>
      <c r="JA469" s="26"/>
      <c r="JB469" s="26"/>
      <c r="JC469" s="26"/>
      <c r="JD469" s="26"/>
      <c r="JE469" s="26"/>
      <c r="JF469" s="26"/>
      <c r="JG469" s="39"/>
      <c r="JH469" s="26"/>
      <c r="JI469" s="26"/>
      <c r="JJ469" s="26"/>
      <c r="JK469" s="26"/>
      <c r="JL469" s="26"/>
      <c r="JM469" s="26"/>
      <c r="JN469" s="26"/>
      <c r="JO469" s="26"/>
      <c r="JP469" s="26"/>
      <c r="JQ469" s="26"/>
      <c r="JR469" s="26"/>
      <c r="JS469" s="26"/>
      <c r="JT469" s="26"/>
      <c r="JU469" s="26"/>
      <c r="JV469" s="26"/>
      <c r="JW469" s="26"/>
      <c r="JX469" s="26"/>
      <c r="JY469" s="26"/>
      <c r="JZ469" s="26"/>
      <c r="KA469" s="26"/>
      <c r="KB469" s="39"/>
    </row>
    <row r="470" spans="2:288" ht="15" customHeight="1" x14ac:dyDescent="0.25">
      <c r="B470" s="293" t="str">
        <f t="shared" si="60"/>
        <v>Desk 46</v>
      </c>
      <c r="C470" s="295" t="str">
        <f t="shared" si="64"/>
        <v/>
      </c>
      <c r="D470" s="295" t="str">
        <f t="shared" si="64"/>
        <v/>
      </c>
      <c r="E470" s="295" t="str">
        <f t="shared" si="64"/>
        <v/>
      </c>
      <c r="F470" s="295" t="str">
        <f t="shared" si="64"/>
        <v/>
      </c>
      <c r="G470" s="591" t="str">
        <f t="shared" si="64"/>
        <v/>
      </c>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39"/>
      <c r="DX470" s="26"/>
      <c r="DY470" s="26"/>
      <c r="DZ470" s="26"/>
      <c r="EA470" s="26"/>
      <c r="EB470" s="26"/>
      <c r="EC470" s="26"/>
      <c r="ED470" s="26"/>
      <c r="EE470" s="26"/>
      <c r="EF470" s="26"/>
      <c r="EG470" s="26"/>
      <c r="EH470" s="26"/>
      <c r="EI470" s="26"/>
      <c r="EJ470" s="26"/>
      <c r="EK470" s="26"/>
      <c r="EL470" s="26"/>
      <c r="EM470" s="26"/>
      <c r="EN470" s="26"/>
      <c r="EO470" s="26"/>
      <c r="EP470" s="26"/>
      <c r="EQ470" s="26"/>
      <c r="ER470" s="39"/>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c r="GU470" s="26"/>
      <c r="GV470" s="26"/>
      <c r="GW470" s="26"/>
      <c r="GX470" s="26"/>
      <c r="GY470" s="26"/>
      <c r="GZ470" s="26"/>
      <c r="HA470" s="26"/>
      <c r="HB470" s="26"/>
      <c r="HC470" s="26"/>
      <c r="HD470" s="26"/>
      <c r="HE470" s="26"/>
      <c r="HF470" s="26"/>
      <c r="HG470" s="26"/>
      <c r="HH470" s="26"/>
      <c r="HI470" s="26"/>
      <c r="HJ470" s="26"/>
      <c r="HK470" s="26"/>
      <c r="HL470" s="26"/>
      <c r="HM470" s="26"/>
      <c r="HN470" s="26"/>
      <c r="HO470" s="26"/>
      <c r="HP470" s="26"/>
      <c r="HQ470" s="26"/>
      <c r="HR470" s="26"/>
      <c r="HS470" s="26"/>
      <c r="HT470" s="26"/>
      <c r="HU470" s="26"/>
      <c r="HV470" s="26"/>
      <c r="HW470" s="26"/>
      <c r="HX470" s="26"/>
      <c r="HY470" s="26"/>
      <c r="HZ470" s="26"/>
      <c r="IA470" s="26"/>
      <c r="IB470" s="26"/>
      <c r="IC470" s="26"/>
      <c r="ID470" s="26"/>
      <c r="IE470" s="26"/>
      <c r="IF470" s="26"/>
      <c r="IG470" s="26"/>
      <c r="IH470" s="26"/>
      <c r="II470" s="26"/>
      <c r="IJ470" s="26"/>
      <c r="IK470" s="26"/>
      <c r="IL470" s="26"/>
      <c r="IM470" s="26"/>
      <c r="IN470" s="26"/>
      <c r="IO470" s="26"/>
      <c r="IP470" s="26"/>
      <c r="IQ470" s="26"/>
      <c r="IR470" s="26"/>
      <c r="IS470" s="26"/>
      <c r="IT470" s="26"/>
      <c r="IU470" s="26"/>
      <c r="IV470" s="26"/>
      <c r="IW470" s="26"/>
      <c r="IX470" s="26"/>
      <c r="IY470" s="26"/>
      <c r="IZ470" s="26"/>
      <c r="JA470" s="26"/>
      <c r="JB470" s="26"/>
      <c r="JC470" s="26"/>
      <c r="JD470" s="26"/>
      <c r="JE470" s="26"/>
      <c r="JF470" s="26"/>
      <c r="JG470" s="39"/>
      <c r="JH470" s="26"/>
      <c r="JI470" s="26"/>
      <c r="JJ470" s="26"/>
      <c r="JK470" s="26"/>
      <c r="JL470" s="26"/>
      <c r="JM470" s="26"/>
      <c r="JN470" s="26"/>
      <c r="JO470" s="26"/>
      <c r="JP470" s="26"/>
      <c r="JQ470" s="26"/>
      <c r="JR470" s="26"/>
      <c r="JS470" s="26"/>
      <c r="JT470" s="26"/>
      <c r="JU470" s="26"/>
      <c r="JV470" s="26"/>
      <c r="JW470" s="26"/>
      <c r="JX470" s="26"/>
      <c r="JY470" s="26"/>
      <c r="JZ470" s="26"/>
      <c r="KA470" s="26"/>
      <c r="KB470" s="39"/>
    </row>
    <row r="471" spans="2:288" ht="15" customHeight="1" x14ac:dyDescent="0.25">
      <c r="B471" s="293" t="str">
        <f t="shared" si="60"/>
        <v>Desk 47</v>
      </c>
      <c r="C471" s="295" t="str">
        <f t="shared" si="64"/>
        <v/>
      </c>
      <c r="D471" s="295" t="str">
        <f t="shared" si="64"/>
        <v/>
      </c>
      <c r="E471" s="295" t="str">
        <f t="shared" si="64"/>
        <v/>
      </c>
      <c r="F471" s="295" t="str">
        <f t="shared" si="64"/>
        <v/>
      </c>
      <c r="G471" s="591" t="str">
        <f t="shared" si="64"/>
        <v/>
      </c>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39"/>
      <c r="DX471" s="26"/>
      <c r="DY471" s="26"/>
      <c r="DZ471" s="26"/>
      <c r="EA471" s="26"/>
      <c r="EB471" s="26"/>
      <c r="EC471" s="26"/>
      <c r="ED471" s="26"/>
      <c r="EE471" s="26"/>
      <c r="EF471" s="26"/>
      <c r="EG471" s="26"/>
      <c r="EH471" s="26"/>
      <c r="EI471" s="26"/>
      <c r="EJ471" s="26"/>
      <c r="EK471" s="26"/>
      <c r="EL471" s="26"/>
      <c r="EM471" s="26"/>
      <c r="EN471" s="26"/>
      <c r="EO471" s="26"/>
      <c r="EP471" s="26"/>
      <c r="EQ471" s="26"/>
      <c r="ER471" s="39"/>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c r="GU471" s="26"/>
      <c r="GV471" s="26"/>
      <c r="GW471" s="26"/>
      <c r="GX471" s="26"/>
      <c r="GY471" s="26"/>
      <c r="GZ471" s="26"/>
      <c r="HA471" s="26"/>
      <c r="HB471" s="26"/>
      <c r="HC471" s="26"/>
      <c r="HD471" s="26"/>
      <c r="HE471" s="26"/>
      <c r="HF471" s="26"/>
      <c r="HG471" s="26"/>
      <c r="HH471" s="26"/>
      <c r="HI471" s="26"/>
      <c r="HJ471" s="26"/>
      <c r="HK471" s="26"/>
      <c r="HL471" s="26"/>
      <c r="HM471" s="26"/>
      <c r="HN471" s="26"/>
      <c r="HO471" s="26"/>
      <c r="HP471" s="26"/>
      <c r="HQ471" s="26"/>
      <c r="HR471" s="26"/>
      <c r="HS471" s="26"/>
      <c r="HT471" s="26"/>
      <c r="HU471" s="26"/>
      <c r="HV471" s="26"/>
      <c r="HW471" s="26"/>
      <c r="HX471" s="26"/>
      <c r="HY471" s="26"/>
      <c r="HZ471" s="26"/>
      <c r="IA471" s="26"/>
      <c r="IB471" s="26"/>
      <c r="IC471" s="26"/>
      <c r="ID471" s="26"/>
      <c r="IE471" s="26"/>
      <c r="IF471" s="26"/>
      <c r="IG471" s="26"/>
      <c r="IH471" s="26"/>
      <c r="II471" s="26"/>
      <c r="IJ471" s="26"/>
      <c r="IK471" s="26"/>
      <c r="IL471" s="26"/>
      <c r="IM471" s="26"/>
      <c r="IN471" s="26"/>
      <c r="IO471" s="26"/>
      <c r="IP471" s="26"/>
      <c r="IQ471" s="26"/>
      <c r="IR471" s="26"/>
      <c r="IS471" s="26"/>
      <c r="IT471" s="26"/>
      <c r="IU471" s="26"/>
      <c r="IV471" s="26"/>
      <c r="IW471" s="26"/>
      <c r="IX471" s="26"/>
      <c r="IY471" s="26"/>
      <c r="IZ471" s="26"/>
      <c r="JA471" s="26"/>
      <c r="JB471" s="26"/>
      <c r="JC471" s="26"/>
      <c r="JD471" s="26"/>
      <c r="JE471" s="26"/>
      <c r="JF471" s="26"/>
      <c r="JG471" s="39"/>
      <c r="JH471" s="26"/>
      <c r="JI471" s="26"/>
      <c r="JJ471" s="26"/>
      <c r="JK471" s="26"/>
      <c r="JL471" s="26"/>
      <c r="JM471" s="26"/>
      <c r="JN471" s="26"/>
      <c r="JO471" s="26"/>
      <c r="JP471" s="26"/>
      <c r="JQ471" s="26"/>
      <c r="JR471" s="26"/>
      <c r="JS471" s="26"/>
      <c r="JT471" s="26"/>
      <c r="JU471" s="26"/>
      <c r="JV471" s="26"/>
      <c r="JW471" s="26"/>
      <c r="JX471" s="26"/>
      <c r="JY471" s="26"/>
      <c r="JZ471" s="26"/>
      <c r="KA471" s="26"/>
      <c r="KB471" s="39"/>
    </row>
    <row r="472" spans="2:288" ht="15" customHeight="1" x14ac:dyDescent="0.25">
      <c r="B472" s="293" t="str">
        <f t="shared" si="60"/>
        <v>Desk 48</v>
      </c>
      <c r="C472" s="295" t="str">
        <f t="shared" si="64"/>
        <v/>
      </c>
      <c r="D472" s="295" t="str">
        <f t="shared" si="64"/>
        <v/>
      </c>
      <c r="E472" s="295" t="str">
        <f t="shared" si="64"/>
        <v/>
      </c>
      <c r="F472" s="295" t="str">
        <f t="shared" si="64"/>
        <v/>
      </c>
      <c r="G472" s="591" t="str">
        <f t="shared" si="64"/>
        <v/>
      </c>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39"/>
      <c r="DX472" s="26"/>
      <c r="DY472" s="26"/>
      <c r="DZ472" s="26"/>
      <c r="EA472" s="26"/>
      <c r="EB472" s="26"/>
      <c r="EC472" s="26"/>
      <c r="ED472" s="26"/>
      <c r="EE472" s="26"/>
      <c r="EF472" s="26"/>
      <c r="EG472" s="26"/>
      <c r="EH472" s="26"/>
      <c r="EI472" s="26"/>
      <c r="EJ472" s="26"/>
      <c r="EK472" s="26"/>
      <c r="EL472" s="26"/>
      <c r="EM472" s="26"/>
      <c r="EN472" s="26"/>
      <c r="EO472" s="26"/>
      <c r="EP472" s="26"/>
      <c r="EQ472" s="26"/>
      <c r="ER472" s="39"/>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c r="GU472" s="26"/>
      <c r="GV472" s="26"/>
      <c r="GW472" s="26"/>
      <c r="GX472" s="26"/>
      <c r="GY472" s="26"/>
      <c r="GZ472" s="26"/>
      <c r="HA472" s="26"/>
      <c r="HB472" s="26"/>
      <c r="HC472" s="26"/>
      <c r="HD472" s="26"/>
      <c r="HE472" s="26"/>
      <c r="HF472" s="26"/>
      <c r="HG472" s="26"/>
      <c r="HH472" s="26"/>
      <c r="HI472" s="26"/>
      <c r="HJ472" s="26"/>
      <c r="HK472" s="26"/>
      <c r="HL472" s="26"/>
      <c r="HM472" s="26"/>
      <c r="HN472" s="26"/>
      <c r="HO472" s="26"/>
      <c r="HP472" s="26"/>
      <c r="HQ472" s="26"/>
      <c r="HR472" s="26"/>
      <c r="HS472" s="26"/>
      <c r="HT472" s="26"/>
      <c r="HU472" s="26"/>
      <c r="HV472" s="26"/>
      <c r="HW472" s="26"/>
      <c r="HX472" s="26"/>
      <c r="HY472" s="26"/>
      <c r="HZ472" s="26"/>
      <c r="IA472" s="26"/>
      <c r="IB472" s="26"/>
      <c r="IC472" s="26"/>
      <c r="ID472" s="26"/>
      <c r="IE472" s="26"/>
      <c r="IF472" s="26"/>
      <c r="IG472" s="26"/>
      <c r="IH472" s="26"/>
      <c r="II472" s="26"/>
      <c r="IJ472" s="26"/>
      <c r="IK472" s="26"/>
      <c r="IL472" s="26"/>
      <c r="IM472" s="26"/>
      <c r="IN472" s="26"/>
      <c r="IO472" s="26"/>
      <c r="IP472" s="26"/>
      <c r="IQ472" s="26"/>
      <c r="IR472" s="26"/>
      <c r="IS472" s="26"/>
      <c r="IT472" s="26"/>
      <c r="IU472" s="26"/>
      <c r="IV472" s="26"/>
      <c r="IW472" s="26"/>
      <c r="IX472" s="26"/>
      <c r="IY472" s="26"/>
      <c r="IZ472" s="26"/>
      <c r="JA472" s="26"/>
      <c r="JB472" s="26"/>
      <c r="JC472" s="26"/>
      <c r="JD472" s="26"/>
      <c r="JE472" s="26"/>
      <c r="JF472" s="26"/>
      <c r="JG472" s="39"/>
      <c r="JH472" s="26"/>
      <c r="JI472" s="26"/>
      <c r="JJ472" s="26"/>
      <c r="JK472" s="26"/>
      <c r="JL472" s="26"/>
      <c r="JM472" s="26"/>
      <c r="JN472" s="26"/>
      <c r="JO472" s="26"/>
      <c r="JP472" s="26"/>
      <c r="JQ472" s="26"/>
      <c r="JR472" s="26"/>
      <c r="JS472" s="26"/>
      <c r="JT472" s="26"/>
      <c r="JU472" s="26"/>
      <c r="JV472" s="26"/>
      <c r="JW472" s="26"/>
      <c r="JX472" s="26"/>
      <c r="JY472" s="26"/>
      <c r="JZ472" s="26"/>
      <c r="KA472" s="26"/>
      <c r="KB472" s="39"/>
    </row>
    <row r="473" spans="2:288" ht="15" customHeight="1" x14ac:dyDescent="0.25">
      <c r="B473" s="293" t="str">
        <f t="shared" si="60"/>
        <v>Desk 49</v>
      </c>
      <c r="C473" s="295" t="str">
        <f t="shared" si="64"/>
        <v/>
      </c>
      <c r="D473" s="295" t="str">
        <f t="shared" si="64"/>
        <v/>
      </c>
      <c r="E473" s="295" t="str">
        <f t="shared" si="64"/>
        <v/>
      </c>
      <c r="F473" s="295" t="str">
        <f t="shared" si="64"/>
        <v/>
      </c>
      <c r="G473" s="591" t="str">
        <f t="shared" si="64"/>
        <v/>
      </c>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39"/>
      <c r="DX473" s="26"/>
      <c r="DY473" s="26"/>
      <c r="DZ473" s="26"/>
      <c r="EA473" s="26"/>
      <c r="EB473" s="26"/>
      <c r="EC473" s="26"/>
      <c r="ED473" s="26"/>
      <c r="EE473" s="26"/>
      <c r="EF473" s="26"/>
      <c r="EG473" s="26"/>
      <c r="EH473" s="26"/>
      <c r="EI473" s="26"/>
      <c r="EJ473" s="26"/>
      <c r="EK473" s="26"/>
      <c r="EL473" s="26"/>
      <c r="EM473" s="26"/>
      <c r="EN473" s="26"/>
      <c r="EO473" s="26"/>
      <c r="EP473" s="26"/>
      <c r="EQ473" s="26"/>
      <c r="ER473" s="39"/>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c r="GU473" s="26"/>
      <c r="GV473" s="26"/>
      <c r="GW473" s="26"/>
      <c r="GX473" s="26"/>
      <c r="GY473" s="26"/>
      <c r="GZ473" s="26"/>
      <c r="HA473" s="26"/>
      <c r="HB473" s="26"/>
      <c r="HC473" s="26"/>
      <c r="HD473" s="26"/>
      <c r="HE473" s="26"/>
      <c r="HF473" s="26"/>
      <c r="HG473" s="26"/>
      <c r="HH473" s="26"/>
      <c r="HI473" s="26"/>
      <c r="HJ473" s="26"/>
      <c r="HK473" s="26"/>
      <c r="HL473" s="26"/>
      <c r="HM473" s="26"/>
      <c r="HN473" s="26"/>
      <c r="HO473" s="26"/>
      <c r="HP473" s="26"/>
      <c r="HQ473" s="26"/>
      <c r="HR473" s="26"/>
      <c r="HS473" s="26"/>
      <c r="HT473" s="26"/>
      <c r="HU473" s="26"/>
      <c r="HV473" s="26"/>
      <c r="HW473" s="26"/>
      <c r="HX473" s="26"/>
      <c r="HY473" s="26"/>
      <c r="HZ473" s="26"/>
      <c r="IA473" s="26"/>
      <c r="IB473" s="26"/>
      <c r="IC473" s="26"/>
      <c r="ID473" s="26"/>
      <c r="IE473" s="26"/>
      <c r="IF473" s="26"/>
      <c r="IG473" s="26"/>
      <c r="IH473" s="26"/>
      <c r="II473" s="26"/>
      <c r="IJ473" s="26"/>
      <c r="IK473" s="26"/>
      <c r="IL473" s="26"/>
      <c r="IM473" s="26"/>
      <c r="IN473" s="26"/>
      <c r="IO473" s="26"/>
      <c r="IP473" s="26"/>
      <c r="IQ473" s="26"/>
      <c r="IR473" s="26"/>
      <c r="IS473" s="26"/>
      <c r="IT473" s="26"/>
      <c r="IU473" s="26"/>
      <c r="IV473" s="26"/>
      <c r="IW473" s="26"/>
      <c r="IX473" s="26"/>
      <c r="IY473" s="26"/>
      <c r="IZ473" s="26"/>
      <c r="JA473" s="26"/>
      <c r="JB473" s="26"/>
      <c r="JC473" s="26"/>
      <c r="JD473" s="26"/>
      <c r="JE473" s="26"/>
      <c r="JF473" s="26"/>
      <c r="JG473" s="39"/>
      <c r="JH473" s="26"/>
      <c r="JI473" s="26"/>
      <c r="JJ473" s="26"/>
      <c r="JK473" s="26"/>
      <c r="JL473" s="26"/>
      <c r="JM473" s="26"/>
      <c r="JN473" s="26"/>
      <c r="JO473" s="26"/>
      <c r="JP473" s="26"/>
      <c r="JQ473" s="26"/>
      <c r="JR473" s="26"/>
      <c r="JS473" s="26"/>
      <c r="JT473" s="26"/>
      <c r="JU473" s="26"/>
      <c r="JV473" s="26"/>
      <c r="JW473" s="26"/>
      <c r="JX473" s="26"/>
      <c r="JY473" s="26"/>
      <c r="JZ473" s="26"/>
      <c r="KA473" s="26"/>
      <c r="KB473" s="39"/>
    </row>
    <row r="474" spans="2:288" ht="15" customHeight="1" x14ac:dyDescent="0.25">
      <c r="B474" s="293" t="str">
        <f t="shared" si="60"/>
        <v>Desk 50</v>
      </c>
      <c r="C474" s="295" t="str">
        <f t="shared" ref="C474:G489" si="65">IF(ISBLANK(C60), "", C60)</f>
        <v/>
      </c>
      <c r="D474" s="295" t="str">
        <f t="shared" si="65"/>
        <v/>
      </c>
      <c r="E474" s="295" t="str">
        <f t="shared" si="65"/>
        <v/>
      </c>
      <c r="F474" s="295" t="str">
        <f t="shared" si="65"/>
        <v/>
      </c>
      <c r="G474" s="591" t="str">
        <f t="shared" si="65"/>
        <v/>
      </c>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39"/>
      <c r="DX474" s="26"/>
      <c r="DY474" s="26"/>
      <c r="DZ474" s="26"/>
      <c r="EA474" s="26"/>
      <c r="EB474" s="26"/>
      <c r="EC474" s="26"/>
      <c r="ED474" s="26"/>
      <c r="EE474" s="26"/>
      <c r="EF474" s="26"/>
      <c r="EG474" s="26"/>
      <c r="EH474" s="26"/>
      <c r="EI474" s="26"/>
      <c r="EJ474" s="26"/>
      <c r="EK474" s="26"/>
      <c r="EL474" s="26"/>
      <c r="EM474" s="26"/>
      <c r="EN474" s="26"/>
      <c r="EO474" s="26"/>
      <c r="EP474" s="26"/>
      <c r="EQ474" s="26"/>
      <c r="ER474" s="39"/>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c r="GU474" s="26"/>
      <c r="GV474" s="26"/>
      <c r="GW474" s="26"/>
      <c r="GX474" s="26"/>
      <c r="GY474" s="26"/>
      <c r="GZ474" s="26"/>
      <c r="HA474" s="26"/>
      <c r="HB474" s="26"/>
      <c r="HC474" s="26"/>
      <c r="HD474" s="26"/>
      <c r="HE474" s="26"/>
      <c r="HF474" s="26"/>
      <c r="HG474" s="26"/>
      <c r="HH474" s="26"/>
      <c r="HI474" s="26"/>
      <c r="HJ474" s="26"/>
      <c r="HK474" s="26"/>
      <c r="HL474" s="26"/>
      <c r="HM474" s="26"/>
      <c r="HN474" s="26"/>
      <c r="HO474" s="26"/>
      <c r="HP474" s="26"/>
      <c r="HQ474" s="26"/>
      <c r="HR474" s="26"/>
      <c r="HS474" s="26"/>
      <c r="HT474" s="26"/>
      <c r="HU474" s="26"/>
      <c r="HV474" s="26"/>
      <c r="HW474" s="26"/>
      <c r="HX474" s="26"/>
      <c r="HY474" s="26"/>
      <c r="HZ474" s="26"/>
      <c r="IA474" s="26"/>
      <c r="IB474" s="26"/>
      <c r="IC474" s="26"/>
      <c r="ID474" s="26"/>
      <c r="IE474" s="26"/>
      <c r="IF474" s="26"/>
      <c r="IG474" s="26"/>
      <c r="IH474" s="26"/>
      <c r="II474" s="26"/>
      <c r="IJ474" s="26"/>
      <c r="IK474" s="26"/>
      <c r="IL474" s="26"/>
      <c r="IM474" s="26"/>
      <c r="IN474" s="26"/>
      <c r="IO474" s="26"/>
      <c r="IP474" s="26"/>
      <c r="IQ474" s="26"/>
      <c r="IR474" s="26"/>
      <c r="IS474" s="26"/>
      <c r="IT474" s="26"/>
      <c r="IU474" s="26"/>
      <c r="IV474" s="26"/>
      <c r="IW474" s="26"/>
      <c r="IX474" s="26"/>
      <c r="IY474" s="26"/>
      <c r="IZ474" s="26"/>
      <c r="JA474" s="26"/>
      <c r="JB474" s="26"/>
      <c r="JC474" s="26"/>
      <c r="JD474" s="26"/>
      <c r="JE474" s="26"/>
      <c r="JF474" s="26"/>
      <c r="JG474" s="39"/>
      <c r="JH474" s="26"/>
      <c r="JI474" s="26"/>
      <c r="JJ474" s="26"/>
      <c r="JK474" s="26"/>
      <c r="JL474" s="26"/>
      <c r="JM474" s="26"/>
      <c r="JN474" s="26"/>
      <c r="JO474" s="26"/>
      <c r="JP474" s="26"/>
      <c r="JQ474" s="26"/>
      <c r="JR474" s="26"/>
      <c r="JS474" s="26"/>
      <c r="JT474" s="26"/>
      <c r="JU474" s="26"/>
      <c r="JV474" s="26"/>
      <c r="JW474" s="26"/>
      <c r="JX474" s="26"/>
      <c r="JY474" s="26"/>
      <c r="JZ474" s="26"/>
      <c r="KA474" s="26"/>
      <c r="KB474" s="39"/>
    </row>
    <row r="475" spans="2:288" ht="15" customHeight="1" x14ac:dyDescent="0.25">
      <c r="B475" s="293" t="str">
        <f t="shared" si="60"/>
        <v>Desk 51</v>
      </c>
      <c r="C475" s="295" t="str">
        <f t="shared" si="65"/>
        <v/>
      </c>
      <c r="D475" s="295" t="str">
        <f t="shared" si="65"/>
        <v/>
      </c>
      <c r="E475" s="295" t="str">
        <f t="shared" si="65"/>
        <v/>
      </c>
      <c r="F475" s="295" t="str">
        <f t="shared" si="65"/>
        <v/>
      </c>
      <c r="G475" s="591" t="str">
        <f t="shared" si="65"/>
        <v/>
      </c>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39"/>
      <c r="DX475" s="26"/>
      <c r="DY475" s="26"/>
      <c r="DZ475" s="26"/>
      <c r="EA475" s="26"/>
      <c r="EB475" s="26"/>
      <c r="EC475" s="26"/>
      <c r="ED475" s="26"/>
      <c r="EE475" s="26"/>
      <c r="EF475" s="26"/>
      <c r="EG475" s="26"/>
      <c r="EH475" s="26"/>
      <c r="EI475" s="26"/>
      <c r="EJ475" s="26"/>
      <c r="EK475" s="26"/>
      <c r="EL475" s="26"/>
      <c r="EM475" s="26"/>
      <c r="EN475" s="26"/>
      <c r="EO475" s="26"/>
      <c r="EP475" s="26"/>
      <c r="EQ475" s="26"/>
      <c r="ER475" s="39"/>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c r="GU475" s="26"/>
      <c r="GV475" s="26"/>
      <c r="GW475" s="26"/>
      <c r="GX475" s="26"/>
      <c r="GY475" s="26"/>
      <c r="GZ475" s="26"/>
      <c r="HA475" s="26"/>
      <c r="HB475" s="26"/>
      <c r="HC475" s="26"/>
      <c r="HD475" s="26"/>
      <c r="HE475" s="26"/>
      <c r="HF475" s="26"/>
      <c r="HG475" s="26"/>
      <c r="HH475" s="26"/>
      <c r="HI475" s="26"/>
      <c r="HJ475" s="26"/>
      <c r="HK475" s="26"/>
      <c r="HL475" s="26"/>
      <c r="HM475" s="26"/>
      <c r="HN475" s="26"/>
      <c r="HO475" s="26"/>
      <c r="HP475" s="26"/>
      <c r="HQ475" s="26"/>
      <c r="HR475" s="26"/>
      <c r="HS475" s="26"/>
      <c r="HT475" s="26"/>
      <c r="HU475" s="26"/>
      <c r="HV475" s="26"/>
      <c r="HW475" s="26"/>
      <c r="HX475" s="26"/>
      <c r="HY475" s="26"/>
      <c r="HZ475" s="26"/>
      <c r="IA475" s="26"/>
      <c r="IB475" s="26"/>
      <c r="IC475" s="26"/>
      <c r="ID475" s="26"/>
      <c r="IE475" s="26"/>
      <c r="IF475" s="26"/>
      <c r="IG475" s="26"/>
      <c r="IH475" s="26"/>
      <c r="II475" s="26"/>
      <c r="IJ475" s="26"/>
      <c r="IK475" s="26"/>
      <c r="IL475" s="26"/>
      <c r="IM475" s="26"/>
      <c r="IN475" s="26"/>
      <c r="IO475" s="26"/>
      <c r="IP475" s="26"/>
      <c r="IQ475" s="26"/>
      <c r="IR475" s="26"/>
      <c r="IS475" s="26"/>
      <c r="IT475" s="26"/>
      <c r="IU475" s="26"/>
      <c r="IV475" s="26"/>
      <c r="IW475" s="26"/>
      <c r="IX475" s="26"/>
      <c r="IY475" s="26"/>
      <c r="IZ475" s="26"/>
      <c r="JA475" s="26"/>
      <c r="JB475" s="26"/>
      <c r="JC475" s="26"/>
      <c r="JD475" s="26"/>
      <c r="JE475" s="26"/>
      <c r="JF475" s="26"/>
      <c r="JG475" s="39"/>
      <c r="JH475" s="26"/>
      <c r="JI475" s="26"/>
      <c r="JJ475" s="26"/>
      <c r="JK475" s="26"/>
      <c r="JL475" s="26"/>
      <c r="JM475" s="26"/>
      <c r="JN475" s="26"/>
      <c r="JO475" s="26"/>
      <c r="JP475" s="26"/>
      <c r="JQ475" s="26"/>
      <c r="JR475" s="26"/>
      <c r="JS475" s="26"/>
      <c r="JT475" s="26"/>
      <c r="JU475" s="26"/>
      <c r="JV475" s="26"/>
      <c r="JW475" s="26"/>
      <c r="JX475" s="26"/>
      <c r="JY475" s="26"/>
      <c r="JZ475" s="26"/>
      <c r="KA475" s="26"/>
      <c r="KB475" s="39"/>
    </row>
    <row r="476" spans="2:288" ht="15" customHeight="1" x14ac:dyDescent="0.25">
      <c r="B476" s="293" t="str">
        <f t="shared" si="60"/>
        <v>Desk 52</v>
      </c>
      <c r="C476" s="295" t="str">
        <f t="shared" si="65"/>
        <v/>
      </c>
      <c r="D476" s="295" t="str">
        <f t="shared" si="65"/>
        <v/>
      </c>
      <c r="E476" s="295" t="str">
        <f t="shared" si="65"/>
        <v/>
      </c>
      <c r="F476" s="295" t="str">
        <f t="shared" si="65"/>
        <v/>
      </c>
      <c r="G476" s="591" t="str">
        <f t="shared" si="65"/>
        <v/>
      </c>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39"/>
      <c r="DX476" s="26"/>
      <c r="DY476" s="26"/>
      <c r="DZ476" s="26"/>
      <c r="EA476" s="26"/>
      <c r="EB476" s="26"/>
      <c r="EC476" s="26"/>
      <c r="ED476" s="26"/>
      <c r="EE476" s="26"/>
      <c r="EF476" s="26"/>
      <c r="EG476" s="26"/>
      <c r="EH476" s="26"/>
      <c r="EI476" s="26"/>
      <c r="EJ476" s="26"/>
      <c r="EK476" s="26"/>
      <c r="EL476" s="26"/>
      <c r="EM476" s="26"/>
      <c r="EN476" s="26"/>
      <c r="EO476" s="26"/>
      <c r="EP476" s="26"/>
      <c r="EQ476" s="26"/>
      <c r="ER476" s="39"/>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c r="GU476" s="26"/>
      <c r="GV476" s="26"/>
      <c r="GW476" s="26"/>
      <c r="GX476" s="26"/>
      <c r="GY476" s="26"/>
      <c r="GZ476" s="26"/>
      <c r="HA476" s="26"/>
      <c r="HB476" s="26"/>
      <c r="HC476" s="26"/>
      <c r="HD476" s="26"/>
      <c r="HE476" s="26"/>
      <c r="HF476" s="26"/>
      <c r="HG476" s="26"/>
      <c r="HH476" s="26"/>
      <c r="HI476" s="26"/>
      <c r="HJ476" s="26"/>
      <c r="HK476" s="26"/>
      <c r="HL476" s="26"/>
      <c r="HM476" s="26"/>
      <c r="HN476" s="26"/>
      <c r="HO476" s="26"/>
      <c r="HP476" s="26"/>
      <c r="HQ476" s="26"/>
      <c r="HR476" s="26"/>
      <c r="HS476" s="26"/>
      <c r="HT476" s="26"/>
      <c r="HU476" s="26"/>
      <c r="HV476" s="26"/>
      <c r="HW476" s="26"/>
      <c r="HX476" s="26"/>
      <c r="HY476" s="26"/>
      <c r="HZ476" s="26"/>
      <c r="IA476" s="26"/>
      <c r="IB476" s="26"/>
      <c r="IC476" s="26"/>
      <c r="ID476" s="26"/>
      <c r="IE476" s="26"/>
      <c r="IF476" s="26"/>
      <c r="IG476" s="26"/>
      <c r="IH476" s="26"/>
      <c r="II476" s="26"/>
      <c r="IJ476" s="26"/>
      <c r="IK476" s="26"/>
      <c r="IL476" s="26"/>
      <c r="IM476" s="26"/>
      <c r="IN476" s="26"/>
      <c r="IO476" s="26"/>
      <c r="IP476" s="26"/>
      <c r="IQ476" s="26"/>
      <c r="IR476" s="26"/>
      <c r="IS476" s="26"/>
      <c r="IT476" s="26"/>
      <c r="IU476" s="26"/>
      <c r="IV476" s="26"/>
      <c r="IW476" s="26"/>
      <c r="IX476" s="26"/>
      <c r="IY476" s="26"/>
      <c r="IZ476" s="26"/>
      <c r="JA476" s="26"/>
      <c r="JB476" s="26"/>
      <c r="JC476" s="26"/>
      <c r="JD476" s="26"/>
      <c r="JE476" s="26"/>
      <c r="JF476" s="26"/>
      <c r="JG476" s="39"/>
      <c r="JH476" s="26"/>
      <c r="JI476" s="26"/>
      <c r="JJ476" s="26"/>
      <c r="JK476" s="26"/>
      <c r="JL476" s="26"/>
      <c r="JM476" s="26"/>
      <c r="JN476" s="26"/>
      <c r="JO476" s="26"/>
      <c r="JP476" s="26"/>
      <c r="JQ476" s="26"/>
      <c r="JR476" s="26"/>
      <c r="JS476" s="26"/>
      <c r="JT476" s="26"/>
      <c r="JU476" s="26"/>
      <c r="JV476" s="26"/>
      <c r="JW476" s="26"/>
      <c r="JX476" s="26"/>
      <c r="JY476" s="26"/>
      <c r="JZ476" s="26"/>
      <c r="KA476" s="26"/>
      <c r="KB476" s="39"/>
    </row>
    <row r="477" spans="2:288" ht="15" customHeight="1" x14ac:dyDescent="0.25">
      <c r="B477" s="293" t="str">
        <f t="shared" si="60"/>
        <v>Desk 53</v>
      </c>
      <c r="C477" s="295" t="str">
        <f t="shared" si="65"/>
        <v/>
      </c>
      <c r="D477" s="295" t="str">
        <f t="shared" si="65"/>
        <v/>
      </c>
      <c r="E477" s="295" t="str">
        <f t="shared" si="65"/>
        <v/>
      </c>
      <c r="F477" s="295" t="str">
        <f t="shared" si="65"/>
        <v/>
      </c>
      <c r="G477" s="591" t="str">
        <f t="shared" si="65"/>
        <v/>
      </c>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39"/>
      <c r="DX477" s="26"/>
      <c r="DY477" s="26"/>
      <c r="DZ477" s="26"/>
      <c r="EA477" s="26"/>
      <c r="EB477" s="26"/>
      <c r="EC477" s="26"/>
      <c r="ED477" s="26"/>
      <c r="EE477" s="26"/>
      <c r="EF477" s="26"/>
      <c r="EG477" s="26"/>
      <c r="EH477" s="26"/>
      <c r="EI477" s="26"/>
      <c r="EJ477" s="26"/>
      <c r="EK477" s="26"/>
      <c r="EL477" s="26"/>
      <c r="EM477" s="26"/>
      <c r="EN477" s="26"/>
      <c r="EO477" s="26"/>
      <c r="EP477" s="26"/>
      <c r="EQ477" s="26"/>
      <c r="ER477" s="39"/>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c r="GU477" s="26"/>
      <c r="GV477" s="26"/>
      <c r="GW477" s="26"/>
      <c r="GX477" s="26"/>
      <c r="GY477" s="26"/>
      <c r="GZ477" s="26"/>
      <c r="HA477" s="26"/>
      <c r="HB477" s="26"/>
      <c r="HC477" s="26"/>
      <c r="HD477" s="26"/>
      <c r="HE477" s="26"/>
      <c r="HF477" s="26"/>
      <c r="HG477" s="26"/>
      <c r="HH477" s="26"/>
      <c r="HI477" s="26"/>
      <c r="HJ477" s="26"/>
      <c r="HK477" s="26"/>
      <c r="HL477" s="26"/>
      <c r="HM477" s="26"/>
      <c r="HN477" s="26"/>
      <c r="HO477" s="26"/>
      <c r="HP477" s="26"/>
      <c r="HQ477" s="26"/>
      <c r="HR477" s="26"/>
      <c r="HS477" s="26"/>
      <c r="HT477" s="26"/>
      <c r="HU477" s="26"/>
      <c r="HV477" s="26"/>
      <c r="HW477" s="26"/>
      <c r="HX477" s="26"/>
      <c r="HY477" s="26"/>
      <c r="HZ477" s="26"/>
      <c r="IA477" s="26"/>
      <c r="IB477" s="26"/>
      <c r="IC477" s="26"/>
      <c r="ID477" s="26"/>
      <c r="IE477" s="26"/>
      <c r="IF477" s="26"/>
      <c r="IG477" s="26"/>
      <c r="IH477" s="26"/>
      <c r="II477" s="26"/>
      <c r="IJ477" s="26"/>
      <c r="IK477" s="26"/>
      <c r="IL477" s="26"/>
      <c r="IM477" s="26"/>
      <c r="IN477" s="26"/>
      <c r="IO477" s="26"/>
      <c r="IP477" s="26"/>
      <c r="IQ477" s="26"/>
      <c r="IR477" s="26"/>
      <c r="IS477" s="26"/>
      <c r="IT477" s="26"/>
      <c r="IU477" s="26"/>
      <c r="IV477" s="26"/>
      <c r="IW477" s="26"/>
      <c r="IX477" s="26"/>
      <c r="IY477" s="26"/>
      <c r="IZ477" s="26"/>
      <c r="JA477" s="26"/>
      <c r="JB477" s="26"/>
      <c r="JC477" s="26"/>
      <c r="JD477" s="26"/>
      <c r="JE477" s="26"/>
      <c r="JF477" s="26"/>
      <c r="JG477" s="39"/>
      <c r="JH477" s="26"/>
      <c r="JI477" s="26"/>
      <c r="JJ477" s="26"/>
      <c r="JK477" s="26"/>
      <c r="JL477" s="26"/>
      <c r="JM477" s="26"/>
      <c r="JN477" s="26"/>
      <c r="JO477" s="26"/>
      <c r="JP477" s="26"/>
      <c r="JQ477" s="26"/>
      <c r="JR477" s="26"/>
      <c r="JS477" s="26"/>
      <c r="JT477" s="26"/>
      <c r="JU477" s="26"/>
      <c r="JV477" s="26"/>
      <c r="JW477" s="26"/>
      <c r="JX477" s="26"/>
      <c r="JY477" s="26"/>
      <c r="JZ477" s="26"/>
      <c r="KA477" s="26"/>
      <c r="KB477" s="39"/>
    </row>
    <row r="478" spans="2:288" ht="15" customHeight="1" x14ac:dyDescent="0.25">
      <c r="B478" s="293" t="str">
        <f t="shared" si="60"/>
        <v>Desk 54</v>
      </c>
      <c r="C478" s="295" t="str">
        <f t="shared" si="65"/>
        <v/>
      </c>
      <c r="D478" s="295" t="str">
        <f t="shared" si="65"/>
        <v/>
      </c>
      <c r="E478" s="295" t="str">
        <f t="shared" si="65"/>
        <v/>
      </c>
      <c r="F478" s="295" t="str">
        <f t="shared" si="65"/>
        <v/>
      </c>
      <c r="G478" s="591" t="str">
        <f t="shared" si="65"/>
        <v/>
      </c>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39"/>
      <c r="DX478" s="26"/>
      <c r="DY478" s="26"/>
      <c r="DZ478" s="26"/>
      <c r="EA478" s="26"/>
      <c r="EB478" s="26"/>
      <c r="EC478" s="26"/>
      <c r="ED478" s="26"/>
      <c r="EE478" s="26"/>
      <c r="EF478" s="26"/>
      <c r="EG478" s="26"/>
      <c r="EH478" s="26"/>
      <c r="EI478" s="26"/>
      <c r="EJ478" s="26"/>
      <c r="EK478" s="26"/>
      <c r="EL478" s="26"/>
      <c r="EM478" s="26"/>
      <c r="EN478" s="26"/>
      <c r="EO478" s="26"/>
      <c r="EP478" s="26"/>
      <c r="EQ478" s="26"/>
      <c r="ER478" s="39"/>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c r="GU478" s="26"/>
      <c r="GV478" s="26"/>
      <c r="GW478" s="26"/>
      <c r="GX478" s="26"/>
      <c r="GY478" s="26"/>
      <c r="GZ478" s="26"/>
      <c r="HA478" s="26"/>
      <c r="HB478" s="26"/>
      <c r="HC478" s="26"/>
      <c r="HD478" s="26"/>
      <c r="HE478" s="26"/>
      <c r="HF478" s="26"/>
      <c r="HG478" s="26"/>
      <c r="HH478" s="26"/>
      <c r="HI478" s="26"/>
      <c r="HJ478" s="26"/>
      <c r="HK478" s="26"/>
      <c r="HL478" s="26"/>
      <c r="HM478" s="26"/>
      <c r="HN478" s="26"/>
      <c r="HO478" s="26"/>
      <c r="HP478" s="26"/>
      <c r="HQ478" s="26"/>
      <c r="HR478" s="26"/>
      <c r="HS478" s="26"/>
      <c r="HT478" s="26"/>
      <c r="HU478" s="26"/>
      <c r="HV478" s="26"/>
      <c r="HW478" s="26"/>
      <c r="HX478" s="26"/>
      <c r="HY478" s="26"/>
      <c r="HZ478" s="26"/>
      <c r="IA478" s="26"/>
      <c r="IB478" s="26"/>
      <c r="IC478" s="26"/>
      <c r="ID478" s="26"/>
      <c r="IE478" s="26"/>
      <c r="IF478" s="26"/>
      <c r="IG478" s="26"/>
      <c r="IH478" s="26"/>
      <c r="II478" s="26"/>
      <c r="IJ478" s="26"/>
      <c r="IK478" s="26"/>
      <c r="IL478" s="26"/>
      <c r="IM478" s="26"/>
      <c r="IN478" s="26"/>
      <c r="IO478" s="26"/>
      <c r="IP478" s="26"/>
      <c r="IQ478" s="26"/>
      <c r="IR478" s="26"/>
      <c r="IS478" s="26"/>
      <c r="IT478" s="26"/>
      <c r="IU478" s="26"/>
      <c r="IV478" s="26"/>
      <c r="IW478" s="26"/>
      <c r="IX478" s="26"/>
      <c r="IY478" s="26"/>
      <c r="IZ478" s="26"/>
      <c r="JA478" s="26"/>
      <c r="JB478" s="26"/>
      <c r="JC478" s="26"/>
      <c r="JD478" s="26"/>
      <c r="JE478" s="26"/>
      <c r="JF478" s="26"/>
      <c r="JG478" s="39"/>
      <c r="JH478" s="26"/>
      <c r="JI478" s="26"/>
      <c r="JJ478" s="26"/>
      <c r="JK478" s="26"/>
      <c r="JL478" s="26"/>
      <c r="JM478" s="26"/>
      <c r="JN478" s="26"/>
      <c r="JO478" s="26"/>
      <c r="JP478" s="26"/>
      <c r="JQ478" s="26"/>
      <c r="JR478" s="26"/>
      <c r="JS478" s="26"/>
      <c r="JT478" s="26"/>
      <c r="JU478" s="26"/>
      <c r="JV478" s="26"/>
      <c r="JW478" s="26"/>
      <c r="JX478" s="26"/>
      <c r="JY478" s="26"/>
      <c r="JZ478" s="26"/>
      <c r="KA478" s="26"/>
      <c r="KB478" s="39"/>
    </row>
    <row r="479" spans="2:288" ht="15" customHeight="1" x14ac:dyDescent="0.25">
      <c r="B479" s="293" t="str">
        <f t="shared" si="60"/>
        <v>Desk 55</v>
      </c>
      <c r="C479" s="295" t="str">
        <f t="shared" si="65"/>
        <v/>
      </c>
      <c r="D479" s="295" t="str">
        <f t="shared" si="65"/>
        <v/>
      </c>
      <c r="E479" s="295" t="str">
        <f t="shared" si="65"/>
        <v/>
      </c>
      <c r="F479" s="295" t="str">
        <f t="shared" si="65"/>
        <v/>
      </c>
      <c r="G479" s="591" t="str">
        <f t="shared" si="65"/>
        <v/>
      </c>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39"/>
      <c r="DX479" s="26"/>
      <c r="DY479" s="26"/>
      <c r="DZ479" s="26"/>
      <c r="EA479" s="26"/>
      <c r="EB479" s="26"/>
      <c r="EC479" s="26"/>
      <c r="ED479" s="26"/>
      <c r="EE479" s="26"/>
      <c r="EF479" s="26"/>
      <c r="EG479" s="26"/>
      <c r="EH479" s="26"/>
      <c r="EI479" s="26"/>
      <c r="EJ479" s="26"/>
      <c r="EK479" s="26"/>
      <c r="EL479" s="26"/>
      <c r="EM479" s="26"/>
      <c r="EN479" s="26"/>
      <c r="EO479" s="26"/>
      <c r="EP479" s="26"/>
      <c r="EQ479" s="26"/>
      <c r="ER479" s="39"/>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c r="GU479" s="26"/>
      <c r="GV479" s="26"/>
      <c r="GW479" s="26"/>
      <c r="GX479" s="26"/>
      <c r="GY479" s="26"/>
      <c r="GZ479" s="26"/>
      <c r="HA479" s="26"/>
      <c r="HB479" s="26"/>
      <c r="HC479" s="26"/>
      <c r="HD479" s="26"/>
      <c r="HE479" s="26"/>
      <c r="HF479" s="26"/>
      <c r="HG479" s="26"/>
      <c r="HH479" s="26"/>
      <c r="HI479" s="26"/>
      <c r="HJ479" s="26"/>
      <c r="HK479" s="26"/>
      <c r="HL479" s="26"/>
      <c r="HM479" s="26"/>
      <c r="HN479" s="26"/>
      <c r="HO479" s="26"/>
      <c r="HP479" s="26"/>
      <c r="HQ479" s="26"/>
      <c r="HR479" s="26"/>
      <c r="HS479" s="26"/>
      <c r="HT479" s="26"/>
      <c r="HU479" s="26"/>
      <c r="HV479" s="26"/>
      <c r="HW479" s="26"/>
      <c r="HX479" s="26"/>
      <c r="HY479" s="26"/>
      <c r="HZ479" s="26"/>
      <c r="IA479" s="26"/>
      <c r="IB479" s="26"/>
      <c r="IC479" s="26"/>
      <c r="ID479" s="26"/>
      <c r="IE479" s="26"/>
      <c r="IF479" s="26"/>
      <c r="IG479" s="26"/>
      <c r="IH479" s="26"/>
      <c r="II479" s="26"/>
      <c r="IJ479" s="26"/>
      <c r="IK479" s="26"/>
      <c r="IL479" s="26"/>
      <c r="IM479" s="26"/>
      <c r="IN479" s="26"/>
      <c r="IO479" s="26"/>
      <c r="IP479" s="26"/>
      <c r="IQ479" s="26"/>
      <c r="IR479" s="26"/>
      <c r="IS479" s="26"/>
      <c r="IT479" s="26"/>
      <c r="IU479" s="26"/>
      <c r="IV479" s="26"/>
      <c r="IW479" s="26"/>
      <c r="IX479" s="26"/>
      <c r="IY479" s="26"/>
      <c r="IZ479" s="26"/>
      <c r="JA479" s="26"/>
      <c r="JB479" s="26"/>
      <c r="JC479" s="26"/>
      <c r="JD479" s="26"/>
      <c r="JE479" s="26"/>
      <c r="JF479" s="26"/>
      <c r="JG479" s="39"/>
      <c r="JH479" s="26"/>
      <c r="JI479" s="26"/>
      <c r="JJ479" s="26"/>
      <c r="JK479" s="26"/>
      <c r="JL479" s="26"/>
      <c r="JM479" s="26"/>
      <c r="JN479" s="26"/>
      <c r="JO479" s="26"/>
      <c r="JP479" s="26"/>
      <c r="JQ479" s="26"/>
      <c r="JR479" s="26"/>
      <c r="JS479" s="26"/>
      <c r="JT479" s="26"/>
      <c r="JU479" s="26"/>
      <c r="JV479" s="26"/>
      <c r="JW479" s="26"/>
      <c r="JX479" s="26"/>
      <c r="JY479" s="26"/>
      <c r="JZ479" s="26"/>
      <c r="KA479" s="26"/>
      <c r="KB479" s="39"/>
    </row>
    <row r="480" spans="2:288" ht="15" customHeight="1" x14ac:dyDescent="0.25">
      <c r="B480" s="293" t="str">
        <f t="shared" si="60"/>
        <v>Desk 56</v>
      </c>
      <c r="C480" s="295" t="str">
        <f t="shared" si="65"/>
        <v/>
      </c>
      <c r="D480" s="295" t="str">
        <f t="shared" si="65"/>
        <v/>
      </c>
      <c r="E480" s="295" t="str">
        <f t="shared" si="65"/>
        <v/>
      </c>
      <c r="F480" s="295" t="str">
        <f t="shared" si="65"/>
        <v/>
      </c>
      <c r="G480" s="591" t="str">
        <f t="shared" si="65"/>
        <v/>
      </c>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39"/>
      <c r="DX480" s="26"/>
      <c r="DY480" s="26"/>
      <c r="DZ480" s="26"/>
      <c r="EA480" s="26"/>
      <c r="EB480" s="26"/>
      <c r="EC480" s="26"/>
      <c r="ED480" s="26"/>
      <c r="EE480" s="26"/>
      <c r="EF480" s="26"/>
      <c r="EG480" s="26"/>
      <c r="EH480" s="26"/>
      <c r="EI480" s="26"/>
      <c r="EJ480" s="26"/>
      <c r="EK480" s="26"/>
      <c r="EL480" s="26"/>
      <c r="EM480" s="26"/>
      <c r="EN480" s="26"/>
      <c r="EO480" s="26"/>
      <c r="EP480" s="26"/>
      <c r="EQ480" s="26"/>
      <c r="ER480" s="39"/>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c r="GU480" s="26"/>
      <c r="GV480" s="26"/>
      <c r="GW480" s="26"/>
      <c r="GX480" s="26"/>
      <c r="GY480" s="26"/>
      <c r="GZ480" s="26"/>
      <c r="HA480" s="26"/>
      <c r="HB480" s="26"/>
      <c r="HC480" s="26"/>
      <c r="HD480" s="26"/>
      <c r="HE480" s="26"/>
      <c r="HF480" s="26"/>
      <c r="HG480" s="26"/>
      <c r="HH480" s="26"/>
      <c r="HI480" s="26"/>
      <c r="HJ480" s="26"/>
      <c r="HK480" s="26"/>
      <c r="HL480" s="26"/>
      <c r="HM480" s="26"/>
      <c r="HN480" s="26"/>
      <c r="HO480" s="26"/>
      <c r="HP480" s="26"/>
      <c r="HQ480" s="26"/>
      <c r="HR480" s="26"/>
      <c r="HS480" s="26"/>
      <c r="HT480" s="26"/>
      <c r="HU480" s="26"/>
      <c r="HV480" s="26"/>
      <c r="HW480" s="26"/>
      <c r="HX480" s="26"/>
      <c r="HY480" s="26"/>
      <c r="HZ480" s="26"/>
      <c r="IA480" s="26"/>
      <c r="IB480" s="26"/>
      <c r="IC480" s="26"/>
      <c r="ID480" s="26"/>
      <c r="IE480" s="26"/>
      <c r="IF480" s="26"/>
      <c r="IG480" s="26"/>
      <c r="IH480" s="26"/>
      <c r="II480" s="26"/>
      <c r="IJ480" s="26"/>
      <c r="IK480" s="26"/>
      <c r="IL480" s="26"/>
      <c r="IM480" s="26"/>
      <c r="IN480" s="26"/>
      <c r="IO480" s="26"/>
      <c r="IP480" s="26"/>
      <c r="IQ480" s="26"/>
      <c r="IR480" s="26"/>
      <c r="IS480" s="26"/>
      <c r="IT480" s="26"/>
      <c r="IU480" s="26"/>
      <c r="IV480" s="26"/>
      <c r="IW480" s="26"/>
      <c r="IX480" s="26"/>
      <c r="IY480" s="26"/>
      <c r="IZ480" s="26"/>
      <c r="JA480" s="26"/>
      <c r="JB480" s="26"/>
      <c r="JC480" s="26"/>
      <c r="JD480" s="26"/>
      <c r="JE480" s="26"/>
      <c r="JF480" s="26"/>
      <c r="JG480" s="39"/>
      <c r="JH480" s="26"/>
      <c r="JI480" s="26"/>
      <c r="JJ480" s="26"/>
      <c r="JK480" s="26"/>
      <c r="JL480" s="26"/>
      <c r="JM480" s="26"/>
      <c r="JN480" s="26"/>
      <c r="JO480" s="26"/>
      <c r="JP480" s="26"/>
      <c r="JQ480" s="26"/>
      <c r="JR480" s="26"/>
      <c r="JS480" s="26"/>
      <c r="JT480" s="26"/>
      <c r="JU480" s="26"/>
      <c r="JV480" s="26"/>
      <c r="JW480" s="26"/>
      <c r="JX480" s="26"/>
      <c r="JY480" s="26"/>
      <c r="JZ480" s="26"/>
      <c r="KA480" s="26"/>
      <c r="KB480" s="39"/>
    </row>
    <row r="481" spans="2:288" ht="15" customHeight="1" x14ac:dyDescent="0.25">
      <c r="B481" s="293" t="str">
        <f t="shared" si="60"/>
        <v>Desk 57</v>
      </c>
      <c r="C481" s="295" t="str">
        <f t="shared" si="65"/>
        <v/>
      </c>
      <c r="D481" s="295" t="str">
        <f t="shared" si="65"/>
        <v/>
      </c>
      <c r="E481" s="295" t="str">
        <f t="shared" si="65"/>
        <v/>
      </c>
      <c r="F481" s="295" t="str">
        <f t="shared" si="65"/>
        <v/>
      </c>
      <c r="G481" s="591" t="str">
        <f t="shared" si="65"/>
        <v/>
      </c>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39"/>
      <c r="DX481" s="26"/>
      <c r="DY481" s="26"/>
      <c r="DZ481" s="26"/>
      <c r="EA481" s="26"/>
      <c r="EB481" s="26"/>
      <c r="EC481" s="26"/>
      <c r="ED481" s="26"/>
      <c r="EE481" s="26"/>
      <c r="EF481" s="26"/>
      <c r="EG481" s="26"/>
      <c r="EH481" s="26"/>
      <c r="EI481" s="26"/>
      <c r="EJ481" s="26"/>
      <c r="EK481" s="26"/>
      <c r="EL481" s="26"/>
      <c r="EM481" s="26"/>
      <c r="EN481" s="26"/>
      <c r="EO481" s="26"/>
      <c r="EP481" s="26"/>
      <c r="EQ481" s="26"/>
      <c r="ER481" s="39"/>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c r="GU481" s="26"/>
      <c r="GV481" s="26"/>
      <c r="GW481" s="26"/>
      <c r="GX481" s="26"/>
      <c r="GY481" s="26"/>
      <c r="GZ481" s="26"/>
      <c r="HA481" s="26"/>
      <c r="HB481" s="26"/>
      <c r="HC481" s="26"/>
      <c r="HD481" s="26"/>
      <c r="HE481" s="26"/>
      <c r="HF481" s="26"/>
      <c r="HG481" s="26"/>
      <c r="HH481" s="26"/>
      <c r="HI481" s="26"/>
      <c r="HJ481" s="26"/>
      <c r="HK481" s="26"/>
      <c r="HL481" s="26"/>
      <c r="HM481" s="26"/>
      <c r="HN481" s="26"/>
      <c r="HO481" s="26"/>
      <c r="HP481" s="26"/>
      <c r="HQ481" s="26"/>
      <c r="HR481" s="26"/>
      <c r="HS481" s="26"/>
      <c r="HT481" s="26"/>
      <c r="HU481" s="26"/>
      <c r="HV481" s="26"/>
      <c r="HW481" s="26"/>
      <c r="HX481" s="26"/>
      <c r="HY481" s="26"/>
      <c r="HZ481" s="26"/>
      <c r="IA481" s="26"/>
      <c r="IB481" s="26"/>
      <c r="IC481" s="26"/>
      <c r="ID481" s="26"/>
      <c r="IE481" s="26"/>
      <c r="IF481" s="26"/>
      <c r="IG481" s="26"/>
      <c r="IH481" s="26"/>
      <c r="II481" s="26"/>
      <c r="IJ481" s="26"/>
      <c r="IK481" s="26"/>
      <c r="IL481" s="26"/>
      <c r="IM481" s="26"/>
      <c r="IN481" s="26"/>
      <c r="IO481" s="26"/>
      <c r="IP481" s="26"/>
      <c r="IQ481" s="26"/>
      <c r="IR481" s="26"/>
      <c r="IS481" s="26"/>
      <c r="IT481" s="26"/>
      <c r="IU481" s="26"/>
      <c r="IV481" s="26"/>
      <c r="IW481" s="26"/>
      <c r="IX481" s="26"/>
      <c r="IY481" s="26"/>
      <c r="IZ481" s="26"/>
      <c r="JA481" s="26"/>
      <c r="JB481" s="26"/>
      <c r="JC481" s="26"/>
      <c r="JD481" s="26"/>
      <c r="JE481" s="26"/>
      <c r="JF481" s="26"/>
      <c r="JG481" s="39"/>
      <c r="JH481" s="26"/>
      <c r="JI481" s="26"/>
      <c r="JJ481" s="26"/>
      <c r="JK481" s="26"/>
      <c r="JL481" s="26"/>
      <c r="JM481" s="26"/>
      <c r="JN481" s="26"/>
      <c r="JO481" s="26"/>
      <c r="JP481" s="26"/>
      <c r="JQ481" s="26"/>
      <c r="JR481" s="26"/>
      <c r="JS481" s="26"/>
      <c r="JT481" s="26"/>
      <c r="JU481" s="26"/>
      <c r="JV481" s="26"/>
      <c r="JW481" s="26"/>
      <c r="JX481" s="26"/>
      <c r="JY481" s="26"/>
      <c r="JZ481" s="26"/>
      <c r="KA481" s="26"/>
      <c r="KB481" s="39"/>
    </row>
    <row r="482" spans="2:288" ht="15" customHeight="1" x14ac:dyDescent="0.25">
      <c r="B482" s="293" t="str">
        <f t="shared" si="60"/>
        <v>Desk 58</v>
      </c>
      <c r="C482" s="295" t="str">
        <f t="shared" si="65"/>
        <v/>
      </c>
      <c r="D482" s="295" t="str">
        <f t="shared" si="65"/>
        <v/>
      </c>
      <c r="E482" s="295" t="str">
        <f t="shared" si="65"/>
        <v/>
      </c>
      <c r="F482" s="295" t="str">
        <f t="shared" si="65"/>
        <v/>
      </c>
      <c r="G482" s="591" t="str">
        <f t="shared" si="65"/>
        <v/>
      </c>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39"/>
      <c r="DX482" s="26"/>
      <c r="DY482" s="26"/>
      <c r="DZ482" s="26"/>
      <c r="EA482" s="26"/>
      <c r="EB482" s="26"/>
      <c r="EC482" s="26"/>
      <c r="ED482" s="26"/>
      <c r="EE482" s="26"/>
      <c r="EF482" s="26"/>
      <c r="EG482" s="26"/>
      <c r="EH482" s="26"/>
      <c r="EI482" s="26"/>
      <c r="EJ482" s="26"/>
      <c r="EK482" s="26"/>
      <c r="EL482" s="26"/>
      <c r="EM482" s="26"/>
      <c r="EN482" s="26"/>
      <c r="EO482" s="26"/>
      <c r="EP482" s="26"/>
      <c r="EQ482" s="26"/>
      <c r="ER482" s="39"/>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c r="GU482" s="26"/>
      <c r="GV482" s="26"/>
      <c r="GW482" s="26"/>
      <c r="GX482" s="26"/>
      <c r="GY482" s="26"/>
      <c r="GZ482" s="26"/>
      <c r="HA482" s="26"/>
      <c r="HB482" s="26"/>
      <c r="HC482" s="26"/>
      <c r="HD482" s="26"/>
      <c r="HE482" s="26"/>
      <c r="HF482" s="26"/>
      <c r="HG482" s="26"/>
      <c r="HH482" s="26"/>
      <c r="HI482" s="26"/>
      <c r="HJ482" s="26"/>
      <c r="HK482" s="26"/>
      <c r="HL482" s="26"/>
      <c r="HM482" s="26"/>
      <c r="HN482" s="26"/>
      <c r="HO482" s="26"/>
      <c r="HP482" s="26"/>
      <c r="HQ482" s="26"/>
      <c r="HR482" s="26"/>
      <c r="HS482" s="26"/>
      <c r="HT482" s="26"/>
      <c r="HU482" s="26"/>
      <c r="HV482" s="26"/>
      <c r="HW482" s="26"/>
      <c r="HX482" s="26"/>
      <c r="HY482" s="26"/>
      <c r="HZ482" s="26"/>
      <c r="IA482" s="26"/>
      <c r="IB482" s="26"/>
      <c r="IC482" s="26"/>
      <c r="ID482" s="26"/>
      <c r="IE482" s="26"/>
      <c r="IF482" s="26"/>
      <c r="IG482" s="26"/>
      <c r="IH482" s="26"/>
      <c r="II482" s="26"/>
      <c r="IJ482" s="26"/>
      <c r="IK482" s="26"/>
      <c r="IL482" s="26"/>
      <c r="IM482" s="26"/>
      <c r="IN482" s="26"/>
      <c r="IO482" s="26"/>
      <c r="IP482" s="26"/>
      <c r="IQ482" s="26"/>
      <c r="IR482" s="26"/>
      <c r="IS482" s="26"/>
      <c r="IT482" s="26"/>
      <c r="IU482" s="26"/>
      <c r="IV482" s="26"/>
      <c r="IW482" s="26"/>
      <c r="IX482" s="26"/>
      <c r="IY482" s="26"/>
      <c r="IZ482" s="26"/>
      <c r="JA482" s="26"/>
      <c r="JB482" s="26"/>
      <c r="JC482" s="26"/>
      <c r="JD482" s="26"/>
      <c r="JE482" s="26"/>
      <c r="JF482" s="26"/>
      <c r="JG482" s="39"/>
      <c r="JH482" s="26"/>
      <c r="JI482" s="26"/>
      <c r="JJ482" s="26"/>
      <c r="JK482" s="26"/>
      <c r="JL482" s="26"/>
      <c r="JM482" s="26"/>
      <c r="JN482" s="26"/>
      <c r="JO482" s="26"/>
      <c r="JP482" s="26"/>
      <c r="JQ482" s="26"/>
      <c r="JR482" s="26"/>
      <c r="JS482" s="26"/>
      <c r="JT482" s="26"/>
      <c r="JU482" s="26"/>
      <c r="JV482" s="26"/>
      <c r="JW482" s="26"/>
      <c r="JX482" s="26"/>
      <c r="JY482" s="26"/>
      <c r="JZ482" s="26"/>
      <c r="KA482" s="26"/>
      <c r="KB482" s="39"/>
    </row>
    <row r="483" spans="2:288" ht="15" customHeight="1" x14ac:dyDescent="0.25">
      <c r="B483" s="293" t="str">
        <f t="shared" si="60"/>
        <v>Desk 59</v>
      </c>
      <c r="C483" s="295" t="str">
        <f t="shared" si="65"/>
        <v/>
      </c>
      <c r="D483" s="295" t="str">
        <f t="shared" si="65"/>
        <v/>
      </c>
      <c r="E483" s="295" t="str">
        <f t="shared" si="65"/>
        <v/>
      </c>
      <c r="F483" s="295" t="str">
        <f t="shared" si="65"/>
        <v/>
      </c>
      <c r="G483" s="591" t="str">
        <f t="shared" si="65"/>
        <v/>
      </c>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39"/>
      <c r="DX483" s="26"/>
      <c r="DY483" s="26"/>
      <c r="DZ483" s="26"/>
      <c r="EA483" s="26"/>
      <c r="EB483" s="26"/>
      <c r="EC483" s="26"/>
      <c r="ED483" s="26"/>
      <c r="EE483" s="26"/>
      <c r="EF483" s="26"/>
      <c r="EG483" s="26"/>
      <c r="EH483" s="26"/>
      <c r="EI483" s="26"/>
      <c r="EJ483" s="26"/>
      <c r="EK483" s="26"/>
      <c r="EL483" s="26"/>
      <c r="EM483" s="26"/>
      <c r="EN483" s="26"/>
      <c r="EO483" s="26"/>
      <c r="EP483" s="26"/>
      <c r="EQ483" s="26"/>
      <c r="ER483" s="39"/>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c r="GU483" s="26"/>
      <c r="GV483" s="26"/>
      <c r="GW483" s="26"/>
      <c r="GX483" s="26"/>
      <c r="GY483" s="26"/>
      <c r="GZ483" s="26"/>
      <c r="HA483" s="26"/>
      <c r="HB483" s="26"/>
      <c r="HC483" s="26"/>
      <c r="HD483" s="26"/>
      <c r="HE483" s="26"/>
      <c r="HF483" s="26"/>
      <c r="HG483" s="26"/>
      <c r="HH483" s="26"/>
      <c r="HI483" s="26"/>
      <c r="HJ483" s="26"/>
      <c r="HK483" s="26"/>
      <c r="HL483" s="26"/>
      <c r="HM483" s="26"/>
      <c r="HN483" s="26"/>
      <c r="HO483" s="26"/>
      <c r="HP483" s="26"/>
      <c r="HQ483" s="26"/>
      <c r="HR483" s="26"/>
      <c r="HS483" s="26"/>
      <c r="HT483" s="26"/>
      <c r="HU483" s="26"/>
      <c r="HV483" s="26"/>
      <c r="HW483" s="26"/>
      <c r="HX483" s="26"/>
      <c r="HY483" s="26"/>
      <c r="HZ483" s="26"/>
      <c r="IA483" s="26"/>
      <c r="IB483" s="26"/>
      <c r="IC483" s="26"/>
      <c r="ID483" s="26"/>
      <c r="IE483" s="26"/>
      <c r="IF483" s="26"/>
      <c r="IG483" s="26"/>
      <c r="IH483" s="26"/>
      <c r="II483" s="26"/>
      <c r="IJ483" s="26"/>
      <c r="IK483" s="26"/>
      <c r="IL483" s="26"/>
      <c r="IM483" s="26"/>
      <c r="IN483" s="26"/>
      <c r="IO483" s="26"/>
      <c r="IP483" s="26"/>
      <c r="IQ483" s="26"/>
      <c r="IR483" s="26"/>
      <c r="IS483" s="26"/>
      <c r="IT483" s="26"/>
      <c r="IU483" s="26"/>
      <c r="IV483" s="26"/>
      <c r="IW483" s="26"/>
      <c r="IX483" s="26"/>
      <c r="IY483" s="26"/>
      <c r="IZ483" s="26"/>
      <c r="JA483" s="26"/>
      <c r="JB483" s="26"/>
      <c r="JC483" s="26"/>
      <c r="JD483" s="26"/>
      <c r="JE483" s="26"/>
      <c r="JF483" s="26"/>
      <c r="JG483" s="39"/>
      <c r="JH483" s="26"/>
      <c r="JI483" s="26"/>
      <c r="JJ483" s="26"/>
      <c r="JK483" s="26"/>
      <c r="JL483" s="26"/>
      <c r="JM483" s="26"/>
      <c r="JN483" s="26"/>
      <c r="JO483" s="26"/>
      <c r="JP483" s="26"/>
      <c r="JQ483" s="26"/>
      <c r="JR483" s="26"/>
      <c r="JS483" s="26"/>
      <c r="JT483" s="26"/>
      <c r="JU483" s="26"/>
      <c r="JV483" s="26"/>
      <c r="JW483" s="26"/>
      <c r="JX483" s="26"/>
      <c r="JY483" s="26"/>
      <c r="JZ483" s="26"/>
      <c r="KA483" s="26"/>
      <c r="KB483" s="39"/>
    </row>
    <row r="484" spans="2:288" ht="15" customHeight="1" x14ac:dyDescent="0.25">
      <c r="B484" s="293" t="str">
        <f t="shared" si="60"/>
        <v>Desk 60</v>
      </c>
      <c r="C484" s="295" t="str">
        <f t="shared" si="65"/>
        <v/>
      </c>
      <c r="D484" s="295" t="str">
        <f t="shared" si="65"/>
        <v/>
      </c>
      <c r="E484" s="295" t="str">
        <f t="shared" si="65"/>
        <v/>
      </c>
      <c r="F484" s="295" t="str">
        <f t="shared" si="65"/>
        <v/>
      </c>
      <c r="G484" s="591" t="str">
        <f t="shared" si="65"/>
        <v/>
      </c>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39"/>
      <c r="DX484" s="26"/>
      <c r="DY484" s="26"/>
      <c r="DZ484" s="26"/>
      <c r="EA484" s="26"/>
      <c r="EB484" s="26"/>
      <c r="EC484" s="26"/>
      <c r="ED484" s="26"/>
      <c r="EE484" s="26"/>
      <c r="EF484" s="26"/>
      <c r="EG484" s="26"/>
      <c r="EH484" s="26"/>
      <c r="EI484" s="26"/>
      <c r="EJ484" s="26"/>
      <c r="EK484" s="26"/>
      <c r="EL484" s="26"/>
      <c r="EM484" s="26"/>
      <c r="EN484" s="26"/>
      <c r="EO484" s="26"/>
      <c r="EP484" s="26"/>
      <c r="EQ484" s="26"/>
      <c r="ER484" s="39"/>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c r="GU484" s="26"/>
      <c r="GV484" s="26"/>
      <c r="GW484" s="26"/>
      <c r="GX484" s="26"/>
      <c r="GY484" s="26"/>
      <c r="GZ484" s="26"/>
      <c r="HA484" s="26"/>
      <c r="HB484" s="26"/>
      <c r="HC484" s="26"/>
      <c r="HD484" s="26"/>
      <c r="HE484" s="26"/>
      <c r="HF484" s="26"/>
      <c r="HG484" s="26"/>
      <c r="HH484" s="26"/>
      <c r="HI484" s="26"/>
      <c r="HJ484" s="26"/>
      <c r="HK484" s="26"/>
      <c r="HL484" s="26"/>
      <c r="HM484" s="26"/>
      <c r="HN484" s="26"/>
      <c r="HO484" s="26"/>
      <c r="HP484" s="26"/>
      <c r="HQ484" s="26"/>
      <c r="HR484" s="26"/>
      <c r="HS484" s="26"/>
      <c r="HT484" s="26"/>
      <c r="HU484" s="26"/>
      <c r="HV484" s="26"/>
      <c r="HW484" s="26"/>
      <c r="HX484" s="26"/>
      <c r="HY484" s="26"/>
      <c r="HZ484" s="26"/>
      <c r="IA484" s="26"/>
      <c r="IB484" s="26"/>
      <c r="IC484" s="26"/>
      <c r="ID484" s="26"/>
      <c r="IE484" s="26"/>
      <c r="IF484" s="26"/>
      <c r="IG484" s="26"/>
      <c r="IH484" s="26"/>
      <c r="II484" s="26"/>
      <c r="IJ484" s="26"/>
      <c r="IK484" s="26"/>
      <c r="IL484" s="26"/>
      <c r="IM484" s="26"/>
      <c r="IN484" s="26"/>
      <c r="IO484" s="26"/>
      <c r="IP484" s="26"/>
      <c r="IQ484" s="26"/>
      <c r="IR484" s="26"/>
      <c r="IS484" s="26"/>
      <c r="IT484" s="26"/>
      <c r="IU484" s="26"/>
      <c r="IV484" s="26"/>
      <c r="IW484" s="26"/>
      <c r="IX484" s="26"/>
      <c r="IY484" s="26"/>
      <c r="IZ484" s="26"/>
      <c r="JA484" s="26"/>
      <c r="JB484" s="26"/>
      <c r="JC484" s="26"/>
      <c r="JD484" s="26"/>
      <c r="JE484" s="26"/>
      <c r="JF484" s="26"/>
      <c r="JG484" s="39"/>
      <c r="JH484" s="26"/>
      <c r="JI484" s="26"/>
      <c r="JJ484" s="26"/>
      <c r="JK484" s="26"/>
      <c r="JL484" s="26"/>
      <c r="JM484" s="26"/>
      <c r="JN484" s="26"/>
      <c r="JO484" s="26"/>
      <c r="JP484" s="26"/>
      <c r="JQ484" s="26"/>
      <c r="JR484" s="26"/>
      <c r="JS484" s="26"/>
      <c r="JT484" s="26"/>
      <c r="JU484" s="26"/>
      <c r="JV484" s="26"/>
      <c r="JW484" s="26"/>
      <c r="JX484" s="26"/>
      <c r="JY484" s="26"/>
      <c r="JZ484" s="26"/>
      <c r="KA484" s="26"/>
      <c r="KB484" s="39"/>
    </row>
    <row r="485" spans="2:288" ht="15" customHeight="1" x14ac:dyDescent="0.25">
      <c r="B485" s="293" t="str">
        <f t="shared" si="60"/>
        <v>Desk 61</v>
      </c>
      <c r="C485" s="295" t="str">
        <f t="shared" si="65"/>
        <v/>
      </c>
      <c r="D485" s="295" t="str">
        <f t="shared" si="65"/>
        <v/>
      </c>
      <c r="E485" s="295" t="str">
        <f t="shared" si="65"/>
        <v/>
      </c>
      <c r="F485" s="295" t="str">
        <f t="shared" si="65"/>
        <v/>
      </c>
      <c r="G485" s="591" t="str">
        <f t="shared" si="65"/>
        <v/>
      </c>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39"/>
      <c r="DX485" s="26"/>
      <c r="DY485" s="26"/>
      <c r="DZ485" s="26"/>
      <c r="EA485" s="26"/>
      <c r="EB485" s="26"/>
      <c r="EC485" s="26"/>
      <c r="ED485" s="26"/>
      <c r="EE485" s="26"/>
      <c r="EF485" s="26"/>
      <c r="EG485" s="26"/>
      <c r="EH485" s="26"/>
      <c r="EI485" s="26"/>
      <c r="EJ485" s="26"/>
      <c r="EK485" s="26"/>
      <c r="EL485" s="26"/>
      <c r="EM485" s="26"/>
      <c r="EN485" s="26"/>
      <c r="EO485" s="26"/>
      <c r="EP485" s="26"/>
      <c r="EQ485" s="26"/>
      <c r="ER485" s="39"/>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c r="GU485" s="26"/>
      <c r="GV485" s="26"/>
      <c r="GW485" s="26"/>
      <c r="GX485" s="26"/>
      <c r="GY485" s="26"/>
      <c r="GZ485" s="26"/>
      <c r="HA485" s="26"/>
      <c r="HB485" s="26"/>
      <c r="HC485" s="26"/>
      <c r="HD485" s="26"/>
      <c r="HE485" s="26"/>
      <c r="HF485" s="26"/>
      <c r="HG485" s="26"/>
      <c r="HH485" s="26"/>
      <c r="HI485" s="26"/>
      <c r="HJ485" s="26"/>
      <c r="HK485" s="26"/>
      <c r="HL485" s="26"/>
      <c r="HM485" s="26"/>
      <c r="HN485" s="26"/>
      <c r="HO485" s="26"/>
      <c r="HP485" s="26"/>
      <c r="HQ485" s="26"/>
      <c r="HR485" s="26"/>
      <c r="HS485" s="26"/>
      <c r="HT485" s="26"/>
      <c r="HU485" s="26"/>
      <c r="HV485" s="26"/>
      <c r="HW485" s="26"/>
      <c r="HX485" s="26"/>
      <c r="HY485" s="26"/>
      <c r="HZ485" s="26"/>
      <c r="IA485" s="26"/>
      <c r="IB485" s="26"/>
      <c r="IC485" s="26"/>
      <c r="ID485" s="26"/>
      <c r="IE485" s="26"/>
      <c r="IF485" s="26"/>
      <c r="IG485" s="26"/>
      <c r="IH485" s="26"/>
      <c r="II485" s="26"/>
      <c r="IJ485" s="26"/>
      <c r="IK485" s="26"/>
      <c r="IL485" s="26"/>
      <c r="IM485" s="26"/>
      <c r="IN485" s="26"/>
      <c r="IO485" s="26"/>
      <c r="IP485" s="26"/>
      <c r="IQ485" s="26"/>
      <c r="IR485" s="26"/>
      <c r="IS485" s="26"/>
      <c r="IT485" s="26"/>
      <c r="IU485" s="26"/>
      <c r="IV485" s="26"/>
      <c r="IW485" s="26"/>
      <c r="IX485" s="26"/>
      <c r="IY485" s="26"/>
      <c r="IZ485" s="26"/>
      <c r="JA485" s="26"/>
      <c r="JB485" s="26"/>
      <c r="JC485" s="26"/>
      <c r="JD485" s="26"/>
      <c r="JE485" s="26"/>
      <c r="JF485" s="26"/>
      <c r="JG485" s="39"/>
      <c r="JH485" s="26"/>
      <c r="JI485" s="26"/>
      <c r="JJ485" s="26"/>
      <c r="JK485" s="26"/>
      <c r="JL485" s="26"/>
      <c r="JM485" s="26"/>
      <c r="JN485" s="26"/>
      <c r="JO485" s="26"/>
      <c r="JP485" s="26"/>
      <c r="JQ485" s="26"/>
      <c r="JR485" s="26"/>
      <c r="JS485" s="26"/>
      <c r="JT485" s="26"/>
      <c r="JU485" s="26"/>
      <c r="JV485" s="26"/>
      <c r="JW485" s="26"/>
      <c r="JX485" s="26"/>
      <c r="JY485" s="26"/>
      <c r="JZ485" s="26"/>
      <c r="KA485" s="26"/>
      <c r="KB485" s="39"/>
    </row>
    <row r="486" spans="2:288" ht="15" customHeight="1" x14ac:dyDescent="0.25">
      <c r="B486" s="293" t="str">
        <f t="shared" si="60"/>
        <v>Desk 62</v>
      </c>
      <c r="C486" s="295" t="str">
        <f t="shared" si="65"/>
        <v/>
      </c>
      <c r="D486" s="295" t="str">
        <f t="shared" si="65"/>
        <v/>
      </c>
      <c r="E486" s="295" t="str">
        <f t="shared" si="65"/>
        <v/>
      </c>
      <c r="F486" s="295" t="str">
        <f t="shared" si="65"/>
        <v/>
      </c>
      <c r="G486" s="591" t="str">
        <f t="shared" si="65"/>
        <v/>
      </c>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39"/>
      <c r="DX486" s="26"/>
      <c r="DY486" s="26"/>
      <c r="DZ486" s="26"/>
      <c r="EA486" s="26"/>
      <c r="EB486" s="26"/>
      <c r="EC486" s="26"/>
      <c r="ED486" s="26"/>
      <c r="EE486" s="26"/>
      <c r="EF486" s="26"/>
      <c r="EG486" s="26"/>
      <c r="EH486" s="26"/>
      <c r="EI486" s="26"/>
      <c r="EJ486" s="26"/>
      <c r="EK486" s="26"/>
      <c r="EL486" s="26"/>
      <c r="EM486" s="26"/>
      <c r="EN486" s="26"/>
      <c r="EO486" s="26"/>
      <c r="EP486" s="26"/>
      <c r="EQ486" s="26"/>
      <c r="ER486" s="39"/>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c r="GU486" s="26"/>
      <c r="GV486" s="26"/>
      <c r="GW486" s="26"/>
      <c r="GX486" s="26"/>
      <c r="GY486" s="26"/>
      <c r="GZ486" s="26"/>
      <c r="HA486" s="26"/>
      <c r="HB486" s="26"/>
      <c r="HC486" s="26"/>
      <c r="HD486" s="26"/>
      <c r="HE486" s="26"/>
      <c r="HF486" s="26"/>
      <c r="HG486" s="26"/>
      <c r="HH486" s="26"/>
      <c r="HI486" s="26"/>
      <c r="HJ486" s="26"/>
      <c r="HK486" s="26"/>
      <c r="HL486" s="26"/>
      <c r="HM486" s="26"/>
      <c r="HN486" s="26"/>
      <c r="HO486" s="26"/>
      <c r="HP486" s="26"/>
      <c r="HQ486" s="26"/>
      <c r="HR486" s="26"/>
      <c r="HS486" s="26"/>
      <c r="HT486" s="26"/>
      <c r="HU486" s="26"/>
      <c r="HV486" s="26"/>
      <c r="HW486" s="26"/>
      <c r="HX486" s="26"/>
      <c r="HY486" s="26"/>
      <c r="HZ486" s="26"/>
      <c r="IA486" s="26"/>
      <c r="IB486" s="26"/>
      <c r="IC486" s="26"/>
      <c r="ID486" s="26"/>
      <c r="IE486" s="26"/>
      <c r="IF486" s="26"/>
      <c r="IG486" s="26"/>
      <c r="IH486" s="26"/>
      <c r="II486" s="26"/>
      <c r="IJ486" s="26"/>
      <c r="IK486" s="26"/>
      <c r="IL486" s="26"/>
      <c r="IM486" s="26"/>
      <c r="IN486" s="26"/>
      <c r="IO486" s="26"/>
      <c r="IP486" s="26"/>
      <c r="IQ486" s="26"/>
      <c r="IR486" s="26"/>
      <c r="IS486" s="26"/>
      <c r="IT486" s="26"/>
      <c r="IU486" s="26"/>
      <c r="IV486" s="26"/>
      <c r="IW486" s="26"/>
      <c r="IX486" s="26"/>
      <c r="IY486" s="26"/>
      <c r="IZ486" s="26"/>
      <c r="JA486" s="26"/>
      <c r="JB486" s="26"/>
      <c r="JC486" s="26"/>
      <c r="JD486" s="26"/>
      <c r="JE486" s="26"/>
      <c r="JF486" s="26"/>
      <c r="JG486" s="39"/>
      <c r="JH486" s="26"/>
      <c r="JI486" s="26"/>
      <c r="JJ486" s="26"/>
      <c r="JK486" s="26"/>
      <c r="JL486" s="26"/>
      <c r="JM486" s="26"/>
      <c r="JN486" s="26"/>
      <c r="JO486" s="26"/>
      <c r="JP486" s="26"/>
      <c r="JQ486" s="26"/>
      <c r="JR486" s="26"/>
      <c r="JS486" s="26"/>
      <c r="JT486" s="26"/>
      <c r="JU486" s="26"/>
      <c r="JV486" s="26"/>
      <c r="JW486" s="26"/>
      <c r="JX486" s="26"/>
      <c r="JY486" s="26"/>
      <c r="JZ486" s="26"/>
      <c r="KA486" s="26"/>
      <c r="KB486" s="39"/>
    </row>
    <row r="487" spans="2:288" ht="15" customHeight="1" x14ac:dyDescent="0.25">
      <c r="B487" s="293" t="str">
        <f t="shared" si="60"/>
        <v>Desk 63</v>
      </c>
      <c r="C487" s="295" t="str">
        <f t="shared" si="65"/>
        <v/>
      </c>
      <c r="D487" s="295" t="str">
        <f t="shared" si="65"/>
        <v/>
      </c>
      <c r="E487" s="295" t="str">
        <f t="shared" si="65"/>
        <v/>
      </c>
      <c r="F487" s="295" t="str">
        <f t="shared" si="65"/>
        <v/>
      </c>
      <c r="G487" s="591" t="str">
        <f t="shared" si="65"/>
        <v/>
      </c>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39"/>
      <c r="DX487" s="26"/>
      <c r="DY487" s="26"/>
      <c r="DZ487" s="26"/>
      <c r="EA487" s="26"/>
      <c r="EB487" s="26"/>
      <c r="EC487" s="26"/>
      <c r="ED487" s="26"/>
      <c r="EE487" s="26"/>
      <c r="EF487" s="26"/>
      <c r="EG487" s="26"/>
      <c r="EH487" s="26"/>
      <c r="EI487" s="26"/>
      <c r="EJ487" s="26"/>
      <c r="EK487" s="26"/>
      <c r="EL487" s="26"/>
      <c r="EM487" s="26"/>
      <c r="EN487" s="26"/>
      <c r="EO487" s="26"/>
      <c r="EP487" s="26"/>
      <c r="EQ487" s="26"/>
      <c r="ER487" s="39"/>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c r="GU487" s="26"/>
      <c r="GV487" s="26"/>
      <c r="GW487" s="26"/>
      <c r="GX487" s="26"/>
      <c r="GY487" s="26"/>
      <c r="GZ487" s="26"/>
      <c r="HA487" s="26"/>
      <c r="HB487" s="26"/>
      <c r="HC487" s="26"/>
      <c r="HD487" s="26"/>
      <c r="HE487" s="26"/>
      <c r="HF487" s="26"/>
      <c r="HG487" s="26"/>
      <c r="HH487" s="26"/>
      <c r="HI487" s="26"/>
      <c r="HJ487" s="26"/>
      <c r="HK487" s="26"/>
      <c r="HL487" s="26"/>
      <c r="HM487" s="26"/>
      <c r="HN487" s="26"/>
      <c r="HO487" s="26"/>
      <c r="HP487" s="26"/>
      <c r="HQ487" s="26"/>
      <c r="HR487" s="26"/>
      <c r="HS487" s="26"/>
      <c r="HT487" s="26"/>
      <c r="HU487" s="26"/>
      <c r="HV487" s="26"/>
      <c r="HW487" s="26"/>
      <c r="HX487" s="26"/>
      <c r="HY487" s="26"/>
      <c r="HZ487" s="26"/>
      <c r="IA487" s="26"/>
      <c r="IB487" s="26"/>
      <c r="IC487" s="26"/>
      <c r="ID487" s="26"/>
      <c r="IE487" s="26"/>
      <c r="IF487" s="26"/>
      <c r="IG487" s="26"/>
      <c r="IH487" s="26"/>
      <c r="II487" s="26"/>
      <c r="IJ487" s="26"/>
      <c r="IK487" s="26"/>
      <c r="IL487" s="26"/>
      <c r="IM487" s="26"/>
      <c r="IN487" s="26"/>
      <c r="IO487" s="26"/>
      <c r="IP487" s="26"/>
      <c r="IQ487" s="26"/>
      <c r="IR487" s="26"/>
      <c r="IS487" s="26"/>
      <c r="IT487" s="26"/>
      <c r="IU487" s="26"/>
      <c r="IV487" s="26"/>
      <c r="IW487" s="26"/>
      <c r="IX487" s="26"/>
      <c r="IY487" s="26"/>
      <c r="IZ487" s="26"/>
      <c r="JA487" s="26"/>
      <c r="JB487" s="26"/>
      <c r="JC487" s="26"/>
      <c r="JD487" s="26"/>
      <c r="JE487" s="26"/>
      <c r="JF487" s="26"/>
      <c r="JG487" s="39"/>
      <c r="JH487" s="26"/>
      <c r="JI487" s="26"/>
      <c r="JJ487" s="26"/>
      <c r="JK487" s="26"/>
      <c r="JL487" s="26"/>
      <c r="JM487" s="26"/>
      <c r="JN487" s="26"/>
      <c r="JO487" s="26"/>
      <c r="JP487" s="26"/>
      <c r="JQ487" s="26"/>
      <c r="JR487" s="26"/>
      <c r="JS487" s="26"/>
      <c r="JT487" s="26"/>
      <c r="JU487" s="26"/>
      <c r="JV487" s="26"/>
      <c r="JW487" s="26"/>
      <c r="JX487" s="26"/>
      <c r="JY487" s="26"/>
      <c r="JZ487" s="26"/>
      <c r="KA487" s="26"/>
      <c r="KB487" s="39"/>
    </row>
    <row r="488" spans="2:288" ht="15" customHeight="1" x14ac:dyDescent="0.25">
      <c r="B488" s="293" t="str">
        <f t="shared" si="60"/>
        <v>Desk 64</v>
      </c>
      <c r="C488" s="295" t="str">
        <f t="shared" si="65"/>
        <v/>
      </c>
      <c r="D488" s="295" t="str">
        <f t="shared" si="65"/>
        <v/>
      </c>
      <c r="E488" s="295" t="str">
        <f t="shared" si="65"/>
        <v/>
      </c>
      <c r="F488" s="295" t="str">
        <f t="shared" si="65"/>
        <v/>
      </c>
      <c r="G488" s="591" t="str">
        <f t="shared" si="65"/>
        <v/>
      </c>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39"/>
      <c r="DX488" s="26"/>
      <c r="DY488" s="26"/>
      <c r="DZ488" s="26"/>
      <c r="EA488" s="26"/>
      <c r="EB488" s="26"/>
      <c r="EC488" s="26"/>
      <c r="ED488" s="26"/>
      <c r="EE488" s="26"/>
      <c r="EF488" s="26"/>
      <c r="EG488" s="26"/>
      <c r="EH488" s="26"/>
      <c r="EI488" s="26"/>
      <c r="EJ488" s="26"/>
      <c r="EK488" s="26"/>
      <c r="EL488" s="26"/>
      <c r="EM488" s="26"/>
      <c r="EN488" s="26"/>
      <c r="EO488" s="26"/>
      <c r="EP488" s="26"/>
      <c r="EQ488" s="26"/>
      <c r="ER488" s="39"/>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c r="GU488" s="26"/>
      <c r="GV488" s="26"/>
      <c r="GW488" s="26"/>
      <c r="GX488" s="26"/>
      <c r="GY488" s="26"/>
      <c r="GZ488" s="26"/>
      <c r="HA488" s="26"/>
      <c r="HB488" s="26"/>
      <c r="HC488" s="26"/>
      <c r="HD488" s="26"/>
      <c r="HE488" s="26"/>
      <c r="HF488" s="26"/>
      <c r="HG488" s="26"/>
      <c r="HH488" s="26"/>
      <c r="HI488" s="26"/>
      <c r="HJ488" s="26"/>
      <c r="HK488" s="26"/>
      <c r="HL488" s="26"/>
      <c r="HM488" s="26"/>
      <c r="HN488" s="26"/>
      <c r="HO488" s="26"/>
      <c r="HP488" s="26"/>
      <c r="HQ488" s="26"/>
      <c r="HR488" s="26"/>
      <c r="HS488" s="26"/>
      <c r="HT488" s="26"/>
      <c r="HU488" s="26"/>
      <c r="HV488" s="26"/>
      <c r="HW488" s="26"/>
      <c r="HX488" s="26"/>
      <c r="HY488" s="26"/>
      <c r="HZ488" s="26"/>
      <c r="IA488" s="26"/>
      <c r="IB488" s="26"/>
      <c r="IC488" s="26"/>
      <c r="ID488" s="26"/>
      <c r="IE488" s="26"/>
      <c r="IF488" s="26"/>
      <c r="IG488" s="26"/>
      <c r="IH488" s="26"/>
      <c r="II488" s="26"/>
      <c r="IJ488" s="26"/>
      <c r="IK488" s="26"/>
      <c r="IL488" s="26"/>
      <c r="IM488" s="26"/>
      <c r="IN488" s="26"/>
      <c r="IO488" s="26"/>
      <c r="IP488" s="26"/>
      <c r="IQ488" s="26"/>
      <c r="IR488" s="26"/>
      <c r="IS488" s="26"/>
      <c r="IT488" s="26"/>
      <c r="IU488" s="26"/>
      <c r="IV488" s="26"/>
      <c r="IW488" s="26"/>
      <c r="IX488" s="26"/>
      <c r="IY488" s="26"/>
      <c r="IZ488" s="26"/>
      <c r="JA488" s="26"/>
      <c r="JB488" s="26"/>
      <c r="JC488" s="26"/>
      <c r="JD488" s="26"/>
      <c r="JE488" s="26"/>
      <c r="JF488" s="26"/>
      <c r="JG488" s="39"/>
      <c r="JH488" s="26"/>
      <c r="JI488" s="26"/>
      <c r="JJ488" s="26"/>
      <c r="JK488" s="26"/>
      <c r="JL488" s="26"/>
      <c r="JM488" s="26"/>
      <c r="JN488" s="26"/>
      <c r="JO488" s="26"/>
      <c r="JP488" s="26"/>
      <c r="JQ488" s="26"/>
      <c r="JR488" s="26"/>
      <c r="JS488" s="26"/>
      <c r="JT488" s="26"/>
      <c r="JU488" s="26"/>
      <c r="JV488" s="26"/>
      <c r="JW488" s="26"/>
      <c r="JX488" s="26"/>
      <c r="JY488" s="26"/>
      <c r="JZ488" s="26"/>
      <c r="KA488" s="26"/>
      <c r="KB488" s="39"/>
    </row>
    <row r="489" spans="2:288" ht="15" customHeight="1" x14ac:dyDescent="0.25">
      <c r="B489" s="293" t="str">
        <f t="shared" ref="B489:B524" si="66">B75</f>
        <v>Desk 65</v>
      </c>
      <c r="C489" s="295" t="str">
        <f t="shared" si="65"/>
        <v/>
      </c>
      <c r="D489" s="295" t="str">
        <f t="shared" si="65"/>
        <v/>
      </c>
      <c r="E489" s="295" t="str">
        <f t="shared" si="65"/>
        <v/>
      </c>
      <c r="F489" s="295" t="str">
        <f t="shared" si="65"/>
        <v/>
      </c>
      <c r="G489" s="591" t="str">
        <f t="shared" si="65"/>
        <v/>
      </c>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39"/>
      <c r="DX489" s="26"/>
      <c r="DY489" s="26"/>
      <c r="DZ489" s="26"/>
      <c r="EA489" s="26"/>
      <c r="EB489" s="26"/>
      <c r="EC489" s="26"/>
      <c r="ED489" s="26"/>
      <c r="EE489" s="26"/>
      <c r="EF489" s="26"/>
      <c r="EG489" s="26"/>
      <c r="EH489" s="26"/>
      <c r="EI489" s="26"/>
      <c r="EJ489" s="26"/>
      <c r="EK489" s="26"/>
      <c r="EL489" s="26"/>
      <c r="EM489" s="26"/>
      <c r="EN489" s="26"/>
      <c r="EO489" s="26"/>
      <c r="EP489" s="26"/>
      <c r="EQ489" s="26"/>
      <c r="ER489" s="39"/>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c r="GU489" s="26"/>
      <c r="GV489" s="26"/>
      <c r="GW489" s="26"/>
      <c r="GX489" s="26"/>
      <c r="GY489" s="26"/>
      <c r="GZ489" s="26"/>
      <c r="HA489" s="26"/>
      <c r="HB489" s="26"/>
      <c r="HC489" s="26"/>
      <c r="HD489" s="26"/>
      <c r="HE489" s="26"/>
      <c r="HF489" s="26"/>
      <c r="HG489" s="26"/>
      <c r="HH489" s="26"/>
      <c r="HI489" s="26"/>
      <c r="HJ489" s="26"/>
      <c r="HK489" s="26"/>
      <c r="HL489" s="26"/>
      <c r="HM489" s="26"/>
      <c r="HN489" s="26"/>
      <c r="HO489" s="26"/>
      <c r="HP489" s="26"/>
      <c r="HQ489" s="26"/>
      <c r="HR489" s="26"/>
      <c r="HS489" s="26"/>
      <c r="HT489" s="26"/>
      <c r="HU489" s="26"/>
      <c r="HV489" s="26"/>
      <c r="HW489" s="26"/>
      <c r="HX489" s="26"/>
      <c r="HY489" s="26"/>
      <c r="HZ489" s="26"/>
      <c r="IA489" s="26"/>
      <c r="IB489" s="26"/>
      <c r="IC489" s="26"/>
      <c r="ID489" s="26"/>
      <c r="IE489" s="26"/>
      <c r="IF489" s="26"/>
      <c r="IG489" s="26"/>
      <c r="IH489" s="26"/>
      <c r="II489" s="26"/>
      <c r="IJ489" s="26"/>
      <c r="IK489" s="26"/>
      <c r="IL489" s="26"/>
      <c r="IM489" s="26"/>
      <c r="IN489" s="26"/>
      <c r="IO489" s="26"/>
      <c r="IP489" s="26"/>
      <c r="IQ489" s="26"/>
      <c r="IR489" s="26"/>
      <c r="IS489" s="26"/>
      <c r="IT489" s="26"/>
      <c r="IU489" s="26"/>
      <c r="IV489" s="26"/>
      <c r="IW489" s="26"/>
      <c r="IX489" s="26"/>
      <c r="IY489" s="26"/>
      <c r="IZ489" s="26"/>
      <c r="JA489" s="26"/>
      <c r="JB489" s="26"/>
      <c r="JC489" s="26"/>
      <c r="JD489" s="26"/>
      <c r="JE489" s="26"/>
      <c r="JF489" s="26"/>
      <c r="JG489" s="39"/>
      <c r="JH489" s="26"/>
      <c r="JI489" s="26"/>
      <c r="JJ489" s="26"/>
      <c r="JK489" s="26"/>
      <c r="JL489" s="26"/>
      <c r="JM489" s="26"/>
      <c r="JN489" s="26"/>
      <c r="JO489" s="26"/>
      <c r="JP489" s="26"/>
      <c r="JQ489" s="26"/>
      <c r="JR489" s="26"/>
      <c r="JS489" s="26"/>
      <c r="JT489" s="26"/>
      <c r="JU489" s="26"/>
      <c r="JV489" s="26"/>
      <c r="JW489" s="26"/>
      <c r="JX489" s="26"/>
      <c r="JY489" s="26"/>
      <c r="JZ489" s="26"/>
      <c r="KA489" s="26"/>
      <c r="KB489" s="39"/>
    </row>
    <row r="490" spans="2:288" ht="15" customHeight="1" x14ac:dyDescent="0.25">
      <c r="B490" s="293" t="str">
        <f t="shared" si="66"/>
        <v>Desk 66</v>
      </c>
      <c r="C490" s="295" t="str">
        <f t="shared" ref="C490:G505" si="67">IF(ISBLANK(C76), "", C76)</f>
        <v/>
      </c>
      <c r="D490" s="295" t="str">
        <f t="shared" si="67"/>
        <v/>
      </c>
      <c r="E490" s="295" t="str">
        <f t="shared" si="67"/>
        <v/>
      </c>
      <c r="F490" s="295" t="str">
        <f t="shared" si="67"/>
        <v/>
      </c>
      <c r="G490" s="591" t="str">
        <f t="shared" si="67"/>
        <v/>
      </c>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39"/>
      <c r="DX490" s="26"/>
      <c r="DY490" s="26"/>
      <c r="DZ490" s="26"/>
      <c r="EA490" s="26"/>
      <c r="EB490" s="26"/>
      <c r="EC490" s="26"/>
      <c r="ED490" s="26"/>
      <c r="EE490" s="26"/>
      <c r="EF490" s="26"/>
      <c r="EG490" s="26"/>
      <c r="EH490" s="26"/>
      <c r="EI490" s="26"/>
      <c r="EJ490" s="26"/>
      <c r="EK490" s="26"/>
      <c r="EL490" s="26"/>
      <c r="EM490" s="26"/>
      <c r="EN490" s="26"/>
      <c r="EO490" s="26"/>
      <c r="EP490" s="26"/>
      <c r="EQ490" s="26"/>
      <c r="ER490" s="39"/>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c r="GU490" s="26"/>
      <c r="GV490" s="26"/>
      <c r="GW490" s="26"/>
      <c r="GX490" s="26"/>
      <c r="GY490" s="26"/>
      <c r="GZ490" s="26"/>
      <c r="HA490" s="26"/>
      <c r="HB490" s="26"/>
      <c r="HC490" s="26"/>
      <c r="HD490" s="26"/>
      <c r="HE490" s="26"/>
      <c r="HF490" s="26"/>
      <c r="HG490" s="26"/>
      <c r="HH490" s="26"/>
      <c r="HI490" s="26"/>
      <c r="HJ490" s="26"/>
      <c r="HK490" s="26"/>
      <c r="HL490" s="26"/>
      <c r="HM490" s="26"/>
      <c r="HN490" s="26"/>
      <c r="HO490" s="26"/>
      <c r="HP490" s="26"/>
      <c r="HQ490" s="26"/>
      <c r="HR490" s="26"/>
      <c r="HS490" s="26"/>
      <c r="HT490" s="26"/>
      <c r="HU490" s="26"/>
      <c r="HV490" s="26"/>
      <c r="HW490" s="26"/>
      <c r="HX490" s="26"/>
      <c r="HY490" s="26"/>
      <c r="HZ490" s="26"/>
      <c r="IA490" s="26"/>
      <c r="IB490" s="26"/>
      <c r="IC490" s="26"/>
      <c r="ID490" s="26"/>
      <c r="IE490" s="26"/>
      <c r="IF490" s="26"/>
      <c r="IG490" s="26"/>
      <c r="IH490" s="26"/>
      <c r="II490" s="26"/>
      <c r="IJ490" s="26"/>
      <c r="IK490" s="26"/>
      <c r="IL490" s="26"/>
      <c r="IM490" s="26"/>
      <c r="IN490" s="26"/>
      <c r="IO490" s="26"/>
      <c r="IP490" s="26"/>
      <c r="IQ490" s="26"/>
      <c r="IR490" s="26"/>
      <c r="IS490" s="26"/>
      <c r="IT490" s="26"/>
      <c r="IU490" s="26"/>
      <c r="IV490" s="26"/>
      <c r="IW490" s="26"/>
      <c r="IX490" s="26"/>
      <c r="IY490" s="26"/>
      <c r="IZ490" s="26"/>
      <c r="JA490" s="26"/>
      <c r="JB490" s="26"/>
      <c r="JC490" s="26"/>
      <c r="JD490" s="26"/>
      <c r="JE490" s="26"/>
      <c r="JF490" s="26"/>
      <c r="JG490" s="39"/>
      <c r="JH490" s="26"/>
      <c r="JI490" s="26"/>
      <c r="JJ490" s="26"/>
      <c r="JK490" s="26"/>
      <c r="JL490" s="26"/>
      <c r="JM490" s="26"/>
      <c r="JN490" s="26"/>
      <c r="JO490" s="26"/>
      <c r="JP490" s="26"/>
      <c r="JQ490" s="26"/>
      <c r="JR490" s="26"/>
      <c r="JS490" s="26"/>
      <c r="JT490" s="26"/>
      <c r="JU490" s="26"/>
      <c r="JV490" s="26"/>
      <c r="JW490" s="26"/>
      <c r="JX490" s="26"/>
      <c r="JY490" s="26"/>
      <c r="JZ490" s="26"/>
      <c r="KA490" s="26"/>
      <c r="KB490" s="39"/>
    </row>
    <row r="491" spans="2:288" ht="15" customHeight="1" x14ac:dyDescent="0.25">
      <c r="B491" s="293" t="str">
        <f t="shared" si="66"/>
        <v>Desk 67</v>
      </c>
      <c r="C491" s="295" t="str">
        <f t="shared" si="67"/>
        <v/>
      </c>
      <c r="D491" s="295" t="str">
        <f t="shared" si="67"/>
        <v/>
      </c>
      <c r="E491" s="295" t="str">
        <f t="shared" si="67"/>
        <v/>
      </c>
      <c r="F491" s="295" t="str">
        <f t="shared" si="67"/>
        <v/>
      </c>
      <c r="G491" s="591" t="str">
        <f t="shared" si="67"/>
        <v/>
      </c>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39"/>
      <c r="DX491" s="26"/>
      <c r="DY491" s="26"/>
      <c r="DZ491" s="26"/>
      <c r="EA491" s="26"/>
      <c r="EB491" s="26"/>
      <c r="EC491" s="26"/>
      <c r="ED491" s="26"/>
      <c r="EE491" s="26"/>
      <c r="EF491" s="26"/>
      <c r="EG491" s="26"/>
      <c r="EH491" s="26"/>
      <c r="EI491" s="26"/>
      <c r="EJ491" s="26"/>
      <c r="EK491" s="26"/>
      <c r="EL491" s="26"/>
      <c r="EM491" s="26"/>
      <c r="EN491" s="26"/>
      <c r="EO491" s="26"/>
      <c r="EP491" s="26"/>
      <c r="EQ491" s="26"/>
      <c r="ER491" s="39"/>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c r="GU491" s="26"/>
      <c r="GV491" s="26"/>
      <c r="GW491" s="26"/>
      <c r="GX491" s="26"/>
      <c r="GY491" s="26"/>
      <c r="GZ491" s="26"/>
      <c r="HA491" s="26"/>
      <c r="HB491" s="26"/>
      <c r="HC491" s="26"/>
      <c r="HD491" s="26"/>
      <c r="HE491" s="26"/>
      <c r="HF491" s="26"/>
      <c r="HG491" s="26"/>
      <c r="HH491" s="26"/>
      <c r="HI491" s="26"/>
      <c r="HJ491" s="26"/>
      <c r="HK491" s="26"/>
      <c r="HL491" s="26"/>
      <c r="HM491" s="26"/>
      <c r="HN491" s="26"/>
      <c r="HO491" s="26"/>
      <c r="HP491" s="26"/>
      <c r="HQ491" s="26"/>
      <c r="HR491" s="26"/>
      <c r="HS491" s="26"/>
      <c r="HT491" s="26"/>
      <c r="HU491" s="26"/>
      <c r="HV491" s="26"/>
      <c r="HW491" s="26"/>
      <c r="HX491" s="26"/>
      <c r="HY491" s="26"/>
      <c r="HZ491" s="26"/>
      <c r="IA491" s="26"/>
      <c r="IB491" s="26"/>
      <c r="IC491" s="26"/>
      <c r="ID491" s="26"/>
      <c r="IE491" s="26"/>
      <c r="IF491" s="26"/>
      <c r="IG491" s="26"/>
      <c r="IH491" s="26"/>
      <c r="II491" s="26"/>
      <c r="IJ491" s="26"/>
      <c r="IK491" s="26"/>
      <c r="IL491" s="26"/>
      <c r="IM491" s="26"/>
      <c r="IN491" s="26"/>
      <c r="IO491" s="26"/>
      <c r="IP491" s="26"/>
      <c r="IQ491" s="26"/>
      <c r="IR491" s="26"/>
      <c r="IS491" s="26"/>
      <c r="IT491" s="26"/>
      <c r="IU491" s="26"/>
      <c r="IV491" s="26"/>
      <c r="IW491" s="26"/>
      <c r="IX491" s="26"/>
      <c r="IY491" s="26"/>
      <c r="IZ491" s="26"/>
      <c r="JA491" s="26"/>
      <c r="JB491" s="26"/>
      <c r="JC491" s="26"/>
      <c r="JD491" s="26"/>
      <c r="JE491" s="26"/>
      <c r="JF491" s="26"/>
      <c r="JG491" s="39"/>
      <c r="JH491" s="26"/>
      <c r="JI491" s="26"/>
      <c r="JJ491" s="26"/>
      <c r="JK491" s="26"/>
      <c r="JL491" s="26"/>
      <c r="JM491" s="26"/>
      <c r="JN491" s="26"/>
      <c r="JO491" s="26"/>
      <c r="JP491" s="26"/>
      <c r="JQ491" s="26"/>
      <c r="JR491" s="26"/>
      <c r="JS491" s="26"/>
      <c r="JT491" s="26"/>
      <c r="JU491" s="26"/>
      <c r="JV491" s="26"/>
      <c r="JW491" s="26"/>
      <c r="JX491" s="26"/>
      <c r="JY491" s="26"/>
      <c r="JZ491" s="26"/>
      <c r="KA491" s="26"/>
      <c r="KB491" s="39"/>
    </row>
    <row r="492" spans="2:288" ht="15" customHeight="1" x14ac:dyDescent="0.25">
      <c r="B492" s="293" t="str">
        <f t="shared" si="66"/>
        <v>Desk 68</v>
      </c>
      <c r="C492" s="295" t="str">
        <f t="shared" si="67"/>
        <v/>
      </c>
      <c r="D492" s="295" t="str">
        <f t="shared" si="67"/>
        <v/>
      </c>
      <c r="E492" s="295" t="str">
        <f t="shared" si="67"/>
        <v/>
      </c>
      <c r="F492" s="295" t="str">
        <f t="shared" si="67"/>
        <v/>
      </c>
      <c r="G492" s="591" t="str">
        <f t="shared" si="67"/>
        <v/>
      </c>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39"/>
      <c r="DX492" s="26"/>
      <c r="DY492" s="26"/>
      <c r="DZ492" s="26"/>
      <c r="EA492" s="26"/>
      <c r="EB492" s="26"/>
      <c r="EC492" s="26"/>
      <c r="ED492" s="26"/>
      <c r="EE492" s="26"/>
      <c r="EF492" s="26"/>
      <c r="EG492" s="26"/>
      <c r="EH492" s="26"/>
      <c r="EI492" s="26"/>
      <c r="EJ492" s="26"/>
      <c r="EK492" s="26"/>
      <c r="EL492" s="26"/>
      <c r="EM492" s="26"/>
      <c r="EN492" s="26"/>
      <c r="EO492" s="26"/>
      <c r="EP492" s="26"/>
      <c r="EQ492" s="26"/>
      <c r="ER492" s="39"/>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c r="GU492" s="26"/>
      <c r="GV492" s="26"/>
      <c r="GW492" s="26"/>
      <c r="GX492" s="26"/>
      <c r="GY492" s="26"/>
      <c r="GZ492" s="26"/>
      <c r="HA492" s="26"/>
      <c r="HB492" s="26"/>
      <c r="HC492" s="26"/>
      <c r="HD492" s="26"/>
      <c r="HE492" s="26"/>
      <c r="HF492" s="26"/>
      <c r="HG492" s="26"/>
      <c r="HH492" s="26"/>
      <c r="HI492" s="26"/>
      <c r="HJ492" s="26"/>
      <c r="HK492" s="26"/>
      <c r="HL492" s="26"/>
      <c r="HM492" s="26"/>
      <c r="HN492" s="26"/>
      <c r="HO492" s="26"/>
      <c r="HP492" s="26"/>
      <c r="HQ492" s="26"/>
      <c r="HR492" s="26"/>
      <c r="HS492" s="26"/>
      <c r="HT492" s="26"/>
      <c r="HU492" s="26"/>
      <c r="HV492" s="26"/>
      <c r="HW492" s="26"/>
      <c r="HX492" s="26"/>
      <c r="HY492" s="26"/>
      <c r="HZ492" s="26"/>
      <c r="IA492" s="26"/>
      <c r="IB492" s="26"/>
      <c r="IC492" s="26"/>
      <c r="ID492" s="26"/>
      <c r="IE492" s="26"/>
      <c r="IF492" s="26"/>
      <c r="IG492" s="26"/>
      <c r="IH492" s="26"/>
      <c r="II492" s="26"/>
      <c r="IJ492" s="26"/>
      <c r="IK492" s="26"/>
      <c r="IL492" s="26"/>
      <c r="IM492" s="26"/>
      <c r="IN492" s="26"/>
      <c r="IO492" s="26"/>
      <c r="IP492" s="26"/>
      <c r="IQ492" s="26"/>
      <c r="IR492" s="26"/>
      <c r="IS492" s="26"/>
      <c r="IT492" s="26"/>
      <c r="IU492" s="26"/>
      <c r="IV492" s="26"/>
      <c r="IW492" s="26"/>
      <c r="IX492" s="26"/>
      <c r="IY492" s="26"/>
      <c r="IZ492" s="26"/>
      <c r="JA492" s="26"/>
      <c r="JB492" s="26"/>
      <c r="JC492" s="26"/>
      <c r="JD492" s="26"/>
      <c r="JE492" s="26"/>
      <c r="JF492" s="26"/>
      <c r="JG492" s="39"/>
      <c r="JH492" s="26"/>
      <c r="JI492" s="26"/>
      <c r="JJ492" s="26"/>
      <c r="JK492" s="26"/>
      <c r="JL492" s="26"/>
      <c r="JM492" s="26"/>
      <c r="JN492" s="26"/>
      <c r="JO492" s="26"/>
      <c r="JP492" s="26"/>
      <c r="JQ492" s="26"/>
      <c r="JR492" s="26"/>
      <c r="JS492" s="26"/>
      <c r="JT492" s="26"/>
      <c r="JU492" s="26"/>
      <c r="JV492" s="26"/>
      <c r="JW492" s="26"/>
      <c r="JX492" s="26"/>
      <c r="JY492" s="26"/>
      <c r="JZ492" s="26"/>
      <c r="KA492" s="26"/>
      <c r="KB492" s="39"/>
    </row>
    <row r="493" spans="2:288" ht="15" customHeight="1" x14ac:dyDescent="0.25">
      <c r="B493" s="293" t="str">
        <f t="shared" si="66"/>
        <v>Desk 69</v>
      </c>
      <c r="C493" s="295" t="str">
        <f t="shared" si="67"/>
        <v/>
      </c>
      <c r="D493" s="295" t="str">
        <f t="shared" si="67"/>
        <v/>
      </c>
      <c r="E493" s="295" t="str">
        <f t="shared" si="67"/>
        <v/>
      </c>
      <c r="F493" s="295" t="str">
        <f t="shared" si="67"/>
        <v/>
      </c>
      <c r="G493" s="591" t="str">
        <f t="shared" si="67"/>
        <v/>
      </c>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39"/>
      <c r="DX493" s="26"/>
      <c r="DY493" s="26"/>
      <c r="DZ493" s="26"/>
      <c r="EA493" s="26"/>
      <c r="EB493" s="26"/>
      <c r="EC493" s="26"/>
      <c r="ED493" s="26"/>
      <c r="EE493" s="26"/>
      <c r="EF493" s="26"/>
      <c r="EG493" s="26"/>
      <c r="EH493" s="26"/>
      <c r="EI493" s="26"/>
      <c r="EJ493" s="26"/>
      <c r="EK493" s="26"/>
      <c r="EL493" s="26"/>
      <c r="EM493" s="26"/>
      <c r="EN493" s="26"/>
      <c r="EO493" s="26"/>
      <c r="EP493" s="26"/>
      <c r="EQ493" s="26"/>
      <c r="ER493" s="39"/>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c r="GU493" s="26"/>
      <c r="GV493" s="26"/>
      <c r="GW493" s="26"/>
      <c r="GX493" s="26"/>
      <c r="GY493" s="26"/>
      <c r="GZ493" s="26"/>
      <c r="HA493" s="26"/>
      <c r="HB493" s="26"/>
      <c r="HC493" s="26"/>
      <c r="HD493" s="26"/>
      <c r="HE493" s="26"/>
      <c r="HF493" s="26"/>
      <c r="HG493" s="26"/>
      <c r="HH493" s="26"/>
      <c r="HI493" s="26"/>
      <c r="HJ493" s="26"/>
      <c r="HK493" s="26"/>
      <c r="HL493" s="26"/>
      <c r="HM493" s="26"/>
      <c r="HN493" s="26"/>
      <c r="HO493" s="26"/>
      <c r="HP493" s="26"/>
      <c r="HQ493" s="26"/>
      <c r="HR493" s="26"/>
      <c r="HS493" s="26"/>
      <c r="HT493" s="26"/>
      <c r="HU493" s="26"/>
      <c r="HV493" s="26"/>
      <c r="HW493" s="26"/>
      <c r="HX493" s="26"/>
      <c r="HY493" s="26"/>
      <c r="HZ493" s="26"/>
      <c r="IA493" s="26"/>
      <c r="IB493" s="26"/>
      <c r="IC493" s="26"/>
      <c r="ID493" s="26"/>
      <c r="IE493" s="26"/>
      <c r="IF493" s="26"/>
      <c r="IG493" s="26"/>
      <c r="IH493" s="26"/>
      <c r="II493" s="26"/>
      <c r="IJ493" s="26"/>
      <c r="IK493" s="26"/>
      <c r="IL493" s="26"/>
      <c r="IM493" s="26"/>
      <c r="IN493" s="26"/>
      <c r="IO493" s="26"/>
      <c r="IP493" s="26"/>
      <c r="IQ493" s="26"/>
      <c r="IR493" s="26"/>
      <c r="IS493" s="26"/>
      <c r="IT493" s="26"/>
      <c r="IU493" s="26"/>
      <c r="IV493" s="26"/>
      <c r="IW493" s="26"/>
      <c r="IX493" s="26"/>
      <c r="IY493" s="26"/>
      <c r="IZ493" s="26"/>
      <c r="JA493" s="26"/>
      <c r="JB493" s="26"/>
      <c r="JC493" s="26"/>
      <c r="JD493" s="26"/>
      <c r="JE493" s="26"/>
      <c r="JF493" s="26"/>
      <c r="JG493" s="39"/>
      <c r="JH493" s="26"/>
      <c r="JI493" s="26"/>
      <c r="JJ493" s="26"/>
      <c r="JK493" s="26"/>
      <c r="JL493" s="26"/>
      <c r="JM493" s="26"/>
      <c r="JN493" s="26"/>
      <c r="JO493" s="26"/>
      <c r="JP493" s="26"/>
      <c r="JQ493" s="26"/>
      <c r="JR493" s="26"/>
      <c r="JS493" s="26"/>
      <c r="JT493" s="26"/>
      <c r="JU493" s="26"/>
      <c r="JV493" s="26"/>
      <c r="JW493" s="26"/>
      <c r="JX493" s="26"/>
      <c r="JY493" s="26"/>
      <c r="JZ493" s="26"/>
      <c r="KA493" s="26"/>
      <c r="KB493" s="39"/>
    </row>
    <row r="494" spans="2:288" ht="15" customHeight="1" x14ac:dyDescent="0.25">
      <c r="B494" s="293" t="str">
        <f t="shared" si="66"/>
        <v>Desk 70</v>
      </c>
      <c r="C494" s="295" t="str">
        <f t="shared" si="67"/>
        <v/>
      </c>
      <c r="D494" s="295" t="str">
        <f t="shared" si="67"/>
        <v/>
      </c>
      <c r="E494" s="295" t="str">
        <f t="shared" si="67"/>
        <v/>
      </c>
      <c r="F494" s="295" t="str">
        <f t="shared" si="67"/>
        <v/>
      </c>
      <c r="G494" s="591" t="str">
        <f t="shared" si="67"/>
        <v/>
      </c>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39"/>
      <c r="DX494" s="26"/>
      <c r="DY494" s="26"/>
      <c r="DZ494" s="26"/>
      <c r="EA494" s="26"/>
      <c r="EB494" s="26"/>
      <c r="EC494" s="26"/>
      <c r="ED494" s="26"/>
      <c r="EE494" s="26"/>
      <c r="EF494" s="26"/>
      <c r="EG494" s="26"/>
      <c r="EH494" s="26"/>
      <c r="EI494" s="26"/>
      <c r="EJ494" s="26"/>
      <c r="EK494" s="26"/>
      <c r="EL494" s="26"/>
      <c r="EM494" s="26"/>
      <c r="EN494" s="26"/>
      <c r="EO494" s="26"/>
      <c r="EP494" s="26"/>
      <c r="EQ494" s="26"/>
      <c r="ER494" s="39"/>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c r="GK494" s="26"/>
      <c r="GL494" s="26"/>
      <c r="GM494" s="26"/>
      <c r="GN494" s="26"/>
      <c r="GO494" s="26"/>
      <c r="GP494" s="26"/>
      <c r="GQ494" s="26"/>
      <c r="GR494" s="26"/>
      <c r="GS494" s="26"/>
      <c r="GT494" s="26"/>
      <c r="GU494" s="26"/>
      <c r="GV494" s="26"/>
      <c r="GW494" s="26"/>
      <c r="GX494" s="26"/>
      <c r="GY494" s="26"/>
      <c r="GZ494" s="26"/>
      <c r="HA494" s="26"/>
      <c r="HB494" s="26"/>
      <c r="HC494" s="26"/>
      <c r="HD494" s="26"/>
      <c r="HE494" s="26"/>
      <c r="HF494" s="26"/>
      <c r="HG494" s="26"/>
      <c r="HH494" s="26"/>
      <c r="HI494" s="26"/>
      <c r="HJ494" s="26"/>
      <c r="HK494" s="26"/>
      <c r="HL494" s="26"/>
      <c r="HM494" s="26"/>
      <c r="HN494" s="26"/>
      <c r="HO494" s="26"/>
      <c r="HP494" s="26"/>
      <c r="HQ494" s="26"/>
      <c r="HR494" s="26"/>
      <c r="HS494" s="26"/>
      <c r="HT494" s="26"/>
      <c r="HU494" s="26"/>
      <c r="HV494" s="26"/>
      <c r="HW494" s="26"/>
      <c r="HX494" s="26"/>
      <c r="HY494" s="26"/>
      <c r="HZ494" s="26"/>
      <c r="IA494" s="26"/>
      <c r="IB494" s="26"/>
      <c r="IC494" s="26"/>
      <c r="ID494" s="26"/>
      <c r="IE494" s="26"/>
      <c r="IF494" s="26"/>
      <c r="IG494" s="26"/>
      <c r="IH494" s="26"/>
      <c r="II494" s="26"/>
      <c r="IJ494" s="26"/>
      <c r="IK494" s="26"/>
      <c r="IL494" s="26"/>
      <c r="IM494" s="26"/>
      <c r="IN494" s="26"/>
      <c r="IO494" s="26"/>
      <c r="IP494" s="26"/>
      <c r="IQ494" s="26"/>
      <c r="IR494" s="26"/>
      <c r="IS494" s="26"/>
      <c r="IT494" s="26"/>
      <c r="IU494" s="26"/>
      <c r="IV494" s="26"/>
      <c r="IW494" s="26"/>
      <c r="IX494" s="26"/>
      <c r="IY494" s="26"/>
      <c r="IZ494" s="26"/>
      <c r="JA494" s="26"/>
      <c r="JB494" s="26"/>
      <c r="JC494" s="26"/>
      <c r="JD494" s="26"/>
      <c r="JE494" s="26"/>
      <c r="JF494" s="26"/>
      <c r="JG494" s="39"/>
      <c r="JH494" s="26"/>
      <c r="JI494" s="26"/>
      <c r="JJ494" s="26"/>
      <c r="JK494" s="26"/>
      <c r="JL494" s="26"/>
      <c r="JM494" s="26"/>
      <c r="JN494" s="26"/>
      <c r="JO494" s="26"/>
      <c r="JP494" s="26"/>
      <c r="JQ494" s="26"/>
      <c r="JR494" s="26"/>
      <c r="JS494" s="26"/>
      <c r="JT494" s="26"/>
      <c r="JU494" s="26"/>
      <c r="JV494" s="26"/>
      <c r="JW494" s="26"/>
      <c r="JX494" s="26"/>
      <c r="JY494" s="26"/>
      <c r="JZ494" s="26"/>
      <c r="KA494" s="26"/>
      <c r="KB494" s="39"/>
    </row>
    <row r="495" spans="2:288" ht="15" customHeight="1" x14ac:dyDescent="0.25">
      <c r="B495" s="293" t="str">
        <f t="shared" si="66"/>
        <v>Desk 71</v>
      </c>
      <c r="C495" s="295" t="str">
        <f t="shared" si="67"/>
        <v/>
      </c>
      <c r="D495" s="295" t="str">
        <f t="shared" si="67"/>
        <v/>
      </c>
      <c r="E495" s="295" t="str">
        <f t="shared" si="67"/>
        <v/>
      </c>
      <c r="F495" s="295" t="str">
        <f t="shared" si="67"/>
        <v/>
      </c>
      <c r="G495" s="591" t="str">
        <f t="shared" si="67"/>
        <v/>
      </c>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39"/>
      <c r="DX495" s="26"/>
      <c r="DY495" s="26"/>
      <c r="DZ495" s="26"/>
      <c r="EA495" s="26"/>
      <c r="EB495" s="26"/>
      <c r="EC495" s="26"/>
      <c r="ED495" s="26"/>
      <c r="EE495" s="26"/>
      <c r="EF495" s="26"/>
      <c r="EG495" s="26"/>
      <c r="EH495" s="26"/>
      <c r="EI495" s="26"/>
      <c r="EJ495" s="26"/>
      <c r="EK495" s="26"/>
      <c r="EL495" s="26"/>
      <c r="EM495" s="26"/>
      <c r="EN495" s="26"/>
      <c r="EO495" s="26"/>
      <c r="EP495" s="26"/>
      <c r="EQ495" s="26"/>
      <c r="ER495" s="39"/>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c r="GU495" s="26"/>
      <c r="GV495" s="26"/>
      <c r="GW495" s="26"/>
      <c r="GX495" s="26"/>
      <c r="GY495" s="26"/>
      <c r="GZ495" s="26"/>
      <c r="HA495" s="26"/>
      <c r="HB495" s="26"/>
      <c r="HC495" s="26"/>
      <c r="HD495" s="26"/>
      <c r="HE495" s="26"/>
      <c r="HF495" s="26"/>
      <c r="HG495" s="26"/>
      <c r="HH495" s="26"/>
      <c r="HI495" s="26"/>
      <c r="HJ495" s="26"/>
      <c r="HK495" s="26"/>
      <c r="HL495" s="26"/>
      <c r="HM495" s="26"/>
      <c r="HN495" s="26"/>
      <c r="HO495" s="26"/>
      <c r="HP495" s="26"/>
      <c r="HQ495" s="26"/>
      <c r="HR495" s="26"/>
      <c r="HS495" s="26"/>
      <c r="HT495" s="26"/>
      <c r="HU495" s="26"/>
      <c r="HV495" s="26"/>
      <c r="HW495" s="26"/>
      <c r="HX495" s="26"/>
      <c r="HY495" s="26"/>
      <c r="HZ495" s="26"/>
      <c r="IA495" s="26"/>
      <c r="IB495" s="26"/>
      <c r="IC495" s="26"/>
      <c r="ID495" s="26"/>
      <c r="IE495" s="26"/>
      <c r="IF495" s="26"/>
      <c r="IG495" s="26"/>
      <c r="IH495" s="26"/>
      <c r="II495" s="26"/>
      <c r="IJ495" s="26"/>
      <c r="IK495" s="26"/>
      <c r="IL495" s="26"/>
      <c r="IM495" s="26"/>
      <c r="IN495" s="26"/>
      <c r="IO495" s="26"/>
      <c r="IP495" s="26"/>
      <c r="IQ495" s="26"/>
      <c r="IR495" s="26"/>
      <c r="IS495" s="26"/>
      <c r="IT495" s="26"/>
      <c r="IU495" s="26"/>
      <c r="IV495" s="26"/>
      <c r="IW495" s="26"/>
      <c r="IX495" s="26"/>
      <c r="IY495" s="26"/>
      <c r="IZ495" s="26"/>
      <c r="JA495" s="26"/>
      <c r="JB495" s="26"/>
      <c r="JC495" s="26"/>
      <c r="JD495" s="26"/>
      <c r="JE495" s="26"/>
      <c r="JF495" s="26"/>
      <c r="JG495" s="39"/>
      <c r="JH495" s="26"/>
      <c r="JI495" s="26"/>
      <c r="JJ495" s="26"/>
      <c r="JK495" s="26"/>
      <c r="JL495" s="26"/>
      <c r="JM495" s="26"/>
      <c r="JN495" s="26"/>
      <c r="JO495" s="26"/>
      <c r="JP495" s="26"/>
      <c r="JQ495" s="26"/>
      <c r="JR495" s="26"/>
      <c r="JS495" s="26"/>
      <c r="JT495" s="26"/>
      <c r="JU495" s="26"/>
      <c r="JV495" s="26"/>
      <c r="JW495" s="26"/>
      <c r="JX495" s="26"/>
      <c r="JY495" s="26"/>
      <c r="JZ495" s="26"/>
      <c r="KA495" s="26"/>
      <c r="KB495" s="39"/>
    </row>
    <row r="496" spans="2:288" ht="15" customHeight="1" x14ac:dyDescent="0.25">
      <c r="B496" s="293" t="str">
        <f t="shared" si="66"/>
        <v>Desk 72</v>
      </c>
      <c r="C496" s="295" t="str">
        <f t="shared" si="67"/>
        <v/>
      </c>
      <c r="D496" s="295" t="str">
        <f t="shared" si="67"/>
        <v/>
      </c>
      <c r="E496" s="295" t="str">
        <f t="shared" si="67"/>
        <v/>
      </c>
      <c r="F496" s="295" t="str">
        <f t="shared" si="67"/>
        <v/>
      </c>
      <c r="G496" s="591" t="str">
        <f t="shared" si="67"/>
        <v/>
      </c>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39"/>
      <c r="DX496" s="26"/>
      <c r="DY496" s="26"/>
      <c r="DZ496" s="26"/>
      <c r="EA496" s="26"/>
      <c r="EB496" s="26"/>
      <c r="EC496" s="26"/>
      <c r="ED496" s="26"/>
      <c r="EE496" s="26"/>
      <c r="EF496" s="26"/>
      <c r="EG496" s="26"/>
      <c r="EH496" s="26"/>
      <c r="EI496" s="26"/>
      <c r="EJ496" s="26"/>
      <c r="EK496" s="26"/>
      <c r="EL496" s="26"/>
      <c r="EM496" s="26"/>
      <c r="EN496" s="26"/>
      <c r="EO496" s="26"/>
      <c r="EP496" s="26"/>
      <c r="EQ496" s="26"/>
      <c r="ER496" s="39"/>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c r="GU496" s="26"/>
      <c r="GV496" s="26"/>
      <c r="GW496" s="26"/>
      <c r="GX496" s="26"/>
      <c r="GY496" s="26"/>
      <c r="GZ496" s="26"/>
      <c r="HA496" s="26"/>
      <c r="HB496" s="26"/>
      <c r="HC496" s="26"/>
      <c r="HD496" s="26"/>
      <c r="HE496" s="26"/>
      <c r="HF496" s="26"/>
      <c r="HG496" s="26"/>
      <c r="HH496" s="26"/>
      <c r="HI496" s="26"/>
      <c r="HJ496" s="26"/>
      <c r="HK496" s="26"/>
      <c r="HL496" s="26"/>
      <c r="HM496" s="26"/>
      <c r="HN496" s="26"/>
      <c r="HO496" s="26"/>
      <c r="HP496" s="26"/>
      <c r="HQ496" s="26"/>
      <c r="HR496" s="26"/>
      <c r="HS496" s="26"/>
      <c r="HT496" s="26"/>
      <c r="HU496" s="26"/>
      <c r="HV496" s="26"/>
      <c r="HW496" s="26"/>
      <c r="HX496" s="26"/>
      <c r="HY496" s="26"/>
      <c r="HZ496" s="26"/>
      <c r="IA496" s="26"/>
      <c r="IB496" s="26"/>
      <c r="IC496" s="26"/>
      <c r="ID496" s="26"/>
      <c r="IE496" s="26"/>
      <c r="IF496" s="26"/>
      <c r="IG496" s="26"/>
      <c r="IH496" s="26"/>
      <c r="II496" s="26"/>
      <c r="IJ496" s="26"/>
      <c r="IK496" s="26"/>
      <c r="IL496" s="26"/>
      <c r="IM496" s="26"/>
      <c r="IN496" s="26"/>
      <c r="IO496" s="26"/>
      <c r="IP496" s="26"/>
      <c r="IQ496" s="26"/>
      <c r="IR496" s="26"/>
      <c r="IS496" s="26"/>
      <c r="IT496" s="26"/>
      <c r="IU496" s="26"/>
      <c r="IV496" s="26"/>
      <c r="IW496" s="26"/>
      <c r="IX496" s="26"/>
      <c r="IY496" s="26"/>
      <c r="IZ496" s="26"/>
      <c r="JA496" s="26"/>
      <c r="JB496" s="26"/>
      <c r="JC496" s="26"/>
      <c r="JD496" s="26"/>
      <c r="JE496" s="26"/>
      <c r="JF496" s="26"/>
      <c r="JG496" s="39"/>
      <c r="JH496" s="26"/>
      <c r="JI496" s="26"/>
      <c r="JJ496" s="26"/>
      <c r="JK496" s="26"/>
      <c r="JL496" s="26"/>
      <c r="JM496" s="26"/>
      <c r="JN496" s="26"/>
      <c r="JO496" s="26"/>
      <c r="JP496" s="26"/>
      <c r="JQ496" s="26"/>
      <c r="JR496" s="26"/>
      <c r="JS496" s="26"/>
      <c r="JT496" s="26"/>
      <c r="JU496" s="26"/>
      <c r="JV496" s="26"/>
      <c r="JW496" s="26"/>
      <c r="JX496" s="26"/>
      <c r="JY496" s="26"/>
      <c r="JZ496" s="26"/>
      <c r="KA496" s="26"/>
      <c r="KB496" s="39"/>
    </row>
    <row r="497" spans="2:288" ht="15" customHeight="1" x14ac:dyDescent="0.25">
      <c r="B497" s="293" t="str">
        <f t="shared" si="66"/>
        <v>Desk 73</v>
      </c>
      <c r="C497" s="295" t="str">
        <f t="shared" si="67"/>
        <v/>
      </c>
      <c r="D497" s="295" t="str">
        <f t="shared" si="67"/>
        <v/>
      </c>
      <c r="E497" s="295" t="str">
        <f t="shared" si="67"/>
        <v/>
      </c>
      <c r="F497" s="295" t="str">
        <f t="shared" si="67"/>
        <v/>
      </c>
      <c r="G497" s="591" t="str">
        <f t="shared" si="67"/>
        <v/>
      </c>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39"/>
      <c r="DX497" s="26"/>
      <c r="DY497" s="26"/>
      <c r="DZ497" s="26"/>
      <c r="EA497" s="26"/>
      <c r="EB497" s="26"/>
      <c r="EC497" s="26"/>
      <c r="ED497" s="26"/>
      <c r="EE497" s="26"/>
      <c r="EF497" s="26"/>
      <c r="EG497" s="26"/>
      <c r="EH497" s="26"/>
      <c r="EI497" s="26"/>
      <c r="EJ497" s="26"/>
      <c r="EK497" s="26"/>
      <c r="EL497" s="26"/>
      <c r="EM497" s="26"/>
      <c r="EN497" s="26"/>
      <c r="EO497" s="26"/>
      <c r="EP497" s="26"/>
      <c r="EQ497" s="26"/>
      <c r="ER497" s="39"/>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c r="GU497" s="26"/>
      <c r="GV497" s="26"/>
      <c r="GW497" s="26"/>
      <c r="GX497" s="26"/>
      <c r="GY497" s="26"/>
      <c r="GZ497" s="26"/>
      <c r="HA497" s="26"/>
      <c r="HB497" s="26"/>
      <c r="HC497" s="26"/>
      <c r="HD497" s="26"/>
      <c r="HE497" s="26"/>
      <c r="HF497" s="26"/>
      <c r="HG497" s="26"/>
      <c r="HH497" s="26"/>
      <c r="HI497" s="26"/>
      <c r="HJ497" s="26"/>
      <c r="HK497" s="26"/>
      <c r="HL497" s="26"/>
      <c r="HM497" s="26"/>
      <c r="HN497" s="26"/>
      <c r="HO497" s="26"/>
      <c r="HP497" s="26"/>
      <c r="HQ497" s="26"/>
      <c r="HR497" s="26"/>
      <c r="HS497" s="26"/>
      <c r="HT497" s="26"/>
      <c r="HU497" s="26"/>
      <c r="HV497" s="26"/>
      <c r="HW497" s="26"/>
      <c r="HX497" s="26"/>
      <c r="HY497" s="26"/>
      <c r="HZ497" s="26"/>
      <c r="IA497" s="26"/>
      <c r="IB497" s="26"/>
      <c r="IC497" s="26"/>
      <c r="ID497" s="26"/>
      <c r="IE497" s="26"/>
      <c r="IF497" s="26"/>
      <c r="IG497" s="26"/>
      <c r="IH497" s="26"/>
      <c r="II497" s="26"/>
      <c r="IJ497" s="26"/>
      <c r="IK497" s="26"/>
      <c r="IL497" s="26"/>
      <c r="IM497" s="26"/>
      <c r="IN497" s="26"/>
      <c r="IO497" s="26"/>
      <c r="IP497" s="26"/>
      <c r="IQ497" s="26"/>
      <c r="IR497" s="26"/>
      <c r="IS497" s="26"/>
      <c r="IT497" s="26"/>
      <c r="IU497" s="26"/>
      <c r="IV497" s="26"/>
      <c r="IW497" s="26"/>
      <c r="IX497" s="26"/>
      <c r="IY497" s="26"/>
      <c r="IZ497" s="26"/>
      <c r="JA497" s="26"/>
      <c r="JB497" s="26"/>
      <c r="JC497" s="26"/>
      <c r="JD497" s="26"/>
      <c r="JE497" s="26"/>
      <c r="JF497" s="26"/>
      <c r="JG497" s="39"/>
      <c r="JH497" s="26"/>
      <c r="JI497" s="26"/>
      <c r="JJ497" s="26"/>
      <c r="JK497" s="26"/>
      <c r="JL497" s="26"/>
      <c r="JM497" s="26"/>
      <c r="JN497" s="26"/>
      <c r="JO497" s="26"/>
      <c r="JP497" s="26"/>
      <c r="JQ497" s="26"/>
      <c r="JR497" s="26"/>
      <c r="JS497" s="26"/>
      <c r="JT497" s="26"/>
      <c r="JU497" s="26"/>
      <c r="JV497" s="26"/>
      <c r="JW497" s="26"/>
      <c r="JX497" s="26"/>
      <c r="JY497" s="26"/>
      <c r="JZ497" s="26"/>
      <c r="KA497" s="26"/>
      <c r="KB497" s="39"/>
    </row>
    <row r="498" spans="2:288" ht="15" customHeight="1" x14ac:dyDescent="0.25">
      <c r="B498" s="293" t="str">
        <f t="shared" si="66"/>
        <v>Desk 74</v>
      </c>
      <c r="C498" s="295" t="str">
        <f t="shared" si="67"/>
        <v/>
      </c>
      <c r="D498" s="295" t="str">
        <f t="shared" si="67"/>
        <v/>
      </c>
      <c r="E498" s="295" t="str">
        <f t="shared" si="67"/>
        <v/>
      </c>
      <c r="F498" s="295" t="str">
        <f t="shared" si="67"/>
        <v/>
      </c>
      <c r="G498" s="591" t="str">
        <f t="shared" si="67"/>
        <v/>
      </c>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39"/>
      <c r="DX498" s="26"/>
      <c r="DY498" s="26"/>
      <c r="DZ498" s="26"/>
      <c r="EA498" s="26"/>
      <c r="EB498" s="26"/>
      <c r="EC498" s="26"/>
      <c r="ED498" s="26"/>
      <c r="EE498" s="26"/>
      <c r="EF498" s="26"/>
      <c r="EG498" s="26"/>
      <c r="EH498" s="26"/>
      <c r="EI498" s="26"/>
      <c r="EJ498" s="26"/>
      <c r="EK498" s="26"/>
      <c r="EL498" s="26"/>
      <c r="EM498" s="26"/>
      <c r="EN498" s="26"/>
      <c r="EO498" s="26"/>
      <c r="EP498" s="26"/>
      <c r="EQ498" s="26"/>
      <c r="ER498" s="39"/>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c r="GU498" s="26"/>
      <c r="GV498" s="26"/>
      <c r="GW498" s="26"/>
      <c r="GX498" s="26"/>
      <c r="GY498" s="26"/>
      <c r="GZ498" s="26"/>
      <c r="HA498" s="26"/>
      <c r="HB498" s="26"/>
      <c r="HC498" s="26"/>
      <c r="HD498" s="26"/>
      <c r="HE498" s="26"/>
      <c r="HF498" s="26"/>
      <c r="HG498" s="26"/>
      <c r="HH498" s="26"/>
      <c r="HI498" s="26"/>
      <c r="HJ498" s="26"/>
      <c r="HK498" s="26"/>
      <c r="HL498" s="26"/>
      <c r="HM498" s="26"/>
      <c r="HN498" s="26"/>
      <c r="HO498" s="26"/>
      <c r="HP498" s="26"/>
      <c r="HQ498" s="26"/>
      <c r="HR498" s="26"/>
      <c r="HS498" s="26"/>
      <c r="HT498" s="26"/>
      <c r="HU498" s="26"/>
      <c r="HV498" s="26"/>
      <c r="HW498" s="26"/>
      <c r="HX498" s="26"/>
      <c r="HY498" s="26"/>
      <c r="HZ498" s="26"/>
      <c r="IA498" s="26"/>
      <c r="IB498" s="26"/>
      <c r="IC498" s="26"/>
      <c r="ID498" s="26"/>
      <c r="IE498" s="26"/>
      <c r="IF498" s="26"/>
      <c r="IG498" s="26"/>
      <c r="IH498" s="26"/>
      <c r="II498" s="26"/>
      <c r="IJ498" s="26"/>
      <c r="IK498" s="26"/>
      <c r="IL498" s="26"/>
      <c r="IM498" s="26"/>
      <c r="IN498" s="26"/>
      <c r="IO498" s="26"/>
      <c r="IP498" s="26"/>
      <c r="IQ498" s="26"/>
      <c r="IR498" s="26"/>
      <c r="IS498" s="26"/>
      <c r="IT498" s="26"/>
      <c r="IU498" s="26"/>
      <c r="IV498" s="26"/>
      <c r="IW498" s="26"/>
      <c r="IX498" s="26"/>
      <c r="IY498" s="26"/>
      <c r="IZ498" s="26"/>
      <c r="JA498" s="26"/>
      <c r="JB498" s="26"/>
      <c r="JC498" s="26"/>
      <c r="JD498" s="26"/>
      <c r="JE498" s="26"/>
      <c r="JF498" s="26"/>
      <c r="JG498" s="39"/>
      <c r="JH498" s="26"/>
      <c r="JI498" s="26"/>
      <c r="JJ498" s="26"/>
      <c r="JK498" s="26"/>
      <c r="JL498" s="26"/>
      <c r="JM498" s="26"/>
      <c r="JN498" s="26"/>
      <c r="JO498" s="26"/>
      <c r="JP498" s="26"/>
      <c r="JQ498" s="26"/>
      <c r="JR498" s="26"/>
      <c r="JS498" s="26"/>
      <c r="JT498" s="26"/>
      <c r="JU498" s="26"/>
      <c r="JV498" s="26"/>
      <c r="JW498" s="26"/>
      <c r="JX498" s="26"/>
      <c r="JY498" s="26"/>
      <c r="JZ498" s="26"/>
      <c r="KA498" s="26"/>
      <c r="KB498" s="39"/>
    </row>
    <row r="499" spans="2:288" ht="15" customHeight="1" x14ac:dyDescent="0.25">
      <c r="B499" s="293" t="str">
        <f t="shared" si="66"/>
        <v>Desk 75</v>
      </c>
      <c r="C499" s="295" t="str">
        <f t="shared" si="67"/>
        <v/>
      </c>
      <c r="D499" s="295" t="str">
        <f t="shared" si="67"/>
        <v/>
      </c>
      <c r="E499" s="295" t="str">
        <f t="shared" si="67"/>
        <v/>
      </c>
      <c r="F499" s="295" t="str">
        <f t="shared" si="67"/>
        <v/>
      </c>
      <c r="G499" s="591" t="str">
        <f t="shared" si="67"/>
        <v/>
      </c>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39"/>
      <c r="DX499" s="26"/>
      <c r="DY499" s="26"/>
      <c r="DZ499" s="26"/>
      <c r="EA499" s="26"/>
      <c r="EB499" s="26"/>
      <c r="EC499" s="26"/>
      <c r="ED499" s="26"/>
      <c r="EE499" s="26"/>
      <c r="EF499" s="26"/>
      <c r="EG499" s="26"/>
      <c r="EH499" s="26"/>
      <c r="EI499" s="26"/>
      <c r="EJ499" s="26"/>
      <c r="EK499" s="26"/>
      <c r="EL499" s="26"/>
      <c r="EM499" s="26"/>
      <c r="EN499" s="26"/>
      <c r="EO499" s="26"/>
      <c r="EP499" s="26"/>
      <c r="EQ499" s="26"/>
      <c r="ER499" s="39"/>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c r="GU499" s="26"/>
      <c r="GV499" s="26"/>
      <c r="GW499" s="26"/>
      <c r="GX499" s="26"/>
      <c r="GY499" s="26"/>
      <c r="GZ499" s="26"/>
      <c r="HA499" s="26"/>
      <c r="HB499" s="26"/>
      <c r="HC499" s="26"/>
      <c r="HD499" s="26"/>
      <c r="HE499" s="26"/>
      <c r="HF499" s="26"/>
      <c r="HG499" s="26"/>
      <c r="HH499" s="26"/>
      <c r="HI499" s="26"/>
      <c r="HJ499" s="26"/>
      <c r="HK499" s="26"/>
      <c r="HL499" s="26"/>
      <c r="HM499" s="26"/>
      <c r="HN499" s="26"/>
      <c r="HO499" s="26"/>
      <c r="HP499" s="26"/>
      <c r="HQ499" s="26"/>
      <c r="HR499" s="26"/>
      <c r="HS499" s="26"/>
      <c r="HT499" s="26"/>
      <c r="HU499" s="26"/>
      <c r="HV499" s="26"/>
      <c r="HW499" s="26"/>
      <c r="HX499" s="26"/>
      <c r="HY499" s="26"/>
      <c r="HZ499" s="26"/>
      <c r="IA499" s="26"/>
      <c r="IB499" s="26"/>
      <c r="IC499" s="26"/>
      <c r="ID499" s="26"/>
      <c r="IE499" s="26"/>
      <c r="IF499" s="26"/>
      <c r="IG499" s="26"/>
      <c r="IH499" s="26"/>
      <c r="II499" s="26"/>
      <c r="IJ499" s="26"/>
      <c r="IK499" s="26"/>
      <c r="IL499" s="26"/>
      <c r="IM499" s="26"/>
      <c r="IN499" s="26"/>
      <c r="IO499" s="26"/>
      <c r="IP499" s="26"/>
      <c r="IQ499" s="26"/>
      <c r="IR499" s="26"/>
      <c r="IS499" s="26"/>
      <c r="IT499" s="26"/>
      <c r="IU499" s="26"/>
      <c r="IV499" s="26"/>
      <c r="IW499" s="26"/>
      <c r="IX499" s="26"/>
      <c r="IY499" s="26"/>
      <c r="IZ499" s="26"/>
      <c r="JA499" s="26"/>
      <c r="JB499" s="26"/>
      <c r="JC499" s="26"/>
      <c r="JD499" s="26"/>
      <c r="JE499" s="26"/>
      <c r="JF499" s="26"/>
      <c r="JG499" s="39"/>
      <c r="JH499" s="26"/>
      <c r="JI499" s="26"/>
      <c r="JJ499" s="26"/>
      <c r="JK499" s="26"/>
      <c r="JL499" s="26"/>
      <c r="JM499" s="26"/>
      <c r="JN499" s="26"/>
      <c r="JO499" s="26"/>
      <c r="JP499" s="26"/>
      <c r="JQ499" s="26"/>
      <c r="JR499" s="26"/>
      <c r="JS499" s="26"/>
      <c r="JT499" s="26"/>
      <c r="JU499" s="26"/>
      <c r="JV499" s="26"/>
      <c r="JW499" s="26"/>
      <c r="JX499" s="26"/>
      <c r="JY499" s="26"/>
      <c r="JZ499" s="26"/>
      <c r="KA499" s="26"/>
      <c r="KB499" s="39"/>
    </row>
    <row r="500" spans="2:288" ht="15" customHeight="1" x14ac:dyDescent="0.25">
      <c r="B500" s="293" t="str">
        <f t="shared" si="66"/>
        <v>Desk 76</v>
      </c>
      <c r="C500" s="295" t="str">
        <f t="shared" si="67"/>
        <v/>
      </c>
      <c r="D500" s="295" t="str">
        <f t="shared" si="67"/>
        <v/>
      </c>
      <c r="E500" s="295" t="str">
        <f t="shared" si="67"/>
        <v/>
      </c>
      <c r="F500" s="295" t="str">
        <f t="shared" si="67"/>
        <v/>
      </c>
      <c r="G500" s="591" t="str">
        <f t="shared" si="67"/>
        <v/>
      </c>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39"/>
      <c r="DX500" s="26"/>
      <c r="DY500" s="26"/>
      <c r="DZ500" s="26"/>
      <c r="EA500" s="26"/>
      <c r="EB500" s="26"/>
      <c r="EC500" s="26"/>
      <c r="ED500" s="26"/>
      <c r="EE500" s="26"/>
      <c r="EF500" s="26"/>
      <c r="EG500" s="26"/>
      <c r="EH500" s="26"/>
      <c r="EI500" s="26"/>
      <c r="EJ500" s="26"/>
      <c r="EK500" s="26"/>
      <c r="EL500" s="26"/>
      <c r="EM500" s="26"/>
      <c r="EN500" s="26"/>
      <c r="EO500" s="26"/>
      <c r="EP500" s="26"/>
      <c r="EQ500" s="26"/>
      <c r="ER500" s="39"/>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c r="GU500" s="26"/>
      <c r="GV500" s="26"/>
      <c r="GW500" s="26"/>
      <c r="GX500" s="26"/>
      <c r="GY500" s="26"/>
      <c r="GZ500" s="26"/>
      <c r="HA500" s="26"/>
      <c r="HB500" s="26"/>
      <c r="HC500" s="26"/>
      <c r="HD500" s="26"/>
      <c r="HE500" s="26"/>
      <c r="HF500" s="26"/>
      <c r="HG500" s="26"/>
      <c r="HH500" s="26"/>
      <c r="HI500" s="26"/>
      <c r="HJ500" s="26"/>
      <c r="HK500" s="26"/>
      <c r="HL500" s="26"/>
      <c r="HM500" s="26"/>
      <c r="HN500" s="26"/>
      <c r="HO500" s="26"/>
      <c r="HP500" s="26"/>
      <c r="HQ500" s="26"/>
      <c r="HR500" s="26"/>
      <c r="HS500" s="26"/>
      <c r="HT500" s="26"/>
      <c r="HU500" s="26"/>
      <c r="HV500" s="26"/>
      <c r="HW500" s="26"/>
      <c r="HX500" s="26"/>
      <c r="HY500" s="26"/>
      <c r="HZ500" s="26"/>
      <c r="IA500" s="26"/>
      <c r="IB500" s="26"/>
      <c r="IC500" s="26"/>
      <c r="ID500" s="26"/>
      <c r="IE500" s="26"/>
      <c r="IF500" s="26"/>
      <c r="IG500" s="26"/>
      <c r="IH500" s="26"/>
      <c r="II500" s="26"/>
      <c r="IJ500" s="26"/>
      <c r="IK500" s="26"/>
      <c r="IL500" s="26"/>
      <c r="IM500" s="26"/>
      <c r="IN500" s="26"/>
      <c r="IO500" s="26"/>
      <c r="IP500" s="26"/>
      <c r="IQ500" s="26"/>
      <c r="IR500" s="26"/>
      <c r="IS500" s="26"/>
      <c r="IT500" s="26"/>
      <c r="IU500" s="26"/>
      <c r="IV500" s="26"/>
      <c r="IW500" s="26"/>
      <c r="IX500" s="26"/>
      <c r="IY500" s="26"/>
      <c r="IZ500" s="26"/>
      <c r="JA500" s="26"/>
      <c r="JB500" s="26"/>
      <c r="JC500" s="26"/>
      <c r="JD500" s="26"/>
      <c r="JE500" s="26"/>
      <c r="JF500" s="26"/>
      <c r="JG500" s="39"/>
      <c r="JH500" s="26"/>
      <c r="JI500" s="26"/>
      <c r="JJ500" s="26"/>
      <c r="JK500" s="26"/>
      <c r="JL500" s="26"/>
      <c r="JM500" s="26"/>
      <c r="JN500" s="26"/>
      <c r="JO500" s="26"/>
      <c r="JP500" s="26"/>
      <c r="JQ500" s="26"/>
      <c r="JR500" s="26"/>
      <c r="JS500" s="26"/>
      <c r="JT500" s="26"/>
      <c r="JU500" s="26"/>
      <c r="JV500" s="26"/>
      <c r="JW500" s="26"/>
      <c r="JX500" s="26"/>
      <c r="JY500" s="26"/>
      <c r="JZ500" s="26"/>
      <c r="KA500" s="26"/>
      <c r="KB500" s="39"/>
    </row>
    <row r="501" spans="2:288" ht="15" customHeight="1" x14ac:dyDescent="0.25">
      <c r="B501" s="293" t="str">
        <f t="shared" si="66"/>
        <v>Desk 77</v>
      </c>
      <c r="C501" s="295" t="str">
        <f t="shared" si="67"/>
        <v/>
      </c>
      <c r="D501" s="295" t="str">
        <f t="shared" si="67"/>
        <v/>
      </c>
      <c r="E501" s="295" t="str">
        <f t="shared" si="67"/>
        <v/>
      </c>
      <c r="F501" s="295" t="str">
        <f t="shared" si="67"/>
        <v/>
      </c>
      <c r="G501" s="591" t="str">
        <f t="shared" si="67"/>
        <v/>
      </c>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39"/>
      <c r="DX501" s="26"/>
      <c r="DY501" s="26"/>
      <c r="DZ501" s="26"/>
      <c r="EA501" s="26"/>
      <c r="EB501" s="26"/>
      <c r="EC501" s="26"/>
      <c r="ED501" s="26"/>
      <c r="EE501" s="26"/>
      <c r="EF501" s="26"/>
      <c r="EG501" s="26"/>
      <c r="EH501" s="26"/>
      <c r="EI501" s="26"/>
      <c r="EJ501" s="26"/>
      <c r="EK501" s="26"/>
      <c r="EL501" s="26"/>
      <c r="EM501" s="26"/>
      <c r="EN501" s="26"/>
      <c r="EO501" s="26"/>
      <c r="EP501" s="26"/>
      <c r="EQ501" s="26"/>
      <c r="ER501" s="39"/>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c r="GU501" s="26"/>
      <c r="GV501" s="26"/>
      <c r="GW501" s="26"/>
      <c r="GX501" s="26"/>
      <c r="GY501" s="26"/>
      <c r="GZ501" s="26"/>
      <c r="HA501" s="26"/>
      <c r="HB501" s="26"/>
      <c r="HC501" s="26"/>
      <c r="HD501" s="26"/>
      <c r="HE501" s="26"/>
      <c r="HF501" s="26"/>
      <c r="HG501" s="26"/>
      <c r="HH501" s="26"/>
      <c r="HI501" s="26"/>
      <c r="HJ501" s="26"/>
      <c r="HK501" s="26"/>
      <c r="HL501" s="26"/>
      <c r="HM501" s="26"/>
      <c r="HN501" s="26"/>
      <c r="HO501" s="26"/>
      <c r="HP501" s="26"/>
      <c r="HQ501" s="26"/>
      <c r="HR501" s="26"/>
      <c r="HS501" s="26"/>
      <c r="HT501" s="26"/>
      <c r="HU501" s="26"/>
      <c r="HV501" s="26"/>
      <c r="HW501" s="26"/>
      <c r="HX501" s="26"/>
      <c r="HY501" s="26"/>
      <c r="HZ501" s="26"/>
      <c r="IA501" s="26"/>
      <c r="IB501" s="26"/>
      <c r="IC501" s="26"/>
      <c r="ID501" s="26"/>
      <c r="IE501" s="26"/>
      <c r="IF501" s="26"/>
      <c r="IG501" s="26"/>
      <c r="IH501" s="26"/>
      <c r="II501" s="26"/>
      <c r="IJ501" s="26"/>
      <c r="IK501" s="26"/>
      <c r="IL501" s="26"/>
      <c r="IM501" s="26"/>
      <c r="IN501" s="26"/>
      <c r="IO501" s="26"/>
      <c r="IP501" s="26"/>
      <c r="IQ501" s="26"/>
      <c r="IR501" s="26"/>
      <c r="IS501" s="26"/>
      <c r="IT501" s="26"/>
      <c r="IU501" s="26"/>
      <c r="IV501" s="26"/>
      <c r="IW501" s="26"/>
      <c r="IX501" s="26"/>
      <c r="IY501" s="26"/>
      <c r="IZ501" s="26"/>
      <c r="JA501" s="26"/>
      <c r="JB501" s="26"/>
      <c r="JC501" s="26"/>
      <c r="JD501" s="26"/>
      <c r="JE501" s="26"/>
      <c r="JF501" s="26"/>
      <c r="JG501" s="39"/>
      <c r="JH501" s="26"/>
      <c r="JI501" s="26"/>
      <c r="JJ501" s="26"/>
      <c r="JK501" s="26"/>
      <c r="JL501" s="26"/>
      <c r="JM501" s="26"/>
      <c r="JN501" s="26"/>
      <c r="JO501" s="26"/>
      <c r="JP501" s="26"/>
      <c r="JQ501" s="26"/>
      <c r="JR501" s="26"/>
      <c r="JS501" s="26"/>
      <c r="JT501" s="26"/>
      <c r="JU501" s="26"/>
      <c r="JV501" s="26"/>
      <c r="JW501" s="26"/>
      <c r="JX501" s="26"/>
      <c r="JY501" s="26"/>
      <c r="JZ501" s="26"/>
      <c r="KA501" s="26"/>
      <c r="KB501" s="39"/>
    </row>
    <row r="502" spans="2:288" ht="15" customHeight="1" x14ac:dyDescent="0.25">
      <c r="B502" s="293" t="str">
        <f t="shared" si="66"/>
        <v>Desk 78</v>
      </c>
      <c r="C502" s="295" t="str">
        <f t="shared" si="67"/>
        <v/>
      </c>
      <c r="D502" s="295" t="str">
        <f t="shared" si="67"/>
        <v/>
      </c>
      <c r="E502" s="295" t="str">
        <f t="shared" si="67"/>
        <v/>
      </c>
      <c r="F502" s="295" t="str">
        <f t="shared" si="67"/>
        <v/>
      </c>
      <c r="G502" s="591" t="str">
        <f t="shared" si="67"/>
        <v/>
      </c>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39"/>
      <c r="DX502" s="26"/>
      <c r="DY502" s="26"/>
      <c r="DZ502" s="26"/>
      <c r="EA502" s="26"/>
      <c r="EB502" s="26"/>
      <c r="EC502" s="26"/>
      <c r="ED502" s="26"/>
      <c r="EE502" s="26"/>
      <c r="EF502" s="26"/>
      <c r="EG502" s="26"/>
      <c r="EH502" s="26"/>
      <c r="EI502" s="26"/>
      <c r="EJ502" s="26"/>
      <c r="EK502" s="26"/>
      <c r="EL502" s="26"/>
      <c r="EM502" s="26"/>
      <c r="EN502" s="26"/>
      <c r="EO502" s="26"/>
      <c r="EP502" s="26"/>
      <c r="EQ502" s="26"/>
      <c r="ER502" s="39"/>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c r="GU502" s="26"/>
      <c r="GV502" s="26"/>
      <c r="GW502" s="26"/>
      <c r="GX502" s="26"/>
      <c r="GY502" s="26"/>
      <c r="GZ502" s="26"/>
      <c r="HA502" s="26"/>
      <c r="HB502" s="26"/>
      <c r="HC502" s="26"/>
      <c r="HD502" s="26"/>
      <c r="HE502" s="26"/>
      <c r="HF502" s="26"/>
      <c r="HG502" s="26"/>
      <c r="HH502" s="26"/>
      <c r="HI502" s="26"/>
      <c r="HJ502" s="26"/>
      <c r="HK502" s="26"/>
      <c r="HL502" s="26"/>
      <c r="HM502" s="26"/>
      <c r="HN502" s="26"/>
      <c r="HO502" s="26"/>
      <c r="HP502" s="26"/>
      <c r="HQ502" s="26"/>
      <c r="HR502" s="26"/>
      <c r="HS502" s="26"/>
      <c r="HT502" s="26"/>
      <c r="HU502" s="26"/>
      <c r="HV502" s="26"/>
      <c r="HW502" s="26"/>
      <c r="HX502" s="26"/>
      <c r="HY502" s="26"/>
      <c r="HZ502" s="26"/>
      <c r="IA502" s="26"/>
      <c r="IB502" s="26"/>
      <c r="IC502" s="26"/>
      <c r="ID502" s="26"/>
      <c r="IE502" s="26"/>
      <c r="IF502" s="26"/>
      <c r="IG502" s="26"/>
      <c r="IH502" s="26"/>
      <c r="II502" s="26"/>
      <c r="IJ502" s="26"/>
      <c r="IK502" s="26"/>
      <c r="IL502" s="26"/>
      <c r="IM502" s="26"/>
      <c r="IN502" s="26"/>
      <c r="IO502" s="26"/>
      <c r="IP502" s="26"/>
      <c r="IQ502" s="26"/>
      <c r="IR502" s="26"/>
      <c r="IS502" s="26"/>
      <c r="IT502" s="26"/>
      <c r="IU502" s="26"/>
      <c r="IV502" s="26"/>
      <c r="IW502" s="26"/>
      <c r="IX502" s="26"/>
      <c r="IY502" s="26"/>
      <c r="IZ502" s="26"/>
      <c r="JA502" s="26"/>
      <c r="JB502" s="26"/>
      <c r="JC502" s="26"/>
      <c r="JD502" s="26"/>
      <c r="JE502" s="26"/>
      <c r="JF502" s="26"/>
      <c r="JG502" s="39"/>
      <c r="JH502" s="26"/>
      <c r="JI502" s="26"/>
      <c r="JJ502" s="26"/>
      <c r="JK502" s="26"/>
      <c r="JL502" s="26"/>
      <c r="JM502" s="26"/>
      <c r="JN502" s="26"/>
      <c r="JO502" s="26"/>
      <c r="JP502" s="26"/>
      <c r="JQ502" s="26"/>
      <c r="JR502" s="26"/>
      <c r="JS502" s="26"/>
      <c r="JT502" s="26"/>
      <c r="JU502" s="26"/>
      <c r="JV502" s="26"/>
      <c r="JW502" s="26"/>
      <c r="JX502" s="26"/>
      <c r="JY502" s="26"/>
      <c r="JZ502" s="26"/>
      <c r="KA502" s="26"/>
      <c r="KB502" s="39"/>
    </row>
    <row r="503" spans="2:288" ht="15" customHeight="1" x14ac:dyDescent="0.25">
      <c r="B503" s="293" t="str">
        <f t="shared" si="66"/>
        <v>Desk 79</v>
      </c>
      <c r="C503" s="295" t="str">
        <f t="shared" si="67"/>
        <v/>
      </c>
      <c r="D503" s="295" t="str">
        <f t="shared" si="67"/>
        <v/>
      </c>
      <c r="E503" s="295" t="str">
        <f t="shared" si="67"/>
        <v/>
      </c>
      <c r="F503" s="295" t="str">
        <f t="shared" si="67"/>
        <v/>
      </c>
      <c r="G503" s="591" t="str">
        <f t="shared" si="67"/>
        <v/>
      </c>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39"/>
      <c r="DX503" s="26"/>
      <c r="DY503" s="26"/>
      <c r="DZ503" s="26"/>
      <c r="EA503" s="26"/>
      <c r="EB503" s="26"/>
      <c r="EC503" s="26"/>
      <c r="ED503" s="26"/>
      <c r="EE503" s="26"/>
      <c r="EF503" s="26"/>
      <c r="EG503" s="26"/>
      <c r="EH503" s="26"/>
      <c r="EI503" s="26"/>
      <c r="EJ503" s="26"/>
      <c r="EK503" s="26"/>
      <c r="EL503" s="26"/>
      <c r="EM503" s="26"/>
      <c r="EN503" s="26"/>
      <c r="EO503" s="26"/>
      <c r="EP503" s="26"/>
      <c r="EQ503" s="26"/>
      <c r="ER503" s="39"/>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c r="GU503" s="26"/>
      <c r="GV503" s="26"/>
      <c r="GW503" s="26"/>
      <c r="GX503" s="26"/>
      <c r="GY503" s="26"/>
      <c r="GZ503" s="26"/>
      <c r="HA503" s="26"/>
      <c r="HB503" s="26"/>
      <c r="HC503" s="26"/>
      <c r="HD503" s="26"/>
      <c r="HE503" s="26"/>
      <c r="HF503" s="26"/>
      <c r="HG503" s="26"/>
      <c r="HH503" s="26"/>
      <c r="HI503" s="26"/>
      <c r="HJ503" s="26"/>
      <c r="HK503" s="26"/>
      <c r="HL503" s="26"/>
      <c r="HM503" s="26"/>
      <c r="HN503" s="26"/>
      <c r="HO503" s="26"/>
      <c r="HP503" s="26"/>
      <c r="HQ503" s="26"/>
      <c r="HR503" s="26"/>
      <c r="HS503" s="26"/>
      <c r="HT503" s="26"/>
      <c r="HU503" s="26"/>
      <c r="HV503" s="26"/>
      <c r="HW503" s="26"/>
      <c r="HX503" s="26"/>
      <c r="HY503" s="26"/>
      <c r="HZ503" s="26"/>
      <c r="IA503" s="26"/>
      <c r="IB503" s="26"/>
      <c r="IC503" s="26"/>
      <c r="ID503" s="26"/>
      <c r="IE503" s="26"/>
      <c r="IF503" s="26"/>
      <c r="IG503" s="26"/>
      <c r="IH503" s="26"/>
      <c r="II503" s="26"/>
      <c r="IJ503" s="26"/>
      <c r="IK503" s="26"/>
      <c r="IL503" s="26"/>
      <c r="IM503" s="26"/>
      <c r="IN503" s="26"/>
      <c r="IO503" s="26"/>
      <c r="IP503" s="26"/>
      <c r="IQ503" s="26"/>
      <c r="IR503" s="26"/>
      <c r="IS503" s="26"/>
      <c r="IT503" s="26"/>
      <c r="IU503" s="26"/>
      <c r="IV503" s="26"/>
      <c r="IW503" s="26"/>
      <c r="IX503" s="26"/>
      <c r="IY503" s="26"/>
      <c r="IZ503" s="26"/>
      <c r="JA503" s="26"/>
      <c r="JB503" s="26"/>
      <c r="JC503" s="26"/>
      <c r="JD503" s="26"/>
      <c r="JE503" s="26"/>
      <c r="JF503" s="26"/>
      <c r="JG503" s="39"/>
      <c r="JH503" s="26"/>
      <c r="JI503" s="26"/>
      <c r="JJ503" s="26"/>
      <c r="JK503" s="26"/>
      <c r="JL503" s="26"/>
      <c r="JM503" s="26"/>
      <c r="JN503" s="26"/>
      <c r="JO503" s="26"/>
      <c r="JP503" s="26"/>
      <c r="JQ503" s="26"/>
      <c r="JR503" s="26"/>
      <c r="JS503" s="26"/>
      <c r="JT503" s="26"/>
      <c r="JU503" s="26"/>
      <c r="JV503" s="26"/>
      <c r="JW503" s="26"/>
      <c r="JX503" s="26"/>
      <c r="JY503" s="26"/>
      <c r="JZ503" s="26"/>
      <c r="KA503" s="26"/>
      <c r="KB503" s="39"/>
    </row>
    <row r="504" spans="2:288" ht="15" customHeight="1" x14ac:dyDescent="0.25">
      <c r="B504" s="293" t="str">
        <f t="shared" si="66"/>
        <v>Desk 80</v>
      </c>
      <c r="C504" s="295" t="str">
        <f t="shared" si="67"/>
        <v/>
      </c>
      <c r="D504" s="295" t="str">
        <f t="shared" si="67"/>
        <v/>
      </c>
      <c r="E504" s="295" t="str">
        <f t="shared" si="67"/>
        <v/>
      </c>
      <c r="F504" s="295" t="str">
        <f t="shared" si="67"/>
        <v/>
      </c>
      <c r="G504" s="591" t="str">
        <f t="shared" si="67"/>
        <v/>
      </c>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39"/>
      <c r="DX504" s="26"/>
      <c r="DY504" s="26"/>
      <c r="DZ504" s="26"/>
      <c r="EA504" s="26"/>
      <c r="EB504" s="26"/>
      <c r="EC504" s="26"/>
      <c r="ED504" s="26"/>
      <c r="EE504" s="26"/>
      <c r="EF504" s="26"/>
      <c r="EG504" s="26"/>
      <c r="EH504" s="26"/>
      <c r="EI504" s="26"/>
      <c r="EJ504" s="26"/>
      <c r="EK504" s="26"/>
      <c r="EL504" s="26"/>
      <c r="EM504" s="26"/>
      <c r="EN504" s="26"/>
      <c r="EO504" s="26"/>
      <c r="EP504" s="26"/>
      <c r="EQ504" s="26"/>
      <c r="ER504" s="39"/>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c r="GU504" s="26"/>
      <c r="GV504" s="26"/>
      <c r="GW504" s="26"/>
      <c r="GX504" s="26"/>
      <c r="GY504" s="26"/>
      <c r="GZ504" s="26"/>
      <c r="HA504" s="26"/>
      <c r="HB504" s="26"/>
      <c r="HC504" s="26"/>
      <c r="HD504" s="26"/>
      <c r="HE504" s="26"/>
      <c r="HF504" s="26"/>
      <c r="HG504" s="26"/>
      <c r="HH504" s="26"/>
      <c r="HI504" s="26"/>
      <c r="HJ504" s="26"/>
      <c r="HK504" s="26"/>
      <c r="HL504" s="26"/>
      <c r="HM504" s="26"/>
      <c r="HN504" s="26"/>
      <c r="HO504" s="26"/>
      <c r="HP504" s="26"/>
      <c r="HQ504" s="26"/>
      <c r="HR504" s="26"/>
      <c r="HS504" s="26"/>
      <c r="HT504" s="26"/>
      <c r="HU504" s="26"/>
      <c r="HV504" s="26"/>
      <c r="HW504" s="26"/>
      <c r="HX504" s="26"/>
      <c r="HY504" s="26"/>
      <c r="HZ504" s="26"/>
      <c r="IA504" s="26"/>
      <c r="IB504" s="26"/>
      <c r="IC504" s="26"/>
      <c r="ID504" s="26"/>
      <c r="IE504" s="26"/>
      <c r="IF504" s="26"/>
      <c r="IG504" s="26"/>
      <c r="IH504" s="26"/>
      <c r="II504" s="26"/>
      <c r="IJ504" s="26"/>
      <c r="IK504" s="26"/>
      <c r="IL504" s="26"/>
      <c r="IM504" s="26"/>
      <c r="IN504" s="26"/>
      <c r="IO504" s="26"/>
      <c r="IP504" s="26"/>
      <c r="IQ504" s="26"/>
      <c r="IR504" s="26"/>
      <c r="IS504" s="26"/>
      <c r="IT504" s="26"/>
      <c r="IU504" s="26"/>
      <c r="IV504" s="26"/>
      <c r="IW504" s="26"/>
      <c r="IX504" s="26"/>
      <c r="IY504" s="26"/>
      <c r="IZ504" s="26"/>
      <c r="JA504" s="26"/>
      <c r="JB504" s="26"/>
      <c r="JC504" s="26"/>
      <c r="JD504" s="26"/>
      <c r="JE504" s="26"/>
      <c r="JF504" s="26"/>
      <c r="JG504" s="39"/>
      <c r="JH504" s="26"/>
      <c r="JI504" s="26"/>
      <c r="JJ504" s="26"/>
      <c r="JK504" s="26"/>
      <c r="JL504" s="26"/>
      <c r="JM504" s="26"/>
      <c r="JN504" s="26"/>
      <c r="JO504" s="26"/>
      <c r="JP504" s="26"/>
      <c r="JQ504" s="26"/>
      <c r="JR504" s="26"/>
      <c r="JS504" s="26"/>
      <c r="JT504" s="26"/>
      <c r="JU504" s="26"/>
      <c r="JV504" s="26"/>
      <c r="JW504" s="26"/>
      <c r="JX504" s="26"/>
      <c r="JY504" s="26"/>
      <c r="JZ504" s="26"/>
      <c r="KA504" s="26"/>
      <c r="KB504" s="39"/>
    </row>
    <row r="505" spans="2:288" ht="15" customHeight="1" x14ac:dyDescent="0.25">
      <c r="B505" s="293" t="str">
        <f t="shared" si="66"/>
        <v>Desk 81</v>
      </c>
      <c r="C505" s="295" t="str">
        <f t="shared" si="67"/>
        <v/>
      </c>
      <c r="D505" s="295" t="str">
        <f t="shared" si="67"/>
        <v/>
      </c>
      <c r="E505" s="295" t="str">
        <f t="shared" si="67"/>
        <v/>
      </c>
      <c r="F505" s="295" t="str">
        <f t="shared" si="67"/>
        <v/>
      </c>
      <c r="G505" s="591" t="str">
        <f t="shared" si="67"/>
        <v/>
      </c>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39"/>
      <c r="DX505" s="26"/>
      <c r="DY505" s="26"/>
      <c r="DZ505" s="26"/>
      <c r="EA505" s="26"/>
      <c r="EB505" s="26"/>
      <c r="EC505" s="26"/>
      <c r="ED505" s="26"/>
      <c r="EE505" s="26"/>
      <c r="EF505" s="26"/>
      <c r="EG505" s="26"/>
      <c r="EH505" s="26"/>
      <c r="EI505" s="26"/>
      <c r="EJ505" s="26"/>
      <c r="EK505" s="26"/>
      <c r="EL505" s="26"/>
      <c r="EM505" s="26"/>
      <c r="EN505" s="26"/>
      <c r="EO505" s="26"/>
      <c r="EP505" s="26"/>
      <c r="EQ505" s="26"/>
      <c r="ER505" s="39"/>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c r="GU505" s="26"/>
      <c r="GV505" s="26"/>
      <c r="GW505" s="26"/>
      <c r="GX505" s="26"/>
      <c r="GY505" s="26"/>
      <c r="GZ505" s="26"/>
      <c r="HA505" s="26"/>
      <c r="HB505" s="26"/>
      <c r="HC505" s="26"/>
      <c r="HD505" s="26"/>
      <c r="HE505" s="26"/>
      <c r="HF505" s="26"/>
      <c r="HG505" s="26"/>
      <c r="HH505" s="26"/>
      <c r="HI505" s="26"/>
      <c r="HJ505" s="26"/>
      <c r="HK505" s="26"/>
      <c r="HL505" s="26"/>
      <c r="HM505" s="26"/>
      <c r="HN505" s="26"/>
      <c r="HO505" s="26"/>
      <c r="HP505" s="26"/>
      <c r="HQ505" s="26"/>
      <c r="HR505" s="26"/>
      <c r="HS505" s="26"/>
      <c r="HT505" s="26"/>
      <c r="HU505" s="26"/>
      <c r="HV505" s="26"/>
      <c r="HW505" s="26"/>
      <c r="HX505" s="26"/>
      <c r="HY505" s="26"/>
      <c r="HZ505" s="26"/>
      <c r="IA505" s="26"/>
      <c r="IB505" s="26"/>
      <c r="IC505" s="26"/>
      <c r="ID505" s="26"/>
      <c r="IE505" s="26"/>
      <c r="IF505" s="26"/>
      <c r="IG505" s="26"/>
      <c r="IH505" s="26"/>
      <c r="II505" s="26"/>
      <c r="IJ505" s="26"/>
      <c r="IK505" s="26"/>
      <c r="IL505" s="26"/>
      <c r="IM505" s="26"/>
      <c r="IN505" s="26"/>
      <c r="IO505" s="26"/>
      <c r="IP505" s="26"/>
      <c r="IQ505" s="26"/>
      <c r="IR505" s="26"/>
      <c r="IS505" s="26"/>
      <c r="IT505" s="26"/>
      <c r="IU505" s="26"/>
      <c r="IV505" s="26"/>
      <c r="IW505" s="26"/>
      <c r="IX505" s="26"/>
      <c r="IY505" s="26"/>
      <c r="IZ505" s="26"/>
      <c r="JA505" s="26"/>
      <c r="JB505" s="26"/>
      <c r="JC505" s="26"/>
      <c r="JD505" s="26"/>
      <c r="JE505" s="26"/>
      <c r="JF505" s="26"/>
      <c r="JG505" s="39"/>
      <c r="JH505" s="26"/>
      <c r="JI505" s="26"/>
      <c r="JJ505" s="26"/>
      <c r="JK505" s="26"/>
      <c r="JL505" s="26"/>
      <c r="JM505" s="26"/>
      <c r="JN505" s="26"/>
      <c r="JO505" s="26"/>
      <c r="JP505" s="26"/>
      <c r="JQ505" s="26"/>
      <c r="JR505" s="26"/>
      <c r="JS505" s="26"/>
      <c r="JT505" s="26"/>
      <c r="JU505" s="26"/>
      <c r="JV505" s="26"/>
      <c r="JW505" s="26"/>
      <c r="JX505" s="26"/>
      <c r="JY505" s="26"/>
      <c r="JZ505" s="26"/>
      <c r="KA505" s="26"/>
      <c r="KB505" s="39"/>
    </row>
    <row r="506" spans="2:288" ht="15" customHeight="1" x14ac:dyDescent="0.25">
      <c r="B506" s="293" t="str">
        <f t="shared" si="66"/>
        <v>Desk 82</v>
      </c>
      <c r="C506" s="295" t="str">
        <f t="shared" ref="C506:G521" si="68">IF(ISBLANK(C92), "", C92)</f>
        <v/>
      </c>
      <c r="D506" s="295" t="str">
        <f t="shared" si="68"/>
        <v/>
      </c>
      <c r="E506" s="295" t="str">
        <f t="shared" si="68"/>
        <v/>
      </c>
      <c r="F506" s="295" t="str">
        <f t="shared" si="68"/>
        <v/>
      </c>
      <c r="G506" s="591" t="str">
        <f t="shared" si="68"/>
        <v/>
      </c>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39"/>
      <c r="DX506" s="26"/>
      <c r="DY506" s="26"/>
      <c r="DZ506" s="26"/>
      <c r="EA506" s="26"/>
      <c r="EB506" s="26"/>
      <c r="EC506" s="26"/>
      <c r="ED506" s="26"/>
      <c r="EE506" s="26"/>
      <c r="EF506" s="26"/>
      <c r="EG506" s="26"/>
      <c r="EH506" s="26"/>
      <c r="EI506" s="26"/>
      <c r="EJ506" s="26"/>
      <c r="EK506" s="26"/>
      <c r="EL506" s="26"/>
      <c r="EM506" s="26"/>
      <c r="EN506" s="26"/>
      <c r="EO506" s="26"/>
      <c r="EP506" s="26"/>
      <c r="EQ506" s="26"/>
      <c r="ER506" s="39"/>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c r="GU506" s="26"/>
      <c r="GV506" s="26"/>
      <c r="GW506" s="26"/>
      <c r="GX506" s="26"/>
      <c r="GY506" s="26"/>
      <c r="GZ506" s="26"/>
      <c r="HA506" s="26"/>
      <c r="HB506" s="26"/>
      <c r="HC506" s="26"/>
      <c r="HD506" s="26"/>
      <c r="HE506" s="26"/>
      <c r="HF506" s="26"/>
      <c r="HG506" s="26"/>
      <c r="HH506" s="26"/>
      <c r="HI506" s="26"/>
      <c r="HJ506" s="26"/>
      <c r="HK506" s="26"/>
      <c r="HL506" s="26"/>
      <c r="HM506" s="26"/>
      <c r="HN506" s="26"/>
      <c r="HO506" s="26"/>
      <c r="HP506" s="26"/>
      <c r="HQ506" s="26"/>
      <c r="HR506" s="26"/>
      <c r="HS506" s="26"/>
      <c r="HT506" s="26"/>
      <c r="HU506" s="26"/>
      <c r="HV506" s="26"/>
      <c r="HW506" s="26"/>
      <c r="HX506" s="26"/>
      <c r="HY506" s="26"/>
      <c r="HZ506" s="26"/>
      <c r="IA506" s="26"/>
      <c r="IB506" s="26"/>
      <c r="IC506" s="26"/>
      <c r="ID506" s="26"/>
      <c r="IE506" s="26"/>
      <c r="IF506" s="26"/>
      <c r="IG506" s="26"/>
      <c r="IH506" s="26"/>
      <c r="II506" s="26"/>
      <c r="IJ506" s="26"/>
      <c r="IK506" s="26"/>
      <c r="IL506" s="26"/>
      <c r="IM506" s="26"/>
      <c r="IN506" s="26"/>
      <c r="IO506" s="26"/>
      <c r="IP506" s="26"/>
      <c r="IQ506" s="26"/>
      <c r="IR506" s="26"/>
      <c r="IS506" s="26"/>
      <c r="IT506" s="26"/>
      <c r="IU506" s="26"/>
      <c r="IV506" s="26"/>
      <c r="IW506" s="26"/>
      <c r="IX506" s="26"/>
      <c r="IY506" s="26"/>
      <c r="IZ506" s="26"/>
      <c r="JA506" s="26"/>
      <c r="JB506" s="26"/>
      <c r="JC506" s="26"/>
      <c r="JD506" s="26"/>
      <c r="JE506" s="26"/>
      <c r="JF506" s="26"/>
      <c r="JG506" s="39"/>
      <c r="JH506" s="26"/>
      <c r="JI506" s="26"/>
      <c r="JJ506" s="26"/>
      <c r="JK506" s="26"/>
      <c r="JL506" s="26"/>
      <c r="JM506" s="26"/>
      <c r="JN506" s="26"/>
      <c r="JO506" s="26"/>
      <c r="JP506" s="26"/>
      <c r="JQ506" s="26"/>
      <c r="JR506" s="26"/>
      <c r="JS506" s="26"/>
      <c r="JT506" s="26"/>
      <c r="JU506" s="26"/>
      <c r="JV506" s="26"/>
      <c r="JW506" s="26"/>
      <c r="JX506" s="26"/>
      <c r="JY506" s="26"/>
      <c r="JZ506" s="26"/>
      <c r="KA506" s="26"/>
      <c r="KB506" s="39"/>
    </row>
    <row r="507" spans="2:288" ht="15" customHeight="1" x14ac:dyDescent="0.25">
      <c r="B507" s="293" t="str">
        <f t="shared" si="66"/>
        <v>Desk 83</v>
      </c>
      <c r="C507" s="295" t="str">
        <f t="shared" si="68"/>
        <v/>
      </c>
      <c r="D507" s="295" t="str">
        <f t="shared" si="68"/>
        <v/>
      </c>
      <c r="E507" s="295" t="str">
        <f t="shared" si="68"/>
        <v/>
      </c>
      <c r="F507" s="295" t="str">
        <f t="shared" si="68"/>
        <v/>
      </c>
      <c r="G507" s="591" t="str">
        <f t="shared" si="68"/>
        <v/>
      </c>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39"/>
      <c r="DX507" s="26"/>
      <c r="DY507" s="26"/>
      <c r="DZ507" s="26"/>
      <c r="EA507" s="26"/>
      <c r="EB507" s="26"/>
      <c r="EC507" s="26"/>
      <c r="ED507" s="26"/>
      <c r="EE507" s="26"/>
      <c r="EF507" s="26"/>
      <c r="EG507" s="26"/>
      <c r="EH507" s="26"/>
      <c r="EI507" s="26"/>
      <c r="EJ507" s="26"/>
      <c r="EK507" s="26"/>
      <c r="EL507" s="26"/>
      <c r="EM507" s="26"/>
      <c r="EN507" s="26"/>
      <c r="EO507" s="26"/>
      <c r="EP507" s="26"/>
      <c r="EQ507" s="26"/>
      <c r="ER507" s="39"/>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c r="GU507" s="26"/>
      <c r="GV507" s="26"/>
      <c r="GW507" s="26"/>
      <c r="GX507" s="26"/>
      <c r="GY507" s="26"/>
      <c r="GZ507" s="26"/>
      <c r="HA507" s="26"/>
      <c r="HB507" s="26"/>
      <c r="HC507" s="26"/>
      <c r="HD507" s="26"/>
      <c r="HE507" s="26"/>
      <c r="HF507" s="26"/>
      <c r="HG507" s="26"/>
      <c r="HH507" s="26"/>
      <c r="HI507" s="26"/>
      <c r="HJ507" s="26"/>
      <c r="HK507" s="26"/>
      <c r="HL507" s="26"/>
      <c r="HM507" s="26"/>
      <c r="HN507" s="26"/>
      <c r="HO507" s="26"/>
      <c r="HP507" s="26"/>
      <c r="HQ507" s="26"/>
      <c r="HR507" s="26"/>
      <c r="HS507" s="26"/>
      <c r="HT507" s="26"/>
      <c r="HU507" s="26"/>
      <c r="HV507" s="26"/>
      <c r="HW507" s="26"/>
      <c r="HX507" s="26"/>
      <c r="HY507" s="26"/>
      <c r="HZ507" s="26"/>
      <c r="IA507" s="26"/>
      <c r="IB507" s="26"/>
      <c r="IC507" s="26"/>
      <c r="ID507" s="26"/>
      <c r="IE507" s="26"/>
      <c r="IF507" s="26"/>
      <c r="IG507" s="26"/>
      <c r="IH507" s="26"/>
      <c r="II507" s="26"/>
      <c r="IJ507" s="26"/>
      <c r="IK507" s="26"/>
      <c r="IL507" s="26"/>
      <c r="IM507" s="26"/>
      <c r="IN507" s="26"/>
      <c r="IO507" s="26"/>
      <c r="IP507" s="26"/>
      <c r="IQ507" s="26"/>
      <c r="IR507" s="26"/>
      <c r="IS507" s="26"/>
      <c r="IT507" s="26"/>
      <c r="IU507" s="26"/>
      <c r="IV507" s="26"/>
      <c r="IW507" s="26"/>
      <c r="IX507" s="26"/>
      <c r="IY507" s="26"/>
      <c r="IZ507" s="26"/>
      <c r="JA507" s="26"/>
      <c r="JB507" s="26"/>
      <c r="JC507" s="26"/>
      <c r="JD507" s="26"/>
      <c r="JE507" s="26"/>
      <c r="JF507" s="26"/>
      <c r="JG507" s="39"/>
      <c r="JH507" s="26"/>
      <c r="JI507" s="26"/>
      <c r="JJ507" s="26"/>
      <c r="JK507" s="26"/>
      <c r="JL507" s="26"/>
      <c r="JM507" s="26"/>
      <c r="JN507" s="26"/>
      <c r="JO507" s="26"/>
      <c r="JP507" s="26"/>
      <c r="JQ507" s="26"/>
      <c r="JR507" s="26"/>
      <c r="JS507" s="26"/>
      <c r="JT507" s="26"/>
      <c r="JU507" s="26"/>
      <c r="JV507" s="26"/>
      <c r="JW507" s="26"/>
      <c r="JX507" s="26"/>
      <c r="JY507" s="26"/>
      <c r="JZ507" s="26"/>
      <c r="KA507" s="26"/>
      <c r="KB507" s="39"/>
    </row>
    <row r="508" spans="2:288" ht="15" customHeight="1" x14ac:dyDescent="0.25">
      <c r="B508" s="293" t="str">
        <f t="shared" si="66"/>
        <v>Desk 84</v>
      </c>
      <c r="C508" s="295" t="str">
        <f t="shared" si="68"/>
        <v/>
      </c>
      <c r="D508" s="295" t="str">
        <f t="shared" si="68"/>
        <v/>
      </c>
      <c r="E508" s="295" t="str">
        <f t="shared" si="68"/>
        <v/>
      </c>
      <c r="F508" s="295" t="str">
        <f t="shared" si="68"/>
        <v/>
      </c>
      <c r="G508" s="591" t="str">
        <f t="shared" si="68"/>
        <v/>
      </c>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39"/>
      <c r="DX508" s="26"/>
      <c r="DY508" s="26"/>
      <c r="DZ508" s="26"/>
      <c r="EA508" s="26"/>
      <c r="EB508" s="26"/>
      <c r="EC508" s="26"/>
      <c r="ED508" s="26"/>
      <c r="EE508" s="26"/>
      <c r="EF508" s="26"/>
      <c r="EG508" s="26"/>
      <c r="EH508" s="26"/>
      <c r="EI508" s="26"/>
      <c r="EJ508" s="26"/>
      <c r="EK508" s="26"/>
      <c r="EL508" s="26"/>
      <c r="EM508" s="26"/>
      <c r="EN508" s="26"/>
      <c r="EO508" s="26"/>
      <c r="EP508" s="26"/>
      <c r="EQ508" s="26"/>
      <c r="ER508" s="39"/>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c r="GU508" s="26"/>
      <c r="GV508" s="26"/>
      <c r="GW508" s="26"/>
      <c r="GX508" s="26"/>
      <c r="GY508" s="26"/>
      <c r="GZ508" s="26"/>
      <c r="HA508" s="26"/>
      <c r="HB508" s="26"/>
      <c r="HC508" s="26"/>
      <c r="HD508" s="26"/>
      <c r="HE508" s="26"/>
      <c r="HF508" s="26"/>
      <c r="HG508" s="26"/>
      <c r="HH508" s="26"/>
      <c r="HI508" s="26"/>
      <c r="HJ508" s="26"/>
      <c r="HK508" s="26"/>
      <c r="HL508" s="26"/>
      <c r="HM508" s="26"/>
      <c r="HN508" s="26"/>
      <c r="HO508" s="26"/>
      <c r="HP508" s="26"/>
      <c r="HQ508" s="26"/>
      <c r="HR508" s="26"/>
      <c r="HS508" s="26"/>
      <c r="HT508" s="26"/>
      <c r="HU508" s="26"/>
      <c r="HV508" s="26"/>
      <c r="HW508" s="26"/>
      <c r="HX508" s="26"/>
      <c r="HY508" s="26"/>
      <c r="HZ508" s="26"/>
      <c r="IA508" s="26"/>
      <c r="IB508" s="26"/>
      <c r="IC508" s="26"/>
      <c r="ID508" s="26"/>
      <c r="IE508" s="26"/>
      <c r="IF508" s="26"/>
      <c r="IG508" s="26"/>
      <c r="IH508" s="26"/>
      <c r="II508" s="26"/>
      <c r="IJ508" s="26"/>
      <c r="IK508" s="26"/>
      <c r="IL508" s="26"/>
      <c r="IM508" s="26"/>
      <c r="IN508" s="26"/>
      <c r="IO508" s="26"/>
      <c r="IP508" s="26"/>
      <c r="IQ508" s="26"/>
      <c r="IR508" s="26"/>
      <c r="IS508" s="26"/>
      <c r="IT508" s="26"/>
      <c r="IU508" s="26"/>
      <c r="IV508" s="26"/>
      <c r="IW508" s="26"/>
      <c r="IX508" s="26"/>
      <c r="IY508" s="26"/>
      <c r="IZ508" s="26"/>
      <c r="JA508" s="26"/>
      <c r="JB508" s="26"/>
      <c r="JC508" s="26"/>
      <c r="JD508" s="26"/>
      <c r="JE508" s="26"/>
      <c r="JF508" s="26"/>
      <c r="JG508" s="39"/>
      <c r="JH508" s="26"/>
      <c r="JI508" s="26"/>
      <c r="JJ508" s="26"/>
      <c r="JK508" s="26"/>
      <c r="JL508" s="26"/>
      <c r="JM508" s="26"/>
      <c r="JN508" s="26"/>
      <c r="JO508" s="26"/>
      <c r="JP508" s="26"/>
      <c r="JQ508" s="26"/>
      <c r="JR508" s="26"/>
      <c r="JS508" s="26"/>
      <c r="JT508" s="26"/>
      <c r="JU508" s="26"/>
      <c r="JV508" s="26"/>
      <c r="JW508" s="26"/>
      <c r="JX508" s="26"/>
      <c r="JY508" s="26"/>
      <c r="JZ508" s="26"/>
      <c r="KA508" s="26"/>
      <c r="KB508" s="39"/>
    </row>
    <row r="509" spans="2:288" ht="15" customHeight="1" x14ac:dyDescent="0.25">
      <c r="B509" s="293" t="str">
        <f t="shared" si="66"/>
        <v>Desk 85</v>
      </c>
      <c r="C509" s="295" t="str">
        <f t="shared" si="68"/>
        <v/>
      </c>
      <c r="D509" s="295" t="str">
        <f t="shared" si="68"/>
        <v/>
      </c>
      <c r="E509" s="295" t="str">
        <f t="shared" si="68"/>
        <v/>
      </c>
      <c r="F509" s="295" t="str">
        <f t="shared" si="68"/>
        <v/>
      </c>
      <c r="G509" s="591" t="str">
        <f t="shared" si="68"/>
        <v/>
      </c>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39"/>
      <c r="DX509" s="26"/>
      <c r="DY509" s="26"/>
      <c r="DZ509" s="26"/>
      <c r="EA509" s="26"/>
      <c r="EB509" s="26"/>
      <c r="EC509" s="26"/>
      <c r="ED509" s="26"/>
      <c r="EE509" s="26"/>
      <c r="EF509" s="26"/>
      <c r="EG509" s="26"/>
      <c r="EH509" s="26"/>
      <c r="EI509" s="26"/>
      <c r="EJ509" s="26"/>
      <c r="EK509" s="26"/>
      <c r="EL509" s="26"/>
      <c r="EM509" s="26"/>
      <c r="EN509" s="26"/>
      <c r="EO509" s="26"/>
      <c r="EP509" s="26"/>
      <c r="EQ509" s="26"/>
      <c r="ER509" s="39"/>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c r="GU509" s="26"/>
      <c r="GV509" s="26"/>
      <c r="GW509" s="26"/>
      <c r="GX509" s="26"/>
      <c r="GY509" s="26"/>
      <c r="GZ509" s="26"/>
      <c r="HA509" s="26"/>
      <c r="HB509" s="26"/>
      <c r="HC509" s="26"/>
      <c r="HD509" s="26"/>
      <c r="HE509" s="26"/>
      <c r="HF509" s="26"/>
      <c r="HG509" s="26"/>
      <c r="HH509" s="26"/>
      <c r="HI509" s="26"/>
      <c r="HJ509" s="26"/>
      <c r="HK509" s="26"/>
      <c r="HL509" s="26"/>
      <c r="HM509" s="26"/>
      <c r="HN509" s="26"/>
      <c r="HO509" s="26"/>
      <c r="HP509" s="26"/>
      <c r="HQ509" s="26"/>
      <c r="HR509" s="26"/>
      <c r="HS509" s="26"/>
      <c r="HT509" s="26"/>
      <c r="HU509" s="26"/>
      <c r="HV509" s="26"/>
      <c r="HW509" s="26"/>
      <c r="HX509" s="26"/>
      <c r="HY509" s="26"/>
      <c r="HZ509" s="26"/>
      <c r="IA509" s="26"/>
      <c r="IB509" s="26"/>
      <c r="IC509" s="26"/>
      <c r="ID509" s="26"/>
      <c r="IE509" s="26"/>
      <c r="IF509" s="26"/>
      <c r="IG509" s="26"/>
      <c r="IH509" s="26"/>
      <c r="II509" s="26"/>
      <c r="IJ509" s="26"/>
      <c r="IK509" s="26"/>
      <c r="IL509" s="26"/>
      <c r="IM509" s="26"/>
      <c r="IN509" s="26"/>
      <c r="IO509" s="26"/>
      <c r="IP509" s="26"/>
      <c r="IQ509" s="26"/>
      <c r="IR509" s="26"/>
      <c r="IS509" s="26"/>
      <c r="IT509" s="26"/>
      <c r="IU509" s="26"/>
      <c r="IV509" s="26"/>
      <c r="IW509" s="26"/>
      <c r="IX509" s="26"/>
      <c r="IY509" s="26"/>
      <c r="IZ509" s="26"/>
      <c r="JA509" s="26"/>
      <c r="JB509" s="26"/>
      <c r="JC509" s="26"/>
      <c r="JD509" s="26"/>
      <c r="JE509" s="26"/>
      <c r="JF509" s="26"/>
      <c r="JG509" s="39"/>
      <c r="JH509" s="26"/>
      <c r="JI509" s="26"/>
      <c r="JJ509" s="26"/>
      <c r="JK509" s="26"/>
      <c r="JL509" s="26"/>
      <c r="JM509" s="26"/>
      <c r="JN509" s="26"/>
      <c r="JO509" s="26"/>
      <c r="JP509" s="26"/>
      <c r="JQ509" s="26"/>
      <c r="JR509" s="26"/>
      <c r="JS509" s="26"/>
      <c r="JT509" s="26"/>
      <c r="JU509" s="26"/>
      <c r="JV509" s="26"/>
      <c r="JW509" s="26"/>
      <c r="JX509" s="26"/>
      <c r="JY509" s="26"/>
      <c r="JZ509" s="26"/>
      <c r="KA509" s="26"/>
      <c r="KB509" s="39"/>
    </row>
    <row r="510" spans="2:288" ht="15" customHeight="1" x14ac:dyDescent="0.25">
      <c r="B510" s="293" t="str">
        <f t="shared" si="66"/>
        <v>Desk 86</v>
      </c>
      <c r="C510" s="295" t="str">
        <f t="shared" si="68"/>
        <v/>
      </c>
      <c r="D510" s="295" t="str">
        <f t="shared" si="68"/>
        <v/>
      </c>
      <c r="E510" s="295" t="str">
        <f t="shared" si="68"/>
        <v/>
      </c>
      <c r="F510" s="295" t="str">
        <f t="shared" si="68"/>
        <v/>
      </c>
      <c r="G510" s="591" t="str">
        <f t="shared" si="68"/>
        <v/>
      </c>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39"/>
      <c r="DX510" s="26"/>
      <c r="DY510" s="26"/>
      <c r="DZ510" s="26"/>
      <c r="EA510" s="26"/>
      <c r="EB510" s="26"/>
      <c r="EC510" s="26"/>
      <c r="ED510" s="26"/>
      <c r="EE510" s="26"/>
      <c r="EF510" s="26"/>
      <c r="EG510" s="26"/>
      <c r="EH510" s="26"/>
      <c r="EI510" s="26"/>
      <c r="EJ510" s="26"/>
      <c r="EK510" s="26"/>
      <c r="EL510" s="26"/>
      <c r="EM510" s="26"/>
      <c r="EN510" s="26"/>
      <c r="EO510" s="26"/>
      <c r="EP510" s="26"/>
      <c r="EQ510" s="26"/>
      <c r="ER510" s="39"/>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c r="GU510" s="26"/>
      <c r="GV510" s="26"/>
      <c r="GW510" s="26"/>
      <c r="GX510" s="26"/>
      <c r="GY510" s="26"/>
      <c r="GZ510" s="26"/>
      <c r="HA510" s="26"/>
      <c r="HB510" s="26"/>
      <c r="HC510" s="26"/>
      <c r="HD510" s="26"/>
      <c r="HE510" s="26"/>
      <c r="HF510" s="26"/>
      <c r="HG510" s="26"/>
      <c r="HH510" s="26"/>
      <c r="HI510" s="26"/>
      <c r="HJ510" s="26"/>
      <c r="HK510" s="26"/>
      <c r="HL510" s="26"/>
      <c r="HM510" s="26"/>
      <c r="HN510" s="26"/>
      <c r="HO510" s="26"/>
      <c r="HP510" s="26"/>
      <c r="HQ510" s="26"/>
      <c r="HR510" s="26"/>
      <c r="HS510" s="26"/>
      <c r="HT510" s="26"/>
      <c r="HU510" s="26"/>
      <c r="HV510" s="26"/>
      <c r="HW510" s="26"/>
      <c r="HX510" s="26"/>
      <c r="HY510" s="26"/>
      <c r="HZ510" s="26"/>
      <c r="IA510" s="26"/>
      <c r="IB510" s="26"/>
      <c r="IC510" s="26"/>
      <c r="ID510" s="26"/>
      <c r="IE510" s="26"/>
      <c r="IF510" s="26"/>
      <c r="IG510" s="26"/>
      <c r="IH510" s="26"/>
      <c r="II510" s="26"/>
      <c r="IJ510" s="26"/>
      <c r="IK510" s="26"/>
      <c r="IL510" s="26"/>
      <c r="IM510" s="26"/>
      <c r="IN510" s="26"/>
      <c r="IO510" s="26"/>
      <c r="IP510" s="26"/>
      <c r="IQ510" s="26"/>
      <c r="IR510" s="26"/>
      <c r="IS510" s="26"/>
      <c r="IT510" s="26"/>
      <c r="IU510" s="26"/>
      <c r="IV510" s="26"/>
      <c r="IW510" s="26"/>
      <c r="IX510" s="26"/>
      <c r="IY510" s="26"/>
      <c r="IZ510" s="26"/>
      <c r="JA510" s="26"/>
      <c r="JB510" s="26"/>
      <c r="JC510" s="26"/>
      <c r="JD510" s="26"/>
      <c r="JE510" s="26"/>
      <c r="JF510" s="26"/>
      <c r="JG510" s="39"/>
      <c r="JH510" s="26"/>
      <c r="JI510" s="26"/>
      <c r="JJ510" s="26"/>
      <c r="JK510" s="26"/>
      <c r="JL510" s="26"/>
      <c r="JM510" s="26"/>
      <c r="JN510" s="26"/>
      <c r="JO510" s="26"/>
      <c r="JP510" s="26"/>
      <c r="JQ510" s="26"/>
      <c r="JR510" s="26"/>
      <c r="JS510" s="26"/>
      <c r="JT510" s="26"/>
      <c r="JU510" s="26"/>
      <c r="JV510" s="26"/>
      <c r="JW510" s="26"/>
      <c r="JX510" s="26"/>
      <c r="JY510" s="26"/>
      <c r="JZ510" s="26"/>
      <c r="KA510" s="26"/>
      <c r="KB510" s="39"/>
    </row>
    <row r="511" spans="2:288" ht="15" customHeight="1" x14ac:dyDescent="0.25">
      <c r="B511" s="293" t="str">
        <f t="shared" si="66"/>
        <v>Desk 87</v>
      </c>
      <c r="C511" s="295" t="str">
        <f t="shared" si="68"/>
        <v/>
      </c>
      <c r="D511" s="295" t="str">
        <f t="shared" si="68"/>
        <v/>
      </c>
      <c r="E511" s="295" t="str">
        <f t="shared" si="68"/>
        <v/>
      </c>
      <c r="F511" s="295" t="str">
        <f t="shared" si="68"/>
        <v/>
      </c>
      <c r="G511" s="591" t="str">
        <f t="shared" si="68"/>
        <v/>
      </c>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39"/>
      <c r="DX511" s="26"/>
      <c r="DY511" s="26"/>
      <c r="DZ511" s="26"/>
      <c r="EA511" s="26"/>
      <c r="EB511" s="26"/>
      <c r="EC511" s="26"/>
      <c r="ED511" s="26"/>
      <c r="EE511" s="26"/>
      <c r="EF511" s="26"/>
      <c r="EG511" s="26"/>
      <c r="EH511" s="26"/>
      <c r="EI511" s="26"/>
      <c r="EJ511" s="26"/>
      <c r="EK511" s="26"/>
      <c r="EL511" s="26"/>
      <c r="EM511" s="26"/>
      <c r="EN511" s="26"/>
      <c r="EO511" s="26"/>
      <c r="EP511" s="26"/>
      <c r="EQ511" s="26"/>
      <c r="ER511" s="39"/>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c r="GU511" s="26"/>
      <c r="GV511" s="26"/>
      <c r="GW511" s="26"/>
      <c r="GX511" s="26"/>
      <c r="GY511" s="26"/>
      <c r="GZ511" s="26"/>
      <c r="HA511" s="26"/>
      <c r="HB511" s="26"/>
      <c r="HC511" s="26"/>
      <c r="HD511" s="26"/>
      <c r="HE511" s="26"/>
      <c r="HF511" s="26"/>
      <c r="HG511" s="26"/>
      <c r="HH511" s="26"/>
      <c r="HI511" s="26"/>
      <c r="HJ511" s="26"/>
      <c r="HK511" s="26"/>
      <c r="HL511" s="26"/>
      <c r="HM511" s="26"/>
      <c r="HN511" s="26"/>
      <c r="HO511" s="26"/>
      <c r="HP511" s="26"/>
      <c r="HQ511" s="26"/>
      <c r="HR511" s="26"/>
      <c r="HS511" s="26"/>
      <c r="HT511" s="26"/>
      <c r="HU511" s="26"/>
      <c r="HV511" s="26"/>
      <c r="HW511" s="26"/>
      <c r="HX511" s="26"/>
      <c r="HY511" s="26"/>
      <c r="HZ511" s="26"/>
      <c r="IA511" s="26"/>
      <c r="IB511" s="26"/>
      <c r="IC511" s="26"/>
      <c r="ID511" s="26"/>
      <c r="IE511" s="26"/>
      <c r="IF511" s="26"/>
      <c r="IG511" s="26"/>
      <c r="IH511" s="26"/>
      <c r="II511" s="26"/>
      <c r="IJ511" s="26"/>
      <c r="IK511" s="26"/>
      <c r="IL511" s="26"/>
      <c r="IM511" s="26"/>
      <c r="IN511" s="26"/>
      <c r="IO511" s="26"/>
      <c r="IP511" s="26"/>
      <c r="IQ511" s="26"/>
      <c r="IR511" s="26"/>
      <c r="IS511" s="26"/>
      <c r="IT511" s="26"/>
      <c r="IU511" s="26"/>
      <c r="IV511" s="26"/>
      <c r="IW511" s="26"/>
      <c r="IX511" s="26"/>
      <c r="IY511" s="26"/>
      <c r="IZ511" s="26"/>
      <c r="JA511" s="26"/>
      <c r="JB511" s="26"/>
      <c r="JC511" s="26"/>
      <c r="JD511" s="26"/>
      <c r="JE511" s="26"/>
      <c r="JF511" s="26"/>
      <c r="JG511" s="39"/>
      <c r="JH511" s="26"/>
      <c r="JI511" s="26"/>
      <c r="JJ511" s="26"/>
      <c r="JK511" s="26"/>
      <c r="JL511" s="26"/>
      <c r="JM511" s="26"/>
      <c r="JN511" s="26"/>
      <c r="JO511" s="26"/>
      <c r="JP511" s="26"/>
      <c r="JQ511" s="26"/>
      <c r="JR511" s="26"/>
      <c r="JS511" s="26"/>
      <c r="JT511" s="26"/>
      <c r="JU511" s="26"/>
      <c r="JV511" s="26"/>
      <c r="JW511" s="26"/>
      <c r="JX511" s="26"/>
      <c r="JY511" s="26"/>
      <c r="JZ511" s="26"/>
      <c r="KA511" s="26"/>
      <c r="KB511" s="39"/>
    </row>
    <row r="512" spans="2:288" ht="15" customHeight="1" x14ac:dyDescent="0.25">
      <c r="B512" s="293" t="str">
        <f t="shared" si="66"/>
        <v>Desk 88</v>
      </c>
      <c r="C512" s="295" t="str">
        <f t="shared" si="68"/>
        <v/>
      </c>
      <c r="D512" s="295" t="str">
        <f t="shared" si="68"/>
        <v/>
      </c>
      <c r="E512" s="295" t="str">
        <f t="shared" si="68"/>
        <v/>
      </c>
      <c r="F512" s="295" t="str">
        <f t="shared" si="68"/>
        <v/>
      </c>
      <c r="G512" s="591" t="str">
        <f t="shared" si="68"/>
        <v/>
      </c>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39"/>
      <c r="DX512" s="26"/>
      <c r="DY512" s="26"/>
      <c r="DZ512" s="26"/>
      <c r="EA512" s="26"/>
      <c r="EB512" s="26"/>
      <c r="EC512" s="26"/>
      <c r="ED512" s="26"/>
      <c r="EE512" s="26"/>
      <c r="EF512" s="26"/>
      <c r="EG512" s="26"/>
      <c r="EH512" s="26"/>
      <c r="EI512" s="26"/>
      <c r="EJ512" s="26"/>
      <c r="EK512" s="26"/>
      <c r="EL512" s="26"/>
      <c r="EM512" s="26"/>
      <c r="EN512" s="26"/>
      <c r="EO512" s="26"/>
      <c r="EP512" s="26"/>
      <c r="EQ512" s="26"/>
      <c r="ER512" s="39"/>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c r="GU512" s="26"/>
      <c r="GV512" s="26"/>
      <c r="GW512" s="26"/>
      <c r="GX512" s="26"/>
      <c r="GY512" s="26"/>
      <c r="GZ512" s="26"/>
      <c r="HA512" s="26"/>
      <c r="HB512" s="26"/>
      <c r="HC512" s="26"/>
      <c r="HD512" s="26"/>
      <c r="HE512" s="26"/>
      <c r="HF512" s="26"/>
      <c r="HG512" s="26"/>
      <c r="HH512" s="26"/>
      <c r="HI512" s="26"/>
      <c r="HJ512" s="26"/>
      <c r="HK512" s="26"/>
      <c r="HL512" s="26"/>
      <c r="HM512" s="26"/>
      <c r="HN512" s="26"/>
      <c r="HO512" s="26"/>
      <c r="HP512" s="26"/>
      <c r="HQ512" s="26"/>
      <c r="HR512" s="26"/>
      <c r="HS512" s="26"/>
      <c r="HT512" s="26"/>
      <c r="HU512" s="26"/>
      <c r="HV512" s="26"/>
      <c r="HW512" s="26"/>
      <c r="HX512" s="26"/>
      <c r="HY512" s="26"/>
      <c r="HZ512" s="26"/>
      <c r="IA512" s="26"/>
      <c r="IB512" s="26"/>
      <c r="IC512" s="26"/>
      <c r="ID512" s="26"/>
      <c r="IE512" s="26"/>
      <c r="IF512" s="26"/>
      <c r="IG512" s="26"/>
      <c r="IH512" s="26"/>
      <c r="II512" s="26"/>
      <c r="IJ512" s="26"/>
      <c r="IK512" s="26"/>
      <c r="IL512" s="26"/>
      <c r="IM512" s="26"/>
      <c r="IN512" s="26"/>
      <c r="IO512" s="26"/>
      <c r="IP512" s="26"/>
      <c r="IQ512" s="26"/>
      <c r="IR512" s="26"/>
      <c r="IS512" s="26"/>
      <c r="IT512" s="26"/>
      <c r="IU512" s="26"/>
      <c r="IV512" s="26"/>
      <c r="IW512" s="26"/>
      <c r="IX512" s="26"/>
      <c r="IY512" s="26"/>
      <c r="IZ512" s="26"/>
      <c r="JA512" s="26"/>
      <c r="JB512" s="26"/>
      <c r="JC512" s="26"/>
      <c r="JD512" s="26"/>
      <c r="JE512" s="26"/>
      <c r="JF512" s="26"/>
      <c r="JG512" s="39"/>
      <c r="JH512" s="26"/>
      <c r="JI512" s="26"/>
      <c r="JJ512" s="26"/>
      <c r="JK512" s="26"/>
      <c r="JL512" s="26"/>
      <c r="JM512" s="26"/>
      <c r="JN512" s="26"/>
      <c r="JO512" s="26"/>
      <c r="JP512" s="26"/>
      <c r="JQ512" s="26"/>
      <c r="JR512" s="26"/>
      <c r="JS512" s="26"/>
      <c r="JT512" s="26"/>
      <c r="JU512" s="26"/>
      <c r="JV512" s="26"/>
      <c r="JW512" s="26"/>
      <c r="JX512" s="26"/>
      <c r="JY512" s="26"/>
      <c r="JZ512" s="26"/>
      <c r="KA512" s="26"/>
      <c r="KB512" s="39"/>
    </row>
    <row r="513" spans="1:289" ht="15" customHeight="1" x14ac:dyDescent="0.25">
      <c r="B513" s="293" t="str">
        <f t="shared" si="66"/>
        <v>Desk 89</v>
      </c>
      <c r="C513" s="295" t="str">
        <f t="shared" si="68"/>
        <v/>
      </c>
      <c r="D513" s="295" t="str">
        <f t="shared" si="68"/>
        <v/>
      </c>
      <c r="E513" s="295" t="str">
        <f t="shared" si="68"/>
        <v/>
      </c>
      <c r="F513" s="295" t="str">
        <f t="shared" si="68"/>
        <v/>
      </c>
      <c r="G513" s="591" t="str">
        <f t="shared" si="68"/>
        <v/>
      </c>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39"/>
      <c r="DX513" s="26"/>
      <c r="DY513" s="26"/>
      <c r="DZ513" s="26"/>
      <c r="EA513" s="26"/>
      <c r="EB513" s="26"/>
      <c r="EC513" s="26"/>
      <c r="ED513" s="26"/>
      <c r="EE513" s="26"/>
      <c r="EF513" s="26"/>
      <c r="EG513" s="26"/>
      <c r="EH513" s="26"/>
      <c r="EI513" s="26"/>
      <c r="EJ513" s="26"/>
      <c r="EK513" s="26"/>
      <c r="EL513" s="26"/>
      <c r="EM513" s="26"/>
      <c r="EN513" s="26"/>
      <c r="EO513" s="26"/>
      <c r="EP513" s="26"/>
      <c r="EQ513" s="26"/>
      <c r="ER513" s="39"/>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c r="GU513" s="26"/>
      <c r="GV513" s="26"/>
      <c r="GW513" s="26"/>
      <c r="GX513" s="26"/>
      <c r="GY513" s="26"/>
      <c r="GZ513" s="26"/>
      <c r="HA513" s="26"/>
      <c r="HB513" s="26"/>
      <c r="HC513" s="26"/>
      <c r="HD513" s="26"/>
      <c r="HE513" s="26"/>
      <c r="HF513" s="26"/>
      <c r="HG513" s="26"/>
      <c r="HH513" s="26"/>
      <c r="HI513" s="26"/>
      <c r="HJ513" s="26"/>
      <c r="HK513" s="26"/>
      <c r="HL513" s="26"/>
      <c r="HM513" s="26"/>
      <c r="HN513" s="26"/>
      <c r="HO513" s="26"/>
      <c r="HP513" s="26"/>
      <c r="HQ513" s="26"/>
      <c r="HR513" s="26"/>
      <c r="HS513" s="26"/>
      <c r="HT513" s="26"/>
      <c r="HU513" s="26"/>
      <c r="HV513" s="26"/>
      <c r="HW513" s="26"/>
      <c r="HX513" s="26"/>
      <c r="HY513" s="26"/>
      <c r="HZ513" s="26"/>
      <c r="IA513" s="26"/>
      <c r="IB513" s="26"/>
      <c r="IC513" s="26"/>
      <c r="ID513" s="26"/>
      <c r="IE513" s="26"/>
      <c r="IF513" s="26"/>
      <c r="IG513" s="26"/>
      <c r="IH513" s="26"/>
      <c r="II513" s="26"/>
      <c r="IJ513" s="26"/>
      <c r="IK513" s="26"/>
      <c r="IL513" s="26"/>
      <c r="IM513" s="26"/>
      <c r="IN513" s="26"/>
      <c r="IO513" s="26"/>
      <c r="IP513" s="26"/>
      <c r="IQ513" s="26"/>
      <c r="IR513" s="26"/>
      <c r="IS513" s="26"/>
      <c r="IT513" s="26"/>
      <c r="IU513" s="26"/>
      <c r="IV513" s="26"/>
      <c r="IW513" s="26"/>
      <c r="IX513" s="26"/>
      <c r="IY513" s="26"/>
      <c r="IZ513" s="26"/>
      <c r="JA513" s="26"/>
      <c r="JB513" s="26"/>
      <c r="JC513" s="26"/>
      <c r="JD513" s="26"/>
      <c r="JE513" s="26"/>
      <c r="JF513" s="26"/>
      <c r="JG513" s="39"/>
      <c r="JH513" s="26"/>
      <c r="JI513" s="26"/>
      <c r="JJ513" s="26"/>
      <c r="JK513" s="26"/>
      <c r="JL513" s="26"/>
      <c r="JM513" s="26"/>
      <c r="JN513" s="26"/>
      <c r="JO513" s="26"/>
      <c r="JP513" s="26"/>
      <c r="JQ513" s="26"/>
      <c r="JR513" s="26"/>
      <c r="JS513" s="26"/>
      <c r="JT513" s="26"/>
      <c r="JU513" s="26"/>
      <c r="JV513" s="26"/>
      <c r="JW513" s="26"/>
      <c r="JX513" s="26"/>
      <c r="JY513" s="26"/>
      <c r="JZ513" s="26"/>
      <c r="KA513" s="26"/>
      <c r="KB513" s="39"/>
    </row>
    <row r="514" spans="1:289" ht="15" customHeight="1" x14ac:dyDescent="0.25">
      <c r="B514" s="293" t="str">
        <f t="shared" si="66"/>
        <v>Desk 90</v>
      </c>
      <c r="C514" s="295" t="str">
        <f t="shared" si="68"/>
        <v/>
      </c>
      <c r="D514" s="295" t="str">
        <f t="shared" si="68"/>
        <v/>
      </c>
      <c r="E514" s="295" t="str">
        <f t="shared" si="68"/>
        <v/>
      </c>
      <c r="F514" s="295" t="str">
        <f t="shared" si="68"/>
        <v/>
      </c>
      <c r="G514" s="591" t="str">
        <f t="shared" si="68"/>
        <v/>
      </c>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39"/>
      <c r="DX514" s="26"/>
      <c r="DY514" s="26"/>
      <c r="DZ514" s="26"/>
      <c r="EA514" s="26"/>
      <c r="EB514" s="26"/>
      <c r="EC514" s="26"/>
      <c r="ED514" s="26"/>
      <c r="EE514" s="26"/>
      <c r="EF514" s="26"/>
      <c r="EG514" s="26"/>
      <c r="EH514" s="26"/>
      <c r="EI514" s="26"/>
      <c r="EJ514" s="26"/>
      <c r="EK514" s="26"/>
      <c r="EL514" s="26"/>
      <c r="EM514" s="26"/>
      <c r="EN514" s="26"/>
      <c r="EO514" s="26"/>
      <c r="EP514" s="26"/>
      <c r="EQ514" s="26"/>
      <c r="ER514" s="39"/>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c r="GU514" s="26"/>
      <c r="GV514" s="26"/>
      <c r="GW514" s="26"/>
      <c r="GX514" s="26"/>
      <c r="GY514" s="26"/>
      <c r="GZ514" s="26"/>
      <c r="HA514" s="26"/>
      <c r="HB514" s="26"/>
      <c r="HC514" s="26"/>
      <c r="HD514" s="26"/>
      <c r="HE514" s="26"/>
      <c r="HF514" s="26"/>
      <c r="HG514" s="26"/>
      <c r="HH514" s="26"/>
      <c r="HI514" s="26"/>
      <c r="HJ514" s="26"/>
      <c r="HK514" s="26"/>
      <c r="HL514" s="26"/>
      <c r="HM514" s="26"/>
      <c r="HN514" s="26"/>
      <c r="HO514" s="26"/>
      <c r="HP514" s="26"/>
      <c r="HQ514" s="26"/>
      <c r="HR514" s="26"/>
      <c r="HS514" s="26"/>
      <c r="HT514" s="26"/>
      <c r="HU514" s="26"/>
      <c r="HV514" s="26"/>
      <c r="HW514" s="26"/>
      <c r="HX514" s="26"/>
      <c r="HY514" s="26"/>
      <c r="HZ514" s="26"/>
      <c r="IA514" s="26"/>
      <c r="IB514" s="26"/>
      <c r="IC514" s="26"/>
      <c r="ID514" s="26"/>
      <c r="IE514" s="26"/>
      <c r="IF514" s="26"/>
      <c r="IG514" s="26"/>
      <c r="IH514" s="26"/>
      <c r="II514" s="26"/>
      <c r="IJ514" s="26"/>
      <c r="IK514" s="26"/>
      <c r="IL514" s="26"/>
      <c r="IM514" s="26"/>
      <c r="IN514" s="26"/>
      <c r="IO514" s="26"/>
      <c r="IP514" s="26"/>
      <c r="IQ514" s="26"/>
      <c r="IR514" s="26"/>
      <c r="IS514" s="26"/>
      <c r="IT514" s="26"/>
      <c r="IU514" s="26"/>
      <c r="IV514" s="26"/>
      <c r="IW514" s="26"/>
      <c r="IX514" s="26"/>
      <c r="IY514" s="26"/>
      <c r="IZ514" s="26"/>
      <c r="JA514" s="26"/>
      <c r="JB514" s="26"/>
      <c r="JC514" s="26"/>
      <c r="JD514" s="26"/>
      <c r="JE514" s="26"/>
      <c r="JF514" s="26"/>
      <c r="JG514" s="39"/>
      <c r="JH514" s="26"/>
      <c r="JI514" s="26"/>
      <c r="JJ514" s="26"/>
      <c r="JK514" s="26"/>
      <c r="JL514" s="26"/>
      <c r="JM514" s="26"/>
      <c r="JN514" s="26"/>
      <c r="JO514" s="26"/>
      <c r="JP514" s="26"/>
      <c r="JQ514" s="26"/>
      <c r="JR514" s="26"/>
      <c r="JS514" s="26"/>
      <c r="JT514" s="26"/>
      <c r="JU514" s="26"/>
      <c r="JV514" s="26"/>
      <c r="JW514" s="26"/>
      <c r="JX514" s="26"/>
      <c r="JY514" s="26"/>
      <c r="JZ514" s="26"/>
      <c r="KA514" s="26"/>
      <c r="KB514" s="39"/>
    </row>
    <row r="515" spans="1:289" ht="15" customHeight="1" x14ac:dyDescent="0.25">
      <c r="B515" s="293" t="str">
        <f t="shared" si="66"/>
        <v>Desk 91</v>
      </c>
      <c r="C515" s="295" t="str">
        <f t="shared" si="68"/>
        <v/>
      </c>
      <c r="D515" s="295" t="str">
        <f t="shared" si="68"/>
        <v/>
      </c>
      <c r="E515" s="295" t="str">
        <f t="shared" si="68"/>
        <v/>
      </c>
      <c r="F515" s="295" t="str">
        <f t="shared" si="68"/>
        <v/>
      </c>
      <c r="G515" s="591" t="str">
        <f t="shared" si="68"/>
        <v/>
      </c>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39"/>
      <c r="DX515" s="26"/>
      <c r="DY515" s="26"/>
      <c r="DZ515" s="26"/>
      <c r="EA515" s="26"/>
      <c r="EB515" s="26"/>
      <c r="EC515" s="26"/>
      <c r="ED515" s="26"/>
      <c r="EE515" s="26"/>
      <c r="EF515" s="26"/>
      <c r="EG515" s="26"/>
      <c r="EH515" s="26"/>
      <c r="EI515" s="26"/>
      <c r="EJ515" s="26"/>
      <c r="EK515" s="26"/>
      <c r="EL515" s="26"/>
      <c r="EM515" s="26"/>
      <c r="EN515" s="26"/>
      <c r="EO515" s="26"/>
      <c r="EP515" s="26"/>
      <c r="EQ515" s="26"/>
      <c r="ER515" s="39"/>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c r="GU515" s="26"/>
      <c r="GV515" s="26"/>
      <c r="GW515" s="26"/>
      <c r="GX515" s="26"/>
      <c r="GY515" s="26"/>
      <c r="GZ515" s="26"/>
      <c r="HA515" s="26"/>
      <c r="HB515" s="26"/>
      <c r="HC515" s="26"/>
      <c r="HD515" s="26"/>
      <c r="HE515" s="26"/>
      <c r="HF515" s="26"/>
      <c r="HG515" s="26"/>
      <c r="HH515" s="26"/>
      <c r="HI515" s="26"/>
      <c r="HJ515" s="26"/>
      <c r="HK515" s="26"/>
      <c r="HL515" s="26"/>
      <c r="HM515" s="26"/>
      <c r="HN515" s="26"/>
      <c r="HO515" s="26"/>
      <c r="HP515" s="26"/>
      <c r="HQ515" s="26"/>
      <c r="HR515" s="26"/>
      <c r="HS515" s="26"/>
      <c r="HT515" s="26"/>
      <c r="HU515" s="26"/>
      <c r="HV515" s="26"/>
      <c r="HW515" s="26"/>
      <c r="HX515" s="26"/>
      <c r="HY515" s="26"/>
      <c r="HZ515" s="26"/>
      <c r="IA515" s="26"/>
      <c r="IB515" s="26"/>
      <c r="IC515" s="26"/>
      <c r="ID515" s="26"/>
      <c r="IE515" s="26"/>
      <c r="IF515" s="26"/>
      <c r="IG515" s="26"/>
      <c r="IH515" s="26"/>
      <c r="II515" s="26"/>
      <c r="IJ515" s="26"/>
      <c r="IK515" s="26"/>
      <c r="IL515" s="26"/>
      <c r="IM515" s="26"/>
      <c r="IN515" s="26"/>
      <c r="IO515" s="26"/>
      <c r="IP515" s="26"/>
      <c r="IQ515" s="26"/>
      <c r="IR515" s="26"/>
      <c r="IS515" s="26"/>
      <c r="IT515" s="26"/>
      <c r="IU515" s="26"/>
      <c r="IV515" s="26"/>
      <c r="IW515" s="26"/>
      <c r="IX515" s="26"/>
      <c r="IY515" s="26"/>
      <c r="IZ515" s="26"/>
      <c r="JA515" s="26"/>
      <c r="JB515" s="26"/>
      <c r="JC515" s="26"/>
      <c r="JD515" s="26"/>
      <c r="JE515" s="26"/>
      <c r="JF515" s="26"/>
      <c r="JG515" s="39"/>
      <c r="JH515" s="26"/>
      <c r="JI515" s="26"/>
      <c r="JJ515" s="26"/>
      <c r="JK515" s="26"/>
      <c r="JL515" s="26"/>
      <c r="JM515" s="26"/>
      <c r="JN515" s="26"/>
      <c r="JO515" s="26"/>
      <c r="JP515" s="26"/>
      <c r="JQ515" s="26"/>
      <c r="JR515" s="26"/>
      <c r="JS515" s="26"/>
      <c r="JT515" s="26"/>
      <c r="JU515" s="26"/>
      <c r="JV515" s="26"/>
      <c r="JW515" s="26"/>
      <c r="JX515" s="26"/>
      <c r="JY515" s="26"/>
      <c r="JZ515" s="26"/>
      <c r="KA515" s="26"/>
      <c r="KB515" s="39"/>
    </row>
    <row r="516" spans="1:289" ht="15" customHeight="1" x14ac:dyDescent="0.25">
      <c r="B516" s="293" t="str">
        <f t="shared" si="66"/>
        <v>Desk 92</v>
      </c>
      <c r="C516" s="295" t="str">
        <f t="shared" si="68"/>
        <v/>
      </c>
      <c r="D516" s="295" t="str">
        <f t="shared" si="68"/>
        <v/>
      </c>
      <c r="E516" s="295" t="str">
        <f t="shared" si="68"/>
        <v/>
      </c>
      <c r="F516" s="295" t="str">
        <f t="shared" si="68"/>
        <v/>
      </c>
      <c r="G516" s="591" t="str">
        <f t="shared" si="68"/>
        <v/>
      </c>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39"/>
      <c r="DX516" s="26"/>
      <c r="DY516" s="26"/>
      <c r="DZ516" s="26"/>
      <c r="EA516" s="26"/>
      <c r="EB516" s="26"/>
      <c r="EC516" s="26"/>
      <c r="ED516" s="26"/>
      <c r="EE516" s="26"/>
      <c r="EF516" s="26"/>
      <c r="EG516" s="26"/>
      <c r="EH516" s="26"/>
      <c r="EI516" s="26"/>
      <c r="EJ516" s="26"/>
      <c r="EK516" s="26"/>
      <c r="EL516" s="26"/>
      <c r="EM516" s="26"/>
      <c r="EN516" s="26"/>
      <c r="EO516" s="26"/>
      <c r="EP516" s="26"/>
      <c r="EQ516" s="26"/>
      <c r="ER516" s="39"/>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c r="GU516" s="26"/>
      <c r="GV516" s="26"/>
      <c r="GW516" s="26"/>
      <c r="GX516" s="26"/>
      <c r="GY516" s="26"/>
      <c r="GZ516" s="26"/>
      <c r="HA516" s="26"/>
      <c r="HB516" s="26"/>
      <c r="HC516" s="26"/>
      <c r="HD516" s="26"/>
      <c r="HE516" s="26"/>
      <c r="HF516" s="26"/>
      <c r="HG516" s="26"/>
      <c r="HH516" s="26"/>
      <c r="HI516" s="26"/>
      <c r="HJ516" s="26"/>
      <c r="HK516" s="26"/>
      <c r="HL516" s="26"/>
      <c r="HM516" s="26"/>
      <c r="HN516" s="26"/>
      <c r="HO516" s="26"/>
      <c r="HP516" s="26"/>
      <c r="HQ516" s="26"/>
      <c r="HR516" s="26"/>
      <c r="HS516" s="26"/>
      <c r="HT516" s="26"/>
      <c r="HU516" s="26"/>
      <c r="HV516" s="26"/>
      <c r="HW516" s="26"/>
      <c r="HX516" s="26"/>
      <c r="HY516" s="26"/>
      <c r="HZ516" s="26"/>
      <c r="IA516" s="26"/>
      <c r="IB516" s="26"/>
      <c r="IC516" s="26"/>
      <c r="ID516" s="26"/>
      <c r="IE516" s="26"/>
      <c r="IF516" s="26"/>
      <c r="IG516" s="26"/>
      <c r="IH516" s="26"/>
      <c r="II516" s="26"/>
      <c r="IJ516" s="26"/>
      <c r="IK516" s="26"/>
      <c r="IL516" s="26"/>
      <c r="IM516" s="26"/>
      <c r="IN516" s="26"/>
      <c r="IO516" s="26"/>
      <c r="IP516" s="26"/>
      <c r="IQ516" s="26"/>
      <c r="IR516" s="26"/>
      <c r="IS516" s="26"/>
      <c r="IT516" s="26"/>
      <c r="IU516" s="26"/>
      <c r="IV516" s="26"/>
      <c r="IW516" s="26"/>
      <c r="IX516" s="26"/>
      <c r="IY516" s="26"/>
      <c r="IZ516" s="26"/>
      <c r="JA516" s="26"/>
      <c r="JB516" s="26"/>
      <c r="JC516" s="26"/>
      <c r="JD516" s="26"/>
      <c r="JE516" s="26"/>
      <c r="JF516" s="26"/>
      <c r="JG516" s="39"/>
      <c r="JH516" s="26"/>
      <c r="JI516" s="26"/>
      <c r="JJ516" s="26"/>
      <c r="JK516" s="26"/>
      <c r="JL516" s="26"/>
      <c r="JM516" s="26"/>
      <c r="JN516" s="26"/>
      <c r="JO516" s="26"/>
      <c r="JP516" s="26"/>
      <c r="JQ516" s="26"/>
      <c r="JR516" s="26"/>
      <c r="JS516" s="26"/>
      <c r="JT516" s="26"/>
      <c r="JU516" s="26"/>
      <c r="JV516" s="26"/>
      <c r="JW516" s="26"/>
      <c r="JX516" s="26"/>
      <c r="JY516" s="26"/>
      <c r="JZ516" s="26"/>
      <c r="KA516" s="26"/>
      <c r="KB516" s="39"/>
    </row>
    <row r="517" spans="1:289" ht="15" customHeight="1" x14ac:dyDescent="0.25">
      <c r="B517" s="293" t="str">
        <f t="shared" si="66"/>
        <v>Desk 93</v>
      </c>
      <c r="C517" s="295" t="str">
        <f t="shared" si="68"/>
        <v/>
      </c>
      <c r="D517" s="295" t="str">
        <f t="shared" si="68"/>
        <v/>
      </c>
      <c r="E517" s="295" t="str">
        <f t="shared" si="68"/>
        <v/>
      </c>
      <c r="F517" s="295" t="str">
        <f t="shared" si="68"/>
        <v/>
      </c>
      <c r="G517" s="591" t="str">
        <f t="shared" si="68"/>
        <v/>
      </c>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39"/>
      <c r="DX517" s="26"/>
      <c r="DY517" s="26"/>
      <c r="DZ517" s="26"/>
      <c r="EA517" s="26"/>
      <c r="EB517" s="26"/>
      <c r="EC517" s="26"/>
      <c r="ED517" s="26"/>
      <c r="EE517" s="26"/>
      <c r="EF517" s="26"/>
      <c r="EG517" s="26"/>
      <c r="EH517" s="26"/>
      <c r="EI517" s="26"/>
      <c r="EJ517" s="26"/>
      <c r="EK517" s="26"/>
      <c r="EL517" s="26"/>
      <c r="EM517" s="26"/>
      <c r="EN517" s="26"/>
      <c r="EO517" s="26"/>
      <c r="EP517" s="26"/>
      <c r="EQ517" s="26"/>
      <c r="ER517" s="39"/>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c r="GU517" s="26"/>
      <c r="GV517" s="26"/>
      <c r="GW517" s="26"/>
      <c r="GX517" s="26"/>
      <c r="GY517" s="26"/>
      <c r="GZ517" s="26"/>
      <c r="HA517" s="26"/>
      <c r="HB517" s="26"/>
      <c r="HC517" s="26"/>
      <c r="HD517" s="26"/>
      <c r="HE517" s="26"/>
      <c r="HF517" s="26"/>
      <c r="HG517" s="26"/>
      <c r="HH517" s="26"/>
      <c r="HI517" s="26"/>
      <c r="HJ517" s="26"/>
      <c r="HK517" s="26"/>
      <c r="HL517" s="26"/>
      <c r="HM517" s="26"/>
      <c r="HN517" s="26"/>
      <c r="HO517" s="26"/>
      <c r="HP517" s="26"/>
      <c r="HQ517" s="26"/>
      <c r="HR517" s="26"/>
      <c r="HS517" s="26"/>
      <c r="HT517" s="26"/>
      <c r="HU517" s="26"/>
      <c r="HV517" s="26"/>
      <c r="HW517" s="26"/>
      <c r="HX517" s="26"/>
      <c r="HY517" s="26"/>
      <c r="HZ517" s="26"/>
      <c r="IA517" s="26"/>
      <c r="IB517" s="26"/>
      <c r="IC517" s="26"/>
      <c r="ID517" s="26"/>
      <c r="IE517" s="26"/>
      <c r="IF517" s="26"/>
      <c r="IG517" s="26"/>
      <c r="IH517" s="26"/>
      <c r="II517" s="26"/>
      <c r="IJ517" s="26"/>
      <c r="IK517" s="26"/>
      <c r="IL517" s="26"/>
      <c r="IM517" s="26"/>
      <c r="IN517" s="26"/>
      <c r="IO517" s="26"/>
      <c r="IP517" s="26"/>
      <c r="IQ517" s="26"/>
      <c r="IR517" s="26"/>
      <c r="IS517" s="26"/>
      <c r="IT517" s="26"/>
      <c r="IU517" s="26"/>
      <c r="IV517" s="26"/>
      <c r="IW517" s="26"/>
      <c r="IX517" s="26"/>
      <c r="IY517" s="26"/>
      <c r="IZ517" s="26"/>
      <c r="JA517" s="26"/>
      <c r="JB517" s="26"/>
      <c r="JC517" s="26"/>
      <c r="JD517" s="26"/>
      <c r="JE517" s="26"/>
      <c r="JF517" s="26"/>
      <c r="JG517" s="39"/>
      <c r="JH517" s="26"/>
      <c r="JI517" s="26"/>
      <c r="JJ517" s="26"/>
      <c r="JK517" s="26"/>
      <c r="JL517" s="26"/>
      <c r="JM517" s="26"/>
      <c r="JN517" s="26"/>
      <c r="JO517" s="26"/>
      <c r="JP517" s="26"/>
      <c r="JQ517" s="26"/>
      <c r="JR517" s="26"/>
      <c r="JS517" s="26"/>
      <c r="JT517" s="26"/>
      <c r="JU517" s="26"/>
      <c r="JV517" s="26"/>
      <c r="JW517" s="26"/>
      <c r="JX517" s="26"/>
      <c r="JY517" s="26"/>
      <c r="JZ517" s="26"/>
      <c r="KA517" s="26"/>
      <c r="KB517" s="39"/>
    </row>
    <row r="518" spans="1:289" ht="15" customHeight="1" x14ac:dyDescent="0.25">
      <c r="B518" s="293" t="str">
        <f t="shared" si="66"/>
        <v>Desk 94</v>
      </c>
      <c r="C518" s="295" t="str">
        <f t="shared" si="68"/>
        <v/>
      </c>
      <c r="D518" s="295" t="str">
        <f t="shared" si="68"/>
        <v/>
      </c>
      <c r="E518" s="295" t="str">
        <f t="shared" si="68"/>
        <v/>
      </c>
      <c r="F518" s="295" t="str">
        <f t="shared" si="68"/>
        <v/>
      </c>
      <c r="G518" s="591" t="str">
        <f t="shared" si="68"/>
        <v/>
      </c>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39"/>
      <c r="DX518" s="26"/>
      <c r="DY518" s="26"/>
      <c r="DZ518" s="26"/>
      <c r="EA518" s="26"/>
      <c r="EB518" s="26"/>
      <c r="EC518" s="26"/>
      <c r="ED518" s="26"/>
      <c r="EE518" s="26"/>
      <c r="EF518" s="26"/>
      <c r="EG518" s="26"/>
      <c r="EH518" s="26"/>
      <c r="EI518" s="26"/>
      <c r="EJ518" s="26"/>
      <c r="EK518" s="26"/>
      <c r="EL518" s="26"/>
      <c r="EM518" s="26"/>
      <c r="EN518" s="26"/>
      <c r="EO518" s="26"/>
      <c r="EP518" s="26"/>
      <c r="EQ518" s="26"/>
      <c r="ER518" s="39"/>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c r="GU518" s="26"/>
      <c r="GV518" s="26"/>
      <c r="GW518" s="26"/>
      <c r="GX518" s="26"/>
      <c r="GY518" s="26"/>
      <c r="GZ518" s="26"/>
      <c r="HA518" s="26"/>
      <c r="HB518" s="26"/>
      <c r="HC518" s="26"/>
      <c r="HD518" s="26"/>
      <c r="HE518" s="26"/>
      <c r="HF518" s="26"/>
      <c r="HG518" s="26"/>
      <c r="HH518" s="26"/>
      <c r="HI518" s="26"/>
      <c r="HJ518" s="26"/>
      <c r="HK518" s="26"/>
      <c r="HL518" s="26"/>
      <c r="HM518" s="26"/>
      <c r="HN518" s="26"/>
      <c r="HO518" s="26"/>
      <c r="HP518" s="26"/>
      <c r="HQ518" s="26"/>
      <c r="HR518" s="26"/>
      <c r="HS518" s="26"/>
      <c r="HT518" s="26"/>
      <c r="HU518" s="26"/>
      <c r="HV518" s="26"/>
      <c r="HW518" s="26"/>
      <c r="HX518" s="26"/>
      <c r="HY518" s="26"/>
      <c r="HZ518" s="26"/>
      <c r="IA518" s="26"/>
      <c r="IB518" s="26"/>
      <c r="IC518" s="26"/>
      <c r="ID518" s="26"/>
      <c r="IE518" s="26"/>
      <c r="IF518" s="26"/>
      <c r="IG518" s="26"/>
      <c r="IH518" s="26"/>
      <c r="II518" s="26"/>
      <c r="IJ518" s="26"/>
      <c r="IK518" s="26"/>
      <c r="IL518" s="26"/>
      <c r="IM518" s="26"/>
      <c r="IN518" s="26"/>
      <c r="IO518" s="26"/>
      <c r="IP518" s="26"/>
      <c r="IQ518" s="26"/>
      <c r="IR518" s="26"/>
      <c r="IS518" s="26"/>
      <c r="IT518" s="26"/>
      <c r="IU518" s="26"/>
      <c r="IV518" s="26"/>
      <c r="IW518" s="26"/>
      <c r="IX518" s="26"/>
      <c r="IY518" s="26"/>
      <c r="IZ518" s="26"/>
      <c r="JA518" s="26"/>
      <c r="JB518" s="26"/>
      <c r="JC518" s="26"/>
      <c r="JD518" s="26"/>
      <c r="JE518" s="26"/>
      <c r="JF518" s="26"/>
      <c r="JG518" s="39"/>
      <c r="JH518" s="26"/>
      <c r="JI518" s="26"/>
      <c r="JJ518" s="26"/>
      <c r="JK518" s="26"/>
      <c r="JL518" s="26"/>
      <c r="JM518" s="26"/>
      <c r="JN518" s="26"/>
      <c r="JO518" s="26"/>
      <c r="JP518" s="26"/>
      <c r="JQ518" s="26"/>
      <c r="JR518" s="26"/>
      <c r="JS518" s="26"/>
      <c r="JT518" s="26"/>
      <c r="JU518" s="26"/>
      <c r="JV518" s="26"/>
      <c r="JW518" s="26"/>
      <c r="JX518" s="26"/>
      <c r="JY518" s="26"/>
      <c r="JZ518" s="26"/>
      <c r="KA518" s="26"/>
      <c r="KB518" s="39"/>
    </row>
    <row r="519" spans="1:289" ht="15" customHeight="1" x14ac:dyDescent="0.25">
      <c r="B519" s="293" t="str">
        <f t="shared" si="66"/>
        <v>Desk 95</v>
      </c>
      <c r="C519" s="295" t="str">
        <f t="shared" si="68"/>
        <v/>
      </c>
      <c r="D519" s="295" t="str">
        <f t="shared" si="68"/>
        <v/>
      </c>
      <c r="E519" s="295" t="str">
        <f t="shared" si="68"/>
        <v/>
      </c>
      <c r="F519" s="295" t="str">
        <f t="shared" si="68"/>
        <v/>
      </c>
      <c r="G519" s="591" t="str">
        <f t="shared" si="68"/>
        <v/>
      </c>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39"/>
      <c r="DX519" s="26"/>
      <c r="DY519" s="26"/>
      <c r="DZ519" s="26"/>
      <c r="EA519" s="26"/>
      <c r="EB519" s="26"/>
      <c r="EC519" s="26"/>
      <c r="ED519" s="26"/>
      <c r="EE519" s="26"/>
      <c r="EF519" s="26"/>
      <c r="EG519" s="26"/>
      <c r="EH519" s="26"/>
      <c r="EI519" s="26"/>
      <c r="EJ519" s="26"/>
      <c r="EK519" s="26"/>
      <c r="EL519" s="26"/>
      <c r="EM519" s="26"/>
      <c r="EN519" s="26"/>
      <c r="EO519" s="26"/>
      <c r="EP519" s="26"/>
      <c r="EQ519" s="26"/>
      <c r="ER519" s="39"/>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c r="GU519" s="26"/>
      <c r="GV519" s="26"/>
      <c r="GW519" s="26"/>
      <c r="GX519" s="26"/>
      <c r="GY519" s="26"/>
      <c r="GZ519" s="26"/>
      <c r="HA519" s="26"/>
      <c r="HB519" s="26"/>
      <c r="HC519" s="26"/>
      <c r="HD519" s="26"/>
      <c r="HE519" s="26"/>
      <c r="HF519" s="26"/>
      <c r="HG519" s="26"/>
      <c r="HH519" s="26"/>
      <c r="HI519" s="26"/>
      <c r="HJ519" s="26"/>
      <c r="HK519" s="26"/>
      <c r="HL519" s="26"/>
      <c r="HM519" s="26"/>
      <c r="HN519" s="26"/>
      <c r="HO519" s="26"/>
      <c r="HP519" s="26"/>
      <c r="HQ519" s="26"/>
      <c r="HR519" s="26"/>
      <c r="HS519" s="26"/>
      <c r="HT519" s="26"/>
      <c r="HU519" s="26"/>
      <c r="HV519" s="26"/>
      <c r="HW519" s="26"/>
      <c r="HX519" s="26"/>
      <c r="HY519" s="26"/>
      <c r="HZ519" s="26"/>
      <c r="IA519" s="26"/>
      <c r="IB519" s="26"/>
      <c r="IC519" s="26"/>
      <c r="ID519" s="26"/>
      <c r="IE519" s="26"/>
      <c r="IF519" s="26"/>
      <c r="IG519" s="26"/>
      <c r="IH519" s="26"/>
      <c r="II519" s="26"/>
      <c r="IJ519" s="26"/>
      <c r="IK519" s="26"/>
      <c r="IL519" s="26"/>
      <c r="IM519" s="26"/>
      <c r="IN519" s="26"/>
      <c r="IO519" s="26"/>
      <c r="IP519" s="26"/>
      <c r="IQ519" s="26"/>
      <c r="IR519" s="26"/>
      <c r="IS519" s="26"/>
      <c r="IT519" s="26"/>
      <c r="IU519" s="26"/>
      <c r="IV519" s="26"/>
      <c r="IW519" s="26"/>
      <c r="IX519" s="26"/>
      <c r="IY519" s="26"/>
      <c r="IZ519" s="26"/>
      <c r="JA519" s="26"/>
      <c r="JB519" s="26"/>
      <c r="JC519" s="26"/>
      <c r="JD519" s="26"/>
      <c r="JE519" s="26"/>
      <c r="JF519" s="26"/>
      <c r="JG519" s="39"/>
      <c r="JH519" s="26"/>
      <c r="JI519" s="26"/>
      <c r="JJ519" s="26"/>
      <c r="JK519" s="26"/>
      <c r="JL519" s="26"/>
      <c r="JM519" s="26"/>
      <c r="JN519" s="26"/>
      <c r="JO519" s="26"/>
      <c r="JP519" s="26"/>
      <c r="JQ519" s="26"/>
      <c r="JR519" s="26"/>
      <c r="JS519" s="26"/>
      <c r="JT519" s="26"/>
      <c r="JU519" s="26"/>
      <c r="JV519" s="26"/>
      <c r="JW519" s="26"/>
      <c r="JX519" s="26"/>
      <c r="JY519" s="26"/>
      <c r="JZ519" s="26"/>
      <c r="KA519" s="26"/>
      <c r="KB519" s="39"/>
    </row>
    <row r="520" spans="1:289" ht="15" customHeight="1" x14ac:dyDescent="0.25">
      <c r="B520" s="293" t="str">
        <f t="shared" si="66"/>
        <v>Desk 96</v>
      </c>
      <c r="C520" s="295" t="str">
        <f t="shared" si="68"/>
        <v/>
      </c>
      <c r="D520" s="295" t="str">
        <f t="shared" si="68"/>
        <v/>
      </c>
      <c r="E520" s="295" t="str">
        <f t="shared" si="68"/>
        <v/>
      </c>
      <c r="F520" s="295" t="str">
        <f t="shared" si="68"/>
        <v/>
      </c>
      <c r="G520" s="591" t="str">
        <f t="shared" si="68"/>
        <v/>
      </c>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39"/>
      <c r="DX520" s="26"/>
      <c r="DY520" s="26"/>
      <c r="DZ520" s="26"/>
      <c r="EA520" s="26"/>
      <c r="EB520" s="26"/>
      <c r="EC520" s="26"/>
      <c r="ED520" s="26"/>
      <c r="EE520" s="26"/>
      <c r="EF520" s="26"/>
      <c r="EG520" s="26"/>
      <c r="EH520" s="26"/>
      <c r="EI520" s="26"/>
      <c r="EJ520" s="26"/>
      <c r="EK520" s="26"/>
      <c r="EL520" s="26"/>
      <c r="EM520" s="26"/>
      <c r="EN520" s="26"/>
      <c r="EO520" s="26"/>
      <c r="EP520" s="26"/>
      <c r="EQ520" s="26"/>
      <c r="ER520" s="39"/>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c r="GU520" s="26"/>
      <c r="GV520" s="26"/>
      <c r="GW520" s="26"/>
      <c r="GX520" s="26"/>
      <c r="GY520" s="26"/>
      <c r="GZ520" s="26"/>
      <c r="HA520" s="26"/>
      <c r="HB520" s="26"/>
      <c r="HC520" s="26"/>
      <c r="HD520" s="26"/>
      <c r="HE520" s="26"/>
      <c r="HF520" s="26"/>
      <c r="HG520" s="26"/>
      <c r="HH520" s="26"/>
      <c r="HI520" s="26"/>
      <c r="HJ520" s="26"/>
      <c r="HK520" s="26"/>
      <c r="HL520" s="26"/>
      <c r="HM520" s="26"/>
      <c r="HN520" s="26"/>
      <c r="HO520" s="26"/>
      <c r="HP520" s="26"/>
      <c r="HQ520" s="26"/>
      <c r="HR520" s="26"/>
      <c r="HS520" s="26"/>
      <c r="HT520" s="26"/>
      <c r="HU520" s="26"/>
      <c r="HV520" s="26"/>
      <c r="HW520" s="26"/>
      <c r="HX520" s="26"/>
      <c r="HY520" s="26"/>
      <c r="HZ520" s="26"/>
      <c r="IA520" s="26"/>
      <c r="IB520" s="26"/>
      <c r="IC520" s="26"/>
      <c r="ID520" s="26"/>
      <c r="IE520" s="26"/>
      <c r="IF520" s="26"/>
      <c r="IG520" s="26"/>
      <c r="IH520" s="26"/>
      <c r="II520" s="26"/>
      <c r="IJ520" s="26"/>
      <c r="IK520" s="26"/>
      <c r="IL520" s="26"/>
      <c r="IM520" s="26"/>
      <c r="IN520" s="26"/>
      <c r="IO520" s="26"/>
      <c r="IP520" s="26"/>
      <c r="IQ520" s="26"/>
      <c r="IR520" s="26"/>
      <c r="IS520" s="26"/>
      <c r="IT520" s="26"/>
      <c r="IU520" s="26"/>
      <c r="IV520" s="26"/>
      <c r="IW520" s="26"/>
      <c r="IX520" s="26"/>
      <c r="IY520" s="26"/>
      <c r="IZ520" s="26"/>
      <c r="JA520" s="26"/>
      <c r="JB520" s="26"/>
      <c r="JC520" s="26"/>
      <c r="JD520" s="26"/>
      <c r="JE520" s="26"/>
      <c r="JF520" s="26"/>
      <c r="JG520" s="39"/>
      <c r="JH520" s="26"/>
      <c r="JI520" s="26"/>
      <c r="JJ520" s="26"/>
      <c r="JK520" s="26"/>
      <c r="JL520" s="26"/>
      <c r="JM520" s="26"/>
      <c r="JN520" s="26"/>
      <c r="JO520" s="26"/>
      <c r="JP520" s="26"/>
      <c r="JQ520" s="26"/>
      <c r="JR520" s="26"/>
      <c r="JS520" s="26"/>
      <c r="JT520" s="26"/>
      <c r="JU520" s="26"/>
      <c r="JV520" s="26"/>
      <c r="JW520" s="26"/>
      <c r="JX520" s="26"/>
      <c r="JY520" s="26"/>
      <c r="JZ520" s="26"/>
      <c r="KA520" s="26"/>
      <c r="KB520" s="39"/>
    </row>
    <row r="521" spans="1:289" ht="15" customHeight="1" x14ac:dyDescent="0.25">
      <c r="B521" s="293" t="str">
        <f t="shared" si="66"/>
        <v>Desk 97</v>
      </c>
      <c r="C521" s="295" t="str">
        <f t="shared" si="68"/>
        <v/>
      </c>
      <c r="D521" s="295" t="str">
        <f t="shared" si="68"/>
        <v/>
      </c>
      <c r="E521" s="295" t="str">
        <f t="shared" si="68"/>
        <v/>
      </c>
      <c r="F521" s="295" t="str">
        <f t="shared" si="68"/>
        <v/>
      </c>
      <c r="G521" s="591" t="str">
        <f t="shared" si="68"/>
        <v/>
      </c>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39"/>
      <c r="DX521" s="26"/>
      <c r="DY521" s="26"/>
      <c r="DZ521" s="26"/>
      <c r="EA521" s="26"/>
      <c r="EB521" s="26"/>
      <c r="EC521" s="26"/>
      <c r="ED521" s="26"/>
      <c r="EE521" s="26"/>
      <c r="EF521" s="26"/>
      <c r="EG521" s="26"/>
      <c r="EH521" s="26"/>
      <c r="EI521" s="26"/>
      <c r="EJ521" s="26"/>
      <c r="EK521" s="26"/>
      <c r="EL521" s="26"/>
      <c r="EM521" s="26"/>
      <c r="EN521" s="26"/>
      <c r="EO521" s="26"/>
      <c r="EP521" s="26"/>
      <c r="EQ521" s="26"/>
      <c r="ER521" s="39"/>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c r="GU521" s="26"/>
      <c r="GV521" s="26"/>
      <c r="GW521" s="26"/>
      <c r="GX521" s="26"/>
      <c r="GY521" s="26"/>
      <c r="GZ521" s="26"/>
      <c r="HA521" s="26"/>
      <c r="HB521" s="26"/>
      <c r="HC521" s="26"/>
      <c r="HD521" s="26"/>
      <c r="HE521" s="26"/>
      <c r="HF521" s="26"/>
      <c r="HG521" s="26"/>
      <c r="HH521" s="26"/>
      <c r="HI521" s="26"/>
      <c r="HJ521" s="26"/>
      <c r="HK521" s="26"/>
      <c r="HL521" s="26"/>
      <c r="HM521" s="26"/>
      <c r="HN521" s="26"/>
      <c r="HO521" s="26"/>
      <c r="HP521" s="26"/>
      <c r="HQ521" s="26"/>
      <c r="HR521" s="26"/>
      <c r="HS521" s="26"/>
      <c r="HT521" s="26"/>
      <c r="HU521" s="26"/>
      <c r="HV521" s="26"/>
      <c r="HW521" s="26"/>
      <c r="HX521" s="26"/>
      <c r="HY521" s="26"/>
      <c r="HZ521" s="26"/>
      <c r="IA521" s="26"/>
      <c r="IB521" s="26"/>
      <c r="IC521" s="26"/>
      <c r="ID521" s="26"/>
      <c r="IE521" s="26"/>
      <c r="IF521" s="26"/>
      <c r="IG521" s="26"/>
      <c r="IH521" s="26"/>
      <c r="II521" s="26"/>
      <c r="IJ521" s="26"/>
      <c r="IK521" s="26"/>
      <c r="IL521" s="26"/>
      <c r="IM521" s="26"/>
      <c r="IN521" s="26"/>
      <c r="IO521" s="26"/>
      <c r="IP521" s="26"/>
      <c r="IQ521" s="26"/>
      <c r="IR521" s="26"/>
      <c r="IS521" s="26"/>
      <c r="IT521" s="26"/>
      <c r="IU521" s="26"/>
      <c r="IV521" s="26"/>
      <c r="IW521" s="26"/>
      <c r="IX521" s="26"/>
      <c r="IY521" s="26"/>
      <c r="IZ521" s="26"/>
      <c r="JA521" s="26"/>
      <c r="JB521" s="26"/>
      <c r="JC521" s="26"/>
      <c r="JD521" s="26"/>
      <c r="JE521" s="26"/>
      <c r="JF521" s="26"/>
      <c r="JG521" s="39"/>
      <c r="JH521" s="26"/>
      <c r="JI521" s="26"/>
      <c r="JJ521" s="26"/>
      <c r="JK521" s="26"/>
      <c r="JL521" s="26"/>
      <c r="JM521" s="26"/>
      <c r="JN521" s="26"/>
      <c r="JO521" s="26"/>
      <c r="JP521" s="26"/>
      <c r="JQ521" s="26"/>
      <c r="JR521" s="26"/>
      <c r="JS521" s="26"/>
      <c r="JT521" s="26"/>
      <c r="JU521" s="26"/>
      <c r="JV521" s="26"/>
      <c r="JW521" s="26"/>
      <c r="JX521" s="26"/>
      <c r="JY521" s="26"/>
      <c r="JZ521" s="26"/>
      <c r="KA521" s="26"/>
      <c r="KB521" s="39"/>
    </row>
    <row r="522" spans="1:289" ht="15" customHeight="1" x14ac:dyDescent="0.25">
      <c r="B522" s="293" t="str">
        <f t="shared" si="66"/>
        <v>Desk 98</v>
      </c>
      <c r="C522" s="295" t="str">
        <f t="shared" ref="C522:G524" si="69">IF(ISBLANK(C108), "", C108)</f>
        <v/>
      </c>
      <c r="D522" s="295" t="str">
        <f t="shared" si="69"/>
        <v/>
      </c>
      <c r="E522" s="295" t="str">
        <f t="shared" si="69"/>
        <v/>
      </c>
      <c r="F522" s="295" t="str">
        <f t="shared" si="69"/>
        <v/>
      </c>
      <c r="G522" s="591" t="str">
        <f t="shared" si="69"/>
        <v/>
      </c>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39"/>
      <c r="DX522" s="26"/>
      <c r="DY522" s="26"/>
      <c r="DZ522" s="26"/>
      <c r="EA522" s="26"/>
      <c r="EB522" s="26"/>
      <c r="EC522" s="26"/>
      <c r="ED522" s="26"/>
      <c r="EE522" s="26"/>
      <c r="EF522" s="26"/>
      <c r="EG522" s="26"/>
      <c r="EH522" s="26"/>
      <c r="EI522" s="26"/>
      <c r="EJ522" s="26"/>
      <c r="EK522" s="26"/>
      <c r="EL522" s="26"/>
      <c r="EM522" s="26"/>
      <c r="EN522" s="26"/>
      <c r="EO522" s="26"/>
      <c r="EP522" s="26"/>
      <c r="EQ522" s="26"/>
      <c r="ER522" s="39"/>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c r="GU522" s="26"/>
      <c r="GV522" s="26"/>
      <c r="GW522" s="26"/>
      <c r="GX522" s="26"/>
      <c r="GY522" s="26"/>
      <c r="GZ522" s="26"/>
      <c r="HA522" s="26"/>
      <c r="HB522" s="26"/>
      <c r="HC522" s="26"/>
      <c r="HD522" s="26"/>
      <c r="HE522" s="26"/>
      <c r="HF522" s="26"/>
      <c r="HG522" s="26"/>
      <c r="HH522" s="26"/>
      <c r="HI522" s="26"/>
      <c r="HJ522" s="26"/>
      <c r="HK522" s="26"/>
      <c r="HL522" s="26"/>
      <c r="HM522" s="26"/>
      <c r="HN522" s="26"/>
      <c r="HO522" s="26"/>
      <c r="HP522" s="26"/>
      <c r="HQ522" s="26"/>
      <c r="HR522" s="26"/>
      <c r="HS522" s="26"/>
      <c r="HT522" s="26"/>
      <c r="HU522" s="26"/>
      <c r="HV522" s="26"/>
      <c r="HW522" s="26"/>
      <c r="HX522" s="26"/>
      <c r="HY522" s="26"/>
      <c r="HZ522" s="26"/>
      <c r="IA522" s="26"/>
      <c r="IB522" s="26"/>
      <c r="IC522" s="26"/>
      <c r="ID522" s="26"/>
      <c r="IE522" s="26"/>
      <c r="IF522" s="26"/>
      <c r="IG522" s="26"/>
      <c r="IH522" s="26"/>
      <c r="II522" s="26"/>
      <c r="IJ522" s="26"/>
      <c r="IK522" s="26"/>
      <c r="IL522" s="26"/>
      <c r="IM522" s="26"/>
      <c r="IN522" s="26"/>
      <c r="IO522" s="26"/>
      <c r="IP522" s="26"/>
      <c r="IQ522" s="26"/>
      <c r="IR522" s="26"/>
      <c r="IS522" s="26"/>
      <c r="IT522" s="26"/>
      <c r="IU522" s="26"/>
      <c r="IV522" s="26"/>
      <c r="IW522" s="26"/>
      <c r="IX522" s="26"/>
      <c r="IY522" s="26"/>
      <c r="IZ522" s="26"/>
      <c r="JA522" s="26"/>
      <c r="JB522" s="26"/>
      <c r="JC522" s="26"/>
      <c r="JD522" s="26"/>
      <c r="JE522" s="26"/>
      <c r="JF522" s="26"/>
      <c r="JG522" s="39"/>
      <c r="JH522" s="26"/>
      <c r="JI522" s="26"/>
      <c r="JJ522" s="26"/>
      <c r="JK522" s="26"/>
      <c r="JL522" s="26"/>
      <c r="JM522" s="26"/>
      <c r="JN522" s="26"/>
      <c r="JO522" s="26"/>
      <c r="JP522" s="26"/>
      <c r="JQ522" s="26"/>
      <c r="JR522" s="26"/>
      <c r="JS522" s="26"/>
      <c r="JT522" s="26"/>
      <c r="JU522" s="26"/>
      <c r="JV522" s="26"/>
      <c r="JW522" s="26"/>
      <c r="JX522" s="26"/>
      <c r="JY522" s="26"/>
      <c r="JZ522" s="26"/>
      <c r="KA522" s="26"/>
      <c r="KB522" s="39"/>
    </row>
    <row r="523" spans="1:289" ht="15" customHeight="1" x14ac:dyDescent="0.25">
      <c r="B523" s="293" t="str">
        <f t="shared" si="66"/>
        <v>Desk 99</v>
      </c>
      <c r="C523" s="295" t="str">
        <f t="shared" si="69"/>
        <v/>
      </c>
      <c r="D523" s="295" t="str">
        <f t="shared" si="69"/>
        <v/>
      </c>
      <c r="E523" s="295" t="str">
        <f t="shared" si="69"/>
        <v/>
      </c>
      <c r="F523" s="295" t="str">
        <f t="shared" si="69"/>
        <v/>
      </c>
      <c r="G523" s="591" t="str">
        <f t="shared" si="69"/>
        <v/>
      </c>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39"/>
      <c r="DX523" s="26"/>
      <c r="DY523" s="26"/>
      <c r="DZ523" s="26"/>
      <c r="EA523" s="26"/>
      <c r="EB523" s="26"/>
      <c r="EC523" s="26"/>
      <c r="ED523" s="26"/>
      <c r="EE523" s="26"/>
      <c r="EF523" s="26"/>
      <c r="EG523" s="26"/>
      <c r="EH523" s="26"/>
      <c r="EI523" s="26"/>
      <c r="EJ523" s="26"/>
      <c r="EK523" s="26"/>
      <c r="EL523" s="26"/>
      <c r="EM523" s="26"/>
      <c r="EN523" s="26"/>
      <c r="EO523" s="26"/>
      <c r="EP523" s="26"/>
      <c r="EQ523" s="26"/>
      <c r="ER523" s="39"/>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c r="GU523" s="26"/>
      <c r="GV523" s="26"/>
      <c r="GW523" s="26"/>
      <c r="GX523" s="26"/>
      <c r="GY523" s="26"/>
      <c r="GZ523" s="26"/>
      <c r="HA523" s="26"/>
      <c r="HB523" s="26"/>
      <c r="HC523" s="26"/>
      <c r="HD523" s="26"/>
      <c r="HE523" s="26"/>
      <c r="HF523" s="26"/>
      <c r="HG523" s="26"/>
      <c r="HH523" s="26"/>
      <c r="HI523" s="26"/>
      <c r="HJ523" s="26"/>
      <c r="HK523" s="26"/>
      <c r="HL523" s="26"/>
      <c r="HM523" s="26"/>
      <c r="HN523" s="26"/>
      <c r="HO523" s="26"/>
      <c r="HP523" s="26"/>
      <c r="HQ523" s="26"/>
      <c r="HR523" s="26"/>
      <c r="HS523" s="26"/>
      <c r="HT523" s="26"/>
      <c r="HU523" s="26"/>
      <c r="HV523" s="26"/>
      <c r="HW523" s="26"/>
      <c r="HX523" s="26"/>
      <c r="HY523" s="26"/>
      <c r="HZ523" s="26"/>
      <c r="IA523" s="26"/>
      <c r="IB523" s="26"/>
      <c r="IC523" s="26"/>
      <c r="ID523" s="26"/>
      <c r="IE523" s="26"/>
      <c r="IF523" s="26"/>
      <c r="IG523" s="26"/>
      <c r="IH523" s="26"/>
      <c r="II523" s="26"/>
      <c r="IJ523" s="26"/>
      <c r="IK523" s="26"/>
      <c r="IL523" s="26"/>
      <c r="IM523" s="26"/>
      <c r="IN523" s="26"/>
      <c r="IO523" s="26"/>
      <c r="IP523" s="26"/>
      <c r="IQ523" s="26"/>
      <c r="IR523" s="26"/>
      <c r="IS523" s="26"/>
      <c r="IT523" s="26"/>
      <c r="IU523" s="26"/>
      <c r="IV523" s="26"/>
      <c r="IW523" s="26"/>
      <c r="IX523" s="26"/>
      <c r="IY523" s="26"/>
      <c r="IZ523" s="26"/>
      <c r="JA523" s="26"/>
      <c r="JB523" s="26"/>
      <c r="JC523" s="26"/>
      <c r="JD523" s="26"/>
      <c r="JE523" s="26"/>
      <c r="JF523" s="26"/>
      <c r="JG523" s="39"/>
      <c r="JH523" s="26"/>
      <c r="JI523" s="26"/>
      <c r="JJ523" s="26"/>
      <c r="JK523" s="26"/>
      <c r="JL523" s="26"/>
      <c r="JM523" s="26"/>
      <c r="JN523" s="26"/>
      <c r="JO523" s="26"/>
      <c r="JP523" s="26"/>
      <c r="JQ523" s="26"/>
      <c r="JR523" s="26"/>
      <c r="JS523" s="26"/>
      <c r="JT523" s="26"/>
      <c r="JU523" s="26"/>
      <c r="JV523" s="26"/>
      <c r="JW523" s="26"/>
      <c r="JX523" s="26"/>
      <c r="JY523" s="26"/>
      <c r="JZ523" s="26"/>
      <c r="KA523" s="26"/>
      <c r="KB523" s="39"/>
    </row>
    <row r="524" spans="1:289" ht="15" customHeight="1" x14ac:dyDescent="0.25">
      <c r="B524" s="294" t="str">
        <f t="shared" si="66"/>
        <v>Desk 100</v>
      </c>
      <c r="C524" s="297" t="str">
        <f t="shared" si="69"/>
        <v/>
      </c>
      <c r="D524" s="297" t="str">
        <f t="shared" si="69"/>
        <v/>
      </c>
      <c r="E524" s="297" t="str">
        <f t="shared" si="69"/>
        <v/>
      </c>
      <c r="F524" s="297" t="str">
        <f t="shared" si="69"/>
        <v/>
      </c>
      <c r="G524" s="591" t="str">
        <f t="shared" si="69"/>
        <v/>
      </c>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c r="CM524" s="33"/>
      <c r="CN524" s="33"/>
      <c r="CO524" s="33"/>
      <c r="CP524" s="33"/>
      <c r="CQ524" s="33"/>
      <c r="CR524" s="33"/>
      <c r="CS524" s="33"/>
      <c r="CT524" s="33"/>
      <c r="CU524" s="33"/>
      <c r="CV524" s="33"/>
      <c r="CW524" s="33"/>
      <c r="CX524" s="33"/>
      <c r="CY524" s="33"/>
      <c r="CZ524" s="33"/>
      <c r="DA524" s="33"/>
      <c r="DB524" s="33"/>
      <c r="DC524" s="33"/>
      <c r="DD524" s="33"/>
      <c r="DE524" s="33"/>
      <c r="DF524" s="33"/>
      <c r="DG524" s="33"/>
      <c r="DH524" s="33"/>
      <c r="DI524" s="33"/>
      <c r="DJ524" s="33"/>
      <c r="DK524" s="33"/>
      <c r="DL524" s="33"/>
      <c r="DM524" s="33"/>
      <c r="DN524" s="33"/>
      <c r="DO524" s="33"/>
      <c r="DP524" s="33"/>
      <c r="DQ524" s="33"/>
      <c r="DR524" s="33"/>
      <c r="DS524" s="33"/>
      <c r="DT524" s="33"/>
      <c r="DU524" s="33"/>
      <c r="DV524" s="33"/>
      <c r="DW524" s="81"/>
      <c r="DX524" s="33"/>
      <c r="DY524" s="33"/>
      <c r="DZ524" s="33"/>
      <c r="EA524" s="33"/>
      <c r="EB524" s="33"/>
      <c r="EC524" s="33"/>
      <c r="ED524" s="33"/>
      <c r="EE524" s="33"/>
      <c r="EF524" s="33"/>
      <c r="EG524" s="33"/>
      <c r="EH524" s="33"/>
      <c r="EI524" s="33"/>
      <c r="EJ524" s="33"/>
      <c r="EK524" s="33"/>
      <c r="EL524" s="33"/>
      <c r="EM524" s="33"/>
      <c r="EN524" s="33"/>
      <c r="EO524" s="33"/>
      <c r="EP524" s="33"/>
      <c r="EQ524" s="33"/>
      <c r="ER524" s="81"/>
      <c r="ES524" s="33"/>
      <c r="ET524" s="33"/>
      <c r="EU524" s="33"/>
      <c r="EV524" s="33"/>
      <c r="EW524" s="33"/>
      <c r="EX524" s="33"/>
      <c r="EY524" s="33"/>
      <c r="EZ524" s="33"/>
      <c r="FA524" s="33"/>
      <c r="FB524" s="33"/>
      <c r="FC524" s="33"/>
      <c r="FD524" s="33"/>
      <c r="FE524" s="33"/>
      <c r="FF524" s="33"/>
      <c r="FG524" s="33"/>
      <c r="FH524" s="33"/>
      <c r="FI524" s="33"/>
      <c r="FJ524" s="33"/>
      <c r="FK524" s="33"/>
      <c r="FL524" s="33"/>
      <c r="FM524" s="33"/>
      <c r="FN524" s="33"/>
      <c r="FO524" s="33"/>
      <c r="FP524" s="33"/>
      <c r="FQ524" s="33"/>
      <c r="FR524" s="33"/>
      <c r="FS524" s="33"/>
      <c r="FT524" s="33"/>
      <c r="FU524" s="33"/>
      <c r="FV524" s="33"/>
      <c r="FW524" s="33"/>
      <c r="FX524" s="33"/>
      <c r="FY524" s="33"/>
      <c r="FZ524" s="33"/>
      <c r="GA524" s="33"/>
      <c r="GB524" s="33"/>
      <c r="GC524" s="33"/>
      <c r="GD524" s="33"/>
      <c r="GE524" s="33"/>
      <c r="GF524" s="33"/>
      <c r="GG524" s="33"/>
      <c r="GH524" s="33"/>
      <c r="GI524" s="33"/>
      <c r="GJ524" s="33"/>
      <c r="GK524" s="33"/>
      <c r="GL524" s="33"/>
      <c r="GM524" s="33"/>
      <c r="GN524" s="33"/>
      <c r="GO524" s="33"/>
      <c r="GP524" s="33"/>
      <c r="GQ524" s="33"/>
      <c r="GR524" s="33"/>
      <c r="GS524" s="33"/>
      <c r="GT524" s="33"/>
      <c r="GU524" s="33"/>
      <c r="GV524" s="33"/>
      <c r="GW524" s="33"/>
      <c r="GX524" s="33"/>
      <c r="GY524" s="33"/>
      <c r="GZ524" s="33"/>
      <c r="HA524" s="33"/>
      <c r="HB524" s="33"/>
      <c r="HC524" s="33"/>
      <c r="HD524" s="33"/>
      <c r="HE524" s="33"/>
      <c r="HF524" s="33"/>
      <c r="HG524" s="33"/>
      <c r="HH524" s="33"/>
      <c r="HI524" s="33"/>
      <c r="HJ524" s="33"/>
      <c r="HK524" s="33"/>
      <c r="HL524" s="33"/>
      <c r="HM524" s="33"/>
      <c r="HN524" s="33"/>
      <c r="HO524" s="33"/>
      <c r="HP524" s="33"/>
      <c r="HQ524" s="33"/>
      <c r="HR524" s="33"/>
      <c r="HS524" s="33"/>
      <c r="HT524" s="33"/>
      <c r="HU524" s="33"/>
      <c r="HV524" s="33"/>
      <c r="HW524" s="33"/>
      <c r="HX524" s="33"/>
      <c r="HY524" s="33"/>
      <c r="HZ524" s="33"/>
      <c r="IA524" s="33"/>
      <c r="IB524" s="33"/>
      <c r="IC524" s="33"/>
      <c r="ID524" s="33"/>
      <c r="IE524" s="33"/>
      <c r="IF524" s="33"/>
      <c r="IG524" s="33"/>
      <c r="IH524" s="33"/>
      <c r="II524" s="33"/>
      <c r="IJ524" s="33"/>
      <c r="IK524" s="33"/>
      <c r="IL524" s="33"/>
      <c r="IM524" s="33"/>
      <c r="IN524" s="33"/>
      <c r="IO524" s="33"/>
      <c r="IP524" s="33"/>
      <c r="IQ524" s="33"/>
      <c r="IR524" s="33"/>
      <c r="IS524" s="33"/>
      <c r="IT524" s="33"/>
      <c r="IU524" s="33"/>
      <c r="IV524" s="33"/>
      <c r="IW524" s="33"/>
      <c r="IX524" s="33"/>
      <c r="IY524" s="33"/>
      <c r="IZ524" s="33"/>
      <c r="JA524" s="33"/>
      <c r="JB524" s="33"/>
      <c r="JC524" s="33"/>
      <c r="JD524" s="33"/>
      <c r="JE524" s="33"/>
      <c r="JF524" s="33"/>
      <c r="JG524" s="81"/>
      <c r="JH524" s="33"/>
      <c r="JI524" s="33"/>
      <c r="JJ524" s="33"/>
      <c r="JK524" s="33"/>
      <c r="JL524" s="33"/>
      <c r="JM524" s="33"/>
      <c r="JN524" s="33"/>
      <c r="JO524" s="33"/>
      <c r="JP524" s="33"/>
      <c r="JQ524" s="33"/>
      <c r="JR524" s="33"/>
      <c r="JS524" s="33"/>
      <c r="JT524" s="33"/>
      <c r="JU524" s="33"/>
      <c r="JV524" s="33"/>
      <c r="JW524" s="33"/>
      <c r="JX524" s="33"/>
      <c r="JY524" s="33"/>
      <c r="JZ524" s="33"/>
      <c r="KA524" s="33"/>
      <c r="KB524" s="81"/>
    </row>
    <row r="525" spans="1:289" ht="15" customHeight="1" x14ac:dyDescent="0.25">
      <c r="B525" s="647" t="s">
        <v>618</v>
      </c>
      <c r="C525" s="592"/>
      <c r="D525" s="592"/>
      <c r="E525" s="592"/>
      <c r="F525" s="592"/>
      <c r="G525" s="592"/>
      <c r="H525" s="648"/>
      <c r="I525" s="648"/>
      <c r="J525" s="648"/>
      <c r="K525" s="648"/>
      <c r="L525" s="648"/>
      <c r="M525" s="648"/>
      <c r="N525" s="648"/>
      <c r="O525" s="648"/>
      <c r="P525" s="648"/>
      <c r="Q525" s="648"/>
      <c r="R525" s="648"/>
      <c r="S525" s="648"/>
      <c r="T525" s="648"/>
      <c r="U525" s="648"/>
      <c r="V525" s="648"/>
      <c r="W525" s="648"/>
      <c r="X525" s="648"/>
      <c r="Y525" s="648"/>
      <c r="Z525" s="648"/>
      <c r="AA525" s="648"/>
      <c r="AB525" s="648"/>
      <c r="AC525" s="648"/>
      <c r="AD525" s="648"/>
      <c r="AE525" s="648"/>
      <c r="AF525" s="648"/>
      <c r="AG525" s="648"/>
      <c r="AH525" s="648"/>
      <c r="AI525" s="648"/>
      <c r="AJ525" s="648"/>
      <c r="AK525" s="648"/>
      <c r="AL525" s="648"/>
      <c r="AM525" s="648"/>
      <c r="AN525" s="648"/>
      <c r="AO525" s="648"/>
      <c r="AP525" s="648"/>
      <c r="AQ525" s="648"/>
      <c r="AR525" s="648"/>
      <c r="AS525" s="648"/>
      <c r="AT525" s="648"/>
      <c r="AU525" s="648"/>
      <c r="AV525" s="648"/>
      <c r="AW525" s="648"/>
      <c r="AX525" s="648"/>
      <c r="AY525" s="648"/>
      <c r="AZ525" s="648"/>
      <c r="BA525" s="648"/>
      <c r="BB525" s="648"/>
      <c r="BC525" s="648"/>
      <c r="BD525" s="648"/>
      <c r="BE525" s="648"/>
      <c r="BF525" s="648"/>
      <c r="BG525" s="648"/>
      <c r="BH525" s="648"/>
      <c r="BI525" s="648"/>
      <c r="BJ525" s="648"/>
      <c r="BK525" s="648"/>
      <c r="BL525" s="648"/>
      <c r="BM525" s="648"/>
      <c r="BN525" s="648"/>
      <c r="BO525" s="648"/>
      <c r="BP525" s="648"/>
      <c r="BQ525" s="648"/>
      <c r="BR525" s="648"/>
      <c r="BS525" s="648"/>
      <c r="BT525" s="648"/>
      <c r="BU525" s="648"/>
      <c r="BV525" s="648"/>
      <c r="BW525" s="648"/>
      <c r="BX525" s="648"/>
      <c r="BY525" s="648"/>
      <c r="BZ525" s="648"/>
      <c r="CA525" s="648"/>
      <c r="CB525" s="648"/>
      <c r="CC525" s="648"/>
      <c r="CD525" s="648"/>
      <c r="CE525" s="648"/>
      <c r="CF525" s="648"/>
      <c r="CG525" s="648"/>
      <c r="CH525" s="648"/>
      <c r="CI525" s="648"/>
      <c r="CJ525" s="648"/>
      <c r="CK525" s="648"/>
      <c r="CL525" s="648"/>
      <c r="CM525" s="648"/>
      <c r="CN525" s="648"/>
      <c r="CO525" s="648"/>
      <c r="CP525" s="648"/>
      <c r="CQ525" s="648"/>
      <c r="CR525" s="648"/>
      <c r="CS525" s="648"/>
      <c r="CT525" s="648"/>
      <c r="CU525" s="648"/>
      <c r="CV525" s="648"/>
      <c r="CW525" s="648"/>
      <c r="CX525" s="648"/>
      <c r="CY525" s="648"/>
      <c r="CZ525" s="648"/>
      <c r="DA525" s="648"/>
      <c r="DB525" s="648"/>
      <c r="DC525" s="648"/>
      <c r="DD525" s="648"/>
      <c r="DE525" s="648"/>
      <c r="DF525" s="648"/>
      <c r="DG525" s="648"/>
      <c r="DH525" s="648"/>
      <c r="DI525" s="648"/>
      <c r="DJ525" s="648"/>
      <c r="DK525" s="648"/>
      <c r="DL525" s="648"/>
      <c r="DM525" s="648"/>
      <c r="DN525" s="648"/>
      <c r="DO525" s="648"/>
      <c r="DP525" s="648"/>
      <c r="DQ525" s="648"/>
      <c r="DR525" s="648"/>
      <c r="DS525" s="648"/>
      <c r="DT525" s="648"/>
      <c r="DU525" s="648"/>
      <c r="DV525" s="648"/>
      <c r="DW525" s="633"/>
      <c r="DX525" s="648"/>
      <c r="DY525" s="648"/>
      <c r="DZ525" s="648"/>
      <c r="EA525" s="648"/>
      <c r="EB525" s="648"/>
      <c r="EC525" s="648"/>
      <c r="ED525" s="648"/>
      <c r="EE525" s="648"/>
      <c r="EF525" s="648"/>
      <c r="EG525" s="648"/>
      <c r="EH525" s="648"/>
      <c r="EI525" s="648"/>
      <c r="EJ525" s="648"/>
      <c r="EK525" s="648"/>
      <c r="EL525" s="648"/>
      <c r="EM525" s="648"/>
      <c r="EN525" s="648"/>
      <c r="EO525" s="648"/>
      <c r="EP525" s="648"/>
      <c r="EQ525" s="648"/>
      <c r="ER525" s="633"/>
      <c r="ES525" s="648"/>
      <c r="ET525" s="648"/>
      <c r="EU525" s="648"/>
      <c r="EV525" s="648"/>
      <c r="EW525" s="648"/>
      <c r="EX525" s="648"/>
      <c r="EY525" s="648"/>
      <c r="EZ525" s="648"/>
      <c r="FA525" s="648"/>
      <c r="FB525" s="648"/>
      <c r="FC525" s="648"/>
      <c r="FD525" s="648"/>
      <c r="FE525" s="648"/>
      <c r="FF525" s="648"/>
      <c r="FG525" s="648"/>
      <c r="FH525" s="648"/>
      <c r="FI525" s="648"/>
      <c r="FJ525" s="648"/>
      <c r="FK525" s="648"/>
      <c r="FL525" s="648"/>
      <c r="FM525" s="648"/>
      <c r="FN525" s="648"/>
      <c r="FO525" s="648"/>
      <c r="FP525" s="648"/>
      <c r="FQ525" s="648"/>
      <c r="FR525" s="648"/>
      <c r="FS525" s="648"/>
      <c r="FT525" s="648"/>
      <c r="FU525" s="648"/>
      <c r="FV525" s="648"/>
      <c r="FW525" s="648"/>
      <c r="FX525" s="648"/>
      <c r="FY525" s="648"/>
      <c r="FZ525" s="648"/>
      <c r="GA525" s="648"/>
      <c r="GB525" s="648"/>
      <c r="GC525" s="648"/>
      <c r="GD525" s="648"/>
      <c r="GE525" s="648"/>
      <c r="GF525" s="648"/>
      <c r="GG525" s="648"/>
      <c r="GH525" s="648"/>
      <c r="GI525" s="648"/>
      <c r="GJ525" s="648"/>
      <c r="GK525" s="648"/>
      <c r="GL525" s="648"/>
      <c r="GM525" s="648"/>
      <c r="GN525" s="648"/>
      <c r="GO525" s="648"/>
      <c r="GP525" s="648"/>
      <c r="GQ525" s="648"/>
      <c r="GR525" s="648"/>
      <c r="GS525" s="648"/>
      <c r="GT525" s="648"/>
      <c r="GU525" s="648"/>
      <c r="GV525" s="648"/>
      <c r="GW525" s="648"/>
      <c r="GX525" s="648"/>
      <c r="GY525" s="648"/>
      <c r="GZ525" s="648"/>
      <c r="HA525" s="648"/>
      <c r="HB525" s="648"/>
      <c r="HC525" s="648"/>
      <c r="HD525" s="648"/>
      <c r="HE525" s="648"/>
      <c r="HF525" s="648"/>
      <c r="HG525" s="648"/>
      <c r="HH525" s="648"/>
      <c r="HI525" s="648"/>
      <c r="HJ525" s="648"/>
      <c r="HK525" s="648"/>
      <c r="HL525" s="648"/>
      <c r="HM525" s="648"/>
      <c r="HN525" s="648"/>
      <c r="HO525" s="648"/>
      <c r="HP525" s="648"/>
      <c r="HQ525" s="648"/>
      <c r="HR525" s="648"/>
      <c r="HS525" s="648"/>
      <c r="HT525" s="648"/>
      <c r="HU525" s="648"/>
      <c r="HV525" s="648"/>
      <c r="HW525" s="648"/>
      <c r="HX525" s="648"/>
      <c r="HY525" s="648"/>
      <c r="HZ525" s="648"/>
      <c r="IA525" s="648"/>
      <c r="IB525" s="648"/>
      <c r="IC525" s="648"/>
      <c r="ID525" s="648"/>
      <c r="IE525" s="648"/>
      <c r="IF525" s="648"/>
      <c r="IG525" s="648"/>
      <c r="IH525" s="648"/>
      <c r="II525" s="648"/>
      <c r="IJ525" s="648"/>
      <c r="IK525" s="648"/>
      <c r="IL525" s="648"/>
      <c r="IM525" s="648"/>
      <c r="IN525" s="648"/>
      <c r="IO525" s="648"/>
      <c r="IP525" s="648"/>
      <c r="IQ525" s="648"/>
      <c r="IR525" s="648"/>
      <c r="IS525" s="648"/>
      <c r="IT525" s="648"/>
      <c r="IU525" s="648"/>
      <c r="IV525" s="648"/>
      <c r="IW525" s="648"/>
      <c r="IX525" s="648"/>
      <c r="IY525" s="648"/>
      <c r="IZ525" s="648"/>
      <c r="JA525" s="648"/>
      <c r="JB525" s="648"/>
      <c r="JC525" s="648"/>
      <c r="JD525" s="648"/>
      <c r="JE525" s="648"/>
      <c r="JF525" s="648"/>
      <c r="JG525" s="633"/>
      <c r="JH525" s="648"/>
      <c r="JI525" s="648"/>
      <c r="JJ525" s="648"/>
      <c r="JK525" s="648"/>
      <c r="JL525" s="648"/>
      <c r="JM525" s="648"/>
      <c r="JN525" s="648"/>
      <c r="JO525" s="648"/>
      <c r="JP525" s="648"/>
      <c r="JQ525" s="648"/>
      <c r="JR525" s="648"/>
      <c r="JS525" s="648"/>
      <c r="JT525" s="648"/>
      <c r="JU525" s="648"/>
      <c r="JV525" s="648"/>
      <c r="JW525" s="648"/>
      <c r="JX525" s="648"/>
      <c r="JY525" s="648"/>
      <c r="JZ525" s="648"/>
      <c r="KA525" s="648"/>
      <c r="KB525" s="633"/>
    </row>
    <row r="526" spans="1:289" s="447" customFormat="1" ht="60" customHeight="1" x14ac:dyDescent="0.25">
      <c r="A526" s="638" t="s">
        <v>736</v>
      </c>
      <c r="B526" s="143"/>
      <c r="C526" s="143"/>
      <c r="D526" s="193"/>
      <c r="E526" s="193"/>
      <c r="F526" s="193"/>
      <c r="G526" s="193"/>
      <c r="KC526" s="639"/>
    </row>
    <row r="527" spans="1:289" ht="60.75" customHeight="1" x14ac:dyDescent="0.25">
      <c r="B527" s="640" t="s">
        <v>517</v>
      </c>
      <c r="C527" s="589" t="s">
        <v>675</v>
      </c>
      <c r="D527" s="641" t="s">
        <v>646</v>
      </c>
      <c r="E527" s="589" t="s">
        <v>647</v>
      </c>
      <c r="F527" s="589" t="s">
        <v>676</v>
      </c>
      <c r="G527" s="589" t="s">
        <v>953</v>
      </c>
      <c r="H527" s="589" t="s">
        <v>515</v>
      </c>
      <c r="I527" s="589" t="str">
        <f t="shared" ref="I527:BT527" si="70">"T+" &amp; (COLUMN(I527)-COLUMN($H527))</f>
        <v>T+1</v>
      </c>
      <c r="J527" s="589" t="str">
        <f t="shared" si="70"/>
        <v>T+2</v>
      </c>
      <c r="K527" s="589" t="str">
        <f t="shared" si="70"/>
        <v>T+3</v>
      </c>
      <c r="L527" s="589" t="str">
        <f t="shared" si="70"/>
        <v>T+4</v>
      </c>
      <c r="M527" s="589" t="str">
        <f t="shared" si="70"/>
        <v>T+5</v>
      </c>
      <c r="N527" s="589" t="str">
        <f t="shared" si="70"/>
        <v>T+6</v>
      </c>
      <c r="O527" s="589" t="str">
        <f t="shared" si="70"/>
        <v>T+7</v>
      </c>
      <c r="P527" s="589" t="str">
        <f t="shared" si="70"/>
        <v>T+8</v>
      </c>
      <c r="Q527" s="589" t="str">
        <f t="shared" si="70"/>
        <v>T+9</v>
      </c>
      <c r="R527" s="589" t="str">
        <f t="shared" si="70"/>
        <v>T+10</v>
      </c>
      <c r="S527" s="589" t="str">
        <f t="shared" si="70"/>
        <v>T+11</v>
      </c>
      <c r="T527" s="589" t="str">
        <f t="shared" si="70"/>
        <v>T+12</v>
      </c>
      <c r="U527" s="589" t="str">
        <f t="shared" si="70"/>
        <v>T+13</v>
      </c>
      <c r="V527" s="589" t="str">
        <f t="shared" si="70"/>
        <v>T+14</v>
      </c>
      <c r="W527" s="589" t="str">
        <f t="shared" si="70"/>
        <v>T+15</v>
      </c>
      <c r="X527" s="589" t="str">
        <f t="shared" si="70"/>
        <v>T+16</v>
      </c>
      <c r="Y527" s="589" t="str">
        <f t="shared" si="70"/>
        <v>T+17</v>
      </c>
      <c r="Z527" s="589" t="str">
        <f t="shared" si="70"/>
        <v>T+18</v>
      </c>
      <c r="AA527" s="589" t="str">
        <f t="shared" si="70"/>
        <v>T+19</v>
      </c>
      <c r="AB527" s="589" t="str">
        <f t="shared" si="70"/>
        <v>T+20</v>
      </c>
      <c r="AC527" s="589" t="str">
        <f t="shared" si="70"/>
        <v>T+21</v>
      </c>
      <c r="AD527" s="589" t="str">
        <f t="shared" si="70"/>
        <v>T+22</v>
      </c>
      <c r="AE527" s="589" t="str">
        <f t="shared" si="70"/>
        <v>T+23</v>
      </c>
      <c r="AF527" s="589" t="str">
        <f t="shared" si="70"/>
        <v>T+24</v>
      </c>
      <c r="AG527" s="589" t="str">
        <f t="shared" si="70"/>
        <v>T+25</v>
      </c>
      <c r="AH527" s="589" t="str">
        <f t="shared" si="70"/>
        <v>T+26</v>
      </c>
      <c r="AI527" s="589" t="str">
        <f t="shared" si="70"/>
        <v>T+27</v>
      </c>
      <c r="AJ527" s="589" t="str">
        <f t="shared" si="70"/>
        <v>T+28</v>
      </c>
      <c r="AK527" s="589" t="str">
        <f t="shared" si="70"/>
        <v>T+29</v>
      </c>
      <c r="AL527" s="589" t="str">
        <f t="shared" si="70"/>
        <v>T+30</v>
      </c>
      <c r="AM527" s="589" t="str">
        <f t="shared" si="70"/>
        <v>T+31</v>
      </c>
      <c r="AN527" s="589" t="str">
        <f t="shared" si="70"/>
        <v>T+32</v>
      </c>
      <c r="AO527" s="589" t="str">
        <f t="shared" si="70"/>
        <v>T+33</v>
      </c>
      <c r="AP527" s="589" t="str">
        <f t="shared" si="70"/>
        <v>T+34</v>
      </c>
      <c r="AQ527" s="589" t="str">
        <f t="shared" si="70"/>
        <v>T+35</v>
      </c>
      <c r="AR527" s="589" t="str">
        <f t="shared" si="70"/>
        <v>T+36</v>
      </c>
      <c r="AS527" s="589" t="str">
        <f t="shared" si="70"/>
        <v>T+37</v>
      </c>
      <c r="AT527" s="589" t="str">
        <f t="shared" si="70"/>
        <v>T+38</v>
      </c>
      <c r="AU527" s="589" t="str">
        <f t="shared" si="70"/>
        <v>T+39</v>
      </c>
      <c r="AV527" s="589" t="str">
        <f t="shared" si="70"/>
        <v>T+40</v>
      </c>
      <c r="AW527" s="589" t="str">
        <f t="shared" si="70"/>
        <v>T+41</v>
      </c>
      <c r="AX527" s="589" t="str">
        <f t="shared" si="70"/>
        <v>T+42</v>
      </c>
      <c r="AY527" s="589" t="str">
        <f t="shared" si="70"/>
        <v>T+43</v>
      </c>
      <c r="AZ527" s="589" t="str">
        <f t="shared" si="70"/>
        <v>T+44</v>
      </c>
      <c r="BA527" s="589" t="str">
        <f t="shared" si="70"/>
        <v>T+45</v>
      </c>
      <c r="BB527" s="589" t="str">
        <f t="shared" si="70"/>
        <v>T+46</v>
      </c>
      <c r="BC527" s="589" t="str">
        <f t="shared" si="70"/>
        <v>T+47</v>
      </c>
      <c r="BD527" s="589" t="str">
        <f t="shared" si="70"/>
        <v>T+48</v>
      </c>
      <c r="BE527" s="589" t="str">
        <f t="shared" si="70"/>
        <v>T+49</v>
      </c>
      <c r="BF527" s="589" t="str">
        <f t="shared" si="70"/>
        <v>T+50</v>
      </c>
      <c r="BG527" s="589" t="str">
        <f t="shared" si="70"/>
        <v>T+51</v>
      </c>
      <c r="BH527" s="589" t="str">
        <f t="shared" si="70"/>
        <v>T+52</v>
      </c>
      <c r="BI527" s="589" t="str">
        <f t="shared" si="70"/>
        <v>T+53</v>
      </c>
      <c r="BJ527" s="589" t="str">
        <f t="shared" si="70"/>
        <v>T+54</v>
      </c>
      <c r="BK527" s="589" t="str">
        <f t="shared" si="70"/>
        <v>T+55</v>
      </c>
      <c r="BL527" s="589" t="str">
        <f t="shared" si="70"/>
        <v>T+56</v>
      </c>
      <c r="BM527" s="589" t="str">
        <f t="shared" si="70"/>
        <v>T+57</v>
      </c>
      <c r="BN527" s="589" t="str">
        <f t="shared" si="70"/>
        <v>T+58</v>
      </c>
      <c r="BO527" s="589" t="str">
        <f t="shared" si="70"/>
        <v>T+59</v>
      </c>
      <c r="BP527" s="589" t="str">
        <f t="shared" si="70"/>
        <v>T+60</v>
      </c>
      <c r="BQ527" s="589" t="str">
        <f t="shared" si="70"/>
        <v>T+61</v>
      </c>
      <c r="BR527" s="589" t="str">
        <f t="shared" si="70"/>
        <v>T+62</v>
      </c>
      <c r="BS527" s="589" t="str">
        <f t="shared" si="70"/>
        <v>T+63</v>
      </c>
      <c r="BT527" s="589" t="str">
        <f t="shared" si="70"/>
        <v>T+64</v>
      </c>
      <c r="BU527" s="589" t="str">
        <f t="shared" ref="BU527:EF527" si="71">"T+" &amp; (COLUMN(BU527)-COLUMN($H527))</f>
        <v>T+65</v>
      </c>
      <c r="BV527" s="589" t="str">
        <f t="shared" si="71"/>
        <v>T+66</v>
      </c>
      <c r="BW527" s="589" t="str">
        <f t="shared" si="71"/>
        <v>T+67</v>
      </c>
      <c r="BX527" s="589" t="str">
        <f t="shared" si="71"/>
        <v>T+68</v>
      </c>
      <c r="BY527" s="589" t="str">
        <f t="shared" si="71"/>
        <v>T+69</v>
      </c>
      <c r="BZ527" s="589" t="str">
        <f t="shared" si="71"/>
        <v>T+70</v>
      </c>
      <c r="CA527" s="589" t="str">
        <f t="shared" si="71"/>
        <v>T+71</v>
      </c>
      <c r="CB527" s="589" t="str">
        <f t="shared" si="71"/>
        <v>T+72</v>
      </c>
      <c r="CC527" s="589" t="str">
        <f t="shared" si="71"/>
        <v>T+73</v>
      </c>
      <c r="CD527" s="589" t="str">
        <f t="shared" si="71"/>
        <v>T+74</v>
      </c>
      <c r="CE527" s="589" t="str">
        <f t="shared" si="71"/>
        <v>T+75</v>
      </c>
      <c r="CF527" s="589" t="str">
        <f t="shared" si="71"/>
        <v>T+76</v>
      </c>
      <c r="CG527" s="589" t="str">
        <f t="shared" si="71"/>
        <v>T+77</v>
      </c>
      <c r="CH527" s="589" t="str">
        <f t="shared" si="71"/>
        <v>T+78</v>
      </c>
      <c r="CI527" s="589" t="str">
        <f t="shared" si="71"/>
        <v>T+79</v>
      </c>
      <c r="CJ527" s="589" t="str">
        <f t="shared" si="71"/>
        <v>T+80</v>
      </c>
      <c r="CK527" s="589" t="str">
        <f t="shared" si="71"/>
        <v>T+81</v>
      </c>
      <c r="CL527" s="589" t="str">
        <f t="shared" si="71"/>
        <v>T+82</v>
      </c>
      <c r="CM527" s="589" t="str">
        <f t="shared" si="71"/>
        <v>T+83</v>
      </c>
      <c r="CN527" s="589" t="str">
        <f t="shared" si="71"/>
        <v>T+84</v>
      </c>
      <c r="CO527" s="589" t="str">
        <f t="shared" si="71"/>
        <v>T+85</v>
      </c>
      <c r="CP527" s="589" t="str">
        <f t="shared" si="71"/>
        <v>T+86</v>
      </c>
      <c r="CQ527" s="589" t="str">
        <f t="shared" si="71"/>
        <v>T+87</v>
      </c>
      <c r="CR527" s="589" t="str">
        <f t="shared" si="71"/>
        <v>T+88</v>
      </c>
      <c r="CS527" s="589" t="str">
        <f t="shared" si="71"/>
        <v>T+89</v>
      </c>
      <c r="CT527" s="589" t="str">
        <f t="shared" si="71"/>
        <v>T+90</v>
      </c>
      <c r="CU527" s="589" t="str">
        <f t="shared" si="71"/>
        <v>T+91</v>
      </c>
      <c r="CV527" s="589" t="str">
        <f t="shared" si="71"/>
        <v>T+92</v>
      </c>
      <c r="CW527" s="589" t="str">
        <f t="shared" si="71"/>
        <v>T+93</v>
      </c>
      <c r="CX527" s="589" t="str">
        <f t="shared" si="71"/>
        <v>T+94</v>
      </c>
      <c r="CY527" s="589" t="str">
        <f t="shared" si="71"/>
        <v>T+95</v>
      </c>
      <c r="CZ527" s="589" t="str">
        <f t="shared" si="71"/>
        <v>T+96</v>
      </c>
      <c r="DA527" s="589" t="str">
        <f t="shared" si="71"/>
        <v>T+97</v>
      </c>
      <c r="DB527" s="589" t="str">
        <f t="shared" si="71"/>
        <v>T+98</v>
      </c>
      <c r="DC527" s="589" t="str">
        <f t="shared" si="71"/>
        <v>T+99</v>
      </c>
      <c r="DD527" s="589" t="str">
        <f t="shared" si="71"/>
        <v>T+100</v>
      </c>
      <c r="DE527" s="589" t="str">
        <f t="shared" si="71"/>
        <v>T+101</v>
      </c>
      <c r="DF527" s="589" t="str">
        <f t="shared" si="71"/>
        <v>T+102</v>
      </c>
      <c r="DG527" s="589" t="str">
        <f t="shared" si="71"/>
        <v>T+103</v>
      </c>
      <c r="DH527" s="589" t="str">
        <f t="shared" si="71"/>
        <v>T+104</v>
      </c>
      <c r="DI527" s="589" t="str">
        <f t="shared" si="71"/>
        <v>T+105</v>
      </c>
      <c r="DJ527" s="589" t="str">
        <f t="shared" si="71"/>
        <v>T+106</v>
      </c>
      <c r="DK527" s="589" t="str">
        <f t="shared" si="71"/>
        <v>T+107</v>
      </c>
      <c r="DL527" s="589" t="str">
        <f t="shared" si="71"/>
        <v>T+108</v>
      </c>
      <c r="DM527" s="589" t="str">
        <f t="shared" si="71"/>
        <v>T+109</v>
      </c>
      <c r="DN527" s="589" t="str">
        <f t="shared" si="71"/>
        <v>T+110</v>
      </c>
      <c r="DO527" s="589" t="str">
        <f t="shared" si="71"/>
        <v>T+111</v>
      </c>
      <c r="DP527" s="589" t="str">
        <f t="shared" si="71"/>
        <v>T+112</v>
      </c>
      <c r="DQ527" s="589" t="str">
        <f t="shared" si="71"/>
        <v>T+113</v>
      </c>
      <c r="DR527" s="589" t="str">
        <f t="shared" si="71"/>
        <v>T+114</v>
      </c>
      <c r="DS527" s="589" t="str">
        <f t="shared" si="71"/>
        <v>T+115</v>
      </c>
      <c r="DT527" s="589" t="str">
        <f t="shared" si="71"/>
        <v>T+116</v>
      </c>
      <c r="DU527" s="589" t="str">
        <f t="shared" si="71"/>
        <v>T+117</v>
      </c>
      <c r="DV527" s="589" t="str">
        <f t="shared" si="71"/>
        <v>T+118</v>
      </c>
      <c r="DW527" s="589" t="str">
        <f t="shared" si="71"/>
        <v>T+119</v>
      </c>
      <c r="DX527" s="589" t="str">
        <f t="shared" si="71"/>
        <v>T+120</v>
      </c>
      <c r="DY527" s="589" t="str">
        <f t="shared" si="71"/>
        <v>T+121</v>
      </c>
      <c r="DZ527" s="589" t="str">
        <f t="shared" si="71"/>
        <v>T+122</v>
      </c>
      <c r="EA527" s="589" t="str">
        <f t="shared" si="71"/>
        <v>T+123</v>
      </c>
      <c r="EB527" s="589" t="str">
        <f t="shared" si="71"/>
        <v>T+124</v>
      </c>
      <c r="EC527" s="589" t="str">
        <f t="shared" si="71"/>
        <v>T+125</v>
      </c>
      <c r="ED527" s="589" t="str">
        <f t="shared" si="71"/>
        <v>T+126</v>
      </c>
      <c r="EE527" s="589" t="str">
        <f t="shared" si="71"/>
        <v>T+127</v>
      </c>
      <c r="EF527" s="589" t="str">
        <f t="shared" si="71"/>
        <v>T+128</v>
      </c>
      <c r="EG527" s="589" t="str">
        <f t="shared" ref="EG527:GR527" si="72">"T+" &amp; (COLUMN(EG527)-COLUMN($H527))</f>
        <v>T+129</v>
      </c>
      <c r="EH527" s="589" t="str">
        <f t="shared" si="72"/>
        <v>T+130</v>
      </c>
      <c r="EI527" s="589" t="str">
        <f t="shared" si="72"/>
        <v>T+131</v>
      </c>
      <c r="EJ527" s="589" t="str">
        <f t="shared" si="72"/>
        <v>T+132</v>
      </c>
      <c r="EK527" s="589" t="str">
        <f t="shared" si="72"/>
        <v>T+133</v>
      </c>
      <c r="EL527" s="589" t="str">
        <f t="shared" si="72"/>
        <v>T+134</v>
      </c>
      <c r="EM527" s="589" t="str">
        <f t="shared" si="72"/>
        <v>T+135</v>
      </c>
      <c r="EN527" s="589" t="str">
        <f t="shared" si="72"/>
        <v>T+136</v>
      </c>
      <c r="EO527" s="589" t="str">
        <f t="shared" si="72"/>
        <v>T+137</v>
      </c>
      <c r="EP527" s="589" t="str">
        <f t="shared" si="72"/>
        <v>T+138</v>
      </c>
      <c r="EQ527" s="589" t="str">
        <f t="shared" si="72"/>
        <v>T+139</v>
      </c>
      <c r="ER527" s="589" t="str">
        <f t="shared" si="72"/>
        <v>T+140</v>
      </c>
      <c r="ES527" s="589" t="str">
        <f t="shared" si="72"/>
        <v>T+141</v>
      </c>
      <c r="ET527" s="589" t="str">
        <f t="shared" si="72"/>
        <v>T+142</v>
      </c>
      <c r="EU527" s="589" t="str">
        <f t="shared" si="72"/>
        <v>T+143</v>
      </c>
      <c r="EV527" s="589" t="str">
        <f t="shared" si="72"/>
        <v>T+144</v>
      </c>
      <c r="EW527" s="589" t="str">
        <f t="shared" si="72"/>
        <v>T+145</v>
      </c>
      <c r="EX527" s="589" t="str">
        <f t="shared" si="72"/>
        <v>T+146</v>
      </c>
      <c r="EY527" s="589" t="str">
        <f t="shared" si="72"/>
        <v>T+147</v>
      </c>
      <c r="EZ527" s="589" t="str">
        <f t="shared" si="72"/>
        <v>T+148</v>
      </c>
      <c r="FA527" s="589" t="str">
        <f t="shared" si="72"/>
        <v>T+149</v>
      </c>
      <c r="FB527" s="589" t="str">
        <f t="shared" si="72"/>
        <v>T+150</v>
      </c>
      <c r="FC527" s="589" t="str">
        <f t="shared" si="72"/>
        <v>T+151</v>
      </c>
      <c r="FD527" s="589" t="str">
        <f t="shared" si="72"/>
        <v>T+152</v>
      </c>
      <c r="FE527" s="589" t="str">
        <f t="shared" si="72"/>
        <v>T+153</v>
      </c>
      <c r="FF527" s="589" t="str">
        <f t="shared" si="72"/>
        <v>T+154</v>
      </c>
      <c r="FG527" s="589" t="str">
        <f t="shared" si="72"/>
        <v>T+155</v>
      </c>
      <c r="FH527" s="589" t="str">
        <f t="shared" si="72"/>
        <v>T+156</v>
      </c>
      <c r="FI527" s="589" t="str">
        <f t="shared" si="72"/>
        <v>T+157</v>
      </c>
      <c r="FJ527" s="589" t="str">
        <f t="shared" si="72"/>
        <v>T+158</v>
      </c>
      <c r="FK527" s="589" t="str">
        <f t="shared" si="72"/>
        <v>T+159</v>
      </c>
      <c r="FL527" s="589" t="str">
        <f t="shared" si="72"/>
        <v>T+160</v>
      </c>
      <c r="FM527" s="589" t="str">
        <f t="shared" si="72"/>
        <v>T+161</v>
      </c>
      <c r="FN527" s="589" t="str">
        <f t="shared" si="72"/>
        <v>T+162</v>
      </c>
      <c r="FO527" s="589" t="str">
        <f t="shared" si="72"/>
        <v>T+163</v>
      </c>
      <c r="FP527" s="589" t="str">
        <f t="shared" si="72"/>
        <v>T+164</v>
      </c>
      <c r="FQ527" s="589" t="str">
        <f t="shared" si="72"/>
        <v>T+165</v>
      </c>
      <c r="FR527" s="589" t="str">
        <f t="shared" si="72"/>
        <v>T+166</v>
      </c>
      <c r="FS527" s="589" t="str">
        <f t="shared" si="72"/>
        <v>T+167</v>
      </c>
      <c r="FT527" s="589" t="str">
        <f t="shared" si="72"/>
        <v>T+168</v>
      </c>
      <c r="FU527" s="589" t="str">
        <f t="shared" si="72"/>
        <v>T+169</v>
      </c>
      <c r="FV527" s="589" t="str">
        <f t="shared" si="72"/>
        <v>T+170</v>
      </c>
      <c r="FW527" s="589" t="str">
        <f t="shared" si="72"/>
        <v>T+171</v>
      </c>
      <c r="FX527" s="589" t="str">
        <f t="shared" si="72"/>
        <v>T+172</v>
      </c>
      <c r="FY527" s="589" t="str">
        <f t="shared" si="72"/>
        <v>T+173</v>
      </c>
      <c r="FZ527" s="589" t="str">
        <f t="shared" si="72"/>
        <v>T+174</v>
      </c>
      <c r="GA527" s="589" t="str">
        <f t="shared" si="72"/>
        <v>T+175</v>
      </c>
      <c r="GB527" s="589" t="str">
        <f t="shared" si="72"/>
        <v>T+176</v>
      </c>
      <c r="GC527" s="589" t="str">
        <f t="shared" si="72"/>
        <v>T+177</v>
      </c>
      <c r="GD527" s="589" t="str">
        <f t="shared" si="72"/>
        <v>T+178</v>
      </c>
      <c r="GE527" s="589" t="str">
        <f t="shared" si="72"/>
        <v>T+179</v>
      </c>
      <c r="GF527" s="589" t="str">
        <f t="shared" si="72"/>
        <v>T+180</v>
      </c>
      <c r="GG527" s="589" t="str">
        <f t="shared" si="72"/>
        <v>T+181</v>
      </c>
      <c r="GH527" s="589" t="str">
        <f t="shared" si="72"/>
        <v>T+182</v>
      </c>
      <c r="GI527" s="589" t="str">
        <f t="shared" si="72"/>
        <v>T+183</v>
      </c>
      <c r="GJ527" s="589" t="str">
        <f t="shared" si="72"/>
        <v>T+184</v>
      </c>
      <c r="GK527" s="589" t="str">
        <f t="shared" si="72"/>
        <v>T+185</v>
      </c>
      <c r="GL527" s="589" t="str">
        <f t="shared" si="72"/>
        <v>T+186</v>
      </c>
      <c r="GM527" s="589" t="str">
        <f t="shared" si="72"/>
        <v>T+187</v>
      </c>
      <c r="GN527" s="589" t="str">
        <f t="shared" si="72"/>
        <v>T+188</v>
      </c>
      <c r="GO527" s="589" t="str">
        <f t="shared" si="72"/>
        <v>T+189</v>
      </c>
      <c r="GP527" s="589" t="str">
        <f t="shared" si="72"/>
        <v>T+190</v>
      </c>
      <c r="GQ527" s="589" t="str">
        <f t="shared" si="72"/>
        <v>T+191</v>
      </c>
      <c r="GR527" s="589" t="str">
        <f t="shared" si="72"/>
        <v>T+192</v>
      </c>
      <c r="GS527" s="589" t="str">
        <f t="shared" ref="GS527:JD527" si="73">"T+" &amp; (COLUMN(GS527)-COLUMN($H527))</f>
        <v>T+193</v>
      </c>
      <c r="GT527" s="589" t="str">
        <f t="shared" si="73"/>
        <v>T+194</v>
      </c>
      <c r="GU527" s="589" t="str">
        <f t="shared" si="73"/>
        <v>T+195</v>
      </c>
      <c r="GV527" s="589" t="str">
        <f t="shared" si="73"/>
        <v>T+196</v>
      </c>
      <c r="GW527" s="589" t="str">
        <f t="shared" si="73"/>
        <v>T+197</v>
      </c>
      <c r="GX527" s="589" t="str">
        <f t="shared" si="73"/>
        <v>T+198</v>
      </c>
      <c r="GY527" s="589" t="str">
        <f t="shared" si="73"/>
        <v>T+199</v>
      </c>
      <c r="GZ527" s="589" t="str">
        <f t="shared" si="73"/>
        <v>T+200</v>
      </c>
      <c r="HA527" s="589" t="str">
        <f t="shared" si="73"/>
        <v>T+201</v>
      </c>
      <c r="HB527" s="589" t="str">
        <f t="shared" si="73"/>
        <v>T+202</v>
      </c>
      <c r="HC527" s="589" t="str">
        <f t="shared" si="73"/>
        <v>T+203</v>
      </c>
      <c r="HD527" s="589" t="str">
        <f t="shared" si="73"/>
        <v>T+204</v>
      </c>
      <c r="HE527" s="589" t="str">
        <f t="shared" si="73"/>
        <v>T+205</v>
      </c>
      <c r="HF527" s="589" t="str">
        <f t="shared" si="73"/>
        <v>T+206</v>
      </c>
      <c r="HG527" s="589" t="str">
        <f t="shared" si="73"/>
        <v>T+207</v>
      </c>
      <c r="HH527" s="589" t="str">
        <f t="shared" si="73"/>
        <v>T+208</v>
      </c>
      <c r="HI527" s="589" t="str">
        <f t="shared" si="73"/>
        <v>T+209</v>
      </c>
      <c r="HJ527" s="589" t="str">
        <f t="shared" si="73"/>
        <v>T+210</v>
      </c>
      <c r="HK527" s="589" t="str">
        <f t="shared" si="73"/>
        <v>T+211</v>
      </c>
      <c r="HL527" s="589" t="str">
        <f t="shared" si="73"/>
        <v>T+212</v>
      </c>
      <c r="HM527" s="589" t="str">
        <f t="shared" si="73"/>
        <v>T+213</v>
      </c>
      <c r="HN527" s="589" t="str">
        <f t="shared" si="73"/>
        <v>T+214</v>
      </c>
      <c r="HO527" s="589" t="str">
        <f t="shared" si="73"/>
        <v>T+215</v>
      </c>
      <c r="HP527" s="589" t="str">
        <f t="shared" si="73"/>
        <v>T+216</v>
      </c>
      <c r="HQ527" s="589" t="str">
        <f t="shared" si="73"/>
        <v>T+217</v>
      </c>
      <c r="HR527" s="589" t="str">
        <f t="shared" si="73"/>
        <v>T+218</v>
      </c>
      <c r="HS527" s="589" t="str">
        <f t="shared" si="73"/>
        <v>T+219</v>
      </c>
      <c r="HT527" s="589" t="str">
        <f t="shared" si="73"/>
        <v>T+220</v>
      </c>
      <c r="HU527" s="589" t="str">
        <f t="shared" si="73"/>
        <v>T+221</v>
      </c>
      <c r="HV527" s="589" t="str">
        <f t="shared" si="73"/>
        <v>T+222</v>
      </c>
      <c r="HW527" s="589" t="str">
        <f t="shared" si="73"/>
        <v>T+223</v>
      </c>
      <c r="HX527" s="589" t="str">
        <f t="shared" si="73"/>
        <v>T+224</v>
      </c>
      <c r="HY527" s="589" t="str">
        <f t="shared" si="73"/>
        <v>T+225</v>
      </c>
      <c r="HZ527" s="589" t="str">
        <f t="shared" si="73"/>
        <v>T+226</v>
      </c>
      <c r="IA527" s="589" t="str">
        <f t="shared" si="73"/>
        <v>T+227</v>
      </c>
      <c r="IB527" s="589" t="str">
        <f t="shared" si="73"/>
        <v>T+228</v>
      </c>
      <c r="IC527" s="589" t="str">
        <f t="shared" si="73"/>
        <v>T+229</v>
      </c>
      <c r="ID527" s="589" t="str">
        <f t="shared" si="73"/>
        <v>T+230</v>
      </c>
      <c r="IE527" s="589" t="str">
        <f t="shared" si="73"/>
        <v>T+231</v>
      </c>
      <c r="IF527" s="589" t="str">
        <f t="shared" si="73"/>
        <v>T+232</v>
      </c>
      <c r="IG527" s="589" t="str">
        <f t="shared" si="73"/>
        <v>T+233</v>
      </c>
      <c r="IH527" s="589" t="str">
        <f t="shared" si="73"/>
        <v>T+234</v>
      </c>
      <c r="II527" s="589" t="str">
        <f t="shared" si="73"/>
        <v>T+235</v>
      </c>
      <c r="IJ527" s="589" t="str">
        <f t="shared" si="73"/>
        <v>T+236</v>
      </c>
      <c r="IK527" s="589" t="str">
        <f t="shared" si="73"/>
        <v>T+237</v>
      </c>
      <c r="IL527" s="589" t="str">
        <f t="shared" si="73"/>
        <v>T+238</v>
      </c>
      <c r="IM527" s="589" t="str">
        <f t="shared" si="73"/>
        <v>T+239</v>
      </c>
      <c r="IN527" s="589" t="str">
        <f t="shared" si="73"/>
        <v>T+240</v>
      </c>
      <c r="IO527" s="589" t="str">
        <f t="shared" si="73"/>
        <v>T+241</v>
      </c>
      <c r="IP527" s="589" t="str">
        <f t="shared" si="73"/>
        <v>T+242</v>
      </c>
      <c r="IQ527" s="589" t="str">
        <f t="shared" si="73"/>
        <v>T+243</v>
      </c>
      <c r="IR527" s="589" t="str">
        <f t="shared" si="73"/>
        <v>T+244</v>
      </c>
      <c r="IS527" s="589" t="str">
        <f t="shared" si="73"/>
        <v>T+245</v>
      </c>
      <c r="IT527" s="589" t="str">
        <f t="shared" si="73"/>
        <v>T+246</v>
      </c>
      <c r="IU527" s="589" t="str">
        <f t="shared" si="73"/>
        <v>T+247</v>
      </c>
      <c r="IV527" s="589" t="str">
        <f t="shared" si="73"/>
        <v>T+248</v>
      </c>
      <c r="IW527" s="589" t="str">
        <f t="shared" si="73"/>
        <v>T+249</v>
      </c>
      <c r="IX527" s="589" t="str">
        <f t="shared" si="73"/>
        <v>T+250</v>
      </c>
      <c r="IY527" s="589" t="str">
        <f t="shared" si="73"/>
        <v>T+251</v>
      </c>
      <c r="IZ527" s="589" t="str">
        <f t="shared" si="73"/>
        <v>T+252</v>
      </c>
      <c r="JA527" s="589" t="str">
        <f t="shared" si="73"/>
        <v>T+253</v>
      </c>
      <c r="JB527" s="589" t="str">
        <f t="shared" si="73"/>
        <v>T+254</v>
      </c>
      <c r="JC527" s="589" t="str">
        <f t="shared" si="73"/>
        <v>T+255</v>
      </c>
      <c r="JD527" s="589" t="str">
        <f t="shared" si="73"/>
        <v>T+256</v>
      </c>
      <c r="JE527" s="589" t="str">
        <f t="shared" ref="JE527:KB527" si="74">"T+" &amp; (COLUMN(JE527)-COLUMN($H527))</f>
        <v>T+257</v>
      </c>
      <c r="JF527" s="589" t="str">
        <f t="shared" si="74"/>
        <v>T+258</v>
      </c>
      <c r="JG527" s="589" t="str">
        <f t="shared" si="74"/>
        <v>T+259</v>
      </c>
      <c r="JH527" s="589" t="str">
        <f t="shared" si="74"/>
        <v>T+260</v>
      </c>
      <c r="JI527" s="589" t="str">
        <f t="shared" si="74"/>
        <v>T+261</v>
      </c>
      <c r="JJ527" s="589" t="str">
        <f t="shared" si="74"/>
        <v>T+262</v>
      </c>
      <c r="JK527" s="589" t="str">
        <f t="shared" si="74"/>
        <v>T+263</v>
      </c>
      <c r="JL527" s="589" t="str">
        <f t="shared" si="74"/>
        <v>T+264</v>
      </c>
      <c r="JM527" s="589" t="str">
        <f t="shared" si="74"/>
        <v>T+265</v>
      </c>
      <c r="JN527" s="589" t="str">
        <f t="shared" si="74"/>
        <v>T+266</v>
      </c>
      <c r="JO527" s="589" t="str">
        <f t="shared" si="74"/>
        <v>T+267</v>
      </c>
      <c r="JP527" s="589" t="str">
        <f t="shared" si="74"/>
        <v>T+268</v>
      </c>
      <c r="JQ527" s="589" t="str">
        <f t="shared" si="74"/>
        <v>T+269</v>
      </c>
      <c r="JR527" s="589" t="str">
        <f t="shared" si="74"/>
        <v>T+270</v>
      </c>
      <c r="JS527" s="589" t="str">
        <f t="shared" si="74"/>
        <v>T+271</v>
      </c>
      <c r="JT527" s="589" t="str">
        <f t="shared" si="74"/>
        <v>T+272</v>
      </c>
      <c r="JU527" s="589" t="str">
        <f t="shared" si="74"/>
        <v>T+273</v>
      </c>
      <c r="JV527" s="589" t="str">
        <f t="shared" si="74"/>
        <v>T+274</v>
      </c>
      <c r="JW527" s="589" t="str">
        <f t="shared" si="74"/>
        <v>T+275</v>
      </c>
      <c r="JX527" s="589" t="str">
        <f t="shared" si="74"/>
        <v>T+276</v>
      </c>
      <c r="JY527" s="589" t="str">
        <f t="shared" si="74"/>
        <v>T+277</v>
      </c>
      <c r="JZ527" s="589" t="str">
        <f t="shared" si="74"/>
        <v>T+278</v>
      </c>
      <c r="KA527" s="589" t="str">
        <f t="shared" si="74"/>
        <v>T+279</v>
      </c>
      <c r="KB527" s="589" t="str">
        <f t="shared" si="74"/>
        <v>T+280</v>
      </c>
    </row>
    <row r="528" spans="1:289" ht="15" customHeight="1" x14ac:dyDescent="0.25">
      <c r="B528" s="645" t="str">
        <f>B11</f>
        <v>Desk 1</v>
      </c>
      <c r="C528" s="646" t="str">
        <f>IF(ISBLANK(C11), "", C11)</f>
        <v/>
      </c>
      <c r="D528" s="646" t="str">
        <f t="shared" ref="D528:F528" si="75">IF(ISBLANK(D11), "", D11)</f>
        <v/>
      </c>
      <c r="E528" s="646" t="str">
        <f t="shared" si="75"/>
        <v/>
      </c>
      <c r="F528" s="646" t="str">
        <f t="shared" si="75"/>
        <v/>
      </c>
      <c r="G528" s="591" t="str">
        <f>IF(ISBLANK(G11), "", G11)</f>
        <v/>
      </c>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39"/>
      <c r="DX528" s="26"/>
      <c r="DY528" s="26"/>
      <c r="DZ528" s="26"/>
      <c r="EA528" s="26"/>
      <c r="EB528" s="26"/>
      <c r="EC528" s="26"/>
      <c r="ED528" s="26"/>
      <c r="EE528" s="26"/>
      <c r="EF528" s="26"/>
      <c r="EG528" s="26"/>
      <c r="EH528" s="26"/>
      <c r="EI528" s="26"/>
      <c r="EJ528" s="26"/>
      <c r="EK528" s="26"/>
      <c r="EL528" s="26"/>
      <c r="EM528" s="26"/>
      <c r="EN528" s="26"/>
      <c r="EO528" s="26"/>
      <c r="EP528" s="26"/>
      <c r="EQ528" s="26"/>
      <c r="ER528" s="39"/>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c r="GU528" s="26"/>
      <c r="GV528" s="26"/>
      <c r="GW528" s="26"/>
      <c r="GX528" s="26"/>
      <c r="GY528" s="26"/>
      <c r="GZ528" s="26"/>
      <c r="HA528" s="26"/>
      <c r="HB528" s="26"/>
      <c r="HC528" s="26"/>
      <c r="HD528" s="26"/>
      <c r="HE528" s="26"/>
      <c r="HF528" s="26"/>
      <c r="HG528" s="26"/>
      <c r="HH528" s="26"/>
      <c r="HI528" s="26"/>
      <c r="HJ528" s="26"/>
      <c r="HK528" s="26"/>
      <c r="HL528" s="26"/>
      <c r="HM528" s="26"/>
      <c r="HN528" s="26"/>
      <c r="HO528" s="26"/>
      <c r="HP528" s="26"/>
      <c r="HQ528" s="26"/>
      <c r="HR528" s="26"/>
      <c r="HS528" s="26"/>
      <c r="HT528" s="26"/>
      <c r="HU528" s="26"/>
      <c r="HV528" s="26"/>
      <c r="HW528" s="26"/>
      <c r="HX528" s="26"/>
      <c r="HY528" s="26"/>
      <c r="HZ528" s="26"/>
      <c r="IA528" s="26"/>
      <c r="IB528" s="26"/>
      <c r="IC528" s="26"/>
      <c r="ID528" s="26"/>
      <c r="IE528" s="26"/>
      <c r="IF528" s="26"/>
      <c r="IG528" s="26"/>
      <c r="IH528" s="26"/>
      <c r="II528" s="26"/>
      <c r="IJ528" s="26"/>
      <c r="IK528" s="26"/>
      <c r="IL528" s="26"/>
      <c r="IM528" s="26"/>
      <c r="IN528" s="26"/>
      <c r="IO528" s="26"/>
      <c r="IP528" s="26"/>
      <c r="IQ528" s="26"/>
      <c r="IR528" s="26"/>
      <c r="IS528" s="26"/>
      <c r="IT528" s="26"/>
      <c r="IU528" s="26"/>
      <c r="IV528" s="26"/>
      <c r="IW528" s="26"/>
      <c r="IX528" s="26"/>
      <c r="IY528" s="26"/>
      <c r="IZ528" s="26"/>
      <c r="JA528" s="26"/>
      <c r="JB528" s="26"/>
      <c r="JC528" s="26"/>
      <c r="JD528" s="26"/>
      <c r="JE528" s="26"/>
      <c r="JF528" s="26"/>
      <c r="JG528" s="39"/>
      <c r="JH528" s="26"/>
      <c r="JI528" s="26"/>
      <c r="JJ528" s="26"/>
      <c r="JK528" s="26"/>
      <c r="JL528" s="26"/>
      <c r="JM528" s="26"/>
      <c r="JN528" s="26"/>
      <c r="JO528" s="26"/>
      <c r="JP528" s="26"/>
      <c r="JQ528" s="26"/>
      <c r="JR528" s="26"/>
      <c r="JS528" s="26"/>
      <c r="JT528" s="26"/>
      <c r="JU528" s="26"/>
      <c r="JV528" s="26"/>
      <c r="JW528" s="26"/>
      <c r="JX528" s="26"/>
      <c r="JY528" s="26"/>
      <c r="JZ528" s="26"/>
      <c r="KA528" s="26"/>
      <c r="KB528" s="39"/>
    </row>
    <row r="529" spans="2:288" ht="15" customHeight="1" x14ac:dyDescent="0.25">
      <c r="B529" s="293" t="str">
        <f t="shared" ref="B529:B592" si="76">B115</f>
        <v>Desk 2</v>
      </c>
      <c r="C529" s="295" t="str">
        <f t="shared" ref="C529:G544" si="77">IF(ISBLANK(C12), "", C12)</f>
        <v/>
      </c>
      <c r="D529" s="295" t="str">
        <f t="shared" si="77"/>
        <v/>
      </c>
      <c r="E529" s="295" t="str">
        <f t="shared" si="77"/>
        <v/>
      </c>
      <c r="F529" s="295" t="str">
        <f t="shared" si="77"/>
        <v/>
      </c>
      <c r="G529" s="591" t="str">
        <f t="shared" si="77"/>
        <v/>
      </c>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39"/>
      <c r="DX529" s="26"/>
      <c r="DY529" s="26"/>
      <c r="DZ529" s="26"/>
      <c r="EA529" s="26"/>
      <c r="EB529" s="26"/>
      <c r="EC529" s="26"/>
      <c r="ED529" s="26"/>
      <c r="EE529" s="26"/>
      <c r="EF529" s="26"/>
      <c r="EG529" s="26"/>
      <c r="EH529" s="26"/>
      <c r="EI529" s="26"/>
      <c r="EJ529" s="26"/>
      <c r="EK529" s="26"/>
      <c r="EL529" s="26"/>
      <c r="EM529" s="26"/>
      <c r="EN529" s="26"/>
      <c r="EO529" s="26"/>
      <c r="EP529" s="26"/>
      <c r="EQ529" s="26"/>
      <c r="ER529" s="39"/>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c r="GU529" s="26"/>
      <c r="GV529" s="26"/>
      <c r="GW529" s="26"/>
      <c r="GX529" s="26"/>
      <c r="GY529" s="26"/>
      <c r="GZ529" s="26"/>
      <c r="HA529" s="26"/>
      <c r="HB529" s="26"/>
      <c r="HC529" s="26"/>
      <c r="HD529" s="26"/>
      <c r="HE529" s="26"/>
      <c r="HF529" s="26"/>
      <c r="HG529" s="26"/>
      <c r="HH529" s="26"/>
      <c r="HI529" s="26"/>
      <c r="HJ529" s="26"/>
      <c r="HK529" s="26"/>
      <c r="HL529" s="26"/>
      <c r="HM529" s="26"/>
      <c r="HN529" s="26"/>
      <c r="HO529" s="26"/>
      <c r="HP529" s="26"/>
      <c r="HQ529" s="26"/>
      <c r="HR529" s="26"/>
      <c r="HS529" s="26"/>
      <c r="HT529" s="26"/>
      <c r="HU529" s="26"/>
      <c r="HV529" s="26"/>
      <c r="HW529" s="26"/>
      <c r="HX529" s="26"/>
      <c r="HY529" s="26"/>
      <c r="HZ529" s="26"/>
      <c r="IA529" s="26"/>
      <c r="IB529" s="26"/>
      <c r="IC529" s="26"/>
      <c r="ID529" s="26"/>
      <c r="IE529" s="26"/>
      <c r="IF529" s="26"/>
      <c r="IG529" s="26"/>
      <c r="IH529" s="26"/>
      <c r="II529" s="26"/>
      <c r="IJ529" s="26"/>
      <c r="IK529" s="26"/>
      <c r="IL529" s="26"/>
      <c r="IM529" s="26"/>
      <c r="IN529" s="26"/>
      <c r="IO529" s="26"/>
      <c r="IP529" s="26"/>
      <c r="IQ529" s="26"/>
      <c r="IR529" s="26"/>
      <c r="IS529" s="26"/>
      <c r="IT529" s="26"/>
      <c r="IU529" s="26"/>
      <c r="IV529" s="26"/>
      <c r="IW529" s="26"/>
      <c r="IX529" s="26"/>
      <c r="IY529" s="26"/>
      <c r="IZ529" s="26"/>
      <c r="JA529" s="26"/>
      <c r="JB529" s="26"/>
      <c r="JC529" s="26"/>
      <c r="JD529" s="26"/>
      <c r="JE529" s="26"/>
      <c r="JF529" s="26"/>
      <c r="JG529" s="39"/>
      <c r="JH529" s="26"/>
      <c r="JI529" s="26"/>
      <c r="JJ529" s="26"/>
      <c r="JK529" s="26"/>
      <c r="JL529" s="26"/>
      <c r="JM529" s="26"/>
      <c r="JN529" s="26"/>
      <c r="JO529" s="26"/>
      <c r="JP529" s="26"/>
      <c r="JQ529" s="26"/>
      <c r="JR529" s="26"/>
      <c r="JS529" s="26"/>
      <c r="JT529" s="26"/>
      <c r="JU529" s="26"/>
      <c r="JV529" s="26"/>
      <c r="JW529" s="26"/>
      <c r="JX529" s="26"/>
      <c r="JY529" s="26"/>
      <c r="JZ529" s="26"/>
      <c r="KA529" s="26"/>
      <c r="KB529" s="39"/>
    </row>
    <row r="530" spans="2:288" ht="15" customHeight="1" x14ac:dyDescent="0.25">
      <c r="B530" s="293" t="str">
        <f t="shared" si="76"/>
        <v>Desk 3</v>
      </c>
      <c r="C530" s="295" t="str">
        <f t="shared" si="77"/>
        <v/>
      </c>
      <c r="D530" s="295" t="str">
        <f t="shared" si="77"/>
        <v/>
      </c>
      <c r="E530" s="295" t="str">
        <f t="shared" si="77"/>
        <v/>
      </c>
      <c r="F530" s="295" t="str">
        <f t="shared" si="77"/>
        <v/>
      </c>
      <c r="G530" s="591" t="str">
        <f t="shared" si="77"/>
        <v/>
      </c>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39"/>
      <c r="DX530" s="26"/>
      <c r="DY530" s="26"/>
      <c r="DZ530" s="26"/>
      <c r="EA530" s="26"/>
      <c r="EB530" s="26"/>
      <c r="EC530" s="26"/>
      <c r="ED530" s="26"/>
      <c r="EE530" s="26"/>
      <c r="EF530" s="26"/>
      <c r="EG530" s="26"/>
      <c r="EH530" s="26"/>
      <c r="EI530" s="26"/>
      <c r="EJ530" s="26"/>
      <c r="EK530" s="26"/>
      <c r="EL530" s="26"/>
      <c r="EM530" s="26"/>
      <c r="EN530" s="26"/>
      <c r="EO530" s="26"/>
      <c r="EP530" s="26"/>
      <c r="EQ530" s="26"/>
      <c r="ER530" s="39"/>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c r="GU530" s="26"/>
      <c r="GV530" s="26"/>
      <c r="GW530" s="26"/>
      <c r="GX530" s="26"/>
      <c r="GY530" s="26"/>
      <c r="GZ530" s="26"/>
      <c r="HA530" s="26"/>
      <c r="HB530" s="26"/>
      <c r="HC530" s="26"/>
      <c r="HD530" s="26"/>
      <c r="HE530" s="26"/>
      <c r="HF530" s="26"/>
      <c r="HG530" s="26"/>
      <c r="HH530" s="26"/>
      <c r="HI530" s="26"/>
      <c r="HJ530" s="26"/>
      <c r="HK530" s="26"/>
      <c r="HL530" s="26"/>
      <c r="HM530" s="26"/>
      <c r="HN530" s="26"/>
      <c r="HO530" s="26"/>
      <c r="HP530" s="26"/>
      <c r="HQ530" s="26"/>
      <c r="HR530" s="26"/>
      <c r="HS530" s="26"/>
      <c r="HT530" s="26"/>
      <c r="HU530" s="26"/>
      <c r="HV530" s="26"/>
      <c r="HW530" s="26"/>
      <c r="HX530" s="26"/>
      <c r="HY530" s="26"/>
      <c r="HZ530" s="26"/>
      <c r="IA530" s="26"/>
      <c r="IB530" s="26"/>
      <c r="IC530" s="26"/>
      <c r="ID530" s="26"/>
      <c r="IE530" s="26"/>
      <c r="IF530" s="26"/>
      <c r="IG530" s="26"/>
      <c r="IH530" s="26"/>
      <c r="II530" s="26"/>
      <c r="IJ530" s="26"/>
      <c r="IK530" s="26"/>
      <c r="IL530" s="26"/>
      <c r="IM530" s="26"/>
      <c r="IN530" s="26"/>
      <c r="IO530" s="26"/>
      <c r="IP530" s="26"/>
      <c r="IQ530" s="26"/>
      <c r="IR530" s="26"/>
      <c r="IS530" s="26"/>
      <c r="IT530" s="26"/>
      <c r="IU530" s="26"/>
      <c r="IV530" s="26"/>
      <c r="IW530" s="26"/>
      <c r="IX530" s="26"/>
      <c r="IY530" s="26"/>
      <c r="IZ530" s="26"/>
      <c r="JA530" s="26"/>
      <c r="JB530" s="26"/>
      <c r="JC530" s="26"/>
      <c r="JD530" s="26"/>
      <c r="JE530" s="26"/>
      <c r="JF530" s="26"/>
      <c r="JG530" s="39"/>
      <c r="JH530" s="26"/>
      <c r="JI530" s="26"/>
      <c r="JJ530" s="26"/>
      <c r="JK530" s="26"/>
      <c r="JL530" s="26"/>
      <c r="JM530" s="26"/>
      <c r="JN530" s="26"/>
      <c r="JO530" s="26"/>
      <c r="JP530" s="26"/>
      <c r="JQ530" s="26"/>
      <c r="JR530" s="26"/>
      <c r="JS530" s="26"/>
      <c r="JT530" s="26"/>
      <c r="JU530" s="26"/>
      <c r="JV530" s="26"/>
      <c r="JW530" s="26"/>
      <c r="JX530" s="26"/>
      <c r="JY530" s="26"/>
      <c r="JZ530" s="26"/>
      <c r="KA530" s="26"/>
      <c r="KB530" s="39"/>
    </row>
    <row r="531" spans="2:288" ht="15" customHeight="1" x14ac:dyDescent="0.25">
      <c r="B531" s="293" t="str">
        <f t="shared" si="76"/>
        <v>Desk 4</v>
      </c>
      <c r="C531" s="295" t="str">
        <f t="shared" si="77"/>
        <v/>
      </c>
      <c r="D531" s="295" t="str">
        <f t="shared" si="77"/>
        <v/>
      </c>
      <c r="E531" s="295" t="str">
        <f t="shared" si="77"/>
        <v/>
      </c>
      <c r="F531" s="295" t="str">
        <f t="shared" si="77"/>
        <v/>
      </c>
      <c r="G531" s="591" t="str">
        <f t="shared" si="77"/>
        <v/>
      </c>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39"/>
      <c r="DX531" s="26"/>
      <c r="DY531" s="26"/>
      <c r="DZ531" s="26"/>
      <c r="EA531" s="26"/>
      <c r="EB531" s="26"/>
      <c r="EC531" s="26"/>
      <c r="ED531" s="26"/>
      <c r="EE531" s="26"/>
      <c r="EF531" s="26"/>
      <c r="EG531" s="26"/>
      <c r="EH531" s="26"/>
      <c r="EI531" s="26"/>
      <c r="EJ531" s="26"/>
      <c r="EK531" s="26"/>
      <c r="EL531" s="26"/>
      <c r="EM531" s="26"/>
      <c r="EN531" s="26"/>
      <c r="EO531" s="26"/>
      <c r="EP531" s="26"/>
      <c r="EQ531" s="26"/>
      <c r="ER531" s="39"/>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c r="GU531" s="26"/>
      <c r="GV531" s="26"/>
      <c r="GW531" s="26"/>
      <c r="GX531" s="26"/>
      <c r="GY531" s="26"/>
      <c r="GZ531" s="26"/>
      <c r="HA531" s="26"/>
      <c r="HB531" s="26"/>
      <c r="HC531" s="26"/>
      <c r="HD531" s="26"/>
      <c r="HE531" s="26"/>
      <c r="HF531" s="26"/>
      <c r="HG531" s="26"/>
      <c r="HH531" s="26"/>
      <c r="HI531" s="26"/>
      <c r="HJ531" s="26"/>
      <c r="HK531" s="26"/>
      <c r="HL531" s="26"/>
      <c r="HM531" s="26"/>
      <c r="HN531" s="26"/>
      <c r="HO531" s="26"/>
      <c r="HP531" s="26"/>
      <c r="HQ531" s="26"/>
      <c r="HR531" s="26"/>
      <c r="HS531" s="26"/>
      <c r="HT531" s="26"/>
      <c r="HU531" s="26"/>
      <c r="HV531" s="26"/>
      <c r="HW531" s="26"/>
      <c r="HX531" s="26"/>
      <c r="HY531" s="26"/>
      <c r="HZ531" s="26"/>
      <c r="IA531" s="26"/>
      <c r="IB531" s="26"/>
      <c r="IC531" s="26"/>
      <c r="ID531" s="26"/>
      <c r="IE531" s="26"/>
      <c r="IF531" s="26"/>
      <c r="IG531" s="26"/>
      <c r="IH531" s="26"/>
      <c r="II531" s="26"/>
      <c r="IJ531" s="26"/>
      <c r="IK531" s="26"/>
      <c r="IL531" s="26"/>
      <c r="IM531" s="26"/>
      <c r="IN531" s="26"/>
      <c r="IO531" s="26"/>
      <c r="IP531" s="26"/>
      <c r="IQ531" s="26"/>
      <c r="IR531" s="26"/>
      <c r="IS531" s="26"/>
      <c r="IT531" s="26"/>
      <c r="IU531" s="26"/>
      <c r="IV531" s="26"/>
      <c r="IW531" s="26"/>
      <c r="IX531" s="26"/>
      <c r="IY531" s="26"/>
      <c r="IZ531" s="26"/>
      <c r="JA531" s="26"/>
      <c r="JB531" s="26"/>
      <c r="JC531" s="26"/>
      <c r="JD531" s="26"/>
      <c r="JE531" s="26"/>
      <c r="JF531" s="26"/>
      <c r="JG531" s="39"/>
      <c r="JH531" s="26"/>
      <c r="JI531" s="26"/>
      <c r="JJ531" s="26"/>
      <c r="JK531" s="26"/>
      <c r="JL531" s="26"/>
      <c r="JM531" s="26"/>
      <c r="JN531" s="26"/>
      <c r="JO531" s="26"/>
      <c r="JP531" s="26"/>
      <c r="JQ531" s="26"/>
      <c r="JR531" s="26"/>
      <c r="JS531" s="26"/>
      <c r="JT531" s="26"/>
      <c r="JU531" s="26"/>
      <c r="JV531" s="26"/>
      <c r="JW531" s="26"/>
      <c r="JX531" s="26"/>
      <c r="JY531" s="26"/>
      <c r="JZ531" s="26"/>
      <c r="KA531" s="26"/>
      <c r="KB531" s="39"/>
    </row>
    <row r="532" spans="2:288" ht="15" customHeight="1" x14ac:dyDescent="0.25">
      <c r="B532" s="293" t="str">
        <f t="shared" si="76"/>
        <v>Desk 5</v>
      </c>
      <c r="C532" s="295" t="str">
        <f t="shared" si="77"/>
        <v/>
      </c>
      <c r="D532" s="295" t="str">
        <f t="shared" si="77"/>
        <v/>
      </c>
      <c r="E532" s="295" t="str">
        <f t="shared" si="77"/>
        <v/>
      </c>
      <c r="F532" s="295" t="str">
        <f t="shared" si="77"/>
        <v/>
      </c>
      <c r="G532" s="591" t="str">
        <f t="shared" si="77"/>
        <v/>
      </c>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39"/>
      <c r="DX532" s="26"/>
      <c r="DY532" s="26"/>
      <c r="DZ532" s="26"/>
      <c r="EA532" s="26"/>
      <c r="EB532" s="26"/>
      <c r="EC532" s="26"/>
      <c r="ED532" s="26"/>
      <c r="EE532" s="26"/>
      <c r="EF532" s="26"/>
      <c r="EG532" s="26"/>
      <c r="EH532" s="26"/>
      <c r="EI532" s="26"/>
      <c r="EJ532" s="26"/>
      <c r="EK532" s="26"/>
      <c r="EL532" s="26"/>
      <c r="EM532" s="26"/>
      <c r="EN532" s="26"/>
      <c r="EO532" s="26"/>
      <c r="EP532" s="26"/>
      <c r="EQ532" s="26"/>
      <c r="ER532" s="39"/>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c r="GU532" s="26"/>
      <c r="GV532" s="26"/>
      <c r="GW532" s="26"/>
      <c r="GX532" s="26"/>
      <c r="GY532" s="26"/>
      <c r="GZ532" s="26"/>
      <c r="HA532" s="26"/>
      <c r="HB532" s="26"/>
      <c r="HC532" s="26"/>
      <c r="HD532" s="26"/>
      <c r="HE532" s="26"/>
      <c r="HF532" s="26"/>
      <c r="HG532" s="26"/>
      <c r="HH532" s="26"/>
      <c r="HI532" s="26"/>
      <c r="HJ532" s="26"/>
      <c r="HK532" s="26"/>
      <c r="HL532" s="26"/>
      <c r="HM532" s="26"/>
      <c r="HN532" s="26"/>
      <c r="HO532" s="26"/>
      <c r="HP532" s="26"/>
      <c r="HQ532" s="26"/>
      <c r="HR532" s="26"/>
      <c r="HS532" s="26"/>
      <c r="HT532" s="26"/>
      <c r="HU532" s="26"/>
      <c r="HV532" s="26"/>
      <c r="HW532" s="26"/>
      <c r="HX532" s="26"/>
      <c r="HY532" s="26"/>
      <c r="HZ532" s="26"/>
      <c r="IA532" s="26"/>
      <c r="IB532" s="26"/>
      <c r="IC532" s="26"/>
      <c r="ID532" s="26"/>
      <c r="IE532" s="26"/>
      <c r="IF532" s="26"/>
      <c r="IG532" s="26"/>
      <c r="IH532" s="26"/>
      <c r="II532" s="26"/>
      <c r="IJ532" s="26"/>
      <c r="IK532" s="26"/>
      <c r="IL532" s="26"/>
      <c r="IM532" s="26"/>
      <c r="IN532" s="26"/>
      <c r="IO532" s="26"/>
      <c r="IP532" s="26"/>
      <c r="IQ532" s="26"/>
      <c r="IR532" s="26"/>
      <c r="IS532" s="26"/>
      <c r="IT532" s="26"/>
      <c r="IU532" s="26"/>
      <c r="IV532" s="26"/>
      <c r="IW532" s="26"/>
      <c r="IX532" s="26"/>
      <c r="IY532" s="26"/>
      <c r="IZ532" s="26"/>
      <c r="JA532" s="26"/>
      <c r="JB532" s="26"/>
      <c r="JC532" s="26"/>
      <c r="JD532" s="26"/>
      <c r="JE532" s="26"/>
      <c r="JF532" s="26"/>
      <c r="JG532" s="39"/>
      <c r="JH532" s="26"/>
      <c r="JI532" s="26"/>
      <c r="JJ532" s="26"/>
      <c r="JK532" s="26"/>
      <c r="JL532" s="26"/>
      <c r="JM532" s="26"/>
      <c r="JN532" s="26"/>
      <c r="JO532" s="26"/>
      <c r="JP532" s="26"/>
      <c r="JQ532" s="26"/>
      <c r="JR532" s="26"/>
      <c r="JS532" s="26"/>
      <c r="JT532" s="26"/>
      <c r="JU532" s="26"/>
      <c r="JV532" s="26"/>
      <c r="JW532" s="26"/>
      <c r="JX532" s="26"/>
      <c r="JY532" s="26"/>
      <c r="JZ532" s="26"/>
      <c r="KA532" s="26"/>
      <c r="KB532" s="39"/>
    </row>
    <row r="533" spans="2:288" ht="15" customHeight="1" x14ac:dyDescent="0.25">
      <c r="B533" s="293" t="str">
        <f t="shared" si="76"/>
        <v>Desk 6</v>
      </c>
      <c r="C533" s="295" t="str">
        <f t="shared" si="77"/>
        <v/>
      </c>
      <c r="D533" s="295" t="str">
        <f t="shared" si="77"/>
        <v/>
      </c>
      <c r="E533" s="295" t="str">
        <f t="shared" si="77"/>
        <v/>
      </c>
      <c r="F533" s="295" t="str">
        <f t="shared" si="77"/>
        <v/>
      </c>
      <c r="G533" s="591" t="str">
        <f t="shared" si="77"/>
        <v/>
      </c>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39"/>
      <c r="DX533" s="26"/>
      <c r="DY533" s="26"/>
      <c r="DZ533" s="26"/>
      <c r="EA533" s="26"/>
      <c r="EB533" s="26"/>
      <c r="EC533" s="26"/>
      <c r="ED533" s="26"/>
      <c r="EE533" s="26"/>
      <c r="EF533" s="26"/>
      <c r="EG533" s="26"/>
      <c r="EH533" s="26"/>
      <c r="EI533" s="26"/>
      <c r="EJ533" s="26"/>
      <c r="EK533" s="26"/>
      <c r="EL533" s="26"/>
      <c r="EM533" s="26"/>
      <c r="EN533" s="26"/>
      <c r="EO533" s="26"/>
      <c r="EP533" s="26"/>
      <c r="EQ533" s="26"/>
      <c r="ER533" s="39"/>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c r="GU533" s="26"/>
      <c r="GV533" s="26"/>
      <c r="GW533" s="26"/>
      <c r="GX533" s="26"/>
      <c r="GY533" s="26"/>
      <c r="GZ533" s="26"/>
      <c r="HA533" s="26"/>
      <c r="HB533" s="26"/>
      <c r="HC533" s="26"/>
      <c r="HD533" s="26"/>
      <c r="HE533" s="26"/>
      <c r="HF533" s="26"/>
      <c r="HG533" s="26"/>
      <c r="HH533" s="26"/>
      <c r="HI533" s="26"/>
      <c r="HJ533" s="26"/>
      <c r="HK533" s="26"/>
      <c r="HL533" s="26"/>
      <c r="HM533" s="26"/>
      <c r="HN533" s="26"/>
      <c r="HO533" s="26"/>
      <c r="HP533" s="26"/>
      <c r="HQ533" s="26"/>
      <c r="HR533" s="26"/>
      <c r="HS533" s="26"/>
      <c r="HT533" s="26"/>
      <c r="HU533" s="26"/>
      <c r="HV533" s="26"/>
      <c r="HW533" s="26"/>
      <c r="HX533" s="26"/>
      <c r="HY533" s="26"/>
      <c r="HZ533" s="26"/>
      <c r="IA533" s="26"/>
      <c r="IB533" s="26"/>
      <c r="IC533" s="26"/>
      <c r="ID533" s="26"/>
      <c r="IE533" s="26"/>
      <c r="IF533" s="26"/>
      <c r="IG533" s="26"/>
      <c r="IH533" s="26"/>
      <c r="II533" s="26"/>
      <c r="IJ533" s="26"/>
      <c r="IK533" s="26"/>
      <c r="IL533" s="26"/>
      <c r="IM533" s="26"/>
      <c r="IN533" s="26"/>
      <c r="IO533" s="26"/>
      <c r="IP533" s="26"/>
      <c r="IQ533" s="26"/>
      <c r="IR533" s="26"/>
      <c r="IS533" s="26"/>
      <c r="IT533" s="26"/>
      <c r="IU533" s="26"/>
      <c r="IV533" s="26"/>
      <c r="IW533" s="26"/>
      <c r="IX533" s="26"/>
      <c r="IY533" s="26"/>
      <c r="IZ533" s="26"/>
      <c r="JA533" s="26"/>
      <c r="JB533" s="26"/>
      <c r="JC533" s="26"/>
      <c r="JD533" s="26"/>
      <c r="JE533" s="26"/>
      <c r="JF533" s="26"/>
      <c r="JG533" s="39"/>
      <c r="JH533" s="26"/>
      <c r="JI533" s="26"/>
      <c r="JJ533" s="26"/>
      <c r="JK533" s="26"/>
      <c r="JL533" s="26"/>
      <c r="JM533" s="26"/>
      <c r="JN533" s="26"/>
      <c r="JO533" s="26"/>
      <c r="JP533" s="26"/>
      <c r="JQ533" s="26"/>
      <c r="JR533" s="26"/>
      <c r="JS533" s="26"/>
      <c r="JT533" s="26"/>
      <c r="JU533" s="26"/>
      <c r="JV533" s="26"/>
      <c r="JW533" s="26"/>
      <c r="JX533" s="26"/>
      <c r="JY533" s="26"/>
      <c r="JZ533" s="26"/>
      <c r="KA533" s="26"/>
      <c r="KB533" s="39"/>
    </row>
    <row r="534" spans="2:288" ht="15" customHeight="1" x14ac:dyDescent="0.25">
      <c r="B534" s="293" t="str">
        <f t="shared" si="76"/>
        <v>Desk 7</v>
      </c>
      <c r="C534" s="295" t="str">
        <f t="shared" si="77"/>
        <v/>
      </c>
      <c r="D534" s="295" t="str">
        <f t="shared" si="77"/>
        <v/>
      </c>
      <c r="E534" s="295" t="str">
        <f t="shared" si="77"/>
        <v/>
      </c>
      <c r="F534" s="295" t="str">
        <f t="shared" si="77"/>
        <v/>
      </c>
      <c r="G534" s="591" t="str">
        <f t="shared" si="77"/>
        <v/>
      </c>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39"/>
      <c r="DX534" s="26"/>
      <c r="DY534" s="26"/>
      <c r="DZ534" s="26"/>
      <c r="EA534" s="26"/>
      <c r="EB534" s="26"/>
      <c r="EC534" s="26"/>
      <c r="ED534" s="26"/>
      <c r="EE534" s="26"/>
      <c r="EF534" s="26"/>
      <c r="EG534" s="26"/>
      <c r="EH534" s="26"/>
      <c r="EI534" s="26"/>
      <c r="EJ534" s="26"/>
      <c r="EK534" s="26"/>
      <c r="EL534" s="26"/>
      <c r="EM534" s="26"/>
      <c r="EN534" s="26"/>
      <c r="EO534" s="26"/>
      <c r="EP534" s="26"/>
      <c r="EQ534" s="26"/>
      <c r="ER534" s="39"/>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c r="GU534" s="26"/>
      <c r="GV534" s="26"/>
      <c r="GW534" s="26"/>
      <c r="GX534" s="26"/>
      <c r="GY534" s="26"/>
      <c r="GZ534" s="26"/>
      <c r="HA534" s="26"/>
      <c r="HB534" s="26"/>
      <c r="HC534" s="26"/>
      <c r="HD534" s="26"/>
      <c r="HE534" s="26"/>
      <c r="HF534" s="26"/>
      <c r="HG534" s="26"/>
      <c r="HH534" s="26"/>
      <c r="HI534" s="26"/>
      <c r="HJ534" s="26"/>
      <c r="HK534" s="26"/>
      <c r="HL534" s="26"/>
      <c r="HM534" s="26"/>
      <c r="HN534" s="26"/>
      <c r="HO534" s="26"/>
      <c r="HP534" s="26"/>
      <c r="HQ534" s="26"/>
      <c r="HR534" s="26"/>
      <c r="HS534" s="26"/>
      <c r="HT534" s="26"/>
      <c r="HU534" s="26"/>
      <c r="HV534" s="26"/>
      <c r="HW534" s="26"/>
      <c r="HX534" s="26"/>
      <c r="HY534" s="26"/>
      <c r="HZ534" s="26"/>
      <c r="IA534" s="26"/>
      <c r="IB534" s="26"/>
      <c r="IC534" s="26"/>
      <c r="ID534" s="26"/>
      <c r="IE534" s="26"/>
      <c r="IF534" s="26"/>
      <c r="IG534" s="26"/>
      <c r="IH534" s="26"/>
      <c r="II534" s="26"/>
      <c r="IJ534" s="26"/>
      <c r="IK534" s="26"/>
      <c r="IL534" s="26"/>
      <c r="IM534" s="26"/>
      <c r="IN534" s="26"/>
      <c r="IO534" s="26"/>
      <c r="IP534" s="26"/>
      <c r="IQ534" s="26"/>
      <c r="IR534" s="26"/>
      <c r="IS534" s="26"/>
      <c r="IT534" s="26"/>
      <c r="IU534" s="26"/>
      <c r="IV534" s="26"/>
      <c r="IW534" s="26"/>
      <c r="IX534" s="26"/>
      <c r="IY534" s="26"/>
      <c r="IZ534" s="26"/>
      <c r="JA534" s="26"/>
      <c r="JB534" s="26"/>
      <c r="JC534" s="26"/>
      <c r="JD534" s="26"/>
      <c r="JE534" s="26"/>
      <c r="JF534" s="26"/>
      <c r="JG534" s="39"/>
      <c r="JH534" s="26"/>
      <c r="JI534" s="26"/>
      <c r="JJ534" s="26"/>
      <c r="JK534" s="26"/>
      <c r="JL534" s="26"/>
      <c r="JM534" s="26"/>
      <c r="JN534" s="26"/>
      <c r="JO534" s="26"/>
      <c r="JP534" s="26"/>
      <c r="JQ534" s="26"/>
      <c r="JR534" s="26"/>
      <c r="JS534" s="26"/>
      <c r="JT534" s="26"/>
      <c r="JU534" s="26"/>
      <c r="JV534" s="26"/>
      <c r="JW534" s="26"/>
      <c r="JX534" s="26"/>
      <c r="JY534" s="26"/>
      <c r="JZ534" s="26"/>
      <c r="KA534" s="26"/>
      <c r="KB534" s="39"/>
    </row>
    <row r="535" spans="2:288" ht="15" customHeight="1" x14ac:dyDescent="0.25">
      <c r="B535" s="293" t="str">
        <f t="shared" si="76"/>
        <v>Desk 8</v>
      </c>
      <c r="C535" s="295" t="str">
        <f t="shared" si="77"/>
        <v/>
      </c>
      <c r="D535" s="295" t="str">
        <f t="shared" si="77"/>
        <v/>
      </c>
      <c r="E535" s="295" t="str">
        <f t="shared" si="77"/>
        <v/>
      </c>
      <c r="F535" s="295" t="str">
        <f t="shared" si="77"/>
        <v/>
      </c>
      <c r="G535" s="591" t="str">
        <f t="shared" si="77"/>
        <v/>
      </c>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39"/>
      <c r="DX535" s="26"/>
      <c r="DY535" s="26"/>
      <c r="DZ535" s="26"/>
      <c r="EA535" s="26"/>
      <c r="EB535" s="26"/>
      <c r="EC535" s="26"/>
      <c r="ED535" s="26"/>
      <c r="EE535" s="26"/>
      <c r="EF535" s="26"/>
      <c r="EG535" s="26"/>
      <c r="EH535" s="26"/>
      <c r="EI535" s="26"/>
      <c r="EJ535" s="26"/>
      <c r="EK535" s="26"/>
      <c r="EL535" s="26"/>
      <c r="EM535" s="26"/>
      <c r="EN535" s="26"/>
      <c r="EO535" s="26"/>
      <c r="EP535" s="26"/>
      <c r="EQ535" s="26"/>
      <c r="ER535" s="39"/>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c r="GU535" s="26"/>
      <c r="GV535" s="26"/>
      <c r="GW535" s="26"/>
      <c r="GX535" s="26"/>
      <c r="GY535" s="26"/>
      <c r="GZ535" s="26"/>
      <c r="HA535" s="26"/>
      <c r="HB535" s="26"/>
      <c r="HC535" s="26"/>
      <c r="HD535" s="26"/>
      <c r="HE535" s="26"/>
      <c r="HF535" s="26"/>
      <c r="HG535" s="26"/>
      <c r="HH535" s="26"/>
      <c r="HI535" s="26"/>
      <c r="HJ535" s="26"/>
      <c r="HK535" s="26"/>
      <c r="HL535" s="26"/>
      <c r="HM535" s="26"/>
      <c r="HN535" s="26"/>
      <c r="HO535" s="26"/>
      <c r="HP535" s="26"/>
      <c r="HQ535" s="26"/>
      <c r="HR535" s="26"/>
      <c r="HS535" s="26"/>
      <c r="HT535" s="26"/>
      <c r="HU535" s="26"/>
      <c r="HV535" s="26"/>
      <c r="HW535" s="26"/>
      <c r="HX535" s="26"/>
      <c r="HY535" s="26"/>
      <c r="HZ535" s="26"/>
      <c r="IA535" s="26"/>
      <c r="IB535" s="26"/>
      <c r="IC535" s="26"/>
      <c r="ID535" s="26"/>
      <c r="IE535" s="26"/>
      <c r="IF535" s="26"/>
      <c r="IG535" s="26"/>
      <c r="IH535" s="26"/>
      <c r="II535" s="26"/>
      <c r="IJ535" s="26"/>
      <c r="IK535" s="26"/>
      <c r="IL535" s="26"/>
      <c r="IM535" s="26"/>
      <c r="IN535" s="26"/>
      <c r="IO535" s="26"/>
      <c r="IP535" s="26"/>
      <c r="IQ535" s="26"/>
      <c r="IR535" s="26"/>
      <c r="IS535" s="26"/>
      <c r="IT535" s="26"/>
      <c r="IU535" s="26"/>
      <c r="IV535" s="26"/>
      <c r="IW535" s="26"/>
      <c r="IX535" s="26"/>
      <c r="IY535" s="26"/>
      <c r="IZ535" s="26"/>
      <c r="JA535" s="26"/>
      <c r="JB535" s="26"/>
      <c r="JC535" s="26"/>
      <c r="JD535" s="26"/>
      <c r="JE535" s="26"/>
      <c r="JF535" s="26"/>
      <c r="JG535" s="39"/>
      <c r="JH535" s="26"/>
      <c r="JI535" s="26"/>
      <c r="JJ535" s="26"/>
      <c r="JK535" s="26"/>
      <c r="JL535" s="26"/>
      <c r="JM535" s="26"/>
      <c r="JN535" s="26"/>
      <c r="JO535" s="26"/>
      <c r="JP535" s="26"/>
      <c r="JQ535" s="26"/>
      <c r="JR535" s="26"/>
      <c r="JS535" s="26"/>
      <c r="JT535" s="26"/>
      <c r="JU535" s="26"/>
      <c r="JV535" s="26"/>
      <c r="JW535" s="26"/>
      <c r="JX535" s="26"/>
      <c r="JY535" s="26"/>
      <c r="JZ535" s="26"/>
      <c r="KA535" s="26"/>
      <c r="KB535" s="39"/>
    </row>
    <row r="536" spans="2:288" ht="15" customHeight="1" x14ac:dyDescent="0.25">
      <c r="B536" s="293" t="str">
        <f t="shared" si="76"/>
        <v>Desk 9</v>
      </c>
      <c r="C536" s="295" t="str">
        <f t="shared" si="77"/>
        <v/>
      </c>
      <c r="D536" s="295" t="str">
        <f t="shared" si="77"/>
        <v/>
      </c>
      <c r="E536" s="295" t="str">
        <f t="shared" si="77"/>
        <v/>
      </c>
      <c r="F536" s="295" t="str">
        <f t="shared" si="77"/>
        <v/>
      </c>
      <c r="G536" s="591" t="str">
        <f t="shared" si="77"/>
        <v/>
      </c>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39"/>
      <c r="DX536" s="26"/>
      <c r="DY536" s="26"/>
      <c r="DZ536" s="26"/>
      <c r="EA536" s="26"/>
      <c r="EB536" s="26"/>
      <c r="EC536" s="26"/>
      <c r="ED536" s="26"/>
      <c r="EE536" s="26"/>
      <c r="EF536" s="26"/>
      <c r="EG536" s="26"/>
      <c r="EH536" s="26"/>
      <c r="EI536" s="26"/>
      <c r="EJ536" s="26"/>
      <c r="EK536" s="26"/>
      <c r="EL536" s="26"/>
      <c r="EM536" s="26"/>
      <c r="EN536" s="26"/>
      <c r="EO536" s="26"/>
      <c r="EP536" s="26"/>
      <c r="EQ536" s="26"/>
      <c r="ER536" s="39"/>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c r="GU536" s="26"/>
      <c r="GV536" s="26"/>
      <c r="GW536" s="26"/>
      <c r="GX536" s="26"/>
      <c r="GY536" s="26"/>
      <c r="GZ536" s="26"/>
      <c r="HA536" s="26"/>
      <c r="HB536" s="26"/>
      <c r="HC536" s="26"/>
      <c r="HD536" s="26"/>
      <c r="HE536" s="26"/>
      <c r="HF536" s="26"/>
      <c r="HG536" s="26"/>
      <c r="HH536" s="26"/>
      <c r="HI536" s="26"/>
      <c r="HJ536" s="26"/>
      <c r="HK536" s="26"/>
      <c r="HL536" s="26"/>
      <c r="HM536" s="26"/>
      <c r="HN536" s="26"/>
      <c r="HO536" s="26"/>
      <c r="HP536" s="26"/>
      <c r="HQ536" s="26"/>
      <c r="HR536" s="26"/>
      <c r="HS536" s="26"/>
      <c r="HT536" s="26"/>
      <c r="HU536" s="26"/>
      <c r="HV536" s="26"/>
      <c r="HW536" s="26"/>
      <c r="HX536" s="26"/>
      <c r="HY536" s="26"/>
      <c r="HZ536" s="26"/>
      <c r="IA536" s="26"/>
      <c r="IB536" s="26"/>
      <c r="IC536" s="26"/>
      <c r="ID536" s="26"/>
      <c r="IE536" s="26"/>
      <c r="IF536" s="26"/>
      <c r="IG536" s="26"/>
      <c r="IH536" s="26"/>
      <c r="II536" s="26"/>
      <c r="IJ536" s="26"/>
      <c r="IK536" s="26"/>
      <c r="IL536" s="26"/>
      <c r="IM536" s="26"/>
      <c r="IN536" s="26"/>
      <c r="IO536" s="26"/>
      <c r="IP536" s="26"/>
      <c r="IQ536" s="26"/>
      <c r="IR536" s="26"/>
      <c r="IS536" s="26"/>
      <c r="IT536" s="26"/>
      <c r="IU536" s="26"/>
      <c r="IV536" s="26"/>
      <c r="IW536" s="26"/>
      <c r="IX536" s="26"/>
      <c r="IY536" s="26"/>
      <c r="IZ536" s="26"/>
      <c r="JA536" s="26"/>
      <c r="JB536" s="26"/>
      <c r="JC536" s="26"/>
      <c r="JD536" s="26"/>
      <c r="JE536" s="26"/>
      <c r="JF536" s="26"/>
      <c r="JG536" s="39"/>
      <c r="JH536" s="26"/>
      <c r="JI536" s="26"/>
      <c r="JJ536" s="26"/>
      <c r="JK536" s="26"/>
      <c r="JL536" s="26"/>
      <c r="JM536" s="26"/>
      <c r="JN536" s="26"/>
      <c r="JO536" s="26"/>
      <c r="JP536" s="26"/>
      <c r="JQ536" s="26"/>
      <c r="JR536" s="26"/>
      <c r="JS536" s="26"/>
      <c r="JT536" s="26"/>
      <c r="JU536" s="26"/>
      <c r="JV536" s="26"/>
      <c r="JW536" s="26"/>
      <c r="JX536" s="26"/>
      <c r="JY536" s="26"/>
      <c r="JZ536" s="26"/>
      <c r="KA536" s="26"/>
      <c r="KB536" s="39"/>
    </row>
    <row r="537" spans="2:288" ht="15" customHeight="1" x14ac:dyDescent="0.25">
      <c r="B537" s="293" t="str">
        <f t="shared" si="76"/>
        <v>Desk 10</v>
      </c>
      <c r="C537" s="295" t="str">
        <f t="shared" si="77"/>
        <v/>
      </c>
      <c r="D537" s="295" t="str">
        <f t="shared" si="77"/>
        <v/>
      </c>
      <c r="E537" s="295" t="str">
        <f t="shared" si="77"/>
        <v/>
      </c>
      <c r="F537" s="295" t="str">
        <f t="shared" si="77"/>
        <v/>
      </c>
      <c r="G537" s="591" t="str">
        <f t="shared" si="77"/>
        <v/>
      </c>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39"/>
      <c r="DX537" s="26"/>
      <c r="DY537" s="26"/>
      <c r="DZ537" s="26"/>
      <c r="EA537" s="26"/>
      <c r="EB537" s="26"/>
      <c r="EC537" s="26"/>
      <c r="ED537" s="26"/>
      <c r="EE537" s="26"/>
      <c r="EF537" s="26"/>
      <c r="EG537" s="26"/>
      <c r="EH537" s="26"/>
      <c r="EI537" s="26"/>
      <c r="EJ537" s="26"/>
      <c r="EK537" s="26"/>
      <c r="EL537" s="26"/>
      <c r="EM537" s="26"/>
      <c r="EN537" s="26"/>
      <c r="EO537" s="26"/>
      <c r="EP537" s="26"/>
      <c r="EQ537" s="26"/>
      <c r="ER537" s="39"/>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c r="GU537" s="26"/>
      <c r="GV537" s="26"/>
      <c r="GW537" s="26"/>
      <c r="GX537" s="26"/>
      <c r="GY537" s="26"/>
      <c r="GZ537" s="26"/>
      <c r="HA537" s="26"/>
      <c r="HB537" s="26"/>
      <c r="HC537" s="26"/>
      <c r="HD537" s="26"/>
      <c r="HE537" s="26"/>
      <c r="HF537" s="26"/>
      <c r="HG537" s="26"/>
      <c r="HH537" s="26"/>
      <c r="HI537" s="26"/>
      <c r="HJ537" s="26"/>
      <c r="HK537" s="26"/>
      <c r="HL537" s="26"/>
      <c r="HM537" s="26"/>
      <c r="HN537" s="26"/>
      <c r="HO537" s="26"/>
      <c r="HP537" s="26"/>
      <c r="HQ537" s="26"/>
      <c r="HR537" s="26"/>
      <c r="HS537" s="26"/>
      <c r="HT537" s="26"/>
      <c r="HU537" s="26"/>
      <c r="HV537" s="26"/>
      <c r="HW537" s="26"/>
      <c r="HX537" s="26"/>
      <c r="HY537" s="26"/>
      <c r="HZ537" s="26"/>
      <c r="IA537" s="26"/>
      <c r="IB537" s="26"/>
      <c r="IC537" s="26"/>
      <c r="ID537" s="26"/>
      <c r="IE537" s="26"/>
      <c r="IF537" s="26"/>
      <c r="IG537" s="26"/>
      <c r="IH537" s="26"/>
      <c r="II537" s="26"/>
      <c r="IJ537" s="26"/>
      <c r="IK537" s="26"/>
      <c r="IL537" s="26"/>
      <c r="IM537" s="26"/>
      <c r="IN537" s="26"/>
      <c r="IO537" s="26"/>
      <c r="IP537" s="26"/>
      <c r="IQ537" s="26"/>
      <c r="IR537" s="26"/>
      <c r="IS537" s="26"/>
      <c r="IT537" s="26"/>
      <c r="IU537" s="26"/>
      <c r="IV537" s="26"/>
      <c r="IW537" s="26"/>
      <c r="IX537" s="26"/>
      <c r="IY537" s="26"/>
      <c r="IZ537" s="26"/>
      <c r="JA537" s="26"/>
      <c r="JB537" s="26"/>
      <c r="JC537" s="26"/>
      <c r="JD537" s="26"/>
      <c r="JE537" s="26"/>
      <c r="JF537" s="26"/>
      <c r="JG537" s="39"/>
      <c r="JH537" s="26"/>
      <c r="JI537" s="26"/>
      <c r="JJ537" s="26"/>
      <c r="JK537" s="26"/>
      <c r="JL537" s="26"/>
      <c r="JM537" s="26"/>
      <c r="JN537" s="26"/>
      <c r="JO537" s="26"/>
      <c r="JP537" s="26"/>
      <c r="JQ537" s="26"/>
      <c r="JR537" s="26"/>
      <c r="JS537" s="26"/>
      <c r="JT537" s="26"/>
      <c r="JU537" s="26"/>
      <c r="JV537" s="26"/>
      <c r="JW537" s="26"/>
      <c r="JX537" s="26"/>
      <c r="JY537" s="26"/>
      <c r="JZ537" s="26"/>
      <c r="KA537" s="26"/>
      <c r="KB537" s="39"/>
    </row>
    <row r="538" spans="2:288" ht="15" customHeight="1" x14ac:dyDescent="0.25">
      <c r="B538" s="293" t="str">
        <f t="shared" si="76"/>
        <v>Desk 11</v>
      </c>
      <c r="C538" s="295" t="str">
        <f t="shared" si="77"/>
        <v/>
      </c>
      <c r="D538" s="295" t="str">
        <f t="shared" si="77"/>
        <v/>
      </c>
      <c r="E538" s="295" t="str">
        <f t="shared" si="77"/>
        <v/>
      </c>
      <c r="F538" s="295" t="str">
        <f t="shared" si="77"/>
        <v/>
      </c>
      <c r="G538" s="591" t="str">
        <f t="shared" si="77"/>
        <v/>
      </c>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39"/>
      <c r="DX538" s="26"/>
      <c r="DY538" s="26"/>
      <c r="DZ538" s="26"/>
      <c r="EA538" s="26"/>
      <c r="EB538" s="26"/>
      <c r="EC538" s="26"/>
      <c r="ED538" s="26"/>
      <c r="EE538" s="26"/>
      <c r="EF538" s="26"/>
      <c r="EG538" s="26"/>
      <c r="EH538" s="26"/>
      <c r="EI538" s="26"/>
      <c r="EJ538" s="26"/>
      <c r="EK538" s="26"/>
      <c r="EL538" s="26"/>
      <c r="EM538" s="26"/>
      <c r="EN538" s="26"/>
      <c r="EO538" s="26"/>
      <c r="EP538" s="26"/>
      <c r="EQ538" s="26"/>
      <c r="ER538" s="39"/>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c r="GU538" s="26"/>
      <c r="GV538" s="26"/>
      <c r="GW538" s="26"/>
      <c r="GX538" s="26"/>
      <c r="GY538" s="26"/>
      <c r="GZ538" s="26"/>
      <c r="HA538" s="26"/>
      <c r="HB538" s="26"/>
      <c r="HC538" s="26"/>
      <c r="HD538" s="26"/>
      <c r="HE538" s="26"/>
      <c r="HF538" s="26"/>
      <c r="HG538" s="26"/>
      <c r="HH538" s="26"/>
      <c r="HI538" s="26"/>
      <c r="HJ538" s="26"/>
      <c r="HK538" s="26"/>
      <c r="HL538" s="26"/>
      <c r="HM538" s="26"/>
      <c r="HN538" s="26"/>
      <c r="HO538" s="26"/>
      <c r="HP538" s="26"/>
      <c r="HQ538" s="26"/>
      <c r="HR538" s="26"/>
      <c r="HS538" s="26"/>
      <c r="HT538" s="26"/>
      <c r="HU538" s="26"/>
      <c r="HV538" s="26"/>
      <c r="HW538" s="26"/>
      <c r="HX538" s="26"/>
      <c r="HY538" s="26"/>
      <c r="HZ538" s="26"/>
      <c r="IA538" s="26"/>
      <c r="IB538" s="26"/>
      <c r="IC538" s="26"/>
      <c r="ID538" s="26"/>
      <c r="IE538" s="26"/>
      <c r="IF538" s="26"/>
      <c r="IG538" s="26"/>
      <c r="IH538" s="26"/>
      <c r="II538" s="26"/>
      <c r="IJ538" s="26"/>
      <c r="IK538" s="26"/>
      <c r="IL538" s="26"/>
      <c r="IM538" s="26"/>
      <c r="IN538" s="26"/>
      <c r="IO538" s="26"/>
      <c r="IP538" s="26"/>
      <c r="IQ538" s="26"/>
      <c r="IR538" s="26"/>
      <c r="IS538" s="26"/>
      <c r="IT538" s="26"/>
      <c r="IU538" s="26"/>
      <c r="IV538" s="26"/>
      <c r="IW538" s="26"/>
      <c r="IX538" s="26"/>
      <c r="IY538" s="26"/>
      <c r="IZ538" s="26"/>
      <c r="JA538" s="26"/>
      <c r="JB538" s="26"/>
      <c r="JC538" s="26"/>
      <c r="JD538" s="26"/>
      <c r="JE538" s="26"/>
      <c r="JF538" s="26"/>
      <c r="JG538" s="39"/>
      <c r="JH538" s="26"/>
      <c r="JI538" s="26"/>
      <c r="JJ538" s="26"/>
      <c r="JK538" s="26"/>
      <c r="JL538" s="26"/>
      <c r="JM538" s="26"/>
      <c r="JN538" s="26"/>
      <c r="JO538" s="26"/>
      <c r="JP538" s="26"/>
      <c r="JQ538" s="26"/>
      <c r="JR538" s="26"/>
      <c r="JS538" s="26"/>
      <c r="JT538" s="26"/>
      <c r="JU538" s="26"/>
      <c r="JV538" s="26"/>
      <c r="JW538" s="26"/>
      <c r="JX538" s="26"/>
      <c r="JY538" s="26"/>
      <c r="JZ538" s="26"/>
      <c r="KA538" s="26"/>
      <c r="KB538" s="39"/>
    </row>
    <row r="539" spans="2:288" ht="15" customHeight="1" x14ac:dyDescent="0.25">
      <c r="B539" s="293" t="str">
        <f t="shared" si="76"/>
        <v>Desk 12</v>
      </c>
      <c r="C539" s="295" t="str">
        <f t="shared" si="77"/>
        <v/>
      </c>
      <c r="D539" s="295" t="str">
        <f t="shared" si="77"/>
        <v/>
      </c>
      <c r="E539" s="295" t="str">
        <f t="shared" si="77"/>
        <v/>
      </c>
      <c r="F539" s="295" t="str">
        <f t="shared" si="77"/>
        <v/>
      </c>
      <c r="G539" s="591" t="str">
        <f t="shared" si="77"/>
        <v/>
      </c>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39"/>
      <c r="DX539" s="26"/>
      <c r="DY539" s="26"/>
      <c r="DZ539" s="26"/>
      <c r="EA539" s="26"/>
      <c r="EB539" s="26"/>
      <c r="EC539" s="26"/>
      <c r="ED539" s="26"/>
      <c r="EE539" s="26"/>
      <c r="EF539" s="26"/>
      <c r="EG539" s="26"/>
      <c r="EH539" s="26"/>
      <c r="EI539" s="26"/>
      <c r="EJ539" s="26"/>
      <c r="EK539" s="26"/>
      <c r="EL539" s="26"/>
      <c r="EM539" s="26"/>
      <c r="EN539" s="26"/>
      <c r="EO539" s="26"/>
      <c r="EP539" s="26"/>
      <c r="EQ539" s="26"/>
      <c r="ER539" s="39"/>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c r="GU539" s="26"/>
      <c r="GV539" s="26"/>
      <c r="GW539" s="26"/>
      <c r="GX539" s="26"/>
      <c r="GY539" s="26"/>
      <c r="GZ539" s="26"/>
      <c r="HA539" s="26"/>
      <c r="HB539" s="26"/>
      <c r="HC539" s="26"/>
      <c r="HD539" s="26"/>
      <c r="HE539" s="26"/>
      <c r="HF539" s="26"/>
      <c r="HG539" s="26"/>
      <c r="HH539" s="26"/>
      <c r="HI539" s="26"/>
      <c r="HJ539" s="26"/>
      <c r="HK539" s="26"/>
      <c r="HL539" s="26"/>
      <c r="HM539" s="26"/>
      <c r="HN539" s="26"/>
      <c r="HO539" s="26"/>
      <c r="HP539" s="26"/>
      <c r="HQ539" s="26"/>
      <c r="HR539" s="26"/>
      <c r="HS539" s="26"/>
      <c r="HT539" s="26"/>
      <c r="HU539" s="26"/>
      <c r="HV539" s="26"/>
      <c r="HW539" s="26"/>
      <c r="HX539" s="26"/>
      <c r="HY539" s="26"/>
      <c r="HZ539" s="26"/>
      <c r="IA539" s="26"/>
      <c r="IB539" s="26"/>
      <c r="IC539" s="26"/>
      <c r="ID539" s="26"/>
      <c r="IE539" s="26"/>
      <c r="IF539" s="26"/>
      <c r="IG539" s="26"/>
      <c r="IH539" s="26"/>
      <c r="II539" s="26"/>
      <c r="IJ539" s="26"/>
      <c r="IK539" s="26"/>
      <c r="IL539" s="26"/>
      <c r="IM539" s="26"/>
      <c r="IN539" s="26"/>
      <c r="IO539" s="26"/>
      <c r="IP539" s="26"/>
      <c r="IQ539" s="26"/>
      <c r="IR539" s="26"/>
      <c r="IS539" s="26"/>
      <c r="IT539" s="26"/>
      <c r="IU539" s="26"/>
      <c r="IV539" s="26"/>
      <c r="IW539" s="26"/>
      <c r="IX539" s="26"/>
      <c r="IY539" s="26"/>
      <c r="IZ539" s="26"/>
      <c r="JA539" s="26"/>
      <c r="JB539" s="26"/>
      <c r="JC539" s="26"/>
      <c r="JD539" s="26"/>
      <c r="JE539" s="26"/>
      <c r="JF539" s="26"/>
      <c r="JG539" s="39"/>
      <c r="JH539" s="26"/>
      <c r="JI539" s="26"/>
      <c r="JJ539" s="26"/>
      <c r="JK539" s="26"/>
      <c r="JL539" s="26"/>
      <c r="JM539" s="26"/>
      <c r="JN539" s="26"/>
      <c r="JO539" s="26"/>
      <c r="JP539" s="26"/>
      <c r="JQ539" s="26"/>
      <c r="JR539" s="26"/>
      <c r="JS539" s="26"/>
      <c r="JT539" s="26"/>
      <c r="JU539" s="26"/>
      <c r="JV539" s="26"/>
      <c r="JW539" s="26"/>
      <c r="JX539" s="26"/>
      <c r="JY539" s="26"/>
      <c r="JZ539" s="26"/>
      <c r="KA539" s="26"/>
      <c r="KB539" s="39"/>
    </row>
    <row r="540" spans="2:288" ht="15" customHeight="1" x14ac:dyDescent="0.25">
      <c r="B540" s="293" t="str">
        <f t="shared" si="76"/>
        <v>Desk 13</v>
      </c>
      <c r="C540" s="295" t="str">
        <f t="shared" si="77"/>
        <v/>
      </c>
      <c r="D540" s="295" t="str">
        <f t="shared" si="77"/>
        <v/>
      </c>
      <c r="E540" s="295" t="str">
        <f t="shared" si="77"/>
        <v/>
      </c>
      <c r="F540" s="295" t="str">
        <f t="shared" si="77"/>
        <v/>
      </c>
      <c r="G540" s="591" t="str">
        <f t="shared" si="77"/>
        <v/>
      </c>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39"/>
      <c r="DX540" s="26"/>
      <c r="DY540" s="26"/>
      <c r="DZ540" s="26"/>
      <c r="EA540" s="26"/>
      <c r="EB540" s="26"/>
      <c r="EC540" s="26"/>
      <c r="ED540" s="26"/>
      <c r="EE540" s="26"/>
      <c r="EF540" s="26"/>
      <c r="EG540" s="26"/>
      <c r="EH540" s="26"/>
      <c r="EI540" s="26"/>
      <c r="EJ540" s="26"/>
      <c r="EK540" s="26"/>
      <c r="EL540" s="26"/>
      <c r="EM540" s="26"/>
      <c r="EN540" s="26"/>
      <c r="EO540" s="26"/>
      <c r="EP540" s="26"/>
      <c r="EQ540" s="26"/>
      <c r="ER540" s="39"/>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c r="GU540" s="26"/>
      <c r="GV540" s="26"/>
      <c r="GW540" s="26"/>
      <c r="GX540" s="26"/>
      <c r="GY540" s="26"/>
      <c r="GZ540" s="26"/>
      <c r="HA540" s="26"/>
      <c r="HB540" s="26"/>
      <c r="HC540" s="26"/>
      <c r="HD540" s="26"/>
      <c r="HE540" s="26"/>
      <c r="HF540" s="26"/>
      <c r="HG540" s="26"/>
      <c r="HH540" s="26"/>
      <c r="HI540" s="26"/>
      <c r="HJ540" s="26"/>
      <c r="HK540" s="26"/>
      <c r="HL540" s="26"/>
      <c r="HM540" s="26"/>
      <c r="HN540" s="26"/>
      <c r="HO540" s="26"/>
      <c r="HP540" s="26"/>
      <c r="HQ540" s="26"/>
      <c r="HR540" s="26"/>
      <c r="HS540" s="26"/>
      <c r="HT540" s="26"/>
      <c r="HU540" s="26"/>
      <c r="HV540" s="26"/>
      <c r="HW540" s="26"/>
      <c r="HX540" s="26"/>
      <c r="HY540" s="26"/>
      <c r="HZ540" s="26"/>
      <c r="IA540" s="26"/>
      <c r="IB540" s="26"/>
      <c r="IC540" s="26"/>
      <c r="ID540" s="26"/>
      <c r="IE540" s="26"/>
      <c r="IF540" s="26"/>
      <c r="IG540" s="26"/>
      <c r="IH540" s="26"/>
      <c r="II540" s="26"/>
      <c r="IJ540" s="26"/>
      <c r="IK540" s="26"/>
      <c r="IL540" s="26"/>
      <c r="IM540" s="26"/>
      <c r="IN540" s="26"/>
      <c r="IO540" s="26"/>
      <c r="IP540" s="26"/>
      <c r="IQ540" s="26"/>
      <c r="IR540" s="26"/>
      <c r="IS540" s="26"/>
      <c r="IT540" s="26"/>
      <c r="IU540" s="26"/>
      <c r="IV540" s="26"/>
      <c r="IW540" s="26"/>
      <c r="IX540" s="26"/>
      <c r="IY540" s="26"/>
      <c r="IZ540" s="26"/>
      <c r="JA540" s="26"/>
      <c r="JB540" s="26"/>
      <c r="JC540" s="26"/>
      <c r="JD540" s="26"/>
      <c r="JE540" s="26"/>
      <c r="JF540" s="26"/>
      <c r="JG540" s="39"/>
      <c r="JH540" s="26"/>
      <c r="JI540" s="26"/>
      <c r="JJ540" s="26"/>
      <c r="JK540" s="26"/>
      <c r="JL540" s="26"/>
      <c r="JM540" s="26"/>
      <c r="JN540" s="26"/>
      <c r="JO540" s="26"/>
      <c r="JP540" s="26"/>
      <c r="JQ540" s="26"/>
      <c r="JR540" s="26"/>
      <c r="JS540" s="26"/>
      <c r="JT540" s="26"/>
      <c r="JU540" s="26"/>
      <c r="JV540" s="26"/>
      <c r="JW540" s="26"/>
      <c r="JX540" s="26"/>
      <c r="JY540" s="26"/>
      <c r="JZ540" s="26"/>
      <c r="KA540" s="26"/>
      <c r="KB540" s="39"/>
    </row>
    <row r="541" spans="2:288" ht="15" customHeight="1" x14ac:dyDescent="0.25">
      <c r="B541" s="293" t="str">
        <f t="shared" si="76"/>
        <v>Desk 14</v>
      </c>
      <c r="C541" s="295" t="str">
        <f t="shared" si="77"/>
        <v/>
      </c>
      <c r="D541" s="295" t="str">
        <f t="shared" si="77"/>
        <v/>
      </c>
      <c r="E541" s="295" t="str">
        <f t="shared" si="77"/>
        <v/>
      </c>
      <c r="F541" s="295" t="str">
        <f t="shared" si="77"/>
        <v/>
      </c>
      <c r="G541" s="591" t="str">
        <f t="shared" si="77"/>
        <v/>
      </c>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39"/>
      <c r="DX541" s="26"/>
      <c r="DY541" s="26"/>
      <c r="DZ541" s="26"/>
      <c r="EA541" s="26"/>
      <c r="EB541" s="26"/>
      <c r="EC541" s="26"/>
      <c r="ED541" s="26"/>
      <c r="EE541" s="26"/>
      <c r="EF541" s="26"/>
      <c r="EG541" s="26"/>
      <c r="EH541" s="26"/>
      <c r="EI541" s="26"/>
      <c r="EJ541" s="26"/>
      <c r="EK541" s="26"/>
      <c r="EL541" s="26"/>
      <c r="EM541" s="26"/>
      <c r="EN541" s="26"/>
      <c r="EO541" s="26"/>
      <c r="EP541" s="26"/>
      <c r="EQ541" s="26"/>
      <c r="ER541" s="39"/>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c r="GU541" s="26"/>
      <c r="GV541" s="26"/>
      <c r="GW541" s="26"/>
      <c r="GX541" s="26"/>
      <c r="GY541" s="26"/>
      <c r="GZ541" s="26"/>
      <c r="HA541" s="26"/>
      <c r="HB541" s="26"/>
      <c r="HC541" s="26"/>
      <c r="HD541" s="26"/>
      <c r="HE541" s="26"/>
      <c r="HF541" s="26"/>
      <c r="HG541" s="26"/>
      <c r="HH541" s="26"/>
      <c r="HI541" s="26"/>
      <c r="HJ541" s="26"/>
      <c r="HK541" s="26"/>
      <c r="HL541" s="26"/>
      <c r="HM541" s="26"/>
      <c r="HN541" s="26"/>
      <c r="HO541" s="26"/>
      <c r="HP541" s="26"/>
      <c r="HQ541" s="26"/>
      <c r="HR541" s="26"/>
      <c r="HS541" s="26"/>
      <c r="HT541" s="26"/>
      <c r="HU541" s="26"/>
      <c r="HV541" s="26"/>
      <c r="HW541" s="26"/>
      <c r="HX541" s="26"/>
      <c r="HY541" s="26"/>
      <c r="HZ541" s="26"/>
      <c r="IA541" s="26"/>
      <c r="IB541" s="26"/>
      <c r="IC541" s="26"/>
      <c r="ID541" s="26"/>
      <c r="IE541" s="26"/>
      <c r="IF541" s="26"/>
      <c r="IG541" s="26"/>
      <c r="IH541" s="26"/>
      <c r="II541" s="26"/>
      <c r="IJ541" s="26"/>
      <c r="IK541" s="26"/>
      <c r="IL541" s="26"/>
      <c r="IM541" s="26"/>
      <c r="IN541" s="26"/>
      <c r="IO541" s="26"/>
      <c r="IP541" s="26"/>
      <c r="IQ541" s="26"/>
      <c r="IR541" s="26"/>
      <c r="IS541" s="26"/>
      <c r="IT541" s="26"/>
      <c r="IU541" s="26"/>
      <c r="IV541" s="26"/>
      <c r="IW541" s="26"/>
      <c r="IX541" s="26"/>
      <c r="IY541" s="26"/>
      <c r="IZ541" s="26"/>
      <c r="JA541" s="26"/>
      <c r="JB541" s="26"/>
      <c r="JC541" s="26"/>
      <c r="JD541" s="26"/>
      <c r="JE541" s="26"/>
      <c r="JF541" s="26"/>
      <c r="JG541" s="39"/>
      <c r="JH541" s="26"/>
      <c r="JI541" s="26"/>
      <c r="JJ541" s="26"/>
      <c r="JK541" s="26"/>
      <c r="JL541" s="26"/>
      <c r="JM541" s="26"/>
      <c r="JN541" s="26"/>
      <c r="JO541" s="26"/>
      <c r="JP541" s="26"/>
      <c r="JQ541" s="26"/>
      <c r="JR541" s="26"/>
      <c r="JS541" s="26"/>
      <c r="JT541" s="26"/>
      <c r="JU541" s="26"/>
      <c r="JV541" s="26"/>
      <c r="JW541" s="26"/>
      <c r="JX541" s="26"/>
      <c r="JY541" s="26"/>
      <c r="JZ541" s="26"/>
      <c r="KA541" s="26"/>
      <c r="KB541" s="39"/>
    </row>
    <row r="542" spans="2:288" ht="15" customHeight="1" x14ac:dyDescent="0.25">
      <c r="B542" s="293" t="str">
        <f t="shared" si="76"/>
        <v>Desk 15</v>
      </c>
      <c r="C542" s="295" t="str">
        <f t="shared" si="77"/>
        <v/>
      </c>
      <c r="D542" s="295" t="str">
        <f t="shared" si="77"/>
        <v/>
      </c>
      <c r="E542" s="295" t="str">
        <f t="shared" si="77"/>
        <v/>
      </c>
      <c r="F542" s="295" t="str">
        <f t="shared" si="77"/>
        <v/>
      </c>
      <c r="G542" s="591" t="str">
        <f t="shared" si="77"/>
        <v/>
      </c>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39"/>
      <c r="DX542" s="26"/>
      <c r="DY542" s="26"/>
      <c r="DZ542" s="26"/>
      <c r="EA542" s="26"/>
      <c r="EB542" s="26"/>
      <c r="EC542" s="26"/>
      <c r="ED542" s="26"/>
      <c r="EE542" s="26"/>
      <c r="EF542" s="26"/>
      <c r="EG542" s="26"/>
      <c r="EH542" s="26"/>
      <c r="EI542" s="26"/>
      <c r="EJ542" s="26"/>
      <c r="EK542" s="26"/>
      <c r="EL542" s="26"/>
      <c r="EM542" s="26"/>
      <c r="EN542" s="26"/>
      <c r="EO542" s="26"/>
      <c r="EP542" s="26"/>
      <c r="EQ542" s="26"/>
      <c r="ER542" s="39"/>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c r="GU542" s="26"/>
      <c r="GV542" s="26"/>
      <c r="GW542" s="26"/>
      <c r="GX542" s="26"/>
      <c r="GY542" s="26"/>
      <c r="GZ542" s="26"/>
      <c r="HA542" s="26"/>
      <c r="HB542" s="26"/>
      <c r="HC542" s="26"/>
      <c r="HD542" s="26"/>
      <c r="HE542" s="26"/>
      <c r="HF542" s="26"/>
      <c r="HG542" s="26"/>
      <c r="HH542" s="26"/>
      <c r="HI542" s="26"/>
      <c r="HJ542" s="26"/>
      <c r="HK542" s="26"/>
      <c r="HL542" s="26"/>
      <c r="HM542" s="26"/>
      <c r="HN542" s="26"/>
      <c r="HO542" s="26"/>
      <c r="HP542" s="26"/>
      <c r="HQ542" s="26"/>
      <c r="HR542" s="26"/>
      <c r="HS542" s="26"/>
      <c r="HT542" s="26"/>
      <c r="HU542" s="26"/>
      <c r="HV542" s="26"/>
      <c r="HW542" s="26"/>
      <c r="HX542" s="26"/>
      <c r="HY542" s="26"/>
      <c r="HZ542" s="26"/>
      <c r="IA542" s="26"/>
      <c r="IB542" s="26"/>
      <c r="IC542" s="26"/>
      <c r="ID542" s="26"/>
      <c r="IE542" s="26"/>
      <c r="IF542" s="26"/>
      <c r="IG542" s="26"/>
      <c r="IH542" s="26"/>
      <c r="II542" s="26"/>
      <c r="IJ542" s="26"/>
      <c r="IK542" s="26"/>
      <c r="IL542" s="26"/>
      <c r="IM542" s="26"/>
      <c r="IN542" s="26"/>
      <c r="IO542" s="26"/>
      <c r="IP542" s="26"/>
      <c r="IQ542" s="26"/>
      <c r="IR542" s="26"/>
      <c r="IS542" s="26"/>
      <c r="IT542" s="26"/>
      <c r="IU542" s="26"/>
      <c r="IV542" s="26"/>
      <c r="IW542" s="26"/>
      <c r="IX542" s="26"/>
      <c r="IY542" s="26"/>
      <c r="IZ542" s="26"/>
      <c r="JA542" s="26"/>
      <c r="JB542" s="26"/>
      <c r="JC542" s="26"/>
      <c r="JD542" s="26"/>
      <c r="JE542" s="26"/>
      <c r="JF542" s="26"/>
      <c r="JG542" s="39"/>
      <c r="JH542" s="26"/>
      <c r="JI542" s="26"/>
      <c r="JJ542" s="26"/>
      <c r="JK542" s="26"/>
      <c r="JL542" s="26"/>
      <c r="JM542" s="26"/>
      <c r="JN542" s="26"/>
      <c r="JO542" s="26"/>
      <c r="JP542" s="26"/>
      <c r="JQ542" s="26"/>
      <c r="JR542" s="26"/>
      <c r="JS542" s="26"/>
      <c r="JT542" s="26"/>
      <c r="JU542" s="26"/>
      <c r="JV542" s="26"/>
      <c r="JW542" s="26"/>
      <c r="JX542" s="26"/>
      <c r="JY542" s="26"/>
      <c r="JZ542" s="26"/>
      <c r="KA542" s="26"/>
      <c r="KB542" s="39"/>
    </row>
    <row r="543" spans="2:288" ht="15" customHeight="1" x14ac:dyDescent="0.25">
      <c r="B543" s="293" t="str">
        <f t="shared" si="76"/>
        <v>Desk 16</v>
      </c>
      <c r="C543" s="295" t="str">
        <f t="shared" si="77"/>
        <v/>
      </c>
      <c r="D543" s="295" t="str">
        <f t="shared" si="77"/>
        <v/>
      </c>
      <c r="E543" s="295" t="str">
        <f t="shared" si="77"/>
        <v/>
      </c>
      <c r="F543" s="295" t="str">
        <f t="shared" si="77"/>
        <v/>
      </c>
      <c r="G543" s="591" t="str">
        <f t="shared" si="77"/>
        <v/>
      </c>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39"/>
      <c r="DX543" s="26"/>
      <c r="DY543" s="26"/>
      <c r="DZ543" s="26"/>
      <c r="EA543" s="26"/>
      <c r="EB543" s="26"/>
      <c r="EC543" s="26"/>
      <c r="ED543" s="26"/>
      <c r="EE543" s="26"/>
      <c r="EF543" s="26"/>
      <c r="EG543" s="26"/>
      <c r="EH543" s="26"/>
      <c r="EI543" s="26"/>
      <c r="EJ543" s="26"/>
      <c r="EK543" s="26"/>
      <c r="EL543" s="26"/>
      <c r="EM543" s="26"/>
      <c r="EN543" s="26"/>
      <c r="EO543" s="26"/>
      <c r="EP543" s="26"/>
      <c r="EQ543" s="26"/>
      <c r="ER543" s="39"/>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c r="GU543" s="26"/>
      <c r="GV543" s="26"/>
      <c r="GW543" s="26"/>
      <c r="GX543" s="26"/>
      <c r="GY543" s="26"/>
      <c r="GZ543" s="26"/>
      <c r="HA543" s="26"/>
      <c r="HB543" s="26"/>
      <c r="HC543" s="26"/>
      <c r="HD543" s="26"/>
      <c r="HE543" s="26"/>
      <c r="HF543" s="26"/>
      <c r="HG543" s="26"/>
      <c r="HH543" s="26"/>
      <c r="HI543" s="26"/>
      <c r="HJ543" s="26"/>
      <c r="HK543" s="26"/>
      <c r="HL543" s="26"/>
      <c r="HM543" s="26"/>
      <c r="HN543" s="26"/>
      <c r="HO543" s="26"/>
      <c r="HP543" s="26"/>
      <c r="HQ543" s="26"/>
      <c r="HR543" s="26"/>
      <c r="HS543" s="26"/>
      <c r="HT543" s="26"/>
      <c r="HU543" s="26"/>
      <c r="HV543" s="26"/>
      <c r="HW543" s="26"/>
      <c r="HX543" s="26"/>
      <c r="HY543" s="26"/>
      <c r="HZ543" s="26"/>
      <c r="IA543" s="26"/>
      <c r="IB543" s="26"/>
      <c r="IC543" s="26"/>
      <c r="ID543" s="26"/>
      <c r="IE543" s="26"/>
      <c r="IF543" s="26"/>
      <c r="IG543" s="26"/>
      <c r="IH543" s="26"/>
      <c r="II543" s="26"/>
      <c r="IJ543" s="26"/>
      <c r="IK543" s="26"/>
      <c r="IL543" s="26"/>
      <c r="IM543" s="26"/>
      <c r="IN543" s="26"/>
      <c r="IO543" s="26"/>
      <c r="IP543" s="26"/>
      <c r="IQ543" s="26"/>
      <c r="IR543" s="26"/>
      <c r="IS543" s="26"/>
      <c r="IT543" s="26"/>
      <c r="IU543" s="26"/>
      <c r="IV543" s="26"/>
      <c r="IW543" s="26"/>
      <c r="IX543" s="26"/>
      <c r="IY543" s="26"/>
      <c r="IZ543" s="26"/>
      <c r="JA543" s="26"/>
      <c r="JB543" s="26"/>
      <c r="JC543" s="26"/>
      <c r="JD543" s="26"/>
      <c r="JE543" s="26"/>
      <c r="JF543" s="26"/>
      <c r="JG543" s="39"/>
      <c r="JH543" s="26"/>
      <c r="JI543" s="26"/>
      <c r="JJ543" s="26"/>
      <c r="JK543" s="26"/>
      <c r="JL543" s="26"/>
      <c r="JM543" s="26"/>
      <c r="JN543" s="26"/>
      <c r="JO543" s="26"/>
      <c r="JP543" s="26"/>
      <c r="JQ543" s="26"/>
      <c r="JR543" s="26"/>
      <c r="JS543" s="26"/>
      <c r="JT543" s="26"/>
      <c r="JU543" s="26"/>
      <c r="JV543" s="26"/>
      <c r="JW543" s="26"/>
      <c r="JX543" s="26"/>
      <c r="JY543" s="26"/>
      <c r="JZ543" s="26"/>
      <c r="KA543" s="26"/>
      <c r="KB543" s="39"/>
    </row>
    <row r="544" spans="2:288" ht="15" customHeight="1" x14ac:dyDescent="0.25">
      <c r="B544" s="293" t="str">
        <f t="shared" si="76"/>
        <v>Desk 17</v>
      </c>
      <c r="C544" s="295" t="str">
        <f t="shared" si="77"/>
        <v/>
      </c>
      <c r="D544" s="295" t="str">
        <f t="shared" si="77"/>
        <v/>
      </c>
      <c r="E544" s="295" t="str">
        <f t="shared" si="77"/>
        <v/>
      </c>
      <c r="F544" s="295" t="str">
        <f t="shared" si="77"/>
        <v/>
      </c>
      <c r="G544" s="591" t="str">
        <f t="shared" si="77"/>
        <v/>
      </c>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39"/>
      <c r="DX544" s="26"/>
      <c r="DY544" s="26"/>
      <c r="DZ544" s="26"/>
      <c r="EA544" s="26"/>
      <c r="EB544" s="26"/>
      <c r="EC544" s="26"/>
      <c r="ED544" s="26"/>
      <c r="EE544" s="26"/>
      <c r="EF544" s="26"/>
      <c r="EG544" s="26"/>
      <c r="EH544" s="26"/>
      <c r="EI544" s="26"/>
      <c r="EJ544" s="26"/>
      <c r="EK544" s="26"/>
      <c r="EL544" s="26"/>
      <c r="EM544" s="26"/>
      <c r="EN544" s="26"/>
      <c r="EO544" s="26"/>
      <c r="EP544" s="26"/>
      <c r="EQ544" s="26"/>
      <c r="ER544" s="39"/>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c r="GU544" s="26"/>
      <c r="GV544" s="26"/>
      <c r="GW544" s="26"/>
      <c r="GX544" s="26"/>
      <c r="GY544" s="26"/>
      <c r="GZ544" s="26"/>
      <c r="HA544" s="26"/>
      <c r="HB544" s="26"/>
      <c r="HC544" s="26"/>
      <c r="HD544" s="26"/>
      <c r="HE544" s="26"/>
      <c r="HF544" s="26"/>
      <c r="HG544" s="26"/>
      <c r="HH544" s="26"/>
      <c r="HI544" s="26"/>
      <c r="HJ544" s="26"/>
      <c r="HK544" s="26"/>
      <c r="HL544" s="26"/>
      <c r="HM544" s="26"/>
      <c r="HN544" s="26"/>
      <c r="HO544" s="26"/>
      <c r="HP544" s="26"/>
      <c r="HQ544" s="26"/>
      <c r="HR544" s="26"/>
      <c r="HS544" s="26"/>
      <c r="HT544" s="26"/>
      <c r="HU544" s="26"/>
      <c r="HV544" s="26"/>
      <c r="HW544" s="26"/>
      <c r="HX544" s="26"/>
      <c r="HY544" s="26"/>
      <c r="HZ544" s="26"/>
      <c r="IA544" s="26"/>
      <c r="IB544" s="26"/>
      <c r="IC544" s="26"/>
      <c r="ID544" s="26"/>
      <c r="IE544" s="26"/>
      <c r="IF544" s="26"/>
      <c r="IG544" s="26"/>
      <c r="IH544" s="26"/>
      <c r="II544" s="26"/>
      <c r="IJ544" s="26"/>
      <c r="IK544" s="26"/>
      <c r="IL544" s="26"/>
      <c r="IM544" s="26"/>
      <c r="IN544" s="26"/>
      <c r="IO544" s="26"/>
      <c r="IP544" s="26"/>
      <c r="IQ544" s="26"/>
      <c r="IR544" s="26"/>
      <c r="IS544" s="26"/>
      <c r="IT544" s="26"/>
      <c r="IU544" s="26"/>
      <c r="IV544" s="26"/>
      <c r="IW544" s="26"/>
      <c r="IX544" s="26"/>
      <c r="IY544" s="26"/>
      <c r="IZ544" s="26"/>
      <c r="JA544" s="26"/>
      <c r="JB544" s="26"/>
      <c r="JC544" s="26"/>
      <c r="JD544" s="26"/>
      <c r="JE544" s="26"/>
      <c r="JF544" s="26"/>
      <c r="JG544" s="39"/>
      <c r="JH544" s="26"/>
      <c r="JI544" s="26"/>
      <c r="JJ544" s="26"/>
      <c r="JK544" s="26"/>
      <c r="JL544" s="26"/>
      <c r="JM544" s="26"/>
      <c r="JN544" s="26"/>
      <c r="JO544" s="26"/>
      <c r="JP544" s="26"/>
      <c r="JQ544" s="26"/>
      <c r="JR544" s="26"/>
      <c r="JS544" s="26"/>
      <c r="JT544" s="26"/>
      <c r="JU544" s="26"/>
      <c r="JV544" s="26"/>
      <c r="JW544" s="26"/>
      <c r="JX544" s="26"/>
      <c r="JY544" s="26"/>
      <c r="JZ544" s="26"/>
      <c r="KA544" s="26"/>
      <c r="KB544" s="39"/>
    </row>
    <row r="545" spans="2:288" ht="15" customHeight="1" x14ac:dyDescent="0.25">
      <c r="B545" s="293" t="str">
        <f t="shared" si="76"/>
        <v>Desk 18</v>
      </c>
      <c r="C545" s="295" t="str">
        <f t="shared" ref="C545:G560" si="78">IF(ISBLANK(C28), "", C28)</f>
        <v/>
      </c>
      <c r="D545" s="295" t="str">
        <f t="shared" si="78"/>
        <v/>
      </c>
      <c r="E545" s="295" t="str">
        <f t="shared" si="78"/>
        <v/>
      </c>
      <c r="F545" s="295" t="str">
        <f t="shared" si="78"/>
        <v/>
      </c>
      <c r="G545" s="591" t="str">
        <f t="shared" si="78"/>
        <v/>
      </c>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39"/>
      <c r="DX545" s="26"/>
      <c r="DY545" s="26"/>
      <c r="DZ545" s="26"/>
      <c r="EA545" s="26"/>
      <c r="EB545" s="26"/>
      <c r="EC545" s="26"/>
      <c r="ED545" s="26"/>
      <c r="EE545" s="26"/>
      <c r="EF545" s="26"/>
      <c r="EG545" s="26"/>
      <c r="EH545" s="26"/>
      <c r="EI545" s="26"/>
      <c r="EJ545" s="26"/>
      <c r="EK545" s="26"/>
      <c r="EL545" s="26"/>
      <c r="EM545" s="26"/>
      <c r="EN545" s="26"/>
      <c r="EO545" s="26"/>
      <c r="EP545" s="26"/>
      <c r="EQ545" s="26"/>
      <c r="ER545" s="39"/>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c r="GU545" s="26"/>
      <c r="GV545" s="26"/>
      <c r="GW545" s="26"/>
      <c r="GX545" s="26"/>
      <c r="GY545" s="26"/>
      <c r="GZ545" s="26"/>
      <c r="HA545" s="26"/>
      <c r="HB545" s="26"/>
      <c r="HC545" s="26"/>
      <c r="HD545" s="26"/>
      <c r="HE545" s="26"/>
      <c r="HF545" s="26"/>
      <c r="HG545" s="26"/>
      <c r="HH545" s="26"/>
      <c r="HI545" s="26"/>
      <c r="HJ545" s="26"/>
      <c r="HK545" s="26"/>
      <c r="HL545" s="26"/>
      <c r="HM545" s="26"/>
      <c r="HN545" s="26"/>
      <c r="HO545" s="26"/>
      <c r="HP545" s="26"/>
      <c r="HQ545" s="26"/>
      <c r="HR545" s="26"/>
      <c r="HS545" s="26"/>
      <c r="HT545" s="26"/>
      <c r="HU545" s="26"/>
      <c r="HV545" s="26"/>
      <c r="HW545" s="26"/>
      <c r="HX545" s="26"/>
      <c r="HY545" s="26"/>
      <c r="HZ545" s="26"/>
      <c r="IA545" s="26"/>
      <c r="IB545" s="26"/>
      <c r="IC545" s="26"/>
      <c r="ID545" s="26"/>
      <c r="IE545" s="26"/>
      <c r="IF545" s="26"/>
      <c r="IG545" s="26"/>
      <c r="IH545" s="26"/>
      <c r="II545" s="26"/>
      <c r="IJ545" s="26"/>
      <c r="IK545" s="26"/>
      <c r="IL545" s="26"/>
      <c r="IM545" s="26"/>
      <c r="IN545" s="26"/>
      <c r="IO545" s="26"/>
      <c r="IP545" s="26"/>
      <c r="IQ545" s="26"/>
      <c r="IR545" s="26"/>
      <c r="IS545" s="26"/>
      <c r="IT545" s="26"/>
      <c r="IU545" s="26"/>
      <c r="IV545" s="26"/>
      <c r="IW545" s="26"/>
      <c r="IX545" s="26"/>
      <c r="IY545" s="26"/>
      <c r="IZ545" s="26"/>
      <c r="JA545" s="26"/>
      <c r="JB545" s="26"/>
      <c r="JC545" s="26"/>
      <c r="JD545" s="26"/>
      <c r="JE545" s="26"/>
      <c r="JF545" s="26"/>
      <c r="JG545" s="39"/>
      <c r="JH545" s="26"/>
      <c r="JI545" s="26"/>
      <c r="JJ545" s="26"/>
      <c r="JK545" s="26"/>
      <c r="JL545" s="26"/>
      <c r="JM545" s="26"/>
      <c r="JN545" s="26"/>
      <c r="JO545" s="26"/>
      <c r="JP545" s="26"/>
      <c r="JQ545" s="26"/>
      <c r="JR545" s="26"/>
      <c r="JS545" s="26"/>
      <c r="JT545" s="26"/>
      <c r="JU545" s="26"/>
      <c r="JV545" s="26"/>
      <c r="JW545" s="26"/>
      <c r="JX545" s="26"/>
      <c r="JY545" s="26"/>
      <c r="JZ545" s="26"/>
      <c r="KA545" s="26"/>
      <c r="KB545" s="39"/>
    </row>
    <row r="546" spans="2:288" ht="15" customHeight="1" x14ac:dyDescent="0.25">
      <c r="B546" s="293" t="str">
        <f t="shared" si="76"/>
        <v>Desk 19</v>
      </c>
      <c r="C546" s="295" t="str">
        <f t="shared" si="78"/>
        <v/>
      </c>
      <c r="D546" s="295" t="str">
        <f t="shared" si="78"/>
        <v/>
      </c>
      <c r="E546" s="295" t="str">
        <f t="shared" si="78"/>
        <v/>
      </c>
      <c r="F546" s="295" t="str">
        <f t="shared" si="78"/>
        <v/>
      </c>
      <c r="G546" s="591" t="str">
        <f t="shared" si="78"/>
        <v/>
      </c>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39"/>
      <c r="DX546" s="26"/>
      <c r="DY546" s="26"/>
      <c r="DZ546" s="26"/>
      <c r="EA546" s="26"/>
      <c r="EB546" s="26"/>
      <c r="EC546" s="26"/>
      <c r="ED546" s="26"/>
      <c r="EE546" s="26"/>
      <c r="EF546" s="26"/>
      <c r="EG546" s="26"/>
      <c r="EH546" s="26"/>
      <c r="EI546" s="26"/>
      <c r="EJ546" s="26"/>
      <c r="EK546" s="26"/>
      <c r="EL546" s="26"/>
      <c r="EM546" s="26"/>
      <c r="EN546" s="26"/>
      <c r="EO546" s="26"/>
      <c r="EP546" s="26"/>
      <c r="EQ546" s="26"/>
      <c r="ER546" s="39"/>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c r="GU546" s="26"/>
      <c r="GV546" s="26"/>
      <c r="GW546" s="26"/>
      <c r="GX546" s="26"/>
      <c r="GY546" s="26"/>
      <c r="GZ546" s="26"/>
      <c r="HA546" s="26"/>
      <c r="HB546" s="26"/>
      <c r="HC546" s="26"/>
      <c r="HD546" s="26"/>
      <c r="HE546" s="26"/>
      <c r="HF546" s="26"/>
      <c r="HG546" s="26"/>
      <c r="HH546" s="26"/>
      <c r="HI546" s="26"/>
      <c r="HJ546" s="26"/>
      <c r="HK546" s="26"/>
      <c r="HL546" s="26"/>
      <c r="HM546" s="26"/>
      <c r="HN546" s="26"/>
      <c r="HO546" s="26"/>
      <c r="HP546" s="26"/>
      <c r="HQ546" s="26"/>
      <c r="HR546" s="26"/>
      <c r="HS546" s="26"/>
      <c r="HT546" s="26"/>
      <c r="HU546" s="26"/>
      <c r="HV546" s="26"/>
      <c r="HW546" s="26"/>
      <c r="HX546" s="26"/>
      <c r="HY546" s="26"/>
      <c r="HZ546" s="26"/>
      <c r="IA546" s="26"/>
      <c r="IB546" s="26"/>
      <c r="IC546" s="26"/>
      <c r="ID546" s="26"/>
      <c r="IE546" s="26"/>
      <c r="IF546" s="26"/>
      <c r="IG546" s="26"/>
      <c r="IH546" s="26"/>
      <c r="II546" s="26"/>
      <c r="IJ546" s="26"/>
      <c r="IK546" s="26"/>
      <c r="IL546" s="26"/>
      <c r="IM546" s="26"/>
      <c r="IN546" s="26"/>
      <c r="IO546" s="26"/>
      <c r="IP546" s="26"/>
      <c r="IQ546" s="26"/>
      <c r="IR546" s="26"/>
      <c r="IS546" s="26"/>
      <c r="IT546" s="26"/>
      <c r="IU546" s="26"/>
      <c r="IV546" s="26"/>
      <c r="IW546" s="26"/>
      <c r="IX546" s="26"/>
      <c r="IY546" s="26"/>
      <c r="IZ546" s="26"/>
      <c r="JA546" s="26"/>
      <c r="JB546" s="26"/>
      <c r="JC546" s="26"/>
      <c r="JD546" s="26"/>
      <c r="JE546" s="26"/>
      <c r="JF546" s="26"/>
      <c r="JG546" s="39"/>
      <c r="JH546" s="26"/>
      <c r="JI546" s="26"/>
      <c r="JJ546" s="26"/>
      <c r="JK546" s="26"/>
      <c r="JL546" s="26"/>
      <c r="JM546" s="26"/>
      <c r="JN546" s="26"/>
      <c r="JO546" s="26"/>
      <c r="JP546" s="26"/>
      <c r="JQ546" s="26"/>
      <c r="JR546" s="26"/>
      <c r="JS546" s="26"/>
      <c r="JT546" s="26"/>
      <c r="JU546" s="26"/>
      <c r="JV546" s="26"/>
      <c r="JW546" s="26"/>
      <c r="JX546" s="26"/>
      <c r="JY546" s="26"/>
      <c r="JZ546" s="26"/>
      <c r="KA546" s="26"/>
      <c r="KB546" s="39"/>
    </row>
    <row r="547" spans="2:288" ht="15" customHeight="1" x14ac:dyDescent="0.25">
      <c r="B547" s="293" t="str">
        <f t="shared" si="76"/>
        <v>Desk 20</v>
      </c>
      <c r="C547" s="295" t="str">
        <f t="shared" si="78"/>
        <v/>
      </c>
      <c r="D547" s="295" t="str">
        <f t="shared" si="78"/>
        <v/>
      </c>
      <c r="E547" s="295" t="str">
        <f t="shared" si="78"/>
        <v/>
      </c>
      <c r="F547" s="295" t="str">
        <f t="shared" si="78"/>
        <v/>
      </c>
      <c r="G547" s="591" t="str">
        <f t="shared" si="78"/>
        <v/>
      </c>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39"/>
      <c r="DX547" s="26"/>
      <c r="DY547" s="26"/>
      <c r="DZ547" s="26"/>
      <c r="EA547" s="26"/>
      <c r="EB547" s="26"/>
      <c r="EC547" s="26"/>
      <c r="ED547" s="26"/>
      <c r="EE547" s="26"/>
      <c r="EF547" s="26"/>
      <c r="EG547" s="26"/>
      <c r="EH547" s="26"/>
      <c r="EI547" s="26"/>
      <c r="EJ547" s="26"/>
      <c r="EK547" s="26"/>
      <c r="EL547" s="26"/>
      <c r="EM547" s="26"/>
      <c r="EN547" s="26"/>
      <c r="EO547" s="26"/>
      <c r="EP547" s="26"/>
      <c r="EQ547" s="26"/>
      <c r="ER547" s="39"/>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c r="GU547" s="26"/>
      <c r="GV547" s="26"/>
      <c r="GW547" s="26"/>
      <c r="GX547" s="26"/>
      <c r="GY547" s="26"/>
      <c r="GZ547" s="26"/>
      <c r="HA547" s="26"/>
      <c r="HB547" s="26"/>
      <c r="HC547" s="26"/>
      <c r="HD547" s="26"/>
      <c r="HE547" s="26"/>
      <c r="HF547" s="26"/>
      <c r="HG547" s="26"/>
      <c r="HH547" s="26"/>
      <c r="HI547" s="26"/>
      <c r="HJ547" s="26"/>
      <c r="HK547" s="26"/>
      <c r="HL547" s="26"/>
      <c r="HM547" s="26"/>
      <c r="HN547" s="26"/>
      <c r="HO547" s="26"/>
      <c r="HP547" s="26"/>
      <c r="HQ547" s="26"/>
      <c r="HR547" s="26"/>
      <c r="HS547" s="26"/>
      <c r="HT547" s="26"/>
      <c r="HU547" s="26"/>
      <c r="HV547" s="26"/>
      <c r="HW547" s="26"/>
      <c r="HX547" s="26"/>
      <c r="HY547" s="26"/>
      <c r="HZ547" s="26"/>
      <c r="IA547" s="26"/>
      <c r="IB547" s="26"/>
      <c r="IC547" s="26"/>
      <c r="ID547" s="26"/>
      <c r="IE547" s="26"/>
      <c r="IF547" s="26"/>
      <c r="IG547" s="26"/>
      <c r="IH547" s="26"/>
      <c r="II547" s="26"/>
      <c r="IJ547" s="26"/>
      <c r="IK547" s="26"/>
      <c r="IL547" s="26"/>
      <c r="IM547" s="26"/>
      <c r="IN547" s="26"/>
      <c r="IO547" s="26"/>
      <c r="IP547" s="26"/>
      <c r="IQ547" s="26"/>
      <c r="IR547" s="26"/>
      <c r="IS547" s="26"/>
      <c r="IT547" s="26"/>
      <c r="IU547" s="26"/>
      <c r="IV547" s="26"/>
      <c r="IW547" s="26"/>
      <c r="IX547" s="26"/>
      <c r="IY547" s="26"/>
      <c r="IZ547" s="26"/>
      <c r="JA547" s="26"/>
      <c r="JB547" s="26"/>
      <c r="JC547" s="26"/>
      <c r="JD547" s="26"/>
      <c r="JE547" s="26"/>
      <c r="JF547" s="26"/>
      <c r="JG547" s="39"/>
      <c r="JH547" s="26"/>
      <c r="JI547" s="26"/>
      <c r="JJ547" s="26"/>
      <c r="JK547" s="26"/>
      <c r="JL547" s="26"/>
      <c r="JM547" s="26"/>
      <c r="JN547" s="26"/>
      <c r="JO547" s="26"/>
      <c r="JP547" s="26"/>
      <c r="JQ547" s="26"/>
      <c r="JR547" s="26"/>
      <c r="JS547" s="26"/>
      <c r="JT547" s="26"/>
      <c r="JU547" s="26"/>
      <c r="JV547" s="26"/>
      <c r="JW547" s="26"/>
      <c r="JX547" s="26"/>
      <c r="JY547" s="26"/>
      <c r="JZ547" s="26"/>
      <c r="KA547" s="26"/>
      <c r="KB547" s="39"/>
    </row>
    <row r="548" spans="2:288" ht="15" customHeight="1" x14ac:dyDescent="0.25">
      <c r="B548" s="293" t="str">
        <f t="shared" si="76"/>
        <v>Desk 21</v>
      </c>
      <c r="C548" s="295" t="str">
        <f t="shared" si="78"/>
        <v/>
      </c>
      <c r="D548" s="295" t="str">
        <f t="shared" si="78"/>
        <v/>
      </c>
      <c r="E548" s="295" t="str">
        <f t="shared" si="78"/>
        <v/>
      </c>
      <c r="F548" s="295" t="str">
        <f t="shared" si="78"/>
        <v/>
      </c>
      <c r="G548" s="591" t="str">
        <f t="shared" si="78"/>
        <v/>
      </c>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39"/>
      <c r="DX548" s="26"/>
      <c r="DY548" s="26"/>
      <c r="DZ548" s="26"/>
      <c r="EA548" s="26"/>
      <c r="EB548" s="26"/>
      <c r="EC548" s="26"/>
      <c r="ED548" s="26"/>
      <c r="EE548" s="26"/>
      <c r="EF548" s="26"/>
      <c r="EG548" s="26"/>
      <c r="EH548" s="26"/>
      <c r="EI548" s="26"/>
      <c r="EJ548" s="26"/>
      <c r="EK548" s="26"/>
      <c r="EL548" s="26"/>
      <c r="EM548" s="26"/>
      <c r="EN548" s="26"/>
      <c r="EO548" s="26"/>
      <c r="EP548" s="26"/>
      <c r="EQ548" s="26"/>
      <c r="ER548" s="39"/>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c r="GU548" s="26"/>
      <c r="GV548" s="26"/>
      <c r="GW548" s="26"/>
      <c r="GX548" s="26"/>
      <c r="GY548" s="26"/>
      <c r="GZ548" s="26"/>
      <c r="HA548" s="26"/>
      <c r="HB548" s="26"/>
      <c r="HC548" s="26"/>
      <c r="HD548" s="26"/>
      <c r="HE548" s="26"/>
      <c r="HF548" s="26"/>
      <c r="HG548" s="26"/>
      <c r="HH548" s="26"/>
      <c r="HI548" s="26"/>
      <c r="HJ548" s="26"/>
      <c r="HK548" s="26"/>
      <c r="HL548" s="26"/>
      <c r="HM548" s="26"/>
      <c r="HN548" s="26"/>
      <c r="HO548" s="26"/>
      <c r="HP548" s="26"/>
      <c r="HQ548" s="26"/>
      <c r="HR548" s="26"/>
      <c r="HS548" s="26"/>
      <c r="HT548" s="26"/>
      <c r="HU548" s="26"/>
      <c r="HV548" s="26"/>
      <c r="HW548" s="26"/>
      <c r="HX548" s="26"/>
      <c r="HY548" s="26"/>
      <c r="HZ548" s="26"/>
      <c r="IA548" s="26"/>
      <c r="IB548" s="26"/>
      <c r="IC548" s="26"/>
      <c r="ID548" s="26"/>
      <c r="IE548" s="26"/>
      <c r="IF548" s="26"/>
      <c r="IG548" s="26"/>
      <c r="IH548" s="26"/>
      <c r="II548" s="26"/>
      <c r="IJ548" s="26"/>
      <c r="IK548" s="26"/>
      <c r="IL548" s="26"/>
      <c r="IM548" s="26"/>
      <c r="IN548" s="26"/>
      <c r="IO548" s="26"/>
      <c r="IP548" s="26"/>
      <c r="IQ548" s="26"/>
      <c r="IR548" s="26"/>
      <c r="IS548" s="26"/>
      <c r="IT548" s="26"/>
      <c r="IU548" s="26"/>
      <c r="IV548" s="26"/>
      <c r="IW548" s="26"/>
      <c r="IX548" s="26"/>
      <c r="IY548" s="26"/>
      <c r="IZ548" s="26"/>
      <c r="JA548" s="26"/>
      <c r="JB548" s="26"/>
      <c r="JC548" s="26"/>
      <c r="JD548" s="26"/>
      <c r="JE548" s="26"/>
      <c r="JF548" s="26"/>
      <c r="JG548" s="39"/>
      <c r="JH548" s="26"/>
      <c r="JI548" s="26"/>
      <c r="JJ548" s="26"/>
      <c r="JK548" s="26"/>
      <c r="JL548" s="26"/>
      <c r="JM548" s="26"/>
      <c r="JN548" s="26"/>
      <c r="JO548" s="26"/>
      <c r="JP548" s="26"/>
      <c r="JQ548" s="26"/>
      <c r="JR548" s="26"/>
      <c r="JS548" s="26"/>
      <c r="JT548" s="26"/>
      <c r="JU548" s="26"/>
      <c r="JV548" s="26"/>
      <c r="JW548" s="26"/>
      <c r="JX548" s="26"/>
      <c r="JY548" s="26"/>
      <c r="JZ548" s="26"/>
      <c r="KA548" s="26"/>
      <c r="KB548" s="39"/>
    </row>
    <row r="549" spans="2:288" ht="15" customHeight="1" x14ac:dyDescent="0.25">
      <c r="B549" s="293" t="str">
        <f t="shared" si="76"/>
        <v>Desk 22</v>
      </c>
      <c r="C549" s="295" t="str">
        <f t="shared" si="78"/>
        <v/>
      </c>
      <c r="D549" s="295" t="str">
        <f t="shared" si="78"/>
        <v/>
      </c>
      <c r="E549" s="295" t="str">
        <f t="shared" si="78"/>
        <v/>
      </c>
      <c r="F549" s="295" t="str">
        <f t="shared" si="78"/>
        <v/>
      </c>
      <c r="G549" s="591" t="str">
        <f t="shared" si="78"/>
        <v/>
      </c>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39"/>
      <c r="DX549" s="26"/>
      <c r="DY549" s="26"/>
      <c r="DZ549" s="26"/>
      <c r="EA549" s="26"/>
      <c r="EB549" s="26"/>
      <c r="EC549" s="26"/>
      <c r="ED549" s="26"/>
      <c r="EE549" s="26"/>
      <c r="EF549" s="26"/>
      <c r="EG549" s="26"/>
      <c r="EH549" s="26"/>
      <c r="EI549" s="26"/>
      <c r="EJ549" s="26"/>
      <c r="EK549" s="26"/>
      <c r="EL549" s="26"/>
      <c r="EM549" s="26"/>
      <c r="EN549" s="26"/>
      <c r="EO549" s="26"/>
      <c r="EP549" s="26"/>
      <c r="EQ549" s="26"/>
      <c r="ER549" s="39"/>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c r="GU549" s="26"/>
      <c r="GV549" s="26"/>
      <c r="GW549" s="26"/>
      <c r="GX549" s="26"/>
      <c r="GY549" s="26"/>
      <c r="GZ549" s="26"/>
      <c r="HA549" s="26"/>
      <c r="HB549" s="26"/>
      <c r="HC549" s="26"/>
      <c r="HD549" s="26"/>
      <c r="HE549" s="26"/>
      <c r="HF549" s="26"/>
      <c r="HG549" s="26"/>
      <c r="HH549" s="26"/>
      <c r="HI549" s="26"/>
      <c r="HJ549" s="26"/>
      <c r="HK549" s="26"/>
      <c r="HL549" s="26"/>
      <c r="HM549" s="26"/>
      <c r="HN549" s="26"/>
      <c r="HO549" s="26"/>
      <c r="HP549" s="26"/>
      <c r="HQ549" s="26"/>
      <c r="HR549" s="26"/>
      <c r="HS549" s="26"/>
      <c r="HT549" s="26"/>
      <c r="HU549" s="26"/>
      <c r="HV549" s="26"/>
      <c r="HW549" s="26"/>
      <c r="HX549" s="26"/>
      <c r="HY549" s="26"/>
      <c r="HZ549" s="26"/>
      <c r="IA549" s="26"/>
      <c r="IB549" s="26"/>
      <c r="IC549" s="26"/>
      <c r="ID549" s="26"/>
      <c r="IE549" s="26"/>
      <c r="IF549" s="26"/>
      <c r="IG549" s="26"/>
      <c r="IH549" s="26"/>
      <c r="II549" s="26"/>
      <c r="IJ549" s="26"/>
      <c r="IK549" s="26"/>
      <c r="IL549" s="26"/>
      <c r="IM549" s="26"/>
      <c r="IN549" s="26"/>
      <c r="IO549" s="26"/>
      <c r="IP549" s="26"/>
      <c r="IQ549" s="26"/>
      <c r="IR549" s="26"/>
      <c r="IS549" s="26"/>
      <c r="IT549" s="26"/>
      <c r="IU549" s="26"/>
      <c r="IV549" s="26"/>
      <c r="IW549" s="26"/>
      <c r="IX549" s="26"/>
      <c r="IY549" s="26"/>
      <c r="IZ549" s="26"/>
      <c r="JA549" s="26"/>
      <c r="JB549" s="26"/>
      <c r="JC549" s="26"/>
      <c r="JD549" s="26"/>
      <c r="JE549" s="26"/>
      <c r="JF549" s="26"/>
      <c r="JG549" s="39"/>
      <c r="JH549" s="26"/>
      <c r="JI549" s="26"/>
      <c r="JJ549" s="26"/>
      <c r="JK549" s="26"/>
      <c r="JL549" s="26"/>
      <c r="JM549" s="26"/>
      <c r="JN549" s="26"/>
      <c r="JO549" s="26"/>
      <c r="JP549" s="26"/>
      <c r="JQ549" s="26"/>
      <c r="JR549" s="26"/>
      <c r="JS549" s="26"/>
      <c r="JT549" s="26"/>
      <c r="JU549" s="26"/>
      <c r="JV549" s="26"/>
      <c r="JW549" s="26"/>
      <c r="JX549" s="26"/>
      <c r="JY549" s="26"/>
      <c r="JZ549" s="26"/>
      <c r="KA549" s="26"/>
      <c r="KB549" s="39"/>
    </row>
    <row r="550" spans="2:288" ht="15" customHeight="1" x14ac:dyDescent="0.25">
      <c r="B550" s="293" t="str">
        <f t="shared" si="76"/>
        <v>Desk 23</v>
      </c>
      <c r="C550" s="295" t="str">
        <f t="shared" si="78"/>
        <v/>
      </c>
      <c r="D550" s="295" t="str">
        <f t="shared" si="78"/>
        <v/>
      </c>
      <c r="E550" s="295" t="str">
        <f t="shared" si="78"/>
        <v/>
      </c>
      <c r="F550" s="295" t="str">
        <f t="shared" si="78"/>
        <v/>
      </c>
      <c r="G550" s="591" t="str">
        <f t="shared" si="78"/>
        <v/>
      </c>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39"/>
      <c r="DX550" s="26"/>
      <c r="DY550" s="26"/>
      <c r="DZ550" s="26"/>
      <c r="EA550" s="26"/>
      <c r="EB550" s="26"/>
      <c r="EC550" s="26"/>
      <c r="ED550" s="26"/>
      <c r="EE550" s="26"/>
      <c r="EF550" s="26"/>
      <c r="EG550" s="26"/>
      <c r="EH550" s="26"/>
      <c r="EI550" s="26"/>
      <c r="EJ550" s="26"/>
      <c r="EK550" s="26"/>
      <c r="EL550" s="26"/>
      <c r="EM550" s="26"/>
      <c r="EN550" s="26"/>
      <c r="EO550" s="26"/>
      <c r="EP550" s="26"/>
      <c r="EQ550" s="26"/>
      <c r="ER550" s="39"/>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c r="GU550" s="26"/>
      <c r="GV550" s="26"/>
      <c r="GW550" s="26"/>
      <c r="GX550" s="26"/>
      <c r="GY550" s="26"/>
      <c r="GZ550" s="26"/>
      <c r="HA550" s="26"/>
      <c r="HB550" s="26"/>
      <c r="HC550" s="26"/>
      <c r="HD550" s="26"/>
      <c r="HE550" s="26"/>
      <c r="HF550" s="26"/>
      <c r="HG550" s="26"/>
      <c r="HH550" s="26"/>
      <c r="HI550" s="26"/>
      <c r="HJ550" s="26"/>
      <c r="HK550" s="26"/>
      <c r="HL550" s="26"/>
      <c r="HM550" s="26"/>
      <c r="HN550" s="26"/>
      <c r="HO550" s="26"/>
      <c r="HP550" s="26"/>
      <c r="HQ550" s="26"/>
      <c r="HR550" s="26"/>
      <c r="HS550" s="26"/>
      <c r="HT550" s="26"/>
      <c r="HU550" s="26"/>
      <c r="HV550" s="26"/>
      <c r="HW550" s="26"/>
      <c r="HX550" s="26"/>
      <c r="HY550" s="26"/>
      <c r="HZ550" s="26"/>
      <c r="IA550" s="26"/>
      <c r="IB550" s="26"/>
      <c r="IC550" s="26"/>
      <c r="ID550" s="26"/>
      <c r="IE550" s="26"/>
      <c r="IF550" s="26"/>
      <c r="IG550" s="26"/>
      <c r="IH550" s="26"/>
      <c r="II550" s="26"/>
      <c r="IJ550" s="26"/>
      <c r="IK550" s="26"/>
      <c r="IL550" s="26"/>
      <c r="IM550" s="26"/>
      <c r="IN550" s="26"/>
      <c r="IO550" s="26"/>
      <c r="IP550" s="26"/>
      <c r="IQ550" s="26"/>
      <c r="IR550" s="26"/>
      <c r="IS550" s="26"/>
      <c r="IT550" s="26"/>
      <c r="IU550" s="26"/>
      <c r="IV550" s="26"/>
      <c r="IW550" s="26"/>
      <c r="IX550" s="26"/>
      <c r="IY550" s="26"/>
      <c r="IZ550" s="26"/>
      <c r="JA550" s="26"/>
      <c r="JB550" s="26"/>
      <c r="JC550" s="26"/>
      <c r="JD550" s="26"/>
      <c r="JE550" s="26"/>
      <c r="JF550" s="26"/>
      <c r="JG550" s="39"/>
      <c r="JH550" s="26"/>
      <c r="JI550" s="26"/>
      <c r="JJ550" s="26"/>
      <c r="JK550" s="26"/>
      <c r="JL550" s="26"/>
      <c r="JM550" s="26"/>
      <c r="JN550" s="26"/>
      <c r="JO550" s="26"/>
      <c r="JP550" s="26"/>
      <c r="JQ550" s="26"/>
      <c r="JR550" s="26"/>
      <c r="JS550" s="26"/>
      <c r="JT550" s="26"/>
      <c r="JU550" s="26"/>
      <c r="JV550" s="26"/>
      <c r="JW550" s="26"/>
      <c r="JX550" s="26"/>
      <c r="JY550" s="26"/>
      <c r="JZ550" s="26"/>
      <c r="KA550" s="26"/>
      <c r="KB550" s="39"/>
    </row>
    <row r="551" spans="2:288" ht="15" customHeight="1" x14ac:dyDescent="0.25">
      <c r="B551" s="293" t="str">
        <f t="shared" si="76"/>
        <v>Desk 24</v>
      </c>
      <c r="C551" s="295" t="str">
        <f t="shared" si="78"/>
        <v/>
      </c>
      <c r="D551" s="295" t="str">
        <f t="shared" si="78"/>
        <v/>
      </c>
      <c r="E551" s="295" t="str">
        <f t="shared" si="78"/>
        <v/>
      </c>
      <c r="F551" s="295" t="str">
        <f t="shared" si="78"/>
        <v/>
      </c>
      <c r="G551" s="591" t="str">
        <f t="shared" si="78"/>
        <v/>
      </c>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39"/>
      <c r="DX551" s="26"/>
      <c r="DY551" s="26"/>
      <c r="DZ551" s="26"/>
      <c r="EA551" s="26"/>
      <c r="EB551" s="26"/>
      <c r="EC551" s="26"/>
      <c r="ED551" s="26"/>
      <c r="EE551" s="26"/>
      <c r="EF551" s="26"/>
      <c r="EG551" s="26"/>
      <c r="EH551" s="26"/>
      <c r="EI551" s="26"/>
      <c r="EJ551" s="26"/>
      <c r="EK551" s="26"/>
      <c r="EL551" s="26"/>
      <c r="EM551" s="26"/>
      <c r="EN551" s="26"/>
      <c r="EO551" s="26"/>
      <c r="EP551" s="26"/>
      <c r="EQ551" s="26"/>
      <c r="ER551" s="39"/>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c r="GU551" s="26"/>
      <c r="GV551" s="26"/>
      <c r="GW551" s="26"/>
      <c r="GX551" s="26"/>
      <c r="GY551" s="26"/>
      <c r="GZ551" s="26"/>
      <c r="HA551" s="26"/>
      <c r="HB551" s="26"/>
      <c r="HC551" s="26"/>
      <c r="HD551" s="26"/>
      <c r="HE551" s="26"/>
      <c r="HF551" s="26"/>
      <c r="HG551" s="26"/>
      <c r="HH551" s="26"/>
      <c r="HI551" s="26"/>
      <c r="HJ551" s="26"/>
      <c r="HK551" s="26"/>
      <c r="HL551" s="26"/>
      <c r="HM551" s="26"/>
      <c r="HN551" s="26"/>
      <c r="HO551" s="26"/>
      <c r="HP551" s="26"/>
      <c r="HQ551" s="26"/>
      <c r="HR551" s="26"/>
      <c r="HS551" s="26"/>
      <c r="HT551" s="26"/>
      <c r="HU551" s="26"/>
      <c r="HV551" s="26"/>
      <c r="HW551" s="26"/>
      <c r="HX551" s="26"/>
      <c r="HY551" s="26"/>
      <c r="HZ551" s="26"/>
      <c r="IA551" s="26"/>
      <c r="IB551" s="26"/>
      <c r="IC551" s="26"/>
      <c r="ID551" s="26"/>
      <c r="IE551" s="26"/>
      <c r="IF551" s="26"/>
      <c r="IG551" s="26"/>
      <c r="IH551" s="26"/>
      <c r="II551" s="26"/>
      <c r="IJ551" s="26"/>
      <c r="IK551" s="26"/>
      <c r="IL551" s="26"/>
      <c r="IM551" s="26"/>
      <c r="IN551" s="26"/>
      <c r="IO551" s="26"/>
      <c r="IP551" s="26"/>
      <c r="IQ551" s="26"/>
      <c r="IR551" s="26"/>
      <c r="IS551" s="26"/>
      <c r="IT551" s="26"/>
      <c r="IU551" s="26"/>
      <c r="IV551" s="26"/>
      <c r="IW551" s="26"/>
      <c r="IX551" s="26"/>
      <c r="IY551" s="26"/>
      <c r="IZ551" s="26"/>
      <c r="JA551" s="26"/>
      <c r="JB551" s="26"/>
      <c r="JC551" s="26"/>
      <c r="JD551" s="26"/>
      <c r="JE551" s="26"/>
      <c r="JF551" s="26"/>
      <c r="JG551" s="39"/>
      <c r="JH551" s="26"/>
      <c r="JI551" s="26"/>
      <c r="JJ551" s="26"/>
      <c r="JK551" s="26"/>
      <c r="JL551" s="26"/>
      <c r="JM551" s="26"/>
      <c r="JN551" s="26"/>
      <c r="JO551" s="26"/>
      <c r="JP551" s="26"/>
      <c r="JQ551" s="26"/>
      <c r="JR551" s="26"/>
      <c r="JS551" s="26"/>
      <c r="JT551" s="26"/>
      <c r="JU551" s="26"/>
      <c r="JV551" s="26"/>
      <c r="JW551" s="26"/>
      <c r="JX551" s="26"/>
      <c r="JY551" s="26"/>
      <c r="JZ551" s="26"/>
      <c r="KA551" s="26"/>
      <c r="KB551" s="39"/>
    </row>
    <row r="552" spans="2:288" ht="15" customHeight="1" x14ac:dyDescent="0.25">
      <c r="B552" s="293" t="str">
        <f t="shared" si="76"/>
        <v>Desk 25</v>
      </c>
      <c r="C552" s="295" t="str">
        <f t="shared" si="78"/>
        <v/>
      </c>
      <c r="D552" s="295" t="str">
        <f t="shared" si="78"/>
        <v/>
      </c>
      <c r="E552" s="295" t="str">
        <f t="shared" si="78"/>
        <v/>
      </c>
      <c r="F552" s="295" t="str">
        <f t="shared" si="78"/>
        <v/>
      </c>
      <c r="G552" s="591" t="str">
        <f t="shared" si="78"/>
        <v/>
      </c>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39"/>
      <c r="DX552" s="26"/>
      <c r="DY552" s="26"/>
      <c r="DZ552" s="26"/>
      <c r="EA552" s="26"/>
      <c r="EB552" s="26"/>
      <c r="EC552" s="26"/>
      <c r="ED552" s="26"/>
      <c r="EE552" s="26"/>
      <c r="EF552" s="26"/>
      <c r="EG552" s="26"/>
      <c r="EH552" s="26"/>
      <c r="EI552" s="26"/>
      <c r="EJ552" s="26"/>
      <c r="EK552" s="26"/>
      <c r="EL552" s="26"/>
      <c r="EM552" s="26"/>
      <c r="EN552" s="26"/>
      <c r="EO552" s="26"/>
      <c r="EP552" s="26"/>
      <c r="EQ552" s="26"/>
      <c r="ER552" s="39"/>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c r="GU552" s="26"/>
      <c r="GV552" s="26"/>
      <c r="GW552" s="26"/>
      <c r="GX552" s="26"/>
      <c r="GY552" s="26"/>
      <c r="GZ552" s="26"/>
      <c r="HA552" s="26"/>
      <c r="HB552" s="26"/>
      <c r="HC552" s="26"/>
      <c r="HD552" s="26"/>
      <c r="HE552" s="26"/>
      <c r="HF552" s="26"/>
      <c r="HG552" s="26"/>
      <c r="HH552" s="26"/>
      <c r="HI552" s="26"/>
      <c r="HJ552" s="26"/>
      <c r="HK552" s="26"/>
      <c r="HL552" s="26"/>
      <c r="HM552" s="26"/>
      <c r="HN552" s="26"/>
      <c r="HO552" s="26"/>
      <c r="HP552" s="26"/>
      <c r="HQ552" s="26"/>
      <c r="HR552" s="26"/>
      <c r="HS552" s="26"/>
      <c r="HT552" s="26"/>
      <c r="HU552" s="26"/>
      <c r="HV552" s="26"/>
      <c r="HW552" s="26"/>
      <c r="HX552" s="26"/>
      <c r="HY552" s="26"/>
      <c r="HZ552" s="26"/>
      <c r="IA552" s="26"/>
      <c r="IB552" s="26"/>
      <c r="IC552" s="26"/>
      <c r="ID552" s="26"/>
      <c r="IE552" s="26"/>
      <c r="IF552" s="26"/>
      <c r="IG552" s="26"/>
      <c r="IH552" s="26"/>
      <c r="II552" s="26"/>
      <c r="IJ552" s="26"/>
      <c r="IK552" s="26"/>
      <c r="IL552" s="26"/>
      <c r="IM552" s="26"/>
      <c r="IN552" s="26"/>
      <c r="IO552" s="26"/>
      <c r="IP552" s="26"/>
      <c r="IQ552" s="26"/>
      <c r="IR552" s="26"/>
      <c r="IS552" s="26"/>
      <c r="IT552" s="26"/>
      <c r="IU552" s="26"/>
      <c r="IV552" s="26"/>
      <c r="IW552" s="26"/>
      <c r="IX552" s="26"/>
      <c r="IY552" s="26"/>
      <c r="IZ552" s="26"/>
      <c r="JA552" s="26"/>
      <c r="JB552" s="26"/>
      <c r="JC552" s="26"/>
      <c r="JD552" s="26"/>
      <c r="JE552" s="26"/>
      <c r="JF552" s="26"/>
      <c r="JG552" s="39"/>
      <c r="JH552" s="26"/>
      <c r="JI552" s="26"/>
      <c r="JJ552" s="26"/>
      <c r="JK552" s="26"/>
      <c r="JL552" s="26"/>
      <c r="JM552" s="26"/>
      <c r="JN552" s="26"/>
      <c r="JO552" s="26"/>
      <c r="JP552" s="26"/>
      <c r="JQ552" s="26"/>
      <c r="JR552" s="26"/>
      <c r="JS552" s="26"/>
      <c r="JT552" s="26"/>
      <c r="JU552" s="26"/>
      <c r="JV552" s="26"/>
      <c r="JW552" s="26"/>
      <c r="JX552" s="26"/>
      <c r="JY552" s="26"/>
      <c r="JZ552" s="26"/>
      <c r="KA552" s="26"/>
      <c r="KB552" s="39"/>
    </row>
    <row r="553" spans="2:288" ht="15" customHeight="1" x14ac:dyDescent="0.25">
      <c r="B553" s="293" t="str">
        <f t="shared" si="76"/>
        <v>Desk 26</v>
      </c>
      <c r="C553" s="295" t="str">
        <f t="shared" si="78"/>
        <v/>
      </c>
      <c r="D553" s="295" t="str">
        <f t="shared" si="78"/>
        <v/>
      </c>
      <c r="E553" s="295" t="str">
        <f t="shared" si="78"/>
        <v/>
      </c>
      <c r="F553" s="295" t="str">
        <f t="shared" si="78"/>
        <v/>
      </c>
      <c r="G553" s="591" t="str">
        <f t="shared" si="78"/>
        <v/>
      </c>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39"/>
      <c r="DX553" s="26"/>
      <c r="DY553" s="26"/>
      <c r="DZ553" s="26"/>
      <c r="EA553" s="26"/>
      <c r="EB553" s="26"/>
      <c r="EC553" s="26"/>
      <c r="ED553" s="26"/>
      <c r="EE553" s="26"/>
      <c r="EF553" s="26"/>
      <c r="EG553" s="26"/>
      <c r="EH553" s="26"/>
      <c r="EI553" s="26"/>
      <c r="EJ553" s="26"/>
      <c r="EK553" s="26"/>
      <c r="EL553" s="26"/>
      <c r="EM553" s="26"/>
      <c r="EN553" s="26"/>
      <c r="EO553" s="26"/>
      <c r="EP553" s="26"/>
      <c r="EQ553" s="26"/>
      <c r="ER553" s="39"/>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c r="GU553" s="26"/>
      <c r="GV553" s="26"/>
      <c r="GW553" s="26"/>
      <c r="GX553" s="26"/>
      <c r="GY553" s="26"/>
      <c r="GZ553" s="26"/>
      <c r="HA553" s="26"/>
      <c r="HB553" s="26"/>
      <c r="HC553" s="26"/>
      <c r="HD553" s="26"/>
      <c r="HE553" s="26"/>
      <c r="HF553" s="26"/>
      <c r="HG553" s="26"/>
      <c r="HH553" s="26"/>
      <c r="HI553" s="26"/>
      <c r="HJ553" s="26"/>
      <c r="HK553" s="26"/>
      <c r="HL553" s="26"/>
      <c r="HM553" s="26"/>
      <c r="HN553" s="26"/>
      <c r="HO553" s="26"/>
      <c r="HP553" s="26"/>
      <c r="HQ553" s="26"/>
      <c r="HR553" s="26"/>
      <c r="HS553" s="26"/>
      <c r="HT553" s="26"/>
      <c r="HU553" s="26"/>
      <c r="HV553" s="26"/>
      <c r="HW553" s="26"/>
      <c r="HX553" s="26"/>
      <c r="HY553" s="26"/>
      <c r="HZ553" s="26"/>
      <c r="IA553" s="26"/>
      <c r="IB553" s="26"/>
      <c r="IC553" s="26"/>
      <c r="ID553" s="26"/>
      <c r="IE553" s="26"/>
      <c r="IF553" s="26"/>
      <c r="IG553" s="26"/>
      <c r="IH553" s="26"/>
      <c r="II553" s="26"/>
      <c r="IJ553" s="26"/>
      <c r="IK553" s="26"/>
      <c r="IL553" s="26"/>
      <c r="IM553" s="26"/>
      <c r="IN553" s="26"/>
      <c r="IO553" s="26"/>
      <c r="IP553" s="26"/>
      <c r="IQ553" s="26"/>
      <c r="IR553" s="26"/>
      <c r="IS553" s="26"/>
      <c r="IT553" s="26"/>
      <c r="IU553" s="26"/>
      <c r="IV553" s="26"/>
      <c r="IW553" s="26"/>
      <c r="IX553" s="26"/>
      <c r="IY553" s="26"/>
      <c r="IZ553" s="26"/>
      <c r="JA553" s="26"/>
      <c r="JB553" s="26"/>
      <c r="JC553" s="26"/>
      <c r="JD553" s="26"/>
      <c r="JE553" s="26"/>
      <c r="JF553" s="26"/>
      <c r="JG553" s="39"/>
      <c r="JH553" s="26"/>
      <c r="JI553" s="26"/>
      <c r="JJ553" s="26"/>
      <c r="JK553" s="26"/>
      <c r="JL553" s="26"/>
      <c r="JM553" s="26"/>
      <c r="JN553" s="26"/>
      <c r="JO553" s="26"/>
      <c r="JP553" s="26"/>
      <c r="JQ553" s="26"/>
      <c r="JR553" s="26"/>
      <c r="JS553" s="26"/>
      <c r="JT553" s="26"/>
      <c r="JU553" s="26"/>
      <c r="JV553" s="26"/>
      <c r="JW553" s="26"/>
      <c r="JX553" s="26"/>
      <c r="JY553" s="26"/>
      <c r="JZ553" s="26"/>
      <c r="KA553" s="26"/>
      <c r="KB553" s="39"/>
    </row>
    <row r="554" spans="2:288" ht="15" customHeight="1" x14ac:dyDescent="0.25">
      <c r="B554" s="293" t="str">
        <f t="shared" si="76"/>
        <v>Desk 27</v>
      </c>
      <c r="C554" s="295" t="str">
        <f t="shared" si="78"/>
        <v/>
      </c>
      <c r="D554" s="295" t="str">
        <f t="shared" si="78"/>
        <v/>
      </c>
      <c r="E554" s="295" t="str">
        <f t="shared" si="78"/>
        <v/>
      </c>
      <c r="F554" s="295" t="str">
        <f t="shared" si="78"/>
        <v/>
      </c>
      <c r="G554" s="591" t="str">
        <f t="shared" si="78"/>
        <v/>
      </c>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39"/>
      <c r="DX554" s="26"/>
      <c r="DY554" s="26"/>
      <c r="DZ554" s="26"/>
      <c r="EA554" s="26"/>
      <c r="EB554" s="26"/>
      <c r="EC554" s="26"/>
      <c r="ED554" s="26"/>
      <c r="EE554" s="26"/>
      <c r="EF554" s="26"/>
      <c r="EG554" s="26"/>
      <c r="EH554" s="26"/>
      <c r="EI554" s="26"/>
      <c r="EJ554" s="26"/>
      <c r="EK554" s="26"/>
      <c r="EL554" s="26"/>
      <c r="EM554" s="26"/>
      <c r="EN554" s="26"/>
      <c r="EO554" s="26"/>
      <c r="EP554" s="26"/>
      <c r="EQ554" s="26"/>
      <c r="ER554" s="39"/>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c r="GU554" s="26"/>
      <c r="GV554" s="26"/>
      <c r="GW554" s="26"/>
      <c r="GX554" s="26"/>
      <c r="GY554" s="26"/>
      <c r="GZ554" s="26"/>
      <c r="HA554" s="26"/>
      <c r="HB554" s="26"/>
      <c r="HC554" s="26"/>
      <c r="HD554" s="26"/>
      <c r="HE554" s="26"/>
      <c r="HF554" s="26"/>
      <c r="HG554" s="26"/>
      <c r="HH554" s="26"/>
      <c r="HI554" s="26"/>
      <c r="HJ554" s="26"/>
      <c r="HK554" s="26"/>
      <c r="HL554" s="26"/>
      <c r="HM554" s="26"/>
      <c r="HN554" s="26"/>
      <c r="HO554" s="26"/>
      <c r="HP554" s="26"/>
      <c r="HQ554" s="26"/>
      <c r="HR554" s="26"/>
      <c r="HS554" s="26"/>
      <c r="HT554" s="26"/>
      <c r="HU554" s="26"/>
      <c r="HV554" s="26"/>
      <c r="HW554" s="26"/>
      <c r="HX554" s="26"/>
      <c r="HY554" s="26"/>
      <c r="HZ554" s="26"/>
      <c r="IA554" s="26"/>
      <c r="IB554" s="26"/>
      <c r="IC554" s="26"/>
      <c r="ID554" s="26"/>
      <c r="IE554" s="26"/>
      <c r="IF554" s="26"/>
      <c r="IG554" s="26"/>
      <c r="IH554" s="26"/>
      <c r="II554" s="26"/>
      <c r="IJ554" s="26"/>
      <c r="IK554" s="26"/>
      <c r="IL554" s="26"/>
      <c r="IM554" s="26"/>
      <c r="IN554" s="26"/>
      <c r="IO554" s="26"/>
      <c r="IP554" s="26"/>
      <c r="IQ554" s="26"/>
      <c r="IR554" s="26"/>
      <c r="IS554" s="26"/>
      <c r="IT554" s="26"/>
      <c r="IU554" s="26"/>
      <c r="IV554" s="26"/>
      <c r="IW554" s="26"/>
      <c r="IX554" s="26"/>
      <c r="IY554" s="26"/>
      <c r="IZ554" s="26"/>
      <c r="JA554" s="26"/>
      <c r="JB554" s="26"/>
      <c r="JC554" s="26"/>
      <c r="JD554" s="26"/>
      <c r="JE554" s="26"/>
      <c r="JF554" s="26"/>
      <c r="JG554" s="39"/>
      <c r="JH554" s="26"/>
      <c r="JI554" s="26"/>
      <c r="JJ554" s="26"/>
      <c r="JK554" s="26"/>
      <c r="JL554" s="26"/>
      <c r="JM554" s="26"/>
      <c r="JN554" s="26"/>
      <c r="JO554" s="26"/>
      <c r="JP554" s="26"/>
      <c r="JQ554" s="26"/>
      <c r="JR554" s="26"/>
      <c r="JS554" s="26"/>
      <c r="JT554" s="26"/>
      <c r="JU554" s="26"/>
      <c r="JV554" s="26"/>
      <c r="JW554" s="26"/>
      <c r="JX554" s="26"/>
      <c r="JY554" s="26"/>
      <c r="JZ554" s="26"/>
      <c r="KA554" s="26"/>
      <c r="KB554" s="39"/>
    </row>
    <row r="555" spans="2:288" ht="15" customHeight="1" x14ac:dyDescent="0.25">
      <c r="B555" s="293" t="str">
        <f t="shared" si="76"/>
        <v>Desk 28</v>
      </c>
      <c r="C555" s="295" t="str">
        <f t="shared" si="78"/>
        <v/>
      </c>
      <c r="D555" s="295" t="str">
        <f t="shared" si="78"/>
        <v/>
      </c>
      <c r="E555" s="295" t="str">
        <f t="shared" si="78"/>
        <v/>
      </c>
      <c r="F555" s="295" t="str">
        <f t="shared" si="78"/>
        <v/>
      </c>
      <c r="G555" s="591" t="str">
        <f t="shared" si="78"/>
        <v/>
      </c>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39"/>
      <c r="DX555" s="26"/>
      <c r="DY555" s="26"/>
      <c r="DZ555" s="26"/>
      <c r="EA555" s="26"/>
      <c r="EB555" s="26"/>
      <c r="EC555" s="26"/>
      <c r="ED555" s="26"/>
      <c r="EE555" s="26"/>
      <c r="EF555" s="26"/>
      <c r="EG555" s="26"/>
      <c r="EH555" s="26"/>
      <c r="EI555" s="26"/>
      <c r="EJ555" s="26"/>
      <c r="EK555" s="26"/>
      <c r="EL555" s="26"/>
      <c r="EM555" s="26"/>
      <c r="EN555" s="26"/>
      <c r="EO555" s="26"/>
      <c r="EP555" s="26"/>
      <c r="EQ555" s="26"/>
      <c r="ER555" s="39"/>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c r="GU555" s="26"/>
      <c r="GV555" s="26"/>
      <c r="GW555" s="26"/>
      <c r="GX555" s="26"/>
      <c r="GY555" s="26"/>
      <c r="GZ555" s="26"/>
      <c r="HA555" s="26"/>
      <c r="HB555" s="26"/>
      <c r="HC555" s="26"/>
      <c r="HD555" s="26"/>
      <c r="HE555" s="26"/>
      <c r="HF555" s="26"/>
      <c r="HG555" s="26"/>
      <c r="HH555" s="26"/>
      <c r="HI555" s="26"/>
      <c r="HJ555" s="26"/>
      <c r="HK555" s="26"/>
      <c r="HL555" s="26"/>
      <c r="HM555" s="26"/>
      <c r="HN555" s="26"/>
      <c r="HO555" s="26"/>
      <c r="HP555" s="26"/>
      <c r="HQ555" s="26"/>
      <c r="HR555" s="26"/>
      <c r="HS555" s="26"/>
      <c r="HT555" s="26"/>
      <c r="HU555" s="26"/>
      <c r="HV555" s="26"/>
      <c r="HW555" s="26"/>
      <c r="HX555" s="26"/>
      <c r="HY555" s="26"/>
      <c r="HZ555" s="26"/>
      <c r="IA555" s="26"/>
      <c r="IB555" s="26"/>
      <c r="IC555" s="26"/>
      <c r="ID555" s="26"/>
      <c r="IE555" s="26"/>
      <c r="IF555" s="26"/>
      <c r="IG555" s="26"/>
      <c r="IH555" s="26"/>
      <c r="II555" s="26"/>
      <c r="IJ555" s="26"/>
      <c r="IK555" s="26"/>
      <c r="IL555" s="26"/>
      <c r="IM555" s="26"/>
      <c r="IN555" s="26"/>
      <c r="IO555" s="26"/>
      <c r="IP555" s="26"/>
      <c r="IQ555" s="26"/>
      <c r="IR555" s="26"/>
      <c r="IS555" s="26"/>
      <c r="IT555" s="26"/>
      <c r="IU555" s="26"/>
      <c r="IV555" s="26"/>
      <c r="IW555" s="26"/>
      <c r="IX555" s="26"/>
      <c r="IY555" s="26"/>
      <c r="IZ555" s="26"/>
      <c r="JA555" s="26"/>
      <c r="JB555" s="26"/>
      <c r="JC555" s="26"/>
      <c r="JD555" s="26"/>
      <c r="JE555" s="26"/>
      <c r="JF555" s="26"/>
      <c r="JG555" s="39"/>
      <c r="JH555" s="26"/>
      <c r="JI555" s="26"/>
      <c r="JJ555" s="26"/>
      <c r="JK555" s="26"/>
      <c r="JL555" s="26"/>
      <c r="JM555" s="26"/>
      <c r="JN555" s="26"/>
      <c r="JO555" s="26"/>
      <c r="JP555" s="26"/>
      <c r="JQ555" s="26"/>
      <c r="JR555" s="26"/>
      <c r="JS555" s="26"/>
      <c r="JT555" s="26"/>
      <c r="JU555" s="26"/>
      <c r="JV555" s="26"/>
      <c r="JW555" s="26"/>
      <c r="JX555" s="26"/>
      <c r="JY555" s="26"/>
      <c r="JZ555" s="26"/>
      <c r="KA555" s="26"/>
      <c r="KB555" s="39"/>
    </row>
    <row r="556" spans="2:288" ht="15" customHeight="1" x14ac:dyDescent="0.25">
      <c r="B556" s="293" t="str">
        <f t="shared" si="76"/>
        <v>Desk 29</v>
      </c>
      <c r="C556" s="295" t="str">
        <f t="shared" si="78"/>
        <v/>
      </c>
      <c r="D556" s="295" t="str">
        <f t="shared" si="78"/>
        <v/>
      </c>
      <c r="E556" s="295" t="str">
        <f t="shared" si="78"/>
        <v/>
      </c>
      <c r="F556" s="295" t="str">
        <f t="shared" si="78"/>
        <v/>
      </c>
      <c r="G556" s="591" t="str">
        <f t="shared" si="78"/>
        <v/>
      </c>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39"/>
      <c r="DX556" s="26"/>
      <c r="DY556" s="26"/>
      <c r="DZ556" s="26"/>
      <c r="EA556" s="26"/>
      <c r="EB556" s="26"/>
      <c r="EC556" s="26"/>
      <c r="ED556" s="26"/>
      <c r="EE556" s="26"/>
      <c r="EF556" s="26"/>
      <c r="EG556" s="26"/>
      <c r="EH556" s="26"/>
      <c r="EI556" s="26"/>
      <c r="EJ556" s="26"/>
      <c r="EK556" s="26"/>
      <c r="EL556" s="26"/>
      <c r="EM556" s="26"/>
      <c r="EN556" s="26"/>
      <c r="EO556" s="26"/>
      <c r="EP556" s="26"/>
      <c r="EQ556" s="26"/>
      <c r="ER556" s="39"/>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c r="GU556" s="26"/>
      <c r="GV556" s="26"/>
      <c r="GW556" s="26"/>
      <c r="GX556" s="26"/>
      <c r="GY556" s="26"/>
      <c r="GZ556" s="26"/>
      <c r="HA556" s="26"/>
      <c r="HB556" s="26"/>
      <c r="HC556" s="26"/>
      <c r="HD556" s="26"/>
      <c r="HE556" s="26"/>
      <c r="HF556" s="26"/>
      <c r="HG556" s="26"/>
      <c r="HH556" s="26"/>
      <c r="HI556" s="26"/>
      <c r="HJ556" s="26"/>
      <c r="HK556" s="26"/>
      <c r="HL556" s="26"/>
      <c r="HM556" s="26"/>
      <c r="HN556" s="26"/>
      <c r="HO556" s="26"/>
      <c r="HP556" s="26"/>
      <c r="HQ556" s="26"/>
      <c r="HR556" s="26"/>
      <c r="HS556" s="26"/>
      <c r="HT556" s="26"/>
      <c r="HU556" s="26"/>
      <c r="HV556" s="26"/>
      <c r="HW556" s="26"/>
      <c r="HX556" s="26"/>
      <c r="HY556" s="26"/>
      <c r="HZ556" s="26"/>
      <c r="IA556" s="26"/>
      <c r="IB556" s="26"/>
      <c r="IC556" s="26"/>
      <c r="ID556" s="26"/>
      <c r="IE556" s="26"/>
      <c r="IF556" s="26"/>
      <c r="IG556" s="26"/>
      <c r="IH556" s="26"/>
      <c r="II556" s="26"/>
      <c r="IJ556" s="26"/>
      <c r="IK556" s="26"/>
      <c r="IL556" s="26"/>
      <c r="IM556" s="26"/>
      <c r="IN556" s="26"/>
      <c r="IO556" s="26"/>
      <c r="IP556" s="26"/>
      <c r="IQ556" s="26"/>
      <c r="IR556" s="26"/>
      <c r="IS556" s="26"/>
      <c r="IT556" s="26"/>
      <c r="IU556" s="26"/>
      <c r="IV556" s="26"/>
      <c r="IW556" s="26"/>
      <c r="IX556" s="26"/>
      <c r="IY556" s="26"/>
      <c r="IZ556" s="26"/>
      <c r="JA556" s="26"/>
      <c r="JB556" s="26"/>
      <c r="JC556" s="26"/>
      <c r="JD556" s="26"/>
      <c r="JE556" s="26"/>
      <c r="JF556" s="26"/>
      <c r="JG556" s="39"/>
      <c r="JH556" s="26"/>
      <c r="JI556" s="26"/>
      <c r="JJ556" s="26"/>
      <c r="JK556" s="26"/>
      <c r="JL556" s="26"/>
      <c r="JM556" s="26"/>
      <c r="JN556" s="26"/>
      <c r="JO556" s="26"/>
      <c r="JP556" s="26"/>
      <c r="JQ556" s="26"/>
      <c r="JR556" s="26"/>
      <c r="JS556" s="26"/>
      <c r="JT556" s="26"/>
      <c r="JU556" s="26"/>
      <c r="JV556" s="26"/>
      <c r="JW556" s="26"/>
      <c r="JX556" s="26"/>
      <c r="JY556" s="26"/>
      <c r="JZ556" s="26"/>
      <c r="KA556" s="26"/>
      <c r="KB556" s="39"/>
    </row>
    <row r="557" spans="2:288" ht="15" customHeight="1" x14ac:dyDescent="0.25">
      <c r="B557" s="293" t="str">
        <f t="shared" si="76"/>
        <v>Desk 30</v>
      </c>
      <c r="C557" s="295" t="str">
        <f t="shared" si="78"/>
        <v/>
      </c>
      <c r="D557" s="295" t="str">
        <f t="shared" si="78"/>
        <v/>
      </c>
      <c r="E557" s="295" t="str">
        <f t="shared" si="78"/>
        <v/>
      </c>
      <c r="F557" s="295" t="str">
        <f t="shared" si="78"/>
        <v/>
      </c>
      <c r="G557" s="591" t="str">
        <f t="shared" si="78"/>
        <v/>
      </c>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39"/>
      <c r="DX557" s="26"/>
      <c r="DY557" s="26"/>
      <c r="DZ557" s="26"/>
      <c r="EA557" s="26"/>
      <c r="EB557" s="26"/>
      <c r="EC557" s="26"/>
      <c r="ED557" s="26"/>
      <c r="EE557" s="26"/>
      <c r="EF557" s="26"/>
      <c r="EG557" s="26"/>
      <c r="EH557" s="26"/>
      <c r="EI557" s="26"/>
      <c r="EJ557" s="26"/>
      <c r="EK557" s="26"/>
      <c r="EL557" s="26"/>
      <c r="EM557" s="26"/>
      <c r="EN557" s="26"/>
      <c r="EO557" s="26"/>
      <c r="EP557" s="26"/>
      <c r="EQ557" s="26"/>
      <c r="ER557" s="39"/>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c r="GU557" s="26"/>
      <c r="GV557" s="26"/>
      <c r="GW557" s="26"/>
      <c r="GX557" s="26"/>
      <c r="GY557" s="26"/>
      <c r="GZ557" s="26"/>
      <c r="HA557" s="26"/>
      <c r="HB557" s="26"/>
      <c r="HC557" s="26"/>
      <c r="HD557" s="26"/>
      <c r="HE557" s="26"/>
      <c r="HF557" s="26"/>
      <c r="HG557" s="26"/>
      <c r="HH557" s="26"/>
      <c r="HI557" s="26"/>
      <c r="HJ557" s="26"/>
      <c r="HK557" s="26"/>
      <c r="HL557" s="26"/>
      <c r="HM557" s="26"/>
      <c r="HN557" s="26"/>
      <c r="HO557" s="26"/>
      <c r="HP557" s="26"/>
      <c r="HQ557" s="26"/>
      <c r="HR557" s="26"/>
      <c r="HS557" s="26"/>
      <c r="HT557" s="26"/>
      <c r="HU557" s="26"/>
      <c r="HV557" s="26"/>
      <c r="HW557" s="26"/>
      <c r="HX557" s="26"/>
      <c r="HY557" s="26"/>
      <c r="HZ557" s="26"/>
      <c r="IA557" s="26"/>
      <c r="IB557" s="26"/>
      <c r="IC557" s="26"/>
      <c r="ID557" s="26"/>
      <c r="IE557" s="26"/>
      <c r="IF557" s="26"/>
      <c r="IG557" s="26"/>
      <c r="IH557" s="26"/>
      <c r="II557" s="26"/>
      <c r="IJ557" s="26"/>
      <c r="IK557" s="26"/>
      <c r="IL557" s="26"/>
      <c r="IM557" s="26"/>
      <c r="IN557" s="26"/>
      <c r="IO557" s="26"/>
      <c r="IP557" s="26"/>
      <c r="IQ557" s="26"/>
      <c r="IR557" s="26"/>
      <c r="IS557" s="26"/>
      <c r="IT557" s="26"/>
      <c r="IU557" s="26"/>
      <c r="IV557" s="26"/>
      <c r="IW557" s="26"/>
      <c r="IX557" s="26"/>
      <c r="IY557" s="26"/>
      <c r="IZ557" s="26"/>
      <c r="JA557" s="26"/>
      <c r="JB557" s="26"/>
      <c r="JC557" s="26"/>
      <c r="JD557" s="26"/>
      <c r="JE557" s="26"/>
      <c r="JF557" s="26"/>
      <c r="JG557" s="39"/>
      <c r="JH557" s="26"/>
      <c r="JI557" s="26"/>
      <c r="JJ557" s="26"/>
      <c r="JK557" s="26"/>
      <c r="JL557" s="26"/>
      <c r="JM557" s="26"/>
      <c r="JN557" s="26"/>
      <c r="JO557" s="26"/>
      <c r="JP557" s="26"/>
      <c r="JQ557" s="26"/>
      <c r="JR557" s="26"/>
      <c r="JS557" s="26"/>
      <c r="JT557" s="26"/>
      <c r="JU557" s="26"/>
      <c r="JV557" s="26"/>
      <c r="JW557" s="26"/>
      <c r="JX557" s="26"/>
      <c r="JY557" s="26"/>
      <c r="JZ557" s="26"/>
      <c r="KA557" s="26"/>
      <c r="KB557" s="39"/>
    </row>
    <row r="558" spans="2:288" ht="15" customHeight="1" x14ac:dyDescent="0.25">
      <c r="B558" s="293" t="str">
        <f t="shared" si="76"/>
        <v>Desk 31</v>
      </c>
      <c r="C558" s="295" t="str">
        <f t="shared" si="78"/>
        <v/>
      </c>
      <c r="D558" s="295" t="str">
        <f t="shared" si="78"/>
        <v/>
      </c>
      <c r="E558" s="295" t="str">
        <f t="shared" si="78"/>
        <v/>
      </c>
      <c r="F558" s="295" t="str">
        <f t="shared" si="78"/>
        <v/>
      </c>
      <c r="G558" s="591" t="str">
        <f t="shared" si="78"/>
        <v/>
      </c>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39"/>
      <c r="DX558" s="26"/>
      <c r="DY558" s="26"/>
      <c r="DZ558" s="26"/>
      <c r="EA558" s="26"/>
      <c r="EB558" s="26"/>
      <c r="EC558" s="26"/>
      <c r="ED558" s="26"/>
      <c r="EE558" s="26"/>
      <c r="EF558" s="26"/>
      <c r="EG558" s="26"/>
      <c r="EH558" s="26"/>
      <c r="EI558" s="26"/>
      <c r="EJ558" s="26"/>
      <c r="EK558" s="26"/>
      <c r="EL558" s="26"/>
      <c r="EM558" s="26"/>
      <c r="EN558" s="26"/>
      <c r="EO558" s="26"/>
      <c r="EP558" s="26"/>
      <c r="EQ558" s="26"/>
      <c r="ER558" s="39"/>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c r="FX558" s="26"/>
      <c r="FY558" s="26"/>
      <c r="FZ558" s="26"/>
      <c r="GA558" s="26"/>
      <c r="GB558" s="26"/>
      <c r="GC558" s="26"/>
      <c r="GD558" s="26"/>
      <c r="GE558" s="26"/>
      <c r="GF558" s="26"/>
      <c r="GG558" s="26"/>
      <c r="GH558" s="26"/>
      <c r="GI558" s="26"/>
      <c r="GJ558" s="26"/>
      <c r="GK558" s="26"/>
      <c r="GL558" s="26"/>
      <c r="GM558" s="26"/>
      <c r="GN558" s="26"/>
      <c r="GO558" s="26"/>
      <c r="GP558" s="26"/>
      <c r="GQ558" s="26"/>
      <c r="GR558" s="26"/>
      <c r="GS558" s="26"/>
      <c r="GT558" s="26"/>
      <c r="GU558" s="26"/>
      <c r="GV558" s="26"/>
      <c r="GW558" s="26"/>
      <c r="GX558" s="26"/>
      <c r="GY558" s="26"/>
      <c r="GZ558" s="26"/>
      <c r="HA558" s="26"/>
      <c r="HB558" s="26"/>
      <c r="HC558" s="26"/>
      <c r="HD558" s="26"/>
      <c r="HE558" s="26"/>
      <c r="HF558" s="26"/>
      <c r="HG558" s="26"/>
      <c r="HH558" s="26"/>
      <c r="HI558" s="26"/>
      <c r="HJ558" s="26"/>
      <c r="HK558" s="26"/>
      <c r="HL558" s="26"/>
      <c r="HM558" s="26"/>
      <c r="HN558" s="26"/>
      <c r="HO558" s="26"/>
      <c r="HP558" s="26"/>
      <c r="HQ558" s="26"/>
      <c r="HR558" s="26"/>
      <c r="HS558" s="26"/>
      <c r="HT558" s="26"/>
      <c r="HU558" s="26"/>
      <c r="HV558" s="26"/>
      <c r="HW558" s="26"/>
      <c r="HX558" s="26"/>
      <c r="HY558" s="26"/>
      <c r="HZ558" s="26"/>
      <c r="IA558" s="26"/>
      <c r="IB558" s="26"/>
      <c r="IC558" s="26"/>
      <c r="ID558" s="26"/>
      <c r="IE558" s="26"/>
      <c r="IF558" s="26"/>
      <c r="IG558" s="26"/>
      <c r="IH558" s="26"/>
      <c r="II558" s="26"/>
      <c r="IJ558" s="26"/>
      <c r="IK558" s="26"/>
      <c r="IL558" s="26"/>
      <c r="IM558" s="26"/>
      <c r="IN558" s="26"/>
      <c r="IO558" s="26"/>
      <c r="IP558" s="26"/>
      <c r="IQ558" s="26"/>
      <c r="IR558" s="26"/>
      <c r="IS558" s="26"/>
      <c r="IT558" s="26"/>
      <c r="IU558" s="26"/>
      <c r="IV558" s="26"/>
      <c r="IW558" s="26"/>
      <c r="IX558" s="26"/>
      <c r="IY558" s="26"/>
      <c r="IZ558" s="26"/>
      <c r="JA558" s="26"/>
      <c r="JB558" s="26"/>
      <c r="JC558" s="26"/>
      <c r="JD558" s="26"/>
      <c r="JE558" s="26"/>
      <c r="JF558" s="26"/>
      <c r="JG558" s="39"/>
      <c r="JH558" s="26"/>
      <c r="JI558" s="26"/>
      <c r="JJ558" s="26"/>
      <c r="JK558" s="26"/>
      <c r="JL558" s="26"/>
      <c r="JM558" s="26"/>
      <c r="JN558" s="26"/>
      <c r="JO558" s="26"/>
      <c r="JP558" s="26"/>
      <c r="JQ558" s="26"/>
      <c r="JR558" s="26"/>
      <c r="JS558" s="26"/>
      <c r="JT558" s="26"/>
      <c r="JU558" s="26"/>
      <c r="JV558" s="26"/>
      <c r="JW558" s="26"/>
      <c r="JX558" s="26"/>
      <c r="JY558" s="26"/>
      <c r="JZ558" s="26"/>
      <c r="KA558" s="26"/>
      <c r="KB558" s="39"/>
    </row>
    <row r="559" spans="2:288" ht="15" customHeight="1" x14ac:dyDescent="0.25">
      <c r="B559" s="293" t="str">
        <f t="shared" si="76"/>
        <v>Desk 32</v>
      </c>
      <c r="C559" s="295" t="str">
        <f t="shared" si="78"/>
        <v/>
      </c>
      <c r="D559" s="295" t="str">
        <f t="shared" si="78"/>
        <v/>
      </c>
      <c r="E559" s="295" t="str">
        <f t="shared" si="78"/>
        <v/>
      </c>
      <c r="F559" s="295" t="str">
        <f t="shared" si="78"/>
        <v/>
      </c>
      <c r="G559" s="591" t="str">
        <f t="shared" si="78"/>
        <v/>
      </c>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39"/>
      <c r="DX559" s="26"/>
      <c r="DY559" s="26"/>
      <c r="DZ559" s="26"/>
      <c r="EA559" s="26"/>
      <c r="EB559" s="26"/>
      <c r="EC559" s="26"/>
      <c r="ED559" s="26"/>
      <c r="EE559" s="26"/>
      <c r="EF559" s="26"/>
      <c r="EG559" s="26"/>
      <c r="EH559" s="26"/>
      <c r="EI559" s="26"/>
      <c r="EJ559" s="26"/>
      <c r="EK559" s="26"/>
      <c r="EL559" s="26"/>
      <c r="EM559" s="26"/>
      <c r="EN559" s="26"/>
      <c r="EO559" s="26"/>
      <c r="EP559" s="26"/>
      <c r="EQ559" s="26"/>
      <c r="ER559" s="39"/>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c r="FX559" s="26"/>
      <c r="FY559" s="26"/>
      <c r="FZ559" s="26"/>
      <c r="GA559" s="26"/>
      <c r="GB559" s="26"/>
      <c r="GC559" s="26"/>
      <c r="GD559" s="26"/>
      <c r="GE559" s="26"/>
      <c r="GF559" s="26"/>
      <c r="GG559" s="26"/>
      <c r="GH559" s="26"/>
      <c r="GI559" s="26"/>
      <c r="GJ559" s="26"/>
      <c r="GK559" s="26"/>
      <c r="GL559" s="26"/>
      <c r="GM559" s="26"/>
      <c r="GN559" s="26"/>
      <c r="GO559" s="26"/>
      <c r="GP559" s="26"/>
      <c r="GQ559" s="26"/>
      <c r="GR559" s="26"/>
      <c r="GS559" s="26"/>
      <c r="GT559" s="26"/>
      <c r="GU559" s="26"/>
      <c r="GV559" s="26"/>
      <c r="GW559" s="26"/>
      <c r="GX559" s="26"/>
      <c r="GY559" s="26"/>
      <c r="GZ559" s="26"/>
      <c r="HA559" s="26"/>
      <c r="HB559" s="26"/>
      <c r="HC559" s="26"/>
      <c r="HD559" s="26"/>
      <c r="HE559" s="26"/>
      <c r="HF559" s="26"/>
      <c r="HG559" s="26"/>
      <c r="HH559" s="26"/>
      <c r="HI559" s="26"/>
      <c r="HJ559" s="26"/>
      <c r="HK559" s="26"/>
      <c r="HL559" s="26"/>
      <c r="HM559" s="26"/>
      <c r="HN559" s="26"/>
      <c r="HO559" s="26"/>
      <c r="HP559" s="26"/>
      <c r="HQ559" s="26"/>
      <c r="HR559" s="26"/>
      <c r="HS559" s="26"/>
      <c r="HT559" s="26"/>
      <c r="HU559" s="26"/>
      <c r="HV559" s="26"/>
      <c r="HW559" s="26"/>
      <c r="HX559" s="26"/>
      <c r="HY559" s="26"/>
      <c r="HZ559" s="26"/>
      <c r="IA559" s="26"/>
      <c r="IB559" s="26"/>
      <c r="IC559" s="26"/>
      <c r="ID559" s="26"/>
      <c r="IE559" s="26"/>
      <c r="IF559" s="26"/>
      <c r="IG559" s="26"/>
      <c r="IH559" s="26"/>
      <c r="II559" s="26"/>
      <c r="IJ559" s="26"/>
      <c r="IK559" s="26"/>
      <c r="IL559" s="26"/>
      <c r="IM559" s="26"/>
      <c r="IN559" s="26"/>
      <c r="IO559" s="26"/>
      <c r="IP559" s="26"/>
      <c r="IQ559" s="26"/>
      <c r="IR559" s="26"/>
      <c r="IS559" s="26"/>
      <c r="IT559" s="26"/>
      <c r="IU559" s="26"/>
      <c r="IV559" s="26"/>
      <c r="IW559" s="26"/>
      <c r="IX559" s="26"/>
      <c r="IY559" s="26"/>
      <c r="IZ559" s="26"/>
      <c r="JA559" s="26"/>
      <c r="JB559" s="26"/>
      <c r="JC559" s="26"/>
      <c r="JD559" s="26"/>
      <c r="JE559" s="26"/>
      <c r="JF559" s="26"/>
      <c r="JG559" s="39"/>
      <c r="JH559" s="26"/>
      <c r="JI559" s="26"/>
      <c r="JJ559" s="26"/>
      <c r="JK559" s="26"/>
      <c r="JL559" s="26"/>
      <c r="JM559" s="26"/>
      <c r="JN559" s="26"/>
      <c r="JO559" s="26"/>
      <c r="JP559" s="26"/>
      <c r="JQ559" s="26"/>
      <c r="JR559" s="26"/>
      <c r="JS559" s="26"/>
      <c r="JT559" s="26"/>
      <c r="JU559" s="26"/>
      <c r="JV559" s="26"/>
      <c r="JW559" s="26"/>
      <c r="JX559" s="26"/>
      <c r="JY559" s="26"/>
      <c r="JZ559" s="26"/>
      <c r="KA559" s="26"/>
      <c r="KB559" s="39"/>
    </row>
    <row r="560" spans="2:288" ht="15" customHeight="1" x14ac:dyDescent="0.25">
      <c r="B560" s="293" t="str">
        <f t="shared" si="76"/>
        <v>Desk 33</v>
      </c>
      <c r="C560" s="295" t="str">
        <f t="shared" si="78"/>
        <v/>
      </c>
      <c r="D560" s="295" t="str">
        <f t="shared" si="78"/>
        <v/>
      </c>
      <c r="E560" s="295" t="str">
        <f t="shared" si="78"/>
        <v/>
      </c>
      <c r="F560" s="295" t="str">
        <f t="shared" si="78"/>
        <v/>
      </c>
      <c r="G560" s="591" t="str">
        <f t="shared" si="78"/>
        <v/>
      </c>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39"/>
      <c r="DX560" s="26"/>
      <c r="DY560" s="26"/>
      <c r="DZ560" s="26"/>
      <c r="EA560" s="26"/>
      <c r="EB560" s="26"/>
      <c r="EC560" s="26"/>
      <c r="ED560" s="26"/>
      <c r="EE560" s="26"/>
      <c r="EF560" s="26"/>
      <c r="EG560" s="26"/>
      <c r="EH560" s="26"/>
      <c r="EI560" s="26"/>
      <c r="EJ560" s="26"/>
      <c r="EK560" s="26"/>
      <c r="EL560" s="26"/>
      <c r="EM560" s="26"/>
      <c r="EN560" s="26"/>
      <c r="EO560" s="26"/>
      <c r="EP560" s="26"/>
      <c r="EQ560" s="26"/>
      <c r="ER560" s="39"/>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c r="FX560" s="26"/>
      <c r="FY560" s="26"/>
      <c r="FZ560" s="26"/>
      <c r="GA560" s="26"/>
      <c r="GB560" s="26"/>
      <c r="GC560" s="26"/>
      <c r="GD560" s="26"/>
      <c r="GE560" s="26"/>
      <c r="GF560" s="26"/>
      <c r="GG560" s="26"/>
      <c r="GH560" s="26"/>
      <c r="GI560" s="26"/>
      <c r="GJ560" s="26"/>
      <c r="GK560" s="26"/>
      <c r="GL560" s="26"/>
      <c r="GM560" s="26"/>
      <c r="GN560" s="26"/>
      <c r="GO560" s="26"/>
      <c r="GP560" s="26"/>
      <c r="GQ560" s="26"/>
      <c r="GR560" s="26"/>
      <c r="GS560" s="26"/>
      <c r="GT560" s="26"/>
      <c r="GU560" s="26"/>
      <c r="GV560" s="26"/>
      <c r="GW560" s="26"/>
      <c r="GX560" s="26"/>
      <c r="GY560" s="26"/>
      <c r="GZ560" s="26"/>
      <c r="HA560" s="26"/>
      <c r="HB560" s="26"/>
      <c r="HC560" s="26"/>
      <c r="HD560" s="26"/>
      <c r="HE560" s="26"/>
      <c r="HF560" s="26"/>
      <c r="HG560" s="26"/>
      <c r="HH560" s="26"/>
      <c r="HI560" s="26"/>
      <c r="HJ560" s="26"/>
      <c r="HK560" s="26"/>
      <c r="HL560" s="26"/>
      <c r="HM560" s="26"/>
      <c r="HN560" s="26"/>
      <c r="HO560" s="26"/>
      <c r="HP560" s="26"/>
      <c r="HQ560" s="26"/>
      <c r="HR560" s="26"/>
      <c r="HS560" s="26"/>
      <c r="HT560" s="26"/>
      <c r="HU560" s="26"/>
      <c r="HV560" s="26"/>
      <c r="HW560" s="26"/>
      <c r="HX560" s="26"/>
      <c r="HY560" s="26"/>
      <c r="HZ560" s="26"/>
      <c r="IA560" s="26"/>
      <c r="IB560" s="26"/>
      <c r="IC560" s="26"/>
      <c r="ID560" s="26"/>
      <c r="IE560" s="26"/>
      <c r="IF560" s="26"/>
      <c r="IG560" s="26"/>
      <c r="IH560" s="26"/>
      <c r="II560" s="26"/>
      <c r="IJ560" s="26"/>
      <c r="IK560" s="26"/>
      <c r="IL560" s="26"/>
      <c r="IM560" s="26"/>
      <c r="IN560" s="26"/>
      <c r="IO560" s="26"/>
      <c r="IP560" s="26"/>
      <c r="IQ560" s="26"/>
      <c r="IR560" s="26"/>
      <c r="IS560" s="26"/>
      <c r="IT560" s="26"/>
      <c r="IU560" s="26"/>
      <c r="IV560" s="26"/>
      <c r="IW560" s="26"/>
      <c r="IX560" s="26"/>
      <c r="IY560" s="26"/>
      <c r="IZ560" s="26"/>
      <c r="JA560" s="26"/>
      <c r="JB560" s="26"/>
      <c r="JC560" s="26"/>
      <c r="JD560" s="26"/>
      <c r="JE560" s="26"/>
      <c r="JF560" s="26"/>
      <c r="JG560" s="39"/>
      <c r="JH560" s="26"/>
      <c r="JI560" s="26"/>
      <c r="JJ560" s="26"/>
      <c r="JK560" s="26"/>
      <c r="JL560" s="26"/>
      <c r="JM560" s="26"/>
      <c r="JN560" s="26"/>
      <c r="JO560" s="26"/>
      <c r="JP560" s="26"/>
      <c r="JQ560" s="26"/>
      <c r="JR560" s="26"/>
      <c r="JS560" s="26"/>
      <c r="JT560" s="26"/>
      <c r="JU560" s="26"/>
      <c r="JV560" s="26"/>
      <c r="JW560" s="26"/>
      <c r="JX560" s="26"/>
      <c r="JY560" s="26"/>
      <c r="JZ560" s="26"/>
      <c r="KA560" s="26"/>
      <c r="KB560" s="39"/>
    </row>
    <row r="561" spans="2:288" ht="15" customHeight="1" x14ac:dyDescent="0.25">
      <c r="B561" s="293" t="str">
        <f t="shared" si="76"/>
        <v>Desk 34</v>
      </c>
      <c r="C561" s="295" t="str">
        <f t="shared" ref="C561:G576" si="79">IF(ISBLANK(C44), "", C44)</f>
        <v/>
      </c>
      <c r="D561" s="295" t="str">
        <f t="shared" si="79"/>
        <v/>
      </c>
      <c r="E561" s="295" t="str">
        <f t="shared" si="79"/>
        <v/>
      </c>
      <c r="F561" s="295" t="str">
        <f t="shared" si="79"/>
        <v/>
      </c>
      <c r="G561" s="591" t="str">
        <f t="shared" si="79"/>
        <v/>
      </c>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39"/>
      <c r="DX561" s="26"/>
      <c r="DY561" s="26"/>
      <c r="DZ561" s="26"/>
      <c r="EA561" s="26"/>
      <c r="EB561" s="26"/>
      <c r="EC561" s="26"/>
      <c r="ED561" s="26"/>
      <c r="EE561" s="26"/>
      <c r="EF561" s="26"/>
      <c r="EG561" s="26"/>
      <c r="EH561" s="26"/>
      <c r="EI561" s="26"/>
      <c r="EJ561" s="26"/>
      <c r="EK561" s="26"/>
      <c r="EL561" s="26"/>
      <c r="EM561" s="26"/>
      <c r="EN561" s="26"/>
      <c r="EO561" s="26"/>
      <c r="EP561" s="26"/>
      <c r="EQ561" s="26"/>
      <c r="ER561" s="39"/>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c r="FX561" s="26"/>
      <c r="FY561" s="26"/>
      <c r="FZ561" s="26"/>
      <c r="GA561" s="26"/>
      <c r="GB561" s="26"/>
      <c r="GC561" s="26"/>
      <c r="GD561" s="26"/>
      <c r="GE561" s="26"/>
      <c r="GF561" s="26"/>
      <c r="GG561" s="26"/>
      <c r="GH561" s="26"/>
      <c r="GI561" s="26"/>
      <c r="GJ561" s="26"/>
      <c r="GK561" s="26"/>
      <c r="GL561" s="26"/>
      <c r="GM561" s="26"/>
      <c r="GN561" s="26"/>
      <c r="GO561" s="26"/>
      <c r="GP561" s="26"/>
      <c r="GQ561" s="26"/>
      <c r="GR561" s="26"/>
      <c r="GS561" s="26"/>
      <c r="GT561" s="26"/>
      <c r="GU561" s="26"/>
      <c r="GV561" s="26"/>
      <c r="GW561" s="26"/>
      <c r="GX561" s="26"/>
      <c r="GY561" s="26"/>
      <c r="GZ561" s="26"/>
      <c r="HA561" s="26"/>
      <c r="HB561" s="26"/>
      <c r="HC561" s="26"/>
      <c r="HD561" s="26"/>
      <c r="HE561" s="26"/>
      <c r="HF561" s="26"/>
      <c r="HG561" s="26"/>
      <c r="HH561" s="26"/>
      <c r="HI561" s="26"/>
      <c r="HJ561" s="26"/>
      <c r="HK561" s="26"/>
      <c r="HL561" s="26"/>
      <c r="HM561" s="26"/>
      <c r="HN561" s="26"/>
      <c r="HO561" s="26"/>
      <c r="HP561" s="26"/>
      <c r="HQ561" s="26"/>
      <c r="HR561" s="26"/>
      <c r="HS561" s="26"/>
      <c r="HT561" s="26"/>
      <c r="HU561" s="26"/>
      <c r="HV561" s="26"/>
      <c r="HW561" s="26"/>
      <c r="HX561" s="26"/>
      <c r="HY561" s="26"/>
      <c r="HZ561" s="26"/>
      <c r="IA561" s="26"/>
      <c r="IB561" s="26"/>
      <c r="IC561" s="26"/>
      <c r="ID561" s="26"/>
      <c r="IE561" s="26"/>
      <c r="IF561" s="26"/>
      <c r="IG561" s="26"/>
      <c r="IH561" s="26"/>
      <c r="II561" s="26"/>
      <c r="IJ561" s="26"/>
      <c r="IK561" s="26"/>
      <c r="IL561" s="26"/>
      <c r="IM561" s="26"/>
      <c r="IN561" s="26"/>
      <c r="IO561" s="26"/>
      <c r="IP561" s="26"/>
      <c r="IQ561" s="26"/>
      <c r="IR561" s="26"/>
      <c r="IS561" s="26"/>
      <c r="IT561" s="26"/>
      <c r="IU561" s="26"/>
      <c r="IV561" s="26"/>
      <c r="IW561" s="26"/>
      <c r="IX561" s="26"/>
      <c r="IY561" s="26"/>
      <c r="IZ561" s="26"/>
      <c r="JA561" s="26"/>
      <c r="JB561" s="26"/>
      <c r="JC561" s="26"/>
      <c r="JD561" s="26"/>
      <c r="JE561" s="26"/>
      <c r="JF561" s="26"/>
      <c r="JG561" s="39"/>
      <c r="JH561" s="26"/>
      <c r="JI561" s="26"/>
      <c r="JJ561" s="26"/>
      <c r="JK561" s="26"/>
      <c r="JL561" s="26"/>
      <c r="JM561" s="26"/>
      <c r="JN561" s="26"/>
      <c r="JO561" s="26"/>
      <c r="JP561" s="26"/>
      <c r="JQ561" s="26"/>
      <c r="JR561" s="26"/>
      <c r="JS561" s="26"/>
      <c r="JT561" s="26"/>
      <c r="JU561" s="26"/>
      <c r="JV561" s="26"/>
      <c r="JW561" s="26"/>
      <c r="JX561" s="26"/>
      <c r="JY561" s="26"/>
      <c r="JZ561" s="26"/>
      <c r="KA561" s="26"/>
      <c r="KB561" s="39"/>
    </row>
    <row r="562" spans="2:288" ht="15" customHeight="1" x14ac:dyDescent="0.25">
      <c r="B562" s="293" t="str">
        <f t="shared" si="76"/>
        <v>Desk 35</v>
      </c>
      <c r="C562" s="295" t="str">
        <f t="shared" si="79"/>
        <v/>
      </c>
      <c r="D562" s="295" t="str">
        <f t="shared" si="79"/>
        <v/>
      </c>
      <c r="E562" s="295" t="str">
        <f t="shared" si="79"/>
        <v/>
      </c>
      <c r="F562" s="295" t="str">
        <f t="shared" si="79"/>
        <v/>
      </c>
      <c r="G562" s="591" t="str">
        <f t="shared" si="79"/>
        <v/>
      </c>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39"/>
      <c r="DX562" s="26"/>
      <c r="DY562" s="26"/>
      <c r="DZ562" s="26"/>
      <c r="EA562" s="26"/>
      <c r="EB562" s="26"/>
      <c r="EC562" s="26"/>
      <c r="ED562" s="26"/>
      <c r="EE562" s="26"/>
      <c r="EF562" s="26"/>
      <c r="EG562" s="26"/>
      <c r="EH562" s="26"/>
      <c r="EI562" s="26"/>
      <c r="EJ562" s="26"/>
      <c r="EK562" s="26"/>
      <c r="EL562" s="26"/>
      <c r="EM562" s="26"/>
      <c r="EN562" s="26"/>
      <c r="EO562" s="26"/>
      <c r="EP562" s="26"/>
      <c r="EQ562" s="26"/>
      <c r="ER562" s="39"/>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c r="FX562" s="26"/>
      <c r="FY562" s="26"/>
      <c r="FZ562" s="26"/>
      <c r="GA562" s="26"/>
      <c r="GB562" s="26"/>
      <c r="GC562" s="26"/>
      <c r="GD562" s="26"/>
      <c r="GE562" s="26"/>
      <c r="GF562" s="26"/>
      <c r="GG562" s="26"/>
      <c r="GH562" s="26"/>
      <c r="GI562" s="26"/>
      <c r="GJ562" s="26"/>
      <c r="GK562" s="26"/>
      <c r="GL562" s="26"/>
      <c r="GM562" s="26"/>
      <c r="GN562" s="26"/>
      <c r="GO562" s="26"/>
      <c r="GP562" s="26"/>
      <c r="GQ562" s="26"/>
      <c r="GR562" s="26"/>
      <c r="GS562" s="26"/>
      <c r="GT562" s="26"/>
      <c r="GU562" s="26"/>
      <c r="GV562" s="26"/>
      <c r="GW562" s="26"/>
      <c r="GX562" s="26"/>
      <c r="GY562" s="26"/>
      <c r="GZ562" s="26"/>
      <c r="HA562" s="26"/>
      <c r="HB562" s="26"/>
      <c r="HC562" s="26"/>
      <c r="HD562" s="26"/>
      <c r="HE562" s="26"/>
      <c r="HF562" s="26"/>
      <c r="HG562" s="26"/>
      <c r="HH562" s="26"/>
      <c r="HI562" s="26"/>
      <c r="HJ562" s="26"/>
      <c r="HK562" s="26"/>
      <c r="HL562" s="26"/>
      <c r="HM562" s="26"/>
      <c r="HN562" s="26"/>
      <c r="HO562" s="26"/>
      <c r="HP562" s="26"/>
      <c r="HQ562" s="26"/>
      <c r="HR562" s="26"/>
      <c r="HS562" s="26"/>
      <c r="HT562" s="26"/>
      <c r="HU562" s="26"/>
      <c r="HV562" s="26"/>
      <c r="HW562" s="26"/>
      <c r="HX562" s="26"/>
      <c r="HY562" s="26"/>
      <c r="HZ562" s="26"/>
      <c r="IA562" s="26"/>
      <c r="IB562" s="26"/>
      <c r="IC562" s="26"/>
      <c r="ID562" s="26"/>
      <c r="IE562" s="26"/>
      <c r="IF562" s="26"/>
      <c r="IG562" s="26"/>
      <c r="IH562" s="26"/>
      <c r="II562" s="26"/>
      <c r="IJ562" s="26"/>
      <c r="IK562" s="26"/>
      <c r="IL562" s="26"/>
      <c r="IM562" s="26"/>
      <c r="IN562" s="26"/>
      <c r="IO562" s="26"/>
      <c r="IP562" s="26"/>
      <c r="IQ562" s="26"/>
      <c r="IR562" s="26"/>
      <c r="IS562" s="26"/>
      <c r="IT562" s="26"/>
      <c r="IU562" s="26"/>
      <c r="IV562" s="26"/>
      <c r="IW562" s="26"/>
      <c r="IX562" s="26"/>
      <c r="IY562" s="26"/>
      <c r="IZ562" s="26"/>
      <c r="JA562" s="26"/>
      <c r="JB562" s="26"/>
      <c r="JC562" s="26"/>
      <c r="JD562" s="26"/>
      <c r="JE562" s="26"/>
      <c r="JF562" s="26"/>
      <c r="JG562" s="39"/>
      <c r="JH562" s="26"/>
      <c r="JI562" s="26"/>
      <c r="JJ562" s="26"/>
      <c r="JK562" s="26"/>
      <c r="JL562" s="26"/>
      <c r="JM562" s="26"/>
      <c r="JN562" s="26"/>
      <c r="JO562" s="26"/>
      <c r="JP562" s="26"/>
      <c r="JQ562" s="26"/>
      <c r="JR562" s="26"/>
      <c r="JS562" s="26"/>
      <c r="JT562" s="26"/>
      <c r="JU562" s="26"/>
      <c r="JV562" s="26"/>
      <c r="JW562" s="26"/>
      <c r="JX562" s="26"/>
      <c r="JY562" s="26"/>
      <c r="JZ562" s="26"/>
      <c r="KA562" s="26"/>
      <c r="KB562" s="39"/>
    </row>
    <row r="563" spans="2:288" ht="15" customHeight="1" x14ac:dyDescent="0.25">
      <c r="B563" s="293" t="str">
        <f t="shared" si="76"/>
        <v>Desk 36</v>
      </c>
      <c r="C563" s="295" t="str">
        <f t="shared" si="79"/>
        <v/>
      </c>
      <c r="D563" s="295" t="str">
        <f t="shared" si="79"/>
        <v/>
      </c>
      <c r="E563" s="295" t="str">
        <f t="shared" si="79"/>
        <v/>
      </c>
      <c r="F563" s="295" t="str">
        <f t="shared" si="79"/>
        <v/>
      </c>
      <c r="G563" s="591" t="str">
        <f t="shared" si="79"/>
        <v/>
      </c>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39"/>
      <c r="DX563" s="26"/>
      <c r="DY563" s="26"/>
      <c r="DZ563" s="26"/>
      <c r="EA563" s="26"/>
      <c r="EB563" s="26"/>
      <c r="EC563" s="26"/>
      <c r="ED563" s="26"/>
      <c r="EE563" s="26"/>
      <c r="EF563" s="26"/>
      <c r="EG563" s="26"/>
      <c r="EH563" s="26"/>
      <c r="EI563" s="26"/>
      <c r="EJ563" s="26"/>
      <c r="EK563" s="26"/>
      <c r="EL563" s="26"/>
      <c r="EM563" s="26"/>
      <c r="EN563" s="26"/>
      <c r="EO563" s="26"/>
      <c r="EP563" s="26"/>
      <c r="EQ563" s="26"/>
      <c r="ER563" s="39"/>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c r="FX563" s="26"/>
      <c r="FY563" s="26"/>
      <c r="FZ563" s="26"/>
      <c r="GA563" s="26"/>
      <c r="GB563" s="26"/>
      <c r="GC563" s="26"/>
      <c r="GD563" s="26"/>
      <c r="GE563" s="26"/>
      <c r="GF563" s="26"/>
      <c r="GG563" s="26"/>
      <c r="GH563" s="26"/>
      <c r="GI563" s="26"/>
      <c r="GJ563" s="26"/>
      <c r="GK563" s="26"/>
      <c r="GL563" s="26"/>
      <c r="GM563" s="26"/>
      <c r="GN563" s="26"/>
      <c r="GO563" s="26"/>
      <c r="GP563" s="26"/>
      <c r="GQ563" s="26"/>
      <c r="GR563" s="26"/>
      <c r="GS563" s="26"/>
      <c r="GT563" s="26"/>
      <c r="GU563" s="26"/>
      <c r="GV563" s="26"/>
      <c r="GW563" s="26"/>
      <c r="GX563" s="26"/>
      <c r="GY563" s="26"/>
      <c r="GZ563" s="26"/>
      <c r="HA563" s="26"/>
      <c r="HB563" s="26"/>
      <c r="HC563" s="26"/>
      <c r="HD563" s="26"/>
      <c r="HE563" s="26"/>
      <c r="HF563" s="26"/>
      <c r="HG563" s="26"/>
      <c r="HH563" s="26"/>
      <c r="HI563" s="26"/>
      <c r="HJ563" s="26"/>
      <c r="HK563" s="26"/>
      <c r="HL563" s="26"/>
      <c r="HM563" s="26"/>
      <c r="HN563" s="26"/>
      <c r="HO563" s="26"/>
      <c r="HP563" s="26"/>
      <c r="HQ563" s="26"/>
      <c r="HR563" s="26"/>
      <c r="HS563" s="26"/>
      <c r="HT563" s="26"/>
      <c r="HU563" s="26"/>
      <c r="HV563" s="26"/>
      <c r="HW563" s="26"/>
      <c r="HX563" s="26"/>
      <c r="HY563" s="26"/>
      <c r="HZ563" s="26"/>
      <c r="IA563" s="26"/>
      <c r="IB563" s="26"/>
      <c r="IC563" s="26"/>
      <c r="ID563" s="26"/>
      <c r="IE563" s="26"/>
      <c r="IF563" s="26"/>
      <c r="IG563" s="26"/>
      <c r="IH563" s="26"/>
      <c r="II563" s="26"/>
      <c r="IJ563" s="26"/>
      <c r="IK563" s="26"/>
      <c r="IL563" s="26"/>
      <c r="IM563" s="26"/>
      <c r="IN563" s="26"/>
      <c r="IO563" s="26"/>
      <c r="IP563" s="26"/>
      <c r="IQ563" s="26"/>
      <c r="IR563" s="26"/>
      <c r="IS563" s="26"/>
      <c r="IT563" s="26"/>
      <c r="IU563" s="26"/>
      <c r="IV563" s="26"/>
      <c r="IW563" s="26"/>
      <c r="IX563" s="26"/>
      <c r="IY563" s="26"/>
      <c r="IZ563" s="26"/>
      <c r="JA563" s="26"/>
      <c r="JB563" s="26"/>
      <c r="JC563" s="26"/>
      <c r="JD563" s="26"/>
      <c r="JE563" s="26"/>
      <c r="JF563" s="26"/>
      <c r="JG563" s="39"/>
      <c r="JH563" s="26"/>
      <c r="JI563" s="26"/>
      <c r="JJ563" s="26"/>
      <c r="JK563" s="26"/>
      <c r="JL563" s="26"/>
      <c r="JM563" s="26"/>
      <c r="JN563" s="26"/>
      <c r="JO563" s="26"/>
      <c r="JP563" s="26"/>
      <c r="JQ563" s="26"/>
      <c r="JR563" s="26"/>
      <c r="JS563" s="26"/>
      <c r="JT563" s="26"/>
      <c r="JU563" s="26"/>
      <c r="JV563" s="26"/>
      <c r="JW563" s="26"/>
      <c r="JX563" s="26"/>
      <c r="JY563" s="26"/>
      <c r="JZ563" s="26"/>
      <c r="KA563" s="26"/>
      <c r="KB563" s="39"/>
    </row>
    <row r="564" spans="2:288" ht="15" customHeight="1" x14ac:dyDescent="0.25">
      <c r="B564" s="293" t="str">
        <f t="shared" si="76"/>
        <v>Desk 37</v>
      </c>
      <c r="C564" s="295" t="str">
        <f t="shared" si="79"/>
        <v/>
      </c>
      <c r="D564" s="295" t="str">
        <f t="shared" si="79"/>
        <v/>
      </c>
      <c r="E564" s="295" t="str">
        <f t="shared" si="79"/>
        <v/>
      </c>
      <c r="F564" s="295" t="str">
        <f t="shared" si="79"/>
        <v/>
      </c>
      <c r="G564" s="591" t="str">
        <f t="shared" si="79"/>
        <v/>
      </c>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39"/>
      <c r="DX564" s="26"/>
      <c r="DY564" s="26"/>
      <c r="DZ564" s="26"/>
      <c r="EA564" s="26"/>
      <c r="EB564" s="26"/>
      <c r="EC564" s="26"/>
      <c r="ED564" s="26"/>
      <c r="EE564" s="26"/>
      <c r="EF564" s="26"/>
      <c r="EG564" s="26"/>
      <c r="EH564" s="26"/>
      <c r="EI564" s="26"/>
      <c r="EJ564" s="26"/>
      <c r="EK564" s="26"/>
      <c r="EL564" s="26"/>
      <c r="EM564" s="26"/>
      <c r="EN564" s="26"/>
      <c r="EO564" s="26"/>
      <c r="EP564" s="26"/>
      <c r="EQ564" s="26"/>
      <c r="ER564" s="39"/>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c r="FX564" s="26"/>
      <c r="FY564" s="26"/>
      <c r="FZ564" s="26"/>
      <c r="GA564" s="26"/>
      <c r="GB564" s="26"/>
      <c r="GC564" s="26"/>
      <c r="GD564" s="26"/>
      <c r="GE564" s="26"/>
      <c r="GF564" s="26"/>
      <c r="GG564" s="26"/>
      <c r="GH564" s="26"/>
      <c r="GI564" s="26"/>
      <c r="GJ564" s="26"/>
      <c r="GK564" s="26"/>
      <c r="GL564" s="26"/>
      <c r="GM564" s="26"/>
      <c r="GN564" s="26"/>
      <c r="GO564" s="26"/>
      <c r="GP564" s="26"/>
      <c r="GQ564" s="26"/>
      <c r="GR564" s="26"/>
      <c r="GS564" s="26"/>
      <c r="GT564" s="26"/>
      <c r="GU564" s="26"/>
      <c r="GV564" s="26"/>
      <c r="GW564" s="26"/>
      <c r="GX564" s="26"/>
      <c r="GY564" s="26"/>
      <c r="GZ564" s="26"/>
      <c r="HA564" s="26"/>
      <c r="HB564" s="26"/>
      <c r="HC564" s="26"/>
      <c r="HD564" s="26"/>
      <c r="HE564" s="26"/>
      <c r="HF564" s="26"/>
      <c r="HG564" s="26"/>
      <c r="HH564" s="26"/>
      <c r="HI564" s="26"/>
      <c r="HJ564" s="26"/>
      <c r="HK564" s="26"/>
      <c r="HL564" s="26"/>
      <c r="HM564" s="26"/>
      <c r="HN564" s="26"/>
      <c r="HO564" s="26"/>
      <c r="HP564" s="26"/>
      <c r="HQ564" s="26"/>
      <c r="HR564" s="26"/>
      <c r="HS564" s="26"/>
      <c r="HT564" s="26"/>
      <c r="HU564" s="26"/>
      <c r="HV564" s="26"/>
      <c r="HW564" s="26"/>
      <c r="HX564" s="26"/>
      <c r="HY564" s="26"/>
      <c r="HZ564" s="26"/>
      <c r="IA564" s="26"/>
      <c r="IB564" s="26"/>
      <c r="IC564" s="26"/>
      <c r="ID564" s="26"/>
      <c r="IE564" s="26"/>
      <c r="IF564" s="26"/>
      <c r="IG564" s="26"/>
      <c r="IH564" s="26"/>
      <c r="II564" s="26"/>
      <c r="IJ564" s="26"/>
      <c r="IK564" s="26"/>
      <c r="IL564" s="26"/>
      <c r="IM564" s="26"/>
      <c r="IN564" s="26"/>
      <c r="IO564" s="26"/>
      <c r="IP564" s="26"/>
      <c r="IQ564" s="26"/>
      <c r="IR564" s="26"/>
      <c r="IS564" s="26"/>
      <c r="IT564" s="26"/>
      <c r="IU564" s="26"/>
      <c r="IV564" s="26"/>
      <c r="IW564" s="26"/>
      <c r="IX564" s="26"/>
      <c r="IY564" s="26"/>
      <c r="IZ564" s="26"/>
      <c r="JA564" s="26"/>
      <c r="JB564" s="26"/>
      <c r="JC564" s="26"/>
      <c r="JD564" s="26"/>
      <c r="JE564" s="26"/>
      <c r="JF564" s="26"/>
      <c r="JG564" s="39"/>
      <c r="JH564" s="26"/>
      <c r="JI564" s="26"/>
      <c r="JJ564" s="26"/>
      <c r="JK564" s="26"/>
      <c r="JL564" s="26"/>
      <c r="JM564" s="26"/>
      <c r="JN564" s="26"/>
      <c r="JO564" s="26"/>
      <c r="JP564" s="26"/>
      <c r="JQ564" s="26"/>
      <c r="JR564" s="26"/>
      <c r="JS564" s="26"/>
      <c r="JT564" s="26"/>
      <c r="JU564" s="26"/>
      <c r="JV564" s="26"/>
      <c r="JW564" s="26"/>
      <c r="JX564" s="26"/>
      <c r="JY564" s="26"/>
      <c r="JZ564" s="26"/>
      <c r="KA564" s="26"/>
      <c r="KB564" s="39"/>
    </row>
    <row r="565" spans="2:288" ht="15" customHeight="1" x14ac:dyDescent="0.25">
      <c r="B565" s="293" t="str">
        <f t="shared" si="76"/>
        <v>Desk 38</v>
      </c>
      <c r="C565" s="295" t="str">
        <f t="shared" si="79"/>
        <v/>
      </c>
      <c r="D565" s="295" t="str">
        <f t="shared" si="79"/>
        <v/>
      </c>
      <c r="E565" s="295" t="str">
        <f t="shared" si="79"/>
        <v/>
      </c>
      <c r="F565" s="295" t="str">
        <f t="shared" si="79"/>
        <v/>
      </c>
      <c r="G565" s="591" t="str">
        <f t="shared" si="79"/>
        <v/>
      </c>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39"/>
      <c r="DX565" s="26"/>
      <c r="DY565" s="26"/>
      <c r="DZ565" s="26"/>
      <c r="EA565" s="26"/>
      <c r="EB565" s="26"/>
      <c r="EC565" s="26"/>
      <c r="ED565" s="26"/>
      <c r="EE565" s="26"/>
      <c r="EF565" s="26"/>
      <c r="EG565" s="26"/>
      <c r="EH565" s="26"/>
      <c r="EI565" s="26"/>
      <c r="EJ565" s="26"/>
      <c r="EK565" s="26"/>
      <c r="EL565" s="26"/>
      <c r="EM565" s="26"/>
      <c r="EN565" s="26"/>
      <c r="EO565" s="26"/>
      <c r="EP565" s="26"/>
      <c r="EQ565" s="26"/>
      <c r="ER565" s="39"/>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c r="FX565" s="26"/>
      <c r="FY565" s="26"/>
      <c r="FZ565" s="26"/>
      <c r="GA565" s="26"/>
      <c r="GB565" s="26"/>
      <c r="GC565" s="26"/>
      <c r="GD565" s="26"/>
      <c r="GE565" s="26"/>
      <c r="GF565" s="26"/>
      <c r="GG565" s="26"/>
      <c r="GH565" s="26"/>
      <c r="GI565" s="26"/>
      <c r="GJ565" s="26"/>
      <c r="GK565" s="26"/>
      <c r="GL565" s="26"/>
      <c r="GM565" s="26"/>
      <c r="GN565" s="26"/>
      <c r="GO565" s="26"/>
      <c r="GP565" s="26"/>
      <c r="GQ565" s="26"/>
      <c r="GR565" s="26"/>
      <c r="GS565" s="26"/>
      <c r="GT565" s="26"/>
      <c r="GU565" s="26"/>
      <c r="GV565" s="26"/>
      <c r="GW565" s="26"/>
      <c r="GX565" s="26"/>
      <c r="GY565" s="26"/>
      <c r="GZ565" s="26"/>
      <c r="HA565" s="26"/>
      <c r="HB565" s="26"/>
      <c r="HC565" s="26"/>
      <c r="HD565" s="26"/>
      <c r="HE565" s="26"/>
      <c r="HF565" s="26"/>
      <c r="HG565" s="26"/>
      <c r="HH565" s="26"/>
      <c r="HI565" s="26"/>
      <c r="HJ565" s="26"/>
      <c r="HK565" s="26"/>
      <c r="HL565" s="26"/>
      <c r="HM565" s="26"/>
      <c r="HN565" s="26"/>
      <c r="HO565" s="26"/>
      <c r="HP565" s="26"/>
      <c r="HQ565" s="26"/>
      <c r="HR565" s="26"/>
      <c r="HS565" s="26"/>
      <c r="HT565" s="26"/>
      <c r="HU565" s="26"/>
      <c r="HV565" s="26"/>
      <c r="HW565" s="26"/>
      <c r="HX565" s="26"/>
      <c r="HY565" s="26"/>
      <c r="HZ565" s="26"/>
      <c r="IA565" s="26"/>
      <c r="IB565" s="26"/>
      <c r="IC565" s="26"/>
      <c r="ID565" s="26"/>
      <c r="IE565" s="26"/>
      <c r="IF565" s="26"/>
      <c r="IG565" s="26"/>
      <c r="IH565" s="26"/>
      <c r="II565" s="26"/>
      <c r="IJ565" s="26"/>
      <c r="IK565" s="26"/>
      <c r="IL565" s="26"/>
      <c r="IM565" s="26"/>
      <c r="IN565" s="26"/>
      <c r="IO565" s="26"/>
      <c r="IP565" s="26"/>
      <c r="IQ565" s="26"/>
      <c r="IR565" s="26"/>
      <c r="IS565" s="26"/>
      <c r="IT565" s="26"/>
      <c r="IU565" s="26"/>
      <c r="IV565" s="26"/>
      <c r="IW565" s="26"/>
      <c r="IX565" s="26"/>
      <c r="IY565" s="26"/>
      <c r="IZ565" s="26"/>
      <c r="JA565" s="26"/>
      <c r="JB565" s="26"/>
      <c r="JC565" s="26"/>
      <c r="JD565" s="26"/>
      <c r="JE565" s="26"/>
      <c r="JF565" s="26"/>
      <c r="JG565" s="39"/>
      <c r="JH565" s="26"/>
      <c r="JI565" s="26"/>
      <c r="JJ565" s="26"/>
      <c r="JK565" s="26"/>
      <c r="JL565" s="26"/>
      <c r="JM565" s="26"/>
      <c r="JN565" s="26"/>
      <c r="JO565" s="26"/>
      <c r="JP565" s="26"/>
      <c r="JQ565" s="26"/>
      <c r="JR565" s="26"/>
      <c r="JS565" s="26"/>
      <c r="JT565" s="26"/>
      <c r="JU565" s="26"/>
      <c r="JV565" s="26"/>
      <c r="JW565" s="26"/>
      <c r="JX565" s="26"/>
      <c r="JY565" s="26"/>
      <c r="JZ565" s="26"/>
      <c r="KA565" s="26"/>
      <c r="KB565" s="39"/>
    </row>
    <row r="566" spans="2:288" ht="15" customHeight="1" x14ac:dyDescent="0.25">
      <c r="B566" s="293" t="str">
        <f t="shared" si="76"/>
        <v>Desk 39</v>
      </c>
      <c r="C566" s="295" t="str">
        <f t="shared" si="79"/>
        <v/>
      </c>
      <c r="D566" s="295" t="str">
        <f t="shared" si="79"/>
        <v/>
      </c>
      <c r="E566" s="295" t="str">
        <f t="shared" si="79"/>
        <v/>
      </c>
      <c r="F566" s="295" t="str">
        <f t="shared" si="79"/>
        <v/>
      </c>
      <c r="G566" s="591" t="str">
        <f t="shared" si="79"/>
        <v/>
      </c>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39"/>
      <c r="DX566" s="26"/>
      <c r="DY566" s="26"/>
      <c r="DZ566" s="26"/>
      <c r="EA566" s="26"/>
      <c r="EB566" s="26"/>
      <c r="EC566" s="26"/>
      <c r="ED566" s="26"/>
      <c r="EE566" s="26"/>
      <c r="EF566" s="26"/>
      <c r="EG566" s="26"/>
      <c r="EH566" s="26"/>
      <c r="EI566" s="26"/>
      <c r="EJ566" s="26"/>
      <c r="EK566" s="26"/>
      <c r="EL566" s="26"/>
      <c r="EM566" s="26"/>
      <c r="EN566" s="26"/>
      <c r="EO566" s="26"/>
      <c r="EP566" s="26"/>
      <c r="EQ566" s="26"/>
      <c r="ER566" s="39"/>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c r="FX566" s="26"/>
      <c r="FY566" s="26"/>
      <c r="FZ566" s="26"/>
      <c r="GA566" s="26"/>
      <c r="GB566" s="26"/>
      <c r="GC566" s="26"/>
      <c r="GD566" s="26"/>
      <c r="GE566" s="26"/>
      <c r="GF566" s="26"/>
      <c r="GG566" s="26"/>
      <c r="GH566" s="26"/>
      <c r="GI566" s="26"/>
      <c r="GJ566" s="26"/>
      <c r="GK566" s="26"/>
      <c r="GL566" s="26"/>
      <c r="GM566" s="26"/>
      <c r="GN566" s="26"/>
      <c r="GO566" s="26"/>
      <c r="GP566" s="26"/>
      <c r="GQ566" s="26"/>
      <c r="GR566" s="26"/>
      <c r="GS566" s="26"/>
      <c r="GT566" s="26"/>
      <c r="GU566" s="26"/>
      <c r="GV566" s="26"/>
      <c r="GW566" s="26"/>
      <c r="GX566" s="26"/>
      <c r="GY566" s="26"/>
      <c r="GZ566" s="26"/>
      <c r="HA566" s="26"/>
      <c r="HB566" s="26"/>
      <c r="HC566" s="26"/>
      <c r="HD566" s="26"/>
      <c r="HE566" s="26"/>
      <c r="HF566" s="26"/>
      <c r="HG566" s="26"/>
      <c r="HH566" s="26"/>
      <c r="HI566" s="26"/>
      <c r="HJ566" s="26"/>
      <c r="HK566" s="26"/>
      <c r="HL566" s="26"/>
      <c r="HM566" s="26"/>
      <c r="HN566" s="26"/>
      <c r="HO566" s="26"/>
      <c r="HP566" s="26"/>
      <c r="HQ566" s="26"/>
      <c r="HR566" s="26"/>
      <c r="HS566" s="26"/>
      <c r="HT566" s="26"/>
      <c r="HU566" s="26"/>
      <c r="HV566" s="26"/>
      <c r="HW566" s="26"/>
      <c r="HX566" s="26"/>
      <c r="HY566" s="26"/>
      <c r="HZ566" s="26"/>
      <c r="IA566" s="26"/>
      <c r="IB566" s="26"/>
      <c r="IC566" s="26"/>
      <c r="ID566" s="26"/>
      <c r="IE566" s="26"/>
      <c r="IF566" s="26"/>
      <c r="IG566" s="26"/>
      <c r="IH566" s="26"/>
      <c r="II566" s="26"/>
      <c r="IJ566" s="26"/>
      <c r="IK566" s="26"/>
      <c r="IL566" s="26"/>
      <c r="IM566" s="26"/>
      <c r="IN566" s="26"/>
      <c r="IO566" s="26"/>
      <c r="IP566" s="26"/>
      <c r="IQ566" s="26"/>
      <c r="IR566" s="26"/>
      <c r="IS566" s="26"/>
      <c r="IT566" s="26"/>
      <c r="IU566" s="26"/>
      <c r="IV566" s="26"/>
      <c r="IW566" s="26"/>
      <c r="IX566" s="26"/>
      <c r="IY566" s="26"/>
      <c r="IZ566" s="26"/>
      <c r="JA566" s="26"/>
      <c r="JB566" s="26"/>
      <c r="JC566" s="26"/>
      <c r="JD566" s="26"/>
      <c r="JE566" s="26"/>
      <c r="JF566" s="26"/>
      <c r="JG566" s="39"/>
      <c r="JH566" s="26"/>
      <c r="JI566" s="26"/>
      <c r="JJ566" s="26"/>
      <c r="JK566" s="26"/>
      <c r="JL566" s="26"/>
      <c r="JM566" s="26"/>
      <c r="JN566" s="26"/>
      <c r="JO566" s="26"/>
      <c r="JP566" s="26"/>
      <c r="JQ566" s="26"/>
      <c r="JR566" s="26"/>
      <c r="JS566" s="26"/>
      <c r="JT566" s="26"/>
      <c r="JU566" s="26"/>
      <c r="JV566" s="26"/>
      <c r="JW566" s="26"/>
      <c r="JX566" s="26"/>
      <c r="JY566" s="26"/>
      <c r="JZ566" s="26"/>
      <c r="KA566" s="26"/>
      <c r="KB566" s="39"/>
    </row>
    <row r="567" spans="2:288" ht="15" customHeight="1" x14ac:dyDescent="0.25">
      <c r="B567" s="293" t="str">
        <f t="shared" si="76"/>
        <v>Desk 40</v>
      </c>
      <c r="C567" s="295" t="str">
        <f t="shared" si="79"/>
        <v/>
      </c>
      <c r="D567" s="295" t="str">
        <f t="shared" si="79"/>
        <v/>
      </c>
      <c r="E567" s="295" t="str">
        <f t="shared" si="79"/>
        <v/>
      </c>
      <c r="F567" s="295" t="str">
        <f t="shared" si="79"/>
        <v/>
      </c>
      <c r="G567" s="591" t="str">
        <f t="shared" si="79"/>
        <v/>
      </c>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39"/>
      <c r="DX567" s="26"/>
      <c r="DY567" s="26"/>
      <c r="DZ567" s="26"/>
      <c r="EA567" s="26"/>
      <c r="EB567" s="26"/>
      <c r="EC567" s="26"/>
      <c r="ED567" s="26"/>
      <c r="EE567" s="26"/>
      <c r="EF567" s="26"/>
      <c r="EG567" s="26"/>
      <c r="EH567" s="26"/>
      <c r="EI567" s="26"/>
      <c r="EJ567" s="26"/>
      <c r="EK567" s="26"/>
      <c r="EL567" s="26"/>
      <c r="EM567" s="26"/>
      <c r="EN567" s="26"/>
      <c r="EO567" s="26"/>
      <c r="EP567" s="26"/>
      <c r="EQ567" s="26"/>
      <c r="ER567" s="39"/>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c r="FX567" s="26"/>
      <c r="FY567" s="26"/>
      <c r="FZ567" s="26"/>
      <c r="GA567" s="26"/>
      <c r="GB567" s="26"/>
      <c r="GC567" s="26"/>
      <c r="GD567" s="26"/>
      <c r="GE567" s="26"/>
      <c r="GF567" s="26"/>
      <c r="GG567" s="26"/>
      <c r="GH567" s="26"/>
      <c r="GI567" s="26"/>
      <c r="GJ567" s="26"/>
      <c r="GK567" s="26"/>
      <c r="GL567" s="26"/>
      <c r="GM567" s="26"/>
      <c r="GN567" s="26"/>
      <c r="GO567" s="26"/>
      <c r="GP567" s="26"/>
      <c r="GQ567" s="26"/>
      <c r="GR567" s="26"/>
      <c r="GS567" s="26"/>
      <c r="GT567" s="26"/>
      <c r="GU567" s="26"/>
      <c r="GV567" s="26"/>
      <c r="GW567" s="26"/>
      <c r="GX567" s="26"/>
      <c r="GY567" s="26"/>
      <c r="GZ567" s="26"/>
      <c r="HA567" s="26"/>
      <c r="HB567" s="26"/>
      <c r="HC567" s="26"/>
      <c r="HD567" s="26"/>
      <c r="HE567" s="26"/>
      <c r="HF567" s="26"/>
      <c r="HG567" s="26"/>
      <c r="HH567" s="26"/>
      <c r="HI567" s="26"/>
      <c r="HJ567" s="26"/>
      <c r="HK567" s="26"/>
      <c r="HL567" s="26"/>
      <c r="HM567" s="26"/>
      <c r="HN567" s="26"/>
      <c r="HO567" s="26"/>
      <c r="HP567" s="26"/>
      <c r="HQ567" s="26"/>
      <c r="HR567" s="26"/>
      <c r="HS567" s="26"/>
      <c r="HT567" s="26"/>
      <c r="HU567" s="26"/>
      <c r="HV567" s="26"/>
      <c r="HW567" s="26"/>
      <c r="HX567" s="26"/>
      <c r="HY567" s="26"/>
      <c r="HZ567" s="26"/>
      <c r="IA567" s="26"/>
      <c r="IB567" s="26"/>
      <c r="IC567" s="26"/>
      <c r="ID567" s="26"/>
      <c r="IE567" s="26"/>
      <c r="IF567" s="26"/>
      <c r="IG567" s="26"/>
      <c r="IH567" s="26"/>
      <c r="II567" s="26"/>
      <c r="IJ567" s="26"/>
      <c r="IK567" s="26"/>
      <c r="IL567" s="26"/>
      <c r="IM567" s="26"/>
      <c r="IN567" s="26"/>
      <c r="IO567" s="26"/>
      <c r="IP567" s="26"/>
      <c r="IQ567" s="26"/>
      <c r="IR567" s="26"/>
      <c r="IS567" s="26"/>
      <c r="IT567" s="26"/>
      <c r="IU567" s="26"/>
      <c r="IV567" s="26"/>
      <c r="IW567" s="26"/>
      <c r="IX567" s="26"/>
      <c r="IY567" s="26"/>
      <c r="IZ567" s="26"/>
      <c r="JA567" s="26"/>
      <c r="JB567" s="26"/>
      <c r="JC567" s="26"/>
      <c r="JD567" s="26"/>
      <c r="JE567" s="26"/>
      <c r="JF567" s="26"/>
      <c r="JG567" s="39"/>
      <c r="JH567" s="26"/>
      <c r="JI567" s="26"/>
      <c r="JJ567" s="26"/>
      <c r="JK567" s="26"/>
      <c r="JL567" s="26"/>
      <c r="JM567" s="26"/>
      <c r="JN567" s="26"/>
      <c r="JO567" s="26"/>
      <c r="JP567" s="26"/>
      <c r="JQ567" s="26"/>
      <c r="JR567" s="26"/>
      <c r="JS567" s="26"/>
      <c r="JT567" s="26"/>
      <c r="JU567" s="26"/>
      <c r="JV567" s="26"/>
      <c r="JW567" s="26"/>
      <c r="JX567" s="26"/>
      <c r="JY567" s="26"/>
      <c r="JZ567" s="26"/>
      <c r="KA567" s="26"/>
      <c r="KB567" s="39"/>
    </row>
    <row r="568" spans="2:288" ht="15" customHeight="1" x14ac:dyDescent="0.25">
      <c r="B568" s="293" t="str">
        <f t="shared" si="76"/>
        <v>Desk 41</v>
      </c>
      <c r="C568" s="295" t="str">
        <f t="shared" si="79"/>
        <v/>
      </c>
      <c r="D568" s="295" t="str">
        <f t="shared" si="79"/>
        <v/>
      </c>
      <c r="E568" s="295" t="str">
        <f t="shared" si="79"/>
        <v/>
      </c>
      <c r="F568" s="295" t="str">
        <f t="shared" si="79"/>
        <v/>
      </c>
      <c r="G568" s="591" t="str">
        <f t="shared" si="79"/>
        <v/>
      </c>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39"/>
      <c r="DX568" s="26"/>
      <c r="DY568" s="26"/>
      <c r="DZ568" s="26"/>
      <c r="EA568" s="26"/>
      <c r="EB568" s="26"/>
      <c r="EC568" s="26"/>
      <c r="ED568" s="26"/>
      <c r="EE568" s="26"/>
      <c r="EF568" s="26"/>
      <c r="EG568" s="26"/>
      <c r="EH568" s="26"/>
      <c r="EI568" s="26"/>
      <c r="EJ568" s="26"/>
      <c r="EK568" s="26"/>
      <c r="EL568" s="26"/>
      <c r="EM568" s="26"/>
      <c r="EN568" s="26"/>
      <c r="EO568" s="26"/>
      <c r="EP568" s="26"/>
      <c r="EQ568" s="26"/>
      <c r="ER568" s="39"/>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c r="FX568" s="26"/>
      <c r="FY568" s="26"/>
      <c r="FZ568" s="26"/>
      <c r="GA568" s="26"/>
      <c r="GB568" s="26"/>
      <c r="GC568" s="26"/>
      <c r="GD568" s="26"/>
      <c r="GE568" s="26"/>
      <c r="GF568" s="26"/>
      <c r="GG568" s="26"/>
      <c r="GH568" s="26"/>
      <c r="GI568" s="26"/>
      <c r="GJ568" s="26"/>
      <c r="GK568" s="26"/>
      <c r="GL568" s="26"/>
      <c r="GM568" s="26"/>
      <c r="GN568" s="26"/>
      <c r="GO568" s="26"/>
      <c r="GP568" s="26"/>
      <c r="GQ568" s="26"/>
      <c r="GR568" s="26"/>
      <c r="GS568" s="26"/>
      <c r="GT568" s="26"/>
      <c r="GU568" s="26"/>
      <c r="GV568" s="26"/>
      <c r="GW568" s="26"/>
      <c r="GX568" s="26"/>
      <c r="GY568" s="26"/>
      <c r="GZ568" s="26"/>
      <c r="HA568" s="26"/>
      <c r="HB568" s="26"/>
      <c r="HC568" s="26"/>
      <c r="HD568" s="26"/>
      <c r="HE568" s="26"/>
      <c r="HF568" s="26"/>
      <c r="HG568" s="26"/>
      <c r="HH568" s="26"/>
      <c r="HI568" s="26"/>
      <c r="HJ568" s="26"/>
      <c r="HK568" s="26"/>
      <c r="HL568" s="26"/>
      <c r="HM568" s="26"/>
      <c r="HN568" s="26"/>
      <c r="HO568" s="26"/>
      <c r="HP568" s="26"/>
      <c r="HQ568" s="26"/>
      <c r="HR568" s="26"/>
      <c r="HS568" s="26"/>
      <c r="HT568" s="26"/>
      <c r="HU568" s="26"/>
      <c r="HV568" s="26"/>
      <c r="HW568" s="26"/>
      <c r="HX568" s="26"/>
      <c r="HY568" s="26"/>
      <c r="HZ568" s="26"/>
      <c r="IA568" s="26"/>
      <c r="IB568" s="26"/>
      <c r="IC568" s="26"/>
      <c r="ID568" s="26"/>
      <c r="IE568" s="26"/>
      <c r="IF568" s="26"/>
      <c r="IG568" s="26"/>
      <c r="IH568" s="26"/>
      <c r="II568" s="26"/>
      <c r="IJ568" s="26"/>
      <c r="IK568" s="26"/>
      <c r="IL568" s="26"/>
      <c r="IM568" s="26"/>
      <c r="IN568" s="26"/>
      <c r="IO568" s="26"/>
      <c r="IP568" s="26"/>
      <c r="IQ568" s="26"/>
      <c r="IR568" s="26"/>
      <c r="IS568" s="26"/>
      <c r="IT568" s="26"/>
      <c r="IU568" s="26"/>
      <c r="IV568" s="26"/>
      <c r="IW568" s="26"/>
      <c r="IX568" s="26"/>
      <c r="IY568" s="26"/>
      <c r="IZ568" s="26"/>
      <c r="JA568" s="26"/>
      <c r="JB568" s="26"/>
      <c r="JC568" s="26"/>
      <c r="JD568" s="26"/>
      <c r="JE568" s="26"/>
      <c r="JF568" s="26"/>
      <c r="JG568" s="39"/>
      <c r="JH568" s="26"/>
      <c r="JI568" s="26"/>
      <c r="JJ568" s="26"/>
      <c r="JK568" s="26"/>
      <c r="JL568" s="26"/>
      <c r="JM568" s="26"/>
      <c r="JN568" s="26"/>
      <c r="JO568" s="26"/>
      <c r="JP568" s="26"/>
      <c r="JQ568" s="26"/>
      <c r="JR568" s="26"/>
      <c r="JS568" s="26"/>
      <c r="JT568" s="26"/>
      <c r="JU568" s="26"/>
      <c r="JV568" s="26"/>
      <c r="JW568" s="26"/>
      <c r="JX568" s="26"/>
      <c r="JY568" s="26"/>
      <c r="JZ568" s="26"/>
      <c r="KA568" s="26"/>
      <c r="KB568" s="39"/>
    </row>
    <row r="569" spans="2:288" ht="15" customHeight="1" x14ac:dyDescent="0.25">
      <c r="B569" s="293" t="str">
        <f t="shared" si="76"/>
        <v>Desk 42</v>
      </c>
      <c r="C569" s="295" t="str">
        <f t="shared" si="79"/>
        <v/>
      </c>
      <c r="D569" s="295" t="str">
        <f t="shared" si="79"/>
        <v/>
      </c>
      <c r="E569" s="295" t="str">
        <f t="shared" si="79"/>
        <v/>
      </c>
      <c r="F569" s="295" t="str">
        <f t="shared" si="79"/>
        <v/>
      </c>
      <c r="G569" s="591" t="str">
        <f t="shared" si="79"/>
        <v/>
      </c>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39"/>
      <c r="DX569" s="26"/>
      <c r="DY569" s="26"/>
      <c r="DZ569" s="26"/>
      <c r="EA569" s="26"/>
      <c r="EB569" s="26"/>
      <c r="EC569" s="26"/>
      <c r="ED569" s="26"/>
      <c r="EE569" s="26"/>
      <c r="EF569" s="26"/>
      <c r="EG569" s="26"/>
      <c r="EH569" s="26"/>
      <c r="EI569" s="26"/>
      <c r="EJ569" s="26"/>
      <c r="EK569" s="26"/>
      <c r="EL569" s="26"/>
      <c r="EM569" s="26"/>
      <c r="EN569" s="26"/>
      <c r="EO569" s="26"/>
      <c r="EP569" s="26"/>
      <c r="EQ569" s="26"/>
      <c r="ER569" s="39"/>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c r="FX569" s="26"/>
      <c r="FY569" s="26"/>
      <c r="FZ569" s="26"/>
      <c r="GA569" s="26"/>
      <c r="GB569" s="26"/>
      <c r="GC569" s="26"/>
      <c r="GD569" s="26"/>
      <c r="GE569" s="26"/>
      <c r="GF569" s="26"/>
      <c r="GG569" s="26"/>
      <c r="GH569" s="26"/>
      <c r="GI569" s="26"/>
      <c r="GJ569" s="26"/>
      <c r="GK569" s="26"/>
      <c r="GL569" s="26"/>
      <c r="GM569" s="26"/>
      <c r="GN569" s="26"/>
      <c r="GO569" s="26"/>
      <c r="GP569" s="26"/>
      <c r="GQ569" s="26"/>
      <c r="GR569" s="26"/>
      <c r="GS569" s="26"/>
      <c r="GT569" s="26"/>
      <c r="GU569" s="26"/>
      <c r="GV569" s="26"/>
      <c r="GW569" s="26"/>
      <c r="GX569" s="26"/>
      <c r="GY569" s="26"/>
      <c r="GZ569" s="26"/>
      <c r="HA569" s="26"/>
      <c r="HB569" s="26"/>
      <c r="HC569" s="26"/>
      <c r="HD569" s="26"/>
      <c r="HE569" s="26"/>
      <c r="HF569" s="26"/>
      <c r="HG569" s="26"/>
      <c r="HH569" s="26"/>
      <c r="HI569" s="26"/>
      <c r="HJ569" s="26"/>
      <c r="HK569" s="26"/>
      <c r="HL569" s="26"/>
      <c r="HM569" s="26"/>
      <c r="HN569" s="26"/>
      <c r="HO569" s="26"/>
      <c r="HP569" s="26"/>
      <c r="HQ569" s="26"/>
      <c r="HR569" s="26"/>
      <c r="HS569" s="26"/>
      <c r="HT569" s="26"/>
      <c r="HU569" s="26"/>
      <c r="HV569" s="26"/>
      <c r="HW569" s="26"/>
      <c r="HX569" s="26"/>
      <c r="HY569" s="26"/>
      <c r="HZ569" s="26"/>
      <c r="IA569" s="26"/>
      <c r="IB569" s="26"/>
      <c r="IC569" s="26"/>
      <c r="ID569" s="26"/>
      <c r="IE569" s="26"/>
      <c r="IF569" s="26"/>
      <c r="IG569" s="26"/>
      <c r="IH569" s="26"/>
      <c r="II569" s="26"/>
      <c r="IJ569" s="26"/>
      <c r="IK569" s="26"/>
      <c r="IL569" s="26"/>
      <c r="IM569" s="26"/>
      <c r="IN569" s="26"/>
      <c r="IO569" s="26"/>
      <c r="IP569" s="26"/>
      <c r="IQ569" s="26"/>
      <c r="IR569" s="26"/>
      <c r="IS569" s="26"/>
      <c r="IT569" s="26"/>
      <c r="IU569" s="26"/>
      <c r="IV569" s="26"/>
      <c r="IW569" s="26"/>
      <c r="IX569" s="26"/>
      <c r="IY569" s="26"/>
      <c r="IZ569" s="26"/>
      <c r="JA569" s="26"/>
      <c r="JB569" s="26"/>
      <c r="JC569" s="26"/>
      <c r="JD569" s="26"/>
      <c r="JE569" s="26"/>
      <c r="JF569" s="26"/>
      <c r="JG569" s="39"/>
      <c r="JH569" s="26"/>
      <c r="JI569" s="26"/>
      <c r="JJ569" s="26"/>
      <c r="JK569" s="26"/>
      <c r="JL569" s="26"/>
      <c r="JM569" s="26"/>
      <c r="JN569" s="26"/>
      <c r="JO569" s="26"/>
      <c r="JP569" s="26"/>
      <c r="JQ569" s="26"/>
      <c r="JR569" s="26"/>
      <c r="JS569" s="26"/>
      <c r="JT569" s="26"/>
      <c r="JU569" s="26"/>
      <c r="JV569" s="26"/>
      <c r="JW569" s="26"/>
      <c r="JX569" s="26"/>
      <c r="JY569" s="26"/>
      <c r="JZ569" s="26"/>
      <c r="KA569" s="26"/>
      <c r="KB569" s="39"/>
    </row>
    <row r="570" spans="2:288" ht="15" customHeight="1" x14ac:dyDescent="0.25">
      <c r="B570" s="293" t="str">
        <f t="shared" si="76"/>
        <v>Desk 43</v>
      </c>
      <c r="C570" s="295" t="str">
        <f t="shared" si="79"/>
        <v/>
      </c>
      <c r="D570" s="295" t="str">
        <f t="shared" si="79"/>
        <v/>
      </c>
      <c r="E570" s="295" t="str">
        <f t="shared" si="79"/>
        <v/>
      </c>
      <c r="F570" s="295" t="str">
        <f t="shared" si="79"/>
        <v/>
      </c>
      <c r="G570" s="591" t="str">
        <f t="shared" si="79"/>
        <v/>
      </c>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39"/>
      <c r="DX570" s="26"/>
      <c r="DY570" s="26"/>
      <c r="DZ570" s="26"/>
      <c r="EA570" s="26"/>
      <c r="EB570" s="26"/>
      <c r="EC570" s="26"/>
      <c r="ED570" s="26"/>
      <c r="EE570" s="26"/>
      <c r="EF570" s="26"/>
      <c r="EG570" s="26"/>
      <c r="EH570" s="26"/>
      <c r="EI570" s="26"/>
      <c r="EJ570" s="26"/>
      <c r="EK570" s="26"/>
      <c r="EL570" s="26"/>
      <c r="EM570" s="26"/>
      <c r="EN570" s="26"/>
      <c r="EO570" s="26"/>
      <c r="EP570" s="26"/>
      <c r="EQ570" s="26"/>
      <c r="ER570" s="39"/>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c r="FX570" s="26"/>
      <c r="FY570" s="26"/>
      <c r="FZ570" s="26"/>
      <c r="GA570" s="26"/>
      <c r="GB570" s="26"/>
      <c r="GC570" s="26"/>
      <c r="GD570" s="26"/>
      <c r="GE570" s="26"/>
      <c r="GF570" s="26"/>
      <c r="GG570" s="26"/>
      <c r="GH570" s="26"/>
      <c r="GI570" s="26"/>
      <c r="GJ570" s="26"/>
      <c r="GK570" s="26"/>
      <c r="GL570" s="26"/>
      <c r="GM570" s="26"/>
      <c r="GN570" s="26"/>
      <c r="GO570" s="26"/>
      <c r="GP570" s="26"/>
      <c r="GQ570" s="26"/>
      <c r="GR570" s="26"/>
      <c r="GS570" s="26"/>
      <c r="GT570" s="26"/>
      <c r="GU570" s="26"/>
      <c r="GV570" s="26"/>
      <c r="GW570" s="26"/>
      <c r="GX570" s="26"/>
      <c r="GY570" s="26"/>
      <c r="GZ570" s="26"/>
      <c r="HA570" s="26"/>
      <c r="HB570" s="26"/>
      <c r="HC570" s="26"/>
      <c r="HD570" s="26"/>
      <c r="HE570" s="26"/>
      <c r="HF570" s="26"/>
      <c r="HG570" s="26"/>
      <c r="HH570" s="26"/>
      <c r="HI570" s="26"/>
      <c r="HJ570" s="26"/>
      <c r="HK570" s="26"/>
      <c r="HL570" s="26"/>
      <c r="HM570" s="26"/>
      <c r="HN570" s="26"/>
      <c r="HO570" s="26"/>
      <c r="HP570" s="26"/>
      <c r="HQ570" s="26"/>
      <c r="HR570" s="26"/>
      <c r="HS570" s="26"/>
      <c r="HT570" s="26"/>
      <c r="HU570" s="26"/>
      <c r="HV570" s="26"/>
      <c r="HW570" s="26"/>
      <c r="HX570" s="26"/>
      <c r="HY570" s="26"/>
      <c r="HZ570" s="26"/>
      <c r="IA570" s="26"/>
      <c r="IB570" s="26"/>
      <c r="IC570" s="26"/>
      <c r="ID570" s="26"/>
      <c r="IE570" s="26"/>
      <c r="IF570" s="26"/>
      <c r="IG570" s="26"/>
      <c r="IH570" s="26"/>
      <c r="II570" s="26"/>
      <c r="IJ570" s="26"/>
      <c r="IK570" s="26"/>
      <c r="IL570" s="26"/>
      <c r="IM570" s="26"/>
      <c r="IN570" s="26"/>
      <c r="IO570" s="26"/>
      <c r="IP570" s="26"/>
      <c r="IQ570" s="26"/>
      <c r="IR570" s="26"/>
      <c r="IS570" s="26"/>
      <c r="IT570" s="26"/>
      <c r="IU570" s="26"/>
      <c r="IV570" s="26"/>
      <c r="IW570" s="26"/>
      <c r="IX570" s="26"/>
      <c r="IY570" s="26"/>
      <c r="IZ570" s="26"/>
      <c r="JA570" s="26"/>
      <c r="JB570" s="26"/>
      <c r="JC570" s="26"/>
      <c r="JD570" s="26"/>
      <c r="JE570" s="26"/>
      <c r="JF570" s="26"/>
      <c r="JG570" s="39"/>
      <c r="JH570" s="26"/>
      <c r="JI570" s="26"/>
      <c r="JJ570" s="26"/>
      <c r="JK570" s="26"/>
      <c r="JL570" s="26"/>
      <c r="JM570" s="26"/>
      <c r="JN570" s="26"/>
      <c r="JO570" s="26"/>
      <c r="JP570" s="26"/>
      <c r="JQ570" s="26"/>
      <c r="JR570" s="26"/>
      <c r="JS570" s="26"/>
      <c r="JT570" s="26"/>
      <c r="JU570" s="26"/>
      <c r="JV570" s="26"/>
      <c r="JW570" s="26"/>
      <c r="JX570" s="26"/>
      <c r="JY570" s="26"/>
      <c r="JZ570" s="26"/>
      <c r="KA570" s="26"/>
      <c r="KB570" s="39"/>
    </row>
    <row r="571" spans="2:288" ht="15" customHeight="1" x14ac:dyDescent="0.25">
      <c r="B571" s="293" t="str">
        <f t="shared" si="76"/>
        <v>Desk 44</v>
      </c>
      <c r="C571" s="295" t="str">
        <f t="shared" si="79"/>
        <v/>
      </c>
      <c r="D571" s="295" t="str">
        <f t="shared" si="79"/>
        <v/>
      </c>
      <c r="E571" s="295" t="str">
        <f t="shared" si="79"/>
        <v/>
      </c>
      <c r="F571" s="295" t="str">
        <f t="shared" si="79"/>
        <v/>
      </c>
      <c r="G571" s="591" t="str">
        <f t="shared" si="79"/>
        <v/>
      </c>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39"/>
      <c r="DX571" s="26"/>
      <c r="DY571" s="26"/>
      <c r="DZ571" s="26"/>
      <c r="EA571" s="26"/>
      <c r="EB571" s="26"/>
      <c r="EC571" s="26"/>
      <c r="ED571" s="26"/>
      <c r="EE571" s="26"/>
      <c r="EF571" s="26"/>
      <c r="EG571" s="26"/>
      <c r="EH571" s="26"/>
      <c r="EI571" s="26"/>
      <c r="EJ571" s="26"/>
      <c r="EK571" s="26"/>
      <c r="EL571" s="26"/>
      <c r="EM571" s="26"/>
      <c r="EN571" s="26"/>
      <c r="EO571" s="26"/>
      <c r="EP571" s="26"/>
      <c r="EQ571" s="26"/>
      <c r="ER571" s="39"/>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c r="FX571" s="26"/>
      <c r="FY571" s="26"/>
      <c r="FZ571" s="26"/>
      <c r="GA571" s="26"/>
      <c r="GB571" s="26"/>
      <c r="GC571" s="26"/>
      <c r="GD571" s="26"/>
      <c r="GE571" s="26"/>
      <c r="GF571" s="26"/>
      <c r="GG571" s="26"/>
      <c r="GH571" s="26"/>
      <c r="GI571" s="26"/>
      <c r="GJ571" s="26"/>
      <c r="GK571" s="26"/>
      <c r="GL571" s="26"/>
      <c r="GM571" s="26"/>
      <c r="GN571" s="26"/>
      <c r="GO571" s="26"/>
      <c r="GP571" s="26"/>
      <c r="GQ571" s="26"/>
      <c r="GR571" s="26"/>
      <c r="GS571" s="26"/>
      <c r="GT571" s="26"/>
      <c r="GU571" s="26"/>
      <c r="GV571" s="26"/>
      <c r="GW571" s="26"/>
      <c r="GX571" s="26"/>
      <c r="GY571" s="26"/>
      <c r="GZ571" s="26"/>
      <c r="HA571" s="26"/>
      <c r="HB571" s="26"/>
      <c r="HC571" s="26"/>
      <c r="HD571" s="26"/>
      <c r="HE571" s="26"/>
      <c r="HF571" s="26"/>
      <c r="HG571" s="26"/>
      <c r="HH571" s="26"/>
      <c r="HI571" s="26"/>
      <c r="HJ571" s="26"/>
      <c r="HK571" s="26"/>
      <c r="HL571" s="26"/>
      <c r="HM571" s="26"/>
      <c r="HN571" s="26"/>
      <c r="HO571" s="26"/>
      <c r="HP571" s="26"/>
      <c r="HQ571" s="26"/>
      <c r="HR571" s="26"/>
      <c r="HS571" s="26"/>
      <c r="HT571" s="26"/>
      <c r="HU571" s="26"/>
      <c r="HV571" s="26"/>
      <c r="HW571" s="26"/>
      <c r="HX571" s="26"/>
      <c r="HY571" s="26"/>
      <c r="HZ571" s="26"/>
      <c r="IA571" s="26"/>
      <c r="IB571" s="26"/>
      <c r="IC571" s="26"/>
      <c r="ID571" s="26"/>
      <c r="IE571" s="26"/>
      <c r="IF571" s="26"/>
      <c r="IG571" s="26"/>
      <c r="IH571" s="26"/>
      <c r="II571" s="26"/>
      <c r="IJ571" s="26"/>
      <c r="IK571" s="26"/>
      <c r="IL571" s="26"/>
      <c r="IM571" s="26"/>
      <c r="IN571" s="26"/>
      <c r="IO571" s="26"/>
      <c r="IP571" s="26"/>
      <c r="IQ571" s="26"/>
      <c r="IR571" s="26"/>
      <c r="IS571" s="26"/>
      <c r="IT571" s="26"/>
      <c r="IU571" s="26"/>
      <c r="IV571" s="26"/>
      <c r="IW571" s="26"/>
      <c r="IX571" s="26"/>
      <c r="IY571" s="26"/>
      <c r="IZ571" s="26"/>
      <c r="JA571" s="26"/>
      <c r="JB571" s="26"/>
      <c r="JC571" s="26"/>
      <c r="JD571" s="26"/>
      <c r="JE571" s="26"/>
      <c r="JF571" s="26"/>
      <c r="JG571" s="39"/>
      <c r="JH571" s="26"/>
      <c r="JI571" s="26"/>
      <c r="JJ571" s="26"/>
      <c r="JK571" s="26"/>
      <c r="JL571" s="26"/>
      <c r="JM571" s="26"/>
      <c r="JN571" s="26"/>
      <c r="JO571" s="26"/>
      <c r="JP571" s="26"/>
      <c r="JQ571" s="26"/>
      <c r="JR571" s="26"/>
      <c r="JS571" s="26"/>
      <c r="JT571" s="26"/>
      <c r="JU571" s="26"/>
      <c r="JV571" s="26"/>
      <c r="JW571" s="26"/>
      <c r="JX571" s="26"/>
      <c r="JY571" s="26"/>
      <c r="JZ571" s="26"/>
      <c r="KA571" s="26"/>
      <c r="KB571" s="39"/>
    </row>
    <row r="572" spans="2:288" ht="15" customHeight="1" x14ac:dyDescent="0.25">
      <c r="B572" s="293" t="str">
        <f t="shared" si="76"/>
        <v>Desk 45</v>
      </c>
      <c r="C572" s="295" t="str">
        <f t="shared" si="79"/>
        <v/>
      </c>
      <c r="D572" s="295" t="str">
        <f t="shared" si="79"/>
        <v/>
      </c>
      <c r="E572" s="295" t="str">
        <f t="shared" si="79"/>
        <v/>
      </c>
      <c r="F572" s="295" t="str">
        <f t="shared" si="79"/>
        <v/>
      </c>
      <c r="G572" s="591" t="str">
        <f t="shared" si="79"/>
        <v/>
      </c>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39"/>
      <c r="DX572" s="26"/>
      <c r="DY572" s="26"/>
      <c r="DZ572" s="26"/>
      <c r="EA572" s="26"/>
      <c r="EB572" s="26"/>
      <c r="EC572" s="26"/>
      <c r="ED572" s="26"/>
      <c r="EE572" s="26"/>
      <c r="EF572" s="26"/>
      <c r="EG572" s="26"/>
      <c r="EH572" s="26"/>
      <c r="EI572" s="26"/>
      <c r="EJ572" s="26"/>
      <c r="EK572" s="26"/>
      <c r="EL572" s="26"/>
      <c r="EM572" s="26"/>
      <c r="EN572" s="26"/>
      <c r="EO572" s="26"/>
      <c r="EP572" s="26"/>
      <c r="EQ572" s="26"/>
      <c r="ER572" s="39"/>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c r="FX572" s="26"/>
      <c r="FY572" s="26"/>
      <c r="FZ572" s="26"/>
      <c r="GA572" s="26"/>
      <c r="GB572" s="26"/>
      <c r="GC572" s="26"/>
      <c r="GD572" s="26"/>
      <c r="GE572" s="26"/>
      <c r="GF572" s="26"/>
      <c r="GG572" s="26"/>
      <c r="GH572" s="26"/>
      <c r="GI572" s="26"/>
      <c r="GJ572" s="26"/>
      <c r="GK572" s="26"/>
      <c r="GL572" s="26"/>
      <c r="GM572" s="26"/>
      <c r="GN572" s="26"/>
      <c r="GO572" s="26"/>
      <c r="GP572" s="26"/>
      <c r="GQ572" s="26"/>
      <c r="GR572" s="26"/>
      <c r="GS572" s="26"/>
      <c r="GT572" s="26"/>
      <c r="GU572" s="26"/>
      <c r="GV572" s="26"/>
      <c r="GW572" s="26"/>
      <c r="GX572" s="26"/>
      <c r="GY572" s="26"/>
      <c r="GZ572" s="26"/>
      <c r="HA572" s="26"/>
      <c r="HB572" s="26"/>
      <c r="HC572" s="26"/>
      <c r="HD572" s="26"/>
      <c r="HE572" s="26"/>
      <c r="HF572" s="26"/>
      <c r="HG572" s="26"/>
      <c r="HH572" s="26"/>
      <c r="HI572" s="26"/>
      <c r="HJ572" s="26"/>
      <c r="HK572" s="26"/>
      <c r="HL572" s="26"/>
      <c r="HM572" s="26"/>
      <c r="HN572" s="26"/>
      <c r="HO572" s="26"/>
      <c r="HP572" s="26"/>
      <c r="HQ572" s="26"/>
      <c r="HR572" s="26"/>
      <c r="HS572" s="26"/>
      <c r="HT572" s="26"/>
      <c r="HU572" s="26"/>
      <c r="HV572" s="26"/>
      <c r="HW572" s="26"/>
      <c r="HX572" s="26"/>
      <c r="HY572" s="26"/>
      <c r="HZ572" s="26"/>
      <c r="IA572" s="26"/>
      <c r="IB572" s="26"/>
      <c r="IC572" s="26"/>
      <c r="ID572" s="26"/>
      <c r="IE572" s="26"/>
      <c r="IF572" s="26"/>
      <c r="IG572" s="26"/>
      <c r="IH572" s="26"/>
      <c r="II572" s="26"/>
      <c r="IJ572" s="26"/>
      <c r="IK572" s="26"/>
      <c r="IL572" s="26"/>
      <c r="IM572" s="26"/>
      <c r="IN572" s="26"/>
      <c r="IO572" s="26"/>
      <c r="IP572" s="26"/>
      <c r="IQ572" s="26"/>
      <c r="IR572" s="26"/>
      <c r="IS572" s="26"/>
      <c r="IT572" s="26"/>
      <c r="IU572" s="26"/>
      <c r="IV572" s="26"/>
      <c r="IW572" s="26"/>
      <c r="IX572" s="26"/>
      <c r="IY572" s="26"/>
      <c r="IZ572" s="26"/>
      <c r="JA572" s="26"/>
      <c r="JB572" s="26"/>
      <c r="JC572" s="26"/>
      <c r="JD572" s="26"/>
      <c r="JE572" s="26"/>
      <c r="JF572" s="26"/>
      <c r="JG572" s="39"/>
      <c r="JH572" s="26"/>
      <c r="JI572" s="26"/>
      <c r="JJ572" s="26"/>
      <c r="JK572" s="26"/>
      <c r="JL572" s="26"/>
      <c r="JM572" s="26"/>
      <c r="JN572" s="26"/>
      <c r="JO572" s="26"/>
      <c r="JP572" s="26"/>
      <c r="JQ572" s="26"/>
      <c r="JR572" s="26"/>
      <c r="JS572" s="26"/>
      <c r="JT572" s="26"/>
      <c r="JU572" s="26"/>
      <c r="JV572" s="26"/>
      <c r="JW572" s="26"/>
      <c r="JX572" s="26"/>
      <c r="JY572" s="26"/>
      <c r="JZ572" s="26"/>
      <c r="KA572" s="26"/>
      <c r="KB572" s="39"/>
    </row>
    <row r="573" spans="2:288" ht="15" customHeight="1" x14ac:dyDescent="0.25">
      <c r="B573" s="293" t="str">
        <f t="shared" si="76"/>
        <v>Desk 46</v>
      </c>
      <c r="C573" s="295" t="str">
        <f t="shared" si="79"/>
        <v/>
      </c>
      <c r="D573" s="295" t="str">
        <f t="shared" si="79"/>
        <v/>
      </c>
      <c r="E573" s="295" t="str">
        <f t="shared" si="79"/>
        <v/>
      </c>
      <c r="F573" s="295" t="str">
        <f t="shared" si="79"/>
        <v/>
      </c>
      <c r="G573" s="591" t="str">
        <f t="shared" si="79"/>
        <v/>
      </c>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39"/>
      <c r="DX573" s="26"/>
      <c r="DY573" s="26"/>
      <c r="DZ573" s="26"/>
      <c r="EA573" s="26"/>
      <c r="EB573" s="26"/>
      <c r="EC573" s="26"/>
      <c r="ED573" s="26"/>
      <c r="EE573" s="26"/>
      <c r="EF573" s="26"/>
      <c r="EG573" s="26"/>
      <c r="EH573" s="26"/>
      <c r="EI573" s="26"/>
      <c r="EJ573" s="26"/>
      <c r="EK573" s="26"/>
      <c r="EL573" s="26"/>
      <c r="EM573" s="26"/>
      <c r="EN573" s="26"/>
      <c r="EO573" s="26"/>
      <c r="EP573" s="26"/>
      <c r="EQ573" s="26"/>
      <c r="ER573" s="39"/>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c r="FX573" s="26"/>
      <c r="FY573" s="26"/>
      <c r="FZ573" s="26"/>
      <c r="GA573" s="26"/>
      <c r="GB573" s="26"/>
      <c r="GC573" s="26"/>
      <c r="GD573" s="26"/>
      <c r="GE573" s="26"/>
      <c r="GF573" s="26"/>
      <c r="GG573" s="26"/>
      <c r="GH573" s="26"/>
      <c r="GI573" s="26"/>
      <c r="GJ573" s="26"/>
      <c r="GK573" s="26"/>
      <c r="GL573" s="26"/>
      <c r="GM573" s="26"/>
      <c r="GN573" s="26"/>
      <c r="GO573" s="26"/>
      <c r="GP573" s="26"/>
      <c r="GQ573" s="26"/>
      <c r="GR573" s="26"/>
      <c r="GS573" s="26"/>
      <c r="GT573" s="26"/>
      <c r="GU573" s="26"/>
      <c r="GV573" s="26"/>
      <c r="GW573" s="26"/>
      <c r="GX573" s="26"/>
      <c r="GY573" s="26"/>
      <c r="GZ573" s="26"/>
      <c r="HA573" s="26"/>
      <c r="HB573" s="26"/>
      <c r="HC573" s="26"/>
      <c r="HD573" s="26"/>
      <c r="HE573" s="26"/>
      <c r="HF573" s="26"/>
      <c r="HG573" s="26"/>
      <c r="HH573" s="26"/>
      <c r="HI573" s="26"/>
      <c r="HJ573" s="26"/>
      <c r="HK573" s="26"/>
      <c r="HL573" s="26"/>
      <c r="HM573" s="26"/>
      <c r="HN573" s="26"/>
      <c r="HO573" s="26"/>
      <c r="HP573" s="26"/>
      <c r="HQ573" s="26"/>
      <c r="HR573" s="26"/>
      <c r="HS573" s="26"/>
      <c r="HT573" s="26"/>
      <c r="HU573" s="26"/>
      <c r="HV573" s="26"/>
      <c r="HW573" s="26"/>
      <c r="HX573" s="26"/>
      <c r="HY573" s="26"/>
      <c r="HZ573" s="26"/>
      <c r="IA573" s="26"/>
      <c r="IB573" s="26"/>
      <c r="IC573" s="26"/>
      <c r="ID573" s="26"/>
      <c r="IE573" s="26"/>
      <c r="IF573" s="26"/>
      <c r="IG573" s="26"/>
      <c r="IH573" s="26"/>
      <c r="II573" s="26"/>
      <c r="IJ573" s="26"/>
      <c r="IK573" s="26"/>
      <c r="IL573" s="26"/>
      <c r="IM573" s="26"/>
      <c r="IN573" s="26"/>
      <c r="IO573" s="26"/>
      <c r="IP573" s="26"/>
      <c r="IQ573" s="26"/>
      <c r="IR573" s="26"/>
      <c r="IS573" s="26"/>
      <c r="IT573" s="26"/>
      <c r="IU573" s="26"/>
      <c r="IV573" s="26"/>
      <c r="IW573" s="26"/>
      <c r="IX573" s="26"/>
      <c r="IY573" s="26"/>
      <c r="IZ573" s="26"/>
      <c r="JA573" s="26"/>
      <c r="JB573" s="26"/>
      <c r="JC573" s="26"/>
      <c r="JD573" s="26"/>
      <c r="JE573" s="26"/>
      <c r="JF573" s="26"/>
      <c r="JG573" s="39"/>
      <c r="JH573" s="26"/>
      <c r="JI573" s="26"/>
      <c r="JJ573" s="26"/>
      <c r="JK573" s="26"/>
      <c r="JL573" s="26"/>
      <c r="JM573" s="26"/>
      <c r="JN573" s="26"/>
      <c r="JO573" s="26"/>
      <c r="JP573" s="26"/>
      <c r="JQ573" s="26"/>
      <c r="JR573" s="26"/>
      <c r="JS573" s="26"/>
      <c r="JT573" s="26"/>
      <c r="JU573" s="26"/>
      <c r="JV573" s="26"/>
      <c r="JW573" s="26"/>
      <c r="JX573" s="26"/>
      <c r="JY573" s="26"/>
      <c r="JZ573" s="26"/>
      <c r="KA573" s="26"/>
      <c r="KB573" s="39"/>
    </row>
    <row r="574" spans="2:288" ht="15" customHeight="1" x14ac:dyDescent="0.25">
      <c r="B574" s="293" t="str">
        <f t="shared" si="76"/>
        <v>Desk 47</v>
      </c>
      <c r="C574" s="295" t="str">
        <f t="shared" si="79"/>
        <v/>
      </c>
      <c r="D574" s="295" t="str">
        <f t="shared" si="79"/>
        <v/>
      </c>
      <c r="E574" s="295" t="str">
        <f t="shared" si="79"/>
        <v/>
      </c>
      <c r="F574" s="295" t="str">
        <f t="shared" si="79"/>
        <v/>
      </c>
      <c r="G574" s="591" t="str">
        <f t="shared" si="79"/>
        <v/>
      </c>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39"/>
      <c r="DX574" s="26"/>
      <c r="DY574" s="26"/>
      <c r="DZ574" s="26"/>
      <c r="EA574" s="26"/>
      <c r="EB574" s="26"/>
      <c r="EC574" s="26"/>
      <c r="ED574" s="26"/>
      <c r="EE574" s="26"/>
      <c r="EF574" s="26"/>
      <c r="EG574" s="26"/>
      <c r="EH574" s="26"/>
      <c r="EI574" s="26"/>
      <c r="EJ574" s="26"/>
      <c r="EK574" s="26"/>
      <c r="EL574" s="26"/>
      <c r="EM574" s="26"/>
      <c r="EN574" s="26"/>
      <c r="EO574" s="26"/>
      <c r="EP574" s="26"/>
      <c r="EQ574" s="26"/>
      <c r="ER574" s="39"/>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c r="FX574" s="26"/>
      <c r="FY574" s="26"/>
      <c r="FZ574" s="26"/>
      <c r="GA574" s="26"/>
      <c r="GB574" s="26"/>
      <c r="GC574" s="26"/>
      <c r="GD574" s="26"/>
      <c r="GE574" s="26"/>
      <c r="GF574" s="26"/>
      <c r="GG574" s="26"/>
      <c r="GH574" s="26"/>
      <c r="GI574" s="26"/>
      <c r="GJ574" s="26"/>
      <c r="GK574" s="26"/>
      <c r="GL574" s="26"/>
      <c r="GM574" s="26"/>
      <c r="GN574" s="26"/>
      <c r="GO574" s="26"/>
      <c r="GP574" s="26"/>
      <c r="GQ574" s="26"/>
      <c r="GR574" s="26"/>
      <c r="GS574" s="26"/>
      <c r="GT574" s="26"/>
      <c r="GU574" s="26"/>
      <c r="GV574" s="26"/>
      <c r="GW574" s="26"/>
      <c r="GX574" s="26"/>
      <c r="GY574" s="26"/>
      <c r="GZ574" s="26"/>
      <c r="HA574" s="26"/>
      <c r="HB574" s="26"/>
      <c r="HC574" s="26"/>
      <c r="HD574" s="26"/>
      <c r="HE574" s="26"/>
      <c r="HF574" s="26"/>
      <c r="HG574" s="26"/>
      <c r="HH574" s="26"/>
      <c r="HI574" s="26"/>
      <c r="HJ574" s="26"/>
      <c r="HK574" s="26"/>
      <c r="HL574" s="26"/>
      <c r="HM574" s="26"/>
      <c r="HN574" s="26"/>
      <c r="HO574" s="26"/>
      <c r="HP574" s="26"/>
      <c r="HQ574" s="26"/>
      <c r="HR574" s="26"/>
      <c r="HS574" s="26"/>
      <c r="HT574" s="26"/>
      <c r="HU574" s="26"/>
      <c r="HV574" s="26"/>
      <c r="HW574" s="26"/>
      <c r="HX574" s="26"/>
      <c r="HY574" s="26"/>
      <c r="HZ574" s="26"/>
      <c r="IA574" s="26"/>
      <c r="IB574" s="26"/>
      <c r="IC574" s="26"/>
      <c r="ID574" s="26"/>
      <c r="IE574" s="26"/>
      <c r="IF574" s="26"/>
      <c r="IG574" s="26"/>
      <c r="IH574" s="26"/>
      <c r="II574" s="26"/>
      <c r="IJ574" s="26"/>
      <c r="IK574" s="26"/>
      <c r="IL574" s="26"/>
      <c r="IM574" s="26"/>
      <c r="IN574" s="26"/>
      <c r="IO574" s="26"/>
      <c r="IP574" s="26"/>
      <c r="IQ574" s="26"/>
      <c r="IR574" s="26"/>
      <c r="IS574" s="26"/>
      <c r="IT574" s="26"/>
      <c r="IU574" s="26"/>
      <c r="IV574" s="26"/>
      <c r="IW574" s="26"/>
      <c r="IX574" s="26"/>
      <c r="IY574" s="26"/>
      <c r="IZ574" s="26"/>
      <c r="JA574" s="26"/>
      <c r="JB574" s="26"/>
      <c r="JC574" s="26"/>
      <c r="JD574" s="26"/>
      <c r="JE574" s="26"/>
      <c r="JF574" s="26"/>
      <c r="JG574" s="39"/>
      <c r="JH574" s="26"/>
      <c r="JI574" s="26"/>
      <c r="JJ574" s="26"/>
      <c r="JK574" s="26"/>
      <c r="JL574" s="26"/>
      <c r="JM574" s="26"/>
      <c r="JN574" s="26"/>
      <c r="JO574" s="26"/>
      <c r="JP574" s="26"/>
      <c r="JQ574" s="26"/>
      <c r="JR574" s="26"/>
      <c r="JS574" s="26"/>
      <c r="JT574" s="26"/>
      <c r="JU574" s="26"/>
      <c r="JV574" s="26"/>
      <c r="JW574" s="26"/>
      <c r="JX574" s="26"/>
      <c r="JY574" s="26"/>
      <c r="JZ574" s="26"/>
      <c r="KA574" s="26"/>
      <c r="KB574" s="39"/>
    </row>
    <row r="575" spans="2:288" ht="15" customHeight="1" x14ac:dyDescent="0.25">
      <c r="B575" s="293" t="str">
        <f t="shared" si="76"/>
        <v>Desk 48</v>
      </c>
      <c r="C575" s="295" t="str">
        <f t="shared" si="79"/>
        <v/>
      </c>
      <c r="D575" s="295" t="str">
        <f t="shared" si="79"/>
        <v/>
      </c>
      <c r="E575" s="295" t="str">
        <f t="shared" si="79"/>
        <v/>
      </c>
      <c r="F575" s="295" t="str">
        <f t="shared" si="79"/>
        <v/>
      </c>
      <c r="G575" s="591" t="str">
        <f t="shared" si="79"/>
        <v/>
      </c>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39"/>
      <c r="DX575" s="26"/>
      <c r="DY575" s="26"/>
      <c r="DZ575" s="26"/>
      <c r="EA575" s="26"/>
      <c r="EB575" s="26"/>
      <c r="EC575" s="26"/>
      <c r="ED575" s="26"/>
      <c r="EE575" s="26"/>
      <c r="EF575" s="26"/>
      <c r="EG575" s="26"/>
      <c r="EH575" s="26"/>
      <c r="EI575" s="26"/>
      <c r="EJ575" s="26"/>
      <c r="EK575" s="26"/>
      <c r="EL575" s="26"/>
      <c r="EM575" s="26"/>
      <c r="EN575" s="26"/>
      <c r="EO575" s="26"/>
      <c r="EP575" s="26"/>
      <c r="EQ575" s="26"/>
      <c r="ER575" s="39"/>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c r="FX575" s="26"/>
      <c r="FY575" s="26"/>
      <c r="FZ575" s="26"/>
      <c r="GA575" s="26"/>
      <c r="GB575" s="26"/>
      <c r="GC575" s="26"/>
      <c r="GD575" s="26"/>
      <c r="GE575" s="26"/>
      <c r="GF575" s="26"/>
      <c r="GG575" s="26"/>
      <c r="GH575" s="26"/>
      <c r="GI575" s="26"/>
      <c r="GJ575" s="26"/>
      <c r="GK575" s="26"/>
      <c r="GL575" s="26"/>
      <c r="GM575" s="26"/>
      <c r="GN575" s="26"/>
      <c r="GO575" s="26"/>
      <c r="GP575" s="26"/>
      <c r="GQ575" s="26"/>
      <c r="GR575" s="26"/>
      <c r="GS575" s="26"/>
      <c r="GT575" s="26"/>
      <c r="GU575" s="26"/>
      <c r="GV575" s="26"/>
      <c r="GW575" s="26"/>
      <c r="GX575" s="26"/>
      <c r="GY575" s="26"/>
      <c r="GZ575" s="26"/>
      <c r="HA575" s="26"/>
      <c r="HB575" s="26"/>
      <c r="HC575" s="26"/>
      <c r="HD575" s="26"/>
      <c r="HE575" s="26"/>
      <c r="HF575" s="26"/>
      <c r="HG575" s="26"/>
      <c r="HH575" s="26"/>
      <c r="HI575" s="26"/>
      <c r="HJ575" s="26"/>
      <c r="HK575" s="26"/>
      <c r="HL575" s="26"/>
      <c r="HM575" s="26"/>
      <c r="HN575" s="26"/>
      <c r="HO575" s="26"/>
      <c r="HP575" s="26"/>
      <c r="HQ575" s="26"/>
      <c r="HR575" s="26"/>
      <c r="HS575" s="26"/>
      <c r="HT575" s="26"/>
      <c r="HU575" s="26"/>
      <c r="HV575" s="26"/>
      <c r="HW575" s="26"/>
      <c r="HX575" s="26"/>
      <c r="HY575" s="26"/>
      <c r="HZ575" s="26"/>
      <c r="IA575" s="26"/>
      <c r="IB575" s="26"/>
      <c r="IC575" s="26"/>
      <c r="ID575" s="26"/>
      <c r="IE575" s="26"/>
      <c r="IF575" s="26"/>
      <c r="IG575" s="26"/>
      <c r="IH575" s="26"/>
      <c r="II575" s="26"/>
      <c r="IJ575" s="26"/>
      <c r="IK575" s="26"/>
      <c r="IL575" s="26"/>
      <c r="IM575" s="26"/>
      <c r="IN575" s="26"/>
      <c r="IO575" s="26"/>
      <c r="IP575" s="26"/>
      <c r="IQ575" s="26"/>
      <c r="IR575" s="26"/>
      <c r="IS575" s="26"/>
      <c r="IT575" s="26"/>
      <c r="IU575" s="26"/>
      <c r="IV575" s="26"/>
      <c r="IW575" s="26"/>
      <c r="IX575" s="26"/>
      <c r="IY575" s="26"/>
      <c r="IZ575" s="26"/>
      <c r="JA575" s="26"/>
      <c r="JB575" s="26"/>
      <c r="JC575" s="26"/>
      <c r="JD575" s="26"/>
      <c r="JE575" s="26"/>
      <c r="JF575" s="26"/>
      <c r="JG575" s="39"/>
      <c r="JH575" s="26"/>
      <c r="JI575" s="26"/>
      <c r="JJ575" s="26"/>
      <c r="JK575" s="26"/>
      <c r="JL575" s="26"/>
      <c r="JM575" s="26"/>
      <c r="JN575" s="26"/>
      <c r="JO575" s="26"/>
      <c r="JP575" s="26"/>
      <c r="JQ575" s="26"/>
      <c r="JR575" s="26"/>
      <c r="JS575" s="26"/>
      <c r="JT575" s="26"/>
      <c r="JU575" s="26"/>
      <c r="JV575" s="26"/>
      <c r="JW575" s="26"/>
      <c r="JX575" s="26"/>
      <c r="JY575" s="26"/>
      <c r="JZ575" s="26"/>
      <c r="KA575" s="26"/>
      <c r="KB575" s="39"/>
    </row>
    <row r="576" spans="2:288" ht="15" customHeight="1" x14ac:dyDescent="0.25">
      <c r="B576" s="293" t="str">
        <f t="shared" si="76"/>
        <v>Desk 49</v>
      </c>
      <c r="C576" s="295" t="str">
        <f t="shared" si="79"/>
        <v/>
      </c>
      <c r="D576" s="295" t="str">
        <f t="shared" si="79"/>
        <v/>
      </c>
      <c r="E576" s="295" t="str">
        <f t="shared" si="79"/>
        <v/>
      </c>
      <c r="F576" s="295" t="str">
        <f t="shared" si="79"/>
        <v/>
      </c>
      <c r="G576" s="591" t="str">
        <f t="shared" si="79"/>
        <v/>
      </c>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39"/>
      <c r="DX576" s="26"/>
      <c r="DY576" s="26"/>
      <c r="DZ576" s="26"/>
      <c r="EA576" s="26"/>
      <c r="EB576" s="26"/>
      <c r="EC576" s="26"/>
      <c r="ED576" s="26"/>
      <c r="EE576" s="26"/>
      <c r="EF576" s="26"/>
      <c r="EG576" s="26"/>
      <c r="EH576" s="26"/>
      <c r="EI576" s="26"/>
      <c r="EJ576" s="26"/>
      <c r="EK576" s="26"/>
      <c r="EL576" s="26"/>
      <c r="EM576" s="26"/>
      <c r="EN576" s="26"/>
      <c r="EO576" s="26"/>
      <c r="EP576" s="26"/>
      <c r="EQ576" s="26"/>
      <c r="ER576" s="39"/>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c r="FX576" s="26"/>
      <c r="FY576" s="26"/>
      <c r="FZ576" s="26"/>
      <c r="GA576" s="26"/>
      <c r="GB576" s="26"/>
      <c r="GC576" s="26"/>
      <c r="GD576" s="26"/>
      <c r="GE576" s="26"/>
      <c r="GF576" s="26"/>
      <c r="GG576" s="26"/>
      <c r="GH576" s="26"/>
      <c r="GI576" s="26"/>
      <c r="GJ576" s="26"/>
      <c r="GK576" s="26"/>
      <c r="GL576" s="26"/>
      <c r="GM576" s="26"/>
      <c r="GN576" s="26"/>
      <c r="GO576" s="26"/>
      <c r="GP576" s="26"/>
      <c r="GQ576" s="26"/>
      <c r="GR576" s="26"/>
      <c r="GS576" s="26"/>
      <c r="GT576" s="26"/>
      <c r="GU576" s="26"/>
      <c r="GV576" s="26"/>
      <c r="GW576" s="26"/>
      <c r="GX576" s="26"/>
      <c r="GY576" s="26"/>
      <c r="GZ576" s="26"/>
      <c r="HA576" s="26"/>
      <c r="HB576" s="26"/>
      <c r="HC576" s="26"/>
      <c r="HD576" s="26"/>
      <c r="HE576" s="26"/>
      <c r="HF576" s="26"/>
      <c r="HG576" s="26"/>
      <c r="HH576" s="26"/>
      <c r="HI576" s="26"/>
      <c r="HJ576" s="26"/>
      <c r="HK576" s="26"/>
      <c r="HL576" s="26"/>
      <c r="HM576" s="26"/>
      <c r="HN576" s="26"/>
      <c r="HO576" s="26"/>
      <c r="HP576" s="26"/>
      <c r="HQ576" s="26"/>
      <c r="HR576" s="26"/>
      <c r="HS576" s="26"/>
      <c r="HT576" s="26"/>
      <c r="HU576" s="26"/>
      <c r="HV576" s="26"/>
      <c r="HW576" s="26"/>
      <c r="HX576" s="26"/>
      <c r="HY576" s="26"/>
      <c r="HZ576" s="26"/>
      <c r="IA576" s="26"/>
      <c r="IB576" s="26"/>
      <c r="IC576" s="26"/>
      <c r="ID576" s="26"/>
      <c r="IE576" s="26"/>
      <c r="IF576" s="26"/>
      <c r="IG576" s="26"/>
      <c r="IH576" s="26"/>
      <c r="II576" s="26"/>
      <c r="IJ576" s="26"/>
      <c r="IK576" s="26"/>
      <c r="IL576" s="26"/>
      <c r="IM576" s="26"/>
      <c r="IN576" s="26"/>
      <c r="IO576" s="26"/>
      <c r="IP576" s="26"/>
      <c r="IQ576" s="26"/>
      <c r="IR576" s="26"/>
      <c r="IS576" s="26"/>
      <c r="IT576" s="26"/>
      <c r="IU576" s="26"/>
      <c r="IV576" s="26"/>
      <c r="IW576" s="26"/>
      <c r="IX576" s="26"/>
      <c r="IY576" s="26"/>
      <c r="IZ576" s="26"/>
      <c r="JA576" s="26"/>
      <c r="JB576" s="26"/>
      <c r="JC576" s="26"/>
      <c r="JD576" s="26"/>
      <c r="JE576" s="26"/>
      <c r="JF576" s="26"/>
      <c r="JG576" s="39"/>
      <c r="JH576" s="26"/>
      <c r="JI576" s="26"/>
      <c r="JJ576" s="26"/>
      <c r="JK576" s="26"/>
      <c r="JL576" s="26"/>
      <c r="JM576" s="26"/>
      <c r="JN576" s="26"/>
      <c r="JO576" s="26"/>
      <c r="JP576" s="26"/>
      <c r="JQ576" s="26"/>
      <c r="JR576" s="26"/>
      <c r="JS576" s="26"/>
      <c r="JT576" s="26"/>
      <c r="JU576" s="26"/>
      <c r="JV576" s="26"/>
      <c r="JW576" s="26"/>
      <c r="JX576" s="26"/>
      <c r="JY576" s="26"/>
      <c r="JZ576" s="26"/>
      <c r="KA576" s="26"/>
      <c r="KB576" s="39"/>
    </row>
    <row r="577" spans="2:288" ht="15" customHeight="1" x14ac:dyDescent="0.25">
      <c r="B577" s="293" t="str">
        <f t="shared" si="76"/>
        <v>Desk 50</v>
      </c>
      <c r="C577" s="295" t="str">
        <f t="shared" ref="C577:G592" si="80">IF(ISBLANK(C60), "", C60)</f>
        <v/>
      </c>
      <c r="D577" s="295" t="str">
        <f t="shared" si="80"/>
        <v/>
      </c>
      <c r="E577" s="295" t="str">
        <f t="shared" si="80"/>
        <v/>
      </c>
      <c r="F577" s="295" t="str">
        <f t="shared" si="80"/>
        <v/>
      </c>
      <c r="G577" s="591" t="str">
        <f t="shared" si="80"/>
        <v/>
      </c>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39"/>
      <c r="DX577" s="26"/>
      <c r="DY577" s="26"/>
      <c r="DZ577" s="26"/>
      <c r="EA577" s="26"/>
      <c r="EB577" s="26"/>
      <c r="EC577" s="26"/>
      <c r="ED577" s="26"/>
      <c r="EE577" s="26"/>
      <c r="EF577" s="26"/>
      <c r="EG577" s="26"/>
      <c r="EH577" s="26"/>
      <c r="EI577" s="26"/>
      <c r="EJ577" s="26"/>
      <c r="EK577" s="26"/>
      <c r="EL577" s="26"/>
      <c r="EM577" s="26"/>
      <c r="EN577" s="26"/>
      <c r="EO577" s="26"/>
      <c r="EP577" s="26"/>
      <c r="EQ577" s="26"/>
      <c r="ER577" s="39"/>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c r="FX577" s="26"/>
      <c r="FY577" s="26"/>
      <c r="FZ577" s="26"/>
      <c r="GA577" s="26"/>
      <c r="GB577" s="26"/>
      <c r="GC577" s="26"/>
      <c r="GD577" s="26"/>
      <c r="GE577" s="26"/>
      <c r="GF577" s="26"/>
      <c r="GG577" s="26"/>
      <c r="GH577" s="26"/>
      <c r="GI577" s="26"/>
      <c r="GJ577" s="26"/>
      <c r="GK577" s="26"/>
      <c r="GL577" s="26"/>
      <c r="GM577" s="26"/>
      <c r="GN577" s="26"/>
      <c r="GO577" s="26"/>
      <c r="GP577" s="26"/>
      <c r="GQ577" s="26"/>
      <c r="GR577" s="26"/>
      <c r="GS577" s="26"/>
      <c r="GT577" s="26"/>
      <c r="GU577" s="26"/>
      <c r="GV577" s="26"/>
      <c r="GW577" s="26"/>
      <c r="GX577" s="26"/>
      <c r="GY577" s="26"/>
      <c r="GZ577" s="26"/>
      <c r="HA577" s="26"/>
      <c r="HB577" s="26"/>
      <c r="HC577" s="26"/>
      <c r="HD577" s="26"/>
      <c r="HE577" s="26"/>
      <c r="HF577" s="26"/>
      <c r="HG577" s="26"/>
      <c r="HH577" s="26"/>
      <c r="HI577" s="26"/>
      <c r="HJ577" s="26"/>
      <c r="HK577" s="26"/>
      <c r="HL577" s="26"/>
      <c r="HM577" s="26"/>
      <c r="HN577" s="26"/>
      <c r="HO577" s="26"/>
      <c r="HP577" s="26"/>
      <c r="HQ577" s="26"/>
      <c r="HR577" s="26"/>
      <c r="HS577" s="26"/>
      <c r="HT577" s="26"/>
      <c r="HU577" s="26"/>
      <c r="HV577" s="26"/>
      <c r="HW577" s="26"/>
      <c r="HX577" s="26"/>
      <c r="HY577" s="26"/>
      <c r="HZ577" s="26"/>
      <c r="IA577" s="26"/>
      <c r="IB577" s="26"/>
      <c r="IC577" s="26"/>
      <c r="ID577" s="26"/>
      <c r="IE577" s="26"/>
      <c r="IF577" s="26"/>
      <c r="IG577" s="26"/>
      <c r="IH577" s="26"/>
      <c r="II577" s="26"/>
      <c r="IJ577" s="26"/>
      <c r="IK577" s="26"/>
      <c r="IL577" s="26"/>
      <c r="IM577" s="26"/>
      <c r="IN577" s="26"/>
      <c r="IO577" s="26"/>
      <c r="IP577" s="26"/>
      <c r="IQ577" s="26"/>
      <c r="IR577" s="26"/>
      <c r="IS577" s="26"/>
      <c r="IT577" s="26"/>
      <c r="IU577" s="26"/>
      <c r="IV577" s="26"/>
      <c r="IW577" s="26"/>
      <c r="IX577" s="26"/>
      <c r="IY577" s="26"/>
      <c r="IZ577" s="26"/>
      <c r="JA577" s="26"/>
      <c r="JB577" s="26"/>
      <c r="JC577" s="26"/>
      <c r="JD577" s="26"/>
      <c r="JE577" s="26"/>
      <c r="JF577" s="26"/>
      <c r="JG577" s="39"/>
      <c r="JH577" s="26"/>
      <c r="JI577" s="26"/>
      <c r="JJ577" s="26"/>
      <c r="JK577" s="26"/>
      <c r="JL577" s="26"/>
      <c r="JM577" s="26"/>
      <c r="JN577" s="26"/>
      <c r="JO577" s="26"/>
      <c r="JP577" s="26"/>
      <c r="JQ577" s="26"/>
      <c r="JR577" s="26"/>
      <c r="JS577" s="26"/>
      <c r="JT577" s="26"/>
      <c r="JU577" s="26"/>
      <c r="JV577" s="26"/>
      <c r="JW577" s="26"/>
      <c r="JX577" s="26"/>
      <c r="JY577" s="26"/>
      <c r="JZ577" s="26"/>
      <c r="KA577" s="26"/>
      <c r="KB577" s="39"/>
    </row>
    <row r="578" spans="2:288" ht="15" customHeight="1" x14ac:dyDescent="0.25">
      <c r="B578" s="293" t="str">
        <f t="shared" si="76"/>
        <v>Desk 51</v>
      </c>
      <c r="C578" s="295" t="str">
        <f t="shared" si="80"/>
        <v/>
      </c>
      <c r="D578" s="295" t="str">
        <f t="shared" si="80"/>
        <v/>
      </c>
      <c r="E578" s="295" t="str">
        <f t="shared" si="80"/>
        <v/>
      </c>
      <c r="F578" s="295" t="str">
        <f t="shared" si="80"/>
        <v/>
      </c>
      <c r="G578" s="591" t="str">
        <f t="shared" si="80"/>
        <v/>
      </c>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39"/>
      <c r="DX578" s="26"/>
      <c r="DY578" s="26"/>
      <c r="DZ578" s="26"/>
      <c r="EA578" s="26"/>
      <c r="EB578" s="26"/>
      <c r="EC578" s="26"/>
      <c r="ED578" s="26"/>
      <c r="EE578" s="26"/>
      <c r="EF578" s="26"/>
      <c r="EG578" s="26"/>
      <c r="EH578" s="26"/>
      <c r="EI578" s="26"/>
      <c r="EJ578" s="26"/>
      <c r="EK578" s="26"/>
      <c r="EL578" s="26"/>
      <c r="EM578" s="26"/>
      <c r="EN578" s="26"/>
      <c r="EO578" s="26"/>
      <c r="EP578" s="26"/>
      <c r="EQ578" s="26"/>
      <c r="ER578" s="39"/>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c r="FX578" s="26"/>
      <c r="FY578" s="26"/>
      <c r="FZ578" s="26"/>
      <c r="GA578" s="26"/>
      <c r="GB578" s="26"/>
      <c r="GC578" s="26"/>
      <c r="GD578" s="26"/>
      <c r="GE578" s="26"/>
      <c r="GF578" s="26"/>
      <c r="GG578" s="26"/>
      <c r="GH578" s="26"/>
      <c r="GI578" s="26"/>
      <c r="GJ578" s="26"/>
      <c r="GK578" s="26"/>
      <c r="GL578" s="26"/>
      <c r="GM578" s="26"/>
      <c r="GN578" s="26"/>
      <c r="GO578" s="26"/>
      <c r="GP578" s="26"/>
      <c r="GQ578" s="26"/>
      <c r="GR578" s="26"/>
      <c r="GS578" s="26"/>
      <c r="GT578" s="26"/>
      <c r="GU578" s="26"/>
      <c r="GV578" s="26"/>
      <c r="GW578" s="26"/>
      <c r="GX578" s="26"/>
      <c r="GY578" s="26"/>
      <c r="GZ578" s="26"/>
      <c r="HA578" s="26"/>
      <c r="HB578" s="26"/>
      <c r="HC578" s="26"/>
      <c r="HD578" s="26"/>
      <c r="HE578" s="26"/>
      <c r="HF578" s="26"/>
      <c r="HG578" s="26"/>
      <c r="HH578" s="26"/>
      <c r="HI578" s="26"/>
      <c r="HJ578" s="26"/>
      <c r="HK578" s="26"/>
      <c r="HL578" s="26"/>
      <c r="HM578" s="26"/>
      <c r="HN578" s="26"/>
      <c r="HO578" s="26"/>
      <c r="HP578" s="26"/>
      <c r="HQ578" s="26"/>
      <c r="HR578" s="26"/>
      <c r="HS578" s="26"/>
      <c r="HT578" s="26"/>
      <c r="HU578" s="26"/>
      <c r="HV578" s="26"/>
      <c r="HW578" s="26"/>
      <c r="HX578" s="26"/>
      <c r="HY578" s="26"/>
      <c r="HZ578" s="26"/>
      <c r="IA578" s="26"/>
      <c r="IB578" s="26"/>
      <c r="IC578" s="26"/>
      <c r="ID578" s="26"/>
      <c r="IE578" s="26"/>
      <c r="IF578" s="26"/>
      <c r="IG578" s="26"/>
      <c r="IH578" s="26"/>
      <c r="II578" s="26"/>
      <c r="IJ578" s="26"/>
      <c r="IK578" s="26"/>
      <c r="IL578" s="26"/>
      <c r="IM578" s="26"/>
      <c r="IN578" s="26"/>
      <c r="IO578" s="26"/>
      <c r="IP578" s="26"/>
      <c r="IQ578" s="26"/>
      <c r="IR578" s="26"/>
      <c r="IS578" s="26"/>
      <c r="IT578" s="26"/>
      <c r="IU578" s="26"/>
      <c r="IV578" s="26"/>
      <c r="IW578" s="26"/>
      <c r="IX578" s="26"/>
      <c r="IY578" s="26"/>
      <c r="IZ578" s="26"/>
      <c r="JA578" s="26"/>
      <c r="JB578" s="26"/>
      <c r="JC578" s="26"/>
      <c r="JD578" s="26"/>
      <c r="JE578" s="26"/>
      <c r="JF578" s="26"/>
      <c r="JG578" s="39"/>
      <c r="JH578" s="26"/>
      <c r="JI578" s="26"/>
      <c r="JJ578" s="26"/>
      <c r="JK578" s="26"/>
      <c r="JL578" s="26"/>
      <c r="JM578" s="26"/>
      <c r="JN578" s="26"/>
      <c r="JO578" s="26"/>
      <c r="JP578" s="26"/>
      <c r="JQ578" s="26"/>
      <c r="JR578" s="26"/>
      <c r="JS578" s="26"/>
      <c r="JT578" s="26"/>
      <c r="JU578" s="26"/>
      <c r="JV578" s="26"/>
      <c r="JW578" s="26"/>
      <c r="JX578" s="26"/>
      <c r="JY578" s="26"/>
      <c r="JZ578" s="26"/>
      <c r="KA578" s="26"/>
      <c r="KB578" s="39"/>
    </row>
    <row r="579" spans="2:288" ht="15" customHeight="1" x14ac:dyDescent="0.25">
      <c r="B579" s="293" t="str">
        <f t="shared" si="76"/>
        <v>Desk 52</v>
      </c>
      <c r="C579" s="295" t="str">
        <f t="shared" si="80"/>
        <v/>
      </c>
      <c r="D579" s="295" t="str">
        <f t="shared" si="80"/>
        <v/>
      </c>
      <c r="E579" s="295" t="str">
        <f t="shared" si="80"/>
        <v/>
      </c>
      <c r="F579" s="295" t="str">
        <f t="shared" si="80"/>
        <v/>
      </c>
      <c r="G579" s="591" t="str">
        <f t="shared" si="80"/>
        <v/>
      </c>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39"/>
      <c r="DX579" s="26"/>
      <c r="DY579" s="26"/>
      <c r="DZ579" s="26"/>
      <c r="EA579" s="26"/>
      <c r="EB579" s="26"/>
      <c r="EC579" s="26"/>
      <c r="ED579" s="26"/>
      <c r="EE579" s="26"/>
      <c r="EF579" s="26"/>
      <c r="EG579" s="26"/>
      <c r="EH579" s="26"/>
      <c r="EI579" s="26"/>
      <c r="EJ579" s="26"/>
      <c r="EK579" s="26"/>
      <c r="EL579" s="26"/>
      <c r="EM579" s="26"/>
      <c r="EN579" s="26"/>
      <c r="EO579" s="26"/>
      <c r="EP579" s="26"/>
      <c r="EQ579" s="26"/>
      <c r="ER579" s="39"/>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c r="FX579" s="26"/>
      <c r="FY579" s="26"/>
      <c r="FZ579" s="26"/>
      <c r="GA579" s="26"/>
      <c r="GB579" s="26"/>
      <c r="GC579" s="26"/>
      <c r="GD579" s="26"/>
      <c r="GE579" s="26"/>
      <c r="GF579" s="26"/>
      <c r="GG579" s="26"/>
      <c r="GH579" s="26"/>
      <c r="GI579" s="26"/>
      <c r="GJ579" s="26"/>
      <c r="GK579" s="26"/>
      <c r="GL579" s="26"/>
      <c r="GM579" s="26"/>
      <c r="GN579" s="26"/>
      <c r="GO579" s="26"/>
      <c r="GP579" s="26"/>
      <c r="GQ579" s="26"/>
      <c r="GR579" s="26"/>
      <c r="GS579" s="26"/>
      <c r="GT579" s="26"/>
      <c r="GU579" s="26"/>
      <c r="GV579" s="26"/>
      <c r="GW579" s="26"/>
      <c r="GX579" s="26"/>
      <c r="GY579" s="26"/>
      <c r="GZ579" s="26"/>
      <c r="HA579" s="26"/>
      <c r="HB579" s="26"/>
      <c r="HC579" s="26"/>
      <c r="HD579" s="26"/>
      <c r="HE579" s="26"/>
      <c r="HF579" s="26"/>
      <c r="HG579" s="26"/>
      <c r="HH579" s="26"/>
      <c r="HI579" s="26"/>
      <c r="HJ579" s="26"/>
      <c r="HK579" s="26"/>
      <c r="HL579" s="26"/>
      <c r="HM579" s="26"/>
      <c r="HN579" s="26"/>
      <c r="HO579" s="26"/>
      <c r="HP579" s="26"/>
      <c r="HQ579" s="26"/>
      <c r="HR579" s="26"/>
      <c r="HS579" s="26"/>
      <c r="HT579" s="26"/>
      <c r="HU579" s="26"/>
      <c r="HV579" s="26"/>
      <c r="HW579" s="26"/>
      <c r="HX579" s="26"/>
      <c r="HY579" s="26"/>
      <c r="HZ579" s="26"/>
      <c r="IA579" s="26"/>
      <c r="IB579" s="26"/>
      <c r="IC579" s="26"/>
      <c r="ID579" s="26"/>
      <c r="IE579" s="26"/>
      <c r="IF579" s="26"/>
      <c r="IG579" s="26"/>
      <c r="IH579" s="26"/>
      <c r="II579" s="26"/>
      <c r="IJ579" s="26"/>
      <c r="IK579" s="26"/>
      <c r="IL579" s="26"/>
      <c r="IM579" s="26"/>
      <c r="IN579" s="26"/>
      <c r="IO579" s="26"/>
      <c r="IP579" s="26"/>
      <c r="IQ579" s="26"/>
      <c r="IR579" s="26"/>
      <c r="IS579" s="26"/>
      <c r="IT579" s="26"/>
      <c r="IU579" s="26"/>
      <c r="IV579" s="26"/>
      <c r="IW579" s="26"/>
      <c r="IX579" s="26"/>
      <c r="IY579" s="26"/>
      <c r="IZ579" s="26"/>
      <c r="JA579" s="26"/>
      <c r="JB579" s="26"/>
      <c r="JC579" s="26"/>
      <c r="JD579" s="26"/>
      <c r="JE579" s="26"/>
      <c r="JF579" s="26"/>
      <c r="JG579" s="39"/>
      <c r="JH579" s="26"/>
      <c r="JI579" s="26"/>
      <c r="JJ579" s="26"/>
      <c r="JK579" s="26"/>
      <c r="JL579" s="26"/>
      <c r="JM579" s="26"/>
      <c r="JN579" s="26"/>
      <c r="JO579" s="26"/>
      <c r="JP579" s="26"/>
      <c r="JQ579" s="26"/>
      <c r="JR579" s="26"/>
      <c r="JS579" s="26"/>
      <c r="JT579" s="26"/>
      <c r="JU579" s="26"/>
      <c r="JV579" s="26"/>
      <c r="JW579" s="26"/>
      <c r="JX579" s="26"/>
      <c r="JY579" s="26"/>
      <c r="JZ579" s="26"/>
      <c r="KA579" s="26"/>
      <c r="KB579" s="39"/>
    </row>
    <row r="580" spans="2:288" ht="15" customHeight="1" x14ac:dyDescent="0.25">
      <c r="B580" s="293" t="str">
        <f t="shared" si="76"/>
        <v>Desk 53</v>
      </c>
      <c r="C580" s="295" t="str">
        <f t="shared" si="80"/>
        <v/>
      </c>
      <c r="D580" s="295" t="str">
        <f t="shared" si="80"/>
        <v/>
      </c>
      <c r="E580" s="295" t="str">
        <f t="shared" si="80"/>
        <v/>
      </c>
      <c r="F580" s="295" t="str">
        <f t="shared" si="80"/>
        <v/>
      </c>
      <c r="G580" s="591" t="str">
        <f t="shared" si="80"/>
        <v/>
      </c>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39"/>
      <c r="DX580" s="26"/>
      <c r="DY580" s="26"/>
      <c r="DZ580" s="26"/>
      <c r="EA580" s="26"/>
      <c r="EB580" s="26"/>
      <c r="EC580" s="26"/>
      <c r="ED580" s="26"/>
      <c r="EE580" s="26"/>
      <c r="EF580" s="26"/>
      <c r="EG580" s="26"/>
      <c r="EH580" s="26"/>
      <c r="EI580" s="26"/>
      <c r="EJ580" s="26"/>
      <c r="EK580" s="26"/>
      <c r="EL580" s="26"/>
      <c r="EM580" s="26"/>
      <c r="EN580" s="26"/>
      <c r="EO580" s="26"/>
      <c r="EP580" s="26"/>
      <c r="EQ580" s="26"/>
      <c r="ER580" s="39"/>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c r="FX580" s="26"/>
      <c r="FY580" s="26"/>
      <c r="FZ580" s="26"/>
      <c r="GA580" s="26"/>
      <c r="GB580" s="26"/>
      <c r="GC580" s="26"/>
      <c r="GD580" s="26"/>
      <c r="GE580" s="26"/>
      <c r="GF580" s="26"/>
      <c r="GG580" s="26"/>
      <c r="GH580" s="26"/>
      <c r="GI580" s="26"/>
      <c r="GJ580" s="26"/>
      <c r="GK580" s="26"/>
      <c r="GL580" s="26"/>
      <c r="GM580" s="26"/>
      <c r="GN580" s="26"/>
      <c r="GO580" s="26"/>
      <c r="GP580" s="26"/>
      <c r="GQ580" s="26"/>
      <c r="GR580" s="26"/>
      <c r="GS580" s="26"/>
      <c r="GT580" s="26"/>
      <c r="GU580" s="26"/>
      <c r="GV580" s="26"/>
      <c r="GW580" s="26"/>
      <c r="GX580" s="26"/>
      <c r="GY580" s="26"/>
      <c r="GZ580" s="26"/>
      <c r="HA580" s="26"/>
      <c r="HB580" s="26"/>
      <c r="HC580" s="26"/>
      <c r="HD580" s="26"/>
      <c r="HE580" s="26"/>
      <c r="HF580" s="26"/>
      <c r="HG580" s="26"/>
      <c r="HH580" s="26"/>
      <c r="HI580" s="26"/>
      <c r="HJ580" s="26"/>
      <c r="HK580" s="26"/>
      <c r="HL580" s="26"/>
      <c r="HM580" s="26"/>
      <c r="HN580" s="26"/>
      <c r="HO580" s="26"/>
      <c r="HP580" s="26"/>
      <c r="HQ580" s="26"/>
      <c r="HR580" s="26"/>
      <c r="HS580" s="26"/>
      <c r="HT580" s="26"/>
      <c r="HU580" s="26"/>
      <c r="HV580" s="26"/>
      <c r="HW580" s="26"/>
      <c r="HX580" s="26"/>
      <c r="HY580" s="26"/>
      <c r="HZ580" s="26"/>
      <c r="IA580" s="26"/>
      <c r="IB580" s="26"/>
      <c r="IC580" s="26"/>
      <c r="ID580" s="26"/>
      <c r="IE580" s="26"/>
      <c r="IF580" s="26"/>
      <c r="IG580" s="26"/>
      <c r="IH580" s="26"/>
      <c r="II580" s="26"/>
      <c r="IJ580" s="26"/>
      <c r="IK580" s="26"/>
      <c r="IL580" s="26"/>
      <c r="IM580" s="26"/>
      <c r="IN580" s="26"/>
      <c r="IO580" s="26"/>
      <c r="IP580" s="26"/>
      <c r="IQ580" s="26"/>
      <c r="IR580" s="26"/>
      <c r="IS580" s="26"/>
      <c r="IT580" s="26"/>
      <c r="IU580" s="26"/>
      <c r="IV580" s="26"/>
      <c r="IW580" s="26"/>
      <c r="IX580" s="26"/>
      <c r="IY580" s="26"/>
      <c r="IZ580" s="26"/>
      <c r="JA580" s="26"/>
      <c r="JB580" s="26"/>
      <c r="JC580" s="26"/>
      <c r="JD580" s="26"/>
      <c r="JE580" s="26"/>
      <c r="JF580" s="26"/>
      <c r="JG580" s="39"/>
      <c r="JH580" s="26"/>
      <c r="JI580" s="26"/>
      <c r="JJ580" s="26"/>
      <c r="JK580" s="26"/>
      <c r="JL580" s="26"/>
      <c r="JM580" s="26"/>
      <c r="JN580" s="26"/>
      <c r="JO580" s="26"/>
      <c r="JP580" s="26"/>
      <c r="JQ580" s="26"/>
      <c r="JR580" s="26"/>
      <c r="JS580" s="26"/>
      <c r="JT580" s="26"/>
      <c r="JU580" s="26"/>
      <c r="JV580" s="26"/>
      <c r="JW580" s="26"/>
      <c r="JX580" s="26"/>
      <c r="JY580" s="26"/>
      <c r="JZ580" s="26"/>
      <c r="KA580" s="26"/>
      <c r="KB580" s="39"/>
    </row>
    <row r="581" spans="2:288" ht="15" customHeight="1" x14ac:dyDescent="0.25">
      <c r="B581" s="293" t="str">
        <f t="shared" si="76"/>
        <v>Desk 54</v>
      </c>
      <c r="C581" s="295" t="str">
        <f t="shared" si="80"/>
        <v/>
      </c>
      <c r="D581" s="295" t="str">
        <f t="shared" si="80"/>
        <v/>
      </c>
      <c r="E581" s="295" t="str">
        <f t="shared" si="80"/>
        <v/>
      </c>
      <c r="F581" s="295" t="str">
        <f t="shared" si="80"/>
        <v/>
      </c>
      <c r="G581" s="591" t="str">
        <f t="shared" si="80"/>
        <v/>
      </c>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39"/>
      <c r="DX581" s="26"/>
      <c r="DY581" s="26"/>
      <c r="DZ581" s="26"/>
      <c r="EA581" s="26"/>
      <c r="EB581" s="26"/>
      <c r="EC581" s="26"/>
      <c r="ED581" s="26"/>
      <c r="EE581" s="26"/>
      <c r="EF581" s="26"/>
      <c r="EG581" s="26"/>
      <c r="EH581" s="26"/>
      <c r="EI581" s="26"/>
      <c r="EJ581" s="26"/>
      <c r="EK581" s="26"/>
      <c r="EL581" s="26"/>
      <c r="EM581" s="26"/>
      <c r="EN581" s="26"/>
      <c r="EO581" s="26"/>
      <c r="EP581" s="26"/>
      <c r="EQ581" s="26"/>
      <c r="ER581" s="39"/>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c r="FX581" s="26"/>
      <c r="FY581" s="26"/>
      <c r="FZ581" s="26"/>
      <c r="GA581" s="26"/>
      <c r="GB581" s="26"/>
      <c r="GC581" s="26"/>
      <c r="GD581" s="26"/>
      <c r="GE581" s="26"/>
      <c r="GF581" s="26"/>
      <c r="GG581" s="26"/>
      <c r="GH581" s="26"/>
      <c r="GI581" s="26"/>
      <c r="GJ581" s="26"/>
      <c r="GK581" s="26"/>
      <c r="GL581" s="26"/>
      <c r="GM581" s="26"/>
      <c r="GN581" s="26"/>
      <c r="GO581" s="26"/>
      <c r="GP581" s="26"/>
      <c r="GQ581" s="26"/>
      <c r="GR581" s="26"/>
      <c r="GS581" s="26"/>
      <c r="GT581" s="26"/>
      <c r="GU581" s="26"/>
      <c r="GV581" s="26"/>
      <c r="GW581" s="26"/>
      <c r="GX581" s="26"/>
      <c r="GY581" s="26"/>
      <c r="GZ581" s="26"/>
      <c r="HA581" s="26"/>
      <c r="HB581" s="26"/>
      <c r="HC581" s="26"/>
      <c r="HD581" s="26"/>
      <c r="HE581" s="26"/>
      <c r="HF581" s="26"/>
      <c r="HG581" s="26"/>
      <c r="HH581" s="26"/>
      <c r="HI581" s="26"/>
      <c r="HJ581" s="26"/>
      <c r="HK581" s="26"/>
      <c r="HL581" s="26"/>
      <c r="HM581" s="26"/>
      <c r="HN581" s="26"/>
      <c r="HO581" s="26"/>
      <c r="HP581" s="26"/>
      <c r="HQ581" s="26"/>
      <c r="HR581" s="26"/>
      <c r="HS581" s="26"/>
      <c r="HT581" s="26"/>
      <c r="HU581" s="26"/>
      <c r="HV581" s="26"/>
      <c r="HW581" s="26"/>
      <c r="HX581" s="26"/>
      <c r="HY581" s="26"/>
      <c r="HZ581" s="26"/>
      <c r="IA581" s="26"/>
      <c r="IB581" s="26"/>
      <c r="IC581" s="26"/>
      <c r="ID581" s="26"/>
      <c r="IE581" s="26"/>
      <c r="IF581" s="26"/>
      <c r="IG581" s="26"/>
      <c r="IH581" s="26"/>
      <c r="II581" s="26"/>
      <c r="IJ581" s="26"/>
      <c r="IK581" s="26"/>
      <c r="IL581" s="26"/>
      <c r="IM581" s="26"/>
      <c r="IN581" s="26"/>
      <c r="IO581" s="26"/>
      <c r="IP581" s="26"/>
      <c r="IQ581" s="26"/>
      <c r="IR581" s="26"/>
      <c r="IS581" s="26"/>
      <c r="IT581" s="26"/>
      <c r="IU581" s="26"/>
      <c r="IV581" s="26"/>
      <c r="IW581" s="26"/>
      <c r="IX581" s="26"/>
      <c r="IY581" s="26"/>
      <c r="IZ581" s="26"/>
      <c r="JA581" s="26"/>
      <c r="JB581" s="26"/>
      <c r="JC581" s="26"/>
      <c r="JD581" s="26"/>
      <c r="JE581" s="26"/>
      <c r="JF581" s="26"/>
      <c r="JG581" s="39"/>
      <c r="JH581" s="26"/>
      <c r="JI581" s="26"/>
      <c r="JJ581" s="26"/>
      <c r="JK581" s="26"/>
      <c r="JL581" s="26"/>
      <c r="JM581" s="26"/>
      <c r="JN581" s="26"/>
      <c r="JO581" s="26"/>
      <c r="JP581" s="26"/>
      <c r="JQ581" s="26"/>
      <c r="JR581" s="26"/>
      <c r="JS581" s="26"/>
      <c r="JT581" s="26"/>
      <c r="JU581" s="26"/>
      <c r="JV581" s="26"/>
      <c r="JW581" s="26"/>
      <c r="JX581" s="26"/>
      <c r="JY581" s="26"/>
      <c r="JZ581" s="26"/>
      <c r="KA581" s="26"/>
      <c r="KB581" s="39"/>
    </row>
    <row r="582" spans="2:288" ht="15" customHeight="1" x14ac:dyDescent="0.25">
      <c r="B582" s="293" t="str">
        <f t="shared" si="76"/>
        <v>Desk 55</v>
      </c>
      <c r="C582" s="295" t="str">
        <f t="shared" si="80"/>
        <v/>
      </c>
      <c r="D582" s="295" t="str">
        <f t="shared" si="80"/>
        <v/>
      </c>
      <c r="E582" s="295" t="str">
        <f t="shared" si="80"/>
        <v/>
      </c>
      <c r="F582" s="295" t="str">
        <f t="shared" si="80"/>
        <v/>
      </c>
      <c r="G582" s="591" t="str">
        <f t="shared" si="80"/>
        <v/>
      </c>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39"/>
      <c r="DX582" s="26"/>
      <c r="DY582" s="26"/>
      <c r="DZ582" s="26"/>
      <c r="EA582" s="26"/>
      <c r="EB582" s="26"/>
      <c r="EC582" s="26"/>
      <c r="ED582" s="26"/>
      <c r="EE582" s="26"/>
      <c r="EF582" s="26"/>
      <c r="EG582" s="26"/>
      <c r="EH582" s="26"/>
      <c r="EI582" s="26"/>
      <c r="EJ582" s="26"/>
      <c r="EK582" s="26"/>
      <c r="EL582" s="26"/>
      <c r="EM582" s="26"/>
      <c r="EN582" s="26"/>
      <c r="EO582" s="26"/>
      <c r="EP582" s="26"/>
      <c r="EQ582" s="26"/>
      <c r="ER582" s="39"/>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c r="FX582" s="26"/>
      <c r="FY582" s="26"/>
      <c r="FZ582" s="26"/>
      <c r="GA582" s="26"/>
      <c r="GB582" s="26"/>
      <c r="GC582" s="26"/>
      <c r="GD582" s="26"/>
      <c r="GE582" s="26"/>
      <c r="GF582" s="26"/>
      <c r="GG582" s="26"/>
      <c r="GH582" s="26"/>
      <c r="GI582" s="26"/>
      <c r="GJ582" s="26"/>
      <c r="GK582" s="26"/>
      <c r="GL582" s="26"/>
      <c r="GM582" s="26"/>
      <c r="GN582" s="26"/>
      <c r="GO582" s="26"/>
      <c r="GP582" s="26"/>
      <c r="GQ582" s="26"/>
      <c r="GR582" s="26"/>
      <c r="GS582" s="26"/>
      <c r="GT582" s="26"/>
      <c r="GU582" s="26"/>
      <c r="GV582" s="26"/>
      <c r="GW582" s="26"/>
      <c r="GX582" s="26"/>
      <c r="GY582" s="26"/>
      <c r="GZ582" s="26"/>
      <c r="HA582" s="26"/>
      <c r="HB582" s="26"/>
      <c r="HC582" s="26"/>
      <c r="HD582" s="26"/>
      <c r="HE582" s="26"/>
      <c r="HF582" s="26"/>
      <c r="HG582" s="26"/>
      <c r="HH582" s="26"/>
      <c r="HI582" s="26"/>
      <c r="HJ582" s="26"/>
      <c r="HK582" s="26"/>
      <c r="HL582" s="26"/>
      <c r="HM582" s="26"/>
      <c r="HN582" s="26"/>
      <c r="HO582" s="26"/>
      <c r="HP582" s="26"/>
      <c r="HQ582" s="26"/>
      <c r="HR582" s="26"/>
      <c r="HS582" s="26"/>
      <c r="HT582" s="26"/>
      <c r="HU582" s="26"/>
      <c r="HV582" s="26"/>
      <c r="HW582" s="26"/>
      <c r="HX582" s="26"/>
      <c r="HY582" s="26"/>
      <c r="HZ582" s="26"/>
      <c r="IA582" s="26"/>
      <c r="IB582" s="26"/>
      <c r="IC582" s="26"/>
      <c r="ID582" s="26"/>
      <c r="IE582" s="26"/>
      <c r="IF582" s="26"/>
      <c r="IG582" s="26"/>
      <c r="IH582" s="26"/>
      <c r="II582" s="26"/>
      <c r="IJ582" s="26"/>
      <c r="IK582" s="26"/>
      <c r="IL582" s="26"/>
      <c r="IM582" s="26"/>
      <c r="IN582" s="26"/>
      <c r="IO582" s="26"/>
      <c r="IP582" s="26"/>
      <c r="IQ582" s="26"/>
      <c r="IR582" s="26"/>
      <c r="IS582" s="26"/>
      <c r="IT582" s="26"/>
      <c r="IU582" s="26"/>
      <c r="IV582" s="26"/>
      <c r="IW582" s="26"/>
      <c r="IX582" s="26"/>
      <c r="IY582" s="26"/>
      <c r="IZ582" s="26"/>
      <c r="JA582" s="26"/>
      <c r="JB582" s="26"/>
      <c r="JC582" s="26"/>
      <c r="JD582" s="26"/>
      <c r="JE582" s="26"/>
      <c r="JF582" s="26"/>
      <c r="JG582" s="39"/>
      <c r="JH582" s="26"/>
      <c r="JI582" s="26"/>
      <c r="JJ582" s="26"/>
      <c r="JK582" s="26"/>
      <c r="JL582" s="26"/>
      <c r="JM582" s="26"/>
      <c r="JN582" s="26"/>
      <c r="JO582" s="26"/>
      <c r="JP582" s="26"/>
      <c r="JQ582" s="26"/>
      <c r="JR582" s="26"/>
      <c r="JS582" s="26"/>
      <c r="JT582" s="26"/>
      <c r="JU582" s="26"/>
      <c r="JV582" s="26"/>
      <c r="JW582" s="26"/>
      <c r="JX582" s="26"/>
      <c r="JY582" s="26"/>
      <c r="JZ582" s="26"/>
      <c r="KA582" s="26"/>
      <c r="KB582" s="39"/>
    </row>
    <row r="583" spans="2:288" ht="15" customHeight="1" x14ac:dyDescent="0.25">
      <c r="B583" s="293" t="str">
        <f t="shared" si="76"/>
        <v>Desk 56</v>
      </c>
      <c r="C583" s="295" t="str">
        <f t="shared" si="80"/>
        <v/>
      </c>
      <c r="D583" s="295" t="str">
        <f t="shared" si="80"/>
        <v/>
      </c>
      <c r="E583" s="295" t="str">
        <f t="shared" si="80"/>
        <v/>
      </c>
      <c r="F583" s="295" t="str">
        <f t="shared" si="80"/>
        <v/>
      </c>
      <c r="G583" s="591" t="str">
        <f t="shared" si="80"/>
        <v/>
      </c>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39"/>
      <c r="DX583" s="26"/>
      <c r="DY583" s="26"/>
      <c r="DZ583" s="26"/>
      <c r="EA583" s="26"/>
      <c r="EB583" s="26"/>
      <c r="EC583" s="26"/>
      <c r="ED583" s="26"/>
      <c r="EE583" s="26"/>
      <c r="EF583" s="26"/>
      <c r="EG583" s="26"/>
      <c r="EH583" s="26"/>
      <c r="EI583" s="26"/>
      <c r="EJ583" s="26"/>
      <c r="EK583" s="26"/>
      <c r="EL583" s="26"/>
      <c r="EM583" s="26"/>
      <c r="EN583" s="26"/>
      <c r="EO583" s="26"/>
      <c r="EP583" s="26"/>
      <c r="EQ583" s="26"/>
      <c r="ER583" s="39"/>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c r="FX583" s="26"/>
      <c r="FY583" s="26"/>
      <c r="FZ583" s="26"/>
      <c r="GA583" s="26"/>
      <c r="GB583" s="26"/>
      <c r="GC583" s="26"/>
      <c r="GD583" s="26"/>
      <c r="GE583" s="26"/>
      <c r="GF583" s="26"/>
      <c r="GG583" s="26"/>
      <c r="GH583" s="26"/>
      <c r="GI583" s="26"/>
      <c r="GJ583" s="26"/>
      <c r="GK583" s="26"/>
      <c r="GL583" s="26"/>
      <c r="GM583" s="26"/>
      <c r="GN583" s="26"/>
      <c r="GO583" s="26"/>
      <c r="GP583" s="26"/>
      <c r="GQ583" s="26"/>
      <c r="GR583" s="26"/>
      <c r="GS583" s="26"/>
      <c r="GT583" s="26"/>
      <c r="GU583" s="26"/>
      <c r="GV583" s="26"/>
      <c r="GW583" s="26"/>
      <c r="GX583" s="26"/>
      <c r="GY583" s="26"/>
      <c r="GZ583" s="26"/>
      <c r="HA583" s="26"/>
      <c r="HB583" s="26"/>
      <c r="HC583" s="26"/>
      <c r="HD583" s="26"/>
      <c r="HE583" s="26"/>
      <c r="HF583" s="26"/>
      <c r="HG583" s="26"/>
      <c r="HH583" s="26"/>
      <c r="HI583" s="26"/>
      <c r="HJ583" s="26"/>
      <c r="HK583" s="26"/>
      <c r="HL583" s="26"/>
      <c r="HM583" s="26"/>
      <c r="HN583" s="26"/>
      <c r="HO583" s="26"/>
      <c r="HP583" s="26"/>
      <c r="HQ583" s="26"/>
      <c r="HR583" s="26"/>
      <c r="HS583" s="26"/>
      <c r="HT583" s="26"/>
      <c r="HU583" s="26"/>
      <c r="HV583" s="26"/>
      <c r="HW583" s="26"/>
      <c r="HX583" s="26"/>
      <c r="HY583" s="26"/>
      <c r="HZ583" s="26"/>
      <c r="IA583" s="26"/>
      <c r="IB583" s="26"/>
      <c r="IC583" s="26"/>
      <c r="ID583" s="26"/>
      <c r="IE583" s="26"/>
      <c r="IF583" s="26"/>
      <c r="IG583" s="26"/>
      <c r="IH583" s="26"/>
      <c r="II583" s="26"/>
      <c r="IJ583" s="26"/>
      <c r="IK583" s="26"/>
      <c r="IL583" s="26"/>
      <c r="IM583" s="26"/>
      <c r="IN583" s="26"/>
      <c r="IO583" s="26"/>
      <c r="IP583" s="26"/>
      <c r="IQ583" s="26"/>
      <c r="IR583" s="26"/>
      <c r="IS583" s="26"/>
      <c r="IT583" s="26"/>
      <c r="IU583" s="26"/>
      <c r="IV583" s="26"/>
      <c r="IW583" s="26"/>
      <c r="IX583" s="26"/>
      <c r="IY583" s="26"/>
      <c r="IZ583" s="26"/>
      <c r="JA583" s="26"/>
      <c r="JB583" s="26"/>
      <c r="JC583" s="26"/>
      <c r="JD583" s="26"/>
      <c r="JE583" s="26"/>
      <c r="JF583" s="26"/>
      <c r="JG583" s="39"/>
      <c r="JH583" s="26"/>
      <c r="JI583" s="26"/>
      <c r="JJ583" s="26"/>
      <c r="JK583" s="26"/>
      <c r="JL583" s="26"/>
      <c r="JM583" s="26"/>
      <c r="JN583" s="26"/>
      <c r="JO583" s="26"/>
      <c r="JP583" s="26"/>
      <c r="JQ583" s="26"/>
      <c r="JR583" s="26"/>
      <c r="JS583" s="26"/>
      <c r="JT583" s="26"/>
      <c r="JU583" s="26"/>
      <c r="JV583" s="26"/>
      <c r="JW583" s="26"/>
      <c r="JX583" s="26"/>
      <c r="JY583" s="26"/>
      <c r="JZ583" s="26"/>
      <c r="KA583" s="26"/>
      <c r="KB583" s="39"/>
    </row>
    <row r="584" spans="2:288" ht="15" customHeight="1" x14ac:dyDescent="0.25">
      <c r="B584" s="293" t="str">
        <f t="shared" si="76"/>
        <v>Desk 57</v>
      </c>
      <c r="C584" s="295" t="str">
        <f t="shared" si="80"/>
        <v/>
      </c>
      <c r="D584" s="295" t="str">
        <f t="shared" si="80"/>
        <v/>
      </c>
      <c r="E584" s="295" t="str">
        <f t="shared" si="80"/>
        <v/>
      </c>
      <c r="F584" s="295" t="str">
        <f t="shared" si="80"/>
        <v/>
      </c>
      <c r="G584" s="591" t="str">
        <f t="shared" si="80"/>
        <v/>
      </c>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39"/>
      <c r="DX584" s="26"/>
      <c r="DY584" s="26"/>
      <c r="DZ584" s="26"/>
      <c r="EA584" s="26"/>
      <c r="EB584" s="26"/>
      <c r="EC584" s="26"/>
      <c r="ED584" s="26"/>
      <c r="EE584" s="26"/>
      <c r="EF584" s="26"/>
      <c r="EG584" s="26"/>
      <c r="EH584" s="26"/>
      <c r="EI584" s="26"/>
      <c r="EJ584" s="26"/>
      <c r="EK584" s="26"/>
      <c r="EL584" s="26"/>
      <c r="EM584" s="26"/>
      <c r="EN584" s="26"/>
      <c r="EO584" s="26"/>
      <c r="EP584" s="26"/>
      <c r="EQ584" s="26"/>
      <c r="ER584" s="39"/>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c r="FX584" s="26"/>
      <c r="FY584" s="26"/>
      <c r="FZ584" s="26"/>
      <c r="GA584" s="26"/>
      <c r="GB584" s="26"/>
      <c r="GC584" s="26"/>
      <c r="GD584" s="26"/>
      <c r="GE584" s="26"/>
      <c r="GF584" s="26"/>
      <c r="GG584" s="26"/>
      <c r="GH584" s="26"/>
      <c r="GI584" s="26"/>
      <c r="GJ584" s="26"/>
      <c r="GK584" s="26"/>
      <c r="GL584" s="26"/>
      <c r="GM584" s="26"/>
      <c r="GN584" s="26"/>
      <c r="GO584" s="26"/>
      <c r="GP584" s="26"/>
      <c r="GQ584" s="26"/>
      <c r="GR584" s="26"/>
      <c r="GS584" s="26"/>
      <c r="GT584" s="26"/>
      <c r="GU584" s="26"/>
      <c r="GV584" s="26"/>
      <c r="GW584" s="26"/>
      <c r="GX584" s="26"/>
      <c r="GY584" s="26"/>
      <c r="GZ584" s="26"/>
      <c r="HA584" s="26"/>
      <c r="HB584" s="26"/>
      <c r="HC584" s="26"/>
      <c r="HD584" s="26"/>
      <c r="HE584" s="26"/>
      <c r="HF584" s="26"/>
      <c r="HG584" s="26"/>
      <c r="HH584" s="26"/>
      <c r="HI584" s="26"/>
      <c r="HJ584" s="26"/>
      <c r="HK584" s="26"/>
      <c r="HL584" s="26"/>
      <c r="HM584" s="26"/>
      <c r="HN584" s="26"/>
      <c r="HO584" s="26"/>
      <c r="HP584" s="26"/>
      <c r="HQ584" s="26"/>
      <c r="HR584" s="26"/>
      <c r="HS584" s="26"/>
      <c r="HT584" s="26"/>
      <c r="HU584" s="26"/>
      <c r="HV584" s="26"/>
      <c r="HW584" s="26"/>
      <c r="HX584" s="26"/>
      <c r="HY584" s="26"/>
      <c r="HZ584" s="26"/>
      <c r="IA584" s="26"/>
      <c r="IB584" s="26"/>
      <c r="IC584" s="26"/>
      <c r="ID584" s="26"/>
      <c r="IE584" s="26"/>
      <c r="IF584" s="26"/>
      <c r="IG584" s="26"/>
      <c r="IH584" s="26"/>
      <c r="II584" s="26"/>
      <c r="IJ584" s="26"/>
      <c r="IK584" s="26"/>
      <c r="IL584" s="26"/>
      <c r="IM584" s="26"/>
      <c r="IN584" s="26"/>
      <c r="IO584" s="26"/>
      <c r="IP584" s="26"/>
      <c r="IQ584" s="26"/>
      <c r="IR584" s="26"/>
      <c r="IS584" s="26"/>
      <c r="IT584" s="26"/>
      <c r="IU584" s="26"/>
      <c r="IV584" s="26"/>
      <c r="IW584" s="26"/>
      <c r="IX584" s="26"/>
      <c r="IY584" s="26"/>
      <c r="IZ584" s="26"/>
      <c r="JA584" s="26"/>
      <c r="JB584" s="26"/>
      <c r="JC584" s="26"/>
      <c r="JD584" s="26"/>
      <c r="JE584" s="26"/>
      <c r="JF584" s="26"/>
      <c r="JG584" s="39"/>
      <c r="JH584" s="26"/>
      <c r="JI584" s="26"/>
      <c r="JJ584" s="26"/>
      <c r="JK584" s="26"/>
      <c r="JL584" s="26"/>
      <c r="JM584" s="26"/>
      <c r="JN584" s="26"/>
      <c r="JO584" s="26"/>
      <c r="JP584" s="26"/>
      <c r="JQ584" s="26"/>
      <c r="JR584" s="26"/>
      <c r="JS584" s="26"/>
      <c r="JT584" s="26"/>
      <c r="JU584" s="26"/>
      <c r="JV584" s="26"/>
      <c r="JW584" s="26"/>
      <c r="JX584" s="26"/>
      <c r="JY584" s="26"/>
      <c r="JZ584" s="26"/>
      <c r="KA584" s="26"/>
      <c r="KB584" s="39"/>
    </row>
    <row r="585" spans="2:288" ht="15" customHeight="1" x14ac:dyDescent="0.25">
      <c r="B585" s="293" t="str">
        <f t="shared" si="76"/>
        <v>Desk 58</v>
      </c>
      <c r="C585" s="295" t="str">
        <f t="shared" si="80"/>
        <v/>
      </c>
      <c r="D585" s="295" t="str">
        <f t="shared" si="80"/>
        <v/>
      </c>
      <c r="E585" s="295" t="str">
        <f t="shared" si="80"/>
        <v/>
      </c>
      <c r="F585" s="295" t="str">
        <f t="shared" si="80"/>
        <v/>
      </c>
      <c r="G585" s="591" t="str">
        <f t="shared" si="80"/>
        <v/>
      </c>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39"/>
      <c r="DX585" s="26"/>
      <c r="DY585" s="26"/>
      <c r="DZ585" s="26"/>
      <c r="EA585" s="26"/>
      <c r="EB585" s="26"/>
      <c r="EC585" s="26"/>
      <c r="ED585" s="26"/>
      <c r="EE585" s="26"/>
      <c r="EF585" s="26"/>
      <c r="EG585" s="26"/>
      <c r="EH585" s="26"/>
      <c r="EI585" s="26"/>
      <c r="EJ585" s="26"/>
      <c r="EK585" s="26"/>
      <c r="EL585" s="26"/>
      <c r="EM585" s="26"/>
      <c r="EN585" s="26"/>
      <c r="EO585" s="26"/>
      <c r="EP585" s="26"/>
      <c r="EQ585" s="26"/>
      <c r="ER585" s="39"/>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c r="FX585" s="26"/>
      <c r="FY585" s="26"/>
      <c r="FZ585" s="26"/>
      <c r="GA585" s="26"/>
      <c r="GB585" s="26"/>
      <c r="GC585" s="26"/>
      <c r="GD585" s="26"/>
      <c r="GE585" s="26"/>
      <c r="GF585" s="26"/>
      <c r="GG585" s="26"/>
      <c r="GH585" s="26"/>
      <c r="GI585" s="26"/>
      <c r="GJ585" s="26"/>
      <c r="GK585" s="26"/>
      <c r="GL585" s="26"/>
      <c r="GM585" s="26"/>
      <c r="GN585" s="26"/>
      <c r="GO585" s="26"/>
      <c r="GP585" s="26"/>
      <c r="GQ585" s="26"/>
      <c r="GR585" s="26"/>
      <c r="GS585" s="26"/>
      <c r="GT585" s="26"/>
      <c r="GU585" s="26"/>
      <c r="GV585" s="26"/>
      <c r="GW585" s="26"/>
      <c r="GX585" s="26"/>
      <c r="GY585" s="26"/>
      <c r="GZ585" s="26"/>
      <c r="HA585" s="26"/>
      <c r="HB585" s="26"/>
      <c r="HC585" s="26"/>
      <c r="HD585" s="26"/>
      <c r="HE585" s="26"/>
      <c r="HF585" s="26"/>
      <c r="HG585" s="26"/>
      <c r="HH585" s="26"/>
      <c r="HI585" s="26"/>
      <c r="HJ585" s="26"/>
      <c r="HK585" s="26"/>
      <c r="HL585" s="26"/>
      <c r="HM585" s="26"/>
      <c r="HN585" s="26"/>
      <c r="HO585" s="26"/>
      <c r="HP585" s="26"/>
      <c r="HQ585" s="26"/>
      <c r="HR585" s="26"/>
      <c r="HS585" s="26"/>
      <c r="HT585" s="26"/>
      <c r="HU585" s="26"/>
      <c r="HV585" s="26"/>
      <c r="HW585" s="26"/>
      <c r="HX585" s="26"/>
      <c r="HY585" s="26"/>
      <c r="HZ585" s="26"/>
      <c r="IA585" s="26"/>
      <c r="IB585" s="26"/>
      <c r="IC585" s="26"/>
      <c r="ID585" s="26"/>
      <c r="IE585" s="26"/>
      <c r="IF585" s="26"/>
      <c r="IG585" s="26"/>
      <c r="IH585" s="26"/>
      <c r="II585" s="26"/>
      <c r="IJ585" s="26"/>
      <c r="IK585" s="26"/>
      <c r="IL585" s="26"/>
      <c r="IM585" s="26"/>
      <c r="IN585" s="26"/>
      <c r="IO585" s="26"/>
      <c r="IP585" s="26"/>
      <c r="IQ585" s="26"/>
      <c r="IR585" s="26"/>
      <c r="IS585" s="26"/>
      <c r="IT585" s="26"/>
      <c r="IU585" s="26"/>
      <c r="IV585" s="26"/>
      <c r="IW585" s="26"/>
      <c r="IX585" s="26"/>
      <c r="IY585" s="26"/>
      <c r="IZ585" s="26"/>
      <c r="JA585" s="26"/>
      <c r="JB585" s="26"/>
      <c r="JC585" s="26"/>
      <c r="JD585" s="26"/>
      <c r="JE585" s="26"/>
      <c r="JF585" s="26"/>
      <c r="JG585" s="39"/>
      <c r="JH585" s="26"/>
      <c r="JI585" s="26"/>
      <c r="JJ585" s="26"/>
      <c r="JK585" s="26"/>
      <c r="JL585" s="26"/>
      <c r="JM585" s="26"/>
      <c r="JN585" s="26"/>
      <c r="JO585" s="26"/>
      <c r="JP585" s="26"/>
      <c r="JQ585" s="26"/>
      <c r="JR585" s="26"/>
      <c r="JS585" s="26"/>
      <c r="JT585" s="26"/>
      <c r="JU585" s="26"/>
      <c r="JV585" s="26"/>
      <c r="JW585" s="26"/>
      <c r="JX585" s="26"/>
      <c r="JY585" s="26"/>
      <c r="JZ585" s="26"/>
      <c r="KA585" s="26"/>
      <c r="KB585" s="39"/>
    </row>
    <row r="586" spans="2:288" ht="15" customHeight="1" x14ac:dyDescent="0.25">
      <c r="B586" s="293" t="str">
        <f t="shared" si="76"/>
        <v>Desk 59</v>
      </c>
      <c r="C586" s="295" t="str">
        <f t="shared" si="80"/>
        <v/>
      </c>
      <c r="D586" s="295" t="str">
        <f t="shared" si="80"/>
        <v/>
      </c>
      <c r="E586" s="295" t="str">
        <f t="shared" si="80"/>
        <v/>
      </c>
      <c r="F586" s="295" t="str">
        <f t="shared" si="80"/>
        <v/>
      </c>
      <c r="G586" s="591" t="str">
        <f t="shared" si="80"/>
        <v/>
      </c>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39"/>
      <c r="DX586" s="26"/>
      <c r="DY586" s="26"/>
      <c r="DZ586" s="26"/>
      <c r="EA586" s="26"/>
      <c r="EB586" s="26"/>
      <c r="EC586" s="26"/>
      <c r="ED586" s="26"/>
      <c r="EE586" s="26"/>
      <c r="EF586" s="26"/>
      <c r="EG586" s="26"/>
      <c r="EH586" s="26"/>
      <c r="EI586" s="26"/>
      <c r="EJ586" s="26"/>
      <c r="EK586" s="26"/>
      <c r="EL586" s="26"/>
      <c r="EM586" s="26"/>
      <c r="EN586" s="26"/>
      <c r="EO586" s="26"/>
      <c r="EP586" s="26"/>
      <c r="EQ586" s="26"/>
      <c r="ER586" s="39"/>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c r="FX586" s="26"/>
      <c r="FY586" s="26"/>
      <c r="FZ586" s="26"/>
      <c r="GA586" s="26"/>
      <c r="GB586" s="26"/>
      <c r="GC586" s="26"/>
      <c r="GD586" s="26"/>
      <c r="GE586" s="26"/>
      <c r="GF586" s="26"/>
      <c r="GG586" s="26"/>
      <c r="GH586" s="26"/>
      <c r="GI586" s="26"/>
      <c r="GJ586" s="26"/>
      <c r="GK586" s="26"/>
      <c r="GL586" s="26"/>
      <c r="GM586" s="26"/>
      <c r="GN586" s="26"/>
      <c r="GO586" s="26"/>
      <c r="GP586" s="26"/>
      <c r="GQ586" s="26"/>
      <c r="GR586" s="26"/>
      <c r="GS586" s="26"/>
      <c r="GT586" s="26"/>
      <c r="GU586" s="26"/>
      <c r="GV586" s="26"/>
      <c r="GW586" s="26"/>
      <c r="GX586" s="26"/>
      <c r="GY586" s="26"/>
      <c r="GZ586" s="26"/>
      <c r="HA586" s="26"/>
      <c r="HB586" s="26"/>
      <c r="HC586" s="26"/>
      <c r="HD586" s="26"/>
      <c r="HE586" s="26"/>
      <c r="HF586" s="26"/>
      <c r="HG586" s="26"/>
      <c r="HH586" s="26"/>
      <c r="HI586" s="26"/>
      <c r="HJ586" s="26"/>
      <c r="HK586" s="26"/>
      <c r="HL586" s="26"/>
      <c r="HM586" s="26"/>
      <c r="HN586" s="26"/>
      <c r="HO586" s="26"/>
      <c r="HP586" s="26"/>
      <c r="HQ586" s="26"/>
      <c r="HR586" s="26"/>
      <c r="HS586" s="26"/>
      <c r="HT586" s="26"/>
      <c r="HU586" s="26"/>
      <c r="HV586" s="26"/>
      <c r="HW586" s="26"/>
      <c r="HX586" s="26"/>
      <c r="HY586" s="26"/>
      <c r="HZ586" s="26"/>
      <c r="IA586" s="26"/>
      <c r="IB586" s="26"/>
      <c r="IC586" s="26"/>
      <c r="ID586" s="26"/>
      <c r="IE586" s="26"/>
      <c r="IF586" s="26"/>
      <c r="IG586" s="26"/>
      <c r="IH586" s="26"/>
      <c r="II586" s="26"/>
      <c r="IJ586" s="26"/>
      <c r="IK586" s="26"/>
      <c r="IL586" s="26"/>
      <c r="IM586" s="26"/>
      <c r="IN586" s="26"/>
      <c r="IO586" s="26"/>
      <c r="IP586" s="26"/>
      <c r="IQ586" s="26"/>
      <c r="IR586" s="26"/>
      <c r="IS586" s="26"/>
      <c r="IT586" s="26"/>
      <c r="IU586" s="26"/>
      <c r="IV586" s="26"/>
      <c r="IW586" s="26"/>
      <c r="IX586" s="26"/>
      <c r="IY586" s="26"/>
      <c r="IZ586" s="26"/>
      <c r="JA586" s="26"/>
      <c r="JB586" s="26"/>
      <c r="JC586" s="26"/>
      <c r="JD586" s="26"/>
      <c r="JE586" s="26"/>
      <c r="JF586" s="26"/>
      <c r="JG586" s="39"/>
      <c r="JH586" s="26"/>
      <c r="JI586" s="26"/>
      <c r="JJ586" s="26"/>
      <c r="JK586" s="26"/>
      <c r="JL586" s="26"/>
      <c r="JM586" s="26"/>
      <c r="JN586" s="26"/>
      <c r="JO586" s="26"/>
      <c r="JP586" s="26"/>
      <c r="JQ586" s="26"/>
      <c r="JR586" s="26"/>
      <c r="JS586" s="26"/>
      <c r="JT586" s="26"/>
      <c r="JU586" s="26"/>
      <c r="JV586" s="26"/>
      <c r="JW586" s="26"/>
      <c r="JX586" s="26"/>
      <c r="JY586" s="26"/>
      <c r="JZ586" s="26"/>
      <c r="KA586" s="26"/>
      <c r="KB586" s="39"/>
    </row>
    <row r="587" spans="2:288" ht="15" customHeight="1" x14ac:dyDescent="0.25">
      <c r="B587" s="293" t="str">
        <f t="shared" si="76"/>
        <v>Desk 60</v>
      </c>
      <c r="C587" s="295" t="str">
        <f t="shared" si="80"/>
        <v/>
      </c>
      <c r="D587" s="295" t="str">
        <f t="shared" si="80"/>
        <v/>
      </c>
      <c r="E587" s="295" t="str">
        <f t="shared" si="80"/>
        <v/>
      </c>
      <c r="F587" s="295" t="str">
        <f t="shared" si="80"/>
        <v/>
      </c>
      <c r="G587" s="591" t="str">
        <f t="shared" si="80"/>
        <v/>
      </c>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39"/>
      <c r="DX587" s="26"/>
      <c r="DY587" s="26"/>
      <c r="DZ587" s="26"/>
      <c r="EA587" s="26"/>
      <c r="EB587" s="26"/>
      <c r="EC587" s="26"/>
      <c r="ED587" s="26"/>
      <c r="EE587" s="26"/>
      <c r="EF587" s="26"/>
      <c r="EG587" s="26"/>
      <c r="EH587" s="26"/>
      <c r="EI587" s="26"/>
      <c r="EJ587" s="26"/>
      <c r="EK587" s="26"/>
      <c r="EL587" s="26"/>
      <c r="EM587" s="26"/>
      <c r="EN587" s="26"/>
      <c r="EO587" s="26"/>
      <c r="EP587" s="26"/>
      <c r="EQ587" s="26"/>
      <c r="ER587" s="39"/>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c r="FX587" s="26"/>
      <c r="FY587" s="26"/>
      <c r="FZ587" s="26"/>
      <c r="GA587" s="26"/>
      <c r="GB587" s="26"/>
      <c r="GC587" s="26"/>
      <c r="GD587" s="26"/>
      <c r="GE587" s="26"/>
      <c r="GF587" s="26"/>
      <c r="GG587" s="26"/>
      <c r="GH587" s="26"/>
      <c r="GI587" s="26"/>
      <c r="GJ587" s="26"/>
      <c r="GK587" s="26"/>
      <c r="GL587" s="26"/>
      <c r="GM587" s="26"/>
      <c r="GN587" s="26"/>
      <c r="GO587" s="26"/>
      <c r="GP587" s="26"/>
      <c r="GQ587" s="26"/>
      <c r="GR587" s="26"/>
      <c r="GS587" s="26"/>
      <c r="GT587" s="26"/>
      <c r="GU587" s="26"/>
      <c r="GV587" s="26"/>
      <c r="GW587" s="26"/>
      <c r="GX587" s="26"/>
      <c r="GY587" s="26"/>
      <c r="GZ587" s="26"/>
      <c r="HA587" s="26"/>
      <c r="HB587" s="26"/>
      <c r="HC587" s="26"/>
      <c r="HD587" s="26"/>
      <c r="HE587" s="26"/>
      <c r="HF587" s="26"/>
      <c r="HG587" s="26"/>
      <c r="HH587" s="26"/>
      <c r="HI587" s="26"/>
      <c r="HJ587" s="26"/>
      <c r="HK587" s="26"/>
      <c r="HL587" s="26"/>
      <c r="HM587" s="26"/>
      <c r="HN587" s="26"/>
      <c r="HO587" s="26"/>
      <c r="HP587" s="26"/>
      <c r="HQ587" s="26"/>
      <c r="HR587" s="26"/>
      <c r="HS587" s="26"/>
      <c r="HT587" s="26"/>
      <c r="HU587" s="26"/>
      <c r="HV587" s="26"/>
      <c r="HW587" s="26"/>
      <c r="HX587" s="26"/>
      <c r="HY587" s="26"/>
      <c r="HZ587" s="26"/>
      <c r="IA587" s="26"/>
      <c r="IB587" s="26"/>
      <c r="IC587" s="26"/>
      <c r="ID587" s="26"/>
      <c r="IE587" s="26"/>
      <c r="IF587" s="26"/>
      <c r="IG587" s="26"/>
      <c r="IH587" s="26"/>
      <c r="II587" s="26"/>
      <c r="IJ587" s="26"/>
      <c r="IK587" s="26"/>
      <c r="IL587" s="26"/>
      <c r="IM587" s="26"/>
      <c r="IN587" s="26"/>
      <c r="IO587" s="26"/>
      <c r="IP587" s="26"/>
      <c r="IQ587" s="26"/>
      <c r="IR587" s="26"/>
      <c r="IS587" s="26"/>
      <c r="IT587" s="26"/>
      <c r="IU587" s="26"/>
      <c r="IV587" s="26"/>
      <c r="IW587" s="26"/>
      <c r="IX587" s="26"/>
      <c r="IY587" s="26"/>
      <c r="IZ587" s="26"/>
      <c r="JA587" s="26"/>
      <c r="JB587" s="26"/>
      <c r="JC587" s="26"/>
      <c r="JD587" s="26"/>
      <c r="JE587" s="26"/>
      <c r="JF587" s="26"/>
      <c r="JG587" s="39"/>
      <c r="JH587" s="26"/>
      <c r="JI587" s="26"/>
      <c r="JJ587" s="26"/>
      <c r="JK587" s="26"/>
      <c r="JL587" s="26"/>
      <c r="JM587" s="26"/>
      <c r="JN587" s="26"/>
      <c r="JO587" s="26"/>
      <c r="JP587" s="26"/>
      <c r="JQ587" s="26"/>
      <c r="JR587" s="26"/>
      <c r="JS587" s="26"/>
      <c r="JT587" s="26"/>
      <c r="JU587" s="26"/>
      <c r="JV587" s="26"/>
      <c r="JW587" s="26"/>
      <c r="JX587" s="26"/>
      <c r="JY587" s="26"/>
      <c r="JZ587" s="26"/>
      <c r="KA587" s="26"/>
      <c r="KB587" s="39"/>
    </row>
    <row r="588" spans="2:288" ht="15" customHeight="1" x14ac:dyDescent="0.25">
      <c r="B588" s="293" t="str">
        <f t="shared" si="76"/>
        <v>Desk 61</v>
      </c>
      <c r="C588" s="295" t="str">
        <f t="shared" si="80"/>
        <v/>
      </c>
      <c r="D588" s="295" t="str">
        <f t="shared" si="80"/>
        <v/>
      </c>
      <c r="E588" s="295" t="str">
        <f t="shared" si="80"/>
        <v/>
      </c>
      <c r="F588" s="295" t="str">
        <f t="shared" si="80"/>
        <v/>
      </c>
      <c r="G588" s="591" t="str">
        <f t="shared" si="80"/>
        <v/>
      </c>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39"/>
      <c r="DX588" s="26"/>
      <c r="DY588" s="26"/>
      <c r="DZ588" s="26"/>
      <c r="EA588" s="26"/>
      <c r="EB588" s="26"/>
      <c r="EC588" s="26"/>
      <c r="ED588" s="26"/>
      <c r="EE588" s="26"/>
      <c r="EF588" s="26"/>
      <c r="EG588" s="26"/>
      <c r="EH588" s="26"/>
      <c r="EI588" s="26"/>
      <c r="EJ588" s="26"/>
      <c r="EK588" s="26"/>
      <c r="EL588" s="26"/>
      <c r="EM588" s="26"/>
      <c r="EN588" s="26"/>
      <c r="EO588" s="26"/>
      <c r="EP588" s="26"/>
      <c r="EQ588" s="26"/>
      <c r="ER588" s="39"/>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c r="FX588" s="26"/>
      <c r="FY588" s="26"/>
      <c r="FZ588" s="26"/>
      <c r="GA588" s="26"/>
      <c r="GB588" s="26"/>
      <c r="GC588" s="26"/>
      <c r="GD588" s="26"/>
      <c r="GE588" s="26"/>
      <c r="GF588" s="26"/>
      <c r="GG588" s="26"/>
      <c r="GH588" s="26"/>
      <c r="GI588" s="26"/>
      <c r="GJ588" s="26"/>
      <c r="GK588" s="26"/>
      <c r="GL588" s="26"/>
      <c r="GM588" s="26"/>
      <c r="GN588" s="26"/>
      <c r="GO588" s="26"/>
      <c r="GP588" s="26"/>
      <c r="GQ588" s="26"/>
      <c r="GR588" s="26"/>
      <c r="GS588" s="26"/>
      <c r="GT588" s="26"/>
      <c r="GU588" s="26"/>
      <c r="GV588" s="26"/>
      <c r="GW588" s="26"/>
      <c r="GX588" s="26"/>
      <c r="GY588" s="26"/>
      <c r="GZ588" s="26"/>
      <c r="HA588" s="26"/>
      <c r="HB588" s="26"/>
      <c r="HC588" s="26"/>
      <c r="HD588" s="26"/>
      <c r="HE588" s="26"/>
      <c r="HF588" s="26"/>
      <c r="HG588" s="26"/>
      <c r="HH588" s="26"/>
      <c r="HI588" s="26"/>
      <c r="HJ588" s="26"/>
      <c r="HK588" s="26"/>
      <c r="HL588" s="26"/>
      <c r="HM588" s="26"/>
      <c r="HN588" s="26"/>
      <c r="HO588" s="26"/>
      <c r="HP588" s="26"/>
      <c r="HQ588" s="26"/>
      <c r="HR588" s="26"/>
      <c r="HS588" s="26"/>
      <c r="HT588" s="26"/>
      <c r="HU588" s="26"/>
      <c r="HV588" s="26"/>
      <c r="HW588" s="26"/>
      <c r="HX588" s="26"/>
      <c r="HY588" s="26"/>
      <c r="HZ588" s="26"/>
      <c r="IA588" s="26"/>
      <c r="IB588" s="26"/>
      <c r="IC588" s="26"/>
      <c r="ID588" s="26"/>
      <c r="IE588" s="26"/>
      <c r="IF588" s="26"/>
      <c r="IG588" s="26"/>
      <c r="IH588" s="26"/>
      <c r="II588" s="26"/>
      <c r="IJ588" s="26"/>
      <c r="IK588" s="26"/>
      <c r="IL588" s="26"/>
      <c r="IM588" s="26"/>
      <c r="IN588" s="26"/>
      <c r="IO588" s="26"/>
      <c r="IP588" s="26"/>
      <c r="IQ588" s="26"/>
      <c r="IR588" s="26"/>
      <c r="IS588" s="26"/>
      <c r="IT588" s="26"/>
      <c r="IU588" s="26"/>
      <c r="IV588" s="26"/>
      <c r="IW588" s="26"/>
      <c r="IX588" s="26"/>
      <c r="IY588" s="26"/>
      <c r="IZ588" s="26"/>
      <c r="JA588" s="26"/>
      <c r="JB588" s="26"/>
      <c r="JC588" s="26"/>
      <c r="JD588" s="26"/>
      <c r="JE588" s="26"/>
      <c r="JF588" s="26"/>
      <c r="JG588" s="39"/>
      <c r="JH588" s="26"/>
      <c r="JI588" s="26"/>
      <c r="JJ588" s="26"/>
      <c r="JK588" s="26"/>
      <c r="JL588" s="26"/>
      <c r="JM588" s="26"/>
      <c r="JN588" s="26"/>
      <c r="JO588" s="26"/>
      <c r="JP588" s="26"/>
      <c r="JQ588" s="26"/>
      <c r="JR588" s="26"/>
      <c r="JS588" s="26"/>
      <c r="JT588" s="26"/>
      <c r="JU588" s="26"/>
      <c r="JV588" s="26"/>
      <c r="JW588" s="26"/>
      <c r="JX588" s="26"/>
      <c r="JY588" s="26"/>
      <c r="JZ588" s="26"/>
      <c r="KA588" s="26"/>
      <c r="KB588" s="39"/>
    </row>
    <row r="589" spans="2:288" ht="15" customHeight="1" x14ac:dyDescent="0.25">
      <c r="B589" s="293" t="str">
        <f t="shared" si="76"/>
        <v>Desk 62</v>
      </c>
      <c r="C589" s="295" t="str">
        <f t="shared" si="80"/>
        <v/>
      </c>
      <c r="D589" s="295" t="str">
        <f t="shared" si="80"/>
        <v/>
      </c>
      <c r="E589" s="295" t="str">
        <f t="shared" si="80"/>
        <v/>
      </c>
      <c r="F589" s="295" t="str">
        <f t="shared" si="80"/>
        <v/>
      </c>
      <c r="G589" s="591" t="str">
        <f t="shared" si="80"/>
        <v/>
      </c>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39"/>
      <c r="DX589" s="26"/>
      <c r="DY589" s="26"/>
      <c r="DZ589" s="26"/>
      <c r="EA589" s="26"/>
      <c r="EB589" s="26"/>
      <c r="EC589" s="26"/>
      <c r="ED589" s="26"/>
      <c r="EE589" s="26"/>
      <c r="EF589" s="26"/>
      <c r="EG589" s="26"/>
      <c r="EH589" s="26"/>
      <c r="EI589" s="26"/>
      <c r="EJ589" s="26"/>
      <c r="EK589" s="26"/>
      <c r="EL589" s="26"/>
      <c r="EM589" s="26"/>
      <c r="EN589" s="26"/>
      <c r="EO589" s="26"/>
      <c r="EP589" s="26"/>
      <c r="EQ589" s="26"/>
      <c r="ER589" s="39"/>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c r="FX589" s="26"/>
      <c r="FY589" s="26"/>
      <c r="FZ589" s="26"/>
      <c r="GA589" s="26"/>
      <c r="GB589" s="26"/>
      <c r="GC589" s="26"/>
      <c r="GD589" s="26"/>
      <c r="GE589" s="26"/>
      <c r="GF589" s="26"/>
      <c r="GG589" s="26"/>
      <c r="GH589" s="26"/>
      <c r="GI589" s="26"/>
      <c r="GJ589" s="26"/>
      <c r="GK589" s="26"/>
      <c r="GL589" s="26"/>
      <c r="GM589" s="26"/>
      <c r="GN589" s="26"/>
      <c r="GO589" s="26"/>
      <c r="GP589" s="26"/>
      <c r="GQ589" s="26"/>
      <c r="GR589" s="26"/>
      <c r="GS589" s="26"/>
      <c r="GT589" s="26"/>
      <c r="GU589" s="26"/>
      <c r="GV589" s="26"/>
      <c r="GW589" s="26"/>
      <c r="GX589" s="26"/>
      <c r="GY589" s="26"/>
      <c r="GZ589" s="26"/>
      <c r="HA589" s="26"/>
      <c r="HB589" s="26"/>
      <c r="HC589" s="26"/>
      <c r="HD589" s="26"/>
      <c r="HE589" s="26"/>
      <c r="HF589" s="26"/>
      <c r="HG589" s="26"/>
      <c r="HH589" s="26"/>
      <c r="HI589" s="26"/>
      <c r="HJ589" s="26"/>
      <c r="HK589" s="26"/>
      <c r="HL589" s="26"/>
      <c r="HM589" s="26"/>
      <c r="HN589" s="26"/>
      <c r="HO589" s="26"/>
      <c r="HP589" s="26"/>
      <c r="HQ589" s="26"/>
      <c r="HR589" s="26"/>
      <c r="HS589" s="26"/>
      <c r="HT589" s="26"/>
      <c r="HU589" s="26"/>
      <c r="HV589" s="26"/>
      <c r="HW589" s="26"/>
      <c r="HX589" s="26"/>
      <c r="HY589" s="26"/>
      <c r="HZ589" s="26"/>
      <c r="IA589" s="26"/>
      <c r="IB589" s="26"/>
      <c r="IC589" s="26"/>
      <c r="ID589" s="26"/>
      <c r="IE589" s="26"/>
      <c r="IF589" s="26"/>
      <c r="IG589" s="26"/>
      <c r="IH589" s="26"/>
      <c r="II589" s="26"/>
      <c r="IJ589" s="26"/>
      <c r="IK589" s="26"/>
      <c r="IL589" s="26"/>
      <c r="IM589" s="26"/>
      <c r="IN589" s="26"/>
      <c r="IO589" s="26"/>
      <c r="IP589" s="26"/>
      <c r="IQ589" s="26"/>
      <c r="IR589" s="26"/>
      <c r="IS589" s="26"/>
      <c r="IT589" s="26"/>
      <c r="IU589" s="26"/>
      <c r="IV589" s="26"/>
      <c r="IW589" s="26"/>
      <c r="IX589" s="26"/>
      <c r="IY589" s="26"/>
      <c r="IZ589" s="26"/>
      <c r="JA589" s="26"/>
      <c r="JB589" s="26"/>
      <c r="JC589" s="26"/>
      <c r="JD589" s="26"/>
      <c r="JE589" s="26"/>
      <c r="JF589" s="26"/>
      <c r="JG589" s="39"/>
      <c r="JH589" s="26"/>
      <c r="JI589" s="26"/>
      <c r="JJ589" s="26"/>
      <c r="JK589" s="26"/>
      <c r="JL589" s="26"/>
      <c r="JM589" s="26"/>
      <c r="JN589" s="26"/>
      <c r="JO589" s="26"/>
      <c r="JP589" s="26"/>
      <c r="JQ589" s="26"/>
      <c r="JR589" s="26"/>
      <c r="JS589" s="26"/>
      <c r="JT589" s="26"/>
      <c r="JU589" s="26"/>
      <c r="JV589" s="26"/>
      <c r="JW589" s="26"/>
      <c r="JX589" s="26"/>
      <c r="JY589" s="26"/>
      <c r="JZ589" s="26"/>
      <c r="KA589" s="26"/>
      <c r="KB589" s="39"/>
    </row>
    <row r="590" spans="2:288" ht="15" customHeight="1" x14ac:dyDescent="0.25">
      <c r="B590" s="293" t="str">
        <f t="shared" si="76"/>
        <v>Desk 63</v>
      </c>
      <c r="C590" s="295" t="str">
        <f t="shared" si="80"/>
        <v/>
      </c>
      <c r="D590" s="295" t="str">
        <f t="shared" si="80"/>
        <v/>
      </c>
      <c r="E590" s="295" t="str">
        <f t="shared" si="80"/>
        <v/>
      </c>
      <c r="F590" s="295" t="str">
        <f t="shared" si="80"/>
        <v/>
      </c>
      <c r="G590" s="591" t="str">
        <f t="shared" si="80"/>
        <v/>
      </c>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39"/>
      <c r="DX590" s="26"/>
      <c r="DY590" s="26"/>
      <c r="DZ590" s="26"/>
      <c r="EA590" s="26"/>
      <c r="EB590" s="26"/>
      <c r="EC590" s="26"/>
      <c r="ED590" s="26"/>
      <c r="EE590" s="26"/>
      <c r="EF590" s="26"/>
      <c r="EG590" s="26"/>
      <c r="EH590" s="26"/>
      <c r="EI590" s="26"/>
      <c r="EJ590" s="26"/>
      <c r="EK590" s="26"/>
      <c r="EL590" s="26"/>
      <c r="EM590" s="26"/>
      <c r="EN590" s="26"/>
      <c r="EO590" s="26"/>
      <c r="EP590" s="26"/>
      <c r="EQ590" s="26"/>
      <c r="ER590" s="39"/>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c r="FX590" s="26"/>
      <c r="FY590" s="26"/>
      <c r="FZ590" s="26"/>
      <c r="GA590" s="26"/>
      <c r="GB590" s="26"/>
      <c r="GC590" s="26"/>
      <c r="GD590" s="26"/>
      <c r="GE590" s="26"/>
      <c r="GF590" s="26"/>
      <c r="GG590" s="26"/>
      <c r="GH590" s="26"/>
      <c r="GI590" s="26"/>
      <c r="GJ590" s="26"/>
      <c r="GK590" s="26"/>
      <c r="GL590" s="26"/>
      <c r="GM590" s="26"/>
      <c r="GN590" s="26"/>
      <c r="GO590" s="26"/>
      <c r="GP590" s="26"/>
      <c r="GQ590" s="26"/>
      <c r="GR590" s="26"/>
      <c r="GS590" s="26"/>
      <c r="GT590" s="26"/>
      <c r="GU590" s="26"/>
      <c r="GV590" s="26"/>
      <c r="GW590" s="26"/>
      <c r="GX590" s="26"/>
      <c r="GY590" s="26"/>
      <c r="GZ590" s="26"/>
      <c r="HA590" s="26"/>
      <c r="HB590" s="26"/>
      <c r="HC590" s="26"/>
      <c r="HD590" s="26"/>
      <c r="HE590" s="26"/>
      <c r="HF590" s="26"/>
      <c r="HG590" s="26"/>
      <c r="HH590" s="26"/>
      <c r="HI590" s="26"/>
      <c r="HJ590" s="26"/>
      <c r="HK590" s="26"/>
      <c r="HL590" s="26"/>
      <c r="HM590" s="26"/>
      <c r="HN590" s="26"/>
      <c r="HO590" s="26"/>
      <c r="HP590" s="26"/>
      <c r="HQ590" s="26"/>
      <c r="HR590" s="26"/>
      <c r="HS590" s="26"/>
      <c r="HT590" s="26"/>
      <c r="HU590" s="26"/>
      <c r="HV590" s="26"/>
      <c r="HW590" s="26"/>
      <c r="HX590" s="26"/>
      <c r="HY590" s="26"/>
      <c r="HZ590" s="26"/>
      <c r="IA590" s="26"/>
      <c r="IB590" s="26"/>
      <c r="IC590" s="26"/>
      <c r="ID590" s="26"/>
      <c r="IE590" s="26"/>
      <c r="IF590" s="26"/>
      <c r="IG590" s="26"/>
      <c r="IH590" s="26"/>
      <c r="II590" s="26"/>
      <c r="IJ590" s="26"/>
      <c r="IK590" s="26"/>
      <c r="IL590" s="26"/>
      <c r="IM590" s="26"/>
      <c r="IN590" s="26"/>
      <c r="IO590" s="26"/>
      <c r="IP590" s="26"/>
      <c r="IQ590" s="26"/>
      <c r="IR590" s="26"/>
      <c r="IS590" s="26"/>
      <c r="IT590" s="26"/>
      <c r="IU590" s="26"/>
      <c r="IV590" s="26"/>
      <c r="IW590" s="26"/>
      <c r="IX590" s="26"/>
      <c r="IY590" s="26"/>
      <c r="IZ590" s="26"/>
      <c r="JA590" s="26"/>
      <c r="JB590" s="26"/>
      <c r="JC590" s="26"/>
      <c r="JD590" s="26"/>
      <c r="JE590" s="26"/>
      <c r="JF590" s="26"/>
      <c r="JG590" s="39"/>
      <c r="JH590" s="26"/>
      <c r="JI590" s="26"/>
      <c r="JJ590" s="26"/>
      <c r="JK590" s="26"/>
      <c r="JL590" s="26"/>
      <c r="JM590" s="26"/>
      <c r="JN590" s="26"/>
      <c r="JO590" s="26"/>
      <c r="JP590" s="26"/>
      <c r="JQ590" s="26"/>
      <c r="JR590" s="26"/>
      <c r="JS590" s="26"/>
      <c r="JT590" s="26"/>
      <c r="JU590" s="26"/>
      <c r="JV590" s="26"/>
      <c r="JW590" s="26"/>
      <c r="JX590" s="26"/>
      <c r="JY590" s="26"/>
      <c r="JZ590" s="26"/>
      <c r="KA590" s="26"/>
      <c r="KB590" s="39"/>
    </row>
    <row r="591" spans="2:288" ht="15" customHeight="1" x14ac:dyDescent="0.25">
      <c r="B591" s="293" t="str">
        <f t="shared" si="76"/>
        <v>Desk 64</v>
      </c>
      <c r="C591" s="295" t="str">
        <f t="shared" si="80"/>
        <v/>
      </c>
      <c r="D591" s="295" t="str">
        <f t="shared" si="80"/>
        <v/>
      </c>
      <c r="E591" s="295" t="str">
        <f t="shared" si="80"/>
        <v/>
      </c>
      <c r="F591" s="295" t="str">
        <f t="shared" si="80"/>
        <v/>
      </c>
      <c r="G591" s="591" t="str">
        <f t="shared" si="80"/>
        <v/>
      </c>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39"/>
      <c r="DX591" s="26"/>
      <c r="DY591" s="26"/>
      <c r="DZ591" s="26"/>
      <c r="EA591" s="26"/>
      <c r="EB591" s="26"/>
      <c r="EC591" s="26"/>
      <c r="ED591" s="26"/>
      <c r="EE591" s="26"/>
      <c r="EF591" s="26"/>
      <c r="EG591" s="26"/>
      <c r="EH591" s="26"/>
      <c r="EI591" s="26"/>
      <c r="EJ591" s="26"/>
      <c r="EK591" s="26"/>
      <c r="EL591" s="26"/>
      <c r="EM591" s="26"/>
      <c r="EN591" s="26"/>
      <c r="EO591" s="26"/>
      <c r="EP591" s="26"/>
      <c r="EQ591" s="26"/>
      <c r="ER591" s="39"/>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c r="FX591" s="26"/>
      <c r="FY591" s="26"/>
      <c r="FZ591" s="26"/>
      <c r="GA591" s="26"/>
      <c r="GB591" s="26"/>
      <c r="GC591" s="26"/>
      <c r="GD591" s="26"/>
      <c r="GE591" s="26"/>
      <c r="GF591" s="26"/>
      <c r="GG591" s="26"/>
      <c r="GH591" s="26"/>
      <c r="GI591" s="26"/>
      <c r="GJ591" s="26"/>
      <c r="GK591" s="26"/>
      <c r="GL591" s="26"/>
      <c r="GM591" s="26"/>
      <c r="GN591" s="26"/>
      <c r="GO591" s="26"/>
      <c r="GP591" s="26"/>
      <c r="GQ591" s="26"/>
      <c r="GR591" s="26"/>
      <c r="GS591" s="26"/>
      <c r="GT591" s="26"/>
      <c r="GU591" s="26"/>
      <c r="GV591" s="26"/>
      <c r="GW591" s="26"/>
      <c r="GX591" s="26"/>
      <c r="GY591" s="26"/>
      <c r="GZ591" s="26"/>
      <c r="HA591" s="26"/>
      <c r="HB591" s="26"/>
      <c r="HC591" s="26"/>
      <c r="HD591" s="26"/>
      <c r="HE591" s="26"/>
      <c r="HF591" s="26"/>
      <c r="HG591" s="26"/>
      <c r="HH591" s="26"/>
      <c r="HI591" s="26"/>
      <c r="HJ591" s="26"/>
      <c r="HK591" s="26"/>
      <c r="HL591" s="26"/>
      <c r="HM591" s="26"/>
      <c r="HN591" s="26"/>
      <c r="HO591" s="26"/>
      <c r="HP591" s="26"/>
      <c r="HQ591" s="26"/>
      <c r="HR591" s="26"/>
      <c r="HS591" s="26"/>
      <c r="HT591" s="26"/>
      <c r="HU591" s="26"/>
      <c r="HV591" s="26"/>
      <c r="HW591" s="26"/>
      <c r="HX591" s="26"/>
      <c r="HY591" s="26"/>
      <c r="HZ591" s="26"/>
      <c r="IA591" s="26"/>
      <c r="IB591" s="26"/>
      <c r="IC591" s="26"/>
      <c r="ID591" s="26"/>
      <c r="IE591" s="26"/>
      <c r="IF591" s="26"/>
      <c r="IG591" s="26"/>
      <c r="IH591" s="26"/>
      <c r="II591" s="26"/>
      <c r="IJ591" s="26"/>
      <c r="IK591" s="26"/>
      <c r="IL591" s="26"/>
      <c r="IM591" s="26"/>
      <c r="IN591" s="26"/>
      <c r="IO591" s="26"/>
      <c r="IP591" s="26"/>
      <c r="IQ591" s="26"/>
      <c r="IR591" s="26"/>
      <c r="IS591" s="26"/>
      <c r="IT591" s="26"/>
      <c r="IU591" s="26"/>
      <c r="IV591" s="26"/>
      <c r="IW591" s="26"/>
      <c r="IX591" s="26"/>
      <c r="IY591" s="26"/>
      <c r="IZ591" s="26"/>
      <c r="JA591" s="26"/>
      <c r="JB591" s="26"/>
      <c r="JC591" s="26"/>
      <c r="JD591" s="26"/>
      <c r="JE591" s="26"/>
      <c r="JF591" s="26"/>
      <c r="JG591" s="39"/>
      <c r="JH591" s="26"/>
      <c r="JI591" s="26"/>
      <c r="JJ591" s="26"/>
      <c r="JK591" s="26"/>
      <c r="JL591" s="26"/>
      <c r="JM591" s="26"/>
      <c r="JN591" s="26"/>
      <c r="JO591" s="26"/>
      <c r="JP591" s="26"/>
      <c r="JQ591" s="26"/>
      <c r="JR591" s="26"/>
      <c r="JS591" s="26"/>
      <c r="JT591" s="26"/>
      <c r="JU591" s="26"/>
      <c r="JV591" s="26"/>
      <c r="JW591" s="26"/>
      <c r="JX591" s="26"/>
      <c r="JY591" s="26"/>
      <c r="JZ591" s="26"/>
      <c r="KA591" s="26"/>
      <c r="KB591" s="39"/>
    </row>
    <row r="592" spans="2:288" ht="15" customHeight="1" x14ac:dyDescent="0.25">
      <c r="B592" s="293" t="str">
        <f t="shared" si="76"/>
        <v>Desk 65</v>
      </c>
      <c r="C592" s="295" t="str">
        <f t="shared" si="80"/>
        <v/>
      </c>
      <c r="D592" s="295" t="str">
        <f t="shared" si="80"/>
        <v/>
      </c>
      <c r="E592" s="295" t="str">
        <f t="shared" si="80"/>
        <v/>
      </c>
      <c r="F592" s="295" t="str">
        <f t="shared" si="80"/>
        <v/>
      </c>
      <c r="G592" s="591" t="str">
        <f t="shared" si="80"/>
        <v/>
      </c>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39"/>
      <c r="DX592" s="26"/>
      <c r="DY592" s="26"/>
      <c r="DZ592" s="26"/>
      <c r="EA592" s="26"/>
      <c r="EB592" s="26"/>
      <c r="EC592" s="26"/>
      <c r="ED592" s="26"/>
      <c r="EE592" s="26"/>
      <c r="EF592" s="26"/>
      <c r="EG592" s="26"/>
      <c r="EH592" s="26"/>
      <c r="EI592" s="26"/>
      <c r="EJ592" s="26"/>
      <c r="EK592" s="26"/>
      <c r="EL592" s="26"/>
      <c r="EM592" s="26"/>
      <c r="EN592" s="26"/>
      <c r="EO592" s="26"/>
      <c r="EP592" s="26"/>
      <c r="EQ592" s="26"/>
      <c r="ER592" s="39"/>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c r="FX592" s="26"/>
      <c r="FY592" s="26"/>
      <c r="FZ592" s="26"/>
      <c r="GA592" s="26"/>
      <c r="GB592" s="26"/>
      <c r="GC592" s="26"/>
      <c r="GD592" s="26"/>
      <c r="GE592" s="26"/>
      <c r="GF592" s="26"/>
      <c r="GG592" s="26"/>
      <c r="GH592" s="26"/>
      <c r="GI592" s="26"/>
      <c r="GJ592" s="26"/>
      <c r="GK592" s="26"/>
      <c r="GL592" s="26"/>
      <c r="GM592" s="26"/>
      <c r="GN592" s="26"/>
      <c r="GO592" s="26"/>
      <c r="GP592" s="26"/>
      <c r="GQ592" s="26"/>
      <c r="GR592" s="26"/>
      <c r="GS592" s="26"/>
      <c r="GT592" s="26"/>
      <c r="GU592" s="26"/>
      <c r="GV592" s="26"/>
      <c r="GW592" s="26"/>
      <c r="GX592" s="26"/>
      <c r="GY592" s="26"/>
      <c r="GZ592" s="26"/>
      <c r="HA592" s="26"/>
      <c r="HB592" s="26"/>
      <c r="HC592" s="26"/>
      <c r="HD592" s="26"/>
      <c r="HE592" s="26"/>
      <c r="HF592" s="26"/>
      <c r="HG592" s="26"/>
      <c r="HH592" s="26"/>
      <c r="HI592" s="26"/>
      <c r="HJ592" s="26"/>
      <c r="HK592" s="26"/>
      <c r="HL592" s="26"/>
      <c r="HM592" s="26"/>
      <c r="HN592" s="26"/>
      <c r="HO592" s="26"/>
      <c r="HP592" s="26"/>
      <c r="HQ592" s="26"/>
      <c r="HR592" s="26"/>
      <c r="HS592" s="26"/>
      <c r="HT592" s="26"/>
      <c r="HU592" s="26"/>
      <c r="HV592" s="26"/>
      <c r="HW592" s="26"/>
      <c r="HX592" s="26"/>
      <c r="HY592" s="26"/>
      <c r="HZ592" s="26"/>
      <c r="IA592" s="26"/>
      <c r="IB592" s="26"/>
      <c r="IC592" s="26"/>
      <c r="ID592" s="26"/>
      <c r="IE592" s="26"/>
      <c r="IF592" s="26"/>
      <c r="IG592" s="26"/>
      <c r="IH592" s="26"/>
      <c r="II592" s="26"/>
      <c r="IJ592" s="26"/>
      <c r="IK592" s="26"/>
      <c r="IL592" s="26"/>
      <c r="IM592" s="26"/>
      <c r="IN592" s="26"/>
      <c r="IO592" s="26"/>
      <c r="IP592" s="26"/>
      <c r="IQ592" s="26"/>
      <c r="IR592" s="26"/>
      <c r="IS592" s="26"/>
      <c r="IT592" s="26"/>
      <c r="IU592" s="26"/>
      <c r="IV592" s="26"/>
      <c r="IW592" s="26"/>
      <c r="IX592" s="26"/>
      <c r="IY592" s="26"/>
      <c r="IZ592" s="26"/>
      <c r="JA592" s="26"/>
      <c r="JB592" s="26"/>
      <c r="JC592" s="26"/>
      <c r="JD592" s="26"/>
      <c r="JE592" s="26"/>
      <c r="JF592" s="26"/>
      <c r="JG592" s="39"/>
      <c r="JH592" s="26"/>
      <c r="JI592" s="26"/>
      <c r="JJ592" s="26"/>
      <c r="JK592" s="26"/>
      <c r="JL592" s="26"/>
      <c r="JM592" s="26"/>
      <c r="JN592" s="26"/>
      <c r="JO592" s="26"/>
      <c r="JP592" s="26"/>
      <c r="JQ592" s="26"/>
      <c r="JR592" s="26"/>
      <c r="JS592" s="26"/>
      <c r="JT592" s="26"/>
      <c r="JU592" s="26"/>
      <c r="JV592" s="26"/>
      <c r="JW592" s="26"/>
      <c r="JX592" s="26"/>
      <c r="JY592" s="26"/>
      <c r="JZ592" s="26"/>
      <c r="KA592" s="26"/>
      <c r="KB592" s="39"/>
    </row>
    <row r="593" spans="2:288" ht="15" customHeight="1" x14ac:dyDescent="0.25">
      <c r="B593" s="293" t="str">
        <f t="shared" ref="B593:B627" si="81">B179</f>
        <v>Desk 66</v>
      </c>
      <c r="C593" s="295" t="str">
        <f t="shared" ref="C593:G608" si="82">IF(ISBLANK(C76), "", C76)</f>
        <v/>
      </c>
      <c r="D593" s="295" t="str">
        <f t="shared" si="82"/>
        <v/>
      </c>
      <c r="E593" s="295" t="str">
        <f t="shared" si="82"/>
        <v/>
      </c>
      <c r="F593" s="295" t="str">
        <f t="shared" si="82"/>
        <v/>
      </c>
      <c r="G593" s="591" t="str">
        <f t="shared" si="82"/>
        <v/>
      </c>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39"/>
      <c r="DX593" s="26"/>
      <c r="DY593" s="26"/>
      <c r="DZ593" s="26"/>
      <c r="EA593" s="26"/>
      <c r="EB593" s="26"/>
      <c r="EC593" s="26"/>
      <c r="ED593" s="26"/>
      <c r="EE593" s="26"/>
      <c r="EF593" s="26"/>
      <c r="EG593" s="26"/>
      <c r="EH593" s="26"/>
      <c r="EI593" s="26"/>
      <c r="EJ593" s="26"/>
      <c r="EK593" s="26"/>
      <c r="EL593" s="26"/>
      <c r="EM593" s="26"/>
      <c r="EN593" s="26"/>
      <c r="EO593" s="26"/>
      <c r="EP593" s="26"/>
      <c r="EQ593" s="26"/>
      <c r="ER593" s="39"/>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c r="FX593" s="26"/>
      <c r="FY593" s="26"/>
      <c r="FZ593" s="26"/>
      <c r="GA593" s="26"/>
      <c r="GB593" s="26"/>
      <c r="GC593" s="26"/>
      <c r="GD593" s="26"/>
      <c r="GE593" s="26"/>
      <c r="GF593" s="26"/>
      <c r="GG593" s="26"/>
      <c r="GH593" s="26"/>
      <c r="GI593" s="26"/>
      <c r="GJ593" s="26"/>
      <c r="GK593" s="26"/>
      <c r="GL593" s="26"/>
      <c r="GM593" s="26"/>
      <c r="GN593" s="26"/>
      <c r="GO593" s="26"/>
      <c r="GP593" s="26"/>
      <c r="GQ593" s="26"/>
      <c r="GR593" s="26"/>
      <c r="GS593" s="26"/>
      <c r="GT593" s="26"/>
      <c r="GU593" s="26"/>
      <c r="GV593" s="26"/>
      <c r="GW593" s="26"/>
      <c r="GX593" s="26"/>
      <c r="GY593" s="26"/>
      <c r="GZ593" s="26"/>
      <c r="HA593" s="26"/>
      <c r="HB593" s="26"/>
      <c r="HC593" s="26"/>
      <c r="HD593" s="26"/>
      <c r="HE593" s="26"/>
      <c r="HF593" s="26"/>
      <c r="HG593" s="26"/>
      <c r="HH593" s="26"/>
      <c r="HI593" s="26"/>
      <c r="HJ593" s="26"/>
      <c r="HK593" s="26"/>
      <c r="HL593" s="26"/>
      <c r="HM593" s="26"/>
      <c r="HN593" s="26"/>
      <c r="HO593" s="26"/>
      <c r="HP593" s="26"/>
      <c r="HQ593" s="26"/>
      <c r="HR593" s="26"/>
      <c r="HS593" s="26"/>
      <c r="HT593" s="26"/>
      <c r="HU593" s="26"/>
      <c r="HV593" s="26"/>
      <c r="HW593" s="26"/>
      <c r="HX593" s="26"/>
      <c r="HY593" s="26"/>
      <c r="HZ593" s="26"/>
      <c r="IA593" s="26"/>
      <c r="IB593" s="26"/>
      <c r="IC593" s="26"/>
      <c r="ID593" s="26"/>
      <c r="IE593" s="26"/>
      <c r="IF593" s="26"/>
      <c r="IG593" s="26"/>
      <c r="IH593" s="26"/>
      <c r="II593" s="26"/>
      <c r="IJ593" s="26"/>
      <c r="IK593" s="26"/>
      <c r="IL593" s="26"/>
      <c r="IM593" s="26"/>
      <c r="IN593" s="26"/>
      <c r="IO593" s="26"/>
      <c r="IP593" s="26"/>
      <c r="IQ593" s="26"/>
      <c r="IR593" s="26"/>
      <c r="IS593" s="26"/>
      <c r="IT593" s="26"/>
      <c r="IU593" s="26"/>
      <c r="IV593" s="26"/>
      <c r="IW593" s="26"/>
      <c r="IX593" s="26"/>
      <c r="IY593" s="26"/>
      <c r="IZ593" s="26"/>
      <c r="JA593" s="26"/>
      <c r="JB593" s="26"/>
      <c r="JC593" s="26"/>
      <c r="JD593" s="26"/>
      <c r="JE593" s="26"/>
      <c r="JF593" s="26"/>
      <c r="JG593" s="39"/>
      <c r="JH593" s="26"/>
      <c r="JI593" s="26"/>
      <c r="JJ593" s="26"/>
      <c r="JK593" s="26"/>
      <c r="JL593" s="26"/>
      <c r="JM593" s="26"/>
      <c r="JN593" s="26"/>
      <c r="JO593" s="26"/>
      <c r="JP593" s="26"/>
      <c r="JQ593" s="26"/>
      <c r="JR593" s="26"/>
      <c r="JS593" s="26"/>
      <c r="JT593" s="26"/>
      <c r="JU593" s="26"/>
      <c r="JV593" s="26"/>
      <c r="JW593" s="26"/>
      <c r="JX593" s="26"/>
      <c r="JY593" s="26"/>
      <c r="JZ593" s="26"/>
      <c r="KA593" s="26"/>
      <c r="KB593" s="39"/>
    </row>
    <row r="594" spans="2:288" ht="15" customHeight="1" x14ac:dyDescent="0.25">
      <c r="B594" s="293" t="str">
        <f t="shared" si="81"/>
        <v>Desk 67</v>
      </c>
      <c r="C594" s="295" t="str">
        <f t="shared" si="82"/>
        <v/>
      </c>
      <c r="D594" s="295" t="str">
        <f t="shared" si="82"/>
        <v/>
      </c>
      <c r="E594" s="295" t="str">
        <f t="shared" si="82"/>
        <v/>
      </c>
      <c r="F594" s="295" t="str">
        <f t="shared" si="82"/>
        <v/>
      </c>
      <c r="G594" s="591" t="str">
        <f t="shared" si="82"/>
        <v/>
      </c>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39"/>
      <c r="DX594" s="26"/>
      <c r="DY594" s="26"/>
      <c r="DZ594" s="26"/>
      <c r="EA594" s="26"/>
      <c r="EB594" s="26"/>
      <c r="EC594" s="26"/>
      <c r="ED594" s="26"/>
      <c r="EE594" s="26"/>
      <c r="EF594" s="26"/>
      <c r="EG594" s="26"/>
      <c r="EH594" s="26"/>
      <c r="EI594" s="26"/>
      <c r="EJ594" s="26"/>
      <c r="EK594" s="26"/>
      <c r="EL594" s="26"/>
      <c r="EM594" s="26"/>
      <c r="EN594" s="26"/>
      <c r="EO594" s="26"/>
      <c r="EP594" s="26"/>
      <c r="EQ594" s="26"/>
      <c r="ER594" s="39"/>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c r="FX594" s="26"/>
      <c r="FY594" s="26"/>
      <c r="FZ594" s="26"/>
      <c r="GA594" s="26"/>
      <c r="GB594" s="26"/>
      <c r="GC594" s="26"/>
      <c r="GD594" s="26"/>
      <c r="GE594" s="26"/>
      <c r="GF594" s="26"/>
      <c r="GG594" s="26"/>
      <c r="GH594" s="26"/>
      <c r="GI594" s="26"/>
      <c r="GJ594" s="26"/>
      <c r="GK594" s="26"/>
      <c r="GL594" s="26"/>
      <c r="GM594" s="26"/>
      <c r="GN594" s="26"/>
      <c r="GO594" s="26"/>
      <c r="GP594" s="26"/>
      <c r="GQ594" s="26"/>
      <c r="GR594" s="26"/>
      <c r="GS594" s="26"/>
      <c r="GT594" s="26"/>
      <c r="GU594" s="26"/>
      <c r="GV594" s="26"/>
      <c r="GW594" s="26"/>
      <c r="GX594" s="26"/>
      <c r="GY594" s="26"/>
      <c r="GZ594" s="26"/>
      <c r="HA594" s="26"/>
      <c r="HB594" s="26"/>
      <c r="HC594" s="26"/>
      <c r="HD594" s="26"/>
      <c r="HE594" s="26"/>
      <c r="HF594" s="26"/>
      <c r="HG594" s="26"/>
      <c r="HH594" s="26"/>
      <c r="HI594" s="26"/>
      <c r="HJ594" s="26"/>
      <c r="HK594" s="26"/>
      <c r="HL594" s="26"/>
      <c r="HM594" s="26"/>
      <c r="HN594" s="26"/>
      <c r="HO594" s="26"/>
      <c r="HP594" s="26"/>
      <c r="HQ594" s="26"/>
      <c r="HR594" s="26"/>
      <c r="HS594" s="26"/>
      <c r="HT594" s="26"/>
      <c r="HU594" s="26"/>
      <c r="HV594" s="26"/>
      <c r="HW594" s="26"/>
      <c r="HX594" s="26"/>
      <c r="HY594" s="26"/>
      <c r="HZ594" s="26"/>
      <c r="IA594" s="26"/>
      <c r="IB594" s="26"/>
      <c r="IC594" s="26"/>
      <c r="ID594" s="26"/>
      <c r="IE594" s="26"/>
      <c r="IF594" s="26"/>
      <c r="IG594" s="26"/>
      <c r="IH594" s="26"/>
      <c r="II594" s="26"/>
      <c r="IJ594" s="26"/>
      <c r="IK594" s="26"/>
      <c r="IL594" s="26"/>
      <c r="IM594" s="26"/>
      <c r="IN594" s="26"/>
      <c r="IO594" s="26"/>
      <c r="IP594" s="26"/>
      <c r="IQ594" s="26"/>
      <c r="IR594" s="26"/>
      <c r="IS594" s="26"/>
      <c r="IT594" s="26"/>
      <c r="IU594" s="26"/>
      <c r="IV594" s="26"/>
      <c r="IW594" s="26"/>
      <c r="IX594" s="26"/>
      <c r="IY594" s="26"/>
      <c r="IZ594" s="26"/>
      <c r="JA594" s="26"/>
      <c r="JB594" s="26"/>
      <c r="JC594" s="26"/>
      <c r="JD594" s="26"/>
      <c r="JE594" s="26"/>
      <c r="JF594" s="26"/>
      <c r="JG594" s="39"/>
      <c r="JH594" s="26"/>
      <c r="JI594" s="26"/>
      <c r="JJ594" s="26"/>
      <c r="JK594" s="26"/>
      <c r="JL594" s="26"/>
      <c r="JM594" s="26"/>
      <c r="JN594" s="26"/>
      <c r="JO594" s="26"/>
      <c r="JP594" s="26"/>
      <c r="JQ594" s="26"/>
      <c r="JR594" s="26"/>
      <c r="JS594" s="26"/>
      <c r="JT594" s="26"/>
      <c r="JU594" s="26"/>
      <c r="JV594" s="26"/>
      <c r="JW594" s="26"/>
      <c r="JX594" s="26"/>
      <c r="JY594" s="26"/>
      <c r="JZ594" s="26"/>
      <c r="KA594" s="26"/>
      <c r="KB594" s="39"/>
    </row>
    <row r="595" spans="2:288" ht="15" customHeight="1" x14ac:dyDescent="0.25">
      <c r="B595" s="293" t="str">
        <f t="shared" si="81"/>
        <v>Desk 68</v>
      </c>
      <c r="C595" s="295" t="str">
        <f t="shared" si="82"/>
        <v/>
      </c>
      <c r="D595" s="295" t="str">
        <f t="shared" si="82"/>
        <v/>
      </c>
      <c r="E595" s="295" t="str">
        <f t="shared" si="82"/>
        <v/>
      </c>
      <c r="F595" s="295" t="str">
        <f t="shared" si="82"/>
        <v/>
      </c>
      <c r="G595" s="591" t="str">
        <f t="shared" si="82"/>
        <v/>
      </c>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39"/>
      <c r="DX595" s="26"/>
      <c r="DY595" s="26"/>
      <c r="DZ595" s="26"/>
      <c r="EA595" s="26"/>
      <c r="EB595" s="26"/>
      <c r="EC595" s="26"/>
      <c r="ED595" s="26"/>
      <c r="EE595" s="26"/>
      <c r="EF595" s="26"/>
      <c r="EG595" s="26"/>
      <c r="EH595" s="26"/>
      <c r="EI595" s="26"/>
      <c r="EJ595" s="26"/>
      <c r="EK595" s="26"/>
      <c r="EL595" s="26"/>
      <c r="EM595" s="26"/>
      <c r="EN595" s="26"/>
      <c r="EO595" s="26"/>
      <c r="EP595" s="26"/>
      <c r="EQ595" s="26"/>
      <c r="ER595" s="39"/>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c r="FX595" s="26"/>
      <c r="FY595" s="26"/>
      <c r="FZ595" s="26"/>
      <c r="GA595" s="26"/>
      <c r="GB595" s="26"/>
      <c r="GC595" s="26"/>
      <c r="GD595" s="26"/>
      <c r="GE595" s="26"/>
      <c r="GF595" s="26"/>
      <c r="GG595" s="26"/>
      <c r="GH595" s="26"/>
      <c r="GI595" s="26"/>
      <c r="GJ595" s="26"/>
      <c r="GK595" s="26"/>
      <c r="GL595" s="26"/>
      <c r="GM595" s="26"/>
      <c r="GN595" s="26"/>
      <c r="GO595" s="26"/>
      <c r="GP595" s="26"/>
      <c r="GQ595" s="26"/>
      <c r="GR595" s="26"/>
      <c r="GS595" s="26"/>
      <c r="GT595" s="26"/>
      <c r="GU595" s="26"/>
      <c r="GV595" s="26"/>
      <c r="GW595" s="26"/>
      <c r="GX595" s="26"/>
      <c r="GY595" s="26"/>
      <c r="GZ595" s="26"/>
      <c r="HA595" s="26"/>
      <c r="HB595" s="26"/>
      <c r="HC595" s="26"/>
      <c r="HD595" s="26"/>
      <c r="HE595" s="26"/>
      <c r="HF595" s="26"/>
      <c r="HG595" s="26"/>
      <c r="HH595" s="26"/>
      <c r="HI595" s="26"/>
      <c r="HJ595" s="26"/>
      <c r="HK595" s="26"/>
      <c r="HL595" s="26"/>
      <c r="HM595" s="26"/>
      <c r="HN595" s="26"/>
      <c r="HO595" s="26"/>
      <c r="HP595" s="26"/>
      <c r="HQ595" s="26"/>
      <c r="HR595" s="26"/>
      <c r="HS595" s="26"/>
      <c r="HT595" s="26"/>
      <c r="HU595" s="26"/>
      <c r="HV595" s="26"/>
      <c r="HW595" s="26"/>
      <c r="HX595" s="26"/>
      <c r="HY595" s="26"/>
      <c r="HZ595" s="26"/>
      <c r="IA595" s="26"/>
      <c r="IB595" s="26"/>
      <c r="IC595" s="26"/>
      <c r="ID595" s="26"/>
      <c r="IE595" s="26"/>
      <c r="IF595" s="26"/>
      <c r="IG595" s="26"/>
      <c r="IH595" s="26"/>
      <c r="II595" s="26"/>
      <c r="IJ595" s="26"/>
      <c r="IK595" s="26"/>
      <c r="IL595" s="26"/>
      <c r="IM595" s="26"/>
      <c r="IN595" s="26"/>
      <c r="IO595" s="26"/>
      <c r="IP595" s="26"/>
      <c r="IQ595" s="26"/>
      <c r="IR595" s="26"/>
      <c r="IS595" s="26"/>
      <c r="IT595" s="26"/>
      <c r="IU595" s="26"/>
      <c r="IV595" s="26"/>
      <c r="IW595" s="26"/>
      <c r="IX595" s="26"/>
      <c r="IY595" s="26"/>
      <c r="IZ595" s="26"/>
      <c r="JA595" s="26"/>
      <c r="JB595" s="26"/>
      <c r="JC595" s="26"/>
      <c r="JD595" s="26"/>
      <c r="JE595" s="26"/>
      <c r="JF595" s="26"/>
      <c r="JG595" s="39"/>
      <c r="JH595" s="26"/>
      <c r="JI595" s="26"/>
      <c r="JJ595" s="26"/>
      <c r="JK595" s="26"/>
      <c r="JL595" s="26"/>
      <c r="JM595" s="26"/>
      <c r="JN595" s="26"/>
      <c r="JO595" s="26"/>
      <c r="JP595" s="26"/>
      <c r="JQ595" s="26"/>
      <c r="JR595" s="26"/>
      <c r="JS595" s="26"/>
      <c r="JT595" s="26"/>
      <c r="JU595" s="26"/>
      <c r="JV595" s="26"/>
      <c r="JW595" s="26"/>
      <c r="JX595" s="26"/>
      <c r="JY595" s="26"/>
      <c r="JZ595" s="26"/>
      <c r="KA595" s="26"/>
      <c r="KB595" s="39"/>
    </row>
    <row r="596" spans="2:288" ht="15" customHeight="1" x14ac:dyDescent="0.25">
      <c r="B596" s="293" t="str">
        <f t="shared" si="81"/>
        <v>Desk 69</v>
      </c>
      <c r="C596" s="295" t="str">
        <f t="shared" si="82"/>
        <v/>
      </c>
      <c r="D596" s="295" t="str">
        <f t="shared" si="82"/>
        <v/>
      </c>
      <c r="E596" s="295" t="str">
        <f t="shared" si="82"/>
        <v/>
      </c>
      <c r="F596" s="295" t="str">
        <f t="shared" si="82"/>
        <v/>
      </c>
      <c r="G596" s="591" t="str">
        <f t="shared" si="82"/>
        <v/>
      </c>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39"/>
      <c r="DX596" s="26"/>
      <c r="DY596" s="26"/>
      <c r="DZ596" s="26"/>
      <c r="EA596" s="26"/>
      <c r="EB596" s="26"/>
      <c r="EC596" s="26"/>
      <c r="ED596" s="26"/>
      <c r="EE596" s="26"/>
      <c r="EF596" s="26"/>
      <c r="EG596" s="26"/>
      <c r="EH596" s="26"/>
      <c r="EI596" s="26"/>
      <c r="EJ596" s="26"/>
      <c r="EK596" s="26"/>
      <c r="EL596" s="26"/>
      <c r="EM596" s="26"/>
      <c r="EN596" s="26"/>
      <c r="EO596" s="26"/>
      <c r="EP596" s="26"/>
      <c r="EQ596" s="26"/>
      <c r="ER596" s="39"/>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c r="FX596" s="26"/>
      <c r="FY596" s="26"/>
      <c r="FZ596" s="26"/>
      <c r="GA596" s="26"/>
      <c r="GB596" s="26"/>
      <c r="GC596" s="26"/>
      <c r="GD596" s="26"/>
      <c r="GE596" s="26"/>
      <c r="GF596" s="26"/>
      <c r="GG596" s="26"/>
      <c r="GH596" s="26"/>
      <c r="GI596" s="26"/>
      <c r="GJ596" s="26"/>
      <c r="GK596" s="26"/>
      <c r="GL596" s="26"/>
      <c r="GM596" s="26"/>
      <c r="GN596" s="26"/>
      <c r="GO596" s="26"/>
      <c r="GP596" s="26"/>
      <c r="GQ596" s="26"/>
      <c r="GR596" s="26"/>
      <c r="GS596" s="26"/>
      <c r="GT596" s="26"/>
      <c r="GU596" s="26"/>
      <c r="GV596" s="26"/>
      <c r="GW596" s="26"/>
      <c r="GX596" s="26"/>
      <c r="GY596" s="26"/>
      <c r="GZ596" s="26"/>
      <c r="HA596" s="26"/>
      <c r="HB596" s="26"/>
      <c r="HC596" s="26"/>
      <c r="HD596" s="26"/>
      <c r="HE596" s="26"/>
      <c r="HF596" s="26"/>
      <c r="HG596" s="26"/>
      <c r="HH596" s="26"/>
      <c r="HI596" s="26"/>
      <c r="HJ596" s="26"/>
      <c r="HK596" s="26"/>
      <c r="HL596" s="26"/>
      <c r="HM596" s="26"/>
      <c r="HN596" s="26"/>
      <c r="HO596" s="26"/>
      <c r="HP596" s="26"/>
      <c r="HQ596" s="26"/>
      <c r="HR596" s="26"/>
      <c r="HS596" s="26"/>
      <c r="HT596" s="26"/>
      <c r="HU596" s="26"/>
      <c r="HV596" s="26"/>
      <c r="HW596" s="26"/>
      <c r="HX596" s="26"/>
      <c r="HY596" s="26"/>
      <c r="HZ596" s="26"/>
      <c r="IA596" s="26"/>
      <c r="IB596" s="26"/>
      <c r="IC596" s="26"/>
      <c r="ID596" s="26"/>
      <c r="IE596" s="26"/>
      <c r="IF596" s="26"/>
      <c r="IG596" s="26"/>
      <c r="IH596" s="26"/>
      <c r="II596" s="26"/>
      <c r="IJ596" s="26"/>
      <c r="IK596" s="26"/>
      <c r="IL596" s="26"/>
      <c r="IM596" s="26"/>
      <c r="IN596" s="26"/>
      <c r="IO596" s="26"/>
      <c r="IP596" s="26"/>
      <c r="IQ596" s="26"/>
      <c r="IR596" s="26"/>
      <c r="IS596" s="26"/>
      <c r="IT596" s="26"/>
      <c r="IU596" s="26"/>
      <c r="IV596" s="26"/>
      <c r="IW596" s="26"/>
      <c r="IX596" s="26"/>
      <c r="IY596" s="26"/>
      <c r="IZ596" s="26"/>
      <c r="JA596" s="26"/>
      <c r="JB596" s="26"/>
      <c r="JC596" s="26"/>
      <c r="JD596" s="26"/>
      <c r="JE596" s="26"/>
      <c r="JF596" s="26"/>
      <c r="JG596" s="39"/>
      <c r="JH596" s="26"/>
      <c r="JI596" s="26"/>
      <c r="JJ596" s="26"/>
      <c r="JK596" s="26"/>
      <c r="JL596" s="26"/>
      <c r="JM596" s="26"/>
      <c r="JN596" s="26"/>
      <c r="JO596" s="26"/>
      <c r="JP596" s="26"/>
      <c r="JQ596" s="26"/>
      <c r="JR596" s="26"/>
      <c r="JS596" s="26"/>
      <c r="JT596" s="26"/>
      <c r="JU596" s="26"/>
      <c r="JV596" s="26"/>
      <c r="JW596" s="26"/>
      <c r="JX596" s="26"/>
      <c r="JY596" s="26"/>
      <c r="JZ596" s="26"/>
      <c r="KA596" s="26"/>
      <c r="KB596" s="39"/>
    </row>
    <row r="597" spans="2:288" ht="15" customHeight="1" x14ac:dyDescent="0.25">
      <c r="B597" s="293" t="str">
        <f t="shared" si="81"/>
        <v>Desk 70</v>
      </c>
      <c r="C597" s="295" t="str">
        <f t="shared" si="82"/>
        <v/>
      </c>
      <c r="D597" s="295" t="str">
        <f t="shared" si="82"/>
        <v/>
      </c>
      <c r="E597" s="295" t="str">
        <f t="shared" si="82"/>
        <v/>
      </c>
      <c r="F597" s="295" t="str">
        <f t="shared" si="82"/>
        <v/>
      </c>
      <c r="G597" s="591" t="str">
        <f t="shared" si="82"/>
        <v/>
      </c>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39"/>
      <c r="DX597" s="26"/>
      <c r="DY597" s="26"/>
      <c r="DZ597" s="26"/>
      <c r="EA597" s="26"/>
      <c r="EB597" s="26"/>
      <c r="EC597" s="26"/>
      <c r="ED597" s="26"/>
      <c r="EE597" s="26"/>
      <c r="EF597" s="26"/>
      <c r="EG597" s="26"/>
      <c r="EH597" s="26"/>
      <c r="EI597" s="26"/>
      <c r="EJ597" s="26"/>
      <c r="EK597" s="26"/>
      <c r="EL597" s="26"/>
      <c r="EM597" s="26"/>
      <c r="EN597" s="26"/>
      <c r="EO597" s="26"/>
      <c r="EP597" s="26"/>
      <c r="EQ597" s="26"/>
      <c r="ER597" s="39"/>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c r="FX597" s="26"/>
      <c r="FY597" s="26"/>
      <c r="FZ597" s="26"/>
      <c r="GA597" s="26"/>
      <c r="GB597" s="26"/>
      <c r="GC597" s="26"/>
      <c r="GD597" s="26"/>
      <c r="GE597" s="26"/>
      <c r="GF597" s="26"/>
      <c r="GG597" s="26"/>
      <c r="GH597" s="26"/>
      <c r="GI597" s="26"/>
      <c r="GJ597" s="26"/>
      <c r="GK597" s="26"/>
      <c r="GL597" s="26"/>
      <c r="GM597" s="26"/>
      <c r="GN597" s="26"/>
      <c r="GO597" s="26"/>
      <c r="GP597" s="26"/>
      <c r="GQ597" s="26"/>
      <c r="GR597" s="26"/>
      <c r="GS597" s="26"/>
      <c r="GT597" s="26"/>
      <c r="GU597" s="26"/>
      <c r="GV597" s="26"/>
      <c r="GW597" s="26"/>
      <c r="GX597" s="26"/>
      <c r="GY597" s="26"/>
      <c r="GZ597" s="26"/>
      <c r="HA597" s="26"/>
      <c r="HB597" s="26"/>
      <c r="HC597" s="26"/>
      <c r="HD597" s="26"/>
      <c r="HE597" s="26"/>
      <c r="HF597" s="26"/>
      <c r="HG597" s="26"/>
      <c r="HH597" s="26"/>
      <c r="HI597" s="26"/>
      <c r="HJ597" s="26"/>
      <c r="HK597" s="26"/>
      <c r="HL597" s="26"/>
      <c r="HM597" s="26"/>
      <c r="HN597" s="26"/>
      <c r="HO597" s="26"/>
      <c r="HP597" s="26"/>
      <c r="HQ597" s="26"/>
      <c r="HR597" s="26"/>
      <c r="HS597" s="26"/>
      <c r="HT597" s="26"/>
      <c r="HU597" s="26"/>
      <c r="HV597" s="26"/>
      <c r="HW597" s="26"/>
      <c r="HX597" s="26"/>
      <c r="HY597" s="26"/>
      <c r="HZ597" s="26"/>
      <c r="IA597" s="26"/>
      <c r="IB597" s="26"/>
      <c r="IC597" s="26"/>
      <c r="ID597" s="26"/>
      <c r="IE597" s="26"/>
      <c r="IF597" s="26"/>
      <c r="IG597" s="26"/>
      <c r="IH597" s="26"/>
      <c r="II597" s="26"/>
      <c r="IJ597" s="26"/>
      <c r="IK597" s="26"/>
      <c r="IL597" s="26"/>
      <c r="IM597" s="26"/>
      <c r="IN597" s="26"/>
      <c r="IO597" s="26"/>
      <c r="IP597" s="26"/>
      <c r="IQ597" s="26"/>
      <c r="IR597" s="26"/>
      <c r="IS597" s="26"/>
      <c r="IT597" s="26"/>
      <c r="IU597" s="26"/>
      <c r="IV597" s="26"/>
      <c r="IW597" s="26"/>
      <c r="IX597" s="26"/>
      <c r="IY597" s="26"/>
      <c r="IZ597" s="26"/>
      <c r="JA597" s="26"/>
      <c r="JB597" s="26"/>
      <c r="JC597" s="26"/>
      <c r="JD597" s="26"/>
      <c r="JE597" s="26"/>
      <c r="JF597" s="26"/>
      <c r="JG597" s="39"/>
      <c r="JH597" s="26"/>
      <c r="JI597" s="26"/>
      <c r="JJ597" s="26"/>
      <c r="JK597" s="26"/>
      <c r="JL597" s="26"/>
      <c r="JM597" s="26"/>
      <c r="JN597" s="26"/>
      <c r="JO597" s="26"/>
      <c r="JP597" s="26"/>
      <c r="JQ597" s="26"/>
      <c r="JR597" s="26"/>
      <c r="JS597" s="26"/>
      <c r="JT597" s="26"/>
      <c r="JU597" s="26"/>
      <c r="JV597" s="26"/>
      <c r="JW597" s="26"/>
      <c r="JX597" s="26"/>
      <c r="JY597" s="26"/>
      <c r="JZ597" s="26"/>
      <c r="KA597" s="26"/>
      <c r="KB597" s="39"/>
    </row>
    <row r="598" spans="2:288" ht="15" customHeight="1" x14ac:dyDescent="0.25">
      <c r="B598" s="293" t="str">
        <f t="shared" si="81"/>
        <v>Desk 71</v>
      </c>
      <c r="C598" s="295" t="str">
        <f t="shared" si="82"/>
        <v/>
      </c>
      <c r="D598" s="295" t="str">
        <f t="shared" si="82"/>
        <v/>
      </c>
      <c r="E598" s="295" t="str">
        <f t="shared" si="82"/>
        <v/>
      </c>
      <c r="F598" s="295" t="str">
        <f t="shared" si="82"/>
        <v/>
      </c>
      <c r="G598" s="591" t="str">
        <f t="shared" si="82"/>
        <v/>
      </c>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39"/>
      <c r="DX598" s="26"/>
      <c r="DY598" s="26"/>
      <c r="DZ598" s="26"/>
      <c r="EA598" s="26"/>
      <c r="EB598" s="26"/>
      <c r="EC598" s="26"/>
      <c r="ED598" s="26"/>
      <c r="EE598" s="26"/>
      <c r="EF598" s="26"/>
      <c r="EG598" s="26"/>
      <c r="EH598" s="26"/>
      <c r="EI598" s="26"/>
      <c r="EJ598" s="26"/>
      <c r="EK598" s="26"/>
      <c r="EL598" s="26"/>
      <c r="EM598" s="26"/>
      <c r="EN598" s="26"/>
      <c r="EO598" s="26"/>
      <c r="EP598" s="26"/>
      <c r="EQ598" s="26"/>
      <c r="ER598" s="39"/>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c r="FX598" s="26"/>
      <c r="FY598" s="26"/>
      <c r="FZ598" s="26"/>
      <c r="GA598" s="26"/>
      <c r="GB598" s="26"/>
      <c r="GC598" s="26"/>
      <c r="GD598" s="26"/>
      <c r="GE598" s="26"/>
      <c r="GF598" s="26"/>
      <c r="GG598" s="26"/>
      <c r="GH598" s="26"/>
      <c r="GI598" s="26"/>
      <c r="GJ598" s="26"/>
      <c r="GK598" s="26"/>
      <c r="GL598" s="26"/>
      <c r="GM598" s="26"/>
      <c r="GN598" s="26"/>
      <c r="GO598" s="26"/>
      <c r="GP598" s="26"/>
      <c r="GQ598" s="26"/>
      <c r="GR598" s="26"/>
      <c r="GS598" s="26"/>
      <c r="GT598" s="26"/>
      <c r="GU598" s="26"/>
      <c r="GV598" s="26"/>
      <c r="GW598" s="26"/>
      <c r="GX598" s="26"/>
      <c r="GY598" s="26"/>
      <c r="GZ598" s="26"/>
      <c r="HA598" s="26"/>
      <c r="HB598" s="26"/>
      <c r="HC598" s="26"/>
      <c r="HD598" s="26"/>
      <c r="HE598" s="26"/>
      <c r="HF598" s="26"/>
      <c r="HG598" s="26"/>
      <c r="HH598" s="26"/>
      <c r="HI598" s="26"/>
      <c r="HJ598" s="26"/>
      <c r="HK598" s="26"/>
      <c r="HL598" s="26"/>
      <c r="HM598" s="26"/>
      <c r="HN598" s="26"/>
      <c r="HO598" s="26"/>
      <c r="HP598" s="26"/>
      <c r="HQ598" s="26"/>
      <c r="HR598" s="26"/>
      <c r="HS598" s="26"/>
      <c r="HT598" s="26"/>
      <c r="HU598" s="26"/>
      <c r="HV598" s="26"/>
      <c r="HW598" s="26"/>
      <c r="HX598" s="26"/>
      <c r="HY598" s="26"/>
      <c r="HZ598" s="26"/>
      <c r="IA598" s="26"/>
      <c r="IB598" s="26"/>
      <c r="IC598" s="26"/>
      <c r="ID598" s="26"/>
      <c r="IE598" s="26"/>
      <c r="IF598" s="26"/>
      <c r="IG598" s="26"/>
      <c r="IH598" s="26"/>
      <c r="II598" s="26"/>
      <c r="IJ598" s="26"/>
      <c r="IK598" s="26"/>
      <c r="IL598" s="26"/>
      <c r="IM598" s="26"/>
      <c r="IN598" s="26"/>
      <c r="IO598" s="26"/>
      <c r="IP598" s="26"/>
      <c r="IQ598" s="26"/>
      <c r="IR598" s="26"/>
      <c r="IS598" s="26"/>
      <c r="IT598" s="26"/>
      <c r="IU598" s="26"/>
      <c r="IV598" s="26"/>
      <c r="IW598" s="26"/>
      <c r="IX598" s="26"/>
      <c r="IY598" s="26"/>
      <c r="IZ598" s="26"/>
      <c r="JA598" s="26"/>
      <c r="JB598" s="26"/>
      <c r="JC598" s="26"/>
      <c r="JD598" s="26"/>
      <c r="JE598" s="26"/>
      <c r="JF598" s="26"/>
      <c r="JG598" s="39"/>
      <c r="JH598" s="26"/>
      <c r="JI598" s="26"/>
      <c r="JJ598" s="26"/>
      <c r="JK598" s="26"/>
      <c r="JL598" s="26"/>
      <c r="JM598" s="26"/>
      <c r="JN598" s="26"/>
      <c r="JO598" s="26"/>
      <c r="JP598" s="26"/>
      <c r="JQ598" s="26"/>
      <c r="JR598" s="26"/>
      <c r="JS598" s="26"/>
      <c r="JT598" s="26"/>
      <c r="JU598" s="26"/>
      <c r="JV598" s="26"/>
      <c r="JW598" s="26"/>
      <c r="JX598" s="26"/>
      <c r="JY598" s="26"/>
      <c r="JZ598" s="26"/>
      <c r="KA598" s="26"/>
      <c r="KB598" s="39"/>
    </row>
    <row r="599" spans="2:288" ht="15" customHeight="1" x14ac:dyDescent="0.25">
      <c r="B599" s="293" t="str">
        <f t="shared" si="81"/>
        <v>Desk 72</v>
      </c>
      <c r="C599" s="295" t="str">
        <f t="shared" si="82"/>
        <v/>
      </c>
      <c r="D599" s="295" t="str">
        <f t="shared" si="82"/>
        <v/>
      </c>
      <c r="E599" s="295" t="str">
        <f t="shared" si="82"/>
        <v/>
      </c>
      <c r="F599" s="295" t="str">
        <f t="shared" si="82"/>
        <v/>
      </c>
      <c r="G599" s="591" t="str">
        <f t="shared" si="82"/>
        <v/>
      </c>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39"/>
      <c r="DX599" s="26"/>
      <c r="DY599" s="26"/>
      <c r="DZ599" s="26"/>
      <c r="EA599" s="26"/>
      <c r="EB599" s="26"/>
      <c r="EC599" s="26"/>
      <c r="ED599" s="26"/>
      <c r="EE599" s="26"/>
      <c r="EF599" s="26"/>
      <c r="EG599" s="26"/>
      <c r="EH599" s="26"/>
      <c r="EI599" s="26"/>
      <c r="EJ599" s="26"/>
      <c r="EK599" s="26"/>
      <c r="EL599" s="26"/>
      <c r="EM599" s="26"/>
      <c r="EN599" s="26"/>
      <c r="EO599" s="26"/>
      <c r="EP599" s="26"/>
      <c r="EQ599" s="26"/>
      <c r="ER599" s="39"/>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c r="FX599" s="26"/>
      <c r="FY599" s="26"/>
      <c r="FZ599" s="26"/>
      <c r="GA599" s="26"/>
      <c r="GB599" s="26"/>
      <c r="GC599" s="26"/>
      <c r="GD599" s="26"/>
      <c r="GE599" s="26"/>
      <c r="GF599" s="26"/>
      <c r="GG599" s="26"/>
      <c r="GH599" s="26"/>
      <c r="GI599" s="26"/>
      <c r="GJ599" s="26"/>
      <c r="GK599" s="26"/>
      <c r="GL599" s="26"/>
      <c r="GM599" s="26"/>
      <c r="GN599" s="26"/>
      <c r="GO599" s="26"/>
      <c r="GP599" s="26"/>
      <c r="GQ599" s="26"/>
      <c r="GR599" s="26"/>
      <c r="GS599" s="26"/>
      <c r="GT599" s="26"/>
      <c r="GU599" s="26"/>
      <c r="GV599" s="26"/>
      <c r="GW599" s="26"/>
      <c r="GX599" s="26"/>
      <c r="GY599" s="26"/>
      <c r="GZ599" s="26"/>
      <c r="HA599" s="26"/>
      <c r="HB599" s="26"/>
      <c r="HC599" s="26"/>
      <c r="HD599" s="26"/>
      <c r="HE599" s="26"/>
      <c r="HF599" s="26"/>
      <c r="HG599" s="26"/>
      <c r="HH599" s="26"/>
      <c r="HI599" s="26"/>
      <c r="HJ599" s="26"/>
      <c r="HK599" s="26"/>
      <c r="HL599" s="26"/>
      <c r="HM599" s="26"/>
      <c r="HN599" s="26"/>
      <c r="HO599" s="26"/>
      <c r="HP599" s="26"/>
      <c r="HQ599" s="26"/>
      <c r="HR599" s="26"/>
      <c r="HS599" s="26"/>
      <c r="HT599" s="26"/>
      <c r="HU599" s="26"/>
      <c r="HV599" s="26"/>
      <c r="HW599" s="26"/>
      <c r="HX599" s="26"/>
      <c r="HY599" s="26"/>
      <c r="HZ599" s="26"/>
      <c r="IA599" s="26"/>
      <c r="IB599" s="26"/>
      <c r="IC599" s="26"/>
      <c r="ID599" s="26"/>
      <c r="IE599" s="26"/>
      <c r="IF599" s="26"/>
      <c r="IG599" s="26"/>
      <c r="IH599" s="26"/>
      <c r="II599" s="26"/>
      <c r="IJ599" s="26"/>
      <c r="IK599" s="26"/>
      <c r="IL599" s="26"/>
      <c r="IM599" s="26"/>
      <c r="IN599" s="26"/>
      <c r="IO599" s="26"/>
      <c r="IP599" s="26"/>
      <c r="IQ599" s="26"/>
      <c r="IR599" s="26"/>
      <c r="IS599" s="26"/>
      <c r="IT599" s="26"/>
      <c r="IU599" s="26"/>
      <c r="IV599" s="26"/>
      <c r="IW599" s="26"/>
      <c r="IX599" s="26"/>
      <c r="IY599" s="26"/>
      <c r="IZ599" s="26"/>
      <c r="JA599" s="26"/>
      <c r="JB599" s="26"/>
      <c r="JC599" s="26"/>
      <c r="JD599" s="26"/>
      <c r="JE599" s="26"/>
      <c r="JF599" s="26"/>
      <c r="JG599" s="39"/>
      <c r="JH599" s="26"/>
      <c r="JI599" s="26"/>
      <c r="JJ599" s="26"/>
      <c r="JK599" s="26"/>
      <c r="JL599" s="26"/>
      <c r="JM599" s="26"/>
      <c r="JN599" s="26"/>
      <c r="JO599" s="26"/>
      <c r="JP599" s="26"/>
      <c r="JQ599" s="26"/>
      <c r="JR599" s="26"/>
      <c r="JS599" s="26"/>
      <c r="JT599" s="26"/>
      <c r="JU599" s="26"/>
      <c r="JV599" s="26"/>
      <c r="JW599" s="26"/>
      <c r="JX599" s="26"/>
      <c r="JY599" s="26"/>
      <c r="JZ599" s="26"/>
      <c r="KA599" s="26"/>
      <c r="KB599" s="39"/>
    </row>
    <row r="600" spans="2:288" ht="15" customHeight="1" x14ac:dyDescent="0.25">
      <c r="B600" s="293" t="str">
        <f t="shared" si="81"/>
        <v>Desk 73</v>
      </c>
      <c r="C600" s="295" t="str">
        <f t="shared" si="82"/>
        <v/>
      </c>
      <c r="D600" s="295" t="str">
        <f t="shared" si="82"/>
        <v/>
      </c>
      <c r="E600" s="295" t="str">
        <f t="shared" si="82"/>
        <v/>
      </c>
      <c r="F600" s="295" t="str">
        <f t="shared" si="82"/>
        <v/>
      </c>
      <c r="G600" s="591" t="str">
        <f t="shared" si="82"/>
        <v/>
      </c>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39"/>
      <c r="DX600" s="26"/>
      <c r="DY600" s="26"/>
      <c r="DZ600" s="26"/>
      <c r="EA600" s="26"/>
      <c r="EB600" s="26"/>
      <c r="EC600" s="26"/>
      <c r="ED600" s="26"/>
      <c r="EE600" s="26"/>
      <c r="EF600" s="26"/>
      <c r="EG600" s="26"/>
      <c r="EH600" s="26"/>
      <c r="EI600" s="26"/>
      <c r="EJ600" s="26"/>
      <c r="EK600" s="26"/>
      <c r="EL600" s="26"/>
      <c r="EM600" s="26"/>
      <c r="EN600" s="26"/>
      <c r="EO600" s="26"/>
      <c r="EP600" s="26"/>
      <c r="EQ600" s="26"/>
      <c r="ER600" s="39"/>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c r="FX600" s="26"/>
      <c r="FY600" s="26"/>
      <c r="FZ600" s="26"/>
      <c r="GA600" s="26"/>
      <c r="GB600" s="26"/>
      <c r="GC600" s="26"/>
      <c r="GD600" s="26"/>
      <c r="GE600" s="26"/>
      <c r="GF600" s="26"/>
      <c r="GG600" s="26"/>
      <c r="GH600" s="26"/>
      <c r="GI600" s="26"/>
      <c r="GJ600" s="26"/>
      <c r="GK600" s="26"/>
      <c r="GL600" s="26"/>
      <c r="GM600" s="26"/>
      <c r="GN600" s="26"/>
      <c r="GO600" s="26"/>
      <c r="GP600" s="26"/>
      <c r="GQ600" s="26"/>
      <c r="GR600" s="26"/>
      <c r="GS600" s="26"/>
      <c r="GT600" s="26"/>
      <c r="GU600" s="26"/>
      <c r="GV600" s="26"/>
      <c r="GW600" s="26"/>
      <c r="GX600" s="26"/>
      <c r="GY600" s="26"/>
      <c r="GZ600" s="26"/>
      <c r="HA600" s="26"/>
      <c r="HB600" s="26"/>
      <c r="HC600" s="26"/>
      <c r="HD600" s="26"/>
      <c r="HE600" s="26"/>
      <c r="HF600" s="26"/>
      <c r="HG600" s="26"/>
      <c r="HH600" s="26"/>
      <c r="HI600" s="26"/>
      <c r="HJ600" s="26"/>
      <c r="HK600" s="26"/>
      <c r="HL600" s="26"/>
      <c r="HM600" s="26"/>
      <c r="HN600" s="26"/>
      <c r="HO600" s="26"/>
      <c r="HP600" s="26"/>
      <c r="HQ600" s="26"/>
      <c r="HR600" s="26"/>
      <c r="HS600" s="26"/>
      <c r="HT600" s="26"/>
      <c r="HU600" s="26"/>
      <c r="HV600" s="26"/>
      <c r="HW600" s="26"/>
      <c r="HX600" s="26"/>
      <c r="HY600" s="26"/>
      <c r="HZ600" s="26"/>
      <c r="IA600" s="26"/>
      <c r="IB600" s="26"/>
      <c r="IC600" s="26"/>
      <c r="ID600" s="26"/>
      <c r="IE600" s="26"/>
      <c r="IF600" s="26"/>
      <c r="IG600" s="26"/>
      <c r="IH600" s="26"/>
      <c r="II600" s="26"/>
      <c r="IJ600" s="26"/>
      <c r="IK600" s="26"/>
      <c r="IL600" s="26"/>
      <c r="IM600" s="26"/>
      <c r="IN600" s="26"/>
      <c r="IO600" s="26"/>
      <c r="IP600" s="26"/>
      <c r="IQ600" s="26"/>
      <c r="IR600" s="26"/>
      <c r="IS600" s="26"/>
      <c r="IT600" s="26"/>
      <c r="IU600" s="26"/>
      <c r="IV600" s="26"/>
      <c r="IW600" s="26"/>
      <c r="IX600" s="26"/>
      <c r="IY600" s="26"/>
      <c r="IZ600" s="26"/>
      <c r="JA600" s="26"/>
      <c r="JB600" s="26"/>
      <c r="JC600" s="26"/>
      <c r="JD600" s="26"/>
      <c r="JE600" s="26"/>
      <c r="JF600" s="26"/>
      <c r="JG600" s="39"/>
      <c r="JH600" s="26"/>
      <c r="JI600" s="26"/>
      <c r="JJ600" s="26"/>
      <c r="JK600" s="26"/>
      <c r="JL600" s="26"/>
      <c r="JM600" s="26"/>
      <c r="JN600" s="26"/>
      <c r="JO600" s="26"/>
      <c r="JP600" s="26"/>
      <c r="JQ600" s="26"/>
      <c r="JR600" s="26"/>
      <c r="JS600" s="26"/>
      <c r="JT600" s="26"/>
      <c r="JU600" s="26"/>
      <c r="JV600" s="26"/>
      <c r="JW600" s="26"/>
      <c r="JX600" s="26"/>
      <c r="JY600" s="26"/>
      <c r="JZ600" s="26"/>
      <c r="KA600" s="26"/>
      <c r="KB600" s="39"/>
    </row>
    <row r="601" spans="2:288" ht="15" customHeight="1" x14ac:dyDescent="0.25">
      <c r="B601" s="293" t="str">
        <f t="shared" si="81"/>
        <v>Desk 74</v>
      </c>
      <c r="C601" s="295" t="str">
        <f t="shared" si="82"/>
        <v/>
      </c>
      <c r="D601" s="295" t="str">
        <f t="shared" si="82"/>
        <v/>
      </c>
      <c r="E601" s="295" t="str">
        <f t="shared" si="82"/>
        <v/>
      </c>
      <c r="F601" s="295" t="str">
        <f t="shared" si="82"/>
        <v/>
      </c>
      <c r="G601" s="591" t="str">
        <f t="shared" si="82"/>
        <v/>
      </c>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39"/>
      <c r="DX601" s="26"/>
      <c r="DY601" s="26"/>
      <c r="DZ601" s="26"/>
      <c r="EA601" s="26"/>
      <c r="EB601" s="26"/>
      <c r="EC601" s="26"/>
      <c r="ED601" s="26"/>
      <c r="EE601" s="26"/>
      <c r="EF601" s="26"/>
      <c r="EG601" s="26"/>
      <c r="EH601" s="26"/>
      <c r="EI601" s="26"/>
      <c r="EJ601" s="26"/>
      <c r="EK601" s="26"/>
      <c r="EL601" s="26"/>
      <c r="EM601" s="26"/>
      <c r="EN601" s="26"/>
      <c r="EO601" s="26"/>
      <c r="EP601" s="26"/>
      <c r="EQ601" s="26"/>
      <c r="ER601" s="39"/>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c r="FX601" s="26"/>
      <c r="FY601" s="26"/>
      <c r="FZ601" s="26"/>
      <c r="GA601" s="26"/>
      <c r="GB601" s="26"/>
      <c r="GC601" s="26"/>
      <c r="GD601" s="26"/>
      <c r="GE601" s="26"/>
      <c r="GF601" s="26"/>
      <c r="GG601" s="26"/>
      <c r="GH601" s="26"/>
      <c r="GI601" s="26"/>
      <c r="GJ601" s="26"/>
      <c r="GK601" s="26"/>
      <c r="GL601" s="26"/>
      <c r="GM601" s="26"/>
      <c r="GN601" s="26"/>
      <c r="GO601" s="26"/>
      <c r="GP601" s="26"/>
      <c r="GQ601" s="26"/>
      <c r="GR601" s="26"/>
      <c r="GS601" s="26"/>
      <c r="GT601" s="26"/>
      <c r="GU601" s="26"/>
      <c r="GV601" s="26"/>
      <c r="GW601" s="26"/>
      <c r="GX601" s="26"/>
      <c r="GY601" s="26"/>
      <c r="GZ601" s="26"/>
      <c r="HA601" s="26"/>
      <c r="HB601" s="26"/>
      <c r="HC601" s="26"/>
      <c r="HD601" s="26"/>
      <c r="HE601" s="26"/>
      <c r="HF601" s="26"/>
      <c r="HG601" s="26"/>
      <c r="HH601" s="26"/>
      <c r="HI601" s="26"/>
      <c r="HJ601" s="26"/>
      <c r="HK601" s="26"/>
      <c r="HL601" s="26"/>
      <c r="HM601" s="26"/>
      <c r="HN601" s="26"/>
      <c r="HO601" s="26"/>
      <c r="HP601" s="26"/>
      <c r="HQ601" s="26"/>
      <c r="HR601" s="26"/>
      <c r="HS601" s="26"/>
      <c r="HT601" s="26"/>
      <c r="HU601" s="26"/>
      <c r="HV601" s="26"/>
      <c r="HW601" s="26"/>
      <c r="HX601" s="26"/>
      <c r="HY601" s="26"/>
      <c r="HZ601" s="26"/>
      <c r="IA601" s="26"/>
      <c r="IB601" s="26"/>
      <c r="IC601" s="26"/>
      <c r="ID601" s="26"/>
      <c r="IE601" s="26"/>
      <c r="IF601" s="26"/>
      <c r="IG601" s="26"/>
      <c r="IH601" s="26"/>
      <c r="II601" s="26"/>
      <c r="IJ601" s="26"/>
      <c r="IK601" s="26"/>
      <c r="IL601" s="26"/>
      <c r="IM601" s="26"/>
      <c r="IN601" s="26"/>
      <c r="IO601" s="26"/>
      <c r="IP601" s="26"/>
      <c r="IQ601" s="26"/>
      <c r="IR601" s="26"/>
      <c r="IS601" s="26"/>
      <c r="IT601" s="26"/>
      <c r="IU601" s="26"/>
      <c r="IV601" s="26"/>
      <c r="IW601" s="26"/>
      <c r="IX601" s="26"/>
      <c r="IY601" s="26"/>
      <c r="IZ601" s="26"/>
      <c r="JA601" s="26"/>
      <c r="JB601" s="26"/>
      <c r="JC601" s="26"/>
      <c r="JD601" s="26"/>
      <c r="JE601" s="26"/>
      <c r="JF601" s="26"/>
      <c r="JG601" s="39"/>
      <c r="JH601" s="26"/>
      <c r="JI601" s="26"/>
      <c r="JJ601" s="26"/>
      <c r="JK601" s="26"/>
      <c r="JL601" s="26"/>
      <c r="JM601" s="26"/>
      <c r="JN601" s="26"/>
      <c r="JO601" s="26"/>
      <c r="JP601" s="26"/>
      <c r="JQ601" s="26"/>
      <c r="JR601" s="26"/>
      <c r="JS601" s="26"/>
      <c r="JT601" s="26"/>
      <c r="JU601" s="26"/>
      <c r="JV601" s="26"/>
      <c r="JW601" s="26"/>
      <c r="JX601" s="26"/>
      <c r="JY601" s="26"/>
      <c r="JZ601" s="26"/>
      <c r="KA601" s="26"/>
      <c r="KB601" s="39"/>
    </row>
    <row r="602" spans="2:288" ht="15" customHeight="1" x14ac:dyDescent="0.25">
      <c r="B602" s="293" t="str">
        <f t="shared" si="81"/>
        <v>Desk 75</v>
      </c>
      <c r="C602" s="295" t="str">
        <f t="shared" si="82"/>
        <v/>
      </c>
      <c r="D602" s="295" t="str">
        <f t="shared" si="82"/>
        <v/>
      </c>
      <c r="E602" s="295" t="str">
        <f t="shared" si="82"/>
        <v/>
      </c>
      <c r="F602" s="295" t="str">
        <f t="shared" si="82"/>
        <v/>
      </c>
      <c r="G602" s="591" t="str">
        <f t="shared" si="82"/>
        <v/>
      </c>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39"/>
      <c r="DX602" s="26"/>
      <c r="DY602" s="26"/>
      <c r="DZ602" s="26"/>
      <c r="EA602" s="26"/>
      <c r="EB602" s="26"/>
      <c r="EC602" s="26"/>
      <c r="ED602" s="26"/>
      <c r="EE602" s="26"/>
      <c r="EF602" s="26"/>
      <c r="EG602" s="26"/>
      <c r="EH602" s="26"/>
      <c r="EI602" s="26"/>
      <c r="EJ602" s="26"/>
      <c r="EK602" s="26"/>
      <c r="EL602" s="26"/>
      <c r="EM602" s="26"/>
      <c r="EN602" s="26"/>
      <c r="EO602" s="26"/>
      <c r="EP602" s="26"/>
      <c r="EQ602" s="26"/>
      <c r="ER602" s="39"/>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c r="FX602" s="26"/>
      <c r="FY602" s="26"/>
      <c r="FZ602" s="26"/>
      <c r="GA602" s="26"/>
      <c r="GB602" s="26"/>
      <c r="GC602" s="26"/>
      <c r="GD602" s="26"/>
      <c r="GE602" s="26"/>
      <c r="GF602" s="26"/>
      <c r="GG602" s="26"/>
      <c r="GH602" s="26"/>
      <c r="GI602" s="26"/>
      <c r="GJ602" s="26"/>
      <c r="GK602" s="26"/>
      <c r="GL602" s="26"/>
      <c r="GM602" s="26"/>
      <c r="GN602" s="26"/>
      <c r="GO602" s="26"/>
      <c r="GP602" s="26"/>
      <c r="GQ602" s="26"/>
      <c r="GR602" s="26"/>
      <c r="GS602" s="26"/>
      <c r="GT602" s="26"/>
      <c r="GU602" s="26"/>
      <c r="GV602" s="26"/>
      <c r="GW602" s="26"/>
      <c r="GX602" s="26"/>
      <c r="GY602" s="26"/>
      <c r="GZ602" s="26"/>
      <c r="HA602" s="26"/>
      <c r="HB602" s="26"/>
      <c r="HC602" s="26"/>
      <c r="HD602" s="26"/>
      <c r="HE602" s="26"/>
      <c r="HF602" s="26"/>
      <c r="HG602" s="26"/>
      <c r="HH602" s="26"/>
      <c r="HI602" s="26"/>
      <c r="HJ602" s="26"/>
      <c r="HK602" s="26"/>
      <c r="HL602" s="26"/>
      <c r="HM602" s="26"/>
      <c r="HN602" s="26"/>
      <c r="HO602" s="26"/>
      <c r="HP602" s="26"/>
      <c r="HQ602" s="26"/>
      <c r="HR602" s="26"/>
      <c r="HS602" s="26"/>
      <c r="HT602" s="26"/>
      <c r="HU602" s="26"/>
      <c r="HV602" s="26"/>
      <c r="HW602" s="26"/>
      <c r="HX602" s="26"/>
      <c r="HY602" s="26"/>
      <c r="HZ602" s="26"/>
      <c r="IA602" s="26"/>
      <c r="IB602" s="26"/>
      <c r="IC602" s="26"/>
      <c r="ID602" s="26"/>
      <c r="IE602" s="26"/>
      <c r="IF602" s="26"/>
      <c r="IG602" s="26"/>
      <c r="IH602" s="26"/>
      <c r="II602" s="26"/>
      <c r="IJ602" s="26"/>
      <c r="IK602" s="26"/>
      <c r="IL602" s="26"/>
      <c r="IM602" s="26"/>
      <c r="IN602" s="26"/>
      <c r="IO602" s="26"/>
      <c r="IP602" s="26"/>
      <c r="IQ602" s="26"/>
      <c r="IR602" s="26"/>
      <c r="IS602" s="26"/>
      <c r="IT602" s="26"/>
      <c r="IU602" s="26"/>
      <c r="IV602" s="26"/>
      <c r="IW602" s="26"/>
      <c r="IX602" s="26"/>
      <c r="IY602" s="26"/>
      <c r="IZ602" s="26"/>
      <c r="JA602" s="26"/>
      <c r="JB602" s="26"/>
      <c r="JC602" s="26"/>
      <c r="JD602" s="26"/>
      <c r="JE602" s="26"/>
      <c r="JF602" s="26"/>
      <c r="JG602" s="39"/>
      <c r="JH602" s="26"/>
      <c r="JI602" s="26"/>
      <c r="JJ602" s="26"/>
      <c r="JK602" s="26"/>
      <c r="JL602" s="26"/>
      <c r="JM602" s="26"/>
      <c r="JN602" s="26"/>
      <c r="JO602" s="26"/>
      <c r="JP602" s="26"/>
      <c r="JQ602" s="26"/>
      <c r="JR602" s="26"/>
      <c r="JS602" s="26"/>
      <c r="JT602" s="26"/>
      <c r="JU602" s="26"/>
      <c r="JV602" s="26"/>
      <c r="JW602" s="26"/>
      <c r="JX602" s="26"/>
      <c r="JY602" s="26"/>
      <c r="JZ602" s="26"/>
      <c r="KA602" s="26"/>
      <c r="KB602" s="39"/>
    </row>
    <row r="603" spans="2:288" ht="15" customHeight="1" x14ac:dyDescent="0.25">
      <c r="B603" s="293" t="str">
        <f t="shared" si="81"/>
        <v>Desk 76</v>
      </c>
      <c r="C603" s="295" t="str">
        <f t="shared" si="82"/>
        <v/>
      </c>
      <c r="D603" s="295" t="str">
        <f t="shared" si="82"/>
        <v/>
      </c>
      <c r="E603" s="295" t="str">
        <f t="shared" si="82"/>
        <v/>
      </c>
      <c r="F603" s="295" t="str">
        <f t="shared" si="82"/>
        <v/>
      </c>
      <c r="G603" s="591" t="str">
        <f t="shared" si="82"/>
        <v/>
      </c>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39"/>
      <c r="DX603" s="26"/>
      <c r="DY603" s="26"/>
      <c r="DZ603" s="26"/>
      <c r="EA603" s="26"/>
      <c r="EB603" s="26"/>
      <c r="EC603" s="26"/>
      <c r="ED603" s="26"/>
      <c r="EE603" s="26"/>
      <c r="EF603" s="26"/>
      <c r="EG603" s="26"/>
      <c r="EH603" s="26"/>
      <c r="EI603" s="26"/>
      <c r="EJ603" s="26"/>
      <c r="EK603" s="26"/>
      <c r="EL603" s="26"/>
      <c r="EM603" s="26"/>
      <c r="EN603" s="26"/>
      <c r="EO603" s="26"/>
      <c r="EP603" s="26"/>
      <c r="EQ603" s="26"/>
      <c r="ER603" s="39"/>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c r="FX603" s="26"/>
      <c r="FY603" s="26"/>
      <c r="FZ603" s="26"/>
      <c r="GA603" s="26"/>
      <c r="GB603" s="26"/>
      <c r="GC603" s="26"/>
      <c r="GD603" s="26"/>
      <c r="GE603" s="26"/>
      <c r="GF603" s="26"/>
      <c r="GG603" s="26"/>
      <c r="GH603" s="26"/>
      <c r="GI603" s="26"/>
      <c r="GJ603" s="26"/>
      <c r="GK603" s="26"/>
      <c r="GL603" s="26"/>
      <c r="GM603" s="26"/>
      <c r="GN603" s="26"/>
      <c r="GO603" s="26"/>
      <c r="GP603" s="26"/>
      <c r="GQ603" s="26"/>
      <c r="GR603" s="26"/>
      <c r="GS603" s="26"/>
      <c r="GT603" s="26"/>
      <c r="GU603" s="26"/>
      <c r="GV603" s="26"/>
      <c r="GW603" s="26"/>
      <c r="GX603" s="26"/>
      <c r="GY603" s="26"/>
      <c r="GZ603" s="26"/>
      <c r="HA603" s="26"/>
      <c r="HB603" s="26"/>
      <c r="HC603" s="26"/>
      <c r="HD603" s="26"/>
      <c r="HE603" s="26"/>
      <c r="HF603" s="26"/>
      <c r="HG603" s="26"/>
      <c r="HH603" s="26"/>
      <c r="HI603" s="26"/>
      <c r="HJ603" s="26"/>
      <c r="HK603" s="26"/>
      <c r="HL603" s="26"/>
      <c r="HM603" s="26"/>
      <c r="HN603" s="26"/>
      <c r="HO603" s="26"/>
      <c r="HP603" s="26"/>
      <c r="HQ603" s="26"/>
      <c r="HR603" s="26"/>
      <c r="HS603" s="26"/>
      <c r="HT603" s="26"/>
      <c r="HU603" s="26"/>
      <c r="HV603" s="26"/>
      <c r="HW603" s="26"/>
      <c r="HX603" s="26"/>
      <c r="HY603" s="26"/>
      <c r="HZ603" s="26"/>
      <c r="IA603" s="26"/>
      <c r="IB603" s="26"/>
      <c r="IC603" s="26"/>
      <c r="ID603" s="26"/>
      <c r="IE603" s="26"/>
      <c r="IF603" s="26"/>
      <c r="IG603" s="26"/>
      <c r="IH603" s="26"/>
      <c r="II603" s="26"/>
      <c r="IJ603" s="26"/>
      <c r="IK603" s="26"/>
      <c r="IL603" s="26"/>
      <c r="IM603" s="26"/>
      <c r="IN603" s="26"/>
      <c r="IO603" s="26"/>
      <c r="IP603" s="26"/>
      <c r="IQ603" s="26"/>
      <c r="IR603" s="26"/>
      <c r="IS603" s="26"/>
      <c r="IT603" s="26"/>
      <c r="IU603" s="26"/>
      <c r="IV603" s="26"/>
      <c r="IW603" s="26"/>
      <c r="IX603" s="26"/>
      <c r="IY603" s="26"/>
      <c r="IZ603" s="26"/>
      <c r="JA603" s="26"/>
      <c r="JB603" s="26"/>
      <c r="JC603" s="26"/>
      <c r="JD603" s="26"/>
      <c r="JE603" s="26"/>
      <c r="JF603" s="26"/>
      <c r="JG603" s="39"/>
      <c r="JH603" s="26"/>
      <c r="JI603" s="26"/>
      <c r="JJ603" s="26"/>
      <c r="JK603" s="26"/>
      <c r="JL603" s="26"/>
      <c r="JM603" s="26"/>
      <c r="JN603" s="26"/>
      <c r="JO603" s="26"/>
      <c r="JP603" s="26"/>
      <c r="JQ603" s="26"/>
      <c r="JR603" s="26"/>
      <c r="JS603" s="26"/>
      <c r="JT603" s="26"/>
      <c r="JU603" s="26"/>
      <c r="JV603" s="26"/>
      <c r="JW603" s="26"/>
      <c r="JX603" s="26"/>
      <c r="JY603" s="26"/>
      <c r="JZ603" s="26"/>
      <c r="KA603" s="26"/>
      <c r="KB603" s="39"/>
    </row>
    <row r="604" spans="2:288" ht="15" customHeight="1" x14ac:dyDescent="0.25">
      <c r="B604" s="293" t="str">
        <f t="shared" si="81"/>
        <v>Desk 77</v>
      </c>
      <c r="C604" s="295" t="str">
        <f t="shared" si="82"/>
        <v/>
      </c>
      <c r="D604" s="295" t="str">
        <f t="shared" si="82"/>
        <v/>
      </c>
      <c r="E604" s="295" t="str">
        <f t="shared" si="82"/>
        <v/>
      </c>
      <c r="F604" s="295" t="str">
        <f t="shared" si="82"/>
        <v/>
      </c>
      <c r="G604" s="591" t="str">
        <f t="shared" si="82"/>
        <v/>
      </c>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39"/>
      <c r="DX604" s="26"/>
      <c r="DY604" s="26"/>
      <c r="DZ604" s="26"/>
      <c r="EA604" s="26"/>
      <c r="EB604" s="26"/>
      <c r="EC604" s="26"/>
      <c r="ED604" s="26"/>
      <c r="EE604" s="26"/>
      <c r="EF604" s="26"/>
      <c r="EG604" s="26"/>
      <c r="EH604" s="26"/>
      <c r="EI604" s="26"/>
      <c r="EJ604" s="26"/>
      <c r="EK604" s="26"/>
      <c r="EL604" s="26"/>
      <c r="EM604" s="26"/>
      <c r="EN604" s="26"/>
      <c r="EO604" s="26"/>
      <c r="EP604" s="26"/>
      <c r="EQ604" s="26"/>
      <c r="ER604" s="39"/>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c r="FX604" s="26"/>
      <c r="FY604" s="26"/>
      <c r="FZ604" s="26"/>
      <c r="GA604" s="26"/>
      <c r="GB604" s="26"/>
      <c r="GC604" s="26"/>
      <c r="GD604" s="26"/>
      <c r="GE604" s="26"/>
      <c r="GF604" s="26"/>
      <c r="GG604" s="26"/>
      <c r="GH604" s="26"/>
      <c r="GI604" s="26"/>
      <c r="GJ604" s="26"/>
      <c r="GK604" s="26"/>
      <c r="GL604" s="26"/>
      <c r="GM604" s="26"/>
      <c r="GN604" s="26"/>
      <c r="GO604" s="26"/>
      <c r="GP604" s="26"/>
      <c r="GQ604" s="26"/>
      <c r="GR604" s="26"/>
      <c r="GS604" s="26"/>
      <c r="GT604" s="26"/>
      <c r="GU604" s="26"/>
      <c r="GV604" s="26"/>
      <c r="GW604" s="26"/>
      <c r="GX604" s="26"/>
      <c r="GY604" s="26"/>
      <c r="GZ604" s="26"/>
      <c r="HA604" s="26"/>
      <c r="HB604" s="26"/>
      <c r="HC604" s="26"/>
      <c r="HD604" s="26"/>
      <c r="HE604" s="26"/>
      <c r="HF604" s="26"/>
      <c r="HG604" s="26"/>
      <c r="HH604" s="26"/>
      <c r="HI604" s="26"/>
      <c r="HJ604" s="26"/>
      <c r="HK604" s="26"/>
      <c r="HL604" s="26"/>
      <c r="HM604" s="26"/>
      <c r="HN604" s="26"/>
      <c r="HO604" s="26"/>
      <c r="HP604" s="26"/>
      <c r="HQ604" s="26"/>
      <c r="HR604" s="26"/>
      <c r="HS604" s="26"/>
      <c r="HT604" s="26"/>
      <c r="HU604" s="26"/>
      <c r="HV604" s="26"/>
      <c r="HW604" s="26"/>
      <c r="HX604" s="26"/>
      <c r="HY604" s="26"/>
      <c r="HZ604" s="26"/>
      <c r="IA604" s="26"/>
      <c r="IB604" s="26"/>
      <c r="IC604" s="26"/>
      <c r="ID604" s="26"/>
      <c r="IE604" s="26"/>
      <c r="IF604" s="26"/>
      <c r="IG604" s="26"/>
      <c r="IH604" s="26"/>
      <c r="II604" s="26"/>
      <c r="IJ604" s="26"/>
      <c r="IK604" s="26"/>
      <c r="IL604" s="26"/>
      <c r="IM604" s="26"/>
      <c r="IN604" s="26"/>
      <c r="IO604" s="26"/>
      <c r="IP604" s="26"/>
      <c r="IQ604" s="26"/>
      <c r="IR604" s="26"/>
      <c r="IS604" s="26"/>
      <c r="IT604" s="26"/>
      <c r="IU604" s="26"/>
      <c r="IV604" s="26"/>
      <c r="IW604" s="26"/>
      <c r="IX604" s="26"/>
      <c r="IY604" s="26"/>
      <c r="IZ604" s="26"/>
      <c r="JA604" s="26"/>
      <c r="JB604" s="26"/>
      <c r="JC604" s="26"/>
      <c r="JD604" s="26"/>
      <c r="JE604" s="26"/>
      <c r="JF604" s="26"/>
      <c r="JG604" s="39"/>
      <c r="JH604" s="26"/>
      <c r="JI604" s="26"/>
      <c r="JJ604" s="26"/>
      <c r="JK604" s="26"/>
      <c r="JL604" s="26"/>
      <c r="JM604" s="26"/>
      <c r="JN604" s="26"/>
      <c r="JO604" s="26"/>
      <c r="JP604" s="26"/>
      <c r="JQ604" s="26"/>
      <c r="JR604" s="26"/>
      <c r="JS604" s="26"/>
      <c r="JT604" s="26"/>
      <c r="JU604" s="26"/>
      <c r="JV604" s="26"/>
      <c r="JW604" s="26"/>
      <c r="JX604" s="26"/>
      <c r="JY604" s="26"/>
      <c r="JZ604" s="26"/>
      <c r="KA604" s="26"/>
      <c r="KB604" s="39"/>
    </row>
    <row r="605" spans="2:288" ht="15" customHeight="1" x14ac:dyDescent="0.25">
      <c r="B605" s="293" t="str">
        <f t="shared" si="81"/>
        <v>Desk 78</v>
      </c>
      <c r="C605" s="295" t="str">
        <f t="shared" si="82"/>
        <v/>
      </c>
      <c r="D605" s="295" t="str">
        <f t="shared" si="82"/>
        <v/>
      </c>
      <c r="E605" s="295" t="str">
        <f t="shared" si="82"/>
        <v/>
      </c>
      <c r="F605" s="295" t="str">
        <f t="shared" si="82"/>
        <v/>
      </c>
      <c r="G605" s="591" t="str">
        <f t="shared" si="82"/>
        <v/>
      </c>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39"/>
      <c r="DX605" s="26"/>
      <c r="DY605" s="26"/>
      <c r="DZ605" s="26"/>
      <c r="EA605" s="26"/>
      <c r="EB605" s="26"/>
      <c r="EC605" s="26"/>
      <c r="ED605" s="26"/>
      <c r="EE605" s="26"/>
      <c r="EF605" s="26"/>
      <c r="EG605" s="26"/>
      <c r="EH605" s="26"/>
      <c r="EI605" s="26"/>
      <c r="EJ605" s="26"/>
      <c r="EK605" s="26"/>
      <c r="EL605" s="26"/>
      <c r="EM605" s="26"/>
      <c r="EN605" s="26"/>
      <c r="EO605" s="26"/>
      <c r="EP605" s="26"/>
      <c r="EQ605" s="26"/>
      <c r="ER605" s="39"/>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c r="FX605" s="26"/>
      <c r="FY605" s="26"/>
      <c r="FZ605" s="26"/>
      <c r="GA605" s="26"/>
      <c r="GB605" s="26"/>
      <c r="GC605" s="26"/>
      <c r="GD605" s="26"/>
      <c r="GE605" s="26"/>
      <c r="GF605" s="26"/>
      <c r="GG605" s="26"/>
      <c r="GH605" s="26"/>
      <c r="GI605" s="26"/>
      <c r="GJ605" s="26"/>
      <c r="GK605" s="26"/>
      <c r="GL605" s="26"/>
      <c r="GM605" s="26"/>
      <c r="GN605" s="26"/>
      <c r="GO605" s="26"/>
      <c r="GP605" s="26"/>
      <c r="GQ605" s="26"/>
      <c r="GR605" s="26"/>
      <c r="GS605" s="26"/>
      <c r="GT605" s="26"/>
      <c r="GU605" s="26"/>
      <c r="GV605" s="26"/>
      <c r="GW605" s="26"/>
      <c r="GX605" s="26"/>
      <c r="GY605" s="26"/>
      <c r="GZ605" s="26"/>
      <c r="HA605" s="26"/>
      <c r="HB605" s="26"/>
      <c r="HC605" s="26"/>
      <c r="HD605" s="26"/>
      <c r="HE605" s="26"/>
      <c r="HF605" s="26"/>
      <c r="HG605" s="26"/>
      <c r="HH605" s="26"/>
      <c r="HI605" s="26"/>
      <c r="HJ605" s="26"/>
      <c r="HK605" s="26"/>
      <c r="HL605" s="26"/>
      <c r="HM605" s="26"/>
      <c r="HN605" s="26"/>
      <c r="HO605" s="26"/>
      <c r="HP605" s="26"/>
      <c r="HQ605" s="26"/>
      <c r="HR605" s="26"/>
      <c r="HS605" s="26"/>
      <c r="HT605" s="26"/>
      <c r="HU605" s="26"/>
      <c r="HV605" s="26"/>
      <c r="HW605" s="26"/>
      <c r="HX605" s="26"/>
      <c r="HY605" s="26"/>
      <c r="HZ605" s="26"/>
      <c r="IA605" s="26"/>
      <c r="IB605" s="26"/>
      <c r="IC605" s="26"/>
      <c r="ID605" s="26"/>
      <c r="IE605" s="26"/>
      <c r="IF605" s="26"/>
      <c r="IG605" s="26"/>
      <c r="IH605" s="26"/>
      <c r="II605" s="26"/>
      <c r="IJ605" s="26"/>
      <c r="IK605" s="26"/>
      <c r="IL605" s="26"/>
      <c r="IM605" s="26"/>
      <c r="IN605" s="26"/>
      <c r="IO605" s="26"/>
      <c r="IP605" s="26"/>
      <c r="IQ605" s="26"/>
      <c r="IR605" s="26"/>
      <c r="IS605" s="26"/>
      <c r="IT605" s="26"/>
      <c r="IU605" s="26"/>
      <c r="IV605" s="26"/>
      <c r="IW605" s="26"/>
      <c r="IX605" s="26"/>
      <c r="IY605" s="26"/>
      <c r="IZ605" s="26"/>
      <c r="JA605" s="26"/>
      <c r="JB605" s="26"/>
      <c r="JC605" s="26"/>
      <c r="JD605" s="26"/>
      <c r="JE605" s="26"/>
      <c r="JF605" s="26"/>
      <c r="JG605" s="39"/>
      <c r="JH605" s="26"/>
      <c r="JI605" s="26"/>
      <c r="JJ605" s="26"/>
      <c r="JK605" s="26"/>
      <c r="JL605" s="26"/>
      <c r="JM605" s="26"/>
      <c r="JN605" s="26"/>
      <c r="JO605" s="26"/>
      <c r="JP605" s="26"/>
      <c r="JQ605" s="26"/>
      <c r="JR605" s="26"/>
      <c r="JS605" s="26"/>
      <c r="JT605" s="26"/>
      <c r="JU605" s="26"/>
      <c r="JV605" s="26"/>
      <c r="JW605" s="26"/>
      <c r="JX605" s="26"/>
      <c r="JY605" s="26"/>
      <c r="JZ605" s="26"/>
      <c r="KA605" s="26"/>
      <c r="KB605" s="39"/>
    </row>
    <row r="606" spans="2:288" ht="15" customHeight="1" x14ac:dyDescent="0.25">
      <c r="B606" s="293" t="str">
        <f t="shared" si="81"/>
        <v>Desk 79</v>
      </c>
      <c r="C606" s="295" t="str">
        <f t="shared" si="82"/>
        <v/>
      </c>
      <c r="D606" s="295" t="str">
        <f t="shared" si="82"/>
        <v/>
      </c>
      <c r="E606" s="295" t="str">
        <f t="shared" si="82"/>
        <v/>
      </c>
      <c r="F606" s="295" t="str">
        <f t="shared" si="82"/>
        <v/>
      </c>
      <c r="G606" s="591" t="str">
        <f t="shared" si="82"/>
        <v/>
      </c>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39"/>
      <c r="DX606" s="26"/>
      <c r="DY606" s="26"/>
      <c r="DZ606" s="26"/>
      <c r="EA606" s="26"/>
      <c r="EB606" s="26"/>
      <c r="EC606" s="26"/>
      <c r="ED606" s="26"/>
      <c r="EE606" s="26"/>
      <c r="EF606" s="26"/>
      <c r="EG606" s="26"/>
      <c r="EH606" s="26"/>
      <c r="EI606" s="26"/>
      <c r="EJ606" s="26"/>
      <c r="EK606" s="26"/>
      <c r="EL606" s="26"/>
      <c r="EM606" s="26"/>
      <c r="EN606" s="26"/>
      <c r="EO606" s="26"/>
      <c r="EP606" s="26"/>
      <c r="EQ606" s="26"/>
      <c r="ER606" s="39"/>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c r="FX606" s="26"/>
      <c r="FY606" s="26"/>
      <c r="FZ606" s="26"/>
      <c r="GA606" s="26"/>
      <c r="GB606" s="26"/>
      <c r="GC606" s="26"/>
      <c r="GD606" s="26"/>
      <c r="GE606" s="26"/>
      <c r="GF606" s="26"/>
      <c r="GG606" s="26"/>
      <c r="GH606" s="26"/>
      <c r="GI606" s="26"/>
      <c r="GJ606" s="26"/>
      <c r="GK606" s="26"/>
      <c r="GL606" s="26"/>
      <c r="GM606" s="26"/>
      <c r="GN606" s="26"/>
      <c r="GO606" s="26"/>
      <c r="GP606" s="26"/>
      <c r="GQ606" s="26"/>
      <c r="GR606" s="26"/>
      <c r="GS606" s="26"/>
      <c r="GT606" s="26"/>
      <c r="GU606" s="26"/>
      <c r="GV606" s="26"/>
      <c r="GW606" s="26"/>
      <c r="GX606" s="26"/>
      <c r="GY606" s="26"/>
      <c r="GZ606" s="26"/>
      <c r="HA606" s="26"/>
      <c r="HB606" s="26"/>
      <c r="HC606" s="26"/>
      <c r="HD606" s="26"/>
      <c r="HE606" s="26"/>
      <c r="HF606" s="26"/>
      <c r="HG606" s="26"/>
      <c r="HH606" s="26"/>
      <c r="HI606" s="26"/>
      <c r="HJ606" s="26"/>
      <c r="HK606" s="26"/>
      <c r="HL606" s="26"/>
      <c r="HM606" s="26"/>
      <c r="HN606" s="26"/>
      <c r="HO606" s="26"/>
      <c r="HP606" s="26"/>
      <c r="HQ606" s="26"/>
      <c r="HR606" s="26"/>
      <c r="HS606" s="26"/>
      <c r="HT606" s="26"/>
      <c r="HU606" s="26"/>
      <c r="HV606" s="26"/>
      <c r="HW606" s="26"/>
      <c r="HX606" s="26"/>
      <c r="HY606" s="26"/>
      <c r="HZ606" s="26"/>
      <c r="IA606" s="26"/>
      <c r="IB606" s="26"/>
      <c r="IC606" s="26"/>
      <c r="ID606" s="26"/>
      <c r="IE606" s="26"/>
      <c r="IF606" s="26"/>
      <c r="IG606" s="26"/>
      <c r="IH606" s="26"/>
      <c r="II606" s="26"/>
      <c r="IJ606" s="26"/>
      <c r="IK606" s="26"/>
      <c r="IL606" s="26"/>
      <c r="IM606" s="26"/>
      <c r="IN606" s="26"/>
      <c r="IO606" s="26"/>
      <c r="IP606" s="26"/>
      <c r="IQ606" s="26"/>
      <c r="IR606" s="26"/>
      <c r="IS606" s="26"/>
      <c r="IT606" s="26"/>
      <c r="IU606" s="26"/>
      <c r="IV606" s="26"/>
      <c r="IW606" s="26"/>
      <c r="IX606" s="26"/>
      <c r="IY606" s="26"/>
      <c r="IZ606" s="26"/>
      <c r="JA606" s="26"/>
      <c r="JB606" s="26"/>
      <c r="JC606" s="26"/>
      <c r="JD606" s="26"/>
      <c r="JE606" s="26"/>
      <c r="JF606" s="26"/>
      <c r="JG606" s="39"/>
      <c r="JH606" s="26"/>
      <c r="JI606" s="26"/>
      <c r="JJ606" s="26"/>
      <c r="JK606" s="26"/>
      <c r="JL606" s="26"/>
      <c r="JM606" s="26"/>
      <c r="JN606" s="26"/>
      <c r="JO606" s="26"/>
      <c r="JP606" s="26"/>
      <c r="JQ606" s="26"/>
      <c r="JR606" s="26"/>
      <c r="JS606" s="26"/>
      <c r="JT606" s="26"/>
      <c r="JU606" s="26"/>
      <c r="JV606" s="26"/>
      <c r="JW606" s="26"/>
      <c r="JX606" s="26"/>
      <c r="JY606" s="26"/>
      <c r="JZ606" s="26"/>
      <c r="KA606" s="26"/>
      <c r="KB606" s="39"/>
    </row>
    <row r="607" spans="2:288" ht="15" customHeight="1" x14ac:dyDescent="0.25">
      <c r="B607" s="293" t="str">
        <f t="shared" si="81"/>
        <v>Desk 80</v>
      </c>
      <c r="C607" s="295" t="str">
        <f t="shared" si="82"/>
        <v/>
      </c>
      <c r="D607" s="295" t="str">
        <f t="shared" si="82"/>
        <v/>
      </c>
      <c r="E607" s="295" t="str">
        <f t="shared" si="82"/>
        <v/>
      </c>
      <c r="F607" s="295" t="str">
        <f t="shared" si="82"/>
        <v/>
      </c>
      <c r="G607" s="591" t="str">
        <f t="shared" si="82"/>
        <v/>
      </c>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39"/>
      <c r="DX607" s="26"/>
      <c r="DY607" s="26"/>
      <c r="DZ607" s="26"/>
      <c r="EA607" s="26"/>
      <c r="EB607" s="26"/>
      <c r="EC607" s="26"/>
      <c r="ED607" s="26"/>
      <c r="EE607" s="26"/>
      <c r="EF607" s="26"/>
      <c r="EG607" s="26"/>
      <c r="EH607" s="26"/>
      <c r="EI607" s="26"/>
      <c r="EJ607" s="26"/>
      <c r="EK607" s="26"/>
      <c r="EL607" s="26"/>
      <c r="EM607" s="26"/>
      <c r="EN607" s="26"/>
      <c r="EO607" s="26"/>
      <c r="EP607" s="26"/>
      <c r="EQ607" s="26"/>
      <c r="ER607" s="39"/>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c r="FX607" s="26"/>
      <c r="FY607" s="26"/>
      <c r="FZ607" s="26"/>
      <c r="GA607" s="26"/>
      <c r="GB607" s="26"/>
      <c r="GC607" s="26"/>
      <c r="GD607" s="26"/>
      <c r="GE607" s="26"/>
      <c r="GF607" s="26"/>
      <c r="GG607" s="26"/>
      <c r="GH607" s="26"/>
      <c r="GI607" s="26"/>
      <c r="GJ607" s="26"/>
      <c r="GK607" s="26"/>
      <c r="GL607" s="26"/>
      <c r="GM607" s="26"/>
      <c r="GN607" s="26"/>
      <c r="GO607" s="26"/>
      <c r="GP607" s="26"/>
      <c r="GQ607" s="26"/>
      <c r="GR607" s="26"/>
      <c r="GS607" s="26"/>
      <c r="GT607" s="26"/>
      <c r="GU607" s="26"/>
      <c r="GV607" s="26"/>
      <c r="GW607" s="26"/>
      <c r="GX607" s="26"/>
      <c r="GY607" s="26"/>
      <c r="GZ607" s="26"/>
      <c r="HA607" s="26"/>
      <c r="HB607" s="26"/>
      <c r="HC607" s="26"/>
      <c r="HD607" s="26"/>
      <c r="HE607" s="26"/>
      <c r="HF607" s="26"/>
      <c r="HG607" s="26"/>
      <c r="HH607" s="26"/>
      <c r="HI607" s="26"/>
      <c r="HJ607" s="26"/>
      <c r="HK607" s="26"/>
      <c r="HL607" s="26"/>
      <c r="HM607" s="26"/>
      <c r="HN607" s="26"/>
      <c r="HO607" s="26"/>
      <c r="HP607" s="26"/>
      <c r="HQ607" s="26"/>
      <c r="HR607" s="26"/>
      <c r="HS607" s="26"/>
      <c r="HT607" s="26"/>
      <c r="HU607" s="26"/>
      <c r="HV607" s="26"/>
      <c r="HW607" s="26"/>
      <c r="HX607" s="26"/>
      <c r="HY607" s="26"/>
      <c r="HZ607" s="26"/>
      <c r="IA607" s="26"/>
      <c r="IB607" s="26"/>
      <c r="IC607" s="26"/>
      <c r="ID607" s="26"/>
      <c r="IE607" s="26"/>
      <c r="IF607" s="26"/>
      <c r="IG607" s="26"/>
      <c r="IH607" s="26"/>
      <c r="II607" s="26"/>
      <c r="IJ607" s="26"/>
      <c r="IK607" s="26"/>
      <c r="IL607" s="26"/>
      <c r="IM607" s="26"/>
      <c r="IN607" s="26"/>
      <c r="IO607" s="26"/>
      <c r="IP607" s="26"/>
      <c r="IQ607" s="26"/>
      <c r="IR607" s="26"/>
      <c r="IS607" s="26"/>
      <c r="IT607" s="26"/>
      <c r="IU607" s="26"/>
      <c r="IV607" s="26"/>
      <c r="IW607" s="26"/>
      <c r="IX607" s="26"/>
      <c r="IY607" s="26"/>
      <c r="IZ607" s="26"/>
      <c r="JA607" s="26"/>
      <c r="JB607" s="26"/>
      <c r="JC607" s="26"/>
      <c r="JD607" s="26"/>
      <c r="JE607" s="26"/>
      <c r="JF607" s="26"/>
      <c r="JG607" s="39"/>
      <c r="JH607" s="26"/>
      <c r="JI607" s="26"/>
      <c r="JJ607" s="26"/>
      <c r="JK607" s="26"/>
      <c r="JL607" s="26"/>
      <c r="JM607" s="26"/>
      <c r="JN607" s="26"/>
      <c r="JO607" s="26"/>
      <c r="JP607" s="26"/>
      <c r="JQ607" s="26"/>
      <c r="JR607" s="26"/>
      <c r="JS607" s="26"/>
      <c r="JT607" s="26"/>
      <c r="JU607" s="26"/>
      <c r="JV607" s="26"/>
      <c r="JW607" s="26"/>
      <c r="JX607" s="26"/>
      <c r="JY607" s="26"/>
      <c r="JZ607" s="26"/>
      <c r="KA607" s="26"/>
      <c r="KB607" s="39"/>
    </row>
    <row r="608" spans="2:288" ht="15" customHeight="1" x14ac:dyDescent="0.25">
      <c r="B608" s="293" t="str">
        <f t="shared" si="81"/>
        <v>Desk 81</v>
      </c>
      <c r="C608" s="295" t="str">
        <f t="shared" si="82"/>
        <v/>
      </c>
      <c r="D608" s="295" t="str">
        <f t="shared" si="82"/>
        <v/>
      </c>
      <c r="E608" s="295" t="str">
        <f t="shared" si="82"/>
        <v/>
      </c>
      <c r="F608" s="295" t="str">
        <f t="shared" si="82"/>
        <v/>
      </c>
      <c r="G608" s="591" t="str">
        <f t="shared" si="82"/>
        <v/>
      </c>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39"/>
      <c r="DX608" s="26"/>
      <c r="DY608" s="26"/>
      <c r="DZ608" s="26"/>
      <c r="EA608" s="26"/>
      <c r="EB608" s="26"/>
      <c r="EC608" s="26"/>
      <c r="ED608" s="26"/>
      <c r="EE608" s="26"/>
      <c r="EF608" s="26"/>
      <c r="EG608" s="26"/>
      <c r="EH608" s="26"/>
      <c r="EI608" s="26"/>
      <c r="EJ608" s="26"/>
      <c r="EK608" s="26"/>
      <c r="EL608" s="26"/>
      <c r="EM608" s="26"/>
      <c r="EN608" s="26"/>
      <c r="EO608" s="26"/>
      <c r="EP608" s="26"/>
      <c r="EQ608" s="26"/>
      <c r="ER608" s="39"/>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c r="FX608" s="26"/>
      <c r="FY608" s="26"/>
      <c r="FZ608" s="26"/>
      <c r="GA608" s="26"/>
      <c r="GB608" s="26"/>
      <c r="GC608" s="26"/>
      <c r="GD608" s="26"/>
      <c r="GE608" s="26"/>
      <c r="GF608" s="26"/>
      <c r="GG608" s="26"/>
      <c r="GH608" s="26"/>
      <c r="GI608" s="26"/>
      <c r="GJ608" s="26"/>
      <c r="GK608" s="26"/>
      <c r="GL608" s="26"/>
      <c r="GM608" s="26"/>
      <c r="GN608" s="26"/>
      <c r="GO608" s="26"/>
      <c r="GP608" s="26"/>
      <c r="GQ608" s="26"/>
      <c r="GR608" s="26"/>
      <c r="GS608" s="26"/>
      <c r="GT608" s="26"/>
      <c r="GU608" s="26"/>
      <c r="GV608" s="26"/>
      <c r="GW608" s="26"/>
      <c r="GX608" s="26"/>
      <c r="GY608" s="26"/>
      <c r="GZ608" s="26"/>
      <c r="HA608" s="26"/>
      <c r="HB608" s="26"/>
      <c r="HC608" s="26"/>
      <c r="HD608" s="26"/>
      <c r="HE608" s="26"/>
      <c r="HF608" s="26"/>
      <c r="HG608" s="26"/>
      <c r="HH608" s="26"/>
      <c r="HI608" s="26"/>
      <c r="HJ608" s="26"/>
      <c r="HK608" s="26"/>
      <c r="HL608" s="26"/>
      <c r="HM608" s="26"/>
      <c r="HN608" s="26"/>
      <c r="HO608" s="26"/>
      <c r="HP608" s="26"/>
      <c r="HQ608" s="26"/>
      <c r="HR608" s="26"/>
      <c r="HS608" s="26"/>
      <c r="HT608" s="26"/>
      <c r="HU608" s="26"/>
      <c r="HV608" s="26"/>
      <c r="HW608" s="26"/>
      <c r="HX608" s="26"/>
      <c r="HY608" s="26"/>
      <c r="HZ608" s="26"/>
      <c r="IA608" s="26"/>
      <c r="IB608" s="26"/>
      <c r="IC608" s="26"/>
      <c r="ID608" s="26"/>
      <c r="IE608" s="26"/>
      <c r="IF608" s="26"/>
      <c r="IG608" s="26"/>
      <c r="IH608" s="26"/>
      <c r="II608" s="26"/>
      <c r="IJ608" s="26"/>
      <c r="IK608" s="26"/>
      <c r="IL608" s="26"/>
      <c r="IM608" s="26"/>
      <c r="IN608" s="26"/>
      <c r="IO608" s="26"/>
      <c r="IP608" s="26"/>
      <c r="IQ608" s="26"/>
      <c r="IR608" s="26"/>
      <c r="IS608" s="26"/>
      <c r="IT608" s="26"/>
      <c r="IU608" s="26"/>
      <c r="IV608" s="26"/>
      <c r="IW608" s="26"/>
      <c r="IX608" s="26"/>
      <c r="IY608" s="26"/>
      <c r="IZ608" s="26"/>
      <c r="JA608" s="26"/>
      <c r="JB608" s="26"/>
      <c r="JC608" s="26"/>
      <c r="JD608" s="26"/>
      <c r="JE608" s="26"/>
      <c r="JF608" s="26"/>
      <c r="JG608" s="39"/>
      <c r="JH608" s="26"/>
      <c r="JI608" s="26"/>
      <c r="JJ608" s="26"/>
      <c r="JK608" s="26"/>
      <c r="JL608" s="26"/>
      <c r="JM608" s="26"/>
      <c r="JN608" s="26"/>
      <c r="JO608" s="26"/>
      <c r="JP608" s="26"/>
      <c r="JQ608" s="26"/>
      <c r="JR608" s="26"/>
      <c r="JS608" s="26"/>
      <c r="JT608" s="26"/>
      <c r="JU608" s="26"/>
      <c r="JV608" s="26"/>
      <c r="JW608" s="26"/>
      <c r="JX608" s="26"/>
      <c r="JY608" s="26"/>
      <c r="JZ608" s="26"/>
      <c r="KA608" s="26"/>
      <c r="KB608" s="39"/>
    </row>
    <row r="609" spans="2:288" ht="15" customHeight="1" x14ac:dyDescent="0.25">
      <c r="B609" s="293" t="str">
        <f t="shared" si="81"/>
        <v>Desk 82</v>
      </c>
      <c r="C609" s="295" t="str">
        <f t="shared" ref="C609:G624" si="83">IF(ISBLANK(C92), "", C92)</f>
        <v/>
      </c>
      <c r="D609" s="295" t="str">
        <f t="shared" si="83"/>
        <v/>
      </c>
      <c r="E609" s="295" t="str">
        <f t="shared" si="83"/>
        <v/>
      </c>
      <c r="F609" s="295" t="str">
        <f t="shared" si="83"/>
        <v/>
      </c>
      <c r="G609" s="591" t="str">
        <f t="shared" si="83"/>
        <v/>
      </c>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39"/>
      <c r="DX609" s="26"/>
      <c r="DY609" s="26"/>
      <c r="DZ609" s="26"/>
      <c r="EA609" s="26"/>
      <c r="EB609" s="26"/>
      <c r="EC609" s="26"/>
      <c r="ED609" s="26"/>
      <c r="EE609" s="26"/>
      <c r="EF609" s="26"/>
      <c r="EG609" s="26"/>
      <c r="EH609" s="26"/>
      <c r="EI609" s="26"/>
      <c r="EJ609" s="26"/>
      <c r="EK609" s="26"/>
      <c r="EL609" s="26"/>
      <c r="EM609" s="26"/>
      <c r="EN609" s="26"/>
      <c r="EO609" s="26"/>
      <c r="EP609" s="26"/>
      <c r="EQ609" s="26"/>
      <c r="ER609" s="39"/>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c r="FX609" s="26"/>
      <c r="FY609" s="26"/>
      <c r="FZ609" s="26"/>
      <c r="GA609" s="26"/>
      <c r="GB609" s="26"/>
      <c r="GC609" s="26"/>
      <c r="GD609" s="26"/>
      <c r="GE609" s="26"/>
      <c r="GF609" s="26"/>
      <c r="GG609" s="26"/>
      <c r="GH609" s="26"/>
      <c r="GI609" s="26"/>
      <c r="GJ609" s="26"/>
      <c r="GK609" s="26"/>
      <c r="GL609" s="26"/>
      <c r="GM609" s="26"/>
      <c r="GN609" s="26"/>
      <c r="GO609" s="26"/>
      <c r="GP609" s="26"/>
      <c r="GQ609" s="26"/>
      <c r="GR609" s="26"/>
      <c r="GS609" s="26"/>
      <c r="GT609" s="26"/>
      <c r="GU609" s="26"/>
      <c r="GV609" s="26"/>
      <c r="GW609" s="26"/>
      <c r="GX609" s="26"/>
      <c r="GY609" s="26"/>
      <c r="GZ609" s="26"/>
      <c r="HA609" s="26"/>
      <c r="HB609" s="26"/>
      <c r="HC609" s="26"/>
      <c r="HD609" s="26"/>
      <c r="HE609" s="26"/>
      <c r="HF609" s="26"/>
      <c r="HG609" s="26"/>
      <c r="HH609" s="26"/>
      <c r="HI609" s="26"/>
      <c r="HJ609" s="26"/>
      <c r="HK609" s="26"/>
      <c r="HL609" s="26"/>
      <c r="HM609" s="26"/>
      <c r="HN609" s="26"/>
      <c r="HO609" s="26"/>
      <c r="HP609" s="26"/>
      <c r="HQ609" s="26"/>
      <c r="HR609" s="26"/>
      <c r="HS609" s="26"/>
      <c r="HT609" s="26"/>
      <c r="HU609" s="26"/>
      <c r="HV609" s="26"/>
      <c r="HW609" s="26"/>
      <c r="HX609" s="26"/>
      <c r="HY609" s="26"/>
      <c r="HZ609" s="26"/>
      <c r="IA609" s="26"/>
      <c r="IB609" s="26"/>
      <c r="IC609" s="26"/>
      <c r="ID609" s="26"/>
      <c r="IE609" s="26"/>
      <c r="IF609" s="26"/>
      <c r="IG609" s="26"/>
      <c r="IH609" s="26"/>
      <c r="II609" s="26"/>
      <c r="IJ609" s="26"/>
      <c r="IK609" s="26"/>
      <c r="IL609" s="26"/>
      <c r="IM609" s="26"/>
      <c r="IN609" s="26"/>
      <c r="IO609" s="26"/>
      <c r="IP609" s="26"/>
      <c r="IQ609" s="26"/>
      <c r="IR609" s="26"/>
      <c r="IS609" s="26"/>
      <c r="IT609" s="26"/>
      <c r="IU609" s="26"/>
      <c r="IV609" s="26"/>
      <c r="IW609" s="26"/>
      <c r="IX609" s="26"/>
      <c r="IY609" s="26"/>
      <c r="IZ609" s="26"/>
      <c r="JA609" s="26"/>
      <c r="JB609" s="26"/>
      <c r="JC609" s="26"/>
      <c r="JD609" s="26"/>
      <c r="JE609" s="26"/>
      <c r="JF609" s="26"/>
      <c r="JG609" s="39"/>
      <c r="JH609" s="26"/>
      <c r="JI609" s="26"/>
      <c r="JJ609" s="26"/>
      <c r="JK609" s="26"/>
      <c r="JL609" s="26"/>
      <c r="JM609" s="26"/>
      <c r="JN609" s="26"/>
      <c r="JO609" s="26"/>
      <c r="JP609" s="26"/>
      <c r="JQ609" s="26"/>
      <c r="JR609" s="26"/>
      <c r="JS609" s="26"/>
      <c r="JT609" s="26"/>
      <c r="JU609" s="26"/>
      <c r="JV609" s="26"/>
      <c r="JW609" s="26"/>
      <c r="JX609" s="26"/>
      <c r="JY609" s="26"/>
      <c r="JZ609" s="26"/>
      <c r="KA609" s="26"/>
      <c r="KB609" s="39"/>
    </row>
    <row r="610" spans="2:288" ht="15" customHeight="1" x14ac:dyDescent="0.25">
      <c r="B610" s="293" t="str">
        <f t="shared" si="81"/>
        <v>Desk 83</v>
      </c>
      <c r="C610" s="295" t="str">
        <f t="shared" si="83"/>
        <v/>
      </c>
      <c r="D610" s="295" t="str">
        <f t="shared" si="83"/>
        <v/>
      </c>
      <c r="E610" s="295" t="str">
        <f t="shared" si="83"/>
        <v/>
      </c>
      <c r="F610" s="295" t="str">
        <f t="shared" si="83"/>
        <v/>
      </c>
      <c r="G610" s="591" t="str">
        <f t="shared" si="83"/>
        <v/>
      </c>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39"/>
      <c r="DX610" s="26"/>
      <c r="DY610" s="26"/>
      <c r="DZ610" s="26"/>
      <c r="EA610" s="26"/>
      <c r="EB610" s="26"/>
      <c r="EC610" s="26"/>
      <c r="ED610" s="26"/>
      <c r="EE610" s="26"/>
      <c r="EF610" s="26"/>
      <c r="EG610" s="26"/>
      <c r="EH610" s="26"/>
      <c r="EI610" s="26"/>
      <c r="EJ610" s="26"/>
      <c r="EK610" s="26"/>
      <c r="EL610" s="26"/>
      <c r="EM610" s="26"/>
      <c r="EN610" s="26"/>
      <c r="EO610" s="26"/>
      <c r="EP610" s="26"/>
      <c r="EQ610" s="26"/>
      <c r="ER610" s="39"/>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c r="FX610" s="26"/>
      <c r="FY610" s="26"/>
      <c r="FZ610" s="26"/>
      <c r="GA610" s="26"/>
      <c r="GB610" s="26"/>
      <c r="GC610" s="26"/>
      <c r="GD610" s="26"/>
      <c r="GE610" s="26"/>
      <c r="GF610" s="26"/>
      <c r="GG610" s="26"/>
      <c r="GH610" s="26"/>
      <c r="GI610" s="26"/>
      <c r="GJ610" s="26"/>
      <c r="GK610" s="26"/>
      <c r="GL610" s="26"/>
      <c r="GM610" s="26"/>
      <c r="GN610" s="26"/>
      <c r="GO610" s="26"/>
      <c r="GP610" s="26"/>
      <c r="GQ610" s="26"/>
      <c r="GR610" s="26"/>
      <c r="GS610" s="26"/>
      <c r="GT610" s="26"/>
      <c r="GU610" s="26"/>
      <c r="GV610" s="26"/>
      <c r="GW610" s="26"/>
      <c r="GX610" s="26"/>
      <c r="GY610" s="26"/>
      <c r="GZ610" s="26"/>
      <c r="HA610" s="26"/>
      <c r="HB610" s="26"/>
      <c r="HC610" s="26"/>
      <c r="HD610" s="26"/>
      <c r="HE610" s="26"/>
      <c r="HF610" s="26"/>
      <c r="HG610" s="26"/>
      <c r="HH610" s="26"/>
      <c r="HI610" s="26"/>
      <c r="HJ610" s="26"/>
      <c r="HK610" s="26"/>
      <c r="HL610" s="26"/>
      <c r="HM610" s="26"/>
      <c r="HN610" s="26"/>
      <c r="HO610" s="26"/>
      <c r="HP610" s="26"/>
      <c r="HQ610" s="26"/>
      <c r="HR610" s="26"/>
      <c r="HS610" s="26"/>
      <c r="HT610" s="26"/>
      <c r="HU610" s="26"/>
      <c r="HV610" s="26"/>
      <c r="HW610" s="26"/>
      <c r="HX610" s="26"/>
      <c r="HY610" s="26"/>
      <c r="HZ610" s="26"/>
      <c r="IA610" s="26"/>
      <c r="IB610" s="26"/>
      <c r="IC610" s="26"/>
      <c r="ID610" s="26"/>
      <c r="IE610" s="26"/>
      <c r="IF610" s="26"/>
      <c r="IG610" s="26"/>
      <c r="IH610" s="26"/>
      <c r="II610" s="26"/>
      <c r="IJ610" s="26"/>
      <c r="IK610" s="26"/>
      <c r="IL610" s="26"/>
      <c r="IM610" s="26"/>
      <c r="IN610" s="26"/>
      <c r="IO610" s="26"/>
      <c r="IP610" s="26"/>
      <c r="IQ610" s="26"/>
      <c r="IR610" s="26"/>
      <c r="IS610" s="26"/>
      <c r="IT610" s="26"/>
      <c r="IU610" s="26"/>
      <c r="IV610" s="26"/>
      <c r="IW610" s="26"/>
      <c r="IX610" s="26"/>
      <c r="IY610" s="26"/>
      <c r="IZ610" s="26"/>
      <c r="JA610" s="26"/>
      <c r="JB610" s="26"/>
      <c r="JC610" s="26"/>
      <c r="JD610" s="26"/>
      <c r="JE610" s="26"/>
      <c r="JF610" s="26"/>
      <c r="JG610" s="39"/>
      <c r="JH610" s="26"/>
      <c r="JI610" s="26"/>
      <c r="JJ610" s="26"/>
      <c r="JK610" s="26"/>
      <c r="JL610" s="26"/>
      <c r="JM610" s="26"/>
      <c r="JN610" s="26"/>
      <c r="JO610" s="26"/>
      <c r="JP610" s="26"/>
      <c r="JQ610" s="26"/>
      <c r="JR610" s="26"/>
      <c r="JS610" s="26"/>
      <c r="JT610" s="26"/>
      <c r="JU610" s="26"/>
      <c r="JV610" s="26"/>
      <c r="JW610" s="26"/>
      <c r="JX610" s="26"/>
      <c r="JY610" s="26"/>
      <c r="JZ610" s="26"/>
      <c r="KA610" s="26"/>
      <c r="KB610" s="39"/>
    </row>
    <row r="611" spans="2:288" ht="15" customHeight="1" x14ac:dyDescent="0.25">
      <c r="B611" s="293" t="str">
        <f t="shared" si="81"/>
        <v>Desk 84</v>
      </c>
      <c r="C611" s="295" t="str">
        <f t="shared" si="83"/>
        <v/>
      </c>
      <c r="D611" s="295" t="str">
        <f t="shared" si="83"/>
        <v/>
      </c>
      <c r="E611" s="295" t="str">
        <f t="shared" si="83"/>
        <v/>
      </c>
      <c r="F611" s="295" t="str">
        <f t="shared" si="83"/>
        <v/>
      </c>
      <c r="G611" s="591" t="str">
        <f t="shared" si="83"/>
        <v/>
      </c>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39"/>
      <c r="DX611" s="26"/>
      <c r="DY611" s="26"/>
      <c r="DZ611" s="26"/>
      <c r="EA611" s="26"/>
      <c r="EB611" s="26"/>
      <c r="EC611" s="26"/>
      <c r="ED611" s="26"/>
      <c r="EE611" s="26"/>
      <c r="EF611" s="26"/>
      <c r="EG611" s="26"/>
      <c r="EH611" s="26"/>
      <c r="EI611" s="26"/>
      <c r="EJ611" s="26"/>
      <c r="EK611" s="26"/>
      <c r="EL611" s="26"/>
      <c r="EM611" s="26"/>
      <c r="EN611" s="26"/>
      <c r="EO611" s="26"/>
      <c r="EP611" s="26"/>
      <c r="EQ611" s="26"/>
      <c r="ER611" s="39"/>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c r="FX611" s="26"/>
      <c r="FY611" s="26"/>
      <c r="FZ611" s="26"/>
      <c r="GA611" s="26"/>
      <c r="GB611" s="26"/>
      <c r="GC611" s="26"/>
      <c r="GD611" s="26"/>
      <c r="GE611" s="26"/>
      <c r="GF611" s="26"/>
      <c r="GG611" s="26"/>
      <c r="GH611" s="26"/>
      <c r="GI611" s="26"/>
      <c r="GJ611" s="26"/>
      <c r="GK611" s="26"/>
      <c r="GL611" s="26"/>
      <c r="GM611" s="26"/>
      <c r="GN611" s="26"/>
      <c r="GO611" s="26"/>
      <c r="GP611" s="26"/>
      <c r="GQ611" s="26"/>
      <c r="GR611" s="26"/>
      <c r="GS611" s="26"/>
      <c r="GT611" s="26"/>
      <c r="GU611" s="26"/>
      <c r="GV611" s="26"/>
      <c r="GW611" s="26"/>
      <c r="GX611" s="26"/>
      <c r="GY611" s="26"/>
      <c r="GZ611" s="26"/>
      <c r="HA611" s="26"/>
      <c r="HB611" s="26"/>
      <c r="HC611" s="26"/>
      <c r="HD611" s="26"/>
      <c r="HE611" s="26"/>
      <c r="HF611" s="26"/>
      <c r="HG611" s="26"/>
      <c r="HH611" s="26"/>
      <c r="HI611" s="26"/>
      <c r="HJ611" s="26"/>
      <c r="HK611" s="26"/>
      <c r="HL611" s="26"/>
      <c r="HM611" s="26"/>
      <c r="HN611" s="26"/>
      <c r="HO611" s="26"/>
      <c r="HP611" s="26"/>
      <c r="HQ611" s="26"/>
      <c r="HR611" s="26"/>
      <c r="HS611" s="26"/>
      <c r="HT611" s="26"/>
      <c r="HU611" s="26"/>
      <c r="HV611" s="26"/>
      <c r="HW611" s="26"/>
      <c r="HX611" s="26"/>
      <c r="HY611" s="26"/>
      <c r="HZ611" s="26"/>
      <c r="IA611" s="26"/>
      <c r="IB611" s="26"/>
      <c r="IC611" s="26"/>
      <c r="ID611" s="26"/>
      <c r="IE611" s="26"/>
      <c r="IF611" s="26"/>
      <c r="IG611" s="26"/>
      <c r="IH611" s="26"/>
      <c r="II611" s="26"/>
      <c r="IJ611" s="26"/>
      <c r="IK611" s="26"/>
      <c r="IL611" s="26"/>
      <c r="IM611" s="26"/>
      <c r="IN611" s="26"/>
      <c r="IO611" s="26"/>
      <c r="IP611" s="26"/>
      <c r="IQ611" s="26"/>
      <c r="IR611" s="26"/>
      <c r="IS611" s="26"/>
      <c r="IT611" s="26"/>
      <c r="IU611" s="26"/>
      <c r="IV611" s="26"/>
      <c r="IW611" s="26"/>
      <c r="IX611" s="26"/>
      <c r="IY611" s="26"/>
      <c r="IZ611" s="26"/>
      <c r="JA611" s="26"/>
      <c r="JB611" s="26"/>
      <c r="JC611" s="26"/>
      <c r="JD611" s="26"/>
      <c r="JE611" s="26"/>
      <c r="JF611" s="26"/>
      <c r="JG611" s="39"/>
      <c r="JH611" s="26"/>
      <c r="JI611" s="26"/>
      <c r="JJ611" s="26"/>
      <c r="JK611" s="26"/>
      <c r="JL611" s="26"/>
      <c r="JM611" s="26"/>
      <c r="JN611" s="26"/>
      <c r="JO611" s="26"/>
      <c r="JP611" s="26"/>
      <c r="JQ611" s="26"/>
      <c r="JR611" s="26"/>
      <c r="JS611" s="26"/>
      <c r="JT611" s="26"/>
      <c r="JU611" s="26"/>
      <c r="JV611" s="26"/>
      <c r="JW611" s="26"/>
      <c r="JX611" s="26"/>
      <c r="JY611" s="26"/>
      <c r="JZ611" s="26"/>
      <c r="KA611" s="26"/>
      <c r="KB611" s="39"/>
    </row>
    <row r="612" spans="2:288" ht="15" customHeight="1" x14ac:dyDescent="0.25">
      <c r="B612" s="293" t="str">
        <f t="shared" si="81"/>
        <v>Desk 85</v>
      </c>
      <c r="C612" s="295" t="str">
        <f t="shared" si="83"/>
        <v/>
      </c>
      <c r="D612" s="295" t="str">
        <f t="shared" si="83"/>
        <v/>
      </c>
      <c r="E612" s="295" t="str">
        <f t="shared" si="83"/>
        <v/>
      </c>
      <c r="F612" s="295" t="str">
        <f t="shared" si="83"/>
        <v/>
      </c>
      <c r="G612" s="591" t="str">
        <f t="shared" si="83"/>
        <v/>
      </c>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39"/>
      <c r="DX612" s="26"/>
      <c r="DY612" s="26"/>
      <c r="DZ612" s="26"/>
      <c r="EA612" s="26"/>
      <c r="EB612" s="26"/>
      <c r="EC612" s="26"/>
      <c r="ED612" s="26"/>
      <c r="EE612" s="26"/>
      <c r="EF612" s="26"/>
      <c r="EG612" s="26"/>
      <c r="EH612" s="26"/>
      <c r="EI612" s="26"/>
      <c r="EJ612" s="26"/>
      <c r="EK612" s="26"/>
      <c r="EL612" s="26"/>
      <c r="EM612" s="26"/>
      <c r="EN612" s="26"/>
      <c r="EO612" s="26"/>
      <c r="EP612" s="26"/>
      <c r="EQ612" s="26"/>
      <c r="ER612" s="39"/>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c r="FX612" s="26"/>
      <c r="FY612" s="26"/>
      <c r="FZ612" s="26"/>
      <c r="GA612" s="26"/>
      <c r="GB612" s="26"/>
      <c r="GC612" s="26"/>
      <c r="GD612" s="26"/>
      <c r="GE612" s="26"/>
      <c r="GF612" s="26"/>
      <c r="GG612" s="26"/>
      <c r="GH612" s="26"/>
      <c r="GI612" s="26"/>
      <c r="GJ612" s="26"/>
      <c r="GK612" s="26"/>
      <c r="GL612" s="26"/>
      <c r="GM612" s="26"/>
      <c r="GN612" s="26"/>
      <c r="GO612" s="26"/>
      <c r="GP612" s="26"/>
      <c r="GQ612" s="26"/>
      <c r="GR612" s="26"/>
      <c r="GS612" s="26"/>
      <c r="GT612" s="26"/>
      <c r="GU612" s="26"/>
      <c r="GV612" s="26"/>
      <c r="GW612" s="26"/>
      <c r="GX612" s="26"/>
      <c r="GY612" s="26"/>
      <c r="GZ612" s="26"/>
      <c r="HA612" s="26"/>
      <c r="HB612" s="26"/>
      <c r="HC612" s="26"/>
      <c r="HD612" s="26"/>
      <c r="HE612" s="26"/>
      <c r="HF612" s="26"/>
      <c r="HG612" s="26"/>
      <c r="HH612" s="26"/>
      <c r="HI612" s="26"/>
      <c r="HJ612" s="26"/>
      <c r="HK612" s="26"/>
      <c r="HL612" s="26"/>
      <c r="HM612" s="26"/>
      <c r="HN612" s="26"/>
      <c r="HO612" s="26"/>
      <c r="HP612" s="26"/>
      <c r="HQ612" s="26"/>
      <c r="HR612" s="26"/>
      <c r="HS612" s="26"/>
      <c r="HT612" s="26"/>
      <c r="HU612" s="26"/>
      <c r="HV612" s="26"/>
      <c r="HW612" s="26"/>
      <c r="HX612" s="26"/>
      <c r="HY612" s="26"/>
      <c r="HZ612" s="26"/>
      <c r="IA612" s="26"/>
      <c r="IB612" s="26"/>
      <c r="IC612" s="26"/>
      <c r="ID612" s="26"/>
      <c r="IE612" s="26"/>
      <c r="IF612" s="26"/>
      <c r="IG612" s="26"/>
      <c r="IH612" s="26"/>
      <c r="II612" s="26"/>
      <c r="IJ612" s="26"/>
      <c r="IK612" s="26"/>
      <c r="IL612" s="26"/>
      <c r="IM612" s="26"/>
      <c r="IN612" s="26"/>
      <c r="IO612" s="26"/>
      <c r="IP612" s="26"/>
      <c r="IQ612" s="26"/>
      <c r="IR612" s="26"/>
      <c r="IS612" s="26"/>
      <c r="IT612" s="26"/>
      <c r="IU612" s="26"/>
      <c r="IV612" s="26"/>
      <c r="IW612" s="26"/>
      <c r="IX612" s="26"/>
      <c r="IY612" s="26"/>
      <c r="IZ612" s="26"/>
      <c r="JA612" s="26"/>
      <c r="JB612" s="26"/>
      <c r="JC612" s="26"/>
      <c r="JD612" s="26"/>
      <c r="JE612" s="26"/>
      <c r="JF612" s="26"/>
      <c r="JG612" s="39"/>
      <c r="JH612" s="26"/>
      <c r="JI612" s="26"/>
      <c r="JJ612" s="26"/>
      <c r="JK612" s="26"/>
      <c r="JL612" s="26"/>
      <c r="JM612" s="26"/>
      <c r="JN612" s="26"/>
      <c r="JO612" s="26"/>
      <c r="JP612" s="26"/>
      <c r="JQ612" s="26"/>
      <c r="JR612" s="26"/>
      <c r="JS612" s="26"/>
      <c r="JT612" s="26"/>
      <c r="JU612" s="26"/>
      <c r="JV612" s="26"/>
      <c r="JW612" s="26"/>
      <c r="JX612" s="26"/>
      <c r="JY612" s="26"/>
      <c r="JZ612" s="26"/>
      <c r="KA612" s="26"/>
      <c r="KB612" s="39"/>
    </row>
    <row r="613" spans="2:288" ht="15" customHeight="1" x14ac:dyDescent="0.25">
      <c r="B613" s="293" t="str">
        <f t="shared" si="81"/>
        <v>Desk 86</v>
      </c>
      <c r="C613" s="295" t="str">
        <f t="shared" si="83"/>
        <v/>
      </c>
      <c r="D613" s="295" t="str">
        <f t="shared" si="83"/>
        <v/>
      </c>
      <c r="E613" s="295" t="str">
        <f t="shared" si="83"/>
        <v/>
      </c>
      <c r="F613" s="295" t="str">
        <f t="shared" si="83"/>
        <v/>
      </c>
      <c r="G613" s="591" t="str">
        <f t="shared" si="83"/>
        <v/>
      </c>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39"/>
      <c r="DX613" s="26"/>
      <c r="DY613" s="26"/>
      <c r="DZ613" s="26"/>
      <c r="EA613" s="26"/>
      <c r="EB613" s="26"/>
      <c r="EC613" s="26"/>
      <c r="ED613" s="26"/>
      <c r="EE613" s="26"/>
      <c r="EF613" s="26"/>
      <c r="EG613" s="26"/>
      <c r="EH613" s="26"/>
      <c r="EI613" s="26"/>
      <c r="EJ613" s="26"/>
      <c r="EK613" s="26"/>
      <c r="EL613" s="26"/>
      <c r="EM613" s="26"/>
      <c r="EN613" s="26"/>
      <c r="EO613" s="26"/>
      <c r="EP613" s="26"/>
      <c r="EQ613" s="26"/>
      <c r="ER613" s="39"/>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c r="FX613" s="26"/>
      <c r="FY613" s="26"/>
      <c r="FZ613" s="26"/>
      <c r="GA613" s="26"/>
      <c r="GB613" s="26"/>
      <c r="GC613" s="26"/>
      <c r="GD613" s="26"/>
      <c r="GE613" s="26"/>
      <c r="GF613" s="26"/>
      <c r="GG613" s="26"/>
      <c r="GH613" s="26"/>
      <c r="GI613" s="26"/>
      <c r="GJ613" s="26"/>
      <c r="GK613" s="26"/>
      <c r="GL613" s="26"/>
      <c r="GM613" s="26"/>
      <c r="GN613" s="26"/>
      <c r="GO613" s="26"/>
      <c r="GP613" s="26"/>
      <c r="GQ613" s="26"/>
      <c r="GR613" s="26"/>
      <c r="GS613" s="26"/>
      <c r="GT613" s="26"/>
      <c r="GU613" s="26"/>
      <c r="GV613" s="26"/>
      <c r="GW613" s="26"/>
      <c r="GX613" s="26"/>
      <c r="GY613" s="26"/>
      <c r="GZ613" s="26"/>
      <c r="HA613" s="26"/>
      <c r="HB613" s="26"/>
      <c r="HC613" s="26"/>
      <c r="HD613" s="26"/>
      <c r="HE613" s="26"/>
      <c r="HF613" s="26"/>
      <c r="HG613" s="26"/>
      <c r="HH613" s="26"/>
      <c r="HI613" s="26"/>
      <c r="HJ613" s="26"/>
      <c r="HK613" s="26"/>
      <c r="HL613" s="26"/>
      <c r="HM613" s="26"/>
      <c r="HN613" s="26"/>
      <c r="HO613" s="26"/>
      <c r="HP613" s="26"/>
      <c r="HQ613" s="26"/>
      <c r="HR613" s="26"/>
      <c r="HS613" s="26"/>
      <c r="HT613" s="26"/>
      <c r="HU613" s="26"/>
      <c r="HV613" s="26"/>
      <c r="HW613" s="26"/>
      <c r="HX613" s="26"/>
      <c r="HY613" s="26"/>
      <c r="HZ613" s="26"/>
      <c r="IA613" s="26"/>
      <c r="IB613" s="26"/>
      <c r="IC613" s="26"/>
      <c r="ID613" s="26"/>
      <c r="IE613" s="26"/>
      <c r="IF613" s="26"/>
      <c r="IG613" s="26"/>
      <c r="IH613" s="26"/>
      <c r="II613" s="26"/>
      <c r="IJ613" s="26"/>
      <c r="IK613" s="26"/>
      <c r="IL613" s="26"/>
      <c r="IM613" s="26"/>
      <c r="IN613" s="26"/>
      <c r="IO613" s="26"/>
      <c r="IP613" s="26"/>
      <c r="IQ613" s="26"/>
      <c r="IR613" s="26"/>
      <c r="IS613" s="26"/>
      <c r="IT613" s="26"/>
      <c r="IU613" s="26"/>
      <c r="IV613" s="26"/>
      <c r="IW613" s="26"/>
      <c r="IX613" s="26"/>
      <c r="IY613" s="26"/>
      <c r="IZ613" s="26"/>
      <c r="JA613" s="26"/>
      <c r="JB613" s="26"/>
      <c r="JC613" s="26"/>
      <c r="JD613" s="26"/>
      <c r="JE613" s="26"/>
      <c r="JF613" s="26"/>
      <c r="JG613" s="39"/>
      <c r="JH613" s="26"/>
      <c r="JI613" s="26"/>
      <c r="JJ613" s="26"/>
      <c r="JK613" s="26"/>
      <c r="JL613" s="26"/>
      <c r="JM613" s="26"/>
      <c r="JN613" s="26"/>
      <c r="JO613" s="26"/>
      <c r="JP613" s="26"/>
      <c r="JQ613" s="26"/>
      <c r="JR613" s="26"/>
      <c r="JS613" s="26"/>
      <c r="JT613" s="26"/>
      <c r="JU613" s="26"/>
      <c r="JV613" s="26"/>
      <c r="JW613" s="26"/>
      <c r="JX613" s="26"/>
      <c r="JY613" s="26"/>
      <c r="JZ613" s="26"/>
      <c r="KA613" s="26"/>
      <c r="KB613" s="39"/>
    </row>
    <row r="614" spans="2:288" ht="15" customHeight="1" x14ac:dyDescent="0.25">
      <c r="B614" s="293" t="str">
        <f t="shared" si="81"/>
        <v>Desk 87</v>
      </c>
      <c r="C614" s="295" t="str">
        <f t="shared" si="83"/>
        <v/>
      </c>
      <c r="D614" s="295" t="str">
        <f t="shared" si="83"/>
        <v/>
      </c>
      <c r="E614" s="295" t="str">
        <f t="shared" si="83"/>
        <v/>
      </c>
      <c r="F614" s="295" t="str">
        <f t="shared" si="83"/>
        <v/>
      </c>
      <c r="G614" s="591" t="str">
        <f t="shared" si="83"/>
        <v/>
      </c>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39"/>
      <c r="DX614" s="26"/>
      <c r="DY614" s="26"/>
      <c r="DZ614" s="26"/>
      <c r="EA614" s="26"/>
      <c r="EB614" s="26"/>
      <c r="EC614" s="26"/>
      <c r="ED614" s="26"/>
      <c r="EE614" s="26"/>
      <c r="EF614" s="26"/>
      <c r="EG614" s="26"/>
      <c r="EH614" s="26"/>
      <c r="EI614" s="26"/>
      <c r="EJ614" s="26"/>
      <c r="EK614" s="26"/>
      <c r="EL614" s="26"/>
      <c r="EM614" s="26"/>
      <c r="EN614" s="26"/>
      <c r="EO614" s="26"/>
      <c r="EP614" s="26"/>
      <c r="EQ614" s="26"/>
      <c r="ER614" s="39"/>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c r="FX614" s="26"/>
      <c r="FY614" s="26"/>
      <c r="FZ614" s="26"/>
      <c r="GA614" s="26"/>
      <c r="GB614" s="26"/>
      <c r="GC614" s="26"/>
      <c r="GD614" s="26"/>
      <c r="GE614" s="26"/>
      <c r="GF614" s="26"/>
      <c r="GG614" s="26"/>
      <c r="GH614" s="26"/>
      <c r="GI614" s="26"/>
      <c r="GJ614" s="26"/>
      <c r="GK614" s="26"/>
      <c r="GL614" s="26"/>
      <c r="GM614" s="26"/>
      <c r="GN614" s="26"/>
      <c r="GO614" s="26"/>
      <c r="GP614" s="26"/>
      <c r="GQ614" s="26"/>
      <c r="GR614" s="26"/>
      <c r="GS614" s="26"/>
      <c r="GT614" s="26"/>
      <c r="GU614" s="26"/>
      <c r="GV614" s="26"/>
      <c r="GW614" s="26"/>
      <c r="GX614" s="26"/>
      <c r="GY614" s="26"/>
      <c r="GZ614" s="26"/>
      <c r="HA614" s="26"/>
      <c r="HB614" s="26"/>
      <c r="HC614" s="26"/>
      <c r="HD614" s="26"/>
      <c r="HE614" s="26"/>
      <c r="HF614" s="26"/>
      <c r="HG614" s="26"/>
      <c r="HH614" s="26"/>
      <c r="HI614" s="26"/>
      <c r="HJ614" s="26"/>
      <c r="HK614" s="26"/>
      <c r="HL614" s="26"/>
      <c r="HM614" s="26"/>
      <c r="HN614" s="26"/>
      <c r="HO614" s="26"/>
      <c r="HP614" s="26"/>
      <c r="HQ614" s="26"/>
      <c r="HR614" s="26"/>
      <c r="HS614" s="26"/>
      <c r="HT614" s="26"/>
      <c r="HU614" s="26"/>
      <c r="HV614" s="26"/>
      <c r="HW614" s="26"/>
      <c r="HX614" s="26"/>
      <c r="HY614" s="26"/>
      <c r="HZ614" s="26"/>
      <c r="IA614" s="26"/>
      <c r="IB614" s="26"/>
      <c r="IC614" s="26"/>
      <c r="ID614" s="26"/>
      <c r="IE614" s="26"/>
      <c r="IF614" s="26"/>
      <c r="IG614" s="26"/>
      <c r="IH614" s="26"/>
      <c r="II614" s="26"/>
      <c r="IJ614" s="26"/>
      <c r="IK614" s="26"/>
      <c r="IL614" s="26"/>
      <c r="IM614" s="26"/>
      <c r="IN614" s="26"/>
      <c r="IO614" s="26"/>
      <c r="IP614" s="26"/>
      <c r="IQ614" s="26"/>
      <c r="IR614" s="26"/>
      <c r="IS614" s="26"/>
      <c r="IT614" s="26"/>
      <c r="IU614" s="26"/>
      <c r="IV614" s="26"/>
      <c r="IW614" s="26"/>
      <c r="IX614" s="26"/>
      <c r="IY614" s="26"/>
      <c r="IZ614" s="26"/>
      <c r="JA614" s="26"/>
      <c r="JB614" s="26"/>
      <c r="JC614" s="26"/>
      <c r="JD614" s="26"/>
      <c r="JE614" s="26"/>
      <c r="JF614" s="26"/>
      <c r="JG614" s="39"/>
      <c r="JH614" s="26"/>
      <c r="JI614" s="26"/>
      <c r="JJ614" s="26"/>
      <c r="JK614" s="26"/>
      <c r="JL614" s="26"/>
      <c r="JM614" s="26"/>
      <c r="JN614" s="26"/>
      <c r="JO614" s="26"/>
      <c r="JP614" s="26"/>
      <c r="JQ614" s="26"/>
      <c r="JR614" s="26"/>
      <c r="JS614" s="26"/>
      <c r="JT614" s="26"/>
      <c r="JU614" s="26"/>
      <c r="JV614" s="26"/>
      <c r="JW614" s="26"/>
      <c r="JX614" s="26"/>
      <c r="JY614" s="26"/>
      <c r="JZ614" s="26"/>
      <c r="KA614" s="26"/>
      <c r="KB614" s="39"/>
    </row>
    <row r="615" spans="2:288" ht="15" customHeight="1" x14ac:dyDescent="0.25">
      <c r="B615" s="293" t="str">
        <f t="shared" si="81"/>
        <v>Desk 88</v>
      </c>
      <c r="C615" s="295" t="str">
        <f t="shared" si="83"/>
        <v/>
      </c>
      <c r="D615" s="295" t="str">
        <f t="shared" si="83"/>
        <v/>
      </c>
      <c r="E615" s="295" t="str">
        <f t="shared" si="83"/>
        <v/>
      </c>
      <c r="F615" s="295" t="str">
        <f t="shared" si="83"/>
        <v/>
      </c>
      <c r="G615" s="591" t="str">
        <f t="shared" si="83"/>
        <v/>
      </c>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39"/>
      <c r="DX615" s="26"/>
      <c r="DY615" s="26"/>
      <c r="DZ615" s="26"/>
      <c r="EA615" s="26"/>
      <c r="EB615" s="26"/>
      <c r="EC615" s="26"/>
      <c r="ED615" s="26"/>
      <c r="EE615" s="26"/>
      <c r="EF615" s="26"/>
      <c r="EG615" s="26"/>
      <c r="EH615" s="26"/>
      <c r="EI615" s="26"/>
      <c r="EJ615" s="26"/>
      <c r="EK615" s="26"/>
      <c r="EL615" s="26"/>
      <c r="EM615" s="26"/>
      <c r="EN615" s="26"/>
      <c r="EO615" s="26"/>
      <c r="EP615" s="26"/>
      <c r="EQ615" s="26"/>
      <c r="ER615" s="39"/>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c r="FX615" s="26"/>
      <c r="FY615" s="26"/>
      <c r="FZ615" s="26"/>
      <c r="GA615" s="26"/>
      <c r="GB615" s="26"/>
      <c r="GC615" s="26"/>
      <c r="GD615" s="26"/>
      <c r="GE615" s="26"/>
      <c r="GF615" s="26"/>
      <c r="GG615" s="26"/>
      <c r="GH615" s="26"/>
      <c r="GI615" s="26"/>
      <c r="GJ615" s="26"/>
      <c r="GK615" s="26"/>
      <c r="GL615" s="26"/>
      <c r="GM615" s="26"/>
      <c r="GN615" s="26"/>
      <c r="GO615" s="26"/>
      <c r="GP615" s="26"/>
      <c r="GQ615" s="26"/>
      <c r="GR615" s="26"/>
      <c r="GS615" s="26"/>
      <c r="GT615" s="26"/>
      <c r="GU615" s="26"/>
      <c r="GV615" s="26"/>
      <c r="GW615" s="26"/>
      <c r="GX615" s="26"/>
      <c r="GY615" s="26"/>
      <c r="GZ615" s="26"/>
      <c r="HA615" s="26"/>
      <c r="HB615" s="26"/>
      <c r="HC615" s="26"/>
      <c r="HD615" s="26"/>
      <c r="HE615" s="26"/>
      <c r="HF615" s="26"/>
      <c r="HG615" s="26"/>
      <c r="HH615" s="26"/>
      <c r="HI615" s="26"/>
      <c r="HJ615" s="26"/>
      <c r="HK615" s="26"/>
      <c r="HL615" s="26"/>
      <c r="HM615" s="26"/>
      <c r="HN615" s="26"/>
      <c r="HO615" s="26"/>
      <c r="HP615" s="26"/>
      <c r="HQ615" s="26"/>
      <c r="HR615" s="26"/>
      <c r="HS615" s="26"/>
      <c r="HT615" s="26"/>
      <c r="HU615" s="26"/>
      <c r="HV615" s="26"/>
      <c r="HW615" s="26"/>
      <c r="HX615" s="26"/>
      <c r="HY615" s="26"/>
      <c r="HZ615" s="26"/>
      <c r="IA615" s="26"/>
      <c r="IB615" s="26"/>
      <c r="IC615" s="26"/>
      <c r="ID615" s="26"/>
      <c r="IE615" s="26"/>
      <c r="IF615" s="26"/>
      <c r="IG615" s="26"/>
      <c r="IH615" s="26"/>
      <c r="II615" s="26"/>
      <c r="IJ615" s="26"/>
      <c r="IK615" s="26"/>
      <c r="IL615" s="26"/>
      <c r="IM615" s="26"/>
      <c r="IN615" s="26"/>
      <c r="IO615" s="26"/>
      <c r="IP615" s="26"/>
      <c r="IQ615" s="26"/>
      <c r="IR615" s="26"/>
      <c r="IS615" s="26"/>
      <c r="IT615" s="26"/>
      <c r="IU615" s="26"/>
      <c r="IV615" s="26"/>
      <c r="IW615" s="26"/>
      <c r="IX615" s="26"/>
      <c r="IY615" s="26"/>
      <c r="IZ615" s="26"/>
      <c r="JA615" s="26"/>
      <c r="JB615" s="26"/>
      <c r="JC615" s="26"/>
      <c r="JD615" s="26"/>
      <c r="JE615" s="26"/>
      <c r="JF615" s="26"/>
      <c r="JG615" s="39"/>
      <c r="JH615" s="26"/>
      <c r="JI615" s="26"/>
      <c r="JJ615" s="26"/>
      <c r="JK615" s="26"/>
      <c r="JL615" s="26"/>
      <c r="JM615" s="26"/>
      <c r="JN615" s="26"/>
      <c r="JO615" s="26"/>
      <c r="JP615" s="26"/>
      <c r="JQ615" s="26"/>
      <c r="JR615" s="26"/>
      <c r="JS615" s="26"/>
      <c r="JT615" s="26"/>
      <c r="JU615" s="26"/>
      <c r="JV615" s="26"/>
      <c r="JW615" s="26"/>
      <c r="JX615" s="26"/>
      <c r="JY615" s="26"/>
      <c r="JZ615" s="26"/>
      <c r="KA615" s="26"/>
      <c r="KB615" s="39"/>
    </row>
    <row r="616" spans="2:288" ht="15" customHeight="1" x14ac:dyDescent="0.25">
      <c r="B616" s="293" t="str">
        <f t="shared" si="81"/>
        <v>Desk 89</v>
      </c>
      <c r="C616" s="295" t="str">
        <f t="shared" si="83"/>
        <v/>
      </c>
      <c r="D616" s="295" t="str">
        <f t="shared" si="83"/>
        <v/>
      </c>
      <c r="E616" s="295" t="str">
        <f t="shared" si="83"/>
        <v/>
      </c>
      <c r="F616" s="295" t="str">
        <f t="shared" si="83"/>
        <v/>
      </c>
      <c r="G616" s="591" t="str">
        <f t="shared" si="83"/>
        <v/>
      </c>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39"/>
      <c r="DX616" s="26"/>
      <c r="DY616" s="26"/>
      <c r="DZ616" s="26"/>
      <c r="EA616" s="26"/>
      <c r="EB616" s="26"/>
      <c r="EC616" s="26"/>
      <c r="ED616" s="26"/>
      <c r="EE616" s="26"/>
      <c r="EF616" s="26"/>
      <c r="EG616" s="26"/>
      <c r="EH616" s="26"/>
      <c r="EI616" s="26"/>
      <c r="EJ616" s="26"/>
      <c r="EK616" s="26"/>
      <c r="EL616" s="26"/>
      <c r="EM616" s="26"/>
      <c r="EN616" s="26"/>
      <c r="EO616" s="26"/>
      <c r="EP616" s="26"/>
      <c r="EQ616" s="26"/>
      <c r="ER616" s="39"/>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c r="FX616" s="26"/>
      <c r="FY616" s="26"/>
      <c r="FZ616" s="26"/>
      <c r="GA616" s="26"/>
      <c r="GB616" s="26"/>
      <c r="GC616" s="26"/>
      <c r="GD616" s="26"/>
      <c r="GE616" s="26"/>
      <c r="GF616" s="26"/>
      <c r="GG616" s="26"/>
      <c r="GH616" s="26"/>
      <c r="GI616" s="26"/>
      <c r="GJ616" s="26"/>
      <c r="GK616" s="26"/>
      <c r="GL616" s="26"/>
      <c r="GM616" s="26"/>
      <c r="GN616" s="26"/>
      <c r="GO616" s="26"/>
      <c r="GP616" s="26"/>
      <c r="GQ616" s="26"/>
      <c r="GR616" s="26"/>
      <c r="GS616" s="26"/>
      <c r="GT616" s="26"/>
      <c r="GU616" s="26"/>
      <c r="GV616" s="26"/>
      <c r="GW616" s="26"/>
      <c r="GX616" s="26"/>
      <c r="GY616" s="26"/>
      <c r="GZ616" s="26"/>
      <c r="HA616" s="26"/>
      <c r="HB616" s="26"/>
      <c r="HC616" s="26"/>
      <c r="HD616" s="26"/>
      <c r="HE616" s="26"/>
      <c r="HF616" s="26"/>
      <c r="HG616" s="26"/>
      <c r="HH616" s="26"/>
      <c r="HI616" s="26"/>
      <c r="HJ616" s="26"/>
      <c r="HK616" s="26"/>
      <c r="HL616" s="26"/>
      <c r="HM616" s="26"/>
      <c r="HN616" s="26"/>
      <c r="HO616" s="26"/>
      <c r="HP616" s="26"/>
      <c r="HQ616" s="26"/>
      <c r="HR616" s="26"/>
      <c r="HS616" s="26"/>
      <c r="HT616" s="26"/>
      <c r="HU616" s="26"/>
      <c r="HV616" s="26"/>
      <c r="HW616" s="26"/>
      <c r="HX616" s="26"/>
      <c r="HY616" s="26"/>
      <c r="HZ616" s="26"/>
      <c r="IA616" s="26"/>
      <c r="IB616" s="26"/>
      <c r="IC616" s="26"/>
      <c r="ID616" s="26"/>
      <c r="IE616" s="26"/>
      <c r="IF616" s="26"/>
      <c r="IG616" s="26"/>
      <c r="IH616" s="26"/>
      <c r="II616" s="26"/>
      <c r="IJ616" s="26"/>
      <c r="IK616" s="26"/>
      <c r="IL616" s="26"/>
      <c r="IM616" s="26"/>
      <c r="IN616" s="26"/>
      <c r="IO616" s="26"/>
      <c r="IP616" s="26"/>
      <c r="IQ616" s="26"/>
      <c r="IR616" s="26"/>
      <c r="IS616" s="26"/>
      <c r="IT616" s="26"/>
      <c r="IU616" s="26"/>
      <c r="IV616" s="26"/>
      <c r="IW616" s="26"/>
      <c r="IX616" s="26"/>
      <c r="IY616" s="26"/>
      <c r="IZ616" s="26"/>
      <c r="JA616" s="26"/>
      <c r="JB616" s="26"/>
      <c r="JC616" s="26"/>
      <c r="JD616" s="26"/>
      <c r="JE616" s="26"/>
      <c r="JF616" s="26"/>
      <c r="JG616" s="39"/>
      <c r="JH616" s="26"/>
      <c r="JI616" s="26"/>
      <c r="JJ616" s="26"/>
      <c r="JK616" s="26"/>
      <c r="JL616" s="26"/>
      <c r="JM616" s="26"/>
      <c r="JN616" s="26"/>
      <c r="JO616" s="26"/>
      <c r="JP616" s="26"/>
      <c r="JQ616" s="26"/>
      <c r="JR616" s="26"/>
      <c r="JS616" s="26"/>
      <c r="JT616" s="26"/>
      <c r="JU616" s="26"/>
      <c r="JV616" s="26"/>
      <c r="JW616" s="26"/>
      <c r="JX616" s="26"/>
      <c r="JY616" s="26"/>
      <c r="JZ616" s="26"/>
      <c r="KA616" s="26"/>
      <c r="KB616" s="39"/>
    </row>
    <row r="617" spans="2:288" ht="15" customHeight="1" x14ac:dyDescent="0.25">
      <c r="B617" s="293" t="str">
        <f t="shared" si="81"/>
        <v>Desk 90</v>
      </c>
      <c r="C617" s="295" t="str">
        <f t="shared" si="83"/>
        <v/>
      </c>
      <c r="D617" s="295" t="str">
        <f t="shared" si="83"/>
        <v/>
      </c>
      <c r="E617" s="295" t="str">
        <f t="shared" si="83"/>
        <v/>
      </c>
      <c r="F617" s="295" t="str">
        <f t="shared" si="83"/>
        <v/>
      </c>
      <c r="G617" s="591" t="str">
        <f t="shared" si="83"/>
        <v/>
      </c>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39"/>
      <c r="DX617" s="26"/>
      <c r="DY617" s="26"/>
      <c r="DZ617" s="26"/>
      <c r="EA617" s="26"/>
      <c r="EB617" s="26"/>
      <c r="EC617" s="26"/>
      <c r="ED617" s="26"/>
      <c r="EE617" s="26"/>
      <c r="EF617" s="26"/>
      <c r="EG617" s="26"/>
      <c r="EH617" s="26"/>
      <c r="EI617" s="26"/>
      <c r="EJ617" s="26"/>
      <c r="EK617" s="26"/>
      <c r="EL617" s="26"/>
      <c r="EM617" s="26"/>
      <c r="EN617" s="26"/>
      <c r="EO617" s="26"/>
      <c r="EP617" s="26"/>
      <c r="EQ617" s="26"/>
      <c r="ER617" s="39"/>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c r="FX617" s="26"/>
      <c r="FY617" s="26"/>
      <c r="FZ617" s="26"/>
      <c r="GA617" s="26"/>
      <c r="GB617" s="26"/>
      <c r="GC617" s="26"/>
      <c r="GD617" s="26"/>
      <c r="GE617" s="26"/>
      <c r="GF617" s="26"/>
      <c r="GG617" s="26"/>
      <c r="GH617" s="26"/>
      <c r="GI617" s="26"/>
      <c r="GJ617" s="26"/>
      <c r="GK617" s="26"/>
      <c r="GL617" s="26"/>
      <c r="GM617" s="26"/>
      <c r="GN617" s="26"/>
      <c r="GO617" s="26"/>
      <c r="GP617" s="26"/>
      <c r="GQ617" s="26"/>
      <c r="GR617" s="26"/>
      <c r="GS617" s="26"/>
      <c r="GT617" s="26"/>
      <c r="GU617" s="26"/>
      <c r="GV617" s="26"/>
      <c r="GW617" s="26"/>
      <c r="GX617" s="26"/>
      <c r="GY617" s="26"/>
      <c r="GZ617" s="26"/>
      <c r="HA617" s="26"/>
      <c r="HB617" s="26"/>
      <c r="HC617" s="26"/>
      <c r="HD617" s="26"/>
      <c r="HE617" s="26"/>
      <c r="HF617" s="26"/>
      <c r="HG617" s="26"/>
      <c r="HH617" s="26"/>
      <c r="HI617" s="26"/>
      <c r="HJ617" s="26"/>
      <c r="HK617" s="26"/>
      <c r="HL617" s="26"/>
      <c r="HM617" s="26"/>
      <c r="HN617" s="26"/>
      <c r="HO617" s="26"/>
      <c r="HP617" s="26"/>
      <c r="HQ617" s="26"/>
      <c r="HR617" s="26"/>
      <c r="HS617" s="26"/>
      <c r="HT617" s="26"/>
      <c r="HU617" s="26"/>
      <c r="HV617" s="26"/>
      <c r="HW617" s="26"/>
      <c r="HX617" s="26"/>
      <c r="HY617" s="26"/>
      <c r="HZ617" s="26"/>
      <c r="IA617" s="26"/>
      <c r="IB617" s="26"/>
      <c r="IC617" s="26"/>
      <c r="ID617" s="26"/>
      <c r="IE617" s="26"/>
      <c r="IF617" s="26"/>
      <c r="IG617" s="26"/>
      <c r="IH617" s="26"/>
      <c r="II617" s="26"/>
      <c r="IJ617" s="26"/>
      <c r="IK617" s="26"/>
      <c r="IL617" s="26"/>
      <c r="IM617" s="26"/>
      <c r="IN617" s="26"/>
      <c r="IO617" s="26"/>
      <c r="IP617" s="26"/>
      <c r="IQ617" s="26"/>
      <c r="IR617" s="26"/>
      <c r="IS617" s="26"/>
      <c r="IT617" s="26"/>
      <c r="IU617" s="26"/>
      <c r="IV617" s="26"/>
      <c r="IW617" s="26"/>
      <c r="IX617" s="26"/>
      <c r="IY617" s="26"/>
      <c r="IZ617" s="26"/>
      <c r="JA617" s="26"/>
      <c r="JB617" s="26"/>
      <c r="JC617" s="26"/>
      <c r="JD617" s="26"/>
      <c r="JE617" s="26"/>
      <c r="JF617" s="26"/>
      <c r="JG617" s="39"/>
      <c r="JH617" s="26"/>
      <c r="JI617" s="26"/>
      <c r="JJ617" s="26"/>
      <c r="JK617" s="26"/>
      <c r="JL617" s="26"/>
      <c r="JM617" s="26"/>
      <c r="JN617" s="26"/>
      <c r="JO617" s="26"/>
      <c r="JP617" s="26"/>
      <c r="JQ617" s="26"/>
      <c r="JR617" s="26"/>
      <c r="JS617" s="26"/>
      <c r="JT617" s="26"/>
      <c r="JU617" s="26"/>
      <c r="JV617" s="26"/>
      <c r="JW617" s="26"/>
      <c r="JX617" s="26"/>
      <c r="JY617" s="26"/>
      <c r="JZ617" s="26"/>
      <c r="KA617" s="26"/>
      <c r="KB617" s="39"/>
    </row>
    <row r="618" spans="2:288" ht="15" customHeight="1" x14ac:dyDescent="0.25">
      <c r="B618" s="293" t="str">
        <f t="shared" si="81"/>
        <v>Desk 91</v>
      </c>
      <c r="C618" s="295" t="str">
        <f t="shared" si="83"/>
        <v/>
      </c>
      <c r="D618" s="295" t="str">
        <f t="shared" si="83"/>
        <v/>
      </c>
      <c r="E618" s="295" t="str">
        <f t="shared" si="83"/>
        <v/>
      </c>
      <c r="F618" s="295" t="str">
        <f t="shared" si="83"/>
        <v/>
      </c>
      <c r="G618" s="591" t="str">
        <f t="shared" si="83"/>
        <v/>
      </c>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39"/>
      <c r="DX618" s="26"/>
      <c r="DY618" s="26"/>
      <c r="DZ618" s="26"/>
      <c r="EA618" s="26"/>
      <c r="EB618" s="26"/>
      <c r="EC618" s="26"/>
      <c r="ED618" s="26"/>
      <c r="EE618" s="26"/>
      <c r="EF618" s="26"/>
      <c r="EG618" s="26"/>
      <c r="EH618" s="26"/>
      <c r="EI618" s="26"/>
      <c r="EJ618" s="26"/>
      <c r="EK618" s="26"/>
      <c r="EL618" s="26"/>
      <c r="EM618" s="26"/>
      <c r="EN618" s="26"/>
      <c r="EO618" s="26"/>
      <c r="EP618" s="26"/>
      <c r="EQ618" s="26"/>
      <c r="ER618" s="39"/>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c r="FX618" s="26"/>
      <c r="FY618" s="26"/>
      <c r="FZ618" s="26"/>
      <c r="GA618" s="26"/>
      <c r="GB618" s="26"/>
      <c r="GC618" s="26"/>
      <c r="GD618" s="26"/>
      <c r="GE618" s="26"/>
      <c r="GF618" s="26"/>
      <c r="GG618" s="26"/>
      <c r="GH618" s="26"/>
      <c r="GI618" s="26"/>
      <c r="GJ618" s="26"/>
      <c r="GK618" s="26"/>
      <c r="GL618" s="26"/>
      <c r="GM618" s="26"/>
      <c r="GN618" s="26"/>
      <c r="GO618" s="26"/>
      <c r="GP618" s="26"/>
      <c r="GQ618" s="26"/>
      <c r="GR618" s="26"/>
      <c r="GS618" s="26"/>
      <c r="GT618" s="26"/>
      <c r="GU618" s="26"/>
      <c r="GV618" s="26"/>
      <c r="GW618" s="26"/>
      <c r="GX618" s="26"/>
      <c r="GY618" s="26"/>
      <c r="GZ618" s="26"/>
      <c r="HA618" s="26"/>
      <c r="HB618" s="26"/>
      <c r="HC618" s="26"/>
      <c r="HD618" s="26"/>
      <c r="HE618" s="26"/>
      <c r="HF618" s="26"/>
      <c r="HG618" s="26"/>
      <c r="HH618" s="26"/>
      <c r="HI618" s="26"/>
      <c r="HJ618" s="26"/>
      <c r="HK618" s="26"/>
      <c r="HL618" s="26"/>
      <c r="HM618" s="26"/>
      <c r="HN618" s="26"/>
      <c r="HO618" s="26"/>
      <c r="HP618" s="26"/>
      <c r="HQ618" s="26"/>
      <c r="HR618" s="26"/>
      <c r="HS618" s="26"/>
      <c r="HT618" s="26"/>
      <c r="HU618" s="26"/>
      <c r="HV618" s="26"/>
      <c r="HW618" s="26"/>
      <c r="HX618" s="26"/>
      <c r="HY618" s="26"/>
      <c r="HZ618" s="26"/>
      <c r="IA618" s="26"/>
      <c r="IB618" s="26"/>
      <c r="IC618" s="26"/>
      <c r="ID618" s="26"/>
      <c r="IE618" s="26"/>
      <c r="IF618" s="26"/>
      <c r="IG618" s="26"/>
      <c r="IH618" s="26"/>
      <c r="II618" s="26"/>
      <c r="IJ618" s="26"/>
      <c r="IK618" s="26"/>
      <c r="IL618" s="26"/>
      <c r="IM618" s="26"/>
      <c r="IN618" s="26"/>
      <c r="IO618" s="26"/>
      <c r="IP618" s="26"/>
      <c r="IQ618" s="26"/>
      <c r="IR618" s="26"/>
      <c r="IS618" s="26"/>
      <c r="IT618" s="26"/>
      <c r="IU618" s="26"/>
      <c r="IV618" s="26"/>
      <c r="IW618" s="26"/>
      <c r="IX618" s="26"/>
      <c r="IY618" s="26"/>
      <c r="IZ618" s="26"/>
      <c r="JA618" s="26"/>
      <c r="JB618" s="26"/>
      <c r="JC618" s="26"/>
      <c r="JD618" s="26"/>
      <c r="JE618" s="26"/>
      <c r="JF618" s="26"/>
      <c r="JG618" s="39"/>
      <c r="JH618" s="26"/>
      <c r="JI618" s="26"/>
      <c r="JJ618" s="26"/>
      <c r="JK618" s="26"/>
      <c r="JL618" s="26"/>
      <c r="JM618" s="26"/>
      <c r="JN618" s="26"/>
      <c r="JO618" s="26"/>
      <c r="JP618" s="26"/>
      <c r="JQ618" s="26"/>
      <c r="JR618" s="26"/>
      <c r="JS618" s="26"/>
      <c r="JT618" s="26"/>
      <c r="JU618" s="26"/>
      <c r="JV618" s="26"/>
      <c r="JW618" s="26"/>
      <c r="JX618" s="26"/>
      <c r="JY618" s="26"/>
      <c r="JZ618" s="26"/>
      <c r="KA618" s="26"/>
      <c r="KB618" s="39"/>
    </row>
    <row r="619" spans="2:288" ht="15" customHeight="1" x14ac:dyDescent="0.25">
      <c r="B619" s="293" t="str">
        <f t="shared" si="81"/>
        <v>Desk 92</v>
      </c>
      <c r="C619" s="295" t="str">
        <f t="shared" si="83"/>
        <v/>
      </c>
      <c r="D619" s="295" t="str">
        <f t="shared" si="83"/>
        <v/>
      </c>
      <c r="E619" s="295" t="str">
        <f t="shared" si="83"/>
        <v/>
      </c>
      <c r="F619" s="295" t="str">
        <f t="shared" si="83"/>
        <v/>
      </c>
      <c r="G619" s="591" t="str">
        <f t="shared" si="83"/>
        <v/>
      </c>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39"/>
      <c r="DX619" s="26"/>
      <c r="DY619" s="26"/>
      <c r="DZ619" s="26"/>
      <c r="EA619" s="26"/>
      <c r="EB619" s="26"/>
      <c r="EC619" s="26"/>
      <c r="ED619" s="26"/>
      <c r="EE619" s="26"/>
      <c r="EF619" s="26"/>
      <c r="EG619" s="26"/>
      <c r="EH619" s="26"/>
      <c r="EI619" s="26"/>
      <c r="EJ619" s="26"/>
      <c r="EK619" s="26"/>
      <c r="EL619" s="26"/>
      <c r="EM619" s="26"/>
      <c r="EN619" s="26"/>
      <c r="EO619" s="26"/>
      <c r="EP619" s="26"/>
      <c r="EQ619" s="26"/>
      <c r="ER619" s="39"/>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c r="FX619" s="26"/>
      <c r="FY619" s="26"/>
      <c r="FZ619" s="26"/>
      <c r="GA619" s="26"/>
      <c r="GB619" s="26"/>
      <c r="GC619" s="26"/>
      <c r="GD619" s="26"/>
      <c r="GE619" s="26"/>
      <c r="GF619" s="26"/>
      <c r="GG619" s="26"/>
      <c r="GH619" s="26"/>
      <c r="GI619" s="26"/>
      <c r="GJ619" s="26"/>
      <c r="GK619" s="26"/>
      <c r="GL619" s="26"/>
      <c r="GM619" s="26"/>
      <c r="GN619" s="26"/>
      <c r="GO619" s="26"/>
      <c r="GP619" s="26"/>
      <c r="GQ619" s="26"/>
      <c r="GR619" s="26"/>
      <c r="GS619" s="26"/>
      <c r="GT619" s="26"/>
      <c r="GU619" s="26"/>
      <c r="GV619" s="26"/>
      <c r="GW619" s="26"/>
      <c r="GX619" s="26"/>
      <c r="GY619" s="26"/>
      <c r="GZ619" s="26"/>
      <c r="HA619" s="26"/>
      <c r="HB619" s="26"/>
      <c r="HC619" s="26"/>
      <c r="HD619" s="26"/>
      <c r="HE619" s="26"/>
      <c r="HF619" s="26"/>
      <c r="HG619" s="26"/>
      <c r="HH619" s="26"/>
      <c r="HI619" s="26"/>
      <c r="HJ619" s="26"/>
      <c r="HK619" s="26"/>
      <c r="HL619" s="26"/>
      <c r="HM619" s="26"/>
      <c r="HN619" s="26"/>
      <c r="HO619" s="26"/>
      <c r="HP619" s="26"/>
      <c r="HQ619" s="26"/>
      <c r="HR619" s="26"/>
      <c r="HS619" s="26"/>
      <c r="HT619" s="26"/>
      <c r="HU619" s="26"/>
      <c r="HV619" s="26"/>
      <c r="HW619" s="26"/>
      <c r="HX619" s="26"/>
      <c r="HY619" s="26"/>
      <c r="HZ619" s="26"/>
      <c r="IA619" s="26"/>
      <c r="IB619" s="26"/>
      <c r="IC619" s="26"/>
      <c r="ID619" s="26"/>
      <c r="IE619" s="26"/>
      <c r="IF619" s="26"/>
      <c r="IG619" s="26"/>
      <c r="IH619" s="26"/>
      <c r="II619" s="26"/>
      <c r="IJ619" s="26"/>
      <c r="IK619" s="26"/>
      <c r="IL619" s="26"/>
      <c r="IM619" s="26"/>
      <c r="IN619" s="26"/>
      <c r="IO619" s="26"/>
      <c r="IP619" s="26"/>
      <c r="IQ619" s="26"/>
      <c r="IR619" s="26"/>
      <c r="IS619" s="26"/>
      <c r="IT619" s="26"/>
      <c r="IU619" s="26"/>
      <c r="IV619" s="26"/>
      <c r="IW619" s="26"/>
      <c r="IX619" s="26"/>
      <c r="IY619" s="26"/>
      <c r="IZ619" s="26"/>
      <c r="JA619" s="26"/>
      <c r="JB619" s="26"/>
      <c r="JC619" s="26"/>
      <c r="JD619" s="26"/>
      <c r="JE619" s="26"/>
      <c r="JF619" s="26"/>
      <c r="JG619" s="39"/>
      <c r="JH619" s="26"/>
      <c r="JI619" s="26"/>
      <c r="JJ619" s="26"/>
      <c r="JK619" s="26"/>
      <c r="JL619" s="26"/>
      <c r="JM619" s="26"/>
      <c r="JN619" s="26"/>
      <c r="JO619" s="26"/>
      <c r="JP619" s="26"/>
      <c r="JQ619" s="26"/>
      <c r="JR619" s="26"/>
      <c r="JS619" s="26"/>
      <c r="JT619" s="26"/>
      <c r="JU619" s="26"/>
      <c r="JV619" s="26"/>
      <c r="JW619" s="26"/>
      <c r="JX619" s="26"/>
      <c r="JY619" s="26"/>
      <c r="JZ619" s="26"/>
      <c r="KA619" s="26"/>
      <c r="KB619" s="39"/>
    </row>
    <row r="620" spans="2:288" ht="15" customHeight="1" x14ac:dyDescent="0.25">
      <c r="B620" s="293" t="str">
        <f t="shared" si="81"/>
        <v>Desk 93</v>
      </c>
      <c r="C620" s="295" t="str">
        <f t="shared" si="83"/>
        <v/>
      </c>
      <c r="D620" s="295" t="str">
        <f t="shared" si="83"/>
        <v/>
      </c>
      <c r="E620" s="295" t="str">
        <f t="shared" si="83"/>
        <v/>
      </c>
      <c r="F620" s="295" t="str">
        <f t="shared" si="83"/>
        <v/>
      </c>
      <c r="G620" s="591" t="str">
        <f t="shared" si="83"/>
        <v/>
      </c>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39"/>
      <c r="DX620" s="26"/>
      <c r="DY620" s="26"/>
      <c r="DZ620" s="26"/>
      <c r="EA620" s="26"/>
      <c r="EB620" s="26"/>
      <c r="EC620" s="26"/>
      <c r="ED620" s="26"/>
      <c r="EE620" s="26"/>
      <c r="EF620" s="26"/>
      <c r="EG620" s="26"/>
      <c r="EH620" s="26"/>
      <c r="EI620" s="26"/>
      <c r="EJ620" s="26"/>
      <c r="EK620" s="26"/>
      <c r="EL620" s="26"/>
      <c r="EM620" s="26"/>
      <c r="EN620" s="26"/>
      <c r="EO620" s="26"/>
      <c r="EP620" s="26"/>
      <c r="EQ620" s="26"/>
      <c r="ER620" s="39"/>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c r="GU620" s="26"/>
      <c r="GV620" s="26"/>
      <c r="GW620" s="26"/>
      <c r="GX620" s="26"/>
      <c r="GY620" s="26"/>
      <c r="GZ620" s="26"/>
      <c r="HA620" s="26"/>
      <c r="HB620" s="26"/>
      <c r="HC620" s="26"/>
      <c r="HD620" s="26"/>
      <c r="HE620" s="26"/>
      <c r="HF620" s="26"/>
      <c r="HG620" s="26"/>
      <c r="HH620" s="26"/>
      <c r="HI620" s="26"/>
      <c r="HJ620" s="26"/>
      <c r="HK620" s="26"/>
      <c r="HL620" s="26"/>
      <c r="HM620" s="26"/>
      <c r="HN620" s="26"/>
      <c r="HO620" s="26"/>
      <c r="HP620" s="26"/>
      <c r="HQ620" s="26"/>
      <c r="HR620" s="26"/>
      <c r="HS620" s="26"/>
      <c r="HT620" s="26"/>
      <c r="HU620" s="26"/>
      <c r="HV620" s="26"/>
      <c r="HW620" s="26"/>
      <c r="HX620" s="26"/>
      <c r="HY620" s="26"/>
      <c r="HZ620" s="26"/>
      <c r="IA620" s="26"/>
      <c r="IB620" s="26"/>
      <c r="IC620" s="26"/>
      <c r="ID620" s="26"/>
      <c r="IE620" s="26"/>
      <c r="IF620" s="26"/>
      <c r="IG620" s="26"/>
      <c r="IH620" s="26"/>
      <c r="II620" s="26"/>
      <c r="IJ620" s="26"/>
      <c r="IK620" s="26"/>
      <c r="IL620" s="26"/>
      <c r="IM620" s="26"/>
      <c r="IN620" s="26"/>
      <c r="IO620" s="26"/>
      <c r="IP620" s="26"/>
      <c r="IQ620" s="26"/>
      <c r="IR620" s="26"/>
      <c r="IS620" s="26"/>
      <c r="IT620" s="26"/>
      <c r="IU620" s="26"/>
      <c r="IV620" s="26"/>
      <c r="IW620" s="26"/>
      <c r="IX620" s="26"/>
      <c r="IY620" s="26"/>
      <c r="IZ620" s="26"/>
      <c r="JA620" s="26"/>
      <c r="JB620" s="26"/>
      <c r="JC620" s="26"/>
      <c r="JD620" s="26"/>
      <c r="JE620" s="26"/>
      <c r="JF620" s="26"/>
      <c r="JG620" s="39"/>
      <c r="JH620" s="26"/>
      <c r="JI620" s="26"/>
      <c r="JJ620" s="26"/>
      <c r="JK620" s="26"/>
      <c r="JL620" s="26"/>
      <c r="JM620" s="26"/>
      <c r="JN620" s="26"/>
      <c r="JO620" s="26"/>
      <c r="JP620" s="26"/>
      <c r="JQ620" s="26"/>
      <c r="JR620" s="26"/>
      <c r="JS620" s="26"/>
      <c r="JT620" s="26"/>
      <c r="JU620" s="26"/>
      <c r="JV620" s="26"/>
      <c r="JW620" s="26"/>
      <c r="JX620" s="26"/>
      <c r="JY620" s="26"/>
      <c r="JZ620" s="26"/>
      <c r="KA620" s="26"/>
      <c r="KB620" s="39"/>
    </row>
    <row r="621" spans="2:288" ht="15" customHeight="1" x14ac:dyDescent="0.25">
      <c r="B621" s="293" t="str">
        <f t="shared" si="81"/>
        <v>Desk 94</v>
      </c>
      <c r="C621" s="295" t="str">
        <f t="shared" si="83"/>
        <v/>
      </c>
      <c r="D621" s="295" t="str">
        <f t="shared" si="83"/>
        <v/>
      </c>
      <c r="E621" s="295" t="str">
        <f t="shared" si="83"/>
        <v/>
      </c>
      <c r="F621" s="295" t="str">
        <f t="shared" si="83"/>
        <v/>
      </c>
      <c r="G621" s="591" t="str">
        <f t="shared" si="83"/>
        <v/>
      </c>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39"/>
      <c r="DX621" s="26"/>
      <c r="DY621" s="26"/>
      <c r="DZ621" s="26"/>
      <c r="EA621" s="26"/>
      <c r="EB621" s="26"/>
      <c r="EC621" s="26"/>
      <c r="ED621" s="26"/>
      <c r="EE621" s="26"/>
      <c r="EF621" s="26"/>
      <c r="EG621" s="26"/>
      <c r="EH621" s="26"/>
      <c r="EI621" s="26"/>
      <c r="EJ621" s="26"/>
      <c r="EK621" s="26"/>
      <c r="EL621" s="26"/>
      <c r="EM621" s="26"/>
      <c r="EN621" s="26"/>
      <c r="EO621" s="26"/>
      <c r="EP621" s="26"/>
      <c r="EQ621" s="26"/>
      <c r="ER621" s="39"/>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c r="GU621" s="26"/>
      <c r="GV621" s="26"/>
      <c r="GW621" s="26"/>
      <c r="GX621" s="26"/>
      <c r="GY621" s="26"/>
      <c r="GZ621" s="26"/>
      <c r="HA621" s="26"/>
      <c r="HB621" s="26"/>
      <c r="HC621" s="26"/>
      <c r="HD621" s="26"/>
      <c r="HE621" s="26"/>
      <c r="HF621" s="26"/>
      <c r="HG621" s="26"/>
      <c r="HH621" s="26"/>
      <c r="HI621" s="26"/>
      <c r="HJ621" s="26"/>
      <c r="HK621" s="26"/>
      <c r="HL621" s="26"/>
      <c r="HM621" s="26"/>
      <c r="HN621" s="26"/>
      <c r="HO621" s="26"/>
      <c r="HP621" s="26"/>
      <c r="HQ621" s="26"/>
      <c r="HR621" s="26"/>
      <c r="HS621" s="26"/>
      <c r="HT621" s="26"/>
      <c r="HU621" s="26"/>
      <c r="HV621" s="26"/>
      <c r="HW621" s="26"/>
      <c r="HX621" s="26"/>
      <c r="HY621" s="26"/>
      <c r="HZ621" s="26"/>
      <c r="IA621" s="26"/>
      <c r="IB621" s="26"/>
      <c r="IC621" s="26"/>
      <c r="ID621" s="26"/>
      <c r="IE621" s="26"/>
      <c r="IF621" s="26"/>
      <c r="IG621" s="26"/>
      <c r="IH621" s="26"/>
      <c r="II621" s="26"/>
      <c r="IJ621" s="26"/>
      <c r="IK621" s="26"/>
      <c r="IL621" s="26"/>
      <c r="IM621" s="26"/>
      <c r="IN621" s="26"/>
      <c r="IO621" s="26"/>
      <c r="IP621" s="26"/>
      <c r="IQ621" s="26"/>
      <c r="IR621" s="26"/>
      <c r="IS621" s="26"/>
      <c r="IT621" s="26"/>
      <c r="IU621" s="26"/>
      <c r="IV621" s="26"/>
      <c r="IW621" s="26"/>
      <c r="IX621" s="26"/>
      <c r="IY621" s="26"/>
      <c r="IZ621" s="26"/>
      <c r="JA621" s="26"/>
      <c r="JB621" s="26"/>
      <c r="JC621" s="26"/>
      <c r="JD621" s="26"/>
      <c r="JE621" s="26"/>
      <c r="JF621" s="26"/>
      <c r="JG621" s="39"/>
      <c r="JH621" s="26"/>
      <c r="JI621" s="26"/>
      <c r="JJ621" s="26"/>
      <c r="JK621" s="26"/>
      <c r="JL621" s="26"/>
      <c r="JM621" s="26"/>
      <c r="JN621" s="26"/>
      <c r="JO621" s="26"/>
      <c r="JP621" s="26"/>
      <c r="JQ621" s="26"/>
      <c r="JR621" s="26"/>
      <c r="JS621" s="26"/>
      <c r="JT621" s="26"/>
      <c r="JU621" s="26"/>
      <c r="JV621" s="26"/>
      <c r="JW621" s="26"/>
      <c r="JX621" s="26"/>
      <c r="JY621" s="26"/>
      <c r="JZ621" s="26"/>
      <c r="KA621" s="26"/>
      <c r="KB621" s="39"/>
    </row>
    <row r="622" spans="2:288" ht="15" customHeight="1" x14ac:dyDescent="0.25">
      <c r="B622" s="293" t="str">
        <f t="shared" si="81"/>
        <v>Desk 95</v>
      </c>
      <c r="C622" s="295" t="str">
        <f t="shared" si="83"/>
        <v/>
      </c>
      <c r="D622" s="295" t="str">
        <f t="shared" si="83"/>
        <v/>
      </c>
      <c r="E622" s="295" t="str">
        <f t="shared" si="83"/>
        <v/>
      </c>
      <c r="F622" s="295" t="str">
        <f t="shared" si="83"/>
        <v/>
      </c>
      <c r="G622" s="591" t="str">
        <f t="shared" si="83"/>
        <v/>
      </c>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39"/>
      <c r="DX622" s="26"/>
      <c r="DY622" s="26"/>
      <c r="DZ622" s="26"/>
      <c r="EA622" s="26"/>
      <c r="EB622" s="26"/>
      <c r="EC622" s="26"/>
      <c r="ED622" s="26"/>
      <c r="EE622" s="26"/>
      <c r="EF622" s="26"/>
      <c r="EG622" s="26"/>
      <c r="EH622" s="26"/>
      <c r="EI622" s="26"/>
      <c r="EJ622" s="26"/>
      <c r="EK622" s="26"/>
      <c r="EL622" s="26"/>
      <c r="EM622" s="26"/>
      <c r="EN622" s="26"/>
      <c r="EO622" s="26"/>
      <c r="EP622" s="26"/>
      <c r="EQ622" s="26"/>
      <c r="ER622" s="39"/>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c r="GK622" s="26"/>
      <c r="GL622" s="26"/>
      <c r="GM622" s="26"/>
      <c r="GN622" s="26"/>
      <c r="GO622" s="26"/>
      <c r="GP622" s="26"/>
      <c r="GQ622" s="26"/>
      <c r="GR622" s="26"/>
      <c r="GS622" s="26"/>
      <c r="GT622" s="26"/>
      <c r="GU622" s="26"/>
      <c r="GV622" s="26"/>
      <c r="GW622" s="26"/>
      <c r="GX622" s="26"/>
      <c r="GY622" s="26"/>
      <c r="GZ622" s="26"/>
      <c r="HA622" s="26"/>
      <c r="HB622" s="26"/>
      <c r="HC622" s="26"/>
      <c r="HD622" s="26"/>
      <c r="HE622" s="26"/>
      <c r="HF622" s="26"/>
      <c r="HG622" s="26"/>
      <c r="HH622" s="26"/>
      <c r="HI622" s="26"/>
      <c r="HJ622" s="26"/>
      <c r="HK622" s="26"/>
      <c r="HL622" s="26"/>
      <c r="HM622" s="26"/>
      <c r="HN622" s="26"/>
      <c r="HO622" s="26"/>
      <c r="HP622" s="26"/>
      <c r="HQ622" s="26"/>
      <c r="HR622" s="26"/>
      <c r="HS622" s="26"/>
      <c r="HT622" s="26"/>
      <c r="HU622" s="26"/>
      <c r="HV622" s="26"/>
      <c r="HW622" s="26"/>
      <c r="HX622" s="26"/>
      <c r="HY622" s="26"/>
      <c r="HZ622" s="26"/>
      <c r="IA622" s="26"/>
      <c r="IB622" s="26"/>
      <c r="IC622" s="26"/>
      <c r="ID622" s="26"/>
      <c r="IE622" s="26"/>
      <c r="IF622" s="26"/>
      <c r="IG622" s="26"/>
      <c r="IH622" s="26"/>
      <c r="II622" s="26"/>
      <c r="IJ622" s="26"/>
      <c r="IK622" s="26"/>
      <c r="IL622" s="26"/>
      <c r="IM622" s="26"/>
      <c r="IN622" s="26"/>
      <c r="IO622" s="26"/>
      <c r="IP622" s="26"/>
      <c r="IQ622" s="26"/>
      <c r="IR622" s="26"/>
      <c r="IS622" s="26"/>
      <c r="IT622" s="26"/>
      <c r="IU622" s="26"/>
      <c r="IV622" s="26"/>
      <c r="IW622" s="26"/>
      <c r="IX622" s="26"/>
      <c r="IY622" s="26"/>
      <c r="IZ622" s="26"/>
      <c r="JA622" s="26"/>
      <c r="JB622" s="26"/>
      <c r="JC622" s="26"/>
      <c r="JD622" s="26"/>
      <c r="JE622" s="26"/>
      <c r="JF622" s="26"/>
      <c r="JG622" s="39"/>
      <c r="JH622" s="26"/>
      <c r="JI622" s="26"/>
      <c r="JJ622" s="26"/>
      <c r="JK622" s="26"/>
      <c r="JL622" s="26"/>
      <c r="JM622" s="26"/>
      <c r="JN622" s="26"/>
      <c r="JO622" s="26"/>
      <c r="JP622" s="26"/>
      <c r="JQ622" s="26"/>
      <c r="JR622" s="26"/>
      <c r="JS622" s="26"/>
      <c r="JT622" s="26"/>
      <c r="JU622" s="26"/>
      <c r="JV622" s="26"/>
      <c r="JW622" s="26"/>
      <c r="JX622" s="26"/>
      <c r="JY622" s="26"/>
      <c r="JZ622" s="26"/>
      <c r="KA622" s="26"/>
      <c r="KB622" s="39"/>
    </row>
    <row r="623" spans="2:288" ht="15" customHeight="1" x14ac:dyDescent="0.25">
      <c r="B623" s="293" t="str">
        <f t="shared" si="81"/>
        <v>Desk 96</v>
      </c>
      <c r="C623" s="295" t="str">
        <f t="shared" si="83"/>
        <v/>
      </c>
      <c r="D623" s="295" t="str">
        <f t="shared" si="83"/>
        <v/>
      </c>
      <c r="E623" s="295" t="str">
        <f t="shared" si="83"/>
        <v/>
      </c>
      <c r="F623" s="295" t="str">
        <f t="shared" si="83"/>
        <v/>
      </c>
      <c r="G623" s="591" t="str">
        <f t="shared" si="83"/>
        <v/>
      </c>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39"/>
      <c r="DX623" s="26"/>
      <c r="DY623" s="26"/>
      <c r="DZ623" s="26"/>
      <c r="EA623" s="26"/>
      <c r="EB623" s="26"/>
      <c r="EC623" s="26"/>
      <c r="ED623" s="26"/>
      <c r="EE623" s="26"/>
      <c r="EF623" s="26"/>
      <c r="EG623" s="26"/>
      <c r="EH623" s="26"/>
      <c r="EI623" s="26"/>
      <c r="EJ623" s="26"/>
      <c r="EK623" s="26"/>
      <c r="EL623" s="26"/>
      <c r="EM623" s="26"/>
      <c r="EN623" s="26"/>
      <c r="EO623" s="26"/>
      <c r="EP623" s="26"/>
      <c r="EQ623" s="26"/>
      <c r="ER623" s="39"/>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c r="GU623" s="26"/>
      <c r="GV623" s="26"/>
      <c r="GW623" s="26"/>
      <c r="GX623" s="26"/>
      <c r="GY623" s="26"/>
      <c r="GZ623" s="26"/>
      <c r="HA623" s="26"/>
      <c r="HB623" s="26"/>
      <c r="HC623" s="26"/>
      <c r="HD623" s="26"/>
      <c r="HE623" s="26"/>
      <c r="HF623" s="26"/>
      <c r="HG623" s="26"/>
      <c r="HH623" s="26"/>
      <c r="HI623" s="26"/>
      <c r="HJ623" s="26"/>
      <c r="HK623" s="26"/>
      <c r="HL623" s="26"/>
      <c r="HM623" s="26"/>
      <c r="HN623" s="26"/>
      <c r="HO623" s="26"/>
      <c r="HP623" s="26"/>
      <c r="HQ623" s="26"/>
      <c r="HR623" s="26"/>
      <c r="HS623" s="26"/>
      <c r="HT623" s="26"/>
      <c r="HU623" s="26"/>
      <c r="HV623" s="26"/>
      <c r="HW623" s="26"/>
      <c r="HX623" s="26"/>
      <c r="HY623" s="26"/>
      <c r="HZ623" s="26"/>
      <c r="IA623" s="26"/>
      <c r="IB623" s="26"/>
      <c r="IC623" s="26"/>
      <c r="ID623" s="26"/>
      <c r="IE623" s="26"/>
      <c r="IF623" s="26"/>
      <c r="IG623" s="26"/>
      <c r="IH623" s="26"/>
      <c r="II623" s="26"/>
      <c r="IJ623" s="26"/>
      <c r="IK623" s="26"/>
      <c r="IL623" s="26"/>
      <c r="IM623" s="26"/>
      <c r="IN623" s="26"/>
      <c r="IO623" s="26"/>
      <c r="IP623" s="26"/>
      <c r="IQ623" s="26"/>
      <c r="IR623" s="26"/>
      <c r="IS623" s="26"/>
      <c r="IT623" s="26"/>
      <c r="IU623" s="26"/>
      <c r="IV623" s="26"/>
      <c r="IW623" s="26"/>
      <c r="IX623" s="26"/>
      <c r="IY623" s="26"/>
      <c r="IZ623" s="26"/>
      <c r="JA623" s="26"/>
      <c r="JB623" s="26"/>
      <c r="JC623" s="26"/>
      <c r="JD623" s="26"/>
      <c r="JE623" s="26"/>
      <c r="JF623" s="26"/>
      <c r="JG623" s="39"/>
      <c r="JH623" s="26"/>
      <c r="JI623" s="26"/>
      <c r="JJ623" s="26"/>
      <c r="JK623" s="26"/>
      <c r="JL623" s="26"/>
      <c r="JM623" s="26"/>
      <c r="JN623" s="26"/>
      <c r="JO623" s="26"/>
      <c r="JP623" s="26"/>
      <c r="JQ623" s="26"/>
      <c r="JR623" s="26"/>
      <c r="JS623" s="26"/>
      <c r="JT623" s="26"/>
      <c r="JU623" s="26"/>
      <c r="JV623" s="26"/>
      <c r="JW623" s="26"/>
      <c r="JX623" s="26"/>
      <c r="JY623" s="26"/>
      <c r="JZ623" s="26"/>
      <c r="KA623" s="26"/>
      <c r="KB623" s="39"/>
    </row>
    <row r="624" spans="2:288" ht="15" customHeight="1" x14ac:dyDescent="0.25">
      <c r="B624" s="293" t="str">
        <f t="shared" si="81"/>
        <v>Desk 97</v>
      </c>
      <c r="C624" s="295" t="str">
        <f t="shared" si="83"/>
        <v/>
      </c>
      <c r="D624" s="295" t="str">
        <f t="shared" si="83"/>
        <v/>
      </c>
      <c r="E624" s="295" t="str">
        <f t="shared" si="83"/>
        <v/>
      </c>
      <c r="F624" s="295" t="str">
        <f t="shared" si="83"/>
        <v/>
      </c>
      <c r="G624" s="591" t="str">
        <f t="shared" si="83"/>
        <v/>
      </c>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39"/>
      <c r="DX624" s="26"/>
      <c r="DY624" s="26"/>
      <c r="DZ624" s="26"/>
      <c r="EA624" s="26"/>
      <c r="EB624" s="26"/>
      <c r="EC624" s="26"/>
      <c r="ED624" s="26"/>
      <c r="EE624" s="26"/>
      <c r="EF624" s="26"/>
      <c r="EG624" s="26"/>
      <c r="EH624" s="26"/>
      <c r="EI624" s="26"/>
      <c r="EJ624" s="26"/>
      <c r="EK624" s="26"/>
      <c r="EL624" s="26"/>
      <c r="EM624" s="26"/>
      <c r="EN624" s="26"/>
      <c r="EO624" s="26"/>
      <c r="EP624" s="26"/>
      <c r="EQ624" s="26"/>
      <c r="ER624" s="39"/>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c r="GU624" s="26"/>
      <c r="GV624" s="26"/>
      <c r="GW624" s="26"/>
      <c r="GX624" s="26"/>
      <c r="GY624" s="26"/>
      <c r="GZ624" s="26"/>
      <c r="HA624" s="26"/>
      <c r="HB624" s="26"/>
      <c r="HC624" s="26"/>
      <c r="HD624" s="26"/>
      <c r="HE624" s="26"/>
      <c r="HF624" s="26"/>
      <c r="HG624" s="26"/>
      <c r="HH624" s="26"/>
      <c r="HI624" s="26"/>
      <c r="HJ624" s="26"/>
      <c r="HK624" s="26"/>
      <c r="HL624" s="26"/>
      <c r="HM624" s="26"/>
      <c r="HN624" s="26"/>
      <c r="HO624" s="26"/>
      <c r="HP624" s="26"/>
      <c r="HQ624" s="26"/>
      <c r="HR624" s="26"/>
      <c r="HS624" s="26"/>
      <c r="HT624" s="26"/>
      <c r="HU624" s="26"/>
      <c r="HV624" s="26"/>
      <c r="HW624" s="26"/>
      <c r="HX624" s="26"/>
      <c r="HY624" s="26"/>
      <c r="HZ624" s="26"/>
      <c r="IA624" s="26"/>
      <c r="IB624" s="26"/>
      <c r="IC624" s="26"/>
      <c r="ID624" s="26"/>
      <c r="IE624" s="26"/>
      <c r="IF624" s="26"/>
      <c r="IG624" s="26"/>
      <c r="IH624" s="26"/>
      <c r="II624" s="26"/>
      <c r="IJ624" s="26"/>
      <c r="IK624" s="26"/>
      <c r="IL624" s="26"/>
      <c r="IM624" s="26"/>
      <c r="IN624" s="26"/>
      <c r="IO624" s="26"/>
      <c r="IP624" s="26"/>
      <c r="IQ624" s="26"/>
      <c r="IR624" s="26"/>
      <c r="IS624" s="26"/>
      <c r="IT624" s="26"/>
      <c r="IU624" s="26"/>
      <c r="IV624" s="26"/>
      <c r="IW624" s="26"/>
      <c r="IX624" s="26"/>
      <c r="IY624" s="26"/>
      <c r="IZ624" s="26"/>
      <c r="JA624" s="26"/>
      <c r="JB624" s="26"/>
      <c r="JC624" s="26"/>
      <c r="JD624" s="26"/>
      <c r="JE624" s="26"/>
      <c r="JF624" s="26"/>
      <c r="JG624" s="39"/>
      <c r="JH624" s="26"/>
      <c r="JI624" s="26"/>
      <c r="JJ624" s="26"/>
      <c r="JK624" s="26"/>
      <c r="JL624" s="26"/>
      <c r="JM624" s="26"/>
      <c r="JN624" s="26"/>
      <c r="JO624" s="26"/>
      <c r="JP624" s="26"/>
      <c r="JQ624" s="26"/>
      <c r="JR624" s="26"/>
      <c r="JS624" s="26"/>
      <c r="JT624" s="26"/>
      <c r="JU624" s="26"/>
      <c r="JV624" s="26"/>
      <c r="JW624" s="26"/>
      <c r="JX624" s="26"/>
      <c r="JY624" s="26"/>
      <c r="JZ624" s="26"/>
      <c r="KA624" s="26"/>
      <c r="KB624" s="39"/>
    </row>
    <row r="625" spans="1:289" ht="15" customHeight="1" x14ac:dyDescent="0.25">
      <c r="B625" s="293" t="str">
        <f t="shared" si="81"/>
        <v>Desk 98</v>
      </c>
      <c r="C625" s="295" t="str">
        <f t="shared" ref="C625:G627" si="84">IF(ISBLANK(C108), "", C108)</f>
        <v/>
      </c>
      <c r="D625" s="295" t="str">
        <f t="shared" si="84"/>
        <v/>
      </c>
      <c r="E625" s="295" t="str">
        <f t="shared" si="84"/>
        <v/>
      </c>
      <c r="F625" s="295" t="str">
        <f t="shared" si="84"/>
        <v/>
      </c>
      <c r="G625" s="591" t="str">
        <f t="shared" si="84"/>
        <v/>
      </c>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39"/>
      <c r="DX625" s="26"/>
      <c r="DY625" s="26"/>
      <c r="DZ625" s="26"/>
      <c r="EA625" s="26"/>
      <c r="EB625" s="26"/>
      <c r="EC625" s="26"/>
      <c r="ED625" s="26"/>
      <c r="EE625" s="26"/>
      <c r="EF625" s="26"/>
      <c r="EG625" s="26"/>
      <c r="EH625" s="26"/>
      <c r="EI625" s="26"/>
      <c r="EJ625" s="26"/>
      <c r="EK625" s="26"/>
      <c r="EL625" s="26"/>
      <c r="EM625" s="26"/>
      <c r="EN625" s="26"/>
      <c r="EO625" s="26"/>
      <c r="EP625" s="26"/>
      <c r="EQ625" s="26"/>
      <c r="ER625" s="39"/>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c r="GU625" s="26"/>
      <c r="GV625" s="26"/>
      <c r="GW625" s="26"/>
      <c r="GX625" s="26"/>
      <c r="GY625" s="26"/>
      <c r="GZ625" s="26"/>
      <c r="HA625" s="26"/>
      <c r="HB625" s="26"/>
      <c r="HC625" s="26"/>
      <c r="HD625" s="26"/>
      <c r="HE625" s="26"/>
      <c r="HF625" s="26"/>
      <c r="HG625" s="26"/>
      <c r="HH625" s="26"/>
      <c r="HI625" s="26"/>
      <c r="HJ625" s="26"/>
      <c r="HK625" s="26"/>
      <c r="HL625" s="26"/>
      <c r="HM625" s="26"/>
      <c r="HN625" s="26"/>
      <c r="HO625" s="26"/>
      <c r="HP625" s="26"/>
      <c r="HQ625" s="26"/>
      <c r="HR625" s="26"/>
      <c r="HS625" s="26"/>
      <c r="HT625" s="26"/>
      <c r="HU625" s="26"/>
      <c r="HV625" s="26"/>
      <c r="HW625" s="26"/>
      <c r="HX625" s="26"/>
      <c r="HY625" s="26"/>
      <c r="HZ625" s="26"/>
      <c r="IA625" s="26"/>
      <c r="IB625" s="26"/>
      <c r="IC625" s="26"/>
      <c r="ID625" s="26"/>
      <c r="IE625" s="26"/>
      <c r="IF625" s="26"/>
      <c r="IG625" s="26"/>
      <c r="IH625" s="26"/>
      <c r="II625" s="26"/>
      <c r="IJ625" s="26"/>
      <c r="IK625" s="26"/>
      <c r="IL625" s="26"/>
      <c r="IM625" s="26"/>
      <c r="IN625" s="26"/>
      <c r="IO625" s="26"/>
      <c r="IP625" s="26"/>
      <c r="IQ625" s="26"/>
      <c r="IR625" s="26"/>
      <c r="IS625" s="26"/>
      <c r="IT625" s="26"/>
      <c r="IU625" s="26"/>
      <c r="IV625" s="26"/>
      <c r="IW625" s="26"/>
      <c r="IX625" s="26"/>
      <c r="IY625" s="26"/>
      <c r="IZ625" s="26"/>
      <c r="JA625" s="26"/>
      <c r="JB625" s="26"/>
      <c r="JC625" s="26"/>
      <c r="JD625" s="26"/>
      <c r="JE625" s="26"/>
      <c r="JF625" s="26"/>
      <c r="JG625" s="39"/>
      <c r="JH625" s="26"/>
      <c r="JI625" s="26"/>
      <c r="JJ625" s="26"/>
      <c r="JK625" s="26"/>
      <c r="JL625" s="26"/>
      <c r="JM625" s="26"/>
      <c r="JN625" s="26"/>
      <c r="JO625" s="26"/>
      <c r="JP625" s="26"/>
      <c r="JQ625" s="26"/>
      <c r="JR625" s="26"/>
      <c r="JS625" s="26"/>
      <c r="JT625" s="26"/>
      <c r="JU625" s="26"/>
      <c r="JV625" s="26"/>
      <c r="JW625" s="26"/>
      <c r="JX625" s="26"/>
      <c r="JY625" s="26"/>
      <c r="JZ625" s="26"/>
      <c r="KA625" s="26"/>
      <c r="KB625" s="39"/>
    </row>
    <row r="626" spans="1:289" ht="15" customHeight="1" x14ac:dyDescent="0.25">
      <c r="B626" s="293" t="str">
        <f t="shared" si="81"/>
        <v>Desk 99</v>
      </c>
      <c r="C626" s="295" t="str">
        <f t="shared" si="84"/>
        <v/>
      </c>
      <c r="D626" s="295" t="str">
        <f t="shared" si="84"/>
        <v/>
      </c>
      <c r="E626" s="295" t="str">
        <f t="shared" si="84"/>
        <v/>
      </c>
      <c r="F626" s="295" t="str">
        <f t="shared" si="84"/>
        <v/>
      </c>
      <c r="G626" s="591" t="str">
        <f t="shared" si="84"/>
        <v/>
      </c>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39"/>
      <c r="DX626" s="26"/>
      <c r="DY626" s="26"/>
      <c r="DZ626" s="26"/>
      <c r="EA626" s="26"/>
      <c r="EB626" s="26"/>
      <c r="EC626" s="26"/>
      <c r="ED626" s="26"/>
      <c r="EE626" s="26"/>
      <c r="EF626" s="26"/>
      <c r="EG626" s="26"/>
      <c r="EH626" s="26"/>
      <c r="EI626" s="26"/>
      <c r="EJ626" s="26"/>
      <c r="EK626" s="26"/>
      <c r="EL626" s="26"/>
      <c r="EM626" s="26"/>
      <c r="EN626" s="26"/>
      <c r="EO626" s="26"/>
      <c r="EP626" s="26"/>
      <c r="EQ626" s="26"/>
      <c r="ER626" s="39"/>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c r="GU626" s="26"/>
      <c r="GV626" s="26"/>
      <c r="GW626" s="26"/>
      <c r="GX626" s="26"/>
      <c r="GY626" s="26"/>
      <c r="GZ626" s="26"/>
      <c r="HA626" s="26"/>
      <c r="HB626" s="26"/>
      <c r="HC626" s="26"/>
      <c r="HD626" s="26"/>
      <c r="HE626" s="26"/>
      <c r="HF626" s="26"/>
      <c r="HG626" s="26"/>
      <c r="HH626" s="26"/>
      <c r="HI626" s="26"/>
      <c r="HJ626" s="26"/>
      <c r="HK626" s="26"/>
      <c r="HL626" s="26"/>
      <c r="HM626" s="26"/>
      <c r="HN626" s="26"/>
      <c r="HO626" s="26"/>
      <c r="HP626" s="26"/>
      <c r="HQ626" s="26"/>
      <c r="HR626" s="26"/>
      <c r="HS626" s="26"/>
      <c r="HT626" s="26"/>
      <c r="HU626" s="26"/>
      <c r="HV626" s="26"/>
      <c r="HW626" s="26"/>
      <c r="HX626" s="26"/>
      <c r="HY626" s="26"/>
      <c r="HZ626" s="26"/>
      <c r="IA626" s="26"/>
      <c r="IB626" s="26"/>
      <c r="IC626" s="26"/>
      <c r="ID626" s="26"/>
      <c r="IE626" s="26"/>
      <c r="IF626" s="26"/>
      <c r="IG626" s="26"/>
      <c r="IH626" s="26"/>
      <c r="II626" s="26"/>
      <c r="IJ626" s="26"/>
      <c r="IK626" s="26"/>
      <c r="IL626" s="26"/>
      <c r="IM626" s="26"/>
      <c r="IN626" s="26"/>
      <c r="IO626" s="26"/>
      <c r="IP626" s="26"/>
      <c r="IQ626" s="26"/>
      <c r="IR626" s="26"/>
      <c r="IS626" s="26"/>
      <c r="IT626" s="26"/>
      <c r="IU626" s="26"/>
      <c r="IV626" s="26"/>
      <c r="IW626" s="26"/>
      <c r="IX626" s="26"/>
      <c r="IY626" s="26"/>
      <c r="IZ626" s="26"/>
      <c r="JA626" s="26"/>
      <c r="JB626" s="26"/>
      <c r="JC626" s="26"/>
      <c r="JD626" s="26"/>
      <c r="JE626" s="26"/>
      <c r="JF626" s="26"/>
      <c r="JG626" s="39"/>
      <c r="JH626" s="26"/>
      <c r="JI626" s="26"/>
      <c r="JJ626" s="26"/>
      <c r="JK626" s="26"/>
      <c r="JL626" s="26"/>
      <c r="JM626" s="26"/>
      <c r="JN626" s="26"/>
      <c r="JO626" s="26"/>
      <c r="JP626" s="26"/>
      <c r="JQ626" s="26"/>
      <c r="JR626" s="26"/>
      <c r="JS626" s="26"/>
      <c r="JT626" s="26"/>
      <c r="JU626" s="26"/>
      <c r="JV626" s="26"/>
      <c r="JW626" s="26"/>
      <c r="JX626" s="26"/>
      <c r="JY626" s="26"/>
      <c r="JZ626" s="26"/>
      <c r="KA626" s="26"/>
      <c r="KB626" s="39"/>
    </row>
    <row r="627" spans="1:289" ht="15" customHeight="1" x14ac:dyDescent="0.25">
      <c r="B627" s="296" t="str">
        <f t="shared" si="81"/>
        <v>Desk 100</v>
      </c>
      <c r="C627" s="297" t="str">
        <f t="shared" si="84"/>
        <v/>
      </c>
      <c r="D627" s="297" t="str">
        <f t="shared" si="84"/>
        <v/>
      </c>
      <c r="E627" s="297" t="str">
        <f t="shared" si="84"/>
        <v/>
      </c>
      <c r="F627" s="297" t="str">
        <f t="shared" si="84"/>
        <v/>
      </c>
      <c r="G627" s="591" t="str">
        <f t="shared" si="84"/>
        <v/>
      </c>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33"/>
      <c r="BF627" s="33"/>
      <c r="BG627" s="33"/>
      <c r="BH627" s="33"/>
      <c r="BI627" s="33"/>
      <c r="BJ627" s="33"/>
      <c r="BK627" s="33"/>
      <c r="BL627" s="33"/>
      <c r="BM627" s="33"/>
      <c r="BN627" s="33"/>
      <c r="BO627" s="33"/>
      <c r="BP627" s="33"/>
      <c r="BQ627" s="33"/>
      <c r="BR627" s="33"/>
      <c r="BS627" s="33"/>
      <c r="BT627" s="33"/>
      <c r="BU627" s="33"/>
      <c r="BV627" s="33"/>
      <c r="BW627" s="33"/>
      <c r="BX627" s="33"/>
      <c r="BY627" s="33"/>
      <c r="BZ627" s="33"/>
      <c r="CA627" s="33"/>
      <c r="CB627" s="33"/>
      <c r="CC627" s="33"/>
      <c r="CD627" s="33"/>
      <c r="CE627" s="33"/>
      <c r="CF627" s="33"/>
      <c r="CG627" s="33"/>
      <c r="CH627" s="33"/>
      <c r="CI627" s="33"/>
      <c r="CJ627" s="33"/>
      <c r="CK627" s="33"/>
      <c r="CL627" s="33"/>
      <c r="CM627" s="33"/>
      <c r="CN627" s="33"/>
      <c r="CO627" s="33"/>
      <c r="CP627" s="33"/>
      <c r="CQ627" s="33"/>
      <c r="CR627" s="33"/>
      <c r="CS627" s="33"/>
      <c r="CT627" s="33"/>
      <c r="CU627" s="33"/>
      <c r="CV627" s="33"/>
      <c r="CW627" s="33"/>
      <c r="CX627" s="33"/>
      <c r="CY627" s="33"/>
      <c r="CZ627" s="33"/>
      <c r="DA627" s="33"/>
      <c r="DB627" s="33"/>
      <c r="DC627" s="33"/>
      <c r="DD627" s="33"/>
      <c r="DE627" s="33"/>
      <c r="DF627" s="33"/>
      <c r="DG627" s="33"/>
      <c r="DH627" s="33"/>
      <c r="DI627" s="33"/>
      <c r="DJ627" s="33"/>
      <c r="DK627" s="33"/>
      <c r="DL627" s="33"/>
      <c r="DM627" s="33"/>
      <c r="DN627" s="33"/>
      <c r="DO627" s="33"/>
      <c r="DP627" s="33"/>
      <c r="DQ627" s="33"/>
      <c r="DR627" s="33"/>
      <c r="DS627" s="33"/>
      <c r="DT627" s="33"/>
      <c r="DU627" s="33"/>
      <c r="DV627" s="33"/>
      <c r="DW627" s="81"/>
      <c r="DX627" s="33"/>
      <c r="DY627" s="33"/>
      <c r="DZ627" s="33"/>
      <c r="EA627" s="33"/>
      <c r="EB627" s="33"/>
      <c r="EC627" s="33"/>
      <c r="ED627" s="33"/>
      <c r="EE627" s="33"/>
      <c r="EF627" s="33"/>
      <c r="EG627" s="33"/>
      <c r="EH627" s="33"/>
      <c r="EI627" s="33"/>
      <c r="EJ627" s="33"/>
      <c r="EK627" s="33"/>
      <c r="EL627" s="33"/>
      <c r="EM627" s="33"/>
      <c r="EN627" s="33"/>
      <c r="EO627" s="33"/>
      <c r="EP627" s="33"/>
      <c r="EQ627" s="33"/>
      <c r="ER627" s="81"/>
      <c r="ES627" s="33"/>
      <c r="ET627" s="33"/>
      <c r="EU627" s="33"/>
      <c r="EV627" s="33"/>
      <c r="EW627" s="33"/>
      <c r="EX627" s="33"/>
      <c r="EY627" s="33"/>
      <c r="EZ627" s="33"/>
      <c r="FA627" s="33"/>
      <c r="FB627" s="33"/>
      <c r="FC627" s="33"/>
      <c r="FD627" s="33"/>
      <c r="FE627" s="33"/>
      <c r="FF627" s="33"/>
      <c r="FG627" s="33"/>
      <c r="FH627" s="33"/>
      <c r="FI627" s="33"/>
      <c r="FJ627" s="33"/>
      <c r="FK627" s="33"/>
      <c r="FL627" s="33"/>
      <c r="FM627" s="33"/>
      <c r="FN627" s="33"/>
      <c r="FO627" s="33"/>
      <c r="FP627" s="33"/>
      <c r="FQ627" s="33"/>
      <c r="FR627" s="33"/>
      <c r="FS627" s="33"/>
      <c r="FT627" s="33"/>
      <c r="FU627" s="33"/>
      <c r="FV627" s="33"/>
      <c r="FW627" s="33"/>
      <c r="FX627" s="33"/>
      <c r="FY627" s="33"/>
      <c r="FZ627" s="33"/>
      <c r="GA627" s="33"/>
      <c r="GB627" s="33"/>
      <c r="GC627" s="33"/>
      <c r="GD627" s="33"/>
      <c r="GE627" s="33"/>
      <c r="GF627" s="33"/>
      <c r="GG627" s="33"/>
      <c r="GH627" s="33"/>
      <c r="GI627" s="33"/>
      <c r="GJ627" s="33"/>
      <c r="GK627" s="33"/>
      <c r="GL627" s="33"/>
      <c r="GM627" s="33"/>
      <c r="GN627" s="33"/>
      <c r="GO627" s="33"/>
      <c r="GP627" s="33"/>
      <c r="GQ627" s="33"/>
      <c r="GR627" s="33"/>
      <c r="GS627" s="33"/>
      <c r="GT627" s="33"/>
      <c r="GU627" s="33"/>
      <c r="GV627" s="33"/>
      <c r="GW627" s="33"/>
      <c r="GX627" s="33"/>
      <c r="GY627" s="33"/>
      <c r="GZ627" s="33"/>
      <c r="HA627" s="33"/>
      <c r="HB627" s="33"/>
      <c r="HC627" s="33"/>
      <c r="HD627" s="33"/>
      <c r="HE627" s="33"/>
      <c r="HF627" s="33"/>
      <c r="HG627" s="33"/>
      <c r="HH627" s="33"/>
      <c r="HI627" s="33"/>
      <c r="HJ627" s="33"/>
      <c r="HK627" s="33"/>
      <c r="HL627" s="33"/>
      <c r="HM627" s="33"/>
      <c r="HN627" s="33"/>
      <c r="HO627" s="33"/>
      <c r="HP627" s="33"/>
      <c r="HQ627" s="33"/>
      <c r="HR627" s="33"/>
      <c r="HS627" s="33"/>
      <c r="HT627" s="33"/>
      <c r="HU627" s="33"/>
      <c r="HV627" s="33"/>
      <c r="HW627" s="33"/>
      <c r="HX627" s="33"/>
      <c r="HY627" s="33"/>
      <c r="HZ627" s="33"/>
      <c r="IA627" s="33"/>
      <c r="IB627" s="33"/>
      <c r="IC627" s="33"/>
      <c r="ID627" s="33"/>
      <c r="IE627" s="33"/>
      <c r="IF627" s="33"/>
      <c r="IG627" s="33"/>
      <c r="IH627" s="33"/>
      <c r="II627" s="33"/>
      <c r="IJ627" s="33"/>
      <c r="IK627" s="33"/>
      <c r="IL627" s="33"/>
      <c r="IM627" s="33"/>
      <c r="IN627" s="33"/>
      <c r="IO627" s="33"/>
      <c r="IP627" s="33"/>
      <c r="IQ627" s="33"/>
      <c r="IR627" s="33"/>
      <c r="IS627" s="33"/>
      <c r="IT627" s="33"/>
      <c r="IU627" s="33"/>
      <c r="IV627" s="33"/>
      <c r="IW627" s="33"/>
      <c r="IX627" s="33"/>
      <c r="IY627" s="33"/>
      <c r="IZ627" s="33"/>
      <c r="JA627" s="33"/>
      <c r="JB627" s="33"/>
      <c r="JC627" s="33"/>
      <c r="JD627" s="33"/>
      <c r="JE627" s="33"/>
      <c r="JF627" s="33"/>
      <c r="JG627" s="81"/>
      <c r="JH627" s="33"/>
      <c r="JI627" s="33"/>
      <c r="JJ627" s="33"/>
      <c r="JK627" s="33"/>
      <c r="JL627" s="33"/>
      <c r="JM627" s="33"/>
      <c r="JN627" s="33"/>
      <c r="JO627" s="33"/>
      <c r="JP627" s="33"/>
      <c r="JQ627" s="33"/>
      <c r="JR627" s="33"/>
      <c r="JS627" s="33"/>
      <c r="JT627" s="33"/>
      <c r="JU627" s="33"/>
      <c r="JV627" s="33"/>
      <c r="JW627" s="33"/>
      <c r="JX627" s="33"/>
      <c r="JY627" s="33"/>
      <c r="JZ627" s="33"/>
      <c r="KA627" s="33"/>
      <c r="KB627" s="81"/>
    </row>
    <row r="628" spans="1:289" ht="15" customHeight="1" x14ac:dyDescent="0.25">
      <c r="B628" s="649" t="s">
        <v>618</v>
      </c>
      <c r="C628" s="592"/>
      <c r="D628" s="592"/>
      <c r="E628" s="592"/>
      <c r="F628" s="592"/>
      <c r="G628" s="592"/>
      <c r="H628" s="648"/>
      <c r="I628" s="648"/>
      <c r="J628" s="648"/>
      <c r="K628" s="648"/>
      <c r="L628" s="648"/>
      <c r="M628" s="648"/>
      <c r="N628" s="648"/>
      <c r="O628" s="648"/>
      <c r="P628" s="648"/>
      <c r="Q628" s="648"/>
      <c r="R628" s="648"/>
      <c r="S628" s="648"/>
      <c r="T628" s="648"/>
      <c r="U628" s="648"/>
      <c r="V628" s="648"/>
      <c r="W628" s="648"/>
      <c r="X628" s="648"/>
      <c r="Y628" s="648"/>
      <c r="Z628" s="648"/>
      <c r="AA628" s="648"/>
      <c r="AB628" s="648"/>
      <c r="AC628" s="648"/>
      <c r="AD628" s="648"/>
      <c r="AE628" s="648"/>
      <c r="AF628" s="648"/>
      <c r="AG628" s="648"/>
      <c r="AH628" s="648"/>
      <c r="AI628" s="648"/>
      <c r="AJ628" s="648"/>
      <c r="AK628" s="648"/>
      <c r="AL628" s="648"/>
      <c r="AM628" s="648"/>
      <c r="AN628" s="648"/>
      <c r="AO628" s="648"/>
      <c r="AP628" s="648"/>
      <c r="AQ628" s="648"/>
      <c r="AR628" s="648"/>
      <c r="AS628" s="648"/>
      <c r="AT628" s="648"/>
      <c r="AU628" s="648"/>
      <c r="AV628" s="648"/>
      <c r="AW628" s="648"/>
      <c r="AX628" s="648"/>
      <c r="AY628" s="648"/>
      <c r="AZ628" s="648"/>
      <c r="BA628" s="648"/>
      <c r="BB628" s="648"/>
      <c r="BC628" s="648"/>
      <c r="BD628" s="648"/>
      <c r="BE628" s="648"/>
      <c r="BF628" s="648"/>
      <c r="BG628" s="648"/>
      <c r="BH628" s="648"/>
      <c r="BI628" s="648"/>
      <c r="BJ628" s="648"/>
      <c r="BK628" s="648"/>
      <c r="BL628" s="648"/>
      <c r="BM628" s="648"/>
      <c r="BN628" s="648"/>
      <c r="BO628" s="648"/>
      <c r="BP628" s="648"/>
      <c r="BQ628" s="648"/>
      <c r="BR628" s="648"/>
      <c r="BS628" s="648"/>
      <c r="BT628" s="648"/>
      <c r="BU628" s="648"/>
      <c r="BV628" s="648"/>
      <c r="BW628" s="648"/>
      <c r="BX628" s="648"/>
      <c r="BY628" s="648"/>
      <c r="BZ628" s="648"/>
      <c r="CA628" s="648"/>
      <c r="CB628" s="648"/>
      <c r="CC628" s="648"/>
      <c r="CD628" s="648"/>
      <c r="CE628" s="648"/>
      <c r="CF628" s="648"/>
      <c r="CG628" s="648"/>
      <c r="CH628" s="648"/>
      <c r="CI628" s="648"/>
      <c r="CJ628" s="648"/>
      <c r="CK628" s="648"/>
      <c r="CL628" s="648"/>
      <c r="CM628" s="648"/>
      <c r="CN628" s="648"/>
      <c r="CO628" s="648"/>
      <c r="CP628" s="648"/>
      <c r="CQ628" s="648"/>
      <c r="CR628" s="648"/>
      <c r="CS628" s="648"/>
      <c r="CT628" s="648"/>
      <c r="CU628" s="648"/>
      <c r="CV628" s="648"/>
      <c r="CW628" s="648"/>
      <c r="CX628" s="648"/>
      <c r="CY628" s="648"/>
      <c r="CZ628" s="648"/>
      <c r="DA628" s="648"/>
      <c r="DB628" s="648"/>
      <c r="DC628" s="648"/>
      <c r="DD628" s="648"/>
      <c r="DE628" s="648"/>
      <c r="DF628" s="648"/>
      <c r="DG628" s="648"/>
      <c r="DH628" s="648"/>
      <c r="DI628" s="648"/>
      <c r="DJ628" s="648"/>
      <c r="DK628" s="648"/>
      <c r="DL628" s="648"/>
      <c r="DM628" s="648"/>
      <c r="DN628" s="648"/>
      <c r="DO628" s="648"/>
      <c r="DP628" s="648"/>
      <c r="DQ628" s="648"/>
      <c r="DR628" s="648"/>
      <c r="DS628" s="648"/>
      <c r="DT628" s="648"/>
      <c r="DU628" s="648"/>
      <c r="DV628" s="648"/>
      <c r="DW628" s="633"/>
      <c r="DX628" s="648"/>
      <c r="DY628" s="648"/>
      <c r="DZ628" s="648"/>
      <c r="EA628" s="648"/>
      <c r="EB628" s="648"/>
      <c r="EC628" s="648"/>
      <c r="ED628" s="648"/>
      <c r="EE628" s="648"/>
      <c r="EF628" s="648"/>
      <c r="EG628" s="648"/>
      <c r="EH628" s="648"/>
      <c r="EI628" s="648"/>
      <c r="EJ628" s="648"/>
      <c r="EK628" s="648"/>
      <c r="EL628" s="648"/>
      <c r="EM628" s="648"/>
      <c r="EN628" s="648"/>
      <c r="EO628" s="648"/>
      <c r="EP628" s="648"/>
      <c r="EQ628" s="648"/>
      <c r="ER628" s="633"/>
      <c r="ES628" s="648"/>
      <c r="ET628" s="648"/>
      <c r="EU628" s="648"/>
      <c r="EV628" s="648"/>
      <c r="EW628" s="648"/>
      <c r="EX628" s="648"/>
      <c r="EY628" s="648"/>
      <c r="EZ628" s="648"/>
      <c r="FA628" s="648"/>
      <c r="FB628" s="648"/>
      <c r="FC628" s="648"/>
      <c r="FD628" s="648"/>
      <c r="FE628" s="648"/>
      <c r="FF628" s="648"/>
      <c r="FG628" s="648"/>
      <c r="FH628" s="648"/>
      <c r="FI628" s="648"/>
      <c r="FJ628" s="648"/>
      <c r="FK628" s="648"/>
      <c r="FL628" s="648"/>
      <c r="FM628" s="648"/>
      <c r="FN628" s="648"/>
      <c r="FO628" s="648"/>
      <c r="FP628" s="648"/>
      <c r="FQ628" s="648"/>
      <c r="FR628" s="648"/>
      <c r="FS628" s="648"/>
      <c r="FT628" s="648"/>
      <c r="FU628" s="648"/>
      <c r="FV628" s="648"/>
      <c r="FW628" s="648"/>
      <c r="FX628" s="648"/>
      <c r="FY628" s="648"/>
      <c r="FZ628" s="648"/>
      <c r="GA628" s="648"/>
      <c r="GB628" s="648"/>
      <c r="GC628" s="648"/>
      <c r="GD628" s="648"/>
      <c r="GE628" s="648"/>
      <c r="GF628" s="648"/>
      <c r="GG628" s="648"/>
      <c r="GH628" s="648"/>
      <c r="GI628" s="648"/>
      <c r="GJ628" s="648"/>
      <c r="GK628" s="648"/>
      <c r="GL628" s="648"/>
      <c r="GM628" s="648"/>
      <c r="GN628" s="648"/>
      <c r="GO628" s="648"/>
      <c r="GP628" s="648"/>
      <c r="GQ628" s="648"/>
      <c r="GR628" s="648"/>
      <c r="GS628" s="648"/>
      <c r="GT628" s="648"/>
      <c r="GU628" s="648"/>
      <c r="GV628" s="648"/>
      <c r="GW628" s="648"/>
      <c r="GX628" s="648"/>
      <c r="GY628" s="648"/>
      <c r="GZ628" s="648"/>
      <c r="HA628" s="648"/>
      <c r="HB628" s="648"/>
      <c r="HC628" s="648"/>
      <c r="HD628" s="648"/>
      <c r="HE628" s="648"/>
      <c r="HF628" s="648"/>
      <c r="HG628" s="648"/>
      <c r="HH628" s="648"/>
      <c r="HI628" s="648"/>
      <c r="HJ628" s="648"/>
      <c r="HK628" s="648"/>
      <c r="HL628" s="648"/>
      <c r="HM628" s="648"/>
      <c r="HN628" s="648"/>
      <c r="HO628" s="648"/>
      <c r="HP628" s="648"/>
      <c r="HQ628" s="648"/>
      <c r="HR628" s="648"/>
      <c r="HS628" s="648"/>
      <c r="HT628" s="648"/>
      <c r="HU628" s="648"/>
      <c r="HV628" s="648"/>
      <c r="HW628" s="648"/>
      <c r="HX628" s="648"/>
      <c r="HY628" s="648"/>
      <c r="HZ628" s="648"/>
      <c r="IA628" s="648"/>
      <c r="IB628" s="648"/>
      <c r="IC628" s="648"/>
      <c r="ID628" s="648"/>
      <c r="IE628" s="648"/>
      <c r="IF628" s="648"/>
      <c r="IG628" s="648"/>
      <c r="IH628" s="648"/>
      <c r="II628" s="648"/>
      <c r="IJ628" s="648"/>
      <c r="IK628" s="648"/>
      <c r="IL628" s="648"/>
      <c r="IM628" s="648"/>
      <c r="IN628" s="648"/>
      <c r="IO628" s="648"/>
      <c r="IP628" s="648"/>
      <c r="IQ628" s="648"/>
      <c r="IR628" s="648"/>
      <c r="IS628" s="648"/>
      <c r="IT628" s="648"/>
      <c r="IU628" s="648"/>
      <c r="IV628" s="648"/>
      <c r="IW628" s="648"/>
      <c r="IX628" s="648"/>
      <c r="IY628" s="648"/>
      <c r="IZ628" s="648"/>
      <c r="JA628" s="648"/>
      <c r="JB628" s="648"/>
      <c r="JC628" s="648"/>
      <c r="JD628" s="648"/>
      <c r="JE628" s="648"/>
      <c r="JF628" s="648"/>
      <c r="JG628" s="633"/>
      <c r="JH628" s="648"/>
      <c r="JI628" s="648"/>
      <c r="JJ628" s="648"/>
      <c r="JK628" s="648"/>
      <c r="JL628" s="648"/>
      <c r="JM628" s="648"/>
      <c r="JN628" s="648"/>
      <c r="JO628" s="648"/>
      <c r="JP628" s="648"/>
      <c r="JQ628" s="648"/>
      <c r="JR628" s="648"/>
      <c r="JS628" s="648"/>
      <c r="JT628" s="648"/>
      <c r="JU628" s="648"/>
      <c r="JV628" s="648"/>
      <c r="JW628" s="648"/>
      <c r="JX628" s="648"/>
      <c r="JY628" s="648"/>
      <c r="JZ628" s="648"/>
      <c r="KA628" s="648"/>
      <c r="KB628" s="633"/>
    </row>
    <row r="629" spans="1:289" s="447" customFormat="1" ht="60" customHeight="1" x14ac:dyDescent="0.25">
      <c r="A629" s="653" t="s">
        <v>737</v>
      </c>
      <c r="B629" s="360"/>
      <c r="C629" s="360"/>
      <c r="D629" s="360"/>
      <c r="E629" s="360"/>
      <c r="F629" s="360"/>
      <c r="G629" s="360"/>
      <c r="H629" s="360"/>
      <c r="I629" s="360"/>
      <c r="J629" s="360"/>
      <c r="K629" s="360"/>
      <c r="L629" s="360"/>
      <c r="M629" s="360"/>
      <c r="N629" s="360"/>
      <c r="O629" s="360"/>
      <c r="P629" s="360"/>
      <c r="ES629" s="360"/>
      <c r="ET629" s="360"/>
      <c r="EU629" s="360"/>
      <c r="EV629" s="360"/>
      <c r="EW629" s="360"/>
      <c r="EX629" s="360"/>
      <c r="EY629" s="360"/>
      <c r="EZ629" s="360"/>
      <c r="KC629" s="639"/>
    </row>
    <row r="630" spans="1:289" ht="57" customHeight="1" x14ac:dyDescent="0.25">
      <c r="B630" s="640" t="s">
        <v>517</v>
      </c>
      <c r="C630" s="589" t="s">
        <v>675</v>
      </c>
      <c r="D630" s="641" t="s">
        <v>646</v>
      </c>
      <c r="E630" s="589" t="s">
        <v>647</v>
      </c>
      <c r="F630" s="589" t="s">
        <v>676</v>
      </c>
      <c r="G630" s="589" t="s">
        <v>953</v>
      </c>
      <c r="H630" s="589" t="s">
        <v>515</v>
      </c>
      <c r="I630" s="589" t="str">
        <f t="shared" ref="I630:BT630" si="85">"T+" &amp; (COLUMN(I630)-COLUMN($H630))</f>
        <v>T+1</v>
      </c>
      <c r="J630" s="589" t="str">
        <f t="shared" si="85"/>
        <v>T+2</v>
      </c>
      <c r="K630" s="589" t="str">
        <f t="shared" si="85"/>
        <v>T+3</v>
      </c>
      <c r="L630" s="589" t="str">
        <f t="shared" si="85"/>
        <v>T+4</v>
      </c>
      <c r="M630" s="589" t="str">
        <f t="shared" si="85"/>
        <v>T+5</v>
      </c>
      <c r="N630" s="589" t="str">
        <f t="shared" si="85"/>
        <v>T+6</v>
      </c>
      <c r="O630" s="589" t="str">
        <f t="shared" si="85"/>
        <v>T+7</v>
      </c>
      <c r="P630" s="589" t="str">
        <f t="shared" si="85"/>
        <v>T+8</v>
      </c>
      <c r="Q630" s="589" t="str">
        <f t="shared" si="85"/>
        <v>T+9</v>
      </c>
      <c r="R630" s="589" t="str">
        <f t="shared" si="85"/>
        <v>T+10</v>
      </c>
      <c r="S630" s="589" t="str">
        <f t="shared" si="85"/>
        <v>T+11</v>
      </c>
      <c r="T630" s="589" t="str">
        <f t="shared" si="85"/>
        <v>T+12</v>
      </c>
      <c r="U630" s="589" t="str">
        <f t="shared" si="85"/>
        <v>T+13</v>
      </c>
      <c r="V630" s="589" t="str">
        <f t="shared" si="85"/>
        <v>T+14</v>
      </c>
      <c r="W630" s="589" t="str">
        <f t="shared" si="85"/>
        <v>T+15</v>
      </c>
      <c r="X630" s="589" t="str">
        <f t="shared" si="85"/>
        <v>T+16</v>
      </c>
      <c r="Y630" s="589" t="str">
        <f t="shared" si="85"/>
        <v>T+17</v>
      </c>
      <c r="Z630" s="589" t="str">
        <f t="shared" si="85"/>
        <v>T+18</v>
      </c>
      <c r="AA630" s="589" t="str">
        <f t="shared" si="85"/>
        <v>T+19</v>
      </c>
      <c r="AB630" s="589" t="str">
        <f t="shared" si="85"/>
        <v>T+20</v>
      </c>
      <c r="AC630" s="589" t="str">
        <f t="shared" si="85"/>
        <v>T+21</v>
      </c>
      <c r="AD630" s="589" t="str">
        <f t="shared" si="85"/>
        <v>T+22</v>
      </c>
      <c r="AE630" s="589" t="str">
        <f t="shared" si="85"/>
        <v>T+23</v>
      </c>
      <c r="AF630" s="589" t="str">
        <f t="shared" si="85"/>
        <v>T+24</v>
      </c>
      <c r="AG630" s="589" t="str">
        <f t="shared" si="85"/>
        <v>T+25</v>
      </c>
      <c r="AH630" s="589" t="str">
        <f t="shared" si="85"/>
        <v>T+26</v>
      </c>
      <c r="AI630" s="589" t="str">
        <f t="shared" si="85"/>
        <v>T+27</v>
      </c>
      <c r="AJ630" s="589" t="str">
        <f t="shared" si="85"/>
        <v>T+28</v>
      </c>
      <c r="AK630" s="589" t="str">
        <f t="shared" si="85"/>
        <v>T+29</v>
      </c>
      <c r="AL630" s="589" t="str">
        <f t="shared" si="85"/>
        <v>T+30</v>
      </c>
      <c r="AM630" s="589" t="str">
        <f t="shared" si="85"/>
        <v>T+31</v>
      </c>
      <c r="AN630" s="589" t="str">
        <f t="shared" si="85"/>
        <v>T+32</v>
      </c>
      <c r="AO630" s="589" t="str">
        <f t="shared" si="85"/>
        <v>T+33</v>
      </c>
      <c r="AP630" s="589" t="str">
        <f t="shared" si="85"/>
        <v>T+34</v>
      </c>
      <c r="AQ630" s="589" t="str">
        <f t="shared" si="85"/>
        <v>T+35</v>
      </c>
      <c r="AR630" s="589" t="str">
        <f t="shared" si="85"/>
        <v>T+36</v>
      </c>
      <c r="AS630" s="589" t="str">
        <f t="shared" si="85"/>
        <v>T+37</v>
      </c>
      <c r="AT630" s="589" t="str">
        <f t="shared" si="85"/>
        <v>T+38</v>
      </c>
      <c r="AU630" s="589" t="str">
        <f t="shared" si="85"/>
        <v>T+39</v>
      </c>
      <c r="AV630" s="589" t="str">
        <f t="shared" si="85"/>
        <v>T+40</v>
      </c>
      <c r="AW630" s="589" t="str">
        <f t="shared" si="85"/>
        <v>T+41</v>
      </c>
      <c r="AX630" s="589" t="str">
        <f t="shared" si="85"/>
        <v>T+42</v>
      </c>
      <c r="AY630" s="589" t="str">
        <f t="shared" si="85"/>
        <v>T+43</v>
      </c>
      <c r="AZ630" s="589" t="str">
        <f t="shared" si="85"/>
        <v>T+44</v>
      </c>
      <c r="BA630" s="589" t="str">
        <f t="shared" si="85"/>
        <v>T+45</v>
      </c>
      <c r="BB630" s="589" t="str">
        <f t="shared" si="85"/>
        <v>T+46</v>
      </c>
      <c r="BC630" s="589" t="str">
        <f t="shared" si="85"/>
        <v>T+47</v>
      </c>
      <c r="BD630" s="589" t="str">
        <f t="shared" si="85"/>
        <v>T+48</v>
      </c>
      <c r="BE630" s="589" t="str">
        <f t="shared" si="85"/>
        <v>T+49</v>
      </c>
      <c r="BF630" s="589" t="str">
        <f t="shared" si="85"/>
        <v>T+50</v>
      </c>
      <c r="BG630" s="589" t="str">
        <f t="shared" si="85"/>
        <v>T+51</v>
      </c>
      <c r="BH630" s="589" t="str">
        <f t="shared" si="85"/>
        <v>T+52</v>
      </c>
      <c r="BI630" s="589" t="str">
        <f t="shared" si="85"/>
        <v>T+53</v>
      </c>
      <c r="BJ630" s="589" t="str">
        <f t="shared" si="85"/>
        <v>T+54</v>
      </c>
      <c r="BK630" s="589" t="str">
        <f t="shared" si="85"/>
        <v>T+55</v>
      </c>
      <c r="BL630" s="589" t="str">
        <f t="shared" si="85"/>
        <v>T+56</v>
      </c>
      <c r="BM630" s="589" t="str">
        <f t="shared" si="85"/>
        <v>T+57</v>
      </c>
      <c r="BN630" s="589" t="str">
        <f t="shared" si="85"/>
        <v>T+58</v>
      </c>
      <c r="BO630" s="589" t="str">
        <f t="shared" si="85"/>
        <v>T+59</v>
      </c>
      <c r="BP630" s="589" t="str">
        <f t="shared" si="85"/>
        <v>T+60</v>
      </c>
      <c r="BQ630" s="589" t="str">
        <f t="shared" si="85"/>
        <v>T+61</v>
      </c>
      <c r="BR630" s="589" t="str">
        <f t="shared" si="85"/>
        <v>T+62</v>
      </c>
      <c r="BS630" s="589" t="str">
        <f t="shared" si="85"/>
        <v>T+63</v>
      </c>
      <c r="BT630" s="589" t="str">
        <f t="shared" si="85"/>
        <v>T+64</v>
      </c>
      <c r="BU630" s="589" t="str">
        <f t="shared" ref="BU630:EF630" si="86">"T+" &amp; (COLUMN(BU630)-COLUMN($H630))</f>
        <v>T+65</v>
      </c>
      <c r="BV630" s="589" t="str">
        <f t="shared" si="86"/>
        <v>T+66</v>
      </c>
      <c r="BW630" s="589" t="str">
        <f t="shared" si="86"/>
        <v>T+67</v>
      </c>
      <c r="BX630" s="589" t="str">
        <f t="shared" si="86"/>
        <v>T+68</v>
      </c>
      <c r="BY630" s="589" t="str">
        <f t="shared" si="86"/>
        <v>T+69</v>
      </c>
      <c r="BZ630" s="589" t="str">
        <f t="shared" si="86"/>
        <v>T+70</v>
      </c>
      <c r="CA630" s="589" t="str">
        <f t="shared" si="86"/>
        <v>T+71</v>
      </c>
      <c r="CB630" s="589" t="str">
        <f t="shared" si="86"/>
        <v>T+72</v>
      </c>
      <c r="CC630" s="589" t="str">
        <f t="shared" si="86"/>
        <v>T+73</v>
      </c>
      <c r="CD630" s="589" t="str">
        <f t="shared" si="86"/>
        <v>T+74</v>
      </c>
      <c r="CE630" s="589" t="str">
        <f t="shared" si="86"/>
        <v>T+75</v>
      </c>
      <c r="CF630" s="589" t="str">
        <f t="shared" si="86"/>
        <v>T+76</v>
      </c>
      <c r="CG630" s="589" t="str">
        <f t="shared" si="86"/>
        <v>T+77</v>
      </c>
      <c r="CH630" s="589" t="str">
        <f t="shared" si="86"/>
        <v>T+78</v>
      </c>
      <c r="CI630" s="589" t="str">
        <f t="shared" si="86"/>
        <v>T+79</v>
      </c>
      <c r="CJ630" s="589" t="str">
        <f t="shared" si="86"/>
        <v>T+80</v>
      </c>
      <c r="CK630" s="589" t="str">
        <f t="shared" si="86"/>
        <v>T+81</v>
      </c>
      <c r="CL630" s="589" t="str">
        <f t="shared" si="86"/>
        <v>T+82</v>
      </c>
      <c r="CM630" s="589" t="str">
        <f t="shared" si="86"/>
        <v>T+83</v>
      </c>
      <c r="CN630" s="589" t="str">
        <f t="shared" si="86"/>
        <v>T+84</v>
      </c>
      <c r="CO630" s="589" t="str">
        <f t="shared" si="86"/>
        <v>T+85</v>
      </c>
      <c r="CP630" s="589" t="str">
        <f t="shared" si="86"/>
        <v>T+86</v>
      </c>
      <c r="CQ630" s="589" t="str">
        <f t="shared" si="86"/>
        <v>T+87</v>
      </c>
      <c r="CR630" s="589" t="str">
        <f t="shared" si="86"/>
        <v>T+88</v>
      </c>
      <c r="CS630" s="589" t="str">
        <f t="shared" si="86"/>
        <v>T+89</v>
      </c>
      <c r="CT630" s="589" t="str">
        <f t="shared" si="86"/>
        <v>T+90</v>
      </c>
      <c r="CU630" s="589" t="str">
        <f t="shared" si="86"/>
        <v>T+91</v>
      </c>
      <c r="CV630" s="589" t="str">
        <f t="shared" si="86"/>
        <v>T+92</v>
      </c>
      <c r="CW630" s="589" t="str">
        <f t="shared" si="86"/>
        <v>T+93</v>
      </c>
      <c r="CX630" s="589" t="str">
        <f t="shared" si="86"/>
        <v>T+94</v>
      </c>
      <c r="CY630" s="589" t="str">
        <f t="shared" si="86"/>
        <v>T+95</v>
      </c>
      <c r="CZ630" s="589" t="str">
        <f t="shared" si="86"/>
        <v>T+96</v>
      </c>
      <c r="DA630" s="589" t="str">
        <f t="shared" si="86"/>
        <v>T+97</v>
      </c>
      <c r="DB630" s="589" t="str">
        <f t="shared" si="86"/>
        <v>T+98</v>
      </c>
      <c r="DC630" s="589" t="str">
        <f t="shared" si="86"/>
        <v>T+99</v>
      </c>
      <c r="DD630" s="589" t="str">
        <f t="shared" si="86"/>
        <v>T+100</v>
      </c>
      <c r="DE630" s="589" t="str">
        <f t="shared" si="86"/>
        <v>T+101</v>
      </c>
      <c r="DF630" s="589" t="str">
        <f t="shared" si="86"/>
        <v>T+102</v>
      </c>
      <c r="DG630" s="589" t="str">
        <f t="shared" si="86"/>
        <v>T+103</v>
      </c>
      <c r="DH630" s="589" t="str">
        <f t="shared" si="86"/>
        <v>T+104</v>
      </c>
      <c r="DI630" s="589" t="str">
        <f t="shared" si="86"/>
        <v>T+105</v>
      </c>
      <c r="DJ630" s="589" t="str">
        <f t="shared" si="86"/>
        <v>T+106</v>
      </c>
      <c r="DK630" s="589" t="str">
        <f t="shared" si="86"/>
        <v>T+107</v>
      </c>
      <c r="DL630" s="589" t="str">
        <f t="shared" si="86"/>
        <v>T+108</v>
      </c>
      <c r="DM630" s="589" t="str">
        <f t="shared" si="86"/>
        <v>T+109</v>
      </c>
      <c r="DN630" s="589" t="str">
        <f t="shared" si="86"/>
        <v>T+110</v>
      </c>
      <c r="DO630" s="589" t="str">
        <f t="shared" si="86"/>
        <v>T+111</v>
      </c>
      <c r="DP630" s="589" t="str">
        <f t="shared" si="86"/>
        <v>T+112</v>
      </c>
      <c r="DQ630" s="589" t="str">
        <f t="shared" si="86"/>
        <v>T+113</v>
      </c>
      <c r="DR630" s="589" t="str">
        <f t="shared" si="86"/>
        <v>T+114</v>
      </c>
      <c r="DS630" s="589" t="str">
        <f t="shared" si="86"/>
        <v>T+115</v>
      </c>
      <c r="DT630" s="589" t="str">
        <f t="shared" si="86"/>
        <v>T+116</v>
      </c>
      <c r="DU630" s="589" t="str">
        <f t="shared" si="86"/>
        <v>T+117</v>
      </c>
      <c r="DV630" s="589" t="str">
        <f t="shared" si="86"/>
        <v>T+118</v>
      </c>
      <c r="DW630" s="589" t="str">
        <f t="shared" si="86"/>
        <v>T+119</v>
      </c>
      <c r="DX630" s="589" t="str">
        <f t="shared" si="86"/>
        <v>T+120</v>
      </c>
      <c r="DY630" s="589" t="str">
        <f t="shared" si="86"/>
        <v>T+121</v>
      </c>
      <c r="DZ630" s="589" t="str">
        <f t="shared" si="86"/>
        <v>T+122</v>
      </c>
      <c r="EA630" s="589" t="str">
        <f t="shared" si="86"/>
        <v>T+123</v>
      </c>
      <c r="EB630" s="589" t="str">
        <f t="shared" si="86"/>
        <v>T+124</v>
      </c>
      <c r="EC630" s="589" t="str">
        <f t="shared" si="86"/>
        <v>T+125</v>
      </c>
      <c r="ED630" s="589" t="str">
        <f t="shared" si="86"/>
        <v>T+126</v>
      </c>
      <c r="EE630" s="589" t="str">
        <f t="shared" si="86"/>
        <v>T+127</v>
      </c>
      <c r="EF630" s="589" t="str">
        <f t="shared" si="86"/>
        <v>T+128</v>
      </c>
      <c r="EG630" s="589" t="str">
        <f t="shared" ref="EG630:GR630" si="87">"T+" &amp; (COLUMN(EG630)-COLUMN($H630))</f>
        <v>T+129</v>
      </c>
      <c r="EH630" s="589" t="str">
        <f t="shared" si="87"/>
        <v>T+130</v>
      </c>
      <c r="EI630" s="589" t="str">
        <f t="shared" si="87"/>
        <v>T+131</v>
      </c>
      <c r="EJ630" s="589" t="str">
        <f t="shared" si="87"/>
        <v>T+132</v>
      </c>
      <c r="EK630" s="589" t="str">
        <f t="shared" si="87"/>
        <v>T+133</v>
      </c>
      <c r="EL630" s="589" t="str">
        <f t="shared" si="87"/>
        <v>T+134</v>
      </c>
      <c r="EM630" s="589" t="str">
        <f t="shared" si="87"/>
        <v>T+135</v>
      </c>
      <c r="EN630" s="589" t="str">
        <f t="shared" si="87"/>
        <v>T+136</v>
      </c>
      <c r="EO630" s="589" t="str">
        <f t="shared" si="87"/>
        <v>T+137</v>
      </c>
      <c r="EP630" s="589" t="str">
        <f t="shared" si="87"/>
        <v>T+138</v>
      </c>
      <c r="EQ630" s="589" t="str">
        <f t="shared" si="87"/>
        <v>T+139</v>
      </c>
      <c r="ER630" s="589" t="str">
        <f t="shared" si="87"/>
        <v>T+140</v>
      </c>
      <c r="ES630" s="589" t="str">
        <f t="shared" si="87"/>
        <v>T+141</v>
      </c>
      <c r="ET630" s="589" t="str">
        <f t="shared" si="87"/>
        <v>T+142</v>
      </c>
      <c r="EU630" s="589" t="str">
        <f t="shared" si="87"/>
        <v>T+143</v>
      </c>
      <c r="EV630" s="589" t="str">
        <f t="shared" si="87"/>
        <v>T+144</v>
      </c>
      <c r="EW630" s="589" t="str">
        <f t="shared" si="87"/>
        <v>T+145</v>
      </c>
      <c r="EX630" s="589" t="str">
        <f t="shared" si="87"/>
        <v>T+146</v>
      </c>
      <c r="EY630" s="589" t="str">
        <f t="shared" si="87"/>
        <v>T+147</v>
      </c>
      <c r="EZ630" s="589" t="str">
        <f t="shared" si="87"/>
        <v>T+148</v>
      </c>
      <c r="FA630" s="589" t="str">
        <f t="shared" si="87"/>
        <v>T+149</v>
      </c>
      <c r="FB630" s="589" t="str">
        <f t="shared" si="87"/>
        <v>T+150</v>
      </c>
      <c r="FC630" s="589" t="str">
        <f t="shared" si="87"/>
        <v>T+151</v>
      </c>
      <c r="FD630" s="589" t="str">
        <f t="shared" si="87"/>
        <v>T+152</v>
      </c>
      <c r="FE630" s="589" t="str">
        <f t="shared" si="87"/>
        <v>T+153</v>
      </c>
      <c r="FF630" s="589" t="str">
        <f t="shared" si="87"/>
        <v>T+154</v>
      </c>
      <c r="FG630" s="589" t="str">
        <f t="shared" si="87"/>
        <v>T+155</v>
      </c>
      <c r="FH630" s="589" t="str">
        <f t="shared" si="87"/>
        <v>T+156</v>
      </c>
      <c r="FI630" s="589" t="str">
        <f t="shared" si="87"/>
        <v>T+157</v>
      </c>
      <c r="FJ630" s="589" t="str">
        <f t="shared" si="87"/>
        <v>T+158</v>
      </c>
      <c r="FK630" s="589" t="str">
        <f t="shared" si="87"/>
        <v>T+159</v>
      </c>
      <c r="FL630" s="589" t="str">
        <f t="shared" si="87"/>
        <v>T+160</v>
      </c>
      <c r="FM630" s="589" t="str">
        <f t="shared" si="87"/>
        <v>T+161</v>
      </c>
      <c r="FN630" s="589" t="str">
        <f t="shared" si="87"/>
        <v>T+162</v>
      </c>
      <c r="FO630" s="589" t="str">
        <f t="shared" si="87"/>
        <v>T+163</v>
      </c>
      <c r="FP630" s="589" t="str">
        <f t="shared" si="87"/>
        <v>T+164</v>
      </c>
      <c r="FQ630" s="589" t="str">
        <f t="shared" si="87"/>
        <v>T+165</v>
      </c>
      <c r="FR630" s="589" t="str">
        <f t="shared" si="87"/>
        <v>T+166</v>
      </c>
      <c r="FS630" s="589" t="str">
        <f t="shared" si="87"/>
        <v>T+167</v>
      </c>
      <c r="FT630" s="589" t="str">
        <f t="shared" si="87"/>
        <v>T+168</v>
      </c>
      <c r="FU630" s="589" t="str">
        <f t="shared" si="87"/>
        <v>T+169</v>
      </c>
      <c r="FV630" s="589" t="str">
        <f t="shared" si="87"/>
        <v>T+170</v>
      </c>
      <c r="FW630" s="589" t="str">
        <f t="shared" si="87"/>
        <v>T+171</v>
      </c>
      <c r="FX630" s="589" t="str">
        <f t="shared" si="87"/>
        <v>T+172</v>
      </c>
      <c r="FY630" s="589" t="str">
        <f t="shared" si="87"/>
        <v>T+173</v>
      </c>
      <c r="FZ630" s="589" t="str">
        <f t="shared" si="87"/>
        <v>T+174</v>
      </c>
      <c r="GA630" s="589" t="str">
        <f t="shared" si="87"/>
        <v>T+175</v>
      </c>
      <c r="GB630" s="589" t="str">
        <f t="shared" si="87"/>
        <v>T+176</v>
      </c>
      <c r="GC630" s="589" t="str">
        <f t="shared" si="87"/>
        <v>T+177</v>
      </c>
      <c r="GD630" s="589" t="str">
        <f t="shared" si="87"/>
        <v>T+178</v>
      </c>
      <c r="GE630" s="589" t="str">
        <f t="shared" si="87"/>
        <v>T+179</v>
      </c>
      <c r="GF630" s="589" t="str">
        <f t="shared" si="87"/>
        <v>T+180</v>
      </c>
      <c r="GG630" s="589" t="str">
        <f t="shared" si="87"/>
        <v>T+181</v>
      </c>
      <c r="GH630" s="589" t="str">
        <f t="shared" si="87"/>
        <v>T+182</v>
      </c>
      <c r="GI630" s="589" t="str">
        <f t="shared" si="87"/>
        <v>T+183</v>
      </c>
      <c r="GJ630" s="589" t="str">
        <f t="shared" si="87"/>
        <v>T+184</v>
      </c>
      <c r="GK630" s="589" t="str">
        <f t="shared" si="87"/>
        <v>T+185</v>
      </c>
      <c r="GL630" s="589" t="str">
        <f t="shared" si="87"/>
        <v>T+186</v>
      </c>
      <c r="GM630" s="589" t="str">
        <f t="shared" si="87"/>
        <v>T+187</v>
      </c>
      <c r="GN630" s="589" t="str">
        <f t="shared" si="87"/>
        <v>T+188</v>
      </c>
      <c r="GO630" s="589" t="str">
        <f t="shared" si="87"/>
        <v>T+189</v>
      </c>
      <c r="GP630" s="589" t="str">
        <f t="shared" si="87"/>
        <v>T+190</v>
      </c>
      <c r="GQ630" s="589" t="str">
        <f t="shared" si="87"/>
        <v>T+191</v>
      </c>
      <c r="GR630" s="589" t="str">
        <f t="shared" si="87"/>
        <v>T+192</v>
      </c>
      <c r="GS630" s="589" t="str">
        <f t="shared" ref="GS630:JD630" si="88">"T+" &amp; (COLUMN(GS630)-COLUMN($H630))</f>
        <v>T+193</v>
      </c>
      <c r="GT630" s="589" t="str">
        <f t="shared" si="88"/>
        <v>T+194</v>
      </c>
      <c r="GU630" s="589" t="str">
        <f t="shared" si="88"/>
        <v>T+195</v>
      </c>
      <c r="GV630" s="589" t="str">
        <f t="shared" si="88"/>
        <v>T+196</v>
      </c>
      <c r="GW630" s="589" t="str">
        <f t="shared" si="88"/>
        <v>T+197</v>
      </c>
      <c r="GX630" s="589" t="str">
        <f t="shared" si="88"/>
        <v>T+198</v>
      </c>
      <c r="GY630" s="589" t="str">
        <f t="shared" si="88"/>
        <v>T+199</v>
      </c>
      <c r="GZ630" s="589" t="str">
        <f t="shared" si="88"/>
        <v>T+200</v>
      </c>
      <c r="HA630" s="589" t="str">
        <f t="shared" si="88"/>
        <v>T+201</v>
      </c>
      <c r="HB630" s="589" t="str">
        <f t="shared" si="88"/>
        <v>T+202</v>
      </c>
      <c r="HC630" s="589" t="str">
        <f t="shared" si="88"/>
        <v>T+203</v>
      </c>
      <c r="HD630" s="589" t="str">
        <f t="shared" si="88"/>
        <v>T+204</v>
      </c>
      <c r="HE630" s="589" t="str">
        <f t="shared" si="88"/>
        <v>T+205</v>
      </c>
      <c r="HF630" s="589" t="str">
        <f t="shared" si="88"/>
        <v>T+206</v>
      </c>
      <c r="HG630" s="589" t="str">
        <f t="shared" si="88"/>
        <v>T+207</v>
      </c>
      <c r="HH630" s="589" t="str">
        <f t="shared" si="88"/>
        <v>T+208</v>
      </c>
      <c r="HI630" s="589" t="str">
        <f t="shared" si="88"/>
        <v>T+209</v>
      </c>
      <c r="HJ630" s="589" t="str">
        <f t="shared" si="88"/>
        <v>T+210</v>
      </c>
      <c r="HK630" s="589" t="str">
        <f t="shared" si="88"/>
        <v>T+211</v>
      </c>
      <c r="HL630" s="589" t="str">
        <f t="shared" si="88"/>
        <v>T+212</v>
      </c>
      <c r="HM630" s="589" t="str">
        <f t="shared" si="88"/>
        <v>T+213</v>
      </c>
      <c r="HN630" s="589" t="str">
        <f t="shared" si="88"/>
        <v>T+214</v>
      </c>
      <c r="HO630" s="589" t="str">
        <f t="shared" si="88"/>
        <v>T+215</v>
      </c>
      <c r="HP630" s="589" t="str">
        <f t="shared" si="88"/>
        <v>T+216</v>
      </c>
      <c r="HQ630" s="589" t="str">
        <f t="shared" si="88"/>
        <v>T+217</v>
      </c>
      <c r="HR630" s="589" t="str">
        <f t="shared" si="88"/>
        <v>T+218</v>
      </c>
      <c r="HS630" s="589" t="str">
        <f t="shared" si="88"/>
        <v>T+219</v>
      </c>
      <c r="HT630" s="589" t="str">
        <f t="shared" si="88"/>
        <v>T+220</v>
      </c>
      <c r="HU630" s="589" t="str">
        <f t="shared" si="88"/>
        <v>T+221</v>
      </c>
      <c r="HV630" s="589" t="str">
        <f t="shared" si="88"/>
        <v>T+222</v>
      </c>
      <c r="HW630" s="589" t="str">
        <f t="shared" si="88"/>
        <v>T+223</v>
      </c>
      <c r="HX630" s="589" t="str">
        <f t="shared" si="88"/>
        <v>T+224</v>
      </c>
      <c r="HY630" s="589" t="str">
        <f t="shared" si="88"/>
        <v>T+225</v>
      </c>
      <c r="HZ630" s="589" t="str">
        <f t="shared" si="88"/>
        <v>T+226</v>
      </c>
      <c r="IA630" s="589" t="str">
        <f t="shared" si="88"/>
        <v>T+227</v>
      </c>
      <c r="IB630" s="589" t="str">
        <f t="shared" si="88"/>
        <v>T+228</v>
      </c>
      <c r="IC630" s="589" t="str">
        <f t="shared" si="88"/>
        <v>T+229</v>
      </c>
      <c r="ID630" s="589" t="str">
        <f t="shared" si="88"/>
        <v>T+230</v>
      </c>
      <c r="IE630" s="589" t="str">
        <f t="shared" si="88"/>
        <v>T+231</v>
      </c>
      <c r="IF630" s="589" t="str">
        <f t="shared" si="88"/>
        <v>T+232</v>
      </c>
      <c r="IG630" s="589" t="str">
        <f t="shared" si="88"/>
        <v>T+233</v>
      </c>
      <c r="IH630" s="589" t="str">
        <f t="shared" si="88"/>
        <v>T+234</v>
      </c>
      <c r="II630" s="589" t="str">
        <f t="shared" si="88"/>
        <v>T+235</v>
      </c>
      <c r="IJ630" s="589" t="str">
        <f t="shared" si="88"/>
        <v>T+236</v>
      </c>
      <c r="IK630" s="589" t="str">
        <f t="shared" si="88"/>
        <v>T+237</v>
      </c>
      <c r="IL630" s="589" t="str">
        <f t="shared" si="88"/>
        <v>T+238</v>
      </c>
      <c r="IM630" s="589" t="str">
        <f t="shared" si="88"/>
        <v>T+239</v>
      </c>
      <c r="IN630" s="589" t="str">
        <f t="shared" si="88"/>
        <v>T+240</v>
      </c>
      <c r="IO630" s="589" t="str">
        <f t="shared" si="88"/>
        <v>T+241</v>
      </c>
      <c r="IP630" s="589" t="str">
        <f t="shared" si="88"/>
        <v>T+242</v>
      </c>
      <c r="IQ630" s="589" t="str">
        <f t="shared" si="88"/>
        <v>T+243</v>
      </c>
      <c r="IR630" s="589" t="str">
        <f t="shared" si="88"/>
        <v>T+244</v>
      </c>
      <c r="IS630" s="589" t="str">
        <f t="shared" si="88"/>
        <v>T+245</v>
      </c>
      <c r="IT630" s="589" t="str">
        <f t="shared" si="88"/>
        <v>T+246</v>
      </c>
      <c r="IU630" s="589" t="str">
        <f t="shared" si="88"/>
        <v>T+247</v>
      </c>
      <c r="IV630" s="589" t="str">
        <f t="shared" si="88"/>
        <v>T+248</v>
      </c>
      <c r="IW630" s="589" t="str">
        <f t="shared" si="88"/>
        <v>T+249</v>
      </c>
      <c r="IX630" s="589" t="str">
        <f t="shared" si="88"/>
        <v>T+250</v>
      </c>
      <c r="IY630" s="589" t="str">
        <f t="shared" si="88"/>
        <v>T+251</v>
      </c>
      <c r="IZ630" s="589" t="str">
        <f t="shared" si="88"/>
        <v>T+252</v>
      </c>
      <c r="JA630" s="589" t="str">
        <f t="shared" si="88"/>
        <v>T+253</v>
      </c>
      <c r="JB630" s="589" t="str">
        <f t="shared" si="88"/>
        <v>T+254</v>
      </c>
      <c r="JC630" s="589" t="str">
        <f t="shared" si="88"/>
        <v>T+255</v>
      </c>
      <c r="JD630" s="589" t="str">
        <f t="shared" si="88"/>
        <v>T+256</v>
      </c>
      <c r="JE630" s="589" t="str">
        <f t="shared" ref="JE630:KB630" si="89">"T+" &amp; (COLUMN(JE630)-COLUMN($H630))</f>
        <v>T+257</v>
      </c>
      <c r="JF630" s="589" t="str">
        <f t="shared" si="89"/>
        <v>T+258</v>
      </c>
      <c r="JG630" s="589" t="str">
        <f t="shared" si="89"/>
        <v>T+259</v>
      </c>
      <c r="JH630" s="589" t="str">
        <f t="shared" si="89"/>
        <v>T+260</v>
      </c>
      <c r="JI630" s="589" t="str">
        <f t="shared" si="89"/>
        <v>T+261</v>
      </c>
      <c r="JJ630" s="589" t="str">
        <f t="shared" si="89"/>
        <v>T+262</v>
      </c>
      <c r="JK630" s="589" t="str">
        <f t="shared" si="89"/>
        <v>T+263</v>
      </c>
      <c r="JL630" s="589" t="str">
        <f t="shared" si="89"/>
        <v>T+264</v>
      </c>
      <c r="JM630" s="589" t="str">
        <f t="shared" si="89"/>
        <v>T+265</v>
      </c>
      <c r="JN630" s="589" t="str">
        <f t="shared" si="89"/>
        <v>T+266</v>
      </c>
      <c r="JO630" s="589" t="str">
        <f t="shared" si="89"/>
        <v>T+267</v>
      </c>
      <c r="JP630" s="589" t="str">
        <f t="shared" si="89"/>
        <v>T+268</v>
      </c>
      <c r="JQ630" s="589" t="str">
        <f t="shared" si="89"/>
        <v>T+269</v>
      </c>
      <c r="JR630" s="589" t="str">
        <f t="shared" si="89"/>
        <v>T+270</v>
      </c>
      <c r="JS630" s="589" t="str">
        <f t="shared" si="89"/>
        <v>T+271</v>
      </c>
      <c r="JT630" s="589" t="str">
        <f t="shared" si="89"/>
        <v>T+272</v>
      </c>
      <c r="JU630" s="589" t="str">
        <f t="shared" si="89"/>
        <v>T+273</v>
      </c>
      <c r="JV630" s="589" t="str">
        <f t="shared" si="89"/>
        <v>T+274</v>
      </c>
      <c r="JW630" s="589" t="str">
        <f t="shared" si="89"/>
        <v>T+275</v>
      </c>
      <c r="JX630" s="589" t="str">
        <f t="shared" si="89"/>
        <v>T+276</v>
      </c>
      <c r="JY630" s="589" t="str">
        <f t="shared" si="89"/>
        <v>T+277</v>
      </c>
      <c r="JZ630" s="589" t="str">
        <f t="shared" si="89"/>
        <v>T+278</v>
      </c>
      <c r="KA630" s="589" t="str">
        <f t="shared" si="89"/>
        <v>T+279</v>
      </c>
      <c r="KB630" s="589" t="str">
        <f t="shared" si="89"/>
        <v>T+280</v>
      </c>
    </row>
    <row r="631" spans="1:289" ht="15" customHeight="1" x14ac:dyDescent="0.25">
      <c r="B631" s="645" t="str">
        <f t="shared" ref="B631:B694" si="90">B11</f>
        <v>Desk 1</v>
      </c>
      <c r="C631" s="646" t="str">
        <f>IF(ISBLANK(C11), "", C11)</f>
        <v/>
      </c>
      <c r="D631" s="646" t="str">
        <f t="shared" ref="D631:F631" si="91">IF(ISBLANK(D11), "", D11)</f>
        <v/>
      </c>
      <c r="E631" s="646" t="str">
        <f t="shared" si="91"/>
        <v/>
      </c>
      <c r="F631" s="646" t="str">
        <f t="shared" si="91"/>
        <v/>
      </c>
      <c r="G631" s="591" t="str">
        <f>IF(ISBLANK(G11), "", G11)</f>
        <v/>
      </c>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39"/>
      <c r="DX631" s="26"/>
      <c r="DY631" s="26"/>
      <c r="DZ631" s="26"/>
      <c r="EA631" s="26"/>
      <c r="EB631" s="26"/>
      <c r="EC631" s="26"/>
      <c r="ED631" s="26"/>
      <c r="EE631" s="26"/>
      <c r="EF631" s="26"/>
      <c r="EG631" s="26"/>
      <c r="EH631" s="26"/>
      <c r="EI631" s="26"/>
      <c r="EJ631" s="26"/>
      <c r="EK631" s="26"/>
      <c r="EL631" s="26"/>
      <c r="EM631" s="26"/>
      <c r="EN631" s="26"/>
      <c r="EO631" s="26"/>
      <c r="EP631" s="26"/>
      <c r="EQ631" s="26"/>
      <c r="ER631" s="39"/>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c r="GU631" s="26"/>
      <c r="GV631" s="26"/>
      <c r="GW631" s="26"/>
      <c r="GX631" s="26"/>
      <c r="GY631" s="26"/>
      <c r="GZ631" s="26"/>
      <c r="HA631" s="26"/>
      <c r="HB631" s="26"/>
      <c r="HC631" s="26"/>
      <c r="HD631" s="26"/>
      <c r="HE631" s="26"/>
      <c r="HF631" s="26"/>
      <c r="HG631" s="26"/>
      <c r="HH631" s="26"/>
      <c r="HI631" s="26"/>
      <c r="HJ631" s="26"/>
      <c r="HK631" s="26"/>
      <c r="HL631" s="26"/>
      <c r="HM631" s="26"/>
      <c r="HN631" s="26"/>
      <c r="HO631" s="26"/>
      <c r="HP631" s="26"/>
      <c r="HQ631" s="26"/>
      <c r="HR631" s="26"/>
      <c r="HS631" s="26"/>
      <c r="HT631" s="26"/>
      <c r="HU631" s="26"/>
      <c r="HV631" s="26"/>
      <c r="HW631" s="26"/>
      <c r="HX631" s="26"/>
      <c r="HY631" s="26"/>
      <c r="HZ631" s="26"/>
      <c r="IA631" s="26"/>
      <c r="IB631" s="26"/>
      <c r="IC631" s="26"/>
      <c r="ID631" s="26"/>
      <c r="IE631" s="26"/>
      <c r="IF631" s="26"/>
      <c r="IG631" s="26"/>
      <c r="IH631" s="26"/>
      <c r="II631" s="26"/>
      <c r="IJ631" s="26"/>
      <c r="IK631" s="26"/>
      <c r="IL631" s="26"/>
      <c r="IM631" s="26"/>
      <c r="IN631" s="26"/>
      <c r="IO631" s="26"/>
      <c r="IP631" s="26"/>
      <c r="IQ631" s="26"/>
      <c r="IR631" s="26"/>
      <c r="IS631" s="26"/>
      <c r="IT631" s="26"/>
      <c r="IU631" s="26"/>
      <c r="IV631" s="26"/>
      <c r="IW631" s="26"/>
      <c r="IX631" s="26"/>
      <c r="IY631" s="26"/>
      <c r="IZ631" s="26"/>
      <c r="JA631" s="26"/>
      <c r="JB631" s="26"/>
      <c r="JC631" s="26"/>
      <c r="JD631" s="26"/>
      <c r="JE631" s="26"/>
      <c r="JF631" s="26"/>
      <c r="JG631" s="39"/>
      <c r="JH631" s="26"/>
      <c r="JI631" s="26"/>
      <c r="JJ631" s="26"/>
      <c r="JK631" s="26"/>
      <c r="JL631" s="26"/>
      <c r="JM631" s="26"/>
      <c r="JN631" s="26"/>
      <c r="JO631" s="26"/>
      <c r="JP631" s="26"/>
      <c r="JQ631" s="26"/>
      <c r="JR631" s="26"/>
      <c r="JS631" s="26"/>
      <c r="JT631" s="26"/>
      <c r="JU631" s="26"/>
      <c r="JV631" s="26"/>
      <c r="JW631" s="26"/>
      <c r="JX631" s="26"/>
      <c r="JY631" s="26"/>
      <c r="JZ631" s="26"/>
      <c r="KA631" s="26"/>
      <c r="KB631" s="39"/>
    </row>
    <row r="632" spans="1:289" ht="15" customHeight="1" x14ac:dyDescent="0.25">
      <c r="B632" s="293" t="str">
        <f t="shared" si="90"/>
        <v>Desk 2</v>
      </c>
      <c r="C632" s="295" t="str">
        <f t="shared" ref="C632:G647" si="92">IF(ISBLANK(C12), "", C12)</f>
        <v/>
      </c>
      <c r="D632" s="295" t="str">
        <f t="shared" si="92"/>
        <v/>
      </c>
      <c r="E632" s="295" t="str">
        <f t="shared" si="92"/>
        <v/>
      </c>
      <c r="F632" s="295" t="str">
        <f t="shared" si="92"/>
        <v/>
      </c>
      <c r="G632" s="591" t="str">
        <f t="shared" si="92"/>
        <v/>
      </c>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39"/>
      <c r="DX632" s="26"/>
      <c r="DY632" s="26"/>
      <c r="DZ632" s="26"/>
      <c r="EA632" s="26"/>
      <c r="EB632" s="26"/>
      <c r="EC632" s="26"/>
      <c r="ED632" s="26"/>
      <c r="EE632" s="26"/>
      <c r="EF632" s="26"/>
      <c r="EG632" s="26"/>
      <c r="EH632" s="26"/>
      <c r="EI632" s="26"/>
      <c r="EJ632" s="26"/>
      <c r="EK632" s="26"/>
      <c r="EL632" s="26"/>
      <c r="EM632" s="26"/>
      <c r="EN632" s="26"/>
      <c r="EO632" s="26"/>
      <c r="EP632" s="26"/>
      <c r="EQ632" s="26"/>
      <c r="ER632" s="39"/>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c r="GU632" s="26"/>
      <c r="GV632" s="26"/>
      <c r="GW632" s="26"/>
      <c r="GX632" s="26"/>
      <c r="GY632" s="26"/>
      <c r="GZ632" s="26"/>
      <c r="HA632" s="26"/>
      <c r="HB632" s="26"/>
      <c r="HC632" s="26"/>
      <c r="HD632" s="26"/>
      <c r="HE632" s="26"/>
      <c r="HF632" s="26"/>
      <c r="HG632" s="26"/>
      <c r="HH632" s="26"/>
      <c r="HI632" s="26"/>
      <c r="HJ632" s="26"/>
      <c r="HK632" s="26"/>
      <c r="HL632" s="26"/>
      <c r="HM632" s="26"/>
      <c r="HN632" s="26"/>
      <c r="HO632" s="26"/>
      <c r="HP632" s="26"/>
      <c r="HQ632" s="26"/>
      <c r="HR632" s="26"/>
      <c r="HS632" s="26"/>
      <c r="HT632" s="26"/>
      <c r="HU632" s="26"/>
      <c r="HV632" s="26"/>
      <c r="HW632" s="26"/>
      <c r="HX632" s="26"/>
      <c r="HY632" s="26"/>
      <c r="HZ632" s="26"/>
      <c r="IA632" s="26"/>
      <c r="IB632" s="26"/>
      <c r="IC632" s="26"/>
      <c r="ID632" s="26"/>
      <c r="IE632" s="26"/>
      <c r="IF632" s="26"/>
      <c r="IG632" s="26"/>
      <c r="IH632" s="26"/>
      <c r="II632" s="26"/>
      <c r="IJ632" s="26"/>
      <c r="IK632" s="26"/>
      <c r="IL632" s="26"/>
      <c r="IM632" s="26"/>
      <c r="IN632" s="26"/>
      <c r="IO632" s="26"/>
      <c r="IP632" s="26"/>
      <c r="IQ632" s="26"/>
      <c r="IR632" s="26"/>
      <c r="IS632" s="26"/>
      <c r="IT632" s="26"/>
      <c r="IU632" s="26"/>
      <c r="IV632" s="26"/>
      <c r="IW632" s="26"/>
      <c r="IX632" s="26"/>
      <c r="IY632" s="26"/>
      <c r="IZ632" s="26"/>
      <c r="JA632" s="26"/>
      <c r="JB632" s="26"/>
      <c r="JC632" s="26"/>
      <c r="JD632" s="26"/>
      <c r="JE632" s="26"/>
      <c r="JF632" s="26"/>
      <c r="JG632" s="39"/>
      <c r="JH632" s="26"/>
      <c r="JI632" s="26"/>
      <c r="JJ632" s="26"/>
      <c r="JK632" s="26"/>
      <c r="JL632" s="26"/>
      <c r="JM632" s="26"/>
      <c r="JN632" s="26"/>
      <c r="JO632" s="26"/>
      <c r="JP632" s="26"/>
      <c r="JQ632" s="26"/>
      <c r="JR632" s="26"/>
      <c r="JS632" s="26"/>
      <c r="JT632" s="26"/>
      <c r="JU632" s="26"/>
      <c r="JV632" s="26"/>
      <c r="JW632" s="26"/>
      <c r="JX632" s="26"/>
      <c r="JY632" s="26"/>
      <c r="JZ632" s="26"/>
      <c r="KA632" s="26"/>
      <c r="KB632" s="39"/>
    </row>
    <row r="633" spans="1:289" ht="15" customHeight="1" x14ac:dyDescent="0.25">
      <c r="B633" s="293" t="str">
        <f t="shared" si="90"/>
        <v>Desk 3</v>
      </c>
      <c r="C633" s="295" t="str">
        <f t="shared" si="92"/>
        <v/>
      </c>
      <c r="D633" s="295" t="str">
        <f t="shared" si="92"/>
        <v/>
      </c>
      <c r="E633" s="295" t="str">
        <f t="shared" si="92"/>
        <v/>
      </c>
      <c r="F633" s="295" t="str">
        <f t="shared" si="92"/>
        <v/>
      </c>
      <c r="G633" s="591" t="str">
        <f t="shared" si="92"/>
        <v/>
      </c>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39"/>
      <c r="DX633" s="26"/>
      <c r="DY633" s="26"/>
      <c r="DZ633" s="26"/>
      <c r="EA633" s="26"/>
      <c r="EB633" s="26"/>
      <c r="EC633" s="26"/>
      <c r="ED633" s="26"/>
      <c r="EE633" s="26"/>
      <c r="EF633" s="26"/>
      <c r="EG633" s="26"/>
      <c r="EH633" s="26"/>
      <c r="EI633" s="26"/>
      <c r="EJ633" s="26"/>
      <c r="EK633" s="26"/>
      <c r="EL633" s="26"/>
      <c r="EM633" s="26"/>
      <c r="EN633" s="26"/>
      <c r="EO633" s="26"/>
      <c r="EP633" s="26"/>
      <c r="EQ633" s="26"/>
      <c r="ER633" s="39"/>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c r="GU633" s="26"/>
      <c r="GV633" s="26"/>
      <c r="GW633" s="26"/>
      <c r="GX633" s="26"/>
      <c r="GY633" s="26"/>
      <c r="GZ633" s="26"/>
      <c r="HA633" s="26"/>
      <c r="HB633" s="26"/>
      <c r="HC633" s="26"/>
      <c r="HD633" s="26"/>
      <c r="HE633" s="26"/>
      <c r="HF633" s="26"/>
      <c r="HG633" s="26"/>
      <c r="HH633" s="26"/>
      <c r="HI633" s="26"/>
      <c r="HJ633" s="26"/>
      <c r="HK633" s="26"/>
      <c r="HL633" s="26"/>
      <c r="HM633" s="26"/>
      <c r="HN633" s="26"/>
      <c r="HO633" s="26"/>
      <c r="HP633" s="26"/>
      <c r="HQ633" s="26"/>
      <c r="HR633" s="26"/>
      <c r="HS633" s="26"/>
      <c r="HT633" s="26"/>
      <c r="HU633" s="26"/>
      <c r="HV633" s="26"/>
      <c r="HW633" s="26"/>
      <c r="HX633" s="26"/>
      <c r="HY633" s="26"/>
      <c r="HZ633" s="26"/>
      <c r="IA633" s="26"/>
      <c r="IB633" s="26"/>
      <c r="IC633" s="26"/>
      <c r="ID633" s="26"/>
      <c r="IE633" s="26"/>
      <c r="IF633" s="26"/>
      <c r="IG633" s="26"/>
      <c r="IH633" s="26"/>
      <c r="II633" s="26"/>
      <c r="IJ633" s="26"/>
      <c r="IK633" s="26"/>
      <c r="IL633" s="26"/>
      <c r="IM633" s="26"/>
      <c r="IN633" s="26"/>
      <c r="IO633" s="26"/>
      <c r="IP633" s="26"/>
      <c r="IQ633" s="26"/>
      <c r="IR633" s="26"/>
      <c r="IS633" s="26"/>
      <c r="IT633" s="26"/>
      <c r="IU633" s="26"/>
      <c r="IV633" s="26"/>
      <c r="IW633" s="26"/>
      <c r="IX633" s="26"/>
      <c r="IY633" s="26"/>
      <c r="IZ633" s="26"/>
      <c r="JA633" s="26"/>
      <c r="JB633" s="26"/>
      <c r="JC633" s="26"/>
      <c r="JD633" s="26"/>
      <c r="JE633" s="26"/>
      <c r="JF633" s="26"/>
      <c r="JG633" s="39"/>
      <c r="JH633" s="26"/>
      <c r="JI633" s="26"/>
      <c r="JJ633" s="26"/>
      <c r="JK633" s="26"/>
      <c r="JL633" s="26"/>
      <c r="JM633" s="26"/>
      <c r="JN633" s="26"/>
      <c r="JO633" s="26"/>
      <c r="JP633" s="26"/>
      <c r="JQ633" s="26"/>
      <c r="JR633" s="26"/>
      <c r="JS633" s="26"/>
      <c r="JT633" s="26"/>
      <c r="JU633" s="26"/>
      <c r="JV633" s="26"/>
      <c r="JW633" s="26"/>
      <c r="JX633" s="26"/>
      <c r="JY633" s="26"/>
      <c r="JZ633" s="26"/>
      <c r="KA633" s="26"/>
      <c r="KB633" s="39"/>
    </row>
    <row r="634" spans="1:289" ht="15" customHeight="1" x14ac:dyDescent="0.25">
      <c r="B634" s="293" t="str">
        <f t="shared" si="90"/>
        <v>Desk 4</v>
      </c>
      <c r="C634" s="295" t="str">
        <f t="shared" si="92"/>
        <v/>
      </c>
      <c r="D634" s="295" t="str">
        <f t="shared" si="92"/>
        <v/>
      </c>
      <c r="E634" s="295" t="str">
        <f t="shared" si="92"/>
        <v/>
      </c>
      <c r="F634" s="295" t="str">
        <f t="shared" si="92"/>
        <v/>
      </c>
      <c r="G634" s="591" t="str">
        <f t="shared" si="92"/>
        <v/>
      </c>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39"/>
      <c r="DX634" s="26"/>
      <c r="DY634" s="26"/>
      <c r="DZ634" s="26"/>
      <c r="EA634" s="26"/>
      <c r="EB634" s="26"/>
      <c r="EC634" s="26"/>
      <c r="ED634" s="26"/>
      <c r="EE634" s="26"/>
      <c r="EF634" s="26"/>
      <c r="EG634" s="26"/>
      <c r="EH634" s="26"/>
      <c r="EI634" s="26"/>
      <c r="EJ634" s="26"/>
      <c r="EK634" s="26"/>
      <c r="EL634" s="26"/>
      <c r="EM634" s="26"/>
      <c r="EN634" s="26"/>
      <c r="EO634" s="26"/>
      <c r="EP634" s="26"/>
      <c r="EQ634" s="26"/>
      <c r="ER634" s="39"/>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c r="GU634" s="26"/>
      <c r="GV634" s="26"/>
      <c r="GW634" s="26"/>
      <c r="GX634" s="26"/>
      <c r="GY634" s="26"/>
      <c r="GZ634" s="26"/>
      <c r="HA634" s="26"/>
      <c r="HB634" s="26"/>
      <c r="HC634" s="26"/>
      <c r="HD634" s="26"/>
      <c r="HE634" s="26"/>
      <c r="HF634" s="26"/>
      <c r="HG634" s="26"/>
      <c r="HH634" s="26"/>
      <c r="HI634" s="26"/>
      <c r="HJ634" s="26"/>
      <c r="HK634" s="26"/>
      <c r="HL634" s="26"/>
      <c r="HM634" s="26"/>
      <c r="HN634" s="26"/>
      <c r="HO634" s="26"/>
      <c r="HP634" s="26"/>
      <c r="HQ634" s="26"/>
      <c r="HR634" s="26"/>
      <c r="HS634" s="26"/>
      <c r="HT634" s="26"/>
      <c r="HU634" s="26"/>
      <c r="HV634" s="26"/>
      <c r="HW634" s="26"/>
      <c r="HX634" s="26"/>
      <c r="HY634" s="26"/>
      <c r="HZ634" s="26"/>
      <c r="IA634" s="26"/>
      <c r="IB634" s="26"/>
      <c r="IC634" s="26"/>
      <c r="ID634" s="26"/>
      <c r="IE634" s="26"/>
      <c r="IF634" s="26"/>
      <c r="IG634" s="26"/>
      <c r="IH634" s="26"/>
      <c r="II634" s="26"/>
      <c r="IJ634" s="26"/>
      <c r="IK634" s="26"/>
      <c r="IL634" s="26"/>
      <c r="IM634" s="26"/>
      <c r="IN634" s="26"/>
      <c r="IO634" s="26"/>
      <c r="IP634" s="26"/>
      <c r="IQ634" s="26"/>
      <c r="IR634" s="26"/>
      <c r="IS634" s="26"/>
      <c r="IT634" s="26"/>
      <c r="IU634" s="26"/>
      <c r="IV634" s="26"/>
      <c r="IW634" s="26"/>
      <c r="IX634" s="26"/>
      <c r="IY634" s="26"/>
      <c r="IZ634" s="26"/>
      <c r="JA634" s="26"/>
      <c r="JB634" s="26"/>
      <c r="JC634" s="26"/>
      <c r="JD634" s="26"/>
      <c r="JE634" s="26"/>
      <c r="JF634" s="26"/>
      <c r="JG634" s="39"/>
      <c r="JH634" s="26"/>
      <c r="JI634" s="26"/>
      <c r="JJ634" s="26"/>
      <c r="JK634" s="26"/>
      <c r="JL634" s="26"/>
      <c r="JM634" s="26"/>
      <c r="JN634" s="26"/>
      <c r="JO634" s="26"/>
      <c r="JP634" s="26"/>
      <c r="JQ634" s="26"/>
      <c r="JR634" s="26"/>
      <c r="JS634" s="26"/>
      <c r="JT634" s="26"/>
      <c r="JU634" s="26"/>
      <c r="JV634" s="26"/>
      <c r="JW634" s="26"/>
      <c r="JX634" s="26"/>
      <c r="JY634" s="26"/>
      <c r="JZ634" s="26"/>
      <c r="KA634" s="26"/>
      <c r="KB634" s="39"/>
    </row>
    <row r="635" spans="1:289" ht="15" customHeight="1" x14ac:dyDescent="0.25">
      <c r="B635" s="293" t="str">
        <f t="shared" si="90"/>
        <v>Desk 5</v>
      </c>
      <c r="C635" s="295" t="str">
        <f t="shared" si="92"/>
        <v/>
      </c>
      <c r="D635" s="295" t="str">
        <f t="shared" si="92"/>
        <v/>
      </c>
      <c r="E635" s="295" t="str">
        <f t="shared" si="92"/>
        <v/>
      </c>
      <c r="F635" s="295" t="str">
        <f t="shared" si="92"/>
        <v/>
      </c>
      <c r="G635" s="591" t="str">
        <f t="shared" si="92"/>
        <v/>
      </c>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39"/>
      <c r="DX635" s="26"/>
      <c r="DY635" s="26"/>
      <c r="DZ635" s="26"/>
      <c r="EA635" s="26"/>
      <c r="EB635" s="26"/>
      <c r="EC635" s="26"/>
      <c r="ED635" s="26"/>
      <c r="EE635" s="26"/>
      <c r="EF635" s="26"/>
      <c r="EG635" s="26"/>
      <c r="EH635" s="26"/>
      <c r="EI635" s="26"/>
      <c r="EJ635" s="26"/>
      <c r="EK635" s="26"/>
      <c r="EL635" s="26"/>
      <c r="EM635" s="26"/>
      <c r="EN635" s="26"/>
      <c r="EO635" s="26"/>
      <c r="EP635" s="26"/>
      <c r="EQ635" s="26"/>
      <c r="ER635" s="39"/>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c r="GU635" s="26"/>
      <c r="GV635" s="26"/>
      <c r="GW635" s="26"/>
      <c r="GX635" s="26"/>
      <c r="GY635" s="26"/>
      <c r="GZ635" s="26"/>
      <c r="HA635" s="26"/>
      <c r="HB635" s="26"/>
      <c r="HC635" s="26"/>
      <c r="HD635" s="26"/>
      <c r="HE635" s="26"/>
      <c r="HF635" s="26"/>
      <c r="HG635" s="26"/>
      <c r="HH635" s="26"/>
      <c r="HI635" s="26"/>
      <c r="HJ635" s="26"/>
      <c r="HK635" s="26"/>
      <c r="HL635" s="26"/>
      <c r="HM635" s="26"/>
      <c r="HN635" s="26"/>
      <c r="HO635" s="26"/>
      <c r="HP635" s="26"/>
      <c r="HQ635" s="26"/>
      <c r="HR635" s="26"/>
      <c r="HS635" s="26"/>
      <c r="HT635" s="26"/>
      <c r="HU635" s="26"/>
      <c r="HV635" s="26"/>
      <c r="HW635" s="26"/>
      <c r="HX635" s="26"/>
      <c r="HY635" s="26"/>
      <c r="HZ635" s="26"/>
      <c r="IA635" s="26"/>
      <c r="IB635" s="26"/>
      <c r="IC635" s="26"/>
      <c r="ID635" s="26"/>
      <c r="IE635" s="26"/>
      <c r="IF635" s="26"/>
      <c r="IG635" s="26"/>
      <c r="IH635" s="26"/>
      <c r="II635" s="26"/>
      <c r="IJ635" s="26"/>
      <c r="IK635" s="26"/>
      <c r="IL635" s="26"/>
      <c r="IM635" s="26"/>
      <c r="IN635" s="26"/>
      <c r="IO635" s="26"/>
      <c r="IP635" s="26"/>
      <c r="IQ635" s="26"/>
      <c r="IR635" s="26"/>
      <c r="IS635" s="26"/>
      <c r="IT635" s="26"/>
      <c r="IU635" s="26"/>
      <c r="IV635" s="26"/>
      <c r="IW635" s="26"/>
      <c r="IX635" s="26"/>
      <c r="IY635" s="26"/>
      <c r="IZ635" s="26"/>
      <c r="JA635" s="26"/>
      <c r="JB635" s="26"/>
      <c r="JC635" s="26"/>
      <c r="JD635" s="26"/>
      <c r="JE635" s="26"/>
      <c r="JF635" s="26"/>
      <c r="JG635" s="39"/>
      <c r="JH635" s="26"/>
      <c r="JI635" s="26"/>
      <c r="JJ635" s="26"/>
      <c r="JK635" s="26"/>
      <c r="JL635" s="26"/>
      <c r="JM635" s="26"/>
      <c r="JN635" s="26"/>
      <c r="JO635" s="26"/>
      <c r="JP635" s="26"/>
      <c r="JQ635" s="26"/>
      <c r="JR635" s="26"/>
      <c r="JS635" s="26"/>
      <c r="JT635" s="26"/>
      <c r="JU635" s="26"/>
      <c r="JV635" s="26"/>
      <c r="JW635" s="26"/>
      <c r="JX635" s="26"/>
      <c r="JY635" s="26"/>
      <c r="JZ635" s="26"/>
      <c r="KA635" s="26"/>
      <c r="KB635" s="39"/>
    </row>
    <row r="636" spans="1:289" ht="15" customHeight="1" x14ac:dyDescent="0.25">
      <c r="B636" s="293" t="str">
        <f t="shared" si="90"/>
        <v>Desk 6</v>
      </c>
      <c r="C636" s="295" t="str">
        <f t="shared" si="92"/>
        <v/>
      </c>
      <c r="D636" s="295" t="str">
        <f t="shared" si="92"/>
        <v/>
      </c>
      <c r="E636" s="295" t="str">
        <f t="shared" si="92"/>
        <v/>
      </c>
      <c r="F636" s="295" t="str">
        <f t="shared" si="92"/>
        <v/>
      </c>
      <c r="G636" s="591" t="str">
        <f t="shared" si="92"/>
        <v/>
      </c>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39"/>
      <c r="DX636" s="26"/>
      <c r="DY636" s="26"/>
      <c r="DZ636" s="26"/>
      <c r="EA636" s="26"/>
      <c r="EB636" s="26"/>
      <c r="EC636" s="26"/>
      <c r="ED636" s="26"/>
      <c r="EE636" s="26"/>
      <c r="EF636" s="26"/>
      <c r="EG636" s="26"/>
      <c r="EH636" s="26"/>
      <c r="EI636" s="26"/>
      <c r="EJ636" s="26"/>
      <c r="EK636" s="26"/>
      <c r="EL636" s="26"/>
      <c r="EM636" s="26"/>
      <c r="EN636" s="26"/>
      <c r="EO636" s="26"/>
      <c r="EP636" s="26"/>
      <c r="EQ636" s="26"/>
      <c r="ER636" s="39"/>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c r="GU636" s="26"/>
      <c r="GV636" s="26"/>
      <c r="GW636" s="26"/>
      <c r="GX636" s="26"/>
      <c r="GY636" s="26"/>
      <c r="GZ636" s="26"/>
      <c r="HA636" s="26"/>
      <c r="HB636" s="26"/>
      <c r="HC636" s="26"/>
      <c r="HD636" s="26"/>
      <c r="HE636" s="26"/>
      <c r="HF636" s="26"/>
      <c r="HG636" s="26"/>
      <c r="HH636" s="26"/>
      <c r="HI636" s="26"/>
      <c r="HJ636" s="26"/>
      <c r="HK636" s="26"/>
      <c r="HL636" s="26"/>
      <c r="HM636" s="26"/>
      <c r="HN636" s="26"/>
      <c r="HO636" s="26"/>
      <c r="HP636" s="26"/>
      <c r="HQ636" s="26"/>
      <c r="HR636" s="26"/>
      <c r="HS636" s="26"/>
      <c r="HT636" s="26"/>
      <c r="HU636" s="26"/>
      <c r="HV636" s="26"/>
      <c r="HW636" s="26"/>
      <c r="HX636" s="26"/>
      <c r="HY636" s="26"/>
      <c r="HZ636" s="26"/>
      <c r="IA636" s="26"/>
      <c r="IB636" s="26"/>
      <c r="IC636" s="26"/>
      <c r="ID636" s="26"/>
      <c r="IE636" s="26"/>
      <c r="IF636" s="26"/>
      <c r="IG636" s="26"/>
      <c r="IH636" s="26"/>
      <c r="II636" s="26"/>
      <c r="IJ636" s="26"/>
      <c r="IK636" s="26"/>
      <c r="IL636" s="26"/>
      <c r="IM636" s="26"/>
      <c r="IN636" s="26"/>
      <c r="IO636" s="26"/>
      <c r="IP636" s="26"/>
      <c r="IQ636" s="26"/>
      <c r="IR636" s="26"/>
      <c r="IS636" s="26"/>
      <c r="IT636" s="26"/>
      <c r="IU636" s="26"/>
      <c r="IV636" s="26"/>
      <c r="IW636" s="26"/>
      <c r="IX636" s="26"/>
      <c r="IY636" s="26"/>
      <c r="IZ636" s="26"/>
      <c r="JA636" s="26"/>
      <c r="JB636" s="26"/>
      <c r="JC636" s="26"/>
      <c r="JD636" s="26"/>
      <c r="JE636" s="26"/>
      <c r="JF636" s="26"/>
      <c r="JG636" s="39"/>
      <c r="JH636" s="26"/>
      <c r="JI636" s="26"/>
      <c r="JJ636" s="26"/>
      <c r="JK636" s="26"/>
      <c r="JL636" s="26"/>
      <c r="JM636" s="26"/>
      <c r="JN636" s="26"/>
      <c r="JO636" s="26"/>
      <c r="JP636" s="26"/>
      <c r="JQ636" s="26"/>
      <c r="JR636" s="26"/>
      <c r="JS636" s="26"/>
      <c r="JT636" s="26"/>
      <c r="JU636" s="26"/>
      <c r="JV636" s="26"/>
      <c r="JW636" s="26"/>
      <c r="JX636" s="26"/>
      <c r="JY636" s="26"/>
      <c r="JZ636" s="26"/>
      <c r="KA636" s="26"/>
      <c r="KB636" s="39"/>
    </row>
    <row r="637" spans="1:289" ht="15" customHeight="1" x14ac:dyDescent="0.25">
      <c r="B637" s="293" t="str">
        <f t="shared" si="90"/>
        <v>Desk 7</v>
      </c>
      <c r="C637" s="295" t="str">
        <f t="shared" si="92"/>
        <v/>
      </c>
      <c r="D637" s="295" t="str">
        <f t="shared" si="92"/>
        <v/>
      </c>
      <c r="E637" s="295" t="str">
        <f t="shared" si="92"/>
        <v/>
      </c>
      <c r="F637" s="295" t="str">
        <f t="shared" si="92"/>
        <v/>
      </c>
      <c r="G637" s="591" t="str">
        <f t="shared" si="92"/>
        <v/>
      </c>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39"/>
      <c r="DX637" s="26"/>
      <c r="DY637" s="26"/>
      <c r="DZ637" s="26"/>
      <c r="EA637" s="26"/>
      <c r="EB637" s="26"/>
      <c r="EC637" s="26"/>
      <c r="ED637" s="26"/>
      <c r="EE637" s="26"/>
      <c r="EF637" s="26"/>
      <c r="EG637" s="26"/>
      <c r="EH637" s="26"/>
      <c r="EI637" s="26"/>
      <c r="EJ637" s="26"/>
      <c r="EK637" s="26"/>
      <c r="EL637" s="26"/>
      <c r="EM637" s="26"/>
      <c r="EN637" s="26"/>
      <c r="EO637" s="26"/>
      <c r="EP637" s="26"/>
      <c r="EQ637" s="26"/>
      <c r="ER637" s="39"/>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c r="GU637" s="26"/>
      <c r="GV637" s="26"/>
      <c r="GW637" s="26"/>
      <c r="GX637" s="26"/>
      <c r="GY637" s="26"/>
      <c r="GZ637" s="26"/>
      <c r="HA637" s="26"/>
      <c r="HB637" s="26"/>
      <c r="HC637" s="26"/>
      <c r="HD637" s="26"/>
      <c r="HE637" s="26"/>
      <c r="HF637" s="26"/>
      <c r="HG637" s="26"/>
      <c r="HH637" s="26"/>
      <c r="HI637" s="26"/>
      <c r="HJ637" s="26"/>
      <c r="HK637" s="26"/>
      <c r="HL637" s="26"/>
      <c r="HM637" s="26"/>
      <c r="HN637" s="26"/>
      <c r="HO637" s="26"/>
      <c r="HP637" s="26"/>
      <c r="HQ637" s="26"/>
      <c r="HR637" s="26"/>
      <c r="HS637" s="26"/>
      <c r="HT637" s="26"/>
      <c r="HU637" s="26"/>
      <c r="HV637" s="26"/>
      <c r="HW637" s="26"/>
      <c r="HX637" s="26"/>
      <c r="HY637" s="26"/>
      <c r="HZ637" s="26"/>
      <c r="IA637" s="26"/>
      <c r="IB637" s="26"/>
      <c r="IC637" s="26"/>
      <c r="ID637" s="26"/>
      <c r="IE637" s="26"/>
      <c r="IF637" s="26"/>
      <c r="IG637" s="26"/>
      <c r="IH637" s="26"/>
      <c r="II637" s="26"/>
      <c r="IJ637" s="26"/>
      <c r="IK637" s="26"/>
      <c r="IL637" s="26"/>
      <c r="IM637" s="26"/>
      <c r="IN637" s="26"/>
      <c r="IO637" s="26"/>
      <c r="IP637" s="26"/>
      <c r="IQ637" s="26"/>
      <c r="IR637" s="26"/>
      <c r="IS637" s="26"/>
      <c r="IT637" s="26"/>
      <c r="IU637" s="26"/>
      <c r="IV637" s="26"/>
      <c r="IW637" s="26"/>
      <c r="IX637" s="26"/>
      <c r="IY637" s="26"/>
      <c r="IZ637" s="26"/>
      <c r="JA637" s="26"/>
      <c r="JB637" s="26"/>
      <c r="JC637" s="26"/>
      <c r="JD637" s="26"/>
      <c r="JE637" s="26"/>
      <c r="JF637" s="26"/>
      <c r="JG637" s="39"/>
      <c r="JH637" s="26"/>
      <c r="JI637" s="26"/>
      <c r="JJ637" s="26"/>
      <c r="JK637" s="26"/>
      <c r="JL637" s="26"/>
      <c r="JM637" s="26"/>
      <c r="JN637" s="26"/>
      <c r="JO637" s="26"/>
      <c r="JP637" s="26"/>
      <c r="JQ637" s="26"/>
      <c r="JR637" s="26"/>
      <c r="JS637" s="26"/>
      <c r="JT637" s="26"/>
      <c r="JU637" s="26"/>
      <c r="JV637" s="26"/>
      <c r="JW637" s="26"/>
      <c r="JX637" s="26"/>
      <c r="JY637" s="26"/>
      <c r="JZ637" s="26"/>
      <c r="KA637" s="26"/>
      <c r="KB637" s="39"/>
    </row>
    <row r="638" spans="1:289" ht="15" customHeight="1" x14ac:dyDescent="0.25">
      <c r="B638" s="293" t="str">
        <f t="shared" si="90"/>
        <v>Desk 8</v>
      </c>
      <c r="C638" s="295" t="str">
        <f t="shared" si="92"/>
        <v/>
      </c>
      <c r="D638" s="295" t="str">
        <f t="shared" si="92"/>
        <v/>
      </c>
      <c r="E638" s="295" t="str">
        <f t="shared" si="92"/>
        <v/>
      </c>
      <c r="F638" s="295" t="str">
        <f t="shared" si="92"/>
        <v/>
      </c>
      <c r="G638" s="591" t="str">
        <f t="shared" si="92"/>
        <v/>
      </c>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39"/>
      <c r="DX638" s="26"/>
      <c r="DY638" s="26"/>
      <c r="DZ638" s="26"/>
      <c r="EA638" s="26"/>
      <c r="EB638" s="26"/>
      <c r="EC638" s="26"/>
      <c r="ED638" s="26"/>
      <c r="EE638" s="26"/>
      <c r="EF638" s="26"/>
      <c r="EG638" s="26"/>
      <c r="EH638" s="26"/>
      <c r="EI638" s="26"/>
      <c r="EJ638" s="26"/>
      <c r="EK638" s="26"/>
      <c r="EL638" s="26"/>
      <c r="EM638" s="26"/>
      <c r="EN638" s="26"/>
      <c r="EO638" s="26"/>
      <c r="EP638" s="26"/>
      <c r="EQ638" s="26"/>
      <c r="ER638" s="39"/>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c r="GU638" s="26"/>
      <c r="GV638" s="26"/>
      <c r="GW638" s="26"/>
      <c r="GX638" s="26"/>
      <c r="GY638" s="26"/>
      <c r="GZ638" s="26"/>
      <c r="HA638" s="26"/>
      <c r="HB638" s="26"/>
      <c r="HC638" s="26"/>
      <c r="HD638" s="26"/>
      <c r="HE638" s="26"/>
      <c r="HF638" s="26"/>
      <c r="HG638" s="26"/>
      <c r="HH638" s="26"/>
      <c r="HI638" s="26"/>
      <c r="HJ638" s="26"/>
      <c r="HK638" s="26"/>
      <c r="HL638" s="26"/>
      <c r="HM638" s="26"/>
      <c r="HN638" s="26"/>
      <c r="HO638" s="26"/>
      <c r="HP638" s="26"/>
      <c r="HQ638" s="26"/>
      <c r="HR638" s="26"/>
      <c r="HS638" s="26"/>
      <c r="HT638" s="26"/>
      <c r="HU638" s="26"/>
      <c r="HV638" s="26"/>
      <c r="HW638" s="26"/>
      <c r="HX638" s="26"/>
      <c r="HY638" s="26"/>
      <c r="HZ638" s="26"/>
      <c r="IA638" s="26"/>
      <c r="IB638" s="26"/>
      <c r="IC638" s="26"/>
      <c r="ID638" s="26"/>
      <c r="IE638" s="26"/>
      <c r="IF638" s="26"/>
      <c r="IG638" s="26"/>
      <c r="IH638" s="26"/>
      <c r="II638" s="26"/>
      <c r="IJ638" s="26"/>
      <c r="IK638" s="26"/>
      <c r="IL638" s="26"/>
      <c r="IM638" s="26"/>
      <c r="IN638" s="26"/>
      <c r="IO638" s="26"/>
      <c r="IP638" s="26"/>
      <c r="IQ638" s="26"/>
      <c r="IR638" s="26"/>
      <c r="IS638" s="26"/>
      <c r="IT638" s="26"/>
      <c r="IU638" s="26"/>
      <c r="IV638" s="26"/>
      <c r="IW638" s="26"/>
      <c r="IX638" s="26"/>
      <c r="IY638" s="26"/>
      <c r="IZ638" s="26"/>
      <c r="JA638" s="26"/>
      <c r="JB638" s="26"/>
      <c r="JC638" s="26"/>
      <c r="JD638" s="26"/>
      <c r="JE638" s="26"/>
      <c r="JF638" s="26"/>
      <c r="JG638" s="39"/>
      <c r="JH638" s="26"/>
      <c r="JI638" s="26"/>
      <c r="JJ638" s="26"/>
      <c r="JK638" s="26"/>
      <c r="JL638" s="26"/>
      <c r="JM638" s="26"/>
      <c r="JN638" s="26"/>
      <c r="JO638" s="26"/>
      <c r="JP638" s="26"/>
      <c r="JQ638" s="26"/>
      <c r="JR638" s="26"/>
      <c r="JS638" s="26"/>
      <c r="JT638" s="26"/>
      <c r="JU638" s="26"/>
      <c r="JV638" s="26"/>
      <c r="JW638" s="26"/>
      <c r="JX638" s="26"/>
      <c r="JY638" s="26"/>
      <c r="JZ638" s="26"/>
      <c r="KA638" s="26"/>
      <c r="KB638" s="39"/>
    </row>
    <row r="639" spans="1:289" ht="15" customHeight="1" x14ac:dyDescent="0.25">
      <c r="B639" s="293" t="str">
        <f t="shared" si="90"/>
        <v>Desk 9</v>
      </c>
      <c r="C639" s="295" t="str">
        <f t="shared" si="92"/>
        <v/>
      </c>
      <c r="D639" s="295" t="str">
        <f t="shared" si="92"/>
        <v/>
      </c>
      <c r="E639" s="295" t="str">
        <f t="shared" si="92"/>
        <v/>
      </c>
      <c r="F639" s="295" t="str">
        <f t="shared" si="92"/>
        <v/>
      </c>
      <c r="G639" s="591" t="str">
        <f t="shared" si="92"/>
        <v/>
      </c>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39"/>
      <c r="DX639" s="26"/>
      <c r="DY639" s="26"/>
      <c r="DZ639" s="26"/>
      <c r="EA639" s="26"/>
      <c r="EB639" s="26"/>
      <c r="EC639" s="26"/>
      <c r="ED639" s="26"/>
      <c r="EE639" s="26"/>
      <c r="EF639" s="26"/>
      <c r="EG639" s="26"/>
      <c r="EH639" s="26"/>
      <c r="EI639" s="26"/>
      <c r="EJ639" s="26"/>
      <c r="EK639" s="26"/>
      <c r="EL639" s="26"/>
      <c r="EM639" s="26"/>
      <c r="EN639" s="26"/>
      <c r="EO639" s="26"/>
      <c r="EP639" s="26"/>
      <c r="EQ639" s="26"/>
      <c r="ER639" s="39"/>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c r="GU639" s="26"/>
      <c r="GV639" s="26"/>
      <c r="GW639" s="26"/>
      <c r="GX639" s="26"/>
      <c r="GY639" s="26"/>
      <c r="GZ639" s="26"/>
      <c r="HA639" s="26"/>
      <c r="HB639" s="26"/>
      <c r="HC639" s="26"/>
      <c r="HD639" s="26"/>
      <c r="HE639" s="26"/>
      <c r="HF639" s="26"/>
      <c r="HG639" s="26"/>
      <c r="HH639" s="26"/>
      <c r="HI639" s="26"/>
      <c r="HJ639" s="26"/>
      <c r="HK639" s="26"/>
      <c r="HL639" s="26"/>
      <c r="HM639" s="26"/>
      <c r="HN639" s="26"/>
      <c r="HO639" s="26"/>
      <c r="HP639" s="26"/>
      <c r="HQ639" s="26"/>
      <c r="HR639" s="26"/>
      <c r="HS639" s="26"/>
      <c r="HT639" s="26"/>
      <c r="HU639" s="26"/>
      <c r="HV639" s="26"/>
      <c r="HW639" s="26"/>
      <c r="HX639" s="26"/>
      <c r="HY639" s="26"/>
      <c r="HZ639" s="26"/>
      <c r="IA639" s="26"/>
      <c r="IB639" s="26"/>
      <c r="IC639" s="26"/>
      <c r="ID639" s="26"/>
      <c r="IE639" s="26"/>
      <c r="IF639" s="26"/>
      <c r="IG639" s="26"/>
      <c r="IH639" s="26"/>
      <c r="II639" s="26"/>
      <c r="IJ639" s="26"/>
      <c r="IK639" s="26"/>
      <c r="IL639" s="26"/>
      <c r="IM639" s="26"/>
      <c r="IN639" s="26"/>
      <c r="IO639" s="26"/>
      <c r="IP639" s="26"/>
      <c r="IQ639" s="26"/>
      <c r="IR639" s="26"/>
      <c r="IS639" s="26"/>
      <c r="IT639" s="26"/>
      <c r="IU639" s="26"/>
      <c r="IV639" s="26"/>
      <c r="IW639" s="26"/>
      <c r="IX639" s="26"/>
      <c r="IY639" s="26"/>
      <c r="IZ639" s="26"/>
      <c r="JA639" s="26"/>
      <c r="JB639" s="26"/>
      <c r="JC639" s="26"/>
      <c r="JD639" s="26"/>
      <c r="JE639" s="26"/>
      <c r="JF639" s="26"/>
      <c r="JG639" s="39"/>
      <c r="JH639" s="26"/>
      <c r="JI639" s="26"/>
      <c r="JJ639" s="26"/>
      <c r="JK639" s="26"/>
      <c r="JL639" s="26"/>
      <c r="JM639" s="26"/>
      <c r="JN639" s="26"/>
      <c r="JO639" s="26"/>
      <c r="JP639" s="26"/>
      <c r="JQ639" s="26"/>
      <c r="JR639" s="26"/>
      <c r="JS639" s="26"/>
      <c r="JT639" s="26"/>
      <c r="JU639" s="26"/>
      <c r="JV639" s="26"/>
      <c r="JW639" s="26"/>
      <c r="JX639" s="26"/>
      <c r="JY639" s="26"/>
      <c r="JZ639" s="26"/>
      <c r="KA639" s="26"/>
      <c r="KB639" s="39"/>
    </row>
    <row r="640" spans="1:289" ht="15" customHeight="1" x14ac:dyDescent="0.25">
      <c r="B640" s="293" t="str">
        <f t="shared" si="90"/>
        <v>Desk 10</v>
      </c>
      <c r="C640" s="295" t="str">
        <f t="shared" si="92"/>
        <v/>
      </c>
      <c r="D640" s="295" t="str">
        <f t="shared" si="92"/>
        <v/>
      </c>
      <c r="E640" s="295" t="str">
        <f t="shared" si="92"/>
        <v/>
      </c>
      <c r="F640" s="295" t="str">
        <f t="shared" si="92"/>
        <v/>
      </c>
      <c r="G640" s="591" t="str">
        <f t="shared" si="92"/>
        <v/>
      </c>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39"/>
      <c r="DX640" s="26"/>
      <c r="DY640" s="26"/>
      <c r="DZ640" s="26"/>
      <c r="EA640" s="26"/>
      <c r="EB640" s="26"/>
      <c r="EC640" s="26"/>
      <c r="ED640" s="26"/>
      <c r="EE640" s="26"/>
      <c r="EF640" s="26"/>
      <c r="EG640" s="26"/>
      <c r="EH640" s="26"/>
      <c r="EI640" s="26"/>
      <c r="EJ640" s="26"/>
      <c r="EK640" s="26"/>
      <c r="EL640" s="26"/>
      <c r="EM640" s="26"/>
      <c r="EN640" s="26"/>
      <c r="EO640" s="26"/>
      <c r="EP640" s="26"/>
      <c r="EQ640" s="26"/>
      <c r="ER640" s="39"/>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c r="GU640" s="26"/>
      <c r="GV640" s="26"/>
      <c r="GW640" s="26"/>
      <c r="GX640" s="26"/>
      <c r="GY640" s="26"/>
      <c r="GZ640" s="26"/>
      <c r="HA640" s="26"/>
      <c r="HB640" s="26"/>
      <c r="HC640" s="26"/>
      <c r="HD640" s="26"/>
      <c r="HE640" s="26"/>
      <c r="HF640" s="26"/>
      <c r="HG640" s="26"/>
      <c r="HH640" s="26"/>
      <c r="HI640" s="26"/>
      <c r="HJ640" s="26"/>
      <c r="HK640" s="26"/>
      <c r="HL640" s="26"/>
      <c r="HM640" s="26"/>
      <c r="HN640" s="26"/>
      <c r="HO640" s="26"/>
      <c r="HP640" s="26"/>
      <c r="HQ640" s="26"/>
      <c r="HR640" s="26"/>
      <c r="HS640" s="26"/>
      <c r="HT640" s="26"/>
      <c r="HU640" s="26"/>
      <c r="HV640" s="26"/>
      <c r="HW640" s="26"/>
      <c r="HX640" s="26"/>
      <c r="HY640" s="26"/>
      <c r="HZ640" s="26"/>
      <c r="IA640" s="26"/>
      <c r="IB640" s="26"/>
      <c r="IC640" s="26"/>
      <c r="ID640" s="26"/>
      <c r="IE640" s="26"/>
      <c r="IF640" s="26"/>
      <c r="IG640" s="26"/>
      <c r="IH640" s="26"/>
      <c r="II640" s="26"/>
      <c r="IJ640" s="26"/>
      <c r="IK640" s="26"/>
      <c r="IL640" s="26"/>
      <c r="IM640" s="26"/>
      <c r="IN640" s="26"/>
      <c r="IO640" s="26"/>
      <c r="IP640" s="26"/>
      <c r="IQ640" s="26"/>
      <c r="IR640" s="26"/>
      <c r="IS640" s="26"/>
      <c r="IT640" s="26"/>
      <c r="IU640" s="26"/>
      <c r="IV640" s="26"/>
      <c r="IW640" s="26"/>
      <c r="IX640" s="26"/>
      <c r="IY640" s="26"/>
      <c r="IZ640" s="26"/>
      <c r="JA640" s="26"/>
      <c r="JB640" s="26"/>
      <c r="JC640" s="26"/>
      <c r="JD640" s="26"/>
      <c r="JE640" s="26"/>
      <c r="JF640" s="26"/>
      <c r="JG640" s="39"/>
      <c r="JH640" s="26"/>
      <c r="JI640" s="26"/>
      <c r="JJ640" s="26"/>
      <c r="JK640" s="26"/>
      <c r="JL640" s="26"/>
      <c r="JM640" s="26"/>
      <c r="JN640" s="26"/>
      <c r="JO640" s="26"/>
      <c r="JP640" s="26"/>
      <c r="JQ640" s="26"/>
      <c r="JR640" s="26"/>
      <c r="JS640" s="26"/>
      <c r="JT640" s="26"/>
      <c r="JU640" s="26"/>
      <c r="JV640" s="26"/>
      <c r="JW640" s="26"/>
      <c r="JX640" s="26"/>
      <c r="JY640" s="26"/>
      <c r="JZ640" s="26"/>
      <c r="KA640" s="26"/>
      <c r="KB640" s="39"/>
    </row>
    <row r="641" spans="2:288" ht="15" customHeight="1" x14ac:dyDescent="0.25">
      <c r="B641" s="293" t="str">
        <f t="shared" si="90"/>
        <v>Desk 11</v>
      </c>
      <c r="C641" s="295" t="str">
        <f t="shared" si="92"/>
        <v/>
      </c>
      <c r="D641" s="295" t="str">
        <f t="shared" si="92"/>
        <v/>
      </c>
      <c r="E641" s="295" t="str">
        <f t="shared" si="92"/>
        <v/>
      </c>
      <c r="F641" s="295" t="str">
        <f t="shared" si="92"/>
        <v/>
      </c>
      <c r="G641" s="591" t="str">
        <f t="shared" si="92"/>
        <v/>
      </c>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39"/>
      <c r="DX641" s="26"/>
      <c r="DY641" s="26"/>
      <c r="DZ641" s="26"/>
      <c r="EA641" s="26"/>
      <c r="EB641" s="26"/>
      <c r="EC641" s="26"/>
      <c r="ED641" s="26"/>
      <c r="EE641" s="26"/>
      <c r="EF641" s="26"/>
      <c r="EG641" s="26"/>
      <c r="EH641" s="26"/>
      <c r="EI641" s="26"/>
      <c r="EJ641" s="26"/>
      <c r="EK641" s="26"/>
      <c r="EL641" s="26"/>
      <c r="EM641" s="26"/>
      <c r="EN641" s="26"/>
      <c r="EO641" s="26"/>
      <c r="EP641" s="26"/>
      <c r="EQ641" s="26"/>
      <c r="ER641" s="39"/>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c r="GU641" s="26"/>
      <c r="GV641" s="26"/>
      <c r="GW641" s="26"/>
      <c r="GX641" s="26"/>
      <c r="GY641" s="26"/>
      <c r="GZ641" s="26"/>
      <c r="HA641" s="26"/>
      <c r="HB641" s="26"/>
      <c r="HC641" s="26"/>
      <c r="HD641" s="26"/>
      <c r="HE641" s="26"/>
      <c r="HF641" s="26"/>
      <c r="HG641" s="26"/>
      <c r="HH641" s="26"/>
      <c r="HI641" s="26"/>
      <c r="HJ641" s="26"/>
      <c r="HK641" s="26"/>
      <c r="HL641" s="26"/>
      <c r="HM641" s="26"/>
      <c r="HN641" s="26"/>
      <c r="HO641" s="26"/>
      <c r="HP641" s="26"/>
      <c r="HQ641" s="26"/>
      <c r="HR641" s="26"/>
      <c r="HS641" s="26"/>
      <c r="HT641" s="26"/>
      <c r="HU641" s="26"/>
      <c r="HV641" s="26"/>
      <c r="HW641" s="26"/>
      <c r="HX641" s="26"/>
      <c r="HY641" s="26"/>
      <c r="HZ641" s="26"/>
      <c r="IA641" s="26"/>
      <c r="IB641" s="26"/>
      <c r="IC641" s="26"/>
      <c r="ID641" s="26"/>
      <c r="IE641" s="26"/>
      <c r="IF641" s="26"/>
      <c r="IG641" s="26"/>
      <c r="IH641" s="26"/>
      <c r="II641" s="26"/>
      <c r="IJ641" s="26"/>
      <c r="IK641" s="26"/>
      <c r="IL641" s="26"/>
      <c r="IM641" s="26"/>
      <c r="IN641" s="26"/>
      <c r="IO641" s="26"/>
      <c r="IP641" s="26"/>
      <c r="IQ641" s="26"/>
      <c r="IR641" s="26"/>
      <c r="IS641" s="26"/>
      <c r="IT641" s="26"/>
      <c r="IU641" s="26"/>
      <c r="IV641" s="26"/>
      <c r="IW641" s="26"/>
      <c r="IX641" s="26"/>
      <c r="IY641" s="26"/>
      <c r="IZ641" s="26"/>
      <c r="JA641" s="26"/>
      <c r="JB641" s="26"/>
      <c r="JC641" s="26"/>
      <c r="JD641" s="26"/>
      <c r="JE641" s="26"/>
      <c r="JF641" s="26"/>
      <c r="JG641" s="39"/>
      <c r="JH641" s="26"/>
      <c r="JI641" s="26"/>
      <c r="JJ641" s="26"/>
      <c r="JK641" s="26"/>
      <c r="JL641" s="26"/>
      <c r="JM641" s="26"/>
      <c r="JN641" s="26"/>
      <c r="JO641" s="26"/>
      <c r="JP641" s="26"/>
      <c r="JQ641" s="26"/>
      <c r="JR641" s="26"/>
      <c r="JS641" s="26"/>
      <c r="JT641" s="26"/>
      <c r="JU641" s="26"/>
      <c r="JV641" s="26"/>
      <c r="JW641" s="26"/>
      <c r="JX641" s="26"/>
      <c r="JY641" s="26"/>
      <c r="JZ641" s="26"/>
      <c r="KA641" s="26"/>
      <c r="KB641" s="39"/>
    </row>
    <row r="642" spans="2:288" ht="15" customHeight="1" x14ac:dyDescent="0.25">
      <c r="B642" s="293" t="str">
        <f t="shared" si="90"/>
        <v>Desk 12</v>
      </c>
      <c r="C642" s="295" t="str">
        <f t="shared" si="92"/>
        <v/>
      </c>
      <c r="D642" s="295" t="str">
        <f t="shared" si="92"/>
        <v/>
      </c>
      <c r="E642" s="295" t="str">
        <f t="shared" si="92"/>
        <v/>
      </c>
      <c r="F642" s="295" t="str">
        <f t="shared" si="92"/>
        <v/>
      </c>
      <c r="G642" s="591" t="str">
        <f t="shared" si="92"/>
        <v/>
      </c>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39"/>
      <c r="DX642" s="26"/>
      <c r="DY642" s="26"/>
      <c r="DZ642" s="26"/>
      <c r="EA642" s="26"/>
      <c r="EB642" s="26"/>
      <c r="EC642" s="26"/>
      <c r="ED642" s="26"/>
      <c r="EE642" s="26"/>
      <c r="EF642" s="26"/>
      <c r="EG642" s="26"/>
      <c r="EH642" s="26"/>
      <c r="EI642" s="26"/>
      <c r="EJ642" s="26"/>
      <c r="EK642" s="26"/>
      <c r="EL642" s="26"/>
      <c r="EM642" s="26"/>
      <c r="EN642" s="26"/>
      <c r="EO642" s="26"/>
      <c r="EP642" s="26"/>
      <c r="EQ642" s="26"/>
      <c r="ER642" s="39"/>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c r="GU642" s="26"/>
      <c r="GV642" s="26"/>
      <c r="GW642" s="26"/>
      <c r="GX642" s="26"/>
      <c r="GY642" s="26"/>
      <c r="GZ642" s="26"/>
      <c r="HA642" s="26"/>
      <c r="HB642" s="26"/>
      <c r="HC642" s="26"/>
      <c r="HD642" s="26"/>
      <c r="HE642" s="26"/>
      <c r="HF642" s="26"/>
      <c r="HG642" s="26"/>
      <c r="HH642" s="26"/>
      <c r="HI642" s="26"/>
      <c r="HJ642" s="26"/>
      <c r="HK642" s="26"/>
      <c r="HL642" s="26"/>
      <c r="HM642" s="26"/>
      <c r="HN642" s="26"/>
      <c r="HO642" s="26"/>
      <c r="HP642" s="26"/>
      <c r="HQ642" s="26"/>
      <c r="HR642" s="26"/>
      <c r="HS642" s="26"/>
      <c r="HT642" s="26"/>
      <c r="HU642" s="26"/>
      <c r="HV642" s="26"/>
      <c r="HW642" s="26"/>
      <c r="HX642" s="26"/>
      <c r="HY642" s="26"/>
      <c r="HZ642" s="26"/>
      <c r="IA642" s="26"/>
      <c r="IB642" s="26"/>
      <c r="IC642" s="26"/>
      <c r="ID642" s="26"/>
      <c r="IE642" s="26"/>
      <c r="IF642" s="26"/>
      <c r="IG642" s="26"/>
      <c r="IH642" s="26"/>
      <c r="II642" s="26"/>
      <c r="IJ642" s="26"/>
      <c r="IK642" s="26"/>
      <c r="IL642" s="26"/>
      <c r="IM642" s="26"/>
      <c r="IN642" s="26"/>
      <c r="IO642" s="26"/>
      <c r="IP642" s="26"/>
      <c r="IQ642" s="26"/>
      <c r="IR642" s="26"/>
      <c r="IS642" s="26"/>
      <c r="IT642" s="26"/>
      <c r="IU642" s="26"/>
      <c r="IV642" s="26"/>
      <c r="IW642" s="26"/>
      <c r="IX642" s="26"/>
      <c r="IY642" s="26"/>
      <c r="IZ642" s="26"/>
      <c r="JA642" s="26"/>
      <c r="JB642" s="26"/>
      <c r="JC642" s="26"/>
      <c r="JD642" s="26"/>
      <c r="JE642" s="26"/>
      <c r="JF642" s="26"/>
      <c r="JG642" s="39"/>
      <c r="JH642" s="26"/>
      <c r="JI642" s="26"/>
      <c r="JJ642" s="26"/>
      <c r="JK642" s="26"/>
      <c r="JL642" s="26"/>
      <c r="JM642" s="26"/>
      <c r="JN642" s="26"/>
      <c r="JO642" s="26"/>
      <c r="JP642" s="26"/>
      <c r="JQ642" s="26"/>
      <c r="JR642" s="26"/>
      <c r="JS642" s="26"/>
      <c r="JT642" s="26"/>
      <c r="JU642" s="26"/>
      <c r="JV642" s="26"/>
      <c r="JW642" s="26"/>
      <c r="JX642" s="26"/>
      <c r="JY642" s="26"/>
      <c r="JZ642" s="26"/>
      <c r="KA642" s="26"/>
      <c r="KB642" s="39"/>
    </row>
    <row r="643" spans="2:288" ht="15" customHeight="1" x14ac:dyDescent="0.25">
      <c r="B643" s="293" t="str">
        <f t="shared" si="90"/>
        <v>Desk 13</v>
      </c>
      <c r="C643" s="295" t="str">
        <f t="shared" si="92"/>
        <v/>
      </c>
      <c r="D643" s="295" t="str">
        <f t="shared" si="92"/>
        <v/>
      </c>
      <c r="E643" s="295" t="str">
        <f t="shared" si="92"/>
        <v/>
      </c>
      <c r="F643" s="295" t="str">
        <f t="shared" si="92"/>
        <v/>
      </c>
      <c r="G643" s="591" t="str">
        <f t="shared" si="92"/>
        <v/>
      </c>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39"/>
      <c r="DX643" s="26"/>
      <c r="DY643" s="26"/>
      <c r="DZ643" s="26"/>
      <c r="EA643" s="26"/>
      <c r="EB643" s="26"/>
      <c r="EC643" s="26"/>
      <c r="ED643" s="26"/>
      <c r="EE643" s="26"/>
      <c r="EF643" s="26"/>
      <c r="EG643" s="26"/>
      <c r="EH643" s="26"/>
      <c r="EI643" s="26"/>
      <c r="EJ643" s="26"/>
      <c r="EK643" s="26"/>
      <c r="EL643" s="26"/>
      <c r="EM643" s="26"/>
      <c r="EN643" s="26"/>
      <c r="EO643" s="26"/>
      <c r="EP643" s="26"/>
      <c r="EQ643" s="26"/>
      <c r="ER643" s="39"/>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c r="GU643" s="26"/>
      <c r="GV643" s="26"/>
      <c r="GW643" s="26"/>
      <c r="GX643" s="26"/>
      <c r="GY643" s="26"/>
      <c r="GZ643" s="26"/>
      <c r="HA643" s="26"/>
      <c r="HB643" s="26"/>
      <c r="HC643" s="26"/>
      <c r="HD643" s="26"/>
      <c r="HE643" s="26"/>
      <c r="HF643" s="26"/>
      <c r="HG643" s="26"/>
      <c r="HH643" s="26"/>
      <c r="HI643" s="26"/>
      <c r="HJ643" s="26"/>
      <c r="HK643" s="26"/>
      <c r="HL643" s="26"/>
      <c r="HM643" s="26"/>
      <c r="HN643" s="26"/>
      <c r="HO643" s="26"/>
      <c r="HP643" s="26"/>
      <c r="HQ643" s="26"/>
      <c r="HR643" s="26"/>
      <c r="HS643" s="26"/>
      <c r="HT643" s="26"/>
      <c r="HU643" s="26"/>
      <c r="HV643" s="26"/>
      <c r="HW643" s="26"/>
      <c r="HX643" s="26"/>
      <c r="HY643" s="26"/>
      <c r="HZ643" s="26"/>
      <c r="IA643" s="26"/>
      <c r="IB643" s="26"/>
      <c r="IC643" s="26"/>
      <c r="ID643" s="26"/>
      <c r="IE643" s="26"/>
      <c r="IF643" s="26"/>
      <c r="IG643" s="26"/>
      <c r="IH643" s="26"/>
      <c r="II643" s="26"/>
      <c r="IJ643" s="26"/>
      <c r="IK643" s="26"/>
      <c r="IL643" s="26"/>
      <c r="IM643" s="26"/>
      <c r="IN643" s="26"/>
      <c r="IO643" s="26"/>
      <c r="IP643" s="26"/>
      <c r="IQ643" s="26"/>
      <c r="IR643" s="26"/>
      <c r="IS643" s="26"/>
      <c r="IT643" s="26"/>
      <c r="IU643" s="26"/>
      <c r="IV643" s="26"/>
      <c r="IW643" s="26"/>
      <c r="IX643" s="26"/>
      <c r="IY643" s="26"/>
      <c r="IZ643" s="26"/>
      <c r="JA643" s="26"/>
      <c r="JB643" s="26"/>
      <c r="JC643" s="26"/>
      <c r="JD643" s="26"/>
      <c r="JE643" s="26"/>
      <c r="JF643" s="26"/>
      <c r="JG643" s="39"/>
      <c r="JH643" s="26"/>
      <c r="JI643" s="26"/>
      <c r="JJ643" s="26"/>
      <c r="JK643" s="26"/>
      <c r="JL643" s="26"/>
      <c r="JM643" s="26"/>
      <c r="JN643" s="26"/>
      <c r="JO643" s="26"/>
      <c r="JP643" s="26"/>
      <c r="JQ643" s="26"/>
      <c r="JR643" s="26"/>
      <c r="JS643" s="26"/>
      <c r="JT643" s="26"/>
      <c r="JU643" s="26"/>
      <c r="JV643" s="26"/>
      <c r="JW643" s="26"/>
      <c r="JX643" s="26"/>
      <c r="JY643" s="26"/>
      <c r="JZ643" s="26"/>
      <c r="KA643" s="26"/>
      <c r="KB643" s="39"/>
    </row>
    <row r="644" spans="2:288" ht="15" customHeight="1" x14ac:dyDescent="0.25">
      <c r="B644" s="293" t="str">
        <f t="shared" si="90"/>
        <v>Desk 14</v>
      </c>
      <c r="C644" s="295" t="str">
        <f t="shared" si="92"/>
        <v/>
      </c>
      <c r="D644" s="295" t="str">
        <f t="shared" si="92"/>
        <v/>
      </c>
      <c r="E644" s="295" t="str">
        <f t="shared" si="92"/>
        <v/>
      </c>
      <c r="F644" s="295" t="str">
        <f t="shared" si="92"/>
        <v/>
      </c>
      <c r="G644" s="591" t="str">
        <f t="shared" si="92"/>
        <v/>
      </c>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39"/>
      <c r="DX644" s="26"/>
      <c r="DY644" s="26"/>
      <c r="DZ644" s="26"/>
      <c r="EA644" s="26"/>
      <c r="EB644" s="26"/>
      <c r="EC644" s="26"/>
      <c r="ED644" s="26"/>
      <c r="EE644" s="26"/>
      <c r="EF644" s="26"/>
      <c r="EG644" s="26"/>
      <c r="EH644" s="26"/>
      <c r="EI644" s="26"/>
      <c r="EJ644" s="26"/>
      <c r="EK644" s="26"/>
      <c r="EL644" s="26"/>
      <c r="EM644" s="26"/>
      <c r="EN644" s="26"/>
      <c r="EO644" s="26"/>
      <c r="EP644" s="26"/>
      <c r="EQ644" s="26"/>
      <c r="ER644" s="39"/>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c r="GU644" s="26"/>
      <c r="GV644" s="26"/>
      <c r="GW644" s="26"/>
      <c r="GX644" s="26"/>
      <c r="GY644" s="26"/>
      <c r="GZ644" s="26"/>
      <c r="HA644" s="26"/>
      <c r="HB644" s="26"/>
      <c r="HC644" s="26"/>
      <c r="HD644" s="26"/>
      <c r="HE644" s="26"/>
      <c r="HF644" s="26"/>
      <c r="HG644" s="26"/>
      <c r="HH644" s="26"/>
      <c r="HI644" s="26"/>
      <c r="HJ644" s="26"/>
      <c r="HK644" s="26"/>
      <c r="HL644" s="26"/>
      <c r="HM644" s="26"/>
      <c r="HN644" s="26"/>
      <c r="HO644" s="26"/>
      <c r="HP644" s="26"/>
      <c r="HQ644" s="26"/>
      <c r="HR644" s="26"/>
      <c r="HS644" s="26"/>
      <c r="HT644" s="26"/>
      <c r="HU644" s="26"/>
      <c r="HV644" s="26"/>
      <c r="HW644" s="26"/>
      <c r="HX644" s="26"/>
      <c r="HY644" s="26"/>
      <c r="HZ644" s="26"/>
      <c r="IA644" s="26"/>
      <c r="IB644" s="26"/>
      <c r="IC644" s="26"/>
      <c r="ID644" s="26"/>
      <c r="IE644" s="26"/>
      <c r="IF644" s="26"/>
      <c r="IG644" s="26"/>
      <c r="IH644" s="26"/>
      <c r="II644" s="26"/>
      <c r="IJ644" s="26"/>
      <c r="IK644" s="26"/>
      <c r="IL644" s="26"/>
      <c r="IM644" s="26"/>
      <c r="IN644" s="26"/>
      <c r="IO644" s="26"/>
      <c r="IP644" s="26"/>
      <c r="IQ644" s="26"/>
      <c r="IR644" s="26"/>
      <c r="IS644" s="26"/>
      <c r="IT644" s="26"/>
      <c r="IU644" s="26"/>
      <c r="IV644" s="26"/>
      <c r="IW644" s="26"/>
      <c r="IX644" s="26"/>
      <c r="IY644" s="26"/>
      <c r="IZ644" s="26"/>
      <c r="JA644" s="26"/>
      <c r="JB644" s="26"/>
      <c r="JC644" s="26"/>
      <c r="JD644" s="26"/>
      <c r="JE644" s="26"/>
      <c r="JF644" s="26"/>
      <c r="JG644" s="39"/>
      <c r="JH644" s="26"/>
      <c r="JI644" s="26"/>
      <c r="JJ644" s="26"/>
      <c r="JK644" s="26"/>
      <c r="JL644" s="26"/>
      <c r="JM644" s="26"/>
      <c r="JN644" s="26"/>
      <c r="JO644" s="26"/>
      <c r="JP644" s="26"/>
      <c r="JQ644" s="26"/>
      <c r="JR644" s="26"/>
      <c r="JS644" s="26"/>
      <c r="JT644" s="26"/>
      <c r="JU644" s="26"/>
      <c r="JV644" s="26"/>
      <c r="JW644" s="26"/>
      <c r="JX644" s="26"/>
      <c r="JY644" s="26"/>
      <c r="JZ644" s="26"/>
      <c r="KA644" s="26"/>
      <c r="KB644" s="39"/>
    </row>
    <row r="645" spans="2:288" ht="15" customHeight="1" x14ac:dyDescent="0.25">
      <c r="B645" s="293" t="str">
        <f t="shared" si="90"/>
        <v>Desk 15</v>
      </c>
      <c r="C645" s="295" t="str">
        <f t="shared" si="92"/>
        <v/>
      </c>
      <c r="D645" s="295" t="str">
        <f t="shared" si="92"/>
        <v/>
      </c>
      <c r="E645" s="295" t="str">
        <f t="shared" si="92"/>
        <v/>
      </c>
      <c r="F645" s="295" t="str">
        <f t="shared" si="92"/>
        <v/>
      </c>
      <c r="G645" s="591" t="str">
        <f t="shared" si="92"/>
        <v/>
      </c>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39"/>
      <c r="DX645" s="26"/>
      <c r="DY645" s="26"/>
      <c r="DZ645" s="26"/>
      <c r="EA645" s="26"/>
      <c r="EB645" s="26"/>
      <c r="EC645" s="26"/>
      <c r="ED645" s="26"/>
      <c r="EE645" s="26"/>
      <c r="EF645" s="26"/>
      <c r="EG645" s="26"/>
      <c r="EH645" s="26"/>
      <c r="EI645" s="26"/>
      <c r="EJ645" s="26"/>
      <c r="EK645" s="26"/>
      <c r="EL645" s="26"/>
      <c r="EM645" s="26"/>
      <c r="EN645" s="26"/>
      <c r="EO645" s="26"/>
      <c r="EP645" s="26"/>
      <c r="EQ645" s="26"/>
      <c r="ER645" s="39"/>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c r="GU645" s="26"/>
      <c r="GV645" s="26"/>
      <c r="GW645" s="26"/>
      <c r="GX645" s="26"/>
      <c r="GY645" s="26"/>
      <c r="GZ645" s="26"/>
      <c r="HA645" s="26"/>
      <c r="HB645" s="26"/>
      <c r="HC645" s="26"/>
      <c r="HD645" s="26"/>
      <c r="HE645" s="26"/>
      <c r="HF645" s="26"/>
      <c r="HG645" s="26"/>
      <c r="HH645" s="26"/>
      <c r="HI645" s="26"/>
      <c r="HJ645" s="26"/>
      <c r="HK645" s="26"/>
      <c r="HL645" s="26"/>
      <c r="HM645" s="26"/>
      <c r="HN645" s="26"/>
      <c r="HO645" s="26"/>
      <c r="HP645" s="26"/>
      <c r="HQ645" s="26"/>
      <c r="HR645" s="26"/>
      <c r="HS645" s="26"/>
      <c r="HT645" s="26"/>
      <c r="HU645" s="26"/>
      <c r="HV645" s="26"/>
      <c r="HW645" s="26"/>
      <c r="HX645" s="26"/>
      <c r="HY645" s="26"/>
      <c r="HZ645" s="26"/>
      <c r="IA645" s="26"/>
      <c r="IB645" s="26"/>
      <c r="IC645" s="26"/>
      <c r="ID645" s="26"/>
      <c r="IE645" s="26"/>
      <c r="IF645" s="26"/>
      <c r="IG645" s="26"/>
      <c r="IH645" s="26"/>
      <c r="II645" s="26"/>
      <c r="IJ645" s="26"/>
      <c r="IK645" s="26"/>
      <c r="IL645" s="26"/>
      <c r="IM645" s="26"/>
      <c r="IN645" s="26"/>
      <c r="IO645" s="26"/>
      <c r="IP645" s="26"/>
      <c r="IQ645" s="26"/>
      <c r="IR645" s="26"/>
      <c r="IS645" s="26"/>
      <c r="IT645" s="26"/>
      <c r="IU645" s="26"/>
      <c r="IV645" s="26"/>
      <c r="IW645" s="26"/>
      <c r="IX645" s="26"/>
      <c r="IY645" s="26"/>
      <c r="IZ645" s="26"/>
      <c r="JA645" s="26"/>
      <c r="JB645" s="26"/>
      <c r="JC645" s="26"/>
      <c r="JD645" s="26"/>
      <c r="JE645" s="26"/>
      <c r="JF645" s="26"/>
      <c r="JG645" s="39"/>
      <c r="JH645" s="26"/>
      <c r="JI645" s="26"/>
      <c r="JJ645" s="26"/>
      <c r="JK645" s="26"/>
      <c r="JL645" s="26"/>
      <c r="JM645" s="26"/>
      <c r="JN645" s="26"/>
      <c r="JO645" s="26"/>
      <c r="JP645" s="26"/>
      <c r="JQ645" s="26"/>
      <c r="JR645" s="26"/>
      <c r="JS645" s="26"/>
      <c r="JT645" s="26"/>
      <c r="JU645" s="26"/>
      <c r="JV645" s="26"/>
      <c r="JW645" s="26"/>
      <c r="JX645" s="26"/>
      <c r="JY645" s="26"/>
      <c r="JZ645" s="26"/>
      <c r="KA645" s="26"/>
      <c r="KB645" s="39"/>
    </row>
    <row r="646" spans="2:288" ht="15" customHeight="1" x14ac:dyDescent="0.25">
      <c r="B646" s="293" t="str">
        <f t="shared" si="90"/>
        <v>Desk 16</v>
      </c>
      <c r="C646" s="295" t="str">
        <f t="shared" si="92"/>
        <v/>
      </c>
      <c r="D646" s="295" t="str">
        <f t="shared" si="92"/>
        <v/>
      </c>
      <c r="E646" s="295" t="str">
        <f t="shared" si="92"/>
        <v/>
      </c>
      <c r="F646" s="295" t="str">
        <f t="shared" si="92"/>
        <v/>
      </c>
      <c r="G646" s="591" t="str">
        <f t="shared" si="92"/>
        <v/>
      </c>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39"/>
      <c r="DX646" s="26"/>
      <c r="DY646" s="26"/>
      <c r="DZ646" s="26"/>
      <c r="EA646" s="26"/>
      <c r="EB646" s="26"/>
      <c r="EC646" s="26"/>
      <c r="ED646" s="26"/>
      <c r="EE646" s="26"/>
      <c r="EF646" s="26"/>
      <c r="EG646" s="26"/>
      <c r="EH646" s="26"/>
      <c r="EI646" s="26"/>
      <c r="EJ646" s="26"/>
      <c r="EK646" s="26"/>
      <c r="EL646" s="26"/>
      <c r="EM646" s="26"/>
      <c r="EN646" s="26"/>
      <c r="EO646" s="26"/>
      <c r="EP646" s="26"/>
      <c r="EQ646" s="26"/>
      <c r="ER646" s="39"/>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c r="GU646" s="26"/>
      <c r="GV646" s="26"/>
      <c r="GW646" s="26"/>
      <c r="GX646" s="26"/>
      <c r="GY646" s="26"/>
      <c r="GZ646" s="26"/>
      <c r="HA646" s="26"/>
      <c r="HB646" s="26"/>
      <c r="HC646" s="26"/>
      <c r="HD646" s="26"/>
      <c r="HE646" s="26"/>
      <c r="HF646" s="26"/>
      <c r="HG646" s="26"/>
      <c r="HH646" s="26"/>
      <c r="HI646" s="26"/>
      <c r="HJ646" s="26"/>
      <c r="HK646" s="26"/>
      <c r="HL646" s="26"/>
      <c r="HM646" s="26"/>
      <c r="HN646" s="26"/>
      <c r="HO646" s="26"/>
      <c r="HP646" s="26"/>
      <c r="HQ646" s="26"/>
      <c r="HR646" s="26"/>
      <c r="HS646" s="26"/>
      <c r="HT646" s="26"/>
      <c r="HU646" s="26"/>
      <c r="HV646" s="26"/>
      <c r="HW646" s="26"/>
      <c r="HX646" s="26"/>
      <c r="HY646" s="26"/>
      <c r="HZ646" s="26"/>
      <c r="IA646" s="26"/>
      <c r="IB646" s="26"/>
      <c r="IC646" s="26"/>
      <c r="ID646" s="26"/>
      <c r="IE646" s="26"/>
      <c r="IF646" s="26"/>
      <c r="IG646" s="26"/>
      <c r="IH646" s="26"/>
      <c r="II646" s="26"/>
      <c r="IJ646" s="26"/>
      <c r="IK646" s="26"/>
      <c r="IL646" s="26"/>
      <c r="IM646" s="26"/>
      <c r="IN646" s="26"/>
      <c r="IO646" s="26"/>
      <c r="IP646" s="26"/>
      <c r="IQ646" s="26"/>
      <c r="IR646" s="26"/>
      <c r="IS646" s="26"/>
      <c r="IT646" s="26"/>
      <c r="IU646" s="26"/>
      <c r="IV646" s="26"/>
      <c r="IW646" s="26"/>
      <c r="IX646" s="26"/>
      <c r="IY646" s="26"/>
      <c r="IZ646" s="26"/>
      <c r="JA646" s="26"/>
      <c r="JB646" s="26"/>
      <c r="JC646" s="26"/>
      <c r="JD646" s="26"/>
      <c r="JE646" s="26"/>
      <c r="JF646" s="26"/>
      <c r="JG646" s="39"/>
      <c r="JH646" s="26"/>
      <c r="JI646" s="26"/>
      <c r="JJ646" s="26"/>
      <c r="JK646" s="26"/>
      <c r="JL646" s="26"/>
      <c r="JM646" s="26"/>
      <c r="JN646" s="26"/>
      <c r="JO646" s="26"/>
      <c r="JP646" s="26"/>
      <c r="JQ646" s="26"/>
      <c r="JR646" s="26"/>
      <c r="JS646" s="26"/>
      <c r="JT646" s="26"/>
      <c r="JU646" s="26"/>
      <c r="JV646" s="26"/>
      <c r="JW646" s="26"/>
      <c r="JX646" s="26"/>
      <c r="JY646" s="26"/>
      <c r="JZ646" s="26"/>
      <c r="KA646" s="26"/>
      <c r="KB646" s="39"/>
    </row>
    <row r="647" spans="2:288" ht="15" customHeight="1" x14ac:dyDescent="0.25">
      <c r="B647" s="293" t="str">
        <f t="shared" si="90"/>
        <v>Desk 17</v>
      </c>
      <c r="C647" s="295" t="str">
        <f t="shared" si="92"/>
        <v/>
      </c>
      <c r="D647" s="295" t="str">
        <f t="shared" si="92"/>
        <v/>
      </c>
      <c r="E647" s="295" t="str">
        <f t="shared" si="92"/>
        <v/>
      </c>
      <c r="F647" s="295" t="str">
        <f t="shared" si="92"/>
        <v/>
      </c>
      <c r="G647" s="591" t="str">
        <f t="shared" si="92"/>
        <v/>
      </c>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39"/>
      <c r="DX647" s="26"/>
      <c r="DY647" s="26"/>
      <c r="DZ647" s="26"/>
      <c r="EA647" s="26"/>
      <c r="EB647" s="26"/>
      <c r="EC647" s="26"/>
      <c r="ED647" s="26"/>
      <c r="EE647" s="26"/>
      <c r="EF647" s="26"/>
      <c r="EG647" s="26"/>
      <c r="EH647" s="26"/>
      <c r="EI647" s="26"/>
      <c r="EJ647" s="26"/>
      <c r="EK647" s="26"/>
      <c r="EL647" s="26"/>
      <c r="EM647" s="26"/>
      <c r="EN647" s="26"/>
      <c r="EO647" s="26"/>
      <c r="EP647" s="26"/>
      <c r="EQ647" s="26"/>
      <c r="ER647" s="39"/>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c r="GU647" s="26"/>
      <c r="GV647" s="26"/>
      <c r="GW647" s="26"/>
      <c r="GX647" s="26"/>
      <c r="GY647" s="26"/>
      <c r="GZ647" s="26"/>
      <c r="HA647" s="26"/>
      <c r="HB647" s="26"/>
      <c r="HC647" s="26"/>
      <c r="HD647" s="26"/>
      <c r="HE647" s="26"/>
      <c r="HF647" s="26"/>
      <c r="HG647" s="26"/>
      <c r="HH647" s="26"/>
      <c r="HI647" s="26"/>
      <c r="HJ647" s="26"/>
      <c r="HK647" s="26"/>
      <c r="HL647" s="26"/>
      <c r="HM647" s="26"/>
      <c r="HN647" s="26"/>
      <c r="HO647" s="26"/>
      <c r="HP647" s="26"/>
      <c r="HQ647" s="26"/>
      <c r="HR647" s="26"/>
      <c r="HS647" s="26"/>
      <c r="HT647" s="26"/>
      <c r="HU647" s="26"/>
      <c r="HV647" s="26"/>
      <c r="HW647" s="26"/>
      <c r="HX647" s="26"/>
      <c r="HY647" s="26"/>
      <c r="HZ647" s="26"/>
      <c r="IA647" s="26"/>
      <c r="IB647" s="26"/>
      <c r="IC647" s="26"/>
      <c r="ID647" s="26"/>
      <c r="IE647" s="26"/>
      <c r="IF647" s="26"/>
      <c r="IG647" s="26"/>
      <c r="IH647" s="26"/>
      <c r="II647" s="26"/>
      <c r="IJ647" s="26"/>
      <c r="IK647" s="26"/>
      <c r="IL647" s="26"/>
      <c r="IM647" s="26"/>
      <c r="IN647" s="26"/>
      <c r="IO647" s="26"/>
      <c r="IP647" s="26"/>
      <c r="IQ647" s="26"/>
      <c r="IR647" s="26"/>
      <c r="IS647" s="26"/>
      <c r="IT647" s="26"/>
      <c r="IU647" s="26"/>
      <c r="IV647" s="26"/>
      <c r="IW647" s="26"/>
      <c r="IX647" s="26"/>
      <c r="IY647" s="26"/>
      <c r="IZ647" s="26"/>
      <c r="JA647" s="26"/>
      <c r="JB647" s="26"/>
      <c r="JC647" s="26"/>
      <c r="JD647" s="26"/>
      <c r="JE647" s="26"/>
      <c r="JF647" s="26"/>
      <c r="JG647" s="39"/>
      <c r="JH647" s="26"/>
      <c r="JI647" s="26"/>
      <c r="JJ647" s="26"/>
      <c r="JK647" s="26"/>
      <c r="JL647" s="26"/>
      <c r="JM647" s="26"/>
      <c r="JN647" s="26"/>
      <c r="JO647" s="26"/>
      <c r="JP647" s="26"/>
      <c r="JQ647" s="26"/>
      <c r="JR647" s="26"/>
      <c r="JS647" s="26"/>
      <c r="JT647" s="26"/>
      <c r="JU647" s="26"/>
      <c r="JV647" s="26"/>
      <c r="JW647" s="26"/>
      <c r="JX647" s="26"/>
      <c r="JY647" s="26"/>
      <c r="JZ647" s="26"/>
      <c r="KA647" s="26"/>
      <c r="KB647" s="39"/>
    </row>
    <row r="648" spans="2:288" ht="15" customHeight="1" x14ac:dyDescent="0.25">
      <c r="B648" s="293" t="str">
        <f t="shared" si="90"/>
        <v>Desk 18</v>
      </c>
      <c r="C648" s="295" t="str">
        <f t="shared" ref="C648:G663" si="93">IF(ISBLANK(C28), "", C28)</f>
        <v/>
      </c>
      <c r="D648" s="295" t="str">
        <f t="shared" si="93"/>
        <v/>
      </c>
      <c r="E648" s="295" t="str">
        <f t="shared" si="93"/>
        <v/>
      </c>
      <c r="F648" s="295" t="str">
        <f t="shared" si="93"/>
        <v/>
      </c>
      <c r="G648" s="591" t="str">
        <f t="shared" si="93"/>
        <v/>
      </c>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39"/>
      <c r="DX648" s="26"/>
      <c r="DY648" s="26"/>
      <c r="DZ648" s="26"/>
      <c r="EA648" s="26"/>
      <c r="EB648" s="26"/>
      <c r="EC648" s="26"/>
      <c r="ED648" s="26"/>
      <c r="EE648" s="26"/>
      <c r="EF648" s="26"/>
      <c r="EG648" s="26"/>
      <c r="EH648" s="26"/>
      <c r="EI648" s="26"/>
      <c r="EJ648" s="26"/>
      <c r="EK648" s="26"/>
      <c r="EL648" s="26"/>
      <c r="EM648" s="26"/>
      <c r="EN648" s="26"/>
      <c r="EO648" s="26"/>
      <c r="EP648" s="26"/>
      <c r="EQ648" s="26"/>
      <c r="ER648" s="39"/>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c r="GU648" s="26"/>
      <c r="GV648" s="26"/>
      <c r="GW648" s="26"/>
      <c r="GX648" s="26"/>
      <c r="GY648" s="26"/>
      <c r="GZ648" s="26"/>
      <c r="HA648" s="26"/>
      <c r="HB648" s="26"/>
      <c r="HC648" s="26"/>
      <c r="HD648" s="26"/>
      <c r="HE648" s="26"/>
      <c r="HF648" s="26"/>
      <c r="HG648" s="26"/>
      <c r="HH648" s="26"/>
      <c r="HI648" s="26"/>
      <c r="HJ648" s="26"/>
      <c r="HK648" s="26"/>
      <c r="HL648" s="26"/>
      <c r="HM648" s="26"/>
      <c r="HN648" s="26"/>
      <c r="HO648" s="26"/>
      <c r="HP648" s="26"/>
      <c r="HQ648" s="26"/>
      <c r="HR648" s="26"/>
      <c r="HS648" s="26"/>
      <c r="HT648" s="26"/>
      <c r="HU648" s="26"/>
      <c r="HV648" s="26"/>
      <c r="HW648" s="26"/>
      <c r="HX648" s="26"/>
      <c r="HY648" s="26"/>
      <c r="HZ648" s="26"/>
      <c r="IA648" s="26"/>
      <c r="IB648" s="26"/>
      <c r="IC648" s="26"/>
      <c r="ID648" s="26"/>
      <c r="IE648" s="26"/>
      <c r="IF648" s="26"/>
      <c r="IG648" s="26"/>
      <c r="IH648" s="26"/>
      <c r="II648" s="26"/>
      <c r="IJ648" s="26"/>
      <c r="IK648" s="26"/>
      <c r="IL648" s="26"/>
      <c r="IM648" s="26"/>
      <c r="IN648" s="26"/>
      <c r="IO648" s="26"/>
      <c r="IP648" s="26"/>
      <c r="IQ648" s="26"/>
      <c r="IR648" s="26"/>
      <c r="IS648" s="26"/>
      <c r="IT648" s="26"/>
      <c r="IU648" s="26"/>
      <c r="IV648" s="26"/>
      <c r="IW648" s="26"/>
      <c r="IX648" s="26"/>
      <c r="IY648" s="26"/>
      <c r="IZ648" s="26"/>
      <c r="JA648" s="26"/>
      <c r="JB648" s="26"/>
      <c r="JC648" s="26"/>
      <c r="JD648" s="26"/>
      <c r="JE648" s="26"/>
      <c r="JF648" s="26"/>
      <c r="JG648" s="39"/>
      <c r="JH648" s="26"/>
      <c r="JI648" s="26"/>
      <c r="JJ648" s="26"/>
      <c r="JK648" s="26"/>
      <c r="JL648" s="26"/>
      <c r="JM648" s="26"/>
      <c r="JN648" s="26"/>
      <c r="JO648" s="26"/>
      <c r="JP648" s="26"/>
      <c r="JQ648" s="26"/>
      <c r="JR648" s="26"/>
      <c r="JS648" s="26"/>
      <c r="JT648" s="26"/>
      <c r="JU648" s="26"/>
      <c r="JV648" s="26"/>
      <c r="JW648" s="26"/>
      <c r="JX648" s="26"/>
      <c r="JY648" s="26"/>
      <c r="JZ648" s="26"/>
      <c r="KA648" s="26"/>
      <c r="KB648" s="39"/>
    </row>
    <row r="649" spans="2:288" ht="15" customHeight="1" x14ac:dyDescent="0.25">
      <c r="B649" s="293" t="str">
        <f t="shared" si="90"/>
        <v>Desk 19</v>
      </c>
      <c r="C649" s="295" t="str">
        <f t="shared" si="93"/>
        <v/>
      </c>
      <c r="D649" s="295" t="str">
        <f t="shared" si="93"/>
        <v/>
      </c>
      <c r="E649" s="295" t="str">
        <f t="shared" si="93"/>
        <v/>
      </c>
      <c r="F649" s="295" t="str">
        <f t="shared" si="93"/>
        <v/>
      </c>
      <c r="G649" s="591" t="str">
        <f t="shared" si="93"/>
        <v/>
      </c>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39"/>
      <c r="DX649" s="26"/>
      <c r="DY649" s="26"/>
      <c r="DZ649" s="26"/>
      <c r="EA649" s="26"/>
      <c r="EB649" s="26"/>
      <c r="EC649" s="26"/>
      <c r="ED649" s="26"/>
      <c r="EE649" s="26"/>
      <c r="EF649" s="26"/>
      <c r="EG649" s="26"/>
      <c r="EH649" s="26"/>
      <c r="EI649" s="26"/>
      <c r="EJ649" s="26"/>
      <c r="EK649" s="26"/>
      <c r="EL649" s="26"/>
      <c r="EM649" s="26"/>
      <c r="EN649" s="26"/>
      <c r="EO649" s="26"/>
      <c r="EP649" s="26"/>
      <c r="EQ649" s="26"/>
      <c r="ER649" s="39"/>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c r="GU649" s="26"/>
      <c r="GV649" s="26"/>
      <c r="GW649" s="26"/>
      <c r="GX649" s="26"/>
      <c r="GY649" s="26"/>
      <c r="GZ649" s="26"/>
      <c r="HA649" s="26"/>
      <c r="HB649" s="26"/>
      <c r="HC649" s="26"/>
      <c r="HD649" s="26"/>
      <c r="HE649" s="26"/>
      <c r="HF649" s="26"/>
      <c r="HG649" s="26"/>
      <c r="HH649" s="26"/>
      <c r="HI649" s="26"/>
      <c r="HJ649" s="26"/>
      <c r="HK649" s="26"/>
      <c r="HL649" s="26"/>
      <c r="HM649" s="26"/>
      <c r="HN649" s="26"/>
      <c r="HO649" s="26"/>
      <c r="HP649" s="26"/>
      <c r="HQ649" s="26"/>
      <c r="HR649" s="26"/>
      <c r="HS649" s="26"/>
      <c r="HT649" s="26"/>
      <c r="HU649" s="26"/>
      <c r="HV649" s="26"/>
      <c r="HW649" s="26"/>
      <c r="HX649" s="26"/>
      <c r="HY649" s="26"/>
      <c r="HZ649" s="26"/>
      <c r="IA649" s="26"/>
      <c r="IB649" s="26"/>
      <c r="IC649" s="26"/>
      <c r="ID649" s="26"/>
      <c r="IE649" s="26"/>
      <c r="IF649" s="26"/>
      <c r="IG649" s="26"/>
      <c r="IH649" s="26"/>
      <c r="II649" s="26"/>
      <c r="IJ649" s="26"/>
      <c r="IK649" s="26"/>
      <c r="IL649" s="26"/>
      <c r="IM649" s="26"/>
      <c r="IN649" s="26"/>
      <c r="IO649" s="26"/>
      <c r="IP649" s="26"/>
      <c r="IQ649" s="26"/>
      <c r="IR649" s="26"/>
      <c r="IS649" s="26"/>
      <c r="IT649" s="26"/>
      <c r="IU649" s="26"/>
      <c r="IV649" s="26"/>
      <c r="IW649" s="26"/>
      <c r="IX649" s="26"/>
      <c r="IY649" s="26"/>
      <c r="IZ649" s="26"/>
      <c r="JA649" s="26"/>
      <c r="JB649" s="26"/>
      <c r="JC649" s="26"/>
      <c r="JD649" s="26"/>
      <c r="JE649" s="26"/>
      <c r="JF649" s="26"/>
      <c r="JG649" s="39"/>
      <c r="JH649" s="26"/>
      <c r="JI649" s="26"/>
      <c r="JJ649" s="26"/>
      <c r="JK649" s="26"/>
      <c r="JL649" s="26"/>
      <c r="JM649" s="26"/>
      <c r="JN649" s="26"/>
      <c r="JO649" s="26"/>
      <c r="JP649" s="26"/>
      <c r="JQ649" s="26"/>
      <c r="JR649" s="26"/>
      <c r="JS649" s="26"/>
      <c r="JT649" s="26"/>
      <c r="JU649" s="26"/>
      <c r="JV649" s="26"/>
      <c r="JW649" s="26"/>
      <c r="JX649" s="26"/>
      <c r="JY649" s="26"/>
      <c r="JZ649" s="26"/>
      <c r="KA649" s="26"/>
      <c r="KB649" s="39"/>
    </row>
    <row r="650" spans="2:288" ht="15" customHeight="1" x14ac:dyDescent="0.25">
      <c r="B650" s="293" t="str">
        <f t="shared" si="90"/>
        <v>Desk 20</v>
      </c>
      <c r="C650" s="295" t="str">
        <f t="shared" si="93"/>
        <v/>
      </c>
      <c r="D650" s="295" t="str">
        <f t="shared" si="93"/>
        <v/>
      </c>
      <c r="E650" s="295" t="str">
        <f t="shared" si="93"/>
        <v/>
      </c>
      <c r="F650" s="295" t="str">
        <f t="shared" si="93"/>
        <v/>
      </c>
      <c r="G650" s="591" t="str">
        <f t="shared" si="93"/>
        <v/>
      </c>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39"/>
      <c r="DX650" s="26"/>
      <c r="DY650" s="26"/>
      <c r="DZ650" s="26"/>
      <c r="EA650" s="26"/>
      <c r="EB650" s="26"/>
      <c r="EC650" s="26"/>
      <c r="ED650" s="26"/>
      <c r="EE650" s="26"/>
      <c r="EF650" s="26"/>
      <c r="EG650" s="26"/>
      <c r="EH650" s="26"/>
      <c r="EI650" s="26"/>
      <c r="EJ650" s="26"/>
      <c r="EK650" s="26"/>
      <c r="EL650" s="26"/>
      <c r="EM650" s="26"/>
      <c r="EN650" s="26"/>
      <c r="EO650" s="26"/>
      <c r="EP650" s="26"/>
      <c r="EQ650" s="26"/>
      <c r="ER650" s="39"/>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c r="GU650" s="26"/>
      <c r="GV650" s="26"/>
      <c r="GW650" s="26"/>
      <c r="GX650" s="26"/>
      <c r="GY650" s="26"/>
      <c r="GZ650" s="26"/>
      <c r="HA650" s="26"/>
      <c r="HB650" s="26"/>
      <c r="HC650" s="26"/>
      <c r="HD650" s="26"/>
      <c r="HE650" s="26"/>
      <c r="HF650" s="26"/>
      <c r="HG650" s="26"/>
      <c r="HH650" s="26"/>
      <c r="HI650" s="26"/>
      <c r="HJ650" s="26"/>
      <c r="HK650" s="26"/>
      <c r="HL650" s="26"/>
      <c r="HM650" s="26"/>
      <c r="HN650" s="26"/>
      <c r="HO650" s="26"/>
      <c r="HP650" s="26"/>
      <c r="HQ650" s="26"/>
      <c r="HR650" s="26"/>
      <c r="HS650" s="26"/>
      <c r="HT650" s="26"/>
      <c r="HU650" s="26"/>
      <c r="HV650" s="26"/>
      <c r="HW650" s="26"/>
      <c r="HX650" s="26"/>
      <c r="HY650" s="26"/>
      <c r="HZ650" s="26"/>
      <c r="IA650" s="26"/>
      <c r="IB650" s="26"/>
      <c r="IC650" s="26"/>
      <c r="ID650" s="26"/>
      <c r="IE650" s="26"/>
      <c r="IF650" s="26"/>
      <c r="IG650" s="26"/>
      <c r="IH650" s="26"/>
      <c r="II650" s="26"/>
      <c r="IJ650" s="26"/>
      <c r="IK650" s="26"/>
      <c r="IL650" s="26"/>
      <c r="IM650" s="26"/>
      <c r="IN650" s="26"/>
      <c r="IO650" s="26"/>
      <c r="IP650" s="26"/>
      <c r="IQ650" s="26"/>
      <c r="IR650" s="26"/>
      <c r="IS650" s="26"/>
      <c r="IT650" s="26"/>
      <c r="IU650" s="26"/>
      <c r="IV650" s="26"/>
      <c r="IW650" s="26"/>
      <c r="IX650" s="26"/>
      <c r="IY650" s="26"/>
      <c r="IZ650" s="26"/>
      <c r="JA650" s="26"/>
      <c r="JB650" s="26"/>
      <c r="JC650" s="26"/>
      <c r="JD650" s="26"/>
      <c r="JE650" s="26"/>
      <c r="JF650" s="26"/>
      <c r="JG650" s="39"/>
      <c r="JH650" s="26"/>
      <c r="JI650" s="26"/>
      <c r="JJ650" s="26"/>
      <c r="JK650" s="26"/>
      <c r="JL650" s="26"/>
      <c r="JM650" s="26"/>
      <c r="JN650" s="26"/>
      <c r="JO650" s="26"/>
      <c r="JP650" s="26"/>
      <c r="JQ650" s="26"/>
      <c r="JR650" s="26"/>
      <c r="JS650" s="26"/>
      <c r="JT650" s="26"/>
      <c r="JU650" s="26"/>
      <c r="JV650" s="26"/>
      <c r="JW650" s="26"/>
      <c r="JX650" s="26"/>
      <c r="JY650" s="26"/>
      <c r="JZ650" s="26"/>
      <c r="KA650" s="26"/>
      <c r="KB650" s="39"/>
    </row>
    <row r="651" spans="2:288" ht="15" customHeight="1" x14ac:dyDescent="0.25">
      <c r="B651" s="293" t="str">
        <f t="shared" si="90"/>
        <v>Desk 21</v>
      </c>
      <c r="C651" s="295" t="str">
        <f t="shared" si="93"/>
        <v/>
      </c>
      <c r="D651" s="295" t="str">
        <f t="shared" si="93"/>
        <v/>
      </c>
      <c r="E651" s="295" t="str">
        <f t="shared" si="93"/>
        <v/>
      </c>
      <c r="F651" s="295" t="str">
        <f t="shared" si="93"/>
        <v/>
      </c>
      <c r="G651" s="591" t="str">
        <f t="shared" si="93"/>
        <v/>
      </c>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39"/>
      <c r="DX651" s="26"/>
      <c r="DY651" s="26"/>
      <c r="DZ651" s="26"/>
      <c r="EA651" s="26"/>
      <c r="EB651" s="26"/>
      <c r="EC651" s="26"/>
      <c r="ED651" s="26"/>
      <c r="EE651" s="26"/>
      <c r="EF651" s="26"/>
      <c r="EG651" s="26"/>
      <c r="EH651" s="26"/>
      <c r="EI651" s="26"/>
      <c r="EJ651" s="26"/>
      <c r="EK651" s="26"/>
      <c r="EL651" s="26"/>
      <c r="EM651" s="26"/>
      <c r="EN651" s="26"/>
      <c r="EO651" s="26"/>
      <c r="EP651" s="26"/>
      <c r="EQ651" s="26"/>
      <c r="ER651" s="39"/>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c r="GU651" s="26"/>
      <c r="GV651" s="26"/>
      <c r="GW651" s="26"/>
      <c r="GX651" s="26"/>
      <c r="GY651" s="26"/>
      <c r="GZ651" s="26"/>
      <c r="HA651" s="26"/>
      <c r="HB651" s="26"/>
      <c r="HC651" s="26"/>
      <c r="HD651" s="26"/>
      <c r="HE651" s="26"/>
      <c r="HF651" s="26"/>
      <c r="HG651" s="26"/>
      <c r="HH651" s="26"/>
      <c r="HI651" s="26"/>
      <c r="HJ651" s="26"/>
      <c r="HK651" s="26"/>
      <c r="HL651" s="26"/>
      <c r="HM651" s="26"/>
      <c r="HN651" s="26"/>
      <c r="HO651" s="26"/>
      <c r="HP651" s="26"/>
      <c r="HQ651" s="26"/>
      <c r="HR651" s="26"/>
      <c r="HS651" s="26"/>
      <c r="HT651" s="26"/>
      <c r="HU651" s="26"/>
      <c r="HV651" s="26"/>
      <c r="HW651" s="26"/>
      <c r="HX651" s="26"/>
      <c r="HY651" s="26"/>
      <c r="HZ651" s="26"/>
      <c r="IA651" s="26"/>
      <c r="IB651" s="26"/>
      <c r="IC651" s="26"/>
      <c r="ID651" s="26"/>
      <c r="IE651" s="26"/>
      <c r="IF651" s="26"/>
      <c r="IG651" s="26"/>
      <c r="IH651" s="26"/>
      <c r="II651" s="26"/>
      <c r="IJ651" s="26"/>
      <c r="IK651" s="26"/>
      <c r="IL651" s="26"/>
      <c r="IM651" s="26"/>
      <c r="IN651" s="26"/>
      <c r="IO651" s="26"/>
      <c r="IP651" s="26"/>
      <c r="IQ651" s="26"/>
      <c r="IR651" s="26"/>
      <c r="IS651" s="26"/>
      <c r="IT651" s="26"/>
      <c r="IU651" s="26"/>
      <c r="IV651" s="26"/>
      <c r="IW651" s="26"/>
      <c r="IX651" s="26"/>
      <c r="IY651" s="26"/>
      <c r="IZ651" s="26"/>
      <c r="JA651" s="26"/>
      <c r="JB651" s="26"/>
      <c r="JC651" s="26"/>
      <c r="JD651" s="26"/>
      <c r="JE651" s="26"/>
      <c r="JF651" s="26"/>
      <c r="JG651" s="39"/>
      <c r="JH651" s="26"/>
      <c r="JI651" s="26"/>
      <c r="JJ651" s="26"/>
      <c r="JK651" s="26"/>
      <c r="JL651" s="26"/>
      <c r="JM651" s="26"/>
      <c r="JN651" s="26"/>
      <c r="JO651" s="26"/>
      <c r="JP651" s="26"/>
      <c r="JQ651" s="26"/>
      <c r="JR651" s="26"/>
      <c r="JS651" s="26"/>
      <c r="JT651" s="26"/>
      <c r="JU651" s="26"/>
      <c r="JV651" s="26"/>
      <c r="JW651" s="26"/>
      <c r="JX651" s="26"/>
      <c r="JY651" s="26"/>
      <c r="JZ651" s="26"/>
      <c r="KA651" s="26"/>
      <c r="KB651" s="39"/>
    </row>
    <row r="652" spans="2:288" ht="15" customHeight="1" x14ac:dyDescent="0.25">
      <c r="B652" s="293" t="str">
        <f t="shared" si="90"/>
        <v>Desk 22</v>
      </c>
      <c r="C652" s="295" t="str">
        <f t="shared" si="93"/>
        <v/>
      </c>
      <c r="D652" s="295" t="str">
        <f t="shared" si="93"/>
        <v/>
      </c>
      <c r="E652" s="295" t="str">
        <f t="shared" si="93"/>
        <v/>
      </c>
      <c r="F652" s="295" t="str">
        <f t="shared" si="93"/>
        <v/>
      </c>
      <c r="G652" s="591" t="str">
        <f t="shared" si="93"/>
        <v/>
      </c>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39"/>
      <c r="DX652" s="26"/>
      <c r="DY652" s="26"/>
      <c r="DZ652" s="26"/>
      <c r="EA652" s="26"/>
      <c r="EB652" s="26"/>
      <c r="EC652" s="26"/>
      <c r="ED652" s="26"/>
      <c r="EE652" s="26"/>
      <c r="EF652" s="26"/>
      <c r="EG652" s="26"/>
      <c r="EH652" s="26"/>
      <c r="EI652" s="26"/>
      <c r="EJ652" s="26"/>
      <c r="EK652" s="26"/>
      <c r="EL652" s="26"/>
      <c r="EM652" s="26"/>
      <c r="EN652" s="26"/>
      <c r="EO652" s="26"/>
      <c r="EP652" s="26"/>
      <c r="EQ652" s="26"/>
      <c r="ER652" s="39"/>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c r="GU652" s="26"/>
      <c r="GV652" s="26"/>
      <c r="GW652" s="26"/>
      <c r="GX652" s="26"/>
      <c r="GY652" s="26"/>
      <c r="GZ652" s="26"/>
      <c r="HA652" s="26"/>
      <c r="HB652" s="26"/>
      <c r="HC652" s="26"/>
      <c r="HD652" s="26"/>
      <c r="HE652" s="26"/>
      <c r="HF652" s="26"/>
      <c r="HG652" s="26"/>
      <c r="HH652" s="26"/>
      <c r="HI652" s="26"/>
      <c r="HJ652" s="26"/>
      <c r="HK652" s="26"/>
      <c r="HL652" s="26"/>
      <c r="HM652" s="26"/>
      <c r="HN652" s="26"/>
      <c r="HO652" s="26"/>
      <c r="HP652" s="26"/>
      <c r="HQ652" s="26"/>
      <c r="HR652" s="26"/>
      <c r="HS652" s="26"/>
      <c r="HT652" s="26"/>
      <c r="HU652" s="26"/>
      <c r="HV652" s="26"/>
      <c r="HW652" s="26"/>
      <c r="HX652" s="26"/>
      <c r="HY652" s="26"/>
      <c r="HZ652" s="26"/>
      <c r="IA652" s="26"/>
      <c r="IB652" s="26"/>
      <c r="IC652" s="26"/>
      <c r="ID652" s="26"/>
      <c r="IE652" s="26"/>
      <c r="IF652" s="26"/>
      <c r="IG652" s="26"/>
      <c r="IH652" s="26"/>
      <c r="II652" s="26"/>
      <c r="IJ652" s="26"/>
      <c r="IK652" s="26"/>
      <c r="IL652" s="26"/>
      <c r="IM652" s="26"/>
      <c r="IN652" s="26"/>
      <c r="IO652" s="26"/>
      <c r="IP652" s="26"/>
      <c r="IQ652" s="26"/>
      <c r="IR652" s="26"/>
      <c r="IS652" s="26"/>
      <c r="IT652" s="26"/>
      <c r="IU652" s="26"/>
      <c r="IV652" s="26"/>
      <c r="IW652" s="26"/>
      <c r="IX652" s="26"/>
      <c r="IY652" s="26"/>
      <c r="IZ652" s="26"/>
      <c r="JA652" s="26"/>
      <c r="JB652" s="26"/>
      <c r="JC652" s="26"/>
      <c r="JD652" s="26"/>
      <c r="JE652" s="26"/>
      <c r="JF652" s="26"/>
      <c r="JG652" s="39"/>
      <c r="JH652" s="26"/>
      <c r="JI652" s="26"/>
      <c r="JJ652" s="26"/>
      <c r="JK652" s="26"/>
      <c r="JL652" s="26"/>
      <c r="JM652" s="26"/>
      <c r="JN652" s="26"/>
      <c r="JO652" s="26"/>
      <c r="JP652" s="26"/>
      <c r="JQ652" s="26"/>
      <c r="JR652" s="26"/>
      <c r="JS652" s="26"/>
      <c r="JT652" s="26"/>
      <c r="JU652" s="26"/>
      <c r="JV652" s="26"/>
      <c r="JW652" s="26"/>
      <c r="JX652" s="26"/>
      <c r="JY652" s="26"/>
      <c r="JZ652" s="26"/>
      <c r="KA652" s="26"/>
      <c r="KB652" s="39"/>
    </row>
    <row r="653" spans="2:288" ht="15" customHeight="1" x14ac:dyDescent="0.25">
      <c r="B653" s="293" t="str">
        <f t="shared" si="90"/>
        <v>Desk 23</v>
      </c>
      <c r="C653" s="295" t="str">
        <f t="shared" si="93"/>
        <v/>
      </c>
      <c r="D653" s="295" t="str">
        <f t="shared" si="93"/>
        <v/>
      </c>
      <c r="E653" s="295" t="str">
        <f t="shared" si="93"/>
        <v/>
      </c>
      <c r="F653" s="295" t="str">
        <f t="shared" si="93"/>
        <v/>
      </c>
      <c r="G653" s="591" t="str">
        <f t="shared" si="93"/>
        <v/>
      </c>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39"/>
      <c r="DX653" s="26"/>
      <c r="DY653" s="26"/>
      <c r="DZ653" s="26"/>
      <c r="EA653" s="26"/>
      <c r="EB653" s="26"/>
      <c r="EC653" s="26"/>
      <c r="ED653" s="26"/>
      <c r="EE653" s="26"/>
      <c r="EF653" s="26"/>
      <c r="EG653" s="26"/>
      <c r="EH653" s="26"/>
      <c r="EI653" s="26"/>
      <c r="EJ653" s="26"/>
      <c r="EK653" s="26"/>
      <c r="EL653" s="26"/>
      <c r="EM653" s="26"/>
      <c r="EN653" s="26"/>
      <c r="EO653" s="26"/>
      <c r="EP653" s="26"/>
      <c r="EQ653" s="26"/>
      <c r="ER653" s="39"/>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c r="GU653" s="26"/>
      <c r="GV653" s="26"/>
      <c r="GW653" s="26"/>
      <c r="GX653" s="26"/>
      <c r="GY653" s="26"/>
      <c r="GZ653" s="26"/>
      <c r="HA653" s="26"/>
      <c r="HB653" s="26"/>
      <c r="HC653" s="26"/>
      <c r="HD653" s="26"/>
      <c r="HE653" s="26"/>
      <c r="HF653" s="26"/>
      <c r="HG653" s="26"/>
      <c r="HH653" s="26"/>
      <c r="HI653" s="26"/>
      <c r="HJ653" s="26"/>
      <c r="HK653" s="26"/>
      <c r="HL653" s="26"/>
      <c r="HM653" s="26"/>
      <c r="HN653" s="26"/>
      <c r="HO653" s="26"/>
      <c r="HP653" s="26"/>
      <c r="HQ653" s="26"/>
      <c r="HR653" s="26"/>
      <c r="HS653" s="26"/>
      <c r="HT653" s="26"/>
      <c r="HU653" s="26"/>
      <c r="HV653" s="26"/>
      <c r="HW653" s="26"/>
      <c r="HX653" s="26"/>
      <c r="HY653" s="26"/>
      <c r="HZ653" s="26"/>
      <c r="IA653" s="26"/>
      <c r="IB653" s="26"/>
      <c r="IC653" s="26"/>
      <c r="ID653" s="26"/>
      <c r="IE653" s="26"/>
      <c r="IF653" s="26"/>
      <c r="IG653" s="26"/>
      <c r="IH653" s="26"/>
      <c r="II653" s="26"/>
      <c r="IJ653" s="26"/>
      <c r="IK653" s="26"/>
      <c r="IL653" s="26"/>
      <c r="IM653" s="26"/>
      <c r="IN653" s="26"/>
      <c r="IO653" s="26"/>
      <c r="IP653" s="26"/>
      <c r="IQ653" s="26"/>
      <c r="IR653" s="26"/>
      <c r="IS653" s="26"/>
      <c r="IT653" s="26"/>
      <c r="IU653" s="26"/>
      <c r="IV653" s="26"/>
      <c r="IW653" s="26"/>
      <c r="IX653" s="26"/>
      <c r="IY653" s="26"/>
      <c r="IZ653" s="26"/>
      <c r="JA653" s="26"/>
      <c r="JB653" s="26"/>
      <c r="JC653" s="26"/>
      <c r="JD653" s="26"/>
      <c r="JE653" s="26"/>
      <c r="JF653" s="26"/>
      <c r="JG653" s="39"/>
      <c r="JH653" s="26"/>
      <c r="JI653" s="26"/>
      <c r="JJ653" s="26"/>
      <c r="JK653" s="26"/>
      <c r="JL653" s="26"/>
      <c r="JM653" s="26"/>
      <c r="JN653" s="26"/>
      <c r="JO653" s="26"/>
      <c r="JP653" s="26"/>
      <c r="JQ653" s="26"/>
      <c r="JR653" s="26"/>
      <c r="JS653" s="26"/>
      <c r="JT653" s="26"/>
      <c r="JU653" s="26"/>
      <c r="JV653" s="26"/>
      <c r="JW653" s="26"/>
      <c r="JX653" s="26"/>
      <c r="JY653" s="26"/>
      <c r="JZ653" s="26"/>
      <c r="KA653" s="26"/>
      <c r="KB653" s="39"/>
    </row>
    <row r="654" spans="2:288" ht="15" customHeight="1" x14ac:dyDescent="0.25">
      <c r="B654" s="293" t="str">
        <f t="shared" si="90"/>
        <v>Desk 24</v>
      </c>
      <c r="C654" s="295" t="str">
        <f t="shared" si="93"/>
        <v/>
      </c>
      <c r="D654" s="295" t="str">
        <f t="shared" si="93"/>
        <v/>
      </c>
      <c r="E654" s="295" t="str">
        <f t="shared" si="93"/>
        <v/>
      </c>
      <c r="F654" s="295" t="str">
        <f t="shared" si="93"/>
        <v/>
      </c>
      <c r="G654" s="591" t="str">
        <f t="shared" si="93"/>
        <v/>
      </c>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39"/>
      <c r="DX654" s="26"/>
      <c r="DY654" s="26"/>
      <c r="DZ654" s="26"/>
      <c r="EA654" s="26"/>
      <c r="EB654" s="26"/>
      <c r="EC654" s="26"/>
      <c r="ED654" s="26"/>
      <c r="EE654" s="26"/>
      <c r="EF654" s="26"/>
      <c r="EG654" s="26"/>
      <c r="EH654" s="26"/>
      <c r="EI654" s="26"/>
      <c r="EJ654" s="26"/>
      <c r="EK654" s="26"/>
      <c r="EL654" s="26"/>
      <c r="EM654" s="26"/>
      <c r="EN654" s="26"/>
      <c r="EO654" s="26"/>
      <c r="EP654" s="26"/>
      <c r="EQ654" s="26"/>
      <c r="ER654" s="39"/>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c r="GK654" s="26"/>
      <c r="GL654" s="26"/>
      <c r="GM654" s="26"/>
      <c r="GN654" s="26"/>
      <c r="GO654" s="26"/>
      <c r="GP654" s="26"/>
      <c r="GQ654" s="26"/>
      <c r="GR654" s="26"/>
      <c r="GS654" s="26"/>
      <c r="GT654" s="26"/>
      <c r="GU654" s="26"/>
      <c r="GV654" s="26"/>
      <c r="GW654" s="26"/>
      <c r="GX654" s="26"/>
      <c r="GY654" s="26"/>
      <c r="GZ654" s="26"/>
      <c r="HA654" s="26"/>
      <c r="HB654" s="26"/>
      <c r="HC654" s="26"/>
      <c r="HD654" s="26"/>
      <c r="HE654" s="26"/>
      <c r="HF654" s="26"/>
      <c r="HG654" s="26"/>
      <c r="HH654" s="26"/>
      <c r="HI654" s="26"/>
      <c r="HJ654" s="26"/>
      <c r="HK654" s="26"/>
      <c r="HL654" s="26"/>
      <c r="HM654" s="26"/>
      <c r="HN654" s="26"/>
      <c r="HO654" s="26"/>
      <c r="HP654" s="26"/>
      <c r="HQ654" s="26"/>
      <c r="HR654" s="26"/>
      <c r="HS654" s="26"/>
      <c r="HT654" s="26"/>
      <c r="HU654" s="26"/>
      <c r="HV654" s="26"/>
      <c r="HW654" s="26"/>
      <c r="HX654" s="26"/>
      <c r="HY654" s="26"/>
      <c r="HZ654" s="26"/>
      <c r="IA654" s="26"/>
      <c r="IB654" s="26"/>
      <c r="IC654" s="26"/>
      <c r="ID654" s="26"/>
      <c r="IE654" s="26"/>
      <c r="IF654" s="26"/>
      <c r="IG654" s="26"/>
      <c r="IH654" s="26"/>
      <c r="II654" s="26"/>
      <c r="IJ654" s="26"/>
      <c r="IK654" s="26"/>
      <c r="IL654" s="26"/>
      <c r="IM654" s="26"/>
      <c r="IN654" s="26"/>
      <c r="IO654" s="26"/>
      <c r="IP654" s="26"/>
      <c r="IQ654" s="26"/>
      <c r="IR654" s="26"/>
      <c r="IS654" s="26"/>
      <c r="IT654" s="26"/>
      <c r="IU654" s="26"/>
      <c r="IV654" s="26"/>
      <c r="IW654" s="26"/>
      <c r="IX654" s="26"/>
      <c r="IY654" s="26"/>
      <c r="IZ654" s="26"/>
      <c r="JA654" s="26"/>
      <c r="JB654" s="26"/>
      <c r="JC654" s="26"/>
      <c r="JD654" s="26"/>
      <c r="JE654" s="26"/>
      <c r="JF654" s="26"/>
      <c r="JG654" s="39"/>
      <c r="JH654" s="26"/>
      <c r="JI654" s="26"/>
      <c r="JJ654" s="26"/>
      <c r="JK654" s="26"/>
      <c r="JL654" s="26"/>
      <c r="JM654" s="26"/>
      <c r="JN654" s="26"/>
      <c r="JO654" s="26"/>
      <c r="JP654" s="26"/>
      <c r="JQ654" s="26"/>
      <c r="JR654" s="26"/>
      <c r="JS654" s="26"/>
      <c r="JT654" s="26"/>
      <c r="JU654" s="26"/>
      <c r="JV654" s="26"/>
      <c r="JW654" s="26"/>
      <c r="JX654" s="26"/>
      <c r="JY654" s="26"/>
      <c r="JZ654" s="26"/>
      <c r="KA654" s="26"/>
      <c r="KB654" s="39"/>
    </row>
    <row r="655" spans="2:288" ht="15" customHeight="1" x14ac:dyDescent="0.25">
      <c r="B655" s="293" t="str">
        <f t="shared" si="90"/>
        <v>Desk 25</v>
      </c>
      <c r="C655" s="295" t="str">
        <f t="shared" si="93"/>
        <v/>
      </c>
      <c r="D655" s="295" t="str">
        <f t="shared" si="93"/>
        <v/>
      </c>
      <c r="E655" s="295" t="str">
        <f t="shared" si="93"/>
        <v/>
      </c>
      <c r="F655" s="295" t="str">
        <f t="shared" si="93"/>
        <v/>
      </c>
      <c r="G655" s="591" t="str">
        <f t="shared" si="93"/>
        <v/>
      </c>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39"/>
      <c r="DX655" s="26"/>
      <c r="DY655" s="26"/>
      <c r="DZ655" s="26"/>
      <c r="EA655" s="26"/>
      <c r="EB655" s="26"/>
      <c r="EC655" s="26"/>
      <c r="ED655" s="26"/>
      <c r="EE655" s="26"/>
      <c r="EF655" s="26"/>
      <c r="EG655" s="26"/>
      <c r="EH655" s="26"/>
      <c r="EI655" s="26"/>
      <c r="EJ655" s="26"/>
      <c r="EK655" s="26"/>
      <c r="EL655" s="26"/>
      <c r="EM655" s="26"/>
      <c r="EN655" s="26"/>
      <c r="EO655" s="26"/>
      <c r="EP655" s="26"/>
      <c r="EQ655" s="26"/>
      <c r="ER655" s="39"/>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c r="GK655" s="26"/>
      <c r="GL655" s="26"/>
      <c r="GM655" s="26"/>
      <c r="GN655" s="26"/>
      <c r="GO655" s="26"/>
      <c r="GP655" s="26"/>
      <c r="GQ655" s="26"/>
      <c r="GR655" s="26"/>
      <c r="GS655" s="26"/>
      <c r="GT655" s="26"/>
      <c r="GU655" s="26"/>
      <c r="GV655" s="26"/>
      <c r="GW655" s="26"/>
      <c r="GX655" s="26"/>
      <c r="GY655" s="26"/>
      <c r="GZ655" s="26"/>
      <c r="HA655" s="26"/>
      <c r="HB655" s="26"/>
      <c r="HC655" s="26"/>
      <c r="HD655" s="26"/>
      <c r="HE655" s="26"/>
      <c r="HF655" s="26"/>
      <c r="HG655" s="26"/>
      <c r="HH655" s="26"/>
      <c r="HI655" s="26"/>
      <c r="HJ655" s="26"/>
      <c r="HK655" s="26"/>
      <c r="HL655" s="26"/>
      <c r="HM655" s="26"/>
      <c r="HN655" s="26"/>
      <c r="HO655" s="26"/>
      <c r="HP655" s="26"/>
      <c r="HQ655" s="26"/>
      <c r="HR655" s="26"/>
      <c r="HS655" s="26"/>
      <c r="HT655" s="26"/>
      <c r="HU655" s="26"/>
      <c r="HV655" s="26"/>
      <c r="HW655" s="26"/>
      <c r="HX655" s="26"/>
      <c r="HY655" s="26"/>
      <c r="HZ655" s="26"/>
      <c r="IA655" s="26"/>
      <c r="IB655" s="26"/>
      <c r="IC655" s="26"/>
      <c r="ID655" s="26"/>
      <c r="IE655" s="26"/>
      <c r="IF655" s="26"/>
      <c r="IG655" s="26"/>
      <c r="IH655" s="26"/>
      <c r="II655" s="26"/>
      <c r="IJ655" s="26"/>
      <c r="IK655" s="26"/>
      <c r="IL655" s="26"/>
      <c r="IM655" s="26"/>
      <c r="IN655" s="26"/>
      <c r="IO655" s="26"/>
      <c r="IP655" s="26"/>
      <c r="IQ655" s="26"/>
      <c r="IR655" s="26"/>
      <c r="IS655" s="26"/>
      <c r="IT655" s="26"/>
      <c r="IU655" s="26"/>
      <c r="IV655" s="26"/>
      <c r="IW655" s="26"/>
      <c r="IX655" s="26"/>
      <c r="IY655" s="26"/>
      <c r="IZ655" s="26"/>
      <c r="JA655" s="26"/>
      <c r="JB655" s="26"/>
      <c r="JC655" s="26"/>
      <c r="JD655" s="26"/>
      <c r="JE655" s="26"/>
      <c r="JF655" s="26"/>
      <c r="JG655" s="39"/>
      <c r="JH655" s="26"/>
      <c r="JI655" s="26"/>
      <c r="JJ655" s="26"/>
      <c r="JK655" s="26"/>
      <c r="JL655" s="26"/>
      <c r="JM655" s="26"/>
      <c r="JN655" s="26"/>
      <c r="JO655" s="26"/>
      <c r="JP655" s="26"/>
      <c r="JQ655" s="26"/>
      <c r="JR655" s="26"/>
      <c r="JS655" s="26"/>
      <c r="JT655" s="26"/>
      <c r="JU655" s="26"/>
      <c r="JV655" s="26"/>
      <c r="JW655" s="26"/>
      <c r="JX655" s="26"/>
      <c r="JY655" s="26"/>
      <c r="JZ655" s="26"/>
      <c r="KA655" s="26"/>
      <c r="KB655" s="39"/>
    </row>
    <row r="656" spans="2:288" ht="15" customHeight="1" x14ac:dyDescent="0.25">
      <c r="B656" s="293" t="str">
        <f t="shared" si="90"/>
        <v>Desk 26</v>
      </c>
      <c r="C656" s="295" t="str">
        <f t="shared" si="93"/>
        <v/>
      </c>
      <c r="D656" s="295" t="str">
        <f t="shared" si="93"/>
        <v/>
      </c>
      <c r="E656" s="295" t="str">
        <f t="shared" si="93"/>
        <v/>
      </c>
      <c r="F656" s="295" t="str">
        <f t="shared" si="93"/>
        <v/>
      </c>
      <c r="G656" s="591" t="str">
        <f t="shared" si="93"/>
        <v/>
      </c>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39"/>
      <c r="DX656" s="26"/>
      <c r="DY656" s="26"/>
      <c r="DZ656" s="26"/>
      <c r="EA656" s="26"/>
      <c r="EB656" s="26"/>
      <c r="EC656" s="26"/>
      <c r="ED656" s="26"/>
      <c r="EE656" s="26"/>
      <c r="EF656" s="26"/>
      <c r="EG656" s="26"/>
      <c r="EH656" s="26"/>
      <c r="EI656" s="26"/>
      <c r="EJ656" s="26"/>
      <c r="EK656" s="26"/>
      <c r="EL656" s="26"/>
      <c r="EM656" s="26"/>
      <c r="EN656" s="26"/>
      <c r="EO656" s="26"/>
      <c r="EP656" s="26"/>
      <c r="EQ656" s="26"/>
      <c r="ER656" s="39"/>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c r="GU656" s="26"/>
      <c r="GV656" s="26"/>
      <c r="GW656" s="26"/>
      <c r="GX656" s="26"/>
      <c r="GY656" s="26"/>
      <c r="GZ656" s="26"/>
      <c r="HA656" s="26"/>
      <c r="HB656" s="26"/>
      <c r="HC656" s="26"/>
      <c r="HD656" s="26"/>
      <c r="HE656" s="26"/>
      <c r="HF656" s="26"/>
      <c r="HG656" s="26"/>
      <c r="HH656" s="26"/>
      <c r="HI656" s="26"/>
      <c r="HJ656" s="26"/>
      <c r="HK656" s="26"/>
      <c r="HL656" s="26"/>
      <c r="HM656" s="26"/>
      <c r="HN656" s="26"/>
      <c r="HO656" s="26"/>
      <c r="HP656" s="26"/>
      <c r="HQ656" s="26"/>
      <c r="HR656" s="26"/>
      <c r="HS656" s="26"/>
      <c r="HT656" s="26"/>
      <c r="HU656" s="26"/>
      <c r="HV656" s="26"/>
      <c r="HW656" s="26"/>
      <c r="HX656" s="26"/>
      <c r="HY656" s="26"/>
      <c r="HZ656" s="26"/>
      <c r="IA656" s="26"/>
      <c r="IB656" s="26"/>
      <c r="IC656" s="26"/>
      <c r="ID656" s="26"/>
      <c r="IE656" s="26"/>
      <c r="IF656" s="26"/>
      <c r="IG656" s="26"/>
      <c r="IH656" s="26"/>
      <c r="II656" s="26"/>
      <c r="IJ656" s="26"/>
      <c r="IK656" s="26"/>
      <c r="IL656" s="26"/>
      <c r="IM656" s="26"/>
      <c r="IN656" s="26"/>
      <c r="IO656" s="26"/>
      <c r="IP656" s="26"/>
      <c r="IQ656" s="26"/>
      <c r="IR656" s="26"/>
      <c r="IS656" s="26"/>
      <c r="IT656" s="26"/>
      <c r="IU656" s="26"/>
      <c r="IV656" s="26"/>
      <c r="IW656" s="26"/>
      <c r="IX656" s="26"/>
      <c r="IY656" s="26"/>
      <c r="IZ656" s="26"/>
      <c r="JA656" s="26"/>
      <c r="JB656" s="26"/>
      <c r="JC656" s="26"/>
      <c r="JD656" s="26"/>
      <c r="JE656" s="26"/>
      <c r="JF656" s="26"/>
      <c r="JG656" s="39"/>
      <c r="JH656" s="26"/>
      <c r="JI656" s="26"/>
      <c r="JJ656" s="26"/>
      <c r="JK656" s="26"/>
      <c r="JL656" s="26"/>
      <c r="JM656" s="26"/>
      <c r="JN656" s="26"/>
      <c r="JO656" s="26"/>
      <c r="JP656" s="26"/>
      <c r="JQ656" s="26"/>
      <c r="JR656" s="26"/>
      <c r="JS656" s="26"/>
      <c r="JT656" s="26"/>
      <c r="JU656" s="26"/>
      <c r="JV656" s="26"/>
      <c r="JW656" s="26"/>
      <c r="JX656" s="26"/>
      <c r="JY656" s="26"/>
      <c r="JZ656" s="26"/>
      <c r="KA656" s="26"/>
      <c r="KB656" s="39"/>
    </row>
    <row r="657" spans="2:288" ht="15" customHeight="1" x14ac:dyDescent="0.25">
      <c r="B657" s="293" t="str">
        <f t="shared" si="90"/>
        <v>Desk 27</v>
      </c>
      <c r="C657" s="295" t="str">
        <f t="shared" si="93"/>
        <v/>
      </c>
      <c r="D657" s="295" t="str">
        <f t="shared" si="93"/>
        <v/>
      </c>
      <c r="E657" s="295" t="str">
        <f t="shared" si="93"/>
        <v/>
      </c>
      <c r="F657" s="295" t="str">
        <f t="shared" si="93"/>
        <v/>
      </c>
      <c r="G657" s="591" t="str">
        <f t="shared" si="93"/>
        <v/>
      </c>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39"/>
      <c r="DX657" s="26"/>
      <c r="DY657" s="26"/>
      <c r="DZ657" s="26"/>
      <c r="EA657" s="26"/>
      <c r="EB657" s="26"/>
      <c r="EC657" s="26"/>
      <c r="ED657" s="26"/>
      <c r="EE657" s="26"/>
      <c r="EF657" s="26"/>
      <c r="EG657" s="26"/>
      <c r="EH657" s="26"/>
      <c r="EI657" s="26"/>
      <c r="EJ657" s="26"/>
      <c r="EK657" s="26"/>
      <c r="EL657" s="26"/>
      <c r="EM657" s="26"/>
      <c r="EN657" s="26"/>
      <c r="EO657" s="26"/>
      <c r="EP657" s="26"/>
      <c r="EQ657" s="26"/>
      <c r="ER657" s="39"/>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c r="GU657" s="26"/>
      <c r="GV657" s="26"/>
      <c r="GW657" s="26"/>
      <c r="GX657" s="26"/>
      <c r="GY657" s="26"/>
      <c r="GZ657" s="26"/>
      <c r="HA657" s="26"/>
      <c r="HB657" s="26"/>
      <c r="HC657" s="26"/>
      <c r="HD657" s="26"/>
      <c r="HE657" s="26"/>
      <c r="HF657" s="26"/>
      <c r="HG657" s="26"/>
      <c r="HH657" s="26"/>
      <c r="HI657" s="26"/>
      <c r="HJ657" s="26"/>
      <c r="HK657" s="26"/>
      <c r="HL657" s="26"/>
      <c r="HM657" s="26"/>
      <c r="HN657" s="26"/>
      <c r="HO657" s="26"/>
      <c r="HP657" s="26"/>
      <c r="HQ657" s="26"/>
      <c r="HR657" s="26"/>
      <c r="HS657" s="26"/>
      <c r="HT657" s="26"/>
      <c r="HU657" s="26"/>
      <c r="HV657" s="26"/>
      <c r="HW657" s="26"/>
      <c r="HX657" s="26"/>
      <c r="HY657" s="26"/>
      <c r="HZ657" s="26"/>
      <c r="IA657" s="26"/>
      <c r="IB657" s="26"/>
      <c r="IC657" s="26"/>
      <c r="ID657" s="26"/>
      <c r="IE657" s="26"/>
      <c r="IF657" s="26"/>
      <c r="IG657" s="26"/>
      <c r="IH657" s="26"/>
      <c r="II657" s="26"/>
      <c r="IJ657" s="26"/>
      <c r="IK657" s="26"/>
      <c r="IL657" s="26"/>
      <c r="IM657" s="26"/>
      <c r="IN657" s="26"/>
      <c r="IO657" s="26"/>
      <c r="IP657" s="26"/>
      <c r="IQ657" s="26"/>
      <c r="IR657" s="26"/>
      <c r="IS657" s="26"/>
      <c r="IT657" s="26"/>
      <c r="IU657" s="26"/>
      <c r="IV657" s="26"/>
      <c r="IW657" s="26"/>
      <c r="IX657" s="26"/>
      <c r="IY657" s="26"/>
      <c r="IZ657" s="26"/>
      <c r="JA657" s="26"/>
      <c r="JB657" s="26"/>
      <c r="JC657" s="26"/>
      <c r="JD657" s="26"/>
      <c r="JE657" s="26"/>
      <c r="JF657" s="26"/>
      <c r="JG657" s="39"/>
      <c r="JH657" s="26"/>
      <c r="JI657" s="26"/>
      <c r="JJ657" s="26"/>
      <c r="JK657" s="26"/>
      <c r="JL657" s="26"/>
      <c r="JM657" s="26"/>
      <c r="JN657" s="26"/>
      <c r="JO657" s="26"/>
      <c r="JP657" s="26"/>
      <c r="JQ657" s="26"/>
      <c r="JR657" s="26"/>
      <c r="JS657" s="26"/>
      <c r="JT657" s="26"/>
      <c r="JU657" s="26"/>
      <c r="JV657" s="26"/>
      <c r="JW657" s="26"/>
      <c r="JX657" s="26"/>
      <c r="JY657" s="26"/>
      <c r="JZ657" s="26"/>
      <c r="KA657" s="26"/>
      <c r="KB657" s="39"/>
    </row>
    <row r="658" spans="2:288" ht="15" customHeight="1" x14ac:dyDescent="0.25">
      <c r="B658" s="293" t="str">
        <f t="shared" si="90"/>
        <v>Desk 28</v>
      </c>
      <c r="C658" s="295" t="str">
        <f t="shared" si="93"/>
        <v/>
      </c>
      <c r="D658" s="295" t="str">
        <f t="shared" si="93"/>
        <v/>
      </c>
      <c r="E658" s="295" t="str">
        <f t="shared" si="93"/>
        <v/>
      </c>
      <c r="F658" s="295" t="str">
        <f t="shared" si="93"/>
        <v/>
      </c>
      <c r="G658" s="591" t="str">
        <f t="shared" si="93"/>
        <v/>
      </c>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39"/>
      <c r="DX658" s="26"/>
      <c r="DY658" s="26"/>
      <c r="DZ658" s="26"/>
      <c r="EA658" s="26"/>
      <c r="EB658" s="26"/>
      <c r="EC658" s="26"/>
      <c r="ED658" s="26"/>
      <c r="EE658" s="26"/>
      <c r="EF658" s="26"/>
      <c r="EG658" s="26"/>
      <c r="EH658" s="26"/>
      <c r="EI658" s="26"/>
      <c r="EJ658" s="26"/>
      <c r="EK658" s="26"/>
      <c r="EL658" s="26"/>
      <c r="EM658" s="26"/>
      <c r="EN658" s="26"/>
      <c r="EO658" s="26"/>
      <c r="EP658" s="26"/>
      <c r="EQ658" s="26"/>
      <c r="ER658" s="39"/>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c r="GU658" s="26"/>
      <c r="GV658" s="26"/>
      <c r="GW658" s="26"/>
      <c r="GX658" s="26"/>
      <c r="GY658" s="26"/>
      <c r="GZ658" s="26"/>
      <c r="HA658" s="26"/>
      <c r="HB658" s="26"/>
      <c r="HC658" s="26"/>
      <c r="HD658" s="26"/>
      <c r="HE658" s="26"/>
      <c r="HF658" s="26"/>
      <c r="HG658" s="26"/>
      <c r="HH658" s="26"/>
      <c r="HI658" s="26"/>
      <c r="HJ658" s="26"/>
      <c r="HK658" s="26"/>
      <c r="HL658" s="26"/>
      <c r="HM658" s="26"/>
      <c r="HN658" s="26"/>
      <c r="HO658" s="26"/>
      <c r="HP658" s="26"/>
      <c r="HQ658" s="26"/>
      <c r="HR658" s="26"/>
      <c r="HS658" s="26"/>
      <c r="HT658" s="26"/>
      <c r="HU658" s="26"/>
      <c r="HV658" s="26"/>
      <c r="HW658" s="26"/>
      <c r="HX658" s="26"/>
      <c r="HY658" s="26"/>
      <c r="HZ658" s="26"/>
      <c r="IA658" s="26"/>
      <c r="IB658" s="26"/>
      <c r="IC658" s="26"/>
      <c r="ID658" s="26"/>
      <c r="IE658" s="26"/>
      <c r="IF658" s="26"/>
      <c r="IG658" s="26"/>
      <c r="IH658" s="26"/>
      <c r="II658" s="26"/>
      <c r="IJ658" s="26"/>
      <c r="IK658" s="26"/>
      <c r="IL658" s="26"/>
      <c r="IM658" s="26"/>
      <c r="IN658" s="26"/>
      <c r="IO658" s="26"/>
      <c r="IP658" s="26"/>
      <c r="IQ658" s="26"/>
      <c r="IR658" s="26"/>
      <c r="IS658" s="26"/>
      <c r="IT658" s="26"/>
      <c r="IU658" s="26"/>
      <c r="IV658" s="26"/>
      <c r="IW658" s="26"/>
      <c r="IX658" s="26"/>
      <c r="IY658" s="26"/>
      <c r="IZ658" s="26"/>
      <c r="JA658" s="26"/>
      <c r="JB658" s="26"/>
      <c r="JC658" s="26"/>
      <c r="JD658" s="26"/>
      <c r="JE658" s="26"/>
      <c r="JF658" s="26"/>
      <c r="JG658" s="39"/>
      <c r="JH658" s="26"/>
      <c r="JI658" s="26"/>
      <c r="JJ658" s="26"/>
      <c r="JK658" s="26"/>
      <c r="JL658" s="26"/>
      <c r="JM658" s="26"/>
      <c r="JN658" s="26"/>
      <c r="JO658" s="26"/>
      <c r="JP658" s="26"/>
      <c r="JQ658" s="26"/>
      <c r="JR658" s="26"/>
      <c r="JS658" s="26"/>
      <c r="JT658" s="26"/>
      <c r="JU658" s="26"/>
      <c r="JV658" s="26"/>
      <c r="JW658" s="26"/>
      <c r="JX658" s="26"/>
      <c r="JY658" s="26"/>
      <c r="JZ658" s="26"/>
      <c r="KA658" s="26"/>
      <c r="KB658" s="39"/>
    </row>
    <row r="659" spans="2:288" ht="15" customHeight="1" x14ac:dyDescent="0.25">
      <c r="B659" s="293" t="str">
        <f t="shared" si="90"/>
        <v>Desk 29</v>
      </c>
      <c r="C659" s="295" t="str">
        <f t="shared" si="93"/>
        <v/>
      </c>
      <c r="D659" s="295" t="str">
        <f t="shared" si="93"/>
        <v/>
      </c>
      <c r="E659" s="295" t="str">
        <f t="shared" si="93"/>
        <v/>
      </c>
      <c r="F659" s="295" t="str">
        <f t="shared" si="93"/>
        <v/>
      </c>
      <c r="G659" s="591" t="str">
        <f t="shared" si="93"/>
        <v/>
      </c>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39"/>
      <c r="DX659" s="26"/>
      <c r="DY659" s="26"/>
      <c r="DZ659" s="26"/>
      <c r="EA659" s="26"/>
      <c r="EB659" s="26"/>
      <c r="EC659" s="26"/>
      <c r="ED659" s="26"/>
      <c r="EE659" s="26"/>
      <c r="EF659" s="26"/>
      <c r="EG659" s="26"/>
      <c r="EH659" s="26"/>
      <c r="EI659" s="26"/>
      <c r="EJ659" s="26"/>
      <c r="EK659" s="26"/>
      <c r="EL659" s="26"/>
      <c r="EM659" s="26"/>
      <c r="EN659" s="26"/>
      <c r="EO659" s="26"/>
      <c r="EP659" s="26"/>
      <c r="EQ659" s="26"/>
      <c r="ER659" s="39"/>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c r="GU659" s="26"/>
      <c r="GV659" s="26"/>
      <c r="GW659" s="26"/>
      <c r="GX659" s="26"/>
      <c r="GY659" s="26"/>
      <c r="GZ659" s="26"/>
      <c r="HA659" s="26"/>
      <c r="HB659" s="26"/>
      <c r="HC659" s="26"/>
      <c r="HD659" s="26"/>
      <c r="HE659" s="26"/>
      <c r="HF659" s="26"/>
      <c r="HG659" s="26"/>
      <c r="HH659" s="26"/>
      <c r="HI659" s="26"/>
      <c r="HJ659" s="26"/>
      <c r="HK659" s="26"/>
      <c r="HL659" s="26"/>
      <c r="HM659" s="26"/>
      <c r="HN659" s="26"/>
      <c r="HO659" s="26"/>
      <c r="HP659" s="26"/>
      <c r="HQ659" s="26"/>
      <c r="HR659" s="26"/>
      <c r="HS659" s="26"/>
      <c r="HT659" s="26"/>
      <c r="HU659" s="26"/>
      <c r="HV659" s="26"/>
      <c r="HW659" s="26"/>
      <c r="HX659" s="26"/>
      <c r="HY659" s="26"/>
      <c r="HZ659" s="26"/>
      <c r="IA659" s="26"/>
      <c r="IB659" s="26"/>
      <c r="IC659" s="26"/>
      <c r="ID659" s="26"/>
      <c r="IE659" s="26"/>
      <c r="IF659" s="26"/>
      <c r="IG659" s="26"/>
      <c r="IH659" s="26"/>
      <c r="II659" s="26"/>
      <c r="IJ659" s="26"/>
      <c r="IK659" s="26"/>
      <c r="IL659" s="26"/>
      <c r="IM659" s="26"/>
      <c r="IN659" s="26"/>
      <c r="IO659" s="26"/>
      <c r="IP659" s="26"/>
      <c r="IQ659" s="26"/>
      <c r="IR659" s="26"/>
      <c r="IS659" s="26"/>
      <c r="IT659" s="26"/>
      <c r="IU659" s="26"/>
      <c r="IV659" s="26"/>
      <c r="IW659" s="26"/>
      <c r="IX659" s="26"/>
      <c r="IY659" s="26"/>
      <c r="IZ659" s="26"/>
      <c r="JA659" s="26"/>
      <c r="JB659" s="26"/>
      <c r="JC659" s="26"/>
      <c r="JD659" s="26"/>
      <c r="JE659" s="26"/>
      <c r="JF659" s="26"/>
      <c r="JG659" s="39"/>
      <c r="JH659" s="26"/>
      <c r="JI659" s="26"/>
      <c r="JJ659" s="26"/>
      <c r="JK659" s="26"/>
      <c r="JL659" s="26"/>
      <c r="JM659" s="26"/>
      <c r="JN659" s="26"/>
      <c r="JO659" s="26"/>
      <c r="JP659" s="26"/>
      <c r="JQ659" s="26"/>
      <c r="JR659" s="26"/>
      <c r="JS659" s="26"/>
      <c r="JT659" s="26"/>
      <c r="JU659" s="26"/>
      <c r="JV659" s="26"/>
      <c r="JW659" s="26"/>
      <c r="JX659" s="26"/>
      <c r="JY659" s="26"/>
      <c r="JZ659" s="26"/>
      <c r="KA659" s="26"/>
      <c r="KB659" s="39"/>
    </row>
    <row r="660" spans="2:288" ht="15" customHeight="1" x14ac:dyDescent="0.25">
      <c r="B660" s="293" t="str">
        <f t="shared" si="90"/>
        <v>Desk 30</v>
      </c>
      <c r="C660" s="295" t="str">
        <f t="shared" si="93"/>
        <v/>
      </c>
      <c r="D660" s="295" t="str">
        <f t="shared" si="93"/>
        <v/>
      </c>
      <c r="E660" s="295" t="str">
        <f t="shared" si="93"/>
        <v/>
      </c>
      <c r="F660" s="295" t="str">
        <f t="shared" si="93"/>
        <v/>
      </c>
      <c r="G660" s="591" t="str">
        <f t="shared" si="93"/>
        <v/>
      </c>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39"/>
      <c r="DX660" s="26"/>
      <c r="DY660" s="26"/>
      <c r="DZ660" s="26"/>
      <c r="EA660" s="26"/>
      <c r="EB660" s="26"/>
      <c r="EC660" s="26"/>
      <c r="ED660" s="26"/>
      <c r="EE660" s="26"/>
      <c r="EF660" s="26"/>
      <c r="EG660" s="26"/>
      <c r="EH660" s="26"/>
      <c r="EI660" s="26"/>
      <c r="EJ660" s="26"/>
      <c r="EK660" s="26"/>
      <c r="EL660" s="26"/>
      <c r="EM660" s="26"/>
      <c r="EN660" s="26"/>
      <c r="EO660" s="26"/>
      <c r="EP660" s="26"/>
      <c r="EQ660" s="26"/>
      <c r="ER660" s="39"/>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c r="GU660" s="26"/>
      <c r="GV660" s="26"/>
      <c r="GW660" s="26"/>
      <c r="GX660" s="26"/>
      <c r="GY660" s="26"/>
      <c r="GZ660" s="26"/>
      <c r="HA660" s="26"/>
      <c r="HB660" s="26"/>
      <c r="HC660" s="26"/>
      <c r="HD660" s="26"/>
      <c r="HE660" s="26"/>
      <c r="HF660" s="26"/>
      <c r="HG660" s="26"/>
      <c r="HH660" s="26"/>
      <c r="HI660" s="26"/>
      <c r="HJ660" s="26"/>
      <c r="HK660" s="26"/>
      <c r="HL660" s="26"/>
      <c r="HM660" s="26"/>
      <c r="HN660" s="26"/>
      <c r="HO660" s="26"/>
      <c r="HP660" s="26"/>
      <c r="HQ660" s="26"/>
      <c r="HR660" s="26"/>
      <c r="HS660" s="26"/>
      <c r="HT660" s="26"/>
      <c r="HU660" s="26"/>
      <c r="HV660" s="26"/>
      <c r="HW660" s="26"/>
      <c r="HX660" s="26"/>
      <c r="HY660" s="26"/>
      <c r="HZ660" s="26"/>
      <c r="IA660" s="26"/>
      <c r="IB660" s="26"/>
      <c r="IC660" s="26"/>
      <c r="ID660" s="26"/>
      <c r="IE660" s="26"/>
      <c r="IF660" s="26"/>
      <c r="IG660" s="26"/>
      <c r="IH660" s="26"/>
      <c r="II660" s="26"/>
      <c r="IJ660" s="26"/>
      <c r="IK660" s="26"/>
      <c r="IL660" s="26"/>
      <c r="IM660" s="26"/>
      <c r="IN660" s="26"/>
      <c r="IO660" s="26"/>
      <c r="IP660" s="26"/>
      <c r="IQ660" s="26"/>
      <c r="IR660" s="26"/>
      <c r="IS660" s="26"/>
      <c r="IT660" s="26"/>
      <c r="IU660" s="26"/>
      <c r="IV660" s="26"/>
      <c r="IW660" s="26"/>
      <c r="IX660" s="26"/>
      <c r="IY660" s="26"/>
      <c r="IZ660" s="26"/>
      <c r="JA660" s="26"/>
      <c r="JB660" s="26"/>
      <c r="JC660" s="26"/>
      <c r="JD660" s="26"/>
      <c r="JE660" s="26"/>
      <c r="JF660" s="26"/>
      <c r="JG660" s="39"/>
      <c r="JH660" s="26"/>
      <c r="JI660" s="26"/>
      <c r="JJ660" s="26"/>
      <c r="JK660" s="26"/>
      <c r="JL660" s="26"/>
      <c r="JM660" s="26"/>
      <c r="JN660" s="26"/>
      <c r="JO660" s="26"/>
      <c r="JP660" s="26"/>
      <c r="JQ660" s="26"/>
      <c r="JR660" s="26"/>
      <c r="JS660" s="26"/>
      <c r="JT660" s="26"/>
      <c r="JU660" s="26"/>
      <c r="JV660" s="26"/>
      <c r="JW660" s="26"/>
      <c r="JX660" s="26"/>
      <c r="JY660" s="26"/>
      <c r="JZ660" s="26"/>
      <c r="KA660" s="26"/>
      <c r="KB660" s="39"/>
    </row>
    <row r="661" spans="2:288" ht="15" customHeight="1" x14ac:dyDescent="0.25">
      <c r="B661" s="293" t="str">
        <f t="shared" si="90"/>
        <v>Desk 31</v>
      </c>
      <c r="C661" s="295" t="str">
        <f t="shared" si="93"/>
        <v/>
      </c>
      <c r="D661" s="295" t="str">
        <f t="shared" si="93"/>
        <v/>
      </c>
      <c r="E661" s="295" t="str">
        <f t="shared" si="93"/>
        <v/>
      </c>
      <c r="F661" s="295" t="str">
        <f t="shared" si="93"/>
        <v/>
      </c>
      <c r="G661" s="591" t="str">
        <f t="shared" si="93"/>
        <v/>
      </c>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39"/>
      <c r="DX661" s="26"/>
      <c r="DY661" s="26"/>
      <c r="DZ661" s="26"/>
      <c r="EA661" s="26"/>
      <c r="EB661" s="26"/>
      <c r="EC661" s="26"/>
      <c r="ED661" s="26"/>
      <c r="EE661" s="26"/>
      <c r="EF661" s="26"/>
      <c r="EG661" s="26"/>
      <c r="EH661" s="26"/>
      <c r="EI661" s="26"/>
      <c r="EJ661" s="26"/>
      <c r="EK661" s="26"/>
      <c r="EL661" s="26"/>
      <c r="EM661" s="26"/>
      <c r="EN661" s="26"/>
      <c r="EO661" s="26"/>
      <c r="EP661" s="26"/>
      <c r="EQ661" s="26"/>
      <c r="ER661" s="39"/>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c r="GU661" s="26"/>
      <c r="GV661" s="26"/>
      <c r="GW661" s="26"/>
      <c r="GX661" s="26"/>
      <c r="GY661" s="26"/>
      <c r="GZ661" s="26"/>
      <c r="HA661" s="26"/>
      <c r="HB661" s="26"/>
      <c r="HC661" s="26"/>
      <c r="HD661" s="26"/>
      <c r="HE661" s="26"/>
      <c r="HF661" s="26"/>
      <c r="HG661" s="26"/>
      <c r="HH661" s="26"/>
      <c r="HI661" s="26"/>
      <c r="HJ661" s="26"/>
      <c r="HK661" s="26"/>
      <c r="HL661" s="26"/>
      <c r="HM661" s="26"/>
      <c r="HN661" s="26"/>
      <c r="HO661" s="26"/>
      <c r="HP661" s="26"/>
      <c r="HQ661" s="26"/>
      <c r="HR661" s="26"/>
      <c r="HS661" s="26"/>
      <c r="HT661" s="26"/>
      <c r="HU661" s="26"/>
      <c r="HV661" s="26"/>
      <c r="HW661" s="26"/>
      <c r="HX661" s="26"/>
      <c r="HY661" s="26"/>
      <c r="HZ661" s="26"/>
      <c r="IA661" s="26"/>
      <c r="IB661" s="26"/>
      <c r="IC661" s="26"/>
      <c r="ID661" s="26"/>
      <c r="IE661" s="26"/>
      <c r="IF661" s="26"/>
      <c r="IG661" s="26"/>
      <c r="IH661" s="26"/>
      <c r="II661" s="26"/>
      <c r="IJ661" s="26"/>
      <c r="IK661" s="26"/>
      <c r="IL661" s="26"/>
      <c r="IM661" s="26"/>
      <c r="IN661" s="26"/>
      <c r="IO661" s="26"/>
      <c r="IP661" s="26"/>
      <c r="IQ661" s="26"/>
      <c r="IR661" s="26"/>
      <c r="IS661" s="26"/>
      <c r="IT661" s="26"/>
      <c r="IU661" s="26"/>
      <c r="IV661" s="26"/>
      <c r="IW661" s="26"/>
      <c r="IX661" s="26"/>
      <c r="IY661" s="26"/>
      <c r="IZ661" s="26"/>
      <c r="JA661" s="26"/>
      <c r="JB661" s="26"/>
      <c r="JC661" s="26"/>
      <c r="JD661" s="26"/>
      <c r="JE661" s="26"/>
      <c r="JF661" s="26"/>
      <c r="JG661" s="39"/>
      <c r="JH661" s="26"/>
      <c r="JI661" s="26"/>
      <c r="JJ661" s="26"/>
      <c r="JK661" s="26"/>
      <c r="JL661" s="26"/>
      <c r="JM661" s="26"/>
      <c r="JN661" s="26"/>
      <c r="JO661" s="26"/>
      <c r="JP661" s="26"/>
      <c r="JQ661" s="26"/>
      <c r="JR661" s="26"/>
      <c r="JS661" s="26"/>
      <c r="JT661" s="26"/>
      <c r="JU661" s="26"/>
      <c r="JV661" s="26"/>
      <c r="JW661" s="26"/>
      <c r="JX661" s="26"/>
      <c r="JY661" s="26"/>
      <c r="JZ661" s="26"/>
      <c r="KA661" s="26"/>
      <c r="KB661" s="39"/>
    </row>
    <row r="662" spans="2:288" ht="15" customHeight="1" x14ac:dyDescent="0.25">
      <c r="B662" s="293" t="str">
        <f t="shared" si="90"/>
        <v>Desk 32</v>
      </c>
      <c r="C662" s="295" t="str">
        <f t="shared" si="93"/>
        <v/>
      </c>
      <c r="D662" s="295" t="str">
        <f t="shared" si="93"/>
        <v/>
      </c>
      <c r="E662" s="295" t="str">
        <f t="shared" si="93"/>
        <v/>
      </c>
      <c r="F662" s="295" t="str">
        <f t="shared" si="93"/>
        <v/>
      </c>
      <c r="G662" s="591" t="str">
        <f t="shared" si="93"/>
        <v/>
      </c>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39"/>
      <c r="DX662" s="26"/>
      <c r="DY662" s="26"/>
      <c r="DZ662" s="26"/>
      <c r="EA662" s="26"/>
      <c r="EB662" s="26"/>
      <c r="EC662" s="26"/>
      <c r="ED662" s="26"/>
      <c r="EE662" s="26"/>
      <c r="EF662" s="26"/>
      <c r="EG662" s="26"/>
      <c r="EH662" s="26"/>
      <c r="EI662" s="26"/>
      <c r="EJ662" s="26"/>
      <c r="EK662" s="26"/>
      <c r="EL662" s="26"/>
      <c r="EM662" s="26"/>
      <c r="EN662" s="26"/>
      <c r="EO662" s="26"/>
      <c r="EP662" s="26"/>
      <c r="EQ662" s="26"/>
      <c r="ER662" s="39"/>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c r="GU662" s="26"/>
      <c r="GV662" s="26"/>
      <c r="GW662" s="26"/>
      <c r="GX662" s="26"/>
      <c r="GY662" s="26"/>
      <c r="GZ662" s="26"/>
      <c r="HA662" s="26"/>
      <c r="HB662" s="26"/>
      <c r="HC662" s="26"/>
      <c r="HD662" s="26"/>
      <c r="HE662" s="26"/>
      <c r="HF662" s="26"/>
      <c r="HG662" s="26"/>
      <c r="HH662" s="26"/>
      <c r="HI662" s="26"/>
      <c r="HJ662" s="26"/>
      <c r="HK662" s="26"/>
      <c r="HL662" s="26"/>
      <c r="HM662" s="26"/>
      <c r="HN662" s="26"/>
      <c r="HO662" s="26"/>
      <c r="HP662" s="26"/>
      <c r="HQ662" s="26"/>
      <c r="HR662" s="26"/>
      <c r="HS662" s="26"/>
      <c r="HT662" s="26"/>
      <c r="HU662" s="26"/>
      <c r="HV662" s="26"/>
      <c r="HW662" s="26"/>
      <c r="HX662" s="26"/>
      <c r="HY662" s="26"/>
      <c r="HZ662" s="26"/>
      <c r="IA662" s="26"/>
      <c r="IB662" s="26"/>
      <c r="IC662" s="26"/>
      <c r="ID662" s="26"/>
      <c r="IE662" s="26"/>
      <c r="IF662" s="26"/>
      <c r="IG662" s="26"/>
      <c r="IH662" s="26"/>
      <c r="II662" s="26"/>
      <c r="IJ662" s="26"/>
      <c r="IK662" s="26"/>
      <c r="IL662" s="26"/>
      <c r="IM662" s="26"/>
      <c r="IN662" s="26"/>
      <c r="IO662" s="26"/>
      <c r="IP662" s="26"/>
      <c r="IQ662" s="26"/>
      <c r="IR662" s="26"/>
      <c r="IS662" s="26"/>
      <c r="IT662" s="26"/>
      <c r="IU662" s="26"/>
      <c r="IV662" s="26"/>
      <c r="IW662" s="26"/>
      <c r="IX662" s="26"/>
      <c r="IY662" s="26"/>
      <c r="IZ662" s="26"/>
      <c r="JA662" s="26"/>
      <c r="JB662" s="26"/>
      <c r="JC662" s="26"/>
      <c r="JD662" s="26"/>
      <c r="JE662" s="26"/>
      <c r="JF662" s="26"/>
      <c r="JG662" s="39"/>
      <c r="JH662" s="26"/>
      <c r="JI662" s="26"/>
      <c r="JJ662" s="26"/>
      <c r="JK662" s="26"/>
      <c r="JL662" s="26"/>
      <c r="JM662" s="26"/>
      <c r="JN662" s="26"/>
      <c r="JO662" s="26"/>
      <c r="JP662" s="26"/>
      <c r="JQ662" s="26"/>
      <c r="JR662" s="26"/>
      <c r="JS662" s="26"/>
      <c r="JT662" s="26"/>
      <c r="JU662" s="26"/>
      <c r="JV662" s="26"/>
      <c r="JW662" s="26"/>
      <c r="JX662" s="26"/>
      <c r="JY662" s="26"/>
      <c r="JZ662" s="26"/>
      <c r="KA662" s="26"/>
      <c r="KB662" s="39"/>
    </row>
    <row r="663" spans="2:288" ht="15" customHeight="1" x14ac:dyDescent="0.25">
      <c r="B663" s="293" t="str">
        <f t="shared" si="90"/>
        <v>Desk 33</v>
      </c>
      <c r="C663" s="295" t="str">
        <f t="shared" si="93"/>
        <v/>
      </c>
      <c r="D663" s="295" t="str">
        <f t="shared" si="93"/>
        <v/>
      </c>
      <c r="E663" s="295" t="str">
        <f t="shared" si="93"/>
        <v/>
      </c>
      <c r="F663" s="295" t="str">
        <f t="shared" si="93"/>
        <v/>
      </c>
      <c r="G663" s="591" t="str">
        <f t="shared" si="93"/>
        <v/>
      </c>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39"/>
      <c r="DX663" s="26"/>
      <c r="DY663" s="26"/>
      <c r="DZ663" s="26"/>
      <c r="EA663" s="26"/>
      <c r="EB663" s="26"/>
      <c r="EC663" s="26"/>
      <c r="ED663" s="26"/>
      <c r="EE663" s="26"/>
      <c r="EF663" s="26"/>
      <c r="EG663" s="26"/>
      <c r="EH663" s="26"/>
      <c r="EI663" s="26"/>
      <c r="EJ663" s="26"/>
      <c r="EK663" s="26"/>
      <c r="EL663" s="26"/>
      <c r="EM663" s="26"/>
      <c r="EN663" s="26"/>
      <c r="EO663" s="26"/>
      <c r="EP663" s="26"/>
      <c r="EQ663" s="26"/>
      <c r="ER663" s="39"/>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c r="GU663" s="26"/>
      <c r="GV663" s="26"/>
      <c r="GW663" s="26"/>
      <c r="GX663" s="26"/>
      <c r="GY663" s="26"/>
      <c r="GZ663" s="26"/>
      <c r="HA663" s="26"/>
      <c r="HB663" s="26"/>
      <c r="HC663" s="26"/>
      <c r="HD663" s="26"/>
      <c r="HE663" s="26"/>
      <c r="HF663" s="26"/>
      <c r="HG663" s="26"/>
      <c r="HH663" s="26"/>
      <c r="HI663" s="26"/>
      <c r="HJ663" s="26"/>
      <c r="HK663" s="26"/>
      <c r="HL663" s="26"/>
      <c r="HM663" s="26"/>
      <c r="HN663" s="26"/>
      <c r="HO663" s="26"/>
      <c r="HP663" s="26"/>
      <c r="HQ663" s="26"/>
      <c r="HR663" s="26"/>
      <c r="HS663" s="26"/>
      <c r="HT663" s="26"/>
      <c r="HU663" s="26"/>
      <c r="HV663" s="26"/>
      <c r="HW663" s="26"/>
      <c r="HX663" s="26"/>
      <c r="HY663" s="26"/>
      <c r="HZ663" s="26"/>
      <c r="IA663" s="26"/>
      <c r="IB663" s="26"/>
      <c r="IC663" s="26"/>
      <c r="ID663" s="26"/>
      <c r="IE663" s="26"/>
      <c r="IF663" s="26"/>
      <c r="IG663" s="26"/>
      <c r="IH663" s="26"/>
      <c r="II663" s="26"/>
      <c r="IJ663" s="26"/>
      <c r="IK663" s="26"/>
      <c r="IL663" s="26"/>
      <c r="IM663" s="26"/>
      <c r="IN663" s="26"/>
      <c r="IO663" s="26"/>
      <c r="IP663" s="26"/>
      <c r="IQ663" s="26"/>
      <c r="IR663" s="26"/>
      <c r="IS663" s="26"/>
      <c r="IT663" s="26"/>
      <c r="IU663" s="26"/>
      <c r="IV663" s="26"/>
      <c r="IW663" s="26"/>
      <c r="IX663" s="26"/>
      <c r="IY663" s="26"/>
      <c r="IZ663" s="26"/>
      <c r="JA663" s="26"/>
      <c r="JB663" s="26"/>
      <c r="JC663" s="26"/>
      <c r="JD663" s="26"/>
      <c r="JE663" s="26"/>
      <c r="JF663" s="26"/>
      <c r="JG663" s="39"/>
      <c r="JH663" s="26"/>
      <c r="JI663" s="26"/>
      <c r="JJ663" s="26"/>
      <c r="JK663" s="26"/>
      <c r="JL663" s="26"/>
      <c r="JM663" s="26"/>
      <c r="JN663" s="26"/>
      <c r="JO663" s="26"/>
      <c r="JP663" s="26"/>
      <c r="JQ663" s="26"/>
      <c r="JR663" s="26"/>
      <c r="JS663" s="26"/>
      <c r="JT663" s="26"/>
      <c r="JU663" s="26"/>
      <c r="JV663" s="26"/>
      <c r="JW663" s="26"/>
      <c r="JX663" s="26"/>
      <c r="JY663" s="26"/>
      <c r="JZ663" s="26"/>
      <c r="KA663" s="26"/>
      <c r="KB663" s="39"/>
    </row>
    <row r="664" spans="2:288" ht="15" customHeight="1" x14ac:dyDescent="0.25">
      <c r="B664" s="293" t="str">
        <f t="shared" si="90"/>
        <v>Desk 34</v>
      </c>
      <c r="C664" s="295" t="str">
        <f t="shared" ref="C664:G679" si="94">IF(ISBLANK(C44), "", C44)</f>
        <v/>
      </c>
      <c r="D664" s="295" t="str">
        <f t="shared" si="94"/>
        <v/>
      </c>
      <c r="E664" s="295" t="str">
        <f t="shared" si="94"/>
        <v/>
      </c>
      <c r="F664" s="295" t="str">
        <f t="shared" si="94"/>
        <v/>
      </c>
      <c r="G664" s="591" t="str">
        <f t="shared" si="94"/>
        <v/>
      </c>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39"/>
      <c r="DX664" s="26"/>
      <c r="DY664" s="26"/>
      <c r="DZ664" s="26"/>
      <c r="EA664" s="26"/>
      <c r="EB664" s="26"/>
      <c r="EC664" s="26"/>
      <c r="ED664" s="26"/>
      <c r="EE664" s="26"/>
      <c r="EF664" s="26"/>
      <c r="EG664" s="26"/>
      <c r="EH664" s="26"/>
      <c r="EI664" s="26"/>
      <c r="EJ664" s="26"/>
      <c r="EK664" s="26"/>
      <c r="EL664" s="26"/>
      <c r="EM664" s="26"/>
      <c r="EN664" s="26"/>
      <c r="EO664" s="26"/>
      <c r="EP664" s="26"/>
      <c r="EQ664" s="26"/>
      <c r="ER664" s="39"/>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c r="GU664" s="26"/>
      <c r="GV664" s="26"/>
      <c r="GW664" s="26"/>
      <c r="GX664" s="26"/>
      <c r="GY664" s="26"/>
      <c r="GZ664" s="26"/>
      <c r="HA664" s="26"/>
      <c r="HB664" s="26"/>
      <c r="HC664" s="26"/>
      <c r="HD664" s="26"/>
      <c r="HE664" s="26"/>
      <c r="HF664" s="26"/>
      <c r="HG664" s="26"/>
      <c r="HH664" s="26"/>
      <c r="HI664" s="26"/>
      <c r="HJ664" s="26"/>
      <c r="HK664" s="26"/>
      <c r="HL664" s="26"/>
      <c r="HM664" s="26"/>
      <c r="HN664" s="26"/>
      <c r="HO664" s="26"/>
      <c r="HP664" s="26"/>
      <c r="HQ664" s="26"/>
      <c r="HR664" s="26"/>
      <c r="HS664" s="26"/>
      <c r="HT664" s="26"/>
      <c r="HU664" s="26"/>
      <c r="HV664" s="26"/>
      <c r="HW664" s="26"/>
      <c r="HX664" s="26"/>
      <c r="HY664" s="26"/>
      <c r="HZ664" s="26"/>
      <c r="IA664" s="26"/>
      <c r="IB664" s="26"/>
      <c r="IC664" s="26"/>
      <c r="ID664" s="26"/>
      <c r="IE664" s="26"/>
      <c r="IF664" s="26"/>
      <c r="IG664" s="26"/>
      <c r="IH664" s="26"/>
      <c r="II664" s="26"/>
      <c r="IJ664" s="26"/>
      <c r="IK664" s="26"/>
      <c r="IL664" s="26"/>
      <c r="IM664" s="26"/>
      <c r="IN664" s="26"/>
      <c r="IO664" s="26"/>
      <c r="IP664" s="26"/>
      <c r="IQ664" s="26"/>
      <c r="IR664" s="26"/>
      <c r="IS664" s="26"/>
      <c r="IT664" s="26"/>
      <c r="IU664" s="26"/>
      <c r="IV664" s="26"/>
      <c r="IW664" s="26"/>
      <c r="IX664" s="26"/>
      <c r="IY664" s="26"/>
      <c r="IZ664" s="26"/>
      <c r="JA664" s="26"/>
      <c r="JB664" s="26"/>
      <c r="JC664" s="26"/>
      <c r="JD664" s="26"/>
      <c r="JE664" s="26"/>
      <c r="JF664" s="26"/>
      <c r="JG664" s="39"/>
      <c r="JH664" s="26"/>
      <c r="JI664" s="26"/>
      <c r="JJ664" s="26"/>
      <c r="JK664" s="26"/>
      <c r="JL664" s="26"/>
      <c r="JM664" s="26"/>
      <c r="JN664" s="26"/>
      <c r="JO664" s="26"/>
      <c r="JP664" s="26"/>
      <c r="JQ664" s="26"/>
      <c r="JR664" s="26"/>
      <c r="JS664" s="26"/>
      <c r="JT664" s="26"/>
      <c r="JU664" s="26"/>
      <c r="JV664" s="26"/>
      <c r="JW664" s="26"/>
      <c r="JX664" s="26"/>
      <c r="JY664" s="26"/>
      <c r="JZ664" s="26"/>
      <c r="KA664" s="26"/>
      <c r="KB664" s="39"/>
    </row>
    <row r="665" spans="2:288" ht="15" customHeight="1" x14ac:dyDescent="0.25">
      <c r="B665" s="293" t="str">
        <f t="shared" si="90"/>
        <v>Desk 35</v>
      </c>
      <c r="C665" s="295" t="str">
        <f t="shared" si="94"/>
        <v/>
      </c>
      <c r="D665" s="295" t="str">
        <f t="shared" si="94"/>
        <v/>
      </c>
      <c r="E665" s="295" t="str">
        <f t="shared" si="94"/>
        <v/>
      </c>
      <c r="F665" s="295" t="str">
        <f t="shared" si="94"/>
        <v/>
      </c>
      <c r="G665" s="591" t="str">
        <f t="shared" si="94"/>
        <v/>
      </c>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39"/>
      <c r="DX665" s="26"/>
      <c r="DY665" s="26"/>
      <c r="DZ665" s="26"/>
      <c r="EA665" s="26"/>
      <c r="EB665" s="26"/>
      <c r="EC665" s="26"/>
      <c r="ED665" s="26"/>
      <c r="EE665" s="26"/>
      <c r="EF665" s="26"/>
      <c r="EG665" s="26"/>
      <c r="EH665" s="26"/>
      <c r="EI665" s="26"/>
      <c r="EJ665" s="26"/>
      <c r="EK665" s="26"/>
      <c r="EL665" s="26"/>
      <c r="EM665" s="26"/>
      <c r="EN665" s="26"/>
      <c r="EO665" s="26"/>
      <c r="EP665" s="26"/>
      <c r="EQ665" s="26"/>
      <c r="ER665" s="39"/>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c r="GU665" s="26"/>
      <c r="GV665" s="26"/>
      <c r="GW665" s="26"/>
      <c r="GX665" s="26"/>
      <c r="GY665" s="26"/>
      <c r="GZ665" s="26"/>
      <c r="HA665" s="26"/>
      <c r="HB665" s="26"/>
      <c r="HC665" s="26"/>
      <c r="HD665" s="26"/>
      <c r="HE665" s="26"/>
      <c r="HF665" s="26"/>
      <c r="HG665" s="26"/>
      <c r="HH665" s="26"/>
      <c r="HI665" s="26"/>
      <c r="HJ665" s="26"/>
      <c r="HK665" s="26"/>
      <c r="HL665" s="26"/>
      <c r="HM665" s="26"/>
      <c r="HN665" s="26"/>
      <c r="HO665" s="26"/>
      <c r="HP665" s="26"/>
      <c r="HQ665" s="26"/>
      <c r="HR665" s="26"/>
      <c r="HS665" s="26"/>
      <c r="HT665" s="26"/>
      <c r="HU665" s="26"/>
      <c r="HV665" s="26"/>
      <c r="HW665" s="26"/>
      <c r="HX665" s="26"/>
      <c r="HY665" s="26"/>
      <c r="HZ665" s="26"/>
      <c r="IA665" s="26"/>
      <c r="IB665" s="26"/>
      <c r="IC665" s="26"/>
      <c r="ID665" s="26"/>
      <c r="IE665" s="26"/>
      <c r="IF665" s="26"/>
      <c r="IG665" s="26"/>
      <c r="IH665" s="26"/>
      <c r="II665" s="26"/>
      <c r="IJ665" s="26"/>
      <c r="IK665" s="26"/>
      <c r="IL665" s="26"/>
      <c r="IM665" s="26"/>
      <c r="IN665" s="26"/>
      <c r="IO665" s="26"/>
      <c r="IP665" s="26"/>
      <c r="IQ665" s="26"/>
      <c r="IR665" s="26"/>
      <c r="IS665" s="26"/>
      <c r="IT665" s="26"/>
      <c r="IU665" s="26"/>
      <c r="IV665" s="26"/>
      <c r="IW665" s="26"/>
      <c r="IX665" s="26"/>
      <c r="IY665" s="26"/>
      <c r="IZ665" s="26"/>
      <c r="JA665" s="26"/>
      <c r="JB665" s="26"/>
      <c r="JC665" s="26"/>
      <c r="JD665" s="26"/>
      <c r="JE665" s="26"/>
      <c r="JF665" s="26"/>
      <c r="JG665" s="39"/>
      <c r="JH665" s="26"/>
      <c r="JI665" s="26"/>
      <c r="JJ665" s="26"/>
      <c r="JK665" s="26"/>
      <c r="JL665" s="26"/>
      <c r="JM665" s="26"/>
      <c r="JN665" s="26"/>
      <c r="JO665" s="26"/>
      <c r="JP665" s="26"/>
      <c r="JQ665" s="26"/>
      <c r="JR665" s="26"/>
      <c r="JS665" s="26"/>
      <c r="JT665" s="26"/>
      <c r="JU665" s="26"/>
      <c r="JV665" s="26"/>
      <c r="JW665" s="26"/>
      <c r="JX665" s="26"/>
      <c r="JY665" s="26"/>
      <c r="JZ665" s="26"/>
      <c r="KA665" s="26"/>
      <c r="KB665" s="39"/>
    </row>
    <row r="666" spans="2:288" ht="15" customHeight="1" x14ac:dyDescent="0.25">
      <c r="B666" s="293" t="str">
        <f t="shared" si="90"/>
        <v>Desk 36</v>
      </c>
      <c r="C666" s="295" t="str">
        <f t="shared" si="94"/>
        <v/>
      </c>
      <c r="D666" s="295" t="str">
        <f t="shared" si="94"/>
        <v/>
      </c>
      <c r="E666" s="295" t="str">
        <f t="shared" si="94"/>
        <v/>
      </c>
      <c r="F666" s="295" t="str">
        <f t="shared" si="94"/>
        <v/>
      </c>
      <c r="G666" s="591" t="str">
        <f t="shared" si="94"/>
        <v/>
      </c>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39"/>
      <c r="DX666" s="26"/>
      <c r="DY666" s="26"/>
      <c r="DZ666" s="26"/>
      <c r="EA666" s="26"/>
      <c r="EB666" s="26"/>
      <c r="EC666" s="26"/>
      <c r="ED666" s="26"/>
      <c r="EE666" s="26"/>
      <c r="EF666" s="26"/>
      <c r="EG666" s="26"/>
      <c r="EH666" s="26"/>
      <c r="EI666" s="26"/>
      <c r="EJ666" s="26"/>
      <c r="EK666" s="26"/>
      <c r="EL666" s="26"/>
      <c r="EM666" s="26"/>
      <c r="EN666" s="26"/>
      <c r="EO666" s="26"/>
      <c r="EP666" s="26"/>
      <c r="EQ666" s="26"/>
      <c r="ER666" s="39"/>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c r="GU666" s="26"/>
      <c r="GV666" s="26"/>
      <c r="GW666" s="26"/>
      <c r="GX666" s="26"/>
      <c r="GY666" s="26"/>
      <c r="GZ666" s="26"/>
      <c r="HA666" s="26"/>
      <c r="HB666" s="26"/>
      <c r="HC666" s="26"/>
      <c r="HD666" s="26"/>
      <c r="HE666" s="26"/>
      <c r="HF666" s="26"/>
      <c r="HG666" s="26"/>
      <c r="HH666" s="26"/>
      <c r="HI666" s="26"/>
      <c r="HJ666" s="26"/>
      <c r="HK666" s="26"/>
      <c r="HL666" s="26"/>
      <c r="HM666" s="26"/>
      <c r="HN666" s="26"/>
      <c r="HO666" s="26"/>
      <c r="HP666" s="26"/>
      <c r="HQ666" s="26"/>
      <c r="HR666" s="26"/>
      <c r="HS666" s="26"/>
      <c r="HT666" s="26"/>
      <c r="HU666" s="26"/>
      <c r="HV666" s="26"/>
      <c r="HW666" s="26"/>
      <c r="HX666" s="26"/>
      <c r="HY666" s="26"/>
      <c r="HZ666" s="26"/>
      <c r="IA666" s="26"/>
      <c r="IB666" s="26"/>
      <c r="IC666" s="26"/>
      <c r="ID666" s="26"/>
      <c r="IE666" s="26"/>
      <c r="IF666" s="26"/>
      <c r="IG666" s="26"/>
      <c r="IH666" s="26"/>
      <c r="II666" s="26"/>
      <c r="IJ666" s="26"/>
      <c r="IK666" s="26"/>
      <c r="IL666" s="26"/>
      <c r="IM666" s="26"/>
      <c r="IN666" s="26"/>
      <c r="IO666" s="26"/>
      <c r="IP666" s="26"/>
      <c r="IQ666" s="26"/>
      <c r="IR666" s="26"/>
      <c r="IS666" s="26"/>
      <c r="IT666" s="26"/>
      <c r="IU666" s="26"/>
      <c r="IV666" s="26"/>
      <c r="IW666" s="26"/>
      <c r="IX666" s="26"/>
      <c r="IY666" s="26"/>
      <c r="IZ666" s="26"/>
      <c r="JA666" s="26"/>
      <c r="JB666" s="26"/>
      <c r="JC666" s="26"/>
      <c r="JD666" s="26"/>
      <c r="JE666" s="26"/>
      <c r="JF666" s="26"/>
      <c r="JG666" s="39"/>
      <c r="JH666" s="26"/>
      <c r="JI666" s="26"/>
      <c r="JJ666" s="26"/>
      <c r="JK666" s="26"/>
      <c r="JL666" s="26"/>
      <c r="JM666" s="26"/>
      <c r="JN666" s="26"/>
      <c r="JO666" s="26"/>
      <c r="JP666" s="26"/>
      <c r="JQ666" s="26"/>
      <c r="JR666" s="26"/>
      <c r="JS666" s="26"/>
      <c r="JT666" s="26"/>
      <c r="JU666" s="26"/>
      <c r="JV666" s="26"/>
      <c r="JW666" s="26"/>
      <c r="JX666" s="26"/>
      <c r="JY666" s="26"/>
      <c r="JZ666" s="26"/>
      <c r="KA666" s="26"/>
      <c r="KB666" s="39"/>
    </row>
    <row r="667" spans="2:288" ht="15" customHeight="1" x14ac:dyDescent="0.25">
      <c r="B667" s="293" t="str">
        <f t="shared" si="90"/>
        <v>Desk 37</v>
      </c>
      <c r="C667" s="295" t="str">
        <f t="shared" si="94"/>
        <v/>
      </c>
      <c r="D667" s="295" t="str">
        <f t="shared" si="94"/>
        <v/>
      </c>
      <c r="E667" s="295" t="str">
        <f t="shared" si="94"/>
        <v/>
      </c>
      <c r="F667" s="295" t="str">
        <f t="shared" si="94"/>
        <v/>
      </c>
      <c r="G667" s="591" t="str">
        <f t="shared" si="94"/>
        <v/>
      </c>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39"/>
      <c r="DX667" s="26"/>
      <c r="DY667" s="26"/>
      <c r="DZ667" s="26"/>
      <c r="EA667" s="26"/>
      <c r="EB667" s="26"/>
      <c r="EC667" s="26"/>
      <c r="ED667" s="26"/>
      <c r="EE667" s="26"/>
      <c r="EF667" s="26"/>
      <c r="EG667" s="26"/>
      <c r="EH667" s="26"/>
      <c r="EI667" s="26"/>
      <c r="EJ667" s="26"/>
      <c r="EK667" s="26"/>
      <c r="EL667" s="26"/>
      <c r="EM667" s="26"/>
      <c r="EN667" s="26"/>
      <c r="EO667" s="26"/>
      <c r="EP667" s="26"/>
      <c r="EQ667" s="26"/>
      <c r="ER667" s="39"/>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c r="GU667" s="26"/>
      <c r="GV667" s="26"/>
      <c r="GW667" s="26"/>
      <c r="GX667" s="26"/>
      <c r="GY667" s="26"/>
      <c r="GZ667" s="26"/>
      <c r="HA667" s="26"/>
      <c r="HB667" s="26"/>
      <c r="HC667" s="26"/>
      <c r="HD667" s="26"/>
      <c r="HE667" s="26"/>
      <c r="HF667" s="26"/>
      <c r="HG667" s="26"/>
      <c r="HH667" s="26"/>
      <c r="HI667" s="26"/>
      <c r="HJ667" s="26"/>
      <c r="HK667" s="26"/>
      <c r="HL667" s="26"/>
      <c r="HM667" s="26"/>
      <c r="HN667" s="26"/>
      <c r="HO667" s="26"/>
      <c r="HP667" s="26"/>
      <c r="HQ667" s="26"/>
      <c r="HR667" s="26"/>
      <c r="HS667" s="26"/>
      <c r="HT667" s="26"/>
      <c r="HU667" s="26"/>
      <c r="HV667" s="26"/>
      <c r="HW667" s="26"/>
      <c r="HX667" s="26"/>
      <c r="HY667" s="26"/>
      <c r="HZ667" s="26"/>
      <c r="IA667" s="26"/>
      <c r="IB667" s="26"/>
      <c r="IC667" s="26"/>
      <c r="ID667" s="26"/>
      <c r="IE667" s="26"/>
      <c r="IF667" s="26"/>
      <c r="IG667" s="26"/>
      <c r="IH667" s="26"/>
      <c r="II667" s="26"/>
      <c r="IJ667" s="26"/>
      <c r="IK667" s="26"/>
      <c r="IL667" s="26"/>
      <c r="IM667" s="26"/>
      <c r="IN667" s="26"/>
      <c r="IO667" s="26"/>
      <c r="IP667" s="26"/>
      <c r="IQ667" s="26"/>
      <c r="IR667" s="26"/>
      <c r="IS667" s="26"/>
      <c r="IT667" s="26"/>
      <c r="IU667" s="26"/>
      <c r="IV667" s="26"/>
      <c r="IW667" s="26"/>
      <c r="IX667" s="26"/>
      <c r="IY667" s="26"/>
      <c r="IZ667" s="26"/>
      <c r="JA667" s="26"/>
      <c r="JB667" s="26"/>
      <c r="JC667" s="26"/>
      <c r="JD667" s="26"/>
      <c r="JE667" s="26"/>
      <c r="JF667" s="26"/>
      <c r="JG667" s="39"/>
      <c r="JH667" s="26"/>
      <c r="JI667" s="26"/>
      <c r="JJ667" s="26"/>
      <c r="JK667" s="26"/>
      <c r="JL667" s="26"/>
      <c r="JM667" s="26"/>
      <c r="JN667" s="26"/>
      <c r="JO667" s="26"/>
      <c r="JP667" s="26"/>
      <c r="JQ667" s="26"/>
      <c r="JR667" s="26"/>
      <c r="JS667" s="26"/>
      <c r="JT667" s="26"/>
      <c r="JU667" s="26"/>
      <c r="JV667" s="26"/>
      <c r="JW667" s="26"/>
      <c r="JX667" s="26"/>
      <c r="JY667" s="26"/>
      <c r="JZ667" s="26"/>
      <c r="KA667" s="26"/>
      <c r="KB667" s="39"/>
    </row>
    <row r="668" spans="2:288" ht="15" customHeight="1" x14ac:dyDescent="0.25">
      <c r="B668" s="293" t="str">
        <f t="shared" si="90"/>
        <v>Desk 38</v>
      </c>
      <c r="C668" s="295" t="str">
        <f t="shared" si="94"/>
        <v/>
      </c>
      <c r="D668" s="295" t="str">
        <f t="shared" si="94"/>
        <v/>
      </c>
      <c r="E668" s="295" t="str">
        <f t="shared" si="94"/>
        <v/>
      </c>
      <c r="F668" s="295" t="str">
        <f t="shared" si="94"/>
        <v/>
      </c>
      <c r="G668" s="591" t="str">
        <f t="shared" si="94"/>
        <v/>
      </c>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39"/>
      <c r="DX668" s="26"/>
      <c r="DY668" s="26"/>
      <c r="DZ668" s="26"/>
      <c r="EA668" s="26"/>
      <c r="EB668" s="26"/>
      <c r="EC668" s="26"/>
      <c r="ED668" s="26"/>
      <c r="EE668" s="26"/>
      <c r="EF668" s="26"/>
      <c r="EG668" s="26"/>
      <c r="EH668" s="26"/>
      <c r="EI668" s="26"/>
      <c r="EJ668" s="26"/>
      <c r="EK668" s="26"/>
      <c r="EL668" s="26"/>
      <c r="EM668" s="26"/>
      <c r="EN668" s="26"/>
      <c r="EO668" s="26"/>
      <c r="EP668" s="26"/>
      <c r="EQ668" s="26"/>
      <c r="ER668" s="39"/>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c r="GU668" s="26"/>
      <c r="GV668" s="26"/>
      <c r="GW668" s="26"/>
      <c r="GX668" s="26"/>
      <c r="GY668" s="26"/>
      <c r="GZ668" s="26"/>
      <c r="HA668" s="26"/>
      <c r="HB668" s="26"/>
      <c r="HC668" s="26"/>
      <c r="HD668" s="26"/>
      <c r="HE668" s="26"/>
      <c r="HF668" s="26"/>
      <c r="HG668" s="26"/>
      <c r="HH668" s="26"/>
      <c r="HI668" s="26"/>
      <c r="HJ668" s="26"/>
      <c r="HK668" s="26"/>
      <c r="HL668" s="26"/>
      <c r="HM668" s="26"/>
      <c r="HN668" s="26"/>
      <c r="HO668" s="26"/>
      <c r="HP668" s="26"/>
      <c r="HQ668" s="26"/>
      <c r="HR668" s="26"/>
      <c r="HS668" s="26"/>
      <c r="HT668" s="26"/>
      <c r="HU668" s="26"/>
      <c r="HV668" s="26"/>
      <c r="HW668" s="26"/>
      <c r="HX668" s="26"/>
      <c r="HY668" s="26"/>
      <c r="HZ668" s="26"/>
      <c r="IA668" s="26"/>
      <c r="IB668" s="26"/>
      <c r="IC668" s="26"/>
      <c r="ID668" s="26"/>
      <c r="IE668" s="26"/>
      <c r="IF668" s="26"/>
      <c r="IG668" s="26"/>
      <c r="IH668" s="26"/>
      <c r="II668" s="26"/>
      <c r="IJ668" s="26"/>
      <c r="IK668" s="26"/>
      <c r="IL668" s="26"/>
      <c r="IM668" s="26"/>
      <c r="IN668" s="26"/>
      <c r="IO668" s="26"/>
      <c r="IP668" s="26"/>
      <c r="IQ668" s="26"/>
      <c r="IR668" s="26"/>
      <c r="IS668" s="26"/>
      <c r="IT668" s="26"/>
      <c r="IU668" s="26"/>
      <c r="IV668" s="26"/>
      <c r="IW668" s="26"/>
      <c r="IX668" s="26"/>
      <c r="IY668" s="26"/>
      <c r="IZ668" s="26"/>
      <c r="JA668" s="26"/>
      <c r="JB668" s="26"/>
      <c r="JC668" s="26"/>
      <c r="JD668" s="26"/>
      <c r="JE668" s="26"/>
      <c r="JF668" s="26"/>
      <c r="JG668" s="39"/>
      <c r="JH668" s="26"/>
      <c r="JI668" s="26"/>
      <c r="JJ668" s="26"/>
      <c r="JK668" s="26"/>
      <c r="JL668" s="26"/>
      <c r="JM668" s="26"/>
      <c r="JN668" s="26"/>
      <c r="JO668" s="26"/>
      <c r="JP668" s="26"/>
      <c r="JQ668" s="26"/>
      <c r="JR668" s="26"/>
      <c r="JS668" s="26"/>
      <c r="JT668" s="26"/>
      <c r="JU668" s="26"/>
      <c r="JV668" s="26"/>
      <c r="JW668" s="26"/>
      <c r="JX668" s="26"/>
      <c r="JY668" s="26"/>
      <c r="JZ668" s="26"/>
      <c r="KA668" s="26"/>
      <c r="KB668" s="39"/>
    </row>
    <row r="669" spans="2:288" ht="15" customHeight="1" x14ac:dyDescent="0.25">
      <c r="B669" s="293" t="str">
        <f t="shared" si="90"/>
        <v>Desk 39</v>
      </c>
      <c r="C669" s="295" t="str">
        <f t="shared" si="94"/>
        <v/>
      </c>
      <c r="D669" s="295" t="str">
        <f t="shared" si="94"/>
        <v/>
      </c>
      <c r="E669" s="295" t="str">
        <f t="shared" si="94"/>
        <v/>
      </c>
      <c r="F669" s="295" t="str">
        <f t="shared" si="94"/>
        <v/>
      </c>
      <c r="G669" s="591" t="str">
        <f t="shared" si="94"/>
        <v/>
      </c>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39"/>
      <c r="DX669" s="26"/>
      <c r="DY669" s="26"/>
      <c r="DZ669" s="26"/>
      <c r="EA669" s="26"/>
      <c r="EB669" s="26"/>
      <c r="EC669" s="26"/>
      <c r="ED669" s="26"/>
      <c r="EE669" s="26"/>
      <c r="EF669" s="26"/>
      <c r="EG669" s="26"/>
      <c r="EH669" s="26"/>
      <c r="EI669" s="26"/>
      <c r="EJ669" s="26"/>
      <c r="EK669" s="26"/>
      <c r="EL669" s="26"/>
      <c r="EM669" s="26"/>
      <c r="EN669" s="26"/>
      <c r="EO669" s="26"/>
      <c r="EP669" s="26"/>
      <c r="EQ669" s="26"/>
      <c r="ER669" s="39"/>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c r="GU669" s="26"/>
      <c r="GV669" s="26"/>
      <c r="GW669" s="26"/>
      <c r="GX669" s="26"/>
      <c r="GY669" s="26"/>
      <c r="GZ669" s="26"/>
      <c r="HA669" s="26"/>
      <c r="HB669" s="26"/>
      <c r="HC669" s="26"/>
      <c r="HD669" s="26"/>
      <c r="HE669" s="26"/>
      <c r="HF669" s="26"/>
      <c r="HG669" s="26"/>
      <c r="HH669" s="26"/>
      <c r="HI669" s="26"/>
      <c r="HJ669" s="26"/>
      <c r="HK669" s="26"/>
      <c r="HL669" s="26"/>
      <c r="HM669" s="26"/>
      <c r="HN669" s="26"/>
      <c r="HO669" s="26"/>
      <c r="HP669" s="26"/>
      <c r="HQ669" s="26"/>
      <c r="HR669" s="26"/>
      <c r="HS669" s="26"/>
      <c r="HT669" s="26"/>
      <c r="HU669" s="26"/>
      <c r="HV669" s="26"/>
      <c r="HW669" s="26"/>
      <c r="HX669" s="26"/>
      <c r="HY669" s="26"/>
      <c r="HZ669" s="26"/>
      <c r="IA669" s="26"/>
      <c r="IB669" s="26"/>
      <c r="IC669" s="26"/>
      <c r="ID669" s="26"/>
      <c r="IE669" s="26"/>
      <c r="IF669" s="26"/>
      <c r="IG669" s="26"/>
      <c r="IH669" s="26"/>
      <c r="II669" s="26"/>
      <c r="IJ669" s="26"/>
      <c r="IK669" s="26"/>
      <c r="IL669" s="26"/>
      <c r="IM669" s="26"/>
      <c r="IN669" s="26"/>
      <c r="IO669" s="26"/>
      <c r="IP669" s="26"/>
      <c r="IQ669" s="26"/>
      <c r="IR669" s="26"/>
      <c r="IS669" s="26"/>
      <c r="IT669" s="26"/>
      <c r="IU669" s="26"/>
      <c r="IV669" s="26"/>
      <c r="IW669" s="26"/>
      <c r="IX669" s="26"/>
      <c r="IY669" s="26"/>
      <c r="IZ669" s="26"/>
      <c r="JA669" s="26"/>
      <c r="JB669" s="26"/>
      <c r="JC669" s="26"/>
      <c r="JD669" s="26"/>
      <c r="JE669" s="26"/>
      <c r="JF669" s="26"/>
      <c r="JG669" s="39"/>
      <c r="JH669" s="26"/>
      <c r="JI669" s="26"/>
      <c r="JJ669" s="26"/>
      <c r="JK669" s="26"/>
      <c r="JL669" s="26"/>
      <c r="JM669" s="26"/>
      <c r="JN669" s="26"/>
      <c r="JO669" s="26"/>
      <c r="JP669" s="26"/>
      <c r="JQ669" s="26"/>
      <c r="JR669" s="26"/>
      <c r="JS669" s="26"/>
      <c r="JT669" s="26"/>
      <c r="JU669" s="26"/>
      <c r="JV669" s="26"/>
      <c r="JW669" s="26"/>
      <c r="JX669" s="26"/>
      <c r="JY669" s="26"/>
      <c r="JZ669" s="26"/>
      <c r="KA669" s="26"/>
      <c r="KB669" s="39"/>
    </row>
    <row r="670" spans="2:288" ht="15" customHeight="1" x14ac:dyDescent="0.25">
      <c r="B670" s="293" t="str">
        <f t="shared" si="90"/>
        <v>Desk 40</v>
      </c>
      <c r="C670" s="295" t="str">
        <f t="shared" si="94"/>
        <v/>
      </c>
      <c r="D670" s="295" t="str">
        <f t="shared" si="94"/>
        <v/>
      </c>
      <c r="E670" s="295" t="str">
        <f t="shared" si="94"/>
        <v/>
      </c>
      <c r="F670" s="295" t="str">
        <f t="shared" si="94"/>
        <v/>
      </c>
      <c r="G670" s="591" t="str">
        <f t="shared" si="94"/>
        <v/>
      </c>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39"/>
      <c r="DX670" s="26"/>
      <c r="DY670" s="26"/>
      <c r="DZ670" s="26"/>
      <c r="EA670" s="26"/>
      <c r="EB670" s="26"/>
      <c r="EC670" s="26"/>
      <c r="ED670" s="26"/>
      <c r="EE670" s="26"/>
      <c r="EF670" s="26"/>
      <c r="EG670" s="26"/>
      <c r="EH670" s="26"/>
      <c r="EI670" s="26"/>
      <c r="EJ670" s="26"/>
      <c r="EK670" s="26"/>
      <c r="EL670" s="26"/>
      <c r="EM670" s="26"/>
      <c r="EN670" s="26"/>
      <c r="EO670" s="26"/>
      <c r="EP670" s="26"/>
      <c r="EQ670" s="26"/>
      <c r="ER670" s="39"/>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c r="GU670" s="26"/>
      <c r="GV670" s="26"/>
      <c r="GW670" s="26"/>
      <c r="GX670" s="26"/>
      <c r="GY670" s="26"/>
      <c r="GZ670" s="26"/>
      <c r="HA670" s="26"/>
      <c r="HB670" s="26"/>
      <c r="HC670" s="26"/>
      <c r="HD670" s="26"/>
      <c r="HE670" s="26"/>
      <c r="HF670" s="26"/>
      <c r="HG670" s="26"/>
      <c r="HH670" s="26"/>
      <c r="HI670" s="26"/>
      <c r="HJ670" s="26"/>
      <c r="HK670" s="26"/>
      <c r="HL670" s="26"/>
      <c r="HM670" s="26"/>
      <c r="HN670" s="26"/>
      <c r="HO670" s="26"/>
      <c r="HP670" s="26"/>
      <c r="HQ670" s="26"/>
      <c r="HR670" s="26"/>
      <c r="HS670" s="26"/>
      <c r="HT670" s="26"/>
      <c r="HU670" s="26"/>
      <c r="HV670" s="26"/>
      <c r="HW670" s="26"/>
      <c r="HX670" s="26"/>
      <c r="HY670" s="26"/>
      <c r="HZ670" s="26"/>
      <c r="IA670" s="26"/>
      <c r="IB670" s="26"/>
      <c r="IC670" s="26"/>
      <c r="ID670" s="26"/>
      <c r="IE670" s="26"/>
      <c r="IF670" s="26"/>
      <c r="IG670" s="26"/>
      <c r="IH670" s="26"/>
      <c r="II670" s="26"/>
      <c r="IJ670" s="26"/>
      <c r="IK670" s="26"/>
      <c r="IL670" s="26"/>
      <c r="IM670" s="26"/>
      <c r="IN670" s="26"/>
      <c r="IO670" s="26"/>
      <c r="IP670" s="26"/>
      <c r="IQ670" s="26"/>
      <c r="IR670" s="26"/>
      <c r="IS670" s="26"/>
      <c r="IT670" s="26"/>
      <c r="IU670" s="26"/>
      <c r="IV670" s="26"/>
      <c r="IW670" s="26"/>
      <c r="IX670" s="26"/>
      <c r="IY670" s="26"/>
      <c r="IZ670" s="26"/>
      <c r="JA670" s="26"/>
      <c r="JB670" s="26"/>
      <c r="JC670" s="26"/>
      <c r="JD670" s="26"/>
      <c r="JE670" s="26"/>
      <c r="JF670" s="26"/>
      <c r="JG670" s="39"/>
      <c r="JH670" s="26"/>
      <c r="JI670" s="26"/>
      <c r="JJ670" s="26"/>
      <c r="JK670" s="26"/>
      <c r="JL670" s="26"/>
      <c r="JM670" s="26"/>
      <c r="JN670" s="26"/>
      <c r="JO670" s="26"/>
      <c r="JP670" s="26"/>
      <c r="JQ670" s="26"/>
      <c r="JR670" s="26"/>
      <c r="JS670" s="26"/>
      <c r="JT670" s="26"/>
      <c r="JU670" s="26"/>
      <c r="JV670" s="26"/>
      <c r="JW670" s="26"/>
      <c r="JX670" s="26"/>
      <c r="JY670" s="26"/>
      <c r="JZ670" s="26"/>
      <c r="KA670" s="26"/>
      <c r="KB670" s="39"/>
    </row>
    <row r="671" spans="2:288" ht="15" customHeight="1" x14ac:dyDescent="0.25">
      <c r="B671" s="293" t="str">
        <f t="shared" si="90"/>
        <v>Desk 41</v>
      </c>
      <c r="C671" s="295" t="str">
        <f t="shared" si="94"/>
        <v/>
      </c>
      <c r="D671" s="295" t="str">
        <f t="shared" si="94"/>
        <v/>
      </c>
      <c r="E671" s="295" t="str">
        <f t="shared" si="94"/>
        <v/>
      </c>
      <c r="F671" s="295" t="str">
        <f t="shared" si="94"/>
        <v/>
      </c>
      <c r="G671" s="591" t="str">
        <f t="shared" si="94"/>
        <v/>
      </c>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39"/>
      <c r="DX671" s="26"/>
      <c r="DY671" s="26"/>
      <c r="DZ671" s="26"/>
      <c r="EA671" s="26"/>
      <c r="EB671" s="26"/>
      <c r="EC671" s="26"/>
      <c r="ED671" s="26"/>
      <c r="EE671" s="26"/>
      <c r="EF671" s="26"/>
      <c r="EG671" s="26"/>
      <c r="EH671" s="26"/>
      <c r="EI671" s="26"/>
      <c r="EJ671" s="26"/>
      <c r="EK671" s="26"/>
      <c r="EL671" s="26"/>
      <c r="EM671" s="26"/>
      <c r="EN671" s="26"/>
      <c r="EO671" s="26"/>
      <c r="EP671" s="26"/>
      <c r="EQ671" s="26"/>
      <c r="ER671" s="39"/>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c r="GU671" s="26"/>
      <c r="GV671" s="26"/>
      <c r="GW671" s="26"/>
      <c r="GX671" s="26"/>
      <c r="GY671" s="26"/>
      <c r="GZ671" s="26"/>
      <c r="HA671" s="26"/>
      <c r="HB671" s="26"/>
      <c r="HC671" s="26"/>
      <c r="HD671" s="26"/>
      <c r="HE671" s="26"/>
      <c r="HF671" s="26"/>
      <c r="HG671" s="26"/>
      <c r="HH671" s="26"/>
      <c r="HI671" s="26"/>
      <c r="HJ671" s="26"/>
      <c r="HK671" s="26"/>
      <c r="HL671" s="26"/>
      <c r="HM671" s="26"/>
      <c r="HN671" s="26"/>
      <c r="HO671" s="26"/>
      <c r="HP671" s="26"/>
      <c r="HQ671" s="26"/>
      <c r="HR671" s="26"/>
      <c r="HS671" s="26"/>
      <c r="HT671" s="26"/>
      <c r="HU671" s="26"/>
      <c r="HV671" s="26"/>
      <c r="HW671" s="26"/>
      <c r="HX671" s="26"/>
      <c r="HY671" s="26"/>
      <c r="HZ671" s="26"/>
      <c r="IA671" s="26"/>
      <c r="IB671" s="26"/>
      <c r="IC671" s="26"/>
      <c r="ID671" s="26"/>
      <c r="IE671" s="26"/>
      <c r="IF671" s="26"/>
      <c r="IG671" s="26"/>
      <c r="IH671" s="26"/>
      <c r="II671" s="26"/>
      <c r="IJ671" s="26"/>
      <c r="IK671" s="26"/>
      <c r="IL671" s="26"/>
      <c r="IM671" s="26"/>
      <c r="IN671" s="26"/>
      <c r="IO671" s="26"/>
      <c r="IP671" s="26"/>
      <c r="IQ671" s="26"/>
      <c r="IR671" s="26"/>
      <c r="IS671" s="26"/>
      <c r="IT671" s="26"/>
      <c r="IU671" s="26"/>
      <c r="IV671" s="26"/>
      <c r="IW671" s="26"/>
      <c r="IX671" s="26"/>
      <c r="IY671" s="26"/>
      <c r="IZ671" s="26"/>
      <c r="JA671" s="26"/>
      <c r="JB671" s="26"/>
      <c r="JC671" s="26"/>
      <c r="JD671" s="26"/>
      <c r="JE671" s="26"/>
      <c r="JF671" s="26"/>
      <c r="JG671" s="39"/>
      <c r="JH671" s="26"/>
      <c r="JI671" s="26"/>
      <c r="JJ671" s="26"/>
      <c r="JK671" s="26"/>
      <c r="JL671" s="26"/>
      <c r="JM671" s="26"/>
      <c r="JN671" s="26"/>
      <c r="JO671" s="26"/>
      <c r="JP671" s="26"/>
      <c r="JQ671" s="26"/>
      <c r="JR671" s="26"/>
      <c r="JS671" s="26"/>
      <c r="JT671" s="26"/>
      <c r="JU671" s="26"/>
      <c r="JV671" s="26"/>
      <c r="JW671" s="26"/>
      <c r="JX671" s="26"/>
      <c r="JY671" s="26"/>
      <c r="JZ671" s="26"/>
      <c r="KA671" s="26"/>
      <c r="KB671" s="39"/>
    </row>
    <row r="672" spans="2:288" ht="15" customHeight="1" x14ac:dyDescent="0.25">
      <c r="B672" s="293" t="str">
        <f t="shared" si="90"/>
        <v>Desk 42</v>
      </c>
      <c r="C672" s="295" t="str">
        <f t="shared" si="94"/>
        <v/>
      </c>
      <c r="D672" s="295" t="str">
        <f t="shared" si="94"/>
        <v/>
      </c>
      <c r="E672" s="295" t="str">
        <f t="shared" si="94"/>
        <v/>
      </c>
      <c r="F672" s="295" t="str">
        <f t="shared" si="94"/>
        <v/>
      </c>
      <c r="G672" s="591" t="str">
        <f t="shared" si="94"/>
        <v/>
      </c>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39"/>
      <c r="DX672" s="26"/>
      <c r="DY672" s="26"/>
      <c r="DZ672" s="26"/>
      <c r="EA672" s="26"/>
      <c r="EB672" s="26"/>
      <c r="EC672" s="26"/>
      <c r="ED672" s="26"/>
      <c r="EE672" s="26"/>
      <c r="EF672" s="26"/>
      <c r="EG672" s="26"/>
      <c r="EH672" s="26"/>
      <c r="EI672" s="26"/>
      <c r="EJ672" s="26"/>
      <c r="EK672" s="26"/>
      <c r="EL672" s="26"/>
      <c r="EM672" s="26"/>
      <c r="EN672" s="26"/>
      <c r="EO672" s="26"/>
      <c r="EP672" s="26"/>
      <c r="EQ672" s="26"/>
      <c r="ER672" s="39"/>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c r="GU672" s="26"/>
      <c r="GV672" s="26"/>
      <c r="GW672" s="26"/>
      <c r="GX672" s="26"/>
      <c r="GY672" s="26"/>
      <c r="GZ672" s="26"/>
      <c r="HA672" s="26"/>
      <c r="HB672" s="26"/>
      <c r="HC672" s="26"/>
      <c r="HD672" s="26"/>
      <c r="HE672" s="26"/>
      <c r="HF672" s="26"/>
      <c r="HG672" s="26"/>
      <c r="HH672" s="26"/>
      <c r="HI672" s="26"/>
      <c r="HJ672" s="26"/>
      <c r="HK672" s="26"/>
      <c r="HL672" s="26"/>
      <c r="HM672" s="26"/>
      <c r="HN672" s="26"/>
      <c r="HO672" s="26"/>
      <c r="HP672" s="26"/>
      <c r="HQ672" s="26"/>
      <c r="HR672" s="26"/>
      <c r="HS672" s="26"/>
      <c r="HT672" s="26"/>
      <c r="HU672" s="26"/>
      <c r="HV672" s="26"/>
      <c r="HW672" s="26"/>
      <c r="HX672" s="26"/>
      <c r="HY672" s="26"/>
      <c r="HZ672" s="26"/>
      <c r="IA672" s="26"/>
      <c r="IB672" s="26"/>
      <c r="IC672" s="26"/>
      <c r="ID672" s="26"/>
      <c r="IE672" s="26"/>
      <c r="IF672" s="26"/>
      <c r="IG672" s="26"/>
      <c r="IH672" s="26"/>
      <c r="II672" s="26"/>
      <c r="IJ672" s="26"/>
      <c r="IK672" s="26"/>
      <c r="IL672" s="26"/>
      <c r="IM672" s="26"/>
      <c r="IN672" s="26"/>
      <c r="IO672" s="26"/>
      <c r="IP672" s="26"/>
      <c r="IQ672" s="26"/>
      <c r="IR672" s="26"/>
      <c r="IS672" s="26"/>
      <c r="IT672" s="26"/>
      <c r="IU672" s="26"/>
      <c r="IV672" s="26"/>
      <c r="IW672" s="26"/>
      <c r="IX672" s="26"/>
      <c r="IY672" s="26"/>
      <c r="IZ672" s="26"/>
      <c r="JA672" s="26"/>
      <c r="JB672" s="26"/>
      <c r="JC672" s="26"/>
      <c r="JD672" s="26"/>
      <c r="JE672" s="26"/>
      <c r="JF672" s="26"/>
      <c r="JG672" s="39"/>
      <c r="JH672" s="26"/>
      <c r="JI672" s="26"/>
      <c r="JJ672" s="26"/>
      <c r="JK672" s="26"/>
      <c r="JL672" s="26"/>
      <c r="JM672" s="26"/>
      <c r="JN672" s="26"/>
      <c r="JO672" s="26"/>
      <c r="JP672" s="26"/>
      <c r="JQ672" s="26"/>
      <c r="JR672" s="26"/>
      <c r="JS672" s="26"/>
      <c r="JT672" s="26"/>
      <c r="JU672" s="26"/>
      <c r="JV672" s="26"/>
      <c r="JW672" s="26"/>
      <c r="JX672" s="26"/>
      <c r="JY672" s="26"/>
      <c r="JZ672" s="26"/>
      <c r="KA672" s="26"/>
      <c r="KB672" s="39"/>
    </row>
    <row r="673" spans="2:288" ht="15" customHeight="1" x14ac:dyDescent="0.25">
      <c r="B673" s="293" t="str">
        <f t="shared" si="90"/>
        <v>Desk 43</v>
      </c>
      <c r="C673" s="295" t="str">
        <f t="shared" si="94"/>
        <v/>
      </c>
      <c r="D673" s="295" t="str">
        <f t="shared" si="94"/>
        <v/>
      </c>
      <c r="E673" s="295" t="str">
        <f t="shared" si="94"/>
        <v/>
      </c>
      <c r="F673" s="295" t="str">
        <f t="shared" si="94"/>
        <v/>
      </c>
      <c r="G673" s="591" t="str">
        <f t="shared" si="94"/>
        <v/>
      </c>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39"/>
      <c r="DX673" s="26"/>
      <c r="DY673" s="26"/>
      <c r="DZ673" s="26"/>
      <c r="EA673" s="26"/>
      <c r="EB673" s="26"/>
      <c r="EC673" s="26"/>
      <c r="ED673" s="26"/>
      <c r="EE673" s="26"/>
      <c r="EF673" s="26"/>
      <c r="EG673" s="26"/>
      <c r="EH673" s="26"/>
      <c r="EI673" s="26"/>
      <c r="EJ673" s="26"/>
      <c r="EK673" s="26"/>
      <c r="EL673" s="26"/>
      <c r="EM673" s="26"/>
      <c r="EN673" s="26"/>
      <c r="EO673" s="26"/>
      <c r="EP673" s="26"/>
      <c r="EQ673" s="26"/>
      <c r="ER673" s="39"/>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c r="GU673" s="26"/>
      <c r="GV673" s="26"/>
      <c r="GW673" s="26"/>
      <c r="GX673" s="26"/>
      <c r="GY673" s="26"/>
      <c r="GZ673" s="26"/>
      <c r="HA673" s="26"/>
      <c r="HB673" s="26"/>
      <c r="HC673" s="26"/>
      <c r="HD673" s="26"/>
      <c r="HE673" s="26"/>
      <c r="HF673" s="26"/>
      <c r="HG673" s="26"/>
      <c r="HH673" s="26"/>
      <c r="HI673" s="26"/>
      <c r="HJ673" s="26"/>
      <c r="HK673" s="26"/>
      <c r="HL673" s="26"/>
      <c r="HM673" s="26"/>
      <c r="HN673" s="26"/>
      <c r="HO673" s="26"/>
      <c r="HP673" s="26"/>
      <c r="HQ673" s="26"/>
      <c r="HR673" s="26"/>
      <c r="HS673" s="26"/>
      <c r="HT673" s="26"/>
      <c r="HU673" s="26"/>
      <c r="HV673" s="26"/>
      <c r="HW673" s="26"/>
      <c r="HX673" s="26"/>
      <c r="HY673" s="26"/>
      <c r="HZ673" s="26"/>
      <c r="IA673" s="26"/>
      <c r="IB673" s="26"/>
      <c r="IC673" s="26"/>
      <c r="ID673" s="26"/>
      <c r="IE673" s="26"/>
      <c r="IF673" s="26"/>
      <c r="IG673" s="26"/>
      <c r="IH673" s="26"/>
      <c r="II673" s="26"/>
      <c r="IJ673" s="26"/>
      <c r="IK673" s="26"/>
      <c r="IL673" s="26"/>
      <c r="IM673" s="26"/>
      <c r="IN673" s="26"/>
      <c r="IO673" s="26"/>
      <c r="IP673" s="26"/>
      <c r="IQ673" s="26"/>
      <c r="IR673" s="26"/>
      <c r="IS673" s="26"/>
      <c r="IT673" s="26"/>
      <c r="IU673" s="26"/>
      <c r="IV673" s="26"/>
      <c r="IW673" s="26"/>
      <c r="IX673" s="26"/>
      <c r="IY673" s="26"/>
      <c r="IZ673" s="26"/>
      <c r="JA673" s="26"/>
      <c r="JB673" s="26"/>
      <c r="JC673" s="26"/>
      <c r="JD673" s="26"/>
      <c r="JE673" s="26"/>
      <c r="JF673" s="26"/>
      <c r="JG673" s="39"/>
      <c r="JH673" s="26"/>
      <c r="JI673" s="26"/>
      <c r="JJ673" s="26"/>
      <c r="JK673" s="26"/>
      <c r="JL673" s="26"/>
      <c r="JM673" s="26"/>
      <c r="JN673" s="26"/>
      <c r="JO673" s="26"/>
      <c r="JP673" s="26"/>
      <c r="JQ673" s="26"/>
      <c r="JR673" s="26"/>
      <c r="JS673" s="26"/>
      <c r="JT673" s="26"/>
      <c r="JU673" s="26"/>
      <c r="JV673" s="26"/>
      <c r="JW673" s="26"/>
      <c r="JX673" s="26"/>
      <c r="JY673" s="26"/>
      <c r="JZ673" s="26"/>
      <c r="KA673" s="26"/>
      <c r="KB673" s="39"/>
    </row>
    <row r="674" spans="2:288" ht="15" customHeight="1" x14ac:dyDescent="0.25">
      <c r="B674" s="293" t="str">
        <f t="shared" si="90"/>
        <v>Desk 44</v>
      </c>
      <c r="C674" s="295" t="str">
        <f t="shared" si="94"/>
        <v/>
      </c>
      <c r="D674" s="295" t="str">
        <f t="shared" si="94"/>
        <v/>
      </c>
      <c r="E674" s="295" t="str">
        <f t="shared" si="94"/>
        <v/>
      </c>
      <c r="F674" s="295" t="str">
        <f t="shared" si="94"/>
        <v/>
      </c>
      <c r="G674" s="591" t="str">
        <f t="shared" si="94"/>
        <v/>
      </c>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39"/>
      <c r="DX674" s="26"/>
      <c r="DY674" s="26"/>
      <c r="DZ674" s="26"/>
      <c r="EA674" s="26"/>
      <c r="EB674" s="26"/>
      <c r="EC674" s="26"/>
      <c r="ED674" s="26"/>
      <c r="EE674" s="26"/>
      <c r="EF674" s="26"/>
      <c r="EG674" s="26"/>
      <c r="EH674" s="26"/>
      <c r="EI674" s="26"/>
      <c r="EJ674" s="26"/>
      <c r="EK674" s="26"/>
      <c r="EL674" s="26"/>
      <c r="EM674" s="26"/>
      <c r="EN674" s="26"/>
      <c r="EO674" s="26"/>
      <c r="EP674" s="26"/>
      <c r="EQ674" s="26"/>
      <c r="ER674" s="39"/>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c r="GU674" s="26"/>
      <c r="GV674" s="26"/>
      <c r="GW674" s="26"/>
      <c r="GX674" s="26"/>
      <c r="GY674" s="26"/>
      <c r="GZ674" s="26"/>
      <c r="HA674" s="26"/>
      <c r="HB674" s="26"/>
      <c r="HC674" s="26"/>
      <c r="HD674" s="26"/>
      <c r="HE674" s="26"/>
      <c r="HF674" s="26"/>
      <c r="HG674" s="26"/>
      <c r="HH674" s="26"/>
      <c r="HI674" s="26"/>
      <c r="HJ674" s="26"/>
      <c r="HK674" s="26"/>
      <c r="HL674" s="26"/>
      <c r="HM674" s="26"/>
      <c r="HN674" s="26"/>
      <c r="HO674" s="26"/>
      <c r="HP674" s="26"/>
      <c r="HQ674" s="26"/>
      <c r="HR674" s="26"/>
      <c r="HS674" s="26"/>
      <c r="HT674" s="26"/>
      <c r="HU674" s="26"/>
      <c r="HV674" s="26"/>
      <c r="HW674" s="26"/>
      <c r="HX674" s="26"/>
      <c r="HY674" s="26"/>
      <c r="HZ674" s="26"/>
      <c r="IA674" s="26"/>
      <c r="IB674" s="26"/>
      <c r="IC674" s="26"/>
      <c r="ID674" s="26"/>
      <c r="IE674" s="26"/>
      <c r="IF674" s="26"/>
      <c r="IG674" s="26"/>
      <c r="IH674" s="26"/>
      <c r="II674" s="26"/>
      <c r="IJ674" s="26"/>
      <c r="IK674" s="26"/>
      <c r="IL674" s="26"/>
      <c r="IM674" s="26"/>
      <c r="IN674" s="26"/>
      <c r="IO674" s="26"/>
      <c r="IP674" s="26"/>
      <c r="IQ674" s="26"/>
      <c r="IR674" s="26"/>
      <c r="IS674" s="26"/>
      <c r="IT674" s="26"/>
      <c r="IU674" s="26"/>
      <c r="IV674" s="26"/>
      <c r="IW674" s="26"/>
      <c r="IX674" s="26"/>
      <c r="IY674" s="26"/>
      <c r="IZ674" s="26"/>
      <c r="JA674" s="26"/>
      <c r="JB674" s="26"/>
      <c r="JC674" s="26"/>
      <c r="JD674" s="26"/>
      <c r="JE674" s="26"/>
      <c r="JF674" s="26"/>
      <c r="JG674" s="39"/>
      <c r="JH674" s="26"/>
      <c r="JI674" s="26"/>
      <c r="JJ674" s="26"/>
      <c r="JK674" s="26"/>
      <c r="JL674" s="26"/>
      <c r="JM674" s="26"/>
      <c r="JN674" s="26"/>
      <c r="JO674" s="26"/>
      <c r="JP674" s="26"/>
      <c r="JQ674" s="26"/>
      <c r="JR674" s="26"/>
      <c r="JS674" s="26"/>
      <c r="JT674" s="26"/>
      <c r="JU674" s="26"/>
      <c r="JV674" s="26"/>
      <c r="JW674" s="26"/>
      <c r="JX674" s="26"/>
      <c r="JY674" s="26"/>
      <c r="JZ674" s="26"/>
      <c r="KA674" s="26"/>
      <c r="KB674" s="39"/>
    </row>
    <row r="675" spans="2:288" ht="15" customHeight="1" x14ac:dyDescent="0.25">
      <c r="B675" s="293" t="str">
        <f t="shared" si="90"/>
        <v>Desk 45</v>
      </c>
      <c r="C675" s="295" t="str">
        <f t="shared" si="94"/>
        <v/>
      </c>
      <c r="D675" s="295" t="str">
        <f t="shared" si="94"/>
        <v/>
      </c>
      <c r="E675" s="295" t="str">
        <f t="shared" si="94"/>
        <v/>
      </c>
      <c r="F675" s="295" t="str">
        <f t="shared" si="94"/>
        <v/>
      </c>
      <c r="G675" s="591" t="str">
        <f t="shared" si="94"/>
        <v/>
      </c>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39"/>
      <c r="DX675" s="26"/>
      <c r="DY675" s="26"/>
      <c r="DZ675" s="26"/>
      <c r="EA675" s="26"/>
      <c r="EB675" s="26"/>
      <c r="EC675" s="26"/>
      <c r="ED675" s="26"/>
      <c r="EE675" s="26"/>
      <c r="EF675" s="26"/>
      <c r="EG675" s="26"/>
      <c r="EH675" s="26"/>
      <c r="EI675" s="26"/>
      <c r="EJ675" s="26"/>
      <c r="EK675" s="26"/>
      <c r="EL675" s="26"/>
      <c r="EM675" s="26"/>
      <c r="EN675" s="26"/>
      <c r="EO675" s="26"/>
      <c r="EP675" s="26"/>
      <c r="EQ675" s="26"/>
      <c r="ER675" s="39"/>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c r="GU675" s="26"/>
      <c r="GV675" s="26"/>
      <c r="GW675" s="26"/>
      <c r="GX675" s="26"/>
      <c r="GY675" s="26"/>
      <c r="GZ675" s="26"/>
      <c r="HA675" s="26"/>
      <c r="HB675" s="26"/>
      <c r="HC675" s="26"/>
      <c r="HD675" s="26"/>
      <c r="HE675" s="26"/>
      <c r="HF675" s="26"/>
      <c r="HG675" s="26"/>
      <c r="HH675" s="26"/>
      <c r="HI675" s="26"/>
      <c r="HJ675" s="26"/>
      <c r="HK675" s="26"/>
      <c r="HL675" s="26"/>
      <c r="HM675" s="26"/>
      <c r="HN675" s="26"/>
      <c r="HO675" s="26"/>
      <c r="HP675" s="26"/>
      <c r="HQ675" s="26"/>
      <c r="HR675" s="26"/>
      <c r="HS675" s="26"/>
      <c r="HT675" s="26"/>
      <c r="HU675" s="26"/>
      <c r="HV675" s="26"/>
      <c r="HW675" s="26"/>
      <c r="HX675" s="26"/>
      <c r="HY675" s="26"/>
      <c r="HZ675" s="26"/>
      <c r="IA675" s="26"/>
      <c r="IB675" s="26"/>
      <c r="IC675" s="26"/>
      <c r="ID675" s="26"/>
      <c r="IE675" s="26"/>
      <c r="IF675" s="26"/>
      <c r="IG675" s="26"/>
      <c r="IH675" s="26"/>
      <c r="II675" s="26"/>
      <c r="IJ675" s="26"/>
      <c r="IK675" s="26"/>
      <c r="IL675" s="26"/>
      <c r="IM675" s="26"/>
      <c r="IN675" s="26"/>
      <c r="IO675" s="26"/>
      <c r="IP675" s="26"/>
      <c r="IQ675" s="26"/>
      <c r="IR675" s="26"/>
      <c r="IS675" s="26"/>
      <c r="IT675" s="26"/>
      <c r="IU675" s="26"/>
      <c r="IV675" s="26"/>
      <c r="IW675" s="26"/>
      <c r="IX675" s="26"/>
      <c r="IY675" s="26"/>
      <c r="IZ675" s="26"/>
      <c r="JA675" s="26"/>
      <c r="JB675" s="26"/>
      <c r="JC675" s="26"/>
      <c r="JD675" s="26"/>
      <c r="JE675" s="26"/>
      <c r="JF675" s="26"/>
      <c r="JG675" s="39"/>
      <c r="JH675" s="26"/>
      <c r="JI675" s="26"/>
      <c r="JJ675" s="26"/>
      <c r="JK675" s="26"/>
      <c r="JL675" s="26"/>
      <c r="JM675" s="26"/>
      <c r="JN675" s="26"/>
      <c r="JO675" s="26"/>
      <c r="JP675" s="26"/>
      <c r="JQ675" s="26"/>
      <c r="JR675" s="26"/>
      <c r="JS675" s="26"/>
      <c r="JT675" s="26"/>
      <c r="JU675" s="26"/>
      <c r="JV675" s="26"/>
      <c r="JW675" s="26"/>
      <c r="JX675" s="26"/>
      <c r="JY675" s="26"/>
      <c r="JZ675" s="26"/>
      <c r="KA675" s="26"/>
      <c r="KB675" s="39"/>
    </row>
    <row r="676" spans="2:288" ht="15" customHeight="1" x14ac:dyDescent="0.25">
      <c r="B676" s="293" t="str">
        <f t="shared" si="90"/>
        <v>Desk 46</v>
      </c>
      <c r="C676" s="295" t="str">
        <f t="shared" si="94"/>
        <v/>
      </c>
      <c r="D676" s="295" t="str">
        <f t="shared" si="94"/>
        <v/>
      </c>
      <c r="E676" s="295" t="str">
        <f t="shared" si="94"/>
        <v/>
      </c>
      <c r="F676" s="295" t="str">
        <f t="shared" si="94"/>
        <v/>
      </c>
      <c r="G676" s="591" t="str">
        <f t="shared" si="94"/>
        <v/>
      </c>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39"/>
      <c r="DX676" s="26"/>
      <c r="DY676" s="26"/>
      <c r="DZ676" s="26"/>
      <c r="EA676" s="26"/>
      <c r="EB676" s="26"/>
      <c r="EC676" s="26"/>
      <c r="ED676" s="26"/>
      <c r="EE676" s="26"/>
      <c r="EF676" s="26"/>
      <c r="EG676" s="26"/>
      <c r="EH676" s="26"/>
      <c r="EI676" s="26"/>
      <c r="EJ676" s="26"/>
      <c r="EK676" s="26"/>
      <c r="EL676" s="26"/>
      <c r="EM676" s="26"/>
      <c r="EN676" s="26"/>
      <c r="EO676" s="26"/>
      <c r="EP676" s="26"/>
      <c r="EQ676" s="26"/>
      <c r="ER676" s="39"/>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c r="GU676" s="26"/>
      <c r="GV676" s="26"/>
      <c r="GW676" s="26"/>
      <c r="GX676" s="26"/>
      <c r="GY676" s="26"/>
      <c r="GZ676" s="26"/>
      <c r="HA676" s="26"/>
      <c r="HB676" s="26"/>
      <c r="HC676" s="26"/>
      <c r="HD676" s="26"/>
      <c r="HE676" s="26"/>
      <c r="HF676" s="26"/>
      <c r="HG676" s="26"/>
      <c r="HH676" s="26"/>
      <c r="HI676" s="26"/>
      <c r="HJ676" s="26"/>
      <c r="HK676" s="26"/>
      <c r="HL676" s="26"/>
      <c r="HM676" s="26"/>
      <c r="HN676" s="26"/>
      <c r="HO676" s="26"/>
      <c r="HP676" s="26"/>
      <c r="HQ676" s="26"/>
      <c r="HR676" s="26"/>
      <c r="HS676" s="26"/>
      <c r="HT676" s="26"/>
      <c r="HU676" s="26"/>
      <c r="HV676" s="26"/>
      <c r="HW676" s="26"/>
      <c r="HX676" s="26"/>
      <c r="HY676" s="26"/>
      <c r="HZ676" s="26"/>
      <c r="IA676" s="26"/>
      <c r="IB676" s="26"/>
      <c r="IC676" s="26"/>
      <c r="ID676" s="26"/>
      <c r="IE676" s="26"/>
      <c r="IF676" s="26"/>
      <c r="IG676" s="26"/>
      <c r="IH676" s="26"/>
      <c r="II676" s="26"/>
      <c r="IJ676" s="26"/>
      <c r="IK676" s="26"/>
      <c r="IL676" s="26"/>
      <c r="IM676" s="26"/>
      <c r="IN676" s="26"/>
      <c r="IO676" s="26"/>
      <c r="IP676" s="26"/>
      <c r="IQ676" s="26"/>
      <c r="IR676" s="26"/>
      <c r="IS676" s="26"/>
      <c r="IT676" s="26"/>
      <c r="IU676" s="26"/>
      <c r="IV676" s="26"/>
      <c r="IW676" s="26"/>
      <c r="IX676" s="26"/>
      <c r="IY676" s="26"/>
      <c r="IZ676" s="26"/>
      <c r="JA676" s="26"/>
      <c r="JB676" s="26"/>
      <c r="JC676" s="26"/>
      <c r="JD676" s="26"/>
      <c r="JE676" s="26"/>
      <c r="JF676" s="26"/>
      <c r="JG676" s="39"/>
      <c r="JH676" s="26"/>
      <c r="JI676" s="26"/>
      <c r="JJ676" s="26"/>
      <c r="JK676" s="26"/>
      <c r="JL676" s="26"/>
      <c r="JM676" s="26"/>
      <c r="JN676" s="26"/>
      <c r="JO676" s="26"/>
      <c r="JP676" s="26"/>
      <c r="JQ676" s="26"/>
      <c r="JR676" s="26"/>
      <c r="JS676" s="26"/>
      <c r="JT676" s="26"/>
      <c r="JU676" s="26"/>
      <c r="JV676" s="26"/>
      <c r="JW676" s="26"/>
      <c r="JX676" s="26"/>
      <c r="JY676" s="26"/>
      <c r="JZ676" s="26"/>
      <c r="KA676" s="26"/>
      <c r="KB676" s="39"/>
    </row>
    <row r="677" spans="2:288" ht="15" customHeight="1" x14ac:dyDescent="0.25">
      <c r="B677" s="293" t="str">
        <f t="shared" si="90"/>
        <v>Desk 47</v>
      </c>
      <c r="C677" s="295" t="str">
        <f t="shared" si="94"/>
        <v/>
      </c>
      <c r="D677" s="295" t="str">
        <f t="shared" si="94"/>
        <v/>
      </c>
      <c r="E677" s="295" t="str">
        <f t="shared" si="94"/>
        <v/>
      </c>
      <c r="F677" s="295" t="str">
        <f t="shared" si="94"/>
        <v/>
      </c>
      <c r="G677" s="591" t="str">
        <f t="shared" si="94"/>
        <v/>
      </c>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39"/>
      <c r="DX677" s="26"/>
      <c r="DY677" s="26"/>
      <c r="DZ677" s="26"/>
      <c r="EA677" s="26"/>
      <c r="EB677" s="26"/>
      <c r="EC677" s="26"/>
      <c r="ED677" s="26"/>
      <c r="EE677" s="26"/>
      <c r="EF677" s="26"/>
      <c r="EG677" s="26"/>
      <c r="EH677" s="26"/>
      <c r="EI677" s="26"/>
      <c r="EJ677" s="26"/>
      <c r="EK677" s="26"/>
      <c r="EL677" s="26"/>
      <c r="EM677" s="26"/>
      <c r="EN677" s="26"/>
      <c r="EO677" s="26"/>
      <c r="EP677" s="26"/>
      <c r="EQ677" s="26"/>
      <c r="ER677" s="39"/>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c r="GU677" s="26"/>
      <c r="GV677" s="26"/>
      <c r="GW677" s="26"/>
      <c r="GX677" s="26"/>
      <c r="GY677" s="26"/>
      <c r="GZ677" s="26"/>
      <c r="HA677" s="26"/>
      <c r="HB677" s="26"/>
      <c r="HC677" s="26"/>
      <c r="HD677" s="26"/>
      <c r="HE677" s="26"/>
      <c r="HF677" s="26"/>
      <c r="HG677" s="26"/>
      <c r="HH677" s="26"/>
      <c r="HI677" s="26"/>
      <c r="HJ677" s="26"/>
      <c r="HK677" s="26"/>
      <c r="HL677" s="26"/>
      <c r="HM677" s="26"/>
      <c r="HN677" s="26"/>
      <c r="HO677" s="26"/>
      <c r="HP677" s="26"/>
      <c r="HQ677" s="26"/>
      <c r="HR677" s="26"/>
      <c r="HS677" s="26"/>
      <c r="HT677" s="26"/>
      <c r="HU677" s="26"/>
      <c r="HV677" s="26"/>
      <c r="HW677" s="26"/>
      <c r="HX677" s="26"/>
      <c r="HY677" s="26"/>
      <c r="HZ677" s="26"/>
      <c r="IA677" s="26"/>
      <c r="IB677" s="26"/>
      <c r="IC677" s="26"/>
      <c r="ID677" s="26"/>
      <c r="IE677" s="26"/>
      <c r="IF677" s="26"/>
      <c r="IG677" s="26"/>
      <c r="IH677" s="26"/>
      <c r="II677" s="26"/>
      <c r="IJ677" s="26"/>
      <c r="IK677" s="26"/>
      <c r="IL677" s="26"/>
      <c r="IM677" s="26"/>
      <c r="IN677" s="26"/>
      <c r="IO677" s="26"/>
      <c r="IP677" s="26"/>
      <c r="IQ677" s="26"/>
      <c r="IR677" s="26"/>
      <c r="IS677" s="26"/>
      <c r="IT677" s="26"/>
      <c r="IU677" s="26"/>
      <c r="IV677" s="26"/>
      <c r="IW677" s="26"/>
      <c r="IX677" s="26"/>
      <c r="IY677" s="26"/>
      <c r="IZ677" s="26"/>
      <c r="JA677" s="26"/>
      <c r="JB677" s="26"/>
      <c r="JC677" s="26"/>
      <c r="JD677" s="26"/>
      <c r="JE677" s="26"/>
      <c r="JF677" s="26"/>
      <c r="JG677" s="39"/>
      <c r="JH677" s="26"/>
      <c r="JI677" s="26"/>
      <c r="JJ677" s="26"/>
      <c r="JK677" s="26"/>
      <c r="JL677" s="26"/>
      <c r="JM677" s="26"/>
      <c r="JN677" s="26"/>
      <c r="JO677" s="26"/>
      <c r="JP677" s="26"/>
      <c r="JQ677" s="26"/>
      <c r="JR677" s="26"/>
      <c r="JS677" s="26"/>
      <c r="JT677" s="26"/>
      <c r="JU677" s="26"/>
      <c r="JV677" s="26"/>
      <c r="JW677" s="26"/>
      <c r="JX677" s="26"/>
      <c r="JY677" s="26"/>
      <c r="JZ677" s="26"/>
      <c r="KA677" s="26"/>
      <c r="KB677" s="39"/>
    </row>
    <row r="678" spans="2:288" ht="15" customHeight="1" x14ac:dyDescent="0.25">
      <c r="B678" s="293" t="str">
        <f t="shared" si="90"/>
        <v>Desk 48</v>
      </c>
      <c r="C678" s="295" t="str">
        <f t="shared" si="94"/>
        <v/>
      </c>
      <c r="D678" s="295" t="str">
        <f t="shared" si="94"/>
        <v/>
      </c>
      <c r="E678" s="295" t="str">
        <f t="shared" si="94"/>
        <v/>
      </c>
      <c r="F678" s="295" t="str">
        <f t="shared" si="94"/>
        <v/>
      </c>
      <c r="G678" s="591" t="str">
        <f t="shared" si="94"/>
        <v/>
      </c>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39"/>
      <c r="DX678" s="26"/>
      <c r="DY678" s="26"/>
      <c r="DZ678" s="26"/>
      <c r="EA678" s="26"/>
      <c r="EB678" s="26"/>
      <c r="EC678" s="26"/>
      <c r="ED678" s="26"/>
      <c r="EE678" s="26"/>
      <c r="EF678" s="26"/>
      <c r="EG678" s="26"/>
      <c r="EH678" s="26"/>
      <c r="EI678" s="26"/>
      <c r="EJ678" s="26"/>
      <c r="EK678" s="26"/>
      <c r="EL678" s="26"/>
      <c r="EM678" s="26"/>
      <c r="EN678" s="26"/>
      <c r="EO678" s="26"/>
      <c r="EP678" s="26"/>
      <c r="EQ678" s="26"/>
      <c r="ER678" s="39"/>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c r="GU678" s="26"/>
      <c r="GV678" s="26"/>
      <c r="GW678" s="26"/>
      <c r="GX678" s="26"/>
      <c r="GY678" s="26"/>
      <c r="GZ678" s="26"/>
      <c r="HA678" s="26"/>
      <c r="HB678" s="26"/>
      <c r="HC678" s="26"/>
      <c r="HD678" s="26"/>
      <c r="HE678" s="26"/>
      <c r="HF678" s="26"/>
      <c r="HG678" s="26"/>
      <c r="HH678" s="26"/>
      <c r="HI678" s="26"/>
      <c r="HJ678" s="26"/>
      <c r="HK678" s="26"/>
      <c r="HL678" s="26"/>
      <c r="HM678" s="26"/>
      <c r="HN678" s="26"/>
      <c r="HO678" s="26"/>
      <c r="HP678" s="26"/>
      <c r="HQ678" s="26"/>
      <c r="HR678" s="26"/>
      <c r="HS678" s="26"/>
      <c r="HT678" s="26"/>
      <c r="HU678" s="26"/>
      <c r="HV678" s="26"/>
      <c r="HW678" s="26"/>
      <c r="HX678" s="26"/>
      <c r="HY678" s="26"/>
      <c r="HZ678" s="26"/>
      <c r="IA678" s="26"/>
      <c r="IB678" s="26"/>
      <c r="IC678" s="26"/>
      <c r="ID678" s="26"/>
      <c r="IE678" s="26"/>
      <c r="IF678" s="26"/>
      <c r="IG678" s="26"/>
      <c r="IH678" s="26"/>
      <c r="II678" s="26"/>
      <c r="IJ678" s="26"/>
      <c r="IK678" s="26"/>
      <c r="IL678" s="26"/>
      <c r="IM678" s="26"/>
      <c r="IN678" s="26"/>
      <c r="IO678" s="26"/>
      <c r="IP678" s="26"/>
      <c r="IQ678" s="26"/>
      <c r="IR678" s="26"/>
      <c r="IS678" s="26"/>
      <c r="IT678" s="26"/>
      <c r="IU678" s="26"/>
      <c r="IV678" s="26"/>
      <c r="IW678" s="26"/>
      <c r="IX678" s="26"/>
      <c r="IY678" s="26"/>
      <c r="IZ678" s="26"/>
      <c r="JA678" s="26"/>
      <c r="JB678" s="26"/>
      <c r="JC678" s="26"/>
      <c r="JD678" s="26"/>
      <c r="JE678" s="26"/>
      <c r="JF678" s="26"/>
      <c r="JG678" s="39"/>
      <c r="JH678" s="26"/>
      <c r="JI678" s="26"/>
      <c r="JJ678" s="26"/>
      <c r="JK678" s="26"/>
      <c r="JL678" s="26"/>
      <c r="JM678" s="26"/>
      <c r="JN678" s="26"/>
      <c r="JO678" s="26"/>
      <c r="JP678" s="26"/>
      <c r="JQ678" s="26"/>
      <c r="JR678" s="26"/>
      <c r="JS678" s="26"/>
      <c r="JT678" s="26"/>
      <c r="JU678" s="26"/>
      <c r="JV678" s="26"/>
      <c r="JW678" s="26"/>
      <c r="JX678" s="26"/>
      <c r="JY678" s="26"/>
      <c r="JZ678" s="26"/>
      <c r="KA678" s="26"/>
      <c r="KB678" s="39"/>
    </row>
    <row r="679" spans="2:288" ht="15" customHeight="1" x14ac:dyDescent="0.25">
      <c r="B679" s="293" t="str">
        <f t="shared" si="90"/>
        <v>Desk 49</v>
      </c>
      <c r="C679" s="295" t="str">
        <f t="shared" si="94"/>
        <v/>
      </c>
      <c r="D679" s="295" t="str">
        <f t="shared" si="94"/>
        <v/>
      </c>
      <c r="E679" s="295" t="str">
        <f t="shared" si="94"/>
        <v/>
      </c>
      <c r="F679" s="295" t="str">
        <f t="shared" si="94"/>
        <v/>
      </c>
      <c r="G679" s="591" t="str">
        <f t="shared" si="94"/>
        <v/>
      </c>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39"/>
      <c r="DX679" s="26"/>
      <c r="DY679" s="26"/>
      <c r="DZ679" s="26"/>
      <c r="EA679" s="26"/>
      <c r="EB679" s="26"/>
      <c r="EC679" s="26"/>
      <c r="ED679" s="26"/>
      <c r="EE679" s="26"/>
      <c r="EF679" s="26"/>
      <c r="EG679" s="26"/>
      <c r="EH679" s="26"/>
      <c r="EI679" s="26"/>
      <c r="EJ679" s="26"/>
      <c r="EK679" s="26"/>
      <c r="EL679" s="26"/>
      <c r="EM679" s="26"/>
      <c r="EN679" s="26"/>
      <c r="EO679" s="26"/>
      <c r="EP679" s="26"/>
      <c r="EQ679" s="26"/>
      <c r="ER679" s="39"/>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c r="GU679" s="26"/>
      <c r="GV679" s="26"/>
      <c r="GW679" s="26"/>
      <c r="GX679" s="26"/>
      <c r="GY679" s="26"/>
      <c r="GZ679" s="26"/>
      <c r="HA679" s="26"/>
      <c r="HB679" s="26"/>
      <c r="HC679" s="26"/>
      <c r="HD679" s="26"/>
      <c r="HE679" s="26"/>
      <c r="HF679" s="26"/>
      <c r="HG679" s="26"/>
      <c r="HH679" s="26"/>
      <c r="HI679" s="26"/>
      <c r="HJ679" s="26"/>
      <c r="HK679" s="26"/>
      <c r="HL679" s="26"/>
      <c r="HM679" s="26"/>
      <c r="HN679" s="26"/>
      <c r="HO679" s="26"/>
      <c r="HP679" s="26"/>
      <c r="HQ679" s="26"/>
      <c r="HR679" s="26"/>
      <c r="HS679" s="26"/>
      <c r="HT679" s="26"/>
      <c r="HU679" s="26"/>
      <c r="HV679" s="26"/>
      <c r="HW679" s="26"/>
      <c r="HX679" s="26"/>
      <c r="HY679" s="26"/>
      <c r="HZ679" s="26"/>
      <c r="IA679" s="26"/>
      <c r="IB679" s="26"/>
      <c r="IC679" s="26"/>
      <c r="ID679" s="26"/>
      <c r="IE679" s="26"/>
      <c r="IF679" s="26"/>
      <c r="IG679" s="26"/>
      <c r="IH679" s="26"/>
      <c r="II679" s="26"/>
      <c r="IJ679" s="26"/>
      <c r="IK679" s="26"/>
      <c r="IL679" s="26"/>
      <c r="IM679" s="26"/>
      <c r="IN679" s="26"/>
      <c r="IO679" s="26"/>
      <c r="IP679" s="26"/>
      <c r="IQ679" s="26"/>
      <c r="IR679" s="26"/>
      <c r="IS679" s="26"/>
      <c r="IT679" s="26"/>
      <c r="IU679" s="26"/>
      <c r="IV679" s="26"/>
      <c r="IW679" s="26"/>
      <c r="IX679" s="26"/>
      <c r="IY679" s="26"/>
      <c r="IZ679" s="26"/>
      <c r="JA679" s="26"/>
      <c r="JB679" s="26"/>
      <c r="JC679" s="26"/>
      <c r="JD679" s="26"/>
      <c r="JE679" s="26"/>
      <c r="JF679" s="26"/>
      <c r="JG679" s="39"/>
      <c r="JH679" s="26"/>
      <c r="JI679" s="26"/>
      <c r="JJ679" s="26"/>
      <c r="JK679" s="26"/>
      <c r="JL679" s="26"/>
      <c r="JM679" s="26"/>
      <c r="JN679" s="26"/>
      <c r="JO679" s="26"/>
      <c r="JP679" s="26"/>
      <c r="JQ679" s="26"/>
      <c r="JR679" s="26"/>
      <c r="JS679" s="26"/>
      <c r="JT679" s="26"/>
      <c r="JU679" s="26"/>
      <c r="JV679" s="26"/>
      <c r="JW679" s="26"/>
      <c r="JX679" s="26"/>
      <c r="JY679" s="26"/>
      <c r="JZ679" s="26"/>
      <c r="KA679" s="26"/>
      <c r="KB679" s="39"/>
    </row>
    <row r="680" spans="2:288" ht="15" customHeight="1" x14ac:dyDescent="0.25">
      <c r="B680" s="293" t="str">
        <f t="shared" si="90"/>
        <v>Desk 50</v>
      </c>
      <c r="C680" s="295" t="str">
        <f t="shared" ref="C680:G695" si="95">IF(ISBLANK(C60), "", C60)</f>
        <v/>
      </c>
      <c r="D680" s="295" t="str">
        <f t="shared" si="95"/>
        <v/>
      </c>
      <c r="E680" s="295" t="str">
        <f t="shared" si="95"/>
        <v/>
      </c>
      <c r="F680" s="295" t="str">
        <f t="shared" si="95"/>
        <v/>
      </c>
      <c r="G680" s="591" t="str">
        <f t="shared" si="95"/>
        <v/>
      </c>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39"/>
      <c r="DX680" s="26"/>
      <c r="DY680" s="26"/>
      <c r="DZ680" s="26"/>
      <c r="EA680" s="26"/>
      <c r="EB680" s="26"/>
      <c r="EC680" s="26"/>
      <c r="ED680" s="26"/>
      <c r="EE680" s="26"/>
      <c r="EF680" s="26"/>
      <c r="EG680" s="26"/>
      <c r="EH680" s="26"/>
      <c r="EI680" s="26"/>
      <c r="EJ680" s="26"/>
      <c r="EK680" s="26"/>
      <c r="EL680" s="26"/>
      <c r="EM680" s="26"/>
      <c r="EN680" s="26"/>
      <c r="EO680" s="26"/>
      <c r="EP680" s="26"/>
      <c r="EQ680" s="26"/>
      <c r="ER680" s="39"/>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c r="GU680" s="26"/>
      <c r="GV680" s="26"/>
      <c r="GW680" s="26"/>
      <c r="GX680" s="26"/>
      <c r="GY680" s="26"/>
      <c r="GZ680" s="26"/>
      <c r="HA680" s="26"/>
      <c r="HB680" s="26"/>
      <c r="HC680" s="26"/>
      <c r="HD680" s="26"/>
      <c r="HE680" s="26"/>
      <c r="HF680" s="26"/>
      <c r="HG680" s="26"/>
      <c r="HH680" s="26"/>
      <c r="HI680" s="26"/>
      <c r="HJ680" s="26"/>
      <c r="HK680" s="26"/>
      <c r="HL680" s="26"/>
      <c r="HM680" s="26"/>
      <c r="HN680" s="26"/>
      <c r="HO680" s="26"/>
      <c r="HP680" s="26"/>
      <c r="HQ680" s="26"/>
      <c r="HR680" s="26"/>
      <c r="HS680" s="26"/>
      <c r="HT680" s="26"/>
      <c r="HU680" s="26"/>
      <c r="HV680" s="26"/>
      <c r="HW680" s="26"/>
      <c r="HX680" s="26"/>
      <c r="HY680" s="26"/>
      <c r="HZ680" s="26"/>
      <c r="IA680" s="26"/>
      <c r="IB680" s="26"/>
      <c r="IC680" s="26"/>
      <c r="ID680" s="26"/>
      <c r="IE680" s="26"/>
      <c r="IF680" s="26"/>
      <c r="IG680" s="26"/>
      <c r="IH680" s="26"/>
      <c r="II680" s="26"/>
      <c r="IJ680" s="26"/>
      <c r="IK680" s="26"/>
      <c r="IL680" s="26"/>
      <c r="IM680" s="26"/>
      <c r="IN680" s="26"/>
      <c r="IO680" s="26"/>
      <c r="IP680" s="26"/>
      <c r="IQ680" s="26"/>
      <c r="IR680" s="26"/>
      <c r="IS680" s="26"/>
      <c r="IT680" s="26"/>
      <c r="IU680" s="26"/>
      <c r="IV680" s="26"/>
      <c r="IW680" s="26"/>
      <c r="IX680" s="26"/>
      <c r="IY680" s="26"/>
      <c r="IZ680" s="26"/>
      <c r="JA680" s="26"/>
      <c r="JB680" s="26"/>
      <c r="JC680" s="26"/>
      <c r="JD680" s="26"/>
      <c r="JE680" s="26"/>
      <c r="JF680" s="26"/>
      <c r="JG680" s="39"/>
      <c r="JH680" s="26"/>
      <c r="JI680" s="26"/>
      <c r="JJ680" s="26"/>
      <c r="JK680" s="26"/>
      <c r="JL680" s="26"/>
      <c r="JM680" s="26"/>
      <c r="JN680" s="26"/>
      <c r="JO680" s="26"/>
      <c r="JP680" s="26"/>
      <c r="JQ680" s="26"/>
      <c r="JR680" s="26"/>
      <c r="JS680" s="26"/>
      <c r="JT680" s="26"/>
      <c r="JU680" s="26"/>
      <c r="JV680" s="26"/>
      <c r="JW680" s="26"/>
      <c r="JX680" s="26"/>
      <c r="JY680" s="26"/>
      <c r="JZ680" s="26"/>
      <c r="KA680" s="26"/>
      <c r="KB680" s="39"/>
    </row>
    <row r="681" spans="2:288" ht="15" customHeight="1" x14ac:dyDescent="0.25">
      <c r="B681" s="293" t="str">
        <f t="shared" si="90"/>
        <v>Desk 51</v>
      </c>
      <c r="C681" s="295" t="str">
        <f t="shared" si="95"/>
        <v/>
      </c>
      <c r="D681" s="295" t="str">
        <f t="shared" si="95"/>
        <v/>
      </c>
      <c r="E681" s="295" t="str">
        <f t="shared" si="95"/>
        <v/>
      </c>
      <c r="F681" s="295" t="str">
        <f t="shared" si="95"/>
        <v/>
      </c>
      <c r="G681" s="591" t="str">
        <f t="shared" si="95"/>
        <v/>
      </c>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39"/>
      <c r="DX681" s="26"/>
      <c r="DY681" s="26"/>
      <c r="DZ681" s="26"/>
      <c r="EA681" s="26"/>
      <c r="EB681" s="26"/>
      <c r="EC681" s="26"/>
      <c r="ED681" s="26"/>
      <c r="EE681" s="26"/>
      <c r="EF681" s="26"/>
      <c r="EG681" s="26"/>
      <c r="EH681" s="26"/>
      <c r="EI681" s="26"/>
      <c r="EJ681" s="26"/>
      <c r="EK681" s="26"/>
      <c r="EL681" s="26"/>
      <c r="EM681" s="26"/>
      <c r="EN681" s="26"/>
      <c r="EO681" s="26"/>
      <c r="EP681" s="26"/>
      <c r="EQ681" s="26"/>
      <c r="ER681" s="39"/>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c r="GU681" s="26"/>
      <c r="GV681" s="26"/>
      <c r="GW681" s="26"/>
      <c r="GX681" s="26"/>
      <c r="GY681" s="26"/>
      <c r="GZ681" s="26"/>
      <c r="HA681" s="26"/>
      <c r="HB681" s="26"/>
      <c r="HC681" s="26"/>
      <c r="HD681" s="26"/>
      <c r="HE681" s="26"/>
      <c r="HF681" s="26"/>
      <c r="HG681" s="26"/>
      <c r="HH681" s="26"/>
      <c r="HI681" s="26"/>
      <c r="HJ681" s="26"/>
      <c r="HK681" s="26"/>
      <c r="HL681" s="26"/>
      <c r="HM681" s="26"/>
      <c r="HN681" s="26"/>
      <c r="HO681" s="26"/>
      <c r="HP681" s="26"/>
      <c r="HQ681" s="26"/>
      <c r="HR681" s="26"/>
      <c r="HS681" s="26"/>
      <c r="HT681" s="26"/>
      <c r="HU681" s="26"/>
      <c r="HV681" s="26"/>
      <c r="HW681" s="26"/>
      <c r="HX681" s="26"/>
      <c r="HY681" s="26"/>
      <c r="HZ681" s="26"/>
      <c r="IA681" s="26"/>
      <c r="IB681" s="26"/>
      <c r="IC681" s="26"/>
      <c r="ID681" s="26"/>
      <c r="IE681" s="26"/>
      <c r="IF681" s="26"/>
      <c r="IG681" s="26"/>
      <c r="IH681" s="26"/>
      <c r="II681" s="26"/>
      <c r="IJ681" s="26"/>
      <c r="IK681" s="26"/>
      <c r="IL681" s="26"/>
      <c r="IM681" s="26"/>
      <c r="IN681" s="26"/>
      <c r="IO681" s="26"/>
      <c r="IP681" s="26"/>
      <c r="IQ681" s="26"/>
      <c r="IR681" s="26"/>
      <c r="IS681" s="26"/>
      <c r="IT681" s="26"/>
      <c r="IU681" s="26"/>
      <c r="IV681" s="26"/>
      <c r="IW681" s="26"/>
      <c r="IX681" s="26"/>
      <c r="IY681" s="26"/>
      <c r="IZ681" s="26"/>
      <c r="JA681" s="26"/>
      <c r="JB681" s="26"/>
      <c r="JC681" s="26"/>
      <c r="JD681" s="26"/>
      <c r="JE681" s="26"/>
      <c r="JF681" s="26"/>
      <c r="JG681" s="39"/>
      <c r="JH681" s="26"/>
      <c r="JI681" s="26"/>
      <c r="JJ681" s="26"/>
      <c r="JK681" s="26"/>
      <c r="JL681" s="26"/>
      <c r="JM681" s="26"/>
      <c r="JN681" s="26"/>
      <c r="JO681" s="26"/>
      <c r="JP681" s="26"/>
      <c r="JQ681" s="26"/>
      <c r="JR681" s="26"/>
      <c r="JS681" s="26"/>
      <c r="JT681" s="26"/>
      <c r="JU681" s="26"/>
      <c r="JV681" s="26"/>
      <c r="JW681" s="26"/>
      <c r="JX681" s="26"/>
      <c r="JY681" s="26"/>
      <c r="JZ681" s="26"/>
      <c r="KA681" s="26"/>
      <c r="KB681" s="39"/>
    </row>
    <row r="682" spans="2:288" ht="15" customHeight="1" x14ac:dyDescent="0.25">
      <c r="B682" s="293" t="str">
        <f t="shared" si="90"/>
        <v>Desk 52</v>
      </c>
      <c r="C682" s="295" t="str">
        <f t="shared" si="95"/>
        <v/>
      </c>
      <c r="D682" s="295" t="str">
        <f t="shared" si="95"/>
        <v/>
      </c>
      <c r="E682" s="295" t="str">
        <f t="shared" si="95"/>
        <v/>
      </c>
      <c r="F682" s="295" t="str">
        <f t="shared" si="95"/>
        <v/>
      </c>
      <c r="G682" s="591" t="str">
        <f t="shared" si="95"/>
        <v/>
      </c>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39"/>
      <c r="DX682" s="26"/>
      <c r="DY682" s="26"/>
      <c r="DZ682" s="26"/>
      <c r="EA682" s="26"/>
      <c r="EB682" s="26"/>
      <c r="EC682" s="26"/>
      <c r="ED682" s="26"/>
      <c r="EE682" s="26"/>
      <c r="EF682" s="26"/>
      <c r="EG682" s="26"/>
      <c r="EH682" s="26"/>
      <c r="EI682" s="26"/>
      <c r="EJ682" s="26"/>
      <c r="EK682" s="26"/>
      <c r="EL682" s="26"/>
      <c r="EM682" s="26"/>
      <c r="EN682" s="26"/>
      <c r="EO682" s="26"/>
      <c r="EP682" s="26"/>
      <c r="EQ682" s="26"/>
      <c r="ER682" s="39"/>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c r="GU682" s="26"/>
      <c r="GV682" s="26"/>
      <c r="GW682" s="26"/>
      <c r="GX682" s="26"/>
      <c r="GY682" s="26"/>
      <c r="GZ682" s="26"/>
      <c r="HA682" s="26"/>
      <c r="HB682" s="26"/>
      <c r="HC682" s="26"/>
      <c r="HD682" s="26"/>
      <c r="HE682" s="26"/>
      <c r="HF682" s="26"/>
      <c r="HG682" s="26"/>
      <c r="HH682" s="26"/>
      <c r="HI682" s="26"/>
      <c r="HJ682" s="26"/>
      <c r="HK682" s="26"/>
      <c r="HL682" s="26"/>
      <c r="HM682" s="26"/>
      <c r="HN682" s="26"/>
      <c r="HO682" s="26"/>
      <c r="HP682" s="26"/>
      <c r="HQ682" s="26"/>
      <c r="HR682" s="26"/>
      <c r="HS682" s="26"/>
      <c r="HT682" s="26"/>
      <c r="HU682" s="26"/>
      <c r="HV682" s="26"/>
      <c r="HW682" s="26"/>
      <c r="HX682" s="26"/>
      <c r="HY682" s="26"/>
      <c r="HZ682" s="26"/>
      <c r="IA682" s="26"/>
      <c r="IB682" s="26"/>
      <c r="IC682" s="26"/>
      <c r="ID682" s="26"/>
      <c r="IE682" s="26"/>
      <c r="IF682" s="26"/>
      <c r="IG682" s="26"/>
      <c r="IH682" s="26"/>
      <c r="II682" s="26"/>
      <c r="IJ682" s="26"/>
      <c r="IK682" s="26"/>
      <c r="IL682" s="26"/>
      <c r="IM682" s="26"/>
      <c r="IN682" s="26"/>
      <c r="IO682" s="26"/>
      <c r="IP682" s="26"/>
      <c r="IQ682" s="26"/>
      <c r="IR682" s="26"/>
      <c r="IS682" s="26"/>
      <c r="IT682" s="26"/>
      <c r="IU682" s="26"/>
      <c r="IV682" s="26"/>
      <c r="IW682" s="26"/>
      <c r="IX682" s="26"/>
      <c r="IY682" s="26"/>
      <c r="IZ682" s="26"/>
      <c r="JA682" s="26"/>
      <c r="JB682" s="26"/>
      <c r="JC682" s="26"/>
      <c r="JD682" s="26"/>
      <c r="JE682" s="26"/>
      <c r="JF682" s="26"/>
      <c r="JG682" s="39"/>
      <c r="JH682" s="26"/>
      <c r="JI682" s="26"/>
      <c r="JJ682" s="26"/>
      <c r="JK682" s="26"/>
      <c r="JL682" s="26"/>
      <c r="JM682" s="26"/>
      <c r="JN682" s="26"/>
      <c r="JO682" s="26"/>
      <c r="JP682" s="26"/>
      <c r="JQ682" s="26"/>
      <c r="JR682" s="26"/>
      <c r="JS682" s="26"/>
      <c r="JT682" s="26"/>
      <c r="JU682" s="26"/>
      <c r="JV682" s="26"/>
      <c r="JW682" s="26"/>
      <c r="JX682" s="26"/>
      <c r="JY682" s="26"/>
      <c r="JZ682" s="26"/>
      <c r="KA682" s="26"/>
      <c r="KB682" s="39"/>
    </row>
    <row r="683" spans="2:288" ht="15" customHeight="1" x14ac:dyDescent="0.25">
      <c r="B683" s="293" t="str">
        <f t="shared" si="90"/>
        <v>Desk 53</v>
      </c>
      <c r="C683" s="295" t="str">
        <f t="shared" si="95"/>
        <v/>
      </c>
      <c r="D683" s="295" t="str">
        <f t="shared" si="95"/>
        <v/>
      </c>
      <c r="E683" s="295" t="str">
        <f t="shared" si="95"/>
        <v/>
      </c>
      <c r="F683" s="295" t="str">
        <f t="shared" si="95"/>
        <v/>
      </c>
      <c r="G683" s="591" t="str">
        <f t="shared" si="95"/>
        <v/>
      </c>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39"/>
      <c r="DX683" s="26"/>
      <c r="DY683" s="26"/>
      <c r="DZ683" s="26"/>
      <c r="EA683" s="26"/>
      <c r="EB683" s="26"/>
      <c r="EC683" s="26"/>
      <c r="ED683" s="26"/>
      <c r="EE683" s="26"/>
      <c r="EF683" s="26"/>
      <c r="EG683" s="26"/>
      <c r="EH683" s="26"/>
      <c r="EI683" s="26"/>
      <c r="EJ683" s="26"/>
      <c r="EK683" s="26"/>
      <c r="EL683" s="26"/>
      <c r="EM683" s="26"/>
      <c r="EN683" s="26"/>
      <c r="EO683" s="26"/>
      <c r="EP683" s="26"/>
      <c r="EQ683" s="26"/>
      <c r="ER683" s="39"/>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c r="GU683" s="26"/>
      <c r="GV683" s="26"/>
      <c r="GW683" s="26"/>
      <c r="GX683" s="26"/>
      <c r="GY683" s="26"/>
      <c r="GZ683" s="26"/>
      <c r="HA683" s="26"/>
      <c r="HB683" s="26"/>
      <c r="HC683" s="26"/>
      <c r="HD683" s="26"/>
      <c r="HE683" s="26"/>
      <c r="HF683" s="26"/>
      <c r="HG683" s="26"/>
      <c r="HH683" s="26"/>
      <c r="HI683" s="26"/>
      <c r="HJ683" s="26"/>
      <c r="HK683" s="26"/>
      <c r="HL683" s="26"/>
      <c r="HM683" s="26"/>
      <c r="HN683" s="26"/>
      <c r="HO683" s="26"/>
      <c r="HP683" s="26"/>
      <c r="HQ683" s="26"/>
      <c r="HR683" s="26"/>
      <c r="HS683" s="26"/>
      <c r="HT683" s="26"/>
      <c r="HU683" s="26"/>
      <c r="HV683" s="26"/>
      <c r="HW683" s="26"/>
      <c r="HX683" s="26"/>
      <c r="HY683" s="26"/>
      <c r="HZ683" s="26"/>
      <c r="IA683" s="26"/>
      <c r="IB683" s="26"/>
      <c r="IC683" s="26"/>
      <c r="ID683" s="26"/>
      <c r="IE683" s="26"/>
      <c r="IF683" s="26"/>
      <c r="IG683" s="26"/>
      <c r="IH683" s="26"/>
      <c r="II683" s="26"/>
      <c r="IJ683" s="26"/>
      <c r="IK683" s="26"/>
      <c r="IL683" s="26"/>
      <c r="IM683" s="26"/>
      <c r="IN683" s="26"/>
      <c r="IO683" s="26"/>
      <c r="IP683" s="26"/>
      <c r="IQ683" s="26"/>
      <c r="IR683" s="26"/>
      <c r="IS683" s="26"/>
      <c r="IT683" s="26"/>
      <c r="IU683" s="26"/>
      <c r="IV683" s="26"/>
      <c r="IW683" s="26"/>
      <c r="IX683" s="26"/>
      <c r="IY683" s="26"/>
      <c r="IZ683" s="26"/>
      <c r="JA683" s="26"/>
      <c r="JB683" s="26"/>
      <c r="JC683" s="26"/>
      <c r="JD683" s="26"/>
      <c r="JE683" s="26"/>
      <c r="JF683" s="26"/>
      <c r="JG683" s="39"/>
      <c r="JH683" s="26"/>
      <c r="JI683" s="26"/>
      <c r="JJ683" s="26"/>
      <c r="JK683" s="26"/>
      <c r="JL683" s="26"/>
      <c r="JM683" s="26"/>
      <c r="JN683" s="26"/>
      <c r="JO683" s="26"/>
      <c r="JP683" s="26"/>
      <c r="JQ683" s="26"/>
      <c r="JR683" s="26"/>
      <c r="JS683" s="26"/>
      <c r="JT683" s="26"/>
      <c r="JU683" s="26"/>
      <c r="JV683" s="26"/>
      <c r="JW683" s="26"/>
      <c r="JX683" s="26"/>
      <c r="JY683" s="26"/>
      <c r="JZ683" s="26"/>
      <c r="KA683" s="26"/>
      <c r="KB683" s="39"/>
    </row>
    <row r="684" spans="2:288" ht="15" customHeight="1" x14ac:dyDescent="0.25">
      <c r="B684" s="293" t="str">
        <f t="shared" si="90"/>
        <v>Desk 54</v>
      </c>
      <c r="C684" s="295" t="str">
        <f t="shared" si="95"/>
        <v/>
      </c>
      <c r="D684" s="295" t="str">
        <f t="shared" si="95"/>
        <v/>
      </c>
      <c r="E684" s="295" t="str">
        <f t="shared" si="95"/>
        <v/>
      </c>
      <c r="F684" s="295" t="str">
        <f t="shared" si="95"/>
        <v/>
      </c>
      <c r="G684" s="591" t="str">
        <f t="shared" si="95"/>
        <v/>
      </c>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39"/>
      <c r="DX684" s="26"/>
      <c r="DY684" s="26"/>
      <c r="DZ684" s="26"/>
      <c r="EA684" s="26"/>
      <c r="EB684" s="26"/>
      <c r="EC684" s="26"/>
      <c r="ED684" s="26"/>
      <c r="EE684" s="26"/>
      <c r="EF684" s="26"/>
      <c r="EG684" s="26"/>
      <c r="EH684" s="26"/>
      <c r="EI684" s="26"/>
      <c r="EJ684" s="26"/>
      <c r="EK684" s="26"/>
      <c r="EL684" s="26"/>
      <c r="EM684" s="26"/>
      <c r="EN684" s="26"/>
      <c r="EO684" s="26"/>
      <c r="EP684" s="26"/>
      <c r="EQ684" s="26"/>
      <c r="ER684" s="39"/>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c r="GU684" s="26"/>
      <c r="GV684" s="26"/>
      <c r="GW684" s="26"/>
      <c r="GX684" s="26"/>
      <c r="GY684" s="26"/>
      <c r="GZ684" s="26"/>
      <c r="HA684" s="26"/>
      <c r="HB684" s="26"/>
      <c r="HC684" s="26"/>
      <c r="HD684" s="26"/>
      <c r="HE684" s="26"/>
      <c r="HF684" s="26"/>
      <c r="HG684" s="26"/>
      <c r="HH684" s="26"/>
      <c r="HI684" s="26"/>
      <c r="HJ684" s="26"/>
      <c r="HK684" s="26"/>
      <c r="HL684" s="26"/>
      <c r="HM684" s="26"/>
      <c r="HN684" s="26"/>
      <c r="HO684" s="26"/>
      <c r="HP684" s="26"/>
      <c r="HQ684" s="26"/>
      <c r="HR684" s="26"/>
      <c r="HS684" s="26"/>
      <c r="HT684" s="26"/>
      <c r="HU684" s="26"/>
      <c r="HV684" s="26"/>
      <c r="HW684" s="26"/>
      <c r="HX684" s="26"/>
      <c r="HY684" s="26"/>
      <c r="HZ684" s="26"/>
      <c r="IA684" s="26"/>
      <c r="IB684" s="26"/>
      <c r="IC684" s="26"/>
      <c r="ID684" s="26"/>
      <c r="IE684" s="26"/>
      <c r="IF684" s="26"/>
      <c r="IG684" s="26"/>
      <c r="IH684" s="26"/>
      <c r="II684" s="26"/>
      <c r="IJ684" s="26"/>
      <c r="IK684" s="26"/>
      <c r="IL684" s="26"/>
      <c r="IM684" s="26"/>
      <c r="IN684" s="26"/>
      <c r="IO684" s="26"/>
      <c r="IP684" s="26"/>
      <c r="IQ684" s="26"/>
      <c r="IR684" s="26"/>
      <c r="IS684" s="26"/>
      <c r="IT684" s="26"/>
      <c r="IU684" s="26"/>
      <c r="IV684" s="26"/>
      <c r="IW684" s="26"/>
      <c r="IX684" s="26"/>
      <c r="IY684" s="26"/>
      <c r="IZ684" s="26"/>
      <c r="JA684" s="26"/>
      <c r="JB684" s="26"/>
      <c r="JC684" s="26"/>
      <c r="JD684" s="26"/>
      <c r="JE684" s="26"/>
      <c r="JF684" s="26"/>
      <c r="JG684" s="39"/>
      <c r="JH684" s="26"/>
      <c r="JI684" s="26"/>
      <c r="JJ684" s="26"/>
      <c r="JK684" s="26"/>
      <c r="JL684" s="26"/>
      <c r="JM684" s="26"/>
      <c r="JN684" s="26"/>
      <c r="JO684" s="26"/>
      <c r="JP684" s="26"/>
      <c r="JQ684" s="26"/>
      <c r="JR684" s="26"/>
      <c r="JS684" s="26"/>
      <c r="JT684" s="26"/>
      <c r="JU684" s="26"/>
      <c r="JV684" s="26"/>
      <c r="JW684" s="26"/>
      <c r="JX684" s="26"/>
      <c r="JY684" s="26"/>
      <c r="JZ684" s="26"/>
      <c r="KA684" s="26"/>
      <c r="KB684" s="39"/>
    </row>
    <row r="685" spans="2:288" ht="15" customHeight="1" x14ac:dyDescent="0.25">
      <c r="B685" s="293" t="str">
        <f t="shared" si="90"/>
        <v>Desk 55</v>
      </c>
      <c r="C685" s="295" t="str">
        <f t="shared" si="95"/>
        <v/>
      </c>
      <c r="D685" s="295" t="str">
        <f t="shared" si="95"/>
        <v/>
      </c>
      <c r="E685" s="295" t="str">
        <f t="shared" si="95"/>
        <v/>
      </c>
      <c r="F685" s="295" t="str">
        <f t="shared" si="95"/>
        <v/>
      </c>
      <c r="G685" s="591" t="str">
        <f t="shared" si="95"/>
        <v/>
      </c>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39"/>
      <c r="DX685" s="26"/>
      <c r="DY685" s="26"/>
      <c r="DZ685" s="26"/>
      <c r="EA685" s="26"/>
      <c r="EB685" s="26"/>
      <c r="EC685" s="26"/>
      <c r="ED685" s="26"/>
      <c r="EE685" s="26"/>
      <c r="EF685" s="26"/>
      <c r="EG685" s="26"/>
      <c r="EH685" s="26"/>
      <c r="EI685" s="26"/>
      <c r="EJ685" s="26"/>
      <c r="EK685" s="26"/>
      <c r="EL685" s="26"/>
      <c r="EM685" s="26"/>
      <c r="EN685" s="26"/>
      <c r="EO685" s="26"/>
      <c r="EP685" s="26"/>
      <c r="EQ685" s="26"/>
      <c r="ER685" s="39"/>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c r="GU685" s="26"/>
      <c r="GV685" s="26"/>
      <c r="GW685" s="26"/>
      <c r="GX685" s="26"/>
      <c r="GY685" s="26"/>
      <c r="GZ685" s="26"/>
      <c r="HA685" s="26"/>
      <c r="HB685" s="26"/>
      <c r="HC685" s="26"/>
      <c r="HD685" s="26"/>
      <c r="HE685" s="26"/>
      <c r="HF685" s="26"/>
      <c r="HG685" s="26"/>
      <c r="HH685" s="26"/>
      <c r="HI685" s="26"/>
      <c r="HJ685" s="26"/>
      <c r="HK685" s="26"/>
      <c r="HL685" s="26"/>
      <c r="HM685" s="26"/>
      <c r="HN685" s="26"/>
      <c r="HO685" s="26"/>
      <c r="HP685" s="26"/>
      <c r="HQ685" s="26"/>
      <c r="HR685" s="26"/>
      <c r="HS685" s="26"/>
      <c r="HT685" s="26"/>
      <c r="HU685" s="26"/>
      <c r="HV685" s="26"/>
      <c r="HW685" s="26"/>
      <c r="HX685" s="26"/>
      <c r="HY685" s="26"/>
      <c r="HZ685" s="26"/>
      <c r="IA685" s="26"/>
      <c r="IB685" s="26"/>
      <c r="IC685" s="26"/>
      <c r="ID685" s="26"/>
      <c r="IE685" s="26"/>
      <c r="IF685" s="26"/>
      <c r="IG685" s="26"/>
      <c r="IH685" s="26"/>
      <c r="II685" s="26"/>
      <c r="IJ685" s="26"/>
      <c r="IK685" s="26"/>
      <c r="IL685" s="26"/>
      <c r="IM685" s="26"/>
      <c r="IN685" s="26"/>
      <c r="IO685" s="26"/>
      <c r="IP685" s="26"/>
      <c r="IQ685" s="26"/>
      <c r="IR685" s="26"/>
      <c r="IS685" s="26"/>
      <c r="IT685" s="26"/>
      <c r="IU685" s="26"/>
      <c r="IV685" s="26"/>
      <c r="IW685" s="26"/>
      <c r="IX685" s="26"/>
      <c r="IY685" s="26"/>
      <c r="IZ685" s="26"/>
      <c r="JA685" s="26"/>
      <c r="JB685" s="26"/>
      <c r="JC685" s="26"/>
      <c r="JD685" s="26"/>
      <c r="JE685" s="26"/>
      <c r="JF685" s="26"/>
      <c r="JG685" s="39"/>
      <c r="JH685" s="26"/>
      <c r="JI685" s="26"/>
      <c r="JJ685" s="26"/>
      <c r="JK685" s="26"/>
      <c r="JL685" s="26"/>
      <c r="JM685" s="26"/>
      <c r="JN685" s="26"/>
      <c r="JO685" s="26"/>
      <c r="JP685" s="26"/>
      <c r="JQ685" s="26"/>
      <c r="JR685" s="26"/>
      <c r="JS685" s="26"/>
      <c r="JT685" s="26"/>
      <c r="JU685" s="26"/>
      <c r="JV685" s="26"/>
      <c r="JW685" s="26"/>
      <c r="JX685" s="26"/>
      <c r="JY685" s="26"/>
      <c r="JZ685" s="26"/>
      <c r="KA685" s="26"/>
      <c r="KB685" s="39"/>
    </row>
    <row r="686" spans="2:288" ht="15" customHeight="1" x14ac:dyDescent="0.25">
      <c r="B686" s="293" t="str">
        <f t="shared" si="90"/>
        <v>Desk 56</v>
      </c>
      <c r="C686" s="295" t="str">
        <f t="shared" si="95"/>
        <v/>
      </c>
      <c r="D686" s="295" t="str">
        <f t="shared" si="95"/>
        <v/>
      </c>
      <c r="E686" s="295" t="str">
        <f t="shared" si="95"/>
        <v/>
      </c>
      <c r="F686" s="295" t="str">
        <f t="shared" si="95"/>
        <v/>
      </c>
      <c r="G686" s="591" t="str">
        <f t="shared" si="95"/>
        <v/>
      </c>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39"/>
      <c r="DX686" s="26"/>
      <c r="DY686" s="26"/>
      <c r="DZ686" s="26"/>
      <c r="EA686" s="26"/>
      <c r="EB686" s="26"/>
      <c r="EC686" s="26"/>
      <c r="ED686" s="26"/>
      <c r="EE686" s="26"/>
      <c r="EF686" s="26"/>
      <c r="EG686" s="26"/>
      <c r="EH686" s="26"/>
      <c r="EI686" s="26"/>
      <c r="EJ686" s="26"/>
      <c r="EK686" s="26"/>
      <c r="EL686" s="26"/>
      <c r="EM686" s="26"/>
      <c r="EN686" s="26"/>
      <c r="EO686" s="26"/>
      <c r="EP686" s="26"/>
      <c r="EQ686" s="26"/>
      <c r="ER686" s="39"/>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c r="GU686" s="26"/>
      <c r="GV686" s="26"/>
      <c r="GW686" s="26"/>
      <c r="GX686" s="26"/>
      <c r="GY686" s="26"/>
      <c r="GZ686" s="26"/>
      <c r="HA686" s="26"/>
      <c r="HB686" s="26"/>
      <c r="HC686" s="26"/>
      <c r="HD686" s="26"/>
      <c r="HE686" s="26"/>
      <c r="HF686" s="26"/>
      <c r="HG686" s="26"/>
      <c r="HH686" s="26"/>
      <c r="HI686" s="26"/>
      <c r="HJ686" s="26"/>
      <c r="HK686" s="26"/>
      <c r="HL686" s="26"/>
      <c r="HM686" s="26"/>
      <c r="HN686" s="26"/>
      <c r="HO686" s="26"/>
      <c r="HP686" s="26"/>
      <c r="HQ686" s="26"/>
      <c r="HR686" s="26"/>
      <c r="HS686" s="26"/>
      <c r="HT686" s="26"/>
      <c r="HU686" s="26"/>
      <c r="HV686" s="26"/>
      <c r="HW686" s="26"/>
      <c r="HX686" s="26"/>
      <c r="HY686" s="26"/>
      <c r="HZ686" s="26"/>
      <c r="IA686" s="26"/>
      <c r="IB686" s="26"/>
      <c r="IC686" s="26"/>
      <c r="ID686" s="26"/>
      <c r="IE686" s="26"/>
      <c r="IF686" s="26"/>
      <c r="IG686" s="26"/>
      <c r="IH686" s="26"/>
      <c r="II686" s="26"/>
      <c r="IJ686" s="26"/>
      <c r="IK686" s="26"/>
      <c r="IL686" s="26"/>
      <c r="IM686" s="26"/>
      <c r="IN686" s="26"/>
      <c r="IO686" s="26"/>
      <c r="IP686" s="26"/>
      <c r="IQ686" s="26"/>
      <c r="IR686" s="26"/>
      <c r="IS686" s="26"/>
      <c r="IT686" s="26"/>
      <c r="IU686" s="26"/>
      <c r="IV686" s="26"/>
      <c r="IW686" s="26"/>
      <c r="IX686" s="26"/>
      <c r="IY686" s="26"/>
      <c r="IZ686" s="26"/>
      <c r="JA686" s="26"/>
      <c r="JB686" s="26"/>
      <c r="JC686" s="26"/>
      <c r="JD686" s="26"/>
      <c r="JE686" s="26"/>
      <c r="JF686" s="26"/>
      <c r="JG686" s="39"/>
      <c r="JH686" s="26"/>
      <c r="JI686" s="26"/>
      <c r="JJ686" s="26"/>
      <c r="JK686" s="26"/>
      <c r="JL686" s="26"/>
      <c r="JM686" s="26"/>
      <c r="JN686" s="26"/>
      <c r="JO686" s="26"/>
      <c r="JP686" s="26"/>
      <c r="JQ686" s="26"/>
      <c r="JR686" s="26"/>
      <c r="JS686" s="26"/>
      <c r="JT686" s="26"/>
      <c r="JU686" s="26"/>
      <c r="JV686" s="26"/>
      <c r="JW686" s="26"/>
      <c r="JX686" s="26"/>
      <c r="JY686" s="26"/>
      <c r="JZ686" s="26"/>
      <c r="KA686" s="26"/>
      <c r="KB686" s="39"/>
    </row>
    <row r="687" spans="2:288" ht="15" customHeight="1" x14ac:dyDescent="0.25">
      <c r="B687" s="293" t="str">
        <f t="shared" si="90"/>
        <v>Desk 57</v>
      </c>
      <c r="C687" s="295" t="str">
        <f t="shared" si="95"/>
        <v/>
      </c>
      <c r="D687" s="295" t="str">
        <f t="shared" si="95"/>
        <v/>
      </c>
      <c r="E687" s="295" t="str">
        <f t="shared" si="95"/>
        <v/>
      </c>
      <c r="F687" s="295" t="str">
        <f t="shared" si="95"/>
        <v/>
      </c>
      <c r="G687" s="591" t="str">
        <f t="shared" si="95"/>
        <v/>
      </c>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39"/>
      <c r="DX687" s="26"/>
      <c r="DY687" s="26"/>
      <c r="DZ687" s="26"/>
      <c r="EA687" s="26"/>
      <c r="EB687" s="26"/>
      <c r="EC687" s="26"/>
      <c r="ED687" s="26"/>
      <c r="EE687" s="26"/>
      <c r="EF687" s="26"/>
      <c r="EG687" s="26"/>
      <c r="EH687" s="26"/>
      <c r="EI687" s="26"/>
      <c r="EJ687" s="26"/>
      <c r="EK687" s="26"/>
      <c r="EL687" s="26"/>
      <c r="EM687" s="26"/>
      <c r="EN687" s="26"/>
      <c r="EO687" s="26"/>
      <c r="EP687" s="26"/>
      <c r="EQ687" s="26"/>
      <c r="ER687" s="39"/>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c r="GK687" s="26"/>
      <c r="GL687" s="26"/>
      <c r="GM687" s="26"/>
      <c r="GN687" s="26"/>
      <c r="GO687" s="26"/>
      <c r="GP687" s="26"/>
      <c r="GQ687" s="26"/>
      <c r="GR687" s="26"/>
      <c r="GS687" s="26"/>
      <c r="GT687" s="26"/>
      <c r="GU687" s="26"/>
      <c r="GV687" s="26"/>
      <c r="GW687" s="26"/>
      <c r="GX687" s="26"/>
      <c r="GY687" s="26"/>
      <c r="GZ687" s="26"/>
      <c r="HA687" s="26"/>
      <c r="HB687" s="26"/>
      <c r="HC687" s="26"/>
      <c r="HD687" s="26"/>
      <c r="HE687" s="26"/>
      <c r="HF687" s="26"/>
      <c r="HG687" s="26"/>
      <c r="HH687" s="26"/>
      <c r="HI687" s="26"/>
      <c r="HJ687" s="26"/>
      <c r="HK687" s="26"/>
      <c r="HL687" s="26"/>
      <c r="HM687" s="26"/>
      <c r="HN687" s="26"/>
      <c r="HO687" s="26"/>
      <c r="HP687" s="26"/>
      <c r="HQ687" s="26"/>
      <c r="HR687" s="26"/>
      <c r="HS687" s="26"/>
      <c r="HT687" s="26"/>
      <c r="HU687" s="26"/>
      <c r="HV687" s="26"/>
      <c r="HW687" s="26"/>
      <c r="HX687" s="26"/>
      <c r="HY687" s="26"/>
      <c r="HZ687" s="26"/>
      <c r="IA687" s="26"/>
      <c r="IB687" s="26"/>
      <c r="IC687" s="26"/>
      <c r="ID687" s="26"/>
      <c r="IE687" s="26"/>
      <c r="IF687" s="26"/>
      <c r="IG687" s="26"/>
      <c r="IH687" s="26"/>
      <c r="II687" s="26"/>
      <c r="IJ687" s="26"/>
      <c r="IK687" s="26"/>
      <c r="IL687" s="26"/>
      <c r="IM687" s="26"/>
      <c r="IN687" s="26"/>
      <c r="IO687" s="26"/>
      <c r="IP687" s="26"/>
      <c r="IQ687" s="26"/>
      <c r="IR687" s="26"/>
      <c r="IS687" s="26"/>
      <c r="IT687" s="26"/>
      <c r="IU687" s="26"/>
      <c r="IV687" s="26"/>
      <c r="IW687" s="26"/>
      <c r="IX687" s="26"/>
      <c r="IY687" s="26"/>
      <c r="IZ687" s="26"/>
      <c r="JA687" s="26"/>
      <c r="JB687" s="26"/>
      <c r="JC687" s="26"/>
      <c r="JD687" s="26"/>
      <c r="JE687" s="26"/>
      <c r="JF687" s="26"/>
      <c r="JG687" s="39"/>
      <c r="JH687" s="26"/>
      <c r="JI687" s="26"/>
      <c r="JJ687" s="26"/>
      <c r="JK687" s="26"/>
      <c r="JL687" s="26"/>
      <c r="JM687" s="26"/>
      <c r="JN687" s="26"/>
      <c r="JO687" s="26"/>
      <c r="JP687" s="26"/>
      <c r="JQ687" s="26"/>
      <c r="JR687" s="26"/>
      <c r="JS687" s="26"/>
      <c r="JT687" s="26"/>
      <c r="JU687" s="26"/>
      <c r="JV687" s="26"/>
      <c r="JW687" s="26"/>
      <c r="JX687" s="26"/>
      <c r="JY687" s="26"/>
      <c r="JZ687" s="26"/>
      <c r="KA687" s="26"/>
      <c r="KB687" s="39"/>
    </row>
    <row r="688" spans="2:288" ht="15" customHeight="1" x14ac:dyDescent="0.25">
      <c r="B688" s="293" t="str">
        <f t="shared" si="90"/>
        <v>Desk 58</v>
      </c>
      <c r="C688" s="295" t="str">
        <f t="shared" si="95"/>
        <v/>
      </c>
      <c r="D688" s="295" t="str">
        <f t="shared" si="95"/>
        <v/>
      </c>
      <c r="E688" s="295" t="str">
        <f t="shared" si="95"/>
        <v/>
      </c>
      <c r="F688" s="295" t="str">
        <f t="shared" si="95"/>
        <v/>
      </c>
      <c r="G688" s="591" t="str">
        <f t="shared" si="95"/>
        <v/>
      </c>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39"/>
      <c r="DX688" s="26"/>
      <c r="DY688" s="26"/>
      <c r="DZ688" s="26"/>
      <c r="EA688" s="26"/>
      <c r="EB688" s="26"/>
      <c r="EC688" s="26"/>
      <c r="ED688" s="26"/>
      <c r="EE688" s="26"/>
      <c r="EF688" s="26"/>
      <c r="EG688" s="26"/>
      <c r="EH688" s="26"/>
      <c r="EI688" s="26"/>
      <c r="EJ688" s="26"/>
      <c r="EK688" s="26"/>
      <c r="EL688" s="26"/>
      <c r="EM688" s="26"/>
      <c r="EN688" s="26"/>
      <c r="EO688" s="26"/>
      <c r="EP688" s="26"/>
      <c r="EQ688" s="26"/>
      <c r="ER688" s="39"/>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c r="GU688" s="26"/>
      <c r="GV688" s="26"/>
      <c r="GW688" s="26"/>
      <c r="GX688" s="26"/>
      <c r="GY688" s="26"/>
      <c r="GZ688" s="26"/>
      <c r="HA688" s="26"/>
      <c r="HB688" s="26"/>
      <c r="HC688" s="26"/>
      <c r="HD688" s="26"/>
      <c r="HE688" s="26"/>
      <c r="HF688" s="26"/>
      <c r="HG688" s="26"/>
      <c r="HH688" s="26"/>
      <c r="HI688" s="26"/>
      <c r="HJ688" s="26"/>
      <c r="HK688" s="26"/>
      <c r="HL688" s="26"/>
      <c r="HM688" s="26"/>
      <c r="HN688" s="26"/>
      <c r="HO688" s="26"/>
      <c r="HP688" s="26"/>
      <c r="HQ688" s="26"/>
      <c r="HR688" s="26"/>
      <c r="HS688" s="26"/>
      <c r="HT688" s="26"/>
      <c r="HU688" s="26"/>
      <c r="HV688" s="26"/>
      <c r="HW688" s="26"/>
      <c r="HX688" s="26"/>
      <c r="HY688" s="26"/>
      <c r="HZ688" s="26"/>
      <c r="IA688" s="26"/>
      <c r="IB688" s="26"/>
      <c r="IC688" s="26"/>
      <c r="ID688" s="26"/>
      <c r="IE688" s="26"/>
      <c r="IF688" s="26"/>
      <c r="IG688" s="26"/>
      <c r="IH688" s="26"/>
      <c r="II688" s="26"/>
      <c r="IJ688" s="26"/>
      <c r="IK688" s="26"/>
      <c r="IL688" s="26"/>
      <c r="IM688" s="26"/>
      <c r="IN688" s="26"/>
      <c r="IO688" s="26"/>
      <c r="IP688" s="26"/>
      <c r="IQ688" s="26"/>
      <c r="IR688" s="26"/>
      <c r="IS688" s="26"/>
      <c r="IT688" s="26"/>
      <c r="IU688" s="26"/>
      <c r="IV688" s="26"/>
      <c r="IW688" s="26"/>
      <c r="IX688" s="26"/>
      <c r="IY688" s="26"/>
      <c r="IZ688" s="26"/>
      <c r="JA688" s="26"/>
      <c r="JB688" s="26"/>
      <c r="JC688" s="26"/>
      <c r="JD688" s="26"/>
      <c r="JE688" s="26"/>
      <c r="JF688" s="26"/>
      <c r="JG688" s="39"/>
      <c r="JH688" s="26"/>
      <c r="JI688" s="26"/>
      <c r="JJ688" s="26"/>
      <c r="JK688" s="26"/>
      <c r="JL688" s="26"/>
      <c r="JM688" s="26"/>
      <c r="JN688" s="26"/>
      <c r="JO688" s="26"/>
      <c r="JP688" s="26"/>
      <c r="JQ688" s="26"/>
      <c r="JR688" s="26"/>
      <c r="JS688" s="26"/>
      <c r="JT688" s="26"/>
      <c r="JU688" s="26"/>
      <c r="JV688" s="26"/>
      <c r="JW688" s="26"/>
      <c r="JX688" s="26"/>
      <c r="JY688" s="26"/>
      <c r="JZ688" s="26"/>
      <c r="KA688" s="26"/>
      <c r="KB688" s="39"/>
    </row>
    <row r="689" spans="2:288" ht="15" customHeight="1" x14ac:dyDescent="0.25">
      <c r="B689" s="293" t="str">
        <f t="shared" si="90"/>
        <v>Desk 59</v>
      </c>
      <c r="C689" s="295" t="str">
        <f t="shared" si="95"/>
        <v/>
      </c>
      <c r="D689" s="295" t="str">
        <f t="shared" si="95"/>
        <v/>
      </c>
      <c r="E689" s="295" t="str">
        <f t="shared" si="95"/>
        <v/>
      </c>
      <c r="F689" s="295" t="str">
        <f t="shared" si="95"/>
        <v/>
      </c>
      <c r="G689" s="591" t="str">
        <f t="shared" si="95"/>
        <v/>
      </c>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39"/>
      <c r="DX689" s="26"/>
      <c r="DY689" s="26"/>
      <c r="DZ689" s="26"/>
      <c r="EA689" s="26"/>
      <c r="EB689" s="26"/>
      <c r="EC689" s="26"/>
      <c r="ED689" s="26"/>
      <c r="EE689" s="26"/>
      <c r="EF689" s="26"/>
      <c r="EG689" s="26"/>
      <c r="EH689" s="26"/>
      <c r="EI689" s="26"/>
      <c r="EJ689" s="26"/>
      <c r="EK689" s="26"/>
      <c r="EL689" s="26"/>
      <c r="EM689" s="26"/>
      <c r="EN689" s="26"/>
      <c r="EO689" s="26"/>
      <c r="EP689" s="26"/>
      <c r="EQ689" s="26"/>
      <c r="ER689" s="39"/>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c r="GU689" s="26"/>
      <c r="GV689" s="26"/>
      <c r="GW689" s="26"/>
      <c r="GX689" s="26"/>
      <c r="GY689" s="26"/>
      <c r="GZ689" s="26"/>
      <c r="HA689" s="26"/>
      <c r="HB689" s="26"/>
      <c r="HC689" s="26"/>
      <c r="HD689" s="26"/>
      <c r="HE689" s="26"/>
      <c r="HF689" s="26"/>
      <c r="HG689" s="26"/>
      <c r="HH689" s="26"/>
      <c r="HI689" s="26"/>
      <c r="HJ689" s="26"/>
      <c r="HK689" s="26"/>
      <c r="HL689" s="26"/>
      <c r="HM689" s="26"/>
      <c r="HN689" s="26"/>
      <c r="HO689" s="26"/>
      <c r="HP689" s="26"/>
      <c r="HQ689" s="26"/>
      <c r="HR689" s="26"/>
      <c r="HS689" s="26"/>
      <c r="HT689" s="26"/>
      <c r="HU689" s="26"/>
      <c r="HV689" s="26"/>
      <c r="HW689" s="26"/>
      <c r="HX689" s="26"/>
      <c r="HY689" s="26"/>
      <c r="HZ689" s="26"/>
      <c r="IA689" s="26"/>
      <c r="IB689" s="26"/>
      <c r="IC689" s="26"/>
      <c r="ID689" s="26"/>
      <c r="IE689" s="26"/>
      <c r="IF689" s="26"/>
      <c r="IG689" s="26"/>
      <c r="IH689" s="26"/>
      <c r="II689" s="26"/>
      <c r="IJ689" s="26"/>
      <c r="IK689" s="26"/>
      <c r="IL689" s="26"/>
      <c r="IM689" s="26"/>
      <c r="IN689" s="26"/>
      <c r="IO689" s="26"/>
      <c r="IP689" s="26"/>
      <c r="IQ689" s="26"/>
      <c r="IR689" s="26"/>
      <c r="IS689" s="26"/>
      <c r="IT689" s="26"/>
      <c r="IU689" s="26"/>
      <c r="IV689" s="26"/>
      <c r="IW689" s="26"/>
      <c r="IX689" s="26"/>
      <c r="IY689" s="26"/>
      <c r="IZ689" s="26"/>
      <c r="JA689" s="26"/>
      <c r="JB689" s="26"/>
      <c r="JC689" s="26"/>
      <c r="JD689" s="26"/>
      <c r="JE689" s="26"/>
      <c r="JF689" s="26"/>
      <c r="JG689" s="39"/>
      <c r="JH689" s="26"/>
      <c r="JI689" s="26"/>
      <c r="JJ689" s="26"/>
      <c r="JK689" s="26"/>
      <c r="JL689" s="26"/>
      <c r="JM689" s="26"/>
      <c r="JN689" s="26"/>
      <c r="JO689" s="26"/>
      <c r="JP689" s="26"/>
      <c r="JQ689" s="26"/>
      <c r="JR689" s="26"/>
      <c r="JS689" s="26"/>
      <c r="JT689" s="26"/>
      <c r="JU689" s="26"/>
      <c r="JV689" s="26"/>
      <c r="JW689" s="26"/>
      <c r="JX689" s="26"/>
      <c r="JY689" s="26"/>
      <c r="JZ689" s="26"/>
      <c r="KA689" s="26"/>
      <c r="KB689" s="39"/>
    </row>
    <row r="690" spans="2:288" ht="15" customHeight="1" x14ac:dyDescent="0.25">
      <c r="B690" s="293" t="str">
        <f t="shared" si="90"/>
        <v>Desk 60</v>
      </c>
      <c r="C690" s="295" t="str">
        <f t="shared" si="95"/>
        <v/>
      </c>
      <c r="D690" s="295" t="str">
        <f t="shared" si="95"/>
        <v/>
      </c>
      <c r="E690" s="295" t="str">
        <f t="shared" si="95"/>
        <v/>
      </c>
      <c r="F690" s="295" t="str">
        <f t="shared" si="95"/>
        <v/>
      </c>
      <c r="G690" s="591" t="str">
        <f t="shared" si="95"/>
        <v/>
      </c>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39"/>
      <c r="DX690" s="26"/>
      <c r="DY690" s="26"/>
      <c r="DZ690" s="26"/>
      <c r="EA690" s="26"/>
      <c r="EB690" s="26"/>
      <c r="EC690" s="26"/>
      <c r="ED690" s="26"/>
      <c r="EE690" s="26"/>
      <c r="EF690" s="26"/>
      <c r="EG690" s="26"/>
      <c r="EH690" s="26"/>
      <c r="EI690" s="26"/>
      <c r="EJ690" s="26"/>
      <c r="EK690" s="26"/>
      <c r="EL690" s="26"/>
      <c r="EM690" s="26"/>
      <c r="EN690" s="26"/>
      <c r="EO690" s="26"/>
      <c r="EP690" s="26"/>
      <c r="EQ690" s="26"/>
      <c r="ER690" s="39"/>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c r="GU690" s="26"/>
      <c r="GV690" s="26"/>
      <c r="GW690" s="26"/>
      <c r="GX690" s="26"/>
      <c r="GY690" s="26"/>
      <c r="GZ690" s="26"/>
      <c r="HA690" s="26"/>
      <c r="HB690" s="26"/>
      <c r="HC690" s="26"/>
      <c r="HD690" s="26"/>
      <c r="HE690" s="26"/>
      <c r="HF690" s="26"/>
      <c r="HG690" s="26"/>
      <c r="HH690" s="26"/>
      <c r="HI690" s="26"/>
      <c r="HJ690" s="26"/>
      <c r="HK690" s="26"/>
      <c r="HL690" s="26"/>
      <c r="HM690" s="26"/>
      <c r="HN690" s="26"/>
      <c r="HO690" s="26"/>
      <c r="HP690" s="26"/>
      <c r="HQ690" s="26"/>
      <c r="HR690" s="26"/>
      <c r="HS690" s="26"/>
      <c r="HT690" s="26"/>
      <c r="HU690" s="26"/>
      <c r="HV690" s="26"/>
      <c r="HW690" s="26"/>
      <c r="HX690" s="26"/>
      <c r="HY690" s="26"/>
      <c r="HZ690" s="26"/>
      <c r="IA690" s="26"/>
      <c r="IB690" s="26"/>
      <c r="IC690" s="26"/>
      <c r="ID690" s="26"/>
      <c r="IE690" s="26"/>
      <c r="IF690" s="26"/>
      <c r="IG690" s="26"/>
      <c r="IH690" s="26"/>
      <c r="II690" s="26"/>
      <c r="IJ690" s="26"/>
      <c r="IK690" s="26"/>
      <c r="IL690" s="26"/>
      <c r="IM690" s="26"/>
      <c r="IN690" s="26"/>
      <c r="IO690" s="26"/>
      <c r="IP690" s="26"/>
      <c r="IQ690" s="26"/>
      <c r="IR690" s="26"/>
      <c r="IS690" s="26"/>
      <c r="IT690" s="26"/>
      <c r="IU690" s="26"/>
      <c r="IV690" s="26"/>
      <c r="IW690" s="26"/>
      <c r="IX690" s="26"/>
      <c r="IY690" s="26"/>
      <c r="IZ690" s="26"/>
      <c r="JA690" s="26"/>
      <c r="JB690" s="26"/>
      <c r="JC690" s="26"/>
      <c r="JD690" s="26"/>
      <c r="JE690" s="26"/>
      <c r="JF690" s="26"/>
      <c r="JG690" s="39"/>
      <c r="JH690" s="26"/>
      <c r="JI690" s="26"/>
      <c r="JJ690" s="26"/>
      <c r="JK690" s="26"/>
      <c r="JL690" s="26"/>
      <c r="JM690" s="26"/>
      <c r="JN690" s="26"/>
      <c r="JO690" s="26"/>
      <c r="JP690" s="26"/>
      <c r="JQ690" s="26"/>
      <c r="JR690" s="26"/>
      <c r="JS690" s="26"/>
      <c r="JT690" s="26"/>
      <c r="JU690" s="26"/>
      <c r="JV690" s="26"/>
      <c r="JW690" s="26"/>
      <c r="JX690" s="26"/>
      <c r="JY690" s="26"/>
      <c r="JZ690" s="26"/>
      <c r="KA690" s="26"/>
      <c r="KB690" s="39"/>
    </row>
    <row r="691" spans="2:288" ht="15" customHeight="1" x14ac:dyDescent="0.25">
      <c r="B691" s="293" t="str">
        <f t="shared" si="90"/>
        <v>Desk 61</v>
      </c>
      <c r="C691" s="295" t="str">
        <f t="shared" si="95"/>
        <v/>
      </c>
      <c r="D691" s="295" t="str">
        <f t="shared" si="95"/>
        <v/>
      </c>
      <c r="E691" s="295" t="str">
        <f t="shared" si="95"/>
        <v/>
      </c>
      <c r="F691" s="295" t="str">
        <f t="shared" si="95"/>
        <v/>
      </c>
      <c r="G691" s="591" t="str">
        <f t="shared" si="95"/>
        <v/>
      </c>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39"/>
      <c r="DX691" s="26"/>
      <c r="DY691" s="26"/>
      <c r="DZ691" s="26"/>
      <c r="EA691" s="26"/>
      <c r="EB691" s="26"/>
      <c r="EC691" s="26"/>
      <c r="ED691" s="26"/>
      <c r="EE691" s="26"/>
      <c r="EF691" s="26"/>
      <c r="EG691" s="26"/>
      <c r="EH691" s="26"/>
      <c r="EI691" s="26"/>
      <c r="EJ691" s="26"/>
      <c r="EK691" s="26"/>
      <c r="EL691" s="26"/>
      <c r="EM691" s="26"/>
      <c r="EN691" s="26"/>
      <c r="EO691" s="26"/>
      <c r="EP691" s="26"/>
      <c r="EQ691" s="26"/>
      <c r="ER691" s="39"/>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c r="GU691" s="26"/>
      <c r="GV691" s="26"/>
      <c r="GW691" s="26"/>
      <c r="GX691" s="26"/>
      <c r="GY691" s="26"/>
      <c r="GZ691" s="26"/>
      <c r="HA691" s="26"/>
      <c r="HB691" s="26"/>
      <c r="HC691" s="26"/>
      <c r="HD691" s="26"/>
      <c r="HE691" s="26"/>
      <c r="HF691" s="26"/>
      <c r="HG691" s="26"/>
      <c r="HH691" s="26"/>
      <c r="HI691" s="26"/>
      <c r="HJ691" s="26"/>
      <c r="HK691" s="26"/>
      <c r="HL691" s="26"/>
      <c r="HM691" s="26"/>
      <c r="HN691" s="26"/>
      <c r="HO691" s="26"/>
      <c r="HP691" s="26"/>
      <c r="HQ691" s="26"/>
      <c r="HR691" s="26"/>
      <c r="HS691" s="26"/>
      <c r="HT691" s="26"/>
      <c r="HU691" s="26"/>
      <c r="HV691" s="26"/>
      <c r="HW691" s="26"/>
      <c r="HX691" s="26"/>
      <c r="HY691" s="26"/>
      <c r="HZ691" s="26"/>
      <c r="IA691" s="26"/>
      <c r="IB691" s="26"/>
      <c r="IC691" s="26"/>
      <c r="ID691" s="26"/>
      <c r="IE691" s="26"/>
      <c r="IF691" s="26"/>
      <c r="IG691" s="26"/>
      <c r="IH691" s="26"/>
      <c r="II691" s="26"/>
      <c r="IJ691" s="26"/>
      <c r="IK691" s="26"/>
      <c r="IL691" s="26"/>
      <c r="IM691" s="26"/>
      <c r="IN691" s="26"/>
      <c r="IO691" s="26"/>
      <c r="IP691" s="26"/>
      <c r="IQ691" s="26"/>
      <c r="IR691" s="26"/>
      <c r="IS691" s="26"/>
      <c r="IT691" s="26"/>
      <c r="IU691" s="26"/>
      <c r="IV691" s="26"/>
      <c r="IW691" s="26"/>
      <c r="IX691" s="26"/>
      <c r="IY691" s="26"/>
      <c r="IZ691" s="26"/>
      <c r="JA691" s="26"/>
      <c r="JB691" s="26"/>
      <c r="JC691" s="26"/>
      <c r="JD691" s="26"/>
      <c r="JE691" s="26"/>
      <c r="JF691" s="26"/>
      <c r="JG691" s="39"/>
      <c r="JH691" s="26"/>
      <c r="JI691" s="26"/>
      <c r="JJ691" s="26"/>
      <c r="JK691" s="26"/>
      <c r="JL691" s="26"/>
      <c r="JM691" s="26"/>
      <c r="JN691" s="26"/>
      <c r="JO691" s="26"/>
      <c r="JP691" s="26"/>
      <c r="JQ691" s="26"/>
      <c r="JR691" s="26"/>
      <c r="JS691" s="26"/>
      <c r="JT691" s="26"/>
      <c r="JU691" s="26"/>
      <c r="JV691" s="26"/>
      <c r="JW691" s="26"/>
      <c r="JX691" s="26"/>
      <c r="JY691" s="26"/>
      <c r="JZ691" s="26"/>
      <c r="KA691" s="26"/>
      <c r="KB691" s="39"/>
    </row>
    <row r="692" spans="2:288" ht="15" customHeight="1" x14ac:dyDescent="0.25">
      <c r="B692" s="293" t="str">
        <f t="shared" si="90"/>
        <v>Desk 62</v>
      </c>
      <c r="C692" s="295" t="str">
        <f t="shared" si="95"/>
        <v/>
      </c>
      <c r="D692" s="295" t="str">
        <f t="shared" si="95"/>
        <v/>
      </c>
      <c r="E692" s="295" t="str">
        <f t="shared" si="95"/>
        <v/>
      </c>
      <c r="F692" s="295" t="str">
        <f t="shared" si="95"/>
        <v/>
      </c>
      <c r="G692" s="591" t="str">
        <f t="shared" si="95"/>
        <v/>
      </c>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39"/>
      <c r="DX692" s="26"/>
      <c r="DY692" s="26"/>
      <c r="DZ692" s="26"/>
      <c r="EA692" s="26"/>
      <c r="EB692" s="26"/>
      <c r="EC692" s="26"/>
      <c r="ED692" s="26"/>
      <c r="EE692" s="26"/>
      <c r="EF692" s="26"/>
      <c r="EG692" s="26"/>
      <c r="EH692" s="26"/>
      <c r="EI692" s="26"/>
      <c r="EJ692" s="26"/>
      <c r="EK692" s="26"/>
      <c r="EL692" s="26"/>
      <c r="EM692" s="26"/>
      <c r="EN692" s="26"/>
      <c r="EO692" s="26"/>
      <c r="EP692" s="26"/>
      <c r="EQ692" s="26"/>
      <c r="ER692" s="39"/>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c r="GU692" s="26"/>
      <c r="GV692" s="26"/>
      <c r="GW692" s="26"/>
      <c r="GX692" s="26"/>
      <c r="GY692" s="26"/>
      <c r="GZ692" s="26"/>
      <c r="HA692" s="26"/>
      <c r="HB692" s="26"/>
      <c r="HC692" s="26"/>
      <c r="HD692" s="26"/>
      <c r="HE692" s="26"/>
      <c r="HF692" s="26"/>
      <c r="HG692" s="26"/>
      <c r="HH692" s="26"/>
      <c r="HI692" s="26"/>
      <c r="HJ692" s="26"/>
      <c r="HK692" s="26"/>
      <c r="HL692" s="26"/>
      <c r="HM692" s="26"/>
      <c r="HN692" s="26"/>
      <c r="HO692" s="26"/>
      <c r="HP692" s="26"/>
      <c r="HQ692" s="26"/>
      <c r="HR692" s="26"/>
      <c r="HS692" s="26"/>
      <c r="HT692" s="26"/>
      <c r="HU692" s="26"/>
      <c r="HV692" s="26"/>
      <c r="HW692" s="26"/>
      <c r="HX692" s="26"/>
      <c r="HY692" s="26"/>
      <c r="HZ692" s="26"/>
      <c r="IA692" s="26"/>
      <c r="IB692" s="26"/>
      <c r="IC692" s="26"/>
      <c r="ID692" s="26"/>
      <c r="IE692" s="26"/>
      <c r="IF692" s="26"/>
      <c r="IG692" s="26"/>
      <c r="IH692" s="26"/>
      <c r="II692" s="26"/>
      <c r="IJ692" s="26"/>
      <c r="IK692" s="26"/>
      <c r="IL692" s="26"/>
      <c r="IM692" s="26"/>
      <c r="IN692" s="26"/>
      <c r="IO692" s="26"/>
      <c r="IP692" s="26"/>
      <c r="IQ692" s="26"/>
      <c r="IR692" s="26"/>
      <c r="IS692" s="26"/>
      <c r="IT692" s="26"/>
      <c r="IU692" s="26"/>
      <c r="IV692" s="26"/>
      <c r="IW692" s="26"/>
      <c r="IX692" s="26"/>
      <c r="IY692" s="26"/>
      <c r="IZ692" s="26"/>
      <c r="JA692" s="26"/>
      <c r="JB692" s="26"/>
      <c r="JC692" s="26"/>
      <c r="JD692" s="26"/>
      <c r="JE692" s="26"/>
      <c r="JF692" s="26"/>
      <c r="JG692" s="39"/>
      <c r="JH692" s="26"/>
      <c r="JI692" s="26"/>
      <c r="JJ692" s="26"/>
      <c r="JK692" s="26"/>
      <c r="JL692" s="26"/>
      <c r="JM692" s="26"/>
      <c r="JN692" s="26"/>
      <c r="JO692" s="26"/>
      <c r="JP692" s="26"/>
      <c r="JQ692" s="26"/>
      <c r="JR692" s="26"/>
      <c r="JS692" s="26"/>
      <c r="JT692" s="26"/>
      <c r="JU692" s="26"/>
      <c r="JV692" s="26"/>
      <c r="JW692" s="26"/>
      <c r="JX692" s="26"/>
      <c r="JY692" s="26"/>
      <c r="JZ692" s="26"/>
      <c r="KA692" s="26"/>
      <c r="KB692" s="39"/>
    </row>
    <row r="693" spans="2:288" ht="15" customHeight="1" x14ac:dyDescent="0.25">
      <c r="B693" s="293" t="str">
        <f t="shared" si="90"/>
        <v>Desk 63</v>
      </c>
      <c r="C693" s="295" t="str">
        <f t="shared" si="95"/>
        <v/>
      </c>
      <c r="D693" s="295" t="str">
        <f t="shared" si="95"/>
        <v/>
      </c>
      <c r="E693" s="295" t="str">
        <f t="shared" si="95"/>
        <v/>
      </c>
      <c r="F693" s="295" t="str">
        <f t="shared" si="95"/>
        <v/>
      </c>
      <c r="G693" s="591" t="str">
        <f t="shared" si="95"/>
        <v/>
      </c>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39"/>
      <c r="DX693" s="26"/>
      <c r="DY693" s="26"/>
      <c r="DZ693" s="26"/>
      <c r="EA693" s="26"/>
      <c r="EB693" s="26"/>
      <c r="EC693" s="26"/>
      <c r="ED693" s="26"/>
      <c r="EE693" s="26"/>
      <c r="EF693" s="26"/>
      <c r="EG693" s="26"/>
      <c r="EH693" s="26"/>
      <c r="EI693" s="26"/>
      <c r="EJ693" s="26"/>
      <c r="EK693" s="26"/>
      <c r="EL693" s="26"/>
      <c r="EM693" s="26"/>
      <c r="EN693" s="26"/>
      <c r="EO693" s="26"/>
      <c r="EP693" s="26"/>
      <c r="EQ693" s="26"/>
      <c r="ER693" s="39"/>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c r="GU693" s="26"/>
      <c r="GV693" s="26"/>
      <c r="GW693" s="26"/>
      <c r="GX693" s="26"/>
      <c r="GY693" s="26"/>
      <c r="GZ693" s="26"/>
      <c r="HA693" s="26"/>
      <c r="HB693" s="26"/>
      <c r="HC693" s="26"/>
      <c r="HD693" s="26"/>
      <c r="HE693" s="26"/>
      <c r="HF693" s="26"/>
      <c r="HG693" s="26"/>
      <c r="HH693" s="26"/>
      <c r="HI693" s="26"/>
      <c r="HJ693" s="26"/>
      <c r="HK693" s="26"/>
      <c r="HL693" s="26"/>
      <c r="HM693" s="26"/>
      <c r="HN693" s="26"/>
      <c r="HO693" s="26"/>
      <c r="HP693" s="26"/>
      <c r="HQ693" s="26"/>
      <c r="HR693" s="26"/>
      <c r="HS693" s="26"/>
      <c r="HT693" s="26"/>
      <c r="HU693" s="26"/>
      <c r="HV693" s="26"/>
      <c r="HW693" s="26"/>
      <c r="HX693" s="26"/>
      <c r="HY693" s="26"/>
      <c r="HZ693" s="26"/>
      <c r="IA693" s="26"/>
      <c r="IB693" s="26"/>
      <c r="IC693" s="26"/>
      <c r="ID693" s="26"/>
      <c r="IE693" s="26"/>
      <c r="IF693" s="26"/>
      <c r="IG693" s="26"/>
      <c r="IH693" s="26"/>
      <c r="II693" s="26"/>
      <c r="IJ693" s="26"/>
      <c r="IK693" s="26"/>
      <c r="IL693" s="26"/>
      <c r="IM693" s="26"/>
      <c r="IN693" s="26"/>
      <c r="IO693" s="26"/>
      <c r="IP693" s="26"/>
      <c r="IQ693" s="26"/>
      <c r="IR693" s="26"/>
      <c r="IS693" s="26"/>
      <c r="IT693" s="26"/>
      <c r="IU693" s="26"/>
      <c r="IV693" s="26"/>
      <c r="IW693" s="26"/>
      <c r="IX693" s="26"/>
      <c r="IY693" s="26"/>
      <c r="IZ693" s="26"/>
      <c r="JA693" s="26"/>
      <c r="JB693" s="26"/>
      <c r="JC693" s="26"/>
      <c r="JD693" s="26"/>
      <c r="JE693" s="26"/>
      <c r="JF693" s="26"/>
      <c r="JG693" s="39"/>
      <c r="JH693" s="26"/>
      <c r="JI693" s="26"/>
      <c r="JJ693" s="26"/>
      <c r="JK693" s="26"/>
      <c r="JL693" s="26"/>
      <c r="JM693" s="26"/>
      <c r="JN693" s="26"/>
      <c r="JO693" s="26"/>
      <c r="JP693" s="26"/>
      <c r="JQ693" s="26"/>
      <c r="JR693" s="26"/>
      <c r="JS693" s="26"/>
      <c r="JT693" s="26"/>
      <c r="JU693" s="26"/>
      <c r="JV693" s="26"/>
      <c r="JW693" s="26"/>
      <c r="JX693" s="26"/>
      <c r="JY693" s="26"/>
      <c r="JZ693" s="26"/>
      <c r="KA693" s="26"/>
      <c r="KB693" s="39"/>
    </row>
    <row r="694" spans="2:288" ht="15" customHeight="1" x14ac:dyDescent="0.25">
      <c r="B694" s="293" t="str">
        <f t="shared" si="90"/>
        <v>Desk 64</v>
      </c>
      <c r="C694" s="295" t="str">
        <f t="shared" si="95"/>
        <v/>
      </c>
      <c r="D694" s="295" t="str">
        <f t="shared" si="95"/>
        <v/>
      </c>
      <c r="E694" s="295" t="str">
        <f t="shared" si="95"/>
        <v/>
      </c>
      <c r="F694" s="295" t="str">
        <f t="shared" si="95"/>
        <v/>
      </c>
      <c r="G694" s="591" t="str">
        <f t="shared" si="95"/>
        <v/>
      </c>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39"/>
      <c r="DX694" s="26"/>
      <c r="DY694" s="26"/>
      <c r="DZ694" s="26"/>
      <c r="EA694" s="26"/>
      <c r="EB694" s="26"/>
      <c r="EC694" s="26"/>
      <c r="ED694" s="26"/>
      <c r="EE694" s="26"/>
      <c r="EF694" s="26"/>
      <c r="EG694" s="26"/>
      <c r="EH694" s="26"/>
      <c r="EI694" s="26"/>
      <c r="EJ694" s="26"/>
      <c r="EK694" s="26"/>
      <c r="EL694" s="26"/>
      <c r="EM694" s="26"/>
      <c r="EN694" s="26"/>
      <c r="EO694" s="26"/>
      <c r="EP694" s="26"/>
      <c r="EQ694" s="26"/>
      <c r="ER694" s="39"/>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c r="GU694" s="26"/>
      <c r="GV694" s="26"/>
      <c r="GW694" s="26"/>
      <c r="GX694" s="26"/>
      <c r="GY694" s="26"/>
      <c r="GZ694" s="26"/>
      <c r="HA694" s="26"/>
      <c r="HB694" s="26"/>
      <c r="HC694" s="26"/>
      <c r="HD694" s="26"/>
      <c r="HE694" s="26"/>
      <c r="HF694" s="26"/>
      <c r="HG694" s="26"/>
      <c r="HH694" s="26"/>
      <c r="HI694" s="26"/>
      <c r="HJ694" s="26"/>
      <c r="HK694" s="26"/>
      <c r="HL694" s="26"/>
      <c r="HM694" s="26"/>
      <c r="HN694" s="26"/>
      <c r="HO694" s="26"/>
      <c r="HP694" s="26"/>
      <c r="HQ694" s="26"/>
      <c r="HR694" s="26"/>
      <c r="HS694" s="26"/>
      <c r="HT694" s="26"/>
      <c r="HU694" s="26"/>
      <c r="HV694" s="26"/>
      <c r="HW694" s="26"/>
      <c r="HX694" s="26"/>
      <c r="HY694" s="26"/>
      <c r="HZ694" s="26"/>
      <c r="IA694" s="26"/>
      <c r="IB694" s="26"/>
      <c r="IC694" s="26"/>
      <c r="ID694" s="26"/>
      <c r="IE694" s="26"/>
      <c r="IF694" s="26"/>
      <c r="IG694" s="26"/>
      <c r="IH694" s="26"/>
      <c r="II694" s="26"/>
      <c r="IJ694" s="26"/>
      <c r="IK694" s="26"/>
      <c r="IL694" s="26"/>
      <c r="IM694" s="26"/>
      <c r="IN694" s="26"/>
      <c r="IO694" s="26"/>
      <c r="IP694" s="26"/>
      <c r="IQ694" s="26"/>
      <c r="IR694" s="26"/>
      <c r="IS694" s="26"/>
      <c r="IT694" s="26"/>
      <c r="IU694" s="26"/>
      <c r="IV694" s="26"/>
      <c r="IW694" s="26"/>
      <c r="IX694" s="26"/>
      <c r="IY694" s="26"/>
      <c r="IZ694" s="26"/>
      <c r="JA694" s="26"/>
      <c r="JB694" s="26"/>
      <c r="JC694" s="26"/>
      <c r="JD694" s="26"/>
      <c r="JE694" s="26"/>
      <c r="JF694" s="26"/>
      <c r="JG694" s="39"/>
      <c r="JH694" s="26"/>
      <c r="JI694" s="26"/>
      <c r="JJ694" s="26"/>
      <c r="JK694" s="26"/>
      <c r="JL694" s="26"/>
      <c r="JM694" s="26"/>
      <c r="JN694" s="26"/>
      <c r="JO694" s="26"/>
      <c r="JP694" s="26"/>
      <c r="JQ694" s="26"/>
      <c r="JR694" s="26"/>
      <c r="JS694" s="26"/>
      <c r="JT694" s="26"/>
      <c r="JU694" s="26"/>
      <c r="JV694" s="26"/>
      <c r="JW694" s="26"/>
      <c r="JX694" s="26"/>
      <c r="JY694" s="26"/>
      <c r="JZ694" s="26"/>
      <c r="KA694" s="26"/>
      <c r="KB694" s="39"/>
    </row>
    <row r="695" spans="2:288" ht="15" customHeight="1" x14ac:dyDescent="0.25">
      <c r="B695" s="293" t="str">
        <f t="shared" ref="B695:B730" si="96">B75</f>
        <v>Desk 65</v>
      </c>
      <c r="C695" s="295" t="str">
        <f t="shared" si="95"/>
        <v/>
      </c>
      <c r="D695" s="295" t="str">
        <f t="shared" si="95"/>
        <v/>
      </c>
      <c r="E695" s="295" t="str">
        <f t="shared" si="95"/>
        <v/>
      </c>
      <c r="F695" s="295" t="str">
        <f t="shared" si="95"/>
        <v/>
      </c>
      <c r="G695" s="591" t="str">
        <f t="shared" si="95"/>
        <v/>
      </c>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39"/>
      <c r="DX695" s="26"/>
      <c r="DY695" s="26"/>
      <c r="DZ695" s="26"/>
      <c r="EA695" s="26"/>
      <c r="EB695" s="26"/>
      <c r="EC695" s="26"/>
      <c r="ED695" s="26"/>
      <c r="EE695" s="26"/>
      <c r="EF695" s="26"/>
      <c r="EG695" s="26"/>
      <c r="EH695" s="26"/>
      <c r="EI695" s="26"/>
      <c r="EJ695" s="26"/>
      <c r="EK695" s="26"/>
      <c r="EL695" s="26"/>
      <c r="EM695" s="26"/>
      <c r="EN695" s="26"/>
      <c r="EO695" s="26"/>
      <c r="EP695" s="26"/>
      <c r="EQ695" s="26"/>
      <c r="ER695" s="39"/>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c r="GU695" s="26"/>
      <c r="GV695" s="26"/>
      <c r="GW695" s="26"/>
      <c r="GX695" s="26"/>
      <c r="GY695" s="26"/>
      <c r="GZ695" s="26"/>
      <c r="HA695" s="26"/>
      <c r="HB695" s="26"/>
      <c r="HC695" s="26"/>
      <c r="HD695" s="26"/>
      <c r="HE695" s="26"/>
      <c r="HF695" s="26"/>
      <c r="HG695" s="26"/>
      <c r="HH695" s="26"/>
      <c r="HI695" s="26"/>
      <c r="HJ695" s="26"/>
      <c r="HK695" s="26"/>
      <c r="HL695" s="26"/>
      <c r="HM695" s="26"/>
      <c r="HN695" s="26"/>
      <c r="HO695" s="26"/>
      <c r="HP695" s="26"/>
      <c r="HQ695" s="26"/>
      <c r="HR695" s="26"/>
      <c r="HS695" s="26"/>
      <c r="HT695" s="26"/>
      <c r="HU695" s="26"/>
      <c r="HV695" s="26"/>
      <c r="HW695" s="26"/>
      <c r="HX695" s="26"/>
      <c r="HY695" s="26"/>
      <c r="HZ695" s="26"/>
      <c r="IA695" s="26"/>
      <c r="IB695" s="26"/>
      <c r="IC695" s="26"/>
      <c r="ID695" s="26"/>
      <c r="IE695" s="26"/>
      <c r="IF695" s="26"/>
      <c r="IG695" s="26"/>
      <c r="IH695" s="26"/>
      <c r="II695" s="26"/>
      <c r="IJ695" s="26"/>
      <c r="IK695" s="26"/>
      <c r="IL695" s="26"/>
      <c r="IM695" s="26"/>
      <c r="IN695" s="26"/>
      <c r="IO695" s="26"/>
      <c r="IP695" s="26"/>
      <c r="IQ695" s="26"/>
      <c r="IR695" s="26"/>
      <c r="IS695" s="26"/>
      <c r="IT695" s="26"/>
      <c r="IU695" s="26"/>
      <c r="IV695" s="26"/>
      <c r="IW695" s="26"/>
      <c r="IX695" s="26"/>
      <c r="IY695" s="26"/>
      <c r="IZ695" s="26"/>
      <c r="JA695" s="26"/>
      <c r="JB695" s="26"/>
      <c r="JC695" s="26"/>
      <c r="JD695" s="26"/>
      <c r="JE695" s="26"/>
      <c r="JF695" s="26"/>
      <c r="JG695" s="39"/>
      <c r="JH695" s="26"/>
      <c r="JI695" s="26"/>
      <c r="JJ695" s="26"/>
      <c r="JK695" s="26"/>
      <c r="JL695" s="26"/>
      <c r="JM695" s="26"/>
      <c r="JN695" s="26"/>
      <c r="JO695" s="26"/>
      <c r="JP695" s="26"/>
      <c r="JQ695" s="26"/>
      <c r="JR695" s="26"/>
      <c r="JS695" s="26"/>
      <c r="JT695" s="26"/>
      <c r="JU695" s="26"/>
      <c r="JV695" s="26"/>
      <c r="JW695" s="26"/>
      <c r="JX695" s="26"/>
      <c r="JY695" s="26"/>
      <c r="JZ695" s="26"/>
      <c r="KA695" s="26"/>
      <c r="KB695" s="39"/>
    </row>
    <row r="696" spans="2:288" ht="15" customHeight="1" x14ac:dyDescent="0.25">
      <c r="B696" s="293" t="str">
        <f t="shared" si="96"/>
        <v>Desk 66</v>
      </c>
      <c r="C696" s="295" t="str">
        <f t="shared" ref="C696:G711" si="97">IF(ISBLANK(C76), "", C76)</f>
        <v/>
      </c>
      <c r="D696" s="295" t="str">
        <f t="shared" si="97"/>
        <v/>
      </c>
      <c r="E696" s="295" t="str">
        <f t="shared" si="97"/>
        <v/>
      </c>
      <c r="F696" s="295" t="str">
        <f t="shared" si="97"/>
        <v/>
      </c>
      <c r="G696" s="591" t="str">
        <f t="shared" si="97"/>
        <v/>
      </c>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39"/>
      <c r="DX696" s="26"/>
      <c r="DY696" s="26"/>
      <c r="DZ696" s="26"/>
      <c r="EA696" s="26"/>
      <c r="EB696" s="26"/>
      <c r="EC696" s="26"/>
      <c r="ED696" s="26"/>
      <c r="EE696" s="26"/>
      <c r="EF696" s="26"/>
      <c r="EG696" s="26"/>
      <c r="EH696" s="26"/>
      <c r="EI696" s="26"/>
      <c r="EJ696" s="26"/>
      <c r="EK696" s="26"/>
      <c r="EL696" s="26"/>
      <c r="EM696" s="26"/>
      <c r="EN696" s="26"/>
      <c r="EO696" s="26"/>
      <c r="EP696" s="26"/>
      <c r="EQ696" s="26"/>
      <c r="ER696" s="39"/>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c r="GU696" s="26"/>
      <c r="GV696" s="26"/>
      <c r="GW696" s="26"/>
      <c r="GX696" s="26"/>
      <c r="GY696" s="26"/>
      <c r="GZ696" s="26"/>
      <c r="HA696" s="26"/>
      <c r="HB696" s="26"/>
      <c r="HC696" s="26"/>
      <c r="HD696" s="26"/>
      <c r="HE696" s="26"/>
      <c r="HF696" s="26"/>
      <c r="HG696" s="26"/>
      <c r="HH696" s="26"/>
      <c r="HI696" s="26"/>
      <c r="HJ696" s="26"/>
      <c r="HK696" s="26"/>
      <c r="HL696" s="26"/>
      <c r="HM696" s="26"/>
      <c r="HN696" s="26"/>
      <c r="HO696" s="26"/>
      <c r="HP696" s="26"/>
      <c r="HQ696" s="26"/>
      <c r="HR696" s="26"/>
      <c r="HS696" s="26"/>
      <c r="HT696" s="26"/>
      <c r="HU696" s="26"/>
      <c r="HV696" s="26"/>
      <c r="HW696" s="26"/>
      <c r="HX696" s="26"/>
      <c r="HY696" s="26"/>
      <c r="HZ696" s="26"/>
      <c r="IA696" s="26"/>
      <c r="IB696" s="26"/>
      <c r="IC696" s="26"/>
      <c r="ID696" s="26"/>
      <c r="IE696" s="26"/>
      <c r="IF696" s="26"/>
      <c r="IG696" s="26"/>
      <c r="IH696" s="26"/>
      <c r="II696" s="26"/>
      <c r="IJ696" s="26"/>
      <c r="IK696" s="26"/>
      <c r="IL696" s="26"/>
      <c r="IM696" s="26"/>
      <c r="IN696" s="26"/>
      <c r="IO696" s="26"/>
      <c r="IP696" s="26"/>
      <c r="IQ696" s="26"/>
      <c r="IR696" s="26"/>
      <c r="IS696" s="26"/>
      <c r="IT696" s="26"/>
      <c r="IU696" s="26"/>
      <c r="IV696" s="26"/>
      <c r="IW696" s="26"/>
      <c r="IX696" s="26"/>
      <c r="IY696" s="26"/>
      <c r="IZ696" s="26"/>
      <c r="JA696" s="26"/>
      <c r="JB696" s="26"/>
      <c r="JC696" s="26"/>
      <c r="JD696" s="26"/>
      <c r="JE696" s="26"/>
      <c r="JF696" s="26"/>
      <c r="JG696" s="39"/>
      <c r="JH696" s="26"/>
      <c r="JI696" s="26"/>
      <c r="JJ696" s="26"/>
      <c r="JK696" s="26"/>
      <c r="JL696" s="26"/>
      <c r="JM696" s="26"/>
      <c r="JN696" s="26"/>
      <c r="JO696" s="26"/>
      <c r="JP696" s="26"/>
      <c r="JQ696" s="26"/>
      <c r="JR696" s="26"/>
      <c r="JS696" s="26"/>
      <c r="JT696" s="26"/>
      <c r="JU696" s="26"/>
      <c r="JV696" s="26"/>
      <c r="JW696" s="26"/>
      <c r="JX696" s="26"/>
      <c r="JY696" s="26"/>
      <c r="JZ696" s="26"/>
      <c r="KA696" s="26"/>
      <c r="KB696" s="39"/>
    </row>
    <row r="697" spans="2:288" ht="15" customHeight="1" x14ac:dyDescent="0.25">
      <c r="B697" s="293" t="str">
        <f t="shared" si="96"/>
        <v>Desk 67</v>
      </c>
      <c r="C697" s="295" t="str">
        <f t="shared" si="97"/>
        <v/>
      </c>
      <c r="D697" s="295" t="str">
        <f t="shared" si="97"/>
        <v/>
      </c>
      <c r="E697" s="295" t="str">
        <f t="shared" si="97"/>
        <v/>
      </c>
      <c r="F697" s="295" t="str">
        <f t="shared" si="97"/>
        <v/>
      </c>
      <c r="G697" s="591" t="str">
        <f t="shared" si="97"/>
        <v/>
      </c>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39"/>
      <c r="DX697" s="26"/>
      <c r="DY697" s="26"/>
      <c r="DZ697" s="26"/>
      <c r="EA697" s="26"/>
      <c r="EB697" s="26"/>
      <c r="EC697" s="26"/>
      <c r="ED697" s="26"/>
      <c r="EE697" s="26"/>
      <c r="EF697" s="26"/>
      <c r="EG697" s="26"/>
      <c r="EH697" s="26"/>
      <c r="EI697" s="26"/>
      <c r="EJ697" s="26"/>
      <c r="EK697" s="26"/>
      <c r="EL697" s="26"/>
      <c r="EM697" s="26"/>
      <c r="EN697" s="26"/>
      <c r="EO697" s="26"/>
      <c r="EP697" s="26"/>
      <c r="EQ697" s="26"/>
      <c r="ER697" s="39"/>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c r="GU697" s="26"/>
      <c r="GV697" s="26"/>
      <c r="GW697" s="26"/>
      <c r="GX697" s="26"/>
      <c r="GY697" s="26"/>
      <c r="GZ697" s="26"/>
      <c r="HA697" s="26"/>
      <c r="HB697" s="26"/>
      <c r="HC697" s="26"/>
      <c r="HD697" s="26"/>
      <c r="HE697" s="26"/>
      <c r="HF697" s="26"/>
      <c r="HG697" s="26"/>
      <c r="HH697" s="26"/>
      <c r="HI697" s="26"/>
      <c r="HJ697" s="26"/>
      <c r="HK697" s="26"/>
      <c r="HL697" s="26"/>
      <c r="HM697" s="26"/>
      <c r="HN697" s="26"/>
      <c r="HO697" s="26"/>
      <c r="HP697" s="26"/>
      <c r="HQ697" s="26"/>
      <c r="HR697" s="26"/>
      <c r="HS697" s="26"/>
      <c r="HT697" s="26"/>
      <c r="HU697" s="26"/>
      <c r="HV697" s="26"/>
      <c r="HW697" s="26"/>
      <c r="HX697" s="26"/>
      <c r="HY697" s="26"/>
      <c r="HZ697" s="26"/>
      <c r="IA697" s="26"/>
      <c r="IB697" s="26"/>
      <c r="IC697" s="26"/>
      <c r="ID697" s="26"/>
      <c r="IE697" s="26"/>
      <c r="IF697" s="26"/>
      <c r="IG697" s="26"/>
      <c r="IH697" s="26"/>
      <c r="II697" s="26"/>
      <c r="IJ697" s="26"/>
      <c r="IK697" s="26"/>
      <c r="IL697" s="26"/>
      <c r="IM697" s="26"/>
      <c r="IN697" s="26"/>
      <c r="IO697" s="26"/>
      <c r="IP697" s="26"/>
      <c r="IQ697" s="26"/>
      <c r="IR697" s="26"/>
      <c r="IS697" s="26"/>
      <c r="IT697" s="26"/>
      <c r="IU697" s="26"/>
      <c r="IV697" s="26"/>
      <c r="IW697" s="26"/>
      <c r="IX697" s="26"/>
      <c r="IY697" s="26"/>
      <c r="IZ697" s="26"/>
      <c r="JA697" s="26"/>
      <c r="JB697" s="26"/>
      <c r="JC697" s="26"/>
      <c r="JD697" s="26"/>
      <c r="JE697" s="26"/>
      <c r="JF697" s="26"/>
      <c r="JG697" s="39"/>
      <c r="JH697" s="26"/>
      <c r="JI697" s="26"/>
      <c r="JJ697" s="26"/>
      <c r="JK697" s="26"/>
      <c r="JL697" s="26"/>
      <c r="JM697" s="26"/>
      <c r="JN697" s="26"/>
      <c r="JO697" s="26"/>
      <c r="JP697" s="26"/>
      <c r="JQ697" s="26"/>
      <c r="JR697" s="26"/>
      <c r="JS697" s="26"/>
      <c r="JT697" s="26"/>
      <c r="JU697" s="26"/>
      <c r="JV697" s="26"/>
      <c r="JW697" s="26"/>
      <c r="JX697" s="26"/>
      <c r="JY697" s="26"/>
      <c r="JZ697" s="26"/>
      <c r="KA697" s="26"/>
      <c r="KB697" s="39"/>
    </row>
    <row r="698" spans="2:288" ht="15" customHeight="1" x14ac:dyDescent="0.25">
      <c r="B698" s="293" t="str">
        <f t="shared" si="96"/>
        <v>Desk 68</v>
      </c>
      <c r="C698" s="295" t="str">
        <f t="shared" si="97"/>
        <v/>
      </c>
      <c r="D698" s="295" t="str">
        <f t="shared" si="97"/>
        <v/>
      </c>
      <c r="E698" s="295" t="str">
        <f t="shared" si="97"/>
        <v/>
      </c>
      <c r="F698" s="295" t="str">
        <f t="shared" si="97"/>
        <v/>
      </c>
      <c r="G698" s="591" t="str">
        <f t="shared" si="97"/>
        <v/>
      </c>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39"/>
      <c r="DX698" s="26"/>
      <c r="DY698" s="26"/>
      <c r="DZ698" s="26"/>
      <c r="EA698" s="26"/>
      <c r="EB698" s="26"/>
      <c r="EC698" s="26"/>
      <c r="ED698" s="26"/>
      <c r="EE698" s="26"/>
      <c r="EF698" s="26"/>
      <c r="EG698" s="26"/>
      <c r="EH698" s="26"/>
      <c r="EI698" s="26"/>
      <c r="EJ698" s="26"/>
      <c r="EK698" s="26"/>
      <c r="EL698" s="26"/>
      <c r="EM698" s="26"/>
      <c r="EN698" s="26"/>
      <c r="EO698" s="26"/>
      <c r="EP698" s="26"/>
      <c r="EQ698" s="26"/>
      <c r="ER698" s="39"/>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c r="GU698" s="26"/>
      <c r="GV698" s="26"/>
      <c r="GW698" s="26"/>
      <c r="GX698" s="26"/>
      <c r="GY698" s="26"/>
      <c r="GZ698" s="26"/>
      <c r="HA698" s="26"/>
      <c r="HB698" s="26"/>
      <c r="HC698" s="26"/>
      <c r="HD698" s="26"/>
      <c r="HE698" s="26"/>
      <c r="HF698" s="26"/>
      <c r="HG698" s="26"/>
      <c r="HH698" s="26"/>
      <c r="HI698" s="26"/>
      <c r="HJ698" s="26"/>
      <c r="HK698" s="26"/>
      <c r="HL698" s="26"/>
      <c r="HM698" s="26"/>
      <c r="HN698" s="26"/>
      <c r="HO698" s="26"/>
      <c r="HP698" s="26"/>
      <c r="HQ698" s="26"/>
      <c r="HR698" s="26"/>
      <c r="HS698" s="26"/>
      <c r="HT698" s="26"/>
      <c r="HU698" s="26"/>
      <c r="HV698" s="26"/>
      <c r="HW698" s="26"/>
      <c r="HX698" s="26"/>
      <c r="HY698" s="26"/>
      <c r="HZ698" s="26"/>
      <c r="IA698" s="26"/>
      <c r="IB698" s="26"/>
      <c r="IC698" s="26"/>
      <c r="ID698" s="26"/>
      <c r="IE698" s="26"/>
      <c r="IF698" s="26"/>
      <c r="IG698" s="26"/>
      <c r="IH698" s="26"/>
      <c r="II698" s="26"/>
      <c r="IJ698" s="26"/>
      <c r="IK698" s="26"/>
      <c r="IL698" s="26"/>
      <c r="IM698" s="26"/>
      <c r="IN698" s="26"/>
      <c r="IO698" s="26"/>
      <c r="IP698" s="26"/>
      <c r="IQ698" s="26"/>
      <c r="IR698" s="26"/>
      <c r="IS698" s="26"/>
      <c r="IT698" s="26"/>
      <c r="IU698" s="26"/>
      <c r="IV698" s="26"/>
      <c r="IW698" s="26"/>
      <c r="IX698" s="26"/>
      <c r="IY698" s="26"/>
      <c r="IZ698" s="26"/>
      <c r="JA698" s="26"/>
      <c r="JB698" s="26"/>
      <c r="JC698" s="26"/>
      <c r="JD698" s="26"/>
      <c r="JE698" s="26"/>
      <c r="JF698" s="26"/>
      <c r="JG698" s="39"/>
      <c r="JH698" s="26"/>
      <c r="JI698" s="26"/>
      <c r="JJ698" s="26"/>
      <c r="JK698" s="26"/>
      <c r="JL698" s="26"/>
      <c r="JM698" s="26"/>
      <c r="JN698" s="26"/>
      <c r="JO698" s="26"/>
      <c r="JP698" s="26"/>
      <c r="JQ698" s="26"/>
      <c r="JR698" s="26"/>
      <c r="JS698" s="26"/>
      <c r="JT698" s="26"/>
      <c r="JU698" s="26"/>
      <c r="JV698" s="26"/>
      <c r="JW698" s="26"/>
      <c r="JX698" s="26"/>
      <c r="JY698" s="26"/>
      <c r="JZ698" s="26"/>
      <c r="KA698" s="26"/>
      <c r="KB698" s="39"/>
    </row>
    <row r="699" spans="2:288" ht="15" customHeight="1" x14ac:dyDescent="0.25">
      <c r="B699" s="293" t="str">
        <f t="shared" si="96"/>
        <v>Desk 69</v>
      </c>
      <c r="C699" s="295" t="str">
        <f t="shared" si="97"/>
        <v/>
      </c>
      <c r="D699" s="295" t="str">
        <f t="shared" si="97"/>
        <v/>
      </c>
      <c r="E699" s="295" t="str">
        <f t="shared" si="97"/>
        <v/>
      </c>
      <c r="F699" s="295" t="str">
        <f t="shared" si="97"/>
        <v/>
      </c>
      <c r="G699" s="591" t="str">
        <f t="shared" si="97"/>
        <v/>
      </c>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39"/>
      <c r="DX699" s="26"/>
      <c r="DY699" s="26"/>
      <c r="DZ699" s="26"/>
      <c r="EA699" s="26"/>
      <c r="EB699" s="26"/>
      <c r="EC699" s="26"/>
      <c r="ED699" s="26"/>
      <c r="EE699" s="26"/>
      <c r="EF699" s="26"/>
      <c r="EG699" s="26"/>
      <c r="EH699" s="26"/>
      <c r="EI699" s="26"/>
      <c r="EJ699" s="26"/>
      <c r="EK699" s="26"/>
      <c r="EL699" s="26"/>
      <c r="EM699" s="26"/>
      <c r="EN699" s="26"/>
      <c r="EO699" s="26"/>
      <c r="EP699" s="26"/>
      <c r="EQ699" s="26"/>
      <c r="ER699" s="39"/>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c r="GU699" s="26"/>
      <c r="GV699" s="26"/>
      <c r="GW699" s="26"/>
      <c r="GX699" s="26"/>
      <c r="GY699" s="26"/>
      <c r="GZ699" s="26"/>
      <c r="HA699" s="26"/>
      <c r="HB699" s="26"/>
      <c r="HC699" s="26"/>
      <c r="HD699" s="26"/>
      <c r="HE699" s="26"/>
      <c r="HF699" s="26"/>
      <c r="HG699" s="26"/>
      <c r="HH699" s="26"/>
      <c r="HI699" s="26"/>
      <c r="HJ699" s="26"/>
      <c r="HK699" s="26"/>
      <c r="HL699" s="26"/>
      <c r="HM699" s="26"/>
      <c r="HN699" s="26"/>
      <c r="HO699" s="26"/>
      <c r="HP699" s="26"/>
      <c r="HQ699" s="26"/>
      <c r="HR699" s="26"/>
      <c r="HS699" s="26"/>
      <c r="HT699" s="26"/>
      <c r="HU699" s="26"/>
      <c r="HV699" s="26"/>
      <c r="HW699" s="26"/>
      <c r="HX699" s="26"/>
      <c r="HY699" s="26"/>
      <c r="HZ699" s="26"/>
      <c r="IA699" s="26"/>
      <c r="IB699" s="26"/>
      <c r="IC699" s="26"/>
      <c r="ID699" s="26"/>
      <c r="IE699" s="26"/>
      <c r="IF699" s="26"/>
      <c r="IG699" s="26"/>
      <c r="IH699" s="26"/>
      <c r="II699" s="26"/>
      <c r="IJ699" s="26"/>
      <c r="IK699" s="26"/>
      <c r="IL699" s="26"/>
      <c r="IM699" s="26"/>
      <c r="IN699" s="26"/>
      <c r="IO699" s="26"/>
      <c r="IP699" s="26"/>
      <c r="IQ699" s="26"/>
      <c r="IR699" s="26"/>
      <c r="IS699" s="26"/>
      <c r="IT699" s="26"/>
      <c r="IU699" s="26"/>
      <c r="IV699" s="26"/>
      <c r="IW699" s="26"/>
      <c r="IX699" s="26"/>
      <c r="IY699" s="26"/>
      <c r="IZ699" s="26"/>
      <c r="JA699" s="26"/>
      <c r="JB699" s="26"/>
      <c r="JC699" s="26"/>
      <c r="JD699" s="26"/>
      <c r="JE699" s="26"/>
      <c r="JF699" s="26"/>
      <c r="JG699" s="39"/>
      <c r="JH699" s="26"/>
      <c r="JI699" s="26"/>
      <c r="JJ699" s="26"/>
      <c r="JK699" s="26"/>
      <c r="JL699" s="26"/>
      <c r="JM699" s="26"/>
      <c r="JN699" s="26"/>
      <c r="JO699" s="26"/>
      <c r="JP699" s="26"/>
      <c r="JQ699" s="26"/>
      <c r="JR699" s="26"/>
      <c r="JS699" s="26"/>
      <c r="JT699" s="26"/>
      <c r="JU699" s="26"/>
      <c r="JV699" s="26"/>
      <c r="JW699" s="26"/>
      <c r="JX699" s="26"/>
      <c r="JY699" s="26"/>
      <c r="JZ699" s="26"/>
      <c r="KA699" s="26"/>
      <c r="KB699" s="39"/>
    </row>
    <row r="700" spans="2:288" ht="15" customHeight="1" x14ac:dyDescent="0.25">
      <c r="B700" s="293" t="str">
        <f t="shared" si="96"/>
        <v>Desk 70</v>
      </c>
      <c r="C700" s="295" t="str">
        <f t="shared" si="97"/>
        <v/>
      </c>
      <c r="D700" s="295" t="str">
        <f t="shared" si="97"/>
        <v/>
      </c>
      <c r="E700" s="295" t="str">
        <f t="shared" si="97"/>
        <v/>
      </c>
      <c r="F700" s="295" t="str">
        <f t="shared" si="97"/>
        <v/>
      </c>
      <c r="G700" s="591" t="str">
        <f t="shared" si="97"/>
        <v/>
      </c>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39"/>
      <c r="DX700" s="26"/>
      <c r="DY700" s="26"/>
      <c r="DZ700" s="26"/>
      <c r="EA700" s="26"/>
      <c r="EB700" s="26"/>
      <c r="EC700" s="26"/>
      <c r="ED700" s="26"/>
      <c r="EE700" s="26"/>
      <c r="EF700" s="26"/>
      <c r="EG700" s="26"/>
      <c r="EH700" s="26"/>
      <c r="EI700" s="26"/>
      <c r="EJ700" s="26"/>
      <c r="EK700" s="26"/>
      <c r="EL700" s="26"/>
      <c r="EM700" s="26"/>
      <c r="EN700" s="26"/>
      <c r="EO700" s="26"/>
      <c r="EP700" s="26"/>
      <c r="EQ700" s="26"/>
      <c r="ER700" s="39"/>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c r="GU700" s="26"/>
      <c r="GV700" s="26"/>
      <c r="GW700" s="26"/>
      <c r="GX700" s="26"/>
      <c r="GY700" s="26"/>
      <c r="GZ700" s="26"/>
      <c r="HA700" s="26"/>
      <c r="HB700" s="26"/>
      <c r="HC700" s="26"/>
      <c r="HD700" s="26"/>
      <c r="HE700" s="26"/>
      <c r="HF700" s="26"/>
      <c r="HG700" s="26"/>
      <c r="HH700" s="26"/>
      <c r="HI700" s="26"/>
      <c r="HJ700" s="26"/>
      <c r="HK700" s="26"/>
      <c r="HL700" s="26"/>
      <c r="HM700" s="26"/>
      <c r="HN700" s="26"/>
      <c r="HO700" s="26"/>
      <c r="HP700" s="26"/>
      <c r="HQ700" s="26"/>
      <c r="HR700" s="26"/>
      <c r="HS700" s="26"/>
      <c r="HT700" s="26"/>
      <c r="HU700" s="26"/>
      <c r="HV700" s="26"/>
      <c r="HW700" s="26"/>
      <c r="HX700" s="26"/>
      <c r="HY700" s="26"/>
      <c r="HZ700" s="26"/>
      <c r="IA700" s="26"/>
      <c r="IB700" s="26"/>
      <c r="IC700" s="26"/>
      <c r="ID700" s="26"/>
      <c r="IE700" s="26"/>
      <c r="IF700" s="26"/>
      <c r="IG700" s="26"/>
      <c r="IH700" s="26"/>
      <c r="II700" s="26"/>
      <c r="IJ700" s="26"/>
      <c r="IK700" s="26"/>
      <c r="IL700" s="26"/>
      <c r="IM700" s="26"/>
      <c r="IN700" s="26"/>
      <c r="IO700" s="26"/>
      <c r="IP700" s="26"/>
      <c r="IQ700" s="26"/>
      <c r="IR700" s="26"/>
      <c r="IS700" s="26"/>
      <c r="IT700" s="26"/>
      <c r="IU700" s="26"/>
      <c r="IV700" s="26"/>
      <c r="IW700" s="26"/>
      <c r="IX700" s="26"/>
      <c r="IY700" s="26"/>
      <c r="IZ700" s="26"/>
      <c r="JA700" s="26"/>
      <c r="JB700" s="26"/>
      <c r="JC700" s="26"/>
      <c r="JD700" s="26"/>
      <c r="JE700" s="26"/>
      <c r="JF700" s="26"/>
      <c r="JG700" s="39"/>
      <c r="JH700" s="26"/>
      <c r="JI700" s="26"/>
      <c r="JJ700" s="26"/>
      <c r="JK700" s="26"/>
      <c r="JL700" s="26"/>
      <c r="JM700" s="26"/>
      <c r="JN700" s="26"/>
      <c r="JO700" s="26"/>
      <c r="JP700" s="26"/>
      <c r="JQ700" s="26"/>
      <c r="JR700" s="26"/>
      <c r="JS700" s="26"/>
      <c r="JT700" s="26"/>
      <c r="JU700" s="26"/>
      <c r="JV700" s="26"/>
      <c r="JW700" s="26"/>
      <c r="JX700" s="26"/>
      <c r="JY700" s="26"/>
      <c r="JZ700" s="26"/>
      <c r="KA700" s="26"/>
      <c r="KB700" s="39"/>
    </row>
    <row r="701" spans="2:288" ht="15" customHeight="1" x14ac:dyDescent="0.25">
      <c r="B701" s="293" t="str">
        <f t="shared" si="96"/>
        <v>Desk 71</v>
      </c>
      <c r="C701" s="295" t="str">
        <f t="shared" si="97"/>
        <v/>
      </c>
      <c r="D701" s="295" t="str">
        <f t="shared" si="97"/>
        <v/>
      </c>
      <c r="E701" s="295" t="str">
        <f t="shared" si="97"/>
        <v/>
      </c>
      <c r="F701" s="295" t="str">
        <f t="shared" si="97"/>
        <v/>
      </c>
      <c r="G701" s="591" t="str">
        <f t="shared" si="97"/>
        <v/>
      </c>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39"/>
      <c r="DX701" s="26"/>
      <c r="DY701" s="26"/>
      <c r="DZ701" s="26"/>
      <c r="EA701" s="26"/>
      <c r="EB701" s="26"/>
      <c r="EC701" s="26"/>
      <c r="ED701" s="26"/>
      <c r="EE701" s="26"/>
      <c r="EF701" s="26"/>
      <c r="EG701" s="26"/>
      <c r="EH701" s="26"/>
      <c r="EI701" s="26"/>
      <c r="EJ701" s="26"/>
      <c r="EK701" s="26"/>
      <c r="EL701" s="26"/>
      <c r="EM701" s="26"/>
      <c r="EN701" s="26"/>
      <c r="EO701" s="26"/>
      <c r="EP701" s="26"/>
      <c r="EQ701" s="26"/>
      <c r="ER701" s="39"/>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c r="GU701" s="26"/>
      <c r="GV701" s="26"/>
      <c r="GW701" s="26"/>
      <c r="GX701" s="26"/>
      <c r="GY701" s="26"/>
      <c r="GZ701" s="26"/>
      <c r="HA701" s="26"/>
      <c r="HB701" s="26"/>
      <c r="HC701" s="26"/>
      <c r="HD701" s="26"/>
      <c r="HE701" s="26"/>
      <c r="HF701" s="26"/>
      <c r="HG701" s="26"/>
      <c r="HH701" s="26"/>
      <c r="HI701" s="26"/>
      <c r="HJ701" s="26"/>
      <c r="HK701" s="26"/>
      <c r="HL701" s="26"/>
      <c r="HM701" s="26"/>
      <c r="HN701" s="26"/>
      <c r="HO701" s="26"/>
      <c r="HP701" s="26"/>
      <c r="HQ701" s="26"/>
      <c r="HR701" s="26"/>
      <c r="HS701" s="26"/>
      <c r="HT701" s="26"/>
      <c r="HU701" s="26"/>
      <c r="HV701" s="26"/>
      <c r="HW701" s="26"/>
      <c r="HX701" s="26"/>
      <c r="HY701" s="26"/>
      <c r="HZ701" s="26"/>
      <c r="IA701" s="26"/>
      <c r="IB701" s="26"/>
      <c r="IC701" s="26"/>
      <c r="ID701" s="26"/>
      <c r="IE701" s="26"/>
      <c r="IF701" s="26"/>
      <c r="IG701" s="26"/>
      <c r="IH701" s="26"/>
      <c r="II701" s="26"/>
      <c r="IJ701" s="26"/>
      <c r="IK701" s="26"/>
      <c r="IL701" s="26"/>
      <c r="IM701" s="26"/>
      <c r="IN701" s="26"/>
      <c r="IO701" s="26"/>
      <c r="IP701" s="26"/>
      <c r="IQ701" s="26"/>
      <c r="IR701" s="26"/>
      <c r="IS701" s="26"/>
      <c r="IT701" s="26"/>
      <c r="IU701" s="26"/>
      <c r="IV701" s="26"/>
      <c r="IW701" s="26"/>
      <c r="IX701" s="26"/>
      <c r="IY701" s="26"/>
      <c r="IZ701" s="26"/>
      <c r="JA701" s="26"/>
      <c r="JB701" s="26"/>
      <c r="JC701" s="26"/>
      <c r="JD701" s="26"/>
      <c r="JE701" s="26"/>
      <c r="JF701" s="26"/>
      <c r="JG701" s="39"/>
      <c r="JH701" s="26"/>
      <c r="JI701" s="26"/>
      <c r="JJ701" s="26"/>
      <c r="JK701" s="26"/>
      <c r="JL701" s="26"/>
      <c r="JM701" s="26"/>
      <c r="JN701" s="26"/>
      <c r="JO701" s="26"/>
      <c r="JP701" s="26"/>
      <c r="JQ701" s="26"/>
      <c r="JR701" s="26"/>
      <c r="JS701" s="26"/>
      <c r="JT701" s="26"/>
      <c r="JU701" s="26"/>
      <c r="JV701" s="26"/>
      <c r="JW701" s="26"/>
      <c r="JX701" s="26"/>
      <c r="JY701" s="26"/>
      <c r="JZ701" s="26"/>
      <c r="KA701" s="26"/>
      <c r="KB701" s="39"/>
    </row>
    <row r="702" spans="2:288" ht="15" customHeight="1" x14ac:dyDescent="0.25">
      <c r="B702" s="293" t="str">
        <f t="shared" si="96"/>
        <v>Desk 72</v>
      </c>
      <c r="C702" s="295" t="str">
        <f t="shared" si="97"/>
        <v/>
      </c>
      <c r="D702" s="295" t="str">
        <f t="shared" si="97"/>
        <v/>
      </c>
      <c r="E702" s="295" t="str">
        <f t="shared" si="97"/>
        <v/>
      </c>
      <c r="F702" s="295" t="str">
        <f t="shared" si="97"/>
        <v/>
      </c>
      <c r="G702" s="591" t="str">
        <f t="shared" si="97"/>
        <v/>
      </c>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39"/>
      <c r="DX702" s="26"/>
      <c r="DY702" s="26"/>
      <c r="DZ702" s="26"/>
      <c r="EA702" s="26"/>
      <c r="EB702" s="26"/>
      <c r="EC702" s="26"/>
      <c r="ED702" s="26"/>
      <c r="EE702" s="26"/>
      <c r="EF702" s="26"/>
      <c r="EG702" s="26"/>
      <c r="EH702" s="26"/>
      <c r="EI702" s="26"/>
      <c r="EJ702" s="26"/>
      <c r="EK702" s="26"/>
      <c r="EL702" s="26"/>
      <c r="EM702" s="26"/>
      <c r="EN702" s="26"/>
      <c r="EO702" s="26"/>
      <c r="EP702" s="26"/>
      <c r="EQ702" s="26"/>
      <c r="ER702" s="39"/>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c r="GU702" s="26"/>
      <c r="GV702" s="26"/>
      <c r="GW702" s="26"/>
      <c r="GX702" s="26"/>
      <c r="GY702" s="26"/>
      <c r="GZ702" s="26"/>
      <c r="HA702" s="26"/>
      <c r="HB702" s="26"/>
      <c r="HC702" s="26"/>
      <c r="HD702" s="26"/>
      <c r="HE702" s="26"/>
      <c r="HF702" s="26"/>
      <c r="HG702" s="26"/>
      <c r="HH702" s="26"/>
      <c r="HI702" s="26"/>
      <c r="HJ702" s="26"/>
      <c r="HK702" s="26"/>
      <c r="HL702" s="26"/>
      <c r="HM702" s="26"/>
      <c r="HN702" s="26"/>
      <c r="HO702" s="26"/>
      <c r="HP702" s="26"/>
      <c r="HQ702" s="26"/>
      <c r="HR702" s="26"/>
      <c r="HS702" s="26"/>
      <c r="HT702" s="26"/>
      <c r="HU702" s="26"/>
      <c r="HV702" s="26"/>
      <c r="HW702" s="26"/>
      <c r="HX702" s="26"/>
      <c r="HY702" s="26"/>
      <c r="HZ702" s="26"/>
      <c r="IA702" s="26"/>
      <c r="IB702" s="26"/>
      <c r="IC702" s="26"/>
      <c r="ID702" s="26"/>
      <c r="IE702" s="26"/>
      <c r="IF702" s="26"/>
      <c r="IG702" s="26"/>
      <c r="IH702" s="26"/>
      <c r="II702" s="26"/>
      <c r="IJ702" s="26"/>
      <c r="IK702" s="26"/>
      <c r="IL702" s="26"/>
      <c r="IM702" s="26"/>
      <c r="IN702" s="26"/>
      <c r="IO702" s="26"/>
      <c r="IP702" s="26"/>
      <c r="IQ702" s="26"/>
      <c r="IR702" s="26"/>
      <c r="IS702" s="26"/>
      <c r="IT702" s="26"/>
      <c r="IU702" s="26"/>
      <c r="IV702" s="26"/>
      <c r="IW702" s="26"/>
      <c r="IX702" s="26"/>
      <c r="IY702" s="26"/>
      <c r="IZ702" s="26"/>
      <c r="JA702" s="26"/>
      <c r="JB702" s="26"/>
      <c r="JC702" s="26"/>
      <c r="JD702" s="26"/>
      <c r="JE702" s="26"/>
      <c r="JF702" s="26"/>
      <c r="JG702" s="39"/>
      <c r="JH702" s="26"/>
      <c r="JI702" s="26"/>
      <c r="JJ702" s="26"/>
      <c r="JK702" s="26"/>
      <c r="JL702" s="26"/>
      <c r="JM702" s="26"/>
      <c r="JN702" s="26"/>
      <c r="JO702" s="26"/>
      <c r="JP702" s="26"/>
      <c r="JQ702" s="26"/>
      <c r="JR702" s="26"/>
      <c r="JS702" s="26"/>
      <c r="JT702" s="26"/>
      <c r="JU702" s="26"/>
      <c r="JV702" s="26"/>
      <c r="JW702" s="26"/>
      <c r="JX702" s="26"/>
      <c r="JY702" s="26"/>
      <c r="JZ702" s="26"/>
      <c r="KA702" s="26"/>
      <c r="KB702" s="39"/>
    </row>
    <row r="703" spans="2:288" ht="15" customHeight="1" x14ac:dyDescent="0.25">
      <c r="B703" s="293" t="str">
        <f t="shared" si="96"/>
        <v>Desk 73</v>
      </c>
      <c r="C703" s="295" t="str">
        <f t="shared" si="97"/>
        <v/>
      </c>
      <c r="D703" s="295" t="str">
        <f t="shared" si="97"/>
        <v/>
      </c>
      <c r="E703" s="295" t="str">
        <f t="shared" si="97"/>
        <v/>
      </c>
      <c r="F703" s="295" t="str">
        <f t="shared" si="97"/>
        <v/>
      </c>
      <c r="G703" s="591" t="str">
        <f t="shared" si="97"/>
        <v/>
      </c>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39"/>
      <c r="DX703" s="26"/>
      <c r="DY703" s="26"/>
      <c r="DZ703" s="26"/>
      <c r="EA703" s="26"/>
      <c r="EB703" s="26"/>
      <c r="EC703" s="26"/>
      <c r="ED703" s="26"/>
      <c r="EE703" s="26"/>
      <c r="EF703" s="26"/>
      <c r="EG703" s="26"/>
      <c r="EH703" s="26"/>
      <c r="EI703" s="26"/>
      <c r="EJ703" s="26"/>
      <c r="EK703" s="26"/>
      <c r="EL703" s="26"/>
      <c r="EM703" s="26"/>
      <c r="EN703" s="26"/>
      <c r="EO703" s="26"/>
      <c r="EP703" s="26"/>
      <c r="EQ703" s="26"/>
      <c r="ER703" s="39"/>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c r="GU703" s="26"/>
      <c r="GV703" s="26"/>
      <c r="GW703" s="26"/>
      <c r="GX703" s="26"/>
      <c r="GY703" s="26"/>
      <c r="GZ703" s="26"/>
      <c r="HA703" s="26"/>
      <c r="HB703" s="26"/>
      <c r="HC703" s="26"/>
      <c r="HD703" s="26"/>
      <c r="HE703" s="26"/>
      <c r="HF703" s="26"/>
      <c r="HG703" s="26"/>
      <c r="HH703" s="26"/>
      <c r="HI703" s="26"/>
      <c r="HJ703" s="26"/>
      <c r="HK703" s="26"/>
      <c r="HL703" s="26"/>
      <c r="HM703" s="26"/>
      <c r="HN703" s="26"/>
      <c r="HO703" s="26"/>
      <c r="HP703" s="26"/>
      <c r="HQ703" s="26"/>
      <c r="HR703" s="26"/>
      <c r="HS703" s="26"/>
      <c r="HT703" s="26"/>
      <c r="HU703" s="26"/>
      <c r="HV703" s="26"/>
      <c r="HW703" s="26"/>
      <c r="HX703" s="26"/>
      <c r="HY703" s="26"/>
      <c r="HZ703" s="26"/>
      <c r="IA703" s="26"/>
      <c r="IB703" s="26"/>
      <c r="IC703" s="26"/>
      <c r="ID703" s="26"/>
      <c r="IE703" s="26"/>
      <c r="IF703" s="26"/>
      <c r="IG703" s="26"/>
      <c r="IH703" s="26"/>
      <c r="II703" s="26"/>
      <c r="IJ703" s="26"/>
      <c r="IK703" s="26"/>
      <c r="IL703" s="26"/>
      <c r="IM703" s="26"/>
      <c r="IN703" s="26"/>
      <c r="IO703" s="26"/>
      <c r="IP703" s="26"/>
      <c r="IQ703" s="26"/>
      <c r="IR703" s="26"/>
      <c r="IS703" s="26"/>
      <c r="IT703" s="26"/>
      <c r="IU703" s="26"/>
      <c r="IV703" s="26"/>
      <c r="IW703" s="26"/>
      <c r="IX703" s="26"/>
      <c r="IY703" s="26"/>
      <c r="IZ703" s="26"/>
      <c r="JA703" s="26"/>
      <c r="JB703" s="26"/>
      <c r="JC703" s="26"/>
      <c r="JD703" s="26"/>
      <c r="JE703" s="26"/>
      <c r="JF703" s="26"/>
      <c r="JG703" s="39"/>
      <c r="JH703" s="26"/>
      <c r="JI703" s="26"/>
      <c r="JJ703" s="26"/>
      <c r="JK703" s="26"/>
      <c r="JL703" s="26"/>
      <c r="JM703" s="26"/>
      <c r="JN703" s="26"/>
      <c r="JO703" s="26"/>
      <c r="JP703" s="26"/>
      <c r="JQ703" s="26"/>
      <c r="JR703" s="26"/>
      <c r="JS703" s="26"/>
      <c r="JT703" s="26"/>
      <c r="JU703" s="26"/>
      <c r="JV703" s="26"/>
      <c r="JW703" s="26"/>
      <c r="JX703" s="26"/>
      <c r="JY703" s="26"/>
      <c r="JZ703" s="26"/>
      <c r="KA703" s="26"/>
      <c r="KB703" s="39"/>
    </row>
    <row r="704" spans="2:288" ht="15" customHeight="1" x14ac:dyDescent="0.25">
      <c r="B704" s="293" t="str">
        <f t="shared" si="96"/>
        <v>Desk 74</v>
      </c>
      <c r="C704" s="295" t="str">
        <f t="shared" si="97"/>
        <v/>
      </c>
      <c r="D704" s="295" t="str">
        <f t="shared" si="97"/>
        <v/>
      </c>
      <c r="E704" s="295" t="str">
        <f t="shared" si="97"/>
        <v/>
      </c>
      <c r="F704" s="295" t="str">
        <f t="shared" si="97"/>
        <v/>
      </c>
      <c r="G704" s="591" t="str">
        <f t="shared" si="97"/>
        <v/>
      </c>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39"/>
      <c r="DX704" s="26"/>
      <c r="DY704" s="26"/>
      <c r="DZ704" s="26"/>
      <c r="EA704" s="26"/>
      <c r="EB704" s="26"/>
      <c r="EC704" s="26"/>
      <c r="ED704" s="26"/>
      <c r="EE704" s="26"/>
      <c r="EF704" s="26"/>
      <c r="EG704" s="26"/>
      <c r="EH704" s="26"/>
      <c r="EI704" s="26"/>
      <c r="EJ704" s="26"/>
      <c r="EK704" s="26"/>
      <c r="EL704" s="26"/>
      <c r="EM704" s="26"/>
      <c r="EN704" s="26"/>
      <c r="EO704" s="26"/>
      <c r="EP704" s="26"/>
      <c r="EQ704" s="26"/>
      <c r="ER704" s="39"/>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c r="GU704" s="26"/>
      <c r="GV704" s="26"/>
      <c r="GW704" s="26"/>
      <c r="GX704" s="26"/>
      <c r="GY704" s="26"/>
      <c r="GZ704" s="26"/>
      <c r="HA704" s="26"/>
      <c r="HB704" s="26"/>
      <c r="HC704" s="26"/>
      <c r="HD704" s="26"/>
      <c r="HE704" s="26"/>
      <c r="HF704" s="26"/>
      <c r="HG704" s="26"/>
      <c r="HH704" s="26"/>
      <c r="HI704" s="26"/>
      <c r="HJ704" s="26"/>
      <c r="HK704" s="26"/>
      <c r="HL704" s="26"/>
      <c r="HM704" s="26"/>
      <c r="HN704" s="26"/>
      <c r="HO704" s="26"/>
      <c r="HP704" s="26"/>
      <c r="HQ704" s="26"/>
      <c r="HR704" s="26"/>
      <c r="HS704" s="26"/>
      <c r="HT704" s="26"/>
      <c r="HU704" s="26"/>
      <c r="HV704" s="26"/>
      <c r="HW704" s="26"/>
      <c r="HX704" s="26"/>
      <c r="HY704" s="26"/>
      <c r="HZ704" s="26"/>
      <c r="IA704" s="26"/>
      <c r="IB704" s="26"/>
      <c r="IC704" s="26"/>
      <c r="ID704" s="26"/>
      <c r="IE704" s="26"/>
      <c r="IF704" s="26"/>
      <c r="IG704" s="26"/>
      <c r="IH704" s="26"/>
      <c r="II704" s="26"/>
      <c r="IJ704" s="26"/>
      <c r="IK704" s="26"/>
      <c r="IL704" s="26"/>
      <c r="IM704" s="26"/>
      <c r="IN704" s="26"/>
      <c r="IO704" s="26"/>
      <c r="IP704" s="26"/>
      <c r="IQ704" s="26"/>
      <c r="IR704" s="26"/>
      <c r="IS704" s="26"/>
      <c r="IT704" s="26"/>
      <c r="IU704" s="26"/>
      <c r="IV704" s="26"/>
      <c r="IW704" s="26"/>
      <c r="IX704" s="26"/>
      <c r="IY704" s="26"/>
      <c r="IZ704" s="26"/>
      <c r="JA704" s="26"/>
      <c r="JB704" s="26"/>
      <c r="JC704" s="26"/>
      <c r="JD704" s="26"/>
      <c r="JE704" s="26"/>
      <c r="JF704" s="26"/>
      <c r="JG704" s="39"/>
      <c r="JH704" s="26"/>
      <c r="JI704" s="26"/>
      <c r="JJ704" s="26"/>
      <c r="JK704" s="26"/>
      <c r="JL704" s="26"/>
      <c r="JM704" s="26"/>
      <c r="JN704" s="26"/>
      <c r="JO704" s="26"/>
      <c r="JP704" s="26"/>
      <c r="JQ704" s="26"/>
      <c r="JR704" s="26"/>
      <c r="JS704" s="26"/>
      <c r="JT704" s="26"/>
      <c r="JU704" s="26"/>
      <c r="JV704" s="26"/>
      <c r="JW704" s="26"/>
      <c r="JX704" s="26"/>
      <c r="JY704" s="26"/>
      <c r="JZ704" s="26"/>
      <c r="KA704" s="26"/>
      <c r="KB704" s="39"/>
    </row>
    <row r="705" spans="2:288" ht="15" customHeight="1" x14ac:dyDescent="0.25">
      <c r="B705" s="293" t="str">
        <f t="shared" si="96"/>
        <v>Desk 75</v>
      </c>
      <c r="C705" s="295" t="str">
        <f t="shared" si="97"/>
        <v/>
      </c>
      <c r="D705" s="295" t="str">
        <f t="shared" si="97"/>
        <v/>
      </c>
      <c r="E705" s="295" t="str">
        <f t="shared" si="97"/>
        <v/>
      </c>
      <c r="F705" s="295" t="str">
        <f t="shared" si="97"/>
        <v/>
      </c>
      <c r="G705" s="591" t="str">
        <f t="shared" si="97"/>
        <v/>
      </c>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39"/>
      <c r="DX705" s="26"/>
      <c r="DY705" s="26"/>
      <c r="DZ705" s="26"/>
      <c r="EA705" s="26"/>
      <c r="EB705" s="26"/>
      <c r="EC705" s="26"/>
      <c r="ED705" s="26"/>
      <c r="EE705" s="26"/>
      <c r="EF705" s="26"/>
      <c r="EG705" s="26"/>
      <c r="EH705" s="26"/>
      <c r="EI705" s="26"/>
      <c r="EJ705" s="26"/>
      <c r="EK705" s="26"/>
      <c r="EL705" s="26"/>
      <c r="EM705" s="26"/>
      <c r="EN705" s="26"/>
      <c r="EO705" s="26"/>
      <c r="EP705" s="26"/>
      <c r="EQ705" s="26"/>
      <c r="ER705" s="39"/>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c r="GU705" s="26"/>
      <c r="GV705" s="26"/>
      <c r="GW705" s="26"/>
      <c r="GX705" s="26"/>
      <c r="GY705" s="26"/>
      <c r="GZ705" s="26"/>
      <c r="HA705" s="26"/>
      <c r="HB705" s="26"/>
      <c r="HC705" s="26"/>
      <c r="HD705" s="26"/>
      <c r="HE705" s="26"/>
      <c r="HF705" s="26"/>
      <c r="HG705" s="26"/>
      <c r="HH705" s="26"/>
      <c r="HI705" s="26"/>
      <c r="HJ705" s="26"/>
      <c r="HK705" s="26"/>
      <c r="HL705" s="26"/>
      <c r="HM705" s="26"/>
      <c r="HN705" s="26"/>
      <c r="HO705" s="26"/>
      <c r="HP705" s="26"/>
      <c r="HQ705" s="26"/>
      <c r="HR705" s="26"/>
      <c r="HS705" s="26"/>
      <c r="HT705" s="26"/>
      <c r="HU705" s="26"/>
      <c r="HV705" s="26"/>
      <c r="HW705" s="26"/>
      <c r="HX705" s="26"/>
      <c r="HY705" s="26"/>
      <c r="HZ705" s="26"/>
      <c r="IA705" s="26"/>
      <c r="IB705" s="26"/>
      <c r="IC705" s="26"/>
      <c r="ID705" s="26"/>
      <c r="IE705" s="26"/>
      <c r="IF705" s="26"/>
      <c r="IG705" s="26"/>
      <c r="IH705" s="26"/>
      <c r="II705" s="26"/>
      <c r="IJ705" s="26"/>
      <c r="IK705" s="26"/>
      <c r="IL705" s="26"/>
      <c r="IM705" s="26"/>
      <c r="IN705" s="26"/>
      <c r="IO705" s="26"/>
      <c r="IP705" s="26"/>
      <c r="IQ705" s="26"/>
      <c r="IR705" s="26"/>
      <c r="IS705" s="26"/>
      <c r="IT705" s="26"/>
      <c r="IU705" s="26"/>
      <c r="IV705" s="26"/>
      <c r="IW705" s="26"/>
      <c r="IX705" s="26"/>
      <c r="IY705" s="26"/>
      <c r="IZ705" s="26"/>
      <c r="JA705" s="26"/>
      <c r="JB705" s="26"/>
      <c r="JC705" s="26"/>
      <c r="JD705" s="26"/>
      <c r="JE705" s="26"/>
      <c r="JF705" s="26"/>
      <c r="JG705" s="39"/>
      <c r="JH705" s="26"/>
      <c r="JI705" s="26"/>
      <c r="JJ705" s="26"/>
      <c r="JK705" s="26"/>
      <c r="JL705" s="26"/>
      <c r="JM705" s="26"/>
      <c r="JN705" s="26"/>
      <c r="JO705" s="26"/>
      <c r="JP705" s="26"/>
      <c r="JQ705" s="26"/>
      <c r="JR705" s="26"/>
      <c r="JS705" s="26"/>
      <c r="JT705" s="26"/>
      <c r="JU705" s="26"/>
      <c r="JV705" s="26"/>
      <c r="JW705" s="26"/>
      <c r="JX705" s="26"/>
      <c r="JY705" s="26"/>
      <c r="JZ705" s="26"/>
      <c r="KA705" s="26"/>
      <c r="KB705" s="39"/>
    </row>
    <row r="706" spans="2:288" ht="15" customHeight="1" x14ac:dyDescent="0.25">
      <c r="B706" s="293" t="str">
        <f t="shared" si="96"/>
        <v>Desk 76</v>
      </c>
      <c r="C706" s="295" t="str">
        <f t="shared" si="97"/>
        <v/>
      </c>
      <c r="D706" s="295" t="str">
        <f t="shared" si="97"/>
        <v/>
      </c>
      <c r="E706" s="295" t="str">
        <f t="shared" si="97"/>
        <v/>
      </c>
      <c r="F706" s="295" t="str">
        <f t="shared" si="97"/>
        <v/>
      </c>
      <c r="G706" s="591" t="str">
        <f t="shared" si="97"/>
        <v/>
      </c>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39"/>
      <c r="DX706" s="26"/>
      <c r="DY706" s="26"/>
      <c r="DZ706" s="26"/>
      <c r="EA706" s="26"/>
      <c r="EB706" s="26"/>
      <c r="EC706" s="26"/>
      <c r="ED706" s="26"/>
      <c r="EE706" s="26"/>
      <c r="EF706" s="26"/>
      <c r="EG706" s="26"/>
      <c r="EH706" s="26"/>
      <c r="EI706" s="26"/>
      <c r="EJ706" s="26"/>
      <c r="EK706" s="26"/>
      <c r="EL706" s="26"/>
      <c r="EM706" s="26"/>
      <c r="EN706" s="26"/>
      <c r="EO706" s="26"/>
      <c r="EP706" s="26"/>
      <c r="EQ706" s="26"/>
      <c r="ER706" s="39"/>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c r="GU706" s="26"/>
      <c r="GV706" s="26"/>
      <c r="GW706" s="26"/>
      <c r="GX706" s="26"/>
      <c r="GY706" s="26"/>
      <c r="GZ706" s="26"/>
      <c r="HA706" s="26"/>
      <c r="HB706" s="26"/>
      <c r="HC706" s="26"/>
      <c r="HD706" s="26"/>
      <c r="HE706" s="26"/>
      <c r="HF706" s="26"/>
      <c r="HG706" s="26"/>
      <c r="HH706" s="26"/>
      <c r="HI706" s="26"/>
      <c r="HJ706" s="26"/>
      <c r="HK706" s="26"/>
      <c r="HL706" s="26"/>
      <c r="HM706" s="26"/>
      <c r="HN706" s="26"/>
      <c r="HO706" s="26"/>
      <c r="HP706" s="26"/>
      <c r="HQ706" s="26"/>
      <c r="HR706" s="26"/>
      <c r="HS706" s="26"/>
      <c r="HT706" s="26"/>
      <c r="HU706" s="26"/>
      <c r="HV706" s="26"/>
      <c r="HW706" s="26"/>
      <c r="HX706" s="26"/>
      <c r="HY706" s="26"/>
      <c r="HZ706" s="26"/>
      <c r="IA706" s="26"/>
      <c r="IB706" s="26"/>
      <c r="IC706" s="26"/>
      <c r="ID706" s="26"/>
      <c r="IE706" s="26"/>
      <c r="IF706" s="26"/>
      <c r="IG706" s="26"/>
      <c r="IH706" s="26"/>
      <c r="II706" s="26"/>
      <c r="IJ706" s="26"/>
      <c r="IK706" s="26"/>
      <c r="IL706" s="26"/>
      <c r="IM706" s="26"/>
      <c r="IN706" s="26"/>
      <c r="IO706" s="26"/>
      <c r="IP706" s="26"/>
      <c r="IQ706" s="26"/>
      <c r="IR706" s="26"/>
      <c r="IS706" s="26"/>
      <c r="IT706" s="26"/>
      <c r="IU706" s="26"/>
      <c r="IV706" s="26"/>
      <c r="IW706" s="26"/>
      <c r="IX706" s="26"/>
      <c r="IY706" s="26"/>
      <c r="IZ706" s="26"/>
      <c r="JA706" s="26"/>
      <c r="JB706" s="26"/>
      <c r="JC706" s="26"/>
      <c r="JD706" s="26"/>
      <c r="JE706" s="26"/>
      <c r="JF706" s="26"/>
      <c r="JG706" s="39"/>
      <c r="JH706" s="26"/>
      <c r="JI706" s="26"/>
      <c r="JJ706" s="26"/>
      <c r="JK706" s="26"/>
      <c r="JL706" s="26"/>
      <c r="JM706" s="26"/>
      <c r="JN706" s="26"/>
      <c r="JO706" s="26"/>
      <c r="JP706" s="26"/>
      <c r="JQ706" s="26"/>
      <c r="JR706" s="26"/>
      <c r="JS706" s="26"/>
      <c r="JT706" s="26"/>
      <c r="JU706" s="26"/>
      <c r="JV706" s="26"/>
      <c r="JW706" s="26"/>
      <c r="JX706" s="26"/>
      <c r="JY706" s="26"/>
      <c r="JZ706" s="26"/>
      <c r="KA706" s="26"/>
      <c r="KB706" s="39"/>
    </row>
    <row r="707" spans="2:288" ht="15" customHeight="1" x14ac:dyDescent="0.25">
      <c r="B707" s="293" t="str">
        <f t="shared" si="96"/>
        <v>Desk 77</v>
      </c>
      <c r="C707" s="295" t="str">
        <f t="shared" si="97"/>
        <v/>
      </c>
      <c r="D707" s="295" t="str">
        <f t="shared" si="97"/>
        <v/>
      </c>
      <c r="E707" s="295" t="str">
        <f t="shared" si="97"/>
        <v/>
      </c>
      <c r="F707" s="295" t="str">
        <f t="shared" si="97"/>
        <v/>
      </c>
      <c r="G707" s="591" t="str">
        <f t="shared" si="97"/>
        <v/>
      </c>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39"/>
      <c r="DX707" s="26"/>
      <c r="DY707" s="26"/>
      <c r="DZ707" s="26"/>
      <c r="EA707" s="26"/>
      <c r="EB707" s="26"/>
      <c r="EC707" s="26"/>
      <c r="ED707" s="26"/>
      <c r="EE707" s="26"/>
      <c r="EF707" s="26"/>
      <c r="EG707" s="26"/>
      <c r="EH707" s="26"/>
      <c r="EI707" s="26"/>
      <c r="EJ707" s="26"/>
      <c r="EK707" s="26"/>
      <c r="EL707" s="26"/>
      <c r="EM707" s="26"/>
      <c r="EN707" s="26"/>
      <c r="EO707" s="26"/>
      <c r="EP707" s="26"/>
      <c r="EQ707" s="26"/>
      <c r="ER707" s="39"/>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c r="GU707" s="26"/>
      <c r="GV707" s="26"/>
      <c r="GW707" s="26"/>
      <c r="GX707" s="26"/>
      <c r="GY707" s="26"/>
      <c r="GZ707" s="26"/>
      <c r="HA707" s="26"/>
      <c r="HB707" s="26"/>
      <c r="HC707" s="26"/>
      <c r="HD707" s="26"/>
      <c r="HE707" s="26"/>
      <c r="HF707" s="26"/>
      <c r="HG707" s="26"/>
      <c r="HH707" s="26"/>
      <c r="HI707" s="26"/>
      <c r="HJ707" s="26"/>
      <c r="HK707" s="26"/>
      <c r="HL707" s="26"/>
      <c r="HM707" s="26"/>
      <c r="HN707" s="26"/>
      <c r="HO707" s="26"/>
      <c r="HP707" s="26"/>
      <c r="HQ707" s="26"/>
      <c r="HR707" s="26"/>
      <c r="HS707" s="26"/>
      <c r="HT707" s="26"/>
      <c r="HU707" s="26"/>
      <c r="HV707" s="26"/>
      <c r="HW707" s="26"/>
      <c r="HX707" s="26"/>
      <c r="HY707" s="26"/>
      <c r="HZ707" s="26"/>
      <c r="IA707" s="26"/>
      <c r="IB707" s="26"/>
      <c r="IC707" s="26"/>
      <c r="ID707" s="26"/>
      <c r="IE707" s="26"/>
      <c r="IF707" s="26"/>
      <c r="IG707" s="26"/>
      <c r="IH707" s="26"/>
      <c r="II707" s="26"/>
      <c r="IJ707" s="26"/>
      <c r="IK707" s="26"/>
      <c r="IL707" s="26"/>
      <c r="IM707" s="26"/>
      <c r="IN707" s="26"/>
      <c r="IO707" s="26"/>
      <c r="IP707" s="26"/>
      <c r="IQ707" s="26"/>
      <c r="IR707" s="26"/>
      <c r="IS707" s="26"/>
      <c r="IT707" s="26"/>
      <c r="IU707" s="26"/>
      <c r="IV707" s="26"/>
      <c r="IW707" s="26"/>
      <c r="IX707" s="26"/>
      <c r="IY707" s="26"/>
      <c r="IZ707" s="26"/>
      <c r="JA707" s="26"/>
      <c r="JB707" s="26"/>
      <c r="JC707" s="26"/>
      <c r="JD707" s="26"/>
      <c r="JE707" s="26"/>
      <c r="JF707" s="26"/>
      <c r="JG707" s="39"/>
      <c r="JH707" s="26"/>
      <c r="JI707" s="26"/>
      <c r="JJ707" s="26"/>
      <c r="JK707" s="26"/>
      <c r="JL707" s="26"/>
      <c r="JM707" s="26"/>
      <c r="JN707" s="26"/>
      <c r="JO707" s="26"/>
      <c r="JP707" s="26"/>
      <c r="JQ707" s="26"/>
      <c r="JR707" s="26"/>
      <c r="JS707" s="26"/>
      <c r="JT707" s="26"/>
      <c r="JU707" s="26"/>
      <c r="JV707" s="26"/>
      <c r="JW707" s="26"/>
      <c r="JX707" s="26"/>
      <c r="JY707" s="26"/>
      <c r="JZ707" s="26"/>
      <c r="KA707" s="26"/>
      <c r="KB707" s="39"/>
    </row>
    <row r="708" spans="2:288" ht="15" customHeight="1" x14ac:dyDescent="0.25">
      <c r="B708" s="293" t="str">
        <f t="shared" si="96"/>
        <v>Desk 78</v>
      </c>
      <c r="C708" s="295" t="str">
        <f t="shared" si="97"/>
        <v/>
      </c>
      <c r="D708" s="295" t="str">
        <f t="shared" si="97"/>
        <v/>
      </c>
      <c r="E708" s="295" t="str">
        <f t="shared" si="97"/>
        <v/>
      </c>
      <c r="F708" s="295" t="str">
        <f t="shared" si="97"/>
        <v/>
      </c>
      <c r="G708" s="591" t="str">
        <f t="shared" si="97"/>
        <v/>
      </c>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39"/>
      <c r="DX708" s="26"/>
      <c r="DY708" s="26"/>
      <c r="DZ708" s="26"/>
      <c r="EA708" s="26"/>
      <c r="EB708" s="26"/>
      <c r="EC708" s="26"/>
      <c r="ED708" s="26"/>
      <c r="EE708" s="26"/>
      <c r="EF708" s="26"/>
      <c r="EG708" s="26"/>
      <c r="EH708" s="26"/>
      <c r="EI708" s="26"/>
      <c r="EJ708" s="26"/>
      <c r="EK708" s="26"/>
      <c r="EL708" s="26"/>
      <c r="EM708" s="26"/>
      <c r="EN708" s="26"/>
      <c r="EO708" s="26"/>
      <c r="EP708" s="26"/>
      <c r="EQ708" s="26"/>
      <c r="ER708" s="39"/>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c r="GU708" s="26"/>
      <c r="GV708" s="26"/>
      <c r="GW708" s="26"/>
      <c r="GX708" s="26"/>
      <c r="GY708" s="26"/>
      <c r="GZ708" s="26"/>
      <c r="HA708" s="26"/>
      <c r="HB708" s="26"/>
      <c r="HC708" s="26"/>
      <c r="HD708" s="26"/>
      <c r="HE708" s="26"/>
      <c r="HF708" s="26"/>
      <c r="HG708" s="26"/>
      <c r="HH708" s="26"/>
      <c r="HI708" s="26"/>
      <c r="HJ708" s="26"/>
      <c r="HK708" s="26"/>
      <c r="HL708" s="26"/>
      <c r="HM708" s="26"/>
      <c r="HN708" s="26"/>
      <c r="HO708" s="26"/>
      <c r="HP708" s="26"/>
      <c r="HQ708" s="26"/>
      <c r="HR708" s="26"/>
      <c r="HS708" s="26"/>
      <c r="HT708" s="26"/>
      <c r="HU708" s="26"/>
      <c r="HV708" s="26"/>
      <c r="HW708" s="26"/>
      <c r="HX708" s="26"/>
      <c r="HY708" s="26"/>
      <c r="HZ708" s="26"/>
      <c r="IA708" s="26"/>
      <c r="IB708" s="26"/>
      <c r="IC708" s="26"/>
      <c r="ID708" s="26"/>
      <c r="IE708" s="26"/>
      <c r="IF708" s="26"/>
      <c r="IG708" s="26"/>
      <c r="IH708" s="26"/>
      <c r="II708" s="26"/>
      <c r="IJ708" s="26"/>
      <c r="IK708" s="26"/>
      <c r="IL708" s="26"/>
      <c r="IM708" s="26"/>
      <c r="IN708" s="26"/>
      <c r="IO708" s="26"/>
      <c r="IP708" s="26"/>
      <c r="IQ708" s="26"/>
      <c r="IR708" s="26"/>
      <c r="IS708" s="26"/>
      <c r="IT708" s="26"/>
      <c r="IU708" s="26"/>
      <c r="IV708" s="26"/>
      <c r="IW708" s="26"/>
      <c r="IX708" s="26"/>
      <c r="IY708" s="26"/>
      <c r="IZ708" s="26"/>
      <c r="JA708" s="26"/>
      <c r="JB708" s="26"/>
      <c r="JC708" s="26"/>
      <c r="JD708" s="26"/>
      <c r="JE708" s="26"/>
      <c r="JF708" s="26"/>
      <c r="JG708" s="39"/>
      <c r="JH708" s="26"/>
      <c r="JI708" s="26"/>
      <c r="JJ708" s="26"/>
      <c r="JK708" s="26"/>
      <c r="JL708" s="26"/>
      <c r="JM708" s="26"/>
      <c r="JN708" s="26"/>
      <c r="JO708" s="26"/>
      <c r="JP708" s="26"/>
      <c r="JQ708" s="26"/>
      <c r="JR708" s="26"/>
      <c r="JS708" s="26"/>
      <c r="JT708" s="26"/>
      <c r="JU708" s="26"/>
      <c r="JV708" s="26"/>
      <c r="JW708" s="26"/>
      <c r="JX708" s="26"/>
      <c r="JY708" s="26"/>
      <c r="JZ708" s="26"/>
      <c r="KA708" s="26"/>
      <c r="KB708" s="39"/>
    </row>
    <row r="709" spans="2:288" ht="15" customHeight="1" x14ac:dyDescent="0.25">
      <c r="B709" s="293" t="str">
        <f t="shared" si="96"/>
        <v>Desk 79</v>
      </c>
      <c r="C709" s="295" t="str">
        <f t="shared" si="97"/>
        <v/>
      </c>
      <c r="D709" s="295" t="str">
        <f t="shared" si="97"/>
        <v/>
      </c>
      <c r="E709" s="295" t="str">
        <f t="shared" si="97"/>
        <v/>
      </c>
      <c r="F709" s="295" t="str">
        <f t="shared" si="97"/>
        <v/>
      </c>
      <c r="G709" s="591" t="str">
        <f t="shared" si="97"/>
        <v/>
      </c>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39"/>
      <c r="DX709" s="26"/>
      <c r="DY709" s="26"/>
      <c r="DZ709" s="26"/>
      <c r="EA709" s="26"/>
      <c r="EB709" s="26"/>
      <c r="EC709" s="26"/>
      <c r="ED709" s="26"/>
      <c r="EE709" s="26"/>
      <c r="EF709" s="26"/>
      <c r="EG709" s="26"/>
      <c r="EH709" s="26"/>
      <c r="EI709" s="26"/>
      <c r="EJ709" s="26"/>
      <c r="EK709" s="26"/>
      <c r="EL709" s="26"/>
      <c r="EM709" s="26"/>
      <c r="EN709" s="26"/>
      <c r="EO709" s="26"/>
      <c r="EP709" s="26"/>
      <c r="EQ709" s="26"/>
      <c r="ER709" s="39"/>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c r="GU709" s="26"/>
      <c r="GV709" s="26"/>
      <c r="GW709" s="26"/>
      <c r="GX709" s="26"/>
      <c r="GY709" s="26"/>
      <c r="GZ709" s="26"/>
      <c r="HA709" s="26"/>
      <c r="HB709" s="26"/>
      <c r="HC709" s="26"/>
      <c r="HD709" s="26"/>
      <c r="HE709" s="26"/>
      <c r="HF709" s="26"/>
      <c r="HG709" s="26"/>
      <c r="HH709" s="26"/>
      <c r="HI709" s="26"/>
      <c r="HJ709" s="26"/>
      <c r="HK709" s="26"/>
      <c r="HL709" s="26"/>
      <c r="HM709" s="26"/>
      <c r="HN709" s="26"/>
      <c r="HO709" s="26"/>
      <c r="HP709" s="26"/>
      <c r="HQ709" s="26"/>
      <c r="HR709" s="26"/>
      <c r="HS709" s="26"/>
      <c r="HT709" s="26"/>
      <c r="HU709" s="26"/>
      <c r="HV709" s="26"/>
      <c r="HW709" s="26"/>
      <c r="HX709" s="26"/>
      <c r="HY709" s="26"/>
      <c r="HZ709" s="26"/>
      <c r="IA709" s="26"/>
      <c r="IB709" s="26"/>
      <c r="IC709" s="26"/>
      <c r="ID709" s="26"/>
      <c r="IE709" s="26"/>
      <c r="IF709" s="26"/>
      <c r="IG709" s="26"/>
      <c r="IH709" s="26"/>
      <c r="II709" s="26"/>
      <c r="IJ709" s="26"/>
      <c r="IK709" s="26"/>
      <c r="IL709" s="26"/>
      <c r="IM709" s="26"/>
      <c r="IN709" s="26"/>
      <c r="IO709" s="26"/>
      <c r="IP709" s="26"/>
      <c r="IQ709" s="26"/>
      <c r="IR709" s="26"/>
      <c r="IS709" s="26"/>
      <c r="IT709" s="26"/>
      <c r="IU709" s="26"/>
      <c r="IV709" s="26"/>
      <c r="IW709" s="26"/>
      <c r="IX709" s="26"/>
      <c r="IY709" s="26"/>
      <c r="IZ709" s="26"/>
      <c r="JA709" s="26"/>
      <c r="JB709" s="26"/>
      <c r="JC709" s="26"/>
      <c r="JD709" s="26"/>
      <c r="JE709" s="26"/>
      <c r="JF709" s="26"/>
      <c r="JG709" s="39"/>
      <c r="JH709" s="26"/>
      <c r="JI709" s="26"/>
      <c r="JJ709" s="26"/>
      <c r="JK709" s="26"/>
      <c r="JL709" s="26"/>
      <c r="JM709" s="26"/>
      <c r="JN709" s="26"/>
      <c r="JO709" s="26"/>
      <c r="JP709" s="26"/>
      <c r="JQ709" s="26"/>
      <c r="JR709" s="26"/>
      <c r="JS709" s="26"/>
      <c r="JT709" s="26"/>
      <c r="JU709" s="26"/>
      <c r="JV709" s="26"/>
      <c r="JW709" s="26"/>
      <c r="JX709" s="26"/>
      <c r="JY709" s="26"/>
      <c r="JZ709" s="26"/>
      <c r="KA709" s="26"/>
      <c r="KB709" s="39"/>
    </row>
    <row r="710" spans="2:288" ht="15" customHeight="1" x14ac:dyDescent="0.25">
      <c r="B710" s="293" t="str">
        <f t="shared" si="96"/>
        <v>Desk 80</v>
      </c>
      <c r="C710" s="295" t="str">
        <f t="shared" si="97"/>
        <v/>
      </c>
      <c r="D710" s="295" t="str">
        <f t="shared" si="97"/>
        <v/>
      </c>
      <c r="E710" s="295" t="str">
        <f t="shared" si="97"/>
        <v/>
      </c>
      <c r="F710" s="295" t="str">
        <f t="shared" si="97"/>
        <v/>
      </c>
      <c r="G710" s="591" t="str">
        <f t="shared" si="97"/>
        <v/>
      </c>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39"/>
      <c r="DX710" s="26"/>
      <c r="DY710" s="26"/>
      <c r="DZ710" s="26"/>
      <c r="EA710" s="26"/>
      <c r="EB710" s="26"/>
      <c r="EC710" s="26"/>
      <c r="ED710" s="26"/>
      <c r="EE710" s="26"/>
      <c r="EF710" s="26"/>
      <c r="EG710" s="26"/>
      <c r="EH710" s="26"/>
      <c r="EI710" s="26"/>
      <c r="EJ710" s="26"/>
      <c r="EK710" s="26"/>
      <c r="EL710" s="26"/>
      <c r="EM710" s="26"/>
      <c r="EN710" s="26"/>
      <c r="EO710" s="26"/>
      <c r="EP710" s="26"/>
      <c r="EQ710" s="26"/>
      <c r="ER710" s="39"/>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c r="GU710" s="26"/>
      <c r="GV710" s="26"/>
      <c r="GW710" s="26"/>
      <c r="GX710" s="26"/>
      <c r="GY710" s="26"/>
      <c r="GZ710" s="26"/>
      <c r="HA710" s="26"/>
      <c r="HB710" s="26"/>
      <c r="HC710" s="26"/>
      <c r="HD710" s="26"/>
      <c r="HE710" s="26"/>
      <c r="HF710" s="26"/>
      <c r="HG710" s="26"/>
      <c r="HH710" s="26"/>
      <c r="HI710" s="26"/>
      <c r="HJ710" s="26"/>
      <c r="HK710" s="26"/>
      <c r="HL710" s="26"/>
      <c r="HM710" s="26"/>
      <c r="HN710" s="26"/>
      <c r="HO710" s="26"/>
      <c r="HP710" s="26"/>
      <c r="HQ710" s="26"/>
      <c r="HR710" s="26"/>
      <c r="HS710" s="26"/>
      <c r="HT710" s="26"/>
      <c r="HU710" s="26"/>
      <c r="HV710" s="26"/>
      <c r="HW710" s="26"/>
      <c r="HX710" s="26"/>
      <c r="HY710" s="26"/>
      <c r="HZ710" s="26"/>
      <c r="IA710" s="26"/>
      <c r="IB710" s="26"/>
      <c r="IC710" s="26"/>
      <c r="ID710" s="26"/>
      <c r="IE710" s="26"/>
      <c r="IF710" s="26"/>
      <c r="IG710" s="26"/>
      <c r="IH710" s="26"/>
      <c r="II710" s="26"/>
      <c r="IJ710" s="26"/>
      <c r="IK710" s="26"/>
      <c r="IL710" s="26"/>
      <c r="IM710" s="26"/>
      <c r="IN710" s="26"/>
      <c r="IO710" s="26"/>
      <c r="IP710" s="26"/>
      <c r="IQ710" s="26"/>
      <c r="IR710" s="26"/>
      <c r="IS710" s="26"/>
      <c r="IT710" s="26"/>
      <c r="IU710" s="26"/>
      <c r="IV710" s="26"/>
      <c r="IW710" s="26"/>
      <c r="IX710" s="26"/>
      <c r="IY710" s="26"/>
      <c r="IZ710" s="26"/>
      <c r="JA710" s="26"/>
      <c r="JB710" s="26"/>
      <c r="JC710" s="26"/>
      <c r="JD710" s="26"/>
      <c r="JE710" s="26"/>
      <c r="JF710" s="26"/>
      <c r="JG710" s="39"/>
      <c r="JH710" s="26"/>
      <c r="JI710" s="26"/>
      <c r="JJ710" s="26"/>
      <c r="JK710" s="26"/>
      <c r="JL710" s="26"/>
      <c r="JM710" s="26"/>
      <c r="JN710" s="26"/>
      <c r="JO710" s="26"/>
      <c r="JP710" s="26"/>
      <c r="JQ710" s="26"/>
      <c r="JR710" s="26"/>
      <c r="JS710" s="26"/>
      <c r="JT710" s="26"/>
      <c r="JU710" s="26"/>
      <c r="JV710" s="26"/>
      <c r="JW710" s="26"/>
      <c r="JX710" s="26"/>
      <c r="JY710" s="26"/>
      <c r="JZ710" s="26"/>
      <c r="KA710" s="26"/>
      <c r="KB710" s="39"/>
    </row>
    <row r="711" spans="2:288" ht="15" customHeight="1" x14ac:dyDescent="0.25">
      <c r="B711" s="293" t="str">
        <f t="shared" si="96"/>
        <v>Desk 81</v>
      </c>
      <c r="C711" s="295" t="str">
        <f t="shared" si="97"/>
        <v/>
      </c>
      <c r="D711" s="295" t="str">
        <f t="shared" si="97"/>
        <v/>
      </c>
      <c r="E711" s="295" t="str">
        <f t="shared" si="97"/>
        <v/>
      </c>
      <c r="F711" s="295" t="str">
        <f t="shared" si="97"/>
        <v/>
      </c>
      <c r="G711" s="591" t="str">
        <f t="shared" si="97"/>
        <v/>
      </c>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39"/>
      <c r="DX711" s="26"/>
      <c r="DY711" s="26"/>
      <c r="DZ711" s="26"/>
      <c r="EA711" s="26"/>
      <c r="EB711" s="26"/>
      <c r="EC711" s="26"/>
      <c r="ED711" s="26"/>
      <c r="EE711" s="26"/>
      <c r="EF711" s="26"/>
      <c r="EG711" s="26"/>
      <c r="EH711" s="26"/>
      <c r="EI711" s="26"/>
      <c r="EJ711" s="26"/>
      <c r="EK711" s="26"/>
      <c r="EL711" s="26"/>
      <c r="EM711" s="26"/>
      <c r="EN711" s="26"/>
      <c r="EO711" s="26"/>
      <c r="EP711" s="26"/>
      <c r="EQ711" s="26"/>
      <c r="ER711" s="39"/>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c r="GU711" s="26"/>
      <c r="GV711" s="26"/>
      <c r="GW711" s="26"/>
      <c r="GX711" s="26"/>
      <c r="GY711" s="26"/>
      <c r="GZ711" s="26"/>
      <c r="HA711" s="26"/>
      <c r="HB711" s="26"/>
      <c r="HC711" s="26"/>
      <c r="HD711" s="26"/>
      <c r="HE711" s="26"/>
      <c r="HF711" s="26"/>
      <c r="HG711" s="26"/>
      <c r="HH711" s="26"/>
      <c r="HI711" s="26"/>
      <c r="HJ711" s="26"/>
      <c r="HK711" s="26"/>
      <c r="HL711" s="26"/>
      <c r="HM711" s="26"/>
      <c r="HN711" s="26"/>
      <c r="HO711" s="26"/>
      <c r="HP711" s="26"/>
      <c r="HQ711" s="26"/>
      <c r="HR711" s="26"/>
      <c r="HS711" s="26"/>
      <c r="HT711" s="26"/>
      <c r="HU711" s="26"/>
      <c r="HV711" s="26"/>
      <c r="HW711" s="26"/>
      <c r="HX711" s="26"/>
      <c r="HY711" s="26"/>
      <c r="HZ711" s="26"/>
      <c r="IA711" s="26"/>
      <c r="IB711" s="26"/>
      <c r="IC711" s="26"/>
      <c r="ID711" s="26"/>
      <c r="IE711" s="26"/>
      <c r="IF711" s="26"/>
      <c r="IG711" s="26"/>
      <c r="IH711" s="26"/>
      <c r="II711" s="26"/>
      <c r="IJ711" s="26"/>
      <c r="IK711" s="26"/>
      <c r="IL711" s="26"/>
      <c r="IM711" s="26"/>
      <c r="IN711" s="26"/>
      <c r="IO711" s="26"/>
      <c r="IP711" s="26"/>
      <c r="IQ711" s="26"/>
      <c r="IR711" s="26"/>
      <c r="IS711" s="26"/>
      <c r="IT711" s="26"/>
      <c r="IU711" s="26"/>
      <c r="IV711" s="26"/>
      <c r="IW711" s="26"/>
      <c r="IX711" s="26"/>
      <c r="IY711" s="26"/>
      <c r="IZ711" s="26"/>
      <c r="JA711" s="26"/>
      <c r="JB711" s="26"/>
      <c r="JC711" s="26"/>
      <c r="JD711" s="26"/>
      <c r="JE711" s="26"/>
      <c r="JF711" s="26"/>
      <c r="JG711" s="39"/>
      <c r="JH711" s="26"/>
      <c r="JI711" s="26"/>
      <c r="JJ711" s="26"/>
      <c r="JK711" s="26"/>
      <c r="JL711" s="26"/>
      <c r="JM711" s="26"/>
      <c r="JN711" s="26"/>
      <c r="JO711" s="26"/>
      <c r="JP711" s="26"/>
      <c r="JQ711" s="26"/>
      <c r="JR711" s="26"/>
      <c r="JS711" s="26"/>
      <c r="JT711" s="26"/>
      <c r="JU711" s="26"/>
      <c r="JV711" s="26"/>
      <c r="JW711" s="26"/>
      <c r="JX711" s="26"/>
      <c r="JY711" s="26"/>
      <c r="JZ711" s="26"/>
      <c r="KA711" s="26"/>
      <c r="KB711" s="39"/>
    </row>
    <row r="712" spans="2:288" ht="15" customHeight="1" x14ac:dyDescent="0.25">
      <c r="B712" s="293" t="str">
        <f t="shared" si="96"/>
        <v>Desk 82</v>
      </c>
      <c r="C712" s="295" t="str">
        <f t="shared" ref="C712:G727" si="98">IF(ISBLANK(C92), "", C92)</f>
        <v/>
      </c>
      <c r="D712" s="295" t="str">
        <f t="shared" si="98"/>
        <v/>
      </c>
      <c r="E712" s="295" t="str">
        <f t="shared" si="98"/>
        <v/>
      </c>
      <c r="F712" s="295" t="str">
        <f t="shared" si="98"/>
        <v/>
      </c>
      <c r="G712" s="591" t="str">
        <f t="shared" si="98"/>
        <v/>
      </c>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39"/>
      <c r="DX712" s="26"/>
      <c r="DY712" s="26"/>
      <c r="DZ712" s="26"/>
      <c r="EA712" s="26"/>
      <c r="EB712" s="26"/>
      <c r="EC712" s="26"/>
      <c r="ED712" s="26"/>
      <c r="EE712" s="26"/>
      <c r="EF712" s="26"/>
      <c r="EG712" s="26"/>
      <c r="EH712" s="26"/>
      <c r="EI712" s="26"/>
      <c r="EJ712" s="26"/>
      <c r="EK712" s="26"/>
      <c r="EL712" s="26"/>
      <c r="EM712" s="26"/>
      <c r="EN712" s="26"/>
      <c r="EO712" s="26"/>
      <c r="EP712" s="26"/>
      <c r="EQ712" s="26"/>
      <c r="ER712" s="39"/>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c r="GU712" s="26"/>
      <c r="GV712" s="26"/>
      <c r="GW712" s="26"/>
      <c r="GX712" s="26"/>
      <c r="GY712" s="26"/>
      <c r="GZ712" s="26"/>
      <c r="HA712" s="26"/>
      <c r="HB712" s="26"/>
      <c r="HC712" s="26"/>
      <c r="HD712" s="26"/>
      <c r="HE712" s="26"/>
      <c r="HF712" s="26"/>
      <c r="HG712" s="26"/>
      <c r="HH712" s="26"/>
      <c r="HI712" s="26"/>
      <c r="HJ712" s="26"/>
      <c r="HK712" s="26"/>
      <c r="HL712" s="26"/>
      <c r="HM712" s="26"/>
      <c r="HN712" s="26"/>
      <c r="HO712" s="26"/>
      <c r="HP712" s="26"/>
      <c r="HQ712" s="26"/>
      <c r="HR712" s="26"/>
      <c r="HS712" s="26"/>
      <c r="HT712" s="26"/>
      <c r="HU712" s="26"/>
      <c r="HV712" s="26"/>
      <c r="HW712" s="26"/>
      <c r="HX712" s="26"/>
      <c r="HY712" s="26"/>
      <c r="HZ712" s="26"/>
      <c r="IA712" s="26"/>
      <c r="IB712" s="26"/>
      <c r="IC712" s="26"/>
      <c r="ID712" s="26"/>
      <c r="IE712" s="26"/>
      <c r="IF712" s="26"/>
      <c r="IG712" s="26"/>
      <c r="IH712" s="26"/>
      <c r="II712" s="26"/>
      <c r="IJ712" s="26"/>
      <c r="IK712" s="26"/>
      <c r="IL712" s="26"/>
      <c r="IM712" s="26"/>
      <c r="IN712" s="26"/>
      <c r="IO712" s="26"/>
      <c r="IP712" s="26"/>
      <c r="IQ712" s="26"/>
      <c r="IR712" s="26"/>
      <c r="IS712" s="26"/>
      <c r="IT712" s="26"/>
      <c r="IU712" s="26"/>
      <c r="IV712" s="26"/>
      <c r="IW712" s="26"/>
      <c r="IX712" s="26"/>
      <c r="IY712" s="26"/>
      <c r="IZ712" s="26"/>
      <c r="JA712" s="26"/>
      <c r="JB712" s="26"/>
      <c r="JC712" s="26"/>
      <c r="JD712" s="26"/>
      <c r="JE712" s="26"/>
      <c r="JF712" s="26"/>
      <c r="JG712" s="39"/>
      <c r="JH712" s="26"/>
      <c r="JI712" s="26"/>
      <c r="JJ712" s="26"/>
      <c r="JK712" s="26"/>
      <c r="JL712" s="26"/>
      <c r="JM712" s="26"/>
      <c r="JN712" s="26"/>
      <c r="JO712" s="26"/>
      <c r="JP712" s="26"/>
      <c r="JQ712" s="26"/>
      <c r="JR712" s="26"/>
      <c r="JS712" s="26"/>
      <c r="JT712" s="26"/>
      <c r="JU712" s="26"/>
      <c r="JV712" s="26"/>
      <c r="JW712" s="26"/>
      <c r="JX712" s="26"/>
      <c r="JY712" s="26"/>
      <c r="JZ712" s="26"/>
      <c r="KA712" s="26"/>
      <c r="KB712" s="39"/>
    </row>
    <row r="713" spans="2:288" ht="15" customHeight="1" x14ac:dyDescent="0.25">
      <c r="B713" s="293" t="str">
        <f t="shared" si="96"/>
        <v>Desk 83</v>
      </c>
      <c r="C713" s="295" t="str">
        <f t="shared" si="98"/>
        <v/>
      </c>
      <c r="D713" s="295" t="str">
        <f t="shared" si="98"/>
        <v/>
      </c>
      <c r="E713" s="295" t="str">
        <f t="shared" si="98"/>
        <v/>
      </c>
      <c r="F713" s="295" t="str">
        <f t="shared" si="98"/>
        <v/>
      </c>
      <c r="G713" s="591" t="str">
        <f t="shared" si="98"/>
        <v/>
      </c>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39"/>
      <c r="DX713" s="26"/>
      <c r="DY713" s="26"/>
      <c r="DZ713" s="26"/>
      <c r="EA713" s="26"/>
      <c r="EB713" s="26"/>
      <c r="EC713" s="26"/>
      <c r="ED713" s="26"/>
      <c r="EE713" s="26"/>
      <c r="EF713" s="26"/>
      <c r="EG713" s="26"/>
      <c r="EH713" s="26"/>
      <c r="EI713" s="26"/>
      <c r="EJ713" s="26"/>
      <c r="EK713" s="26"/>
      <c r="EL713" s="26"/>
      <c r="EM713" s="26"/>
      <c r="EN713" s="26"/>
      <c r="EO713" s="26"/>
      <c r="EP713" s="26"/>
      <c r="EQ713" s="26"/>
      <c r="ER713" s="39"/>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c r="GU713" s="26"/>
      <c r="GV713" s="26"/>
      <c r="GW713" s="26"/>
      <c r="GX713" s="26"/>
      <c r="GY713" s="26"/>
      <c r="GZ713" s="26"/>
      <c r="HA713" s="26"/>
      <c r="HB713" s="26"/>
      <c r="HC713" s="26"/>
      <c r="HD713" s="26"/>
      <c r="HE713" s="26"/>
      <c r="HF713" s="26"/>
      <c r="HG713" s="26"/>
      <c r="HH713" s="26"/>
      <c r="HI713" s="26"/>
      <c r="HJ713" s="26"/>
      <c r="HK713" s="26"/>
      <c r="HL713" s="26"/>
      <c r="HM713" s="26"/>
      <c r="HN713" s="26"/>
      <c r="HO713" s="26"/>
      <c r="HP713" s="26"/>
      <c r="HQ713" s="26"/>
      <c r="HR713" s="26"/>
      <c r="HS713" s="26"/>
      <c r="HT713" s="26"/>
      <c r="HU713" s="26"/>
      <c r="HV713" s="26"/>
      <c r="HW713" s="26"/>
      <c r="HX713" s="26"/>
      <c r="HY713" s="26"/>
      <c r="HZ713" s="26"/>
      <c r="IA713" s="26"/>
      <c r="IB713" s="26"/>
      <c r="IC713" s="26"/>
      <c r="ID713" s="26"/>
      <c r="IE713" s="26"/>
      <c r="IF713" s="26"/>
      <c r="IG713" s="26"/>
      <c r="IH713" s="26"/>
      <c r="II713" s="26"/>
      <c r="IJ713" s="26"/>
      <c r="IK713" s="26"/>
      <c r="IL713" s="26"/>
      <c r="IM713" s="26"/>
      <c r="IN713" s="26"/>
      <c r="IO713" s="26"/>
      <c r="IP713" s="26"/>
      <c r="IQ713" s="26"/>
      <c r="IR713" s="26"/>
      <c r="IS713" s="26"/>
      <c r="IT713" s="26"/>
      <c r="IU713" s="26"/>
      <c r="IV713" s="26"/>
      <c r="IW713" s="26"/>
      <c r="IX713" s="26"/>
      <c r="IY713" s="26"/>
      <c r="IZ713" s="26"/>
      <c r="JA713" s="26"/>
      <c r="JB713" s="26"/>
      <c r="JC713" s="26"/>
      <c r="JD713" s="26"/>
      <c r="JE713" s="26"/>
      <c r="JF713" s="26"/>
      <c r="JG713" s="39"/>
      <c r="JH713" s="26"/>
      <c r="JI713" s="26"/>
      <c r="JJ713" s="26"/>
      <c r="JK713" s="26"/>
      <c r="JL713" s="26"/>
      <c r="JM713" s="26"/>
      <c r="JN713" s="26"/>
      <c r="JO713" s="26"/>
      <c r="JP713" s="26"/>
      <c r="JQ713" s="26"/>
      <c r="JR713" s="26"/>
      <c r="JS713" s="26"/>
      <c r="JT713" s="26"/>
      <c r="JU713" s="26"/>
      <c r="JV713" s="26"/>
      <c r="JW713" s="26"/>
      <c r="JX713" s="26"/>
      <c r="JY713" s="26"/>
      <c r="JZ713" s="26"/>
      <c r="KA713" s="26"/>
      <c r="KB713" s="39"/>
    </row>
    <row r="714" spans="2:288" ht="15" customHeight="1" x14ac:dyDescent="0.25">
      <c r="B714" s="293" t="str">
        <f t="shared" si="96"/>
        <v>Desk 84</v>
      </c>
      <c r="C714" s="295" t="str">
        <f t="shared" si="98"/>
        <v/>
      </c>
      <c r="D714" s="295" t="str">
        <f t="shared" si="98"/>
        <v/>
      </c>
      <c r="E714" s="295" t="str">
        <f t="shared" si="98"/>
        <v/>
      </c>
      <c r="F714" s="295" t="str">
        <f t="shared" si="98"/>
        <v/>
      </c>
      <c r="G714" s="591" t="str">
        <f t="shared" si="98"/>
        <v/>
      </c>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39"/>
      <c r="DX714" s="26"/>
      <c r="DY714" s="26"/>
      <c r="DZ714" s="26"/>
      <c r="EA714" s="26"/>
      <c r="EB714" s="26"/>
      <c r="EC714" s="26"/>
      <c r="ED714" s="26"/>
      <c r="EE714" s="26"/>
      <c r="EF714" s="26"/>
      <c r="EG714" s="26"/>
      <c r="EH714" s="26"/>
      <c r="EI714" s="26"/>
      <c r="EJ714" s="26"/>
      <c r="EK714" s="26"/>
      <c r="EL714" s="26"/>
      <c r="EM714" s="26"/>
      <c r="EN714" s="26"/>
      <c r="EO714" s="26"/>
      <c r="EP714" s="26"/>
      <c r="EQ714" s="26"/>
      <c r="ER714" s="39"/>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c r="GU714" s="26"/>
      <c r="GV714" s="26"/>
      <c r="GW714" s="26"/>
      <c r="GX714" s="26"/>
      <c r="GY714" s="26"/>
      <c r="GZ714" s="26"/>
      <c r="HA714" s="26"/>
      <c r="HB714" s="26"/>
      <c r="HC714" s="26"/>
      <c r="HD714" s="26"/>
      <c r="HE714" s="26"/>
      <c r="HF714" s="26"/>
      <c r="HG714" s="26"/>
      <c r="HH714" s="26"/>
      <c r="HI714" s="26"/>
      <c r="HJ714" s="26"/>
      <c r="HK714" s="26"/>
      <c r="HL714" s="26"/>
      <c r="HM714" s="26"/>
      <c r="HN714" s="26"/>
      <c r="HO714" s="26"/>
      <c r="HP714" s="26"/>
      <c r="HQ714" s="26"/>
      <c r="HR714" s="26"/>
      <c r="HS714" s="26"/>
      <c r="HT714" s="26"/>
      <c r="HU714" s="26"/>
      <c r="HV714" s="26"/>
      <c r="HW714" s="26"/>
      <c r="HX714" s="26"/>
      <c r="HY714" s="26"/>
      <c r="HZ714" s="26"/>
      <c r="IA714" s="26"/>
      <c r="IB714" s="26"/>
      <c r="IC714" s="26"/>
      <c r="ID714" s="26"/>
      <c r="IE714" s="26"/>
      <c r="IF714" s="26"/>
      <c r="IG714" s="26"/>
      <c r="IH714" s="26"/>
      <c r="II714" s="26"/>
      <c r="IJ714" s="26"/>
      <c r="IK714" s="26"/>
      <c r="IL714" s="26"/>
      <c r="IM714" s="26"/>
      <c r="IN714" s="26"/>
      <c r="IO714" s="26"/>
      <c r="IP714" s="26"/>
      <c r="IQ714" s="26"/>
      <c r="IR714" s="26"/>
      <c r="IS714" s="26"/>
      <c r="IT714" s="26"/>
      <c r="IU714" s="26"/>
      <c r="IV714" s="26"/>
      <c r="IW714" s="26"/>
      <c r="IX714" s="26"/>
      <c r="IY714" s="26"/>
      <c r="IZ714" s="26"/>
      <c r="JA714" s="26"/>
      <c r="JB714" s="26"/>
      <c r="JC714" s="26"/>
      <c r="JD714" s="26"/>
      <c r="JE714" s="26"/>
      <c r="JF714" s="26"/>
      <c r="JG714" s="39"/>
      <c r="JH714" s="26"/>
      <c r="JI714" s="26"/>
      <c r="JJ714" s="26"/>
      <c r="JK714" s="26"/>
      <c r="JL714" s="26"/>
      <c r="JM714" s="26"/>
      <c r="JN714" s="26"/>
      <c r="JO714" s="26"/>
      <c r="JP714" s="26"/>
      <c r="JQ714" s="26"/>
      <c r="JR714" s="26"/>
      <c r="JS714" s="26"/>
      <c r="JT714" s="26"/>
      <c r="JU714" s="26"/>
      <c r="JV714" s="26"/>
      <c r="JW714" s="26"/>
      <c r="JX714" s="26"/>
      <c r="JY714" s="26"/>
      <c r="JZ714" s="26"/>
      <c r="KA714" s="26"/>
      <c r="KB714" s="39"/>
    </row>
    <row r="715" spans="2:288" ht="15" customHeight="1" x14ac:dyDescent="0.25">
      <c r="B715" s="293" t="str">
        <f t="shared" si="96"/>
        <v>Desk 85</v>
      </c>
      <c r="C715" s="295" t="str">
        <f t="shared" si="98"/>
        <v/>
      </c>
      <c r="D715" s="295" t="str">
        <f t="shared" si="98"/>
        <v/>
      </c>
      <c r="E715" s="295" t="str">
        <f t="shared" si="98"/>
        <v/>
      </c>
      <c r="F715" s="295" t="str">
        <f t="shared" si="98"/>
        <v/>
      </c>
      <c r="G715" s="591" t="str">
        <f t="shared" si="98"/>
        <v/>
      </c>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39"/>
      <c r="DX715" s="26"/>
      <c r="DY715" s="26"/>
      <c r="DZ715" s="26"/>
      <c r="EA715" s="26"/>
      <c r="EB715" s="26"/>
      <c r="EC715" s="26"/>
      <c r="ED715" s="26"/>
      <c r="EE715" s="26"/>
      <c r="EF715" s="26"/>
      <c r="EG715" s="26"/>
      <c r="EH715" s="26"/>
      <c r="EI715" s="26"/>
      <c r="EJ715" s="26"/>
      <c r="EK715" s="26"/>
      <c r="EL715" s="26"/>
      <c r="EM715" s="26"/>
      <c r="EN715" s="26"/>
      <c r="EO715" s="26"/>
      <c r="EP715" s="26"/>
      <c r="EQ715" s="26"/>
      <c r="ER715" s="39"/>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c r="GU715" s="26"/>
      <c r="GV715" s="26"/>
      <c r="GW715" s="26"/>
      <c r="GX715" s="26"/>
      <c r="GY715" s="26"/>
      <c r="GZ715" s="26"/>
      <c r="HA715" s="26"/>
      <c r="HB715" s="26"/>
      <c r="HC715" s="26"/>
      <c r="HD715" s="26"/>
      <c r="HE715" s="26"/>
      <c r="HF715" s="26"/>
      <c r="HG715" s="26"/>
      <c r="HH715" s="26"/>
      <c r="HI715" s="26"/>
      <c r="HJ715" s="26"/>
      <c r="HK715" s="26"/>
      <c r="HL715" s="26"/>
      <c r="HM715" s="26"/>
      <c r="HN715" s="26"/>
      <c r="HO715" s="26"/>
      <c r="HP715" s="26"/>
      <c r="HQ715" s="26"/>
      <c r="HR715" s="26"/>
      <c r="HS715" s="26"/>
      <c r="HT715" s="26"/>
      <c r="HU715" s="26"/>
      <c r="HV715" s="26"/>
      <c r="HW715" s="26"/>
      <c r="HX715" s="26"/>
      <c r="HY715" s="26"/>
      <c r="HZ715" s="26"/>
      <c r="IA715" s="26"/>
      <c r="IB715" s="26"/>
      <c r="IC715" s="26"/>
      <c r="ID715" s="26"/>
      <c r="IE715" s="26"/>
      <c r="IF715" s="26"/>
      <c r="IG715" s="26"/>
      <c r="IH715" s="26"/>
      <c r="II715" s="26"/>
      <c r="IJ715" s="26"/>
      <c r="IK715" s="26"/>
      <c r="IL715" s="26"/>
      <c r="IM715" s="26"/>
      <c r="IN715" s="26"/>
      <c r="IO715" s="26"/>
      <c r="IP715" s="26"/>
      <c r="IQ715" s="26"/>
      <c r="IR715" s="26"/>
      <c r="IS715" s="26"/>
      <c r="IT715" s="26"/>
      <c r="IU715" s="26"/>
      <c r="IV715" s="26"/>
      <c r="IW715" s="26"/>
      <c r="IX715" s="26"/>
      <c r="IY715" s="26"/>
      <c r="IZ715" s="26"/>
      <c r="JA715" s="26"/>
      <c r="JB715" s="26"/>
      <c r="JC715" s="26"/>
      <c r="JD715" s="26"/>
      <c r="JE715" s="26"/>
      <c r="JF715" s="26"/>
      <c r="JG715" s="39"/>
      <c r="JH715" s="26"/>
      <c r="JI715" s="26"/>
      <c r="JJ715" s="26"/>
      <c r="JK715" s="26"/>
      <c r="JL715" s="26"/>
      <c r="JM715" s="26"/>
      <c r="JN715" s="26"/>
      <c r="JO715" s="26"/>
      <c r="JP715" s="26"/>
      <c r="JQ715" s="26"/>
      <c r="JR715" s="26"/>
      <c r="JS715" s="26"/>
      <c r="JT715" s="26"/>
      <c r="JU715" s="26"/>
      <c r="JV715" s="26"/>
      <c r="JW715" s="26"/>
      <c r="JX715" s="26"/>
      <c r="JY715" s="26"/>
      <c r="JZ715" s="26"/>
      <c r="KA715" s="26"/>
      <c r="KB715" s="39"/>
    </row>
    <row r="716" spans="2:288" ht="15" customHeight="1" x14ac:dyDescent="0.25">
      <c r="B716" s="293" t="str">
        <f t="shared" si="96"/>
        <v>Desk 86</v>
      </c>
      <c r="C716" s="295" t="str">
        <f t="shared" si="98"/>
        <v/>
      </c>
      <c r="D716" s="295" t="str">
        <f t="shared" si="98"/>
        <v/>
      </c>
      <c r="E716" s="295" t="str">
        <f t="shared" si="98"/>
        <v/>
      </c>
      <c r="F716" s="295" t="str">
        <f t="shared" si="98"/>
        <v/>
      </c>
      <c r="G716" s="591" t="str">
        <f t="shared" si="98"/>
        <v/>
      </c>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39"/>
      <c r="DX716" s="26"/>
      <c r="DY716" s="26"/>
      <c r="DZ716" s="26"/>
      <c r="EA716" s="26"/>
      <c r="EB716" s="26"/>
      <c r="EC716" s="26"/>
      <c r="ED716" s="26"/>
      <c r="EE716" s="26"/>
      <c r="EF716" s="26"/>
      <c r="EG716" s="26"/>
      <c r="EH716" s="26"/>
      <c r="EI716" s="26"/>
      <c r="EJ716" s="26"/>
      <c r="EK716" s="26"/>
      <c r="EL716" s="26"/>
      <c r="EM716" s="26"/>
      <c r="EN716" s="26"/>
      <c r="EO716" s="26"/>
      <c r="EP716" s="26"/>
      <c r="EQ716" s="26"/>
      <c r="ER716" s="39"/>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c r="GU716" s="26"/>
      <c r="GV716" s="26"/>
      <c r="GW716" s="26"/>
      <c r="GX716" s="26"/>
      <c r="GY716" s="26"/>
      <c r="GZ716" s="26"/>
      <c r="HA716" s="26"/>
      <c r="HB716" s="26"/>
      <c r="HC716" s="26"/>
      <c r="HD716" s="26"/>
      <c r="HE716" s="26"/>
      <c r="HF716" s="26"/>
      <c r="HG716" s="26"/>
      <c r="HH716" s="26"/>
      <c r="HI716" s="26"/>
      <c r="HJ716" s="26"/>
      <c r="HK716" s="26"/>
      <c r="HL716" s="26"/>
      <c r="HM716" s="26"/>
      <c r="HN716" s="26"/>
      <c r="HO716" s="26"/>
      <c r="HP716" s="26"/>
      <c r="HQ716" s="26"/>
      <c r="HR716" s="26"/>
      <c r="HS716" s="26"/>
      <c r="HT716" s="26"/>
      <c r="HU716" s="26"/>
      <c r="HV716" s="26"/>
      <c r="HW716" s="26"/>
      <c r="HX716" s="26"/>
      <c r="HY716" s="26"/>
      <c r="HZ716" s="26"/>
      <c r="IA716" s="26"/>
      <c r="IB716" s="26"/>
      <c r="IC716" s="26"/>
      <c r="ID716" s="26"/>
      <c r="IE716" s="26"/>
      <c r="IF716" s="26"/>
      <c r="IG716" s="26"/>
      <c r="IH716" s="26"/>
      <c r="II716" s="26"/>
      <c r="IJ716" s="26"/>
      <c r="IK716" s="26"/>
      <c r="IL716" s="26"/>
      <c r="IM716" s="26"/>
      <c r="IN716" s="26"/>
      <c r="IO716" s="26"/>
      <c r="IP716" s="26"/>
      <c r="IQ716" s="26"/>
      <c r="IR716" s="26"/>
      <c r="IS716" s="26"/>
      <c r="IT716" s="26"/>
      <c r="IU716" s="26"/>
      <c r="IV716" s="26"/>
      <c r="IW716" s="26"/>
      <c r="IX716" s="26"/>
      <c r="IY716" s="26"/>
      <c r="IZ716" s="26"/>
      <c r="JA716" s="26"/>
      <c r="JB716" s="26"/>
      <c r="JC716" s="26"/>
      <c r="JD716" s="26"/>
      <c r="JE716" s="26"/>
      <c r="JF716" s="26"/>
      <c r="JG716" s="39"/>
      <c r="JH716" s="26"/>
      <c r="JI716" s="26"/>
      <c r="JJ716" s="26"/>
      <c r="JK716" s="26"/>
      <c r="JL716" s="26"/>
      <c r="JM716" s="26"/>
      <c r="JN716" s="26"/>
      <c r="JO716" s="26"/>
      <c r="JP716" s="26"/>
      <c r="JQ716" s="26"/>
      <c r="JR716" s="26"/>
      <c r="JS716" s="26"/>
      <c r="JT716" s="26"/>
      <c r="JU716" s="26"/>
      <c r="JV716" s="26"/>
      <c r="JW716" s="26"/>
      <c r="JX716" s="26"/>
      <c r="JY716" s="26"/>
      <c r="JZ716" s="26"/>
      <c r="KA716" s="26"/>
      <c r="KB716" s="39"/>
    </row>
    <row r="717" spans="2:288" ht="15" customHeight="1" x14ac:dyDescent="0.25">
      <c r="B717" s="293" t="str">
        <f t="shared" si="96"/>
        <v>Desk 87</v>
      </c>
      <c r="C717" s="295" t="str">
        <f t="shared" si="98"/>
        <v/>
      </c>
      <c r="D717" s="295" t="str">
        <f t="shared" si="98"/>
        <v/>
      </c>
      <c r="E717" s="295" t="str">
        <f t="shared" si="98"/>
        <v/>
      </c>
      <c r="F717" s="295" t="str">
        <f t="shared" si="98"/>
        <v/>
      </c>
      <c r="G717" s="591" t="str">
        <f t="shared" si="98"/>
        <v/>
      </c>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39"/>
      <c r="DX717" s="26"/>
      <c r="DY717" s="26"/>
      <c r="DZ717" s="26"/>
      <c r="EA717" s="26"/>
      <c r="EB717" s="26"/>
      <c r="EC717" s="26"/>
      <c r="ED717" s="26"/>
      <c r="EE717" s="26"/>
      <c r="EF717" s="26"/>
      <c r="EG717" s="26"/>
      <c r="EH717" s="26"/>
      <c r="EI717" s="26"/>
      <c r="EJ717" s="26"/>
      <c r="EK717" s="26"/>
      <c r="EL717" s="26"/>
      <c r="EM717" s="26"/>
      <c r="EN717" s="26"/>
      <c r="EO717" s="26"/>
      <c r="EP717" s="26"/>
      <c r="EQ717" s="26"/>
      <c r="ER717" s="39"/>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c r="GU717" s="26"/>
      <c r="GV717" s="26"/>
      <c r="GW717" s="26"/>
      <c r="GX717" s="26"/>
      <c r="GY717" s="26"/>
      <c r="GZ717" s="26"/>
      <c r="HA717" s="26"/>
      <c r="HB717" s="26"/>
      <c r="HC717" s="26"/>
      <c r="HD717" s="26"/>
      <c r="HE717" s="26"/>
      <c r="HF717" s="26"/>
      <c r="HG717" s="26"/>
      <c r="HH717" s="26"/>
      <c r="HI717" s="26"/>
      <c r="HJ717" s="26"/>
      <c r="HK717" s="26"/>
      <c r="HL717" s="26"/>
      <c r="HM717" s="26"/>
      <c r="HN717" s="26"/>
      <c r="HO717" s="26"/>
      <c r="HP717" s="26"/>
      <c r="HQ717" s="26"/>
      <c r="HR717" s="26"/>
      <c r="HS717" s="26"/>
      <c r="HT717" s="26"/>
      <c r="HU717" s="26"/>
      <c r="HV717" s="26"/>
      <c r="HW717" s="26"/>
      <c r="HX717" s="26"/>
      <c r="HY717" s="26"/>
      <c r="HZ717" s="26"/>
      <c r="IA717" s="26"/>
      <c r="IB717" s="26"/>
      <c r="IC717" s="26"/>
      <c r="ID717" s="26"/>
      <c r="IE717" s="26"/>
      <c r="IF717" s="26"/>
      <c r="IG717" s="26"/>
      <c r="IH717" s="26"/>
      <c r="II717" s="26"/>
      <c r="IJ717" s="26"/>
      <c r="IK717" s="26"/>
      <c r="IL717" s="26"/>
      <c r="IM717" s="26"/>
      <c r="IN717" s="26"/>
      <c r="IO717" s="26"/>
      <c r="IP717" s="26"/>
      <c r="IQ717" s="26"/>
      <c r="IR717" s="26"/>
      <c r="IS717" s="26"/>
      <c r="IT717" s="26"/>
      <c r="IU717" s="26"/>
      <c r="IV717" s="26"/>
      <c r="IW717" s="26"/>
      <c r="IX717" s="26"/>
      <c r="IY717" s="26"/>
      <c r="IZ717" s="26"/>
      <c r="JA717" s="26"/>
      <c r="JB717" s="26"/>
      <c r="JC717" s="26"/>
      <c r="JD717" s="26"/>
      <c r="JE717" s="26"/>
      <c r="JF717" s="26"/>
      <c r="JG717" s="39"/>
      <c r="JH717" s="26"/>
      <c r="JI717" s="26"/>
      <c r="JJ717" s="26"/>
      <c r="JK717" s="26"/>
      <c r="JL717" s="26"/>
      <c r="JM717" s="26"/>
      <c r="JN717" s="26"/>
      <c r="JO717" s="26"/>
      <c r="JP717" s="26"/>
      <c r="JQ717" s="26"/>
      <c r="JR717" s="26"/>
      <c r="JS717" s="26"/>
      <c r="JT717" s="26"/>
      <c r="JU717" s="26"/>
      <c r="JV717" s="26"/>
      <c r="JW717" s="26"/>
      <c r="JX717" s="26"/>
      <c r="JY717" s="26"/>
      <c r="JZ717" s="26"/>
      <c r="KA717" s="26"/>
      <c r="KB717" s="39"/>
    </row>
    <row r="718" spans="2:288" ht="15" customHeight="1" x14ac:dyDescent="0.25">
      <c r="B718" s="293" t="str">
        <f t="shared" si="96"/>
        <v>Desk 88</v>
      </c>
      <c r="C718" s="295" t="str">
        <f t="shared" si="98"/>
        <v/>
      </c>
      <c r="D718" s="295" t="str">
        <f t="shared" si="98"/>
        <v/>
      </c>
      <c r="E718" s="295" t="str">
        <f t="shared" si="98"/>
        <v/>
      </c>
      <c r="F718" s="295" t="str">
        <f t="shared" si="98"/>
        <v/>
      </c>
      <c r="G718" s="591" t="str">
        <f t="shared" si="98"/>
        <v/>
      </c>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39"/>
      <c r="DX718" s="26"/>
      <c r="DY718" s="26"/>
      <c r="DZ718" s="26"/>
      <c r="EA718" s="26"/>
      <c r="EB718" s="26"/>
      <c r="EC718" s="26"/>
      <c r="ED718" s="26"/>
      <c r="EE718" s="26"/>
      <c r="EF718" s="26"/>
      <c r="EG718" s="26"/>
      <c r="EH718" s="26"/>
      <c r="EI718" s="26"/>
      <c r="EJ718" s="26"/>
      <c r="EK718" s="26"/>
      <c r="EL718" s="26"/>
      <c r="EM718" s="26"/>
      <c r="EN718" s="26"/>
      <c r="EO718" s="26"/>
      <c r="EP718" s="26"/>
      <c r="EQ718" s="26"/>
      <c r="ER718" s="39"/>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c r="GU718" s="26"/>
      <c r="GV718" s="26"/>
      <c r="GW718" s="26"/>
      <c r="GX718" s="26"/>
      <c r="GY718" s="26"/>
      <c r="GZ718" s="26"/>
      <c r="HA718" s="26"/>
      <c r="HB718" s="26"/>
      <c r="HC718" s="26"/>
      <c r="HD718" s="26"/>
      <c r="HE718" s="26"/>
      <c r="HF718" s="26"/>
      <c r="HG718" s="26"/>
      <c r="HH718" s="26"/>
      <c r="HI718" s="26"/>
      <c r="HJ718" s="26"/>
      <c r="HK718" s="26"/>
      <c r="HL718" s="26"/>
      <c r="HM718" s="26"/>
      <c r="HN718" s="26"/>
      <c r="HO718" s="26"/>
      <c r="HP718" s="26"/>
      <c r="HQ718" s="26"/>
      <c r="HR718" s="26"/>
      <c r="HS718" s="26"/>
      <c r="HT718" s="26"/>
      <c r="HU718" s="26"/>
      <c r="HV718" s="26"/>
      <c r="HW718" s="26"/>
      <c r="HX718" s="26"/>
      <c r="HY718" s="26"/>
      <c r="HZ718" s="26"/>
      <c r="IA718" s="26"/>
      <c r="IB718" s="26"/>
      <c r="IC718" s="26"/>
      <c r="ID718" s="26"/>
      <c r="IE718" s="26"/>
      <c r="IF718" s="26"/>
      <c r="IG718" s="26"/>
      <c r="IH718" s="26"/>
      <c r="II718" s="26"/>
      <c r="IJ718" s="26"/>
      <c r="IK718" s="26"/>
      <c r="IL718" s="26"/>
      <c r="IM718" s="26"/>
      <c r="IN718" s="26"/>
      <c r="IO718" s="26"/>
      <c r="IP718" s="26"/>
      <c r="IQ718" s="26"/>
      <c r="IR718" s="26"/>
      <c r="IS718" s="26"/>
      <c r="IT718" s="26"/>
      <c r="IU718" s="26"/>
      <c r="IV718" s="26"/>
      <c r="IW718" s="26"/>
      <c r="IX718" s="26"/>
      <c r="IY718" s="26"/>
      <c r="IZ718" s="26"/>
      <c r="JA718" s="26"/>
      <c r="JB718" s="26"/>
      <c r="JC718" s="26"/>
      <c r="JD718" s="26"/>
      <c r="JE718" s="26"/>
      <c r="JF718" s="26"/>
      <c r="JG718" s="39"/>
      <c r="JH718" s="26"/>
      <c r="JI718" s="26"/>
      <c r="JJ718" s="26"/>
      <c r="JK718" s="26"/>
      <c r="JL718" s="26"/>
      <c r="JM718" s="26"/>
      <c r="JN718" s="26"/>
      <c r="JO718" s="26"/>
      <c r="JP718" s="26"/>
      <c r="JQ718" s="26"/>
      <c r="JR718" s="26"/>
      <c r="JS718" s="26"/>
      <c r="JT718" s="26"/>
      <c r="JU718" s="26"/>
      <c r="JV718" s="26"/>
      <c r="JW718" s="26"/>
      <c r="JX718" s="26"/>
      <c r="JY718" s="26"/>
      <c r="JZ718" s="26"/>
      <c r="KA718" s="26"/>
      <c r="KB718" s="39"/>
    </row>
    <row r="719" spans="2:288" ht="15" customHeight="1" x14ac:dyDescent="0.25">
      <c r="B719" s="293" t="str">
        <f t="shared" si="96"/>
        <v>Desk 89</v>
      </c>
      <c r="C719" s="295" t="str">
        <f t="shared" si="98"/>
        <v/>
      </c>
      <c r="D719" s="295" t="str">
        <f t="shared" si="98"/>
        <v/>
      </c>
      <c r="E719" s="295" t="str">
        <f t="shared" si="98"/>
        <v/>
      </c>
      <c r="F719" s="295" t="str">
        <f t="shared" si="98"/>
        <v/>
      </c>
      <c r="G719" s="591" t="str">
        <f t="shared" si="98"/>
        <v/>
      </c>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39"/>
      <c r="DX719" s="26"/>
      <c r="DY719" s="26"/>
      <c r="DZ719" s="26"/>
      <c r="EA719" s="26"/>
      <c r="EB719" s="26"/>
      <c r="EC719" s="26"/>
      <c r="ED719" s="26"/>
      <c r="EE719" s="26"/>
      <c r="EF719" s="26"/>
      <c r="EG719" s="26"/>
      <c r="EH719" s="26"/>
      <c r="EI719" s="26"/>
      <c r="EJ719" s="26"/>
      <c r="EK719" s="26"/>
      <c r="EL719" s="26"/>
      <c r="EM719" s="26"/>
      <c r="EN719" s="26"/>
      <c r="EO719" s="26"/>
      <c r="EP719" s="26"/>
      <c r="EQ719" s="26"/>
      <c r="ER719" s="39"/>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c r="GK719" s="26"/>
      <c r="GL719" s="26"/>
      <c r="GM719" s="26"/>
      <c r="GN719" s="26"/>
      <c r="GO719" s="26"/>
      <c r="GP719" s="26"/>
      <c r="GQ719" s="26"/>
      <c r="GR719" s="26"/>
      <c r="GS719" s="26"/>
      <c r="GT719" s="26"/>
      <c r="GU719" s="26"/>
      <c r="GV719" s="26"/>
      <c r="GW719" s="26"/>
      <c r="GX719" s="26"/>
      <c r="GY719" s="26"/>
      <c r="GZ719" s="26"/>
      <c r="HA719" s="26"/>
      <c r="HB719" s="26"/>
      <c r="HC719" s="26"/>
      <c r="HD719" s="26"/>
      <c r="HE719" s="26"/>
      <c r="HF719" s="26"/>
      <c r="HG719" s="26"/>
      <c r="HH719" s="26"/>
      <c r="HI719" s="26"/>
      <c r="HJ719" s="26"/>
      <c r="HK719" s="26"/>
      <c r="HL719" s="26"/>
      <c r="HM719" s="26"/>
      <c r="HN719" s="26"/>
      <c r="HO719" s="26"/>
      <c r="HP719" s="26"/>
      <c r="HQ719" s="26"/>
      <c r="HR719" s="26"/>
      <c r="HS719" s="26"/>
      <c r="HT719" s="26"/>
      <c r="HU719" s="26"/>
      <c r="HV719" s="26"/>
      <c r="HW719" s="26"/>
      <c r="HX719" s="26"/>
      <c r="HY719" s="26"/>
      <c r="HZ719" s="26"/>
      <c r="IA719" s="26"/>
      <c r="IB719" s="26"/>
      <c r="IC719" s="26"/>
      <c r="ID719" s="26"/>
      <c r="IE719" s="26"/>
      <c r="IF719" s="26"/>
      <c r="IG719" s="26"/>
      <c r="IH719" s="26"/>
      <c r="II719" s="26"/>
      <c r="IJ719" s="26"/>
      <c r="IK719" s="26"/>
      <c r="IL719" s="26"/>
      <c r="IM719" s="26"/>
      <c r="IN719" s="26"/>
      <c r="IO719" s="26"/>
      <c r="IP719" s="26"/>
      <c r="IQ719" s="26"/>
      <c r="IR719" s="26"/>
      <c r="IS719" s="26"/>
      <c r="IT719" s="26"/>
      <c r="IU719" s="26"/>
      <c r="IV719" s="26"/>
      <c r="IW719" s="26"/>
      <c r="IX719" s="26"/>
      <c r="IY719" s="26"/>
      <c r="IZ719" s="26"/>
      <c r="JA719" s="26"/>
      <c r="JB719" s="26"/>
      <c r="JC719" s="26"/>
      <c r="JD719" s="26"/>
      <c r="JE719" s="26"/>
      <c r="JF719" s="26"/>
      <c r="JG719" s="39"/>
      <c r="JH719" s="26"/>
      <c r="JI719" s="26"/>
      <c r="JJ719" s="26"/>
      <c r="JK719" s="26"/>
      <c r="JL719" s="26"/>
      <c r="JM719" s="26"/>
      <c r="JN719" s="26"/>
      <c r="JO719" s="26"/>
      <c r="JP719" s="26"/>
      <c r="JQ719" s="26"/>
      <c r="JR719" s="26"/>
      <c r="JS719" s="26"/>
      <c r="JT719" s="26"/>
      <c r="JU719" s="26"/>
      <c r="JV719" s="26"/>
      <c r="JW719" s="26"/>
      <c r="JX719" s="26"/>
      <c r="JY719" s="26"/>
      <c r="JZ719" s="26"/>
      <c r="KA719" s="26"/>
      <c r="KB719" s="39"/>
    </row>
    <row r="720" spans="2:288" ht="15" customHeight="1" x14ac:dyDescent="0.25">
      <c r="B720" s="293" t="str">
        <f t="shared" si="96"/>
        <v>Desk 90</v>
      </c>
      <c r="C720" s="295" t="str">
        <f t="shared" si="98"/>
        <v/>
      </c>
      <c r="D720" s="295" t="str">
        <f t="shared" si="98"/>
        <v/>
      </c>
      <c r="E720" s="295" t="str">
        <f t="shared" si="98"/>
        <v/>
      </c>
      <c r="F720" s="295" t="str">
        <f t="shared" si="98"/>
        <v/>
      </c>
      <c r="G720" s="591" t="str">
        <f t="shared" si="98"/>
        <v/>
      </c>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39"/>
      <c r="DX720" s="26"/>
      <c r="DY720" s="26"/>
      <c r="DZ720" s="26"/>
      <c r="EA720" s="26"/>
      <c r="EB720" s="26"/>
      <c r="EC720" s="26"/>
      <c r="ED720" s="26"/>
      <c r="EE720" s="26"/>
      <c r="EF720" s="26"/>
      <c r="EG720" s="26"/>
      <c r="EH720" s="26"/>
      <c r="EI720" s="26"/>
      <c r="EJ720" s="26"/>
      <c r="EK720" s="26"/>
      <c r="EL720" s="26"/>
      <c r="EM720" s="26"/>
      <c r="EN720" s="26"/>
      <c r="EO720" s="26"/>
      <c r="EP720" s="26"/>
      <c r="EQ720" s="26"/>
      <c r="ER720" s="39"/>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c r="GK720" s="26"/>
      <c r="GL720" s="26"/>
      <c r="GM720" s="26"/>
      <c r="GN720" s="26"/>
      <c r="GO720" s="26"/>
      <c r="GP720" s="26"/>
      <c r="GQ720" s="26"/>
      <c r="GR720" s="26"/>
      <c r="GS720" s="26"/>
      <c r="GT720" s="26"/>
      <c r="GU720" s="26"/>
      <c r="GV720" s="26"/>
      <c r="GW720" s="26"/>
      <c r="GX720" s="26"/>
      <c r="GY720" s="26"/>
      <c r="GZ720" s="26"/>
      <c r="HA720" s="26"/>
      <c r="HB720" s="26"/>
      <c r="HC720" s="26"/>
      <c r="HD720" s="26"/>
      <c r="HE720" s="26"/>
      <c r="HF720" s="26"/>
      <c r="HG720" s="26"/>
      <c r="HH720" s="26"/>
      <c r="HI720" s="26"/>
      <c r="HJ720" s="26"/>
      <c r="HK720" s="26"/>
      <c r="HL720" s="26"/>
      <c r="HM720" s="26"/>
      <c r="HN720" s="26"/>
      <c r="HO720" s="26"/>
      <c r="HP720" s="26"/>
      <c r="HQ720" s="26"/>
      <c r="HR720" s="26"/>
      <c r="HS720" s="26"/>
      <c r="HT720" s="26"/>
      <c r="HU720" s="26"/>
      <c r="HV720" s="26"/>
      <c r="HW720" s="26"/>
      <c r="HX720" s="26"/>
      <c r="HY720" s="26"/>
      <c r="HZ720" s="26"/>
      <c r="IA720" s="26"/>
      <c r="IB720" s="26"/>
      <c r="IC720" s="26"/>
      <c r="ID720" s="26"/>
      <c r="IE720" s="26"/>
      <c r="IF720" s="26"/>
      <c r="IG720" s="26"/>
      <c r="IH720" s="26"/>
      <c r="II720" s="26"/>
      <c r="IJ720" s="26"/>
      <c r="IK720" s="26"/>
      <c r="IL720" s="26"/>
      <c r="IM720" s="26"/>
      <c r="IN720" s="26"/>
      <c r="IO720" s="26"/>
      <c r="IP720" s="26"/>
      <c r="IQ720" s="26"/>
      <c r="IR720" s="26"/>
      <c r="IS720" s="26"/>
      <c r="IT720" s="26"/>
      <c r="IU720" s="26"/>
      <c r="IV720" s="26"/>
      <c r="IW720" s="26"/>
      <c r="IX720" s="26"/>
      <c r="IY720" s="26"/>
      <c r="IZ720" s="26"/>
      <c r="JA720" s="26"/>
      <c r="JB720" s="26"/>
      <c r="JC720" s="26"/>
      <c r="JD720" s="26"/>
      <c r="JE720" s="26"/>
      <c r="JF720" s="26"/>
      <c r="JG720" s="39"/>
      <c r="JH720" s="26"/>
      <c r="JI720" s="26"/>
      <c r="JJ720" s="26"/>
      <c r="JK720" s="26"/>
      <c r="JL720" s="26"/>
      <c r="JM720" s="26"/>
      <c r="JN720" s="26"/>
      <c r="JO720" s="26"/>
      <c r="JP720" s="26"/>
      <c r="JQ720" s="26"/>
      <c r="JR720" s="26"/>
      <c r="JS720" s="26"/>
      <c r="JT720" s="26"/>
      <c r="JU720" s="26"/>
      <c r="JV720" s="26"/>
      <c r="JW720" s="26"/>
      <c r="JX720" s="26"/>
      <c r="JY720" s="26"/>
      <c r="JZ720" s="26"/>
      <c r="KA720" s="26"/>
      <c r="KB720" s="39"/>
    </row>
    <row r="721" spans="1:295" ht="15" customHeight="1" x14ac:dyDescent="0.25">
      <c r="B721" s="293" t="str">
        <f t="shared" si="96"/>
        <v>Desk 91</v>
      </c>
      <c r="C721" s="295" t="str">
        <f t="shared" si="98"/>
        <v/>
      </c>
      <c r="D721" s="295" t="str">
        <f t="shared" si="98"/>
        <v/>
      </c>
      <c r="E721" s="295" t="str">
        <f t="shared" si="98"/>
        <v/>
      </c>
      <c r="F721" s="295" t="str">
        <f t="shared" si="98"/>
        <v/>
      </c>
      <c r="G721" s="591" t="str">
        <f t="shared" si="98"/>
        <v/>
      </c>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39"/>
      <c r="DX721" s="26"/>
      <c r="DY721" s="26"/>
      <c r="DZ721" s="26"/>
      <c r="EA721" s="26"/>
      <c r="EB721" s="26"/>
      <c r="EC721" s="26"/>
      <c r="ED721" s="26"/>
      <c r="EE721" s="26"/>
      <c r="EF721" s="26"/>
      <c r="EG721" s="26"/>
      <c r="EH721" s="26"/>
      <c r="EI721" s="26"/>
      <c r="EJ721" s="26"/>
      <c r="EK721" s="26"/>
      <c r="EL721" s="26"/>
      <c r="EM721" s="26"/>
      <c r="EN721" s="26"/>
      <c r="EO721" s="26"/>
      <c r="EP721" s="26"/>
      <c r="EQ721" s="26"/>
      <c r="ER721" s="39"/>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c r="GU721" s="26"/>
      <c r="GV721" s="26"/>
      <c r="GW721" s="26"/>
      <c r="GX721" s="26"/>
      <c r="GY721" s="26"/>
      <c r="GZ721" s="26"/>
      <c r="HA721" s="26"/>
      <c r="HB721" s="26"/>
      <c r="HC721" s="26"/>
      <c r="HD721" s="26"/>
      <c r="HE721" s="26"/>
      <c r="HF721" s="26"/>
      <c r="HG721" s="26"/>
      <c r="HH721" s="26"/>
      <c r="HI721" s="26"/>
      <c r="HJ721" s="26"/>
      <c r="HK721" s="26"/>
      <c r="HL721" s="26"/>
      <c r="HM721" s="26"/>
      <c r="HN721" s="26"/>
      <c r="HO721" s="26"/>
      <c r="HP721" s="26"/>
      <c r="HQ721" s="26"/>
      <c r="HR721" s="26"/>
      <c r="HS721" s="26"/>
      <c r="HT721" s="26"/>
      <c r="HU721" s="26"/>
      <c r="HV721" s="26"/>
      <c r="HW721" s="26"/>
      <c r="HX721" s="26"/>
      <c r="HY721" s="26"/>
      <c r="HZ721" s="26"/>
      <c r="IA721" s="26"/>
      <c r="IB721" s="26"/>
      <c r="IC721" s="26"/>
      <c r="ID721" s="26"/>
      <c r="IE721" s="26"/>
      <c r="IF721" s="26"/>
      <c r="IG721" s="26"/>
      <c r="IH721" s="26"/>
      <c r="II721" s="26"/>
      <c r="IJ721" s="26"/>
      <c r="IK721" s="26"/>
      <c r="IL721" s="26"/>
      <c r="IM721" s="26"/>
      <c r="IN721" s="26"/>
      <c r="IO721" s="26"/>
      <c r="IP721" s="26"/>
      <c r="IQ721" s="26"/>
      <c r="IR721" s="26"/>
      <c r="IS721" s="26"/>
      <c r="IT721" s="26"/>
      <c r="IU721" s="26"/>
      <c r="IV721" s="26"/>
      <c r="IW721" s="26"/>
      <c r="IX721" s="26"/>
      <c r="IY721" s="26"/>
      <c r="IZ721" s="26"/>
      <c r="JA721" s="26"/>
      <c r="JB721" s="26"/>
      <c r="JC721" s="26"/>
      <c r="JD721" s="26"/>
      <c r="JE721" s="26"/>
      <c r="JF721" s="26"/>
      <c r="JG721" s="39"/>
      <c r="JH721" s="26"/>
      <c r="JI721" s="26"/>
      <c r="JJ721" s="26"/>
      <c r="JK721" s="26"/>
      <c r="JL721" s="26"/>
      <c r="JM721" s="26"/>
      <c r="JN721" s="26"/>
      <c r="JO721" s="26"/>
      <c r="JP721" s="26"/>
      <c r="JQ721" s="26"/>
      <c r="JR721" s="26"/>
      <c r="JS721" s="26"/>
      <c r="JT721" s="26"/>
      <c r="JU721" s="26"/>
      <c r="JV721" s="26"/>
      <c r="JW721" s="26"/>
      <c r="JX721" s="26"/>
      <c r="JY721" s="26"/>
      <c r="JZ721" s="26"/>
      <c r="KA721" s="26"/>
      <c r="KB721" s="39"/>
    </row>
    <row r="722" spans="1:295" ht="15" customHeight="1" x14ac:dyDescent="0.25">
      <c r="B722" s="293" t="str">
        <f t="shared" si="96"/>
        <v>Desk 92</v>
      </c>
      <c r="C722" s="295" t="str">
        <f t="shared" si="98"/>
        <v/>
      </c>
      <c r="D722" s="295" t="str">
        <f t="shared" si="98"/>
        <v/>
      </c>
      <c r="E722" s="295" t="str">
        <f t="shared" si="98"/>
        <v/>
      </c>
      <c r="F722" s="295" t="str">
        <f t="shared" si="98"/>
        <v/>
      </c>
      <c r="G722" s="591" t="str">
        <f t="shared" si="98"/>
        <v/>
      </c>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39"/>
      <c r="DX722" s="26"/>
      <c r="DY722" s="26"/>
      <c r="DZ722" s="26"/>
      <c r="EA722" s="26"/>
      <c r="EB722" s="26"/>
      <c r="EC722" s="26"/>
      <c r="ED722" s="26"/>
      <c r="EE722" s="26"/>
      <c r="EF722" s="26"/>
      <c r="EG722" s="26"/>
      <c r="EH722" s="26"/>
      <c r="EI722" s="26"/>
      <c r="EJ722" s="26"/>
      <c r="EK722" s="26"/>
      <c r="EL722" s="26"/>
      <c r="EM722" s="26"/>
      <c r="EN722" s="26"/>
      <c r="EO722" s="26"/>
      <c r="EP722" s="26"/>
      <c r="EQ722" s="26"/>
      <c r="ER722" s="39"/>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c r="GU722" s="26"/>
      <c r="GV722" s="26"/>
      <c r="GW722" s="26"/>
      <c r="GX722" s="26"/>
      <c r="GY722" s="26"/>
      <c r="GZ722" s="26"/>
      <c r="HA722" s="26"/>
      <c r="HB722" s="26"/>
      <c r="HC722" s="26"/>
      <c r="HD722" s="26"/>
      <c r="HE722" s="26"/>
      <c r="HF722" s="26"/>
      <c r="HG722" s="26"/>
      <c r="HH722" s="26"/>
      <c r="HI722" s="26"/>
      <c r="HJ722" s="26"/>
      <c r="HK722" s="26"/>
      <c r="HL722" s="26"/>
      <c r="HM722" s="26"/>
      <c r="HN722" s="26"/>
      <c r="HO722" s="26"/>
      <c r="HP722" s="26"/>
      <c r="HQ722" s="26"/>
      <c r="HR722" s="26"/>
      <c r="HS722" s="26"/>
      <c r="HT722" s="26"/>
      <c r="HU722" s="26"/>
      <c r="HV722" s="26"/>
      <c r="HW722" s="26"/>
      <c r="HX722" s="26"/>
      <c r="HY722" s="26"/>
      <c r="HZ722" s="26"/>
      <c r="IA722" s="26"/>
      <c r="IB722" s="26"/>
      <c r="IC722" s="26"/>
      <c r="ID722" s="26"/>
      <c r="IE722" s="26"/>
      <c r="IF722" s="26"/>
      <c r="IG722" s="26"/>
      <c r="IH722" s="26"/>
      <c r="II722" s="26"/>
      <c r="IJ722" s="26"/>
      <c r="IK722" s="26"/>
      <c r="IL722" s="26"/>
      <c r="IM722" s="26"/>
      <c r="IN722" s="26"/>
      <c r="IO722" s="26"/>
      <c r="IP722" s="26"/>
      <c r="IQ722" s="26"/>
      <c r="IR722" s="26"/>
      <c r="IS722" s="26"/>
      <c r="IT722" s="26"/>
      <c r="IU722" s="26"/>
      <c r="IV722" s="26"/>
      <c r="IW722" s="26"/>
      <c r="IX722" s="26"/>
      <c r="IY722" s="26"/>
      <c r="IZ722" s="26"/>
      <c r="JA722" s="26"/>
      <c r="JB722" s="26"/>
      <c r="JC722" s="26"/>
      <c r="JD722" s="26"/>
      <c r="JE722" s="26"/>
      <c r="JF722" s="26"/>
      <c r="JG722" s="39"/>
      <c r="JH722" s="26"/>
      <c r="JI722" s="26"/>
      <c r="JJ722" s="26"/>
      <c r="JK722" s="26"/>
      <c r="JL722" s="26"/>
      <c r="JM722" s="26"/>
      <c r="JN722" s="26"/>
      <c r="JO722" s="26"/>
      <c r="JP722" s="26"/>
      <c r="JQ722" s="26"/>
      <c r="JR722" s="26"/>
      <c r="JS722" s="26"/>
      <c r="JT722" s="26"/>
      <c r="JU722" s="26"/>
      <c r="JV722" s="26"/>
      <c r="JW722" s="26"/>
      <c r="JX722" s="26"/>
      <c r="JY722" s="26"/>
      <c r="JZ722" s="26"/>
      <c r="KA722" s="26"/>
      <c r="KB722" s="39"/>
    </row>
    <row r="723" spans="1:295" ht="15" customHeight="1" x14ac:dyDescent="0.25">
      <c r="B723" s="293" t="str">
        <f t="shared" si="96"/>
        <v>Desk 93</v>
      </c>
      <c r="C723" s="295" t="str">
        <f t="shared" si="98"/>
        <v/>
      </c>
      <c r="D723" s="295" t="str">
        <f t="shared" si="98"/>
        <v/>
      </c>
      <c r="E723" s="295" t="str">
        <f t="shared" si="98"/>
        <v/>
      </c>
      <c r="F723" s="295" t="str">
        <f t="shared" si="98"/>
        <v/>
      </c>
      <c r="G723" s="591" t="str">
        <f t="shared" si="98"/>
        <v/>
      </c>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39"/>
      <c r="DX723" s="26"/>
      <c r="DY723" s="26"/>
      <c r="DZ723" s="26"/>
      <c r="EA723" s="26"/>
      <c r="EB723" s="26"/>
      <c r="EC723" s="26"/>
      <c r="ED723" s="26"/>
      <c r="EE723" s="26"/>
      <c r="EF723" s="26"/>
      <c r="EG723" s="26"/>
      <c r="EH723" s="26"/>
      <c r="EI723" s="26"/>
      <c r="EJ723" s="26"/>
      <c r="EK723" s="26"/>
      <c r="EL723" s="26"/>
      <c r="EM723" s="26"/>
      <c r="EN723" s="26"/>
      <c r="EO723" s="26"/>
      <c r="EP723" s="26"/>
      <c r="EQ723" s="26"/>
      <c r="ER723" s="39"/>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c r="GU723" s="26"/>
      <c r="GV723" s="26"/>
      <c r="GW723" s="26"/>
      <c r="GX723" s="26"/>
      <c r="GY723" s="26"/>
      <c r="GZ723" s="26"/>
      <c r="HA723" s="26"/>
      <c r="HB723" s="26"/>
      <c r="HC723" s="26"/>
      <c r="HD723" s="26"/>
      <c r="HE723" s="26"/>
      <c r="HF723" s="26"/>
      <c r="HG723" s="26"/>
      <c r="HH723" s="26"/>
      <c r="HI723" s="26"/>
      <c r="HJ723" s="26"/>
      <c r="HK723" s="26"/>
      <c r="HL723" s="26"/>
      <c r="HM723" s="26"/>
      <c r="HN723" s="26"/>
      <c r="HO723" s="26"/>
      <c r="HP723" s="26"/>
      <c r="HQ723" s="26"/>
      <c r="HR723" s="26"/>
      <c r="HS723" s="26"/>
      <c r="HT723" s="26"/>
      <c r="HU723" s="26"/>
      <c r="HV723" s="26"/>
      <c r="HW723" s="26"/>
      <c r="HX723" s="26"/>
      <c r="HY723" s="26"/>
      <c r="HZ723" s="26"/>
      <c r="IA723" s="26"/>
      <c r="IB723" s="26"/>
      <c r="IC723" s="26"/>
      <c r="ID723" s="26"/>
      <c r="IE723" s="26"/>
      <c r="IF723" s="26"/>
      <c r="IG723" s="26"/>
      <c r="IH723" s="26"/>
      <c r="II723" s="26"/>
      <c r="IJ723" s="26"/>
      <c r="IK723" s="26"/>
      <c r="IL723" s="26"/>
      <c r="IM723" s="26"/>
      <c r="IN723" s="26"/>
      <c r="IO723" s="26"/>
      <c r="IP723" s="26"/>
      <c r="IQ723" s="26"/>
      <c r="IR723" s="26"/>
      <c r="IS723" s="26"/>
      <c r="IT723" s="26"/>
      <c r="IU723" s="26"/>
      <c r="IV723" s="26"/>
      <c r="IW723" s="26"/>
      <c r="IX723" s="26"/>
      <c r="IY723" s="26"/>
      <c r="IZ723" s="26"/>
      <c r="JA723" s="26"/>
      <c r="JB723" s="26"/>
      <c r="JC723" s="26"/>
      <c r="JD723" s="26"/>
      <c r="JE723" s="26"/>
      <c r="JF723" s="26"/>
      <c r="JG723" s="39"/>
      <c r="JH723" s="26"/>
      <c r="JI723" s="26"/>
      <c r="JJ723" s="26"/>
      <c r="JK723" s="26"/>
      <c r="JL723" s="26"/>
      <c r="JM723" s="26"/>
      <c r="JN723" s="26"/>
      <c r="JO723" s="26"/>
      <c r="JP723" s="26"/>
      <c r="JQ723" s="26"/>
      <c r="JR723" s="26"/>
      <c r="JS723" s="26"/>
      <c r="JT723" s="26"/>
      <c r="JU723" s="26"/>
      <c r="JV723" s="26"/>
      <c r="JW723" s="26"/>
      <c r="JX723" s="26"/>
      <c r="JY723" s="26"/>
      <c r="JZ723" s="26"/>
      <c r="KA723" s="26"/>
      <c r="KB723" s="39"/>
    </row>
    <row r="724" spans="1:295" ht="15" customHeight="1" x14ac:dyDescent="0.25">
      <c r="B724" s="293" t="str">
        <f t="shared" si="96"/>
        <v>Desk 94</v>
      </c>
      <c r="C724" s="295" t="str">
        <f t="shared" si="98"/>
        <v/>
      </c>
      <c r="D724" s="295" t="str">
        <f t="shared" si="98"/>
        <v/>
      </c>
      <c r="E724" s="295" t="str">
        <f t="shared" si="98"/>
        <v/>
      </c>
      <c r="F724" s="295" t="str">
        <f t="shared" si="98"/>
        <v/>
      </c>
      <c r="G724" s="591" t="str">
        <f t="shared" si="98"/>
        <v/>
      </c>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39"/>
      <c r="DX724" s="26"/>
      <c r="DY724" s="26"/>
      <c r="DZ724" s="26"/>
      <c r="EA724" s="26"/>
      <c r="EB724" s="26"/>
      <c r="EC724" s="26"/>
      <c r="ED724" s="26"/>
      <c r="EE724" s="26"/>
      <c r="EF724" s="26"/>
      <c r="EG724" s="26"/>
      <c r="EH724" s="26"/>
      <c r="EI724" s="26"/>
      <c r="EJ724" s="26"/>
      <c r="EK724" s="26"/>
      <c r="EL724" s="26"/>
      <c r="EM724" s="26"/>
      <c r="EN724" s="26"/>
      <c r="EO724" s="26"/>
      <c r="EP724" s="26"/>
      <c r="EQ724" s="26"/>
      <c r="ER724" s="39"/>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c r="GU724" s="26"/>
      <c r="GV724" s="26"/>
      <c r="GW724" s="26"/>
      <c r="GX724" s="26"/>
      <c r="GY724" s="26"/>
      <c r="GZ724" s="26"/>
      <c r="HA724" s="26"/>
      <c r="HB724" s="26"/>
      <c r="HC724" s="26"/>
      <c r="HD724" s="26"/>
      <c r="HE724" s="26"/>
      <c r="HF724" s="26"/>
      <c r="HG724" s="26"/>
      <c r="HH724" s="26"/>
      <c r="HI724" s="26"/>
      <c r="HJ724" s="26"/>
      <c r="HK724" s="26"/>
      <c r="HL724" s="26"/>
      <c r="HM724" s="26"/>
      <c r="HN724" s="26"/>
      <c r="HO724" s="26"/>
      <c r="HP724" s="26"/>
      <c r="HQ724" s="26"/>
      <c r="HR724" s="26"/>
      <c r="HS724" s="26"/>
      <c r="HT724" s="26"/>
      <c r="HU724" s="26"/>
      <c r="HV724" s="26"/>
      <c r="HW724" s="26"/>
      <c r="HX724" s="26"/>
      <c r="HY724" s="26"/>
      <c r="HZ724" s="26"/>
      <c r="IA724" s="26"/>
      <c r="IB724" s="26"/>
      <c r="IC724" s="26"/>
      <c r="ID724" s="26"/>
      <c r="IE724" s="26"/>
      <c r="IF724" s="26"/>
      <c r="IG724" s="26"/>
      <c r="IH724" s="26"/>
      <c r="II724" s="26"/>
      <c r="IJ724" s="26"/>
      <c r="IK724" s="26"/>
      <c r="IL724" s="26"/>
      <c r="IM724" s="26"/>
      <c r="IN724" s="26"/>
      <c r="IO724" s="26"/>
      <c r="IP724" s="26"/>
      <c r="IQ724" s="26"/>
      <c r="IR724" s="26"/>
      <c r="IS724" s="26"/>
      <c r="IT724" s="26"/>
      <c r="IU724" s="26"/>
      <c r="IV724" s="26"/>
      <c r="IW724" s="26"/>
      <c r="IX724" s="26"/>
      <c r="IY724" s="26"/>
      <c r="IZ724" s="26"/>
      <c r="JA724" s="26"/>
      <c r="JB724" s="26"/>
      <c r="JC724" s="26"/>
      <c r="JD724" s="26"/>
      <c r="JE724" s="26"/>
      <c r="JF724" s="26"/>
      <c r="JG724" s="39"/>
      <c r="JH724" s="26"/>
      <c r="JI724" s="26"/>
      <c r="JJ724" s="26"/>
      <c r="JK724" s="26"/>
      <c r="JL724" s="26"/>
      <c r="JM724" s="26"/>
      <c r="JN724" s="26"/>
      <c r="JO724" s="26"/>
      <c r="JP724" s="26"/>
      <c r="JQ724" s="26"/>
      <c r="JR724" s="26"/>
      <c r="JS724" s="26"/>
      <c r="JT724" s="26"/>
      <c r="JU724" s="26"/>
      <c r="JV724" s="26"/>
      <c r="JW724" s="26"/>
      <c r="JX724" s="26"/>
      <c r="JY724" s="26"/>
      <c r="JZ724" s="26"/>
      <c r="KA724" s="26"/>
      <c r="KB724" s="39"/>
    </row>
    <row r="725" spans="1:295" ht="15" customHeight="1" x14ac:dyDescent="0.25">
      <c r="B725" s="293" t="str">
        <f t="shared" si="96"/>
        <v>Desk 95</v>
      </c>
      <c r="C725" s="295" t="str">
        <f t="shared" si="98"/>
        <v/>
      </c>
      <c r="D725" s="295" t="str">
        <f t="shared" si="98"/>
        <v/>
      </c>
      <c r="E725" s="295" t="str">
        <f t="shared" si="98"/>
        <v/>
      </c>
      <c r="F725" s="295" t="str">
        <f t="shared" si="98"/>
        <v/>
      </c>
      <c r="G725" s="591" t="str">
        <f t="shared" si="98"/>
        <v/>
      </c>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39"/>
      <c r="DX725" s="26"/>
      <c r="DY725" s="26"/>
      <c r="DZ725" s="26"/>
      <c r="EA725" s="26"/>
      <c r="EB725" s="26"/>
      <c r="EC725" s="26"/>
      <c r="ED725" s="26"/>
      <c r="EE725" s="26"/>
      <c r="EF725" s="26"/>
      <c r="EG725" s="26"/>
      <c r="EH725" s="26"/>
      <c r="EI725" s="26"/>
      <c r="EJ725" s="26"/>
      <c r="EK725" s="26"/>
      <c r="EL725" s="26"/>
      <c r="EM725" s="26"/>
      <c r="EN725" s="26"/>
      <c r="EO725" s="26"/>
      <c r="EP725" s="26"/>
      <c r="EQ725" s="26"/>
      <c r="ER725" s="39"/>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c r="GU725" s="26"/>
      <c r="GV725" s="26"/>
      <c r="GW725" s="26"/>
      <c r="GX725" s="26"/>
      <c r="GY725" s="26"/>
      <c r="GZ725" s="26"/>
      <c r="HA725" s="26"/>
      <c r="HB725" s="26"/>
      <c r="HC725" s="26"/>
      <c r="HD725" s="26"/>
      <c r="HE725" s="26"/>
      <c r="HF725" s="26"/>
      <c r="HG725" s="26"/>
      <c r="HH725" s="26"/>
      <c r="HI725" s="26"/>
      <c r="HJ725" s="26"/>
      <c r="HK725" s="26"/>
      <c r="HL725" s="26"/>
      <c r="HM725" s="26"/>
      <c r="HN725" s="26"/>
      <c r="HO725" s="26"/>
      <c r="HP725" s="26"/>
      <c r="HQ725" s="26"/>
      <c r="HR725" s="26"/>
      <c r="HS725" s="26"/>
      <c r="HT725" s="26"/>
      <c r="HU725" s="26"/>
      <c r="HV725" s="26"/>
      <c r="HW725" s="26"/>
      <c r="HX725" s="26"/>
      <c r="HY725" s="26"/>
      <c r="HZ725" s="26"/>
      <c r="IA725" s="26"/>
      <c r="IB725" s="26"/>
      <c r="IC725" s="26"/>
      <c r="ID725" s="26"/>
      <c r="IE725" s="26"/>
      <c r="IF725" s="26"/>
      <c r="IG725" s="26"/>
      <c r="IH725" s="26"/>
      <c r="II725" s="26"/>
      <c r="IJ725" s="26"/>
      <c r="IK725" s="26"/>
      <c r="IL725" s="26"/>
      <c r="IM725" s="26"/>
      <c r="IN725" s="26"/>
      <c r="IO725" s="26"/>
      <c r="IP725" s="26"/>
      <c r="IQ725" s="26"/>
      <c r="IR725" s="26"/>
      <c r="IS725" s="26"/>
      <c r="IT725" s="26"/>
      <c r="IU725" s="26"/>
      <c r="IV725" s="26"/>
      <c r="IW725" s="26"/>
      <c r="IX725" s="26"/>
      <c r="IY725" s="26"/>
      <c r="IZ725" s="26"/>
      <c r="JA725" s="26"/>
      <c r="JB725" s="26"/>
      <c r="JC725" s="26"/>
      <c r="JD725" s="26"/>
      <c r="JE725" s="26"/>
      <c r="JF725" s="26"/>
      <c r="JG725" s="39"/>
      <c r="JH725" s="26"/>
      <c r="JI725" s="26"/>
      <c r="JJ725" s="26"/>
      <c r="JK725" s="26"/>
      <c r="JL725" s="26"/>
      <c r="JM725" s="26"/>
      <c r="JN725" s="26"/>
      <c r="JO725" s="26"/>
      <c r="JP725" s="26"/>
      <c r="JQ725" s="26"/>
      <c r="JR725" s="26"/>
      <c r="JS725" s="26"/>
      <c r="JT725" s="26"/>
      <c r="JU725" s="26"/>
      <c r="JV725" s="26"/>
      <c r="JW725" s="26"/>
      <c r="JX725" s="26"/>
      <c r="JY725" s="26"/>
      <c r="JZ725" s="26"/>
      <c r="KA725" s="26"/>
      <c r="KB725" s="39"/>
    </row>
    <row r="726" spans="1:295" ht="15" customHeight="1" x14ac:dyDescent="0.25">
      <c r="B726" s="293" t="str">
        <f t="shared" si="96"/>
        <v>Desk 96</v>
      </c>
      <c r="C726" s="295" t="str">
        <f t="shared" si="98"/>
        <v/>
      </c>
      <c r="D726" s="295" t="str">
        <f t="shared" si="98"/>
        <v/>
      </c>
      <c r="E726" s="295" t="str">
        <f t="shared" si="98"/>
        <v/>
      </c>
      <c r="F726" s="295" t="str">
        <f t="shared" si="98"/>
        <v/>
      </c>
      <c r="G726" s="591" t="str">
        <f t="shared" si="98"/>
        <v/>
      </c>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39"/>
      <c r="DX726" s="26"/>
      <c r="DY726" s="26"/>
      <c r="DZ726" s="26"/>
      <c r="EA726" s="26"/>
      <c r="EB726" s="26"/>
      <c r="EC726" s="26"/>
      <c r="ED726" s="26"/>
      <c r="EE726" s="26"/>
      <c r="EF726" s="26"/>
      <c r="EG726" s="26"/>
      <c r="EH726" s="26"/>
      <c r="EI726" s="26"/>
      <c r="EJ726" s="26"/>
      <c r="EK726" s="26"/>
      <c r="EL726" s="26"/>
      <c r="EM726" s="26"/>
      <c r="EN726" s="26"/>
      <c r="EO726" s="26"/>
      <c r="EP726" s="26"/>
      <c r="EQ726" s="26"/>
      <c r="ER726" s="39"/>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c r="GU726" s="26"/>
      <c r="GV726" s="26"/>
      <c r="GW726" s="26"/>
      <c r="GX726" s="26"/>
      <c r="GY726" s="26"/>
      <c r="GZ726" s="26"/>
      <c r="HA726" s="26"/>
      <c r="HB726" s="26"/>
      <c r="HC726" s="26"/>
      <c r="HD726" s="26"/>
      <c r="HE726" s="26"/>
      <c r="HF726" s="26"/>
      <c r="HG726" s="26"/>
      <c r="HH726" s="26"/>
      <c r="HI726" s="26"/>
      <c r="HJ726" s="26"/>
      <c r="HK726" s="26"/>
      <c r="HL726" s="26"/>
      <c r="HM726" s="26"/>
      <c r="HN726" s="26"/>
      <c r="HO726" s="26"/>
      <c r="HP726" s="26"/>
      <c r="HQ726" s="26"/>
      <c r="HR726" s="26"/>
      <c r="HS726" s="26"/>
      <c r="HT726" s="26"/>
      <c r="HU726" s="26"/>
      <c r="HV726" s="26"/>
      <c r="HW726" s="26"/>
      <c r="HX726" s="26"/>
      <c r="HY726" s="26"/>
      <c r="HZ726" s="26"/>
      <c r="IA726" s="26"/>
      <c r="IB726" s="26"/>
      <c r="IC726" s="26"/>
      <c r="ID726" s="26"/>
      <c r="IE726" s="26"/>
      <c r="IF726" s="26"/>
      <c r="IG726" s="26"/>
      <c r="IH726" s="26"/>
      <c r="II726" s="26"/>
      <c r="IJ726" s="26"/>
      <c r="IK726" s="26"/>
      <c r="IL726" s="26"/>
      <c r="IM726" s="26"/>
      <c r="IN726" s="26"/>
      <c r="IO726" s="26"/>
      <c r="IP726" s="26"/>
      <c r="IQ726" s="26"/>
      <c r="IR726" s="26"/>
      <c r="IS726" s="26"/>
      <c r="IT726" s="26"/>
      <c r="IU726" s="26"/>
      <c r="IV726" s="26"/>
      <c r="IW726" s="26"/>
      <c r="IX726" s="26"/>
      <c r="IY726" s="26"/>
      <c r="IZ726" s="26"/>
      <c r="JA726" s="26"/>
      <c r="JB726" s="26"/>
      <c r="JC726" s="26"/>
      <c r="JD726" s="26"/>
      <c r="JE726" s="26"/>
      <c r="JF726" s="26"/>
      <c r="JG726" s="39"/>
      <c r="JH726" s="26"/>
      <c r="JI726" s="26"/>
      <c r="JJ726" s="26"/>
      <c r="JK726" s="26"/>
      <c r="JL726" s="26"/>
      <c r="JM726" s="26"/>
      <c r="JN726" s="26"/>
      <c r="JO726" s="26"/>
      <c r="JP726" s="26"/>
      <c r="JQ726" s="26"/>
      <c r="JR726" s="26"/>
      <c r="JS726" s="26"/>
      <c r="JT726" s="26"/>
      <c r="JU726" s="26"/>
      <c r="JV726" s="26"/>
      <c r="JW726" s="26"/>
      <c r="JX726" s="26"/>
      <c r="JY726" s="26"/>
      <c r="JZ726" s="26"/>
      <c r="KA726" s="26"/>
      <c r="KB726" s="39"/>
    </row>
    <row r="727" spans="1:295" ht="15" customHeight="1" x14ac:dyDescent="0.25">
      <c r="B727" s="293" t="str">
        <f t="shared" si="96"/>
        <v>Desk 97</v>
      </c>
      <c r="C727" s="295" t="str">
        <f t="shared" si="98"/>
        <v/>
      </c>
      <c r="D727" s="295" t="str">
        <f t="shared" si="98"/>
        <v/>
      </c>
      <c r="E727" s="295" t="str">
        <f t="shared" si="98"/>
        <v/>
      </c>
      <c r="F727" s="295" t="str">
        <f t="shared" si="98"/>
        <v/>
      </c>
      <c r="G727" s="591" t="str">
        <f t="shared" si="98"/>
        <v/>
      </c>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39"/>
      <c r="DX727" s="26"/>
      <c r="DY727" s="26"/>
      <c r="DZ727" s="26"/>
      <c r="EA727" s="26"/>
      <c r="EB727" s="26"/>
      <c r="EC727" s="26"/>
      <c r="ED727" s="26"/>
      <c r="EE727" s="26"/>
      <c r="EF727" s="26"/>
      <c r="EG727" s="26"/>
      <c r="EH727" s="26"/>
      <c r="EI727" s="26"/>
      <c r="EJ727" s="26"/>
      <c r="EK727" s="26"/>
      <c r="EL727" s="26"/>
      <c r="EM727" s="26"/>
      <c r="EN727" s="26"/>
      <c r="EO727" s="26"/>
      <c r="EP727" s="26"/>
      <c r="EQ727" s="26"/>
      <c r="ER727" s="39"/>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c r="GU727" s="26"/>
      <c r="GV727" s="26"/>
      <c r="GW727" s="26"/>
      <c r="GX727" s="26"/>
      <c r="GY727" s="26"/>
      <c r="GZ727" s="26"/>
      <c r="HA727" s="26"/>
      <c r="HB727" s="26"/>
      <c r="HC727" s="26"/>
      <c r="HD727" s="26"/>
      <c r="HE727" s="26"/>
      <c r="HF727" s="26"/>
      <c r="HG727" s="26"/>
      <c r="HH727" s="26"/>
      <c r="HI727" s="26"/>
      <c r="HJ727" s="26"/>
      <c r="HK727" s="26"/>
      <c r="HL727" s="26"/>
      <c r="HM727" s="26"/>
      <c r="HN727" s="26"/>
      <c r="HO727" s="26"/>
      <c r="HP727" s="26"/>
      <c r="HQ727" s="26"/>
      <c r="HR727" s="26"/>
      <c r="HS727" s="26"/>
      <c r="HT727" s="26"/>
      <c r="HU727" s="26"/>
      <c r="HV727" s="26"/>
      <c r="HW727" s="26"/>
      <c r="HX727" s="26"/>
      <c r="HY727" s="26"/>
      <c r="HZ727" s="26"/>
      <c r="IA727" s="26"/>
      <c r="IB727" s="26"/>
      <c r="IC727" s="26"/>
      <c r="ID727" s="26"/>
      <c r="IE727" s="26"/>
      <c r="IF727" s="26"/>
      <c r="IG727" s="26"/>
      <c r="IH727" s="26"/>
      <c r="II727" s="26"/>
      <c r="IJ727" s="26"/>
      <c r="IK727" s="26"/>
      <c r="IL727" s="26"/>
      <c r="IM727" s="26"/>
      <c r="IN727" s="26"/>
      <c r="IO727" s="26"/>
      <c r="IP727" s="26"/>
      <c r="IQ727" s="26"/>
      <c r="IR727" s="26"/>
      <c r="IS727" s="26"/>
      <c r="IT727" s="26"/>
      <c r="IU727" s="26"/>
      <c r="IV727" s="26"/>
      <c r="IW727" s="26"/>
      <c r="IX727" s="26"/>
      <c r="IY727" s="26"/>
      <c r="IZ727" s="26"/>
      <c r="JA727" s="26"/>
      <c r="JB727" s="26"/>
      <c r="JC727" s="26"/>
      <c r="JD727" s="26"/>
      <c r="JE727" s="26"/>
      <c r="JF727" s="26"/>
      <c r="JG727" s="39"/>
      <c r="JH727" s="26"/>
      <c r="JI727" s="26"/>
      <c r="JJ727" s="26"/>
      <c r="JK727" s="26"/>
      <c r="JL727" s="26"/>
      <c r="JM727" s="26"/>
      <c r="JN727" s="26"/>
      <c r="JO727" s="26"/>
      <c r="JP727" s="26"/>
      <c r="JQ727" s="26"/>
      <c r="JR727" s="26"/>
      <c r="JS727" s="26"/>
      <c r="JT727" s="26"/>
      <c r="JU727" s="26"/>
      <c r="JV727" s="26"/>
      <c r="JW727" s="26"/>
      <c r="JX727" s="26"/>
      <c r="JY727" s="26"/>
      <c r="JZ727" s="26"/>
      <c r="KA727" s="26"/>
      <c r="KB727" s="39"/>
    </row>
    <row r="728" spans="1:295" ht="15" customHeight="1" x14ac:dyDescent="0.25">
      <c r="B728" s="293" t="str">
        <f t="shared" si="96"/>
        <v>Desk 98</v>
      </c>
      <c r="C728" s="295" t="str">
        <f t="shared" ref="C728:G730" si="99">IF(ISBLANK(C108), "", C108)</f>
        <v/>
      </c>
      <c r="D728" s="295" t="str">
        <f t="shared" si="99"/>
        <v/>
      </c>
      <c r="E728" s="295" t="str">
        <f t="shared" si="99"/>
        <v/>
      </c>
      <c r="F728" s="295" t="str">
        <f t="shared" si="99"/>
        <v/>
      </c>
      <c r="G728" s="591" t="str">
        <f t="shared" si="99"/>
        <v/>
      </c>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39"/>
      <c r="DX728" s="26"/>
      <c r="DY728" s="26"/>
      <c r="DZ728" s="26"/>
      <c r="EA728" s="26"/>
      <c r="EB728" s="26"/>
      <c r="EC728" s="26"/>
      <c r="ED728" s="26"/>
      <c r="EE728" s="26"/>
      <c r="EF728" s="26"/>
      <c r="EG728" s="26"/>
      <c r="EH728" s="26"/>
      <c r="EI728" s="26"/>
      <c r="EJ728" s="26"/>
      <c r="EK728" s="26"/>
      <c r="EL728" s="26"/>
      <c r="EM728" s="26"/>
      <c r="EN728" s="26"/>
      <c r="EO728" s="26"/>
      <c r="EP728" s="26"/>
      <c r="EQ728" s="26"/>
      <c r="ER728" s="39"/>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c r="GU728" s="26"/>
      <c r="GV728" s="26"/>
      <c r="GW728" s="26"/>
      <c r="GX728" s="26"/>
      <c r="GY728" s="26"/>
      <c r="GZ728" s="26"/>
      <c r="HA728" s="26"/>
      <c r="HB728" s="26"/>
      <c r="HC728" s="26"/>
      <c r="HD728" s="26"/>
      <c r="HE728" s="26"/>
      <c r="HF728" s="26"/>
      <c r="HG728" s="26"/>
      <c r="HH728" s="26"/>
      <c r="HI728" s="26"/>
      <c r="HJ728" s="26"/>
      <c r="HK728" s="26"/>
      <c r="HL728" s="26"/>
      <c r="HM728" s="26"/>
      <c r="HN728" s="26"/>
      <c r="HO728" s="26"/>
      <c r="HP728" s="26"/>
      <c r="HQ728" s="26"/>
      <c r="HR728" s="26"/>
      <c r="HS728" s="26"/>
      <c r="HT728" s="26"/>
      <c r="HU728" s="26"/>
      <c r="HV728" s="26"/>
      <c r="HW728" s="26"/>
      <c r="HX728" s="26"/>
      <c r="HY728" s="26"/>
      <c r="HZ728" s="26"/>
      <c r="IA728" s="26"/>
      <c r="IB728" s="26"/>
      <c r="IC728" s="26"/>
      <c r="ID728" s="26"/>
      <c r="IE728" s="26"/>
      <c r="IF728" s="26"/>
      <c r="IG728" s="26"/>
      <c r="IH728" s="26"/>
      <c r="II728" s="26"/>
      <c r="IJ728" s="26"/>
      <c r="IK728" s="26"/>
      <c r="IL728" s="26"/>
      <c r="IM728" s="26"/>
      <c r="IN728" s="26"/>
      <c r="IO728" s="26"/>
      <c r="IP728" s="26"/>
      <c r="IQ728" s="26"/>
      <c r="IR728" s="26"/>
      <c r="IS728" s="26"/>
      <c r="IT728" s="26"/>
      <c r="IU728" s="26"/>
      <c r="IV728" s="26"/>
      <c r="IW728" s="26"/>
      <c r="IX728" s="26"/>
      <c r="IY728" s="26"/>
      <c r="IZ728" s="26"/>
      <c r="JA728" s="26"/>
      <c r="JB728" s="26"/>
      <c r="JC728" s="26"/>
      <c r="JD728" s="26"/>
      <c r="JE728" s="26"/>
      <c r="JF728" s="26"/>
      <c r="JG728" s="39"/>
      <c r="JH728" s="26"/>
      <c r="JI728" s="26"/>
      <c r="JJ728" s="26"/>
      <c r="JK728" s="26"/>
      <c r="JL728" s="26"/>
      <c r="JM728" s="26"/>
      <c r="JN728" s="26"/>
      <c r="JO728" s="26"/>
      <c r="JP728" s="26"/>
      <c r="JQ728" s="26"/>
      <c r="JR728" s="26"/>
      <c r="JS728" s="26"/>
      <c r="JT728" s="26"/>
      <c r="JU728" s="26"/>
      <c r="JV728" s="26"/>
      <c r="JW728" s="26"/>
      <c r="JX728" s="26"/>
      <c r="JY728" s="26"/>
      <c r="JZ728" s="26"/>
      <c r="KA728" s="26"/>
      <c r="KB728" s="39"/>
    </row>
    <row r="729" spans="1:295" ht="15" customHeight="1" x14ac:dyDescent="0.25">
      <c r="B729" s="293" t="str">
        <f t="shared" si="96"/>
        <v>Desk 99</v>
      </c>
      <c r="C729" s="295" t="str">
        <f t="shared" si="99"/>
        <v/>
      </c>
      <c r="D729" s="295" t="str">
        <f t="shared" si="99"/>
        <v/>
      </c>
      <c r="E729" s="295" t="str">
        <f t="shared" si="99"/>
        <v/>
      </c>
      <c r="F729" s="295" t="str">
        <f t="shared" si="99"/>
        <v/>
      </c>
      <c r="G729" s="591" t="str">
        <f t="shared" si="99"/>
        <v/>
      </c>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39"/>
      <c r="DX729" s="26"/>
      <c r="DY729" s="26"/>
      <c r="DZ729" s="26"/>
      <c r="EA729" s="26"/>
      <c r="EB729" s="26"/>
      <c r="EC729" s="26"/>
      <c r="ED729" s="26"/>
      <c r="EE729" s="26"/>
      <c r="EF729" s="26"/>
      <c r="EG729" s="26"/>
      <c r="EH729" s="26"/>
      <c r="EI729" s="26"/>
      <c r="EJ729" s="26"/>
      <c r="EK729" s="26"/>
      <c r="EL729" s="26"/>
      <c r="EM729" s="26"/>
      <c r="EN729" s="26"/>
      <c r="EO729" s="26"/>
      <c r="EP729" s="26"/>
      <c r="EQ729" s="26"/>
      <c r="ER729" s="39"/>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c r="GU729" s="26"/>
      <c r="GV729" s="26"/>
      <c r="GW729" s="26"/>
      <c r="GX729" s="26"/>
      <c r="GY729" s="26"/>
      <c r="GZ729" s="26"/>
      <c r="HA729" s="26"/>
      <c r="HB729" s="26"/>
      <c r="HC729" s="26"/>
      <c r="HD729" s="26"/>
      <c r="HE729" s="26"/>
      <c r="HF729" s="26"/>
      <c r="HG729" s="26"/>
      <c r="HH729" s="26"/>
      <c r="HI729" s="26"/>
      <c r="HJ729" s="26"/>
      <c r="HK729" s="26"/>
      <c r="HL729" s="26"/>
      <c r="HM729" s="26"/>
      <c r="HN729" s="26"/>
      <c r="HO729" s="26"/>
      <c r="HP729" s="26"/>
      <c r="HQ729" s="26"/>
      <c r="HR729" s="26"/>
      <c r="HS729" s="26"/>
      <c r="HT729" s="26"/>
      <c r="HU729" s="26"/>
      <c r="HV729" s="26"/>
      <c r="HW729" s="26"/>
      <c r="HX729" s="26"/>
      <c r="HY729" s="26"/>
      <c r="HZ729" s="26"/>
      <c r="IA729" s="26"/>
      <c r="IB729" s="26"/>
      <c r="IC729" s="26"/>
      <c r="ID729" s="26"/>
      <c r="IE729" s="26"/>
      <c r="IF729" s="26"/>
      <c r="IG729" s="26"/>
      <c r="IH729" s="26"/>
      <c r="II729" s="26"/>
      <c r="IJ729" s="26"/>
      <c r="IK729" s="26"/>
      <c r="IL729" s="26"/>
      <c r="IM729" s="26"/>
      <c r="IN729" s="26"/>
      <c r="IO729" s="26"/>
      <c r="IP729" s="26"/>
      <c r="IQ729" s="26"/>
      <c r="IR729" s="26"/>
      <c r="IS729" s="26"/>
      <c r="IT729" s="26"/>
      <c r="IU729" s="26"/>
      <c r="IV729" s="26"/>
      <c r="IW729" s="26"/>
      <c r="IX729" s="26"/>
      <c r="IY729" s="26"/>
      <c r="IZ729" s="26"/>
      <c r="JA729" s="26"/>
      <c r="JB729" s="26"/>
      <c r="JC729" s="26"/>
      <c r="JD729" s="26"/>
      <c r="JE729" s="26"/>
      <c r="JF729" s="26"/>
      <c r="JG729" s="39"/>
      <c r="JH729" s="26"/>
      <c r="JI729" s="26"/>
      <c r="JJ729" s="26"/>
      <c r="JK729" s="26"/>
      <c r="JL729" s="26"/>
      <c r="JM729" s="26"/>
      <c r="JN729" s="26"/>
      <c r="JO729" s="26"/>
      <c r="JP729" s="26"/>
      <c r="JQ729" s="26"/>
      <c r="JR729" s="26"/>
      <c r="JS729" s="26"/>
      <c r="JT729" s="26"/>
      <c r="JU729" s="26"/>
      <c r="JV729" s="26"/>
      <c r="JW729" s="26"/>
      <c r="JX729" s="26"/>
      <c r="JY729" s="26"/>
      <c r="JZ729" s="26"/>
      <c r="KA729" s="26"/>
      <c r="KB729" s="39"/>
    </row>
    <row r="730" spans="1:295" ht="15" customHeight="1" x14ac:dyDescent="0.25">
      <c r="B730" s="296" t="str">
        <f t="shared" si="96"/>
        <v>Desk 100</v>
      </c>
      <c r="C730" s="297" t="str">
        <f t="shared" si="99"/>
        <v/>
      </c>
      <c r="D730" s="297" t="str">
        <f t="shared" si="99"/>
        <v/>
      </c>
      <c r="E730" s="297" t="str">
        <f t="shared" si="99"/>
        <v/>
      </c>
      <c r="F730" s="297" t="str">
        <f t="shared" si="99"/>
        <v/>
      </c>
      <c r="G730" s="591" t="str">
        <f t="shared" si="99"/>
        <v/>
      </c>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33"/>
      <c r="BF730" s="33"/>
      <c r="BG730" s="33"/>
      <c r="BH730" s="33"/>
      <c r="BI730" s="33"/>
      <c r="BJ730" s="33"/>
      <c r="BK730" s="33"/>
      <c r="BL730" s="33"/>
      <c r="BM730" s="33"/>
      <c r="BN730" s="33"/>
      <c r="BO730" s="33"/>
      <c r="BP730" s="33"/>
      <c r="BQ730" s="33"/>
      <c r="BR730" s="33"/>
      <c r="BS730" s="33"/>
      <c r="BT730" s="33"/>
      <c r="BU730" s="33"/>
      <c r="BV730" s="33"/>
      <c r="BW730" s="33"/>
      <c r="BX730" s="33"/>
      <c r="BY730" s="33"/>
      <c r="BZ730" s="33"/>
      <c r="CA730" s="33"/>
      <c r="CB730" s="33"/>
      <c r="CC730" s="33"/>
      <c r="CD730" s="33"/>
      <c r="CE730" s="33"/>
      <c r="CF730" s="33"/>
      <c r="CG730" s="33"/>
      <c r="CH730" s="33"/>
      <c r="CI730" s="33"/>
      <c r="CJ730" s="33"/>
      <c r="CK730" s="33"/>
      <c r="CL730" s="33"/>
      <c r="CM730" s="33"/>
      <c r="CN730" s="33"/>
      <c r="CO730" s="33"/>
      <c r="CP730" s="33"/>
      <c r="CQ730" s="33"/>
      <c r="CR730" s="33"/>
      <c r="CS730" s="33"/>
      <c r="CT730" s="33"/>
      <c r="CU730" s="33"/>
      <c r="CV730" s="33"/>
      <c r="CW730" s="33"/>
      <c r="CX730" s="33"/>
      <c r="CY730" s="33"/>
      <c r="CZ730" s="33"/>
      <c r="DA730" s="33"/>
      <c r="DB730" s="33"/>
      <c r="DC730" s="33"/>
      <c r="DD730" s="33"/>
      <c r="DE730" s="33"/>
      <c r="DF730" s="33"/>
      <c r="DG730" s="33"/>
      <c r="DH730" s="33"/>
      <c r="DI730" s="33"/>
      <c r="DJ730" s="33"/>
      <c r="DK730" s="33"/>
      <c r="DL730" s="33"/>
      <c r="DM730" s="33"/>
      <c r="DN730" s="33"/>
      <c r="DO730" s="33"/>
      <c r="DP730" s="33"/>
      <c r="DQ730" s="33"/>
      <c r="DR730" s="33"/>
      <c r="DS730" s="33"/>
      <c r="DT730" s="33"/>
      <c r="DU730" s="33"/>
      <c r="DV730" s="33"/>
      <c r="DW730" s="81"/>
      <c r="DX730" s="33"/>
      <c r="DY730" s="33"/>
      <c r="DZ730" s="33"/>
      <c r="EA730" s="33"/>
      <c r="EB730" s="33"/>
      <c r="EC730" s="33"/>
      <c r="ED730" s="33"/>
      <c r="EE730" s="33"/>
      <c r="EF730" s="33"/>
      <c r="EG730" s="33"/>
      <c r="EH730" s="33"/>
      <c r="EI730" s="33"/>
      <c r="EJ730" s="33"/>
      <c r="EK730" s="33"/>
      <c r="EL730" s="33"/>
      <c r="EM730" s="33"/>
      <c r="EN730" s="33"/>
      <c r="EO730" s="33"/>
      <c r="EP730" s="33"/>
      <c r="EQ730" s="33"/>
      <c r="ER730" s="81"/>
      <c r="ES730" s="33"/>
      <c r="ET730" s="33"/>
      <c r="EU730" s="33"/>
      <c r="EV730" s="33"/>
      <c r="EW730" s="33"/>
      <c r="EX730" s="33"/>
      <c r="EY730" s="33"/>
      <c r="EZ730" s="33"/>
      <c r="FA730" s="33"/>
      <c r="FB730" s="33"/>
      <c r="FC730" s="33"/>
      <c r="FD730" s="33"/>
      <c r="FE730" s="33"/>
      <c r="FF730" s="33"/>
      <c r="FG730" s="33"/>
      <c r="FH730" s="33"/>
      <c r="FI730" s="33"/>
      <c r="FJ730" s="33"/>
      <c r="FK730" s="33"/>
      <c r="FL730" s="33"/>
      <c r="FM730" s="33"/>
      <c r="FN730" s="33"/>
      <c r="FO730" s="33"/>
      <c r="FP730" s="33"/>
      <c r="FQ730" s="33"/>
      <c r="FR730" s="33"/>
      <c r="FS730" s="33"/>
      <c r="FT730" s="33"/>
      <c r="FU730" s="33"/>
      <c r="FV730" s="33"/>
      <c r="FW730" s="33"/>
      <c r="FX730" s="33"/>
      <c r="FY730" s="33"/>
      <c r="FZ730" s="33"/>
      <c r="GA730" s="33"/>
      <c r="GB730" s="33"/>
      <c r="GC730" s="33"/>
      <c r="GD730" s="33"/>
      <c r="GE730" s="33"/>
      <c r="GF730" s="33"/>
      <c r="GG730" s="33"/>
      <c r="GH730" s="33"/>
      <c r="GI730" s="33"/>
      <c r="GJ730" s="33"/>
      <c r="GK730" s="33"/>
      <c r="GL730" s="33"/>
      <c r="GM730" s="33"/>
      <c r="GN730" s="33"/>
      <c r="GO730" s="33"/>
      <c r="GP730" s="33"/>
      <c r="GQ730" s="33"/>
      <c r="GR730" s="33"/>
      <c r="GS730" s="33"/>
      <c r="GT730" s="33"/>
      <c r="GU730" s="33"/>
      <c r="GV730" s="33"/>
      <c r="GW730" s="33"/>
      <c r="GX730" s="33"/>
      <c r="GY730" s="33"/>
      <c r="GZ730" s="33"/>
      <c r="HA730" s="33"/>
      <c r="HB730" s="33"/>
      <c r="HC730" s="33"/>
      <c r="HD730" s="33"/>
      <c r="HE730" s="33"/>
      <c r="HF730" s="33"/>
      <c r="HG730" s="33"/>
      <c r="HH730" s="33"/>
      <c r="HI730" s="33"/>
      <c r="HJ730" s="33"/>
      <c r="HK730" s="33"/>
      <c r="HL730" s="33"/>
      <c r="HM730" s="33"/>
      <c r="HN730" s="33"/>
      <c r="HO730" s="33"/>
      <c r="HP730" s="33"/>
      <c r="HQ730" s="33"/>
      <c r="HR730" s="33"/>
      <c r="HS730" s="33"/>
      <c r="HT730" s="33"/>
      <c r="HU730" s="33"/>
      <c r="HV730" s="33"/>
      <c r="HW730" s="33"/>
      <c r="HX730" s="33"/>
      <c r="HY730" s="33"/>
      <c r="HZ730" s="33"/>
      <c r="IA730" s="33"/>
      <c r="IB730" s="33"/>
      <c r="IC730" s="33"/>
      <c r="ID730" s="33"/>
      <c r="IE730" s="33"/>
      <c r="IF730" s="33"/>
      <c r="IG730" s="33"/>
      <c r="IH730" s="33"/>
      <c r="II730" s="33"/>
      <c r="IJ730" s="33"/>
      <c r="IK730" s="33"/>
      <c r="IL730" s="33"/>
      <c r="IM730" s="33"/>
      <c r="IN730" s="33"/>
      <c r="IO730" s="33"/>
      <c r="IP730" s="33"/>
      <c r="IQ730" s="33"/>
      <c r="IR730" s="33"/>
      <c r="IS730" s="33"/>
      <c r="IT730" s="33"/>
      <c r="IU730" s="33"/>
      <c r="IV730" s="33"/>
      <c r="IW730" s="33"/>
      <c r="IX730" s="33"/>
      <c r="IY730" s="33"/>
      <c r="IZ730" s="33"/>
      <c r="JA730" s="33"/>
      <c r="JB730" s="33"/>
      <c r="JC730" s="33"/>
      <c r="JD730" s="33"/>
      <c r="JE730" s="33"/>
      <c r="JF730" s="33"/>
      <c r="JG730" s="81"/>
      <c r="JH730" s="33"/>
      <c r="JI730" s="33"/>
      <c r="JJ730" s="33"/>
      <c r="JK730" s="33"/>
      <c r="JL730" s="33"/>
      <c r="JM730" s="33"/>
      <c r="JN730" s="33"/>
      <c r="JO730" s="33"/>
      <c r="JP730" s="33"/>
      <c r="JQ730" s="33"/>
      <c r="JR730" s="33"/>
      <c r="JS730" s="33"/>
      <c r="JT730" s="33"/>
      <c r="JU730" s="33"/>
      <c r="JV730" s="33"/>
      <c r="JW730" s="33"/>
      <c r="JX730" s="33"/>
      <c r="JY730" s="33"/>
      <c r="JZ730" s="33"/>
      <c r="KA730" s="33"/>
      <c r="KB730" s="81"/>
    </row>
    <row r="731" spans="1:295" ht="15" customHeight="1" x14ac:dyDescent="0.25">
      <c r="B731" s="649" t="s">
        <v>618</v>
      </c>
      <c r="C731" s="592"/>
      <c r="D731" s="592"/>
      <c r="E731" s="592"/>
      <c r="F731" s="592"/>
      <c r="G731" s="592"/>
      <c r="H731" s="648"/>
      <c r="I731" s="648"/>
      <c r="J731" s="648"/>
      <c r="K731" s="648"/>
      <c r="L731" s="648"/>
      <c r="M731" s="648"/>
      <c r="N731" s="648"/>
      <c r="O731" s="648"/>
      <c r="P731" s="648"/>
      <c r="Q731" s="648"/>
      <c r="R731" s="648"/>
      <c r="S731" s="648"/>
      <c r="T731" s="648"/>
      <c r="U731" s="648"/>
      <c r="V731" s="648"/>
      <c r="W731" s="648"/>
      <c r="X731" s="648"/>
      <c r="Y731" s="648"/>
      <c r="Z731" s="648"/>
      <c r="AA731" s="648"/>
      <c r="AB731" s="648"/>
      <c r="AC731" s="648"/>
      <c r="AD731" s="648"/>
      <c r="AE731" s="648"/>
      <c r="AF731" s="648"/>
      <c r="AG731" s="648"/>
      <c r="AH731" s="648"/>
      <c r="AI731" s="648"/>
      <c r="AJ731" s="648"/>
      <c r="AK731" s="648"/>
      <c r="AL731" s="648"/>
      <c r="AM731" s="648"/>
      <c r="AN731" s="648"/>
      <c r="AO731" s="648"/>
      <c r="AP731" s="648"/>
      <c r="AQ731" s="648"/>
      <c r="AR731" s="648"/>
      <c r="AS731" s="648"/>
      <c r="AT731" s="648"/>
      <c r="AU731" s="648"/>
      <c r="AV731" s="648"/>
      <c r="AW731" s="648"/>
      <c r="AX731" s="648"/>
      <c r="AY731" s="648"/>
      <c r="AZ731" s="648"/>
      <c r="BA731" s="648"/>
      <c r="BB731" s="648"/>
      <c r="BC731" s="648"/>
      <c r="BD731" s="648"/>
      <c r="BE731" s="648"/>
      <c r="BF731" s="648"/>
      <c r="BG731" s="648"/>
      <c r="BH731" s="648"/>
      <c r="BI731" s="648"/>
      <c r="BJ731" s="648"/>
      <c r="BK731" s="648"/>
      <c r="BL731" s="648"/>
      <c r="BM731" s="648"/>
      <c r="BN731" s="648"/>
      <c r="BO731" s="648"/>
      <c r="BP731" s="648"/>
      <c r="BQ731" s="648"/>
      <c r="BR731" s="648"/>
      <c r="BS731" s="648"/>
      <c r="BT731" s="648"/>
      <c r="BU731" s="648"/>
      <c r="BV731" s="648"/>
      <c r="BW731" s="648"/>
      <c r="BX731" s="648"/>
      <c r="BY731" s="648"/>
      <c r="BZ731" s="648"/>
      <c r="CA731" s="648"/>
      <c r="CB731" s="648"/>
      <c r="CC731" s="648"/>
      <c r="CD731" s="648"/>
      <c r="CE731" s="648"/>
      <c r="CF731" s="648"/>
      <c r="CG731" s="648"/>
      <c r="CH731" s="648"/>
      <c r="CI731" s="648"/>
      <c r="CJ731" s="648"/>
      <c r="CK731" s="648"/>
      <c r="CL731" s="648"/>
      <c r="CM731" s="648"/>
      <c r="CN731" s="648"/>
      <c r="CO731" s="648"/>
      <c r="CP731" s="648"/>
      <c r="CQ731" s="648"/>
      <c r="CR731" s="648"/>
      <c r="CS731" s="648"/>
      <c r="CT731" s="648"/>
      <c r="CU731" s="648"/>
      <c r="CV731" s="648"/>
      <c r="CW731" s="648"/>
      <c r="CX731" s="648"/>
      <c r="CY731" s="648"/>
      <c r="CZ731" s="648"/>
      <c r="DA731" s="648"/>
      <c r="DB731" s="648"/>
      <c r="DC731" s="648"/>
      <c r="DD731" s="648"/>
      <c r="DE731" s="648"/>
      <c r="DF731" s="648"/>
      <c r="DG731" s="648"/>
      <c r="DH731" s="648"/>
      <c r="DI731" s="648"/>
      <c r="DJ731" s="648"/>
      <c r="DK731" s="648"/>
      <c r="DL731" s="648"/>
      <c r="DM731" s="648"/>
      <c r="DN731" s="648"/>
      <c r="DO731" s="648"/>
      <c r="DP731" s="648"/>
      <c r="DQ731" s="648"/>
      <c r="DR731" s="648"/>
      <c r="DS731" s="648"/>
      <c r="DT731" s="648"/>
      <c r="DU731" s="648"/>
      <c r="DV731" s="648"/>
      <c r="DW731" s="633"/>
      <c r="DX731" s="648"/>
      <c r="DY731" s="648"/>
      <c r="DZ731" s="648"/>
      <c r="EA731" s="648"/>
      <c r="EB731" s="648"/>
      <c r="EC731" s="648"/>
      <c r="ED731" s="648"/>
      <c r="EE731" s="648"/>
      <c r="EF731" s="648"/>
      <c r="EG731" s="648"/>
      <c r="EH731" s="648"/>
      <c r="EI731" s="648"/>
      <c r="EJ731" s="648"/>
      <c r="EK731" s="648"/>
      <c r="EL731" s="648"/>
      <c r="EM731" s="648"/>
      <c r="EN731" s="648"/>
      <c r="EO731" s="648"/>
      <c r="EP731" s="648"/>
      <c r="EQ731" s="648"/>
      <c r="ER731" s="633"/>
      <c r="ES731" s="648"/>
      <c r="ET731" s="648"/>
      <c r="EU731" s="648"/>
      <c r="EV731" s="648"/>
      <c r="EW731" s="648"/>
      <c r="EX731" s="648"/>
      <c r="EY731" s="648"/>
      <c r="EZ731" s="648"/>
      <c r="FA731" s="648"/>
      <c r="FB731" s="648"/>
      <c r="FC731" s="648"/>
      <c r="FD731" s="648"/>
      <c r="FE731" s="648"/>
      <c r="FF731" s="648"/>
      <c r="FG731" s="648"/>
      <c r="FH731" s="648"/>
      <c r="FI731" s="648"/>
      <c r="FJ731" s="648"/>
      <c r="FK731" s="648"/>
      <c r="FL731" s="648"/>
      <c r="FM731" s="648"/>
      <c r="FN731" s="648"/>
      <c r="FO731" s="648"/>
      <c r="FP731" s="648"/>
      <c r="FQ731" s="648"/>
      <c r="FR731" s="648"/>
      <c r="FS731" s="648"/>
      <c r="FT731" s="648"/>
      <c r="FU731" s="648"/>
      <c r="FV731" s="648"/>
      <c r="FW731" s="648"/>
      <c r="FX731" s="648"/>
      <c r="FY731" s="648"/>
      <c r="FZ731" s="648"/>
      <c r="GA731" s="648"/>
      <c r="GB731" s="648"/>
      <c r="GC731" s="648"/>
      <c r="GD731" s="648"/>
      <c r="GE731" s="648"/>
      <c r="GF731" s="648"/>
      <c r="GG731" s="648"/>
      <c r="GH731" s="648"/>
      <c r="GI731" s="648"/>
      <c r="GJ731" s="648"/>
      <c r="GK731" s="648"/>
      <c r="GL731" s="648"/>
      <c r="GM731" s="648"/>
      <c r="GN731" s="648"/>
      <c r="GO731" s="648"/>
      <c r="GP731" s="648"/>
      <c r="GQ731" s="648"/>
      <c r="GR731" s="648"/>
      <c r="GS731" s="648"/>
      <c r="GT731" s="648"/>
      <c r="GU731" s="648"/>
      <c r="GV731" s="648"/>
      <c r="GW731" s="648"/>
      <c r="GX731" s="648"/>
      <c r="GY731" s="648"/>
      <c r="GZ731" s="648"/>
      <c r="HA731" s="648"/>
      <c r="HB731" s="648"/>
      <c r="HC731" s="648"/>
      <c r="HD731" s="648"/>
      <c r="HE731" s="648"/>
      <c r="HF731" s="648"/>
      <c r="HG731" s="648"/>
      <c r="HH731" s="648"/>
      <c r="HI731" s="648"/>
      <c r="HJ731" s="648"/>
      <c r="HK731" s="648"/>
      <c r="HL731" s="648"/>
      <c r="HM731" s="648"/>
      <c r="HN731" s="648"/>
      <c r="HO731" s="648"/>
      <c r="HP731" s="648"/>
      <c r="HQ731" s="648"/>
      <c r="HR731" s="648"/>
      <c r="HS731" s="648"/>
      <c r="HT731" s="648"/>
      <c r="HU731" s="648"/>
      <c r="HV731" s="648"/>
      <c r="HW731" s="648"/>
      <c r="HX731" s="648"/>
      <c r="HY731" s="648"/>
      <c r="HZ731" s="648"/>
      <c r="IA731" s="648"/>
      <c r="IB731" s="648"/>
      <c r="IC731" s="648"/>
      <c r="ID731" s="648"/>
      <c r="IE731" s="648"/>
      <c r="IF731" s="648"/>
      <c r="IG731" s="648"/>
      <c r="IH731" s="648"/>
      <c r="II731" s="648"/>
      <c r="IJ731" s="648"/>
      <c r="IK731" s="648"/>
      <c r="IL731" s="648"/>
      <c r="IM731" s="648"/>
      <c r="IN731" s="648"/>
      <c r="IO731" s="648"/>
      <c r="IP731" s="648"/>
      <c r="IQ731" s="648"/>
      <c r="IR731" s="648"/>
      <c r="IS731" s="648"/>
      <c r="IT731" s="648"/>
      <c r="IU731" s="648"/>
      <c r="IV731" s="648"/>
      <c r="IW731" s="648"/>
      <c r="IX731" s="648"/>
      <c r="IY731" s="648"/>
      <c r="IZ731" s="648"/>
      <c r="JA731" s="648"/>
      <c r="JB731" s="648"/>
      <c r="JC731" s="648"/>
      <c r="JD731" s="648"/>
      <c r="JE731" s="648"/>
      <c r="JF731" s="648"/>
      <c r="JG731" s="633"/>
      <c r="JH731" s="648"/>
      <c r="JI731" s="648"/>
      <c r="JJ731" s="648"/>
      <c r="JK731" s="648"/>
      <c r="JL731" s="648"/>
      <c r="JM731" s="648"/>
      <c r="JN731" s="648"/>
      <c r="JO731" s="648"/>
      <c r="JP731" s="648"/>
      <c r="JQ731" s="648"/>
      <c r="JR731" s="648"/>
      <c r="JS731" s="648"/>
      <c r="JT731" s="648"/>
      <c r="JU731" s="648"/>
      <c r="JV731" s="648"/>
      <c r="JW731" s="648"/>
      <c r="JX731" s="648"/>
      <c r="JY731" s="648"/>
      <c r="JZ731" s="648"/>
      <c r="KA731" s="648"/>
      <c r="KB731" s="633"/>
    </row>
    <row r="732" spans="1:295" s="363" customFormat="1" ht="15" customHeight="1" x14ac:dyDescent="0.25">
      <c r="A732" s="464"/>
      <c r="B732" s="632"/>
      <c r="C732" s="632"/>
      <c r="D732" s="644"/>
      <c r="E732" s="644"/>
      <c r="F732" s="644"/>
      <c r="G732" s="632"/>
      <c r="H732" s="632"/>
      <c r="I732" s="632"/>
      <c r="J732" s="632"/>
      <c r="K732" s="632"/>
      <c r="L732" s="632"/>
      <c r="M732" s="632"/>
      <c r="N732" s="632"/>
      <c r="O732" s="632"/>
      <c r="P732" s="632"/>
      <c r="Q732" s="632"/>
      <c r="R732" s="632"/>
      <c r="S732" s="632"/>
      <c r="T732" s="632"/>
      <c r="U732" s="632"/>
      <c r="V732" s="632"/>
      <c r="W732" s="632"/>
      <c r="X732" s="632"/>
      <c r="Y732" s="632"/>
      <c r="Z732" s="632"/>
      <c r="AA732" s="632"/>
      <c r="AB732" s="632"/>
      <c r="AC732" s="632"/>
      <c r="AD732" s="632"/>
      <c r="AE732" s="632"/>
      <c r="AF732" s="632"/>
      <c r="AG732" s="632"/>
      <c r="AH732" s="632"/>
      <c r="AI732" s="632"/>
      <c r="AJ732" s="632"/>
      <c r="AK732" s="632"/>
      <c r="AL732" s="632"/>
      <c r="AM732" s="632"/>
      <c r="AN732" s="632"/>
      <c r="AO732" s="632"/>
      <c r="AP732" s="632"/>
      <c r="AQ732" s="632"/>
      <c r="AR732" s="632"/>
      <c r="AS732" s="632"/>
      <c r="AT732" s="632"/>
      <c r="AU732" s="632"/>
      <c r="AV732" s="632"/>
      <c r="AW732" s="632"/>
      <c r="AX732" s="632"/>
      <c r="AY732" s="632"/>
      <c r="AZ732" s="632"/>
      <c r="BA732" s="632"/>
      <c r="BB732" s="632"/>
      <c r="BC732" s="632"/>
      <c r="BD732" s="632"/>
      <c r="BE732" s="632"/>
      <c r="BF732" s="632"/>
      <c r="BG732" s="632"/>
      <c r="BH732" s="632"/>
      <c r="BI732" s="632"/>
      <c r="BJ732" s="632"/>
      <c r="BK732" s="632"/>
      <c r="BL732" s="632"/>
      <c r="BM732" s="632"/>
      <c r="BN732" s="632"/>
      <c r="BO732" s="632"/>
      <c r="BP732" s="632"/>
      <c r="BQ732" s="632"/>
      <c r="BR732" s="632"/>
      <c r="BS732" s="632"/>
      <c r="BT732" s="632"/>
      <c r="BU732" s="632"/>
      <c r="BV732" s="632"/>
      <c r="BW732" s="632"/>
      <c r="BX732" s="632"/>
      <c r="BY732" s="632"/>
      <c r="BZ732" s="632"/>
      <c r="CA732" s="632"/>
      <c r="CB732" s="632"/>
      <c r="CC732" s="632"/>
      <c r="CD732" s="632"/>
      <c r="CE732" s="632"/>
      <c r="CF732" s="632"/>
      <c r="CG732" s="632"/>
      <c r="CH732" s="632"/>
      <c r="CI732" s="632"/>
      <c r="CJ732" s="632"/>
      <c r="CK732" s="632"/>
      <c r="CL732" s="632"/>
      <c r="CM732" s="632"/>
      <c r="CN732" s="632"/>
      <c r="CO732" s="632"/>
      <c r="CP732" s="632"/>
      <c r="CQ732" s="632"/>
      <c r="CR732" s="632"/>
      <c r="CS732" s="632"/>
      <c r="CT732" s="632"/>
      <c r="CU732" s="632"/>
      <c r="CV732" s="632"/>
      <c r="CW732" s="632"/>
      <c r="CX732" s="632"/>
      <c r="CY732" s="632"/>
      <c r="CZ732" s="632"/>
      <c r="DA732" s="632"/>
      <c r="DB732" s="632"/>
      <c r="DC732" s="632"/>
      <c r="DD732" s="632"/>
      <c r="DE732" s="632"/>
      <c r="DF732" s="632"/>
      <c r="DG732" s="632"/>
      <c r="DH732" s="632"/>
      <c r="DI732" s="632"/>
      <c r="DJ732" s="632"/>
      <c r="DK732" s="632"/>
      <c r="DL732" s="632"/>
      <c r="DM732" s="632"/>
      <c r="DN732" s="632"/>
      <c r="DO732" s="632"/>
      <c r="DP732" s="632"/>
      <c r="DQ732" s="632"/>
      <c r="DR732" s="632"/>
      <c r="DS732" s="632"/>
      <c r="DT732" s="632"/>
      <c r="DU732" s="632"/>
      <c r="DV732" s="632"/>
      <c r="DW732" s="632"/>
      <c r="DX732" s="632"/>
      <c r="DY732" s="632"/>
      <c r="DZ732" s="632"/>
      <c r="EA732" s="632"/>
      <c r="EB732" s="632"/>
      <c r="EC732" s="632"/>
      <c r="ED732" s="632"/>
      <c r="EE732" s="632"/>
      <c r="EF732" s="632"/>
      <c r="EG732" s="632"/>
      <c r="EH732" s="632"/>
      <c r="EI732" s="632"/>
      <c r="EJ732" s="632"/>
      <c r="EK732" s="632"/>
      <c r="EL732" s="632"/>
      <c r="EM732" s="632"/>
      <c r="EN732" s="632"/>
      <c r="EO732" s="632"/>
      <c r="EP732" s="632"/>
      <c r="EQ732" s="632"/>
      <c r="ER732" s="632"/>
      <c r="ES732" s="632"/>
      <c r="ET732" s="632"/>
      <c r="EU732" s="632"/>
      <c r="EV732" s="632"/>
      <c r="EW732" s="632"/>
      <c r="EX732" s="632"/>
      <c r="EY732" s="632"/>
      <c r="EZ732" s="632"/>
      <c r="FA732" s="632"/>
      <c r="FB732" s="632"/>
      <c r="FC732" s="632"/>
      <c r="FD732" s="632"/>
      <c r="FE732" s="632"/>
      <c r="FF732" s="632"/>
      <c r="FG732" s="632"/>
      <c r="FH732" s="632"/>
      <c r="FI732" s="632"/>
      <c r="FJ732" s="632"/>
      <c r="FK732" s="632"/>
      <c r="FL732" s="632"/>
      <c r="FM732" s="632"/>
      <c r="FN732" s="632"/>
      <c r="FO732" s="632"/>
      <c r="FP732" s="632"/>
      <c r="FQ732" s="632"/>
      <c r="FR732" s="632"/>
      <c r="FS732" s="632"/>
      <c r="FT732" s="632"/>
      <c r="FU732" s="632"/>
      <c r="FV732" s="632"/>
      <c r="FW732" s="632"/>
      <c r="FX732" s="632"/>
      <c r="FY732" s="632"/>
      <c r="FZ732" s="632"/>
      <c r="GA732" s="632"/>
      <c r="GB732" s="632"/>
      <c r="GC732" s="632"/>
      <c r="GD732" s="632"/>
      <c r="GE732" s="632"/>
      <c r="GF732" s="632"/>
      <c r="GG732" s="632"/>
      <c r="GH732" s="632"/>
      <c r="GI732" s="632"/>
      <c r="GJ732" s="632"/>
      <c r="GK732" s="632"/>
      <c r="GL732" s="632"/>
      <c r="GM732" s="632"/>
      <c r="GN732" s="632"/>
      <c r="GO732" s="632"/>
      <c r="GP732" s="632"/>
      <c r="GQ732" s="632"/>
      <c r="GR732" s="632"/>
      <c r="GS732" s="632"/>
      <c r="GT732" s="632"/>
      <c r="GU732" s="632"/>
      <c r="GV732" s="632"/>
      <c r="GW732" s="632"/>
      <c r="GX732" s="632"/>
      <c r="GY732" s="632"/>
      <c r="GZ732" s="632"/>
      <c r="HA732" s="632"/>
      <c r="HB732" s="632"/>
      <c r="HC732" s="632"/>
      <c r="HD732" s="632"/>
      <c r="HE732" s="632"/>
      <c r="HF732" s="632"/>
      <c r="HG732" s="632"/>
      <c r="HH732" s="632"/>
      <c r="HI732" s="632"/>
      <c r="HJ732" s="632"/>
      <c r="HK732" s="632"/>
      <c r="HL732" s="632"/>
      <c r="HM732" s="632"/>
      <c r="HN732" s="632"/>
      <c r="HO732" s="632"/>
      <c r="HP732" s="632"/>
      <c r="HQ732" s="632"/>
      <c r="HR732" s="632"/>
      <c r="HS732" s="632"/>
      <c r="HT732" s="632"/>
      <c r="HU732" s="632"/>
      <c r="HV732" s="632"/>
      <c r="HW732" s="632"/>
      <c r="HX732" s="632"/>
      <c r="HY732" s="632"/>
      <c r="HZ732" s="632"/>
      <c r="IA732" s="632"/>
      <c r="IB732" s="632"/>
      <c r="IC732" s="632"/>
      <c r="ID732" s="632"/>
      <c r="IE732" s="632"/>
      <c r="IF732" s="632"/>
      <c r="IG732" s="632"/>
      <c r="IH732" s="632"/>
      <c r="II732" s="632"/>
      <c r="IJ732" s="632"/>
      <c r="IK732" s="632"/>
      <c r="IL732" s="632"/>
      <c r="IM732" s="632"/>
      <c r="IN732" s="632"/>
      <c r="IO732" s="632"/>
      <c r="IP732" s="632"/>
      <c r="IQ732" s="632"/>
      <c r="IR732" s="632"/>
      <c r="IS732" s="632"/>
      <c r="IT732" s="632"/>
      <c r="IU732" s="632"/>
      <c r="IV732" s="632"/>
      <c r="IW732" s="632"/>
      <c r="IX732" s="632"/>
      <c r="IY732" s="632"/>
      <c r="IZ732" s="632"/>
      <c r="JA732" s="632"/>
      <c r="JB732" s="632"/>
      <c r="JC732" s="632"/>
      <c r="JD732" s="632"/>
      <c r="JE732" s="632"/>
      <c r="JF732" s="632"/>
      <c r="JG732" s="632"/>
      <c r="JH732" s="632"/>
      <c r="JI732" s="632"/>
      <c r="JJ732" s="632"/>
      <c r="JK732" s="632"/>
      <c r="JL732" s="632"/>
      <c r="JM732" s="632"/>
      <c r="JN732" s="632"/>
      <c r="JO732" s="632"/>
      <c r="JP732" s="632"/>
      <c r="JQ732" s="632"/>
      <c r="JR732" s="632"/>
      <c r="JS732" s="632"/>
      <c r="JT732" s="632"/>
      <c r="JU732" s="632"/>
      <c r="JV732" s="632"/>
      <c r="JW732" s="632"/>
      <c r="JX732" s="632"/>
      <c r="JY732" s="632"/>
      <c r="JZ732" s="632"/>
      <c r="KA732" s="632"/>
      <c r="KB732" s="632"/>
      <c r="KC732" s="617"/>
    </row>
    <row r="733" spans="1:295" s="149" customFormat="1" hidden="1" x14ac:dyDescent="0.25">
      <c r="A733" s="559"/>
      <c r="B733" s="259"/>
      <c r="C733" s="259"/>
      <c r="D733" s="289"/>
      <c r="E733" s="289"/>
      <c r="F733" s="289"/>
      <c r="G733" s="255"/>
      <c r="H733" s="259"/>
      <c r="I733" s="259"/>
      <c r="J733" s="259"/>
      <c r="K733" s="259"/>
      <c r="L733" s="259"/>
      <c r="M733" s="259"/>
      <c r="N733" s="259"/>
      <c r="O733" s="259"/>
      <c r="P733" s="259"/>
      <c r="Q733" s="259"/>
      <c r="R733" s="259"/>
      <c r="S733" s="259"/>
      <c r="T733" s="259"/>
      <c r="U733" s="259"/>
      <c r="V733" s="259"/>
      <c r="W733" s="259"/>
      <c r="X733" s="259"/>
      <c r="Y733" s="259"/>
      <c r="Z733" s="259"/>
      <c r="AA733" s="259"/>
      <c r="AB733" s="259"/>
      <c r="AC733" s="259"/>
      <c r="AD733" s="259"/>
      <c r="AE733" s="259"/>
      <c r="AF733" s="259"/>
      <c r="AG733" s="259"/>
      <c r="AH733" s="259"/>
      <c r="AI733" s="259"/>
      <c r="AJ733" s="259"/>
      <c r="AK733" s="259"/>
      <c r="AL733" s="259"/>
      <c r="AM733" s="259"/>
      <c r="AN733" s="259"/>
      <c r="AO733" s="259"/>
      <c r="AP733" s="259"/>
      <c r="AQ733" s="259"/>
      <c r="AR733" s="259"/>
      <c r="AS733" s="259"/>
      <c r="AT733" s="259"/>
      <c r="AU733" s="259"/>
      <c r="AV733" s="259"/>
      <c r="AW733" s="259"/>
      <c r="AX733" s="259"/>
      <c r="AY733" s="259"/>
      <c r="AZ733" s="259"/>
      <c r="BA733" s="259"/>
      <c r="BB733" s="259"/>
      <c r="BC733" s="259"/>
      <c r="BD733" s="259"/>
      <c r="BE733" s="259"/>
      <c r="BF733" s="259"/>
      <c r="BG733" s="259"/>
      <c r="BH733" s="259"/>
      <c r="BI733" s="259"/>
      <c r="BJ733" s="259"/>
      <c r="BK733" s="259"/>
      <c r="BL733" s="259"/>
      <c r="BM733" s="259"/>
      <c r="BN733" s="259"/>
      <c r="BO733" s="259"/>
      <c r="BP733" s="259"/>
      <c r="BQ733" s="259"/>
      <c r="BR733" s="259"/>
      <c r="BS733" s="259"/>
      <c r="BT733" s="259"/>
      <c r="BU733" s="259"/>
      <c r="BV733" s="259"/>
      <c r="BW733" s="259"/>
      <c r="BX733" s="259"/>
      <c r="BY733" s="259"/>
      <c r="BZ733" s="259"/>
      <c r="CA733" s="259"/>
      <c r="CB733" s="259"/>
      <c r="CC733" s="259"/>
      <c r="CD733" s="259"/>
      <c r="CE733" s="259"/>
      <c r="CF733" s="259"/>
      <c r="CG733" s="259"/>
      <c r="CH733" s="259"/>
      <c r="CI733" s="259"/>
      <c r="CJ733" s="259"/>
      <c r="CK733" s="259"/>
      <c r="CL733" s="259"/>
      <c r="CM733" s="259"/>
      <c r="CN733" s="259"/>
      <c r="CO733" s="259"/>
      <c r="CP733" s="259"/>
      <c r="CQ733" s="259"/>
      <c r="CR733" s="259"/>
      <c r="CS733" s="259"/>
      <c r="CT733" s="259"/>
      <c r="CU733" s="259"/>
      <c r="CV733" s="259"/>
      <c r="CW733" s="259"/>
      <c r="CX733" s="259"/>
      <c r="CY733" s="259"/>
      <c r="CZ733" s="259"/>
      <c r="DA733" s="259"/>
      <c r="DB733" s="259"/>
      <c r="DC733" s="259"/>
      <c r="DD733" s="259"/>
      <c r="DE733" s="259"/>
      <c r="DF733" s="259"/>
      <c r="DG733" s="259"/>
      <c r="DH733" s="259"/>
      <c r="DI733" s="259"/>
      <c r="DJ733" s="259"/>
      <c r="DK733" s="259"/>
      <c r="DL733" s="259"/>
      <c r="DM733" s="259"/>
      <c r="DN733" s="259"/>
      <c r="DO733" s="259"/>
      <c r="DP733" s="259"/>
      <c r="DQ733" s="259"/>
      <c r="DR733" s="259"/>
      <c r="DS733" s="259"/>
      <c r="DT733" s="259"/>
      <c r="DU733" s="259"/>
      <c r="DV733" s="259"/>
      <c r="DW733" s="259"/>
      <c r="DX733" s="259"/>
      <c r="DY733" s="259"/>
      <c r="DZ733" s="259"/>
      <c r="EA733" s="259"/>
      <c r="EB733" s="259"/>
      <c r="EC733" s="259"/>
      <c r="ED733" s="259"/>
      <c r="EE733" s="259"/>
      <c r="EF733" s="259"/>
      <c r="EG733" s="259"/>
      <c r="EH733" s="259"/>
      <c r="EI733" s="259"/>
      <c r="EJ733" s="259"/>
      <c r="EK733" s="259"/>
      <c r="EL733" s="259"/>
      <c r="EM733" s="259"/>
      <c r="EN733" s="259"/>
      <c r="EO733" s="259"/>
      <c r="EP733" s="259"/>
      <c r="EQ733" s="259"/>
      <c r="ER733" s="259"/>
      <c r="ES733" s="259"/>
      <c r="ET733" s="259"/>
      <c r="EU733" s="259"/>
      <c r="EV733" s="259"/>
      <c r="EW733" s="259"/>
      <c r="EX733" s="259"/>
      <c r="EY733" s="259"/>
      <c r="EZ733" s="259"/>
      <c r="FA733" s="259"/>
      <c r="FB733" s="259"/>
      <c r="FC733" s="259"/>
      <c r="FD733" s="259"/>
      <c r="FE733" s="259"/>
      <c r="FF733" s="259"/>
      <c r="FG733" s="259"/>
      <c r="FH733" s="259"/>
      <c r="FI733" s="259"/>
      <c r="FJ733" s="259"/>
      <c r="FK733" s="259"/>
      <c r="FL733" s="259"/>
      <c r="FM733" s="259"/>
      <c r="FN733" s="259"/>
      <c r="FO733" s="259"/>
      <c r="FP733" s="259"/>
      <c r="FQ733" s="259"/>
      <c r="FR733" s="259"/>
      <c r="FS733" s="259"/>
      <c r="FT733" s="259"/>
      <c r="FU733" s="259"/>
      <c r="FV733" s="259"/>
      <c r="FW733" s="259"/>
      <c r="FX733" s="259"/>
      <c r="FY733" s="259"/>
      <c r="FZ733" s="259"/>
      <c r="GA733" s="259"/>
      <c r="GB733" s="259"/>
      <c r="GC733" s="259"/>
      <c r="GD733" s="259"/>
      <c r="GE733" s="259"/>
      <c r="GF733" s="259"/>
      <c r="GG733" s="259"/>
      <c r="GH733" s="259"/>
      <c r="GI733" s="259"/>
      <c r="GJ733" s="259"/>
      <c r="GK733" s="259"/>
      <c r="GL733" s="259"/>
      <c r="GM733" s="259"/>
      <c r="GN733" s="259"/>
      <c r="GO733" s="259"/>
      <c r="GP733" s="259"/>
      <c r="GQ733" s="259"/>
      <c r="GR733" s="259"/>
      <c r="GS733" s="259"/>
      <c r="GT733" s="259"/>
      <c r="GU733" s="259"/>
      <c r="GV733" s="259"/>
      <c r="GW733" s="259"/>
      <c r="GX733" s="259"/>
      <c r="GY733" s="259"/>
      <c r="GZ733" s="259"/>
      <c r="HA733" s="259"/>
      <c r="HB733" s="259"/>
      <c r="HC733" s="259"/>
      <c r="HD733" s="259"/>
      <c r="HE733" s="259"/>
      <c r="HF733" s="259"/>
      <c r="HG733" s="259"/>
      <c r="HH733" s="259"/>
      <c r="HI733" s="259"/>
      <c r="HJ733" s="259"/>
      <c r="HK733" s="259"/>
      <c r="HL733" s="259"/>
      <c r="HM733" s="259"/>
      <c r="HN733" s="259"/>
      <c r="HO733" s="259"/>
      <c r="HP733" s="259"/>
      <c r="HQ733" s="259"/>
      <c r="HR733" s="259"/>
      <c r="HS733" s="259"/>
      <c r="HT733" s="259"/>
      <c r="HU733" s="259"/>
      <c r="HV733" s="259"/>
      <c r="HW733" s="259"/>
      <c r="HX733" s="259"/>
      <c r="HY733" s="259"/>
      <c r="HZ733" s="259"/>
      <c r="IA733" s="259"/>
      <c r="IB733" s="259"/>
      <c r="IC733" s="259"/>
      <c r="ID733" s="259"/>
      <c r="IE733" s="259"/>
      <c r="IF733" s="259"/>
      <c r="IG733" s="259"/>
      <c r="IH733" s="259"/>
      <c r="II733" s="259"/>
      <c r="IJ733" s="259"/>
      <c r="IK733" s="259"/>
      <c r="IL733" s="259"/>
      <c r="IM733" s="259"/>
      <c r="IN733" s="259"/>
      <c r="IO733" s="259"/>
      <c r="IP733" s="259"/>
      <c r="IQ733" s="259"/>
      <c r="IR733" s="259"/>
      <c r="IS733" s="259"/>
      <c r="IT733" s="259"/>
      <c r="IU733" s="259"/>
      <c r="IV733" s="259"/>
      <c r="IW733" s="259"/>
      <c r="IX733" s="259"/>
      <c r="IY733" s="259"/>
      <c r="IZ733" s="259"/>
      <c r="JA733" s="259"/>
      <c r="JB733" s="259"/>
      <c r="JC733" s="259"/>
      <c r="JD733" s="259"/>
      <c r="JE733" s="259"/>
      <c r="JF733" s="259"/>
      <c r="JG733" s="259"/>
      <c r="JH733" s="259"/>
      <c r="JI733" s="259"/>
      <c r="JJ733" s="259"/>
      <c r="JK733" s="259"/>
      <c r="JL733" s="259"/>
      <c r="JM733" s="259"/>
      <c r="JN733" s="259"/>
      <c r="JO733" s="259"/>
      <c r="JP733" s="259"/>
      <c r="JQ733" s="259"/>
      <c r="JR733" s="259"/>
      <c r="JS733" s="259"/>
      <c r="JT733" s="259"/>
      <c r="JU733" s="259"/>
      <c r="JV733" s="259"/>
      <c r="JW733" s="259"/>
      <c r="JX733" s="259"/>
      <c r="JY733" s="259"/>
      <c r="JZ733" s="259"/>
      <c r="KA733" s="259"/>
      <c r="KB733" s="259"/>
      <c r="KC733" s="636"/>
      <c r="KD733" s="259"/>
      <c r="KE733" s="259"/>
      <c r="KF733" s="259"/>
      <c r="KG733" s="259"/>
      <c r="KH733" s="259"/>
      <c r="KI733" s="259"/>
    </row>
    <row r="734" spans="1:295" s="149" customFormat="1" hidden="1" x14ac:dyDescent="0.25">
      <c r="A734" s="559"/>
      <c r="B734" s="259"/>
      <c r="C734" s="259"/>
      <c r="D734" s="289"/>
      <c r="E734" s="289"/>
      <c r="F734" s="289"/>
      <c r="G734" s="255"/>
      <c r="H734" s="259"/>
      <c r="I734" s="259"/>
      <c r="J734" s="259"/>
      <c r="K734" s="259"/>
      <c r="L734" s="259"/>
      <c r="M734" s="259"/>
      <c r="N734" s="259"/>
      <c r="O734" s="259"/>
      <c r="P734" s="259"/>
      <c r="Q734" s="259"/>
      <c r="R734" s="259"/>
      <c r="S734" s="259"/>
      <c r="T734" s="259"/>
      <c r="U734" s="259"/>
      <c r="V734" s="259"/>
      <c r="W734" s="259"/>
      <c r="X734" s="259"/>
      <c r="Y734" s="259"/>
      <c r="Z734" s="259"/>
      <c r="AA734" s="259"/>
      <c r="AB734" s="259"/>
      <c r="AC734" s="259"/>
      <c r="AD734" s="259"/>
      <c r="AE734" s="259"/>
      <c r="AF734" s="259"/>
      <c r="AG734" s="259"/>
      <c r="AH734" s="259"/>
      <c r="AI734" s="259"/>
      <c r="AJ734" s="259"/>
      <c r="AK734" s="259"/>
      <c r="AL734" s="259"/>
      <c r="AM734" s="259"/>
      <c r="AN734" s="259"/>
      <c r="AO734" s="259"/>
      <c r="AP734" s="259"/>
      <c r="AQ734" s="259"/>
      <c r="AR734" s="259"/>
      <c r="AS734" s="259"/>
      <c r="AT734" s="259"/>
      <c r="AU734" s="259"/>
      <c r="AV734" s="259"/>
      <c r="AW734" s="259"/>
      <c r="AX734" s="259"/>
      <c r="AY734" s="259"/>
      <c r="AZ734" s="259"/>
      <c r="BA734" s="259"/>
      <c r="BB734" s="259"/>
      <c r="BC734" s="259"/>
      <c r="BD734" s="259"/>
      <c r="BE734" s="259"/>
      <c r="BF734" s="259"/>
      <c r="BG734" s="259"/>
      <c r="BH734" s="259"/>
      <c r="BI734" s="259"/>
      <c r="BJ734" s="259"/>
      <c r="BK734" s="259"/>
      <c r="BL734" s="259"/>
      <c r="BM734" s="259"/>
      <c r="BN734" s="259"/>
      <c r="BO734" s="259"/>
      <c r="BP734" s="259"/>
      <c r="BQ734" s="259"/>
      <c r="BR734" s="259"/>
      <c r="BS734" s="259"/>
      <c r="BT734" s="259"/>
      <c r="BU734" s="259"/>
      <c r="BV734" s="259"/>
      <c r="BW734" s="259"/>
      <c r="BX734" s="259"/>
      <c r="BY734" s="259"/>
      <c r="BZ734" s="259"/>
      <c r="CA734" s="259"/>
      <c r="CB734" s="259"/>
      <c r="CC734" s="259"/>
      <c r="CD734" s="259"/>
      <c r="CE734" s="259"/>
      <c r="CF734" s="259"/>
      <c r="CG734" s="259"/>
      <c r="CH734" s="259"/>
      <c r="CI734" s="259"/>
      <c r="CJ734" s="259"/>
      <c r="CK734" s="259"/>
      <c r="CL734" s="259"/>
      <c r="CM734" s="259"/>
      <c r="CN734" s="259"/>
      <c r="CO734" s="259"/>
      <c r="CP734" s="259"/>
      <c r="CQ734" s="259"/>
      <c r="CR734" s="259"/>
      <c r="CS734" s="259"/>
      <c r="CT734" s="259"/>
      <c r="CU734" s="259"/>
      <c r="CV734" s="259"/>
      <c r="CW734" s="259"/>
      <c r="CX734" s="259"/>
      <c r="CY734" s="259"/>
      <c r="CZ734" s="259"/>
      <c r="DA734" s="259"/>
      <c r="DB734" s="259"/>
      <c r="DC734" s="259"/>
      <c r="DD734" s="259"/>
      <c r="DE734" s="259"/>
      <c r="DF734" s="259"/>
      <c r="DG734" s="259"/>
      <c r="DH734" s="259"/>
      <c r="DI734" s="259"/>
      <c r="DJ734" s="259"/>
      <c r="DK734" s="259"/>
      <c r="DL734" s="259"/>
      <c r="DM734" s="259"/>
      <c r="DN734" s="259"/>
      <c r="DO734" s="259"/>
      <c r="DP734" s="259"/>
      <c r="DQ734" s="259"/>
      <c r="DR734" s="259"/>
      <c r="DS734" s="259"/>
      <c r="DT734" s="259"/>
      <c r="DU734" s="259"/>
      <c r="DV734" s="259"/>
      <c r="DW734" s="259"/>
      <c r="DX734" s="259"/>
      <c r="DY734" s="259"/>
      <c r="DZ734" s="259"/>
      <c r="EA734" s="259"/>
      <c r="EB734" s="259"/>
      <c r="EC734" s="259"/>
      <c r="ED734" s="259"/>
      <c r="EE734" s="259"/>
      <c r="EF734" s="259"/>
      <c r="EG734" s="259"/>
      <c r="EH734" s="259"/>
      <c r="EI734" s="259"/>
      <c r="EJ734" s="259"/>
      <c r="EK734" s="259"/>
      <c r="EL734" s="259"/>
      <c r="EM734" s="259"/>
      <c r="EN734" s="259"/>
      <c r="EO734" s="259"/>
      <c r="EP734" s="259"/>
      <c r="EQ734" s="259"/>
      <c r="ER734" s="259"/>
      <c r="ES734" s="259"/>
      <c r="ET734" s="259"/>
      <c r="EU734" s="259"/>
      <c r="EV734" s="259"/>
      <c r="EW734" s="259"/>
      <c r="EX734" s="259"/>
      <c r="EY734" s="259"/>
      <c r="EZ734" s="259"/>
      <c r="FA734" s="259"/>
      <c r="FB734" s="259"/>
      <c r="FC734" s="259"/>
      <c r="FD734" s="259"/>
      <c r="FE734" s="259"/>
      <c r="FF734" s="259"/>
      <c r="FG734" s="259"/>
      <c r="FH734" s="259"/>
      <c r="FI734" s="259"/>
      <c r="FJ734" s="259"/>
      <c r="FK734" s="259"/>
      <c r="FL734" s="259"/>
      <c r="FM734" s="259"/>
      <c r="FN734" s="259"/>
      <c r="FO734" s="259"/>
      <c r="FP734" s="259"/>
      <c r="FQ734" s="259"/>
      <c r="FR734" s="259"/>
      <c r="FS734" s="259"/>
      <c r="FT734" s="259"/>
      <c r="FU734" s="259"/>
      <c r="FV734" s="259"/>
      <c r="FW734" s="259"/>
      <c r="FX734" s="259"/>
      <c r="FY734" s="259"/>
      <c r="FZ734" s="259"/>
      <c r="GA734" s="259"/>
      <c r="GB734" s="259"/>
      <c r="GC734" s="259"/>
      <c r="GD734" s="259"/>
      <c r="GE734" s="259"/>
      <c r="GF734" s="259"/>
      <c r="GG734" s="259"/>
      <c r="GH734" s="259"/>
      <c r="GI734" s="259"/>
      <c r="GJ734" s="259"/>
      <c r="GK734" s="259"/>
      <c r="GL734" s="259"/>
      <c r="GM734" s="259"/>
      <c r="GN734" s="259"/>
      <c r="GO734" s="259"/>
      <c r="GP734" s="259"/>
      <c r="GQ734" s="259"/>
      <c r="GR734" s="259"/>
      <c r="GS734" s="259"/>
      <c r="GT734" s="259"/>
      <c r="GU734" s="259"/>
      <c r="GV734" s="259"/>
      <c r="GW734" s="259"/>
      <c r="GX734" s="259"/>
      <c r="GY734" s="259"/>
      <c r="GZ734" s="259"/>
      <c r="HA734" s="259"/>
      <c r="HB734" s="259"/>
      <c r="HC734" s="259"/>
      <c r="HD734" s="259"/>
      <c r="HE734" s="259"/>
      <c r="HF734" s="259"/>
      <c r="HG734" s="259"/>
      <c r="HH734" s="259"/>
      <c r="HI734" s="259"/>
      <c r="HJ734" s="259"/>
      <c r="HK734" s="259"/>
      <c r="HL734" s="259"/>
      <c r="HM734" s="259"/>
      <c r="HN734" s="259"/>
      <c r="HO734" s="259"/>
      <c r="HP734" s="259"/>
      <c r="HQ734" s="259"/>
      <c r="HR734" s="259"/>
      <c r="HS734" s="259"/>
      <c r="HT734" s="259"/>
      <c r="HU734" s="259"/>
      <c r="HV734" s="259"/>
      <c r="HW734" s="259"/>
      <c r="HX734" s="259"/>
      <c r="HY734" s="259"/>
      <c r="HZ734" s="259"/>
      <c r="IA734" s="259"/>
      <c r="IB734" s="259"/>
      <c r="IC734" s="259"/>
      <c r="ID734" s="259"/>
      <c r="IE734" s="259"/>
      <c r="IF734" s="259"/>
      <c r="IG734" s="259"/>
      <c r="IH734" s="259"/>
      <c r="II734" s="259"/>
      <c r="IJ734" s="259"/>
      <c r="IK734" s="259"/>
      <c r="IL734" s="259"/>
      <c r="IM734" s="259"/>
      <c r="IN734" s="259"/>
      <c r="IO734" s="259"/>
      <c r="IP734" s="259"/>
      <c r="IQ734" s="259"/>
      <c r="IR734" s="259"/>
      <c r="IS734" s="259"/>
      <c r="IT734" s="259"/>
      <c r="IU734" s="259"/>
      <c r="IV734" s="259"/>
      <c r="IW734" s="259"/>
      <c r="IX734" s="259"/>
      <c r="IY734" s="259"/>
      <c r="IZ734" s="259"/>
      <c r="JA734" s="259"/>
      <c r="JB734" s="259"/>
      <c r="JC734" s="259"/>
      <c r="JD734" s="259"/>
      <c r="JE734" s="259"/>
      <c r="JF734" s="259"/>
      <c r="JG734" s="259"/>
      <c r="JH734" s="259"/>
      <c r="JI734" s="259"/>
      <c r="JJ734" s="259"/>
      <c r="JK734" s="259"/>
      <c r="JL734" s="259"/>
      <c r="JM734" s="259"/>
      <c r="JN734" s="259"/>
      <c r="JO734" s="259"/>
      <c r="JP734" s="259"/>
      <c r="JQ734" s="259"/>
      <c r="JR734" s="259"/>
      <c r="JS734" s="259"/>
      <c r="JT734" s="259"/>
      <c r="JU734" s="259"/>
      <c r="JV734" s="259"/>
      <c r="JW734" s="259"/>
      <c r="JX734" s="259"/>
      <c r="JY734" s="259"/>
      <c r="JZ734" s="259"/>
      <c r="KA734" s="259"/>
      <c r="KB734" s="259"/>
      <c r="KC734" s="636"/>
      <c r="KD734" s="259"/>
      <c r="KE734" s="259"/>
      <c r="KF734" s="259"/>
      <c r="KG734" s="259"/>
      <c r="KH734" s="259"/>
      <c r="KI734" s="259"/>
    </row>
    <row r="735" spans="1:295" s="149" customFormat="1" hidden="1" x14ac:dyDescent="0.25">
      <c r="A735" s="559"/>
      <c r="B735" s="259"/>
      <c r="C735" s="259"/>
      <c r="D735" s="289"/>
      <c r="E735" s="289"/>
      <c r="F735" s="289"/>
      <c r="G735" s="255"/>
      <c r="H735" s="259"/>
      <c r="I735" s="259"/>
      <c r="J735" s="259"/>
      <c r="K735" s="259"/>
      <c r="L735" s="259"/>
      <c r="M735" s="259"/>
      <c r="N735" s="259"/>
      <c r="O735" s="259"/>
      <c r="P735" s="259"/>
      <c r="Q735" s="259"/>
      <c r="R735" s="259"/>
      <c r="S735" s="259"/>
      <c r="T735" s="259"/>
      <c r="U735" s="259"/>
      <c r="V735" s="259"/>
      <c r="W735" s="259"/>
      <c r="X735" s="259"/>
      <c r="Y735" s="259"/>
      <c r="Z735" s="259"/>
      <c r="AA735" s="259"/>
      <c r="AB735" s="259"/>
      <c r="AC735" s="259"/>
      <c r="AD735" s="259"/>
      <c r="AE735" s="259"/>
      <c r="AF735" s="259"/>
      <c r="AG735" s="259"/>
      <c r="AH735" s="259"/>
      <c r="AI735" s="259"/>
      <c r="AJ735" s="259"/>
      <c r="AK735" s="259"/>
      <c r="AL735" s="259"/>
      <c r="AM735" s="259"/>
      <c r="AN735" s="259"/>
      <c r="AO735" s="259"/>
      <c r="AP735" s="259"/>
      <c r="AQ735" s="259"/>
      <c r="AR735" s="259"/>
      <c r="AS735" s="259"/>
      <c r="AT735" s="259"/>
      <c r="AU735" s="259"/>
      <c r="AV735" s="259"/>
      <c r="AW735" s="259"/>
      <c r="AX735" s="259"/>
      <c r="AY735" s="259"/>
      <c r="AZ735" s="259"/>
      <c r="BA735" s="259"/>
      <c r="BB735" s="259"/>
      <c r="BC735" s="259"/>
      <c r="BD735" s="259"/>
      <c r="BE735" s="259"/>
      <c r="BF735" s="259"/>
      <c r="BG735" s="259"/>
      <c r="BH735" s="259"/>
      <c r="BI735" s="259"/>
      <c r="BJ735" s="259"/>
      <c r="BK735" s="259"/>
      <c r="BL735" s="259"/>
      <c r="BM735" s="259"/>
      <c r="BN735" s="259"/>
      <c r="BO735" s="259"/>
      <c r="BP735" s="259"/>
      <c r="BQ735" s="259"/>
      <c r="BR735" s="259"/>
      <c r="BS735" s="259"/>
      <c r="BT735" s="259"/>
      <c r="BU735" s="259"/>
      <c r="BV735" s="259"/>
      <c r="BW735" s="259"/>
      <c r="BX735" s="259"/>
      <c r="BY735" s="259"/>
      <c r="BZ735" s="259"/>
      <c r="CA735" s="259"/>
      <c r="CB735" s="259"/>
      <c r="CC735" s="259"/>
      <c r="CD735" s="259"/>
      <c r="CE735" s="259"/>
      <c r="CF735" s="259"/>
      <c r="CG735" s="259"/>
      <c r="CH735" s="259"/>
      <c r="CI735" s="259"/>
      <c r="CJ735" s="259"/>
      <c r="CK735" s="259"/>
      <c r="CL735" s="259"/>
      <c r="CM735" s="259"/>
      <c r="CN735" s="259"/>
      <c r="CO735" s="259"/>
      <c r="CP735" s="259"/>
      <c r="CQ735" s="259"/>
      <c r="CR735" s="259"/>
      <c r="CS735" s="259"/>
      <c r="CT735" s="259"/>
      <c r="CU735" s="259"/>
      <c r="CV735" s="259"/>
      <c r="CW735" s="259"/>
      <c r="CX735" s="259"/>
      <c r="CY735" s="259"/>
      <c r="CZ735" s="259"/>
      <c r="DA735" s="259"/>
      <c r="DB735" s="259"/>
      <c r="DC735" s="259"/>
      <c r="DD735" s="259"/>
      <c r="DE735" s="259"/>
      <c r="DF735" s="259"/>
      <c r="DG735" s="259"/>
      <c r="DH735" s="259"/>
      <c r="DI735" s="259"/>
      <c r="DJ735" s="259"/>
      <c r="DK735" s="259"/>
      <c r="DL735" s="259"/>
      <c r="DM735" s="259"/>
      <c r="DN735" s="259"/>
      <c r="DO735" s="259"/>
      <c r="DP735" s="259"/>
      <c r="DQ735" s="259"/>
      <c r="DR735" s="259"/>
      <c r="DS735" s="259"/>
      <c r="DT735" s="259"/>
      <c r="DU735" s="259"/>
      <c r="DV735" s="259"/>
      <c r="DW735" s="259"/>
      <c r="DX735" s="259"/>
      <c r="DY735" s="259"/>
      <c r="DZ735" s="259"/>
      <c r="EA735" s="259"/>
      <c r="EB735" s="259"/>
      <c r="EC735" s="259"/>
      <c r="ED735" s="259"/>
      <c r="EE735" s="259"/>
      <c r="EF735" s="259"/>
      <c r="EG735" s="259"/>
      <c r="EH735" s="259"/>
      <c r="EI735" s="259"/>
      <c r="EJ735" s="259"/>
      <c r="EK735" s="259"/>
      <c r="EL735" s="259"/>
      <c r="EM735" s="259"/>
      <c r="EN735" s="259"/>
      <c r="EO735" s="259"/>
      <c r="EP735" s="259"/>
      <c r="EQ735" s="259"/>
      <c r="ER735" s="259"/>
      <c r="ES735" s="259"/>
      <c r="ET735" s="259"/>
      <c r="EU735" s="259"/>
      <c r="EV735" s="259"/>
      <c r="EW735" s="259"/>
      <c r="EX735" s="259"/>
      <c r="EY735" s="259"/>
      <c r="EZ735" s="259"/>
      <c r="FA735" s="259"/>
      <c r="FB735" s="259"/>
      <c r="FC735" s="259"/>
      <c r="FD735" s="259"/>
      <c r="FE735" s="259"/>
      <c r="FF735" s="259"/>
      <c r="FG735" s="259"/>
      <c r="FH735" s="259"/>
      <c r="FI735" s="259"/>
      <c r="FJ735" s="259"/>
      <c r="FK735" s="259"/>
      <c r="FL735" s="259"/>
      <c r="FM735" s="259"/>
      <c r="FN735" s="259"/>
      <c r="FO735" s="259"/>
      <c r="FP735" s="259"/>
      <c r="FQ735" s="259"/>
      <c r="FR735" s="259"/>
      <c r="FS735" s="259"/>
      <c r="FT735" s="259"/>
      <c r="FU735" s="259"/>
      <c r="FV735" s="259"/>
      <c r="FW735" s="259"/>
      <c r="FX735" s="259"/>
      <c r="FY735" s="259"/>
      <c r="FZ735" s="259"/>
      <c r="GA735" s="259"/>
      <c r="GB735" s="259"/>
      <c r="GC735" s="259"/>
      <c r="GD735" s="259"/>
      <c r="GE735" s="259"/>
      <c r="GF735" s="259"/>
      <c r="GG735" s="259"/>
      <c r="GH735" s="259"/>
      <c r="GI735" s="259"/>
      <c r="GJ735" s="259"/>
      <c r="GK735" s="259"/>
      <c r="GL735" s="259"/>
      <c r="GM735" s="259"/>
      <c r="GN735" s="259"/>
      <c r="GO735" s="259"/>
      <c r="GP735" s="259"/>
      <c r="GQ735" s="259"/>
      <c r="GR735" s="259"/>
      <c r="GS735" s="259"/>
      <c r="GT735" s="259"/>
      <c r="GU735" s="259"/>
      <c r="GV735" s="259"/>
      <c r="GW735" s="259"/>
      <c r="GX735" s="259"/>
      <c r="GY735" s="259"/>
      <c r="GZ735" s="259"/>
      <c r="HA735" s="259"/>
      <c r="HB735" s="259"/>
      <c r="HC735" s="259"/>
      <c r="HD735" s="259"/>
      <c r="HE735" s="259"/>
      <c r="HF735" s="259"/>
      <c r="HG735" s="259"/>
      <c r="HH735" s="259"/>
      <c r="HI735" s="259"/>
      <c r="HJ735" s="259"/>
      <c r="HK735" s="259"/>
      <c r="HL735" s="259"/>
      <c r="HM735" s="259"/>
      <c r="HN735" s="259"/>
      <c r="HO735" s="259"/>
      <c r="HP735" s="259"/>
      <c r="HQ735" s="259"/>
      <c r="HR735" s="259"/>
      <c r="HS735" s="259"/>
      <c r="HT735" s="259"/>
      <c r="HU735" s="259"/>
      <c r="HV735" s="259"/>
      <c r="HW735" s="259"/>
      <c r="HX735" s="259"/>
      <c r="HY735" s="259"/>
      <c r="HZ735" s="259"/>
      <c r="IA735" s="259"/>
      <c r="IB735" s="259"/>
      <c r="IC735" s="259"/>
      <c r="ID735" s="259"/>
      <c r="IE735" s="259"/>
      <c r="IF735" s="259"/>
      <c r="IG735" s="259"/>
      <c r="IH735" s="259"/>
      <c r="II735" s="259"/>
      <c r="IJ735" s="259"/>
      <c r="IK735" s="259"/>
      <c r="IL735" s="259"/>
      <c r="IM735" s="259"/>
      <c r="IN735" s="259"/>
      <c r="IO735" s="259"/>
      <c r="IP735" s="259"/>
      <c r="IQ735" s="259"/>
      <c r="IR735" s="259"/>
      <c r="IS735" s="259"/>
      <c r="IT735" s="259"/>
      <c r="IU735" s="259"/>
      <c r="IV735" s="259"/>
      <c r="IW735" s="259"/>
      <c r="IX735" s="259"/>
      <c r="IY735" s="259"/>
      <c r="IZ735" s="259"/>
      <c r="JA735" s="259"/>
      <c r="JB735" s="259"/>
      <c r="JC735" s="259"/>
      <c r="JD735" s="259"/>
      <c r="JE735" s="259"/>
      <c r="JF735" s="259"/>
      <c r="JG735" s="259"/>
      <c r="JH735" s="259"/>
      <c r="JI735" s="259"/>
      <c r="JJ735" s="259"/>
      <c r="JK735" s="259"/>
      <c r="JL735" s="259"/>
      <c r="JM735" s="259"/>
      <c r="JN735" s="259"/>
      <c r="JO735" s="259"/>
      <c r="JP735" s="259"/>
      <c r="JQ735" s="259"/>
      <c r="JR735" s="259"/>
      <c r="JS735" s="259"/>
      <c r="JT735" s="259"/>
      <c r="JU735" s="259"/>
      <c r="JV735" s="259"/>
      <c r="JW735" s="259"/>
      <c r="JX735" s="259"/>
      <c r="JY735" s="259"/>
      <c r="JZ735" s="259"/>
      <c r="KA735" s="259"/>
      <c r="KB735" s="259"/>
      <c r="KC735" s="636"/>
      <c r="KD735" s="259"/>
      <c r="KE735" s="259"/>
      <c r="KF735" s="259"/>
      <c r="KG735" s="259"/>
      <c r="KH735" s="259"/>
      <c r="KI735" s="259"/>
    </row>
    <row r="736" spans="1:295" s="149" customFormat="1" hidden="1" x14ac:dyDescent="0.25">
      <c r="A736" s="559"/>
      <c r="B736" s="259"/>
      <c r="C736" s="259"/>
      <c r="D736" s="289"/>
      <c r="E736" s="289"/>
      <c r="F736" s="289"/>
      <c r="G736" s="255"/>
      <c r="H736" s="259"/>
      <c r="I736" s="259"/>
      <c r="J736" s="259"/>
      <c r="K736" s="259"/>
      <c r="L736" s="259"/>
      <c r="M736" s="259"/>
      <c r="N736" s="259"/>
      <c r="O736" s="259"/>
      <c r="P736" s="259"/>
      <c r="Q736" s="259"/>
      <c r="R736" s="259"/>
      <c r="S736" s="259"/>
      <c r="T736" s="259"/>
      <c r="U736" s="259"/>
      <c r="V736" s="259"/>
      <c r="W736" s="259"/>
      <c r="X736" s="259"/>
      <c r="Y736" s="259"/>
      <c r="Z736" s="259"/>
      <c r="AA736" s="259"/>
      <c r="AB736" s="259"/>
      <c r="AC736" s="259"/>
      <c r="AD736" s="259"/>
      <c r="AE736" s="259"/>
      <c r="AF736" s="259"/>
      <c r="AG736" s="259"/>
      <c r="AH736" s="259"/>
      <c r="AI736" s="259"/>
      <c r="AJ736" s="259"/>
      <c r="AK736" s="259"/>
      <c r="AL736" s="259"/>
      <c r="AM736" s="259"/>
      <c r="AN736" s="259"/>
      <c r="AO736" s="259"/>
      <c r="AP736" s="259"/>
      <c r="AQ736" s="259"/>
      <c r="AR736" s="259"/>
      <c r="AS736" s="259"/>
      <c r="AT736" s="259"/>
      <c r="AU736" s="259"/>
      <c r="AV736" s="259"/>
      <c r="AW736" s="259"/>
      <c r="AX736" s="259"/>
      <c r="AY736" s="259"/>
      <c r="AZ736" s="259"/>
      <c r="BA736" s="259"/>
      <c r="BB736" s="259"/>
      <c r="BC736" s="259"/>
      <c r="BD736" s="259"/>
      <c r="BE736" s="259"/>
      <c r="BF736" s="259"/>
      <c r="BG736" s="259"/>
      <c r="BH736" s="259"/>
      <c r="BI736" s="259"/>
      <c r="BJ736" s="259"/>
      <c r="BK736" s="259"/>
      <c r="BL736" s="259"/>
      <c r="BM736" s="259"/>
      <c r="BN736" s="259"/>
      <c r="BO736" s="259"/>
      <c r="BP736" s="259"/>
      <c r="BQ736" s="259"/>
      <c r="BR736" s="259"/>
      <c r="BS736" s="259"/>
      <c r="BT736" s="259"/>
      <c r="BU736" s="259"/>
      <c r="BV736" s="259"/>
      <c r="BW736" s="259"/>
      <c r="BX736" s="259"/>
      <c r="BY736" s="259"/>
      <c r="BZ736" s="259"/>
      <c r="CA736" s="259"/>
      <c r="CB736" s="259"/>
      <c r="CC736" s="259"/>
      <c r="CD736" s="259"/>
      <c r="CE736" s="259"/>
      <c r="CF736" s="259"/>
      <c r="CG736" s="259"/>
      <c r="CH736" s="259"/>
      <c r="CI736" s="259"/>
      <c r="CJ736" s="259"/>
      <c r="CK736" s="259"/>
      <c r="CL736" s="259"/>
      <c r="CM736" s="259"/>
      <c r="CN736" s="259"/>
      <c r="CO736" s="259"/>
      <c r="CP736" s="259"/>
      <c r="CQ736" s="259"/>
      <c r="CR736" s="259"/>
      <c r="CS736" s="259"/>
      <c r="CT736" s="259"/>
      <c r="CU736" s="259"/>
      <c r="CV736" s="259"/>
      <c r="CW736" s="259"/>
      <c r="CX736" s="259"/>
      <c r="CY736" s="259"/>
      <c r="CZ736" s="259"/>
      <c r="DA736" s="259"/>
      <c r="DB736" s="259"/>
      <c r="DC736" s="259"/>
      <c r="DD736" s="259"/>
      <c r="DE736" s="259"/>
      <c r="DF736" s="259"/>
      <c r="DG736" s="259"/>
      <c r="DH736" s="259"/>
      <c r="DI736" s="259"/>
      <c r="DJ736" s="259"/>
      <c r="DK736" s="259"/>
      <c r="DL736" s="259"/>
      <c r="DM736" s="259"/>
      <c r="DN736" s="259"/>
      <c r="DO736" s="259"/>
      <c r="DP736" s="259"/>
      <c r="DQ736" s="259"/>
      <c r="DR736" s="259"/>
      <c r="DS736" s="259"/>
      <c r="DT736" s="259"/>
      <c r="DU736" s="259"/>
      <c r="DV736" s="259"/>
      <c r="DW736" s="259"/>
      <c r="DX736" s="259"/>
      <c r="DY736" s="259"/>
      <c r="DZ736" s="259"/>
      <c r="EA736" s="259"/>
      <c r="EB736" s="259"/>
      <c r="EC736" s="259"/>
      <c r="ED736" s="259"/>
      <c r="EE736" s="259"/>
      <c r="EF736" s="259"/>
      <c r="EG736" s="259"/>
      <c r="EH736" s="259"/>
      <c r="EI736" s="259"/>
      <c r="EJ736" s="259"/>
      <c r="EK736" s="259"/>
      <c r="EL736" s="259"/>
      <c r="EM736" s="259"/>
      <c r="EN736" s="259"/>
      <c r="EO736" s="259"/>
      <c r="EP736" s="259"/>
      <c r="EQ736" s="259"/>
      <c r="ER736" s="259"/>
      <c r="ES736" s="259"/>
      <c r="ET736" s="259"/>
      <c r="EU736" s="259"/>
      <c r="EV736" s="259"/>
      <c r="EW736" s="259"/>
      <c r="EX736" s="259"/>
      <c r="EY736" s="259"/>
      <c r="EZ736" s="259"/>
      <c r="FA736" s="259"/>
      <c r="FB736" s="259"/>
      <c r="FC736" s="259"/>
      <c r="FD736" s="259"/>
      <c r="FE736" s="259"/>
      <c r="FF736" s="259"/>
      <c r="FG736" s="259"/>
      <c r="FH736" s="259"/>
      <c r="FI736" s="259"/>
      <c r="FJ736" s="259"/>
      <c r="FK736" s="259"/>
      <c r="FL736" s="259"/>
      <c r="FM736" s="259"/>
      <c r="FN736" s="259"/>
      <c r="FO736" s="259"/>
      <c r="FP736" s="259"/>
      <c r="FQ736" s="259"/>
      <c r="FR736" s="259"/>
      <c r="FS736" s="259"/>
      <c r="FT736" s="259"/>
      <c r="FU736" s="259"/>
      <c r="FV736" s="259"/>
      <c r="FW736" s="259"/>
      <c r="FX736" s="259"/>
      <c r="FY736" s="259"/>
      <c r="FZ736" s="259"/>
      <c r="GA736" s="259"/>
      <c r="GB736" s="259"/>
      <c r="GC736" s="259"/>
      <c r="GD736" s="259"/>
      <c r="GE736" s="259"/>
      <c r="GF736" s="259"/>
      <c r="GG736" s="259"/>
      <c r="GH736" s="259"/>
      <c r="GI736" s="259"/>
      <c r="GJ736" s="259"/>
      <c r="GK736" s="259"/>
      <c r="GL736" s="259"/>
      <c r="GM736" s="259"/>
      <c r="GN736" s="259"/>
      <c r="GO736" s="259"/>
      <c r="GP736" s="259"/>
      <c r="GQ736" s="259"/>
      <c r="GR736" s="259"/>
      <c r="GS736" s="259"/>
      <c r="GT736" s="259"/>
      <c r="GU736" s="259"/>
      <c r="GV736" s="259"/>
      <c r="GW736" s="259"/>
      <c r="GX736" s="259"/>
      <c r="GY736" s="259"/>
      <c r="GZ736" s="259"/>
      <c r="HA736" s="259"/>
      <c r="HB736" s="259"/>
      <c r="HC736" s="259"/>
      <c r="HD736" s="259"/>
      <c r="HE736" s="259"/>
      <c r="HF736" s="259"/>
      <c r="HG736" s="259"/>
      <c r="HH736" s="259"/>
      <c r="HI736" s="259"/>
      <c r="HJ736" s="259"/>
      <c r="HK736" s="259"/>
      <c r="HL736" s="259"/>
      <c r="HM736" s="259"/>
      <c r="HN736" s="259"/>
      <c r="HO736" s="259"/>
      <c r="HP736" s="259"/>
      <c r="HQ736" s="259"/>
      <c r="HR736" s="259"/>
      <c r="HS736" s="259"/>
      <c r="HT736" s="259"/>
      <c r="HU736" s="259"/>
      <c r="HV736" s="259"/>
      <c r="HW736" s="259"/>
      <c r="HX736" s="259"/>
      <c r="HY736" s="259"/>
      <c r="HZ736" s="259"/>
      <c r="IA736" s="259"/>
      <c r="IB736" s="259"/>
      <c r="IC736" s="259"/>
      <c r="ID736" s="259"/>
      <c r="IE736" s="259"/>
      <c r="IF736" s="259"/>
      <c r="IG736" s="259"/>
      <c r="IH736" s="259"/>
      <c r="II736" s="259"/>
      <c r="IJ736" s="259"/>
      <c r="IK736" s="259"/>
      <c r="IL736" s="259"/>
      <c r="IM736" s="259"/>
      <c r="IN736" s="259"/>
      <c r="IO736" s="259"/>
      <c r="IP736" s="259"/>
      <c r="IQ736" s="259"/>
      <c r="IR736" s="259"/>
      <c r="IS736" s="259"/>
      <c r="IT736" s="259"/>
      <c r="IU736" s="259"/>
      <c r="IV736" s="259"/>
      <c r="IW736" s="259"/>
      <c r="IX736" s="259"/>
      <c r="IY736" s="259"/>
      <c r="IZ736" s="259"/>
      <c r="JA736" s="259"/>
      <c r="JB736" s="259"/>
      <c r="JC736" s="259"/>
      <c r="JD736" s="259"/>
      <c r="JE736" s="259"/>
      <c r="JF736" s="259"/>
      <c r="JG736" s="259"/>
      <c r="JH736" s="259"/>
      <c r="JI736" s="259"/>
      <c r="JJ736" s="259"/>
      <c r="JK736" s="259"/>
      <c r="JL736" s="259"/>
      <c r="JM736" s="259"/>
      <c r="JN736" s="259"/>
      <c r="JO736" s="259"/>
      <c r="JP736" s="259"/>
      <c r="JQ736" s="259"/>
      <c r="JR736" s="259"/>
      <c r="JS736" s="259"/>
      <c r="JT736" s="259"/>
      <c r="JU736" s="259"/>
      <c r="JV736" s="259"/>
      <c r="JW736" s="259"/>
      <c r="JX736" s="259"/>
      <c r="JY736" s="259"/>
      <c r="JZ736" s="259"/>
      <c r="KA736" s="259"/>
      <c r="KB736" s="259"/>
      <c r="KC736" s="636"/>
      <c r="KD736" s="259"/>
      <c r="KE736" s="259"/>
      <c r="KF736" s="259"/>
      <c r="KG736" s="259"/>
      <c r="KH736" s="259"/>
      <c r="KI736" s="259"/>
    </row>
    <row r="737" spans="1:295" s="149" customFormat="1" hidden="1" x14ac:dyDescent="0.25">
      <c r="A737" s="559"/>
      <c r="B737" s="259"/>
      <c r="C737" s="259"/>
      <c r="D737" s="289"/>
      <c r="E737" s="289"/>
      <c r="F737" s="289"/>
      <c r="G737" s="255"/>
      <c r="H737" s="259"/>
      <c r="I737" s="259"/>
      <c r="J737" s="259"/>
      <c r="K737" s="259"/>
      <c r="L737" s="259"/>
      <c r="M737" s="259"/>
      <c r="N737" s="259"/>
      <c r="O737" s="259"/>
      <c r="P737" s="259"/>
      <c r="Q737" s="259"/>
      <c r="R737" s="259"/>
      <c r="S737" s="259"/>
      <c r="T737" s="259"/>
      <c r="U737" s="259"/>
      <c r="V737" s="259"/>
      <c r="W737" s="259"/>
      <c r="X737" s="259"/>
      <c r="Y737" s="259"/>
      <c r="Z737" s="259"/>
      <c r="AA737" s="259"/>
      <c r="AB737" s="259"/>
      <c r="AC737" s="259"/>
      <c r="AD737" s="259"/>
      <c r="AE737" s="259"/>
      <c r="AF737" s="259"/>
      <c r="AG737" s="259"/>
      <c r="AH737" s="259"/>
      <c r="AI737" s="259"/>
      <c r="AJ737" s="259"/>
      <c r="AK737" s="259"/>
      <c r="AL737" s="259"/>
      <c r="AM737" s="259"/>
      <c r="AN737" s="259"/>
      <c r="AO737" s="259"/>
      <c r="AP737" s="259"/>
      <c r="AQ737" s="259"/>
      <c r="AR737" s="259"/>
      <c r="AS737" s="259"/>
      <c r="AT737" s="259"/>
      <c r="AU737" s="259"/>
      <c r="AV737" s="259"/>
      <c r="AW737" s="259"/>
      <c r="AX737" s="259"/>
      <c r="AY737" s="259"/>
      <c r="AZ737" s="259"/>
      <c r="BA737" s="259"/>
      <c r="BB737" s="259"/>
      <c r="BC737" s="259"/>
      <c r="BD737" s="259"/>
      <c r="BE737" s="259"/>
      <c r="BF737" s="259"/>
      <c r="BG737" s="259"/>
      <c r="BH737" s="259"/>
      <c r="BI737" s="259"/>
      <c r="BJ737" s="259"/>
      <c r="BK737" s="259"/>
      <c r="BL737" s="259"/>
      <c r="BM737" s="259"/>
      <c r="BN737" s="259"/>
      <c r="BO737" s="259"/>
      <c r="BP737" s="259"/>
      <c r="BQ737" s="259"/>
      <c r="BR737" s="259"/>
      <c r="BS737" s="259"/>
      <c r="BT737" s="259"/>
      <c r="BU737" s="259"/>
      <c r="BV737" s="259"/>
      <c r="BW737" s="259"/>
      <c r="BX737" s="259"/>
      <c r="BY737" s="259"/>
      <c r="BZ737" s="259"/>
      <c r="CA737" s="259"/>
      <c r="CB737" s="259"/>
      <c r="CC737" s="259"/>
      <c r="CD737" s="259"/>
      <c r="CE737" s="259"/>
      <c r="CF737" s="259"/>
      <c r="CG737" s="259"/>
      <c r="CH737" s="259"/>
      <c r="CI737" s="259"/>
      <c r="CJ737" s="259"/>
      <c r="CK737" s="259"/>
      <c r="CL737" s="259"/>
      <c r="CM737" s="259"/>
      <c r="CN737" s="259"/>
      <c r="CO737" s="259"/>
      <c r="CP737" s="259"/>
      <c r="CQ737" s="259"/>
      <c r="CR737" s="259"/>
      <c r="CS737" s="259"/>
      <c r="CT737" s="259"/>
      <c r="CU737" s="259"/>
      <c r="CV737" s="259"/>
      <c r="CW737" s="259"/>
      <c r="CX737" s="259"/>
      <c r="CY737" s="259"/>
      <c r="CZ737" s="259"/>
      <c r="DA737" s="259"/>
      <c r="DB737" s="259"/>
      <c r="DC737" s="259"/>
      <c r="DD737" s="259"/>
      <c r="DE737" s="259"/>
      <c r="DF737" s="259"/>
      <c r="DG737" s="259"/>
      <c r="DH737" s="259"/>
      <c r="DI737" s="259"/>
      <c r="DJ737" s="259"/>
      <c r="DK737" s="259"/>
      <c r="DL737" s="259"/>
      <c r="DM737" s="259"/>
      <c r="DN737" s="259"/>
      <c r="DO737" s="259"/>
      <c r="DP737" s="259"/>
      <c r="DQ737" s="259"/>
      <c r="DR737" s="259"/>
      <c r="DS737" s="259"/>
      <c r="DT737" s="259"/>
      <c r="DU737" s="259"/>
      <c r="DV737" s="259"/>
      <c r="DW737" s="259"/>
      <c r="DX737" s="259"/>
      <c r="DY737" s="259"/>
      <c r="DZ737" s="259"/>
      <c r="EA737" s="259"/>
      <c r="EB737" s="259"/>
      <c r="EC737" s="259"/>
      <c r="ED737" s="259"/>
      <c r="EE737" s="259"/>
      <c r="EF737" s="259"/>
      <c r="EG737" s="259"/>
      <c r="EH737" s="259"/>
      <c r="EI737" s="259"/>
      <c r="EJ737" s="259"/>
      <c r="EK737" s="259"/>
      <c r="EL737" s="259"/>
      <c r="EM737" s="259"/>
      <c r="EN737" s="259"/>
      <c r="EO737" s="259"/>
      <c r="EP737" s="259"/>
      <c r="EQ737" s="259"/>
      <c r="ER737" s="259"/>
      <c r="ES737" s="259"/>
      <c r="ET737" s="259"/>
      <c r="EU737" s="259"/>
      <c r="EV737" s="259"/>
      <c r="EW737" s="259"/>
      <c r="EX737" s="259"/>
      <c r="EY737" s="259"/>
      <c r="EZ737" s="259"/>
      <c r="FA737" s="259"/>
      <c r="FB737" s="259"/>
      <c r="FC737" s="259"/>
      <c r="FD737" s="259"/>
      <c r="FE737" s="259"/>
      <c r="FF737" s="259"/>
      <c r="FG737" s="259"/>
      <c r="FH737" s="259"/>
      <c r="FI737" s="259"/>
      <c r="FJ737" s="259"/>
      <c r="FK737" s="259"/>
      <c r="FL737" s="259"/>
      <c r="FM737" s="259"/>
      <c r="FN737" s="259"/>
      <c r="FO737" s="259"/>
      <c r="FP737" s="259"/>
      <c r="FQ737" s="259"/>
      <c r="FR737" s="259"/>
      <c r="FS737" s="259"/>
      <c r="FT737" s="259"/>
      <c r="FU737" s="259"/>
      <c r="FV737" s="259"/>
      <c r="FW737" s="259"/>
      <c r="FX737" s="259"/>
      <c r="FY737" s="259"/>
      <c r="FZ737" s="259"/>
      <c r="GA737" s="259"/>
      <c r="GB737" s="259"/>
      <c r="GC737" s="259"/>
      <c r="GD737" s="259"/>
      <c r="GE737" s="259"/>
      <c r="GF737" s="259"/>
      <c r="GG737" s="259"/>
      <c r="GH737" s="259"/>
      <c r="GI737" s="259"/>
      <c r="GJ737" s="259"/>
      <c r="GK737" s="259"/>
      <c r="GL737" s="259"/>
      <c r="GM737" s="259"/>
      <c r="GN737" s="259"/>
      <c r="GO737" s="259"/>
      <c r="GP737" s="259"/>
      <c r="GQ737" s="259"/>
      <c r="GR737" s="259"/>
      <c r="GS737" s="259"/>
      <c r="GT737" s="259"/>
      <c r="GU737" s="259"/>
      <c r="GV737" s="259"/>
      <c r="GW737" s="259"/>
      <c r="GX737" s="259"/>
      <c r="GY737" s="259"/>
      <c r="GZ737" s="259"/>
      <c r="HA737" s="259"/>
      <c r="HB737" s="259"/>
      <c r="HC737" s="259"/>
      <c r="HD737" s="259"/>
      <c r="HE737" s="259"/>
      <c r="HF737" s="259"/>
      <c r="HG737" s="259"/>
      <c r="HH737" s="259"/>
      <c r="HI737" s="259"/>
      <c r="HJ737" s="259"/>
      <c r="HK737" s="259"/>
      <c r="HL737" s="259"/>
      <c r="HM737" s="259"/>
      <c r="HN737" s="259"/>
      <c r="HO737" s="259"/>
      <c r="HP737" s="259"/>
      <c r="HQ737" s="259"/>
      <c r="HR737" s="259"/>
      <c r="HS737" s="259"/>
      <c r="HT737" s="259"/>
      <c r="HU737" s="259"/>
      <c r="HV737" s="259"/>
      <c r="HW737" s="259"/>
      <c r="HX737" s="259"/>
      <c r="HY737" s="259"/>
      <c r="HZ737" s="259"/>
      <c r="IA737" s="259"/>
      <c r="IB737" s="259"/>
      <c r="IC737" s="259"/>
      <c r="ID737" s="259"/>
      <c r="IE737" s="259"/>
      <c r="IF737" s="259"/>
      <c r="IG737" s="259"/>
      <c r="IH737" s="259"/>
      <c r="II737" s="259"/>
      <c r="IJ737" s="259"/>
      <c r="IK737" s="259"/>
      <c r="IL737" s="259"/>
      <c r="IM737" s="259"/>
      <c r="IN737" s="259"/>
      <c r="IO737" s="259"/>
      <c r="IP737" s="259"/>
      <c r="IQ737" s="259"/>
      <c r="IR737" s="259"/>
      <c r="IS737" s="259"/>
      <c r="IT737" s="259"/>
      <c r="IU737" s="259"/>
      <c r="IV737" s="259"/>
      <c r="IW737" s="259"/>
      <c r="IX737" s="259"/>
      <c r="IY737" s="259"/>
      <c r="IZ737" s="259"/>
      <c r="JA737" s="259"/>
      <c r="JB737" s="259"/>
      <c r="JC737" s="259"/>
      <c r="JD737" s="259"/>
      <c r="JE737" s="259"/>
      <c r="JF737" s="259"/>
      <c r="JG737" s="259"/>
      <c r="JH737" s="259"/>
      <c r="JI737" s="259"/>
      <c r="JJ737" s="259"/>
      <c r="JK737" s="259"/>
      <c r="JL737" s="259"/>
      <c r="JM737" s="259"/>
      <c r="JN737" s="259"/>
      <c r="JO737" s="259"/>
      <c r="JP737" s="259"/>
      <c r="JQ737" s="259"/>
      <c r="JR737" s="259"/>
      <c r="JS737" s="259"/>
      <c r="JT737" s="259"/>
      <c r="JU737" s="259"/>
      <c r="JV737" s="259"/>
      <c r="JW737" s="259"/>
      <c r="JX737" s="259"/>
      <c r="JY737" s="259"/>
      <c r="JZ737" s="259"/>
      <c r="KA737" s="259"/>
      <c r="KB737" s="259"/>
      <c r="KC737" s="636"/>
      <c r="KD737" s="259"/>
      <c r="KE737" s="259"/>
      <c r="KF737" s="259"/>
      <c r="KG737" s="259"/>
      <c r="KH737" s="259"/>
      <c r="KI737" s="259"/>
    </row>
    <row r="738" spans="1:295" s="149" customFormat="1" hidden="1" x14ac:dyDescent="0.25">
      <c r="A738" s="559"/>
      <c r="B738" s="259"/>
      <c r="C738" s="259"/>
      <c r="D738" s="289"/>
      <c r="E738" s="289"/>
      <c r="F738" s="289"/>
      <c r="G738" s="255"/>
      <c r="H738" s="259"/>
      <c r="I738" s="259"/>
      <c r="J738" s="259"/>
      <c r="K738" s="259"/>
      <c r="L738" s="259"/>
      <c r="M738" s="259"/>
      <c r="N738" s="259"/>
      <c r="O738" s="259"/>
      <c r="P738" s="259"/>
      <c r="Q738" s="259"/>
      <c r="R738" s="259"/>
      <c r="S738" s="259"/>
      <c r="T738" s="259"/>
      <c r="U738" s="259"/>
      <c r="V738" s="259"/>
      <c r="W738" s="259"/>
      <c r="X738" s="259"/>
      <c r="Y738" s="259"/>
      <c r="Z738" s="259"/>
      <c r="AA738" s="259"/>
      <c r="AB738" s="259"/>
      <c r="AC738" s="259"/>
      <c r="AD738" s="259"/>
      <c r="AE738" s="259"/>
      <c r="AF738" s="259"/>
      <c r="AG738" s="259"/>
      <c r="AH738" s="259"/>
      <c r="AI738" s="259"/>
      <c r="AJ738" s="259"/>
      <c r="AK738" s="259"/>
      <c r="AL738" s="259"/>
      <c r="AM738" s="259"/>
      <c r="AN738" s="259"/>
      <c r="AO738" s="259"/>
      <c r="AP738" s="259"/>
      <c r="AQ738" s="259"/>
      <c r="AR738" s="259"/>
      <c r="AS738" s="259"/>
      <c r="AT738" s="259"/>
      <c r="AU738" s="259"/>
      <c r="AV738" s="259"/>
      <c r="AW738" s="259"/>
      <c r="AX738" s="259"/>
      <c r="AY738" s="259"/>
      <c r="AZ738" s="259"/>
      <c r="BA738" s="259"/>
      <c r="BB738" s="259"/>
      <c r="BC738" s="259"/>
      <c r="BD738" s="259"/>
      <c r="BE738" s="259"/>
      <c r="BF738" s="259"/>
      <c r="BG738" s="259"/>
      <c r="BH738" s="259"/>
      <c r="BI738" s="259"/>
      <c r="BJ738" s="259"/>
      <c r="BK738" s="259"/>
      <c r="BL738" s="259"/>
      <c r="BM738" s="259"/>
      <c r="BN738" s="259"/>
      <c r="BO738" s="259"/>
      <c r="BP738" s="259"/>
      <c r="BQ738" s="259"/>
      <c r="BR738" s="259"/>
      <c r="BS738" s="259"/>
      <c r="BT738" s="259"/>
      <c r="BU738" s="259"/>
      <c r="BV738" s="259"/>
      <c r="BW738" s="259"/>
      <c r="BX738" s="259"/>
      <c r="BY738" s="259"/>
      <c r="BZ738" s="259"/>
      <c r="CA738" s="259"/>
      <c r="CB738" s="259"/>
      <c r="CC738" s="259"/>
      <c r="CD738" s="259"/>
      <c r="CE738" s="259"/>
      <c r="CF738" s="259"/>
      <c r="CG738" s="259"/>
      <c r="CH738" s="259"/>
      <c r="CI738" s="259"/>
      <c r="CJ738" s="259"/>
      <c r="CK738" s="259"/>
      <c r="CL738" s="259"/>
      <c r="CM738" s="259"/>
      <c r="CN738" s="259"/>
      <c r="CO738" s="259"/>
      <c r="CP738" s="259"/>
      <c r="CQ738" s="259"/>
      <c r="CR738" s="259"/>
      <c r="CS738" s="259"/>
      <c r="CT738" s="259"/>
      <c r="CU738" s="259"/>
      <c r="CV738" s="259"/>
      <c r="CW738" s="259"/>
      <c r="CX738" s="259"/>
      <c r="CY738" s="259"/>
      <c r="CZ738" s="259"/>
      <c r="DA738" s="259"/>
      <c r="DB738" s="259"/>
      <c r="DC738" s="259"/>
      <c r="DD738" s="259"/>
      <c r="DE738" s="259"/>
      <c r="DF738" s="259"/>
      <c r="DG738" s="259"/>
      <c r="DH738" s="259"/>
      <c r="DI738" s="259"/>
      <c r="DJ738" s="259"/>
      <c r="DK738" s="259"/>
      <c r="DL738" s="259"/>
      <c r="DM738" s="259"/>
      <c r="DN738" s="259"/>
      <c r="DO738" s="259"/>
      <c r="DP738" s="259"/>
      <c r="DQ738" s="259"/>
      <c r="DR738" s="259"/>
      <c r="DS738" s="259"/>
      <c r="DT738" s="259"/>
      <c r="DU738" s="259"/>
      <c r="DV738" s="259"/>
      <c r="DW738" s="259"/>
      <c r="DX738" s="259"/>
      <c r="DY738" s="259"/>
      <c r="DZ738" s="259"/>
      <c r="EA738" s="259"/>
      <c r="EB738" s="259"/>
      <c r="EC738" s="259"/>
      <c r="ED738" s="259"/>
      <c r="EE738" s="259"/>
      <c r="EF738" s="259"/>
      <c r="EG738" s="259"/>
      <c r="EH738" s="259"/>
      <c r="EI738" s="259"/>
      <c r="EJ738" s="259"/>
      <c r="EK738" s="259"/>
      <c r="EL738" s="259"/>
      <c r="EM738" s="259"/>
      <c r="EN738" s="259"/>
      <c r="EO738" s="259"/>
      <c r="EP738" s="259"/>
      <c r="EQ738" s="259"/>
      <c r="ER738" s="259"/>
      <c r="ES738" s="259"/>
      <c r="ET738" s="259"/>
      <c r="EU738" s="259"/>
      <c r="EV738" s="259"/>
      <c r="EW738" s="259"/>
      <c r="EX738" s="259"/>
      <c r="EY738" s="259"/>
      <c r="EZ738" s="259"/>
      <c r="FA738" s="259"/>
      <c r="FB738" s="259"/>
      <c r="FC738" s="259"/>
      <c r="FD738" s="259"/>
      <c r="FE738" s="259"/>
      <c r="FF738" s="259"/>
      <c r="FG738" s="259"/>
      <c r="FH738" s="259"/>
      <c r="FI738" s="259"/>
      <c r="FJ738" s="259"/>
      <c r="FK738" s="259"/>
      <c r="FL738" s="259"/>
      <c r="FM738" s="259"/>
      <c r="FN738" s="259"/>
      <c r="FO738" s="259"/>
      <c r="FP738" s="259"/>
      <c r="FQ738" s="259"/>
      <c r="FR738" s="259"/>
      <c r="FS738" s="259"/>
      <c r="FT738" s="259"/>
      <c r="FU738" s="259"/>
      <c r="FV738" s="259"/>
      <c r="FW738" s="259"/>
      <c r="FX738" s="259"/>
      <c r="FY738" s="259"/>
      <c r="FZ738" s="259"/>
      <c r="GA738" s="259"/>
      <c r="GB738" s="259"/>
      <c r="GC738" s="259"/>
      <c r="GD738" s="259"/>
      <c r="GE738" s="259"/>
      <c r="GF738" s="259"/>
      <c r="GG738" s="259"/>
      <c r="GH738" s="259"/>
      <c r="GI738" s="259"/>
      <c r="GJ738" s="259"/>
      <c r="GK738" s="259"/>
      <c r="GL738" s="259"/>
      <c r="GM738" s="259"/>
      <c r="GN738" s="259"/>
      <c r="GO738" s="259"/>
      <c r="GP738" s="259"/>
      <c r="GQ738" s="259"/>
      <c r="GR738" s="259"/>
      <c r="GS738" s="259"/>
      <c r="GT738" s="259"/>
      <c r="GU738" s="259"/>
      <c r="GV738" s="259"/>
      <c r="GW738" s="259"/>
      <c r="GX738" s="259"/>
      <c r="GY738" s="259"/>
      <c r="GZ738" s="259"/>
      <c r="HA738" s="259"/>
      <c r="HB738" s="259"/>
      <c r="HC738" s="259"/>
      <c r="HD738" s="259"/>
      <c r="HE738" s="259"/>
      <c r="HF738" s="259"/>
      <c r="HG738" s="259"/>
      <c r="HH738" s="259"/>
      <c r="HI738" s="259"/>
      <c r="HJ738" s="259"/>
      <c r="HK738" s="259"/>
      <c r="HL738" s="259"/>
      <c r="HM738" s="259"/>
      <c r="HN738" s="259"/>
      <c r="HO738" s="259"/>
      <c r="HP738" s="259"/>
      <c r="HQ738" s="259"/>
      <c r="HR738" s="259"/>
      <c r="HS738" s="259"/>
      <c r="HT738" s="259"/>
      <c r="HU738" s="259"/>
      <c r="HV738" s="259"/>
      <c r="HW738" s="259"/>
      <c r="HX738" s="259"/>
      <c r="HY738" s="259"/>
      <c r="HZ738" s="259"/>
      <c r="IA738" s="259"/>
      <c r="IB738" s="259"/>
      <c r="IC738" s="259"/>
      <c r="ID738" s="259"/>
      <c r="IE738" s="259"/>
      <c r="IF738" s="259"/>
      <c r="IG738" s="259"/>
      <c r="IH738" s="259"/>
      <c r="II738" s="259"/>
      <c r="IJ738" s="259"/>
      <c r="IK738" s="259"/>
      <c r="IL738" s="259"/>
      <c r="IM738" s="259"/>
      <c r="IN738" s="259"/>
      <c r="IO738" s="259"/>
      <c r="IP738" s="259"/>
      <c r="IQ738" s="259"/>
      <c r="IR738" s="259"/>
      <c r="IS738" s="259"/>
      <c r="IT738" s="259"/>
      <c r="IU738" s="259"/>
      <c r="IV738" s="259"/>
      <c r="IW738" s="259"/>
      <c r="IX738" s="259"/>
      <c r="IY738" s="259"/>
      <c r="IZ738" s="259"/>
      <c r="JA738" s="259"/>
      <c r="JB738" s="259"/>
      <c r="JC738" s="259"/>
      <c r="JD738" s="259"/>
      <c r="JE738" s="259"/>
      <c r="JF738" s="259"/>
      <c r="JG738" s="259"/>
      <c r="JH738" s="259"/>
      <c r="JI738" s="259"/>
      <c r="JJ738" s="259"/>
      <c r="JK738" s="259"/>
      <c r="JL738" s="259"/>
      <c r="JM738" s="259"/>
      <c r="JN738" s="259"/>
      <c r="JO738" s="259"/>
      <c r="JP738" s="259"/>
      <c r="JQ738" s="259"/>
      <c r="JR738" s="259"/>
      <c r="JS738" s="259"/>
      <c r="JT738" s="259"/>
      <c r="JU738" s="259"/>
      <c r="JV738" s="259"/>
      <c r="JW738" s="259"/>
      <c r="JX738" s="259"/>
      <c r="JY738" s="259"/>
      <c r="JZ738" s="259"/>
      <c r="KA738" s="259"/>
      <c r="KB738" s="259"/>
      <c r="KC738" s="636"/>
      <c r="KD738" s="259"/>
      <c r="KE738" s="259"/>
      <c r="KF738" s="259"/>
      <c r="KG738" s="259"/>
      <c r="KH738" s="259"/>
      <c r="KI738" s="259"/>
    </row>
    <row r="739" spans="1:295" s="149" customFormat="1" hidden="1" x14ac:dyDescent="0.25">
      <c r="A739" s="559"/>
      <c r="B739" s="259"/>
      <c r="C739" s="259"/>
      <c r="D739" s="289"/>
      <c r="E739" s="289"/>
      <c r="F739" s="289"/>
      <c r="G739" s="255"/>
      <c r="H739" s="259"/>
      <c r="I739" s="259"/>
      <c r="J739" s="259"/>
      <c r="K739" s="259"/>
      <c r="L739" s="259"/>
      <c r="M739" s="259"/>
      <c r="N739" s="259"/>
      <c r="O739" s="259"/>
      <c r="P739" s="259"/>
      <c r="Q739" s="259"/>
      <c r="R739" s="259"/>
      <c r="S739" s="259"/>
      <c r="T739" s="259"/>
      <c r="U739" s="259"/>
      <c r="V739" s="259"/>
      <c r="W739" s="259"/>
      <c r="X739" s="259"/>
      <c r="Y739" s="259"/>
      <c r="Z739" s="259"/>
      <c r="AA739" s="259"/>
      <c r="AB739" s="259"/>
      <c r="AC739" s="259"/>
      <c r="AD739" s="259"/>
      <c r="AE739" s="259"/>
      <c r="AF739" s="259"/>
      <c r="AG739" s="259"/>
      <c r="AH739" s="259"/>
      <c r="AI739" s="259"/>
      <c r="AJ739" s="259"/>
      <c r="AK739" s="259"/>
      <c r="AL739" s="259"/>
      <c r="AM739" s="259"/>
      <c r="AN739" s="259"/>
      <c r="AO739" s="259"/>
      <c r="AP739" s="259"/>
      <c r="AQ739" s="259"/>
      <c r="AR739" s="259"/>
      <c r="AS739" s="259"/>
      <c r="AT739" s="259"/>
      <c r="AU739" s="259"/>
      <c r="AV739" s="259"/>
      <c r="AW739" s="259"/>
      <c r="AX739" s="259"/>
      <c r="AY739" s="259"/>
      <c r="AZ739" s="259"/>
      <c r="BA739" s="259"/>
      <c r="BB739" s="259"/>
      <c r="BC739" s="259"/>
      <c r="BD739" s="259"/>
      <c r="BE739" s="259"/>
      <c r="BF739" s="259"/>
      <c r="BG739" s="259"/>
      <c r="BH739" s="259"/>
      <c r="BI739" s="259"/>
      <c r="BJ739" s="259"/>
      <c r="BK739" s="259"/>
      <c r="BL739" s="259"/>
      <c r="BM739" s="259"/>
      <c r="BN739" s="259"/>
      <c r="BO739" s="259"/>
      <c r="BP739" s="259"/>
      <c r="BQ739" s="259"/>
      <c r="BR739" s="259"/>
      <c r="BS739" s="259"/>
      <c r="BT739" s="259"/>
      <c r="BU739" s="259"/>
      <c r="BV739" s="259"/>
      <c r="BW739" s="259"/>
      <c r="BX739" s="259"/>
      <c r="BY739" s="259"/>
      <c r="BZ739" s="259"/>
      <c r="CA739" s="259"/>
      <c r="CB739" s="259"/>
      <c r="CC739" s="259"/>
      <c r="CD739" s="259"/>
      <c r="CE739" s="259"/>
      <c r="CF739" s="259"/>
      <c r="CG739" s="259"/>
      <c r="CH739" s="259"/>
      <c r="CI739" s="259"/>
      <c r="CJ739" s="259"/>
      <c r="CK739" s="259"/>
      <c r="CL739" s="259"/>
      <c r="CM739" s="259"/>
      <c r="CN739" s="259"/>
      <c r="CO739" s="259"/>
      <c r="CP739" s="259"/>
      <c r="CQ739" s="259"/>
      <c r="CR739" s="259"/>
      <c r="CS739" s="259"/>
      <c r="CT739" s="259"/>
      <c r="CU739" s="259"/>
      <c r="CV739" s="259"/>
      <c r="CW739" s="259"/>
      <c r="CX739" s="259"/>
      <c r="CY739" s="259"/>
      <c r="CZ739" s="259"/>
      <c r="DA739" s="259"/>
      <c r="DB739" s="259"/>
      <c r="DC739" s="259"/>
      <c r="DD739" s="259"/>
      <c r="DE739" s="259"/>
      <c r="DF739" s="259"/>
      <c r="DG739" s="259"/>
      <c r="DH739" s="259"/>
      <c r="DI739" s="259"/>
      <c r="DJ739" s="259"/>
      <c r="DK739" s="259"/>
      <c r="DL739" s="259"/>
      <c r="DM739" s="259"/>
      <c r="DN739" s="259"/>
      <c r="DO739" s="259"/>
      <c r="DP739" s="259"/>
      <c r="DQ739" s="259"/>
      <c r="DR739" s="259"/>
      <c r="DS739" s="259"/>
      <c r="DT739" s="259"/>
      <c r="DU739" s="259"/>
      <c r="DV739" s="259"/>
      <c r="DW739" s="259"/>
      <c r="DX739" s="259"/>
      <c r="DY739" s="259"/>
      <c r="DZ739" s="259"/>
      <c r="EA739" s="259"/>
      <c r="EB739" s="259"/>
      <c r="EC739" s="259"/>
      <c r="ED739" s="259"/>
      <c r="EE739" s="259"/>
      <c r="EF739" s="259"/>
      <c r="EG739" s="259"/>
      <c r="EH739" s="259"/>
      <c r="EI739" s="259"/>
      <c r="EJ739" s="259"/>
      <c r="EK739" s="259"/>
      <c r="EL739" s="259"/>
      <c r="EM739" s="259"/>
      <c r="EN739" s="259"/>
      <c r="EO739" s="259"/>
      <c r="EP739" s="259"/>
      <c r="EQ739" s="259"/>
      <c r="ER739" s="259"/>
      <c r="ES739" s="259"/>
      <c r="ET739" s="259"/>
      <c r="EU739" s="259"/>
      <c r="EV739" s="259"/>
      <c r="EW739" s="259"/>
      <c r="EX739" s="259"/>
      <c r="EY739" s="259"/>
      <c r="EZ739" s="259"/>
      <c r="FA739" s="259"/>
      <c r="FB739" s="259"/>
      <c r="FC739" s="259"/>
      <c r="FD739" s="259"/>
      <c r="FE739" s="259"/>
      <c r="FF739" s="259"/>
      <c r="FG739" s="259"/>
      <c r="FH739" s="259"/>
      <c r="FI739" s="259"/>
      <c r="FJ739" s="259"/>
      <c r="FK739" s="259"/>
      <c r="FL739" s="259"/>
      <c r="FM739" s="259"/>
      <c r="FN739" s="259"/>
      <c r="FO739" s="259"/>
      <c r="FP739" s="259"/>
      <c r="FQ739" s="259"/>
      <c r="FR739" s="259"/>
      <c r="FS739" s="259"/>
      <c r="FT739" s="259"/>
      <c r="FU739" s="259"/>
      <c r="FV739" s="259"/>
      <c r="FW739" s="259"/>
      <c r="FX739" s="259"/>
      <c r="FY739" s="259"/>
      <c r="FZ739" s="259"/>
      <c r="GA739" s="259"/>
      <c r="GB739" s="259"/>
      <c r="GC739" s="259"/>
      <c r="GD739" s="259"/>
      <c r="GE739" s="259"/>
      <c r="GF739" s="259"/>
      <c r="GG739" s="259"/>
      <c r="GH739" s="259"/>
      <c r="GI739" s="259"/>
      <c r="GJ739" s="259"/>
      <c r="GK739" s="259"/>
      <c r="GL739" s="259"/>
      <c r="GM739" s="259"/>
      <c r="GN739" s="259"/>
      <c r="GO739" s="259"/>
      <c r="GP739" s="259"/>
      <c r="GQ739" s="259"/>
      <c r="GR739" s="259"/>
      <c r="GS739" s="259"/>
      <c r="GT739" s="259"/>
      <c r="GU739" s="259"/>
      <c r="GV739" s="259"/>
      <c r="GW739" s="259"/>
      <c r="GX739" s="259"/>
      <c r="GY739" s="259"/>
      <c r="GZ739" s="259"/>
      <c r="HA739" s="259"/>
      <c r="HB739" s="259"/>
      <c r="HC739" s="259"/>
      <c r="HD739" s="259"/>
      <c r="HE739" s="259"/>
      <c r="HF739" s="259"/>
      <c r="HG739" s="259"/>
      <c r="HH739" s="259"/>
      <c r="HI739" s="259"/>
      <c r="HJ739" s="259"/>
      <c r="HK739" s="259"/>
      <c r="HL739" s="259"/>
      <c r="HM739" s="259"/>
      <c r="HN739" s="259"/>
      <c r="HO739" s="259"/>
      <c r="HP739" s="259"/>
      <c r="HQ739" s="259"/>
      <c r="HR739" s="259"/>
      <c r="HS739" s="259"/>
      <c r="HT739" s="259"/>
      <c r="HU739" s="259"/>
      <c r="HV739" s="259"/>
      <c r="HW739" s="259"/>
      <c r="HX739" s="259"/>
      <c r="HY739" s="259"/>
      <c r="HZ739" s="259"/>
      <c r="IA739" s="259"/>
      <c r="IB739" s="259"/>
      <c r="IC739" s="259"/>
      <c r="ID739" s="259"/>
      <c r="IE739" s="259"/>
      <c r="IF739" s="259"/>
      <c r="IG739" s="259"/>
      <c r="IH739" s="259"/>
      <c r="II739" s="259"/>
      <c r="IJ739" s="259"/>
      <c r="IK739" s="259"/>
      <c r="IL739" s="259"/>
      <c r="IM739" s="259"/>
      <c r="IN739" s="259"/>
      <c r="IO739" s="259"/>
      <c r="IP739" s="259"/>
      <c r="IQ739" s="259"/>
      <c r="IR739" s="259"/>
      <c r="IS739" s="259"/>
      <c r="IT739" s="259"/>
      <c r="IU739" s="259"/>
      <c r="IV739" s="259"/>
      <c r="IW739" s="259"/>
      <c r="IX739" s="259"/>
      <c r="IY739" s="259"/>
      <c r="IZ739" s="259"/>
      <c r="JA739" s="259"/>
      <c r="JB739" s="259"/>
      <c r="JC739" s="259"/>
      <c r="JD739" s="259"/>
      <c r="JE739" s="259"/>
      <c r="JF739" s="259"/>
      <c r="JG739" s="259"/>
      <c r="JH739" s="259"/>
      <c r="JI739" s="259"/>
      <c r="JJ739" s="259"/>
      <c r="JK739" s="259"/>
      <c r="JL739" s="259"/>
      <c r="JM739" s="259"/>
      <c r="JN739" s="259"/>
      <c r="JO739" s="259"/>
      <c r="JP739" s="259"/>
      <c r="JQ739" s="259"/>
      <c r="JR739" s="259"/>
      <c r="JS739" s="259"/>
      <c r="JT739" s="259"/>
      <c r="JU739" s="259"/>
      <c r="JV739" s="259"/>
      <c r="JW739" s="259"/>
      <c r="JX739" s="259"/>
      <c r="JY739" s="259"/>
      <c r="JZ739" s="259"/>
      <c r="KA739" s="259"/>
      <c r="KB739" s="259"/>
      <c r="KC739" s="636"/>
      <c r="KD739" s="259"/>
      <c r="KE739" s="259"/>
      <c r="KF739" s="259"/>
      <c r="KG739" s="259"/>
      <c r="KH739" s="259"/>
      <c r="KI739" s="259"/>
    </row>
    <row r="740" spans="1:295" s="149" customFormat="1" hidden="1" x14ac:dyDescent="0.25">
      <c r="A740" s="559"/>
      <c r="B740" s="259"/>
      <c r="C740" s="259"/>
      <c r="D740" s="289"/>
      <c r="E740" s="289"/>
      <c r="F740" s="289"/>
      <c r="G740" s="255"/>
      <c r="H740" s="259"/>
      <c r="I740" s="259"/>
      <c r="J740" s="259"/>
      <c r="K740" s="259"/>
      <c r="L740" s="259"/>
      <c r="M740" s="259"/>
      <c r="N740" s="259"/>
      <c r="O740" s="259"/>
      <c r="P740" s="259"/>
      <c r="Q740" s="259"/>
      <c r="R740" s="259"/>
      <c r="S740" s="259"/>
      <c r="T740" s="259"/>
      <c r="U740" s="259"/>
      <c r="V740" s="259"/>
      <c r="W740" s="259"/>
      <c r="X740" s="259"/>
      <c r="Y740" s="259"/>
      <c r="Z740" s="259"/>
      <c r="AA740" s="259"/>
      <c r="AB740" s="259"/>
      <c r="AC740" s="259"/>
      <c r="AD740" s="259"/>
      <c r="AE740" s="259"/>
      <c r="AF740" s="259"/>
      <c r="AG740" s="259"/>
      <c r="AH740" s="259"/>
      <c r="AI740" s="259"/>
      <c r="AJ740" s="259"/>
      <c r="AK740" s="259"/>
      <c r="AL740" s="259"/>
      <c r="AM740" s="259"/>
      <c r="AN740" s="259"/>
      <c r="AO740" s="259"/>
      <c r="AP740" s="259"/>
      <c r="AQ740" s="259"/>
      <c r="AR740" s="259"/>
      <c r="AS740" s="259"/>
      <c r="AT740" s="259"/>
      <c r="AU740" s="259"/>
      <c r="AV740" s="259"/>
      <c r="AW740" s="259"/>
      <c r="AX740" s="259"/>
      <c r="AY740" s="259"/>
      <c r="AZ740" s="259"/>
      <c r="BA740" s="259"/>
      <c r="BB740" s="259"/>
      <c r="BC740" s="259"/>
      <c r="BD740" s="259"/>
      <c r="BE740" s="259"/>
      <c r="BF740" s="259"/>
      <c r="BG740" s="259"/>
      <c r="BH740" s="259"/>
      <c r="BI740" s="259"/>
      <c r="BJ740" s="259"/>
      <c r="BK740" s="259"/>
      <c r="BL740" s="259"/>
      <c r="BM740" s="259"/>
      <c r="BN740" s="259"/>
      <c r="BO740" s="259"/>
      <c r="BP740" s="259"/>
      <c r="BQ740" s="259"/>
      <c r="BR740" s="259"/>
      <c r="BS740" s="259"/>
      <c r="BT740" s="259"/>
      <c r="BU740" s="259"/>
      <c r="BV740" s="259"/>
      <c r="BW740" s="259"/>
      <c r="BX740" s="259"/>
      <c r="BY740" s="259"/>
      <c r="BZ740" s="259"/>
      <c r="CA740" s="259"/>
      <c r="CB740" s="259"/>
      <c r="CC740" s="259"/>
      <c r="CD740" s="259"/>
      <c r="CE740" s="259"/>
      <c r="CF740" s="259"/>
      <c r="CG740" s="259"/>
      <c r="CH740" s="259"/>
      <c r="CI740" s="259"/>
      <c r="CJ740" s="259"/>
      <c r="CK740" s="259"/>
      <c r="CL740" s="259"/>
      <c r="CM740" s="259"/>
      <c r="CN740" s="259"/>
      <c r="CO740" s="259"/>
      <c r="CP740" s="259"/>
      <c r="CQ740" s="259"/>
      <c r="CR740" s="259"/>
      <c r="CS740" s="259"/>
      <c r="CT740" s="259"/>
      <c r="CU740" s="259"/>
      <c r="CV740" s="259"/>
      <c r="CW740" s="259"/>
      <c r="CX740" s="259"/>
      <c r="CY740" s="259"/>
      <c r="CZ740" s="259"/>
      <c r="DA740" s="259"/>
      <c r="DB740" s="259"/>
      <c r="DC740" s="259"/>
      <c r="DD740" s="259"/>
      <c r="DE740" s="259"/>
      <c r="DF740" s="259"/>
      <c r="DG740" s="259"/>
      <c r="DH740" s="259"/>
      <c r="DI740" s="259"/>
      <c r="DJ740" s="259"/>
      <c r="DK740" s="259"/>
      <c r="DL740" s="259"/>
      <c r="DM740" s="259"/>
      <c r="DN740" s="259"/>
      <c r="DO740" s="259"/>
      <c r="DP740" s="259"/>
      <c r="DQ740" s="259"/>
      <c r="DR740" s="259"/>
      <c r="DS740" s="259"/>
      <c r="DT740" s="259"/>
      <c r="DU740" s="259"/>
      <c r="DV740" s="259"/>
      <c r="DW740" s="259"/>
      <c r="DX740" s="259"/>
      <c r="DY740" s="259"/>
      <c r="DZ740" s="259"/>
      <c r="EA740" s="259"/>
      <c r="EB740" s="259"/>
      <c r="EC740" s="259"/>
      <c r="ED740" s="259"/>
      <c r="EE740" s="259"/>
      <c r="EF740" s="259"/>
      <c r="EG740" s="259"/>
      <c r="EH740" s="259"/>
      <c r="EI740" s="259"/>
      <c r="EJ740" s="259"/>
      <c r="EK740" s="259"/>
      <c r="EL740" s="259"/>
      <c r="EM740" s="259"/>
      <c r="EN740" s="259"/>
      <c r="EO740" s="259"/>
      <c r="EP740" s="259"/>
      <c r="EQ740" s="259"/>
      <c r="ER740" s="259"/>
      <c r="ES740" s="259"/>
      <c r="ET740" s="259"/>
      <c r="EU740" s="259"/>
      <c r="EV740" s="259"/>
      <c r="EW740" s="259"/>
      <c r="EX740" s="259"/>
      <c r="EY740" s="259"/>
      <c r="EZ740" s="259"/>
      <c r="FA740" s="259"/>
      <c r="FB740" s="259"/>
      <c r="FC740" s="259"/>
      <c r="FD740" s="259"/>
      <c r="FE740" s="259"/>
      <c r="FF740" s="259"/>
      <c r="FG740" s="259"/>
      <c r="FH740" s="259"/>
      <c r="FI740" s="259"/>
      <c r="FJ740" s="259"/>
      <c r="FK740" s="259"/>
      <c r="FL740" s="259"/>
      <c r="FM740" s="259"/>
      <c r="FN740" s="259"/>
      <c r="FO740" s="259"/>
      <c r="FP740" s="259"/>
      <c r="FQ740" s="259"/>
      <c r="FR740" s="259"/>
      <c r="FS740" s="259"/>
      <c r="FT740" s="259"/>
      <c r="FU740" s="259"/>
      <c r="FV740" s="259"/>
      <c r="FW740" s="259"/>
      <c r="FX740" s="259"/>
      <c r="FY740" s="259"/>
      <c r="FZ740" s="259"/>
      <c r="GA740" s="259"/>
      <c r="GB740" s="259"/>
      <c r="GC740" s="259"/>
      <c r="GD740" s="259"/>
      <c r="GE740" s="259"/>
      <c r="GF740" s="259"/>
      <c r="GG740" s="259"/>
      <c r="GH740" s="259"/>
      <c r="GI740" s="259"/>
      <c r="GJ740" s="259"/>
      <c r="GK740" s="259"/>
      <c r="GL740" s="259"/>
      <c r="GM740" s="259"/>
      <c r="GN740" s="259"/>
      <c r="GO740" s="259"/>
      <c r="GP740" s="259"/>
      <c r="GQ740" s="259"/>
      <c r="GR740" s="259"/>
      <c r="GS740" s="259"/>
      <c r="GT740" s="259"/>
      <c r="GU740" s="259"/>
      <c r="GV740" s="259"/>
      <c r="GW740" s="259"/>
      <c r="GX740" s="259"/>
      <c r="GY740" s="259"/>
      <c r="GZ740" s="259"/>
      <c r="HA740" s="259"/>
      <c r="HB740" s="259"/>
      <c r="HC740" s="259"/>
      <c r="HD740" s="259"/>
      <c r="HE740" s="259"/>
      <c r="HF740" s="259"/>
      <c r="HG740" s="259"/>
      <c r="HH740" s="259"/>
      <c r="HI740" s="259"/>
      <c r="HJ740" s="259"/>
      <c r="HK740" s="259"/>
      <c r="HL740" s="259"/>
      <c r="HM740" s="259"/>
      <c r="HN740" s="259"/>
      <c r="HO740" s="259"/>
      <c r="HP740" s="259"/>
      <c r="HQ740" s="259"/>
      <c r="HR740" s="259"/>
      <c r="HS740" s="259"/>
      <c r="HT740" s="259"/>
      <c r="HU740" s="259"/>
      <c r="HV740" s="259"/>
      <c r="HW740" s="259"/>
      <c r="HX740" s="259"/>
      <c r="HY740" s="259"/>
      <c r="HZ740" s="259"/>
      <c r="IA740" s="259"/>
      <c r="IB740" s="259"/>
      <c r="IC740" s="259"/>
      <c r="ID740" s="259"/>
      <c r="IE740" s="259"/>
      <c r="IF740" s="259"/>
      <c r="IG740" s="259"/>
      <c r="IH740" s="259"/>
      <c r="II740" s="259"/>
      <c r="IJ740" s="259"/>
      <c r="IK740" s="259"/>
      <c r="IL740" s="259"/>
      <c r="IM740" s="259"/>
      <c r="IN740" s="259"/>
      <c r="IO740" s="259"/>
      <c r="IP740" s="259"/>
      <c r="IQ740" s="259"/>
      <c r="IR740" s="259"/>
      <c r="IS740" s="259"/>
      <c r="IT740" s="259"/>
      <c r="IU740" s="259"/>
      <c r="IV740" s="259"/>
      <c r="IW740" s="259"/>
      <c r="IX740" s="259"/>
      <c r="IY740" s="259"/>
      <c r="IZ740" s="259"/>
      <c r="JA740" s="259"/>
      <c r="JB740" s="259"/>
      <c r="JC740" s="259"/>
      <c r="JD740" s="259"/>
      <c r="JE740" s="259"/>
      <c r="JF740" s="259"/>
      <c r="JG740" s="259"/>
      <c r="JH740" s="259"/>
      <c r="JI740" s="259"/>
      <c r="JJ740" s="259"/>
      <c r="JK740" s="259"/>
      <c r="JL740" s="259"/>
      <c r="JM740" s="259"/>
      <c r="JN740" s="259"/>
      <c r="JO740" s="259"/>
      <c r="JP740" s="259"/>
      <c r="JQ740" s="259"/>
      <c r="JR740" s="259"/>
      <c r="JS740" s="259"/>
      <c r="JT740" s="259"/>
      <c r="JU740" s="259"/>
      <c r="JV740" s="259"/>
      <c r="JW740" s="259"/>
      <c r="JX740" s="259"/>
      <c r="JY740" s="259"/>
      <c r="JZ740" s="259"/>
      <c r="KA740" s="259"/>
      <c r="KB740" s="259"/>
      <c r="KC740" s="636"/>
      <c r="KD740" s="259"/>
      <c r="KE740" s="259"/>
      <c r="KF740" s="259"/>
      <c r="KG740" s="259"/>
      <c r="KH740" s="259"/>
      <c r="KI740" s="259"/>
    </row>
    <row r="741" spans="1:295" s="149" customFormat="1" hidden="1" x14ac:dyDescent="0.25">
      <c r="A741" s="559"/>
      <c r="B741" s="259"/>
      <c r="C741" s="259"/>
      <c r="D741" s="289"/>
      <c r="E741" s="289"/>
      <c r="F741" s="289"/>
      <c r="G741" s="255"/>
      <c r="H741" s="259"/>
      <c r="I741" s="259"/>
      <c r="J741" s="259"/>
      <c r="K741" s="259"/>
      <c r="L741" s="259"/>
      <c r="M741" s="259"/>
      <c r="N741" s="259"/>
      <c r="O741" s="259"/>
      <c r="P741" s="259"/>
      <c r="Q741" s="259"/>
      <c r="R741" s="259"/>
      <c r="S741" s="259"/>
      <c r="T741" s="259"/>
      <c r="U741" s="259"/>
      <c r="V741" s="259"/>
      <c r="W741" s="259"/>
      <c r="X741" s="259"/>
      <c r="Y741" s="259"/>
      <c r="Z741" s="259"/>
      <c r="AA741" s="259"/>
      <c r="AB741" s="259"/>
      <c r="AC741" s="259"/>
      <c r="AD741" s="259"/>
      <c r="AE741" s="259"/>
      <c r="AF741" s="259"/>
      <c r="AG741" s="259"/>
      <c r="AH741" s="259"/>
      <c r="AI741" s="259"/>
      <c r="AJ741" s="259"/>
      <c r="AK741" s="259"/>
      <c r="AL741" s="259"/>
      <c r="AM741" s="259"/>
      <c r="AN741" s="259"/>
      <c r="AO741" s="259"/>
      <c r="AP741" s="259"/>
      <c r="AQ741" s="259"/>
      <c r="AR741" s="259"/>
      <c r="AS741" s="259"/>
      <c r="AT741" s="259"/>
      <c r="AU741" s="259"/>
      <c r="AV741" s="259"/>
      <c r="AW741" s="259"/>
      <c r="AX741" s="259"/>
      <c r="AY741" s="259"/>
      <c r="AZ741" s="259"/>
      <c r="BA741" s="259"/>
      <c r="BB741" s="259"/>
      <c r="BC741" s="259"/>
      <c r="BD741" s="259"/>
      <c r="BE741" s="259"/>
      <c r="BF741" s="259"/>
      <c r="BG741" s="259"/>
      <c r="BH741" s="259"/>
      <c r="BI741" s="259"/>
      <c r="BJ741" s="259"/>
      <c r="BK741" s="259"/>
      <c r="BL741" s="259"/>
      <c r="BM741" s="259"/>
      <c r="BN741" s="259"/>
      <c r="BO741" s="259"/>
      <c r="BP741" s="259"/>
      <c r="BQ741" s="259"/>
      <c r="BR741" s="259"/>
      <c r="BS741" s="259"/>
      <c r="BT741" s="259"/>
      <c r="BU741" s="259"/>
      <c r="BV741" s="259"/>
      <c r="BW741" s="259"/>
      <c r="BX741" s="259"/>
      <c r="BY741" s="259"/>
      <c r="BZ741" s="259"/>
      <c r="CA741" s="259"/>
      <c r="CB741" s="259"/>
      <c r="CC741" s="259"/>
      <c r="CD741" s="259"/>
      <c r="CE741" s="259"/>
      <c r="CF741" s="259"/>
      <c r="CG741" s="259"/>
      <c r="CH741" s="259"/>
      <c r="CI741" s="259"/>
      <c r="CJ741" s="259"/>
      <c r="CK741" s="259"/>
      <c r="CL741" s="259"/>
      <c r="CM741" s="259"/>
      <c r="CN741" s="259"/>
      <c r="CO741" s="259"/>
      <c r="CP741" s="259"/>
      <c r="CQ741" s="259"/>
      <c r="CR741" s="259"/>
      <c r="CS741" s="259"/>
      <c r="CT741" s="259"/>
      <c r="CU741" s="259"/>
      <c r="CV741" s="259"/>
      <c r="CW741" s="259"/>
      <c r="CX741" s="259"/>
      <c r="CY741" s="259"/>
      <c r="CZ741" s="259"/>
      <c r="DA741" s="259"/>
      <c r="DB741" s="259"/>
      <c r="DC741" s="259"/>
      <c r="DD741" s="259"/>
      <c r="DE741" s="259"/>
      <c r="DF741" s="259"/>
      <c r="DG741" s="259"/>
      <c r="DH741" s="259"/>
      <c r="DI741" s="259"/>
      <c r="DJ741" s="259"/>
      <c r="DK741" s="259"/>
      <c r="DL741" s="259"/>
      <c r="DM741" s="259"/>
      <c r="DN741" s="259"/>
      <c r="DO741" s="259"/>
      <c r="DP741" s="259"/>
      <c r="DQ741" s="259"/>
      <c r="DR741" s="259"/>
      <c r="DS741" s="259"/>
      <c r="DT741" s="259"/>
      <c r="DU741" s="259"/>
      <c r="DV741" s="259"/>
      <c r="DW741" s="259"/>
      <c r="DX741" s="259"/>
      <c r="DY741" s="259"/>
      <c r="DZ741" s="259"/>
      <c r="EA741" s="259"/>
      <c r="EB741" s="259"/>
      <c r="EC741" s="259"/>
      <c r="ED741" s="259"/>
      <c r="EE741" s="259"/>
      <c r="EF741" s="259"/>
      <c r="EG741" s="259"/>
      <c r="EH741" s="259"/>
      <c r="EI741" s="259"/>
      <c r="EJ741" s="259"/>
      <c r="EK741" s="259"/>
      <c r="EL741" s="259"/>
      <c r="EM741" s="259"/>
      <c r="EN741" s="259"/>
      <c r="EO741" s="259"/>
      <c r="EP741" s="259"/>
      <c r="EQ741" s="259"/>
      <c r="ER741" s="259"/>
      <c r="ES741" s="259"/>
      <c r="ET741" s="259"/>
      <c r="EU741" s="259"/>
      <c r="EV741" s="259"/>
      <c r="EW741" s="259"/>
      <c r="EX741" s="259"/>
      <c r="EY741" s="259"/>
      <c r="EZ741" s="259"/>
      <c r="FA741" s="259"/>
      <c r="FB741" s="259"/>
      <c r="FC741" s="259"/>
      <c r="FD741" s="259"/>
      <c r="FE741" s="259"/>
      <c r="FF741" s="259"/>
      <c r="FG741" s="259"/>
      <c r="FH741" s="259"/>
      <c r="FI741" s="259"/>
      <c r="FJ741" s="259"/>
      <c r="FK741" s="259"/>
      <c r="FL741" s="259"/>
      <c r="FM741" s="259"/>
      <c r="FN741" s="259"/>
      <c r="FO741" s="259"/>
      <c r="FP741" s="259"/>
      <c r="FQ741" s="259"/>
      <c r="FR741" s="259"/>
      <c r="FS741" s="259"/>
      <c r="FT741" s="259"/>
      <c r="FU741" s="259"/>
      <c r="FV741" s="259"/>
      <c r="FW741" s="259"/>
      <c r="FX741" s="259"/>
      <c r="FY741" s="259"/>
      <c r="FZ741" s="259"/>
      <c r="GA741" s="259"/>
      <c r="GB741" s="259"/>
      <c r="GC741" s="259"/>
      <c r="GD741" s="259"/>
      <c r="GE741" s="259"/>
      <c r="GF741" s="259"/>
      <c r="GG741" s="259"/>
      <c r="GH741" s="259"/>
      <c r="GI741" s="259"/>
      <c r="GJ741" s="259"/>
      <c r="GK741" s="259"/>
      <c r="GL741" s="259"/>
      <c r="GM741" s="259"/>
      <c r="GN741" s="259"/>
      <c r="GO741" s="259"/>
      <c r="GP741" s="259"/>
      <c r="GQ741" s="259"/>
      <c r="GR741" s="259"/>
      <c r="GS741" s="259"/>
      <c r="GT741" s="259"/>
      <c r="GU741" s="259"/>
      <c r="GV741" s="259"/>
      <c r="GW741" s="259"/>
      <c r="GX741" s="259"/>
      <c r="GY741" s="259"/>
      <c r="GZ741" s="259"/>
      <c r="HA741" s="259"/>
      <c r="HB741" s="259"/>
      <c r="HC741" s="259"/>
      <c r="HD741" s="259"/>
      <c r="HE741" s="259"/>
      <c r="HF741" s="259"/>
      <c r="HG741" s="259"/>
      <c r="HH741" s="259"/>
      <c r="HI741" s="259"/>
      <c r="HJ741" s="259"/>
      <c r="HK741" s="259"/>
      <c r="HL741" s="259"/>
      <c r="HM741" s="259"/>
      <c r="HN741" s="259"/>
      <c r="HO741" s="259"/>
      <c r="HP741" s="259"/>
      <c r="HQ741" s="259"/>
      <c r="HR741" s="259"/>
      <c r="HS741" s="259"/>
      <c r="HT741" s="259"/>
      <c r="HU741" s="259"/>
      <c r="HV741" s="259"/>
      <c r="HW741" s="259"/>
      <c r="HX741" s="259"/>
      <c r="HY741" s="259"/>
      <c r="HZ741" s="259"/>
      <c r="IA741" s="259"/>
      <c r="IB741" s="259"/>
      <c r="IC741" s="259"/>
      <c r="ID741" s="259"/>
      <c r="IE741" s="259"/>
      <c r="IF741" s="259"/>
      <c r="IG741" s="259"/>
      <c r="IH741" s="259"/>
      <c r="II741" s="259"/>
      <c r="IJ741" s="259"/>
      <c r="IK741" s="259"/>
      <c r="IL741" s="259"/>
      <c r="IM741" s="259"/>
      <c r="IN741" s="259"/>
      <c r="IO741" s="259"/>
      <c r="IP741" s="259"/>
      <c r="IQ741" s="259"/>
      <c r="IR741" s="259"/>
      <c r="IS741" s="259"/>
      <c r="IT741" s="259"/>
      <c r="IU741" s="259"/>
      <c r="IV741" s="259"/>
      <c r="IW741" s="259"/>
      <c r="IX741" s="259"/>
      <c r="IY741" s="259"/>
      <c r="IZ741" s="259"/>
      <c r="JA741" s="259"/>
      <c r="JB741" s="259"/>
      <c r="JC741" s="259"/>
      <c r="JD741" s="259"/>
      <c r="JE741" s="259"/>
      <c r="JF741" s="259"/>
      <c r="JG741" s="259"/>
      <c r="JH741" s="259"/>
      <c r="JI741" s="259"/>
      <c r="JJ741" s="259"/>
      <c r="JK741" s="259"/>
      <c r="JL741" s="259"/>
      <c r="JM741" s="259"/>
      <c r="JN741" s="259"/>
      <c r="JO741" s="259"/>
      <c r="JP741" s="259"/>
      <c r="JQ741" s="259"/>
      <c r="JR741" s="259"/>
      <c r="JS741" s="259"/>
      <c r="JT741" s="259"/>
      <c r="JU741" s="259"/>
      <c r="JV741" s="259"/>
      <c r="JW741" s="259"/>
      <c r="JX741" s="259"/>
      <c r="JY741" s="259"/>
      <c r="JZ741" s="259"/>
      <c r="KA741" s="259"/>
      <c r="KB741" s="259"/>
      <c r="KC741" s="636"/>
      <c r="KD741" s="259"/>
      <c r="KE741" s="259"/>
      <c r="KF741" s="259"/>
      <c r="KG741" s="259"/>
      <c r="KH741" s="259"/>
      <c r="KI741" s="259"/>
    </row>
    <row r="742" spans="1:295" s="149" customFormat="1" hidden="1" x14ac:dyDescent="0.25">
      <c r="A742" s="559"/>
      <c r="B742" s="259"/>
      <c r="C742" s="259"/>
      <c r="D742" s="289"/>
      <c r="E742" s="289"/>
      <c r="F742" s="289"/>
      <c r="G742" s="255"/>
      <c r="H742" s="259"/>
      <c r="I742" s="259"/>
      <c r="J742" s="259"/>
      <c r="K742" s="259"/>
      <c r="L742" s="259"/>
      <c r="M742" s="259"/>
      <c r="N742" s="259"/>
      <c r="O742" s="259"/>
      <c r="P742" s="259"/>
      <c r="Q742" s="259"/>
      <c r="R742" s="259"/>
      <c r="S742" s="259"/>
      <c r="T742" s="259"/>
      <c r="U742" s="259"/>
      <c r="V742" s="259"/>
      <c r="W742" s="259"/>
      <c r="X742" s="259"/>
      <c r="Y742" s="259"/>
      <c r="Z742" s="259"/>
      <c r="AA742" s="259"/>
      <c r="AB742" s="259"/>
      <c r="AC742" s="259"/>
      <c r="AD742" s="259"/>
      <c r="AE742" s="259"/>
      <c r="AF742" s="259"/>
      <c r="AG742" s="259"/>
      <c r="AH742" s="259"/>
      <c r="AI742" s="259"/>
      <c r="AJ742" s="259"/>
      <c r="AK742" s="259"/>
      <c r="AL742" s="259"/>
      <c r="AM742" s="259"/>
      <c r="AN742" s="259"/>
      <c r="AO742" s="259"/>
      <c r="AP742" s="259"/>
      <c r="AQ742" s="259"/>
      <c r="AR742" s="259"/>
      <c r="AS742" s="259"/>
      <c r="AT742" s="259"/>
      <c r="AU742" s="259"/>
      <c r="AV742" s="259"/>
      <c r="AW742" s="259"/>
      <c r="AX742" s="259"/>
      <c r="AY742" s="259"/>
      <c r="AZ742" s="259"/>
      <c r="BA742" s="259"/>
      <c r="BB742" s="259"/>
      <c r="BC742" s="259"/>
      <c r="BD742" s="259"/>
      <c r="BE742" s="259"/>
      <c r="BF742" s="259"/>
      <c r="BG742" s="259"/>
      <c r="BH742" s="259"/>
      <c r="BI742" s="259"/>
      <c r="BJ742" s="259"/>
      <c r="BK742" s="259"/>
      <c r="BL742" s="259"/>
      <c r="BM742" s="259"/>
      <c r="BN742" s="259"/>
      <c r="BO742" s="259"/>
      <c r="BP742" s="259"/>
      <c r="BQ742" s="259"/>
      <c r="BR742" s="259"/>
      <c r="BS742" s="259"/>
      <c r="BT742" s="259"/>
      <c r="BU742" s="259"/>
      <c r="BV742" s="259"/>
      <c r="BW742" s="259"/>
      <c r="BX742" s="259"/>
      <c r="BY742" s="259"/>
      <c r="BZ742" s="259"/>
      <c r="CA742" s="259"/>
      <c r="CB742" s="259"/>
      <c r="CC742" s="259"/>
      <c r="CD742" s="259"/>
      <c r="CE742" s="259"/>
      <c r="CF742" s="259"/>
      <c r="CG742" s="259"/>
      <c r="CH742" s="259"/>
      <c r="CI742" s="259"/>
      <c r="CJ742" s="259"/>
      <c r="CK742" s="259"/>
      <c r="CL742" s="259"/>
      <c r="CM742" s="259"/>
      <c r="CN742" s="259"/>
      <c r="CO742" s="259"/>
      <c r="CP742" s="259"/>
      <c r="CQ742" s="259"/>
      <c r="CR742" s="259"/>
      <c r="CS742" s="259"/>
      <c r="CT742" s="259"/>
      <c r="CU742" s="259"/>
      <c r="CV742" s="259"/>
      <c r="CW742" s="259"/>
      <c r="CX742" s="259"/>
      <c r="CY742" s="259"/>
      <c r="CZ742" s="259"/>
      <c r="DA742" s="259"/>
      <c r="DB742" s="259"/>
      <c r="DC742" s="259"/>
      <c r="DD742" s="259"/>
      <c r="DE742" s="259"/>
      <c r="DF742" s="259"/>
      <c r="DG742" s="259"/>
      <c r="DH742" s="259"/>
      <c r="DI742" s="259"/>
      <c r="DJ742" s="259"/>
      <c r="DK742" s="259"/>
      <c r="DL742" s="259"/>
      <c r="DM742" s="259"/>
      <c r="DN742" s="259"/>
      <c r="DO742" s="259"/>
      <c r="DP742" s="259"/>
      <c r="DQ742" s="259"/>
      <c r="DR742" s="259"/>
      <c r="DS742" s="259"/>
      <c r="DT742" s="259"/>
      <c r="DU742" s="259"/>
      <c r="DV742" s="259"/>
      <c r="DW742" s="259"/>
      <c r="DX742" s="259"/>
      <c r="DY742" s="259"/>
      <c r="DZ742" s="259"/>
      <c r="EA742" s="259"/>
      <c r="EB742" s="259"/>
      <c r="EC742" s="259"/>
      <c r="ED742" s="259"/>
      <c r="EE742" s="259"/>
      <c r="EF742" s="259"/>
      <c r="EG742" s="259"/>
      <c r="EH742" s="259"/>
      <c r="EI742" s="259"/>
      <c r="EJ742" s="259"/>
      <c r="EK742" s="259"/>
      <c r="EL742" s="259"/>
      <c r="EM742" s="259"/>
      <c r="EN742" s="259"/>
      <c r="EO742" s="259"/>
      <c r="EP742" s="259"/>
      <c r="EQ742" s="259"/>
      <c r="ER742" s="259"/>
      <c r="ES742" s="259"/>
      <c r="ET742" s="259"/>
      <c r="EU742" s="259"/>
      <c r="EV742" s="259"/>
      <c r="EW742" s="259"/>
      <c r="EX742" s="259"/>
      <c r="EY742" s="259"/>
      <c r="EZ742" s="259"/>
      <c r="FA742" s="259"/>
      <c r="FB742" s="259"/>
      <c r="FC742" s="259"/>
      <c r="FD742" s="259"/>
      <c r="FE742" s="259"/>
      <c r="FF742" s="259"/>
      <c r="FG742" s="259"/>
      <c r="FH742" s="259"/>
      <c r="FI742" s="259"/>
      <c r="FJ742" s="259"/>
      <c r="FK742" s="259"/>
      <c r="FL742" s="259"/>
      <c r="FM742" s="259"/>
      <c r="FN742" s="259"/>
      <c r="FO742" s="259"/>
      <c r="FP742" s="259"/>
      <c r="FQ742" s="259"/>
      <c r="FR742" s="259"/>
      <c r="FS742" s="259"/>
      <c r="FT742" s="259"/>
      <c r="FU742" s="259"/>
      <c r="FV742" s="259"/>
      <c r="FW742" s="259"/>
      <c r="FX742" s="259"/>
      <c r="FY742" s="259"/>
      <c r="FZ742" s="259"/>
      <c r="GA742" s="259"/>
      <c r="GB742" s="259"/>
      <c r="GC742" s="259"/>
      <c r="GD742" s="259"/>
      <c r="GE742" s="259"/>
      <c r="GF742" s="259"/>
      <c r="GG742" s="259"/>
      <c r="GH742" s="259"/>
      <c r="GI742" s="259"/>
      <c r="GJ742" s="259"/>
      <c r="GK742" s="259"/>
      <c r="GL742" s="259"/>
      <c r="GM742" s="259"/>
      <c r="GN742" s="259"/>
      <c r="GO742" s="259"/>
      <c r="GP742" s="259"/>
      <c r="GQ742" s="259"/>
      <c r="GR742" s="259"/>
      <c r="GS742" s="259"/>
      <c r="GT742" s="259"/>
      <c r="GU742" s="259"/>
      <c r="GV742" s="259"/>
      <c r="GW742" s="259"/>
      <c r="GX742" s="259"/>
      <c r="GY742" s="259"/>
      <c r="GZ742" s="259"/>
      <c r="HA742" s="259"/>
      <c r="HB742" s="259"/>
      <c r="HC742" s="259"/>
      <c r="HD742" s="259"/>
      <c r="HE742" s="259"/>
      <c r="HF742" s="259"/>
      <c r="HG742" s="259"/>
      <c r="HH742" s="259"/>
      <c r="HI742" s="259"/>
      <c r="HJ742" s="259"/>
      <c r="HK742" s="259"/>
      <c r="HL742" s="259"/>
      <c r="HM742" s="259"/>
      <c r="HN742" s="259"/>
      <c r="HO742" s="259"/>
      <c r="HP742" s="259"/>
      <c r="HQ742" s="259"/>
      <c r="HR742" s="259"/>
      <c r="HS742" s="259"/>
      <c r="HT742" s="259"/>
      <c r="HU742" s="259"/>
      <c r="HV742" s="259"/>
      <c r="HW742" s="259"/>
      <c r="HX742" s="259"/>
      <c r="HY742" s="259"/>
      <c r="HZ742" s="259"/>
      <c r="IA742" s="259"/>
      <c r="IB742" s="259"/>
      <c r="IC742" s="259"/>
      <c r="ID742" s="259"/>
      <c r="IE742" s="259"/>
      <c r="IF742" s="259"/>
      <c r="IG742" s="259"/>
      <c r="IH742" s="259"/>
      <c r="II742" s="259"/>
      <c r="IJ742" s="259"/>
      <c r="IK742" s="259"/>
      <c r="IL742" s="259"/>
      <c r="IM742" s="259"/>
      <c r="IN742" s="259"/>
      <c r="IO742" s="259"/>
      <c r="IP742" s="259"/>
      <c r="IQ742" s="259"/>
      <c r="IR742" s="259"/>
      <c r="IS742" s="259"/>
      <c r="IT742" s="259"/>
      <c r="IU742" s="259"/>
      <c r="IV742" s="259"/>
      <c r="IW742" s="259"/>
      <c r="IX742" s="259"/>
      <c r="IY742" s="259"/>
      <c r="IZ742" s="259"/>
      <c r="JA742" s="259"/>
      <c r="JB742" s="259"/>
      <c r="JC742" s="259"/>
      <c r="JD742" s="259"/>
      <c r="JE742" s="259"/>
      <c r="JF742" s="259"/>
      <c r="JG742" s="259"/>
      <c r="JH742" s="259"/>
      <c r="JI742" s="259"/>
      <c r="JJ742" s="259"/>
      <c r="JK742" s="259"/>
      <c r="JL742" s="259"/>
      <c r="JM742" s="259"/>
      <c r="JN742" s="259"/>
      <c r="JO742" s="259"/>
      <c r="JP742" s="259"/>
      <c r="JQ742" s="259"/>
      <c r="JR742" s="259"/>
      <c r="JS742" s="259"/>
      <c r="JT742" s="259"/>
      <c r="JU742" s="259"/>
      <c r="JV742" s="259"/>
      <c r="JW742" s="259"/>
      <c r="JX742" s="259"/>
      <c r="JY742" s="259"/>
      <c r="JZ742" s="259"/>
      <c r="KA742" s="259"/>
      <c r="KB742" s="259"/>
      <c r="KC742" s="636"/>
      <c r="KD742" s="259"/>
      <c r="KE742" s="259"/>
      <c r="KF742" s="259"/>
      <c r="KG742" s="259"/>
      <c r="KH742" s="259"/>
      <c r="KI742" s="259"/>
    </row>
    <row r="743" spans="1:295" s="149" customFormat="1" hidden="1" x14ac:dyDescent="0.25">
      <c r="A743" s="559"/>
      <c r="B743" s="259"/>
      <c r="C743" s="259"/>
      <c r="D743" s="289"/>
      <c r="E743" s="289"/>
      <c r="F743" s="289"/>
      <c r="G743" s="255"/>
      <c r="H743" s="259"/>
      <c r="I743" s="259"/>
      <c r="J743" s="259"/>
      <c r="K743" s="259"/>
      <c r="L743" s="259"/>
      <c r="M743" s="259"/>
      <c r="N743" s="259"/>
      <c r="O743" s="259"/>
      <c r="P743" s="259"/>
      <c r="Q743" s="259"/>
      <c r="R743" s="259"/>
      <c r="S743" s="259"/>
      <c r="T743" s="259"/>
      <c r="U743" s="259"/>
      <c r="V743" s="259"/>
      <c r="W743" s="259"/>
      <c r="X743" s="259"/>
      <c r="Y743" s="259"/>
      <c r="Z743" s="259"/>
      <c r="AA743" s="259"/>
      <c r="AB743" s="259"/>
      <c r="AC743" s="259"/>
      <c r="AD743" s="259"/>
      <c r="AE743" s="259"/>
      <c r="AF743" s="259"/>
      <c r="AG743" s="259"/>
      <c r="AH743" s="259"/>
      <c r="AI743" s="259"/>
      <c r="AJ743" s="259"/>
      <c r="AK743" s="259"/>
      <c r="AL743" s="259"/>
      <c r="AM743" s="259"/>
      <c r="AN743" s="259"/>
      <c r="AO743" s="259"/>
      <c r="AP743" s="259"/>
      <c r="AQ743" s="259"/>
      <c r="AR743" s="259"/>
      <c r="AS743" s="259"/>
      <c r="AT743" s="259"/>
      <c r="AU743" s="259"/>
      <c r="AV743" s="259"/>
      <c r="AW743" s="259"/>
      <c r="AX743" s="259"/>
      <c r="AY743" s="259"/>
      <c r="AZ743" s="259"/>
      <c r="BA743" s="259"/>
      <c r="BB743" s="259"/>
      <c r="BC743" s="259"/>
      <c r="BD743" s="259"/>
      <c r="BE743" s="259"/>
      <c r="BF743" s="259"/>
      <c r="BG743" s="259"/>
      <c r="BH743" s="259"/>
      <c r="BI743" s="259"/>
      <c r="BJ743" s="259"/>
      <c r="BK743" s="259"/>
      <c r="BL743" s="259"/>
      <c r="BM743" s="259"/>
      <c r="BN743" s="259"/>
      <c r="BO743" s="259"/>
      <c r="BP743" s="259"/>
      <c r="BQ743" s="259"/>
      <c r="BR743" s="259"/>
      <c r="BS743" s="259"/>
      <c r="BT743" s="259"/>
      <c r="BU743" s="259"/>
      <c r="BV743" s="259"/>
      <c r="BW743" s="259"/>
      <c r="BX743" s="259"/>
      <c r="BY743" s="259"/>
      <c r="BZ743" s="259"/>
      <c r="CA743" s="259"/>
      <c r="CB743" s="259"/>
      <c r="CC743" s="259"/>
      <c r="CD743" s="259"/>
      <c r="CE743" s="259"/>
      <c r="CF743" s="259"/>
      <c r="CG743" s="259"/>
      <c r="CH743" s="259"/>
      <c r="CI743" s="259"/>
      <c r="CJ743" s="259"/>
      <c r="CK743" s="259"/>
      <c r="CL743" s="259"/>
      <c r="CM743" s="259"/>
      <c r="CN743" s="259"/>
      <c r="CO743" s="259"/>
      <c r="CP743" s="259"/>
      <c r="CQ743" s="259"/>
      <c r="CR743" s="259"/>
      <c r="CS743" s="259"/>
      <c r="CT743" s="259"/>
      <c r="CU743" s="259"/>
      <c r="CV743" s="259"/>
      <c r="CW743" s="259"/>
      <c r="CX743" s="259"/>
      <c r="CY743" s="259"/>
      <c r="CZ743" s="259"/>
      <c r="DA743" s="259"/>
      <c r="DB743" s="259"/>
      <c r="DC743" s="259"/>
      <c r="DD743" s="259"/>
      <c r="DE743" s="259"/>
      <c r="DF743" s="259"/>
      <c r="DG743" s="259"/>
      <c r="DH743" s="259"/>
      <c r="DI743" s="259"/>
      <c r="DJ743" s="259"/>
      <c r="DK743" s="259"/>
      <c r="DL743" s="259"/>
      <c r="DM743" s="259"/>
      <c r="DN743" s="259"/>
      <c r="DO743" s="259"/>
      <c r="DP743" s="259"/>
      <c r="DQ743" s="259"/>
      <c r="DR743" s="259"/>
      <c r="DS743" s="259"/>
      <c r="DT743" s="259"/>
      <c r="DU743" s="259"/>
      <c r="DV743" s="259"/>
      <c r="DW743" s="259"/>
      <c r="DX743" s="259"/>
      <c r="DY743" s="259"/>
      <c r="DZ743" s="259"/>
      <c r="EA743" s="259"/>
      <c r="EB743" s="259"/>
      <c r="EC743" s="259"/>
      <c r="ED743" s="259"/>
      <c r="EE743" s="259"/>
      <c r="EF743" s="259"/>
      <c r="EG743" s="259"/>
      <c r="EH743" s="259"/>
      <c r="EI743" s="259"/>
      <c r="EJ743" s="259"/>
      <c r="EK743" s="259"/>
      <c r="EL743" s="259"/>
      <c r="EM743" s="259"/>
      <c r="EN743" s="259"/>
      <c r="EO743" s="259"/>
      <c r="EP743" s="259"/>
      <c r="EQ743" s="259"/>
      <c r="ER743" s="259"/>
      <c r="ES743" s="259"/>
      <c r="ET743" s="259"/>
      <c r="EU743" s="259"/>
      <c r="EV743" s="259"/>
      <c r="EW743" s="259"/>
      <c r="EX743" s="259"/>
      <c r="EY743" s="259"/>
      <c r="EZ743" s="259"/>
      <c r="FA743" s="259"/>
      <c r="FB743" s="259"/>
      <c r="FC743" s="259"/>
      <c r="FD743" s="259"/>
      <c r="FE743" s="259"/>
      <c r="FF743" s="259"/>
      <c r="FG743" s="259"/>
      <c r="FH743" s="259"/>
      <c r="FI743" s="259"/>
      <c r="FJ743" s="259"/>
      <c r="FK743" s="259"/>
      <c r="FL743" s="259"/>
      <c r="FM743" s="259"/>
      <c r="FN743" s="259"/>
      <c r="FO743" s="259"/>
      <c r="FP743" s="259"/>
      <c r="FQ743" s="259"/>
      <c r="FR743" s="259"/>
      <c r="FS743" s="259"/>
      <c r="FT743" s="259"/>
      <c r="FU743" s="259"/>
      <c r="FV743" s="259"/>
      <c r="FW743" s="259"/>
      <c r="FX743" s="259"/>
      <c r="FY743" s="259"/>
      <c r="FZ743" s="259"/>
      <c r="GA743" s="259"/>
      <c r="GB743" s="259"/>
      <c r="GC743" s="259"/>
      <c r="GD743" s="259"/>
      <c r="GE743" s="259"/>
      <c r="GF743" s="259"/>
      <c r="GG743" s="259"/>
      <c r="GH743" s="259"/>
      <c r="GI743" s="259"/>
      <c r="GJ743" s="259"/>
      <c r="GK743" s="259"/>
      <c r="GL743" s="259"/>
      <c r="GM743" s="259"/>
      <c r="GN743" s="259"/>
      <c r="GO743" s="259"/>
      <c r="GP743" s="259"/>
      <c r="GQ743" s="259"/>
      <c r="GR743" s="259"/>
      <c r="GS743" s="259"/>
      <c r="GT743" s="259"/>
      <c r="GU743" s="259"/>
      <c r="GV743" s="259"/>
      <c r="GW743" s="259"/>
      <c r="GX743" s="259"/>
      <c r="GY743" s="259"/>
      <c r="GZ743" s="259"/>
      <c r="HA743" s="259"/>
      <c r="HB743" s="259"/>
      <c r="HC743" s="259"/>
      <c r="HD743" s="259"/>
      <c r="HE743" s="259"/>
      <c r="HF743" s="259"/>
      <c r="HG743" s="259"/>
      <c r="HH743" s="259"/>
      <c r="HI743" s="259"/>
      <c r="HJ743" s="259"/>
      <c r="HK743" s="259"/>
      <c r="HL743" s="259"/>
      <c r="HM743" s="259"/>
      <c r="HN743" s="259"/>
      <c r="HO743" s="259"/>
      <c r="HP743" s="259"/>
      <c r="HQ743" s="259"/>
      <c r="HR743" s="259"/>
      <c r="HS743" s="259"/>
      <c r="HT743" s="259"/>
      <c r="HU743" s="259"/>
      <c r="HV743" s="259"/>
      <c r="HW743" s="259"/>
      <c r="HX743" s="259"/>
      <c r="HY743" s="259"/>
      <c r="HZ743" s="259"/>
      <c r="IA743" s="259"/>
      <c r="IB743" s="259"/>
      <c r="IC743" s="259"/>
      <c r="ID743" s="259"/>
      <c r="IE743" s="259"/>
      <c r="IF743" s="259"/>
      <c r="IG743" s="259"/>
      <c r="IH743" s="259"/>
      <c r="II743" s="259"/>
      <c r="IJ743" s="259"/>
      <c r="IK743" s="259"/>
      <c r="IL743" s="259"/>
      <c r="IM743" s="259"/>
      <c r="IN743" s="259"/>
      <c r="IO743" s="259"/>
      <c r="IP743" s="259"/>
      <c r="IQ743" s="259"/>
      <c r="IR743" s="259"/>
      <c r="IS743" s="259"/>
      <c r="IT743" s="259"/>
      <c r="IU743" s="259"/>
      <c r="IV743" s="259"/>
      <c r="IW743" s="259"/>
      <c r="IX743" s="259"/>
      <c r="IY743" s="259"/>
      <c r="IZ743" s="259"/>
      <c r="JA743" s="259"/>
      <c r="JB743" s="259"/>
      <c r="JC743" s="259"/>
      <c r="JD743" s="259"/>
      <c r="JE743" s="259"/>
      <c r="JF743" s="259"/>
      <c r="JG743" s="259"/>
      <c r="JH743" s="259"/>
      <c r="JI743" s="259"/>
      <c r="JJ743" s="259"/>
      <c r="JK743" s="259"/>
      <c r="JL743" s="259"/>
      <c r="JM743" s="259"/>
      <c r="JN743" s="259"/>
      <c r="JO743" s="259"/>
      <c r="JP743" s="259"/>
      <c r="JQ743" s="259"/>
      <c r="JR743" s="259"/>
      <c r="JS743" s="259"/>
      <c r="JT743" s="259"/>
      <c r="JU743" s="259"/>
      <c r="JV743" s="259"/>
      <c r="JW743" s="259"/>
      <c r="JX743" s="259"/>
      <c r="JY743" s="259"/>
      <c r="JZ743" s="259"/>
      <c r="KA743" s="259"/>
      <c r="KB743" s="259"/>
      <c r="KC743" s="636"/>
      <c r="KD743" s="259"/>
      <c r="KE743" s="259"/>
      <c r="KF743" s="259"/>
      <c r="KG743" s="259"/>
      <c r="KH743" s="259"/>
      <c r="KI743" s="259"/>
    </row>
    <row r="744" spans="1:295" s="149" customFormat="1" hidden="1" x14ac:dyDescent="0.25">
      <c r="A744" s="559"/>
      <c r="B744" s="259"/>
      <c r="C744" s="259"/>
      <c r="D744" s="289"/>
      <c r="E744" s="289"/>
      <c r="F744" s="289"/>
      <c r="G744" s="255"/>
      <c r="H744" s="259"/>
      <c r="I744" s="259"/>
      <c r="J744" s="259"/>
      <c r="K744" s="259"/>
      <c r="L744" s="259"/>
      <c r="M744" s="259"/>
      <c r="N744" s="259"/>
      <c r="O744" s="259"/>
      <c r="P744" s="259"/>
      <c r="Q744" s="259"/>
      <c r="R744" s="259"/>
      <c r="S744" s="259"/>
      <c r="T744" s="259"/>
      <c r="U744" s="259"/>
      <c r="V744" s="259"/>
      <c r="W744" s="259"/>
      <c r="X744" s="259"/>
      <c r="Y744" s="259"/>
      <c r="Z744" s="259"/>
      <c r="AA744" s="259"/>
      <c r="AB744" s="259"/>
      <c r="AC744" s="259"/>
      <c r="AD744" s="259"/>
      <c r="AE744" s="259"/>
      <c r="AF744" s="259"/>
      <c r="AG744" s="259"/>
      <c r="AH744" s="259"/>
      <c r="AI744" s="259"/>
      <c r="AJ744" s="259"/>
      <c r="AK744" s="259"/>
      <c r="AL744" s="259"/>
      <c r="AM744" s="259"/>
      <c r="AN744" s="259"/>
      <c r="AO744" s="259"/>
      <c r="AP744" s="259"/>
      <c r="AQ744" s="259"/>
      <c r="AR744" s="259"/>
      <c r="AS744" s="259"/>
      <c r="AT744" s="259"/>
      <c r="AU744" s="259"/>
      <c r="AV744" s="259"/>
      <c r="AW744" s="259"/>
      <c r="AX744" s="259"/>
      <c r="AY744" s="259"/>
      <c r="AZ744" s="259"/>
      <c r="BA744" s="259"/>
      <c r="BB744" s="259"/>
      <c r="BC744" s="259"/>
      <c r="BD744" s="259"/>
      <c r="BE744" s="259"/>
      <c r="BF744" s="259"/>
      <c r="BG744" s="259"/>
      <c r="BH744" s="259"/>
      <c r="BI744" s="259"/>
      <c r="BJ744" s="259"/>
      <c r="BK744" s="259"/>
      <c r="BL744" s="259"/>
      <c r="BM744" s="259"/>
      <c r="BN744" s="259"/>
      <c r="BO744" s="259"/>
      <c r="BP744" s="259"/>
      <c r="BQ744" s="259"/>
      <c r="BR744" s="259"/>
      <c r="BS744" s="259"/>
      <c r="BT744" s="259"/>
      <c r="BU744" s="259"/>
      <c r="BV744" s="259"/>
      <c r="BW744" s="259"/>
      <c r="BX744" s="259"/>
      <c r="BY744" s="259"/>
      <c r="BZ744" s="259"/>
      <c r="CA744" s="259"/>
      <c r="CB744" s="259"/>
      <c r="CC744" s="259"/>
      <c r="CD744" s="259"/>
      <c r="CE744" s="259"/>
      <c r="CF744" s="259"/>
      <c r="CG744" s="259"/>
      <c r="CH744" s="259"/>
      <c r="CI744" s="259"/>
      <c r="CJ744" s="259"/>
      <c r="CK744" s="259"/>
      <c r="CL744" s="259"/>
      <c r="CM744" s="259"/>
      <c r="CN744" s="259"/>
      <c r="CO744" s="259"/>
      <c r="CP744" s="259"/>
      <c r="CQ744" s="259"/>
      <c r="CR744" s="259"/>
      <c r="CS744" s="259"/>
      <c r="CT744" s="259"/>
      <c r="CU744" s="259"/>
      <c r="CV744" s="259"/>
      <c r="CW744" s="259"/>
      <c r="CX744" s="259"/>
      <c r="CY744" s="259"/>
      <c r="CZ744" s="259"/>
      <c r="DA744" s="259"/>
      <c r="DB744" s="259"/>
      <c r="DC744" s="259"/>
      <c r="DD744" s="259"/>
      <c r="DE744" s="259"/>
      <c r="DF744" s="259"/>
      <c r="DG744" s="259"/>
      <c r="DH744" s="259"/>
      <c r="DI744" s="259"/>
      <c r="DJ744" s="259"/>
      <c r="DK744" s="259"/>
      <c r="DL744" s="259"/>
      <c r="DM744" s="259"/>
      <c r="DN744" s="259"/>
      <c r="DO744" s="259"/>
      <c r="DP744" s="259"/>
      <c r="DQ744" s="259"/>
      <c r="DR744" s="259"/>
      <c r="DS744" s="259"/>
      <c r="DT744" s="259"/>
      <c r="DU744" s="259"/>
      <c r="DV744" s="259"/>
      <c r="DW744" s="259"/>
      <c r="DX744" s="259"/>
      <c r="DY744" s="259"/>
      <c r="DZ744" s="259"/>
      <c r="EA744" s="259"/>
      <c r="EB744" s="259"/>
      <c r="EC744" s="259"/>
      <c r="ED744" s="259"/>
      <c r="EE744" s="259"/>
      <c r="EF744" s="259"/>
      <c r="EG744" s="259"/>
      <c r="EH744" s="259"/>
      <c r="EI744" s="259"/>
      <c r="EJ744" s="259"/>
      <c r="EK744" s="259"/>
      <c r="EL744" s="259"/>
      <c r="EM744" s="259"/>
      <c r="EN744" s="259"/>
      <c r="EO744" s="259"/>
      <c r="EP744" s="259"/>
      <c r="EQ744" s="259"/>
      <c r="ER744" s="259"/>
      <c r="ES744" s="259"/>
      <c r="ET744" s="259"/>
      <c r="EU744" s="259"/>
      <c r="EV744" s="259"/>
      <c r="EW744" s="259"/>
      <c r="EX744" s="259"/>
      <c r="EY744" s="259"/>
      <c r="EZ744" s="259"/>
      <c r="FA744" s="259"/>
      <c r="FB744" s="259"/>
      <c r="FC744" s="259"/>
      <c r="FD744" s="259"/>
      <c r="FE744" s="259"/>
      <c r="FF744" s="259"/>
      <c r="FG744" s="259"/>
      <c r="FH744" s="259"/>
      <c r="FI744" s="259"/>
      <c r="FJ744" s="259"/>
      <c r="FK744" s="259"/>
      <c r="FL744" s="259"/>
      <c r="FM744" s="259"/>
      <c r="FN744" s="259"/>
      <c r="FO744" s="259"/>
      <c r="FP744" s="259"/>
      <c r="FQ744" s="259"/>
      <c r="FR744" s="259"/>
      <c r="FS744" s="259"/>
      <c r="FT744" s="259"/>
      <c r="FU744" s="259"/>
      <c r="FV744" s="259"/>
      <c r="FW744" s="259"/>
      <c r="FX744" s="259"/>
      <c r="FY744" s="259"/>
      <c r="FZ744" s="259"/>
      <c r="GA744" s="259"/>
      <c r="GB744" s="259"/>
      <c r="GC744" s="259"/>
      <c r="GD744" s="259"/>
      <c r="GE744" s="259"/>
      <c r="GF744" s="259"/>
      <c r="GG744" s="259"/>
      <c r="GH744" s="259"/>
      <c r="GI744" s="259"/>
      <c r="GJ744" s="259"/>
      <c r="GK744" s="259"/>
      <c r="GL744" s="259"/>
      <c r="GM744" s="259"/>
      <c r="GN744" s="259"/>
      <c r="GO744" s="259"/>
      <c r="GP744" s="259"/>
      <c r="GQ744" s="259"/>
      <c r="GR744" s="259"/>
      <c r="GS744" s="259"/>
      <c r="GT744" s="259"/>
      <c r="GU744" s="259"/>
      <c r="GV744" s="259"/>
      <c r="GW744" s="259"/>
      <c r="GX744" s="259"/>
      <c r="GY744" s="259"/>
      <c r="GZ744" s="259"/>
      <c r="HA744" s="259"/>
      <c r="HB744" s="259"/>
      <c r="HC744" s="259"/>
      <c r="HD744" s="259"/>
      <c r="HE744" s="259"/>
      <c r="HF744" s="259"/>
      <c r="HG744" s="259"/>
      <c r="HH744" s="259"/>
      <c r="HI744" s="259"/>
      <c r="HJ744" s="259"/>
      <c r="HK744" s="259"/>
      <c r="HL744" s="259"/>
      <c r="HM744" s="259"/>
      <c r="HN744" s="259"/>
      <c r="HO744" s="259"/>
      <c r="HP744" s="259"/>
      <c r="HQ744" s="259"/>
      <c r="HR744" s="259"/>
      <c r="HS744" s="259"/>
      <c r="HT744" s="259"/>
      <c r="HU744" s="259"/>
      <c r="HV744" s="259"/>
      <c r="HW744" s="259"/>
      <c r="HX744" s="259"/>
      <c r="HY744" s="259"/>
      <c r="HZ744" s="259"/>
      <c r="IA744" s="259"/>
      <c r="IB744" s="259"/>
      <c r="IC744" s="259"/>
      <c r="ID744" s="259"/>
      <c r="IE744" s="259"/>
      <c r="IF744" s="259"/>
      <c r="IG744" s="259"/>
      <c r="IH744" s="259"/>
      <c r="II744" s="259"/>
      <c r="IJ744" s="259"/>
      <c r="IK744" s="259"/>
      <c r="IL744" s="259"/>
      <c r="IM744" s="259"/>
      <c r="IN744" s="259"/>
      <c r="IO744" s="259"/>
      <c r="IP744" s="259"/>
      <c r="IQ744" s="259"/>
      <c r="IR744" s="259"/>
      <c r="IS744" s="259"/>
      <c r="IT744" s="259"/>
      <c r="IU744" s="259"/>
      <c r="IV744" s="259"/>
      <c r="IW744" s="259"/>
      <c r="IX744" s="259"/>
      <c r="IY744" s="259"/>
      <c r="IZ744" s="259"/>
      <c r="JA744" s="259"/>
      <c r="JB744" s="259"/>
      <c r="JC744" s="259"/>
      <c r="JD744" s="259"/>
      <c r="JE744" s="259"/>
      <c r="JF744" s="259"/>
      <c r="JG744" s="259"/>
      <c r="JH744" s="259"/>
      <c r="JI744" s="259"/>
      <c r="JJ744" s="259"/>
      <c r="JK744" s="259"/>
      <c r="JL744" s="259"/>
      <c r="JM744" s="259"/>
      <c r="JN744" s="259"/>
      <c r="JO744" s="259"/>
      <c r="JP744" s="259"/>
      <c r="JQ744" s="259"/>
      <c r="JR744" s="259"/>
      <c r="JS744" s="259"/>
      <c r="JT744" s="259"/>
      <c r="JU744" s="259"/>
      <c r="JV744" s="259"/>
      <c r="JW744" s="259"/>
      <c r="JX744" s="259"/>
      <c r="JY744" s="259"/>
      <c r="JZ744" s="259"/>
      <c r="KA744" s="259"/>
      <c r="KB744" s="259"/>
      <c r="KC744" s="636"/>
      <c r="KD744" s="259"/>
      <c r="KE744" s="259"/>
      <c r="KF744" s="259"/>
      <c r="KG744" s="259"/>
      <c r="KH744" s="259"/>
      <c r="KI744" s="259"/>
    </row>
    <row r="745" spans="1:295" s="149" customFormat="1" hidden="1" x14ac:dyDescent="0.25">
      <c r="A745" s="559"/>
      <c r="B745" s="259"/>
      <c r="C745" s="259"/>
      <c r="D745" s="289"/>
      <c r="E745" s="289"/>
      <c r="F745" s="289"/>
      <c r="G745" s="255"/>
      <c r="H745" s="259"/>
      <c r="I745" s="259"/>
      <c r="J745" s="259"/>
      <c r="K745" s="259"/>
      <c r="L745" s="259"/>
      <c r="M745" s="259"/>
      <c r="N745" s="259"/>
      <c r="O745" s="259"/>
      <c r="P745" s="259"/>
      <c r="Q745" s="259"/>
      <c r="R745" s="259"/>
      <c r="S745" s="259"/>
      <c r="T745" s="259"/>
      <c r="U745" s="259"/>
      <c r="V745" s="259"/>
      <c r="W745" s="259"/>
      <c r="X745" s="259"/>
      <c r="Y745" s="259"/>
      <c r="Z745" s="259"/>
      <c r="AA745" s="259"/>
      <c r="AB745" s="259"/>
      <c r="AC745" s="259"/>
      <c r="AD745" s="259"/>
      <c r="AE745" s="259"/>
      <c r="AF745" s="259"/>
      <c r="AG745" s="259"/>
      <c r="AH745" s="259"/>
      <c r="AI745" s="259"/>
      <c r="AJ745" s="259"/>
      <c r="AK745" s="259"/>
      <c r="AL745" s="259"/>
      <c r="AM745" s="259"/>
      <c r="AN745" s="259"/>
      <c r="AO745" s="259"/>
      <c r="AP745" s="259"/>
      <c r="AQ745" s="259"/>
      <c r="AR745" s="259"/>
      <c r="AS745" s="259"/>
      <c r="AT745" s="259"/>
      <c r="AU745" s="259"/>
      <c r="AV745" s="259"/>
      <c r="AW745" s="259"/>
      <c r="AX745" s="259"/>
      <c r="AY745" s="259"/>
      <c r="AZ745" s="259"/>
      <c r="BA745" s="259"/>
      <c r="BB745" s="259"/>
      <c r="BC745" s="259"/>
      <c r="BD745" s="259"/>
      <c r="BE745" s="259"/>
      <c r="BF745" s="259"/>
      <c r="BG745" s="259"/>
      <c r="BH745" s="259"/>
      <c r="BI745" s="259"/>
      <c r="BJ745" s="259"/>
      <c r="BK745" s="259"/>
      <c r="BL745" s="259"/>
      <c r="BM745" s="259"/>
      <c r="BN745" s="259"/>
      <c r="BO745" s="259"/>
      <c r="BP745" s="259"/>
      <c r="BQ745" s="259"/>
      <c r="BR745" s="259"/>
      <c r="BS745" s="259"/>
      <c r="BT745" s="259"/>
      <c r="BU745" s="259"/>
      <c r="BV745" s="259"/>
      <c r="BW745" s="259"/>
      <c r="BX745" s="259"/>
      <c r="BY745" s="259"/>
      <c r="BZ745" s="259"/>
      <c r="CA745" s="259"/>
      <c r="CB745" s="259"/>
      <c r="CC745" s="259"/>
      <c r="CD745" s="259"/>
      <c r="CE745" s="259"/>
      <c r="CF745" s="259"/>
      <c r="CG745" s="259"/>
      <c r="CH745" s="259"/>
      <c r="CI745" s="259"/>
      <c r="CJ745" s="259"/>
      <c r="CK745" s="259"/>
      <c r="CL745" s="259"/>
      <c r="CM745" s="259"/>
      <c r="CN745" s="259"/>
      <c r="CO745" s="259"/>
      <c r="CP745" s="259"/>
      <c r="CQ745" s="259"/>
      <c r="CR745" s="259"/>
      <c r="CS745" s="259"/>
      <c r="CT745" s="259"/>
      <c r="CU745" s="259"/>
      <c r="CV745" s="259"/>
      <c r="CW745" s="259"/>
      <c r="CX745" s="259"/>
      <c r="CY745" s="259"/>
      <c r="CZ745" s="259"/>
      <c r="DA745" s="259"/>
      <c r="DB745" s="259"/>
      <c r="DC745" s="259"/>
      <c r="DD745" s="259"/>
      <c r="DE745" s="259"/>
      <c r="DF745" s="259"/>
      <c r="DG745" s="259"/>
      <c r="DH745" s="259"/>
      <c r="DI745" s="259"/>
      <c r="DJ745" s="259"/>
      <c r="DK745" s="259"/>
      <c r="DL745" s="259"/>
      <c r="DM745" s="259"/>
      <c r="DN745" s="259"/>
      <c r="DO745" s="259"/>
      <c r="DP745" s="259"/>
      <c r="DQ745" s="259"/>
      <c r="DR745" s="259"/>
      <c r="DS745" s="259"/>
      <c r="DT745" s="259"/>
      <c r="DU745" s="259"/>
      <c r="DV745" s="259"/>
      <c r="DW745" s="259"/>
      <c r="DX745" s="259"/>
      <c r="DY745" s="259"/>
      <c r="DZ745" s="259"/>
      <c r="EA745" s="259"/>
      <c r="EB745" s="259"/>
      <c r="EC745" s="259"/>
      <c r="ED745" s="259"/>
      <c r="EE745" s="259"/>
      <c r="EF745" s="259"/>
      <c r="EG745" s="259"/>
      <c r="EH745" s="259"/>
      <c r="EI745" s="259"/>
      <c r="EJ745" s="259"/>
      <c r="EK745" s="259"/>
      <c r="EL745" s="259"/>
      <c r="EM745" s="259"/>
      <c r="EN745" s="259"/>
      <c r="EO745" s="259"/>
      <c r="EP745" s="259"/>
      <c r="EQ745" s="259"/>
      <c r="ER745" s="259"/>
      <c r="ES745" s="259"/>
      <c r="ET745" s="259"/>
      <c r="EU745" s="259"/>
      <c r="EV745" s="259"/>
      <c r="EW745" s="259"/>
      <c r="EX745" s="259"/>
      <c r="EY745" s="259"/>
      <c r="EZ745" s="259"/>
      <c r="FA745" s="259"/>
      <c r="FB745" s="259"/>
      <c r="FC745" s="259"/>
      <c r="FD745" s="259"/>
      <c r="FE745" s="259"/>
      <c r="FF745" s="259"/>
      <c r="FG745" s="259"/>
      <c r="FH745" s="259"/>
      <c r="FI745" s="259"/>
      <c r="FJ745" s="259"/>
      <c r="FK745" s="259"/>
      <c r="FL745" s="259"/>
      <c r="FM745" s="259"/>
      <c r="FN745" s="259"/>
      <c r="FO745" s="259"/>
      <c r="FP745" s="259"/>
      <c r="FQ745" s="259"/>
      <c r="FR745" s="259"/>
      <c r="FS745" s="259"/>
      <c r="FT745" s="259"/>
      <c r="FU745" s="259"/>
      <c r="FV745" s="259"/>
      <c r="FW745" s="259"/>
      <c r="FX745" s="259"/>
      <c r="FY745" s="259"/>
      <c r="FZ745" s="259"/>
      <c r="GA745" s="259"/>
      <c r="GB745" s="259"/>
      <c r="GC745" s="259"/>
      <c r="GD745" s="259"/>
      <c r="GE745" s="259"/>
      <c r="GF745" s="259"/>
      <c r="GG745" s="259"/>
      <c r="GH745" s="259"/>
      <c r="GI745" s="259"/>
      <c r="GJ745" s="259"/>
      <c r="GK745" s="259"/>
      <c r="GL745" s="259"/>
      <c r="GM745" s="259"/>
      <c r="GN745" s="259"/>
      <c r="GO745" s="259"/>
      <c r="GP745" s="259"/>
      <c r="GQ745" s="259"/>
      <c r="GR745" s="259"/>
      <c r="GS745" s="259"/>
      <c r="GT745" s="259"/>
      <c r="GU745" s="259"/>
      <c r="GV745" s="259"/>
      <c r="GW745" s="259"/>
      <c r="GX745" s="259"/>
      <c r="GY745" s="259"/>
      <c r="GZ745" s="259"/>
      <c r="HA745" s="259"/>
      <c r="HB745" s="259"/>
      <c r="HC745" s="259"/>
      <c r="HD745" s="259"/>
      <c r="HE745" s="259"/>
      <c r="HF745" s="259"/>
      <c r="HG745" s="259"/>
      <c r="HH745" s="259"/>
      <c r="HI745" s="259"/>
      <c r="HJ745" s="259"/>
      <c r="HK745" s="259"/>
      <c r="HL745" s="259"/>
      <c r="HM745" s="259"/>
      <c r="HN745" s="259"/>
      <c r="HO745" s="259"/>
      <c r="HP745" s="259"/>
      <c r="HQ745" s="259"/>
      <c r="HR745" s="259"/>
      <c r="HS745" s="259"/>
      <c r="HT745" s="259"/>
      <c r="HU745" s="259"/>
      <c r="HV745" s="259"/>
      <c r="HW745" s="259"/>
      <c r="HX745" s="259"/>
      <c r="HY745" s="259"/>
      <c r="HZ745" s="259"/>
      <c r="IA745" s="259"/>
      <c r="IB745" s="259"/>
      <c r="IC745" s="259"/>
      <c r="ID745" s="259"/>
      <c r="IE745" s="259"/>
      <c r="IF745" s="259"/>
      <c r="IG745" s="259"/>
      <c r="IH745" s="259"/>
      <c r="II745" s="259"/>
      <c r="IJ745" s="259"/>
      <c r="IK745" s="259"/>
      <c r="IL745" s="259"/>
      <c r="IM745" s="259"/>
      <c r="IN745" s="259"/>
      <c r="IO745" s="259"/>
      <c r="IP745" s="259"/>
      <c r="IQ745" s="259"/>
      <c r="IR745" s="259"/>
      <c r="IS745" s="259"/>
      <c r="IT745" s="259"/>
      <c r="IU745" s="259"/>
      <c r="IV745" s="259"/>
      <c r="IW745" s="259"/>
      <c r="IX745" s="259"/>
      <c r="IY745" s="259"/>
      <c r="IZ745" s="259"/>
      <c r="JA745" s="259"/>
      <c r="JB745" s="259"/>
      <c r="JC745" s="259"/>
      <c r="JD745" s="259"/>
      <c r="JE745" s="259"/>
      <c r="JF745" s="259"/>
      <c r="JG745" s="259"/>
      <c r="JH745" s="259"/>
      <c r="JI745" s="259"/>
      <c r="JJ745" s="259"/>
      <c r="JK745" s="259"/>
      <c r="JL745" s="259"/>
      <c r="JM745" s="259"/>
      <c r="JN745" s="259"/>
      <c r="JO745" s="259"/>
      <c r="JP745" s="259"/>
      <c r="JQ745" s="259"/>
      <c r="JR745" s="259"/>
      <c r="JS745" s="259"/>
      <c r="JT745" s="259"/>
      <c r="JU745" s="259"/>
      <c r="JV745" s="259"/>
      <c r="JW745" s="259"/>
      <c r="JX745" s="259"/>
      <c r="JY745" s="259"/>
      <c r="JZ745" s="259"/>
      <c r="KA745" s="259"/>
      <c r="KB745" s="259"/>
      <c r="KC745" s="636"/>
      <c r="KD745" s="259"/>
      <c r="KE745" s="259"/>
      <c r="KF745" s="259"/>
      <c r="KG745" s="259"/>
      <c r="KH745" s="259"/>
      <c r="KI745" s="259"/>
    </row>
    <row r="746" spans="1:295" s="149" customFormat="1" hidden="1" x14ac:dyDescent="0.25">
      <c r="A746" s="559"/>
      <c r="B746" s="259"/>
      <c r="C746" s="259"/>
      <c r="D746" s="289"/>
      <c r="E746" s="289"/>
      <c r="F746" s="289"/>
      <c r="G746" s="255"/>
      <c r="H746" s="259"/>
      <c r="I746" s="259"/>
      <c r="J746" s="259"/>
      <c r="K746" s="259"/>
      <c r="L746" s="259"/>
      <c r="M746" s="259"/>
      <c r="N746" s="259"/>
      <c r="O746" s="259"/>
      <c r="P746" s="259"/>
      <c r="Q746" s="259"/>
      <c r="R746" s="259"/>
      <c r="S746" s="259"/>
      <c r="T746" s="259"/>
      <c r="U746" s="259"/>
      <c r="V746" s="259"/>
      <c r="W746" s="259"/>
      <c r="X746" s="259"/>
      <c r="Y746" s="259"/>
      <c r="Z746" s="259"/>
      <c r="AA746" s="259"/>
      <c r="AB746" s="259"/>
      <c r="AC746" s="259"/>
      <c r="AD746" s="259"/>
      <c r="AE746" s="259"/>
      <c r="AF746" s="259"/>
      <c r="AG746" s="259"/>
      <c r="AH746" s="259"/>
      <c r="AI746" s="259"/>
      <c r="AJ746" s="259"/>
      <c r="AK746" s="259"/>
      <c r="AL746" s="259"/>
      <c r="AM746" s="259"/>
      <c r="AN746" s="259"/>
      <c r="AO746" s="259"/>
      <c r="AP746" s="259"/>
      <c r="AQ746" s="259"/>
      <c r="AR746" s="259"/>
      <c r="AS746" s="259"/>
      <c r="AT746" s="259"/>
      <c r="AU746" s="259"/>
      <c r="AV746" s="259"/>
      <c r="AW746" s="259"/>
      <c r="AX746" s="259"/>
      <c r="AY746" s="259"/>
      <c r="AZ746" s="259"/>
      <c r="BA746" s="259"/>
      <c r="BB746" s="259"/>
      <c r="BC746" s="259"/>
      <c r="BD746" s="259"/>
      <c r="BE746" s="259"/>
      <c r="BF746" s="259"/>
      <c r="BG746" s="259"/>
      <c r="BH746" s="259"/>
      <c r="BI746" s="259"/>
      <c r="BJ746" s="259"/>
      <c r="BK746" s="259"/>
      <c r="BL746" s="259"/>
      <c r="BM746" s="259"/>
      <c r="BN746" s="259"/>
      <c r="BO746" s="259"/>
      <c r="BP746" s="259"/>
      <c r="BQ746" s="259"/>
      <c r="BR746" s="259"/>
      <c r="BS746" s="259"/>
      <c r="BT746" s="259"/>
      <c r="BU746" s="259"/>
      <c r="BV746" s="259"/>
      <c r="BW746" s="259"/>
      <c r="BX746" s="259"/>
      <c r="BY746" s="259"/>
      <c r="BZ746" s="259"/>
      <c r="CA746" s="259"/>
      <c r="CB746" s="259"/>
      <c r="CC746" s="259"/>
      <c r="CD746" s="259"/>
      <c r="CE746" s="259"/>
      <c r="CF746" s="259"/>
      <c r="CG746" s="259"/>
      <c r="CH746" s="259"/>
      <c r="CI746" s="259"/>
      <c r="CJ746" s="259"/>
      <c r="CK746" s="259"/>
      <c r="CL746" s="259"/>
      <c r="CM746" s="259"/>
      <c r="CN746" s="259"/>
      <c r="CO746" s="259"/>
      <c r="CP746" s="259"/>
      <c r="CQ746" s="259"/>
      <c r="CR746" s="259"/>
      <c r="CS746" s="259"/>
      <c r="CT746" s="259"/>
      <c r="CU746" s="259"/>
      <c r="CV746" s="259"/>
      <c r="CW746" s="259"/>
      <c r="CX746" s="259"/>
      <c r="CY746" s="259"/>
      <c r="CZ746" s="259"/>
      <c r="DA746" s="259"/>
      <c r="DB746" s="259"/>
      <c r="DC746" s="259"/>
      <c r="DD746" s="259"/>
      <c r="DE746" s="259"/>
      <c r="DF746" s="259"/>
      <c r="DG746" s="259"/>
      <c r="DH746" s="259"/>
      <c r="DI746" s="259"/>
      <c r="DJ746" s="259"/>
      <c r="DK746" s="259"/>
      <c r="DL746" s="259"/>
      <c r="DM746" s="259"/>
      <c r="DN746" s="259"/>
      <c r="DO746" s="259"/>
      <c r="DP746" s="259"/>
      <c r="DQ746" s="259"/>
      <c r="DR746" s="259"/>
      <c r="DS746" s="259"/>
      <c r="DT746" s="259"/>
      <c r="DU746" s="259"/>
      <c r="DV746" s="259"/>
      <c r="DW746" s="259"/>
      <c r="DX746" s="259"/>
      <c r="DY746" s="259"/>
      <c r="DZ746" s="259"/>
      <c r="EA746" s="259"/>
      <c r="EB746" s="259"/>
      <c r="EC746" s="259"/>
      <c r="ED746" s="259"/>
      <c r="EE746" s="259"/>
      <c r="EF746" s="259"/>
      <c r="EG746" s="259"/>
      <c r="EH746" s="259"/>
      <c r="EI746" s="259"/>
      <c r="EJ746" s="259"/>
      <c r="EK746" s="259"/>
      <c r="EL746" s="259"/>
      <c r="EM746" s="259"/>
      <c r="EN746" s="259"/>
      <c r="EO746" s="259"/>
      <c r="EP746" s="259"/>
      <c r="EQ746" s="259"/>
      <c r="ER746" s="259"/>
      <c r="ES746" s="259"/>
      <c r="ET746" s="259"/>
      <c r="EU746" s="259"/>
      <c r="EV746" s="259"/>
      <c r="EW746" s="259"/>
      <c r="EX746" s="259"/>
      <c r="EY746" s="259"/>
      <c r="EZ746" s="259"/>
      <c r="FA746" s="259"/>
      <c r="FB746" s="259"/>
      <c r="FC746" s="259"/>
      <c r="FD746" s="259"/>
      <c r="FE746" s="259"/>
      <c r="FF746" s="259"/>
      <c r="FG746" s="259"/>
      <c r="FH746" s="259"/>
      <c r="FI746" s="259"/>
      <c r="FJ746" s="259"/>
      <c r="FK746" s="259"/>
      <c r="FL746" s="259"/>
      <c r="FM746" s="259"/>
      <c r="FN746" s="259"/>
      <c r="FO746" s="259"/>
      <c r="FP746" s="259"/>
      <c r="FQ746" s="259"/>
      <c r="FR746" s="259"/>
      <c r="FS746" s="259"/>
      <c r="FT746" s="259"/>
      <c r="FU746" s="259"/>
      <c r="FV746" s="259"/>
      <c r="FW746" s="259"/>
      <c r="FX746" s="259"/>
      <c r="FY746" s="259"/>
      <c r="FZ746" s="259"/>
      <c r="GA746" s="259"/>
      <c r="GB746" s="259"/>
      <c r="GC746" s="259"/>
      <c r="GD746" s="259"/>
      <c r="GE746" s="259"/>
      <c r="GF746" s="259"/>
      <c r="GG746" s="259"/>
      <c r="GH746" s="259"/>
      <c r="GI746" s="259"/>
      <c r="GJ746" s="259"/>
      <c r="GK746" s="259"/>
      <c r="GL746" s="259"/>
      <c r="GM746" s="259"/>
      <c r="GN746" s="259"/>
      <c r="GO746" s="259"/>
      <c r="GP746" s="259"/>
      <c r="GQ746" s="259"/>
      <c r="GR746" s="259"/>
      <c r="GS746" s="259"/>
      <c r="GT746" s="259"/>
      <c r="GU746" s="259"/>
      <c r="GV746" s="259"/>
      <c r="GW746" s="259"/>
      <c r="GX746" s="259"/>
      <c r="GY746" s="259"/>
      <c r="GZ746" s="259"/>
      <c r="HA746" s="259"/>
      <c r="HB746" s="259"/>
      <c r="HC746" s="259"/>
      <c r="HD746" s="259"/>
      <c r="HE746" s="259"/>
      <c r="HF746" s="259"/>
      <c r="HG746" s="259"/>
      <c r="HH746" s="259"/>
      <c r="HI746" s="259"/>
      <c r="HJ746" s="259"/>
      <c r="HK746" s="259"/>
      <c r="HL746" s="259"/>
      <c r="HM746" s="259"/>
      <c r="HN746" s="259"/>
      <c r="HO746" s="259"/>
      <c r="HP746" s="259"/>
      <c r="HQ746" s="259"/>
      <c r="HR746" s="259"/>
      <c r="HS746" s="259"/>
      <c r="HT746" s="259"/>
      <c r="HU746" s="259"/>
      <c r="HV746" s="259"/>
      <c r="HW746" s="259"/>
      <c r="HX746" s="259"/>
      <c r="HY746" s="259"/>
      <c r="HZ746" s="259"/>
      <c r="IA746" s="259"/>
      <c r="IB746" s="259"/>
      <c r="IC746" s="259"/>
      <c r="ID746" s="259"/>
      <c r="IE746" s="259"/>
      <c r="IF746" s="259"/>
      <c r="IG746" s="259"/>
      <c r="IH746" s="259"/>
      <c r="II746" s="259"/>
      <c r="IJ746" s="259"/>
      <c r="IK746" s="259"/>
      <c r="IL746" s="259"/>
      <c r="IM746" s="259"/>
      <c r="IN746" s="259"/>
      <c r="IO746" s="259"/>
      <c r="IP746" s="259"/>
      <c r="IQ746" s="259"/>
      <c r="IR746" s="259"/>
      <c r="IS746" s="259"/>
      <c r="IT746" s="259"/>
      <c r="IU746" s="259"/>
      <c r="IV746" s="259"/>
      <c r="IW746" s="259"/>
      <c r="IX746" s="259"/>
      <c r="IY746" s="259"/>
      <c r="IZ746" s="259"/>
      <c r="JA746" s="259"/>
      <c r="JB746" s="259"/>
      <c r="JC746" s="259"/>
      <c r="JD746" s="259"/>
      <c r="JE746" s="259"/>
      <c r="JF746" s="259"/>
      <c r="JG746" s="259"/>
      <c r="JH746" s="259"/>
      <c r="JI746" s="259"/>
      <c r="JJ746" s="259"/>
      <c r="JK746" s="259"/>
      <c r="JL746" s="259"/>
      <c r="JM746" s="259"/>
      <c r="JN746" s="259"/>
      <c r="JO746" s="259"/>
      <c r="JP746" s="259"/>
      <c r="JQ746" s="259"/>
      <c r="JR746" s="259"/>
      <c r="JS746" s="259"/>
      <c r="JT746" s="259"/>
      <c r="JU746" s="259"/>
      <c r="JV746" s="259"/>
      <c r="JW746" s="259"/>
      <c r="JX746" s="259"/>
      <c r="JY746" s="259"/>
      <c r="JZ746" s="259"/>
      <c r="KA746" s="259"/>
      <c r="KB746" s="259"/>
      <c r="KC746" s="636"/>
      <c r="KD746" s="259"/>
      <c r="KE746" s="259"/>
      <c r="KF746" s="259"/>
      <c r="KG746" s="259"/>
      <c r="KH746" s="259"/>
      <c r="KI746" s="259"/>
    </row>
    <row r="747" spans="1:295" s="149" customFormat="1" hidden="1" x14ac:dyDescent="0.25">
      <c r="A747" s="559"/>
      <c r="B747" s="259"/>
      <c r="C747" s="259"/>
      <c r="D747" s="289"/>
      <c r="E747" s="289"/>
      <c r="F747" s="289"/>
      <c r="G747" s="255"/>
      <c r="H747" s="259"/>
      <c r="I747" s="259"/>
      <c r="J747" s="259"/>
      <c r="K747" s="259"/>
      <c r="L747" s="259"/>
      <c r="M747" s="259"/>
      <c r="N747" s="259"/>
      <c r="O747" s="259"/>
      <c r="P747" s="259"/>
      <c r="Q747" s="259"/>
      <c r="R747" s="259"/>
      <c r="S747" s="259"/>
      <c r="T747" s="259"/>
      <c r="U747" s="259"/>
      <c r="V747" s="259"/>
      <c r="W747" s="259"/>
      <c r="X747" s="259"/>
      <c r="Y747" s="259"/>
      <c r="Z747" s="259"/>
      <c r="AA747" s="259"/>
      <c r="AB747" s="259"/>
      <c r="AC747" s="259"/>
      <c r="AD747" s="259"/>
      <c r="AE747" s="259"/>
      <c r="AF747" s="259"/>
      <c r="AG747" s="259"/>
      <c r="AH747" s="259"/>
      <c r="AI747" s="259"/>
      <c r="AJ747" s="259"/>
      <c r="AK747" s="259"/>
      <c r="AL747" s="259"/>
      <c r="AM747" s="259"/>
      <c r="AN747" s="259"/>
      <c r="AO747" s="259"/>
      <c r="AP747" s="259"/>
      <c r="AQ747" s="259"/>
      <c r="AR747" s="259"/>
      <c r="AS747" s="259"/>
      <c r="AT747" s="259"/>
      <c r="AU747" s="259"/>
      <c r="AV747" s="259"/>
      <c r="AW747" s="259"/>
      <c r="AX747" s="259"/>
      <c r="AY747" s="259"/>
      <c r="AZ747" s="259"/>
      <c r="BA747" s="259"/>
      <c r="BB747" s="259"/>
      <c r="BC747" s="259"/>
      <c r="BD747" s="259"/>
      <c r="BE747" s="259"/>
      <c r="BF747" s="259"/>
      <c r="BG747" s="259"/>
      <c r="BH747" s="259"/>
      <c r="BI747" s="259"/>
      <c r="BJ747" s="259"/>
      <c r="BK747" s="259"/>
      <c r="BL747" s="259"/>
      <c r="BM747" s="259"/>
      <c r="BN747" s="259"/>
      <c r="BO747" s="259"/>
      <c r="BP747" s="259"/>
      <c r="BQ747" s="259"/>
      <c r="BR747" s="259"/>
      <c r="BS747" s="259"/>
      <c r="BT747" s="259"/>
      <c r="BU747" s="259"/>
      <c r="BV747" s="259"/>
      <c r="BW747" s="259"/>
      <c r="BX747" s="259"/>
      <c r="BY747" s="259"/>
      <c r="BZ747" s="259"/>
      <c r="CA747" s="259"/>
      <c r="CB747" s="259"/>
      <c r="CC747" s="259"/>
      <c r="CD747" s="259"/>
      <c r="CE747" s="259"/>
      <c r="CF747" s="259"/>
      <c r="CG747" s="259"/>
      <c r="CH747" s="259"/>
      <c r="CI747" s="259"/>
      <c r="CJ747" s="259"/>
      <c r="CK747" s="259"/>
      <c r="CL747" s="259"/>
      <c r="CM747" s="259"/>
      <c r="CN747" s="259"/>
      <c r="CO747" s="259"/>
      <c r="CP747" s="259"/>
      <c r="CQ747" s="259"/>
      <c r="CR747" s="259"/>
      <c r="CS747" s="259"/>
      <c r="CT747" s="259"/>
      <c r="CU747" s="259"/>
      <c r="CV747" s="259"/>
      <c r="CW747" s="259"/>
      <c r="CX747" s="259"/>
      <c r="CY747" s="259"/>
      <c r="CZ747" s="259"/>
      <c r="DA747" s="259"/>
      <c r="DB747" s="259"/>
      <c r="DC747" s="259"/>
      <c r="DD747" s="259"/>
      <c r="DE747" s="259"/>
      <c r="DF747" s="259"/>
      <c r="DG747" s="259"/>
      <c r="DH747" s="259"/>
      <c r="DI747" s="259"/>
      <c r="DJ747" s="259"/>
      <c r="DK747" s="259"/>
      <c r="DL747" s="259"/>
      <c r="DM747" s="259"/>
      <c r="DN747" s="259"/>
      <c r="DO747" s="259"/>
      <c r="DP747" s="259"/>
      <c r="DQ747" s="259"/>
      <c r="DR747" s="259"/>
      <c r="DS747" s="259"/>
      <c r="DT747" s="259"/>
      <c r="DU747" s="259"/>
      <c r="DV747" s="259"/>
      <c r="DW747" s="259"/>
      <c r="DX747" s="259"/>
      <c r="DY747" s="259"/>
      <c r="DZ747" s="259"/>
      <c r="EA747" s="259"/>
      <c r="EB747" s="259"/>
      <c r="EC747" s="259"/>
      <c r="ED747" s="259"/>
      <c r="EE747" s="259"/>
      <c r="EF747" s="259"/>
      <c r="EG747" s="259"/>
      <c r="EH747" s="259"/>
      <c r="EI747" s="259"/>
      <c r="EJ747" s="259"/>
      <c r="EK747" s="259"/>
      <c r="EL747" s="259"/>
      <c r="EM747" s="259"/>
      <c r="EN747" s="259"/>
      <c r="EO747" s="259"/>
      <c r="EP747" s="259"/>
      <c r="EQ747" s="259"/>
      <c r="ER747" s="259"/>
      <c r="ES747" s="259"/>
      <c r="ET747" s="259"/>
      <c r="EU747" s="259"/>
      <c r="EV747" s="259"/>
      <c r="EW747" s="259"/>
      <c r="EX747" s="259"/>
      <c r="EY747" s="259"/>
      <c r="EZ747" s="259"/>
      <c r="FA747" s="259"/>
      <c r="FB747" s="259"/>
      <c r="FC747" s="259"/>
      <c r="FD747" s="259"/>
      <c r="FE747" s="259"/>
      <c r="FF747" s="259"/>
      <c r="FG747" s="259"/>
      <c r="FH747" s="259"/>
      <c r="FI747" s="259"/>
      <c r="FJ747" s="259"/>
      <c r="FK747" s="259"/>
      <c r="FL747" s="259"/>
      <c r="FM747" s="259"/>
      <c r="FN747" s="259"/>
      <c r="FO747" s="259"/>
      <c r="FP747" s="259"/>
      <c r="FQ747" s="259"/>
      <c r="FR747" s="259"/>
      <c r="FS747" s="259"/>
      <c r="FT747" s="259"/>
      <c r="FU747" s="259"/>
      <c r="FV747" s="259"/>
      <c r="FW747" s="259"/>
      <c r="FX747" s="259"/>
      <c r="FY747" s="259"/>
      <c r="FZ747" s="259"/>
      <c r="GA747" s="259"/>
      <c r="GB747" s="259"/>
      <c r="GC747" s="259"/>
      <c r="GD747" s="259"/>
      <c r="GE747" s="259"/>
      <c r="GF747" s="259"/>
      <c r="GG747" s="259"/>
      <c r="GH747" s="259"/>
      <c r="GI747" s="259"/>
      <c r="GJ747" s="259"/>
      <c r="GK747" s="259"/>
      <c r="GL747" s="259"/>
      <c r="GM747" s="259"/>
      <c r="GN747" s="259"/>
      <c r="GO747" s="259"/>
      <c r="GP747" s="259"/>
      <c r="GQ747" s="259"/>
      <c r="GR747" s="259"/>
      <c r="GS747" s="259"/>
      <c r="GT747" s="259"/>
      <c r="GU747" s="259"/>
      <c r="GV747" s="259"/>
      <c r="GW747" s="259"/>
      <c r="GX747" s="259"/>
      <c r="GY747" s="259"/>
      <c r="GZ747" s="259"/>
      <c r="HA747" s="259"/>
      <c r="HB747" s="259"/>
      <c r="HC747" s="259"/>
      <c r="HD747" s="259"/>
      <c r="HE747" s="259"/>
      <c r="HF747" s="259"/>
      <c r="HG747" s="259"/>
      <c r="HH747" s="259"/>
      <c r="HI747" s="259"/>
      <c r="HJ747" s="259"/>
      <c r="HK747" s="259"/>
      <c r="HL747" s="259"/>
      <c r="HM747" s="259"/>
      <c r="HN747" s="259"/>
      <c r="HO747" s="259"/>
      <c r="HP747" s="259"/>
      <c r="HQ747" s="259"/>
      <c r="HR747" s="259"/>
      <c r="HS747" s="259"/>
      <c r="HT747" s="259"/>
      <c r="HU747" s="259"/>
      <c r="HV747" s="259"/>
      <c r="HW747" s="259"/>
      <c r="HX747" s="259"/>
      <c r="HY747" s="259"/>
      <c r="HZ747" s="259"/>
      <c r="IA747" s="259"/>
      <c r="IB747" s="259"/>
      <c r="IC747" s="259"/>
      <c r="ID747" s="259"/>
      <c r="IE747" s="259"/>
      <c r="IF747" s="259"/>
      <c r="IG747" s="259"/>
      <c r="IH747" s="259"/>
      <c r="II747" s="259"/>
      <c r="IJ747" s="259"/>
      <c r="IK747" s="259"/>
      <c r="IL747" s="259"/>
      <c r="IM747" s="259"/>
      <c r="IN747" s="259"/>
      <c r="IO747" s="259"/>
      <c r="IP747" s="259"/>
      <c r="IQ747" s="259"/>
      <c r="IR747" s="259"/>
      <c r="IS747" s="259"/>
      <c r="IT747" s="259"/>
      <c r="IU747" s="259"/>
      <c r="IV747" s="259"/>
      <c r="IW747" s="259"/>
      <c r="IX747" s="259"/>
      <c r="IY747" s="259"/>
      <c r="IZ747" s="259"/>
      <c r="JA747" s="259"/>
      <c r="JB747" s="259"/>
      <c r="JC747" s="259"/>
      <c r="JD747" s="259"/>
      <c r="JE747" s="259"/>
      <c r="JF747" s="259"/>
      <c r="JG747" s="259"/>
      <c r="JH747" s="259"/>
      <c r="JI747" s="259"/>
      <c r="JJ747" s="259"/>
      <c r="JK747" s="259"/>
      <c r="JL747" s="259"/>
      <c r="JM747" s="259"/>
      <c r="JN747" s="259"/>
      <c r="JO747" s="259"/>
      <c r="JP747" s="259"/>
      <c r="JQ747" s="259"/>
      <c r="JR747" s="259"/>
      <c r="JS747" s="259"/>
      <c r="JT747" s="259"/>
      <c r="JU747" s="259"/>
      <c r="JV747" s="259"/>
      <c r="JW747" s="259"/>
      <c r="JX747" s="259"/>
      <c r="JY747" s="259"/>
      <c r="JZ747" s="259"/>
      <c r="KA747" s="259"/>
      <c r="KB747" s="259"/>
      <c r="KC747" s="636"/>
      <c r="KD747" s="259"/>
      <c r="KE747" s="259"/>
      <c r="KF747" s="259"/>
      <c r="KG747" s="259"/>
      <c r="KH747" s="259"/>
      <c r="KI747" s="259"/>
    </row>
    <row r="748" spans="1:295" s="149" customFormat="1" hidden="1" x14ac:dyDescent="0.25">
      <c r="A748" s="559"/>
      <c r="B748" s="259"/>
      <c r="C748" s="259"/>
      <c r="D748" s="289"/>
      <c r="E748" s="289"/>
      <c r="F748" s="289"/>
      <c r="G748" s="255"/>
      <c r="H748" s="259"/>
      <c r="I748" s="259"/>
      <c r="J748" s="259"/>
      <c r="K748" s="259"/>
      <c r="L748" s="259"/>
      <c r="M748" s="259"/>
      <c r="N748" s="259"/>
      <c r="O748" s="259"/>
      <c r="P748" s="259"/>
      <c r="Q748" s="259"/>
      <c r="R748" s="259"/>
      <c r="S748" s="259"/>
      <c r="T748" s="259"/>
      <c r="U748" s="259"/>
      <c r="V748" s="259"/>
      <c r="W748" s="259"/>
      <c r="X748" s="259"/>
      <c r="Y748" s="259"/>
      <c r="Z748" s="259"/>
      <c r="AA748" s="259"/>
      <c r="AB748" s="259"/>
      <c r="AC748" s="259"/>
      <c r="AD748" s="259"/>
      <c r="AE748" s="259"/>
      <c r="AF748" s="259"/>
      <c r="AG748" s="259"/>
      <c r="AH748" s="259"/>
      <c r="AI748" s="259"/>
      <c r="AJ748" s="259"/>
      <c r="AK748" s="259"/>
      <c r="AL748" s="259"/>
      <c r="AM748" s="259"/>
      <c r="AN748" s="259"/>
      <c r="AO748" s="259"/>
      <c r="AP748" s="259"/>
      <c r="AQ748" s="259"/>
      <c r="AR748" s="259"/>
      <c r="AS748" s="259"/>
      <c r="AT748" s="259"/>
      <c r="AU748" s="259"/>
      <c r="AV748" s="259"/>
      <c r="AW748" s="259"/>
      <c r="AX748" s="259"/>
      <c r="AY748" s="259"/>
      <c r="AZ748" s="259"/>
      <c r="BA748" s="259"/>
      <c r="BB748" s="259"/>
      <c r="BC748" s="259"/>
      <c r="BD748" s="259"/>
      <c r="BE748" s="259"/>
      <c r="BF748" s="259"/>
      <c r="BG748" s="259"/>
      <c r="BH748" s="259"/>
      <c r="BI748" s="259"/>
      <c r="BJ748" s="259"/>
      <c r="BK748" s="259"/>
      <c r="BL748" s="259"/>
      <c r="BM748" s="259"/>
      <c r="BN748" s="259"/>
      <c r="BO748" s="259"/>
      <c r="BP748" s="259"/>
      <c r="BQ748" s="259"/>
      <c r="BR748" s="259"/>
      <c r="BS748" s="259"/>
      <c r="BT748" s="259"/>
      <c r="BU748" s="259"/>
      <c r="BV748" s="259"/>
      <c r="BW748" s="259"/>
      <c r="BX748" s="259"/>
      <c r="BY748" s="259"/>
      <c r="BZ748" s="259"/>
      <c r="CA748" s="259"/>
      <c r="CB748" s="259"/>
      <c r="CC748" s="259"/>
      <c r="CD748" s="259"/>
      <c r="CE748" s="259"/>
      <c r="CF748" s="259"/>
      <c r="CG748" s="259"/>
      <c r="CH748" s="259"/>
      <c r="CI748" s="259"/>
      <c r="CJ748" s="259"/>
      <c r="CK748" s="259"/>
      <c r="CL748" s="259"/>
      <c r="CM748" s="259"/>
      <c r="CN748" s="259"/>
      <c r="CO748" s="259"/>
      <c r="CP748" s="259"/>
      <c r="CQ748" s="259"/>
      <c r="CR748" s="259"/>
      <c r="CS748" s="259"/>
      <c r="CT748" s="259"/>
      <c r="CU748" s="259"/>
      <c r="CV748" s="259"/>
      <c r="CW748" s="259"/>
      <c r="CX748" s="259"/>
      <c r="CY748" s="259"/>
      <c r="CZ748" s="259"/>
      <c r="DA748" s="259"/>
      <c r="DB748" s="259"/>
      <c r="DC748" s="259"/>
      <c r="DD748" s="259"/>
      <c r="DE748" s="259"/>
      <c r="DF748" s="259"/>
      <c r="DG748" s="259"/>
      <c r="DH748" s="259"/>
      <c r="DI748" s="259"/>
      <c r="DJ748" s="259"/>
      <c r="DK748" s="259"/>
      <c r="DL748" s="259"/>
      <c r="DM748" s="259"/>
      <c r="DN748" s="259"/>
      <c r="DO748" s="259"/>
      <c r="DP748" s="259"/>
      <c r="DQ748" s="259"/>
      <c r="DR748" s="259"/>
      <c r="DS748" s="259"/>
      <c r="DT748" s="259"/>
      <c r="DU748" s="259"/>
      <c r="DV748" s="259"/>
      <c r="DW748" s="259"/>
      <c r="DX748" s="259"/>
      <c r="DY748" s="259"/>
      <c r="DZ748" s="259"/>
      <c r="EA748" s="259"/>
      <c r="EB748" s="259"/>
      <c r="EC748" s="259"/>
      <c r="ED748" s="259"/>
      <c r="EE748" s="259"/>
      <c r="EF748" s="259"/>
      <c r="EG748" s="259"/>
      <c r="EH748" s="259"/>
      <c r="EI748" s="259"/>
      <c r="EJ748" s="259"/>
      <c r="EK748" s="259"/>
      <c r="EL748" s="259"/>
      <c r="EM748" s="259"/>
      <c r="EN748" s="259"/>
      <c r="EO748" s="259"/>
      <c r="EP748" s="259"/>
      <c r="EQ748" s="259"/>
      <c r="ER748" s="259"/>
      <c r="ES748" s="259"/>
      <c r="ET748" s="259"/>
      <c r="EU748" s="259"/>
      <c r="EV748" s="259"/>
      <c r="EW748" s="259"/>
      <c r="EX748" s="259"/>
      <c r="EY748" s="259"/>
      <c r="EZ748" s="259"/>
      <c r="FA748" s="259"/>
      <c r="FB748" s="259"/>
      <c r="FC748" s="259"/>
      <c r="FD748" s="259"/>
      <c r="FE748" s="259"/>
      <c r="FF748" s="259"/>
      <c r="FG748" s="259"/>
      <c r="FH748" s="259"/>
      <c r="FI748" s="259"/>
      <c r="FJ748" s="259"/>
      <c r="FK748" s="259"/>
      <c r="FL748" s="259"/>
      <c r="FM748" s="259"/>
      <c r="FN748" s="259"/>
      <c r="FO748" s="259"/>
      <c r="FP748" s="259"/>
      <c r="FQ748" s="259"/>
      <c r="FR748" s="259"/>
      <c r="FS748" s="259"/>
      <c r="FT748" s="259"/>
      <c r="FU748" s="259"/>
      <c r="FV748" s="259"/>
      <c r="FW748" s="259"/>
      <c r="FX748" s="259"/>
      <c r="FY748" s="259"/>
      <c r="FZ748" s="259"/>
      <c r="GA748" s="259"/>
      <c r="GB748" s="259"/>
      <c r="GC748" s="259"/>
      <c r="GD748" s="259"/>
      <c r="GE748" s="259"/>
      <c r="GF748" s="259"/>
      <c r="GG748" s="259"/>
      <c r="GH748" s="259"/>
      <c r="GI748" s="259"/>
      <c r="GJ748" s="259"/>
      <c r="GK748" s="259"/>
      <c r="GL748" s="259"/>
      <c r="GM748" s="259"/>
      <c r="GN748" s="259"/>
      <c r="GO748" s="259"/>
      <c r="GP748" s="259"/>
      <c r="GQ748" s="259"/>
      <c r="GR748" s="259"/>
      <c r="GS748" s="259"/>
      <c r="GT748" s="259"/>
      <c r="GU748" s="259"/>
      <c r="GV748" s="259"/>
      <c r="GW748" s="259"/>
      <c r="GX748" s="259"/>
      <c r="GY748" s="259"/>
      <c r="GZ748" s="259"/>
      <c r="HA748" s="259"/>
      <c r="HB748" s="259"/>
      <c r="HC748" s="259"/>
      <c r="HD748" s="259"/>
      <c r="HE748" s="259"/>
      <c r="HF748" s="259"/>
      <c r="HG748" s="259"/>
      <c r="HH748" s="259"/>
      <c r="HI748" s="259"/>
      <c r="HJ748" s="259"/>
      <c r="HK748" s="259"/>
      <c r="HL748" s="259"/>
      <c r="HM748" s="259"/>
      <c r="HN748" s="259"/>
      <c r="HO748" s="259"/>
      <c r="HP748" s="259"/>
      <c r="HQ748" s="259"/>
      <c r="HR748" s="259"/>
      <c r="HS748" s="259"/>
      <c r="HT748" s="259"/>
      <c r="HU748" s="259"/>
      <c r="HV748" s="259"/>
      <c r="HW748" s="259"/>
      <c r="HX748" s="259"/>
      <c r="HY748" s="259"/>
      <c r="HZ748" s="259"/>
      <c r="IA748" s="259"/>
      <c r="IB748" s="259"/>
      <c r="IC748" s="259"/>
      <c r="ID748" s="259"/>
      <c r="IE748" s="259"/>
      <c r="IF748" s="259"/>
      <c r="IG748" s="259"/>
      <c r="IH748" s="259"/>
      <c r="II748" s="259"/>
      <c r="IJ748" s="259"/>
      <c r="IK748" s="259"/>
      <c r="IL748" s="259"/>
      <c r="IM748" s="259"/>
      <c r="IN748" s="259"/>
      <c r="IO748" s="259"/>
      <c r="IP748" s="259"/>
      <c r="IQ748" s="259"/>
      <c r="IR748" s="259"/>
      <c r="IS748" s="259"/>
      <c r="IT748" s="259"/>
      <c r="IU748" s="259"/>
      <c r="IV748" s="259"/>
      <c r="IW748" s="259"/>
      <c r="IX748" s="259"/>
      <c r="IY748" s="259"/>
      <c r="IZ748" s="259"/>
      <c r="JA748" s="259"/>
      <c r="JB748" s="259"/>
      <c r="JC748" s="259"/>
      <c r="JD748" s="259"/>
      <c r="JE748" s="259"/>
      <c r="JF748" s="259"/>
      <c r="JG748" s="259"/>
      <c r="JH748" s="259"/>
      <c r="JI748" s="259"/>
      <c r="JJ748" s="259"/>
      <c r="JK748" s="259"/>
      <c r="JL748" s="259"/>
      <c r="JM748" s="259"/>
      <c r="JN748" s="259"/>
      <c r="JO748" s="259"/>
      <c r="JP748" s="259"/>
      <c r="JQ748" s="259"/>
      <c r="JR748" s="259"/>
      <c r="JS748" s="259"/>
      <c r="JT748" s="259"/>
      <c r="JU748" s="259"/>
      <c r="JV748" s="259"/>
      <c r="JW748" s="259"/>
      <c r="JX748" s="259"/>
      <c r="JY748" s="259"/>
      <c r="JZ748" s="259"/>
      <c r="KA748" s="259"/>
      <c r="KB748" s="259"/>
      <c r="KC748" s="636"/>
      <c r="KD748" s="259"/>
      <c r="KE748" s="259"/>
      <c r="KF748" s="259"/>
      <c r="KG748" s="259"/>
      <c r="KH748" s="259"/>
      <c r="KI748" s="259"/>
    </row>
    <row r="749" spans="1:295" s="149" customFormat="1" hidden="1" x14ac:dyDescent="0.25">
      <c r="A749" s="559"/>
      <c r="B749" s="259"/>
      <c r="C749" s="259"/>
      <c r="D749" s="289"/>
      <c r="E749" s="289"/>
      <c r="F749" s="289"/>
      <c r="G749" s="255"/>
      <c r="H749" s="259"/>
      <c r="I749" s="259"/>
      <c r="J749" s="259"/>
      <c r="K749" s="259"/>
      <c r="L749" s="259"/>
      <c r="M749" s="259"/>
      <c r="N749" s="259"/>
      <c r="O749" s="259"/>
      <c r="P749" s="259"/>
      <c r="Q749" s="259"/>
      <c r="R749" s="259"/>
      <c r="S749" s="259"/>
      <c r="T749" s="259"/>
      <c r="U749" s="259"/>
      <c r="V749" s="259"/>
      <c r="W749" s="259"/>
      <c r="X749" s="259"/>
      <c r="Y749" s="259"/>
      <c r="Z749" s="259"/>
      <c r="AA749" s="259"/>
      <c r="AB749" s="259"/>
      <c r="AC749" s="259"/>
      <c r="AD749" s="259"/>
      <c r="AE749" s="259"/>
      <c r="AF749" s="259"/>
      <c r="AG749" s="259"/>
      <c r="AH749" s="259"/>
      <c r="AI749" s="259"/>
      <c r="AJ749" s="259"/>
      <c r="AK749" s="259"/>
      <c r="AL749" s="259"/>
      <c r="AM749" s="259"/>
      <c r="AN749" s="259"/>
      <c r="AO749" s="259"/>
      <c r="AP749" s="259"/>
      <c r="AQ749" s="259"/>
      <c r="AR749" s="259"/>
      <c r="AS749" s="259"/>
      <c r="AT749" s="259"/>
      <c r="AU749" s="259"/>
      <c r="AV749" s="259"/>
      <c r="AW749" s="259"/>
      <c r="AX749" s="259"/>
      <c r="AY749" s="259"/>
      <c r="AZ749" s="259"/>
      <c r="BA749" s="259"/>
      <c r="BB749" s="259"/>
      <c r="BC749" s="259"/>
      <c r="BD749" s="259"/>
      <c r="BE749" s="259"/>
      <c r="BF749" s="259"/>
      <c r="BG749" s="259"/>
      <c r="BH749" s="259"/>
      <c r="BI749" s="259"/>
      <c r="BJ749" s="259"/>
      <c r="BK749" s="259"/>
      <c r="BL749" s="259"/>
      <c r="BM749" s="259"/>
      <c r="BN749" s="259"/>
      <c r="BO749" s="259"/>
      <c r="BP749" s="259"/>
      <c r="BQ749" s="259"/>
      <c r="BR749" s="259"/>
      <c r="BS749" s="259"/>
      <c r="BT749" s="259"/>
      <c r="BU749" s="259"/>
      <c r="BV749" s="259"/>
      <c r="BW749" s="259"/>
      <c r="BX749" s="259"/>
      <c r="BY749" s="259"/>
      <c r="BZ749" s="259"/>
      <c r="CA749" s="259"/>
      <c r="CB749" s="259"/>
      <c r="CC749" s="259"/>
      <c r="CD749" s="259"/>
      <c r="CE749" s="259"/>
      <c r="CF749" s="259"/>
      <c r="CG749" s="259"/>
      <c r="CH749" s="259"/>
      <c r="CI749" s="259"/>
      <c r="CJ749" s="259"/>
      <c r="CK749" s="259"/>
      <c r="CL749" s="259"/>
      <c r="CM749" s="259"/>
      <c r="CN749" s="259"/>
      <c r="CO749" s="259"/>
      <c r="CP749" s="259"/>
      <c r="CQ749" s="259"/>
      <c r="CR749" s="259"/>
      <c r="CS749" s="259"/>
      <c r="CT749" s="259"/>
      <c r="CU749" s="259"/>
      <c r="CV749" s="259"/>
      <c r="CW749" s="259"/>
      <c r="CX749" s="259"/>
      <c r="CY749" s="259"/>
      <c r="CZ749" s="259"/>
      <c r="DA749" s="259"/>
      <c r="DB749" s="259"/>
      <c r="DC749" s="259"/>
      <c r="DD749" s="259"/>
      <c r="DE749" s="259"/>
      <c r="DF749" s="259"/>
      <c r="DG749" s="259"/>
      <c r="DH749" s="259"/>
      <c r="DI749" s="259"/>
      <c r="DJ749" s="259"/>
      <c r="DK749" s="259"/>
      <c r="DL749" s="259"/>
      <c r="DM749" s="259"/>
      <c r="DN749" s="259"/>
      <c r="DO749" s="259"/>
      <c r="DP749" s="259"/>
      <c r="DQ749" s="259"/>
      <c r="DR749" s="259"/>
      <c r="DS749" s="259"/>
      <c r="DT749" s="259"/>
      <c r="DU749" s="259"/>
      <c r="DV749" s="259"/>
      <c r="DW749" s="259"/>
      <c r="DX749" s="259"/>
      <c r="DY749" s="259"/>
      <c r="DZ749" s="259"/>
      <c r="EA749" s="259"/>
      <c r="EB749" s="259"/>
      <c r="EC749" s="259"/>
      <c r="ED749" s="259"/>
      <c r="EE749" s="259"/>
      <c r="EF749" s="259"/>
      <c r="EG749" s="259"/>
      <c r="EH749" s="259"/>
      <c r="EI749" s="259"/>
      <c r="EJ749" s="259"/>
      <c r="EK749" s="259"/>
      <c r="EL749" s="259"/>
      <c r="EM749" s="259"/>
      <c r="EN749" s="259"/>
      <c r="EO749" s="259"/>
      <c r="EP749" s="259"/>
      <c r="EQ749" s="259"/>
      <c r="ER749" s="259"/>
      <c r="ES749" s="259"/>
      <c r="ET749" s="259"/>
      <c r="EU749" s="259"/>
      <c r="EV749" s="259"/>
      <c r="EW749" s="259"/>
      <c r="EX749" s="259"/>
      <c r="EY749" s="259"/>
      <c r="EZ749" s="259"/>
      <c r="FA749" s="259"/>
      <c r="FB749" s="259"/>
      <c r="FC749" s="259"/>
      <c r="FD749" s="259"/>
      <c r="FE749" s="259"/>
      <c r="FF749" s="259"/>
      <c r="FG749" s="259"/>
      <c r="FH749" s="259"/>
      <c r="FI749" s="259"/>
      <c r="FJ749" s="259"/>
      <c r="FK749" s="259"/>
      <c r="FL749" s="259"/>
      <c r="FM749" s="259"/>
      <c r="FN749" s="259"/>
      <c r="FO749" s="259"/>
      <c r="FP749" s="259"/>
      <c r="FQ749" s="259"/>
      <c r="FR749" s="259"/>
      <c r="FS749" s="259"/>
      <c r="FT749" s="259"/>
      <c r="FU749" s="259"/>
      <c r="FV749" s="259"/>
      <c r="FW749" s="259"/>
      <c r="FX749" s="259"/>
      <c r="FY749" s="259"/>
      <c r="FZ749" s="259"/>
      <c r="GA749" s="259"/>
      <c r="GB749" s="259"/>
      <c r="GC749" s="259"/>
      <c r="GD749" s="259"/>
      <c r="GE749" s="259"/>
      <c r="GF749" s="259"/>
      <c r="GG749" s="259"/>
      <c r="GH749" s="259"/>
      <c r="GI749" s="259"/>
      <c r="GJ749" s="259"/>
      <c r="GK749" s="259"/>
      <c r="GL749" s="259"/>
      <c r="GM749" s="259"/>
      <c r="GN749" s="259"/>
      <c r="GO749" s="259"/>
      <c r="GP749" s="259"/>
      <c r="GQ749" s="259"/>
      <c r="GR749" s="259"/>
      <c r="GS749" s="259"/>
      <c r="GT749" s="259"/>
      <c r="GU749" s="259"/>
      <c r="GV749" s="259"/>
      <c r="GW749" s="259"/>
      <c r="GX749" s="259"/>
      <c r="GY749" s="259"/>
      <c r="GZ749" s="259"/>
      <c r="HA749" s="259"/>
      <c r="HB749" s="259"/>
      <c r="HC749" s="259"/>
      <c r="HD749" s="259"/>
      <c r="HE749" s="259"/>
      <c r="HF749" s="259"/>
      <c r="HG749" s="259"/>
      <c r="HH749" s="259"/>
      <c r="HI749" s="259"/>
      <c r="HJ749" s="259"/>
      <c r="HK749" s="259"/>
      <c r="HL749" s="259"/>
      <c r="HM749" s="259"/>
      <c r="HN749" s="259"/>
      <c r="HO749" s="259"/>
      <c r="HP749" s="259"/>
      <c r="HQ749" s="259"/>
      <c r="HR749" s="259"/>
      <c r="HS749" s="259"/>
      <c r="HT749" s="259"/>
      <c r="HU749" s="259"/>
      <c r="HV749" s="259"/>
      <c r="HW749" s="259"/>
      <c r="HX749" s="259"/>
      <c r="HY749" s="259"/>
      <c r="HZ749" s="259"/>
      <c r="IA749" s="259"/>
      <c r="IB749" s="259"/>
      <c r="IC749" s="259"/>
      <c r="ID749" s="259"/>
      <c r="IE749" s="259"/>
      <c r="IF749" s="259"/>
      <c r="IG749" s="259"/>
      <c r="IH749" s="259"/>
      <c r="II749" s="259"/>
      <c r="IJ749" s="259"/>
      <c r="IK749" s="259"/>
      <c r="IL749" s="259"/>
      <c r="IM749" s="259"/>
      <c r="IN749" s="259"/>
      <c r="IO749" s="259"/>
      <c r="IP749" s="259"/>
      <c r="IQ749" s="259"/>
      <c r="IR749" s="259"/>
      <c r="IS749" s="259"/>
      <c r="IT749" s="259"/>
      <c r="IU749" s="259"/>
      <c r="IV749" s="259"/>
      <c r="IW749" s="259"/>
      <c r="IX749" s="259"/>
      <c r="IY749" s="259"/>
      <c r="IZ749" s="259"/>
      <c r="JA749" s="259"/>
      <c r="JB749" s="259"/>
      <c r="JC749" s="259"/>
      <c r="JD749" s="259"/>
      <c r="JE749" s="259"/>
      <c r="JF749" s="259"/>
      <c r="JG749" s="259"/>
      <c r="JH749" s="259"/>
      <c r="JI749" s="259"/>
      <c r="JJ749" s="259"/>
      <c r="JK749" s="259"/>
      <c r="JL749" s="259"/>
      <c r="JM749" s="259"/>
      <c r="JN749" s="259"/>
      <c r="JO749" s="259"/>
      <c r="JP749" s="259"/>
      <c r="JQ749" s="259"/>
      <c r="JR749" s="259"/>
      <c r="JS749" s="259"/>
      <c r="JT749" s="259"/>
      <c r="JU749" s="259"/>
      <c r="JV749" s="259"/>
      <c r="JW749" s="259"/>
      <c r="JX749" s="259"/>
      <c r="JY749" s="259"/>
      <c r="JZ749" s="259"/>
      <c r="KA749" s="259"/>
      <c r="KB749" s="259"/>
      <c r="KC749" s="636"/>
      <c r="KD749" s="259"/>
      <c r="KE749" s="259"/>
      <c r="KF749" s="259"/>
      <c r="KG749" s="259"/>
      <c r="KH749" s="259"/>
      <c r="KI749" s="259"/>
    </row>
    <row r="750" spans="1:295" s="149" customFormat="1" hidden="1" x14ac:dyDescent="0.25">
      <c r="A750" s="559"/>
      <c r="B750" s="259"/>
      <c r="C750" s="259"/>
      <c r="D750" s="289"/>
      <c r="E750" s="289"/>
      <c r="F750" s="289"/>
      <c r="G750" s="255"/>
      <c r="H750" s="259"/>
      <c r="I750" s="259"/>
      <c r="J750" s="259"/>
      <c r="K750" s="259"/>
      <c r="L750" s="259"/>
      <c r="M750" s="259"/>
      <c r="N750" s="259"/>
      <c r="O750" s="259"/>
      <c r="P750" s="259"/>
      <c r="Q750" s="259"/>
      <c r="R750" s="259"/>
      <c r="S750" s="259"/>
      <c r="T750" s="259"/>
      <c r="U750" s="259"/>
      <c r="V750" s="259"/>
      <c r="W750" s="259"/>
      <c r="X750" s="259"/>
      <c r="Y750" s="259"/>
      <c r="Z750" s="259"/>
      <c r="AA750" s="259"/>
      <c r="AB750" s="259"/>
      <c r="AC750" s="259"/>
      <c r="AD750" s="259"/>
      <c r="AE750" s="259"/>
      <c r="AF750" s="259"/>
      <c r="AG750" s="259"/>
      <c r="AH750" s="259"/>
      <c r="AI750" s="259"/>
      <c r="AJ750" s="259"/>
      <c r="AK750" s="259"/>
      <c r="AL750" s="259"/>
      <c r="AM750" s="259"/>
      <c r="AN750" s="259"/>
      <c r="AO750" s="259"/>
      <c r="AP750" s="259"/>
      <c r="AQ750" s="259"/>
      <c r="AR750" s="259"/>
      <c r="AS750" s="259"/>
      <c r="AT750" s="259"/>
      <c r="AU750" s="259"/>
      <c r="AV750" s="259"/>
      <c r="AW750" s="259"/>
      <c r="AX750" s="259"/>
      <c r="AY750" s="259"/>
      <c r="AZ750" s="259"/>
      <c r="BA750" s="259"/>
      <c r="BB750" s="259"/>
      <c r="BC750" s="259"/>
      <c r="BD750" s="259"/>
      <c r="BE750" s="259"/>
      <c r="BF750" s="259"/>
      <c r="BG750" s="259"/>
      <c r="BH750" s="259"/>
      <c r="BI750" s="259"/>
      <c r="BJ750" s="259"/>
      <c r="BK750" s="259"/>
      <c r="BL750" s="259"/>
      <c r="BM750" s="259"/>
      <c r="BN750" s="259"/>
      <c r="BO750" s="259"/>
      <c r="BP750" s="259"/>
      <c r="BQ750" s="259"/>
      <c r="BR750" s="259"/>
      <c r="BS750" s="259"/>
      <c r="BT750" s="259"/>
      <c r="BU750" s="259"/>
      <c r="BV750" s="259"/>
      <c r="BW750" s="259"/>
      <c r="BX750" s="259"/>
      <c r="BY750" s="259"/>
      <c r="BZ750" s="259"/>
      <c r="CA750" s="259"/>
      <c r="CB750" s="259"/>
      <c r="CC750" s="259"/>
      <c r="CD750" s="259"/>
      <c r="CE750" s="259"/>
      <c r="CF750" s="259"/>
      <c r="CG750" s="259"/>
      <c r="CH750" s="259"/>
      <c r="CI750" s="259"/>
      <c r="CJ750" s="259"/>
      <c r="CK750" s="259"/>
      <c r="CL750" s="259"/>
      <c r="CM750" s="259"/>
      <c r="CN750" s="259"/>
      <c r="CO750" s="259"/>
      <c r="CP750" s="259"/>
      <c r="CQ750" s="259"/>
      <c r="CR750" s="259"/>
      <c r="CS750" s="259"/>
      <c r="CT750" s="259"/>
      <c r="CU750" s="259"/>
      <c r="CV750" s="259"/>
      <c r="CW750" s="259"/>
      <c r="CX750" s="259"/>
      <c r="CY750" s="259"/>
      <c r="CZ750" s="259"/>
      <c r="DA750" s="259"/>
      <c r="DB750" s="259"/>
      <c r="DC750" s="259"/>
      <c r="DD750" s="259"/>
      <c r="DE750" s="259"/>
      <c r="DF750" s="259"/>
      <c r="DG750" s="259"/>
      <c r="DH750" s="259"/>
      <c r="DI750" s="259"/>
      <c r="DJ750" s="259"/>
      <c r="DK750" s="259"/>
      <c r="DL750" s="259"/>
      <c r="DM750" s="259"/>
      <c r="DN750" s="259"/>
      <c r="DO750" s="259"/>
      <c r="DP750" s="259"/>
      <c r="DQ750" s="259"/>
      <c r="DR750" s="259"/>
      <c r="DS750" s="259"/>
      <c r="DT750" s="259"/>
      <c r="DU750" s="259"/>
      <c r="DV750" s="259"/>
      <c r="DW750" s="259"/>
      <c r="DX750" s="259"/>
      <c r="DY750" s="259"/>
      <c r="DZ750" s="259"/>
      <c r="EA750" s="259"/>
      <c r="EB750" s="259"/>
      <c r="EC750" s="259"/>
      <c r="ED750" s="259"/>
      <c r="EE750" s="259"/>
      <c r="EF750" s="259"/>
      <c r="EG750" s="259"/>
      <c r="EH750" s="259"/>
      <c r="EI750" s="259"/>
      <c r="EJ750" s="259"/>
      <c r="EK750" s="259"/>
      <c r="EL750" s="259"/>
      <c r="EM750" s="259"/>
      <c r="EN750" s="259"/>
      <c r="EO750" s="259"/>
      <c r="EP750" s="259"/>
      <c r="EQ750" s="259"/>
      <c r="ER750" s="259"/>
      <c r="ES750" s="259"/>
      <c r="ET750" s="259"/>
      <c r="EU750" s="259"/>
      <c r="EV750" s="259"/>
      <c r="EW750" s="259"/>
      <c r="EX750" s="259"/>
      <c r="EY750" s="259"/>
      <c r="EZ750" s="259"/>
      <c r="FA750" s="259"/>
      <c r="FB750" s="259"/>
      <c r="FC750" s="259"/>
      <c r="FD750" s="259"/>
      <c r="FE750" s="259"/>
      <c r="FF750" s="259"/>
      <c r="FG750" s="259"/>
      <c r="FH750" s="259"/>
      <c r="FI750" s="259"/>
      <c r="FJ750" s="259"/>
      <c r="FK750" s="259"/>
      <c r="FL750" s="259"/>
      <c r="FM750" s="259"/>
      <c r="FN750" s="259"/>
      <c r="FO750" s="259"/>
      <c r="FP750" s="259"/>
      <c r="FQ750" s="259"/>
      <c r="FR750" s="259"/>
      <c r="FS750" s="259"/>
      <c r="FT750" s="259"/>
      <c r="FU750" s="259"/>
      <c r="FV750" s="259"/>
      <c r="FW750" s="259"/>
      <c r="FX750" s="259"/>
      <c r="FY750" s="259"/>
      <c r="FZ750" s="259"/>
      <c r="GA750" s="259"/>
      <c r="GB750" s="259"/>
      <c r="GC750" s="259"/>
      <c r="GD750" s="259"/>
      <c r="GE750" s="259"/>
      <c r="GF750" s="259"/>
      <c r="GG750" s="259"/>
      <c r="GH750" s="259"/>
      <c r="GI750" s="259"/>
      <c r="GJ750" s="259"/>
      <c r="GK750" s="259"/>
      <c r="GL750" s="259"/>
      <c r="GM750" s="259"/>
      <c r="GN750" s="259"/>
      <c r="GO750" s="259"/>
      <c r="GP750" s="259"/>
      <c r="GQ750" s="259"/>
      <c r="GR750" s="259"/>
      <c r="GS750" s="259"/>
      <c r="GT750" s="259"/>
      <c r="GU750" s="259"/>
      <c r="GV750" s="259"/>
      <c r="GW750" s="259"/>
      <c r="GX750" s="259"/>
      <c r="GY750" s="259"/>
      <c r="GZ750" s="259"/>
      <c r="HA750" s="259"/>
      <c r="HB750" s="259"/>
      <c r="HC750" s="259"/>
      <c r="HD750" s="259"/>
      <c r="HE750" s="259"/>
      <c r="HF750" s="259"/>
      <c r="HG750" s="259"/>
      <c r="HH750" s="259"/>
      <c r="HI750" s="259"/>
      <c r="HJ750" s="259"/>
      <c r="HK750" s="259"/>
      <c r="HL750" s="259"/>
      <c r="HM750" s="259"/>
      <c r="HN750" s="259"/>
      <c r="HO750" s="259"/>
      <c r="HP750" s="259"/>
      <c r="HQ750" s="259"/>
      <c r="HR750" s="259"/>
      <c r="HS750" s="259"/>
      <c r="HT750" s="259"/>
      <c r="HU750" s="259"/>
      <c r="HV750" s="259"/>
      <c r="HW750" s="259"/>
      <c r="HX750" s="259"/>
      <c r="HY750" s="259"/>
      <c r="HZ750" s="259"/>
      <c r="IA750" s="259"/>
      <c r="IB750" s="259"/>
      <c r="IC750" s="259"/>
      <c r="ID750" s="259"/>
      <c r="IE750" s="259"/>
      <c r="IF750" s="259"/>
      <c r="IG750" s="259"/>
      <c r="IH750" s="259"/>
      <c r="II750" s="259"/>
      <c r="IJ750" s="259"/>
      <c r="IK750" s="259"/>
      <c r="IL750" s="259"/>
      <c r="IM750" s="259"/>
      <c r="IN750" s="259"/>
      <c r="IO750" s="259"/>
      <c r="IP750" s="259"/>
      <c r="IQ750" s="259"/>
      <c r="IR750" s="259"/>
      <c r="IS750" s="259"/>
      <c r="IT750" s="259"/>
      <c r="IU750" s="259"/>
      <c r="IV750" s="259"/>
      <c r="IW750" s="259"/>
      <c r="IX750" s="259"/>
      <c r="IY750" s="259"/>
      <c r="IZ750" s="259"/>
      <c r="JA750" s="259"/>
      <c r="JB750" s="259"/>
      <c r="JC750" s="259"/>
      <c r="JD750" s="259"/>
      <c r="JE750" s="259"/>
      <c r="JF750" s="259"/>
      <c r="JG750" s="259"/>
      <c r="JH750" s="259"/>
      <c r="JI750" s="259"/>
      <c r="JJ750" s="259"/>
      <c r="JK750" s="259"/>
      <c r="JL750" s="259"/>
      <c r="JM750" s="259"/>
      <c r="JN750" s="259"/>
      <c r="JO750" s="259"/>
      <c r="JP750" s="259"/>
      <c r="JQ750" s="259"/>
      <c r="JR750" s="259"/>
      <c r="JS750" s="259"/>
      <c r="JT750" s="259"/>
      <c r="JU750" s="259"/>
      <c r="JV750" s="259"/>
      <c r="JW750" s="259"/>
      <c r="JX750" s="259"/>
      <c r="JY750" s="259"/>
      <c r="JZ750" s="259"/>
      <c r="KA750" s="259"/>
      <c r="KB750" s="259"/>
      <c r="KC750" s="636"/>
      <c r="KD750" s="259"/>
      <c r="KE750" s="259"/>
      <c r="KF750" s="259"/>
      <c r="KG750" s="259"/>
      <c r="KH750" s="259"/>
      <c r="KI750" s="259"/>
    </row>
    <row r="751" spans="1:295" s="149" customFormat="1" hidden="1" x14ac:dyDescent="0.25">
      <c r="A751" s="559"/>
      <c r="B751" s="259"/>
      <c r="C751" s="259"/>
      <c r="D751" s="289"/>
      <c r="E751" s="289"/>
      <c r="F751" s="289"/>
      <c r="G751" s="255"/>
      <c r="H751" s="259"/>
      <c r="I751" s="259"/>
      <c r="J751" s="259"/>
      <c r="K751" s="259"/>
      <c r="L751" s="259"/>
      <c r="M751" s="259"/>
      <c r="N751" s="259"/>
      <c r="O751" s="259"/>
      <c r="P751" s="259"/>
      <c r="Q751" s="259"/>
      <c r="R751" s="259"/>
      <c r="S751" s="259"/>
      <c r="T751" s="259"/>
      <c r="U751" s="259"/>
      <c r="V751" s="259"/>
      <c r="W751" s="259"/>
      <c r="X751" s="259"/>
      <c r="Y751" s="259"/>
      <c r="Z751" s="259"/>
      <c r="AA751" s="259"/>
      <c r="AB751" s="259"/>
      <c r="AC751" s="259"/>
      <c r="AD751" s="259"/>
      <c r="AE751" s="259"/>
      <c r="AF751" s="259"/>
      <c r="AG751" s="259"/>
      <c r="AH751" s="259"/>
      <c r="AI751" s="259"/>
      <c r="AJ751" s="259"/>
      <c r="AK751" s="259"/>
      <c r="AL751" s="259"/>
      <c r="AM751" s="259"/>
      <c r="AN751" s="259"/>
      <c r="AO751" s="259"/>
      <c r="AP751" s="259"/>
      <c r="AQ751" s="259"/>
      <c r="AR751" s="259"/>
      <c r="AS751" s="259"/>
      <c r="AT751" s="259"/>
      <c r="AU751" s="259"/>
      <c r="AV751" s="259"/>
      <c r="AW751" s="259"/>
      <c r="AX751" s="259"/>
      <c r="AY751" s="259"/>
      <c r="AZ751" s="259"/>
      <c r="BA751" s="259"/>
      <c r="BB751" s="259"/>
      <c r="BC751" s="259"/>
      <c r="BD751" s="259"/>
      <c r="BE751" s="259"/>
      <c r="BF751" s="259"/>
      <c r="BG751" s="259"/>
      <c r="BH751" s="259"/>
      <c r="BI751" s="259"/>
      <c r="BJ751" s="259"/>
      <c r="BK751" s="259"/>
      <c r="BL751" s="259"/>
      <c r="BM751" s="259"/>
      <c r="BN751" s="259"/>
      <c r="BO751" s="259"/>
      <c r="BP751" s="259"/>
      <c r="BQ751" s="259"/>
      <c r="BR751" s="259"/>
      <c r="BS751" s="259"/>
      <c r="BT751" s="259"/>
      <c r="BU751" s="259"/>
      <c r="BV751" s="259"/>
      <c r="BW751" s="259"/>
      <c r="BX751" s="259"/>
      <c r="BY751" s="259"/>
      <c r="BZ751" s="259"/>
      <c r="CA751" s="259"/>
      <c r="CB751" s="259"/>
      <c r="CC751" s="259"/>
      <c r="CD751" s="259"/>
      <c r="CE751" s="259"/>
      <c r="CF751" s="259"/>
      <c r="CG751" s="259"/>
      <c r="CH751" s="259"/>
      <c r="CI751" s="259"/>
      <c r="CJ751" s="259"/>
      <c r="CK751" s="259"/>
      <c r="CL751" s="259"/>
      <c r="CM751" s="259"/>
      <c r="CN751" s="259"/>
      <c r="CO751" s="259"/>
      <c r="CP751" s="259"/>
      <c r="CQ751" s="259"/>
      <c r="CR751" s="259"/>
      <c r="CS751" s="259"/>
      <c r="CT751" s="259"/>
      <c r="CU751" s="259"/>
      <c r="CV751" s="259"/>
      <c r="CW751" s="259"/>
      <c r="CX751" s="259"/>
      <c r="CY751" s="259"/>
      <c r="CZ751" s="259"/>
      <c r="DA751" s="259"/>
      <c r="DB751" s="259"/>
      <c r="DC751" s="259"/>
      <c r="DD751" s="259"/>
      <c r="DE751" s="259"/>
      <c r="DF751" s="259"/>
      <c r="DG751" s="259"/>
      <c r="DH751" s="259"/>
      <c r="DI751" s="259"/>
      <c r="DJ751" s="259"/>
      <c r="DK751" s="259"/>
      <c r="DL751" s="259"/>
      <c r="DM751" s="259"/>
      <c r="DN751" s="259"/>
      <c r="DO751" s="259"/>
      <c r="DP751" s="259"/>
      <c r="DQ751" s="259"/>
      <c r="DR751" s="259"/>
      <c r="DS751" s="259"/>
      <c r="DT751" s="259"/>
      <c r="DU751" s="259"/>
      <c r="DV751" s="259"/>
      <c r="DW751" s="259"/>
      <c r="DX751" s="259"/>
      <c r="DY751" s="259"/>
      <c r="DZ751" s="259"/>
      <c r="EA751" s="259"/>
      <c r="EB751" s="259"/>
      <c r="EC751" s="259"/>
      <c r="ED751" s="259"/>
      <c r="EE751" s="259"/>
      <c r="EF751" s="259"/>
      <c r="EG751" s="259"/>
      <c r="EH751" s="259"/>
      <c r="EI751" s="259"/>
      <c r="EJ751" s="259"/>
      <c r="EK751" s="259"/>
      <c r="EL751" s="259"/>
      <c r="EM751" s="259"/>
      <c r="EN751" s="259"/>
      <c r="EO751" s="259"/>
      <c r="EP751" s="259"/>
      <c r="EQ751" s="259"/>
      <c r="ER751" s="259"/>
      <c r="ES751" s="259"/>
      <c r="ET751" s="259"/>
      <c r="EU751" s="259"/>
      <c r="EV751" s="259"/>
      <c r="EW751" s="259"/>
      <c r="EX751" s="259"/>
      <c r="EY751" s="259"/>
      <c r="EZ751" s="259"/>
      <c r="FA751" s="259"/>
      <c r="FB751" s="259"/>
      <c r="FC751" s="259"/>
      <c r="FD751" s="259"/>
      <c r="FE751" s="259"/>
      <c r="FF751" s="259"/>
      <c r="FG751" s="259"/>
      <c r="FH751" s="259"/>
      <c r="FI751" s="259"/>
      <c r="FJ751" s="259"/>
      <c r="FK751" s="259"/>
      <c r="FL751" s="259"/>
      <c r="FM751" s="259"/>
      <c r="FN751" s="259"/>
      <c r="FO751" s="259"/>
      <c r="FP751" s="259"/>
      <c r="FQ751" s="259"/>
      <c r="FR751" s="259"/>
      <c r="FS751" s="259"/>
      <c r="FT751" s="259"/>
      <c r="FU751" s="259"/>
      <c r="FV751" s="259"/>
      <c r="FW751" s="259"/>
      <c r="FX751" s="259"/>
      <c r="FY751" s="259"/>
      <c r="FZ751" s="259"/>
      <c r="GA751" s="259"/>
      <c r="GB751" s="259"/>
      <c r="GC751" s="259"/>
      <c r="GD751" s="259"/>
      <c r="GE751" s="259"/>
      <c r="GF751" s="259"/>
      <c r="GG751" s="259"/>
      <c r="GH751" s="259"/>
      <c r="GI751" s="259"/>
      <c r="GJ751" s="259"/>
      <c r="GK751" s="259"/>
      <c r="GL751" s="259"/>
      <c r="GM751" s="259"/>
      <c r="GN751" s="259"/>
      <c r="GO751" s="259"/>
      <c r="GP751" s="259"/>
      <c r="GQ751" s="259"/>
      <c r="GR751" s="259"/>
      <c r="GS751" s="259"/>
      <c r="GT751" s="259"/>
      <c r="GU751" s="259"/>
      <c r="GV751" s="259"/>
      <c r="GW751" s="259"/>
      <c r="GX751" s="259"/>
      <c r="GY751" s="259"/>
      <c r="GZ751" s="259"/>
      <c r="HA751" s="259"/>
      <c r="HB751" s="259"/>
      <c r="HC751" s="259"/>
      <c r="HD751" s="259"/>
      <c r="HE751" s="259"/>
      <c r="HF751" s="259"/>
      <c r="HG751" s="259"/>
      <c r="HH751" s="259"/>
      <c r="HI751" s="259"/>
      <c r="HJ751" s="259"/>
      <c r="HK751" s="259"/>
      <c r="HL751" s="259"/>
      <c r="HM751" s="259"/>
      <c r="HN751" s="259"/>
      <c r="HO751" s="259"/>
      <c r="HP751" s="259"/>
      <c r="HQ751" s="259"/>
      <c r="HR751" s="259"/>
      <c r="HS751" s="259"/>
      <c r="HT751" s="259"/>
      <c r="HU751" s="259"/>
      <c r="HV751" s="259"/>
      <c r="HW751" s="259"/>
      <c r="HX751" s="259"/>
      <c r="HY751" s="259"/>
      <c r="HZ751" s="259"/>
      <c r="IA751" s="259"/>
      <c r="IB751" s="259"/>
      <c r="IC751" s="259"/>
      <c r="ID751" s="259"/>
      <c r="IE751" s="259"/>
      <c r="IF751" s="259"/>
      <c r="IG751" s="259"/>
      <c r="IH751" s="259"/>
      <c r="II751" s="259"/>
      <c r="IJ751" s="259"/>
      <c r="IK751" s="259"/>
      <c r="IL751" s="259"/>
      <c r="IM751" s="259"/>
      <c r="IN751" s="259"/>
      <c r="IO751" s="259"/>
      <c r="IP751" s="259"/>
      <c r="IQ751" s="259"/>
      <c r="IR751" s="259"/>
      <c r="IS751" s="259"/>
      <c r="IT751" s="259"/>
      <c r="IU751" s="259"/>
      <c r="IV751" s="259"/>
      <c r="IW751" s="259"/>
      <c r="IX751" s="259"/>
      <c r="IY751" s="259"/>
      <c r="IZ751" s="259"/>
      <c r="JA751" s="259"/>
      <c r="JB751" s="259"/>
      <c r="JC751" s="259"/>
      <c r="JD751" s="259"/>
      <c r="JE751" s="259"/>
      <c r="JF751" s="259"/>
      <c r="JG751" s="259"/>
      <c r="JH751" s="259"/>
      <c r="JI751" s="259"/>
      <c r="JJ751" s="259"/>
      <c r="JK751" s="259"/>
      <c r="JL751" s="259"/>
      <c r="JM751" s="259"/>
      <c r="JN751" s="259"/>
      <c r="JO751" s="259"/>
      <c r="JP751" s="259"/>
      <c r="JQ751" s="259"/>
      <c r="JR751" s="259"/>
      <c r="JS751" s="259"/>
      <c r="JT751" s="259"/>
      <c r="JU751" s="259"/>
      <c r="JV751" s="259"/>
      <c r="JW751" s="259"/>
      <c r="JX751" s="259"/>
      <c r="JY751" s="259"/>
      <c r="JZ751" s="259"/>
      <c r="KA751" s="259"/>
      <c r="KB751" s="259"/>
      <c r="KC751" s="636"/>
      <c r="KD751" s="259"/>
      <c r="KE751" s="259"/>
      <c r="KF751" s="259"/>
      <c r="KG751" s="259"/>
      <c r="KH751" s="259"/>
      <c r="KI751" s="259"/>
    </row>
    <row r="752" spans="1:295" s="149" customFormat="1" hidden="1" x14ac:dyDescent="0.25">
      <c r="A752" s="559"/>
      <c r="B752" s="259"/>
      <c r="C752" s="259"/>
      <c r="D752" s="289"/>
      <c r="E752" s="289"/>
      <c r="F752" s="289"/>
      <c r="G752" s="255"/>
      <c r="H752" s="259"/>
      <c r="I752" s="259"/>
      <c r="J752" s="259"/>
      <c r="K752" s="259"/>
      <c r="L752" s="259"/>
      <c r="M752" s="259"/>
      <c r="N752" s="259"/>
      <c r="O752" s="259"/>
      <c r="P752" s="259"/>
      <c r="Q752" s="259"/>
      <c r="R752" s="259"/>
      <c r="S752" s="259"/>
      <c r="T752" s="259"/>
      <c r="U752" s="259"/>
      <c r="V752" s="259"/>
      <c r="W752" s="259"/>
      <c r="X752" s="259"/>
      <c r="Y752" s="259"/>
      <c r="Z752" s="259"/>
      <c r="AA752" s="259"/>
      <c r="AB752" s="259"/>
      <c r="AC752" s="259"/>
      <c r="AD752" s="259"/>
      <c r="AE752" s="259"/>
      <c r="AF752" s="259"/>
      <c r="AG752" s="259"/>
      <c r="AH752" s="259"/>
      <c r="AI752" s="259"/>
      <c r="AJ752" s="259"/>
      <c r="AK752" s="259"/>
      <c r="AL752" s="259"/>
      <c r="AM752" s="259"/>
      <c r="AN752" s="259"/>
      <c r="AO752" s="259"/>
      <c r="AP752" s="259"/>
      <c r="AQ752" s="259"/>
      <c r="AR752" s="259"/>
      <c r="AS752" s="259"/>
      <c r="AT752" s="259"/>
      <c r="AU752" s="259"/>
      <c r="AV752" s="259"/>
      <c r="AW752" s="259"/>
      <c r="AX752" s="259"/>
      <c r="AY752" s="259"/>
      <c r="AZ752" s="259"/>
      <c r="BA752" s="259"/>
      <c r="BB752" s="259"/>
      <c r="BC752" s="259"/>
      <c r="BD752" s="259"/>
      <c r="BE752" s="259"/>
      <c r="BF752" s="259"/>
      <c r="BG752" s="259"/>
      <c r="BH752" s="259"/>
      <c r="BI752" s="259"/>
      <c r="BJ752" s="259"/>
      <c r="BK752" s="259"/>
      <c r="BL752" s="259"/>
      <c r="BM752" s="259"/>
      <c r="BN752" s="259"/>
      <c r="BO752" s="259"/>
      <c r="BP752" s="259"/>
      <c r="BQ752" s="259"/>
      <c r="BR752" s="259"/>
      <c r="BS752" s="259"/>
      <c r="BT752" s="259"/>
      <c r="BU752" s="259"/>
      <c r="BV752" s="259"/>
      <c r="BW752" s="259"/>
      <c r="BX752" s="259"/>
      <c r="BY752" s="259"/>
      <c r="BZ752" s="259"/>
      <c r="CA752" s="259"/>
      <c r="CB752" s="259"/>
      <c r="CC752" s="259"/>
      <c r="CD752" s="259"/>
      <c r="CE752" s="259"/>
      <c r="CF752" s="259"/>
      <c r="CG752" s="259"/>
      <c r="CH752" s="259"/>
      <c r="CI752" s="259"/>
      <c r="CJ752" s="259"/>
      <c r="CK752" s="259"/>
      <c r="CL752" s="259"/>
      <c r="CM752" s="259"/>
      <c r="CN752" s="259"/>
      <c r="CO752" s="259"/>
      <c r="CP752" s="259"/>
      <c r="CQ752" s="259"/>
      <c r="CR752" s="259"/>
      <c r="CS752" s="259"/>
      <c r="CT752" s="259"/>
      <c r="CU752" s="259"/>
      <c r="CV752" s="259"/>
      <c r="CW752" s="259"/>
      <c r="CX752" s="259"/>
      <c r="CY752" s="259"/>
      <c r="CZ752" s="259"/>
      <c r="DA752" s="259"/>
      <c r="DB752" s="259"/>
      <c r="DC752" s="259"/>
      <c r="DD752" s="259"/>
      <c r="DE752" s="259"/>
      <c r="DF752" s="259"/>
      <c r="DG752" s="259"/>
      <c r="DH752" s="259"/>
      <c r="DI752" s="259"/>
      <c r="DJ752" s="259"/>
      <c r="DK752" s="259"/>
      <c r="DL752" s="259"/>
      <c r="DM752" s="259"/>
      <c r="DN752" s="259"/>
      <c r="DO752" s="259"/>
      <c r="DP752" s="259"/>
      <c r="DQ752" s="259"/>
      <c r="DR752" s="259"/>
      <c r="DS752" s="259"/>
      <c r="DT752" s="259"/>
      <c r="DU752" s="259"/>
      <c r="DV752" s="259"/>
      <c r="DW752" s="259"/>
      <c r="DX752" s="259"/>
      <c r="DY752" s="259"/>
      <c r="DZ752" s="259"/>
      <c r="EA752" s="259"/>
      <c r="EB752" s="259"/>
      <c r="EC752" s="259"/>
      <c r="ED752" s="259"/>
      <c r="EE752" s="259"/>
      <c r="EF752" s="259"/>
      <c r="EG752" s="259"/>
      <c r="EH752" s="259"/>
      <c r="EI752" s="259"/>
      <c r="EJ752" s="259"/>
      <c r="EK752" s="259"/>
      <c r="EL752" s="259"/>
      <c r="EM752" s="259"/>
      <c r="EN752" s="259"/>
      <c r="EO752" s="259"/>
      <c r="EP752" s="259"/>
      <c r="EQ752" s="259"/>
      <c r="ER752" s="259"/>
      <c r="ES752" s="259"/>
      <c r="ET752" s="259"/>
      <c r="EU752" s="259"/>
      <c r="EV752" s="259"/>
      <c r="EW752" s="259"/>
      <c r="EX752" s="259"/>
      <c r="EY752" s="259"/>
      <c r="EZ752" s="259"/>
      <c r="FA752" s="259"/>
      <c r="FB752" s="259"/>
      <c r="FC752" s="259"/>
      <c r="FD752" s="259"/>
      <c r="FE752" s="259"/>
      <c r="FF752" s="259"/>
      <c r="FG752" s="259"/>
      <c r="FH752" s="259"/>
      <c r="FI752" s="259"/>
      <c r="FJ752" s="259"/>
      <c r="FK752" s="259"/>
      <c r="FL752" s="259"/>
      <c r="FM752" s="259"/>
      <c r="FN752" s="259"/>
      <c r="FO752" s="259"/>
      <c r="FP752" s="259"/>
      <c r="FQ752" s="259"/>
      <c r="FR752" s="259"/>
      <c r="FS752" s="259"/>
      <c r="FT752" s="259"/>
      <c r="FU752" s="259"/>
      <c r="FV752" s="259"/>
      <c r="FW752" s="259"/>
      <c r="FX752" s="259"/>
      <c r="FY752" s="259"/>
      <c r="FZ752" s="259"/>
      <c r="GA752" s="259"/>
      <c r="GB752" s="259"/>
      <c r="GC752" s="259"/>
      <c r="GD752" s="259"/>
      <c r="GE752" s="259"/>
      <c r="GF752" s="259"/>
      <c r="GG752" s="259"/>
      <c r="GH752" s="259"/>
      <c r="GI752" s="259"/>
      <c r="GJ752" s="259"/>
      <c r="GK752" s="259"/>
      <c r="GL752" s="259"/>
      <c r="GM752" s="259"/>
      <c r="GN752" s="259"/>
      <c r="GO752" s="259"/>
      <c r="GP752" s="259"/>
      <c r="GQ752" s="259"/>
      <c r="GR752" s="259"/>
      <c r="GS752" s="259"/>
      <c r="GT752" s="259"/>
      <c r="GU752" s="259"/>
      <c r="GV752" s="259"/>
      <c r="GW752" s="259"/>
      <c r="GX752" s="259"/>
      <c r="GY752" s="259"/>
      <c r="GZ752" s="259"/>
      <c r="HA752" s="259"/>
      <c r="HB752" s="259"/>
      <c r="HC752" s="259"/>
      <c r="HD752" s="259"/>
      <c r="HE752" s="259"/>
      <c r="HF752" s="259"/>
      <c r="HG752" s="259"/>
      <c r="HH752" s="259"/>
      <c r="HI752" s="259"/>
      <c r="HJ752" s="259"/>
      <c r="HK752" s="259"/>
      <c r="HL752" s="259"/>
      <c r="HM752" s="259"/>
      <c r="HN752" s="259"/>
      <c r="HO752" s="259"/>
      <c r="HP752" s="259"/>
      <c r="HQ752" s="259"/>
      <c r="HR752" s="259"/>
      <c r="HS752" s="259"/>
      <c r="HT752" s="259"/>
      <c r="HU752" s="259"/>
      <c r="HV752" s="259"/>
      <c r="HW752" s="259"/>
      <c r="HX752" s="259"/>
      <c r="HY752" s="259"/>
      <c r="HZ752" s="259"/>
      <c r="IA752" s="259"/>
      <c r="IB752" s="259"/>
      <c r="IC752" s="259"/>
      <c r="ID752" s="259"/>
      <c r="IE752" s="259"/>
      <c r="IF752" s="259"/>
      <c r="IG752" s="259"/>
      <c r="IH752" s="259"/>
      <c r="II752" s="259"/>
      <c r="IJ752" s="259"/>
      <c r="IK752" s="259"/>
      <c r="IL752" s="259"/>
      <c r="IM752" s="259"/>
      <c r="IN752" s="259"/>
      <c r="IO752" s="259"/>
      <c r="IP752" s="259"/>
      <c r="IQ752" s="259"/>
      <c r="IR752" s="259"/>
      <c r="IS752" s="259"/>
      <c r="IT752" s="259"/>
      <c r="IU752" s="259"/>
      <c r="IV752" s="259"/>
      <c r="IW752" s="259"/>
      <c r="IX752" s="259"/>
      <c r="IY752" s="259"/>
      <c r="IZ752" s="259"/>
      <c r="JA752" s="259"/>
      <c r="JB752" s="259"/>
      <c r="JC752" s="259"/>
      <c r="JD752" s="259"/>
      <c r="JE752" s="259"/>
      <c r="JF752" s="259"/>
      <c r="JG752" s="259"/>
      <c r="JH752" s="259"/>
      <c r="JI752" s="259"/>
      <c r="JJ752" s="259"/>
      <c r="JK752" s="259"/>
      <c r="JL752" s="259"/>
      <c r="JM752" s="259"/>
      <c r="JN752" s="259"/>
      <c r="JO752" s="259"/>
      <c r="JP752" s="259"/>
      <c r="JQ752" s="259"/>
      <c r="JR752" s="259"/>
      <c r="JS752" s="259"/>
      <c r="JT752" s="259"/>
      <c r="JU752" s="259"/>
      <c r="JV752" s="259"/>
      <c r="JW752" s="259"/>
      <c r="JX752" s="259"/>
      <c r="JY752" s="259"/>
      <c r="JZ752" s="259"/>
      <c r="KA752" s="259"/>
      <c r="KB752" s="259"/>
      <c r="KC752" s="636"/>
      <c r="KD752" s="259"/>
      <c r="KE752" s="259"/>
      <c r="KF752" s="259"/>
      <c r="KG752" s="259"/>
      <c r="KH752" s="259"/>
      <c r="KI752" s="259"/>
    </row>
    <row r="753" spans="1:295" s="149" customFormat="1" hidden="1" x14ac:dyDescent="0.25">
      <c r="A753" s="559"/>
      <c r="B753" s="259"/>
      <c r="C753" s="259"/>
      <c r="D753" s="289"/>
      <c r="E753" s="289"/>
      <c r="F753" s="289"/>
      <c r="G753" s="255"/>
      <c r="H753" s="259"/>
      <c r="I753" s="259"/>
      <c r="J753" s="259"/>
      <c r="K753" s="259"/>
      <c r="L753" s="259"/>
      <c r="M753" s="259"/>
      <c r="N753" s="259"/>
      <c r="O753" s="259"/>
      <c r="P753" s="259"/>
      <c r="Q753" s="259"/>
      <c r="R753" s="259"/>
      <c r="S753" s="259"/>
      <c r="T753" s="259"/>
      <c r="U753" s="259"/>
      <c r="V753" s="259"/>
      <c r="W753" s="259"/>
      <c r="X753" s="259"/>
      <c r="Y753" s="259"/>
      <c r="Z753" s="259"/>
      <c r="AA753" s="259"/>
      <c r="AB753" s="259"/>
      <c r="AC753" s="259"/>
      <c r="AD753" s="259"/>
      <c r="AE753" s="259"/>
      <c r="AF753" s="259"/>
      <c r="AG753" s="259"/>
      <c r="AH753" s="259"/>
      <c r="AI753" s="259"/>
      <c r="AJ753" s="259"/>
      <c r="AK753" s="259"/>
      <c r="AL753" s="259"/>
      <c r="AM753" s="259"/>
      <c r="AN753" s="259"/>
      <c r="AO753" s="259"/>
      <c r="AP753" s="259"/>
      <c r="AQ753" s="259"/>
      <c r="AR753" s="259"/>
      <c r="AS753" s="259"/>
      <c r="AT753" s="259"/>
      <c r="AU753" s="259"/>
      <c r="AV753" s="259"/>
      <c r="AW753" s="259"/>
      <c r="AX753" s="259"/>
      <c r="AY753" s="259"/>
      <c r="AZ753" s="259"/>
      <c r="BA753" s="259"/>
      <c r="BB753" s="259"/>
      <c r="BC753" s="259"/>
      <c r="BD753" s="259"/>
      <c r="BE753" s="259"/>
      <c r="BF753" s="259"/>
      <c r="BG753" s="259"/>
      <c r="BH753" s="259"/>
      <c r="BI753" s="259"/>
      <c r="BJ753" s="259"/>
      <c r="BK753" s="259"/>
      <c r="BL753" s="259"/>
      <c r="BM753" s="259"/>
      <c r="BN753" s="259"/>
      <c r="BO753" s="259"/>
      <c r="BP753" s="259"/>
      <c r="BQ753" s="259"/>
      <c r="BR753" s="259"/>
      <c r="BS753" s="259"/>
      <c r="BT753" s="259"/>
      <c r="BU753" s="259"/>
      <c r="BV753" s="259"/>
      <c r="BW753" s="259"/>
      <c r="BX753" s="259"/>
      <c r="BY753" s="259"/>
      <c r="BZ753" s="259"/>
      <c r="CA753" s="259"/>
      <c r="CB753" s="259"/>
      <c r="CC753" s="259"/>
      <c r="CD753" s="259"/>
      <c r="CE753" s="259"/>
      <c r="CF753" s="259"/>
      <c r="CG753" s="259"/>
      <c r="CH753" s="259"/>
      <c r="CI753" s="259"/>
      <c r="CJ753" s="259"/>
      <c r="CK753" s="259"/>
      <c r="CL753" s="259"/>
      <c r="CM753" s="259"/>
      <c r="CN753" s="259"/>
      <c r="CO753" s="259"/>
      <c r="CP753" s="259"/>
      <c r="CQ753" s="259"/>
      <c r="CR753" s="259"/>
      <c r="CS753" s="259"/>
      <c r="CT753" s="259"/>
      <c r="CU753" s="259"/>
      <c r="CV753" s="259"/>
      <c r="CW753" s="259"/>
      <c r="CX753" s="259"/>
      <c r="CY753" s="259"/>
      <c r="CZ753" s="259"/>
      <c r="DA753" s="259"/>
      <c r="DB753" s="259"/>
      <c r="DC753" s="259"/>
      <c r="DD753" s="259"/>
      <c r="DE753" s="259"/>
      <c r="DF753" s="259"/>
      <c r="DG753" s="259"/>
      <c r="DH753" s="259"/>
      <c r="DI753" s="259"/>
      <c r="DJ753" s="259"/>
      <c r="DK753" s="259"/>
      <c r="DL753" s="259"/>
      <c r="DM753" s="259"/>
      <c r="DN753" s="259"/>
      <c r="DO753" s="259"/>
      <c r="DP753" s="259"/>
      <c r="DQ753" s="259"/>
      <c r="DR753" s="259"/>
      <c r="DS753" s="259"/>
      <c r="DT753" s="259"/>
      <c r="DU753" s="259"/>
      <c r="DV753" s="259"/>
      <c r="DW753" s="259"/>
      <c r="DX753" s="259"/>
      <c r="DY753" s="259"/>
      <c r="DZ753" s="259"/>
      <c r="EA753" s="259"/>
      <c r="EB753" s="259"/>
      <c r="EC753" s="259"/>
      <c r="ED753" s="259"/>
      <c r="EE753" s="259"/>
      <c r="EF753" s="259"/>
      <c r="EG753" s="259"/>
      <c r="EH753" s="259"/>
      <c r="EI753" s="259"/>
      <c r="EJ753" s="259"/>
      <c r="EK753" s="259"/>
      <c r="EL753" s="259"/>
      <c r="EM753" s="259"/>
      <c r="EN753" s="259"/>
      <c r="EO753" s="259"/>
      <c r="EP753" s="259"/>
      <c r="EQ753" s="259"/>
      <c r="ER753" s="259"/>
      <c r="ES753" s="259"/>
      <c r="ET753" s="259"/>
      <c r="EU753" s="259"/>
      <c r="EV753" s="259"/>
      <c r="EW753" s="259"/>
      <c r="EX753" s="259"/>
      <c r="EY753" s="259"/>
      <c r="EZ753" s="259"/>
      <c r="FA753" s="259"/>
      <c r="FB753" s="259"/>
      <c r="FC753" s="259"/>
      <c r="FD753" s="259"/>
      <c r="FE753" s="259"/>
      <c r="FF753" s="259"/>
      <c r="FG753" s="259"/>
      <c r="FH753" s="259"/>
      <c r="FI753" s="259"/>
      <c r="FJ753" s="259"/>
      <c r="FK753" s="259"/>
      <c r="FL753" s="259"/>
      <c r="FM753" s="259"/>
      <c r="FN753" s="259"/>
      <c r="FO753" s="259"/>
      <c r="FP753" s="259"/>
      <c r="FQ753" s="259"/>
      <c r="FR753" s="259"/>
      <c r="FS753" s="259"/>
      <c r="FT753" s="259"/>
      <c r="FU753" s="259"/>
      <c r="FV753" s="259"/>
      <c r="FW753" s="259"/>
      <c r="FX753" s="259"/>
      <c r="FY753" s="259"/>
      <c r="FZ753" s="259"/>
      <c r="GA753" s="259"/>
      <c r="GB753" s="259"/>
      <c r="GC753" s="259"/>
      <c r="GD753" s="259"/>
      <c r="GE753" s="259"/>
      <c r="GF753" s="259"/>
      <c r="GG753" s="259"/>
      <c r="GH753" s="259"/>
      <c r="GI753" s="259"/>
      <c r="GJ753" s="259"/>
      <c r="GK753" s="259"/>
      <c r="GL753" s="259"/>
      <c r="GM753" s="259"/>
      <c r="GN753" s="259"/>
      <c r="GO753" s="259"/>
      <c r="GP753" s="259"/>
      <c r="GQ753" s="259"/>
      <c r="GR753" s="259"/>
      <c r="GS753" s="259"/>
      <c r="GT753" s="259"/>
      <c r="GU753" s="259"/>
      <c r="GV753" s="259"/>
      <c r="GW753" s="259"/>
      <c r="GX753" s="259"/>
      <c r="GY753" s="259"/>
      <c r="GZ753" s="259"/>
      <c r="HA753" s="259"/>
      <c r="HB753" s="259"/>
      <c r="HC753" s="259"/>
      <c r="HD753" s="259"/>
      <c r="HE753" s="259"/>
      <c r="HF753" s="259"/>
      <c r="HG753" s="259"/>
      <c r="HH753" s="259"/>
      <c r="HI753" s="259"/>
      <c r="HJ753" s="259"/>
      <c r="HK753" s="259"/>
      <c r="HL753" s="259"/>
      <c r="HM753" s="259"/>
      <c r="HN753" s="259"/>
      <c r="HO753" s="259"/>
      <c r="HP753" s="259"/>
      <c r="HQ753" s="259"/>
      <c r="HR753" s="259"/>
      <c r="HS753" s="259"/>
      <c r="HT753" s="259"/>
      <c r="HU753" s="259"/>
      <c r="HV753" s="259"/>
      <c r="HW753" s="259"/>
      <c r="HX753" s="259"/>
      <c r="HY753" s="259"/>
      <c r="HZ753" s="259"/>
      <c r="IA753" s="259"/>
      <c r="IB753" s="259"/>
      <c r="IC753" s="259"/>
      <c r="ID753" s="259"/>
      <c r="IE753" s="259"/>
      <c r="IF753" s="259"/>
      <c r="IG753" s="259"/>
      <c r="IH753" s="259"/>
      <c r="II753" s="259"/>
      <c r="IJ753" s="259"/>
      <c r="IK753" s="259"/>
      <c r="IL753" s="259"/>
      <c r="IM753" s="259"/>
      <c r="IN753" s="259"/>
      <c r="IO753" s="259"/>
      <c r="IP753" s="259"/>
      <c r="IQ753" s="259"/>
      <c r="IR753" s="259"/>
      <c r="IS753" s="259"/>
      <c r="IT753" s="259"/>
      <c r="IU753" s="259"/>
      <c r="IV753" s="259"/>
      <c r="IW753" s="259"/>
      <c r="IX753" s="259"/>
      <c r="IY753" s="259"/>
      <c r="IZ753" s="259"/>
      <c r="JA753" s="259"/>
      <c r="JB753" s="259"/>
      <c r="JC753" s="259"/>
      <c r="JD753" s="259"/>
      <c r="JE753" s="259"/>
      <c r="JF753" s="259"/>
      <c r="JG753" s="259"/>
      <c r="JH753" s="259"/>
      <c r="JI753" s="259"/>
      <c r="JJ753" s="259"/>
      <c r="JK753" s="259"/>
      <c r="JL753" s="259"/>
      <c r="JM753" s="259"/>
      <c r="JN753" s="259"/>
      <c r="JO753" s="259"/>
      <c r="JP753" s="259"/>
      <c r="JQ753" s="259"/>
      <c r="JR753" s="259"/>
      <c r="JS753" s="259"/>
      <c r="JT753" s="259"/>
      <c r="JU753" s="259"/>
      <c r="JV753" s="259"/>
      <c r="JW753" s="259"/>
      <c r="JX753" s="259"/>
      <c r="JY753" s="259"/>
      <c r="JZ753" s="259"/>
      <c r="KA753" s="259"/>
      <c r="KB753" s="259"/>
      <c r="KC753" s="636"/>
      <c r="KD753" s="259"/>
      <c r="KE753" s="259"/>
      <c r="KF753" s="259"/>
      <c r="KG753" s="259"/>
      <c r="KH753" s="259"/>
      <c r="KI753" s="259"/>
    </row>
    <row r="754" spans="1:295" s="149" customFormat="1" hidden="1" x14ac:dyDescent="0.25">
      <c r="A754" s="559"/>
      <c r="B754" s="259"/>
      <c r="C754" s="259"/>
      <c r="D754" s="289"/>
      <c r="E754" s="289"/>
      <c r="F754" s="289"/>
      <c r="G754" s="255"/>
      <c r="H754" s="259"/>
      <c r="I754" s="259"/>
      <c r="J754" s="259"/>
      <c r="K754" s="259"/>
      <c r="L754" s="259"/>
      <c r="M754" s="259"/>
      <c r="N754" s="259"/>
      <c r="O754" s="259"/>
      <c r="P754" s="259"/>
      <c r="Q754" s="259"/>
      <c r="R754" s="259"/>
      <c r="S754" s="259"/>
      <c r="T754" s="259"/>
      <c r="U754" s="259"/>
      <c r="V754" s="259"/>
      <c r="W754" s="259"/>
      <c r="X754" s="259"/>
      <c r="Y754" s="259"/>
      <c r="Z754" s="259"/>
      <c r="AA754" s="259"/>
      <c r="AB754" s="259"/>
      <c r="AC754" s="259"/>
      <c r="AD754" s="259"/>
      <c r="AE754" s="259"/>
      <c r="AF754" s="259"/>
      <c r="AG754" s="259"/>
      <c r="AH754" s="259"/>
      <c r="AI754" s="259"/>
      <c r="AJ754" s="259"/>
      <c r="AK754" s="259"/>
      <c r="AL754" s="259"/>
      <c r="AM754" s="259"/>
      <c r="AN754" s="259"/>
      <c r="AO754" s="259"/>
      <c r="AP754" s="259"/>
      <c r="AQ754" s="259"/>
      <c r="AR754" s="259"/>
      <c r="AS754" s="259"/>
      <c r="AT754" s="259"/>
      <c r="AU754" s="259"/>
      <c r="AV754" s="259"/>
      <c r="AW754" s="259"/>
      <c r="AX754" s="259"/>
      <c r="AY754" s="259"/>
      <c r="AZ754" s="259"/>
      <c r="BA754" s="259"/>
      <c r="BB754" s="259"/>
      <c r="BC754" s="259"/>
      <c r="BD754" s="259"/>
      <c r="BE754" s="259"/>
      <c r="BF754" s="259"/>
      <c r="BG754" s="259"/>
      <c r="BH754" s="259"/>
      <c r="BI754" s="259"/>
      <c r="BJ754" s="259"/>
      <c r="BK754" s="259"/>
      <c r="BL754" s="259"/>
      <c r="BM754" s="259"/>
      <c r="BN754" s="259"/>
      <c r="BO754" s="259"/>
      <c r="BP754" s="259"/>
      <c r="BQ754" s="259"/>
      <c r="BR754" s="259"/>
      <c r="BS754" s="259"/>
      <c r="BT754" s="259"/>
      <c r="BU754" s="259"/>
      <c r="BV754" s="259"/>
      <c r="BW754" s="259"/>
      <c r="BX754" s="259"/>
      <c r="BY754" s="259"/>
      <c r="BZ754" s="259"/>
      <c r="CA754" s="259"/>
      <c r="CB754" s="259"/>
      <c r="CC754" s="259"/>
      <c r="CD754" s="259"/>
      <c r="CE754" s="259"/>
      <c r="CF754" s="259"/>
      <c r="CG754" s="259"/>
      <c r="CH754" s="259"/>
      <c r="CI754" s="259"/>
      <c r="CJ754" s="259"/>
      <c r="CK754" s="259"/>
      <c r="CL754" s="259"/>
      <c r="CM754" s="259"/>
      <c r="CN754" s="259"/>
      <c r="CO754" s="259"/>
      <c r="CP754" s="259"/>
      <c r="CQ754" s="259"/>
      <c r="CR754" s="259"/>
      <c r="CS754" s="259"/>
      <c r="CT754" s="259"/>
      <c r="CU754" s="259"/>
      <c r="CV754" s="259"/>
      <c r="CW754" s="259"/>
      <c r="CX754" s="259"/>
      <c r="CY754" s="259"/>
      <c r="CZ754" s="259"/>
      <c r="DA754" s="259"/>
      <c r="DB754" s="259"/>
      <c r="DC754" s="259"/>
      <c r="DD754" s="259"/>
      <c r="DE754" s="259"/>
      <c r="DF754" s="259"/>
      <c r="DG754" s="259"/>
      <c r="DH754" s="259"/>
      <c r="DI754" s="259"/>
      <c r="DJ754" s="259"/>
      <c r="DK754" s="259"/>
      <c r="DL754" s="259"/>
      <c r="DM754" s="259"/>
      <c r="DN754" s="259"/>
      <c r="DO754" s="259"/>
      <c r="DP754" s="259"/>
      <c r="DQ754" s="259"/>
      <c r="DR754" s="259"/>
      <c r="DS754" s="259"/>
      <c r="DT754" s="259"/>
      <c r="DU754" s="259"/>
      <c r="DV754" s="259"/>
      <c r="DW754" s="259"/>
      <c r="DX754" s="259"/>
      <c r="DY754" s="259"/>
      <c r="DZ754" s="259"/>
      <c r="EA754" s="259"/>
      <c r="EB754" s="259"/>
      <c r="EC754" s="259"/>
      <c r="ED754" s="259"/>
      <c r="EE754" s="259"/>
      <c r="EF754" s="259"/>
      <c r="EG754" s="259"/>
      <c r="EH754" s="259"/>
      <c r="EI754" s="259"/>
      <c r="EJ754" s="259"/>
      <c r="EK754" s="259"/>
      <c r="EL754" s="259"/>
      <c r="EM754" s="259"/>
      <c r="EN754" s="259"/>
      <c r="EO754" s="259"/>
      <c r="EP754" s="259"/>
      <c r="EQ754" s="259"/>
      <c r="ER754" s="259"/>
      <c r="ES754" s="259"/>
      <c r="ET754" s="259"/>
      <c r="EU754" s="259"/>
      <c r="EV754" s="259"/>
      <c r="EW754" s="259"/>
      <c r="EX754" s="259"/>
      <c r="EY754" s="259"/>
      <c r="EZ754" s="259"/>
      <c r="FA754" s="259"/>
      <c r="FB754" s="259"/>
      <c r="FC754" s="259"/>
      <c r="FD754" s="259"/>
      <c r="FE754" s="259"/>
      <c r="FF754" s="259"/>
      <c r="FG754" s="259"/>
      <c r="FH754" s="259"/>
      <c r="FI754" s="259"/>
      <c r="FJ754" s="259"/>
      <c r="FK754" s="259"/>
      <c r="FL754" s="259"/>
      <c r="FM754" s="259"/>
      <c r="FN754" s="259"/>
      <c r="FO754" s="259"/>
      <c r="FP754" s="259"/>
      <c r="FQ754" s="259"/>
      <c r="FR754" s="259"/>
      <c r="FS754" s="259"/>
      <c r="FT754" s="259"/>
      <c r="FU754" s="259"/>
      <c r="FV754" s="259"/>
      <c r="FW754" s="259"/>
      <c r="FX754" s="259"/>
      <c r="FY754" s="259"/>
      <c r="FZ754" s="259"/>
      <c r="GA754" s="259"/>
      <c r="GB754" s="259"/>
      <c r="GC754" s="259"/>
      <c r="GD754" s="259"/>
      <c r="GE754" s="259"/>
      <c r="GF754" s="259"/>
      <c r="GG754" s="259"/>
      <c r="GH754" s="259"/>
      <c r="GI754" s="259"/>
      <c r="GJ754" s="259"/>
      <c r="GK754" s="259"/>
      <c r="GL754" s="259"/>
      <c r="GM754" s="259"/>
      <c r="GN754" s="259"/>
      <c r="GO754" s="259"/>
      <c r="GP754" s="259"/>
      <c r="GQ754" s="259"/>
      <c r="GR754" s="259"/>
      <c r="GS754" s="259"/>
      <c r="GT754" s="259"/>
      <c r="GU754" s="259"/>
      <c r="GV754" s="259"/>
      <c r="GW754" s="259"/>
      <c r="GX754" s="259"/>
      <c r="GY754" s="259"/>
      <c r="GZ754" s="259"/>
      <c r="HA754" s="259"/>
      <c r="HB754" s="259"/>
      <c r="HC754" s="259"/>
      <c r="HD754" s="259"/>
      <c r="HE754" s="259"/>
      <c r="HF754" s="259"/>
      <c r="HG754" s="259"/>
      <c r="HH754" s="259"/>
      <c r="HI754" s="259"/>
      <c r="HJ754" s="259"/>
      <c r="HK754" s="259"/>
      <c r="HL754" s="259"/>
      <c r="HM754" s="259"/>
      <c r="HN754" s="259"/>
      <c r="HO754" s="259"/>
      <c r="HP754" s="259"/>
      <c r="HQ754" s="259"/>
      <c r="HR754" s="259"/>
      <c r="HS754" s="259"/>
      <c r="HT754" s="259"/>
      <c r="HU754" s="259"/>
      <c r="HV754" s="259"/>
      <c r="HW754" s="259"/>
      <c r="HX754" s="259"/>
      <c r="HY754" s="259"/>
      <c r="HZ754" s="259"/>
      <c r="IA754" s="259"/>
      <c r="IB754" s="259"/>
      <c r="IC754" s="259"/>
      <c r="ID754" s="259"/>
      <c r="IE754" s="259"/>
      <c r="IF754" s="259"/>
      <c r="IG754" s="259"/>
      <c r="IH754" s="259"/>
      <c r="II754" s="259"/>
      <c r="IJ754" s="259"/>
      <c r="IK754" s="259"/>
      <c r="IL754" s="259"/>
      <c r="IM754" s="259"/>
      <c r="IN754" s="259"/>
      <c r="IO754" s="259"/>
      <c r="IP754" s="259"/>
      <c r="IQ754" s="259"/>
      <c r="IR754" s="259"/>
      <c r="IS754" s="259"/>
      <c r="IT754" s="259"/>
      <c r="IU754" s="259"/>
      <c r="IV754" s="259"/>
      <c r="IW754" s="259"/>
      <c r="IX754" s="259"/>
      <c r="IY754" s="259"/>
      <c r="IZ754" s="259"/>
      <c r="JA754" s="259"/>
      <c r="JB754" s="259"/>
      <c r="JC754" s="259"/>
      <c r="JD754" s="259"/>
      <c r="JE754" s="259"/>
      <c r="JF754" s="259"/>
      <c r="JG754" s="259"/>
      <c r="JH754" s="259"/>
      <c r="JI754" s="259"/>
      <c r="JJ754" s="259"/>
      <c r="JK754" s="259"/>
      <c r="JL754" s="259"/>
      <c r="JM754" s="259"/>
      <c r="JN754" s="259"/>
      <c r="JO754" s="259"/>
      <c r="JP754" s="259"/>
      <c r="JQ754" s="259"/>
      <c r="JR754" s="259"/>
      <c r="JS754" s="259"/>
      <c r="JT754" s="259"/>
      <c r="JU754" s="259"/>
      <c r="JV754" s="259"/>
      <c r="JW754" s="259"/>
      <c r="JX754" s="259"/>
      <c r="JY754" s="259"/>
      <c r="JZ754" s="259"/>
      <c r="KA754" s="259"/>
      <c r="KB754" s="259"/>
      <c r="KC754" s="636"/>
      <c r="KD754" s="259"/>
      <c r="KE754" s="259"/>
      <c r="KF754" s="259"/>
      <c r="KG754" s="259"/>
      <c r="KH754" s="259"/>
      <c r="KI754" s="259"/>
    </row>
    <row r="755" spans="1:295" s="149" customFormat="1" hidden="1" x14ac:dyDescent="0.25">
      <c r="A755" s="559"/>
      <c r="B755" s="259"/>
      <c r="C755" s="259"/>
      <c r="D755" s="289"/>
      <c r="E755" s="289"/>
      <c r="F755" s="289"/>
      <c r="G755" s="255"/>
      <c r="H755" s="259"/>
      <c r="I755" s="259"/>
      <c r="J755" s="259"/>
      <c r="K755" s="259"/>
      <c r="L755" s="259"/>
      <c r="M755" s="259"/>
      <c r="N755" s="259"/>
      <c r="O755" s="259"/>
      <c r="P755" s="259"/>
      <c r="Q755" s="259"/>
      <c r="R755" s="259"/>
      <c r="S755" s="259"/>
      <c r="T755" s="259"/>
      <c r="U755" s="259"/>
      <c r="V755" s="259"/>
      <c r="W755" s="259"/>
      <c r="X755" s="259"/>
      <c r="Y755" s="259"/>
      <c r="Z755" s="259"/>
      <c r="AA755" s="259"/>
      <c r="AB755" s="259"/>
      <c r="AC755" s="259"/>
      <c r="AD755" s="259"/>
      <c r="AE755" s="259"/>
      <c r="AF755" s="259"/>
      <c r="AG755" s="259"/>
      <c r="AH755" s="259"/>
      <c r="AI755" s="259"/>
      <c r="AJ755" s="259"/>
      <c r="AK755" s="259"/>
      <c r="AL755" s="259"/>
      <c r="AM755" s="259"/>
      <c r="AN755" s="259"/>
      <c r="AO755" s="259"/>
      <c r="AP755" s="259"/>
      <c r="AQ755" s="259"/>
      <c r="AR755" s="259"/>
      <c r="AS755" s="259"/>
      <c r="AT755" s="259"/>
      <c r="AU755" s="259"/>
      <c r="AV755" s="259"/>
      <c r="AW755" s="259"/>
      <c r="AX755" s="259"/>
      <c r="AY755" s="259"/>
      <c r="AZ755" s="259"/>
      <c r="BA755" s="259"/>
      <c r="BB755" s="259"/>
      <c r="BC755" s="259"/>
      <c r="BD755" s="259"/>
      <c r="BE755" s="259"/>
      <c r="BF755" s="259"/>
      <c r="BG755" s="259"/>
      <c r="BH755" s="259"/>
      <c r="BI755" s="259"/>
      <c r="BJ755" s="259"/>
      <c r="BK755" s="259"/>
      <c r="BL755" s="259"/>
      <c r="BM755" s="259"/>
      <c r="BN755" s="259"/>
      <c r="BO755" s="259"/>
      <c r="BP755" s="259"/>
      <c r="BQ755" s="259"/>
      <c r="BR755" s="259"/>
      <c r="BS755" s="259"/>
      <c r="BT755" s="259"/>
      <c r="BU755" s="259"/>
      <c r="BV755" s="259"/>
      <c r="BW755" s="259"/>
      <c r="BX755" s="259"/>
      <c r="BY755" s="259"/>
      <c r="BZ755" s="259"/>
      <c r="CA755" s="259"/>
      <c r="CB755" s="259"/>
      <c r="CC755" s="259"/>
      <c r="CD755" s="259"/>
      <c r="CE755" s="259"/>
      <c r="CF755" s="259"/>
      <c r="CG755" s="259"/>
      <c r="CH755" s="259"/>
      <c r="CI755" s="259"/>
      <c r="CJ755" s="259"/>
      <c r="CK755" s="259"/>
      <c r="CL755" s="259"/>
      <c r="CM755" s="259"/>
      <c r="CN755" s="259"/>
      <c r="CO755" s="259"/>
      <c r="CP755" s="259"/>
      <c r="CQ755" s="259"/>
      <c r="CR755" s="259"/>
      <c r="CS755" s="259"/>
      <c r="CT755" s="259"/>
      <c r="CU755" s="259"/>
      <c r="CV755" s="259"/>
      <c r="CW755" s="259"/>
      <c r="CX755" s="259"/>
      <c r="CY755" s="259"/>
      <c r="CZ755" s="259"/>
      <c r="DA755" s="259"/>
      <c r="DB755" s="259"/>
      <c r="DC755" s="259"/>
      <c r="DD755" s="259"/>
      <c r="DE755" s="259"/>
      <c r="DF755" s="259"/>
      <c r="DG755" s="259"/>
      <c r="DH755" s="259"/>
      <c r="DI755" s="259"/>
      <c r="DJ755" s="259"/>
      <c r="DK755" s="259"/>
      <c r="DL755" s="259"/>
      <c r="DM755" s="259"/>
      <c r="DN755" s="259"/>
      <c r="DO755" s="259"/>
      <c r="DP755" s="259"/>
      <c r="DQ755" s="259"/>
      <c r="DR755" s="259"/>
      <c r="DS755" s="259"/>
      <c r="DT755" s="259"/>
      <c r="DU755" s="259"/>
      <c r="DV755" s="259"/>
      <c r="DW755" s="259"/>
      <c r="DX755" s="259"/>
      <c r="DY755" s="259"/>
      <c r="DZ755" s="259"/>
      <c r="EA755" s="259"/>
      <c r="EB755" s="259"/>
      <c r="EC755" s="259"/>
      <c r="ED755" s="259"/>
      <c r="EE755" s="259"/>
      <c r="EF755" s="259"/>
      <c r="EG755" s="259"/>
      <c r="EH755" s="259"/>
      <c r="EI755" s="259"/>
      <c r="EJ755" s="259"/>
      <c r="EK755" s="259"/>
      <c r="EL755" s="259"/>
      <c r="EM755" s="259"/>
      <c r="EN755" s="259"/>
      <c r="EO755" s="259"/>
      <c r="EP755" s="259"/>
      <c r="EQ755" s="259"/>
      <c r="ER755" s="259"/>
      <c r="ES755" s="259"/>
      <c r="ET755" s="259"/>
      <c r="EU755" s="259"/>
      <c r="EV755" s="259"/>
      <c r="EW755" s="259"/>
      <c r="EX755" s="259"/>
      <c r="EY755" s="259"/>
      <c r="EZ755" s="259"/>
      <c r="FA755" s="259"/>
      <c r="FB755" s="259"/>
      <c r="FC755" s="259"/>
      <c r="FD755" s="259"/>
      <c r="FE755" s="259"/>
      <c r="FF755" s="259"/>
      <c r="FG755" s="259"/>
      <c r="FH755" s="259"/>
      <c r="FI755" s="259"/>
      <c r="FJ755" s="259"/>
      <c r="FK755" s="259"/>
      <c r="FL755" s="259"/>
      <c r="FM755" s="259"/>
      <c r="FN755" s="259"/>
      <c r="FO755" s="259"/>
      <c r="FP755" s="259"/>
      <c r="FQ755" s="259"/>
      <c r="FR755" s="259"/>
      <c r="FS755" s="259"/>
      <c r="FT755" s="259"/>
      <c r="FU755" s="259"/>
      <c r="FV755" s="259"/>
      <c r="FW755" s="259"/>
      <c r="FX755" s="259"/>
      <c r="FY755" s="259"/>
      <c r="FZ755" s="259"/>
      <c r="GA755" s="259"/>
      <c r="GB755" s="259"/>
      <c r="GC755" s="259"/>
      <c r="GD755" s="259"/>
      <c r="GE755" s="259"/>
      <c r="GF755" s="259"/>
      <c r="GG755" s="259"/>
      <c r="GH755" s="259"/>
      <c r="GI755" s="259"/>
      <c r="GJ755" s="259"/>
      <c r="GK755" s="259"/>
      <c r="GL755" s="259"/>
      <c r="GM755" s="259"/>
      <c r="GN755" s="259"/>
      <c r="GO755" s="259"/>
      <c r="GP755" s="259"/>
      <c r="GQ755" s="259"/>
      <c r="GR755" s="259"/>
      <c r="GS755" s="259"/>
      <c r="GT755" s="259"/>
      <c r="GU755" s="259"/>
      <c r="GV755" s="259"/>
      <c r="GW755" s="259"/>
      <c r="GX755" s="259"/>
      <c r="GY755" s="259"/>
      <c r="GZ755" s="259"/>
      <c r="HA755" s="259"/>
      <c r="HB755" s="259"/>
      <c r="HC755" s="259"/>
      <c r="HD755" s="259"/>
      <c r="HE755" s="259"/>
      <c r="HF755" s="259"/>
      <c r="HG755" s="259"/>
      <c r="HH755" s="259"/>
      <c r="HI755" s="259"/>
      <c r="HJ755" s="259"/>
      <c r="HK755" s="259"/>
      <c r="HL755" s="259"/>
      <c r="HM755" s="259"/>
      <c r="HN755" s="259"/>
      <c r="HO755" s="259"/>
      <c r="HP755" s="259"/>
      <c r="HQ755" s="259"/>
      <c r="HR755" s="259"/>
      <c r="HS755" s="259"/>
      <c r="HT755" s="259"/>
      <c r="HU755" s="259"/>
      <c r="HV755" s="259"/>
      <c r="HW755" s="259"/>
      <c r="HX755" s="259"/>
      <c r="HY755" s="259"/>
      <c r="HZ755" s="259"/>
      <c r="IA755" s="259"/>
      <c r="IB755" s="259"/>
      <c r="IC755" s="259"/>
      <c r="ID755" s="259"/>
      <c r="IE755" s="259"/>
      <c r="IF755" s="259"/>
      <c r="IG755" s="259"/>
      <c r="IH755" s="259"/>
      <c r="II755" s="259"/>
      <c r="IJ755" s="259"/>
      <c r="IK755" s="259"/>
      <c r="IL755" s="259"/>
      <c r="IM755" s="259"/>
      <c r="IN755" s="259"/>
      <c r="IO755" s="259"/>
      <c r="IP755" s="259"/>
      <c r="IQ755" s="259"/>
      <c r="IR755" s="259"/>
      <c r="IS755" s="259"/>
      <c r="IT755" s="259"/>
      <c r="IU755" s="259"/>
      <c r="IV755" s="259"/>
      <c r="IW755" s="259"/>
      <c r="IX755" s="259"/>
      <c r="IY755" s="259"/>
      <c r="IZ755" s="259"/>
      <c r="JA755" s="259"/>
      <c r="JB755" s="259"/>
      <c r="JC755" s="259"/>
      <c r="JD755" s="259"/>
      <c r="JE755" s="259"/>
      <c r="JF755" s="259"/>
      <c r="JG755" s="259"/>
      <c r="JH755" s="259"/>
      <c r="JI755" s="259"/>
      <c r="JJ755" s="259"/>
      <c r="JK755" s="259"/>
      <c r="JL755" s="259"/>
      <c r="JM755" s="259"/>
      <c r="JN755" s="259"/>
      <c r="JO755" s="259"/>
      <c r="JP755" s="259"/>
      <c r="JQ755" s="259"/>
      <c r="JR755" s="259"/>
      <c r="JS755" s="259"/>
      <c r="JT755" s="259"/>
      <c r="JU755" s="259"/>
      <c r="JV755" s="259"/>
      <c r="JW755" s="259"/>
      <c r="JX755" s="259"/>
      <c r="JY755" s="259"/>
      <c r="JZ755" s="259"/>
      <c r="KA755" s="259"/>
      <c r="KB755" s="259"/>
      <c r="KC755" s="636"/>
      <c r="KD755" s="259"/>
      <c r="KE755" s="259"/>
      <c r="KF755" s="259"/>
      <c r="KG755" s="259"/>
      <c r="KH755" s="259"/>
      <c r="KI755" s="259"/>
    </row>
    <row r="756" spans="1:295" s="149" customFormat="1" hidden="1" x14ac:dyDescent="0.25">
      <c r="A756" s="559"/>
      <c r="B756" s="259"/>
      <c r="C756" s="259"/>
      <c r="D756" s="289"/>
      <c r="E756" s="289"/>
      <c r="F756" s="289"/>
      <c r="G756" s="255"/>
      <c r="H756" s="259"/>
      <c r="I756" s="259"/>
      <c r="J756" s="259"/>
      <c r="K756" s="259"/>
      <c r="L756" s="259"/>
      <c r="M756" s="259"/>
      <c r="N756" s="259"/>
      <c r="O756" s="259"/>
      <c r="P756" s="259"/>
      <c r="Q756" s="259"/>
      <c r="R756" s="259"/>
      <c r="S756" s="259"/>
      <c r="T756" s="259"/>
      <c r="U756" s="259"/>
      <c r="V756" s="259"/>
      <c r="W756" s="259"/>
      <c r="X756" s="259"/>
      <c r="Y756" s="259"/>
      <c r="Z756" s="259"/>
      <c r="AA756" s="259"/>
      <c r="AB756" s="259"/>
      <c r="AC756" s="259"/>
      <c r="AD756" s="259"/>
      <c r="AE756" s="259"/>
      <c r="AF756" s="259"/>
      <c r="AG756" s="259"/>
      <c r="AH756" s="259"/>
      <c r="AI756" s="259"/>
      <c r="AJ756" s="259"/>
      <c r="AK756" s="259"/>
      <c r="AL756" s="259"/>
      <c r="AM756" s="259"/>
      <c r="AN756" s="259"/>
      <c r="AO756" s="259"/>
      <c r="AP756" s="259"/>
      <c r="AQ756" s="259"/>
      <c r="AR756" s="259"/>
      <c r="AS756" s="259"/>
      <c r="AT756" s="259"/>
      <c r="AU756" s="259"/>
      <c r="AV756" s="259"/>
      <c r="AW756" s="259"/>
      <c r="AX756" s="259"/>
      <c r="AY756" s="259"/>
      <c r="AZ756" s="259"/>
      <c r="BA756" s="259"/>
      <c r="BB756" s="259"/>
      <c r="BC756" s="259"/>
      <c r="BD756" s="259"/>
      <c r="BE756" s="259"/>
      <c r="BF756" s="259"/>
      <c r="BG756" s="259"/>
      <c r="BH756" s="259"/>
      <c r="BI756" s="259"/>
      <c r="BJ756" s="259"/>
      <c r="BK756" s="259"/>
      <c r="BL756" s="259"/>
      <c r="BM756" s="259"/>
      <c r="BN756" s="259"/>
      <c r="BO756" s="259"/>
      <c r="BP756" s="259"/>
      <c r="BQ756" s="259"/>
      <c r="BR756" s="259"/>
      <c r="BS756" s="259"/>
      <c r="BT756" s="259"/>
      <c r="BU756" s="259"/>
      <c r="BV756" s="259"/>
      <c r="BW756" s="259"/>
      <c r="BX756" s="259"/>
      <c r="BY756" s="259"/>
      <c r="BZ756" s="259"/>
      <c r="CA756" s="259"/>
      <c r="CB756" s="259"/>
      <c r="CC756" s="259"/>
      <c r="CD756" s="259"/>
      <c r="CE756" s="259"/>
      <c r="CF756" s="259"/>
      <c r="CG756" s="259"/>
      <c r="CH756" s="259"/>
      <c r="CI756" s="259"/>
      <c r="CJ756" s="259"/>
      <c r="CK756" s="259"/>
      <c r="CL756" s="259"/>
      <c r="CM756" s="259"/>
      <c r="CN756" s="259"/>
      <c r="CO756" s="259"/>
      <c r="CP756" s="259"/>
      <c r="CQ756" s="259"/>
      <c r="CR756" s="259"/>
      <c r="CS756" s="259"/>
      <c r="CT756" s="259"/>
      <c r="CU756" s="259"/>
      <c r="CV756" s="259"/>
      <c r="CW756" s="259"/>
      <c r="CX756" s="259"/>
      <c r="CY756" s="259"/>
      <c r="CZ756" s="259"/>
      <c r="DA756" s="259"/>
      <c r="DB756" s="259"/>
      <c r="DC756" s="259"/>
      <c r="DD756" s="259"/>
      <c r="DE756" s="259"/>
      <c r="DF756" s="259"/>
      <c r="DG756" s="259"/>
      <c r="DH756" s="259"/>
      <c r="DI756" s="259"/>
      <c r="DJ756" s="259"/>
      <c r="DK756" s="259"/>
      <c r="DL756" s="259"/>
      <c r="DM756" s="259"/>
      <c r="DN756" s="259"/>
      <c r="DO756" s="259"/>
      <c r="DP756" s="259"/>
      <c r="DQ756" s="259"/>
      <c r="DR756" s="259"/>
      <c r="DS756" s="259"/>
      <c r="DT756" s="259"/>
      <c r="DU756" s="259"/>
      <c r="DV756" s="259"/>
      <c r="DW756" s="259"/>
      <c r="DX756" s="259"/>
      <c r="DY756" s="259"/>
      <c r="DZ756" s="259"/>
      <c r="EA756" s="259"/>
      <c r="EB756" s="259"/>
      <c r="EC756" s="259"/>
      <c r="ED756" s="259"/>
      <c r="EE756" s="259"/>
      <c r="EF756" s="259"/>
      <c r="EG756" s="259"/>
      <c r="EH756" s="259"/>
      <c r="EI756" s="259"/>
      <c r="EJ756" s="259"/>
      <c r="EK756" s="259"/>
      <c r="EL756" s="259"/>
      <c r="EM756" s="259"/>
      <c r="EN756" s="259"/>
      <c r="EO756" s="259"/>
      <c r="EP756" s="259"/>
      <c r="EQ756" s="259"/>
      <c r="ER756" s="259"/>
      <c r="ES756" s="259"/>
      <c r="ET756" s="259"/>
      <c r="EU756" s="259"/>
      <c r="EV756" s="259"/>
      <c r="EW756" s="259"/>
      <c r="EX756" s="259"/>
      <c r="EY756" s="259"/>
      <c r="EZ756" s="259"/>
      <c r="FA756" s="259"/>
      <c r="FB756" s="259"/>
      <c r="FC756" s="259"/>
      <c r="FD756" s="259"/>
      <c r="FE756" s="259"/>
      <c r="FF756" s="259"/>
      <c r="FG756" s="259"/>
      <c r="FH756" s="259"/>
      <c r="FI756" s="259"/>
      <c r="FJ756" s="259"/>
      <c r="FK756" s="259"/>
      <c r="FL756" s="259"/>
      <c r="FM756" s="259"/>
      <c r="FN756" s="259"/>
      <c r="FO756" s="259"/>
      <c r="FP756" s="259"/>
      <c r="FQ756" s="259"/>
      <c r="FR756" s="259"/>
      <c r="FS756" s="259"/>
      <c r="FT756" s="259"/>
      <c r="FU756" s="259"/>
      <c r="FV756" s="259"/>
      <c r="FW756" s="259"/>
      <c r="FX756" s="259"/>
      <c r="FY756" s="259"/>
      <c r="FZ756" s="259"/>
      <c r="GA756" s="259"/>
      <c r="GB756" s="259"/>
      <c r="GC756" s="259"/>
      <c r="GD756" s="259"/>
      <c r="GE756" s="259"/>
      <c r="GF756" s="259"/>
      <c r="GG756" s="259"/>
      <c r="GH756" s="259"/>
      <c r="GI756" s="259"/>
      <c r="GJ756" s="259"/>
      <c r="GK756" s="259"/>
      <c r="GL756" s="259"/>
      <c r="GM756" s="259"/>
      <c r="GN756" s="259"/>
      <c r="GO756" s="259"/>
      <c r="GP756" s="259"/>
      <c r="GQ756" s="259"/>
      <c r="GR756" s="259"/>
      <c r="GS756" s="259"/>
      <c r="GT756" s="259"/>
      <c r="GU756" s="259"/>
      <c r="GV756" s="259"/>
      <c r="GW756" s="259"/>
      <c r="GX756" s="259"/>
      <c r="GY756" s="259"/>
      <c r="GZ756" s="259"/>
      <c r="HA756" s="259"/>
      <c r="HB756" s="259"/>
      <c r="HC756" s="259"/>
      <c r="HD756" s="259"/>
      <c r="HE756" s="259"/>
      <c r="HF756" s="259"/>
      <c r="HG756" s="259"/>
      <c r="HH756" s="259"/>
      <c r="HI756" s="259"/>
      <c r="HJ756" s="259"/>
      <c r="HK756" s="259"/>
      <c r="HL756" s="259"/>
      <c r="HM756" s="259"/>
      <c r="HN756" s="259"/>
      <c r="HO756" s="259"/>
      <c r="HP756" s="259"/>
      <c r="HQ756" s="259"/>
      <c r="HR756" s="259"/>
      <c r="HS756" s="259"/>
      <c r="HT756" s="259"/>
      <c r="HU756" s="259"/>
      <c r="HV756" s="259"/>
      <c r="HW756" s="259"/>
      <c r="HX756" s="259"/>
      <c r="HY756" s="259"/>
      <c r="HZ756" s="259"/>
      <c r="IA756" s="259"/>
      <c r="IB756" s="259"/>
      <c r="IC756" s="259"/>
      <c r="ID756" s="259"/>
      <c r="IE756" s="259"/>
      <c r="IF756" s="259"/>
      <c r="IG756" s="259"/>
      <c r="IH756" s="259"/>
      <c r="II756" s="259"/>
      <c r="IJ756" s="259"/>
      <c r="IK756" s="259"/>
      <c r="IL756" s="259"/>
      <c r="IM756" s="259"/>
      <c r="IN756" s="259"/>
      <c r="IO756" s="259"/>
      <c r="IP756" s="259"/>
      <c r="IQ756" s="259"/>
      <c r="IR756" s="259"/>
      <c r="IS756" s="259"/>
      <c r="IT756" s="259"/>
      <c r="IU756" s="259"/>
      <c r="IV756" s="259"/>
      <c r="IW756" s="259"/>
      <c r="IX756" s="259"/>
      <c r="IY756" s="259"/>
      <c r="IZ756" s="259"/>
      <c r="JA756" s="259"/>
      <c r="JB756" s="259"/>
      <c r="JC756" s="259"/>
      <c r="JD756" s="259"/>
      <c r="JE756" s="259"/>
      <c r="JF756" s="259"/>
      <c r="JG756" s="259"/>
      <c r="JH756" s="259"/>
      <c r="JI756" s="259"/>
      <c r="JJ756" s="259"/>
      <c r="JK756" s="259"/>
      <c r="JL756" s="259"/>
      <c r="JM756" s="259"/>
      <c r="JN756" s="259"/>
      <c r="JO756" s="259"/>
      <c r="JP756" s="259"/>
      <c r="JQ756" s="259"/>
      <c r="JR756" s="259"/>
      <c r="JS756" s="259"/>
      <c r="JT756" s="259"/>
      <c r="JU756" s="259"/>
      <c r="JV756" s="259"/>
      <c r="JW756" s="259"/>
      <c r="JX756" s="259"/>
      <c r="JY756" s="259"/>
      <c r="JZ756" s="259"/>
      <c r="KA756" s="259"/>
      <c r="KB756" s="259"/>
      <c r="KC756" s="636"/>
      <c r="KD756" s="259"/>
      <c r="KE756" s="259"/>
      <c r="KF756" s="259"/>
      <c r="KG756" s="259"/>
      <c r="KH756" s="259"/>
      <c r="KI756" s="259"/>
    </row>
    <row r="757" spans="1:295" s="149" customFormat="1" hidden="1" x14ac:dyDescent="0.25">
      <c r="A757" s="559"/>
      <c r="B757" s="259"/>
      <c r="C757" s="259"/>
      <c r="D757" s="289"/>
      <c r="E757" s="289"/>
      <c r="F757" s="289"/>
      <c r="G757" s="255"/>
      <c r="H757" s="259"/>
      <c r="I757" s="259"/>
      <c r="J757" s="259"/>
      <c r="K757" s="259"/>
      <c r="L757" s="259"/>
      <c r="M757" s="259"/>
      <c r="N757" s="259"/>
      <c r="O757" s="259"/>
      <c r="P757" s="259"/>
      <c r="Q757" s="259"/>
      <c r="R757" s="259"/>
      <c r="S757" s="259"/>
      <c r="T757" s="259"/>
      <c r="U757" s="259"/>
      <c r="V757" s="259"/>
      <c r="W757" s="259"/>
      <c r="X757" s="259"/>
      <c r="Y757" s="259"/>
      <c r="Z757" s="259"/>
      <c r="AA757" s="259"/>
      <c r="AB757" s="259"/>
      <c r="AC757" s="259"/>
      <c r="AD757" s="259"/>
      <c r="AE757" s="259"/>
      <c r="AF757" s="259"/>
      <c r="AG757" s="259"/>
      <c r="AH757" s="259"/>
      <c r="AI757" s="259"/>
      <c r="AJ757" s="259"/>
      <c r="AK757" s="259"/>
      <c r="AL757" s="259"/>
      <c r="AM757" s="259"/>
      <c r="AN757" s="259"/>
      <c r="AO757" s="259"/>
      <c r="AP757" s="259"/>
      <c r="AQ757" s="259"/>
      <c r="AR757" s="259"/>
      <c r="AS757" s="259"/>
      <c r="AT757" s="259"/>
      <c r="AU757" s="259"/>
      <c r="AV757" s="259"/>
      <c r="AW757" s="259"/>
      <c r="AX757" s="259"/>
      <c r="AY757" s="259"/>
      <c r="AZ757" s="259"/>
      <c r="BA757" s="259"/>
      <c r="BB757" s="259"/>
      <c r="BC757" s="259"/>
      <c r="BD757" s="259"/>
      <c r="BE757" s="259"/>
      <c r="BF757" s="259"/>
      <c r="BG757" s="259"/>
      <c r="BH757" s="259"/>
      <c r="BI757" s="259"/>
      <c r="BJ757" s="259"/>
      <c r="BK757" s="259"/>
      <c r="BL757" s="259"/>
      <c r="BM757" s="259"/>
      <c r="BN757" s="259"/>
      <c r="BO757" s="259"/>
      <c r="BP757" s="259"/>
      <c r="BQ757" s="259"/>
      <c r="BR757" s="259"/>
      <c r="BS757" s="259"/>
      <c r="BT757" s="259"/>
      <c r="BU757" s="259"/>
      <c r="BV757" s="259"/>
      <c r="BW757" s="259"/>
      <c r="BX757" s="259"/>
      <c r="BY757" s="259"/>
      <c r="BZ757" s="259"/>
      <c r="CA757" s="259"/>
      <c r="CB757" s="259"/>
      <c r="CC757" s="259"/>
      <c r="CD757" s="259"/>
      <c r="CE757" s="259"/>
      <c r="CF757" s="259"/>
      <c r="CG757" s="259"/>
      <c r="CH757" s="259"/>
      <c r="CI757" s="259"/>
      <c r="CJ757" s="259"/>
      <c r="CK757" s="259"/>
      <c r="CL757" s="259"/>
      <c r="CM757" s="259"/>
      <c r="CN757" s="259"/>
      <c r="CO757" s="259"/>
      <c r="CP757" s="259"/>
      <c r="CQ757" s="259"/>
      <c r="CR757" s="259"/>
      <c r="CS757" s="259"/>
      <c r="CT757" s="259"/>
      <c r="CU757" s="259"/>
      <c r="CV757" s="259"/>
      <c r="CW757" s="259"/>
      <c r="CX757" s="259"/>
      <c r="CY757" s="259"/>
      <c r="CZ757" s="259"/>
      <c r="DA757" s="259"/>
      <c r="DB757" s="259"/>
      <c r="DC757" s="259"/>
      <c r="DD757" s="259"/>
      <c r="DE757" s="259"/>
      <c r="DF757" s="259"/>
      <c r="DG757" s="259"/>
      <c r="DH757" s="259"/>
      <c r="DI757" s="259"/>
      <c r="DJ757" s="259"/>
      <c r="DK757" s="259"/>
      <c r="DL757" s="259"/>
      <c r="DM757" s="259"/>
      <c r="DN757" s="259"/>
      <c r="DO757" s="259"/>
      <c r="DP757" s="259"/>
      <c r="DQ757" s="259"/>
      <c r="DR757" s="259"/>
      <c r="DS757" s="259"/>
      <c r="DT757" s="259"/>
      <c r="DU757" s="259"/>
      <c r="DV757" s="259"/>
      <c r="DW757" s="259"/>
      <c r="DX757" s="259"/>
      <c r="DY757" s="259"/>
      <c r="DZ757" s="259"/>
      <c r="EA757" s="259"/>
      <c r="EB757" s="259"/>
      <c r="EC757" s="259"/>
      <c r="ED757" s="259"/>
      <c r="EE757" s="259"/>
      <c r="EF757" s="259"/>
      <c r="EG757" s="259"/>
      <c r="EH757" s="259"/>
      <c r="EI757" s="259"/>
      <c r="EJ757" s="259"/>
      <c r="EK757" s="259"/>
      <c r="EL757" s="259"/>
      <c r="EM757" s="259"/>
      <c r="EN757" s="259"/>
      <c r="EO757" s="259"/>
      <c r="EP757" s="259"/>
      <c r="EQ757" s="259"/>
      <c r="ER757" s="259"/>
      <c r="ES757" s="259"/>
      <c r="ET757" s="259"/>
      <c r="EU757" s="259"/>
      <c r="EV757" s="259"/>
      <c r="EW757" s="259"/>
      <c r="EX757" s="259"/>
      <c r="EY757" s="259"/>
      <c r="EZ757" s="259"/>
      <c r="FA757" s="259"/>
      <c r="FB757" s="259"/>
      <c r="FC757" s="259"/>
      <c r="FD757" s="259"/>
      <c r="FE757" s="259"/>
      <c r="FF757" s="259"/>
      <c r="FG757" s="259"/>
      <c r="FH757" s="259"/>
      <c r="FI757" s="259"/>
      <c r="FJ757" s="259"/>
      <c r="FK757" s="259"/>
      <c r="FL757" s="259"/>
      <c r="FM757" s="259"/>
      <c r="FN757" s="259"/>
      <c r="FO757" s="259"/>
      <c r="FP757" s="259"/>
      <c r="FQ757" s="259"/>
      <c r="FR757" s="259"/>
      <c r="FS757" s="259"/>
      <c r="FT757" s="259"/>
      <c r="FU757" s="259"/>
      <c r="FV757" s="259"/>
      <c r="FW757" s="259"/>
      <c r="FX757" s="259"/>
      <c r="FY757" s="259"/>
      <c r="FZ757" s="259"/>
      <c r="GA757" s="259"/>
      <c r="GB757" s="259"/>
      <c r="GC757" s="259"/>
      <c r="GD757" s="259"/>
      <c r="GE757" s="259"/>
      <c r="GF757" s="259"/>
      <c r="GG757" s="259"/>
      <c r="GH757" s="259"/>
      <c r="GI757" s="259"/>
      <c r="GJ757" s="259"/>
      <c r="GK757" s="259"/>
      <c r="GL757" s="259"/>
      <c r="GM757" s="259"/>
      <c r="GN757" s="259"/>
      <c r="GO757" s="259"/>
      <c r="GP757" s="259"/>
      <c r="GQ757" s="259"/>
      <c r="GR757" s="259"/>
      <c r="GS757" s="259"/>
      <c r="GT757" s="259"/>
      <c r="GU757" s="259"/>
      <c r="GV757" s="259"/>
      <c r="GW757" s="259"/>
      <c r="GX757" s="259"/>
      <c r="GY757" s="259"/>
      <c r="GZ757" s="259"/>
      <c r="HA757" s="259"/>
      <c r="HB757" s="259"/>
      <c r="HC757" s="259"/>
      <c r="HD757" s="259"/>
      <c r="HE757" s="259"/>
      <c r="HF757" s="259"/>
      <c r="HG757" s="259"/>
      <c r="HH757" s="259"/>
      <c r="HI757" s="259"/>
      <c r="HJ757" s="259"/>
      <c r="HK757" s="259"/>
      <c r="HL757" s="259"/>
      <c r="HM757" s="259"/>
      <c r="HN757" s="259"/>
      <c r="HO757" s="259"/>
      <c r="HP757" s="259"/>
      <c r="HQ757" s="259"/>
      <c r="HR757" s="259"/>
      <c r="HS757" s="259"/>
      <c r="HT757" s="259"/>
      <c r="HU757" s="259"/>
      <c r="HV757" s="259"/>
      <c r="HW757" s="259"/>
      <c r="HX757" s="259"/>
      <c r="HY757" s="259"/>
      <c r="HZ757" s="259"/>
      <c r="IA757" s="259"/>
      <c r="IB757" s="259"/>
      <c r="IC757" s="259"/>
      <c r="ID757" s="259"/>
      <c r="IE757" s="259"/>
      <c r="IF757" s="259"/>
      <c r="IG757" s="259"/>
      <c r="IH757" s="259"/>
      <c r="II757" s="259"/>
      <c r="IJ757" s="259"/>
      <c r="IK757" s="259"/>
      <c r="IL757" s="259"/>
      <c r="IM757" s="259"/>
      <c r="IN757" s="259"/>
      <c r="IO757" s="259"/>
      <c r="IP757" s="259"/>
      <c r="IQ757" s="259"/>
      <c r="IR757" s="259"/>
      <c r="IS757" s="259"/>
      <c r="IT757" s="259"/>
      <c r="IU757" s="259"/>
      <c r="IV757" s="259"/>
      <c r="IW757" s="259"/>
      <c r="IX757" s="259"/>
      <c r="IY757" s="259"/>
      <c r="IZ757" s="259"/>
      <c r="JA757" s="259"/>
      <c r="JB757" s="259"/>
      <c r="JC757" s="259"/>
      <c r="JD757" s="259"/>
      <c r="JE757" s="259"/>
      <c r="JF757" s="259"/>
      <c r="JG757" s="259"/>
      <c r="JH757" s="259"/>
      <c r="JI757" s="259"/>
      <c r="JJ757" s="259"/>
      <c r="JK757" s="259"/>
      <c r="JL757" s="259"/>
      <c r="JM757" s="259"/>
      <c r="JN757" s="259"/>
      <c r="JO757" s="259"/>
      <c r="JP757" s="259"/>
      <c r="JQ757" s="259"/>
      <c r="JR757" s="259"/>
      <c r="JS757" s="259"/>
      <c r="JT757" s="259"/>
      <c r="JU757" s="259"/>
      <c r="JV757" s="259"/>
      <c r="JW757" s="259"/>
      <c r="JX757" s="259"/>
      <c r="JY757" s="259"/>
      <c r="JZ757" s="259"/>
      <c r="KA757" s="259"/>
      <c r="KB757" s="259"/>
      <c r="KC757" s="636"/>
      <c r="KD757" s="259"/>
      <c r="KE757" s="259"/>
      <c r="KF757" s="259"/>
      <c r="KG757" s="259"/>
      <c r="KH757" s="259"/>
      <c r="KI757" s="259"/>
    </row>
    <row r="758" spans="1:295" s="149" customFormat="1" hidden="1" x14ac:dyDescent="0.25">
      <c r="A758" s="559"/>
      <c r="B758" s="259"/>
      <c r="C758" s="259"/>
      <c r="D758" s="289"/>
      <c r="E758" s="289"/>
      <c r="F758" s="289"/>
      <c r="G758" s="255"/>
      <c r="H758" s="259"/>
      <c r="I758" s="259"/>
      <c r="J758" s="259"/>
      <c r="K758" s="259"/>
      <c r="L758" s="259"/>
      <c r="M758" s="259"/>
      <c r="N758" s="259"/>
      <c r="O758" s="259"/>
      <c r="P758" s="259"/>
      <c r="Q758" s="259"/>
      <c r="R758" s="259"/>
      <c r="S758" s="259"/>
      <c r="T758" s="259"/>
      <c r="U758" s="259"/>
      <c r="V758" s="259"/>
      <c r="W758" s="259"/>
      <c r="X758" s="259"/>
      <c r="Y758" s="259"/>
      <c r="Z758" s="259"/>
      <c r="AA758" s="259"/>
      <c r="AB758" s="259"/>
      <c r="AC758" s="259"/>
      <c r="AD758" s="259"/>
      <c r="AE758" s="259"/>
      <c r="AF758" s="259"/>
      <c r="AG758" s="259"/>
      <c r="AH758" s="259"/>
      <c r="AI758" s="259"/>
      <c r="AJ758" s="259"/>
      <c r="AK758" s="259"/>
      <c r="AL758" s="259"/>
      <c r="AM758" s="259"/>
      <c r="AN758" s="259"/>
      <c r="AO758" s="259"/>
      <c r="AP758" s="259"/>
      <c r="AQ758" s="259"/>
      <c r="AR758" s="259"/>
      <c r="AS758" s="259"/>
      <c r="AT758" s="259"/>
      <c r="AU758" s="259"/>
      <c r="AV758" s="259"/>
      <c r="AW758" s="259"/>
      <c r="AX758" s="259"/>
      <c r="AY758" s="259"/>
      <c r="AZ758" s="259"/>
      <c r="BA758" s="259"/>
      <c r="BB758" s="259"/>
      <c r="BC758" s="259"/>
      <c r="BD758" s="259"/>
      <c r="BE758" s="259"/>
      <c r="BF758" s="259"/>
      <c r="BG758" s="259"/>
      <c r="BH758" s="259"/>
      <c r="BI758" s="259"/>
      <c r="BJ758" s="259"/>
      <c r="BK758" s="259"/>
      <c r="BL758" s="259"/>
      <c r="BM758" s="259"/>
      <c r="BN758" s="259"/>
      <c r="BO758" s="259"/>
      <c r="BP758" s="259"/>
      <c r="BQ758" s="259"/>
      <c r="BR758" s="259"/>
      <c r="BS758" s="259"/>
      <c r="BT758" s="259"/>
      <c r="BU758" s="259"/>
      <c r="BV758" s="259"/>
      <c r="BW758" s="259"/>
      <c r="BX758" s="259"/>
      <c r="BY758" s="259"/>
      <c r="BZ758" s="259"/>
      <c r="CA758" s="259"/>
      <c r="CB758" s="259"/>
      <c r="CC758" s="259"/>
      <c r="CD758" s="259"/>
      <c r="CE758" s="259"/>
      <c r="CF758" s="259"/>
      <c r="CG758" s="259"/>
      <c r="CH758" s="259"/>
      <c r="CI758" s="259"/>
      <c r="CJ758" s="259"/>
      <c r="CK758" s="259"/>
      <c r="CL758" s="259"/>
      <c r="CM758" s="259"/>
      <c r="CN758" s="259"/>
      <c r="CO758" s="259"/>
      <c r="CP758" s="259"/>
      <c r="CQ758" s="259"/>
      <c r="CR758" s="259"/>
      <c r="CS758" s="259"/>
      <c r="CT758" s="259"/>
      <c r="CU758" s="259"/>
      <c r="CV758" s="259"/>
      <c r="CW758" s="259"/>
      <c r="CX758" s="259"/>
      <c r="CY758" s="259"/>
      <c r="CZ758" s="259"/>
      <c r="DA758" s="259"/>
      <c r="DB758" s="259"/>
      <c r="DC758" s="259"/>
      <c r="DD758" s="259"/>
      <c r="DE758" s="259"/>
      <c r="DF758" s="259"/>
      <c r="DG758" s="259"/>
      <c r="DH758" s="259"/>
      <c r="DI758" s="259"/>
      <c r="DJ758" s="259"/>
      <c r="DK758" s="259"/>
      <c r="DL758" s="259"/>
      <c r="DM758" s="259"/>
      <c r="DN758" s="259"/>
      <c r="DO758" s="259"/>
      <c r="DP758" s="259"/>
      <c r="DQ758" s="259"/>
      <c r="DR758" s="259"/>
      <c r="DS758" s="259"/>
      <c r="DT758" s="259"/>
      <c r="DU758" s="259"/>
      <c r="DV758" s="259"/>
      <c r="DW758" s="259"/>
      <c r="DX758" s="259"/>
      <c r="DY758" s="259"/>
      <c r="DZ758" s="259"/>
      <c r="EA758" s="259"/>
      <c r="EB758" s="259"/>
      <c r="EC758" s="259"/>
      <c r="ED758" s="259"/>
      <c r="EE758" s="259"/>
      <c r="EF758" s="259"/>
      <c r="EG758" s="259"/>
      <c r="EH758" s="259"/>
      <c r="EI758" s="259"/>
      <c r="EJ758" s="259"/>
      <c r="EK758" s="259"/>
      <c r="EL758" s="259"/>
      <c r="EM758" s="259"/>
      <c r="EN758" s="259"/>
      <c r="EO758" s="259"/>
      <c r="EP758" s="259"/>
      <c r="EQ758" s="259"/>
      <c r="ER758" s="259"/>
      <c r="ES758" s="259"/>
      <c r="ET758" s="259"/>
      <c r="EU758" s="259"/>
      <c r="EV758" s="259"/>
      <c r="EW758" s="259"/>
      <c r="EX758" s="259"/>
      <c r="EY758" s="259"/>
      <c r="EZ758" s="259"/>
      <c r="FA758" s="259"/>
      <c r="FB758" s="259"/>
      <c r="FC758" s="259"/>
      <c r="FD758" s="259"/>
      <c r="FE758" s="259"/>
      <c r="FF758" s="259"/>
      <c r="FG758" s="259"/>
      <c r="FH758" s="259"/>
      <c r="FI758" s="259"/>
      <c r="FJ758" s="259"/>
      <c r="FK758" s="259"/>
      <c r="FL758" s="259"/>
      <c r="FM758" s="259"/>
      <c r="FN758" s="259"/>
      <c r="FO758" s="259"/>
      <c r="FP758" s="259"/>
      <c r="FQ758" s="259"/>
      <c r="FR758" s="259"/>
      <c r="FS758" s="259"/>
      <c r="FT758" s="259"/>
      <c r="FU758" s="259"/>
      <c r="FV758" s="259"/>
      <c r="FW758" s="259"/>
      <c r="FX758" s="259"/>
      <c r="FY758" s="259"/>
      <c r="FZ758" s="259"/>
      <c r="GA758" s="259"/>
      <c r="GB758" s="259"/>
      <c r="GC758" s="259"/>
      <c r="GD758" s="259"/>
      <c r="GE758" s="259"/>
      <c r="GF758" s="259"/>
      <c r="GG758" s="259"/>
      <c r="GH758" s="259"/>
      <c r="GI758" s="259"/>
      <c r="GJ758" s="259"/>
      <c r="GK758" s="259"/>
      <c r="GL758" s="259"/>
      <c r="GM758" s="259"/>
      <c r="GN758" s="259"/>
      <c r="GO758" s="259"/>
      <c r="GP758" s="259"/>
      <c r="GQ758" s="259"/>
      <c r="GR758" s="259"/>
      <c r="GS758" s="259"/>
      <c r="GT758" s="259"/>
      <c r="GU758" s="259"/>
      <c r="GV758" s="259"/>
      <c r="GW758" s="259"/>
      <c r="GX758" s="259"/>
      <c r="GY758" s="259"/>
      <c r="GZ758" s="259"/>
      <c r="HA758" s="259"/>
      <c r="HB758" s="259"/>
      <c r="HC758" s="259"/>
      <c r="HD758" s="259"/>
      <c r="HE758" s="259"/>
      <c r="HF758" s="259"/>
      <c r="HG758" s="259"/>
      <c r="HH758" s="259"/>
      <c r="HI758" s="259"/>
      <c r="HJ758" s="259"/>
      <c r="HK758" s="259"/>
      <c r="HL758" s="259"/>
      <c r="HM758" s="259"/>
      <c r="HN758" s="259"/>
      <c r="HO758" s="259"/>
      <c r="HP758" s="259"/>
      <c r="HQ758" s="259"/>
      <c r="HR758" s="259"/>
      <c r="HS758" s="259"/>
      <c r="HT758" s="259"/>
      <c r="HU758" s="259"/>
      <c r="HV758" s="259"/>
      <c r="HW758" s="259"/>
      <c r="HX758" s="259"/>
      <c r="HY758" s="259"/>
      <c r="HZ758" s="259"/>
      <c r="IA758" s="259"/>
      <c r="IB758" s="259"/>
      <c r="IC758" s="259"/>
      <c r="ID758" s="259"/>
      <c r="IE758" s="259"/>
      <c r="IF758" s="259"/>
      <c r="IG758" s="259"/>
      <c r="IH758" s="259"/>
      <c r="II758" s="259"/>
      <c r="IJ758" s="259"/>
      <c r="IK758" s="259"/>
      <c r="IL758" s="259"/>
      <c r="IM758" s="259"/>
      <c r="IN758" s="259"/>
      <c r="IO758" s="259"/>
      <c r="IP758" s="259"/>
      <c r="IQ758" s="259"/>
      <c r="IR758" s="259"/>
      <c r="IS758" s="259"/>
      <c r="IT758" s="259"/>
      <c r="IU758" s="259"/>
      <c r="IV758" s="259"/>
      <c r="IW758" s="259"/>
      <c r="IX758" s="259"/>
      <c r="IY758" s="259"/>
      <c r="IZ758" s="259"/>
      <c r="JA758" s="259"/>
      <c r="JB758" s="259"/>
      <c r="JC758" s="259"/>
      <c r="JD758" s="259"/>
      <c r="JE758" s="259"/>
      <c r="JF758" s="259"/>
      <c r="JG758" s="259"/>
      <c r="JH758" s="259"/>
      <c r="JI758" s="259"/>
      <c r="JJ758" s="259"/>
      <c r="JK758" s="259"/>
      <c r="JL758" s="259"/>
      <c r="JM758" s="259"/>
      <c r="JN758" s="259"/>
      <c r="JO758" s="259"/>
      <c r="JP758" s="259"/>
      <c r="JQ758" s="259"/>
      <c r="JR758" s="259"/>
      <c r="JS758" s="259"/>
      <c r="JT758" s="259"/>
      <c r="JU758" s="259"/>
      <c r="JV758" s="259"/>
      <c r="JW758" s="259"/>
      <c r="JX758" s="259"/>
      <c r="JY758" s="259"/>
      <c r="JZ758" s="259"/>
      <c r="KA758" s="259"/>
      <c r="KB758" s="259"/>
      <c r="KC758" s="636"/>
      <c r="KD758" s="259"/>
      <c r="KE758" s="259"/>
      <c r="KF758" s="259"/>
      <c r="KG758" s="259"/>
      <c r="KH758" s="259"/>
      <c r="KI758" s="259"/>
    </row>
    <row r="759" spans="1:295" s="149" customFormat="1" hidden="1" x14ac:dyDescent="0.25">
      <c r="A759" s="559"/>
      <c r="B759" s="259"/>
      <c r="C759" s="259"/>
      <c r="D759" s="289"/>
      <c r="E759" s="289"/>
      <c r="F759" s="289"/>
      <c r="G759" s="255"/>
      <c r="H759" s="259"/>
      <c r="I759" s="259"/>
      <c r="J759" s="259"/>
      <c r="K759" s="259"/>
      <c r="L759" s="259"/>
      <c r="M759" s="259"/>
      <c r="N759" s="259"/>
      <c r="O759" s="259"/>
      <c r="P759" s="259"/>
      <c r="Q759" s="259"/>
      <c r="R759" s="259"/>
      <c r="S759" s="259"/>
      <c r="T759" s="259"/>
      <c r="U759" s="259"/>
      <c r="V759" s="259"/>
      <c r="W759" s="259"/>
      <c r="X759" s="259"/>
      <c r="Y759" s="259"/>
      <c r="Z759" s="259"/>
      <c r="AA759" s="259"/>
      <c r="AB759" s="259"/>
      <c r="AC759" s="259"/>
      <c r="AD759" s="259"/>
      <c r="AE759" s="259"/>
      <c r="AF759" s="259"/>
      <c r="AG759" s="259"/>
      <c r="AH759" s="259"/>
      <c r="AI759" s="259"/>
      <c r="AJ759" s="259"/>
      <c r="AK759" s="259"/>
      <c r="AL759" s="259"/>
      <c r="AM759" s="259"/>
      <c r="AN759" s="259"/>
      <c r="AO759" s="259"/>
      <c r="AP759" s="259"/>
      <c r="AQ759" s="259"/>
      <c r="AR759" s="259"/>
      <c r="AS759" s="259"/>
      <c r="AT759" s="259"/>
      <c r="AU759" s="259"/>
      <c r="AV759" s="259"/>
      <c r="AW759" s="259"/>
      <c r="AX759" s="259"/>
      <c r="AY759" s="259"/>
      <c r="AZ759" s="259"/>
      <c r="BA759" s="259"/>
      <c r="BB759" s="259"/>
      <c r="BC759" s="259"/>
      <c r="BD759" s="259"/>
      <c r="BE759" s="259"/>
      <c r="BF759" s="259"/>
      <c r="BG759" s="259"/>
      <c r="BH759" s="259"/>
      <c r="BI759" s="259"/>
      <c r="BJ759" s="259"/>
      <c r="BK759" s="259"/>
      <c r="BL759" s="259"/>
      <c r="BM759" s="259"/>
      <c r="BN759" s="259"/>
      <c r="BO759" s="259"/>
      <c r="BP759" s="259"/>
      <c r="BQ759" s="259"/>
      <c r="BR759" s="259"/>
      <c r="BS759" s="259"/>
      <c r="BT759" s="259"/>
      <c r="BU759" s="259"/>
      <c r="BV759" s="259"/>
      <c r="BW759" s="259"/>
      <c r="BX759" s="259"/>
      <c r="BY759" s="259"/>
      <c r="BZ759" s="259"/>
      <c r="CA759" s="259"/>
      <c r="CB759" s="259"/>
      <c r="CC759" s="259"/>
      <c r="CD759" s="259"/>
      <c r="CE759" s="259"/>
      <c r="CF759" s="259"/>
      <c r="CG759" s="259"/>
      <c r="CH759" s="259"/>
      <c r="CI759" s="259"/>
      <c r="CJ759" s="259"/>
      <c r="CK759" s="259"/>
      <c r="CL759" s="259"/>
      <c r="CM759" s="259"/>
      <c r="CN759" s="259"/>
      <c r="CO759" s="259"/>
      <c r="CP759" s="259"/>
      <c r="CQ759" s="259"/>
      <c r="CR759" s="259"/>
      <c r="CS759" s="259"/>
      <c r="CT759" s="259"/>
      <c r="CU759" s="259"/>
      <c r="CV759" s="259"/>
      <c r="CW759" s="259"/>
      <c r="CX759" s="259"/>
      <c r="CY759" s="259"/>
      <c r="CZ759" s="259"/>
      <c r="DA759" s="259"/>
      <c r="DB759" s="259"/>
      <c r="DC759" s="259"/>
      <c r="DD759" s="259"/>
      <c r="DE759" s="259"/>
      <c r="DF759" s="259"/>
      <c r="DG759" s="259"/>
      <c r="DH759" s="259"/>
      <c r="DI759" s="259"/>
      <c r="DJ759" s="259"/>
      <c r="DK759" s="259"/>
      <c r="DL759" s="259"/>
      <c r="DM759" s="259"/>
      <c r="DN759" s="259"/>
      <c r="DO759" s="259"/>
      <c r="DP759" s="259"/>
      <c r="DQ759" s="259"/>
      <c r="DR759" s="259"/>
      <c r="DS759" s="259"/>
      <c r="DT759" s="259"/>
      <c r="DU759" s="259"/>
      <c r="DV759" s="259"/>
      <c r="DW759" s="259"/>
      <c r="DX759" s="259"/>
      <c r="DY759" s="259"/>
      <c r="DZ759" s="259"/>
      <c r="EA759" s="259"/>
      <c r="EB759" s="259"/>
      <c r="EC759" s="259"/>
      <c r="ED759" s="259"/>
      <c r="EE759" s="259"/>
      <c r="EF759" s="259"/>
      <c r="EG759" s="259"/>
      <c r="EH759" s="259"/>
      <c r="EI759" s="259"/>
      <c r="EJ759" s="259"/>
      <c r="EK759" s="259"/>
      <c r="EL759" s="259"/>
      <c r="EM759" s="259"/>
      <c r="EN759" s="259"/>
      <c r="EO759" s="259"/>
      <c r="EP759" s="259"/>
      <c r="EQ759" s="259"/>
      <c r="ER759" s="259"/>
      <c r="ES759" s="259"/>
      <c r="ET759" s="259"/>
      <c r="EU759" s="259"/>
      <c r="EV759" s="259"/>
      <c r="EW759" s="259"/>
      <c r="EX759" s="259"/>
      <c r="EY759" s="259"/>
      <c r="EZ759" s="259"/>
      <c r="FA759" s="259"/>
      <c r="FB759" s="259"/>
      <c r="FC759" s="259"/>
      <c r="FD759" s="259"/>
      <c r="FE759" s="259"/>
      <c r="FF759" s="259"/>
      <c r="FG759" s="259"/>
      <c r="FH759" s="259"/>
      <c r="FI759" s="259"/>
      <c r="FJ759" s="259"/>
      <c r="FK759" s="259"/>
      <c r="FL759" s="259"/>
      <c r="FM759" s="259"/>
      <c r="FN759" s="259"/>
      <c r="FO759" s="259"/>
      <c r="FP759" s="259"/>
      <c r="FQ759" s="259"/>
      <c r="FR759" s="259"/>
      <c r="FS759" s="259"/>
      <c r="FT759" s="259"/>
      <c r="FU759" s="259"/>
      <c r="FV759" s="259"/>
      <c r="FW759" s="259"/>
      <c r="FX759" s="259"/>
      <c r="FY759" s="259"/>
      <c r="FZ759" s="259"/>
      <c r="GA759" s="259"/>
      <c r="GB759" s="259"/>
      <c r="GC759" s="259"/>
      <c r="GD759" s="259"/>
      <c r="GE759" s="259"/>
      <c r="GF759" s="259"/>
      <c r="GG759" s="259"/>
      <c r="GH759" s="259"/>
      <c r="GI759" s="259"/>
      <c r="GJ759" s="259"/>
      <c r="GK759" s="259"/>
      <c r="GL759" s="259"/>
      <c r="GM759" s="259"/>
      <c r="GN759" s="259"/>
      <c r="GO759" s="259"/>
      <c r="GP759" s="259"/>
      <c r="GQ759" s="259"/>
      <c r="GR759" s="259"/>
      <c r="GS759" s="259"/>
      <c r="GT759" s="259"/>
      <c r="GU759" s="259"/>
      <c r="GV759" s="259"/>
      <c r="GW759" s="259"/>
      <c r="GX759" s="259"/>
      <c r="GY759" s="259"/>
      <c r="GZ759" s="259"/>
      <c r="HA759" s="259"/>
      <c r="HB759" s="259"/>
      <c r="HC759" s="259"/>
      <c r="HD759" s="259"/>
      <c r="HE759" s="259"/>
      <c r="HF759" s="259"/>
      <c r="HG759" s="259"/>
      <c r="HH759" s="259"/>
      <c r="HI759" s="259"/>
      <c r="HJ759" s="259"/>
      <c r="HK759" s="259"/>
      <c r="HL759" s="259"/>
      <c r="HM759" s="259"/>
      <c r="HN759" s="259"/>
      <c r="HO759" s="259"/>
      <c r="HP759" s="259"/>
      <c r="HQ759" s="259"/>
      <c r="HR759" s="259"/>
      <c r="HS759" s="259"/>
      <c r="HT759" s="259"/>
      <c r="HU759" s="259"/>
      <c r="HV759" s="259"/>
      <c r="HW759" s="259"/>
      <c r="HX759" s="259"/>
      <c r="HY759" s="259"/>
      <c r="HZ759" s="259"/>
      <c r="IA759" s="259"/>
      <c r="IB759" s="259"/>
      <c r="IC759" s="259"/>
      <c r="ID759" s="259"/>
      <c r="IE759" s="259"/>
      <c r="IF759" s="259"/>
      <c r="IG759" s="259"/>
      <c r="IH759" s="259"/>
      <c r="II759" s="259"/>
      <c r="IJ759" s="259"/>
      <c r="IK759" s="259"/>
      <c r="IL759" s="259"/>
      <c r="IM759" s="259"/>
      <c r="IN759" s="259"/>
      <c r="IO759" s="259"/>
      <c r="IP759" s="259"/>
      <c r="IQ759" s="259"/>
      <c r="IR759" s="259"/>
      <c r="IS759" s="259"/>
      <c r="IT759" s="259"/>
      <c r="IU759" s="259"/>
      <c r="IV759" s="259"/>
      <c r="IW759" s="259"/>
      <c r="IX759" s="259"/>
      <c r="IY759" s="259"/>
      <c r="IZ759" s="259"/>
      <c r="JA759" s="259"/>
      <c r="JB759" s="259"/>
      <c r="JC759" s="259"/>
      <c r="JD759" s="259"/>
      <c r="JE759" s="259"/>
      <c r="JF759" s="259"/>
      <c r="JG759" s="259"/>
      <c r="JH759" s="259"/>
      <c r="JI759" s="259"/>
      <c r="JJ759" s="259"/>
      <c r="JK759" s="259"/>
      <c r="JL759" s="259"/>
      <c r="JM759" s="259"/>
      <c r="JN759" s="259"/>
      <c r="JO759" s="259"/>
      <c r="JP759" s="259"/>
      <c r="JQ759" s="259"/>
      <c r="JR759" s="259"/>
      <c r="JS759" s="259"/>
      <c r="JT759" s="259"/>
      <c r="JU759" s="259"/>
      <c r="JV759" s="259"/>
      <c r="JW759" s="259"/>
      <c r="JX759" s="259"/>
      <c r="JY759" s="259"/>
      <c r="JZ759" s="259"/>
      <c r="KA759" s="259"/>
      <c r="KB759" s="259"/>
      <c r="KC759" s="636"/>
      <c r="KD759" s="259"/>
      <c r="KE759" s="259"/>
      <c r="KF759" s="259"/>
      <c r="KG759" s="259"/>
      <c r="KH759" s="259"/>
      <c r="KI759" s="259"/>
    </row>
    <row r="760" spans="1:295" s="149" customFormat="1" hidden="1" x14ac:dyDescent="0.25">
      <c r="A760" s="559"/>
      <c r="B760" s="259"/>
      <c r="C760" s="259"/>
      <c r="D760" s="289"/>
      <c r="E760" s="289"/>
      <c r="F760" s="289"/>
      <c r="G760" s="255"/>
      <c r="H760" s="259"/>
      <c r="I760" s="259"/>
      <c r="J760" s="259"/>
      <c r="K760" s="259"/>
      <c r="L760" s="259"/>
      <c r="M760" s="259"/>
      <c r="N760" s="259"/>
      <c r="O760" s="259"/>
      <c r="P760" s="259"/>
      <c r="Q760" s="259"/>
      <c r="R760" s="259"/>
      <c r="S760" s="259"/>
      <c r="T760" s="259"/>
      <c r="U760" s="259"/>
      <c r="V760" s="259"/>
      <c r="W760" s="259"/>
      <c r="X760" s="259"/>
      <c r="Y760" s="259"/>
      <c r="Z760" s="259"/>
      <c r="AA760" s="259"/>
      <c r="AB760" s="259"/>
      <c r="AC760" s="259"/>
      <c r="AD760" s="259"/>
      <c r="AE760" s="259"/>
      <c r="AF760" s="259"/>
      <c r="AG760" s="259"/>
      <c r="AH760" s="259"/>
      <c r="AI760" s="259"/>
      <c r="AJ760" s="259"/>
      <c r="AK760" s="259"/>
      <c r="AL760" s="259"/>
      <c r="AM760" s="259"/>
      <c r="AN760" s="259"/>
      <c r="AO760" s="259"/>
      <c r="AP760" s="259"/>
      <c r="AQ760" s="259"/>
      <c r="AR760" s="259"/>
      <c r="AS760" s="259"/>
      <c r="AT760" s="259"/>
      <c r="AU760" s="259"/>
      <c r="AV760" s="259"/>
      <c r="AW760" s="259"/>
      <c r="AX760" s="259"/>
      <c r="AY760" s="259"/>
      <c r="AZ760" s="259"/>
      <c r="BA760" s="259"/>
      <c r="BB760" s="259"/>
      <c r="BC760" s="259"/>
      <c r="BD760" s="259"/>
      <c r="BE760" s="259"/>
      <c r="BF760" s="259"/>
      <c r="BG760" s="259"/>
      <c r="BH760" s="259"/>
      <c r="BI760" s="259"/>
      <c r="BJ760" s="259"/>
      <c r="BK760" s="259"/>
      <c r="BL760" s="259"/>
      <c r="BM760" s="259"/>
      <c r="BN760" s="259"/>
      <c r="BO760" s="259"/>
      <c r="BP760" s="259"/>
      <c r="BQ760" s="259"/>
      <c r="BR760" s="259"/>
      <c r="BS760" s="259"/>
      <c r="BT760" s="259"/>
      <c r="BU760" s="259"/>
      <c r="BV760" s="259"/>
      <c r="BW760" s="259"/>
      <c r="BX760" s="259"/>
      <c r="BY760" s="259"/>
      <c r="BZ760" s="259"/>
      <c r="CA760" s="259"/>
      <c r="CB760" s="259"/>
      <c r="CC760" s="259"/>
      <c r="CD760" s="259"/>
      <c r="CE760" s="259"/>
      <c r="CF760" s="259"/>
      <c r="CG760" s="259"/>
      <c r="CH760" s="259"/>
      <c r="CI760" s="259"/>
      <c r="CJ760" s="259"/>
      <c r="CK760" s="259"/>
      <c r="CL760" s="259"/>
      <c r="CM760" s="259"/>
      <c r="CN760" s="259"/>
      <c r="CO760" s="259"/>
      <c r="CP760" s="259"/>
      <c r="CQ760" s="259"/>
      <c r="CR760" s="259"/>
      <c r="CS760" s="259"/>
      <c r="CT760" s="259"/>
      <c r="CU760" s="259"/>
      <c r="CV760" s="259"/>
      <c r="CW760" s="259"/>
      <c r="CX760" s="259"/>
      <c r="CY760" s="259"/>
      <c r="CZ760" s="259"/>
      <c r="DA760" s="259"/>
      <c r="DB760" s="259"/>
      <c r="DC760" s="259"/>
      <c r="DD760" s="259"/>
      <c r="DE760" s="259"/>
      <c r="DF760" s="259"/>
      <c r="DG760" s="259"/>
      <c r="DH760" s="259"/>
      <c r="DI760" s="259"/>
      <c r="DJ760" s="259"/>
      <c r="DK760" s="259"/>
      <c r="DL760" s="259"/>
      <c r="DM760" s="259"/>
      <c r="DN760" s="259"/>
      <c r="DO760" s="259"/>
      <c r="DP760" s="259"/>
      <c r="DQ760" s="259"/>
      <c r="DR760" s="259"/>
      <c r="DS760" s="259"/>
      <c r="DT760" s="259"/>
      <c r="DU760" s="259"/>
      <c r="DV760" s="259"/>
      <c r="DW760" s="259"/>
      <c r="DX760" s="259"/>
      <c r="DY760" s="259"/>
      <c r="DZ760" s="259"/>
      <c r="EA760" s="259"/>
      <c r="EB760" s="259"/>
      <c r="EC760" s="259"/>
      <c r="ED760" s="259"/>
      <c r="EE760" s="259"/>
      <c r="EF760" s="259"/>
      <c r="EG760" s="259"/>
      <c r="EH760" s="259"/>
      <c r="EI760" s="259"/>
      <c r="EJ760" s="259"/>
      <c r="EK760" s="259"/>
      <c r="EL760" s="259"/>
      <c r="EM760" s="259"/>
      <c r="EN760" s="259"/>
      <c r="EO760" s="259"/>
      <c r="EP760" s="259"/>
      <c r="EQ760" s="259"/>
      <c r="ER760" s="259"/>
      <c r="ES760" s="259"/>
      <c r="ET760" s="259"/>
      <c r="EU760" s="259"/>
      <c r="EV760" s="259"/>
      <c r="EW760" s="259"/>
      <c r="EX760" s="259"/>
      <c r="EY760" s="259"/>
      <c r="EZ760" s="259"/>
      <c r="FA760" s="259"/>
      <c r="FB760" s="259"/>
      <c r="FC760" s="259"/>
      <c r="FD760" s="259"/>
      <c r="FE760" s="259"/>
      <c r="FF760" s="259"/>
      <c r="FG760" s="259"/>
      <c r="FH760" s="259"/>
      <c r="FI760" s="259"/>
      <c r="FJ760" s="259"/>
      <c r="FK760" s="259"/>
      <c r="FL760" s="259"/>
      <c r="FM760" s="259"/>
      <c r="FN760" s="259"/>
      <c r="FO760" s="259"/>
      <c r="FP760" s="259"/>
      <c r="FQ760" s="259"/>
      <c r="FR760" s="259"/>
      <c r="FS760" s="259"/>
      <c r="FT760" s="259"/>
      <c r="FU760" s="259"/>
      <c r="FV760" s="259"/>
      <c r="FW760" s="259"/>
      <c r="FX760" s="259"/>
      <c r="FY760" s="259"/>
      <c r="FZ760" s="259"/>
      <c r="GA760" s="259"/>
      <c r="GB760" s="259"/>
      <c r="GC760" s="259"/>
      <c r="GD760" s="259"/>
      <c r="GE760" s="259"/>
      <c r="GF760" s="259"/>
      <c r="GG760" s="259"/>
      <c r="GH760" s="259"/>
      <c r="GI760" s="259"/>
      <c r="GJ760" s="259"/>
      <c r="GK760" s="259"/>
      <c r="GL760" s="259"/>
      <c r="GM760" s="259"/>
      <c r="GN760" s="259"/>
      <c r="GO760" s="259"/>
      <c r="GP760" s="259"/>
      <c r="GQ760" s="259"/>
      <c r="GR760" s="259"/>
      <c r="GS760" s="259"/>
      <c r="GT760" s="259"/>
      <c r="GU760" s="259"/>
      <c r="GV760" s="259"/>
      <c r="GW760" s="259"/>
      <c r="GX760" s="259"/>
      <c r="GY760" s="259"/>
      <c r="GZ760" s="259"/>
      <c r="HA760" s="259"/>
      <c r="HB760" s="259"/>
      <c r="HC760" s="259"/>
      <c r="HD760" s="259"/>
      <c r="HE760" s="259"/>
      <c r="HF760" s="259"/>
      <c r="HG760" s="259"/>
      <c r="HH760" s="259"/>
      <c r="HI760" s="259"/>
      <c r="HJ760" s="259"/>
      <c r="HK760" s="259"/>
      <c r="HL760" s="259"/>
      <c r="HM760" s="259"/>
      <c r="HN760" s="259"/>
      <c r="HO760" s="259"/>
      <c r="HP760" s="259"/>
      <c r="HQ760" s="259"/>
      <c r="HR760" s="259"/>
      <c r="HS760" s="259"/>
      <c r="HT760" s="259"/>
      <c r="HU760" s="259"/>
      <c r="HV760" s="259"/>
      <c r="HW760" s="259"/>
      <c r="HX760" s="259"/>
      <c r="HY760" s="259"/>
      <c r="HZ760" s="259"/>
      <c r="IA760" s="259"/>
      <c r="IB760" s="259"/>
      <c r="IC760" s="259"/>
      <c r="ID760" s="259"/>
      <c r="IE760" s="259"/>
      <c r="IF760" s="259"/>
      <c r="IG760" s="259"/>
      <c r="IH760" s="259"/>
      <c r="II760" s="259"/>
      <c r="IJ760" s="259"/>
      <c r="IK760" s="259"/>
      <c r="IL760" s="259"/>
      <c r="IM760" s="259"/>
      <c r="IN760" s="259"/>
      <c r="IO760" s="259"/>
      <c r="IP760" s="259"/>
      <c r="IQ760" s="259"/>
      <c r="IR760" s="259"/>
      <c r="IS760" s="259"/>
      <c r="IT760" s="259"/>
      <c r="IU760" s="259"/>
      <c r="IV760" s="259"/>
      <c r="IW760" s="259"/>
      <c r="IX760" s="259"/>
      <c r="IY760" s="259"/>
      <c r="IZ760" s="259"/>
      <c r="JA760" s="259"/>
      <c r="JB760" s="259"/>
      <c r="JC760" s="259"/>
      <c r="JD760" s="259"/>
      <c r="JE760" s="259"/>
      <c r="JF760" s="259"/>
      <c r="JG760" s="259"/>
      <c r="JH760" s="259"/>
      <c r="JI760" s="259"/>
      <c r="JJ760" s="259"/>
      <c r="JK760" s="259"/>
      <c r="JL760" s="259"/>
      <c r="JM760" s="259"/>
      <c r="JN760" s="259"/>
      <c r="JO760" s="259"/>
      <c r="JP760" s="259"/>
      <c r="JQ760" s="259"/>
      <c r="JR760" s="259"/>
      <c r="JS760" s="259"/>
      <c r="JT760" s="259"/>
      <c r="JU760" s="259"/>
      <c r="JV760" s="259"/>
      <c r="JW760" s="259"/>
      <c r="JX760" s="259"/>
      <c r="JY760" s="259"/>
      <c r="JZ760" s="259"/>
      <c r="KA760" s="259"/>
      <c r="KB760" s="259"/>
      <c r="KC760" s="636"/>
      <c r="KD760" s="259"/>
      <c r="KE760" s="259"/>
      <c r="KF760" s="259"/>
      <c r="KG760" s="259"/>
      <c r="KH760" s="259"/>
      <c r="KI760" s="259"/>
    </row>
    <row r="761" spans="1:295" s="149" customFormat="1" hidden="1" x14ac:dyDescent="0.25">
      <c r="A761" s="559"/>
      <c r="B761" s="259"/>
      <c r="C761" s="259"/>
      <c r="D761" s="289"/>
      <c r="E761" s="289"/>
      <c r="F761" s="289"/>
      <c r="G761" s="255"/>
      <c r="H761" s="259"/>
      <c r="I761" s="259"/>
      <c r="J761" s="259"/>
      <c r="K761" s="259"/>
      <c r="L761" s="259"/>
      <c r="M761" s="259"/>
      <c r="N761" s="259"/>
      <c r="O761" s="259"/>
      <c r="P761" s="259"/>
      <c r="Q761" s="259"/>
      <c r="R761" s="259"/>
      <c r="S761" s="259"/>
      <c r="T761" s="259"/>
      <c r="U761" s="259"/>
      <c r="V761" s="259"/>
      <c r="W761" s="259"/>
      <c r="X761" s="259"/>
      <c r="Y761" s="259"/>
      <c r="Z761" s="259"/>
      <c r="AA761" s="259"/>
      <c r="AB761" s="259"/>
      <c r="AC761" s="259"/>
      <c r="AD761" s="259"/>
      <c r="AE761" s="259"/>
      <c r="AF761" s="259"/>
      <c r="AG761" s="259"/>
      <c r="AH761" s="259"/>
      <c r="AI761" s="259"/>
      <c r="AJ761" s="259"/>
      <c r="AK761" s="259"/>
      <c r="AL761" s="259"/>
      <c r="AM761" s="259"/>
      <c r="AN761" s="259"/>
      <c r="AO761" s="259"/>
      <c r="AP761" s="259"/>
      <c r="AQ761" s="259"/>
      <c r="AR761" s="259"/>
      <c r="AS761" s="259"/>
      <c r="AT761" s="259"/>
      <c r="AU761" s="259"/>
      <c r="AV761" s="259"/>
      <c r="AW761" s="259"/>
      <c r="AX761" s="259"/>
      <c r="AY761" s="259"/>
      <c r="AZ761" s="259"/>
      <c r="BA761" s="259"/>
      <c r="BB761" s="259"/>
      <c r="BC761" s="259"/>
      <c r="BD761" s="259"/>
      <c r="BE761" s="259"/>
      <c r="BF761" s="259"/>
      <c r="BG761" s="259"/>
      <c r="BH761" s="259"/>
      <c r="BI761" s="259"/>
      <c r="BJ761" s="259"/>
      <c r="BK761" s="259"/>
      <c r="BL761" s="259"/>
      <c r="BM761" s="259"/>
      <c r="BN761" s="259"/>
      <c r="BO761" s="259"/>
      <c r="BP761" s="259"/>
      <c r="BQ761" s="259"/>
      <c r="BR761" s="259"/>
      <c r="BS761" s="259"/>
      <c r="BT761" s="259"/>
      <c r="BU761" s="259"/>
      <c r="BV761" s="259"/>
      <c r="BW761" s="259"/>
      <c r="BX761" s="259"/>
      <c r="BY761" s="259"/>
      <c r="BZ761" s="259"/>
      <c r="CA761" s="259"/>
      <c r="CB761" s="259"/>
      <c r="CC761" s="259"/>
      <c r="CD761" s="259"/>
      <c r="CE761" s="259"/>
      <c r="CF761" s="259"/>
      <c r="CG761" s="259"/>
      <c r="CH761" s="259"/>
      <c r="CI761" s="259"/>
      <c r="CJ761" s="259"/>
      <c r="CK761" s="259"/>
      <c r="CL761" s="259"/>
      <c r="CM761" s="259"/>
      <c r="CN761" s="259"/>
      <c r="CO761" s="259"/>
      <c r="CP761" s="259"/>
      <c r="CQ761" s="259"/>
      <c r="CR761" s="259"/>
      <c r="CS761" s="259"/>
      <c r="CT761" s="259"/>
      <c r="CU761" s="259"/>
      <c r="CV761" s="259"/>
      <c r="CW761" s="259"/>
      <c r="CX761" s="259"/>
      <c r="CY761" s="259"/>
      <c r="CZ761" s="259"/>
      <c r="DA761" s="259"/>
      <c r="DB761" s="259"/>
      <c r="DC761" s="259"/>
      <c r="DD761" s="259"/>
      <c r="DE761" s="259"/>
      <c r="DF761" s="259"/>
      <c r="DG761" s="259"/>
      <c r="DH761" s="259"/>
      <c r="DI761" s="259"/>
      <c r="DJ761" s="259"/>
      <c r="DK761" s="259"/>
      <c r="DL761" s="259"/>
      <c r="DM761" s="259"/>
      <c r="DN761" s="259"/>
      <c r="DO761" s="259"/>
      <c r="DP761" s="259"/>
      <c r="DQ761" s="259"/>
      <c r="DR761" s="259"/>
      <c r="DS761" s="259"/>
      <c r="DT761" s="259"/>
      <c r="DU761" s="259"/>
      <c r="DV761" s="259"/>
      <c r="DW761" s="259"/>
      <c r="DX761" s="259"/>
      <c r="DY761" s="259"/>
      <c r="DZ761" s="259"/>
      <c r="EA761" s="259"/>
      <c r="EB761" s="259"/>
      <c r="EC761" s="259"/>
      <c r="ED761" s="259"/>
      <c r="EE761" s="259"/>
      <c r="EF761" s="259"/>
      <c r="EG761" s="259"/>
      <c r="EH761" s="259"/>
      <c r="EI761" s="259"/>
      <c r="EJ761" s="259"/>
      <c r="EK761" s="259"/>
      <c r="EL761" s="259"/>
      <c r="EM761" s="259"/>
      <c r="EN761" s="259"/>
      <c r="EO761" s="259"/>
      <c r="EP761" s="259"/>
      <c r="EQ761" s="259"/>
      <c r="ER761" s="259"/>
      <c r="ES761" s="259"/>
      <c r="ET761" s="259"/>
      <c r="EU761" s="259"/>
      <c r="EV761" s="259"/>
      <c r="EW761" s="259"/>
      <c r="EX761" s="259"/>
      <c r="EY761" s="259"/>
      <c r="EZ761" s="259"/>
      <c r="FA761" s="259"/>
      <c r="FB761" s="259"/>
      <c r="FC761" s="259"/>
      <c r="FD761" s="259"/>
      <c r="FE761" s="259"/>
      <c r="FF761" s="259"/>
      <c r="FG761" s="259"/>
      <c r="FH761" s="259"/>
      <c r="FI761" s="259"/>
      <c r="FJ761" s="259"/>
      <c r="FK761" s="259"/>
      <c r="FL761" s="259"/>
      <c r="FM761" s="259"/>
      <c r="FN761" s="259"/>
      <c r="FO761" s="259"/>
      <c r="FP761" s="259"/>
      <c r="FQ761" s="259"/>
      <c r="FR761" s="259"/>
      <c r="FS761" s="259"/>
      <c r="FT761" s="259"/>
      <c r="FU761" s="259"/>
      <c r="FV761" s="259"/>
      <c r="FW761" s="259"/>
      <c r="FX761" s="259"/>
      <c r="FY761" s="259"/>
      <c r="FZ761" s="259"/>
      <c r="GA761" s="259"/>
      <c r="GB761" s="259"/>
      <c r="GC761" s="259"/>
      <c r="GD761" s="259"/>
      <c r="GE761" s="259"/>
      <c r="GF761" s="259"/>
      <c r="GG761" s="259"/>
      <c r="GH761" s="259"/>
      <c r="GI761" s="259"/>
      <c r="GJ761" s="259"/>
      <c r="GK761" s="259"/>
      <c r="GL761" s="259"/>
      <c r="GM761" s="259"/>
      <c r="GN761" s="259"/>
      <c r="GO761" s="259"/>
      <c r="GP761" s="259"/>
      <c r="GQ761" s="259"/>
      <c r="GR761" s="259"/>
      <c r="GS761" s="259"/>
      <c r="GT761" s="259"/>
      <c r="GU761" s="259"/>
      <c r="GV761" s="259"/>
      <c r="GW761" s="259"/>
      <c r="GX761" s="259"/>
      <c r="GY761" s="259"/>
      <c r="GZ761" s="259"/>
      <c r="HA761" s="259"/>
      <c r="HB761" s="259"/>
      <c r="HC761" s="259"/>
      <c r="HD761" s="259"/>
      <c r="HE761" s="259"/>
      <c r="HF761" s="259"/>
      <c r="HG761" s="259"/>
      <c r="HH761" s="259"/>
      <c r="HI761" s="259"/>
      <c r="HJ761" s="259"/>
      <c r="HK761" s="259"/>
      <c r="HL761" s="259"/>
      <c r="HM761" s="259"/>
      <c r="HN761" s="259"/>
      <c r="HO761" s="259"/>
      <c r="HP761" s="259"/>
      <c r="HQ761" s="259"/>
      <c r="HR761" s="259"/>
      <c r="HS761" s="259"/>
      <c r="HT761" s="259"/>
      <c r="HU761" s="259"/>
      <c r="HV761" s="259"/>
      <c r="HW761" s="259"/>
      <c r="HX761" s="259"/>
      <c r="HY761" s="259"/>
      <c r="HZ761" s="259"/>
      <c r="IA761" s="259"/>
      <c r="IB761" s="259"/>
      <c r="IC761" s="259"/>
      <c r="ID761" s="259"/>
      <c r="IE761" s="259"/>
      <c r="IF761" s="259"/>
      <c r="IG761" s="259"/>
      <c r="IH761" s="259"/>
      <c r="II761" s="259"/>
      <c r="IJ761" s="259"/>
      <c r="IK761" s="259"/>
      <c r="IL761" s="259"/>
      <c r="IM761" s="259"/>
      <c r="IN761" s="259"/>
      <c r="IO761" s="259"/>
      <c r="IP761" s="259"/>
      <c r="IQ761" s="259"/>
      <c r="IR761" s="259"/>
      <c r="IS761" s="259"/>
      <c r="IT761" s="259"/>
      <c r="IU761" s="259"/>
      <c r="IV761" s="259"/>
      <c r="IW761" s="259"/>
      <c r="IX761" s="259"/>
      <c r="IY761" s="259"/>
      <c r="IZ761" s="259"/>
      <c r="JA761" s="259"/>
      <c r="JB761" s="259"/>
      <c r="JC761" s="259"/>
      <c r="JD761" s="259"/>
      <c r="JE761" s="259"/>
      <c r="JF761" s="259"/>
      <c r="JG761" s="259"/>
      <c r="JH761" s="259"/>
      <c r="JI761" s="259"/>
      <c r="JJ761" s="259"/>
      <c r="JK761" s="259"/>
      <c r="JL761" s="259"/>
      <c r="JM761" s="259"/>
      <c r="JN761" s="259"/>
      <c r="JO761" s="259"/>
      <c r="JP761" s="259"/>
      <c r="JQ761" s="259"/>
      <c r="JR761" s="259"/>
      <c r="JS761" s="259"/>
      <c r="JT761" s="259"/>
      <c r="JU761" s="259"/>
      <c r="JV761" s="259"/>
      <c r="JW761" s="259"/>
      <c r="JX761" s="259"/>
      <c r="JY761" s="259"/>
      <c r="JZ761" s="259"/>
      <c r="KA761" s="259"/>
      <c r="KB761" s="259"/>
      <c r="KC761" s="636"/>
      <c r="KD761" s="259"/>
      <c r="KE761" s="259"/>
      <c r="KF761" s="259"/>
      <c r="KG761" s="259"/>
      <c r="KH761" s="259"/>
      <c r="KI761" s="259"/>
    </row>
    <row r="762" spans="1:295" s="149" customFormat="1" hidden="1" x14ac:dyDescent="0.25">
      <c r="A762" s="559"/>
      <c r="B762" s="259"/>
      <c r="C762" s="259"/>
      <c r="D762" s="289"/>
      <c r="E762" s="289"/>
      <c r="F762" s="289"/>
      <c r="G762" s="255"/>
      <c r="H762" s="259"/>
      <c r="I762" s="259"/>
      <c r="J762" s="259"/>
      <c r="K762" s="259"/>
      <c r="L762" s="259"/>
      <c r="M762" s="259"/>
      <c r="N762" s="259"/>
      <c r="O762" s="259"/>
      <c r="P762" s="259"/>
      <c r="Q762" s="259"/>
      <c r="R762" s="259"/>
      <c r="S762" s="259"/>
      <c r="T762" s="259"/>
      <c r="U762" s="259"/>
      <c r="V762" s="259"/>
      <c r="W762" s="259"/>
      <c r="X762" s="259"/>
      <c r="Y762" s="259"/>
      <c r="Z762" s="259"/>
      <c r="AA762" s="259"/>
      <c r="AB762" s="259"/>
      <c r="AC762" s="259"/>
      <c r="AD762" s="259"/>
      <c r="AE762" s="259"/>
      <c r="AF762" s="259"/>
      <c r="AG762" s="259"/>
      <c r="AH762" s="259"/>
      <c r="AI762" s="259"/>
      <c r="AJ762" s="259"/>
      <c r="AK762" s="259"/>
      <c r="AL762" s="259"/>
      <c r="AM762" s="259"/>
      <c r="AN762" s="259"/>
      <c r="AO762" s="259"/>
      <c r="AP762" s="259"/>
      <c r="AQ762" s="259"/>
      <c r="AR762" s="259"/>
      <c r="AS762" s="259"/>
      <c r="AT762" s="259"/>
      <c r="AU762" s="259"/>
      <c r="AV762" s="259"/>
      <c r="AW762" s="259"/>
      <c r="AX762" s="259"/>
      <c r="AY762" s="259"/>
      <c r="AZ762" s="259"/>
      <c r="BA762" s="259"/>
      <c r="BB762" s="259"/>
      <c r="BC762" s="259"/>
      <c r="BD762" s="259"/>
      <c r="BE762" s="259"/>
      <c r="BF762" s="259"/>
      <c r="BG762" s="259"/>
      <c r="BH762" s="259"/>
      <c r="BI762" s="259"/>
      <c r="BJ762" s="259"/>
      <c r="BK762" s="259"/>
      <c r="BL762" s="259"/>
      <c r="BM762" s="259"/>
      <c r="BN762" s="259"/>
      <c r="BO762" s="259"/>
      <c r="BP762" s="259"/>
      <c r="BQ762" s="259"/>
      <c r="BR762" s="259"/>
      <c r="BS762" s="259"/>
      <c r="BT762" s="259"/>
      <c r="BU762" s="259"/>
      <c r="BV762" s="259"/>
      <c r="BW762" s="259"/>
      <c r="BX762" s="259"/>
      <c r="BY762" s="259"/>
      <c r="BZ762" s="259"/>
      <c r="CA762" s="259"/>
      <c r="CB762" s="259"/>
      <c r="CC762" s="259"/>
      <c r="CD762" s="259"/>
      <c r="CE762" s="259"/>
      <c r="CF762" s="259"/>
      <c r="CG762" s="259"/>
      <c r="CH762" s="259"/>
      <c r="CI762" s="259"/>
      <c r="CJ762" s="259"/>
      <c r="CK762" s="259"/>
      <c r="CL762" s="259"/>
      <c r="CM762" s="259"/>
      <c r="CN762" s="259"/>
      <c r="CO762" s="259"/>
      <c r="CP762" s="259"/>
      <c r="CQ762" s="259"/>
      <c r="CR762" s="259"/>
      <c r="CS762" s="259"/>
      <c r="CT762" s="259"/>
      <c r="CU762" s="259"/>
      <c r="CV762" s="259"/>
      <c r="CW762" s="259"/>
      <c r="CX762" s="259"/>
      <c r="CY762" s="259"/>
      <c r="CZ762" s="259"/>
      <c r="DA762" s="259"/>
      <c r="DB762" s="259"/>
      <c r="DC762" s="259"/>
      <c r="DD762" s="259"/>
      <c r="DE762" s="259"/>
      <c r="DF762" s="259"/>
      <c r="DG762" s="259"/>
      <c r="DH762" s="259"/>
      <c r="DI762" s="259"/>
      <c r="DJ762" s="259"/>
      <c r="DK762" s="259"/>
      <c r="DL762" s="259"/>
      <c r="DM762" s="259"/>
      <c r="DN762" s="259"/>
      <c r="DO762" s="259"/>
      <c r="DP762" s="259"/>
      <c r="DQ762" s="259"/>
      <c r="DR762" s="259"/>
      <c r="DS762" s="259"/>
      <c r="DT762" s="259"/>
      <c r="DU762" s="259"/>
      <c r="DV762" s="259"/>
      <c r="DW762" s="259"/>
      <c r="DX762" s="259"/>
      <c r="DY762" s="259"/>
      <c r="DZ762" s="259"/>
      <c r="EA762" s="259"/>
      <c r="EB762" s="259"/>
      <c r="EC762" s="259"/>
      <c r="ED762" s="259"/>
      <c r="EE762" s="259"/>
      <c r="EF762" s="259"/>
      <c r="EG762" s="259"/>
      <c r="EH762" s="259"/>
      <c r="EI762" s="259"/>
      <c r="EJ762" s="259"/>
      <c r="EK762" s="259"/>
      <c r="EL762" s="259"/>
      <c r="EM762" s="259"/>
      <c r="EN762" s="259"/>
      <c r="EO762" s="259"/>
      <c r="EP762" s="259"/>
      <c r="EQ762" s="259"/>
      <c r="ER762" s="259"/>
      <c r="ES762" s="259"/>
      <c r="ET762" s="259"/>
      <c r="EU762" s="259"/>
      <c r="EV762" s="259"/>
      <c r="EW762" s="259"/>
      <c r="EX762" s="259"/>
      <c r="EY762" s="259"/>
      <c r="EZ762" s="259"/>
      <c r="FA762" s="259"/>
      <c r="FB762" s="259"/>
      <c r="FC762" s="259"/>
      <c r="FD762" s="259"/>
      <c r="FE762" s="259"/>
      <c r="FF762" s="259"/>
      <c r="FG762" s="259"/>
      <c r="FH762" s="259"/>
      <c r="FI762" s="259"/>
      <c r="FJ762" s="259"/>
      <c r="FK762" s="259"/>
      <c r="FL762" s="259"/>
      <c r="FM762" s="259"/>
      <c r="FN762" s="259"/>
      <c r="FO762" s="259"/>
      <c r="FP762" s="259"/>
      <c r="FQ762" s="259"/>
      <c r="FR762" s="259"/>
      <c r="FS762" s="259"/>
      <c r="FT762" s="259"/>
      <c r="FU762" s="259"/>
      <c r="FV762" s="259"/>
      <c r="FW762" s="259"/>
      <c r="FX762" s="259"/>
      <c r="FY762" s="259"/>
      <c r="FZ762" s="259"/>
      <c r="GA762" s="259"/>
      <c r="GB762" s="259"/>
      <c r="GC762" s="259"/>
      <c r="GD762" s="259"/>
      <c r="GE762" s="259"/>
      <c r="GF762" s="259"/>
      <c r="GG762" s="259"/>
      <c r="GH762" s="259"/>
      <c r="GI762" s="259"/>
      <c r="GJ762" s="259"/>
      <c r="GK762" s="259"/>
      <c r="GL762" s="259"/>
      <c r="GM762" s="259"/>
      <c r="GN762" s="259"/>
      <c r="GO762" s="259"/>
      <c r="GP762" s="259"/>
      <c r="GQ762" s="259"/>
      <c r="GR762" s="259"/>
      <c r="GS762" s="259"/>
      <c r="GT762" s="259"/>
      <c r="GU762" s="259"/>
      <c r="GV762" s="259"/>
      <c r="GW762" s="259"/>
      <c r="GX762" s="259"/>
      <c r="GY762" s="259"/>
      <c r="GZ762" s="259"/>
      <c r="HA762" s="259"/>
      <c r="HB762" s="259"/>
      <c r="HC762" s="259"/>
      <c r="HD762" s="259"/>
      <c r="HE762" s="259"/>
      <c r="HF762" s="259"/>
      <c r="HG762" s="259"/>
      <c r="HH762" s="259"/>
      <c r="HI762" s="259"/>
      <c r="HJ762" s="259"/>
      <c r="HK762" s="259"/>
      <c r="HL762" s="259"/>
      <c r="HM762" s="259"/>
      <c r="HN762" s="259"/>
      <c r="HO762" s="259"/>
      <c r="HP762" s="259"/>
      <c r="HQ762" s="259"/>
      <c r="HR762" s="259"/>
      <c r="HS762" s="259"/>
      <c r="HT762" s="259"/>
      <c r="HU762" s="259"/>
      <c r="HV762" s="259"/>
      <c r="HW762" s="259"/>
      <c r="HX762" s="259"/>
      <c r="HY762" s="259"/>
      <c r="HZ762" s="259"/>
      <c r="IA762" s="259"/>
      <c r="IB762" s="259"/>
      <c r="IC762" s="259"/>
      <c r="ID762" s="259"/>
      <c r="IE762" s="259"/>
      <c r="IF762" s="259"/>
      <c r="IG762" s="259"/>
      <c r="IH762" s="259"/>
      <c r="II762" s="259"/>
      <c r="IJ762" s="259"/>
      <c r="IK762" s="259"/>
      <c r="IL762" s="259"/>
      <c r="IM762" s="259"/>
      <c r="IN762" s="259"/>
      <c r="IO762" s="259"/>
      <c r="IP762" s="259"/>
      <c r="IQ762" s="259"/>
      <c r="IR762" s="259"/>
      <c r="IS762" s="259"/>
      <c r="IT762" s="259"/>
      <c r="IU762" s="259"/>
      <c r="IV762" s="259"/>
      <c r="IW762" s="259"/>
      <c r="IX762" s="259"/>
      <c r="IY762" s="259"/>
      <c r="IZ762" s="259"/>
      <c r="JA762" s="259"/>
      <c r="JB762" s="259"/>
      <c r="JC762" s="259"/>
      <c r="JD762" s="259"/>
      <c r="JE762" s="259"/>
      <c r="JF762" s="259"/>
      <c r="JG762" s="259"/>
      <c r="JH762" s="259"/>
      <c r="JI762" s="259"/>
      <c r="JJ762" s="259"/>
      <c r="JK762" s="259"/>
      <c r="JL762" s="259"/>
      <c r="JM762" s="259"/>
      <c r="JN762" s="259"/>
      <c r="JO762" s="259"/>
      <c r="JP762" s="259"/>
      <c r="JQ762" s="259"/>
      <c r="JR762" s="259"/>
      <c r="JS762" s="259"/>
      <c r="JT762" s="259"/>
      <c r="JU762" s="259"/>
      <c r="JV762" s="259"/>
      <c r="JW762" s="259"/>
      <c r="JX762" s="259"/>
      <c r="JY762" s="259"/>
      <c r="JZ762" s="259"/>
      <c r="KA762" s="259"/>
      <c r="KB762" s="259"/>
      <c r="KC762" s="636"/>
      <c r="KD762" s="259"/>
      <c r="KE762" s="259"/>
      <c r="KF762" s="259"/>
      <c r="KG762" s="259"/>
      <c r="KH762" s="259"/>
      <c r="KI762" s="259"/>
    </row>
    <row r="763" spans="1:295" s="149" customFormat="1" hidden="1" x14ac:dyDescent="0.25">
      <c r="A763" s="559"/>
      <c r="B763" s="259"/>
      <c r="C763" s="259"/>
      <c r="D763" s="289"/>
      <c r="E763" s="289"/>
      <c r="F763" s="289"/>
      <c r="G763" s="255"/>
      <c r="H763" s="259"/>
      <c r="I763" s="259"/>
      <c r="J763" s="259"/>
      <c r="K763" s="259"/>
      <c r="L763" s="259"/>
      <c r="M763" s="259"/>
      <c r="N763" s="259"/>
      <c r="O763" s="259"/>
      <c r="P763" s="259"/>
      <c r="Q763" s="259"/>
      <c r="R763" s="259"/>
      <c r="S763" s="259"/>
      <c r="T763" s="259"/>
      <c r="U763" s="259"/>
      <c r="V763" s="259"/>
      <c r="W763" s="259"/>
      <c r="X763" s="259"/>
      <c r="Y763" s="259"/>
      <c r="Z763" s="259"/>
      <c r="AA763" s="259"/>
      <c r="AB763" s="259"/>
      <c r="AC763" s="259"/>
      <c r="AD763" s="259"/>
      <c r="AE763" s="259"/>
      <c r="AF763" s="259"/>
      <c r="AG763" s="259"/>
      <c r="AH763" s="259"/>
      <c r="AI763" s="259"/>
      <c r="AJ763" s="259"/>
      <c r="AK763" s="259"/>
      <c r="AL763" s="259"/>
      <c r="AM763" s="259"/>
      <c r="AN763" s="259"/>
      <c r="AO763" s="259"/>
      <c r="AP763" s="259"/>
      <c r="AQ763" s="259"/>
      <c r="AR763" s="259"/>
      <c r="AS763" s="259"/>
      <c r="AT763" s="259"/>
      <c r="AU763" s="259"/>
      <c r="AV763" s="259"/>
      <c r="AW763" s="259"/>
      <c r="AX763" s="259"/>
      <c r="AY763" s="259"/>
      <c r="AZ763" s="259"/>
      <c r="BA763" s="259"/>
      <c r="BB763" s="259"/>
      <c r="BC763" s="259"/>
      <c r="BD763" s="259"/>
      <c r="BE763" s="259"/>
      <c r="BF763" s="259"/>
      <c r="BG763" s="259"/>
      <c r="BH763" s="259"/>
      <c r="BI763" s="259"/>
      <c r="BJ763" s="259"/>
      <c r="BK763" s="259"/>
      <c r="BL763" s="259"/>
      <c r="BM763" s="259"/>
      <c r="BN763" s="259"/>
      <c r="BO763" s="259"/>
      <c r="BP763" s="259"/>
      <c r="BQ763" s="259"/>
      <c r="BR763" s="259"/>
      <c r="BS763" s="259"/>
      <c r="BT763" s="259"/>
      <c r="BU763" s="259"/>
      <c r="BV763" s="259"/>
      <c r="BW763" s="259"/>
      <c r="BX763" s="259"/>
      <c r="BY763" s="259"/>
      <c r="BZ763" s="259"/>
      <c r="CA763" s="259"/>
      <c r="CB763" s="259"/>
      <c r="CC763" s="259"/>
      <c r="CD763" s="259"/>
      <c r="CE763" s="259"/>
      <c r="CF763" s="259"/>
      <c r="CG763" s="259"/>
      <c r="CH763" s="259"/>
      <c r="CI763" s="259"/>
      <c r="CJ763" s="259"/>
      <c r="CK763" s="259"/>
      <c r="CL763" s="259"/>
      <c r="CM763" s="259"/>
      <c r="CN763" s="259"/>
      <c r="CO763" s="259"/>
      <c r="CP763" s="259"/>
      <c r="CQ763" s="259"/>
      <c r="CR763" s="259"/>
      <c r="CS763" s="259"/>
      <c r="CT763" s="259"/>
      <c r="CU763" s="259"/>
      <c r="CV763" s="259"/>
      <c r="CW763" s="259"/>
      <c r="CX763" s="259"/>
      <c r="CY763" s="259"/>
      <c r="CZ763" s="259"/>
      <c r="DA763" s="259"/>
      <c r="DB763" s="259"/>
      <c r="DC763" s="259"/>
      <c r="DD763" s="259"/>
      <c r="DE763" s="259"/>
      <c r="DF763" s="259"/>
      <c r="DG763" s="259"/>
      <c r="DH763" s="259"/>
      <c r="DI763" s="259"/>
      <c r="DJ763" s="259"/>
      <c r="DK763" s="259"/>
      <c r="DL763" s="259"/>
      <c r="DM763" s="259"/>
      <c r="DN763" s="259"/>
      <c r="DO763" s="259"/>
      <c r="DP763" s="259"/>
      <c r="DQ763" s="259"/>
      <c r="DR763" s="259"/>
      <c r="DS763" s="259"/>
      <c r="DT763" s="259"/>
      <c r="DU763" s="259"/>
      <c r="DV763" s="259"/>
      <c r="DW763" s="259"/>
      <c r="DX763" s="259"/>
      <c r="DY763" s="259"/>
      <c r="DZ763" s="259"/>
      <c r="EA763" s="259"/>
      <c r="EB763" s="259"/>
      <c r="EC763" s="259"/>
      <c r="ED763" s="259"/>
      <c r="EE763" s="259"/>
      <c r="EF763" s="259"/>
      <c r="EG763" s="259"/>
      <c r="EH763" s="259"/>
      <c r="EI763" s="259"/>
      <c r="EJ763" s="259"/>
      <c r="EK763" s="259"/>
      <c r="EL763" s="259"/>
      <c r="EM763" s="259"/>
      <c r="EN763" s="259"/>
      <c r="EO763" s="259"/>
      <c r="EP763" s="259"/>
      <c r="EQ763" s="259"/>
      <c r="ER763" s="259"/>
      <c r="ES763" s="259"/>
      <c r="ET763" s="259"/>
      <c r="EU763" s="259"/>
      <c r="EV763" s="259"/>
      <c r="EW763" s="259"/>
      <c r="EX763" s="259"/>
      <c r="EY763" s="259"/>
      <c r="EZ763" s="259"/>
      <c r="FA763" s="259"/>
      <c r="FB763" s="259"/>
      <c r="FC763" s="259"/>
      <c r="FD763" s="259"/>
      <c r="FE763" s="259"/>
      <c r="FF763" s="259"/>
      <c r="FG763" s="259"/>
      <c r="FH763" s="259"/>
      <c r="FI763" s="259"/>
      <c r="FJ763" s="259"/>
      <c r="FK763" s="259"/>
      <c r="FL763" s="259"/>
      <c r="FM763" s="259"/>
      <c r="FN763" s="259"/>
      <c r="FO763" s="259"/>
      <c r="FP763" s="259"/>
      <c r="FQ763" s="259"/>
      <c r="FR763" s="259"/>
      <c r="FS763" s="259"/>
      <c r="FT763" s="259"/>
      <c r="FU763" s="259"/>
      <c r="FV763" s="259"/>
      <c r="FW763" s="259"/>
      <c r="FX763" s="259"/>
      <c r="FY763" s="259"/>
      <c r="FZ763" s="259"/>
      <c r="GA763" s="259"/>
      <c r="GB763" s="259"/>
      <c r="GC763" s="259"/>
      <c r="GD763" s="259"/>
      <c r="GE763" s="259"/>
      <c r="GF763" s="259"/>
      <c r="GG763" s="259"/>
      <c r="GH763" s="259"/>
      <c r="GI763" s="259"/>
      <c r="GJ763" s="259"/>
      <c r="GK763" s="259"/>
      <c r="GL763" s="259"/>
      <c r="GM763" s="259"/>
      <c r="GN763" s="259"/>
      <c r="GO763" s="259"/>
      <c r="GP763" s="259"/>
      <c r="GQ763" s="259"/>
      <c r="GR763" s="259"/>
      <c r="GS763" s="259"/>
      <c r="GT763" s="259"/>
      <c r="GU763" s="259"/>
      <c r="GV763" s="259"/>
      <c r="GW763" s="259"/>
      <c r="GX763" s="259"/>
      <c r="GY763" s="259"/>
      <c r="GZ763" s="259"/>
      <c r="HA763" s="259"/>
      <c r="HB763" s="259"/>
      <c r="HC763" s="259"/>
      <c r="HD763" s="259"/>
      <c r="HE763" s="259"/>
      <c r="HF763" s="259"/>
      <c r="HG763" s="259"/>
      <c r="HH763" s="259"/>
      <c r="HI763" s="259"/>
      <c r="HJ763" s="259"/>
      <c r="HK763" s="259"/>
      <c r="HL763" s="259"/>
      <c r="HM763" s="259"/>
      <c r="HN763" s="259"/>
      <c r="HO763" s="259"/>
      <c r="HP763" s="259"/>
      <c r="HQ763" s="259"/>
      <c r="HR763" s="259"/>
      <c r="HS763" s="259"/>
      <c r="HT763" s="259"/>
      <c r="HU763" s="259"/>
      <c r="HV763" s="259"/>
      <c r="HW763" s="259"/>
      <c r="HX763" s="259"/>
      <c r="HY763" s="259"/>
      <c r="HZ763" s="259"/>
      <c r="IA763" s="259"/>
      <c r="IB763" s="259"/>
      <c r="IC763" s="259"/>
      <c r="ID763" s="259"/>
      <c r="IE763" s="259"/>
      <c r="IF763" s="259"/>
      <c r="IG763" s="259"/>
      <c r="IH763" s="259"/>
      <c r="II763" s="259"/>
      <c r="IJ763" s="259"/>
      <c r="IK763" s="259"/>
      <c r="IL763" s="259"/>
      <c r="IM763" s="259"/>
      <c r="IN763" s="259"/>
      <c r="IO763" s="259"/>
      <c r="IP763" s="259"/>
      <c r="IQ763" s="259"/>
      <c r="IR763" s="259"/>
      <c r="IS763" s="259"/>
      <c r="IT763" s="259"/>
      <c r="IU763" s="259"/>
      <c r="IV763" s="259"/>
      <c r="IW763" s="259"/>
      <c r="IX763" s="259"/>
      <c r="IY763" s="259"/>
      <c r="IZ763" s="259"/>
      <c r="JA763" s="259"/>
      <c r="JB763" s="259"/>
      <c r="JC763" s="259"/>
      <c r="JD763" s="259"/>
      <c r="JE763" s="259"/>
      <c r="JF763" s="259"/>
      <c r="JG763" s="259"/>
      <c r="JH763" s="259"/>
      <c r="JI763" s="259"/>
      <c r="JJ763" s="259"/>
      <c r="JK763" s="259"/>
      <c r="JL763" s="259"/>
      <c r="JM763" s="259"/>
      <c r="JN763" s="259"/>
      <c r="JO763" s="259"/>
      <c r="JP763" s="259"/>
      <c r="JQ763" s="259"/>
      <c r="JR763" s="259"/>
      <c r="JS763" s="259"/>
      <c r="JT763" s="259"/>
      <c r="JU763" s="259"/>
      <c r="JV763" s="259"/>
      <c r="JW763" s="259"/>
      <c r="JX763" s="259"/>
      <c r="JY763" s="259"/>
      <c r="JZ763" s="259"/>
      <c r="KA763" s="259"/>
      <c r="KB763" s="259"/>
      <c r="KC763" s="636"/>
      <c r="KD763" s="259"/>
      <c r="KE763" s="259"/>
      <c r="KF763" s="259"/>
      <c r="KG763" s="259"/>
      <c r="KH763" s="259"/>
      <c r="KI763" s="259"/>
    </row>
    <row r="764" spans="1:295" s="149" customFormat="1" hidden="1" x14ac:dyDescent="0.25">
      <c r="A764" s="559"/>
      <c r="B764" s="259"/>
      <c r="C764" s="259"/>
      <c r="D764" s="289"/>
      <c r="E764" s="289"/>
      <c r="F764" s="289"/>
      <c r="G764" s="255"/>
      <c r="H764" s="259"/>
      <c r="I764" s="259"/>
      <c r="J764" s="259"/>
      <c r="K764" s="259"/>
      <c r="L764" s="259"/>
      <c r="M764" s="259"/>
      <c r="N764" s="259"/>
      <c r="O764" s="259"/>
      <c r="P764" s="259"/>
      <c r="Q764" s="259"/>
      <c r="R764" s="259"/>
      <c r="S764" s="259"/>
      <c r="T764" s="259"/>
      <c r="U764" s="259"/>
      <c r="V764" s="259"/>
      <c r="W764" s="259"/>
      <c r="X764" s="259"/>
      <c r="Y764" s="259"/>
      <c r="Z764" s="259"/>
      <c r="AA764" s="259"/>
      <c r="AB764" s="259"/>
      <c r="AC764" s="259"/>
      <c r="AD764" s="259"/>
      <c r="AE764" s="259"/>
      <c r="AF764" s="259"/>
      <c r="AG764" s="259"/>
      <c r="AH764" s="259"/>
      <c r="AI764" s="259"/>
      <c r="AJ764" s="259"/>
      <c r="AK764" s="259"/>
      <c r="AL764" s="259"/>
      <c r="AM764" s="259"/>
      <c r="AN764" s="259"/>
      <c r="AO764" s="259"/>
      <c r="AP764" s="259"/>
      <c r="AQ764" s="259"/>
      <c r="AR764" s="259"/>
      <c r="AS764" s="259"/>
      <c r="AT764" s="259"/>
      <c r="AU764" s="259"/>
      <c r="AV764" s="259"/>
      <c r="AW764" s="259"/>
      <c r="AX764" s="259"/>
      <c r="AY764" s="259"/>
      <c r="AZ764" s="259"/>
      <c r="BA764" s="259"/>
      <c r="BB764" s="259"/>
      <c r="BC764" s="259"/>
      <c r="BD764" s="259"/>
      <c r="BE764" s="259"/>
      <c r="BF764" s="259"/>
      <c r="BG764" s="259"/>
      <c r="BH764" s="259"/>
      <c r="BI764" s="259"/>
      <c r="BJ764" s="259"/>
      <c r="BK764" s="259"/>
      <c r="BL764" s="259"/>
      <c r="BM764" s="259"/>
      <c r="BN764" s="259"/>
      <c r="BO764" s="259"/>
      <c r="BP764" s="259"/>
      <c r="BQ764" s="259"/>
      <c r="BR764" s="259"/>
      <c r="BS764" s="259"/>
      <c r="BT764" s="259"/>
      <c r="BU764" s="259"/>
      <c r="BV764" s="259"/>
      <c r="BW764" s="259"/>
      <c r="BX764" s="259"/>
      <c r="BY764" s="259"/>
      <c r="BZ764" s="259"/>
      <c r="CA764" s="259"/>
      <c r="CB764" s="259"/>
      <c r="CC764" s="259"/>
      <c r="CD764" s="259"/>
      <c r="CE764" s="259"/>
      <c r="CF764" s="259"/>
      <c r="CG764" s="259"/>
      <c r="CH764" s="259"/>
      <c r="CI764" s="259"/>
      <c r="CJ764" s="259"/>
      <c r="CK764" s="259"/>
      <c r="CL764" s="259"/>
      <c r="CM764" s="259"/>
      <c r="CN764" s="259"/>
      <c r="CO764" s="259"/>
      <c r="CP764" s="259"/>
      <c r="CQ764" s="259"/>
      <c r="CR764" s="259"/>
      <c r="CS764" s="259"/>
      <c r="CT764" s="259"/>
      <c r="CU764" s="259"/>
      <c r="CV764" s="259"/>
      <c r="CW764" s="259"/>
      <c r="CX764" s="259"/>
      <c r="CY764" s="259"/>
      <c r="CZ764" s="259"/>
      <c r="DA764" s="259"/>
      <c r="DB764" s="259"/>
      <c r="DC764" s="259"/>
      <c r="DD764" s="259"/>
      <c r="DE764" s="259"/>
      <c r="DF764" s="259"/>
      <c r="DG764" s="259"/>
      <c r="DH764" s="259"/>
      <c r="DI764" s="259"/>
      <c r="DJ764" s="259"/>
      <c r="DK764" s="259"/>
      <c r="DL764" s="259"/>
      <c r="DM764" s="259"/>
      <c r="DN764" s="259"/>
      <c r="DO764" s="259"/>
      <c r="DP764" s="259"/>
      <c r="DQ764" s="259"/>
      <c r="DR764" s="259"/>
      <c r="DS764" s="259"/>
      <c r="DT764" s="259"/>
      <c r="DU764" s="259"/>
      <c r="DV764" s="259"/>
      <c r="DW764" s="259"/>
      <c r="DX764" s="259"/>
      <c r="DY764" s="259"/>
      <c r="DZ764" s="259"/>
      <c r="EA764" s="259"/>
      <c r="EB764" s="259"/>
      <c r="EC764" s="259"/>
      <c r="ED764" s="259"/>
      <c r="EE764" s="259"/>
      <c r="EF764" s="259"/>
      <c r="EG764" s="259"/>
      <c r="EH764" s="259"/>
      <c r="EI764" s="259"/>
      <c r="EJ764" s="259"/>
      <c r="EK764" s="259"/>
      <c r="EL764" s="259"/>
      <c r="EM764" s="259"/>
      <c r="EN764" s="259"/>
      <c r="EO764" s="259"/>
      <c r="EP764" s="259"/>
      <c r="EQ764" s="259"/>
      <c r="ER764" s="259"/>
      <c r="ES764" s="259"/>
      <c r="ET764" s="259"/>
      <c r="EU764" s="259"/>
      <c r="EV764" s="259"/>
      <c r="EW764" s="259"/>
      <c r="EX764" s="259"/>
      <c r="EY764" s="259"/>
      <c r="EZ764" s="259"/>
      <c r="FA764" s="259"/>
      <c r="FB764" s="259"/>
      <c r="FC764" s="259"/>
      <c r="FD764" s="259"/>
      <c r="FE764" s="259"/>
      <c r="FF764" s="259"/>
      <c r="FG764" s="259"/>
      <c r="FH764" s="259"/>
      <c r="FI764" s="259"/>
      <c r="FJ764" s="259"/>
      <c r="FK764" s="259"/>
      <c r="FL764" s="259"/>
      <c r="FM764" s="259"/>
      <c r="FN764" s="259"/>
      <c r="FO764" s="259"/>
      <c r="FP764" s="259"/>
      <c r="FQ764" s="259"/>
      <c r="FR764" s="259"/>
      <c r="FS764" s="259"/>
      <c r="FT764" s="259"/>
      <c r="FU764" s="259"/>
      <c r="FV764" s="259"/>
      <c r="FW764" s="259"/>
      <c r="FX764" s="259"/>
      <c r="FY764" s="259"/>
      <c r="FZ764" s="259"/>
      <c r="GA764" s="259"/>
      <c r="GB764" s="259"/>
      <c r="GC764" s="259"/>
      <c r="GD764" s="259"/>
      <c r="GE764" s="259"/>
      <c r="GF764" s="259"/>
      <c r="GG764" s="259"/>
      <c r="GH764" s="259"/>
      <c r="GI764" s="259"/>
      <c r="GJ764" s="259"/>
      <c r="GK764" s="259"/>
      <c r="GL764" s="259"/>
      <c r="GM764" s="259"/>
      <c r="GN764" s="259"/>
      <c r="GO764" s="259"/>
      <c r="GP764" s="259"/>
      <c r="GQ764" s="259"/>
      <c r="GR764" s="259"/>
      <c r="GS764" s="259"/>
      <c r="GT764" s="259"/>
      <c r="GU764" s="259"/>
      <c r="GV764" s="259"/>
      <c r="GW764" s="259"/>
      <c r="GX764" s="259"/>
      <c r="GY764" s="259"/>
      <c r="GZ764" s="259"/>
      <c r="HA764" s="259"/>
      <c r="HB764" s="259"/>
      <c r="HC764" s="259"/>
      <c r="HD764" s="259"/>
      <c r="HE764" s="259"/>
      <c r="HF764" s="259"/>
      <c r="HG764" s="259"/>
      <c r="HH764" s="259"/>
      <c r="HI764" s="259"/>
      <c r="HJ764" s="259"/>
      <c r="HK764" s="259"/>
      <c r="HL764" s="259"/>
      <c r="HM764" s="259"/>
      <c r="HN764" s="259"/>
      <c r="HO764" s="259"/>
      <c r="HP764" s="259"/>
      <c r="HQ764" s="259"/>
      <c r="HR764" s="259"/>
      <c r="HS764" s="259"/>
      <c r="HT764" s="259"/>
      <c r="HU764" s="259"/>
      <c r="HV764" s="259"/>
      <c r="HW764" s="259"/>
      <c r="HX764" s="259"/>
      <c r="HY764" s="259"/>
      <c r="HZ764" s="259"/>
      <c r="IA764" s="259"/>
      <c r="IB764" s="259"/>
      <c r="IC764" s="259"/>
      <c r="ID764" s="259"/>
      <c r="IE764" s="259"/>
      <c r="IF764" s="259"/>
      <c r="IG764" s="259"/>
      <c r="IH764" s="259"/>
      <c r="II764" s="259"/>
      <c r="IJ764" s="259"/>
      <c r="IK764" s="259"/>
      <c r="IL764" s="259"/>
      <c r="IM764" s="259"/>
      <c r="IN764" s="259"/>
      <c r="IO764" s="259"/>
      <c r="IP764" s="259"/>
      <c r="IQ764" s="259"/>
      <c r="IR764" s="259"/>
      <c r="IS764" s="259"/>
      <c r="IT764" s="259"/>
      <c r="IU764" s="259"/>
      <c r="IV764" s="259"/>
      <c r="IW764" s="259"/>
      <c r="IX764" s="259"/>
      <c r="IY764" s="259"/>
      <c r="IZ764" s="259"/>
      <c r="JA764" s="259"/>
      <c r="JB764" s="259"/>
      <c r="JC764" s="259"/>
      <c r="JD764" s="259"/>
      <c r="JE764" s="259"/>
      <c r="JF764" s="259"/>
      <c r="JG764" s="259"/>
      <c r="JH764" s="259"/>
      <c r="JI764" s="259"/>
      <c r="JJ764" s="259"/>
      <c r="JK764" s="259"/>
      <c r="JL764" s="259"/>
      <c r="JM764" s="259"/>
      <c r="JN764" s="259"/>
      <c r="JO764" s="259"/>
      <c r="JP764" s="259"/>
      <c r="JQ764" s="259"/>
      <c r="JR764" s="259"/>
      <c r="JS764" s="259"/>
      <c r="JT764" s="259"/>
      <c r="JU764" s="259"/>
      <c r="JV764" s="259"/>
      <c r="JW764" s="259"/>
      <c r="JX764" s="259"/>
      <c r="JY764" s="259"/>
      <c r="JZ764" s="259"/>
      <c r="KA764" s="259"/>
      <c r="KB764" s="259"/>
      <c r="KC764" s="636"/>
      <c r="KD764" s="259"/>
      <c r="KE764" s="259"/>
      <c r="KF764" s="259"/>
      <c r="KG764" s="259"/>
      <c r="KH764" s="259"/>
      <c r="KI764" s="259"/>
    </row>
    <row r="765" spans="1:295" s="149" customFormat="1" hidden="1" x14ac:dyDescent="0.25">
      <c r="A765" s="559"/>
      <c r="B765" s="259"/>
      <c r="C765" s="259"/>
      <c r="D765" s="289"/>
      <c r="E765" s="289"/>
      <c r="F765" s="289"/>
      <c r="G765" s="255"/>
      <c r="H765" s="259"/>
      <c r="I765" s="259"/>
      <c r="J765" s="259"/>
      <c r="K765" s="259"/>
      <c r="L765" s="259"/>
      <c r="M765" s="259"/>
      <c r="N765" s="259"/>
      <c r="O765" s="259"/>
      <c r="P765" s="259"/>
      <c r="Q765" s="259"/>
      <c r="R765" s="259"/>
      <c r="S765" s="259"/>
      <c r="T765" s="259"/>
      <c r="U765" s="259"/>
      <c r="V765" s="259"/>
      <c r="W765" s="259"/>
      <c r="X765" s="259"/>
      <c r="Y765" s="259"/>
      <c r="Z765" s="259"/>
      <c r="AA765" s="259"/>
      <c r="AB765" s="259"/>
      <c r="AC765" s="259"/>
      <c r="AD765" s="259"/>
      <c r="AE765" s="259"/>
      <c r="AF765" s="259"/>
      <c r="AG765" s="259"/>
      <c r="AH765" s="259"/>
      <c r="AI765" s="259"/>
      <c r="AJ765" s="259"/>
      <c r="AK765" s="259"/>
      <c r="AL765" s="259"/>
      <c r="AM765" s="259"/>
      <c r="AN765" s="259"/>
      <c r="AO765" s="259"/>
      <c r="AP765" s="259"/>
      <c r="AQ765" s="259"/>
      <c r="AR765" s="259"/>
      <c r="AS765" s="259"/>
      <c r="AT765" s="259"/>
      <c r="AU765" s="259"/>
      <c r="AV765" s="259"/>
      <c r="AW765" s="259"/>
      <c r="AX765" s="259"/>
      <c r="AY765" s="259"/>
      <c r="AZ765" s="259"/>
      <c r="BA765" s="259"/>
      <c r="BB765" s="259"/>
      <c r="BC765" s="259"/>
      <c r="BD765" s="259"/>
      <c r="BE765" s="259"/>
      <c r="BF765" s="259"/>
      <c r="BG765" s="259"/>
      <c r="BH765" s="259"/>
      <c r="BI765" s="259"/>
      <c r="BJ765" s="259"/>
      <c r="BK765" s="259"/>
      <c r="BL765" s="259"/>
      <c r="BM765" s="259"/>
      <c r="BN765" s="259"/>
      <c r="BO765" s="259"/>
      <c r="BP765" s="259"/>
      <c r="BQ765" s="259"/>
      <c r="BR765" s="259"/>
      <c r="BS765" s="259"/>
      <c r="BT765" s="259"/>
      <c r="BU765" s="259"/>
      <c r="BV765" s="259"/>
      <c r="BW765" s="259"/>
      <c r="BX765" s="259"/>
      <c r="BY765" s="259"/>
      <c r="BZ765" s="259"/>
      <c r="CA765" s="259"/>
      <c r="CB765" s="259"/>
      <c r="CC765" s="259"/>
      <c r="CD765" s="259"/>
      <c r="CE765" s="259"/>
      <c r="CF765" s="259"/>
      <c r="CG765" s="259"/>
      <c r="CH765" s="259"/>
      <c r="CI765" s="259"/>
      <c r="CJ765" s="259"/>
      <c r="CK765" s="259"/>
      <c r="CL765" s="259"/>
      <c r="CM765" s="259"/>
      <c r="CN765" s="259"/>
      <c r="CO765" s="259"/>
      <c r="CP765" s="259"/>
      <c r="CQ765" s="259"/>
      <c r="CR765" s="259"/>
      <c r="CS765" s="259"/>
      <c r="CT765" s="259"/>
      <c r="CU765" s="259"/>
      <c r="CV765" s="259"/>
      <c r="CW765" s="259"/>
      <c r="CX765" s="259"/>
      <c r="CY765" s="259"/>
      <c r="CZ765" s="259"/>
      <c r="DA765" s="259"/>
      <c r="DB765" s="259"/>
      <c r="DC765" s="259"/>
      <c r="DD765" s="259"/>
      <c r="DE765" s="259"/>
      <c r="DF765" s="259"/>
      <c r="DG765" s="259"/>
      <c r="DH765" s="259"/>
      <c r="DI765" s="259"/>
      <c r="DJ765" s="259"/>
      <c r="DK765" s="259"/>
      <c r="DL765" s="259"/>
      <c r="DM765" s="259"/>
      <c r="DN765" s="259"/>
      <c r="DO765" s="259"/>
      <c r="DP765" s="259"/>
      <c r="DQ765" s="259"/>
      <c r="DR765" s="259"/>
      <c r="DS765" s="259"/>
      <c r="DT765" s="259"/>
      <c r="DU765" s="259"/>
      <c r="DV765" s="259"/>
      <c r="DW765" s="259"/>
      <c r="DX765" s="259"/>
      <c r="DY765" s="259"/>
      <c r="DZ765" s="259"/>
      <c r="EA765" s="259"/>
      <c r="EB765" s="259"/>
      <c r="EC765" s="259"/>
      <c r="ED765" s="259"/>
      <c r="EE765" s="259"/>
      <c r="EF765" s="259"/>
      <c r="EG765" s="259"/>
      <c r="EH765" s="259"/>
      <c r="EI765" s="259"/>
      <c r="EJ765" s="259"/>
      <c r="EK765" s="259"/>
      <c r="EL765" s="259"/>
      <c r="EM765" s="259"/>
      <c r="EN765" s="259"/>
      <c r="EO765" s="259"/>
      <c r="EP765" s="259"/>
      <c r="EQ765" s="259"/>
      <c r="ER765" s="259"/>
      <c r="ES765" s="259"/>
      <c r="ET765" s="259"/>
      <c r="EU765" s="259"/>
      <c r="EV765" s="259"/>
      <c r="EW765" s="259"/>
      <c r="EX765" s="259"/>
      <c r="EY765" s="259"/>
      <c r="EZ765" s="259"/>
      <c r="FA765" s="259"/>
      <c r="FB765" s="259"/>
      <c r="FC765" s="259"/>
      <c r="FD765" s="259"/>
      <c r="FE765" s="259"/>
      <c r="FF765" s="259"/>
      <c r="FG765" s="259"/>
      <c r="FH765" s="259"/>
      <c r="FI765" s="259"/>
      <c r="FJ765" s="259"/>
      <c r="FK765" s="259"/>
      <c r="FL765" s="259"/>
      <c r="FM765" s="259"/>
      <c r="FN765" s="259"/>
      <c r="FO765" s="259"/>
      <c r="FP765" s="259"/>
      <c r="FQ765" s="259"/>
      <c r="FR765" s="259"/>
      <c r="FS765" s="259"/>
      <c r="FT765" s="259"/>
      <c r="FU765" s="259"/>
      <c r="FV765" s="259"/>
      <c r="FW765" s="259"/>
      <c r="FX765" s="259"/>
      <c r="FY765" s="259"/>
      <c r="FZ765" s="259"/>
      <c r="GA765" s="259"/>
      <c r="GB765" s="259"/>
      <c r="GC765" s="259"/>
      <c r="GD765" s="259"/>
      <c r="GE765" s="259"/>
      <c r="GF765" s="259"/>
      <c r="GG765" s="259"/>
      <c r="GH765" s="259"/>
      <c r="GI765" s="259"/>
      <c r="GJ765" s="259"/>
      <c r="GK765" s="259"/>
      <c r="GL765" s="259"/>
      <c r="GM765" s="259"/>
      <c r="GN765" s="259"/>
      <c r="GO765" s="259"/>
      <c r="GP765" s="259"/>
      <c r="GQ765" s="259"/>
      <c r="GR765" s="259"/>
      <c r="GS765" s="259"/>
      <c r="GT765" s="259"/>
      <c r="GU765" s="259"/>
      <c r="GV765" s="259"/>
      <c r="GW765" s="259"/>
      <c r="GX765" s="259"/>
      <c r="GY765" s="259"/>
      <c r="GZ765" s="259"/>
      <c r="HA765" s="259"/>
      <c r="HB765" s="259"/>
      <c r="HC765" s="259"/>
      <c r="HD765" s="259"/>
      <c r="HE765" s="259"/>
      <c r="HF765" s="259"/>
      <c r="HG765" s="259"/>
      <c r="HH765" s="259"/>
      <c r="HI765" s="259"/>
      <c r="HJ765" s="259"/>
      <c r="HK765" s="259"/>
      <c r="HL765" s="259"/>
      <c r="HM765" s="259"/>
      <c r="HN765" s="259"/>
      <c r="HO765" s="259"/>
      <c r="HP765" s="259"/>
      <c r="HQ765" s="259"/>
      <c r="HR765" s="259"/>
      <c r="HS765" s="259"/>
      <c r="HT765" s="259"/>
      <c r="HU765" s="259"/>
      <c r="HV765" s="259"/>
      <c r="HW765" s="259"/>
      <c r="HX765" s="259"/>
      <c r="HY765" s="259"/>
      <c r="HZ765" s="259"/>
      <c r="IA765" s="259"/>
      <c r="IB765" s="259"/>
      <c r="IC765" s="259"/>
      <c r="ID765" s="259"/>
      <c r="IE765" s="259"/>
      <c r="IF765" s="259"/>
      <c r="IG765" s="259"/>
      <c r="IH765" s="259"/>
      <c r="II765" s="259"/>
      <c r="IJ765" s="259"/>
      <c r="IK765" s="259"/>
      <c r="IL765" s="259"/>
      <c r="IM765" s="259"/>
      <c r="IN765" s="259"/>
      <c r="IO765" s="259"/>
      <c r="IP765" s="259"/>
      <c r="IQ765" s="259"/>
      <c r="IR765" s="259"/>
      <c r="IS765" s="259"/>
      <c r="IT765" s="259"/>
      <c r="IU765" s="259"/>
      <c r="IV765" s="259"/>
      <c r="IW765" s="259"/>
      <c r="IX765" s="259"/>
      <c r="IY765" s="259"/>
      <c r="IZ765" s="259"/>
      <c r="JA765" s="259"/>
      <c r="JB765" s="259"/>
      <c r="JC765" s="259"/>
      <c r="JD765" s="259"/>
      <c r="JE765" s="259"/>
      <c r="JF765" s="259"/>
      <c r="JG765" s="259"/>
      <c r="JH765" s="259"/>
      <c r="JI765" s="259"/>
      <c r="JJ765" s="259"/>
      <c r="JK765" s="259"/>
      <c r="JL765" s="259"/>
      <c r="JM765" s="259"/>
      <c r="JN765" s="259"/>
      <c r="JO765" s="259"/>
      <c r="JP765" s="259"/>
      <c r="JQ765" s="259"/>
      <c r="JR765" s="259"/>
      <c r="JS765" s="259"/>
      <c r="JT765" s="259"/>
      <c r="JU765" s="259"/>
      <c r="JV765" s="259"/>
      <c r="JW765" s="259"/>
      <c r="JX765" s="259"/>
      <c r="JY765" s="259"/>
      <c r="JZ765" s="259"/>
      <c r="KA765" s="259"/>
      <c r="KB765" s="259"/>
      <c r="KC765" s="636"/>
      <c r="KD765" s="259"/>
      <c r="KE765" s="259"/>
      <c r="KF765" s="259"/>
      <c r="KG765" s="259"/>
      <c r="KH765" s="259"/>
      <c r="KI765" s="259"/>
    </row>
    <row r="766" spans="1:295" s="149" customFormat="1" hidden="1" x14ac:dyDescent="0.25">
      <c r="A766" s="559"/>
      <c r="B766" s="259"/>
      <c r="C766" s="259"/>
      <c r="D766" s="289"/>
      <c r="E766" s="289"/>
      <c r="F766" s="289"/>
      <c r="G766" s="255"/>
      <c r="H766" s="259"/>
      <c r="I766" s="259"/>
      <c r="J766" s="259"/>
      <c r="K766" s="259"/>
      <c r="L766" s="259"/>
      <c r="M766" s="259"/>
      <c r="N766" s="259"/>
      <c r="O766" s="259"/>
      <c r="P766" s="259"/>
      <c r="Q766" s="259"/>
      <c r="R766" s="259"/>
      <c r="S766" s="259"/>
      <c r="T766" s="259"/>
      <c r="U766" s="259"/>
      <c r="V766" s="259"/>
      <c r="W766" s="259"/>
      <c r="X766" s="259"/>
      <c r="Y766" s="259"/>
      <c r="Z766" s="259"/>
      <c r="AA766" s="259"/>
      <c r="AB766" s="259"/>
      <c r="AC766" s="259"/>
      <c r="AD766" s="259"/>
      <c r="AE766" s="259"/>
      <c r="AF766" s="259"/>
      <c r="AG766" s="259"/>
      <c r="AH766" s="259"/>
      <c r="AI766" s="259"/>
      <c r="AJ766" s="259"/>
      <c r="AK766" s="259"/>
      <c r="AL766" s="259"/>
      <c r="AM766" s="259"/>
      <c r="AN766" s="259"/>
      <c r="AO766" s="259"/>
      <c r="AP766" s="259"/>
      <c r="AQ766" s="259"/>
      <c r="AR766" s="259"/>
      <c r="AS766" s="259"/>
      <c r="AT766" s="259"/>
      <c r="AU766" s="259"/>
      <c r="AV766" s="259"/>
      <c r="AW766" s="259"/>
      <c r="AX766" s="259"/>
      <c r="AY766" s="259"/>
      <c r="AZ766" s="259"/>
      <c r="BA766" s="259"/>
      <c r="BB766" s="259"/>
      <c r="BC766" s="259"/>
      <c r="BD766" s="259"/>
      <c r="BE766" s="259"/>
      <c r="BF766" s="259"/>
      <c r="BG766" s="259"/>
      <c r="BH766" s="259"/>
      <c r="BI766" s="259"/>
      <c r="BJ766" s="259"/>
      <c r="BK766" s="259"/>
      <c r="BL766" s="259"/>
      <c r="BM766" s="259"/>
      <c r="BN766" s="259"/>
      <c r="BO766" s="259"/>
      <c r="BP766" s="259"/>
      <c r="BQ766" s="259"/>
      <c r="BR766" s="259"/>
      <c r="BS766" s="259"/>
      <c r="BT766" s="259"/>
      <c r="BU766" s="259"/>
      <c r="BV766" s="259"/>
      <c r="BW766" s="259"/>
      <c r="BX766" s="259"/>
      <c r="BY766" s="259"/>
      <c r="BZ766" s="259"/>
      <c r="CA766" s="259"/>
      <c r="CB766" s="259"/>
      <c r="CC766" s="259"/>
      <c r="CD766" s="259"/>
      <c r="CE766" s="259"/>
      <c r="CF766" s="259"/>
      <c r="CG766" s="259"/>
      <c r="CH766" s="259"/>
      <c r="CI766" s="259"/>
      <c r="CJ766" s="259"/>
      <c r="CK766" s="259"/>
      <c r="CL766" s="259"/>
      <c r="CM766" s="259"/>
      <c r="CN766" s="259"/>
      <c r="CO766" s="259"/>
      <c r="CP766" s="259"/>
      <c r="CQ766" s="259"/>
      <c r="CR766" s="259"/>
      <c r="CS766" s="259"/>
      <c r="CT766" s="259"/>
      <c r="CU766" s="259"/>
      <c r="CV766" s="259"/>
      <c r="CW766" s="259"/>
      <c r="CX766" s="259"/>
      <c r="CY766" s="259"/>
      <c r="CZ766" s="259"/>
      <c r="DA766" s="259"/>
      <c r="DB766" s="259"/>
      <c r="DC766" s="259"/>
      <c r="DD766" s="259"/>
      <c r="DE766" s="259"/>
      <c r="DF766" s="259"/>
      <c r="DG766" s="259"/>
      <c r="DH766" s="259"/>
      <c r="DI766" s="259"/>
      <c r="DJ766" s="259"/>
      <c r="DK766" s="259"/>
      <c r="DL766" s="259"/>
      <c r="DM766" s="259"/>
      <c r="DN766" s="259"/>
      <c r="DO766" s="259"/>
      <c r="DP766" s="259"/>
      <c r="DQ766" s="259"/>
      <c r="DR766" s="259"/>
      <c r="DS766" s="259"/>
      <c r="DT766" s="259"/>
      <c r="DU766" s="259"/>
      <c r="DV766" s="259"/>
      <c r="DW766" s="259"/>
      <c r="DX766" s="259"/>
      <c r="DY766" s="259"/>
      <c r="DZ766" s="259"/>
      <c r="EA766" s="259"/>
      <c r="EB766" s="259"/>
      <c r="EC766" s="259"/>
      <c r="ED766" s="259"/>
      <c r="EE766" s="259"/>
      <c r="EF766" s="259"/>
      <c r="EG766" s="259"/>
      <c r="EH766" s="259"/>
      <c r="EI766" s="259"/>
      <c r="EJ766" s="259"/>
      <c r="EK766" s="259"/>
      <c r="EL766" s="259"/>
      <c r="EM766" s="259"/>
      <c r="EN766" s="259"/>
      <c r="EO766" s="259"/>
      <c r="EP766" s="259"/>
      <c r="EQ766" s="259"/>
      <c r="ER766" s="259"/>
      <c r="ES766" s="259"/>
      <c r="ET766" s="259"/>
      <c r="EU766" s="259"/>
      <c r="EV766" s="259"/>
      <c r="EW766" s="259"/>
      <c r="EX766" s="259"/>
      <c r="EY766" s="259"/>
      <c r="EZ766" s="259"/>
      <c r="FA766" s="259"/>
      <c r="FB766" s="259"/>
      <c r="FC766" s="259"/>
      <c r="FD766" s="259"/>
      <c r="FE766" s="259"/>
      <c r="FF766" s="259"/>
      <c r="FG766" s="259"/>
      <c r="FH766" s="259"/>
      <c r="FI766" s="259"/>
      <c r="FJ766" s="259"/>
      <c r="FK766" s="259"/>
      <c r="FL766" s="259"/>
      <c r="FM766" s="259"/>
      <c r="FN766" s="259"/>
      <c r="FO766" s="259"/>
      <c r="FP766" s="259"/>
      <c r="FQ766" s="259"/>
      <c r="FR766" s="259"/>
      <c r="FS766" s="259"/>
      <c r="FT766" s="259"/>
      <c r="FU766" s="259"/>
      <c r="FV766" s="259"/>
      <c r="FW766" s="259"/>
      <c r="FX766" s="259"/>
      <c r="FY766" s="259"/>
      <c r="FZ766" s="259"/>
      <c r="GA766" s="259"/>
      <c r="GB766" s="259"/>
      <c r="GC766" s="259"/>
      <c r="GD766" s="259"/>
      <c r="GE766" s="259"/>
      <c r="GF766" s="259"/>
      <c r="GG766" s="259"/>
      <c r="GH766" s="259"/>
      <c r="GI766" s="259"/>
      <c r="GJ766" s="259"/>
      <c r="GK766" s="259"/>
      <c r="GL766" s="259"/>
      <c r="GM766" s="259"/>
      <c r="GN766" s="259"/>
      <c r="GO766" s="259"/>
      <c r="GP766" s="259"/>
      <c r="GQ766" s="259"/>
      <c r="GR766" s="259"/>
      <c r="GS766" s="259"/>
      <c r="GT766" s="259"/>
      <c r="GU766" s="259"/>
      <c r="GV766" s="259"/>
      <c r="GW766" s="259"/>
      <c r="GX766" s="259"/>
      <c r="GY766" s="259"/>
      <c r="GZ766" s="259"/>
      <c r="HA766" s="259"/>
      <c r="HB766" s="259"/>
      <c r="HC766" s="259"/>
      <c r="HD766" s="259"/>
      <c r="HE766" s="259"/>
      <c r="HF766" s="259"/>
      <c r="HG766" s="259"/>
      <c r="HH766" s="259"/>
      <c r="HI766" s="259"/>
      <c r="HJ766" s="259"/>
      <c r="HK766" s="259"/>
      <c r="HL766" s="259"/>
      <c r="HM766" s="259"/>
      <c r="HN766" s="259"/>
      <c r="HO766" s="259"/>
      <c r="HP766" s="259"/>
      <c r="HQ766" s="259"/>
      <c r="HR766" s="259"/>
      <c r="HS766" s="259"/>
      <c r="HT766" s="259"/>
      <c r="HU766" s="259"/>
      <c r="HV766" s="259"/>
      <c r="HW766" s="259"/>
      <c r="HX766" s="259"/>
      <c r="HY766" s="259"/>
      <c r="HZ766" s="259"/>
      <c r="IA766" s="259"/>
      <c r="IB766" s="259"/>
      <c r="IC766" s="259"/>
      <c r="ID766" s="259"/>
      <c r="IE766" s="259"/>
      <c r="IF766" s="259"/>
      <c r="IG766" s="259"/>
      <c r="IH766" s="259"/>
      <c r="II766" s="259"/>
      <c r="IJ766" s="259"/>
      <c r="IK766" s="259"/>
      <c r="IL766" s="259"/>
      <c r="IM766" s="259"/>
      <c r="IN766" s="259"/>
      <c r="IO766" s="259"/>
      <c r="IP766" s="259"/>
      <c r="IQ766" s="259"/>
      <c r="IR766" s="259"/>
      <c r="IS766" s="259"/>
      <c r="IT766" s="259"/>
      <c r="IU766" s="259"/>
      <c r="IV766" s="259"/>
      <c r="IW766" s="259"/>
      <c r="IX766" s="259"/>
      <c r="IY766" s="259"/>
      <c r="IZ766" s="259"/>
      <c r="JA766" s="259"/>
      <c r="JB766" s="259"/>
      <c r="JC766" s="259"/>
      <c r="JD766" s="259"/>
      <c r="JE766" s="259"/>
      <c r="JF766" s="259"/>
      <c r="JG766" s="259"/>
      <c r="JH766" s="259"/>
      <c r="JI766" s="259"/>
      <c r="JJ766" s="259"/>
      <c r="JK766" s="259"/>
      <c r="JL766" s="259"/>
      <c r="JM766" s="259"/>
      <c r="JN766" s="259"/>
      <c r="JO766" s="259"/>
      <c r="JP766" s="259"/>
      <c r="JQ766" s="259"/>
      <c r="JR766" s="259"/>
      <c r="JS766" s="259"/>
      <c r="JT766" s="259"/>
      <c r="JU766" s="259"/>
      <c r="JV766" s="259"/>
      <c r="JW766" s="259"/>
      <c r="JX766" s="259"/>
      <c r="JY766" s="259"/>
      <c r="JZ766" s="259"/>
      <c r="KA766" s="259"/>
      <c r="KB766" s="259"/>
      <c r="KC766" s="636"/>
      <c r="KD766" s="259"/>
      <c r="KE766" s="259"/>
      <c r="KF766" s="259"/>
      <c r="KG766" s="259"/>
      <c r="KH766" s="259"/>
      <c r="KI766" s="259"/>
    </row>
    <row r="767" spans="1:295" s="149" customFormat="1" hidden="1" x14ac:dyDescent="0.25">
      <c r="A767" s="559"/>
      <c r="B767" s="259"/>
      <c r="C767" s="259"/>
      <c r="D767" s="289"/>
      <c r="E767" s="289"/>
      <c r="F767" s="289"/>
      <c r="G767" s="255"/>
      <c r="H767" s="259"/>
      <c r="I767" s="259"/>
      <c r="J767" s="259"/>
      <c r="K767" s="259"/>
      <c r="L767" s="259"/>
      <c r="M767" s="259"/>
      <c r="N767" s="259"/>
      <c r="O767" s="259"/>
      <c r="P767" s="259"/>
      <c r="Q767" s="259"/>
      <c r="R767" s="259"/>
      <c r="S767" s="259"/>
      <c r="T767" s="259"/>
      <c r="U767" s="259"/>
      <c r="V767" s="259"/>
      <c r="W767" s="259"/>
      <c r="X767" s="259"/>
      <c r="Y767" s="259"/>
      <c r="Z767" s="259"/>
      <c r="AA767" s="259"/>
      <c r="AB767" s="259"/>
      <c r="AC767" s="259"/>
      <c r="AD767" s="259"/>
      <c r="AE767" s="259"/>
      <c r="AF767" s="259"/>
      <c r="AG767" s="259"/>
      <c r="AH767" s="259"/>
      <c r="AI767" s="259"/>
      <c r="AJ767" s="259"/>
      <c r="AK767" s="259"/>
      <c r="AL767" s="259"/>
      <c r="AM767" s="259"/>
      <c r="AN767" s="259"/>
      <c r="AO767" s="259"/>
      <c r="AP767" s="259"/>
      <c r="AQ767" s="259"/>
      <c r="AR767" s="259"/>
      <c r="AS767" s="259"/>
      <c r="AT767" s="259"/>
      <c r="AU767" s="259"/>
      <c r="AV767" s="259"/>
      <c r="AW767" s="259"/>
      <c r="AX767" s="259"/>
      <c r="AY767" s="259"/>
      <c r="AZ767" s="259"/>
      <c r="BA767" s="259"/>
      <c r="BB767" s="259"/>
      <c r="BC767" s="259"/>
      <c r="BD767" s="259"/>
      <c r="BE767" s="259"/>
      <c r="BF767" s="259"/>
      <c r="BG767" s="259"/>
      <c r="BH767" s="259"/>
      <c r="BI767" s="259"/>
      <c r="BJ767" s="259"/>
      <c r="BK767" s="259"/>
      <c r="BL767" s="259"/>
      <c r="BM767" s="259"/>
      <c r="BN767" s="259"/>
      <c r="BO767" s="259"/>
      <c r="BP767" s="259"/>
      <c r="BQ767" s="259"/>
      <c r="BR767" s="259"/>
      <c r="BS767" s="259"/>
      <c r="BT767" s="259"/>
      <c r="BU767" s="259"/>
      <c r="BV767" s="259"/>
      <c r="BW767" s="259"/>
      <c r="BX767" s="259"/>
      <c r="BY767" s="259"/>
      <c r="BZ767" s="259"/>
      <c r="CA767" s="259"/>
      <c r="CB767" s="259"/>
      <c r="CC767" s="259"/>
      <c r="CD767" s="259"/>
      <c r="CE767" s="259"/>
      <c r="CF767" s="259"/>
      <c r="CG767" s="259"/>
      <c r="CH767" s="259"/>
      <c r="CI767" s="259"/>
      <c r="CJ767" s="259"/>
      <c r="CK767" s="259"/>
      <c r="CL767" s="259"/>
      <c r="CM767" s="259"/>
      <c r="CN767" s="259"/>
      <c r="CO767" s="259"/>
      <c r="CP767" s="259"/>
      <c r="CQ767" s="259"/>
      <c r="CR767" s="259"/>
      <c r="CS767" s="259"/>
      <c r="CT767" s="259"/>
      <c r="CU767" s="259"/>
      <c r="CV767" s="259"/>
      <c r="CW767" s="259"/>
      <c r="CX767" s="259"/>
      <c r="CY767" s="259"/>
      <c r="CZ767" s="259"/>
      <c r="DA767" s="259"/>
      <c r="DB767" s="259"/>
      <c r="DC767" s="259"/>
      <c r="DD767" s="259"/>
      <c r="DE767" s="259"/>
      <c r="DF767" s="259"/>
      <c r="DG767" s="259"/>
      <c r="DH767" s="259"/>
      <c r="DI767" s="259"/>
      <c r="DJ767" s="259"/>
      <c r="DK767" s="259"/>
      <c r="DL767" s="259"/>
      <c r="DM767" s="259"/>
      <c r="DN767" s="259"/>
      <c r="DO767" s="259"/>
      <c r="DP767" s="259"/>
      <c r="DQ767" s="259"/>
      <c r="DR767" s="259"/>
      <c r="DS767" s="259"/>
      <c r="DT767" s="259"/>
      <c r="DU767" s="259"/>
      <c r="DV767" s="259"/>
      <c r="DW767" s="259"/>
      <c r="DX767" s="259"/>
      <c r="DY767" s="259"/>
      <c r="DZ767" s="259"/>
      <c r="EA767" s="259"/>
      <c r="EB767" s="259"/>
      <c r="EC767" s="259"/>
      <c r="ED767" s="259"/>
      <c r="EE767" s="259"/>
      <c r="EF767" s="259"/>
      <c r="EG767" s="259"/>
      <c r="EH767" s="259"/>
      <c r="EI767" s="259"/>
      <c r="EJ767" s="259"/>
      <c r="EK767" s="259"/>
      <c r="EL767" s="259"/>
      <c r="EM767" s="259"/>
      <c r="EN767" s="259"/>
      <c r="EO767" s="259"/>
      <c r="EP767" s="259"/>
      <c r="EQ767" s="259"/>
      <c r="ER767" s="259"/>
      <c r="ES767" s="259"/>
      <c r="ET767" s="259"/>
      <c r="EU767" s="259"/>
      <c r="EV767" s="259"/>
      <c r="EW767" s="259"/>
      <c r="EX767" s="259"/>
      <c r="EY767" s="259"/>
      <c r="EZ767" s="259"/>
      <c r="FA767" s="259"/>
      <c r="FB767" s="259"/>
      <c r="FC767" s="259"/>
      <c r="FD767" s="259"/>
      <c r="FE767" s="259"/>
      <c r="FF767" s="259"/>
      <c r="FG767" s="259"/>
      <c r="FH767" s="259"/>
      <c r="FI767" s="259"/>
      <c r="FJ767" s="259"/>
      <c r="FK767" s="259"/>
      <c r="FL767" s="259"/>
      <c r="FM767" s="259"/>
      <c r="FN767" s="259"/>
      <c r="FO767" s="259"/>
      <c r="FP767" s="259"/>
      <c r="FQ767" s="259"/>
      <c r="FR767" s="259"/>
      <c r="FS767" s="259"/>
      <c r="FT767" s="259"/>
      <c r="FU767" s="259"/>
      <c r="FV767" s="259"/>
      <c r="FW767" s="259"/>
      <c r="FX767" s="259"/>
      <c r="FY767" s="259"/>
      <c r="FZ767" s="259"/>
      <c r="GA767" s="259"/>
      <c r="GB767" s="259"/>
      <c r="GC767" s="259"/>
      <c r="GD767" s="259"/>
      <c r="GE767" s="259"/>
      <c r="GF767" s="259"/>
      <c r="GG767" s="259"/>
      <c r="GH767" s="259"/>
      <c r="GI767" s="259"/>
      <c r="GJ767" s="259"/>
      <c r="GK767" s="259"/>
      <c r="GL767" s="259"/>
      <c r="GM767" s="259"/>
      <c r="GN767" s="259"/>
      <c r="GO767" s="259"/>
      <c r="GP767" s="259"/>
      <c r="GQ767" s="259"/>
      <c r="GR767" s="259"/>
      <c r="GS767" s="259"/>
      <c r="GT767" s="259"/>
      <c r="GU767" s="259"/>
      <c r="GV767" s="259"/>
      <c r="GW767" s="259"/>
      <c r="GX767" s="259"/>
      <c r="GY767" s="259"/>
      <c r="GZ767" s="259"/>
      <c r="HA767" s="259"/>
      <c r="HB767" s="259"/>
      <c r="HC767" s="259"/>
      <c r="HD767" s="259"/>
      <c r="HE767" s="259"/>
      <c r="HF767" s="259"/>
      <c r="HG767" s="259"/>
      <c r="HH767" s="259"/>
      <c r="HI767" s="259"/>
      <c r="HJ767" s="259"/>
      <c r="HK767" s="259"/>
      <c r="HL767" s="259"/>
      <c r="HM767" s="259"/>
      <c r="HN767" s="259"/>
      <c r="HO767" s="259"/>
      <c r="HP767" s="259"/>
      <c r="HQ767" s="259"/>
      <c r="HR767" s="259"/>
      <c r="HS767" s="259"/>
      <c r="HT767" s="259"/>
      <c r="HU767" s="259"/>
      <c r="HV767" s="259"/>
      <c r="HW767" s="259"/>
      <c r="HX767" s="259"/>
      <c r="HY767" s="259"/>
      <c r="HZ767" s="259"/>
      <c r="IA767" s="259"/>
      <c r="IB767" s="259"/>
      <c r="IC767" s="259"/>
      <c r="ID767" s="259"/>
      <c r="IE767" s="259"/>
      <c r="IF767" s="259"/>
      <c r="IG767" s="259"/>
      <c r="IH767" s="259"/>
      <c r="II767" s="259"/>
      <c r="IJ767" s="259"/>
      <c r="IK767" s="259"/>
      <c r="IL767" s="259"/>
      <c r="IM767" s="259"/>
      <c r="IN767" s="259"/>
      <c r="IO767" s="259"/>
      <c r="IP767" s="259"/>
      <c r="IQ767" s="259"/>
      <c r="IR767" s="259"/>
      <c r="IS767" s="259"/>
      <c r="IT767" s="259"/>
      <c r="IU767" s="259"/>
      <c r="IV767" s="259"/>
      <c r="IW767" s="259"/>
      <c r="IX767" s="259"/>
      <c r="IY767" s="259"/>
      <c r="IZ767" s="259"/>
      <c r="JA767" s="259"/>
      <c r="JB767" s="259"/>
      <c r="JC767" s="259"/>
      <c r="JD767" s="259"/>
      <c r="JE767" s="259"/>
      <c r="JF767" s="259"/>
      <c r="JG767" s="259"/>
      <c r="JH767" s="259"/>
      <c r="JI767" s="259"/>
      <c r="JJ767" s="259"/>
      <c r="JK767" s="259"/>
      <c r="JL767" s="259"/>
      <c r="JM767" s="259"/>
      <c r="JN767" s="259"/>
      <c r="JO767" s="259"/>
      <c r="JP767" s="259"/>
      <c r="JQ767" s="259"/>
      <c r="JR767" s="259"/>
      <c r="JS767" s="259"/>
      <c r="JT767" s="259"/>
      <c r="JU767" s="259"/>
      <c r="JV767" s="259"/>
      <c r="JW767" s="259"/>
      <c r="JX767" s="259"/>
      <c r="JY767" s="259"/>
      <c r="JZ767" s="259"/>
      <c r="KA767" s="259"/>
      <c r="KB767" s="259"/>
      <c r="KC767" s="636"/>
      <c r="KD767" s="259"/>
      <c r="KE767" s="259"/>
      <c r="KF767" s="259"/>
      <c r="KG767" s="259"/>
      <c r="KH767" s="259"/>
      <c r="KI767" s="259"/>
    </row>
    <row r="768" spans="1:295" s="149" customFormat="1" hidden="1" x14ac:dyDescent="0.25">
      <c r="A768" s="559"/>
      <c r="B768" s="259"/>
      <c r="C768" s="259"/>
      <c r="D768" s="289"/>
      <c r="E768" s="289"/>
      <c r="F768" s="289"/>
      <c r="G768" s="255"/>
      <c r="H768" s="259"/>
      <c r="I768" s="259"/>
      <c r="J768" s="259"/>
      <c r="K768" s="259"/>
      <c r="L768" s="259"/>
      <c r="M768" s="259"/>
      <c r="N768" s="259"/>
      <c r="O768" s="259"/>
      <c r="P768" s="259"/>
      <c r="Q768" s="259"/>
      <c r="R768" s="259"/>
      <c r="S768" s="259"/>
      <c r="T768" s="259"/>
      <c r="U768" s="259"/>
      <c r="V768" s="259"/>
      <c r="W768" s="259"/>
      <c r="X768" s="259"/>
      <c r="Y768" s="259"/>
      <c r="Z768" s="259"/>
      <c r="AA768" s="259"/>
      <c r="AB768" s="259"/>
      <c r="AC768" s="259"/>
      <c r="AD768" s="259"/>
      <c r="AE768" s="259"/>
      <c r="AF768" s="259"/>
      <c r="AG768" s="259"/>
      <c r="AH768" s="259"/>
      <c r="AI768" s="259"/>
      <c r="AJ768" s="259"/>
      <c r="AK768" s="259"/>
      <c r="AL768" s="259"/>
      <c r="AM768" s="259"/>
      <c r="AN768" s="259"/>
      <c r="AO768" s="259"/>
      <c r="AP768" s="259"/>
      <c r="AQ768" s="259"/>
      <c r="AR768" s="259"/>
      <c r="AS768" s="259"/>
      <c r="AT768" s="259"/>
      <c r="AU768" s="259"/>
      <c r="AV768" s="259"/>
      <c r="AW768" s="259"/>
      <c r="AX768" s="259"/>
      <c r="AY768" s="259"/>
      <c r="AZ768" s="259"/>
      <c r="BA768" s="259"/>
      <c r="BB768" s="259"/>
      <c r="BC768" s="259"/>
      <c r="BD768" s="259"/>
      <c r="BE768" s="259"/>
      <c r="BF768" s="259"/>
      <c r="BG768" s="259"/>
      <c r="BH768" s="259"/>
      <c r="BI768" s="259"/>
      <c r="BJ768" s="259"/>
      <c r="BK768" s="259"/>
      <c r="BL768" s="259"/>
      <c r="BM768" s="259"/>
      <c r="BN768" s="259"/>
      <c r="BO768" s="259"/>
      <c r="BP768" s="259"/>
      <c r="BQ768" s="259"/>
      <c r="BR768" s="259"/>
      <c r="BS768" s="259"/>
      <c r="BT768" s="259"/>
      <c r="BU768" s="259"/>
      <c r="BV768" s="259"/>
      <c r="BW768" s="259"/>
      <c r="BX768" s="259"/>
      <c r="BY768" s="259"/>
      <c r="BZ768" s="259"/>
      <c r="CA768" s="259"/>
      <c r="CB768" s="259"/>
      <c r="CC768" s="259"/>
      <c r="CD768" s="259"/>
      <c r="CE768" s="259"/>
      <c r="CF768" s="259"/>
      <c r="CG768" s="259"/>
      <c r="CH768" s="259"/>
      <c r="CI768" s="259"/>
      <c r="CJ768" s="259"/>
      <c r="CK768" s="259"/>
      <c r="CL768" s="259"/>
      <c r="CM768" s="259"/>
      <c r="CN768" s="259"/>
      <c r="CO768" s="259"/>
      <c r="CP768" s="259"/>
      <c r="CQ768" s="259"/>
      <c r="CR768" s="259"/>
      <c r="CS768" s="259"/>
      <c r="CT768" s="259"/>
      <c r="CU768" s="259"/>
      <c r="CV768" s="259"/>
      <c r="CW768" s="259"/>
      <c r="CX768" s="259"/>
      <c r="CY768" s="259"/>
      <c r="CZ768" s="259"/>
      <c r="DA768" s="259"/>
      <c r="DB768" s="259"/>
      <c r="DC768" s="259"/>
      <c r="DD768" s="259"/>
      <c r="DE768" s="259"/>
      <c r="DF768" s="259"/>
      <c r="DG768" s="259"/>
      <c r="DH768" s="259"/>
      <c r="DI768" s="259"/>
      <c r="DJ768" s="259"/>
      <c r="DK768" s="259"/>
      <c r="DL768" s="259"/>
      <c r="DM768" s="259"/>
      <c r="DN768" s="259"/>
      <c r="DO768" s="259"/>
      <c r="DP768" s="259"/>
      <c r="DQ768" s="259"/>
      <c r="DR768" s="259"/>
      <c r="DS768" s="259"/>
      <c r="DT768" s="259"/>
      <c r="DU768" s="259"/>
      <c r="DV768" s="259"/>
      <c r="DW768" s="259"/>
      <c r="DX768" s="259"/>
      <c r="DY768" s="259"/>
      <c r="DZ768" s="259"/>
      <c r="EA768" s="259"/>
      <c r="EB768" s="259"/>
      <c r="EC768" s="259"/>
      <c r="ED768" s="259"/>
      <c r="EE768" s="259"/>
      <c r="EF768" s="259"/>
      <c r="EG768" s="259"/>
      <c r="EH768" s="259"/>
      <c r="EI768" s="259"/>
      <c r="EJ768" s="259"/>
      <c r="EK768" s="259"/>
      <c r="EL768" s="259"/>
      <c r="EM768" s="259"/>
      <c r="EN768" s="259"/>
      <c r="EO768" s="259"/>
      <c r="EP768" s="259"/>
      <c r="EQ768" s="259"/>
      <c r="ER768" s="259"/>
      <c r="ES768" s="259"/>
      <c r="ET768" s="259"/>
      <c r="EU768" s="259"/>
      <c r="EV768" s="259"/>
      <c r="EW768" s="259"/>
      <c r="EX768" s="259"/>
      <c r="EY768" s="259"/>
      <c r="EZ768" s="259"/>
      <c r="FA768" s="259"/>
      <c r="FB768" s="259"/>
      <c r="FC768" s="259"/>
      <c r="FD768" s="259"/>
      <c r="FE768" s="259"/>
      <c r="FF768" s="259"/>
      <c r="FG768" s="259"/>
      <c r="FH768" s="259"/>
      <c r="FI768" s="259"/>
      <c r="FJ768" s="259"/>
      <c r="FK768" s="259"/>
      <c r="FL768" s="259"/>
      <c r="FM768" s="259"/>
      <c r="FN768" s="259"/>
      <c r="FO768" s="259"/>
      <c r="FP768" s="259"/>
      <c r="FQ768" s="259"/>
      <c r="FR768" s="259"/>
      <c r="FS768" s="259"/>
      <c r="FT768" s="259"/>
      <c r="FU768" s="259"/>
      <c r="FV768" s="259"/>
      <c r="FW768" s="259"/>
      <c r="FX768" s="259"/>
      <c r="FY768" s="259"/>
      <c r="FZ768" s="259"/>
      <c r="GA768" s="259"/>
      <c r="GB768" s="259"/>
      <c r="GC768" s="259"/>
      <c r="GD768" s="259"/>
      <c r="GE768" s="259"/>
      <c r="GF768" s="259"/>
      <c r="GG768" s="259"/>
      <c r="GH768" s="259"/>
      <c r="GI768" s="259"/>
      <c r="GJ768" s="259"/>
      <c r="GK768" s="259"/>
      <c r="GL768" s="259"/>
      <c r="GM768" s="259"/>
      <c r="GN768" s="259"/>
      <c r="GO768" s="259"/>
      <c r="GP768" s="259"/>
      <c r="GQ768" s="259"/>
      <c r="GR768" s="259"/>
      <c r="GS768" s="259"/>
      <c r="GT768" s="259"/>
      <c r="GU768" s="259"/>
      <c r="GV768" s="259"/>
      <c r="GW768" s="259"/>
      <c r="GX768" s="259"/>
      <c r="GY768" s="259"/>
      <c r="GZ768" s="259"/>
      <c r="HA768" s="259"/>
      <c r="HB768" s="259"/>
      <c r="HC768" s="259"/>
      <c r="HD768" s="259"/>
      <c r="HE768" s="259"/>
      <c r="HF768" s="259"/>
      <c r="HG768" s="259"/>
      <c r="HH768" s="259"/>
      <c r="HI768" s="259"/>
      <c r="HJ768" s="259"/>
      <c r="HK768" s="259"/>
      <c r="HL768" s="259"/>
      <c r="HM768" s="259"/>
      <c r="HN768" s="259"/>
      <c r="HO768" s="259"/>
      <c r="HP768" s="259"/>
      <c r="HQ768" s="259"/>
      <c r="HR768" s="259"/>
      <c r="HS768" s="259"/>
      <c r="HT768" s="259"/>
      <c r="HU768" s="259"/>
      <c r="HV768" s="259"/>
      <c r="HW768" s="259"/>
      <c r="HX768" s="259"/>
      <c r="HY768" s="259"/>
      <c r="HZ768" s="259"/>
      <c r="IA768" s="259"/>
      <c r="IB768" s="259"/>
      <c r="IC768" s="259"/>
      <c r="ID768" s="259"/>
      <c r="IE768" s="259"/>
      <c r="IF768" s="259"/>
      <c r="IG768" s="259"/>
      <c r="IH768" s="259"/>
      <c r="II768" s="259"/>
      <c r="IJ768" s="259"/>
      <c r="IK768" s="259"/>
      <c r="IL768" s="259"/>
      <c r="IM768" s="259"/>
      <c r="IN768" s="259"/>
      <c r="IO768" s="259"/>
      <c r="IP768" s="259"/>
      <c r="IQ768" s="259"/>
      <c r="IR768" s="259"/>
      <c r="IS768" s="259"/>
      <c r="IT768" s="259"/>
      <c r="IU768" s="259"/>
      <c r="IV768" s="259"/>
      <c r="IW768" s="259"/>
      <c r="IX768" s="259"/>
      <c r="IY768" s="259"/>
      <c r="IZ768" s="259"/>
      <c r="JA768" s="259"/>
      <c r="JB768" s="259"/>
      <c r="JC768" s="259"/>
      <c r="JD768" s="259"/>
      <c r="JE768" s="259"/>
      <c r="JF768" s="259"/>
      <c r="JG768" s="259"/>
      <c r="JH768" s="259"/>
      <c r="JI768" s="259"/>
      <c r="JJ768" s="259"/>
      <c r="JK768" s="259"/>
      <c r="JL768" s="259"/>
      <c r="JM768" s="259"/>
      <c r="JN768" s="259"/>
      <c r="JO768" s="259"/>
      <c r="JP768" s="259"/>
      <c r="JQ768" s="259"/>
      <c r="JR768" s="259"/>
      <c r="JS768" s="259"/>
      <c r="JT768" s="259"/>
      <c r="JU768" s="259"/>
      <c r="JV768" s="259"/>
      <c r="JW768" s="259"/>
      <c r="JX768" s="259"/>
      <c r="JY768" s="259"/>
      <c r="JZ768" s="259"/>
      <c r="KA768" s="259"/>
      <c r="KB768" s="259"/>
      <c r="KC768" s="636"/>
      <c r="KD768" s="259"/>
      <c r="KE768" s="259"/>
      <c r="KF768" s="259"/>
      <c r="KG768" s="259"/>
      <c r="KH768" s="259"/>
      <c r="KI768" s="259"/>
    </row>
    <row r="769" spans="1:295" s="149" customFormat="1" hidden="1" x14ac:dyDescent="0.25">
      <c r="A769" s="559"/>
      <c r="B769" s="259"/>
      <c r="C769" s="259"/>
      <c r="D769" s="289"/>
      <c r="E769" s="289"/>
      <c r="F769" s="289"/>
      <c r="G769" s="255"/>
      <c r="H769" s="259"/>
      <c r="I769" s="259"/>
      <c r="J769" s="259"/>
      <c r="K769" s="259"/>
      <c r="L769" s="259"/>
      <c r="M769" s="259"/>
      <c r="N769" s="259"/>
      <c r="O769" s="259"/>
      <c r="P769" s="259"/>
      <c r="Q769" s="259"/>
      <c r="R769" s="259"/>
      <c r="S769" s="259"/>
      <c r="T769" s="259"/>
      <c r="U769" s="259"/>
      <c r="V769" s="259"/>
      <c r="W769" s="259"/>
      <c r="X769" s="259"/>
      <c r="Y769" s="259"/>
      <c r="Z769" s="259"/>
      <c r="AA769" s="259"/>
      <c r="AB769" s="259"/>
      <c r="AC769" s="259"/>
      <c r="AD769" s="259"/>
      <c r="AE769" s="259"/>
      <c r="AF769" s="259"/>
      <c r="AG769" s="259"/>
      <c r="AH769" s="259"/>
      <c r="AI769" s="259"/>
      <c r="AJ769" s="259"/>
      <c r="AK769" s="259"/>
      <c r="AL769" s="259"/>
      <c r="AM769" s="259"/>
      <c r="AN769" s="259"/>
      <c r="AO769" s="259"/>
      <c r="AP769" s="259"/>
      <c r="AQ769" s="259"/>
      <c r="AR769" s="259"/>
      <c r="AS769" s="259"/>
      <c r="AT769" s="259"/>
      <c r="AU769" s="259"/>
      <c r="AV769" s="259"/>
      <c r="AW769" s="259"/>
      <c r="AX769" s="259"/>
      <c r="AY769" s="259"/>
      <c r="AZ769" s="259"/>
      <c r="BA769" s="259"/>
      <c r="BB769" s="259"/>
      <c r="BC769" s="259"/>
      <c r="BD769" s="259"/>
      <c r="BE769" s="259"/>
      <c r="BF769" s="259"/>
      <c r="BG769" s="259"/>
      <c r="BH769" s="259"/>
      <c r="BI769" s="259"/>
      <c r="BJ769" s="259"/>
      <c r="BK769" s="259"/>
      <c r="BL769" s="259"/>
      <c r="BM769" s="259"/>
      <c r="BN769" s="259"/>
      <c r="BO769" s="259"/>
      <c r="BP769" s="259"/>
      <c r="BQ769" s="259"/>
      <c r="BR769" s="259"/>
      <c r="BS769" s="259"/>
      <c r="BT769" s="259"/>
      <c r="BU769" s="259"/>
      <c r="BV769" s="259"/>
      <c r="BW769" s="259"/>
      <c r="BX769" s="259"/>
      <c r="BY769" s="259"/>
      <c r="BZ769" s="259"/>
      <c r="CA769" s="259"/>
      <c r="CB769" s="259"/>
      <c r="CC769" s="259"/>
      <c r="CD769" s="259"/>
      <c r="CE769" s="259"/>
      <c r="CF769" s="259"/>
      <c r="CG769" s="259"/>
      <c r="CH769" s="259"/>
      <c r="CI769" s="259"/>
      <c r="CJ769" s="259"/>
      <c r="CK769" s="259"/>
      <c r="CL769" s="259"/>
      <c r="CM769" s="259"/>
      <c r="CN769" s="259"/>
      <c r="CO769" s="259"/>
      <c r="CP769" s="259"/>
      <c r="CQ769" s="259"/>
      <c r="CR769" s="259"/>
      <c r="CS769" s="259"/>
      <c r="CT769" s="259"/>
      <c r="CU769" s="259"/>
      <c r="CV769" s="259"/>
      <c r="CW769" s="259"/>
      <c r="CX769" s="259"/>
      <c r="CY769" s="259"/>
      <c r="CZ769" s="259"/>
      <c r="DA769" s="259"/>
      <c r="DB769" s="259"/>
      <c r="DC769" s="259"/>
      <c r="DD769" s="259"/>
      <c r="DE769" s="259"/>
      <c r="DF769" s="259"/>
      <c r="DG769" s="259"/>
      <c r="DH769" s="259"/>
      <c r="DI769" s="259"/>
      <c r="DJ769" s="259"/>
      <c r="DK769" s="259"/>
      <c r="DL769" s="259"/>
      <c r="DM769" s="259"/>
      <c r="DN769" s="259"/>
      <c r="DO769" s="259"/>
      <c r="DP769" s="259"/>
      <c r="DQ769" s="259"/>
      <c r="DR769" s="259"/>
      <c r="DS769" s="259"/>
      <c r="DT769" s="259"/>
      <c r="DU769" s="259"/>
      <c r="DV769" s="259"/>
      <c r="DW769" s="259"/>
      <c r="DX769" s="259"/>
      <c r="DY769" s="259"/>
      <c r="DZ769" s="259"/>
      <c r="EA769" s="259"/>
      <c r="EB769" s="259"/>
      <c r="EC769" s="259"/>
      <c r="ED769" s="259"/>
      <c r="EE769" s="259"/>
      <c r="EF769" s="259"/>
      <c r="EG769" s="259"/>
      <c r="EH769" s="259"/>
      <c r="EI769" s="259"/>
      <c r="EJ769" s="259"/>
      <c r="EK769" s="259"/>
      <c r="EL769" s="259"/>
      <c r="EM769" s="259"/>
      <c r="EN769" s="259"/>
      <c r="EO769" s="259"/>
      <c r="EP769" s="259"/>
      <c r="EQ769" s="259"/>
      <c r="ER769" s="259"/>
      <c r="ES769" s="259"/>
      <c r="ET769" s="259"/>
      <c r="EU769" s="259"/>
      <c r="EV769" s="259"/>
      <c r="EW769" s="259"/>
      <c r="EX769" s="259"/>
      <c r="EY769" s="259"/>
      <c r="EZ769" s="259"/>
      <c r="FA769" s="259"/>
      <c r="FB769" s="259"/>
      <c r="FC769" s="259"/>
      <c r="FD769" s="259"/>
      <c r="FE769" s="259"/>
      <c r="FF769" s="259"/>
      <c r="FG769" s="259"/>
      <c r="FH769" s="259"/>
      <c r="FI769" s="259"/>
      <c r="FJ769" s="259"/>
      <c r="FK769" s="259"/>
      <c r="FL769" s="259"/>
      <c r="FM769" s="259"/>
      <c r="FN769" s="259"/>
      <c r="FO769" s="259"/>
      <c r="FP769" s="259"/>
      <c r="FQ769" s="259"/>
      <c r="FR769" s="259"/>
      <c r="FS769" s="259"/>
      <c r="FT769" s="259"/>
      <c r="FU769" s="259"/>
      <c r="FV769" s="259"/>
      <c r="FW769" s="259"/>
      <c r="FX769" s="259"/>
      <c r="FY769" s="259"/>
      <c r="FZ769" s="259"/>
      <c r="GA769" s="259"/>
      <c r="GB769" s="259"/>
      <c r="GC769" s="259"/>
      <c r="GD769" s="259"/>
      <c r="GE769" s="259"/>
      <c r="GF769" s="259"/>
      <c r="GG769" s="259"/>
      <c r="GH769" s="259"/>
      <c r="GI769" s="259"/>
      <c r="GJ769" s="259"/>
      <c r="GK769" s="259"/>
      <c r="GL769" s="259"/>
      <c r="GM769" s="259"/>
      <c r="GN769" s="259"/>
      <c r="GO769" s="259"/>
      <c r="GP769" s="259"/>
      <c r="GQ769" s="259"/>
      <c r="GR769" s="259"/>
      <c r="GS769" s="259"/>
      <c r="GT769" s="259"/>
      <c r="GU769" s="259"/>
      <c r="GV769" s="259"/>
      <c r="GW769" s="259"/>
      <c r="GX769" s="259"/>
      <c r="GY769" s="259"/>
      <c r="GZ769" s="259"/>
      <c r="HA769" s="259"/>
      <c r="HB769" s="259"/>
      <c r="HC769" s="259"/>
      <c r="HD769" s="259"/>
      <c r="HE769" s="259"/>
      <c r="HF769" s="259"/>
      <c r="HG769" s="259"/>
      <c r="HH769" s="259"/>
      <c r="HI769" s="259"/>
      <c r="HJ769" s="259"/>
      <c r="HK769" s="259"/>
      <c r="HL769" s="259"/>
      <c r="HM769" s="259"/>
      <c r="HN769" s="259"/>
      <c r="HO769" s="259"/>
      <c r="HP769" s="259"/>
      <c r="HQ769" s="259"/>
      <c r="HR769" s="259"/>
      <c r="HS769" s="259"/>
      <c r="HT769" s="259"/>
      <c r="HU769" s="259"/>
      <c r="HV769" s="259"/>
      <c r="HW769" s="259"/>
      <c r="HX769" s="259"/>
      <c r="HY769" s="259"/>
      <c r="HZ769" s="259"/>
      <c r="IA769" s="259"/>
      <c r="IB769" s="259"/>
      <c r="IC769" s="259"/>
      <c r="ID769" s="259"/>
      <c r="IE769" s="259"/>
      <c r="IF769" s="259"/>
      <c r="IG769" s="259"/>
      <c r="IH769" s="259"/>
      <c r="II769" s="259"/>
      <c r="IJ769" s="259"/>
      <c r="IK769" s="259"/>
      <c r="IL769" s="259"/>
      <c r="IM769" s="259"/>
      <c r="IN769" s="259"/>
      <c r="IO769" s="259"/>
      <c r="IP769" s="259"/>
      <c r="IQ769" s="259"/>
      <c r="IR769" s="259"/>
      <c r="IS769" s="259"/>
      <c r="IT769" s="259"/>
      <c r="IU769" s="259"/>
      <c r="IV769" s="259"/>
      <c r="IW769" s="259"/>
      <c r="IX769" s="259"/>
      <c r="IY769" s="259"/>
      <c r="IZ769" s="259"/>
      <c r="JA769" s="259"/>
      <c r="JB769" s="259"/>
      <c r="JC769" s="259"/>
      <c r="JD769" s="259"/>
      <c r="JE769" s="259"/>
      <c r="JF769" s="259"/>
      <c r="JG769" s="259"/>
      <c r="JH769" s="259"/>
      <c r="JI769" s="259"/>
      <c r="JJ769" s="259"/>
      <c r="JK769" s="259"/>
      <c r="JL769" s="259"/>
      <c r="JM769" s="259"/>
      <c r="JN769" s="259"/>
      <c r="JO769" s="259"/>
      <c r="JP769" s="259"/>
      <c r="JQ769" s="259"/>
      <c r="JR769" s="259"/>
      <c r="JS769" s="259"/>
      <c r="JT769" s="259"/>
      <c r="JU769" s="259"/>
      <c r="JV769" s="259"/>
      <c r="JW769" s="259"/>
      <c r="JX769" s="259"/>
      <c r="JY769" s="259"/>
      <c r="JZ769" s="259"/>
      <c r="KA769" s="259"/>
      <c r="KB769" s="259"/>
      <c r="KC769" s="636"/>
      <c r="KD769" s="259"/>
      <c r="KE769" s="259"/>
      <c r="KF769" s="259"/>
      <c r="KG769" s="259"/>
      <c r="KH769" s="259"/>
      <c r="KI769" s="259"/>
    </row>
    <row r="770" spans="1:295" s="149" customFormat="1" hidden="1" x14ac:dyDescent="0.25">
      <c r="A770" s="559"/>
      <c r="B770" s="259"/>
      <c r="C770" s="259"/>
      <c r="D770" s="289"/>
      <c r="E770" s="289"/>
      <c r="F770" s="289"/>
      <c r="G770" s="255"/>
      <c r="H770" s="259"/>
      <c r="I770" s="259"/>
      <c r="J770" s="259"/>
      <c r="K770" s="259"/>
      <c r="L770" s="259"/>
      <c r="M770" s="259"/>
      <c r="N770" s="259"/>
      <c r="O770" s="259"/>
      <c r="P770" s="259"/>
      <c r="Q770" s="259"/>
      <c r="R770" s="259"/>
      <c r="S770" s="259"/>
      <c r="T770" s="259"/>
      <c r="U770" s="259"/>
      <c r="V770" s="259"/>
      <c r="W770" s="259"/>
      <c r="X770" s="259"/>
      <c r="Y770" s="259"/>
      <c r="Z770" s="259"/>
      <c r="AA770" s="259"/>
      <c r="AB770" s="259"/>
      <c r="AC770" s="259"/>
      <c r="AD770" s="259"/>
      <c r="AE770" s="259"/>
      <c r="AF770" s="259"/>
      <c r="AG770" s="259"/>
      <c r="AH770" s="259"/>
      <c r="AI770" s="259"/>
      <c r="AJ770" s="259"/>
      <c r="AK770" s="259"/>
      <c r="AL770" s="259"/>
      <c r="AM770" s="259"/>
      <c r="AN770" s="259"/>
      <c r="AO770" s="259"/>
      <c r="AP770" s="259"/>
      <c r="AQ770" s="259"/>
      <c r="AR770" s="259"/>
      <c r="AS770" s="259"/>
      <c r="AT770" s="259"/>
      <c r="AU770" s="259"/>
      <c r="AV770" s="259"/>
      <c r="AW770" s="259"/>
      <c r="AX770" s="259"/>
      <c r="AY770" s="259"/>
      <c r="AZ770" s="259"/>
      <c r="BA770" s="259"/>
      <c r="BB770" s="259"/>
      <c r="BC770" s="259"/>
      <c r="BD770" s="259"/>
      <c r="BE770" s="259"/>
      <c r="BF770" s="259"/>
      <c r="BG770" s="259"/>
      <c r="BH770" s="259"/>
      <c r="BI770" s="259"/>
      <c r="BJ770" s="259"/>
      <c r="BK770" s="259"/>
      <c r="BL770" s="259"/>
      <c r="BM770" s="259"/>
      <c r="BN770" s="259"/>
      <c r="BO770" s="259"/>
      <c r="BP770" s="259"/>
      <c r="BQ770" s="259"/>
      <c r="BR770" s="259"/>
      <c r="BS770" s="259"/>
      <c r="BT770" s="259"/>
      <c r="BU770" s="259"/>
      <c r="BV770" s="259"/>
      <c r="BW770" s="259"/>
      <c r="BX770" s="259"/>
      <c r="BY770" s="259"/>
      <c r="BZ770" s="259"/>
      <c r="CA770" s="259"/>
      <c r="CB770" s="259"/>
      <c r="CC770" s="259"/>
      <c r="CD770" s="259"/>
      <c r="CE770" s="259"/>
      <c r="CF770" s="259"/>
      <c r="CG770" s="259"/>
      <c r="CH770" s="259"/>
      <c r="CI770" s="259"/>
      <c r="CJ770" s="259"/>
      <c r="CK770" s="259"/>
      <c r="CL770" s="259"/>
      <c r="CM770" s="259"/>
      <c r="CN770" s="259"/>
      <c r="CO770" s="259"/>
      <c r="CP770" s="259"/>
      <c r="CQ770" s="259"/>
      <c r="CR770" s="259"/>
      <c r="CS770" s="259"/>
      <c r="CT770" s="259"/>
      <c r="CU770" s="259"/>
      <c r="CV770" s="259"/>
      <c r="CW770" s="259"/>
      <c r="CX770" s="259"/>
      <c r="CY770" s="259"/>
      <c r="CZ770" s="259"/>
      <c r="DA770" s="259"/>
      <c r="DB770" s="259"/>
      <c r="DC770" s="259"/>
      <c r="DD770" s="259"/>
      <c r="DE770" s="259"/>
      <c r="DF770" s="259"/>
      <c r="DG770" s="259"/>
      <c r="DH770" s="259"/>
      <c r="DI770" s="259"/>
      <c r="DJ770" s="259"/>
      <c r="DK770" s="259"/>
      <c r="DL770" s="259"/>
      <c r="DM770" s="259"/>
      <c r="DN770" s="259"/>
      <c r="DO770" s="259"/>
      <c r="DP770" s="259"/>
      <c r="DQ770" s="259"/>
      <c r="DR770" s="259"/>
      <c r="DS770" s="259"/>
      <c r="DT770" s="259"/>
      <c r="DU770" s="259"/>
      <c r="DV770" s="259"/>
      <c r="DW770" s="259"/>
      <c r="DX770" s="259"/>
      <c r="DY770" s="259"/>
      <c r="DZ770" s="259"/>
      <c r="EA770" s="259"/>
      <c r="EB770" s="259"/>
      <c r="EC770" s="259"/>
      <c r="ED770" s="259"/>
      <c r="EE770" s="259"/>
      <c r="EF770" s="259"/>
      <c r="EG770" s="259"/>
      <c r="EH770" s="259"/>
      <c r="EI770" s="259"/>
      <c r="EJ770" s="259"/>
      <c r="EK770" s="259"/>
      <c r="EL770" s="259"/>
      <c r="EM770" s="259"/>
      <c r="EN770" s="259"/>
      <c r="EO770" s="259"/>
      <c r="EP770" s="259"/>
      <c r="EQ770" s="259"/>
      <c r="ER770" s="259"/>
      <c r="ES770" s="259"/>
      <c r="ET770" s="259"/>
      <c r="EU770" s="259"/>
      <c r="EV770" s="259"/>
      <c r="EW770" s="259"/>
      <c r="EX770" s="259"/>
      <c r="EY770" s="259"/>
      <c r="EZ770" s="259"/>
      <c r="FA770" s="259"/>
      <c r="FB770" s="259"/>
      <c r="FC770" s="259"/>
      <c r="FD770" s="259"/>
      <c r="FE770" s="259"/>
      <c r="FF770" s="259"/>
      <c r="FG770" s="259"/>
      <c r="FH770" s="259"/>
      <c r="FI770" s="259"/>
      <c r="FJ770" s="259"/>
      <c r="FK770" s="259"/>
      <c r="FL770" s="259"/>
      <c r="FM770" s="259"/>
      <c r="FN770" s="259"/>
      <c r="FO770" s="259"/>
      <c r="FP770" s="259"/>
      <c r="FQ770" s="259"/>
      <c r="FR770" s="259"/>
      <c r="FS770" s="259"/>
      <c r="FT770" s="259"/>
      <c r="FU770" s="259"/>
      <c r="FV770" s="259"/>
      <c r="FW770" s="259"/>
      <c r="FX770" s="259"/>
      <c r="FY770" s="259"/>
      <c r="FZ770" s="259"/>
      <c r="GA770" s="259"/>
      <c r="GB770" s="259"/>
      <c r="GC770" s="259"/>
      <c r="GD770" s="259"/>
      <c r="GE770" s="259"/>
      <c r="GF770" s="259"/>
      <c r="GG770" s="259"/>
      <c r="GH770" s="259"/>
      <c r="GI770" s="259"/>
      <c r="GJ770" s="259"/>
      <c r="GK770" s="259"/>
      <c r="GL770" s="259"/>
      <c r="GM770" s="259"/>
      <c r="GN770" s="259"/>
      <c r="GO770" s="259"/>
      <c r="GP770" s="259"/>
      <c r="GQ770" s="259"/>
      <c r="GR770" s="259"/>
      <c r="GS770" s="259"/>
      <c r="GT770" s="259"/>
      <c r="GU770" s="259"/>
      <c r="GV770" s="259"/>
      <c r="GW770" s="259"/>
      <c r="GX770" s="259"/>
      <c r="GY770" s="259"/>
      <c r="GZ770" s="259"/>
      <c r="HA770" s="259"/>
      <c r="HB770" s="259"/>
      <c r="HC770" s="259"/>
      <c r="HD770" s="259"/>
      <c r="HE770" s="259"/>
      <c r="HF770" s="259"/>
      <c r="HG770" s="259"/>
      <c r="HH770" s="259"/>
      <c r="HI770" s="259"/>
      <c r="HJ770" s="259"/>
      <c r="HK770" s="259"/>
      <c r="HL770" s="259"/>
      <c r="HM770" s="259"/>
      <c r="HN770" s="259"/>
      <c r="HO770" s="259"/>
      <c r="HP770" s="259"/>
      <c r="HQ770" s="259"/>
      <c r="HR770" s="259"/>
      <c r="HS770" s="259"/>
      <c r="HT770" s="259"/>
      <c r="HU770" s="259"/>
      <c r="HV770" s="259"/>
      <c r="HW770" s="259"/>
      <c r="HX770" s="259"/>
      <c r="HY770" s="259"/>
      <c r="HZ770" s="259"/>
      <c r="IA770" s="259"/>
      <c r="IB770" s="259"/>
      <c r="IC770" s="259"/>
      <c r="ID770" s="259"/>
      <c r="IE770" s="259"/>
      <c r="IF770" s="259"/>
      <c r="IG770" s="259"/>
      <c r="IH770" s="259"/>
      <c r="II770" s="259"/>
      <c r="IJ770" s="259"/>
      <c r="IK770" s="259"/>
      <c r="IL770" s="259"/>
      <c r="IM770" s="259"/>
      <c r="IN770" s="259"/>
      <c r="IO770" s="259"/>
      <c r="IP770" s="259"/>
      <c r="IQ770" s="259"/>
      <c r="IR770" s="259"/>
      <c r="IS770" s="259"/>
      <c r="IT770" s="259"/>
      <c r="IU770" s="259"/>
      <c r="IV770" s="259"/>
      <c r="IW770" s="259"/>
      <c r="IX770" s="259"/>
      <c r="IY770" s="259"/>
      <c r="IZ770" s="259"/>
      <c r="JA770" s="259"/>
      <c r="JB770" s="259"/>
      <c r="JC770" s="259"/>
      <c r="JD770" s="259"/>
      <c r="JE770" s="259"/>
      <c r="JF770" s="259"/>
      <c r="JG770" s="259"/>
      <c r="JH770" s="259"/>
      <c r="JI770" s="259"/>
      <c r="JJ770" s="259"/>
      <c r="JK770" s="259"/>
      <c r="JL770" s="259"/>
      <c r="JM770" s="259"/>
      <c r="JN770" s="259"/>
      <c r="JO770" s="259"/>
      <c r="JP770" s="259"/>
      <c r="JQ770" s="259"/>
      <c r="JR770" s="259"/>
      <c r="JS770" s="259"/>
      <c r="JT770" s="259"/>
      <c r="JU770" s="259"/>
      <c r="JV770" s="259"/>
      <c r="JW770" s="259"/>
      <c r="JX770" s="259"/>
      <c r="JY770" s="259"/>
      <c r="JZ770" s="259"/>
      <c r="KA770" s="259"/>
      <c r="KB770" s="259"/>
      <c r="KC770" s="636"/>
      <c r="KD770" s="259"/>
      <c r="KE770" s="259"/>
      <c r="KF770" s="259"/>
      <c r="KG770" s="259"/>
      <c r="KH770" s="259"/>
      <c r="KI770" s="259"/>
    </row>
    <row r="771" spans="1:295" s="149" customFormat="1" hidden="1" x14ac:dyDescent="0.25">
      <c r="A771" s="559"/>
      <c r="B771" s="259"/>
      <c r="C771" s="259"/>
      <c r="D771" s="289"/>
      <c r="E771" s="289"/>
      <c r="F771" s="289"/>
      <c r="G771" s="255"/>
      <c r="H771" s="259"/>
      <c r="I771" s="259"/>
      <c r="J771" s="259"/>
      <c r="K771" s="259"/>
      <c r="L771" s="259"/>
      <c r="M771" s="259"/>
      <c r="N771" s="259"/>
      <c r="O771" s="259"/>
      <c r="P771" s="259"/>
      <c r="Q771" s="259"/>
      <c r="R771" s="259"/>
      <c r="S771" s="259"/>
      <c r="T771" s="259"/>
      <c r="U771" s="259"/>
      <c r="V771" s="259"/>
      <c r="W771" s="259"/>
      <c r="X771" s="259"/>
      <c r="Y771" s="259"/>
      <c r="Z771" s="259"/>
      <c r="AA771" s="259"/>
      <c r="AB771" s="259"/>
      <c r="AC771" s="259"/>
      <c r="AD771" s="259"/>
      <c r="AE771" s="259"/>
      <c r="AF771" s="259"/>
      <c r="AG771" s="259"/>
      <c r="AH771" s="259"/>
      <c r="AI771" s="259"/>
      <c r="AJ771" s="259"/>
      <c r="AK771" s="259"/>
      <c r="AL771" s="259"/>
      <c r="AM771" s="259"/>
      <c r="AN771" s="259"/>
      <c r="AO771" s="259"/>
      <c r="AP771" s="259"/>
      <c r="AQ771" s="259"/>
      <c r="AR771" s="259"/>
      <c r="AS771" s="259"/>
      <c r="AT771" s="259"/>
      <c r="AU771" s="259"/>
      <c r="AV771" s="259"/>
      <c r="AW771" s="259"/>
      <c r="AX771" s="259"/>
      <c r="AY771" s="259"/>
      <c r="AZ771" s="259"/>
      <c r="BA771" s="259"/>
      <c r="BB771" s="259"/>
      <c r="BC771" s="259"/>
      <c r="BD771" s="259"/>
      <c r="BE771" s="259"/>
      <c r="BF771" s="259"/>
      <c r="BG771" s="259"/>
      <c r="BH771" s="259"/>
      <c r="BI771" s="259"/>
      <c r="BJ771" s="259"/>
      <c r="BK771" s="259"/>
      <c r="BL771" s="259"/>
      <c r="BM771" s="259"/>
      <c r="BN771" s="259"/>
      <c r="BO771" s="259"/>
      <c r="BP771" s="259"/>
      <c r="BQ771" s="259"/>
      <c r="BR771" s="259"/>
      <c r="BS771" s="259"/>
      <c r="BT771" s="259"/>
      <c r="BU771" s="259"/>
      <c r="BV771" s="259"/>
      <c r="BW771" s="259"/>
      <c r="BX771" s="259"/>
      <c r="BY771" s="259"/>
      <c r="BZ771" s="259"/>
      <c r="CA771" s="259"/>
      <c r="CB771" s="259"/>
      <c r="CC771" s="259"/>
      <c r="CD771" s="259"/>
      <c r="CE771" s="259"/>
      <c r="CF771" s="259"/>
      <c r="CG771" s="259"/>
      <c r="CH771" s="259"/>
      <c r="CI771" s="259"/>
      <c r="CJ771" s="259"/>
      <c r="CK771" s="259"/>
      <c r="CL771" s="259"/>
      <c r="CM771" s="259"/>
      <c r="CN771" s="259"/>
      <c r="CO771" s="259"/>
      <c r="CP771" s="259"/>
      <c r="CQ771" s="259"/>
      <c r="CR771" s="259"/>
      <c r="CS771" s="259"/>
      <c r="CT771" s="259"/>
      <c r="CU771" s="259"/>
      <c r="CV771" s="259"/>
      <c r="CW771" s="259"/>
      <c r="CX771" s="259"/>
      <c r="CY771" s="259"/>
      <c r="CZ771" s="259"/>
      <c r="DA771" s="259"/>
      <c r="DB771" s="259"/>
      <c r="DC771" s="259"/>
      <c r="DD771" s="259"/>
      <c r="DE771" s="259"/>
      <c r="DF771" s="259"/>
      <c r="DG771" s="259"/>
      <c r="DH771" s="259"/>
      <c r="DI771" s="259"/>
      <c r="DJ771" s="259"/>
      <c r="DK771" s="259"/>
      <c r="DL771" s="259"/>
      <c r="DM771" s="259"/>
      <c r="DN771" s="259"/>
      <c r="DO771" s="259"/>
      <c r="DP771" s="259"/>
      <c r="DQ771" s="259"/>
      <c r="DR771" s="259"/>
      <c r="DS771" s="259"/>
      <c r="DT771" s="259"/>
      <c r="DU771" s="259"/>
      <c r="DV771" s="259"/>
      <c r="DW771" s="259"/>
      <c r="DX771" s="259"/>
      <c r="DY771" s="259"/>
      <c r="DZ771" s="259"/>
      <c r="EA771" s="259"/>
      <c r="EB771" s="259"/>
      <c r="EC771" s="259"/>
      <c r="ED771" s="259"/>
      <c r="EE771" s="259"/>
      <c r="EF771" s="259"/>
      <c r="EG771" s="259"/>
      <c r="EH771" s="259"/>
      <c r="EI771" s="259"/>
      <c r="EJ771" s="259"/>
      <c r="EK771" s="259"/>
      <c r="EL771" s="259"/>
      <c r="EM771" s="259"/>
      <c r="EN771" s="259"/>
      <c r="EO771" s="259"/>
      <c r="EP771" s="259"/>
      <c r="EQ771" s="259"/>
      <c r="ER771" s="259"/>
      <c r="ES771" s="259"/>
      <c r="ET771" s="259"/>
      <c r="EU771" s="259"/>
      <c r="EV771" s="259"/>
      <c r="EW771" s="259"/>
      <c r="EX771" s="259"/>
      <c r="EY771" s="259"/>
      <c r="EZ771" s="259"/>
      <c r="FA771" s="259"/>
      <c r="FB771" s="259"/>
      <c r="FC771" s="259"/>
      <c r="FD771" s="259"/>
      <c r="FE771" s="259"/>
      <c r="FF771" s="259"/>
      <c r="FG771" s="259"/>
      <c r="FH771" s="259"/>
      <c r="FI771" s="259"/>
      <c r="FJ771" s="259"/>
      <c r="FK771" s="259"/>
      <c r="FL771" s="259"/>
      <c r="FM771" s="259"/>
      <c r="FN771" s="259"/>
      <c r="FO771" s="259"/>
      <c r="FP771" s="259"/>
      <c r="FQ771" s="259"/>
      <c r="FR771" s="259"/>
      <c r="FS771" s="259"/>
      <c r="FT771" s="259"/>
      <c r="FU771" s="259"/>
      <c r="FV771" s="259"/>
      <c r="FW771" s="259"/>
      <c r="FX771" s="259"/>
      <c r="FY771" s="259"/>
      <c r="FZ771" s="259"/>
      <c r="GA771" s="259"/>
      <c r="GB771" s="259"/>
      <c r="GC771" s="259"/>
      <c r="GD771" s="259"/>
      <c r="GE771" s="259"/>
      <c r="GF771" s="259"/>
      <c r="GG771" s="259"/>
      <c r="GH771" s="259"/>
      <c r="GI771" s="259"/>
      <c r="GJ771" s="259"/>
      <c r="GK771" s="259"/>
      <c r="GL771" s="259"/>
      <c r="GM771" s="259"/>
      <c r="GN771" s="259"/>
      <c r="GO771" s="259"/>
      <c r="GP771" s="259"/>
      <c r="GQ771" s="259"/>
      <c r="GR771" s="259"/>
      <c r="GS771" s="259"/>
      <c r="GT771" s="259"/>
      <c r="GU771" s="259"/>
      <c r="GV771" s="259"/>
      <c r="GW771" s="259"/>
      <c r="GX771" s="259"/>
      <c r="GY771" s="259"/>
      <c r="GZ771" s="259"/>
      <c r="HA771" s="259"/>
      <c r="HB771" s="259"/>
      <c r="HC771" s="259"/>
      <c r="HD771" s="259"/>
      <c r="HE771" s="259"/>
      <c r="HF771" s="259"/>
      <c r="HG771" s="259"/>
      <c r="HH771" s="259"/>
      <c r="HI771" s="259"/>
      <c r="HJ771" s="259"/>
      <c r="HK771" s="259"/>
      <c r="HL771" s="259"/>
      <c r="HM771" s="259"/>
      <c r="HN771" s="259"/>
      <c r="HO771" s="259"/>
      <c r="HP771" s="259"/>
      <c r="HQ771" s="259"/>
      <c r="HR771" s="259"/>
      <c r="HS771" s="259"/>
      <c r="HT771" s="259"/>
      <c r="HU771" s="259"/>
      <c r="HV771" s="259"/>
      <c r="HW771" s="259"/>
      <c r="HX771" s="259"/>
      <c r="HY771" s="259"/>
      <c r="HZ771" s="259"/>
      <c r="IA771" s="259"/>
      <c r="IB771" s="259"/>
      <c r="IC771" s="259"/>
      <c r="ID771" s="259"/>
      <c r="IE771" s="259"/>
      <c r="IF771" s="259"/>
      <c r="IG771" s="259"/>
      <c r="IH771" s="259"/>
      <c r="II771" s="259"/>
      <c r="IJ771" s="259"/>
      <c r="IK771" s="259"/>
      <c r="IL771" s="259"/>
      <c r="IM771" s="259"/>
      <c r="IN771" s="259"/>
      <c r="IO771" s="259"/>
      <c r="IP771" s="259"/>
      <c r="IQ771" s="259"/>
      <c r="IR771" s="259"/>
      <c r="IS771" s="259"/>
      <c r="IT771" s="259"/>
      <c r="IU771" s="259"/>
      <c r="IV771" s="259"/>
      <c r="IW771" s="259"/>
      <c r="IX771" s="259"/>
      <c r="IY771" s="259"/>
      <c r="IZ771" s="259"/>
      <c r="JA771" s="259"/>
      <c r="JB771" s="259"/>
      <c r="JC771" s="259"/>
      <c r="JD771" s="259"/>
      <c r="JE771" s="259"/>
      <c r="JF771" s="259"/>
      <c r="JG771" s="259"/>
      <c r="JH771" s="259"/>
      <c r="JI771" s="259"/>
      <c r="JJ771" s="259"/>
      <c r="JK771" s="259"/>
      <c r="JL771" s="259"/>
      <c r="JM771" s="259"/>
      <c r="JN771" s="259"/>
      <c r="JO771" s="259"/>
      <c r="JP771" s="259"/>
      <c r="JQ771" s="259"/>
      <c r="JR771" s="259"/>
      <c r="JS771" s="259"/>
      <c r="JT771" s="259"/>
      <c r="JU771" s="259"/>
      <c r="JV771" s="259"/>
      <c r="JW771" s="259"/>
      <c r="JX771" s="259"/>
      <c r="JY771" s="259"/>
      <c r="JZ771" s="259"/>
      <c r="KA771" s="259"/>
      <c r="KB771" s="259"/>
      <c r="KC771" s="636"/>
      <c r="KD771" s="259"/>
      <c r="KE771" s="259"/>
      <c r="KF771" s="259"/>
      <c r="KG771" s="259"/>
      <c r="KH771" s="259"/>
      <c r="KI771" s="259"/>
    </row>
    <row r="772" spans="1:295" s="149" customFormat="1" hidden="1" x14ac:dyDescent="0.25">
      <c r="A772" s="559"/>
      <c r="B772" s="259"/>
      <c r="C772" s="259"/>
      <c r="D772" s="289"/>
      <c r="E772" s="289"/>
      <c r="F772" s="289"/>
      <c r="G772" s="255"/>
      <c r="H772" s="259"/>
      <c r="I772" s="259"/>
      <c r="J772" s="259"/>
      <c r="K772" s="259"/>
      <c r="L772" s="259"/>
      <c r="M772" s="259"/>
      <c r="N772" s="259"/>
      <c r="O772" s="259"/>
      <c r="P772" s="259"/>
      <c r="Q772" s="259"/>
      <c r="R772" s="259"/>
      <c r="S772" s="259"/>
      <c r="T772" s="259"/>
      <c r="U772" s="259"/>
      <c r="V772" s="259"/>
      <c r="W772" s="259"/>
      <c r="X772" s="259"/>
      <c r="Y772" s="259"/>
      <c r="Z772" s="259"/>
      <c r="AA772" s="259"/>
      <c r="AB772" s="259"/>
      <c r="AC772" s="259"/>
      <c r="AD772" s="259"/>
      <c r="AE772" s="259"/>
      <c r="AF772" s="259"/>
      <c r="AG772" s="259"/>
      <c r="AH772" s="259"/>
      <c r="AI772" s="259"/>
      <c r="AJ772" s="259"/>
      <c r="AK772" s="259"/>
      <c r="AL772" s="259"/>
      <c r="AM772" s="259"/>
      <c r="AN772" s="259"/>
      <c r="AO772" s="259"/>
      <c r="AP772" s="259"/>
      <c r="AQ772" s="259"/>
      <c r="AR772" s="259"/>
      <c r="AS772" s="259"/>
      <c r="AT772" s="259"/>
      <c r="AU772" s="259"/>
      <c r="AV772" s="259"/>
      <c r="AW772" s="259"/>
      <c r="AX772" s="259"/>
      <c r="AY772" s="259"/>
      <c r="AZ772" s="259"/>
      <c r="BA772" s="259"/>
      <c r="BB772" s="259"/>
      <c r="BC772" s="259"/>
      <c r="BD772" s="259"/>
      <c r="BE772" s="259"/>
      <c r="BF772" s="259"/>
      <c r="BG772" s="259"/>
      <c r="BH772" s="259"/>
      <c r="BI772" s="259"/>
      <c r="BJ772" s="259"/>
      <c r="BK772" s="259"/>
      <c r="BL772" s="259"/>
      <c r="BM772" s="259"/>
      <c r="BN772" s="259"/>
      <c r="BO772" s="259"/>
      <c r="BP772" s="259"/>
      <c r="BQ772" s="259"/>
      <c r="BR772" s="259"/>
      <c r="BS772" s="259"/>
      <c r="BT772" s="259"/>
      <c r="BU772" s="259"/>
      <c r="BV772" s="259"/>
      <c r="BW772" s="259"/>
      <c r="BX772" s="259"/>
      <c r="BY772" s="259"/>
      <c r="BZ772" s="259"/>
      <c r="CA772" s="259"/>
      <c r="CB772" s="259"/>
      <c r="CC772" s="259"/>
      <c r="CD772" s="259"/>
      <c r="CE772" s="259"/>
      <c r="CF772" s="259"/>
      <c r="CG772" s="259"/>
      <c r="CH772" s="259"/>
      <c r="CI772" s="259"/>
      <c r="CJ772" s="259"/>
      <c r="CK772" s="259"/>
      <c r="CL772" s="259"/>
      <c r="CM772" s="259"/>
      <c r="CN772" s="259"/>
      <c r="CO772" s="259"/>
      <c r="CP772" s="259"/>
      <c r="CQ772" s="259"/>
      <c r="CR772" s="259"/>
      <c r="CS772" s="259"/>
      <c r="CT772" s="259"/>
      <c r="CU772" s="259"/>
      <c r="CV772" s="259"/>
      <c r="CW772" s="259"/>
      <c r="CX772" s="259"/>
      <c r="CY772" s="259"/>
      <c r="CZ772" s="259"/>
      <c r="DA772" s="259"/>
      <c r="DB772" s="259"/>
      <c r="DC772" s="259"/>
      <c r="DD772" s="259"/>
      <c r="DE772" s="259"/>
      <c r="DF772" s="259"/>
      <c r="DG772" s="259"/>
      <c r="DH772" s="259"/>
      <c r="DI772" s="259"/>
      <c r="DJ772" s="259"/>
      <c r="DK772" s="259"/>
      <c r="DL772" s="259"/>
      <c r="DM772" s="259"/>
      <c r="DN772" s="259"/>
      <c r="DO772" s="259"/>
      <c r="DP772" s="259"/>
      <c r="DQ772" s="259"/>
      <c r="DR772" s="259"/>
      <c r="DS772" s="259"/>
      <c r="DT772" s="259"/>
      <c r="DU772" s="259"/>
      <c r="DV772" s="259"/>
      <c r="DW772" s="259"/>
      <c r="DX772" s="259"/>
      <c r="DY772" s="259"/>
      <c r="DZ772" s="259"/>
      <c r="EA772" s="259"/>
      <c r="EB772" s="259"/>
      <c r="EC772" s="259"/>
      <c r="ED772" s="259"/>
      <c r="EE772" s="259"/>
      <c r="EF772" s="259"/>
      <c r="EG772" s="259"/>
      <c r="EH772" s="259"/>
      <c r="EI772" s="259"/>
      <c r="EJ772" s="259"/>
      <c r="EK772" s="259"/>
      <c r="EL772" s="259"/>
      <c r="EM772" s="259"/>
      <c r="EN772" s="259"/>
      <c r="EO772" s="259"/>
      <c r="EP772" s="259"/>
      <c r="EQ772" s="259"/>
      <c r="ER772" s="259"/>
      <c r="ES772" s="259"/>
      <c r="ET772" s="259"/>
      <c r="EU772" s="259"/>
      <c r="EV772" s="259"/>
      <c r="EW772" s="259"/>
      <c r="EX772" s="259"/>
      <c r="EY772" s="259"/>
      <c r="EZ772" s="259"/>
      <c r="FA772" s="259"/>
      <c r="FB772" s="259"/>
      <c r="FC772" s="259"/>
      <c r="FD772" s="259"/>
      <c r="FE772" s="259"/>
      <c r="FF772" s="259"/>
      <c r="FG772" s="259"/>
      <c r="FH772" s="259"/>
      <c r="FI772" s="259"/>
      <c r="FJ772" s="259"/>
      <c r="FK772" s="259"/>
      <c r="FL772" s="259"/>
      <c r="FM772" s="259"/>
      <c r="FN772" s="259"/>
      <c r="FO772" s="259"/>
      <c r="FP772" s="259"/>
      <c r="FQ772" s="259"/>
      <c r="FR772" s="259"/>
      <c r="FS772" s="259"/>
      <c r="FT772" s="259"/>
      <c r="FU772" s="259"/>
      <c r="FV772" s="259"/>
      <c r="FW772" s="259"/>
      <c r="FX772" s="259"/>
      <c r="FY772" s="259"/>
      <c r="FZ772" s="259"/>
      <c r="GA772" s="259"/>
      <c r="GB772" s="259"/>
      <c r="GC772" s="259"/>
      <c r="GD772" s="259"/>
      <c r="GE772" s="259"/>
      <c r="GF772" s="259"/>
      <c r="GG772" s="259"/>
      <c r="GH772" s="259"/>
      <c r="GI772" s="259"/>
      <c r="GJ772" s="259"/>
      <c r="GK772" s="259"/>
      <c r="GL772" s="259"/>
      <c r="GM772" s="259"/>
      <c r="GN772" s="259"/>
      <c r="GO772" s="259"/>
      <c r="GP772" s="259"/>
      <c r="GQ772" s="259"/>
      <c r="GR772" s="259"/>
      <c r="GS772" s="259"/>
      <c r="GT772" s="259"/>
      <c r="GU772" s="259"/>
      <c r="GV772" s="259"/>
      <c r="GW772" s="259"/>
      <c r="GX772" s="259"/>
      <c r="GY772" s="259"/>
      <c r="GZ772" s="259"/>
      <c r="HA772" s="259"/>
      <c r="HB772" s="259"/>
      <c r="HC772" s="259"/>
      <c r="HD772" s="259"/>
      <c r="HE772" s="259"/>
      <c r="HF772" s="259"/>
      <c r="HG772" s="259"/>
      <c r="HH772" s="259"/>
      <c r="HI772" s="259"/>
      <c r="HJ772" s="259"/>
      <c r="HK772" s="259"/>
      <c r="HL772" s="259"/>
      <c r="HM772" s="259"/>
      <c r="HN772" s="259"/>
      <c r="HO772" s="259"/>
      <c r="HP772" s="259"/>
      <c r="HQ772" s="259"/>
      <c r="HR772" s="259"/>
      <c r="HS772" s="259"/>
      <c r="HT772" s="259"/>
      <c r="HU772" s="259"/>
      <c r="HV772" s="259"/>
      <c r="HW772" s="259"/>
      <c r="HX772" s="259"/>
      <c r="HY772" s="259"/>
      <c r="HZ772" s="259"/>
      <c r="IA772" s="259"/>
      <c r="IB772" s="259"/>
      <c r="IC772" s="259"/>
      <c r="ID772" s="259"/>
      <c r="IE772" s="259"/>
      <c r="IF772" s="259"/>
      <c r="IG772" s="259"/>
      <c r="IH772" s="259"/>
      <c r="II772" s="259"/>
      <c r="IJ772" s="259"/>
      <c r="IK772" s="259"/>
      <c r="IL772" s="259"/>
      <c r="IM772" s="259"/>
      <c r="IN772" s="259"/>
      <c r="IO772" s="259"/>
      <c r="IP772" s="259"/>
      <c r="IQ772" s="259"/>
      <c r="IR772" s="259"/>
      <c r="IS772" s="259"/>
      <c r="IT772" s="259"/>
      <c r="IU772" s="259"/>
      <c r="IV772" s="259"/>
      <c r="IW772" s="259"/>
      <c r="IX772" s="259"/>
      <c r="IY772" s="259"/>
      <c r="IZ772" s="259"/>
      <c r="JA772" s="259"/>
      <c r="JB772" s="259"/>
      <c r="JC772" s="259"/>
      <c r="JD772" s="259"/>
      <c r="JE772" s="259"/>
      <c r="JF772" s="259"/>
      <c r="JG772" s="259"/>
      <c r="JH772" s="259"/>
      <c r="JI772" s="259"/>
      <c r="JJ772" s="259"/>
      <c r="JK772" s="259"/>
      <c r="JL772" s="259"/>
      <c r="JM772" s="259"/>
      <c r="JN772" s="259"/>
      <c r="JO772" s="259"/>
      <c r="JP772" s="259"/>
      <c r="JQ772" s="259"/>
      <c r="JR772" s="259"/>
      <c r="JS772" s="259"/>
      <c r="JT772" s="259"/>
      <c r="JU772" s="259"/>
      <c r="JV772" s="259"/>
      <c r="JW772" s="259"/>
      <c r="JX772" s="259"/>
      <c r="JY772" s="259"/>
      <c r="JZ772" s="259"/>
      <c r="KA772" s="259"/>
      <c r="KB772" s="259"/>
      <c r="KC772" s="636"/>
      <c r="KD772" s="259"/>
      <c r="KE772" s="259"/>
      <c r="KF772" s="259"/>
      <c r="KG772" s="259"/>
      <c r="KH772" s="259"/>
      <c r="KI772" s="259"/>
    </row>
    <row r="773" spans="1:295" s="149" customFormat="1" hidden="1" x14ac:dyDescent="0.25">
      <c r="A773" s="559"/>
      <c r="B773" s="259"/>
      <c r="C773" s="259"/>
      <c r="D773" s="289"/>
      <c r="E773" s="289"/>
      <c r="F773" s="289"/>
      <c r="G773" s="255"/>
      <c r="H773" s="259"/>
      <c r="I773" s="259"/>
      <c r="J773" s="259"/>
      <c r="K773" s="259"/>
      <c r="L773" s="259"/>
      <c r="M773" s="259"/>
      <c r="N773" s="259"/>
      <c r="O773" s="259"/>
      <c r="P773" s="259"/>
      <c r="Q773" s="259"/>
      <c r="R773" s="259"/>
      <c r="S773" s="259"/>
      <c r="T773" s="259"/>
      <c r="U773" s="259"/>
      <c r="V773" s="259"/>
      <c r="W773" s="259"/>
      <c r="X773" s="259"/>
      <c r="Y773" s="259"/>
      <c r="Z773" s="259"/>
      <c r="AA773" s="259"/>
      <c r="AB773" s="259"/>
      <c r="AC773" s="259"/>
      <c r="AD773" s="259"/>
      <c r="AE773" s="259"/>
      <c r="AF773" s="259"/>
      <c r="AG773" s="259"/>
      <c r="AH773" s="259"/>
      <c r="AI773" s="259"/>
      <c r="AJ773" s="259"/>
      <c r="AK773" s="259"/>
      <c r="AL773" s="259"/>
      <c r="AM773" s="259"/>
      <c r="AN773" s="259"/>
      <c r="AO773" s="259"/>
      <c r="AP773" s="259"/>
      <c r="AQ773" s="259"/>
      <c r="AR773" s="259"/>
      <c r="AS773" s="259"/>
      <c r="AT773" s="259"/>
      <c r="AU773" s="259"/>
      <c r="AV773" s="259"/>
      <c r="AW773" s="259"/>
      <c r="AX773" s="259"/>
      <c r="AY773" s="259"/>
      <c r="AZ773" s="259"/>
      <c r="BA773" s="259"/>
      <c r="BB773" s="259"/>
      <c r="BC773" s="259"/>
      <c r="BD773" s="259"/>
      <c r="BE773" s="259"/>
      <c r="BF773" s="259"/>
      <c r="BG773" s="259"/>
      <c r="BH773" s="259"/>
      <c r="BI773" s="259"/>
      <c r="BJ773" s="259"/>
      <c r="BK773" s="259"/>
      <c r="BL773" s="259"/>
      <c r="BM773" s="259"/>
      <c r="BN773" s="259"/>
      <c r="BO773" s="259"/>
      <c r="BP773" s="259"/>
      <c r="BQ773" s="259"/>
      <c r="BR773" s="259"/>
      <c r="BS773" s="259"/>
      <c r="BT773" s="259"/>
      <c r="BU773" s="259"/>
      <c r="BV773" s="259"/>
      <c r="BW773" s="259"/>
      <c r="BX773" s="259"/>
      <c r="BY773" s="259"/>
      <c r="BZ773" s="259"/>
      <c r="CA773" s="259"/>
      <c r="CB773" s="259"/>
      <c r="CC773" s="259"/>
      <c r="CD773" s="259"/>
      <c r="CE773" s="259"/>
      <c r="CF773" s="259"/>
      <c r="CG773" s="259"/>
      <c r="CH773" s="259"/>
      <c r="CI773" s="259"/>
      <c r="CJ773" s="259"/>
      <c r="CK773" s="259"/>
      <c r="CL773" s="259"/>
      <c r="CM773" s="259"/>
      <c r="CN773" s="259"/>
      <c r="CO773" s="259"/>
      <c r="CP773" s="259"/>
      <c r="CQ773" s="259"/>
      <c r="CR773" s="259"/>
      <c r="CS773" s="259"/>
      <c r="CT773" s="259"/>
      <c r="CU773" s="259"/>
      <c r="CV773" s="259"/>
      <c r="CW773" s="259"/>
      <c r="CX773" s="259"/>
      <c r="CY773" s="259"/>
      <c r="CZ773" s="259"/>
      <c r="DA773" s="259"/>
      <c r="DB773" s="259"/>
      <c r="DC773" s="259"/>
      <c r="DD773" s="259"/>
      <c r="DE773" s="259"/>
      <c r="DF773" s="259"/>
      <c r="DG773" s="259"/>
      <c r="DH773" s="259"/>
      <c r="DI773" s="259"/>
      <c r="DJ773" s="259"/>
      <c r="DK773" s="259"/>
      <c r="DL773" s="259"/>
      <c r="DM773" s="259"/>
      <c r="DN773" s="259"/>
      <c r="DO773" s="259"/>
      <c r="DP773" s="259"/>
      <c r="DQ773" s="259"/>
      <c r="DR773" s="259"/>
      <c r="DS773" s="259"/>
      <c r="DT773" s="259"/>
      <c r="DU773" s="259"/>
      <c r="DV773" s="259"/>
      <c r="DW773" s="259"/>
      <c r="DX773" s="259"/>
      <c r="DY773" s="259"/>
      <c r="DZ773" s="259"/>
      <c r="EA773" s="259"/>
      <c r="EB773" s="259"/>
      <c r="EC773" s="259"/>
      <c r="ED773" s="259"/>
      <c r="EE773" s="259"/>
      <c r="EF773" s="259"/>
      <c r="EG773" s="259"/>
      <c r="EH773" s="259"/>
      <c r="EI773" s="259"/>
      <c r="EJ773" s="259"/>
      <c r="EK773" s="259"/>
      <c r="EL773" s="259"/>
      <c r="EM773" s="259"/>
      <c r="EN773" s="259"/>
      <c r="EO773" s="259"/>
      <c r="EP773" s="259"/>
      <c r="EQ773" s="259"/>
      <c r="ER773" s="259"/>
      <c r="ES773" s="259"/>
      <c r="ET773" s="259"/>
      <c r="EU773" s="259"/>
      <c r="EV773" s="259"/>
      <c r="EW773" s="259"/>
      <c r="EX773" s="259"/>
      <c r="EY773" s="259"/>
      <c r="EZ773" s="259"/>
      <c r="FA773" s="259"/>
      <c r="FB773" s="259"/>
      <c r="FC773" s="259"/>
      <c r="FD773" s="259"/>
      <c r="FE773" s="259"/>
      <c r="FF773" s="259"/>
      <c r="FG773" s="259"/>
      <c r="FH773" s="259"/>
      <c r="FI773" s="259"/>
      <c r="FJ773" s="259"/>
      <c r="FK773" s="259"/>
      <c r="FL773" s="259"/>
      <c r="FM773" s="259"/>
      <c r="FN773" s="259"/>
      <c r="FO773" s="259"/>
      <c r="FP773" s="259"/>
      <c r="FQ773" s="259"/>
      <c r="FR773" s="259"/>
      <c r="FS773" s="259"/>
      <c r="FT773" s="259"/>
      <c r="FU773" s="259"/>
      <c r="FV773" s="259"/>
      <c r="FW773" s="259"/>
      <c r="FX773" s="259"/>
      <c r="FY773" s="259"/>
      <c r="FZ773" s="259"/>
      <c r="GA773" s="259"/>
      <c r="GB773" s="259"/>
      <c r="GC773" s="259"/>
      <c r="GD773" s="259"/>
      <c r="GE773" s="259"/>
      <c r="GF773" s="259"/>
      <c r="GG773" s="259"/>
      <c r="GH773" s="259"/>
      <c r="GI773" s="259"/>
      <c r="GJ773" s="259"/>
      <c r="GK773" s="259"/>
      <c r="GL773" s="259"/>
      <c r="GM773" s="259"/>
      <c r="GN773" s="259"/>
      <c r="GO773" s="259"/>
      <c r="GP773" s="259"/>
      <c r="GQ773" s="259"/>
      <c r="GR773" s="259"/>
      <c r="GS773" s="259"/>
      <c r="GT773" s="259"/>
      <c r="GU773" s="259"/>
      <c r="GV773" s="259"/>
      <c r="GW773" s="259"/>
      <c r="GX773" s="259"/>
      <c r="GY773" s="259"/>
      <c r="GZ773" s="259"/>
      <c r="HA773" s="259"/>
      <c r="HB773" s="259"/>
      <c r="HC773" s="259"/>
      <c r="HD773" s="259"/>
      <c r="HE773" s="259"/>
      <c r="HF773" s="259"/>
      <c r="HG773" s="259"/>
      <c r="HH773" s="259"/>
      <c r="HI773" s="259"/>
      <c r="HJ773" s="259"/>
      <c r="HK773" s="259"/>
      <c r="HL773" s="259"/>
      <c r="HM773" s="259"/>
      <c r="HN773" s="259"/>
      <c r="HO773" s="259"/>
      <c r="HP773" s="259"/>
      <c r="HQ773" s="259"/>
      <c r="HR773" s="259"/>
      <c r="HS773" s="259"/>
      <c r="HT773" s="259"/>
      <c r="HU773" s="259"/>
      <c r="HV773" s="259"/>
      <c r="HW773" s="259"/>
      <c r="HX773" s="259"/>
      <c r="HY773" s="259"/>
      <c r="HZ773" s="259"/>
      <c r="IA773" s="259"/>
      <c r="IB773" s="259"/>
      <c r="IC773" s="259"/>
      <c r="ID773" s="259"/>
      <c r="IE773" s="259"/>
      <c r="IF773" s="259"/>
      <c r="IG773" s="259"/>
      <c r="IH773" s="259"/>
      <c r="II773" s="259"/>
      <c r="IJ773" s="259"/>
      <c r="IK773" s="259"/>
      <c r="IL773" s="259"/>
      <c r="IM773" s="259"/>
      <c r="IN773" s="259"/>
      <c r="IO773" s="259"/>
      <c r="IP773" s="259"/>
      <c r="IQ773" s="259"/>
      <c r="IR773" s="259"/>
      <c r="IS773" s="259"/>
      <c r="IT773" s="259"/>
      <c r="IU773" s="259"/>
      <c r="IV773" s="259"/>
      <c r="IW773" s="259"/>
      <c r="IX773" s="259"/>
      <c r="IY773" s="259"/>
      <c r="IZ773" s="259"/>
      <c r="JA773" s="259"/>
      <c r="JB773" s="259"/>
      <c r="JC773" s="259"/>
      <c r="JD773" s="259"/>
      <c r="JE773" s="259"/>
      <c r="JF773" s="259"/>
      <c r="JG773" s="259"/>
      <c r="JH773" s="259"/>
      <c r="JI773" s="259"/>
      <c r="JJ773" s="259"/>
      <c r="JK773" s="259"/>
      <c r="JL773" s="259"/>
      <c r="JM773" s="259"/>
      <c r="JN773" s="259"/>
      <c r="JO773" s="259"/>
      <c r="JP773" s="259"/>
      <c r="JQ773" s="259"/>
      <c r="JR773" s="259"/>
      <c r="JS773" s="259"/>
      <c r="JT773" s="259"/>
      <c r="JU773" s="259"/>
      <c r="JV773" s="259"/>
      <c r="JW773" s="259"/>
      <c r="JX773" s="259"/>
      <c r="JY773" s="259"/>
      <c r="JZ773" s="259"/>
      <c r="KA773" s="259"/>
      <c r="KB773" s="259"/>
      <c r="KC773" s="636"/>
      <c r="KD773" s="259"/>
      <c r="KE773" s="259"/>
      <c r="KF773" s="259"/>
      <c r="KG773" s="259"/>
      <c r="KH773" s="259"/>
      <c r="KI773" s="259"/>
    </row>
    <row r="774" spans="1:295" s="149" customFormat="1" hidden="1" x14ac:dyDescent="0.25">
      <c r="A774" s="559"/>
      <c r="B774" s="259"/>
      <c r="C774" s="259"/>
      <c r="D774" s="289"/>
      <c r="E774" s="289"/>
      <c r="F774" s="289"/>
      <c r="G774" s="255"/>
      <c r="H774" s="259"/>
      <c r="I774" s="259"/>
      <c r="J774" s="259"/>
      <c r="K774" s="259"/>
      <c r="L774" s="259"/>
      <c r="M774" s="259"/>
      <c r="N774" s="259"/>
      <c r="O774" s="259"/>
      <c r="P774" s="259"/>
      <c r="Q774" s="259"/>
      <c r="R774" s="259"/>
      <c r="S774" s="259"/>
      <c r="T774" s="259"/>
      <c r="U774" s="259"/>
      <c r="V774" s="259"/>
      <c r="W774" s="259"/>
      <c r="X774" s="259"/>
      <c r="Y774" s="259"/>
      <c r="Z774" s="259"/>
      <c r="AA774" s="259"/>
      <c r="AB774" s="259"/>
      <c r="AC774" s="259"/>
      <c r="AD774" s="259"/>
      <c r="AE774" s="259"/>
      <c r="AF774" s="259"/>
      <c r="AG774" s="259"/>
      <c r="AH774" s="259"/>
      <c r="AI774" s="259"/>
      <c r="AJ774" s="259"/>
      <c r="AK774" s="259"/>
      <c r="AL774" s="259"/>
      <c r="AM774" s="259"/>
      <c r="AN774" s="259"/>
      <c r="AO774" s="259"/>
      <c r="AP774" s="259"/>
      <c r="AQ774" s="259"/>
      <c r="AR774" s="259"/>
      <c r="AS774" s="259"/>
      <c r="AT774" s="259"/>
      <c r="AU774" s="259"/>
      <c r="AV774" s="259"/>
      <c r="AW774" s="259"/>
      <c r="AX774" s="259"/>
      <c r="AY774" s="259"/>
      <c r="AZ774" s="259"/>
      <c r="BA774" s="259"/>
      <c r="BB774" s="259"/>
      <c r="BC774" s="259"/>
      <c r="BD774" s="259"/>
      <c r="BE774" s="259"/>
      <c r="BF774" s="259"/>
      <c r="BG774" s="259"/>
      <c r="BH774" s="259"/>
      <c r="BI774" s="259"/>
      <c r="BJ774" s="259"/>
      <c r="BK774" s="259"/>
      <c r="BL774" s="259"/>
      <c r="BM774" s="259"/>
      <c r="BN774" s="259"/>
      <c r="BO774" s="259"/>
      <c r="BP774" s="259"/>
      <c r="BQ774" s="259"/>
      <c r="BR774" s="259"/>
      <c r="BS774" s="259"/>
      <c r="BT774" s="259"/>
      <c r="BU774" s="259"/>
      <c r="BV774" s="259"/>
      <c r="BW774" s="259"/>
      <c r="BX774" s="259"/>
      <c r="BY774" s="259"/>
      <c r="BZ774" s="259"/>
      <c r="CA774" s="259"/>
      <c r="CB774" s="259"/>
      <c r="CC774" s="259"/>
      <c r="CD774" s="259"/>
      <c r="CE774" s="259"/>
      <c r="CF774" s="259"/>
      <c r="CG774" s="259"/>
      <c r="CH774" s="259"/>
      <c r="CI774" s="259"/>
      <c r="CJ774" s="259"/>
      <c r="CK774" s="259"/>
      <c r="CL774" s="259"/>
      <c r="CM774" s="259"/>
      <c r="CN774" s="259"/>
      <c r="CO774" s="259"/>
      <c r="CP774" s="259"/>
      <c r="CQ774" s="259"/>
      <c r="CR774" s="259"/>
      <c r="CS774" s="259"/>
      <c r="CT774" s="259"/>
      <c r="CU774" s="259"/>
      <c r="CV774" s="259"/>
      <c r="CW774" s="259"/>
      <c r="CX774" s="259"/>
      <c r="CY774" s="259"/>
      <c r="CZ774" s="259"/>
      <c r="DA774" s="259"/>
      <c r="DB774" s="259"/>
      <c r="DC774" s="259"/>
      <c r="DD774" s="259"/>
      <c r="DE774" s="259"/>
      <c r="DF774" s="259"/>
      <c r="DG774" s="259"/>
      <c r="DH774" s="259"/>
      <c r="DI774" s="259"/>
      <c r="DJ774" s="259"/>
      <c r="DK774" s="259"/>
      <c r="DL774" s="259"/>
      <c r="DM774" s="259"/>
      <c r="DN774" s="259"/>
      <c r="DO774" s="259"/>
      <c r="DP774" s="259"/>
      <c r="DQ774" s="259"/>
      <c r="DR774" s="259"/>
      <c r="DS774" s="259"/>
      <c r="DT774" s="259"/>
      <c r="DU774" s="259"/>
      <c r="DV774" s="259"/>
      <c r="DW774" s="259"/>
      <c r="DX774" s="259"/>
      <c r="DY774" s="259"/>
      <c r="DZ774" s="259"/>
      <c r="EA774" s="259"/>
      <c r="EB774" s="259"/>
      <c r="EC774" s="259"/>
      <c r="ED774" s="259"/>
      <c r="EE774" s="259"/>
      <c r="EF774" s="259"/>
      <c r="EG774" s="259"/>
      <c r="EH774" s="259"/>
      <c r="EI774" s="259"/>
      <c r="EJ774" s="259"/>
      <c r="EK774" s="259"/>
      <c r="EL774" s="259"/>
      <c r="EM774" s="259"/>
      <c r="EN774" s="259"/>
      <c r="EO774" s="259"/>
      <c r="EP774" s="259"/>
      <c r="EQ774" s="259"/>
      <c r="ER774" s="259"/>
      <c r="ES774" s="259"/>
      <c r="ET774" s="259"/>
      <c r="EU774" s="259"/>
      <c r="EV774" s="259"/>
      <c r="EW774" s="259"/>
      <c r="EX774" s="259"/>
      <c r="EY774" s="259"/>
      <c r="EZ774" s="259"/>
      <c r="FA774" s="259"/>
      <c r="FB774" s="259"/>
      <c r="FC774" s="259"/>
      <c r="FD774" s="259"/>
      <c r="FE774" s="259"/>
      <c r="FF774" s="259"/>
      <c r="FG774" s="259"/>
      <c r="FH774" s="259"/>
      <c r="FI774" s="259"/>
      <c r="FJ774" s="259"/>
      <c r="FK774" s="259"/>
      <c r="FL774" s="259"/>
      <c r="FM774" s="259"/>
      <c r="FN774" s="259"/>
      <c r="FO774" s="259"/>
      <c r="FP774" s="259"/>
      <c r="FQ774" s="259"/>
      <c r="FR774" s="259"/>
      <c r="FS774" s="259"/>
      <c r="FT774" s="259"/>
      <c r="FU774" s="259"/>
      <c r="FV774" s="259"/>
      <c r="FW774" s="259"/>
      <c r="FX774" s="259"/>
      <c r="FY774" s="259"/>
      <c r="FZ774" s="259"/>
      <c r="GA774" s="259"/>
      <c r="GB774" s="259"/>
      <c r="GC774" s="259"/>
      <c r="GD774" s="259"/>
      <c r="GE774" s="259"/>
      <c r="GF774" s="259"/>
      <c r="GG774" s="259"/>
      <c r="GH774" s="259"/>
      <c r="GI774" s="259"/>
      <c r="GJ774" s="259"/>
      <c r="GK774" s="259"/>
      <c r="GL774" s="259"/>
      <c r="GM774" s="259"/>
      <c r="GN774" s="259"/>
      <c r="GO774" s="259"/>
      <c r="GP774" s="259"/>
      <c r="GQ774" s="259"/>
      <c r="GR774" s="259"/>
      <c r="GS774" s="259"/>
      <c r="GT774" s="259"/>
      <c r="GU774" s="259"/>
      <c r="GV774" s="259"/>
      <c r="GW774" s="259"/>
      <c r="GX774" s="259"/>
      <c r="GY774" s="259"/>
      <c r="GZ774" s="259"/>
      <c r="HA774" s="259"/>
      <c r="HB774" s="259"/>
      <c r="HC774" s="259"/>
      <c r="HD774" s="259"/>
      <c r="HE774" s="259"/>
      <c r="HF774" s="259"/>
      <c r="HG774" s="259"/>
      <c r="HH774" s="259"/>
      <c r="HI774" s="259"/>
      <c r="HJ774" s="259"/>
      <c r="HK774" s="259"/>
      <c r="HL774" s="259"/>
      <c r="HM774" s="259"/>
      <c r="HN774" s="259"/>
      <c r="HO774" s="259"/>
      <c r="HP774" s="259"/>
      <c r="HQ774" s="259"/>
      <c r="HR774" s="259"/>
      <c r="HS774" s="259"/>
      <c r="HT774" s="259"/>
      <c r="HU774" s="259"/>
      <c r="HV774" s="259"/>
      <c r="HW774" s="259"/>
      <c r="HX774" s="259"/>
      <c r="HY774" s="259"/>
      <c r="HZ774" s="259"/>
      <c r="IA774" s="259"/>
      <c r="IB774" s="259"/>
      <c r="IC774" s="259"/>
      <c r="ID774" s="259"/>
      <c r="IE774" s="259"/>
      <c r="IF774" s="259"/>
      <c r="IG774" s="259"/>
      <c r="IH774" s="259"/>
      <c r="II774" s="259"/>
      <c r="IJ774" s="259"/>
      <c r="IK774" s="259"/>
      <c r="IL774" s="259"/>
      <c r="IM774" s="259"/>
      <c r="IN774" s="259"/>
      <c r="IO774" s="259"/>
      <c r="IP774" s="259"/>
      <c r="IQ774" s="259"/>
      <c r="IR774" s="259"/>
      <c r="IS774" s="259"/>
      <c r="IT774" s="259"/>
      <c r="IU774" s="259"/>
      <c r="IV774" s="259"/>
      <c r="IW774" s="259"/>
      <c r="IX774" s="259"/>
      <c r="IY774" s="259"/>
      <c r="IZ774" s="259"/>
      <c r="JA774" s="259"/>
      <c r="JB774" s="259"/>
      <c r="JC774" s="259"/>
      <c r="JD774" s="259"/>
      <c r="JE774" s="259"/>
      <c r="JF774" s="259"/>
      <c r="JG774" s="259"/>
      <c r="JH774" s="259"/>
      <c r="JI774" s="259"/>
      <c r="JJ774" s="259"/>
      <c r="JK774" s="259"/>
      <c r="JL774" s="259"/>
      <c r="JM774" s="259"/>
      <c r="JN774" s="259"/>
      <c r="JO774" s="259"/>
      <c r="JP774" s="259"/>
      <c r="JQ774" s="259"/>
      <c r="JR774" s="259"/>
      <c r="JS774" s="259"/>
      <c r="JT774" s="259"/>
      <c r="JU774" s="259"/>
      <c r="JV774" s="259"/>
      <c r="JW774" s="259"/>
      <c r="JX774" s="259"/>
      <c r="JY774" s="259"/>
      <c r="JZ774" s="259"/>
      <c r="KA774" s="259"/>
      <c r="KB774" s="259"/>
      <c r="KC774" s="636"/>
      <c r="KD774" s="259"/>
      <c r="KE774" s="259"/>
      <c r="KF774" s="259"/>
      <c r="KG774" s="259"/>
      <c r="KH774" s="259"/>
      <c r="KI774" s="259"/>
    </row>
    <row r="775" spans="1:295" s="149" customFormat="1" hidden="1" x14ac:dyDescent="0.25">
      <c r="A775" s="559"/>
      <c r="B775" s="259"/>
      <c r="C775" s="259"/>
      <c r="D775" s="289"/>
      <c r="E775" s="289"/>
      <c r="F775" s="289"/>
      <c r="G775" s="255"/>
      <c r="H775" s="259"/>
      <c r="I775" s="259"/>
      <c r="J775" s="259"/>
      <c r="K775" s="259"/>
      <c r="L775" s="259"/>
      <c r="M775" s="259"/>
      <c r="N775" s="259"/>
      <c r="O775" s="259"/>
      <c r="P775" s="259"/>
      <c r="Q775" s="259"/>
      <c r="R775" s="259"/>
      <c r="S775" s="259"/>
      <c r="T775" s="259"/>
      <c r="U775" s="259"/>
      <c r="V775" s="259"/>
      <c r="W775" s="259"/>
      <c r="X775" s="259"/>
      <c r="Y775" s="259"/>
      <c r="Z775" s="259"/>
      <c r="AA775" s="259"/>
      <c r="AB775" s="259"/>
      <c r="AC775" s="259"/>
      <c r="AD775" s="259"/>
      <c r="AE775" s="259"/>
      <c r="AF775" s="259"/>
      <c r="AG775" s="259"/>
      <c r="AH775" s="259"/>
      <c r="AI775" s="259"/>
      <c r="AJ775" s="259"/>
      <c r="AK775" s="259"/>
      <c r="AL775" s="259"/>
      <c r="AM775" s="259"/>
      <c r="AN775" s="259"/>
      <c r="AO775" s="259"/>
      <c r="AP775" s="259"/>
      <c r="AQ775" s="259"/>
      <c r="AR775" s="259"/>
      <c r="AS775" s="259"/>
      <c r="AT775" s="259"/>
      <c r="AU775" s="259"/>
      <c r="AV775" s="259"/>
      <c r="AW775" s="259"/>
      <c r="AX775" s="259"/>
      <c r="AY775" s="259"/>
      <c r="AZ775" s="259"/>
      <c r="BA775" s="259"/>
      <c r="BB775" s="259"/>
      <c r="BC775" s="259"/>
      <c r="BD775" s="259"/>
      <c r="BE775" s="259"/>
      <c r="BF775" s="259"/>
      <c r="BG775" s="259"/>
      <c r="BH775" s="259"/>
      <c r="BI775" s="259"/>
      <c r="BJ775" s="259"/>
      <c r="BK775" s="259"/>
      <c r="BL775" s="259"/>
      <c r="BM775" s="259"/>
      <c r="BN775" s="259"/>
      <c r="BO775" s="259"/>
      <c r="BP775" s="259"/>
      <c r="BQ775" s="259"/>
      <c r="BR775" s="259"/>
      <c r="BS775" s="259"/>
      <c r="BT775" s="259"/>
      <c r="BU775" s="259"/>
      <c r="BV775" s="259"/>
      <c r="BW775" s="259"/>
      <c r="BX775" s="259"/>
      <c r="BY775" s="259"/>
      <c r="BZ775" s="259"/>
      <c r="CA775" s="259"/>
      <c r="CB775" s="259"/>
      <c r="CC775" s="259"/>
      <c r="CD775" s="259"/>
      <c r="CE775" s="259"/>
      <c r="CF775" s="259"/>
      <c r="CG775" s="259"/>
      <c r="CH775" s="259"/>
      <c r="CI775" s="259"/>
      <c r="CJ775" s="259"/>
      <c r="CK775" s="259"/>
      <c r="CL775" s="259"/>
      <c r="CM775" s="259"/>
      <c r="CN775" s="259"/>
      <c r="CO775" s="259"/>
      <c r="CP775" s="259"/>
      <c r="CQ775" s="259"/>
      <c r="CR775" s="259"/>
      <c r="CS775" s="259"/>
      <c r="CT775" s="259"/>
      <c r="CU775" s="259"/>
      <c r="CV775" s="259"/>
      <c r="CW775" s="259"/>
      <c r="CX775" s="259"/>
      <c r="CY775" s="259"/>
      <c r="CZ775" s="259"/>
      <c r="DA775" s="259"/>
      <c r="DB775" s="259"/>
      <c r="DC775" s="259"/>
      <c r="DD775" s="259"/>
      <c r="DE775" s="259"/>
      <c r="DF775" s="259"/>
      <c r="DG775" s="259"/>
      <c r="DH775" s="259"/>
      <c r="DI775" s="259"/>
      <c r="DJ775" s="259"/>
      <c r="DK775" s="259"/>
      <c r="DL775" s="259"/>
      <c r="DM775" s="259"/>
      <c r="DN775" s="259"/>
      <c r="DO775" s="259"/>
      <c r="DP775" s="259"/>
      <c r="DQ775" s="259"/>
      <c r="DR775" s="259"/>
      <c r="DS775" s="259"/>
      <c r="DT775" s="259"/>
      <c r="DU775" s="259"/>
      <c r="DV775" s="259"/>
      <c r="DW775" s="259"/>
      <c r="DX775" s="259"/>
      <c r="DY775" s="259"/>
      <c r="DZ775" s="259"/>
      <c r="EA775" s="259"/>
      <c r="EB775" s="259"/>
      <c r="EC775" s="259"/>
      <c r="ED775" s="259"/>
      <c r="EE775" s="259"/>
      <c r="EF775" s="259"/>
      <c r="EG775" s="259"/>
      <c r="EH775" s="259"/>
      <c r="EI775" s="259"/>
      <c r="EJ775" s="259"/>
      <c r="EK775" s="259"/>
      <c r="EL775" s="259"/>
      <c r="EM775" s="259"/>
      <c r="EN775" s="259"/>
      <c r="EO775" s="259"/>
      <c r="EP775" s="259"/>
      <c r="EQ775" s="259"/>
      <c r="ER775" s="259"/>
      <c r="ES775" s="259"/>
      <c r="ET775" s="259"/>
      <c r="EU775" s="259"/>
      <c r="EV775" s="259"/>
      <c r="EW775" s="259"/>
      <c r="EX775" s="259"/>
      <c r="EY775" s="259"/>
      <c r="EZ775" s="259"/>
      <c r="FA775" s="259"/>
      <c r="FB775" s="259"/>
      <c r="FC775" s="259"/>
      <c r="FD775" s="259"/>
      <c r="FE775" s="259"/>
      <c r="FF775" s="259"/>
      <c r="FG775" s="259"/>
      <c r="FH775" s="259"/>
      <c r="FI775" s="259"/>
      <c r="FJ775" s="259"/>
      <c r="FK775" s="259"/>
      <c r="FL775" s="259"/>
      <c r="FM775" s="259"/>
      <c r="FN775" s="259"/>
      <c r="FO775" s="259"/>
      <c r="FP775" s="259"/>
      <c r="FQ775" s="259"/>
      <c r="FR775" s="259"/>
      <c r="FS775" s="259"/>
      <c r="FT775" s="259"/>
      <c r="FU775" s="259"/>
      <c r="FV775" s="259"/>
      <c r="FW775" s="259"/>
      <c r="FX775" s="259"/>
      <c r="FY775" s="259"/>
      <c r="FZ775" s="259"/>
      <c r="GA775" s="259"/>
      <c r="GB775" s="259"/>
      <c r="GC775" s="259"/>
      <c r="GD775" s="259"/>
      <c r="GE775" s="259"/>
      <c r="GF775" s="259"/>
      <c r="GG775" s="259"/>
      <c r="GH775" s="259"/>
      <c r="GI775" s="259"/>
      <c r="GJ775" s="259"/>
      <c r="GK775" s="259"/>
      <c r="GL775" s="259"/>
      <c r="GM775" s="259"/>
      <c r="GN775" s="259"/>
      <c r="GO775" s="259"/>
      <c r="GP775" s="259"/>
      <c r="GQ775" s="259"/>
      <c r="GR775" s="259"/>
      <c r="GS775" s="259"/>
      <c r="GT775" s="259"/>
      <c r="GU775" s="259"/>
      <c r="GV775" s="259"/>
      <c r="GW775" s="259"/>
      <c r="GX775" s="259"/>
      <c r="GY775" s="259"/>
      <c r="GZ775" s="259"/>
      <c r="HA775" s="259"/>
      <c r="HB775" s="259"/>
      <c r="HC775" s="259"/>
      <c r="HD775" s="259"/>
      <c r="HE775" s="259"/>
      <c r="HF775" s="259"/>
      <c r="HG775" s="259"/>
      <c r="HH775" s="259"/>
      <c r="HI775" s="259"/>
      <c r="HJ775" s="259"/>
      <c r="HK775" s="259"/>
      <c r="HL775" s="259"/>
      <c r="HM775" s="259"/>
      <c r="HN775" s="259"/>
      <c r="HO775" s="259"/>
      <c r="HP775" s="259"/>
      <c r="HQ775" s="259"/>
      <c r="HR775" s="259"/>
      <c r="HS775" s="259"/>
      <c r="HT775" s="259"/>
      <c r="HU775" s="259"/>
      <c r="HV775" s="259"/>
      <c r="HW775" s="259"/>
      <c r="HX775" s="259"/>
      <c r="HY775" s="259"/>
      <c r="HZ775" s="259"/>
      <c r="IA775" s="259"/>
      <c r="IB775" s="259"/>
      <c r="IC775" s="259"/>
      <c r="ID775" s="259"/>
      <c r="IE775" s="259"/>
      <c r="IF775" s="259"/>
      <c r="IG775" s="259"/>
      <c r="IH775" s="259"/>
      <c r="II775" s="259"/>
      <c r="IJ775" s="259"/>
      <c r="IK775" s="259"/>
      <c r="IL775" s="259"/>
      <c r="IM775" s="259"/>
      <c r="IN775" s="259"/>
      <c r="IO775" s="259"/>
      <c r="IP775" s="259"/>
      <c r="IQ775" s="259"/>
      <c r="IR775" s="259"/>
      <c r="IS775" s="259"/>
      <c r="IT775" s="259"/>
      <c r="IU775" s="259"/>
      <c r="IV775" s="259"/>
      <c r="IW775" s="259"/>
      <c r="IX775" s="259"/>
      <c r="IY775" s="259"/>
      <c r="IZ775" s="259"/>
      <c r="JA775" s="259"/>
      <c r="JB775" s="259"/>
      <c r="JC775" s="259"/>
      <c r="JD775" s="259"/>
      <c r="JE775" s="259"/>
      <c r="JF775" s="259"/>
      <c r="JG775" s="259"/>
      <c r="JH775" s="259"/>
      <c r="JI775" s="259"/>
      <c r="JJ775" s="259"/>
      <c r="JK775" s="259"/>
      <c r="JL775" s="259"/>
      <c r="JM775" s="259"/>
      <c r="JN775" s="259"/>
      <c r="JO775" s="259"/>
      <c r="JP775" s="259"/>
      <c r="JQ775" s="259"/>
      <c r="JR775" s="259"/>
      <c r="JS775" s="259"/>
      <c r="JT775" s="259"/>
      <c r="JU775" s="259"/>
      <c r="JV775" s="259"/>
      <c r="JW775" s="259"/>
      <c r="JX775" s="259"/>
      <c r="JY775" s="259"/>
      <c r="JZ775" s="259"/>
      <c r="KA775" s="259"/>
      <c r="KB775" s="259"/>
      <c r="KC775" s="636"/>
      <c r="KD775" s="259"/>
      <c r="KE775" s="259"/>
      <c r="KF775" s="259"/>
      <c r="KG775" s="259"/>
      <c r="KH775" s="259"/>
      <c r="KI775" s="259"/>
    </row>
    <row r="776" spans="1:295" s="149" customFormat="1" hidden="1" x14ac:dyDescent="0.25">
      <c r="A776" s="559"/>
      <c r="B776" s="259"/>
      <c r="C776" s="259"/>
      <c r="D776" s="289"/>
      <c r="E776" s="289"/>
      <c r="F776" s="289"/>
      <c r="G776" s="255"/>
      <c r="H776" s="259"/>
      <c r="I776" s="259"/>
      <c r="J776" s="259"/>
      <c r="K776" s="259"/>
      <c r="L776" s="259"/>
      <c r="M776" s="259"/>
      <c r="N776" s="259"/>
      <c r="O776" s="259"/>
      <c r="P776" s="259"/>
      <c r="Q776" s="259"/>
      <c r="R776" s="259"/>
      <c r="S776" s="259"/>
      <c r="T776" s="259"/>
      <c r="U776" s="259"/>
      <c r="V776" s="259"/>
      <c r="W776" s="259"/>
      <c r="X776" s="259"/>
      <c r="Y776" s="259"/>
      <c r="Z776" s="259"/>
      <c r="AA776" s="259"/>
      <c r="AB776" s="259"/>
      <c r="AC776" s="259"/>
      <c r="AD776" s="259"/>
      <c r="AE776" s="259"/>
      <c r="AF776" s="259"/>
      <c r="AG776" s="259"/>
      <c r="AH776" s="259"/>
      <c r="AI776" s="259"/>
      <c r="AJ776" s="259"/>
      <c r="AK776" s="259"/>
      <c r="AL776" s="259"/>
      <c r="AM776" s="259"/>
      <c r="AN776" s="259"/>
      <c r="AO776" s="259"/>
      <c r="AP776" s="259"/>
      <c r="AQ776" s="259"/>
      <c r="AR776" s="259"/>
      <c r="AS776" s="259"/>
      <c r="AT776" s="259"/>
      <c r="AU776" s="259"/>
      <c r="AV776" s="259"/>
      <c r="AW776" s="259"/>
      <c r="AX776" s="259"/>
      <c r="AY776" s="259"/>
      <c r="AZ776" s="259"/>
      <c r="BA776" s="259"/>
      <c r="BB776" s="259"/>
      <c r="BC776" s="259"/>
      <c r="BD776" s="259"/>
      <c r="BE776" s="259"/>
      <c r="BF776" s="259"/>
      <c r="BG776" s="259"/>
      <c r="BH776" s="259"/>
      <c r="BI776" s="259"/>
      <c r="BJ776" s="259"/>
      <c r="BK776" s="259"/>
      <c r="BL776" s="259"/>
      <c r="BM776" s="259"/>
      <c r="BN776" s="259"/>
      <c r="BO776" s="259"/>
      <c r="BP776" s="259"/>
      <c r="BQ776" s="259"/>
      <c r="BR776" s="259"/>
      <c r="BS776" s="259"/>
      <c r="BT776" s="259"/>
      <c r="BU776" s="259"/>
      <c r="BV776" s="259"/>
      <c r="BW776" s="259"/>
      <c r="BX776" s="259"/>
      <c r="BY776" s="259"/>
      <c r="BZ776" s="259"/>
      <c r="CA776" s="259"/>
      <c r="CB776" s="259"/>
      <c r="CC776" s="259"/>
      <c r="CD776" s="259"/>
      <c r="CE776" s="259"/>
      <c r="CF776" s="259"/>
      <c r="CG776" s="259"/>
      <c r="CH776" s="259"/>
      <c r="CI776" s="259"/>
      <c r="CJ776" s="259"/>
      <c r="CK776" s="259"/>
      <c r="CL776" s="259"/>
      <c r="CM776" s="259"/>
      <c r="CN776" s="259"/>
      <c r="CO776" s="259"/>
      <c r="CP776" s="259"/>
      <c r="CQ776" s="259"/>
      <c r="CR776" s="259"/>
      <c r="CS776" s="259"/>
      <c r="CT776" s="259"/>
      <c r="CU776" s="259"/>
      <c r="CV776" s="259"/>
      <c r="CW776" s="259"/>
      <c r="CX776" s="259"/>
      <c r="CY776" s="259"/>
      <c r="CZ776" s="259"/>
      <c r="DA776" s="259"/>
      <c r="DB776" s="259"/>
      <c r="DC776" s="259"/>
      <c r="DD776" s="259"/>
      <c r="DE776" s="259"/>
      <c r="DF776" s="259"/>
      <c r="DG776" s="259"/>
      <c r="DH776" s="259"/>
      <c r="DI776" s="259"/>
      <c r="DJ776" s="259"/>
      <c r="DK776" s="259"/>
      <c r="DL776" s="259"/>
      <c r="DM776" s="259"/>
      <c r="DN776" s="259"/>
      <c r="DO776" s="259"/>
      <c r="DP776" s="259"/>
      <c r="DQ776" s="259"/>
      <c r="DR776" s="259"/>
      <c r="DS776" s="259"/>
      <c r="DT776" s="259"/>
      <c r="DU776" s="259"/>
      <c r="DV776" s="259"/>
      <c r="DW776" s="259"/>
      <c r="DX776" s="259"/>
      <c r="DY776" s="259"/>
      <c r="DZ776" s="259"/>
      <c r="EA776" s="259"/>
      <c r="EB776" s="259"/>
      <c r="EC776" s="259"/>
      <c r="ED776" s="259"/>
      <c r="EE776" s="259"/>
      <c r="EF776" s="259"/>
      <c r="EG776" s="259"/>
      <c r="EH776" s="259"/>
      <c r="EI776" s="259"/>
      <c r="EJ776" s="259"/>
      <c r="EK776" s="259"/>
      <c r="EL776" s="259"/>
      <c r="EM776" s="259"/>
      <c r="EN776" s="259"/>
      <c r="EO776" s="259"/>
      <c r="EP776" s="259"/>
      <c r="EQ776" s="259"/>
      <c r="ER776" s="259"/>
      <c r="ES776" s="259"/>
      <c r="ET776" s="259"/>
      <c r="EU776" s="259"/>
      <c r="EV776" s="259"/>
      <c r="EW776" s="259"/>
      <c r="EX776" s="259"/>
      <c r="EY776" s="259"/>
      <c r="EZ776" s="259"/>
      <c r="FA776" s="259"/>
      <c r="FB776" s="259"/>
      <c r="FC776" s="259"/>
      <c r="FD776" s="259"/>
      <c r="FE776" s="259"/>
      <c r="FF776" s="259"/>
      <c r="FG776" s="259"/>
      <c r="FH776" s="259"/>
      <c r="FI776" s="259"/>
      <c r="FJ776" s="259"/>
      <c r="FK776" s="259"/>
      <c r="FL776" s="259"/>
      <c r="FM776" s="259"/>
      <c r="FN776" s="259"/>
      <c r="FO776" s="259"/>
      <c r="FP776" s="259"/>
      <c r="FQ776" s="259"/>
      <c r="FR776" s="259"/>
      <c r="FS776" s="259"/>
      <c r="FT776" s="259"/>
      <c r="FU776" s="259"/>
      <c r="FV776" s="259"/>
      <c r="FW776" s="259"/>
      <c r="FX776" s="259"/>
      <c r="FY776" s="259"/>
      <c r="FZ776" s="259"/>
      <c r="GA776" s="259"/>
      <c r="GB776" s="259"/>
      <c r="GC776" s="259"/>
      <c r="GD776" s="259"/>
      <c r="GE776" s="259"/>
      <c r="GF776" s="259"/>
      <c r="GG776" s="259"/>
      <c r="GH776" s="259"/>
      <c r="GI776" s="259"/>
      <c r="GJ776" s="259"/>
      <c r="GK776" s="259"/>
      <c r="GL776" s="259"/>
      <c r="GM776" s="259"/>
      <c r="GN776" s="259"/>
      <c r="GO776" s="259"/>
      <c r="GP776" s="259"/>
      <c r="GQ776" s="259"/>
      <c r="GR776" s="259"/>
      <c r="GS776" s="259"/>
      <c r="GT776" s="259"/>
      <c r="GU776" s="259"/>
      <c r="GV776" s="259"/>
      <c r="GW776" s="259"/>
      <c r="GX776" s="259"/>
      <c r="GY776" s="259"/>
      <c r="GZ776" s="259"/>
      <c r="HA776" s="259"/>
      <c r="HB776" s="259"/>
      <c r="HC776" s="259"/>
      <c r="HD776" s="259"/>
      <c r="HE776" s="259"/>
      <c r="HF776" s="259"/>
      <c r="HG776" s="259"/>
      <c r="HH776" s="259"/>
      <c r="HI776" s="259"/>
      <c r="HJ776" s="259"/>
      <c r="HK776" s="259"/>
      <c r="HL776" s="259"/>
      <c r="HM776" s="259"/>
      <c r="HN776" s="259"/>
      <c r="HO776" s="259"/>
      <c r="HP776" s="259"/>
      <c r="HQ776" s="259"/>
      <c r="HR776" s="259"/>
      <c r="HS776" s="259"/>
      <c r="HT776" s="259"/>
      <c r="HU776" s="259"/>
      <c r="HV776" s="259"/>
      <c r="HW776" s="259"/>
      <c r="HX776" s="259"/>
      <c r="HY776" s="259"/>
      <c r="HZ776" s="259"/>
      <c r="IA776" s="259"/>
      <c r="IB776" s="259"/>
      <c r="IC776" s="259"/>
      <c r="ID776" s="259"/>
      <c r="IE776" s="259"/>
      <c r="IF776" s="259"/>
      <c r="IG776" s="259"/>
      <c r="IH776" s="259"/>
      <c r="II776" s="259"/>
      <c r="IJ776" s="259"/>
      <c r="IK776" s="259"/>
      <c r="IL776" s="259"/>
      <c r="IM776" s="259"/>
      <c r="IN776" s="259"/>
      <c r="IO776" s="259"/>
      <c r="IP776" s="259"/>
      <c r="IQ776" s="259"/>
      <c r="IR776" s="259"/>
      <c r="IS776" s="259"/>
      <c r="IT776" s="259"/>
      <c r="IU776" s="259"/>
      <c r="IV776" s="259"/>
      <c r="IW776" s="259"/>
      <c r="IX776" s="259"/>
      <c r="IY776" s="259"/>
      <c r="IZ776" s="259"/>
      <c r="JA776" s="259"/>
      <c r="JB776" s="259"/>
      <c r="JC776" s="259"/>
      <c r="JD776" s="259"/>
      <c r="JE776" s="259"/>
      <c r="JF776" s="259"/>
      <c r="JG776" s="259"/>
      <c r="JH776" s="259"/>
      <c r="JI776" s="259"/>
      <c r="JJ776" s="259"/>
      <c r="JK776" s="259"/>
      <c r="JL776" s="259"/>
      <c r="JM776" s="259"/>
      <c r="JN776" s="259"/>
      <c r="JO776" s="259"/>
      <c r="JP776" s="259"/>
      <c r="JQ776" s="259"/>
      <c r="JR776" s="259"/>
      <c r="JS776" s="259"/>
      <c r="JT776" s="259"/>
      <c r="JU776" s="259"/>
      <c r="JV776" s="259"/>
      <c r="JW776" s="259"/>
      <c r="JX776" s="259"/>
      <c r="JY776" s="259"/>
      <c r="JZ776" s="259"/>
      <c r="KA776" s="259"/>
      <c r="KB776" s="259"/>
      <c r="KC776" s="636"/>
      <c r="KD776" s="259"/>
      <c r="KE776" s="259"/>
      <c r="KF776" s="259"/>
      <c r="KG776" s="259"/>
      <c r="KH776" s="259"/>
      <c r="KI776" s="259"/>
    </row>
    <row r="777" spans="1:295" s="149" customFormat="1" hidden="1" x14ac:dyDescent="0.25">
      <c r="A777" s="559"/>
      <c r="B777" s="259"/>
      <c r="C777" s="259"/>
      <c r="D777" s="289"/>
      <c r="E777" s="289"/>
      <c r="F777" s="289"/>
      <c r="G777" s="255"/>
      <c r="H777" s="259"/>
      <c r="I777" s="259"/>
      <c r="J777" s="259"/>
      <c r="K777" s="259"/>
      <c r="L777" s="259"/>
      <c r="M777" s="259"/>
      <c r="N777" s="259"/>
      <c r="O777" s="259"/>
      <c r="P777" s="259"/>
      <c r="Q777" s="259"/>
      <c r="R777" s="259"/>
      <c r="S777" s="259"/>
      <c r="T777" s="259"/>
      <c r="U777" s="259"/>
      <c r="V777" s="259"/>
      <c r="W777" s="259"/>
      <c r="X777" s="259"/>
      <c r="Y777" s="259"/>
      <c r="Z777" s="259"/>
      <c r="AA777" s="259"/>
      <c r="AB777" s="259"/>
      <c r="AC777" s="259"/>
      <c r="AD777" s="259"/>
      <c r="AE777" s="259"/>
      <c r="AF777" s="259"/>
      <c r="AG777" s="259"/>
      <c r="AH777" s="259"/>
      <c r="AI777" s="259"/>
      <c r="AJ777" s="259"/>
      <c r="AK777" s="259"/>
      <c r="AL777" s="259"/>
      <c r="AM777" s="259"/>
      <c r="AN777" s="259"/>
      <c r="AO777" s="259"/>
      <c r="AP777" s="259"/>
      <c r="AQ777" s="259"/>
      <c r="AR777" s="259"/>
      <c r="AS777" s="259"/>
      <c r="AT777" s="259"/>
      <c r="AU777" s="259"/>
      <c r="AV777" s="259"/>
      <c r="AW777" s="259"/>
      <c r="AX777" s="259"/>
      <c r="AY777" s="259"/>
      <c r="AZ777" s="259"/>
      <c r="BA777" s="259"/>
      <c r="BB777" s="259"/>
      <c r="BC777" s="259"/>
      <c r="BD777" s="259"/>
      <c r="BE777" s="259"/>
      <c r="BF777" s="259"/>
      <c r="BG777" s="259"/>
      <c r="BH777" s="259"/>
      <c r="BI777" s="259"/>
      <c r="BJ777" s="259"/>
      <c r="BK777" s="259"/>
      <c r="BL777" s="259"/>
      <c r="BM777" s="259"/>
      <c r="BN777" s="259"/>
      <c r="BO777" s="259"/>
      <c r="BP777" s="259"/>
      <c r="BQ777" s="259"/>
      <c r="BR777" s="259"/>
      <c r="BS777" s="259"/>
      <c r="BT777" s="259"/>
      <c r="BU777" s="259"/>
      <c r="BV777" s="259"/>
      <c r="BW777" s="259"/>
      <c r="BX777" s="259"/>
      <c r="BY777" s="259"/>
      <c r="BZ777" s="259"/>
      <c r="CA777" s="259"/>
      <c r="CB777" s="259"/>
      <c r="CC777" s="259"/>
      <c r="CD777" s="259"/>
      <c r="CE777" s="259"/>
      <c r="CF777" s="259"/>
      <c r="CG777" s="259"/>
      <c r="CH777" s="259"/>
      <c r="CI777" s="259"/>
      <c r="CJ777" s="259"/>
      <c r="CK777" s="259"/>
      <c r="CL777" s="259"/>
      <c r="CM777" s="259"/>
      <c r="CN777" s="259"/>
      <c r="CO777" s="259"/>
      <c r="CP777" s="259"/>
      <c r="CQ777" s="259"/>
      <c r="CR777" s="259"/>
      <c r="CS777" s="259"/>
      <c r="CT777" s="259"/>
      <c r="CU777" s="259"/>
      <c r="CV777" s="259"/>
      <c r="CW777" s="259"/>
      <c r="CX777" s="259"/>
      <c r="CY777" s="259"/>
      <c r="CZ777" s="259"/>
      <c r="DA777" s="259"/>
      <c r="DB777" s="259"/>
      <c r="DC777" s="259"/>
      <c r="DD777" s="259"/>
      <c r="DE777" s="259"/>
      <c r="DF777" s="259"/>
      <c r="DG777" s="259"/>
      <c r="DH777" s="259"/>
      <c r="DI777" s="259"/>
      <c r="DJ777" s="259"/>
      <c r="DK777" s="259"/>
      <c r="DL777" s="259"/>
      <c r="DM777" s="259"/>
      <c r="DN777" s="259"/>
      <c r="DO777" s="259"/>
      <c r="DP777" s="259"/>
      <c r="DQ777" s="259"/>
      <c r="DR777" s="259"/>
      <c r="DS777" s="259"/>
      <c r="DT777" s="259"/>
      <c r="DU777" s="259"/>
      <c r="DV777" s="259"/>
      <c r="DW777" s="259"/>
      <c r="DX777" s="259"/>
      <c r="DY777" s="259"/>
      <c r="DZ777" s="259"/>
      <c r="EA777" s="259"/>
      <c r="EB777" s="259"/>
      <c r="EC777" s="259"/>
      <c r="ED777" s="259"/>
      <c r="EE777" s="259"/>
      <c r="EF777" s="259"/>
      <c r="EG777" s="259"/>
      <c r="EH777" s="259"/>
      <c r="EI777" s="259"/>
      <c r="EJ777" s="259"/>
      <c r="EK777" s="259"/>
      <c r="EL777" s="259"/>
      <c r="EM777" s="259"/>
      <c r="EN777" s="259"/>
      <c r="EO777" s="259"/>
      <c r="EP777" s="259"/>
      <c r="EQ777" s="259"/>
      <c r="ER777" s="259"/>
      <c r="ES777" s="259"/>
      <c r="ET777" s="259"/>
      <c r="EU777" s="259"/>
      <c r="EV777" s="259"/>
      <c r="EW777" s="259"/>
      <c r="EX777" s="259"/>
      <c r="EY777" s="259"/>
      <c r="EZ777" s="259"/>
      <c r="FA777" s="259"/>
      <c r="FB777" s="259"/>
      <c r="FC777" s="259"/>
      <c r="FD777" s="259"/>
      <c r="FE777" s="259"/>
      <c r="FF777" s="259"/>
      <c r="FG777" s="259"/>
      <c r="FH777" s="259"/>
      <c r="FI777" s="259"/>
      <c r="FJ777" s="259"/>
      <c r="FK777" s="259"/>
      <c r="FL777" s="259"/>
      <c r="FM777" s="259"/>
      <c r="FN777" s="259"/>
      <c r="FO777" s="259"/>
      <c r="FP777" s="259"/>
      <c r="FQ777" s="259"/>
      <c r="FR777" s="259"/>
      <c r="FS777" s="259"/>
      <c r="FT777" s="259"/>
      <c r="FU777" s="259"/>
      <c r="FV777" s="259"/>
      <c r="FW777" s="259"/>
      <c r="FX777" s="259"/>
      <c r="FY777" s="259"/>
      <c r="FZ777" s="259"/>
      <c r="GA777" s="259"/>
      <c r="GB777" s="259"/>
      <c r="GC777" s="259"/>
      <c r="GD777" s="259"/>
      <c r="GE777" s="259"/>
      <c r="GF777" s="259"/>
      <c r="GG777" s="259"/>
      <c r="GH777" s="259"/>
      <c r="GI777" s="259"/>
      <c r="GJ777" s="259"/>
      <c r="GK777" s="259"/>
      <c r="GL777" s="259"/>
      <c r="GM777" s="259"/>
      <c r="GN777" s="259"/>
      <c r="GO777" s="259"/>
      <c r="GP777" s="259"/>
      <c r="GQ777" s="259"/>
      <c r="GR777" s="259"/>
      <c r="GS777" s="259"/>
      <c r="GT777" s="259"/>
      <c r="GU777" s="259"/>
      <c r="GV777" s="259"/>
      <c r="GW777" s="259"/>
      <c r="GX777" s="259"/>
      <c r="GY777" s="259"/>
      <c r="GZ777" s="259"/>
      <c r="HA777" s="259"/>
      <c r="HB777" s="259"/>
      <c r="HC777" s="259"/>
      <c r="HD777" s="259"/>
      <c r="HE777" s="259"/>
      <c r="HF777" s="259"/>
      <c r="HG777" s="259"/>
      <c r="HH777" s="259"/>
      <c r="HI777" s="259"/>
      <c r="HJ777" s="259"/>
      <c r="HK777" s="259"/>
      <c r="HL777" s="259"/>
      <c r="HM777" s="259"/>
      <c r="HN777" s="259"/>
      <c r="HO777" s="259"/>
      <c r="HP777" s="259"/>
      <c r="HQ777" s="259"/>
      <c r="HR777" s="259"/>
      <c r="HS777" s="259"/>
      <c r="HT777" s="259"/>
      <c r="HU777" s="259"/>
      <c r="HV777" s="259"/>
      <c r="HW777" s="259"/>
      <c r="HX777" s="259"/>
      <c r="HY777" s="259"/>
      <c r="HZ777" s="259"/>
      <c r="IA777" s="259"/>
      <c r="IB777" s="259"/>
      <c r="IC777" s="259"/>
      <c r="ID777" s="259"/>
      <c r="IE777" s="259"/>
      <c r="IF777" s="259"/>
      <c r="IG777" s="259"/>
      <c r="IH777" s="259"/>
      <c r="II777" s="259"/>
      <c r="IJ777" s="259"/>
      <c r="IK777" s="259"/>
      <c r="IL777" s="259"/>
      <c r="IM777" s="259"/>
      <c r="IN777" s="259"/>
      <c r="IO777" s="259"/>
      <c r="IP777" s="259"/>
      <c r="IQ777" s="259"/>
      <c r="IR777" s="259"/>
      <c r="IS777" s="259"/>
      <c r="IT777" s="259"/>
      <c r="IU777" s="259"/>
      <c r="IV777" s="259"/>
      <c r="IW777" s="259"/>
      <c r="IX777" s="259"/>
      <c r="IY777" s="259"/>
      <c r="IZ777" s="259"/>
      <c r="JA777" s="259"/>
      <c r="JB777" s="259"/>
      <c r="JC777" s="259"/>
      <c r="JD777" s="259"/>
      <c r="JE777" s="259"/>
      <c r="JF777" s="259"/>
      <c r="JG777" s="259"/>
      <c r="JH777" s="259"/>
      <c r="JI777" s="259"/>
      <c r="JJ777" s="259"/>
      <c r="JK777" s="259"/>
      <c r="JL777" s="259"/>
      <c r="JM777" s="259"/>
      <c r="JN777" s="259"/>
      <c r="JO777" s="259"/>
      <c r="JP777" s="259"/>
      <c r="JQ777" s="259"/>
      <c r="JR777" s="259"/>
      <c r="JS777" s="259"/>
      <c r="JT777" s="259"/>
      <c r="JU777" s="259"/>
      <c r="JV777" s="259"/>
      <c r="JW777" s="259"/>
      <c r="JX777" s="259"/>
      <c r="JY777" s="259"/>
      <c r="JZ777" s="259"/>
      <c r="KA777" s="259"/>
      <c r="KB777" s="259"/>
      <c r="KC777" s="636"/>
      <c r="KD777" s="259"/>
      <c r="KE777" s="259"/>
      <c r="KF777" s="259"/>
      <c r="KG777" s="259"/>
      <c r="KH777" s="259"/>
      <c r="KI777" s="259"/>
    </row>
    <row r="778" spans="1:295" s="149" customFormat="1" hidden="1" x14ac:dyDescent="0.25">
      <c r="A778" s="559"/>
      <c r="B778" s="259"/>
      <c r="C778" s="259"/>
      <c r="D778" s="289"/>
      <c r="E778" s="289"/>
      <c r="F778" s="289"/>
      <c r="G778" s="255"/>
      <c r="H778" s="259"/>
      <c r="I778" s="259"/>
      <c r="J778" s="259"/>
      <c r="K778" s="259"/>
      <c r="L778" s="259"/>
      <c r="M778" s="259"/>
      <c r="N778" s="259"/>
      <c r="O778" s="259"/>
      <c r="P778" s="259"/>
      <c r="Q778" s="259"/>
      <c r="R778" s="259"/>
      <c r="S778" s="259"/>
      <c r="T778" s="259"/>
      <c r="U778" s="259"/>
      <c r="V778" s="259"/>
      <c r="W778" s="259"/>
      <c r="X778" s="259"/>
      <c r="Y778" s="259"/>
      <c r="Z778" s="259"/>
      <c r="AA778" s="259"/>
      <c r="AB778" s="259"/>
      <c r="AC778" s="259"/>
      <c r="AD778" s="259"/>
      <c r="AE778" s="259"/>
      <c r="AF778" s="259"/>
      <c r="AG778" s="259"/>
      <c r="AH778" s="259"/>
      <c r="AI778" s="259"/>
      <c r="AJ778" s="259"/>
      <c r="AK778" s="259"/>
      <c r="AL778" s="259"/>
      <c r="AM778" s="259"/>
      <c r="AN778" s="259"/>
      <c r="AO778" s="259"/>
      <c r="AP778" s="259"/>
      <c r="AQ778" s="259"/>
      <c r="AR778" s="259"/>
      <c r="AS778" s="259"/>
      <c r="AT778" s="259"/>
      <c r="AU778" s="259"/>
      <c r="AV778" s="259"/>
      <c r="AW778" s="259"/>
      <c r="AX778" s="259"/>
      <c r="AY778" s="259"/>
      <c r="AZ778" s="259"/>
      <c r="BA778" s="259"/>
      <c r="BB778" s="259"/>
      <c r="BC778" s="259"/>
      <c r="BD778" s="259"/>
      <c r="BE778" s="259"/>
      <c r="BF778" s="259"/>
      <c r="BG778" s="259"/>
      <c r="BH778" s="259"/>
      <c r="BI778" s="259"/>
      <c r="BJ778" s="259"/>
      <c r="BK778" s="259"/>
      <c r="BL778" s="259"/>
      <c r="BM778" s="259"/>
      <c r="BN778" s="259"/>
      <c r="BO778" s="259"/>
      <c r="BP778" s="259"/>
      <c r="BQ778" s="259"/>
      <c r="BR778" s="259"/>
      <c r="BS778" s="259"/>
      <c r="BT778" s="259"/>
      <c r="BU778" s="259"/>
      <c r="BV778" s="259"/>
      <c r="BW778" s="259"/>
      <c r="BX778" s="259"/>
      <c r="BY778" s="259"/>
      <c r="BZ778" s="259"/>
      <c r="CA778" s="259"/>
      <c r="CB778" s="259"/>
      <c r="CC778" s="259"/>
      <c r="CD778" s="259"/>
      <c r="CE778" s="259"/>
      <c r="CF778" s="259"/>
      <c r="CG778" s="259"/>
      <c r="CH778" s="259"/>
      <c r="CI778" s="259"/>
      <c r="CJ778" s="259"/>
      <c r="CK778" s="259"/>
      <c r="CL778" s="259"/>
      <c r="CM778" s="259"/>
      <c r="CN778" s="259"/>
      <c r="CO778" s="259"/>
      <c r="CP778" s="259"/>
      <c r="CQ778" s="259"/>
      <c r="CR778" s="259"/>
      <c r="CS778" s="259"/>
      <c r="CT778" s="259"/>
      <c r="CU778" s="259"/>
      <c r="CV778" s="259"/>
      <c r="CW778" s="259"/>
      <c r="CX778" s="259"/>
      <c r="CY778" s="259"/>
      <c r="CZ778" s="259"/>
      <c r="DA778" s="259"/>
      <c r="DB778" s="259"/>
      <c r="DC778" s="259"/>
      <c r="DD778" s="259"/>
      <c r="DE778" s="259"/>
      <c r="DF778" s="259"/>
      <c r="DG778" s="259"/>
      <c r="DH778" s="259"/>
      <c r="DI778" s="259"/>
      <c r="DJ778" s="259"/>
      <c r="DK778" s="259"/>
      <c r="DL778" s="259"/>
      <c r="DM778" s="259"/>
      <c r="DN778" s="259"/>
      <c r="DO778" s="259"/>
      <c r="DP778" s="259"/>
      <c r="DQ778" s="259"/>
      <c r="DR778" s="259"/>
      <c r="DS778" s="259"/>
      <c r="DT778" s="259"/>
      <c r="DU778" s="259"/>
      <c r="DV778" s="259"/>
      <c r="DW778" s="259"/>
      <c r="DX778" s="259"/>
      <c r="DY778" s="259"/>
      <c r="DZ778" s="259"/>
      <c r="EA778" s="259"/>
      <c r="EB778" s="259"/>
      <c r="EC778" s="259"/>
      <c r="ED778" s="259"/>
      <c r="EE778" s="259"/>
      <c r="EF778" s="259"/>
      <c r="EG778" s="259"/>
      <c r="EH778" s="259"/>
      <c r="EI778" s="259"/>
      <c r="EJ778" s="259"/>
      <c r="EK778" s="259"/>
      <c r="EL778" s="259"/>
      <c r="EM778" s="259"/>
      <c r="EN778" s="259"/>
      <c r="EO778" s="259"/>
      <c r="EP778" s="259"/>
      <c r="EQ778" s="259"/>
      <c r="ER778" s="259"/>
      <c r="ES778" s="259"/>
      <c r="ET778" s="259"/>
      <c r="EU778" s="259"/>
      <c r="EV778" s="259"/>
      <c r="EW778" s="259"/>
      <c r="EX778" s="259"/>
      <c r="EY778" s="259"/>
      <c r="EZ778" s="259"/>
      <c r="FA778" s="259"/>
      <c r="FB778" s="259"/>
      <c r="FC778" s="259"/>
      <c r="FD778" s="259"/>
      <c r="FE778" s="259"/>
      <c r="FF778" s="259"/>
      <c r="FG778" s="259"/>
      <c r="FH778" s="259"/>
      <c r="FI778" s="259"/>
      <c r="FJ778" s="259"/>
      <c r="FK778" s="259"/>
      <c r="FL778" s="259"/>
      <c r="FM778" s="259"/>
      <c r="FN778" s="259"/>
      <c r="FO778" s="259"/>
      <c r="FP778" s="259"/>
      <c r="FQ778" s="259"/>
      <c r="FR778" s="259"/>
      <c r="FS778" s="259"/>
      <c r="FT778" s="259"/>
      <c r="FU778" s="259"/>
      <c r="FV778" s="259"/>
      <c r="FW778" s="259"/>
      <c r="FX778" s="259"/>
      <c r="FY778" s="259"/>
      <c r="FZ778" s="259"/>
      <c r="GA778" s="259"/>
      <c r="GB778" s="259"/>
      <c r="GC778" s="259"/>
      <c r="GD778" s="259"/>
      <c r="GE778" s="259"/>
      <c r="GF778" s="259"/>
      <c r="GG778" s="259"/>
      <c r="GH778" s="259"/>
      <c r="GI778" s="259"/>
      <c r="GJ778" s="259"/>
      <c r="GK778" s="259"/>
      <c r="GL778" s="259"/>
      <c r="GM778" s="259"/>
      <c r="GN778" s="259"/>
      <c r="GO778" s="259"/>
      <c r="GP778" s="259"/>
      <c r="GQ778" s="259"/>
      <c r="GR778" s="259"/>
      <c r="GS778" s="259"/>
      <c r="GT778" s="259"/>
      <c r="GU778" s="259"/>
      <c r="GV778" s="259"/>
      <c r="GW778" s="259"/>
      <c r="GX778" s="259"/>
      <c r="GY778" s="259"/>
      <c r="GZ778" s="259"/>
      <c r="HA778" s="259"/>
      <c r="HB778" s="259"/>
      <c r="HC778" s="259"/>
      <c r="HD778" s="259"/>
      <c r="HE778" s="259"/>
      <c r="HF778" s="259"/>
      <c r="HG778" s="259"/>
      <c r="HH778" s="259"/>
      <c r="HI778" s="259"/>
      <c r="HJ778" s="259"/>
      <c r="HK778" s="259"/>
      <c r="HL778" s="259"/>
      <c r="HM778" s="259"/>
      <c r="HN778" s="259"/>
      <c r="HO778" s="259"/>
      <c r="HP778" s="259"/>
      <c r="HQ778" s="259"/>
      <c r="HR778" s="259"/>
      <c r="HS778" s="259"/>
      <c r="HT778" s="259"/>
      <c r="HU778" s="259"/>
      <c r="HV778" s="259"/>
      <c r="HW778" s="259"/>
      <c r="HX778" s="259"/>
      <c r="HY778" s="259"/>
      <c r="HZ778" s="259"/>
      <c r="IA778" s="259"/>
      <c r="IB778" s="259"/>
      <c r="IC778" s="259"/>
      <c r="ID778" s="259"/>
      <c r="IE778" s="259"/>
      <c r="IF778" s="259"/>
      <c r="IG778" s="259"/>
      <c r="IH778" s="259"/>
      <c r="II778" s="259"/>
      <c r="IJ778" s="259"/>
      <c r="IK778" s="259"/>
      <c r="IL778" s="259"/>
      <c r="IM778" s="259"/>
      <c r="IN778" s="259"/>
      <c r="IO778" s="259"/>
      <c r="IP778" s="259"/>
      <c r="IQ778" s="259"/>
      <c r="IR778" s="259"/>
      <c r="IS778" s="259"/>
      <c r="IT778" s="259"/>
      <c r="IU778" s="259"/>
      <c r="IV778" s="259"/>
      <c r="IW778" s="259"/>
      <c r="IX778" s="259"/>
      <c r="IY778" s="259"/>
      <c r="IZ778" s="259"/>
      <c r="JA778" s="259"/>
      <c r="JB778" s="259"/>
      <c r="JC778" s="259"/>
      <c r="JD778" s="259"/>
      <c r="JE778" s="259"/>
      <c r="JF778" s="259"/>
      <c r="JG778" s="259"/>
      <c r="JH778" s="259"/>
      <c r="JI778" s="259"/>
      <c r="JJ778" s="259"/>
      <c r="JK778" s="259"/>
      <c r="JL778" s="259"/>
      <c r="JM778" s="259"/>
      <c r="JN778" s="259"/>
      <c r="JO778" s="259"/>
      <c r="JP778" s="259"/>
      <c r="JQ778" s="259"/>
      <c r="JR778" s="259"/>
      <c r="JS778" s="259"/>
      <c r="JT778" s="259"/>
      <c r="JU778" s="259"/>
      <c r="JV778" s="259"/>
      <c r="JW778" s="259"/>
      <c r="JX778" s="259"/>
      <c r="JY778" s="259"/>
      <c r="JZ778" s="259"/>
      <c r="KA778" s="259"/>
      <c r="KB778" s="259"/>
      <c r="KC778" s="636"/>
      <c r="KD778" s="259"/>
      <c r="KE778" s="259"/>
      <c r="KF778" s="259"/>
      <c r="KG778" s="259"/>
      <c r="KH778" s="259"/>
      <c r="KI778" s="259"/>
    </row>
    <row r="779" spans="1:295" s="149" customFormat="1" hidden="1" x14ac:dyDescent="0.25">
      <c r="A779" s="559"/>
      <c r="B779" s="259"/>
      <c r="C779" s="259"/>
      <c r="D779" s="289"/>
      <c r="E779" s="289"/>
      <c r="F779" s="289"/>
      <c r="G779" s="255"/>
      <c r="H779" s="259"/>
      <c r="I779" s="259"/>
      <c r="J779" s="259"/>
      <c r="K779" s="259"/>
      <c r="L779" s="259"/>
      <c r="M779" s="259"/>
      <c r="N779" s="259"/>
      <c r="O779" s="259"/>
      <c r="P779" s="259"/>
      <c r="Q779" s="259"/>
      <c r="R779" s="259"/>
      <c r="S779" s="259"/>
      <c r="T779" s="259"/>
      <c r="U779" s="259"/>
      <c r="V779" s="259"/>
      <c r="W779" s="259"/>
      <c r="X779" s="259"/>
      <c r="Y779" s="259"/>
      <c r="Z779" s="259"/>
      <c r="AA779" s="259"/>
      <c r="AB779" s="259"/>
      <c r="AC779" s="259"/>
      <c r="AD779" s="259"/>
      <c r="AE779" s="259"/>
      <c r="AF779" s="259"/>
      <c r="AG779" s="259"/>
      <c r="AH779" s="259"/>
      <c r="AI779" s="259"/>
      <c r="AJ779" s="259"/>
      <c r="AK779" s="259"/>
      <c r="AL779" s="259"/>
      <c r="AM779" s="259"/>
      <c r="AN779" s="259"/>
      <c r="AO779" s="259"/>
      <c r="AP779" s="259"/>
      <c r="AQ779" s="259"/>
      <c r="AR779" s="259"/>
      <c r="AS779" s="259"/>
      <c r="AT779" s="259"/>
      <c r="AU779" s="259"/>
      <c r="AV779" s="259"/>
      <c r="AW779" s="259"/>
      <c r="AX779" s="259"/>
      <c r="AY779" s="259"/>
      <c r="AZ779" s="259"/>
      <c r="BA779" s="259"/>
      <c r="BB779" s="259"/>
      <c r="BC779" s="259"/>
      <c r="BD779" s="259"/>
      <c r="BE779" s="259"/>
      <c r="BF779" s="259"/>
      <c r="BG779" s="259"/>
      <c r="BH779" s="259"/>
      <c r="BI779" s="259"/>
      <c r="BJ779" s="259"/>
      <c r="BK779" s="259"/>
      <c r="BL779" s="259"/>
      <c r="BM779" s="259"/>
      <c r="BN779" s="259"/>
      <c r="BO779" s="259"/>
      <c r="BP779" s="259"/>
      <c r="BQ779" s="259"/>
      <c r="BR779" s="259"/>
      <c r="BS779" s="259"/>
      <c r="BT779" s="259"/>
      <c r="BU779" s="259"/>
      <c r="BV779" s="259"/>
      <c r="BW779" s="259"/>
      <c r="BX779" s="259"/>
      <c r="BY779" s="259"/>
      <c r="BZ779" s="259"/>
      <c r="CA779" s="259"/>
      <c r="CB779" s="259"/>
      <c r="CC779" s="259"/>
      <c r="CD779" s="259"/>
      <c r="CE779" s="259"/>
      <c r="CF779" s="259"/>
      <c r="CG779" s="259"/>
      <c r="CH779" s="259"/>
      <c r="CI779" s="259"/>
      <c r="CJ779" s="259"/>
      <c r="CK779" s="259"/>
      <c r="CL779" s="259"/>
      <c r="CM779" s="259"/>
      <c r="CN779" s="259"/>
      <c r="CO779" s="259"/>
      <c r="CP779" s="259"/>
      <c r="CQ779" s="259"/>
      <c r="CR779" s="259"/>
      <c r="CS779" s="259"/>
      <c r="CT779" s="259"/>
      <c r="CU779" s="259"/>
      <c r="CV779" s="259"/>
      <c r="CW779" s="259"/>
      <c r="CX779" s="259"/>
      <c r="CY779" s="259"/>
      <c r="CZ779" s="259"/>
      <c r="DA779" s="259"/>
      <c r="DB779" s="259"/>
      <c r="DC779" s="259"/>
      <c r="DD779" s="259"/>
      <c r="DE779" s="259"/>
      <c r="DF779" s="259"/>
      <c r="DG779" s="259"/>
      <c r="DH779" s="259"/>
      <c r="DI779" s="259"/>
      <c r="DJ779" s="259"/>
      <c r="DK779" s="259"/>
      <c r="DL779" s="259"/>
      <c r="DM779" s="259"/>
      <c r="DN779" s="259"/>
      <c r="DO779" s="259"/>
      <c r="DP779" s="259"/>
      <c r="DQ779" s="259"/>
      <c r="DR779" s="259"/>
      <c r="DS779" s="259"/>
      <c r="DT779" s="259"/>
      <c r="DU779" s="259"/>
      <c r="DV779" s="259"/>
      <c r="DW779" s="259"/>
      <c r="DX779" s="259"/>
      <c r="DY779" s="259"/>
      <c r="DZ779" s="259"/>
      <c r="EA779" s="259"/>
      <c r="EB779" s="259"/>
      <c r="EC779" s="259"/>
      <c r="ED779" s="259"/>
      <c r="EE779" s="259"/>
      <c r="EF779" s="259"/>
      <c r="EG779" s="259"/>
      <c r="EH779" s="259"/>
      <c r="EI779" s="259"/>
      <c r="EJ779" s="259"/>
      <c r="EK779" s="259"/>
      <c r="EL779" s="259"/>
      <c r="EM779" s="259"/>
      <c r="EN779" s="259"/>
      <c r="EO779" s="259"/>
      <c r="EP779" s="259"/>
      <c r="EQ779" s="259"/>
      <c r="ER779" s="259"/>
      <c r="ES779" s="259"/>
      <c r="ET779" s="259"/>
      <c r="EU779" s="259"/>
      <c r="EV779" s="259"/>
      <c r="EW779" s="259"/>
      <c r="EX779" s="259"/>
      <c r="EY779" s="259"/>
      <c r="EZ779" s="259"/>
      <c r="FA779" s="259"/>
      <c r="FB779" s="259"/>
      <c r="FC779" s="259"/>
      <c r="FD779" s="259"/>
      <c r="FE779" s="259"/>
      <c r="FF779" s="259"/>
      <c r="FG779" s="259"/>
      <c r="FH779" s="259"/>
      <c r="FI779" s="259"/>
      <c r="FJ779" s="259"/>
      <c r="FK779" s="259"/>
      <c r="FL779" s="259"/>
      <c r="FM779" s="259"/>
      <c r="FN779" s="259"/>
      <c r="FO779" s="259"/>
      <c r="FP779" s="259"/>
      <c r="FQ779" s="259"/>
      <c r="FR779" s="259"/>
      <c r="FS779" s="259"/>
      <c r="FT779" s="259"/>
      <c r="FU779" s="259"/>
      <c r="FV779" s="259"/>
      <c r="FW779" s="259"/>
      <c r="FX779" s="259"/>
      <c r="FY779" s="259"/>
      <c r="FZ779" s="259"/>
      <c r="GA779" s="259"/>
      <c r="GB779" s="259"/>
      <c r="GC779" s="259"/>
      <c r="GD779" s="259"/>
      <c r="GE779" s="259"/>
      <c r="GF779" s="259"/>
      <c r="GG779" s="259"/>
      <c r="GH779" s="259"/>
      <c r="GI779" s="259"/>
      <c r="GJ779" s="259"/>
      <c r="GK779" s="259"/>
      <c r="GL779" s="259"/>
      <c r="GM779" s="259"/>
      <c r="GN779" s="259"/>
      <c r="GO779" s="259"/>
      <c r="GP779" s="259"/>
      <c r="GQ779" s="259"/>
      <c r="GR779" s="259"/>
      <c r="GS779" s="259"/>
      <c r="GT779" s="259"/>
      <c r="GU779" s="259"/>
      <c r="GV779" s="259"/>
      <c r="GW779" s="259"/>
      <c r="GX779" s="259"/>
      <c r="GY779" s="259"/>
      <c r="GZ779" s="259"/>
      <c r="HA779" s="259"/>
      <c r="HB779" s="259"/>
      <c r="HC779" s="259"/>
      <c r="HD779" s="259"/>
      <c r="HE779" s="259"/>
      <c r="HF779" s="259"/>
      <c r="HG779" s="259"/>
      <c r="HH779" s="259"/>
      <c r="HI779" s="259"/>
      <c r="HJ779" s="259"/>
      <c r="HK779" s="259"/>
      <c r="HL779" s="259"/>
      <c r="HM779" s="259"/>
      <c r="HN779" s="259"/>
      <c r="HO779" s="259"/>
      <c r="HP779" s="259"/>
      <c r="HQ779" s="259"/>
      <c r="HR779" s="259"/>
      <c r="HS779" s="259"/>
      <c r="HT779" s="259"/>
      <c r="HU779" s="259"/>
      <c r="HV779" s="259"/>
      <c r="HW779" s="259"/>
      <c r="HX779" s="259"/>
      <c r="HY779" s="259"/>
      <c r="HZ779" s="259"/>
      <c r="IA779" s="259"/>
      <c r="IB779" s="259"/>
      <c r="IC779" s="259"/>
      <c r="ID779" s="259"/>
      <c r="IE779" s="259"/>
      <c r="IF779" s="259"/>
      <c r="IG779" s="259"/>
      <c r="IH779" s="259"/>
      <c r="II779" s="259"/>
      <c r="IJ779" s="259"/>
      <c r="IK779" s="259"/>
      <c r="IL779" s="259"/>
      <c r="IM779" s="259"/>
      <c r="IN779" s="259"/>
      <c r="IO779" s="259"/>
      <c r="IP779" s="259"/>
      <c r="IQ779" s="259"/>
      <c r="IR779" s="259"/>
      <c r="IS779" s="259"/>
      <c r="IT779" s="259"/>
      <c r="IU779" s="259"/>
      <c r="IV779" s="259"/>
      <c r="IW779" s="259"/>
      <c r="IX779" s="259"/>
      <c r="IY779" s="259"/>
      <c r="IZ779" s="259"/>
      <c r="JA779" s="259"/>
      <c r="JB779" s="259"/>
      <c r="JC779" s="259"/>
      <c r="JD779" s="259"/>
      <c r="JE779" s="259"/>
      <c r="JF779" s="259"/>
      <c r="JG779" s="259"/>
      <c r="JH779" s="259"/>
      <c r="JI779" s="259"/>
      <c r="JJ779" s="259"/>
      <c r="JK779" s="259"/>
      <c r="JL779" s="259"/>
      <c r="JM779" s="259"/>
      <c r="JN779" s="259"/>
      <c r="JO779" s="259"/>
      <c r="JP779" s="259"/>
      <c r="JQ779" s="259"/>
      <c r="JR779" s="259"/>
      <c r="JS779" s="259"/>
      <c r="JT779" s="259"/>
      <c r="JU779" s="259"/>
      <c r="JV779" s="259"/>
      <c r="JW779" s="259"/>
      <c r="JX779" s="259"/>
      <c r="JY779" s="259"/>
      <c r="JZ779" s="259"/>
      <c r="KA779" s="259"/>
      <c r="KB779" s="259"/>
      <c r="KC779" s="636"/>
      <c r="KD779" s="259"/>
      <c r="KE779" s="259"/>
      <c r="KF779" s="259"/>
      <c r="KG779" s="259"/>
      <c r="KH779" s="259"/>
      <c r="KI779" s="259"/>
    </row>
    <row r="780" spans="1:295" s="149" customFormat="1" hidden="1" x14ac:dyDescent="0.25">
      <c r="A780" s="559"/>
      <c r="B780" s="259"/>
      <c r="C780" s="259"/>
      <c r="D780" s="289"/>
      <c r="E780" s="289"/>
      <c r="F780" s="289"/>
      <c r="G780" s="255"/>
      <c r="H780" s="259"/>
      <c r="I780" s="259"/>
      <c r="J780" s="259"/>
      <c r="K780" s="259"/>
      <c r="L780" s="259"/>
      <c r="M780" s="259"/>
      <c r="N780" s="259"/>
      <c r="O780" s="259"/>
      <c r="P780" s="259"/>
      <c r="Q780" s="259"/>
      <c r="R780" s="259"/>
      <c r="S780" s="259"/>
      <c r="T780" s="259"/>
      <c r="U780" s="259"/>
      <c r="V780" s="259"/>
      <c r="W780" s="259"/>
      <c r="X780" s="259"/>
      <c r="Y780" s="259"/>
      <c r="Z780" s="259"/>
      <c r="AA780" s="259"/>
      <c r="AB780" s="259"/>
      <c r="AC780" s="259"/>
      <c r="AD780" s="259"/>
      <c r="AE780" s="259"/>
      <c r="AF780" s="259"/>
      <c r="AG780" s="259"/>
      <c r="AH780" s="259"/>
      <c r="AI780" s="259"/>
      <c r="AJ780" s="259"/>
      <c r="AK780" s="259"/>
      <c r="AL780" s="259"/>
      <c r="AM780" s="259"/>
      <c r="AN780" s="259"/>
      <c r="AO780" s="259"/>
      <c r="AP780" s="259"/>
      <c r="AQ780" s="259"/>
      <c r="AR780" s="259"/>
      <c r="AS780" s="259"/>
      <c r="AT780" s="259"/>
      <c r="AU780" s="259"/>
      <c r="AV780" s="259"/>
      <c r="AW780" s="259"/>
      <c r="AX780" s="259"/>
      <c r="AY780" s="259"/>
      <c r="AZ780" s="259"/>
      <c r="BA780" s="259"/>
      <c r="BB780" s="259"/>
      <c r="BC780" s="259"/>
      <c r="BD780" s="259"/>
      <c r="BE780" s="259"/>
      <c r="BF780" s="259"/>
      <c r="BG780" s="259"/>
      <c r="BH780" s="259"/>
      <c r="BI780" s="259"/>
      <c r="BJ780" s="259"/>
      <c r="BK780" s="259"/>
      <c r="BL780" s="259"/>
      <c r="BM780" s="259"/>
      <c r="BN780" s="259"/>
      <c r="BO780" s="259"/>
      <c r="BP780" s="259"/>
      <c r="BQ780" s="259"/>
      <c r="BR780" s="259"/>
      <c r="BS780" s="259"/>
      <c r="BT780" s="259"/>
      <c r="BU780" s="259"/>
      <c r="BV780" s="259"/>
      <c r="BW780" s="259"/>
      <c r="BX780" s="259"/>
      <c r="BY780" s="259"/>
      <c r="BZ780" s="259"/>
      <c r="CA780" s="259"/>
      <c r="CB780" s="259"/>
      <c r="CC780" s="259"/>
      <c r="CD780" s="259"/>
      <c r="CE780" s="259"/>
      <c r="CF780" s="259"/>
      <c r="CG780" s="259"/>
      <c r="CH780" s="259"/>
      <c r="CI780" s="259"/>
      <c r="CJ780" s="259"/>
      <c r="CK780" s="259"/>
      <c r="CL780" s="259"/>
      <c r="CM780" s="259"/>
      <c r="CN780" s="259"/>
      <c r="CO780" s="259"/>
      <c r="CP780" s="259"/>
      <c r="CQ780" s="259"/>
      <c r="CR780" s="259"/>
      <c r="CS780" s="259"/>
      <c r="CT780" s="259"/>
      <c r="CU780" s="259"/>
      <c r="CV780" s="259"/>
      <c r="CW780" s="259"/>
      <c r="CX780" s="259"/>
      <c r="CY780" s="259"/>
      <c r="CZ780" s="259"/>
      <c r="DA780" s="259"/>
      <c r="DB780" s="259"/>
      <c r="DC780" s="259"/>
      <c r="DD780" s="259"/>
      <c r="DE780" s="259"/>
      <c r="DF780" s="259"/>
      <c r="DG780" s="259"/>
      <c r="DH780" s="259"/>
      <c r="DI780" s="259"/>
      <c r="DJ780" s="259"/>
      <c r="DK780" s="259"/>
      <c r="DL780" s="259"/>
      <c r="DM780" s="259"/>
      <c r="DN780" s="259"/>
      <c r="DO780" s="259"/>
      <c r="DP780" s="259"/>
      <c r="DQ780" s="259"/>
      <c r="DR780" s="259"/>
      <c r="DS780" s="259"/>
      <c r="DT780" s="259"/>
      <c r="DU780" s="259"/>
      <c r="DV780" s="259"/>
      <c r="DW780" s="259"/>
      <c r="DX780" s="259"/>
      <c r="DY780" s="259"/>
      <c r="DZ780" s="259"/>
      <c r="EA780" s="259"/>
      <c r="EB780" s="259"/>
      <c r="EC780" s="259"/>
      <c r="ED780" s="259"/>
      <c r="EE780" s="259"/>
      <c r="EF780" s="259"/>
      <c r="EG780" s="259"/>
      <c r="EH780" s="259"/>
      <c r="EI780" s="259"/>
      <c r="EJ780" s="259"/>
      <c r="EK780" s="259"/>
      <c r="EL780" s="259"/>
      <c r="EM780" s="259"/>
      <c r="EN780" s="259"/>
      <c r="EO780" s="259"/>
      <c r="EP780" s="259"/>
      <c r="EQ780" s="259"/>
      <c r="ER780" s="259"/>
      <c r="ES780" s="259"/>
      <c r="ET780" s="259"/>
      <c r="EU780" s="259"/>
      <c r="EV780" s="259"/>
      <c r="EW780" s="259"/>
      <c r="EX780" s="259"/>
      <c r="EY780" s="259"/>
      <c r="EZ780" s="259"/>
      <c r="FA780" s="259"/>
      <c r="FB780" s="259"/>
      <c r="FC780" s="259"/>
      <c r="FD780" s="259"/>
      <c r="FE780" s="259"/>
      <c r="FF780" s="259"/>
      <c r="FG780" s="259"/>
      <c r="FH780" s="259"/>
      <c r="FI780" s="259"/>
      <c r="FJ780" s="259"/>
      <c r="FK780" s="259"/>
      <c r="FL780" s="259"/>
      <c r="FM780" s="259"/>
      <c r="FN780" s="259"/>
      <c r="FO780" s="259"/>
      <c r="FP780" s="259"/>
      <c r="FQ780" s="259"/>
      <c r="FR780" s="259"/>
      <c r="FS780" s="259"/>
      <c r="FT780" s="259"/>
      <c r="FU780" s="259"/>
      <c r="FV780" s="259"/>
      <c r="FW780" s="259"/>
      <c r="FX780" s="259"/>
      <c r="FY780" s="259"/>
      <c r="FZ780" s="259"/>
      <c r="GA780" s="259"/>
      <c r="GB780" s="259"/>
      <c r="GC780" s="259"/>
      <c r="GD780" s="259"/>
      <c r="GE780" s="259"/>
      <c r="GF780" s="259"/>
      <c r="GG780" s="259"/>
      <c r="GH780" s="259"/>
      <c r="GI780" s="259"/>
      <c r="GJ780" s="259"/>
      <c r="GK780" s="259"/>
      <c r="GL780" s="259"/>
      <c r="GM780" s="259"/>
      <c r="GN780" s="259"/>
      <c r="GO780" s="259"/>
      <c r="GP780" s="259"/>
      <c r="GQ780" s="259"/>
      <c r="GR780" s="259"/>
      <c r="GS780" s="259"/>
      <c r="GT780" s="259"/>
      <c r="GU780" s="259"/>
      <c r="GV780" s="259"/>
      <c r="GW780" s="259"/>
      <c r="GX780" s="259"/>
      <c r="GY780" s="259"/>
      <c r="GZ780" s="259"/>
      <c r="HA780" s="259"/>
      <c r="HB780" s="259"/>
      <c r="HC780" s="259"/>
      <c r="HD780" s="259"/>
      <c r="HE780" s="259"/>
      <c r="HF780" s="259"/>
      <c r="HG780" s="259"/>
      <c r="HH780" s="259"/>
      <c r="HI780" s="259"/>
      <c r="HJ780" s="259"/>
      <c r="HK780" s="259"/>
      <c r="HL780" s="259"/>
      <c r="HM780" s="259"/>
      <c r="HN780" s="259"/>
      <c r="HO780" s="259"/>
      <c r="HP780" s="259"/>
      <c r="HQ780" s="259"/>
      <c r="HR780" s="259"/>
      <c r="HS780" s="259"/>
      <c r="HT780" s="259"/>
      <c r="HU780" s="259"/>
      <c r="HV780" s="259"/>
      <c r="HW780" s="259"/>
      <c r="HX780" s="259"/>
      <c r="HY780" s="259"/>
      <c r="HZ780" s="259"/>
      <c r="IA780" s="259"/>
      <c r="IB780" s="259"/>
      <c r="IC780" s="259"/>
      <c r="ID780" s="259"/>
      <c r="IE780" s="259"/>
      <c r="IF780" s="259"/>
      <c r="IG780" s="259"/>
      <c r="IH780" s="259"/>
      <c r="II780" s="259"/>
      <c r="IJ780" s="259"/>
      <c r="IK780" s="259"/>
      <c r="IL780" s="259"/>
      <c r="IM780" s="259"/>
      <c r="IN780" s="259"/>
      <c r="IO780" s="259"/>
      <c r="IP780" s="259"/>
      <c r="IQ780" s="259"/>
      <c r="IR780" s="259"/>
      <c r="IS780" s="259"/>
      <c r="IT780" s="259"/>
      <c r="IU780" s="259"/>
      <c r="IV780" s="259"/>
      <c r="IW780" s="259"/>
      <c r="IX780" s="259"/>
      <c r="IY780" s="259"/>
      <c r="IZ780" s="259"/>
      <c r="JA780" s="259"/>
      <c r="JB780" s="259"/>
      <c r="JC780" s="259"/>
      <c r="JD780" s="259"/>
      <c r="JE780" s="259"/>
      <c r="JF780" s="259"/>
      <c r="JG780" s="259"/>
      <c r="JH780" s="259"/>
      <c r="JI780" s="259"/>
      <c r="JJ780" s="259"/>
      <c r="JK780" s="259"/>
      <c r="JL780" s="259"/>
      <c r="JM780" s="259"/>
      <c r="JN780" s="259"/>
      <c r="JO780" s="259"/>
      <c r="JP780" s="259"/>
      <c r="JQ780" s="259"/>
      <c r="JR780" s="259"/>
      <c r="JS780" s="259"/>
      <c r="JT780" s="259"/>
      <c r="JU780" s="259"/>
      <c r="JV780" s="259"/>
      <c r="JW780" s="259"/>
      <c r="JX780" s="259"/>
      <c r="JY780" s="259"/>
      <c r="JZ780" s="259"/>
      <c r="KA780" s="259"/>
      <c r="KB780" s="259"/>
      <c r="KC780" s="636"/>
      <c r="KD780" s="259"/>
      <c r="KE780" s="259"/>
      <c r="KF780" s="259"/>
      <c r="KG780" s="259"/>
      <c r="KH780" s="259"/>
      <c r="KI780" s="259"/>
    </row>
    <row r="781" spans="1:295" s="149" customFormat="1" hidden="1" x14ac:dyDescent="0.25">
      <c r="A781" s="559"/>
      <c r="B781" s="259"/>
      <c r="C781" s="259"/>
      <c r="D781" s="289"/>
      <c r="E781" s="289"/>
      <c r="F781" s="289"/>
      <c r="G781" s="255"/>
      <c r="H781" s="259"/>
      <c r="I781" s="259"/>
      <c r="J781" s="259"/>
      <c r="K781" s="259"/>
      <c r="L781" s="259"/>
      <c r="M781" s="259"/>
      <c r="N781" s="259"/>
      <c r="O781" s="259"/>
      <c r="P781" s="259"/>
      <c r="Q781" s="259"/>
      <c r="R781" s="259"/>
      <c r="S781" s="259"/>
      <c r="T781" s="259"/>
      <c r="U781" s="259"/>
      <c r="V781" s="259"/>
      <c r="W781" s="259"/>
      <c r="X781" s="259"/>
      <c r="Y781" s="259"/>
      <c r="Z781" s="259"/>
      <c r="AA781" s="259"/>
      <c r="AB781" s="259"/>
      <c r="AC781" s="259"/>
      <c r="AD781" s="259"/>
      <c r="AE781" s="259"/>
      <c r="AF781" s="259"/>
      <c r="AG781" s="259"/>
      <c r="AH781" s="259"/>
      <c r="AI781" s="259"/>
      <c r="AJ781" s="259"/>
      <c r="AK781" s="259"/>
      <c r="AL781" s="259"/>
      <c r="AM781" s="259"/>
      <c r="AN781" s="259"/>
      <c r="AO781" s="259"/>
      <c r="AP781" s="259"/>
      <c r="AQ781" s="259"/>
      <c r="AR781" s="259"/>
      <c r="AS781" s="259"/>
      <c r="AT781" s="259"/>
      <c r="AU781" s="259"/>
      <c r="AV781" s="259"/>
      <c r="AW781" s="259"/>
      <c r="AX781" s="259"/>
      <c r="AY781" s="259"/>
      <c r="AZ781" s="259"/>
      <c r="BA781" s="259"/>
      <c r="BB781" s="259"/>
      <c r="BC781" s="259"/>
      <c r="BD781" s="259"/>
      <c r="BE781" s="259"/>
      <c r="BF781" s="259"/>
      <c r="BG781" s="259"/>
      <c r="BH781" s="259"/>
      <c r="BI781" s="259"/>
      <c r="BJ781" s="259"/>
      <c r="BK781" s="259"/>
      <c r="BL781" s="259"/>
      <c r="BM781" s="259"/>
      <c r="BN781" s="259"/>
      <c r="BO781" s="259"/>
      <c r="BP781" s="259"/>
      <c r="BQ781" s="259"/>
      <c r="BR781" s="259"/>
      <c r="BS781" s="259"/>
      <c r="BT781" s="259"/>
      <c r="BU781" s="259"/>
      <c r="BV781" s="259"/>
      <c r="BW781" s="259"/>
      <c r="BX781" s="259"/>
      <c r="BY781" s="259"/>
      <c r="BZ781" s="259"/>
      <c r="CA781" s="259"/>
      <c r="CB781" s="259"/>
      <c r="CC781" s="259"/>
      <c r="CD781" s="259"/>
      <c r="CE781" s="259"/>
      <c r="CF781" s="259"/>
      <c r="CG781" s="259"/>
      <c r="CH781" s="259"/>
      <c r="CI781" s="259"/>
      <c r="CJ781" s="259"/>
      <c r="CK781" s="259"/>
      <c r="CL781" s="259"/>
      <c r="CM781" s="259"/>
      <c r="CN781" s="259"/>
      <c r="CO781" s="259"/>
      <c r="CP781" s="259"/>
      <c r="CQ781" s="259"/>
      <c r="CR781" s="259"/>
      <c r="CS781" s="259"/>
      <c r="CT781" s="259"/>
      <c r="CU781" s="259"/>
      <c r="CV781" s="259"/>
      <c r="CW781" s="259"/>
      <c r="CX781" s="259"/>
      <c r="CY781" s="259"/>
      <c r="CZ781" s="259"/>
      <c r="DA781" s="259"/>
      <c r="DB781" s="259"/>
      <c r="DC781" s="259"/>
      <c r="DD781" s="259"/>
      <c r="DE781" s="259"/>
      <c r="DF781" s="259"/>
      <c r="DG781" s="259"/>
      <c r="DH781" s="259"/>
      <c r="DI781" s="259"/>
      <c r="DJ781" s="259"/>
      <c r="DK781" s="259"/>
      <c r="DL781" s="259"/>
      <c r="DM781" s="259"/>
      <c r="DN781" s="259"/>
      <c r="DO781" s="259"/>
      <c r="DP781" s="259"/>
      <c r="DQ781" s="259"/>
      <c r="DR781" s="259"/>
      <c r="DS781" s="259"/>
      <c r="DT781" s="259"/>
      <c r="DU781" s="259"/>
      <c r="DV781" s="259"/>
      <c r="DW781" s="259"/>
      <c r="DX781" s="259"/>
      <c r="DY781" s="259"/>
      <c r="DZ781" s="259"/>
      <c r="EA781" s="259"/>
      <c r="EB781" s="259"/>
      <c r="EC781" s="259"/>
      <c r="ED781" s="259"/>
      <c r="EE781" s="259"/>
      <c r="EF781" s="259"/>
      <c r="EG781" s="259"/>
      <c r="EH781" s="259"/>
      <c r="EI781" s="259"/>
      <c r="EJ781" s="259"/>
      <c r="EK781" s="259"/>
      <c r="EL781" s="259"/>
      <c r="EM781" s="259"/>
      <c r="EN781" s="259"/>
      <c r="EO781" s="259"/>
      <c r="EP781" s="259"/>
      <c r="EQ781" s="259"/>
      <c r="ER781" s="259"/>
      <c r="ES781" s="259"/>
      <c r="ET781" s="259"/>
      <c r="EU781" s="259"/>
      <c r="EV781" s="259"/>
      <c r="EW781" s="259"/>
      <c r="EX781" s="259"/>
      <c r="EY781" s="259"/>
      <c r="EZ781" s="259"/>
      <c r="FA781" s="259"/>
      <c r="FB781" s="259"/>
      <c r="FC781" s="259"/>
      <c r="FD781" s="259"/>
      <c r="FE781" s="259"/>
      <c r="FF781" s="259"/>
      <c r="FG781" s="259"/>
      <c r="FH781" s="259"/>
      <c r="FI781" s="259"/>
      <c r="FJ781" s="259"/>
      <c r="FK781" s="259"/>
      <c r="FL781" s="259"/>
      <c r="FM781" s="259"/>
      <c r="FN781" s="259"/>
      <c r="FO781" s="259"/>
      <c r="FP781" s="259"/>
      <c r="FQ781" s="259"/>
      <c r="FR781" s="259"/>
      <c r="FS781" s="259"/>
      <c r="FT781" s="259"/>
      <c r="FU781" s="259"/>
      <c r="FV781" s="259"/>
      <c r="FW781" s="259"/>
      <c r="FX781" s="259"/>
      <c r="FY781" s="259"/>
      <c r="FZ781" s="259"/>
      <c r="GA781" s="259"/>
      <c r="GB781" s="259"/>
      <c r="GC781" s="259"/>
      <c r="GD781" s="259"/>
      <c r="GE781" s="259"/>
      <c r="GF781" s="259"/>
      <c r="GG781" s="259"/>
      <c r="GH781" s="259"/>
      <c r="GI781" s="259"/>
      <c r="GJ781" s="259"/>
      <c r="GK781" s="259"/>
      <c r="GL781" s="259"/>
      <c r="GM781" s="259"/>
      <c r="GN781" s="259"/>
      <c r="GO781" s="259"/>
      <c r="GP781" s="259"/>
      <c r="GQ781" s="259"/>
      <c r="GR781" s="259"/>
      <c r="GS781" s="259"/>
      <c r="GT781" s="259"/>
      <c r="GU781" s="259"/>
      <c r="GV781" s="259"/>
      <c r="GW781" s="259"/>
      <c r="GX781" s="259"/>
      <c r="GY781" s="259"/>
      <c r="GZ781" s="259"/>
      <c r="HA781" s="259"/>
      <c r="HB781" s="259"/>
      <c r="HC781" s="259"/>
      <c r="HD781" s="259"/>
      <c r="HE781" s="259"/>
      <c r="HF781" s="259"/>
      <c r="HG781" s="259"/>
      <c r="HH781" s="259"/>
      <c r="HI781" s="259"/>
      <c r="HJ781" s="259"/>
      <c r="HK781" s="259"/>
      <c r="HL781" s="259"/>
      <c r="HM781" s="259"/>
      <c r="HN781" s="259"/>
      <c r="HO781" s="259"/>
      <c r="HP781" s="259"/>
      <c r="HQ781" s="259"/>
      <c r="HR781" s="259"/>
      <c r="HS781" s="259"/>
      <c r="HT781" s="259"/>
      <c r="HU781" s="259"/>
      <c r="HV781" s="259"/>
      <c r="HW781" s="259"/>
      <c r="HX781" s="259"/>
      <c r="HY781" s="259"/>
      <c r="HZ781" s="259"/>
      <c r="IA781" s="259"/>
      <c r="IB781" s="259"/>
      <c r="IC781" s="259"/>
      <c r="ID781" s="259"/>
      <c r="IE781" s="259"/>
      <c r="IF781" s="259"/>
      <c r="IG781" s="259"/>
      <c r="IH781" s="259"/>
      <c r="II781" s="259"/>
      <c r="IJ781" s="259"/>
      <c r="IK781" s="259"/>
      <c r="IL781" s="259"/>
      <c r="IM781" s="259"/>
      <c r="IN781" s="259"/>
      <c r="IO781" s="259"/>
      <c r="IP781" s="259"/>
      <c r="IQ781" s="259"/>
      <c r="IR781" s="259"/>
      <c r="IS781" s="259"/>
      <c r="IT781" s="259"/>
      <c r="IU781" s="259"/>
      <c r="IV781" s="259"/>
      <c r="IW781" s="259"/>
      <c r="IX781" s="259"/>
      <c r="IY781" s="259"/>
      <c r="IZ781" s="259"/>
      <c r="JA781" s="259"/>
      <c r="JB781" s="259"/>
      <c r="JC781" s="259"/>
      <c r="JD781" s="259"/>
      <c r="JE781" s="259"/>
      <c r="JF781" s="259"/>
      <c r="JG781" s="259"/>
      <c r="JH781" s="259"/>
      <c r="JI781" s="259"/>
      <c r="JJ781" s="259"/>
      <c r="JK781" s="259"/>
      <c r="JL781" s="259"/>
      <c r="JM781" s="259"/>
      <c r="JN781" s="259"/>
      <c r="JO781" s="259"/>
      <c r="JP781" s="259"/>
      <c r="JQ781" s="259"/>
      <c r="JR781" s="259"/>
      <c r="JS781" s="259"/>
      <c r="JT781" s="259"/>
      <c r="JU781" s="259"/>
      <c r="JV781" s="259"/>
      <c r="JW781" s="259"/>
      <c r="JX781" s="259"/>
      <c r="JY781" s="259"/>
      <c r="JZ781" s="259"/>
      <c r="KA781" s="259"/>
      <c r="KB781" s="259"/>
      <c r="KC781" s="636"/>
      <c r="KD781" s="259"/>
      <c r="KE781" s="259"/>
      <c r="KF781" s="259"/>
      <c r="KG781" s="259"/>
      <c r="KH781" s="259"/>
      <c r="KI781" s="259"/>
    </row>
    <row r="782" spans="1:295" s="149" customFormat="1" hidden="1" x14ac:dyDescent="0.25">
      <c r="A782" s="559"/>
      <c r="B782" s="259"/>
      <c r="C782" s="259"/>
      <c r="D782" s="289"/>
      <c r="E782" s="289"/>
      <c r="F782" s="289"/>
      <c r="G782" s="255"/>
      <c r="H782" s="259"/>
      <c r="I782" s="259"/>
      <c r="J782" s="259"/>
      <c r="K782" s="259"/>
      <c r="L782" s="259"/>
      <c r="M782" s="259"/>
      <c r="N782" s="259"/>
      <c r="O782" s="259"/>
      <c r="P782" s="259"/>
      <c r="Q782" s="259"/>
      <c r="R782" s="259"/>
      <c r="S782" s="259"/>
      <c r="T782" s="259"/>
      <c r="U782" s="259"/>
      <c r="V782" s="259"/>
      <c r="W782" s="259"/>
      <c r="X782" s="259"/>
      <c r="Y782" s="259"/>
      <c r="Z782" s="259"/>
      <c r="AA782" s="259"/>
      <c r="AB782" s="259"/>
      <c r="AC782" s="259"/>
      <c r="AD782" s="259"/>
      <c r="AE782" s="259"/>
      <c r="AF782" s="259"/>
      <c r="AG782" s="259"/>
      <c r="AH782" s="259"/>
      <c r="AI782" s="259"/>
      <c r="AJ782" s="259"/>
      <c r="AK782" s="259"/>
      <c r="AL782" s="259"/>
      <c r="AM782" s="259"/>
      <c r="AN782" s="259"/>
      <c r="AO782" s="259"/>
      <c r="AP782" s="259"/>
      <c r="AQ782" s="259"/>
      <c r="AR782" s="259"/>
      <c r="AS782" s="259"/>
      <c r="AT782" s="259"/>
      <c r="AU782" s="259"/>
      <c r="AV782" s="259"/>
      <c r="AW782" s="259"/>
      <c r="AX782" s="259"/>
      <c r="AY782" s="259"/>
      <c r="AZ782" s="259"/>
      <c r="BA782" s="259"/>
      <c r="BB782" s="259"/>
      <c r="BC782" s="259"/>
      <c r="BD782" s="259"/>
      <c r="BE782" s="259"/>
      <c r="BF782" s="259"/>
      <c r="BG782" s="259"/>
      <c r="BH782" s="259"/>
      <c r="BI782" s="259"/>
      <c r="BJ782" s="259"/>
      <c r="BK782" s="259"/>
      <c r="BL782" s="259"/>
      <c r="BM782" s="259"/>
      <c r="BN782" s="259"/>
      <c r="BO782" s="259"/>
      <c r="BP782" s="259"/>
      <c r="BQ782" s="259"/>
      <c r="BR782" s="259"/>
      <c r="BS782" s="259"/>
      <c r="BT782" s="259"/>
      <c r="BU782" s="259"/>
      <c r="BV782" s="259"/>
      <c r="BW782" s="259"/>
      <c r="BX782" s="259"/>
      <c r="BY782" s="259"/>
      <c r="BZ782" s="259"/>
      <c r="CA782" s="259"/>
      <c r="CB782" s="259"/>
      <c r="CC782" s="259"/>
      <c r="CD782" s="259"/>
      <c r="CE782" s="259"/>
      <c r="CF782" s="259"/>
      <c r="CG782" s="259"/>
      <c r="CH782" s="259"/>
      <c r="CI782" s="259"/>
      <c r="CJ782" s="259"/>
      <c r="CK782" s="259"/>
      <c r="CL782" s="259"/>
      <c r="CM782" s="259"/>
      <c r="CN782" s="259"/>
      <c r="CO782" s="259"/>
      <c r="CP782" s="259"/>
      <c r="CQ782" s="259"/>
      <c r="CR782" s="259"/>
      <c r="CS782" s="259"/>
      <c r="CT782" s="259"/>
      <c r="CU782" s="259"/>
      <c r="CV782" s="259"/>
      <c r="CW782" s="259"/>
      <c r="CX782" s="259"/>
      <c r="CY782" s="259"/>
      <c r="CZ782" s="259"/>
      <c r="DA782" s="259"/>
      <c r="DB782" s="259"/>
      <c r="DC782" s="259"/>
      <c r="DD782" s="259"/>
      <c r="DE782" s="259"/>
      <c r="DF782" s="259"/>
      <c r="DG782" s="259"/>
      <c r="DH782" s="259"/>
      <c r="DI782" s="259"/>
      <c r="DJ782" s="259"/>
      <c r="DK782" s="259"/>
      <c r="DL782" s="259"/>
      <c r="DM782" s="259"/>
      <c r="DN782" s="259"/>
      <c r="DO782" s="259"/>
      <c r="DP782" s="259"/>
      <c r="DQ782" s="259"/>
      <c r="DR782" s="259"/>
      <c r="DS782" s="259"/>
      <c r="DT782" s="259"/>
      <c r="DU782" s="259"/>
      <c r="DV782" s="259"/>
      <c r="DW782" s="259"/>
      <c r="DX782" s="259"/>
      <c r="DY782" s="259"/>
      <c r="DZ782" s="259"/>
      <c r="EA782" s="259"/>
      <c r="EB782" s="259"/>
      <c r="EC782" s="259"/>
      <c r="ED782" s="259"/>
      <c r="EE782" s="259"/>
      <c r="EF782" s="259"/>
      <c r="EG782" s="259"/>
      <c r="EH782" s="259"/>
      <c r="EI782" s="259"/>
      <c r="EJ782" s="259"/>
      <c r="EK782" s="259"/>
      <c r="EL782" s="259"/>
      <c r="EM782" s="259"/>
      <c r="EN782" s="259"/>
      <c r="EO782" s="259"/>
      <c r="EP782" s="259"/>
      <c r="EQ782" s="259"/>
      <c r="ER782" s="259"/>
      <c r="ES782" s="259"/>
      <c r="ET782" s="259"/>
      <c r="EU782" s="259"/>
      <c r="EV782" s="259"/>
      <c r="EW782" s="259"/>
      <c r="EX782" s="259"/>
      <c r="EY782" s="259"/>
      <c r="EZ782" s="259"/>
      <c r="FA782" s="259"/>
      <c r="FB782" s="259"/>
      <c r="FC782" s="259"/>
      <c r="FD782" s="259"/>
      <c r="FE782" s="259"/>
      <c r="FF782" s="259"/>
      <c r="FG782" s="259"/>
      <c r="FH782" s="259"/>
      <c r="FI782" s="259"/>
      <c r="FJ782" s="259"/>
      <c r="FK782" s="259"/>
      <c r="FL782" s="259"/>
      <c r="FM782" s="259"/>
      <c r="FN782" s="259"/>
      <c r="FO782" s="259"/>
      <c r="FP782" s="259"/>
      <c r="FQ782" s="259"/>
      <c r="FR782" s="259"/>
      <c r="FS782" s="259"/>
      <c r="FT782" s="259"/>
      <c r="FU782" s="259"/>
      <c r="FV782" s="259"/>
      <c r="FW782" s="259"/>
      <c r="FX782" s="259"/>
      <c r="FY782" s="259"/>
      <c r="FZ782" s="259"/>
      <c r="GA782" s="259"/>
      <c r="GB782" s="259"/>
      <c r="GC782" s="259"/>
      <c r="GD782" s="259"/>
      <c r="GE782" s="259"/>
      <c r="GF782" s="259"/>
      <c r="GG782" s="259"/>
      <c r="GH782" s="259"/>
      <c r="GI782" s="259"/>
      <c r="GJ782" s="259"/>
      <c r="GK782" s="259"/>
      <c r="GL782" s="259"/>
      <c r="GM782" s="259"/>
      <c r="GN782" s="259"/>
      <c r="GO782" s="259"/>
      <c r="GP782" s="259"/>
      <c r="GQ782" s="259"/>
      <c r="GR782" s="259"/>
      <c r="GS782" s="259"/>
      <c r="GT782" s="259"/>
      <c r="GU782" s="259"/>
      <c r="GV782" s="259"/>
      <c r="GW782" s="259"/>
      <c r="GX782" s="259"/>
      <c r="GY782" s="259"/>
      <c r="GZ782" s="259"/>
      <c r="HA782" s="259"/>
      <c r="HB782" s="259"/>
      <c r="HC782" s="259"/>
      <c r="HD782" s="259"/>
      <c r="HE782" s="259"/>
      <c r="HF782" s="259"/>
      <c r="HG782" s="259"/>
      <c r="HH782" s="259"/>
      <c r="HI782" s="259"/>
      <c r="HJ782" s="259"/>
      <c r="HK782" s="259"/>
      <c r="HL782" s="259"/>
      <c r="HM782" s="259"/>
      <c r="HN782" s="259"/>
      <c r="HO782" s="259"/>
      <c r="HP782" s="259"/>
      <c r="HQ782" s="259"/>
      <c r="HR782" s="259"/>
      <c r="HS782" s="259"/>
      <c r="HT782" s="259"/>
      <c r="HU782" s="259"/>
      <c r="HV782" s="259"/>
      <c r="HW782" s="259"/>
      <c r="HX782" s="259"/>
      <c r="HY782" s="259"/>
      <c r="HZ782" s="259"/>
      <c r="IA782" s="259"/>
      <c r="IB782" s="259"/>
      <c r="IC782" s="259"/>
      <c r="ID782" s="259"/>
      <c r="IE782" s="259"/>
      <c r="IF782" s="259"/>
      <c r="IG782" s="259"/>
      <c r="IH782" s="259"/>
      <c r="II782" s="259"/>
      <c r="IJ782" s="259"/>
      <c r="IK782" s="259"/>
      <c r="IL782" s="259"/>
      <c r="IM782" s="259"/>
      <c r="IN782" s="259"/>
      <c r="IO782" s="259"/>
      <c r="IP782" s="259"/>
      <c r="IQ782" s="259"/>
      <c r="IR782" s="259"/>
      <c r="IS782" s="259"/>
      <c r="IT782" s="259"/>
      <c r="IU782" s="259"/>
      <c r="IV782" s="259"/>
      <c r="IW782" s="259"/>
      <c r="IX782" s="259"/>
      <c r="IY782" s="259"/>
      <c r="IZ782" s="259"/>
      <c r="JA782" s="259"/>
      <c r="JB782" s="259"/>
      <c r="JC782" s="259"/>
      <c r="JD782" s="259"/>
      <c r="JE782" s="259"/>
      <c r="JF782" s="259"/>
      <c r="JG782" s="259"/>
      <c r="JH782" s="259"/>
      <c r="JI782" s="259"/>
      <c r="JJ782" s="259"/>
      <c r="JK782" s="259"/>
      <c r="JL782" s="259"/>
      <c r="JM782" s="259"/>
      <c r="JN782" s="259"/>
      <c r="JO782" s="259"/>
      <c r="JP782" s="259"/>
      <c r="JQ782" s="259"/>
      <c r="JR782" s="259"/>
      <c r="JS782" s="259"/>
      <c r="JT782" s="259"/>
      <c r="JU782" s="259"/>
      <c r="JV782" s="259"/>
      <c r="JW782" s="259"/>
      <c r="JX782" s="259"/>
      <c r="JY782" s="259"/>
      <c r="JZ782" s="259"/>
      <c r="KA782" s="259"/>
      <c r="KB782" s="259"/>
      <c r="KC782" s="636"/>
      <c r="KD782" s="259"/>
      <c r="KE782" s="259"/>
      <c r="KF782" s="259"/>
      <c r="KG782" s="259"/>
      <c r="KH782" s="259"/>
      <c r="KI782" s="259"/>
    </row>
    <row r="783" spans="1:295" s="149" customFormat="1" hidden="1" x14ac:dyDescent="0.25">
      <c r="A783" s="559"/>
      <c r="B783" s="259"/>
      <c r="C783" s="259"/>
      <c r="D783" s="289"/>
      <c r="E783" s="289"/>
      <c r="F783" s="289"/>
      <c r="G783" s="255"/>
      <c r="H783" s="259"/>
      <c r="I783" s="259"/>
      <c r="J783" s="259"/>
      <c r="K783" s="259"/>
      <c r="L783" s="259"/>
      <c r="M783" s="259"/>
      <c r="N783" s="259"/>
      <c r="O783" s="259"/>
      <c r="P783" s="259"/>
      <c r="Q783" s="259"/>
      <c r="R783" s="259"/>
      <c r="S783" s="259"/>
      <c r="T783" s="259"/>
      <c r="U783" s="259"/>
      <c r="V783" s="259"/>
      <c r="W783" s="259"/>
      <c r="X783" s="259"/>
      <c r="Y783" s="259"/>
      <c r="Z783" s="259"/>
      <c r="AA783" s="259"/>
      <c r="AB783" s="259"/>
      <c r="AC783" s="259"/>
      <c r="AD783" s="259"/>
      <c r="AE783" s="259"/>
      <c r="AF783" s="259"/>
      <c r="AG783" s="259"/>
      <c r="AH783" s="259"/>
      <c r="AI783" s="259"/>
      <c r="AJ783" s="259"/>
      <c r="AK783" s="259"/>
      <c r="AL783" s="259"/>
      <c r="AM783" s="259"/>
      <c r="AN783" s="259"/>
      <c r="AO783" s="259"/>
      <c r="AP783" s="259"/>
      <c r="AQ783" s="259"/>
      <c r="AR783" s="259"/>
      <c r="AS783" s="259"/>
      <c r="AT783" s="259"/>
      <c r="AU783" s="259"/>
      <c r="AV783" s="259"/>
      <c r="AW783" s="259"/>
      <c r="AX783" s="259"/>
      <c r="AY783" s="259"/>
      <c r="AZ783" s="259"/>
      <c r="BA783" s="259"/>
      <c r="BB783" s="259"/>
      <c r="BC783" s="259"/>
      <c r="BD783" s="259"/>
      <c r="BE783" s="259"/>
      <c r="BF783" s="259"/>
      <c r="BG783" s="259"/>
      <c r="BH783" s="259"/>
      <c r="BI783" s="259"/>
      <c r="BJ783" s="259"/>
      <c r="BK783" s="259"/>
      <c r="BL783" s="259"/>
      <c r="BM783" s="259"/>
      <c r="BN783" s="259"/>
      <c r="BO783" s="259"/>
      <c r="BP783" s="259"/>
      <c r="BQ783" s="259"/>
      <c r="BR783" s="259"/>
      <c r="BS783" s="259"/>
      <c r="BT783" s="259"/>
      <c r="BU783" s="259"/>
      <c r="BV783" s="259"/>
      <c r="BW783" s="259"/>
      <c r="BX783" s="259"/>
      <c r="BY783" s="259"/>
      <c r="BZ783" s="259"/>
      <c r="CA783" s="259"/>
      <c r="CB783" s="259"/>
      <c r="CC783" s="259"/>
      <c r="CD783" s="259"/>
      <c r="CE783" s="259"/>
      <c r="CF783" s="259"/>
      <c r="CG783" s="259"/>
      <c r="CH783" s="259"/>
      <c r="CI783" s="259"/>
      <c r="CJ783" s="259"/>
      <c r="CK783" s="259"/>
      <c r="CL783" s="259"/>
      <c r="CM783" s="259"/>
      <c r="CN783" s="259"/>
      <c r="CO783" s="259"/>
      <c r="CP783" s="259"/>
      <c r="CQ783" s="259"/>
      <c r="CR783" s="259"/>
      <c r="CS783" s="259"/>
      <c r="CT783" s="259"/>
      <c r="CU783" s="259"/>
      <c r="CV783" s="259"/>
      <c r="CW783" s="259"/>
      <c r="CX783" s="259"/>
      <c r="CY783" s="259"/>
      <c r="CZ783" s="259"/>
      <c r="DA783" s="259"/>
      <c r="DB783" s="259"/>
      <c r="DC783" s="259"/>
      <c r="DD783" s="259"/>
      <c r="DE783" s="259"/>
      <c r="DF783" s="259"/>
      <c r="DG783" s="259"/>
      <c r="DH783" s="259"/>
      <c r="DI783" s="259"/>
      <c r="DJ783" s="259"/>
      <c r="DK783" s="259"/>
      <c r="DL783" s="259"/>
      <c r="DM783" s="259"/>
      <c r="DN783" s="259"/>
      <c r="DO783" s="259"/>
      <c r="DP783" s="259"/>
      <c r="DQ783" s="259"/>
      <c r="DR783" s="259"/>
      <c r="DS783" s="259"/>
      <c r="DT783" s="259"/>
      <c r="DU783" s="259"/>
      <c r="DV783" s="259"/>
      <c r="DW783" s="259"/>
      <c r="DX783" s="259"/>
      <c r="DY783" s="259"/>
      <c r="DZ783" s="259"/>
      <c r="EA783" s="259"/>
      <c r="EB783" s="259"/>
      <c r="EC783" s="259"/>
      <c r="ED783" s="259"/>
      <c r="EE783" s="259"/>
      <c r="EF783" s="259"/>
      <c r="EG783" s="259"/>
      <c r="EH783" s="259"/>
      <c r="EI783" s="259"/>
      <c r="EJ783" s="259"/>
      <c r="EK783" s="259"/>
      <c r="EL783" s="259"/>
      <c r="EM783" s="259"/>
      <c r="EN783" s="259"/>
      <c r="EO783" s="259"/>
      <c r="EP783" s="259"/>
      <c r="EQ783" s="259"/>
      <c r="ER783" s="259"/>
      <c r="ES783" s="259"/>
      <c r="ET783" s="259"/>
      <c r="EU783" s="259"/>
      <c r="EV783" s="259"/>
      <c r="EW783" s="259"/>
      <c r="EX783" s="259"/>
      <c r="EY783" s="259"/>
      <c r="EZ783" s="259"/>
      <c r="FA783" s="259"/>
      <c r="FB783" s="259"/>
      <c r="FC783" s="259"/>
      <c r="FD783" s="259"/>
      <c r="FE783" s="259"/>
      <c r="FF783" s="259"/>
      <c r="FG783" s="259"/>
      <c r="FH783" s="259"/>
      <c r="FI783" s="259"/>
      <c r="FJ783" s="259"/>
      <c r="FK783" s="259"/>
      <c r="FL783" s="259"/>
      <c r="FM783" s="259"/>
      <c r="FN783" s="259"/>
      <c r="FO783" s="259"/>
      <c r="FP783" s="259"/>
      <c r="FQ783" s="259"/>
      <c r="FR783" s="259"/>
      <c r="FS783" s="259"/>
      <c r="FT783" s="259"/>
      <c r="FU783" s="259"/>
      <c r="FV783" s="259"/>
      <c r="FW783" s="259"/>
      <c r="FX783" s="259"/>
      <c r="FY783" s="259"/>
      <c r="FZ783" s="259"/>
      <c r="GA783" s="259"/>
      <c r="GB783" s="259"/>
      <c r="GC783" s="259"/>
      <c r="GD783" s="259"/>
      <c r="GE783" s="259"/>
      <c r="GF783" s="259"/>
      <c r="GG783" s="259"/>
      <c r="GH783" s="259"/>
      <c r="GI783" s="259"/>
      <c r="GJ783" s="259"/>
      <c r="GK783" s="259"/>
      <c r="GL783" s="259"/>
      <c r="GM783" s="259"/>
      <c r="GN783" s="259"/>
      <c r="GO783" s="259"/>
      <c r="GP783" s="259"/>
      <c r="GQ783" s="259"/>
      <c r="GR783" s="259"/>
      <c r="GS783" s="259"/>
      <c r="GT783" s="259"/>
      <c r="GU783" s="259"/>
      <c r="GV783" s="259"/>
      <c r="GW783" s="259"/>
      <c r="GX783" s="259"/>
      <c r="GY783" s="259"/>
      <c r="GZ783" s="259"/>
      <c r="HA783" s="259"/>
      <c r="HB783" s="259"/>
      <c r="HC783" s="259"/>
      <c r="HD783" s="259"/>
      <c r="HE783" s="259"/>
      <c r="HF783" s="259"/>
      <c r="HG783" s="259"/>
      <c r="HH783" s="259"/>
      <c r="HI783" s="259"/>
      <c r="HJ783" s="259"/>
      <c r="HK783" s="259"/>
      <c r="HL783" s="259"/>
      <c r="HM783" s="259"/>
      <c r="HN783" s="259"/>
      <c r="HO783" s="259"/>
      <c r="HP783" s="259"/>
      <c r="HQ783" s="259"/>
      <c r="HR783" s="259"/>
      <c r="HS783" s="259"/>
      <c r="HT783" s="259"/>
      <c r="HU783" s="259"/>
      <c r="HV783" s="259"/>
      <c r="HW783" s="259"/>
      <c r="HX783" s="259"/>
      <c r="HY783" s="259"/>
      <c r="HZ783" s="259"/>
      <c r="IA783" s="259"/>
      <c r="IB783" s="259"/>
      <c r="IC783" s="259"/>
      <c r="ID783" s="259"/>
      <c r="IE783" s="259"/>
      <c r="IF783" s="259"/>
      <c r="IG783" s="259"/>
      <c r="IH783" s="259"/>
      <c r="II783" s="259"/>
      <c r="IJ783" s="259"/>
      <c r="IK783" s="259"/>
      <c r="IL783" s="259"/>
      <c r="IM783" s="259"/>
      <c r="IN783" s="259"/>
      <c r="IO783" s="259"/>
      <c r="IP783" s="259"/>
      <c r="IQ783" s="259"/>
      <c r="IR783" s="259"/>
      <c r="IS783" s="259"/>
      <c r="IT783" s="259"/>
      <c r="IU783" s="259"/>
      <c r="IV783" s="259"/>
      <c r="IW783" s="259"/>
      <c r="IX783" s="259"/>
      <c r="IY783" s="259"/>
      <c r="IZ783" s="259"/>
      <c r="JA783" s="259"/>
      <c r="JB783" s="259"/>
      <c r="JC783" s="259"/>
      <c r="JD783" s="259"/>
      <c r="JE783" s="259"/>
      <c r="JF783" s="259"/>
      <c r="JG783" s="259"/>
      <c r="JH783" s="259"/>
      <c r="JI783" s="259"/>
      <c r="JJ783" s="259"/>
      <c r="JK783" s="259"/>
      <c r="JL783" s="259"/>
      <c r="JM783" s="259"/>
      <c r="JN783" s="259"/>
      <c r="JO783" s="259"/>
      <c r="JP783" s="259"/>
      <c r="JQ783" s="259"/>
      <c r="JR783" s="259"/>
      <c r="JS783" s="259"/>
      <c r="JT783" s="259"/>
      <c r="JU783" s="259"/>
      <c r="JV783" s="259"/>
      <c r="JW783" s="259"/>
      <c r="JX783" s="259"/>
      <c r="JY783" s="259"/>
      <c r="JZ783" s="259"/>
      <c r="KA783" s="259"/>
      <c r="KB783" s="259"/>
      <c r="KC783" s="636"/>
      <c r="KD783" s="259"/>
      <c r="KE783" s="259"/>
      <c r="KF783" s="259"/>
      <c r="KG783" s="259"/>
      <c r="KH783" s="259"/>
      <c r="KI783" s="259"/>
    </row>
    <row r="784" spans="1:295" s="149" customFormat="1" hidden="1" x14ac:dyDescent="0.25">
      <c r="A784" s="559"/>
      <c r="B784" s="259"/>
      <c r="C784" s="259"/>
      <c r="D784" s="289"/>
      <c r="E784" s="289"/>
      <c r="F784" s="289"/>
      <c r="G784" s="255"/>
      <c r="H784" s="259"/>
      <c r="I784" s="259"/>
      <c r="J784" s="259"/>
      <c r="K784" s="259"/>
      <c r="L784" s="259"/>
      <c r="M784" s="259"/>
      <c r="N784" s="259"/>
      <c r="O784" s="259"/>
      <c r="P784" s="259"/>
      <c r="Q784" s="259"/>
      <c r="R784" s="259"/>
      <c r="S784" s="259"/>
      <c r="T784" s="259"/>
      <c r="U784" s="259"/>
      <c r="V784" s="259"/>
      <c r="W784" s="259"/>
      <c r="X784" s="259"/>
      <c r="Y784" s="259"/>
      <c r="Z784" s="259"/>
      <c r="AA784" s="259"/>
      <c r="AB784" s="259"/>
      <c r="AC784" s="259"/>
      <c r="AD784" s="259"/>
      <c r="AE784" s="259"/>
      <c r="AF784" s="259"/>
      <c r="AG784" s="259"/>
      <c r="AH784" s="259"/>
      <c r="AI784" s="259"/>
      <c r="AJ784" s="259"/>
      <c r="AK784" s="259"/>
      <c r="AL784" s="259"/>
      <c r="AM784" s="259"/>
      <c r="AN784" s="259"/>
      <c r="AO784" s="259"/>
      <c r="AP784" s="259"/>
      <c r="AQ784" s="259"/>
      <c r="AR784" s="259"/>
      <c r="AS784" s="259"/>
      <c r="AT784" s="259"/>
      <c r="AU784" s="259"/>
      <c r="AV784" s="259"/>
      <c r="AW784" s="259"/>
      <c r="AX784" s="259"/>
      <c r="AY784" s="259"/>
      <c r="AZ784" s="259"/>
      <c r="BA784" s="259"/>
      <c r="BB784" s="259"/>
      <c r="BC784" s="259"/>
      <c r="BD784" s="259"/>
      <c r="BE784" s="259"/>
      <c r="BF784" s="259"/>
      <c r="BG784" s="259"/>
      <c r="BH784" s="259"/>
      <c r="BI784" s="259"/>
      <c r="BJ784" s="259"/>
      <c r="BK784" s="259"/>
      <c r="BL784" s="259"/>
      <c r="BM784" s="259"/>
      <c r="BN784" s="259"/>
      <c r="BO784" s="259"/>
      <c r="BP784" s="259"/>
      <c r="BQ784" s="259"/>
      <c r="BR784" s="259"/>
      <c r="BS784" s="259"/>
      <c r="BT784" s="259"/>
      <c r="BU784" s="259"/>
      <c r="BV784" s="259"/>
      <c r="BW784" s="259"/>
      <c r="BX784" s="259"/>
      <c r="BY784" s="259"/>
      <c r="BZ784" s="259"/>
      <c r="CA784" s="259"/>
      <c r="CB784" s="259"/>
      <c r="CC784" s="259"/>
      <c r="CD784" s="259"/>
      <c r="CE784" s="259"/>
      <c r="CF784" s="259"/>
      <c r="CG784" s="259"/>
      <c r="CH784" s="259"/>
      <c r="CI784" s="259"/>
      <c r="CJ784" s="259"/>
      <c r="CK784" s="259"/>
      <c r="CL784" s="259"/>
      <c r="CM784" s="259"/>
      <c r="CN784" s="259"/>
      <c r="CO784" s="259"/>
      <c r="CP784" s="259"/>
      <c r="CQ784" s="259"/>
      <c r="CR784" s="259"/>
      <c r="CS784" s="259"/>
      <c r="CT784" s="259"/>
      <c r="CU784" s="259"/>
      <c r="CV784" s="259"/>
      <c r="CW784" s="259"/>
      <c r="CX784" s="259"/>
      <c r="CY784" s="259"/>
      <c r="CZ784" s="259"/>
      <c r="DA784" s="259"/>
      <c r="DB784" s="259"/>
      <c r="DC784" s="259"/>
      <c r="DD784" s="259"/>
      <c r="DE784" s="259"/>
      <c r="DF784" s="259"/>
      <c r="DG784" s="259"/>
      <c r="DH784" s="259"/>
      <c r="DI784" s="259"/>
      <c r="DJ784" s="259"/>
      <c r="DK784" s="259"/>
      <c r="DL784" s="259"/>
      <c r="DM784" s="259"/>
      <c r="DN784" s="259"/>
      <c r="DO784" s="259"/>
      <c r="DP784" s="259"/>
      <c r="DQ784" s="259"/>
      <c r="DR784" s="259"/>
      <c r="DS784" s="259"/>
      <c r="DT784" s="259"/>
      <c r="DU784" s="259"/>
      <c r="DV784" s="259"/>
      <c r="DW784" s="259"/>
      <c r="DX784" s="259"/>
      <c r="DY784" s="259"/>
      <c r="DZ784" s="259"/>
      <c r="EA784" s="259"/>
      <c r="EB784" s="259"/>
      <c r="EC784" s="259"/>
      <c r="ED784" s="259"/>
      <c r="EE784" s="259"/>
      <c r="EF784" s="259"/>
      <c r="EG784" s="259"/>
      <c r="EH784" s="259"/>
      <c r="EI784" s="259"/>
      <c r="EJ784" s="259"/>
      <c r="EK784" s="259"/>
      <c r="EL784" s="259"/>
      <c r="EM784" s="259"/>
      <c r="EN784" s="259"/>
      <c r="EO784" s="259"/>
      <c r="EP784" s="259"/>
      <c r="EQ784" s="259"/>
      <c r="ER784" s="259"/>
      <c r="ES784" s="259"/>
      <c r="ET784" s="259"/>
      <c r="EU784" s="259"/>
      <c r="EV784" s="259"/>
      <c r="EW784" s="259"/>
      <c r="EX784" s="259"/>
      <c r="EY784" s="259"/>
      <c r="EZ784" s="259"/>
      <c r="FA784" s="259"/>
      <c r="FB784" s="259"/>
      <c r="FC784" s="259"/>
      <c r="FD784" s="259"/>
      <c r="FE784" s="259"/>
      <c r="FF784" s="259"/>
      <c r="FG784" s="259"/>
      <c r="FH784" s="259"/>
      <c r="FI784" s="259"/>
      <c r="FJ784" s="259"/>
      <c r="FK784" s="259"/>
      <c r="FL784" s="259"/>
      <c r="FM784" s="259"/>
      <c r="FN784" s="259"/>
      <c r="FO784" s="259"/>
      <c r="FP784" s="259"/>
      <c r="FQ784" s="259"/>
      <c r="FR784" s="259"/>
      <c r="FS784" s="259"/>
      <c r="FT784" s="259"/>
      <c r="FU784" s="259"/>
      <c r="FV784" s="259"/>
      <c r="FW784" s="259"/>
      <c r="FX784" s="259"/>
      <c r="FY784" s="259"/>
      <c r="FZ784" s="259"/>
      <c r="GA784" s="259"/>
      <c r="GB784" s="259"/>
      <c r="GC784" s="259"/>
      <c r="GD784" s="259"/>
      <c r="GE784" s="259"/>
      <c r="GF784" s="259"/>
      <c r="GG784" s="259"/>
      <c r="GH784" s="259"/>
      <c r="GI784" s="259"/>
      <c r="GJ784" s="259"/>
      <c r="GK784" s="259"/>
      <c r="GL784" s="259"/>
      <c r="GM784" s="259"/>
      <c r="GN784" s="259"/>
      <c r="GO784" s="259"/>
      <c r="GP784" s="259"/>
      <c r="GQ784" s="259"/>
      <c r="GR784" s="259"/>
      <c r="GS784" s="259"/>
      <c r="GT784" s="259"/>
      <c r="GU784" s="259"/>
      <c r="GV784" s="259"/>
      <c r="GW784" s="259"/>
      <c r="GX784" s="259"/>
      <c r="GY784" s="259"/>
      <c r="GZ784" s="259"/>
      <c r="HA784" s="259"/>
      <c r="HB784" s="259"/>
      <c r="HC784" s="259"/>
      <c r="HD784" s="259"/>
      <c r="HE784" s="259"/>
      <c r="HF784" s="259"/>
      <c r="HG784" s="259"/>
      <c r="HH784" s="259"/>
      <c r="HI784" s="259"/>
      <c r="HJ784" s="259"/>
      <c r="HK784" s="259"/>
      <c r="HL784" s="259"/>
      <c r="HM784" s="259"/>
      <c r="HN784" s="259"/>
      <c r="HO784" s="259"/>
      <c r="HP784" s="259"/>
      <c r="HQ784" s="259"/>
      <c r="HR784" s="259"/>
      <c r="HS784" s="259"/>
      <c r="HT784" s="259"/>
      <c r="HU784" s="259"/>
      <c r="HV784" s="259"/>
      <c r="HW784" s="259"/>
      <c r="HX784" s="259"/>
      <c r="HY784" s="259"/>
      <c r="HZ784" s="259"/>
      <c r="IA784" s="259"/>
      <c r="IB784" s="259"/>
      <c r="IC784" s="259"/>
      <c r="ID784" s="259"/>
      <c r="IE784" s="259"/>
      <c r="IF784" s="259"/>
      <c r="IG784" s="259"/>
      <c r="IH784" s="259"/>
      <c r="II784" s="259"/>
      <c r="IJ784" s="259"/>
      <c r="IK784" s="259"/>
      <c r="IL784" s="259"/>
      <c r="IM784" s="259"/>
      <c r="IN784" s="259"/>
      <c r="IO784" s="259"/>
      <c r="IP784" s="259"/>
      <c r="IQ784" s="259"/>
      <c r="IR784" s="259"/>
      <c r="IS784" s="259"/>
      <c r="IT784" s="259"/>
      <c r="IU784" s="259"/>
      <c r="IV784" s="259"/>
      <c r="IW784" s="259"/>
      <c r="IX784" s="259"/>
      <c r="IY784" s="259"/>
      <c r="IZ784" s="259"/>
      <c r="JA784" s="259"/>
      <c r="JB784" s="259"/>
      <c r="JC784" s="259"/>
      <c r="JD784" s="259"/>
      <c r="JE784" s="259"/>
      <c r="JF784" s="259"/>
      <c r="JG784" s="259"/>
      <c r="JH784" s="259"/>
      <c r="JI784" s="259"/>
      <c r="JJ784" s="259"/>
      <c r="JK784" s="259"/>
      <c r="JL784" s="259"/>
      <c r="JM784" s="259"/>
      <c r="JN784" s="259"/>
      <c r="JO784" s="259"/>
      <c r="JP784" s="259"/>
      <c r="JQ784" s="259"/>
      <c r="JR784" s="259"/>
      <c r="JS784" s="259"/>
      <c r="JT784" s="259"/>
      <c r="JU784" s="259"/>
      <c r="JV784" s="259"/>
      <c r="JW784" s="259"/>
      <c r="JX784" s="259"/>
      <c r="JY784" s="259"/>
      <c r="JZ784" s="259"/>
      <c r="KA784" s="259"/>
      <c r="KB784" s="259"/>
      <c r="KC784" s="636"/>
      <c r="KD784" s="259"/>
      <c r="KE784" s="259"/>
      <c r="KF784" s="259"/>
      <c r="KG784" s="259"/>
      <c r="KH784" s="259"/>
      <c r="KI784" s="259"/>
    </row>
    <row r="785" spans="1:295" s="149" customFormat="1" hidden="1" x14ac:dyDescent="0.25">
      <c r="A785" s="559"/>
      <c r="B785" s="259"/>
      <c r="C785" s="259"/>
      <c r="D785" s="289"/>
      <c r="E785" s="289"/>
      <c r="F785" s="289"/>
      <c r="G785" s="255"/>
      <c r="H785" s="259"/>
      <c r="I785" s="259"/>
      <c r="J785" s="259"/>
      <c r="K785" s="259"/>
      <c r="L785" s="259"/>
      <c r="M785" s="259"/>
      <c r="N785" s="259"/>
      <c r="O785" s="259"/>
      <c r="P785" s="259"/>
      <c r="Q785" s="259"/>
      <c r="R785" s="259"/>
      <c r="S785" s="259"/>
      <c r="T785" s="259"/>
      <c r="U785" s="259"/>
      <c r="V785" s="259"/>
      <c r="W785" s="259"/>
      <c r="X785" s="259"/>
      <c r="Y785" s="259"/>
      <c r="Z785" s="259"/>
      <c r="AA785" s="259"/>
      <c r="AB785" s="259"/>
      <c r="AC785" s="259"/>
      <c r="AD785" s="259"/>
      <c r="AE785" s="259"/>
      <c r="AF785" s="259"/>
      <c r="AG785" s="259"/>
      <c r="AH785" s="259"/>
      <c r="AI785" s="259"/>
      <c r="AJ785" s="259"/>
      <c r="AK785" s="259"/>
      <c r="AL785" s="259"/>
      <c r="AM785" s="259"/>
      <c r="AN785" s="259"/>
      <c r="AO785" s="259"/>
      <c r="AP785" s="259"/>
      <c r="AQ785" s="259"/>
      <c r="AR785" s="259"/>
      <c r="AS785" s="259"/>
      <c r="AT785" s="259"/>
      <c r="AU785" s="259"/>
      <c r="AV785" s="259"/>
      <c r="AW785" s="259"/>
      <c r="AX785" s="259"/>
      <c r="AY785" s="259"/>
      <c r="AZ785" s="259"/>
      <c r="BA785" s="259"/>
      <c r="BB785" s="259"/>
      <c r="BC785" s="259"/>
      <c r="BD785" s="259"/>
      <c r="BE785" s="259"/>
      <c r="BF785" s="259"/>
      <c r="BG785" s="259"/>
      <c r="BH785" s="259"/>
      <c r="BI785" s="259"/>
      <c r="BJ785" s="259"/>
      <c r="BK785" s="259"/>
      <c r="BL785" s="259"/>
      <c r="BM785" s="259"/>
      <c r="BN785" s="259"/>
      <c r="BO785" s="259"/>
      <c r="BP785" s="259"/>
      <c r="BQ785" s="259"/>
      <c r="BR785" s="259"/>
      <c r="BS785" s="259"/>
      <c r="BT785" s="259"/>
      <c r="BU785" s="259"/>
      <c r="BV785" s="259"/>
      <c r="BW785" s="259"/>
      <c r="BX785" s="259"/>
      <c r="BY785" s="259"/>
      <c r="BZ785" s="259"/>
      <c r="CA785" s="259"/>
      <c r="CB785" s="259"/>
      <c r="CC785" s="259"/>
      <c r="CD785" s="259"/>
      <c r="CE785" s="259"/>
      <c r="CF785" s="259"/>
      <c r="CG785" s="259"/>
      <c r="CH785" s="259"/>
      <c r="CI785" s="259"/>
      <c r="CJ785" s="259"/>
      <c r="CK785" s="259"/>
      <c r="CL785" s="259"/>
      <c r="CM785" s="259"/>
      <c r="CN785" s="259"/>
      <c r="CO785" s="259"/>
      <c r="CP785" s="259"/>
      <c r="CQ785" s="259"/>
      <c r="CR785" s="259"/>
      <c r="CS785" s="259"/>
      <c r="CT785" s="259"/>
      <c r="CU785" s="259"/>
      <c r="CV785" s="259"/>
      <c r="CW785" s="259"/>
      <c r="CX785" s="259"/>
      <c r="CY785" s="259"/>
      <c r="CZ785" s="259"/>
      <c r="DA785" s="259"/>
      <c r="DB785" s="259"/>
      <c r="DC785" s="259"/>
      <c r="DD785" s="259"/>
      <c r="DE785" s="259"/>
      <c r="DF785" s="259"/>
      <c r="DG785" s="259"/>
      <c r="DH785" s="259"/>
      <c r="DI785" s="259"/>
      <c r="DJ785" s="259"/>
      <c r="DK785" s="259"/>
      <c r="DL785" s="259"/>
      <c r="DM785" s="259"/>
      <c r="DN785" s="259"/>
      <c r="DO785" s="259"/>
      <c r="DP785" s="259"/>
      <c r="DQ785" s="259"/>
      <c r="DR785" s="259"/>
      <c r="DS785" s="259"/>
      <c r="DT785" s="259"/>
      <c r="DU785" s="259"/>
      <c r="DV785" s="259"/>
      <c r="DW785" s="259"/>
      <c r="DX785" s="259"/>
      <c r="DY785" s="259"/>
      <c r="DZ785" s="259"/>
      <c r="EA785" s="259"/>
      <c r="EB785" s="259"/>
      <c r="EC785" s="259"/>
      <c r="ED785" s="259"/>
      <c r="EE785" s="259"/>
      <c r="EF785" s="259"/>
      <c r="EG785" s="259"/>
      <c r="EH785" s="259"/>
      <c r="EI785" s="259"/>
      <c r="EJ785" s="259"/>
      <c r="EK785" s="259"/>
      <c r="EL785" s="259"/>
      <c r="EM785" s="259"/>
      <c r="EN785" s="259"/>
      <c r="EO785" s="259"/>
      <c r="EP785" s="259"/>
      <c r="EQ785" s="259"/>
      <c r="ER785" s="259"/>
      <c r="ES785" s="259"/>
      <c r="ET785" s="259"/>
      <c r="EU785" s="259"/>
      <c r="EV785" s="259"/>
      <c r="EW785" s="259"/>
      <c r="EX785" s="259"/>
      <c r="EY785" s="259"/>
      <c r="EZ785" s="259"/>
      <c r="FA785" s="259"/>
      <c r="FB785" s="259"/>
      <c r="FC785" s="259"/>
      <c r="FD785" s="259"/>
      <c r="FE785" s="259"/>
      <c r="FF785" s="259"/>
      <c r="FG785" s="259"/>
      <c r="FH785" s="259"/>
      <c r="FI785" s="259"/>
      <c r="FJ785" s="259"/>
      <c r="FK785" s="259"/>
      <c r="FL785" s="259"/>
      <c r="FM785" s="259"/>
      <c r="FN785" s="259"/>
      <c r="FO785" s="259"/>
      <c r="FP785" s="259"/>
      <c r="FQ785" s="259"/>
      <c r="FR785" s="259"/>
      <c r="FS785" s="259"/>
      <c r="FT785" s="259"/>
      <c r="FU785" s="259"/>
      <c r="FV785" s="259"/>
      <c r="FW785" s="259"/>
      <c r="FX785" s="259"/>
      <c r="FY785" s="259"/>
      <c r="FZ785" s="259"/>
      <c r="GA785" s="259"/>
      <c r="GB785" s="259"/>
      <c r="GC785" s="259"/>
      <c r="GD785" s="259"/>
      <c r="GE785" s="259"/>
      <c r="GF785" s="259"/>
      <c r="GG785" s="259"/>
      <c r="GH785" s="259"/>
      <c r="GI785" s="259"/>
      <c r="GJ785" s="259"/>
      <c r="GK785" s="259"/>
      <c r="GL785" s="259"/>
      <c r="GM785" s="259"/>
      <c r="GN785" s="259"/>
      <c r="GO785" s="259"/>
      <c r="GP785" s="259"/>
      <c r="GQ785" s="259"/>
      <c r="GR785" s="259"/>
      <c r="GS785" s="259"/>
      <c r="GT785" s="259"/>
      <c r="GU785" s="259"/>
      <c r="GV785" s="259"/>
      <c r="GW785" s="259"/>
      <c r="GX785" s="259"/>
      <c r="GY785" s="259"/>
      <c r="GZ785" s="259"/>
      <c r="HA785" s="259"/>
      <c r="HB785" s="259"/>
      <c r="HC785" s="259"/>
      <c r="HD785" s="259"/>
      <c r="HE785" s="259"/>
      <c r="HF785" s="259"/>
      <c r="HG785" s="259"/>
      <c r="HH785" s="259"/>
      <c r="HI785" s="259"/>
      <c r="HJ785" s="259"/>
      <c r="HK785" s="259"/>
      <c r="HL785" s="259"/>
      <c r="HM785" s="259"/>
      <c r="HN785" s="259"/>
      <c r="HO785" s="259"/>
      <c r="HP785" s="259"/>
      <c r="HQ785" s="259"/>
      <c r="HR785" s="259"/>
      <c r="HS785" s="259"/>
      <c r="HT785" s="259"/>
      <c r="HU785" s="259"/>
      <c r="HV785" s="259"/>
      <c r="HW785" s="259"/>
      <c r="HX785" s="259"/>
      <c r="HY785" s="259"/>
      <c r="HZ785" s="259"/>
      <c r="IA785" s="259"/>
      <c r="IB785" s="259"/>
      <c r="IC785" s="259"/>
      <c r="ID785" s="259"/>
      <c r="IE785" s="259"/>
      <c r="IF785" s="259"/>
      <c r="IG785" s="259"/>
      <c r="IH785" s="259"/>
      <c r="II785" s="259"/>
      <c r="IJ785" s="259"/>
      <c r="IK785" s="259"/>
      <c r="IL785" s="259"/>
      <c r="IM785" s="259"/>
      <c r="IN785" s="259"/>
      <c r="IO785" s="259"/>
      <c r="IP785" s="259"/>
      <c r="IQ785" s="259"/>
      <c r="IR785" s="259"/>
      <c r="IS785" s="259"/>
      <c r="IT785" s="259"/>
      <c r="IU785" s="259"/>
      <c r="IV785" s="259"/>
      <c r="IW785" s="259"/>
      <c r="IX785" s="259"/>
      <c r="IY785" s="259"/>
      <c r="IZ785" s="259"/>
      <c r="JA785" s="259"/>
      <c r="JB785" s="259"/>
      <c r="JC785" s="259"/>
      <c r="JD785" s="259"/>
      <c r="JE785" s="259"/>
      <c r="JF785" s="259"/>
      <c r="JG785" s="259"/>
      <c r="JH785" s="259"/>
      <c r="JI785" s="259"/>
      <c r="JJ785" s="259"/>
      <c r="JK785" s="259"/>
      <c r="JL785" s="259"/>
      <c r="JM785" s="259"/>
      <c r="JN785" s="259"/>
      <c r="JO785" s="259"/>
      <c r="JP785" s="259"/>
      <c r="JQ785" s="259"/>
      <c r="JR785" s="259"/>
      <c r="JS785" s="259"/>
      <c r="JT785" s="259"/>
      <c r="JU785" s="259"/>
      <c r="JV785" s="259"/>
      <c r="JW785" s="259"/>
      <c r="JX785" s="259"/>
      <c r="JY785" s="259"/>
      <c r="JZ785" s="259"/>
      <c r="KA785" s="259"/>
      <c r="KB785" s="259"/>
      <c r="KC785" s="636"/>
      <c r="KD785" s="259"/>
      <c r="KE785" s="259"/>
      <c r="KF785" s="259"/>
      <c r="KG785" s="259"/>
      <c r="KH785" s="259"/>
      <c r="KI785" s="259"/>
    </row>
    <row r="786" spans="1:295" s="149" customFormat="1" hidden="1" x14ac:dyDescent="0.25">
      <c r="A786" s="559"/>
      <c r="B786" s="259"/>
      <c r="C786" s="259"/>
      <c r="D786" s="289"/>
      <c r="E786" s="289"/>
      <c r="F786" s="289"/>
      <c r="G786" s="255"/>
      <c r="H786" s="259"/>
      <c r="I786" s="259"/>
      <c r="J786" s="259"/>
      <c r="K786" s="259"/>
      <c r="L786" s="259"/>
      <c r="M786" s="259"/>
      <c r="N786" s="259"/>
      <c r="O786" s="259"/>
      <c r="P786" s="259"/>
      <c r="Q786" s="259"/>
      <c r="R786" s="259"/>
      <c r="S786" s="259"/>
      <c r="T786" s="259"/>
      <c r="U786" s="259"/>
      <c r="V786" s="259"/>
      <c r="W786" s="259"/>
      <c r="X786" s="259"/>
      <c r="Y786" s="259"/>
      <c r="Z786" s="259"/>
      <c r="AA786" s="259"/>
      <c r="AB786" s="259"/>
      <c r="AC786" s="259"/>
      <c r="AD786" s="259"/>
      <c r="AE786" s="259"/>
      <c r="AF786" s="259"/>
      <c r="AG786" s="259"/>
      <c r="AH786" s="259"/>
      <c r="AI786" s="259"/>
      <c r="AJ786" s="259"/>
      <c r="AK786" s="259"/>
      <c r="AL786" s="259"/>
      <c r="AM786" s="259"/>
      <c r="AN786" s="259"/>
      <c r="AO786" s="259"/>
      <c r="AP786" s="259"/>
      <c r="AQ786" s="259"/>
      <c r="AR786" s="259"/>
      <c r="AS786" s="259"/>
      <c r="AT786" s="259"/>
      <c r="AU786" s="259"/>
      <c r="AV786" s="259"/>
      <c r="AW786" s="259"/>
      <c r="AX786" s="259"/>
      <c r="AY786" s="259"/>
      <c r="AZ786" s="259"/>
      <c r="BA786" s="259"/>
      <c r="BB786" s="259"/>
      <c r="BC786" s="259"/>
      <c r="BD786" s="259"/>
      <c r="BE786" s="259"/>
      <c r="BF786" s="259"/>
      <c r="BG786" s="259"/>
      <c r="BH786" s="259"/>
      <c r="BI786" s="259"/>
      <c r="BJ786" s="259"/>
      <c r="BK786" s="259"/>
      <c r="BL786" s="259"/>
      <c r="BM786" s="259"/>
      <c r="BN786" s="259"/>
      <c r="BO786" s="259"/>
      <c r="BP786" s="259"/>
      <c r="BQ786" s="259"/>
      <c r="BR786" s="259"/>
      <c r="BS786" s="259"/>
      <c r="BT786" s="259"/>
      <c r="BU786" s="259"/>
      <c r="BV786" s="259"/>
      <c r="BW786" s="259"/>
      <c r="BX786" s="259"/>
      <c r="BY786" s="259"/>
      <c r="BZ786" s="259"/>
      <c r="CA786" s="259"/>
      <c r="CB786" s="259"/>
      <c r="CC786" s="259"/>
      <c r="CD786" s="259"/>
      <c r="CE786" s="259"/>
      <c r="CF786" s="259"/>
      <c r="CG786" s="259"/>
      <c r="CH786" s="259"/>
      <c r="CI786" s="259"/>
      <c r="CJ786" s="259"/>
      <c r="CK786" s="259"/>
      <c r="CL786" s="259"/>
      <c r="CM786" s="259"/>
      <c r="CN786" s="259"/>
      <c r="CO786" s="259"/>
      <c r="CP786" s="259"/>
      <c r="CQ786" s="259"/>
      <c r="CR786" s="259"/>
      <c r="CS786" s="259"/>
      <c r="CT786" s="259"/>
      <c r="CU786" s="259"/>
      <c r="CV786" s="259"/>
      <c r="CW786" s="259"/>
      <c r="CX786" s="259"/>
      <c r="CY786" s="259"/>
      <c r="CZ786" s="259"/>
      <c r="DA786" s="259"/>
      <c r="DB786" s="259"/>
      <c r="DC786" s="259"/>
      <c r="DD786" s="259"/>
      <c r="DE786" s="259"/>
      <c r="DF786" s="259"/>
      <c r="DG786" s="259"/>
      <c r="DH786" s="259"/>
      <c r="DI786" s="259"/>
      <c r="DJ786" s="259"/>
      <c r="DK786" s="259"/>
      <c r="DL786" s="259"/>
      <c r="DM786" s="259"/>
      <c r="DN786" s="259"/>
      <c r="DO786" s="259"/>
      <c r="DP786" s="259"/>
      <c r="DQ786" s="259"/>
      <c r="DR786" s="259"/>
      <c r="DS786" s="259"/>
      <c r="DT786" s="259"/>
      <c r="DU786" s="259"/>
      <c r="DV786" s="259"/>
      <c r="DW786" s="259"/>
      <c r="DX786" s="259"/>
      <c r="DY786" s="259"/>
      <c r="DZ786" s="259"/>
      <c r="EA786" s="259"/>
      <c r="EB786" s="259"/>
      <c r="EC786" s="259"/>
      <c r="ED786" s="259"/>
      <c r="EE786" s="259"/>
      <c r="EF786" s="259"/>
      <c r="EG786" s="259"/>
      <c r="EH786" s="259"/>
      <c r="EI786" s="259"/>
      <c r="EJ786" s="259"/>
      <c r="EK786" s="259"/>
      <c r="EL786" s="259"/>
      <c r="EM786" s="259"/>
      <c r="EN786" s="259"/>
      <c r="EO786" s="259"/>
      <c r="EP786" s="259"/>
      <c r="EQ786" s="259"/>
      <c r="ER786" s="259"/>
      <c r="ES786" s="259"/>
      <c r="ET786" s="259"/>
      <c r="EU786" s="259"/>
      <c r="EV786" s="259"/>
      <c r="EW786" s="259"/>
      <c r="EX786" s="259"/>
      <c r="EY786" s="259"/>
      <c r="EZ786" s="259"/>
      <c r="FA786" s="259"/>
      <c r="FB786" s="259"/>
      <c r="FC786" s="259"/>
      <c r="FD786" s="259"/>
      <c r="FE786" s="259"/>
      <c r="FF786" s="259"/>
      <c r="FG786" s="259"/>
      <c r="FH786" s="259"/>
      <c r="FI786" s="259"/>
      <c r="FJ786" s="259"/>
      <c r="FK786" s="259"/>
      <c r="FL786" s="259"/>
      <c r="FM786" s="259"/>
      <c r="FN786" s="259"/>
      <c r="FO786" s="259"/>
      <c r="FP786" s="259"/>
      <c r="FQ786" s="259"/>
      <c r="FR786" s="259"/>
      <c r="FS786" s="259"/>
      <c r="FT786" s="259"/>
      <c r="FU786" s="259"/>
      <c r="FV786" s="259"/>
      <c r="FW786" s="259"/>
      <c r="FX786" s="259"/>
      <c r="FY786" s="259"/>
      <c r="FZ786" s="259"/>
      <c r="GA786" s="259"/>
      <c r="GB786" s="259"/>
      <c r="GC786" s="259"/>
      <c r="GD786" s="259"/>
      <c r="GE786" s="259"/>
      <c r="GF786" s="259"/>
      <c r="GG786" s="259"/>
      <c r="GH786" s="259"/>
      <c r="GI786" s="259"/>
      <c r="GJ786" s="259"/>
      <c r="GK786" s="259"/>
      <c r="GL786" s="259"/>
      <c r="GM786" s="259"/>
      <c r="GN786" s="259"/>
      <c r="GO786" s="259"/>
      <c r="GP786" s="259"/>
      <c r="GQ786" s="259"/>
      <c r="GR786" s="259"/>
      <c r="GS786" s="259"/>
      <c r="GT786" s="259"/>
      <c r="GU786" s="259"/>
      <c r="GV786" s="259"/>
      <c r="GW786" s="259"/>
      <c r="GX786" s="259"/>
      <c r="GY786" s="259"/>
      <c r="GZ786" s="259"/>
      <c r="HA786" s="259"/>
      <c r="HB786" s="259"/>
      <c r="HC786" s="259"/>
      <c r="HD786" s="259"/>
      <c r="HE786" s="259"/>
      <c r="HF786" s="259"/>
      <c r="HG786" s="259"/>
      <c r="HH786" s="259"/>
      <c r="HI786" s="259"/>
      <c r="HJ786" s="259"/>
      <c r="HK786" s="259"/>
      <c r="HL786" s="259"/>
      <c r="HM786" s="259"/>
      <c r="HN786" s="259"/>
      <c r="HO786" s="259"/>
      <c r="HP786" s="259"/>
      <c r="HQ786" s="259"/>
      <c r="HR786" s="259"/>
      <c r="HS786" s="259"/>
      <c r="HT786" s="259"/>
      <c r="HU786" s="259"/>
      <c r="HV786" s="259"/>
      <c r="HW786" s="259"/>
      <c r="HX786" s="259"/>
      <c r="HY786" s="259"/>
      <c r="HZ786" s="259"/>
      <c r="IA786" s="259"/>
      <c r="IB786" s="259"/>
      <c r="IC786" s="259"/>
      <c r="ID786" s="259"/>
      <c r="IE786" s="259"/>
      <c r="IF786" s="259"/>
      <c r="IG786" s="259"/>
      <c r="IH786" s="259"/>
      <c r="II786" s="259"/>
      <c r="IJ786" s="259"/>
      <c r="IK786" s="259"/>
      <c r="IL786" s="259"/>
      <c r="IM786" s="259"/>
      <c r="IN786" s="259"/>
      <c r="IO786" s="259"/>
      <c r="IP786" s="259"/>
      <c r="IQ786" s="259"/>
      <c r="IR786" s="259"/>
      <c r="IS786" s="259"/>
      <c r="IT786" s="259"/>
      <c r="IU786" s="259"/>
      <c r="IV786" s="259"/>
      <c r="IW786" s="259"/>
      <c r="IX786" s="259"/>
      <c r="IY786" s="259"/>
      <c r="IZ786" s="259"/>
      <c r="JA786" s="259"/>
      <c r="JB786" s="259"/>
      <c r="JC786" s="259"/>
      <c r="JD786" s="259"/>
      <c r="JE786" s="259"/>
      <c r="JF786" s="259"/>
      <c r="JG786" s="259"/>
      <c r="JH786" s="259"/>
      <c r="JI786" s="259"/>
      <c r="JJ786" s="259"/>
      <c r="JK786" s="259"/>
      <c r="JL786" s="259"/>
      <c r="JM786" s="259"/>
      <c r="JN786" s="259"/>
      <c r="JO786" s="259"/>
      <c r="JP786" s="259"/>
      <c r="JQ786" s="259"/>
      <c r="JR786" s="259"/>
      <c r="JS786" s="259"/>
      <c r="JT786" s="259"/>
      <c r="JU786" s="259"/>
      <c r="JV786" s="259"/>
      <c r="JW786" s="259"/>
      <c r="JX786" s="259"/>
      <c r="JY786" s="259"/>
      <c r="JZ786" s="259"/>
      <c r="KA786" s="259"/>
      <c r="KB786" s="259"/>
      <c r="KC786" s="636"/>
      <c r="KD786" s="259"/>
      <c r="KE786" s="259"/>
      <c r="KF786" s="259"/>
      <c r="KG786" s="259"/>
      <c r="KH786" s="259"/>
      <c r="KI786" s="259"/>
    </row>
    <row r="787" spans="1:295" s="149" customFormat="1" hidden="1" x14ac:dyDescent="0.25">
      <c r="A787" s="559"/>
      <c r="B787" s="259"/>
      <c r="C787" s="259"/>
      <c r="D787" s="289"/>
      <c r="E787" s="289"/>
      <c r="F787" s="289"/>
      <c r="G787" s="255"/>
      <c r="H787" s="259"/>
      <c r="I787" s="259"/>
      <c r="J787" s="259"/>
      <c r="K787" s="259"/>
      <c r="L787" s="259"/>
      <c r="M787" s="259"/>
      <c r="N787" s="259"/>
      <c r="O787" s="259"/>
      <c r="P787" s="259"/>
      <c r="Q787" s="259"/>
      <c r="R787" s="259"/>
      <c r="S787" s="259"/>
      <c r="T787" s="259"/>
      <c r="U787" s="259"/>
      <c r="V787" s="259"/>
      <c r="W787" s="259"/>
      <c r="X787" s="259"/>
      <c r="Y787" s="259"/>
      <c r="Z787" s="259"/>
      <c r="AA787" s="259"/>
      <c r="AB787" s="259"/>
      <c r="AC787" s="259"/>
      <c r="AD787" s="259"/>
      <c r="AE787" s="259"/>
      <c r="AF787" s="259"/>
      <c r="AG787" s="259"/>
      <c r="AH787" s="259"/>
      <c r="AI787" s="259"/>
      <c r="AJ787" s="259"/>
      <c r="AK787" s="259"/>
      <c r="AL787" s="259"/>
      <c r="AM787" s="259"/>
      <c r="AN787" s="259"/>
      <c r="AO787" s="259"/>
      <c r="AP787" s="259"/>
      <c r="AQ787" s="259"/>
      <c r="AR787" s="259"/>
      <c r="AS787" s="259"/>
      <c r="AT787" s="259"/>
      <c r="AU787" s="259"/>
      <c r="AV787" s="259"/>
      <c r="AW787" s="259"/>
      <c r="AX787" s="259"/>
      <c r="AY787" s="259"/>
      <c r="AZ787" s="259"/>
      <c r="BA787" s="259"/>
      <c r="BB787" s="259"/>
      <c r="BC787" s="259"/>
      <c r="BD787" s="259"/>
      <c r="BE787" s="259"/>
      <c r="BF787" s="259"/>
      <c r="BG787" s="259"/>
      <c r="BH787" s="259"/>
      <c r="BI787" s="259"/>
      <c r="BJ787" s="259"/>
      <c r="BK787" s="259"/>
      <c r="BL787" s="259"/>
      <c r="BM787" s="259"/>
      <c r="BN787" s="259"/>
      <c r="BO787" s="259"/>
      <c r="BP787" s="259"/>
      <c r="BQ787" s="259"/>
      <c r="BR787" s="259"/>
      <c r="BS787" s="259"/>
      <c r="BT787" s="259"/>
      <c r="BU787" s="259"/>
      <c r="BV787" s="259"/>
      <c r="BW787" s="259"/>
      <c r="BX787" s="259"/>
      <c r="BY787" s="259"/>
      <c r="BZ787" s="259"/>
      <c r="CA787" s="259"/>
      <c r="CB787" s="259"/>
      <c r="CC787" s="259"/>
      <c r="CD787" s="259"/>
      <c r="CE787" s="259"/>
      <c r="CF787" s="259"/>
      <c r="CG787" s="259"/>
      <c r="CH787" s="259"/>
      <c r="CI787" s="259"/>
      <c r="CJ787" s="259"/>
      <c r="CK787" s="259"/>
      <c r="CL787" s="259"/>
      <c r="CM787" s="259"/>
      <c r="CN787" s="259"/>
      <c r="CO787" s="259"/>
      <c r="CP787" s="259"/>
      <c r="CQ787" s="259"/>
      <c r="CR787" s="259"/>
      <c r="CS787" s="259"/>
      <c r="CT787" s="259"/>
      <c r="CU787" s="259"/>
      <c r="CV787" s="259"/>
      <c r="CW787" s="259"/>
      <c r="CX787" s="259"/>
      <c r="CY787" s="259"/>
      <c r="CZ787" s="259"/>
      <c r="DA787" s="259"/>
      <c r="DB787" s="259"/>
      <c r="DC787" s="259"/>
      <c r="DD787" s="259"/>
      <c r="DE787" s="259"/>
      <c r="DF787" s="259"/>
      <c r="DG787" s="259"/>
      <c r="DH787" s="259"/>
      <c r="DI787" s="259"/>
      <c r="DJ787" s="259"/>
      <c r="DK787" s="259"/>
      <c r="DL787" s="259"/>
      <c r="DM787" s="259"/>
      <c r="DN787" s="259"/>
      <c r="DO787" s="259"/>
      <c r="DP787" s="259"/>
      <c r="DQ787" s="259"/>
      <c r="DR787" s="259"/>
      <c r="DS787" s="259"/>
      <c r="DT787" s="259"/>
      <c r="DU787" s="259"/>
      <c r="DV787" s="259"/>
      <c r="DW787" s="259"/>
      <c r="DX787" s="259"/>
      <c r="DY787" s="259"/>
      <c r="DZ787" s="259"/>
      <c r="EA787" s="259"/>
      <c r="EB787" s="259"/>
      <c r="EC787" s="259"/>
      <c r="ED787" s="259"/>
      <c r="EE787" s="259"/>
      <c r="EF787" s="259"/>
      <c r="EG787" s="259"/>
      <c r="EH787" s="259"/>
      <c r="EI787" s="259"/>
      <c r="EJ787" s="259"/>
      <c r="EK787" s="259"/>
      <c r="EL787" s="259"/>
      <c r="EM787" s="259"/>
      <c r="EN787" s="259"/>
      <c r="EO787" s="259"/>
      <c r="EP787" s="259"/>
      <c r="EQ787" s="259"/>
      <c r="ER787" s="259"/>
      <c r="ES787" s="259"/>
      <c r="ET787" s="259"/>
      <c r="EU787" s="259"/>
      <c r="EV787" s="259"/>
      <c r="EW787" s="259"/>
      <c r="EX787" s="259"/>
      <c r="EY787" s="259"/>
      <c r="EZ787" s="259"/>
      <c r="FA787" s="259"/>
      <c r="FB787" s="259"/>
      <c r="FC787" s="259"/>
      <c r="FD787" s="259"/>
      <c r="FE787" s="259"/>
      <c r="FF787" s="259"/>
      <c r="FG787" s="259"/>
      <c r="FH787" s="259"/>
      <c r="FI787" s="259"/>
      <c r="FJ787" s="259"/>
      <c r="FK787" s="259"/>
      <c r="FL787" s="259"/>
      <c r="FM787" s="259"/>
      <c r="FN787" s="259"/>
      <c r="FO787" s="259"/>
      <c r="FP787" s="259"/>
      <c r="FQ787" s="259"/>
      <c r="FR787" s="259"/>
      <c r="FS787" s="259"/>
      <c r="FT787" s="259"/>
      <c r="FU787" s="259"/>
      <c r="FV787" s="259"/>
      <c r="FW787" s="259"/>
      <c r="FX787" s="259"/>
      <c r="FY787" s="259"/>
      <c r="FZ787" s="259"/>
      <c r="GA787" s="259"/>
      <c r="GB787" s="259"/>
      <c r="GC787" s="259"/>
      <c r="GD787" s="259"/>
      <c r="GE787" s="259"/>
      <c r="GF787" s="259"/>
      <c r="GG787" s="259"/>
      <c r="GH787" s="259"/>
      <c r="GI787" s="259"/>
      <c r="GJ787" s="259"/>
      <c r="GK787" s="259"/>
      <c r="GL787" s="259"/>
      <c r="GM787" s="259"/>
      <c r="GN787" s="259"/>
      <c r="GO787" s="259"/>
      <c r="GP787" s="259"/>
      <c r="GQ787" s="259"/>
      <c r="GR787" s="259"/>
      <c r="GS787" s="259"/>
      <c r="GT787" s="259"/>
      <c r="GU787" s="259"/>
      <c r="GV787" s="259"/>
      <c r="GW787" s="259"/>
      <c r="GX787" s="259"/>
      <c r="GY787" s="259"/>
      <c r="GZ787" s="259"/>
      <c r="HA787" s="259"/>
      <c r="HB787" s="259"/>
      <c r="HC787" s="259"/>
      <c r="HD787" s="259"/>
      <c r="HE787" s="259"/>
      <c r="HF787" s="259"/>
      <c r="HG787" s="259"/>
      <c r="HH787" s="259"/>
      <c r="HI787" s="259"/>
      <c r="HJ787" s="259"/>
      <c r="HK787" s="259"/>
      <c r="HL787" s="259"/>
      <c r="HM787" s="259"/>
      <c r="HN787" s="259"/>
      <c r="HO787" s="259"/>
      <c r="HP787" s="259"/>
      <c r="HQ787" s="259"/>
      <c r="HR787" s="259"/>
      <c r="HS787" s="259"/>
      <c r="HT787" s="259"/>
      <c r="HU787" s="259"/>
      <c r="HV787" s="259"/>
      <c r="HW787" s="259"/>
      <c r="HX787" s="259"/>
      <c r="HY787" s="259"/>
      <c r="HZ787" s="259"/>
      <c r="IA787" s="259"/>
      <c r="IB787" s="259"/>
      <c r="IC787" s="259"/>
      <c r="ID787" s="259"/>
      <c r="IE787" s="259"/>
      <c r="IF787" s="259"/>
      <c r="IG787" s="259"/>
      <c r="IH787" s="259"/>
      <c r="II787" s="259"/>
      <c r="IJ787" s="259"/>
      <c r="IK787" s="259"/>
      <c r="IL787" s="259"/>
      <c r="IM787" s="259"/>
      <c r="IN787" s="259"/>
      <c r="IO787" s="259"/>
      <c r="IP787" s="259"/>
      <c r="IQ787" s="259"/>
      <c r="IR787" s="259"/>
      <c r="IS787" s="259"/>
      <c r="IT787" s="259"/>
      <c r="IU787" s="259"/>
      <c r="IV787" s="259"/>
      <c r="IW787" s="259"/>
      <c r="IX787" s="259"/>
      <c r="IY787" s="259"/>
      <c r="IZ787" s="259"/>
      <c r="JA787" s="259"/>
      <c r="JB787" s="259"/>
      <c r="JC787" s="259"/>
      <c r="JD787" s="259"/>
      <c r="JE787" s="259"/>
      <c r="JF787" s="259"/>
      <c r="JG787" s="259"/>
      <c r="JH787" s="259"/>
      <c r="JI787" s="259"/>
      <c r="JJ787" s="259"/>
      <c r="JK787" s="259"/>
      <c r="JL787" s="259"/>
      <c r="JM787" s="259"/>
      <c r="JN787" s="259"/>
      <c r="JO787" s="259"/>
      <c r="JP787" s="259"/>
      <c r="JQ787" s="259"/>
      <c r="JR787" s="259"/>
      <c r="JS787" s="259"/>
      <c r="JT787" s="259"/>
      <c r="JU787" s="259"/>
      <c r="JV787" s="259"/>
      <c r="JW787" s="259"/>
      <c r="JX787" s="259"/>
      <c r="JY787" s="259"/>
      <c r="JZ787" s="259"/>
      <c r="KA787" s="259"/>
      <c r="KB787" s="259"/>
      <c r="KC787" s="636"/>
      <c r="KD787" s="259"/>
      <c r="KE787" s="259"/>
      <c r="KF787" s="259"/>
      <c r="KG787" s="259"/>
      <c r="KH787" s="259"/>
      <c r="KI787" s="259"/>
    </row>
    <row r="788" spans="1:295" s="149" customFormat="1" hidden="1" x14ac:dyDescent="0.25">
      <c r="A788" s="559"/>
      <c r="B788" s="259"/>
      <c r="C788" s="259"/>
      <c r="D788" s="289"/>
      <c r="E788" s="289"/>
      <c r="F788" s="289"/>
      <c r="G788" s="255"/>
      <c r="H788" s="259"/>
      <c r="I788" s="259"/>
      <c r="J788" s="259"/>
      <c r="K788" s="259"/>
      <c r="L788" s="259"/>
      <c r="M788" s="259"/>
      <c r="N788" s="259"/>
      <c r="O788" s="259"/>
      <c r="P788" s="259"/>
      <c r="Q788" s="259"/>
      <c r="R788" s="259"/>
      <c r="S788" s="259"/>
      <c r="T788" s="259"/>
      <c r="U788" s="259"/>
      <c r="V788" s="259"/>
      <c r="W788" s="259"/>
      <c r="X788" s="259"/>
      <c r="Y788" s="259"/>
      <c r="Z788" s="259"/>
      <c r="AA788" s="259"/>
      <c r="AB788" s="259"/>
      <c r="AC788" s="259"/>
      <c r="AD788" s="259"/>
      <c r="AE788" s="259"/>
      <c r="AF788" s="259"/>
      <c r="AG788" s="259"/>
      <c r="AH788" s="259"/>
      <c r="AI788" s="259"/>
      <c r="AJ788" s="259"/>
      <c r="AK788" s="259"/>
      <c r="AL788" s="259"/>
      <c r="AM788" s="259"/>
      <c r="AN788" s="259"/>
      <c r="AO788" s="259"/>
      <c r="AP788" s="259"/>
      <c r="AQ788" s="259"/>
      <c r="AR788" s="259"/>
      <c r="AS788" s="259"/>
      <c r="AT788" s="259"/>
      <c r="AU788" s="259"/>
      <c r="AV788" s="259"/>
      <c r="AW788" s="259"/>
      <c r="AX788" s="259"/>
      <c r="AY788" s="259"/>
      <c r="AZ788" s="259"/>
      <c r="BA788" s="259"/>
      <c r="BB788" s="259"/>
      <c r="BC788" s="259"/>
      <c r="BD788" s="259"/>
      <c r="BE788" s="259"/>
      <c r="BF788" s="259"/>
      <c r="BG788" s="259"/>
      <c r="BH788" s="259"/>
      <c r="BI788" s="259"/>
      <c r="BJ788" s="259"/>
      <c r="BK788" s="259"/>
      <c r="BL788" s="259"/>
      <c r="BM788" s="259"/>
      <c r="BN788" s="259"/>
      <c r="BO788" s="259"/>
      <c r="BP788" s="259"/>
      <c r="BQ788" s="259"/>
      <c r="BR788" s="259"/>
      <c r="BS788" s="259"/>
      <c r="BT788" s="259"/>
      <c r="BU788" s="259"/>
      <c r="BV788" s="259"/>
      <c r="BW788" s="259"/>
      <c r="BX788" s="259"/>
      <c r="BY788" s="259"/>
      <c r="BZ788" s="259"/>
      <c r="CA788" s="259"/>
      <c r="CB788" s="259"/>
      <c r="CC788" s="259"/>
      <c r="CD788" s="259"/>
      <c r="CE788" s="259"/>
      <c r="CF788" s="259"/>
      <c r="CG788" s="259"/>
      <c r="CH788" s="259"/>
      <c r="CI788" s="259"/>
      <c r="CJ788" s="259"/>
      <c r="CK788" s="259"/>
      <c r="CL788" s="259"/>
      <c r="CM788" s="259"/>
      <c r="CN788" s="259"/>
      <c r="CO788" s="259"/>
      <c r="CP788" s="259"/>
      <c r="CQ788" s="259"/>
      <c r="CR788" s="259"/>
      <c r="CS788" s="259"/>
      <c r="CT788" s="259"/>
      <c r="CU788" s="259"/>
      <c r="CV788" s="259"/>
      <c r="CW788" s="259"/>
      <c r="CX788" s="259"/>
      <c r="CY788" s="259"/>
      <c r="CZ788" s="259"/>
      <c r="DA788" s="259"/>
      <c r="DB788" s="259"/>
      <c r="DC788" s="259"/>
      <c r="DD788" s="259"/>
      <c r="DE788" s="259"/>
      <c r="DF788" s="259"/>
      <c r="DG788" s="259"/>
      <c r="DH788" s="259"/>
      <c r="DI788" s="259"/>
      <c r="DJ788" s="259"/>
      <c r="DK788" s="259"/>
      <c r="DL788" s="259"/>
      <c r="DM788" s="259"/>
      <c r="DN788" s="259"/>
      <c r="DO788" s="259"/>
      <c r="DP788" s="259"/>
      <c r="DQ788" s="259"/>
      <c r="DR788" s="259"/>
      <c r="DS788" s="259"/>
      <c r="DT788" s="259"/>
      <c r="DU788" s="259"/>
      <c r="DV788" s="259"/>
      <c r="DW788" s="259"/>
      <c r="DX788" s="259"/>
      <c r="DY788" s="259"/>
      <c r="DZ788" s="259"/>
      <c r="EA788" s="259"/>
      <c r="EB788" s="259"/>
      <c r="EC788" s="259"/>
      <c r="ED788" s="259"/>
      <c r="EE788" s="259"/>
      <c r="EF788" s="259"/>
      <c r="EG788" s="259"/>
      <c r="EH788" s="259"/>
      <c r="EI788" s="259"/>
      <c r="EJ788" s="259"/>
      <c r="EK788" s="259"/>
      <c r="EL788" s="259"/>
      <c r="EM788" s="259"/>
      <c r="EN788" s="259"/>
      <c r="EO788" s="259"/>
      <c r="EP788" s="259"/>
      <c r="EQ788" s="259"/>
      <c r="ER788" s="259"/>
      <c r="ES788" s="259"/>
      <c r="ET788" s="259"/>
      <c r="EU788" s="259"/>
      <c r="EV788" s="259"/>
      <c r="EW788" s="259"/>
      <c r="EX788" s="259"/>
      <c r="EY788" s="259"/>
      <c r="EZ788" s="259"/>
      <c r="FA788" s="259"/>
      <c r="FB788" s="259"/>
      <c r="FC788" s="259"/>
      <c r="FD788" s="259"/>
      <c r="FE788" s="259"/>
      <c r="FF788" s="259"/>
      <c r="FG788" s="259"/>
      <c r="FH788" s="259"/>
      <c r="FI788" s="259"/>
      <c r="FJ788" s="259"/>
      <c r="FK788" s="259"/>
      <c r="FL788" s="259"/>
      <c r="FM788" s="259"/>
      <c r="FN788" s="259"/>
      <c r="FO788" s="259"/>
      <c r="FP788" s="259"/>
      <c r="FQ788" s="259"/>
      <c r="FR788" s="259"/>
      <c r="FS788" s="259"/>
      <c r="FT788" s="259"/>
      <c r="FU788" s="259"/>
      <c r="FV788" s="259"/>
      <c r="FW788" s="259"/>
      <c r="FX788" s="259"/>
      <c r="FY788" s="259"/>
      <c r="FZ788" s="259"/>
      <c r="GA788" s="259"/>
      <c r="GB788" s="259"/>
      <c r="GC788" s="259"/>
      <c r="GD788" s="259"/>
      <c r="GE788" s="259"/>
      <c r="GF788" s="259"/>
      <c r="GG788" s="259"/>
      <c r="GH788" s="259"/>
      <c r="GI788" s="259"/>
      <c r="GJ788" s="259"/>
      <c r="GK788" s="259"/>
      <c r="GL788" s="259"/>
      <c r="GM788" s="259"/>
      <c r="GN788" s="259"/>
      <c r="GO788" s="259"/>
      <c r="GP788" s="259"/>
      <c r="GQ788" s="259"/>
      <c r="GR788" s="259"/>
      <c r="GS788" s="259"/>
      <c r="GT788" s="259"/>
      <c r="GU788" s="259"/>
      <c r="GV788" s="259"/>
      <c r="GW788" s="259"/>
      <c r="GX788" s="259"/>
      <c r="GY788" s="259"/>
      <c r="GZ788" s="259"/>
      <c r="HA788" s="259"/>
      <c r="HB788" s="259"/>
      <c r="HC788" s="259"/>
      <c r="HD788" s="259"/>
      <c r="HE788" s="259"/>
      <c r="HF788" s="259"/>
      <c r="HG788" s="259"/>
      <c r="HH788" s="259"/>
      <c r="HI788" s="259"/>
      <c r="HJ788" s="259"/>
      <c r="HK788" s="259"/>
      <c r="HL788" s="259"/>
      <c r="HM788" s="259"/>
      <c r="HN788" s="259"/>
      <c r="HO788" s="259"/>
      <c r="HP788" s="259"/>
      <c r="HQ788" s="259"/>
      <c r="HR788" s="259"/>
      <c r="HS788" s="259"/>
      <c r="HT788" s="259"/>
      <c r="HU788" s="259"/>
      <c r="HV788" s="259"/>
      <c r="HW788" s="259"/>
      <c r="HX788" s="259"/>
      <c r="HY788" s="259"/>
      <c r="HZ788" s="259"/>
      <c r="IA788" s="259"/>
      <c r="IB788" s="259"/>
      <c r="IC788" s="259"/>
      <c r="ID788" s="259"/>
      <c r="IE788" s="259"/>
      <c r="IF788" s="259"/>
      <c r="IG788" s="259"/>
      <c r="IH788" s="259"/>
      <c r="II788" s="259"/>
      <c r="IJ788" s="259"/>
      <c r="IK788" s="259"/>
      <c r="IL788" s="259"/>
      <c r="IM788" s="259"/>
      <c r="IN788" s="259"/>
      <c r="IO788" s="259"/>
      <c r="IP788" s="259"/>
      <c r="IQ788" s="259"/>
      <c r="IR788" s="259"/>
      <c r="IS788" s="259"/>
      <c r="IT788" s="259"/>
      <c r="IU788" s="259"/>
      <c r="IV788" s="259"/>
      <c r="IW788" s="259"/>
      <c r="IX788" s="259"/>
      <c r="IY788" s="259"/>
      <c r="IZ788" s="259"/>
      <c r="JA788" s="259"/>
      <c r="JB788" s="259"/>
      <c r="JC788" s="259"/>
      <c r="JD788" s="259"/>
      <c r="JE788" s="259"/>
      <c r="JF788" s="259"/>
      <c r="JG788" s="259"/>
      <c r="JH788" s="259"/>
      <c r="JI788" s="259"/>
      <c r="JJ788" s="259"/>
      <c r="JK788" s="259"/>
      <c r="JL788" s="259"/>
      <c r="JM788" s="259"/>
      <c r="JN788" s="259"/>
      <c r="JO788" s="259"/>
      <c r="JP788" s="259"/>
      <c r="JQ788" s="259"/>
      <c r="JR788" s="259"/>
      <c r="JS788" s="259"/>
      <c r="JT788" s="259"/>
      <c r="JU788" s="259"/>
      <c r="JV788" s="259"/>
      <c r="JW788" s="259"/>
      <c r="JX788" s="259"/>
      <c r="JY788" s="259"/>
      <c r="JZ788" s="259"/>
      <c r="KA788" s="259"/>
      <c r="KB788" s="259"/>
      <c r="KC788" s="636"/>
      <c r="KD788" s="259"/>
      <c r="KE788" s="259"/>
      <c r="KF788" s="259"/>
      <c r="KG788" s="259"/>
      <c r="KH788" s="259"/>
      <c r="KI788" s="259"/>
    </row>
    <row r="789" spans="1:295" s="149" customFormat="1" hidden="1" x14ac:dyDescent="0.25">
      <c r="A789" s="559"/>
      <c r="B789" s="259"/>
      <c r="C789" s="259"/>
      <c r="D789" s="289"/>
      <c r="E789" s="289"/>
      <c r="F789" s="289"/>
      <c r="G789" s="255"/>
      <c r="H789" s="259"/>
      <c r="I789" s="259"/>
      <c r="J789" s="259"/>
      <c r="K789" s="259"/>
      <c r="L789" s="259"/>
      <c r="M789" s="259"/>
      <c r="N789" s="259"/>
      <c r="O789" s="259"/>
      <c r="P789" s="259"/>
      <c r="Q789" s="259"/>
      <c r="R789" s="259"/>
      <c r="S789" s="259"/>
      <c r="T789" s="259"/>
      <c r="U789" s="259"/>
      <c r="V789" s="259"/>
      <c r="W789" s="259"/>
      <c r="X789" s="259"/>
      <c r="Y789" s="259"/>
      <c r="Z789" s="259"/>
      <c r="AA789" s="259"/>
      <c r="AB789" s="259"/>
      <c r="AC789" s="259"/>
      <c r="AD789" s="259"/>
      <c r="AE789" s="259"/>
      <c r="AF789" s="259"/>
      <c r="AG789" s="259"/>
      <c r="AH789" s="259"/>
      <c r="AI789" s="259"/>
      <c r="AJ789" s="259"/>
      <c r="AK789" s="259"/>
      <c r="AL789" s="259"/>
      <c r="AM789" s="259"/>
      <c r="AN789" s="259"/>
      <c r="AO789" s="259"/>
      <c r="AP789" s="259"/>
      <c r="AQ789" s="259"/>
      <c r="AR789" s="259"/>
      <c r="AS789" s="259"/>
      <c r="AT789" s="259"/>
      <c r="AU789" s="259"/>
      <c r="AV789" s="259"/>
      <c r="AW789" s="259"/>
      <c r="AX789" s="259"/>
      <c r="AY789" s="259"/>
      <c r="AZ789" s="259"/>
      <c r="BA789" s="259"/>
      <c r="BB789" s="259"/>
      <c r="BC789" s="259"/>
      <c r="BD789" s="259"/>
      <c r="BE789" s="259"/>
      <c r="BF789" s="259"/>
      <c r="BG789" s="259"/>
      <c r="BH789" s="259"/>
      <c r="BI789" s="259"/>
      <c r="BJ789" s="259"/>
      <c r="BK789" s="259"/>
      <c r="BL789" s="259"/>
      <c r="BM789" s="259"/>
      <c r="BN789" s="259"/>
      <c r="BO789" s="259"/>
      <c r="BP789" s="259"/>
      <c r="BQ789" s="259"/>
      <c r="BR789" s="259"/>
      <c r="BS789" s="259"/>
      <c r="BT789" s="259"/>
      <c r="BU789" s="259"/>
      <c r="BV789" s="259"/>
      <c r="BW789" s="259"/>
      <c r="BX789" s="259"/>
      <c r="BY789" s="259"/>
      <c r="BZ789" s="259"/>
      <c r="CA789" s="259"/>
      <c r="CB789" s="259"/>
      <c r="CC789" s="259"/>
      <c r="CD789" s="259"/>
      <c r="CE789" s="259"/>
      <c r="CF789" s="259"/>
      <c r="CG789" s="259"/>
      <c r="CH789" s="259"/>
      <c r="CI789" s="259"/>
      <c r="CJ789" s="259"/>
      <c r="CK789" s="259"/>
      <c r="CL789" s="259"/>
      <c r="CM789" s="259"/>
      <c r="CN789" s="259"/>
      <c r="CO789" s="259"/>
      <c r="CP789" s="259"/>
      <c r="CQ789" s="259"/>
      <c r="CR789" s="259"/>
      <c r="CS789" s="259"/>
      <c r="CT789" s="259"/>
      <c r="CU789" s="259"/>
      <c r="CV789" s="259"/>
      <c r="CW789" s="259"/>
      <c r="CX789" s="259"/>
      <c r="CY789" s="259"/>
      <c r="CZ789" s="259"/>
      <c r="DA789" s="259"/>
      <c r="DB789" s="259"/>
      <c r="DC789" s="259"/>
      <c r="DD789" s="259"/>
      <c r="DE789" s="259"/>
      <c r="DF789" s="259"/>
      <c r="DG789" s="259"/>
      <c r="DH789" s="259"/>
      <c r="DI789" s="259"/>
      <c r="DJ789" s="259"/>
      <c r="DK789" s="259"/>
      <c r="DL789" s="259"/>
      <c r="DM789" s="259"/>
      <c r="DN789" s="259"/>
      <c r="DO789" s="259"/>
      <c r="DP789" s="259"/>
      <c r="DQ789" s="259"/>
      <c r="DR789" s="259"/>
      <c r="DS789" s="259"/>
      <c r="DT789" s="259"/>
      <c r="DU789" s="259"/>
      <c r="DV789" s="259"/>
      <c r="DW789" s="259"/>
      <c r="DX789" s="259"/>
      <c r="DY789" s="259"/>
      <c r="DZ789" s="259"/>
      <c r="EA789" s="259"/>
      <c r="EB789" s="259"/>
      <c r="EC789" s="259"/>
      <c r="ED789" s="259"/>
      <c r="EE789" s="259"/>
      <c r="EF789" s="259"/>
      <c r="EG789" s="259"/>
      <c r="EH789" s="259"/>
      <c r="EI789" s="259"/>
      <c r="EJ789" s="259"/>
      <c r="EK789" s="259"/>
      <c r="EL789" s="259"/>
      <c r="EM789" s="259"/>
      <c r="EN789" s="259"/>
      <c r="EO789" s="259"/>
      <c r="EP789" s="259"/>
      <c r="EQ789" s="259"/>
      <c r="ER789" s="259"/>
      <c r="ES789" s="259"/>
      <c r="ET789" s="259"/>
      <c r="EU789" s="259"/>
      <c r="EV789" s="259"/>
      <c r="EW789" s="259"/>
      <c r="EX789" s="259"/>
      <c r="EY789" s="259"/>
      <c r="EZ789" s="259"/>
      <c r="FA789" s="259"/>
      <c r="FB789" s="259"/>
      <c r="FC789" s="259"/>
      <c r="FD789" s="259"/>
      <c r="FE789" s="259"/>
      <c r="FF789" s="259"/>
      <c r="FG789" s="259"/>
      <c r="FH789" s="259"/>
      <c r="FI789" s="259"/>
      <c r="FJ789" s="259"/>
      <c r="FK789" s="259"/>
      <c r="FL789" s="259"/>
      <c r="FM789" s="259"/>
      <c r="FN789" s="259"/>
      <c r="FO789" s="259"/>
      <c r="FP789" s="259"/>
      <c r="FQ789" s="259"/>
      <c r="FR789" s="259"/>
      <c r="FS789" s="259"/>
      <c r="FT789" s="259"/>
      <c r="FU789" s="259"/>
      <c r="FV789" s="259"/>
      <c r="FW789" s="259"/>
      <c r="FX789" s="259"/>
      <c r="FY789" s="259"/>
      <c r="FZ789" s="259"/>
      <c r="GA789" s="259"/>
      <c r="GB789" s="259"/>
      <c r="GC789" s="259"/>
      <c r="GD789" s="259"/>
      <c r="GE789" s="259"/>
      <c r="GF789" s="259"/>
      <c r="GG789" s="259"/>
      <c r="GH789" s="259"/>
      <c r="GI789" s="259"/>
      <c r="GJ789" s="259"/>
      <c r="GK789" s="259"/>
      <c r="GL789" s="259"/>
      <c r="GM789" s="259"/>
      <c r="GN789" s="259"/>
      <c r="GO789" s="259"/>
      <c r="GP789" s="259"/>
      <c r="GQ789" s="259"/>
      <c r="GR789" s="259"/>
      <c r="GS789" s="259"/>
      <c r="GT789" s="259"/>
      <c r="GU789" s="259"/>
      <c r="GV789" s="259"/>
      <c r="GW789" s="259"/>
      <c r="GX789" s="259"/>
      <c r="GY789" s="259"/>
      <c r="GZ789" s="259"/>
      <c r="HA789" s="259"/>
      <c r="HB789" s="259"/>
      <c r="HC789" s="259"/>
      <c r="HD789" s="259"/>
      <c r="HE789" s="259"/>
      <c r="HF789" s="259"/>
      <c r="HG789" s="259"/>
      <c r="HH789" s="259"/>
      <c r="HI789" s="259"/>
      <c r="HJ789" s="259"/>
      <c r="HK789" s="259"/>
      <c r="HL789" s="259"/>
      <c r="HM789" s="259"/>
      <c r="HN789" s="259"/>
      <c r="HO789" s="259"/>
      <c r="HP789" s="259"/>
      <c r="HQ789" s="259"/>
      <c r="HR789" s="259"/>
      <c r="HS789" s="259"/>
      <c r="HT789" s="259"/>
      <c r="HU789" s="259"/>
      <c r="HV789" s="259"/>
      <c r="HW789" s="259"/>
      <c r="HX789" s="259"/>
      <c r="HY789" s="259"/>
      <c r="HZ789" s="259"/>
      <c r="IA789" s="259"/>
      <c r="IB789" s="259"/>
      <c r="IC789" s="259"/>
      <c r="ID789" s="259"/>
      <c r="IE789" s="259"/>
      <c r="IF789" s="259"/>
      <c r="IG789" s="259"/>
      <c r="IH789" s="259"/>
      <c r="II789" s="259"/>
      <c r="IJ789" s="259"/>
      <c r="IK789" s="259"/>
      <c r="IL789" s="259"/>
      <c r="IM789" s="259"/>
      <c r="IN789" s="259"/>
      <c r="IO789" s="259"/>
      <c r="IP789" s="259"/>
      <c r="IQ789" s="259"/>
      <c r="IR789" s="259"/>
      <c r="IS789" s="259"/>
      <c r="IT789" s="259"/>
      <c r="IU789" s="259"/>
      <c r="IV789" s="259"/>
      <c r="IW789" s="259"/>
      <c r="IX789" s="259"/>
      <c r="IY789" s="259"/>
      <c r="IZ789" s="259"/>
      <c r="JA789" s="259"/>
      <c r="JB789" s="259"/>
      <c r="JC789" s="259"/>
      <c r="JD789" s="259"/>
      <c r="JE789" s="259"/>
      <c r="JF789" s="259"/>
      <c r="JG789" s="259"/>
      <c r="JH789" s="259"/>
      <c r="JI789" s="259"/>
      <c r="JJ789" s="259"/>
      <c r="JK789" s="259"/>
      <c r="JL789" s="259"/>
      <c r="JM789" s="259"/>
      <c r="JN789" s="259"/>
      <c r="JO789" s="259"/>
      <c r="JP789" s="259"/>
      <c r="JQ789" s="259"/>
      <c r="JR789" s="259"/>
      <c r="JS789" s="259"/>
      <c r="JT789" s="259"/>
      <c r="JU789" s="259"/>
      <c r="JV789" s="259"/>
      <c r="JW789" s="259"/>
      <c r="JX789" s="259"/>
      <c r="JY789" s="259"/>
      <c r="JZ789" s="259"/>
      <c r="KA789" s="259"/>
      <c r="KB789" s="259"/>
      <c r="KC789" s="636"/>
      <c r="KD789" s="259"/>
      <c r="KE789" s="259"/>
      <c r="KF789" s="259"/>
      <c r="KG789" s="259"/>
      <c r="KH789" s="259"/>
      <c r="KI789" s="259"/>
    </row>
    <row r="790" spans="1:295" s="149" customFormat="1" hidden="1" x14ac:dyDescent="0.25">
      <c r="A790" s="559"/>
      <c r="B790" s="259"/>
      <c r="C790" s="259"/>
      <c r="D790" s="289"/>
      <c r="E790" s="289"/>
      <c r="F790" s="289"/>
      <c r="G790" s="255"/>
      <c r="H790" s="259"/>
      <c r="I790" s="259"/>
      <c r="J790" s="259"/>
      <c r="K790" s="259"/>
      <c r="L790" s="259"/>
      <c r="M790" s="259"/>
      <c r="N790" s="259"/>
      <c r="O790" s="259"/>
      <c r="P790" s="259"/>
      <c r="Q790" s="259"/>
      <c r="R790" s="259"/>
      <c r="S790" s="259"/>
      <c r="T790" s="259"/>
      <c r="U790" s="259"/>
      <c r="V790" s="259"/>
      <c r="W790" s="259"/>
      <c r="X790" s="259"/>
      <c r="Y790" s="259"/>
      <c r="Z790" s="259"/>
      <c r="AA790" s="259"/>
      <c r="AB790" s="259"/>
      <c r="AC790" s="259"/>
      <c r="AD790" s="259"/>
      <c r="AE790" s="259"/>
      <c r="AF790" s="259"/>
      <c r="AG790" s="259"/>
      <c r="AH790" s="259"/>
      <c r="AI790" s="259"/>
      <c r="AJ790" s="259"/>
      <c r="AK790" s="259"/>
      <c r="AL790" s="259"/>
      <c r="AM790" s="259"/>
      <c r="AN790" s="259"/>
      <c r="AO790" s="259"/>
      <c r="AP790" s="259"/>
      <c r="AQ790" s="259"/>
      <c r="AR790" s="259"/>
      <c r="AS790" s="259"/>
      <c r="AT790" s="259"/>
      <c r="AU790" s="259"/>
      <c r="AV790" s="259"/>
      <c r="AW790" s="259"/>
      <c r="AX790" s="259"/>
      <c r="AY790" s="259"/>
      <c r="AZ790" s="259"/>
      <c r="BA790" s="259"/>
      <c r="BB790" s="259"/>
      <c r="BC790" s="259"/>
      <c r="BD790" s="259"/>
      <c r="BE790" s="259"/>
      <c r="BF790" s="259"/>
      <c r="BG790" s="259"/>
      <c r="BH790" s="259"/>
      <c r="BI790" s="259"/>
      <c r="BJ790" s="259"/>
      <c r="BK790" s="259"/>
      <c r="BL790" s="259"/>
      <c r="BM790" s="259"/>
      <c r="BN790" s="259"/>
      <c r="BO790" s="259"/>
      <c r="BP790" s="259"/>
      <c r="BQ790" s="259"/>
      <c r="BR790" s="259"/>
      <c r="BS790" s="259"/>
      <c r="BT790" s="259"/>
      <c r="BU790" s="259"/>
      <c r="BV790" s="259"/>
      <c r="BW790" s="259"/>
      <c r="BX790" s="259"/>
      <c r="BY790" s="259"/>
      <c r="BZ790" s="259"/>
      <c r="CA790" s="259"/>
      <c r="CB790" s="259"/>
      <c r="CC790" s="259"/>
      <c r="CD790" s="259"/>
      <c r="CE790" s="259"/>
      <c r="CF790" s="259"/>
      <c r="CG790" s="259"/>
      <c r="CH790" s="259"/>
      <c r="CI790" s="259"/>
      <c r="CJ790" s="259"/>
      <c r="CK790" s="259"/>
      <c r="CL790" s="259"/>
      <c r="CM790" s="259"/>
      <c r="CN790" s="259"/>
      <c r="CO790" s="259"/>
      <c r="CP790" s="259"/>
      <c r="CQ790" s="259"/>
      <c r="CR790" s="259"/>
      <c r="CS790" s="259"/>
      <c r="CT790" s="259"/>
      <c r="CU790" s="259"/>
      <c r="CV790" s="259"/>
      <c r="CW790" s="259"/>
      <c r="CX790" s="259"/>
      <c r="CY790" s="259"/>
      <c r="CZ790" s="259"/>
      <c r="DA790" s="259"/>
      <c r="DB790" s="259"/>
      <c r="DC790" s="259"/>
      <c r="DD790" s="259"/>
      <c r="DE790" s="259"/>
      <c r="DF790" s="259"/>
      <c r="DG790" s="259"/>
      <c r="DH790" s="259"/>
      <c r="DI790" s="259"/>
      <c r="DJ790" s="259"/>
      <c r="DK790" s="259"/>
      <c r="DL790" s="259"/>
      <c r="DM790" s="259"/>
      <c r="DN790" s="259"/>
      <c r="DO790" s="259"/>
      <c r="DP790" s="259"/>
      <c r="DQ790" s="259"/>
      <c r="DR790" s="259"/>
      <c r="DS790" s="259"/>
      <c r="DT790" s="259"/>
      <c r="DU790" s="259"/>
      <c r="DV790" s="259"/>
      <c r="DW790" s="259"/>
      <c r="DX790" s="259"/>
      <c r="DY790" s="259"/>
      <c r="DZ790" s="259"/>
      <c r="EA790" s="259"/>
      <c r="EB790" s="259"/>
      <c r="EC790" s="259"/>
      <c r="ED790" s="259"/>
      <c r="EE790" s="259"/>
      <c r="EF790" s="259"/>
      <c r="EG790" s="259"/>
      <c r="EH790" s="259"/>
      <c r="EI790" s="259"/>
      <c r="EJ790" s="259"/>
      <c r="EK790" s="259"/>
      <c r="EL790" s="259"/>
      <c r="EM790" s="259"/>
      <c r="EN790" s="259"/>
      <c r="EO790" s="259"/>
      <c r="EP790" s="259"/>
      <c r="EQ790" s="259"/>
      <c r="ER790" s="259"/>
      <c r="ES790" s="259"/>
      <c r="ET790" s="259"/>
      <c r="EU790" s="259"/>
      <c r="EV790" s="259"/>
      <c r="EW790" s="259"/>
      <c r="EX790" s="259"/>
      <c r="EY790" s="259"/>
      <c r="EZ790" s="259"/>
      <c r="FA790" s="259"/>
      <c r="FB790" s="259"/>
      <c r="FC790" s="259"/>
      <c r="FD790" s="259"/>
      <c r="FE790" s="259"/>
      <c r="FF790" s="259"/>
      <c r="FG790" s="259"/>
      <c r="FH790" s="259"/>
      <c r="FI790" s="259"/>
      <c r="FJ790" s="259"/>
      <c r="FK790" s="259"/>
      <c r="FL790" s="259"/>
      <c r="FM790" s="259"/>
      <c r="FN790" s="259"/>
      <c r="FO790" s="259"/>
      <c r="FP790" s="259"/>
      <c r="FQ790" s="259"/>
      <c r="FR790" s="259"/>
      <c r="FS790" s="259"/>
      <c r="FT790" s="259"/>
      <c r="FU790" s="259"/>
      <c r="FV790" s="259"/>
      <c r="FW790" s="259"/>
      <c r="FX790" s="259"/>
      <c r="FY790" s="259"/>
      <c r="FZ790" s="259"/>
      <c r="GA790" s="259"/>
      <c r="GB790" s="259"/>
      <c r="GC790" s="259"/>
      <c r="GD790" s="259"/>
      <c r="GE790" s="259"/>
      <c r="GF790" s="259"/>
      <c r="GG790" s="259"/>
      <c r="GH790" s="259"/>
      <c r="GI790" s="259"/>
      <c r="GJ790" s="259"/>
      <c r="GK790" s="259"/>
      <c r="GL790" s="259"/>
      <c r="GM790" s="259"/>
      <c r="GN790" s="259"/>
      <c r="GO790" s="259"/>
      <c r="GP790" s="259"/>
      <c r="GQ790" s="259"/>
      <c r="GR790" s="259"/>
      <c r="GS790" s="259"/>
      <c r="GT790" s="259"/>
      <c r="GU790" s="259"/>
      <c r="GV790" s="259"/>
      <c r="GW790" s="259"/>
      <c r="GX790" s="259"/>
      <c r="GY790" s="259"/>
      <c r="GZ790" s="259"/>
      <c r="HA790" s="259"/>
      <c r="HB790" s="259"/>
      <c r="HC790" s="259"/>
      <c r="HD790" s="259"/>
      <c r="HE790" s="259"/>
      <c r="HF790" s="259"/>
      <c r="HG790" s="259"/>
      <c r="HH790" s="259"/>
      <c r="HI790" s="259"/>
      <c r="HJ790" s="259"/>
      <c r="HK790" s="259"/>
      <c r="HL790" s="259"/>
      <c r="HM790" s="259"/>
      <c r="HN790" s="259"/>
      <c r="HO790" s="259"/>
      <c r="HP790" s="259"/>
      <c r="HQ790" s="259"/>
      <c r="HR790" s="259"/>
      <c r="HS790" s="259"/>
      <c r="HT790" s="259"/>
      <c r="HU790" s="259"/>
      <c r="HV790" s="259"/>
      <c r="HW790" s="259"/>
      <c r="HX790" s="259"/>
      <c r="HY790" s="259"/>
      <c r="HZ790" s="259"/>
      <c r="IA790" s="259"/>
      <c r="IB790" s="259"/>
      <c r="IC790" s="259"/>
      <c r="ID790" s="259"/>
      <c r="IE790" s="259"/>
      <c r="IF790" s="259"/>
      <c r="IG790" s="259"/>
      <c r="IH790" s="259"/>
      <c r="II790" s="259"/>
      <c r="IJ790" s="259"/>
      <c r="IK790" s="259"/>
      <c r="IL790" s="259"/>
      <c r="IM790" s="259"/>
      <c r="IN790" s="259"/>
      <c r="IO790" s="259"/>
      <c r="IP790" s="259"/>
      <c r="IQ790" s="259"/>
      <c r="IR790" s="259"/>
      <c r="IS790" s="259"/>
      <c r="IT790" s="259"/>
      <c r="IU790" s="259"/>
      <c r="IV790" s="259"/>
      <c r="IW790" s="259"/>
      <c r="IX790" s="259"/>
      <c r="IY790" s="259"/>
      <c r="IZ790" s="259"/>
      <c r="JA790" s="259"/>
      <c r="JB790" s="259"/>
      <c r="JC790" s="259"/>
      <c r="JD790" s="259"/>
      <c r="JE790" s="259"/>
      <c r="JF790" s="259"/>
      <c r="JG790" s="259"/>
      <c r="JH790" s="259"/>
      <c r="JI790" s="259"/>
      <c r="JJ790" s="259"/>
      <c r="JK790" s="259"/>
      <c r="JL790" s="259"/>
      <c r="JM790" s="259"/>
      <c r="JN790" s="259"/>
      <c r="JO790" s="259"/>
      <c r="JP790" s="259"/>
      <c r="JQ790" s="259"/>
      <c r="JR790" s="259"/>
      <c r="JS790" s="259"/>
      <c r="JT790" s="259"/>
      <c r="JU790" s="259"/>
      <c r="JV790" s="259"/>
      <c r="JW790" s="259"/>
      <c r="JX790" s="259"/>
      <c r="JY790" s="259"/>
      <c r="JZ790" s="259"/>
      <c r="KA790" s="259"/>
      <c r="KB790" s="259"/>
      <c r="KC790" s="636"/>
      <c r="KD790" s="259"/>
      <c r="KE790" s="259"/>
      <c r="KF790" s="259"/>
      <c r="KG790" s="259"/>
      <c r="KH790" s="259"/>
      <c r="KI790" s="259"/>
    </row>
    <row r="791" spans="1:295" s="149" customFormat="1" hidden="1" x14ac:dyDescent="0.25">
      <c r="A791" s="559"/>
      <c r="B791" s="259"/>
      <c r="C791" s="259"/>
      <c r="D791" s="289"/>
      <c r="E791" s="289"/>
      <c r="F791" s="289"/>
      <c r="G791" s="255"/>
      <c r="H791" s="259"/>
      <c r="I791" s="259"/>
      <c r="J791" s="259"/>
      <c r="K791" s="259"/>
      <c r="L791" s="259"/>
      <c r="M791" s="259"/>
      <c r="N791" s="259"/>
      <c r="O791" s="259"/>
      <c r="P791" s="259"/>
      <c r="Q791" s="259"/>
      <c r="R791" s="259"/>
      <c r="S791" s="259"/>
      <c r="T791" s="259"/>
      <c r="U791" s="259"/>
      <c r="V791" s="259"/>
      <c r="W791" s="259"/>
      <c r="X791" s="259"/>
      <c r="Y791" s="259"/>
      <c r="Z791" s="259"/>
      <c r="AA791" s="259"/>
      <c r="AB791" s="259"/>
      <c r="AC791" s="259"/>
      <c r="AD791" s="259"/>
      <c r="AE791" s="259"/>
      <c r="AF791" s="259"/>
      <c r="AG791" s="259"/>
      <c r="AH791" s="259"/>
      <c r="AI791" s="259"/>
      <c r="AJ791" s="259"/>
      <c r="AK791" s="259"/>
      <c r="AL791" s="259"/>
      <c r="AM791" s="259"/>
      <c r="AN791" s="259"/>
      <c r="AO791" s="259"/>
      <c r="AP791" s="259"/>
      <c r="AQ791" s="259"/>
      <c r="AR791" s="259"/>
      <c r="AS791" s="259"/>
      <c r="AT791" s="259"/>
      <c r="AU791" s="259"/>
      <c r="AV791" s="259"/>
      <c r="AW791" s="259"/>
      <c r="AX791" s="259"/>
      <c r="AY791" s="259"/>
      <c r="AZ791" s="259"/>
      <c r="BA791" s="259"/>
      <c r="BB791" s="259"/>
      <c r="BC791" s="259"/>
      <c r="BD791" s="259"/>
      <c r="BE791" s="259"/>
      <c r="BF791" s="259"/>
      <c r="BG791" s="259"/>
      <c r="BH791" s="259"/>
      <c r="BI791" s="259"/>
      <c r="BJ791" s="259"/>
      <c r="BK791" s="259"/>
      <c r="BL791" s="259"/>
      <c r="BM791" s="259"/>
      <c r="BN791" s="259"/>
      <c r="BO791" s="259"/>
      <c r="BP791" s="259"/>
      <c r="BQ791" s="259"/>
      <c r="BR791" s="259"/>
      <c r="BS791" s="259"/>
      <c r="BT791" s="259"/>
      <c r="BU791" s="259"/>
      <c r="BV791" s="259"/>
      <c r="BW791" s="259"/>
      <c r="BX791" s="259"/>
      <c r="BY791" s="259"/>
      <c r="BZ791" s="259"/>
      <c r="CA791" s="259"/>
      <c r="CB791" s="259"/>
      <c r="CC791" s="259"/>
      <c r="CD791" s="259"/>
      <c r="CE791" s="259"/>
      <c r="CF791" s="259"/>
      <c r="CG791" s="259"/>
      <c r="CH791" s="259"/>
      <c r="CI791" s="259"/>
      <c r="CJ791" s="259"/>
      <c r="CK791" s="259"/>
      <c r="CL791" s="259"/>
      <c r="CM791" s="259"/>
      <c r="CN791" s="259"/>
      <c r="CO791" s="259"/>
      <c r="CP791" s="259"/>
      <c r="CQ791" s="259"/>
      <c r="CR791" s="259"/>
      <c r="CS791" s="259"/>
      <c r="CT791" s="259"/>
      <c r="CU791" s="259"/>
      <c r="CV791" s="259"/>
      <c r="CW791" s="259"/>
      <c r="CX791" s="259"/>
      <c r="CY791" s="259"/>
      <c r="CZ791" s="259"/>
      <c r="DA791" s="259"/>
      <c r="DB791" s="259"/>
      <c r="DC791" s="259"/>
      <c r="DD791" s="259"/>
      <c r="DE791" s="259"/>
      <c r="DF791" s="259"/>
      <c r="DG791" s="259"/>
      <c r="DH791" s="259"/>
      <c r="DI791" s="259"/>
      <c r="DJ791" s="259"/>
      <c r="DK791" s="259"/>
      <c r="DL791" s="259"/>
      <c r="DM791" s="259"/>
      <c r="DN791" s="259"/>
      <c r="DO791" s="259"/>
      <c r="DP791" s="259"/>
      <c r="DQ791" s="259"/>
      <c r="DR791" s="259"/>
      <c r="DS791" s="259"/>
      <c r="DT791" s="259"/>
      <c r="DU791" s="259"/>
      <c r="DV791" s="259"/>
      <c r="DW791" s="259"/>
      <c r="DX791" s="259"/>
      <c r="DY791" s="259"/>
      <c r="DZ791" s="259"/>
      <c r="EA791" s="259"/>
      <c r="EB791" s="259"/>
      <c r="EC791" s="259"/>
      <c r="ED791" s="259"/>
      <c r="EE791" s="259"/>
      <c r="EF791" s="259"/>
      <c r="EG791" s="259"/>
      <c r="EH791" s="259"/>
      <c r="EI791" s="259"/>
      <c r="EJ791" s="259"/>
      <c r="EK791" s="259"/>
      <c r="EL791" s="259"/>
      <c r="EM791" s="259"/>
      <c r="EN791" s="259"/>
      <c r="EO791" s="259"/>
      <c r="EP791" s="259"/>
      <c r="EQ791" s="259"/>
      <c r="ER791" s="259"/>
      <c r="ES791" s="259"/>
      <c r="ET791" s="259"/>
      <c r="EU791" s="259"/>
      <c r="EV791" s="259"/>
      <c r="EW791" s="259"/>
      <c r="EX791" s="259"/>
      <c r="EY791" s="259"/>
      <c r="EZ791" s="259"/>
      <c r="FA791" s="259"/>
      <c r="FB791" s="259"/>
      <c r="FC791" s="259"/>
      <c r="FD791" s="259"/>
      <c r="FE791" s="259"/>
      <c r="FF791" s="259"/>
      <c r="FG791" s="259"/>
      <c r="FH791" s="259"/>
      <c r="FI791" s="259"/>
      <c r="FJ791" s="259"/>
      <c r="FK791" s="259"/>
      <c r="FL791" s="259"/>
      <c r="FM791" s="259"/>
      <c r="FN791" s="259"/>
      <c r="FO791" s="259"/>
      <c r="FP791" s="259"/>
      <c r="FQ791" s="259"/>
      <c r="FR791" s="259"/>
      <c r="FS791" s="259"/>
      <c r="FT791" s="259"/>
      <c r="FU791" s="259"/>
      <c r="FV791" s="259"/>
      <c r="FW791" s="259"/>
      <c r="FX791" s="259"/>
      <c r="FY791" s="259"/>
      <c r="FZ791" s="259"/>
      <c r="GA791" s="259"/>
      <c r="GB791" s="259"/>
      <c r="GC791" s="259"/>
      <c r="GD791" s="259"/>
      <c r="GE791" s="259"/>
      <c r="GF791" s="259"/>
      <c r="GG791" s="259"/>
      <c r="GH791" s="259"/>
      <c r="GI791" s="259"/>
      <c r="GJ791" s="259"/>
      <c r="GK791" s="259"/>
      <c r="GL791" s="259"/>
      <c r="GM791" s="259"/>
      <c r="GN791" s="259"/>
      <c r="GO791" s="259"/>
      <c r="GP791" s="259"/>
      <c r="GQ791" s="259"/>
      <c r="GR791" s="259"/>
      <c r="GS791" s="259"/>
      <c r="GT791" s="259"/>
      <c r="GU791" s="259"/>
      <c r="GV791" s="259"/>
      <c r="GW791" s="259"/>
      <c r="GX791" s="259"/>
      <c r="GY791" s="259"/>
      <c r="GZ791" s="259"/>
      <c r="HA791" s="259"/>
      <c r="HB791" s="259"/>
      <c r="HC791" s="259"/>
      <c r="HD791" s="259"/>
      <c r="HE791" s="259"/>
      <c r="HF791" s="259"/>
      <c r="HG791" s="259"/>
      <c r="HH791" s="259"/>
      <c r="HI791" s="259"/>
      <c r="HJ791" s="259"/>
      <c r="HK791" s="259"/>
      <c r="HL791" s="259"/>
      <c r="HM791" s="259"/>
      <c r="HN791" s="259"/>
      <c r="HO791" s="259"/>
      <c r="HP791" s="259"/>
      <c r="HQ791" s="259"/>
      <c r="HR791" s="259"/>
      <c r="HS791" s="259"/>
      <c r="HT791" s="259"/>
      <c r="HU791" s="259"/>
      <c r="HV791" s="259"/>
      <c r="HW791" s="259"/>
      <c r="HX791" s="259"/>
      <c r="HY791" s="259"/>
      <c r="HZ791" s="259"/>
      <c r="IA791" s="259"/>
      <c r="IB791" s="259"/>
      <c r="IC791" s="259"/>
      <c r="ID791" s="259"/>
      <c r="IE791" s="259"/>
      <c r="IF791" s="259"/>
      <c r="IG791" s="259"/>
      <c r="IH791" s="259"/>
      <c r="II791" s="259"/>
      <c r="IJ791" s="259"/>
      <c r="IK791" s="259"/>
      <c r="IL791" s="259"/>
      <c r="IM791" s="259"/>
      <c r="IN791" s="259"/>
      <c r="IO791" s="259"/>
      <c r="IP791" s="259"/>
      <c r="IQ791" s="259"/>
      <c r="IR791" s="259"/>
      <c r="IS791" s="259"/>
      <c r="IT791" s="259"/>
      <c r="IU791" s="259"/>
      <c r="IV791" s="259"/>
      <c r="IW791" s="259"/>
      <c r="IX791" s="259"/>
      <c r="IY791" s="259"/>
      <c r="IZ791" s="259"/>
      <c r="JA791" s="259"/>
      <c r="JB791" s="259"/>
      <c r="JC791" s="259"/>
      <c r="JD791" s="259"/>
      <c r="JE791" s="259"/>
      <c r="JF791" s="259"/>
      <c r="JG791" s="259"/>
      <c r="JH791" s="259"/>
      <c r="JI791" s="259"/>
      <c r="JJ791" s="259"/>
      <c r="JK791" s="259"/>
      <c r="JL791" s="259"/>
      <c r="JM791" s="259"/>
      <c r="JN791" s="259"/>
      <c r="JO791" s="259"/>
      <c r="JP791" s="259"/>
      <c r="JQ791" s="259"/>
      <c r="JR791" s="259"/>
      <c r="JS791" s="259"/>
      <c r="JT791" s="259"/>
      <c r="JU791" s="259"/>
      <c r="JV791" s="259"/>
      <c r="JW791" s="259"/>
      <c r="JX791" s="259"/>
      <c r="JY791" s="259"/>
      <c r="JZ791" s="259"/>
      <c r="KA791" s="259"/>
      <c r="KB791" s="259"/>
      <c r="KC791" s="636"/>
      <c r="KD791" s="259"/>
      <c r="KE791" s="259"/>
      <c r="KF791" s="259"/>
      <c r="KG791" s="259"/>
      <c r="KH791" s="259"/>
      <c r="KI791" s="259"/>
    </row>
    <row r="792" spans="1:295" s="149" customFormat="1" hidden="1" x14ac:dyDescent="0.25">
      <c r="A792" s="559"/>
      <c r="B792" s="259"/>
      <c r="C792" s="259"/>
      <c r="D792" s="289"/>
      <c r="E792" s="289"/>
      <c r="F792" s="289"/>
      <c r="G792" s="255"/>
      <c r="H792" s="259"/>
      <c r="I792" s="259"/>
      <c r="J792" s="259"/>
      <c r="K792" s="259"/>
      <c r="L792" s="259"/>
      <c r="M792" s="259"/>
      <c r="N792" s="259"/>
      <c r="O792" s="259"/>
      <c r="P792" s="259"/>
      <c r="Q792" s="259"/>
      <c r="R792" s="259"/>
      <c r="S792" s="259"/>
      <c r="T792" s="259"/>
      <c r="U792" s="259"/>
      <c r="V792" s="259"/>
      <c r="W792" s="259"/>
      <c r="X792" s="259"/>
      <c r="Y792" s="259"/>
      <c r="Z792" s="259"/>
      <c r="AA792" s="259"/>
      <c r="AB792" s="259"/>
      <c r="AC792" s="259"/>
      <c r="AD792" s="259"/>
      <c r="AE792" s="259"/>
      <c r="AF792" s="259"/>
      <c r="AG792" s="259"/>
      <c r="AH792" s="259"/>
      <c r="AI792" s="259"/>
      <c r="AJ792" s="259"/>
      <c r="AK792" s="259"/>
      <c r="AL792" s="259"/>
      <c r="AM792" s="259"/>
      <c r="AN792" s="259"/>
      <c r="AO792" s="259"/>
      <c r="AP792" s="259"/>
      <c r="AQ792" s="259"/>
      <c r="AR792" s="259"/>
      <c r="AS792" s="259"/>
      <c r="AT792" s="259"/>
      <c r="AU792" s="259"/>
      <c r="AV792" s="259"/>
      <c r="AW792" s="259"/>
      <c r="AX792" s="259"/>
      <c r="AY792" s="259"/>
      <c r="AZ792" s="259"/>
      <c r="BA792" s="259"/>
      <c r="BB792" s="259"/>
      <c r="BC792" s="259"/>
      <c r="BD792" s="259"/>
      <c r="BE792" s="259"/>
      <c r="BF792" s="259"/>
      <c r="BG792" s="259"/>
      <c r="BH792" s="259"/>
      <c r="BI792" s="259"/>
      <c r="BJ792" s="259"/>
      <c r="BK792" s="259"/>
      <c r="BL792" s="259"/>
      <c r="BM792" s="259"/>
      <c r="BN792" s="259"/>
      <c r="BO792" s="259"/>
      <c r="BP792" s="259"/>
      <c r="BQ792" s="259"/>
      <c r="BR792" s="259"/>
      <c r="BS792" s="259"/>
      <c r="BT792" s="259"/>
      <c r="BU792" s="259"/>
      <c r="BV792" s="259"/>
      <c r="BW792" s="259"/>
      <c r="BX792" s="259"/>
      <c r="BY792" s="259"/>
      <c r="BZ792" s="259"/>
      <c r="CA792" s="259"/>
      <c r="CB792" s="259"/>
      <c r="CC792" s="259"/>
      <c r="CD792" s="259"/>
      <c r="CE792" s="259"/>
      <c r="CF792" s="259"/>
      <c r="CG792" s="259"/>
      <c r="CH792" s="259"/>
      <c r="CI792" s="259"/>
      <c r="CJ792" s="259"/>
      <c r="CK792" s="259"/>
      <c r="CL792" s="259"/>
      <c r="CM792" s="259"/>
      <c r="CN792" s="259"/>
      <c r="CO792" s="259"/>
      <c r="CP792" s="259"/>
      <c r="CQ792" s="259"/>
      <c r="CR792" s="259"/>
      <c r="CS792" s="259"/>
      <c r="CT792" s="259"/>
      <c r="CU792" s="259"/>
      <c r="CV792" s="259"/>
      <c r="CW792" s="259"/>
      <c r="CX792" s="259"/>
      <c r="CY792" s="259"/>
      <c r="CZ792" s="259"/>
      <c r="DA792" s="259"/>
      <c r="DB792" s="259"/>
      <c r="DC792" s="259"/>
      <c r="DD792" s="259"/>
      <c r="DE792" s="259"/>
      <c r="DF792" s="259"/>
      <c r="DG792" s="259"/>
      <c r="DH792" s="259"/>
      <c r="DI792" s="259"/>
      <c r="DJ792" s="259"/>
      <c r="DK792" s="259"/>
      <c r="DL792" s="259"/>
      <c r="DM792" s="259"/>
      <c r="DN792" s="259"/>
      <c r="DO792" s="259"/>
      <c r="DP792" s="259"/>
      <c r="DQ792" s="259"/>
      <c r="DR792" s="259"/>
      <c r="DS792" s="259"/>
      <c r="DT792" s="259"/>
      <c r="DU792" s="259"/>
      <c r="DV792" s="259"/>
      <c r="DW792" s="259"/>
      <c r="DX792" s="259"/>
      <c r="DY792" s="259"/>
      <c r="DZ792" s="259"/>
      <c r="EA792" s="259"/>
      <c r="EB792" s="259"/>
      <c r="EC792" s="259"/>
      <c r="ED792" s="259"/>
      <c r="EE792" s="259"/>
      <c r="EF792" s="259"/>
      <c r="EG792" s="259"/>
      <c r="EH792" s="259"/>
      <c r="EI792" s="259"/>
      <c r="EJ792" s="259"/>
      <c r="EK792" s="259"/>
      <c r="EL792" s="259"/>
      <c r="EM792" s="259"/>
      <c r="EN792" s="259"/>
      <c r="EO792" s="259"/>
      <c r="EP792" s="259"/>
      <c r="EQ792" s="259"/>
      <c r="ER792" s="259"/>
      <c r="ES792" s="259"/>
      <c r="ET792" s="259"/>
      <c r="EU792" s="259"/>
      <c r="EV792" s="259"/>
      <c r="EW792" s="259"/>
      <c r="EX792" s="259"/>
      <c r="EY792" s="259"/>
      <c r="EZ792" s="259"/>
      <c r="FA792" s="259"/>
      <c r="FB792" s="259"/>
      <c r="FC792" s="259"/>
      <c r="FD792" s="259"/>
      <c r="FE792" s="259"/>
      <c r="FF792" s="259"/>
      <c r="FG792" s="259"/>
      <c r="FH792" s="259"/>
      <c r="FI792" s="259"/>
      <c r="FJ792" s="259"/>
      <c r="FK792" s="259"/>
      <c r="FL792" s="259"/>
      <c r="FM792" s="259"/>
      <c r="FN792" s="259"/>
      <c r="FO792" s="259"/>
      <c r="FP792" s="259"/>
      <c r="FQ792" s="259"/>
      <c r="FR792" s="259"/>
      <c r="FS792" s="259"/>
      <c r="FT792" s="259"/>
      <c r="FU792" s="259"/>
      <c r="FV792" s="259"/>
      <c r="FW792" s="259"/>
      <c r="FX792" s="259"/>
      <c r="FY792" s="259"/>
      <c r="FZ792" s="259"/>
      <c r="GA792" s="259"/>
      <c r="GB792" s="259"/>
      <c r="GC792" s="259"/>
      <c r="GD792" s="259"/>
      <c r="GE792" s="259"/>
      <c r="GF792" s="259"/>
      <c r="GG792" s="259"/>
      <c r="GH792" s="259"/>
      <c r="GI792" s="259"/>
      <c r="GJ792" s="259"/>
      <c r="GK792" s="259"/>
      <c r="GL792" s="259"/>
      <c r="GM792" s="259"/>
      <c r="GN792" s="259"/>
      <c r="GO792" s="259"/>
      <c r="GP792" s="259"/>
      <c r="GQ792" s="259"/>
      <c r="GR792" s="259"/>
      <c r="GS792" s="259"/>
      <c r="GT792" s="259"/>
      <c r="GU792" s="259"/>
      <c r="GV792" s="259"/>
      <c r="GW792" s="259"/>
      <c r="GX792" s="259"/>
      <c r="GY792" s="259"/>
      <c r="GZ792" s="259"/>
      <c r="HA792" s="259"/>
      <c r="HB792" s="259"/>
      <c r="HC792" s="259"/>
      <c r="HD792" s="259"/>
      <c r="HE792" s="259"/>
      <c r="HF792" s="259"/>
      <c r="HG792" s="259"/>
      <c r="HH792" s="259"/>
      <c r="HI792" s="259"/>
      <c r="HJ792" s="259"/>
      <c r="HK792" s="259"/>
      <c r="HL792" s="259"/>
      <c r="HM792" s="259"/>
      <c r="HN792" s="259"/>
      <c r="HO792" s="259"/>
      <c r="HP792" s="259"/>
      <c r="HQ792" s="259"/>
      <c r="HR792" s="259"/>
      <c r="HS792" s="259"/>
      <c r="HT792" s="259"/>
      <c r="HU792" s="259"/>
      <c r="HV792" s="259"/>
      <c r="HW792" s="259"/>
      <c r="HX792" s="259"/>
      <c r="HY792" s="259"/>
      <c r="HZ792" s="259"/>
      <c r="IA792" s="259"/>
      <c r="IB792" s="259"/>
      <c r="IC792" s="259"/>
      <c r="ID792" s="259"/>
      <c r="IE792" s="259"/>
      <c r="IF792" s="259"/>
      <c r="IG792" s="259"/>
      <c r="IH792" s="259"/>
      <c r="II792" s="259"/>
      <c r="IJ792" s="259"/>
      <c r="IK792" s="259"/>
      <c r="IL792" s="259"/>
      <c r="IM792" s="259"/>
      <c r="IN792" s="259"/>
      <c r="IO792" s="259"/>
      <c r="IP792" s="259"/>
      <c r="IQ792" s="259"/>
      <c r="IR792" s="259"/>
      <c r="IS792" s="259"/>
      <c r="IT792" s="259"/>
      <c r="IU792" s="259"/>
      <c r="IV792" s="259"/>
      <c r="IW792" s="259"/>
      <c r="IX792" s="259"/>
      <c r="IY792" s="259"/>
      <c r="IZ792" s="259"/>
      <c r="JA792" s="259"/>
      <c r="JB792" s="259"/>
      <c r="JC792" s="259"/>
      <c r="JD792" s="259"/>
      <c r="JE792" s="259"/>
      <c r="JF792" s="259"/>
      <c r="JG792" s="259"/>
      <c r="JH792" s="259"/>
      <c r="JI792" s="259"/>
      <c r="JJ792" s="259"/>
      <c r="JK792" s="259"/>
      <c r="JL792" s="259"/>
      <c r="JM792" s="259"/>
      <c r="JN792" s="259"/>
      <c r="JO792" s="259"/>
      <c r="JP792" s="259"/>
      <c r="JQ792" s="259"/>
      <c r="JR792" s="259"/>
      <c r="JS792" s="259"/>
      <c r="JT792" s="259"/>
      <c r="JU792" s="259"/>
      <c r="JV792" s="259"/>
      <c r="JW792" s="259"/>
      <c r="JX792" s="259"/>
      <c r="JY792" s="259"/>
      <c r="JZ792" s="259"/>
      <c r="KA792" s="259"/>
      <c r="KB792" s="259"/>
      <c r="KC792" s="636"/>
      <c r="KD792" s="259"/>
      <c r="KE792" s="259"/>
      <c r="KF792" s="259"/>
      <c r="KG792" s="259"/>
      <c r="KH792" s="259"/>
      <c r="KI792" s="259"/>
    </row>
    <row r="793" spans="1:295" s="149" customFormat="1" hidden="1" x14ac:dyDescent="0.25">
      <c r="A793" s="559"/>
      <c r="B793" s="259"/>
      <c r="C793" s="259"/>
      <c r="D793" s="289"/>
      <c r="E793" s="289"/>
      <c r="F793" s="289"/>
      <c r="G793" s="255"/>
      <c r="H793" s="259"/>
      <c r="I793" s="259"/>
      <c r="J793" s="259"/>
      <c r="K793" s="259"/>
      <c r="L793" s="259"/>
      <c r="M793" s="259"/>
      <c r="N793" s="259"/>
      <c r="O793" s="259"/>
      <c r="P793" s="259"/>
      <c r="Q793" s="259"/>
      <c r="R793" s="259"/>
      <c r="S793" s="259"/>
      <c r="T793" s="259"/>
      <c r="U793" s="259"/>
      <c r="V793" s="259"/>
      <c r="W793" s="259"/>
      <c r="X793" s="259"/>
      <c r="Y793" s="259"/>
      <c r="Z793" s="259"/>
      <c r="AA793" s="259"/>
      <c r="AB793" s="259"/>
      <c r="AC793" s="259"/>
      <c r="AD793" s="259"/>
      <c r="AE793" s="259"/>
      <c r="AF793" s="259"/>
      <c r="AG793" s="259"/>
      <c r="AH793" s="259"/>
      <c r="AI793" s="259"/>
      <c r="AJ793" s="259"/>
      <c r="AK793" s="259"/>
      <c r="AL793" s="259"/>
      <c r="AM793" s="259"/>
      <c r="AN793" s="259"/>
      <c r="AO793" s="259"/>
      <c r="AP793" s="259"/>
      <c r="AQ793" s="259"/>
      <c r="AR793" s="259"/>
      <c r="AS793" s="259"/>
      <c r="AT793" s="259"/>
      <c r="AU793" s="259"/>
      <c r="AV793" s="259"/>
      <c r="AW793" s="259"/>
      <c r="AX793" s="259"/>
      <c r="AY793" s="259"/>
      <c r="AZ793" s="259"/>
      <c r="BA793" s="259"/>
      <c r="BB793" s="259"/>
      <c r="BC793" s="259"/>
      <c r="BD793" s="259"/>
      <c r="BE793" s="259"/>
      <c r="BF793" s="259"/>
      <c r="BG793" s="259"/>
      <c r="BH793" s="259"/>
      <c r="BI793" s="259"/>
      <c r="BJ793" s="259"/>
      <c r="BK793" s="259"/>
      <c r="BL793" s="259"/>
      <c r="BM793" s="259"/>
      <c r="BN793" s="259"/>
      <c r="BO793" s="259"/>
      <c r="BP793" s="259"/>
      <c r="BQ793" s="259"/>
      <c r="BR793" s="259"/>
      <c r="BS793" s="259"/>
      <c r="BT793" s="259"/>
      <c r="BU793" s="259"/>
      <c r="BV793" s="259"/>
      <c r="BW793" s="259"/>
      <c r="BX793" s="259"/>
      <c r="BY793" s="259"/>
      <c r="BZ793" s="259"/>
      <c r="CA793" s="259"/>
      <c r="CB793" s="259"/>
      <c r="CC793" s="259"/>
      <c r="CD793" s="259"/>
      <c r="CE793" s="259"/>
      <c r="CF793" s="259"/>
      <c r="CG793" s="259"/>
      <c r="CH793" s="259"/>
      <c r="CI793" s="259"/>
      <c r="CJ793" s="259"/>
      <c r="CK793" s="259"/>
      <c r="CL793" s="259"/>
      <c r="CM793" s="259"/>
      <c r="CN793" s="259"/>
      <c r="CO793" s="259"/>
      <c r="CP793" s="259"/>
      <c r="CQ793" s="259"/>
      <c r="CR793" s="259"/>
      <c r="CS793" s="259"/>
      <c r="CT793" s="259"/>
      <c r="CU793" s="259"/>
      <c r="CV793" s="259"/>
      <c r="CW793" s="259"/>
      <c r="CX793" s="259"/>
      <c r="CY793" s="259"/>
      <c r="CZ793" s="259"/>
      <c r="DA793" s="259"/>
      <c r="DB793" s="259"/>
      <c r="DC793" s="259"/>
      <c r="DD793" s="259"/>
      <c r="DE793" s="259"/>
      <c r="DF793" s="259"/>
      <c r="DG793" s="259"/>
      <c r="DH793" s="259"/>
      <c r="DI793" s="259"/>
      <c r="DJ793" s="259"/>
      <c r="DK793" s="259"/>
      <c r="DL793" s="259"/>
      <c r="DM793" s="259"/>
      <c r="DN793" s="259"/>
      <c r="DO793" s="259"/>
      <c r="DP793" s="259"/>
      <c r="DQ793" s="259"/>
      <c r="DR793" s="259"/>
      <c r="DS793" s="259"/>
      <c r="DT793" s="259"/>
      <c r="DU793" s="259"/>
      <c r="DV793" s="259"/>
      <c r="DW793" s="259"/>
      <c r="DX793" s="259"/>
      <c r="DY793" s="259"/>
      <c r="DZ793" s="259"/>
      <c r="EA793" s="259"/>
      <c r="EB793" s="259"/>
      <c r="EC793" s="259"/>
      <c r="ED793" s="259"/>
      <c r="EE793" s="259"/>
      <c r="EF793" s="259"/>
      <c r="EG793" s="259"/>
      <c r="EH793" s="259"/>
      <c r="EI793" s="259"/>
      <c r="EJ793" s="259"/>
      <c r="EK793" s="259"/>
      <c r="EL793" s="259"/>
      <c r="EM793" s="259"/>
      <c r="EN793" s="259"/>
      <c r="EO793" s="259"/>
      <c r="EP793" s="259"/>
      <c r="EQ793" s="259"/>
      <c r="ER793" s="259"/>
      <c r="ES793" s="259"/>
      <c r="ET793" s="259"/>
      <c r="EU793" s="259"/>
      <c r="EV793" s="259"/>
      <c r="EW793" s="259"/>
      <c r="EX793" s="259"/>
      <c r="EY793" s="259"/>
      <c r="EZ793" s="259"/>
      <c r="FA793" s="259"/>
      <c r="FB793" s="259"/>
      <c r="FC793" s="259"/>
      <c r="FD793" s="259"/>
      <c r="FE793" s="259"/>
      <c r="FF793" s="259"/>
      <c r="FG793" s="259"/>
      <c r="FH793" s="259"/>
      <c r="FI793" s="259"/>
      <c r="FJ793" s="259"/>
      <c r="FK793" s="259"/>
      <c r="FL793" s="259"/>
      <c r="FM793" s="259"/>
      <c r="FN793" s="259"/>
      <c r="FO793" s="259"/>
      <c r="FP793" s="259"/>
      <c r="FQ793" s="259"/>
      <c r="FR793" s="259"/>
      <c r="FS793" s="259"/>
      <c r="FT793" s="259"/>
      <c r="FU793" s="259"/>
      <c r="FV793" s="259"/>
      <c r="FW793" s="259"/>
      <c r="FX793" s="259"/>
      <c r="FY793" s="259"/>
      <c r="FZ793" s="259"/>
      <c r="GA793" s="259"/>
      <c r="GB793" s="259"/>
      <c r="GC793" s="259"/>
      <c r="GD793" s="259"/>
      <c r="GE793" s="259"/>
      <c r="GF793" s="259"/>
      <c r="GG793" s="259"/>
      <c r="GH793" s="259"/>
      <c r="GI793" s="259"/>
      <c r="GJ793" s="259"/>
      <c r="GK793" s="259"/>
      <c r="GL793" s="259"/>
      <c r="GM793" s="259"/>
      <c r="GN793" s="259"/>
      <c r="GO793" s="259"/>
      <c r="GP793" s="259"/>
      <c r="GQ793" s="259"/>
      <c r="GR793" s="259"/>
      <c r="GS793" s="259"/>
      <c r="GT793" s="259"/>
      <c r="GU793" s="259"/>
      <c r="GV793" s="259"/>
      <c r="GW793" s="259"/>
      <c r="GX793" s="259"/>
      <c r="GY793" s="259"/>
      <c r="GZ793" s="259"/>
      <c r="HA793" s="259"/>
      <c r="HB793" s="259"/>
      <c r="HC793" s="259"/>
      <c r="HD793" s="259"/>
      <c r="HE793" s="259"/>
      <c r="HF793" s="259"/>
      <c r="HG793" s="259"/>
      <c r="HH793" s="259"/>
      <c r="HI793" s="259"/>
      <c r="HJ793" s="259"/>
      <c r="HK793" s="259"/>
      <c r="HL793" s="259"/>
      <c r="HM793" s="259"/>
      <c r="HN793" s="259"/>
      <c r="HO793" s="259"/>
      <c r="HP793" s="259"/>
      <c r="HQ793" s="259"/>
      <c r="HR793" s="259"/>
      <c r="HS793" s="259"/>
      <c r="HT793" s="259"/>
      <c r="HU793" s="259"/>
      <c r="HV793" s="259"/>
      <c r="HW793" s="259"/>
      <c r="HX793" s="259"/>
      <c r="HY793" s="259"/>
      <c r="HZ793" s="259"/>
      <c r="IA793" s="259"/>
      <c r="IB793" s="259"/>
      <c r="IC793" s="259"/>
      <c r="ID793" s="259"/>
      <c r="IE793" s="259"/>
      <c r="IF793" s="259"/>
      <c r="IG793" s="259"/>
      <c r="IH793" s="259"/>
      <c r="II793" s="259"/>
      <c r="IJ793" s="259"/>
      <c r="IK793" s="259"/>
      <c r="IL793" s="259"/>
      <c r="IM793" s="259"/>
      <c r="IN793" s="259"/>
      <c r="IO793" s="259"/>
      <c r="IP793" s="259"/>
      <c r="IQ793" s="259"/>
      <c r="IR793" s="259"/>
      <c r="IS793" s="259"/>
      <c r="IT793" s="259"/>
      <c r="IU793" s="259"/>
      <c r="IV793" s="259"/>
      <c r="IW793" s="259"/>
      <c r="IX793" s="259"/>
      <c r="IY793" s="259"/>
      <c r="IZ793" s="259"/>
      <c r="JA793" s="259"/>
      <c r="JB793" s="259"/>
      <c r="JC793" s="259"/>
      <c r="JD793" s="259"/>
      <c r="JE793" s="259"/>
      <c r="JF793" s="259"/>
      <c r="JG793" s="259"/>
      <c r="JH793" s="259"/>
      <c r="JI793" s="259"/>
      <c r="JJ793" s="259"/>
      <c r="JK793" s="259"/>
      <c r="JL793" s="259"/>
      <c r="JM793" s="259"/>
      <c r="JN793" s="259"/>
      <c r="JO793" s="259"/>
      <c r="JP793" s="259"/>
      <c r="JQ793" s="259"/>
      <c r="JR793" s="259"/>
      <c r="JS793" s="259"/>
      <c r="JT793" s="259"/>
      <c r="JU793" s="259"/>
      <c r="JV793" s="259"/>
      <c r="JW793" s="259"/>
      <c r="JX793" s="259"/>
      <c r="JY793" s="259"/>
      <c r="JZ793" s="259"/>
      <c r="KA793" s="259"/>
      <c r="KB793" s="259"/>
      <c r="KC793" s="636"/>
      <c r="KD793" s="259"/>
      <c r="KE793" s="259"/>
      <c r="KF793" s="259"/>
      <c r="KG793" s="259"/>
      <c r="KH793" s="259"/>
      <c r="KI793" s="259"/>
    </row>
    <row r="794" spans="1:295" s="149" customFormat="1" hidden="1" x14ac:dyDescent="0.25">
      <c r="A794" s="559"/>
      <c r="B794" s="259"/>
      <c r="C794" s="259"/>
      <c r="D794" s="289"/>
      <c r="E794" s="289"/>
      <c r="F794" s="289"/>
      <c r="G794" s="255"/>
      <c r="H794" s="259"/>
      <c r="I794" s="259"/>
      <c r="J794" s="259"/>
      <c r="K794" s="259"/>
      <c r="L794" s="259"/>
      <c r="M794" s="259"/>
      <c r="N794" s="259"/>
      <c r="O794" s="259"/>
      <c r="P794" s="259"/>
      <c r="Q794" s="259"/>
      <c r="R794" s="259"/>
      <c r="S794" s="259"/>
      <c r="T794" s="259"/>
      <c r="U794" s="259"/>
      <c r="V794" s="259"/>
      <c r="W794" s="259"/>
      <c r="X794" s="259"/>
      <c r="Y794" s="259"/>
      <c r="Z794" s="259"/>
      <c r="AA794" s="259"/>
      <c r="AB794" s="259"/>
      <c r="AC794" s="259"/>
      <c r="AD794" s="259"/>
      <c r="AE794" s="259"/>
      <c r="AF794" s="259"/>
      <c r="AG794" s="259"/>
      <c r="AH794" s="259"/>
      <c r="AI794" s="259"/>
      <c r="AJ794" s="259"/>
      <c r="AK794" s="259"/>
      <c r="AL794" s="259"/>
      <c r="AM794" s="259"/>
      <c r="AN794" s="259"/>
      <c r="AO794" s="259"/>
      <c r="AP794" s="259"/>
      <c r="AQ794" s="259"/>
      <c r="AR794" s="259"/>
      <c r="AS794" s="259"/>
      <c r="AT794" s="259"/>
      <c r="AU794" s="259"/>
      <c r="AV794" s="259"/>
      <c r="AW794" s="259"/>
      <c r="AX794" s="259"/>
      <c r="AY794" s="259"/>
      <c r="AZ794" s="259"/>
      <c r="BA794" s="259"/>
      <c r="BB794" s="259"/>
      <c r="BC794" s="259"/>
      <c r="BD794" s="259"/>
      <c r="BE794" s="259"/>
      <c r="BF794" s="259"/>
      <c r="BG794" s="259"/>
      <c r="BH794" s="259"/>
      <c r="BI794" s="259"/>
      <c r="BJ794" s="259"/>
      <c r="BK794" s="259"/>
      <c r="BL794" s="259"/>
      <c r="BM794" s="259"/>
      <c r="BN794" s="259"/>
      <c r="BO794" s="259"/>
      <c r="BP794" s="259"/>
      <c r="BQ794" s="259"/>
      <c r="BR794" s="259"/>
      <c r="BS794" s="259"/>
      <c r="BT794" s="259"/>
      <c r="BU794" s="259"/>
      <c r="BV794" s="259"/>
      <c r="BW794" s="259"/>
      <c r="BX794" s="259"/>
      <c r="BY794" s="259"/>
      <c r="BZ794" s="259"/>
      <c r="CA794" s="259"/>
      <c r="CB794" s="259"/>
      <c r="CC794" s="259"/>
      <c r="CD794" s="259"/>
      <c r="CE794" s="259"/>
      <c r="CF794" s="259"/>
      <c r="CG794" s="259"/>
      <c r="CH794" s="259"/>
      <c r="CI794" s="259"/>
      <c r="CJ794" s="259"/>
      <c r="CK794" s="259"/>
      <c r="CL794" s="259"/>
      <c r="CM794" s="259"/>
      <c r="CN794" s="259"/>
      <c r="CO794" s="259"/>
      <c r="CP794" s="259"/>
      <c r="CQ794" s="259"/>
      <c r="CR794" s="259"/>
      <c r="CS794" s="259"/>
      <c r="CT794" s="259"/>
      <c r="CU794" s="259"/>
      <c r="CV794" s="259"/>
      <c r="CW794" s="259"/>
      <c r="CX794" s="259"/>
      <c r="CY794" s="259"/>
      <c r="CZ794" s="259"/>
      <c r="DA794" s="259"/>
      <c r="DB794" s="259"/>
      <c r="DC794" s="259"/>
      <c r="DD794" s="259"/>
      <c r="DE794" s="259"/>
      <c r="DF794" s="259"/>
      <c r="DG794" s="259"/>
      <c r="DH794" s="259"/>
      <c r="DI794" s="259"/>
      <c r="DJ794" s="259"/>
      <c r="DK794" s="259"/>
      <c r="DL794" s="259"/>
      <c r="DM794" s="259"/>
      <c r="DN794" s="259"/>
      <c r="DO794" s="259"/>
      <c r="DP794" s="259"/>
      <c r="DQ794" s="259"/>
      <c r="DR794" s="259"/>
      <c r="DS794" s="259"/>
      <c r="DT794" s="259"/>
      <c r="DU794" s="259"/>
      <c r="DV794" s="259"/>
      <c r="DW794" s="259"/>
      <c r="DX794" s="259"/>
      <c r="DY794" s="259"/>
      <c r="DZ794" s="259"/>
      <c r="EA794" s="259"/>
      <c r="EB794" s="259"/>
      <c r="EC794" s="259"/>
      <c r="ED794" s="259"/>
      <c r="EE794" s="259"/>
      <c r="EF794" s="259"/>
      <c r="EG794" s="259"/>
      <c r="EH794" s="259"/>
      <c r="EI794" s="259"/>
      <c r="EJ794" s="259"/>
      <c r="EK794" s="259"/>
      <c r="EL794" s="259"/>
      <c r="EM794" s="259"/>
      <c r="EN794" s="259"/>
      <c r="EO794" s="259"/>
      <c r="EP794" s="259"/>
      <c r="EQ794" s="259"/>
      <c r="ER794" s="259"/>
      <c r="ES794" s="259"/>
      <c r="ET794" s="259"/>
      <c r="EU794" s="259"/>
      <c r="EV794" s="259"/>
      <c r="EW794" s="259"/>
      <c r="EX794" s="259"/>
      <c r="EY794" s="259"/>
      <c r="EZ794" s="259"/>
      <c r="FA794" s="259"/>
      <c r="FB794" s="259"/>
      <c r="FC794" s="259"/>
      <c r="FD794" s="259"/>
      <c r="FE794" s="259"/>
      <c r="FF794" s="259"/>
      <c r="FG794" s="259"/>
      <c r="FH794" s="259"/>
      <c r="FI794" s="259"/>
      <c r="FJ794" s="259"/>
      <c r="FK794" s="259"/>
      <c r="FL794" s="259"/>
      <c r="FM794" s="259"/>
      <c r="FN794" s="259"/>
      <c r="FO794" s="259"/>
      <c r="FP794" s="259"/>
      <c r="FQ794" s="259"/>
      <c r="FR794" s="259"/>
      <c r="FS794" s="259"/>
      <c r="FT794" s="259"/>
      <c r="FU794" s="259"/>
      <c r="FV794" s="259"/>
      <c r="FW794" s="259"/>
      <c r="FX794" s="259"/>
      <c r="FY794" s="259"/>
      <c r="FZ794" s="259"/>
      <c r="GA794" s="259"/>
      <c r="GB794" s="259"/>
      <c r="GC794" s="259"/>
      <c r="GD794" s="259"/>
      <c r="GE794" s="259"/>
      <c r="GF794" s="259"/>
      <c r="GG794" s="259"/>
      <c r="GH794" s="259"/>
      <c r="GI794" s="259"/>
      <c r="GJ794" s="259"/>
      <c r="GK794" s="259"/>
      <c r="GL794" s="259"/>
      <c r="GM794" s="259"/>
      <c r="GN794" s="259"/>
      <c r="GO794" s="259"/>
      <c r="GP794" s="259"/>
      <c r="GQ794" s="259"/>
      <c r="GR794" s="259"/>
      <c r="GS794" s="259"/>
      <c r="GT794" s="259"/>
      <c r="GU794" s="259"/>
      <c r="GV794" s="259"/>
      <c r="GW794" s="259"/>
      <c r="GX794" s="259"/>
      <c r="GY794" s="259"/>
      <c r="GZ794" s="259"/>
      <c r="HA794" s="259"/>
      <c r="HB794" s="259"/>
      <c r="HC794" s="259"/>
      <c r="HD794" s="259"/>
      <c r="HE794" s="259"/>
      <c r="HF794" s="259"/>
      <c r="HG794" s="259"/>
      <c r="HH794" s="259"/>
      <c r="HI794" s="259"/>
      <c r="HJ794" s="259"/>
      <c r="HK794" s="259"/>
      <c r="HL794" s="259"/>
      <c r="HM794" s="259"/>
      <c r="HN794" s="259"/>
      <c r="HO794" s="259"/>
      <c r="HP794" s="259"/>
      <c r="HQ794" s="259"/>
      <c r="HR794" s="259"/>
      <c r="HS794" s="259"/>
      <c r="HT794" s="259"/>
      <c r="HU794" s="259"/>
      <c r="HV794" s="259"/>
      <c r="HW794" s="259"/>
      <c r="HX794" s="259"/>
      <c r="HY794" s="259"/>
      <c r="HZ794" s="259"/>
      <c r="IA794" s="259"/>
      <c r="IB794" s="259"/>
      <c r="IC794" s="259"/>
      <c r="ID794" s="259"/>
      <c r="IE794" s="259"/>
      <c r="IF794" s="259"/>
      <c r="IG794" s="259"/>
      <c r="IH794" s="259"/>
      <c r="II794" s="259"/>
      <c r="IJ794" s="259"/>
      <c r="IK794" s="259"/>
      <c r="IL794" s="259"/>
      <c r="IM794" s="259"/>
      <c r="IN794" s="259"/>
      <c r="IO794" s="259"/>
      <c r="IP794" s="259"/>
      <c r="IQ794" s="259"/>
      <c r="IR794" s="259"/>
      <c r="IS794" s="259"/>
      <c r="IT794" s="259"/>
      <c r="IU794" s="259"/>
      <c r="IV794" s="259"/>
      <c r="IW794" s="259"/>
      <c r="IX794" s="259"/>
      <c r="IY794" s="259"/>
      <c r="IZ794" s="259"/>
      <c r="JA794" s="259"/>
      <c r="JB794" s="259"/>
      <c r="JC794" s="259"/>
      <c r="JD794" s="259"/>
      <c r="JE794" s="259"/>
      <c r="JF794" s="259"/>
      <c r="JG794" s="259"/>
      <c r="JH794" s="259"/>
      <c r="JI794" s="259"/>
      <c r="JJ794" s="259"/>
      <c r="JK794" s="259"/>
      <c r="JL794" s="259"/>
      <c r="JM794" s="259"/>
      <c r="JN794" s="259"/>
      <c r="JO794" s="259"/>
      <c r="JP794" s="259"/>
      <c r="JQ794" s="259"/>
      <c r="JR794" s="259"/>
      <c r="JS794" s="259"/>
      <c r="JT794" s="259"/>
      <c r="JU794" s="259"/>
      <c r="JV794" s="259"/>
      <c r="JW794" s="259"/>
      <c r="JX794" s="259"/>
      <c r="JY794" s="259"/>
      <c r="JZ794" s="259"/>
      <c r="KA794" s="259"/>
      <c r="KB794" s="259"/>
      <c r="KC794" s="636"/>
      <c r="KD794" s="259"/>
      <c r="KE794" s="259"/>
      <c r="KF794" s="259"/>
      <c r="KG794" s="259"/>
      <c r="KH794" s="259"/>
      <c r="KI794" s="259"/>
    </row>
    <row r="795" spans="1:295" s="149" customFormat="1" hidden="1" x14ac:dyDescent="0.25">
      <c r="A795" s="559"/>
      <c r="B795" s="259"/>
      <c r="C795" s="259"/>
      <c r="D795" s="289"/>
      <c r="E795" s="289"/>
      <c r="F795" s="289"/>
      <c r="G795" s="255"/>
      <c r="H795" s="259"/>
      <c r="I795" s="259"/>
      <c r="J795" s="259"/>
      <c r="K795" s="259"/>
      <c r="L795" s="259"/>
      <c r="M795" s="259"/>
      <c r="N795" s="259"/>
      <c r="O795" s="259"/>
      <c r="P795" s="259"/>
      <c r="Q795" s="259"/>
      <c r="R795" s="259"/>
      <c r="S795" s="259"/>
      <c r="T795" s="259"/>
      <c r="U795" s="259"/>
      <c r="V795" s="259"/>
      <c r="W795" s="259"/>
      <c r="X795" s="259"/>
      <c r="Y795" s="259"/>
      <c r="Z795" s="259"/>
      <c r="AA795" s="259"/>
      <c r="AB795" s="259"/>
      <c r="AC795" s="259"/>
      <c r="AD795" s="259"/>
      <c r="AE795" s="259"/>
      <c r="AF795" s="259"/>
      <c r="AG795" s="259"/>
      <c r="AH795" s="259"/>
      <c r="AI795" s="259"/>
      <c r="AJ795" s="259"/>
      <c r="AK795" s="259"/>
      <c r="AL795" s="259"/>
      <c r="AM795" s="259"/>
      <c r="AN795" s="259"/>
      <c r="AO795" s="259"/>
      <c r="AP795" s="259"/>
      <c r="AQ795" s="259"/>
      <c r="AR795" s="259"/>
      <c r="AS795" s="259"/>
      <c r="AT795" s="259"/>
      <c r="AU795" s="259"/>
      <c r="AV795" s="259"/>
      <c r="AW795" s="259"/>
      <c r="AX795" s="259"/>
      <c r="AY795" s="259"/>
      <c r="AZ795" s="259"/>
      <c r="BA795" s="259"/>
      <c r="BB795" s="259"/>
      <c r="BC795" s="259"/>
      <c r="BD795" s="259"/>
      <c r="BE795" s="259"/>
      <c r="BF795" s="259"/>
      <c r="BG795" s="259"/>
      <c r="BH795" s="259"/>
      <c r="BI795" s="259"/>
      <c r="BJ795" s="259"/>
      <c r="BK795" s="259"/>
      <c r="BL795" s="259"/>
      <c r="BM795" s="259"/>
      <c r="BN795" s="259"/>
      <c r="BO795" s="259"/>
      <c r="BP795" s="259"/>
      <c r="BQ795" s="259"/>
      <c r="BR795" s="259"/>
      <c r="BS795" s="259"/>
      <c r="BT795" s="259"/>
      <c r="BU795" s="259"/>
      <c r="BV795" s="259"/>
      <c r="BW795" s="259"/>
      <c r="BX795" s="259"/>
      <c r="BY795" s="259"/>
      <c r="BZ795" s="259"/>
      <c r="CA795" s="259"/>
      <c r="CB795" s="259"/>
      <c r="CC795" s="259"/>
      <c r="CD795" s="259"/>
      <c r="CE795" s="259"/>
      <c r="CF795" s="259"/>
      <c r="CG795" s="259"/>
      <c r="CH795" s="259"/>
      <c r="CI795" s="259"/>
      <c r="CJ795" s="259"/>
      <c r="CK795" s="259"/>
      <c r="CL795" s="259"/>
      <c r="CM795" s="259"/>
      <c r="CN795" s="259"/>
      <c r="CO795" s="259"/>
      <c r="CP795" s="259"/>
      <c r="CQ795" s="259"/>
      <c r="CR795" s="259"/>
      <c r="CS795" s="259"/>
      <c r="CT795" s="259"/>
      <c r="CU795" s="259"/>
      <c r="CV795" s="259"/>
      <c r="CW795" s="259"/>
      <c r="CX795" s="259"/>
      <c r="CY795" s="259"/>
      <c r="CZ795" s="259"/>
      <c r="DA795" s="259"/>
      <c r="DB795" s="259"/>
      <c r="DC795" s="259"/>
      <c r="DD795" s="259"/>
      <c r="DE795" s="259"/>
      <c r="DF795" s="259"/>
      <c r="DG795" s="259"/>
      <c r="DH795" s="259"/>
      <c r="DI795" s="259"/>
      <c r="DJ795" s="259"/>
      <c r="DK795" s="259"/>
      <c r="DL795" s="259"/>
      <c r="DM795" s="259"/>
      <c r="DN795" s="259"/>
      <c r="DO795" s="259"/>
      <c r="DP795" s="259"/>
      <c r="DQ795" s="259"/>
      <c r="DR795" s="259"/>
      <c r="DS795" s="259"/>
      <c r="DT795" s="259"/>
      <c r="DU795" s="259"/>
      <c r="DV795" s="259"/>
      <c r="DW795" s="259"/>
      <c r="DX795" s="259"/>
      <c r="DY795" s="259"/>
      <c r="DZ795" s="259"/>
      <c r="EA795" s="259"/>
      <c r="EB795" s="259"/>
      <c r="EC795" s="259"/>
      <c r="ED795" s="259"/>
      <c r="EE795" s="259"/>
      <c r="EF795" s="259"/>
      <c r="EG795" s="259"/>
      <c r="EH795" s="259"/>
      <c r="EI795" s="259"/>
      <c r="EJ795" s="259"/>
      <c r="EK795" s="259"/>
      <c r="EL795" s="259"/>
      <c r="EM795" s="259"/>
      <c r="EN795" s="259"/>
      <c r="EO795" s="259"/>
      <c r="EP795" s="259"/>
      <c r="EQ795" s="259"/>
      <c r="ER795" s="259"/>
      <c r="ES795" s="259"/>
      <c r="ET795" s="259"/>
      <c r="EU795" s="259"/>
      <c r="EV795" s="259"/>
      <c r="EW795" s="259"/>
      <c r="EX795" s="259"/>
      <c r="EY795" s="259"/>
      <c r="EZ795" s="259"/>
      <c r="FA795" s="259"/>
      <c r="FB795" s="259"/>
      <c r="FC795" s="259"/>
      <c r="FD795" s="259"/>
      <c r="FE795" s="259"/>
      <c r="FF795" s="259"/>
      <c r="FG795" s="259"/>
      <c r="FH795" s="259"/>
      <c r="FI795" s="259"/>
      <c r="FJ795" s="259"/>
      <c r="FK795" s="259"/>
      <c r="FL795" s="259"/>
      <c r="FM795" s="259"/>
      <c r="FN795" s="259"/>
      <c r="FO795" s="259"/>
      <c r="FP795" s="259"/>
      <c r="FQ795" s="259"/>
      <c r="FR795" s="259"/>
      <c r="FS795" s="259"/>
      <c r="FT795" s="259"/>
      <c r="FU795" s="259"/>
      <c r="FV795" s="259"/>
      <c r="FW795" s="259"/>
      <c r="FX795" s="259"/>
      <c r="FY795" s="259"/>
      <c r="FZ795" s="259"/>
      <c r="GA795" s="259"/>
      <c r="GB795" s="259"/>
      <c r="GC795" s="259"/>
      <c r="GD795" s="259"/>
      <c r="GE795" s="259"/>
      <c r="GF795" s="259"/>
      <c r="GG795" s="259"/>
      <c r="GH795" s="259"/>
      <c r="GI795" s="259"/>
      <c r="GJ795" s="259"/>
      <c r="GK795" s="259"/>
      <c r="GL795" s="259"/>
      <c r="GM795" s="259"/>
      <c r="GN795" s="259"/>
      <c r="GO795" s="259"/>
      <c r="GP795" s="259"/>
      <c r="GQ795" s="259"/>
      <c r="GR795" s="259"/>
      <c r="GS795" s="259"/>
      <c r="GT795" s="259"/>
      <c r="GU795" s="259"/>
      <c r="GV795" s="259"/>
      <c r="GW795" s="259"/>
      <c r="GX795" s="259"/>
      <c r="GY795" s="259"/>
      <c r="GZ795" s="259"/>
      <c r="HA795" s="259"/>
      <c r="HB795" s="259"/>
      <c r="HC795" s="259"/>
      <c r="HD795" s="259"/>
      <c r="HE795" s="259"/>
      <c r="HF795" s="259"/>
      <c r="HG795" s="259"/>
      <c r="HH795" s="259"/>
      <c r="HI795" s="259"/>
      <c r="HJ795" s="259"/>
      <c r="HK795" s="259"/>
      <c r="HL795" s="259"/>
      <c r="HM795" s="259"/>
      <c r="HN795" s="259"/>
      <c r="HO795" s="259"/>
      <c r="HP795" s="259"/>
      <c r="HQ795" s="259"/>
      <c r="HR795" s="259"/>
      <c r="HS795" s="259"/>
      <c r="HT795" s="259"/>
      <c r="HU795" s="259"/>
      <c r="HV795" s="259"/>
      <c r="HW795" s="259"/>
      <c r="HX795" s="259"/>
      <c r="HY795" s="259"/>
      <c r="HZ795" s="259"/>
      <c r="IA795" s="259"/>
      <c r="IB795" s="259"/>
      <c r="IC795" s="259"/>
      <c r="ID795" s="259"/>
      <c r="IE795" s="259"/>
      <c r="IF795" s="259"/>
      <c r="IG795" s="259"/>
      <c r="IH795" s="259"/>
      <c r="II795" s="259"/>
      <c r="IJ795" s="259"/>
      <c r="IK795" s="259"/>
      <c r="IL795" s="259"/>
      <c r="IM795" s="259"/>
      <c r="IN795" s="259"/>
      <c r="IO795" s="259"/>
      <c r="IP795" s="259"/>
      <c r="IQ795" s="259"/>
      <c r="IR795" s="259"/>
      <c r="IS795" s="259"/>
      <c r="IT795" s="259"/>
      <c r="IU795" s="259"/>
      <c r="IV795" s="259"/>
      <c r="IW795" s="259"/>
      <c r="IX795" s="259"/>
      <c r="IY795" s="259"/>
      <c r="IZ795" s="259"/>
      <c r="JA795" s="259"/>
      <c r="JB795" s="259"/>
      <c r="JC795" s="259"/>
      <c r="JD795" s="259"/>
      <c r="JE795" s="259"/>
      <c r="JF795" s="259"/>
      <c r="JG795" s="259"/>
      <c r="JH795" s="259"/>
      <c r="JI795" s="259"/>
      <c r="JJ795" s="259"/>
      <c r="JK795" s="259"/>
      <c r="JL795" s="259"/>
      <c r="JM795" s="259"/>
      <c r="JN795" s="259"/>
      <c r="JO795" s="259"/>
      <c r="JP795" s="259"/>
      <c r="JQ795" s="259"/>
      <c r="JR795" s="259"/>
      <c r="JS795" s="259"/>
      <c r="JT795" s="259"/>
      <c r="JU795" s="259"/>
      <c r="JV795" s="259"/>
      <c r="JW795" s="259"/>
      <c r="JX795" s="259"/>
      <c r="JY795" s="259"/>
      <c r="JZ795" s="259"/>
      <c r="KA795" s="259"/>
      <c r="KB795" s="259"/>
      <c r="KC795" s="636"/>
      <c r="KD795" s="259"/>
      <c r="KE795" s="259"/>
      <c r="KF795" s="259"/>
      <c r="KG795" s="259"/>
      <c r="KH795" s="259"/>
      <c r="KI795" s="259"/>
    </row>
    <row r="796" spans="1:295" s="149" customFormat="1" hidden="1" x14ac:dyDescent="0.25">
      <c r="A796" s="559"/>
      <c r="B796" s="259"/>
      <c r="C796" s="259"/>
      <c r="D796" s="289"/>
      <c r="E796" s="289"/>
      <c r="F796" s="289"/>
      <c r="G796" s="255"/>
      <c r="H796" s="259"/>
      <c r="I796" s="259"/>
      <c r="J796" s="259"/>
      <c r="K796" s="259"/>
      <c r="L796" s="259"/>
      <c r="M796" s="259"/>
      <c r="N796" s="259"/>
      <c r="O796" s="259"/>
      <c r="P796" s="259"/>
      <c r="Q796" s="259"/>
      <c r="R796" s="259"/>
      <c r="S796" s="259"/>
      <c r="T796" s="259"/>
      <c r="U796" s="259"/>
      <c r="V796" s="259"/>
      <c r="W796" s="259"/>
      <c r="X796" s="259"/>
      <c r="Y796" s="259"/>
      <c r="Z796" s="259"/>
      <c r="AA796" s="259"/>
      <c r="AB796" s="259"/>
      <c r="AC796" s="259"/>
      <c r="AD796" s="259"/>
      <c r="AE796" s="259"/>
      <c r="AF796" s="259"/>
      <c r="AG796" s="259"/>
      <c r="AH796" s="259"/>
      <c r="AI796" s="259"/>
      <c r="AJ796" s="259"/>
      <c r="AK796" s="259"/>
      <c r="AL796" s="259"/>
      <c r="AM796" s="259"/>
      <c r="AN796" s="259"/>
      <c r="AO796" s="259"/>
      <c r="AP796" s="259"/>
      <c r="AQ796" s="259"/>
      <c r="AR796" s="259"/>
      <c r="AS796" s="259"/>
      <c r="AT796" s="259"/>
      <c r="AU796" s="259"/>
      <c r="AV796" s="259"/>
      <c r="AW796" s="259"/>
      <c r="AX796" s="259"/>
      <c r="AY796" s="259"/>
      <c r="AZ796" s="259"/>
      <c r="BA796" s="259"/>
      <c r="BB796" s="259"/>
      <c r="BC796" s="259"/>
      <c r="BD796" s="259"/>
      <c r="BE796" s="259"/>
      <c r="BF796" s="259"/>
      <c r="BG796" s="259"/>
      <c r="BH796" s="259"/>
      <c r="BI796" s="259"/>
      <c r="BJ796" s="259"/>
      <c r="BK796" s="259"/>
      <c r="BL796" s="259"/>
      <c r="BM796" s="259"/>
      <c r="BN796" s="259"/>
      <c r="BO796" s="259"/>
      <c r="BP796" s="259"/>
      <c r="BQ796" s="259"/>
      <c r="BR796" s="259"/>
      <c r="BS796" s="259"/>
      <c r="BT796" s="259"/>
      <c r="BU796" s="259"/>
      <c r="BV796" s="259"/>
      <c r="BW796" s="259"/>
      <c r="BX796" s="259"/>
      <c r="BY796" s="259"/>
      <c r="BZ796" s="259"/>
      <c r="CA796" s="259"/>
      <c r="CB796" s="259"/>
      <c r="CC796" s="259"/>
      <c r="CD796" s="259"/>
      <c r="CE796" s="259"/>
      <c r="CF796" s="259"/>
      <c r="CG796" s="259"/>
      <c r="CH796" s="259"/>
      <c r="CI796" s="259"/>
      <c r="CJ796" s="259"/>
      <c r="CK796" s="259"/>
      <c r="CL796" s="259"/>
      <c r="CM796" s="259"/>
      <c r="CN796" s="259"/>
      <c r="CO796" s="259"/>
      <c r="CP796" s="259"/>
      <c r="CQ796" s="259"/>
      <c r="CR796" s="259"/>
      <c r="CS796" s="259"/>
      <c r="CT796" s="259"/>
      <c r="CU796" s="259"/>
      <c r="CV796" s="259"/>
      <c r="CW796" s="259"/>
      <c r="CX796" s="259"/>
      <c r="CY796" s="259"/>
      <c r="CZ796" s="259"/>
      <c r="DA796" s="259"/>
      <c r="DB796" s="259"/>
      <c r="DC796" s="259"/>
      <c r="DD796" s="259"/>
      <c r="DE796" s="259"/>
      <c r="DF796" s="259"/>
      <c r="DG796" s="259"/>
      <c r="DH796" s="259"/>
      <c r="DI796" s="259"/>
      <c r="DJ796" s="259"/>
      <c r="DK796" s="259"/>
      <c r="DL796" s="259"/>
      <c r="DM796" s="259"/>
      <c r="DN796" s="259"/>
      <c r="DO796" s="259"/>
      <c r="DP796" s="259"/>
      <c r="DQ796" s="259"/>
      <c r="DR796" s="259"/>
      <c r="DS796" s="259"/>
      <c r="DT796" s="259"/>
      <c r="DU796" s="259"/>
      <c r="DV796" s="259"/>
      <c r="DW796" s="259"/>
      <c r="DX796" s="259"/>
      <c r="DY796" s="259"/>
      <c r="DZ796" s="259"/>
      <c r="EA796" s="259"/>
      <c r="EB796" s="259"/>
      <c r="EC796" s="259"/>
      <c r="ED796" s="259"/>
      <c r="EE796" s="259"/>
      <c r="EF796" s="259"/>
      <c r="EG796" s="259"/>
      <c r="EH796" s="259"/>
      <c r="EI796" s="259"/>
      <c r="EJ796" s="259"/>
      <c r="EK796" s="259"/>
      <c r="EL796" s="259"/>
      <c r="EM796" s="259"/>
      <c r="EN796" s="259"/>
      <c r="EO796" s="259"/>
      <c r="EP796" s="259"/>
      <c r="EQ796" s="259"/>
      <c r="ER796" s="259"/>
      <c r="ES796" s="259"/>
      <c r="ET796" s="259"/>
      <c r="EU796" s="259"/>
      <c r="EV796" s="259"/>
      <c r="EW796" s="259"/>
      <c r="EX796" s="259"/>
      <c r="EY796" s="259"/>
      <c r="EZ796" s="259"/>
      <c r="FA796" s="259"/>
      <c r="FB796" s="259"/>
      <c r="FC796" s="259"/>
      <c r="FD796" s="259"/>
      <c r="FE796" s="259"/>
      <c r="FF796" s="259"/>
      <c r="FG796" s="259"/>
      <c r="FH796" s="259"/>
      <c r="FI796" s="259"/>
      <c r="FJ796" s="259"/>
      <c r="FK796" s="259"/>
      <c r="FL796" s="259"/>
      <c r="FM796" s="259"/>
      <c r="FN796" s="259"/>
      <c r="FO796" s="259"/>
      <c r="FP796" s="259"/>
      <c r="FQ796" s="259"/>
      <c r="FR796" s="259"/>
      <c r="FS796" s="259"/>
      <c r="FT796" s="259"/>
      <c r="FU796" s="259"/>
      <c r="FV796" s="259"/>
      <c r="FW796" s="259"/>
      <c r="FX796" s="259"/>
      <c r="FY796" s="259"/>
      <c r="FZ796" s="259"/>
      <c r="GA796" s="259"/>
      <c r="GB796" s="259"/>
      <c r="GC796" s="259"/>
      <c r="GD796" s="259"/>
      <c r="GE796" s="259"/>
      <c r="GF796" s="259"/>
      <c r="GG796" s="259"/>
      <c r="GH796" s="259"/>
      <c r="GI796" s="259"/>
      <c r="GJ796" s="259"/>
      <c r="GK796" s="259"/>
      <c r="GL796" s="259"/>
      <c r="GM796" s="259"/>
      <c r="GN796" s="259"/>
      <c r="GO796" s="259"/>
      <c r="GP796" s="259"/>
      <c r="GQ796" s="259"/>
      <c r="GR796" s="259"/>
      <c r="GS796" s="259"/>
      <c r="GT796" s="259"/>
      <c r="GU796" s="259"/>
      <c r="GV796" s="259"/>
      <c r="GW796" s="259"/>
      <c r="GX796" s="259"/>
      <c r="GY796" s="259"/>
      <c r="GZ796" s="259"/>
      <c r="HA796" s="259"/>
      <c r="HB796" s="259"/>
      <c r="HC796" s="259"/>
      <c r="HD796" s="259"/>
      <c r="HE796" s="259"/>
      <c r="HF796" s="259"/>
      <c r="HG796" s="259"/>
      <c r="HH796" s="259"/>
      <c r="HI796" s="259"/>
      <c r="HJ796" s="259"/>
      <c r="HK796" s="259"/>
      <c r="HL796" s="259"/>
      <c r="HM796" s="259"/>
      <c r="HN796" s="259"/>
      <c r="HO796" s="259"/>
      <c r="HP796" s="259"/>
      <c r="HQ796" s="259"/>
      <c r="HR796" s="259"/>
      <c r="HS796" s="259"/>
      <c r="HT796" s="259"/>
      <c r="HU796" s="259"/>
      <c r="HV796" s="259"/>
      <c r="HW796" s="259"/>
      <c r="HX796" s="259"/>
      <c r="HY796" s="259"/>
      <c r="HZ796" s="259"/>
      <c r="IA796" s="259"/>
      <c r="IB796" s="259"/>
      <c r="IC796" s="259"/>
      <c r="ID796" s="259"/>
      <c r="IE796" s="259"/>
      <c r="IF796" s="259"/>
      <c r="IG796" s="259"/>
      <c r="IH796" s="259"/>
      <c r="II796" s="259"/>
      <c r="IJ796" s="259"/>
      <c r="IK796" s="259"/>
      <c r="IL796" s="259"/>
      <c r="IM796" s="259"/>
      <c r="IN796" s="259"/>
      <c r="IO796" s="259"/>
      <c r="IP796" s="259"/>
      <c r="IQ796" s="259"/>
      <c r="IR796" s="259"/>
      <c r="IS796" s="259"/>
      <c r="IT796" s="259"/>
      <c r="IU796" s="259"/>
      <c r="IV796" s="259"/>
      <c r="IW796" s="259"/>
      <c r="IX796" s="259"/>
      <c r="IY796" s="259"/>
      <c r="IZ796" s="259"/>
      <c r="JA796" s="259"/>
      <c r="JB796" s="259"/>
      <c r="JC796" s="259"/>
      <c r="JD796" s="259"/>
      <c r="JE796" s="259"/>
      <c r="JF796" s="259"/>
      <c r="JG796" s="259"/>
      <c r="JH796" s="259"/>
      <c r="JI796" s="259"/>
      <c r="JJ796" s="259"/>
      <c r="JK796" s="259"/>
      <c r="JL796" s="259"/>
      <c r="JM796" s="259"/>
      <c r="JN796" s="259"/>
      <c r="JO796" s="259"/>
      <c r="JP796" s="259"/>
      <c r="JQ796" s="259"/>
      <c r="JR796" s="259"/>
      <c r="JS796" s="259"/>
      <c r="JT796" s="259"/>
      <c r="JU796" s="259"/>
      <c r="JV796" s="259"/>
      <c r="JW796" s="259"/>
      <c r="JX796" s="259"/>
      <c r="JY796" s="259"/>
      <c r="JZ796" s="259"/>
      <c r="KA796" s="259"/>
      <c r="KB796" s="259"/>
      <c r="KC796" s="636"/>
      <c r="KD796" s="259"/>
      <c r="KE796" s="259"/>
      <c r="KF796" s="259"/>
      <c r="KG796" s="259"/>
      <c r="KH796" s="259"/>
      <c r="KI796" s="259"/>
    </row>
    <row r="797" spans="1:295" s="149" customFormat="1" hidden="1" x14ac:dyDescent="0.25">
      <c r="A797" s="559"/>
      <c r="B797" s="259"/>
      <c r="C797" s="259"/>
      <c r="D797" s="289"/>
      <c r="E797" s="289"/>
      <c r="F797" s="289"/>
      <c r="G797" s="255"/>
      <c r="H797" s="259"/>
      <c r="I797" s="259"/>
      <c r="J797" s="259"/>
      <c r="K797" s="259"/>
      <c r="L797" s="259"/>
      <c r="M797" s="259"/>
      <c r="N797" s="259"/>
      <c r="O797" s="259"/>
      <c r="P797" s="259"/>
      <c r="Q797" s="259"/>
      <c r="R797" s="259"/>
      <c r="S797" s="259"/>
      <c r="T797" s="259"/>
      <c r="U797" s="259"/>
      <c r="V797" s="259"/>
      <c r="W797" s="259"/>
      <c r="X797" s="259"/>
      <c r="Y797" s="259"/>
      <c r="Z797" s="259"/>
      <c r="AA797" s="259"/>
      <c r="AB797" s="259"/>
      <c r="AC797" s="259"/>
      <c r="AD797" s="259"/>
      <c r="AE797" s="259"/>
      <c r="AF797" s="259"/>
      <c r="AG797" s="259"/>
      <c r="AH797" s="259"/>
      <c r="AI797" s="259"/>
      <c r="AJ797" s="259"/>
      <c r="AK797" s="259"/>
      <c r="AL797" s="259"/>
      <c r="AM797" s="259"/>
      <c r="AN797" s="259"/>
      <c r="AO797" s="259"/>
      <c r="AP797" s="259"/>
      <c r="AQ797" s="259"/>
      <c r="AR797" s="259"/>
      <c r="AS797" s="259"/>
      <c r="AT797" s="259"/>
      <c r="AU797" s="259"/>
      <c r="AV797" s="259"/>
      <c r="AW797" s="259"/>
      <c r="AX797" s="259"/>
      <c r="AY797" s="259"/>
      <c r="AZ797" s="259"/>
      <c r="BA797" s="259"/>
      <c r="BB797" s="259"/>
      <c r="BC797" s="259"/>
      <c r="BD797" s="259"/>
      <c r="BE797" s="259"/>
      <c r="BF797" s="259"/>
      <c r="BG797" s="259"/>
      <c r="BH797" s="259"/>
      <c r="BI797" s="259"/>
      <c r="BJ797" s="259"/>
      <c r="BK797" s="259"/>
      <c r="BL797" s="259"/>
      <c r="BM797" s="259"/>
      <c r="BN797" s="259"/>
      <c r="BO797" s="259"/>
      <c r="BP797" s="259"/>
      <c r="BQ797" s="259"/>
      <c r="BR797" s="259"/>
      <c r="BS797" s="259"/>
      <c r="BT797" s="259"/>
      <c r="BU797" s="259"/>
      <c r="BV797" s="259"/>
      <c r="BW797" s="259"/>
      <c r="BX797" s="259"/>
      <c r="BY797" s="259"/>
      <c r="BZ797" s="259"/>
      <c r="CA797" s="259"/>
      <c r="CB797" s="259"/>
      <c r="CC797" s="259"/>
      <c r="CD797" s="259"/>
      <c r="CE797" s="259"/>
      <c r="CF797" s="259"/>
      <c r="CG797" s="259"/>
      <c r="CH797" s="259"/>
      <c r="CI797" s="259"/>
      <c r="CJ797" s="259"/>
      <c r="CK797" s="259"/>
      <c r="CL797" s="259"/>
      <c r="CM797" s="259"/>
      <c r="CN797" s="259"/>
      <c r="CO797" s="259"/>
      <c r="CP797" s="259"/>
      <c r="CQ797" s="259"/>
      <c r="CR797" s="259"/>
      <c r="CS797" s="259"/>
      <c r="CT797" s="259"/>
      <c r="CU797" s="259"/>
      <c r="CV797" s="259"/>
      <c r="CW797" s="259"/>
      <c r="CX797" s="259"/>
      <c r="CY797" s="259"/>
      <c r="CZ797" s="259"/>
      <c r="DA797" s="259"/>
      <c r="DB797" s="259"/>
      <c r="DC797" s="259"/>
      <c r="DD797" s="259"/>
      <c r="DE797" s="259"/>
      <c r="DF797" s="259"/>
      <c r="DG797" s="259"/>
      <c r="DH797" s="259"/>
      <c r="DI797" s="259"/>
      <c r="DJ797" s="259"/>
      <c r="DK797" s="259"/>
      <c r="DL797" s="259"/>
      <c r="DM797" s="259"/>
      <c r="DN797" s="259"/>
      <c r="DO797" s="259"/>
      <c r="DP797" s="259"/>
      <c r="DQ797" s="259"/>
      <c r="DR797" s="259"/>
      <c r="DS797" s="259"/>
      <c r="DT797" s="259"/>
      <c r="DU797" s="259"/>
      <c r="DV797" s="259"/>
      <c r="DW797" s="259"/>
      <c r="DX797" s="259"/>
      <c r="DY797" s="259"/>
      <c r="DZ797" s="259"/>
      <c r="EA797" s="259"/>
      <c r="EB797" s="259"/>
      <c r="EC797" s="259"/>
      <c r="ED797" s="259"/>
      <c r="EE797" s="259"/>
      <c r="EF797" s="259"/>
      <c r="EG797" s="259"/>
      <c r="EH797" s="259"/>
      <c r="EI797" s="259"/>
      <c r="EJ797" s="259"/>
      <c r="EK797" s="259"/>
      <c r="EL797" s="259"/>
      <c r="EM797" s="259"/>
      <c r="EN797" s="259"/>
      <c r="EO797" s="259"/>
      <c r="EP797" s="259"/>
      <c r="EQ797" s="259"/>
      <c r="ER797" s="259"/>
      <c r="ES797" s="259"/>
      <c r="ET797" s="259"/>
      <c r="EU797" s="259"/>
      <c r="EV797" s="259"/>
      <c r="EW797" s="259"/>
      <c r="EX797" s="259"/>
      <c r="EY797" s="259"/>
      <c r="EZ797" s="259"/>
      <c r="FA797" s="259"/>
      <c r="FB797" s="259"/>
      <c r="FC797" s="259"/>
      <c r="FD797" s="259"/>
      <c r="FE797" s="259"/>
      <c r="FF797" s="259"/>
      <c r="FG797" s="259"/>
      <c r="FH797" s="259"/>
      <c r="FI797" s="259"/>
      <c r="FJ797" s="259"/>
      <c r="FK797" s="259"/>
      <c r="FL797" s="259"/>
      <c r="FM797" s="259"/>
      <c r="FN797" s="259"/>
      <c r="FO797" s="259"/>
      <c r="FP797" s="259"/>
      <c r="FQ797" s="259"/>
      <c r="FR797" s="259"/>
      <c r="FS797" s="259"/>
      <c r="FT797" s="259"/>
      <c r="FU797" s="259"/>
      <c r="FV797" s="259"/>
      <c r="FW797" s="259"/>
      <c r="FX797" s="259"/>
      <c r="FY797" s="259"/>
      <c r="FZ797" s="259"/>
      <c r="GA797" s="259"/>
      <c r="GB797" s="259"/>
      <c r="GC797" s="259"/>
      <c r="GD797" s="259"/>
      <c r="GE797" s="259"/>
      <c r="GF797" s="259"/>
      <c r="GG797" s="259"/>
      <c r="GH797" s="259"/>
      <c r="GI797" s="259"/>
      <c r="GJ797" s="259"/>
      <c r="GK797" s="259"/>
      <c r="GL797" s="259"/>
      <c r="GM797" s="259"/>
      <c r="GN797" s="259"/>
      <c r="GO797" s="259"/>
      <c r="GP797" s="259"/>
      <c r="GQ797" s="259"/>
      <c r="GR797" s="259"/>
      <c r="GS797" s="259"/>
      <c r="GT797" s="259"/>
      <c r="GU797" s="259"/>
      <c r="GV797" s="259"/>
      <c r="GW797" s="259"/>
      <c r="GX797" s="259"/>
      <c r="GY797" s="259"/>
      <c r="GZ797" s="259"/>
      <c r="HA797" s="259"/>
      <c r="HB797" s="259"/>
      <c r="HC797" s="259"/>
      <c r="HD797" s="259"/>
      <c r="HE797" s="259"/>
      <c r="HF797" s="259"/>
      <c r="HG797" s="259"/>
      <c r="HH797" s="259"/>
      <c r="HI797" s="259"/>
      <c r="HJ797" s="259"/>
      <c r="HK797" s="259"/>
      <c r="HL797" s="259"/>
      <c r="HM797" s="259"/>
      <c r="HN797" s="259"/>
      <c r="HO797" s="259"/>
      <c r="HP797" s="259"/>
      <c r="HQ797" s="259"/>
      <c r="HR797" s="259"/>
      <c r="HS797" s="259"/>
      <c r="HT797" s="259"/>
      <c r="HU797" s="259"/>
      <c r="HV797" s="259"/>
      <c r="HW797" s="259"/>
      <c r="HX797" s="259"/>
      <c r="HY797" s="259"/>
      <c r="HZ797" s="259"/>
      <c r="IA797" s="259"/>
      <c r="IB797" s="259"/>
      <c r="IC797" s="259"/>
      <c r="ID797" s="259"/>
      <c r="IE797" s="259"/>
      <c r="IF797" s="259"/>
      <c r="IG797" s="259"/>
      <c r="IH797" s="259"/>
      <c r="II797" s="259"/>
      <c r="IJ797" s="259"/>
      <c r="IK797" s="259"/>
      <c r="IL797" s="259"/>
      <c r="IM797" s="259"/>
      <c r="IN797" s="259"/>
      <c r="IO797" s="259"/>
      <c r="IP797" s="259"/>
      <c r="IQ797" s="259"/>
      <c r="IR797" s="259"/>
      <c r="IS797" s="259"/>
      <c r="IT797" s="259"/>
      <c r="IU797" s="259"/>
      <c r="IV797" s="259"/>
      <c r="IW797" s="259"/>
      <c r="IX797" s="259"/>
      <c r="IY797" s="259"/>
      <c r="IZ797" s="259"/>
      <c r="JA797" s="259"/>
      <c r="JB797" s="259"/>
      <c r="JC797" s="259"/>
      <c r="JD797" s="259"/>
      <c r="JE797" s="259"/>
      <c r="JF797" s="259"/>
      <c r="JG797" s="259"/>
      <c r="JH797" s="259"/>
      <c r="JI797" s="259"/>
      <c r="JJ797" s="259"/>
      <c r="JK797" s="259"/>
      <c r="JL797" s="259"/>
      <c r="JM797" s="259"/>
      <c r="JN797" s="259"/>
      <c r="JO797" s="259"/>
      <c r="JP797" s="259"/>
      <c r="JQ797" s="259"/>
      <c r="JR797" s="259"/>
      <c r="JS797" s="259"/>
      <c r="JT797" s="259"/>
      <c r="JU797" s="259"/>
      <c r="JV797" s="259"/>
      <c r="JW797" s="259"/>
      <c r="JX797" s="259"/>
      <c r="JY797" s="259"/>
      <c r="JZ797" s="259"/>
      <c r="KA797" s="259"/>
      <c r="KB797" s="259"/>
      <c r="KC797" s="636"/>
      <c r="KD797" s="259"/>
      <c r="KE797" s="259"/>
      <c r="KF797" s="259"/>
      <c r="KG797" s="259"/>
      <c r="KH797" s="259"/>
      <c r="KI797" s="259"/>
    </row>
    <row r="798" spans="1:295" s="149" customFormat="1" hidden="1" x14ac:dyDescent="0.25">
      <c r="A798" s="559"/>
      <c r="B798" s="259"/>
      <c r="C798" s="259"/>
      <c r="D798" s="289"/>
      <c r="E798" s="289"/>
      <c r="F798" s="289"/>
      <c r="G798" s="255"/>
      <c r="H798" s="259"/>
      <c r="I798" s="259"/>
      <c r="J798" s="259"/>
      <c r="K798" s="259"/>
      <c r="L798" s="259"/>
      <c r="M798" s="259"/>
      <c r="N798" s="259"/>
      <c r="O798" s="259"/>
      <c r="P798" s="259"/>
      <c r="Q798" s="259"/>
      <c r="R798" s="259"/>
      <c r="S798" s="259"/>
      <c r="T798" s="259"/>
      <c r="U798" s="259"/>
      <c r="V798" s="259"/>
      <c r="W798" s="259"/>
      <c r="X798" s="259"/>
      <c r="Y798" s="259"/>
      <c r="Z798" s="259"/>
      <c r="AA798" s="259"/>
      <c r="AB798" s="259"/>
      <c r="AC798" s="259"/>
      <c r="AD798" s="259"/>
      <c r="AE798" s="259"/>
      <c r="AF798" s="259"/>
      <c r="AG798" s="259"/>
      <c r="AH798" s="259"/>
      <c r="AI798" s="259"/>
      <c r="AJ798" s="259"/>
      <c r="AK798" s="259"/>
      <c r="AL798" s="259"/>
      <c r="AM798" s="259"/>
      <c r="AN798" s="259"/>
      <c r="AO798" s="259"/>
      <c r="AP798" s="259"/>
      <c r="AQ798" s="259"/>
      <c r="AR798" s="259"/>
      <c r="AS798" s="259"/>
      <c r="AT798" s="259"/>
      <c r="AU798" s="259"/>
      <c r="AV798" s="259"/>
      <c r="AW798" s="259"/>
      <c r="AX798" s="259"/>
      <c r="AY798" s="259"/>
      <c r="AZ798" s="259"/>
      <c r="BA798" s="259"/>
      <c r="BB798" s="259"/>
      <c r="BC798" s="259"/>
      <c r="BD798" s="259"/>
      <c r="BE798" s="259"/>
      <c r="BF798" s="259"/>
      <c r="BG798" s="259"/>
      <c r="BH798" s="259"/>
      <c r="BI798" s="259"/>
      <c r="BJ798" s="259"/>
      <c r="BK798" s="259"/>
      <c r="BL798" s="259"/>
      <c r="BM798" s="259"/>
      <c r="BN798" s="259"/>
      <c r="BO798" s="259"/>
      <c r="BP798" s="259"/>
      <c r="BQ798" s="259"/>
      <c r="BR798" s="259"/>
      <c r="BS798" s="259"/>
      <c r="BT798" s="259"/>
      <c r="BU798" s="259"/>
      <c r="BV798" s="259"/>
      <c r="BW798" s="259"/>
      <c r="BX798" s="259"/>
      <c r="BY798" s="259"/>
      <c r="BZ798" s="259"/>
      <c r="CA798" s="259"/>
      <c r="CB798" s="259"/>
      <c r="CC798" s="259"/>
      <c r="CD798" s="259"/>
      <c r="CE798" s="259"/>
      <c r="CF798" s="259"/>
      <c r="CG798" s="259"/>
      <c r="CH798" s="259"/>
      <c r="CI798" s="259"/>
      <c r="CJ798" s="259"/>
      <c r="CK798" s="259"/>
      <c r="CL798" s="259"/>
      <c r="CM798" s="259"/>
      <c r="CN798" s="259"/>
      <c r="CO798" s="259"/>
      <c r="CP798" s="259"/>
      <c r="CQ798" s="259"/>
      <c r="CR798" s="259"/>
      <c r="CS798" s="259"/>
      <c r="CT798" s="259"/>
      <c r="CU798" s="259"/>
      <c r="CV798" s="259"/>
      <c r="CW798" s="259"/>
      <c r="CX798" s="259"/>
      <c r="CY798" s="259"/>
      <c r="CZ798" s="259"/>
      <c r="DA798" s="259"/>
      <c r="DB798" s="259"/>
      <c r="DC798" s="259"/>
      <c r="DD798" s="259"/>
      <c r="DE798" s="259"/>
      <c r="DF798" s="259"/>
      <c r="DG798" s="259"/>
      <c r="DH798" s="259"/>
      <c r="DI798" s="259"/>
      <c r="DJ798" s="259"/>
      <c r="DK798" s="259"/>
      <c r="DL798" s="259"/>
      <c r="DM798" s="259"/>
      <c r="DN798" s="259"/>
      <c r="DO798" s="259"/>
      <c r="DP798" s="259"/>
      <c r="DQ798" s="259"/>
      <c r="DR798" s="259"/>
      <c r="DS798" s="259"/>
      <c r="DT798" s="259"/>
      <c r="DU798" s="259"/>
      <c r="DV798" s="259"/>
      <c r="DW798" s="259"/>
      <c r="DX798" s="259"/>
      <c r="DY798" s="259"/>
      <c r="DZ798" s="259"/>
      <c r="EA798" s="259"/>
      <c r="EB798" s="259"/>
      <c r="EC798" s="259"/>
      <c r="ED798" s="259"/>
      <c r="EE798" s="259"/>
      <c r="EF798" s="259"/>
      <c r="EG798" s="259"/>
      <c r="EH798" s="259"/>
      <c r="EI798" s="259"/>
      <c r="EJ798" s="259"/>
      <c r="EK798" s="259"/>
      <c r="EL798" s="259"/>
      <c r="EM798" s="259"/>
      <c r="EN798" s="259"/>
      <c r="EO798" s="259"/>
      <c r="EP798" s="259"/>
      <c r="EQ798" s="259"/>
      <c r="ER798" s="259"/>
      <c r="ES798" s="259"/>
      <c r="ET798" s="259"/>
      <c r="EU798" s="259"/>
      <c r="EV798" s="259"/>
      <c r="EW798" s="259"/>
      <c r="EX798" s="259"/>
      <c r="EY798" s="259"/>
      <c r="EZ798" s="259"/>
      <c r="FA798" s="259"/>
      <c r="FB798" s="259"/>
      <c r="FC798" s="259"/>
      <c r="FD798" s="259"/>
      <c r="FE798" s="259"/>
      <c r="FF798" s="259"/>
      <c r="FG798" s="259"/>
      <c r="FH798" s="259"/>
      <c r="FI798" s="259"/>
      <c r="FJ798" s="259"/>
      <c r="FK798" s="259"/>
      <c r="FL798" s="259"/>
      <c r="FM798" s="259"/>
      <c r="FN798" s="259"/>
      <c r="FO798" s="259"/>
      <c r="FP798" s="259"/>
      <c r="FQ798" s="259"/>
      <c r="FR798" s="259"/>
      <c r="FS798" s="259"/>
      <c r="FT798" s="259"/>
      <c r="FU798" s="259"/>
      <c r="FV798" s="259"/>
      <c r="FW798" s="259"/>
      <c r="FX798" s="259"/>
      <c r="FY798" s="259"/>
      <c r="FZ798" s="259"/>
      <c r="GA798" s="259"/>
      <c r="GB798" s="259"/>
      <c r="GC798" s="259"/>
      <c r="GD798" s="259"/>
      <c r="GE798" s="259"/>
      <c r="GF798" s="259"/>
      <c r="GG798" s="259"/>
      <c r="GH798" s="259"/>
      <c r="GI798" s="259"/>
      <c r="GJ798" s="259"/>
      <c r="GK798" s="259"/>
      <c r="GL798" s="259"/>
      <c r="GM798" s="259"/>
      <c r="GN798" s="259"/>
      <c r="GO798" s="259"/>
      <c r="GP798" s="259"/>
      <c r="GQ798" s="259"/>
      <c r="GR798" s="259"/>
      <c r="GS798" s="259"/>
      <c r="GT798" s="259"/>
      <c r="GU798" s="259"/>
      <c r="GV798" s="259"/>
      <c r="GW798" s="259"/>
      <c r="GX798" s="259"/>
      <c r="GY798" s="259"/>
      <c r="GZ798" s="259"/>
      <c r="HA798" s="259"/>
      <c r="HB798" s="259"/>
      <c r="HC798" s="259"/>
      <c r="HD798" s="259"/>
      <c r="HE798" s="259"/>
      <c r="HF798" s="259"/>
      <c r="HG798" s="259"/>
      <c r="HH798" s="259"/>
      <c r="HI798" s="259"/>
      <c r="HJ798" s="259"/>
      <c r="HK798" s="259"/>
      <c r="HL798" s="259"/>
      <c r="HM798" s="259"/>
      <c r="HN798" s="259"/>
      <c r="HO798" s="259"/>
      <c r="HP798" s="259"/>
      <c r="HQ798" s="259"/>
      <c r="HR798" s="259"/>
      <c r="HS798" s="259"/>
      <c r="HT798" s="259"/>
      <c r="HU798" s="259"/>
      <c r="HV798" s="259"/>
      <c r="HW798" s="259"/>
      <c r="HX798" s="259"/>
      <c r="HY798" s="259"/>
      <c r="HZ798" s="259"/>
      <c r="IA798" s="259"/>
      <c r="IB798" s="259"/>
      <c r="IC798" s="259"/>
      <c r="ID798" s="259"/>
      <c r="IE798" s="259"/>
      <c r="IF798" s="259"/>
      <c r="IG798" s="259"/>
      <c r="IH798" s="259"/>
      <c r="II798" s="259"/>
      <c r="IJ798" s="259"/>
      <c r="IK798" s="259"/>
      <c r="IL798" s="259"/>
      <c r="IM798" s="259"/>
      <c r="IN798" s="259"/>
      <c r="IO798" s="259"/>
      <c r="IP798" s="259"/>
      <c r="IQ798" s="259"/>
      <c r="IR798" s="259"/>
      <c r="IS798" s="259"/>
      <c r="IT798" s="259"/>
      <c r="IU798" s="259"/>
      <c r="IV798" s="259"/>
      <c r="IW798" s="259"/>
      <c r="IX798" s="259"/>
      <c r="IY798" s="259"/>
      <c r="IZ798" s="259"/>
      <c r="JA798" s="259"/>
      <c r="JB798" s="259"/>
      <c r="JC798" s="259"/>
      <c r="JD798" s="259"/>
      <c r="JE798" s="259"/>
      <c r="JF798" s="259"/>
      <c r="JG798" s="259"/>
      <c r="JH798" s="259"/>
      <c r="JI798" s="259"/>
      <c r="JJ798" s="259"/>
      <c r="JK798" s="259"/>
      <c r="JL798" s="259"/>
      <c r="JM798" s="259"/>
      <c r="JN798" s="259"/>
      <c r="JO798" s="259"/>
      <c r="JP798" s="259"/>
      <c r="JQ798" s="259"/>
      <c r="JR798" s="259"/>
      <c r="JS798" s="259"/>
      <c r="JT798" s="259"/>
      <c r="JU798" s="259"/>
      <c r="JV798" s="259"/>
      <c r="JW798" s="259"/>
      <c r="JX798" s="259"/>
      <c r="JY798" s="259"/>
      <c r="JZ798" s="259"/>
      <c r="KA798" s="259"/>
      <c r="KB798" s="259"/>
      <c r="KC798" s="636"/>
      <c r="KD798" s="259"/>
      <c r="KE798" s="259"/>
      <c r="KF798" s="259"/>
      <c r="KG798" s="259"/>
      <c r="KH798" s="259"/>
      <c r="KI798" s="259"/>
    </row>
    <row r="799" spans="1:295" s="149" customFormat="1" hidden="1" x14ac:dyDescent="0.25">
      <c r="A799" s="559"/>
      <c r="B799" s="259"/>
      <c r="C799" s="259"/>
      <c r="D799" s="289"/>
      <c r="E799" s="289"/>
      <c r="F799" s="289"/>
      <c r="G799" s="255"/>
      <c r="H799" s="259"/>
      <c r="I799" s="259"/>
      <c r="J799" s="259"/>
      <c r="K799" s="259"/>
      <c r="L799" s="259"/>
      <c r="M799" s="259"/>
      <c r="N799" s="259"/>
      <c r="O799" s="259"/>
      <c r="P799" s="259"/>
      <c r="Q799" s="259"/>
      <c r="R799" s="259"/>
      <c r="S799" s="259"/>
      <c r="T799" s="259"/>
      <c r="U799" s="259"/>
      <c r="V799" s="259"/>
      <c r="W799" s="259"/>
      <c r="X799" s="259"/>
      <c r="Y799" s="259"/>
      <c r="Z799" s="259"/>
      <c r="AA799" s="259"/>
      <c r="AB799" s="259"/>
      <c r="AC799" s="259"/>
      <c r="AD799" s="259"/>
      <c r="AE799" s="259"/>
      <c r="AF799" s="259"/>
      <c r="AG799" s="259"/>
      <c r="AH799" s="259"/>
      <c r="AI799" s="259"/>
      <c r="AJ799" s="259"/>
      <c r="AK799" s="259"/>
      <c r="AL799" s="259"/>
      <c r="AM799" s="259"/>
      <c r="AN799" s="259"/>
      <c r="AO799" s="259"/>
      <c r="AP799" s="259"/>
      <c r="AQ799" s="259"/>
      <c r="AR799" s="259"/>
      <c r="AS799" s="259"/>
      <c r="AT799" s="259"/>
      <c r="AU799" s="259"/>
      <c r="AV799" s="259"/>
      <c r="AW799" s="259"/>
      <c r="AX799" s="259"/>
      <c r="AY799" s="259"/>
      <c r="AZ799" s="259"/>
      <c r="BA799" s="259"/>
      <c r="BB799" s="259"/>
      <c r="BC799" s="259"/>
      <c r="BD799" s="259"/>
      <c r="BE799" s="259"/>
      <c r="BF799" s="259"/>
      <c r="BG799" s="259"/>
      <c r="BH799" s="259"/>
      <c r="BI799" s="259"/>
      <c r="BJ799" s="259"/>
      <c r="BK799" s="259"/>
      <c r="BL799" s="259"/>
      <c r="BM799" s="259"/>
      <c r="BN799" s="259"/>
      <c r="BO799" s="259"/>
      <c r="BP799" s="259"/>
      <c r="BQ799" s="259"/>
      <c r="BR799" s="259"/>
      <c r="BS799" s="259"/>
      <c r="BT799" s="259"/>
      <c r="BU799" s="259"/>
      <c r="BV799" s="259"/>
      <c r="BW799" s="259"/>
      <c r="BX799" s="259"/>
      <c r="BY799" s="259"/>
      <c r="BZ799" s="259"/>
      <c r="CA799" s="259"/>
      <c r="CB799" s="259"/>
      <c r="CC799" s="259"/>
      <c r="CD799" s="259"/>
      <c r="CE799" s="259"/>
      <c r="CF799" s="259"/>
      <c r="CG799" s="259"/>
      <c r="CH799" s="259"/>
      <c r="CI799" s="259"/>
      <c r="CJ799" s="259"/>
      <c r="CK799" s="259"/>
      <c r="CL799" s="259"/>
      <c r="CM799" s="259"/>
      <c r="CN799" s="259"/>
      <c r="CO799" s="259"/>
      <c r="CP799" s="259"/>
      <c r="CQ799" s="259"/>
      <c r="CR799" s="259"/>
      <c r="CS799" s="259"/>
      <c r="CT799" s="259"/>
      <c r="CU799" s="259"/>
      <c r="CV799" s="259"/>
      <c r="CW799" s="259"/>
      <c r="CX799" s="259"/>
      <c r="CY799" s="259"/>
      <c r="CZ799" s="259"/>
      <c r="DA799" s="259"/>
      <c r="DB799" s="259"/>
      <c r="DC799" s="259"/>
      <c r="DD799" s="259"/>
      <c r="DE799" s="259"/>
      <c r="DF799" s="259"/>
      <c r="DG799" s="259"/>
      <c r="DH799" s="259"/>
      <c r="DI799" s="259"/>
      <c r="DJ799" s="259"/>
      <c r="DK799" s="259"/>
      <c r="DL799" s="259"/>
      <c r="DM799" s="259"/>
      <c r="DN799" s="259"/>
      <c r="DO799" s="259"/>
      <c r="DP799" s="259"/>
      <c r="DQ799" s="259"/>
      <c r="DR799" s="259"/>
      <c r="DS799" s="259"/>
      <c r="DT799" s="259"/>
      <c r="DU799" s="259"/>
      <c r="DV799" s="259"/>
      <c r="DW799" s="259"/>
      <c r="DX799" s="259"/>
      <c r="DY799" s="259"/>
      <c r="DZ799" s="259"/>
      <c r="EA799" s="259"/>
      <c r="EB799" s="259"/>
      <c r="EC799" s="259"/>
      <c r="ED799" s="259"/>
      <c r="EE799" s="259"/>
      <c r="EF799" s="259"/>
      <c r="EG799" s="259"/>
      <c r="EH799" s="259"/>
      <c r="EI799" s="259"/>
      <c r="EJ799" s="259"/>
      <c r="EK799" s="259"/>
      <c r="EL799" s="259"/>
      <c r="EM799" s="259"/>
      <c r="EN799" s="259"/>
      <c r="EO799" s="259"/>
      <c r="EP799" s="259"/>
      <c r="EQ799" s="259"/>
      <c r="ER799" s="259"/>
      <c r="ES799" s="259"/>
      <c r="ET799" s="259"/>
      <c r="EU799" s="259"/>
      <c r="EV799" s="259"/>
      <c r="EW799" s="259"/>
      <c r="EX799" s="259"/>
      <c r="EY799" s="259"/>
      <c r="EZ799" s="259"/>
      <c r="FA799" s="259"/>
      <c r="FB799" s="259"/>
      <c r="FC799" s="259"/>
      <c r="FD799" s="259"/>
      <c r="FE799" s="259"/>
      <c r="FF799" s="259"/>
      <c r="FG799" s="259"/>
      <c r="FH799" s="259"/>
      <c r="FI799" s="259"/>
      <c r="FJ799" s="259"/>
      <c r="FK799" s="259"/>
      <c r="FL799" s="259"/>
      <c r="FM799" s="259"/>
      <c r="FN799" s="259"/>
      <c r="FO799" s="259"/>
      <c r="FP799" s="259"/>
      <c r="FQ799" s="259"/>
      <c r="FR799" s="259"/>
      <c r="FS799" s="259"/>
      <c r="FT799" s="259"/>
      <c r="FU799" s="259"/>
      <c r="FV799" s="259"/>
      <c r="FW799" s="259"/>
      <c r="FX799" s="259"/>
      <c r="FY799" s="259"/>
      <c r="FZ799" s="259"/>
      <c r="GA799" s="259"/>
      <c r="GB799" s="259"/>
      <c r="GC799" s="259"/>
      <c r="GD799" s="259"/>
      <c r="GE799" s="259"/>
      <c r="GF799" s="259"/>
      <c r="GG799" s="259"/>
      <c r="GH799" s="259"/>
      <c r="GI799" s="259"/>
      <c r="GJ799" s="259"/>
      <c r="GK799" s="259"/>
      <c r="GL799" s="259"/>
      <c r="GM799" s="259"/>
      <c r="GN799" s="259"/>
      <c r="GO799" s="259"/>
      <c r="GP799" s="259"/>
      <c r="GQ799" s="259"/>
      <c r="GR799" s="259"/>
      <c r="GS799" s="259"/>
      <c r="GT799" s="259"/>
      <c r="GU799" s="259"/>
      <c r="GV799" s="259"/>
      <c r="GW799" s="259"/>
      <c r="GX799" s="259"/>
      <c r="GY799" s="259"/>
      <c r="GZ799" s="259"/>
      <c r="HA799" s="259"/>
      <c r="HB799" s="259"/>
      <c r="HC799" s="259"/>
      <c r="HD799" s="259"/>
      <c r="HE799" s="259"/>
      <c r="HF799" s="259"/>
      <c r="HG799" s="259"/>
      <c r="HH799" s="259"/>
      <c r="HI799" s="259"/>
      <c r="HJ799" s="259"/>
      <c r="HK799" s="259"/>
      <c r="HL799" s="259"/>
      <c r="HM799" s="259"/>
      <c r="HN799" s="259"/>
      <c r="HO799" s="259"/>
      <c r="HP799" s="259"/>
      <c r="HQ799" s="259"/>
      <c r="HR799" s="259"/>
      <c r="HS799" s="259"/>
      <c r="HT799" s="259"/>
      <c r="HU799" s="259"/>
      <c r="HV799" s="259"/>
      <c r="HW799" s="259"/>
      <c r="HX799" s="259"/>
      <c r="HY799" s="259"/>
      <c r="HZ799" s="259"/>
      <c r="IA799" s="259"/>
      <c r="IB799" s="259"/>
      <c r="IC799" s="259"/>
      <c r="ID799" s="259"/>
      <c r="IE799" s="259"/>
      <c r="IF799" s="259"/>
      <c r="IG799" s="259"/>
      <c r="IH799" s="259"/>
      <c r="II799" s="259"/>
      <c r="IJ799" s="259"/>
      <c r="IK799" s="259"/>
      <c r="IL799" s="259"/>
      <c r="IM799" s="259"/>
      <c r="IN799" s="259"/>
      <c r="IO799" s="259"/>
      <c r="IP799" s="259"/>
      <c r="IQ799" s="259"/>
      <c r="IR799" s="259"/>
      <c r="IS799" s="259"/>
      <c r="IT799" s="259"/>
      <c r="IU799" s="259"/>
      <c r="IV799" s="259"/>
      <c r="IW799" s="259"/>
      <c r="IX799" s="259"/>
      <c r="IY799" s="259"/>
      <c r="IZ799" s="259"/>
      <c r="JA799" s="259"/>
      <c r="JB799" s="259"/>
      <c r="JC799" s="259"/>
      <c r="JD799" s="259"/>
      <c r="JE799" s="259"/>
      <c r="JF799" s="259"/>
      <c r="JG799" s="259"/>
      <c r="JH799" s="259"/>
      <c r="JI799" s="259"/>
      <c r="JJ799" s="259"/>
      <c r="JK799" s="259"/>
      <c r="JL799" s="259"/>
      <c r="JM799" s="259"/>
      <c r="JN799" s="259"/>
      <c r="JO799" s="259"/>
      <c r="JP799" s="259"/>
      <c r="JQ799" s="259"/>
      <c r="JR799" s="259"/>
      <c r="JS799" s="259"/>
      <c r="JT799" s="259"/>
      <c r="JU799" s="259"/>
      <c r="JV799" s="259"/>
      <c r="JW799" s="259"/>
      <c r="JX799" s="259"/>
      <c r="JY799" s="259"/>
      <c r="JZ799" s="259"/>
      <c r="KA799" s="259"/>
      <c r="KB799" s="259"/>
      <c r="KC799" s="636"/>
      <c r="KD799" s="259"/>
      <c r="KE799" s="259"/>
      <c r="KF799" s="259"/>
      <c r="KG799" s="259"/>
      <c r="KH799" s="259"/>
      <c r="KI799" s="259"/>
    </row>
  </sheetData>
  <mergeCells count="1">
    <mergeCell ref="B3:L3"/>
  </mergeCells>
  <conditionalFormatting sqref="H114:ER214">
    <cfRule type="cellIs" dxfId="10" priority="4" stopIfTrue="1" operator="lessThan">
      <formula>0</formula>
    </cfRule>
  </conditionalFormatting>
  <conditionalFormatting sqref="H11:ER111">
    <cfRule type="cellIs" dxfId="9" priority="3" stopIfTrue="1" operator="lessThan">
      <formula>0</formula>
    </cfRule>
  </conditionalFormatting>
  <conditionalFormatting sqref="ES114:KB214">
    <cfRule type="cellIs" dxfId="8" priority="2" stopIfTrue="1" operator="lessThan">
      <formula>0</formula>
    </cfRule>
  </conditionalFormatting>
  <conditionalFormatting sqref="ES11:KB111">
    <cfRule type="cellIs" dxfId="7"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sheetPr>
  <dimension ref="A1:S151"/>
  <sheetViews>
    <sheetView zoomScale="75" zoomScaleNormal="75" workbookViewId="0">
      <pane ySplit="4" topLeftCell="A5" activePane="bottomLeft" state="frozen"/>
      <selection activeCell="V16" sqref="V16"/>
      <selection pane="bottomLeft"/>
    </sheetView>
  </sheetViews>
  <sheetFormatPr defaultColWidth="0" defaultRowHeight="15" customHeight="1" zeroHeight="1" x14ac:dyDescent="0.25"/>
  <cols>
    <col min="1" max="1" width="1.85546875" style="149" customWidth="1"/>
    <col min="2" max="2" width="100.85546875" style="149" customWidth="1"/>
    <col min="3" max="4" width="16.85546875" style="149" customWidth="1"/>
    <col min="5" max="5" width="16.85546875" style="255" customWidth="1"/>
    <col min="6" max="13" width="16.85546875" style="257" customWidth="1"/>
    <col min="14" max="14" width="16.85546875" style="255" customWidth="1"/>
    <col min="15" max="15" width="1.85546875" style="259" customWidth="1"/>
    <col min="16" max="19" width="0" style="255" hidden="1" customWidth="1"/>
    <col min="20" max="16384" width="16.85546875" style="255" hidden="1"/>
  </cols>
  <sheetData>
    <row r="1" spans="1:15" s="1819" customFormat="1" ht="30" customHeight="1" x14ac:dyDescent="0.55000000000000004">
      <c r="A1" s="1798" t="s">
        <v>446</v>
      </c>
      <c r="B1" s="1630"/>
      <c r="C1" s="1630"/>
      <c r="D1" s="1630"/>
      <c r="E1" s="1567" t="str">
        <f>CONCATENATE("Reporting unit: ", 'General Info'!$C$7, " ", 'General Info'!$C$5)</f>
        <v xml:space="preserve">Reporting unit: 1 </v>
      </c>
      <c r="F1" s="1630"/>
      <c r="G1" s="1630"/>
      <c r="H1" s="1630"/>
      <c r="I1" s="1630"/>
      <c r="J1" s="1630"/>
      <c r="K1" s="1630"/>
      <c r="L1" s="1630"/>
      <c r="M1" s="1630"/>
      <c r="N1" s="1630"/>
      <c r="O1" s="1799"/>
    </row>
    <row r="2" spans="1:15" s="259" customFormat="1" ht="15" customHeight="1" x14ac:dyDescent="0.25">
      <c r="A2" s="559"/>
      <c r="O2" s="636"/>
    </row>
    <row r="3" spans="1:15" s="259" customFormat="1" ht="15" customHeight="1" x14ac:dyDescent="0.25">
      <c r="A3" s="559"/>
      <c r="B3" s="2054" t="s">
        <v>1615</v>
      </c>
      <c r="C3" s="2055">
        <f t="shared" ref="C3:L3" si="0">D3-1</f>
        <v>2007</v>
      </c>
      <c r="D3" s="2055">
        <f t="shared" si="0"/>
        <v>2008</v>
      </c>
      <c r="E3" s="2055">
        <f t="shared" si="0"/>
        <v>2009</v>
      </c>
      <c r="F3" s="2055">
        <f t="shared" si="0"/>
        <v>2010</v>
      </c>
      <c r="G3" s="2055">
        <f t="shared" si="0"/>
        <v>2011</v>
      </c>
      <c r="H3" s="2055">
        <f t="shared" si="0"/>
        <v>2012</v>
      </c>
      <c r="I3" s="2055">
        <f t="shared" si="0"/>
        <v>2013</v>
      </c>
      <c r="J3" s="2055">
        <f t="shared" si="0"/>
        <v>2014</v>
      </c>
      <c r="K3" s="2055">
        <f t="shared" si="0"/>
        <v>2015</v>
      </c>
      <c r="L3" s="2055">
        <f t="shared" si="0"/>
        <v>2016</v>
      </c>
      <c r="M3" s="2055">
        <f>N3-1</f>
        <v>2017</v>
      </c>
      <c r="N3" s="1778">
        <v>2018</v>
      </c>
      <c r="O3" s="636"/>
    </row>
    <row r="4" spans="1:15" s="259" customFormat="1" ht="15" customHeight="1" x14ac:dyDescent="0.25">
      <c r="A4" s="559"/>
      <c r="B4" s="1780"/>
      <c r="C4" s="1780"/>
      <c r="D4" s="1780"/>
      <c r="E4" s="1780"/>
      <c r="F4" s="1780"/>
      <c r="G4" s="1780"/>
      <c r="H4" s="1780"/>
      <c r="I4" s="1780"/>
      <c r="J4" s="1780"/>
      <c r="K4" s="1780"/>
      <c r="L4" s="1780"/>
      <c r="M4" s="1780"/>
      <c r="N4" s="1780"/>
      <c r="O4" s="636"/>
    </row>
    <row r="5" spans="1:15" s="447" customFormat="1" ht="45" customHeight="1" x14ac:dyDescent="0.25">
      <c r="A5" s="602" t="s">
        <v>487</v>
      </c>
      <c r="B5" s="143"/>
      <c r="C5" s="143"/>
      <c r="D5" s="143"/>
      <c r="O5" s="639"/>
    </row>
    <row r="6" spans="1:15" ht="15" customHeight="1" x14ac:dyDescent="0.25">
      <c r="A6" s="559"/>
      <c r="B6" s="1072" t="s">
        <v>488</v>
      </c>
      <c r="C6" s="1077"/>
      <c r="D6" s="1077"/>
      <c r="E6" s="1077"/>
      <c r="F6" s="1797"/>
      <c r="G6" s="1797"/>
      <c r="H6" s="1797"/>
      <c r="I6" s="1797"/>
      <c r="J6" s="1467"/>
      <c r="K6" s="1467"/>
      <c r="L6" s="1800"/>
      <c r="M6" s="1800"/>
      <c r="N6" s="1796"/>
      <c r="O6" s="636"/>
    </row>
    <row r="7" spans="1:15" ht="15" customHeight="1" x14ac:dyDescent="0.25">
      <c r="A7" s="559"/>
      <c r="B7" s="843" t="s">
        <v>794</v>
      </c>
      <c r="C7" s="1011"/>
      <c r="D7" s="1011"/>
      <c r="E7" s="1011"/>
      <c r="F7" s="19"/>
      <c r="G7" s="19"/>
      <c r="H7" s="19"/>
      <c r="I7" s="19"/>
      <c r="J7" s="16"/>
      <c r="K7" s="16"/>
      <c r="L7" s="26"/>
      <c r="M7" s="26"/>
      <c r="N7" s="39"/>
      <c r="O7" s="636"/>
    </row>
    <row r="8" spans="1:15" ht="15" customHeight="1" x14ac:dyDescent="0.25">
      <c r="A8" s="559"/>
      <c r="B8" s="844" t="str">
        <f>CONCATENATE("Check: row ", ROW(E7), " ≤ row ", ROW(E6))</f>
        <v>Check: row 7 ≤ row 6</v>
      </c>
      <c r="C8" s="24"/>
      <c r="D8" s="24"/>
      <c r="E8" s="24"/>
      <c r="F8" s="20"/>
      <c r="G8" s="20"/>
      <c r="H8" s="20"/>
      <c r="I8" s="20"/>
      <c r="J8" s="823" t="str">
        <f t="shared" ref="J8:K8" si="1">IF(AND(ISNUMBER(J6), ISNUMBER(J7)), IF(AND(J7&lt;=J6), "Pass", "Fail"), "")</f>
        <v/>
      </c>
      <c r="K8" s="823" t="str">
        <f t="shared" si="1"/>
        <v/>
      </c>
      <c r="L8" s="823" t="str">
        <f t="shared" ref="L8:N8" si="2">IF(AND(ISNUMBER(L6), ISNUMBER(L7)), IF(AND(L7&lt;=L6), "Pass", "Fail"), "")</f>
        <v/>
      </c>
      <c r="M8" s="823" t="str">
        <f t="shared" si="2"/>
        <v/>
      </c>
      <c r="N8" s="823" t="str">
        <f t="shared" si="2"/>
        <v/>
      </c>
      <c r="O8" s="636"/>
    </row>
    <row r="9" spans="1:15" s="259" customFormat="1" ht="15" customHeight="1" x14ac:dyDescent="0.25">
      <c r="A9" s="559"/>
      <c r="O9" s="636"/>
    </row>
    <row r="10" spans="1:15" s="447" customFormat="1" ht="45" customHeight="1" x14ac:dyDescent="0.25">
      <c r="A10" s="1369" t="s">
        <v>489</v>
      </c>
      <c r="B10" s="1779"/>
      <c r="C10" s="1757"/>
      <c r="D10" s="1757"/>
      <c r="E10" s="1757"/>
      <c r="F10" s="1757"/>
      <c r="G10" s="1757"/>
      <c r="H10" s="1757"/>
      <c r="I10" s="1757"/>
      <c r="J10" s="1757"/>
      <c r="K10" s="1757"/>
      <c r="L10" s="1757"/>
      <c r="M10" s="1757"/>
      <c r="N10" s="1757"/>
      <c r="O10" s="1801"/>
    </row>
    <row r="11" spans="1:15" ht="15" customHeight="1" x14ac:dyDescent="0.25">
      <c r="A11" s="559"/>
      <c r="B11" s="1378" t="s">
        <v>490</v>
      </c>
      <c r="C11" s="1077"/>
      <c r="D11" s="1077"/>
      <c r="E11" s="1077"/>
      <c r="F11" s="1797"/>
      <c r="G11" s="1797"/>
      <c r="H11" s="1797"/>
      <c r="I11" s="1377"/>
      <c r="J11" s="1368" t="str">
        <f t="shared" ref="J11:K11" si="3">IF(AND(ISNUMBER(J12), ISNUMBER(J14), ISNUMBER(J17), ISNUMBER(J18), ISNUMBER(J19), ISNUMBER(J20), ISNUMBER(J22)), J12-J14+J17+J18-J19+J20+J22+J23, "")</f>
        <v/>
      </c>
      <c r="K11" s="1368" t="str">
        <f t="shared" si="3"/>
        <v/>
      </c>
      <c r="L11" s="1368" t="str">
        <f t="shared" ref="L11:N11" si="4">IF(AND(ISNUMBER(L12), ISNUMBER(L14), ISNUMBER(L17), ISNUMBER(L18), ISNUMBER(L19), ISNUMBER(L20), ISNUMBER(L22)), L12-L14+L17+L18-L19+L20+L22+L23, "")</f>
        <v/>
      </c>
      <c r="M11" s="1368" t="str">
        <f t="shared" si="4"/>
        <v/>
      </c>
      <c r="N11" s="1466" t="str">
        <f t="shared" si="4"/>
        <v/>
      </c>
      <c r="O11" s="636"/>
    </row>
    <row r="12" spans="1:15" ht="15" customHeight="1" x14ac:dyDescent="0.25">
      <c r="A12" s="559"/>
      <c r="B12" s="1241" t="s">
        <v>1510</v>
      </c>
      <c r="C12" s="1011"/>
      <c r="D12" s="1011"/>
      <c r="E12" s="1011"/>
      <c r="F12" s="19"/>
      <c r="G12" s="19"/>
      <c r="H12" s="19"/>
      <c r="I12" s="19"/>
      <c r="J12" s="333"/>
      <c r="K12" s="333"/>
      <c r="L12" s="13"/>
      <c r="M12" s="13"/>
      <c r="N12" s="116"/>
      <c r="O12" s="636"/>
    </row>
    <row r="13" spans="1:15" ht="15" customHeight="1" x14ac:dyDescent="0.25">
      <c r="A13" s="559"/>
      <c r="B13" s="843" t="s">
        <v>1511</v>
      </c>
      <c r="C13" s="1011"/>
      <c r="D13" s="1011"/>
      <c r="E13" s="1011"/>
      <c r="F13" s="19"/>
      <c r="G13" s="19"/>
      <c r="H13" s="19"/>
      <c r="I13" s="19"/>
      <c r="J13" s="333"/>
      <c r="K13" s="333"/>
      <c r="L13" s="333"/>
      <c r="M13" s="333"/>
      <c r="N13" s="278"/>
      <c r="O13" s="636"/>
    </row>
    <row r="14" spans="1:15" ht="15" customHeight="1" x14ac:dyDescent="0.25">
      <c r="A14" s="559"/>
      <c r="B14" s="1241" t="s">
        <v>1509</v>
      </c>
      <c r="C14" s="1011"/>
      <c r="D14" s="1011"/>
      <c r="E14" s="1011"/>
      <c r="F14" s="19"/>
      <c r="G14" s="19"/>
      <c r="H14" s="19"/>
      <c r="I14" s="19"/>
      <c r="J14" s="333"/>
      <c r="K14" s="333"/>
      <c r="L14" s="33"/>
      <c r="M14" s="33"/>
      <c r="N14" s="81"/>
      <c r="O14" s="636"/>
    </row>
    <row r="15" spans="1:15" ht="15" customHeight="1" x14ac:dyDescent="0.25">
      <c r="A15" s="559"/>
      <c r="B15" s="843" t="s">
        <v>1512</v>
      </c>
      <c r="C15" s="1011"/>
      <c r="D15" s="1011"/>
      <c r="E15" s="1011"/>
      <c r="F15" s="19"/>
      <c r="G15" s="19"/>
      <c r="H15" s="19"/>
      <c r="I15" s="105"/>
      <c r="J15" s="333"/>
      <c r="K15" s="333"/>
      <c r="L15" s="333"/>
      <c r="M15" s="333"/>
      <c r="N15" s="278"/>
      <c r="O15" s="636"/>
    </row>
    <row r="16" spans="1:15" ht="15" customHeight="1" x14ac:dyDescent="0.25">
      <c r="A16" s="559"/>
      <c r="B16" s="1241" t="s">
        <v>1187</v>
      </c>
      <c r="C16" s="1011"/>
      <c r="D16" s="1011"/>
      <c r="E16" s="1011"/>
      <c r="F16" s="19"/>
      <c r="G16" s="19"/>
      <c r="H16" s="19"/>
      <c r="I16" s="105"/>
      <c r="J16" s="34" t="str">
        <f t="shared" ref="J16:K16" si="5">IF(AND(ISNUMBER(J12), ISNUMBER(J14)), ABS(J12-J14), "")</f>
        <v/>
      </c>
      <c r="K16" s="34" t="str">
        <f t="shared" si="5"/>
        <v/>
      </c>
      <c r="L16" s="34" t="str">
        <f t="shared" ref="L16:N16" si="6">IF(AND(ISNUMBER(L12), ISNUMBER(L14)), ABS(L12-L14), "")</f>
        <v/>
      </c>
      <c r="M16" s="34" t="str">
        <f t="shared" si="6"/>
        <v/>
      </c>
      <c r="N16" s="10" t="str">
        <f t="shared" si="6"/>
        <v/>
      </c>
      <c r="O16" s="636"/>
    </row>
    <row r="17" spans="1:15" ht="15" customHeight="1" x14ac:dyDescent="0.25">
      <c r="A17" s="559"/>
      <c r="B17" s="1241" t="s">
        <v>495</v>
      </c>
      <c r="C17" s="1011"/>
      <c r="D17" s="1011"/>
      <c r="E17" s="1011"/>
      <c r="F17" s="19"/>
      <c r="G17" s="19"/>
      <c r="H17" s="19"/>
      <c r="I17" s="19"/>
      <c r="J17" s="333"/>
      <c r="K17" s="333"/>
      <c r="L17" s="13"/>
      <c r="M17" s="13"/>
      <c r="N17" s="116"/>
      <c r="O17" s="636"/>
    </row>
    <row r="18" spans="1:15" ht="15" customHeight="1" x14ac:dyDescent="0.25">
      <c r="A18" s="559"/>
      <c r="B18" s="1241" t="s">
        <v>491</v>
      </c>
      <c r="C18" s="1011"/>
      <c r="D18" s="1011"/>
      <c r="E18" s="1011"/>
      <c r="F18" s="19"/>
      <c r="G18" s="19"/>
      <c r="H18" s="19"/>
      <c r="I18" s="19"/>
      <c r="J18" s="333"/>
      <c r="K18" s="333"/>
      <c r="L18" s="26"/>
      <c r="M18" s="26"/>
      <c r="N18" s="39"/>
      <c r="O18" s="636"/>
    </row>
    <row r="19" spans="1:15" ht="15" customHeight="1" x14ac:dyDescent="0.25">
      <c r="A19" s="559"/>
      <c r="B19" s="1241" t="s">
        <v>492</v>
      </c>
      <c r="C19" s="1011"/>
      <c r="D19" s="1011"/>
      <c r="E19" s="1011"/>
      <c r="F19" s="19"/>
      <c r="G19" s="19"/>
      <c r="H19" s="19"/>
      <c r="I19" s="19"/>
      <c r="J19" s="333"/>
      <c r="K19" s="333"/>
      <c r="L19" s="26"/>
      <c r="M19" s="26"/>
      <c r="N19" s="39"/>
      <c r="O19" s="636"/>
    </row>
    <row r="20" spans="1:15" ht="15" customHeight="1" x14ac:dyDescent="0.25">
      <c r="A20" s="559"/>
      <c r="B20" s="460" t="s">
        <v>493</v>
      </c>
      <c r="C20" s="1011"/>
      <c r="D20" s="1011"/>
      <c r="E20" s="1011"/>
      <c r="F20" s="19"/>
      <c r="G20" s="19"/>
      <c r="H20" s="19"/>
      <c r="I20" s="19"/>
      <c r="J20" s="333"/>
      <c r="K20" s="333"/>
      <c r="L20" s="26"/>
      <c r="M20" s="26"/>
      <c r="N20" s="39"/>
      <c r="O20" s="636"/>
    </row>
    <row r="21" spans="1:15" ht="15" customHeight="1" x14ac:dyDescent="0.25">
      <c r="A21" s="559"/>
      <c r="B21" s="460" t="s">
        <v>494</v>
      </c>
      <c r="C21" s="1011"/>
      <c r="D21" s="1011"/>
      <c r="E21" s="1011"/>
      <c r="F21" s="19"/>
      <c r="G21" s="19"/>
      <c r="H21" s="19"/>
      <c r="I21" s="19"/>
      <c r="J21" s="333"/>
      <c r="K21" s="333"/>
      <c r="L21" s="26"/>
      <c r="M21" s="26"/>
      <c r="N21" s="39"/>
      <c r="O21" s="636"/>
    </row>
    <row r="22" spans="1:15" ht="15" customHeight="1" x14ac:dyDescent="0.25">
      <c r="A22" s="559"/>
      <c r="B22" s="1241" t="s">
        <v>1145</v>
      </c>
      <c r="C22" s="1011"/>
      <c r="D22" s="1011"/>
      <c r="E22" s="1011"/>
      <c r="F22" s="19"/>
      <c r="G22" s="19"/>
      <c r="H22" s="19"/>
      <c r="I22" s="19"/>
      <c r="J22" s="333"/>
      <c r="K22" s="333"/>
      <c r="L22" s="26"/>
      <c r="M22" s="26"/>
      <c r="N22" s="39"/>
      <c r="O22" s="636"/>
    </row>
    <row r="23" spans="1:15" ht="15" customHeight="1" x14ac:dyDescent="0.25">
      <c r="A23" s="812"/>
      <c r="B23" s="937" t="s">
        <v>1520</v>
      </c>
      <c r="C23" s="1012"/>
      <c r="D23" s="1012"/>
      <c r="E23" s="1012"/>
      <c r="F23" s="258"/>
      <c r="G23" s="258"/>
      <c r="H23" s="258"/>
      <c r="I23" s="258"/>
      <c r="J23" s="333"/>
      <c r="K23" s="333"/>
      <c r="L23" s="333"/>
      <c r="M23" s="333"/>
      <c r="N23" s="278"/>
      <c r="O23" s="636"/>
    </row>
    <row r="24" spans="1:15" ht="15" customHeight="1" x14ac:dyDescent="0.25">
      <c r="A24" s="559"/>
      <c r="B24" s="461" t="s">
        <v>1146</v>
      </c>
      <c r="C24" s="24"/>
      <c r="D24" s="24"/>
      <c r="E24" s="24"/>
      <c r="F24" s="20"/>
      <c r="G24" s="20"/>
      <c r="H24" s="20"/>
      <c r="I24" s="20"/>
      <c r="J24" s="27"/>
      <c r="K24" s="27"/>
      <c r="L24" s="21"/>
      <c r="M24" s="21"/>
      <c r="N24" s="115"/>
      <c r="O24" s="636"/>
    </row>
    <row r="25" spans="1:15" s="259" customFormat="1" ht="15" customHeight="1" x14ac:dyDescent="0.25">
      <c r="A25" s="559"/>
      <c r="O25" s="636"/>
    </row>
    <row r="26" spans="1:15" s="447" customFormat="1" ht="45" customHeight="1" x14ac:dyDescent="0.25">
      <c r="A26" s="1369" t="s">
        <v>1147</v>
      </c>
      <c r="B26" s="1779"/>
      <c r="C26" s="1779"/>
      <c r="D26" s="1779"/>
      <c r="E26" s="1757"/>
      <c r="F26" s="1757"/>
      <c r="G26" s="1757"/>
      <c r="H26" s="1757"/>
      <c r="I26" s="1757"/>
      <c r="J26" s="1757"/>
      <c r="K26" s="1757"/>
      <c r="L26" s="1757"/>
      <c r="M26" s="1757"/>
      <c r="N26" s="1757"/>
      <c r="O26" s="1801"/>
    </row>
    <row r="27" spans="1:15" s="447" customFormat="1" ht="30" customHeight="1" x14ac:dyDescent="0.25">
      <c r="A27" s="602"/>
      <c r="B27" s="1779"/>
      <c r="C27" s="2597" t="str">
        <f>CONCATENATE("Memo (of loss window ",C28,"–",D28+9, ")")</f>
        <v>Memo (of loss window 2007–2017)</v>
      </c>
      <c r="D27" s="2597"/>
      <c r="E27" s="2598" t="str">
        <f>"10-year Basel III monitoring loss window (" &amp; $N$3-9 &amp; "–" &amp; $N$3 &amp; ")"</f>
        <v>10-year Basel III monitoring loss window (2009–2018)</v>
      </c>
      <c r="F27" s="2493"/>
      <c r="G27" s="2493"/>
      <c r="H27" s="2493"/>
      <c r="I27" s="2493"/>
      <c r="J27" s="2493"/>
      <c r="K27" s="2493"/>
      <c r="L27" s="2493"/>
      <c r="M27" s="2493"/>
      <c r="N27" s="2493"/>
      <c r="O27" s="639"/>
    </row>
    <row r="28" spans="1:15" s="259" customFormat="1" ht="15" customHeight="1" x14ac:dyDescent="0.25">
      <c r="A28" s="559"/>
      <c r="B28" s="1795"/>
      <c r="C28" s="1793">
        <f t="shared" ref="C28:N28" si="7">C$3</f>
        <v>2007</v>
      </c>
      <c r="D28" s="1794">
        <f t="shared" si="7"/>
        <v>2008</v>
      </c>
      <c r="E28" s="1793">
        <f t="shared" si="7"/>
        <v>2009</v>
      </c>
      <c r="F28" s="1793">
        <f t="shared" si="7"/>
        <v>2010</v>
      </c>
      <c r="G28" s="1793">
        <f t="shared" si="7"/>
        <v>2011</v>
      </c>
      <c r="H28" s="1793">
        <f t="shared" si="7"/>
        <v>2012</v>
      </c>
      <c r="I28" s="1793">
        <f t="shared" si="7"/>
        <v>2013</v>
      </c>
      <c r="J28" s="1793">
        <f t="shared" si="7"/>
        <v>2014</v>
      </c>
      <c r="K28" s="1793">
        <f t="shared" si="7"/>
        <v>2015</v>
      </c>
      <c r="L28" s="1793">
        <f t="shared" si="7"/>
        <v>2016</v>
      </c>
      <c r="M28" s="1793">
        <f t="shared" si="7"/>
        <v>2017</v>
      </c>
      <c r="N28" s="2056">
        <f t="shared" si="7"/>
        <v>2018</v>
      </c>
      <c r="O28" s="636"/>
    </row>
    <row r="29" spans="1:15" ht="15" customHeight="1" x14ac:dyDescent="0.25">
      <c r="A29" s="559"/>
      <c r="B29" s="1073" t="s">
        <v>1148</v>
      </c>
      <c r="C29" s="1011"/>
      <c r="D29" s="1782"/>
      <c r="E29" s="1011"/>
      <c r="F29" s="19"/>
      <c r="G29" s="19"/>
      <c r="H29" s="19"/>
      <c r="I29" s="19"/>
      <c r="J29" s="19"/>
      <c r="K29" s="19"/>
      <c r="L29" s="19"/>
      <c r="M29" s="19"/>
      <c r="N29" s="105"/>
      <c r="O29" s="636"/>
    </row>
    <row r="30" spans="1:15" ht="15" customHeight="1" x14ac:dyDescent="0.25">
      <c r="A30" s="559"/>
      <c r="B30" s="845" t="s">
        <v>839</v>
      </c>
      <c r="C30" s="333"/>
      <c r="D30" s="1783"/>
      <c r="E30" s="336"/>
      <c r="F30" s="26"/>
      <c r="G30" s="26"/>
      <c r="H30" s="26"/>
      <c r="I30" s="26"/>
      <c r="J30" s="26"/>
      <c r="K30" s="26"/>
      <c r="L30" s="26"/>
      <c r="M30" s="26"/>
      <c r="N30" s="39"/>
      <c r="O30" s="636"/>
    </row>
    <row r="31" spans="1:15" ht="15" customHeight="1" x14ac:dyDescent="0.25">
      <c r="A31" s="559"/>
      <c r="B31" s="845" t="s">
        <v>1149</v>
      </c>
      <c r="C31" s="333"/>
      <c r="D31" s="1783"/>
      <c r="E31" s="336"/>
      <c r="F31" s="26"/>
      <c r="G31" s="26"/>
      <c r="H31" s="26"/>
      <c r="I31" s="26"/>
      <c r="J31" s="26"/>
      <c r="K31" s="26"/>
      <c r="L31" s="26"/>
      <c r="M31" s="26"/>
      <c r="N31" s="39"/>
      <c r="O31" s="636"/>
    </row>
    <row r="32" spans="1:15" ht="15" customHeight="1" x14ac:dyDescent="0.25">
      <c r="A32" s="559"/>
      <c r="B32" s="845" t="s">
        <v>1150</v>
      </c>
      <c r="C32" s="333"/>
      <c r="D32" s="1783"/>
      <c r="E32" s="336"/>
      <c r="F32" s="26"/>
      <c r="G32" s="26"/>
      <c r="H32" s="26"/>
      <c r="I32" s="26"/>
      <c r="J32" s="26"/>
      <c r="K32" s="26"/>
      <c r="L32" s="26"/>
      <c r="M32" s="26"/>
      <c r="N32" s="39"/>
      <c r="O32" s="636"/>
    </row>
    <row r="33" spans="1:15" ht="15" customHeight="1" x14ac:dyDescent="0.25">
      <c r="A33" s="559"/>
      <c r="B33" s="846" t="str">
        <f>CONCATENATE("Check: row ", ROW(B32), " ≤ row ", ROW(B31))</f>
        <v>Check: row 32 ≤ row 31</v>
      </c>
      <c r="C33" s="333"/>
      <c r="D33" s="1783"/>
      <c r="E33" s="1078" t="str">
        <f>IF(AND(ISNUMBER(E31), ISNUMBER(E32)), IF(E32&lt;=E31, "Pass", "Fail"), "")</f>
        <v/>
      </c>
      <c r="F33" s="848" t="str">
        <f t="shared" ref="F33:N33" si="8">IF(AND(ISNUMBER(F31), ISNUMBER(F32)), IF(F32&lt;=F31, "Pass", "Fail"), "")</f>
        <v/>
      </c>
      <c r="G33" s="848" t="str">
        <f t="shared" si="8"/>
        <v/>
      </c>
      <c r="H33" s="848" t="str">
        <f t="shared" si="8"/>
        <v/>
      </c>
      <c r="I33" s="848" t="str">
        <f t="shared" si="8"/>
        <v/>
      </c>
      <c r="J33" s="848" t="str">
        <f t="shared" si="8"/>
        <v/>
      </c>
      <c r="K33" s="848" t="str">
        <f t="shared" si="8"/>
        <v/>
      </c>
      <c r="L33" s="848" t="str">
        <f t="shared" si="8"/>
        <v/>
      </c>
      <c r="M33" s="848" t="str">
        <f t="shared" si="8"/>
        <v/>
      </c>
      <c r="N33" s="849" t="str">
        <f t="shared" si="8"/>
        <v/>
      </c>
      <c r="O33" s="636"/>
    </row>
    <row r="34" spans="1:15" ht="15" customHeight="1" x14ac:dyDescent="0.25">
      <c r="A34" s="559"/>
      <c r="B34" s="845" t="s">
        <v>1519</v>
      </c>
      <c r="C34" s="223" t="str">
        <f>IF(AND(ISNUMBER(C30), ISNUMBER(C31)), C30-C31, "")</f>
        <v/>
      </c>
      <c r="D34" s="1784" t="str">
        <f>IF(AND(ISNUMBER(D30), ISNUMBER(D31)), D30-D31, "")</f>
        <v/>
      </c>
      <c r="E34" s="223" t="str">
        <f>IF(AND(ISNUMBER(E30), ISNUMBER(E31)), E30-E31, "")</f>
        <v/>
      </c>
      <c r="F34" s="34" t="str">
        <f t="shared" ref="F34:N34" si="9">IF(AND(ISNUMBER(F30), ISNUMBER(F31)), F30-F31, "")</f>
        <v/>
      </c>
      <c r="G34" s="34" t="str">
        <f t="shared" si="9"/>
        <v/>
      </c>
      <c r="H34" s="34" t="str">
        <f t="shared" si="9"/>
        <v/>
      </c>
      <c r="I34" s="34" t="str">
        <f t="shared" si="9"/>
        <v/>
      </c>
      <c r="J34" s="34" t="str">
        <f t="shared" si="9"/>
        <v/>
      </c>
      <c r="K34" s="34" t="str">
        <f t="shared" si="9"/>
        <v/>
      </c>
      <c r="L34" s="34" t="str">
        <f t="shared" si="9"/>
        <v/>
      </c>
      <c r="M34" s="34" t="str">
        <f t="shared" si="9"/>
        <v/>
      </c>
      <c r="N34" s="10" t="str">
        <f t="shared" si="9"/>
        <v/>
      </c>
      <c r="O34" s="636"/>
    </row>
    <row r="35" spans="1:15" ht="15" customHeight="1" x14ac:dyDescent="0.25">
      <c r="A35" s="559"/>
      <c r="B35" s="845" t="s">
        <v>1151</v>
      </c>
      <c r="C35" s="333"/>
      <c r="D35" s="1783"/>
      <c r="E35" s="900"/>
      <c r="F35" s="13"/>
      <c r="G35" s="13"/>
      <c r="H35" s="13"/>
      <c r="I35" s="13"/>
      <c r="J35" s="13"/>
      <c r="K35" s="13"/>
      <c r="L35" s="13"/>
      <c r="M35" s="13"/>
      <c r="N35" s="116"/>
      <c r="O35" s="636"/>
    </row>
    <row r="36" spans="1:15" ht="15" customHeight="1" x14ac:dyDescent="0.25">
      <c r="A36" s="559"/>
      <c r="B36" s="846" t="str">
        <f>CONCATENATE("Check: row ", ROW(B30), " &gt; 0 ↔ row ", ROW(B35)," &gt; 0")</f>
        <v>Check: row 30 &gt; 0 ↔ row 35 &gt; 0</v>
      </c>
      <c r="C36" s="834" t="str">
        <f t="shared" ref="C36:N36" si="10">IF(AND(ISNUMBER(C30), ISNUMBER(C35)), IF(C35&gt;0, IF(C30&gt;0, "Pass", "Fail"), IF(C30=0, "Pass", "Fail")), "")</f>
        <v/>
      </c>
      <c r="D36" s="1785" t="str">
        <f t="shared" si="10"/>
        <v/>
      </c>
      <c r="E36" s="834" t="str">
        <f t="shared" si="10"/>
        <v/>
      </c>
      <c r="F36" s="834" t="str">
        <f t="shared" si="10"/>
        <v/>
      </c>
      <c r="G36" s="834" t="str">
        <f t="shared" si="10"/>
        <v/>
      </c>
      <c r="H36" s="834" t="str">
        <f t="shared" si="10"/>
        <v/>
      </c>
      <c r="I36" s="834" t="str">
        <f t="shared" si="10"/>
        <v/>
      </c>
      <c r="J36" s="834" t="str">
        <f t="shared" si="10"/>
        <v/>
      </c>
      <c r="K36" s="834" t="str">
        <f t="shared" si="10"/>
        <v/>
      </c>
      <c r="L36" s="834" t="str">
        <f t="shared" si="10"/>
        <v/>
      </c>
      <c r="M36" s="834" t="str">
        <f t="shared" si="10"/>
        <v/>
      </c>
      <c r="N36" s="2057" t="str">
        <f t="shared" si="10"/>
        <v/>
      </c>
      <c r="O36" s="636"/>
    </row>
    <row r="37" spans="1:15" ht="15" customHeight="1" x14ac:dyDescent="0.25">
      <c r="A37" s="559"/>
      <c r="B37" s="845" t="s">
        <v>1152</v>
      </c>
      <c r="C37" s="1011"/>
      <c r="D37" s="1782"/>
      <c r="E37" s="2600"/>
      <c r="F37" s="2600"/>
      <c r="G37" s="2600"/>
      <c r="H37" s="2600"/>
      <c r="I37" s="2600"/>
      <c r="J37" s="2600"/>
      <c r="K37" s="2600"/>
      <c r="L37" s="2600"/>
      <c r="M37" s="2600"/>
      <c r="N37" s="2600"/>
      <c r="O37" s="636"/>
    </row>
    <row r="38" spans="1:15" ht="15" customHeight="1" x14ac:dyDescent="0.25">
      <c r="A38" s="559"/>
      <c r="B38" s="846" t="str">
        <f ca="1">CONCATENATE("Check: sum(row ", ROW(B35), ") ≥ ",CELL("address",E37)," ≥ max(row ",ROW(B35),")")</f>
        <v>Check: sum(row 35) ≥ $E$37 ≥ max(row 35)</v>
      </c>
      <c r="C38" s="1011"/>
      <c r="D38" s="1782"/>
      <c r="E38" s="2599" t="str">
        <f>IF(AND(SUM(E35:N35)&gt;=E37,E37&gt;=MAX(E35:N35)), "Pass", "Fail")</f>
        <v>Pass</v>
      </c>
      <c r="F38" s="2599"/>
      <c r="G38" s="2599"/>
      <c r="H38" s="2599"/>
      <c r="I38" s="2599"/>
      <c r="J38" s="2599"/>
      <c r="K38" s="2599"/>
      <c r="L38" s="2599"/>
      <c r="M38" s="2599"/>
      <c r="N38" s="2599"/>
      <c r="O38" s="636"/>
    </row>
    <row r="39" spans="1:15" ht="15" customHeight="1" x14ac:dyDescent="0.25">
      <c r="A39" s="559"/>
      <c r="B39" s="846" t="str">
        <f ca="1">CONCATENATE("Check: sum(row ",ROW(B34),")/",CELL("address",E37)," ≥ EUR 20,000 or ",CELL("address",E37)," = 0")</f>
        <v>Check: sum(row 34)/$E$37 ≥ EUR 20,000 or $E$37 = 0</v>
      </c>
      <c r="C39" s="1011"/>
      <c r="D39" s="1782"/>
      <c r="E39" s="2599" t="str">
        <f>IF(E37=0,"Pass",IF(SUM(E34:N34)/E37&gt;=20000/'Supervisory information'!D15,"Pass","Fail"))</f>
        <v>Pass</v>
      </c>
      <c r="F39" s="2599"/>
      <c r="G39" s="2599"/>
      <c r="H39" s="2599"/>
      <c r="I39" s="2599"/>
      <c r="J39" s="2599"/>
      <c r="K39" s="2599"/>
      <c r="L39" s="2599"/>
      <c r="M39" s="2599"/>
      <c r="N39" s="2599"/>
      <c r="O39" s="636"/>
    </row>
    <row r="40" spans="1:15" ht="15" customHeight="1" x14ac:dyDescent="0.25">
      <c r="A40" s="559"/>
      <c r="B40" s="845" t="s">
        <v>1153</v>
      </c>
      <c r="C40" s="333"/>
      <c r="D40" s="1783"/>
      <c r="E40" s="336"/>
      <c r="F40" s="336"/>
      <c r="G40" s="336"/>
      <c r="H40" s="336"/>
      <c r="I40" s="336"/>
      <c r="J40" s="336"/>
      <c r="K40" s="336"/>
      <c r="L40" s="336"/>
      <c r="M40" s="336"/>
      <c r="N40" s="280"/>
      <c r="O40" s="636"/>
    </row>
    <row r="41" spans="1:15" ht="15" customHeight="1" x14ac:dyDescent="0.25">
      <c r="A41" s="559"/>
      <c r="B41" s="845" t="s">
        <v>1154</v>
      </c>
      <c r="C41" s="223" t="str">
        <f>IF(AND(ISNUMBER(C34), ISNUMBER(C40)), C34-C40, "")</f>
        <v/>
      </c>
      <c r="D41" s="1784" t="str">
        <f>IF(AND(ISNUMBER(D34), ISNUMBER(D40)), D34-D40, "")</f>
        <v/>
      </c>
      <c r="E41" s="223" t="str">
        <f>IF(AND(ISNUMBER(E34), ISNUMBER(E40)), E34-E40, "")</f>
        <v/>
      </c>
      <c r="F41" s="223" t="str">
        <f t="shared" ref="F41:N41" si="11">IF(AND(ISNUMBER(F34), ISNUMBER(F40)), F34-F40, "")</f>
        <v/>
      </c>
      <c r="G41" s="223" t="str">
        <f t="shared" si="11"/>
        <v/>
      </c>
      <c r="H41" s="223" t="str">
        <f t="shared" si="11"/>
        <v/>
      </c>
      <c r="I41" s="223" t="str">
        <f t="shared" si="11"/>
        <v/>
      </c>
      <c r="J41" s="223" t="str">
        <f t="shared" si="11"/>
        <v/>
      </c>
      <c r="K41" s="223" t="str">
        <f t="shared" si="11"/>
        <v/>
      </c>
      <c r="L41" s="223" t="str">
        <f t="shared" si="11"/>
        <v/>
      </c>
      <c r="M41" s="223" t="str">
        <f t="shared" si="11"/>
        <v/>
      </c>
      <c r="N41" s="10" t="str">
        <f t="shared" si="11"/>
        <v/>
      </c>
      <c r="O41" s="636"/>
    </row>
    <row r="42" spans="1:15" ht="15" customHeight="1" x14ac:dyDescent="0.25">
      <c r="A42" s="559"/>
      <c r="B42" s="845" t="s">
        <v>1155</v>
      </c>
      <c r="C42" s="1011"/>
      <c r="D42" s="1782"/>
      <c r="E42" s="2600"/>
      <c r="F42" s="2600"/>
      <c r="G42" s="2600"/>
      <c r="H42" s="2600"/>
      <c r="I42" s="2600"/>
      <c r="J42" s="2600"/>
      <c r="K42" s="2600"/>
      <c r="L42" s="2600"/>
      <c r="M42" s="2600"/>
      <c r="N42" s="2600"/>
      <c r="O42" s="636"/>
    </row>
    <row r="43" spans="1:15" ht="15" customHeight="1" x14ac:dyDescent="0.25">
      <c r="A43" s="559"/>
      <c r="B43" s="846" t="str">
        <f ca="1">CONCATENATE("Check: ",CELL("address",E37)," ≥ ",CELL("address",E42)," ≥ 0")</f>
        <v>Check: $E$37 ≥ $E$42 ≥ 0</v>
      </c>
      <c r="C43" s="1012"/>
      <c r="D43" s="1786"/>
      <c r="E43" s="2599" t="str">
        <f>IF(AND(ISNUMBER(E37), ISNUMBER(E42)), IF(AND(E37&gt;=E42, E42&gt;=0), "Pass", "Fail"), "")</f>
        <v/>
      </c>
      <c r="F43" s="2599"/>
      <c r="G43" s="2599"/>
      <c r="H43" s="2599"/>
      <c r="I43" s="2599"/>
      <c r="J43" s="2599"/>
      <c r="K43" s="2599"/>
      <c r="L43" s="2599"/>
      <c r="M43" s="2599"/>
      <c r="N43" s="2599"/>
      <c r="O43" s="636"/>
    </row>
    <row r="44" spans="1:15" ht="15" customHeight="1" x14ac:dyDescent="0.25">
      <c r="A44" s="559"/>
      <c r="B44" s="846" t="str">
        <f ca="1">CONCATENATE("Check: sum(row ",ROW(B41),")/(",CELL("address",E37)," - ",CELL("address",E42),") ≥ EUR 20,000 or ",CELL("address",E37)," - ",CELL("address",E42)," = 0")</f>
        <v>Check: sum(row 41)/($E$37 - $E$42) ≥ EUR 20,000 or $E$37 - $E$42 = 0</v>
      </c>
      <c r="C44" s="24"/>
      <c r="D44" s="1787"/>
      <c r="E44" s="2599" t="str">
        <f>IF(E37-E42=0,"Pass",IF(SUM(E41:N41)/(E37-E42)&gt;=20000/'Supervisory information'!D15, "Pass", "Fail"))</f>
        <v>Pass</v>
      </c>
      <c r="F44" s="2599"/>
      <c r="G44" s="2599"/>
      <c r="H44" s="2599"/>
      <c r="I44" s="2599"/>
      <c r="J44" s="2599"/>
      <c r="K44" s="2599"/>
      <c r="L44" s="2599"/>
      <c r="M44" s="2599"/>
      <c r="N44" s="2599"/>
      <c r="O44" s="636"/>
    </row>
    <row r="45" spans="1:15" ht="15" customHeight="1" x14ac:dyDescent="0.25">
      <c r="A45" s="559"/>
      <c r="B45" s="1073" t="s">
        <v>1157</v>
      </c>
      <c r="C45" s="1011"/>
      <c r="D45" s="1782"/>
      <c r="E45" s="1077"/>
      <c r="F45" s="1797"/>
      <c r="G45" s="1797"/>
      <c r="H45" s="1797"/>
      <c r="I45" s="1797"/>
      <c r="J45" s="1797"/>
      <c r="K45" s="1797"/>
      <c r="L45" s="1797"/>
      <c r="M45" s="1797"/>
      <c r="N45" s="1377"/>
      <c r="O45" s="636"/>
    </row>
    <row r="46" spans="1:15" ht="15" customHeight="1" x14ac:dyDescent="0.25">
      <c r="A46" s="559"/>
      <c r="B46" s="845" t="s">
        <v>839</v>
      </c>
      <c r="C46" s="333"/>
      <c r="D46" s="1783"/>
      <c r="E46" s="900"/>
      <c r="F46" s="13"/>
      <c r="G46" s="13"/>
      <c r="H46" s="13"/>
      <c r="I46" s="13"/>
      <c r="J46" s="13"/>
      <c r="K46" s="13"/>
      <c r="L46" s="13"/>
      <c r="M46" s="13"/>
      <c r="N46" s="116"/>
      <c r="O46" s="636"/>
    </row>
    <row r="47" spans="1:15" ht="15" customHeight="1" x14ac:dyDescent="0.25">
      <c r="A47" s="559"/>
      <c r="B47" s="845" t="s">
        <v>1149</v>
      </c>
      <c r="C47" s="333"/>
      <c r="D47" s="1783"/>
      <c r="E47" s="336"/>
      <c r="F47" s="26"/>
      <c r="G47" s="26"/>
      <c r="H47" s="26"/>
      <c r="I47" s="26"/>
      <c r="J47" s="26"/>
      <c r="K47" s="26"/>
      <c r="L47" s="26"/>
      <c r="M47" s="26"/>
      <c r="N47" s="39"/>
      <c r="O47" s="636"/>
    </row>
    <row r="48" spans="1:15" ht="15" customHeight="1" x14ac:dyDescent="0.25">
      <c r="A48" s="559"/>
      <c r="B48" s="845" t="s">
        <v>1156</v>
      </c>
      <c r="C48" s="333"/>
      <c r="D48" s="1783"/>
      <c r="E48" s="336"/>
      <c r="F48" s="26"/>
      <c r="G48" s="26"/>
      <c r="H48" s="26"/>
      <c r="I48" s="26"/>
      <c r="J48" s="26"/>
      <c r="K48" s="26"/>
      <c r="L48" s="26"/>
      <c r="M48" s="26"/>
      <c r="N48" s="39"/>
      <c r="O48" s="636"/>
    </row>
    <row r="49" spans="1:15" ht="15" customHeight="1" x14ac:dyDescent="0.25">
      <c r="A49" s="559"/>
      <c r="B49" s="846" t="str">
        <f>CONCATENATE("Check: row ", ROW(B48), " ≤ row ", ROW(B47))</f>
        <v>Check: row 48 ≤ row 47</v>
      </c>
      <c r="C49" s="333"/>
      <c r="D49" s="1783"/>
      <c r="E49" s="1078" t="str">
        <f>IF(AND(ISNUMBER(E47), ISNUMBER(E48)), IF(E48&lt;=E47, "Pass", "Fail"), "")</f>
        <v/>
      </c>
      <c r="F49" s="848" t="str">
        <f t="shared" ref="F49" si="12">IF(AND(ISNUMBER(F47), ISNUMBER(F48)), IF(F48&lt;=F47, "Pass", "Fail"), "")</f>
        <v/>
      </c>
      <c r="G49" s="848" t="str">
        <f t="shared" ref="G49" si="13">IF(AND(ISNUMBER(G47), ISNUMBER(G48)), IF(G48&lt;=G47, "Pass", "Fail"), "")</f>
        <v/>
      </c>
      <c r="H49" s="848" t="str">
        <f t="shared" ref="H49" si="14">IF(AND(ISNUMBER(H47), ISNUMBER(H48)), IF(H48&lt;=H47, "Pass", "Fail"), "")</f>
        <v/>
      </c>
      <c r="I49" s="848" t="str">
        <f t="shared" ref="I49" si="15">IF(AND(ISNUMBER(I47), ISNUMBER(I48)), IF(I48&lt;=I47, "Pass", "Fail"), "")</f>
        <v/>
      </c>
      <c r="J49" s="848" t="str">
        <f t="shared" ref="J49" si="16">IF(AND(ISNUMBER(J47), ISNUMBER(J48)), IF(J48&lt;=J47, "Pass", "Fail"), "")</f>
        <v/>
      </c>
      <c r="K49" s="848" t="str">
        <f t="shared" ref="K49" si="17">IF(AND(ISNUMBER(K47), ISNUMBER(K48)), IF(K48&lt;=K47, "Pass", "Fail"), "")</f>
        <v/>
      </c>
      <c r="L49" s="848" t="str">
        <f t="shared" ref="L49" si="18">IF(AND(ISNUMBER(L47), ISNUMBER(L48)), IF(L48&lt;=L47, "Pass", "Fail"), "")</f>
        <v/>
      </c>
      <c r="M49" s="848" t="str">
        <f t="shared" ref="M49" si="19">IF(AND(ISNUMBER(M47), ISNUMBER(M48)), IF(M48&lt;=M47, "Pass", "Fail"), "")</f>
        <v/>
      </c>
      <c r="N49" s="849" t="str">
        <f t="shared" ref="N49" si="20">IF(AND(ISNUMBER(N47), ISNUMBER(N48)), IF(N48&lt;=N47, "Pass", "Fail"), "")</f>
        <v/>
      </c>
      <c r="O49" s="636"/>
    </row>
    <row r="50" spans="1:15" ht="15" customHeight="1" x14ac:dyDescent="0.25">
      <c r="A50" s="559"/>
      <c r="B50" s="845" t="s">
        <v>1519</v>
      </c>
      <c r="C50" s="223" t="str">
        <f>IF(AND(ISNUMBER(C46), ISNUMBER(C47)), C46-C47, "")</f>
        <v/>
      </c>
      <c r="D50" s="1784" t="str">
        <f>IF(AND(ISNUMBER(D46), ISNUMBER(D47)), D46-D47, "")</f>
        <v/>
      </c>
      <c r="E50" s="223" t="str">
        <f>IF(AND(ISNUMBER(E46), ISNUMBER(E47)), E46-E47, "")</f>
        <v/>
      </c>
      <c r="F50" s="34" t="str">
        <f t="shared" ref="F50:N50" si="21">IF(AND(ISNUMBER(F46), ISNUMBER(F47)), F46-F47, "")</f>
        <v/>
      </c>
      <c r="G50" s="34" t="str">
        <f t="shared" si="21"/>
        <v/>
      </c>
      <c r="H50" s="34" t="str">
        <f t="shared" si="21"/>
        <v/>
      </c>
      <c r="I50" s="34" t="str">
        <f t="shared" si="21"/>
        <v/>
      </c>
      <c r="J50" s="34" t="str">
        <f t="shared" si="21"/>
        <v/>
      </c>
      <c r="K50" s="34" t="str">
        <f t="shared" si="21"/>
        <v/>
      </c>
      <c r="L50" s="34" t="str">
        <f t="shared" si="21"/>
        <v/>
      </c>
      <c r="M50" s="34" t="str">
        <f t="shared" si="21"/>
        <v/>
      </c>
      <c r="N50" s="10" t="str">
        <f t="shared" si="21"/>
        <v/>
      </c>
      <c r="O50" s="636"/>
    </row>
    <row r="51" spans="1:15" ht="15" customHeight="1" x14ac:dyDescent="0.25">
      <c r="A51" s="559"/>
      <c r="B51" s="845" t="s">
        <v>1151</v>
      </c>
      <c r="C51" s="333"/>
      <c r="D51" s="1783"/>
      <c r="E51" s="336"/>
      <c r="F51" s="26"/>
      <c r="G51" s="26"/>
      <c r="H51" s="26"/>
      <c r="I51" s="26"/>
      <c r="J51" s="26"/>
      <c r="K51" s="26"/>
      <c r="L51" s="26"/>
      <c r="M51" s="26"/>
      <c r="N51" s="39"/>
      <c r="O51" s="636"/>
    </row>
    <row r="52" spans="1:15" ht="15" customHeight="1" x14ac:dyDescent="0.25">
      <c r="A52" s="559"/>
      <c r="B52" s="846" t="str">
        <f>CONCATENATE("Check: row ", ROW(B46), " &gt; 0 ↔ row ", ROW(B51)," &gt; 0")</f>
        <v>Check: row 46 &gt; 0 ↔ row 51 &gt; 0</v>
      </c>
      <c r="C52" s="834" t="str">
        <f t="shared" ref="C52:D52" si="22">IF(AND(ISNUMBER(C46), ISNUMBER(C51)), IF(C51&gt;0, IF(C46&gt;0, "Pass", "Fail"), IF(C46=0, "Pass", "Fail")), "")</f>
        <v/>
      </c>
      <c r="D52" s="1785" t="str">
        <f t="shared" si="22"/>
        <v/>
      </c>
      <c r="E52" s="834" t="str">
        <f>IF(AND(ISNUMBER(E46), ISNUMBER(E51)), IF(E51&gt;0, IF(E46&gt;0, "Pass", "Fail"), IF(E46=0, "Pass", "Fail")), "")</f>
        <v/>
      </c>
      <c r="F52" s="834" t="str">
        <f t="shared" ref="F52:N52" si="23">IF(AND(ISNUMBER(F46), ISNUMBER(F51)), IF(F51&gt;0, IF(F46&gt;0, "Pass", "Fail"), IF(F46=0, "Pass", "Fail")), "")</f>
        <v/>
      </c>
      <c r="G52" s="834" t="str">
        <f t="shared" si="23"/>
        <v/>
      </c>
      <c r="H52" s="834" t="str">
        <f t="shared" si="23"/>
        <v/>
      </c>
      <c r="I52" s="834" t="str">
        <f t="shared" si="23"/>
        <v/>
      </c>
      <c r="J52" s="834" t="str">
        <f t="shared" si="23"/>
        <v/>
      </c>
      <c r="K52" s="834" t="str">
        <f t="shared" si="23"/>
        <v/>
      </c>
      <c r="L52" s="834" t="str">
        <f t="shared" si="23"/>
        <v/>
      </c>
      <c r="M52" s="834" t="str">
        <f t="shared" si="23"/>
        <v/>
      </c>
      <c r="N52" s="2057" t="str">
        <f t="shared" si="23"/>
        <v/>
      </c>
      <c r="O52" s="636"/>
    </row>
    <row r="53" spans="1:15" ht="15" customHeight="1" x14ac:dyDescent="0.25">
      <c r="A53" s="559"/>
      <c r="B53" s="845" t="s">
        <v>1152</v>
      </c>
      <c r="C53" s="1011"/>
      <c r="D53" s="1782"/>
      <c r="E53" s="2600"/>
      <c r="F53" s="2600"/>
      <c r="G53" s="2600"/>
      <c r="H53" s="2600"/>
      <c r="I53" s="2600"/>
      <c r="J53" s="2600"/>
      <c r="K53" s="2600"/>
      <c r="L53" s="2600"/>
      <c r="M53" s="2600"/>
      <c r="N53" s="2600"/>
      <c r="O53" s="636"/>
    </row>
    <row r="54" spans="1:15" ht="15" customHeight="1" x14ac:dyDescent="0.25">
      <c r="A54" s="559"/>
      <c r="B54" s="846" t="str">
        <f ca="1">CONCATENATE("Check: sum(row ", ROW(B51), ") ≥ ",CELL("address",E53)," ≥ max(row ",ROW(B51),")")</f>
        <v>Check: sum(row 51) ≥ $E$53 ≥ max(row 51)</v>
      </c>
      <c r="C54" s="1011"/>
      <c r="D54" s="1782"/>
      <c r="E54" s="2599" t="str">
        <f>IF(AND(SUM(E51:N51)&gt;=E53,E53&gt;=MAX(E51:N51)), "Pass", "Fail")</f>
        <v>Pass</v>
      </c>
      <c r="F54" s="2599"/>
      <c r="G54" s="2599"/>
      <c r="H54" s="2599"/>
      <c r="I54" s="2599"/>
      <c r="J54" s="2599"/>
      <c r="K54" s="2599"/>
      <c r="L54" s="2599"/>
      <c r="M54" s="2599"/>
      <c r="N54" s="2599"/>
      <c r="O54" s="636"/>
    </row>
    <row r="55" spans="1:15" ht="15" customHeight="1" x14ac:dyDescent="0.25">
      <c r="A55" s="559"/>
      <c r="B55" s="846" t="str">
        <f ca="1">CONCATENATE("Check: sum(row ",ROW(B50),")/",CELL("address",E53)," ≥ EUR 100,000 or ",CELL("address",E53)," = 0")</f>
        <v>Check: sum(row 50)/$E$53 ≥ EUR 100,000 or $E$53 = 0</v>
      </c>
      <c r="C55" s="1011"/>
      <c r="D55" s="1782"/>
      <c r="E55" s="2599" t="str">
        <f>IF(E53=0,"Pass",IF(SUM(E50:N50)/E53&gt;=100000/'Supervisory information'!D15,"Pass","Fail"))</f>
        <v>Pass</v>
      </c>
      <c r="F55" s="2599"/>
      <c r="G55" s="2599"/>
      <c r="H55" s="2599"/>
      <c r="I55" s="2599"/>
      <c r="J55" s="2599"/>
      <c r="K55" s="2599"/>
      <c r="L55" s="2599"/>
      <c r="M55" s="2599"/>
      <c r="N55" s="2599"/>
      <c r="O55" s="636"/>
    </row>
    <row r="56" spans="1:15" ht="15" customHeight="1" x14ac:dyDescent="0.25">
      <c r="A56" s="559"/>
      <c r="B56" s="845" t="s">
        <v>1153</v>
      </c>
      <c r="C56" s="333"/>
      <c r="D56" s="1783"/>
      <c r="E56" s="336"/>
      <c r="F56" s="336"/>
      <c r="G56" s="336"/>
      <c r="H56" s="336"/>
      <c r="I56" s="336"/>
      <c r="J56" s="336"/>
      <c r="K56" s="336"/>
      <c r="L56" s="336"/>
      <c r="M56" s="336"/>
      <c r="N56" s="280"/>
      <c r="O56" s="636"/>
    </row>
    <row r="57" spans="1:15" ht="15" customHeight="1" x14ac:dyDescent="0.25">
      <c r="A57" s="559"/>
      <c r="B57" s="845" t="s">
        <v>1154</v>
      </c>
      <c r="C57" s="223" t="str">
        <f>IF(AND(ISNUMBER(C50), ISNUMBER(C56)), C50-C56, "")</f>
        <v/>
      </c>
      <c r="D57" s="1784" t="str">
        <f>IF(AND(ISNUMBER(D50), ISNUMBER(D56)), D50-D56, "")</f>
        <v/>
      </c>
      <c r="E57" s="223" t="str">
        <f>IF(AND(ISNUMBER(E50), ISNUMBER(E56)), E50-E56, "")</f>
        <v/>
      </c>
      <c r="F57" s="223" t="str">
        <f t="shared" ref="F57:N57" si="24">IF(AND(ISNUMBER(F50), ISNUMBER(F56)), F50-F56, "")</f>
        <v/>
      </c>
      <c r="G57" s="223" t="str">
        <f t="shared" si="24"/>
        <v/>
      </c>
      <c r="H57" s="223" t="str">
        <f t="shared" si="24"/>
        <v/>
      </c>
      <c r="I57" s="223" t="str">
        <f t="shared" si="24"/>
        <v/>
      </c>
      <c r="J57" s="223" t="str">
        <f t="shared" si="24"/>
        <v/>
      </c>
      <c r="K57" s="223" t="str">
        <f t="shared" si="24"/>
        <v/>
      </c>
      <c r="L57" s="223" t="str">
        <f t="shared" si="24"/>
        <v/>
      </c>
      <c r="M57" s="223" t="str">
        <f t="shared" si="24"/>
        <v/>
      </c>
      <c r="N57" s="10" t="str">
        <f t="shared" si="24"/>
        <v/>
      </c>
      <c r="O57" s="636"/>
    </row>
    <row r="58" spans="1:15" ht="15" customHeight="1" x14ac:dyDescent="0.25">
      <c r="A58" s="559"/>
      <c r="B58" s="845" t="s">
        <v>1155</v>
      </c>
      <c r="C58" s="1011"/>
      <c r="D58" s="1782"/>
      <c r="E58" s="2600"/>
      <c r="F58" s="2600"/>
      <c r="G58" s="2600"/>
      <c r="H58" s="2600"/>
      <c r="I58" s="2600"/>
      <c r="J58" s="2600"/>
      <c r="K58" s="2600"/>
      <c r="L58" s="2600"/>
      <c r="M58" s="2600"/>
      <c r="N58" s="2600"/>
      <c r="O58" s="636"/>
    </row>
    <row r="59" spans="1:15" ht="15" customHeight="1" x14ac:dyDescent="0.25">
      <c r="A59" s="559"/>
      <c r="B59" s="846" t="str">
        <f ca="1">CONCATENATE("Check: ",CELL("address",E53)," ≥ ",CELL("address",E58)," ≥ 0")</f>
        <v>Check: $E$53 ≥ $E$58 ≥ 0</v>
      </c>
      <c r="C59" s="1012"/>
      <c r="D59" s="1786"/>
      <c r="E59" s="2599" t="str">
        <f>IF(AND(ISNUMBER(E53), ISNUMBER(E58)), IF(AND(E53&gt;=E58, E58&gt;=0), "Pass", "Fail"), "")</f>
        <v/>
      </c>
      <c r="F59" s="2599"/>
      <c r="G59" s="2599"/>
      <c r="H59" s="2599"/>
      <c r="I59" s="2599"/>
      <c r="J59" s="2599"/>
      <c r="K59" s="2599"/>
      <c r="L59" s="2599"/>
      <c r="M59" s="2599"/>
      <c r="N59" s="2599"/>
      <c r="O59" s="636"/>
    </row>
    <row r="60" spans="1:15" ht="15" customHeight="1" x14ac:dyDescent="0.25">
      <c r="A60" s="559"/>
      <c r="B60" s="846" t="str">
        <f ca="1">CONCATENATE("Check: sum(row ",ROW(B57),")/(",CELL("address",E53)," - ",CELL("address",E58),") ≥ EUR 100,000 or ",CELL("address",E53)," - ",CELL("address",E58)," = 0")</f>
        <v>Check: sum(row 57)/($E$53 - $E$58) ≥ EUR 100,000 or $E$53 - $E$58 = 0</v>
      </c>
      <c r="C60" s="1012"/>
      <c r="D60" s="1786"/>
      <c r="E60" s="2599" t="str">
        <f>IF(E53-E58=0,"Pass",IF(SUM(E57:N57)/(E53-E58)&gt;=100000/'Supervisory information'!D15, "Pass", "Fail"))</f>
        <v>Pass</v>
      </c>
      <c r="F60" s="2599"/>
      <c r="G60" s="2599"/>
      <c r="H60" s="2599"/>
      <c r="I60" s="2599"/>
      <c r="J60" s="2599"/>
      <c r="K60" s="2599"/>
      <c r="L60" s="2599"/>
      <c r="M60" s="2599"/>
      <c r="N60" s="2599"/>
      <c r="O60" s="636"/>
    </row>
    <row r="61" spans="1:15" ht="15" customHeight="1" x14ac:dyDescent="0.25">
      <c r="A61" s="559"/>
      <c r="B61" s="850" t="str">
        <f>CONCATENATE("Check: row ",ROW(B30)," ≥ row ",ROW(B46)," &amp; row ",ROW(B31)," ≥ row ",ROW(B47)," &amp; row ",ROW(B32)," ≥ row ",ROW(B48)," &amp; row ",ROW(B35)," ≥ row ",ROW(B51))</f>
        <v>Check: row 30 ≥ row 46 &amp; row 31 ≥ row 47 &amp; row 32 ≥ row 48 &amp; row 35 ≥ row 51</v>
      </c>
      <c r="C61" s="835" t="str">
        <f t="shared" ref="C61:N61" si="25">IF(AND(C30&gt;=C46,C31&gt;=C47,C32&gt;=C48,C35&gt;=C51),"Pass","Fail")</f>
        <v>Pass</v>
      </c>
      <c r="D61" s="1788" t="str">
        <f t="shared" si="25"/>
        <v>Pass</v>
      </c>
      <c r="E61" s="835" t="str">
        <f t="shared" si="25"/>
        <v>Pass</v>
      </c>
      <c r="F61" s="824" t="str">
        <f t="shared" si="25"/>
        <v>Pass</v>
      </c>
      <c r="G61" s="824" t="str">
        <f t="shared" si="25"/>
        <v>Pass</v>
      </c>
      <c r="H61" s="824" t="str">
        <f t="shared" si="25"/>
        <v>Pass</v>
      </c>
      <c r="I61" s="824" t="str">
        <f t="shared" si="25"/>
        <v>Pass</v>
      </c>
      <c r="J61" s="824" t="str">
        <f t="shared" si="25"/>
        <v>Pass</v>
      </c>
      <c r="K61" s="824" t="str">
        <f t="shared" si="25"/>
        <v>Pass</v>
      </c>
      <c r="L61" s="824" t="str">
        <f t="shared" si="25"/>
        <v>Pass</v>
      </c>
      <c r="M61" s="824" t="str">
        <f t="shared" si="25"/>
        <v>Pass</v>
      </c>
      <c r="N61" s="823" t="str">
        <f t="shared" si="25"/>
        <v>Pass</v>
      </c>
      <c r="O61" s="636"/>
    </row>
    <row r="62" spans="1:15" s="259" customFormat="1" ht="15" customHeight="1" x14ac:dyDescent="0.25">
      <c r="A62" s="559"/>
      <c r="O62" s="636"/>
    </row>
    <row r="63" spans="1:15" s="447" customFormat="1" ht="45" customHeight="1" x14ac:dyDescent="0.25">
      <c r="A63" s="1369" t="s">
        <v>1492</v>
      </c>
      <c r="B63" s="1779"/>
      <c r="C63" s="1779"/>
      <c r="D63" s="1779"/>
      <c r="E63" s="1757"/>
      <c r="F63" s="1757"/>
      <c r="G63" s="1757"/>
      <c r="H63" s="1757"/>
      <c r="I63" s="1757"/>
      <c r="J63" s="1757"/>
      <c r="K63" s="1757"/>
      <c r="L63" s="1757"/>
      <c r="M63" s="1757"/>
      <c r="N63" s="1757"/>
      <c r="O63" s="1801"/>
    </row>
    <row r="64" spans="1:15" s="259" customFormat="1" ht="15" customHeight="1" x14ac:dyDescent="0.25">
      <c r="A64" s="559"/>
      <c r="B64" s="1074" t="s">
        <v>1158</v>
      </c>
      <c r="C64" s="1077"/>
      <c r="D64" s="1077"/>
      <c r="E64" s="1077"/>
      <c r="F64" s="1797"/>
      <c r="G64" s="1797"/>
      <c r="H64" s="1797"/>
      <c r="I64" s="1797"/>
      <c r="J64" s="1797"/>
      <c r="K64" s="1797"/>
      <c r="L64" s="1802" t="str">
        <f>IF(AND(ISNUMBER(J7), ISNUMBER(K7), ISNUMBER(L7), ISNUMBER(J16), ISNUMBER(K16), ISNUMBER(L16), ISNUMBER(J17), ISNUMBER(K17), ISNUMBER(L17)), MIN(AVERAGE(J16:L16), 0.0225*AVERAGE(J7:L7)) + AVERAGE(J17:L17), "")</f>
        <v/>
      </c>
      <c r="M64" s="1802" t="str">
        <f>IF(AND(ISNUMBER(K7), ISNUMBER(L7), ISNUMBER(M7), ISNUMBER(K16), ISNUMBER(L16), ISNUMBER(M16), ISNUMBER(K17), ISNUMBER(L17), ISNUMBER(M17)), MIN(AVERAGE(K16:M16), 0.0225*AVERAGE(K7:M7)) + AVERAGE(K17:M17), "")</f>
        <v/>
      </c>
      <c r="N64" s="1802" t="str">
        <f>IF(AND(ISNUMBER(L7), ISNUMBER(M7), ISNUMBER(N7), ISNUMBER(L16), ISNUMBER(M16), ISNUMBER(N16), ISNUMBER(L17), ISNUMBER(M17), ISNUMBER(N17)), MIN(AVERAGE(L16:N16), 0.0225*AVERAGE(L7:N7)) + AVERAGE(L17:N17), "")</f>
        <v/>
      </c>
      <c r="O64" s="636"/>
    </row>
    <row r="65" spans="1:15" s="831" customFormat="1" ht="15" customHeight="1" x14ac:dyDescent="0.25">
      <c r="A65" s="559"/>
      <c r="B65" s="887" t="s">
        <v>1159</v>
      </c>
      <c r="C65" s="1011"/>
      <c r="D65" s="1011"/>
      <c r="E65" s="1011"/>
      <c r="F65" s="19"/>
      <c r="G65" s="19"/>
      <c r="H65" s="19"/>
      <c r="I65" s="19"/>
      <c r="J65" s="19"/>
      <c r="K65" s="19"/>
      <c r="L65" s="861" t="str">
        <f>IF(AND(ISNUMBER(J18), ISNUMBER(K18), ISNUMBER(L18), ISNUMBER(J19), ISNUMBER(K19), ISNUMBER(L19), ISNUMBER(J22), ISNUMBER(K22), ISNUMBER(L22), ISNUMBER(J24), ISNUMBER(K24), ISNUMBER(L24)), MAX(AVERAGE(J22:L22), AVERAGE(J24:L24)) + MAX(AVERAGE(J18:L18), AVERAGE(J19:L19)), "")</f>
        <v/>
      </c>
      <c r="M65" s="861" t="str">
        <f>IF(AND(ISNUMBER(K18), ISNUMBER(L18), ISNUMBER(M18), ISNUMBER(K19), ISNUMBER(L19), ISNUMBER(M19), ISNUMBER(K22), ISNUMBER(L22), ISNUMBER(M22), ISNUMBER(K24), ISNUMBER(L24), ISNUMBER(M24)), MAX(AVERAGE(K22:M22), AVERAGE(K24:M24)) + MAX(AVERAGE(K18:M18), AVERAGE(K19:M19)), "")</f>
        <v/>
      </c>
      <c r="N65" s="861" t="str">
        <f>IF(AND(ISNUMBER(L18), ISNUMBER(M18), ISNUMBER(N18), ISNUMBER(L19), ISNUMBER(M19), ISNUMBER(N19), ISNUMBER(L22), ISNUMBER(M22), ISNUMBER(N22), ISNUMBER(L24), ISNUMBER(M24), ISNUMBER(N24)), MAX(AVERAGE(L22:N22), AVERAGE(L24:N24)) + MAX(AVERAGE(L18:N18), AVERAGE(L19:N19)), "")</f>
        <v/>
      </c>
      <c r="O65" s="636"/>
    </row>
    <row r="66" spans="1:15" s="831" customFormat="1" ht="15" customHeight="1" x14ac:dyDescent="0.25">
      <c r="A66" s="559"/>
      <c r="B66" s="887" t="s">
        <v>1160</v>
      </c>
      <c r="C66" s="1011"/>
      <c r="D66" s="1011"/>
      <c r="E66" s="1011"/>
      <c r="F66" s="19"/>
      <c r="G66" s="19"/>
      <c r="H66" s="19"/>
      <c r="I66" s="19"/>
      <c r="J66" s="19"/>
      <c r="K66" s="19"/>
      <c r="L66" s="860" t="str">
        <f>IF(AND(ISNUMBER(J20), ISNUMBER(K20), ISNUMBER(L20), ISNUMBER(J21), ISNUMBER(K21), ISNUMBER(L21)), AVERAGE(ABS(J20), ABS(K20), ABS(L20))+AVERAGE(ABS(J21), ABS(K21), ABS(L21)), "")</f>
        <v/>
      </c>
      <c r="M66" s="860" t="str">
        <f>IF(AND(ISNUMBER(K20), ISNUMBER(L20), ISNUMBER(M20), ISNUMBER(K21), ISNUMBER(L21), ISNUMBER(M21)), AVERAGE(ABS(K20), ABS(L20), ABS(M20))+AVERAGE(ABS(K21), ABS(L21), ABS(M21)), "")</f>
        <v/>
      </c>
      <c r="N66" s="860" t="str">
        <f>IF(AND(ISNUMBER(L20), ISNUMBER(M20), ISNUMBER(N20), ISNUMBER(L21), ISNUMBER(M21), ISNUMBER(N21)), AVERAGE(ABS(L20), ABS(M20), ABS(N20))+AVERAGE(ABS(L21), ABS(M21), ABS(N21)), "")</f>
        <v/>
      </c>
      <c r="O66" s="636"/>
    </row>
    <row r="67" spans="1:15" s="831" customFormat="1" ht="15" customHeight="1" x14ac:dyDescent="0.25">
      <c r="A67" s="559"/>
      <c r="B67" s="887" t="s">
        <v>1161</v>
      </c>
      <c r="C67" s="1011"/>
      <c r="D67" s="1011"/>
      <c r="E67" s="1011"/>
      <c r="F67" s="19"/>
      <c r="G67" s="19"/>
      <c r="H67" s="19"/>
      <c r="I67" s="19"/>
      <c r="J67" s="19"/>
      <c r="K67" s="19"/>
      <c r="L67" s="860" t="str">
        <f>IF(AND(ISNUMBER(L64), ISNUMBER(L65), ISNUMBER(L66)), SUM(L64:L66), "")</f>
        <v/>
      </c>
      <c r="M67" s="860" t="str">
        <f>IF(AND(ISNUMBER(M64), ISNUMBER(M65), ISNUMBER(M66)), SUM(M64:M66), "")</f>
        <v/>
      </c>
      <c r="N67" s="860" t="str">
        <f>IF(AND(ISNUMBER(N64), ISNUMBER(N65), ISNUMBER(N66)), SUM(N64:N66), "")</f>
        <v/>
      </c>
      <c r="O67" s="636"/>
    </row>
    <row r="68" spans="1:15" s="831" customFormat="1" ht="15" customHeight="1" x14ac:dyDescent="0.25">
      <c r="A68" s="559"/>
      <c r="B68" s="887" t="s">
        <v>1162</v>
      </c>
      <c r="C68" s="1011"/>
      <c r="D68" s="1011"/>
      <c r="E68" s="1011"/>
      <c r="F68" s="19"/>
      <c r="G68" s="19"/>
      <c r="H68" s="19"/>
      <c r="I68" s="19"/>
      <c r="J68" s="19"/>
      <c r="K68" s="19"/>
      <c r="L68" s="860" t="str">
        <f>IF(ISNUMBER(L67), IF(L67&lt;(1000000000/'Supervisory information'!$D$15), 0.12*L67, IF(L67&lt;(30000000000/'Supervisory information'!$D$15), (120000000/'Supervisory information'!$D$15)+0.15*(L67-(1000000000/'Supervisory information'!$D$15)), (4470000000/'Supervisory information'!$D$15)+0.18*(L67-(30000000000/'Supervisory information'!$D$15)))), "")</f>
        <v/>
      </c>
      <c r="M68" s="860" t="str">
        <f>IF(ISNUMBER(M67), IF(M67&lt;(1000000000/'Supervisory information'!$D$15), 0.12*M67, IF(M67&lt;(30000000000/'Supervisory information'!$D$15), (120000000/'Supervisory information'!$D$15)+0.15*(M67-(1000000000/'Supervisory information'!$D$15)), (4470000000/'Supervisory information'!$D$15)+0.18*(M67-(30000000000/'Supervisory information'!$D$15)))), "")</f>
        <v/>
      </c>
      <c r="N68" s="860" t="str">
        <f>IF(ISNUMBER(N67), IF(N67&lt;(1000000000/'Supervisory information'!$D$15), 0.12*N67, IF(N67&lt;(30000000000/'Supervisory information'!$D$15), (120000000/'Supervisory information'!$D$15)+0.15*(N67-(1000000000/'Supervisory information'!$D$15)), (4470000000/'Supervisory information'!$D$15)+0.18*(N67-(30000000000/'Supervisory information'!$D$15)))), "")</f>
        <v/>
      </c>
      <c r="O68" s="636"/>
    </row>
    <row r="69" spans="1:15" s="831" customFormat="1" ht="15" customHeight="1" x14ac:dyDescent="0.25">
      <c r="A69" s="559"/>
      <c r="B69" s="887" t="s">
        <v>1163</v>
      </c>
      <c r="C69" s="1011"/>
      <c r="D69" s="1011"/>
      <c r="E69" s="1011"/>
      <c r="F69" s="19"/>
      <c r="G69" s="19"/>
      <c r="H69" s="19"/>
      <c r="I69" s="19"/>
      <c r="J69" s="19"/>
      <c r="K69" s="19"/>
      <c r="L69" s="16"/>
      <c r="M69" s="16"/>
      <c r="N69" s="39"/>
      <c r="O69" s="636"/>
    </row>
    <row r="70" spans="1:15" s="831" customFormat="1" ht="15" customHeight="1" x14ac:dyDescent="0.25">
      <c r="A70" s="559"/>
      <c r="B70" s="887" t="s">
        <v>1164</v>
      </c>
      <c r="C70" s="1011"/>
      <c r="D70" s="1011"/>
      <c r="E70" s="1011"/>
      <c r="F70" s="19"/>
      <c r="G70" s="19"/>
      <c r="H70" s="19"/>
      <c r="I70" s="19"/>
      <c r="J70" s="19"/>
      <c r="K70" s="19"/>
      <c r="L70" s="860" t="str">
        <f>IF(AND(ISNUMBER(L67), ISNUMBER(L69)), L69-L67, "")</f>
        <v/>
      </c>
      <c r="M70" s="860" t="str">
        <f>IF(AND(ISNUMBER(M67), ISNUMBER(M69)), M69-M67, "")</f>
        <v/>
      </c>
      <c r="N70" s="860" t="str">
        <f>IF(AND(ISNUMBER(N67), ISNUMBER(N69)), N69-N67, "")</f>
        <v/>
      </c>
      <c r="O70" s="636"/>
    </row>
    <row r="71" spans="1:15" s="831" customFormat="1" ht="15" customHeight="1" x14ac:dyDescent="0.25">
      <c r="A71" s="559"/>
      <c r="B71" s="887" t="s">
        <v>1165</v>
      </c>
      <c r="C71" s="1011"/>
      <c r="D71" s="1011"/>
      <c r="E71" s="1011"/>
      <c r="F71" s="19"/>
      <c r="G71" s="19"/>
      <c r="H71" s="19"/>
      <c r="I71" s="19"/>
      <c r="J71" s="19"/>
      <c r="K71" s="19"/>
      <c r="L71" s="19"/>
      <c r="M71" s="19"/>
      <c r="N71" s="19"/>
      <c r="O71" s="636"/>
    </row>
    <row r="72" spans="1:15" s="831" customFormat="1" ht="15" customHeight="1" x14ac:dyDescent="0.25">
      <c r="A72" s="559"/>
      <c r="B72" s="841" t="s">
        <v>1166</v>
      </c>
      <c r="C72" s="1011"/>
      <c r="D72" s="1011"/>
      <c r="E72" s="1011"/>
      <c r="F72" s="19"/>
      <c r="G72" s="19"/>
      <c r="H72" s="19"/>
      <c r="I72" s="19"/>
      <c r="J72" s="19"/>
      <c r="K72" s="19"/>
      <c r="L72" s="860" t="str">
        <f>IF(SUMPRODUCT(ISNUMBER(C34:L34)*1)&gt;0, AVERAGE(C34:L34)*15, "")</f>
        <v/>
      </c>
      <c r="M72" s="860" t="str">
        <f>IF(SUMPRODUCT(ISNUMBER(D34:M34)*1)&gt;0, AVERAGE(D34:M34)*15, "")</f>
        <v/>
      </c>
      <c r="N72" s="860" t="str">
        <f>IF(SUMPRODUCT(ISNUMBER(E34:N34)*1)&gt;0, AVERAGE(E34:N34)*15, "")</f>
        <v/>
      </c>
      <c r="O72" s="636"/>
    </row>
    <row r="73" spans="1:15" s="831" customFormat="1" ht="15" customHeight="1" x14ac:dyDescent="0.25">
      <c r="A73" s="559"/>
      <c r="B73" s="841" t="s">
        <v>1167</v>
      </c>
      <c r="C73" s="1011"/>
      <c r="D73" s="1011"/>
      <c r="E73" s="1011"/>
      <c r="F73" s="19"/>
      <c r="G73" s="19"/>
      <c r="H73" s="19"/>
      <c r="I73" s="19"/>
      <c r="J73" s="19"/>
      <c r="K73" s="19"/>
      <c r="L73" s="860" t="str">
        <f>IF(SUMPRODUCT(ISNUMBER(C50:L50)*1)&gt;0, AVERAGE(C50:L50)*15, "")</f>
        <v/>
      </c>
      <c r="M73" s="860" t="str">
        <f>IF(SUMPRODUCT(ISNUMBER(D50:M50)*1)&gt;0, AVERAGE(D50:M50)*15, "")</f>
        <v/>
      </c>
      <c r="N73" s="860" t="str">
        <f>IF(SUMPRODUCT(ISNUMBER(E50:N50)*1)&gt;0, AVERAGE(E50:N50)*15, "")</f>
        <v/>
      </c>
      <c r="O73" s="636"/>
    </row>
    <row r="74" spans="1:15" s="831" customFormat="1" ht="15" customHeight="1" x14ac:dyDescent="0.25">
      <c r="A74" s="559"/>
      <c r="B74" s="887" t="s">
        <v>1168</v>
      </c>
      <c r="C74" s="1011"/>
      <c r="D74" s="1011"/>
      <c r="E74" s="1011"/>
      <c r="F74" s="19"/>
      <c r="G74" s="19"/>
      <c r="H74" s="19"/>
      <c r="I74" s="19"/>
      <c r="J74" s="19"/>
      <c r="K74" s="19"/>
      <c r="L74" s="19"/>
      <c r="M74" s="19"/>
      <c r="N74" s="19"/>
      <c r="O74" s="636"/>
    </row>
    <row r="75" spans="1:15" s="831" customFormat="1" ht="15" customHeight="1" x14ac:dyDescent="0.25">
      <c r="A75" s="559"/>
      <c r="B75" s="841" t="s">
        <v>1169</v>
      </c>
      <c r="C75" s="1011"/>
      <c r="D75" s="1011"/>
      <c r="E75" s="1011"/>
      <c r="F75" s="19"/>
      <c r="G75" s="19"/>
      <c r="H75" s="19"/>
      <c r="I75" s="19"/>
      <c r="J75" s="19"/>
      <c r="K75" s="19"/>
      <c r="L75" s="860" t="str">
        <f>IF(AND(ISNUMBER(L68), ISNUMBER(L72)), (LN(EXP(1)-1+(L72/L68)^0.8)), "")</f>
        <v/>
      </c>
      <c r="M75" s="860" t="str">
        <f>IF(AND(ISNUMBER(M68), ISNUMBER(M72)), (LN(EXP(1)-1+(M72/M68)^0.8)), "")</f>
        <v/>
      </c>
      <c r="N75" s="860" t="str">
        <f>IF(AND(ISNUMBER(N68), ISNUMBER(N72)), (LN(EXP(1)-1+(N72/N68)^0.8)), "")</f>
        <v/>
      </c>
      <c r="O75" s="636"/>
    </row>
    <row r="76" spans="1:15" s="831" customFormat="1" ht="15" customHeight="1" x14ac:dyDescent="0.25">
      <c r="A76" s="559"/>
      <c r="B76" s="841" t="s">
        <v>1170</v>
      </c>
      <c r="C76" s="1011"/>
      <c r="D76" s="1011"/>
      <c r="E76" s="1011"/>
      <c r="F76" s="19"/>
      <c r="G76" s="19"/>
      <c r="H76" s="19"/>
      <c r="I76" s="19"/>
      <c r="J76" s="19"/>
      <c r="K76" s="19"/>
      <c r="L76" s="860" t="str">
        <f>IF(AND(ISNUMBER(L68), ISNUMBER(L73)), (LN(EXP(1)-1+(L73/L68)^0.8)), "")</f>
        <v/>
      </c>
      <c r="M76" s="860" t="str">
        <f>IF(AND(ISNUMBER(M68), ISNUMBER(M73)), (LN(EXP(1)-1+(M73/M68)^0.8)), "")</f>
        <v/>
      </c>
      <c r="N76" s="860" t="str">
        <f>IF(AND(ISNUMBER(N68), ISNUMBER(N73)), (LN(EXP(1)-1+(N73/N68)^0.8)), "")</f>
        <v/>
      </c>
      <c r="O76" s="636"/>
    </row>
    <row r="77" spans="1:15" s="831" customFormat="1" ht="15" customHeight="1" x14ac:dyDescent="0.25">
      <c r="A77" s="559"/>
      <c r="B77" s="316" t="s">
        <v>1491</v>
      </c>
      <c r="C77" s="1011"/>
      <c r="D77" s="1011"/>
      <c r="E77" s="1011"/>
      <c r="F77" s="19"/>
      <c r="G77" s="19"/>
      <c r="H77" s="19"/>
      <c r="I77" s="19"/>
      <c r="J77" s="19"/>
      <c r="K77" s="19"/>
      <c r="L77" s="19"/>
      <c r="M77" s="19"/>
      <c r="N77" s="19"/>
      <c r="O77" s="636"/>
    </row>
    <row r="78" spans="1:15" s="259" customFormat="1" ht="15" customHeight="1" x14ac:dyDescent="0.25">
      <c r="A78" s="559"/>
      <c r="B78" s="841" t="s">
        <v>1166</v>
      </c>
      <c r="C78" s="1011"/>
      <c r="D78" s="1011"/>
      <c r="E78" s="1011"/>
      <c r="F78" s="19"/>
      <c r="G78" s="19"/>
      <c r="H78" s="19"/>
      <c r="I78" s="19"/>
      <c r="J78" s="19"/>
      <c r="K78" s="19"/>
      <c r="L78" s="860" t="str">
        <f>IF(AND(ISNUMBER(L68), ISNUMBER(L75)), L68*L75, "")</f>
        <v/>
      </c>
      <c r="M78" s="860" t="str">
        <f>IF(AND(ISNUMBER(M68), ISNUMBER(M75)), M68*M75, "")</f>
        <v/>
      </c>
      <c r="N78" s="860" t="str">
        <f>IF(AND(ISNUMBER(N68), ISNUMBER(N75)), N68*N75, "")</f>
        <v/>
      </c>
      <c r="O78" s="636"/>
    </row>
    <row r="79" spans="1:15" s="259" customFormat="1" ht="15" customHeight="1" x14ac:dyDescent="0.25">
      <c r="A79" s="559"/>
      <c r="B79" s="841" t="s">
        <v>1167</v>
      </c>
      <c r="C79" s="1011"/>
      <c r="D79" s="1011"/>
      <c r="E79" s="1011"/>
      <c r="F79" s="19"/>
      <c r="G79" s="19"/>
      <c r="H79" s="19"/>
      <c r="I79" s="19"/>
      <c r="J79" s="19"/>
      <c r="K79" s="19"/>
      <c r="L79" s="860" t="str">
        <f>IF(AND(ISNUMBER(L68), ISNUMBER(L76)), L68*L76, "")</f>
        <v/>
      </c>
      <c r="M79" s="860" t="str">
        <f>IF(AND(ISNUMBER(M68), ISNUMBER(M76)), M68*M76, "")</f>
        <v/>
      </c>
      <c r="N79" s="860" t="str">
        <f>IF(AND(ISNUMBER(N68), ISNUMBER(N76)), N68*N76, "")</f>
        <v/>
      </c>
      <c r="O79" s="636"/>
    </row>
    <row r="80" spans="1:15" s="259" customFormat="1" ht="15" customHeight="1" x14ac:dyDescent="0.25">
      <c r="A80" s="559"/>
      <c r="B80" s="841" t="s">
        <v>1171</v>
      </c>
      <c r="C80" s="1011"/>
      <c r="D80" s="1011"/>
      <c r="E80" s="1011"/>
      <c r="F80" s="19"/>
      <c r="G80" s="19"/>
      <c r="H80" s="19"/>
      <c r="I80" s="19"/>
      <c r="J80" s="19"/>
      <c r="K80" s="19"/>
      <c r="L80" s="860" t="str">
        <f>IF(ISNUMBER(L68), L68, "")</f>
        <v/>
      </c>
      <c r="M80" s="860" t="str">
        <f>IF(ISNUMBER(M68), M68, "")</f>
        <v/>
      </c>
      <c r="N80" s="860" t="str">
        <f>IF(ISNUMBER(N68), N68, "")</f>
        <v/>
      </c>
      <c r="O80" s="636"/>
    </row>
    <row r="81" spans="1:15" s="259" customFormat="1" ht="15" customHeight="1" x14ac:dyDescent="0.25">
      <c r="A81" s="559"/>
      <c r="B81" s="329" t="s">
        <v>1182</v>
      </c>
      <c r="C81" s="24"/>
      <c r="D81" s="24"/>
      <c r="E81" s="24"/>
      <c r="F81" s="20"/>
      <c r="G81" s="20"/>
      <c r="H81" s="20"/>
      <c r="I81" s="20"/>
      <c r="J81" s="20"/>
      <c r="K81" s="20"/>
      <c r="L81" s="1430" t="str">
        <f>Parameters!$F$238</f>
        <v>EUR 20,000</v>
      </c>
      <c r="M81" s="1430" t="str">
        <f>Parameters!$F$238</f>
        <v>EUR 20,000</v>
      </c>
      <c r="N81" s="1430" t="str">
        <f>Parameters!$F$238</f>
        <v>EUR 20,000</v>
      </c>
      <c r="O81" s="636"/>
    </row>
    <row r="82" spans="1:15" s="259" customFormat="1" ht="15" customHeight="1" x14ac:dyDescent="0.25">
      <c r="A82" s="559"/>
      <c r="O82" s="636"/>
    </row>
    <row r="83" spans="1:15" s="447" customFormat="1" ht="45" customHeight="1" x14ac:dyDescent="0.25">
      <c r="A83" s="1369" t="s">
        <v>1183</v>
      </c>
      <c r="B83" s="1779"/>
      <c r="C83" s="1779"/>
      <c r="D83" s="1779"/>
      <c r="E83" s="1757"/>
      <c r="F83" s="1757"/>
      <c r="G83" s="1757"/>
      <c r="H83" s="1757"/>
      <c r="I83" s="1757"/>
      <c r="J83" s="1757"/>
      <c r="K83" s="1757"/>
      <c r="L83" s="1757"/>
      <c r="M83" s="1757"/>
      <c r="N83" s="1757"/>
      <c r="O83" s="1801"/>
    </row>
    <row r="84" spans="1:15" s="447" customFormat="1" ht="45" customHeight="1" x14ac:dyDescent="0.25">
      <c r="A84" s="602" t="s">
        <v>1184</v>
      </c>
      <c r="B84" s="143"/>
      <c r="C84" s="143"/>
      <c r="D84" s="143"/>
      <c r="O84" s="639"/>
    </row>
    <row r="85" spans="1:15" ht="30" customHeight="1" x14ac:dyDescent="0.25">
      <c r="A85" s="559"/>
      <c r="B85" s="1075" t="s">
        <v>738</v>
      </c>
      <c r="C85" s="1077"/>
      <c r="D85" s="1077"/>
      <c r="E85" s="1077"/>
      <c r="F85" s="1797"/>
      <c r="G85" s="1797"/>
      <c r="H85" s="1797"/>
      <c r="I85" s="1797"/>
      <c r="J85" s="1377"/>
      <c r="K85" s="1377"/>
      <c r="L85" s="1466" t="str">
        <f t="shared" ref="L85:N85" si="26">IF(COUNT(L86:L89)=ROWS(L86:L89), SUM(L86:L89), "")</f>
        <v/>
      </c>
      <c r="M85" s="1466" t="str">
        <f t="shared" ref="M85" si="27">IF(COUNT(M86:M89)=ROWS(M86:M89), SUM(M86:M89), "")</f>
        <v/>
      </c>
      <c r="N85" s="1466" t="str">
        <f t="shared" si="26"/>
        <v/>
      </c>
      <c r="O85" s="636"/>
    </row>
    <row r="86" spans="1:15" ht="15" customHeight="1" x14ac:dyDescent="0.25">
      <c r="A86" s="559"/>
      <c r="B86" s="841" t="s">
        <v>496</v>
      </c>
      <c r="C86" s="1011"/>
      <c r="D86" s="1011"/>
      <c r="E86" s="1011"/>
      <c r="F86" s="19"/>
      <c r="G86" s="19"/>
      <c r="H86" s="19"/>
      <c r="I86" s="19"/>
      <c r="J86" s="19"/>
      <c r="K86" s="19"/>
      <c r="L86" s="16"/>
      <c r="M86" s="16"/>
      <c r="N86" s="116"/>
      <c r="O86" s="636"/>
    </row>
    <row r="87" spans="1:15" ht="15" customHeight="1" x14ac:dyDescent="0.25">
      <c r="A87" s="559"/>
      <c r="B87" s="841" t="s">
        <v>497</v>
      </c>
      <c r="C87" s="1011"/>
      <c r="D87" s="1011"/>
      <c r="E87" s="1011"/>
      <c r="F87" s="19"/>
      <c r="G87" s="19"/>
      <c r="H87" s="19"/>
      <c r="I87" s="19"/>
      <c r="J87" s="19"/>
      <c r="K87" s="19"/>
      <c r="L87" s="16"/>
      <c r="M87" s="16"/>
      <c r="N87" s="39"/>
      <c r="O87" s="636"/>
    </row>
    <row r="88" spans="1:15" ht="15" customHeight="1" x14ac:dyDescent="0.25">
      <c r="A88" s="559"/>
      <c r="B88" s="841" t="s">
        <v>498</v>
      </c>
      <c r="C88" s="1011"/>
      <c r="D88" s="1011"/>
      <c r="E88" s="1011"/>
      <c r="F88" s="19"/>
      <c r="G88" s="19"/>
      <c r="H88" s="19"/>
      <c r="I88" s="19"/>
      <c r="J88" s="19"/>
      <c r="K88" s="19"/>
      <c r="L88" s="16"/>
      <c r="M88" s="16"/>
      <c r="N88" s="39"/>
      <c r="O88" s="636"/>
    </row>
    <row r="89" spans="1:15" ht="15" customHeight="1" x14ac:dyDescent="0.25">
      <c r="A89" s="559"/>
      <c r="B89" s="843" t="s">
        <v>734</v>
      </c>
      <c r="C89" s="1011"/>
      <c r="D89" s="1011"/>
      <c r="E89" s="1011"/>
      <c r="F89" s="19"/>
      <c r="G89" s="19"/>
      <c r="H89" s="19"/>
      <c r="I89" s="19"/>
      <c r="J89" s="19"/>
      <c r="K89" s="19"/>
      <c r="L89" s="16"/>
      <c r="M89" s="16"/>
      <c r="N89" s="39"/>
      <c r="O89" s="636"/>
    </row>
    <row r="90" spans="1:15" ht="15" customHeight="1" x14ac:dyDescent="0.25">
      <c r="A90" s="559"/>
      <c r="B90" s="1792" t="s">
        <v>739</v>
      </c>
      <c r="C90" s="1011"/>
      <c r="D90" s="1011"/>
      <c r="E90" s="1011"/>
      <c r="F90" s="19"/>
      <c r="G90" s="19"/>
      <c r="H90" s="19"/>
      <c r="I90" s="19"/>
      <c r="J90" s="19"/>
      <c r="K90" s="19"/>
      <c r="L90" s="10" t="str">
        <f t="shared" ref="L90:N90" si="28">IF(COUNT(L91:L95)=ROWS(L91:L95), SUM(L91:L95), "")</f>
        <v/>
      </c>
      <c r="M90" s="10" t="str">
        <f t="shared" ref="M90" si="29">IF(COUNT(M91:M95)=ROWS(M91:M95), SUM(M91:M95), "")</f>
        <v/>
      </c>
      <c r="N90" s="10" t="str">
        <f t="shared" si="28"/>
        <v/>
      </c>
      <c r="O90" s="636"/>
    </row>
    <row r="91" spans="1:15" ht="15" customHeight="1" x14ac:dyDescent="0.25">
      <c r="A91" s="559"/>
      <c r="B91" s="841" t="s">
        <v>496</v>
      </c>
      <c r="C91" s="1011"/>
      <c r="D91" s="1011"/>
      <c r="E91" s="1011"/>
      <c r="F91" s="19"/>
      <c r="G91" s="19"/>
      <c r="H91" s="19"/>
      <c r="I91" s="19"/>
      <c r="J91" s="19"/>
      <c r="K91" s="19"/>
      <c r="L91" s="16"/>
      <c r="M91" s="16"/>
      <c r="N91" s="39"/>
      <c r="O91" s="636"/>
    </row>
    <row r="92" spans="1:15" ht="15" customHeight="1" x14ac:dyDescent="0.25">
      <c r="A92" s="559"/>
      <c r="B92" s="841" t="s">
        <v>497</v>
      </c>
      <c r="C92" s="1011"/>
      <c r="D92" s="1011"/>
      <c r="E92" s="1011"/>
      <c r="F92" s="19"/>
      <c r="G92" s="19"/>
      <c r="H92" s="19"/>
      <c r="I92" s="19"/>
      <c r="J92" s="19"/>
      <c r="K92" s="19"/>
      <c r="L92" s="16"/>
      <c r="M92" s="16"/>
      <c r="N92" s="39"/>
      <c r="O92" s="636"/>
    </row>
    <row r="93" spans="1:15" ht="15" customHeight="1" x14ac:dyDescent="0.25">
      <c r="A93" s="559"/>
      <c r="B93" s="841" t="s">
        <v>498</v>
      </c>
      <c r="C93" s="1011"/>
      <c r="D93" s="1011"/>
      <c r="E93" s="1011"/>
      <c r="F93" s="19"/>
      <c r="G93" s="19"/>
      <c r="H93" s="19"/>
      <c r="I93" s="19"/>
      <c r="J93" s="19"/>
      <c r="K93" s="19"/>
      <c r="L93" s="16"/>
      <c r="M93" s="16"/>
      <c r="N93" s="39"/>
      <c r="O93" s="636"/>
    </row>
    <row r="94" spans="1:15" ht="15" customHeight="1" x14ac:dyDescent="0.25">
      <c r="A94" s="559"/>
      <c r="B94" s="841" t="s">
        <v>734</v>
      </c>
      <c r="C94" s="1012"/>
      <c r="D94" s="1012"/>
      <c r="E94" s="1012"/>
      <c r="F94" s="258"/>
      <c r="G94" s="258"/>
      <c r="H94" s="258"/>
      <c r="I94" s="258"/>
      <c r="J94" s="258"/>
      <c r="K94" s="258"/>
      <c r="L94" s="16"/>
      <c r="M94" s="16"/>
      <c r="N94" s="81"/>
      <c r="O94" s="636"/>
    </row>
    <row r="95" spans="1:15" ht="15" customHeight="1" x14ac:dyDescent="0.25">
      <c r="A95" s="559"/>
      <c r="B95" s="842" t="s">
        <v>795</v>
      </c>
      <c r="C95" s="24"/>
      <c r="D95" s="24"/>
      <c r="E95" s="24"/>
      <c r="F95" s="20"/>
      <c r="G95" s="20"/>
      <c r="H95" s="20"/>
      <c r="I95" s="20"/>
      <c r="J95" s="20"/>
      <c r="K95" s="20"/>
      <c r="L95" s="27"/>
      <c r="M95" s="27"/>
      <c r="N95" s="115"/>
      <c r="O95" s="636"/>
    </row>
    <row r="96" spans="1:15" s="447" customFormat="1" ht="45" customHeight="1" x14ac:dyDescent="0.25">
      <c r="A96" s="602" t="s">
        <v>1185</v>
      </c>
      <c r="B96" s="143"/>
      <c r="O96" s="639"/>
    </row>
    <row r="97" spans="1:15" ht="15" customHeight="1" x14ac:dyDescent="0.25">
      <c r="A97" s="559"/>
      <c r="B97" s="1076" t="s">
        <v>1493</v>
      </c>
      <c r="C97" s="1077"/>
      <c r="D97" s="1077"/>
      <c r="E97" s="1077"/>
      <c r="F97" s="1797"/>
      <c r="G97" s="1797"/>
      <c r="H97" s="1797"/>
      <c r="I97" s="1797"/>
      <c r="J97" s="1797"/>
      <c r="K97" s="1797"/>
      <c r="L97" s="1466" t="str">
        <f>IF(L81=Parameters!$D$268, IF(ISNUMBER(L78), L78*12.5, ""), IF(L81=Parameters!$D$269, IF(ISNUMBER(L79), L79*12.5, ""), IF(L81=Parameters!$D$270, IF(ISNUMBER(L80), L80*12.5, ""), "")))</f>
        <v/>
      </c>
      <c r="M97" s="1466" t="str">
        <f>IF(M81=Parameters!$D$268, IF(ISNUMBER(M78), M78*12.5, ""), IF(M81=Parameters!$D$269, IF(ISNUMBER(M79), M79*12.5, ""), IF(M81=Parameters!$D$270, IF(ISNUMBER(M80), M80*12.5, ""), "")))</f>
        <v/>
      </c>
      <c r="N97" s="1466" t="str">
        <f>IF(N81=Parameters!$D$268, IF(ISNUMBER(N78), N78*12.5, ""), IF(N81=Parameters!$D$269, IF(ISNUMBER(N79), N79*12.5, ""), IF(N81=Parameters!$D$270, IF(ISNUMBER(N80), N80*12.5, ""), "")))</f>
        <v/>
      </c>
      <c r="O97" s="636"/>
    </row>
    <row r="98" spans="1:15" ht="15" customHeight="1" x14ac:dyDescent="0.25">
      <c r="A98" s="559"/>
      <c r="B98" s="1803" t="s">
        <v>1186</v>
      </c>
      <c r="C98" s="24"/>
      <c r="D98" s="24"/>
      <c r="E98" s="24"/>
      <c r="F98" s="20"/>
      <c r="G98" s="20"/>
      <c r="H98" s="20"/>
      <c r="I98" s="20"/>
      <c r="J98" s="20"/>
      <c r="K98" s="20"/>
      <c r="L98" s="27"/>
      <c r="M98" s="27"/>
      <c r="N98" s="1804"/>
      <c r="O98" s="636"/>
    </row>
    <row r="99" spans="1:15" s="259" customFormat="1" ht="15" customHeight="1" x14ac:dyDescent="0.25">
      <c r="A99" s="1805"/>
      <c r="B99" s="1781"/>
      <c r="C99" s="1781"/>
      <c r="D99" s="1781"/>
      <c r="E99" s="1781"/>
      <c r="F99" s="1781"/>
      <c r="G99" s="1781"/>
      <c r="H99" s="1781"/>
      <c r="I99" s="1781"/>
      <c r="J99" s="1781"/>
      <c r="K99" s="1781"/>
      <c r="L99" s="1781"/>
      <c r="M99" s="1781"/>
      <c r="N99" s="1781"/>
      <c r="O99" s="1806"/>
    </row>
    <row r="100" spans="1:15" ht="15" hidden="1" customHeight="1" x14ac:dyDescent="0.25"/>
    <row r="101" spans="1:15" ht="15" hidden="1" customHeight="1" x14ac:dyDescent="0.25"/>
    <row r="102" spans="1:15" ht="15" hidden="1" customHeight="1" x14ac:dyDescent="0.25"/>
    <row r="103" spans="1:15" ht="15" hidden="1" customHeight="1" x14ac:dyDescent="0.25"/>
    <row r="104" spans="1:15" ht="15" hidden="1" customHeight="1" x14ac:dyDescent="0.25"/>
    <row r="105" spans="1:15" ht="15" hidden="1" customHeight="1" x14ac:dyDescent="0.25"/>
    <row r="106" spans="1:15" ht="15" hidden="1" customHeight="1" x14ac:dyDescent="0.25"/>
    <row r="107" spans="1:15" ht="15" hidden="1" customHeight="1" x14ac:dyDescent="0.25"/>
    <row r="108" spans="1:15" ht="15" hidden="1" customHeight="1" x14ac:dyDescent="0.25"/>
    <row r="109" spans="1:15" ht="15" hidden="1" customHeight="1" x14ac:dyDescent="0.25"/>
    <row r="110" spans="1:15" ht="15" hidden="1" customHeight="1" x14ac:dyDescent="0.25"/>
    <row r="111" spans="1:15" ht="15" hidden="1" customHeight="1" x14ac:dyDescent="0.25"/>
    <row r="112" spans="1:15"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sheetData>
  <mergeCells count="14">
    <mergeCell ref="C27:D27"/>
    <mergeCell ref="E27:N27"/>
    <mergeCell ref="E60:N60"/>
    <mergeCell ref="E54:N54"/>
    <mergeCell ref="E55:N55"/>
    <mergeCell ref="E53:N53"/>
    <mergeCell ref="E37:N37"/>
    <mergeCell ref="E38:N38"/>
    <mergeCell ref="E39:N39"/>
    <mergeCell ref="E43:N43"/>
    <mergeCell ref="E44:N44"/>
    <mergeCell ref="E59:N59"/>
    <mergeCell ref="E42:N42"/>
    <mergeCell ref="E58:N58"/>
  </mergeCells>
  <conditionalFormatting sqref="C30:N32 C33:D33 C35:N35 E37 C40:N40 E42 C46:N48 C51:N51 E53:N53 C56:N56 E58 J6:N7 J12:N15 J17:N22 J24:N24 L86:N89 L91:N95 L98:N98">
    <cfRule type="cellIs" dxfId="6" priority="49" stopIfTrue="1" operator="lessThan">
      <formula>0</formula>
    </cfRule>
  </conditionalFormatting>
  <conditionalFormatting sqref="A1:XFD1048576">
    <cfRule type="cellIs" dxfId="5" priority="47" stopIfTrue="1" operator="equal">
      <formula>"Pass"</formula>
    </cfRule>
    <cfRule type="cellIs" dxfId="4" priority="48"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2"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28191"/>
  </sheetPr>
  <dimension ref="A1:V544"/>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68" customWidth="1"/>
    <col min="2" max="2" width="60.7109375" style="259" customWidth="1"/>
    <col min="3" max="3" width="14.7109375" style="259" customWidth="1"/>
    <col min="4" max="7" width="20.7109375" style="259" customWidth="1"/>
    <col min="8" max="8" width="16.7109375" style="259" customWidth="1"/>
    <col min="9" max="9" width="32.7109375" style="259" customWidth="1"/>
    <col min="10" max="10" width="1.7109375" style="145" customWidth="1"/>
    <col min="11" max="16384" width="11.42578125" style="259" hidden="1"/>
  </cols>
  <sheetData>
    <row r="1" spans="1:10" s="144" customFormat="1" ht="30" customHeight="1" x14ac:dyDescent="0.55000000000000004">
      <c r="A1" s="519" t="s">
        <v>52</v>
      </c>
      <c r="B1" s="378"/>
      <c r="C1" s="378"/>
      <c r="D1" s="378"/>
      <c r="E1" s="378"/>
      <c r="F1" s="378"/>
      <c r="G1" s="378"/>
      <c r="H1" s="378"/>
      <c r="I1" s="378"/>
      <c r="J1" s="379"/>
    </row>
    <row r="2" spans="1:10" ht="30" customHeight="1" x14ac:dyDescent="0.3">
      <c r="A2" s="380" t="s">
        <v>47</v>
      </c>
      <c r="B2" s="147"/>
      <c r="C2" s="147"/>
      <c r="D2" s="147"/>
      <c r="E2" s="147"/>
      <c r="F2" s="147"/>
      <c r="G2" s="147"/>
      <c r="H2" s="147"/>
      <c r="I2" s="147"/>
      <c r="J2" s="152"/>
    </row>
    <row r="3" spans="1:10" ht="15" customHeight="1" x14ac:dyDescent="0.25">
      <c r="A3" s="381"/>
      <c r="B3" s="147"/>
      <c r="C3" s="147"/>
      <c r="D3" s="147"/>
      <c r="E3" s="147"/>
      <c r="F3" s="147"/>
      <c r="G3" s="147"/>
      <c r="H3" s="147"/>
      <c r="I3" s="147"/>
      <c r="J3" s="152"/>
    </row>
    <row r="4" spans="1:10" s="268" customFormat="1" ht="15" customHeight="1" x14ac:dyDescent="0.25">
      <c r="A4" s="381"/>
      <c r="B4" s="382" t="s">
        <v>41</v>
      </c>
      <c r="C4" s="383">
        <v>4</v>
      </c>
      <c r="D4" s="383">
        <v>0</v>
      </c>
      <c r="E4" s="384" t="s">
        <v>1772</v>
      </c>
      <c r="F4" s="2103">
        <v>0</v>
      </c>
      <c r="G4" s="147"/>
      <c r="H4" s="2633" t="s">
        <v>1773</v>
      </c>
      <c r="I4" s="147"/>
      <c r="J4" s="188"/>
    </row>
    <row r="5" spans="1:10" ht="15" customHeight="1" x14ac:dyDescent="0.25">
      <c r="A5" s="608"/>
      <c r="B5" s="147"/>
      <c r="C5" s="147"/>
      <c r="D5" s="147"/>
      <c r="E5" s="147"/>
      <c r="F5" s="147"/>
      <c r="G5" s="147"/>
      <c r="H5" s="147"/>
      <c r="I5" s="147"/>
      <c r="J5" s="152"/>
    </row>
    <row r="6" spans="1:10" s="595" customFormat="1" ht="45" customHeight="1" x14ac:dyDescent="0.3">
      <c r="A6" s="802" t="s">
        <v>1173</v>
      </c>
      <c r="B6" s="803"/>
      <c r="C6" s="804"/>
      <c r="D6" s="804"/>
      <c r="E6" s="804"/>
      <c r="F6" s="804"/>
      <c r="G6" s="804"/>
      <c r="H6" s="804"/>
      <c r="I6" s="804"/>
      <c r="J6" s="857"/>
    </row>
    <row r="7" spans="1:10" s="447" customFormat="1" ht="45" customHeight="1" x14ac:dyDescent="0.25">
      <c r="A7" s="602" t="s">
        <v>1174</v>
      </c>
      <c r="B7" s="196"/>
      <c r="C7" s="196"/>
      <c r="D7" s="88"/>
      <c r="E7" s="88"/>
      <c r="F7" s="197"/>
      <c r="J7" s="86"/>
    </row>
    <row r="8" spans="1:10" s="268" customFormat="1" ht="15" customHeight="1" x14ac:dyDescent="0.25">
      <c r="A8" s="388"/>
      <c r="B8" s="389" t="s">
        <v>466</v>
      </c>
      <c r="C8" s="390"/>
      <c r="D8" s="390"/>
      <c r="E8" s="391"/>
      <c r="F8" s="392" t="s">
        <v>44</v>
      </c>
      <c r="G8" s="146"/>
      <c r="H8" s="146"/>
      <c r="I8" s="146"/>
      <c r="J8" s="189"/>
    </row>
    <row r="9" spans="1:10" s="268" customFormat="1" ht="15" customHeight="1" x14ac:dyDescent="0.25">
      <c r="A9" s="566"/>
      <c r="B9" s="186" t="s">
        <v>467</v>
      </c>
      <c r="C9" s="191"/>
      <c r="D9" s="191"/>
      <c r="E9" s="230"/>
      <c r="F9" s="229" t="s">
        <v>44</v>
      </c>
      <c r="G9" s="146"/>
      <c r="H9" s="146"/>
      <c r="I9" s="146"/>
      <c r="J9" s="189"/>
    </row>
    <row r="10" spans="1:10" s="386" customFormat="1" ht="45" customHeight="1" x14ac:dyDescent="0.25">
      <c r="A10" s="602" t="s">
        <v>1175</v>
      </c>
      <c r="C10" s="501"/>
      <c r="D10" s="525"/>
      <c r="E10" s="525"/>
      <c r="F10" s="526"/>
      <c r="G10" s="447"/>
      <c r="H10" s="447"/>
      <c r="I10" s="447"/>
      <c r="J10" s="86"/>
    </row>
    <row r="11" spans="1:10" s="268" customFormat="1" ht="30" customHeight="1" x14ac:dyDescent="0.25">
      <c r="A11" s="388"/>
      <c r="B11" s="2628" t="s">
        <v>939</v>
      </c>
      <c r="C11" s="2628"/>
      <c r="D11" s="2628"/>
      <c r="E11" s="2629"/>
      <c r="F11" s="628" t="s">
        <v>44</v>
      </c>
      <c r="G11" s="146"/>
      <c r="H11" s="146"/>
      <c r="I11" s="146"/>
      <c r="J11" s="189"/>
    </row>
    <row r="12" spans="1:10" s="268" customFormat="1" ht="30" customHeight="1" x14ac:dyDescent="0.25">
      <c r="A12" s="388"/>
      <c r="B12" s="2292" t="s">
        <v>938</v>
      </c>
      <c r="C12" s="2292"/>
      <c r="D12" s="2292"/>
      <c r="E12" s="2630"/>
      <c r="F12" s="6" t="s">
        <v>44</v>
      </c>
      <c r="G12" s="146"/>
      <c r="H12" s="146"/>
      <c r="I12" s="146"/>
      <c r="J12" s="189"/>
    </row>
    <row r="13" spans="1:10" s="268" customFormat="1" ht="30" customHeight="1" x14ac:dyDescent="0.25">
      <c r="A13" s="566"/>
      <c r="B13" s="601" t="s">
        <v>934</v>
      </c>
      <c r="C13" s="191"/>
      <c r="D13" s="191"/>
      <c r="E13" s="230"/>
      <c r="F13" s="229" t="s">
        <v>933</v>
      </c>
      <c r="G13" s="146"/>
      <c r="H13" s="146"/>
      <c r="I13" s="146"/>
      <c r="J13" s="189"/>
    </row>
    <row r="14" spans="1:10" s="632" customFormat="1" ht="15" customHeight="1" x14ac:dyDescent="0.3">
      <c r="A14" s="856"/>
      <c r="B14" s="852"/>
      <c r="C14" s="853"/>
      <c r="D14" s="853"/>
      <c r="E14" s="853"/>
      <c r="F14" s="853"/>
      <c r="G14" s="855"/>
      <c r="H14" s="855"/>
      <c r="I14" s="679"/>
      <c r="J14" s="854"/>
    </row>
    <row r="15" spans="1:10" ht="45" customHeight="1" x14ac:dyDescent="0.3">
      <c r="A15" s="570" t="s">
        <v>859</v>
      </c>
      <c r="B15" s="567"/>
      <c r="C15" s="568"/>
      <c r="D15" s="568"/>
      <c r="E15" s="568"/>
      <c r="F15" s="568"/>
      <c r="G15" s="568"/>
      <c r="H15" s="568"/>
      <c r="I15" s="568"/>
      <c r="J15" s="851"/>
    </row>
    <row r="16" spans="1:10" s="148" customFormat="1" ht="45" customHeight="1" x14ac:dyDescent="0.25">
      <c r="A16" s="393" t="s">
        <v>959</v>
      </c>
      <c r="B16" s="196"/>
      <c r="C16" s="196"/>
      <c r="D16" s="88"/>
      <c r="E16" s="88"/>
      <c r="F16" s="197"/>
      <c r="G16" s="447"/>
      <c r="H16" s="447"/>
      <c r="I16" s="147"/>
      <c r="J16" s="86"/>
    </row>
    <row r="17" spans="1:10" ht="15" customHeight="1" x14ac:dyDescent="0.25">
      <c r="A17" s="381"/>
      <c r="B17" s="2621"/>
      <c r="C17" s="2621"/>
      <c r="D17" s="2621"/>
      <c r="E17" s="2621"/>
      <c r="F17" s="2625" t="s">
        <v>156</v>
      </c>
      <c r="G17" s="2625"/>
      <c r="H17" s="2625"/>
      <c r="I17" s="147"/>
      <c r="J17" s="152"/>
    </row>
    <row r="18" spans="1:10" ht="30" customHeight="1" x14ac:dyDescent="0.25">
      <c r="A18" s="381"/>
      <c r="B18" s="2623"/>
      <c r="C18" s="2623"/>
      <c r="D18" s="2623"/>
      <c r="E18" s="2623"/>
      <c r="F18" s="1053" t="s">
        <v>215</v>
      </c>
      <c r="G18" s="1054" t="s">
        <v>227</v>
      </c>
      <c r="H18" s="1055" t="s">
        <v>216</v>
      </c>
      <c r="I18" s="147"/>
      <c r="J18" s="152"/>
    </row>
    <row r="19" spans="1:10" ht="15" customHeight="1" x14ac:dyDescent="0.25">
      <c r="A19" s="381"/>
      <c r="B19" s="1286" t="s">
        <v>385</v>
      </c>
      <c r="C19" s="1049"/>
      <c r="D19" s="1049"/>
      <c r="E19" s="1049"/>
      <c r="F19" s="1287">
        <v>0</v>
      </c>
      <c r="G19" s="1288">
        <v>0</v>
      </c>
      <c r="H19" s="1289">
        <v>0</v>
      </c>
      <c r="I19" s="147"/>
      <c r="J19" s="152"/>
    </row>
    <row r="20" spans="1:10" ht="15" customHeight="1" x14ac:dyDescent="0.25">
      <c r="A20" s="381"/>
      <c r="B20" s="126" t="s">
        <v>346</v>
      </c>
      <c r="C20" s="191"/>
      <c r="D20" s="191"/>
      <c r="E20" s="191"/>
      <c r="F20" s="41"/>
      <c r="G20" s="22"/>
      <c r="H20" s="1290">
        <v>0.2</v>
      </c>
      <c r="I20" s="147"/>
      <c r="J20" s="152"/>
    </row>
    <row r="21" spans="1:10" s="148" customFormat="1" ht="45" customHeight="1" x14ac:dyDescent="0.25">
      <c r="A21" s="393" t="s">
        <v>960</v>
      </c>
      <c r="B21" s="196"/>
      <c r="C21" s="196"/>
      <c r="D21" s="88"/>
      <c r="E21" s="88"/>
      <c r="F21" s="197"/>
      <c r="G21" s="447"/>
      <c r="H21" s="447"/>
      <c r="I21" s="147"/>
      <c r="J21" s="86"/>
    </row>
    <row r="22" spans="1:10" ht="15" customHeight="1" x14ac:dyDescent="0.25">
      <c r="A22" s="381"/>
      <c r="B22" s="2631"/>
      <c r="C22" s="2631"/>
      <c r="D22" s="2631"/>
      <c r="E22" s="2632"/>
      <c r="F22" s="1056" t="s">
        <v>156</v>
      </c>
      <c r="G22" s="147"/>
      <c r="H22" s="147"/>
      <c r="I22" s="147"/>
      <c r="J22" s="152"/>
    </row>
    <row r="23" spans="1:10" s="268" customFormat="1" ht="15" customHeight="1" x14ac:dyDescent="0.25">
      <c r="A23" s="381"/>
      <c r="B23" s="2626" t="s">
        <v>173</v>
      </c>
      <c r="C23" s="2626"/>
      <c r="D23" s="2626"/>
      <c r="E23" s="2627"/>
      <c r="F23" s="1057">
        <v>0</v>
      </c>
      <c r="G23" s="147"/>
      <c r="H23" s="147"/>
      <c r="I23" s="147"/>
      <c r="J23" s="152"/>
    </row>
    <row r="24" spans="1:10" s="268" customFormat="1" ht="15" customHeight="1" x14ac:dyDescent="0.25">
      <c r="A24" s="381"/>
      <c r="B24" s="2608" t="s">
        <v>174</v>
      </c>
      <c r="C24" s="2608"/>
      <c r="D24" s="2608"/>
      <c r="E24" s="2608"/>
      <c r="F24" s="1058">
        <v>0</v>
      </c>
      <c r="G24" s="147"/>
      <c r="H24" s="147"/>
      <c r="I24" s="147"/>
      <c r="J24" s="152"/>
    </row>
    <row r="25" spans="1:10" s="268" customFormat="1" ht="15" customHeight="1" x14ac:dyDescent="0.25">
      <c r="A25" s="381"/>
      <c r="B25" s="2608" t="s">
        <v>170</v>
      </c>
      <c r="C25" s="2608"/>
      <c r="D25" s="2608"/>
      <c r="E25" s="2608"/>
      <c r="F25" s="1058">
        <v>0</v>
      </c>
      <c r="G25" s="147"/>
      <c r="H25" s="147"/>
      <c r="I25" s="147"/>
      <c r="J25" s="152"/>
    </row>
    <row r="26" spans="1:10" s="268" customFormat="1" ht="15" customHeight="1" x14ac:dyDescent="0.25">
      <c r="A26" s="381"/>
      <c r="B26" s="2608" t="s">
        <v>171</v>
      </c>
      <c r="C26" s="2608"/>
      <c r="D26" s="2608"/>
      <c r="E26" s="2608"/>
      <c r="F26" s="1058">
        <v>0</v>
      </c>
      <c r="G26" s="147"/>
      <c r="H26" s="147"/>
      <c r="I26" s="147"/>
      <c r="J26" s="152"/>
    </row>
    <row r="27" spans="1:10" s="268" customFormat="1" ht="15" customHeight="1" x14ac:dyDescent="0.25">
      <c r="A27" s="381"/>
      <c r="B27" s="2608" t="s">
        <v>166</v>
      </c>
      <c r="C27" s="2608"/>
      <c r="D27" s="2608"/>
      <c r="E27" s="2608"/>
      <c r="F27" s="118"/>
      <c r="G27" s="147"/>
      <c r="H27" s="147"/>
      <c r="I27" s="147"/>
      <c r="J27" s="152"/>
    </row>
    <row r="28" spans="1:10" s="268" customFormat="1" ht="15" customHeight="1" x14ac:dyDescent="0.25">
      <c r="A28" s="381"/>
      <c r="B28" s="2607" t="s">
        <v>123</v>
      </c>
      <c r="C28" s="2607"/>
      <c r="D28" s="2607"/>
      <c r="E28" s="2607"/>
      <c r="F28" s="1058">
        <v>0</v>
      </c>
      <c r="G28" s="147"/>
      <c r="H28" s="147"/>
      <c r="I28" s="147"/>
      <c r="J28" s="152"/>
    </row>
    <row r="29" spans="1:10" s="268" customFormat="1" ht="15" customHeight="1" x14ac:dyDescent="0.25">
      <c r="A29" s="381"/>
      <c r="B29" s="2607" t="s">
        <v>0</v>
      </c>
      <c r="C29" s="2607"/>
      <c r="D29" s="2607"/>
      <c r="E29" s="2607"/>
      <c r="F29" s="1058">
        <v>0</v>
      </c>
      <c r="G29" s="147"/>
      <c r="H29" s="147"/>
      <c r="I29" s="147"/>
      <c r="J29" s="152"/>
    </row>
    <row r="30" spans="1:10" s="268" customFormat="1" ht="15" customHeight="1" x14ac:dyDescent="0.25">
      <c r="A30" s="381"/>
      <c r="B30" s="2607" t="s">
        <v>167</v>
      </c>
      <c r="C30" s="2607"/>
      <c r="D30" s="2607"/>
      <c r="E30" s="2607"/>
      <c r="F30" s="1058">
        <v>0</v>
      </c>
      <c r="G30" s="147"/>
      <c r="H30" s="147"/>
      <c r="I30" s="147"/>
      <c r="J30" s="152"/>
    </row>
    <row r="31" spans="1:10" s="268" customFormat="1" ht="15" customHeight="1" x14ac:dyDescent="0.25">
      <c r="A31" s="381"/>
      <c r="B31" s="2607" t="s">
        <v>1</v>
      </c>
      <c r="C31" s="2607"/>
      <c r="D31" s="2607"/>
      <c r="E31" s="2607"/>
      <c r="F31" s="1058">
        <v>0</v>
      </c>
      <c r="G31" s="147"/>
      <c r="H31" s="147"/>
      <c r="I31" s="147"/>
      <c r="J31" s="152"/>
    </row>
    <row r="32" spans="1:10" s="268" customFormat="1" ht="15" customHeight="1" x14ac:dyDescent="0.25">
      <c r="A32" s="381"/>
      <c r="B32" s="2620" t="s">
        <v>64</v>
      </c>
      <c r="C32" s="2620"/>
      <c r="D32" s="2620"/>
      <c r="E32" s="2620"/>
      <c r="F32" s="1059">
        <v>0</v>
      </c>
      <c r="G32" s="147"/>
      <c r="H32" s="147"/>
      <c r="I32" s="147"/>
      <c r="J32" s="152"/>
    </row>
    <row r="33" spans="1:10" s="148" customFormat="1" ht="45" customHeight="1" x14ac:dyDescent="0.25">
      <c r="A33" s="393" t="s">
        <v>961</v>
      </c>
      <c r="B33" s="196"/>
      <c r="C33" s="196"/>
      <c r="D33" s="88"/>
      <c r="E33" s="88"/>
      <c r="F33" s="197"/>
      <c r="G33" s="447"/>
      <c r="H33" s="447"/>
      <c r="I33" s="147"/>
      <c r="J33" s="86"/>
    </row>
    <row r="34" spans="1:10" ht="15" customHeight="1" x14ac:dyDescent="0.25">
      <c r="A34" s="381"/>
      <c r="B34" s="2621"/>
      <c r="C34" s="2621"/>
      <c r="D34" s="2621"/>
      <c r="E34" s="2622"/>
      <c r="F34" s="2625" t="s">
        <v>156</v>
      </c>
      <c r="G34" s="2625"/>
      <c r="H34" s="2625"/>
      <c r="I34" s="147"/>
      <c r="J34" s="152"/>
    </row>
    <row r="35" spans="1:10" ht="30" customHeight="1" x14ac:dyDescent="0.25">
      <c r="A35" s="381"/>
      <c r="B35" s="2623"/>
      <c r="C35" s="2623"/>
      <c r="D35" s="2623"/>
      <c r="E35" s="2624"/>
      <c r="F35" s="1053" t="s">
        <v>215</v>
      </c>
      <c r="G35" s="1054" t="s">
        <v>227</v>
      </c>
      <c r="H35" s="1055" t="s">
        <v>216</v>
      </c>
      <c r="I35" s="147"/>
      <c r="J35" s="152"/>
    </row>
    <row r="36" spans="1:10" ht="15" customHeight="1" x14ac:dyDescent="0.25">
      <c r="A36" s="381"/>
      <c r="B36" s="2617" t="str">
        <f>NSFR!B306</f>
        <v>Loans to financial institutions; of which:</v>
      </c>
      <c r="C36" s="2618"/>
      <c r="D36" s="2618"/>
      <c r="E36" s="2619"/>
      <c r="F36" s="1060"/>
      <c r="G36" s="1061"/>
      <c r="H36" s="1062"/>
      <c r="I36" s="147"/>
      <c r="J36" s="152"/>
    </row>
    <row r="37" spans="1:10" ht="30" customHeight="1" x14ac:dyDescent="0.25">
      <c r="A37" s="381"/>
      <c r="B37" s="2614" t="str">
        <f>NSFR!B307</f>
        <v>Secured by Level 1 collateral and where the bank has the ability to freely rehypthecate the received collateral for the life of the loan, of which</v>
      </c>
      <c r="C37" s="2615"/>
      <c r="D37" s="2615"/>
      <c r="E37" s="2616"/>
      <c r="F37" s="364"/>
      <c r="G37" s="17"/>
      <c r="H37" s="448"/>
      <c r="I37" s="147"/>
      <c r="J37" s="152"/>
    </row>
    <row r="38" spans="1:10" ht="15" customHeight="1" x14ac:dyDescent="0.25">
      <c r="A38" s="381"/>
      <c r="B38" s="2601" t="str">
        <f>NSFR!B308</f>
        <v>Encumbered for exceptional central bank liquidity operations; of which:</v>
      </c>
      <c r="C38" s="2602"/>
      <c r="D38" s="2602"/>
      <c r="E38" s="2603"/>
      <c r="F38" s="364"/>
      <c r="G38" s="17"/>
      <c r="H38" s="448"/>
      <c r="I38" s="147"/>
      <c r="J38" s="152"/>
    </row>
    <row r="39" spans="1:10" ht="15" customHeight="1" x14ac:dyDescent="0.25">
      <c r="A39" s="381"/>
      <c r="B39" s="2610" t="str">
        <f>NSFR!B309</f>
        <v>Remaining period of encumbrance ≥ 6 months to &lt; 1 year</v>
      </c>
      <c r="C39" s="2611"/>
      <c r="D39" s="2611"/>
      <c r="E39" s="2612"/>
      <c r="F39" s="1063">
        <v>0.5</v>
      </c>
      <c r="G39" s="119">
        <v>0.5</v>
      </c>
      <c r="H39" s="117">
        <v>1</v>
      </c>
      <c r="I39" s="147"/>
      <c r="J39" s="152"/>
    </row>
    <row r="40" spans="1:10" ht="15" customHeight="1" x14ac:dyDescent="0.25">
      <c r="A40" s="381"/>
      <c r="B40" s="2610" t="str">
        <f>NSFR!B310</f>
        <v>Remaining period of encumbrance ≥ 1 year</v>
      </c>
      <c r="C40" s="2611"/>
      <c r="D40" s="2611"/>
      <c r="E40" s="2612"/>
      <c r="F40" s="1063">
        <v>1</v>
      </c>
      <c r="G40" s="119">
        <v>1</v>
      </c>
      <c r="H40" s="117">
        <v>1</v>
      </c>
      <c r="I40" s="147"/>
      <c r="J40" s="152"/>
    </row>
    <row r="41" spans="1:10" ht="15" customHeight="1" x14ac:dyDescent="0.25">
      <c r="A41" s="381"/>
      <c r="B41" s="2607" t="str">
        <f>NSFR!B311</f>
        <v>All other secured loans to financial institutions; of which:</v>
      </c>
      <c r="C41" s="2607"/>
      <c r="D41" s="2607"/>
      <c r="E41" s="2607"/>
      <c r="F41" s="364"/>
      <c r="G41" s="17"/>
      <c r="H41" s="448"/>
      <c r="I41" s="147"/>
      <c r="J41" s="152"/>
    </row>
    <row r="42" spans="1:10" ht="15" customHeight="1" x14ac:dyDescent="0.25">
      <c r="A42" s="381"/>
      <c r="B42" s="2613" t="str">
        <f>NSFR!B312</f>
        <v>Encumbered for exceptional central bank liquidity operations; of which:</v>
      </c>
      <c r="C42" s="2613"/>
      <c r="D42" s="2613"/>
      <c r="E42" s="2613"/>
      <c r="F42" s="364"/>
      <c r="G42" s="17"/>
      <c r="H42" s="448"/>
      <c r="I42" s="147"/>
      <c r="J42" s="152"/>
    </row>
    <row r="43" spans="1:10" ht="15" customHeight="1" x14ac:dyDescent="0.25">
      <c r="A43" s="381"/>
      <c r="B43" s="2609" t="str">
        <f>NSFR!B313</f>
        <v>Remaining period of encumbrance ≥ 6 months to &lt; 1 year</v>
      </c>
      <c r="C43" s="2609"/>
      <c r="D43" s="2609"/>
      <c r="E43" s="2609"/>
      <c r="F43" s="1063">
        <v>0.5</v>
      </c>
      <c r="G43" s="119">
        <v>0.5</v>
      </c>
      <c r="H43" s="117">
        <v>1</v>
      </c>
      <c r="I43" s="147"/>
      <c r="J43" s="152"/>
    </row>
    <row r="44" spans="1:10" ht="15" customHeight="1" x14ac:dyDescent="0.25">
      <c r="A44" s="381"/>
      <c r="B44" s="2610" t="str">
        <f>NSFR!B314</f>
        <v>Remaining period of encumbrance ≥ 1 year</v>
      </c>
      <c r="C44" s="2611"/>
      <c r="D44" s="2611"/>
      <c r="E44" s="2612"/>
      <c r="F44" s="1063">
        <v>1</v>
      </c>
      <c r="G44" s="119">
        <v>1</v>
      </c>
      <c r="H44" s="117">
        <v>1</v>
      </c>
      <c r="I44" s="147"/>
      <c r="J44" s="152"/>
    </row>
    <row r="45" spans="1:10" ht="15" customHeight="1" x14ac:dyDescent="0.25">
      <c r="A45" s="381"/>
      <c r="B45" s="2607" t="str">
        <f>NSFR!B315</f>
        <v>Unsecured, of which:</v>
      </c>
      <c r="C45" s="2607"/>
      <c r="D45" s="2607"/>
      <c r="E45" s="2607"/>
      <c r="F45" s="364"/>
      <c r="G45" s="17"/>
      <c r="H45" s="448"/>
      <c r="I45" s="147"/>
      <c r="J45" s="152"/>
    </row>
    <row r="46" spans="1:10" ht="15" customHeight="1" x14ac:dyDescent="0.25">
      <c r="A46" s="381"/>
      <c r="B46" s="2613" t="str">
        <f>NSFR!B316</f>
        <v>Encumbered for exceptional central bank liquidity operations; of which:</v>
      </c>
      <c r="C46" s="2613"/>
      <c r="D46" s="2613"/>
      <c r="E46" s="2613"/>
      <c r="F46" s="364"/>
      <c r="G46" s="17"/>
      <c r="H46" s="448"/>
      <c r="I46" s="147"/>
      <c r="J46" s="152"/>
    </row>
    <row r="47" spans="1:10" ht="15" customHeight="1" x14ac:dyDescent="0.25">
      <c r="A47" s="381"/>
      <c r="B47" s="2609" t="str">
        <f>NSFR!B317</f>
        <v>Remaining period of encumbrance ≥ 6 months to &lt; 1 year</v>
      </c>
      <c r="C47" s="2609"/>
      <c r="D47" s="2609"/>
      <c r="E47" s="2609"/>
      <c r="F47" s="1063">
        <v>0.5</v>
      </c>
      <c r="G47" s="119">
        <v>0.5</v>
      </c>
      <c r="H47" s="117">
        <v>1</v>
      </c>
      <c r="I47" s="147"/>
      <c r="J47" s="152"/>
    </row>
    <row r="48" spans="1:10" ht="15" customHeight="1" x14ac:dyDescent="0.25">
      <c r="A48" s="381"/>
      <c r="B48" s="2610" t="str">
        <f>NSFR!B318</f>
        <v>Remaining period of encumbrance ≥ 1 year</v>
      </c>
      <c r="C48" s="2611"/>
      <c r="D48" s="2611"/>
      <c r="E48" s="2612"/>
      <c r="F48" s="1063">
        <v>1</v>
      </c>
      <c r="G48" s="119">
        <v>1</v>
      </c>
      <c r="H48" s="117">
        <v>1</v>
      </c>
      <c r="I48" s="147"/>
      <c r="J48" s="152"/>
    </row>
    <row r="49" spans="1:10" ht="15" customHeight="1" x14ac:dyDescent="0.25">
      <c r="A49" s="381"/>
      <c r="B49" s="2608" t="str">
        <f>NSFR!B319</f>
        <v>Securities eligible as Level 1 HQLA for the LCR, of which:</v>
      </c>
      <c r="C49" s="2608"/>
      <c r="D49" s="2608"/>
      <c r="E49" s="2608"/>
      <c r="F49" s="364"/>
      <c r="G49" s="17"/>
      <c r="H49" s="448"/>
      <c r="I49" s="147"/>
      <c r="J49" s="152"/>
    </row>
    <row r="50" spans="1:10" ht="15" customHeight="1" x14ac:dyDescent="0.25">
      <c r="A50" s="381"/>
      <c r="B50" s="2607" t="str">
        <f>NSFR!B320</f>
        <v>Encumbered for exceptional central bank liquidity operations; of which:</v>
      </c>
      <c r="C50" s="2607"/>
      <c r="D50" s="2607"/>
      <c r="E50" s="2607"/>
      <c r="F50" s="364"/>
      <c r="G50" s="17"/>
      <c r="H50" s="448"/>
      <c r="I50" s="147"/>
      <c r="J50" s="152"/>
    </row>
    <row r="51" spans="1:10" ht="15" customHeight="1" x14ac:dyDescent="0.25">
      <c r="A51" s="381"/>
      <c r="B51" s="2601" t="str">
        <f>NSFR!B321</f>
        <v>Remaining period of encumbrance ≥ 6 months to &lt; 1 year</v>
      </c>
      <c r="C51" s="2602"/>
      <c r="D51" s="2602"/>
      <c r="E51" s="2603"/>
      <c r="F51" s="1063">
        <v>0.5</v>
      </c>
      <c r="G51" s="119">
        <v>0.5</v>
      </c>
      <c r="H51" s="117">
        <v>0.5</v>
      </c>
      <c r="I51" s="147"/>
      <c r="J51" s="152"/>
    </row>
    <row r="52" spans="1:10" ht="15" customHeight="1" x14ac:dyDescent="0.25">
      <c r="A52" s="381"/>
      <c r="B52" s="2601" t="str">
        <f>NSFR!B322</f>
        <v>Remaining period of encumbrance ≥ 1 year</v>
      </c>
      <c r="C52" s="2602"/>
      <c r="D52" s="2602"/>
      <c r="E52" s="2603"/>
      <c r="F52" s="1063">
        <v>1</v>
      </c>
      <c r="G52" s="119">
        <v>1</v>
      </c>
      <c r="H52" s="117">
        <v>1</v>
      </c>
      <c r="I52" s="147"/>
      <c r="J52" s="152"/>
    </row>
    <row r="53" spans="1:10" ht="15" customHeight="1" x14ac:dyDescent="0.25">
      <c r="A53" s="381"/>
      <c r="B53" s="2608" t="str">
        <f>NSFR!B323</f>
        <v xml:space="preserve">Securities eligible for Level 2A HQLA for the LCR, of which: </v>
      </c>
      <c r="C53" s="2608"/>
      <c r="D53" s="2608"/>
      <c r="E53" s="2608"/>
      <c r="F53" s="364"/>
      <c r="G53" s="17"/>
      <c r="H53" s="448"/>
      <c r="I53" s="147"/>
      <c r="J53" s="152"/>
    </row>
    <row r="54" spans="1:10" ht="15" customHeight="1" x14ac:dyDescent="0.25">
      <c r="A54" s="381"/>
      <c r="B54" s="2607" t="str">
        <f>NSFR!B324</f>
        <v>Encumbered for exceptional central bank liquidity operations; of which:</v>
      </c>
      <c r="C54" s="2607"/>
      <c r="D54" s="2607"/>
      <c r="E54" s="2607"/>
      <c r="F54" s="364"/>
      <c r="G54" s="17"/>
      <c r="H54" s="448"/>
      <c r="I54" s="147"/>
      <c r="J54" s="152"/>
    </row>
    <row r="55" spans="1:10" ht="15" customHeight="1" x14ac:dyDescent="0.25">
      <c r="A55" s="381"/>
      <c r="B55" s="2601" t="str">
        <f>NSFR!B325</f>
        <v>Remaining period of encumbrance ≥ 6 months to &lt; 1 year</v>
      </c>
      <c r="C55" s="2602"/>
      <c r="D55" s="2602"/>
      <c r="E55" s="2603"/>
      <c r="F55" s="1063">
        <v>0.5</v>
      </c>
      <c r="G55" s="119">
        <v>0.5</v>
      </c>
      <c r="H55" s="117">
        <v>0.5</v>
      </c>
      <c r="I55" s="147"/>
      <c r="J55" s="152"/>
    </row>
    <row r="56" spans="1:10" ht="15" customHeight="1" x14ac:dyDescent="0.25">
      <c r="A56" s="381"/>
      <c r="B56" s="2601" t="str">
        <f>NSFR!B326</f>
        <v>Remaining period of encumbrance ≥ 1 year</v>
      </c>
      <c r="C56" s="2602"/>
      <c r="D56" s="2602"/>
      <c r="E56" s="2603"/>
      <c r="F56" s="1063">
        <v>1</v>
      </c>
      <c r="G56" s="119">
        <v>1</v>
      </c>
      <c r="H56" s="117">
        <v>1</v>
      </c>
      <c r="I56" s="147"/>
      <c r="J56" s="152"/>
    </row>
    <row r="57" spans="1:10" ht="15" customHeight="1" x14ac:dyDescent="0.25">
      <c r="A57" s="381"/>
      <c r="B57" s="2608" t="str">
        <f>NSFR!B327</f>
        <v xml:space="preserve">Securities eligible for Level 2B HQLA for the LCR, of which: </v>
      </c>
      <c r="C57" s="2608"/>
      <c r="D57" s="2608"/>
      <c r="E57" s="2608"/>
      <c r="F57" s="364"/>
      <c r="G57" s="17"/>
      <c r="H57" s="448"/>
      <c r="I57" s="147"/>
      <c r="J57" s="152"/>
    </row>
    <row r="58" spans="1:10" ht="15" customHeight="1" x14ac:dyDescent="0.25">
      <c r="A58" s="381"/>
      <c r="B58" s="2607" t="str">
        <f>NSFR!B328</f>
        <v>Encumbered for exceptional central bank liquidity operations; of which:</v>
      </c>
      <c r="C58" s="2607"/>
      <c r="D58" s="2607"/>
      <c r="E58" s="2607"/>
      <c r="F58" s="364"/>
      <c r="G58" s="17"/>
      <c r="H58" s="448"/>
      <c r="I58" s="147"/>
      <c r="J58" s="152"/>
    </row>
    <row r="59" spans="1:10" ht="15" customHeight="1" x14ac:dyDescent="0.25">
      <c r="A59" s="381"/>
      <c r="B59" s="2601" t="str">
        <f>NSFR!B329</f>
        <v>Remaining period of encumbrance ≥ 6 months to &lt; 1 year</v>
      </c>
      <c r="C59" s="2602"/>
      <c r="D59" s="2602"/>
      <c r="E59" s="2603"/>
      <c r="F59" s="1063">
        <v>0.5</v>
      </c>
      <c r="G59" s="119">
        <v>0.5</v>
      </c>
      <c r="H59" s="117">
        <v>0.5</v>
      </c>
      <c r="I59" s="147"/>
      <c r="J59" s="152"/>
    </row>
    <row r="60" spans="1:10" ht="15" customHeight="1" x14ac:dyDescent="0.25">
      <c r="A60" s="381"/>
      <c r="B60" s="2601" t="str">
        <f>NSFR!B330</f>
        <v>Remaining period of encumbrance ≥ 1 year</v>
      </c>
      <c r="C60" s="2602"/>
      <c r="D60" s="2602"/>
      <c r="E60" s="2603"/>
      <c r="F60" s="1063">
        <v>1</v>
      </c>
      <c r="G60" s="119">
        <v>1</v>
      </c>
      <c r="H60" s="117">
        <v>1</v>
      </c>
      <c r="I60" s="147"/>
      <c r="J60" s="152"/>
    </row>
    <row r="61" spans="1:10" ht="15" customHeight="1" x14ac:dyDescent="0.25">
      <c r="A61" s="381"/>
      <c r="B61" s="2608" t="str">
        <f>NSFR!B331</f>
        <v>Deposits held at financial institutions for operational purposes; of which:</v>
      </c>
      <c r="C61" s="2608"/>
      <c r="D61" s="2608"/>
      <c r="E61" s="2608"/>
      <c r="F61" s="364"/>
      <c r="G61" s="17"/>
      <c r="H61" s="448"/>
      <c r="I61" s="147"/>
      <c r="J61" s="152"/>
    </row>
    <row r="62" spans="1:10" ht="15" customHeight="1" x14ac:dyDescent="0.25">
      <c r="A62" s="381"/>
      <c r="B62" s="2607" t="str">
        <f>NSFR!B332</f>
        <v>Encumbered for exceptional central bank liquidity operations; of which:</v>
      </c>
      <c r="C62" s="2607"/>
      <c r="D62" s="2607"/>
      <c r="E62" s="2607"/>
      <c r="F62" s="364"/>
      <c r="G62" s="17"/>
      <c r="H62" s="448"/>
      <c r="I62" s="147"/>
      <c r="J62" s="152"/>
    </row>
    <row r="63" spans="1:10" ht="15" customHeight="1" x14ac:dyDescent="0.25">
      <c r="A63" s="381"/>
      <c r="B63" s="2601" t="str">
        <f>NSFR!B333</f>
        <v>Remaining period of encumbrance ≥ 6 months to &lt; 1 year</v>
      </c>
      <c r="C63" s="2602"/>
      <c r="D63" s="2602"/>
      <c r="E63" s="2603"/>
      <c r="F63" s="1063">
        <v>0.5</v>
      </c>
      <c r="G63" s="119">
        <v>0.5</v>
      </c>
      <c r="H63" s="117">
        <v>1</v>
      </c>
      <c r="I63" s="147"/>
      <c r="J63" s="152"/>
    </row>
    <row r="64" spans="1:10" ht="15" customHeight="1" x14ac:dyDescent="0.25">
      <c r="A64" s="381"/>
      <c r="B64" s="2601" t="str">
        <f>NSFR!B334</f>
        <v>Remaining period of encumbrance ≥ 1 year</v>
      </c>
      <c r="C64" s="2602"/>
      <c r="D64" s="2602"/>
      <c r="E64" s="2603"/>
      <c r="F64" s="1063">
        <v>1</v>
      </c>
      <c r="G64" s="119">
        <v>1</v>
      </c>
      <c r="H64" s="117">
        <v>1</v>
      </c>
      <c r="I64" s="147"/>
      <c r="J64" s="152"/>
    </row>
    <row r="65" spans="1:10" ht="15" customHeight="1" x14ac:dyDescent="0.25">
      <c r="A65" s="381"/>
      <c r="B65" s="2608" t="str">
        <f>NSFR!B335</f>
        <v>Loans to non-financial corporate clients with a residual maturity of less than one year; of which:</v>
      </c>
      <c r="C65" s="2608"/>
      <c r="D65" s="2608"/>
      <c r="E65" s="2608"/>
      <c r="F65" s="364"/>
      <c r="G65" s="17"/>
      <c r="H65" s="448"/>
      <c r="I65" s="147"/>
      <c r="J65" s="152"/>
    </row>
    <row r="66" spans="1:10" ht="15" customHeight="1" x14ac:dyDescent="0.25">
      <c r="A66" s="381"/>
      <c r="B66" s="2607" t="str">
        <f>NSFR!B336</f>
        <v>Encumbered for exceptional central bank liquidity operations; of which:</v>
      </c>
      <c r="C66" s="2607"/>
      <c r="D66" s="2607"/>
      <c r="E66" s="2607"/>
      <c r="F66" s="364"/>
      <c r="G66" s="17"/>
      <c r="H66" s="448"/>
      <c r="I66" s="147"/>
      <c r="J66" s="152"/>
    </row>
    <row r="67" spans="1:10" ht="15" customHeight="1" x14ac:dyDescent="0.25">
      <c r="A67" s="381"/>
      <c r="B67" s="2601" t="str">
        <f>NSFR!B337</f>
        <v>Remaining period of encumbrance ≥ 6 months to &lt; 1 year</v>
      </c>
      <c r="C67" s="2602"/>
      <c r="D67" s="2602"/>
      <c r="E67" s="2603"/>
      <c r="F67" s="1063">
        <v>0.5</v>
      </c>
      <c r="G67" s="119">
        <v>0.5</v>
      </c>
      <c r="H67" s="448"/>
      <c r="I67" s="147"/>
      <c r="J67" s="152"/>
    </row>
    <row r="68" spans="1:10" ht="15" customHeight="1" x14ac:dyDescent="0.25">
      <c r="A68" s="381"/>
      <c r="B68" s="2601" t="str">
        <f>NSFR!B338</f>
        <v>Remaining period of encumbrance ≥ 1 year</v>
      </c>
      <c r="C68" s="2602"/>
      <c r="D68" s="2602"/>
      <c r="E68" s="2603"/>
      <c r="F68" s="1063">
        <v>1</v>
      </c>
      <c r="G68" s="119">
        <v>1</v>
      </c>
      <c r="H68" s="448"/>
      <c r="I68" s="147"/>
      <c r="J68" s="152"/>
    </row>
    <row r="69" spans="1:10" ht="15" customHeight="1" x14ac:dyDescent="0.25">
      <c r="A69" s="381"/>
      <c r="B69" s="2608" t="str">
        <f>NSFR!B339</f>
        <v>Loans to central banks with a residual maturity of less than one year; of which:</v>
      </c>
      <c r="C69" s="2608"/>
      <c r="D69" s="2608"/>
      <c r="E69" s="2608"/>
      <c r="F69" s="364"/>
      <c r="G69" s="17"/>
      <c r="H69" s="448"/>
      <c r="I69" s="147"/>
      <c r="J69" s="152"/>
    </row>
    <row r="70" spans="1:10" ht="15" customHeight="1" x14ac:dyDescent="0.25">
      <c r="A70" s="381"/>
      <c r="B70" s="2607" t="str">
        <f>NSFR!B340</f>
        <v>Encumbered for exceptional central bank liquidity operations; of which:</v>
      </c>
      <c r="C70" s="2607"/>
      <c r="D70" s="2607"/>
      <c r="E70" s="2607"/>
      <c r="F70" s="364"/>
      <c r="G70" s="17"/>
      <c r="H70" s="448"/>
      <c r="I70" s="147"/>
      <c r="J70" s="152"/>
    </row>
    <row r="71" spans="1:10" ht="15" customHeight="1" x14ac:dyDescent="0.25">
      <c r="A71" s="381"/>
      <c r="B71" s="2601" t="str">
        <f>NSFR!B341</f>
        <v>Remaining period of encumbrance ≥ 6 months to &lt; 1 year</v>
      </c>
      <c r="C71" s="2602"/>
      <c r="D71" s="2602"/>
      <c r="E71" s="2603"/>
      <c r="F71" s="1063">
        <v>0.5</v>
      </c>
      <c r="G71" s="119">
        <v>0.5</v>
      </c>
      <c r="H71" s="448"/>
      <c r="I71" s="147"/>
      <c r="J71" s="152"/>
    </row>
    <row r="72" spans="1:10" ht="15" customHeight="1" x14ac:dyDescent="0.25">
      <c r="A72" s="381"/>
      <c r="B72" s="2601" t="str">
        <f>NSFR!B342</f>
        <v>Remaining period of encumbrance ≥ 1 year</v>
      </c>
      <c r="C72" s="2602"/>
      <c r="D72" s="2602"/>
      <c r="E72" s="2603"/>
      <c r="F72" s="1063">
        <v>1</v>
      </c>
      <c r="G72" s="119">
        <v>1</v>
      </c>
      <c r="H72" s="448"/>
      <c r="I72" s="147"/>
      <c r="J72" s="152"/>
    </row>
    <row r="73" spans="1:10" ht="15" customHeight="1" x14ac:dyDescent="0.25">
      <c r="A73" s="381"/>
      <c r="B73" s="2608" t="str">
        <f>NSFR!B343</f>
        <v>Loans to sovereigns, PSEs, MDBs and NDBs with a residual maturity of less than one year; of which:</v>
      </c>
      <c r="C73" s="2608"/>
      <c r="D73" s="2608"/>
      <c r="E73" s="2608"/>
      <c r="F73" s="364"/>
      <c r="G73" s="17"/>
      <c r="H73" s="448"/>
      <c r="I73" s="147"/>
      <c r="J73" s="152"/>
    </row>
    <row r="74" spans="1:10" ht="15" customHeight="1" x14ac:dyDescent="0.25">
      <c r="A74" s="381"/>
      <c r="B74" s="2607" t="str">
        <f>NSFR!B344</f>
        <v>Encumbered for exceptional central bank liquidity operations; of which:</v>
      </c>
      <c r="C74" s="2607"/>
      <c r="D74" s="2607"/>
      <c r="E74" s="2607"/>
      <c r="F74" s="364"/>
      <c r="G74" s="17"/>
      <c r="H74" s="448"/>
      <c r="I74" s="147"/>
      <c r="J74" s="152"/>
    </row>
    <row r="75" spans="1:10" ht="15" customHeight="1" x14ac:dyDescent="0.25">
      <c r="A75" s="381"/>
      <c r="B75" s="2601" t="str">
        <f>NSFR!B345</f>
        <v>Remaining period of encumbrance ≥ 6 months to &lt; 1 year</v>
      </c>
      <c r="C75" s="2602"/>
      <c r="D75" s="2602"/>
      <c r="E75" s="2603"/>
      <c r="F75" s="1063">
        <v>0.5</v>
      </c>
      <c r="G75" s="119">
        <v>0.5</v>
      </c>
      <c r="H75" s="448"/>
      <c r="I75" s="147"/>
      <c r="J75" s="152"/>
    </row>
    <row r="76" spans="1:10" ht="15" customHeight="1" x14ac:dyDescent="0.25">
      <c r="A76" s="381"/>
      <c r="B76" s="2601" t="str">
        <f>NSFR!B346</f>
        <v>Remaining period of encumbrance ≥ 1 year</v>
      </c>
      <c r="C76" s="2602"/>
      <c r="D76" s="2602"/>
      <c r="E76" s="2603"/>
      <c r="F76" s="1063">
        <v>1</v>
      </c>
      <c r="G76" s="119">
        <v>1</v>
      </c>
      <c r="H76" s="448"/>
      <c r="I76" s="147"/>
      <c r="J76" s="152"/>
    </row>
    <row r="77" spans="1:10" ht="30" customHeight="1" x14ac:dyDescent="0.25">
      <c r="A77" s="381"/>
      <c r="B77" s="2608" t="str">
        <f>NSFR!B347</f>
        <v>Residential mortgages of any maturity that would qualify for the 35% or lower risk weight under the Basel II standardised approach for credit risk; of which:</v>
      </c>
      <c r="C77" s="2608"/>
      <c r="D77" s="2608"/>
      <c r="E77" s="2608"/>
      <c r="F77" s="364"/>
      <c r="G77" s="17"/>
      <c r="H77" s="448"/>
      <c r="I77" s="147"/>
      <c r="J77" s="152"/>
    </row>
    <row r="78" spans="1:10" ht="15" customHeight="1" x14ac:dyDescent="0.25">
      <c r="A78" s="381"/>
      <c r="B78" s="2607" t="str">
        <f>NSFR!B348</f>
        <v>Encumbered for exceptional central bank liquidity operations; of which:</v>
      </c>
      <c r="C78" s="2607"/>
      <c r="D78" s="2607"/>
      <c r="E78" s="2607"/>
      <c r="F78" s="364"/>
      <c r="G78" s="17"/>
      <c r="H78" s="448"/>
      <c r="I78" s="147"/>
      <c r="J78" s="152"/>
    </row>
    <row r="79" spans="1:10" ht="15" customHeight="1" x14ac:dyDescent="0.25">
      <c r="A79" s="381"/>
      <c r="B79" s="2601" t="str">
        <f>NSFR!B349</f>
        <v>Remaining period of encumbrance ≥ 6 months to &lt; 1 year</v>
      </c>
      <c r="C79" s="2602"/>
      <c r="D79" s="2602"/>
      <c r="E79" s="2603"/>
      <c r="F79" s="1063">
        <v>0.5</v>
      </c>
      <c r="G79" s="119">
        <v>0.5</v>
      </c>
      <c r="H79" s="117">
        <v>0.65</v>
      </c>
      <c r="I79" s="147"/>
      <c r="J79" s="152"/>
    </row>
    <row r="80" spans="1:10" ht="15" customHeight="1" x14ac:dyDescent="0.25">
      <c r="A80" s="381"/>
      <c r="B80" s="2601" t="str">
        <f>NSFR!B350</f>
        <v>Remaining period of encumbrance ≥ 1 year</v>
      </c>
      <c r="C80" s="2602"/>
      <c r="D80" s="2602"/>
      <c r="E80" s="2603"/>
      <c r="F80" s="1063">
        <v>1</v>
      </c>
      <c r="G80" s="119">
        <v>1</v>
      </c>
      <c r="H80" s="117">
        <v>1</v>
      </c>
      <c r="I80" s="147"/>
      <c r="J80" s="152"/>
    </row>
    <row r="81" spans="1:10" ht="30" customHeight="1" x14ac:dyDescent="0.25">
      <c r="A81" s="381"/>
      <c r="B81" s="2608" t="str">
        <f>NSFR!B351</f>
        <v>Other loans, excluding loans to financial insitutions, with a residual maturity of one year or greater that would qualify for the 35% or lower risk weight under the Basel II standardised approach for credit risk; of which:</v>
      </c>
      <c r="C81" s="2608"/>
      <c r="D81" s="2608"/>
      <c r="E81" s="2608"/>
      <c r="F81" s="364"/>
      <c r="G81" s="17"/>
      <c r="H81" s="448"/>
      <c r="I81" s="147"/>
      <c r="J81" s="152"/>
    </row>
    <row r="82" spans="1:10" ht="15" customHeight="1" x14ac:dyDescent="0.25">
      <c r="A82" s="381"/>
      <c r="B82" s="2607" t="str">
        <f>NSFR!B352</f>
        <v>Encumbered for exceptional central bank liquidity operations; of which:</v>
      </c>
      <c r="C82" s="2607"/>
      <c r="D82" s="2607"/>
      <c r="E82" s="2607"/>
      <c r="F82" s="364"/>
      <c r="G82" s="17"/>
      <c r="H82" s="448"/>
      <c r="I82" s="147"/>
      <c r="J82" s="152"/>
    </row>
    <row r="83" spans="1:10" ht="15" customHeight="1" x14ac:dyDescent="0.25">
      <c r="A83" s="381"/>
      <c r="B83" s="2601" t="str">
        <f>NSFR!B353</f>
        <v>Remaining period of encumbrance ≥ 6 months to &lt; 1 year</v>
      </c>
      <c r="C83" s="2602"/>
      <c r="D83" s="2602"/>
      <c r="E83" s="2603"/>
      <c r="F83" s="364"/>
      <c r="G83" s="17"/>
      <c r="H83" s="117">
        <v>0.65</v>
      </c>
      <c r="I83" s="147"/>
      <c r="J83" s="152"/>
    </row>
    <row r="84" spans="1:10" ht="15" customHeight="1" x14ac:dyDescent="0.25">
      <c r="A84" s="381"/>
      <c r="B84" s="2601" t="str">
        <f>NSFR!B354</f>
        <v>Remaining period of encumbrance ≥ 1 year</v>
      </c>
      <c r="C84" s="2602"/>
      <c r="D84" s="2602"/>
      <c r="E84" s="2603"/>
      <c r="F84" s="364"/>
      <c r="G84" s="17"/>
      <c r="H84" s="117">
        <v>1</v>
      </c>
      <c r="I84" s="147"/>
      <c r="J84" s="152"/>
    </row>
    <row r="85" spans="1:10" ht="30" customHeight="1" x14ac:dyDescent="0.25">
      <c r="A85" s="381"/>
      <c r="B85" s="2608" t="str">
        <f>NSFR!B355</f>
        <v>Loans to retail and small- and medium-sized entities (SME) (excluding residential mortgages reported above) with a residual maturity of less than one year; of which:</v>
      </c>
      <c r="C85" s="2608"/>
      <c r="D85" s="2608"/>
      <c r="E85" s="2608"/>
      <c r="F85" s="364"/>
      <c r="G85" s="17"/>
      <c r="H85" s="448"/>
      <c r="I85" s="147"/>
      <c r="J85" s="152"/>
    </row>
    <row r="86" spans="1:10" ht="15" customHeight="1" x14ac:dyDescent="0.25">
      <c r="A86" s="381"/>
      <c r="B86" s="2607" t="str">
        <f>NSFR!B356</f>
        <v>Encumbered for exceptional central bank liquidity operations; of which:</v>
      </c>
      <c r="C86" s="2607"/>
      <c r="D86" s="2607"/>
      <c r="E86" s="2607"/>
      <c r="F86" s="364"/>
      <c r="G86" s="17"/>
      <c r="H86" s="448"/>
      <c r="I86" s="147"/>
      <c r="J86" s="152"/>
    </row>
    <row r="87" spans="1:10" ht="15" customHeight="1" x14ac:dyDescent="0.25">
      <c r="A87" s="381"/>
      <c r="B87" s="2601" t="str">
        <f>NSFR!B357</f>
        <v>Remaining period of encumbrance ≥ 6 months to &lt; 1 year</v>
      </c>
      <c r="C87" s="2602"/>
      <c r="D87" s="2602"/>
      <c r="E87" s="2603"/>
      <c r="F87" s="1063">
        <v>0.5</v>
      </c>
      <c r="G87" s="119">
        <v>0.5</v>
      </c>
      <c r="H87" s="448"/>
      <c r="I87" s="147"/>
      <c r="J87" s="152"/>
    </row>
    <row r="88" spans="1:10" ht="15" customHeight="1" x14ac:dyDescent="0.25">
      <c r="A88" s="381"/>
      <c r="B88" s="2601" t="str">
        <f>NSFR!B358</f>
        <v>Remaining period of encumbrance ≥ 1 year</v>
      </c>
      <c r="C88" s="2602"/>
      <c r="D88" s="2602"/>
      <c r="E88" s="2603"/>
      <c r="F88" s="1063">
        <v>1</v>
      </c>
      <c r="G88" s="119">
        <v>1</v>
      </c>
      <c r="H88" s="448"/>
      <c r="I88" s="147"/>
      <c r="J88" s="152"/>
    </row>
    <row r="89" spans="1:10" ht="30" customHeight="1" x14ac:dyDescent="0.25">
      <c r="A89" s="381"/>
      <c r="B89" s="2608" t="str">
        <f>NSFR!B359</f>
        <v>Performing loans (except loans to financial institutions and loans reported in above categories) with risk weights greater than 35% under the Basel II standardised approach for credit risk; of which:</v>
      </c>
      <c r="C89" s="2608"/>
      <c r="D89" s="2608"/>
      <c r="E89" s="2608"/>
      <c r="F89" s="364"/>
      <c r="G89" s="17"/>
      <c r="H89" s="448"/>
      <c r="I89" s="147"/>
      <c r="J89" s="152"/>
    </row>
    <row r="90" spans="1:10" ht="15" customHeight="1" x14ac:dyDescent="0.25">
      <c r="A90" s="381"/>
      <c r="B90" s="2607" t="str">
        <f>NSFR!B360</f>
        <v>Encumbered for exceptional central bank liquidity operations; of which:</v>
      </c>
      <c r="C90" s="2607"/>
      <c r="D90" s="2607"/>
      <c r="E90" s="2607"/>
      <c r="F90" s="364"/>
      <c r="G90" s="17"/>
      <c r="H90" s="448"/>
      <c r="I90" s="147"/>
      <c r="J90" s="152"/>
    </row>
    <row r="91" spans="1:10" ht="15" customHeight="1" x14ac:dyDescent="0.25">
      <c r="A91" s="381"/>
      <c r="B91" s="2601" t="str">
        <f>NSFR!B361</f>
        <v>Remaining period of encumbrance ≥ 6 months to &lt; 1 year</v>
      </c>
      <c r="C91" s="2602"/>
      <c r="D91" s="2602"/>
      <c r="E91" s="2603"/>
      <c r="F91" s="1063">
        <v>0.5</v>
      </c>
      <c r="G91" s="119">
        <v>0.5</v>
      </c>
      <c r="H91" s="117">
        <v>0.85</v>
      </c>
      <c r="I91" s="147"/>
      <c r="J91" s="152"/>
    </row>
    <row r="92" spans="1:10" ht="15" customHeight="1" x14ac:dyDescent="0.25">
      <c r="A92" s="381"/>
      <c r="B92" s="2601" t="str">
        <f>NSFR!B362</f>
        <v>Remaining period of encumbrance ≥ 1 year</v>
      </c>
      <c r="C92" s="2602"/>
      <c r="D92" s="2602"/>
      <c r="E92" s="2603"/>
      <c r="F92" s="1063">
        <v>1</v>
      </c>
      <c r="G92" s="119">
        <v>1</v>
      </c>
      <c r="H92" s="117">
        <v>1</v>
      </c>
      <c r="I92" s="147"/>
      <c r="J92" s="152"/>
    </row>
    <row r="93" spans="1:10" ht="15" customHeight="1" x14ac:dyDescent="0.25">
      <c r="A93" s="381"/>
      <c r="B93" s="2608" t="str">
        <f>NSFR!B363</f>
        <v>Non-HQLA exchange traded equities; of which:</v>
      </c>
      <c r="C93" s="2608"/>
      <c r="D93" s="2608"/>
      <c r="E93" s="2608"/>
      <c r="F93" s="364"/>
      <c r="G93" s="17"/>
      <c r="H93" s="448"/>
      <c r="I93" s="147"/>
      <c r="J93" s="152"/>
    </row>
    <row r="94" spans="1:10" ht="15" customHeight="1" x14ac:dyDescent="0.25">
      <c r="A94" s="381"/>
      <c r="B94" s="2607" t="str">
        <f>NSFR!B364</f>
        <v>Encumbered for exceptional central bank liquidity operations; of which:</v>
      </c>
      <c r="C94" s="2607"/>
      <c r="D94" s="2607"/>
      <c r="E94" s="2607"/>
      <c r="F94" s="364"/>
      <c r="G94" s="17"/>
      <c r="H94" s="448"/>
      <c r="I94" s="147"/>
      <c r="J94" s="152"/>
    </row>
    <row r="95" spans="1:10" ht="15" customHeight="1" x14ac:dyDescent="0.25">
      <c r="A95" s="381"/>
      <c r="B95" s="2601" t="str">
        <f>NSFR!B365</f>
        <v>Remaining period of encumbrance ≥ 6 months to &lt; 1 year</v>
      </c>
      <c r="C95" s="2602"/>
      <c r="D95" s="2602"/>
      <c r="E95" s="2603"/>
      <c r="F95" s="364"/>
      <c r="G95" s="17"/>
      <c r="H95" s="117">
        <v>0.85</v>
      </c>
      <c r="I95" s="147"/>
      <c r="J95" s="152"/>
    </row>
    <row r="96" spans="1:10" ht="15" customHeight="1" x14ac:dyDescent="0.25">
      <c r="A96" s="381"/>
      <c r="B96" s="2601" t="str">
        <f>NSFR!B366</f>
        <v>Remaining period of encumbrance ≥ 1 year</v>
      </c>
      <c r="C96" s="2602"/>
      <c r="D96" s="2602"/>
      <c r="E96" s="2603"/>
      <c r="F96" s="364"/>
      <c r="G96" s="17"/>
      <c r="H96" s="117">
        <v>1</v>
      </c>
      <c r="I96" s="147"/>
      <c r="J96" s="152"/>
    </row>
    <row r="97" spans="1:10" ht="15" customHeight="1" x14ac:dyDescent="0.25">
      <c r="A97" s="381"/>
      <c r="B97" s="2608" t="str">
        <f>NSFR!B367</f>
        <v>Non-HQLA securities not in default; of which:</v>
      </c>
      <c r="C97" s="2608"/>
      <c r="D97" s="2608"/>
      <c r="E97" s="2608"/>
      <c r="F97" s="364"/>
      <c r="G97" s="17"/>
      <c r="H97" s="448"/>
      <c r="I97" s="147"/>
      <c r="J97" s="152"/>
    </row>
    <row r="98" spans="1:10" ht="15" customHeight="1" x14ac:dyDescent="0.25">
      <c r="A98" s="381"/>
      <c r="B98" s="2607" t="str">
        <f>NSFR!B368</f>
        <v>Encumbered for exceptional central bank liquidity operations; of which:</v>
      </c>
      <c r="C98" s="2607"/>
      <c r="D98" s="2607"/>
      <c r="E98" s="2607"/>
      <c r="F98" s="364"/>
      <c r="G98" s="17"/>
      <c r="H98" s="448"/>
      <c r="I98" s="147"/>
      <c r="J98" s="152"/>
    </row>
    <row r="99" spans="1:10" ht="15" customHeight="1" x14ac:dyDescent="0.25">
      <c r="A99" s="381"/>
      <c r="B99" s="2601" t="str">
        <f>NSFR!B369</f>
        <v>Remaining period of encumbrance ≥ 6 months to &lt; 1 year</v>
      </c>
      <c r="C99" s="2602"/>
      <c r="D99" s="2602"/>
      <c r="E99" s="2603"/>
      <c r="F99" s="1063">
        <v>0.5</v>
      </c>
      <c r="G99" s="119">
        <v>0.5</v>
      </c>
      <c r="H99" s="117">
        <v>0.85</v>
      </c>
      <c r="I99" s="147"/>
      <c r="J99" s="152"/>
    </row>
    <row r="100" spans="1:10" ht="15" customHeight="1" x14ac:dyDescent="0.25">
      <c r="A100" s="381"/>
      <c r="B100" s="2601" t="str">
        <f>NSFR!B370</f>
        <v>Remaining period of encumbrance ≥ 1 year</v>
      </c>
      <c r="C100" s="2602"/>
      <c r="D100" s="2602"/>
      <c r="E100" s="2603"/>
      <c r="F100" s="1063">
        <v>1</v>
      </c>
      <c r="G100" s="119">
        <v>1</v>
      </c>
      <c r="H100" s="117">
        <v>1</v>
      </c>
      <c r="I100" s="147"/>
      <c r="J100" s="152"/>
    </row>
    <row r="101" spans="1:10" ht="15" customHeight="1" x14ac:dyDescent="0.25">
      <c r="A101" s="381"/>
      <c r="B101" s="2608" t="str">
        <f>NSFR!B371</f>
        <v>Physical traded commodities including gold; of which:</v>
      </c>
      <c r="C101" s="2608"/>
      <c r="D101" s="2608"/>
      <c r="E101" s="2608"/>
      <c r="F101" s="364"/>
      <c r="G101" s="17"/>
      <c r="H101" s="448"/>
      <c r="I101" s="147"/>
      <c r="J101" s="152"/>
    </row>
    <row r="102" spans="1:10" ht="15" customHeight="1" x14ac:dyDescent="0.25">
      <c r="A102" s="381"/>
      <c r="B102" s="2607" t="str">
        <f>NSFR!B372</f>
        <v>Encumbered for exceptional central bank liquidity operations; of which:</v>
      </c>
      <c r="C102" s="2607"/>
      <c r="D102" s="2607"/>
      <c r="E102" s="2607"/>
      <c r="F102" s="364"/>
      <c r="G102" s="17"/>
      <c r="H102" s="448"/>
      <c r="I102" s="147"/>
      <c r="J102" s="152"/>
    </row>
    <row r="103" spans="1:10" ht="15" customHeight="1" x14ac:dyDescent="0.25">
      <c r="A103" s="381"/>
      <c r="B103" s="2601" t="str">
        <f>NSFR!B373</f>
        <v>Remaining period of encumbrance ≥ 6 months to &lt; 1 year</v>
      </c>
      <c r="C103" s="2602"/>
      <c r="D103" s="2602"/>
      <c r="E103" s="2603"/>
      <c r="F103" s="364"/>
      <c r="G103" s="17"/>
      <c r="H103" s="117">
        <v>0.85</v>
      </c>
      <c r="I103" s="147"/>
      <c r="J103" s="152"/>
    </row>
    <row r="104" spans="1:10" ht="15" customHeight="1" x14ac:dyDescent="0.25">
      <c r="A104" s="381"/>
      <c r="B104" s="2601" t="str">
        <f>NSFR!B374</f>
        <v>Remaining period of encumbrance ≥ 1 year</v>
      </c>
      <c r="C104" s="2602"/>
      <c r="D104" s="2602"/>
      <c r="E104" s="2603"/>
      <c r="F104" s="364"/>
      <c r="G104" s="17"/>
      <c r="H104" s="117">
        <v>1</v>
      </c>
      <c r="I104" s="147"/>
      <c r="J104" s="152"/>
    </row>
    <row r="105" spans="1:10" ht="15" customHeight="1" x14ac:dyDescent="0.25">
      <c r="A105" s="381"/>
      <c r="B105" s="2608" t="str">
        <f>NSFR!B375</f>
        <v xml:space="preserve">Other short-term unsecured instruments and transactions with a residual maturity of less than one year, of which: </v>
      </c>
      <c r="C105" s="2608"/>
      <c r="D105" s="2608"/>
      <c r="E105" s="2608"/>
      <c r="F105" s="364"/>
      <c r="G105" s="17"/>
      <c r="H105" s="448"/>
      <c r="I105" s="147"/>
      <c r="J105" s="152"/>
    </row>
    <row r="106" spans="1:10" ht="15" customHeight="1" x14ac:dyDescent="0.25">
      <c r="A106" s="381"/>
      <c r="B106" s="2607" t="str">
        <f>NSFR!B376</f>
        <v>Encumbered for exceptional central bank liquidity operations; of which:</v>
      </c>
      <c r="C106" s="2607"/>
      <c r="D106" s="2607"/>
      <c r="E106" s="2607"/>
      <c r="F106" s="364"/>
      <c r="G106" s="17"/>
      <c r="H106" s="448"/>
      <c r="I106" s="147"/>
      <c r="J106" s="152"/>
    </row>
    <row r="107" spans="1:10" ht="15" customHeight="1" x14ac:dyDescent="0.25">
      <c r="A107" s="381"/>
      <c r="B107" s="2601" t="str">
        <f>NSFR!B377</f>
        <v>Remaining period of encumbrance ≥ 6 months to &lt; 1 year</v>
      </c>
      <c r="C107" s="2602"/>
      <c r="D107" s="2602"/>
      <c r="E107" s="2603"/>
      <c r="F107" s="1063">
        <v>0.5</v>
      </c>
      <c r="G107" s="119">
        <v>0.5</v>
      </c>
      <c r="H107" s="448"/>
      <c r="I107" s="147"/>
      <c r="J107" s="152"/>
    </row>
    <row r="108" spans="1:10" ht="15" customHeight="1" x14ac:dyDescent="0.25">
      <c r="A108" s="381"/>
      <c r="B108" s="2604" t="str">
        <f>NSFR!B378</f>
        <v>Remaining period of encumbrance ≥ 1 year</v>
      </c>
      <c r="C108" s="2605"/>
      <c r="D108" s="2605"/>
      <c r="E108" s="2606"/>
      <c r="F108" s="1064">
        <v>1</v>
      </c>
      <c r="G108" s="120">
        <v>1</v>
      </c>
      <c r="H108" s="23"/>
      <c r="I108" s="147"/>
      <c r="J108" s="152"/>
    </row>
    <row r="109" spans="1:10" s="632" customFormat="1" ht="15" customHeight="1" x14ac:dyDescent="0.3">
      <c r="A109" s="856"/>
      <c r="B109" s="852"/>
      <c r="C109" s="853"/>
      <c r="D109" s="853"/>
      <c r="E109" s="853"/>
      <c r="F109" s="853"/>
      <c r="G109" s="855"/>
      <c r="H109" s="855"/>
      <c r="I109" s="679"/>
      <c r="J109" s="854"/>
    </row>
    <row r="110" spans="1:10" ht="45" customHeight="1" x14ac:dyDescent="0.25">
      <c r="A110" s="1245" t="s">
        <v>1176</v>
      </c>
      <c r="B110" s="783"/>
      <c r="C110" s="783"/>
      <c r="D110" s="580"/>
      <c r="E110" s="580"/>
      <c r="F110" s="784"/>
      <c r="G110" s="609"/>
      <c r="H110" s="609"/>
      <c r="I110" s="147"/>
      <c r="J110" s="782"/>
    </row>
    <row r="111" spans="1:10" ht="15" customHeight="1" x14ac:dyDescent="0.25">
      <c r="A111" s="700"/>
      <c r="B111" s="652" t="s">
        <v>1131</v>
      </c>
      <c r="C111" s="785"/>
      <c r="D111" s="785"/>
      <c r="E111" s="1049"/>
      <c r="F111" s="1070" t="s">
        <v>45</v>
      </c>
      <c r="G111" s="146"/>
      <c r="H111" s="146"/>
      <c r="I111" s="147"/>
      <c r="J111" s="782"/>
    </row>
    <row r="112" spans="1:10" ht="15" customHeight="1" x14ac:dyDescent="0.25">
      <c r="A112" s="700"/>
      <c r="B112" s="601" t="s">
        <v>1524</v>
      </c>
      <c r="C112" s="191"/>
      <c r="D112" s="191"/>
      <c r="E112" s="191"/>
      <c r="F112" s="1071" t="s">
        <v>44</v>
      </c>
      <c r="G112" s="146"/>
      <c r="H112" s="146"/>
      <c r="I112" s="147"/>
      <c r="J112" s="782"/>
    </row>
    <row r="113" spans="1:10" ht="15" customHeight="1" x14ac:dyDescent="0.25">
      <c r="A113" s="602"/>
      <c r="B113" s="783"/>
      <c r="C113" s="783"/>
      <c r="D113" s="580"/>
      <c r="E113" s="580"/>
      <c r="F113" s="784"/>
      <c r="G113" s="447"/>
      <c r="H113" s="447"/>
      <c r="I113" s="147"/>
      <c r="J113" s="782"/>
    </row>
    <row r="114" spans="1:10" ht="30" customHeight="1" x14ac:dyDescent="0.25">
      <c r="A114" s="602"/>
      <c r="B114" s="783"/>
      <c r="C114" s="789"/>
      <c r="D114" s="790"/>
      <c r="E114" s="1065"/>
      <c r="F114" s="1067" t="s">
        <v>1041</v>
      </c>
      <c r="G114" s="781" t="s">
        <v>1132</v>
      </c>
      <c r="H114" s="447"/>
      <c r="I114" s="147"/>
      <c r="J114" s="782"/>
    </row>
    <row r="115" spans="1:10" ht="15" customHeight="1" x14ac:dyDescent="0.25">
      <c r="A115" s="566"/>
      <c r="B115" s="791" t="s">
        <v>1197</v>
      </c>
      <c r="C115" s="791"/>
      <c r="D115" s="791"/>
      <c r="E115" s="1066"/>
      <c r="F115" s="1068"/>
      <c r="G115" s="792"/>
      <c r="H115" s="146"/>
      <c r="I115" s="147"/>
      <c r="J115" s="782"/>
    </row>
    <row r="116" spans="1:10" ht="15" customHeight="1" x14ac:dyDescent="0.25">
      <c r="A116" s="566"/>
      <c r="B116" s="319" t="s">
        <v>900</v>
      </c>
      <c r="C116" s="793"/>
      <c r="D116" s="793"/>
      <c r="E116" s="793"/>
      <c r="F116" s="443"/>
      <c r="G116" s="794"/>
      <c r="H116" s="146"/>
      <c r="I116" s="147"/>
      <c r="J116" s="782"/>
    </row>
    <row r="117" spans="1:10" ht="15" customHeight="1" x14ac:dyDescent="0.25">
      <c r="A117" s="566"/>
      <c r="B117" s="319" t="s">
        <v>1392</v>
      </c>
      <c r="C117" s="793"/>
      <c r="D117" s="793"/>
      <c r="E117" s="793"/>
      <c r="F117" s="443"/>
      <c r="G117" s="794"/>
      <c r="H117" s="146"/>
      <c r="I117" s="147"/>
      <c r="J117" s="782"/>
    </row>
    <row r="118" spans="1:10" ht="15" customHeight="1" x14ac:dyDescent="0.25">
      <c r="A118" s="566"/>
      <c r="B118" s="610" t="s">
        <v>1393</v>
      </c>
      <c r="C118" s="795"/>
      <c r="D118" s="795"/>
      <c r="E118" s="795"/>
      <c r="F118" s="443"/>
      <c r="G118" s="794"/>
      <c r="H118" s="146"/>
      <c r="I118" s="147"/>
      <c r="J118" s="782"/>
    </row>
    <row r="119" spans="1:10" ht="15" customHeight="1" x14ac:dyDescent="0.25">
      <c r="A119" s="566"/>
      <c r="B119" s="610" t="s">
        <v>1394</v>
      </c>
      <c r="C119" s="795"/>
      <c r="D119" s="795"/>
      <c r="E119" s="795"/>
      <c r="F119" s="443"/>
      <c r="G119" s="794"/>
      <c r="H119" s="146"/>
      <c r="I119" s="147"/>
      <c r="J119" s="782"/>
    </row>
    <row r="120" spans="1:10" ht="15" customHeight="1" x14ac:dyDescent="0.25">
      <c r="A120" s="566"/>
      <c r="B120" s="349" t="s">
        <v>1205</v>
      </c>
      <c r="C120" s="349"/>
      <c r="D120" s="349"/>
      <c r="E120" s="349"/>
      <c r="F120" s="443"/>
      <c r="G120" s="794"/>
      <c r="H120" s="146"/>
      <c r="I120" s="147"/>
      <c r="J120" s="782"/>
    </row>
    <row r="121" spans="1:10" ht="15" customHeight="1" x14ac:dyDescent="0.25">
      <c r="A121" s="566"/>
      <c r="B121" s="319" t="s">
        <v>1052</v>
      </c>
      <c r="C121" s="349"/>
      <c r="D121" s="349"/>
      <c r="E121" s="349"/>
      <c r="F121" s="443"/>
      <c r="G121" s="794"/>
      <c r="H121" s="146"/>
      <c r="I121" s="147"/>
      <c r="J121" s="782"/>
    </row>
    <row r="122" spans="1:10" ht="15" customHeight="1" x14ac:dyDescent="0.25">
      <c r="A122" s="566"/>
      <c r="B122" s="319" t="s">
        <v>1204</v>
      </c>
      <c r="C122" s="796"/>
      <c r="D122" s="796"/>
      <c r="E122" s="796"/>
      <c r="F122" s="1069"/>
      <c r="G122" s="797"/>
      <c r="H122" s="146"/>
      <c r="I122" s="147"/>
      <c r="J122" s="782"/>
    </row>
    <row r="123" spans="1:10" ht="15" customHeight="1" x14ac:dyDescent="0.25">
      <c r="A123" s="566"/>
      <c r="B123" s="322" t="s">
        <v>1200</v>
      </c>
      <c r="C123" s="445"/>
      <c r="D123" s="445"/>
      <c r="E123" s="445"/>
      <c r="F123" s="443"/>
      <c r="G123" s="794"/>
      <c r="H123" s="146"/>
      <c r="I123" s="147"/>
      <c r="J123" s="782"/>
    </row>
    <row r="124" spans="1:10" ht="15" customHeight="1" x14ac:dyDescent="0.25">
      <c r="A124" s="566"/>
      <c r="B124" s="912" t="s">
        <v>1202</v>
      </c>
      <c r="C124" s="503"/>
      <c r="D124" s="503"/>
      <c r="E124" s="503"/>
      <c r="F124" s="798">
        <v>0.2</v>
      </c>
      <c r="G124" s="797"/>
      <c r="H124" s="146"/>
      <c r="I124" s="147"/>
      <c r="J124" s="782"/>
    </row>
    <row r="125" spans="1:10" ht="15" customHeight="1" x14ac:dyDescent="0.25">
      <c r="A125" s="566"/>
      <c r="B125" s="912" t="s">
        <v>821</v>
      </c>
      <c r="C125" s="503"/>
      <c r="D125" s="503"/>
      <c r="E125" s="503"/>
      <c r="F125" s="798">
        <v>0.3</v>
      </c>
      <c r="G125" s="794"/>
      <c r="H125" s="146"/>
      <c r="I125" s="147"/>
      <c r="J125" s="782"/>
    </row>
    <row r="126" spans="1:10" ht="15" customHeight="1" x14ac:dyDescent="0.25">
      <c r="A126" s="566"/>
      <c r="B126" s="912" t="s">
        <v>822</v>
      </c>
      <c r="C126" s="503"/>
      <c r="D126" s="503"/>
      <c r="E126" s="503"/>
      <c r="F126" s="798">
        <v>0.5</v>
      </c>
      <c r="G126" s="797"/>
      <c r="H126" s="146"/>
      <c r="I126" s="147"/>
      <c r="J126" s="782"/>
    </row>
    <row r="127" spans="1:10" ht="15" customHeight="1" x14ac:dyDescent="0.25">
      <c r="A127" s="566"/>
      <c r="B127" s="912" t="s">
        <v>823</v>
      </c>
      <c r="C127" s="503"/>
      <c r="D127" s="503"/>
      <c r="E127" s="503"/>
      <c r="F127" s="798">
        <v>1</v>
      </c>
      <c r="G127" s="794"/>
      <c r="H127" s="146"/>
      <c r="I127" s="147"/>
      <c r="J127" s="782"/>
    </row>
    <row r="128" spans="1:10" ht="15" customHeight="1" x14ac:dyDescent="0.25">
      <c r="A128" s="566"/>
      <c r="B128" s="912" t="s">
        <v>1203</v>
      </c>
      <c r="C128" s="503"/>
      <c r="D128" s="503"/>
      <c r="E128" s="503"/>
      <c r="F128" s="798">
        <v>1.5</v>
      </c>
      <c r="G128" s="797"/>
      <c r="H128" s="146"/>
      <c r="I128" s="147"/>
      <c r="J128" s="782"/>
    </row>
    <row r="129" spans="1:10" ht="15" customHeight="1" x14ac:dyDescent="0.25">
      <c r="A129" s="566"/>
      <c r="B129" s="322" t="s">
        <v>1201</v>
      </c>
      <c r="C129" s="445"/>
      <c r="D129" s="445"/>
      <c r="E129" s="445"/>
      <c r="F129" s="443"/>
      <c r="G129" s="797"/>
      <c r="H129" s="146"/>
      <c r="I129" s="147"/>
      <c r="J129" s="782"/>
    </row>
    <row r="130" spans="1:10" ht="15" customHeight="1" x14ac:dyDescent="0.25">
      <c r="A130" s="566"/>
      <c r="B130" s="912" t="s">
        <v>1202</v>
      </c>
      <c r="C130" s="503"/>
      <c r="D130" s="503"/>
      <c r="E130" s="503"/>
      <c r="F130" s="798">
        <v>0.2</v>
      </c>
      <c r="G130" s="794"/>
      <c r="H130" s="146"/>
      <c r="I130" s="147"/>
      <c r="J130" s="782"/>
    </row>
    <row r="131" spans="1:10" ht="15" customHeight="1" x14ac:dyDescent="0.25">
      <c r="A131" s="566"/>
      <c r="B131" s="912" t="s">
        <v>821</v>
      </c>
      <c r="C131" s="503"/>
      <c r="D131" s="503"/>
      <c r="E131" s="503"/>
      <c r="F131" s="798">
        <v>0.2</v>
      </c>
      <c r="G131" s="797"/>
      <c r="H131" s="146"/>
      <c r="I131" s="147"/>
      <c r="J131" s="782"/>
    </row>
    <row r="132" spans="1:10" ht="15" customHeight="1" x14ac:dyDescent="0.25">
      <c r="A132" s="566"/>
      <c r="B132" s="912" t="s">
        <v>822</v>
      </c>
      <c r="C132" s="503"/>
      <c r="D132" s="503"/>
      <c r="E132" s="503"/>
      <c r="F132" s="798">
        <v>0.2</v>
      </c>
      <c r="G132" s="794"/>
      <c r="H132" s="146"/>
      <c r="I132" s="147"/>
      <c r="J132" s="782"/>
    </row>
    <row r="133" spans="1:10" ht="15" customHeight="1" x14ac:dyDescent="0.25">
      <c r="A133" s="566"/>
      <c r="B133" s="912" t="s">
        <v>823</v>
      </c>
      <c r="C133" s="503"/>
      <c r="D133" s="503"/>
      <c r="E133" s="503"/>
      <c r="F133" s="798">
        <v>0.5</v>
      </c>
      <c r="G133" s="797"/>
      <c r="H133" s="146"/>
      <c r="I133" s="147"/>
      <c r="J133" s="782"/>
    </row>
    <row r="134" spans="1:10" ht="15" customHeight="1" x14ac:dyDescent="0.25">
      <c r="A134" s="566"/>
      <c r="B134" s="912" t="s">
        <v>1203</v>
      </c>
      <c r="C134" s="503"/>
      <c r="D134" s="503"/>
      <c r="E134" s="503"/>
      <c r="F134" s="798">
        <v>1.5</v>
      </c>
      <c r="G134" s="794"/>
      <c r="H134" s="146"/>
      <c r="I134" s="147"/>
      <c r="J134" s="782"/>
    </row>
    <row r="135" spans="1:10" ht="15" customHeight="1" x14ac:dyDescent="0.25">
      <c r="A135" s="566"/>
      <c r="B135" s="319" t="s">
        <v>1206</v>
      </c>
      <c r="C135" s="796"/>
      <c r="D135" s="796"/>
      <c r="E135" s="796"/>
      <c r="F135" s="1069"/>
      <c r="G135" s="794"/>
      <c r="H135" s="146"/>
      <c r="I135" s="147"/>
      <c r="J135" s="782"/>
    </row>
    <row r="136" spans="1:10" ht="15" customHeight="1" x14ac:dyDescent="0.25">
      <c r="A136" s="566"/>
      <c r="B136" s="322" t="s">
        <v>1396</v>
      </c>
      <c r="C136" s="445"/>
      <c r="D136" s="445"/>
      <c r="E136" s="445"/>
      <c r="F136" s="443"/>
      <c r="G136" s="797"/>
      <c r="H136" s="146"/>
      <c r="I136" s="147"/>
      <c r="J136" s="782"/>
    </row>
    <row r="137" spans="1:10" ht="15" customHeight="1" x14ac:dyDescent="0.25">
      <c r="A137" s="566"/>
      <c r="B137" s="912" t="s">
        <v>1398</v>
      </c>
      <c r="C137" s="503"/>
      <c r="D137" s="503"/>
      <c r="E137" s="503"/>
      <c r="F137" s="798">
        <v>0.3</v>
      </c>
      <c r="G137" s="794"/>
      <c r="H137" s="146"/>
      <c r="I137" s="147"/>
      <c r="J137" s="782"/>
    </row>
    <row r="138" spans="1:10" ht="15" customHeight="1" x14ac:dyDescent="0.25">
      <c r="A138" s="566"/>
      <c r="B138" s="912" t="s">
        <v>1399</v>
      </c>
      <c r="C138" s="503"/>
      <c r="D138" s="503"/>
      <c r="E138" s="503"/>
      <c r="F138" s="798">
        <v>0.4</v>
      </c>
      <c r="G138" s="797"/>
      <c r="H138" s="146"/>
      <c r="I138" s="147"/>
      <c r="J138" s="782"/>
    </row>
    <row r="139" spans="1:10" ht="15" customHeight="1" x14ac:dyDescent="0.25">
      <c r="A139" s="566"/>
      <c r="B139" s="912" t="s">
        <v>1210</v>
      </c>
      <c r="C139" s="503"/>
      <c r="D139" s="503"/>
      <c r="E139" s="503"/>
      <c r="F139" s="798">
        <v>0.75</v>
      </c>
      <c r="G139" s="794"/>
      <c r="H139" s="146"/>
      <c r="I139" s="147"/>
      <c r="J139" s="782"/>
    </row>
    <row r="140" spans="1:10" ht="15" customHeight="1" x14ac:dyDescent="0.25">
      <c r="A140" s="566"/>
      <c r="B140" s="912" t="s">
        <v>1211</v>
      </c>
      <c r="C140" s="503"/>
      <c r="D140" s="503"/>
      <c r="E140" s="503"/>
      <c r="F140" s="798">
        <v>1.5</v>
      </c>
      <c r="G140" s="797"/>
      <c r="H140" s="146"/>
      <c r="I140" s="147"/>
      <c r="J140" s="782"/>
    </row>
    <row r="141" spans="1:10" ht="15" customHeight="1" x14ac:dyDescent="0.25">
      <c r="A141" s="566"/>
      <c r="B141" s="322" t="s">
        <v>1397</v>
      </c>
      <c r="C141" s="445"/>
      <c r="D141" s="445"/>
      <c r="E141" s="445"/>
      <c r="F141" s="443"/>
      <c r="G141" s="794"/>
      <c r="H141" s="146"/>
      <c r="I141" s="147"/>
      <c r="J141" s="782"/>
    </row>
    <row r="142" spans="1:10" ht="15" customHeight="1" x14ac:dyDescent="0.25">
      <c r="A142" s="566"/>
      <c r="B142" s="912" t="s">
        <v>1212</v>
      </c>
      <c r="C142" s="503"/>
      <c r="D142" s="503"/>
      <c r="E142" s="503"/>
      <c r="F142" s="798">
        <v>0.2</v>
      </c>
      <c r="G142" s="797"/>
      <c r="H142" s="146"/>
      <c r="I142" s="147"/>
      <c r="J142" s="782"/>
    </row>
    <row r="143" spans="1:10" ht="15" customHeight="1" x14ac:dyDescent="0.25">
      <c r="A143" s="566"/>
      <c r="B143" s="912" t="s">
        <v>1210</v>
      </c>
      <c r="C143" s="503"/>
      <c r="D143" s="503"/>
      <c r="E143" s="503"/>
      <c r="F143" s="798">
        <v>0.5</v>
      </c>
      <c r="G143" s="794"/>
      <c r="H143" s="146"/>
      <c r="I143" s="147"/>
      <c r="J143" s="782"/>
    </row>
    <row r="144" spans="1:10" ht="15" customHeight="1" x14ac:dyDescent="0.25">
      <c r="A144" s="566"/>
      <c r="B144" s="912" t="s">
        <v>1211</v>
      </c>
      <c r="C144" s="503"/>
      <c r="D144" s="503"/>
      <c r="E144" s="503"/>
      <c r="F144" s="798">
        <v>1.5</v>
      </c>
      <c r="G144" s="797"/>
      <c r="H144" s="146"/>
      <c r="I144" s="147"/>
      <c r="J144" s="782"/>
    </row>
    <row r="145" spans="1:10" ht="15" customHeight="1" x14ac:dyDescent="0.25">
      <c r="A145" s="566"/>
      <c r="B145" s="349" t="s">
        <v>1213</v>
      </c>
      <c r="C145" s="796"/>
      <c r="D145" s="796"/>
      <c r="E145" s="796"/>
      <c r="F145" s="1069"/>
      <c r="G145" s="794"/>
      <c r="H145" s="146"/>
      <c r="I145" s="147"/>
      <c r="J145" s="782"/>
    </row>
    <row r="146" spans="1:10" ht="15" customHeight="1" x14ac:dyDescent="0.25">
      <c r="A146" s="566"/>
      <c r="B146" s="319" t="s">
        <v>1400</v>
      </c>
      <c r="C146" s="445"/>
      <c r="D146" s="445"/>
      <c r="E146" s="445"/>
      <c r="F146" s="443"/>
      <c r="G146" s="797"/>
      <c r="H146" s="146"/>
      <c r="I146" s="147"/>
      <c r="J146" s="782"/>
    </row>
    <row r="147" spans="1:10" ht="15" customHeight="1" x14ac:dyDescent="0.25">
      <c r="A147" s="566"/>
      <c r="B147" s="911" t="s">
        <v>1202</v>
      </c>
      <c r="C147" s="503"/>
      <c r="D147" s="503"/>
      <c r="E147" s="503"/>
      <c r="F147" s="798">
        <v>0.1</v>
      </c>
      <c r="G147" s="794"/>
      <c r="H147" s="146"/>
      <c r="I147" s="147"/>
      <c r="J147" s="782"/>
    </row>
    <row r="148" spans="1:10" ht="15" customHeight="1" x14ac:dyDescent="0.25">
      <c r="A148" s="566"/>
      <c r="B148" s="911" t="s">
        <v>821</v>
      </c>
      <c r="C148" s="503"/>
      <c r="D148" s="503"/>
      <c r="E148" s="503"/>
      <c r="F148" s="798">
        <v>0.2</v>
      </c>
      <c r="G148" s="797"/>
      <c r="H148" s="146"/>
      <c r="I148" s="147"/>
      <c r="J148" s="782"/>
    </row>
    <row r="149" spans="1:10" ht="15" customHeight="1" x14ac:dyDescent="0.25">
      <c r="A149" s="566"/>
      <c r="B149" s="911" t="s">
        <v>822</v>
      </c>
      <c r="C149" s="503"/>
      <c r="D149" s="503"/>
      <c r="E149" s="503"/>
      <c r="F149" s="798">
        <v>0.2</v>
      </c>
      <c r="G149" s="794"/>
      <c r="H149" s="146"/>
      <c r="I149" s="147"/>
      <c r="J149" s="782"/>
    </row>
    <row r="150" spans="1:10" ht="15" customHeight="1" x14ac:dyDescent="0.25">
      <c r="A150" s="566"/>
      <c r="B150" s="911" t="s">
        <v>823</v>
      </c>
      <c r="C150" s="503"/>
      <c r="D150" s="503"/>
      <c r="E150" s="503"/>
      <c r="F150" s="798">
        <v>0.5</v>
      </c>
      <c r="G150" s="797"/>
      <c r="H150" s="146"/>
      <c r="I150" s="147"/>
      <c r="J150" s="782"/>
    </row>
    <row r="151" spans="1:10" ht="15" customHeight="1" x14ac:dyDescent="0.25">
      <c r="A151" s="566"/>
      <c r="B151" s="911" t="s">
        <v>1203</v>
      </c>
      <c r="C151" s="503"/>
      <c r="D151" s="503"/>
      <c r="E151" s="503"/>
      <c r="F151" s="798">
        <v>1</v>
      </c>
      <c r="G151" s="794"/>
      <c r="H151" s="146"/>
      <c r="I151" s="147"/>
      <c r="J151" s="782"/>
    </row>
    <row r="152" spans="1:10" ht="15" customHeight="1" x14ac:dyDescent="0.25">
      <c r="A152" s="566"/>
      <c r="B152" s="319" t="s">
        <v>1215</v>
      </c>
      <c r="C152" s="445"/>
      <c r="D152" s="445"/>
      <c r="E152" s="445"/>
      <c r="F152" s="443"/>
      <c r="G152" s="797"/>
      <c r="H152" s="146"/>
      <c r="I152" s="147"/>
      <c r="J152" s="782"/>
    </row>
    <row r="153" spans="1:10" ht="15" customHeight="1" x14ac:dyDescent="0.25">
      <c r="A153" s="566"/>
      <c r="B153" s="911" t="s">
        <v>1216</v>
      </c>
      <c r="C153" s="503"/>
      <c r="D153" s="503"/>
      <c r="E153" s="503"/>
      <c r="F153" s="798">
        <v>0.1</v>
      </c>
      <c r="G153" s="794"/>
      <c r="H153" s="146"/>
      <c r="I153" s="147"/>
      <c r="J153" s="782"/>
    </row>
    <row r="154" spans="1:10" ht="15" customHeight="1" x14ac:dyDescent="0.25">
      <c r="A154" s="566"/>
      <c r="B154" s="911" t="s">
        <v>1217</v>
      </c>
      <c r="C154" s="503"/>
      <c r="D154" s="503"/>
      <c r="E154" s="503"/>
      <c r="F154" s="798">
        <v>0.15</v>
      </c>
      <c r="G154" s="797"/>
      <c r="H154" s="146"/>
      <c r="I154" s="147"/>
      <c r="J154" s="782"/>
    </row>
    <row r="155" spans="1:10" ht="15" customHeight="1" x14ac:dyDescent="0.25">
      <c r="A155" s="566"/>
      <c r="B155" s="911" t="s">
        <v>1218</v>
      </c>
      <c r="C155" s="503"/>
      <c r="D155" s="503"/>
      <c r="E155" s="503"/>
      <c r="F155" s="798">
        <v>0.2</v>
      </c>
      <c r="G155" s="794"/>
      <c r="H155" s="146"/>
      <c r="I155" s="147"/>
      <c r="J155" s="782"/>
    </row>
    <row r="156" spans="1:10" ht="15" customHeight="1" x14ac:dyDescent="0.25">
      <c r="A156" s="566"/>
      <c r="B156" s="911" t="s">
        <v>1219</v>
      </c>
      <c r="C156" s="503"/>
      <c r="D156" s="503"/>
      <c r="E156" s="503"/>
      <c r="F156" s="798">
        <v>0.25</v>
      </c>
      <c r="G156" s="797"/>
      <c r="H156" s="146"/>
      <c r="I156" s="147"/>
      <c r="J156" s="782"/>
    </row>
    <row r="157" spans="1:10" ht="15" customHeight="1" x14ac:dyDescent="0.25">
      <c r="A157" s="566"/>
      <c r="B157" s="911" t="s">
        <v>1220</v>
      </c>
      <c r="C157" s="503"/>
      <c r="D157" s="503"/>
      <c r="E157" s="503"/>
      <c r="F157" s="798">
        <v>0.35</v>
      </c>
      <c r="G157" s="794"/>
      <c r="H157" s="146"/>
      <c r="I157" s="147"/>
      <c r="J157" s="782"/>
    </row>
    <row r="158" spans="1:10" ht="15" customHeight="1" x14ac:dyDescent="0.25">
      <c r="A158" s="566"/>
      <c r="B158" s="911" t="s">
        <v>1221</v>
      </c>
      <c r="C158" s="503"/>
      <c r="D158" s="503"/>
      <c r="E158" s="503"/>
      <c r="F158" s="798">
        <v>0.5</v>
      </c>
      <c r="G158" s="797"/>
      <c r="H158" s="146"/>
      <c r="I158" s="147"/>
      <c r="J158" s="782"/>
    </row>
    <row r="159" spans="1:10" ht="15" customHeight="1" x14ac:dyDescent="0.25">
      <c r="A159" s="566"/>
      <c r="B159" s="911" t="s">
        <v>1222</v>
      </c>
      <c r="C159" s="503"/>
      <c r="D159" s="503"/>
      <c r="E159" s="503"/>
      <c r="F159" s="798">
        <v>1</v>
      </c>
      <c r="G159" s="794"/>
      <c r="H159" s="146"/>
      <c r="I159" s="147"/>
      <c r="J159" s="782"/>
    </row>
    <row r="160" spans="1:10" ht="15" customHeight="1" x14ac:dyDescent="0.25">
      <c r="A160" s="566"/>
      <c r="B160" s="349" t="s">
        <v>1401</v>
      </c>
      <c r="C160" s="349"/>
      <c r="D160" s="349"/>
      <c r="E160" s="349"/>
      <c r="F160" s="443"/>
      <c r="G160" s="797"/>
      <c r="H160" s="146"/>
      <c r="I160" s="147"/>
      <c r="J160" s="782"/>
    </row>
    <row r="161" spans="1:10" ht="15" customHeight="1" x14ac:dyDescent="0.25">
      <c r="A161" s="566"/>
      <c r="B161" s="799" t="s">
        <v>1402</v>
      </c>
      <c r="C161" s="796"/>
      <c r="D161" s="796"/>
      <c r="E161" s="796"/>
      <c r="F161" s="443"/>
      <c r="G161" s="794"/>
      <c r="H161" s="146"/>
      <c r="I161" s="147"/>
      <c r="J161" s="782"/>
    </row>
    <row r="162" spans="1:10" ht="15" customHeight="1" x14ac:dyDescent="0.25">
      <c r="A162" s="566"/>
      <c r="B162" s="322" t="s">
        <v>1225</v>
      </c>
      <c r="C162" s="793"/>
      <c r="D162" s="793"/>
      <c r="E162" s="793"/>
      <c r="F162" s="443"/>
      <c r="G162" s="797"/>
      <c r="H162" s="146"/>
      <c r="I162" s="147"/>
      <c r="J162" s="782"/>
    </row>
    <row r="163" spans="1:10" ht="15" customHeight="1" x14ac:dyDescent="0.25">
      <c r="A163" s="566"/>
      <c r="B163" s="912" t="s">
        <v>1202</v>
      </c>
      <c r="C163" s="503"/>
      <c r="D163" s="503"/>
      <c r="E163" s="503"/>
      <c r="F163" s="798">
        <v>0.2</v>
      </c>
      <c r="G163" s="794"/>
      <c r="H163" s="146"/>
      <c r="I163" s="147"/>
      <c r="J163" s="782"/>
    </row>
    <row r="164" spans="1:10" ht="15" customHeight="1" x14ac:dyDescent="0.25">
      <c r="A164" s="566"/>
      <c r="B164" s="912" t="s">
        <v>821</v>
      </c>
      <c r="C164" s="503"/>
      <c r="D164" s="503"/>
      <c r="E164" s="503"/>
      <c r="F164" s="798">
        <v>0.5</v>
      </c>
      <c r="G164" s="797"/>
      <c r="H164" s="146"/>
      <c r="I164" s="147"/>
      <c r="J164" s="782"/>
    </row>
    <row r="165" spans="1:10" ht="15" customHeight="1" x14ac:dyDescent="0.25">
      <c r="A165" s="566"/>
      <c r="B165" s="912" t="s">
        <v>822</v>
      </c>
      <c r="C165" s="503"/>
      <c r="D165" s="503"/>
      <c r="E165" s="503"/>
      <c r="F165" s="798">
        <v>0.75</v>
      </c>
      <c r="G165" s="794"/>
      <c r="H165" s="146"/>
      <c r="I165" s="147"/>
      <c r="J165" s="782"/>
    </row>
    <row r="166" spans="1:10" ht="15" customHeight="1" x14ac:dyDescent="0.25">
      <c r="A166" s="566"/>
      <c r="B166" s="912" t="s">
        <v>824</v>
      </c>
      <c r="C166" s="503"/>
      <c r="D166" s="503"/>
      <c r="E166" s="503"/>
      <c r="F166" s="798">
        <v>1</v>
      </c>
      <c r="G166" s="797"/>
      <c r="H166" s="146"/>
      <c r="I166" s="147"/>
      <c r="J166" s="782"/>
    </row>
    <row r="167" spans="1:10" ht="15" customHeight="1" x14ac:dyDescent="0.25">
      <c r="A167" s="566"/>
      <c r="B167" s="912" t="s">
        <v>1226</v>
      </c>
      <c r="C167" s="503"/>
      <c r="D167" s="503"/>
      <c r="E167" s="503"/>
      <c r="F167" s="798">
        <v>1.5</v>
      </c>
      <c r="G167" s="794"/>
      <c r="H167" s="146"/>
      <c r="I167" s="147"/>
      <c r="J167" s="782"/>
    </row>
    <row r="168" spans="1:10" ht="15" customHeight="1" x14ac:dyDescent="0.25">
      <c r="A168" s="566"/>
      <c r="B168" s="322" t="s">
        <v>1227</v>
      </c>
      <c r="C168" s="793"/>
      <c r="D168" s="793"/>
      <c r="E168" s="793"/>
      <c r="F168" s="798">
        <v>1</v>
      </c>
      <c r="G168" s="797"/>
      <c r="H168" s="146"/>
      <c r="I168" s="147"/>
      <c r="J168" s="782"/>
    </row>
    <row r="169" spans="1:10" ht="15" customHeight="1" x14ac:dyDescent="0.25">
      <c r="A169" s="566"/>
      <c r="B169" s="799" t="s">
        <v>1403</v>
      </c>
      <c r="C169" s="796"/>
      <c r="D169" s="796"/>
      <c r="E169" s="796"/>
      <c r="F169" s="443"/>
      <c r="G169" s="794"/>
      <c r="H169" s="146"/>
      <c r="I169" s="147"/>
      <c r="J169" s="782"/>
    </row>
    <row r="170" spans="1:10" ht="15" customHeight="1" x14ac:dyDescent="0.25">
      <c r="A170" s="566"/>
      <c r="B170" s="911" t="s">
        <v>1229</v>
      </c>
      <c r="C170" s="503"/>
      <c r="D170" s="503"/>
      <c r="E170" s="503"/>
      <c r="F170" s="798">
        <v>0.65</v>
      </c>
      <c r="G170" s="797"/>
      <c r="H170" s="146"/>
      <c r="I170" s="147"/>
      <c r="J170" s="782"/>
    </row>
    <row r="171" spans="1:10" ht="15" customHeight="1" x14ac:dyDescent="0.25">
      <c r="A171" s="566"/>
      <c r="B171" s="911" t="s">
        <v>1230</v>
      </c>
      <c r="C171" s="503"/>
      <c r="D171" s="503"/>
      <c r="E171" s="503"/>
      <c r="F171" s="798">
        <v>1</v>
      </c>
      <c r="G171" s="794"/>
      <c r="H171" s="146"/>
      <c r="I171" s="147"/>
      <c r="J171" s="782"/>
    </row>
    <row r="172" spans="1:10" ht="15" customHeight="1" x14ac:dyDescent="0.25">
      <c r="A172" s="566"/>
      <c r="B172" s="349" t="s">
        <v>1053</v>
      </c>
      <c r="C172" s="349"/>
      <c r="D172" s="349"/>
      <c r="E172" s="349"/>
      <c r="F172" s="798">
        <v>0.85</v>
      </c>
      <c r="G172" s="797"/>
      <c r="H172" s="146"/>
      <c r="I172" s="147"/>
      <c r="J172" s="782"/>
    </row>
    <row r="173" spans="1:10" ht="15" customHeight="1" x14ac:dyDescent="0.25">
      <c r="A173" s="566"/>
      <c r="B173" s="349" t="s">
        <v>1231</v>
      </c>
      <c r="C173" s="349"/>
      <c r="D173" s="349"/>
      <c r="E173" s="349"/>
      <c r="F173" s="443"/>
      <c r="G173" s="794"/>
      <c r="H173" s="146"/>
      <c r="I173" s="147"/>
      <c r="J173" s="782"/>
    </row>
    <row r="174" spans="1:10" ht="15" customHeight="1" x14ac:dyDescent="0.25">
      <c r="A174" s="566"/>
      <c r="B174" s="738" t="s">
        <v>1404</v>
      </c>
      <c r="C174" s="349"/>
      <c r="D174" s="349"/>
      <c r="E174" s="349"/>
      <c r="F174" s="443"/>
      <c r="G174" s="794"/>
      <c r="H174" s="146"/>
      <c r="I174" s="147"/>
      <c r="J174" s="782"/>
    </row>
    <row r="175" spans="1:10" ht="15" customHeight="1" x14ac:dyDescent="0.25">
      <c r="A175" s="566"/>
      <c r="B175" s="319" t="s">
        <v>1237</v>
      </c>
      <c r="C175" s="793"/>
      <c r="D175" s="793"/>
      <c r="E175" s="793"/>
      <c r="F175" s="443"/>
      <c r="G175" s="797"/>
      <c r="H175" s="146"/>
      <c r="I175" s="147"/>
      <c r="J175" s="782"/>
    </row>
    <row r="176" spans="1:10" ht="15" customHeight="1" x14ac:dyDescent="0.25">
      <c r="A176" s="566"/>
      <c r="B176" s="913" t="s">
        <v>1233</v>
      </c>
      <c r="C176" s="503"/>
      <c r="D176" s="503"/>
      <c r="E176" s="503"/>
      <c r="F176" s="798">
        <v>1.3</v>
      </c>
      <c r="G176" s="794"/>
      <c r="H176" s="146"/>
      <c r="I176" s="147"/>
      <c r="J176" s="782"/>
    </row>
    <row r="177" spans="1:10" ht="15" customHeight="1" x14ac:dyDescent="0.25">
      <c r="A177" s="566"/>
      <c r="B177" s="913" t="s">
        <v>1234</v>
      </c>
      <c r="C177" s="503"/>
      <c r="D177" s="503"/>
      <c r="E177" s="503"/>
      <c r="F177" s="798">
        <v>1</v>
      </c>
      <c r="G177" s="797"/>
      <c r="H177" s="146"/>
      <c r="I177" s="147"/>
      <c r="J177" s="782"/>
    </row>
    <row r="178" spans="1:10" ht="15" customHeight="1" x14ac:dyDescent="0.25">
      <c r="A178" s="566"/>
      <c r="B178" s="911" t="s">
        <v>1235</v>
      </c>
      <c r="C178" s="503"/>
      <c r="D178" s="503"/>
      <c r="E178" s="503"/>
      <c r="F178" s="798">
        <v>0.8</v>
      </c>
      <c r="G178" s="794"/>
      <c r="H178" s="146"/>
      <c r="I178" s="147"/>
      <c r="J178" s="782"/>
    </row>
    <row r="179" spans="1:10" ht="15" customHeight="1" x14ac:dyDescent="0.25">
      <c r="A179" s="566"/>
      <c r="B179" s="610" t="s">
        <v>1236</v>
      </c>
      <c r="C179" s="795"/>
      <c r="D179" s="795"/>
      <c r="E179" s="795"/>
      <c r="F179" s="798">
        <v>1</v>
      </c>
      <c r="G179" s="797"/>
      <c r="H179" s="146"/>
      <c r="I179" s="147"/>
      <c r="J179" s="782"/>
    </row>
    <row r="180" spans="1:10" ht="15" customHeight="1" x14ac:dyDescent="0.25">
      <c r="A180" s="566"/>
      <c r="B180" s="610" t="s">
        <v>1238</v>
      </c>
      <c r="C180" s="795"/>
      <c r="D180" s="795"/>
      <c r="E180" s="795"/>
      <c r="F180" s="798">
        <v>1</v>
      </c>
      <c r="G180" s="794"/>
      <c r="H180" s="146"/>
      <c r="I180" s="147"/>
      <c r="J180" s="782"/>
    </row>
    <row r="181" spans="1:10" ht="15" customHeight="1" x14ac:dyDescent="0.25">
      <c r="A181" s="566"/>
      <c r="B181" s="774" t="s">
        <v>1239</v>
      </c>
      <c r="C181" s="774"/>
      <c r="D181" s="774"/>
      <c r="E181" s="774"/>
      <c r="F181" s="443"/>
      <c r="G181" s="797"/>
      <c r="H181" s="146"/>
      <c r="I181" s="147"/>
      <c r="J181" s="782"/>
    </row>
    <row r="182" spans="1:10" ht="15" customHeight="1" x14ac:dyDescent="0.25">
      <c r="A182" s="566"/>
      <c r="B182" s="467" t="s">
        <v>1240</v>
      </c>
      <c r="C182" s="467"/>
      <c r="D182" s="467"/>
      <c r="E182" s="467"/>
      <c r="F182" s="798">
        <v>4</v>
      </c>
      <c r="G182" s="794"/>
      <c r="H182" s="146"/>
      <c r="I182" s="147"/>
      <c r="J182" s="782"/>
    </row>
    <row r="183" spans="1:10" ht="15" customHeight="1" x14ac:dyDescent="0.25">
      <c r="A183" s="566"/>
      <c r="B183" s="467" t="s">
        <v>1241</v>
      </c>
      <c r="C183" s="467"/>
      <c r="D183" s="467"/>
      <c r="E183" s="467"/>
      <c r="F183" s="798">
        <v>1</v>
      </c>
      <c r="G183" s="797"/>
      <c r="H183" s="146"/>
      <c r="I183" s="147"/>
      <c r="J183" s="782"/>
    </row>
    <row r="184" spans="1:10" ht="15" customHeight="1" x14ac:dyDescent="0.25">
      <c r="A184" s="566"/>
      <c r="B184" s="467" t="s">
        <v>1242</v>
      </c>
      <c r="C184" s="467"/>
      <c r="D184" s="467"/>
      <c r="E184" s="467"/>
      <c r="F184" s="798">
        <v>2.5</v>
      </c>
      <c r="G184" s="794"/>
      <c r="H184" s="146"/>
      <c r="I184" s="147"/>
      <c r="J184" s="782"/>
    </row>
    <row r="185" spans="1:10" ht="15" customHeight="1" x14ac:dyDescent="0.25">
      <c r="A185" s="566"/>
      <c r="B185" s="2582" t="s">
        <v>1055</v>
      </c>
      <c r="C185" s="2582"/>
      <c r="D185" s="2582"/>
      <c r="E185" s="2582"/>
      <c r="F185" s="443"/>
      <c r="G185" s="797"/>
      <c r="H185" s="146"/>
      <c r="I185" s="147"/>
      <c r="J185" s="782"/>
    </row>
    <row r="186" spans="1:10" ht="15" customHeight="1" x14ac:dyDescent="0.25">
      <c r="A186" s="566"/>
      <c r="B186" s="774" t="s">
        <v>1243</v>
      </c>
      <c r="C186" s="774"/>
      <c r="D186" s="774"/>
      <c r="E186" s="774"/>
      <c r="F186" s="443"/>
      <c r="G186" s="794"/>
      <c r="H186" s="146"/>
      <c r="I186" s="147"/>
      <c r="J186" s="782"/>
    </row>
    <row r="187" spans="1:10" ht="15" customHeight="1" x14ac:dyDescent="0.25">
      <c r="A187" s="566"/>
      <c r="B187" s="467" t="s">
        <v>1405</v>
      </c>
      <c r="C187" s="467"/>
      <c r="D187" s="467"/>
      <c r="E187" s="467"/>
      <c r="F187" s="443"/>
      <c r="G187" s="794"/>
      <c r="H187" s="146"/>
      <c r="I187" s="147"/>
      <c r="J187" s="782"/>
    </row>
    <row r="188" spans="1:10" ht="15" customHeight="1" x14ac:dyDescent="0.25">
      <c r="A188" s="566"/>
      <c r="B188" s="467" t="s">
        <v>1244</v>
      </c>
      <c r="C188" s="467"/>
      <c r="D188" s="467"/>
      <c r="E188" s="467"/>
      <c r="F188" s="443"/>
      <c r="G188" s="797"/>
      <c r="H188" s="146"/>
      <c r="I188" s="147"/>
      <c r="J188" s="782"/>
    </row>
    <row r="189" spans="1:10" ht="15" customHeight="1" x14ac:dyDescent="0.25">
      <c r="A189" s="566"/>
      <c r="B189" s="349" t="s">
        <v>449</v>
      </c>
      <c r="C189" s="349"/>
      <c r="D189" s="349"/>
      <c r="E189" s="349"/>
      <c r="F189" s="443"/>
      <c r="G189" s="794"/>
      <c r="H189" s="146"/>
      <c r="I189" s="147"/>
      <c r="J189" s="782"/>
    </row>
    <row r="190" spans="1:10" ht="15" customHeight="1" x14ac:dyDescent="0.25">
      <c r="A190" s="566"/>
      <c r="B190" s="319" t="s">
        <v>1246</v>
      </c>
      <c r="C190" s="793"/>
      <c r="D190" s="793"/>
      <c r="E190" s="793"/>
      <c r="F190" s="798">
        <v>0.45</v>
      </c>
      <c r="G190" s="798">
        <f>MIN(F190*1.5,150%)</f>
        <v>0.67500000000000004</v>
      </c>
      <c r="H190" s="146"/>
      <c r="I190" s="147"/>
      <c r="J190" s="782"/>
    </row>
    <row r="191" spans="1:10" ht="15" customHeight="1" x14ac:dyDescent="0.25">
      <c r="A191" s="566"/>
      <c r="B191" s="319" t="s">
        <v>1406</v>
      </c>
      <c r="C191" s="319"/>
      <c r="D191" s="319"/>
      <c r="E191" s="319"/>
      <c r="F191" s="798">
        <v>0.75</v>
      </c>
      <c r="G191" s="798">
        <f t="shared" ref="G191:G192" si="0">MIN(F191*1.5,150%)</f>
        <v>1.125</v>
      </c>
      <c r="H191" s="146"/>
      <c r="I191" s="147"/>
      <c r="J191" s="782"/>
    </row>
    <row r="192" spans="1:10" ht="15" customHeight="1" x14ac:dyDescent="0.25">
      <c r="A192" s="566"/>
      <c r="B192" s="319" t="s">
        <v>1247</v>
      </c>
      <c r="C192" s="793"/>
      <c r="D192" s="793"/>
      <c r="E192" s="793"/>
      <c r="F192" s="798">
        <v>1</v>
      </c>
      <c r="G192" s="798">
        <f t="shared" si="0"/>
        <v>1.5</v>
      </c>
      <c r="H192" s="146"/>
      <c r="I192" s="147"/>
      <c r="J192" s="782"/>
    </row>
    <row r="193" spans="1:10" ht="15" customHeight="1" x14ac:dyDescent="0.25">
      <c r="A193" s="566"/>
      <c r="B193" s="349" t="s">
        <v>1248</v>
      </c>
      <c r="C193" s="349"/>
      <c r="D193" s="349"/>
      <c r="E193" s="349"/>
      <c r="F193" s="443"/>
      <c r="G193" s="794"/>
      <c r="H193" s="146"/>
      <c r="I193" s="147"/>
      <c r="J193" s="782"/>
    </row>
    <row r="194" spans="1:10" ht="15" customHeight="1" x14ac:dyDescent="0.25">
      <c r="A194" s="566"/>
      <c r="B194" s="799" t="s">
        <v>1408</v>
      </c>
      <c r="C194" s="799"/>
      <c r="D194" s="799"/>
      <c r="E194" s="799"/>
      <c r="F194" s="443"/>
      <c r="G194" s="794"/>
      <c r="H194" s="146"/>
      <c r="I194" s="147"/>
      <c r="J194" s="782"/>
    </row>
    <row r="195" spans="1:10" ht="15" customHeight="1" x14ac:dyDescent="0.25">
      <c r="A195" s="566"/>
      <c r="B195" s="911" t="s">
        <v>1249</v>
      </c>
      <c r="C195" s="503"/>
      <c r="D195" s="503"/>
      <c r="E195" s="503"/>
      <c r="F195" s="443"/>
      <c r="G195" s="794"/>
      <c r="H195" s="146"/>
      <c r="I195" s="147"/>
      <c r="J195" s="782"/>
    </row>
    <row r="196" spans="1:10" ht="15" customHeight="1" x14ac:dyDescent="0.25">
      <c r="A196" s="566"/>
      <c r="B196" s="912" t="s">
        <v>1057</v>
      </c>
      <c r="C196" s="1291"/>
      <c r="D196" s="1291"/>
      <c r="E196" s="1291"/>
      <c r="F196" s="798">
        <v>0.2</v>
      </c>
      <c r="G196" s="798">
        <f t="shared" ref="G196:G201" si="1">MIN(F196*1.5,150%)</f>
        <v>0.30000000000000004</v>
      </c>
      <c r="H196" s="146"/>
      <c r="I196" s="147"/>
      <c r="J196" s="782"/>
    </row>
    <row r="197" spans="1:10" ht="15" customHeight="1" x14ac:dyDescent="0.25">
      <c r="A197" s="566"/>
      <c r="B197" s="912" t="s">
        <v>1058</v>
      </c>
      <c r="C197" s="1291"/>
      <c r="D197" s="1291"/>
      <c r="E197" s="1291"/>
      <c r="F197" s="798">
        <v>0.25</v>
      </c>
      <c r="G197" s="798">
        <f t="shared" si="1"/>
        <v>0.375</v>
      </c>
      <c r="H197" s="146"/>
      <c r="I197" s="147"/>
      <c r="J197" s="782"/>
    </row>
    <row r="198" spans="1:10" ht="15" customHeight="1" x14ac:dyDescent="0.25">
      <c r="A198" s="566"/>
      <c r="B198" s="912" t="s">
        <v>1059</v>
      </c>
      <c r="C198" s="1291"/>
      <c r="D198" s="1291"/>
      <c r="E198" s="1291"/>
      <c r="F198" s="798">
        <v>0.3</v>
      </c>
      <c r="G198" s="798">
        <f t="shared" si="1"/>
        <v>0.44999999999999996</v>
      </c>
      <c r="H198" s="146"/>
      <c r="I198" s="147"/>
      <c r="J198" s="782"/>
    </row>
    <row r="199" spans="1:10" ht="15" customHeight="1" x14ac:dyDescent="0.25">
      <c r="A199" s="566"/>
      <c r="B199" s="912" t="s">
        <v>1060</v>
      </c>
      <c r="C199" s="1291"/>
      <c r="D199" s="1291"/>
      <c r="E199" s="1291"/>
      <c r="F199" s="798">
        <v>0.4</v>
      </c>
      <c r="G199" s="798">
        <f t="shared" si="1"/>
        <v>0.60000000000000009</v>
      </c>
      <c r="H199" s="146"/>
      <c r="I199" s="147"/>
      <c r="J199" s="782"/>
    </row>
    <row r="200" spans="1:10" ht="15" customHeight="1" x14ac:dyDescent="0.25">
      <c r="A200" s="566"/>
      <c r="B200" s="912" t="s">
        <v>1061</v>
      </c>
      <c r="C200" s="1291"/>
      <c r="D200" s="1291"/>
      <c r="E200" s="1291"/>
      <c r="F200" s="798">
        <v>0.5</v>
      </c>
      <c r="G200" s="798">
        <f t="shared" si="1"/>
        <v>0.75</v>
      </c>
      <c r="H200" s="146"/>
      <c r="I200" s="147"/>
      <c r="J200" s="782"/>
    </row>
    <row r="201" spans="1:10" ht="15" customHeight="1" x14ac:dyDescent="0.25">
      <c r="A201" s="566"/>
      <c r="B201" s="912" t="s">
        <v>1062</v>
      </c>
      <c r="C201" s="1291"/>
      <c r="D201" s="1291"/>
      <c r="E201" s="1291"/>
      <c r="F201" s="798">
        <v>0.7</v>
      </c>
      <c r="G201" s="798">
        <f t="shared" si="1"/>
        <v>1.0499999999999998</v>
      </c>
      <c r="H201" s="146"/>
      <c r="I201" s="147"/>
      <c r="J201" s="782"/>
    </row>
    <row r="202" spans="1:10" ht="15" customHeight="1" x14ac:dyDescent="0.25">
      <c r="A202" s="566"/>
      <c r="B202" s="912" t="s">
        <v>1063</v>
      </c>
      <c r="C202" s="1291"/>
      <c r="D202" s="1291"/>
      <c r="E202" s="1291"/>
      <c r="F202" s="443"/>
      <c r="G202" s="794"/>
      <c r="H202" s="146"/>
      <c r="I202" s="147"/>
      <c r="J202" s="782"/>
    </row>
    <row r="203" spans="1:10" ht="15" customHeight="1" x14ac:dyDescent="0.25">
      <c r="A203" s="566"/>
      <c r="B203" s="911" t="s">
        <v>1251</v>
      </c>
      <c r="C203" s="503"/>
      <c r="D203" s="503"/>
      <c r="E203" s="503"/>
      <c r="F203" s="443"/>
      <c r="G203" s="794"/>
      <c r="H203" s="146"/>
      <c r="I203" s="147"/>
      <c r="J203" s="782"/>
    </row>
    <row r="204" spans="1:10" ht="15" customHeight="1" x14ac:dyDescent="0.25">
      <c r="A204" s="566"/>
      <c r="B204" s="910" t="s">
        <v>1456</v>
      </c>
      <c r="C204" s="1291"/>
      <c r="D204" s="1291"/>
      <c r="E204" s="1291"/>
      <c r="F204" s="798">
        <v>0.2</v>
      </c>
      <c r="G204" s="798">
        <f>MIN(F204*1.5,150%)</f>
        <v>0.30000000000000004</v>
      </c>
      <c r="H204" s="146"/>
      <c r="I204" s="147"/>
      <c r="J204" s="782"/>
    </row>
    <row r="205" spans="1:10" ht="15" customHeight="1" x14ac:dyDescent="0.25">
      <c r="A205" s="566"/>
      <c r="B205" s="910" t="s">
        <v>1457</v>
      </c>
      <c r="C205" s="1291"/>
      <c r="D205" s="1291"/>
      <c r="E205" s="1291"/>
      <c r="F205" s="443"/>
      <c r="G205" s="794"/>
      <c r="H205" s="146"/>
      <c r="I205" s="147"/>
      <c r="J205" s="782"/>
    </row>
    <row r="206" spans="1:10" ht="15" customHeight="1" x14ac:dyDescent="0.25">
      <c r="A206" s="566"/>
      <c r="B206" s="912" t="s">
        <v>1063</v>
      </c>
      <c r="C206" s="1291"/>
      <c r="D206" s="1291"/>
      <c r="E206" s="1291"/>
      <c r="F206" s="443"/>
      <c r="G206" s="794"/>
      <c r="H206" s="146"/>
      <c r="I206" s="147"/>
      <c r="J206" s="782"/>
    </row>
    <row r="207" spans="1:10" ht="15" customHeight="1" x14ac:dyDescent="0.25">
      <c r="A207" s="566"/>
      <c r="B207" s="799" t="s">
        <v>1407</v>
      </c>
      <c r="C207" s="799"/>
      <c r="D207" s="799"/>
      <c r="E207" s="799"/>
      <c r="F207" s="443"/>
      <c r="G207" s="794"/>
      <c r="H207" s="146"/>
      <c r="I207" s="147"/>
      <c r="J207" s="782"/>
    </row>
    <row r="208" spans="1:10" ht="15" customHeight="1" x14ac:dyDescent="0.25">
      <c r="A208" s="566"/>
      <c r="B208" s="911" t="s">
        <v>1249</v>
      </c>
      <c r="C208" s="503"/>
      <c r="D208" s="503"/>
      <c r="E208" s="503"/>
      <c r="F208" s="443"/>
      <c r="G208" s="794"/>
      <c r="H208" s="146"/>
      <c r="I208" s="147"/>
      <c r="J208" s="782"/>
    </row>
    <row r="209" spans="1:10" ht="15" customHeight="1" x14ac:dyDescent="0.25">
      <c r="A209" s="566"/>
      <c r="B209" s="912" t="s">
        <v>1412</v>
      </c>
      <c r="C209" s="1291"/>
      <c r="D209" s="1291"/>
      <c r="E209" s="1291"/>
      <c r="F209" s="443"/>
      <c r="G209" s="794"/>
      <c r="H209" s="146"/>
      <c r="I209" s="147"/>
      <c r="J209" s="782"/>
    </row>
    <row r="210" spans="1:10" ht="15" customHeight="1" x14ac:dyDescent="0.25">
      <c r="A210" s="566"/>
      <c r="B210" s="912" t="s">
        <v>1064</v>
      </c>
      <c r="C210" s="1291"/>
      <c r="D210" s="1291"/>
      <c r="E210" s="1291"/>
      <c r="F210" s="443"/>
      <c r="G210" s="794"/>
      <c r="H210" s="146"/>
      <c r="I210" s="147"/>
      <c r="J210" s="782"/>
    </row>
    <row r="211" spans="1:10" ht="15" customHeight="1" x14ac:dyDescent="0.25">
      <c r="A211" s="566"/>
      <c r="B211" s="912" t="s">
        <v>1063</v>
      </c>
      <c r="C211" s="1291"/>
      <c r="D211" s="1291"/>
      <c r="E211" s="1291"/>
      <c r="F211" s="443"/>
      <c r="G211" s="794"/>
      <c r="H211" s="146"/>
      <c r="I211" s="147"/>
      <c r="J211" s="782"/>
    </row>
    <row r="212" spans="1:10" ht="15" customHeight="1" x14ac:dyDescent="0.25">
      <c r="A212" s="566"/>
      <c r="B212" s="911" t="s">
        <v>1251</v>
      </c>
      <c r="C212" s="503"/>
      <c r="D212" s="503"/>
      <c r="E212" s="503"/>
      <c r="F212" s="443"/>
      <c r="G212" s="794"/>
      <c r="H212" s="146"/>
      <c r="I212" s="147"/>
      <c r="J212" s="782"/>
    </row>
    <row r="213" spans="1:10" ht="15" customHeight="1" x14ac:dyDescent="0.25">
      <c r="A213" s="566"/>
      <c r="B213" s="910" t="s">
        <v>1456</v>
      </c>
      <c r="C213" s="1291"/>
      <c r="D213" s="1291"/>
      <c r="E213" s="1291"/>
      <c r="F213" s="443"/>
      <c r="G213" s="794"/>
      <c r="H213" s="146"/>
      <c r="I213" s="147"/>
      <c r="J213" s="782"/>
    </row>
    <row r="214" spans="1:10" ht="15" customHeight="1" x14ac:dyDescent="0.25">
      <c r="A214" s="566"/>
      <c r="B214" s="910" t="s">
        <v>1457</v>
      </c>
      <c r="C214" s="1291"/>
      <c r="D214" s="1291"/>
      <c r="E214" s="1291"/>
      <c r="F214" s="443"/>
      <c r="G214" s="794"/>
      <c r="H214" s="146"/>
      <c r="I214" s="147"/>
      <c r="J214" s="782"/>
    </row>
    <row r="215" spans="1:10" ht="15" customHeight="1" x14ac:dyDescent="0.25">
      <c r="A215" s="566"/>
      <c r="B215" s="912" t="s">
        <v>1063</v>
      </c>
      <c r="C215" s="1291"/>
      <c r="D215" s="1291"/>
      <c r="E215" s="1291"/>
      <c r="F215" s="443"/>
      <c r="G215" s="794"/>
      <c r="H215" s="146"/>
      <c r="I215" s="147"/>
      <c r="J215" s="782"/>
    </row>
    <row r="216" spans="1:10" ht="15" customHeight="1" x14ac:dyDescent="0.25">
      <c r="A216" s="566"/>
      <c r="B216" s="799" t="s">
        <v>1409</v>
      </c>
      <c r="C216" s="799"/>
      <c r="D216" s="799"/>
      <c r="E216" s="799"/>
      <c r="F216" s="443"/>
      <c r="G216" s="794"/>
      <c r="H216" s="146"/>
      <c r="I216" s="147"/>
      <c r="J216" s="782"/>
    </row>
    <row r="217" spans="1:10" ht="15" customHeight="1" x14ac:dyDescent="0.25">
      <c r="A217" s="566"/>
      <c r="B217" s="911" t="s">
        <v>1057</v>
      </c>
      <c r="C217" s="1291"/>
      <c r="D217" s="1291"/>
      <c r="E217" s="1291"/>
      <c r="F217" s="798">
        <v>0.3</v>
      </c>
      <c r="G217" s="794"/>
      <c r="H217" s="146"/>
      <c r="I217" s="147"/>
      <c r="J217" s="782"/>
    </row>
    <row r="218" spans="1:10" ht="15" customHeight="1" x14ac:dyDescent="0.25">
      <c r="A218" s="566"/>
      <c r="B218" s="911" t="s">
        <v>1058</v>
      </c>
      <c r="C218" s="1291"/>
      <c r="D218" s="1291"/>
      <c r="E218" s="1291"/>
      <c r="F218" s="798">
        <v>0.35</v>
      </c>
      <c r="G218" s="794"/>
      <c r="H218" s="146"/>
      <c r="I218" s="147"/>
      <c r="J218" s="782"/>
    </row>
    <row r="219" spans="1:10" ht="15" customHeight="1" x14ac:dyDescent="0.25">
      <c r="A219" s="566"/>
      <c r="B219" s="911" t="s">
        <v>1059</v>
      </c>
      <c r="C219" s="1291"/>
      <c r="D219" s="1291"/>
      <c r="E219" s="1291"/>
      <c r="F219" s="798">
        <v>0.45</v>
      </c>
      <c r="G219" s="794"/>
      <c r="H219" s="146"/>
      <c r="I219" s="147"/>
      <c r="J219" s="782"/>
    </row>
    <row r="220" spans="1:10" ht="15" customHeight="1" x14ac:dyDescent="0.25">
      <c r="A220" s="566"/>
      <c r="B220" s="911" t="s">
        <v>1060</v>
      </c>
      <c r="C220" s="1291"/>
      <c r="D220" s="1291"/>
      <c r="E220" s="1291"/>
      <c r="F220" s="798">
        <v>0.6</v>
      </c>
      <c r="G220" s="794"/>
      <c r="H220" s="146"/>
      <c r="I220" s="147"/>
      <c r="J220" s="782"/>
    </row>
    <row r="221" spans="1:10" ht="15" customHeight="1" x14ac:dyDescent="0.25">
      <c r="A221" s="566"/>
      <c r="B221" s="911" t="s">
        <v>1061</v>
      </c>
      <c r="C221" s="1291"/>
      <c r="D221" s="1291"/>
      <c r="E221" s="1291"/>
      <c r="F221" s="798">
        <v>0.75</v>
      </c>
      <c r="G221" s="794"/>
      <c r="H221" s="146"/>
      <c r="I221" s="147"/>
      <c r="J221" s="782"/>
    </row>
    <row r="222" spans="1:10" ht="15" customHeight="1" x14ac:dyDescent="0.25">
      <c r="A222" s="566"/>
      <c r="B222" s="911" t="s">
        <v>1062</v>
      </c>
      <c r="C222" s="1291"/>
      <c r="D222" s="1291"/>
      <c r="E222" s="1291"/>
      <c r="F222" s="798">
        <v>1.05</v>
      </c>
      <c r="G222" s="794"/>
      <c r="H222" s="146"/>
      <c r="I222" s="147"/>
      <c r="J222" s="782"/>
    </row>
    <row r="223" spans="1:10" ht="15" customHeight="1" x14ac:dyDescent="0.25">
      <c r="A223" s="566"/>
      <c r="B223" s="911" t="s">
        <v>1063</v>
      </c>
      <c r="C223" s="1291"/>
      <c r="D223" s="1291"/>
      <c r="E223" s="1291"/>
      <c r="F223" s="798">
        <v>1.5</v>
      </c>
      <c r="G223" s="794"/>
      <c r="H223" s="146"/>
      <c r="I223" s="147"/>
      <c r="J223" s="782"/>
    </row>
    <row r="224" spans="1:10" ht="15" customHeight="1" x14ac:dyDescent="0.25">
      <c r="A224" s="566"/>
      <c r="B224" s="799" t="s">
        <v>1410</v>
      </c>
      <c r="C224" s="799"/>
      <c r="D224" s="799"/>
      <c r="E224" s="799"/>
      <c r="F224" s="443"/>
      <c r="G224" s="794"/>
      <c r="H224" s="146"/>
      <c r="I224" s="147"/>
      <c r="J224" s="782"/>
    </row>
    <row r="225" spans="1:10" ht="15" customHeight="1" x14ac:dyDescent="0.25">
      <c r="A225" s="566"/>
      <c r="B225" s="911" t="s">
        <v>1065</v>
      </c>
      <c r="C225" s="1291"/>
      <c r="D225" s="1291"/>
      <c r="E225" s="1291"/>
      <c r="F225" s="798">
        <v>0.7</v>
      </c>
      <c r="G225" s="794"/>
      <c r="H225" s="146"/>
      <c r="I225" s="147"/>
      <c r="J225" s="782"/>
    </row>
    <row r="226" spans="1:10" ht="15" customHeight="1" x14ac:dyDescent="0.25">
      <c r="A226" s="566"/>
      <c r="B226" s="911" t="s">
        <v>1066</v>
      </c>
      <c r="C226" s="1291"/>
      <c r="D226" s="1291"/>
      <c r="E226" s="1291"/>
      <c r="F226" s="798">
        <v>0.9</v>
      </c>
      <c r="G226" s="794"/>
      <c r="H226" s="146"/>
      <c r="I226" s="147"/>
      <c r="J226" s="782"/>
    </row>
    <row r="227" spans="1:10" ht="15" customHeight="1" x14ac:dyDescent="0.25">
      <c r="A227" s="566"/>
      <c r="B227" s="911" t="s">
        <v>1067</v>
      </c>
      <c r="C227" s="1291"/>
      <c r="D227" s="1291"/>
      <c r="E227" s="1291"/>
      <c r="F227" s="798">
        <v>1.1000000000000001</v>
      </c>
      <c r="G227" s="794"/>
      <c r="H227" s="146"/>
      <c r="I227" s="147"/>
      <c r="J227" s="782"/>
    </row>
    <row r="228" spans="1:10" ht="15" customHeight="1" x14ac:dyDescent="0.25">
      <c r="A228" s="566"/>
      <c r="B228" s="911" t="s">
        <v>1063</v>
      </c>
      <c r="C228" s="1291"/>
      <c r="D228" s="1291"/>
      <c r="E228" s="1291"/>
      <c r="F228" s="798">
        <v>1.5</v>
      </c>
      <c r="G228" s="794"/>
      <c r="H228" s="146"/>
      <c r="I228" s="147"/>
      <c r="J228" s="782"/>
    </row>
    <row r="229" spans="1:10" ht="15" customHeight="1" x14ac:dyDescent="0.25">
      <c r="A229" s="566"/>
      <c r="B229" s="799" t="s">
        <v>1411</v>
      </c>
      <c r="C229" s="799"/>
      <c r="D229" s="799"/>
      <c r="E229" s="799"/>
      <c r="F229" s="443"/>
      <c r="G229" s="794"/>
      <c r="H229" s="146"/>
      <c r="I229" s="147"/>
      <c r="J229" s="782"/>
    </row>
    <row r="230" spans="1:10" ht="15" customHeight="1" x14ac:dyDescent="0.25">
      <c r="A230" s="566"/>
      <c r="B230" s="911" t="s">
        <v>1133</v>
      </c>
      <c r="C230" s="1291"/>
      <c r="D230" s="1291"/>
      <c r="E230" s="1291"/>
      <c r="F230" s="798">
        <v>1.5</v>
      </c>
      <c r="G230" s="794"/>
      <c r="H230" s="146"/>
      <c r="I230" s="147"/>
      <c r="J230" s="782"/>
    </row>
    <row r="231" spans="1:10" ht="15" customHeight="1" x14ac:dyDescent="0.25">
      <c r="A231" s="566"/>
      <c r="B231" s="911" t="s">
        <v>1134</v>
      </c>
      <c r="C231" s="1291"/>
      <c r="D231" s="1291"/>
      <c r="E231" s="1291"/>
      <c r="F231" s="798">
        <v>1</v>
      </c>
      <c r="G231" s="794"/>
      <c r="H231" s="146"/>
      <c r="I231" s="147"/>
      <c r="J231" s="782"/>
    </row>
    <row r="232" spans="1:10" ht="15" customHeight="1" x14ac:dyDescent="0.25">
      <c r="A232" s="566"/>
      <c r="B232" s="349" t="s">
        <v>1365</v>
      </c>
      <c r="C232" s="349"/>
      <c r="D232" s="349"/>
      <c r="E232" s="349"/>
      <c r="F232" s="443"/>
      <c r="G232" s="794"/>
      <c r="H232" s="146"/>
      <c r="I232" s="147"/>
      <c r="J232" s="782"/>
    </row>
    <row r="233" spans="1:10" ht="15" customHeight="1" x14ac:dyDescent="0.25">
      <c r="A233" s="566"/>
      <c r="B233" s="467" t="s">
        <v>1268</v>
      </c>
      <c r="C233" s="800"/>
      <c r="D233" s="800"/>
      <c r="E233" s="800"/>
      <c r="F233" s="871"/>
      <c r="G233" s="794"/>
      <c r="H233" s="146"/>
      <c r="I233" s="147"/>
      <c r="J233" s="782"/>
    </row>
    <row r="234" spans="1:10" ht="15" customHeight="1" x14ac:dyDescent="0.25">
      <c r="A234" s="566"/>
      <c r="B234" s="349" t="s">
        <v>1135</v>
      </c>
      <c r="C234" s="801"/>
      <c r="D234" s="801"/>
      <c r="E234" s="801"/>
      <c r="F234" s="871"/>
      <c r="G234" s="794"/>
      <c r="H234" s="146"/>
      <c r="I234" s="147"/>
      <c r="J234" s="782"/>
    </row>
    <row r="235" spans="1:10" ht="15" customHeight="1" x14ac:dyDescent="0.25">
      <c r="A235" s="566"/>
      <c r="B235" s="621" t="s">
        <v>39</v>
      </c>
      <c r="C235" s="621"/>
      <c r="D235" s="621"/>
      <c r="E235" s="621"/>
      <c r="F235" s="504"/>
      <c r="G235" s="446"/>
      <c r="H235" s="146"/>
      <c r="I235" s="147"/>
      <c r="J235" s="782"/>
    </row>
    <row r="236" spans="1:10" s="632" customFormat="1" ht="15" customHeight="1" x14ac:dyDescent="0.3">
      <c r="A236" s="856"/>
      <c r="B236" s="852"/>
      <c r="C236" s="853"/>
      <c r="D236" s="853"/>
      <c r="E236" s="853"/>
      <c r="F236" s="853"/>
      <c r="G236" s="855"/>
      <c r="H236" s="855"/>
      <c r="I236" s="679"/>
      <c r="J236" s="854"/>
    </row>
    <row r="237" spans="1:10" ht="45" customHeight="1" x14ac:dyDescent="0.25">
      <c r="A237" s="783" t="s">
        <v>1413</v>
      </c>
      <c r="B237" s="785"/>
      <c r="C237" s="785"/>
      <c r="D237" s="785"/>
      <c r="E237" s="785"/>
      <c r="F237" s="599"/>
      <c r="G237" s="146"/>
      <c r="H237" s="146"/>
      <c r="I237" s="147"/>
      <c r="J237" s="782"/>
    </row>
    <row r="238" spans="1:10" ht="15" customHeight="1" x14ac:dyDescent="0.25">
      <c r="A238" s="566"/>
      <c r="B238" s="603" t="s">
        <v>1181</v>
      </c>
      <c r="C238" s="603"/>
      <c r="D238" s="603"/>
      <c r="E238" s="603"/>
      <c r="F238" s="788" t="s">
        <v>1178</v>
      </c>
      <c r="G238" s="146"/>
      <c r="H238" s="146"/>
      <c r="I238" s="147"/>
      <c r="J238" s="782"/>
    </row>
    <row r="239" spans="1:10" s="632" customFormat="1" ht="15" customHeight="1" x14ac:dyDescent="0.3">
      <c r="A239" s="570"/>
      <c r="B239" s="803"/>
      <c r="C239" s="804"/>
      <c r="D239" s="804"/>
      <c r="E239" s="804"/>
      <c r="F239" s="804"/>
      <c r="G239" s="855"/>
      <c r="H239" s="855"/>
      <c r="I239" s="679"/>
      <c r="J239" s="854"/>
    </row>
    <row r="240" spans="1:10" ht="45" customHeight="1" x14ac:dyDescent="0.25">
      <c r="A240" s="783" t="s">
        <v>1177</v>
      </c>
      <c r="B240" s="785"/>
      <c r="C240" s="785"/>
      <c r="D240" s="785"/>
      <c r="E240" s="785"/>
      <c r="F240" s="599"/>
      <c r="G240" s="146"/>
      <c r="H240" s="146"/>
      <c r="I240" s="147"/>
      <c r="J240" s="782"/>
    </row>
    <row r="241" spans="1:10" ht="15" customHeight="1" x14ac:dyDescent="0.25">
      <c r="A241" s="566"/>
      <c r="B241" s="787" t="s">
        <v>1267</v>
      </c>
      <c r="C241" s="785"/>
      <c r="D241" s="785"/>
      <c r="E241" s="786"/>
      <c r="F241" s="628" t="s">
        <v>44</v>
      </c>
      <c r="G241" s="146"/>
      <c r="H241" s="147"/>
      <c r="I241" s="147"/>
      <c r="J241" s="782"/>
    </row>
    <row r="242" spans="1:10" ht="15" customHeight="1" x14ac:dyDescent="0.3">
      <c r="A242" s="802"/>
      <c r="B242" s="803"/>
      <c r="C242" s="804"/>
      <c r="D242" s="804"/>
      <c r="E242" s="804"/>
      <c r="F242" s="804"/>
      <c r="G242" s="855"/>
      <c r="H242" s="855"/>
      <c r="I242" s="679"/>
      <c r="J242" s="782"/>
    </row>
    <row r="243" spans="1:10" s="164" customFormat="1" ht="45" customHeight="1" x14ac:dyDescent="0.25">
      <c r="A243" s="386" t="s">
        <v>881</v>
      </c>
      <c r="B243" s="501"/>
      <c r="C243" s="501"/>
      <c r="D243" s="525"/>
      <c r="E243" s="525"/>
      <c r="F243" s="526"/>
      <c r="G243" s="463"/>
      <c r="H243" s="463"/>
      <c r="I243" s="463"/>
      <c r="J243" s="387"/>
    </row>
    <row r="244" spans="1:10" ht="15" customHeight="1" x14ac:dyDescent="0.25">
      <c r="A244" s="409"/>
      <c r="B244" s="395" t="s">
        <v>644</v>
      </c>
      <c r="C244" s="396">
        <v>0</v>
      </c>
      <c r="D244" s="397" t="s">
        <v>645</v>
      </c>
      <c r="E244" s="397"/>
      <c r="F244" s="397"/>
      <c r="G244" s="397"/>
      <c r="H244" s="147"/>
      <c r="I244" s="147"/>
      <c r="J244" s="152"/>
    </row>
    <row r="245" spans="1:10" ht="15" customHeight="1" x14ac:dyDescent="0.25">
      <c r="A245" s="381"/>
      <c r="B245" s="527" t="s">
        <v>51</v>
      </c>
      <c r="C245" s="398">
        <v>1</v>
      </c>
      <c r="D245" s="389" t="s">
        <v>44</v>
      </c>
      <c r="E245" s="389"/>
      <c r="F245" s="389"/>
      <c r="G245" s="389"/>
      <c r="H245" s="147"/>
      <c r="I245" s="147"/>
      <c r="J245" s="152"/>
    </row>
    <row r="246" spans="1:10" ht="15" customHeight="1" x14ac:dyDescent="0.25">
      <c r="A246" s="381"/>
      <c r="B246" s="385"/>
      <c r="C246" s="522">
        <v>2</v>
      </c>
      <c r="D246" s="186" t="s">
        <v>45</v>
      </c>
      <c r="E246" s="186"/>
      <c r="F246" s="186"/>
      <c r="G246" s="186"/>
      <c r="H246" s="147"/>
      <c r="I246" s="147"/>
      <c r="J246" s="152"/>
    </row>
    <row r="247" spans="1:10" ht="15" customHeight="1" x14ac:dyDescent="0.25">
      <c r="A247" s="381"/>
      <c r="B247" s="395" t="s">
        <v>36</v>
      </c>
      <c r="C247" s="396">
        <v>3</v>
      </c>
      <c r="D247" s="397"/>
      <c r="E247" s="397"/>
      <c r="F247" s="397"/>
      <c r="G247" s="397"/>
      <c r="H247" s="147"/>
      <c r="I247" s="147"/>
      <c r="J247" s="152"/>
    </row>
    <row r="248" spans="1:10" ht="15" customHeight="1" x14ac:dyDescent="0.25">
      <c r="A248" s="381"/>
      <c r="B248" s="527" t="s">
        <v>126</v>
      </c>
      <c r="C248" s="398">
        <v>1</v>
      </c>
      <c r="D248" s="389">
        <v>1</v>
      </c>
      <c r="E248" s="389"/>
      <c r="F248" s="389"/>
      <c r="G248" s="389"/>
      <c r="H248" s="147"/>
      <c r="I248" s="147"/>
      <c r="J248" s="152"/>
    </row>
    <row r="249" spans="1:10" ht="15" customHeight="1" x14ac:dyDescent="0.25">
      <c r="A249" s="381"/>
      <c r="B249" s="385"/>
      <c r="C249" s="522">
        <v>2</v>
      </c>
      <c r="D249" s="186">
        <v>2</v>
      </c>
      <c r="E249" s="192"/>
      <c r="F249" s="192"/>
      <c r="G249" s="192"/>
      <c r="H249" s="147"/>
      <c r="I249" s="147"/>
      <c r="J249" s="152"/>
    </row>
    <row r="250" spans="1:10" ht="15" customHeight="1" x14ac:dyDescent="0.25">
      <c r="A250" s="381"/>
      <c r="B250" s="154" t="s">
        <v>244</v>
      </c>
      <c r="C250" s="398">
        <v>1</v>
      </c>
      <c r="D250" s="389">
        <v>1</v>
      </c>
      <c r="E250" s="399">
        <v>1</v>
      </c>
      <c r="F250" s="389" t="s">
        <v>245</v>
      </c>
      <c r="G250" s="389"/>
      <c r="H250" s="147"/>
      <c r="I250" s="147"/>
      <c r="J250" s="152"/>
    </row>
    <row r="251" spans="1:10" ht="15" customHeight="1" x14ac:dyDescent="0.25">
      <c r="A251" s="381"/>
      <c r="B251" s="147"/>
      <c r="C251" s="194">
        <v>2</v>
      </c>
      <c r="D251" s="445">
        <v>1000</v>
      </c>
      <c r="E251" s="248">
        <v>1000</v>
      </c>
      <c r="F251" s="445" t="s">
        <v>246</v>
      </c>
      <c r="G251" s="445"/>
      <c r="H251" s="147"/>
      <c r="I251" s="147"/>
      <c r="J251" s="152"/>
    </row>
    <row r="252" spans="1:10" ht="15" customHeight="1" x14ac:dyDescent="0.25">
      <c r="A252" s="381"/>
      <c r="B252" s="147"/>
      <c r="C252" s="522">
        <v>3</v>
      </c>
      <c r="D252" s="186">
        <v>1000000</v>
      </c>
      <c r="E252" s="249">
        <v>1000000</v>
      </c>
      <c r="F252" s="186" t="s">
        <v>247</v>
      </c>
      <c r="G252" s="186"/>
      <c r="H252" s="147"/>
      <c r="I252" s="147"/>
      <c r="J252" s="152"/>
    </row>
    <row r="253" spans="1:10" ht="15" customHeight="1" x14ac:dyDescent="0.25">
      <c r="A253" s="381"/>
      <c r="B253" s="400" t="s">
        <v>140</v>
      </c>
      <c r="C253" s="398">
        <v>1</v>
      </c>
      <c r="D253" s="389" t="s">
        <v>141</v>
      </c>
      <c r="E253" s="187"/>
      <c r="F253" s="187"/>
      <c r="G253" s="187"/>
      <c r="H253" s="147"/>
      <c r="I253" s="147"/>
      <c r="J253" s="152"/>
    </row>
    <row r="254" spans="1:10" ht="15" customHeight="1" x14ac:dyDescent="0.25">
      <c r="A254" s="381"/>
      <c r="B254" s="147"/>
      <c r="C254" s="194">
        <v>2</v>
      </c>
      <c r="D254" s="445" t="s">
        <v>142</v>
      </c>
      <c r="E254" s="445"/>
      <c r="F254" s="445"/>
      <c r="G254" s="445"/>
      <c r="H254" s="147"/>
      <c r="I254" s="147"/>
      <c r="J254" s="152"/>
    </row>
    <row r="255" spans="1:10" ht="15" customHeight="1" x14ac:dyDescent="0.25">
      <c r="A255" s="381"/>
      <c r="B255" s="147"/>
      <c r="C255" s="522">
        <v>3</v>
      </c>
      <c r="D255" s="186" t="s">
        <v>143</v>
      </c>
      <c r="E255" s="186"/>
      <c r="F255" s="186"/>
      <c r="G255" s="186"/>
      <c r="H255" s="147"/>
      <c r="I255" s="147"/>
      <c r="J255" s="152"/>
    </row>
    <row r="256" spans="1:10" ht="15" customHeight="1" x14ac:dyDescent="0.25">
      <c r="A256" s="381"/>
      <c r="B256" s="527" t="s">
        <v>25</v>
      </c>
      <c r="C256" s="398">
        <v>1</v>
      </c>
      <c r="D256" s="389" t="s">
        <v>144</v>
      </c>
      <c r="E256" s="389"/>
      <c r="F256" s="389"/>
      <c r="G256" s="389"/>
      <c r="H256" s="147"/>
      <c r="I256" s="147"/>
      <c r="J256" s="152"/>
    </row>
    <row r="257" spans="1:10" ht="15" customHeight="1" x14ac:dyDescent="0.25">
      <c r="A257" s="381"/>
      <c r="B257" s="147"/>
      <c r="C257" s="194">
        <v>2</v>
      </c>
      <c r="D257" s="445" t="s">
        <v>23</v>
      </c>
      <c r="E257" s="445"/>
      <c r="F257" s="445"/>
      <c r="G257" s="445"/>
      <c r="H257" s="147"/>
      <c r="I257" s="147"/>
      <c r="J257" s="152"/>
    </row>
    <row r="258" spans="1:10" ht="15" customHeight="1" x14ac:dyDescent="0.25">
      <c r="A258" s="381"/>
      <c r="B258" s="147"/>
      <c r="C258" s="194">
        <v>3</v>
      </c>
      <c r="D258" s="445" t="s">
        <v>24</v>
      </c>
      <c r="E258" s="445"/>
      <c r="F258" s="445"/>
      <c r="G258" s="445"/>
      <c r="H258" s="147"/>
      <c r="I258" s="147"/>
      <c r="J258" s="152"/>
    </row>
    <row r="259" spans="1:10" ht="15" customHeight="1" x14ac:dyDescent="0.25">
      <c r="A259" s="381"/>
      <c r="B259" s="385"/>
      <c r="C259" s="522">
        <v>4</v>
      </c>
      <c r="D259" s="186" t="s">
        <v>143</v>
      </c>
      <c r="E259" s="186"/>
      <c r="F259" s="186"/>
      <c r="G259" s="186"/>
      <c r="H259" s="147"/>
      <c r="I259" s="147"/>
      <c r="J259" s="152"/>
    </row>
    <row r="260" spans="1:10" ht="15" customHeight="1" x14ac:dyDescent="0.25">
      <c r="A260" s="381"/>
      <c r="B260" s="527" t="s">
        <v>253</v>
      </c>
      <c r="C260" s="398">
        <v>1</v>
      </c>
      <c r="D260" s="445" t="s">
        <v>248</v>
      </c>
      <c r="E260" s="389"/>
      <c r="F260" s="389"/>
      <c r="G260" s="389"/>
      <c r="H260" s="147"/>
      <c r="I260" s="147"/>
      <c r="J260" s="152"/>
    </row>
    <row r="261" spans="1:10" ht="15" customHeight="1" x14ac:dyDescent="0.25">
      <c r="A261" s="381"/>
      <c r="B261" s="385"/>
      <c r="C261" s="195">
        <v>2</v>
      </c>
      <c r="D261" s="192" t="s">
        <v>249</v>
      </c>
      <c r="E261" s="192"/>
      <c r="F261" s="192"/>
      <c r="G261" s="192"/>
      <c r="H261" s="147"/>
      <c r="I261" s="147"/>
      <c r="J261" s="152"/>
    </row>
    <row r="262" spans="1:10" ht="15" customHeight="1" x14ac:dyDescent="0.25">
      <c r="A262" s="381"/>
      <c r="B262" s="527" t="s">
        <v>252</v>
      </c>
      <c r="C262" s="398">
        <v>1</v>
      </c>
      <c r="D262" s="389" t="s">
        <v>250</v>
      </c>
      <c r="E262" s="389"/>
      <c r="F262" s="389"/>
      <c r="G262" s="389"/>
      <c r="H262" s="147"/>
      <c r="I262" s="147"/>
      <c r="J262" s="152"/>
    </row>
    <row r="263" spans="1:10" ht="15" customHeight="1" x14ac:dyDescent="0.25">
      <c r="A263" s="381"/>
      <c r="B263" s="385"/>
      <c r="C263" s="522">
        <v>2</v>
      </c>
      <c r="D263" s="186" t="s">
        <v>251</v>
      </c>
      <c r="E263" s="186"/>
      <c r="F263" s="186"/>
      <c r="G263" s="186"/>
      <c r="H263" s="147"/>
      <c r="I263" s="147"/>
      <c r="J263" s="152"/>
    </row>
    <row r="264" spans="1:10" ht="15" customHeight="1" x14ac:dyDescent="0.25">
      <c r="A264" s="381"/>
      <c r="B264" s="527" t="s">
        <v>55</v>
      </c>
      <c r="C264" s="398">
        <v>0</v>
      </c>
      <c r="D264" s="445" t="s">
        <v>136</v>
      </c>
      <c r="E264" s="389"/>
      <c r="F264" s="389"/>
      <c r="G264" s="389"/>
      <c r="H264" s="147"/>
      <c r="I264" s="147"/>
      <c r="J264" s="152"/>
    </row>
    <row r="265" spans="1:10" ht="15" customHeight="1" x14ac:dyDescent="0.25">
      <c r="A265" s="381"/>
      <c r="B265" s="154"/>
      <c r="C265" s="194">
        <v>1</v>
      </c>
      <c r="D265" s="445" t="s">
        <v>137</v>
      </c>
      <c r="E265" s="445"/>
      <c r="F265" s="445"/>
      <c r="G265" s="445"/>
      <c r="H265" s="147"/>
      <c r="I265" s="147"/>
      <c r="J265" s="152"/>
    </row>
    <row r="266" spans="1:10" ht="15" customHeight="1" x14ac:dyDescent="0.25">
      <c r="A266" s="381"/>
      <c r="B266" s="147"/>
      <c r="C266" s="194">
        <v>2</v>
      </c>
      <c r="D266" s="445" t="s">
        <v>138</v>
      </c>
      <c r="E266" s="445"/>
      <c r="F266" s="445"/>
      <c r="G266" s="445"/>
      <c r="H266" s="147"/>
      <c r="I266" s="147"/>
      <c r="J266" s="152"/>
    </row>
    <row r="267" spans="1:10" ht="15" customHeight="1" x14ac:dyDescent="0.25">
      <c r="A267" s="381"/>
      <c r="B267" s="147"/>
      <c r="C267" s="195">
        <v>3</v>
      </c>
      <c r="D267" s="192" t="s">
        <v>139</v>
      </c>
      <c r="E267" s="192"/>
      <c r="F267" s="192"/>
      <c r="G267" s="192"/>
      <c r="H267" s="147"/>
      <c r="I267" s="147"/>
      <c r="J267" s="152"/>
    </row>
    <row r="268" spans="1:10" ht="15" customHeight="1" x14ac:dyDescent="0.25">
      <c r="A268" s="608"/>
      <c r="B268" s="677" t="s">
        <v>1180</v>
      </c>
      <c r="C268" s="858">
        <v>1</v>
      </c>
      <c r="D268" s="685" t="s">
        <v>1178</v>
      </c>
      <c r="E268" s="607"/>
      <c r="F268" s="607"/>
      <c r="G268" s="607"/>
      <c r="H268" s="147"/>
      <c r="I268" s="147"/>
      <c r="J268" s="152"/>
    </row>
    <row r="269" spans="1:10" ht="15" customHeight="1" x14ac:dyDescent="0.25">
      <c r="A269" s="608"/>
      <c r="B269" s="147"/>
      <c r="C269" s="511">
        <v>2</v>
      </c>
      <c r="D269" s="246" t="s">
        <v>1179</v>
      </c>
      <c r="E269" s="187"/>
      <c r="F269" s="187"/>
      <c r="G269" s="187"/>
      <c r="H269" s="147"/>
      <c r="I269" s="147"/>
      <c r="J269" s="152"/>
    </row>
    <row r="270" spans="1:10" ht="15" customHeight="1" x14ac:dyDescent="0.25">
      <c r="A270" s="608"/>
      <c r="B270" s="679"/>
      <c r="C270" s="859">
        <v>3</v>
      </c>
      <c r="D270" s="373" t="s">
        <v>1172</v>
      </c>
      <c r="E270" s="624"/>
      <c r="F270" s="624"/>
      <c r="G270" s="624"/>
      <c r="H270" s="147"/>
      <c r="I270" s="147"/>
      <c r="J270" s="152"/>
    </row>
    <row r="271" spans="1:10" ht="15" customHeight="1" x14ac:dyDescent="0.25">
      <c r="A271" s="381"/>
      <c r="B271" s="527" t="s">
        <v>131</v>
      </c>
      <c r="C271" s="398">
        <v>1</v>
      </c>
      <c r="D271" s="389" t="s">
        <v>46</v>
      </c>
      <c r="E271" s="389"/>
      <c r="F271" s="389"/>
      <c r="G271" s="389"/>
      <c r="H271" s="147"/>
      <c r="I271" s="147"/>
      <c r="J271" s="152"/>
    </row>
    <row r="272" spans="1:10" ht="15" customHeight="1" x14ac:dyDescent="0.25">
      <c r="A272" s="381"/>
      <c r="B272" s="385"/>
      <c r="C272" s="522">
        <v>2</v>
      </c>
      <c r="D272" s="186" t="s">
        <v>132</v>
      </c>
      <c r="E272" s="186"/>
      <c r="F272" s="186"/>
      <c r="G272" s="186"/>
      <c r="H272" s="147"/>
      <c r="I272" s="147"/>
      <c r="J272" s="152"/>
    </row>
    <row r="273" spans="1:10" ht="15" customHeight="1" x14ac:dyDescent="0.25">
      <c r="A273" s="381"/>
      <c r="B273" s="527" t="s">
        <v>6</v>
      </c>
      <c r="C273" s="398">
        <v>0</v>
      </c>
      <c r="D273" s="445" t="s">
        <v>7</v>
      </c>
      <c r="E273" s="389"/>
      <c r="F273" s="389"/>
      <c r="G273" s="389"/>
      <c r="H273" s="147"/>
      <c r="I273" s="147"/>
      <c r="J273" s="152"/>
    </row>
    <row r="274" spans="1:10" ht="15" customHeight="1" x14ac:dyDescent="0.25">
      <c r="A274" s="388"/>
      <c r="B274" s="154"/>
      <c r="C274" s="194">
        <v>1</v>
      </c>
      <c r="D274" s="445" t="s">
        <v>8</v>
      </c>
      <c r="E274" s="445"/>
      <c r="F274" s="445"/>
      <c r="G274" s="445"/>
      <c r="H274" s="146"/>
      <c r="I274" s="146"/>
      <c r="J274" s="189"/>
    </row>
    <row r="275" spans="1:10" ht="15" customHeight="1" x14ac:dyDescent="0.25">
      <c r="A275" s="388"/>
      <c r="B275" s="147"/>
      <c r="C275" s="194">
        <v>2</v>
      </c>
      <c r="D275" s="186" t="s">
        <v>9</v>
      </c>
      <c r="E275" s="445"/>
      <c r="F275" s="445"/>
      <c r="G275" s="445"/>
      <c r="H275" s="146"/>
      <c r="I275" s="146"/>
      <c r="J275" s="189"/>
    </row>
    <row r="276" spans="1:10" ht="15" customHeight="1" x14ac:dyDescent="0.25">
      <c r="A276" s="388"/>
      <c r="B276" s="400" t="s">
        <v>42</v>
      </c>
      <c r="C276" s="398">
        <v>1</v>
      </c>
      <c r="D276" s="389" t="s">
        <v>161</v>
      </c>
      <c r="E276" s="389"/>
      <c r="F276" s="389"/>
      <c r="G276" s="389"/>
      <c r="H276" s="146"/>
      <c r="I276" s="146"/>
      <c r="J276" s="189"/>
    </row>
    <row r="277" spans="1:10" ht="15" customHeight="1" x14ac:dyDescent="0.25">
      <c r="A277" s="388"/>
      <c r="B277" s="147"/>
      <c r="C277" s="194">
        <v>2</v>
      </c>
      <c r="D277" s="445" t="s">
        <v>160</v>
      </c>
      <c r="E277" s="445"/>
      <c r="F277" s="445"/>
      <c r="G277" s="445"/>
      <c r="H277" s="146"/>
      <c r="I277" s="146"/>
      <c r="J277" s="189"/>
    </row>
    <row r="278" spans="1:10" ht="15" customHeight="1" x14ac:dyDescent="0.25">
      <c r="A278" s="388"/>
      <c r="B278" s="385"/>
      <c r="C278" s="522">
        <v>3</v>
      </c>
      <c r="D278" s="186" t="s">
        <v>162</v>
      </c>
      <c r="E278" s="186"/>
      <c r="F278" s="186"/>
      <c r="G278" s="186"/>
      <c r="H278" s="146"/>
      <c r="I278" s="146"/>
      <c r="J278" s="189"/>
    </row>
    <row r="279" spans="1:10" ht="15" customHeight="1" x14ac:dyDescent="0.25">
      <c r="A279" s="388"/>
      <c r="B279" s="154" t="s">
        <v>3</v>
      </c>
      <c r="C279" s="398">
        <v>1</v>
      </c>
      <c r="D279" s="389"/>
      <c r="E279" s="389"/>
      <c r="F279" s="389"/>
      <c r="G279" s="389"/>
      <c r="H279" s="146"/>
      <c r="I279" s="146"/>
      <c r="J279" s="189"/>
    </row>
    <row r="280" spans="1:10" ht="15" customHeight="1" x14ac:dyDescent="0.25">
      <c r="A280" s="388"/>
      <c r="B280" s="154"/>
      <c r="C280" s="194">
        <v>2</v>
      </c>
      <c r="D280" s="445"/>
      <c r="E280" s="445"/>
      <c r="F280" s="445"/>
      <c r="G280" s="445"/>
      <c r="H280" s="146"/>
      <c r="I280" s="146"/>
      <c r="J280" s="189"/>
    </row>
    <row r="281" spans="1:10" ht="15" customHeight="1" x14ac:dyDescent="0.25">
      <c r="A281" s="388"/>
      <c r="B281" s="154"/>
      <c r="C281" s="194">
        <v>4</v>
      </c>
      <c r="D281" s="445"/>
      <c r="E281" s="445"/>
      <c r="F281" s="445"/>
      <c r="G281" s="445"/>
      <c r="H281" s="146"/>
      <c r="I281" s="146"/>
      <c r="J281" s="189"/>
    </row>
    <row r="282" spans="1:10" ht="15" customHeight="1" x14ac:dyDescent="0.25">
      <c r="A282" s="388"/>
      <c r="B282" s="154"/>
      <c r="C282" s="194">
        <v>5</v>
      </c>
      <c r="D282" s="445"/>
      <c r="E282" s="445"/>
      <c r="F282" s="445"/>
      <c r="G282" s="445"/>
      <c r="H282" s="146"/>
      <c r="I282" s="146"/>
      <c r="J282" s="189"/>
    </row>
    <row r="283" spans="1:10" ht="15" customHeight="1" x14ac:dyDescent="0.25">
      <c r="A283" s="388"/>
      <c r="B283" s="147"/>
      <c r="C283" s="194">
        <v>6</v>
      </c>
      <c r="D283" s="445"/>
      <c r="E283" s="445"/>
      <c r="F283" s="445"/>
      <c r="G283" s="445"/>
      <c r="H283" s="146"/>
      <c r="I283" s="146"/>
      <c r="J283" s="189"/>
    </row>
    <row r="284" spans="1:10" ht="15" customHeight="1" x14ac:dyDescent="0.25">
      <c r="A284" s="388"/>
      <c r="B284" s="147"/>
      <c r="C284" s="194">
        <v>7</v>
      </c>
      <c r="D284" s="445"/>
      <c r="E284" s="445"/>
      <c r="F284" s="445"/>
      <c r="G284" s="445"/>
      <c r="H284" s="146"/>
      <c r="I284" s="146"/>
      <c r="J284" s="189"/>
    </row>
    <row r="285" spans="1:10" ht="15" customHeight="1" x14ac:dyDescent="0.25">
      <c r="A285" s="388"/>
      <c r="B285" s="385"/>
      <c r="C285" s="522">
        <v>8</v>
      </c>
      <c r="D285" s="186"/>
      <c r="E285" s="186"/>
      <c r="F285" s="186"/>
      <c r="G285" s="186"/>
      <c r="H285" s="146"/>
      <c r="I285" s="146"/>
      <c r="J285" s="189"/>
    </row>
    <row r="286" spans="1:10" ht="15" customHeight="1" x14ac:dyDescent="0.25">
      <c r="A286" s="566"/>
      <c r="B286" s="527" t="s">
        <v>931</v>
      </c>
      <c r="C286" s="398">
        <v>1</v>
      </c>
      <c r="D286" s="478" t="s">
        <v>933</v>
      </c>
      <c r="E286" s="389"/>
      <c r="F286" s="389"/>
      <c r="G286" s="389"/>
      <c r="H286" s="146"/>
      <c r="I286" s="146"/>
      <c r="J286" s="189"/>
    </row>
    <row r="287" spans="1:10" ht="15" customHeight="1" x14ac:dyDescent="0.25">
      <c r="A287" s="566"/>
      <c r="B287" s="385"/>
      <c r="C287" s="563">
        <v>2</v>
      </c>
      <c r="D287" s="186" t="s">
        <v>932</v>
      </c>
      <c r="E287" s="186"/>
      <c r="F287" s="186"/>
      <c r="G287" s="186"/>
      <c r="H287" s="146"/>
      <c r="I287" s="146"/>
      <c r="J287" s="189"/>
    </row>
    <row r="288" spans="1:10" s="268" customFormat="1" ht="15" customHeight="1" x14ac:dyDescent="0.25">
      <c r="A288" s="566"/>
      <c r="B288" s="677" t="s">
        <v>989</v>
      </c>
      <c r="C288" s="678">
        <v>1</v>
      </c>
      <c r="D288" s="2146" t="s">
        <v>985</v>
      </c>
      <c r="E288" s="682"/>
      <c r="F288" s="607"/>
      <c r="G288" s="607"/>
      <c r="H288" s="143"/>
      <c r="I288" s="143"/>
      <c r="J288" s="189"/>
    </row>
    <row r="289" spans="1:22" s="268" customFormat="1" ht="15" customHeight="1" x14ac:dyDescent="0.25">
      <c r="A289" s="566"/>
      <c r="B289" s="147"/>
      <c r="C289" s="251">
        <v>2</v>
      </c>
      <c r="D289" s="613" t="s">
        <v>986</v>
      </c>
      <c r="E289" s="187"/>
      <c r="F289" s="187"/>
      <c r="G289" s="187"/>
      <c r="H289" s="143"/>
      <c r="I289" s="143"/>
      <c r="J289" s="189"/>
    </row>
    <row r="290" spans="1:22" s="268" customFormat="1" ht="15" customHeight="1" x14ac:dyDescent="0.25">
      <c r="A290" s="566"/>
      <c r="B290" s="147"/>
      <c r="C290" s="251">
        <v>3</v>
      </c>
      <c r="D290" s="613" t="s">
        <v>987</v>
      </c>
      <c r="E290" s="187"/>
      <c r="F290" s="187"/>
      <c r="G290" s="187"/>
      <c r="H290" s="143"/>
      <c r="I290" s="143"/>
      <c r="J290" s="189"/>
    </row>
    <row r="291" spans="1:22" s="268" customFormat="1" ht="15" customHeight="1" x14ac:dyDescent="0.25">
      <c r="A291" s="566"/>
      <c r="B291" s="679"/>
      <c r="C291" s="680">
        <v>4</v>
      </c>
      <c r="D291" s="681" t="s">
        <v>988</v>
      </c>
      <c r="E291" s="624"/>
      <c r="F291" s="624"/>
      <c r="G291" s="624"/>
      <c r="H291" s="143"/>
      <c r="I291" s="143"/>
      <c r="J291" s="189"/>
    </row>
    <row r="292" spans="1:22" s="257" customFormat="1" ht="15" customHeight="1" x14ac:dyDescent="0.25">
      <c r="A292" s="401"/>
      <c r="B292" s="527" t="s">
        <v>817</v>
      </c>
      <c r="C292" s="398">
        <v>1</v>
      </c>
      <c r="D292" s="402" t="s">
        <v>623</v>
      </c>
      <c r="E292" s="389"/>
      <c r="F292" s="403"/>
      <c r="G292" s="403"/>
      <c r="H292" s="2"/>
      <c r="I292" s="2"/>
      <c r="J292" s="367"/>
      <c r="K292" s="2"/>
      <c r="L292" s="368"/>
      <c r="M292" s="368"/>
      <c r="N292" s="368"/>
      <c r="O292" s="368"/>
      <c r="P292" s="368"/>
      <c r="Q292" s="368"/>
      <c r="R292" s="368"/>
      <c r="S292" s="368"/>
      <c r="T292" s="368"/>
      <c r="U292" s="368"/>
      <c r="V292" s="368"/>
    </row>
    <row r="293" spans="1:22" s="257" customFormat="1" ht="15" customHeight="1" x14ac:dyDescent="0.25">
      <c r="A293" s="401"/>
      <c r="B293" s="147"/>
      <c r="C293" s="194">
        <v>2</v>
      </c>
      <c r="D293" s="246" t="s">
        <v>624</v>
      </c>
      <c r="E293" s="445"/>
      <c r="F293" s="42"/>
      <c r="G293" s="42"/>
      <c r="H293" s="2"/>
      <c r="I293" s="2"/>
      <c r="J293" s="367"/>
      <c r="K293" s="2"/>
      <c r="L293" s="368"/>
      <c r="M293" s="368"/>
      <c r="N293" s="368"/>
      <c r="O293" s="368"/>
      <c r="P293" s="368"/>
      <c r="Q293" s="368"/>
      <c r="R293" s="368"/>
      <c r="S293" s="368"/>
      <c r="T293" s="368"/>
      <c r="U293" s="368"/>
      <c r="V293" s="368"/>
    </row>
    <row r="294" spans="1:22" s="257" customFormat="1" ht="15" customHeight="1" x14ac:dyDescent="0.25">
      <c r="A294" s="401"/>
      <c r="B294" s="2"/>
      <c r="C294" s="369">
        <v>3</v>
      </c>
      <c r="D294" s="370" t="s">
        <v>625</v>
      </c>
      <c r="E294" s="371"/>
      <c r="F294" s="42"/>
      <c r="G294" s="42"/>
      <c r="H294" s="2"/>
      <c r="I294" s="2"/>
      <c r="J294" s="367"/>
      <c r="K294" s="2"/>
      <c r="L294" s="368"/>
      <c r="M294" s="368"/>
      <c r="N294" s="368"/>
      <c r="O294" s="368"/>
      <c r="P294" s="368"/>
      <c r="Q294" s="368"/>
      <c r="R294" s="368"/>
      <c r="S294" s="368"/>
      <c r="T294" s="368"/>
      <c r="U294" s="368"/>
      <c r="V294" s="368"/>
    </row>
    <row r="295" spans="1:22" s="257" customFormat="1" ht="15" customHeight="1" x14ac:dyDescent="0.25">
      <c r="A295" s="401"/>
      <c r="B295" s="2"/>
      <c r="C295" s="369">
        <v>4</v>
      </c>
      <c r="D295" s="370" t="s">
        <v>626</v>
      </c>
      <c r="E295" s="371"/>
      <c r="F295" s="42"/>
      <c r="G295" s="42"/>
      <c r="H295" s="2"/>
      <c r="I295" s="2"/>
      <c r="J295" s="367"/>
      <c r="K295" s="2"/>
      <c r="L295" s="368"/>
      <c r="M295" s="368"/>
      <c r="N295" s="368"/>
      <c r="O295" s="368"/>
      <c r="P295" s="368"/>
      <c r="Q295" s="368"/>
      <c r="R295" s="368"/>
      <c r="S295" s="368"/>
      <c r="T295" s="368"/>
      <c r="U295" s="368"/>
      <c r="V295" s="368"/>
    </row>
    <row r="296" spans="1:22" s="257" customFormat="1" ht="15" customHeight="1" x14ac:dyDescent="0.25">
      <c r="A296" s="401"/>
      <c r="B296" s="2"/>
      <c r="C296" s="369">
        <v>5</v>
      </c>
      <c r="D296" s="370" t="s">
        <v>627</v>
      </c>
      <c r="E296" s="371"/>
      <c r="F296" s="42"/>
      <c r="G296" s="42"/>
      <c r="H296" s="2"/>
      <c r="I296" s="2"/>
      <c r="J296" s="367"/>
      <c r="K296" s="2"/>
      <c r="L296" s="368"/>
      <c r="M296" s="368"/>
      <c r="N296" s="368"/>
      <c r="O296" s="368"/>
      <c r="P296" s="368"/>
      <c r="Q296" s="368"/>
      <c r="R296" s="368"/>
      <c r="S296" s="368"/>
      <c r="T296" s="368"/>
      <c r="U296" s="368"/>
      <c r="V296" s="368"/>
    </row>
    <row r="297" spans="1:22" s="257" customFormat="1" ht="15" customHeight="1" x14ac:dyDescent="0.25">
      <c r="A297" s="401"/>
      <c r="B297" s="2"/>
      <c r="C297" s="369">
        <v>6</v>
      </c>
      <c r="D297" s="370" t="s">
        <v>628</v>
      </c>
      <c r="E297" s="371"/>
      <c r="F297" s="42"/>
      <c r="G297" s="42"/>
      <c r="H297" s="2"/>
      <c r="I297" s="2"/>
      <c r="J297" s="367"/>
      <c r="K297" s="2"/>
      <c r="L297" s="368"/>
      <c r="M297" s="368"/>
      <c r="N297" s="368"/>
      <c r="O297" s="368"/>
      <c r="P297" s="368"/>
      <c r="Q297" s="368"/>
      <c r="R297" s="368"/>
      <c r="S297" s="368"/>
      <c r="T297" s="368"/>
      <c r="U297" s="368"/>
      <c r="V297" s="368"/>
    </row>
    <row r="298" spans="1:22" s="257" customFormat="1" ht="15" customHeight="1" x14ac:dyDescent="0.25">
      <c r="A298" s="401"/>
      <c r="B298" s="2"/>
      <c r="C298" s="369">
        <v>7</v>
      </c>
      <c r="D298" s="370" t="s">
        <v>629</v>
      </c>
      <c r="E298" s="371"/>
      <c r="F298" s="42"/>
      <c r="G298" s="42"/>
      <c r="H298" s="2"/>
      <c r="I298" s="2"/>
      <c r="J298" s="367"/>
      <c r="K298" s="2"/>
      <c r="L298" s="368"/>
      <c r="M298" s="368"/>
      <c r="N298" s="368"/>
      <c r="O298" s="368"/>
      <c r="P298" s="368"/>
      <c r="Q298" s="368"/>
      <c r="R298" s="368"/>
      <c r="S298" s="368"/>
      <c r="T298" s="368"/>
      <c r="U298" s="368"/>
      <c r="V298" s="368"/>
    </row>
    <row r="299" spans="1:22" s="257" customFormat="1" ht="15" customHeight="1" x14ac:dyDescent="0.25">
      <c r="A299" s="401"/>
      <c r="B299" s="2"/>
      <c r="C299" s="369">
        <v>8</v>
      </c>
      <c r="D299" s="370" t="s">
        <v>630</v>
      </c>
      <c r="E299" s="371"/>
      <c r="F299" s="42"/>
      <c r="G299" s="42"/>
      <c r="H299" s="2"/>
      <c r="I299" s="2"/>
      <c r="J299" s="367"/>
      <c r="K299" s="2"/>
      <c r="L299" s="368"/>
      <c r="M299" s="368"/>
      <c r="N299" s="368"/>
      <c r="O299" s="368"/>
      <c r="P299" s="368"/>
      <c r="Q299" s="368"/>
      <c r="R299" s="368"/>
      <c r="S299" s="368"/>
      <c r="T299" s="368"/>
      <c r="U299" s="368"/>
      <c r="V299" s="368"/>
    </row>
    <row r="300" spans="1:22" s="257" customFormat="1" ht="15" customHeight="1" x14ac:dyDescent="0.25">
      <c r="A300" s="401"/>
      <c r="B300" s="2"/>
      <c r="C300" s="369">
        <v>9</v>
      </c>
      <c r="D300" s="370" t="s">
        <v>631</v>
      </c>
      <c r="E300" s="371"/>
      <c r="F300" s="42"/>
      <c r="G300" s="42"/>
      <c r="H300" s="2"/>
      <c r="I300" s="2"/>
      <c r="J300" s="367"/>
      <c r="K300" s="2"/>
      <c r="L300" s="368"/>
      <c r="M300" s="368"/>
      <c r="N300" s="368"/>
      <c r="O300" s="368"/>
      <c r="P300" s="368"/>
      <c r="Q300" s="368"/>
      <c r="R300" s="368"/>
      <c r="S300" s="368"/>
      <c r="T300" s="368"/>
      <c r="U300" s="368"/>
      <c r="V300" s="368"/>
    </row>
    <row r="301" spans="1:22" s="257" customFormat="1" ht="15" customHeight="1" x14ac:dyDescent="0.25">
      <c r="A301" s="401"/>
      <c r="B301" s="2"/>
      <c r="C301" s="369">
        <v>10</v>
      </c>
      <c r="D301" s="370" t="s">
        <v>632</v>
      </c>
      <c r="E301" s="371"/>
      <c r="F301" s="42"/>
      <c r="G301" s="42"/>
      <c r="H301" s="2"/>
      <c r="I301" s="2"/>
      <c r="J301" s="367"/>
      <c r="K301" s="2"/>
      <c r="L301" s="368"/>
      <c r="M301" s="368"/>
      <c r="N301" s="368"/>
      <c r="O301" s="368"/>
      <c r="P301" s="368"/>
      <c r="Q301" s="368"/>
      <c r="R301" s="368"/>
      <c r="S301" s="368"/>
      <c r="T301" s="368"/>
      <c r="U301" s="368"/>
      <c r="V301" s="368"/>
    </row>
    <row r="302" spans="1:22" s="257" customFormat="1" ht="15" customHeight="1" x14ac:dyDescent="0.25">
      <c r="A302" s="401"/>
      <c r="B302" s="2"/>
      <c r="C302" s="369">
        <v>11</v>
      </c>
      <c r="D302" s="370" t="s">
        <v>633</v>
      </c>
      <c r="E302" s="371"/>
      <c r="F302" s="42"/>
      <c r="G302" s="42"/>
      <c r="H302" s="2"/>
      <c r="I302" s="2"/>
      <c r="J302" s="367"/>
      <c r="K302" s="2"/>
      <c r="L302" s="368"/>
      <c r="M302" s="368"/>
      <c r="N302" s="368"/>
      <c r="O302" s="368"/>
      <c r="P302" s="368"/>
      <c r="Q302" s="368"/>
      <c r="R302" s="368"/>
      <c r="S302" s="368"/>
      <c r="T302" s="368"/>
      <c r="U302" s="368"/>
      <c r="V302" s="368"/>
    </row>
    <row r="303" spans="1:22" s="257" customFormat="1" ht="15" customHeight="1" x14ac:dyDescent="0.25">
      <c r="A303" s="401"/>
      <c r="B303" s="2"/>
      <c r="C303" s="369">
        <v>12</v>
      </c>
      <c r="D303" s="370" t="s">
        <v>634</v>
      </c>
      <c r="E303" s="371"/>
      <c r="F303" s="42"/>
      <c r="G303" s="42"/>
      <c r="H303" s="2"/>
      <c r="I303" s="2"/>
      <c r="J303" s="367"/>
      <c r="K303" s="2"/>
      <c r="L303" s="368"/>
      <c r="M303" s="368"/>
      <c r="N303" s="368"/>
      <c r="O303" s="368"/>
      <c r="P303" s="368"/>
      <c r="Q303" s="368"/>
      <c r="R303" s="368"/>
      <c r="S303" s="368"/>
      <c r="T303" s="368"/>
      <c r="U303" s="368"/>
      <c r="V303" s="368"/>
    </row>
    <row r="304" spans="1:22" s="257" customFormat="1" ht="15" customHeight="1" x14ac:dyDescent="0.25">
      <c r="A304" s="401"/>
      <c r="B304" s="2"/>
      <c r="C304" s="369">
        <v>13</v>
      </c>
      <c r="D304" s="370" t="s">
        <v>635</v>
      </c>
      <c r="E304" s="371"/>
      <c r="F304" s="42"/>
      <c r="G304" s="42"/>
      <c r="H304" s="2"/>
      <c r="I304" s="2"/>
      <c r="J304" s="367"/>
      <c r="K304" s="2"/>
      <c r="L304" s="368"/>
      <c r="M304" s="368"/>
      <c r="N304" s="368"/>
      <c r="O304" s="368"/>
      <c r="P304" s="368"/>
      <c r="Q304" s="368"/>
      <c r="R304" s="368"/>
      <c r="S304" s="368"/>
      <c r="T304" s="368"/>
      <c r="U304" s="368"/>
      <c r="V304" s="368"/>
    </row>
    <row r="305" spans="1:22" s="257" customFormat="1" ht="15" customHeight="1" x14ac:dyDescent="0.25">
      <c r="A305" s="401"/>
      <c r="B305" s="2"/>
      <c r="C305" s="369">
        <v>14</v>
      </c>
      <c r="D305" s="370" t="s">
        <v>636</v>
      </c>
      <c r="E305" s="371"/>
      <c r="F305" s="42"/>
      <c r="G305" s="42"/>
      <c r="H305" s="2"/>
      <c r="I305" s="2"/>
      <c r="J305" s="367"/>
      <c r="K305" s="2"/>
      <c r="L305" s="368"/>
      <c r="M305" s="368"/>
      <c r="N305" s="368"/>
      <c r="O305" s="368"/>
      <c r="P305" s="368"/>
      <c r="Q305" s="368"/>
      <c r="R305" s="368"/>
      <c r="S305" s="368"/>
      <c r="T305" s="368"/>
      <c r="U305" s="368"/>
      <c r="V305" s="368"/>
    </row>
    <row r="306" spans="1:22" s="257" customFormat="1" ht="15" customHeight="1" x14ac:dyDescent="0.25">
      <c r="A306" s="401"/>
      <c r="B306" s="2"/>
      <c r="C306" s="369">
        <v>15</v>
      </c>
      <c r="D306" s="370" t="s">
        <v>637</v>
      </c>
      <c r="E306" s="371"/>
      <c r="F306" s="42"/>
      <c r="G306" s="42"/>
      <c r="H306" s="2"/>
      <c r="I306" s="2"/>
      <c r="J306" s="367"/>
      <c r="K306" s="2"/>
      <c r="L306" s="368"/>
      <c r="M306" s="368"/>
      <c r="N306" s="368"/>
      <c r="O306" s="368"/>
      <c r="P306" s="368"/>
      <c r="Q306" s="368"/>
      <c r="R306" s="368"/>
      <c r="S306" s="368"/>
      <c r="T306" s="368"/>
      <c r="U306" s="368"/>
      <c r="V306" s="368"/>
    </row>
    <row r="307" spans="1:22" s="257" customFormat="1" ht="15" customHeight="1" x14ac:dyDescent="0.25">
      <c r="A307" s="401"/>
      <c r="B307" s="2"/>
      <c r="C307" s="369">
        <v>16</v>
      </c>
      <c r="D307" s="370" t="s">
        <v>638</v>
      </c>
      <c r="E307" s="371"/>
      <c r="F307" s="42"/>
      <c r="G307" s="42"/>
      <c r="H307" s="2"/>
      <c r="I307" s="2"/>
      <c r="J307" s="367"/>
      <c r="K307" s="2"/>
      <c r="L307" s="368"/>
      <c r="M307" s="368"/>
      <c r="N307" s="368"/>
      <c r="O307" s="368"/>
      <c r="P307" s="368"/>
      <c r="Q307" s="368"/>
      <c r="R307" s="368"/>
      <c r="S307" s="368"/>
      <c r="T307" s="368"/>
      <c r="U307" s="368"/>
      <c r="V307" s="368"/>
    </row>
    <row r="308" spans="1:22" s="257" customFormat="1" ht="15" customHeight="1" x14ac:dyDescent="0.25">
      <c r="A308" s="401"/>
      <c r="B308" s="2"/>
      <c r="C308" s="369">
        <v>17</v>
      </c>
      <c r="D308" s="370" t="s">
        <v>639</v>
      </c>
      <c r="E308" s="371"/>
      <c r="F308" s="42"/>
      <c r="G308" s="42"/>
      <c r="H308" s="2"/>
      <c r="I308" s="2"/>
      <c r="J308" s="367"/>
      <c r="K308" s="2"/>
      <c r="L308" s="368"/>
      <c r="M308" s="368"/>
      <c r="N308" s="368"/>
      <c r="O308" s="368"/>
      <c r="P308" s="368"/>
      <c r="Q308" s="368"/>
      <c r="R308" s="368"/>
      <c r="S308" s="368"/>
      <c r="T308" s="368"/>
      <c r="U308" s="368"/>
      <c r="V308" s="368"/>
    </row>
    <row r="309" spans="1:22" s="257" customFormat="1" ht="15" customHeight="1" x14ac:dyDescent="0.25">
      <c r="A309" s="401"/>
      <c r="B309" s="2"/>
      <c r="C309" s="369">
        <v>18</v>
      </c>
      <c r="D309" s="370" t="s">
        <v>640</v>
      </c>
      <c r="E309" s="371"/>
      <c r="F309" s="42"/>
      <c r="G309" s="42"/>
      <c r="H309" s="2"/>
      <c r="I309" s="2"/>
      <c r="J309" s="367"/>
      <c r="K309" s="2"/>
      <c r="L309" s="368"/>
      <c r="M309" s="368"/>
      <c r="N309" s="368"/>
      <c r="O309" s="368"/>
      <c r="P309" s="368"/>
      <c r="Q309" s="368"/>
      <c r="R309" s="368"/>
      <c r="S309" s="368"/>
      <c r="T309" s="368"/>
      <c r="U309" s="368"/>
      <c r="V309" s="368"/>
    </row>
    <row r="310" spans="1:22" s="257" customFormat="1" ht="15" customHeight="1" x14ac:dyDescent="0.25">
      <c r="A310" s="401"/>
      <c r="B310" s="2"/>
      <c r="C310" s="369">
        <v>19</v>
      </c>
      <c r="D310" s="370" t="s">
        <v>641</v>
      </c>
      <c r="E310" s="371"/>
      <c r="F310" s="42"/>
      <c r="G310" s="42"/>
      <c r="H310" s="2"/>
      <c r="I310" s="2"/>
      <c r="J310" s="367"/>
      <c r="K310" s="2"/>
      <c r="L310" s="368"/>
      <c r="M310" s="368"/>
      <c r="N310" s="368"/>
      <c r="O310" s="368"/>
      <c r="P310" s="368"/>
      <c r="Q310" s="368"/>
      <c r="R310" s="368"/>
      <c r="S310" s="368"/>
      <c r="T310" s="368"/>
      <c r="U310" s="368"/>
      <c r="V310" s="368"/>
    </row>
    <row r="311" spans="1:22" s="257" customFormat="1" ht="15" customHeight="1" x14ac:dyDescent="0.25">
      <c r="A311" s="401"/>
      <c r="B311" s="2"/>
      <c r="C311" s="369">
        <v>20</v>
      </c>
      <c r="D311" s="370" t="s">
        <v>642</v>
      </c>
      <c r="E311" s="371"/>
      <c r="F311" s="42"/>
      <c r="G311" s="42"/>
      <c r="H311" s="2"/>
      <c r="I311" s="2"/>
      <c r="J311" s="367"/>
      <c r="K311" s="2"/>
      <c r="L311" s="368"/>
      <c r="M311" s="368"/>
      <c r="N311" s="368"/>
      <c r="O311" s="368"/>
      <c r="P311" s="368"/>
      <c r="Q311" s="368"/>
      <c r="R311" s="368"/>
      <c r="S311" s="368"/>
      <c r="T311" s="368"/>
      <c r="U311" s="368"/>
      <c r="V311" s="368"/>
    </row>
    <row r="312" spans="1:22" s="257" customFormat="1" ht="15" customHeight="1" x14ac:dyDescent="0.25">
      <c r="A312" s="401"/>
      <c r="B312" s="2"/>
      <c r="C312" s="2117">
        <v>21</v>
      </c>
      <c r="D312" s="2118" t="s">
        <v>643</v>
      </c>
      <c r="E312" s="2119"/>
      <c r="F312" s="2120"/>
      <c r="G312" s="2120"/>
      <c r="H312" s="2"/>
      <c r="I312" s="2"/>
      <c r="J312" s="367"/>
      <c r="K312" s="2"/>
      <c r="L312" s="368"/>
      <c r="M312" s="368"/>
      <c r="N312" s="368"/>
      <c r="O312" s="368"/>
      <c r="P312" s="368"/>
      <c r="Q312" s="368"/>
      <c r="R312" s="368"/>
      <c r="S312" s="368"/>
      <c r="T312" s="368"/>
      <c r="U312" s="368"/>
      <c r="V312" s="368"/>
    </row>
    <row r="313" spans="1:22" ht="15" customHeight="1" x14ac:dyDescent="0.25">
      <c r="A313" s="388"/>
      <c r="B313" s="527" t="s">
        <v>242</v>
      </c>
      <c r="C313" s="404">
        <v>0</v>
      </c>
      <c r="D313" s="462"/>
      <c r="E313" s="462"/>
      <c r="F313" s="462"/>
      <c r="G313" s="462"/>
      <c r="H313" s="146"/>
      <c r="I313" s="146"/>
      <c r="J313" s="189"/>
    </row>
    <row r="314" spans="1:22" ht="15" customHeight="1" x14ac:dyDescent="0.25">
      <c r="A314" s="388"/>
      <c r="B314" s="154"/>
      <c r="C314" s="194">
        <v>1</v>
      </c>
      <c r="D314" s="445"/>
      <c r="E314" s="445"/>
      <c r="F314" s="445"/>
      <c r="G314" s="445"/>
      <c r="H314" s="146"/>
      <c r="I314" s="146"/>
      <c r="J314" s="189"/>
    </row>
    <row r="315" spans="1:22" ht="15" customHeight="1" x14ac:dyDescent="0.25">
      <c r="A315" s="388"/>
      <c r="B315" s="154"/>
      <c r="C315" s="194">
        <v>2</v>
      </c>
      <c r="D315" s="445"/>
      <c r="E315" s="445"/>
      <c r="F315" s="445"/>
      <c r="G315" s="445"/>
      <c r="H315" s="146"/>
      <c r="I315" s="146"/>
      <c r="J315" s="189"/>
    </row>
    <row r="316" spans="1:22" ht="15" customHeight="1" x14ac:dyDescent="0.25">
      <c r="A316" s="388"/>
      <c r="B316" s="154"/>
      <c r="C316" s="194">
        <v>3</v>
      </c>
      <c r="D316" s="445"/>
      <c r="E316" s="445"/>
      <c r="F316" s="445"/>
      <c r="G316" s="445"/>
      <c r="H316" s="146"/>
      <c r="I316" s="146"/>
      <c r="J316" s="189"/>
    </row>
    <row r="317" spans="1:22" ht="15" customHeight="1" x14ac:dyDescent="0.25">
      <c r="A317" s="388"/>
      <c r="B317" s="154"/>
      <c r="C317" s="194">
        <v>4</v>
      </c>
      <c r="D317" s="445"/>
      <c r="E317" s="445"/>
      <c r="F317" s="445"/>
      <c r="G317" s="445"/>
      <c r="H317" s="146"/>
      <c r="I317" s="146"/>
      <c r="J317" s="189"/>
    </row>
    <row r="318" spans="1:22" ht="15" customHeight="1" x14ac:dyDescent="0.25">
      <c r="A318" s="388"/>
      <c r="B318" s="154"/>
      <c r="C318" s="194">
        <v>5</v>
      </c>
      <c r="D318" s="445"/>
      <c r="E318" s="445"/>
      <c r="F318" s="445"/>
      <c r="G318" s="445"/>
      <c r="H318" s="146"/>
      <c r="I318" s="146"/>
      <c r="J318" s="189"/>
    </row>
    <row r="319" spans="1:22" ht="15" customHeight="1" x14ac:dyDescent="0.25">
      <c r="A319" s="388"/>
      <c r="B319" s="154"/>
      <c r="C319" s="194">
        <v>6</v>
      </c>
      <c r="D319" s="445"/>
      <c r="E319" s="445"/>
      <c r="F319" s="445"/>
      <c r="G319" s="445"/>
      <c r="H319" s="146"/>
      <c r="I319" s="146"/>
      <c r="J319" s="189"/>
    </row>
    <row r="320" spans="1:22" ht="15" customHeight="1" x14ac:dyDescent="0.25">
      <c r="A320" s="388"/>
      <c r="B320" s="154"/>
      <c r="C320" s="194">
        <v>7</v>
      </c>
      <c r="D320" s="445"/>
      <c r="E320" s="445"/>
      <c r="F320" s="445"/>
      <c r="G320" s="445"/>
      <c r="H320" s="146"/>
      <c r="I320" s="146"/>
      <c r="J320" s="189"/>
    </row>
    <row r="321" spans="1:10" ht="15" customHeight="1" x14ac:dyDescent="0.25">
      <c r="A321" s="388"/>
      <c r="B321" s="154"/>
      <c r="C321" s="194">
        <v>8</v>
      </c>
      <c r="D321" s="445"/>
      <c r="E321" s="445"/>
      <c r="F321" s="445"/>
      <c r="G321" s="445"/>
      <c r="H321" s="146"/>
      <c r="I321" s="146"/>
      <c r="J321" s="189"/>
    </row>
    <row r="322" spans="1:10" ht="15" customHeight="1" x14ac:dyDescent="0.25">
      <c r="A322" s="388"/>
      <c r="B322" s="154"/>
      <c r="C322" s="194">
        <v>9</v>
      </c>
      <c r="D322" s="445"/>
      <c r="E322" s="445"/>
      <c r="F322" s="445"/>
      <c r="G322" s="445"/>
      <c r="H322" s="146"/>
      <c r="I322" s="146"/>
      <c r="J322" s="189"/>
    </row>
    <row r="323" spans="1:10" ht="15" customHeight="1" x14ac:dyDescent="0.25">
      <c r="A323" s="388"/>
      <c r="B323" s="154"/>
      <c r="C323" s="194">
        <v>10</v>
      </c>
      <c r="D323" s="445"/>
      <c r="E323" s="445"/>
      <c r="F323" s="445"/>
      <c r="G323" s="445"/>
      <c r="H323" s="146"/>
      <c r="I323" s="146"/>
      <c r="J323" s="189"/>
    </row>
    <row r="324" spans="1:10" ht="15" customHeight="1" x14ac:dyDescent="0.25">
      <c r="A324" s="388"/>
      <c r="B324" s="154"/>
      <c r="C324" s="194">
        <v>11</v>
      </c>
      <c r="D324" s="445"/>
      <c r="E324" s="445"/>
      <c r="F324" s="445"/>
      <c r="G324" s="445"/>
      <c r="H324" s="146"/>
      <c r="I324" s="146"/>
      <c r="J324" s="189"/>
    </row>
    <row r="325" spans="1:10" ht="15" customHeight="1" x14ac:dyDescent="0.25">
      <c r="A325" s="388"/>
      <c r="B325" s="154"/>
      <c r="C325" s="194">
        <v>12</v>
      </c>
      <c r="D325" s="445"/>
      <c r="E325" s="445"/>
      <c r="F325" s="445"/>
      <c r="G325" s="445"/>
      <c r="H325" s="146"/>
      <c r="I325" s="146"/>
      <c r="J325" s="189"/>
    </row>
    <row r="326" spans="1:10" ht="15" customHeight="1" x14ac:dyDescent="0.25">
      <c r="A326" s="388"/>
      <c r="B326" s="154"/>
      <c r="C326" s="194">
        <v>13</v>
      </c>
      <c r="D326" s="445"/>
      <c r="E326" s="445"/>
      <c r="F326" s="445"/>
      <c r="G326" s="445"/>
      <c r="H326" s="146"/>
      <c r="I326" s="146"/>
      <c r="J326" s="189"/>
    </row>
    <row r="327" spans="1:10" ht="15" customHeight="1" x14ac:dyDescent="0.25">
      <c r="A327" s="388"/>
      <c r="B327" s="154"/>
      <c r="C327" s="194">
        <v>14</v>
      </c>
      <c r="D327" s="445"/>
      <c r="E327" s="445"/>
      <c r="F327" s="445"/>
      <c r="G327" s="445"/>
      <c r="H327" s="146"/>
      <c r="I327" s="146"/>
      <c r="J327" s="189"/>
    </row>
    <row r="328" spans="1:10" ht="15" customHeight="1" x14ac:dyDescent="0.25">
      <c r="A328" s="388"/>
      <c r="B328" s="154"/>
      <c r="C328" s="194">
        <v>15</v>
      </c>
      <c r="D328" s="445"/>
      <c r="E328" s="445"/>
      <c r="F328" s="445"/>
      <c r="G328" s="445"/>
      <c r="H328" s="146"/>
      <c r="I328" s="146"/>
      <c r="J328" s="189"/>
    </row>
    <row r="329" spans="1:10" ht="15" customHeight="1" x14ac:dyDescent="0.25">
      <c r="A329" s="388"/>
      <c r="B329" s="154"/>
      <c r="C329" s="194">
        <v>16</v>
      </c>
      <c r="D329" s="445"/>
      <c r="E329" s="445"/>
      <c r="F329" s="445"/>
      <c r="G329" s="445"/>
      <c r="H329" s="146"/>
      <c r="I329" s="146"/>
      <c r="J329" s="189"/>
    </row>
    <row r="330" spans="1:10" ht="15" customHeight="1" x14ac:dyDescent="0.25">
      <c r="A330" s="388"/>
      <c r="B330" s="154"/>
      <c r="C330" s="194">
        <v>17</v>
      </c>
      <c r="D330" s="445"/>
      <c r="E330" s="445"/>
      <c r="F330" s="445"/>
      <c r="G330" s="445"/>
      <c r="H330" s="146"/>
      <c r="I330" s="146"/>
      <c r="J330" s="189"/>
    </row>
    <row r="331" spans="1:10" ht="15" customHeight="1" x14ac:dyDescent="0.25">
      <c r="A331" s="388"/>
      <c r="B331" s="154"/>
      <c r="C331" s="194">
        <v>18</v>
      </c>
      <c r="D331" s="445"/>
      <c r="E331" s="445"/>
      <c r="F331" s="445"/>
      <c r="G331" s="445"/>
      <c r="H331" s="146"/>
      <c r="I331" s="146"/>
      <c r="J331" s="189"/>
    </row>
    <row r="332" spans="1:10" ht="15" customHeight="1" x14ac:dyDescent="0.25">
      <c r="A332" s="388"/>
      <c r="B332" s="154"/>
      <c r="C332" s="194">
        <v>19</v>
      </c>
      <c r="D332" s="445"/>
      <c r="E332" s="445"/>
      <c r="F332" s="445"/>
      <c r="G332" s="445"/>
      <c r="H332" s="146"/>
      <c r="I332" s="146"/>
      <c r="J332" s="189"/>
    </row>
    <row r="333" spans="1:10" ht="15" customHeight="1" x14ac:dyDescent="0.25">
      <c r="A333" s="388"/>
      <c r="B333" s="154"/>
      <c r="C333" s="194">
        <v>20</v>
      </c>
      <c r="D333" s="445"/>
      <c r="E333" s="445"/>
      <c r="F333" s="445"/>
      <c r="G333" s="445"/>
      <c r="H333" s="146"/>
      <c r="I333" s="146"/>
      <c r="J333" s="189"/>
    </row>
    <row r="334" spans="1:10" ht="15" customHeight="1" x14ac:dyDescent="0.25">
      <c r="A334" s="388"/>
      <c r="B334" s="154"/>
      <c r="C334" s="194">
        <v>21</v>
      </c>
      <c r="D334" s="445"/>
      <c r="E334" s="445"/>
      <c r="F334" s="445"/>
      <c r="G334" s="445"/>
      <c r="H334" s="146"/>
      <c r="I334" s="146"/>
      <c r="J334" s="189"/>
    </row>
    <row r="335" spans="1:10" ht="15" customHeight="1" x14ac:dyDescent="0.25">
      <c r="A335" s="388"/>
      <c r="B335" s="154"/>
      <c r="C335" s="194">
        <v>22</v>
      </c>
      <c r="D335" s="445"/>
      <c r="E335" s="445"/>
      <c r="F335" s="445"/>
      <c r="G335" s="445"/>
      <c r="H335" s="146"/>
      <c r="I335" s="146"/>
      <c r="J335" s="189"/>
    </row>
    <row r="336" spans="1:10" ht="15" customHeight="1" x14ac:dyDescent="0.25">
      <c r="A336" s="388"/>
      <c r="B336" s="154"/>
      <c r="C336" s="194">
        <v>23</v>
      </c>
      <c r="D336" s="445"/>
      <c r="E336" s="445"/>
      <c r="F336" s="445"/>
      <c r="G336" s="445"/>
      <c r="H336" s="146"/>
      <c r="I336" s="146"/>
      <c r="J336" s="189"/>
    </row>
    <row r="337" spans="1:10" ht="15" customHeight="1" x14ac:dyDescent="0.25">
      <c r="A337" s="388"/>
      <c r="B337" s="154"/>
      <c r="C337" s="194">
        <v>24</v>
      </c>
      <c r="D337" s="445"/>
      <c r="E337" s="445"/>
      <c r="F337" s="445"/>
      <c r="G337" s="445"/>
      <c r="H337" s="146"/>
      <c r="I337" s="146"/>
      <c r="J337" s="189"/>
    </row>
    <row r="338" spans="1:10" ht="15" customHeight="1" x14ac:dyDescent="0.25">
      <c r="A338" s="388"/>
      <c r="B338" s="154"/>
      <c r="C338" s="194">
        <v>25</v>
      </c>
      <c r="D338" s="445"/>
      <c r="E338" s="445"/>
      <c r="F338" s="445"/>
      <c r="G338" s="445"/>
      <c r="H338" s="146"/>
      <c r="I338" s="146"/>
      <c r="J338" s="189"/>
    </row>
    <row r="339" spans="1:10" ht="15" customHeight="1" x14ac:dyDescent="0.25">
      <c r="A339" s="388"/>
      <c r="B339" s="154"/>
      <c r="C339" s="194">
        <v>26</v>
      </c>
      <c r="D339" s="445"/>
      <c r="E339" s="445"/>
      <c r="F339" s="445"/>
      <c r="G339" s="445"/>
      <c r="H339" s="146"/>
      <c r="I339" s="146"/>
      <c r="J339" s="189"/>
    </row>
    <row r="340" spans="1:10" ht="15" customHeight="1" x14ac:dyDescent="0.25">
      <c r="A340" s="388"/>
      <c r="B340" s="154"/>
      <c r="C340" s="194">
        <v>27</v>
      </c>
      <c r="D340" s="445"/>
      <c r="E340" s="445"/>
      <c r="F340" s="445"/>
      <c r="G340" s="445"/>
      <c r="H340" s="146"/>
      <c r="I340" s="146"/>
      <c r="J340" s="189"/>
    </row>
    <row r="341" spans="1:10" ht="15" customHeight="1" x14ac:dyDescent="0.25">
      <c r="A341" s="388"/>
      <c r="B341" s="154"/>
      <c r="C341" s="194">
        <v>28</v>
      </c>
      <c r="D341" s="445"/>
      <c r="E341" s="445"/>
      <c r="F341" s="445"/>
      <c r="G341" s="445"/>
      <c r="H341" s="146"/>
      <c r="I341" s="146"/>
      <c r="J341" s="189"/>
    </row>
    <row r="342" spans="1:10" ht="15" customHeight="1" x14ac:dyDescent="0.25">
      <c r="A342" s="388"/>
      <c r="B342" s="154"/>
      <c r="C342" s="194">
        <v>29</v>
      </c>
      <c r="D342" s="445"/>
      <c r="E342" s="445"/>
      <c r="F342" s="445"/>
      <c r="G342" s="445"/>
      <c r="H342" s="146"/>
      <c r="I342" s="146"/>
      <c r="J342" s="189"/>
    </row>
    <row r="343" spans="1:10" ht="15" customHeight="1" x14ac:dyDescent="0.25">
      <c r="A343" s="388"/>
      <c r="B343" s="154"/>
      <c r="C343" s="194">
        <v>30</v>
      </c>
      <c r="D343" s="445"/>
      <c r="E343" s="445"/>
      <c r="F343" s="445"/>
      <c r="G343" s="445"/>
      <c r="H343" s="146"/>
      <c r="I343" s="146"/>
      <c r="J343" s="189"/>
    </row>
    <row r="344" spans="1:10" ht="15" customHeight="1" x14ac:dyDescent="0.25">
      <c r="A344" s="388"/>
      <c r="B344" s="154"/>
      <c r="C344" s="194">
        <v>31</v>
      </c>
      <c r="D344" s="445"/>
      <c r="E344" s="445"/>
      <c r="F344" s="445"/>
      <c r="G344" s="445"/>
      <c r="H344" s="146"/>
      <c r="I344" s="146"/>
      <c r="J344" s="189"/>
    </row>
    <row r="345" spans="1:10" ht="15" customHeight="1" x14ac:dyDescent="0.25">
      <c r="A345" s="388"/>
      <c r="B345" s="154"/>
      <c r="C345" s="194">
        <v>32</v>
      </c>
      <c r="D345" s="445"/>
      <c r="E345" s="445"/>
      <c r="F345" s="445"/>
      <c r="G345" s="445"/>
      <c r="H345" s="146"/>
      <c r="I345" s="146"/>
      <c r="J345" s="189"/>
    </row>
    <row r="346" spans="1:10" ht="15" customHeight="1" x14ac:dyDescent="0.25">
      <c r="A346" s="388"/>
      <c r="B346" s="154"/>
      <c r="C346" s="194">
        <v>33</v>
      </c>
      <c r="D346" s="445"/>
      <c r="E346" s="445"/>
      <c r="F346" s="445"/>
      <c r="G346" s="445"/>
      <c r="H346" s="146"/>
      <c r="I346" s="146"/>
      <c r="J346" s="189"/>
    </row>
    <row r="347" spans="1:10" ht="15" customHeight="1" x14ac:dyDescent="0.25">
      <c r="A347" s="388"/>
      <c r="B347" s="154"/>
      <c r="C347" s="194">
        <v>34</v>
      </c>
      <c r="D347" s="445"/>
      <c r="E347" s="445"/>
      <c r="F347" s="445"/>
      <c r="G347" s="445"/>
      <c r="H347" s="146"/>
      <c r="I347" s="146"/>
      <c r="J347" s="189"/>
    </row>
    <row r="348" spans="1:10" ht="15" customHeight="1" x14ac:dyDescent="0.25">
      <c r="A348" s="388"/>
      <c r="B348" s="154"/>
      <c r="C348" s="194">
        <v>35</v>
      </c>
      <c r="D348" s="445"/>
      <c r="E348" s="445"/>
      <c r="F348" s="445"/>
      <c r="G348" s="445"/>
      <c r="H348" s="146"/>
      <c r="I348" s="146"/>
      <c r="J348" s="189"/>
    </row>
    <row r="349" spans="1:10" ht="15" customHeight="1" x14ac:dyDescent="0.25">
      <c r="A349" s="388"/>
      <c r="B349" s="154"/>
      <c r="C349" s="194">
        <v>36</v>
      </c>
      <c r="D349" s="445"/>
      <c r="E349" s="445"/>
      <c r="F349" s="445"/>
      <c r="G349" s="445"/>
      <c r="H349" s="146"/>
      <c r="I349" s="146"/>
      <c r="J349" s="189"/>
    </row>
    <row r="350" spans="1:10" ht="15" customHeight="1" x14ac:dyDescent="0.25">
      <c r="A350" s="388"/>
      <c r="B350" s="154"/>
      <c r="C350" s="194">
        <v>37</v>
      </c>
      <c r="D350" s="445"/>
      <c r="E350" s="445"/>
      <c r="F350" s="445"/>
      <c r="G350" s="445"/>
      <c r="H350" s="146"/>
      <c r="I350" s="146"/>
      <c r="J350" s="189"/>
    </row>
    <row r="351" spans="1:10" ht="15" customHeight="1" x14ac:dyDescent="0.25">
      <c r="A351" s="388"/>
      <c r="B351" s="154"/>
      <c r="C351" s="194">
        <v>38</v>
      </c>
      <c r="D351" s="445"/>
      <c r="E351" s="445"/>
      <c r="F351" s="445"/>
      <c r="G351" s="445"/>
      <c r="H351" s="146"/>
      <c r="I351" s="146"/>
      <c r="J351" s="189"/>
    </row>
    <row r="352" spans="1:10" ht="15" customHeight="1" x14ac:dyDescent="0.25">
      <c r="A352" s="388"/>
      <c r="B352" s="154"/>
      <c r="C352" s="194">
        <v>39</v>
      </c>
      <c r="D352" s="445"/>
      <c r="E352" s="445"/>
      <c r="F352" s="445"/>
      <c r="G352" s="445"/>
      <c r="H352" s="146"/>
      <c r="I352" s="146"/>
      <c r="J352" s="189"/>
    </row>
    <row r="353" spans="1:10" ht="15" customHeight="1" x14ac:dyDescent="0.25">
      <c r="A353" s="388"/>
      <c r="B353" s="154"/>
      <c r="C353" s="194">
        <v>40</v>
      </c>
      <c r="D353" s="445"/>
      <c r="E353" s="445"/>
      <c r="F353" s="445"/>
      <c r="G353" s="445"/>
      <c r="H353" s="146"/>
      <c r="I353" s="146"/>
      <c r="J353" s="189"/>
    </row>
    <row r="354" spans="1:10" ht="15" customHeight="1" x14ac:dyDescent="0.25">
      <c r="A354" s="388"/>
      <c r="B354" s="154"/>
      <c r="C354" s="194">
        <v>41</v>
      </c>
      <c r="D354" s="445"/>
      <c r="E354" s="445"/>
      <c r="F354" s="445"/>
      <c r="G354" s="445"/>
      <c r="H354" s="146"/>
      <c r="I354" s="146"/>
      <c r="J354" s="189"/>
    </row>
    <row r="355" spans="1:10" ht="15" customHeight="1" x14ac:dyDescent="0.25">
      <c r="A355" s="388"/>
      <c r="B355" s="154"/>
      <c r="C355" s="194">
        <v>42</v>
      </c>
      <c r="D355" s="445"/>
      <c r="E355" s="445"/>
      <c r="F355" s="445"/>
      <c r="G355" s="445"/>
      <c r="H355" s="146"/>
      <c r="I355" s="146"/>
      <c r="J355" s="189"/>
    </row>
    <row r="356" spans="1:10" ht="15" customHeight="1" x14ac:dyDescent="0.25">
      <c r="A356" s="388"/>
      <c r="B356" s="154"/>
      <c r="C356" s="194">
        <v>43</v>
      </c>
      <c r="D356" s="445"/>
      <c r="E356" s="445"/>
      <c r="F356" s="445"/>
      <c r="G356" s="445"/>
      <c r="H356" s="146"/>
      <c r="I356" s="146"/>
      <c r="J356" s="189"/>
    </row>
    <row r="357" spans="1:10" ht="15" customHeight="1" x14ac:dyDescent="0.25">
      <c r="A357" s="388"/>
      <c r="B357" s="154"/>
      <c r="C357" s="194">
        <v>44</v>
      </c>
      <c r="D357" s="445"/>
      <c r="E357" s="445"/>
      <c r="F357" s="445"/>
      <c r="G357" s="445"/>
      <c r="H357" s="146"/>
      <c r="I357" s="146"/>
      <c r="J357" s="189"/>
    </row>
    <row r="358" spans="1:10" ht="15" customHeight="1" x14ac:dyDescent="0.25">
      <c r="A358" s="388"/>
      <c r="B358" s="154"/>
      <c r="C358" s="194">
        <v>45</v>
      </c>
      <c r="D358" s="445"/>
      <c r="E358" s="445"/>
      <c r="F358" s="445"/>
      <c r="G358" s="445"/>
      <c r="H358" s="146"/>
      <c r="I358" s="146"/>
      <c r="J358" s="189"/>
    </row>
    <row r="359" spans="1:10" ht="15" customHeight="1" x14ac:dyDescent="0.25">
      <c r="A359" s="388"/>
      <c r="B359" s="154"/>
      <c r="C359" s="194">
        <v>46</v>
      </c>
      <c r="D359" s="445"/>
      <c r="E359" s="445"/>
      <c r="F359" s="445"/>
      <c r="G359" s="445"/>
      <c r="H359" s="146"/>
      <c r="I359" s="146"/>
      <c r="J359" s="189"/>
    </row>
    <row r="360" spans="1:10" ht="15" customHeight="1" x14ac:dyDescent="0.25">
      <c r="A360" s="388"/>
      <c r="B360" s="154"/>
      <c r="C360" s="194">
        <v>47</v>
      </c>
      <c r="D360" s="445"/>
      <c r="E360" s="445"/>
      <c r="F360" s="445"/>
      <c r="G360" s="445"/>
      <c r="H360" s="146"/>
      <c r="I360" s="146"/>
      <c r="J360" s="189"/>
    </row>
    <row r="361" spans="1:10" ht="15" customHeight="1" x14ac:dyDescent="0.25">
      <c r="A361" s="388"/>
      <c r="B361" s="154"/>
      <c r="C361" s="194">
        <v>48</v>
      </c>
      <c r="D361" s="445"/>
      <c r="E361" s="445"/>
      <c r="F361" s="445"/>
      <c r="G361" s="445"/>
      <c r="H361" s="146"/>
      <c r="I361" s="146"/>
      <c r="J361" s="189"/>
    </row>
    <row r="362" spans="1:10" ht="15" customHeight="1" x14ac:dyDescent="0.25">
      <c r="A362" s="388"/>
      <c r="B362" s="154"/>
      <c r="C362" s="194">
        <v>49</v>
      </c>
      <c r="D362" s="445"/>
      <c r="E362" s="445"/>
      <c r="F362" s="445"/>
      <c r="G362" s="445"/>
      <c r="H362" s="146"/>
      <c r="I362" s="146"/>
      <c r="J362" s="189"/>
    </row>
    <row r="363" spans="1:10" ht="15" customHeight="1" x14ac:dyDescent="0.25">
      <c r="A363" s="388"/>
      <c r="B363" s="154"/>
      <c r="C363" s="194">
        <v>50</v>
      </c>
      <c r="D363" s="445"/>
      <c r="E363" s="445"/>
      <c r="F363" s="445"/>
      <c r="G363" s="445"/>
      <c r="H363" s="146"/>
      <c r="I363" s="146"/>
      <c r="J363" s="189"/>
    </row>
    <row r="364" spans="1:10" ht="15" customHeight="1" x14ac:dyDescent="0.25">
      <c r="A364" s="388"/>
      <c r="B364" s="154"/>
      <c r="C364" s="194">
        <v>51</v>
      </c>
      <c r="D364" s="445"/>
      <c r="E364" s="445"/>
      <c r="F364" s="445"/>
      <c r="G364" s="445"/>
      <c r="H364" s="146"/>
      <c r="I364" s="146"/>
      <c r="J364" s="189"/>
    </row>
    <row r="365" spans="1:10" ht="15" customHeight="1" x14ac:dyDescent="0.25">
      <c r="A365" s="388"/>
      <c r="B365" s="154"/>
      <c r="C365" s="194">
        <v>52</v>
      </c>
      <c r="D365" s="445"/>
      <c r="E365" s="445"/>
      <c r="F365" s="445"/>
      <c r="G365" s="445"/>
      <c r="H365" s="146"/>
      <c r="I365" s="146"/>
      <c r="J365" s="189"/>
    </row>
    <row r="366" spans="1:10" ht="15" customHeight="1" x14ac:dyDescent="0.25">
      <c r="A366" s="388"/>
      <c r="B366" s="154"/>
      <c r="C366" s="194">
        <v>53</v>
      </c>
      <c r="D366" s="445"/>
      <c r="E366" s="445"/>
      <c r="F366" s="445"/>
      <c r="G366" s="445"/>
      <c r="H366" s="146"/>
      <c r="I366" s="146"/>
      <c r="J366" s="189"/>
    </row>
    <row r="367" spans="1:10" ht="15" customHeight="1" x14ac:dyDescent="0.25">
      <c r="A367" s="388"/>
      <c r="B367" s="154"/>
      <c r="C367" s="194">
        <v>54</v>
      </c>
      <c r="D367" s="445"/>
      <c r="E367" s="445"/>
      <c r="F367" s="445"/>
      <c r="G367" s="445"/>
      <c r="H367" s="146"/>
      <c r="I367" s="146"/>
      <c r="J367" s="189"/>
    </row>
    <row r="368" spans="1:10" ht="15" customHeight="1" x14ac:dyDescent="0.25">
      <c r="A368" s="388"/>
      <c r="B368" s="154"/>
      <c r="C368" s="194">
        <v>55</v>
      </c>
      <c r="D368" s="445"/>
      <c r="E368" s="445"/>
      <c r="F368" s="445"/>
      <c r="G368" s="445"/>
      <c r="H368" s="146"/>
      <c r="I368" s="146"/>
      <c r="J368" s="189"/>
    </row>
    <row r="369" spans="1:10" ht="15" customHeight="1" x14ac:dyDescent="0.25">
      <c r="A369" s="388"/>
      <c r="B369" s="154"/>
      <c r="C369" s="194">
        <v>56</v>
      </c>
      <c r="D369" s="445"/>
      <c r="E369" s="445"/>
      <c r="F369" s="445"/>
      <c r="G369" s="445"/>
      <c r="H369" s="146"/>
      <c r="I369" s="146"/>
      <c r="J369" s="189"/>
    </row>
    <row r="370" spans="1:10" ht="15" customHeight="1" x14ac:dyDescent="0.25">
      <c r="A370" s="388"/>
      <c r="B370" s="154"/>
      <c r="C370" s="194">
        <v>57</v>
      </c>
      <c r="D370" s="445"/>
      <c r="E370" s="445"/>
      <c r="F370" s="445"/>
      <c r="G370" s="445"/>
      <c r="H370" s="146"/>
      <c r="I370" s="146"/>
      <c r="J370" s="189"/>
    </row>
    <row r="371" spans="1:10" ht="15" customHeight="1" x14ac:dyDescent="0.25">
      <c r="A371" s="388"/>
      <c r="B371" s="154"/>
      <c r="C371" s="194">
        <v>58</v>
      </c>
      <c r="D371" s="445"/>
      <c r="E371" s="445"/>
      <c r="F371" s="445"/>
      <c r="G371" s="445"/>
      <c r="H371" s="146"/>
      <c r="I371" s="146"/>
      <c r="J371" s="189"/>
    </row>
    <row r="372" spans="1:10" ht="15" customHeight="1" x14ac:dyDescent="0.25">
      <c r="A372" s="388"/>
      <c r="B372" s="154"/>
      <c r="C372" s="194">
        <v>59</v>
      </c>
      <c r="D372" s="445"/>
      <c r="E372" s="445"/>
      <c r="F372" s="445"/>
      <c r="G372" s="445"/>
      <c r="H372" s="146"/>
      <c r="I372" s="146"/>
      <c r="J372" s="189"/>
    </row>
    <row r="373" spans="1:10" ht="15" customHeight="1" x14ac:dyDescent="0.25">
      <c r="A373" s="388"/>
      <c r="B373" s="154"/>
      <c r="C373" s="194">
        <v>60</v>
      </c>
      <c r="D373" s="445"/>
      <c r="E373" s="445"/>
      <c r="F373" s="445"/>
      <c r="G373" s="445"/>
      <c r="H373" s="146"/>
      <c r="I373" s="146"/>
      <c r="J373" s="189"/>
    </row>
    <row r="374" spans="1:10" ht="15" customHeight="1" x14ac:dyDescent="0.25">
      <c r="A374" s="388"/>
      <c r="B374" s="154"/>
      <c r="C374" s="194">
        <v>61</v>
      </c>
      <c r="D374" s="445"/>
      <c r="E374" s="445"/>
      <c r="F374" s="445"/>
      <c r="G374" s="445"/>
      <c r="H374" s="146"/>
      <c r="I374" s="146"/>
      <c r="J374" s="189"/>
    </row>
    <row r="375" spans="1:10" ht="15" customHeight="1" x14ac:dyDescent="0.25">
      <c r="A375" s="388"/>
      <c r="B375" s="154"/>
      <c r="C375" s="194">
        <v>62</v>
      </c>
      <c r="D375" s="445"/>
      <c r="E375" s="445"/>
      <c r="F375" s="445"/>
      <c r="G375" s="445"/>
      <c r="H375" s="146"/>
      <c r="I375" s="146"/>
      <c r="J375" s="189"/>
    </row>
    <row r="376" spans="1:10" ht="15" customHeight="1" x14ac:dyDescent="0.25">
      <c r="A376" s="388"/>
      <c r="B376" s="154"/>
      <c r="C376" s="194">
        <v>63</v>
      </c>
      <c r="D376" s="445"/>
      <c r="E376" s="445"/>
      <c r="F376" s="445"/>
      <c r="G376" s="445"/>
      <c r="H376" s="146"/>
      <c r="I376" s="146"/>
      <c r="J376" s="189"/>
    </row>
    <row r="377" spans="1:10" ht="15" customHeight="1" x14ac:dyDescent="0.25">
      <c r="A377" s="388"/>
      <c r="B377" s="154"/>
      <c r="C377" s="194">
        <v>64</v>
      </c>
      <c r="D377" s="445"/>
      <c r="E377" s="445"/>
      <c r="F377" s="445"/>
      <c r="G377" s="445"/>
      <c r="H377" s="146"/>
      <c r="I377" s="146"/>
      <c r="J377" s="189"/>
    </row>
    <row r="378" spans="1:10" ht="15" customHeight="1" x14ac:dyDescent="0.25">
      <c r="A378" s="388"/>
      <c r="B378" s="154"/>
      <c r="C378" s="194">
        <v>65</v>
      </c>
      <c r="D378" s="445"/>
      <c r="E378" s="445"/>
      <c r="F378" s="445"/>
      <c r="G378" s="445"/>
      <c r="H378" s="146"/>
      <c r="I378" s="146"/>
      <c r="J378" s="189"/>
    </row>
    <row r="379" spans="1:10" ht="15" customHeight="1" x14ac:dyDescent="0.25">
      <c r="A379" s="388"/>
      <c r="B379" s="154"/>
      <c r="C379" s="194">
        <v>66</v>
      </c>
      <c r="D379" s="445"/>
      <c r="E379" s="445"/>
      <c r="F379" s="445"/>
      <c r="G379" s="445"/>
      <c r="H379" s="146"/>
      <c r="I379" s="146"/>
      <c r="J379" s="189"/>
    </row>
    <row r="380" spans="1:10" ht="15" customHeight="1" x14ac:dyDescent="0.25">
      <c r="A380" s="388"/>
      <c r="B380" s="154"/>
      <c r="C380" s="194">
        <v>67</v>
      </c>
      <c r="D380" s="445"/>
      <c r="E380" s="445"/>
      <c r="F380" s="445"/>
      <c r="G380" s="445"/>
      <c r="H380" s="146"/>
      <c r="I380" s="146"/>
      <c r="J380" s="189"/>
    </row>
    <row r="381" spans="1:10" ht="15" customHeight="1" x14ac:dyDescent="0.25">
      <c r="A381" s="388"/>
      <c r="B381" s="154"/>
      <c r="C381" s="194">
        <v>68</v>
      </c>
      <c r="D381" s="445"/>
      <c r="E381" s="445"/>
      <c r="F381" s="445"/>
      <c r="G381" s="445"/>
      <c r="H381" s="146"/>
      <c r="I381" s="146"/>
      <c r="J381" s="189"/>
    </row>
    <row r="382" spans="1:10" ht="15" customHeight="1" x14ac:dyDescent="0.25">
      <c r="A382" s="388"/>
      <c r="B382" s="154"/>
      <c r="C382" s="194">
        <v>69</v>
      </c>
      <c r="D382" s="445"/>
      <c r="E382" s="445"/>
      <c r="F382" s="445"/>
      <c r="G382" s="445"/>
      <c r="H382" s="146"/>
      <c r="I382" s="146"/>
      <c r="J382" s="189"/>
    </row>
    <row r="383" spans="1:10" ht="15" customHeight="1" x14ac:dyDescent="0.25">
      <c r="A383" s="388"/>
      <c r="B383" s="154"/>
      <c r="C383" s="194">
        <v>70</v>
      </c>
      <c r="D383" s="445"/>
      <c r="E383" s="445"/>
      <c r="F383" s="445"/>
      <c r="G383" s="445"/>
      <c r="H383" s="146"/>
      <c r="I383" s="146"/>
      <c r="J383" s="189"/>
    </row>
    <row r="384" spans="1:10" ht="15" customHeight="1" x14ac:dyDescent="0.25">
      <c r="A384" s="388"/>
      <c r="B384" s="154"/>
      <c r="C384" s="194">
        <v>71</v>
      </c>
      <c r="D384" s="445"/>
      <c r="E384" s="445"/>
      <c r="F384" s="445"/>
      <c r="G384" s="445"/>
      <c r="H384" s="146"/>
      <c r="I384" s="146"/>
      <c r="J384" s="189"/>
    </row>
    <row r="385" spans="1:10" ht="15" customHeight="1" x14ac:dyDescent="0.25">
      <c r="A385" s="388"/>
      <c r="B385" s="154"/>
      <c r="C385" s="194">
        <v>72</v>
      </c>
      <c r="D385" s="445"/>
      <c r="E385" s="445"/>
      <c r="F385" s="445"/>
      <c r="G385" s="445"/>
      <c r="H385" s="146"/>
      <c r="I385" s="146"/>
      <c r="J385" s="189"/>
    </row>
    <row r="386" spans="1:10" ht="15" customHeight="1" x14ac:dyDescent="0.25">
      <c r="A386" s="388"/>
      <c r="B386" s="154"/>
      <c r="C386" s="194">
        <v>73</v>
      </c>
      <c r="D386" s="445"/>
      <c r="E386" s="445"/>
      <c r="F386" s="445"/>
      <c r="G386" s="445"/>
      <c r="H386" s="146"/>
      <c r="I386" s="146"/>
      <c r="J386" s="189"/>
    </row>
    <row r="387" spans="1:10" ht="15" customHeight="1" x14ac:dyDescent="0.25">
      <c r="A387" s="388"/>
      <c r="B387" s="154"/>
      <c r="C387" s="194">
        <v>74</v>
      </c>
      <c r="D387" s="445"/>
      <c r="E387" s="445"/>
      <c r="F387" s="445"/>
      <c r="G387" s="445"/>
      <c r="H387" s="146"/>
      <c r="I387" s="146"/>
      <c r="J387" s="189"/>
    </row>
    <row r="388" spans="1:10" ht="15" customHeight="1" x14ac:dyDescent="0.25">
      <c r="A388" s="388"/>
      <c r="B388" s="154"/>
      <c r="C388" s="194">
        <v>75</v>
      </c>
      <c r="D388" s="445"/>
      <c r="E388" s="445"/>
      <c r="F388" s="445"/>
      <c r="G388" s="445"/>
      <c r="H388" s="146"/>
      <c r="I388" s="146"/>
      <c r="J388" s="189"/>
    </row>
    <row r="389" spans="1:10" ht="15" customHeight="1" x14ac:dyDescent="0.25">
      <c r="A389" s="388"/>
      <c r="B389" s="154"/>
      <c r="C389" s="194">
        <v>76</v>
      </c>
      <c r="D389" s="445"/>
      <c r="E389" s="445"/>
      <c r="F389" s="445"/>
      <c r="G389" s="445"/>
      <c r="H389" s="146"/>
      <c r="I389" s="146"/>
      <c r="J389" s="189"/>
    </row>
    <row r="390" spans="1:10" ht="15" customHeight="1" x14ac:dyDescent="0.25">
      <c r="A390" s="388"/>
      <c r="B390" s="154"/>
      <c r="C390" s="194">
        <v>77</v>
      </c>
      <c r="D390" s="445"/>
      <c r="E390" s="445"/>
      <c r="F390" s="445"/>
      <c r="G390" s="445"/>
      <c r="H390" s="146"/>
      <c r="I390" s="146"/>
      <c r="J390" s="189"/>
    </row>
    <row r="391" spans="1:10" ht="15" customHeight="1" x14ac:dyDescent="0.25">
      <c r="A391" s="388"/>
      <c r="B391" s="154"/>
      <c r="C391" s="194">
        <v>78</v>
      </c>
      <c r="D391" s="445"/>
      <c r="E391" s="445"/>
      <c r="F391" s="445"/>
      <c r="G391" s="445"/>
      <c r="H391" s="146"/>
      <c r="I391" s="146"/>
      <c r="J391" s="189"/>
    </row>
    <row r="392" spans="1:10" ht="15" customHeight="1" x14ac:dyDescent="0.25">
      <c r="A392" s="388"/>
      <c r="B392" s="154"/>
      <c r="C392" s="194">
        <v>79</v>
      </c>
      <c r="D392" s="445"/>
      <c r="E392" s="445"/>
      <c r="F392" s="445"/>
      <c r="G392" s="445"/>
      <c r="H392" s="146"/>
      <c r="I392" s="146"/>
      <c r="J392" s="189"/>
    </row>
    <row r="393" spans="1:10" ht="15" customHeight="1" x14ac:dyDescent="0.25">
      <c r="A393" s="388"/>
      <c r="B393" s="154"/>
      <c r="C393" s="194">
        <v>80</v>
      </c>
      <c r="D393" s="445"/>
      <c r="E393" s="445"/>
      <c r="F393" s="445"/>
      <c r="G393" s="445"/>
      <c r="H393" s="146"/>
      <c r="I393" s="146"/>
      <c r="J393" s="189"/>
    </row>
    <row r="394" spans="1:10" ht="15" customHeight="1" x14ac:dyDescent="0.25">
      <c r="A394" s="388"/>
      <c r="B394" s="154"/>
      <c r="C394" s="194">
        <v>81</v>
      </c>
      <c r="D394" s="445"/>
      <c r="E394" s="445"/>
      <c r="F394" s="445"/>
      <c r="G394" s="445"/>
      <c r="H394" s="146"/>
      <c r="I394" s="146"/>
      <c r="J394" s="189"/>
    </row>
    <row r="395" spans="1:10" ht="15" customHeight="1" x14ac:dyDescent="0.25">
      <c r="A395" s="388"/>
      <c r="B395" s="146"/>
      <c r="C395" s="194">
        <v>82</v>
      </c>
      <c r="D395" s="445"/>
      <c r="E395" s="445"/>
      <c r="F395" s="445"/>
      <c r="G395" s="445"/>
      <c r="H395" s="146"/>
      <c r="I395" s="146"/>
      <c r="J395" s="189"/>
    </row>
    <row r="396" spans="1:10" ht="15" customHeight="1" x14ac:dyDescent="0.25">
      <c r="A396" s="388"/>
      <c r="B396" s="146"/>
      <c r="C396" s="194">
        <v>83</v>
      </c>
      <c r="D396" s="445"/>
      <c r="E396" s="445"/>
      <c r="F396" s="445"/>
      <c r="G396" s="445"/>
      <c r="H396" s="146"/>
      <c r="I396" s="146"/>
      <c r="J396" s="189"/>
    </row>
    <row r="397" spans="1:10" ht="15" customHeight="1" x14ac:dyDescent="0.25">
      <c r="A397" s="388"/>
      <c r="B397" s="146"/>
      <c r="C397" s="194">
        <v>84</v>
      </c>
      <c r="D397" s="445"/>
      <c r="E397" s="445"/>
      <c r="F397" s="445"/>
      <c r="G397" s="445"/>
      <c r="H397" s="146"/>
      <c r="I397" s="146"/>
      <c r="J397" s="189"/>
    </row>
    <row r="398" spans="1:10" ht="15" customHeight="1" x14ac:dyDescent="0.25">
      <c r="A398" s="388"/>
      <c r="B398" s="146"/>
      <c r="C398" s="194">
        <v>85</v>
      </c>
      <c r="D398" s="445"/>
      <c r="E398" s="445"/>
      <c r="F398" s="445"/>
      <c r="G398" s="445"/>
      <c r="H398" s="146"/>
      <c r="I398" s="146"/>
      <c r="J398" s="189"/>
    </row>
    <row r="399" spans="1:10" ht="15" customHeight="1" x14ac:dyDescent="0.25">
      <c r="A399" s="388"/>
      <c r="B399" s="146"/>
      <c r="C399" s="194">
        <v>86</v>
      </c>
      <c r="D399" s="445"/>
      <c r="E399" s="445"/>
      <c r="F399" s="445"/>
      <c r="G399" s="445"/>
      <c r="H399" s="146"/>
      <c r="I399" s="146"/>
      <c r="J399" s="189"/>
    </row>
    <row r="400" spans="1:10" ht="15" customHeight="1" x14ac:dyDescent="0.25">
      <c r="A400" s="388"/>
      <c r="B400" s="146"/>
      <c r="C400" s="194">
        <v>87</v>
      </c>
      <c r="D400" s="445"/>
      <c r="E400" s="445"/>
      <c r="F400" s="445"/>
      <c r="G400" s="445"/>
      <c r="H400" s="146"/>
      <c r="I400" s="146"/>
      <c r="J400" s="189"/>
    </row>
    <row r="401" spans="1:10" ht="15" customHeight="1" x14ac:dyDescent="0.25">
      <c r="A401" s="388"/>
      <c r="B401" s="146"/>
      <c r="C401" s="194">
        <v>88</v>
      </c>
      <c r="D401" s="445"/>
      <c r="E401" s="445"/>
      <c r="F401" s="445"/>
      <c r="G401" s="445"/>
      <c r="H401" s="146"/>
      <c r="I401" s="146"/>
      <c r="J401" s="189"/>
    </row>
    <row r="402" spans="1:10" ht="15" customHeight="1" x14ac:dyDescent="0.25">
      <c r="A402" s="388"/>
      <c r="B402" s="146"/>
      <c r="C402" s="194">
        <v>89</v>
      </c>
      <c r="D402" s="445"/>
      <c r="E402" s="445"/>
      <c r="F402" s="445"/>
      <c r="G402" s="445"/>
      <c r="H402" s="146"/>
      <c r="I402" s="146"/>
      <c r="J402" s="189"/>
    </row>
    <row r="403" spans="1:10" ht="15" customHeight="1" x14ac:dyDescent="0.25">
      <c r="A403" s="388"/>
      <c r="B403" s="146"/>
      <c r="C403" s="194">
        <v>90</v>
      </c>
      <c r="D403" s="445"/>
      <c r="E403" s="445"/>
      <c r="F403" s="445"/>
      <c r="G403" s="445"/>
      <c r="H403" s="146"/>
      <c r="I403" s="146"/>
      <c r="J403" s="189"/>
    </row>
    <row r="404" spans="1:10" ht="15" customHeight="1" x14ac:dyDescent="0.25">
      <c r="A404" s="388"/>
      <c r="B404" s="146"/>
      <c r="C404" s="194">
        <v>91</v>
      </c>
      <c r="D404" s="445"/>
      <c r="E404" s="445"/>
      <c r="F404" s="445"/>
      <c r="G404" s="445"/>
      <c r="H404" s="146"/>
      <c r="I404" s="146"/>
      <c r="J404" s="189"/>
    </row>
    <row r="405" spans="1:10" ht="15" customHeight="1" x14ac:dyDescent="0.25">
      <c r="A405" s="388"/>
      <c r="B405" s="146"/>
      <c r="C405" s="194">
        <v>92</v>
      </c>
      <c r="D405" s="445"/>
      <c r="E405" s="445"/>
      <c r="F405" s="445"/>
      <c r="G405" s="445"/>
      <c r="H405" s="146"/>
      <c r="I405" s="146"/>
      <c r="J405" s="189"/>
    </row>
    <row r="406" spans="1:10" ht="15" customHeight="1" x14ac:dyDescent="0.25">
      <c r="A406" s="388"/>
      <c r="B406" s="146"/>
      <c r="C406" s="194">
        <v>93</v>
      </c>
      <c r="D406" s="445"/>
      <c r="E406" s="445"/>
      <c r="F406" s="445"/>
      <c r="G406" s="445"/>
      <c r="H406" s="146"/>
      <c r="I406" s="146"/>
      <c r="J406" s="189"/>
    </row>
    <row r="407" spans="1:10" ht="15" customHeight="1" x14ac:dyDescent="0.25">
      <c r="A407" s="388"/>
      <c r="B407" s="146"/>
      <c r="C407" s="194">
        <v>94</v>
      </c>
      <c r="D407" s="445"/>
      <c r="E407" s="445"/>
      <c r="F407" s="445"/>
      <c r="G407" s="445"/>
      <c r="H407" s="146"/>
      <c r="I407" s="146"/>
      <c r="J407" s="189"/>
    </row>
    <row r="408" spans="1:10" ht="15" customHeight="1" x14ac:dyDescent="0.25">
      <c r="A408" s="388"/>
      <c r="B408" s="146"/>
      <c r="C408" s="194">
        <v>95</v>
      </c>
      <c r="D408" s="445"/>
      <c r="E408" s="445"/>
      <c r="F408" s="445"/>
      <c r="G408" s="445"/>
      <c r="H408" s="146"/>
      <c r="I408" s="146"/>
      <c r="J408" s="189"/>
    </row>
    <row r="409" spans="1:10" ht="15" customHeight="1" x14ac:dyDescent="0.25">
      <c r="A409" s="388"/>
      <c r="B409" s="146"/>
      <c r="C409" s="194">
        <v>96</v>
      </c>
      <c r="D409" s="445"/>
      <c r="E409" s="445"/>
      <c r="F409" s="445"/>
      <c r="G409" s="445"/>
      <c r="H409" s="146"/>
      <c r="I409" s="146"/>
      <c r="J409" s="189"/>
    </row>
    <row r="410" spans="1:10" ht="15" customHeight="1" x14ac:dyDescent="0.25">
      <c r="A410" s="388"/>
      <c r="B410" s="146"/>
      <c r="C410" s="194">
        <v>97</v>
      </c>
      <c r="D410" s="445"/>
      <c r="E410" s="445"/>
      <c r="F410" s="445"/>
      <c r="G410" s="445"/>
      <c r="H410" s="146"/>
      <c r="I410" s="146"/>
      <c r="J410" s="189"/>
    </row>
    <row r="411" spans="1:10" ht="15" customHeight="1" x14ac:dyDescent="0.25">
      <c r="A411" s="388"/>
      <c r="B411" s="146"/>
      <c r="C411" s="194">
        <v>98</v>
      </c>
      <c r="D411" s="445"/>
      <c r="E411" s="445"/>
      <c r="F411" s="445"/>
      <c r="G411" s="445"/>
      <c r="H411" s="146"/>
      <c r="I411" s="146"/>
      <c r="J411" s="189"/>
    </row>
    <row r="412" spans="1:10" ht="15" customHeight="1" x14ac:dyDescent="0.25">
      <c r="A412" s="388"/>
      <c r="B412" s="146"/>
      <c r="C412" s="194">
        <v>99</v>
      </c>
      <c r="D412" s="445"/>
      <c r="E412" s="445"/>
      <c r="F412" s="445"/>
      <c r="G412" s="445"/>
      <c r="H412" s="146"/>
      <c r="I412" s="146"/>
      <c r="J412" s="189"/>
    </row>
    <row r="413" spans="1:10" ht="15" customHeight="1" x14ac:dyDescent="0.25">
      <c r="A413" s="388"/>
      <c r="B413" s="405"/>
      <c r="C413" s="522">
        <v>100</v>
      </c>
      <c r="D413" s="186"/>
      <c r="E413" s="186"/>
      <c r="F413" s="186"/>
      <c r="G413" s="186"/>
      <c r="H413" s="146"/>
      <c r="I413" s="146"/>
      <c r="J413" s="189"/>
    </row>
    <row r="414" spans="1:10" ht="15" hidden="1" customHeight="1" x14ac:dyDescent="0.25">
      <c r="A414" s="388"/>
      <c r="B414" s="260" t="s">
        <v>504</v>
      </c>
      <c r="C414" s="398">
        <v>1</v>
      </c>
      <c r="D414" s="389" t="s">
        <v>503</v>
      </c>
      <c r="E414" s="187"/>
      <c r="F414" s="187"/>
      <c r="G414" s="187"/>
      <c r="H414" s="146"/>
      <c r="I414" s="146"/>
      <c r="J414" s="189"/>
    </row>
    <row r="415" spans="1:10" ht="15" hidden="1" customHeight="1" x14ac:dyDescent="0.25">
      <c r="A415" s="388"/>
      <c r="B415" s="260"/>
      <c r="C415" s="372">
        <v>2</v>
      </c>
      <c r="D415" s="143" t="s">
        <v>667</v>
      </c>
      <c r="E415" s="143"/>
      <c r="F415" s="143"/>
      <c r="G415" s="143"/>
      <c r="H415" s="146"/>
      <c r="I415" s="146"/>
      <c r="J415" s="189"/>
    </row>
    <row r="416" spans="1:10" ht="15" hidden="1" customHeight="1" x14ac:dyDescent="0.25">
      <c r="A416" s="388"/>
      <c r="B416" s="376"/>
      <c r="C416" s="522">
        <v>3</v>
      </c>
      <c r="D416" s="186" t="s">
        <v>668</v>
      </c>
      <c r="E416" s="186"/>
      <c r="F416" s="186"/>
      <c r="G416" s="186"/>
      <c r="H416" s="146"/>
      <c r="I416" s="146"/>
      <c r="J416" s="189"/>
    </row>
    <row r="417" spans="1:10" ht="15" customHeight="1" x14ac:dyDescent="0.25">
      <c r="A417" s="388"/>
      <c r="B417" s="260" t="s">
        <v>664</v>
      </c>
      <c r="C417" s="194">
        <v>1</v>
      </c>
      <c r="D417" s="445" t="s">
        <v>665</v>
      </c>
      <c r="E417" s="445"/>
      <c r="F417" s="445"/>
      <c r="G417" s="445"/>
      <c r="H417" s="146"/>
      <c r="I417" s="146"/>
      <c r="J417" s="189"/>
    </row>
    <row r="418" spans="1:10" ht="15" customHeight="1" x14ac:dyDescent="0.25">
      <c r="A418" s="388"/>
      <c r="B418" s="376"/>
      <c r="C418" s="522">
        <v>0</v>
      </c>
      <c r="D418" s="186" t="s">
        <v>666</v>
      </c>
      <c r="E418" s="186"/>
      <c r="F418" s="186"/>
      <c r="G418" s="186"/>
      <c r="H418" s="146"/>
      <c r="I418" s="146"/>
      <c r="J418" s="189"/>
    </row>
    <row r="419" spans="1:10" ht="15" customHeight="1" x14ac:dyDescent="0.25">
      <c r="A419" s="388"/>
      <c r="B419" s="506" t="s">
        <v>677</v>
      </c>
      <c r="C419" s="398">
        <v>1</v>
      </c>
      <c r="D419" s="389" t="s">
        <v>678</v>
      </c>
      <c r="E419" s="389"/>
      <c r="F419" s="389"/>
      <c r="G419" s="389"/>
      <c r="H419" s="146"/>
      <c r="I419" s="146"/>
      <c r="J419" s="189"/>
    </row>
    <row r="420" spans="1:10" ht="15" customHeight="1" x14ac:dyDescent="0.25">
      <c r="A420" s="388"/>
      <c r="B420" s="376"/>
      <c r="C420" s="522">
        <v>2</v>
      </c>
      <c r="D420" s="186" t="s">
        <v>679</v>
      </c>
      <c r="E420" s="186"/>
      <c r="F420" s="186"/>
      <c r="G420" s="186"/>
      <c r="H420" s="146"/>
      <c r="I420" s="146"/>
      <c r="J420" s="189"/>
    </row>
    <row r="421" spans="1:10" ht="15" customHeight="1" x14ac:dyDescent="0.25">
      <c r="A421" s="388"/>
      <c r="B421" s="506" t="s">
        <v>656</v>
      </c>
      <c r="C421" s="398">
        <v>1</v>
      </c>
      <c r="D421" s="402" t="s">
        <v>680</v>
      </c>
      <c r="E421" s="389"/>
      <c r="F421" s="389"/>
      <c r="G421" s="389"/>
      <c r="H421" s="146"/>
      <c r="I421" s="146"/>
      <c r="J421" s="189"/>
    </row>
    <row r="422" spans="1:10" ht="15" customHeight="1" x14ac:dyDescent="0.25">
      <c r="A422" s="388"/>
      <c r="B422" s="146"/>
      <c r="C422" s="194">
        <v>2</v>
      </c>
      <c r="D422" s="246" t="s">
        <v>657</v>
      </c>
      <c r="E422" s="445"/>
      <c r="F422" s="445"/>
      <c r="G422" s="445"/>
      <c r="H422" s="146"/>
      <c r="I422" s="146"/>
      <c r="J422" s="189"/>
    </row>
    <row r="423" spans="1:10" ht="15" customHeight="1" x14ac:dyDescent="0.25">
      <c r="A423" s="388"/>
      <c r="B423" s="146"/>
      <c r="C423" s="194">
        <v>3</v>
      </c>
      <c r="D423" s="246" t="s">
        <v>24</v>
      </c>
      <c r="E423" s="445"/>
      <c r="F423" s="445"/>
      <c r="G423" s="445"/>
      <c r="H423" s="146"/>
      <c r="I423" s="146"/>
      <c r="J423" s="189"/>
    </row>
    <row r="424" spans="1:10" ht="15" customHeight="1" x14ac:dyDescent="0.25">
      <c r="A424" s="388"/>
      <c r="B424" s="376"/>
      <c r="C424" s="522">
        <v>4</v>
      </c>
      <c r="D424" s="373" t="s">
        <v>143</v>
      </c>
      <c r="E424" s="186"/>
      <c r="F424" s="186"/>
      <c r="G424" s="186"/>
      <c r="H424" s="146"/>
      <c r="I424" s="146"/>
      <c r="J424" s="189"/>
    </row>
    <row r="425" spans="1:10" ht="15" customHeight="1" x14ac:dyDescent="0.25">
      <c r="A425" s="388"/>
      <c r="B425" s="506" t="s">
        <v>655</v>
      </c>
      <c r="C425" s="398">
        <v>1</v>
      </c>
      <c r="D425" s="402" t="s">
        <v>512</v>
      </c>
      <c r="E425" s="389"/>
      <c r="F425" s="389"/>
      <c r="G425" s="389"/>
      <c r="H425" s="146"/>
      <c r="I425" s="146"/>
      <c r="J425" s="189"/>
    </row>
    <row r="426" spans="1:10" ht="15" customHeight="1" x14ac:dyDescent="0.25">
      <c r="A426" s="388"/>
      <c r="B426" s="146"/>
      <c r="C426" s="194">
        <v>2</v>
      </c>
      <c r="D426" s="246" t="s">
        <v>141</v>
      </c>
      <c r="E426" s="445"/>
      <c r="F426" s="445"/>
      <c r="G426" s="445"/>
      <c r="H426" s="146"/>
      <c r="I426" s="146"/>
      <c r="J426" s="189"/>
    </row>
    <row r="427" spans="1:10" ht="15" customHeight="1" x14ac:dyDescent="0.25">
      <c r="A427" s="388"/>
      <c r="B427" s="146"/>
      <c r="C427" s="194">
        <v>3</v>
      </c>
      <c r="D427" s="246" t="s">
        <v>143</v>
      </c>
      <c r="E427" s="445"/>
      <c r="F427" s="445"/>
      <c r="G427" s="445"/>
      <c r="H427" s="146"/>
      <c r="I427" s="146"/>
      <c r="J427" s="189"/>
    </row>
    <row r="428" spans="1:10" ht="15" customHeight="1" x14ac:dyDescent="0.25">
      <c r="A428" s="388"/>
      <c r="B428" s="376"/>
      <c r="C428" s="522">
        <v>4</v>
      </c>
      <c r="D428" s="373" t="s">
        <v>480</v>
      </c>
      <c r="E428" s="186"/>
      <c r="F428" s="186"/>
      <c r="G428" s="186"/>
      <c r="H428" s="146"/>
      <c r="I428" s="146"/>
      <c r="J428" s="189"/>
    </row>
    <row r="429" spans="1:10" ht="15" customHeight="1" x14ac:dyDescent="0.25">
      <c r="A429" s="388"/>
      <c r="B429" s="506" t="s">
        <v>658</v>
      </c>
      <c r="C429" s="398">
        <v>1</v>
      </c>
      <c r="D429" s="402" t="s">
        <v>659</v>
      </c>
      <c r="E429" s="389"/>
      <c r="F429" s="389"/>
      <c r="G429" s="389"/>
      <c r="H429" s="146"/>
      <c r="I429" s="146"/>
      <c r="J429" s="189"/>
    </row>
    <row r="430" spans="1:10" ht="15" customHeight="1" x14ac:dyDescent="0.25">
      <c r="A430" s="388"/>
      <c r="B430" s="146"/>
      <c r="C430" s="194">
        <v>2</v>
      </c>
      <c r="D430" s="246" t="s">
        <v>660</v>
      </c>
      <c r="E430" s="445"/>
      <c r="F430" s="445"/>
      <c r="G430" s="445"/>
      <c r="H430" s="146"/>
      <c r="I430" s="146"/>
      <c r="J430" s="189"/>
    </row>
    <row r="431" spans="1:10" ht="15" customHeight="1" x14ac:dyDescent="0.25">
      <c r="A431" s="388"/>
      <c r="B431" s="146"/>
      <c r="C431" s="194">
        <v>3</v>
      </c>
      <c r="D431" s="246" t="s">
        <v>661</v>
      </c>
      <c r="E431" s="445"/>
      <c r="F431" s="445"/>
      <c r="G431" s="445"/>
      <c r="H431" s="146"/>
      <c r="I431" s="146"/>
      <c r="J431" s="189"/>
    </row>
    <row r="432" spans="1:10" ht="15" customHeight="1" x14ac:dyDescent="0.25">
      <c r="A432" s="388"/>
      <c r="B432" s="376"/>
      <c r="C432" s="522">
        <v>4</v>
      </c>
      <c r="D432" s="373" t="s">
        <v>662</v>
      </c>
      <c r="E432" s="186"/>
      <c r="F432" s="186"/>
      <c r="G432" s="186"/>
      <c r="H432" s="146"/>
      <c r="I432" s="146"/>
      <c r="J432" s="189"/>
    </row>
    <row r="433" spans="1:10" ht="15" customHeight="1" x14ac:dyDescent="0.25">
      <c r="A433" s="388"/>
      <c r="B433" s="506" t="s">
        <v>669</v>
      </c>
      <c r="C433" s="398">
        <v>1</v>
      </c>
      <c r="D433" s="389" t="s">
        <v>674</v>
      </c>
      <c r="E433" s="389"/>
      <c r="F433" s="389"/>
      <c r="G433" s="389"/>
      <c r="H433" s="146"/>
      <c r="I433" s="146"/>
      <c r="J433" s="189"/>
    </row>
    <row r="434" spans="1:10" ht="15" customHeight="1" x14ac:dyDescent="0.25">
      <c r="A434" s="388"/>
      <c r="B434" s="376"/>
      <c r="C434" s="406">
        <v>2</v>
      </c>
      <c r="D434" s="375" t="s">
        <v>670</v>
      </c>
      <c r="E434" s="375"/>
      <c r="F434" s="375"/>
      <c r="G434" s="375"/>
      <c r="H434" s="146"/>
      <c r="I434" s="146"/>
      <c r="J434" s="189"/>
    </row>
    <row r="435" spans="1:10" ht="15" customHeight="1" x14ac:dyDescent="0.25">
      <c r="A435" s="388"/>
      <c r="B435" s="506" t="s">
        <v>671</v>
      </c>
      <c r="C435" s="398">
        <v>1</v>
      </c>
      <c r="D435" s="389" t="s">
        <v>672</v>
      </c>
      <c r="E435" s="389"/>
      <c r="F435" s="389"/>
      <c r="G435" s="389"/>
      <c r="H435" s="146"/>
      <c r="I435" s="146"/>
      <c r="J435" s="189"/>
    </row>
    <row r="436" spans="1:10" ht="15" customHeight="1" x14ac:dyDescent="0.25">
      <c r="A436" s="388"/>
      <c r="B436" s="376"/>
      <c r="C436" s="406">
        <v>2</v>
      </c>
      <c r="D436" s="375" t="s">
        <v>673</v>
      </c>
      <c r="E436" s="375"/>
      <c r="F436" s="375"/>
      <c r="G436" s="375"/>
      <c r="H436" s="146"/>
      <c r="I436" s="146"/>
      <c r="J436" s="189"/>
    </row>
    <row r="437" spans="1:10" ht="15" hidden="1" customHeight="1" x14ac:dyDescent="0.25">
      <c r="A437" s="388"/>
      <c r="B437" s="260" t="s">
        <v>1361</v>
      </c>
      <c r="C437" s="372">
        <v>1</v>
      </c>
      <c r="D437" s="543" t="s">
        <v>1333</v>
      </c>
      <c r="E437" s="143"/>
      <c r="F437" s="143"/>
      <c r="G437" s="143"/>
      <c r="H437" s="146"/>
      <c r="I437" s="146"/>
      <c r="J437" s="189"/>
    </row>
    <row r="438" spans="1:10" ht="15" hidden="1" customHeight="1" x14ac:dyDescent="0.25">
      <c r="A438" s="388"/>
      <c r="B438" s="362"/>
      <c r="C438" s="542">
        <v>2</v>
      </c>
      <c r="D438" s="453" t="s">
        <v>876</v>
      </c>
      <c r="E438" s="186"/>
      <c r="F438" s="186"/>
      <c r="G438" s="186"/>
      <c r="H438" s="146"/>
      <c r="I438" s="146"/>
      <c r="J438" s="189"/>
    </row>
    <row r="439" spans="1:10" ht="15" hidden="1" customHeight="1" x14ac:dyDescent="0.25">
      <c r="A439" s="388"/>
      <c r="B439" s="260" t="s">
        <v>1462</v>
      </c>
      <c r="C439" s="683">
        <v>1</v>
      </c>
      <c r="D439" s="452" t="s">
        <v>742</v>
      </c>
      <c r="E439" s="389"/>
      <c r="F439" s="389"/>
      <c r="G439" s="389"/>
      <c r="H439" s="146"/>
      <c r="I439" s="146"/>
      <c r="J439" s="189"/>
    </row>
    <row r="440" spans="1:10" ht="15" hidden="1" customHeight="1" x14ac:dyDescent="0.25">
      <c r="A440" s="388"/>
      <c r="B440" s="260"/>
      <c r="C440" s="194">
        <v>2</v>
      </c>
      <c r="D440" s="299" t="s">
        <v>1461</v>
      </c>
      <c r="E440" s="445"/>
      <c r="F440" s="445"/>
      <c r="G440" s="445"/>
      <c r="H440" s="146"/>
      <c r="I440" s="146"/>
      <c r="J440" s="189"/>
    </row>
    <row r="441" spans="1:10" ht="15" hidden="1" customHeight="1" x14ac:dyDescent="0.25">
      <c r="A441" s="388"/>
      <c r="B441" s="260"/>
      <c r="C441" s="194">
        <v>3</v>
      </c>
      <c r="D441" s="299" t="s">
        <v>743</v>
      </c>
      <c r="E441" s="445"/>
      <c r="F441" s="445"/>
      <c r="G441" s="445"/>
      <c r="H441" s="146"/>
      <c r="I441" s="146"/>
      <c r="J441" s="189"/>
    </row>
    <row r="442" spans="1:10" ht="15" hidden="1" customHeight="1" x14ac:dyDescent="0.25">
      <c r="A442" s="388"/>
      <c r="B442" s="260"/>
      <c r="C442" s="194">
        <v>4</v>
      </c>
      <c r="D442" s="299" t="s">
        <v>744</v>
      </c>
      <c r="E442" s="445"/>
      <c r="F442" s="445"/>
      <c r="G442" s="445"/>
      <c r="H442" s="146"/>
      <c r="I442" s="146"/>
      <c r="J442" s="189"/>
    </row>
    <row r="443" spans="1:10" ht="15" hidden="1" customHeight="1" x14ac:dyDescent="0.25">
      <c r="A443" s="388"/>
      <c r="B443" s="260"/>
      <c r="C443" s="194">
        <v>5</v>
      </c>
      <c r="D443" s="299" t="s">
        <v>745</v>
      </c>
      <c r="E443" s="445"/>
      <c r="F443" s="445"/>
      <c r="G443" s="445"/>
      <c r="H443" s="146"/>
      <c r="I443" s="146"/>
      <c r="J443" s="189"/>
    </row>
    <row r="444" spans="1:10" ht="15" hidden="1" customHeight="1" x14ac:dyDescent="0.25">
      <c r="A444" s="388"/>
      <c r="B444" s="260"/>
      <c r="C444" s="194">
        <v>6</v>
      </c>
      <c r="D444" s="299" t="s">
        <v>746</v>
      </c>
      <c r="E444" s="445"/>
      <c r="F444" s="445"/>
      <c r="G444" s="445"/>
      <c r="H444" s="146"/>
      <c r="I444" s="146"/>
      <c r="J444" s="189"/>
    </row>
    <row r="445" spans="1:10" ht="15" hidden="1" customHeight="1" x14ac:dyDescent="0.25">
      <c r="A445" s="388"/>
      <c r="B445" s="260"/>
      <c r="C445" s="194">
        <v>7</v>
      </c>
      <c r="D445" s="299" t="s">
        <v>747</v>
      </c>
      <c r="E445" s="445"/>
      <c r="F445" s="445"/>
      <c r="G445" s="445"/>
      <c r="H445" s="146"/>
      <c r="I445" s="146"/>
      <c r="J445" s="189"/>
    </row>
    <row r="446" spans="1:10" ht="15" hidden="1" customHeight="1" x14ac:dyDescent="0.25">
      <c r="A446" s="388"/>
      <c r="B446" s="260"/>
      <c r="C446" s="194">
        <v>8</v>
      </c>
      <c r="D446" s="299" t="s">
        <v>748</v>
      </c>
      <c r="E446" s="445"/>
      <c r="F446" s="445"/>
      <c r="G446" s="445"/>
      <c r="H446" s="146"/>
      <c r="I446" s="146"/>
      <c r="J446" s="189"/>
    </row>
    <row r="447" spans="1:10" ht="15" hidden="1" customHeight="1" x14ac:dyDescent="0.25">
      <c r="A447" s="388"/>
      <c r="B447" s="260"/>
      <c r="C447" s="194">
        <v>9</v>
      </c>
      <c r="D447" s="299" t="s">
        <v>749</v>
      </c>
      <c r="E447" s="445"/>
      <c r="F447" s="445"/>
      <c r="G447" s="445"/>
      <c r="H447" s="146"/>
      <c r="I447" s="146"/>
      <c r="J447" s="189"/>
    </row>
    <row r="448" spans="1:10" ht="15" hidden="1" customHeight="1" x14ac:dyDescent="0.25">
      <c r="A448" s="388"/>
      <c r="B448" s="260"/>
      <c r="C448" s="194">
        <v>10</v>
      </c>
      <c r="D448" s="299" t="s">
        <v>750</v>
      </c>
      <c r="E448" s="445"/>
      <c r="F448" s="445"/>
      <c r="G448" s="445"/>
      <c r="H448" s="146"/>
      <c r="I448" s="146"/>
      <c r="J448" s="189"/>
    </row>
    <row r="449" spans="1:10" ht="15" hidden="1" customHeight="1" x14ac:dyDescent="0.25">
      <c r="A449" s="388"/>
      <c r="B449" s="260"/>
      <c r="C449" s="194">
        <v>11</v>
      </c>
      <c r="D449" s="299" t="s">
        <v>751</v>
      </c>
      <c r="E449" s="445"/>
      <c r="F449" s="445"/>
      <c r="G449" s="445"/>
      <c r="H449" s="146"/>
      <c r="I449" s="146"/>
      <c r="J449" s="189"/>
    </row>
    <row r="450" spans="1:10" ht="15" hidden="1" customHeight="1" x14ac:dyDescent="0.25">
      <c r="A450" s="388"/>
      <c r="B450" s="374"/>
      <c r="C450" s="684">
        <v>12</v>
      </c>
      <c r="D450" s="453" t="s">
        <v>752</v>
      </c>
      <c r="E450" s="186"/>
      <c r="F450" s="186"/>
      <c r="G450" s="186"/>
      <c r="H450" s="146"/>
      <c r="I450" s="146"/>
      <c r="J450" s="189"/>
    </row>
    <row r="451" spans="1:10" ht="15" hidden="1" customHeight="1" x14ac:dyDescent="0.25">
      <c r="A451" s="388"/>
      <c r="B451" s="260" t="s">
        <v>843</v>
      </c>
      <c r="C451" s="398">
        <v>1</v>
      </c>
      <c r="D451" s="452" t="s">
        <v>844</v>
      </c>
      <c r="E451" s="389"/>
      <c r="F451" s="389"/>
      <c r="G451" s="389"/>
      <c r="H451" s="146"/>
      <c r="I451" s="146"/>
      <c r="J451" s="189"/>
    </row>
    <row r="452" spans="1:10" ht="15" hidden="1" customHeight="1" x14ac:dyDescent="0.25">
      <c r="A452" s="388"/>
      <c r="B452" s="260"/>
      <c r="C452" s="194">
        <v>2</v>
      </c>
      <c r="D452" s="299" t="s">
        <v>845</v>
      </c>
      <c r="E452" s="445"/>
      <c r="F452" s="445"/>
      <c r="G452" s="445"/>
      <c r="H452" s="146"/>
      <c r="I452" s="146"/>
      <c r="J452" s="189"/>
    </row>
    <row r="453" spans="1:10" ht="15" hidden="1" customHeight="1" x14ac:dyDescent="0.25">
      <c r="A453" s="388"/>
      <c r="B453" s="374"/>
      <c r="C453" s="522">
        <v>3</v>
      </c>
      <c r="D453" s="453" t="s">
        <v>740</v>
      </c>
      <c r="E453" s="186"/>
      <c r="F453" s="186"/>
      <c r="G453" s="186"/>
      <c r="H453" s="146"/>
      <c r="I453" s="146"/>
      <c r="J453" s="189"/>
    </row>
    <row r="454" spans="1:10" ht="15" hidden="1" customHeight="1" x14ac:dyDescent="0.25">
      <c r="A454" s="388"/>
      <c r="B454" s="407" t="s">
        <v>753</v>
      </c>
      <c r="C454" s="507">
        <v>0</v>
      </c>
      <c r="D454" s="513">
        <v>0</v>
      </c>
      <c r="E454" s="389"/>
      <c r="F454" s="389"/>
      <c r="G454" s="389"/>
      <c r="H454" s="146"/>
      <c r="I454" s="146"/>
      <c r="J454" s="189"/>
    </row>
    <row r="455" spans="1:10" ht="15" hidden="1" customHeight="1" x14ac:dyDescent="0.25">
      <c r="A455" s="388"/>
      <c r="B455" s="361"/>
      <c r="C455" s="250">
        <v>1</v>
      </c>
      <c r="D455" s="514">
        <v>0.1</v>
      </c>
      <c r="E455" s="445"/>
      <c r="F455" s="445"/>
      <c r="G455" s="445"/>
      <c r="H455" s="146"/>
      <c r="I455" s="146"/>
      <c r="J455" s="189"/>
    </row>
    <row r="456" spans="1:10" ht="15" hidden="1" customHeight="1" x14ac:dyDescent="0.25">
      <c r="A456" s="388"/>
      <c r="B456" s="361"/>
      <c r="C456" s="250">
        <v>2</v>
      </c>
      <c r="D456" s="514">
        <v>0.2</v>
      </c>
      <c r="E456" s="445"/>
      <c r="F456" s="445"/>
      <c r="G456" s="445"/>
      <c r="H456" s="146"/>
      <c r="I456" s="146"/>
      <c r="J456" s="189"/>
    </row>
    <row r="457" spans="1:10" ht="15" hidden="1" customHeight="1" x14ac:dyDescent="0.25">
      <c r="A457" s="388"/>
      <c r="B457" s="361"/>
      <c r="C457" s="250">
        <v>3</v>
      </c>
      <c r="D457" s="514">
        <v>0.3</v>
      </c>
      <c r="E457" s="445"/>
      <c r="F457" s="445"/>
      <c r="G457" s="445"/>
      <c r="H457" s="146"/>
      <c r="I457" s="146"/>
      <c r="J457" s="189"/>
    </row>
    <row r="458" spans="1:10" ht="15" hidden="1" customHeight="1" x14ac:dyDescent="0.25">
      <c r="A458" s="388"/>
      <c r="B458" s="361"/>
      <c r="C458" s="250">
        <v>4</v>
      </c>
      <c r="D458" s="514">
        <v>0.4</v>
      </c>
      <c r="E458" s="445"/>
      <c r="F458" s="445"/>
      <c r="G458" s="445"/>
      <c r="H458" s="146"/>
      <c r="I458" s="146"/>
      <c r="J458" s="189"/>
    </row>
    <row r="459" spans="1:10" ht="15" hidden="1" customHeight="1" x14ac:dyDescent="0.25">
      <c r="A459" s="388"/>
      <c r="B459" s="361"/>
      <c r="C459" s="250">
        <v>5</v>
      </c>
      <c r="D459" s="514">
        <v>0.5</v>
      </c>
      <c r="E459" s="445"/>
      <c r="F459" s="445"/>
      <c r="G459" s="445"/>
      <c r="H459" s="146"/>
      <c r="I459" s="146"/>
      <c r="J459" s="189"/>
    </row>
    <row r="460" spans="1:10" ht="15" hidden="1" customHeight="1" x14ac:dyDescent="0.25">
      <c r="A460" s="388"/>
      <c r="B460" s="361"/>
      <c r="C460" s="250">
        <v>6</v>
      </c>
      <c r="D460" s="514">
        <v>0.6</v>
      </c>
      <c r="E460" s="445"/>
      <c r="F460" s="445"/>
      <c r="G460" s="445"/>
      <c r="H460" s="146"/>
      <c r="I460" s="146"/>
      <c r="J460" s="189"/>
    </row>
    <row r="461" spans="1:10" ht="15" hidden="1" customHeight="1" x14ac:dyDescent="0.25">
      <c r="A461" s="388"/>
      <c r="B461" s="361"/>
      <c r="C461" s="250">
        <v>7</v>
      </c>
      <c r="D461" s="514">
        <v>0.7</v>
      </c>
      <c r="E461" s="445"/>
      <c r="F461" s="445"/>
      <c r="G461" s="445"/>
      <c r="H461" s="146"/>
      <c r="I461" s="146"/>
      <c r="J461" s="189"/>
    </row>
    <row r="462" spans="1:10" ht="15" hidden="1" customHeight="1" x14ac:dyDescent="0.25">
      <c r="A462" s="388"/>
      <c r="B462" s="361"/>
      <c r="C462" s="250">
        <v>8</v>
      </c>
      <c r="D462" s="514">
        <v>0.8</v>
      </c>
      <c r="E462" s="445"/>
      <c r="F462" s="445"/>
      <c r="G462" s="445"/>
      <c r="H462" s="146"/>
      <c r="I462" s="146"/>
      <c r="J462" s="189"/>
    </row>
    <row r="463" spans="1:10" ht="15" hidden="1" customHeight="1" x14ac:dyDescent="0.25">
      <c r="A463" s="388"/>
      <c r="B463" s="361"/>
      <c r="C463" s="250">
        <v>9</v>
      </c>
      <c r="D463" s="514">
        <v>0.9</v>
      </c>
      <c r="E463" s="445"/>
      <c r="F463" s="445"/>
      <c r="G463" s="445"/>
      <c r="H463" s="146"/>
      <c r="I463" s="146"/>
      <c r="J463" s="189"/>
    </row>
    <row r="464" spans="1:10" ht="15" hidden="1" customHeight="1" x14ac:dyDescent="0.25">
      <c r="A464" s="388"/>
      <c r="B464" s="362"/>
      <c r="C464" s="508">
        <v>10</v>
      </c>
      <c r="D464" s="515">
        <v>1</v>
      </c>
      <c r="E464" s="186"/>
      <c r="F464" s="186"/>
      <c r="G464" s="186"/>
      <c r="H464" s="146"/>
      <c r="I464" s="146"/>
      <c r="J464" s="189"/>
    </row>
    <row r="465" spans="1:10" ht="15" hidden="1" customHeight="1" x14ac:dyDescent="0.25">
      <c r="A465" s="388"/>
      <c r="B465" s="260" t="s">
        <v>754</v>
      </c>
      <c r="C465" s="511"/>
      <c r="D465" s="512" t="s">
        <v>755</v>
      </c>
      <c r="E465" s="187"/>
      <c r="F465" s="187"/>
      <c r="G465" s="187"/>
      <c r="H465" s="146"/>
      <c r="I465" s="146"/>
      <c r="J465" s="189"/>
    </row>
    <row r="466" spans="1:10" ht="15" hidden="1" customHeight="1" x14ac:dyDescent="0.25">
      <c r="A466" s="388"/>
      <c r="B466" s="260"/>
      <c r="C466" s="194"/>
      <c r="D466" s="299" t="s">
        <v>756</v>
      </c>
      <c r="E466" s="445"/>
      <c r="F466" s="445"/>
      <c r="G466" s="445"/>
      <c r="H466" s="146"/>
      <c r="I466" s="146"/>
      <c r="J466" s="189"/>
    </row>
    <row r="467" spans="1:10" ht="15" hidden="1" customHeight="1" x14ac:dyDescent="0.25">
      <c r="A467" s="388"/>
      <c r="B467" s="260"/>
      <c r="C467" s="194"/>
      <c r="D467" s="299" t="s">
        <v>757</v>
      </c>
      <c r="E467" s="445"/>
      <c r="F467" s="445"/>
      <c r="G467" s="445"/>
      <c r="H467" s="146"/>
      <c r="I467" s="146"/>
      <c r="J467" s="189"/>
    </row>
    <row r="468" spans="1:10" ht="15" hidden="1" customHeight="1" x14ac:dyDescent="0.25">
      <c r="A468" s="388"/>
      <c r="B468" s="260"/>
      <c r="C468" s="194"/>
      <c r="D468" s="299" t="s">
        <v>758</v>
      </c>
      <c r="E468" s="445"/>
      <c r="F468" s="445"/>
      <c r="G468" s="445"/>
      <c r="H468" s="146"/>
      <c r="I468" s="146"/>
      <c r="J468" s="189"/>
    </row>
    <row r="469" spans="1:10" ht="15" hidden="1" customHeight="1" x14ac:dyDescent="0.25">
      <c r="A469" s="388"/>
      <c r="B469" s="260"/>
      <c r="C469" s="194"/>
      <c r="D469" s="299" t="s">
        <v>759</v>
      </c>
      <c r="E469" s="445"/>
      <c r="F469" s="445"/>
      <c r="G469" s="445"/>
      <c r="H469" s="146"/>
      <c r="I469" s="146"/>
      <c r="J469" s="189"/>
    </row>
    <row r="470" spans="1:10" ht="15" hidden="1" customHeight="1" x14ac:dyDescent="0.25">
      <c r="A470" s="388"/>
      <c r="B470" s="260"/>
      <c r="C470" s="194"/>
      <c r="D470" s="299" t="s">
        <v>760</v>
      </c>
      <c r="E470" s="445"/>
      <c r="F470" s="445"/>
      <c r="G470" s="445"/>
      <c r="H470" s="146"/>
      <c r="I470" s="146"/>
      <c r="J470" s="189"/>
    </row>
    <row r="471" spans="1:10" ht="15" hidden="1" customHeight="1" x14ac:dyDescent="0.25">
      <c r="A471" s="388"/>
      <c r="B471" s="260"/>
      <c r="C471" s="194"/>
      <c r="D471" s="299" t="s">
        <v>761</v>
      </c>
      <c r="E471" s="445"/>
      <c r="F471" s="445"/>
      <c r="G471" s="445"/>
      <c r="H471" s="146"/>
      <c r="I471" s="146"/>
      <c r="J471" s="189"/>
    </row>
    <row r="472" spans="1:10" ht="15" hidden="1" customHeight="1" x14ac:dyDescent="0.25">
      <c r="A472" s="388"/>
      <c r="B472" s="374"/>
      <c r="C472" s="522"/>
      <c r="D472" s="453" t="s">
        <v>762</v>
      </c>
      <c r="E472" s="186"/>
      <c r="F472" s="186"/>
      <c r="G472" s="186"/>
      <c r="H472" s="146"/>
      <c r="I472" s="146"/>
      <c r="J472" s="189"/>
    </row>
    <row r="473" spans="1:10" ht="15" hidden="1" customHeight="1" x14ac:dyDescent="0.25">
      <c r="A473" s="388"/>
      <c r="B473" s="260" t="s">
        <v>1360</v>
      </c>
      <c r="C473" s="398"/>
      <c r="D473" s="452" t="s">
        <v>764</v>
      </c>
      <c r="E473" s="389"/>
      <c r="F473" s="389"/>
      <c r="G473" s="389"/>
      <c r="H473" s="146"/>
      <c r="I473" s="146"/>
      <c r="J473" s="189"/>
    </row>
    <row r="474" spans="1:10" ht="15" hidden="1" customHeight="1" x14ac:dyDescent="0.25">
      <c r="A474" s="388"/>
      <c r="B474" s="260"/>
      <c r="C474" s="194"/>
      <c r="D474" s="299" t="s">
        <v>765</v>
      </c>
      <c r="E474" s="445"/>
      <c r="F474" s="445"/>
      <c r="G474" s="445"/>
      <c r="H474" s="146"/>
      <c r="I474" s="146"/>
      <c r="J474" s="189"/>
    </row>
    <row r="475" spans="1:10" ht="15" hidden="1" customHeight="1" x14ac:dyDescent="0.25">
      <c r="A475" s="388"/>
      <c r="B475" s="260"/>
      <c r="C475" s="194"/>
      <c r="D475" s="299" t="s">
        <v>766</v>
      </c>
      <c r="E475" s="445"/>
      <c r="F475" s="445"/>
      <c r="G475" s="445"/>
      <c r="H475" s="146"/>
      <c r="I475" s="146"/>
      <c r="J475" s="189"/>
    </row>
    <row r="476" spans="1:10" ht="15" hidden="1" customHeight="1" x14ac:dyDescent="0.25">
      <c r="A476" s="388"/>
      <c r="B476" s="374"/>
      <c r="C476" s="522"/>
      <c r="D476" s="453" t="s">
        <v>763</v>
      </c>
      <c r="E476" s="186"/>
      <c r="F476" s="186"/>
      <c r="G476" s="186"/>
      <c r="H476" s="146"/>
      <c r="I476" s="146"/>
      <c r="J476" s="189"/>
    </row>
    <row r="477" spans="1:10" ht="15" hidden="1" customHeight="1" x14ac:dyDescent="0.25">
      <c r="A477" s="388"/>
      <c r="B477" s="260" t="s">
        <v>846</v>
      </c>
      <c r="C477" s="398"/>
      <c r="D477" s="452" t="s">
        <v>767</v>
      </c>
      <c r="E477" s="389"/>
      <c r="F477" s="389"/>
      <c r="G477" s="389"/>
      <c r="H477" s="146"/>
      <c r="I477" s="146"/>
      <c r="J477" s="189"/>
    </row>
    <row r="478" spans="1:10" ht="15" hidden="1" customHeight="1" x14ac:dyDescent="0.25">
      <c r="A478" s="388"/>
      <c r="B478" s="260"/>
      <c r="C478" s="194"/>
      <c r="D478" s="299" t="s">
        <v>768</v>
      </c>
      <c r="E478" s="445"/>
      <c r="F478" s="445"/>
      <c r="G478" s="445"/>
      <c r="H478" s="146"/>
      <c r="I478" s="146"/>
      <c r="J478" s="189"/>
    </row>
    <row r="479" spans="1:10" ht="15" hidden="1" customHeight="1" x14ac:dyDescent="0.25">
      <c r="A479" s="388"/>
      <c r="B479" s="260"/>
      <c r="C479" s="194"/>
      <c r="D479" s="299" t="s">
        <v>769</v>
      </c>
      <c r="E479" s="445"/>
      <c r="F479" s="445"/>
      <c r="G479" s="445"/>
      <c r="H479" s="146"/>
      <c r="I479" s="146"/>
      <c r="J479" s="189"/>
    </row>
    <row r="480" spans="1:10" ht="15" hidden="1" customHeight="1" x14ac:dyDescent="0.25">
      <c r="A480" s="388"/>
      <c r="B480" s="260"/>
      <c r="C480" s="194"/>
      <c r="D480" s="299" t="s">
        <v>770</v>
      </c>
      <c r="E480" s="445"/>
      <c r="F480" s="445"/>
      <c r="G480" s="445"/>
      <c r="H480" s="146"/>
      <c r="I480" s="146"/>
      <c r="J480" s="189"/>
    </row>
    <row r="481" spans="1:10" ht="15" hidden="1" customHeight="1" x14ac:dyDescent="0.25">
      <c r="A481" s="388"/>
      <c r="B481" s="374"/>
      <c r="C481" s="522"/>
      <c r="D481" s="453" t="s">
        <v>771</v>
      </c>
      <c r="E481" s="186"/>
      <c r="F481" s="186"/>
      <c r="G481" s="186"/>
      <c r="H481" s="146"/>
      <c r="I481" s="146"/>
      <c r="J481" s="189"/>
    </row>
    <row r="482" spans="1:10" ht="15" hidden="1" customHeight="1" x14ac:dyDescent="0.25">
      <c r="A482" s="388"/>
      <c r="B482" s="260" t="s">
        <v>847</v>
      </c>
      <c r="C482" s="398"/>
      <c r="D482" s="452" t="s">
        <v>1527</v>
      </c>
      <c r="E482" s="389"/>
      <c r="F482" s="389"/>
      <c r="G482" s="389"/>
      <c r="H482" s="146"/>
      <c r="I482" s="146"/>
      <c r="J482" s="189"/>
    </row>
    <row r="483" spans="1:10" ht="15" hidden="1" customHeight="1" x14ac:dyDescent="0.25">
      <c r="A483" s="388"/>
      <c r="B483" s="260"/>
      <c r="C483" s="194"/>
      <c r="D483" s="299" t="s">
        <v>1335</v>
      </c>
      <c r="E483" s="445"/>
      <c r="F483" s="445"/>
      <c r="G483" s="445"/>
      <c r="H483" s="146"/>
      <c r="I483" s="146"/>
      <c r="J483" s="189"/>
    </row>
    <row r="484" spans="1:10" ht="15" hidden="1" customHeight="1" x14ac:dyDescent="0.25">
      <c r="A484" s="388"/>
      <c r="B484" s="260"/>
      <c r="C484" s="194"/>
      <c r="D484" s="299" t="s">
        <v>1336</v>
      </c>
      <c r="E484" s="445"/>
      <c r="F484" s="445"/>
      <c r="G484" s="445"/>
      <c r="H484" s="146"/>
      <c r="I484" s="146"/>
      <c r="J484" s="189"/>
    </row>
    <row r="485" spans="1:10" ht="15" hidden="1" customHeight="1" x14ac:dyDescent="0.25">
      <c r="A485" s="388"/>
      <c r="B485" s="260"/>
      <c r="C485" s="194"/>
      <c r="D485" s="299" t="s">
        <v>1337</v>
      </c>
      <c r="E485" s="445"/>
      <c r="F485" s="445"/>
      <c r="G485" s="445"/>
      <c r="H485" s="146"/>
      <c r="I485" s="146"/>
      <c r="J485" s="189"/>
    </row>
    <row r="486" spans="1:10" ht="15" hidden="1" customHeight="1" x14ac:dyDescent="0.25">
      <c r="A486" s="388"/>
      <c r="B486" s="260"/>
      <c r="C486" s="194"/>
      <c r="D486" s="299" t="s">
        <v>1338</v>
      </c>
      <c r="E486" s="445"/>
      <c r="F486" s="445"/>
      <c r="G486" s="445"/>
      <c r="H486" s="146"/>
      <c r="I486" s="146"/>
      <c r="J486" s="189"/>
    </row>
    <row r="487" spans="1:10" ht="15" hidden="1" customHeight="1" x14ac:dyDescent="0.25">
      <c r="A487" s="388"/>
      <c r="B487" s="260"/>
      <c r="C487" s="194"/>
      <c r="D487" s="299" t="s">
        <v>1339</v>
      </c>
      <c r="E487" s="445"/>
      <c r="F487" s="445"/>
      <c r="G487" s="445"/>
      <c r="H487" s="146"/>
      <c r="I487" s="146"/>
      <c r="J487" s="189"/>
    </row>
    <row r="488" spans="1:10" ht="15" hidden="1" customHeight="1" x14ac:dyDescent="0.25">
      <c r="A488" s="388"/>
      <c r="B488" s="260"/>
      <c r="C488" s="194"/>
      <c r="D488" s="299" t="s">
        <v>1340</v>
      </c>
      <c r="E488" s="445"/>
      <c r="F488" s="445"/>
      <c r="G488" s="445"/>
      <c r="H488" s="146"/>
      <c r="I488" s="146"/>
      <c r="J488" s="189"/>
    </row>
    <row r="489" spans="1:10" ht="15" hidden="1" customHeight="1" x14ac:dyDescent="0.25">
      <c r="A489" s="388"/>
      <c r="B489" s="260"/>
      <c r="C489" s="194"/>
      <c r="D489" s="299" t="s">
        <v>1341</v>
      </c>
      <c r="E489" s="445"/>
      <c r="F489" s="445"/>
      <c r="G489" s="445"/>
      <c r="H489" s="146"/>
      <c r="I489" s="146"/>
      <c r="J489" s="189"/>
    </row>
    <row r="490" spans="1:10" ht="15" hidden="1" customHeight="1" x14ac:dyDescent="0.25">
      <c r="A490" s="388"/>
      <c r="B490" s="260"/>
      <c r="C490" s="194"/>
      <c r="D490" s="299" t="s">
        <v>1342</v>
      </c>
      <c r="E490" s="445"/>
      <c r="F490" s="445"/>
      <c r="G490" s="445"/>
      <c r="H490" s="146"/>
      <c r="I490" s="146"/>
      <c r="J490" s="189"/>
    </row>
    <row r="491" spans="1:10" ht="15" hidden="1" customHeight="1" x14ac:dyDescent="0.25">
      <c r="A491" s="388"/>
      <c r="B491" s="260"/>
      <c r="C491" s="194"/>
      <c r="D491" s="299" t="s">
        <v>1343</v>
      </c>
      <c r="E491" s="445"/>
      <c r="F491" s="445"/>
      <c r="G491" s="445"/>
      <c r="H491" s="146"/>
      <c r="I491" s="146"/>
      <c r="J491" s="189"/>
    </row>
    <row r="492" spans="1:10" ht="15" hidden="1" customHeight="1" x14ac:dyDescent="0.25">
      <c r="A492" s="388"/>
      <c r="B492" s="374"/>
      <c r="C492" s="522"/>
      <c r="D492" s="453" t="s">
        <v>1344</v>
      </c>
      <c r="E492" s="186"/>
      <c r="F492" s="186"/>
      <c r="G492" s="186"/>
      <c r="H492" s="146"/>
      <c r="I492" s="146"/>
      <c r="J492" s="189"/>
    </row>
    <row r="493" spans="1:10" ht="15" hidden="1" customHeight="1" x14ac:dyDescent="0.25">
      <c r="A493" s="388"/>
      <c r="B493" s="260" t="s">
        <v>848</v>
      </c>
      <c r="C493" s="398"/>
      <c r="D493" s="452" t="s">
        <v>772</v>
      </c>
      <c r="E493" s="389"/>
      <c r="F493" s="389"/>
      <c r="G493" s="389"/>
      <c r="H493" s="146"/>
      <c r="I493" s="146"/>
      <c r="J493" s="189"/>
    </row>
    <row r="494" spans="1:10" ht="15" hidden="1" customHeight="1" x14ac:dyDescent="0.25">
      <c r="A494" s="388"/>
      <c r="B494" s="260"/>
      <c r="C494" s="194"/>
      <c r="D494" s="299" t="s">
        <v>773</v>
      </c>
      <c r="E494" s="445"/>
      <c r="F494" s="445"/>
      <c r="G494" s="445"/>
      <c r="H494" s="146"/>
      <c r="I494" s="146"/>
      <c r="J494" s="189"/>
    </row>
    <row r="495" spans="1:10" ht="15" hidden="1" customHeight="1" x14ac:dyDescent="0.25">
      <c r="A495" s="388"/>
      <c r="B495" s="260"/>
      <c r="C495" s="194"/>
      <c r="D495" s="299" t="s">
        <v>774</v>
      </c>
      <c r="E495" s="445"/>
      <c r="F495" s="445"/>
      <c r="G495" s="445"/>
      <c r="H495" s="146"/>
      <c r="I495" s="146"/>
      <c r="J495" s="189"/>
    </row>
    <row r="496" spans="1:10" ht="15" hidden="1" customHeight="1" x14ac:dyDescent="0.25">
      <c r="A496" s="388"/>
      <c r="B496" s="374"/>
      <c r="C496" s="522"/>
      <c r="D496" s="453" t="s">
        <v>775</v>
      </c>
      <c r="E496" s="186"/>
      <c r="F496" s="186"/>
      <c r="G496" s="186"/>
      <c r="H496" s="146"/>
      <c r="I496" s="146"/>
      <c r="J496" s="189"/>
    </row>
    <row r="497" spans="1:10" ht="15" hidden="1" customHeight="1" x14ac:dyDescent="0.25">
      <c r="A497" s="388"/>
      <c r="B497" s="260" t="s">
        <v>1359</v>
      </c>
      <c r="C497" s="683"/>
      <c r="D497" s="452" t="s">
        <v>1470</v>
      </c>
      <c r="E497" s="389"/>
      <c r="F497" s="389"/>
      <c r="G497" s="389"/>
      <c r="H497" s="146"/>
      <c r="I497" s="146"/>
      <c r="J497" s="189"/>
    </row>
    <row r="498" spans="1:10" ht="15" hidden="1" customHeight="1" x14ac:dyDescent="0.25">
      <c r="A498" s="388"/>
      <c r="B498" s="260"/>
      <c r="C498" s="194"/>
      <c r="D498" s="299" t="s">
        <v>1345</v>
      </c>
      <c r="E498" s="445"/>
      <c r="F498" s="445"/>
      <c r="G498" s="445"/>
      <c r="H498" s="146"/>
      <c r="I498" s="146"/>
      <c r="J498" s="189"/>
    </row>
    <row r="499" spans="1:10" ht="15" hidden="1" customHeight="1" x14ac:dyDescent="0.25">
      <c r="A499" s="388"/>
      <c r="B499" s="260"/>
      <c r="C499" s="194"/>
      <c r="D499" s="299" t="s">
        <v>1346</v>
      </c>
      <c r="E499" s="445"/>
      <c r="F499" s="445"/>
      <c r="G499" s="445"/>
      <c r="H499" s="146"/>
      <c r="I499" s="146"/>
      <c r="J499" s="189"/>
    </row>
    <row r="500" spans="1:10" ht="15" hidden="1" customHeight="1" x14ac:dyDescent="0.25">
      <c r="A500" s="566"/>
      <c r="B500" s="260"/>
      <c r="C500" s="194"/>
      <c r="D500" s="299" t="s">
        <v>1528</v>
      </c>
      <c r="E500" s="445"/>
      <c r="F500" s="445"/>
      <c r="G500" s="445"/>
      <c r="H500" s="146"/>
      <c r="I500" s="146"/>
      <c r="J500" s="676"/>
    </row>
    <row r="501" spans="1:10" ht="15" hidden="1" customHeight="1" x14ac:dyDescent="0.25">
      <c r="A501" s="566"/>
      <c r="B501" s="260"/>
      <c r="C501" s="194"/>
      <c r="D501" s="299" t="s">
        <v>1529</v>
      </c>
      <c r="E501" s="445"/>
      <c r="F501" s="445"/>
      <c r="G501" s="445"/>
      <c r="H501" s="146"/>
      <c r="I501" s="146"/>
      <c r="J501" s="676"/>
    </row>
    <row r="502" spans="1:10" ht="15" hidden="1" customHeight="1" x14ac:dyDescent="0.25">
      <c r="A502" s="388"/>
      <c r="B502" s="260"/>
      <c r="C502" s="194"/>
      <c r="D502" s="299" t="s">
        <v>1347</v>
      </c>
      <c r="E502" s="445"/>
      <c r="F502" s="445"/>
      <c r="G502" s="445"/>
      <c r="H502" s="146"/>
      <c r="I502" s="146"/>
      <c r="J502" s="189"/>
    </row>
    <row r="503" spans="1:10" ht="15" hidden="1" customHeight="1" x14ac:dyDescent="0.25">
      <c r="A503" s="388"/>
      <c r="B503" s="374"/>
      <c r="C503" s="684"/>
      <c r="D503" s="453" t="s">
        <v>1348</v>
      </c>
      <c r="E503" s="186"/>
      <c r="F503" s="186"/>
      <c r="G503" s="186"/>
      <c r="H503" s="146"/>
      <c r="I503" s="146"/>
      <c r="J503" s="189"/>
    </row>
    <row r="504" spans="1:10" ht="15" hidden="1" customHeight="1" x14ac:dyDescent="0.25">
      <c r="A504" s="388"/>
      <c r="B504" s="260" t="s">
        <v>1362</v>
      </c>
      <c r="C504" s="1221"/>
      <c r="D504" s="1222" t="s">
        <v>1364</v>
      </c>
      <c r="E504" s="1223"/>
      <c r="F504" s="1223"/>
      <c r="G504" s="1223"/>
      <c r="H504" s="146"/>
      <c r="I504" s="146"/>
      <c r="J504" s="189"/>
    </row>
    <row r="505" spans="1:10" ht="15" hidden="1" customHeight="1" x14ac:dyDescent="0.25">
      <c r="A505" s="566"/>
      <c r="B505" s="260"/>
      <c r="C505" s="194"/>
      <c r="D505" s="299" t="s">
        <v>1363</v>
      </c>
      <c r="E505" s="445"/>
      <c r="F505" s="445"/>
      <c r="G505" s="445"/>
      <c r="H505" s="146"/>
      <c r="I505" s="146"/>
      <c r="J505" s="676"/>
    </row>
    <row r="506" spans="1:10" ht="15" hidden="1" customHeight="1" x14ac:dyDescent="0.25">
      <c r="A506" s="566"/>
      <c r="B506" s="260"/>
      <c r="C506" s="194"/>
      <c r="D506" s="299" t="s">
        <v>1334</v>
      </c>
      <c r="E506" s="445"/>
      <c r="F506" s="445"/>
      <c r="G506" s="445"/>
      <c r="H506" s="146"/>
      <c r="I506" s="146"/>
      <c r="J506" s="676"/>
    </row>
    <row r="507" spans="1:10" ht="15" hidden="1" customHeight="1" x14ac:dyDescent="0.25">
      <c r="A507" s="388"/>
      <c r="B507" s="374"/>
      <c r="C507" s="684"/>
      <c r="D507" s="453" t="s">
        <v>1463</v>
      </c>
      <c r="E507" s="186"/>
      <c r="F507" s="186"/>
      <c r="G507" s="186"/>
      <c r="H507" s="146"/>
      <c r="I507" s="146"/>
      <c r="J507" s="189"/>
    </row>
    <row r="508" spans="1:10" ht="15" hidden="1" customHeight="1" x14ac:dyDescent="0.25">
      <c r="A508" s="388"/>
      <c r="B508" s="260" t="s">
        <v>1353</v>
      </c>
      <c r="C508" s="1221"/>
      <c r="D508" s="1222" t="s">
        <v>1358</v>
      </c>
      <c r="E508" s="1223"/>
      <c r="F508" s="1223"/>
      <c r="G508" s="1223"/>
      <c r="H508" s="146"/>
      <c r="I508" s="146"/>
      <c r="J508" s="189"/>
    </row>
    <row r="509" spans="1:10" ht="15" hidden="1" customHeight="1" x14ac:dyDescent="0.25">
      <c r="A509" s="566"/>
      <c r="B509" s="260"/>
      <c r="C509" s="194"/>
      <c r="D509" s="299" t="s">
        <v>1357</v>
      </c>
      <c r="E509" s="445"/>
      <c r="F509" s="445"/>
      <c r="G509" s="445"/>
      <c r="H509" s="146"/>
      <c r="I509" s="146"/>
      <c r="J509" s="676"/>
    </row>
    <row r="510" spans="1:10" ht="15" hidden="1" customHeight="1" x14ac:dyDescent="0.25">
      <c r="A510" s="566"/>
      <c r="B510" s="260"/>
      <c r="C510" s="194"/>
      <c r="D510" s="299" t="s">
        <v>1356</v>
      </c>
      <c r="E510" s="445"/>
      <c r="F510" s="445"/>
      <c r="G510" s="445"/>
      <c r="H510" s="146"/>
      <c r="I510" s="146"/>
      <c r="J510" s="676"/>
    </row>
    <row r="511" spans="1:10" ht="15" hidden="1" customHeight="1" x14ac:dyDescent="0.25">
      <c r="A511" s="566"/>
      <c r="B511" s="260"/>
      <c r="C511" s="194"/>
      <c r="D511" s="299" t="s">
        <v>1355</v>
      </c>
      <c r="E511" s="445"/>
      <c r="F511" s="445"/>
      <c r="G511" s="445"/>
      <c r="H511" s="146"/>
      <c r="I511" s="146"/>
      <c r="J511" s="676"/>
    </row>
    <row r="512" spans="1:10" ht="15" hidden="1" customHeight="1" x14ac:dyDescent="0.25">
      <c r="A512" s="566"/>
      <c r="B512" s="260"/>
      <c r="C512" s="194"/>
      <c r="D512" s="299" t="s">
        <v>1354</v>
      </c>
      <c r="E512" s="445"/>
      <c r="F512" s="445"/>
      <c r="G512" s="445"/>
      <c r="H512" s="146"/>
      <c r="I512" s="146"/>
      <c r="J512" s="676"/>
    </row>
    <row r="513" spans="1:10" ht="15" hidden="1" customHeight="1" x14ac:dyDescent="0.25">
      <c r="A513" s="388"/>
      <c r="B513" s="374"/>
      <c r="C513" s="684"/>
      <c r="D513" s="453" t="s">
        <v>988</v>
      </c>
      <c r="E513" s="186"/>
      <c r="F513" s="186"/>
      <c r="G513" s="186"/>
      <c r="H513" s="146"/>
      <c r="I513" s="146"/>
      <c r="J513" s="189"/>
    </row>
    <row r="514" spans="1:10" ht="15" hidden="1" customHeight="1" x14ac:dyDescent="0.25">
      <c r="A514" s="388"/>
      <c r="B514" s="260" t="s">
        <v>1349</v>
      </c>
      <c r="C514" s="1221"/>
      <c r="D514" s="1222" t="s">
        <v>1350</v>
      </c>
      <c r="E514" s="1223"/>
      <c r="F514" s="1223"/>
      <c r="G514" s="1223"/>
      <c r="H514" s="146"/>
      <c r="I514" s="146"/>
      <c r="J514" s="189"/>
    </row>
    <row r="515" spans="1:10" ht="15" hidden="1" customHeight="1" x14ac:dyDescent="0.25">
      <c r="A515" s="566"/>
      <c r="B515" s="260"/>
      <c r="C515" s="194"/>
      <c r="D515" s="299" t="s">
        <v>1351</v>
      </c>
      <c r="E515" s="445"/>
      <c r="F515" s="445"/>
      <c r="G515" s="445"/>
      <c r="H515" s="146"/>
      <c r="I515" s="146"/>
      <c r="J515" s="676"/>
    </row>
    <row r="516" spans="1:10" ht="15" hidden="1" customHeight="1" x14ac:dyDescent="0.25">
      <c r="A516" s="566"/>
      <c r="B516" s="260"/>
      <c r="C516" s="194"/>
      <c r="D516" s="299" t="s">
        <v>1352</v>
      </c>
      <c r="E516" s="445"/>
      <c r="F516" s="445"/>
      <c r="G516" s="445"/>
      <c r="H516" s="146"/>
      <c r="I516" s="146"/>
      <c r="J516" s="676"/>
    </row>
    <row r="517" spans="1:10" ht="15" hidden="1" customHeight="1" x14ac:dyDescent="0.25">
      <c r="A517" s="388"/>
      <c r="B517" s="374"/>
      <c r="C517" s="684"/>
      <c r="D517" s="453" t="s">
        <v>1464</v>
      </c>
      <c r="E517" s="186"/>
      <c r="F517" s="186"/>
      <c r="G517" s="186"/>
      <c r="H517" s="146"/>
      <c r="I517" s="146"/>
      <c r="J517" s="189"/>
    </row>
    <row r="518" spans="1:10" ht="15" customHeight="1" x14ac:dyDescent="0.25">
      <c r="A518" s="388"/>
      <c r="B518" s="506" t="s">
        <v>776</v>
      </c>
      <c r="C518" s="398">
        <v>1</v>
      </c>
      <c r="D518" s="454" t="s">
        <v>777</v>
      </c>
      <c r="E518" s="389"/>
      <c r="F518" s="389"/>
      <c r="G518" s="389"/>
      <c r="H518" s="146"/>
      <c r="I518" s="146"/>
      <c r="J518" s="189"/>
    </row>
    <row r="519" spans="1:10" ht="15" customHeight="1" x14ac:dyDescent="0.25">
      <c r="A519" s="388"/>
      <c r="B519" s="247"/>
      <c r="C519" s="194">
        <v>2</v>
      </c>
      <c r="D519" s="455" t="s">
        <v>778</v>
      </c>
      <c r="E519" s="445"/>
      <c r="F519" s="445"/>
      <c r="G519" s="445"/>
      <c r="H519" s="146"/>
      <c r="I519" s="146"/>
      <c r="J519" s="189"/>
    </row>
    <row r="520" spans="1:10" ht="15" customHeight="1" x14ac:dyDescent="0.25">
      <c r="A520" s="388"/>
      <c r="B520" s="146"/>
      <c r="C520" s="194">
        <v>3</v>
      </c>
      <c r="D520" s="456" t="s">
        <v>779</v>
      </c>
      <c r="E520" s="445"/>
      <c r="F520" s="445"/>
      <c r="G520" s="445"/>
      <c r="H520" s="146"/>
      <c r="I520" s="146"/>
      <c r="J520" s="189"/>
    </row>
    <row r="521" spans="1:10" ht="15" customHeight="1" x14ac:dyDescent="0.25">
      <c r="A521" s="388"/>
      <c r="B521" s="146"/>
      <c r="C521" s="195">
        <v>4</v>
      </c>
      <c r="D521" s="505" t="s">
        <v>780</v>
      </c>
      <c r="E521" s="192"/>
      <c r="F521" s="192"/>
      <c r="G521" s="192"/>
      <c r="H521" s="146"/>
      <c r="I521" s="146"/>
      <c r="J521" s="189"/>
    </row>
    <row r="522" spans="1:10" ht="15" customHeight="1" x14ac:dyDescent="0.25">
      <c r="A522" s="388"/>
      <c r="B522" s="506" t="s">
        <v>863</v>
      </c>
      <c r="C522" s="398">
        <v>1</v>
      </c>
      <c r="D522" s="454" t="s">
        <v>142</v>
      </c>
      <c r="E522" s="389"/>
      <c r="F522" s="389"/>
      <c r="G522" s="389"/>
      <c r="H522" s="146"/>
      <c r="I522" s="146"/>
      <c r="J522" s="189"/>
    </row>
    <row r="523" spans="1:10" ht="15" customHeight="1" x14ac:dyDescent="0.25">
      <c r="A523" s="388"/>
      <c r="B523" s="146"/>
      <c r="C523" s="529">
        <v>2</v>
      </c>
      <c r="D523" s="457" t="s">
        <v>862</v>
      </c>
      <c r="E523" s="186"/>
      <c r="F523" s="186"/>
      <c r="G523" s="186"/>
      <c r="H523" s="146"/>
      <c r="I523" s="146"/>
      <c r="J523" s="189"/>
    </row>
    <row r="524" spans="1:10" ht="15" customHeight="1" x14ac:dyDescent="0.25">
      <c r="A524" s="388"/>
      <c r="B524" s="506" t="s">
        <v>1761</v>
      </c>
      <c r="C524" s="683">
        <v>1</v>
      </c>
      <c r="D524" s="454" t="s">
        <v>1762</v>
      </c>
      <c r="E524" s="389"/>
      <c r="F524" s="389"/>
      <c r="G524" s="389"/>
      <c r="H524" s="146"/>
      <c r="I524" s="146"/>
      <c r="J524" s="189"/>
    </row>
    <row r="525" spans="1:10" ht="15" customHeight="1" x14ac:dyDescent="0.25">
      <c r="A525" s="388"/>
      <c r="B525" s="146"/>
      <c r="C525" s="684">
        <v>2</v>
      </c>
      <c r="D525" s="1905" t="s">
        <v>1763</v>
      </c>
      <c r="E525" s="1906"/>
      <c r="F525" s="1906"/>
      <c r="G525" s="1906"/>
      <c r="H525" s="146"/>
      <c r="I525" s="146"/>
      <c r="J525" s="189"/>
    </row>
    <row r="526" spans="1:10" ht="15" customHeight="1" x14ac:dyDescent="0.25">
      <c r="A526" s="2205"/>
      <c r="B526" s="527" t="s">
        <v>51</v>
      </c>
      <c r="C526" s="683">
        <v>1</v>
      </c>
      <c r="D526" s="389" t="s">
        <v>44</v>
      </c>
      <c r="E526" s="389"/>
      <c r="F526" s="389"/>
      <c r="G526" s="389"/>
      <c r="H526" s="147"/>
      <c r="I526" s="147"/>
      <c r="J526" s="152"/>
    </row>
    <row r="527" spans="1:10" ht="15" customHeight="1" x14ac:dyDescent="0.25">
      <c r="A527" s="2206"/>
      <c r="B527" s="154"/>
      <c r="C527" s="372">
        <v>2</v>
      </c>
      <c r="D527" s="556" t="s">
        <v>1767</v>
      </c>
      <c r="E527" s="143"/>
      <c r="F527" s="143"/>
      <c r="G527" s="143"/>
      <c r="H527" s="147"/>
      <c r="I527" s="147"/>
      <c r="J527" s="782"/>
    </row>
    <row r="528" spans="1:10" ht="15" customHeight="1" x14ac:dyDescent="0.25">
      <c r="A528" s="2205"/>
      <c r="B528" s="385"/>
      <c r="C528" s="684">
        <v>3</v>
      </c>
      <c r="D528" s="1906" t="s">
        <v>45</v>
      </c>
      <c r="E528" s="1906"/>
      <c r="F528" s="1906"/>
      <c r="G528" s="1906"/>
      <c r="H528" s="147"/>
      <c r="I528" s="147"/>
      <c r="J528" s="152"/>
    </row>
    <row r="529" spans="1:10" ht="15" customHeight="1" x14ac:dyDescent="0.25">
      <c r="A529" s="528"/>
      <c r="B529" s="376"/>
      <c r="C529" s="523"/>
      <c r="D529" s="375"/>
      <c r="E529" s="375"/>
      <c r="F529" s="375"/>
      <c r="G529" s="376"/>
      <c r="H529" s="376"/>
      <c r="I529" s="376"/>
      <c r="J529" s="520"/>
    </row>
    <row r="530" spans="1:10" ht="15" hidden="1" customHeight="1" x14ac:dyDescent="0.25">
      <c r="A530" s="153"/>
      <c r="B530" s="146"/>
      <c r="C530" s="193"/>
      <c r="D530" s="143"/>
      <c r="E530" s="143"/>
      <c r="F530" s="143"/>
      <c r="G530" s="146"/>
      <c r="H530" s="146"/>
      <c r="I530" s="146"/>
      <c r="J530" s="189"/>
    </row>
    <row r="531" spans="1:10" ht="15" hidden="1" customHeight="1" x14ac:dyDescent="0.25">
      <c r="A531" s="153"/>
      <c r="B531" s="146"/>
      <c r="C531" s="193"/>
      <c r="D531" s="143"/>
      <c r="E531" s="143"/>
      <c r="F531" s="143"/>
      <c r="G531" s="146"/>
      <c r="H531" s="146"/>
      <c r="I531" s="146"/>
      <c r="J531" s="189"/>
    </row>
    <row r="532" spans="1:10" ht="15" hidden="1" customHeight="1" x14ac:dyDescent="0.25">
      <c r="A532" s="153"/>
      <c r="B532" s="146"/>
      <c r="C532" s="193"/>
      <c r="D532" s="143"/>
      <c r="E532" s="143"/>
      <c r="F532" s="143"/>
      <c r="G532" s="146"/>
      <c r="H532" s="146"/>
      <c r="I532" s="146"/>
      <c r="J532" s="189"/>
    </row>
    <row r="533" spans="1:10" ht="15" hidden="1" customHeight="1" x14ac:dyDescent="0.25">
      <c r="A533" s="153"/>
      <c r="B533" s="146"/>
      <c r="C533" s="146"/>
      <c r="D533" s="146"/>
      <c r="E533" s="146"/>
      <c r="F533" s="146"/>
      <c r="G533" s="146"/>
      <c r="H533" s="146"/>
      <c r="I533" s="146"/>
      <c r="J533" s="189"/>
    </row>
    <row r="534" spans="1:10" ht="15" hidden="1" customHeight="1" x14ac:dyDescent="0.25"/>
    <row r="535" spans="1:10" ht="15" hidden="1" customHeight="1" x14ac:dyDescent="0.25"/>
    <row r="536" spans="1:10" ht="15" hidden="1" customHeight="1" x14ac:dyDescent="0.25"/>
    <row r="537" spans="1:10" ht="15" hidden="1" customHeight="1" x14ac:dyDescent="0.25"/>
    <row r="538" spans="1:10" ht="15" hidden="1" customHeight="1" x14ac:dyDescent="0.25"/>
    <row r="539" spans="1:10" ht="15" hidden="1" customHeight="1" x14ac:dyDescent="0.25"/>
    <row r="540" spans="1:10" ht="15" hidden="1" customHeight="1" x14ac:dyDescent="0.25"/>
    <row r="541" spans="1:10" ht="15" hidden="1" customHeight="1" x14ac:dyDescent="0.25"/>
    <row r="542" spans="1:10" ht="15" hidden="1" customHeight="1" x14ac:dyDescent="0.25"/>
    <row r="543" spans="1:10" ht="15" hidden="1" customHeight="1" x14ac:dyDescent="0.25"/>
    <row r="544" spans="1:10" ht="15" hidden="1" customHeight="1" x14ac:dyDescent="0.25"/>
  </sheetData>
  <sortState ref="E94:F96">
    <sortCondition ref="E94:E96"/>
  </sortState>
  <customSheetViews>
    <customSheetView guid="{3D2E4C4C-55B0-42AD-9B20-28C028F4BEE7}" scale="75" hiddenRows="1" hiddenColumns="1">
      <pane ySplit="1" topLeftCell="A315" activePane="bottomLeft" state="frozen"/>
      <selection pane="bottomLeft" activeCell="B355" sqref="B355"/>
      <rowBreaks count="5" manualBreakCount="5">
        <brk id="47" max="8" man="1"/>
        <brk id="85" max="8" man="1"/>
        <brk id="161" max="8" man="1"/>
        <brk id="229" max="8" man="1"/>
        <brk id="306" max="8" man="1"/>
      </rowBreaks>
      <pageMargins left="0.59055118110236227" right="0.59055118110236227" top="0.98425196850393704" bottom="0.98425196850393704" header="0.51181102362204722" footer="0.51181102362204722"/>
      <printOptions headings="1"/>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91">
    <mergeCell ref="F34:H34"/>
    <mergeCell ref="B25:E25"/>
    <mergeCell ref="B23:E23"/>
    <mergeCell ref="B24:E24"/>
    <mergeCell ref="B11:E11"/>
    <mergeCell ref="B12:E12"/>
    <mergeCell ref="B22:E22"/>
    <mergeCell ref="F17:H17"/>
    <mergeCell ref="B17:E18"/>
    <mergeCell ref="B36:E36"/>
    <mergeCell ref="B31:E31"/>
    <mergeCell ref="B32:E32"/>
    <mergeCell ref="B26:E26"/>
    <mergeCell ref="B27:E27"/>
    <mergeCell ref="B28:E28"/>
    <mergeCell ref="B29:E29"/>
    <mergeCell ref="B30:E30"/>
    <mergeCell ref="B34:E35"/>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85:E185"/>
    <mergeCell ref="B107:E107"/>
    <mergeCell ref="B108:E108"/>
    <mergeCell ref="B102:E102"/>
    <mergeCell ref="B103:E103"/>
    <mergeCell ref="B104:E104"/>
    <mergeCell ref="B105:E105"/>
    <mergeCell ref="B106:E106"/>
  </mergeCells>
  <phoneticPr fontId="5" type="noConversion"/>
  <dataValidations disablePrompts="1" xWindow="734" yWindow="271" count="3">
    <dataValidation type="list" allowBlank="1" showInputMessage="1" showErrorMessage="1" sqref="F8:F9 F11:F12 F111:F112 F241 F237">
      <formula1>YesNo</formula1>
    </dataValidation>
    <dataValidation type="list" allowBlank="1" showInputMessage="1" showErrorMessage="1" sqref="F13">
      <formula1>D286:D287</formula1>
    </dataValidation>
    <dataValidation type="list" allowBlank="1" showInputMessage="1" showErrorMessage="1" sqref="F238">
      <formula1>OpRiskLossThreshold</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32" max="8" man="1"/>
    <brk id="76" max="9" man="1"/>
    <brk id="109" max="9" man="1"/>
    <brk id="144" max="9" man="1"/>
    <brk id="192" max="9" man="1"/>
    <brk id="239" max="9" man="1"/>
    <brk id="287" max="9" man="1"/>
    <brk id="335" max="9" man="1"/>
    <brk id="38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AA322F"/>
  </sheetPr>
  <dimension ref="A1:XFA348"/>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812" customWidth="1"/>
    <col min="2" max="2" width="8.85546875" style="730" customWidth="1"/>
    <col min="3" max="3" width="104.42578125" style="730" customWidth="1"/>
    <col min="4" max="22" width="8.85546875" style="339" customWidth="1"/>
    <col min="23" max="23" width="8.85546875" style="730" customWidth="1"/>
    <col min="24" max="39" width="8.85546875" style="331" customWidth="1"/>
    <col min="40" max="40" width="1.85546875" style="1156" customWidth="1"/>
    <col min="41" max="41" width="13" style="331" hidden="1" customWidth="1"/>
    <col min="42" max="16384" width="0" style="331" hidden="1"/>
  </cols>
  <sheetData>
    <row r="1" spans="1:16381" s="2009" customFormat="1" ht="30" customHeight="1" x14ac:dyDescent="0.55000000000000004">
      <c r="A1" s="1798" t="s">
        <v>1003</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125"/>
    </row>
    <row r="2" spans="1:16381" s="247" customFormat="1" ht="45" customHeight="1" x14ac:dyDescent="0.25">
      <c r="A2" s="691" t="s">
        <v>1004</v>
      </c>
      <c r="B2" s="730"/>
      <c r="C2" s="730"/>
      <c r="D2" s="730"/>
      <c r="E2" s="730"/>
      <c r="F2" s="730"/>
      <c r="G2" s="730"/>
      <c r="H2" s="730"/>
      <c r="I2" s="730"/>
      <c r="J2" s="730"/>
      <c r="K2" s="730"/>
      <c r="L2" s="730"/>
      <c r="M2" s="730"/>
      <c r="N2" s="730"/>
      <c r="O2" s="730"/>
      <c r="P2" s="730"/>
      <c r="Q2" s="730"/>
      <c r="R2" s="730"/>
      <c r="S2" s="730"/>
      <c r="T2" s="730"/>
      <c r="U2" s="730"/>
      <c r="V2" s="730"/>
      <c r="W2" s="730"/>
      <c r="X2" s="730"/>
      <c r="Y2" s="730"/>
      <c r="Z2" s="730"/>
      <c r="AA2" s="730"/>
      <c r="AB2" s="730"/>
      <c r="AC2" s="730"/>
      <c r="AD2" s="730"/>
      <c r="AE2" s="730"/>
      <c r="AF2" s="730"/>
      <c r="AG2" s="730"/>
      <c r="AH2" s="730"/>
      <c r="AI2" s="730"/>
      <c r="AJ2" s="730"/>
      <c r="AK2" s="730"/>
      <c r="AL2" s="730"/>
      <c r="AM2" s="730"/>
      <c r="AN2" s="811"/>
      <c r="AO2" s="1636"/>
      <c r="AP2" s="1636"/>
      <c r="AQ2" s="1636"/>
      <c r="AR2" s="1636"/>
      <c r="AS2" s="1636"/>
      <c r="AT2" s="1636"/>
      <c r="AU2" s="1636"/>
      <c r="AV2" s="1636"/>
      <c r="AW2" s="1636"/>
      <c r="AX2" s="1636"/>
      <c r="AY2" s="1636"/>
      <c r="AZ2" s="1636"/>
      <c r="BA2" s="1636"/>
      <c r="BB2" s="1636"/>
      <c r="BC2" s="1636"/>
      <c r="BD2" s="1636"/>
      <c r="BE2" s="1636"/>
      <c r="BF2" s="1636"/>
      <c r="BG2" s="1636"/>
      <c r="BH2" s="1636"/>
      <c r="BI2" s="1636"/>
      <c r="BJ2" s="1636"/>
      <c r="BK2" s="1636"/>
      <c r="BL2" s="1636"/>
      <c r="BM2" s="1636"/>
      <c r="BN2" s="1636"/>
      <c r="BO2" s="1636"/>
      <c r="BP2" s="1636"/>
      <c r="BQ2" s="1636"/>
      <c r="BR2" s="1636"/>
      <c r="BS2" s="1636"/>
      <c r="BT2" s="1636"/>
      <c r="BU2" s="1636"/>
      <c r="BV2" s="1636"/>
      <c r="BW2" s="1636"/>
      <c r="BX2" s="1636"/>
      <c r="BY2" s="1636"/>
      <c r="BZ2" s="1636"/>
      <c r="CA2" s="1636"/>
      <c r="CB2" s="1636"/>
      <c r="CC2" s="1636"/>
      <c r="CD2" s="1636"/>
      <c r="CE2" s="1636"/>
      <c r="CF2" s="1636"/>
      <c r="CG2" s="1636"/>
      <c r="CH2" s="1636"/>
      <c r="CI2" s="1636"/>
      <c r="CJ2" s="1636"/>
      <c r="CK2" s="1636"/>
      <c r="CL2" s="1636"/>
      <c r="CM2" s="1636"/>
      <c r="CN2" s="1636"/>
      <c r="CO2" s="1636"/>
      <c r="CP2" s="1636"/>
      <c r="CQ2" s="1636"/>
      <c r="CR2" s="1636"/>
      <c r="CS2" s="1636"/>
      <c r="CT2" s="1636"/>
      <c r="CU2" s="1636"/>
      <c r="CV2" s="1636"/>
      <c r="CW2" s="1636"/>
      <c r="CX2" s="1636"/>
      <c r="CY2" s="1636"/>
      <c r="CZ2" s="1636"/>
      <c r="DA2" s="1636"/>
      <c r="DB2" s="1636"/>
      <c r="DC2" s="1636"/>
      <c r="DD2" s="1636"/>
      <c r="DE2" s="1636"/>
      <c r="DF2" s="1636"/>
      <c r="DG2" s="1636"/>
      <c r="DH2" s="1636"/>
      <c r="DI2" s="1636"/>
      <c r="DJ2" s="1636"/>
      <c r="DK2" s="1636"/>
      <c r="DL2" s="1636"/>
      <c r="DM2" s="1636"/>
      <c r="DN2" s="1636"/>
      <c r="DO2" s="1636"/>
      <c r="DP2" s="1636"/>
      <c r="DQ2" s="1636"/>
      <c r="DR2" s="1636"/>
      <c r="DS2" s="1636"/>
      <c r="DT2" s="1636"/>
      <c r="DU2" s="1636"/>
      <c r="DV2" s="1636"/>
      <c r="DW2" s="1636"/>
      <c r="DX2" s="1636"/>
      <c r="DY2" s="1636"/>
      <c r="DZ2" s="1636"/>
      <c r="EA2" s="1636"/>
      <c r="EB2" s="1636"/>
      <c r="EC2" s="1636"/>
      <c r="ED2" s="1636"/>
      <c r="EE2" s="1636"/>
      <c r="EF2" s="1636"/>
      <c r="EG2" s="1636"/>
      <c r="EH2" s="1636"/>
      <c r="EI2" s="1636"/>
      <c r="EJ2" s="1636"/>
      <c r="EK2" s="1636"/>
      <c r="EL2" s="1636"/>
      <c r="EM2" s="1636"/>
      <c r="EN2" s="1636"/>
      <c r="EO2" s="1636"/>
      <c r="EP2" s="1636"/>
      <c r="EQ2" s="1636"/>
      <c r="ER2" s="1636"/>
      <c r="ES2" s="1636"/>
      <c r="ET2" s="1636"/>
      <c r="EU2" s="1636"/>
      <c r="EV2" s="1636"/>
      <c r="EW2" s="1636"/>
      <c r="EX2" s="1636"/>
      <c r="EY2" s="1636"/>
      <c r="EZ2" s="1636"/>
      <c r="FA2" s="1636"/>
      <c r="FB2" s="1636"/>
      <c r="FC2" s="1636"/>
      <c r="FD2" s="1636"/>
      <c r="FE2" s="1636"/>
      <c r="FF2" s="1636"/>
      <c r="FG2" s="1636"/>
      <c r="FH2" s="1636"/>
      <c r="FI2" s="1636"/>
      <c r="FJ2" s="1636"/>
      <c r="FK2" s="1636"/>
      <c r="FL2" s="1636"/>
      <c r="FM2" s="1636"/>
      <c r="FN2" s="1636"/>
      <c r="FO2" s="1636"/>
      <c r="FP2" s="1636"/>
      <c r="FQ2" s="1636"/>
      <c r="FR2" s="1636"/>
      <c r="FS2" s="1636"/>
      <c r="FT2" s="1636"/>
      <c r="FU2" s="1636"/>
      <c r="FV2" s="1636"/>
      <c r="FW2" s="1636"/>
      <c r="FX2" s="1636"/>
      <c r="FY2" s="1636"/>
      <c r="FZ2" s="1636"/>
      <c r="GA2" s="1636"/>
      <c r="GB2" s="1636"/>
      <c r="GC2" s="1636"/>
      <c r="GD2" s="1636"/>
      <c r="GE2" s="1636"/>
      <c r="GF2" s="1636"/>
      <c r="GG2" s="1636"/>
      <c r="GH2" s="1636"/>
      <c r="GI2" s="1636"/>
      <c r="GJ2" s="1636"/>
      <c r="GK2" s="1636"/>
      <c r="GL2" s="1636"/>
      <c r="GM2" s="1636"/>
      <c r="GN2" s="1636"/>
      <c r="GO2" s="1636"/>
      <c r="GP2" s="1636"/>
      <c r="GQ2" s="1636"/>
      <c r="GR2" s="1636"/>
      <c r="GS2" s="1636"/>
      <c r="GT2" s="1636"/>
      <c r="GU2" s="1636"/>
      <c r="GV2" s="1636"/>
      <c r="GW2" s="1636"/>
      <c r="GX2" s="1636"/>
      <c r="GY2" s="1636"/>
      <c r="GZ2" s="1636"/>
      <c r="HA2" s="1636"/>
      <c r="HB2" s="1636"/>
      <c r="HC2" s="1636"/>
      <c r="HD2" s="1636"/>
      <c r="HE2" s="1636"/>
      <c r="HF2" s="1636"/>
      <c r="HG2" s="1636"/>
      <c r="HH2" s="1636"/>
      <c r="HI2" s="1636"/>
      <c r="HJ2" s="1636"/>
      <c r="HK2" s="1636"/>
      <c r="HL2" s="1636"/>
      <c r="HM2" s="1636"/>
      <c r="HN2" s="1636"/>
      <c r="HO2" s="1636"/>
      <c r="HP2" s="1636"/>
      <c r="HQ2" s="1636"/>
      <c r="HR2" s="1636"/>
      <c r="HS2" s="1636"/>
      <c r="HT2" s="1636"/>
      <c r="HU2" s="1636"/>
      <c r="HV2" s="1636"/>
      <c r="HW2" s="1636"/>
      <c r="HX2" s="1636"/>
      <c r="HY2" s="1636"/>
      <c r="HZ2" s="1636"/>
      <c r="IA2" s="1636"/>
      <c r="IB2" s="1636"/>
      <c r="IC2" s="1636"/>
      <c r="ID2" s="1636"/>
      <c r="IE2" s="1636"/>
      <c r="IF2" s="1636"/>
      <c r="IG2" s="1636"/>
      <c r="IH2" s="1636"/>
      <c r="II2" s="1636"/>
      <c r="IJ2" s="1636"/>
      <c r="IK2" s="1636"/>
      <c r="IL2" s="1636"/>
      <c r="IM2" s="1636"/>
      <c r="IN2" s="1636"/>
      <c r="IO2" s="1636"/>
      <c r="IP2" s="1636"/>
      <c r="IQ2" s="1636"/>
      <c r="IR2" s="1636"/>
      <c r="IS2" s="1636"/>
      <c r="IT2" s="1636"/>
      <c r="IU2" s="1636"/>
      <c r="IV2" s="1636"/>
      <c r="IW2" s="1636"/>
      <c r="IX2" s="1636"/>
      <c r="IY2" s="1636"/>
      <c r="IZ2" s="1636"/>
      <c r="JA2" s="1636"/>
      <c r="JB2" s="1636"/>
      <c r="JC2" s="1636"/>
      <c r="JD2" s="1636"/>
      <c r="JE2" s="1636"/>
      <c r="JF2" s="1636"/>
      <c r="JG2" s="1636"/>
      <c r="JH2" s="1636"/>
      <c r="JI2" s="1636"/>
      <c r="JJ2" s="1636"/>
      <c r="JK2" s="1636"/>
      <c r="JL2" s="1636"/>
      <c r="JM2" s="1636"/>
      <c r="JN2" s="1636"/>
      <c r="JO2" s="1636"/>
      <c r="JP2" s="1636"/>
      <c r="JQ2" s="1636"/>
      <c r="JR2" s="1636"/>
      <c r="JS2" s="1636"/>
      <c r="JT2" s="1636"/>
      <c r="JU2" s="1636"/>
      <c r="JV2" s="1636"/>
      <c r="JW2" s="1636"/>
      <c r="JX2" s="1636"/>
      <c r="JY2" s="1636"/>
      <c r="JZ2" s="1636"/>
      <c r="KA2" s="1636"/>
      <c r="KB2" s="1636"/>
      <c r="KC2" s="1636"/>
      <c r="KD2" s="1636"/>
      <c r="KE2" s="1636"/>
      <c r="KF2" s="1636"/>
      <c r="KG2" s="1636"/>
      <c r="KH2" s="1636"/>
      <c r="KI2" s="1636"/>
      <c r="KJ2" s="1636"/>
      <c r="KK2" s="1636"/>
      <c r="KL2" s="1636"/>
      <c r="KM2" s="1636"/>
      <c r="KN2" s="1636"/>
      <c r="KO2" s="1636"/>
      <c r="KP2" s="1636"/>
      <c r="KQ2" s="1636"/>
      <c r="KR2" s="1636"/>
      <c r="KS2" s="1636"/>
      <c r="KT2" s="1636"/>
      <c r="KU2" s="1636"/>
      <c r="KV2" s="1636"/>
      <c r="KW2" s="1636"/>
      <c r="KX2" s="1636"/>
      <c r="KY2" s="1636"/>
      <c r="KZ2" s="1636"/>
      <c r="LA2" s="1636"/>
      <c r="LB2" s="1636"/>
      <c r="LC2" s="1636"/>
      <c r="LD2" s="1636"/>
      <c r="LE2" s="1636"/>
      <c r="LF2" s="1636"/>
      <c r="LG2" s="1636"/>
      <c r="LH2" s="1636"/>
      <c r="LI2" s="1636"/>
      <c r="LJ2" s="1636"/>
      <c r="LK2" s="1636"/>
      <c r="LL2" s="1636"/>
      <c r="LM2" s="1636"/>
      <c r="LN2" s="1636"/>
      <c r="LO2" s="1636"/>
      <c r="LP2" s="1636"/>
      <c r="LQ2" s="1636"/>
      <c r="LR2" s="1636"/>
      <c r="LS2" s="1636"/>
      <c r="LT2" s="1636"/>
      <c r="LU2" s="1636"/>
      <c r="LV2" s="1636"/>
      <c r="LW2" s="1636"/>
      <c r="LX2" s="1636"/>
      <c r="LY2" s="1636"/>
      <c r="LZ2" s="1636"/>
      <c r="MA2" s="1636"/>
      <c r="MB2" s="1636"/>
      <c r="MC2" s="1636"/>
      <c r="MD2" s="1636"/>
      <c r="ME2" s="1636"/>
      <c r="MF2" s="1636"/>
      <c r="MG2" s="1636"/>
      <c r="MH2" s="1636"/>
      <c r="MI2" s="1636"/>
      <c r="MJ2" s="1636"/>
      <c r="MK2" s="1636"/>
      <c r="ML2" s="1636"/>
      <c r="MM2" s="1636"/>
      <c r="MN2" s="1636"/>
      <c r="MO2" s="1636"/>
      <c r="MP2" s="1636"/>
      <c r="MQ2" s="1636"/>
      <c r="MR2" s="1636"/>
      <c r="MS2" s="1636"/>
      <c r="MT2" s="1636"/>
      <c r="MU2" s="1636"/>
      <c r="MV2" s="1636"/>
      <c r="MW2" s="1636"/>
      <c r="MX2" s="1636"/>
      <c r="MY2" s="1636"/>
      <c r="MZ2" s="1636"/>
      <c r="NA2" s="1636"/>
      <c r="NB2" s="1636"/>
      <c r="NC2" s="1636"/>
      <c r="ND2" s="1636"/>
      <c r="NE2" s="1636"/>
      <c r="NF2" s="1636"/>
      <c r="NG2" s="1636"/>
      <c r="NH2" s="1636"/>
      <c r="NI2" s="1636"/>
      <c r="NJ2" s="1636"/>
      <c r="NK2" s="1636"/>
      <c r="NL2" s="1636"/>
      <c r="NM2" s="1636"/>
      <c r="NN2" s="1636"/>
      <c r="NO2" s="1636"/>
      <c r="NP2" s="1636"/>
      <c r="NQ2" s="1636"/>
      <c r="NR2" s="1636"/>
      <c r="NS2" s="1636"/>
      <c r="NT2" s="1636"/>
      <c r="NU2" s="1636"/>
      <c r="NV2" s="1636"/>
      <c r="NW2" s="1636"/>
      <c r="NX2" s="1636"/>
      <c r="NY2" s="1636"/>
      <c r="NZ2" s="1636"/>
      <c r="OA2" s="1636"/>
      <c r="OB2" s="1636"/>
      <c r="OC2" s="1636"/>
      <c r="OD2" s="1636"/>
      <c r="OE2" s="1636"/>
      <c r="OF2" s="1636"/>
      <c r="OG2" s="1636"/>
      <c r="OH2" s="1636"/>
      <c r="OI2" s="1636"/>
      <c r="OJ2" s="1636"/>
      <c r="OK2" s="1636"/>
      <c r="OL2" s="1636"/>
      <c r="OM2" s="1636"/>
      <c r="ON2" s="1636"/>
      <c r="OO2" s="1636"/>
      <c r="OP2" s="1636"/>
      <c r="OQ2" s="1636"/>
      <c r="OR2" s="1636"/>
      <c r="OS2" s="1636"/>
      <c r="OT2" s="1636"/>
      <c r="OU2" s="1636"/>
      <c r="OV2" s="1636"/>
      <c r="OW2" s="1636"/>
      <c r="OX2" s="1636"/>
      <c r="OY2" s="1636"/>
      <c r="OZ2" s="1636"/>
      <c r="PA2" s="1636"/>
      <c r="PB2" s="1636"/>
      <c r="PC2" s="1636"/>
      <c r="PD2" s="1636"/>
      <c r="PE2" s="1636"/>
      <c r="PF2" s="1636"/>
      <c r="PG2" s="1636"/>
      <c r="PH2" s="1636"/>
      <c r="PI2" s="1636"/>
      <c r="PJ2" s="1636"/>
      <c r="PK2" s="1636"/>
      <c r="PL2" s="1636"/>
      <c r="PM2" s="1636"/>
      <c r="PN2" s="1636"/>
      <c r="PO2" s="1636"/>
      <c r="PP2" s="1636"/>
      <c r="PQ2" s="1636"/>
      <c r="PR2" s="1636"/>
      <c r="PS2" s="1636"/>
      <c r="PT2" s="1636"/>
      <c r="PU2" s="1636"/>
      <c r="PV2" s="1636"/>
      <c r="PW2" s="1636"/>
      <c r="PX2" s="1636"/>
      <c r="PY2" s="1636"/>
      <c r="PZ2" s="1636"/>
      <c r="QA2" s="1636"/>
      <c r="QB2" s="1636"/>
      <c r="QC2" s="1636"/>
      <c r="QD2" s="1636"/>
      <c r="QE2" s="1636"/>
      <c r="QF2" s="1636"/>
      <c r="QG2" s="1636"/>
      <c r="QH2" s="1636"/>
      <c r="QI2" s="1636"/>
      <c r="QJ2" s="1636"/>
      <c r="QK2" s="1636"/>
      <c r="QL2" s="1636"/>
      <c r="QM2" s="1636"/>
      <c r="QN2" s="1636"/>
      <c r="QO2" s="1636"/>
      <c r="QP2" s="1636"/>
      <c r="QQ2" s="1636"/>
      <c r="QR2" s="1636"/>
      <c r="QS2" s="1636"/>
      <c r="QT2" s="1636"/>
      <c r="QU2" s="1636"/>
      <c r="QV2" s="1636"/>
      <c r="QW2" s="1636"/>
      <c r="QX2" s="1636"/>
      <c r="QY2" s="1636"/>
      <c r="QZ2" s="1636"/>
      <c r="RA2" s="1636"/>
      <c r="RB2" s="1636"/>
      <c r="RC2" s="1636"/>
      <c r="RD2" s="1636"/>
      <c r="RE2" s="1636"/>
      <c r="RF2" s="1636"/>
      <c r="RG2" s="1636"/>
      <c r="RH2" s="1636"/>
      <c r="RI2" s="1636"/>
      <c r="RJ2" s="1636"/>
      <c r="RK2" s="1636"/>
      <c r="RL2" s="1636"/>
      <c r="RM2" s="1636"/>
      <c r="RN2" s="1636"/>
      <c r="RO2" s="1636"/>
      <c r="RP2" s="1636"/>
      <c r="RQ2" s="1636"/>
      <c r="RR2" s="1636"/>
      <c r="RS2" s="1636"/>
      <c r="RT2" s="1636"/>
      <c r="RU2" s="1636"/>
      <c r="RV2" s="1636"/>
      <c r="RW2" s="1636"/>
      <c r="RX2" s="1636"/>
      <c r="RY2" s="1636"/>
      <c r="RZ2" s="1636"/>
      <c r="SA2" s="1636"/>
      <c r="SB2" s="1636"/>
      <c r="SC2" s="1636"/>
      <c r="SD2" s="1636"/>
      <c r="SE2" s="1636"/>
      <c r="SF2" s="1636"/>
      <c r="SG2" s="1636"/>
      <c r="SH2" s="1636"/>
      <c r="SI2" s="1636"/>
      <c r="SJ2" s="1636"/>
      <c r="SK2" s="1636"/>
      <c r="SL2" s="1636"/>
      <c r="SM2" s="1636"/>
      <c r="SN2" s="1636"/>
      <c r="SO2" s="1636"/>
      <c r="SP2" s="1636"/>
      <c r="SQ2" s="1636"/>
      <c r="SR2" s="1636"/>
      <c r="SS2" s="1636"/>
      <c r="ST2" s="1636"/>
      <c r="SU2" s="1636"/>
      <c r="SV2" s="1636"/>
      <c r="SW2" s="1636"/>
      <c r="SX2" s="1636"/>
      <c r="SY2" s="1636"/>
      <c r="SZ2" s="1636"/>
      <c r="TA2" s="1636"/>
      <c r="TB2" s="1636"/>
      <c r="TC2" s="1636"/>
      <c r="TD2" s="1636"/>
      <c r="TE2" s="1636"/>
      <c r="TF2" s="1636"/>
      <c r="TG2" s="1636"/>
      <c r="TH2" s="1636"/>
      <c r="TI2" s="1636"/>
      <c r="TJ2" s="1636"/>
      <c r="TK2" s="1636"/>
      <c r="TL2" s="1636"/>
      <c r="TM2" s="1636"/>
      <c r="TN2" s="1636"/>
      <c r="TO2" s="1636"/>
      <c r="TP2" s="1636"/>
      <c r="TQ2" s="1636"/>
      <c r="TR2" s="1636"/>
      <c r="TS2" s="1636"/>
      <c r="TT2" s="1636"/>
      <c r="TU2" s="1636"/>
      <c r="TV2" s="1636"/>
      <c r="TW2" s="1636"/>
      <c r="TX2" s="1636"/>
      <c r="TY2" s="1636"/>
      <c r="TZ2" s="1636"/>
      <c r="UA2" s="1636"/>
      <c r="UB2" s="1636"/>
      <c r="UC2" s="1636"/>
      <c r="UD2" s="1636"/>
      <c r="UE2" s="1636"/>
      <c r="UF2" s="1636"/>
      <c r="UG2" s="1636"/>
      <c r="UH2" s="1636"/>
      <c r="UI2" s="1636"/>
      <c r="UJ2" s="1636"/>
      <c r="UK2" s="1636"/>
      <c r="UL2" s="1636"/>
      <c r="UM2" s="1636"/>
      <c r="UN2" s="1636"/>
      <c r="UO2" s="1636"/>
      <c r="UP2" s="1636"/>
      <c r="UQ2" s="1636"/>
      <c r="UR2" s="1636"/>
      <c r="US2" s="1636"/>
      <c r="UT2" s="1636"/>
      <c r="UU2" s="1636"/>
      <c r="UV2" s="1636"/>
      <c r="UW2" s="1636"/>
      <c r="UX2" s="1636"/>
      <c r="UY2" s="1636"/>
      <c r="UZ2" s="1636"/>
      <c r="VA2" s="1636"/>
      <c r="VB2" s="1636"/>
      <c r="VC2" s="1636"/>
      <c r="VD2" s="1636"/>
      <c r="VE2" s="1636"/>
      <c r="VF2" s="1636"/>
      <c r="VG2" s="1636"/>
      <c r="VH2" s="1636"/>
      <c r="VI2" s="1636"/>
      <c r="VJ2" s="1636"/>
      <c r="VK2" s="1636"/>
      <c r="VL2" s="1636"/>
      <c r="VM2" s="1636"/>
      <c r="VN2" s="1636"/>
      <c r="VO2" s="1636"/>
      <c r="VP2" s="1636"/>
      <c r="VQ2" s="1636"/>
      <c r="VR2" s="1636"/>
      <c r="VS2" s="1636"/>
      <c r="VT2" s="1636"/>
      <c r="VU2" s="1636"/>
      <c r="VV2" s="1636"/>
      <c r="VW2" s="1636"/>
      <c r="VX2" s="1636"/>
      <c r="VY2" s="1636"/>
      <c r="VZ2" s="1636"/>
      <c r="WA2" s="1636"/>
      <c r="WB2" s="1636"/>
      <c r="WC2" s="1636"/>
      <c r="WD2" s="1636"/>
      <c r="WE2" s="1636"/>
      <c r="WF2" s="1636"/>
      <c r="WG2" s="1636"/>
      <c r="WH2" s="1636"/>
      <c r="WI2" s="1636"/>
      <c r="WJ2" s="1636"/>
      <c r="WK2" s="1636"/>
      <c r="WL2" s="1636"/>
      <c r="WM2" s="1636"/>
      <c r="WN2" s="1636"/>
      <c r="WO2" s="1636"/>
      <c r="WP2" s="1636"/>
      <c r="WQ2" s="1636"/>
      <c r="WR2" s="1636"/>
      <c r="WS2" s="1636"/>
      <c r="WT2" s="1636"/>
      <c r="WU2" s="1636"/>
      <c r="WV2" s="1636"/>
      <c r="WW2" s="1636"/>
      <c r="WX2" s="1636"/>
      <c r="WY2" s="1636"/>
      <c r="WZ2" s="1636"/>
      <c r="XA2" s="1636"/>
      <c r="XB2" s="1636"/>
      <c r="XC2" s="1636"/>
      <c r="XD2" s="1636"/>
      <c r="XE2" s="1636"/>
      <c r="XF2" s="1636"/>
      <c r="XG2" s="1636"/>
      <c r="XH2" s="1636"/>
      <c r="XI2" s="1636"/>
      <c r="XJ2" s="1636"/>
      <c r="XK2" s="1636"/>
      <c r="XL2" s="1636"/>
      <c r="XM2" s="1636"/>
      <c r="XN2" s="1636"/>
      <c r="XO2" s="1636"/>
      <c r="XP2" s="1636"/>
      <c r="XQ2" s="1636"/>
      <c r="XR2" s="1636"/>
      <c r="XS2" s="1636"/>
      <c r="XT2" s="1636"/>
      <c r="XU2" s="1636"/>
      <c r="XV2" s="1636"/>
      <c r="XW2" s="1636"/>
      <c r="XX2" s="1636"/>
      <c r="XY2" s="1636"/>
      <c r="XZ2" s="1636"/>
      <c r="YA2" s="1636"/>
      <c r="YB2" s="1636"/>
      <c r="YC2" s="1636"/>
      <c r="YD2" s="1636"/>
      <c r="YE2" s="1636"/>
      <c r="YF2" s="1636"/>
      <c r="YG2" s="1636"/>
      <c r="YH2" s="1636"/>
      <c r="YI2" s="1636"/>
      <c r="YJ2" s="1636"/>
      <c r="YK2" s="1636"/>
      <c r="YL2" s="1636"/>
      <c r="YM2" s="1636"/>
      <c r="YN2" s="1636"/>
      <c r="YO2" s="1636"/>
      <c r="YP2" s="1636"/>
      <c r="YQ2" s="1636"/>
      <c r="YR2" s="1636"/>
      <c r="YS2" s="1636"/>
      <c r="YT2" s="1636"/>
      <c r="YU2" s="1636"/>
      <c r="YV2" s="1636"/>
      <c r="YW2" s="1636"/>
      <c r="YX2" s="1636"/>
      <c r="YY2" s="1636"/>
      <c r="YZ2" s="1636"/>
      <c r="ZA2" s="1636"/>
      <c r="ZB2" s="1636"/>
      <c r="ZC2" s="1636"/>
      <c r="ZD2" s="1636"/>
      <c r="ZE2" s="1636"/>
      <c r="ZF2" s="1636"/>
      <c r="ZG2" s="1636"/>
      <c r="ZH2" s="1636"/>
      <c r="ZI2" s="1636"/>
      <c r="ZJ2" s="1636"/>
      <c r="ZK2" s="1636"/>
      <c r="ZL2" s="1636"/>
      <c r="ZM2" s="1636"/>
      <c r="ZN2" s="1636"/>
      <c r="ZO2" s="1636"/>
      <c r="ZP2" s="1636"/>
      <c r="ZQ2" s="1636"/>
      <c r="ZR2" s="1636"/>
      <c r="ZS2" s="1636"/>
      <c r="ZT2" s="1636"/>
      <c r="ZU2" s="1636"/>
      <c r="ZV2" s="1636"/>
      <c r="ZW2" s="1636"/>
      <c r="ZX2" s="1636"/>
      <c r="ZY2" s="1636"/>
      <c r="ZZ2" s="1636"/>
      <c r="AAA2" s="1636"/>
      <c r="AAB2" s="1636"/>
      <c r="AAC2" s="1636"/>
      <c r="AAD2" s="1636"/>
      <c r="AAE2" s="1636"/>
      <c r="AAF2" s="1636"/>
      <c r="AAG2" s="1636"/>
      <c r="AAH2" s="1636"/>
      <c r="AAI2" s="1636"/>
      <c r="AAJ2" s="1636"/>
      <c r="AAK2" s="1636"/>
      <c r="AAL2" s="1636"/>
      <c r="AAM2" s="1636"/>
      <c r="AAN2" s="1636"/>
      <c r="AAO2" s="1636"/>
      <c r="AAP2" s="1636"/>
      <c r="AAQ2" s="1636"/>
      <c r="AAR2" s="1636"/>
      <c r="AAS2" s="1636"/>
      <c r="AAT2" s="1636"/>
      <c r="AAU2" s="1636"/>
      <c r="AAV2" s="1636"/>
      <c r="AAW2" s="1636"/>
      <c r="AAX2" s="1636"/>
      <c r="AAY2" s="1636"/>
      <c r="AAZ2" s="1636"/>
      <c r="ABA2" s="1636"/>
      <c r="ABB2" s="1636"/>
      <c r="ABC2" s="1636"/>
      <c r="ABD2" s="1636"/>
      <c r="ABE2" s="1636"/>
      <c r="ABF2" s="1636"/>
      <c r="ABG2" s="1636"/>
      <c r="ABH2" s="1636"/>
      <c r="ABI2" s="1636"/>
      <c r="ABJ2" s="1636"/>
      <c r="ABK2" s="1636"/>
      <c r="ABL2" s="1636"/>
      <c r="ABM2" s="1636"/>
      <c r="ABN2" s="1636"/>
      <c r="ABO2" s="1636"/>
      <c r="ABP2" s="1636"/>
      <c r="ABQ2" s="1636"/>
      <c r="ABR2" s="1636"/>
      <c r="ABS2" s="1636"/>
      <c r="ABT2" s="1636"/>
      <c r="ABU2" s="1636"/>
      <c r="ABV2" s="1636"/>
      <c r="ABW2" s="1636"/>
      <c r="ABX2" s="1636"/>
      <c r="ABY2" s="1636"/>
      <c r="ABZ2" s="1636"/>
      <c r="ACA2" s="1636"/>
      <c r="ACB2" s="1636"/>
      <c r="ACC2" s="1636"/>
      <c r="ACD2" s="1636"/>
      <c r="ACE2" s="1636"/>
      <c r="ACF2" s="1636"/>
      <c r="ACG2" s="1636"/>
      <c r="ACH2" s="1636"/>
      <c r="ACI2" s="1636"/>
      <c r="ACJ2" s="1636"/>
      <c r="ACK2" s="1636"/>
      <c r="ACL2" s="1636"/>
      <c r="ACM2" s="1636"/>
      <c r="ACN2" s="1636"/>
      <c r="ACO2" s="1636"/>
      <c r="ACP2" s="1636"/>
      <c r="ACQ2" s="1636"/>
      <c r="ACR2" s="1636"/>
      <c r="ACS2" s="1636"/>
      <c r="ACT2" s="1636"/>
      <c r="ACU2" s="1636"/>
      <c r="ACV2" s="1636"/>
      <c r="ACW2" s="1636"/>
      <c r="ACX2" s="1636"/>
      <c r="ACY2" s="1636"/>
      <c r="ACZ2" s="1636"/>
      <c r="ADA2" s="1636"/>
      <c r="ADB2" s="1636"/>
      <c r="ADC2" s="1636"/>
      <c r="ADD2" s="1636"/>
      <c r="ADE2" s="1636"/>
      <c r="ADF2" s="1636"/>
      <c r="ADG2" s="1636"/>
      <c r="ADH2" s="1636"/>
      <c r="ADI2" s="1636"/>
      <c r="ADJ2" s="1636"/>
      <c r="ADK2" s="1636"/>
      <c r="ADL2" s="1636"/>
      <c r="ADM2" s="1636"/>
      <c r="ADN2" s="1636"/>
      <c r="ADO2" s="1636"/>
      <c r="ADP2" s="1636"/>
      <c r="ADQ2" s="1636"/>
      <c r="ADR2" s="1636"/>
      <c r="ADS2" s="1636"/>
      <c r="ADT2" s="1636"/>
      <c r="ADU2" s="1636"/>
      <c r="ADV2" s="1636"/>
      <c r="ADW2" s="1636"/>
      <c r="ADX2" s="1636"/>
      <c r="ADY2" s="1636"/>
      <c r="ADZ2" s="1636"/>
      <c r="AEA2" s="1636"/>
      <c r="AEB2" s="1636"/>
      <c r="AEC2" s="1636"/>
      <c r="AED2" s="1636"/>
      <c r="AEE2" s="1636"/>
      <c r="AEF2" s="1636"/>
      <c r="AEG2" s="1636"/>
      <c r="AEH2" s="1636"/>
      <c r="AEI2" s="1636"/>
      <c r="AEJ2" s="1636"/>
      <c r="AEK2" s="1636"/>
      <c r="AEL2" s="1636"/>
      <c r="AEM2" s="1636"/>
      <c r="AEN2" s="1636"/>
      <c r="AEO2" s="1636"/>
      <c r="AEP2" s="1636"/>
      <c r="AEQ2" s="1636"/>
      <c r="AER2" s="1636"/>
      <c r="AES2" s="1636"/>
      <c r="AET2" s="1636"/>
      <c r="AEU2" s="1636"/>
      <c r="AEV2" s="1636"/>
      <c r="AEW2" s="1636"/>
      <c r="AEX2" s="1636"/>
      <c r="AEY2" s="1636"/>
      <c r="AEZ2" s="1636"/>
      <c r="AFA2" s="1636"/>
      <c r="AFB2" s="1636"/>
      <c r="AFC2" s="1636"/>
      <c r="AFD2" s="1636"/>
      <c r="AFE2" s="1636"/>
      <c r="AFF2" s="1636"/>
      <c r="AFG2" s="1636"/>
      <c r="AFH2" s="1636"/>
      <c r="AFI2" s="1636"/>
      <c r="AFJ2" s="1636"/>
      <c r="AFK2" s="1636"/>
      <c r="AFL2" s="1636"/>
      <c r="AFM2" s="1636"/>
      <c r="AFN2" s="1636"/>
      <c r="AFO2" s="1636"/>
      <c r="AFP2" s="1636"/>
      <c r="AFQ2" s="1636"/>
      <c r="AFR2" s="1636"/>
      <c r="AFS2" s="1636"/>
      <c r="AFT2" s="1636"/>
      <c r="AFU2" s="1636"/>
      <c r="AFV2" s="1636"/>
      <c r="AFW2" s="1636"/>
      <c r="AFX2" s="1636"/>
      <c r="AFY2" s="1636"/>
      <c r="AFZ2" s="1636"/>
      <c r="AGA2" s="1636"/>
      <c r="AGB2" s="1636"/>
      <c r="AGC2" s="1636"/>
      <c r="AGD2" s="1636"/>
      <c r="AGE2" s="1636"/>
      <c r="AGF2" s="1636"/>
      <c r="AGG2" s="1636"/>
      <c r="AGH2" s="1636"/>
      <c r="AGI2" s="1636"/>
      <c r="AGJ2" s="1636"/>
      <c r="AGK2" s="1636"/>
      <c r="AGL2" s="1636"/>
      <c r="AGM2" s="1636"/>
      <c r="AGN2" s="1636"/>
      <c r="AGO2" s="1636"/>
      <c r="AGP2" s="1636"/>
      <c r="AGQ2" s="1636"/>
      <c r="AGR2" s="1636"/>
      <c r="AGS2" s="1636"/>
      <c r="AGT2" s="1636"/>
      <c r="AGU2" s="1636"/>
      <c r="AGV2" s="1636"/>
      <c r="AGW2" s="1636"/>
      <c r="AGX2" s="1636"/>
      <c r="AGY2" s="1636"/>
      <c r="AGZ2" s="1636"/>
      <c r="AHA2" s="1636"/>
      <c r="AHB2" s="1636"/>
      <c r="AHC2" s="1636"/>
      <c r="AHD2" s="1636"/>
      <c r="AHE2" s="1636"/>
      <c r="AHF2" s="1636"/>
      <c r="AHG2" s="1636"/>
      <c r="AHH2" s="1636"/>
      <c r="AHI2" s="1636"/>
      <c r="AHJ2" s="1636"/>
      <c r="AHK2" s="1636"/>
      <c r="AHL2" s="1636"/>
      <c r="AHM2" s="1636"/>
      <c r="AHN2" s="1636"/>
      <c r="AHO2" s="1636"/>
      <c r="AHP2" s="1636"/>
      <c r="AHQ2" s="1636"/>
      <c r="AHR2" s="1636"/>
      <c r="AHS2" s="1636"/>
      <c r="AHT2" s="1636"/>
      <c r="AHU2" s="1636"/>
      <c r="AHV2" s="1636"/>
      <c r="AHW2" s="1636"/>
      <c r="AHX2" s="1636"/>
      <c r="AHY2" s="1636"/>
      <c r="AHZ2" s="1636"/>
      <c r="AIA2" s="1636"/>
      <c r="AIB2" s="1636"/>
      <c r="AIC2" s="1636"/>
      <c r="AID2" s="1636"/>
      <c r="AIE2" s="1636"/>
      <c r="AIF2" s="1636"/>
      <c r="AIG2" s="1636"/>
      <c r="AIH2" s="1636"/>
      <c r="AII2" s="1636"/>
      <c r="AIJ2" s="1636"/>
      <c r="AIK2" s="1636"/>
      <c r="AIL2" s="1636"/>
      <c r="AIM2" s="1636"/>
      <c r="AIN2" s="1636"/>
      <c r="AIO2" s="1636"/>
      <c r="AIP2" s="1636"/>
      <c r="AIQ2" s="1636"/>
      <c r="AIR2" s="1636"/>
      <c r="AIS2" s="1636"/>
      <c r="AIT2" s="1636"/>
      <c r="AIU2" s="1636"/>
      <c r="AIV2" s="1636"/>
      <c r="AIW2" s="1636"/>
      <c r="AIX2" s="1636"/>
      <c r="AIY2" s="1636"/>
      <c r="AIZ2" s="1636"/>
      <c r="AJA2" s="1636"/>
      <c r="AJB2" s="1636"/>
      <c r="AJC2" s="1636"/>
      <c r="AJD2" s="1636"/>
      <c r="AJE2" s="1636"/>
      <c r="AJF2" s="1636"/>
      <c r="AJG2" s="1636"/>
      <c r="AJH2" s="1636"/>
      <c r="AJI2" s="1636"/>
      <c r="AJJ2" s="1636"/>
      <c r="AJK2" s="1636"/>
      <c r="AJL2" s="1636"/>
      <c r="AJM2" s="1636"/>
      <c r="AJN2" s="1636"/>
      <c r="AJO2" s="1636"/>
      <c r="AJP2" s="1636"/>
      <c r="AJQ2" s="1636"/>
      <c r="AJR2" s="1636"/>
      <c r="AJS2" s="1636"/>
      <c r="AJT2" s="1636"/>
      <c r="AJU2" s="1636"/>
      <c r="AJV2" s="1636"/>
      <c r="AJW2" s="1636"/>
      <c r="AJX2" s="1636"/>
      <c r="AJY2" s="1636"/>
      <c r="AJZ2" s="1636"/>
      <c r="AKA2" s="1636"/>
      <c r="AKB2" s="1636"/>
      <c r="AKC2" s="1636"/>
      <c r="AKD2" s="1636"/>
      <c r="AKE2" s="1636"/>
      <c r="AKF2" s="1636"/>
      <c r="AKG2" s="1636"/>
      <c r="AKH2" s="1636"/>
      <c r="AKI2" s="1636"/>
      <c r="AKJ2" s="1636"/>
      <c r="AKK2" s="1636"/>
      <c r="AKL2" s="1636"/>
      <c r="AKM2" s="1636"/>
      <c r="AKN2" s="1636"/>
      <c r="AKO2" s="1636"/>
      <c r="AKP2" s="1636"/>
      <c r="AKQ2" s="1636"/>
      <c r="AKR2" s="1636"/>
      <c r="AKS2" s="1636"/>
      <c r="AKT2" s="1636"/>
      <c r="AKU2" s="1636"/>
      <c r="AKV2" s="1636"/>
      <c r="AKW2" s="1636"/>
      <c r="AKX2" s="1636"/>
      <c r="AKY2" s="1636"/>
      <c r="AKZ2" s="1636"/>
      <c r="ALA2" s="1636"/>
      <c r="ALB2" s="1636"/>
      <c r="ALC2" s="1636"/>
      <c r="ALD2" s="1636"/>
      <c r="ALE2" s="1636"/>
      <c r="ALF2" s="1636"/>
      <c r="ALG2" s="1636"/>
      <c r="ALH2" s="1636"/>
      <c r="ALI2" s="1636"/>
      <c r="ALJ2" s="1636"/>
      <c r="ALK2" s="1636"/>
      <c r="ALL2" s="1636"/>
      <c r="ALM2" s="1636"/>
      <c r="ALN2" s="1636"/>
      <c r="ALO2" s="1636"/>
      <c r="ALP2" s="1636"/>
      <c r="ALQ2" s="1636"/>
      <c r="ALR2" s="1636"/>
      <c r="ALS2" s="1636"/>
      <c r="ALT2" s="1636"/>
      <c r="ALU2" s="1636"/>
      <c r="ALV2" s="1636"/>
      <c r="ALW2" s="1636"/>
      <c r="ALX2" s="1636"/>
      <c r="ALY2" s="1636"/>
      <c r="ALZ2" s="1636"/>
      <c r="AMA2" s="1636"/>
      <c r="AMB2" s="1636"/>
      <c r="AMC2" s="1636"/>
      <c r="AMD2" s="1636"/>
      <c r="AME2" s="1636"/>
      <c r="AMF2" s="1636"/>
      <c r="AMG2" s="1636"/>
      <c r="AMH2" s="1636"/>
      <c r="AMI2" s="1636"/>
      <c r="AMJ2" s="1636"/>
      <c r="AMK2" s="1636"/>
      <c r="AML2" s="1636"/>
      <c r="AMM2" s="1636"/>
      <c r="AMN2" s="1636"/>
      <c r="AMO2" s="1636"/>
      <c r="AMP2" s="1636"/>
      <c r="AMQ2" s="1636"/>
      <c r="AMR2" s="1636"/>
      <c r="AMS2" s="1636"/>
      <c r="AMT2" s="1636"/>
      <c r="AMU2" s="1636"/>
      <c r="AMV2" s="1636"/>
      <c r="AMW2" s="1636"/>
      <c r="AMX2" s="1636"/>
      <c r="AMY2" s="1636"/>
      <c r="AMZ2" s="1636"/>
      <c r="ANA2" s="1636"/>
      <c r="ANB2" s="1636"/>
      <c r="ANC2" s="1636"/>
      <c r="AND2" s="1636"/>
      <c r="ANE2" s="1636"/>
      <c r="ANF2" s="1636"/>
      <c r="ANG2" s="1636"/>
      <c r="ANH2" s="1636"/>
      <c r="ANI2" s="1636"/>
      <c r="ANJ2" s="1636"/>
      <c r="ANK2" s="1636"/>
      <c r="ANL2" s="1636"/>
      <c r="ANM2" s="1636"/>
      <c r="ANN2" s="1636"/>
      <c r="ANO2" s="1636"/>
      <c r="ANP2" s="1636"/>
      <c r="ANQ2" s="1636"/>
      <c r="ANR2" s="1636"/>
      <c r="ANS2" s="1636"/>
      <c r="ANT2" s="1636"/>
      <c r="ANU2" s="1636"/>
      <c r="ANV2" s="1636"/>
      <c r="ANW2" s="1636"/>
      <c r="ANX2" s="1636"/>
      <c r="ANY2" s="1636"/>
      <c r="ANZ2" s="1636"/>
      <c r="AOA2" s="1636"/>
      <c r="AOB2" s="1636"/>
      <c r="AOC2" s="1636"/>
      <c r="AOD2" s="1636"/>
      <c r="AOE2" s="1636"/>
      <c r="AOF2" s="1636"/>
      <c r="AOG2" s="1636"/>
      <c r="AOH2" s="1636"/>
      <c r="AOI2" s="1636"/>
      <c r="AOJ2" s="1636"/>
      <c r="AOK2" s="1636"/>
      <c r="AOL2" s="1636"/>
      <c r="AOM2" s="1636"/>
      <c r="AON2" s="1636"/>
      <c r="AOO2" s="1636"/>
      <c r="AOP2" s="1636"/>
      <c r="AOQ2" s="1636"/>
      <c r="AOR2" s="1636"/>
      <c r="AOS2" s="1636"/>
      <c r="AOT2" s="1636"/>
      <c r="AOU2" s="1636"/>
      <c r="AOV2" s="1636"/>
      <c r="AOW2" s="1636"/>
      <c r="AOX2" s="1636"/>
      <c r="AOY2" s="1636"/>
      <c r="AOZ2" s="1636"/>
      <c r="APA2" s="1636"/>
      <c r="APB2" s="1636"/>
      <c r="APC2" s="1636"/>
      <c r="APD2" s="1636"/>
      <c r="APE2" s="1636"/>
      <c r="APF2" s="1636"/>
      <c r="APG2" s="1636"/>
      <c r="APH2" s="1636"/>
      <c r="API2" s="1636"/>
      <c r="APJ2" s="1636"/>
      <c r="APK2" s="1636"/>
      <c r="APL2" s="1636"/>
      <c r="APM2" s="1636"/>
      <c r="APN2" s="1636"/>
      <c r="APO2" s="1636"/>
      <c r="APP2" s="1636"/>
      <c r="APQ2" s="1636"/>
      <c r="APR2" s="1636"/>
      <c r="APS2" s="1636"/>
      <c r="APT2" s="1636"/>
      <c r="APU2" s="1636"/>
      <c r="APV2" s="1636"/>
      <c r="APW2" s="1636"/>
      <c r="APX2" s="1636"/>
      <c r="APY2" s="1636"/>
      <c r="APZ2" s="1636"/>
      <c r="AQA2" s="1636"/>
      <c r="AQB2" s="1636"/>
      <c r="AQC2" s="1636"/>
      <c r="AQD2" s="1636"/>
      <c r="AQE2" s="1636"/>
      <c r="AQF2" s="1636"/>
      <c r="AQG2" s="1636"/>
      <c r="AQH2" s="1636"/>
      <c r="AQI2" s="1636"/>
      <c r="AQJ2" s="1636"/>
      <c r="AQK2" s="1636"/>
      <c r="AQL2" s="1636"/>
      <c r="AQM2" s="1636"/>
      <c r="AQN2" s="1636"/>
      <c r="AQO2" s="1636"/>
      <c r="AQP2" s="1636"/>
      <c r="AQQ2" s="1636"/>
      <c r="AQR2" s="1636"/>
      <c r="AQS2" s="1636"/>
      <c r="AQT2" s="1636"/>
      <c r="AQU2" s="1636"/>
      <c r="AQV2" s="1636"/>
      <c r="AQW2" s="1636"/>
      <c r="AQX2" s="1636"/>
      <c r="AQY2" s="1636"/>
      <c r="AQZ2" s="1636"/>
      <c r="ARA2" s="1636"/>
      <c r="ARB2" s="1636"/>
      <c r="ARC2" s="1636"/>
      <c r="ARD2" s="1636"/>
      <c r="ARE2" s="1636"/>
      <c r="ARF2" s="1636"/>
      <c r="ARG2" s="1636"/>
      <c r="ARH2" s="1636"/>
      <c r="ARI2" s="1636"/>
      <c r="ARJ2" s="1636"/>
      <c r="ARK2" s="1636"/>
      <c r="ARL2" s="1636"/>
      <c r="ARM2" s="1636"/>
      <c r="ARN2" s="1636"/>
      <c r="ARO2" s="1636"/>
      <c r="ARP2" s="1636"/>
      <c r="ARQ2" s="1636"/>
      <c r="ARR2" s="1636"/>
      <c r="ARS2" s="1636"/>
      <c r="ART2" s="1636"/>
      <c r="ARU2" s="1636"/>
      <c r="ARV2" s="1636"/>
      <c r="ARW2" s="1636"/>
      <c r="ARX2" s="1636"/>
      <c r="ARY2" s="1636"/>
      <c r="ARZ2" s="1636"/>
      <c r="ASA2" s="1636"/>
      <c r="ASB2" s="1636"/>
      <c r="ASC2" s="1636"/>
      <c r="ASD2" s="1636"/>
      <c r="ASE2" s="1636"/>
      <c r="ASF2" s="1636"/>
      <c r="ASG2" s="1636"/>
      <c r="ASH2" s="1636"/>
      <c r="ASI2" s="1636"/>
      <c r="ASJ2" s="1636"/>
      <c r="ASK2" s="1636"/>
      <c r="ASL2" s="1636"/>
      <c r="ASM2" s="1636"/>
      <c r="ASN2" s="1636"/>
      <c r="ASO2" s="1636"/>
      <c r="ASP2" s="1636"/>
      <c r="ASQ2" s="1636"/>
      <c r="ASR2" s="1636"/>
      <c r="ASS2" s="1636"/>
      <c r="AST2" s="1636"/>
      <c r="ASU2" s="1636"/>
      <c r="ASV2" s="1636"/>
      <c r="ASW2" s="1636"/>
      <c r="ASX2" s="1636"/>
      <c r="ASY2" s="1636"/>
      <c r="ASZ2" s="1636"/>
      <c r="ATA2" s="1636"/>
      <c r="ATB2" s="1636"/>
      <c r="ATC2" s="1636"/>
      <c r="ATD2" s="1636"/>
      <c r="ATE2" s="1636"/>
      <c r="ATF2" s="1636"/>
      <c r="ATG2" s="1636"/>
      <c r="ATH2" s="1636"/>
      <c r="ATI2" s="1636"/>
      <c r="ATJ2" s="1636"/>
      <c r="ATK2" s="1636"/>
      <c r="ATL2" s="1636"/>
      <c r="ATM2" s="1636"/>
      <c r="ATN2" s="1636"/>
      <c r="ATO2" s="1636"/>
      <c r="ATP2" s="1636"/>
      <c r="ATQ2" s="1636"/>
      <c r="ATR2" s="1636"/>
      <c r="ATS2" s="1636"/>
      <c r="ATT2" s="1636"/>
      <c r="ATU2" s="1636"/>
      <c r="ATV2" s="1636"/>
      <c r="ATW2" s="1636"/>
      <c r="ATX2" s="1636"/>
      <c r="ATY2" s="1636"/>
      <c r="ATZ2" s="1636"/>
      <c r="AUA2" s="1636"/>
      <c r="AUB2" s="1636"/>
      <c r="AUC2" s="1636"/>
      <c r="AUD2" s="1636"/>
      <c r="AUE2" s="1636"/>
      <c r="AUF2" s="1636"/>
      <c r="AUG2" s="1636"/>
      <c r="AUH2" s="1636"/>
      <c r="AUI2" s="1636"/>
      <c r="AUJ2" s="1636"/>
      <c r="AUK2" s="1636"/>
      <c r="AUL2" s="1636"/>
      <c r="AUM2" s="1636"/>
      <c r="AUN2" s="1636"/>
      <c r="AUO2" s="1636"/>
      <c r="AUP2" s="1636"/>
      <c r="AUQ2" s="1636"/>
      <c r="AUR2" s="1636"/>
      <c r="AUS2" s="1636"/>
      <c r="AUT2" s="1636"/>
      <c r="AUU2" s="1636"/>
      <c r="AUV2" s="1636"/>
      <c r="AUW2" s="1636"/>
      <c r="AUX2" s="1636"/>
      <c r="AUY2" s="1636"/>
      <c r="AUZ2" s="1636"/>
      <c r="AVA2" s="1636"/>
      <c r="AVB2" s="1636"/>
      <c r="AVC2" s="1636"/>
      <c r="AVD2" s="1636"/>
      <c r="AVE2" s="1636"/>
      <c r="AVF2" s="1636"/>
      <c r="AVG2" s="1636"/>
      <c r="AVH2" s="1636"/>
      <c r="AVI2" s="1636"/>
      <c r="AVJ2" s="1636"/>
      <c r="AVK2" s="1636"/>
      <c r="AVL2" s="1636"/>
      <c r="AVM2" s="1636"/>
      <c r="AVN2" s="1636"/>
      <c r="AVO2" s="1636"/>
      <c r="AVP2" s="1636"/>
      <c r="AVQ2" s="1636"/>
      <c r="AVR2" s="1636"/>
      <c r="AVS2" s="1636"/>
      <c r="AVT2" s="1636"/>
      <c r="AVU2" s="1636"/>
      <c r="AVV2" s="1636"/>
      <c r="AVW2" s="1636"/>
      <c r="AVX2" s="1636"/>
      <c r="AVY2" s="1636"/>
      <c r="AVZ2" s="1636"/>
      <c r="AWA2" s="1636"/>
      <c r="AWB2" s="1636"/>
      <c r="AWC2" s="1636"/>
      <c r="AWD2" s="1636"/>
      <c r="AWE2" s="1636"/>
      <c r="AWF2" s="1636"/>
      <c r="AWG2" s="1636"/>
      <c r="AWH2" s="1636"/>
      <c r="AWI2" s="1636"/>
      <c r="AWJ2" s="1636"/>
      <c r="AWK2" s="1636"/>
      <c r="AWL2" s="1636"/>
      <c r="AWM2" s="1636"/>
      <c r="AWN2" s="1636"/>
      <c r="AWO2" s="1636"/>
      <c r="AWP2" s="1636"/>
      <c r="AWQ2" s="1636"/>
      <c r="AWR2" s="1636"/>
      <c r="AWS2" s="1636"/>
      <c r="AWT2" s="1636"/>
      <c r="AWU2" s="1636"/>
      <c r="AWV2" s="1636"/>
      <c r="AWW2" s="1636"/>
      <c r="AWX2" s="1636"/>
      <c r="AWY2" s="1636"/>
      <c r="AWZ2" s="1636"/>
      <c r="AXA2" s="1636"/>
      <c r="AXB2" s="1636"/>
      <c r="AXC2" s="1636"/>
      <c r="AXD2" s="1636"/>
      <c r="AXE2" s="1636"/>
      <c r="AXF2" s="1636"/>
      <c r="AXG2" s="1636"/>
      <c r="AXH2" s="1636"/>
      <c r="AXI2" s="1636"/>
      <c r="AXJ2" s="1636"/>
      <c r="AXK2" s="1636"/>
      <c r="AXL2" s="1636"/>
      <c r="AXM2" s="1636"/>
      <c r="AXN2" s="1636"/>
      <c r="AXO2" s="1636"/>
      <c r="AXP2" s="1636"/>
      <c r="AXQ2" s="1636"/>
      <c r="AXR2" s="1636"/>
      <c r="AXS2" s="1636"/>
      <c r="AXT2" s="1636"/>
      <c r="AXU2" s="1636"/>
      <c r="AXV2" s="1636"/>
      <c r="AXW2" s="1636"/>
      <c r="AXX2" s="1636"/>
      <c r="AXY2" s="1636"/>
      <c r="AXZ2" s="1636"/>
      <c r="AYA2" s="1636"/>
      <c r="AYB2" s="1636"/>
      <c r="AYC2" s="1636"/>
      <c r="AYD2" s="1636"/>
      <c r="AYE2" s="1636"/>
      <c r="AYF2" s="1636"/>
      <c r="AYG2" s="1636"/>
      <c r="AYH2" s="1636"/>
      <c r="AYI2" s="1636"/>
      <c r="AYJ2" s="1636"/>
      <c r="AYK2" s="1636"/>
      <c r="AYL2" s="1636"/>
      <c r="AYM2" s="1636"/>
      <c r="AYN2" s="1636"/>
      <c r="AYO2" s="1636"/>
      <c r="AYP2" s="1636"/>
      <c r="AYQ2" s="1636"/>
      <c r="AYR2" s="1636"/>
      <c r="AYS2" s="1636"/>
      <c r="AYT2" s="1636"/>
      <c r="AYU2" s="1636"/>
      <c r="AYV2" s="1636"/>
      <c r="AYW2" s="1636"/>
      <c r="AYX2" s="1636"/>
      <c r="AYY2" s="1636"/>
      <c r="AYZ2" s="1636"/>
      <c r="AZA2" s="1636"/>
      <c r="AZB2" s="1636"/>
      <c r="AZC2" s="1636"/>
      <c r="AZD2" s="1636"/>
      <c r="AZE2" s="1636"/>
      <c r="AZF2" s="1636"/>
      <c r="AZG2" s="1636"/>
      <c r="AZH2" s="1636"/>
      <c r="AZI2" s="1636"/>
      <c r="AZJ2" s="1636"/>
      <c r="AZK2" s="1636"/>
      <c r="AZL2" s="1636"/>
      <c r="AZM2" s="1636"/>
      <c r="AZN2" s="1636"/>
      <c r="AZO2" s="1636"/>
      <c r="AZP2" s="1636"/>
      <c r="AZQ2" s="1636"/>
      <c r="AZR2" s="1636"/>
      <c r="AZS2" s="1636"/>
      <c r="AZT2" s="1636"/>
      <c r="AZU2" s="1636"/>
      <c r="AZV2" s="1636"/>
      <c r="AZW2" s="1636"/>
      <c r="AZX2" s="1636"/>
      <c r="AZY2" s="1636"/>
      <c r="AZZ2" s="1636"/>
      <c r="BAA2" s="1636"/>
      <c r="BAB2" s="1636"/>
      <c r="BAC2" s="1636"/>
      <c r="BAD2" s="1636"/>
      <c r="BAE2" s="1636"/>
      <c r="BAF2" s="1636"/>
      <c r="BAG2" s="1636"/>
      <c r="BAH2" s="1636"/>
      <c r="BAI2" s="1636"/>
      <c r="BAJ2" s="1636"/>
      <c r="BAK2" s="1636"/>
      <c r="BAL2" s="1636"/>
      <c r="BAM2" s="1636"/>
      <c r="BAN2" s="1636"/>
      <c r="BAO2" s="1636"/>
      <c r="BAP2" s="1636"/>
      <c r="BAQ2" s="1636"/>
      <c r="BAR2" s="1636"/>
      <c r="BAS2" s="1636"/>
      <c r="BAT2" s="1636"/>
      <c r="BAU2" s="1636"/>
      <c r="BAV2" s="1636"/>
      <c r="BAW2" s="1636"/>
      <c r="BAX2" s="1636"/>
      <c r="BAY2" s="1636"/>
      <c r="BAZ2" s="1636"/>
      <c r="BBA2" s="1636"/>
      <c r="BBB2" s="1636"/>
      <c r="BBC2" s="1636"/>
      <c r="BBD2" s="1636"/>
      <c r="BBE2" s="1636"/>
      <c r="BBF2" s="1636"/>
      <c r="BBG2" s="1636"/>
      <c r="BBH2" s="1636"/>
      <c r="BBI2" s="1636"/>
      <c r="BBJ2" s="1636"/>
      <c r="BBK2" s="1636"/>
      <c r="BBL2" s="1636"/>
      <c r="BBM2" s="1636"/>
      <c r="BBN2" s="1636"/>
      <c r="BBO2" s="1636"/>
      <c r="BBP2" s="1636"/>
      <c r="BBQ2" s="1636"/>
      <c r="BBR2" s="1636"/>
      <c r="BBS2" s="1636"/>
      <c r="BBT2" s="1636"/>
      <c r="BBU2" s="1636"/>
      <c r="BBV2" s="1636"/>
      <c r="BBW2" s="1636"/>
      <c r="BBX2" s="1636"/>
      <c r="BBY2" s="1636"/>
      <c r="BBZ2" s="1636"/>
      <c r="BCA2" s="1636"/>
      <c r="BCB2" s="1636"/>
      <c r="BCC2" s="1636"/>
      <c r="BCD2" s="1636"/>
      <c r="BCE2" s="1636"/>
      <c r="BCF2" s="1636"/>
      <c r="BCG2" s="1636"/>
      <c r="BCH2" s="1636"/>
      <c r="BCI2" s="1636"/>
      <c r="BCJ2" s="1636"/>
      <c r="BCK2" s="1636"/>
      <c r="BCL2" s="1636"/>
      <c r="BCM2" s="1636"/>
      <c r="BCN2" s="1636"/>
      <c r="BCO2" s="1636"/>
      <c r="BCP2" s="1636"/>
      <c r="BCQ2" s="1636"/>
      <c r="BCR2" s="1636"/>
      <c r="BCS2" s="1636"/>
      <c r="BCT2" s="1636"/>
      <c r="BCU2" s="1636"/>
      <c r="BCV2" s="1636"/>
      <c r="BCW2" s="1636"/>
      <c r="BCX2" s="1636"/>
      <c r="BCY2" s="1636"/>
      <c r="BCZ2" s="1636"/>
      <c r="BDA2" s="1636"/>
      <c r="BDB2" s="1636"/>
      <c r="BDC2" s="1636"/>
      <c r="BDD2" s="1636"/>
      <c r="BDE2" s="1636"/>
      <c r="BDF2" s="1636"/>
      <c r="BDG2" s="1636"/>
      <c r="BDH2" s="1636"/>
      <c r="BDI2" s="1636"/>
      <c r="BDJ2" s="1636"/>
      <c r="BDK2" s="1636"/>
      <c r="BDL2" s="1636"/>
      <c r="BDM2" s="1636"/>
      <c r="BDN2" s="1636"/>
      <c r="BDO2" s="1636"/>
      <c r="BDP2" s="1636"/>
      <c r="BDQ2" s="1636"/>
      <c r="BDR2" s="1636"/>
      <c r="BDS2" s="1636"/>
      <c r="BDT2" s="1636"/>
      <c r="BDU2" s="1636"/>
      <c r="BDV2" s="1636"/>
      <c r="BDW2" s="1636"/>
      <c r="BDX2" s="1636"/>
      <c r="BDY2" s="1636"/>
      <c r="BDZ2" s="1636"/>
      <c r="BEA2" s="1636"/>
      <c r="BEB2" s="1636"/>
      <c r="BEC2" s="1636"/>
      <c r="BED2" s="1636"/>
      <c r="BEE2" s="1636"/>
      <c r="BEF2" s="1636"/>
      <c r="BEG2" s="1636"/>
      <c r="BEH2" s="1636"/>
      <c r="BEI2" s="1636"/>
      <c r="BEJ2" s="1636"/>
      <c r="BEK2" s="1636"/>
      <c r="BEL2" s="1636"/>
      <c r="BEM2" s="1636"/>
      <c r="BEN2" s="1636"/>
      <c r="BEO2" s="1636"/>
      <c r="BEP2" s="1636"/>
      <c r="BEQ2" s="1636"/>
      <c r="BER2" s="1636"/>
      <c r="BES2" s="1636"/>
      <c r="BET2" s="1636"/>
      <c r="BEU2" s="1636"/>
      <c r="BEV2" s="1636"/>
      <c r="BEW2" s="1636"/>
      <c r="BEX2" s="1636"/>
      <c r="BEY2" s="1636"/>
      <c r="BEZ2" s="1636"/>
      <c r="BFA2" s="1636"/>
      <c r="BFB2" s="1636"/>
      <c r="BFC2" s="1636"/>
      <c r="BFD2" s="1636"/>
      <c r="BFE2" s="1636"/>
      <c r="BFF2" s="1636"/>
      <c r="BFG2" s="1636"/>
      <c r="BFH2" s="1636"/>
      <c r="BFI2" s="1636"/>
      <c r="BFJ2" s="1636"/>
      <c r="BFK2" s="1636"/>
      <c r="BFL2" s="1636"/>
      <c r="BFM2" s="1636"/>
      <c r="BFN2" s="1636"/>
      <c r="BFO2" s="1636"/>
      <c r="BFP2" s="1636"/>
      <c r="BFQ2" s="1636"/>
      <c r="BFR2" s="1636"/>
      <c r="BFS2" s="1636"/>
      <c r="BFT2" s="1636"/>
      <c r="BFU2" s="1636"/>
      <c r="BFV2" s="1636"/>
      <c r="BFW2" s="1636"/>
      <c r="BFX2" s="1636"/>
      <c r="BFY2" s="1636"/>
      <c r="BFZ2" s="1636"/>
      <c r="BGA2" s="1636"/>
      <c r="BGB2" s="1636"/>
      <c r="BGC2" s="1636"/>
      <c r="BGD2" s="1636"/>
      <c r="BGE2" s="1636"/>
      <c r="BGF2" s="1636"/>
      <c r="BGG2" s="1636"/>
      <c r="BGH2" s="1636"/>
      <c r="BGI2" s="1636"/>
      <c r="BGJ2" s="1636"/>
      <c r="BGK2" s="1636"/>
      <c r="BGL2" s="1636"/>
      <c r="BGM2" s="1636"/>
      <c r="BGN2" s="1636"/>
      <c r="BGO2" s="1636"/>
      <c r="BGP2" s="1636"/>
      <c r="BGQ2" s="1636"/>
      <c r="BGR2" s="1636"/>
      <c r="BGS2" s="1636"/>
      <c r="BGT2" s="1636"/>
      <c r="BGU2" s="1636"/>
      <c r="BGV2" s="1636"/>
      <c r="BGW2" s="1636"/>
      <c r="BGX2" s="1636"/>
      <c r="BGY2" s="1636"/>
      <c r="BGZ2" s="1636"/>
      <c r="BHA2" s="1636"/>
      <c r="BHB2" s="1636"/>
      <c r="BHC2" s="1636"/>
      <c r="BHD2" s="1636"/>
      <c r="BHE2" s="1636"/>
      <c r="BHF2" s="1636"/>
      <c r="BHG2" s="1636"/>
      <c r="BHH2" s="1636"/>
      <c r="BHI2" s="1636"/>
      <c r="BHJ2" s="1636"/>
      <c r="BHK2" s="1636"/>
      <c r="BHL2" s="1636"/>
      <c r="BHM2" s="1636"/>
      <c r="BHN2" s="1636"/>
      <c r="BHO2" s="1636"/>
      <c r="BHP2" s="1636"/>
      <c r="BHQ2" s="1636"/>
      <c r="BHR2" s="1636"/>
      <c r="BHS2" s="1636"/>
      <c r="BHT2" s="1636"/>
      <c r="BHU2" s="1636"/>
      <c r="BHV2" s="1636"/>
      <c r="BHW2" s="1636"/>
      <c r="BHX2" s="1636"/>
      <c r="BHY2" s="1636"/>
      <c r="BHZ2" s="1636"/>
      <c r="BIA2" s="1636"/>
      <c r="BIB2" s="1636"/>
      <c r="BIC2" s="1636"/>
      <c r="BID2" s="1636"/>
      <c r="BIE2" s="1636"/>
      <c r="BIF2" s="1636"/>
      <c r="BIG2" s="1636"/>
      <c r="BIH2" s="1636"/>
      <c r="BII2" s="1636"/>
      <c r="BIJ2" s="1636"/>
      <c r="BIK2" s="1636"/>
      <c r="BIL2" s="1636"/>
      <c r="BIM2" s="1636"/>
      <c r="BIN2" s="1636"/>
      <c r="BIO2" s="1636"/>
      <c r="BIP2" s="1636"/>
      <c r="BIQ2" s="1636"/>
      <c r="BIR2" s="1636"/>
      <c r="BIS2" s="1636"/>
      <c r="BIT2" s="1636"/>
      <c r="BIU2" s="1636"/>
      <c r="BIV2" s="1636"/>
      <c r="BIW2" s="1636"/>
      <c r="BIX2" s="1636"/>
      <c r="BIY2" s="1636"/>
      <c r="BIZ2" s="1636"/>
      <c r="BJA2" s="1636"/>
      <c r="BJB2" s="1636"/>
      <c r="BJC2" s="1636"/>
      <c r="BJD2" s="1636"/>
      <c r="BJE2" s="1636"/>
      <c r="BJF2" s="1636"/>
      <c r="BJG2" s="1636"/>
      <c r="BJH2" s="1636"/>
      <c r="BJI2" s="1636"/>
      <c r="BJJ2" s="1636"/>
      <c r="BJK2" s="1636"/>
      <c r="BJL2" s="1636"/>
      <c r="BJM2" s="1636"/>
      <c r="BJN2" s="1636"/>
      <c r="BJO2" s="1636"/>
      <c r="BJP2" s="1636"/>
      <c r="BJQ2" s="1636"/>
      <c r="BJR2" s="1636"/>
      <c r="BJS2" s="1636"/>
      <c r="BJT2" s="1636"/>
      <c r="BJU2" s="1636"/>
      <c r="BJV2" s="1636"/>
      <c r="BJW2" s="1636"/>
      <c r="BJX2" s="1636"/>
      <c r="BJY2" s="1636"/>
      <c r="BJZ2" s="1636"/>
      <c r="BKA2" s="1636"/>
      <c r="BKB2" s="1636"/>
      <c r="BKC2" s="1636"/>
      <c r="BKD2" s="1636"/>
      <c r="BKE2" s="1636"/>
      <c r="BKF2" s="1636"/>
      <c r="BKG2" s="1636"/>
      <c r="BKH2" s="1636"/>
      <c r="BKI2" s="1636"/>
      <c r="BKJ2" s="1636"/>
      <c r="BKK2" s="1636"/>
      <c r="BKL2" s="1636"/>
      <c r="BKM2" s="1636"/>
      <c r="BKN2" s="1636"/>
      <c r="BKO2" s="1636"/>
      <c r="BKP2" s="1636"/>
      <c r="BKQ2" s="1636"/>
      <c r="BKR2" s="1636"/>
      <c r="BKS2" s="1636"/>
      <c r="BKT2" s="1636"/>
      <c r="BKU2" s="1636"/>
      <c r="BKV2" s="1636"/>
      <c r="BKW2" s="1636"/>
      <c r="BKX2" s="1636"/>
      <c r="BKY2" s="1636"/>
      <c r="BKZ2" s="1636"/>
      <c r="BLA2" s="1636"/>
      <c r="BLB2" s="1636"/>
      <c r="BLC2" s="1636"/>
      <c r="BLD2" s="1636"/>
      <c r="BLE2" s="1636"/>
      <c r="BLF2" s="1636"/>
      <c r="BLG2" s="1636"/>
      <c r="BLH2" s="1636"/>
      <c r="BLI2" s="1636"/>
      <c r="BLJ2" s="1636"/>
      <c r="BLK2" s="1636"/>
      <c r="BLL2" s="1636"/>
      <c r="BLM2" s="1636"/>
      <c r="BLN2" s="1636"/>
      <c r="BLO2" s="1636"/>
      <c r="BLP2" s="1636"/>
      <c r="BLQ2" s="1636"/>
      <c r="BLR2" s="1636"/>
      <c r="BLS2" s="1636"/>
      <c r="BLT2" s="1636"/>
      <c r="BLU2" s="1636"/>
      <c r="BLV2" s="1636"/>
      <c r="BLW2" s="1636"/>
      <c r="BLX2" s="1636"/>
      <c r="BLY2" s="1636"/>
      <c r="BLZ2" s="1636"/>
      <c r="BMA2" s="1636"/>
      <c r="BMB2" s="1636"/>
      <c r="BMC2" s="1636"/>
      <c r="BMD2" s="1636"/>
      <c r="BME2" s="1636"/>
      <c r="BMF2" s="1636"/>
      <c r="BMG2" s="1636"/>
      <c r="BMH2" s="1636"/>
      <c r="BMI2" s="1636"/>
      <c r="BMJ2" s="1636"/>
      <c r="BMK2" s="1636"/>
      <c r="BML2" s="1636"/>
      <c r="BMM2" s="1636"/>
      <c r="BMN2" s="1636"/>
      <c r="BMO2" s="1636"/>
      <c r="BMP2" s="1636"/>
      <c r="BMQ2" s="1636"/>
      <c r="BMR2" s="1636"/>
      <c r="BMS2" s="1636"/>
      <c r="BMT2" s="1636"/>
      <c r="BMU2" s="1636"/>
      <c r="BMV2" s="1636"/>
      <c r="BMW2" s="1636"/>
      <c r="BMX2" s="1636"/>
      <c r="BMY2" s="1636"/>
      <c r="BMZ2" s="1636"/>
      <c r="BNA2" s="1636"/>
      <c r="BNB2" s="1636"/>
      <c r="BNC2" s="1636"/>
      <c r="BND2" s="1636"/>
      <c r="BNE2" s="1636"/>
      <c r="BNF2" s="1636"/>
      <c r="BNG2" s="1636"/>
      <c r="BNH2" s="1636"/>
      <c r="BNI2" s="1636"/>
      <c r="BNJ2" s="1636"/>
      <c r="BNK2" s="1636"/>
      <c r="BNL2" s="1636"/>
      <c r="BNM2" s="1636"/>
      <c r="BNN2" s="1636"/>
      <c r="BNO2" s="1636"/>
      <c r="BNP2" s="1636"/>
      <c r="BNQ2" s="1636"/>
      <c r="BNR2" s="1636"/>
      <c r="BNS2" s="1636"/>
      <c r="BNT2" s="1636"/>
      <c r="BNU2" s="1636"/>
      <c r="BNV2" s="1636"/>
      <c r="BNW2" s="1636"/>
      <c r="BNX2" s="1636"/>
      <c r="BNY2" s="1636"/>
      <c r="BNZ2" s="1636"/>
      <c r="BOA2" s="1636"/>
      <c r="BOB2" s="1636"/>
      <c r="BOC2" s="1636"/>
      <c r="BOD2" s="1636"/>
      <c r="BOE2" s="1636"/>
      <c r="BOF2" s="1636"/>
      <c r="BOG2" s="1636"/>
      <c r="BOH2" s="1636"/>
      <c r="BOI2" s="1636"/>
      <c r="BOJ2" s="1636"/>
      <c r="BOK2" s="1636"/>
      <c r="BOL2" s="1636"/>
      <c r="BOM2" s="1636"/>
      <c r="BON2" s="1636"/>
      <c r="BOO2" s="1636"/>
      <c r="BOP2" s="1636"/>
      <c r="BOQ2" s="1636"/>
      <c r="BOR2" s="1636"/>
      <c r="BOS2" s="1636"/>
      <c r="BOT2" s="1636"/>
      <c r="BOU2" s="1636"/>
      <c r="BOV2" s="1636"/>
      <c r="BOW2" s="1636"/>
      <c r="BOX2" s="1636"/>
      <c r="BOY2" s="1636"/>
      <c r="BOZ2" s="1636"/>
      <c r="BPA2" s="1636"/>
      <c r="BPB2" s="1636"/>
      <c r="BPC2" s="1636"/>
      <c r="BPD2" s="1636"/>
      <c r="BPE2" s="1636"/>
      <c r="BPF2" s="1636"/>
      <c r="BPG2" s="1636"/>
      <c r="BPH2" s="1636"/>
      <c r="BPI2" s="1636"/>
      <c r="BPJ2" s="1636"/>
      <c r="BPK2" s="1636"/>
      <c r="BPL2" s="1636"/>
      <c r="BPM2" s="1636"/>
      <c r="BPN2" s="1636"/>
      <c r="BPO2" s="1636"/>
      <c r="BPP2" s="1636"/>
      <c r="BPQ2" s="1636"/>
      <c r="BPR2" s="1636"/>
      <c r="BPS2" s="1636"/>
      <c r="BPT2" s="1636"/>
      <c r="BPU2" s="1636"/>
      <c r="BPV2" s="1636"/>
      <c r="BPW2" s="1636"/>
      <c r="BPX2" s="1636"/>
      <c r="BPY2" s="1636"/>
      <c r="BPZ2" s="1636"/>
      <c r="BQA2" s="1636"/>
      <c r="BQB2" s="1636"/>
      <c r="BQC2" s="1636"/>
      <c r="BQD2" s="1636"/>
      <c r="BQE2" s="1636"/>
      <c r="BQF2" s="1636"/>
      <c r="BQG2" s="1636"/>
      <c r="BQH2" s="1636"/>
      <c r="BQI2" s="1636"/>
      <c r="BQJ2" s="1636"/>
      <c r="BQK2" s="1636"/>
      <c r="BQL2" s="1636"/>
      <c r="BQM2" s="1636"/>
      <c r="BQN2" s="1636"/>
      <c r="BQO2" s="1636"/>
      <c r="BQP2" s="1636"/>
      <c r="BQQ2" s="1636"/>
      <c r="BQR2" s="1636"/>
      <c r="BQS2" s="1636"/>
      <c r="BQT2" s="1636"/>
      <c r="BQU2" s="1636"/>
      <c r="BQV2" s="1636"/>
      <c r="BQW2" s="1636"/>
      <c r="BQX2" s="1636"/>
      <c r="BQY2" s="1636"/>
      <c r="BQZ2" s="1636"/>
      <c r="BRA2" s="1636"/>
      <c r="BRB2" s="1636"/>
      <c r="BRC2" s="1636"/>
      <c r="BRD2" s="1636"/>
      <c r="BRE2" s="1636"/>
      <c r="BRF2" s="1636"/>
      <c r="BRG2" s="1636"/>
      <c r="BRH2" s="1636"/>
      <c r="BRI2" s="1636"/>
      <c r="BRJ2" s="1636"/>
      <c r="BRK2" s="1636"/>
      <c r="BRL2" s="1636"/>
      <c r="BRM2" s="1636"/>
      <c r="BRN2" s="1636"/>
      <c r="BRO2" s="1636"/>
      <c r="BRP2" s="1636"/>
      <c r="BRQ2" s="1636"/>
      <c r="BRR2" s="1636"/>
      <c r="BRS2" s="1636"/>
      <c r="BRT2" s="1636"/>
      <c r="BRU2" s="1636"/>
      <c r="BRV2" s="1636"/>
      <c r="BRW2" s="1636"/>
      <c r="BRX2" s="1636"/>
      <c r="BRY2" s="1636"/>
      <c r="BRZ2" s="1636"/>
      <c r="BSA2" s="1636"/>
      <c r="BSB2" s="1636"/>
      <c r="BSC2" s="1636"/>
      <c r="BSD2" s="1636"/>
      <c r="BSE2" s="1636"/>
      <c r="BSF2" s="1636"/>
      <c r="BSG2" s="1636"/>
      <c r="BSH2" s="1636"/>
      <c r="BSI2" s="1636"/>
      <c r="BSJ2" s="1636"/>
      <c r="BSK2" s="1636"/>
      <c r="BSL2" s="1636"/>
      <c r="BSM2" s="1636"/>
      <c r="BSN2" s="1636"/>
      <c r="BSO2" s="1636"/>
      <c r="BSP2" s="1636"/>
      <c r="BSQ2" s="1636"/>
      <c r="BSR2" s="1636"/>
      <c r="BSS2" s="1636"/>
      <c r="BST2" s="1636"/>
      <c r="BSU2" s="1636"/>
      <c r="BSV2" s="1636"/>
      <c r="BSW2" s="1636"/>
      <c r="BSX2" s="1636"/>
      <c r="BSY2" s="1636"/>
      <c r="BSZ2" s="1636"/>
      <c r="BTA2" s="1636"/>
      <c r="BTB2" s="1636"/>
      <c r="BTC2" s="1636"/>
      <c r="BTD2" s="1636"/>
      <c r="BTE2" s="1636"/>
      <c r="BTF2" s="1636"/>
      <c r="BTG2" s="1636"/>
      <c r="BTH2" s="1636"/>
      <c r="BTI2" s="1636"/>
      <c r="BTJ2" s="1636"/>
      <c r="BTK2" s="1636"/>
      <c r="BTL2" s="1636"/>
      <c r="BTM2" s="1636"/>
      <c r="BTN2" s="1636"/>
      <c r="BTO2" s="1636"/>
      <c r="BTP2" s="1636"/>
      <c r="BTQ2" s="1636"/>
      <c r="BTR2" s="1636"/>
      <c r="BTS2" s="1636"/>
      <c r="BTT2" s="1636"/>
      <c r="BTU2" s="1636"/>
      <c r="BTV2" s="1636"/>
      <c r="BTW2" s="1636"/>
      <c r="BTX2" s="1636"/>
      <c r="BTY2" s="1636"/>
      <c r="BTZ2" s="1636"/>
      <c r="BUA2" s="1636"/>
      <c r="BUB2" s="1636"/>
      <c r="BUC2" s="1636"/>
      <c r="BUD2" s="1636"/>
      <c r="BUE2" s="1636"/>
      <c r="BUF2" s="1636"/>
      <c r="BUG2" s="1636"/>
      <c r="BUH2" s="1636"/>
      <c r="BUI2" s="1636"/>
      <c r="BUJ2" s="1636"/>
      <c r="BUK2" s="1636"/>
      <c r="BUL2" s="1636"/>
      <c r="BUM2" s="1636"/>
      <c r="BUN2" s="1636"/>
      <c r="BUO2" s="1636"/>
      <c r="BUP2" s="1636"/>
      <c r="BUQ2" s="1636"/>
      <c r="BUR2" s="1636"/>
      <c r="BUS2" s="1636"/>
      <c r="BUT2" s="1636"/>
      <c r="BUU2" s="1636"/>
      <c r="BUV2" s="1636"/>
      <c r="BUW2" s="1636"/>
      <c r="BUX2" s="1636"/>
      <c r="BUY2" s="1636"/>
      <c r="BUZ2" s="1636"/>
      <c r="BVA2" s="1636"/>
      <c r="BVB2" s="1636"/>
      <c r="BVC2" s="1636"/>
      <c r="BVD2" s="1636"/>
      <c r="BVE2" s="1636"/>
      <c r="BVF2" s="1636"/>
      <c r="BVG2" s="1636"/>
      <c r="BVH2" s="1636"/>
      <c r="BVI2" s="1636"/>
      <c r="BVJ2" s="1636"/>
      <c r="BVK2" s="1636"/>
      <c r="BVL2" s="1636"/>
      <c r="BVM2" s="1636"/>
      <c r="BVN2" s="1636"/>
      <c r="BVO2" s="1636"/>
      <c r="BVP2" s="1636"/>
      <c r="BVQ2" s="1636"/>
      <c r="BVR2" s="1636"/>
      <c r="BVS2" s="1636"/>
      <c r="BVT2" s="1636"/>
      <c r="BVU2" s="1636"/>
      <c r="BVV2" s="1636"/>
      <c r="BVW2" s="1636"/>
      <c r="BVX2" s="1636"/>
      <c r="BVY2" s="1636"/>
      <c r="BVZ2" s="1636"/>
      <c r="BWA2" s="1636"/>
      <c r="BWB2" s="1636"/>
      <c r="BWC2" s="1636"/>
      <c r="BWD2" s="1636"/>
      <c r="BWE2" s="1636"/>
      <c r="BWF2" s="1636"/>
      <c r="BWG2" s="1636"/>
      <c r="BWH2" s="1636"/>
      <c r="BWI2" s="1636"/>
      <c r="BWJ2" s="1636"/>
      <c r="BWK2" s="1636"/>
      <c r="BWL2" s="1636"/>
      <c r="BWM2" s="1636"/>
      <c r="BWN2" s="1636"/>
      <c r="BWO2" s="1636"/>
      <c r="BWP2" s="1636"/>
      <c r="BWQ2" s="1636"/>
      <c r="BWR2" s="1636"/>
      <c r="BWS2" s="1636"/>
      <c r="BWT2" s="1636"/>
      <c r="BWU2" s="1636"/>
      <c r="BWV2" s="1636"/>
      <c r="BWW2" s="1636"/>
      <c r="BWX2" s="1636"/>
      <c r="BWY2" s="1636"/>
      <c r="BWZ2" s="1636"/>
      <c r="BXA2" s="1636"/>
      <c r="BXB2" s="1636"/>
      <c r="BXC2" s="1636"/>
      <c r="BXD2" s="1636"/>
      <c r="BXE2" s="1636"/>
      <c r="BXF2" s="1636"/>
      <c r="BXG2" s="1636"/>
      <c r="BXH2" s="1636"/>
      <c r="BXI2" s="1636"/>
      <c r="BXJ2" s="1636"/>
      <c r="BXK2" s="1636"/>
      <c r="BXL2" s="1636"/>
      <c r="BXM2" s="1636"/>
      <c r="BXN2" s="1636"/>
      <c r="BXO2" s="1636"/>
      <c r="BXP2" s="1636"/>
      <c r="BXQ2" s="1636"/>
      <c r="BXR2" s="1636"/>
      <c r="BXS2" s="1636"/>
      <c r="BXT2" s="1636"/>
      <c r="BXU2" s="1636"/>
      <c r="BXV2" s="1636"/>
      <c r="BXW2" s="1636"/>
      <c r="BXX2" s="1636"/>
      <c r="BXY2" s="1636"/>
      <c r="BXZ2" s="1636"/>
      <c r="BYA2" s="1636"/>
      <c r="BYB2" s="1636"/>
      <c r="BYC2" s="1636"/>
      <c r="BYD2" s="1636"/>
      <c r="BYE2" s="1636"/>
      <c r="BYF2" s="1636"/>
      <c r="BYG2" s="1636"/>
      <c r="BYH2" s="1636"/>
      <c r="BYI2" s="1636"/>
      <c r="BYJ2" s="1636"/>
      <c r="BYK2" s="1636"/>
      <c r="BYL2" s="1636"/>
      <c r="BYM2" s="1636"/>
      <c r="BYN2" s="1636"/>
      <c r="BYO2" s="1636"/>
      <c r="BYP2" s="1636"/>
      <c r="BYQ2" s="1636"/>
      <c r="BYR2" s="1636"/>
      <c r="BYS2" s="1636"/>
      <c r="BYT2" s="1636"/>
      <c r="BYU2" s="1636"/>
      <c r="BYV2" s="1636"/>
      <c r="BYW2" s="1636"/>
      <c r="BYX2" s="1636"/>
      <c r="BYY2" s="1636"/>
      <c r="BYZ2" s="1636"/>
      <c r="BZA2" s="1636"/>
      <c r="BZB2" s="1636"/>
      <c r="BZC2" s="1636"/>
      <c r="BZD2" s="1636"/>
      <c r="BZE2" s="1636"/>
      <c r="BZF2" s="1636"/>
      <c r="BZG2" s="1636"/>
      <c r="BZH2" s="1636"/>
      <c r="BZI2" s="1636"/>
      <c r="BZJ2" s="1636"/>
      <c r="BZK2" s="1636"/>
      <c r="BZL2" s="1636"/>
      <c r="BZM2" s="1636"/>
      <c r="BZN2" s="1636"/>
      <c r="BZO2" s="1636"/>
      <c r="BZP2" s="1636"/>
      <c r="BZQ2" s="1636"/>
      <c r="BZR2" s="1636"/>
      <c r="BZS2" s="1636"/>
      <c r="BZT2" s="1636"/>
      <c r="BZU2" s="1636"/>
      <c r="BZV2" s="1636"/>
      <c r="BZW2" s="1636"/>
      <c r="BZX2" s="1636"/>
      <c r="BZY2" s="1636"/>
      <c r="BZZ2" s="1636"/>
      <c r="CAA2" s="1636"/>
      <c r="CAB2" s="1636"/>
      <c r="CAC2" s="1636"/>
      <c r="CAD2" s="1636"/>
      <c r="CAE2" s="1636"/>
      <c r="CAF2" s="1636"/>
      <c r="CAG2" s="1636"/>
      <c r="CAH2" s="1636"/>
      <c r="CAI2" s="1636"/>
      <c r="CAJ2" s="1636"/>
      <c r="CAK2" s="1636"/>
      <c r="CAL2" s="1636"/>
      <c r="CAM2" s="1636"/>
      <c r="CAN2" s="1636"/>
      <c r="CAO2" s="1636"/>
      <c r="CAP2" s="1636"/>
      <c r="CAQ2" s="1636"/>
      <c r="CAR2" s="1636"/>
      <c r="CAS2" s="1636"/>
      <c r="CAT2" s="1636"/>
      <c r="CAU2" s="1636"/>
      <c r="CAV2" s="1636"/>
      <c r="CAW2" s="1636"/>
      <c r="CAX2" s="1636"/>
      <c r="CAY2" s="1636"/>
      <c r="CAZ2" s="1636"/>
      <c r="CBA2" s="1636"/>
      <c r="CBB2" s="1636"/>
      <c r="CBC2" s="1636"/>
      <c r="CBD2" s="1636"/>
      <c r="CBE2" s="1636"/>
      <c r="CBF2" s="1636"/>
      <c r="CBG2" s="1636"/>
      <c r="CBH2" s="1636"/>
      <c r="CBI2" s="1636"/>
      <c r="CBJ2" s="1636"/>
      <c r="CBK2" s="1636"/>
      <c r="CBL2" s="1636"/>
      <c r="CBM2" s="1636"/>
      <c r="CBN2" s="1636"/>
      <c r="CBO2" s="1636"/>
      <c r="CBP2" s="1636"/>
      <c r="CBQ2" s="1636"/>
      <c r="CBR2" s="1636"/>
      <c r="CBS2" s="1636"/>
      <c r="CBT2" s="1636"/>
      <c r="CBU2" s="1636"/>
      <c r="CBV2" s="1636"/>
      <c r="CBW2" s="1636"/>
      <c r="CBX2" s="1636"/>
      <c r="CBY2" s="1636"/>
      <c r="CBZ2" s="1636"/>
      <c r="CCA2" s="1636"/>
      <c r="CCB2" s="1636"/>
      <c r="CCC2" s="1636"/>
      <c r="CCD2" s="1636"/>
      <c r="CCE2" s="1636"/>
      <c r="CCF2" s="1636"/>
      <c r="CCG2" s="1636"/>
      <c r="CCH2" s="1636"/>
      <c r="CCI2" s="1636"/>
      <c r="CCJ2" s="1636"/>
      <c r="CCK2" s="1636"/>
      <c r="CCL2" s="1636"/>
      <c r="CCM2" s="1636"/>
      <c r="CCN2" s="1636"/>
      <c r="CCO2" s="1636"/>
      <c r="CCP2" s="1636"/>
      <c r="CCQ2" s="1636"/>
      <c r="CCR2" s="1636"/>
      <c r="CCS2" s="1636"/>
      <c r="CCT2" s="1636"/>
      <c r="CCU2" s="1636"/>
      <c r="CCV2" s="1636"/>
      <c r="CCW2" s="1636"/>
      <c r="CCX2" s="1636"/>
      <c r="CCY2" s="1636"/>
      <c r="CCZ2" s="1636"/>
      <c r="CDA2" s="1636"/>
      <c r="CDB2" s="1636"/>
      <c r="CDC2" s="1636"/>
      <c r="CDD2" s="1636"/>
      <c r="CDE2" s="1636"/>
      <c r="CDF2" s="1636"/>
      <c r="CDG2" s="1636"/>
      <c r="CDH2" s="1636"/>
      <c r="CDI2" s="1636"/>
      <c r="CDJ2" s="1636"/>
      <c r="CDK2" s="1636"/>
      <c r="CDL2" s="1636"/>
      <c r="CDM2" s="1636"/>
      <c r="CDN2" s="1636"/>
      <c r="CDO2" s="1636"/>
      <c r="CDP2" s="1636"/>
      <c r="CDQ2" s="1636"/>
      <c r="CDR2" s="1636"/>
      <c r="CDS2" s="1636"/>
      <c r="CDT2" s="1636"/>
      <c r="CDU2" s="1636"/>
      <c r="CDV2" s="1636"/>
      <c r="CDW2" s="1636"/>
      <c r="CDX2" s="1636"/>
      <c r="CDY2" s="1636"/>
      <c r="CDZ2" s="1636"/>
      <c r="CEA2" s="1636"/>
      <c r="CEB2" s="1636"/>
      <c r="CEC2" s="1636"/>
      <c r="CED2" s="1636"/>
      <c r="CEE2" s="1636"/>
      <c r="CEF2" s="1636"/>
      <c r="CEG2" s="1636"/>
      <c r="CEH2" s="1636"/>
      <c r="CEI2" s="1636"/>
      <c r="CEJ2" s="1636"/>
      <c r="CEK2" s="1636"/>
      <c r="CEL2" s="1636"/>
      <c r="CEM2" s="1636"/>
      <c r="CEN2" s="1636"/>
      <c r="CEO2" s="1636"/>
      <c r="CEP2" s="1636"/>
      <c r="CEQ2" s="1636"/>
      <c r="CER2" s="1636"/>
      <c r="CES2" s="1636"/>
      <c r="CET2" s="1636"/>
      <c r="CEU2" s="1636"/>
      <c r="CEV2" s="1636"/>
      <c r="CEW2" s="1636"/>
      <c r="CEX2" s="1636"/>
      <c r="CEY2" s="1636"/>
      <c r="CEZ2" s="1636"/>
      <c r="CFA2" s="1636"/>
      <c r="CFB2" s="1636"/>
      <c r="CFC2" s="1636"/>
      <c r="CFD2" s="1636"/>
      <c r="CFE2" s="1636"/>
      <c r="CFF2" s="1636"/>
      <c r="CFG2" s="1636"/>
      <c r="CFH2" s="1636"/>
      <c r="CFI2" s="1636"/>
      <c r="CFJ2" s="1636"/>
      <c r="CFK2" s="1636"/>
      <c r="CFL2" s="1636"/>
      <c r="CFM2" s="1636"/>
      <c r="CFN2" s="1636"/>
      <c r="CFO2" s="1636"/>
      <c r="CFP2" s="1636"/>
      <c r="CFQ2" s="1636"/>
      <c r="CFR2" s="1636"/>
      <c r="CFS2" s="1636"/>
      <c r="CFT2" s="1636"/>
      <c r="CFU2" s="1636"/>
      <c r="CFV2" s="1636"/>
      <c r="CFW2" s="1636"/>
      <c r="CFX2" s="1636"/>
      <c r="CFY2" s="1636"/>
      <c r="CFZ2" s="1636"/>
      <c r="CGA2" s="1636"/>
      <c r="CGB2" s="1636"/>
      <c r="CGC2" s="1636"/>
      <c r="CGD2" s="1636"/>
      <c r="CGE2" s="1636"/>
      <c r="CGF2" s="1636"/>
      <c r="CGG2" s="1636"/>
      <c r="CGH2" s="1636"/>
      <c r="CGI2" s="1636"/>
      <c r="CGJ2" s="1636"/>
      <c r="CGK2" s="1636"/>
      <c r="CGL2" s="1636"/>
      <c r="CGM2" s="1636"/>
      <c r="CGN2" s="1636"/>
      <c r="CGO2" s="1636"/>
      <c r="CGP2" s="1636"/>
      <c r="CGQ2" s="1636"/>
      <c r="CGR2" s="1636"/>
      <c r="CGS2" s="1636"/>
      <c r="CGT2" s="1636"/>
      <c r="CGU2" s="1636"/>
      <c r="CGV2" s="1636"/>
      <c r="CGW2" s="1636"/>
      <c r="CGX2" s="1636"/>
      <c r="CGY2" s="1636"/>
      <c r="CGZ2" s="1636"/>
      <c r="CHA2" s="1636"/>
      <c r="CHB2" s="1636"/>
      <c r="CHC2" s="1636"/>
      <c r="CHD2" s="1636"/>
      <c r="CHE2" s="1636"/>
      <c r="CHF2" s="1636"/>
      <c r="CHG2" s="1636"/>
      <c r="CHH2" s="1636"/>
      <c r="CHI2" s="1636"/>
      <c r="CHJ2" s="1636"/>
      <c r="CHK2" s="1636"/>
      <c r="CHL2" s="1636"/>
      <c r="CHM2" s="1636"/>
      <c r="CHN2" s="1636"/>
      <c r="CHO2" s="1636"/>
      <c r="CHP2" s="1636"/>
      <c r="CHQ2" s="1636"/>
      <c r="CHR2" s="1636"/>
      <c r="CHS2" s="1636"/>
      <c r="CHT2" s="1636"/>
      <c r="CHU2" s="1636"/>
      <c r="CHV2" s="1636"/>
      <c r="CHW2" s="1636"/>
      <c r="CHX2" s="1636"/>
      <c r="CHY2" s="1636"/>
      <c r="CHZ2" s="1636"/>
      <c r="CIA2" s="1636"/>
      <c r="CIB2" s="1636"/>
      <c r="CIC2" s="1636"/>
      <c r="CID2" s="1636"/>
      <c r="CIE2" s="1636"/>
      <c r="CIF2" s="1636"/>
      <c r="CIG2" s="1636"/>
      <c r="CIH2" s="1636"/>
      <c r="CII2" s="1636"/>
      <c r="CIJ2" s="1636"/>
      <c r="CIK2" s="1636"/>
      <c r="CIL2" s="1636"/>
      <c r="CIM2" s="1636"/>
      <c r="CIN2" s="1636"/>
      <c r="CIO2" s="1636"/>
      <c r="CIP2" s="1636"/>
      <c r="CIQ2" s="1636"/>
      <c r="CIR2" s="1636"/>
      <c r="CIS2" s="1636"/>
      <c r="CIT2" s="1636"/>
      <c r="CIU2" s="1636"/>
      <c r="CIV2" s="1636"/>
      <c r="CIW2" s="1636"/>
      <c r="CIX2" s="1636"/>
      <c r="CIY2" s="1636"/>
      <c r="CIZ2" s="1636"/>
      <c r="CJA2" s="1636"/>
      <c r="CJB2" s="1636"/>
      <c r="CJC2" s="1636"/>
      <c r="CJD2" s="1636"/>
      <c r="CJE2" s="1636"/>
      <c r="CJF2" s="1636"/>
      <c r="CJG2" s="1636"/>
      <c r="CJH2" s="1636"/>
      <c r="CJI2" s="1636"/>
      <c r="CJJ2" s="1636"/>
      <c r="CJK2" s="1636"/>
      <c r="CJL2" s="1636"/>
      <c r="CJM2" s="1636"/>
      <c r="CJN2" s="1636"/>
      <c r="CJO2" s="1636"/>
      <c r="CJP2" s="1636"/>
      <c r="CJQ2" s="1636"/>
      <c r="CJR2" s="1636"/>
      <c r="CJS2" s="1636"/>
      <c r="CJT2" s="1636"/>
      <c r="CJU2" s="1636"/>
      <c r="CJV2" s="1636"/>
      <c r="CJW2" s="1636"/>
      <c r="CJX2" s="1636"/>
      <c r="CJY2" s="1636"/>
      <c r="CJZ2" s="1636"/>
      <c r="CKA2" s="1636"/>
      <c r="CKB2" s="1636"/>
      <c r="CKC2" s="1636"/>
      <c r="CKD2" s="1636"/>
      <c r="CKE2" s="1636"/>
      <c r="CKF2" s="1636"/>
      <c r="CKG2" s="1636"/>
      <c r="CKH2" s="1636"/>
      <c r="CKI2" s="1636"/>
      <c r="CKJ2" s="1636"/>
      <c r="CKK2" s="1636"/>
      <c r="CKL2" s="1636"/>
      <c r="CKM2" s="1636"/>
      <c r="CKN2" s="1636"/>
      <c r="CKO2" s="1636"/>
      <c r="CKP2" s="1636"/>
      <c r="CKQ2" s="1636"/>
      <c r="CKR2" s="1636"/>
      <c r="CKS2" s="1636"/>
      <c r="CKT2" s="1636"/>
      <c r="CKU2" s="1636"/>
      <c r="CKV2" s="1636"/>
      <c r="CKW2" s="1636"/>
      <c r="CKX2" s="1636"/>
      <c r="CKY2" s="1636"/>
      <c r="CKZ2" s="1636"/>
      <c r="CLA2" s="1636"/>
      <c r="CLB2" s="1636"/>
      <c r="CLC2" s="1636"/>
      <c r="CLD2" s="1636"/>
      <c r="CLE2" s="1636"/>
      <c r="CLF2" s="1636"/>
      <c r="CLG2" s="1636"/>
      <c r="CLH2" s="1636"/>
      <c r="CLI2" s="1636"/>
      <c r="CLJ2" s="1636"/>
      <c r="CLK2" s="1636"/>
      <c r="CLL2" s="1636"/>
      <c r="CLM2" s="1636"/>
      <c r="CLN2" s="1636"/>
      <c r="CLO2" s="1636"/>
      <c r="CLP2" s="1636"/>
      <c r="CLQ2" s="1636"/>
      <c r="CLR2" s="1636"/>
      <c r="CLS2" s="1636"/>
      <c r="CLT2" s="1636"/>
      <c r="CLU2" s="1636"/>
      <c r="CLV2" s="1636"/>
      <c r="CLW2" s="1636"/>
      <c r="CLX2" s="1636"/>
      <c r="CLY2" s="1636"/>
      <c r="CLZ2" s="1636"/>
      <c r="CMA2" s="1636"/>
      <c r="CMB2" s="1636"/>
      <c r="CMC2" s="1636"/>
      <c r="CMD2" s="1636"/>
      <c r="CME2" s="1636"/>
      <c r="CMF2" s="1636"/>
      <c r="CMG2" s="1636"/>
      <c r="CMH2" s="1636"/>
      <c r="CMI2" s="1636"/>
      <c r="CMJ2" s="1636"/>
      <c r="CMK2" s="1636"/>
      <c r="CML2" s="1636"/>
      <c r="CMM2" s="1636"/>
      <c r="CMN2" s="1636"/>
      <c r="CMO2" s="1636"/>
      <c r="CMP2" s="1636"/>
      <c r="CMQ2" s="1636"/>
      <c r="CMR2" s="1636"/>
      <c r="CMS2" s="1636"/>
      <c r="CMT2" s="1636"/>
      <c r="CMU2" s="1636"/>
      <c r="CMV2" s="1636"/>
      <c r="CMW2" s="1636"/>
      <c r="CMX2" s="1636"/>
      <c r="CMY2" s="1636"/>
      <c r="CMZ2" s="1636"/>
      <c r="CNA2" s="1636"/>
      <c r="CNB2" s="1636"/>
      <c r="CNC2" s="1636"/>
      <c r="CND2" s="1636"/>
      <c r="CNE2" s="1636"/>
      <c r="CNF2" s="1636"/>
      <c r="CNG2" s="1636"/>
      <c r="CNH2" s="1636"/>
      <c r="CNI2" s="1636"/>
      <c r="CNJ2" s="1636"/>
      <c r="CNK2" s="1636"/>
      <c r="CNL2" s="1636"/>
      <c r="CNM2" s="1636"/>
      <c r="CNN2" s="1636"/>
      <c r="CNO2" s="1636"/>
      <c r="CNP2" s="1636"/>
      <c r="CNQ2" s="1636"/>
      <c r="CNR2" s="1636"/>
      <c r="CNS2" s="1636"/>
      <c r="CNT2" s="1636"/>
      <c r="CNU2" s="1636"/>
      <c r="CNV2" s="1636"/>
      <c r="CNW2" s="1636"/>
      <c r="CNX2" s="1636"/>
      <c r="CNY2" s="1636"/>
      <c r="CNZ2" s="1636"/>
      <c r="COA2" s="1636"/>
      <c r="COB2" s="1636"/>
      <c r="COC2" s="1636"/>
      <c r="COD2" s="1636"/>
      <c r="COE2" s="1636"/>
      <c r="COF2" s="1636"/>
      <c r="COG2" s="1636"/>
      <c r="COH2" s="1636"/>
      <c r="COI2" s="1636"/>
      <c r="COJ2" s="1636"/>
      <c r="COK2" s="1636"/>
      <c r="COL2" s="1636"/>
      <c r="COM2" s="1636"/>
      <c r="CON2" s="1636"/>
      <c r="COO2" s="1636"/>
      <c r="COP2" s="1636"/>
      <c r="COQ2" s="1636"/>
      <c r="COR2" s="1636"/>
      <c r="COS2" s="1636"/>
      <c r="COT2" s="1636"/>
      <c r="COU2" s="1636"/>
      <c r="COV2" s="1636"/>
      <c r="COW2" s="1636"/>
      <c r="COX2" s="1636"/>
      <c r="COY2" s="1636"/>
      <c r="COZ2" s="1636"/>
      <c r="CPA2" s="1636"/>
      <c r="CPB2" s="1636"/>
      <c r="CPC2" s="1636"/>
      <c r="CPD2" s="1636"/>
      <c r="CPE2" s="1636"/>
      <c r="CPF2" s="1636"/>
      <c r="CPG2" s="1636"/>
      <c r="CPH2" s="1636"/>
      <c r="CPI2" s="1636"/>
      <c r="CPJ2" s="1636"/>
      <c r="CPK2" s="1636"/>
      <c r="CPL2" s="1636"/>
      <c r="CPM2" s="1636"/>
      <c r="CPN2" s="1636"/>
      <c r="CPO2" s="1636"/>
      <c r="CPP2" s="1636"/>
      <c r="CPQ2" s="1636"/>
      <c r="CPR2" s="1636"/>
      <c r="CPS2" s="1636"/>
      <c r="CPT2" s="1636"/>
      <c r="CPU2" s="1636"/>
      <c r="CPV2" s="1636"/>
      <c r="CPW2" s="1636"/>
      <c r="CPX2" s="1636"/>
      <c r="CPY2" s="1636"/>
      <c r="CPZ2" s="1636"/>
      <c r="CQA2" s="1636"/>
      <c r="CQB2" s="1636"/>
      <c r="CQC2" s="1636"/>
      <c r="CQD2" s="1636"/>
      <c r="CQE2" s="1636"/>
      <c r="CQF2" s="1636"/>
      <c r="CQG2" s="1636"/>
      <c r="CQH2" s="1636"/>
      <c r="CQI2" s="1636"/>
      <c r="CQJ2" s="1636"/>
      <c r="CQK2" s="1636"/>
      <c r="CQL2" s="1636"/>
      <c r="CQM2" s="1636"/>
      <c r="CQN2" s="1636"/>
      <c r="CQO2" s="1636"/>
      <c r="CQP2" s="1636"/>
      <c r="CQQ2" s="1636"/>
      <c r="CQR2" s="1636"/>
      <c r="CQS2" s="1636"/>
      <c r="CQT2" s="1636"/>
      <c r="CQU2" s="1636"/>
      <c r="CQV2" s="1636"/>
      <c r="CQW2" s="1636"/>
      <c r="CQX2" s="1636"/>
      <c r="CQY2" s="1636"/>
      <c r="CQZ2" s="1636"/>
      <c r="CRA2" s="1636"/>
      <c r="CRB2" s="1636"/>
      <c r="CRC2" s="1636"/>
      <c r="CRD2" s="1636"/>
      <c r="CRE2" s="1636"/>
      <c r="CRF2" s="1636"/>
      <c r="CRG2" s="1636"/>
      <c r="CRH2" s="1636"/>
      <c r="CRI2" s="1636"/>
      <c r="CRJ2" s="1636"/>
      <c r="CRK2" s="1636"/>
      <c r="CRL2" s="1636"/>
      <c r="CRM2" s="1636"/>
      <c r="CRN2" s="1636"/>
      <c r="CRO2" s="1636"/>
      <c r="CRP2" s="1636"/>
      <c r="CRQ2" s="1636"/>
      <c r="CRR2" s="1636"/>
      <c r="CRS2" s="1636"/>
      <c r="CRT2" s="1636"/>
      <c r="CRU2" s="1636"/>
      <c r="CRV2" s="1636"/>
      <c r="CRW2" s="1636"/>
      <c r="CRX2" s="1636"/>
      <c r="CRY2" s="1636"/>
      <c r="CRZ2" s="1636"/>
      <c r="CSA2" s="1636"/>
      <c r="CSB2" s="1636"/>
      <c r="CSC2" s="1636"/>
      <c r="CSD2" s="1636"/>
      <c r="CSE2" s="1636"/>
      <c r="CSF2" s="1636"/>
      <c r="CSG2" s="1636"/>
      <c r="CSH2" s="1636"/>
      <c r="CSI2" s="1636"/>
      <c r="CSJ2" s="1636"/>
      <c r="CSK2" s="1636"/>
      <c r="CSL2" s="1636"/>
      <c r="CSM2" s="1636"/>
      <c r="CSN2" s="1636"/>
      <c r="CSO2" s="1636"/>
      <c r="CSP2" s="1636"/>
      <c r="CSQ2" s="1636"/>
      <c r="CSR2" s="1636"/>
      <c r="CSS2" s="1636"/>
      <c r="CST2" s="1636"/>
      <c r="CSU2" s="1636"/>
      <c r="CSV2" s="1636"/>
      <c r="CSW2" s="1636"/>
      <c r="CSX2" s="1636"/>
      <c r="CSY2" s="1636"/>
      <c r="CSZ2" s="1636"/>
      <c r="CTA2" s="1636"/>
      <c r="CTB2" s="1636"/>
      <c r="CTC2" s="1636"/>
      <c r="CTD2" s="1636"/>
      <c r="CTE2" s="1636"/>
      <c r="CTF2" s="1636"/>
      <c r="CTG2" s="1636"/>
      <c r="CTH2" s="1636"/>
      <c r="CTI2" s="1636"/>
      <c r="CTJ2" s="1636"/>
      <c r="CTK2" s="1636"/>
      <c r="CTL2" s="1636"/>
      <c r="CTM2" s="1636"/>
      <c r="CTN2" s="1636"/>
      <c r="CTO2" s="1636"/>
      <c r="CTP2" s="1636"/>
      <c r="CTQ2" s="1636"/>
      <c r="CTR2" s="1636"/>
      <c r="CTS2" s="1636"/>
      <c r="CTT2" s="1636"/>
      <c r="CTU2" s="1636"/>
      <c r="CTV2" s="1636"/>
      <c r="CTW2" s="1636"/>
      <c r="CTX2" s="1636"/>
      <c r="CTY2" s="1636"/>
      <c r="CTZ2" s="1636"/>
      <c r="CUA2" s="1636"/>
      <c r="CUB2" s="1636"/>
      <c r="CUC2" s="1636"/>
      <c r="CUD2" s="1636"/>
      <c r="CUE2" s="1636"/>
      <c r="CUF2" s="1636"/>
      <c r="CUG2" s="1636"/>
      <c r="CUH2" s="1636"/>
      <c r="CUI2" s="1636"/>
      <c r="CUJ2" s="1636"/>
      <c r="CUK2" s="1636"/>
      <c r="CUL2" s="1636"/>
      <c r="CUM2" s="1636"/>
      <c r="CUN2" s="1636"/>
      <c r="CUO2" s="1636"/>
      <c r="CUP2" s="1636"/>
      <c r="CUQ2" s="1636"/>
      <c r="CUR2" s="1636"/>
      <c r="CUS2" s="1636"/>
      <c r="CUT2" s="1636"/>
      <c r="CUU2" s="1636"/>
      <c r="CUV2" s="1636"/>
      <c r="CUW2" s="1636"/>
      <c r="CUX2" s="1636"/>
      <c r="CUY2" s="1636"/>
      <c r="CUZ2" s="1636"/>
      <c r="CVA2" s="1636"/>
      <c r="CVB2" s="1636"/>
      <c r="CVC2" s="1636"/>
      <c r="CVD2" s="1636"/>
      <c r="CVE2" s="1636"/>
      <c r="CVF2" s="1636"/>
      <c r="CVG2" s="1636"/>
      <c r="CVH2" s="1636"/>
      <c r="CVI2" s="1636"/>
      <c r="CVJ2" s="1636"/>
      <c r="CVK2" s="1636"/>
      <c r="CVL2" s="1636"/>
      <c r="CVM2" s="1636"/>
      <c r="CVN2" s="1636"/>
      <c r="CVO2" s="1636"/>
      <c r="CVP2" s="1636"/>
      <c r="CVQ2" s="1636"/>
      <c r="CVR2" s="1636"/>
      <c r="CVS2" s="1636"/>
      <c r="CVT2" s="1636"/>
      <c r="CVU2" s="1636"/>
      <c r="CVV2" s="1636"/>
      <c r="CVW2" s="1636"/>
      <c r="CVX2" s="1636"/>
      <c r="CVY2" s="1636"/>
      <c r="CVZ2" s="1636"/>
      <c r="CWA2" s="1636"/>
      <c r="CWB2" s="1636"/>
      <c r="CWC2" s="1636"/>
      <c r="CWD2" s="1636"/>
      <c r="CWE2" s="1636"/>
      <c r="CWF2" s="1636"/>
      <c r="CWG2" s="1636"/>
      <c r="CWH2" s="1636"/>
      <c r="CWI2" s="1636"/>
      <c r="CWJ2" s="1636"/>
      <c r="CWK2" s="1636"/>
      <c r="CWL2" s="1636"/>
      <c r="CWM2" s="1636"/>
      <c r="CWN2" s="1636"/>
      <c r="CWO2" s="1636"/>
      <c r="CWP2" s="1636"/>
      <c r="CWQ2" s="1636"/>
      <c r="CWR2" s="1636"/>
      <c r="CWS2" s="1636"/>
      <c r="CWT2" s="1636"/>
      <c r="CWU2" s="1636"/>
      <c r="CWV2" s="1636"/>
      <c r="CWW2" s="1636"/>
      <c r="CWX2" s="1636"/>
      <c r="CWY2" s="1636"/>
      <c r="CWZ2" s="1636"/>
      <c r="CXA2" s="1636"/>
      <c r="CXB2" s="1636"/>
      <c r="CXC2" s="1636"/>
      <c r="CXD2" s="1636"/>
      <c r="CXE2" s="1636"/>
      <c r="CXF2" s="1636"/>
      <c r="CXG2" s="1636"/>
      <c r="CXH2" s="1636"/>
      <c r="CXI2" s="1636"/>
      <c r="CXJ2" s="1636"/>
      <c r="CXK2" s="1636"/>
      <c r="CXL2" s="1636"/>
      <c r="CXM2" s="1636"/>
      <c r="CXN2" s="1636"/>
      <c r="CXO2" s="1636"/>
      <c r="CXP2" s="1636"/>
      <c r="CXQ2" s="1636"/>
      <c r="CXR2" s="1636"/>
      <c r="CXS2" s="1636"/>
      <c r="CXT2" s="1636"/>
      <c r="CXU2" s="1636"/>
      <c r="CXV2" s="1636"/>
      <c r="CXW2" s="1636"/>
      <c r="CXX2" s="1636"/>
      <c r="CXY2" s="1636"/>
      <c r="CXZ2" s="1636"/>
      <c r="CYA2" s="1636"/>
      <c r="CYB2" s="1636"/>
      <c r="CYC2" s="1636"/>
      <c r="CYD2" s="1636"/>
      <c r="CYE2" s="1636"/>
      <c r="CYF2" s="1636"/>
      <c r="CYG2" s="1636"/>
      <c r="CYH2" s="1636"/>
      <c r="CYI2" s="1636"/>
      <c r="CYJ2" s="1636"/>
      <c r="CYK2" s="1636"/>
      <c r="CYL2" s="1636"/>
      <c r="CYM2" s="1636"/>
      <c r="CYN2" s="1636"/>
      <c r="CYO2" s="1636"/>
      <c r="CYP2" s="1636"/>
      <c r="CYQ2" s="1636"/>
      <c r="CYR2" s="1636"/>
      <c r="CYS2" s="1636"/>
      <c r="CYT2" s="1636"/>
      <c r="CYU2" s="1636"/>
      <c r="CYV2" s="1636"/>
      <c r="CYW2" s="1636"/>
      <c r="CYX2" s="1636"/>
      <c r="CYY2" s="1636"/>
      <c r="CYZ2" s="1636"/>
      <c r="CZA2" s="1636"/>
      <c r="CZB2" s="1636"/>
      <c r="CZC2" s="1636"/>
      <c r="CZD2" s="1636"/>
      <c r="CZE2" s="1636"/>
      <c r="CZF2" s="1636"/>
      <c r="CZG2" s="1636"/>
      <c r="CZH2" s="1636"/>
      <c r="CZI2" s="1636"/>
      <c r="CZJ2" s="1636"/>
      <c r="CZK2" s="1636"/>
      <c r="CZL2" s="1636"/>
      <c r="CZM2" s="1636"/>
      <c r="CZN2" s="1636"/>
      <c r="CZO2" s="1636"/>
      <c r="CZP2" s="1636"/>
      <c r="CZQ2" s="1636"/>
      <c r="CZR2" s="1636"/>
      <c r="CZS2" s="1636"/>
      <c r="CZT2" s="1636"/>
      <c r="CZU2" s="1636"/>
      <c r="CZV2" s="1636"/>
      <c r="CZW2" s="1636"/>
      <c r="CZX2" s="1636"/>
      <c r="CZY2" s="1636"/>
      <c r="CZZ2" s="1636"/>
      <c r="DAA2" s="1636"/>
      <c r="DAB2" s="1636"/>
      <c r="DAC2" s="1636"/>
      <c r="DAD2" s="1636"/>
      <c r="DAE2" s="1636"/>
      <c r="DAF2" s="1636"/>
      <c r="DAG2" s="1636"/>
      <c r="DAH2" s="1636"/>
      <c r="DAI2" s="1636"/>
      <c r="DAJ2" s="1636"/>
      <c r="DAK2" s="1636"/>
      <c r="DAL2" s="1636"/>
      <c r="DAM2" s="1636"/>
      <c r="DAN2" s="1636"/>
      <c r="DAO2" s="1636"/>
      <c r="DAP2" s="1636"/>
      <c r="DAQ2" s="1636"/>
      <c r="DAR2" s="1636"/>
      <c r="DAS2" s="1636"/>
      <c r="DAT2" s="1636"/>
      <c r="DAU2" s="1636"/>
      <c r="DAV2" s="1636"/>
      <c r="DAW2" s="1636"/>
      <c r="DAX2" s="1636"/>
      <c r="DAY2" s="1636"/>
      <c r="DAZ2" s="1636"/>
      <c r="DBA2" s="1636"/>
      <c r="DBB2" s="1636"/>
      <c r="DBC2" s="1636"/>
      <c r="DBD2" s="1636"/>
      <c r="DBE2" s="1636"/>
      <c r="DBF2" s="1636"/>
      <c r="DBG2" s="1636"/>
      <c r="DBH2" s="1636"/>
      <c r="DBI2" s="1636"/>
      <c r="DBJ2" s="1636"/>
      <c r="DBK2" s="1636"/>
      <c r="DBL2" s="1636"/>
      <c r="DBM2" s="1636"/>
      <c r="DBN2" s="1636"/>
      <c r="DBO2" s="1636"/>
      <c r="DBP2" s="1636"/>
      <c r="DBQ2" s="1636"/>
      <c r="DBR2" s="1636"/>
      <c r="DBS2" s="1636"/>
      <c r="DBT2" s="1636"/>
      <c r="DBU2" s="1636"/>
      <c r="DBV2" s="1636"/>
      <c r="DBW2" s="1636"/>
      <c r="DBX2" s="1636"/>
      <c r="DBY2" s="1636"/>
      <c r="DBZ2" s="1636"/>
      <c r="DCA2" s="1636"/>
      <c r="DCB2" s="1636"/>
      <c r="DCC2" s="1636"/>
      <c r="DCD2" s="1636"/>
      <c r="DCE2" s="1636"/>
      <c r="DCF2" s="1636"/>
      <c r="DCG2" s="1636"/>
      <c r="DCH2" s="1636"/>
      <c r="DCI2" s="1636"/>
      <c r="DCJ2" s="1636"/>
      <c r="DCK2" s="1636"/>
      <c r="DCL2" s="1636"/>
      <c r="DCM2" s="1636"/>
      <c r="DCN2" s="1636"/>
      <c r="DCO2" s="1636"/>
      <c r="DCP2" s="1636"/>
      <c r="DCQ2" s="1636"/>
      <c r="DCR2" s="1636"/>
      <c r="DCS2" s="1636"/>
      <c r="DCT2" s="1636"/>
      <c r="DCU2" s="1636"/>
      <c r="DCV2" s="1636"/>
      <c r="DCW2" s="1636"/>
      <c r="DCX2" s="1636"/>
      <c r="DCY2" s="1636"/>
      <c r="DCZ2" s="1636"/>
      <c r="DDA2" s="1636"/>
      <c r="DDB2" s="1636"/>
      <c r="DDC2" s="1636"/>
      <c r="DDD2" s="1636"/>
      <c r="DDE2" s="1636"/>
      <c r="DDF2" s="1636"/>
      <c r="DDG2" s="1636"/>
      <c r="DDH2" s="1636"/>
      <c r="DDI2" s="1636"/>
      <c r="DDJ2" s="1636"/>
      <c r="DDK2" s="1636"/>
      <c r="DDL2" s="1636"/>
      <c r="DDM2" s="1636"/>
      <c r="DDN2" s="1636"/>
      <c r="DDO2" s="1636"/>
      <c r="DDP2" s="1636"/>
      <c r="DDQ2" s="1636"/>
      <c r="DDR2" s="1636"/>
      <c r="DDS2" s="1636"/>
      <c r="DDT2" s="1636"/>
      <c r="DDU2" s="1636"/>
      <c r="DDV2" s="1636"/>
      <c r="DDW2" s="1636"/>
      <c r="DDX2" s="1636"/>
      <c r="DDY2" s="1636"/>
      <c r="DDZ2" s="1636"/>
      <c r="DEA2" s="1636"/>
      <c r="DEB2" s="1636"/>
      <c r="DEC2" s="1636"/>
      <c r="DED2" s="1636"/>
      <c r="DEE2" s="1636"/>
      <c r="DEF2" s="1636"/>
      <c r="DEG2" s="1636"/>
      <c r="DEH2" s="1636"/>
      <c r="DEI2" s="1636"/>
      <c r="DEJ2" s="1636"/>
      <c r="DEK2" s="1636"/>
      <c r="DEL2" s="1636"/>
      <c r="DEM2" s="1636"/>
      <c r="DEN2" s="1636"/>
      <c r="DEO2" s="1636"/>
      <c r="DEP2" s="1636"/>
      <c r="DEQ2" s="1636"/>
      <c r="DER2" s="1636"/>
      <c r="DES2" s="1636"/>
      <c r="DET2" s="1636"/>
      <c r="DEU2" s="1636"/>
      <c r="DEV2" s="1636"/>
      <c r="DEW2" s="1636"/>
      <c r="DEX2" s="1636"/>
      <c r="DEY2" s="1636"/>
      <c r="DEZ2" s="1636"/>
      <c r="DFA2" s="1636"/>
      <c r="DFB2" s="1636"/>
      <c r="DFC2" s="1636"/>
      <c r="DFD2" s="1636"/>
      <c r="DFE2" s="1636"/>
      <c r="DFF2" s="1636"/>
      <c r="DFG2" s="1636"/>
      <c r="DFH2" s="1636"/>
      <c r="DFI2" s="1636"/>
      <c r="DFJ2" s="1636"/>
      <c r="DFK2" s="1636"/>
      <c r="DFL2" s="1636"/>
      <c r="DFM2" s="1636"/>
      <c r="DFN2" s="1636"/>
      <c r="DFO2" s="1636"/>
      <c r="DFP2" s="1636"/>
      <c r="DFQ2" s="1636"/>
      <c r="DFR2" s="1636"/>
      <c r="DFS2" s="1636"/>
      <c r="DFT2" s="1636"/>
      <c r="DFU2" s="1636"/>
      <c r="DFV2" s="1636"/>
      <c r="DFW2" s="1636"/>
      <c r="DFX2" s="1636"/>
      <c r="DFY2" s="1636"/>
      <c r="DFZ2" s="1636"/>
      <c r="DGA2" s="1636"/>
      <c r="DGB2" s="1636"/>
      <c r="DGC2" s="1636"/>
      <c r="DGD2" s="1636"/>
      <c r="DGE2" s="1636"/>
      <c r="DGF2" s="1636"/>
      <c r="DGG2" s="1636"/>
      <c r="DGH2" s="1636"/>
      <c r="DGI2" s="1636"/>
      <c r="DGJ2" s="1636"/>
      <c r="DGK2" s="1636"/>
      <c r="DGL2" s="1636"/>
      <c r="DGM2" s="1636"/>
      <c r="DGN2" s="1636"/>
      <c r="DGO2" s="1636"/>
      <c r="DGP2" s="1636"/>
      <c r="DGQ2" s="1636"/>
      <c r="DGR2" s="1636"/>
      <c r="DGS2" s="1636"/>
      <c r="DGT2" s="1636"/>
      <c r="DGU2" s="1636"/>
      <c r="DGV2" s="1636"/>
      <c r="DGW2" s="1636"/>
      <c r="DGX2" s="1636"/>
      <c r="DGY2" s="1636"/>
      <c r="DGZ2" s="1636"/>
      <c r="DHA2" s="1636"/>
      <c r="DHB2" s="1636"/>
      <c r="DHC2" s="1636"/>
      <c r="DHD2" s="1636"/>
      <c r="DHE2" s="1636"/>
      <c r="DHF2" s="1636"/>
      <c r="DHG2" s="1636"/>
      <c r="DHH2" s="1636"/>
      <c r="DHI2" s="1636"/>
      <c r="DHJ2" s="1636"/>
      <c r="DHK2" s="1636"/>
      <c r="DHL2" s="1636"/>
      <c r="DHM2" s="1636"/>
      <c r="DHN2" s="1636"/>
      <c r="DHO2" s="1636"/>
      <c r="DHP2" s="1636"/>
      <c r="DHQ2" s="1636"/>
      <c r="DHR2" s="1636"/>
      <c r="DHS2" s="1636"/>
      <c r="DHT2" s="1636"/>
      <c r="DHU2" s="1636"/>
      <c r="DHV2" s="1636"/>
      <c r="DHW2" s="1636"/>
      <c r="DHX2" s="1636"/>
      <c r="DHY2" s="1636"/>
      <c r="DHZ2" s="1636"/>
      <c r="DIA2" s="1636"/>
      <c r="DIB2" s="1636"/>
      <c r="DIC2" s="1636"/>
      <c r="DID2" s="1636"/>
      <c r="DIE2" s="1636"/>
      <c r="DIF2" s="1636"/>
      <c r="DIG2" s="1636"/>
      <c r="DIH2" s="1636"/>
      <c r="DII2" s="1636"/>
      <c r="DIJ2" s="1636"/>
      <c r="DIK2" s="1636"/>
      <c r="DIL2" s="1636"/>
      <c r="DIM2" s="1636"/>
      <c r="DIN2" s="1636"/>
      <c r="DIO2" s="1636"/>
      <c r="DIP2" s="1636"/>
      <c r="DIQ2" s="1636"/>
      <c r="DIR2" s="1636"/>
      <c r="DIS2" s="1636"/>
      <c r="DIT2" s="1636"/>
      <c r="DIU2" s="1636"/>
      <c r="DIV2" s="1636"/>
      <c r="DIW2" s="1636"/>
      <c r="DIX2" s="1636"/>
      <c r="DIY2" s="1636"/>
      <c r="DIZ2" s="1636"/>
      <c r="DJA2" s="1636"/>
      <c r="DJB2" s="1636"/>
      <c r="DJC2" s="1636"/>
      <c r="DJD2" s="1636"/>
      <c r="DJE2" s="1636"/>
      <c r="DJF2" s="1636"/>
      <c r="DJG2" s="1636"/>
      <c r="DJH2" s="1636"/>
      <c r="DJI2" s="1636"/>
      <c r="DJJ2" s="1636"/>
      <c r="DJK2" s="1636"/>
      <c r="DJL2" s="1636"/>
      <c r="DJM2" s="1636"/>
      <c r="DJN2" s="1636"/>
      <c r="DJO2" s="1636"/>
      <c r="DJP2" s="1636"/>
      <c r="DJQ2" s="1636"/>
      <c r="DJR2" s="1636"/>
      <c r="DJS2" s="1636"/>
      <c r="DJT2" s="1636"/>
      <c r="DJU2" s="1636"/>
      <c r="DJV2" s="1636"/>
      <c r="DJW2" s="1636"/>
      <c r="DJX2" s="1636"/>
      <c r="DJY2" s="1636"/>
      <c r="DJZ2" s="1636"/>
      <c r="DKA2" s="1636"/>
      <c r="DKB2" s="1636"/>
      <c r="DKC2" s="1636"/>
      <c r="DKD2" s="1636"/>
      <c r="DKE2" s="1636"/>
      <c r="DKF2" s="1636"/>
      <c r="DKG2" s="1636"/>
      <c r="DKH2" s="1636"/>
      <c r="DKI2" s="1636"/>
      <c r="DKJ2" s="1636"/>
      <c r="DKK2" s="1636"/>
      <c r="DKL2" s="1636"/>
      <c r="DKM2" s="1636"/>
      <c r="DKN2" s="1636"/>
      <c r="DKO2" s="1636"/>
      <c r="DKP2" s="1636"/>
      <c r="DKQ2" s="1636"/>
      <c r="DKR2" s="1636"/>
      <c r="DKS2" s="1636"/>
      <c r="DKT2" s="1636"/>
      <c r="DKU2" s="1636"/>
      <c r="DKV2" s="1636"/>
      <c r="DKW2" s="1636"/>
      <c r="DKX2" s="1636"/>
      <c r="DKY2" s="1636"/>
      <c r="DKZ2" s="1636"/>
      <c r="DLA2" s="1636"/>
      <c r="DLB2" s="1636"/>
      <c r="DLC2" s="1636"/>
      <c r="DLD2" s="1636"/>
      <c r="DLE2" s="1636"/>
      <c r="DLF2" s="1636"/>
      <c r="DLG2" s="1636"/>
      <c r="DLH2" s="1636"/>
      <c r="DLI2" s="1636"/>
      <c r="DLJ2" s="1636"/>
      <c r="DLK2" s="1636"/>
      <c r="DLL2" s="1636"/>
      <c r="DLM2" s="1636"/>
      <c r="DLN2" s="1636"/>
      <c r="DLO2" s="1636"/>
      <c r="DLP2" s="1636"/>
      <c r="DLQ2" s="1636"/>
      <c r="DLR2" s="1636"/>
      <c r="DLS2" s="1636"/>
      <c r="DLT2" s="1636"/>
      <c r="DLU2" s="1636"/>
      <c r="DLV2" s="1636"/>
      <c r="DLW2" s="1636"/>
      <c r="DLX2" s="1636"/>
      <c r="DLY2" s="1636"/>
      <c r="DLZ2" s="1636"/>
      <c r="DMA2" s="1636"/>
      <c r="DMB2" s="1636"/>
      <c r="DMC2" s="1636"/>
      <c r="DMD2" s="1636"/>
      <c r="DME2" s="1636"/>
      <c r="DMF2" s="1636"/>
      <c r="DMG2" s="1636"/>
      <c r="DMH2" s="1636"/>
      <c r="DMI2" s="1636"/>
      <c r="DMJ2" s="1636"/>
      <c r="DMK2" s="1636"/>
      <c r="DML2" s="1636"/>
      <c r="DMM2" s="1636"/>
      <c r="DMN2" s="1636"/>
      <c r="DMO2" s="1636"/>
      <c r="DMP2" s="1636"/>
      <c r="DMQ2" s="1636"/>
      <c r="DMR2" s="1636"/>
      <c r="DMS2" s="1636"/>
      <c r="DMT2" s="1636"/>
      <c r="DMU2" s="1636"/>
      <c r="DMV2" s="1636"/>
      <c r="DMW2" s="1636"/>
      <c r="DMX2" s="1636"/>
      <c r="DMY2" s="1636"/>
      <c r="DMZ2" s="1636"/>
      <c r="DNA2" s="1636"/>
      <c r="DNB2" s="1636"/>
      <c r="DNC2" s="1636"/>
      <c r="DND2" s="1636"/>
      <c r="DNE2" s="1636"/>
      <c r="DNF2" s="1636"/>
      <c r="DNG2" s="1636"/>
      <c r="DNH2" s="1636"/>
      <c r="DNI2" s="1636"/>
      <c r="DNJ2" s="1636"/>
      <c r="DNK2" s="1636"/>
      <c r="DNL2" s="1636"/>
      <c r="DNM2" s="1636"/>
      <c r="DNN2" s="1636"/>
      <c r="DNO2" s="1636"/>
      <c r="DNP2" s="1636"/>
      <c r="DNQ2" s="1636"/>
      <c r="DNR2" s="1636"/>
      <c r="DNS2" s="1636"/>
      <c r="DNT2" s="1636"/>
      <c r="DNU2" s="1636"/>
      <c r="DNV2" s="1636"/>
      <c r="DNW2" s="1636"/>
      <c r="DNX2" s="1636"/>
      <c r="DNY2" s="1636"/>
      <c r="DNZ2" s="1636"/>
      <c r="DOA2" s="1636"/>
      <c r="DOB2" s="1636"/>
      <c r="DOC2" s="1636"/>
      <c r="DOD2" s="1636"/>
      <c r="DOE2" s="1636"/>
      <c r="DOF2" s="1636"/>
      <c r="DOG2" s="1636"/>
      <c r="DOH2" s="1636"/>
      <c r="DOI2" s="1636"/>
      <c r="DOJ2" s="1636"/>
      <c r="DOK2" s="1636"/>
      <c r="DOL2" s="1636"/>
      <c r="DOM2" s="1636"/>
      <c r="DON2" s="1636"/>
      <c r="DOO2" s="1636"/>
      <c r="DOP2" s="1636"/>
      <c r="DOQ2" s="1636"/>
      <c r="DOR2" s="1636"/>
      <c r="DOS2" s="1636"/>
      <c r="DOT2" s="1636"/>
      <c r="DOU2" s="1636"/>
      <c r="DOV2" s="1636"/>
      <c r="DOW2" s="1636"/>
      <c r="DOX2" s="1636"/>
      <c r="DOY2" s="1636"/>
      <c r="DOZ2" s="1636"/>
      <c r="DPA2" s="1636"/>
      <c r="DPB2" s="1636"/>
      <c r="DPC2" s="1636"/>
      <c r="DPD2" s="1636"/>
      <c r="DPE2" s="1636"/>
      <c r="DPF2" s="1636"/>
      <c r="DPG2" s="1636"/>
      <c r="DPH2" s="1636"/>
      <c r="DPI2" s="1636"/>
      <c r="DPJ2" s="1636"/>
      <c r="DPK2" s="1636"/>
      <c r="DPL2" s="1636"/>
      <c r="DPM2" s="1636"/>
      <c r="DPN2" s="1636"/>
      <c r="DPO2" s="1636"/>
      <c r="DPP2" s="1636"/>
      <c r="DPQ2" s="1636"/>
      <c r="DPR2" s="1636"/>
      <c r="DPS2" s="1636"/>
      <c r="DPT2" s="1636"/>
      <c r="DPU2" s="1636"/>
      <c r="DPV2" s="1636"/>
      <c r="DPW2" s="1636"/>
      <c r="DPX2" s="1636"/>
      <c r="DPY2" s="1636"/>
      <c r="DPZ2" s="1636"/>
      <c r="DQA2" s="1636"/>
      <c r="DQB2" s="1636"/>
      <c r="DQC2" s="1636"/>
      <c r="DQD2" s="1636"/>
      <c r="DQE2" s="1636"/>
      <c r="DQF2" s="1636"/>
      <c r="DQG2" s="1636"/>
      <c r="DQH2" s="1636"/>
      <c r="DQI2" s="1636"/>
      <c r="DQJ2" s="1636"/>
      <c r="DQK2" s="1636"/>
      <c r="DQL2" s="1636"/>
      <c r="DQM2" s="1636"/>
      <c r="DQN2" s="1636"/>
      <c r="DQO2" s="1636"/>
      <c r="DQP2" s="1636"/>
      <c r="DQQ2" s="1636"/>
      <c r="DQR2" s="1636"/>
      <c r="DQS2" s="1636"/>
      <c r="DQT2" s="1636"/>
      <c r="DQU2" s="1636"/>
      <c r="DQV2" s="1636"/>
      <c r="DQW2" s="1636"/>
      <c r="DQX2" s="1636"/>
      <c r="DQY2" s="1636"/>
      <c r="DQZ2" s="1636"/>
      <c r="DRA2" s="1636"/>
      <c r="DRB2" s="1636"/>
      <c r="DRC2" s="1636"/>
      <c r="DRD2" s="1636"/>
      <c r="DRE2" s="1636"/>
      <c r="DRF2" s="1636"/>
      <c r="DRG2" s="1636"/>
      <c r="DRH2" s="1636"/>
      <c r="DRI2" s="1636"/>
      <c r="DRJ2" s="1636"/>
      <c r="DRK2" s="1636"/>
      <c r="DRL2" s="1636"/>
      <c r="DRM2" s="1636"/>
      <c r="DRN2" s="1636"/>
      <c r="DRO2" s="1636"/>
      <c r="DRP2" s="1636"/>
      <c r="DRQ2" s="1636"/>
      <c r="DRR2" s="1636"/>
      <c r="DRS2" s="1636"/>
      <c r="DRT2" s="1636"/>
      <c r="DRU2" s="1636"/>
      <c r="DRV2" s="1636"/>
      <c r="DRW2" s="1636"/>
      <c r="DRX2" s="1636"/>
      <c r="DRY2" s="1636"/>
      <c r="DRZ2" s="1636"/>
      <c r="DSA2" s="1636"/>
      <c r="DSB2" s="1636"/>
      <c r="DSC2" s="1636"/>
      <c r="DSD2" s="1636"/>
      <c r="DSE2" s="1636"/>
      <c r="DSF2" s="1636"/>
      <c r="DSG2" s="1636"/>
      <c r="DSH2" s="1636"/>
      <c r="DSI2" s="1636"/>
      <c r="DSJ2" s="1636"/>
      <c r="DSK2" s="1636"/>
      <c r="DSL2" s="1636"/>
      <c r="DSM2" s="1636"/>
      <c r="DSN2" s="1636"/>
      <c r="DSO2" s="1636"/>
      <c r="DSP2" s="1636"/>
      <c r="DSQ2" s="1636"/>
      <c r="DSR2" s="1636"/>
      <c r="DSS2" s="1636"/>
      <c r="DST2" s="1636"/>
      <c r="DSU2" s="1636"/>
      <c r="DSV2" s="1636"/>
      <c r="DSW2" s="1636"/>
      <c r="DSX2" s="1636"/>
      <c r="DSY2" s="1636"/>
      <c r="DSZ2" s="1636"/>
      <c r="DTA2" s="1636"/>
      <c r="DTB2" s="1636"/>
      <c r="DTC2" s="1636"/>
      <c r="DTD2" s="1636"/>
      <c r="DTE2" s="1636"/>
      <c r="DTF2" s="1636"/>
      <c r="DTG2" s="1636"/>
      <c r="DTH2" s="1636"/>
      <c r="DTI2" s="1636"/>
      <c r="DTJ2" s="1636"/>
      <c r="DTK2" s="1636"/>
      <c r="DTL2" s="1636"/>
      <c r="DTM2" s="1636"/>
      <c r="DTN2" s="1636"/>
      <c r="DTO2" s="1636"/>
      <c r="DTP2" s="1636"/>
      <c r="DTQ2" s="1636"/>
      <c r="DTR2" s="1636"/>
      <c r="DTS2" s="1636"/>
      <c r="DTT2" s="1636"/>
      <c r="DTU2" s="1636"/>
      <c r="DTV2" s="1636"/>
      <c r="DTW2" s="1636"/>
      <c r="DTX2" s="1636"/>
      <c r="DTY2" s="1636"/>
      <c r="DTZ2" s="1636"/>
      <c r="DUA2" s="1636"/>
      <c r="DUB2" s="1636"/>
      <c r="DUC2" s="1636"/>
      <c r="DUD2" s="1636"/>
      <c r="DUE2" s="1636"/>
      <c r="DUF2" s="1636"/>
      <c r="DUG2" s="1636"/>
      <c r="DUH2" s="1636"/>
      <c r="DUI2" s="1636"/>
      <c r="DUJ2" s="1636"/>
      <c r="DUK2" s="1636"/>
      <c r="DUL2" s="1636"/>
      <c r="DUM2" s="1636"/>
      <c r="DUN2" s="1636"/>
      <c r="DUO2" s="1636"/>
      <c r="DUP2" s="1636"/>
      <c r="DUQ2" s="1636"/>
      <c r="DUR2" s="1636"/>
      <c r="DUS2" s="1636"/>
      <c r="DUT2" s="1636"/>
      <c r="DUU2" s="1636"/>
      <c r="DUV2" s="1636"/>
      <c r="DUW2" s="1636"/>
      <c r="DUX2" s="1636"/>
      <c r="DUY2" s="1636"/>
      <c r="DUZ2" s="1636"/>
      <c r="DVA2" s="1636"/>
      <c r="DVB2" s="1636"/>
      <c r="DVC2" s="1636"/>
      <c r="DVD2" s="1636"/>
      <c r="DVE2" s="1636"/>
      <c r="DVF2" s="1636"/>
      <c r="DVG2" s="1636"/>
      <c r="DVH2" s="1636"/>
      <c r="DVI2" s="1636"/>
      <c r="DVJ2" s="1636"/>
      <c r="DVK2" s="1636"/>
      <c r="DVL2" s="1636"/>
      <c r="DVM2" s="1636"/>
      <c r="DVN2" s="1636"/>
      <c r="DVO2" s="1636"/>
      <c r="DVP2" s="1636"/>
      <c r="DVQ2" s="1636"/>
      <c r="DVR2" s="1636"/>
      <c r="DVS2" s="1636"/>
      <c r="DVT2" s="1636"/>
      <c r="DVU2" s="1636"/>
      <c r="DVV2" s="1636"/>
      <c r="DVW2" s="1636"/>
      <c r="DVX2" s="1636"/>
      <c r="DVY2" s="1636"/>
      <c r="DVZ2" s="1636"/>
      <c r="DWA2" s="1636"/>
      <c r="DWB2" s="1636"/>
      <c r="DWC2" s="1636"/>
      <c r="DWD2" s="1636"/>
      <c r="DWE2" s="1636"/>
      <c r="DWF2" s="1636"/>
      <c r="DWG2" s="1636"/>
      <c r="DWH2" s="1636"/>
      <c r="DWI2" s="1636"/>
      <c r="DWJ2" s="1636"/>
      <c r="DWK2" s="1636"/>
      <c r="DWL2" s="1636"/>
      <c r="DWM2" s="1636"/>
      <c r="DWN2" s="1636"/>
      <c r="DWO2" s="1636"/>
      <c r="DWP2" s="1636"/>
      <c r="DWQ2" s="1636"/>
      <c r="DWR2" s="1636"/>
      <c r="DWS2" s="1636"/>
      <c r="DWT2" s="1636"/>
      <c r="DWU2" s="1636"/>
      <c r="DWV2" s="1636"/>
      <c r="DWW2" s="1636"/>
      <c r="DWX2" s="1636"/>
      <c r="DWY2" s="1636"/>
      <c r="DWZ2" s="1636"/>
      <c r="DXA2" s="1636"/>
      <c r="DXB2" s="1636"/>
      <c r="DXC2" s="1636"/>
      <c r="DXD2" s="1636"/>
      <c r="DXE2" s="1636"/>
      <c r="DXF2" s="1636"/>
      <c r="DXG2" s="1636"/>
      <c r="DXH2" s="1636"/>
      <c r="DXI2" s="1636"/>
      <c r="DXJ2" s="1636"/>
      <c r="DXK2" s="1636"/>
      <c r="DXL2" s="1636"/>
      <c r="DXM2" s="1636"/>
      <c r="DXN2" s="1636"/>
      <c r="DXO2" s="1636"/>
      <c r="DXP2" s="1636"/>
      <c r="DXQ2" s="1636"/>
      <c r="DXR2" s="1636"/>
      <c r="DXS2" s="1636"/>
      <c r="DXT2" s="1636"/>
      <c r="DXU2" s="1636"/>
      <c r="DXV2" s="1636"/>
      <c r="DXW2" s="1636"/>
      <c r="DXX2" s="1636"/>
      <c r="DXY2" s="1636"/>
      <c r="DXZ2" s="1636"/>
      <c r="DYA2" s="1636"/>
      <c r="DYB2" s="1636"/>
      <c r="DYC2" s="1636"/>
      <c r="DYD2" s="1636"/>
      <c r="DYE2" s="1636"/>
      <c r="DYF2" s="1636"/>
      <c r="DYG2" s="1636"/>
      <c r="DYH2" s="1636"/>
      <c r="DYI2" s="1636"/>
      <c r="DYJ2" s="1636"/>
      <c r="DYK2" s="1636"/>
      <c r="DYL2" s="1636"/>
      <c r="DYM2" s="1636"/>
      <c r="DYN2" s="1636"/>
      <c r="DYO2" s="1636"/>
      <c r="DYP2" s="1636"/>
      <c r="DYQ2" s="1636"/>
      <c r="DYR2" s="1636"/>
      <c r="DYS2" s="1636"/>
      <c r="DYT2" s="1636"/>
      <c r="DYU2" s="1636"/>
      <c r="DYV2" s="1636"/>
      <c r="DYW2" s="1636"/>
      <c r="DYX2" s="1636"/>
      <c r="DYY2" s="1636"/>
      <c r="DYZ2" s="1636"/>
      <c r="DZA2" s="1636"/>
      <c r="DZB2" s="1636"/>
      <c r="DZC2" s="1636"/>
      <c r="DZD2" s="1636"/>
      <c r="DZE2" s="1636"/>
      <c r="DZF2" s="1636"/>
      <c r="DZG2" s="1636"/>
      <c r="DZH2" s="1636"/>
      <c r="DZI2" s="1636"/>
      <c r="DZJ2" s="1636"/>
      <c r="DZK2" s="1636"/>
      <c r="DZL2" s="1636"/>
      <c r="DZM2" s="1636"/>
      <c r="DZN2" s="1636"/>
      <c r="DZO2" s="1636"/>
      <c r="DZP2" s="1636"/>
      <c r="DZQ2" s="1636"/>
      <c r="DZR2" s="1636"/>
      <c r="DZS2" s="1636"/>
      <c r="DZT2" s="1636"/>
      <c r="DZU2" s="1636"/>
      <c r="DZV2" s="1636"/>
      <c r="DZW2" s="1636"/>
      <c r="DZX2" s="1636"/>
      <c r="DZY2" s="1636"/>
      <c r="DZZ2" s="1636"/>
      <c r="EAA2" s="1636"/>
      <c r="EAB2" s="1636"/>
      <c r="EAC2" s="1636"/>
      <c r="EAD2" s="1636"/>
      <c r="EAE2" s="1636"/>
      <c r="EAF2" s="1636"/>
      <c r="EAG2" s="1636"/>
      <c r="EAH2" s="1636"/>
      <c r="EAI2" s="1636"/>
      <c r="EAJ2" s="1636"/>
      <c r="EAK2" s="1636"/>
      <c r="EAL2" s="1636"/>
      <c r="EAM2" s="1636"/>
      <c r="EAN2" s="1636"/>
      <c r="EAO2" s="1636"/>
      <c r="EAP2" s="1636"/>
      <c r="EAQ2" s="1636"/>
      <c r="EAR2" s="1636"/>
      <c r="EAS2" s="1636"/>
      <c r="EAT2" s="1636"/>
      <c r="EAU2" s="1636"/>
      <c r="EAV2" s="1636"/>
      <c r="EAW2" s="1636"/>
      <c r="EAX2" s="1636"/>
      <c r="EAY2" s="1636"/>
      <c r="EAZ2" s="1636"/>
      <c r="EBA2" s="1636"/>
      <c r="EBB2" s="1636"/>
      <c r="EBC2" s="1636"/>
      <c r="EBD2" s="1636"/>
      <c r="EBE2" s="1636"/>
      <c r="EBF2" s="1636"/>
      <c r="EBG2" s="1636"/>
      <c r="EBH2" s="1636"/>
      <c r="EBI2" s="1636"/>
      <c r="EBJ2" s="1636"/>
      <c r="EBK2" s="1636"/>
      <c r="EBL2" s="1636"/>
      <c r="EBM2" s="1636"/>
      <c r="EBN2" s="1636"/>
      <c r="EBO2" s="1636"/>
      <c r="EBP2" s="1636"/>
      <c r="EBQ2" s="1636"/>
      <c r="EBR2" s="1636"/>
      <c r="EBS2" s="1636"/>
      <c r="EBT2" s="1636"/>
      <c r="EBU2" s="1636"/>
      <c r="EBV2" s="1636"/>
      <c r="EBW2" s="1636"/>
      <c r="EBX2" s="1636"/>
      <c r="EBY2" s="1636"/>
      <c r="EBZ2" s="1636"/>
      <c r="ECA2" s="1636"/>
      <c r="ECB2" s="1636"/>
      <c r="ECC2" s="1636"/>
      <c r="ECD2" s="1636"/>
      <c r="ECE2" s="1636"/>
      <c r="ECF2" s="1636"/>
      <c r="ECG2" s="1636"/>
      <c r="ECH2" s="1636"/>
      <c r="ECI2" s="1636"/>
      <c r="ECJ2" s="1636"/>
      <c r="ECK2" s="1636"/>
      <c r="ECL2" s="1636"/>
      <c r="ECM2" s="1636"/>
      <c r="ECN2" s="1636"/>
      <c r="ECO2" s="1636"/>
      <c r="ECP2" s="1636"/>
      <c r="ECQ2" s="1636"/>
      <c r="ECR2" s="1636"/>
      <c r="ECS2" s="1636"/>
      <c r="ECT2" s="1636"/>
      <c r="ECU2" s="1636"/>
      <c r="ECV2" s="1636"/>
      <c r="ECW2" s="1636"/>
      <c r="ECX2" s="1636"/>
      <c r="ECY2" s="1636"/>
      <c r="ECZ2" s="1636"/>
      <c r="EDA2" s="1636"/>
      <c r="EDB2" s="1636"/>
      <c r="EDC2" s="1636"/>
      <c r="EDD2" s="1636"/>
      <c r="EDE2" s="1636"/>
      <c r="EDF2" s="1636"/>
      <c r="EDG2" s="1636"/>
      <c r="EDH2" s="1636"/>
      <c r="EDI2" s="1636"/>
      <c r="EDJ2" s="1636"/>
      <c r="EDK2" s="1636"/>
      <c r="EDL2" s="1636"/>
      <c r="EDM2" s="1636"/>
      <c r="EDN2" s="1636"/>
      <c r="EDO2" s="1636"/>
      <c r="EDP2" s="1636"/>
      <c r="EDQ2" s="1636"/>
      <c r="EDR2" s="1636"/>
      <c r="EDS2" s="1636"/>
      <c r="EDT2" s="1636"/>
      <c r="EDU2" s="1636"/>
      <c r="EDV2" s="1636"/>
      <c r="EDW2" s="1636"/>
      <c r="EDX2" s="1636"/>
      <c r="EDY2" s="1636"/>
      <c r="EDZ2" s="1636"/>
      <c r="EEA2" s="1636"/>
      <c r="EEB2" s="1636"/>
      <c r="EEC2" s="1636"/>
      <c r="EED2" s="1636"/>
      <c r="EEE2" s="1636"/>
      <c r="EEF2" s="1636"/>
      <c r="EEG2" s="1636"/>
      <c r="EEH2" s="1636"/>
      <c r="EEI2" s="1636"/>
      <c r="EEJ2" s="1636"/>
      <c r="EEK2" s="1636"/>
      <c r="EEL2" s="1636"/>
      <c r="EEM2" s="1636"/>
      <c r="EEN2" s="1636"/>
      <c r="EEO2" s="1636"/>
      <c r="EEP2" s="1636"/>
      <c r="EEQ2" s="1636"/>
      <c r="EER2" s="1636"/>
      <c r="EES2" s="1636"/>
      <c r="EET2" s="1636"/>
      <c r="EEU2" s="1636"/>
      <c r="EEV2" s="1636"/>
      <c r="EEW2" s="1636"/>
      <c r="EEX2" s="1636"/>
      <c r="EEY2" s="1636"/>
      <c r="EEZ2" s="1636"/>
      <c r="EFA2" s="1636"/>
      <c r="EFB2" s="1636"/>
      <c r="EFC2" s="1636"/>
      <c r="EFD2" s="1636"/>
      <c r="EFE2" s="1636"/>
      <c r="EFF2" s="1636"/>
      <c r="EFG2" s="1636"/>
      <c r="EFH2" s="1636"/>
      <c r="EFI2" s="1636"/>
      <c r="EFJ2" s="1636"/>
      <c r="EFK2" s="1636"/>
      <c r="EFL2" s="1636"/>
      <c r="EFM2" s="1636"/>
      <c r="EFN2" s="1636"/>
      <c r="EFO2" s="1636"/>
      <c r="EFP2" s="1636"/>
      <c r="EFQ2" s="1636"/>
      <c r="EFR2" s="1636"/>
      <c r="EFS2" s="1636"/>
      <c r="EFT2" s="1636"/>
      <c r="EFU2" s="1636"/>
      <c r="EFV2" s="1636"/>
      <c r="EFW2" s="1636"/>
      <c r="EFX2" s="1636"/>
      <c r="EFY2" s="1636"/>
      <c r="EFZ2" s="1636"/>
      <c r="EGA2" s="1636"/>
      <c r="EGB2" s="1636"/>
      <c r="EGC2" s="1636"/>
      <c r="EGD2" s="1636"/>
      <c r="EGE2" s="1636"/>
      <c r="EGF2" s="1636"/>
      <c r="EGG2" s="1636"/>
      <c r="EGH2" s="1636"/>
      <c r="EGI2" s="1636"/>
      <c r="EGJ2" s="1636"/>
      <c r="EGK2" s="1636"/>
      <c r="EGL2" s="1636"/>
      <c r="EGM2" s="1636"/>
      <c r="EGN2" s="1636"/>
      <c r="EGO2" s="1636"/>
      <c r="EGP2" s="1636"/>
      <c r="EGQ2" s="1636"/>
      <c r="EGR2" s="1636"/>
      <c r="EGS2" s="1636"/>
      <c r="EGT2" s="1636"/>
      <c r="EGU2" s="1636"/>
      <c r="EGV2" s="1636"/>
      <c r="EGW2" s="1636"/>
      <c r="EGX2" s="1636"/>
      <c r="EGY2" s="1636"/>
      <c r="EGZ2" s="1636"/>
      <c r="EHA2" s="1636"/>
      <c r="EHB2" s="1636"/>
      <c r="EHC2" s="1636"/>
      <c r="EHD2" s="1636"/>
      <c r="EHE2" s="1636"/>
      <c r="EHF2" s="1636"/>
      <c r="EHG2" s="1636"/>
      <c r="EHH2" s="1636"/>
      <c r="EHI2" s="1636"/>
      <c r="EHJ2" s="1636"/>
      <c r="EHK2" s="1636"/>
      <c r="EHL2" s="1636"/>
      <c r="EHM2" s="1636"/>
      <c r="EHN2" s="1636"/>
      <c r="EHO2" s="1636"/>
      <c r="EHP2" s="1636"/>
      <c r="EHQ2" s="1636"/>
      <c r="EHR2" s="1636"/>
      <c r="EHS2" s="1636"/>
      <c r="EHT2" s="1636"/>
      <c r="EHU2" s="1636"/>
      <c r="EHV2" s="1636"/>
      <c r="EHW2" s="1636"/>
      <c r="EHX2" s="1636"/>
      <c r="EHY2" s="1636"/>
      <c r="EHZ2" s="1636"/>
      <c r="EIA2" s="1636"/>
      <c r="EIB2" s="1636"/>
      <c r="EIC2" s="1636"/>
      <c r="EID2" s="1636"/>
      <c r="EIE2" s="1636"/>
      <c r="EIF2" s="1636"/>
      <c r="EIG2" s="1636"/>
      <c r="EIH2" s="1636"/>
      <c r="EII2" s="1636"/>
      <c r="EIJ2" s="1636"/>
      <c r="EIK2" s="1636"/>
      <c r="EIL2" s="1636"/>
      <c r="EIM2" s="1636"/>
      <c r="EIN2" s="1636"/>
      <c r="EIO2" s="1636"/>
      <c r="EIP2" s="1636"/>
      <c r="EIQ2" s="1636"/>
      <c r="EIR2" s="1636"/>
      <c r="EIS2" s="1636"/>
      <c r="EIT2" s="1636"/>
      <c r="EIU2" s="1636"/>
      <c r="EIV2" s="1636"/>
      <c r="EIW2" s="1636"/>
      <c r="EIX2" s="1636"/>
      <c r="EIY2" s="1636"/>
      <c r="EIZ2" s="1636"/>
      <c r="EJA2" s="1636"/>
      <c r="EJB2" s="1636"/>
      <c r="EJC2" s="1636"/>
      <c r="EJD2" s="1636"/>
      <c r="EJE2" s="1636"/>
      <c r="EJF2" s="1636"/>
      <c r="EJG2" s="1636"/>
      <c r="EJH2" s="1636"/>
      <c r="EJI2" s="1636"/>
      <c r="EJJ2" s="1636"/>
      <c r="EJK2" s="1636"/>
      <c r="EJL2" s="1636"/>
      <c r="EJM2" s="1636"/>
      <c r="EJN2" s="1636"/>
      <c r="EJO2" s="1636"/>
      <c r="EJP2" s="1636"/>
      <c r="EJQ2" s="1636"/>
      <c r="EJR2" s="1636"/>
      <c r="EJS2" s="1636"/>
      <c r="EJT2" s="1636"/>
      <c r="EJU2" s="1636"/>
      <c r="EJV2" s="1636"/>
      <c r="EJW2" s="1636"/>
      <c r="EJX2" s="1636"/>
      <c r="EJY2" s="1636"/>
      <c r="EJZ2" s="1636"/>
      <c r="EKA2" s="1636"/>
      <c r="EKB2" s="1636"/>
      <c r="EKC2" s="1636"/>
      <c r="EKD2" s="1636"/>
      <c r="EKE2" s="1636"/>
      <c r="EKF2" s="1636"/>
      <c r="EKG2" s="1636"/>
      <c r="EKH2" s="1636"/>
      <c r="EKI2" s="1636"/>
      <c r="EKJ2" s="1636"/>
      <c r="EKK2" s="1636"/>
      <c r="EKL2" s="1636"/>
      <c r="EKM2" s="1636"/>
      <c r="EKN2" s="1636"/>
      <c r="EKO2" s="1636"/>
      <c r="EKP2" s="1636"/>
      <c r="EKQ2" s="1636"/>
      <c r="EKR2" s="1636"/>
      <c r="EKS2" s="1636"/>
      <c r="EKT2" s="1636"/>
      <c r="EKU2" s="1636"/>
      <c r="EKV2" s="1636"/>
      <c r="EKW2" s="1636"/>
      <c r="EKX2" s="1636"/>
      <c r="EKY2" s="1636"/>
      <c r="EKZ2" s="1636"/>
      <c r="ELA2" s="1636"/>
      <c r="ELB2" s="1636"/>
      <c r="ELC2" s="1636"/>
      <c r="ELD2" s="1636"/>
      <c r="ELE2" s="1636"/>
      <c r="ELF2" s="1636"/>
      <c r="ELG2" s="1636"/>
      <c r="ELH2" s="1636"/>
      <c r="ELI2" s="1636"/>
      <c r="ELJ2" s="1636"/>
      <c r="ELK2" s="1636"/>
      <c r="ELL2" s="1636"/>
      <c r="ELM2" s="1636"/>
      <c r="ELN2" s="1636"/>
      <c r="ELO2" s="1636"/>
      <c r="ELP2" s="1636"/>
      <c r="ELQ2" s="1636"/>
      <c r="ELR2" s="1636"/>
      <c r="ELS2" s="1636"/>
      <c r="ELT2" s="1636"/>
      <c r="ELU2" s="1636"/>
      <c r="ELV2" s="1636"/>
      <c r="ELW2" s="1636"/>
      <c r="ELX2" s="1636"/>
      <c r="ELY2" s="1636"/>
      <c r="ELZ2" s="1636"/>
      <c r="EMA2" s="1636"/>
      <c r="EMB2" s="1636"/>
      <c r="EMC2" s="1636"/>
      <c r="EMD2" s="1636"/>
      <c r="EME2" s="1636"/>
      <c r="EMF2" s="1636"/>
      <c r="EMG2" s="1636"/>
      <c r="EMH2" s="1636"/>
      <c r="EMI2" s="1636"/>
      <c r="EMJ2" s="1636"/>
      <c r="EMK2" s="1636"/>
      <c r="EML2" s="1636"/>
      <c r="EMM2" s="1636"/>
      <c r="EMN2" s="1636"/>
      <c r="EMO2" s="1636"/>
      <c r="EMP2" s="1636"/>
      <c r="EMQ2" s="1636"/>
      <c r="EMR2" s="1636"/>
      <c r="EMS2" s="1636"/>
      <c r="EMT2" s="1636"/>
      <c r="EMU2" s="1636"/>
      <c r="EMV2" s="1636"/>
      <c r="EMW2" s="1636"/>
      <c r="EMX2" s="1636"/>
      <c r="EMY2" s="1636"/>
      <c r="EMZ2" s="1636"/>
      <c r="ENA2" s="1636"/>
      <c r="ENB2" s="1636"/>
      <c r="ENC2" s="1636"/>
      <c r="END2" s="1636"/>
      <c r="ENE2" s="1636"/>
      <c r="ENF2" s="1636"/>
      <c r="ENG2" s="1636"/>
      <c r="ENH2" s="1636"/>
      <c r="ENI2" s="1636"/>
      <c r="ENJ2" s="1636"/>
      <c r="ENK2" s="1636"/>
      <c r="ENL2" s="1636"/>
      <c r="ENM2" s="1636"/>
      <c r="ENN2" s="1636"/>
      <c r="ENO2" s="1636"/>
      <c r="ENP2" s="1636"/>
      <c r="ENQ2" s="1636"/>
      <c r="ENR2" s="1636"/>
      <c r="ENS2" s="1636"/>
      <c r="ENT2" s="1636"/>
      <c r="ENU2" s="1636"/>
      <c r="ENV2" s="1636"/>
      <c r="ENW2" s="1636"/>
      <c r="ENX2" s="1636"/>
      <c r="ENY2" s="1636"/>
      <c r="ENZ2" s="1636"/>
      <c r="EOA2" s="1636"/>
      <c r="EOB2" s="1636"/>
      <c r="EOC2" s="1636"/>
      <c r="EOD2" s="1636"/>
      <c r="EOE2" s="1636"/>
      <c r="EOF2" s="1636"/>
      <c r="EOG2" s="1636"/>
      <c r="EOH2" s="1636"/>
      <c r="EOI2" s="1636"/>
      <c r="EOJ2" s="1636"/>
      <c r="EOK2" s="1636"/>
      <c r="EOL2" s="1636"/>
      <c r="EOM2" s="1636"/>
      <c r="EON2" s="1636"/>
      <c r="EOO2" s="1636"/>
      <c r="EOP2" s="1636"/>
      <c r="EOQ2" s="1636"/>
      <c r="EOR2" s="1636"/>
      <c r="EOS2" s="1636"/>
      <c r="EOT2" s="1636"/>
      <c r="EOU2" s="1636"/>
      <c r="EOV2" s="1636"/>
      <c r="EOW2" s="1636"/>
      <c r="EOX2" s="1636"/>
      <c r="EOY2" s="1636"/>
      <c r="EOZ2" s="1636"/>
      <c r="EPA2" s="1636"/>
      <c r="EPB2" s="1636"/>
      <c r="EPC2" s="1636"/>
      <c r="EPD2" s="1636"/>
      <c r="EPE2" s="1636"/>
      <c r="EPF2" s="1636"/>
      <c r="EPG2" s="1636"/>
      <c r="EPH2" s="1636"/>
      <c r="EPI2" s="1636"/>
      <c r="EPJ2" s="1636"/>
      <c r="EPK2" s="1636"/>
      <c r="EPL2" s="1636"/>
      <c r="EPM2" s="1636"/>
      <c r="EPN2" s="1636"/>
      <c r="EPO2" s="1636"/>
      <c r="EPP2" s="1636"/>
      <c r="EPQ2" s="1636"/>
      <c r="EPR2" s="1636"/>
      <c r="EPS2" s="1636"/>
      <c r="EPT2" s="1636"/>
      <c r="EPU2" s="1636"/>
      <c r="EPV2" s="1636"/>
      <c r="EPW2" s="1636"/>
      <c r="EPX2" s="1636"/>
      <c r="EPY2" s="1636"/>
      <c r="EPZ2" s="1636"/>
      <c r="EQA2" s="1636"/>
      <c r="EQB2" s="1636"/>
      <c r="EQC2" s="1636"/>
      <c r="EQD2" s="1636"/>
      <c r="EQE2" s="1636"/>
      <c r="EQF2" s="1636"/>
      <c r="EQG2" s="1636"/>
      <c r="EQH2" s="1636"/>
      <c r="EQI2" s="1636"/>
      <c r="EQJ2" s="1636"/>
      <c r="EQK2" s="1636"/>
      <c r="EQL2" s="1636"/>
      <c r="EQM2" s="1636"/>
      <c r="EQN2" s="1636"/>
      <c r="EQO2" s="1636"/>
      <c r="EQP2" s="1636"/>
      <c r="EQQ2" s="1636"/>
      <c r="EQR2" s="1636"/>
      <c r="EQS2" s="1636"/>
      <c r="EQT2" s="1636"/>
      <c r="EQU2" s="1636"/>
      <c r="EQV2" s="1636"/>
      <c r="EQW2" s="1636"/>
      <c r="EQX2" s="1636"/>
      <c r="EQY2" s="1636"/>
      <c r="EQZ2" s="1636"/>
      <c r="ERA2" s="1636"/>
      <c r="ERB2" s="1636"/>
      <c r="ERC2" s="1636"/>
      <c r="ERD2" s="1636"/>
      <c r="ERE2" s="1636"/>
      <c r="ERF2" s="1636"/>
      <c r="ERG2" s="1636"/>
      <c r="ERH2" s="1636"/>
      <c r="ERI2" s="1636"/>
      <c r="ERJ2" s="1636"/>
      <c r="ERK2" s="1636"/>
      <c r="ERL2" s="1636"/>
      <c r="ERM2" s="1636"/>
      <c r="ERN2" s="1636"/>
      <c r="ERO2" s="1636"/>
      <c r="ERP2" s="1636"/>
      <c r="ERQ2" s="1636"/>
      <c r="ERR2" s="1636"/>
      <c r="ERS2" s="1636"/>
      <c r="ERT2" s="1636"/>
      <c r="ERU2" s="1636"/>
      <c r="ERV2" s="1636"/>
      <c r="ERW2" s="1636"/>
      <c r="ERX2" s="1636"/>
      <c r="ERY2" s="1636"/>
      <c r="ERZ2" s="1636"/>
      <c r="ESA2" s="1636"/>
      <c r="ESB2" s="1636"/>
      <c r="ESC2" s="1636"/>
      <c r="ESD2" s="1636"/>
      <c r="ESE2" s="1636"/>
      <c r="ESF2" s="1636"/>
      <c r="ESG2" s="1636"/>
      <c r="ESH2" s="1636"/>
      <c r="ESI2" s="1636"/>
      <c r="ESJ2" s="1636"/>
      <c r="ESK2" s="1636"/>
      <c r="ESL2" s="1636"/>
      <c r="ESM2" s="1636"/>
      <c r="ESN2" s="1636"/>
      <c r="ESO2" s="1636"/>
      <c r="ESP2" s="1636"/>
      <c r="ESQ2" s="1636"/>
      <c r="ESR2" s="1636"/>
      <c r="ESS2" s="1636"/>
      <c r="EST2" s="1636"/>
      <c r="ESU2" s="1636"/>
      <c r="ESV2" s="1636"/>
      <c r="ESW2" s="1636"/>
      <c r="ESX2" s="1636"/>
      <c r="ESY2" s="1636"/>
      <c r="ESZ2" s="1636"/>
      <c r="ETA2" s="1636"/>
      <c r="ETB2" s="1636"/>
      <c r="ETC2" s="1636"/>
      <c r="ETD2" s="1636"/>
      <c r="ETE2" s="1636"/>
      <c r="ETF2" s="1636"/>
      <c r="ETG2" s="1636"/>
      <c r="ETH2" s="1636"/>
      <c r="ETI2" s="1636"/>
      <c r="ETJ2" s="1636"/>
      <c r="ETK2" s="1636"/>
      <c r="ETL2" s="1636"/>
      <c r="ETM2" s="1636"/>
      <c r="ETN2" s="1636"/>
      <c r="ETO2" s="1636"/>
      <c r="ETP2" s="1636"/>
      <c r="ETQ2" s="1636"/>
      <c r="ETR2" s="1636"/>
      <c r="ETS2" s="1636"/>
      <c r="ETT2" s="1636"/>
      <c r="ETU2" s="1636"/>
      <c r="ETV2" s="1636"/>
      <c r="ETW2" s="1636"/>
      <c r="ETX2" s="1636"/>
      <c r="ETY2" s="1636"/>
      <c r="ETZ2" s="1636"/>
      <c r="EUA2" s="1636"/>
      <c r="EUB2" s="1636"/>
      <c r="EUC2" s="1636"/>
      <c r="EUD2" s="1636"/>
      <c r="EUE2" s="1636"/>
      <c r="EUF2" s="1636"/>
      <c r="EUG2" s="1636"/>
      <c r="EUH2" s="1636"/>
      <c r="EUI2" s="1636"/>
      <c r="EUJ2" s="1636"/>
      <c r="EUK2" s="1636"/>
      <c r="EUL2" s="1636"/>
      <c r="EUM2" s="1636"/>
      <c r="EUN2" s="1636"/>
      <c r="EUO2" s="1636"/>
      <c r="EUP2" s="1636"/>
      <c r="EUQ2" s="1636"/>
      <c r="EUR2" s="1636"/>
      <c r="EUS2" s="1636"/>
      <c r="EUT2" s="1636"/>
      <c r="EUU2" s="1636"/>
      <c r="EUV2" s="1636"/>
      <c r="EUW2" s="1636"/>
      <c r="EUX2" s="1636"/>
      <c r="EUY2" s="1636"/>
      <c r="EUZ2" s="1636"/>
      <c r="EVA2" s="1636"/>
      <c r="EVB2" s="1636"/>
      <c r="EVC2" s="1636"/>
      <c r="EVD2" s="1636"/>
      <c r="EVE2" s="1636"/>
      <c r="EVF2" s="1636"/>
      <c r="EVG2" s="1636"/>
      <c r="EVH2" s="1636"/>
      <c r="EVI2" s="1636"/>
      <c r="EVJ2" s="1636"/>
      <c r="EVK2" s="1636"/>
      <c r="EVL2" s="1636"/>
      <c r="EVM2" s="1636"/>
      <c r="EVN2" s="1636"/>
      <c r="EVO2" s="1636"/>
      <c r="EVP2" s="1636"/>
      <c r="EVQ2" s="1636"/>
      <c r="EVR2" s="1636"/>
      <c r="EVS2" s="1636"/>
      <c r="EVT2" s="1636"/>
      <c r="EVU2" s="1636"/>
      <c r="EVV2" s="1636"/>
      <c r="EVW2" s="1636"/>
      <c r="EVX2" s="1636"/>
      <c r="EVY2" s="1636"/>
      <c r="EVZ2" s="1636"/>
      <c r="EWA2" s="1636"/>
      <c r="EWB2" s="1636"/>
      <c r="EWC2" s="1636"/>
      <c r="EWD2" s="1636"/>
      <c r="EWE2" s="1636"/>
      <c r="EWF2" s="1636"/>
      <c r="EWG2" s="1636"/>
      <c r="EWH2" s="1636"/>
      <c r="EWI2" s="1636"/>
      <c r="EWJ2" s="1636"/>
      <c r="EWK2" s="1636"/>
      <c r="EWL2" s="1636"/>
      <c r="EWM2" s="1636"/>
      <c r="EWN2" s="1636"/>
      <c r="EWO2" s="1636"/>
      <c r="EWP2" s="1636"/>
      <c r="EWQ2" s="1636"/>
      <c r="EWR2" s="1636"/>
      <c r="EWS2" s="1636"/>
      <c r="EWT2" s="1636"/>
      <c r="EWU2" s="1636"/>
      <c r="EWV2" s="1636"/>
      <c r="EWW2" s="1636"/>
      <c r="EWX2" s="1636"/>
      <c r="EWY2" s="1636"/>
      <c r="EWZ2" s="1636"/>
      <c r="EXA2" s="1636"/>
      <c r="EXB2" s="1636"/>
      <c r="EXC2" s="1636"/>
      <c r="EXD2" s="1636"/>
      <c r="EXE2" s="1636"/>
      <c r="EXF2" s="1636"/>
      <c r="EXG2" s="1636"/>
      <c r="EXH2" s="1636"/>
      <c r="EXI2" s="1636"/>
      <c r="EXJ2" s="1636"/>
      <c r="EXK2" s="1636"/>
      <c r="EXL2" s="1636"/>
      <c r="EXM2" s="1636"/>
      <c r="EXN2" s="1636"/>
      <c r="EXO2" s="1636"/>
      <c r="EXP2" s="1636"/>
      <c r="EXQ2" s="1636"/>
      <c r="EXR2" s="1636"/>
      <c r="EXS2" s="1636"/>
      <c r="EXT2" s="1636"/>
      <c r="EXU2" s="1636"/>
      <c r="EXV2" s="1636"/>
      <c r="EXW2" s="1636"/>
      <c r="EXX2" s="1636"/>
      <c r="EXY2" s="1636"/>
      <c r="EXZ2" s="1636"/>
      <c r="EYA2" s="1636"/>
      <c r="EYB2" s="1636"/>
      <c r="EYC2" s="1636"/>
      <c r="EYD2" s="1636"/>
      <c r="EYE2" s="1636"/>
      <c r="EYF2" s="1636"/>
      <c r="EYG2" s="1636"/>
      <c r="EYH2" s="1636"/>
      <c r="EYI2" s="1636"/>
      <c r="EYJ2" s="1636"/>
      <c r="EYK2" s="1636"/>
      <c r="EYL2" s="1636"/>
      <c r="EYM2" s="1636"/>
      <c r="EYN2" s="1636"/>
      <c r="EYO2" s="1636"/>
      <c r="EYP2" s="1636"/>
      <c r="EYQ2" s="1636"/>
      <c r="EYR2" s="1636"/>
      <c r="EYS2" s="1636"/>
      <c r="EYT2" s="1636"/>
      <c r="EYU2" s="1636"/>
      <c r="EYV2" s="1636"/>
      <c r="EYW2" s="1636"/>
      <c r="EYX2" s="1636"/>
      <c r="EYY2" s="1636"/>
      <c r="EYZ2" s="1636"/>
      <c r="EZA2" s="1636"/>
      <c r="EZB2" s="1636"/>
      <c r="EZC2" s="1636"/>
      <c r="EZD2" s="1636"/>
      <c r="EZE2" s="1636"/>
      <c r="EZF2" s="1636"/>
      <c r="EZG2" s="1636"/>
      <c r="EZH2" s="1636"/>
      <c r="EZI2" s="1636"/>
      <c r="EZJ2" s="1636"/>
      <c r="EZK2" s="1636"/>
      <c r="EZL2" s="1636"/>
      <c r="EZM2" s="1636"/>
      <c r="EZN2" s="1636"/>
      <c r="EZO2" s="1636"/>
      <c r="EZP2" s="1636"/>
      <c r="EZQ2" s="1636"/>
      <c r="EZR2" s="1636"/>
      <c r="EZS2" s="1636"/>
      <c r="EZT2" s="1636"/>
      <c r="EZU2" s="1636"/>
      <c r="EZV2" s="1636"/>
      <c r="EZW2" s="1636"/>
      <c r="EZX2" s="1636"/>
      <c r="EZY2" s="1636"/>
      <c r="EZZ2" s="1636"/>
      <c r="FAA2" s="1636"/>
      <c r="FAB2" s="1636"/>
      <c r="FAC2" s="1636"/>
      <c r="FAD2" s="1636"/>
      <c r="FAE2" s="1636"/>
      <c r="FAF2" s="1636"/>
      <c r="FAG2" s="1636"/>
      <c r="FAH2" s="1636"/>
      <c r="FAI2" s="1636"/>
      <c r="FAJ2" s="1636"/>
      <c r="FAK2" s="1636"/>
      <c r="FAL2" s="1636"/>
      <c r="FAM2" s="1636"/>
      <c r="FAN2" s="1636"/>
      <c r="FAO2" s="1636"/>
      <c r="FAP2" s="1636"/>
      <c r="FAQ2" s="1636"/>
      <c r="FAR2" s="1636"/>
      <c r="FAS2" s="1636"/>
      <c r="FAT2" s="1636"/>
      <c r="FAU2" s="1636"/>
      <c r="FAV2" s="1636"/>
      <c r="FAW2" s="1636"/>
      <c r="FAX2" s="1636"/>
      <c r="FAY2" s="1636"/>
      <c r="FAZ2" s="1636"/>
      <c r="FBA2" s="1636"/>
      <c r="FBB2" s="1636"/>
      <c r="FBC2" s="1636"/>
      <c r="FBD2" s="1636"/>
      <c r="FBE2" s="1636"/>
      <c r="FBF2" s="1636"/>
      <c r="FBG2" s="1636"/>
      <c r="FBH2" s="1636"/>
      <c r="FBI2" s="1636"/>
      <c r="FBJ2" s="1636"/>
      <c r="FBK2" s="1636"/>
      <c r="FBL2" s="1636"/>
      <c r="FBM2" s="1636"/>
      <c r="FBN2" s="1636"/>
      <c r="FBO2" s="1636"/>
      <c r="FBP2" s="1636"/>
      <c r="FBQ2" s="1636"/>
      <c r="FBR2" s="1636"/>
      <c r="FBS2" s="1636"/>
      <c r="FBT2" s="1636"/>
      <c r="FBU2" s="1636"/>
      <c r="FBV2" s="1636"/>
      <c r="FBW2" s="1636"/>
      <c r="FBX2" s="1636"/>
      <c r="FBY2" s="1636"/>
      <c r="FBZ2" s="1636"/>
      <c r="FCA2" s="1636"/>
      <c r="FCB2" s="1636"/>
      <c r="FCC2" s="1636"/>
      <c r="FCD2" s="1636"/>
      <c r="FCE2" s="1636"/>
      <c r="FCF2" s="1636"/>
      <c r="FCG2" s="1636"/>
      <c r="FCH2" s="1636"/>
      <c r="FCI2" s="1636"/>
      <c r="FCJ2" s="1636"/>
      <c r="FCK2" s="1636"/>
      <c r="FCL2" s="1636"/>
      <c r="FCM2" s="1636"/>
      <c r="FCN2" s="1636"/>
      <c r="FCO2" s="1636"/>
      <c r="FCP2" s="1636"/>
      <c r="FCQ2" s="1636"/>
      <c r="FCR2" s="1636"/>
      <c r="FCS2" s="1636"/>
      <c r="FCT2" s="1636"/>
      <c r="FCU2" s="1636"/>
      <c r="FCV2" s="1636"/>
      <c r="FCW2" s="1636"/>
      <c r="FCX2" s="1636"/>
      <c r="FCY2" s="1636"/>
      <c r="FCZ2" s="1636"/>
      <c r="FDA2" s="1636"/>
      <c r="FDB2" s="1636"/>
      <c r="FDC2" s="1636"/>
      <c r="FDD2" s="1636"/>
      <c r="FDE2" s="1636"/>
      <c r="FDF2" s="1636"/>
      <c r="FDG2" s="1636"/>
      <c r="FDH2" s="1636"/>
      <c r="FDI2" s="1636"/>
      <c r="FDJ2" s="1636"/>
      <c r="FDK2" s="1636"/>
      <c r="FDL2" s="1636"/>
      <c r="FDM2" s="1636"/>
      <c r="FDN2" s="1636"/>
      <c r="FDO2" s="1636"/>
      <c r="FDP2" s="1636"/>
      <c r="FDQ2" s="1636"/>
      <c r="FDR2" s="1636"/>
      <c r="FDS2" s="1636"/>
      <c r="FDT2" s="1636"/>
      <c r="FDU2" s="1636"/>
      <c r="FDV2" s="1636"/>
      <c r="FDW2" s="1636"/>
      <c r="FDX2" s="1636"/>
      <c r="FDY2" s="1636"/>
      <c r="FDZ2" s="1636"/>
      <c r="FEA2" s="1636"/>
      <c r="FEB2" s="1636"/>
      <c r="FEC2" s="1636"/>
      <c r="FED2" s="1636"/>
      <c r="FEE2" s="1636"/>
      <c r="FEF2" s="1636"/>
      <c r="FEG2" s="1636"/>
      <c r="FEH2" s="1636"/>
      <c r="FEI2" s="1636"/>
      <c r="FEJ2" s="1636"/>
      <c r="FEK2" s="1636"/>
      <c r="FEL2" s="1636"/>
      <c r="FEM2" s="1636"/>
      <c r="FEN2" s="1636"/>
      <c r="FEO2" s="1636"/>
      <c r="FEP2" s="1636"/>
      <c r="FEQ2" s="1636"/>
      <c r="FER2" s="1636"/>
      <c r="FES2" s="1636"/>
      <c r="FET2" s="1636"/>
      <c r="FEU2" s="1636"/>
      <c r="FEV2" s="1636"/>
      <c r="FEW2" s="1636"/>
      <c r="FEX2" s="1636"/>
      <c r="FEY2" s="1636"/>
      <c r="FEZ2" s="1636"/>
      <c r="FFA2" s="1636"/>
      <c r="FFB2" s="1636"/>
      <c r="FFC2" s="1636"/>
      <c r="FFD2" s="1636"/>
      <c r="FFE2" s="1636"/>
      <c r="FFF2" s="1636"/>
      <c r="FFG2" s="1636"/>
      <c r="FFH2" s="1636"/>
      <c r="FFI2" s="1636"/>
      <c r="FFJ2" s="1636"/>
      <c r="FFK2" s="1636"/>
      <c r="FFL2" s="1636"/>
      <c r="FFM2" s="1636"/>
      <c r="FFN2" s="1636"/>
      <c r="FFO2" s="1636"/>
      <c r="FFP2" s="1636"/>
      <c r="FFQ2" s="1636"/>
      <c r="FFR2" s="1636"/>
      <c r="FFS2" s="1636"/>
      <c r="FFT2" s="1636"/>
      <c r="FFU2" s="1636"/>
      <c r="FFV2" s="1636"/>
      <c r="FFW2" s="1636"/>
      <c r="FFX2" s="1636"/>
      <c r="FFY2" s="1636"/>
      <c r="FFZ2" s="1636"/>
      <c r="FGA2" s="1636"/>
      <c r="FGB2" s="1636"/>
      <c r="FGC2" s="1636"/>
      <c r="FGD2" s="1636"/>
      <c r="FGE2" s="1636"/>
      <c r="FGF2" s="1636"/>
      <c r="FGG2" s="1636"/>
      <c r="FGH2" s="1636"/>
      <c r="FGI2" s="1636"/>
      <c r="FGJ2" s="1636"/>
      <c r="FGK2" s="1636"/>
      <c r="FGL2" s="1636"/>
      <c r="FGM2" s="1636"/>
      <c r="FGN2" s="1636"/>
      <c r="FGO2" s="1636"/>
      <c r="FGP2" s="1636"/>
      <c r="FGQ2" s="1636"/>
      <c r="FGR2" s="1636"/>
      <c r="FGS2" s="1636"/>
      <c r="FGT2" s="1636"/>
      <c r="FGU2" s="1636"/>
      <c r="FGV2" s="1636"/>
      <c r="FGW2" s="1636"/>
      <c r="FGX2" s="1636"/>
      <c r="FGY2" s="1636"/>
      <c r="FGZ2" s="1636"/>
      <c r="FHA2" s="1636"/>
      <c r="FHB2" s="1636"/>
      <c r="FHC2" s="1636"/>
      <c r="FHD2" s="1636"/>
      <c r="FHE2" s="1636"/>
      <c r="FHF2" s="1636"/>
      <c r="FHG2" s="1636"/>
      <c r="FHH2" s="1636"/>
      <c r="FHI2" s="1636"/>
      <c r="FHJ2" s="1636"/>
      <c r="FHK2" s="1636"/>
      <c r="FHL2" s="1636"/>
      <c r="FHM2" s="1636"/>
      <c r="FHN2" s="1636"/>
      <c r="FHO2" s="1636"/>
      <c r="FHP2" s="1636"/>
      <c r="FHQ2" s="1636"/>
      <c r="FHR2" s="1636"/>
      <c r="FHS2" s="1636"/>
      <c r="FHT2" s="1636"/>
      <c r="FHU2" s="1636"/>
      <c r="FHV2" s="1636"/>
      <c r="FHW2" s="1636"/>
      <c r="FHX2" s="1636"/>
      <c r="FHY2" s="1636"/>
      <c r="FHZ2" s="1636"/>
      <c r="FIA2" s="1636"/>
      <c r="FIB2" s="1636"/>
      <c r="FIC2" s="1636"/>
      <c r="FID2" s="1636"/>
      <c r="FIE2" s="1636"/>
      <c r="FIF2" s="1636"/>
      <c r="FIG2" s="1636"/>
      <c r="FIH2" s="1636"/>
      <c r="FII2" s="1636"/>
      <c r="FIJ2" s="1636"/>
      <c r="FIK2" s="1636"/>
      <c r="FIL2" s="1636"/>
      <c r="FIM2" s="1636"/>
      <c r="FIN2" s="1636"/>
      <c r="FIO2" s="1636"/>
      <c r="FIP2" s="1636"/>
      <c r="FIQ2" s="1636"/>
      <c r="FIR2" s="1636"/>
      <c r="FIS2" s="1636"/>
      <c r="FIT2" s="1636"/>
      <c r="FIU2" s="1636"/>
      <c r="FIV2" s="1636"/>
      <c r="FIW2" s="1636"/>
      <c r="FIX2" s="1636"/>
      <c r="FIY2" s="1636"/>
      <c r="FIZ2" s="1636"/>
      <c r="FJA2" s="1636"/>
      <c r="FJB2" s="1636"/>
      <c r="FJC2" s="1636"/>
      <c r="FJD2" s="1636"/>
      <c r="FJE2" s="1636"/>
      <c r="FJF2" s="1636"/>
      <c r="FJG2" s="1636"/>
      <c r="FJH2" s="1636"/>
      <c r="FJI2" s="1636"/>
      <c r="FJJ2" s="1636"/>
      <c r="FJK2" s="1636"/>
      <c r="FJL2" s="1636"/>
      <c r="FJM2" s="1636"/>
      <c r="FJN2" s="1636"/>
      <c r="FJO2" s="1636"/>
      <c r="FJP2" s="1636"/>
      <c r="FJQ2" s="1636"/>
      <c r="FJR2" s="1636"/>
      <c r="FJS2" s="1636"/>
      <c r="FJT2" s="1636"/>
      <c r="FJU2" s="1636"/>
      <c r="FJV2" s="1636"/>
      <c r="FJW2" s="1636"/>
      <c r="FJX2" s="1636"/>
      <c r="FJY2" s="1636"/>
      <c r="FJZ2" s="1636"/>
      <c r="FKA2" s="1636"/>
      <c r="FKB2" s="1636"/>
      <c r="FKC2" s="1636"/>
      <c r="FKD2" s="1636"/>
      <c r="FKE2" s="1636"/>
      <c r="FKF2" s="1636"/>
      <c r="FKG2" s="1636"/>
      <c r="FKH2" s="1636"/>
      <c r="FKI2" s="1636"/>
      <c r="FKJ2" s="1636"/>
      <c r="FKK2" s="1636"/>
      <c r="FKL2" s="1636"/>
      <c r="FKM2" s="1636"/>
      <c r="FKN2" s="1636"/>
      <c r="FKO2" s="1636"/>
      <c r="FKP2" s="1636"/>
      <c r="FKQ2" s="1636"/>
      <c r="FKR2" s="1636"/>
      <c r="FKS2" s="1636"/>
      <c r="FKT2" s="1636"/>
      <c r="FKU2" s="1636"/>
      <c r="FKV2" s="1636"/>
      <c r="FKW2" s="1636"/>
      <c r="FKX2" s="1636"/>
      <c r="FKY2" s="1636"/>
      <c r="FKZ2" s="1636"/>
      <c r="FLA2" s="1636"/>
      <c r="FLB2" s="1636"/>
      <c r="FLC2" s="1636"/>
      <c r="FLD2" s="1636"/>
      <c r="FLE2" s="1636"/>
      <c r="FLF2" s="1636"/>
      <c r="FLG2" s="1636"/>
      <c r="FLH2" s="1636"/>
      <c r="FLI2" s="1636"/>
      <c r="FLJ2" s="1636"/>
      <c r="FLK2" s="1636"/>
      <c r="FLL2" s="1636"/>
      <c r="FLM2" s="1636"/>
      <c r="FLN2" s="1636"/>
      <c r="FLO2" s="1636"/>
      <c r="FLP2" s="1636"/>
      <c r="FLQ2" s="1636"/>
      <c r="FLR2" s="1636"/>
      <c r="FLS2" s="1636"/>
      <c r="FLT2" s="1636"/>
      <c r="FLU2" s="1636"/>
      <c r="FLV2" s="1636"/>
      <c r="FLW2" s="1636"/>
      <c r="FLX2" s="1636"/>
      <c r="FLY2" s="1636"/>
      <c r="FLZ2" s="1636"/>
      <c r="FMA2" s="1636"/>
      <c r="FMB2" s="1636"/>
      <c r="FMC2" s="1636"/>
      <c r="FMD2" s="1636"/>
      <c r="FME2" s="1636"/>
      <c r="FMF2" s="1636"/>
      <c r="FMG2" s="1636"/>
      <c r="FMH2" s="1636"/>
      <c r="FMI2" s="1636"/>
      <c r="FMJ2" s="1636"/>
      <c r="FMK2" s="1636"/>
      <c r="FML2" s="1636"/>
      <c r="FMM2" s="1636"/>
      <c r="FMN2" s="1636"/>
      <c r="FMO2" s="1636"/>
      <c r="FMP2" s="1636"/>
      <c r="FMQ2" s="1636"/>
      <c r="FMR2" s="1636"/>
      <c r="FMS2" s="1636"/>
      <c r="FMT2" s="1636"/>
      <c r="FMU2" s="1636"/>
      <c r="FMV2" s="1636"/>
      <c r="FMW2" s="1636"/>
      <c r="FMX2" s="1636"/>
      <c r="FMY2" s="1636"/>
      <c r="FMZ2" s="1636"/>
      <c r="FNA2" s="1636"/>
      <c r="FNB2" s="1636"/>
      <c r="FNC2" s="1636"/>
      <c r="FND2" s="1636"/>
      <c r="FNE2" s="1636"/>
      <c r="FNF2" s="1636"/>
      <c r="FNG2" s="1636"/>
      <c r="FNH2" s="1636"/>
      <c r="FNI2" s="1636"/>
      <c r="FNJ2" s="1636"/>
      <c r="FNK2" s="1636"/>
      <c r="FNL2" s="1636"/>
      <c r="FNM2" s="1636"/>
      <c r="FNN2" s="1636"/>
      <c r="FNO2" s="1636"/>
      <c r="FNP2" s="1636"/>
      <c r="FNQ2" s="1636"/>
      <c r="FNR2" s="1636"/>
      <c r="FNS2" s="1636"/>
      <c r="FNT2" s="1636"/>
      <c r="FNU2" s="1636"/>
      <c r="FNV2" s="1636"/>
      <c r="FNW2" s="1636"/>
      <c r="FNX2" s="1636"/>
      <c r="FNY2" s="1636"/>
      <c r="FNZ2" s="1636"/>
      <c r="FOA2" s="1636"/>
      <c r="FOB2" s="1636"/>
      <c r="FOC2" s="1636"/>
      <c r="FOD2" s="1636"/>
      <c r="FOE2" s="1636"/>
      <c r="FOF2" s="1636"/>
      <c r="FOG2" s="1636"/>
      <c r="FOH2" s="1636"/>
      <c r="FOI2" s="1636"/>
      <c r="FOJ2" s="1636"/>
      <c r="FOK2" s="1636"/>
      <c r="FOL2" s="1636"/>
      <c r="FOM2" s="1636"/>
      <c r="FON2" s="1636"/>
      <c r="FOO2" s="1636"/>
      <c r="FOP2" s="1636"/>
      <c r="FOQ2" s="1636"/>
      <c r="FOR2" s="1636"/>
      <c r="FOS2" s="1636"/>
      <c r="FOT2" s="1636"/>
      <c r="FOU2" s="1636"/>
      <c r="FOV2" s="1636"/>
      <c r="FOW2" s="1636"/>
      <c r="FOX2" s="1636"/>
      <c r="FOY2" s="1636"/>
      <c r="FOZ2" s="1636"/>
      <c r="FPA2" s="1636"/>
      <c r="FPB2" s="1636"/>
      <c r="FPC2" s="1636"/>
      <c r="FPD2" s="1636"/>
      <c r="FPE2" s="1636"/>
      <c r="FPF2" s="1636"/>
      <c r="FPG2" s="1636"/>
      <c r="FPH2" s="1636"/>
      <c r="FPI2" s="1636"/>
      <c r="FPJ2" s="1636"/>
      <c r="FPK2" s="1636"/>
      <c r="FPL2" s="1636"/>
      <c r="FPM2" s="1636"/>
      <c r="FPN2" s="1636"/>
      <c r="FPO2" s="1636"/>
      <c r="FPP2" s="1636"/>
      <c r="FPQ2" s="1636"/>
      <c r="FPR2" s="1636"/>
      <c r="FPS2" s="1636"/>
      <c r="FPT2" s="1636"/>
      <c r="FPU2" s="1636"/>
      <c r="FPV2" s="1636"/>
      <c r="FPW2" s="1636"/>
      <c r="FPX2" s="1636"/>
      <c r="FPY2" s="1636"/>
      <c r="FPZ2" s="1636"/>
      <c r="FQA2" s="1636"/>
      <c r="FQB2" s="1636"/>
      <c r="FQC2" s="1636"/>
      <c r="FQD2" s="1636"/>
      <c r="FQE2" s="1636"/>
      <c r="FQF2" s="1636"/>
      <c r="FQG2" s="1636"/>
      <c r="FQH2" s="1636"/>
      <c r="FQI2" s="1636"/>
      <c r="FQJ2" s="1636"/>
      <c r="FQK2" s="1636"/>
      <c r="FQL2" s="1636"/>
      <c r="FQM2" s="1636"/>
      <c r="FQN2" s="1636"/>
      <c r="FQO2" s="1636"/>
      <c r="FQP2" s="1636"/>
      <c r="FQQ2" s="1636"/>
      <c r="FQR2" s="1636"/>
      <c r="FQS2" s="1636"/>
      <c r="FQT2" s="1636"/>
      <c r="FQU2" s="1636"/>
      <c r="FQV2" s="1636"/>
      <c r="FQW2" s="1636"/>
      <c r="FQX2" s="1636"/>
      <c r="FQY2" s="1636"/>
      <c r="FQZ2" s="1636"/>
      <c r="FRA2" s="1636"/>
      <c r="FRB2" s="1636"/>
      <c r="FRC2" s="1636"/>
      <c r="FRD2" s="1636"/>
      <c r="FRE2" s="1636"/>
      <c r="FRF2" s="1636"/>
      <c r="FRG2" s="1636"/>
      <c r="FRH2" s="1636"/>
      <c r="FRI2" s="1636"/>
      <c r="FRJ2" s="1636"/>
      <c r="FRK2" s="1636"/>
      <c r="FRL2" s="1636"/>
      <c r="FRM2" s="1636"/>
      <c r="FRN2" s="1636"/>
      <c r="FRO2" s="1636"/>
      <c r="FRP2" s="1636"/>
      <c r="FRQ2" s="1636"/>
      <c r="FRR2" s="1636"/>
      <c r="FRS2" s="1636"/>
      <c r="FRT2" s="1636"/>
      <c r="FRU2" s="1636"/>
      <c r="FRV2" s="1636"/>
      <c r="FRW2" s="1636"/>
      <c r="FRX2" s="1636"/>
      <c r="FRY2" s="1636"/>
      <c r="FRZ2" s="1636"/>
      <c r="FSA2" s="1636"/>
      <c r="FSB2" s="1636"/>
      <c r="FSC2" s="1636"/>
      <c r="FSD2" s="1636"/>
      <c r="FSE2" s="1636"/>
      <c r="FSF2" s="1636"/>
      <c r="FSG2" s="1636"/>
      <c r="FSH2" s="1636"/>
      <c r="FSI2" s="1636"/>
      <c r="FSJ2" s="1636"/>
      <c r="FSK2" s="1636"/>
      <c r="FSL2" s="1636"/>
      <c r="FSM2" s="1636"/>
      <c r="FSN2" s="1636"/>
      <c r="FSO2" s="1636"/>
      <c r="FSP2" s="1636"/>
      <c r="FSQ2" s="1636"/>
      <c r="FSR2" s="1636"/>
      <c r="FSS2" s="1636"/>
      <c r="FST2" s="1636"/>
      <c r="FSU2" s="1636"/>
      <c r="FSV2" s="1636"/>
      <c r="FSW2" s="1636"/>
      <c r="FSX2" s="1636"/>
      <c r="FSY2" s="1636"/>
      <c r="FSZ2" s="1636"/>
      <c r="FTA2" s="1636"/>
      <c r="FTB2" s="1636"/>
      <c r="FTC2" s="1636"/>
      <c r="FTD2" s="1636"/>
      <c r="FTE2" s="1636"/>
      <c r="FTF2" s="1636"/>
      <c r="FTG2" s="1636"/>
      <c r="FTH2" s="1636"/>
      <c r="FTI2" s="1636"/>
      <c r="FTJ2" s="1636"/>
      <c r="FTK2" s="1636"/>
      <c r="FTL2" s="1636"/>
      <c r="FTM2" s="1636"/>
      <c r="FTN2" s="1636"/>
      <c r="FTO2" s="1636"/>
      <c r="FTP2" s="1636"/>
      <c r="FTQ2" s="1636"/>
      <c r="FTR2" s="1636"/>
      <c r="FTS2" s="1636"/>
      <c r="FTT2" s="1636"/>
      <c r="FTU2" s="1636"/>
      <c r="FTV2" s="1636"/>
      <c r="FTW2" s="1636"/>
      <c r="FTX2" s="1636"/>
      <c r="FTY2" s="1636"/>
      <c r="FTZ2" s="1636"/>
      <c r="FUA2" s="1636"/>
      <c r="FUB2" s="1636"/>
      <c r="FUC2" s="1636"/>
      <c r="FUD2" s="1636"/>
      <c r="FUE2" s="1636"/>
      <c r="FUF2" s="1636"/>
      <c r="FUG2" s="1636"/>
      <c r="FUH2" s="1636"/>
      <c r="FUI2" s="1636"/>
      <c r="FUJ2" s="1636"/>
      <c r="FUK2" s="1636"/>
      <c r="FUL2" s="1636"/>
      <c r="FUM2" s="1636"/>
      <c r="FUN2" s="1636"/>
      <c r="FUO2" s="1636"/>
      <c r="FUP2" s="1636"/>
      <c r="FUQ2" s="1636"/>
      <c r="FUR2" s="1636"/>
      <c r="FUS2" s="1636"/>
      <c r="FUT2" s="1636"/>
      <c r="FUU2" s="1636"/>
      <c r="FUV2" s="1636"/>
      <c r="FUW2" s="1636"/>
      <c r="FUX2" s="1636"/>
      <c r="FUY2" s="1636"/>
      <c r="FUZ2" s="1636"/>
      <c r="FVA2" s="1636"/>
      <c r="FVB2" s="1636"/>
      <c r="FVC2" s="1636"/>
      <c r="FVD2" s="1636"/>
      <c r="FVE2" s="1636"/>
      <c r="FVF2" s="1636"/>
      <c r="FVG2" s="1636"/>
      <c r="FVH2" s="1636"/>
      <c r="FVI2" s="1636"/>
      <c r="FVJ2" s="1636"/>
      <c r="FVK2" s="1636"/>
      <c r="FVL2" s="1636"/>
      <c r="FVM2" s="1636"/>
      <c r="FVN2" s="1636"/>
      <c r="FVO2" s="1636"/>
      <c r="FVP2" s="1636"/>
      <c r="FVQ2" s="1636"/>
      <c r="FVR2" s="1636"/>
      <c r="FVS2" s="1636"/>
      <c r="FVT2" s="1636"/>
      <c r="FVU2" s="1636"/>
      <c r="FVV2" s="1636"/>
      <c r="FVW2" s="1636"/>
      <c r="FVX2" s="1636"/>
      <c r="FVY2" s="1636"/>
      <c r="FVZ2" s="1636"/>
      <c r="FWA2" s="1636"/>
      <c r="FWB2" s="1636"/>
      <c r="FWC2" s="1636"/>
      <c r="FWD2" s="1636"/>
      <c r="FWE2" s="1636"/>
      <c r="FWF2" s="1636"/>
      <c r="FWG2" s="1636"/>
      <c r="FWH2" s="1636"/>
      <c r="FWI2" s="1636"/>
      <c r="FWJ2" s="1636"/>
      <c r="FWK2" s="1636"/>
      <c r="FWL2" s="1636"/>
      <c r="FWM2" s="1636"/>
      <c r="FWN2" s="1636"/>
      <c r="FWO2" s="1636"/>
      <c r="FWP2" s="1636"/>
      <c r="FWQ2" s="1636"/>
      <c r="FWR2" s="1636"/>
      <c r="FWS2" s="1636"/>
      <c r="FWT2" s="1636"/>
      <c r="FWU2" s="1636"/>
      <c r="FWV2" s="1636"/>
      <c r="FWW2" s="1636"/>
      <c r="FWX2" s="1636"/>
      <c r="FWY2" s="1636"/>
      <c r="FWZ2" s="1636"/>
      <c r="FXA2" s="1636"/>
      <c r="FXB2" s="1636"/>
      <c r="FXC2" s="1636"/>
      <c r="FXD2" s="1636"/>
      <c r="FXE2" s="1636"/>
      <c r="FXF2" s="1636"/>
      <c r="FXG2" s="1636"/>
      <c r="FXH2" s="1636"/>
      <c r="FXI2" s="1636"/>
      <c r="FXJ2" s="1636"/>
      <c r="FXK2" s="1636"/>
      <c r="FXL2" s="1636"/>
      <c r="FXM2" s="1636"/>
      <c r="FXN2" s="1636"/>
      <c r="FXO2" s="1636"/>
      <c r="FXP2" s="1636"/>
      <c r="FXQ2" s="1636"/>
      <c r="FXR2" s="1636"/>
      <c r="FXS2" s="1636"/>
      <c r="FXT2" s="1636"/>
      <c r="FXU2" s="1636"/>
      <c r="FXV2" s="1636"/>
      <c r="FXW2" s="1636"/>
      <c r="FXX2" s="1636"/>
      <c r="FXY2" s="1636"/>
      <c r="FXZ2" s="1636"/>
      <c r="FYA2" s="1636"/>
      <c r="FYB2" s="1636"/>
      <c r="FYC2" s="1636"/>
      <c r="FYD2" s="1636"/>
      <c r="FYE2" s="1636"/>
      <c r="FYF2" s="1636"/>
      <c r="FYG2" s="1636"/>
      <c r="FYH2" s="1636"/>
      <c r="FYI2" s="1636"/>
      <c r="FYJ2" s="1636"/>
      <c r="FYK2" s="1636"/>
      <c r="FYL2" s="1636"/>
      <c r="FYM2" s="1636"/>
      <c r="FYN2" s="1636"/>
      <c r="FYO2" s="1636"/>
      <c r="FYP2" s="1636"/>
      <c r="FYQ2" s="1636"/>
      <c r="FYR2" s="1636"/>
      <c r="FYS2" s="1636"/>
      <c r="FYT2" s="1636"/>
      <c r="FYU2" s="1636"/>
      <c r="FYV2" s="1636"/>
      <c r="FYW2" s="1636"/>
      <c r="FYX2" s="1636"/>
      <c r="FYY2" s="1636"/>
      <c r="FYZ2" s="1636"/>
      <c r="FZA2" s="1636"/>
      <c r="FZB2" s="1636"/>
      <c r="FZC2" s="1636"/>
      <c r="FZD2" s="1636"/>
      <c r="FZE2" s="1636"/>
      <c r="FZF2" s="1636"/>
      <c r="FZG2" s="1636"/>
      <c r="FZH2" s="1636"/>
      <c r="FZI2" s="1636"/>
      <c r="FZJ2" s="1636"/>
      <c r="FZK2" s="1636"/>
      <c r="FZL2" s="1636"/>
      <c r="FZM2" s="1636"/>
      <c r="FZN2" s="1636"/>
      <c r="FZO2" s="1636"/>
      <c r="FZP2" s="1636"/>
      <c r="FZQ2" s="1636"/>
      <c r="FZR2" s="1636"/>
      <c r="FZS2" s="1636"/>
      <c r="FZT2" s="1636"/>
      <c r="FZU2" s="1636"/>
      <c r="FZV2" s="1636"/>
      <c r="FZW2" s="1636"/>
      <c r="FZX2" s="1636"/>
      <c r="FZY2" s="1636"/>
      <c r="FZZ2" s="1636"/>
      <c r="GAA2" s="1636"/>
      <c r="GAB2" s="1636"/>
      <c r="GAC2" s="1636"/>
      <c r="GAD2" s="1636"/>
      <c r="GAE2" s="1636"/>
      <c r="GAF2" s="1636"/>
      <c r="GAG2" s="1636"/>
      <c r="GAH2" s="1636"/>
      <c r="GAI2" s="1636"/>
      <c r="GAJ2" s="1636"/>
      <c r="GAK2" s="1636"/>
      <c r="GAL2" s="1636"/>
      <c r="GAM2" s="1636"/>
      <c r="GAN2" s="1636"/>
      <c r="GAO2" s="1636"/>
      <c r="GAP2" s="1636"/>
      <c r="GAQ2" s="1636"/>
      <c r="GAR2" s="1636"/>
      <c r="GAS2" s="1636"/>
      <c r="GAT2" s="1636"/>
      <c r="GAU2" s="1636"/>
      <c r="GAV2" s="1636"/>
      <c r="GAW2" s="1636"/>
      <c r="GAX2" s="1636"/>
      <c r="GAY2" s="1636"/>
      <c r="GAZ2" s="1636"/>
      <c r="GBA2" s="1636"/>
      <c r="GBB2" s="1636"/>
      <c r="GBC2" s="1636"/>
      <c r="GBD2" s="1636"/>
      <c r="GBE2" s="1636"/>
      <c r="GBF2" s="1636"/>
      <c r="GBG2" s="1636"/>
      <c r="GBH2" s="1636"/>
      <c r="GBI2" s="1636"/>
      <c r="GBJ2" s="1636"/>
      <c r="GBK2" s="1636"/>
      <c r="GBL2" s="1636"/>
      <c r="GBM2" s="1636"/>
      <c r="GBN2" s="1636"/>
      <c r="GBO2" s="1636"/>
      <c r="GBP2" s="1636"/>
      <c r="GBQ2" s="1636"/>
      <c r="GBR2" s="1636"/>
      <c r="GBS2" s="1636"/>
      <c r="GBT2" s="1636"/>
      <c r="GBU2" s="1636"/>
      <c r="GBV2" s="1636"/>
      <c r="GBW2" s="1636"/>
      <c r="GBX2" s="1636"/>
      <c r="GBY2" s="1636"/>
      <c r="GBZ2" s="1636"/>
      <c r="GCA2" s="1636"/>
      <c r="GCB2" s="1636"/>
      <c r="GCC2" s="1636"/>
      <c r="GCD2" s="1636"/>
      <c r="GCE2" s="1636"/>
      <c r="GCF2" s="1636"/>
      <c r="GCG2" s="1636"/>
      <c r="GCH2" s="1636"/>
      <c r="GCI2" s="1636"/>
      <c r="GCJ2" s="1636"/>
      <c r="GCK2" s="1636"/>
      <c r="GCL2" s="1636"/>
      <c r="GCM2" s="1636"/>
      <c r="GCN2" s="1636"/>
      <c r="GCO2" s="1636"/>
      <c r="GCP2" s="1636"/>
      <c r="GCQ2" s="1636"/>
      <c r="GCR2" s="1636"/>
      <c r="GCS2" s="1636"/>
      <c r="GCT2" s="1636"/>
      <c r="GCU2" s="1636"/>
      <c r="GCV2" s="1636"/>
      <c r="GCW2" s="1636"/>
      <c r="GCX2" s="1636"/>
      <c r="GCY2" s="1636"/>
      <c r="GCZ2" s="1636"/>
      <c r="GDA2" s="1636"/>
      <c r="GDB2" s="1636"/>
      <c r="GDC2" s="1636"/>
      <c r="GDD2" s="1636"/>
      <c r="GDE2" s="1636"/>
      <c r="GDF2" s="1636"/>
      <c r="GDG2" s="1636"/>
      <c r="GDH2" s="1636"/>
      <c r="GDI2" s="1636"/>
      <c r="GDJ2" s="1636"/>
      <c r="GDK2" s="1636"/>
      <c r="GDL2" s="1636"/>
      <c r="GDM2" s="1636"/>
      <c r="GDN2" s="1636"/>
      <c r="GDO2" s="1636"/>
      <c r="GDP2" s="1636"/>
      <c r="GDQ2" s="1636"/>
      <c r="GDR2" s="1636"/>
      <c r="GDS2" s="1636"/>
      <c r="GDT2" s="1636"/>
      <c r="GDU2" s="1636"/>
      <c r="GDV2" s="1636"/>
      <c r="GDW2" s="1636"/>
      <c r="GDX2" s="1636"/>
      <c r="GDY2" s="1636"/>
      <c r="GDZ2" s="1636"/>
      <c r="GEA2" s="1636"/>
      <c r="GEB2" s="1636"/>
      <c r="GEC2" s="1636"/>
      <c r="GED2" s="1636"/>
      <c r="GEE2" s="1636"/>
      <c r="GEF2" s="1636"/>
      <c r="GEG2" s="1636"/>
      <c r="GEH2" s="1636"/>
      <c r="GEI2" s="1636"/>
      <c r="GEJ2" s="1636"/>
      <c r="GEK2" s="1636"/>
      <c r="GEL2" s="1636"/>
      <c r="GEM2" s="1636"/>
      <c r="GEN2" s="1636"/>
      <c r="GEO2" s="1636"/>
      <c r="GEP2" s="1636"/>
      <c r="GEQ2" s="1636"/>
      <c r="GER2" s="1636"/>
      <c r="GES2" s="1636"/>
      <c r="GET2" s="1636"/>
      <c r="GEU2" s="1636"/>
      <c r="GEV2" s="1636"/>
      <c r="GEW2" s="1636"/>
      <c r="GEX2" s="1636"/>
      <c r="GEY2" s="1636"/>
      <c r="GEZ2" s="1636"/>
      <c r="GFA2" s="1636"/>
      <c r="GFB2" s="1636"/>
      <c r="GFC2" s="1636"/>
      <c r="GFD2" s="1636"/>
      <c r="GFE2" s="1636"/>
      <c r="GFF2" s="1636"/>
      <c r="GFG2" s="1636"/>
      <c r="GFH2" s="1636"/>
      <c r="GFI2" s="1636"/>
      <c r="GFJ2" s="1636"/>
      <c r="GFK2" s="1636"/>
      <c r="GFL2" s="1636"/>
      <c r="GFM2" s="1636"/>
      <c r="GFN2" s="1636"/>
      <c r="GFO2" s="1636"/>
      <c r="GFP2" s="1636"/>
      <c r="GFQ2" s="1636"/>
      <c r="GFR2" s="1636"/>
      <c r="GFS2" s="1636"/>
      <c r="GFT2" s="1636"/>
      <c r="GFU2" s="1636"/>
      <c r="GFV2" s="1636"/>
      <c r="GFW2" s="1636"/>
      <c r="GFX2" s="1636"/>
      <c r="GFY2" s="1636"/>
      <c r="GFZ2" s="1636"/>
      <c r="GGA2" s="1636"/>
      <c r="GGB2" s="1636"/>
      <c r="GGC2" s="1636"/>
      <c r="GGD2" s="1636"/>
      <c r="GGE2" s="1636"/>
      <c r="GGF2" s="1636"/>
      <c r="GGG2" s="1636"/>
      <c r="GGH2" s="1636"/>
      <c r="GGI2" s="1636"/>
      <c r="GGJ2" s="1636"/>
      <c r="GGK2" s="1636"/>
      <c r="GGL2" s="1636"/>
      <c r="GGM2" s="1636"/>
      <c r="GGN2" s="1636"/>
      <c r="GGO2" s="1636"/>
      <c r="GGP2" s="1636"/>
      <c r="GGQ2" s="1636"/>
      <c r="GGR2" s="1636"/>
      <c r="GGS2" s="1636"/>
      <c r="GGT2" s="1636"/>
      <c r="GGU2" s="1636"/>
      <c r="GGV2" s="1636"/>
      <c r="GGW2" s="1636"/>
      <c r="GGX2" s="1636"/>
      <c r="GGY2" s="1636"/>
      <c r="GGZ2" s="1636"/>
      <c r="GHA2" s="1636"/>
      <c r="GHB2" s="1636"/>
      <c r="GHC2" s="1636"/>
      <c r="GHD2" s="1636"/>
      <c r="GHE2" s="1636"/>
      <c r="GHF2" s="1636"/>
      <c r="GHG2" s="1636"/>
      <c r="GHH2" s="1636"/>
      <c r="GHI2" s="1636"/>
      <c r="GHJ2" s="1636"/>
      <c r="GHK2" s="1636"/>
      <c r="GHL2" s="1636"/>
      <c r="GHM2" s="1636"/>
      <c r="GHN2" s="1636"/>
      <c r="GHO2" s="1636"/>
      <c r="GHP2" s="1636"/>
      <c r="GHQ2" s="1636"/>
      <c r="GHR2" s="1636"/>
      <c r="GHS2" s="1636"/>
      <c r="GHT2" s="1636"/>
      <c r="GHU2" s="1636"/>
      <c r="GHV2" s="1636"/>
      <c r="GHW2" s="1636"/>
      <c r="GHX2" s="1636"/>
      <c r="GHY2" s="1636"/>
      <c r="GHZ2" s="1636"/>
      <c r="GIA2" s="1636"/>
      <c r="GIB2" s="1636"/>
      <c r="GIC2" s="1636"/>
      <c r="GID2" s="1636"/>
      <c r="GIE2" s="1636"/>
      <c r="GIF2" s="1636"/>
      <c r="GIG2" s="1636"/>
      <c r="GIH2" s="1636"/>
      <c r="GII2" s="1636"/>
      <c r="GIJ2" s="1636"/>
      <c r="GIK2" s="1636"/>
      <c r="GIL2" s="1636"/>
      <c r="GIM2" s="1636"/>
      <c r="GIN2" s="1636"/>
      <c r="GIO2" s="1636"/>
      <c r="GIP2" s="1636"/>
      <c r="GIQ2" s="1636"/>
      <c r="GIR2" s="1636"/>
      <c r="GIS2" s="1636"/>
      <c r="GIT2" s="1636"/>
      <c r="GIU2" s="1636"/>
      <c r="GIV2" s="1636"/>
      <c r="GIW2" s="1636"/>
      <c r="GIX2" s="1636"/>
      <c r="GIY2" s="1636"/>
      <c r="GIZ2" s="1636"/>
      <c r="GJA2" s="1636"/>
      <c r="GJB2" s="1636"/>
      <c r="GJC2" s="1636"/>
      <c r="GJD2" s="1636"/>
      <c r="GJE2" s="1636"/>
      <c r="GJF2" s="1636"/>
      <c r="GJG2" s="1636"/>
      <c r="GJH2" s="1636"/>
      <c r="GJI2" s="1636"/>
      <c r="GJJ2" s="1636"/>
      <c r="GJK2" s="1636"/>
      <c r="GJL2" s="1636"/>
      <c r="GJM2" s="1636"/>
      <c r="GJN2" s="1636"/>
      <c r="GJO2" s="1636"/>
      <c r="GJP2" s="1636"/>
      <c r="GJQ2" s="1636"/>
      <c r="GJR2" s="1636"/>
      <c r="GJS2" s="1636"/>
      <c r="GJT2" s="1636"/>
      <c r="GJU2" s="1636"/>
      <c r="GJV2" s="1636"/>
      <c r="GJW2" s="1636"/>
      <c r="GJX2" s="1636"/>
      <c r="GJY2" s="1636"/>
      <c r="GJZ2" s="1636"/>
      <c r="GKA2" s="1636"/>
      <c r="GKB2" s="1636"/>
      <c r="GKC2" s="1636"/>
      <c r="GKD2" s="1636"/>
      <c r="GKE2" s="1636"/>
      <c r="GKF2" s="1636"/>
      <c r="GKG2" s="1636"/>
      <c r="GKH2" s="1636"/>
      <c r="GKI2" s="1636"/>
      <c r="GKJ2" s="1636"/>
      <c r="GKK2" s="1636"/>
      <c r="GKL2" s="1636"/>
      <c r="GKM2" s="1636"/>
      <c r="GKN2" s="1636"/>
      <c r="GKO2" s="1636"/>
      <c r="GKP2" s="1636"/>
      <c r="GKQ2" s="1636"/>
      <c r="GKR2" s="1636"/>
      <c r="GKS2" s="1636"/>
      <c r="GKT2" s="1636"/>
      <c r="GKU2" s="1636"/>
      <c r="GKV2" s="1636"/>
      <c r="GKW2" s="1636"/>
      <c r="GKX2" s="1636"/>
      <c r="GKY2" s="1636"/>
      <c r="GKZ2" s="1636"/>
      <c r="GLA2" s="1636"/>
      <c r="GLB2" s="1636"/>
      <c r="GLC2" s="1636"/>
      <c r="GLD2" s="1636"/>
      <c r="GLE2" s="1636"/>
      <c r="GLF2" s="1636"/>
      <c r="GLG2" s="1636"/>
      <c r="GLH2" s="1636"/>
      <c r="GLI2" s="1636"/>
      <c r="GLJ2" s="1636"/>
      <c r="GLK2" s="1636"/>
      <c r="GLL2" s="1636"/>
      <c r="GLM2" s="1636"/>
      <c r="GLN2" s="1636"/>
      <c r="GLO2" s="1636"/>
      <c r="GLP2" s="1636"/>
      <c r="GLQ2" s="1636"/>
      <c r="GLR2" s="1636"/>
      <c r="GLS2" s="1636"/>
      <c r="GLT2" s="1636"/>
      <c r="GLU2" s="1636"/>
      <c r="GLV2" s="1636"/>
      <c r="GLW2" s="1636"/>
      <c r="GLX2" s="1636"/>
      <c r="GLY2" s="1636"/>
      <c r="GLZ2" s="1636"/>
      <c r="GMA2" s="1636"/>
      <c r="GMB2" s="1636"/>
      <c r="GMC2" s="1636"/>
      <c r="GMD2" s="1636"/>
      <c r="GME2" s="1636"/>
      <c r="GMF2" s="1636"/>
      <c r="GMG2" s="1636"/>
      <c r="GMH2" s="1636"/>
      <c r="GMI2" s="1636"/>
      <c r="GMJ2" s="1636"/>
      <c r="GMK2" s="1636"/>
      <c r="GML2" s="1636"/>
      <c r="GMM2" s="1636"/>
      <c r="GMN2" s="1636"/>
      <c r="GMO2" s="1636"/>
      <c r="GMP2" s="1636"/>
      <c r="GMQ2" s="1636"/>
      <c r="GMR2" s="1636"/>
      <c r="GMS2" s="1636"/>
      <c r="GMT2" s="1636"/>
      <c r="GMU2" s="1636"/>
      <c r="GMV2" s="1636"/>
      <c r="GMW2" s="1636"/>
      <c r="GMX2" s="1636"/>
      <c r="GMY2" s="1636"/>
      <c r="GMZ2" s="1636"/>
      <c r="GNA2" s="1636"/>
      <c r="GNB2" s="1636"/>
      <c r="GNC2" s="1636"/>
      <c r="GND2" s="1636"/>
      <c r="GNE2" s="1636"/>
      <c r="GNF2" s="1636"/>
      <c r="GNG2" s="1636"/>
      <c r="GNH2" s="1636"/>
      <c r="GNI2" s="1636"/>
      <c r="GNJ2" s="1636"/>
      <c r="GNK2" s="1636"/>
      <c r="GNL2" s="1636"/>
      <c r="GNM2" s="1636"/>
      <c r="GNN2" s="1636"/>
      <c r="GNO2" s="1636"/>
      <c r="GNP2" s="1636"/>
      <c r="GNQ2" s="1636"/>
      <c r="GNR2" s="1636"/>
      <c r="GNS2" s="1636"/>
      <c r="GNT2" s="1636"/>
      <c r="GNU2" s="1636"/>
      <c r="GNV2" s="1636"/>
      <c r="GNW2" s="1636"/>
      <c r="GNX2" s="1636"/>
      <c r="GNY2" s="1636"/>
      <c r="GNZ2" s="1636"/>
      <c r="GOA2" s="1636"/>
      <c r="GOB2" s="1636"/>
      <c r="GOC2" s="1636"/>
      <c r="GOD2" s="1636"/>
      <c r="GOE2" s="1636"/>
      <c r="GOF2" s="1636"/>
      <c r="GOG2" s="1636"/>
      <c r="GOH2" s="1636"/>
      <c r="GOI2" s="1636"/>
      <c r="GOJ2" s="1636"/>
      <c r="GOK2" s="1636"/>
      <c r="GOL2" s="1636"/>
      <c r="GOM2" s="1636"/>
      <c r="GON2" s="1636"/>
      <c r="GOO2" s="1636"/>
      <c r="GOP2" s="1636"/>
      <c r="GOQ2" s="1636"/>
      <c r="GOR2" s="1636"/>
      <c r="GOS2" s="1636"/>
      <c r="GOT2" s="1636"/>
      <c r="GOU2" s="1636"/>
      <c r="GOV2" s="1636"/>
      <c r="GOW2" s="1636"/>
      <c r="GOX2" s="1636"/>
      <c r="GOY2" s="1636"/>
      <c r="GOZ2" s="1636"/>
      <c r="GPA2" s="1636"/>
      <c r="GPB2" s="1636"/>
      <c r="GPC2" s="1636"/>
      <c r="GPD2" s="1636"/>
      <c r="GPE2" s="1636"/>
      <c r="GPF2" s="1636"/>
      <c r="GPG2" s="1636"/>
      <c r="GPH2" s="1636"/>
      <c r="GPI2" s="1636"/>
      <c r="GPJ2" s="1636"/>
      <c r="GPK2" s="1636"/>
      <c r="GPL2" s="1636"/>
      <c r="GPM2" s="1636"/>
      <c r="GPN2" s="1636"/>
      <c r="GPO2" s="1636"/>
      <c r="GPP2" s="1636"/>
      <c r="GPQ2" s="1636"/>
      <c r="GPR2" s="1636"/>
      <c r="GPS2" s="1636"/>
      <c r="GPT2" s="1636"/>
      <c r="GPU2" s="1636"/>
      <c r="GPV2" s="1636"/>
      <c r="GPW2" s="1636"/>
      <c r="GPX2" s="1636"/>
      <c r="GPY2" s="1636"/>
      <c r="GPZ2" s="1636"/>
      <c r="GQA2" s="1636"/>
      <c r="GQB2" s="1636"/>
      <c r="GQC2" s="1636"/>
      <c r="GQD2" s="1636"/>
      <c r="GQE2" s="1636"/>
      <c r="GQF2" s="1636"/>
      <c r="GQG2" s="1636"/>
      <c r="GQH2" s="1636"/>
      <c r="GQI2" s="1636"/>
      <c r="GQJ2" s="1636"/>
      <c r="GQK2" s="1636"/>
      <c r="GQL2" s="1636"/>
      <c r="GQM2" s="1636"/>
      <c r="GQN2" s="1636"/>
      <c r="GQO2" s="1636"/>
      <c r="GQP2" s="1636"/>
      <c r="GQQ2" s="1636"/>
      <c r="GQR2" s="1636"/>
      <c r="GQS2" s="1636"/>
      <c r="GQT2" s="1636"/>
      <c r="GQU2" s="1636"/>
      <c r="GQV2" s="1636"/>
      <c r="GQW2" s="1636"/>
      <c r="GQX2" s="1636"/>
      <c r="GQY2" s="1636"/>
      <c r="GQZ2" s="1636"/>
      <c r="GRA2" s="1636"/>
      <c r="GRB2" s="1636"/>
      <c r="GRC2" s="1636"/>
      <c r="GRD2" s="1636"/>
      <c r="GRE2" s="1636"/>
      <c r="GRF2" s="1636"/>
      <c r="GRG2" s="1636"/>
      <c r="GRH2" s="1636"/>
      <c r="GRI2" s="1636"/>
      <c r="GRJ2" s="1636"/>
      <c r="GRK2" s="1636"/>
      <c r="GRL2" s="1636"/>
      <c r="GRM2" s="1636"/>
      <c r="GRN2" s="1636"/>
      <c r="GRO2" s="1636"/>
      <c r="GRP2" s="1636"/>
      <c r="GRQ2" s="1636"/>
      <c r="GRR2" s="1636"/>
      <c r="GRS2" s="1636"/>
      <c r="GRT2" s="1636"/>
      <c r="GRU2" s="1636"/>
      <c r="GRV2" s="1636"/>
      <c r="GRW2" s="1636"/>
      <c r="GRX2" s="1636"/>
      <c r="GRY2" s="1636"/>
      <c r="GRZ2" s="1636"/>
      <c r="GSA2" s="1636"/>
      <c r="GSB2" s="1636"/>
      <c r="GSC2" s="1636"/>
      <c r="GSD2" s="1636"/>
      <c r="GSE2" s="1636"/>
      <c r="GSF2" s="1636"/>
      <c r="GSG2" s="1636"/>
      <c r="GSH2" s="1636"/>
      <c r="GSI2" s="1636"/>
      <c r="GSJ2" s="1636"/>
      <c r="GSK2" s="1636"/>
      <c r="GSL2" s="1636"/>
      <c r="GSM2" s="1636"/>
      <c r="GSN2" s="1636"/>
      <c r="GSO2" s="1636"/>
      <c r="GSP2" s="1636"/>
      <c r="GSQ2" s="1636"/>
      <c r="GSR2" s="1636"/>
      <c r="GSS2" s="1636"/>
      <c r="GST2" s="1636"/>
      <c r="GSU2" s="1636"/>
      <c r="GSV2" s="1636"/>
      <c r="GSW2" s="1636"/>
      <c r="GSX2" s="1636"/>
      <c r="GSY2" s="1636"/>
      <c r="GSZ2" s="1636"/>
      <c r="GTA2" s="1636"/>
      <c r="GTB2" s="1636"/>
      <c r="GTC2" s="1636"/>
      <c r="GTD2" s="1636"/>
      <c r="GTE2" s="1636"/>
      <c r="GTF2" s="1636"/>
      <c r="GTG2" s="1636"/>
      <c r="GTH2" s="1636"/>
      <c r="GTI2" s="1636"/>
      <c r="GTJ2" s="1636"/>
      <c r="GTK2" s="1636"/>
      <c r="GTL2" s="1636"/>
      <c r="GTM2" s="1636"/>
      <c r="GTN2" s="1636"/>
      <c r="GTO2" s="1636"/>
      <c r="GTP2" s="1636"/>
      <c r="GTQ2" s="1636"/>
      <c r="GTR2" s="1636"/>
      <c r="GTS2" s="1636"/>
      <c r="GTT2" s="1636"/>
      <c r="GTU2" s="1636"/>
      <c r="GTV2" s="1636"/>
      <c r="GTW2" s="1636"/>
      <c r="GTX2" s="1636"/>
      <c r="GTY2" s="1636"/>
      <c r="GTZ2" s="1636"/>
      <c r="GUA2" s="1636"/>
      <c r="GUB2" s="1636"/>
      <c r="GUC2" s="1636"/>
      <c r="GUD2" s="1636"/>
      <c r="GUE2" s="1636"/>
      <c r="GUF2" s="1636"/>
      <c r="GUG2" s="1636"/>
      <c r="GUH2" s="1636"/>
      <c r="GUI2" s="1636"/>
      <c r="GUJ2" s="1636"/>
      <c r="GUK2" s="1636"/>
      <c r="GUL2" s="1636"/>
      <c r="GUM2" s="1636"/>
      <c r="GUN2" s="1636"/>
      <c r="GUO2" s="1636"/>
      <c r="GUP2" s="1636"/>
      <c r="GUQ2" s="1636"/>
      <c r="GUR2" s="1636"/>
      <c r="GUS2" s="1636"/>
      <c r="GUT2" s="1636"/>
      <c r="GUU2" s="1636"/>
      <c r="GUV2" s="1636"/>
      <c r="GUW2" s="1636"/>
      <c r="GUX2" s="1636"/>
      <c r="GUY2" s="1636"/>
      <c r="GUZ2" s="1636"/>
      <c r="GVA2" s="1636"/>
      <c r="GVB2" s="1636"/>
      <c r="GVC2" s="1636"/>
      <c r="GVD2" s="1636"/>
      <c r="GVE2" s="1636"/>
      <c r="GVF2" s="1636"/>
      <c r="GVG2" s="1636"/>
      <c r="GVH2" s="1636"/>
      <c r="GVI2" s="1636"/>
      <c r="GVJ2" s="1636"/>
      <c r="GVK2" s="1636"/>
      <c r="GVL2" s="1636"/>
      <c r="GVM2" s="1636"/>
      <c r="GVN2" s="1636"/>
      <c r="GVO2" s="1636"/>
      <c r="GVP2" s="1636"/>
      <c r="GVQ2" s="1636"/>
      <c r="GVR2" s="1636"/>
      <c r="GVS2" s="1636"/>
      <c r="GVT2" s="1636"/>
      <c r="GVU2" s="1636"/>
      <c r="GVV2" s="1636"/>
      <c r="GVW2" s="1636"/>
      <c r="GVX2" s="1636"/>
      <c r="GVY2" s="1636"/>
      <c r="GVZ2" s="1636"/>
      <c r="GWA2" s="1636"/>
      <c r="GWB2" s="1636"/>
      <c r="GWC2" s="1636"/>
      <c r="GWD2" s="1636"/>
      <c r="GWE2" s="1636"/>
      <c r="GWF2" s="1636"/>
      <c r="GWG2" s="1636"/>
      <c r="GWH2" s="1636"/>
      <c r="GWI2" s="1636"/>
      <c r="GWJ2" s="1636"/>
      <c r="GWK2" s="1636"/>
      <c r="GWL2" s="1636"/>
      <c r="GWM2" s="1636"/>
      <c r="GWN2" s="1636"/>
      <c r="GWO2" s="1636"/>
      <c r="GWP2" s="1636"/>
      <c r="GWQ2" s="1636"/>
      <c r="GWR2" s="1636"/>
      <c r="GWS2" s="1636"/>
      <c r="GWT2" s="1636"/>
      <c r="GWU2" s="1636"/>
      <c r="GWV2" s="1636"/>
      <c r="GWW2" s="1636"/>
      <c r="GWX2" s="1636"/>
      <c r="GWY2" s="1636"/>
      <c r="GWZ2" s="1636"/>
      <c r="GXA2" s="1636"/>
      <c r="GXB2" s="1636"/>
      <c r="GXC2" s="1636"/>
      <c r="GXD2" s="1636"/>
      <c r="GXE2" s="1636"/>
      <c r="GXF2" s="1636"/>
      <c r="GXG2" s="1636"/>
      <c r="GXH2" s="1636"/>
      <c r="GXI2" s="1636"/>
      <c r="GXJ2" s="1636"/>
      <c r="GXK2" s="1636"/>
      <c r="GXL2" s="1636"/>
      <c r="GXM2" s="1636"/>
      <c r="GXN2" s="1636"/>
      <c r="GXO2" s="1636"/>
      <c r="GXP2" s="1636"/>
      <c r="GXQ2" s="1636"/>
      <c r="GXR2" s="1636"/>
      <c r="GXS2" s="1636"/>
      <c r="GXT2" s="1636"/>
      <c r="GXU2" s="1636"/>
      <c r="GXV2" s="1636"/>
      <c r="GXW2" s="1636"/>
      <c r="GXX2" s="1636"/>
      <c r="GXY2" s="1636"/>
      <c r="GXZ2" s="1636"/>
      <c r="GYA2" s="1636"/>
      <c r="GYB2" s="1636"/>
      <c r="GYC2" s="1636"/>
      <c r="GYD2" s="1636"/>
      <c r="GYE2" s="1636"/>
      <c r="GYF2" s="1636"/>
      <c r="GYG2" s="1636"/>
      <c r="GYH2" s="1636"/>
      <c r="GYI2" s="1636"/>
      <c r="GYJ2" s="1636"/>
      <c r="GYK2" s="1636"/>
      <c r="GYL2" s="1636"/>
      <c r="GYM2" s="1636"/>
      <c r="GYN2" s="1636"/>
      <c r="GYO2" s="1636"/>
      <c r="GYP2" s="1636"/>
      <c r="GYQ2" s="1636"/>
      <c r="GYR2" s="1636"/>
      <c r="GYS2" s="1636"/>
      <c r="GYT2" s="1636"/>
      <c r="GYU2" s="1636"/>
      <c r="GYV2" s="1636"/>
      <c r="GYW2" s="1636"/>
      <c r="GYX2" s="1636"/>
      <c r="GYY2" s="1636"/>
      <c r="GYZ2" s="1636"/>
      <c r="GZA2" s="1636"/>
      <c r="GZB2" s="1636"/>
      <c r="GZC2" s="1636"/>
      <c r="GZD2" s="1636"/>
      <c r="GZE2" s="1636"/>
      <c r="GZF2" s="1636"/>
      <c r="GZG2" s="1636"/>
      <c r="GZH2" s="1636"/>
      <c r="GZI2" s="1636"/>
      <c r="GZJ2" s="1636"/>
      <c r="GZK2" s="1636"/>
      <c r="GZL2" s="1636"/>
      <c r="GZM2" s="1636"/>
      <c r="GZN2" s="1636"/>
      <c r="GZO2" s="1636"/>
      <c r="GZP2" s="1636"/>
      <c r="GZQ2" s="1636"/>
      <c r="GZR2" s="1636"/>
      <c r="GZS2" s="1636"/>
      <c r="GZT2" s="1636"/>
      <c r="GZU2" s="1636"/>
      <c r="GZV2" s="1636"/>
      <c r="GZW2" s="1636"/>
      <c r="GZX2" s="1636"/>
      <c r="GZY2" s="1636"/>
      <c r="GZZ2" s="1636"/>
      <c r="HAA2" s="1636"/>
      <c r="HAB2" s="1636"/>
      <c r="HAC2" s="1636"/>
      <c r="HAD2" s="1636"/>
      <c r="HAE2" s="1636"/>
      <c r="HAF2" s="1636"/>
      <c r="HAG2" s="1636"/>
      <c r="HAH2" s="1636"/>
      <c r="HAI2" s="1636"/>
      <c r="HAJ2" s="1636"/>
      <c r="HAK2" s="1636"/>
      <c r="HAL2" s="1636"/>
      <c r="HAM2" s="1636"/>
      <c r="HAN2" s="1636"/>
      <c r="HAO2" s="1636"/>
      <c r="HAP2" s="1636"/>
      <c r="HAQ2" s="1636"/>
      <c r="HAR2" s="1636"/>
      <c r="HAS2" s="1636"/>
      <c r="HAT2" s="1636"/>
      <c r="HAU2" s="1636"/>
      <c r="HAV2" s="1636"/>
      <c r="HAW2" s="1636"/>
      <c r="HAX2" s="1636"/>
      <c r="HAY2" s="1636"/>
      <c r="HAZ2" s="1636"/>
      <c r="HBA2" s="1636"/>
      <c r="HBB2" s="1636"/>
      <c r="HBC2" s="1636"/>
      <c r="HBD2" s="1636"/>
      <c r="HBE2" s="1636"/>
      <c r="HBF2" s="1636"/>
      <c r="HBG2" s="1636"/>
      <c r="HBH2" s="1636"/>
      <c r="HBI2" s="1636"/>
      <c r="HBJ2" s="1636"/>
      <c r="HBK2" s="1636"/>
      <c r="HBL2" s="1636"/>
      <c r="HBM2" s="1636"/>
      <c r="HBN2" s="1636"/>
      <c r="HBO2" s="1636"/>
      <c r="HBP2" s="1636"/>
      <c r="HBQ2" s="1636"/>
      <c r="HBR2" s="1636"/>
      <c r="HBS2" s="1636"/>
      <c r="HBT2" s="1636"/>
      <c r="HBU2" s="1636"/>
      <c r="HBV2" s="1636"/>
      <c r="HBW2" s="1636"/>
      <c r="HBX2" s="1636"/>
      <c r="HBY2" s="1636"/>
      <c r="HBZ2" s="1636"/>
      <c r="HCA2" s="1636"/>
      <c r="HCB2" s="1636"/>
      <c r="HCC2" s="1636"/>
      <c r="HCD2" s="1636"/>
      <c r="HCE2" s="1636"/>
      <c r="HCF2" s="1636"/>
      <c r="HCG2" s="1636"/>
      <c r="HCH2" s="1636"/>
      <c r="HCI2" s="1636"/>
      <c r="HCJ2" s="1636"/>
      <c r="HCK2" s="1636"/>
      <c r="HCL2" s="1636"/>
      <c r="HCM2" s="1636"/>
      <c r="HCN2" s="1636"/>
      <c r="HCO2" s="1636"/>
      <c r="HCP2" s="1636"/>
      <c r="HCQ2" s="1636"/>
      <c r="HCR2" s="1636"/>
      <c r="HCS2" s="1636"/>
      <c r="HCT2" s="1636"/>
      <c r="HCU2" s="1636"/>
      <c r="HCV2" s="1636"/>
      <c r="HCW2" s="1636"/>
      <c r="HCX2" s="1636"/>
      <c r="HCY2" s="1636"/>
      <c r="HCZ2" s="1636"/>
      <c r="HDA2" s="1636"/>
      <c r="HDB2" s="1636"/>
      <c r="HDC2" s="1636"/>
      <c r="HDD2" s="1636"/>
      <c r="HDE2" s="1636"/>
      <c r="HDF2" s="1636"/>
      <c r="HDG2" s="1636"/>
      <c r="HDH2" s="1636"/>
      <c r="HDI2" s="1636"/>
      <c r="HDJ2" s="1636"/>
      <c r="HDK2" s="1636"/>
      <c r="HDL2" s="1636"/>
      <c r="HDM2" s="1636"/>
      <c r="HDN2" s="1636"/>
      <c r="HDO2" s="1636"/>
      <c r="HDP2" s="1636"/>
      <c r="HDQ2" s="1636"/>
      <c r="HDR2" s="1636"/>
      <c r="HDS2" s="1636"/>
      <c r="HDT2" s="1636"/>
      <c r="HDU2" s="1636"/>
      <c r="HDV2" s="1636"/>
      <c r="HDW2" s="1636"/>
      <c r="HDX2" s="1636"/>
      <c r="HDY2" s="1636"/>
      <c r="HDZ2" s="1636"/>
      <c r="HEA2" s="1636"/>
      <c r="HEB2" s="1636"/>
      <c r="HEC2" s="1636"/>
      <c r="HED2" s="1636"/>
      <c r="HEE2" s="1636"/>
      <c r="HEF2" s="1636"/>
      <c r="HEG2" s="1636"/>
      <c r="HEH2" s="1636"/>
      <c r="HEI2" s="1636"/>
      <c r="HEJ2" s="1636"/>
      <c r="HEK2" s="1636"/>
      <c r="HEL2" s="1636"/>
      <c r="HEM2" s="1636"/>
      <c r="HEN2" s="1636"/>
      <c r="HEO2" s="1636"/>
      <c r="HEP2" s="1636"/>
      <c r="HEQ2" s="1636"/>
      <c r="HER2" s="1636"/>
      <c r="HES2" s="1636"/>
      <c r="HET2" s="1636"/>
      <c r="HEU2" s="1636"/>
      <c r="HEV2" s="1636"/>
      <c r="HEW2" s="1636"/>
      <c r="HEX2" s="1636"/>
      <c r="HEY2" s="1636"/>
      <c r="HEZ2" s="1636"/>
      <c r="HFA2" s="1636"/>
      <c r="HFB2" s="1636"/>
      <c r="HFC2" s="1636"/>
      <c r="HFD2" s="1636"/>
      <c r="HFE2" s="1636"/>
      <c r="HFF2" s="1636"/>
      <c r="HFG2" s="1636"/>
      <c r="HFH2" s="1636"/>
      <c r="HFI2" s="1636"/>
      <c r="HFJ2" s="1636"/>
      <c r="HFK2" s="1636"/>
      <c r="HFL2" s="1636"/>
      <c r="HFM2" s="1636"/>
      <c r="HFN2" s="1636"/>
      <c r="HFO2" s="1636"/>
      <c r="HFP2" s="1636"/>
      <c r="HFQ2" s="1636"/>
      <c r="HFR2" s="1636"/>
      <c r="HFS2" s="1636"/>
      <c r="HFT2" s="1636"/>
      <c r="HFU2" s="1636"/>
      <c r="HFV2" s="1636"/>
      <c r="HFW2" s="1636"/>
      <c r="HFX2" s="1636"/>
      <c r="HFY2" s="1636"/>
      <c r="HFZ2" s="1636"/>
      <c r="HGA2" s="1636"/>
      <c r="HGB2" s="1636"/>
      <c r="HGC2" s="1636"/>
      <c r="HGD2" s="1636"/>
      <c r="HGE2" s="1636"/>
      <c r="HGF2" s="1636"/>
      <c r="HGG2" s="1636"/>
      <c r="HGH2" s="1636"/>
      <c r="HGI2" s="1636"/>
      <c r="HGJ2" s="1636"/>
      <c r="HGK2" s="1636"/>
      <c r="HGL2" s="1636"/>
      <c r="HGM2" s="1636"/>
      <c r="HGN2" s="1636"/>
      <c r="HGO2" s="1636"/>
      <c r="HGP2" s="1636"/>
      <c r="HGQ2" s="1636"/>
      <c r="HGR2" s="1636"/>
      <c r="HGS2" s="1636"/>
      <c r="HGT2" s="1636"/>
      <c r="HGU2" s="1636"/>
      <c r="HGV2" s="1636"/>
      <c r="HGW2" s="1636"/>
      <c r="HGX2" s="1636"/>
      <c r="HGY2" s="1636"/>
      <c r="HGZ2" s="1636"/>
      <c r="HHA2" s="1636"/>
      <c r="HHB2" s="1636"/>
      <c r="HHC2" s="1636"/>
      <c r="HHD2" s="1636"/>
      <c r="HHE2" s="1636"/>
      <c r="HHF2" s="1636"/>
      <c r="HHG2" s="1636"/>
      <c r="HHH2" s="1636"/>
      <c r="HHI2" s="1636"/>
      <c r="HHJ2" s="1636"/>
      <c r="HHK2" s="1636"/>
      <c r="HHL2" s="1636"/>
      <c r="HHM2" s="1636"/>
      <c r="HHN2" s="1636"/>
      <c r="HHO2" s="1636"/>
      <c r="HHP2" s="1636"/>
      <c r="HHQ2" s="1636"/>
      <c r="HHR2" s="1636"/>
      <c r="HHS2" s="1636"/>
      <c r="HHT2" s="1636"/>
      <c r="HHU2" s="1636"/>
      <c r="HHV2" s="1636"/>
      <c r="HHW2" s="1636"/>
      <c r="HHX2" s="1636"/>
      <c r="HHY2" s="1636"/>
      <c r="HHZ2" s="1636"/>
      <c r="HIA2" s="1636"/>
      <c r="HIB2" s="1636"/>
      <c r="HIC2" s="1636"/>
      <c r="HID2" s="1636"/>
      <c r="HIE2" s="1636"/>
      <c r="HIF2" s="1636"/>
      <c r="HIG2" s="1636"/>
      <c r="HIH2" s="1636"/>
      <c r="HII2" s="1636"/>
      <c r="HIJ2" s="1636"/>
      <c r="HIK2" s="1636"/>
      <c r="HIL2" s="1636"/>
      <c r="HIM2" s="1636"/>
      <c r="HIN2" s="1636"/>
      <c r="HIO2" s="1636"/>
      <c r="HIP2" s="1636"/>
      <c r="HIQ2" s="1636"/>
      <c r="HIR2" s="1636"/>
      <c r="HIS2" s="1636"/>
      <c r="HIT2" s="1636"/>
      <c r="HIU2" s="1636"/>
      <c r="HIV2" s="1636"/>
      <c r="HIW2" s="1636"/>
      <c r="HIX2" s="1636"/>
      <c r="HIY2" s="1636"/>
      <c r="HIZ2" s="1636"/>
      <c r="HJA2" s="1636"/>
      <c r="HJB2" s="1636"/>
      <c r="HJC2" s="1636"/>
      <c r="HJD2" s="1636"/>
      <c r="HJE2" s="1636"/>
      <c r="HJF2" s="1636"/>
      <c r="HJG2" s="1636"/>
      <c r="HJH2" s="1636"/>
      <c r="HJI2" s="1636"/>
      <c r="HJJ2" s="1636"/>
      <c r="HJK2" s="1636"/>
      <c r="HJL2" s="1636"/>
      <c r="HJM2" s="1636"/>
      <c r="HJN2" s="1636"/>
      <c r="HJO2" s="1636"/>
      <c r="HJP2" s="1636"/>
      <c r="HJQ2" s="1636"/>
      <c r="HJR2" s="1636"/>
      <c r="HJS2" s="1636"/>
      <c r="HJT2" s="1636"/>
      <c r="HJU2" s="1636"/>
      <c r="HJV2" s="1636"/>
      <c r="HJW2" s="1636"/>
      <c r="HJX2" s="1636"/>
      <c r="HJY2" s="1636"/>
      <c r="HJZ2" s="1636"/>
      <c r="HKA2" s="1636"/>
      <c r="HKB2" s="1636"/>
      <c r="HKC2" s="1636"/>
      <c r="HKD2" s="1636"/>
      <c r="HKE2" s="1636"/>
      <c r="HKF2" s="1636"/>
      <c r="HKG2" s="1636"/>
      <c r="HKH2" s="1636"/>
      <c r="HKI2" s="1636"/>
      <c r="HKJ2" s="1636"/>
      <c r="HKK2" s="1636"/>
      <c r="HKL2" s="1636"/>
      <c r="HKM2" s="1636"/>
      <c r="HKN2" s="1636"/>
      <c r="HKO2" s="1636"/>
      <c r="HKP2" s="1636"/>
      <c r="HKQ2" s="1636"/>
      <c r="HKR2" s="1636"/>
      <c r="HKS2" s="1636"/>
      <c r="HKT2" s="1636"/>
      <c r="HKU2" s="1636"/>
      <c r="HKV2" s="1636"/>
      <c r="HKW2" s="1636"/>
      <c r="HKX2" s="1636"/>
      <c r="HKY2" s="1636"/>
      <c r="HKZ2" s="1636"/>
      <c r="HLA2" s="1636"/>
      <c r="HLB2" s="1636"/>
      <c r="HLC2" s="1636"/>
      <c r="HLD2" s="1636"/>
      <c r="HLE2" s="1636"/>
      <c r="HLF2" s="1636"/>
      <c r="HLG2" s="1636"/>
      <c r="HLH2" s="1636"/>
      <c r="HLI2" s="1636"/>
      <c r="HLJ2" s="1636"/>
      <c r="HLK2" s="1636"/>
      <c r="HLL2" s="1636"/>
      <c r="HLM2" s="1636"/>
      <c r="HLN2" s="1636"/>
      <c r="HLO2" s="1636"/>
      <c r="HLP2" s="1636"/>
      <c r="HLQ2" s="1636"/>
      <c r="HLR2" s="1636"/>
      <c r="HLS2" s="1636"/>
      <c r="HLT2" s="1636"/>
      <c r="HLU2" s="1636"/>
      <c r="HLV2" s="1636"/>
      <c r="HLW2" s="1636"/>
      <c r="HLX2" s="1636"/>
      <c r="HLY2" s="1636"/>
      <c r="HLZ2" s="1636"/>
      <c r="HMA2" s="1636"/>
      <c r="HMB2" s="1636"/>
      <c r="HMC2" s="1636"/>
      <c r="HMD2" s="1636"/>
      <c r="HME2" s="1636"/>
      <c r="HMF2" s="1636"/>
      <c r="HMG2" s="1636"/>
      <c r="HMH2" s="1636"/>
      <c r="HMI2" s="1636"/>
      <c r="HMJ2" s="1636"/>
      <c r="HMK2" s="1636"/>
      <c r="HML2" s="1636"/>
      <c r="HMM2" s="1636"/>
      <c r="HMN2" s="1636"/>
      <c r="HMO2" s="1636"/>
      <c r="HMP2" s="1636"/>
      <c r="HMQ2" s="1636"/>
      <c r="HMR2" s="1636"/>
      <c r="HMS2" s="1636"/>
      <c r="HMT2" s="1636"/>
      <c r="HMU2" s="1636"/>
      <c r="HMV2" s="1636"/>
      <c r="HMW2" s="1636"/>
      <c r="HMX2" s="1636"/>
      <c r="HMY2" s="1636"/>
      <c r="HMZ2" s="1636"/>
      <c r="HNA2" s="1636"/>
      <c r="HNB2" s="1636"/>
      <c r="HNC2" s="1636"/>
      <c r="HND2" s="1636"/>
      <c r="HNE2" s="1636"/>
      <c r="HNF2" s="1636"/>
      <c r="HNG2" s="1636"/>
      <c r="HNH2" s="1636"/>
      <c r="HNI2" s="1636"/>
      <c r="HNJ2" s="1636"/>
      <c r="HNK2" s="1636"/>
      <c r="HNL2" s="1636"/>
      <c r="HNM2" s="1636"/>
      <c r="HNN2" s="1636"/>
      <c r="HNO2" s="1636"/>
      <c r="HNP2" s="1636"/>
      <c r="HNQ2" s="1636"/>
      <c r="HNR2" s="1636"/>
      <c r="HNS2" s="1636"/>
      <c r="HNT2" s="1636"/>
      <c r="HNU2" s="1636"/>
      <c r="HNV2" s="1636"/>
      <c r="HNW2" s="1636"/>
      <c r="HNX2" s="1636"/>
      <c r="HNY2" s="1636"/>
      <c r="HNZ2" s="1636"/>
      <c r="HOA2" s="1636"/>
      <c r="HOB2" s="1636"/>
      <c r="HOC2" s="1636"/>
      <c r="HOD2" s="1636"/>
      <c r="HOE2" s="1636"/>
      <c r="HOF2" s="1636"/>
      <c r="HOG2" s="1636"/>
      <c r="HOH2" s="1636"/>
      <c r="HOI2" s="1636"/>
      <c r="HOJ2" s="1636"/>
      <c r="HOK2" s="1636"/>
      <c r="HOL2" s="1636"/>
      <c r="HOM2" s="1636"/>
      <c r="HON2" s="1636"/>
      <c r="HOO2" s="1636"/>
      <c r="HOP2" s="1636"/>
      <c r="HOQ2" s="1636"/>
      <c r="HOR2" s="1636"/>
      <c r="HOS2" s="1636"/>
      <c r="HOT2" s="1636"/>
      <c r="HOU2" s="1636"/>
      <c r="HOV2" s="1636"/>
      <c r="HOW2" s="1636"/>
      <c r="HOX2" s="1636"/>
      <c r="HOY2" s="1636"/>
      <c r="HOZ2" s="1636"/>
      <c r="HPA2" s="1636"/>
      <c r="HPB2" s="1636"/>
      <c r="HPC2" s="1636"/>
      <c r="HPD2" s="1636"/>
      <c r="HPE2" s="1636"/>
      <c r="HPF2" s="1636"/>
      <c r="HPG2" s="1636"/>
      <c r="HPH2" s="1636"/>
      <c r="HPI2" s="1636"/>
      <c r="HPJ2" s="1636"/>
      <c r="HPK2" s="1636"/>
      <c r="HPL2" s="1636"/>
      <c r="HPM2" s="1636"/>
      <c r="HPN2" s="1636"/>
      <c r="HPO2" s="1636"/>
      <c r="HPP2" s="1636"/>
      <c r="HPQ2" s="1636"/>
      <c r="HPR2" s="1636"/>
      <c r="HPS2" s="1636"/>
      <c r="HPT2" s="1636"/>
      <c r="HPU2" s="1636"/>
      <c r="HPV2" s="1636"/>
      <c r="HPW2" s="1636"/>
      <c r="HPX2" s="1636"/>
      <c r="HPY2" s="1636"/>
      <c r="HPZ2" s="1636"/>
      <c r="HQA2" s="1636"/>
      <c r="HQB2" s="1636"/>
      <c r="HQC2" s="1636"/>
      <c r="HQD2" s="1636"/>
      <c r="HQE2" s="1636"/>
      <c r="HQF2" s="1636"/>
      <c r="HQG2" s="1636"/>
      <c r="HQH2" s="1636"/>
      <c r="HQI2" s="1636"/>
      <c r="HQJ2" s="1636"/>
      <c r="HQK2" s="1636"/>
      <c r="HQL2" s="1636"/>
      <c r="HQM2" s="1636"/>
      <c r="HQN2" s="1636"/>
      <c r="HQO2" s="1636"/>
      <c r="HQP2" s="1636"/>
      <c r="HQQ2" s="1636"/>
      <c r="HQR2" s="1636"/>
      <c r="HQS2" s="1636"/>
      <c r="HQT2" s="1636"/>
      <c r="HQU2" s="1636"/>
      <c r="HQV2" s="1636"/>
      <c r="HQW2" s="1636"/>
      <c r="HQX2" s="1636"/>
      <c r="HQY2" s="1636"/>
      <c r="HQZ2" s="1636"/>
      <c r="HRA2" s="1636"/>
      <c r="HRB2" s="1636"/>
      <c r="HRC2" s="1636"/>
      <c r="HRD2" s="1636"/>
      <c r="HRE2" s="1636"/>
      <c r="HRF2" s="1636"/>
      <c r="HRG2" s="1636"/>
      <c r="HRH2" s="1636"/>
      <c r="HRI2" s="1636"/>
      <c r="HRJ2" s="1636"/>
      <c r="HRK2" s="1636"/>
      <c r="HRL2" s="1636"/>
      <c r="HRM2" s="1636"/>
      <c r="HRN2" s="1636"/>
      <c r="HRO2" s="1636"/>
      <c r="HRP2" s="1636"/>
      <c r="HRQ2" s="1636"/>
      <c r="HRR2" s="1636"/>
      <c r="HRS2" s="1636"/>
      <c r="HRT2" s="1636"/>
      <c r="HRU2" s="1636"/>
      <c r="HRV2" s="1636"/>
      <c r="HRW2" s="1636"/>
      <c r="HRX2" s="1636"/>
      <c r="HRY2" s="1636"/>
      <c r="HRZ2" s="1636"/>
      <c r="HSA2" s="1636"/>
      <c r="HSB2" s="1636"/>
      <c r="HSC2" s="1636"/>
      <c r="HSD2" s="1636"/>
      <c r="HSE2" s="1636"/>
      <c r="HSF2" s="1636"/>
      <c r="HSG2" s="1636"/>
      <c r="HSH2" s="1636"/>
      <c r="HSI2" s="1636"/>
      <c r="HSJ2" s="1636"/>
      <c r="HSK2" s="1636"/>
      <c r="HSL2" s="1636"/>
      <c r="HSM2" s="1636"/>
      <c r="HSN2" s="1636"/>
      <c r="HSO2" s="1636"/>
      <c r="HSP2" s="1636"/>
      <c r="HSQ2" s="1636"/>
      <c r="HSR2" s="1636"/>
      <c r="HSS2" s="1636"/>
      <c r="HST2" s="1636"/>
      <c r="HSU2" s="1636"/>
      <c r="HSV2" s="1636"/>
      <c r="HSW2" s="1636"/>
      <c r="HSX2" s="1636"/>
      <c r="HSY2" s="1636"/>
      <c r="HSZ2" s="1636"/>
      <c r="HTA2" s="1636"/>
      <c r="HTB2" s="1636"/>
      <c r="HTC2" s="1636"/>
      <c r="HTD2" s="1636"/>
      <c r="HTE2" s="1636"/>
      <c r="HTF2" s="1636"/>
      <c r="HTG2" s="1636"/>
      <c r="HTH2" s="1636"/>
      <c r="HTI2" s="1636"/>
      <c r="HTJ2" s="1636"/>
      <c r="HTK2" s="1636"/>
      <c r="HTL2" s="1636"/>
      <c r="HTM2" s="1636"/>
      <c r="HTN2" s="1636"/>
      <c r="HTO2" s="1636"/>
      <c r="HTP2" s="1636"/>
      <c r="HTQ2" s="1636"/>
      <c r="HTR2" s="1636"/>
      <c r="HTS2" s="1636"/>
      <c r="HTT2" s="1636"/>
      <c r="HTU2" s="1636"/>
      <c r="HTV2" s="1636"/>
      <c r="HTW2" s="1636"/>
      <c r="HTX2" s="1636"/>
      <c r="HTY2" s="1636"/>
      <c r="HTZ2" s="1636"/>
      <c r="HUA2" s="1636"/>
      <c r="HUB2" s="1636"/>
      <c r="HUC2" s="1636"/>
      <c r="HUD2" s="1636"/>
      <c r="HUE2" s="1636"/>
      <c r="HUF2" s="1636"/>
      <c r="HUG2" s="1636"/>
      <c r="HUH2" s="1636"/>
      <c r="HUI2" s="1636"/>
      <c r="HUJ2" s="1636"/>
      <c r="HUK2" s="1636"/>
      <c r="HUL2" s="1636"/>
      <c r="HUM2" s="1636"/>
      <c r="HUN2" s="1636"/>
      <c r="HUO2" s="1636"/>
      <c r="HUP2" s="1636"/>
      <c r="HUQ2" s="1636"/>
      <c r="HUR2" s="1636"/>
      <c r="HUS2" s="1636"/>
      <c r="HUT2" s="1636"/>
      <c r="HUU2" s="1636"/>
      <c r="HUV2" s="1636"/>
      <c r="HUW2" s="1636"/>
      <c r="HUX2" s="1636"/>
      <c r="HUY2" s="1636"/>
      <c r="HUZ2" s="1636"/>
      <c r="HVA2" s="1636"/>
      <c r="HVB2" s="1636"/>
      <c r="HVC2" s="1636"/>
      <c r="HVD2" s="1636"/>
      <c r="HVE2" s="1636"/>
      <c r="HVF2" s="1636"/>
      <c r="HVG2" s="1636"/>
      <c r="HVH2" s="1636"/>
      <c r="HVI2" s="1636"/>
      <c r="HVJ2" s="1636"/>
      <c r="HVK2" s="1636"/>
      <c r="HVL2" s="1636"/>
      <c r="HVM2" s="1636"/>
      <c r="HVN2" s="1636"/>
      <c r="HVO2" s="1636"/>
      <c r="HVP2" s="1636"/>
      <c r="HVQ2" s="1636"/>
      <c r="HVR2" s="1636"/>
      <c r="HVS2" s="1636"/>
      <c r="HVT2" s="1636"/>
      <c r="HVU2" s="1636"/>
      <c r="HVV2" s="1636"/>
      <c r="HVW2" s="1636"/>
      <c r="HVX2" s="1636"/>
      <c r="HVY2" s="1636"/>
      <c r="HVZ2" s="1636"/>
      <c r="HWA2" s="1636"/>
      <c r="HWB2" s="1636"/>
      <c r="HWC2" s="1636"/>
      <c r="HWD2" s="1636"/>
      <c r="HWE2" s="1636"/>
      <c r="HWF2" s="1636"/>
      <c r="HWG2" s="1636"/>
      <c r="HWH2" s="1636"/>
      <c r="HWI2" s="1636"/>
      <c r="HWJ2" s="1636"/>
      <c r="HWK2" s="1636"/>
      <c r="HWL2" s="1636"/>
      <c r="HWM2" s="1636"/>
      <c r="HWN2" s="1636"/>
      <c r="HWO2" s="1636"/>
      <c r="HWP2" s="1636"/>
      <c r="HWQ2" s="1636"/>
      <c r="HWR2" s="1636"/>
      <c r="HWS2" s="1636"/>
      <c r="HWT2" s="1636"/>
      <c r="HWU2" s="1636"/>
      <c r="HWV2" s="1636"/>
      <c r="HWW2" s="1636"/>
      <c r="HWX2" s="1636"/>
      <c r="HWY2" s="1636"/>
      <c r="HWZ2" s="1636"/>
      <c r="HXA2" s="1636"/>
      <c r="HXB2" s="1636"/>
      <c r="HXC2" s="1636"/>
      <c r="HXD2" s="1636"/>
      <c r="HXE2" s="1636"/>
      <c r="HXF2" s="1636"/>
      <c r="HXG2" s="1636"/>
      <c r="HXH2" s="1636"/>
      <c r="HXI2" s="1636"/>
      <c r="HXJ2" s="1636"/>
      <c r="HXK2" s="1636"/>
      <c r="HXL2" s="1636"/>
      <c r="HXM2" s="1636"/>
      <c r="HXN2" s="1636"/>
      <c r="HXO2" s="1636"/>
      <c r="HXP2" s="1636"/>
      <c r="HXQ2" s="1636"/>
      <c r="HXR2" s="1636"/>
      <c r="HXS2" s="1636"/>
      <c r="HXT2" s="1636"/>
      <c r="HXU2" s="1636"/>
      <c r="HXV2" s="1636"/>
      <c r="HXW2" s="1636"/>
      <c r="HXX2" s="1636"/>
      <c r="HXY2" s="1636"/>
      <c r="HXZ2" s="1636"/>
      <c r="HYA2" s="1636"/>
      <c r="HYB2" s="1636"/>
      <c r="HYC2" s="1636"/>
      <c r="HYD2" s="1636"/>
      <c r="HYE2" s="1636"/>
      <c r="HYF2" s="1636"/>
      <c r="HYG2" s="1636"/>
      <c r="HYH2" s="1636"/>
      <c r="HYI2" s="1636"/>
      <c r="HYJ2" s="1636"/>
      <c r="HYK2" s="1636"/>
      <c r="HYL2" s="1636"/>
      <c r="HYM2" s="1636"/>
      <c r="HYN2" s="1636"/>
      <c r="HYO2" s="1636"/>
      <c r="HYP2" s="1636"/>
      <c r="HYQ2" s="1636"/>
      <c r="HYR2" s="1636"/>
      <c r="HYS2" s="1636"/>
      <c r="HYT2" s="1636"/>
      <c r="HYU2" s="1636"/>
      <c r="HYV2" s="1636"/>
      <c r="HYW2" s="1636"/>
      <c r="HYX2" s="1636"/>
      <c r="HYY2" s="1636"/>
      <c r="HYZ2" s="1636"/>
      <c r="HZA2" s="1636"/>
      <c r="HZB2" s="1636"/>
      <c r="HZC2" s="1636"/>
      <c r="HZD2" s="1636"/>
      <c r="HZE2" s="1636"/>
      <c r="HZF2" s="1636"/>
      <c r="HZG2" s="1636"/>
      <c r="HZH2" s="1636"/>
      <c r="HZI2" s="1636"/>
      <c r="HZJ2" s="1636"/>
      <c r="HZK2" s="1636"/>
      <c r="HZL2" s="1636"/>
      <c r="HZM2" s="1636"/>
      <c r="HZN2" s="1636"/>
      <c r="HZO2" s="1636"/>
      <c r="HZP2" s="1636"/>
      <c r="HZQ2" s="1636"/>
      <c r="HZR2" s="1636"/>
      <c r="HZS2" s="1636"/>
      <c r="HZT2" s="1636"/>
      <c r="HZU2" s="1636"/>
      <c r="HZV2" s="1636"/>
      <c r="HZW2" s="1636"/>
      <c r="HZX2" s="1636"/>
      <c r="HZY2" s="1636"/>
      <c r="HZZ2" s="1636"/>
      <c r="IAA2" s="1636"/>
      <c r="IAB2" s="1636"/>
      <c r="IAC2" s="1636"/>
      <c r="IAD2" s="1636"/>
      <c r="IAE2" s="1636"/>
      <c r="IAF2" s="1636"/>
      <c r="IAG2" s="1636"/>
      <c r="IAH2" s="1636"/>
      <c r="IAI2" s="1636"/>
      <c r="IAJ2" s="1636"/>
      <c r="IAK2" s="1636"/>
      <c r="IAL2" s="1636"/>
      <c r="IAM2" s="1636"/>
      <c r="IAN2" s="1636"/>
      <c r="IAO2" s="1636"/>
      <c r="IAP2" s="1636"/>
      <c r="IAQ2" s="1636"/>
      <c r="IAR2" s="1636"/>
      <c r="IAS2" s="1636"/>
      <c r="IAT2" s="1636"/>
      <c r="IAU2" s="1636"/>
      <c r="IAV2" s="1636"/>
      <c r="IAW2" s="1636"/>
      <c r="IAX2" s="1636"/>
      <c r="IAY2" s="1636"/>
      <c r="IAZ2" s="1636"/>
      <c r="IBA2" s="1636"/>
      <c r="IBB2" s="1636"/>
      <c r="IBC2" s="1636"/>
      <c r="IBD2" s="1636"/>
      <c r="IBE2" s="1636"/>
      <c r="IBF2" s="1636"/>
      <c r="IBG2" s="1636"/>
      <c r="IBH2" s="1636"/>
      <c r="IBI2" s="1636"/>
      <c r="IBJ2" s="1636"/>
      <c r="IBK2" s="1636"/>
      <c r="IBL2" s="1636"/>
      <c r="IBM2" s="1636"/>
      <c r="IBN2" s="1636"/>
      <c r="IBO2" s="1636"/>
      <c r="IBP2" s="1636"/>
      <c r="IBQ2" s="1636"/>
      <c r="IBR2" s="1636"/>
      <c r="IBS2" s="1636"/>
      <c r="IBT2" s="1636"/>
      <c r="IBU2" s="1636"/>
      <c r="IBV2" s="1636"/>
      <c r="IBW2" s="1636"/>
      <c r="IBX2" s="1636"/>
      <c r="IBY2" s="1636"/>
      <c r="IBZ2" s="1636"/>
      <c r="ICA2" s="1636"/>
      <c r="ICB2" s="1636"/>
      <c r="ICC2" s="1636"/>
      <c r="ICD2" s="1636"/>
      <c r="ICE2" s="1636"/>
      <c r="ICF2" s="1636"/>
      <c r="ICG2" s="1636"/>
      <c r="ICH2" s="1636"/>
      <c r="ICI2" s="1636"/>
      <c r="ICJ2" s="1636"/>
      <c r="ICK2" s="1636"/>
      <c r="ICL2" s="1636"/>
      <c r="ICM2" s="1636"/>
      <c r="ICN2" s="1636"/>
      <c r="ICO2" s="1636"/>
      <c r="ICP2" s="1636"/>
      <c r="ICQ2" s="1636"/>
      <c r="ICR2" s="1636"/>
      <c r="ICS2" s="1636"/>
      <c r="ICT2" s="1636"/>
      <c r="ICU2" s="1636"/>
      <c r="ICV2" s="1636"/>
      <c r="ICW2" s="1636"/>
      <c r="ICX2" s="1636"/>
      <c r="ICY2" s="1636"/>
      <c r="ICZ2" s="1636"/>
      <c r="IDA2" s="1636"/>
      <c r="IDB2" s="1636"/>
      <c r="IDC2" s="1636"/>
      <c r="IDD2" s="1636"/>
      <c r="IDE2" s="1636"/>
      <c r="IDF2" s="1636"/>
      <c r="IDG2" s="1636"/>
      <c r="IDH2" s="1636"/>
      <c r="IDI2" s="1636"/>
      <c r="IDJ2" s="1636"/>
      <c r="IDK2" s="1636"/>
      <c r="IDL2" s="1636"/>
      <c r="IDM2" s="1636"/>
      <c r="IDN2" s="1636"/>
      <c r="IDO2" s="1636"/>
      <c r="IDP2" s="1636"/>
      <c r="IDQ2" s="1636"/>
      <c r="IDR2" s="1636"/>
      <c r="IDS2" s="1636"/>
      <c r="IDT2" s="1636"/>
      <c r="IDU2" s="1636"/>
      <c r="IDV2" s="1636"/>
      <c r="IDW2" s="1636"/>
      <c r="IDX2" s="1636"/>
      <c r="IDY2" s="1636"/>
      <c r="IDZ2" s="1636"/>
      <c r="IEA2" s="1636"/>
      <c r="IEB2" s="1636"/>
      <c r="IEC2" s="1636"/>
      <c r="IED2" s="1636"/>
      <c r="IEE2" s="1636"/>
      <c r="IEF2" s="1636"/>
      <c r="IEG2" s="1636"/>
      <c r="IEH2" s="1636"/>
      <c r="IEI2" s="1636"/>
      <c r="IEJ2" s="1636"/>
      <c r="IEK2" s="1636"/>
      <c r="IEL2" s="1636"/>
      <c r="IEM2" s="1636"/>
      <c r="IEN2" s="1636"/>
      <c r="IEO2" s="1636"/>
      <c r="IEP2" s="1636"/>
      <c r="IEQ2" s="1636"/>
      <c r="IER2" s="1636"/>
      <c r="IES2" s="1636"/>
      <c r="IET2" s="1636"/>
      <c r="IEU2" s="1636"/>
      <c r="IEV2" s="1636"/>
      <c r="IEW2" s="1636"/>
      <c r="IEX2" s="1636"/>
      <c r="IEY2" s="1636"/>
      <c r="IEZ2" s="1636"/>
      <c r="IFA2" s="1636"/>
      <c r="IFB2" s="1636"/>
      <c r="IFC2" s="1636"/>
      <c r="IFD2" s="1636"/>
      <c r="IFE2" s="1636"/>
      <c r="IFF2" s="1636"/>
      <c r="IFG2" s="1636"/>
      <c r="IFH2" s="1636"/>
      <c r="IFI2" s="1636"/>
      <c r="IFJ2" s="1636"/>
      <c r="IFK2" s="1636"/>
      <c r="IFL2" s="1636"/>
      <c r="IFM2" s="1636"/>
      <c r="IFN2" s="1636"/>
      <c r="IFO2" s="1636"/>
      <c r="IFP2" s="1636"/>
      <c r="IFQ2" s="1636"/>
      <c r="IFR2" s="1636"/>
      <c r="IFS2" s="1636"/>
      <c r="IFT2" s="1636"/>
      <c r="IFU2" s="1636"/>
      <c r="IFV2" s="1636"/>
      <c r="IFW2" s="1636"/>
      <c r="IFX2" s="1636"/>
      <c r="IFY2" s="1636"/>
      <c r="IFZ2" s="1636"/>
      <c r="IGA2" s="1636"/>
      <c r="IGB2" s="1636"/>
      <c r="IGC2" s="1636"/>
      <c r="IGD2" s="1636"/>
      <c r="IGE2" s="1636"/>
      <c r="IGF2" s="1636"/>
      <c r="IGG2" s="1636"/>
      <c r="IGH2" s="1636"/>
      <c r="IGI2" s="1636"/>
      <c r="IGJ2" s="1636"/>
      <c r="IGK2" s="1636"/>
      <c r="IGL2" s="1636"/>
      <c r="IGM2" s="1636"/>
      <c r="IGN2" s="1636"/>
      <c r="IGO2" s="1636"/>
      <c r="IGP2" s="1636"/>
      <c r="IGQ2" s="1636"/>
      <c r="IGR2" s="1636"/>
      <c r="IGS2" s="1636"/>
      <c r="IGT2" s="1636"/>
      <c r="IGU2" s="1636"/>
      <c r="IGV2" s="1636"/>
      <c r="IGW2" s="1636"/>
      <c r="IGX2" s="1636"/>
      <c r="IGY2" s="1636"/>
      <c r="IGZ2" s="1636"/>
      <c r="IHA2" s="1636"/>
      <c r="IHB2" s="1636"/>
      <c r="IHC2" s="1636"/>
      <c r="IHD2" s="1636"/>
      <c r="IHE2" s="1636"/>
      <c r="IHF2" s="1636"/>
      <c r="IHG2" s="1636"/>
      <c r="IHH2" s="1636"/>
      <c r="IHI2" s="1636"/>
      <c r="IHJ2" s="1636"/>
      <c r="IHK2" s="1636"/>
      <c r="IHL2" s="1636"/>
      <c r="IHM2" s="1636"/>
      <c r="IHN2" s="1636"/>
      <c r="IHO2" s="1636"/>
      <c r="IHP2" s="1636"/>
      <c r="IHQ2" s="1636"/>
      <c r="IHR2" s="1636"/>
      <c r="IHS2" s="1636"/>
      <c r="IHT2" s="1636"/>
      <c r="IHU2" s="1636"/>
      <c r="IHV2" s="1636"/>
      <c r="IHW2" s="1636"/>
      <c r="IHX2" s="1636"/>
      <c r="IHY2" s="1636"/>
      <c r="IHZ2" s="1636"/>
      <c r="IIA2" s="1636"/>
      <c r="IIB2" s="1636"/>
      <c r="IIC2" s="1636"/>
      <c r="IID2" s="1636"/>
      <c r="IIE2" s="1636"/>
      <c r="IIF2" s="1636"/>
      <c r="IIG2" s="1636"/>
      <c r="IIH2" s="1636"/>
      <c r="III2" s="1636"/>
      <c r="IIJ2" s="1636"/>
      <c r="IIK2" s="1636"/>
      <c r="IIL2" s="1636"/>
      <c r="IIM2" s="1636"/>
      <c r="IIN2" s="1636"/>
      <c r="IIO2" s="1636"/>
      <c r="IIP2" s="1636"/>
      <c r="IIQ2" s="1636"/>
      <c r="IIR2" s="1636"/>
      <c r="IIS2" s="1636"/>
      <c r="IIT2" s="1636"/>
      <c r="IIU2" s="1636"/>
      <c r="IIV2" s="1636"/>
      <c r="IIW2" s="1636"/>
      <c r="IIX2" s="1636"/>
      <c r="IIY2" s="1636"/>
      <c r="IIZ2" s="1636"/>
      <c r="IJA2" s="1636"/>
      <c r="IJB2" s="1636"/>
      <c r="IJC2" s="1636"/>
      <c r="IJD2" s="1636"/>
      <c r="IJE2" s="1636"/>
      <c r="IJF2" s="1636"/>
      <c r="IJG2" s="1636"/>
      <c r="IJH2" s="1636"/>
      <c r="IJI2" s="1636"/>
      <c r="IJJ2" s="1636"/>
      <c r="IJK2" s="1636"/>
      <c r="IJL2" s="1636"/>
      <c r="IJM2" s="1636"/>
      <c r="IJN2" s="1636"/>
      <c r="IJO2" s="1636"/>
      <c r="IJP2" s="1636"/>
      <c r="IJQ2" s="1636"/>
      <c r="IJR2" s="1636"/>
      <c r="IJS2" s="1636"/>
      <c r="IJT2" s="1636"/>
      <c r="IJU2" s="1636"/>
      <c r="IJV2" s="1636"/>
      <c r="IJW2" s="1636"/>
      <c r="IJX2" s="1636"/>
      <c r="IJY2" s="1636"/>
      <c r="IJZ2" s="1636"/>
      <c r="IKA2" s="1636"/>
      <c r="IKB2" s="1636"/>
      <c r="IKC2" s="1636"/>
      <c r="IKD2" s="1636"/>
      <c r="IKE2" s="1636"/>
      <c r="IKF2" s="1636"/>
      <c r="IKG2" s="1636"/>
      <c r="IKH2" s="1636"/>
      <c r="IKI2" s="1636"/>
      <c r="IKJ2" s="1636"/>
      <c r="IKK2" s="1636"/>
      <c r="IKL2" s="1636"/>
      <c r="IKM2" s="1636"/>
      <c r="IKN2" s="1636"/>
      <c r="IKO2" s="1636"/>
      <c r="IKP2" s="1636"/>
      <c r="IKQ2" s="1636"/>
      <c r="IKR2" s="1636"/>
      <c r="IKS2" s="1636"/>
      <c r="IKT2" s="1636"/>
      <c r="IKU2" s="1636"/>
      <c r="IKV2" s="1636"/>
      <c r="IKW2" s="1636"/>
      <c r="IKX2" s="1636"/>
      <c r="IKY2" s="1636"/>
      <c r="IKZ2" s="1636"/>
      <c r="ILA2" s="1636"/>
      <c r="ILB2" s="1636"/>
      <c r="ILC2" s="1636"/>
      <c r="ILD2" s="1636"/>
      <c r="ILE2" s="1636"/>
      <c r="ILF2" s="1636"/>
      <c r="ILG2" s="1636"/>
      <c r="ILH2" s="1636"/>
      <c r="ILI2" s="1636"/>
      <c r="ILJ2" s="1636"/>
      <c r="ILK2" s="1636"/>
      <c r="ILL2" s="1636"/>
      <c r="ILM2" s="1636"/>
      <c r="ILN2" s="1636"/>
      <c r="ILO2" s="1636"/>
      <c r="ILP2" s="1636"/>
      <c r="ILQ2" s="1636"/>
      <c r="ILR2" s="1636"/>
      <c r="ILS2" s="1636"/>
      <c r="ILT2" s="1636"/>
      <c r="ILU2" s="1636"/>
      <c r="ILV2" s="1636"/>
      <c r="ILW2" s="1636"/>
      <c r="ILX2" s="1636"/>
      <c r="ILY2" s="1636"/>
      <c r="ILZ2" s="1636"/>
      <c r="IMA2" s="1636"/>
      <c r="IMB2" s="1636"/>
      <c r="IMC2" s="1636"/>
      <c r="IMD2" s="1636"/>
      <c r="IME2" s="1636"/>
      <c r="IMF2" s="1636"/>
      <c r="IMG2" s="1636"/>
      <c r="IMH2" s="1636"/>
      <c r="IMI2" s="1636"/>
      <c r="IMJ2" s="1636"/>
      <c r="IMK2" s="1636"/>
      <c r="IML2" s="1636"/>
      <c r="IMM2" s="1636"/>
      <c r="IMN2" s="1636"/>
      <c r="IMO2" s="1636"/>
      <c r="IMP2" s="1636"/>
      <c r="IMQ2" s="1636"/>
      <c r="IMR2" s="1636"/>
      <c r="IMS2" s="1636"/>
      <c r="IMT2" s="1636"/>
      <c r="IMU2" s="1636"/>
      <c r="IMV2" s="1636"/>
      <c r="IMW2" s="1636"/>
      <c r="IMX2" s="1636"/>
      <c r="IMY2" s="1636"/>
      <c r="IMZ2" s="1636"/>
      <c r="INA2" s="1636"/>
      <c r="INB2" s="1636"/>
      <c r="INC2" s="1636"/>
      <c r="IND2" s="1636"/>
      <c r="INE2" s="1636"/>
      <c r="INF2" s="1636"/>
      <c r="ING2" s="1636"/>
      <c r="INH2" s="1636"/>
      <c r="INI2" s="1636"/>
      <c r="INJ2" s="1636"/>
      <c r="INK2" s="1636"/>
      <c r="INL2" s="1636"/>
      <c r="INM2" s="1636"/>
      <c r="INN2" s="1636"/>
      <c r="INO2" s="1636"/>
      <c r="INP2" s="1636"/>
      <c r="INQ2" s="1636"/>
      <c r="INR2" s="1636"/>
      <c r="INS2" s="1636"/>
      <c r="INT2" s="1636"/>
      <c r="INU2" s="1636"/>
      <c r="INV2" s="1636"/>
      <c r="INW2" s="1636"/>
      <c r="INX2" s="1636"/>
      <c r="INY2" s="1636"/>
      <c r="INZ2" s="1636"/>
      <c r="IOA2" s="1636"/>
      <c r="IOB2" s="1636"/>
      <c r="IOC2" s="1636"/>
      <c r="IOD2" s="1636"/>
      <c r="IOE2" s="1636"/>
      <c r="IOF2" s="1636"/>
      <c r="IOG2" s="1636"/>
      <c r="IOH2" s="1636"/>
      <c r="IOI2" s="1636"/>
      <c r="IOJ2" s="1636"/>
      <c r="IOK2" s="1636"/>
      <c r="IOL2" s="1636"/>
      <c r="IOM2" s="1636"/>
      <c r="ION2" s="1636"/>
      <c r="IOO2" s="1636"/>
      <c r="IOP2" s="1636"/>
      <c r="IOQ2" s="1636"/>
      <c r="IOR2" s="1636"/>
      <c r="IOS2" s="1636"/>
      <c r="IOT2" s="1636"/>
      <c r="IOU2" s="1636"/>
      <c r="IOV2" s="1636"/>
      <c r="IOW2" s="1636"/>
      <c r="IOX2" s="1636"/>
      <c r="IOY2" s="1636"/>
      <c r="IOZ2" s="1636"/>
      <c r="IPA2" s="1636"/>
      <c r="IPB2" s="1636"/>
      <c r="IPC2" s="1636"/>
      <c r="IPD2" s="1636"/>
      <c r="IPE2" s="1636"/>
      <c r="IPF2" s="1636"/>
      <c r="IPG2" s="1636"/>
      <c r="IPH2" s="1636"/>
      <c r="IPI2" s="1636"/>
      <c r="IPJ2" s="1636"/>
      <c r="IPK2" s="1636"/>
      <c r="IPL2" s="1636"/>
      <c r="IPM2" s="1636"/>
      <c r="IPN2" s="1636"/>
      <c r="IPO2" s="1636"/>
      <c r="IPP2" s="1636"/>
      <c r="IPQ2" s="1636"/>
      <c r="IPR2" s="1636"/>
      <c r="IPS2" s="1636"/>
      <c r="IPT2" s="1636"/>
      <c r="IPU2" s="1636"/>
      <c r="IPV2" s="1636"/>
      <c r="IPW2" s="1636"/>
      <c r="IPX2" s="1636"/>
      <c r="IPY2" s="1636"/>
      <c r="IPZ2" s="1636"/>
      <c r="IQA2" s="1636"/>
      <c r="IQB2" s="1636"/>
      <c r="IQC2" s="1636"/>
      <c r="IQD2" s="1636"/>
      <c r="IQE2" s="1636"/>
      <c r="IQF2" s="1636"/>
      <c r="IQG2" s="1636"/>
      <c r="IQH2" s="1636"/>
      <c r="IQI2" s="1636"/>
      <c r="IQJ2" s="1636"/>
      <c r="IQK2" s="1636"/>
      <c r="IQL2" s="1636"/>
      <c r="IQM2" s="1636"/>
      <c r="IQN2" s="1636"/>
      <c r="IQO2" s="1636"/>
      <c r="IQP2" s="1636"/>
      <c r="IQQ2" s="1636"/>
      <c r="IQR2" s="1636"/>
      <c r="IQS2" s="1636"/>
      <c r="IQT2" s="1636"/>
      <c r="IQU2" s="1636"/>
      <c r="IQV2" s="1636"/>
      <c r="IQW2" s="1636"/>
      <c r="IQX2" s="1636"/>
      <c r="IQY2" s="1636"/>
      <c r="IQZ2" s="1636"/>
      <c r="IRA2" s="1636"/>
      <c r="IRB2" s="1636"/>
      <c r="IRC2" s="1636"/>
      <c r="IRD2" s="1636"/>
      <c r="IRE2" s="1636"/>
      <c r="IRF2" s="1636"/>
      <c r="IRG2" s="1636"/>
      <c r="IRH2" s="1636"/>
      <c r="IRI2" s="1636"/>
      <c r="IRJ2" s="1636"/>
      <c r="IRK2" s="1636"/>
      <c r="IRL2" s="1636"/>
      <c r="IRM2" s="1636"/>
      <c r="IRN2" s="1636"/>
      <c r="IRO2" s="1636"/>
      <c r="IRP2" s="1636"/>
      <c r="IRQ2" s="1636"/>
      <c r="IRR2" s="1636"/>
      <c r="IRS2" s="1636"/>
      <c r="IRT2" s="1636"/>
      <c r="IRU2" s="1636"/>
      <c r="IRV2" s="1636"/>
      <c r="IRW2" s="1636"/>
      <c r="IRX2" s="1636"/>
      <c r="IRY2" s="1636"/>
      <c r="IRZ2" s="1636"/>
      <c r="ISA2" s="1636"/>
      <c r="ISB2" s="1636"/>
      <c r="ISC2" s="1636"/>
      <c r="ISD2" s="1636"/>
      <c r="ISE2" s="1636"/>
      <c r="ISF2" s="1636"/>
      <c r="ISG2" s="1636"/>
      <c r="ISH2" s="1636"/>
      <c r="ISI2" s="1636"/>
      <c r="ISJ2" s="1636"/>
      <c r="ISK2" s="1636"/>
      <c r="ISL2" s="1636"/>
      <c r="ISM2" s="1636"/>
      <c r="ISN2" s="1636"/>
      <c r="ISO2" s="1636"/>
      <c r="ISP2" s="1636"/>
      <c r="ISQ2" s="1636"/>
      <c r="ISR2" s="1636"/>
      <c r="ISS2" s="1636"/>
      <c r="IST2" s="1636"/>
      <c r="ISU2" s="1636"/>
      <c r="ISV2" s="1636"/>
      <c r="ISW2" s="1636"/>
      <c r="ISX2" s="1636"/>
      <c r="ISY2" s="1636"/>
      <c r="ISZ2" s="1636"/>
      <c r="ITA2" s="1636"/>
      <c r="ITB2" s="1636"/>
      <c r="ITC2" s="1636"/>
      <c r="ITD2" s="1636"/>
      <c r="ITE2" s="1636"/>
      <c r="ITF2" s="1636"/>
      <c r="ITG2" s="1636"/>
      <c r="ITH2" s="1636"/>
      <c r="ITI2" s="1636"/>
      <c r="ITJ2" s="1636"/>
      <c r="ITK2" s="1636"/>
      <c r="ITL2" s="1636"/>
      <c r="ITM2" s="1636"/>
      <c r="ITN2" s="1636"/>
      <c r="ITO2" s="1636"/>
      <c r="ITP2" s="1636"/>
      <c r="ITQ2" s="1636"/>
      <c r="ITR2" s="1636"/>
      <c r="ITS2" s="1636"/>
      <c r="ITT2" s="1636"/>
      <c r="ITU2" s="1636"/>
      <c r="ITV2" s="1636"/>
      <c r="ITW2" s="1636"/>
      <c r="ITX2" s="1636"/>
      <c r="ITY2" s="1636"/>
      <c r="ITZ2" s="1636"/>
      <c r="IUA2" s="1636"/>
      <c r="IUB2" s="1636"/>
      <c r="IUC2" s="1636"/>
      <c r="IUD2" s="1636"/>
      <c r="IUE2" s="1636"/>
      <c r="IUF2" s="1636"/>
      <c r="IUG2" s="1636"/>
      <c r="IUH2" s="1636"/>
      <c r="IUI2" s="1636"/>
      <c r="IUJ2" s="1636"/>
      <c r="IUK2" s="1636"/>
      <c r="IUL2" s="1636"/>
      <c r="IUM2" s="1636"/>
      <c r="IUN2" s="1636"/>
      <c r="IUO2" s="1636"/>
      <c r="IUP2" s="1636"/>
      <c r="IUQ2" s="1636"/>
      <c r="IUR2" s="1636"/>
      <c r="IUS2" s="1636"/>
      <c r="IUT2" s="1636"/>
      <c r="IUU2" s="1636"/>
      <c r="IUV2" s="1636"/>
      <c r="IUW2" s="1636"/>
      <c r="IUX2" s="1636"/>
      <c r="IUY2" s="1636"/>
      <c r="IUZ2" s="1636"/>
      <c r="IVA2" s="1636"/>
      <c r="IVB2" s="1636"/>
      <c r="IVC2" s="1636"/>
      <c r="IVD2" s="1636"/>
      <c r="IVE2" s="1636"/>
      <c r="IVF2" s="1636"/>
      <c r="IVG2" s="1636"/>
      <c r="IVH2" s="1636"/>
      <c r="IVI2" s="1636"/>
      <c r="IVJ2" s="1636"/>
      <c r="IVK2" s="1636"/>
      <c r="IVL2" s="1636"/>
      <c r="IVM2" s="1636"/>
      <c r="IVN2" s="1636"/>
      <c r="IVO2" s="1636"/>
      <c r="IVP2" s="1636"/>
      <c r="IVQ2" s="1636"/>
      <c r="IVR2" s="1636"/>
      <c r="IVS2" s="1636"/>
      <c r="IVT2" s="1636"/>
      <c r="IVU2" s="1636"/>
      <c r="IVV2" s="1636"/>
      <c r="IVW2" s="1636"/>
      <c r="IVX2" s="1636"/>
      <c r="IVY2" s="1636"/>
      <c r="IVZ2" s="1636"/>
      <c r="IWA2" s="1636"/>
      <c r="IWB2" s="1636"/>
      <c r="IWC2" s="1636"/>
      <c r="IWD2" s="1636"/>
      <c r="IWE2" s="1636"/>
      <c r="IWF2" s="1636"/>
      <c r="IWG2" s="1636"/>
      <c r="IWH2" s="1636"/>
      <c r="IWI2" s="1636"/>
      <c r="IWJ2" s="1636"/>
      <c r="IWK2" s="1636"/>
      <c r="IWL2" s="1636"/>
      <c r="IWM2" s="1636"/>
      <c r="IWN2" s="1636"/>
      <c r="IWO2" s="1636"/>
      <c r="IWP2" s="1636"/>
      <c r="IWQ2" s="1636"/>
      <c r="IWR2" s="1636"/>
      <c r="IWS2" s="1636"/>
      <c r="IWT2" s="1636"/>
      <c r="IWU2" s="1636"/>
      <c r="IWV2" s="1636"/>
      <c r="IWW2" s="1636"/>
      <c r="IWX2" s="1636"/>
      <c r="IWY2" s="1636"/>
      <c r="IWZ2" s="1636"/>
      <c r="IXA2" s="1636"/>
      <c r="IXB2" s="1636"/>
      <c r="IXC2" s="1636"/>
      <c r="IXD2" s="1636"/>
      <c r="IXE2" s="1636"/>
      <c r="IXF2" s="1636"/>
      <c r="IXG2" s="1636"/>
      <c r="IXH2" s="1636"/>
      <c r="IXI2" s="1636"/>
      <c r="IXJ2" s="1636"/>
      <c r="IXK2" s="1636"/>
      <c r="IXL2" s="1636"/>
      <c r="IXM2" s="1636"/>
      <c r="IXN2" s="1636"/>
      <c r="IXO2" s="1636"/>
      <c r="IXP2" s="1636"/>
      <c r="IXQ2" s="1636"/>
      <c r="IXR2" s="1636"/>
      <c r="IXS2" s="1636"/>
      <c r="IXT2" s="1636"/>
      <c r="IXU2" s="1636"/>
      <c r="IXV2" s="1636"/>
      <c r="IXW2" s="1636"/>
      <c r="IXX2" s="1636"/>
      <c r="IXY2" s="1636"/>
      <c r="IXZ2" s="1636"/>
      <c r="IYA2" s="1636"/>
      <c r="IYB2" s="1636"/>
      <c r="IYC2" s="1636"/>
      <c r="IYD2" s="1636"/>
      <c r="IYE2" s="1636"/>
      <c r="IYF2" s="1636"/>
      <c r="IYG2" s="1636"/>
      <c r="IYH2" s="1636"/>
      <c r="IYI2" s="1636"/>
      <c r="IYJ2" s="1636"/>
      <c r="IYK2" s="1636"/>
      <c r="IYL2" s="1636"/>
      <c r="IYM2" s="1636"/>
      <c r="IYN2" s="1636"/>
      <c r="IYO2" s="1636"/>
      <c r="IYP2" s="1636"/>
      <c r="IYQ2" s="1636"/>
      <c r="IYR2" s="1636"/>
      <c r="IYS2" s="1636"/>
      <c r="IYT2" s="1636"/>
      <c r="IYU2" s="1636"/>
      <c r="IYV2" s="1636"/>
      <c r="IYW2" s="1636"/>
      <c r="IYX2" s="1636"/>
      <c r="IYY2" s="1636"/>
      <c r="IYZ2" s="1636"/>
      <c r="IZA2" s="1636"/>
      <c r="IZB2" s="1636"/>
      <c r="IZC2" s="1636"/>
      <c r="IZD2" s="1636"/>
      <c r="IZE2" s="1636"/>
      <c r="IZF2" s="1636"/>
      <c r="IZG2" s="1636"/>
      <c r="IZH2" s="1636"/>
      <c r="IZI2" s="1636"/>
      <c r="IZJ2" s="1636"/>
      <c r="IZK2" s="1636"/>
      <c r="IZL2" s="1636"/>
      <c r="IZM2" s="1636"/>
      <c r="IZN2" s="1636"/>
      <c r="IZO2" s="1636"/>
      <c r="IZP2" s="1636"/>
      <c r="IZQ2" s="1636"/>
      <c r="IZR2" s="1636"/>
      <c r="IZS2" s="1636"/>
      <c r="IZT2" s="1636"/>
      <c r="IZU2" s="1636"/>
      <c r="IZV2" s="1636"/>
      <c r="IZW2" s="1636"/>
      <c r="IZX2" s="1636"/>
      <c r="IZY2" s="1636"/>
      <c r="IZZ2" s="1636"/>
      <c r="JAA2" s="1636"/>
      <c r="JAB2" s="1636"/>
      <c r="JAC2" s="1636"/>
      <c r="JAD2" s="1636"/>
      <c r="JAE2" s="1636"/>
      <c r="JAF2" s="1636"/>
      <c r="JAG2" s="1636"/>
      <c r="JAH2" s="1636"/>
      <c r="JAI2" s="1636"/>
      <c r="JAJ2" s="1636"/>
      <c r="JAK2" s="1636"/>
      <c r="JAL2" s="1636"/>
      <c r="JAM2" s="1636"/>
      <c r="JAN2" s="1636"/>
      <c r="JAO2" s="1636"/>
      <c r="JAP2" s="1636"/>
      <c r="JAQ2" s="1636"/>
      <c r="JAR2" s="1636"/>
      <c r="JAS2" s="1636"/>
      <c r="JAT2" s="1636"/>
      <c r="JAU2" s="1636"/>
      <c r="JAV2" s="1636"/>
      <c r="JAW2" s="1636"/>
      <c r="JAX2" s="1636"/>
      <c r="JAY2" s="1636"/>
      <c r="JAZ2" s="1636"/>
      <c r="JBA2" s="1636"/>
      <c r="JBB2" s="1636"/>
      <c r="JBC2" s="1636"/>
      <c r="JBD2" s="1636"/>
      <c r="JBE2" s="1636"/>
      <c r="JBF2" s="1636"/>
      <c r="JBG2" s="1636"/>
      <c r="JBH2" s="1636"/>
      <c r="JBI2" s="1636"/>
      <c r="JBJ2" s="1636"/>
      <c r="JBK2" s="1636"/>
      <c r="JBL2" s="1636"/>
      <c r="JBM2" s="1636"/>
      <c r="JBN2" s="1636"/>
      <c r="JBO2" s="1636"/>
      <c r="JBP2" s="1636"/>
      <c r="JBQ2" s="1636"/>
      <c r="JBR2" s="1636"/>
      <c r="JBS2" s="1636"/>
      <c r="JBT2" s="1636"/>
      <c r="JBU2" s="1636"/>
      <c r="JBV2" s="1636"/>
      <c r="JBW2" s="1636"/>
      <c r="JBX2" s="1636"/>
      <c r="JBY2" s="1636"/>
      <c r="JBZ2" s="1636"/>
      <c r="JCA2" s="1636"/>
      <c r="JCB2" s="1636"/>
      <c r="JCC2" s="1636"/>
      <c r="JCD2" s="1636"/>
      <c r="JCE2" s="1636"/>
      <c r="JCF2" s="1636"/>
      <c r="JCG2" s="1636"/>
      <c r="JCH2" s="1636"/>
      <c r="JCI2" s="1636"/>
      <c r="JCJ2" s="1636"/>
      <c r="JCK2" s="1636"/>
      <c r="JCL2" s="1636"/>
      <c r="JCM2" s="1636"/>
      <c r="JCN2" s="1636"/>
      <c r="JCO2" s="1636"/>
      <c r="JCP2" s="1636"/>
      <c r="JCQ2" s="1636"/>
      <c r="JCR2" s="1636"/>
      <c r="JCS2" s="1636"/>
      <c r="JCT2" s="1636"/>
      <c r="JCU2" s="1636"/>
      <c r="JCV2" s="1636"/>
      <c r="JCW2" s="1636"/>
      <c r="JCX2" s="1636"/>
      <c r="JCY2" s="1636"/>
      <c r="JCZ2" s="1636"/>
      <c r="JDA2" s="1636"/>
      <c r="JDB2" s="1636"/>
      <c r="JDC2" s="1636"/>
      <c r="JDD2" s="1636"/>
      <c r="JDE2" s="1636"/>
      <c r="JDF2" s="1636"/>
      <c r="JDG2" s="1636"/>
      <c r="JDH2" s="1636"/>
      <c r="JDI2" s="1636"/>
      <c r="JDJ2" s="1636"/>
      <c r="JDK2" s="1636"/>
      <c r="JDL2" s="1636"/>
      <c r="JDM2" s="1636"/>
      <c r="JDN2" s="1636"/>
      <c r="JDO2" s="1636"/>
      <c r="JDP2" s="1636"/>
      <c r="JDQ2" s="1636"/>
      <c r="JDR2" s="1636"/>
      <c r="JDS2" s="1636"/>
      <c r="JDT2" s="1636"/>
      <c r="JDU2" s="1636"/>
      <c r="JDV2" s="1636"/>
      <c r="JDW2" s="1636"/>
      <c r="JDX2" s="1636"/>
      <c r="JDY2" s="1636"/>
      <c r="JDZ2" s="1636"/>
      <c r="JEA2" s="1636"/>
      <c r="JEB2" s="1636"/>
      <c r="JEC2" s="1636"/>
      <c r="JED2" s="1636"/>
      <c r="JEE2" s="1636"/>
      <c r="JEF2" s="1636"/>
      <c r="JEG2" s="1636"/>
      <c r="JEH2" s="1636"/>
      <c r="JEI2" s="1636"/>
      <c r="JEJ2" s="1636"/>
      <c r="JEK2" s="1636"/>
      <c r="JEL2" s="1636"/>
      <c r="JEM2" s="1636"/>
      <c r="JEN2" s="1636"/>
      <c r="JEO2" s="1636"/>
      <c r="JEP2" s="1636"/>
      <c r="JEQ2" s="1636"/>
      <c r="JER2" s="1636"/>
      <c r="JES2" s="1636"/>
      <c r="JET2" s="1636"/>
      <c r="JEU2" s="1636"/>
      <c r="JEV2" s="1636"/>
      <c r="JEW2" s="1636"/>
      <c r="JEX2" s="1636"/>
      <c r="JEY2" s="1636"/>
      <c r="JEZ2" s="1636"/>
      <c r="JFA2" s="1636"/>
      <c r="JFB2" s="1636"/>
      <c r="JFC2" s="1636"/>
      <c r="JFD2" s="1636"/>
      <c r="JFE2" s="1636"/>
      <c r="JFF2" s="1636"/>
      <c r="JFG2" s="1636"/>
      <c r="JFH2" s="1636"/>
      <c r="JFI2" s="1636"/>
      <c r="JFJ2" s="1636"/>
      <c r="JFK2" s="1636"/>
      <c r="JFL2" s="1636"/>
      <c r="JFM2" s="1636"/>
      <c r="JFN2" s="1636"/>
      <c r="JFO2" s="1636"/>
      <c r="JFP2" s="1636"/>
      <c r="JFQ2" s="1636"/>
      <c r="JFR2" s="1636"/>
      <c r="JFS2" s="1636"/>
      <c r="JFT2" s="1636"/>
      <c r="JFU2" s="1636"/>
      <c r="JFV2" s="1636"/>
      <c r="JFW2" s="1636"/>
      <c r="JFX2" s="1636"/>
      <c r="JFY2" s="1636"/>
      <c r="JFZ2" s="1636"/>
      <c r="JGA2" s="1636"/>
      <c r="JGB2" s="1636"/>
      <c r="JGC2" s="1636"/>
      <c r="JGD2" s="1636"/>
      <c r="JGE2" s="1636"/>
      <c r="JGF2" s="1636"/>
      <c r="JGG2" s="1636"/>
      <c r="JGH2" s="1636"/>
      <c r="JGI2" s="1636"/>
      <c r="JGJ2" s="1636"/>
      <c r="JGK2" s="1636"/>
      <c r="JGL2" s="1636"/>
      <c r="JGM2" s="1636"/>
      <c r="JGN2" s="1636"/>
      <c r="JGO2" s="1636"/>
      <c r="JGP2" s="1636"/>
      <c r="JGQ2" s="1636"/>
      <c r="JGR2" s="1636"/>
      <c r="JGS2" s="1636"/>
      <c r="JGT2" s="1636"/>
      <c r="JGU2" s="1636"/>
      <c r="JGV2" s="1636"/>
      <c r="JGW2" s="1636"/>
      <c r="JGX2" s="1636"/>
      <c r="JGY2" s="1636"/>
      <c r="JGZ2" s="1636"/>
      <c r="JHA2" s="1636"/>
      <c r="JHB2" s="1636"/>
      <c r="JHC2" s="1636"/>
      <c r="JHD2" s="1636"/>
      <c r="JHE2" s="1636"/>
      <c r="JHF2" s="1636"/>
      <c r="JHG2" s="1636"/>
      <c r="JHH2" s="1636"/>
      <c r="JHI2" s="1636"/>
      <c r="JHJ2" s="1636"/>
      <c r="JHK2" s="1636"/>
      <c r="JHL2" s="1636"/>
      <c r="JHM2" s="1636"/>
      <c r="JHN2" s="1636"/>
      <c r="JHO2" s="1636"/>
      <c r="JHP2" s="1636"/>
      <c r="JHQ2" s="1636"/>
      <c r="JHR2" s="1636"/>
      <c r="JHS2" s="1636"/>
      <c r="JHT2" s="1636"/>
      <c r="JHU2" s="1636"/>
      <c r="JHV2" s="1636"/>
      <c r="JHW2" s="1636"/>
      <c r="JHX2" s="1636"/>
      <c r="JHY2" s="1636"/>
      <c r="JHZ2" s="1636"/>
      <c r="JIA2" s="1636"/>
      <c r="JIB2" s="1636"/>
      <c r="JIC2" s="1636"/>
      <c r="JID2" s="1636"/>
      <c r="JIE2" s="1636"/>
      <c r="JIF2" s="1636"/>
      <c r="JIG2" s="1636"/>
      <c r="JIH2" s="1636"/>
      <c r="JII2" s="1636"/>
      <c r="JIJ2" s="1636"/>
      <c r="JIK2" s="1636"/>
      <c r="JIL2" s="1636"/>
      <c r="JIM2" s="1636"/>
      <c r="JIN2" s="1636"/>
      <c r="JIO2" s="1636"/>
      <c r="JIP2" s="1636"/>
      <c r="JIQ2" s="1636"/>
      <c r="JIR2" s="1636"/>
      <c r="JIS2" s="1636"/>
      <c r="JIT2" s="1636"/>
      <c r="JIU2" s="1636"/>
      <c r="JIV2" s="1636"/>
      <c r="JIW2" s="1636"/>
      <c r="JIX2" s="1636"/>
      <c r="JIY2" s="1636"/>
      <c r="JIZ2" s="1636"/>
      <c r="JJA2" s="1636"/>
      <c r="JJB2" s="1636"/>
      <c r="JJC2" s="1636"/>
      <c r="JJD2" s="1636"/>
      <c r="JJE2" s="1636"/>
      <c r="JJF2" s="1636"/>
      <c r="JJG2" s="1636"/>
      <c r="JJH2" s="1636"/>
      <c r="JJI2" s="1636"/>
      <c r="JJJ2" s="1636"/>
      <c r="JJK2" s="1636"/>
      <c r="JJL2" s="1636"/>
      <c r="JJM2" s="1636"/>
      <c r="JJN2" s="1636"/>
      <c r="JJO2" s="1636"/>
      <c r="JJP2" s="1636"/>
      <c r="JJQ2" s="1636"/>
      <c r="JJR2" s="1636"/>
      <c r="JJS2" s="1636"/>
      <c r="JJT2" s="1636"/>
      <c r="JJU2" s="1636"/>
      <c r="JJV2" s="1636"/>
      <c r="JJW2" s="1636"/>
      <c r="JJX2" s="1636"/>
      <c r="JJY2" s="1636"/>
      <c r="JJZ2" s="1636"/>
      <c r="JKA2" s="1636"/>
      <c r="JKB2" s="1636"/>
      <c r="JKC2" s="1636"/>
      <c r="JKD2" s="1636"/>
      <c r="JKE2" s="1636"/>
      <c r="JKF2" s="1636"/>
      <c r="JKG2" s="1636"/>
      <c r="JKH2" s="1636"/>
      <c r="JKI2" s="1636"/>
      <c r="JKJ2" s="1636"/>
      <c r="JKK2" s="1636"/>
      <c r="JKL2" s="1636"/>
      <c r="JKM2" s="1636"/>
      <c r="JKN2" s="1636"/>
      <c r="JKO2" s="1636"/>
      <c r="JKP2" s="1636"/>
      <c r="JKQ2" s="1636"/>
      <c r="JKR2" s="1636"/>
      <c r="JKS2" s="1636"/>
      <c r="JKT2" s="1636"/>
      <c r="JKU2" s="1636"/>
      <c r="JKV2" s="1636"/>
      <c r="JKW2" s="1636"/>
      <c r="JKX2" s="1636"/>
      <c r="JKY2" s="1636"/>
      <c r="JKZ2" s="1636"/>
      <c r="JLA2" s="1636"/>
      <c r="JLB2" s="1636"/>
      <c r="JLC2" s="1636"/>
      <c r="JLD2" s="1636"/>
      <c r="JLE2" s="1636"/>
      <c r="JLF2" s="1636"/>
      <c r="JLG2" s="1636"/>
      <c r="JLH2" s="1636"/>
      <c r="JLI2" s="1636"/>
      <c r="JLJ2" s="1636"/>
      <c r="JLK2" s="1636"/>
      <c r="JLL2" s="1636"/>
      <c r="JLM2" s="1636"/>
      <c r="JLN2" s="1636"/>
      <c r="JLO2" s="1636"/>
      <c r="JLP2" s="1636"/>
      <c r="JLQ2" s="1636"/>
      <c r="JLR2" s="1636"/>
      <c r="JLS2" s="1636"/>
      <c r="JLT2" s="1636"/>
      <c r="JLU2" s="1636"/>
      <c r="JLV2" s="1636"/>
      <c r="JLW2" s="1636"/>
      <c r="JLX2" s="1636"/>
      <c r="JLY2" s="1636"/>
      <c r="JLZ2" s="1636"/>
      <c r="JMA2" s="1636"/>
      <c r="JMB2" s="1636"/>
      <c r="JMC2" s="1636"/>
      <c r="JMD2" s="1636"/>
      <c r="JME2" s="1636"/>
      <c r="JMF2" s="1636"/>
      <c r="JMG2" s="1636"/>
      <c r="JMH2" s="1636"/>
      <c r="JMI2" s="1636"/>
      <c r="JMJ2" s="1636"/>
      <c r="JMK2" s="1636"/>
      <c r="JML2" s="1636"/>
      <c r="JMM2" s="1636"/>
      <c r="JMN2" s="1636"/>
      <c r="JMO2" s="1636"/>
      <c r="JMP2" s="1636"/>
      <c r="JMQ2" s="1636"/>
      <c r="JMR2" s="1636"/>
      <c r="JMS2" s="1636"/>
      <c r="JMT2" s="1636"/>
      <c r="JMU2" s="1636"/>
      <c r="JMV2" s="1636"/>
      <c r="JMW2" s="1636"/>
      <c r="JMX2" s="1636"/>
      <c r="JMY2" s="1636"/>
      <c r="JMZ2" s="1636"/>
      <c r="JNA2" s="1636"/>
      <c r="JNB2" s="1636"/>
      <c r="JNC2" s="1636"/>
      <c r="JND2" s="1636"/>
      <c r="JNE2" s="1636"/>
      <c r="JNF2" s="1636"/>
      <c r="JNG2" s="1636"/>
      <c r="JNH2" s="1636"/>
      <c r="JNI2" s="1636"/>
      <c r="JNJ2" s="1636"/>
      <c r="JNK2" s="1636"/>
      <c r="JNL2" s="1636"/>
      <c r="JNM2" s="1636"/>
      <c r="JNN2" s="1636"/>
      <c r="JNO2" s="1636"/>
      <c r="JNP2" s="1636"/>
      <c r="JNQ2" s="1636"/>
      <c r="JNR2" s="1636"/>
      <c r="JNS2" s="1636"/>
      <c r="JNT2" s="1636"/>
      <c r="JNU2" s="1636"/>
      <c r="JNV2" s="1636"/>
      <c r="JNW2" s="1636"/>
      <c r="JNX2" s="1636"/>
      <c r="JNY2" s="1636"/>
      <c r="JNZ2" s="1636"/>
      <c r="JOA2" s="1636"/>
      <c r="JOB2" s="1636"/>
      <c r="JOC2" s="1636"/>
      <c r="JOD2" s="1636"/>
      <c r="JOE2" s="1636"/>
      <c r="JOF2" s="1636"/>
      <c r="JOG2" s="1636"/>
      <c r="JOH2" s="1636"/>
      <c r="JOI2" s="1636"/>
      <c r="JOJ2" s="1636"/>
      <c r="JOK2" s="1636"/>
      <c r="JOL2" s="1636"/>
      <c r="JOM2" s="1636"/>
      <c r="JON2" s="1636"/>
      <c r="JOO2" s="1636"/>
      <c r="JOP2" s="1636"/>
      <c r="JOQ2" s="1636"/>
      <c r="JOR2" s="1636"/>
      <c r="JOS2" s="1636"/>
      <c r="JOT2" s="1636"/>
      <c r="JOU2" s="1636"/>
      <c r="JOV2" s="1636"/>
      <c r="JOW2" s="1636"/>
      <c r="JOX2" s="1636"/>
      <c r="JOY2" s="1636"/>
      <c r="JOZ2" s="1636"/>
      <c r="JPA2" s="1636"/>
      <c r="JPB2" s="1636"/>
      <c r="JPC2" s="1636"/>
      <c r="JPD2" s="1636"/>
      <c r="JPE2" s="1636"/>
      <c r="JPF2" s="1636"/>
      <c r="JPG2" s="1636"/>
      <c r="JPH2" s="1636"/>
      <c r="JPI2" s="1636"/>
      <c r="JPJ2" s="1636"/>
      <c r="JPK2" s="1636"/>
      <c r="JPL2" s="1636"/>
      <c r="JPM2" s="1636"/>
      <c r="JPN2" s="1636"/>
      <c r="JPO2" s="1636"/>
      <c r="JPP2" s="1636"/>
      <c r="JPQ2" s="1636"/>
      <c r="JPR2" s="1636"/>
      <c r="JPS2" s="1636"/>
      <c r="JPT2" s="1636"/>
      <c r="JPU2" s="1636"/>
      <c r="JPV2" s="1636"/>
      <c r="JPW2" s="1636"/>
      <c r="JPX2" s="1636"/>
      <c r="JPY2" s="1636"/>
      <c r="JPZ2" s="1636"/>
      <c r="JQA2" s="1636"/>
      <c r="JQB2" s="1636"/>
      <c r="JQC2" s="1636"/>
      <c r="JQD2" s="1636"/>
      <c r="JQE2" s="1636"/>
      <c r="JQF2" s="1636"/>
      <c r="JQG2" s="1636"/>
      <c r="JQH2" s="1636"/>
      <c r="JQI2" s="1636"/>
      <c r="JQJ2" s="1636"/>
      <c r="JQK2" s="1636"/>
      <c r="JQL2" s="1636"/>
      <c r="JQM2" s="1636"/>
      <c r="JQN2" s="1636"/>
      <c r="JQO2" s="1636"/>
      <c r="JQP2" s="1636"/>
      <c r="JQQ2" s="1636"/>
      <c r="JQR2" s="1636"/>
      <c r="JQS2" s="1636"/>
      <c r="JQT2" s="1636"/>
      <c r="JQU2" s="1636"/>
      <c r="JQV2" s="1636"/>
      <c r="JQW2" s="1636"/>
      <c r="JQX2" s="1636"/>
      <c r="JQY2" s="1636"/>
      <c r="JQZ2" s="1636"/>
      <c r="JRA2" s="1636"/>
      <c r="JRB2" s="1636"/>
      <c r="JRC2" s="1636"/>
      <c r="JRD2" s="1636"/>
      <c r="JRE2" s="1636"/>
      <c r="JRF2" s="1636"/>
      <c r="JRG2" s="1636"/>
      <c r="JRH2" s="1636"/>
      <c r="JRI2" s="1636"/>
      <c r="JRJ2" s="1636"/>
      <c r="JRK2" s="1636"/>
      <c r="JRL2" s="1636"/>
      <c r="JRM2" s="1636"/>
      <c r="JRN2" s="1636"/>
      <c r="JRO2" s="1636"/>
      <c r="JRP2" s="1636"/>
      <c r="JRQ2" s="1636"/>
      <c r="JRR2" s="1636"/>
      <c r="JRS2" s="1636"/>
      <c r="JRT2" s="1636"/>
      <c r="JRU2" s="1636"/>
      <c r="JRV2" s="1636"/>
      <c r="JRW2" s="1636"/>
      <c r="JRX2" s="1636"/>
      <c r="JRY2" s="1636"/>
      <c r="JRZ2" s="1636"/>
      <c r="JSA2" s="1636"/>
      <c r="JSB2" s="1636"/>
      <c r="JSC2" s="1636"/>
      <c r="JSD2" s="1636"/>
      <c r="JSE2" s="1636"/>
      <c r="JSF2" s="1636"/>
      <c r="JSG2" s="1636"/>
      <c r="JSH2" s="1636"/>
      <c r="JSI2" s="1636"/>
      <c r="JSJ2" s="1636"/>
      <c r="JSK2" s="1636"/>
      <c r="JSL2" s="1636"/>
      <c r="JSM2" s="1636"/>
      <c r="JSN2" s="1636"/>
      <c r="JSO2" s="1636"/>
      <c r="JSP2" s="1636"/>
      <c r="JSQ2" s="1636"/>
      <c r="JSR2" s="1636"/>
      <c r="JSS2" s="1636"/>
      <c r="JST2" s="1636"/>
      <c r="JSU2" s="1636"/>
      <c r="JSV2" s="1636"/>
      <c r="JSW2" s="1636"/>
      <c r="JSX2" s="1636"/>
      <c r="JSY2" s="1636"/>
      <c r="JSZ2" s="1636"/>
      <c r="JTA2" s="1636"/>
      <c r="JTB2" s="1636"/>
      <c r="JTC2" s="1636"/>
      <c r="JTD2" s="1636"/>
      <c r="JTE2" s="1636"/>
      <c r="JTF2" s="1636"/>
      <c r="JTG2" s="1636"/>
      <c r="JTH2" s="1636"/>
      <c r="JTI2" s="1636"/>
      <c r="JTJ2" s="1636"/>
      <c r="JTK2" s="1636"/>
      <c r="JTL2" s="1636"/>
      <c r="JTM2" s="1636"/>
      <c r="JTN2" s="1636"/>
      <c r="JTO2" s="1636"/>
      <c r="JTP2" s="1636"/>
      <c r="JTQ2" s="1636"/>
      <c r="JTR2" s="1636"/>
      <c r="JTS2" s="1636"/>
      <c r="JTT2" s="1636"/>
      <c r="JTU2" s="1636"/>
      <c r="JTV2" s="1636"/>
      <c r="JTW2" s="1636"/>
      <c r="JTX2" s="1636"/>
      <c r="JTY2" s="1636"/>
      <c r="JTZ2" s="1636"/>
      <c r="JUA2" s="1636"/>
      <c r="JUB2" s="1636"/>
      <c r="JUC2" s="1636"/>
      <c r="JUD2" s="1636"/>
      <c r="JUE2" s="1636"/>
      <c r="JUF2" s="1636"/>
      <c r="JUG2" s="1636"/>
      <c r="JUH2" s="1636"/>
      <c r="JUI2" s="1636"/>
      <c r="JUJ2" s="1636"/>
      <c r="JUK2" s="1636"/>
      <c r="JUL2" s="1636"/>
      <c r="JUM2" s="1636"/>
      <c r="JUN2" s="1636"/>
      <c r="JUO2" s="1636"/>
      <c r="JUP2" s="1636"/>
      <c r="JUQ2" s="1636"/>
      <c r="JUR2" s="1636"/>
      <c r="JUS2" s="1636"/>
      <c r="JUT2" s="1636"/>
      <c r="JUU2" s="1636"/>
      <c r="JUV2" s="1636"/>
      <c r="JUW2" s="1636"/>
      <c r="JUX2" s="1636"/>
      <c r="JUY2" s="1636"/>
      <c r="JUZ2" s="1636"/>
      <c r="JVA2" s="1636"/>
      <c r="JVB2" s="1636"/>
      <c r="JVC2" s="1636"/>
      <c r="JVD2" s="1636"/>
      <c r="JVE2" s="1636"/>
      <c r="JVF2" s="1636"/>
      <c r="JVG2" s="1636"/>
      <c r="JVH2" s="1636"/>
      <c r="JVI2" s="1636"/>
      <c r="JVJ2" s="1636"/>
      <c r="JVK2" s="1636"/>
      <c r="JVL2" s="1636"/>
      <c r="JVM2" s="1636"/>
      <c r="JVN2" s="1636"/>
      <c r="JVO2" s="1636"/>
      <c r="JVP2" s="1636"/>
      <c r="JVQ2" s="1636"/>
      <c r="JVR2" s="1636"/>
      <c r="JVS2" s="1636"/>
      <c r="JVT2" s="1636"/>
      <c r="JVU2" s="1636"/>
      <c r="JVV2" s="1636"/>
      <c r="JVW2" s="1636"/>
      <c r="JVX2" s="1636"/>
      <c r="JVY2" s="1636"/>
      <c r="JVZ2" s="1636"/>
      <c r="JWA2" s="1636"/>
      <c r="JWB2" s="1636"/>
      <c r="JWC2" s="1636"/>
      <c r="JWD2" s="1636"/>
      <c r="JWE2" s="1636"/>
      <c r="JWF2" s="1636"/>
      <c r="JWG2" s="1636"/>
      <c r="JWH2" s="1636"/>
      <c r="JWI2" s="1636"/>
      <c r="JWJ2" s="1636"/>
      <c r="JWK2" s="1636"/>
      <c r="JWL2" s="1636"/>
      <c r="JWM2" s="1636"/>
      <c r="JWN2" s="1636"/>
      <c r="JWO2" s="1636"/>
      <c r="JWP2" s="1636"/>
      <c r="JWQ2" s="1636"/>
      <c r="JWR2" s="1636"/>
      <c r="JWS2" s="1636"/>
      <c r="JWT2" s="1636"/>
      <c r="JWU2" s="1636"/>
      <c r="JWV2" s="1636"/>
      <c r="JWW2" s="1636"/>
      <c r="JWX2" s="1636"/>
      <c r="JWY2" s="1636"/>
      <c r="JWZ2" s="1636"/>
      <c r="JXA2" s="1636"/>
      <c r="JXB2" s="1636"/>
      <c r="JXC2" s="1636"/>
      <c r="JXD2" s="1636"/>
      <c r="JXE2" s="1636"/>
      <c r="JXF2" s="1636"/>
      <c r="JXG2" s="1636"/>
      <c r="JXH2" s="1636"/>
      <c r="JXI2" s="1636"/>
      <c r="JXJ2" s="1636"/>
      <c r="JXK2" s="1636"/>
      <c r="JXL2" s="1636"/>
      <c r="JXM2" s="1636"/>
      <c r="JXN2" s="1636"/>
      <c r="JXO2" s="1636"/>
      <c r="JXP2" s="1636"/>
      <c r="JXQ2" s="1636"/>
      <c r="JXR2" s="1636"/>
      <c r="JXS2" s="1636"/>
      <c r="JXT2" s="1636"/>
      <c r="JXU2" s="1636"/>
      <c r="JXV2" s="1636"/>
      <c r="JXW2" s="1636"/>
      <c r="JXX2" s="1636"/>
      <c r="JXY2" s="1636"/>
      <c r="JXZ2" s="1636"/>
      <c r="JYA2" s="1636"/>
      <c r="JYB2" s="1636"/>
      <c r="JYC2" s="1636"/>
      <c r="JYD2" s="1636"/>
      <c r="JYE2" s="1636"/>
      <c r="JYF2" s="1636"/>
      <c r="JYG2" s="1636"/>
      <c r="JYH2" s="1636"/>
      <c r="JYI2" s="1636"/>
      <c r="JYJ2" s="1636"/>
      <c r="JYK2" s="1636"/>
      <c r="JYL2" s="1636"/>
      <c r="JYM2" s="1636"/>
      <c r="JYN2" s="1636"/>
      <c r="JYO2" s="1636"/>
      <c r="JYP2" s="1636"/>
      <c r="JYQ2" s="1636"/>
      <c r="JYR2" s="1636"/>
      <c r="JYS2" s="1636"/>
      <c r="JYT2" s="1636"/>
      <c r="JYU2" s="1636"/>
      <c r="JYV2" s="1636"/>
      <c r="JYW2" s="1636"/>
      <c r="JYX2" s="1636"/>
      <c r="JYY2" s="1636"/>
      <c r="JYZ2" s="1636"/>
      <c r="JZA2" s="1636"/>
      <c r="JZB2" s="1636"/>
      <c r="JZC2" s="1636"/>
      <c r="JZD2" s="1636"/>
      <c r="JZE2" s="1636"/>
      <c r="JZF2" s="1636"/>
      <c r="JZG2" s="1636"/>
      <c r="JZH2" s="1636"/>
      <c r="JZI2" s="1636"/>
      <c r="JZJ2" s="1636"/>
      <c r="JZK2" s="1636"/>
      <c r="JZL2" s="1636"/>
      <c r="JZM2" s="1636"/>
      <c r="JZN2" s="1636"/>
      <c r="JZO2" s="1636"/>
      <c r="JZP2" s="1636"/>
      <c r="JZQ2" s="1636"/>
      <c r="JZR2" s="1636"/>
      <c r="JZS2" s="1636"/>
      <c r="JZT2" s="1636"/>
      <c r="JZU2" s="1636"/>
      <c r="JZV2" s="1636"/>
      <c r="JZW2" s="1636"/>
      <c r="JZX2" s="1636"/>
      <c r="JZY2" s="1636"/>
      <c r="JZZ2" s="1636"/>
      <c r="KAA2" s="1636"/>
      <c r="KAB2" s="1636"/>
      <c r="KAC2" s="1636"/>
      <c r="KAD2" s="1636"/>
      <c r="KAE2" s="1636"/>
      <c r="KAF2" s="1636"/>
      <c r="KAG2" s="1636"/>
      <c r="KAH2" s="1636"/>
      <c r="KAI2" s="1636"/>
      <c r="KAJ2" s="1636"/>
      <c r="KAK2" s="1636"/>
      <c r="KAL2" s="1636"/>
      <c r="KAM2" s="1636"/>
      <c r="KAN2" s="1636"/>
      <c r="KAO2" s="1636"/>
      <c r="KAP2" s="1636"/>
      <c r="KAQ2" s="1636"/>
      <c r="KAR2" s="1636"/>
      <c r="KAS2" s="1636"/>
      <c r="KAT2" s="1636"/>
      <c r="KAU2" s="1636"/>
      <c r="KAV2" s="1636"/>
      <c r="KAW2" s="1636"/>
      <c r="KAX2" s="1636"/>
      <c r="KAY2" s="1636"/>
      <c r="KAZ2" s="1636"/>
      <c r="KBA2" s="1636"/>
      <c r="KBB2" s="1636"/>
      <c r="KBC2" s="1636"/>
      <c r="KBD2" s="1636"/>
      <c r="KBE2" s="1636"/>
      <c r="KBF2" s="1636"/>
      <c r="KBG2" s="1636"/>
      <c r="KBH2" s="1636"/>
      <c r="KBI2" s="1636"/>
      <c r="KBJ2" s="1636"/>
      <c r="KBK2" s="1636"/>
      <c r="KBL2" s="1636"/>
      <c r="KBM2" s="1636"/>
      <c r="KBN2" s="1636"/>
      <c r="KBO2" s="1636"/>
      <c r="KBP2" s="1636"/>
      <c r="KBQ2" s="1636"/>
      <c r="KBR2" s="1636"/>
      <c r="KBS2" s="1636"/>
      <c r="KBT2" s="1636"/>
      <c r="KBU2" s="1636"/>
      <c r="KBV2" s="1636"/>
      <c r="KBW2" s="1636"/>
      <c r="KBX2" s="1636"/>
      <c r="KBY2" s="1636"/>
      <c r="KBZ2" s="1636"/>
      <c r="KCA2" s="1636"/>
      <c r="KCB2" s="1636"/>
      <c r="KCC2" s="1636"/>
      <c r="KCD2" s="1636"/>
      <c r="KCE2" s="1636"/>
      <c r="KCF2" s="1636"/>
      <c r="KCG2" s="1636"/>
      <c r="KCH2" s="1636"/>
      <c r="KCI2" s="1636"/>
      <c r="KCJ2" s="1636"/>
      <c r="KCK2" s="1636"/>
      <c r="KCL2" s="1636"/>
      <c r="KCM2" s="1636"/>
      <c r="KCN2" s="1636"/>
      <c r="KCO2" s="1636"/>
      <c r="KCP2" s="1636"/>
      <c r="KCQ2" s="1636"/>
      <c r="KCR2" s="1636"/>
      <c r="KCS2" s="1636"/>
      <c r="KCT2" s="1636"/>
      <c r="KCU2" s="1636"/>
      <c r="KCV2" s="1636"/>
      <c r="KCW2" s="1636"/>
      <c r="KCX2" s="1636"/>
      <c r="KCY2" s="1636"/>
      <c r="KCZ2" s="1636"/>
      <c r="KDA2" s="1636"/>
      <c r="KDB2" s="1636"/>
      <c r="KDC2" s="1636"/>
      <c r="KDD2" s="1636"/>
      <c r="KDE2" s="1636"/>
      <c r="KDF2" s="1636"/>
      <c r="KDG2" s="1636"/>
      <c r="KDH2" s="1636"/>
      <c r="KDI2" s="1636"/>
      <c r="KDJ2" s="1636"/>
      <c r="KDK2" s="1636"/>
      <c r="KDL2" s="1636"/>
      <c r="KDM2" s="1636"/>
      <c r="KDN2" s="1636"/>
      <c r="KDO2" s="1636"/>
      <c r="KDP2" s="1636"/>
      <c r="KDQ2" s="1636"/>
      <c r="KDR2" s="1636"/>
      <c r="KDS2" s="1636"/>
      <c r="KDT2" s="1636"/>
      <c r="KDU2" s="1636"/>
      <c r="KDV2" s="1636"/>
      <c r="KDW2" s="1636"/>
      <c r="KDX2" s="1636"/>
      <c r="KDY2" s="1636"/>
      <c r="KDZ2" s="1636"/>
      <c r="KEA2" s="1636"/>
      <c r="KEB2" s="1636"/>
      <c r="KEC2" s="1636"/>
      <c r="KED2" s="1636"/>
      <c r="KEE2" s="1636"/>
      <c r="KEF2" s="1636"/>
      <c r="KEG2" s="1636"/>
      <c r="KEH2" s="1636"/>
      <c r="KEI2" s="1636"/>
      <c r="KEJ2" s="1636"/>
      <c r="KEK2" s="1636"/>
      <c r="KEL2" s="1636"/>
      <c r="KEM2" s="1636"/>
      <c r="KEN2" s="1636"/>
      <c r="KEO2" s="1636"/>
      <c r="KEP2" s="1636"/>
      <c r="KEQ2" s="1636"/>
      <c r="KER2" s="1636"/>
      <c r="KES2" s="1636"/>
      <c r="KET2" s="1636"/>
      <c r="KEU2" s="1636"/>
      <c r="KEV2" s="1636"/>
      <c r="KEW2" s="1636"/>
      <c r="KEX2" s="1636"/>
      <c r="KEY2" s="1636"/>
      <c r="KEZ2" s="1636"/>
      <c r="KFA2" s="1636"/>
      <c r="KFB2" s="1636"/>
      <c r="KFC2" s="1636"/>
      <c r="KFD2" s="1636"/>
      <c r="KFE2" s="1636"/>
      <c r="KFF2" s="1636"/>
      <c r="KFG2" s="1636"/>
      <c r="KFH2" s="1636"/>
      <c r="KFI2" s="1636"/>
      <c r="KFJ2" s="1636"/>
      <c r="KFK2" s="1636"/>
      <c r="KFL2" s="1636"/>
      <c r="KFM2" s="1636"/>
      <c r="KFN2" s="1636"/>
      <c r="KFO2" s="1636"/>
      <c r="KFP2" s="1636"/>
      <c r="KFQ2" s="1636"/>
      <c r="KFR2" s="1636"/>
      <c r="KFS2" s="1636"/>
      <c r="KFT2" s="1636"/>
      <c r="KFU2" s="1636"/>
      <c r="KFV2" s="1636"/>
      <c r="KFW2" s="1636"/>
      <c r="KFX2" s="1636"/>
      <c r="KFY2" s="1636"/>
      <c r="KFZ2" s="1636"/>
      <c r="KGA2" s="1636"/>
      <c r="KGB2" s="1636"/>
      <c r="KGC2" s="1636"/>
      <c r="KGD2" s="1636"/>
      <c r="KGE2" s="1636"/>
      <c r="KGF2" s="1636"/>
      <c r="KGG2" s="1636"/>
      <c r="KGH2" s="1636"/>
      <c r="KGI2" s="1636"/>
      <c r="KGJ2" s="1636"/>
      <c r="KGK2" s="1636"/>
      <c r="KGL2" s="1636"/>
      <c r="KGM2" s="1636"/>
      <c r="KGN2" s="1636"/>
      <c r="KGO2" s="1636"/>
      <c r="KGP2" s="1636"/>
      <c r="KGQ2" s="1636"/>
      <c r="KGR2" s="1636"/>
      <c r="KGS2" s="1636"/>
      <c r="KGT2" s="1636"/>
      <c r="KGU2" s="1636"/>
      <c r="KGV2" s="1636"/>
      <c r="KGW2" s="1636"/>
      <c r="KGX2" s="1636"/>
      <c r="KGY2" s="1636"/>
      <c r="KGZ2" s="1636"/>
      <c r="KHA2" s="1636"/>
      <c r="KHB2" s="1636"/>
      <c r="KHC2" s="1636"/>
      <c r="KHD2" s="1636"/>
      <c r="KHE2" s="1636"/>
      <c r="KHF2" s="1636"/>
      <c r="KHG2" s="1636"/>
      <c r="KHH2" s="1636"/>
      <c r="KHI2" s="1636"/>
      <c r="KHJ2" s="1636"/>
      <c r="KHK2" s="1636"/>
      <c r="KHL2" s="1636"/>
      <c r="KHM2" s="1636"/>
      <c r="KHN2" s="1636"/>
      <c r="KHO2" s="1636"/>
      <c r="KHP2" s="1636"/>
      <c r="KHQ2" s="1636"/>
      <c r="KHR2" s="1636"/>
      <c r="KHS2" s="1636"/>
      <c r="KHT2" s="1636"/>
      <c r="KHU2" s="1636"/>
      <c r="KHV2" s="1636"/>
      <c r="KHW2" s="1636"/>
      <c r="KHX2" s="1636"/>
      <c r="KHY2" s="1636"/>
      <c r="KHZ2" s="1636"/>
      <c r="KIA2" s="1636"/>
      <c r="KIB2" s="1636"/>
      <c r="KIC2" s="1636"/>
      <c r="KID2" s="1636"/>
      <c r="KIE2" s="1636"/>
      <c r="KIF2" s="1636"/>
      <c r="KIG2" s="1636"/>
      <c r="KIH2" s="1636"/>
      <c r="KII2" s="1636"/>
      <c r="KIJ2" s="1636"/>
      <c r="KIK2" s="1636"/>
      <c r="KIL2" s="1636"/>
      <c r="KIM2" s="1636"/>
      <c r="KIN2" s="1636"/>
      <c r="KIO2" s="1636"/>
      <c r="KIP2" s="1636"/>
      <c r="KIQ2" s="1636"/>
      <c r="KIR2" s="1636"/>
      <c r="KIS2" s="1636"/>
      <c r="KIT2" s="1636"/>
      <c r="KIU2" s="1636"/>
      <c r="KIV2" s="1636"/>
      <c r="KIW2" s="1636"/>
      <c r="KIX2" s="1636"/>
      <c r="KIY2" s="1636"/>
      <c r="KIZ2" s="1636"/>
      <c r="KJA2" s="1636"/>
      <c r="KJB2" s="1636"/>
      <c r="KJC2" s="1636"/>
      <c r="KJD2" s="1636"/>
      <c r="KJE2" s="1636"/>
      <c r="KJF2" s="1636"/>
      <c r="KJG2" s="1636"/>
      <c r="KJH2" s="1636"/>
      <c r="KJI2" s="1636"/>
      <c r="KJJ2" s="1636"/>
      <c r="KJK2" s="1636"/>
      <c r="KJL2" s="1636"/>
      <c r="KJM2" s="1636"/>
      <c r="KJN2" s="1636"/>
      <c r="KJO2" s="1636"/>
      <c r="KJP2" s="1636"/>
      <c r="KJQ2" s="1636"/>
      <c r="KJR2" s="1636"/>
      <c r="KJS2" s="1636"/>
      <c r="KJT2" s="1636"/>
      <c r="KJU2" s="1636"/>
      <c r="KJV2" s="1636"/>
      <c r="KJW2" s="1636"/>
      <c r="KJX2" s="1636"/>
      <c r="KJY2" s="1636"/>
      <c r="KJZ2" s="1636"/>
      <c r="KKA2" s="1636"/>
      <c r="KKB2" s="1636"/>
      <c r="KKC2" s="1636"/>
      <c r="KKD2" s="1636"/>
      <c r="KKE2" s="1636"/>
      <c r="KKF2" s="1636"/>
      <c r="KKG2" s="1636"/>
      <c r="KKH2" s="1636"/>
      <c r="KKI2" s="1636"/>
      <c r="KKJ2" s="1636"/>
      <c r="KKK2" s="1636"/>
      <c r="KKL2" s="1636"/>
      <c r="KKM2" s="1636"/>
      <c r="KKN2" s="1636"/>
      <c r="KKO2" s="1636"/>
      <c r="KKP2" s="1636"/>
      <c r="KKQ2" s="1636"/>
      <c r="KKR2" s="1636"/>
      <c r="KKS2" s="1636"/>
      <c r="KKT2" s="1636"/>
      <c r="KKU2" s="1636"/>
      <c r="KKV2" s="1636"/>
      <c r="KKW2" s="1636"/>
      <c r="KKX2" s="1636"/>
      <c r="KKY2" s="1636"/>
      <c r="KKZ2" s="1636"/>
      <c r="KLA2" s="1636"/>
      <c r="KLB2" s="1636"/>
      <c r="KLC2" s="1636"/>
      <c r="KLD2" s="1636"/>
      <c r="KLE2" s="1636"/>
      <c r="KLF2" s="1636"/>
      <c r="KLG2" s="1636"/>
      <c r="KLH2" s="1636"/>
      <c r="KLI2" s="1636"/>
      <c r="KLJ2" s="1636"/>
      <c r="KLK2" s="1636"/>
      <c r="KLL2" s="1636"/>
      <c r="KLM2" s="1636"/>
      <c r="KLN2" s="1636"/>
      <c r="KLO2" s="1636"/>
      <c r="KLP2" s="1636"/>
      <c r="KLQ2" s="1636"/>
      <c r="KLR2" s="1636"/>
      <c r="KLS2" s="1636"/>
      <c r="KLT2" s="1636"/>
      <c r="KLU2" s="1636"/>
      <c r="KLV2" s="1636"/>
      <c r="KLW2" s="1636"/>
      <c r="KLX2" s="1636"/>
      <c r="KLY2" s="1636"/>
      <c r="KLZ2" s="1636"/>
      <c r="KMA2" s="1636"/>
      <c r="KMB2" s="1636"/>
      <c r="KMC2" s="1636"/>
      <c r="KMD2" s="1636"/>
      <c r="KME2" s="1636"/>
      <c r="KMF2" s="1636"/>
      <c r="KMG2" s="1636"/>
      <c r="KMH2" s="1636"/>
      <c r="KMI2" s="1636"/>
      <c r="KMJ2" s="1636"/>
      <c r="KMK2" s="1636"/>
      <c r="KML2" s="1636"/>
      <c r="KMM2" s="1636"/>
      <c r="KMN2" s="1636"/>
      <c r="KMO2" s="1636"/>
      <c r="KMP2" s="1636"/>
      <c r="KMQ2" s="1636"/>
      <c r="KMR2" s="1636"/>
      <c r="KMS2" s="1636"/>
      <c r="KMT2" s="1636"/>
      <c r="KMU2" s="1636"/>
      <c r="KMV2" s="1636"/>
      <c r="KMW2" s="1636"/>
      <c r="KMX2" s="1636"/>
      <c r="KMY2" s="1636"/>
      <c r="KMZ2" s="1636"/>
      <c r="KNA2" s="1636"/>
      <c r="KNB2" s="1636"/>
      <c r="KNC2" s="1636"/>
      <c r="KND2" s="1636"/>
      <c r="KNE2" s="1636"/>
      <c r="KNF2" s="1636"/>
      <c r="KNG2" s="1636"/>
      <c r="KNH2" s="1636"/>
      <c r="KNI2" s="1636"/>
      <c r="KNJ2" s="1636"/>
      <c r="KNK2" s="1636"/>
      <c r="KNL2" s="1636"/>
      <c r="KNM2" s="1636"/>
      <c r="KNN2" s="1636"/>
      <c r="KNO2" s="1636"/>
      <c r="KNP2" s="1636"/>
      <c r="KNQ2" s="1636"/>
      <c r="KNR2" s="1636"/>
      <c r="KNS2" s="1636"/>
      <c r="KNT2" s="1636"/>
      <c r="KNU2" s="1636"/>
      <c r="KNV2" s="1636"/>
      <c r="KNW2" s="1636"/>
      <c r="KNX2" s="1636"/>
      <c r="KNY2" s="1636"/>
      <c r="KNZ2" s="1636"/>
      <c r="KOA2" s="1636"/>
      <c r="KOB2" s="1636"/>
      <c r="KOC2" s="1636"/>
      <c r="KOD2" s="1636"/>
      <c r="KOE2" s="1636"/>
      <c r="KOF2" s="1636"/>
      <c r="KOG2" s="1636"/>
      <c r="KOH2" s="1636"/>
      <c r="KOI2" s="1636"/>
      <c r="KOJ2" s="1636"/>
      <c r="KOK2" s="1636"/>
      <c r="KOL2" s="1636"/>
      <c r="KOM2" s="1636"/>
      <c r="KON2" s="1636"/>
      <c r="KOO2" s="1636"/>
      <c r="KOP2" s="1636"/>
      <c r="KOQ2" s="1636"/>
      <c r="KOR2" s="1636"/>
      <c r="KOS2" s="1636"/>
      <c r="KOT2" s="1636"/>
      <c r="KOU2" s="1636"/>
      <c r="KOV2" s="1636"/>
      <c r="KOW2" s="1636"/>
      <c r="KOX2" s="1636"/>
      <c r="KOY2" s="1636"/>
      <c r="KOZ2" s="1636"/>
      <c r="KPA2" s="1636"/>
      <c r="KPB2" s="1636"/>
      <c r="KPC2" s="1636"/>
      <c r="KPD2" s="1636"/>
      <c r="KPE2" s="1636"/>
      <c r="KPF2" s="1636"/>
      <c r="KPG2" s="1636"/>
      <c r="KPH2" s="1636"/>
      <c r="KPI2" s="1636"/>
      <c r="KPJ2" s="1636"/>
      <c r="KPK2" s="1636"/>
      <c r="KPL2" s="1636"/>
      <c r="KPM2" s="1636"/>
      <c r="KPN2" s="1636"/>
      <c r="KPO2" s="1636"/>
      <c r="KPP2" s="1636"/>
      <c r="KPQ2" s="1636"/>
      <c r="KPR2" s="1636"/>
      <c r="KPS2" s="1636"/>
      <c r="KPT2" s="1636"/>
      <c r="KPU2" s="1636"/>
      <c r="KPV2" s="1636"/>
      <c r="KPW2" s="1636"/>
      <c r="KPX2" s="1636"/>
      <c r="KPY2" s="1636"/>
      <c r="KPZ2" s="1636"/>
      <c r="KQA2" s="1636"/>
      <c r="KQB2" s="1636"/>
      <c r="KQC2" s="1636"/>
      <c r="KQD2" s="1636"/>
      <c r="KQE2" s="1636"/>
      <c r="KQF2" s="1636"/>
      <c r="KQG2" s="1636"/>
      <c r="KQH2" s="1636"/>
      <c r="KQI2" s="1636"/>
      <c r="KQJ2" s="1636"/>
      <c r="KQK2" s="1636"/>
      <c r="KQL2" s="1636"/>
      <c r="KQM2" s="1636"/>
      <c r="KQN2" s="1636"/>
      <c r="KQO2" s="1636"/>
      <c r="KQP2" s="1636"/>
      <c r="KQQ2" s="1636"/>
      <c r="KQR2" s="1636"/>
      <c r="KQS2" s="1636"/>
      <c r="KQT2" s="1636"/>
      <c r="KQU2" s="1636"/>
      <c r="KQV2" s="1636"/>
      <c r="KQW2" s="1636"/>
      <c r="KQX2" s="1636"/>
      <c r="KQY2" s="1636"/>
      <c r="KQZ2" s="1636"/>
      <c r="KRA2" s="1636"/>
      <c r="KRB2" s="1636"/>
      <c r="KRC2" s="1636"/>
      <c r="KRD2" s="1636"/>
      <c r="KRE2" s="1636"/>
      <c r="KRF2" s="1636"/>
      <c r="KRG2" s="1636"/>
      <c r="KRH2" s="1636"/>
      <c r="KRI2" s="1636"/>
      <c r="KRJ2" s="1636"/>
      <c r="KRK2" s="1636"/>
      <c r="KRL2" s="1636"/>
      <c r="KRM2" s="1636"/>
      <c r="KRN2" s="1636"/>
      <c r="KRO2" s="1636"/>
      <c r="KRP2" s="1636"/>
      <c r="KRQ2" s="1636"/>
      <c r="KRR2" s="1636"/>
      <c r="KRS2" s="1636"/>
      <c r="KRT2" s="1636"/>
      <c r="KRU2" s="1636"/>
      <c r="KRV2" s="1636"/>
      <c r="KRW2" s="1636"/>
      <c r="KRX2" s="1636"/>
      <c r="KRY2" s="1636"/>
      <c r="KRZ2" s="1636"/>
      <c r="KSA2" s="1636"/>
      <c r="KSB2" s="1636"/>
      <c r="KSC2" s="1636"/>
      <c r="KSD2" s="1636"/>
      <c r="KSE2" s="1636"/>
      <c r="KSF2" s="1636"/>
      <c r="KSG2" s="1636"/>
      <c r="KSH2" s="1636"/>
      <c r="KSI2" s="1636"/>
      <c r="KSJ2" s="1636"/>
      <c r="KSK2" s="1636"/>
      <c r="KSL2" s="1636"/>
      <c r="KSM2" s="1636"/>
      <c r="KSN2" s="1636"/>
      <c r="KSO2" s="1636"/>
      <c r="KSP2" s="1636"/>
      <c r="KSQ2" s="1636"/>
      <c r="KSR2" s="1636"/>
      <c r="KSS2" s="1636"/>
      <c r="KST2" s="1636"/>
      <c r="KSU2" s="1636"/>
      <c r="KSV2" s="1636"/>
      <c r="KSW2" s="1636"/>
      <c r="KSX2" s="1636"/>
      <c r="KSY2" s="1636"/>
      <c r="KSZ2" s="1636"/>
      <c r="KTA2" s="1636"/>
      <c r="KTB2" s="1636"/>
      <c r="KTC2" s="1636"/>
      <c r="KTD2" s="1636"/>
      <c r="KTE2" s="1636"/>
      <c r="KTF2" s="1636"/>
      <c r="KTG2" s="1636"/>
      <c r="KTH2" s="1636"/>
      <c r="KTI2" s="1636"/>
      <c r="KTJ2" s="1636"/>
      <c r="KTK2" s="1636"/>
      <c r="KTL2" s="1636"/>
      <c r="KTM2" s="1636"/>
      <c r="KTN2" s="1636"/>
      <c r="KTO2" s="1636"/>
      <c r="KTP2" s="1636"/>
      <c r="KTQ2" s="1636"/>
      <c r="KTR2" s="1636"/>
      <c r="KTS2" s="1636"/>
      <c r="KTT2" s="1636"/>
      <c r="KTU2" s="1636"/>
      <c r="KTV2" s="1636"/>
      <c r="KTW2" s="1636"/>
      <c r="KTX2" s="1636"/>
      <c r="KTY2" s="1636"/>
      <c r="KTZ2" s="1636"/>
      <c r="KUA2" s="1636"/>
      <c r="KUB2" s="1636"/>
      <c r="KUC2" s="1636"/>
      <c r="KUD2" s="1636"/>
      <c r="KUE2" s="1636"/>
      <c r="KUF2" s="1636"/>
      <c r="KUG2" s="1636"/>
      <c r="KUH2" s="1636"/>
      <c r="KUI2" s="1636"/>
      <c r="KUJ2" s="1636"/>
      <c r="KUK2" s="1636"/>
      <c r="KUL2" s="1636"/>
      <c r="KUM2" s="1636"/>
      <c r="KUN2" s="1636"/>
      <c r="KUO2" s="1636"/>
      <c r="KUP2" s="1636"/>
      <c r="KUQ2" s="1636"/>
      <c r="KUR2" s="1636"/>
      <c r="KUS2" s="1636"/>
      <c r="KUT2" s="1636"/>
      <c r="KUU2" s="1636"/>
      <c r="KUV2" s="1636"/>
      <c r="KUW2" s="1636"/>
      <c r="KUX2" s="1636"/>
      <c r="KUY2" s="1636"/>
      <c r="KUZ2" s="1636"/>
      <c r="KVA2" s="1636"/>
      <c r="KVB2" s="1636"/>
      <c r="KVC2" s="1636"/>
      <c r="KVD2" s="1636"/>
      <c r="KVE2" s="1636"/>
      <c r="KVF2" s="1636"/>
      <c r="KVG2" s="1636"/>
      <c r="KVH2" s="1636"/>
      <c r="KVI2" s="1636"/>
      <c r="KVJ2" s="1636"/>
      <c r="KVK2" s="1636"/>
      <c r="KVL2" s="1636"/>
      <c r="KVM2" s="1636"/>
      <c r="KVN2" s="1636"/>
      <c r="KVO2" s="1636"/>
      <c r="KVP2" s="1636"/>
      <c r="KVQ2" s="1636"/>
      <c r="KVR2" s="1636"/>
      <c r="KVS2" s="1636"/>
      <c r="KVT2" s="1636"/>
      <c r="KVU2" s="1636"/>
      <c r="KVV2" s="1636"/>
      <c r="KVW2" s="1636"/>
      <c r="KVX2" s="1636"/>
      <c r="KVY2" s="1636"/>
      <c r="KVZ2" s="1636"/>
      <c r="KWA2" s="1636"/>
      <c r="KWB2" s="1636"/>
      <c r="KWC2" s="1636"/>
      <c r="KWD2" s="1636"/>
      <c r="KWE2" s="1636"/>
      <c r="KWF2" s="1636"/>
      <c r="KWG2" s="1636"/>
      <c r="KWH2" s="1636"/>
      <c r="KWI2" s="1636"/>
      <c r="KWJ2" s="1636"/>
      <c r="KWK2" s="1636"/>
      <c r="KWL2" s="1636"/>
      <c r="KWM2" s="1636"/>
      <c r="KWN2" s="1636"/>
      <c r="KWO2" s="1636"/>
      <c r="KWP2" s="1636"/>
      <c r="KWQ2" s="1636"/>
      <c r="KWR2" s="1636"/>
      <c r="KWS2" s="1636"/>
      <c r="KWT2" s="1636"/>
      <c r="KWU2" s="1636"/>
      <c r="KWV2" s="1636"/>
      <c r="KWW2" s="1636"/>
      <c r="KWX2" s="1636"/>
      <c r="KWY2" s="1636"/>
      <c r="KWZ2" s="1636"/>
      <c r="KXA2" s="1636"/>
      <c r="KXB2" s="1636"/>
      <c r="KXC2" s="1636"/>
      <c r="KXD2" s="1636"/>
      <c r="KXE2" s="1636"/>
      <c r="KXF2" s="1636"/>
      <c r="KXG2" s="1636"/>
      <c r="KXH2" s="1636"/>
      <c r="KXI2" s="1636"/>
      <c r="KXJ2" s="1636"/>
      <c r="KXK2" s="1636"/>
      <c r="KXL2" s="1636"/>
      <c r="KXM2" s="1636"/>
      <c r="KXN2" s="1636"/>
      <c r="KXO2" s="1636"/>
      <c r="KXP2" s="1636"/>
      <c r="KXQ2" s="1636"/>
      <c r="KXR2" s="1636"/>
      <c r="KXS2" s="1636"/>
      <c r="KXT2" s="1636"/>
      <c r="KXU2" s="1636"/>
      <c r="KXV2" s="1636"/>
      <c r="KXW2" s="1636"/>
      <c r="KXX2" s="1636"/>
      <c r="KXY2" s="1636"/>
      <c r="KXZ2" s="1636"/>
      <c r="KYA2" s="1636"/>
      <c r="KYB2" s="1636"/>
      <c r="KYC2" s="1636"/>
      <c r="KYD2" s="1636"/>
      <c r="KYE2" s="1636"/>
      <c r="KYF2" s="1636"/>
      <c r="KYG2" s="1636"/>
      <c r="KYH2" s="1636"/>
      <c r="KYI2" s="1636"/>
      <c r="KYJ2" s="1636"/>
      <c r="KYK2" s="1636"/>
      <c r="KYL2" s="1636"/>
      <c r="KYM2" s="1636"/>
      <c r="KYN2" s="1636"/>
      <c r="KYO2" s="1636"/>
      <c r="KYP2" s="1636"/>
      <c r="KYQ2" s="1636"/>
      <c r="KYR2" s="1636"/>
      <c r="KYS2" s="1636"/>
      <c r="KYT2" s="1636"/>
      <c r="KYU2" s="1636"/>
      <c r="KYV2" s="1636"/>
      <c r="KYW2" s="1636"/>
      <c r="KYX2" s="1636"/>
      <c r="KYY2" s="1636"/>
      <c r="KYZ2" s="1636"/>
      <c r="KZA2" s="1636"/>
      <c r="KZB2" s="1636"/>
      <c r="KZC2" s="1636"/>
      <c r="KZD2" s="1636"/>
      <c r="KZE2" s="1636"/>
      <c r="KZF2" s="1636"/>
      <c r="KZG2" s="1636"/>
      <c r="KZH2" s="1636"/>
      <c r="KZI2" s="1636"/>
      <c r="KZJ2" s="1636"/>
      <c r="KZK2" s="1636"/>
      <c r="KZL2" s="1636"/>
      <c r="KZM2" s="1636"/>
      <c r="KZN2" s="1636"/>
      <c r="KZO2" s="1636"/>
      <c r="KZP2" s="1636"/>
      <c r="KZQ2" s="1636"/>
      <c r="KZR2" s="1636"/>
      <c r="KZS2" s="1636"/>
      <c r="KZT2" s="1636"/>
      <c r="KZU2" s="1636"/>
      <c r="KZV2" s="1636"/>
      <c r="KZW2" s="1636"/>
      <c r="KZX2" s="1636"/>
      <c r="KZY2" s="1636"/>
      <c r="KZZ2" s="1636"/>
      <c r="LAA2" s="1636"/>
      <c r="LAB2" s="1636"/>
      <c r="LAC2" s="1636"/>
      <c r="LAD2" s="1636"/>
      <c r="LAE2" s="1636"/>
      <c r="LAF2" s="1636"/>
      <c r="LAG2" s="1636"/>
      <c r="LAH2" s="1636"/>
      <c r="LAI2" s="1636"/>
      <c r="LAJ2" s="1636"/>
      <c r="LAK2" s="1636"/>
      <c r="LAL2" s="1636"/>
      <c r="LAM2" s="1636"/>
      <c r="LAN2" s="1636"/>
      <c r="LAO2" s="1636"/>
      <c r="LAP2" s="1636"/>
      <c r="LAQ2" s="1636"/>
      <c r="LAR2" s="1636"/>
      <c r="LAS2" s="1636"/>
      <c r="LAT2" s="1636"/>
      <c r="LAU2" s="1636"/>
      <c r="LAV2" s="1636"/>
      <c r="LAW2" s="1636"/>
      <c r="LAX2" s="1636"/>
      <c r="LAY2" s="1636"/>
      <c r="LAZ2" s="1636"/>
      <c r="LBA2" s="1636"/>
      <c r="LBB2" s="1636"/>
      <c r="LBC2" s="1636"/>
      <c r="LBD2" s="1636"/>
      <c r="LBE2" s="1636"/>
      <c r="LBF2" s="1636"/>
      <c r="LBG2" s="1636"/>
      <c r="LBH2" s="1636"/>
      <c r="LBI2" s="1636"/>
      <c r="LBJ2" s="1636"/>
      <c r="LBK2" s="1636"/>
      <c r="LBL2" s="1636"/>
      <c r="LBM2" s="1636"/>
      <c r="LBN2" s="1636"/>
      <c r="LBO2" s="1636"/>
      <c r="LBP2" s="1636"/>
      <c r="LBQ2" s="1636"/>
      <c r="LBR2" s="1636"/>
      <c r="LBS2" s="1636"/>
      <c r="LBT2" s="1636"/>
      <c r="LBU2" s="1636"/>
      <c r="LBV2" s="1636"/>
      <c r="LBW2" s="1636"/>
      <c r="LBX2" s="1636"/>
      <c r="LBY2" s="1636"/>
      <c r="LBZ2" s="1636"/>
      <c r="LCA2" s="1636"/>
      <c r="LCB2" s="1636"/>
      <c r="LCC2" s="1636"/>
      <c r="LCD2" s="1636"/>
      <c r="LCE2" s="1636"/>
      <c r="LCF2" s="1636"/>
      <c r="LCG2" s="1636"/>
      <c r="LCH2" s="1636"/>
      <c r="LCI2" s="1636"/>
      <c r="LCJ2" s="1636"/>
      <c r="LCK2" s="1636"/>
      <c r="LCL2" s="1636"/>
      <c r="LCM2" s="1636"/>
      <c r="LCN2" s="1636"/>
      <c r="LCO2" s="1636"/>
      <c r="LCP2" s="1636"/>
      <c r="LCQ2" s="1636"/>
      <c r="LCR2" s="1636"/>
      <c r="LCS2" s="1636"/>
      <c r="LCT2" s="1636"/>
      <c r="LCU2" s="1636"/>
      <c r="LCV2" s="1636"/>
      <c r="LCW2" s="1636"/>
      <c r="LCX2" s="1636"/>
      <c r="LCY2" s="1636"/>
      <c r="LCZ2" s="1636"/>
      <c r="LDA2" s="1636"/>
      <c r="LDB2" s="1636"/>
      <c r="LDC2" s="1636"/>
      <c r="LDD2" s="1636"/>
      <c r="LDE2" s="1636"/>
      <c r="LDF2" s="1636"/>
      <c r="LDG2" s="1636"/>
      <c r="LDH2" s="1636"/>
      <c r="LDI2" s="1636"/>
      <c r="LDJ2" s="1636"/>
      <c r="LDK2" s="1636"/>
      <c r="LDL2" s="1636"/>
      <c r="LDM2" s="1636"/>
      <c r="LDN2" s="1636"/>
      <c r="LDO2" s="1636"/>
      <c r="LDP2" s="1636"/>
      <c r="LDQ2" s="1636"/>
      <c r="LDR2" s="1636"/>
      <c r="LDS2" s="1636"/>
      <c r="LDT2" s="1636"/>
      <c r="LDU2" s="1636"/>
      <c r="LDV2" s="1636"/>
      <c r="LDW2" s="1636"/>
      <c r="LDX2" s="1636"/>
      <c r="LDY2" s="1636"/>
      <c r="LDZ2" s="1636"/>
      <c r="LEA2" s="1636"/>
      <c r="LEB2" s="1636"/>
      <c r="LEC2" s="1636"/>
      <c r="LED2" s="1636"/>
      <c r="LEE2" s="1636"/>
      <c r="LEF2" s="1636"/>
      <c r="LEG2" s="1636"/>
      <c r="LEH2" s="1636"/>
      <c r="LEI2" s="1636"/>
      <c r="LEJ2" s="1636"/>
      <c r="LEK2" s="1636"/>
      <c r="LEL2" s="1636"/>
      <c r="LEM2" s="1636"/>
      <c r="LEN2" s="1636"/>
      <c r="LEO2" s="1636"/>
      <c r="LEP2" s="1636"/>
      <c r="LEQ2" s="1636"/>
      <c r="LER2" s="1636"/>
      <c r="LES2" s="1636"/>
      <c r="LET2" s="1636"/>
      <c r="LEU2" s="1636"/>
      <c r="LEV2" s="1636"/>
      <c r="LEW2" s="1636"/>
      <c r="LEX2" s="1636"/>
      <c r="LEY2" s="1636"/>
      <c r="LEZ2" s="1636"/>
      <c r="LFA2" s="1636"/>
      <c r="LFB2" s="1636"/>
      <c r="LFC2" s="1636"/>
      <c r="LFD2" s="1636"/>
      <c r="LFE2" s="1636"/>
      <c r="LFF2" s="1636"/>
      <c r="LFG2" s="1636"/>
      <c r="LFH2" s="1636"/>
      <c r="LFI2" s="1636"/>
      <c r="LFJ2" s="1636"/>
      <c r="LFK2" s="1636"/>
      <c r="LFL2" s="1636"/>
      <c r="LFM2" s="1636"/>
      <c r="LFN2" s="1636"/>
      <c r="LFO2" s="1636"/>
      <c r="LFP2" s="1636"/>
      <c r="LFQ2" s="1636"/>
      <c r="LFR2" s="1636"/>
      <c r="LFS2" s="1636"/>
      <c r="LFT2" s="1636"/>
      <c r="LFU2" s="1636"/>
      <c r="LFV2" s="1636"/>
      <c r="LFW2" s="1636"/>
      <c r="LFX2" s="1636"/>
      <c r="LFY2" s="1636"/>
      <c r="LFZ2" s="1636"/>
      <c r="LGA2" s="1636"/>
      <c r="LGB2" s="1636"/>
      <c r="LGC2" s="1636"/>
      <c r="LGD2" s="1636"/>
      <c r="LGE2" s="1636"/>
      <c r="LGF2" s="1636"/>
      <c r="LGG2" s="1636"/>
      <c r="LGH2" s="1636"/>
      <c r="LGI2" s="1636"/>
      <c r="LGJ2" s="1636"/>
      <c r="LGK2" s="1636"/>
      <c r="LGL2" s="1636"/>
      <c r="LGM2" s="1636"/>
      <c r="LGN2" s="1636"/>
      <c r="LGO2" s="1636"/>
      <c r="LGP2" s="1636"/>
      <c r="LGQ2" s="1636"/>
      <c r="LGR2" s="1636"/>
      <c r="LGS2" s="1636"/>
      <c r="LGT2" s="1636"/>
      <c r="LGU2" s="1636"/>
      <c r="LGV2" s="1636"/>
      <c r="LGW2" s="1636"/>
      <c r="LGX2" s="1636"/>
      <c r="LGY2" s="1636"/>
      <c r="LGZ2" s="1636"/>
      <c r="LHA2" s="1636"/>
      <c r="LHB2" s="1636"/>
      <c r="LHC2" s="1636"/>
      <c r="LHD2" s="1636"/>
      <c r="LHE2" s="1636"/>
      <c r="LHF2" s="1636"/>
      <c r="LHG2" s="1636"/>
      <c r="LHH2" s="1636"/>
      <c r="LHI2" s="1636"/>
      <c r="LHJ2" s="1636"/>
      <c r="LHK2" s="1636"/>
      <c r="LHL2" s="1636"/>
      <c r="LHM2" s="1636"/>
      <c r="LHN2" s="1636"/>
      <c r="LHO2" s="1636"/>
      <c r="LHP2" s="1636"/>
      <c r="LHQ2" s="1636"/>
      <c r="LHR2" s="1636"/>
      <c r="LHS2" s="1636"/>
      <c r="LHT2" s="1636"/>
      <c r="LHU2" s="1636"/>
      <c r="LHV2" s="1636"/>
      <c r="LHW2" s="1636"/>
      <c r="LHX2" s="1636"/>
      <c r="LHY2" s="1636"/>
      <c r="LHZ2" s="1636"/>
      <c r="LIA2" s="1636"/>
      <c r="LIB2" s="1636"/>
      <c r="LIC2" s="1636"/>
      <c r="LID2" s="1636"/>
      <c r="LIE2" s="1636"/>
      <c r="LIF2" s="1636"/>
      <c r="LIG2" s="1636"/>
      <c r="LIH2" s="1636"/>
      <c r="LII2" s="1636"/>
      <c r="LIJ2" s="1636"/>
      <c r="LIK2" s="1636"/>
      <c r="LIL2" s="1636"/>
      <c r="LIM2" s="1636"/>
      <c r="LIN2" s="1636"/>
      <c r="LIO2" s="1636"/>
      <c r="LIP2" s="1636"/>
      <c r="LIQ2" s="1636"/>
      <c r="LIR2" s="1636"/>
      <c r="LIS2" s="1636"/>
      <c r="LIT2" s="1636"/>
      <c r="LIU2" s="1636"/>
      <c r="LIV2" s="1636"/>
      <c r="LIW2" s="1636"/>
      <c r="LIX2" s="1636"/>
      <c r="LIY2" s="1636"/>
      <c r="LIZ2" s="1636"/>
      <c r="LJA2" s="1636"/>
      <c r="LJB2" s="1636"/>
      <c r="LJC2" s="1636"/>
      <c r="LJD2" s="1636"/>
      <c r="LJE2" s="1636"/>
      <c r="LJF2" s="1636"/>
      <c r="LJG2" s="1636"/>
      <c r="LJH2" s="1636"/>
      <c r="LJI2" s="1636"/>
      <c r="LJJ2" s="1636"/>
      <c r="LJK2" s="1636"/>
      <c r="LJL2" s="1636"/>
      <c r="LJM2" s="1636"/>
      <c r="LJN2" s="1636"/>
      <c r="LJO2" s="1636"/>
      <c r="LJP2" s="1636"/>
      <c r="LJQ2" s="1636"/>
      <c r="LJR2" s="1636"/>
      <c r="LJS2" s="1636"/>
      <c r="LJT2" s="1636"/>
      <c r="LJU2" s="1636"/>
      <c r="LJV2" s="1636"/>
      <c r="LJW2" s="1636"/>
      <c r="LJX2" s="1636"/>
      <c r="LJY2" s="1636"/>
      <c r="LJZ2" s="1636"/>
      <c r="LKA2" s="1636"/>
      <c r="LKB2" s="1636"/>
      <c r="LKC2" s="1636"/>
      <c r="LKD2" s="1636"/>
      <c r="LKE2" s="1636"/>
      <c r="LKF2" s="1636"/>
      <c r="LKG2" s="1636"/>
      <c r="LKH2" s="1636"/>
      <c r="LKI2" s="1636"/>
      <c r="LKJ2" s="1636"/>
      <c r="LKK2" s="1636"/>
      <c r="LKL2" s="1636"/>
      <c r="LKM2" s="1636"/>
      <c r="LKN2" s="1636"/>
      <c r="LKO2" s="1636"/>
      <c r="LKP2" s="1636"/>
      <c r="LKQ2" s="1636"/>
      <c r="LKR2" s="1636"/>
      <c r="LKS2" s="1636"/>
      <c r="LKT2" s="1636"/>
      <c r="LKU2" s="1636"/>
      <c r="LKV2" s="1636"/>
      <c r="LKW2" s="1636"/>
      <c r="LKX2" s="1636"/>
      <c r="LKY2" s="1636"/>
      <c r="LKZ2" s="1636"/>
      <c r="LLA2" s="1636"/>
      <c r="LLB2" s="1636"/>
      <c r="LLC2" s="1636"/>
      <c r="LLD2" s="1636"/>
      <c r="LLE2" s="1636"/>
      <c r="LLF2" s="1636"/>
      <c r="LLG2" s="1636"/>
      <c r="LLH2" s="1636"/>
      <c r="LLI2" s="1636"/>
      <c r="LLJ2" s="1636"/>
      <c r="LLK2" s="1636"/>
      <c r="LLL2" s="1636"/>
      <c r="LLM2" s="1636"/>
      <c r="LLN2" s="1636"/>
      <c r="LLO2" s="1636"/>
      <c r="LLP2" s="1636"/>
      <c r="LLQ2" s="1636"/>
      <c r="LLR2" s="1636"/>
      <c r="LLS2" s="1636"/>
      <c r="LLT2" s="1636"/>
      <c r="LLU2" s="1636"/>
      <c r="LLV2" s="1636"/>
      <c r="LLW2" s="1636"/>
      <c r="LLX2" s="1636"/>
      <c r="LLY2" s="1636"/>
      <c r="LLZ2" s="1636"/>
      <c r="LMA2" s="1636"/>
      <c r="LMB2" s="1636"/>
      <c r="LMC2" s="1636"/>
      <c r="LMD2" s="1636"/>
      <c r="LME2" s="1636"/>
      <c r="LMF2" s="1636"/>
      <c r="LMG2" s="1636"/>
      <c r="LMH2" s="1636"/>
      <c r="LMI2" s="1636"/>
      <c r="LMJ2" s="1636"/>
      <c r="LMK2" s="1636"/>
      <c r="LML2" s="1636"/>
      <c r="LMM2" s="1636"/>
      <c r="LMN2" s="1636"/>
      <c r="LMO2" s="1636"/>
      <c r="LMP2" s="1636"/>
      <c r="LMQ2" s="1636"/>
      <c r="LMR2" s="1636"/>
      <c r="LMS2" s="1636"/>
      <c r="LMT2" s="1636"/>
      <c r="LMU2" s="1636"/>
      <c r="LMV2" s="1636"/>
      <c r="LMW2" s="1636"/>
      <c r="LMX2" s="1636"/>
      <c r="LMY2" s="1636"/>
      <c r="LMZ2" s="1636"/>
      <c r="LNA2" s="1636"/>
      <c r="LNB2" s="1636"/>
      <c r="LNC2" s="1636"/>
      <c r="LND2" s="1636"/>
      <c r="LNE2" s="1636"/>
      <c r="LNF2" s="1636"/>
      <c r="LNG2" s="1636"/>
      <c r="LNH2" s="1636"/>
      <c r="LNI2" s="1636"/>
      <c r="LNJ2" s="1636"/>
      <c r="LNK2" s="1636"/>
      <c r="LNL2" s="1636"/>
      <c r="LNM2" s="1636"/>
      <c r="LNN2" s="1636"/>
      <c r="LNO2" s="1636"/>
      <c r="LNP2" s="1636"/>
      <c r="LNQ2" s="1636"/>
      <c r="LNR2" s="1636"/>
      <c r="LNS2" s="1636"/>
      <c r="LNT2" s="1636"/>
      <c r="LNU2" s="1636"/>
      <c r="LNV2" s="1636"/>
      <c r="LNW2" s="1636"/>
      <c r="LNX2" s="1636"/>
      <c r="LNY2" s="1636"/>
      <c r="LNZ2" s="1636"/>
      <c r="LOA2" s="1636"/>
      <c r="LOB2" s="1636"/>
      <c r="LOC2" s="1636"/>
      <c r="LOD2" s="1636"/>
      <c r="LOE2" s="1636"/>
      <c r="LOF2" s="1636"/>
      <c r="LOG2" s="1636"/>
      <c r="LOH2" s="1636"/>
      <c r="LOI2" s="1636"/>
      <c r="LOJ2" s="1636"/>
      <c r="LOK2" s="1636"/>
      <c r="LOL2" s="1636"/>
      <c r="LOM2" s="1636"/>
      <c r="LON2" s="1636"/>
      <c r="LOO2" s="1636"/>
      <c r="LOP2" s="1636"/>
      <c r="LOQ2" s="1636"/>
      <c r="LOR2" s="1636"/>
      <c r="LOS2" s="1636"/>
      <c r="LOT2" s="1636"/>
      <c r="LOU2" s="1636"/>
      <c r="LOV2" s="1636"/>
      <c r="LOW2" s="1636"/>
      <c r="LOX2" s="1636"/>
      <c r="LOY2" s="1636"/>
      <c r="LOZ2" s="1636"/>
      <c r="LPA2" s="1636"/>
      <c r="LPB2" s="1636"/>
      <c r="LPC2" s="1636"/>
      <c r="LPD2" s="1636"/>
      <c r="LPE2" s="1636"/>
      <c r="LPF2" s="1636"/>
      <c r="LPG2" s="1636"/>
      <c r="LPH2" s="1636"/>
      <c r="LPI2" s="1636"/>
      <c r="LPJ2" s="1636"/>
      <c r="LPK2" s="1636"/>
      <c r="LPL2" s="1636"/>
      <c r="LPM2" s="1636"/>
      <c r="LPN2" s="1636"/>
      <c r="LPO2" s="1636"/>
      <c r="LPP2" s="1636"/>
      <c r="LPQ2" s="1636"/>
      <c r="LPR2" s="1636"/>
      <c r="LPS2" s="1636"/>
      <c r="LPT2" s="1636"/>
      <c r="LPU2" s="1636"/>
      <c r="LPV2" s="1636"/>
      <c r="LPW2" s="1636"/>
      <c r="LPX2" s="1636"/>
      <c r="LPY2" s="1636"/>
      <c r="LPZ2" s="1636"/>
      <c r="LQA2" s="1636"/>
      <c r="LQB2" s="1636"/>
      <c r="LQC2" s="1636"/>
      <c r="LQD2" s="1636"/>
      <c r="LQE2" s="1636"/>
      <c r="LQF2" s="1636"/>
      <c r="LQG2" s="1636"/>
      <c r="LQH2" s="1636"/>
      <c r="LQI2" s="1636"/>
      <c r="LQJ2" s="1636"/>
      <c r="LQK2" s="1636"/>
      <c r="LQL2" s="1636"/>
      <c r="LQM2" s="1636"/>
      <c r="LQN2" s="1636"/>
      <c r="LQO2" s="1636"/>
      <c r="LQP2" s="1636"/>
      <c r="LQQ2" s="1636"/>
      <c r="LQR2" s="1636"/>
      <c r="LQS2" s="1636"/>
      <c r="LQT2" s="1636"/>
      <c r="LQU2" s="1636"/>
      <c r="LQV2" s="1636"/>
      <c r="LQW2" s="1636"/>
      <c r="LQX2" s="1636"/>
      <c r="LQY2" s="1636"/>
      <c r="LQZ2" s="1636"/>
      <c r="LRA2" s="1636"/>
      <c r="LRB2" s="1636"/>
      <c r="LRC2" s="1636"/>
      <c r="LRD2" s="1636"/>
      <c r="LRE2" s="1636"/>
      <c r="LRF2" s="1636"/>
      <c r="LRG2" s="1636"/>
      <c r="LRH2" s="1636"/>
      <c r="LRI2" s="1636"/>
      <c r="LRJ2" s="1636"/>
      <c r="LRK2" s="1636"/>
      <c r="LRL2" s="1636"/>
      <c r="LRM2" s="1636"/>
      <c r="LRN2" s="1636"/>
      <c r="LRO2" s="1636"/>
      <c r="LRP2" s="1636"/>
      <c r="LRQ2" s="1636"/>
      <c r="LRR2" s="1636"/>
      <c r="LRS2" s="1636"/>
      <c r="LRT2" s="1636"/>
      <c r="LRU2" s="1636"/>
      <c r="LRV2" s="1636"/>
      <c r="LRW2" s="1636"/>
      <c r="LRX2" s="1636"/>
      <c r="LRY2" s="1636"/>
      <c r="LRZ2" s="1636"/>
      <c r="LSA2" s="1636"/>
      <c r="LSB2" s="1636"/>
      <c r="LSC2" s="1636"/>
      <c r="LSD2" s="1636"/>
      <c r="LSE2" s="1636"/>
      <c r="LSF2" s="1636"/>
      <c r="LSG2" s="1636"/>
      <c r="LSH2" s="1636"/>
      <c r="LSI2" s="1636"/>
      <c r="LSJ2" s="1636"/>
      <c r="LSK2" s="1636"/>
      <c r="LSL2" s="1636"/>
      <c r="LSM2" s="1636"/>
      <c r="LSN2" s="1636"/>
      <c r="LSO2" s="1636"/>
      <c r="LSP2" s="1636"/>
      <c r="LSQ2" s="1636"/>
      <c r="LSR2" s="1636"/>
      <c r="LSS2" s="1636"/>
      <c r="LST2" s="1636"/>
      <c r="LSU2" s="1636"/>
      <c r="LSV2" s="1636"/>
      <c r="LSW2" s="1636"/>
      <c r="LSX2" s="1636"/>
      <c r="LSY2" s="1636"/>
      <c r="LSZ2" s="1636"/>
      <c r="LTA2" s="1636"/>
      <c r="LTB2" s="1636"/>
      <c r="LTC2" s="1636"/>
      <c r="LTD2" s="1636"/>
      <c r="LTE2" s="1636"/>
      <c r="LTF2" s="1636"/>
      <c r="LTG2" s="1636"/>
      <c r="LTH2" s="1636"/>
      <c r="LTI2" s="1636"/>
      <c r="LTJ2" s="1636"/>
      <c r="LTK2" s="1636"/>
      <c r="LTL2" s="1636"/>
      <c r="LTM2" s="1636"/>
      <c r="LTN2" s="1636"/>
      <c r="LTO2" s="1636"/>
      <c r="LTP2" s="1636"/>
      <c r="LTQ2" s="1636"/>
      <c r="LTR2" s="1636"/>
      <c r="LTS2" s="1636"/>
      <c r="LTT2" s="1636"/>
      <c r="LTU2" s="1636"/>
      <c r="LTV2" s="1636"/>
      <c r="LTW2" s="1636"/>
      <c r="LTX2" s="1636"/>
      <c r="LTY2" s="1636"/>
      <c r="LTZ2" s="1636"/>
      <c r="LUA2" s="1636"/>
      <c r="LUB2" s="1636"/>
      <c r="LUC2" s="1636"/>
      <c r="LUD2" s="1636"/>
      <c r="LUE2" s="1636"/>
      <c r="LUF2" s="1636"/>
      <c r="LUG2" s="1636"/>
      <c r="LUH2" s="1636"/>
      <c r="LUI2" s="1636"/>
      <c r="LUJ2" s="1636"/>
      <c r="LUK2" s="1636"/>
      <c r="LUL2" s="1636"/>
      <c r="LUM2" s="1636"/>
      <c r="LUN2" s="1636"/>
      <c r="LUO2" s="1636"/>
      <c r="LUP2" s="1636"/>
      <c r="LUQ2" s="1636"/>
      <c r="LUR2" s="1636"/>
      <c r="LUS2" s="1636"/>
      <c r="LUT2" s="1636"/>
      <c r="LUU2" s="1636"/>
      <c r="LUV2" s="1636"/>
      <c r="LUW2" s="1636"/>
      <c r="LUX2" s="1636"/>
      <c r="LUY2" s="1636"/>
      <c r="LUZ2" s="1636"/>
      <c r="LVA2" s="1636"/>
      <c r="LVB2" s="1636"/>
      <c r="LVC2" s="1636"/>
      <c r="LVD2" s="1636"/>
      <c r="LVE2" s="1636"/>
      <c r="LVF2" s="1636"/>
      <c r="LVG2" s="1636"/>
      <c r="LVH2" s="1636"/>
      <c r="LVI2" s="1636"/>
      <c r="LVJ2" s="1636"/>
      <c r="LVK2" s="1636"/>
      <c r="LVL2" s="1636"/>
      <c r="LVM2" s="1636"/>
      <c r="LVN2" s="1636"/>
      <c r="LVO2" s="1636"/>
      <c r="LVP2" s="1636"/>
      <c r="LVQ2" s="1636"/>
      <c r="LVR2" s="1636"/>
      <c r="LVS2" s="1636"/>
      <c r="LVT2" s="1636"/>
      <c r="LVU2" s="1636"/>
      <c r="LVV2" s="1636"/>
      <c r="LVW2" s="1636"/>
      <c r="LVX2" s="1636"/>
      <c r="LVY2" s="1636"/>
      <c r="LVZ2" s="1636"/>
      <c r="LWA2" s="1636"/>
      <c r="LWB2" s="1636"/>
      <c r="LWC2" s="1636"/>
      <c r="LWD2" s="1636"/>
      <c r="LWE2" s="1636"/>
      <c r="LWF2" s="1636"/>
      <c r="LWG2" s="1636"/>
      <c r="LWH2" s="1636"/>
      <c r="LWI2" s="1636"/>
      <c r="LWJ2" s="1636"/>
      <c r="LWK2" s="1636"/>
      <c r="LWL2" s="1636"/>
      <c r="LWM2" s="1636"/>
      <c r="LWN2" s="1636"/>
      <c r="LWO2" s="1636"/>
      <c r="LWP2" s="1636"/>
      <c r="LWQ2" s="1636"/>
      <c r="LWR2" s="1636"/>
      <c r="LWS2" s="1636"/>
      <c r="LWT2" s="1636"/>
      <c r="LWU2" s="1636"/>
      <c r="LWV2" s="1636"/>
      <c r="LWW2" s="1636"/>
      <c r="LWX2" s="1636"/>
      <c r="LWY2" s="1636"/>
      <c r="LWZ2" s="1636"/>
      <c r="LXA2" s="1636"/>
      <c r="LXB2" s="1636"/>
      <c r="LXC2" s="1636"/>
      <c r="LXD2" s="1636"/>
      <c r="LXE2" s="1636"/>
      <c r="LXF2" s="1636"/>
      <c r="LXG2" s="1636"/>
      <c r="LXH2" s="1636"/>
      <c r="LXI2" s="1636"/>
      <c r="LXJ2" s="1636"/>
      <c r="LXK2" s="1636"/>
      <c r="LXL2" s="1636"/>
      <c r="LXM2" s="1636"/>
      <c r="LXN2" s="1636"/>
      <c r="LXO2" s="1636"/>
      <c r="LXP2" s="1636"/>
      <c r="LXQ2" s="1636"/>
      <c r="LXR2" s="1636"/>
      <c r="LXS2" s="1636"/>
      <c r="LXT2" s="1636"/>
      <c r="LXU2" s="1636"/>
      <c r="LXV2" s="1636"/>
      <c r="LXW2" s="1636"/>
      <c r="LXX2" s="1636"/>
      <c r="LXY2" s="1636"/>
      <c r="LXZ2" s="1636"/>
      <c r="LYA2" s="1636"/>
      <c r="LYB2" s="1636"/>
      <c r="LYC2" s="1636"/>
      <c r="LYD2" s="1636"/>
      <c r="LYE2" s="1636"/>
      <c r="LYF2" s="1636"/>
      <c r="LYG2" s="1636"/>
      <c r="LYH2" s="1636"/>
      <c r="LYI2" s="1636"/>
      <c r="LYJ2" s="1636"/>
      <c r="LYK2" s="1636"/>
      <c r="LYL2" s="1636"/>
      <c r="LYM2" s="1636"/>
      <c r="LYN2" s="1636"/>
      <c r="LYO2" s="1636"/>
      <c r="LYP2" s="1636"/>
      <c r="LYQ2" s="1636"/>
      <c r="LYR2" s="1636"/>
      <c r="LYS2" s="1636"/>
      <c r="LYT2" s="1636"/>
      <c r="LYU2" s="1636"/>
      <c r="LYV2" s="1636"/>
      <c r="LYW2" s="1636"/>
      <c r="LYX2" s="1636"/>
      <c r="LYY2" s="1636"/>
      <c r="LYZ2" s="1636"/>
      <c r="LZA2" s="1636"/>
      <c r="LZB2" s="1636"/>
      <c r="LZC2" s="1636"/>
      <c r="LZD2" s="1636"/>
      <c r="LZE2" s="1636"/>
      <c r="LZF2" s="1636"/>
      <c r="LZG2" s="1636"/>
      <c r="LZH2" s="1636"/>
      <c r="LZI2" s="1636"/>
      <c r="LZJ2" s="1636"/>
      <c r="LZK2" s="1636"/>
      <c r="LZL2" s="1636"/>
      <c r="LZM2" s="1636"/>
      <c r="LZN2" s="1636"/>
      <c r="LZO2" s="1636"/>
      <c r="LZP2" s="1636"/>
      <c r="LZQ2" s="1636"/>
      <c r="LZR2" s="1636"/>
      <c r="LZS2" s="1636"/>
      <c r="LZT2" s="1636"/>
      <c r="LZU2" s="1636"/>
      <c r="LZV2" s="1636"/>
      <c r="LZW2" s="1636"/>
      <c r="LZX2" s="1636"/>
      <c r="LZY2" s="1636"/>
      <c r="LZZ2" s="1636"/>
      <c r="MAA2" s="1636"/>
      <c r="MAB2" s="1636"/>
      <c r="MAC2" s="1636"/>
      <c r="MAD2" s="1636"/>
      <c r="MAE2" s="1636"/>
      <c r="MAF2" s="1636"/>
      <c r="MAG2" s="1636"/>
      <c r="MAH2" s="1636"/>
      <c r="MAI2" s="1636"/>
      <c r="MAJ2" s="1636"/>
      <c r="MAK2" s="1636"/>
      <c r="MAL2" s="1636"/>
      <c r="MAM2" s="1636"/>
      <c r="MAN2" s="1636"/>
      <c r="MAO2" s="1636"/>
      <c r="MAP2" s="1636"/>
      <c r="MAQ2" s="1636"/>
      <c r="MAR2" s="1636"/>
      <c r="MAS2" s="1636"/>
      <c r="MAT2" s="1636"/>
      <c r="MAU2" s="1636"/>
      <c r="MAV2" s="1636"/>
      <c r="MAW2" s="1636"/>
      <c r="MAX2" s="1636"/>
      <c r="MAY2" s="1636"/>
      <c r="MAZ2" s="1636"/>
      <c r="MBA2" s="1636"/>
      <c r="MBB2" s="1636"/>
      <c r="MBC2" s="1636"/>
      <c r="MBD2" s="1636"/>
      <c r="MBE2" s="1636"/>
      <c r="MBF2" s="1636"/>
      <c r="MBG2" s="1636"/>
      <c r="MBH2" s="1636"/>
      <c r="MBI2" s="1636"/>
      <c r="MBJ2" s="1636"/>
      <c r="MBK2" s="1636"/>
      <c r="MBL2" s="1636"/>
      <c r="MBM2" s="1636"/>
      <c r="MBN2" s="1636"/>
      <c r="MBO2" s="1636"/>
      <c r="MBP2" s="1636"/>
      <c r="MBQ2" s="1636"/>
      <c r="MBR2" s="1636"/>
      <c r="MBS2" s="1636"/>
      <c r="MBT2" s="1636"/>
      <c r="MBU2" s="1636"/>
      <c r="MBV2" s="1636"/>
      <c r="MBW2" s="1636"/>
      <c r="MBX2" s="1636"/>
      <c r="MBY2" s="1636"/>
      <c r="MBZ2" s="1636"/>
      <c r="MCA2" s="1636"/>
      <c r="MCB2" s="1636"/>
      <c r="MCC2" s="1636"/>
      <c r="MCD2" s="1636"/>
      <c r="MCE2" s="1636"/>
      <c r="MCF2" s="1636"/>
      <c r="MCG2" s="1636"/>
      <c r="MCH2" s="1636"/>
      <c r="MCI2" s="1636"/>
      <c r="MCJ2" s="1636"/>
      <c r="MCK2" s="1636"/>
      <c r="MCL2" s="1636"/>
      <c r="MCM2" s="1636"/>
      <c r="MCN2" s="1636"/>
      <c r="MCO2" s="1636"/>
      <c r="MCP2" s="1636"/>
      <c r="MCQ2" s="1636"/>
      <c r="MCR2" s="1636"/>
      <c r="MCS2" s="1636"/>
      <c r="MCT2" s="1636"/>
      <c r="MCU2" s="1636"/>
      <c r="MCV2" s="1636"/>
      <c r="MCW2" s="1636"/>
      <c r="MCX2" s="1636"/>
      <c r="MCY2" s="1636"/>
      <c r="MCZ2" s="1636"/>
      <c r="MDA2" s="1636"/>
      <c r="MDB2" s="1636"/>
      <c r="MDC2" s="1636"/>
      <c r="MDD2" s="1636"/>
      <c r="MDE2" s="1636"/>
      <c r="MDF2" s="1636"/>
      <c r="MDG2" s="1636"/>
      <c r="MDH2" s="1636"/>
      <c r="MDI2" s="1636"/>
      <c r="MDJ2" s="1636"/>
      <c r="MDK2" s="1636"/>
      <c r="MDL2" s="1636"/>
      <c r="MDM2" s="1636"/>
      <c r="MDN2" s="1636"/>
      <c r="MDO2" s="1636"/>
      <c r="MDP2" s="1636"/>
      <c r="MDQ2" s="1636"/>
      <c r="MDR2" s="1636"/>
      <c r="MDS2" s="1636"/>
      <c r="MDT2" s="1636"/>
      <c r="MDU2" s="1636"/>
      <c r="MDV2" s="1636"/>
      <c r="MDW2" s="1636"/>
      <c r="MDX2" s="1636"/>
      <c r="MDY2" s="1636"/>
      <c r="MDZ2" s="1636"/>
      <c r="MEA2" s="1636"/>
      <c r="MEB2" s="1636"/>
      <c r="MEC2" s="1636"/>
      <c r="MED2" s="1636"/>
      <c r="MEE2" s="1636"/>
      <c r="MEF2" s="1636"/>
      <c r="MEG2" s="1636"/>
      <c r="MEH2" s="1636"/>
      <c r="MEI2" s="1636"/>
      <c r="MEJ2" s="1636"/>
      <c r="MEK2" s="1636"/>
      <c r="MEL2" s="1636"/>
      <c r="MEM2" s="1636"/>
      <c r="MEN2" s="1636"/>
      <c r="MEO2" s="1636"/>
      <c r="MEP2" s="1636"/>
      <c r="MEQ2" s="1636"/>
      <c r="MER2" s="1636"/>
      <c r="MES2" s="1636"/>
      <c r="MET2" s="1636"/>
      <c r="MEU2" s="1636"/>
      <c r="MEV2" s="1636"/>
      <c r="MEW2" s="1636"/>
      <c r="MEX2" s="1636"/>
      <c r="MEY2" s="1636"/>
      <c r="MEZ2" s="1636"/>
      <c r="MFA2" s="1636"/>
      <c r="MFB2" s="1636"/>
      <c r="MFC2" s="1636"/>
      <c r="MFD2" s="1636"/>
      <c r="MFE2" s="1636"/>
      <c r="MFF2" s="1636"/>
      <c r="MFG2" s="1636"/>
      <c r="MFH2" s="1636"/>
      <c r="MFI2" s="1636"/>
      <c r="MFJ2" s="1636"/>
      <c r="MFK2" s="1636"/>
      <c r="MFL2" s="1636"/>
      <c r="MFM2" s="1636"/>
      <c r="MFN2" s="1636"/>
      <c r="MFO2" s="1636"/>
      <c r="MFP2" s="1636"/>
      <c r="MFQ2" s="1636"/>
      <c r="MFR2" s="1636"/>
      <c r="MFS2" s="1636"/>
      <c r="MFT2" s="1636"/>
      <c r="MFU2" s="1636"/>
      <c r="MFV2" s="1636"/>
      <c r="MFW2" s="1636"/>
      <c r="MFX2" s="1636"/>
      <c r="MFY2" s="1636"/>
      <c r="MFZ2" s="1636"/>
      <c r="MGA2" s="1636"/>
      <c r="MGB2" s="1636"/>
      <c r="MGC2" s="1636"/>
      <c r="MGD2" s="1636"/>
      <c r="MGE2" s="1636"/>
      <c r="MGF2" s="1636"/>
      <c r="MGG2" s="1636"/>
      <c r="MGH2" s="1636"/>
      <c r="MGI2" s="1636"/>
      <c r="MGJ2" s="1636"/>
      <c r="MGK2" s="1636"/>
      <c r="MGL2" s="1636"/>
      <c r="MGM2" s="1636"/>
      <c r="MGN2" s="1636"/>
      <c r="MGO2" s="1636"/>
      <c r="MGP2" s="1636"/>
      <c r="MGQ2" s="1636"/>
      <c r="MGR2" s="1636"/>
      <c r="MGS2" s="1636"/>
      <c r="MGT2" s="1636"/>
      <c r="MGU2" s="1636"/>
      <c r="MGV2" s="1636"/>
      <c r="MGW2" s="1636"/>
      <c r="MGX2" s="1636"/>
      <c r="MGY2" s="1636"/>
      <c r="MGZ2" s="1636"/>
      <c r="MHA2" s="1636"/>
      <c r="MHB2" s="1636"/>
      <c r="MHC2" s="1636"/>
      <c r="MHD2" s="1636"/>
      <c r="MHE2" s="1636"/>
      <c r="MHF2" s="1636"/>
      <c r="MHG2" s="1636"/>
      <c r="MHH2" s="1636"/>
      <c r="MHI2" s="1636"/>
      <c r="MHJ2" s="1636"/>
      <c r="MHK2" s="1636"/>
      <c r="MHL2" s="1636"/>
      <c r="MHM2" s="1636"/>
      <c r="MHN2" s="1636"/>
      <c r="MHO2" s="1636"/>
      <c r="MHP2" s="1636"/>
      <c r="MHQ2" s="1636"/>
      <c r="MHR2" s="1636"/>
      <c r="MHS2" s="1636"/>
      <c r="MHT2" s="1636"/>
      <c r="MHU2" s="1636"/>
      <c r="MHV2" s="1636"/>
      <c r="MHW2" s="1636"/>
      <c r="MHX2" s="1636"/>
      <c r="MHY2" s="1636"/>
      <c r="MHZ2" s="1636"/>
      <c r="MIA2" s="1636"/>
      <c r="MIB2" s="1636"/>
      <c r="MIC2" s="1636"/>
      <c r="MID2" s="1636"/>
      <c r="MIE2" s="1636"/>
      <c r="MIF2" s="1636"/>
      <c r="MIG2" s="1636"/>
      <c r="MIH2" s="1636"/>
      <c r="MII2" s="1636"/>
      <c r="MIJ2" s="1636"/>
      <c r="MIK2" s="1636"/>
      <c r="MIL2" s="1636"/>
      <c r="MIM2" s="1636"/>
      <c r="MIN2" s="1636"/>
      <c r="MIO2" s="1636"/>
      <c r="MIP2" s="1636"/>
      <c r="MIQ2" s="1636"/>
      <c r="MIR2" s="1636"/>
      <c r="MIS2" s="1636"/>
      <c r="MIT2" s="1636"/>
      <c r="MIU2" s="1636"/>
      <c r="MIV2" s="1636"/>
      <c r="MIW2" s="1636"/>
      <c r="MIX2" s="1636"/>
      <c r="MIY2" s="1636"/>
      <c r="MIZ2" s="1636"/>
      <c r="MJA2" s="1636"/>
      <c r="MJB2" s="1636"/>
      <c r="MJC2" s="1636"/>
      <c r="MJD2" s="1636"/>
      <c r="MJE2" s="1636"/>
      <c r="MJF2" s="1636"/>
      <c r="MJG2" s="1636"/>
      <c r="MJH2" s="1636"/>
      <c r="MJI2" s="1636"/>
      <c r="MJJ2" s="1636"/>
      <c r="MJK2" s="1636"/>
      <c r="MJL2" s="1636"/>
      <c r="MJM2" s="1636"/>
      <c r="MJN2" s="1636"/>
      <c r="MJO2" s="1636"/>
      <c r="MJP2" s="1636"/>
      <c r="MJQ2" s="1636"/>
      <c r="MJR2" s="1636"/>
      <c r="MJS2" s="1636"/>
      <c r="MJT2" s="1636"/>
      <c r="MJU2" s="1636"/>
      <c r="MJV2" s="1636"/>
      <c r="MJW2" s="1636"/>
      <c r="MJX2" s="1636"/>
      <c r="MJY2" s="1636"/>
      <c r="MJZ2" s="1636"/>
      <c r="MKA2" s="1636"/>
      <c r="MKB2" s="1636"/>
      <c r="MKC2" s="1636"/>
      <c r="MKD2" s="1636"/>
      <c r="MKE2" s="1636"/>
      <c r="MKF2" s="1636"/>
      <c r="MKG2" s="1636"/>
      <c r="MKH2" s="1636"/>
      <c r="MKI2" s="1636"/>
      <c r="MKJ2" s="1636"/>
      <c r="MKK2" s="1636"/>
      <c r="MKL2" s="1636"/>
      <c r="MKM2" s="1636"/>
      <c r="MKN2" s="1636"/>
      <c r="MKO2" s="1636"/>
      <c r="MKP2" s="1636"/>
      <c r="MKQ2" s="1636"/>
      <c r="MKR2" s="1636"/>
      <c r="MKS2" s="1636"/>
      <c r="MKT2" s="1636"/>
      <c r="MKU2" s="1636"/>
      <c r="MKV2" s="1636"/>
      <c r="MKW2" s="1636"/>
      <c r="MKX2" s="1636"/>
      <c r="MKY2" s="1636"/>
      <c r="MKZ2" s="1636"/>
      <c r="MLA2" s="1636"/>
      <c r="MLB2" s="1636"/>
      <c r="MLC2" s="1636"/>
      <c r="MLD2" s="1636"/>
      <c r="MLE2" s="1636"/>
      <c r="MLF2" s="1636"/>
      <c r="MLG2" s="1636"/>
      <c r="MLH2" s="1636"/>
      <c r="MLI2" s="1636"/>
      <c r="MLJ2" s="1636"/>
      <c r="MLK2" s="1636"/>
      <c r="MLL2" s="1636"/>
      <c r="MLM2" s="1636"/>
      <c r="MLN2" s="1636"/>
      <c r="MLO2" s="1636"/>
      <c r="MLP2" s="1636"/>
      <c r="MLQ2" s="1636"/>
      <c r="MLR2" s="1636"/>
      <c r="MLS2" s="1636"/>
      <c r="MLT2" s="1636"/>
      <c r="MLU2" s="1636"/>
      <c r="MLV2" s="1636"/>
      <c r="MLW2" s="1636"/>
      <c r="MLX2" s="1636"/>
      <c r="MLY2" s="1636"/>
      <c r="MLZ2" s="1636"/>
      <c r="MMA2" s="1636"/>
      <c r="MMB2" s="1636"/>
      <c r="MMC2" s="1636"/>
      <c r="MMD2" s="1636"/>
      <c r="MME2" s="1636"/>
      <c r="MMF2" s="1636"/>
      <c r="MMG2" s="1636"/>
      <c r="MMH2" s="1636"/>
      <c r="MMI2" s="1636"/>
      <c r="MMJ2" s="1636"/>
      <c r="MMK2" s="1636"/>
      <c r="MML2" s="1636"/>
      <c r="MMM2" s="1636"/>
      <c r="MMN2" s="1636"/>
      <c r="MMO2" s="1636"/>
      <c r="MMP2" s="1636"/>
      <c r="MMQ2" s="1636"/>
      <c r="MMR2" s="1636"/>
      <c r="MMS2" s="1636"/>
      <c r="MMT2" s="1636"/>
      <c r="MMU2" s="1636"/>
      <c r="MMV2" s="1636"/>
      <c r="MMW2" s="1636"/>
      <c r="MMX2" s="1636"/>
      <c r="MMY2" s="1636"/>
      <c r="MMZ2" s="1636"/>
      <c r="MNA2" s="1636"/>
      <c r="MNB2" s="1636"/>
      <c r="MNC2" s="1636"/>
      <c r="MND2" s="1636"/>
      <c r="MNE2" s="1636"/>
      <c r="MNF2" s="1636"/>
      <c r="MNG2" s="1636"/>
      <c r="MNH2" s="1636"/>
      <c r="MNI2" s="1636"/>
      <c r="MNJ2" s="1636"/>
      <c r="MNK2" s="1636"/>
      <c r="MNL2" s="1636"/>
      <c r="MNM2" s="1636"/>
      <c r="MNN2" s="1636"/>
      <c r="MNO2" s="1636"/>
      <c r="MNP2" s="1636"/>
      <c r="MNQ2" s="1636"/>
      <c r="MNR2" s="1636"/>
      <c r="MNS2" s="1636"/>
      <c r="MNT2" s="1636"/>
      <c r="MNU2" s="1636"/>
      <c r="MNV2" s="1636"/>
      <c r="MNW2" s="1636"/>
      <c r="MNX2" s="1636"/>
      <c r="MNY2" s="1636"/>
      <c r="MNZ2" s="1636"/>
      <c r="MOA2" s="1636"/>
      <c r="MOB2" s="1636"/>
      <c r="MOC2" s="1636"/>
      <c r="MOD2" s="1636"/>
      <c r="MOE2" s="1636"/>
      <c r="MOF2" s="1636"/>
      <c r="MOG2" s="1636"/>
      <c r="MOH2" s="1636"/>
      <c r="MOI2" s="1636"/>
      <c r="MOJ2" s="1636"/>
      <c r="MOK2" s="1636"/>
      <c r="MOL2" s="1636"/>
      <c r="MOM2" s="1636"/>
      <c r="MON2" s="1636"/>
      <c r="MOO2" s="1636"/>
      <c r="MOP2" s="1636"/>
      <c r="MOQ2" s="1636"/>
      <c r="MOR2" s="1636"/>
      <c r="MOS2" s="1636"/>
      <c r="MOT2" s="1636"/>
      <c r="MOU2" s="1636"/>
      <c r="MOV2" s="1636"/>
      <c r="MOW2" s="1636"/>
      <c r="MOX2" s="1636"/>
      <c r="MOY2" s="1636"/>
      <c r="MOZ2" s="1636"/>
      <c r="MPA2" s="1636"/>
      <c r="MPB2" s="1636"/>
      <c r="MPC2" s="1636"/>
      <c r="MPD2" s="1636"/>
      <c r="MPE2" s="1636"/>
      <c r="MPF2" s="1636"/>
      <c r="MPG2" s="1636"/>
      <c r="MPH2" s="1636"/>
      <c r="MPI2" s="1636"/>
      <c r="MPJ2" s="1636"/>
      <c r="MPK2" s="1636"/>
      <c r="MPL2" s="1636"/>
      <c r="MPM2" s="1636"/>
      <c r="MPN2" s="1636"/>
      <c r="MPO2" s="1636"/>
      <c r="MPP2" s="1636"/>
      <c r="MPQ2" s="1636"/>
      <c r="MPR2" s="1636"/>
      <c r="MPS2" s="1636"/>
      <c r="MPT2" s="1636"/>
      <c r="MPU2" s="1636"/>
      <c r="MPV2" s="1636"/>
      <c r="MPW2" s="1636"/>
      <c r="MPX2" s="1636"/>
      <c r="MPY2" s="1636"/>
      <c r="MPZ2" s="1636"/>
      <c r="MQA2" s="1636"/>
      <c r="MQB2" s="1636"/>
      <c r="MQC2" s="1636"/>
      <c r="MQD2" s="1636"/>
      <c r="MQE2" s="1636"/>
      <c r="MQF2" s="1636"/>
      <c r="MQG2" s="1636"/>
      <c r="MQH2" s="1636"/>
      <c r="MQI2" s="1636"/>
      <c r="MQJ2" s="1636"/>
      <c r="MQK2" s="1636"/>
      <c r="MQL2" s="1636"/>
      <c r="MQM2" s="1636"/>
      <c r="MQN2" s="1636"/>
      <c r="MQO2" s="1636"/>
      <c r="MQP2" s="1636"/>
      <c r="MQQ2" s="1636"/>
      <c r="MQR2" s="1636"/>
      <c r="MQS2" s="1636"/>
      <c r="MQT2" s="1636"/>
      <c r="MQU2" s="1636"/>
      <c r="MQV2" s="1636"/>
      <c r="MQW2" s="1636"/>
      <c r="MQX2" s="1636"/>
      <c r="MQY2" s="1636"/>
      <c r="MQZ2" s="1636"/>
      <c r="MRA2" s="1636"/>
      <c r="MRB2" s="1636"/>
      <c r="MRC2" s="1636"/>
      <c r="MRD2" s="1636"/>
      <c r="MRE2" s="1636"/>
      <c r="MRF2" s="1636"/>
      <c r="MRG2" s="1636"/>
      <c r="MRH2" s="1636"/>
      <c r="MRI2" s="1636"/>
      <c r="MRJ2" s="1636"/>
      <c r="MRK2" s="1636"/>
      <c r="MRL2" s="1636"/>
      <c r="MRM2" s="1636"/>
      <c r="MRN2" s="1636"/>
      <c r="MRO2" s="1636"/>
      <c r="MRP2" s="1636"/>
      <c r="MRQ2" s="1636"/>
      <c r="MRR2" s="1636"/>
      <c r="MRS2" s="1636"/>
      <c r="MRT2" s="1636"/>
      <c r="MRU2" s="1636"/>
      <c r="MRV2" s="1636"/>
      <c r="MRW2" s="1636"/>
      <c r="MRX2" s="1636"/>
      <c r="MRY2" s="1636"/>
      <c r="MRZ2" s="1636"/>
      <c r="MSA2" s="1636"/>
      <c r="MSB2" s="1636"/>
      <c r="MSC2" s="1636"/>
      <c r="MSD2" s="1636"/>
      <c r="MSE2" s="1636"/>
      <c r="MSF2" s="1636"/>
      <c r="MSG2" s="1636"/>
      <c r="MSH2" s="1636"/>
      <c r="MSI2" s="1636"/>
      <c r="MSJ2" s="1636"/>
      <c r="MSK2" s="1636"/>
      <c r="MSL2" s="1636"/>
      <c r="MSM2" s="1636"/>
      <c r="MSN2" s="1636"/>
      <c r="MSO2" s="1636"/>
      <c r="MSP2" s="1636"/>
      <c r="MSQ2" s="1636"/>
      <c r="MSR2" s="1636"/>
      <c r="MSS2" s="1636"/>
      <c r="MST2" s="1636"/>
      <c r="MSU2" s="1636"/>
      <c r="MSV2" s="1636"/>
      <c r="MSW2" s="1636"/>
      <c r="MSX2" s="1636"/>
      <c r="MSY2" s="1636"/>
      <c r="MSZ2" s="1636"/>
      <c r="MTA2" s="1636"/>
      <c r="MTB2" s="1636"/>
      <c r="MTC2" s="1636"/>
      <c r="MTD2" s="1636"/>
      <c r="MTE2" s="1636"/>
      <c r="MTF2" s="1636"/>
      <c r="MTG2" s="1636"/>
      <c r="MTH2" s="1636"/>
      <c r="MTI2" s="1636"/>
      <c r="MTJ2" s="1636"/>
      <c r="MTK2" s="1636"/>
      <c r="MTL2" s="1636"/>
      <c r="MTM2" s="1636"/>
      <c r="MTN2" s="1636"/>
      <c r="MTO2" s="1636"/>
      <c r="MTP2" s="1636"/>
      <c r="MTQ2" s="1636"/>
      <c r="MTR2" s="1636"/>
      <c r="MTS2" s="1636"/>
      <c r="MTT2" s="1636"/>
      <c r="MTU2" s="1636"/>
      <c r="MTV2" s="1636"/>
      <c r="MTW2" s="1636"/>
      <c r="MTX2" s="1636"/>
      <c r="MTY2" s="1636"/>
      <c r="MTZ2" s="1636"/>
      <c r="MUA2" s="1636"/>
      <c r="MUB2" s="1636"/>
      <c r="MUC2" s="1636"/>
      <c r="MUD2" s="1636"/>
      <c r="MUE2" s="1636"/>
      <c r="MUF2" s="1636"/>
      <c r="MUG2" s="1636"/>
      <c r="MUH2" s="1636"/>
      <c r="MUI2" s="1636"/>
      <c r="MUJ2" s="1636"/>
      <c r="MUK2" s="1636"/>
      <c r="MUL2" s="1636"/>
      <c r="MUM2" s="1636"/>
      <c r="MUN2" s="1636"/>
      <c r="MUO2" s="1636"/>
      <c r="MUP2" s="1636"/>
      <c r="MUQ2" s="1636"/>
      <c r="MUR2" s="1636"/>
      <c r="MUS2" s="1636"/>
      <c r="MUT2" s="1636"/>
      <c r="MUU2" s="1636"/>
      <c r="MUV2" s="1636"/>
      <c r="MUW2" s="1636"/>
      <c r="MUX2" s="1636"/>
      <c r="MUY2" s="1636"/>
      <c r="MUZ2" s="1636"/>
      <c r="MVA2" s="1636"/>
      <c r="MVB2" s="1636"/>
      <c r="MVC2" s="1636"/>
      <c r="MVD2" s="1636"/>
      <c r="MVE2" s="1636"/>
      <c r="MVF2" s="1636"/>
      <c r="MVG2" s="1636"/>
      <c r="MVH2" s="1636"/>
      <c r="MVI2" s="1636"/>
      <c r="MVJ2" s="1636"/>
      <c r="MVK2" s="1636"/>
      <c r="MVL2" s="1636"/>
      <c r="MVM2" s="1636"/>
      <c r="MVN2" s="1636"/>
      <c r="MVO2" s="1636"/>
      <c r="MVP2" s="1636"/>
      <c r="MVQ2" s="1636"/>
      <c r="MVR2" s="1636"/>
      <c r="MVS2" s="1636"/>
      <c r="MVT2" s="1636"/>
      <c r="MVU2" s="1636"/>
      <c r="MVV2" s="1636"/>
      <c r="MVW2" s="1636"/>
      <c r="MVX2" s="1636"/>
      <c r="MVY2" s="1636"/>
      <c r="MVZ2" s="1636"/>
      <c r="MWA2" s="1636"/>
      <c r="MWB2" s="1636"/>
      <c r="MWC2" s="1636"/>
      <c r="MWD2" s="1636"/>
      <c r="MWE2" s="1636"/>
      <c r="MWF2" s="1636"/>
      <c r="MWG2" s="1636"/>
      <c r="MWH2" s="1636"/>
      <c r="MWI2" s="1636"/>
      <c r="MWJ2" s="1636"/>
      <c r="MWK2" s="1636"/>
      <c r="MWL2" s="1636"/>
      <c r="MWM2" s="1636"/>
      <c r="MWN2" s="1636"/>
      <c r="MWO2" s="1636"/>
      <c r="MWP2" s="1636"/>
      <c r="MWQ2" s="1636"/>
      <c r="MWR2" s="1636"/>
      <c r="MWS2" s="1636"/>
      <c r="MWT2" s="1636"/>
      <c r="MWU2" s="1636"/>
      <c r="MWV2" s="1636"/>
      <c r="MWW2" s="1636"/>
      <c r="MWX2" s="1636"/>
      <c r="MWY2" s="1636"/>
      <c r="MWZ2" s="1636"/>
      <c r="MXA2" s="1636"/>
      <c r="MXB2" s="1636"/>
      <c r="MXC2" s="1636"/>
      <c r="MXD2" s="1636"/>
      <c r="MXE2" s="1636"/>
      <c r="MXF2" s="1636"/>
      <c r="MXG2" s="1636"/>
      <c r="MXH2" s="1636"/>
      <c r="MXI2" s="1636"/>
      <c r="MXJ2" s="1636"/>
      <c r="MXK2" s="1636"/>
      <c r="MXL2" s="1636"/>
      <c r="MXM2" s="1636"/>
      <c r="MXN2" s="1636"/>
      <c r="MXO2" s="1636"/>
      <c r="MXP2" s="1636"/>
      <c r="MXQ2" s="1636"/>
      <c r="MXR2" s="1636"/>
      <c r="MXS2" s="1636"/>
      <c r="MXT2" s="1636"/>
      <c r="MXU2" s="1636"/>
      <c r="MXV2" s="1636"/>
      <c r="MXW2" s="1636"/>
      <c r="MXX2" s="1636"/>
      <c r="MXY2" s="1636"/>
      <c r="MXZ2" s="1636"/>
      <c r="MYA2" s="1636"/>
      <c r="MYB2" s="1636"/>
      <c r="MYC2" s="1636"/>
      <c r="MYD2" s="1636"/>
      <c r="MYE2" s="1636"/>
      <c r="MYF2" s="1636"/>
      <c r="MYG2" s="1636"/>
      <c r="MYH2" s="1636"/>
      <c r="MYI2" s="1636"/>
      <c r="MYJ2" s="1636"/>
      <c r="MYK2" s="1636"/>
      <c r="MYL2" s="1636"/>
      <c r="MYM2" s="1636"/>
      <c r="MYN2" s="1636"/>
      <c r="MYO2" s="1636"/>
      <c r="MYP2" s="1636"/>
      <c r="MYQ2" s="1636"/>
      <c r="MYR2" s="1636"/>
      <c r="MYS2" s="1636"/>
      <c r="MYT2" s="1636"/>
      <c r="MYU2" s="1636"/>
      <c r="MYV2" s="1636"/>
      <c r="MYW2" s="1636"/>
      <c r="MYX2" s="1636"/>
      <c r="MYY2" s="1636"/>
      <c r="MYZ2" s="1636"/>
      <c r="MZA2" s="1636"/>
      <c r="MZB2" s="1636"/>
      <c r="MZC2" s="1636"/>
      <c r="MZD2" s="1636"/>
      <c r="MZE2" s="1636"/>
      <c r="MZF2" s="1636"/>
      <c r="MZG2" s="1636"/>
      <c r="MZH2" s="1636"/>
      <c r="MZI2" s="1636"/>
      <c r="MZJ2" s="1636"/>
      <c r="MZK2" s="1636"/>
      <c r="MZL2" s="1636"/>
      <c r="MZM2" s="1636"/>
      <c r="MZN2" s="1636"/>
      <c r="MZO2" s="1636"/>
      <c r="MZP2" s="1636"/>
      <c r="MZQ2" s="1636"/>
      <c r="MZR2" s="1636"/>
      <c r="MZS2" s="1636"/>
      <c r="MZT2" s="1636"/>
      <c r="MZU2" s="1636"/>
      <c r="MZV2" s="1636"/>
      <c r="MZW2" s="1636"/>
      <c r="MZX2" s="1636"/>
      <c r="MZY2" s="1636"/>
      <c r="MZZ2" s="1636"/>
      <c r="NAA2" s="1636"/>
      <c r="NAB2" s="1636"/>
      <c r="NAC2" s="1636"/>
      <c r="NAD2" s="1636"/>
      <c r="NAE2" s="1636"/>
      <c r="NAF2" s="1636"/>
      <c r="NAG2" s="1636"/>
      <c r="NAH2" s="1636"/>
      <c r="NAI2" s="1636"/>
      <c r="NAJ2" s="1636"/>
      <c r="NAK2" s="1636"/>
      <c r="NAL2" s="1636"/>
      <c r="NAM2" s="1636"/>
      <c r="NAN2" s="1636"/>
      <c r="NAO2" s="1636"/>
      <c r="NAP2" s="1636"/>
      <c r="NAQ2" s="1636"/>
      <c r="NAR2" s="1636"/>
      <c r="NAS2" s="1636"/>
      <c r="NAT2" s="1636"/>
      <c r="NAU2" s="1636"/>
      <c r="NAV2" s="1636"/>
      <c r="NAW2" s="1636"/>
      <c r="NAX2" s="1636"/>
      <c r="NAY2" s="1636"/>
      <c r="NAZ2" s="1636"/>
      <c r="NBA2" s="1636"/>
      <c r="NBB2" s="1636"/>
      <c r="NBC2" s="1636"/>
      <c r="NBD2" s="1636"/>
      <c r="NBE2" s="1636"/>
      <c r="NBF2" s="1636"/>
      <c r="NBG2" s="1636"/>
      <c r="NBH2" s="1636"/>
      <c r="NBI2" s="1636"/>
      <c r="NBJ2" s="1636"/>
      <c r="NBK2" s="1636"/>
      <c r="NBL2" s="1636"/>
      <c r="NBM2" s="1636"/>
      <c r="NBN2" s="1636"/>
      <c r="NBO2" s="1636"/>
      <c r="NBP2" s="1636"/>
      <c r="NBQ2" s="1636"/>
      <c r="NBR2" s="1636"/>
      <c r="NBS2" s="1636"/>
      <c r="NBT2" s="1636"/>
      <c r="NBU2" s="1636"/>
      <c r="NBV2" s="1636"/>
      <c r="NBW2" s="1636"/>
      <c r="NBX2" s="1636"/>
      <c r="NBY2" s="1636"/>
      <c r="NBZ2" s="1636"/>
      <c r="NCA2" s="1636"/>
      <c r="NCB2" s="1636"/>
      <c r="NCC2" s="1636"/>
      <c r="NCD2" s="1636"/>
      <c r="NCE2" s="1636"/>
      <c r="NCF2" s="1636"/>
      <c r="NCG2" s="1636"/>
      <c r="NCH2" s="1636"/>
      <c r="NCI2" s="1636"/>
      <c r="NCJ2" s="1636"/>
      <c r="NCK2" s="1636"/>
      <c r="NCL2" s="1636"/>
      <c r="NCM2" s="1636"/>
      <c r="NCN2" s="1636"/>
      <c r="NCO2" s="1636"/>
      <c r="NCP2" s="1636"/>
      <c r="NCQ2" s="1636"/>
      <c r="NCR2" s="1636"/>
      <c r="NCS2" s="1636"/>
      <c r="NCT2" s="1636"/>
      <c r="NCU2" s="1636"/>
      <c r="NCV2" s="1636"/>
      <c r="NCW2" s="1636"/>
      <c r="NCX2" s="1636"/>
      <c r="NCY2" s="1636"/>
      <c r="NCZ2" s="1636"/>
      <c r="NDA2" s="1636"/>
      <c r="NDB2" s="1636"/>
      <c r="NDC2" s="1636"/>
      <c r="NDD2" s="1636"/>
      <c r="NDE2" s="1636"/>
      <c r="NDF2" s="1636"/>
      <c r="NDG2" s="1636"/>
      <c r="NDH2" s="1636"/>
      <c r="NDI2" s="1636"/>
      <c r="NDJ2" s="1636"/>
      <c r="NDK2" s="1636"/>
      <c r="NDL2" s="1636"/>
      <c r="NDM2" s="1636"/>
      <c r="NDN2" s="1636"/>
      <c r="NDO2" s="1636"/>
      <c r="NDP2" s="1636"/>
      <c r="NDQ2" s="1636"/>
      <c r="NDR2" s="1636"/>
      <c r="NDS2" s="1636"/>
      <c r="NDT2" s="1636"/>
      <c r="NDU2" s="1636"/>
      <c r="NDV2" s="1636"/>
      <c r="NDW2" s="1636"/>
      <c r="NDX2" s="1636"/>
      <c r="NDY2" s="1636"/>
      <c r="NDZ2" s="1636"/>
      <c r="NEA2" s="1636"/>
      <c r="NEB2" s="1636"/>
      <c r="NEC2" s="1636"/>
      <c r="NED2" s="1636"/>
      <c r="NEE2" s="1636"/>
      <c r="NEF2" s="1636"/>
      <c r="NEG2" s="1636"/>
      <c r="NEH2" s="1636"/>
      <c r="NEI2" s="1636"/>
      <c r="NEJ2" s="1636"/>
      <c r="NEK2" s="1636"/>
      <c r="NEL2" s="1636"/>
      <c r="NEM2" s="1636"/>
      <c r="NEN2" s="1636"/>
      <c r="NEO2" s="1636"/>
      <c r="NEP2" s="1636"/>
      <c r="NEQ2" s="1636"/>
      <c r="NER2" s="1636"/>
      <c r="NES2" s="1636"/>
      <c r="NET2" s="1636"/>
      <c r="NEU2" s="1636"/>
      <c r="NEV2" s="1636"/>
      <c r="NEW2" s="1636"/>
      <c r="NEX2" s="1636"/>
      <c r="NEY2" s="1636"/>
      <c r="NEZ2" s="1636"/>
      <c r="NFA2" s="1636"/>
      <c r="NFB2" s="1636"/>
      <c r="NFC2" s="1636"/>
      <c r="NFD2" s="1636"/>
      <c r="NFE2" s="1636"/>
      <c r="NFF2" s="1636"/>
      <c r="NFG2" s="1636"/>
      <c r="NFH2" s="1636"/>
      <c r="NFI2" s="1636"/>
      <c r="NFJ2" s="1636"/>
      <c r="NFK2" s="1636"/>
      <c r="NFL2" s="1636"/>
      <c r="NFM2" s="1636"/>
      <c r="NFN2" s="1636"/>
      <c r="NFO2" s="1636"/>
      <c r="NFP2" s="1636"/>
      <c r="NFQ2" s="1636"/>
      <c r="NFR2" s="1636"/>
      <c r="NFS2" s="1636"/>
      <c r="NFT2" s="1636"/>
      <c r="NFU2" s="1636"/>
      <c r="NFV2" s="1636"/>
      <c r="NFW2" s="1636"/>
      <c r="NFX2" s="1636"/>
      <c r="NFY2" s="1636"/>
      <c r="NFZ2" s="1636"/>
      <c r="NGA2" s="1636"/>
      <c r="NGB2" s="1636"/>
      <c r="NGC2" s="1636"/>
      <c r="NGD2" s="1636"/>
      <c r="NGE2" s="1636"/>
      <c r="NGF2" s="1636"/>
      <c r="NGG2" s="1636"/>
      <c r="NGH2" s="1636"/>
      <c r="NGI2" s="1636"/>
      <c r="NGJ2" s="1636"/>
      <c r="NGK2" s="1636"/>
      <c r="NGL2" s="1636"/>
      <c r="NGM2" s="1636"/>
      <c r="NGN2" s="1636"/>
      <c r="NGO2" s="1636"/>
      <c r="NGP2" s="1636"/>
      <c r="NGQ2" s="1636"/>
      <c r="NGR2" s="1636"/>
      <c r="NGS2" s="1636"/>
      <c r="NGT2" s="1636"/>
      <c r="NGU2" s="1636"/>
      <c r="NGV2" s="1636"/>
      <c r="NGW2" s="1636"/>
      <c r="NGX2" s="1636"/>
      <c r="NGY2" s="1636"/>
      <c r="NGZ2" s="1636"/>
      <c r="NHA2" s="1636"/>
      <c r="NHB2" s="1636"/>
      <c r="NHC2" s="1636"/>
      <c r="NHD2" s="1636"/>
      <c r="NHE2" s="1636"/>
      <c r="NHF2" s="1636"/>
      <c r="NHG2" s="1636"/>
      <c r="NHH2" s="1636"/>
      <c r="NHI2" s="1636"/>
      <c r="NHJ2" s="1636"/>
      <c r="NHK2" s="1636"/>
      <c r="NHL2" s="1636"/>
      <c r="NHM2" s="1636"/>
      <c r="NHN2" s="1636"/>
      <c r="NHO2" s="1636"/>
      <c r="NHP2" s="1636"/>
      <c r="NHQ2" s="1636"/>
      <c r="NHR2" s="1636"/>
      <c r="NHS2" s="1636"/>
      <c r="NHT2" s="1636"/>
      <c r="NHU2" s="1636"/>
      <c r="NHV2" s="1636"/>
      <c r="NHW2" s="1636"/>
      <c r="NHX2" s="1636"/>
      <c r="NHY2" s="1636"/>
      <c r="NHZ2" s="1636"/>
      <c r="NIA2" s="1636"/>
      <c r="NIB2" s="1636"/>
      <c r="NIC2" s="1636"/>
      <c r="NID2" s="1636"/>
      <c r="NIE2" s="1636"/>
      <c r="NIF2" s="1636"/>
      <c r="NIG2" s="1636"/>
      <c r="NIH2" s="1636"/>
      <c r="NII2" s="1636"/>
      <c r="NIJ2" s="1636"/>
      <c r="NIK2" s="1636"/>
      <c r="NIL2" s="1636"/>
      <c r="NIM2" s="1636"/>
      <c r="NIN2" s="1636"/>
      <c r="NIO2" s="1636"/>
      <c r="NIP2" s="1636"/>
      <c r="NIQ2" s="1636"/>
      <c r="NIR2" s="1636"/>
      <c r="NIS2" s="1636"/>
      <c r="NIT2" s="1636"/>
      <c r="NIU2" s="1636"/>
      <c r="NIV2" s="1636"/>
      <c r="NIW2" s="1636"/>
      <c r="NIX2" s="1636"/>
      <c r="NIY2" s="1636"/>
      <c r="NIZ2" s="1636"/>
      <c r="NJA2" s="1636"/>
      <c r="NJB2" s="1636"/>
      <c r="NJC2" s="1636"/>
      <c r="NJD2" s="1636"/>
      <c r="NJE2" s="1636"/>
      <c r="NJF2" s="1636"/>
      <c r="NJG2" s="1636"/>
      <c r="NJH2" s="1636"/>
      <c r="NJI2" s="1636"/>
      <c r="NJJ2" s="1636"/>
      <c r="NJK2" s="1636"/>
      <c r="NJL2" s="1636"/>
      <c r="NJM2" s="1636"/>
      <c r="NJN2" s="1636"/>
      <c r="NJO2" s="1636"/>
      <c r="NJP2" s="1636"/>
      <c r="NJQ2" s="1636"/>
      <c r="NJR2" s="1636"/>
      <c r="NJS2" s="1636"/>
      <c r="NJT2" s="1636"/>
      <c r="NJU2" s="1636"/>
      <c r="NJV2" s="1636"/>
      <c r="NJW2" s="1636"/>
      <c r="NJX2" s="1636"/>
      <c r="NJY2" s="1636"/>
      <c r="NJZ2" s="1636"/>
      <c r="NKA2" s="1636"/>
      <c r="NKB2" s="1636"/>
      <c r="NKC2" s="1636"/>
      <c r="NKD2" s="1636"/>
      <c r="NKE2" s="1636"/>
      <c r="NKF2" s="1636"/>
      <c r="NKG2" s="1636"/>
      <c r="NKH2" s="1636"/>
      <c r="NKI2" s="1636"/>
      <c r="NKJ2" s="1636"/>
      <c r="NKK2" s="1636"/>
      <c r="NKL2" s="1636"/>
      <c r="NKM2" s="1636"/>
      <c r="NKN2" s="1636"/>
      <c r="NKO2" s="1636"/>
      <c r="NKP2" s="1636"/>
      <c r="NKQ2" s="1636"/>
      <c r="NKR2" s="1636"/>
      <c r="NKS2" s="1636"/>
      <c r="NKT2" s="1636"/>
      <c r="NKU2" s="1636"/>
      <c r="NKV2" s="1636"/>
      <c r="NKW2" s="1636"/>
      <c r="NKX2" s="1636"/>
      <c r="NKY2" s="1636"/>
      <c r="NKZ2" s="1636"/>
      <c r="NLA2" s="1636"/>
      <c r="NLB2" s="1636"/>
      <c r="NLC2" s="1636"/>
      <c r="NLD2" s="1636"/>
      <c r="NLE2" s="1636"/>
      <c r="NLF2" s="1636"/>
      <c r="NLG2" s="1636"/>
      <c r="NLH2" s="1636"/>
      <c r="NLI2" s="1636"/>
      <c r="NLJ2" s="1636"/>
      <c r="NLK2" s="1636"/>
      <c r="NLL2" s="1636"/>
      <c r="NLM2" s="1636"/>
      <c r="NLN2" s="1636"/>
      <c r="NLO2" s="1636"/>
      <c r="NLP2" s="1636"/>
      <c r="NLQ2" s="1636"/>
      <c r="NLR2" s="1636"/>
      <c r="NLS2" s="1636"/>
      <c r="NLT2" s="1636"/>
      <c r="NLU2" s="1636"/>
      <c r="NLV2" s="1636"/>
      <c r="NLW2" s="1636"/>
      <c r="NLX2" s="1636"/>
      <c r="NLY2" s="1636"/>
      <c r="NLZ2" s="1636"/>
      <c r="NMA2" s="1636"/>
      <c r="NMB2" s="1636"/>
      <c r="NMC2" s="1636"/>
      <c r="NMD2" s="1636"/>
      <c r="NME2" s="1636"/>
      <c r="NMF2" s="1636"/>
      <c r="NMG2" s="1636"/>
      <c r="NMH2" s="1636"/>
      <c r="NMI2" s="1636"/>
      <c r="NMJ2" s="1636"/>
      <c r="NMK2" s="1636"/>
      <c r="NML2" s="1636"/>
      <c r="NMM2" s="1636"/>
      <c r="NMN2" s="1636"/>
      <c r="NMO2" s="1636"/>
      <c r="NMP2" s="1636"/>
      <c r="NMQ2" s="1636"/>
      <c r="NMR2" s="1636"/>
      <c r="NMS2" s="1636"/>
      <c r="NMT2" s="1636"/>
      <c r="NMU2" s="1636"/>
      <c r="NMV2" s="1636"/>
      <c r="NMW2" s="1636"/>
      <c r="NMX2" s="1636"/>
      <c r="NMY2" s="1636"/>
      <c r="NMZ2" s="1636"/>
      <c r="NNA2" s="1636"/>
      <c r="NNB2" s="1636"/>
      <c r="NNC2" s="1636"/>
      <c r="NND2" s="1636"/>
      <c r="NNE2" s="1636"/>
      <c r="NNF2" s="1636"/>
      <c r="NNG2" s="1636"/>
      <c r="NNH2" s="1636"/>
      <c r="NNI2" s="1636"/>
      <c r="NNJ2" s="1636"/>
      <c r="NNK2" s="1636"/>
      <c r="NNL2" s="1636"/>
      <c r="NNM2" s="1636"/>
      <c r="NNN2" s="1636"/>
      <c r="NNO2" s="1636"/>
      <c r="NNP2" s="1636"/>
      <c r="NNQ2" s="1636"/>
      <c r="NNR2" s="1636"/>
      <c r="NNS2" s="1636"/>
      <c r="NNT2" s="1636"/>
      <c r="NNU2" s="1636"/>
      <c r="NNV2" s="1636"/>
      <c r="NNW2" s="1636"/>
      <c r="NNX2" s="1636"/>
      <c r="NNY2" s="1636"/>
      <c r="NNZ2" s="1636"/>
      <c r="NOA2" s="1636"/>
      <c r="NOB2" s="1636"/>
      <c r="NOC2" s="1636"/>
      <c r="NOD2" s="1636"/>
      <c r="NOE2" s="1636"/>
      <c r="NOF2" s="1636"/>
      <c r="NOG2" s="1636"/>
      <c r="NOH2" s="1636"/>
      <c r="NOI2" s="1636"/>
      <c r="NOJ2" s="1636"/>
      <c r="NOK2" s="1636"/>
      <c r="NOL2" s="1636"/>
      <c r="NOM2" s="1636"/>
      <c r="NON2" s="1636"/>
      <c r="NOO2" s="1636"/>
      <c r="NOP2" s="1636"/>
      <c r="NOQ2" s="1636"/>
      <c r="NOR2" s="1636"/>
      <c r="NOS2" s="1636"/>
      <c r="NOT2" s="1636"/>
      <c r="NOU2" s="1636"/>
      <c r="NOV2" s="1636"/>
      <c r="NOW2" s="1636"/>
      <c r="NOX2" s="1636"/>
      <c r="NOY2" s="1636"/>
      <c r="NOZ2" s="1636"/>
      <c r="NPA2" s="1636"/>
      <c r="NPB2" s="1636"/>
      <c r="NPC2" s="1636"/>
      <c r="NPD2" s="1636"/>
      <c r="NPE2" s="1636"/>
      <c r="NPF2" s="1636"/>
      <c r="NPG2" s="1636"/>
      <c r="NPH2" s="1636"/>
      <c r="NPI2" s="1636"/>
      <c r="NPJ2" s="1636"/>
      <c r="NPK2" s="1636"/>
      <c r="NPL2" s="1636"/>
      <c r="NPM2" s="1636"/>
      <c r="NPN2" s="1636"/>
      <c r="NPO2" s="1636"/>
      <c r="NPP2" s="1636"/>
      <c r="NPQ2" s="1636"/>
      <c r="NPR2" s="1636"/>
      <c r="NPS2" s="1636"/>
      <c r="NPT2" s="1636"/>
      <c r="NPU2" s="1636"/>
      <c r="NPV2" s="1636"/>
      <c r="NPW2" s="1636"/>
      <c r="NPX2" s="1636"/>
      <c r="NPY2" s="1636"/>
      <c r="NPZ2" s="1636"/>
      <c r="NQA2" s="1636"/>
      <c r="NQB2" s="1636"/>
      <c r="NQC2" s="1636"/>
      <c r="NQD2" s="1636"/>
      <c r="NQE2" s="1636"/>
      <c r="NQF2" s="1636"/>
      <c r="NQG2" s="1636"/>
      <c r="NQH2" s="1636"/>
      <c r="NQI2" s="1636"/>
      <c r="NQJ2" s="1636"/>
      <c r="NQK2" s="1636"/>
      <c r="NQL2" s="1636"/>
      <c r="NQM2" s="1636"/>
      <c r="NQN2" s="1636"/>
      <c r="NQO2" s="1636"/>
      <c r="NQP2" s="1636"/>
      <c r="NQQ2" s="1636"/>
      <c r="NQR2" s="1636"/>
      <c r="NQS2" s="1636"/>
      <c r="NQT2" s="1636"/>
      <c r="NQU2" s="1636"/>
      <c r="NQV2" s="1636"/>
      <c r="NQW2" s="1636"/>
      <c r="NQX2" s="1636"/>
      <c r="NQY2" s="1636"/>
      <c r="NQZ2" s="1636"/>
      <c r="NRA2" s="1636"/>
      <c r="NRB2" s="1636"/>
      <c r="NRC2" s="1636"/>
      <c r="NRD2" s="1636"/>
      <c r="NRE2" s="1636"/>
      <c r="NRF2" s="1636"/>
      <c r="NRG2" s="1636"/>
      <c r="NRH2" s="1636"/>
      <c r="NRI2" s="1636"/>
      <c r="NRJ2" s="1636"/>
      <c r="NRK2" s="1636"/>
      <c r="NRL2" s="1636"/>
      <c r="NRM2" s="1636"/>
      <c r="NRN2" s="1636"/>
      <c r="NRO2" s="1636"/>
      <c r="NRP2" s="1636"/>
      <c r="NRQ2" s="1636"/>
      <c r="NRR2" s="1636"/>
      <c r="NRS2" s="1636"/>
      <c r="NRT2" s="1636"/>
      <c r="NRU2" s="1636"/>
      <c r="NRV2" s="1636"/>
      <c r="NRW2" s="1636"/>
      <c r="NRX2" s="1636"/>
      <c r="NRY2" s="1636"/>
      <c r="NRZ2" s="1636"/>
      <c r="NSA2" s="1636"/>
      <c r="NSB2" s="1636"/>
      <c r="NSC2" s="1636"/>
      <c r="NSD2" s="1636"/>
      <c r="NSE2" s="1636"/>
      <c r="NSF2" s="1636"/>
      <c r="NSG2" s="1636"/>
      <c r="NSH2" s="1636"/>
      <c r="NSI2" s="1636"/>
      <c r="NSJ2" s="1636"/>
      <c r="NSK2" s="1636"/>
      <c r="NSL2" s="1636"/>
      <c r="NSM2" s="1636"/>
      <c r="NSN2" s="1636"/>
      <c r="NSO2" s="1636"/>
      <c r="NSP2" s="1636"/>
      <c r="NSQ2" s="1636"/>
      <c r="NSR2" s="1636"/>
      <c r="NSS2" s="1636"/>
      <c r="NST2" s="1636"/>
      <c r="NSU2" s="1636"/>
      <c r="NSV2" s="1636"/>
      <c r="NSW2" s="1636"/>
      <c r="NSX2" s="1636"/>
      <c r="NSY2" s="1636"/>
      <c r="NSZ2" s="1636"/>
      <c r="NTA2" s="1636"/>
      <c r="NTB2" s="1636"/>
      <c r="NTC2" s="1636"/>
      <c r="NTD2" s="1636"/>
      <c r="NTE2" s="1636"/>
      <c r="NTF2" s="1636"/>
      <c r="NTG2" s="1636"/>
      <c r="NTH2" s="1636"/>
      <c r="NTI2" s="1636"/>
      <c r="NTJ2" s="1636"/>
      <c r="NTK2" s="1636"/>
      <c r="NTL2" s="1636"/>
      <c r="NTM2" s="1636"/>
      <c r="NTN2" s="1636"/>
      <c r="NTO2" s="1636"/>
      <c r="NTP2" s="1636"/>
      <c r="NTQ2" s="1636"/>
      <c r="NTR2" s="1636"/>
      <c r="NTS2" s="1636"/>
      <c r="NTT2" s="1636"/>
      <c r="NTU2" s="1636"/>
      <c r="NTV2" s="1636"/>
      <c r="NTW2" s="1636"/>
      <c r="NTX2" s="1636"/>
      <c r="NTY2" s="1636"/>
      <c r="NTZ2" s="1636"/>
      <c r="NUA2" s="1636"/>
      <c r="NUB2" s="1636"/>
      <c r="NUC2" s="1636"/>
      <c r="NUD2" s="1636"/>
      <c r="NUE2" s="1636"/>
      <c r="NUF2" s="1636"/>
      <c r="NUG2" s="1636"/>
      <c r="NUH2" s="1636"/>
      <c r="NUI2" s="1636"/>
      <c r="NUJ2" s="1636"/>
      <c r="NUK2" s="1636"/>
      <c r="NUL2" s="1636"/>
      <c r="NUM2" s="1636"/>
      <c r="NUN2" s="1636"/>
      <c r="NUO2" s="1636"/>
      <c r="NUP2" s="1636"/>
      <c r="NUQ2" s="1636"/>
      <c r="NUR2" s="1636"/>
      <c r="NUS2" s="1636"/>
      <c r="NUT2" s="1636"/>
      <c r="NUU2" s="1636"/>
      <c r="NUV2" s="1636"/>
      <c r="NUW2" s="1636"/>
      <c r="NUX2" s="1636"/>
      <c r="NUY2" s="1636"/>
      <c r="NUZ2" s="1636"/>
      <c r="NVA2" s="1636"/>
      <c r="NVB2" s="1636"/>
      <c r="NVC2" s="1636"/>
      <c r="NVD2" s="1636"/>
      <c r="NVE2" s="1636"/>
      <c r="NVF2" s="1636"/>
      <c r="NVG2" s="1636"/>
      <c r="NVH2" s="1636"/>
      <c r="NVI2" s="1636"/>
      <c r="NVJ2" s="1636"/>
      <c r="NVK2" s="1636"/>
      <c r="NVL2" s="1636"/>
      <c r="NVM2" s="1636"/>
      <c r="NVN2" s="1636"/>
      <c r="NVO2" s="1636"/>
      <c r="NVP2" s="1636"/>
      <c r="NVQ2" s="1636"/>
      <c r="NVR2" s="1636"/>
      <c r="NVS2" s="1636"/>
      <c r="NVT2" s="1636"/>
      <c r="NVU2" s="1636"/>
      <c r="NVV2" s="1636"/>
      <c r="NVW2" s="1636"/>
      <c r="NVX2" s="1636"/>
      <c r="NVY2" s="1636"/>
      <c r="NVZ2" s="1636"/>
      <c r="NWA2" s="1636"/>
      <c r="NWB2" s="1636"/>
      <c r="NWC2" s="1636"/>
      <c r="NWD2" s="1636"/>
      <c r="NWE2" s="1636"/>
      <c r="NWF2" s="1636"/>
      <c r="NWG2" s="1636"/>
      <c r="NWH2" s="1636"/>
      <c r="NWI2" s="1636"/>
      <c r="NWJ2" s="1636"/>
      <c r="NWK2" s="1636"/>
      <c r="NWL2" s="1636"/>
      <c r="NWM2" s="1636"/>
      <c r="NWN2" s="1636"/>
      <c r="NWO2" s="1636"/>
      <c r="NWP2" s="1636"/>
      <c r="NWQ2" s="1636"/>
      <c r="NWR2" s="1636"/>
      <c r="NWS2" s="1636"/>
      <c r="NWT2" s="1636"/>
      <c r="NWU2" s="1636"/>
      <c r="NWV2" s="1636"/>
      <c r="NWW2" s="1636"/>
      <c r="NWX2" s="1636"/>
      <c r="NWY2" s="1636"/>
      <c r="NWZ2" s="1636"/>
      <c r="NXA2" s="1636"/>
      <c r="NXB2" s="1636"/>
      <c r="NXC2" s="1636"/>
      <c r="NXD2" s="1636"/>
      <c r="NXE2" s="1636"/>
      <c r="NXF2" s="1636"/>
      <c r="NXG2" s="1636"/>
      <c r="NXH2" s="1636"/>
      <c r="NXI2" s="1636"/>
      <c r="NXJ2" s="1636"/>
      <c r="NXK2" s="1636"/>
      <c r="NXL2" s="1636"/>
      <c r="NXM2" s="1636"/>
      <c r="NXN2" s="1636"/>
      <c r="NXO2" s="1636"/>
      <c r="NXP2" s="1636"/>
      <c r="NXQ2" s="1636"/>
      <c r="NXR2" s="1636"/>
      <c r="NXS2" s="1636"/>
      <c r="NXT2" s="1636"/>
      <c r="NXU2" s="1636"/>
      <c r="NXV2" s="1636"/>
      <c r="NXW2" s="1636"/>
      <c r="NXX2" s="1636"/>
      <c r="NXY2" s="1636"/>
      <c r="NXZ2" s="1636"/>
      <c r="NYA2" s="1636"/>
      <c r="NYB2" s="1636"/>
      <c r="NYC2" s="1636"/>
      <c r="NYD2" s="1636"/>
      <c r="NYE2" s="1636"/>
      <c r="NYF2" s="1636"/>
      <c r="NYG2" s="1636"/>
      <c r="NYH2" s="1636"/>
      <c r="NYI2" s="1636"/>
      <c r="NYJ2" s="1636"/>
      <c r="NYK2" s="1636"/>
      <c r="NYL2" s="1636"/>
      <c r="NYM2" s="1636"/>
      <c r="NYN2" s="1636"/>
      <c r="NYO2" s="1636"/>
      <c r="NYP2" s="1636"/>
      <c r="NYQ2" s="1636"/>
      <c r="NYR2" s="1636"/>
      <c r="NYS2" s="1636"/>
      <c r="NYT2" s="1636"/>
      <c r="NYU2" s="1636"/>
      <c r="NYV2" s="1636"/>
      <c r="NYW2" s="1636"/>
      <c r="NYX2" s="1636"/>
      <c r="NYY2" s="1636"/>
      <c r="NYZ2" s="1636"/>
      <c r="NZA2" s="1636"/>
      <c r="NZB2" s="1636"/>
      <c r="NZC2" s="1636"/>
      <c r="NZD2" s="1636"/>
      <c r="NZE2" s="1636"/>
      <c r="NZF2" s="1636"/>
      <c r="NZG2" s="1636"/>
      <c r="NZH2" s="1636"/>
      <c r="NZI2" s="1636"/>
      <c r="NZJ2" s="1636"/>
      <c r="NZK2" s="1636"/>
      <c r="NZL2" s="1636"/>
      <c r="NZM2" s="1636"/>
      <c r="NZN2" s="1636"/>
      <c r="NZO2" s="1636"/>
      <c r="NZP2" s="1636"/>
      <c r="NZQ2" s="1636"/>
      <c r="NZR2" s="1636"/>
      <c r="NZS2" s="1636"/>
      <c r="NZT2" s="1636"/>
      <c r="NZU2" s="1636"/>
      <c r="NZV2" s="1636"/>
      <c r="NZW2" s="1636"/>
      <c r="NZX2" s="1636"/>
      <c r="NZY2" s="1636"/>
      <c r="NZZ2" s="1636"/>
      <c r="OAA2" s="1636"/>
      <c r="OAB2" s="1636"/>
      <c r="OAC2" s="1636"/>
      <c r="OAD2" s="1636"/>
      <c r="OAE2" s="1636"/>
      <c r="OAF2" s="1636"/>
      <c r="OAG2" s="1636"/>
      <c r="OAH2" s="1636"/>
      <c r="OAI2" s="1636"/>
      <c r="OAJ2" s="1636"/>
      <c r="OAK2" s="1636"/>
      <c r="OAL2" s="1636"/>
      <c r="OAM2" s="1636"/>
      <c r="OAN2" s="1636"/>
      <c r="OAO2" s="1636"/>
      <c r="OAP2" s="1636"/>
      <c r="OAQ2" s="1636"/>
      <c r="OAR2" s="1636"/>
      <c r="OAS2" s="1636"/>
      <c r="OAT2" s="1636"/>
      <c r="OAU2" s="1636"/>
      <c r="OAV2" s="1636"/>
      <c r="OAW2" s="1636"/>
      <c r="OAX2" s="1636"/>
      <c r="OAY2" s="1636"/>
      <c r="OAZ2" s="1636"/>
      <c r="OBA2" s="1636"/>
      <c r="OBB2" s="1636"/>
      <c r="OBC2" s="1636"/>
      <c r="OBD2" s="1636"/>
      <c r="OBE2" s="1636"/>
      <c r="OBF2" s="1636"/>
      <c r="OBG2" s="1636"/>
      <c r="OBH2" s="1636"/>
      <c r="OBI2" s="1636"/>
      <c r="OBJ2" s="1636"/>
      <c r="OBK2" s="1636"/>
      <c r="OBL2" s="1636"/>
      <c r="OBM2" s="1636"/>
      <c r="OBN2" s="1636"/>
      <c r="OBO2" s="1636"/>
      <c r="OBP2" s="1636"/>
      <c r="OBQ2" s="1636"/>
      <c r="OBR2" s="1636"/>
      <c r="OBS2" s="1636"/>
      <c r="OBT2" s="1636"/>
      <c r="OBU2" s="1636"/>
      <c r="OBV2" s="1636"/>
      <c r="OBW2" s="1636"/>
      <c r="OBX2" s="1636"/>
      <c r="OBY2" s="1636"/>
      <c r="OBZ2" s="1636"/>
      <c r="OCA2" s="1636"/>
      <c r="OCB2" s="1636"/>
      <c r="OCC2" s="1636"/>
      <c r="OCD2" s="1636"/>
      <c r="OCE2" s="1636"/>
      <c r="OCF2" s="1636"/>
      <c r="OCG2" s="1636"/>
      <c r="OCH2" s="1636"/>
      <c r="OCI2" s="1636"/>
      <c r="OCJ2" s="1636"/>
      <c r="OCK2" s="1636"/>
      <c r="OCL2" s="1636"/>
      <c r="OCM2" s="1636"/>
      <c r="OCN2" s="1636"/>
      <c r="OCO2" s="1636"/>
      <c r="OCP2" s="1636"/>
      <c r="OCQ2" s="1636"/>
      <c r="OCR2" s="1636"/>
      <c r="OCS2" s="1636"/>
      <c r="OCT2" s="1636"/>
      <c r="OCU2" s="1636"/>
      <c r="OCV2" s="1636"/>
      <c r="OCW2" s="1636"/>
      <c r="OCX2" s="1636"/>
      <c r="OCY2" s="1636"/>
      <c r="OCZ2" s="1636"/>
      <c r="ODA2" s="1636"/>
      <c r="ODB2" s="1636"/>
      <c r="ODC2" s="1636"/>
      <c r="ODD2" s="1636"/>
      <c r="ODE2" s="1636"/>
      <c r="ODF2" s="1636"/>
      <c r="ODG2" s="1636"/>
      <c r="ODH2" s="1636"/>
      <c r="ODI2" s="1636"/>
      <c r="ODJ2" s="1636"/>
      <c r="ODK2" s="1636"/>
      <c r="ODL2" s="1636"/>
      <c r="ODM2" s="1636"/>
      <c r="ODN2" s="1636"/>
      <c r="ODO2" s="1636"/>
      <c r="ODP2" s="1636"/>
      <c r="ODQ2" s="1636"/>
      <c r="ODR2" s="1636"/>
      <c r="ODS2" s="1636"/>
      <c r="ODT2" s="1636"/>
      <c r="ODU2" s="1636"/>
      <c r="ODV2" s="1636"/>
      <c r="ODW2" s="1636"/>
      <c r="ODX2" s="1636"/>
      <c r="ODY2" s="1636"/>
      <c r="ODZ2" s="1636"/>
      <c r="OEA2" s="1636"/>
      <c r="OEB2" s="1636"/>
      <c r="OEC2" s="1636"/>
      <c r="OED2" s="1636"/>
      <c r="OEE2" s="1636"/>
      <c r="OEF2" s="1636"/>
      <c r="OEG2" s="1636"/>
      <c r="OEH2" s="1636"/>
      <c r="OEI2" s="1636"/>
      <c r="OEJ2" s="1636"/>
      <c r="OEK2" s="1636"/>
      <c r="OEL2" s="1636"/>
      <c r="OEM2" s="1636"/>
      <c r="OEN2" s="1636"/>
      <c r="OEO2" s="1636"/>
      <c r="OEP2" s="1636"/>
      <c r="OEQ2" s="1636"/>
      <c r="OER2" s="1636"/>
      <c r="OES2" s="1636"/>
      <c r="OET2" s="1636"/>
      <c r="OEU2" s="1636"/>
      <c r="OEV2" s="1636"/>
      <c r="OEW2" s="1636"/>
      <c r="OEX2" s="1636"/>
      <c r="OEY2" s="1636"/>
      <c r="OEZ2" s="1636"/>
      <c r="OFA2" s="1636"/>
      <c r="OFB2" s="1636"/>
      <c r="OFC2" s="1636"/>
      <c r="OFD2" s="1636"/>
      <c r="OFE2" s="1636"/>
      <c r="OFF2" s="1636"/>
      <c r="OFG2" s="1636"/>
      <c r="OFH2" s="1636"/>
      <c r="OFI2" s="1636"/>
      <c r="OFJ2" s="1636"/>
      <c r="OFK2" s="1636"/>
      <c r="OFL2" s="1636"/>
      <c r="OFM2" s="1636"/>
      <c r="OFN2" s="1636"/>
      <c r="OFO2" s="1636"/>
      <c r="OFP2" s="1636"/>
      <c r="OFQ2" s="1636"/>
      <c r="OFR2" s="1636"/>
      <c r="OFS2" s="1636"/>
      <c r="OFT2" s="1636"/>
      <c r="OFU2" s="1636"/>
      <c r="OFV2" s="1636"/>
      <c r="OFW2" s="1636"/>
      <c r="OFX2" s="1636"/>
      <c r="OFY2" s="1636"/>
      <c r="OFZ2" s="1636"/>
      <c r="OGA2" s="1636"/>
      <c r="OGB2" s="1636"/>
      <c r="OGC2" s="1636"/>
      <c r="OGD2" s="1636"/>
      <c r="OGE2" s="1636"/>
      <c r="OGF2" s="1636"/>
      <c r="OGG2" s="1636"/>
      <c r="OGH2" s="1636"/>
      <c r="OGI2" s="1636"/>
      <c r="OGJ2" s="1636"/>
      <c r="OGK2" s="1636"/>
      <c r="OGL2" s="1636"/>
      <c r="OGM2" s="1636"/>
      <c r="OGN2" s="1636"/>
      <c r="OGO2" s="1636"/>
      <c r="OGP2" s="1636"/>
      <c r="OGQ2" s="1636"/>
      <c r="OGR2" s="1636"/>
      <c r="OGS2" s="1636"/>
      <c r="OGT2" s="1636"/>
      <c r="OGU2" s="1636"/>
      <c r="OGV2" s="1636"/>
      <c r="OGW2" s="1636"/>
      <c r="OGX2" s="1636"/>
      <c r="OGY2" s="1636"/>
      <c r="OGZ2" s="1636"/>
      <c r="OHA2" s="1636"/>
      <c r="OHB2" s="1636"/>
      <c r="OHC2" s="1636"/>
      <c r="OHD2" s="1636"/>
      <c r="OHE2" s="1636"/>
      <c r="OHF2" s="1636"/>
      <c r="OHG2" s="1636"/>
      <c r="OHH2" s="1636"/>
      <c r="OHI2" s="1636"/>
      <c r="OHJ2" s="1636"/>
      <c r="OHK2" s="1636"/>
      <c r="OHL2" s="1636"/>
      <c r="OHM2" s="1636"/>
      <c r="OHN2" s="1636"/>
      <c r="OHO2" s="1636"/>
      <c r="OHP2" s="1636"/>
      <c r="OHQ2" s="1636"/>
      <c r="OHR2" s="1636"/>
      <c r="OHS2" s="1636"/>
      <c r="OHT2" s="1636"/>
      <c r="OHU2" s="1636"/>
      <c r="OHV2" s="1636"/>
      <c r="OHW2" s="1636"/>
      <c r="OHX2" s="1636"/>
      <c r="OHY2" s="1636"/>
      <c r="OHZ2" s="1636"/>
      <c r="OIA2" s="1636"/>
      <c r="OIB2" s="1636"/>
      <c r="OIC2" s="1636"/>
      <c r="OID2" s="1636"/>
      <c r="OIE2" s="1636"/>
      <c r="OIF2" s="1636"/>
      <c r="OIG2" s="1636"/>
      <c r="OIH2" s="1636"/>
      <c r="OII2" s="1636"/>
      <c r="OIJ2" s="1636"/>
      <c r="OIK2" s="1636"/>
      <c r="OIL2" s="1636"/>
      <c r="OIM2" s="1636"/>
      <c r="OIN2" s="1636"/>
      <c r="OIO2" s="1636"/>
      <c r="OIP2" s="1636"/>
      <c r="OIQ2" s="1636"/>
      <c r="OIR2" s="1636"/>
      <c r="OIS2" s="1636"/>
      <c r="OIT2" s="1636"/>
      <c r="OIU2" s="1636"/>
      <c r="OIV2" s="1636"/>
      <c r="OIW2" s="1636"/>
      <c r="OIX2" s="1636"/>
      <c r="OIY2" s="1636"/>
      <c r="OIZ2" s="1636"/>
      <c r="OJA2" s="1636"/>
      <c r="OJB2" s="1636"/>
      <c r="OJC2" s="1636"/>
      <c r="OJD2" s="1636"/>
      <c r="OJE2" s="1636"/>
      <c r="OJF2" s="1636"/>
      <c r="OJG2" s="1636"/>
      <c r="OJH2" s="1636"/>
      <c r="OJI2" s="1636"/>
      <c r="OJJ2" s="1636"/>
      <c r="OJK2" s="1636"/>
      <c r="OJL2" s="1636"/>
      <c r="OJM2" s="1636"/>
      <c r="OJN2" s="1636"/>
      <c r="OJO2" s="1636"/>
      <c r="OJP2" s="1636"/>
      <c r="OJQ2" s="1636"/>
      <c r="OJR2" s="1636"/>
      <c r="OJS2" s="1636"/>
      <c r="OJT2" s="1636"/>
      <c r="OJU2" s="1636"/>
      <c r="OJV2" s="1636"/>
      <c r="OJW2" s="1636"/>
      <c r="OJX2" s="1636"/>
      <c r="OJY2" s="1636"/>
      <c r="OJZ2" s="1636"/>
      <c r="OKA2" s="1636"/>
      <c r="OKB2" s="1636"/>
      <c r="OKC2" s="1636"/>
      <c r="OKD2" s="1636"/>
      <c r="OKE2" s="1636"/>
      <c r="OKF2" s="1636"/>
      <c r="OKG2" s="1636"/>
      <c r="OKH2" s="1636"/>
      <c r="OKI2" s="1636"/>
      <c r="OKJ2" s="1636"/>
      <c r="OKK2" s="1636"/>
      <c r="OKL2" s="1636"/>
      <c r="OKM2" s="1636"/>
      <c r="OKN2" s="1636"/>
      <c r="OKO2" s="1636"/>
      <c r="OKP2" s="1636"/>
      <c r="OKQ2" s="1636"/>
      <c r="OKR2" s="1636"/>
      <c r="OKS2" s="1636"/>
      <c r="OKT2" s="1636"/>
      <c r="OKU2" s="1636"/>
      <c r="OKV2" s="1636"/>
      <c r="OKW2" s="1636"/>
      <c r="OKX2" s="1636"/>
      <c r="OKY2" s="1636"/>
      <c r="OKZ2" s="1636"/>
      <c r="OLA2" s="1636"/>
      <c r="OLB2" s="1636"/>
      <c r="OLC2" s="1636"/>
      <c r="OLD2" s="1636"/>
      <c r="OLE2" s="1636"/>
      <c r="OLF2" s="1636"/>
      <c r="OLG2" s="1636"/>
      <c r="OLH2" s="1636"/>
      <c r="OLI2" s="1636"/>
      <c r="OLJ2" s="1636"/>
      <c r="OLK2" s="1636"/>
      <c r="OLL2" s="1636"/>
      <c r="OLM2" s="1636"/>
      <c r="OLN2" s="1636"/>
      <c r="OLO2" s="1636"/>
      <c r="OLP2" s="1636"/>
      <c r="OLQ2" s="1636"/>
      <c r="OLR2" s="1636"/>
      <c r="OLS2" s="1636"/>
      <c r="OLT2" s="1636"/>
      <c r="OLU2" s="1636"/>
      <c r="OLV2" s="1636"/>
      <c r="OLW2" s="1636"/>
      <c r="OLX2" s="1636"/>
      <c r="OLY2" s="1636"/>
      <c r="OLZ2" s="1636"/>
      <c r="OMA2" s="1636"/>
      <c r="OMB2" s="1636"/>
      <c r="OMC2" s="1636"/>
      <c r="OMD2" s="1636"/>
      <c r="OME2" s="1636"/>
      <c r="OMF2" s="1636"/>
      <c r="OMG2" s="1636"/>
      <c r="OMH2" s="1636"/>
      <c r="OMI2" s="1636"/>
      <c r="OMJ2" s="1636"/>
      <c r="OMK2" s="1636"/>
      <c r="OML2" s="1636"/>
      <c r="OMM2" s="1636"/>
      <c r="OMN2" s="1636"/>
      <c r="OMO2" s="1636"/>
      <c r="OMP2" s="1636"/>
      <c r="OMQ2" s="1636"/>
      <c r="OMR2" s="1636"/>
      <c r="OMS2" s="1636"/>
      <c r="OMT2" s="1636"/>
      <c r="OMU2" s="1636"/>
      <c r="OMV2" s="1636"/>
      <c r="OMW2" s="1636"/>
      <c r="OMX2" s="1636"/>
      <c r="OMY2" s="1636"/>
      <c r="OMZ2" s="1636"/>
      <c r="ONA2" s="1636"/>
      <c r="ONB2" s="1636"/>
      <c r="ONC2" s="1636"/>
      <c r="OND2" s="1636"/>
      <c r="ONE2" s="1636"/>
      <c r="ONF2" s="1636"/>
      <c r="ONG2" s="1636"/>
      <c r="ONH2" s="1636"/>
      <c r="ONI2" s="1636"/>
      <c r="ONJ2" s="1636"/>
      <c r="ONK2" s="1636"/>
      <c r="ONL2" s="1636"/>
      <c r="ONM2" s="1636"/>
      <c r="ONN2" s="1636"/>
      <c r="ONO2" s="1636"/>
      <c r="ONP2" s="1636"/>
      <c r="ONQ2" s="1636"/>
      <c r="ONR2" s="1636"/>
      <c r="ONS2" s="1636"/>
      <c r="ONT2" s="1636"/>
      <c r="ONU2" s="1636"/>
      <c r="ONV2" s="1636"/>
      <c r="ONW2" s="1636"/>
      <c r="ONX2" s="1636"/>
      <c r="ONY2" s="1636"/>
      <c r="ONZ2" s="1636"/>
      <c r="OOA2" s="1636"/>
      <c r="OOB2" s="1636"/>
      <c r="OOC2" s="1636"/>
      <c r="OOD2" s="1636"/>
      <c r="OOE2" s="1636"/>
      <c r="OOF2" s="1636"/>
      <c r="OOG2" s="1636"/>
      <c r="OOH2" s="1636"/>
      <c r="OOI2" s="1636"/>
      <c r="OOJ2" s="1636"/>
      <c r="OOK2" s="1636"/>
      <c r="OOL2" s="1636"/>
      <c r="OOM2" s="1636"/>
      <c r="OON2" s="1636"/>
      <c r="OOO2" s="1636"/>
      <c r="OOP2" s="1636"/>
      <c r="OOQ2" s="1636"/>
      <c r="OOR2" s="1636"/>
      <c r="OOS2" s="1636"/>
      <c r="OOT2" s="1636"/>
      <c r="OOU2" s="1636"/>
      <c r="OOV2" s="1636"/>
      <c r="OOW2" s="1636"/>
      <c r="OOX2" s="1636"/>
      <c r="OOY2" s="1636"/>
      <c r="OOZ2" s="1636"/>
      <c r="OPA2" s="1636"/>
      <c r="OPB2" s="1636"/>
      <c r="OPC2" s="1636"/>
      <c r="OPD2" s="1636"/>
      <c r="OPE2" s="1636"/>
      <c r="OPF2" s="1636"/>
      <c r="OPG2" s="1636"/>
      <c r="OPH2" s="1636"/>
      <c r="OPI2" s="1636"/>
      <c r="OPJ2" s="1636"/>
      <c r="OPK2" s="1636"/>
      <c r="OPL2" s="1636"/>
      <c r="OPM2" s="1636"/>
      <c r="OPN2" s="1636"/>
      <c r="OPO2" s="1636"/>
      <c r="OPP2" s="1636"/>
      <c r="OPQ2" s="1636"/>
      <c r="OPR2" s="1636"/>
      <c r="OPS2" s="1636"/>
      <c r="OPT2" s="1636"/>
      <c r="OPU2" s="1636"/>
      <c r="OPV2" s="1636"/>
      <c r="OPW2" s="1636"/>
      <c r="OPX2" s="1636"/>
      <c r="OPY2" s="1636"/>
      <c r="OPZ2" s="1636"/>
      <c r="OQA2" s="1636"/>
      <c r="OQB2" s="1636"/>
      <c r="OQC2" s="1636"/>
      <c r="OQD2" s="1636"/>
      <c r="OQE2" s="1636"/>
      <c r="OQF2" s="1636"/>
      <c r="OQG2" s="1636"/>
      <c r="OQH2" s="1636"/>
      <c r="OQI2" s="1636"/>
      <c r="OQJ2" s="1636"/>
      <c r="OQK2" s="1636"/>
      <c r="OQL2" s="1636"/>
      <c r="OQM2" s="1636"/>
      <c r="OQN2" s="1636"/>
      <c r="OQO2" s="1636"/>
      <c r="OQP2" s="1636"/>
      <c r="OQQ2" s="1636"/>
      <c r="OQR2" s="1636"/>
      <c r="OQS2" s="1636"/>
      <c r="OQT2" s="1636"/>
      <c r="OQU2" s="1636"/>
      <c r="OQV2" s="1636"/>
      <c r="OQW2" s="1636"/>
      <c r="OQX2" s="1636"/>
      <c r="OQY2" s="1636"/>
      <c r="OQZ2" s="1636"/>
      <c r="ORA2" s="1636"/>
      <c r="ORB2" s="1636"/>
      <c r="ORC2" s="1636"/>
      <c r="ORD2" s="1636"/>
      <c r="ORE2" s="1636"/>
      <c r="ORF2" s="1636"/>
      <c r="ORG2" s="1636"/>
      <c r="ORH2" s="1636"/>
      <c r="ORI2" s="1636"/>
      <c r="ORJ2" s="1636"/>
      <c r="ORK2" s="1636"/>
      <c r="ORL2" s="1636"/>
      <c r="ORM2" s="1636"/>
      <c r="ORN2" s="1636"/>
      <c r="ORO2" s="1636"/>
      <c r="ORP2" s="1636"/>
      <c r="ORQ2" s="1636"/>
      <c r="ORR2" s="1636"/>
      <c r="ORS2" s="1636"/>
      <c r="ORT2" s="1636"/>
      <c r="ORU2" s="1636"/>
      <c r="ORV2" s="1636"/>
      <c r="ORW2" s="1636"/>
      <c r="ORX2" s="1636"/>
      <c r="ORY2" s="1636"/>
      <c r="ORZ2" s="1636"/>
      <c r="OSA2" s="1636"/>
      <c r="OSB2" s="1636"/>
      <c r="OSC2" s="1636"/>
      <c r="OSD2" s="1636"/>
      <c r="OSE2" s="1636"/>
      <c r="OSF2" s="1636"/>
      <c r="OSG2" s="1636"/>
      <c r="OSH2" s="1636"/>
      <c r="OSI2" s="1636"/>
      <c r="OSJ2" s="1636"/>
      <c r="OSK2" s="1636"/>
      <c r="OSL2" s="1636"/>
      <c r="OSM2" s="1636"/>
      <c r="OSN2" s="1636"/>
      <c r="OSO2" s="1636"/>
      <c r="OSP2" s="1636"/>
      <c r="OSQ2" s="1636"/>
      <c r="OSR2" s="1636"/>
      <c r="OSS2" s="1636"/>
      <c r="OST2" s="1636"/>
      <c r="OSU2" s="1636"/>
      <c r="OSV2" s="1636"/>
      <c r="OSW2" s="1636"/>
      <c r="OSX2" s="1636"/>
      <c r="OSY2" s="1636"/>
      <c r="OSZ2" s="1636"/>
      <c r="OTA2" s="1636"/>
      <c r="OTB2" s="1636"/>
      <c r="OTC2" s="1636"/>
      <c r="OTD2" s="1636"/>
      <c r="OTE2" s="1636"/>
      <c r="OTF2" s="1636"/>
      <c r="OTG2" s="1636"/>
      <c r="OTH2" s="1636"/>
      <c r="OTI2" s="1636"/>
      <c r="OTJ2" s="1636"/>
      <c r="OTK2" s="1636"/>
      <c r="OTL2" s="1636"/>
      <c r="OTM2" s="1636"/>
      <c r="OTN2" s="1636"/>
      <c r="OTO2" s="1636"/>
      <c r="OTP2" s="1636"/>
      <c r="OTQ2" s="1636"/>
      <c r="OTR2" s="1636"/>
      <c r="OTS2" s="1636"/>
      <c r="OTT2" s="1636"/>
      <c r="OTU2" s="1636"/>
      <c r="OTV2" s="1636"/>
      <c r="OTW2" s="1636"/>
      <c r="OTX2" s="1636"/>
      <c r="OTY2" s="1636"/>
      <c r="OTZ2" s="1636"/>
      <c r="OUA2" s="1636"/>
      <c r="OUB2" s="1636"/>
      <c r="OUC2" s="1636"/>
      <c r="OUD2" s="1636"/>
      <c r="OUE2" s="1636"/>
      <c r="OUF2" s="1636"/>
      <c r="OUG2" s="1636"/>
      <c r="OUH2" s="1636"/>
      <c r="OUI2" s="1636"/>
      <c r="OUJ2" s="1636"/>
      <c r="OUK2" s="1636"/>
      <c r="OUL2" s="1636"/>
      <c r="OUM2" s="1636"/>
      <c r="OUN2" s="1636"/>
      <c r="OUO2" s="1636"/>
      <c r="OUP2" s="1636"/>
      <c r="OUQ2" s="1636"/>
      <c r="OUR2" s="1636"/>
      <c r="OUS2" s="1636"/>
      <c r="OUT2" s="1636"/>
      <c r="OUU2" s="1636"/>
      <c r="OUV2" s="1636"/>
      <c r="OUW2" s="1636"/>
      <c r="OUX2" s="1636"/>
      <c r="OUY2" s="1636"/>
      <c r="OUZ2" s="1636"/>
      <c r="OVA2" s="1636"/>
      <c r="OVB2" s="1636"/>
      <c r="OVC2" s="1636"/>
      <c r="OVD2" s="1636"/>
      <c r="OVE2" s="1636"/>
      <c r="OVF2" s="1636"/>
      <c r="OVG2" s="1636"/>
      <c r="OVH2" s="1636"/>
      <c r="OVI2" s="1636"/>
      <c r="OVJ2" s="1636"/>
      <c r="OVK2" s="1636"/>
      <c r="OVL2" s="1636"/>
      <c r="OVM2" s="1636"/>
      <c r="OVN2" s="1636"/>
      <c r="OVO2" s="1636"/>
      <c r="OVP2" s="1636"/>
      <c r="OVQ2" s="1636"/>
      <c r="OVR2" s="1636"/>
      <c r="OVS2" s="1636"/>
      <c r="OVT2" s="1636"/>
      <c r="OVU2" s="1636"/>
      <c r="OVV2" s="1636"/>
      <c r="OVW2" s="1636"/>
      <c r="OVX2" s="1636"/>
      <c r="OVY2" s="1636"/>
      <c r="OVZ2" s="1636"/>
      <c r="OWA2" s="1636"/>
      <c r="OWB2" s="1636"/>
      <c r="OWC2" s="1636"/>
      <c r="OWD2" s="1636"/>
      <c r="OWE2" s="1636"/>
      <c r="OWF2" s="1636"/>
      <c r="OWG2" s="1636"/>
      <c r="OWH2" s="1636"/>
      <c r="OWI2" s="1636"/>
      <c r="OWJ2" s="1636"/>
      <c r="OWK2" s="1636"/>
      <c r="OWL2" s="1636"/>
      <c r="OWM2" s="1636"/>
      <c r="OWN2" s="1636"/>
      <c r="OWO2" s="1636"/>
      <c r="OWP2" s="1636"/>
      <c r="OWQ2" s="1636"/>
      <c r="OWR2" s="1636"/>
      <c r="OWS2" s="1636"/>
      <c r="OWT2" s="1636"/>
      <c r="OWU2" s="1636"/>
      <c r="OWV2" s="1636"/>
      <c r="OWW2" s="1636"/>
      <c r="OWX2" s="1636"/>
      <c r="OWY2" s="1636"/>
      <c r="OWZ2" s="1636"/>
      <c r="OXA2" s="1636"/>
      <c r="OXB2" s="1636"/>
      <c r="OXC2" s="1636"/>
      <c r="OXD2" s="1636"/>
      <c r="OXE2" s="1636"/>
      <c r="OXF2" s="1636"/>
      <c r="OXG2" s="1636"/>
      <c r="OXH2" s="1636"/>
      <c r="OXI2" s="1636"/>
      <c r="OXJ2" s="1636"/>
      <c r="OXK2" s="1636"/>
      <c r="OXL2" s="1636"/>
      <c r="OXM2" s="1636"/>
      <c r="OXN2" s="1636"/>
      <c r="OXO2" s="1636"/>
      <c r="OXP2" s="1636"/>
      <c r="OXQ2" s="1636"/>
      <c r="OXR2" s="1636"/>
      <c r="OXS2" s="1636"/>
      <c r="OXT2" s="1636"/>
      <c r="OXU2" s="1636"/>
      <c r="OXV2" s="1636"/>
      <c r="OXW2" s="1636"/>
      <c r="OXX2" s="1636"/>
      <c r="OXY2" s="1636"/>
      <c r="OXZ2" s="1636"/>
      <c r="OYA2" s="1636"/>
      <c r="OYB2" s="1636"/>
      <c r="OYC2" s="1636"/>
      <c r="OYD2" s="1636"/>
      <c r="OYE2" s="1636"/>
      <c r="OYF2" s="1636"/>
      <c r="OYG2" s="1636"/>
      <c r="OYH2" s="1636"/>
      <c r="OYI2" s="1636"/>
      <c r="OYJ2" s="1636"/>
      <c r="OYK2" s="1636"/>
      <c r="OYL2" s="1636"/>
      <c r="OYM2" s="1636"/>
      <c r="OYN2" s="1636"/>
      <c r="OYO2" s="1636"/>
      <c r="OYP2" s="1636"/>
      <c r="OYQ2" s="1636"/>
      <c r="OYR2" s="1636"/>
      <c r="OYS2" s="1636"/>
      <c r="OYT2" s="1636"/>
      <c r="OYU2" s="1636"/>
      <c r="OYV2" s="1636"/>
      <c r="OYW2" s="1636"/>
      <c r="OYX2" s="1636"/>
      <c r="OYY2" s="1636"/>
      <c r="OYZ2" s="1636"/>
      <c r="OZA2" s="1636"/>
      <c r="OZB2" s="1636"/>
      <c r="OZC2" s="1636"/>
      <c r="OZD2" s="1636"/>
      <c r="OZE2" s="1636"/>
      <c r="OZF2" s="1636"/>
      <c r="OZG2" s="1636"/>
      <c r="OZH2" s="1636"/>
      <c r="OZI2" s="1636"/>
      <c r="OZJ2" s="1636"/>
      <c r="OZK2" s="1636"/>
      <c r="OZL2" s="1636"/>
      <c r="OZM2" s="1636"/>
      <c r="OZN2" s="1636"/>
      <c r="OZO2" s="1636"/>
      <c r="OZP2" s="1636"/>
      <c r="OZQ2" s="1636"/>
      <c r="OZR2" s="1636"/>
      <c r="OZS2" s="1636"/>
      <c r="OZT2" s="1636"/>
      <c r="OZU2" s="1636"/>
      <c r="OZV2" s="1636"/>
      <c r="OZW2" s="1636"/>
      <c r="OZX2" s="1636"/>
      <c r="OZY2" s="1636"/>
      <c r="OZZ2" s="1636"/>
      <c r="PAA2" s="1636"/>
      <c r="PAB2" s="1636"/>
      <c r="PAC2" s="1636"/>
      <c r="PAD2" s="1636"/>
      <c r="PAE2" s="1636"/>
      <c r="PAF2" s="1636"/>
      <c r="PAG2" s="1636"/>
      <c r="PAH2" s="1636"/>
      <c r="PAI2" s="1636"/>
      <c r="PAJ2" s="1636"/>
      <c r="PAK2" s="1636"/>
      <c r="PAL2" s="1636"/>
      <c r="PAM2" s="1636"/>
      <c r="PAN2" s="1636"/>
      <c r="PAO2" s="1636"/>
      <c r="PAP2" s="1636"/>
      <c r="PAQ2" s="1636"/>
      <c r="PAR2" s="1636"/>
      <c r="PAS2" s="1636"/>
      <c r="PAT2" s="1636"/>
      <c r="PAU2" s="1636"/>
      <c r="PAV2" s="1636"/>
      <c r="PAW2" s="1636"/>
      <c r="PAX2" s="1636"/>
      <c r="PAY2" s="1636"/>
      <c r="PAZ2" s="1636"/>
      <c r="PBA2" s="1636"/>
      <c r="PBB2" s="1636"/>
      <c r="PBC2" s="1636"/>
      <c r="PBD2" s="1636"/>
      <c r="PBE2" s="1636"/>
      <c r="PBF2" s="1636"/>
      <c r="PBG2" s="1636"/>
      <c r="PBH2" s="1636"/>
      <c r="PBI2" s="1636"/>
      <c r="PBJ2" s="1636"/>
      <c r="PBK2" s="1636"/>
      <c r="PBL2" s="1636"/>
      <c r="PBM2" s="1636"/>
      <c r="PBN2" s="1636"/>
      <c r="PBO2" s="1636"/>
      <c r="PBP2" s="1636"/>
      <c r="PBQ2" s="1636"/>
      <c r="PBR2" s="1636"/>
      <c r="PBS2" s="1636"/>
      <c r="PBT2" s="1636"/>
      <c r="PBU2" s="1636"/>
      <c r="PBV2" s="1636"/>
      <c r="PBW2" s="1636"/>
      <c r="PBX2" s="1636"/>
      <c r="PBY2" s="1636"/>
      <c r="PBZ2" s="1636"/>
      <c r="PCA2" s="1636"/>
      <c r="PCB2" s="1636"/>
      <c r="PCC2" s="1636"/>
      <c r="PCD2" s="1636"/>
      <c r="PCE2" s="1636"/>
      <c r="PCF2" s="1636"/>
      <c r="PCG2" s="1636"/>
      <c r="PCH2" s="1636"/>
      <c r="PCI2" s="1636"/>
      <c r="PCJ2" s="1636"/>
      <c r="PCK2" s="1636"/>
      <c r="PCL2" s="1636"/>
      <c r="PCM2" s="1636"/>
      <c r="PCN2" s="1636"/>
      <c r="PCO2" s="1636"/>
      <c r="PCP2" s="1636"/>
      <c r="PCQ2" s="1636"/>
      <c r="PCR2" s="1636"/>
      <c r="PCS2" s="1636"/>
      <c r="PCT2" s="1636"/>
      <c r="PCU2" s="1636"/>
      <c r="PCV2" s="1636"/>
      <c r="PCW2" s="1636"/>
      <c r="PCX2" s="1636"/>
      <c r="PCY2" s="1636"/>
      <c r="PCZ2" s="1636"/>
      <c r="PDA2" s="1636"/>
      <c r="PDB2" s="1636"/>
      <c r="PDC2" s="1636"/>
      <c r="PDD2" s="1636"/>
      <c r="PDE2" s="1636"/>
      <c r="PDF2" s="1636"/>
      <c r="PDG2" s="1636"/>
      <c r="PDH2" s="1636"/>
      <c r="PDI2" s="1636"/>
      <c r="PDJ2" s="1636"/>
      <c r="PDK2" s="1636"/>
      <c r="PDL2" s="1636"/>
      <c r="PDM2" s="1636"/>
      <c r="PDN2" s="1636"/>
      <c r="PDO2" s="1636"/>
      <c r="PDP2" s="1636"/>
      <c r="PDQ2" s="1636"/>
      <c r="PDR2" s="1636"/>
      <c r="PDS2" s="1636"/>
      <c r="PDT2" s="1636"/>
      <c r="PDU2" s="1636"/>
      <c r="PDV2" s="1636"/>
      <c r="PDW2" s="1636"/>
      <c r="PDX2" s="1636"/>
      <c r="PDY2" s="1636"/>
      <c r="PDZ2" s="1636"/>
      <c r="PEA2" s="1636"/>
      <c r="PEB2" s="1636"/>
      <c r="PEC2" s="1636"/>
      <c r="PED2" s="1636"/>
      <c r="PEE2" s="1636"/>
      <c r="PEF2" s="1636"/>
      <c r="PEG2" s="1636"/>
      <c r="PEH2" s="1636"/>
      <c r="PEI2" s="1636"/>
      <c r="PEJ2" s="1636"/>
      <c r="PEK2" s="1636"/>
      <c r="PEL2" s="1636"/>
      <c r="PEM2" s="1636"/>
      <c r="PEN2" s="1636"/>
      <c r="PEO2" s="1636"/>
      <c r="PEP2" s="1636"/>
      <c r="PEQ2" s="1636"/>
      <c r="PER2" s="1636"/>
      <c r="PES2" s="1636"/>
      <c r="PET2" s="1636"/>
      <c r="PEU2" s="1636"/>
      <c r="PEV2" s="1636"/>
      <c r="PEW2" s="1636"/>
      <c r="PEX2" s="1636"/>
      <c r="PEY2" s="1636"/>
      <c r="PEZ2" s="1636"/>
      <c r="PFA2" s="1636"/>
      <c r="PFB2" s="1636"/>
      <c r="PFC2" s="1636"/>
      <c r="PFD2" s="1636"/>
      <c r="PFE2" s="1636"/>
      <c r="PFF2" s="1636"/>
      <c r="PFG2" s="1636"/>
      <c r="PFH2" s="1636"/>
      <c r="PFI2" s="1636"/>
      <c r="PFJ2" s="1636"/>
      <c r="PFK2" s="1636"/>
      <c r="PFL2" s="1636"/>
      <c r="PFM2" s="1636"/>
      <c r="PFN2" s="1636"/>
      <c r="PFO2" s="1636"/>
      <c r="PFP2" s="1636"/>
      <c r="PFQ2" s="1636"/>
      <c r="PFR2" s="1636"/>
      <c r="PFS2" s="1636"/>
      <c r="PFT2" s="1636"/>
      <c r="PFU2" s="1636"/>
      <c r="PFV2" s="1636"/>
      <c r="PFW2" s="1636"/>
      <c r="PFX2" s="1636"/>
      <c r="PFY2" s="1636"/>
      <c r="PFZ2" s="1636"/>
      <c r="PGA2" s="1636"/>
      <c r="PGB2" s="1636"/>
      <c r="PGC2" s="1636"/>
      <c r="PGD2" s="1636"/>
      <c r="PGE2" s="1636"/>
      <c r="PGF2" s="1636"/>
      <c r="PGG2" s="1636"/>
      <c r="PGH2" s="1636"/>
      <c r="PGI2" s="1636"/>
      <c r="PGJ2" s="1636"/>
      <c r="PGK2" s="1636"/>
      <c r="PGL2" s="1636"/>
      <c r="PGM2" s="1636"/>
      <c r="PGN2" s="1636"/>
      <c r="PGO2" s="1636"/>
      <c r="PGP2" s="1636"/>
      <c r="PGQ2" s="1636"/>
      <c r="PGR2" s="1636"/>
      <c r="PGS2" s="1636"/>
      <c r="PGT2" s="1636"/>
      <c r="PGU2" s="1636"/>
      <c r="PGV2" s="1636"/>
      <c r="PGW2" s="1636"/>
      <c r="PGX2" s="1636"/>
      <c r="PGY2" s="1636"/>
      <c r="PGZ2" s="1636"/>
      <c r="PHA2" s="1636"/>
      <c r="PHB2" s="1636"/>
      <c r="PHC2" s="1636"/>
      <c r="PHD2" s="1636"/>
      <c r="PHE2" s="1636"/>
      <c r="PHF2" s="1636"/>
      <c r="PHG2" s="1636"/>
      <c r="PHH2" s="1636"/>
      <c r="PHI2" s="1636"/>
      <c r="PHJ2" s="1636"/>
      <c r="PHK2" s="1636"/>
      <c r="PHL2" s="1636"/>
      <c r="PHM2" s="1636"/>
      <c r="PHN2" s="1636"/>
      <c r="PHO2" s="1636"/>
      <c r="PHP2" s="1636"/>
      <c r="PHQ2" s="1636"/>
      <c r="PHR2" s="1636"/>
      <c r="PHS2" s="1636"/>
      <c r="PHT2" s="1636"/>
      <c r="PHU2" s="1636"/>
      <c r="PHV2" s="1636"/>
      <c r="PHW2" s="1636"/>
      <c r="PHX2" s="1636"/>
      <c r="PHY2" s="1636"/>
      <c r="PHZ2" s="1636"/>
      <c r="PIA2" s="1636"/>
      <c r="PIB2" s="1636"/>
      <c r="PIC2" s="1636"/>
      <c r="PID2" s="1636"/>
      <c r="PIE2" s="1636"/>
      <c r="PIF2" s="1636"/>
      <c r="PIG2" s="1636"/>
      <c r="PIH2" s="1636"/>
      <c r="PII2" s="1636"/>
      <c r="PIJ2" s="1636"/>
      <c r="PIK2" s="1636"/>
      <c r="PIL2" s="1636"/>
      <c r="PIM2" s="1636"/>
      <c r="PIN2" s="1636"/>
      <c r="PIO2" s="1636"/>
      <c r="PIP2" s="1636"/>
      <c r="PIQ2" s="1636"/>
      <c r="PIR2" s="1636"/>
      <c r="PIS2" s="1636"/>
      <c r="PIT2" s="1636"/>
      <c r="PIU2" s="1636"/>
      <c r="PIV2" s="1636"/>
      <c r="PIW2" s="1636"/>
      <c r="PIX2" s="1636"/>
      <c r="PIY2" s="1636"/>
      <c r="PIZ2" s="1636"/>
      <c r="PJA2" s="1636"/>
      <c r="PJB2" s="1636"/>
      <c r="PJC2" s="1636"/>
      <c r="PJD2" s="1636"/>
      <c r="PJE2" s="1636"/>
      <c r="PJF2" s="1636"/>
      <c r="PJG2" s="1636"/>
      <c r="PJH2" s="1636"/>
      <c r="PJI2" s="1636"/>
      <c r="PJJ2" s="1636"/>
      <c r="PJK2" s="1636"/>
      <c r="PJL2" s="1636"/>
      <c r="PJM2" s="1636"/>
      <c r="PJN2" s="1636"/>
      <c r="PJO2" s="1636"/>
      <c r="PJP2" s="1636"/>
      <c r="PJQ2" s="1636"/>
      <c r="PJR2" s="1636"/>
      <c r="PJS2" s="1636"/>
      <c r="PJT2" s="1636"/>
      <c r="PJU2" s="1636"/>
      <c r="PJV2" s="1636"/>
      <c r="PJW2" s="1636"/>
      <c r="PJX2" s="1636"/>
      <c r="PJY2" s="1636"/>
      <c r="PJZ2" s="1636"/>
      <c r="PKA2" s="1636"/>
      <c r="PKB2" s="1636"/>
      <c r="PKC2" s="1636"/>
      <c r="PKD2" s="1636"/>
      <c r="PKE2" s="1636"/>
      <c r="PKF2" s="1636"/>
      <c r="PKG2" s="1636"/>
      <c r="PKH2" s="1636"/>
      <c r="PKI2" s="1636"/>
      <c r="PKJ2" s="1636"/>
      <c r="PKK2" s="1636"/>
      <c r="PKL2" s="1636"/>
      <c r="PKM2" s="1636"/>
      <c r="PKN2" s="1636"/>
      <c r="PKO2" s="1636"/>
      <c r="PKP2" s="1636"/>
      <c r="PKQ2" s="1636"/>
      <c r="PKR2" s="1636"/>
      <c r="PKS2" s="1636"/>
      <c r="PKT2" s="1636"/>
      <c r="PKU2" s="1636"/>
      <c r="PKV2" s="1636"/>
      <c r="PKW2" s="1636"/>
      <c r="PKX2" s="1636"/>
      <c r="PKY2" s="1636"/>
      <c r="PKZ2" s="1636"/>
      <c r="PLA2" s="1636"/>
      <c r="PLB2" s="1636"/>
      <c r="PLC2" s="1636"/>
      <c r="PLD2" s="1636"/>
      <c r="PLE2" s="1636"/>
      <c r="PLF2" s="1636"/>
      <c r="PLG2" s="1636"/>
      <c r="PLH2" s="1636"/>
      <c r="PLI2" s="1636"/>
      <c r="PLJ2" s="1636"/>
      <c r="PLK2" s="1636"/>
      <c r="PLL2" s="1636"/>
      <c r="PLM2" s="1636"/>
      <c r="PLN2" s="1636"/>
      <c r="PLO2" s="1636"/>
      <c r="PLP2" s="1636"/>
      <c r="PLQ2" s="1636"/>
      <c r="PLR2" s="1636"/>
      <c r="PLS2" s="1636"/>
      <c r="PLT2" s="1636"/>
      <c r="PLU2" s="1636"/>
      <c r="PLV2" s="1636"/>
      <c r="PLW2" s="1636"/>
      <c r="PLX2" s="1636"/>
      <c r="PLY2" s="1636"/>
      <c r="PLZ2" s="1636"/>
      <c r="PMA2" s="1636"/>
      <c r="PMB2" s="1636"/>
      <c r="PMC2" s="1636"/>
      <c r="PMD2" s="1636"/>
      <c r="PME2" s="1636"/>
      <c r="PMF2" s="1636"/>
      <c r="PMG2" s="1636"/>
      <c r="PMH2" s="1636"/>
      <c r="PMI2" s="1636"/>
      <c r="PMJ2" s="1636"/>
      <c r="PMK2" s="1636"/>
      <c r="PML2" s="1636"/>
      <c r="PMM2" s="1636"/>
      <c r="PMN2" s="1636"/>
      <c r="PMO2" s="1636"/>
      <c r="PMP2" s="1636"/>
      <c r="PMQ2" s="1636"/>
      <c r="PMR2" s="1636"/>
      <c r="PMS2" s="1636"/>
      <c r="PMT2" s="1636"/>
      <c r="PMU2" s="1636"/>
      <c r="PMV2" s="1636"/>
      <c r="PMW2" s="1636"/>
      <c r="PMX2" s="1636"/>
      <c r="PMY2" s="1636"/>
      <c r="PMZ2" s="1636"/>
      <c r="PNA2" s="1636"/>
      <c r="PNB2" s="1636"/>
      <c r="PNC2" s="1636"/>
      <c r="PND2" s="1636"/>
      <c r="PNE2" s="1636"/>
      <c r="PNF2" s="1636"/>
      <c r="PNG2" s="1636"/>
      <c r="PNH2" s="1636"/>
      <c r="PNI2" s="1636"/>
      <c r="PNJ2" s="1636"/>
      <c r="PNK2" s="1636"/>
      <c r="PNL2" s="1636"/>
      <c r="PNM2" s="1636"/>
      <c r="PNN2" s="1636"/>
      <c r="PNO2" s="1636"/>
      <c r="PNP2" s="1636"/>
      <c r="PNQ2" s="1636"/>
      <c r="PNR2" s="1636"/>
      <c r="PNS2" s="1636"/>
      <c r="PNT2" s="1636"/>
      <c r="PNU2" s="1636"/>
      <c r="PNV2" s="1636"/>
      <c r="PNW2" s="1636"/>
      <c r="PNX2" s="1636"/>
      <c r="PNY2" s="1636"/>
      <c r="PNZ2" s="1636"/>
      <c r="POA2" s="1636"/>
      <c r="POB2" s="1636"/>
      <c r="POC2" s="1636"/>
      <c r="POD2" s="1636"/>
      <c r="POE2" s="1636"/>
      <c r="POF2" s="1636"/>
      <c r="POG2" s="1636"/>
      <c r="POH2" s="1636"/>
      <c r="POI2" s="1636"/>
      <c r="POJ2" s="1636"/>
      <c r="POK2" s="1636"/>
      <c r="POL2" s="1636"/>
      <c r="POM2" s="1636"/>
      <c r="PON2" s="1636"/>
      <c r="POO2" s="1636"/>
      <c r="POP2" s="1636"/>
      <c r="POQ2" s="1636"/>
      <c r="POR2" s="1636"/>
      <c r="POS2" s="1636"/>
      <c r="POT2" s="1636"/>
      <c r="POU2" s="1636"/>
      <c r="POV2" s="1636"/>
      <c r="POW2" s="1636"/>
      <c r="POX2" s="1636"/>
      <c r="POY2" s="1636"/>
      <c r="POZ2" s="1636"/>
      <c r="PPA2" s="1636"/>
      <c r="PPB2" s="1636"/>
      <c r="PPC2" s="1636"/>
      <c r="PPD2" s="1636"/>
      <c r="PPE2" s="1636"/>
      <c r="PPF2" s="1636"/>
      <c r="PPG2" s="1636"/>
      <c r="PPH2" s="1636"/>
      <c r="PPI2" s="1636"/>
      <c r="PPJ2" s="1636"/>
      <c r="PPK2" s="1636"/>
      <c r="PPL2" s="1636"/>
      <c r="PPM2" s="1636"/>
      <c r="PPN2" s="1636"/>
      <c r="PPO2" s="1636"/>
      <c r="PPP2" s="1636"/>
      <c r="PPQ2" s="1636"/>
      <c r="PPR2" s="1636"/>
      <c r="PPS2" s="1636"/>
      <c r="PPT2" s="1636"/>
      <c r="PPU2" s="1636"/>
      <c r="PPV2" s="1636"/>
      <c r="PPW2" s="1636"/>
      <c r="PPX2" s="1636"/>
      <c r="PPY2" s="1636"/>
      <c r="PPZ2" s="1636"/>
      <c r="PQA2" s="1636"/>
      <c r="PQB2" s="1636"/>
      <c r="PQC2" s="1636"/>
      <c r="PQD2" s="1636"/>
      <c r="PQE2" s="1636"/>
      <c r="PQF2" s="1636"/>
      <c r="PQG2" s="1636"/>
      <c r="PQH2" s="1636"/>
      <c r="PQI2" s="1636"/>
      <c r="PQJ2" s="1636"/>
      <c r="PQK2" s="1636"/>
      <c r="PQL2" s="1636"/>
      <c r="PQM2" s="1636"/>
      <c r="PQN2" s="1636"/>
      <c r="PQO2" s="1636"/>
      <c r="PQP2" s="1636"/>
      <c r="PQQ2" s="1636"/>
      <c r="PQR2" s="1636"/>
      <c r="PQS2" s="1636"/>
      <c r="PQT2" s="1636"/>
      <c r="PQU2" s="1636"/>
      <c r="PQV2" s="1636"/>
      <c r="PQW2" s="1636"/>
      <c r="PQX2" s="1636"/>
      <c r="PQY2" s="1636"/>
      <c r="PQZ2" s="1636"/>
      <c r="PRA2" s="1636"/>
      <c r="PRB2" s="1636"/>
      <c r="PRC2" s="1636"/>
      <c r="PRD2" s="1636"/>
      <c r="PRE2" s="1636"/>
      <c r="PRF2" s="1636"/>
      <c r="PRG2" s="1636"/>
      <c r="PRH2" s="1636"/>
      <c r="PRI2" s="1636"/>
      <c r="PRJ2" s="1636"/>
      <c r="PRK2" s="1636"/>
      <c r="PRL2" s="1636"/>
      <c r="PRM2" s="1636"/>
      <c r="PRN2" s="1636"/>
      <c r="PRO2" s="1636"/>
      <c r="PRP2" s="1636"/>
      <c r="PRQ2" s="1636"/>
      <c r="PRR2" s="1636"/>
      <c r="PRS2" s="1636"/>
      <c r="PRT2" s="1636"/>
      <c r="PRU2" s="1636"/>
      <c r="PRV2" s="1636"/>
      <c r="PRW2" s="1636"/>
      <c r="PRX2" s="1636"/>
      <c r="PRY2" s="1636"/>
      <c r="PRZ2" s="1636"/>
      <c r="PSA2" s="1636"/>
      <c r="PSB2" s="1636"/>
      <c r="PSC2" s="1636"/>
      <c r="PSD2" s="1636"/>
      <c r="PSE2" s="1636"/>
      <c r="PSF2" s="1636"/>
      <c r="PSG2" s="1636"/>
      <c r="PSH2" s="1636"/>
      <c r="PSI2" s="1636"/>
      <c r="PSJ2" s="1636"/>
      <c r="PSK2" s="1636"/>
      <c r="PSL2" s="1636"/>
      <c r="PSM2" s="1636"/>
      <c r="PSN2" s="1636"/>
      <c r="PSO2" s="1636"/>
      <c r="PSP2" s="1636"/>
      <c r="PSQ2" s="1636"/>
      <c r="PSR2" s="1636"/>
      <c r="PSS2" s="1636"/>
      <c r="PST2" s="1636"/>
      <c r="PSU2" s="1636"/>
      <c r="PSV2" s="1636"/>
      <c r="PSW2" s="1636"/>
      <c r="PSX2" s="1636"/>
      <c r="PSY2" s="1636"/>
      <c r="PSZ2" s="1636"/>
      <c r="PTA2" s="1636"/>
      <c r="PTB2" s="1636"/>
      <c r="PTC2" s="1636"/>
      <c r="PTD2" s="1636"/>
      <c r="PTE2" s="1636"/>
      <c r="PTF2" s="1636"/>
      <c r="PTG2" s="1636"/>
      <c r="PTH2" s="1636"/>
      <c r="PTI2" s="1636"/>
      <c r="PTJ2" s="1636"/>
      <c r="PTK2" s="1636"/>
      <c r="PTL2" s="1636"/>
      <c r="PTM2" s="1636"/>
      <c r="PTN2" s="1636"/>
      <c r="PTO2" s="1636"/>
      <c r="PTP2" s="1636"/>
      <c r="PTQ2" s="1636"/>
      <c r="PTR2" s="1636"/>
      <c r="PTS2" s="1636"/>
      <c r="PTT2" s="1636"/>
      <c r="PTU2" s="1636"/>
      <c r="PTV2" s="1636"/>
      <c r="PTW2" s="1636"/>
      <c r="PTX2" s="1636"/>
      <c r="PTY2" s="1636"/>
      <c r="PTZ2" s="1636"/>
      <c r="PUA2" s="1636"/>
      <c r="PUB2" s="1636"/>
      <c r="PUC2" s="1636"/>
      <c r="PUD2" s="1636"/>
      <c r="PUE2" s="1636"/>
      <c r="PUF2" s="1636"/>
      <c r="PUG2" s="1636"/>
      <c r="PUH2" s="1636"/>
      <c r="PUI2" s="1636"/>
      <c r="PUJ2" s="1636"/>
      <c r="PUK2" s="1636"/>
      <c r="PUL2" s="1636"/>
      <c r="PUM2" s="1636"/>
      <c r="PUN2" s="1636"/>
      <c r="PUO2" s="1636"/>
      <c r="PUP2" s="1636"/>
      <c r="PUQ2" s="1636"/>
      <c r="PUR2" s="1636"/>
      <c r="PUS2" s="1636"/>
      <c r="PUT2" s="1636"/>
      <c r="PUU2" s="1636"/>
      <c r="PUV2" s="1636"/>
      <c r="PUW2" s="1636"/>
      <c r="PUX2" s="1636"/>
      <c r="PUY2" s="1636"/>
      <c r="PUZ2" s="1636"/>
      <c r="PVA2" s="1636"/>
      <c r="PVB2" s="1636"/>
      <c r="PVC2" s="1636"/>
      <c r="PVD2" s="1636"/>
      <c r="PVE2" s="1636"/>
      <c r="PVF2" s="1636"/>
      <c r="PVG2" s="1636"/>
      <c r="PVH2" s="1636"/>
      <c r="PVI2" s="1636"/>
      <c r="PVJ2" s="1636"/>
      <c r="PVK2" s="1636"/>
      <c r="PVL2" s="1636"/>
      <c r="PVM2" s="1636"/>
      <c r="PVN2" s="1636"/>
      <c r="PVO2" s="1636"/>
      <c r="PVP2" s="1636"/>
      <c r="PVQ2" s="1636"/>
      <c r="PVR2" s="1636"/>
      <c r="PVS2" s="1636"/>
      <c r="PVT2" s="1636"/>
      <c r="PVU2" s="1636"/>
      <c r="PVV2" s="1636"/>
      <c r="PVW2" s="1636"/>
      <c r="PVX2" s="1636"/>
      <c r="PVY2" s="1636"/>
      <c r="PVZ2" s="1636"/>
      <c r="PWA2" s="1636"/>
      <c r="PWB2" s="1636"/>
      <c r="PWC2" s="1636"/>
      <c r="PWD2" s="1636"/>
      <c r="PWE2" s="1636"/>
      <c r="PWF2" s="1636"/>
      <c r="PWG2" s="1636"/>
      <c r="PWH2" s="1636"/>
      <c r="PWI2" s="1636"/>
      <c r="PWJ2" s="1636"/>
      <c r="PWK2" s="1636"/>
      <c r="PWL2" s="1636"/>
      <c r="PWM2" s="1636"/>
      <c r="PWN2" s="1636"/>
      <c r="PWO2" s="1636"/>
      <c r="PWP2" s="1636"/>
      <c r="PWQ2" s="1636"/>
      <c r="PWR2" s="1636"/>
      <c r="PWS2" s="1636"/>
      <c r="PWT2" s="1636"/>
      <c r="PWU2" s="1636"/>
      <c r="PWV2" s="1636"/>
      <c r="PWW2" s="1636"/>
      <c r="PWX2" s="1636"/>
      <c r="PWY2" s="1636"/>
      <c r="PWZ2" s="1636"/>
      <c r="PXA2" s="1636"/>
      <c r="PXB2" s="1636"/>
      <c r="PXC2" s="1636"/>
      <c r="PXD2" s="1636"/>
      <c r="PXE2" s="1636"/>
      <c r="PXF2" s="1636"/>
      <c r="PXG2" s="1636"/>
      <c r="PXH2" s="1636"/>
      <c r="PXI2" s="1636"/>
      <c r="PXJ2" s="1636"/>
      <c r="PXK2" s="1636"/>
      <c r="PXL2" s="1636"/>
      <c r="PXM2" s="1636"/>
      <c r="PXN2" s="1636"/>
      <c r="PXO2" s="1636"/>
      <c r="PXP2" s="1636"/>
      <c r="PXQ2" s="1636"/>
      <c r="PXR2" s="1636"/>
      <c r="PXS2" s="1636"/>
      <c r="PXT2" s="1636"/>
      <c r="PXU2" s="1636"/>
      <c r="PXV2" s="1636"/>
      <c r="PXW2" s="1636"/>
      <c r="PXX2" s="1636"/>
      <c r="PXY2" s="1636"/>
      <c r="PXZ2" s="1636"/>
      <c r="PYA2" s="1636"/>
      <c r="PYB2" s="1636"/>
      <c r="PYC2" s="1636"/>
      <c r="PYD2" s="1636"/>
      <c r="PYE2" s="1636"/>
      <c r="PYF2" s="1636"/>
      <c r="PYG2" s="1636"/>
      <c r="PYH2" s="1636"/>
      <c r="PYI2" s="1636"/>
      <c r="PYJ2" s="1636"/>
      <c r="PYK2" s="1636"/>
      <c r="PYL2" s="1636"/>
      <c r="PYM2" s="1636"/>
      <c r="PYN2" s="1636"/>
      <c r="PYO2" s="1636"/>
      <c r="PYP2" s="1636"/>
      <c r="PYQ2" s="1636"/>
      <c r="PYR2" s="1636"/>
      <c r="PYS2" s="1636"/>
      <c r="PYT2" s="1636"/>
      <c r="PYU2" s="1636"/>
      <c r="PYV2" s="1636"/>
      <c r="PYW2" s="1636"/>
      <c r="PYX2" s="1636"/>
      <c r="PYY2" s="1636"/>
      <c r="PYZ2" s="1636"/>
      <c r="PZA2" s="1636"/>
      <c r="PZB2" s="1636"/>
      <c r="PZC2" s="1636"/>
      <c r="PZD2" s="1636"/>
      <c r="PZE2" s="1636"/>
      <c r="PZF2" s="1636"/>
      <c r="PZG2" s="1636"/>
      <c r="PZH2" s="1636"/>
      <c r="PZI2" s="1636"/>
      <c r="PZJ2" s="1636"/>
      <c r="PZK2" s="1636"/>
      <c r="PZL2" s="1636"/>
      <c r="PZM2" s="1636"/>
      <c r="PZN2" s="1636"/>
      <c r="PZO2" s="1636"/>
      <c r="PZP2" s="1636"/>
      <c r="PZQ2" s="1636"/>
      <c r="PZR2" s="1636"/>
      <c r="PZS2" s="1636"/>
      <c r="PZT2" s="1636"/>
      <c r="PZU2" s="1636"/>
      <c r="PZV2" s="1636"/>
      <c r="PZW2" s="1636"/>
      <c r="PZX2" s="1636"/>
      <c r="PZY2" s="1636"/>
      <c r="PZZ2" s="1636"/>
      <c r="QAA2" s="1636"/>
      <c r="QAB2" s="1636"/>
      <c r="QAC2" s="1636"/>
      <c r="QAD2" s="1636"/>
      <c r="QAE2" s="1636"/>
      <c r="QAF2" s="1636"/>
      <c r="QAG2" s="1636"/>
      <c r="QAH2" s="1636"/>
      <c r="QAI2" s="1636"/>
      <c r="QAJ2" s="1636"/>
      <c r="QAK2" s="1636"/>
      <c r="QAL2" s="1636"/>
      <c r="QAM2" s="1636"/>
      <c r="QAN2" s="1636"/>
      <c r="QAO2" s="1636"/>
      <c r="QAP2" s="1636"/>
      <c r="QAQ2" s="1636"/>
      <c r="QAR2" s="1636"/>
      <c r="QAS2" s="1636"/>
      <c r="QAT2" s="1636"/>
      <c r="QAU2" s="1636"/>
      <c r="QAV2" s="1636"/>
      <c r="QAW2" s="1636"/>
      <c r="QAX2" s="1636"/>
      <c r="QAY2" s="1636"/>
      <c r="QAZ2" s="1636"/>
      <c r="QBA2" s="1636"/>
      <c r="QBB2" s="1636"/>
      <c r="QBC2" s="1636"/>
      <c r="QBD2" s="1636"/>
      <c r="QBE2" s="1636"/>
      <c r="QBF2" s="1636"/>
      <c r="QBG2" s="1636"/>
      <c r="QBH2" s="1636"/>
      <c r="QBI2" s="1636"/>
      <c r="QBJ2" s="1636"/>
      <c r="QBK2" s="1636"/>
      <c r="QBL2" s="1636"/>
      <c r="QBM2" s="1636"/>
      <c r="QBN2" s="1636"/>
      <c r="QBO2" s="1636"/>
      <c r="QBP2" s="1636"/>
      <c r="QBQ2" s="1636"/>
      <c r="QBR2" s="1636"/>
      <c r="QBS2" s="1636"/>
      <c r="QBT2" s="1636"/>
      <c r="QBU2" s="1636"/>
      <c r="QBV2" s="1636"/>
      <c r="QBW2" s="1636"/>
      <c r="QBX2" s="1636"/>
      <c r="QBY2" s="1636"/>
      <c r="QBZ2" s="1636"/>
      <c r="QCA2" s="1636"/>
      <c r="QCB2" s="1636"/>
      <c r="QCC2" s="1636"/>
      <c r="QCD2" s="1636"/>
      <c r="QCE2" s="1636"/>
      <c r="QCF2" s="1636"/>
      <c r="QCG2" s="1636"/>
      <c r="QCH2" s="1636"/>
      <c r="QCI2" s="1636"/>
      <c r="QCJ2" s="1636"/>
      <c r="QCK2" s="1636"/>
      <c r="QCL2" s="1636"/>
      <c r="QCM2" s="1636"/>
      <c r="QCN2" s="1636"/>
      <c r="QCO2" s="1636"/>
      <c r="QCP2" s="1636"/>
      <c r="QCQ2" s="1636"/>
      <c r="QCR2" s="1636"/>
      <c r="QCS2" s="1636"/>
      <c r="QCT2" s="1636"/>
      <c r="QCU2" s="1636"/>
      <c r="QCV2" s="1636"/>
      <c r="QCW2" s="1636"/>
      <c r="QCX2" s="1636"/>
      <c r="QCY2" s="1636"/>
      <c r="QCZ2" s="1636"/>
      <c r="QDA2" s="1636"/>
      <c r="QDB2" s="1636"/>
      <c r="QDC2" s="1636"/>
      <c r="QDD2" s="1636"/>
      <c r="QDE2" s="1636"/>
      <c r="QDF2" s="1636"/>
      <c r="QDG2" s="1636"/>
      <c r="QDH2" s="1636"/>
      <c r="QDI2" s="1636"/>
      <c r="QDJ2" s="1636"/>
      <c r="QDK2" s="1636"/>
      <c r="QDL2" s="1636"/>
      <c r="QDM2" s="1636"/>
      <c r="QDN2" s="1636"/>
      <c r="QDO2" s="1636"/>
      <c r="QDP2" s="1636"/>
      <c r="QDQ2" s="1636"/>
      <c r="QDR2" s="1636"/>
      <c r="QDS2" s="1636"/>
      <c r="QDT2" s="1636"/>
      <c r="QDU2" s="1636"/>
      <c r="QDV2" s="1636"/>
      <c r="QDW2" s="1636"/>
      <c r="QDX2" s="1636"/>
      <c r="QDY2" s="1636"/>
      <c r="QDZ2" s="1636"/>
      <c r="QEA2" s="1636"/>
      <c r="QEB2" s="1636"/>
      <c r="QEC2" s="1636"/>
      <c r="QED2" s="1636"/>
      <c r="QEE2" s="1636"/>
      <c r="QEF2" s="1636"/>
      <c r="QEG2" s="1636"/>
      <c r="QEH2" s="1636"/>
      <c r="QEI2" s="1636"/>
      <c r="QEJ2" s="1636"/>
      <c r="QEK2" s="1636"/>
      <c r="QEL2" s="1636"/>
      <c r="QEM2" s="1636"/>
      <c r="QEN2" s="1636"/>
      <c r="QEO2" s="1636"/>
      <c r="QEP2" s="1636"/>
      <c r="QEQ2" s="1636"/>
      <c r="QER2" s="1636"/>
      <c r="QES2" s="1636"/>
      <c r="QET2" s="1636"/>
      <c r="QEU2" s="1636"/>
      <c r="QEV2" s="1636"/>
      <c r="QEW2" s="1636"/>
      <c r="QEX2" s="1636"/>
      <c r="QEY2" s="1636"/>
      <c r="QEZ2" s="1636"/>
      <c r="QFA2" s="1636"/>
      <c r="QFB2" s="1636"/>
      <c r="QFC2" s="1636"/>
      <c r="QFD2" s="1636"/>
      <c r="QFE2" s="1636"/>
      <c r="QFF2" s="1636"/>
      <c r="QFG2" s="1636"/>
      <c r="QFH2" s="1636"/>
      <c r="QFI2" s="1636"/>
      <c r="QFJ2" s="1636"/>
      <c r="QFK2" s="1636"/>
      <c r="QFL2" s="1636"/>
      <c r="QFM2" s="1636"/>
      <c r="QFN2" s="1636"/>
      <c r="QFO2" s="1636"/>
      <c r="QFP2" s="1636"/>
      <c r="QFQ2" s="1636"/>
      <c r="QFR2" s="1636"/>
      <c r="QFS2" s="1636"/>
      <c r="QFT2" s="1636"/>
      <c r="QFU2" s="1636"/>
      <c r="QFV2" s="1636"/>
      <c r="QFW2" s="1636"/>
      <c r="QFX2" s="1636"/>
      <c r="QFY2" s="1636"/>
      <c r="QFZ2" s="1636"/>
      <c r="QGA2" s="1636"/>
      <c r="QGB2" s="1636"/>
      <c r="QGC2" s="1636"/>
      <c r="QGD2" s="1636"/>
      <c r="QGE2" s="1636"/>
      <c r="QGF2" s="1636"/>
      <c r="QGG2" s="1636"/>
      <c r="QGH2" s="1636"/>
      <c r="QGI2" s="1636"/>
      <c r="QGJ2" s="1636"/>
      <c r="QGK2" s="1636"/>
      <c r="QGL2" s="1636"/>
      <c r="QGM2" s="1636"/>
      <c r="QGN2" s="1636"/>
      <c r="QGO2" s="1636"/>
      <c r="QGP2" s="1636"/>
      <c r="QGQ2" s="1636"/>
      <c r="QGR2" s="1636"/>
      <c r="QGS2" s="1636"/>
      <c r="QGT2" s="1636"/>
      <c r="QGU2" s="1636"/>
      <c r="QGV2" s="1636"/>
      <c r="QGW2" s="1636"/>
      <c r="QGX2" s="1636"/>
      <c r="QGY2" s="1636"/>
      <c r="QGZ2" s="1636"/>
      <c r="QHA2" s="1636"/>
      <c r="QHB2" s="1636"/>
      <c r="QHC2" s="1636"/>
      <c r="QHD2" s="1636"/>
      <c r="QHE2" s="1636"/>
      <c r="QHF2" s="1636"/>
      <c r="QHG2" s="1636"/>
      <c r="QHH2" s="1636"/>
      <c r="QHI2" s="1636"/>
      <c r="QHJ2" s="1636"/>
      <c r="QHK2" s="1636"/>
      <c r="QHL2" s="1636"/>
      <c r="QHM2" s="1636"/>
      <c r="QHN2" s="1636"/>
      <c r="QHO2" s="1636"/>
      <c r="QHP2" s="1636"/>
      <c r="QHQ2" s="1636"/>
      <c r="QHR2" s="1636"/>
      <c r="QHS2" s="1636"/>
      <c r="QHT2" s="1636"/>
      <c r="QHU2" s="1636"/>
      <c r="QHV2" s="1636"/>
      <c r="QHW2" s="1636"/>
      <c r="QHX2" s="1636"/>
      <c r="QHY2" s="1636"/>
      <c r="QHZ2" s="1636"/>
      <c r="QIA2" s="1636"/>
      <c r="QIB2" s="1636"/>
      <c r="QIC2" s="1636"/>
      <c r="QID2" s="1636"/>
      <c r="QIE2" s="1636"/>
      <c r="QIF2" s="1636"/>
      <c r="QIG2" s="1636"/>
      <c r="QIH2" s="1636"/>
      <c r="QII2" s="1636"/>
      <c r="QIJ2" s="1636"/>
      <c r="QIK2" s="1636"/>
      <c r="QIL2" s="1636"/>
      <c r="QIM2" s="1636"/>
      <c r="QIN2" s="1636"/>
      <c r="QIO2" s="1636"/>
      <c r="QIP2" s="1636"/>
      <c r="QIQ2" s="1636"/>
      <c r="QIR2" s="1636"/>
      <c r="QIS2" s="1636"/>
      <c r="QIT2" s="1636"/>
      <c r="QIU2" s="1636"/>
      <c r="QIV2" s="1636"/>
      <c r="QIW2" s="1636"/>
      <c r="QIX2" s="1636"/>
      <c r="QIY2" s="1636"/>
      <c r="QIZ2" s="1636"/>
      <c r="QJA2" s="1636"/>
      <c r="QJB2" s="1636"/>
      <c r="QJC2" s="1636"/>
      <c r="QJD2" s="1636"/>
      <c r="QJE2" s="1636"/>
      <c r="QJF2" s="1636"/>
      <c r="QJG2" s="1636"/>
      <c r="QJH2" s="1636"/>
      <c r="QJI2" s="1636"/>
      <c r="QJJ2" s="1636"/>
      <c r="QJK2" s="1636"/>
      <c r="QJL2" s="1636"/>
      <c r="QJM2" s="1636"/>
      <c r="QJN2" s="1636"/>
      <c r="QJO2" s="1636"/>
      <c r="QJP2" s="1636"/>
      <c r="QJQ2" s="1636"/>
      <c r="QJR2" s="1636"/>
      <c r="QJS2" s="1636"/>
      <c r="QJT2" s="1636"/>
      <c r="QJU2" s="1636"/>
      <c r="QJV2" s="1636"/>
      <c r="QJW2" s="1636"/>
      <c r="QJX2" s="1636"/>
      <c r="QJY2" s="1636"/>
      <c r="QJZ2" s="1636"/>
      <c r="QKA2" s="1636"/>
      <c r="QKB2" s="1636"/>
      <c r="QKC2" s="1636"/>
      <c r="QKD2" s="1636"/>
      <c r="QKE2" s="1636"/>
      <c r="QKF2" s="1636"/>
      <c r="QKG2" s="1636"/>
      <c r="QKH2" s="1636"/>
      <c r="QKI2" s="1636"/>
      <c r="QKJ2" s="1636"/>
      <c r="QKK2" s="1636"/>
      <c r="QKL2" s="1636"/>
      <c r="QKM2" s="1636"/>
      <c r="QKN2" s="1636"/>
      <c r="QKO2" s="1636"/>
      <c r="QKP2" s="1636"/>
      <c r="QKQ2" s="1636"/>
      <c r="QKR2" s="1636"/>
      <c r="QKS2" s="1636"/>
      <c r="QKT2" s="1636"/>
      <c r="QKU2" s="1636"/>
      <c r="QKV2" s="1636"/>
      <c r="QKW2" s="1636"/>
      <c r="QKX2" s="1636"/>
      <c r="QKY2" s="1636"/>
      <c r="QKZ2" s="1636"/>
      <c r="QLA2" s="1636"/>
      <c r="QLB2" s="1636"/>
      <c r="QLC2" s="1636"/>
      <c r="QLD2" s="1636"/>
      <c r="QLE2" s="1636"/>
      <c r="QLF2" s="1636"/>
      <c r="QLG2" s="1636"/>
      <c r="QLH2" s="1636"/>
      <c r="QLI2" s="1636"/>
      <c r="QLJ2" s="1636"/>
      <c r="QLK2" s="1636"/>
      <c r="QLL2" s="1636"/>
      <c r="QLM2" s="1636"/>
      <c r="QLN2" s="1636"/>
      <c r="QLO2" s="1636"/>
      <c r="QLP2" s="1636"/>
      <c r="QLQ2" s="1636"/>
      <c r="QLR2" s="1636"/>
      <c r="QLS2" s="1636"/>
      <c r="QLT2" s="1636"/>
      <c r="QLU2" s="1636"/>
      <c r="QLV2" s="1636"/>
      <c r="QLW2" s="1636"/>
      <c r="QLX2" s="1636"/>
      <c r="QLY2" s="1636"/>
      <c r="QLZ2" s="1636"/>
      <c r="QMA2" s="1636"/>
      <c r="QMB2" s="1636"/>
      <c r="QMC2" s="1636"/>
      <c r="QMD2" s="1636"/>
      <c r="QME2" s="1636"/>
      <c r="QMF2" s="1636"/>
      <c r="QMG2" s="1636"/>
      <c r="QMH2" s="1636"/>
      <c r="QMI2" s="1636"/>
      <c r="QMJ2" s="1636"/>
      <c r="QMK2" s="1636"/>
      <c r="QML2" s="1636"/>
      <c r="QMM2" s="1636"/>
      <c r="QMN2" s="1636"/>
      <c r="QMO2" s="1636"/>
      <c r="QMP2" s="1636"/>
      <c r="QMQ2" s="1636"/>
      <c r="QMR2" s="1636"/>
      <c r="QMS2" s="1636"/>
      <c r="QMT2" s="1636"/>
      <c r="QMU2" s="1636"/>
      <c r="QMV2" s="1636"/>
      <c r="QMW2" s="1636"/>
      <c r="QMX2" s="1636"/>
      <c r="QMY2" s="1636"/>
      <c r="QMZ2" s="1636"/>
      <c r="QNA2" s="1636"/>
      <c r="QNB2" s="1636"/>
      <c r="QNC2" s="1636"/>
      <c r="QND2" s="1636"/>
      <c r="QNE2" s="1636"/>
      <c r="QNF2" s="1636"/>
      <c r="QNG2" s="1636"/>
      <c r="QNH2" s="1636"/>
      <c r="QNI2" s="1636"/>
      <c r="QNJ2" s="1636"/>
      <c r="QNK2" s="1636"/>
      <c r="QNL2" s="1636"/>
      <c r="QNM2" s="1636"/>
      <c r="QNN2" s="1636"/>
      <c r="QNO2" s="1636"/>
      <c r="QNP2" s="1636"/>
      <c r="QNQ2" s="1636"/>
      <c r="QNR2" s="1636"/>
      <c r="QNS2" s="1636"/>
      <c r="QNT2" s="1636"/>
      <c r="QNU2" s="1636"/>
      <c r="QNV2" s="1636"/>
      <c r="QNW2" s="1636"/>
      <c r="QNX2" s="1636"/>
      <c r="QNY2" s="1636"/>
      <c r="QNZ2" s="1636"/>
      <c r="QOA2" s="1636"/>
      <c r="QOB2" s="1636"/>
      <c r="QOC2" s="1636"/>
      <c r="QOD2" s="1636"/>
      <c r="QOE2" s="1636"/>
      <c r="QOF2" s="1636"/>
      <c r="QOG2" s="1636"/>
      <c r="QOH2" s="1636"/>
      <c r="QOI2" s="1636"/>
      <c r="QOJ2" s="1636"/>
      <c r="QOK2" s="1636"/>
      <c r="QOL2" s="1636"/>
      <c r="QOM2" s="1636"/>
      <c r="QON2" s="1636"/>
      <c r="QOO2" s="1636"/>
      <c r="QOP2" s="1636"/>
      <c r="QOQ2" s="1636"/>
      <c r="QOR2" s="1636"/>
      <c r="QOS2" s="1636"/>
      <c r="QOT2" s="1636"/>
      <c r="QOU2" s="1636"/>
      <c r="QOV2" s="1636"/>
      <c r="QOW2" s="1636"/>
      <c r="QOX2" s="1636"/>
      <c r="QOY2" s="1636"/>
      <c r="QOZ2" s="1636"/>
      <c r="QPA2" s="1636"/>
      <c r="QPB2" s="1636"/>
      <c r="QPC2" s="1636"/>
      <c r="QPD2" s="1636"/>
      <c r="QPE2" s="1636"/>
      <c r="QPF2" s="1636"/>
      <c r="QPG2" s="1636"/>
      <c r="QPH2" s="1636"/>
      <c r="QPI2" s="1636"/>
      <c r="QPJ2" s="1636"/>
      <c r="QPK2" s="1636"/>
      <c r="QPL2" s="1636"/>
      <c r="QPM2" s="1636"/>
      <c r="QPN2" s="1636"/>
      <c r="QPO2" s="1636"/>
      <c r="QPP2" s="1636"/>
      <c r="QPQ2" s="1636"/>
      <c r="QPR2" s="1636"/>
      <c r="QPS2" s="1636"/>
      <c r="QPT2" s="1636"/>
      <c r="QPU2" s="1636"/>
      <c r="QPV2" s="1636"/>
      <c r="QPW2" s="1636"/>
      <c r="QPX2" s="1636"/>
      <c r="QPY2" s="1636"/>
      <c r="QPZ2" s="1636"/>
      <c r="QQA2" s="1636"/>
      <c r="QQB2" s="1636"/>
      <c r="QQC2" s="1636"/>
      <c r="QQD2" s="1636"/>
      <c r="QQE2" s="1636"/>
      <c r="QQF2" s="1636"/>
      <c r="QQG2" s="1636"/>
      <c r="QQH2" s="1636"/>
      <c r="QQI2" s="1636"/>
      <c r="QQJ2" s="1636"/>
      <c r="QQK2" s="1636"/>
      <c r="QQL2" s="1636"/>
      <c r="QQM2" s="1636"/>
      <c r="QQN2" s="1636"/>
      <c r="QQO2" s="1636"/>
      <c r="QQP2" s="1636"/>
      <c r="QQQ2" s="1636"/>
      <c r="QQR2" s="1636"/>
      <c r="QQS2" s="1636"/>
      <c r="QQT2" s="1636"/>
      <c r="QQU2" s="1636"/>
      <c r="QQV2" s="1636"/>
      <c r="QQW2" s="1636"/>
      <c r="QQX2" s="1636"/>
      <c r="QQY2" s="1636"/>
      <c r="QQZ2" s="1636"/>
      <c r="QRA2" s="1636"/>
      <c r="QRB2" s="1636"/>
      <c r="QRC2" s="1636"/>
      <c r="QRD2" s="1636"/>
      <c r="QRE2" s="1636"/>
      <c r="QRF2" s="1636"/>
      <c r="QRG2" s="1636"/>
      <c r="QRH2" s="1636"/>
      <c r="QRI2" s="1636"/>
      <c r="QRJ2" s="1636"/>
      <c r="QRK2" s="1636"/>
      <c r="QRL2" s="1636"/>
      <c r="QRM2" s="1636"/>
      <c r="QRN2" s="1636"/>
      <c r="QRO2" s="1636"/>
      <c r="QRP2" s="1636"/>
      <c r="QRQ2" s="1636"/>
      <c r="QRR2" s="1636"/>
      <c r="QRS2" s="1636"/>
      <c r="QRT2" s="1636"/>
      <c r="QRU2" s="1636"/>
      <c r="QRV2" s="1636"/>
      <c r="QRW2" s="1636"/>
      <c r="QRX2" s="1636"/>
      <c r="QRY2" s="1636"/>
      <c r="QRZ2" s="1636"/>
      <c r="QSA2" s="1636"/>
      <c r="QSB2" s="1636"/>
      <c r="QSC2" s="1636"/>
      <c r="QSD2" s="1636"/>
      <c r="QSE2" s="1636"/>
      <c r="QSF2" s="1636"/>
      <c r="QSG2" s="1636"/>
      <c r="QSH2" s="1636"/>
      <c r="QSI2" s="1636"/>
      <c r="QSJ2" s="1636"/>
      <c r="QSK2" s="1636"/>
      <c r="QSL2" s="1636"/>
      <c r="QSM2" s="1636"/>
      <c r="QSN2" s="1636"/>
      <c r="QSO2" s="1636"/>
      <c r="QSP2" s="1636"/>
      <c r="QSQ2" s="1636"/>
      <c r="QSR2" s="1636"/>
      <c r="QSS2" s="1636"/>
      <c r="QST2" s="1636"/>
      <c r="QSU2" s="1636"/>
      <c r="QSV2" s="1636"/>
      <c r="QSW2" s="1636"/>
      <c r="QSX2" s="1636"/>
      <c r="QSY2" s="1636"/>
      <c r="QSZ2" s="1636"/>
      <c r="QTA2" s="1636"/>
      <c r="QTB2" s="1636"/>
      <c r="QTC2" s="1636"/>
      <c r="QTD2" s="1636"/>
      <c r="QTE2" s="1636"/>
      <c r="QTF2" s="1636"/>
      <c r="QTG2" s="1636"/>
      <c r="QTH2" s="1636"/>
      <c r="QTI2" s="1636"/>
      <c r="QTJ2" s="1636"/>
      <c r="QTK2" s="1636"/>
      <c r="QTL2" s="1636"/>
      <c r="QTM2" s="1636"/>
      <c r="QTN2" s="1636"/>
      <c r="QTO2" s="1636"/>
      <c r="QTP2" s="1636"/>
      <c r="QTQ2" s="1636"/>
      <c r="QTR2" s="1636"/>
      <c r="QTS2" s="1636"/>
      <c r="QTT2" s="1636"/>
      <c r="QTU2" s="1636"/>
      <c r="QTV2" s="1636"/>
      <c r="QTW2" s="1636"/>
      <c r="QTX2" s="1636"/>
      <c r="QTY2" s="1636"/>
      <c r="QTZ2" s="1636"/>
      <c r="QUA2" s="1636"/>
      <c r="QUB2" s="1636"/>
      <c r="QUC2" s="1636"/>
      <c r="QUD2" s="1636"/>
      <c r="QUE2" s="1636"/>
      <c r="QUF2" s="1636"/>
      <c r="QUG2" s="1636"/>
      <c r="QUH2" s="1636"/>
      <c r="QUI2" s="1636"/>
      <c r="QUJ2" s="1636"/>
      <c r="QUK2" s="1636"/>
      <c r="QUL2" s="1636"/>
      <c r="QUM2" s="1636"/>
      <c r="QUN2" s="1636"/>
      <c r="QUO2" s="1636"/>
      <c r="QUP2" s="1636"/>
      <c r="QUQ2" s="1636"/>
      <c r="QUR2" s="1636"/>
      <c r="QUS2" s="1636"/>
      <c r="QUT2" s="1636"/>
      <c r="QUU2" s="1636"/>
      <c r="QUV2" s="1636"/>
      <c r="QUW2" s="1636"/>
      <c r="QUX2" s="1636"/>
      <c r="QUY2" s="1636"/>
      <c r="QUZ2" s="1636"/>
      <c r="QVA2" s="1636"/>
      <c r="QVB2" s="1636"/>
      <c r="QVC2" s="1636"/>
      <c r="QVD2" s="1636"/>
      <c r="QVE2" s="1636"/>
      <c r="QVF2" s="1636"/>
      <c r="QVG2" s="1636"/>
      <c r="QVH2" s="1636"/>
      <c r="QVI2" s="1636"/>
      <c r="QVJ2" s="1636"/>
      <c r="QVK2" s="1636"/>
      <c r="QVL2" s="1636"/>
      <c r="QVM2" s="1636"/>
      <c r="QVN2" s="1636"/>
      <c r="QVO2" s="1636"/>
      <c r="QVP2" s="1636"/>
      <c r="QVQ2" s="1636"/>
      <c r="QVR2" s="1636"/>
      <c r="QVS2" s="1636"/>
      <c r="QVT2" s="1636"/>
      <c r="QVU2" s="1636"/>
      <c r="QVV2" s="1636"/>
      <c r="QVW2" s="1636"/>
      <c r="QVX2" s="1636"/>
      <c r="QVY2" s="1636"/>
      <c r="QVZ2" s="1636"/>
      <c r="QWA2" s="1636"/>
      <c r="QWB2" s="1636"/>
      <c r="QWC2" s="1636"/>
      <c r="QWD2" s="1636"/>
      <c r="QWE2" s="1636"/>
      <c r="QWF2" s="1636"/>
      <c r="QWG2" s="1636"/>
      <c r="QWH2" s="1636"/>
      <c r="QWI2" s="1636"/>
      <c r="QWJ2" s="1636"/>
      <c r="QWK2" s="1636"/>
      <c r="QWL2" s="1636"/>
      <c r="QWM2" s="1636"/>
      <c r="QWN2" s="1636"/>
      <c r="QWO2" s="1636"/>
      <c r="QWP2" s="1636"/>
      <c r="QWQ2" s="1636"/>
      <c r="QWR2" s="1636"/>
      <c r="QWS2" s="1636"/>
      <c r="QWT2" s="1636"/>
      <c r="QWU2" s="1636"/>
      <c r="QWV2" s="1636"/>
      <c r="QWW2" s="1636"/>
      <c r="QWX2" s="1636"/>
      <c r="QWY2" s="1636"/>
      <c r="QWZ2" s="1636"/>
      <c r="QXA2" s="1636"/>
      <c r="QXB2" s="1636"/>
      <c r="QXC2" s="1636"/>
      <c r="QXD2" s="1636"/>
      <c r="QXE2" s="1636"/>
      <c r="QXF2" s="1636"/>
      <c r="QXG2" s="1636"/>
      <c r="QXH2" s="1636"/>
      <c r="QXI2" s="1636"/>
      <c r="QXJ2" s="1636"/>
      <c r="QXK2" s="1636"/>
      <c r="QXL2" s="1636"/>
      <c r="QXM2" s="1636"/>
      <c r="QXN2" s="1636"/>
      <c r="QXO2" s="1636"/>
      <c r="QXP2" s="1636"/>
      <c r="QXQ2" s="1636"/>
      <c r="QXR2" s="1636"/>
      <c r="QXS2" s="1636"/>
      <c r="QXT2" s="1636"/>
      <c r="QXU2" s="1636"/>
      <c r="QXV2" s="1636"/>
      <c r="QXW2" s="1636"/>
      <c r="QXX2" s="1636"/>
      <c r="QXY2" s="1636"/>
      <c r="QXZ2" s="1636"/>
      <c r="QYA2" s="1636"/>
      <c r="QYB2" s="1636"/>
      <c r="QYC2" s="1636"/>
      <c r="QYD2" s="1636"/>
      <c r="QYE2" s="1636"/>
      <c r="QYF2" s="1636"/>
      <c r="QYG2" s="1636"/>
      <c r="QYH2" s="1636"/>
      <c r="QYI2" s="1636"/>
      <c r="QYJ2" s="1636"/>
      <c r="QYK2" s="1636"/>
      <c r="QYL2" s="1636"/>
      <c r="QYM2" s="1636"/>
      <c r="QYN2" s="1636"/>
      <c r="QYO2" s="1636"/>
      <c r="QYP2" s="1636"/>
      <c r="QYQ2" s="1636"/>
      <c r="QYR2" s="1636"/>
      <c r="QYS2" s="1636"/>
      <c r="QYT2" s="1636"/>
      <c r="QYU2" s="1636"/>
      <c r="QYV2" s="1636"/>
      <c r="QYW2" s="1636"/>
      <c r="QYX2" s="1636"/>
      <c r="QYY2" s="1636"/>
      <c r="QYZ2" s="1636"/>
      <c r="QZA2" s="1636"/>
      <c r="QZB2" s="1636"/>
      <c r="QZC2" s="1636"/>
      <c r="QZD2" s="1636"/>
      <c r="QZE2" s="1636"/>
      <c r="QZF2" s="1636"/>
      <c r="QZG2" s="1636"/>
      <c r="QZH2" s="1636"/>
      <c r="QZI2" s="1636"/>
      <c r="QZJ2" s="1636"/>
      <c r="QZK2" s="1636"/>
      <c r="QZL2" s="1636"/>
      <c r="QZM2" s="1636"/>
      <c r="QZN2" s="1636"/>
      <c r="QZO2" s="1636"/>
      <c r="QZP2" s="1636"/>
      <c r="QZQ2" s="1636"/>
      <c r="QZR2" s="1636"/>
      <c r="QZS2" s="1636"/>
      <c r="QZT2" s="1636"/>
      <c r="QZU2" s="1636"/>
      <c r="QZV2" s="1636"/>
      <c r="QZW2" s="1636"/>
      <c r="QZX2" s="1636"/>
      <c r="QZY2" s="1636"/>
      <c r="QZZ2" s="1636"/>
      <c r="RAA2" s="1636"/>
      <c r="RAB2" s="1636"/>
      <c r="RAC2" s="1636"/>
      <c r="RAD2" s="1636"/>
      <c r="RAE2" s="1636"/>
      <c r="RAF2" s="1636"/>
      <c r="RAG2" s="1636"/>
      <c r="RAH2" s="1636"/>
      <c r="RAI2" s="1636"/>
      <c r="RAJ2" s="1636"/>
      <c r="RAK2" s="1636"/>
      <c r="RAL2" s="1636"/>
      <c r="RAM2" s="1636"/>
      <c r="RAN2" s="1636"/>
      <c r="RAO2" s="1636"/>
      <c r="RAP2" s="1636"/>
      <c r="RAQ2" s="1636"/>
      <c r="RAR2" s="1636"/>
      <c r="RAS2" s="1636"/>
      <c r="RAT2" s="1636"/>
      <c r="RAU2" s="1636"/>
      <c r="RAV2" s="1636"/>
      <c r="RAW2" s="1636"/>
      <c r="RAX2" s="1636"/>
      <c r="RAY2" s="1636"/>
      <c r="RAZ2" s="1636"/>
      <c r="RBA2" s="1636"/>
      <c r="RBB2" s="1636"/>
      <c r="RBC2" s="1636"/>
      <c r="RBD2" s="1636"/>
      <c r="RBE2" s="1636"/>
      <c r="RBF2" s="1636"/>
      <c r="RBG2" s="1636"/>
      <c r="RBH2" s="1636"/>
      <c r="RBI2" s="1636"/>
      <c r="RBJ2" s="1636"/>
      <c r="RBK2" s="1636"/>
      <c r="RBL2" s="1636"/>
      <c r="RBM2" s="1636"/>
      <c r="RBN2" s="1636"/>
      <c r="RBO2" s="1636"/>
      <c r="RBP2" s="1636"/>
      <c r="RBQ2" s="1636"/>
      <c r="RBR2" s="1636"/>
      <c r="RBS2" s="1636"/>
      <c r="RBT2" s="1636"/>
      <c r="RBU2" s="1636"/>
      <c r="RBV2" s="1636"/>
      <c r="RBW2" s="1636"/>
      <c r="RBX2" s="1636"/>
      <c r="RBY2" s="1636"/>
      <c r="RBZ2" s="1636"/>
      <c r="RCA2" s="1636"/>
      <c r="RCB2" s="1636"/>
      <c r="RCC2" s="1636"/>
      <c r="RCD2" s="1636"/>
      <c r="RCE2" s="1636"/>
      <c r="RCF2" s="1636"/>
      <c r="RCG2" s="1636"/>
      <c r="RCH2" s="1636"/>
      <c r="RCI2" s="1636"/>
      <c r="RCJ2" s="1636"/>
      <c r="RCK2" s="1636"/>
      <c r="RCL2" s="1636"/>
      <c r="RCM2" s="1636"/>
      <c r="RCN2" s="1636"/>
      <c r="RCO2" s="1636"/>
      <c r="RCP2" s="1636"/>
      <c r="RCQ2" s="1636"/>
      <c r="RCR2" s="1636"/>
      <c r="RCS2" s="1636"/>
      <c r="RCT2" s="1636"/>
      <c r="RCU2" s="1636"/>
      <c r="RCV2" s="1636"/>
      <c r="RCW2" s="1636"/>
      <c r="RCX2" s="1636"/>
      <c r="RCY2" s="1636"/>
      <c r="RCZ2" s="1636"/>
      <c r="RDA2" s="1636"/>
      <c r="RDB2" s="1636"/>
      <c r="RDC2" s="1636"/>
      <c r="RDD2" s="1636"/>
      <c r="RDE2" s="1636"/>
      <c r="RDF2" s="1636"/>
      <c r="RDG2" s="1636"/>
      <c r="RDH2" s="1636"/>
      <c r="RDI2" s="1636"/>
      <c r="RDJ2" s="1636"/>
      <c r="RDK2" s="1636"/>
      <c r="RDL2" s="1636"/>
      <c r="RDM2" s="1636"/>
      <c r="RDN2" s="1636"/>
      <c r="RDO2" s="1636"/>
      <c r="RDP2" s="1636"/>
      <c r="RDQ2" s="1636"/>
      <c r="RDR2" s="1636"/>
      <c r="RDS2" s="1636"/>
      <c r="RDT2" s="1636"/>
      <c r="RDU2" s="1636"/>
      <c r="RDV2" s="1636"/>
      <c r="RDW2" s="1636"/>
      <c r="RDX2" s="1636"/>
      <c r="RDY2" s="1636"/>
      <c r="RDZ2" s="1636"/>
      <c r="REA2" s="1636"/>
      <c r="REB2" s="1636"/>
      <c r="REC2" s="1636"/>
      <c r="RED2" s="1636"/>
      <c r="REE2" s="1636"/>
      <c r="REF2" s="1636"/>
      <c r="REG2" s="1636"/>
      <c r="REH2" s="1636"/>
      <c r="REI2" s="1636"/>
      <c r="REJ2" s="1636"/>
      <c r="REK2" s="1636"/>
      <c r="REL2" s="1636"/>
      <c r="REM2" s="1636"/>
      <c r="REN2" s="1636"/>
      <c r="REO2" s="1636"/>
      <c r="REP2" s="1636"/>
      <c r="REQ2" s="1636"/>
      <c r="RER2" s="1636"/>
      <c r="RES2" s="1636"/>
      <c r="RET2" s="1636"/>
      <c r="REU2" s="1636"/>
      <c r="REV2" s="1636"/>
      <c r="REW2" s="1636"/>
      <c r="REX2" s="1636"/>
      <c r="REY2" s="1636"/>
      <c r="REZ2" s="1636"/>
      <c r="RFA2" s="1636"/>
      <c r="RFB2" s="1636"/>
      <c r="RFC2" s="1636"/>
      <c r="RFD2" s="1636"/>
      <c r="RFE2" s="1636"/>
      <c r="RFF2" s="1636"/>
      <c r="RFG2" s="1636"/>
      <c r="RFH2" s="1636"/>
      <c r="RFI2" s="1636"/>
      <c r="RFJ2" s="1636"/>
      <c r="RFK2" s="1636"/>
      <c r="RFL2" s="1636"/>
      <c r="RFM2" s="1636"/>
      <c r="RFN2" s="1636"/>
      <c r="RFO2" s="1636"/>
      <c r="RFP2" s="1636"/>
      <c r="RFQ2" s="1636"/>
      <c r="RFR2" s="1636"/>
      <c r="RFS2" s="1636"/>
      <c r="RFT2" s="1636"/>
      <c r="RFU2" s="1636"/>
      <c r="RFV2" s="1636"/>
      <c r="RFW2" s="1636"/>
      <c r="RFX2" s="1636"/>
      <c r="RFY2" s="1636"/>
      <c r="RFZ2" s="1636"/>
      <c r="RGA2" s="1636"/>
      <c r="RGB2" s="1636"/>
      <c r="RGC2" s="1636"/>
      <c r="RGD2" s="1636"/>
      <c r="RGE2" s="1636"/>
      <c r="RGF2" s="1636"/>
      <c r="RGG2" s="1636"/>
      <c r="RGH2" s="1636"/>
      <c r="RGI2" s="1636"/>
      <c r="RGJ2" s="1636"/>
      <c r="RGK2" s="1636"/>
      <c r="RGL2" s="1636"/>
      <c r="RGM2" s="1636"/>
      <c r="RGN2" s="1636"/>
      <c r="RGO2" s="1636"/>
      <c r="RGP2" s="1636"/>
      <c r="RGQ2" s="1636"/>
      <c r="RGR2" s="1636"/>
      <c r="RGS2" s="1636"/>
      <c r="RGT2" s="1636"/>
      <c r="RGU2" s="1636"/>
      <c r="RGV2" s="1636"/>
      <c r="RGW2" s="1636"/>
      <c r="RGX2" s="1636"/>
      <c r="RGY2" s="1636"/>
      <c r="RGZ2" s="1636"/>
      <c r="RHA2" s="1636"/>
      <c r="RHB2" s="1636"/>
      <c r="RHC2" s="1636"/>
      <c r="RHD2" s="1636"/>
      <c r="RHE2" s="1636"/>
      <c r="RHF2" s="1636"/>
      <c r="RHG2" s="1636"/>
      <c r="RHH2" s="1636"/>
      <c r="RHI2" s="1636"/>
      <c r="RHJ2" s="1636"/>
      <c r="RHK2" s="1636"/>
      <c r="RHL2" s="1636"/>
      <c r="RHM2" s="1636"/>
      <c r="RHN2" s="1636"/>
      <c r="RHO2" s="1636"/>
      <c r="RHP2" s="1636"/>
      <c r="RHQ2" s="1636"/>
      <c r="RHR2" s="1636"/>
      <c r="RHS2" s="1636"/>
      <c r="RHT2" s="1636"/>
      <c r="RHU2" s="1636"/>
      <c r="RHV2" s="1636"/>
      <c r="RHW2" s="1636"/>
      <c r="RHX2" s="1636"/>
      <c r="RHY2" s="1636"/>
      <c r="RHZ2" s="1636"/>
      <c r="RIA2" s="1636"/>
      <c r="RIB2" s="1636"/>
      <c r="RIC2" s="1636"/>
      <c r="RID2" s="1636"/>
      <c r="RIE2" s="1636"/>
      <c r="RIF2" s="1636"/>
      <c r="RIG2" s="1636"/>
      <c r="RIH2" s="1636"/>
      <c r="RII2" s="1636"/>
      <c r="RIJ2" s="1636"/>
      <c r="RIK2" s="1636"/>
      <c r="RIL2" s="1636"/>
      <c r="RIM2" s="1636"/>
      <c r="RIN2" s="1636"/>
      <c r="RIO2" s="1636"/>
      <c r="RIP2" s="1636"/>
      <c r="RIQ2" s="1636"/>
      <c r="RIR2" s="1636"/>
      <c r="RIS2" s="1636"/>
      <c r="RIT2" s="1636"/>
      <c r="RIU2" s="1636"/>
      <c r="RIV2" s="1636"/>
      <c r="RIW2" s="1636"/>
      <c r="RIX2" s="1636"/>
      <c r="RIY2" s="1636"/>
      <c r="RIZ2" s="1636"/>
      <c r="RJA2" s="1636"/>
      <c r="RJB2" s="1636"/>
      <c r="RJC2" s="1636"/>
      <c r="RJD2" s="1636"/>
      <c r="RJE2" s="1636"/>
      <c r="RJF2" s="1636"/>
      <c r="RJG2" s="1636"/>
      <c r="RJH2" s="1636"/>
      <c r="RJI2" s="1636"/>
      <c r="RJJ2" s="1636"/>
      <c r="RJK2" s="1636"/>
      <c r="RJL2" s="1636"/>
      <c r="RJM2" s="1636"/>
      <c r="RJN2" s="1636"/>
      <c r="RJO2" s="1636"/>
      <c r="RJP2" s="1636"/>
      <c r="RJQ2" s="1636"/>
      <c r="RJR2" s="1636"/>
      <c r="RJS2" s="1636"/>
      <c r="RJT2" s="1636"/>
      <c r="RJU2" s="1636"/>
      <c r="RJV2" s="1636"/>
      <c r="RJW2" s="1636"/>
      <c r="RJX2" s="1636"/>
      <c r="RJY2" s="1636"/>
      <c r="RJZ2" s="1636"/>
      <c r="RKA2" s="1636"/>
      <c r="RKB2" s="1636"/>
      <c r="RKC2" s="1636"/>
      <c r="RKD2" s="1636"/>
      <c r="RKE2" s="1636"/>
      <c r="RKF2" s="1636"/>
      <c r="RKG2" s="1636"/>
      <c r="RKH2" s="1636"/>
      <c r="RKI2" s="1636"/>
      <c r="RKJ2" s="1636"/>
      <c r="RKK2" s="1636"/>
      <c r="RKL2" s="1636"/>
      <c r="RKM2" s="1636"/>
      <c r="RKN2" s="1636"/>
      <c r="RKO2" s="1636"/>
      <c r="RKP2" s="1636"/>
      <c r="RKQ2" s="1636"/>
      <c r="RKR2" s="1636"/>
      <c r="RKS2" s="1636"/>
      <c r="RKT2" s="1636"/>
      <c r="RKU2" s="1636"/>
      <c r="RKV2" s="1636"/>
      <c r="RKW2" s="1636"/>
      <c r="RKX2" s="1636"/>
      <c r="RKY2" s="1636"/>
      <c r="RKZ2" s="1636"/>
      <c r="RLA2" s="1636"/>
      <c r="RLB2" s="1636"/>
      <c r="RLC2" s="1636"/>
      <c r="RLD2" s="1636"/>
      <c r="RLE2" s="1636"/>
      <c r="RLF2" s="1636"/>
      <c r="RLG2" s="1636"/>
      <c r="RLH2" s="1636"/>
      <c r="RLI2" s="1636"/>
      <c r="RLJ2" s="1636"/>
      <c r="RLK2" s="1636"/>
      <c r="RLL2" s="1636"/>
      <c r="RLM2" s="1636"/>
      <c r="RLN2" s="1636"/>
      <c r="RLO2" s="1636"/>
      <c r="RLP2" s="1636"/>
      <c r="RLQ2" s="1636"/>
      <c r="RLR2" s="1636"/>
      <c r="RLS2" s="1636"/>
      <c r="RLT2" s="1636"/>
      <c r="RLU2" s="1636"/>
      <c r="RLV2" s="1636"/>
      <c r="RLW2" s="1636"/>
      <c r="RLX2" s="1636"/>
      <c r="RLY2" s="1636"/>
      <c r="RLZ2" s="1636"/>
      <c r="RMA2" s="1636"/>
      <c r="RMB2" s="1636"/>
      <c r="RMC2" s="1636"/>
      <c r="RMD2" s="1636"/>
      <c r="RME2" s="1636"/>
      <c r="RMF2" s="1636"/>
      <c r="RMG2" s="1636"/>
      <c r="RMH2" s="1636"/>
      <c r="RMI2" s="1636"/>
      <c r="RMJ2" s="1636"/>
      <c r="RMK2" s="1636"/>
      <c r="RML2" s="1636"/>
      <c r="RMM2" s="1636"/>
      <c r="RMN2" s="1636"/>
      <c r="RMO2" s="1636"/>
      <c r="RMP2" s="1636"/>
      <c r="RMQ2" s="1636"/>
      <c r="RMR2" s="1636"/>
      <c r="RMS2" s="1636"/>
      <c r="RMT2" s="1636"/>
      <c r="RMU2" s="1636"/>
      <c r="RMV2" s="1636"/>
      <c r="RMW2" s="1636"/>
      <c r="RMX2" s="1636"/>
      <c r="RMY2" s="1636"/>
      <c r="RMZ2" s="1636"/>
      <c r="RNA2" s="1636"/>
      <c r="RNB2" s="1636"/>
      <c r="RNC2" s="1636"/>
      <c r="RND2" s="1636"/>
      <c r="RNE2" s="1636"/>
      <c r="RNF2" s="1636"/>
      <c r="RNG2" s="1636"/>
      <c r="RNH2" s="1636"/>
      <c r="RNI2" s="1636"/>
      <c r="RNJ2" s="1636"/>
      <c r="RNK2" s="1636"/>
      <c r="RNL2" s="1636"/>
      <c r="RNM2" s="1636"/>
      <c r="RNN2" s="1636"/>
      <c r="RNO2" s="1636"/>
      <c r="RNP2" s="1636"/>
      <c r="RNQ2" s="1636"/>
      <c r="RNR2" s="1636"/>
      <c r="RNS2" s="1636"/>
      <c r="RNT2" s="1636"/>
      <c r="RNU2" s="1636"/>
      <c r="RNV2" s="1636"/>
      <c r="RNW2" s="1636"/>
      <c r="RNX2" s="1636"/>
      <c r="RNY2" s="1636"/>
      <c r="RNZ2" s="1636"/>
      <c r="ROA2" s="1636"/>
      <c r="ROB2" s="1636"/>
      <c r="ROC2" s="1636"/>
      <c r="ROD2" s="1636"/>
      <c r="ROE2" s="1636"/>
      <c r="ROF2" s="1636"/>
      <c r="ROG2" s="1636"/>
      <c r="ROH2" s="1636"/>
      <c r="ROI2" s="1636"/>
      <c r="ROJ2" s="1636"/>
      <c r="ROK2" s="1636"/>
      <c r="ROL2" s="1636"/>
      <c r="ROM2" s="1636"/>
      <c r="RON2" s="1636"/>
      <c r="ROO2" s="1636"/>
      <c r="ROP2" s="1636"/>
      <c r="ROQ2" s="1636"/>
      <c r="ROR2" s="1636"/>
      <c r="ROS2" s="1636"/>
      <c r="ROT2" s="1636"/>
      <c r="ROU2" s="1636"/>
      <c r="ROV2" s="1636"/>
      <c r="ROW2" s="1636"/>
      <c r="ROX2" s="1636"/>
      <c r="ROY2" s="1636"/>
      <c r="ROZ2" s="1636"/>
      <c r="RPA2" s="1636"/>
      <c r="RPB2" s="1636"/>
      <c r="RPC2" s="1636"/>
      <c r="RPD2" s="1636"/>
      <c r="RPE2" s="1636"/>
      <c r="RPF2" s="1636"/>
      <c r="RPG2" s="1636"/>
      <c r="RPH2" s="1636"/>
      <c r="RPI2" s="1636"/>
      <c r="RPJ2" s="1636"/>
      <c r="RPK2" s="1636"/>
      <c r="RPL2" s="1636"/>
      <c r="RPM2" s="1636"/>
      <c r="RPN2" s="1636"/>
      <c r="RPO2" s="1636"/>
      <c r="RPP2" s="1636"/>
      <c r="RPQ2" s="1636"/>
      <c r="RPR2" s="1636"/>
      <c r="RPS2" s="1636"/>
      <c r="RPT2" s="1636"/>
      <c r="RPU2" s="1636"/>
      <c r="RPV2" s="1636"/>
      <c r="RPW2" s="1636"/>
      <c r="RPX2" s="1636"/>
      <c r="RPY2" s="1636"/>
      <c r="RPZ2" s="1636"/>
      <c r="RQA2" s="1636"/>
      <c r="RQB2" s="1636"/>
      <c r="RQC2" s="1636"/>
      <c r="RQD2" s="1636"/>
      <c r="RQE2" s="1636"/>
      <c r="RQF2" s="1636"/>
      <c r="RQG2" s="1636"/>
      <c r="RQH2" s="1636"/>
      <c r="RQI2" s="1636"/>
      <c r="RQJ2" s="1636"/>
      <c r="RQK2" s="1636"/>
      <c r="RQL2" s="1636"/>
      <c r="RQM2" s="1636"/>
      <c r="RQN2" s="1636"/>
      <c r="RQO2" s="1636"/>
      <c r="RQP2" s="1636"/>
      <c r="RQQ2" s="1636"/>
      <c r="RQR2" s="1636"/>
      <c r="RQS2" s="1636"/>
      <c r="RQT2" s="1636"/>
      <c r="RQU2" s="1636"/>
      <c r="RQV2" s="1636"/>
      <c r="RQW2" s="1636"/>
      <c r="RQX2" s="1636"/>
      <c r="RQY2" s="1636"/>
      <c r="RQZ2" s="1636"/>
      <c r="RRA2" s="1636"/>
      <c r="RRB2" s="1636"/>
      <c r="RRC2" s="1636"/>
      <c r="RRD2" s="1636"/>
      <c r="RRE2" s="1636"/>
      <c r="RRF2" s="1636"/>
      <c r="RRG2" s="1636"/>
      <c r="RRH2" s="1636"/>
      <c r="RRI2" s="1636"/>
      <c r="RRJ2" s="1636"/>
      <c r="RRK2" s="1636"/>
      <c r="RRL2" s="1636"/>
      <c r="RRM2" s="1636"/>
      <c r="RRN2" s="1636"/>
      <c r="RRO2" s="1636"/>
      <c r="RRP2" s="1636"/>
      <c r="RRQ2" s="1636"/>
      <c r="RRR2" s="1636"/>
      <c r="RRS2" s="1636"/>
      <c r="RRT2" s="1636"/>
      <c r="RRU2" s="1636"/>
      <c r="RRV2" s="1636"/>
      <c r="RRW2" s="1636"/>
      <c r="RRX2" s="1636"/>
      <c r="RRY2" s="1636"/>
      <c r="RRZ2" s="1636"/>
      <c r="RSA2" s="1636"/>
      <c r="RSB2" s="1636"/>
      <c r="RSC2" s="1636"/>
      <c r="RSD2" s="1636"/>
      <c r="RSE2" s="1636"/>
      <c r="RSF2" s="1636"/>
      <c r="RSG2" s="1636"/>
      <c r="RSH2" s="1636"/>
      <c r="RSI2" s="1636"/>
      <c r="RSJ2" s="1636"/>
      <c r="RSK2" s="1636"/>
      <c r="RSL2" s="1636"/>
      <c r="RSM2" s="1636"/>
      <c r="RSN2" s="1636"/>
      <c r="RSO2" s="1636"/>
      <c r="RSP2" s="1636"/>
      <c r="RSQ2" s="1636"/>
      <c r="RSR2" s="1636"/>
      <c r="RSS2" s="1636"/>
      <c r="RST2" s="1636"/>
      <c r="RSU2" s="1636"/>
      <c r="RSV2" s="1636"/>
      <c r="RSW2" s="1636"/>
      <c r="RSX2" s="1636"/>
      <c r="RSY2" s="1636"/>
      <c r="RSZ2" s="1636"/>
      <c r="RTA2" s="1636"/>
      <c r="RTB2" s="1636"/>
      <c r="RTC2" s="1636"/>
      <c r="RTD2" s="1636"/>
      <c r="RTE2" s="1636"/>
      <c r="RTF2" s="1636"/>
      <c r="RTG2" s="1636"/>
      <c r="RTH2" s="1636"/>
      <c r="RTI2" s="1636"/>
      <c r="RTJ2" s="1636"/>
      <c r="RTK2" s="1636"/>
      <c r="RTL2" s="1636"/>
      <c r="RTM2" s="1636"/>
      <c r="RTN2" s="1636"/>
      <c r="RTO2" s="1636"/>
      <c r="RTP2" s="1636"/>
      <c r="RTQ2" s="1636"/>
      <c r="RTR2" s="1636"/>
      <c r="RTS2" s="1636"/>
      <c r="RTT2" s="1636"/>
      <c r="RTU2" s="1636"/>
      <c r="RTV2" s="1636"/>
      <c r="RTW2" s="1636"/>
      <c r="RTX2" s="1636"/>
      <c r="RTY2" s="1636"/>
      <c r="RTZ2" s="1636"/>
      <c r="RUA2" s="1636"/>
      <c r="RUB2" s="1636"/>
      <c r="RUC2" s="1636"/>
      <c r="RUD2" s="1636"/>
      <c r="RUE2" s="1636"/>
      <c r="RUF2" s="1636"/>
      <c r="RUG2" s="1636"/>
      <c r="RUH2" s="1636"/>
      <c r="RUI2" s="1636"/>
      <c r="RUJ2" s="1636"/>
      <c r="RUK2" s="1636"/>
      <c r="RUL2" s="1636"/>
      <c r="RUM2" s="1636"/>
      <c r="RUN2" s="1636"/>
      <c r="RUO2" s="1636"/>
      <c r="RUP2" s="1636"/>
      <c r="RUQ2" s="1636"/>
      <c r="RUR2" s="1636"/>
      <c r="RUS2" s="1636"/>
      <c r="RUT2" s="1636"/>
      <c r="RUU2" s="1636"/>
      <c r="RUV2" s="1636"/>
      <c r="RUW2" s="1636"/>
      <c r="RUX2" s="1636"/>
      <c r="RUY2" s="1636"/>
      <c r="RUZ2" s="1636"/>
      <c r="RVA2" s="1636"/>
      <c r="RVB2" s="1636"/>
      <c r="RVC2" s="1636"/>
      <c r="RVD2" s="1636"/>
      <c r="RVE2" s="1636"/>
      <c r="RVF2" s="1636"/>
      <c r="RVG2" s="1636"/>
      <c r="RVH2" s="1636"/>
      <c r="RVI2" s="1636"/>
      <c r="RVJ2" s="1636"/>
      <c r="RVK2" s="1636"/>
      <c r="RVL2" s="1636"/>
      <c r="RVM2" s="1636"/>
      <c r="RVN2" s="1636"/>
      <c r="RVO2" s="1636"/>
      <c r="RVP2" s="1636"/>
      <c r="RVQ2" s="1636"/>
      <c r="RVR2" s="1636"/>
      <c r="RVS2" s="1636"/>
      <c r="RVT2" s="1636"/>
      <c r="RVU2" s="1636"/>
      <c r="RVV2" s="1636"/>
      <c r="RVW2" s="1636"/>
      <c r="RVX2" s="1636"/>
      <c r="RVY2" s="1636"/>
      <c r="RVZ2" s="1636"/>
      <c r="RWA2" s="1636"/>
      <c r="RWB2" s="1636"/>
      <c r="RWC2" s="1636"/>
      <c r="RWD2" s="1636"/>
      <c r="RWE2" s="1636"/>
      <c r="RWF2" s="1636"/>
      <c r="RWG2" s="1636"/>
      <c r="RWH2" s="1636"/>
      <c r="RWI2" s="1636"/>
      <c r="RWJ2" s="1636"/>
      <c r="RWK2" s="1636"/>
      <c r="RWL2" s="1636"/>
      <c r="RWM2" s="1636"/>
      <c r="RWN2" s="1636"/>
      <c r="RWO2" s="1636"/>
      <c r="RWP2" s="1636"/>
      <c r="RWQ2" s="1636"/>
      <c r="RWR2" s="1636"/>
      <c r="RWS2" s="1636"/>
      <c r="RWT2" s="1636"/>
      <c r="RWU2" s="1636"/>
      <c r="RWV2" s="1636"/>
      <c r="RWW2" s="1636"/>
      <c r="RWX2" s="1636"/>
      <c r="RWY2" s="1636"/>
      <c r="RWZ2" s="1636"/>
      <c r="RXA2" s="1636"/>
      <c r="RXB2" s="1636"/>
      <c r="RXC2" s="1636"/>
      <c r="RXD2" s="1636"/>
      <c r="RXE2" s="1636"/>
      <c r="RXF2" s="1636"/>
      <c r="RXG2" s="1636"/>
      <c r="RXH2" s="1636"/>
      <c r="RXI2" s="1636"/>
      <c r="RXJ2" s="1636"/>
      <c r="RXK2" s="1636"/>
      <c r="RXL2" s="1636"/>
      <c r="RXM2" s="1636"/>
      <c r="RXN2" s="1636"/>
      <c r="RXO2" s="1636"/>
      <c r="RXP2" s="1636"/>
      <c r="RXQ2" s="1636"/>
      <c r="RXR2" s="1636"/>
      <c r="RXS2" s="1636"/>
      <c r="RXT2" s="1636"/>
      <c r="RXU2" s="1636"/>
      <c r="RXV2" s="1636"/>
      <c r="RXW2" s="1636"/>
      <c r="RXX2" s="1636"/>
      <c r="RXY2" s="1636"/>
      <c r="RXZ2" s="1636"/>
      <c r="RYA2" s="1636"/>
      <c r="RYB2" s="1636"/>
      <c r="RYC2" s="1636"/>
      <c r="RYD2" s="1636"/>
      <c r="RYE2" s="1636"/>
      <c r="RYF2" s="1636"/>
      <c r="RYG2" s="1636"/>
      <c r="RYH2" s="1636"/>
      <c r="RYI2" s="1636"/>
      <c r="RYJ2" s="1636"/>
      <c r="RYK2" s="1636"/>
      <c r="RYL2" s="1636"/>
      <c r="RYM2" s="1636"/>
      <c r="RYN2" s="1636"/>
      <c r="RYO2" s="1636"/>
      <c r="RYP2" s="1636"/>
      <c r="RYQ2" s="1636"/>
      <c r="RYR2" s="1636"/>
      <c r="RYS2" s="1636"/>
      <c r="RYT2" s="1636"/>
      <c r="RYU2" s="1636"/>
      <c r="RYV2" s="1636"/>
      <c r="RYW2" s="1636"/>
      <c r="RYX2" s="1636"/>
      <c r="RYY2" s="1636"/>
      <c r="RYZ2" s="1636"/>
      <c r="RZA2" s="1636"/>
      <c r="RZB2" s="1636"/>
      <c r="RZC2" s="1636"/>
      <c r="RZD2" s="1636"/>
      <c r="RZE2" s="1636"/>
      <c r="RZF2" s="1636"/>
      <c r="RZG2" s="1636"/>
      <c r="RZH2" s="1636"/>
      <c r="RZI2" s="1636"/>
      <c r="RZJ2" s="1636"/>
      <c r="RZK2" s="1636"/>
      <c r="RZL2" s="1636"/>
      <c r="RZM2" s="1636"/>
      <c r="RZN2" s="1636"/>
      <c r="RZO2" s="1636"/>
      <c r="RZP2" s="1636"/>
      <c r="RZQ2" s="1636"/>
      <c r="RZR2" s="1636"/>
      <c r="RZS2" s="1636"/>
      <c r="RZT2" s="1636"/>
      <c r="RZU2" s="1636"/>
      <c r="RZV2" s="1636"/>
      <c r="RZW2" s="1636"/>
      <c r="RZX2" s="1636"/>
      <c r="RZY2" s="1636"/>
      <c r="RZZ2" s="1636"/>
      <c r="SAA2" s="1636"/>
      <c r="SAB2" s="1636"/>
      <c r="SAC2" s="1636"/>
      <c r="SAD2" s="1636"/>
      <c r="SAE2" s="1636"/>
      <c r="SAF2" s="1636"/>
      <c r="SAG2" s="1636"/>
      <c r="SAH2" s="1636"/>
      <c r="SAI2" s="1636"/>
      <c r="SAJ2" s="1636"/>
      <c r="SAK2" s="1636"/>
      <c r="SAL2" s="1636"/>
      <c r="SAM2" s="1636"/>
      <c r="SAN2" s="1636"/>
      <c r="SAO2" s="1636"/>
      <c r="SAP2" s="1636"/>
      <c r="SAQ2" s="1636"/>
      <c r="SAR2" s="1636"/>
      <c r="SAS2" s="1636"/>
      <c r="SAT2" s="1636"/>
      <c r="SAU2" s="1636"/>
      <c r="SAV2" s="1636"/>
      <c r="SAW2" s="1636"/>
      <c r="SAX2" s="1636"/>
      <c r="SAY2" s="1636"/>
      <c r="SAZ2" s="1636"/>
      <c r="SBA2" s="1636"/>
      <c r="SBB2" s="1636"/>
      <c r="SBC2" s="1636"/>
      <c r="SBD2" s="1636"/>
      <c r="SBE2" s="1636"/>
      <c r="SBF2" s="1636"/>
      <c r="SBG2" s="1636"/>
      <c r="SBH2" s="1636"/>
      <c r="SBI2" s="1636"/>
      <c r="SBJ2" s="1636"/>
      <c r="SBK2" s="1636"/>
      <c r="SBL2" s="1636"/>
      <c r="SBM2" s="1636"/>
      <c r="SBN2" s="1636"/>
      <c r="SBO2" s="1636"/>
      <c r="SBP2" s="1636"/>
      <c r="SBQ2" s="1636"/>
      <c r="SBR2" s="1636"/>
      <c r="SBS2" s="1636"/>
      <c r="SBT2" s="1636"/>
      <c r="SBU2" s="1636"/>
      <c r="SBV2" s="1636"/>
      <c r="SBW2" s="1636"/>
      <c r="SBX2" s="1636"/>
      <c r="SBY2" s="1636"/>
      <c r="SBZ2" s="1636"/>
      <c r="SCA2" s="1636"/>
      <c r="SCB2" s="1636"/>
      <c r="SCC2" s="1636"/>
      <c r="SCD2" s="1636"/>
      <c r="SCE2" s="1636"/>
      <c r="SCF2" s="1636"/>
      <c r="SCG2" s="1636"/>
      <c r="SCH2" s="1636"/>
      <c r="SCI2" s="1636"/>
      <c r="SCJ2" s="1636"/>
      <c r="SCK2" s="1636"/>
      <c r="SCL2" s="1636"/>
      <c r="SCM2" s="1636"/>
      <c r="SCN2" s="1636"/>
      <c r="SCO2" s="1636"/>
      <c r="SCP2" s="1636"/>
      <c r="SCQ2" s="1636"/>
      <c r="SCR2" s="1636"/>
      <c r="SCS2" s="1636"/>
      <c r="SCT2" s="1636"/>
      <c r="SCU2" s="1636"/>
      <c r="SCV2" s="1636"/>
      <c r="SCW2" s="1636"/>
      <c r="SCX2" s="1636"/>
      <c r="SCY2" s="1636"/>
      <c r="SCZ2" s="1636"/>
      <c r="SDA2" s="1636"/>
      <c r="SDB2" s="1636"/>
      <c r="SDC2" s="1636"/>
      <c r="SDD2" s="1636"/>
      <c r="SDE2" s="1636"/>
      <c r="SDF2" s="1636"/>
      <c r="SDG2" s="1636"/>
      <c r="SDH2" s="1636"/>
      <c r="SDI2" s="1636"/>
      <c r="SDJ2" s="1636"/>
      <c r="SDK2" s="1636"/>
      <c r="SDL2" s="1636"/>
      <c r="SDM2" s="1636"/>
      <c r="SDN2" s="1636"/>
      <c r="SDO2" s="1636"/>
      <c r="SDP2" s="1636"/>
      <c r="SDQ2" s="1636"/>
      <c r="SDR2" s="1636"/>
      <c r="SDS2" s="1636"/>
      <c r="SDT2" s="1636"/>
      <c r="SDU2" s="1636"/>
      <c r="SDV2" s="1636"/>
      <c r="SDW2" s="1636"/>
      <c r="SDX2" s="1636"/>
      <c r="SDY2" s="1636"/>
      <c r="SDZ2" s="1636"/>
      <c r="SEA2" s="1636"/>
      <c r="SEB2" s="1636"/>
      <c r="SEC2" s="1636"/>
      <c r="SED2" s="1636"/>
      <c r="SEE2" s="1636"/>
      <c r="SEF2" s="1636"/>
      <c r="SEG2" s="1636"/>
      <c r="SEH2" s="1636"/>
      <c r="SEI2" s="1636"/>
      <c r="SEJ2" s="1636"/>
      <c r="SEK2" s="1636"/>
      <c r="SEL2" s="1636"/>
      <c r="SEM2" s="1636"/>
      <c r="SEN2" s="1636"/>
      <c r="SEO2" s="1636"/>
      <c r="SEP2" s="1636"/>
      <c r="SEQ2" s="1636"/>
      <c r="SER2" s="1636"/>
      <c r="SES2" s="1636"/>
      <c r="SET2" s="1636"/>
      <c r="SEU2" s="1636"/>
      <c r="SEV2" s="1636"/>
      <c r="SEW2" s="1636"/>
      <c r="SEX2" s="1636"/>
      <c r="SEY2" s="1636"/>
      <c r="SEZ2" s="1636"/>
      <c r="SFA2" s="1636"/>
      <c r="SFB2" s="1636"/>
      <c r="SFC2" s="1636"/>
      <c r="SFD2" s="1636"/>
      <c r="SFE2" s="1636"/>
      <c r="SFF2" s="1636"/>
      <c r="SFG2" s="1636"/>
      <c r="SFH2" s="1636"/>
      <c r="SFI2" s="1636"/>
      <c r="SFJ2" s="1636"/>
      <c r="SFK2" s="1636"/>
      <c r="SFL2" s="1636"/>
      <c r="SFM2" s="1636"/>
      <c r="SFN2" s="1636"/>
      <c r="SFO2" s="1636"/>
      <c r="SFP2" s="1636"/>
      <c r="SFQ2" s="1636"/>
      <c r="SFR2" s="1636"/>
      <c r="SFS2" s="1636"/>
      <c r="SFT2" s="1636"/>
      <c r="SFU2" s="1636"/>
      <c r="SFV2" s="1636"/>
      <c r="SFW2" s="1636"/>
      <c r="SFX2" s="1636"/>
      <c r="SFY2" s="1636"/>
      <c r="SFZ2" s="1636"/>
      <c r="SGA2" s="1636"/>
      <c r="SGB2" s="1636"/>
      <c r="SGC2" s="1636"/>
      <c r="SGD2" s="1636"/>
      <c r="SGE2" s="1636"/>
      <c r="SGF2" s="1636"/>
      <c r="SGG2" s="1636"/>
      <c r="SGH2" s="1636"/>
      <c r="SGI2" s="1636"/>
      <c r="SGJ2" s="1636"/>
      <c r="SGK2" s="1636"/>
      <c r="SGL2" s="1636"/>
      <c r="SGM2" s="1636"/>
      <c r="SGN2" s="1636"/>
      <c r="SGO2" s="1636"/>
      <c r="SGP2" s="1636"/>
      <c r="SGQ2" s="1636"/>
      <c r="SGR2" s="1636"/>
      <c r="SGS2" s="1636"/>
      <c r="SGT2" s="1636"/>
      <c r="SGU2" s="1636"/>
      <c r="SGV2" s="1636"/>
      <c r="SGW2" s="1636"/>
      <c r="SGX2" s="1636"/>
      <c r="SGY2" s="1636"/>
      <c r="SGZ2" s="1636"/>
      <c r="SHA2" s="1636"/>
      <c r="SHB2" s="1636"/>
      <c r="SHC2" s="1636"/>
      <c r="SHD2" s="1636"/>
      <c r="SHE2" s="1636"/>
      <c r="SHF2" s="1636"/>
      <c r="SHG2" s="1636"/>
      <c r="SHH2" s="1636"/>
      <c r="SHI2" s="1636"/>
      <c r="SHJ2" s="1636"/>
      <c r="SHK2" s="1636"/>
      <c r="SHL2" s="1636"/>
      <c r="SHM2" s="1636"/>
      <c r="SHN2" s="1636"/>
      <c r="SHO2" s="1636"/>
      <c r="SHP2" s="1636"/>
      <c r="SHQ2" s="1636"/>
      <c r="SHR2" s="1636"/>
      <c r="SHS2" s="1636"/>
      <c r="SHT2" s="1636"/>
      <c r="SHU2" s="1636"/>
      <c r="SHV2" s="1636"/>
      <c r="SHW2" s="1636"/>
      <c r="SHX2" s="1636"/>
      <c r="SHY2" s="1636"/>
      <c r="SHZ2" s="1636"/>
      <c r="SIA2" s="1636"/>
      <c r="SIB2" s="1636"/>
      <c r="SIC2" s="1636"/>
      <c r="SID2" s="1636"/>
      <c r="SIE2" s="1636"/>
      <c r="SIF2" s="1636"/>
      <c r="SIG2" s="1636"/>
      <c r="SIH2" s="1636"/>
      <c r="SII2" s="1636"/>
      <c r="SIJ2" s="1636"/>
      <c r="SIK2" s="1636"/>
      <c r="SIL2" s="1636"/>
      <c r="SIM2" s="1636"/>
      <c r="SIN2" s="1636"/>
      <c r="SIO2" s="1636"/>
      <c r="SIP2" s="1636"/>
      <c r="SIQ2" s="1636"/>
      <c r="SIR2" s="1636"/>
      <c r="SIS2" s="1636"/>
      <c r="SIT2" s="1636"/>
      <c r="SIU2" s="1636"/>
      <c r="SIV2" s="1636"/>
      <c r="SIW2" s="1636"/>
      <c r="SIX2" s="1636"/>
      <c r="SIY2" s="1636"/>
      <c r="SIZ2" s="1636"/>
      <c r="SJA2" s="1636"/>
      <c r="SJB2" s="1636"/>
      <c r="SJC2" s="1636"/>
      <c r="SJD2" s="1636"/>
      <c r="SJE2" s="1636"/>
      <c r="SJF2" s="1636"/>
      <c r="SJG2" s="1636"/>
      <c r="SJH2" s="1636"/>
      <c r="SJI2" s="1636"/>
      <c r="SJJ2" s="1636"/>
      <c r="SJK2" s="1636"/>
      <c r="SJL2" s="1636"/>
      <c r="SJM2" s="1636"/>
      <c r="SJN2" s="1636"/>
      <c r="SJO2" s="1636"/>
      <c r="SJP2" s="1636"/>
      <c r="SJQ2" s="1636"/>
      <c r="SJR2" s="1636"/>
      <c r="SJS2" s="1636"/>
      <c r="SJT2" s="1636"/>
      <c r="SJU2" s="1636"/>
      <c r="SJV2" s="1636"/>
      <c r="SJW2" s="1636"/>
      <c r="SJX2" s="1636"/>
      <c r="SJY2" s="1636"/>
      <c r="SJZ2" s="1636"/>
      <c r="SKA2" s="1636"/>
      <c r="SKB2" s="1636"/>
      <c r="SKC2" s="1636"/>
      <c r="SKD2" s="1636"/>
      <c r="SKE2" s="1636"/>
      <c r="SKF2" s="1636"/>
      <c r="SKG2" s="1636"/>
      <c r="SKH2" s="1636"/>
      <c r="SKI2" s="1636"/>
      <c r="SKJ2" s="1636"/>
      <c r="SKK2" s="1636"/>
      <c r="SKL2" s="1636"/>
      <c r="SKM2" s="1636"/>
      <c r="SKN2" s="1636"/>
      <c r="SKO2" s="1636"/>
      <c r="SKP2" s="1636"/>
      <c r="SKQ2" s="1636"/>
      <c r="SKR2" s="1636"/>
      <c r="SKS2" s="1636"/>
      <c r="SKT2" s="1636"/>
      <c r="SKU2" s="1636"/>
      <c r="SKV2" s="1636"/>
      <c r="SKW2" s="1636"/>
      <c r="SKX2" s="1636"/>
      <c r="SKY2" s="1636"/>
      <c r="SKZ2" s="1636"/>
      <c r="SLA2" s="1636"/>
      <c r="SLB2" s="1636"/>
      <c r="SLC2" s="1636"/>
      <c r="SLD2" s="1636"/>
      <c r="SLE2" s="1636"/>
      <c r="SLF2" s="1636"/>
      <c r="SLG2" s="1636"/>
      <c r="SLH2" s="1636"/>
      <c r="SLI2" s="1636"/>
      <c r="SLJ2" s="1636"/>
      <c r="SLK2" s="1636"/>
      <c r="SLL2" s="1636"/>
      <c r="SLM2" s="1636"/>
      <c r="SLN2" s="1636"/>
      <c r="SLO2" s="1636"/>
      <c r="SLP2" s="1636"/>
      <c r="SLQ2" s="1636"/>
      <c r="SLR2" s="1636"/>
      <c r="SLS2" s="1636"/>
      <c r="SLT2" s="1636"/>
      <c r="SLU2" s="1636"/>
      <c r="SLV2" s="1636"/>
      <c r="SLW2" s="1636"/>
      <c r="SLX2" s="1636"/>
      <c r="SLY2" s="1636"/>
      <c r="SLZ2" s="1636"/>
      <c r="SMA2" s="1636"/>
      <c r="SMB2" s="1636"/>
      <c r="SMC2" s="1636"/>
      <c r="SMD2" s="1636"/>
      <c r="SME2" s="1636"/>
      <c r="SMF2" s="1636"/>
      <c r="SMG2" s="1636"/>
      <c r="SMH2" s="1636"/>
      <c r="SMI2" s="1636"/>
      <c r="SMJ2" s="1636"/>
      <c r="SMK2" s="1636"/>
      <c r="SML2" s="1636"/>
      <c r="SMM2" s="1636"/>
      <c r="SMN2" s="1636"/>
      <c r="SMO2" s="1636"/>
      <c r="SMP2" s="1636"/>
      <c r="SMQ2" s="1636"/>
      <c r="SMR2" s="1636"/>
      <c r="SMS2" s="1636"/>
      <c r="SMT2" s="1636"/>
      <c r="SMU2" s="1636"/>
      <c r="SMV2" s="1636"/>
      <c r="SMW2" s="1636"/>
      <c r="SMX2" s="1636"/>
      <c r="SMY2" s="1636"/>
      <c r="SMZ2" s="1636"/>
      <c r="SNA2" s="1636"/>
      <c r="SNB2" s="1636"/>
      <c r="SNC2" s="1636"/>
      <c r="SND2" s="1636"/>
      <c r="SNE2" s="1636"/>
      <c r="SNF2" s="1636"/>
      <c r="SNG2" s="1636"/>
      <c r="SNH2" s="1636"/>
      <c r="SNI2" s="1636"/>
      <c r="SNJ2" s="1636"/>
      <c r="SNK2" s="1636"/>
      <c r="SNL2" s="1636"/>
      <c r="SNM2" s="1636"/>
      <c r="SNN2" s="1636"/>
      <c r="SNO2" s="1636"/>
      <c r="SNP2" s="1636"/>
      <c r="SNQ2" s="1636"/>
      <c r="SNR2" s="1636"/>
      <c r="SNS2" s="1636"/>
      <c r="SNT2" s="1636"/>
      <c r="SNU2" s="1636"/>
      <c r="SNV2" s="1636"/>
      <c r="SNW2" s="1636"/>
      <c r="SNX2" s="1636"/>
      <c r="SNY2" s="1636"/>
      <c r="SNZ2" s="1636"/>
      <c r="SOA2" s="1636"/>
      <c r="SOB2" s="1636"/>
      <c r="SOC2" s="1636"/>
      <c r="SOD2" s="1636"/>
      <c r="SOE2" s="1636"/>
      <c r="SOF2" s="1636"/>
      <c r="SOG2" s="1636"/>
      <c r="SOH2" s="1636"/>
      <c r="SOI2" s="1636"/>
      <c r="SOJ2" s="1636"/>
      <c r="SOK2" s="1636"/>
      <c r="SOL2" s="1636"/>
      <c r="SOM2" s="1636"/>
      <c r="SON2" s="1636"/>
      <c r="SOO2" s="1636"/>
      <c r="SOP2" s="1636"/>
      <c r="SOQ2" s="1636"/>
      <c r="SOR2" s="1636"/>
      <c r="SOS2" s="1636"/>
      <c r="SOT2" s="1636"/>
      <c r="SOU2" s="1636"/>
      <c r="SOV2" s="1636"/>
      <c r="SOW2" s="1636"/>
      <c r="SOX2" s="1636"/>
      <c r="SOY2" s="1636"/>
      <c r="SOZ2" s="1636"/>
      <c r="SPA2" s="1636"/>
      <c r="SPB2" s="1636"/>
      <c r="SPC2" s="1636"/>
      <c r="SPD2" s="1636"/>
      <c r="SPE2" s="1636"/>
      <c r="SPF2" s="1636"/>
      <c r="SPG2" s="1636"/>
      <c r="SPH2" s="1636"/>
      <c r="SPI2" s="1636"/>
      <c r="SPJ2" s="1636"/>
      <c r="SPK2" s="1636"/>
      <c r="SPL2" s="1636"/>
      <c r="SPM2" s="1636"/>
      <c r="SPN2" s="1636"/>
      <c r="SPO2" s="1636"/>
      <c r="SPP2" s="1636"/>
      <c r="SPQ2" s="1636"/>
      <c r="SPR2" s="1636"/>
      <c r="SPS2" s="1636"/>
      <c r="SPT2" s="1636"/>
      <c r="SPU2" s="1636"/>
      <c r="SPV2" s="1636"/>
      <c r="SPW2" s="1636"/>
      <c r="SPX2" s="1636"/>
      <c r="SPY2" s="1636"/>
      <c r="SPZ2" s="1636"/>
      <c r="SQA2" s="1636"/>
      <c r="SQB2" s="1636"/>
      <c r="SQC2" s="1636"/>
      <c r="SQD2" s="1636"/>
      <c r="SQE2" s="1636"/>
      <c r="SQF2" s="1636"/>
      <c r="SQG2" s="1636"/>
      <c r="SQH2" s="1636"/>
      <c r="SQI2" s="1636"/>
      <c r="SQJ2" s="1636"/>
      <c r="SQK2" s="1636"/>
      <c r="SQL2" s="1636"/>
      <c r="SQM2" s="1636"/>
      <c r="SQN2" s="1636"/>
      <c r="SQO2" s="1636"/>
      <c r="SQP2" s="1636"/>
      <c r="SQQ2" s="1636"/>
      <c r="SQR2" s="1636"/>
      <c r="SQS2" s="1636"/>
      <c r="SQT2" s="1636"/>
      <c r="SQU2" s="1636"/>
      <c r="SQV2" s="1636"/>
      <c r="SQW2" s="1636"/>
      <c r="SQX2" s="1636"/>
      <c r="SQY2" s="1636"/>
      <c r="SQZ2" s="1636"/>
      <c r="SRA2" s="1636"/>
      <c r="SRB2" s="1636"/>
      <c r="SRC2" s="1636"/>
      <c r="SRD2" s="1636"/>
      <c r="SRE2" s="1636"/>
      <c r="SRF2" s="1636"/>
      <c r="SRG2" s="1636"/>
      <c r="SRH2" s="1636"/>
      <c r="SRI2" s="1636"/>
      <c r="SRJ2" s="1636"/>
      <c r="SRK2" s="1636"/>
      <c r="SRL2" s="1636"/>
      <c r="SRM2" s="1636"/>
      <c r="SRN2" s="1636"/>
      <c r="SRO2" s="1636"/>
      <c r="SRP2" s="1636"/>
      <c r="SRQ2" s="1636"/>
      <c r="SRR2" s="1636"/>
      <c r="SRS2" s="1636"/>
      <c r="SRT2" s="1636"/>
      <c r="SRU2" s="1636"/>
      <c r="SRV2" s="1636"/>
      <c r="SRW2" s="1636"/>
      <c r="SRX2" s="1636"/>
      <c r="SRY2" s="1636"/>
      <c r="SRZ2" s="1636"/>
      <c r="SSA2" s="1636"/>
      <c r="SSB2" s="1636"/>
      <c r="SSC2" s="1636"/>
      <c r="SSD2" s="1636"/>
      <c r="SSE2" s="1636"/>
      <c r="SSF2" s="1636"/>
      <c r="SSG2" s="1636"/>
      <c r="SSH2" s="1636"/>
      <c r="SSI2" s="1636"/>
      <c r="SSJ2" s="1636"/>
      <c r="SSK2" s="1636"/>
      <c r="SSL2" s="1636"/>
      <c r="SSM2" s="1636"/>
      <c r="SSN2" s="1636"/>
      <c r="SSO2" s="1636"/>
      <c r="SSP2" s="1636"/>
      <c r="SSQ2" s="1636"/>
      <c r="SSR2" s="1636"/>
      <c r="SSS2" s="1636"/>
      <c r="SST2" s="1636"/>
      <c r="SSU2" s="1636"/>
      <c r="SSV2" s="1636"/>
      <c r="SSW2" s="1636"/>
      <c r="SSX2" s="1636"/>
      <c r="SSY2" s="1636"/>
      <c r="SSZ2" s="1636"/>
      <c r="STA2" s="1636"/>
      <c r="STB2" s="1636"/>
      <c r="STC2" s="1636"/>
      <c r="STD2" s="1636"/>
      <c r="STE2" s="1636"/>
      <c r="STF2" s="1636"/>
      <c r="STG2" s="1636"/>
      <c r="STH2" s="1636"/>
      <c r="STI2" s="1636"/>
      <c r="STJ2" s="1636"/>
      <c r="STK2" s="1636"/>
      <c r="STL2" s="1636"/>
      <c r="STM2" s="1636"/>
      <c r="STN2" s="1636"/>
      <c r="STO2" s="1636"/>
      <c r="STP2" s="1636"/>
      <c r="STQ2" s="1636"/>
      <c r="STR2" s="1636"/>
      <c r="STS2" s="1636"/>
      <c r="STT2" s="1636"/>
      <c r="STU2" s="1636"/>
      <c r="STV2" s="1636"/>
      <c r="STW2" s="1636"/>
      <c r="STX2" s="1636"/>
      <c r="STY2" s="1636"/>
      <c r="STZ2" s="1636"/>
      <c r="SUA2" s="1636"/>
      <c r="SUB2" s="1636"/>
      <c r="SUC2" s="1636"/>
      <c r="SUD2" s="1636"/>
      <c r="SUE2" s="1636"/>
      <c r="SUF2" s="1636"/>
      <c r="SUG2" s="1636"/>
      <c r="SUH2" s="1636"/>
      <c r="SUI2" s="1636"/>
      <c r="SUJ2" s="1636"/>
      <c r="SUK2" s="1636"/>
      <c r="SUL2" s="1636"/>
      <c r="SUM2" s="1636"/>
      <c r="SUN2" s="1636"/>
      <c r="SUO2" s="1636"/>
      <c r="SUP2" s="1636"/>
      <c r="SUQ2" s="1636"/>
      <c r="SUR2" s="1636"/>
      <c r="SUS2" s="1636"/>
      <c r="SUT2" s="1636"/>
      <c r="SUU2" s="1636"/>
      <c r="SUV2" s="1636"/>
      <c r="SUW2" s="1636"/>
      <c r="SUX2" s="1636"/>
      <c r="SUY2" s="1636"/>
      <c r="SUZ2" s="1636"/>
      <c r="SVA2" s="1636"/>
      <c r="SVB2" s="1636"/>
      <c r="SVC2" s="1636"/>
      <c r="SVD2" s="1636"/>
      <c r="SVE2" s="1636"/>
      <c r="SVF2" s="1636"/>
      <c r="SVG2" s="1636"/>
      <c r="SVH2" s="1636"/>
      <c r="SVI2" s="1636"/>
      <c r="SVJ2" s="1636"/>
      <c r="SVK2" s="1636"/>
      <c r="SVL2" s="1636"/>
      <c r="SVM2" s="1636"/>
      <c r="SVN2" s="1636"/>
      <c r="SVO2" s="1636"/>
      <c r="SVP2" s="1636"/>
      <c r="SVQ2" s="1636"/>
      <c r="SVR2" s="1636"/>
      <c r="SVS2" s="1636"/>
      <c r="SVT2" s="1636"/>
      <c r="SVU2" s="1636"/>
      <c r="SVV2" s="1636"/>
      <c r="SVW2" s="1636"/>
      <c r="SVX2" s="1636"/>
      <c r="SVY2" s="1636"/>
      <c r="SVZ2" s="1636"/>
      <c r="SWA2" s="1636"/>
      <c r="SWB2" s="1636"/>
      <c r="SWC2" s="1636"/>
      <c r="SWD2" s="1636"/>
      <c r="SWE2" s="1636"/>
      <c r="SWF2" s="1636"/>
      <c r="SWG2" s="1636"/>
      <c r="SWH2" s="1636"/>
      <c r="SWI2" s="1636"/>
      <c r="SWJ2" s="1636"/>
      <c r="SWK2" s="1636"/>
      <c r="SWL2" s="1636"/>
      <c r="SWM2" s="1636"/>
      <c r="SWN2" s="1636"/>
      <c r="SWO2" s="1636"/>
      <c r="SWP2" s="1636"/>
      <c r="SWQ2" s="1636"/>
      <c r="SWR2" s="1636"/>
      <c r="SWS2" s="1636"/>
      <c r="SWT2" s="1636"/>
      <c r="SWU2" s="1636"/>
      <c r="SWV2" s="1636"/>
      <c r="SWW2" s="1636"/>
      <c r="SWX2" s="1636"/>
      <c r="SWY2" s="1636"/>
      <c r="SWZ2" s="1636"/>
      <c r="SXA2" s="1636"/>
      <c r="SXB2" s="1636"/>
      <c r="SXC2" s="1636"/>
      <c r="SXD2" s="1636"/>
      <c r="SXE2" s="1636"/>
      <c r="SXF2" s="1636"/>
      <c r="SXG2" s="1636"/>
      <c r="SXH2" s="1636"/>
      <c r="SXI2" s="1636"/>
      <c r="SXJ2" s="1636"/>
      <c r="SXK2" s="1636"/>
      <c r="SXL2" s="1636"/>
      <c r="SXM2" s="1636"/>
      <c r="SXN2" s="1636"/>
      <c r="SXO2" s="1636"/>
      <c r="SXP2" s="1636"/>
      <c r="SXQ2" s="1636"/>
      <c r="SXR2" s="1636"/>
      <c r="SXS2" s="1636"/>
      <c r="SXT2" s="1636"/>
      <c r="SXU2" s="1636"/>
      <c r="SXV2" s="1636"/>
      <c r="SXW2" s="1636"/>
      <c r="SXX2" s="1636"/>
      <c r="SXY2" s="1636"/>
      <c r="SXZ2" s="1636"/>
      <c r="SYA2" s="1636"/>
      <c r="SYB2" s="1636"/>
      <c r="SYC2" s="1636"/>
      <c r="SYD2" s="1636"/>
      <c r="SYE2" s="1636"/>
      <c r="SYF2" s="1636"/>
      <c r="SYG2" s="1636"/>
      <c r="SYH2" s="1636"/>
      <c r="SYI2" s="1636"/>
      <c r="SYJ2" s="1636"/>
      <c r="SYK2" s="1636"/>
      <c r="SYL2" s="1636"/>
      <c r="SYM2" s="1636"/>
      <c r="SYN2" s="1636"/>
      <c r="SYO2" s="1636"/>
      <c r="SYP2" s="1636"/>
      <c r="SYQ2" s="1636"/>
      <c r="SYR2" s="1636"/>
      <c r="SYS2" s="1636"/>
      <c r="SYT2" s="1636"/>
      <c r="SYU2" s="1636"/>
      <c r="SYV2" s="1636"/>
      <c r="SYW2" s="1636"/>
      <c r="SYX2" s="1636"/>
      <c r="SYY2" s="1636"/>
      <c r="SYZ2" s="1636"/>
      <c r="SZA2" s="1636"/>
      <c r="SZB2" s="1636"/>
      <c r="SZC2" s="1636"/>
      <c r="SZD2" s="1636"/>
      <c r="SZE2" s="1636"/>
      <c r="SZF2" s="1636"/>
      <c r="SZG2" s="1636"/>
      <c r="SZH2" s="1636"/>
      <c r="SZI2" s="1636"/>
      <c r="SZJ2" s="1636"/>
      <c r="SZK2" s="1636"/>
      <c r="SZL2" s="1636"/>
      <c r="SZM2" s="1636"/>
      <c r="SZN2" s="1636"/>
      <c r="SZO2" s="1636"/>
      <c r="SZP2" s="1636"/>
      <c r="SZQ2" s="1636"/>
      <c r="SZR2" s="1636"/>
      <c r="SZS2" s="1636"/>
      <c r="SZT2" s="1636"/>
      <c r="SZU2" s="1636"/>
      <c r="SZV2" s="1636"/>
      <c r="SZW2" s="1636"/>
      <c r="SZX2" s="1636"/>
      <c r="SZY2" s="1636"/>
      <c r="SZZ2" s="1636"/>
      <c r="TAA2" s="1636"/>
      <c r="TAB2" s="1636"/>
      <c r="TAC2" s="1636"/>
      <c r="TAD2" s="1636"/>
      <c r="TAE2" s="1636"/>
      <c r="TAF2" s="1636"/>
      <c r="TAG2" s="1636"/>
      <c r="TAH2" s="1636"/>
      <c r="TAI2" s="1636"/>
      <c r="TAJ2" s="1636"/>
      <c r="TAK2" s="1636"/>
      <c r="TAL2" s="1636"/>
      <c r="TAM2" s="1636"/>
      <c r="TAN2" s="1636"/>
      <c r="TAO2" s="1636"/>
      <c r="TAP2" s="1636"/>
      <c r="TAQ2" s="1636"/>
      <c r="TAR2" s="1636"/>
      <c r="TAS2" s="1636"/>
      <c r="TAT2" s="1636"/>
      <c r="TAU2" s="1636"/>
      <c r="TAV2" s="1636"/>
      <c r="TAW2" s="1636"/>
      <c r="TAX2" s="1636"/>
      <c r="TAY2" s="1636"/>
      <c r="TAZ2" s="1636"/>
      <c r="TBA2" s="1636"/>
      <c r="TBB2" s="1636"/>
      <c r="TBC2" s="1636"/>
      <c r="TBD2" s="1636"/>
      <c r="TBE2" s="1636"/>
      <c r="TBF2" s="1636"/>
      <c r="TBG2" s="1636"/>
      <c r="TBH2" s="1636"/>
      <c r="TBI2" s="1636"/>
      <c r="TBJ2" s="1636"/>
      <c r="TBK2" s="1636"/>
      <c r="TBL2" s="1636"/>
      <c r="TBM2" s="1636"/>
      <c r="TBN2" s="1636"/>
      <c r="TBO2" s="1636"/>
      <c r="TBP2" s="1636"/>
      <c r="TBQ2" s="1636"/>
      <c r="TBR2" s="1636"/>
      <c r="TBS2" s="1636"/>
      <c r="TBT2" s="1636"/>
      <c r="TBU2" s="1636"/>
      <c r="TBV2" s="1636"/>
      <c r="TBW2" s="1636"/>
      <c r="TBX2" s="1636"/>
      <c r="TBY2" s="1636"/>
      <c r="TBZ2" s="1636"/>
      <c r="TCA2" s="1636"/>
      <c r="TCB2" s="1636"/>
      <c r="TCC2" s="1636"/>
      <c r="TCD2" s="1636"/>
      <c r="TCE2" s="1636"/>
      <c r="TCF2" s="1636"/>
      <c r="TCG2" s="1636"/>
      <c r="TCH2" s="1636"/>
      <c r="TCI2" s="1636"/>
      <c r="TCJ2" s="1636"/>
      <c r="TCK2" s="1636"/>
      <c r="TCL2" s="1636"/>
      <c r="TCM2" s="1636"/>
      <c r="TCN2" s="1636"/>
      <c r="TCO2" s="1636"/>
      <c r="TCP2" s="1636"/>
      <c r="TCQ2" s="1636"/>
      <c r="TCR2" s="1636"/>
      <c r="TCS2" s="1636"/>
      <c r="TCT2" s="1636"/>
      <c r="TCU2" s="1636"/>
      <c r="TCV2" s="1636"/>
      <c r="TCW2" s="1636"/>
      <c r="TCX2" s="1636"/>
      <c r="TCY2" s="1636"/>
      <c r="TCZ2" s="1636"/>
      <c r="TDA2" s="1636"/>
      <c r="TDB2" s="1636"/>
      <c r="TDC2" s="1636"/>
      <c r="TDD2" s="1636"/>
      <c r="TDE2" s="1636"/>
      <c r="TDF2" s="1636"/>
      <c r="TDG2" s="1636"/>
      <c r="TDH2" s="1636"/>
      <c r="TDI2" s="1636"/>
      <c r="TDJ2" s="1636"/>
      <c r="TDK2" s="1636"/>
      <c r="TDL2" s="1636"/>
      <c r="TDM2" s="1636"/>
      <c r="TDN2" s="1636"/>
      <c r="TDO2" s="1636"/>
      <c r="TDP2" s="1636"/>
      <c r="TDQ2" s="1636"/>
      <c r="TDR2" s="1636"/>
      <c r="TDS2" s="1636"/>
      <c r="TDT2" s="1636"/>
      <c r="TDU2" s="1636"/>
      <c r="TDV2" s="1636"/>
      <c r="TDW2" s="1636"/>
      <c r="TDX2" s="1636"/>
      <c r="TDY2" s="1636"/>
      <c r="TDZ2" s="1636"/>
      <c r="TEA2" s="1636"/>
      <c r="TEB2" s="1636"/>
      <c r="TEC2" s="1636"/>
      <c r="TED2" s="1636"/>
      <c r="TEE2" s="1636"/>
      <c r="TEF2" s="1636"/>
      <c r="TEG2" s="1636"/>
      <c r="TEH2" s="1636"/>
      <c r="TEI2" s="1636"/>
      <c r="TEJ2" s="1636"/>
      <c r="TEK2" s="1636"/>
      <c r="TEL2" s="1636"/>
      <c r="TEM2" s="1636"/>
      <c r="TEN2" s="1636"/>
      <c r="TEO2" s="1636"/>
      <c r="TEP2" s="1636"/>
      <c r="TEQ2" s="1636"/>
      <c r="TER2" s="1636"/>
      <c r="TES2" s="1636"/>
      <c r="TET2" s="1636"/>
      <c r="TEU2" s="1636"/>
      <c r="TEV2" s="1636"/>
      <c r="TEW2" s="1636"/>
      <c r="TEX2" s="1636"/>
      <c r="TEY2" s="1636"/>
      <c r="TEZ2" s="1636"/>
      <c r="TFA2" s="1636"/>
      <c r="TFB2" s="1636"/>
      <c r="TFC2" s="1636"/>
      <c r="TFD2" s="1636"/>
      <c r="TFE2" s="1636"/>
      <c r="TFF2" s="1636"/>
      <c r="TFG2" s="1636"/>
      <c r="TFH2" s="1636"/>
      <c r="TFI2" s="1636"/>
      <c r="TFJ2" s="1636"/>
      <c r="TFK2" s="1636"/>
      <c r="TFL2" s="1636"/>
      <c r="TFM2" s="1636"/>
      <c r="TFN2" s="1636"/>
      <c r="TFO2" s="1636"/>
      <c r="TFP2" s="1636"/>
      <c r="TFQ2" s="1636"/>
      <c r="TFR2" s="1636"/>
      <c r="TFS2" s="1636"/>
      <c r="TFT2" s="1636"/>
      <c r="TFU2" s="1636"/>
      <c r="TFV2" s="1636"/>
      <c r="TFW2" s="1636"/>
      <c r="TFX2" s="1636"/>
      <c r="TFY2" s="1636"/>
      <c r="TFZ2" s="1636"/>
      <c r="TGA2" s="1636"/>
      <c r="TGB2" s="1636"/>
      <c r="TGC2" s="1636"/>
      <c r="TGD2" s="1636"/>
      <c r="TGE2" s="1636"/>
      <c r="TGF2" s="1636"/>
      <c r="TGG2" s="1636"/>
      <c r="TGH2" s="1636"/>
      <c r="TGI2" s="1636"/>
      <c r="TGJ2" s="1636"/>
      <c r="TGK2" s="1636"/>
      <c r="TGL2" s="1636"/>
      <c r="TGM2" s="1636"/>
      <c r="TGN2" s="1636"/>
      <c r="TGO2" s="1636"/>
      <c r="TGP2" s="1636"/>
      <c r="TGQ2" s="1636"/>
      <c r="TGR2" s="1636"/>
      <c r="TGS2" s="1636"/>
      <c r="TGT2" s="1636"/>
      <c r="TGU2" s="1636"/>
      <c r="TGV2" s="1636"/>
      <c r="TGW2" s="1636"/>
      <c r="TGX2" s="1636"/>
      <c r="TGY2" s="1636"/>
      <c r="TGZ2" s="1636"/>
      <c r="THA2" s="1636"/>
      <c r="THB2" s="1636"/>
      <c r="THC2" s="1636"/>
      <c r="THD2" s="1636"/>
      <c r="THE2" s="1636"/>
      <c r="THF2" s="1636"/>
      <c r="THG2" s="1636"/>
      <c r="THH2" s="1636"/>
      <c r="THI2" s="1636"/>
      <c r="THJ2" s="1636"/>
      <c r="THK2" s="1636"/>
      <c r="THL2" s="1636"/>
      <c r="THM2" s="1636"/>
      <c r="THN2" s="1636"/>
      <c r="THO2" s="1636"/>
      <c r="THP2" s="1636"/>
      <c r="THQ2" s="1636"/>
      <c r="THR2" s="1636"/>
      <c r="THS2" s="1636"/>
      <c r="THT2" s="1636"/>
      <c r="THU2" s="1636"/>
      <c r="THV2" s="1636"/>
      <c r="THW2" s="1636"/>
      <c r="THX2" s="1636"/>
      <c r="THY2" s="1636"/>
      <c r="THZ2" s="1636"/>
      <c r="TIA2" s="1636"/>
      <c r="TIB2" s="1636"/>
      <c r="TIC2" s="1636"/>
      <c r="TID2" s="1636"/>
      <c r="TIE2" s="1636"/>
      <c r="TIF2" s="1636"/>
      <c r="TIG2" s="1636"/>
      <c r="TIH2" s="1636"/>
      <c r="TII2" s="1636"/>
      <c r="TIJ2" s="1636"/>
      <c r="TIK2" s="1636"/>
      <c r="TIL2" s="1636"/>
      <c r="TIM2" s="1636"/>
      <c r="TIN2" s="1636"/>
      <c r="TIO2" s="1636"/>
      <c r="TIP2" s="1636"/>
      <c r="TIQ2" s="1636"/>
      <c r="TIR2" s="1636"/>
      <c r="TIS2" s="1636"/>
      <c r="TIT2" s="1636"/>
      <c r="TIU2" s="1636"/>
      <c r="TIV2" s="1636"/>
      <c r="TIW2" s="1636"/>
      <c r="TIX2" s="1636"/>
      <c r="TIY2" s="1636"/>
      <c r="TIZ2" s="1636"/>
      <c r="TJA2" s="1636"/>
      <c r="TJB2" s="1636"/>
      <c r="TJC2" s="1636"/>
      <c r="TJD2" s="1636"/>
      <c r="TJE2" s="1636"/>
      <c r="TJF2" s="1636"/>
      <c r="TJG2" s="1636"/>
      <c r="TJH2" s="1636"/>
      <c r="TJI2" s="1636"/>
      <c r="TJJ2" s="1636"/>
      <c r="TJK2" s="1636"/>
      <c r="TJL2" s="1636"/>
      <c r="TJM2" s="1636"/>
      <c r="TJN2" s="1636"/>
      <c r="TJO2" s="1636"/>
      <c r="TJP2" s="1636"/>
      <c r="TJQ2" s="1636"/>
      <c r="TJR2" s="1636"/>
      <c r="TJS2" s="1636"/>
      <c r="TJT2" s="1636"/>
      <c r="TJU2" s="1636"/>
      <c r="TJV2" s="1636"/>
      <c r="TJW2" s="1636"/>
      <c r="TJX2" s="1636"/>
      <c r="TJY2" s="1636"/>
      <c r="TJZ2" s="1636"/>
      <c r="TKA2" s="1636"/>
      <c r="TKB2" s="1636"/>
      <c r="TKC2" s="1636"/>
      <c r="TKD2" s="1636"/>
      <c r="TKE2" s="1636"/>
      <c r="TKF2" s="1636"/>
      <c r="TKG2" s="1636"/>
      <c r="TKH2" s="1636"/>
      <c r="TKI2" s="1636"/>
      <c r="TKJ2" s="1636"/>
      <c r="TKK2" s="1636"/>
      <c r="TKL2" s="1636"/>
      <c r="TKM2" s="1636"/>
      <c r="TKN2" s="1636"/>
      <c r="TKO2" s="1636"/>
      <c r="TKP2" s="1636"/>
      <c r="TKQ2" s="1636"/>
      <c r="TKR2" s="1636"/>
      <c r="TKS2" s="1636"/>
      <c r="TKT2" s="1636"/>
      <c r="TKU2" s="1636"/>
      <c r="TKV2" s="1636"/>
      <c r="TKW2" s="1636"/>
      <c r="TKX2" s="1636"/>
      <c r="TKY2" s="1636"/>
      <c r="TKZ2" s="1636"/>
      <c r="TLA2" s="1636"/>
      <c r="TLB2" s="1636"/>
      <c r="TLC2" s="1636"/>
      <c r="TLD2" s="1636"/>
      <c r="TLE2" s="1636"/>
      <c r="TLF2" s="1636"/>
      <c r="TLG2" s="1636"/>
      <c r="TLH2" s="1636"/>
      <c r="TLI2" s="1636"/>
      <c r="TLJ2" s="1636"/>
      <c r="TLK2" s="1636"/>
      <c r="TLL2" s="1636"/>
      <c r="TLM2" s="1636"/>
      <c r="TLN2" s="1636"/>
      <c r="TLO2" s="1636"/>
      <c r="TLP2" s="1636"/>
      <c r="TLQ2" s="1636"/>
      <c r="TLR2" s="1636"/>
      <c r="TLS2" s="1636"/>
      <c r="TLT2" s="1636"/>
      <c r="TLU2" s="1636"/>
      <c r="TLV2" s="1636"/>
      <c r="TLW2" s="1636"/>
      <c r="TLX2" s="1636"/>
      <c r="TLY2" s="1636"/>
      <c r="TLZ2" s="1636"/>
      <c r="TMA2" s="1636"/>
      <c r="TMB2" s="1636"/>
      <c r="TMC2" s="1636"/>
      <c r="TMD2" s="1636"/>
      <c r="TME2" s="1636"/>
      <c r="TMF2" s="1636"/>
      <c r="TMG2" s="1636"/>
      <c r="TMH2" s="1636"/>
      <c r="TMI2" s="1636"/>
      <c r="TMJ2" s="1636"/>
      <c r="TMK2" s="1636"/>
      <c r="TML2" s="1636"/>
      <c r="TMM2" s="1636"/>
      <c r="TMN2" s="1636"/>
      <c r="TMO2" s="1636"/>
      <c r="TMP2" s="1636"/>
      <c r="TMQ2" s="1636"/>
      <c r="TMR2" s="1636"/>
      <c r="TMS2" s="1636"/>
      <c r="TMT2" s="1636"/>
      <c r="TMU2" s="1636"/>
      <c r="TMV2" s="1636"/>
      <c r="TMW2" s="1636"/>
      <c r="TMX2" s="1636"/>
      <c r="TMY2" s="1636"/>
      <c r="TMZ2" s="1636"/>
      <c r="TNA2" s="1636"/>
      <c r="TNB2" s="1636"/>
      <c r="TNC2" s="1636"/>
      <c r="TND2" s="1636"/>
      <c r="TNE2" s="1636"/>
      <c r="TNF2" s="1636"/>
      <c r="TNG2" s="1636"/>
      <c r="TNH2" s="1636"/>
      <c r="TNI2" s="1636"/>
      <c r="TNJ2" s="1636"/>
      <c r="TNK2" s="1636"/>
      <c r="TNL2" s="1636"/>
      <c r="TNM2" s="1636"/>
      <c r="TNN2" s="1636"/>
      <c r="TNO2" s="1636"/>
      <c r="TNP2" s="1636"/>
      <c r="TNQ2" s="1636"/>
      <c r="TNR2" s="1636"/>
      <c r="TNS2" s="1636"/>
      <c r="TNT2" s="1636"/>
      <c r="TNU2" s="1636"/>
      <c r="TNV2" s="1636"/>
      <c r="TNW2" s="1636"/>
      <c r="TNX2" s="1636"/>
      <c r="TNY2" s="1636"/>
      <c r="TNZ2" s="1636"/>
      <c r="TOA2" s="1636"/>
      <c r="TOB2" s="1636"/>
      <c r="TOC2" s="1636"/>
      <c r="TOD2" s="1636"/>
      <c r="TOE2" s="1636"/>
      <c r="TOF2" s="1636"/>
      <c r="TOG2" s="1636"/>
      <c r="TOH2" s="1636"/>
      <c r="TOI2" s="1636"/>
      <c r="TOJ2" s="1636"/>
      <c r="TOK2" s="1636"/>
      <c r="TOL2" s="1636"/>
      <c r="TOM2" s="1636"/>
      <c r="TON2" s="1636"/>
      <c r="TOO2" s="1636"/>
      <c r="TOP2" s="1636"/>
      <c r="TOQ2" s="1636"/>
      <c r="TOR2" s="1636"/>
      <c r="TOS2" s="1636"/>
      <c r="TOT2" s="1636"/>
      <c r="TOU2" s="1636"/>
      <c r="TOV2" s="1636"/>
      <c r="TOW2" s="1636"/>
      <c r="TOX2" s="1636"/>
      <c r="TOY2" s="1636"/>
      <c r="TOZ2" s="1636"/>
      <c r="TPA2" s="1636"/>
      <c r="TPB2" s="1636"/>
      <c r="TPC2" s="1636"/>
      <c r="TPD2" s="1636"/>
      <c r="TPE2" s="1636"/>
      <c r="TPF2" s="1636"/>
      <c r="TPG2" s="1636"/>
      <c r="TPH2" s="1636"/>
      <c r="TPI2" s="1636"/>
      <c r="TPJ2" s="1636"/>
      <c r="TPK2" s="1636"/>
      <c r="TPL2" s="1636"/>
      <c r="TPM2" s="1636"/>
      <c r="TPN2" s="1636"/>
      <c r="TPO2" s="1636"/>
      <c r="TPP2" s="1636"/>
      <c r="TPQ2" s="1636"/>
      <c r="TPR2" s="1636"/>
      <c r="TPS2" s="1636"/>
      <c r="TPT2" s="1636"/>
      <c r="TPU2" s="1636"/>
      <c r="TPV2" s="1636"/>
      <c r="TPW2" s="1636"/>
      <c r="TPX2" s="1636"/>
      <c r="TPY2" s="1636"/>
      <c r="TPZ2" s="1636"/>
      <c r="TQA2" s="1636"/>
      <c r="TQB2" s="1636"/>
      <c r="TQC2" s="1636"/>
      <c r="TQD2" s="1636"/>
      <c r="TQE2" s="1636"/>
      <c r="TQF2" s="1636"/>
      <c r="TQG2" s="1636"/>
      <c r="TQH2" s="1636"/>
      <c r="TQI2" s="1636"/>
      <c r="TQJ2" s="1636"/>
      <c r="TQK2" s="1636"/>
      <c r="TQL2" s="1636"/>
      <c r="TQM2" s="1636"/>
      <c r="TQN2" s="1636"/>
      <c r="TQO2" s="1636"/>
      <c r="TQP2" s="1636"/>
      <c r="TQQ2" s="1636"/>
      <c r="TQR2" s="1636"/>
      <c r="TQS2" s="1636"/>
      <c r="TQT2" s="1636"/>
      <c r="TQU2" s="1636"/>
      <c r="TQV2" s="1636"/>
      <c r="TQW2" s="1636"/>
      <c r="TQX2" s="1636"/>
      <c r="TQY2" s="1636"/>
      <c r="TQZ2" s="1636"/>
      <c r="TRA2" s="1636"/>
      <c r="TRB2" s="1636"/>
      <c r="TRC2" s="1636"/>
      <c r="TRD2" s="1636"/>
      <c r="TRE2" s="1636"/>
      <c r="TRF2" s="1636"/>
      <c r="TRG2" s="1636"/>
      <c r="TRH2" s="1636"/>
      <c r="TRI2" s="1636"/>
      <c r="TRJ2" s="1636"/>
      <c r="TRK2" s="1636"/>
      <c r="TRL2" s="1636"/>
      <c r="TRM2" s="1636"/>
      <c r="TRN2" s="1636"/>
      <c r="TRO2" s="1636"/>
      <c r="TRP2" s="1636"/>
      <c r="TRQ2" s="1636"/>
      <c r="TRR2" s="1636"/>
      <c r="TRS2" s="1636"/>
      <c r="TRT2" s="1636"/>
      <c r="TRU2" s="1636"/>
      <c r="TRV2" s="1636"/>
      <c r="TRW2" s="1636"/>
      <c r="TRX2" s="1636"/>
      <c r="TRY2" s="1636"/>
      <c r="TRZ2" s="1636"/>
      <c r="TSA2" s="1636"/>
      <c r="TSB2" s="1636"/>
      <c r="TSC2" s="1636"/>
      <c r="TSD2" s="1636"/>
      <c r="TSE2" s="1636"/>
      <c r="TSF2" s="1636"/>
      <c r="TSG2" s="1636"/>
      <c r="TSH2" s="1636"/>
      <c r="TSI2" s="1636"/>
      <c r="TSJ2" s="1636"/>
      <c r="TSK2" s="1636"/>
      <c r="TSL2" s="1636"/>
      <c r="TSM2" s="1636"/>
      <c r="TSN2" s="1636"/>
      <c r="TSO2" s="1636"/>
      <c r="TSP2" s="1636"/>
      <c r="TSQ2" s="1636"/>
      <c r="TSR2" s="1636"/>
      <c r="TSS2" s="1636"/>
      <c r="TST2" s="1636"/>
      <c r="TSU2" s="1636"/>
      <c r="TSV2" s="1636"/>
      <c r="TSW2" s="1636"/>
      <c r="TSX2" s="1636"/>
      <c r="TSY2" s="1636"/>
      <c r="TSZ2" s="1636"/>
      <c r="TTA2" s="1636"/>
      <c r="TTB2" s="1636"/>
      <c r="TTC2" s="1636"/>
      <c r="TTD2" s="1636"/>
      <c r="TTE2" s="1636"/>
      <c r="TTF2" s="1636"/>
      <c r="TTG2" s="1636"/>
      <c r="TTH2" s="1636"/>
      <c r="TTI2" s="1636"/>
      <c r="TTJ2" s="1636"/>
      <c r="TTK2" s="1636"/>
      <c r="TTL2" s="1636"/>
      <c r="TTM2" s="1636"/>
      <c r="TTN2" s="1636"/>
      <c r="TTO2" s="1636"/>
      <c r="TTP2" s="1636"/>
      <c r="TTQ2" s="1636"/>
      <c r="TTR2" s="1636"/>
      <c r="TTS2" s="1636"/>
      <c r="TTT2" s="1636"/>
      <c r="TTU2" s="1636"/>
      <c r="TTV2" s="1636"/>
      <c r="TTW2" s="1636"/>
      <c r="TTX2" s="1636"/>
      <c r="TTY2" s="1636"/>
      <c r="TTZ2" s="1636"/>
      <c r="TUA2" s="1636"/>
      <c r="TUB2" s="1636"/>
      <c r="TUC2" s="1636"/>
      <c r="TUD2" s="1636"/>
      <c r="TUE2" s="1636"/>
      <c r="TUF2" s="1636"/>
      <c r="TUG2" s="1636"/>
      <c r="TUH2" s="1636"/>
      <c r="TUI2" s="1636"/>
      <c r="TUJ2" s="1636"/>
      <c r="TUK2" s="1636"/>
      <c r="TUL2" s="1636"/>
      <c r="TUM2" s="1636"/>
      <c r="TUN2" s="1636"/>
      <c r="TUO2" s="1636"/>
      <c r="TUP2" s="1636"/>
      <c r="TUQ2" s="1636"/>
      <c r="TUR2" s="1636"/>
      <c r="TUS2" s="1636"/>
      <c r="TUT2" s="1636"/>
      <c r="TUU2" s="1636"/>
      <c r="TUV2" s="1636"/>
      <c r="TUW2" s="1636"/>
      <c r="TUX2" s="1636"/>
      <c r="TUY2" s="1636"/>
      <c r="TUZ2" s="1636"/>
      <c r="TVA2" s="1636"/>
      <c r="TVB2" s="1636"/>
      <c r="TVC2" s="1636"/>
      <c r="TVD2" s="1636"/>
      <c r="TVE2" s="1636"/>
      <c r="TVF2" s="1636"/>
      <c r="TVG2" s="1636"/>
      <c r="TVH2" s="1636"/>
      <c r="TVI2" s="1636"/>
      <c r="TVJ2" s="1636"/>
      <c r="TVK2" s="1636"/>
      <c r="TVL2" s="1636"/>
      <c r="TVM2" s="1636"/>
      <c r="TVN2" s="1636"/>
      <c r="TVO2" s="1636"/>
      <c r="TVP2" s="1636"/>
      <c r="TVQ2" s="1636"/>
      <c r="TVR2" s="1636"/>
      <c r="TVS2" s="1636"/>
      <c r="TVT2" s="1636"/>
      <c r="TVU2" s="1636"/>
      <c r="TVV2" s="1636"/>
      <c r="TVW2" s="1636"/>
      <c r="TVX2" s="1636"/>
      <c r="TVY2" s="1636"/>
      <c r="TVZ2" s="1636"/>
      <c r="TWA2" s="1636"/>
      <c r="TWB2" s="1636"/>
      <c r="TWC2" s="1636"/>
      <c r="TWD2" s="1636"/>
      <c r="TWE2" s="1636"/>
      <c r="TWF2" s="1636"/>
      <c r="TWG2" s="1636"/>
      <c r="TWH2" s="1636"/>
      <c r="TWI2" s="1636"/>
      <c r="TWJ2" s="1636"/>
      <c r="TWK2" s="1636"/>
      <c r="TWL2" s="1636"/>
      <c r="TWM2" s="1636"/>
      <c r="TWN2" s="1636"/>
      <c r="TWO2" s="1636"/>
      <c r="TWP2" s="1636"/>
      <c r="TWQ2" s="1636"/>
      <c r="TWR2" s="1636"/>
      <c r="TWS2" s="1636"/>
      <c r="TWT2" s="1636"/>
      <c r="TWU2" s="1636"/>
      <c r="TWV2" s="1636"/>
      <c r="TWW2" s="1636"/>
      <c r="TWX2" s="1636"/>
      <c r="TWY2" s="1636"/>
      <c r="TWZ2" s="1636"/>
      <c r="TXA2" s="1636"/>
      <c r="TXB2" s="1636"/>
      <c r="TXC2" s="1636"/>
      <c r="TXD2" s="1636"/>
      <c r="TXE2" s="1636"/>
      <c r="TXF2" s="1636"/>
      <c r="TXG2" s="1636"/>
      <c r="TXH2" s="1636"/>
      <c r="TXI2" s="1636"/>
      <c r="TXJ2" s="1636"/>
      <c r="TXK2" s="1636"/>
      <c r="TXL2" s="1636"/>
      <c r="TXM2" s="1636"/>
      <c r="TXN2" s="1636"/>
      <c r="TXO2" s="1636"/>
      <c r="TXP2" s="1636"/>
      <c r="TXQ2" s="1636"/>
      <c r="TXR2" s="1636"/>
      <c r="TXS2" s="1636"/>
      <c r="TXT2" s="1636"/>
      <c r="TXU2" s="1636"/>
      <c r="TXV2" s="1636"/>
      <c r="TXW2" s="1636"/>
      <c r="TXX2" s="1636"/>
      <c r="TXY2" s="1636"/>
      <c r="TXZ2" s="1636"/>
      <c r="TYA2" s="1636"/>
      <c r="TYB2" s="1636"/>
      <c r="TYC2" s="1636"/>
      <c r="TYD2" s="1636"/>
      <c r="TYE2" s="1636"/>
      <c r="TYF2" s="1636"/>
      <c r="TYG2" s="1636"/>
      <c r="TYH2" s="1636"/>
      <c r="TYI2" s="1636"/>
      <c r="TYJ2" s="1636"/>
      <c r="TYK2" s="1636"/>
      <c r="TYL2" s="1636"/>
      <c r="TYM2" s="1636"/>
      <c r="TYN2" s="1636"/>
      <c r="TYO2" s="1636"/>
      <c r="TYP2" s="1636"/>
      <c r="TYQ2" s="1636"/>
      <c r="TYR2" s="1636"/>
      <c r="TYS2" s="1636"/>
      <c r="TYT2" s="1636"/>
      <c r="TYU2" s="1636"/>
      <c r="TYV2" s="1636"/>
      <c r="TYW2" s="1636"/>
      <c r="TYX2" s="1636"/>
      <c r="TYY2" s="1636"/>
      <c r="TYZ2" s="1636"/>
      <c r="TZA2" s="1636"/>
      <c r="TZB2" s="1636"/>
      <c r="TZC2" s="1636"/>
      <c r="TZD2" s="1636"/>
      <c r="TZE2" s="1636"/>
      <c r="TZF2" s="1636"/>
      <c r="TZG2" s="1636"/>
      <c r="TZH2" s="1636"/>
      <c r="TZI2" s="1636"/>
      <c r="TZJ2" s="1636"/>
      <c r="TZK2" s="1636"/>
      <c r="TZL2" s="1636"/>
      <c r="TZM2" s="1636"/>
      <c r="TZN2" s="1636"/>
      <c r="TZO2" s="1636"/>
      <c r="TZP2" s="1636"/>
      <c r="TZQ2" s="1636"/>
      <c r="TZR2" s="1636"/>
      <c r="TZS2" s="1636"/>
      <c r="TZT2" s="1636"/>
      <c r="TZU2" s="1636"/>
      <c r="TZV2" s="1636"/>
      <c r="TZW2" s="1636"/>
      <c r="TZX2" s="1636"/>
      <c r="TZY2" s="1636"/>
      <c r="TZZ2" s="1636"/>
      <c r="UAA2" s="1636"/>
      <c r="UAB2" s="1636"/>
      <c r="UAC2" s="1636"/>
      <c r="UAD2" s="1636"/>
      <c r="UAE2" s="1636"/>
      <c r="UAF2" s="1636"/>
      <c r="UAG2" s="1636"/>
      <c r="UAH2" s="1636"/>
      <c r="UAI2" s="1636"/>
      <c r="UAJ2" s="1636"/>
      <c r="UAK2" s="1636"/>
      <c r="UAL2" s="1636"/>
      <c r="UAM2" s="1636"/>
      <c r="UAN2" s="1636"/>
      <c r="UAO2" s="1636"/>
      <c r="UAP2" s="1636"/>
      <c r="UAQ2" s="1636"/>
      <c r="UAR2" s="1636"/>
      <c r="UAS2" s="1636"/>
      <c r="UAT2" s="1636"/>
      <c r="UAU2" s="1636"/>
      <c r="UAV2" s="1636"/>
      <c r="UAW2" s="1636"/>
      <c r="UAX2" s="1636"/>
      <c r="UAY2" s="1636"/>
      <c r="UAZ2" s="1636"/>
      <c r="UBA2" s="1636"/>
      <c r="UBB2" s="1636"/>
      <c r="UBC2" s="1636"/>
      <c r="UBD2" s="1636"/>
      <c r="UBE2" s="1636"/>
      <c r="UBF2" s="1636"/>
      <c r="UBG2" s="1636"/>
      <c r="UBH2" s="1636"/>
      <c r="UBI2" s="1636"/>
      <c r="UBJ2" s="1636"/>
      <c r="UBK2" s="1636"/>
      <c r="UBL2" s="1636"/>
      <c r="UBM2" s="1636"/>
      <c r="UBN2" s="1636"/>
      <c r="UBO2" s="1636"/>
      <c r="UBP2" s="1636"/>
      <c r="UBQ2" s="1636"/>
      <c r="UBR2" s="1636"/>
      <c r="UBS2" s="1636"/>
      <c r="UBT2" s="1636"/>
      <c r="UBU2" s="1636"/>
      <c r="UBV2" s="1636"/>
      <c r="UBW2" s="1636"/>
      <c r="UBX2" s="1636"/>
      <c r="UBY2" s="1636"/>
      <c r="UBZ2" s="1636"/>
      <c r="UCA2" s="1636"/>
      <c r="UCB2" s="1636"/>
      <c r="UCC2" s="1636"/>
      <c r="UCD2" s="1636"/>
      <c r="UCE2" s="1636"/>
      <c r="UCF2" s="1636"/>
      <c r="UCG2" s="1636"/>
      <c r="UCH2" s="1636"/>
      <c r="UCI2" s="1636"/>
      <c r="UCJ2" s="1636"/>
      <c r="UCK2" s="1636"/>
      <c r="UCL2" s="1636"/>
      <c r="UCM2" s="1636"/>
      <c r="UCN2" s="1636"/>
      <c r="UCO2" s="1636"/>
      <c r="UCP2" s="1636"/>
      <c r="UCQ2" s="1636"/>
      <c r="UCR2" s="1636"/>
      <c r="UCS2" s="1636"/>
      <c r="UCT2" s="1636"/>
      <c r="UCU2" s="1636"/>
      <c r="UCV2" s="1636"/>
      <c r="UCW2" s="1636"/>
      <c r="UCX2" s="1636"/>
      <c r="UCY2" s="1636"/>
      <c r="UCZ2" s="1636"/>
      <c r="UDA2" s="1636"/>
      <c r="UDB2" s="1636"/>
      <c r="UDC2" s="1636"/>
      <c r="UDD2" s="1636"/>
      <c r="UDE2" s="1636"/>
      <c r="UDF2" s="1636"/>
      <c r="UDG2" s="1636"/>
      <c r="UDH2" s="1636"/>
      <c r="UDI2" s="1636"/>
      <c r="UDJ2" s="1636"/>
      <c r="UDK2" s="1636"/>
      <c r="UDL2" s="1636"/>
      <c r="UDM2" s="1636"/>
      <c r="UDN2" s="1636"/>
      <c r="UDO2" s="1636"/>
      <c r="UDP2" s="1636"/>
      <c r="UDQ2" s="1636"/>
      <c r="UDR2" s="1636"/>
      <c r="UDS2" s="1636"/>
      <c r="UDT2" s="1636"/>
      <c r="UDU2" s="1636"/>
      <c r="UDV2" s="1636"/>
      <c r="UDW2" s="1636"/>
      <c r="UDX2" s="1636"/>
      <c r="UDY2" s="1636"/>
      <c r="UDZ2" s="1636"/>
      <c r="UEA2" s="1636"/>
      <c r="UEB2" s="1636"/>
      <c r="UEC2" s="1636"/>
      <c r="UED2" s="1636"/>
      <c r="UEE2" s="1636"/>
      <c r="UEF2" s="1636"/>
      <c r="UEG2" s="1636"/>
      <c r="UEH2" s="1636"/>
      <c r="UEI2" s="1636"/>
      <c r="UEJ2" s="1636"/>
      <c r="UEK2" s="1636"/>
      <c r="UEL2" s="1636"/>
      <c r="UEM2" s="1636"/>
      <c r="UEN2" s="1636"/>
      <c r="UEO2" s="1636"/>
      <c r="UEP2" s="1636"/>
      <c r="UEQ2" s="1636"/>
      <c r="UER2" s="1636"/>
      <c r="UES2" s="1636"/>
      <c r="UET2" s="1636"/>
      <c r="UEU2" s="1636"/>
      <c r="UEV2" s="1636"/>
      <c r="UEW2" s="1636"/>
      <c r="UEX2" s="1636"/>
      <c r="UEY2" s="1636"/>
      <c r="UEZ2" s="1636"/>
      <c r="UFA2" s="1636"/>
      <c r="UFB2" s="1636"/>
      <c r="UFC2" s="1636"/>
      <c r="UFD2" s="1636"/>
      <c r="UFE2" s="1636"/>
      <c r="UFF2" s="1636"/>
      <c r="UFG2" s="1636"/>
      <c r="UFH2" s="1636"/>
      <c r="UFI2" s="1636"/>
      <c r="UFJ2" s="1636"/>
      <c r="UFK2" s="1636"/>
      <c r="UFL2" s="1636"/>
      <c r="UFM2" s="1636"/>
      <c r="UFN2" s="1636"/>
      <c r="UFO2" s="1636"/>
      <c r="UFP2" s="1636"/>
      <c r="UFQ2" s="1636"/>
      <c r="UFR2" s="1636"/>
      <c r="UFS2" s="1636"/>
      <c r="UFT2" s="1636"/>
      <c r="UFU2" s="1636"/>
      <c r="UFV2" s="1636"/>
      <c r="UFW2" s="1636"/>
      <c r="UFX2" s="1636"/>
      <c r="UFY2" s="1636"/>
      <c r="UFZ2" s="1636"/>
      <c r="UGA2" s="1636"/>
      <c r="UGB2" s="1636"/>
      <c r="UGC2" s="1636"/>
      <c r="UGD2" s="1636"/>
      <c r="UGE2" s="1636"/>
      <c r="UGF2" s="1636"/>
      <c r="UGG2" s="1636"/>
      <c r="UGH2" s="1636"/>
      <c r="UGI2" s="1636"/>
      <c r="UGJ2" s="1636"/>
      <c r="UGK2" s="1636"/>
      <c r="UGL2" s="1636"/>
      <c r="UGM2" s="1636"/>
      <c r="UGN2" s="1636"/>
      <c r="UGO2" s="1636"/>
      <c r="UGP2" s="1636"/>
      <c r="UGQ2" s="1636"/>
      <c r="UGR2" s="1636"/>
      <c r="UGS2" s="1636"/>
      <c r="UGT2" s="1636"/>
      <c r="UGU2" s="1636"/>
      <c r="UGV2" s="1636"/>
      <c r="UGW2" s="1636"/>
      <c r="UGX2" s="1636"/>
      <c r="UGY2" s="1636"/>
      <c r="UGZ2" s="1636"/>
      <c r="UHA2" s="1636"/>
      <c r="UHB2" s="1636"/>
      <c r="UHC2" s="1636"/>
      <c r="UHD2" s="1636"/>
      <c r="UHE2" s="1636"/>
      <c r="UHF2" s="1636"/>
      <c r="UHG2" s="1636"/>
      <c r="UHH2" s="1636"/>
      <c r="UHI2" s="1636"/>
      <c r="UHJ2" s="1636"/>
      <c r="UHK2" s="1636"/>
      <c r="UHL2" s="1636"/>
      <c r="UHM2" s="1636"/>
      <c r="UHN2" s="1636"/>
      <c r="UHO2" s="1636"/>
      <c r="UHP2" s="1636"/>
      <c r="UHQ2" s="1636"/>
      <c r="UHR2" s="1636"/>
      <c r="UHS2" s="1636"/>
      <c r="UHT2" s="1636"/>
      <c r="UHU2" s="1636"/>
      <c r="UHV2" s="1636"/>
      <c r="UHW2" s="1636"/>
      <c r="UHX2" s="1636"/>
      <c r="UHY2" s="1636"/>
      <c r="UHZ2" s="1636"/>
      <c r="UIA2" s="1636"/>
      <c r="UIB2" s="1636"/>
      <c r="UIC2" s="1636"/>
      <c r="UID2" s="1636"/>
      <c r="UIE2" s="1636"/>
      <c r="UIF2" s="1636"/>
      <c r="UIG2" s="1636"/>
      <c r="UIH2" s="1636"/>
      <c r="UII2" s="1636"/>
      <c r="UIJ2" s="1636"/>
      <c r="UIK2" s="1636"/>
      <c r="UIL2" s="1636"/>
      <c r="UIM2" s="1636"/>
      <c r="UIN2" s="1636"/>
      <c r="UIO2" s="1636"/>
      <c r="UIP2" s="1636"/>
      <c r="UIQ2" s="1636"/>
      <c r="UIR2" s="1636"/>
      <c r="UIS2" s="1636"/>
      <c r="UIT2" s="1636"/>
      <c r="UIU2" s="1636"/>
      <c r="UIV2" s="1636"/>
      <c r="UIW2" s="1636"/>
      <c r="UIX2" s="1636"/>
      <c r="UIY2" s="1636"/>
      <c r="UIZ2" s="1636"/>
      <c r="UJA2" s="1636"/>
      <c r="UJB2" s="1636"/>
      <c r="UJC2" s="1636"/>
      <c r="UJD2" s="1636"/>
      <c r="UJE2" s="1636"/>
      <c r="UJF2" s="1636"/>
      <c r="UJG2" s="1636"/>
      <c r="UJH2" s="1636"/>
      <c r="UJI2" s="1636"/>
      <c r="UJJ2" s="1636"/>
      <c r="UJK2" s="1636"/>
      <c r="UJL2" s="1636"/>
      <c r="UJM2" s="1636"/>
      <c r="UJN2" s="1636"/>
      <c r="UJO2" s="1636"/>
      <c r="UJP2" s="1636"/>
      <c r="UJQ2" s="1636"/>
      <c r="UJR2" s="1636"/>
      <c r="UJS2" s="1636"/>
      <c r="UJT2" s="1636"/>
      <c r="UJU2" s="1636"/>
      <c r="UJV2" s="1636"/>
      <c r="UJW2" s="1636"/>
      <c r="UJX2" s="1636"/>
      <c r="UJY2" s="1636"/>
      <c r="UJZ2" s="1636"/>
      <c r="UKA2" s="1636"/>
      <c r="UKB2" s="1636"/>
      <c r="UKC2" s="1636"/>
      <c r="UKD2" s="1636"/>
      <c r="UKE2" s="1636"/>
      <c r="UKF2" s="1636"/>
      <c r="UKG2" s="1636"/>
      <c r="UKH2" s="1636"/>
      <c r="UKI2" s="1636"/>
      <c r="UKJ2" s="1636"/>
      <c r="UKK2" s="1636"/>
      <c r="UKL2" s="1636"/>
      <c r="UKM2" s="1636"/>
      <c r="UKN2" s="1636"/>
      <c r="UKO2" s="1636"/>
      <c r="UKP2" s="1636"/>
      <c r="UKQ2" s="1636"/>
      <c r="UKR2" s="1636"/>
      <c r="UKS2" s="1636"/>
      <c r="UKT2" s="1636"/>
      <c r="UKU2" s="1636"/>
      <c r="UKV2" s="1636"/>
      <c r="UKW2" s="1636"/>
      <c r="UKX2" s="1636"/>
      <c r="UKY2" s="1636"/>
      <c r="UKZ2" s="1636"/>
      <c r="ULA2" s="1636"/>
      <c r="ULB2" s="1636"/>
      <c r="ULC2" s="1636"/>
      <c r="ULD2" s="1636"/>
      <c r="ULE2" s="1636"/>
      <c r="ULF2" s="1636"/>
      <c r="ULG2" s="1636"/>
      <c r="ULH2" s="1636"/>
      <c r="ULI2" s="1636"/>
      <c r="ULJ2" s="1636"/>
      <c r="ULK2" s="1636"/>
      <c r="ULL2" s="1636"/>
      <c r="ULM2" s="1636"/>
      <c r="ULN2" s="1636"/>
      <c r="ULO2" s="1636"/>
      <c r="ULP2" s="1636"/>
      <c r="ULQ2" s="1636"/>
      <c r="ULR2" s="1636"/>
      <c r="ULS2" s="1636"/>
      <c r="ULT2" s="1636"/>
      <c r="ULU2" s="1636"/>
      <c r="ULV2" s="1636"/>
      <c r="ULW2" s="1636"/>
      <c r="ULX2" s="1636"/>
      <c r="ULY2" s="1636"/>
      <c r="ULZ2" s="1636"/>
      <c r="UMA2" s="1636"/>
      <c r="UMB2" s="1636"/>
      <c r="UMC2" s="1636"/>
      <c r="UMD2" s="1636"/>
      <c r="UME2" s="1636"/>
      <c r="UMF2" s="1636"/>
      <c r="UMG2" s="1636"/>
      <c r="UMH2" s="1636"/>
      <c r="UMI2" s="1636"/>
      <c r="UMJ2" s="1636"/>
      <c r="UMK2" s="1636"/>
      <c r="UML2" s="1636"/>
      <c r="UMM2" s="1636"/>
      <c r="UMN2" s="1636"/>
      <c r="UMO2" s="1636"/>
      <c r="UMP2" s="1636"/>
      <c r="UMQ2" s="1636"/>
      <c r="UMR2" s="1636"/>
      <c r="UMS2" s="1636"/>
      <c r="UMT2" s="1636"/>
      <c r="UMU2" s="1636"/>
      <c r="UMV2" s="1636"/>
      <c r="UMW2" s="1636"/>
      <c r="UMX2" s="1636"/>
      <c r="UMY2" s="1636"/>
      <c r="UMZ2" s="1636"/>
      <c r="UNA2" s="1636"/>
      <c r="UNB2" s="1636"/>
      <c r="UNC2" s="1636"/>
      <c r="UND2" s="1636"/>
      <c r="UNE2" s="1636"/>
      <c r="UNF2" s="1636"/>
      <c r="UNG2" s="1636"/>
      <c r="UNH2" s="1636"/>
      <c r="UNI2" s="1636"/>
      <c r="UNJ2" s="1636"/>
      <c r="UNK2" s="1636"/>
      <c r="UNL2" s="1636"/>
      <c r="UNM2" s="1636"/>
      <c r="UNN2" s="1636"/>
      <c r="UNO2" s="1636"/>
      <c r="UNP2" s="1636"/>
      <c r="UNQ2" s="1636"/>
      <c r="UNR2" s="1636"/>
      <c r="UNS2" s="1636"/>
      <c r="UNT2" s="1636"/>
      <c r="UNU2" s="1636"/>
      <c r="UNV2" s="1636"/>
      <c r="UNW2" s="1636"/>
      <c r="UNX2" s="1636"/>
      <c r="UNY2" s="1636"/>
      <c r="UNZ2" s="1636"/>
      <c r="UOA2" s="1636"/>
      <c r="UOB2" s="1636"/>
      <c r="UOC2" s="1636"/>
      <c r="UOD2" s="1636"/>
      <c r="UOE2" s="1636"/>
      <c r="UOF2" s="1636"/>
      <c r="UOG2" s="1636"/>
      <c r="UOH2" s="1636"/>
      <c r="UOI2" s="1636"/>
      <c r="UOJ2" s="1636"/>
      <c r="UOK2" s="1636"/>
      <c r="UOL2" s="1636"/>
      <c r="UOM2" s="1636"/>
      <c r="UON2" s="1636"/>
      <c r="UOO2" s="1636"/>
      <c r="UOP2" s="1636"/>
      <c r="UOQ2" s="1636"/>
      <c r="UOR2" s="1636"/>
      <c r="UOS2" s="1636"/>
      <c r="UOT2" s="1636"/>
      <c r="UOU2" s="1636"/>
      <c r="UOV2" s="1636"/>
      <c r="UOW2" s="1636"/>
      <c r="UOX2" s="1636"/>
      <c r="UOY2" s="1636"/>
      <c r="UOZ2" s="1636"/>
      <c r="UPA2" s="1636"/>
      <c r="UPB2" s="1636"/>
      <c r="UPC2" s="1636"/>
      <c r="UPD2" s="1636"/>
      <c r="UPE2" s="1636"/>
      <c r="UPF2" s="1636"/>
      <c r="UPG2" s="1636"/>
      <c r="UPH2" s="1636"/>
      <c r="UPI2" s="1636"/>
      <c r="UPJ2" s="1636"/>
      <c r="UPK2" s="1636"/>
      <c r="UPL2" s="1636"/>
      <c r="UPM2" s="1636"/>
      <c r="UPN2" s="1636"/>
      <c r="UPO2" s="1636"/>
      <c r="UPP2" s="1636"/>
      <c r="UPQ2" s="1636"/>
      <c r="UPR2" s="1636"/>
      <c r="UPS2" s="1636"/>
      <c r="UPT2" s="1636"/>
      <c r="UPU2" s="1636"/>
      <c r="UPV2" s="1636"/>
      <c r="UPW2" s="1636"/>
      <c r="UPX2" s="1636"/>
      <c r="UPY2" s="1636"/>
      <c r="UPZ2" s="1636"/>
      <c r="UQA2" s="1636"/>
      <c r="UQB2" s="1636"/>
      <c r="UQC2" s="1636"/>
      <c r="UQD2" s="1636"/>
      <c r="UQE2" s="1636"/>
      <c r="UQF2" s="1636"/>
      <c r="UQG2" s="1636"/>
      <c r="UQH2" s="1636"/>
      <c r="UQI2" s="1636"/>
      <c r="UQJ2" s="1636"/>
      <c r="UQK2" s="1636"/>
      <c r="UQL2" s="1636"/>
      <c r="UQM2" s="1636"/>
      <c r="UQN2" s="1636"/>
      <c r="UQO2" s="1636"/>
      <c r="UQP2" s="1636"/>
      <c r="UQQ2" s="1636"/>
      <c r="UQR2" s="1636"/>
      <c r="UQS2" s="1636"/>
      <c r="UQT2" s="1636"/>
      <c r="UQU2" s="1636"/>
      <c r="UQV2" s="1636"/>
      <c r="UQW2" s="1636"/>
      <c r="UQX2" s="1636"/>
      <c r="UQY2" s="1636"/>
      <c r="UQZ2" s="1636"/>
      <c r="URA2" s="1636"/>
      <c r="URB2" s="1636"/>
      <c r="URC2" s="1636"/>
      <c r="URD2" s="1636"/>
      <c r="URE2" s="1636"/>
      <c r="URF2" s="1636"/>
      <c r="URG2" s="1636"/>
      <c r="URH2" s="1636"/>
      <c r="URI2" s="1636"/>
      <c r="URJ2" s="1636"/>
      <c r="URK2" s="1636"/>
      <c r="URL2" s="1636"/>
      <c r="URM2" s="1636"/>
      <c r="URN2" s="1636"/>
      <c r="URO2" s="1636"/>
      <c r="URP2" s="1636"/>
      <c r="URQ2" s="1636"/>
      <c r="URR2" s="1636"/>
      <c r="URS2" s="1636"/>
      <c r="URT2" s="1636"/>
      <c r="URU2" s="1636"/>
      <c r="URV2" s="1636"/>
      <c r="URW2" s="1636"/>
      <c r="URX2" s="1636"/>
      <c r="URY2" s="1636"/>
      <c r="URZ2" s="1636"/>
      <c r="USA2" s="1636"/>
      <c r="USB2" s="1636"/>
      <c r="USC2" s="1636"/>
      <c r="USD2" s="1636"/>
      <c r="USE2" s="1636"/>
      <c r="USF2" s="1636"/>
      <c r="USG2" s="1636"/>
      <c r="USH2" s="1636"/>
      <c r="USI2" s="1636"/>
      <c r="USJ2" s="1636"/>
      <c r="USK2" s="1636"/>
      <c r="USL2" s="1636"/>
      <c r="USM2" s="1636"/>
      <c r="USN2" s="1636"/>
      <c r="USO2" s="1636"/>
      <c r="USP2" s="1636"/>
      <c r="USQ2" s="1636"/>
      <c r="USR2" s="1636"/>
      <c r="USS2" s="1636"/>
      <c r="UST2" s="1636"/>
      <c r="USU2" s="1636"/>
      <c r="USV2" s="1636"/>
      <c r="USW2" s="1636"/>
      <c r="USX2" s="1636"/>
      <c r="USY2" s="1636"/>
      <c r="USZ2" s="1636"/>
      <c r="UTA2" s="1636"/>
      <c r="UTB2" s="1636"/>
      <c r="UTC2" s="1636"/>
      <c r="UTD2" s="1636"/>
      <c r="UTE2" s="1636"/>
      <c r="UTF2" s="1636"/>
      <c r="UTG2" s="1636"/>
      <c r="UTH2" s="1636"/>
      <c r="UTI2" s="1636"/>
      <c r="UTJ2" s="1636"/>
      <c r="UTK2" s="1636"/>
      <c r="UTL2" s="1636"/>
      <c r="UTM2" s="1636"/>
      <c r="UTN2" s="1636"/>
      <c r="UTO2" s="1636"/>
      <c r="UTP2" s="1636"/>
      <c r="UTQ2" s="1636"/>
      <c r="UTR2" s="1636"/>
      <c r="UTS2" s="1636"/>
      <c r="UTT2" s="1636"/>
      <c r="UTU2" s="1636"/>
      <c r="UTV2" s="1636"/>
      <c r="UTW2" s="1636"/>
      <c r="UTX2" s="1636"/>
      <c r="UTY2" s="1636"/>
      <c r="UTZ2" s="1636"/>
      <c r="UUA2" s="1636"/>
      <c r="UUB2" s="1636"/>
      <c r="UUC2" s="1636"/>
      <c r="UUD2" s="1636"/>
      <c r="UUE2" s="1636"/>
      <c r="UUF2" s="1636"/>
      <c r="UUG2" s="1636"/>
      <c r="UUH2" s="1636"/>
      <c r="UUI2" s="1636"/>
      <c r="UUJ2" s="1636"/>
      <c r="UUK2" s="1636"/>
      <c r="UUL2" s="1636"/>
      <c r="UUM2" s="1636"/>
      <c r="UUN2" s="1636"/>
      <c r="UUO2" s="1636"/>
      <c r="UUP2" s="1636"/>
      <c r="UUQ2" s="1636"/>
      <c r="UUR2" s="1636"/>
      <c r="UUS2" s="1636"/>
      <c r="UUT2" s="1636"/>
      <c r="UUU2" s="1636"/>
      <c r="UUV2" s="1636"/>
      <c r="UUW2" s="1636"/>
      <c r="UUX2" s="1636"/>
      <c r="UUY2" s="1636"/>
      <c r="UUZ2" s="1636"/>
      <c r="UVA2" s="1636"/>
      <c r="UVB2" s="1636"/>
      <c r="UVC2" s="1636"/>
      <c r="UVD2" s="1636"/>
      <c r="UVE2" s="1636"/>
      <c r="UVF2" s="1636"/>
      <c r="UVG2" s="1636"/>
      <c r="UVH2" s="1636"/>
      <c r="UVI2" s="1636"/>
      <c r="UVJ2" s="1636"/>
      <c r="UVK2" s="1636"/>
      <c r="UVL2" s="1636"/>
      <c r="UVM2" s="1636"/>
      <c r="UVN2" s="1636"/>
      <c r="UVO2" s="1636"/>
      <c r="UVP2" s="1636"/>
      <c r="UVQ2" s="1636"/>
      <c r="UVR2" s="1636"/>
      <c r="UVS2" s="1636"/>
      <c r="UVT2" s="1636"/>
      <c r="UVU2" s="1636"/>
      <c r="UVV2" s="1636"/>
      <c r="UVW2" s="1636"/>
      <c r="UVX2" s="1636"/>
      <c r="UVY2" s="1636"/>
      <c r="UVZ2" s="1636"/>
      <c r="UWA2" s="1636"/>
      <c r="UWB2" s="1636"/>
      <c r="UWC2" s="1636"/>
      <c r="UWD2" s="1636"/>
      <c r="UWE2" s="1636"/>
      <c r="UWF2" s="1636"/>
      <c r="UWG2" s="1636"/>
      <c r="UWH2" s="1636"/>
      <c r="UWI2" s="1636"/>
      <c r="UWJ2" s="1636"/>
      <c r="UWK2" s="1636"/>
      <c r="UWL2" s="1636"/>
      <c r="UWM2" s="1636"/>
      <c r="UWN2" s="1636"/>
      <c r="UWO2" s="1636"/>
      <c r="UWP2" s="1636"/>
      <c r="UWQ2" s="1636"/>
      <c r="UWR2" s="1636"/>
      <c r="UWS2" s="1636"/>
      <c r="UWT2" s="1636"/>
      <c r="UWU2" s="1636"/>
      <c r="UWV2" s="1636"/>
      <c r="UWW2" s="1636"/>
      <c r="UWX2" s="1636"/>
      <c r="UWY2" s="1636"/>
      <c r="UWZ2" s="1636"/>
      <c r="UXA2" s="1636"/>
      <c r="UXB2" s="1636"/>
      <c r="UXC2" s="1636"/>
      <c r="UXD2" s="1636"/>
      <c r="UXE2" s="1636"/>
      <c r="UXF2" s="1636"/>
      <c r="UXG2" s="1636"/>
      <c r="UXH2" s="1636"/>
      <c r="UXI2" s="1636"/>
      <c r="UXJ2" s="1636"/>
      <c r="UXK2" s="1636"/>
      <c r="UXL2" s="1636"/>
      <c r="UXM2" s="1636"/>
      <c r="UXN2" s="1636"/>
      <c r="UXO2" s="1636"/>
      <c r="UXP2" s="1636"/>
      <c r="UXQ2" s="1636"/>
      <c r="UXR2" s="1636"/>
      <c r="UXS2" s="1636"/>
      <c r="UXT2" s="1636"/>
      <c r="UXU2" s="1636"/>
      <c r="UXV2" s="1636"/>
      <c r="UXW2" s="1636"/>
      <c r="UXX2" s="1636"/>
      <c r="UXY2" s="1636"/>
      <c r="UXZ2" s="1636"/>
      <c r="UYA2" s="1636"/>
      <c r="UYB2" s="1636"/>
      <c r="UYC2" s="1636"/>
      <c r="UYD2" s="1636"/>
      <c r="UYE2" s="1636"/>
      <c r="UYF2" s="1636"/>
      <c r="UYG2" s="1636"/>
      <c r="UYH2" s="1636"/>
      <c r="UYI2" s="1636"/>
      <c r="UYJ2" s="1636"/>
      <c r="UYK2" s="1636"/>
      <c r="UYL2" s="1636"/>
      <c r="UYM2" s="1636"/>
      <c r="UYN2" s="1636"/>
      <c r="UYO2" s="1636"/>
      <c r="UYP2" s="1636"/>
      <c r="UYQ2" s="1636"/>
      <c r="UYR2" s="1636"/>
      <c r="UYS2" s="1636"/>
      <c r="UYT2" s="1636"/>
      <c r="UYU2" s="1636"/>
      <c r="UYV2" s="1636"/>
      <c r="UYW2" s="1636"/>
      <c r="UYX2" s="1636"/>
      <c r="UYY2" s="1636"/>
      <c r="UYZ2" s="1636"/>
      <c r="UZA2" s="1636"/>
      <c r="UZB2" s="1636"/>
      <c r="UZC2" s="1636"/>
      <c r="UZD2" s="1636"/>
      <c r="UZE2" s="1636"/>
      <c r="UZF2" s="1636"/>
      <c r="UZG2" s="1636"/>
      <c r="UZH2" s="1636"/>
      <c r="UZI2" s="1636"/>
      <c r="UZJ2" s="1636"/>
      <c r="UZK2" s="1636"/>
      <c r="UZL2" s="1636"/>
      <c r="UZM2" s="1636"/>
      <c r="UZN2" s="1636"/>
      <c r="UZO2" s="1636"/>
      <c r="UZP2" s="1636"/>
      <c r="UZQ2" s="1636"/>
      <c r="UZR2" s="1636"/>
      <c r="UZS2" s="1636"/>
      <c r="UZT2" s="1636"/>
      <c r="UZU2" s="1636"/>
      <c r="UZV2" s="1636"/>
      <c r="UZW2" s="1636"/>
      <c r="UZX2" s="1636"/>
      <c r="UZY2" s="1636"/>
      <c r="UZZ2" s="1636"/>
      <c r="VAA2" s="1636"/>
      <c r="VAB2" s="1636"/>
      <c r="VAC2" s="1636"/>
      <c r="VAD2" s="1636"/>
      <c r="VAE2" s="1636"/>
      <c r="VAF2" s="1636"/>
      <c r="VAG2" s="1636"/>
      <c r="VAH2" s="1636"/>
      <c r="VAI2" s="1636"/>
      <c r="VAJ2" s="1636"/>
      <c r="VAK2" s="1636"/>
      <c r="VAL2" s="1636"/>
      <c r="VAM2" s="1636"/>
      <c r="VAN2" s="1636"/>
      <c r="VAO2" s="1636"/>
      <c r="VAP2" s="1636"/>
      <c r="VAQ2" s="1636"/>
      <c r="VAR2" s="1636"/>
      <c r="VAS2" s="1636"/>
      <c r="VAT2" s="1636"/>
      <c r="VAU2" s="1636"/>
      <c r="VAV2" s="1636"/>
      <c r="VAW2" s="1636"/>
      <c r="VAX2" s="1636"/>
      <c r="VAY2" s="1636"/>
      <c r="VAZ2" s="1636"/>
      <c r="VBA2" s="1636"/>
      <c r="VBB2" s="1636"/>
      <c r="VBC2" s="1636"/>
      <c r="VBD2" s="1636"/>
      <c r="VBE2" s="1636"/>
      <c r="VBF2" s="1636"/>
      <c r="VBG2" s="1636"/>
      <c r="VBH2" s="1636"/>
      <c r="VBI2" s="1636"/>
      <c r="VBJ2" s="1636"/>
      <c r="VBK2" s="1636"/>
      <c r="VBL2" s="1636"/>
      <c r="VBM2" s="1636"/>
      <c r="VBN2" s="1636"/>
      <c r="VBO2" s="1636"/>
      <c r="VBP2" s="1636"/>
      <c r="VBQ2" s="1636"/>
      <c r="VBR2" s="1636"/>
      <c r="VBS2" s="1636"/>
      <c r="VBT2" s="1636"/>
      <c r="VBU2" s="1636"/>
      <c r="VBV2" s="1636"/>
      <c r="VBW2" s="1636"/>
      <c r="VBX2" s="1636"/>
      <c r="VBY2" s="1636"/>
      <c r="VBZ2" s="1636"/>
      <c r="VCA2" s="1636"/>
      <c r="VCB2" s="1636"/>
      <c r="VCC2" s="1636"/>
      <c r="VCD2" s="1636"/>
      <c r="VCE2" s="1636"/>
      <c r="VCF2" s="1636"/>
      <c r="VCG2" s="1636"/>
      <c r="VCH2" s="1636"/>
      <c r="VCI2" s="1636"/>
      <c r="VCJ2" s="1636"/>
      <c r="VCK2" s="1636"/>
      <c r="VCL2" s="1636"/>
      <c r="VCM2" s="1636"/>
      <c r="VCN2" s="1636"/>
      <c r="VCO2" s="1636"/>
      <c r="VCP2" s="1636"/>
      <c r="VCQ2" s="1636"/>
      <c r="VCR2" s="1636"/>
      <c r="VCS2" s="1636"/>
      <c r="VCT2" s="1636"/>
      <c r="VCU2" s="1636"/>
      <c r="VCV2" s="1636"/>
      <c r="VCW2" s="1636"/>
      <c r="VCX2" s="1636"/>
      <c r="VCY2" s="1636"/>
      <c r="VCZ2" s="1636"/>
      <c r="VDA2" s="1636"/>
      <c r="VDB2" s="1636"/>
      <c r="VDC2" s="1636"/>
      <c r="VDD2" s="1636"/>
      <c r="VDE2" s="1636"/>
      <c r="VDF2" s="1636"/>
      <c r="VDG2" s="1636"/>
      <c r="VDH2" s="1636"/>
      <c r="VDI2" s="1636"/>
      <c r="VDJ2" s="1636"/>
      <c r="VDK2" s="1636"/>
      <c r="VDL2" s="1636"/>
      <c r="VDM2" s="1636"/>
      <c r="VDN2" s="1636"/>
      <c r="VDO2" s="1636"/>
      <c r="VDP2" s="1636"/>
      <c r="VDQ2" s="1636"/>
      <c r="VDR2" s="1636"/>
      <c r="VDS2" s="1636"/>
      <c r="VDT2" s="1636"/>
      <c r="VDU2" s="1636"/>
      <c r="VDV2" s="1636"/>
      <c r="VDW2" s="1636"/>
      <c r="VDX2" s="1636"/>
      <c r="VDY2" s="1636"/>
      <c r="VDZ2" s="1636"/>
      <c r="VEA2" s="1636"/>
      <c r="VEB2" s="1636"/>
      <c r="VEC2" s="1636"/>
      <c r="VED2" s="1636"/>
      <c r="VEE2" s="1636"/>
      <c r="VEF2" s="1636"/>
      <c r="VEG2" s="1636"/>
      <c r="VEH2" s="1636"/>
      <c r="VEI2" s="1636"/>
      <c r="VEJ2" s="1636"/>
      <c r="VEK2" s="1636"/>
      <c r="VEL2" s="1636"/>
      <c r="VEM2" s="1636"/>
      <c r="VEN2" s="1636"/>
      <c r="VEO2" s="1636"/>
      <c r="VEP2" s="1636"/>
      <c r="VEQ2" s="1636"/>
      <c r="VER2" s="1636"/>
      <c r="VES2" s="1636"/>
      <c r="VET2" s="1636"/>
      <c r="VEU2" s="1636"/>
      <c r="VEV2" s="1636"/>
      <c r="VEW2" s="1636"/>
      <c r="VEX2" s="1636"/>
      <c r="VEY2" s="1636"/>
      <c r="VEZ2" s="1636"/>
      <c r="VFA2" s="1636"/>
      <c r="VFB2" s="1636"/>
      <c r="VFC2" s="1636"/>
      <c r="VFD2" s="1636"/>
      <c r="VFE2" s="1636"/>
      <c r="VFF2" s="1636"/>
      <c r="VFG2" s="1636"/>
      <c r="VFH2" s="1636"/>
      <c r="VFI2" s="1636"/>
      <c r="VFJ2" s="1636"/>
      <c r="VFK2" s="1636"/>
      <c r="VFL2" s="1636"/>
      <c r="VFM2" s="1636"/>
      <c r="VFN2" s="1636"/>
      <c r="VFO2" s="1636"/>
      <c r="VFP2" s="1636"/>
      <c r="VFQ2" s="1636"/>
      <c r="VFR2" s="1636"/>
      <c r="VFS2" s="1636"/>
      <c r="VFT2" s="1636"/>
      <c r="VFU2" s="1636"/>
      <c r="VFV2" s="1636"/>
      <c r="VFW2" s="1636"/>
      <c r="VFX2" s="1636"/>
      <c r="VFY2" s="1636"/>
      <c r="VFZ2" s="1636"/>
      <c r="VGA2" s="1636"/>
      <c r="VGB2" s="1636"/>
      <c r="VGC2" s="1636"/>
      <c r="VGD2" s="1636"/>
      <c r="VGE2" s="1636"/>
      <c r="VGF2" s="1636"/>
      <c r="VGG2" s="1636"/>
      <c r="VGH2" s="1636"/>
      <c r="VGI2" s="1636"/>
      <c r="VGJ2" s="1636"/>
      <c r="VGK2" s="1636"/>
      <c r="VGL2" s="1636"/>
      <c r="VGM2" s="1636"/>
      <c r="VGN2" s="1636"/>
      <c r="VGO2" s="1636"/>
      <c r="VGP2" s="1636"/>
      <c r="VGQ2" s="1636"/>
      <c r="VGR2" s="1636"/>
      <c r="VGS2" s="1636"/>
      <c r="VGT2" s="1636"/>
      <c r="VGU2" s="1636"/>
      <c r="VGV2" s="1636"/>
      <c r="VGW2" s="1636"/>
      <c r="VGX2" s="1636"/>
      <c r="VGY2" s="1636"/>
      <c r="VGZ2" s="1636"/>
      <c r="VHA2" s="1636"/>
      <c r="VHB2" s="1636"/>
      <c r="VHC2" s="1636"/>
      <c r="VHD2" s="1636"/>
      <c r="VHE2" s="1636"/>
      <c r="VHF2" s="1636"/>
      <c r="VHG2" s="1636"/>
      <c r="VHH2" s="1636"/>
      <c r="VHI2" s="1636"/>
      <c r="VHJ2" s="1636"/>
      <c r="VHK2" s="1636"/>
      <c r="VHL2" s="1636"/>
      <c r="VHM2" s="1636"/>
      <c r="VHN2" s="1636"/>
      <c r="VHO2" s="1636"/>
      <c r="VHP2" s="1636"/>
      <c r="VHQ2" s="1636"/>
      <c r="VHR2" s="1636"/>
      <c r="VHS2" s="1636"/>
      <c r="VHT2" s="1636"/>
      <c r="VHU2" s="1636"/>
      <c r="VHV2" s="1636"/>
      <c r="VHW2" s="1636"/>
      <c r="VHX2" s="1636"/>
      <c r="VHY2" s="1636"/>
      <c r="VHZ2" s="1636"/>
      <c r="VIA2" s="1636"/>
      <c r="VIB2" s="1636"/>
      <c r="VIC2" s="1636"/>
      <c r="VID2" s="1636"/>
      <c r="VIE2" s="1636"/>
      <c r="VIF2" s="1636"/>
      <c r="VIG2" s="1636"/>
      <c r="VIH2" s="1636"/>
      <c r="VII2" s="1636"/>
      <c r="VIJ2" s="1636"/>
      <c r="VIK2" s="1636"/>
      <c r="VIL2" s="1636"/>
      <c r="VIM2" s="1636"/>
      <c r="VIN2" s="1636"/>
      <c r="VIO2" s="1636"/>
      <c r="VIP2" s="1636"/>
      <c r="VIQ2" s="1636"/>
      <c r="VIR2" s="1636"/>
      <c r="VIS2" s="1636"/>
      <c r="VIT2" s="1636"/>
      <c r="VIU2" s="1636"/>
      <c r="VIV2" s="1636"/>
      <c r="VIW2" s="1636"/>
      <c r="VIX2" s="1636"/>
      <c r="VIY2" s="1636"/>
      <c r="VIZ2" s="1636"/>
      <c r="VJA2" s="1636"/>
      <c r="VJB2" s="1636"/>
      <c r="VJC2" s="1636"/>
      <c r="VJD2" s="1636"/>
      <c r="VJE2" s="1636"/>
      <c r="VJF2" s="1636"/>
      <c r="VJG2" s="1636"/>
      <c r="VJH2" s="1636"/>
      <c r="VJI2" s="1636"/>
      <c r="VJJ2" s="1636"/>
      <c r="VJK2" s="1636"/>
      <c r="VJL2" s="1636"/>
      <c r="VJM2" s="1636"/>
      <c r="VJN2" s="1636"/>
      <c r="VJO2" s="1636"/>
      <c r="VJP2" s="1636"/>
      <c r="VJQ2" s="1636"/>
      <c r="VJR2" s="1636"/>
      <c r="VJS2" s="1636"/>
      <c r="VJT2" s="1636"/>
      <c r="VJU2" s="1636"/>
      <c r="VJV2" s="1636"/>
      <c r="VJW2" s="1636"/>
      <c r="VJX2" s="1636"/>
      <c r="VJY2" s="1636"/>
      <c r="VJZ2" s="1636"/>
      <c r="VKA2" s="1636"/>
      <c r="VKB2" s="1636"/>
      <c r="VKC2" s="1636"/>
      <c r="VKD2" s="1636"/>
      <c r="VKE2" s="1636"/>
      <c r="VKF2" s="1636"/>
      <c r="VKG2" s="1636"/>
      <c r="VKH2" s="1636"/>
      <c r="VKI2" s="1636"/>
      <c r="VKJ2" s="1636"/>
      <c r="VKK2" s="1636"/>
      <c r="VKL2" s="1636"/>
      <c r="VKM2" s="1636"/>
      <c r="VKN2" s="1636"/>
      <c r="VKO2" s="1636"/>
      <c r="VKP2" s="1636"/>
      <c r="VKQ2" s="1636"/>
      <c r="VKR2" s="1636"/>
      <c r="VKS2" s="1636"/>
      <c r="VKT2" s="1636"/>
      <c r="VKU2" s="1636"/>
      <c r="VKV2" s="1636"/>
      <c r="VKW2" s="1636"/>
      <c r="VKX2" s="1636"/>
      <c r="VKY2" s="1636"/>
      <c r="VKZ2" s="1636"/>
      <c r="VLA2" s="1636"/>
      <c r="VLB2" s="1636"/>
      <c r="VLC2" s="1636"/>
      <c r="VLD2" s="1636"/>
      <c r="VLE2" s="1636"/>
      <c r="VLF2" s="1636"/>
      <c r="VLG2" s="1636"/>
      <c r="VLH2" s="1636"/>
      <c r="VLI2" s="1636"/>
      <c r="VLJ2" s="1636"/>
      <c r="VLK2" s="1636"/>
      <c r="VLL2" s="1636"/>
      <c r="VLM2" s="1636"/>
      <c r="VLN2" s="1636"/>
      <c r="VLO2" s="1636"/>
      <c r="VLP2" s="1636"/>
      <c r="VLQ2" s="1636"/>
      <c r="VLR2" s="1636"/>
      <c r="VLS2" s="1636"/>
      <c r="VLT2" s="1636"/>
      <c r="VLU2" s="1636"/>
      <c r="VLV2" s="1636"/>
      <c r="VLW2" s="1636"/>
      <c r="VLX2" s="1636"/>
      <c r="VLY2" s="1636"/>
      <c r="VLZ2" s="1636"/>
      <c r="VMA2" s="1636"/>
      <c r="VMB2" s="1636"/>
      <c r="VMC2" s="1636"/>
      <c r="VMD2" s="1636"/>
      <c r="VME2" s="1636"/>
      <c r="VMF2" s="1636"/>
      <c r="VMG2" s="1636"/>
      <c r="VMH2" s="1636"/>
      <c r="VMI2" s="1636"/>
      <c r="VMJ2" s="1636"/>
      <c r="VMK2" s="1636"/>
      <c r="VML2" s="1636"/>
      <c r="VMM2" s="1636"/>
      <c r="VMN2" s="1636"/>
      <c r="VMO2" s="1636"/>
      <c r="VMP2" s="1636"/>
      <c r="VMQ2" s="1636"/>
      <c r="VMR2" s="1636"/>
      <c r="VMS2" s="1636"/>
      <c r="VMT2" s="1636"/>
      <c r="VMU2" s="1636"/>
      <c r="VMV2" s="1636"/>
      <c r="VMW2" s="1636"/>
      <c r="VMX2" s="1636"/>
      <c r="VMY2" s="1636"/>
      <c r="VMZ2" s="1636"/>
      <c r="VNA2" s="1636"/>
      <c r="VNB2" s="1636"/>
      <c r="VNC2" s="1636"/>
      <c r="VND2" s="1636"/>
      <c r="VNE2" s="1636"/>
      <c r="VNF2" s="1636"/>
      <c r="VNG2" s="1636"/>
      <c r="VNH2" s="1636"/>
      <c r="VNI2" s="1636"/>
      <c r="VNJ2" s="1636"/>
      <c r="VNK2" s="1636"/>
      <c r="VNL2" s="1636"/>
      <c r="VNM2" s="1636"/>
      <c r="VNN2" s="1636"/>
      <c r="VNO2" s="1636"/>
      <c r="VNP2" s="1636"/>
      <c r="VNQ2" s="1636"/>
      <c r="VNR2" s="1636"/>
      <c r="VNS2" s="1636"/>
      <c r="VNT2" s="1636"/>
      <c r="VNU2" s="1636"/>
      <c r="VNV2" s="1636"/>
      <c r="VNW2" s="1636"/>
      <c r="VNX2" s="1636"/>
      <c r="VNY2" s="1636"/>
      <c r="VNZ2" s="1636"/>
      <c r="VOA2" s="1636"/>
      <c r="VOB2" s="1636"/>
      <c r="VOC2" s="1636"/>
      <c r="VOD2" s="1636"/>
      <c r="VOE2" s="1636"/>
      <c r="VOF2" s="1636"/>
      <c r="VOG2" s="1636"/>
      <c r="VOH2" s="1636"/>
      <c r="VOI2" s="1636"/>
      <c r="VOJ2" s="1636"/>
      <c r="VOK2" s="1636"/>
      <c r="VOL2" s="1636"/>
      <c r="VOM2" s="1636"/>
      <c r="VON2" s="1636"/>
      <c r="VOO2" s="1636"/>
      <c r="VOP2" s="1636"/>
      <c r="VOQ2" s="1636"/>
      <c r="VOR2" s="1636"/>
      <c r="VOS2" s="1636"/>
      <c r="VOT2" s="1636"/>
      <c r="VOU2" s="1636"/>
      <c r="VOV2" s="1636"/>
      <c r="VOW2" s="1636"/>
      <c r="VOX2" s="1636"/>
      <c r="VOY2" s="1636"/>
      <c r="VOZ2" s="1636"/>
      <c r="VPA2" s="1636"/>
      <c r="VPB2" s="1636"/>
      <c r="VPC2" s="1636"/>
      <c r="VPD2" s="1636"/>
      <c r="VPE2" s="1636"/>
      <c r="VPF2" s="1636"/>
      <c r="VPG2" s="1636"/>
      <c r="VPH2" s="1636"/>
      <c r="VPI2" s="1636"/>
      <c r="VPJ2" s="1636"/>
      <c r="VPK2" s="1636"/>
      <c r="VPL2" s="1636"/>
      <c r="VPM2" s="1636"/>
      <c r="VPN2" s="1636"/>
      <c r="VPO2" s="1636"/>
      <c r="VPP2" s="1636"/>
      <c r="VPQ2" s="1636"/>
      <c r="VPR2" s="1636"/>
      <c r="VPS2" s="1636"/>
      <c r="VPT2" s="1636"/>
      <c r="VPU2" s="1636"/>
      <c r="VPV2" s="1636"/>
      <c r="VPW2" s="1636"/>
      <c r="VPX2" s="1636"/>
      <c r="VPY2" s="1636"/>
      <c r="VPZ2" s="1636"/>
      <c r="VQA2" s="1636"/>
      <c r="VQB2" s="1636"/>
      <c r="VQC2" s="1636"/>
      <c r="VQD2" s="1636"/>
      <c r="VQE2" s="1636"/>
      <c r="VQF2" s="1636"/>
      <c r="VQG2" s="1636"/>
      <c r="VQH2" s="1636"/>
      <c r="VQI2" s="1636"/>
      <c r="VQJ2" s="1636"/>
      <c r="VQK2" s="1636"/>
      <c r="VQL2" s="1636"/>
      <c r="VQM2" s="1636"/>
      <c r="VQN2" s="1636"/>
      <c r="VQO2" s="1636"/>
      <c r="VQP2" s="1636"/>
      <c r="VQQ2" s="1636"/>
      <c r="VQR2" s="1636"/>
      <c r="VQS2" s="1636"/>
      <c r="VQT2" s="1636"/>
      <c r="VQU2" s="1636"/>
      <c r="VQV2" s="1636"/>
      <c r="VQW2" s="1636"/>
      <c r="VQX2" s="1636"/>
      <c r="VQY2" s="1636"/>
      <c r="VQZ2" s="1636"/>
      <c r="VRA2" s="1636"/>
      <c r="VRB2" s="1636"/>
      <c r="VRC2" s="1636"/>
      <c r="VRD2" s="1636"/>
      <c r="VRE2" s="1636"/>
      <c r="VRF2" s="1636"/>
      <c r="VRG2" s="1636"/>
      <c r="VRH2" s="1636"/>
      <c r="VRI2" s="1636"/>
      <c r="VRJ2" s="1636"/>
      <c r="VRK2" s="1636"/>
      <c r="VRL2" s="1636"/>
      <c r="VRM2" s="1636"/>
      <c r="VRN2" s="1636"/>
      <c r="VRO2" s="1636"/>
      <c r="VRP2" s="1636"/>
      <c r="VRQ2" s="1636"/>
      <c r="VRR2" s="1636"/>
      <c r="VRS2" s="1636"/>
      <c r="VRT2" s="1636"/>
      <c r="VRU2" s="1636"/>
      <c r="VRV2" s="1636"/>
      <c r="VRW2" s="1636"/>
      <c r="VRX2" s="1636"/>
      <c r="VRY2" s="1636"/>
      <c r="VRZ2" s="1636"/>
      <c r="VSA2" s="1636"/>
      <c r="VSB2" s="1636"/>
      <c r="VSC2" s="1636"/>
      <c r="VSD2" s="1636"/>
      <c r="VSE2" s="1636"/>
      <c r="VSF2" s="1636"/>
      <c r="VSG2" s="1636"/>
      <c r="VSH2" s="1636"/>
      <c r="VSI2" s="1636"/>
      <c r="VSJ2" s="1636"/>
      <c r="VSK2" s="1636"/>
      <c r="VSL2" s="1636"/>
      <c r="VSM2" s="1636"/>
      <c r="VSN2" s="1636"/>
      <c r="VSO2" s="1636"/>
      <c r="VSP2" s="1636"/>
      <c r="VSQ2" s="1636"/>
      <c r="VSR2" s="1636"/>
      <c r="VSS2" s="1636"/>
      <c r="VST2" s="1636"/>
      <c r="VSU2" s="1636"/>
      <c r="VSV2" s="1636"/>
      <c r="VSW2" s="1636"/>
      <c r="VSX2" s="1636"/>
      <c r="VSY2" s="1636"/>
      <c r="VSZ2" s="1636"/>
      <c r="VTA2" s="1636"/>
      <c r="VTB2" s="1636"/>
      <c r="VTC2" s="1636"/>
      <c r="VTD2" s="1636"/>
      <c r="VTE2" s="1636"/>
      <c r="VTF2" s="1636"/>
      <c r="VTG2" s="1636"/>
      <c r="VTH2" s="1636"/>
      <c r="VTI2" s="1636"/>
      <c r="VTJ2" s="1636"/>
      <c r="VTK2" s="1636"/>
      <c r="VTL2" s="1636"/>
      <c r="VTM2" s="1636"/>
      <c r="VTN2" s="1636"/>
      <c r="VTO2" s="1636"/>
      <c r="VTP2" s="1636"/>
      <c r="VTQ2" s="1636"/>
      <c r="VTR2" s="1636"/>
      <c r="VTS2" s="1636"/>
      <c r="VTT2" s="1636"/>
      <c r="VTU2" s="1636"/>
      <c r="VTV2" s="1636"/>
      <c r="VTW2" s="1636"/>
      <c r="VTX2" s="1636"/>
      <c r="VTY2" s="1636"/>
      <c r="VTZ2" s="1636"/>
      <c r="VUA2" s="1636"/>
      <c r="VUB2" s="1636"/>
      <c r="VUC2" s="1636"/>
      <c r="VUD2" s="1636"/>
      <c r="VUE2" s="1636"/>
      <c r="VUF2" s="1636"/>
      <c r="VUG2" s="1636"/>
      <c r="VUH2" s="1636"/>
      <c r="VUI2" s="1636"/>
      <c r="VUJ2" s="1636"/>
      <c r="VUK2" s="1636"/>
      <c r="VUL2" s="1636"/>
      <c r="VUM2" s="1636"/>
      <c r="VUN2" s="1636"/>
      <c r="VUO2" s="1636"/>
      <c r="VUP2" s="1636"/>
      <c r="VUQ2" s="1636"/>
      <c r="VUR2" s="1636"/>
      <c r="VUS2" s="1636"/>
      <c r="VUT2" s="1636"/>
      <c r="VUU2" s="1636"/>
      <c r="VUV2" s="1636"/>
      <c r="VUW2" s="1636"/>
      <c r="VUX2" s="1636"/>
      <c r="VUY2" s="1636"/>
      <c r="VUZ2" s="1636"/>
      <c r="VVA2" s="1636"/>
      <c r="VVB2" s="1636"/>
      <c r="VVC2" s="1636"/>
      <c r="VVD2" s="1636"/>
      <c r="VVE2" s="1636"/>
      <c r="VVF2" s="1636"/>
      <c r="VVG2" s="1636"/>
      <c r="VVH2" s="1636"/>
      <c r="VVI2" s="1636"/>
      <c r="VVJ2" s="1636"/>
      <c r="VVK2" s="1636"/>
      <c r="VVL2" s="1636"/>
      <c r="VVM2" s="1636"/>
      <c r="VVN2" s="1636"/>
      <c r="VVO2" s="1636"/>
      <c r="VVP2" s="1636"/>
      <c r="VVQ2" s="1636"/>
      <c r="VVR2" s="1636"/>
      <c r="VVS2" s="1636"/>
      <c r="VVT2" s="1636"/>
      <c r="VVU2" s="1636"/>
      <c r="VVV2" s="1636"/>
      <c r="VVW2" s="1636"/>
      <c r="VVX2" s="1636"/>
      <c r="VVY2" s="1636"/>
      <c r="VVZ2" s="1636"/>
      <c r="VWA2" s="1636"/>
      <c r="VWB2" s="1636"/>
      <c r="VWC2" s="1636"/>
      <c r="VWD2" s="1636"/>
      <c r="VWE2" s="1636"/>
      <c r="VWF2" s="1636"/>
      <c r="VWG2" s="1636"/>
      <c r="VWH2" s="1636"/>
      <c r="VWI2" s="1636"/>
      <c r="VWJ2" s="1636"/>
      <c r="VWK2" s="1636"/>
      <c r="VWL2" s="1636"/>
      <c r="VWM2" s="1636"/>
      <c r="VWN2" s="1636"/>
      <c r="VWO2" s="1636"/>
      <c r="VWP2" s="1636"/>
      <c r="VWQ2" s="1636"/>
      <c r="VWR2" s="1636"/>
      <c r="VWS2" s="1636"/>
      <c r="VWT2" s="1636"/>
      <c r="VWU2" s="1636"/>
      <c r="VWV2" s="1636"/>
      <c r="VWW2" s="1636"/>
      <c r="VWX2" s="1636"/>
      <c r="VWY2" s="1636"/>
      <c r="VWZ2" s="1636"/>
      <c r="VXA2" s="1636"/>
      <c r="VXB2" s="1636"/>
      <c r="VXC2" s="1636"/>
      <c r="VXD2" s="1636"/>
      <c r="VXE2" s="1636"/>
      <c r="VXF2" s="1636"/>
      <c r="VXG2" s="1636"/>
      <c r="VXH2" s="1636"/>
      <c r="VXI2" s="1636"/>
      <c r="VXJ2" s="1636"/>
      <c r="VXK2" s="1636"/>
      <c r="VXL2" s="1636"/>
      <c r="VXM2" s="1636"/>
      <c r="VXN2" s="1636"/>
      <c r="VXO2" s="1636"/>
      <c r="VXP2" s="1636"/>
      <c r="VXQ2" s="1636"/>
      <c r="VXR2" s="1636"/>
      <c r="VXS2" s="1636"/>
      <c r="VXT2" s="1636"/>
      <c r="VXU2" s="1636"/>
      <c r="VXV2" s="1636"/>
      <c r="VXW2" s="1636"/>
      <c r="VXX2" s="1636"/>
      <c r="VXY2" s="1636"/>
      <c r="VXZ2" s="1636"/>
      <c r="VYA2" s="1636"/>
      <c r="VYB2" s="1636"/>
      <c r="VYC2" s="1636"/>
      <c r="VYD2" s="1636"/>
      <c r="VYE2" s="1636"/>
      <c r="VYF2" s="1636"/>
      <c r="VYG2" s="1636"/>
      <c r="VYH2" s="1636"/>
      <c r="VYI2" s="1636"/>
      <c r="VYJ2" s="1636"/>
      <c r="VYK2" s="1636"/>
      <c r="VYL2" s="1636"/>
      <c r="VYM2" s="1636"/>
      <c r="VYN2" s="1636"/>
      <c r="VYO2" s="1636"/>
      <c r="VYP2" s="1636"/>
      <c r="VYQ2" s="1636"/>
      <c r="VYR2" s="1636"/>
      <c r="VYS2" s="1636"/>
      <c r="VYT2" s="1636"/>
      <c r="VYU2" s="1636"/>
      <c r="VYV2" s="1636"/>
      <c r="VYW2" s="1636"/>
      <c r="VYX2" s="1636"/>
      <c r="VYY2" s="1636"/>
      <c r="VYZ2" s="1636"/>
      <c r="VZA2" s="1636"/>
      <c r="VZB2" s="1636"/>
      <c r="VZC2" s="1636"/>
      <c r="VZD2" s="1636"/>
      <c r="VZE2" s="1636"/>
      <c r="VZF2" s="1636"/>
      <c r="VZG2" s="1636"/>
      <c r="VZH2" s="1636"/>
      <c r="VZI2" s="1636"/>
      <c r="VZJ2" s="1636"/>
      <c r="VZK2" s="1636"/>
      <c r="VZL2" s="1636"/>
      <c r="VZM2" s="1636"/>
      <c r="VZN2" s="1636"/>
      <c r="VZO2" s="1636"/>
      <c r="VZP2" s="1636"/>
      <c r="VZQ2" s="1636"/>
      <c r="VZR2" s="1636"/>
      <c r="VZS2" s="1636"/>
      <c r="VZT2" s="1636"/>
      <c r="VZU2" s="1636"/>
      <c r="VZV2" s="1636"/>
      <c r="VZW2" s="1636"/>
      <c r="VZX2" s="1636"/>
      <c r="VZY2" s="1636"/>
      <c r="VZZ2" s="1636"/>
      <c r="WAA2" s="1636"/>
      <c r="WAB2" s="1636"/>
      <c r="WAC2" s="1636"/>
      <c r="WAD2" s="1636"/>
      <c r="WAE2" s="1636"/>
      <c r="WAF2" s="1636"/>
      <c r="WAG2" s="1636"/>
      <c r="WAH2" s="1636"/>
      <c r="WAI2" s="1636"/>
      <c r="WAJ2" s="1636"/>
      <c r="WAK2" s="1636"/>
      <c r="WAL2" s="1636"/>
      <c r="WAM2" s="1636"/>
      <c r="WAN2" s="1636"/>
      <c r="WAO2" s="1636"/>
      <c r="WAP2" s="1636"/>
      <c r="WAQ2" s="1636"/>
      <c r="WAR2" s="1636"/>
      <c r="WAS2" s="1636"/>
      <c r="WAT2" s="1636"/>
      <c r="WAU2" s="1636"/>
      <c r="WAV2" s="1636"/>
      <c r="WAW2" s="1636"/>
      <c r="WAX2" s="1636"/>
      <c r="WAY2" s="1636"/>
      <c r="WAZ2" s="1636"/>
      <c r="WBA2" s="1636"/>
      <c r="WBB2" s="1636"/>
      <c r="WBC2" s="1636"/>
      <c r="WBD2" s="1636"/>
      <c r="WBE2" s="1636"/>
      <c r="WBF2" s="1636"/>
      <c r="WBG2" s="1636"/>
      <c r="WBH2" s="1636"/>
      <c r="WBI2" s="1636"/>
      <c r="WBJ2" s="1636"/>
      <c r="WBK2" s="1636"/>
      <c r="WBL2" s="1636"/>
      <c r="WBM2" s="1636"/>
      <c r="WBN2" s="1636"/>
      <c r="WBO2" s="1636"/>
      <c r="WBP2" s="1636"/>
      <c r="WBQ2" s="1636"/>
      <c r="WBR2" s="1636"/>
      <c r="WBS2" s="1636"/>
      <c r="WBT2" s="1636"/>
      <c r="WBU2" s="1636"/>
      <c r="WBV2" s="1636"/>
      <c r="WBW2" s="1636"/>
      <c r="WBX2" s="1636"/>
      <c r="WBY2" s="1636"/>
      <c r="WBZ2" s="1636"/>
      <c r="WCA2" s="1636"/>
      <c r="WCB2" s="1636"/>
      <c r="WCC2" s="1636"/>
      <c r="WCD2" s="1636"/>
      <c r="WCE2" s="1636"/>
      <c r="WCF2" s="1636"/>
      <c r="WCG2" s="1636"/>
      <c r="WCH2" s="1636"/>
      <c r="WCI2" s="1636"/>
      <c r="WCJ2" s="1636"/>
      <c r="WCK2" s="1636"/>
      <c r="WCL2" s="1636"/>
      <c r="WCM2" s="1636"/>
      <c r="WCN2" s="1636"/>
      <c r="WCO2" s="1636"/>
      <c r="WCP2" s="1636"/>
      <c r="WCQ2" s="1636"/>
      <c r="WCR2" s="1636"/>
      <c r="WCS2" s="1636"/>
      <c r="WCT2" s="1636"/>
      <c r="WCU2" s="1636"/>
      <c r="WCV2" s="1636"/>
      <c r="WCW2" s="1636"/>
      <c r="WCX2" s="1636"/>
      <c r="WCY2" s="1636"/>
      <c r="WCZ2" s="1636"/>
      <c r="WDA2" s="1636"/>
      <c r="WDB2" s="1636"/>
      <c r="WDC2" s="1636"/>
      <c r="WDD2" s="1636"/>
      <c r="WDE2" s="1636"/>
      <c r="WDF2" s="1636"/>
      <c r="WDG2" s="1636"/>
      <c r="WDH2" s="1636"/>
      <c r="WDI2" s="1636"/>
      <c r="WDJ2" s="1636"/>
      <c r="WDK2" s="1636"/>
      <c r="WDL2" s="1636"/>
      <c r="WDM2" s="1636"/>
      <c r="WDN2" s="1636"/>
      <c r="WDO2" s="1636"/>
      <c r="WDP2" s="1636"/>
      <c r="WDQ2" s="1636"/>
      <c r="WDR2" s="1636"/>
      <c r="WDS2" s="1636"/>
      <c r="WDT2" s="1636"/>
      <c r="WDU2" s="1636"/>
      <c r="WDV2" s="1636"/>
      <c r="WDW2" s="1636"/>
      <c r="WDX2" s="1636"/>
      <c r="WDY2" s="1636"/>
      <c r="WDZ2" s="1636"/>
      <c r="WEA2" s="1636"/>
      <c r="WEB2" s="1636"/>
      <c r="WEC2" s="1636"/>
      <c r="WED2" s="1636"/>
      <c r="WEE2" s="1636"/>
      <c r="WEF2" s="1636"/>
      <c r="WEG2" s="1636"/>
      <c r="WEH2" s="1636"/>
      <c r="WEI2" s="1636"/>
      <c r="WEJ2" s="1636"/>
      <c r="WEK2" s="1636"/>
      <c r="WEL2" s="1636"/>
      <c r="WEM2" s="1636"/>
      <c r="WEN2" s="1636"/>
      <c r="WEO2" s="1636"/>
      <c r="WEP2" s="1636"/>
      <c r="WEQ2" s="1636"/>
      <c r="WER2" s="1636"/>
      <c r="WES2" s="1636"/>
      <c r="WET2" s="1636"/>
      <c r="WEU2" s="1636"/>
      <c r="WEV2" s="1636"/>
      <c r="WEW2" s="1636"/>
      <c r="WEX2" s="1636"/>
      <c r="WEY2" s="1636"/>
      <c r="WEZ2" s="1636"/>
      <c r="WFA2" s="1636"/>
      <c r="WFB2" s="1636"/>
      <c r="WFC2" s="1636"/>
      <c r="WFD2" s="1636"/>
      <c r="WFE2" s="1636"/>
      <c r="WFF2" s="1636"/>
      <c r="WFG2" s="1636"/>
      <c r="WFH2" s="1636"/>
      <c r="WFI2" s="1636"/>
      <c r="WFJ2" s="1636"/>
      <c r="WFK2" s="1636"/>
      <c r="WFL2" s="1636"/>
      <c r="WFM2" s="1636"/>
      <c r="WFN2" s="1636"/>
      <c r="WFO2" s="1636"/>
      <c r="WFP2" s="1636"/>
      <c r="WFQ2" s="1636"/>
      <c r="WFR2" s="1636"/>
      <c r="WFS2" s="1636"/>
      <c r="WFT2" s="1636"/>
      <c r="WFU2" s="1636"/>
      <c r="WFV2" s="1636"/>
      <c r="WFW2" s="1636"/>
      <c r="WFX2" s="1636"/>
      <c r="WFY2" s="1636"/>
      <c r="WFZ2" s="1636"/>
      <c r="WGA2" s="1636"/>
      <c r="WGB2" s="1636"/>
      <c r="WGC2" s="1636"/>
      <c r="WGD2" s="1636"/>
      <c r="WGE2" s="1636"/>
      <c r="WGF2" s="1636"/>
      <c r="WGG2" s="1636"/>
      <c r="WGH2" s="1636"/>
      <c r="WGI2" s="1636"/>
      <c r="WGJ2" s="1636"/>
      <c r="WGK2" s="1636"/>
      <c r="WGL2" s="1636"/>
      <c r="WGM2" s="1636"/>
      <c r="WGN2" s="1636"/>
      <c r="WGO2" s="1636"/>
      <c r="WGP2" s="1636"/>
      <c r="WGQ2" s="1636"/>
      <c r="WGR2" s="1636"/>
      <c r="WGS2" s="1636"/>
      <c r="WGT2" s="1636"/>
      <c r="WGU2" s="1636"/>
      <c r="WGV2" s="1636"/>
      <c r="WGW2" s="1636"/>
      <c r="WGX2" s="1636"/>
      <c r="WGY2" s="1636"/>
      <c r="WGZ2" s="1636"/>
      <c r="WHA2" s="1636"/>
      <c r="WHB2" s="1636"/>
      <c r="WHC2" s="1636"/>
      <c r="WHD2" s="1636"/>
      <c r="WHE2" s="1636"/>
      <c r="WHF2" s="1636"/>
      <c r="WHG2" s="1636"/>
      <c r="WHH2" s="1636"/>
      <c r="WHI2" s="1636"/>
      <c r="WHJ2" s="1636"/>
      <c r="WHK2" s="1636"/>
      <c r="WHL2" s="1636"/>
      <c r="WHM2" s="1636"/>
      <c r="WHN2" s="1636"/>
      <c r="WHO2" s="1636"/>
      <c r="WHP2" s="1636"/>
      <c r="WHQ2" s="1636"/>
      <c r="WHR2" s="1636"/>
      <c r="WHS2" s="1636"/>
      <c r="WHT2" s="1636"/>
      <c r="WHU2" s="1636"/>
      <c r="WHV2" s="1636"/>
      <c r="WHW2" s="1636"/>
      <c r="WHX2" s="1636"/>
      <c r="WHY2" s="1636"/>
      <c r="WHZ2" s="1636"/>
      <c r="WIA2" s="1636"/>
      <c r="WIB2" s="1636"/>
      <c r="WIC2" s="1636"/>
      <c r="WID2" s="1636"/>
      <c r="WIE2" s="1636"/>
      <c r="WIF2" s="1636"/>
      <c r="WIG2" s="1636"/>
      <c r="WIH2" s="1636"/>
      <c r="WII2" s="1636"/>
      <c r="WIJ2" s="1636"/>
      <c r="WIK2" s="1636"/>
      <c r="WIL2" s="1636"/>
      <c r="WIM2" s="1636"/>
      <c r="WIN2" s="1636"/>
      <c r="WIO2" s="1636"/>
      <c r="WIP2" s="1636"/>
      <c r="WIQ2" s="1636"/>
      <c r="WIR2" s="1636"/>
      <c r="WIS2" s="1636"/>
      <c r="WIT2" s="1636"/>
      <c r="WIU2" s="1636"/>
      <c r="WIV2" s="1636"/>
      <c r="WIW2" s="1636"/>
      <c r="WIX2" s="1636"/>
      <c r="WIY2" s="1636"/>
      <c r="WIZ2" s="1636"/>
      <c r="WJA2" s="1636"/>
      <c r="WJB2" s="1636"/>
      <c r="WJC2" s="1636"/>
      <c r="WJD2" s="1636"/>
      <c r="WJE2" s="1636"/>
      <c r="WJF2" s="1636"/>
      <c r="WJG2" s="1636"/>
      <c r="WJH2" s="1636"/>
      <c r="WJI2" s="1636"/>
      <c r="WJJ2" s="1636"/>
      <c r="WJK2" s="1636"/>
      <c r="WJL2" s="1636"/>
      <c r="WJM2" s="1636"/>
      <c r="WJN2" s="1636"/>
      <c r="WJO2" s="1636"/>
      <c r="WJP2" s="1636"/>
      <c r="WJQ2" s="1636"/>
      <c r="WJR2" s="1636"/>
      <c r="WJS2" s="1636"/>
      <c r="WJT2" s="1636"/>
      <c r="WJU2" s="1636"/>
      <c r="WJV2" s="1636"/>
      <c r="WJW2" s="1636"/>
      <c r="WJX2" s="1636"/>
      <c r="WJY2" s="1636"/>
      <c r="WJZ2" s="1636"/>
      <c r="WKA2" s="1636"/>
      <c r="WKB2" s="1636"/>
      <c r="WKC2" s="1636"/>
      <c r="WKD2" s="1636"/>
      <c r="WKE2" s="1636"/>
      <c r="WKF2" s="1636"/>
      <c r="WKG2" s="1636"/>
      <c r="WKH2" s="1636"/>
      <c r="WKI2" s="1636"/>
      <c r="WKJ2" s="1636"/>
      <c r="WKK2" s="1636"/>
      <c r="WKL2" s="1636"/>
      <c r="WKM2" s="1636"/>
      <c r="WKN2" s="1636"/>
      <c r="WKO2" s="1636"/>
      <c r="WKP2" s="1636"/>
      <c r="WKQ2" s="1636"/>
      <c r="WKR2" s="1636"/>
      <c r="WKS2" s="1636"/>
      <c r="WKT2" s="1636"/>
      <c r="WKU2" s="1636"/>
      <c r="WKV2" s="1636"/>
      <c r="WKW2" s="1636"/>
      <c r="WKX2" s="1636"/>
      <c r="WKY2" s="1636"/>
      <c r="WKZ2" s="1636"/>
      <c r="WLA2" s="1636"/>
      <c r="WLB2" s="1636"/>
      <c r="WLC2" s="1636"/>
      <c r="WLD2" s="1636"/>
      <c r="WLE2" s="1636"/>
      <c r="WLF2" s="1636"/>
      <c r="WLG2" s="1636"/>
      <c r="WLH2" s="1636"/>
      <c r="WLI2" s="1636"/>
      <c r="WLJ2" s="1636"/>
      <c r="WLK2" s="1636"/>
      <c r="WLL2" s="1636"/>
      <c r="WLM2" s="1636"/>
      <c r="WLN2" s="1636"/>
      <c r="WLO2" s="1636"/>
      <c r="WLP2" s="1636"/>
      <c r="WLQ2" s="1636"/>
      <c r="WLR2" s="1636"/>
      <c r="WLS2" s="1636"/>
      <c r="WLT2" s="1636"/>
      <c r="WLU2" s="1636"/>
      <c r="WLV2" s="1636"/>
      <c r="WLW2" s="1636"/>
      <c r="WLX2" s="1636"/>
      <c r="WLY2" s="1636"/>
      <c r="WLZ2" s="1636"/>
      <c r="WMA2" s="1636"/>
      <c r="WMB2" s="1636"/>
      <c r="WMC2" s="1636"/>
      <c r="WMD2" s="1636"/>
      <c r="WME2" s="1636"/>
      <c r="WMF2" s="1636"/>
      <c r="WMG2" s="1636"/>
      <c r="WMH2" s="1636"/>
      <c r="WMI2" s="1636"/>
      <c r="WMJ2" s="1636"/>
      <c r="WMK2" s="1636"/>
      <c r="WML2" s="1636"/>
      <c r="WMM2" s="1636"/>
      <c r="WMN2" s="1636"/>
      <c r="WMO2" s="1636"/>
      <c r="WMP2" s="1636"/>
      <c r="WMQ2" s="1636"/>
      <c r="WMR2" s="1636"/>
      <c r="WMS2" s="1636"/>
      <c r="WMT2" s="1636"/>
      <c r="WMU2" s="1636"/>
      <c r="WMV2" s="1636"/>
      <c r="WMW2" s="1636"/>
      <c r="WMX2" s="1636"/>
      <c r="WMY2" s="1636"/>
      <c r="WMZ2" s="1636"/>
      <c r="WNA2" s="1636"/>
      <c r="WNB2" s="1636"/>
      <c r="WNC2" s="1636"/>
      <c r="WND2" s="1636"/>
      <c r="WNE2" s="1636"/>
      <c r="WNF2" s="1636"/>
      <c r="WNG2" s="1636"/>
      <c r="WNH2" s="1636"/>
      <c r="WNI2" s="1636"/>
      <c r="WNJ2" s="1636"/>
      <c r="WNK2" s="1636"/>
      <c r="WNL2" s="1636"/>
      <c r="WNM2" s="1636"/>
      <c r="WNN2" s="1636"/>
      <c r="WNO2" s="1636"/>
      <c r="WNP2" s="1636"/>
      <c r="WNQ2" s="1636"/>
      <c r="WNR2" s="1636"/>
      <c r="WNS2" s="1636"/>
      <c r="WNT2" s="1636"/>
      <c r="WNU2" s="1636"/>
      <c r="WNV2" s="1636"/>
      <c r="WNW2" s="1636"/>
      <c r="WNX2" s="1636"/>
      <c r="WNY2" s="1636"/>
      <c r="WNZ2" s="1636"/>
      <c r="WOA2" s="1636"/>
      <c r="WOB2" s="1636"/>
      <c r="WOC2" s="1636"/>
      <c r="WOD2" s="1636"/>
      <c r="WOE2" s="1636"/>
      <c r="WOF2" s="1636"/>
      <c r="WOG2" s="1636"/>
      <c r="WOH2" s="1636"/>
      <c r="WOI2" s="1636"/>
      <c r="WOJ2" s="1636"/>
      <c r="WOK2" s="1636"/>
      <c r="WOL2" s="1636"/>
      <c r="WOM2" s="1636"/>
      <c r="WON2" s="1636"/>
      <c r="WOO2" s="1636"/>
      <c r="WOP2" s="1636"/>
      <c r="WOQ2" s="1636"/>
      <c r="WOR2" s="1636"/>
      <c r="WOS2" s="1636"/>
      <c r="WOT2" s="1636"/>
      <c r="WOU2" s="1636"/>
      <c r="WOV2" s="1636"/>
      <c r="WOW2" s="1636"/>
      <c r="WOX2" s="1636"/>
      <c r="WOY2" s="1636"/>
      <c r="WOZ2" s="1636"/>
      <c r="WPA2" s="1636"/>
      <c r="WPB2" s="1636"/>
      <c r="WPC2" s="1636"/>
      <c r="WPD2" s="1636"/>
      <c r="WPE2" s="1636"/>
      <c r="WPF2" s="1636"/>
      <c r="WPG2" s="1636"/>
      <c r="WPH2" s="1636"/>
      <c r="WPI2" s="1636"/>
      <c r="WPJ2" s="1636"/>
      <c r="WPK2" s="1636"/>
      <c r="WPL2" s="1636"/>
      <c r="WPM2" s="1636"/>
      <c r="WPN2" s="1636"/>
      <c r="WPO2" s="1636"/>
      <c r="WPP2" s="1636"/>
      <c r="WPQ2" s="1636"/>
      <c r="WPR2" s="1636"/>
      <c r="WPS2" s="1636"/>
      <c r="WPT2" s="1636"/>
      <c r="WPU2" s="1636"/>
      <c r="WPV2" s="1636"/>
      <c r="WPW2" s="1636"/>
      <c r="WPX2" s="1636"/>
      <c r="WPY2" s="1636"/>
      <c r="WPZ2" s="1636"/>
      <c r="WQA2" s="1636"/>
      <c r="WQB2" s="1636"/>
      <c r="WQC2" s="1636"/>
      <c r="WQD2" s="1636"/>
      <c r="WQE2" s="1636"/>
      <c r="WQF2" s="1636"/>
      <c r="WQG2" s="1636"/>
      <c r="WQH2" s="1636"/>
      <c r="WQI2" s="1636"/>
      <c r="WQJ2" s="1636"/>
      <c r="WQK2" s="1636"/>
      <c r="WQL2" s="1636"/>
      <c r="WQM2" s="1636"/>
      <c r="WQN2" s="1636"/>
      <c r="WQO2" s="1636"/>
      <c r="WQP2" s="1636"/>
      <c r="WQQ2" s="1636"/>
      <c r="WQR2" s="1636"/>
      <c r="WQS2" s="1636"/>
      <c r="WQT2" s="1636"/>
      <c r="WQU2" s="1636"/>
      <c r="WQV2" s="1636"/>
      <c r="WQW2" s="1636"/>
      <c r="WQX2" s="1636"/>
      <c r="WQY2" s="1636"/>
      <c r="WQZ2" s="1636"/>
      <c r="WRA2" s="1636"/>
      <c r="WRB2" s="1636"/>
      <c r="WRC2" s="1636"/>
      <c r="WRD2" s="1636"/>
      <c r="WRE2" s="1636"/>
      <c r="WRF2" s="1636"/>
      <c r="WRG2" s="1636"/>
      <c r="WRH2" s="1636"/>
      <c r="WRI2" s="1636"/>
      <c r="WRJ2" s="1636"/>
      <c r="WRK2" s="1636"/>
      <c r="WRL2" s="1636"/>
      <c r="WRM2" s="1636"/>
      <c r="WRN2" s="1636"/>
      <c r="WRO2" s="1636"/>
      <c r="WRP2" s="1636"/>
      <c r="WRQ2" s="1636"/>
      <c r="WRR2" s="1636"/>
      <c r="WRS2" s="1636"/>
      <c r="WRT2" s="1636"/>
      <c r="WRU2" s="1636"/>
      <c r="WRV2" s="1636"/>
      <c r="WRW2" s="1636"/>
      <c r="WRX2" s="1636"/>
      <c r="WRY2" s="1636"/>
      <c r="WRZ2" s="1636"/>
      <c r="WSA2" s="1636"/>
      <c r="WSB2" s="1636"/>
      <c r="WSC2" s="1636"/>
      <c r="WSD2" s="1636"/>
      <c r="WSE2" s="1636"/>
      <c r="WSF2" s="1636"/>
      <c r="WSG2" s="1636"/>
      <c r="WSH2" s="1636"/>
      <c r="WSI2" s="1636"/>
      <c r="WSJ2" s="1636"/>
      <c r="WSK2" s="1636"/>
      <c r="WSL2" s="1636"/>
      <c r="WSM2" s="1636"/>
      <c r="WSN2" s="1636"/>
      <c r="WSO2" s="1636"/>
      <c r="WSP2" s="1636"/>
      <c r="WSQ2" s="1636"/>
      <c r="WSR2" s="1636"/>
      <c r="WSS2" s="1636"/>
      <c r="WST2" s="1636"/>
      <c r="WSU2" s="1636"/>
      <c r="WSV2" s="1636"/>
      <c r="WSW2" s="1636"/>
      <c r="WSX2" s="1636"/>
      <c r="WSY2" s="1636"/>
      <c r="WSZ2" s="1636"/>
      <c r="WTA2" s="1636"/>
      <c r="WTB2" s="1636"/>
      <c r="WTC2" s="1636"/>
      <c r="WTD2" s="1636"/>
      <c r="WTE2" s="1636"/>
      <c r="WTF2" s="1636"/>
      <c r="WTG2" s="1636"/>
      <c r="WTH2" s="1636"/>
      <c r="WTI2" s="1636"/>
      <c r="WTJ2" s="1636"/>
      <c r="WTK2" s="1636"/>
      <c r="WTL2" s="1636"/>
      <c r="WTM2" s="1636"/>
      <c r="WTN2" s="1636"/>
      <c r="WTO2" s="1636"/>
      <c r="WTP2" s="1636"/>
      <c r="WTQ2" s="1636"/>
      <c r="WTR2" s="1636"/>
      <c r="WTS2" s="1636"/>
      <c r="WTT2" s="1636"/>
      <c r="WTU2" s="1636"/>
      <c r="WTV2" s="1636"/>
      <c r="WTW2" s="1636"/>
      <c r="WTX2" s="1636"/>
      <c r="WTY2" s="1636"/>
      <c r="WTZ2" s="1636"/>
      <c r="WUA2" s="1636"/>
      <c r="WUB2" s="1636"/>
      <c r="WUC2" s="1636"/>
      <c r="WUD2" s="1636"/>
      <c r="WUE2" s="1636"/>
      <c r="WUF2" s="1636"/>
      <c r="WUG2" s="1636"/>
      <c r="WUH2" s="1636"/>
      <c r="WUI2" s="1636"/>
      <c r="WUJ2" s="1636"/>
      <c r="WUK2" s="1636"/>
      <c r="WUL2" s="1636"/>
      <c r="WUM2" s="1636"/>
      <c r="WUN2" s="1636"/>
      <c r="WUO2" s="1636"/>
      <c r="WUP2" s="1636"/>
      <c r="WUQ2" s="1636"/>
      <c r="WUR2" s="1636"/>
      <c r="WUS2" s="1636"/>
      <c r="WUT2" s="1636"/>
      <c r="WUU2" s="1636"/>
      <c r="WUV2" s="1636"/>
      <c r="WUW2" s="1636"/>
      <c r="WUX2" s="1636"/>
      <c r="WUY2" s="1636"/>
      <c r="WUZ2" s="1636"/>
      <c r="WVA2" s="1636"/>
      <c r="WVB2" s="1636"/>
      <c r="WVC2" s="1636"/>
      <c r="WVD2" s="1636"/>
      <c r="WVE2" s="1636"/>
      <c r="WVF2" s="1636"/>
      <c r="WVG2" s="1636"/>
      <c r="WVH2" s="1636"/>
      <c r="WVI2" s="1636"/>
      <c r="WVJ2" s="1636"/>
      <c r="WVK2" s="1636"/>
      <c r="WVL2" s="1636"/>
      <c r="WVM2" s="1636"/>
      <c r="WVN2" s="1636"/>
      <c r="WVO2" s="1636"/>
      <c r="WVP2" s="1636"/>
      <c r="WVQ2" s="1636"/>
      <c r="WVR2" s="1636"/>
      <c r="WVS2" s="1636"/>
      <c r="WVT2" s="1636"/>
      <c r="WVU2" s="1636"/>
      <c r="WVV2" s="1636"/>
      <c r="WVW2" s="1636"/>
      <c r="WVX2" s="1636"/>
      <c r="WVY2" s="1636"/>
      <c r="WVZ2" s="1636"/>
      <c r="WWA2" s="1636"/>
      <c r="WWB2" s="1636"/>
      <c r="WWC2" s="1636"/>
      <c r="WWD2" s="1636"/>
      <c r="WWE2" s="1636"/>
      <c r="WWF2" s="1636"/>
      <c r="WWG2" s="1636"/>
      <c r="WWH2" s="1636"/>
      <c r="WWI2" s="1636"/>
      <c r="WWJ2" s="1636"/>
      <c r="WWK2" s="1636"/>
      <c r="WWL2" s="1636"/>
      <c r="WWM2" s="1636"/>
      <c r="WWN2" s="1636"/>
      <c r="WWO2" s="1636"/>
      <c r="WWP2" s="1636"/>
      <c r="WWQ2" s="1636"/>
      <c r="WWR2" s="1636"/>
      <c r="WWS2" s="1636"/>
      <c r="WWT2" s="1636"/>
      <c r="WWU2" s="1636"/>
      <c r="WWV2" s="1636"/>
      <c r="WWW2" s="1636"/>
      <c r="WWX2" s="1636"/>
      <c r="WWY2" s="1636"/>
      <c r="WWZ2" s="1636"/>
      <c r="WXA2" s="1636"/>
      <c r="WXB2" s="1636"/>
      <c r="WXC2" s="1636"/>
      <c r="WXD2" s="1636"/>
      <c r="WXE2" s="1636"/>
      <c r="WXF2" s="1636"/>
      <c r="WXG2" s="1636"/>
      <c r="WXH2" s="1636"/>
      <c r="WXI2" s="1636"/>
      <c r="WXJ2" s="1636"/>
      <c r="WXK2" s="1636"/>
      <c r="WXL2" s="1636"/>
      <c r="WXM2" s="1636"/>
      <c r="WXN2" s="1636"/>
      <c r="WXO2" s="1636"/>
      <c r="WXP2" s="1636"/>
      <c r="WXQ2" s="1636"/>
      <c r="WXR2" s="1636"/>
      <c r="WXS2" s="1636"/>
      <c r="WXT2" s="1636"/>
      <c r="WXU2" s="1636"/>
      <c r="WXV2" s="1636"/>
      <c r="WXW2" s="1636"/>
      <c r="WXX2" s="1636"/>
      <c r="WXY2" s="1636"/>
      <c r="WXZ2" s="1636"/>
      <c r="WYA2" s="1636"/>
      <c r="WYB2" s="1636"/>
      <c r="WYC2" s="1636"/>
      <c r="WYD2" s="1636"/>
      <c r="WYE2" s="1636"/>
      <c r="WYF2" s="1636"/>
      <c r="WYG2" s="1636"/>
      <c r="WYH2" s="1636"/>
      <c r="WYI2" s="1636"/>
      <c r="WYJ2" s="1636"/>
      <c r="WYK2" s="1636"/>
      <c r="WYL2" s="1636"/>
      <c r="WYM2" s="1636"/>
      <c r="WYN2" s="1636"/>
      <c r="WYO2" s="1636"/>
      <c r="WYP2" s="1636"/>
      <c r="WYQ2" s="1636"/>
      <c r="WYR2" s="1636"/>
      <c r="WYS2" s="1636"/>
      <c r="WYT2" s="1636"/>
      <c r="WYU2" s="1636"/>
      <c r="WYV2" s="1636"/>
      <c r="WYW2" s="1636"/>
      <c r="WYX2" s="1636"/>
      <c r="WYY2" s="1636"/>
      <c r="WYZ2" s="1636"/>
      <c r="WZA2" s="1636"/>
      <c r="WZB2" s="1636"/>
      <c r="WZC2" s="1636"/>
      <c r="WZD2" s="1636"/>
      <c r="WZE2" s="1636"/>
      <c r="WZF2" s="1636"/>
      <c r="WZG2" s="1636"/>
      <c r="WZH2" s="1636"/>
      <c r="WZI2" s="1636"/>
      <c r="WZJ2" s="1636"/>
      <c r="WZK2" s="1636"/>
      <c r="WZL2" s="1636"/>
      <c r="WZM2" s="1636"/>
      <c r="WZN2" s="1636"/>
      <c r="WZO2" s="1636"/>
      <c r="WZP2" s="1636"/>
      <c r="WZQ2" s="1636"/>
      <c r="WZR2" s="1636"/>
      <c r="WZS2" s="1636"/>
      <c r="WZT2" s="1636"/>
      <c r="WZU2" s="1636"/>
      <c r="WZV2" s="1636"/>
      <c r="WZW2" s="1636"/>
      <c r="WZX2" s="1636"/>
      <c r="WZY2" s="1636"/>
      <c r="WZZ2" s="1636"/>
      <c r="XAA2" s="1636"/>
      <c r="XAB2" s="1636"/>
      <c r="XAC2" s="1636"/>
      <c r="XAD2" s="1636"/>
      <c r="XAE2" s="1636"/>
      <c r="XAF2" s="1636"/>
      <c r="XAG2" s="1636"/>
      <c r="XAH2" s="1636"/>
      <c r="XAI2" s="1636"/>
      <c r="XAJ2" s="1636"/>
      <c r="XAK2" s="1636"/>
      <c r="XAL2" s="1636"/>
      <c r="XAM2" s="1636"/>
      <c r="XAN2" s="1636"/>
      <c r="XAO2" s="1636"/>
      <c r="XAP2" s="1636"/>
      <c r="XAQ2" s="1636"/>
      <c r="XAR2" s="1636"/>
      <c r="XAS2" s="1636"/>
      <c r="XAT2" s="1636"/>
      <c r="XAU2" s="1636"/>
      <c r="XAV2" s="1636"/>
      <c r="XAW2" s="1636"/>
      <c r="XAX2" s="1636"/>
      <c r="XAY2" s="1636"/>
      <c r="XAZ2" s="1636"/>
      <c r="XBA2" s="1636"/>
      <c r="XBB2" s="1636"/>
      <c r="XBC2" s="1636"/>
      <c r="XBD2" s="1636"/>
      <c r="XBE2" s="1636"/>
      <c r="XBF2" s="1636"/>
      <c r="XBG2" s="1636"/>
      <c r="XBH2" s="1636"/>
      <c r="XBI2" s="1636"/>
      <c r="XBJ2" s="1636"/>
      <c r="XBK2" s="1636"/>
      <c r="XBL2" s="1636"/>
      <c r="XBM2" s="1636"/>
      <c r="XBN2" s="1636"/>
      <c r="XBO2" s="1636"/>
      <c r="XBP2" s="1636"/>
      <c r="XBQ2" s="1636"/>
      <c r="XBR2" s="1636"/>
      <c r="XBS2" s="1636"/>
      <c r="XBT2" s="1636"/>
      <c r="XBU2" s="1636"/>
      <c r="XBV2" s="1636"/>
      <c r="XBW2" s="1636"/>
      <c r="XBX2" s="1636"/>
      <c r="XBY2" s="1636"/>
      <c r="XBZ2" s="1636"/>
      <c r="XCA2" s="1636"/>
      <c r="XCB2" s="1636"/>
      <c r="XCC2" s="1636"/>
      <c r="XCD2" s="1636"/>
      <c r="XCE2" s="1636"/>
      <c r="XCF2" s="1636"/>
      <c r="XCG2" s="1636"/>
      <c r="XCH2" s="1636"/>
      <c r="XCI2" s="1636"/>
      <c r="XCJ2" s="1636"/>
      <c r="XCK2" s="1636"/>
      <c r="XCL2" s="1636"/>
      <c r="XCM2" s="1636"/>
      <c r="XCN2" s="1636"/>
      <c r="XCO2" s="1636"/>
      <c r="XCP2" s="1636"/>
      <c r="XCQ2" s="1636"/>
      <c r="XCR2" s="1636"/>
      <c r="XCS2" s="1636"/>
      <c r="XCT2" s="1636"/>
      <c r="XCU2" s="1636"/>
      <c r="XCV2" s="1636"/>
      <c r="XCW2" s="1636"/>
      <c r="XCX2" s="1636"/>
      <c r="XCY2" s="1636"/>
      <c r="XCZ2" s="1636"/>
      <c r="XDA2" s="1636"/>
      <c r="XDB2" s="1636"/>
      <c r="XDC2" s="1636"/>
      <c r="XDD2" s="1636"/>
      <c r="XDE2" s="1636"/>
      <c r="XDF2" s="1636"/>
      <c r="XDG2" s="1636"/>
      <c r="XDH2" s="1636"/>
      <c r="XDI2" s="1636"/>
      <c r="XDJ2" s="1636"/>
      <c r="XDK2" s="1636"/>
      <c r="XDL2" s="1636"/>
      <c r="XDM2" s="1636"/>
      <c r="XDN2" s="1636"/>
      <c r="XDO2" s="1636"/>
      <c r="XDP2" s="1636"/>
      <c r="XDQ2" s="1636"/>
      <c r="XDR2" s="1636"/>
      <c r="XDS2" s="1636"/>
      <c r="XDT2" s="1636"/>
      <c r="XDU2" s="1636"/>
      <c r="XDV2" s="1636"/>
      <c r="XDW2" s="1636"/>
      <c r="XDX2" s="1636"/>
      <c r="XDY2" s="1636"/>
      <c r="XDZ2" s="1636"/>
      <c r="XEA2" s="1636"/>
      <c r="XEB2" s="1636"/>
      <c r="XEC2" s="1636"/>
      <c r="XED2" s="1636"/>
      <c r="XEE2" s="1636"/>
      <c r="XEF2" s="1636"/>
      <c r="XEG2" s="1636"/>
      <c r="XEH2" s="1636"/>
      <c r="XEI2" s="1636"/>
      <c r="XEJ2" s="1636"/>
      <c r="XEK2" s="1636"/>
      <c r="XEL2" s="1636"/>
      <c r="XEM2" s="1636"/>
      <c r="XEN2" s="1636"/>
      <c r="XEO2" s="1636"/>
      <c r="XEP2" s="1636"/>
      <c r="XEQ2" s="1636"/>
      <c r="XER2" s="1636"/>
      <c r="XES2" s="1636"/>
      <c r="XET2" s="1636"/>
      <c r="XEU2" s="1636"/>
      <c r="XEV2" s="1636"/>
      <c r="XEW2" s="1636"/>
      <c r="XEX2" s="1636"/>
      <c r="XEY2" s="1636"/>
      <c r="XEZ2" s="1636"/>
      <c r="XFA2" s="1636"/>
    </row>
    <row r="3" spans="1:16381" s="247" customFormat="1" ht="15" customHeight="1" x14ac:dyDescent="0.25">
      <c r="A3" s="812"/>
      <c r="B3" s="1130" t="s">
        <v>1005</v>
      </c>
      <c r="C3" s="2010" t="s">
        <v>14</v>
      </c>
      <c r="D3" s="1997" t="str">
        <f>CONCATENATE("Col ", LEFT(ADDRESS(ROW('General Info'!C65),COLUMN('General Info'!C65),4), 1))</f>
        <v>Col C</v>
      </c>
      <c r="E3" s="730"/>
      <c r="G3" s="730"/>
      <c r="H3" s="730"/>
      <c r="I3" s="730"/>
      <c r="J3" s="730"/>
      <c r="K3" s="730"/>
      <c r="L3" s="730"/>
      <c r="M3" s="730"/>
      <c r="N3" s="730"/>
      <c r="O3" s="730"/>
      <c r="P3" s="730"/>
      <c r="Q3" s="730"/>
      <c r="R3" s="730"/>
      <c r="S3" s="730"/>
      <c r="T3" s="730"/>
      <c r="U3" s="730"/>
      <c r="V3" s="730"/>
      <c r="AN3" s="813"/>
    </row>
    <row r="4" spans="1:16381" s="247" customFormat="1" ht="15" customHeight="1" x14ac:dyDescent="0.25">
      <c r="A4" s="812"/>
      <c r="B4" s="1126" t="s">
        <v>1006</v>
      </c>
      <c r="C4" s="1132" t="str">
        <f>'General Info'!B65</f>
        <v>Check: Tier 1 adjustments should be ≤ additional Tier 1 prior to adjustments</v>
      </c>
      <c r="D4" s="1143" t="str">
        <f>'General Info'!C65</f>
        <v/>
      </c>
      <c r="E4" s="730"/>
      <c r="G4" s="730"/>
      <c r="H4" s="730"/>
      <c r="I4" s="730"/>
      <c r="J4" s="730"/>
      <c r="K4" s="730"/>
      <c r="L4" s="730"/>
      <c r="M4" s="730"/>
      <c r="N4" s="730"/>
      <c r="O4" s="730"/>
      <c r="P4" s="730"/>
      <c r="Q4" s="730"/>
      <c r="R4" s="730"/>
      <c r="S4" s="730"/>
      <c r="T4" s="730"/>
      <c r="U4" s="730"/>
      <c r="V4" s="730"/>
      <c r="AN4" s="813"/>
    </row>
    <row r="5" spans="1:16381" s="247" customFormat="1" ht="15" customHeight="1" x14ac:dyDescent="0.25">
      <c r="A5" s="812"/>
      <c r="B5" s="335" t="s">
        <v>1006</v>
      </c>
      <c r="C5" s="814" t="str">
        <f>'General Info'!B70</f>
        <v>Check: Tier 2 adjustments should be ≤ additional Tier 2 prior to adjustments</v>
      </c>
      <c r="D5" s="833" t="str">
        <f>'General Info'!C70</f>
        <v/>
      </c>
      <c r="E5" s="730"/>
      <c r="G5" s="730"/>
      <c r="H5" s="730"/>
      <c r="I5" s="730"/>
      <c r="J5" s="730"/>
      <c r="K5" s="730"/>
      <c r="L5" s="730"/>
      <c r="M5" s="730"/>
      <c r="N5" s="730"/>
      <c r="O5" s="730"/>
      <c r="P5" s="730"/>
      <c r="Q5" s="730"/>
      <c r="R5" s="730"/>
      <c r="S5" s="730"/>
      <c r="T5" s="730"/>
      <c r="U5" s="730"/>
      <c r="V5" s="730"/>
      <c r="AN5" s="813"/>
    </row>
    <row r="6" spans="1:16381" s="247" customFormat="1" ht="15" customHeight="1" x14ac:dyDescent="0.25">
      <c r="A6" s="812"/>
      <c r="B6" s="730"/>
      <c r="C6" s="730"/>
      <c r="D6" s="730"/>
      <c r="E6" s="730"/>
      <c r="F6" s="730"/>
      <c r="G6" s="730"/>
      <c r="H6" s="730"/>
      <c r="I6" s="730"/>
      <c r="J6" s="730"/>
      <c r="K6" s="730"/>
      <c r="L6" s="730"/>
      <c r="M6" s="730"/>
      <c r="N6" s="730"/>
      <c r="O6" s="730"/>
      <c r="P6" s="730"/>
      <c r="Q6" s="730"/>
      <c r="R6" s="730"/>
      <c r="S6" s="730"/>
      <c r="T6" s="730"/>
      <c r="U6" s="730"/>
      <c r="V6" s="730"/>
      <c r="AN6" s="813"/>
    </row>
    <row r="7" spans="1:16381" s="247" customFormat="1" ht="45" customHeight="1" x14ac:dyDescent="0.25">
      <c r="A7" s="1144" t="s">
        <v>1455</v>
      </c>
      <c r="B7" s="1636"/>
      <c r="C7" s="1636"/>
      <c r="D7" s="1636"/>
      <c r="E7" s="1636"/>
      <c r="F7" s="1636"/>
      <c r="G7" s="1636"/>
      <c r="H7" s="1636"/>
      <c r="I7" s="1636"/>
      <c r="J7" s="1636"/>
      <c r="K7" s="1636"/>
      <c r="L7" s="1636"/>
      <c r="M7" s="1636"/>
      <c r="N7" s="1636"/>
      <c r="O7" s="1636"/>
      <c r="P7" s="1636"/>
      <c r="Q7" s="1636"/>
      <c r="R7" s="1636"/>
      <c r="S7" s="1636"/>
      <c r="T7" s="1636"/>
      <c r="U7" s="1636"/>
      <c r="V7" s="1636"/>
      <c r="W7" s="1636"/>
      <c r="X7" s="1636"/>
      <c r="Y7" s="1636"/>
      <c r="Z7" s="1636"/>
      <c r="AA7" s="1636"/>
      <c r="AB7" s="1636"/>
      <c r="AC7" s="1636"/>
      <c r="AD7" s="1636"/>
      <c r="AE7" s="1636"/>
      <c r="AF7" s="1636"/>
      <c r="AG7" s="1636"/>
      <c r="AH7" s="1636"/>
      <c r="AI7" s="1636"/>
      <c r="AJ7" s="1636"/>
      <c r="AK7" s="1636"/>
      <c r="AL7" s="1636"/>
      <c r="AM7" s="1636"/>
      <c r="AN7" s="1145"/>
      <c r="AO7" s="1636"/>
      <c r="AP7" s="1636"/>
      <c r="AQ7" s="1636"/>
      <c r="AR7" s="1636"/>
      <c r="AS7" s="1636"/>
      <c r="AT7" s="1636"/>
      <c r="AU7" s="1636"/>
      <c r="AV7" s="1636"/>
      <c r="AW7" s="1636"/>
      <c r="AX7" s="1636"/>
      <c r="AY7" s="1636"/>
      <c r="AZ7" s="1636"/>
      <c r="BA7" s="1636"/>
      <c r="BB7" s="1636"/>
      <c r="BC7" s="1636"/>
      <c r="BD7" s="1636"/>
      <c r="BE7" s="1636"/>
      <c r="BF7" s="1636"/>
      <c r="BG7" s="1636"/>
      <c r="BH7" s="1636"/>
      <c r="BI7" s="1636"/>
      <c r="BJ7" s="1636"/>
      <c r="BK7" s="1636"/>
      <c r="BL7" s="1636"/>
      <c r="BM7" s="1636"/>
      <c r="BN7" s="1636"/>
      <c r="BO7" s="1636"/>
      <c r="BP7" s="1636"/>
      <c r="BQ7" s="1636"/>
      <c r="BR7" s="1636"/>
      <c r="BS7" s="1636"/>
      <c r="BT7" s="1636"/>
      <c r="BU7" s="1636"/>
      <c r="BV7" s="1636"/>
      <c r="BW7" s="1636"/>
      <c r="BX7" s="1636"/>
      <c r="BY7" s="1636"/>
      <c r="BZ7" s="1636"/>
      <c r="CA7" s="1636"/>
      <c r="CB7" s="1636"/>
      <c r="CC7" s="1636"/>
      <c r="CD7" s="1636"/>
      <c r="CE7" s="1636"/>
      <c r="CF7" s="1636"/>
      <c r="CG7" s="1636"/>
      <c r="CH7" s="1636"/>
      <c r="CI7" s="1636"/>
      <c r="CJ7" s="1636"/>
      <c r="CK7" s="1636"/>
      <c r="CL7" s="1636"/>
      <c r="CM7" s="1636"/>
      <c r="CN7" s="1636"/>
      <c r="CO7" s="1636"/>
      <c r="CP7" s="1636"/>
      <c r="CQ7" s="1636"/>
      <c r="CR7" s="1636"/>
      <c r="CS7" s="1636"/>
      <c r="CT7" s="1636"/>
      <c r="CU7" s="1636"/>
      <c r="CV7" s="1636"/>
      <c r="CW7" s="1636"/>
      <c r="CX7" s="1636"/>
      <c r="CY7" s="1636"/>
      <c r="CZ7" s="1636"/>
      <c r="DA7" s="1636"/>
      <c r="DB7" s="1636"/>
      <c r="DC7" s="1636"/>
      <c r="DD7" s="1636"/>
      <c r="DE7" s="1636"/>
      <c r="DF7" s="1636"/>
      <c r="DG7" s="1636"/>
      <c r="DH7" s="1636"/>
      <c r="DI7" s="1636"/>
      <c r="DJ7" s="1636"/>
      <c r="DK7" s="1636"/>
      <c r="DL7" s="1636"/>
      <c r="DM7" s="1636"/>
      <c r="DN7" s="1636"/>
      <c r="DO7" s="1636"/>
      <c r="DP7" s="1636"/>
      <c r="DQ7" s="1636"/>
      <c r="DR7" s="1636"/>
      <c r="DS7" s="1636"/>
      <c r="DT7" s="1636"/>
      <c r="DU7" s="1636"/>
      <c r="DV7" s="1636"/>
      <c r="DW7" s="1636"/>
      <c r="DX7" s="1636"/>
      <c r="DY7" s="1636"/>
      <c r="DZ7" s="1636"/>
      <c r="EA7" s="1636"/>
      <c r="EB7" s="1636"/>
      <c r="EC7" s="1636"/>
      <c r="ED7" s="1636"/>
      <c r="EE7" s="1636"/>
      <c r="EF7" s="1636"/>
      <c r="EG7" s="1636"/>
      <c r="EH7" s="1636"/>
      <c r="EI7" s="1636"/>
      <c r="EJ7" s="1636"/>
      <c r="EK7" s="1636"/>
      <c r="EL7" s="1636"/>
      <c r="EM7" s="1636"/>
      <c r="EN7" s="1636"/>
      <c r="EO7" s="1636"/>
      <c r="EP7" s="1636"/>
      <c r="EQ7" s="1636"/>
      <c r="ER7" s="1636"/>
      <c r="ES7" s="1636"/>
      <c r="ET7" s="1636"/>
      <c r="EU7" s="1636"/>
      <c r="EV7" s="1636"/>
      <c r="EW7" s="1636"/>
      <c r="EX7" s="1636"/>
      <c r="EY7" s="1636"/>
      <c r="EZ7" s="1636"/>
      <c r="FA7" s="1636"/>
      <c r="FB7" s="1636"/>
      <c r="FC7" s="1636"/>
      <c r="FD7" s="1636"/>
      <c r="FE7" s="1636"/>
      <c r="FF7" s="1636"/>
      <c r="FG7" s="1636"/>
      <c r="FH7" s="1636"/>
      <c r="FI7" s="1636"/>
      <c r="FJ7" s="1636"/>
      <c r="FK7" s="1636"/>
      <c r="FL7" s="1636"/>
      <c r="FM7" s="1636"/>
      <c r="FN7" s="1636"/>
      <c r="FO7" s="1636"/>
      <c r="FP7" s="1636"/>
      <c r="FQ7" s="1636"/>
      <c r="FR7" s="1636"/>
      <c r="FS7" s="1636"/>
      <c r="FT7" s="1636"/>
      <c r="FU7" s="1636"/>
      <c r="FV7" s="1636"/>
      <c r="FW7" s="1636"/>
      <c r="FX7" s="1636"/>
      <c r="FY7" s="1636"/>
      <c r="FZ7" s="1636"/>
      <c r="GA7" s="1636"/>
      <c r="GB7" s="1636"/>
      <c r="GC7" s="1636"/>
      <c r="GD7" s="1636"/>
      <c r="GE7" s="1636"/>
      <c r="GF7" s="1636"/>
      <c r="GG7" s="1636"/>
      <c r="GH7" s="1636"/>
      <c r="GI7" s="1636"/>
      <c r="GJ7" s="1636"/>
      <c r="GK7" s="1636"/>
      <c r="GL7" s="1636"/>
      <c r="GM7" s="1636"/>
      <c r="GN7" s="1636"/>
      <c r="GO7" s="1636"/>
      <c r="GP7" s="1636"/>
      <c r="GQ7" s="1636"/>
      <c r="GR7" s="1636"/>
      <c r="GS7" s="1636"/>
      <c r="GT7" s="1636"/>
      <c r="GU7" s="1636"/>
      <c r="GV7" s="1636"/>
      <c r="GW7" s="1636"/>
      <c r="GX7" s="1636"/>
      <c r="GY7" s="1636"/>
      <c r="GZ7" s="1636"/>
      <c r="HA7" s="1636"/>
      <c r="HB7" s="1636"/>
      <c r="HC7" s="1636"/>
      <c r="HD7" s="1636"/>
      <c r="HE7" s="1636"/>
      <c r="HF7" s="1636"/>
      <c r="HG7" s="1636"/>
      <c r="HH7" s="1636"/>
      <c r="HI7" s="1636"/>
      <c r="HJ7" s="1636"/>
      <c r="HK7" s="1636"/>
      <c r="HL7" s="1636"/>
      <c r="HM7" s="1636"/>
      <c r="HN7" s="1636"/>
      <c r="HO7" s="1636"/>
      <c r="HP7" s="1636"/>
      <c r="HQ7" s="1636"/>
      <c r="HR7" s="1636"/>
      <c r="HS7" s="1636"/>
      <c r="HT7" s="1636"/>
      <c r="HU7" s="1636"/>
      <c r="HV7" s="1636"/>
      <c r="HW7" s="1636"/>
      <c r="HX7" s="1636"/>
      <c r="HY7" s="1636"/>
      <c r="HZ7" s="1636"/>
      <c r="IA7" s="1636"/>
      <c r="IB7" s="1636"/>
      <c r="IC7" s="1636"/>
      <c r="ID7" s="1636"/>
      <c r="IE7" s="1636"/>
      <c r="IF7" s="1636"/>
      <c r="IG7" s="1636"/>
      <c r="IH7" s="1636"/>
      <c r="II7" s="1636"/>
      <c r="IJ7" s="1636"/>
      <c r="IK7" s="1636"/>
      <c r="IL7" s="1636"/>
      <c r="IM7" s="1636"/>
      <c r="IN7" s="1636"/>
      <c r="IO7" s="1636"/>
      <c r="IP7" s="1636"/>
      <c r="IQ7" s="1636"/>
      <c r="IR7" s="1636"/>
      <c r="IS7" s="1636"/>
      <c r="IT7" s="1636"/>
      <c r="IU7" s="1636"/>
      <c r="IV7" s="1636"/>
      <c r="IW7" s="1636"/>
      <c r="IX7" s="1636"/>
      <c r="IY7" s="1636"/>
      <c r="IZ7" s="1636"/>
      <c r="JA7" s="1636"/>
      <c r="JB7" s="1636"/>
      <c r="JC7" s="1636"/>
      <c r="JD7" s="1636"/>
      <c r="JE7" s="1636"/>
      <c r="JF7" s="1636"/>
      <c r="JG7" s="1636"/>
      <c r="JH7" s="1636"/>
      <c r="JI7" s="1636"/>
      <c r="JJ7" s="1636"/>
      <c r="JK7" s="1636"/>
      <c r="JL7" s="1636"/>
      <c r="JM7" s="1636"/>
      <c r="JN7" s="1636"/>
      <c r="JO7" s="1636"/>
      <c r="JP7" s="1636"/>
      <c r="JQ7" s="1636"/>
      <c r="JR7" s="1636"/>
      <c r="JS7" s="1636"/>
      <c r="JT7" s="1636"/>
      <c r="JU7" s="1636"/>
      <c r="JV7" s="1636"/>
      <c r="JW7" s="1636"/>
      <c r="JX7" s="1636"/>
      <c r="JY7" s="1636"/>
      <c r="JZ7" s="1636"/>
      <c r="KA7" s="1636"/>
      <c r="KB7" s="1636"/>
      <c r="KC7" s="1636"/>
      <c r="KD7" s="1636"/>
      <c r="KE7" s="1636"/>
      <c r="KF7" s="1636"/>
      <c r="KG7" s="1636"/>
      <c r="KH7" s="1636"/>
      <c r="KI7" s="1636"/>
      <c r="KJ7" s="1636"/>
      <c r="KK7" s="1636"/>
      <c r="KL7" s="1636"/>
      <c r="KM7" s="1636"/>
      <c r="KN7" s="1636"/>
      <c r="KO7" s="1636"/>
      <c r="KP7" s="1636"/>
      <c r="KQ7" s="1636"/>
      <c r="KR7" s="1636"/>
      <c r="KS7" s="1636"/>
      <c r="KT7" s="1636"/>
      <c r="KU7" s="1636"/>
      <c r="KV7" s="1636"/>
      <c r="KW7" s="1636"/>
      <c r="KX7" s="1636"/>
      <c r="KY7" s="1636"/>
      <c r="KZ7" s="1636"/>
      <c r="LA7" s="1636"/>
      <c r="LB7" s="1636"/>
      <c r="LC7" s="1636"/>
      <c r="LD7" s="1636"/>
      <c r="LE7" s="1636"/>
      <c r="LF7" s="1636"/>
      <c r="LG7" s="1636"/>
      <c r="LH7" s="1636"/>
      <c r="LI7" s="1636"/>
      <c r="LJ7" s="1636"/>
      <c r="LK7" s="1636"/>
      <c r="LL7" s="1636"/>
      <c r="LM7" s="1636"/>
      <c r="LN7" s="1636"/>
      <c r="LO7" s="1636"/>
      <c r="LP7" s="1636"/>
      <c r="LQ7" s="1636"/>
      <c r="LR7" s="1636"/>
      <c r="LS7" s="1636"/>
      <c r="LT7" s="1636"/>
      <c r="LU7" s="1636"/>
      <c r="LV7" s="1636"/>
      <c r="LW7" s="1636"/>
      <c r="LX7" s="1636"/>
      <c r="LY7" s="1636"/>
      <c r="LZ7" s="1636"/>
      <c r="MA7" s="1636"/>
      <c r="MB7" s="1636"/>
      <c r="MC7" s="1636"/>
      <c r="MD7" s="1636"/>
      <c r="ME7" s="1636"/>
      <c r="MF7" s="1636"/>
      <c r="MG7" s="1636"/>
      <c r="MH7" s="1636"/>
      <c r="MI7" s="1636"/>
      <c r="MJ7" s="1636"/>
      <c r="MK7" s="1636"/>
      <c r="ML7" s="1636"/>
      <c r="MM7" s="1636"/>
      <c r="MN7" s="1636"/>
      <c r="MO7" s="1636"/>
      <c r="MP7" s="1636"/>
      <c r="MQ7" s="1636"/>
      <c r="MR7" s="1636"/>
      <c r="MS7" s="1636"/>
      <c r="MT7" s="1636"/>
      <c r="MU7" s="1636"/>
      <c r="MV7" s="1636"/>
      <c r="MW7" s="1636"/>
      <c r="MX7" s="1636"/>
      <c r="MY7" s="1636"/>
      <c r="MZ7" s="1636"/>
      <c r="NA7" s="1636"/>
      <c r="NB7" s="1636"/>
      <c r="NC7" s="1636"/>
      <c r="ND7" s="1636"/>
      <c r="NE7" s="1636"/>
      <c r="NF7" s="1636"/>
      <c r="NG7" s="1636"/>
      <c r="NH7" s="1636"/>
      <c r="NI7" s="1636"/>
      <c r="NJ7" s="1636"/>
      <c r="NK7" s="1636"/>
      <c r="NL7" s="1636"/>
      <c r="NM7" s="1636"/>
      <c r="NN7" s="1636"/>
      <c r="NO7" s="1636"/>
      <c r="NP7" s="1636"/>
      <c r="NQ7" s="1636"/>
      <c r="NR7" s="1636"/>
      <c r="NS7" s="1636"/>
      <c r="NT7" s="1636"/>
      <c r="NU7" s="1636"/>
      <c r="NV7" s="1636"/>
      <c r="NW7" s="1636"/>
      <c r="NX7" s="1636"/>
      <c r="NY7" s="1636"/>
      <c r="NZ7" s="1636"/>
      <c r="OA7" s="1636"/>
      <c r="OB7" s="1636"/>
      <c r="OC7" s="1636"/>
      <c r="OD7" s="1636"/>
      <c r="OE7" s="1636"/>
      <c r="OF7" s="1636"/>
      <c r="OG7" s="1636"/>
      <c r="OH7" s="1636"/>
      <c r="OI7" s="1636"/>
      <c r="OJ7" s="1636"/>
      <c r="OK7" s="1636"/>
      <c r="OL7" s="1636"/>
      <c r="OM7" s="1636"/>
      <c r="ON7" s="1636"/>
      <c r="OO7" s="1636"/>
      <c r="OP7" s="1636"/>
      <c r="OQ7" s="1636"/>
      <c r="OR7" s="1636"/>
      <c r="OS7" s="1636"/>
      <c r="OT7" s="1636"/>
      <c r="OU7" s="1636"/>
      <c r="OV7" s="1636"/>
      <c r="OW7" s="1636"/>
      <c r="OX7" s="1636"/>
      <c r="OY7" s="1636"/>
      <c r="OZ7" s="1636"/>
      <c r="PA7" s="1636"/>
      <c r="PB7" s="1636"/>
      <c r="PC7" s="1636"/>
      <c r="PD7" s="1636"/>
      <c r="PE7" s="1636"/>
      <c r="PF7" s="1636"/>
      <c r="PG7" s="1636"/>
      <c r="PH7" s="1636"/>
      <c r="PI7" s="1636"/>
      <c r="PJ7" s="1636"/>
      <c r="PK7" s="1636"/>
      <c r="PL7" s="1636"/>
      <c r="PM7" s="1636"/>
      <c r="PN7" s="1636"/>
      <c r="PO7" s="1636"/>
      <c r="PP7" s="1636"/>
      <c r="PQ7" s="1636"/>
      <c r="PR7" s="1636"/>
      <c r="PS7" s="1636"/>
      <c r="PT7" s="1636"/>
      <c r="PU7" s="1636"/>
      <c r="PV7" s="1636"/>
      <c r="PW7" s="1636"/>
      <c r="PX7" s="1636"/>
      <c r="PY7" s="1636"/>
      <c r="PZ7" s="1636"/>
      <c r="QA7" s="1636"/>
      <c r="QB7" s="1636"/>
      <c r="QC7" s="1636"/>
      <c r="QD7" s="1636"/>
      <c r="QE7" s="1636"/>
      <c r="QF7" s="1636"/>
      <c r="QG7" s="1636"/>
      <c r="QH7" s="1636"/>
      <c r="QI7" s="1636"/>
      <c r="QJ7" s="1636"/>
      <c r="QK7" s="1636"/>
      <c r="QL7" s="1636"/>
      <c r="QM7" s="1636"/>
      <c r="QN7" s="1636"/>
      <c r="QO7" s="1636"/>
      <c r="QP7" s="1636"/>
      <c r="QQ7" s="1636"/>
      <c r="QR7" s="1636"/>
      <c r="QS7" s="1636"/>
      <c r="QT7" s="1636"/>
      <c r="QU7" s="1636"/>
      <c r="QV7" s="1636"/>
      <c r="QW7" s="1636"/>
      <c r="QX7" s="1636"/>
      <c r="QY7" s="1636"/>
      <c r="QZ7" s="1636"/>
      <c r="RA7" s="1636"/>
      <c r="RB7" s="1636"/>
      <c r="RC7" s="1636"/>
      <c r="RD7" s="1636"/>
      <c r="RE7" s="1636"/>
      <c r="RF7" s="1636"/>
      <c r="RG7" s="1636"/>
      <c r="RH7" s="1636"/>
      <c r="RI7" s="1636"/>
      <c r="RJ7" s="1636"/>
      <c r="RK7" s="1636"/>
      <c r="RL7" s="1636"/>
      <c r="RM7" s="1636"/>
      <c r="RN7" s="1636"/>
      <c r="RO7" s="1636"/>
      <c r="RP7" s="1636"/>
      <c r="RQ7" s="1636"/>
      <c r="RR7" s="1636"/>
      <c r="RS7" s="1636"/>
      <c r="RT7" s="1636"/>
      <c r="RU7" s="1636"/>
      <c r="RV7" s="1636"/>
      <c r="RW7" s="1636"/>
      <c r="RX7" s="1636"/>
      <c r="RY7" s="1636"/>
      <c r="RZ7" s="1636"/>
      <c r="SA7" s="1636"/>
      <c r="SB7" s="1636"/>
      <c r="SC7" s="1636"/>
      <c r="SD7" s="1636"/>
      <c r="SE7" s="1636"/>
      <c r="SF7" s="1636"/>
      <c r="SG7" s="1636"/>
      <c r="SH7" s="1636"/>
      <c r="SI7" s="1636"/>
      <c r="SJ7" s="1636"/>
      <c r="SK7" s="1636"/>
      <c r="SL7" s="1636"/>
      <c r="SM7" s="1636"/>
      <c r="SN7" s="1636"/>
      <c r="SO7" s="1636"/>
      <c r="SP7" s="1636"/>
      <c r="SQ7" s="1636"/>
      <c r="SR7" s="1636"/>
      <c r="SS7" s="1636"/>
      <c r="ST7" s="1636"/>
      <c r="SU7" s="1636"/>
      <c r="SV7" s="1636"/>
      <c r="SW7" s="1636"/>
      <c r="SX7" s="1636"/>
      <c r="SY7" s="1636"/>
      <c r="SZ7" s="1636"/>
      <c r="TA7" s="1636"/>
      <c r="TB7" s="1636"/>
      <c r="TC7" s="1636"/>
      <c r="TD7" s="1636"/>
      <c r="TE7" s="1636"/>
      <c r="TF7" s="1636"/>
      <c r="TG7" s="1636"/>
      <c r="TH7" s="1636"/>
      <c r="TI7" s="1636"/>
      <c r="TJ7" s="1636"/>
      <c r="TK7" s="1636"/>
      <c r="TL7" s="1636"/>
      <c r="TM7" s="1636"/>
      <c r="TN7" s="1636"/>
      <c r="TO7" s="1636"/>
      <c r="TP7" s="1636"/>
      <c r="TQ7" s="1636"/>
      <c r="TR7" s="1636"/>
      <c r="TS7" s="1636"/>
      <c r="TT7" s="1636"/>
      <c r="TU7" s="1636"/>
      <c r="TV7" s="1636"/>
      <c r="TW7" s="1636"/>
      <c r="TX7" s="1636"/>
      <c r="TY7" s="1636"/>
      <c r="TZ7" s="1636"/>
      <c r="UA7" s="1636"/>
      <c r="UB7" s="1636"/>
      <c r="UC7" s="1636"/>
      <c r="UD7" s="1636"/>
      <c r="UE7" s="1636"/>
      <c r="UF7" s="1636"/>
      <c r="UG7" s="1636"/>
      <c r="UH7" s="1636"/>
      <c r="UI7" s="1636"/>
      <c r="UJ7" s="1636"/>
      <c r="UK7" s="1636"/>
      <c r="UL7" s="1636"/>
      <c r="UM7" s="1636"/>
      <c r="UN7" s="1636"/>
      <c r="UO7" s="1636"/>
      <c r="UP7" s="1636"/>
      <c r="UQ7" s="1636"/>
      <c r="UR7" s="1636"/>
      <c r="US7" s="1636"/>
      <c r="UT7" s="1636"/>
      <c r="UU7" s="1636"/>
      <c r="UV7" s="1636"/>
      <c r="UW7" s="1636"/>
      <c r="UX7" s="1636"/>
      <c r="UY7" s="1636"/>
      <c r="UZ7" s="1636"/>
      <c r="VA7" s="1636"/>
      <c r="VB7" s="1636"/>
      <c r="VC7" s="1636"/>
      <c r="VD7" s="1636"/>
      <c r="VE7" s="1636"/>
      <c r="VF7" s="1636"/>
      <c r="VG7" s="1636"/>
      <c r="VH7" s="1636"/>
      <c r="VI7" s="1636"/>
      <c r="VJ7" s="1636"/>
      <c r="VK7" s="1636"/>
      <c r="VL7" s="1636"/>
      <c r="VM7" s="1636"/>
      <c r="VN7" s="1636"/>
      <c r="VO7" s="1636"/>
      <c r="VP7" s="1636"/>
      <c r="VQ7" s="1636"/>
      <c r="VR7" s="1636"/>
      <c r="VS7" s="1636"/>
      <c r="VT7" s="1636"/>
      <c r="VU7" s="1636"/>
      <c r="VV7" s="1636"/>
      <c r="VW7" s="1636"/>
      <c r="VX7" s="1636"/>
      <c r="VY7" s="1636"/>
      <c r="VZ7" s="1636"/>
      <c r="WA7" s="1636"/>
      <c r="WB7" s="1636"/>
      <c r="WC7" s="1636"/>
      <c r="WD7" s="1636"/>
      <c r="WE7" s="1636"/>
      <c r="WF7" s="1636"/>
      <c r="WG7" s="1636"/>
      <c r="WH7" s="1636"/>
      <c r="WI7" s="1636"/>
      <c r="WJ7" s="1636"/>
      <c r="WK7" s="1636"/>
      <c r="WL7" s="1636"/>
      <c r="WM7" s="1636"/>
      <c r="WN7" s="1636"/>
      <c r="WO7" s="1636"/>
      <c r="WP7" s="1636"/>
      <c r="WQ7" s="1636"/>
      <c r="WR7" s="1636"/>
      <c r="WS7" s="1636"/>
      <c r="WT7" s="1636"/>
      <c r="WU7" s="1636"/>
      <c r="WV7" s="1636"/>
      <c r="WW7" s="1636"/>
      <c r="WX7" s="1636"/>
      <c r="WY7" s="1636"/>
      <c r="WZ7" s="1636"/>
      <c r="XA7" s="1636"/>
      <c r="XB7" s="1636"/>
      <c r="XC7" s="1636"/>
      <c r="XD7" s="1636"/>
      <c r="XE7" s="1636"/>
      <c r="XF7" s="1636"/>
      <c r="XG7" s="1636"/>
      <c r="XH7" s="1636"/>
      <c r="XI7" s="1636"/>
      <c r="XJ7" s="1636"/>
      <c r="XK7" s="1636"/>
      <c r="XL7" s="1636"/>
      <c r="XM7" s="1636"/>
      <c r="XN7" s="1636"/>
      <c r="XO7" s="1636"/>
      <c r="XP7" s="1636"/>
      <c r="XQ7" s="1636"/>
      <c r="XR7" s="1636"/>
      <c r="XS7" s="1636"/>
      <c r="XT7" s="1636"/>
      <c r="XU7" s="1636"/>
      <c r="XV7" s="1636"/>
      <c r="XW7" s="1636"/>
      <c r="XX7" s="1636"/>
      <c r="XY7" s="1636"/>
      <c r="XZ7" s="1636"/>
      <c r="YA7" s="1636"/>
      <c r="YB7" s="1636"/>
      <c r="YC7" s="1636"/>
      <c r="YD7" s="1636"/>
      <c r="YE7" s="1636"/>
      <c r="YF7" s="1636"/>
      <c r="YG7" s="1636"/>
      <c r="YH7" s="1636"/>
      <c r="YI7" s="1636"/>
      <c r="YJ7" s="1636"/>
      <c r="YK7" s="1636"/>
      <c r="YL7" s="1636"/>
      <c r="YM7" s="1636"/>
      <c r="YN7" s="1636"/>
      <c r="YO7" s="1636"/>
      <c r="YP7" s="1636"/>
      <c r="YQ7" s="1636"/>
      <c r="YR7" s="1636"/>
      <c r="YS7" s="1636"/>
      <c r="YT7" s="1636"/>
      <c r="YU7" s="1636"/>
      <c r="YV7" s="1636"/>
      <c r="YW7" s="1636"/>
      <c r="YX7" s="1636"/>
      <c r="YY7" s="1636"/>
      <c r="YZ7" s="1636"/>
      <c r="ZA7" s="1636"/>
      <c r="ZB7" s="1636"/>
      <c r="ZC7" s="1636"/>
      <c r="ZD7" s="1636"/>
      <c r="ZE7" s="1636"/>
      <c r="ZF7" s="1636"/>
      <c r="ZG7" s="1636"/>
      <c r="ZH7" s="1636"/>
      <c r="ZI7" s="1636"/>
      <c r="ZJ7" s="1636"/>
      <c r="ZK7" s="1636"/>
      <c r="ZL7" s="1636"/>
      <c r="ZM7" s="1636"/>
      <c r="ZN7" s="1636"/>
      <c r="ZO7" s="1636"/>
      <c r="ZP7" s="1636"/>
      <c r="ZQ7" s="1636"/>
      <c r="ZR7" s="1636"/>
      <c r="ZS7" s="1636"/>
      <c r="ZT7" s="1636"/>
      <c r="ZU7" s="1636"/>
      <c r="ZV7" s="1636"/>
      <c r="ZW7" s="1636"/>
      <c r="ZX7" s="1636"/>
      <c r="ZY7" s="1636"/>
      <c r="ZZ7" s="1636"/>
      <c r="AAA7" s="1636"/>
      <c r="AAB7" s="1636"/>
      <c r="AAC7" s="1636"/>
      <c r="AAD7" s="1636"/>
      <c r="AAE7" s="1636"/>
      <c r="AAF7" s="1636"/>
      <c r="AAG7" s="1636"/>
      <c r="AAH7" s="1636"/>
      <c r="AAI7" s="1636"/>
      <c r="AAJ7" s="1636"/>
      <c r="AAK7" s="1636"/>
      <c r="AAL7" s="1636"/>
      <c r="AAM7" s="1636"/>
      <c r="AAN7" s="1636"/>
      <c r="AAO7" s="1636"/>
      <c r="AAP7" s="1636"/>
      <c r="AAQ7" s="1636"/>
      <c r="AAR7" s="1636"/>
      <c r="AAS7" s="1636"/>
      <c r="AAT7" s="1636"/>
      <c r="AAU7" s="1636"/>
      <c r="AAV7" s="1636"/>
      <c r="AAW7" s="1636"/>
      <c r="AAX7" s="1636"/>
      <c r="AAY7" s="1636"/>
      <c r="AAZ7" s="1636"/>
      <c r="ABA7" s="1636"/>
      <c r="ABB7" s="1636"/>
      <c r="ABC7" s="1636"/>
      <c r="ABD7" s="1636"/>
      <c r="ABE7" s="1636"/>
      <c r="ABF7" s="1636"/>
      <c r="ABG7" s="1636"/>
      <c r="ABH7" s="1636"/>
      <c r="ABI7" s="1636"/>
      <c r="ABJ7" s="1636"/>
      <c r="ABK7" s="1636"/>
      <c r="ABL7" s="1636"/>
      <c r="ABM7" s="1636"/>
      <c r="ABN7" s="1636"/>
      <c r="ABO7" s="1636"/>
      <c r="ABP7" s="1636"/>
      <c r="ABQ7" s="1636"/>
      <c r="ABR7" s="1636"/>
      <c r="ABS7" s="1636"/>
      <c r="ABT7" s="1636"/>
      <c r="ABU7" s="1636"/>
      <c r="ABV7" s="1636"/>
      <c r="ABW7" s="1636"/>
      <c r="ABX7" s="1636"/>
      <c r="ABY7" s="1636"/>
      <c r="ABZ7" s="1636"/>
      <c r="ACA7" s="1636"/>
      <c r="ACB7" s="1636"/>
      <c r="ACC7" s="1636"/>
      <c r="ACD7" s="1636"/>
      <c r="ACE7" s="1636"/>
      <c r="ACF7" s="1636"/>
      <c r="ACG7" s="1636"/>
      <c r="ACH7" s="1636"/>
      <c r="ACI7" s="1636"/>
      <c r="ACJ7" s="1636"/>
      <c r="ACK7" s="1636"/>
      <c r="ACL7" s="1636"/>
      <c r="ACM7" s="1636"/>
      <c r="ACN7" s="1636"/>
      <c r="ACO7" s="1636"/>
      <c r="ACP7" s="1636"/>
      <c r="ACQ7" s="1636"/>
      <c r="ACR7" s="1636"/>
      <c r="ACS7" s="1636"/>
      <c r="ACT7" s="1636"/>
      <c r="ACU7" s="1636"/>
      <c r="ACV7" s="1636"/>
      <c r="ACW7" s="1636"/>
      <c r="ACX7" s="1636"/>
      <c r="ACY7" s="1636"/>
      <c r="ACZ7" s="1636"/>
      <c r="ADA7" s="1636"/>
      <c r="ADB7" s="1636"/>
      <c r="ADC7" s="1636"/>
      <c r="ADD7" s="1636"/>
      <c r="ADE7" s="1636"/>
      <c r="ADF7" s="1636"/>
      <c r="ADG7" s="1636"/>
      <c r="ADH7" s="1636"/>
      <c r="ADI7" s="1636"/>
      <c r="ADJ7" s="1636"/>
      <c r="ADK7" s="1636"/>
      <c r="ADL7" s="1636"/>
      <c r="ADM7" s="1636"/>
      <c r="ADN7" s="1636"/>
      <c r="ADO7" s="1636"/>
      <c r="ADP7" s="1636"/>
      <c r="ADQ7" s="1636"/>
      <c r="ADR7" s="1636"/>
      <c r="ADS7" s="1636"/>
      <c r="ADT7" s="1636"/>
      <c r="ADU7" s="1636"/>
      <c r="ADV7" s="1636"/>
      <c r="ADW7" s="1636"/>
      <c r="ADX7" s="1636"/>
      <c r="ADY7" s="1636"/>
      <c r="ADZ7" s="1636"/>
      <c r="AEA7" s="1636"/>
      <c r="AEB7" s="1636"/>
      <c r="AEC7" s="1636"/>
      <c r="AED7" s="1636"/>
      <c r="AEE7" s="1636"/>
      <c r="AEF7" s="1636"/>
      <c r="AEG7" s="1636"/>
      <c r="AEH7" s="1636"/>
      <c r="AEI7" s="1636"/>
      <c r="AEJ7" s="1636"/>
      <c r="AEK7" s="1636"/>
      <c r="AEL7" s="1636"/>
      <c r="AEM7" s="1636"/>
      <c r="AEN7" s="1636"/>
      <c r="AEO7" s="1636"/>
      <c r="AEP7" s="1636"/>
      <c r="AEQ7" s="1636"/>
      <c r="AER7" s="1636"/>
      <c r="AES7" s="1636"/>
      <c r="AET7" s="1636"/>
      <c r="AEU7" s="1636"/>
      <c r="AEV7" s="1636"/>
      <c r="AEW7" s="1636"/>
      <c r="AEX7" s="1636"/>
      <c r="AEY7" s="1636"/>
      <c r="AEZ7" s="1636"/>
      <c r="AFA7" s="1636"/>
      <c r="AFB7" s="1636"/>
      <c r="AFC7" s="1636"/>
      <c r="AFD7" s="1636"/>
      <c r="AFE7" s="1636"/>
      <c r="AFF7" s="1636"/>
      <c r="AFG7" s="1636"/>
      <c r="AFH7" s="1636"/>
      <c r="AFI7" s="1636"/>
      <c r="AFJ7" s="1636"/>
      <c r="AFK7" s="1636"/>
      <c r="AFL7" s="1636"/>
      <c r="AFM7" s="1636"/>
      <c r="AFN7" s="1636"/>
      <c r="AFO7" s="1636"/>
      <c r="AFP7" s="1636"/>
      <c r="AFQ7" s="1636"/>
      <c r="AFR7" s="1636"/>
      <c r="AFS7" s="1636"/>
      <c r="AFT7" s="1636"/>
      <c r="AFU7" s="1636"/>
      <c r="AFV7" s="1636"/>
      <c r="AFW7" s="1636"/>
      <c r="AFX7" s="1636"/>
      <c r="AFY7" s="1636"/>
      <c r="AFZ7" s="1636"/>
      <c r="AGA7" s="1636"/>
      <c r="AGB7" s="1636"/>
      <c r="AGC7" s="1636"/>
      <c r="AGD7" s="1636"/>
      <c r="AGE7" s="1636"/>
      <c r="AGF7" s="1636"/>
      <c r="AGG7" s="1636"/>
      <c r="AGH7" s="1636"/>
      <c r="AGI7" s="1636"/>
      <c r="AGJ7" s="1636"/>
      <c r="AGK7" s="1636"/>
      <c r="AGL7" s="1636"/>
      <c r="AGM7" s="1636"/>
      <c r="AGN7" s="1636"/>
      <c r="AGO7" s="1636"/>
      <c r="AGP7" s="1636"/>
      <c r="AGQ7" s="1636"/>
      <c r="AGR7" s="1636"/>
      <c r="AGS7" s="1636"/>
      <c r="AGT7" s="1636"/>
      <c r="AGU7" s="1636"/>
      <c r="AGV7" s="1636"/>
      <c r="AGW7" s="1636"/>
      <c r="AGX7" s="1636"/>
      <c r="AGY7" s="1636"/>
      <c r="AGZ7" s="1636"/>
      <c r="AHA7" s="1636"/>
      <c r="AHB7" s="1636"/>
      <c r="AHC7" s="1636"/>
      <c r="AHD7" s="1636"/>
      <c r="AHE7" s="1636"/>
      <c r="AHF7" s="1636"/>
      <c r="AHG7" s="1636"/>
      <c r="AHH7" s="1636"/>
      <c r="AHI7" s="1636"/>
      <c r="AHJ7" s="1636"/>
      <c r="AHK7" s="1636"/>
      <c r="AHL7" s="1636"/>
      <c r="AHM7" s="1636"/>
      <c r="AHN7" s="1636"/>
      <c r="AHO7" s="1636"/>
      <c r="AHP7" s="1636"/>
      <c r="AHQ7" s="1636"/>
      <c r="AHR7" s="1636"/>
      <c r="AHS7" s="1636"/>
      <c r="AHT7" s="1636"/>
      <c r="AHU7" s="1636"/>
      <c r="AHV7" s="1636"/>
      <c r="AHW7" s="1636"/>
      <c r="AHX7" s="1636"/>
      <c r="AHY7" s="1636"/>
      <c r="AHZ7" s="1636"/>
      <c r="AIA7" s="1636"/>
      <c r="AIB7" s="1636"/>
      <c r="AIC7" s="1636"/>
      <c r="AID7" s="1636"/>
      <c r="AIE7" s="1636"/>
      <c r="AIF7" s="1636"/>
      <c r="AIG7" s="1636"/>
      <c r="AIH7" s="1636"/>
      <c r="AII7" s="1636"/>
      <c r="AIJ7" s="1636"/>
      <c r="AIK7" s="1636"/>
      <c r="AIL7" s="1636"/>
      <c r="AIM7" s="1636"/>
      <c r="AIN7" s="1636"/>
      <c r="AIO7" s="1636"/>
      <c r="AIP7" s="1636"/>
      <c r="AIQ7" s="1636"/>
      <c r="AIR7" s="1636"/>
      <c r="AIS7" s="1636"/>
      <c r="AIT7" s="1636"/>
      <c r="AIU7" s="1636"/>
      <c r="AIV7" s="1636"/>
      <c r="AIW7" s="1636"/>
      <c r="AIX7" s="1636"/>
      <c r="AIY7" s="1636"/>
      <c r="AIZ7" s="1636"/>
      <c r="AJA7" s="1636"/>
      <c r="AJB7" s="1636"/>
      <c r="AJC7" s="1636"/>
      <c r="AJD7" s="1636"/>
      <c r="AJE7" s="1636"/>
      <c r="AJF7" s="1636"/>
      <c r="AJG7" s="1636"/>
      <c r="AJH7" s="1636"/>
      <c r="AJI7" s="1636"/>
      <c r="AJJ7" s="1636"/>
      <c r="AJK7" s="1636"/>
      <c r="AJL7" s="1636"/>
      <c r="AJM7" s="1636"/>
      <c r="AJN7" s="1636"/>
      <c r="AJO7" s="1636"/>
      <c r="AJP7" s="1636"/>
      <c r="AJQ7" s="1636"/>
      <c r="AJR7" s="1636"/>
      <c r="AJS7" s="1636"/>
      <c r="AJT7" s="1636"/>
      <c r="AJU7" s="1636"/>
      <c r="AJV7" s="1636"/>
      <c r="AJW7" s="1636"/>
      <c r="AJX7" s="1636"/>
      <c r="AJY7" s="1636"/>
      <c r="AJZ7" s="1636"/>
      <c r="AKA7" s="1636"/>
      <c r="AKB7" s="1636"/>
      <c r="AKC7" s="1636"/>
      <c r="AKD7" s="1636"/>
      <c r="AKE7" s="1636"/>
      <c r="AKF7" s="1636"/>
      <c r="AKG7" s="1636"/>
      <c r="AKH7" s="1636"/>
      <c r="AKI7" s="1636"/>
      <c r="AKJ7" s="1636"/>
      <c r="AKK7" s="1636"/>
      <c r="AKL7" s="1636"/>
      <c r="AKM7" s="1636"/>
      <c r="AKN7" s="1636"/>
      <c r="AKO7" s="1636"/>
      <c r="AKP7" s="1636"/>
      <c r="AKQ7" s="1636"/>
      <c r="AKR7" s="1636"/>
      <c r="AKS7" s="1636"/>
      <c r="AKT7" s="1636"/>
      <c r="AKU7" s="1636"/>
      <c r="AKV7" s="1636"/>
      <c r="AKW7" s="1636"/>
      <c r="AKX7" s="1636"/>
      <c r="AKY7" s="1636"/>
      <c r="AKZ7" s="1636"/>
      <c r="ALA7" s="1636"/>
      <c r="ALB7" s="1636"/>
      <c r="ALC7" s="1636"/>
      <c r="ALD7" s="1636"/>
      <c r="ALE7" s="1636"/>
      <c r="ALF7" s="1636"/>
      <c r="ALG7" s="1636"/>
      <c r="ALH7" s="1636"/>
      <c r="ALI7" s="1636"/>
      <c r="ALJ7" s="1636"/>
      <c r="ALK7" s="1636"/>
      <c r="ALL7" s="1636"/>
      <c r="ALM7" s="1636"/>
      <c r="ALN7" s="1636"/>
      <c r="ALO7" s="1636"/>
      <c r="ALP7" s="1636"/>
      <c r="ALQ7" s="1636"/>
      <c r="ALR7" s="1636"/>
      <c r="ALS7" s="1636"/>
      <c r="ALT7" s="1636"/>
      <c r="ALU7" s="1636"/>
      <c r="ALV7" s="1636"/>
      <c r="ALW7" s="1636"/>
      <c r="ALX7" s="1636"/>
      <c r="ALY7" s="1636"/>
      <c r="ALZ7" s="1636"/>
      <c r="AMA7" s="1636"/>
      <c r="AMB7" s="1636"/>
      <c r="AMC7" s="1636"/>
      <c r="AMD7" s="1636"/>
      <c r="AME7" s="1636"/>
      <c r="AMF7" s="1636"/>
      <c r="AMG7" s="1636"/>
      <c r="AMH7" s="1636"/>
      <c r="AMI7" s="1636"/>
      <c r="AMJ7" s="1636"/>
      <c r="AMK7" s="1636"/>
      <c r="AML7" s="1636"/>
      <c r="AMM7" s="1636"/>
      <c r="AMN7" s="1636"/>
      <c r="AMO7" s="1636"/>
      <c r="AMP7" s="1636"/>
      <c r="AMQ7" s="1636"/>
      <c r="AMR7" s="1636"/>
      <c r="AMS7" s="1636"/>
      <c r="AMT7" s="1636"/>
      <c r="AMU7" s="1636"/>
      <c r="AMV7" s="1636"/>
      <c r="AMW7" s="1636"/>
      <c r="AMX7" s="1636"/>
      <c r="AMY7" s="1636"/>
      <c r="AMZ7" s="1636"/>
      <c r="ANA7" s="1636"/>
      <c r="ANB7" s="1636"/>
      <c r="ANC7" s="1636"/>
      <c r="AND7" s="1636"/>
      <c r="ANE7" s="1636"/>
      <c r="ANF7" s="1636"/>
      <c r="ANG7" s="1636"/>
      <c r="ANH7" s="1636"/>
      <c r="ANI7" s="1636"/>
      <c r="ANJ7" s="1636"/>
      <c r="ANK7" s="1636"/>
      <c r="ANL7" s="1636"/>
      <c r="ANM7" s="1636"/>
      <c r="ANN7" s="1636"/>
      <c r="ANO7" s="1636"/>
      <c r="ANP7" s="1636"/>
      <c r="ANQ7" s="1636"/>
      <c r="ANR7" s="1636"/>
      <c r="ANS7" s="1636"/>
      <c r="ANT7" s="1636"/>
      <c r="ANU7" s="1636"/>
      <c r="ANV7" s="1636"/>
      <c r="ANW7" s="1636"/>
      <c r="ANX7" s="1636"/>
      <c r="ANY7" s="1636"/>
      <c r="ANZ7" s="1636"/>
      <c r="AOA7" s="1636"/>
      <c r="AOB7" s="1636"/>
      <c r="AOC7" s="1636"/>
      <c r="AOD7" s="1636"/>
      <c r="AOE7" s="1636"/>
      <c r="AOF7" s="1636"/>
      <c r="AOG7" s="1636"/>
      <c r="AOH7" s="1636"/>
      <c r="AOI7" s="1636"/>
      <c r="AOJ7" s="1636"/>
      <c r="AOK7" s="1636"/>
      <c r="AOL7" s="1636"/>
      <c r="AOM7" s="1636"/>
      <c r="AON7" s="1636"/>
      <c r="AOO7" s="1636"/>
      <c r="AOP7" s="1636"/>
      <c r="AOQ7" s="1636"/>
      <c r="AOR7" s="1636"/>
      <c r="AOS7" s="1636"/>
      <c r="AOT7" s="1636"/>
      <c r="AOU7" s="1636"/>
      <c r="AOV7" s="1636"/>
      <c r="AOW7" s="1636"/>
      <c r="AOX7" s="1636"/>
      <c r="AOY7" s="1636"/>
      <c r="AOZ7" s="1636"/>
      <c r="APA7" s="1636"/>
      <c r="APB7" s="1636"/>
      <c r="APC7" s="1636"/>
      <c r="APD7" s="1636"/>
      <c r="APE7" s="1636"/>
      <c r="APF7" s="1636"/>
      <c r="APG7" s="1636"/>
      <c r="APH7" s="1636"/>
      <c r="API7" s="1636"/>
      <c r="APJ7" s="1636"/>
      <c r="APK7" s="1636"/>
      <c r="APL7" s="1636"/>
      <c r="APM7" s="1636"/>
      <c r="APN7" s="1636"/>
      <c r="APO7" s="1636"/>
      <c r="APP7" s="1636"/>
      <c r="APQ7" s="1636"/>
      <c r="APR7" s="1636"/>
      <c r="APS7" s="1636"/>
      <c r="APT7" s="1636"/>
      <c r="APU7" s="1636"/>
      <c r="APV7" s="1636"/>
      <c r="APW7" s="1636"/>
      <c r="APX7" s="1636"/>
      <c r="APY7" s="1636"/>
      <c r="APZ7" s="1636"/>
      <c r="AQA7" s="1636"/>
      <c r="AQB7" s="1636"/>
      <c r="AQC7" s="1636"/>
      <c r="AQD7" s="1636"/>
      <c r="AQE7" s="1636"/>
      <c r="AQF7" s="1636"/>
      <c r="AQG7" s="1636"/>
      <c r="AQH7" s="1636"/>
      <c r="AQI7" s="1636"/>
      <c r="AQJ7" s="1636"/>
      <c r="AQK7" s="1636"/>
      <c r="AQL7" s="1636"/>
      <c r="AQM7" s="1636"/>
      <c r="AQN7" s="1636"/>
      <c r="AQO7" s="1636"/>
      <c r="AQP7" s="1636"/>
      <c r="AQQ7" s="1636"/>
      <c r="AQR7" s="1636"/>
      <c r="AQS7" s="1636"/>
      <c r="AQT7" s="1636"/>
      <c r="AQU7" s="1636"/>
      <c r="AQV7" s="1636"/>
      <c r="AQW7" s="1636"/>
      <c r="AQX7" s="1636"/>
      <c r="AQY7" s="1636"/>
      <c r="AQZ7" s="1636"/>
      <c r="ARA7" s="1636"/>
      <c r="ARB7" s="1636"/>
      <c r="ARC7" s="1636"/>
      <c r="ARD7" s="1636"/>
      <c r="ARE7" s="1636"/>
      <c r="ARF7" s="1636"/>
      <c r="ARG7" s="1636"/>
      <c r="ARH7" s="1636"/>
      <c r="ARI7" s="1636"/>
      <c r="ARJ7" s="1636"/>
      <c r="ARK7" s="1636"/>
      <c r="ARL7" s="1636"/>
      <c r="ARM7" s="1636"/>
      <c r="ARN7" s="1636"/>
      <c r="ARO7" s="1636"/>
      <c r="ARP7" s="1636"/>
      <c r="ARQ7" s="1636"/>
      <c r="ARR7" s="1636"/>
      <c r="ARS7" s="1636"/>
      <c r="ART7" s="1636"/>
      <c r="ARU7" s="1636"/>
      <c r="ARV7" s="1636"/>
      <c r="ARW7" s="1636"/>
      <c r="ARX7" s="1636"/>
      <c r="ARY7" s="1636"/>
      <c r="ARZ7" s="1636"/>
      <c r="ASA7" s="1636"/>
      <c r="ASB7" s="1636"/>
      <c r="ASC7" s="1636"/>
      <c r="ASD7" s="1636"/>
      <c r="ASE7" s="1636"/>
      <c r="ASF7" s="1636"/>
      <c r="ASG7" s="1636"/>
      <c r="ASH7" s="1636"/>
      <c r="ASI7" s="1636"/>
      <c r="ASJ7" s="1636"/>
      <c r="ASK7" s="1636"/>
      <c r="ASL7" s="1636"/>
      <c r="ASM7" s="1636"/>
      <c r="ASN7" s="1636"/>
      <c r="ASO7" s="1636"/>
      <c r="ASP7" s="1636"/>
      <c r="ASQ7" s="1636"/>
      <c r="ASR7" s="1636"/>
      <c r="ASS7" s="1636"/>
      <c r="AST7" s="1636"/>
      <c r="ASU7" s="1636"/>
      <c r="ASV7" s="1636"/>
      <c r="ASW7" s="1636"/>
      <c r="ASX7" s="1636"/>
      <c r="ASY7" s="1636"/>
      <c r="ASZ7" s="1636"/>
      <c r="ATA7" s="1636"/>
      <c r="ATB7" s="1636"/>
      <c r="ATC7" s="1636"/>
      <c r="ATD7" s="1636"/>
      <c r="ATE7" s="1636"/>
      <c r="ATF7" s="1636"/>
      <c r="ATG7" s="1636"/>
      <c r="ATH7" s="1636"/>
      <c r="ATI7" s="1636"/>
      <c r="ATJ7" s="1636"/>
      <c r="ATK7" s="1636"/>
      <c r="ATL7" s="1636"/>
      <c r="ATM7" s="1636"/>
      <c r="ATN7" s="1636"/>
      <c r="ATO7" s="1636"/>
      <c r="ATP7" s="1636"/>
      <c r="ATQ7" s="1636"/>
      <c r="ATR7" s="1636"/>
      <c r="ATS7" s="1636"/>
      <c r="ATT7" s="1636"/>
      <c r="ATU7" s="1636"/>
      <c r="ATV7" s="1636"/>
      <c r="ATW7" s="1636"/>
      <c r="ATX7" s="1636"/>
      <c r="ATY7" s="1636"/>
      <c r="ATZ7" s="1636"/>
      <c r="AUA7" s="1636"/>
      <c r="AUB7" s="1636"/>
      <c r="AUC7" s="1636"/>
      <c r="AUD7" s="1636"/>
      <c r="AUE7" s="1636"/>
      <c r="AUF7" s="1636"/>
      <c r="AUG7" s="1636"/>
      <c r="AUH7" s="1636"/>
      <c r="AUI7" s="1636"/>
      <c r="AUJ7" s="1636"/>
      <c r="AUK7" s="1636"/>
      <c r="AUL7" s="1636"/>
      <c r="AUM7" s="1636"/>
      <c r="AUN7" s="1636"/>
      <c r="AUO7" s="1636"/>
      <c r="AUP7" s="1636"/>
      <c r="AUQ7" s="1636"/>
      <c r="AUR7" s="1636"/>
      <c r="AUS7" s="1636"/>
      <c r="AUT7" s="1636"/>
      <c r="AUU7" s="1636"/>
      <c r="AUV7" s="1636"/>
      <c r="AUW7" s="1636"/>
      <c r="AUX7" s="1636"/>
      <c r="AUY7" s="1636"/>
      <c r="AUZ7" s="1636"/>
      <c r="AVA7" s="1636"/>
      <c r="AVB7" s="1636"/>
      <c r="AVC7" s="1636"/>
      <c r="AVD7" s="1636"/>
      <c r="AVE7" s="1636"/>
      <c r="AVF7" s="1636"/>
      <c r="AVG7" s="1636"/>
      <c r="AVH7" s="1636"/>
      <c r="AVI7" s="1636"/>
      <c r="AVJ7" s="1636"/>
      <c r="AVK7" s="1636"/>
      <c r="AVL7" s="1636"/>
      <c r="AVM7" s="1636"/>
      <c r="AVN7" s="1636"/>
      <c r="AVO7" s="1636"/>
      <c r="AVP7" s="1636"/>
      <c r="AVQ7" s="1636"/>
      <c r="AVR7" s="1636"/>
      <c r="AVS7" s="1636"/>
      <c r="AVT7" s="1636"/>
      <c r="AVU7" s="1636"/>
      <c r="AVV7" s="1636"/>
      <c r="AVW7" s="1636"/>
      <c r="AVX7" s="1636"/>
      <c r="AVY7" s="1636"/>
      <c r="AVZ7" s="1636"/>
      <c r="AWA7" s="1636"/>
      <c r="AWB7" s="1636"/>
      <c r="AWC7" s="1636"/>
      <c r="AWD7" s="1636"/>
      <c r="AWE7" s="1636"/>
      <c r="AWF7" s="1636"/>
      <c r="AWG7" s="1636"/>
      <c r="AWH7" s="1636"/>
      <c r="AWI7" s="1636"/>
      <c r="AWJ7" s="1636"/>
      <c r="AWK7" s="1636"/>
      <c r="AWL7" s="1636"/>
      <c r="AWM7" s="1636"/>
      <c r="AWN7" s="1636"/>
      <c r="AWO7" s="1636"/>
      <c r="AWP7" s="1636"/>
      <c r="AWQ7" s="1636"/>
      <c r="AWR7" s="1636"/>
      <c r="AWS7" s="1636"/>
      <c r="AWT7" s="1636"/>
      <c r="AWU7" s="1636"/>
      <c r="AWV7" s="1636"/>
      <c r="AWW7" s="1636"/>
      <c r="AWX7" s="1636"/>
      <c r="AWY7" s="1636"/>
      <c r="AWZ7" s="1636"/>
      <c r="AXA7" s="1636"/>
      <c r="AXB7" s="1636"/>
      <c r="AXC7" s="1636"/>
      <c r="AXD7" s="1636"/>
      <c r="AXE7" s="1636"/>
      <c r="AXF7" s="1636"/>
      <c r="AXG7" s="1636"/>
      <c r="AXH7" s="1636"/>
      <c r="AXI7" s="1636"/>
      <c r="AXJ7" s="1636"/>
      <c r="AXK7" s="1636"/>
      <c r="AXL7" s="1636"/>
      <c r="AXM7" s="1636"/>
      <c r="AXN7" s="1636"/>
      <c r="AXO7" s="1636"/>
      <c r="AXP7" s="1636"/>
      <c r="AXQ7" s="1636"/>
      <c r="AXR7" s="1636"/>
      <c r="AXS7" s="1636"/>
      <c r="AXT7" s="1636"/>
      <c r="AXU7" s="1636"/>
      <c r="AXV7" s="1636"/>
      <c r="AXW7" s="1636"/>
      <c r="AXX7" s="1636"/>
      <c r="AXY7" s="1636"/>
      <c r="AXZ7" s="1636"/>
      <c r="AYA7" s="1636"/>
      <c r="AYB7" s="1636"/>
      <c r="AYC7" s="1636"/>
      <c r="AYD7" s="1636"/>
      <c r="AYE7" s="1636"/>
      <c r="AYF7" s="1636"/>
      <c r="AYG7" s="1636"/>
      <c r="AYH7" s="1636"/>
      <c r="AYI7" s="1636"/>
      <c r="AYJ7" s="1636"/>
      <c r="AYK7" s="1636"/>
      <c r="AYL7" s="1636"/>
      <c r="AYM7" s="1636"/>
      <c r="AYN7" s="1636"/>
      <c r="AYO7" s="1636"/>
      <c r="AYP7" s="1636"/>
      <c r="AYQ7" s="1636"/>
      <c r="AYR7" s="1636"/>
      <c r="AYS7" s="1636"/>
      <c r="AYT7" s="1636"/>
      <c r="AYU7" s="1636"/>
      <c r="AYV7" s="1636"/>
      <c r="AYW7" s="1636"/>
      <c r="AYX7" s="1636"/>
      <c r="AYY7" s="1636"/>
      <c r="AYZ7" s="1636"/>
      <c r="AZA7" s="1636"/>
      <c r="AZB7" s="1636"/>
      <c r="AZC7" s="1636"/>
      <c r="AZD7" s="1636"/>
      <c r="AZE7" s="1636"/>
      <c r="AZF7" s="1636"/>
      <c r="AZG7" s="1636"/>
      <c r="AZH7" s="1636"/>
      <c r="AZI7" s="1636"/>
      <c r="AZJ7" s="1636"/>
      <c r="AZK7" s="1636"/>
      <c r="AZL7" s="1636"/>
      <c r="AZM7" s="1636"/>
      <c r="AZN7" s="1636"/>
      <c r="AZO7" s="1636"/>
      <c r="AZP7" s="1636"/>
      <c r="AZQ7" s="1636"/>
      <c r="AZR7" s="1636"/>
      <c r="AZS7" s="1636"/>
      <c r="AZT7" s="1636"/>
      <c r="AZU7" s="1636"/>
      <c r="AZV7" s="1636"/>
      <c r="AZW7" s="1636"/>
      <c r="AZX7" s="1636"/>
      <c r="AZY7" s="1636"/>
      <c r="AZZ7" s="1636"/>
      <c r="BAA7" s="1636"/>
      <c r="BAB7" s="1636"/>
      <c r="BAC7" s="1636"/>
      <c r="BAD7" s="1636"/>
      <c r="BAE7" s="1636"/>
      <c r="BAF7" s="1636"/>
      <c r="BAG7" s="1636"/>
      <c r="BAH7" s="1636"/>
      <c r="BAI7" s="1636"/>
      <c r="BAJ7" s="1636"/>
      <c r="BAK7" s="1636"/>
      <c r="BAL7" s="1636"/>
      <c r="BAM7" s="1636"/>
      <c r="BAN7" s="1636"/>
      <c r="BAO7" s="1636"/>
      <c r="BAP7" s="1636"/>
      <c r="BAQ7" s="1636"/>
      <c r="BAR7" s="1636"/>
      <c r="BAS7" s="1636"/>
      <c r="BAT7" s="1636"/>
      <c r="BAU7" s="1636"/>
      <c r="BAV7" s="1636"/>
      <c r="BAW7" s="1636"/>
      <c r="BAX7" s="1636"/>
      <c r="BAY7" s="1636"/>
      <c r="BAZ7" s="1636"/>
      <c r="BBA7" s="1636"/>
      <c r="BBB7" s="1636"/>
      <c r="BBC7" s="1636"/>
      <c r="BBD7" s="1636"/>
      <c r="BBE7" s="1636"/>
      <c r="BBF7" s="1636"/>
      <c r="BBG7" s="1636"/>
      <c r="BBH7" s="1636"/>
      <c r="BBI7" s="1636"/>
      <c r="BBJ7" s="1636"/>
      <c r="BBK7" s="1636"/>
      <c r="BBL7" s="1636"/>
      <c r="BBM7" s="1636"/>
      <c r="BBN7" s="1636"/>
      <c r="BBO7" s="1636"/>
      <c r="BBP7" s="1636"/>
      <c r="BBQ7" s="1636"/>
      <c r="BBR7" s="1636"/>
      <c r="BBS7" s="1636"/>
      <c r="BBT7" s="1636"/>
      <c r="BBU7" s="1636"/>
      <c r="BBV7" s="1636"/>
      <c r="BBW7" s="1636"/>
      <c r="BBX7" s="1636"/>
      <c r="BBY7" s="1636"/>
      <c r="BBZ7" s="1636"/>
      <c r="BCA7" s="1636"/>
      <c r="BCB7" s="1636"/>
      <c r="BCC7" s="1636"/>
      <c r="BCD7" s="1636"/>
      <c r="BCE7" s="1636"/>
      <c r="BCF7" s="1636"/>
      <c r="BCG7" s="1636"/>
      <c r="BCH7" s="1636"/>
      <c r="BCI7" s="1636"/>
      <c r="BCJ7" s="1636"/>
      <c r="BCK7" s="1636"/>
      <c r="BCL7" s="1636"/>
      <c r="BCM7" s="1636"/>
      <c r="BCN7" s="1636"/>
      <c r="BCO7" s="1636"/>
      <c r="BCP7" s="1636"/>
      <c r="BCQ7" s="1636"/>
      <c r="BCR7" s="1636"/>
      <c r="BCS7" s="1636"/>
      <c r="BCT7" s="1636"/>
      <c r="BCU7" s="1636"/>
      <c r="BCV7" s="1636"/>
      <c r="BCW7" s="1636"/>
      <c r="BCX7" s="1636"/>
      <c r="BCY7" s="1636"/>
      <c r="BCZ7" s="1636"/>
      <c r="BDA7" s="1636"/>
      <c r="BDB7" s="1636"/>
      <c r="BDC7" s="1636"/>
      <c r="BDD7" s="1636"/>
      <c r="BDE7" s="1636"/>
      <c r="BDF7" s="1636"/>
      <c r="BDG7" s="1636"/>
      <c r="BDH7" s="1636"/>
      <c r="BDI7" s="1636"/>
      <c r="BDJ7" s="1636"/>
      <c r="BDK7" s="1636"/>
      <c r="BDL7" s="1636"/>
      <c r="BDM7" s="1636"/>
      <c r="BDN7" s="1636"/>
      <c r="BDO7" s="1636"/>
      <c r="BDP7" s="1636"/>
      <c r="BDQ7" s="1636"/>
      <c r="BDR7" s="1636"/>
      <c r="BDS7" s="1636"/>
      <c r="BDT7" s="1636"/>
      <c r="BDU7" s="1636"/>
      <c r="BDV7" s="1636"/>
      <c r="BDW7" s="1636"/>
      <c r="BDX7" s="1636"/>
      <c r="BDY7" s="1636"/>
      <c r="BDZ7" s="1636"/>
      <c r="BEA7" s="1636"/>
      <c r="BEB7" s="1636"/>
      <c r="BEC7" s="1636"/>
      <c r="BED7" s="1636"/>
      <c r="BEE7" s="1636"/>
      <c r="BEF7" s="1636"/>
      <c r="BEG7" s="1636"/>
      <c r="BEH7" s="1636"/>
      <c r="BEI7" s="1636"/>
      <c r="BEJ7" s="1636"/>
      <c r="BEK7" s="1636"/>
      <c r="BEL7" s="1636"/>
      <c r="BEM7" s="1636"/>
      <c r="BEN7" s="1636"/>
      <c r="BEO7" s="1636"/>
      <c r="BEP7" s="1636"/>
      <c r="BEQ7" s="1636"/>
      <c r="BER7" s="1636"/>
      <c r="BES7" s="1636"/>
      <c r="BET7" s="1636"/>
      <c r="BEU7" s="1636"/>
      <c r="BEV7" s="1636"/>
      <c r="BEW7" s="1636"/>
      <c r="BEX7" s="1636"/>
      <c r="BEY7" s="1636"/>
      <c r="BEZ7" s="1636"/>
      <c r="BFA7" s="1636"/>
      <c r="BFB7" s="1636"/>
      <c r="BFC7" s="1636"/>
      <c r="BFD7" s="1636"/>
      <c r="BFE7" s="1636"/>
      <c r="BFF7" s="1636"/>
      <c r="BFG7" s="1636"/>
      <c r="BFH7" s="1636"/>
      <c r="BFI7" s="1636"/>
      <c r="BFJ7" s="1636"/>
      <c r="BFK7" s="1636"/>
      <c r="BFL7" s="1636"/>
      <c r="BFM7" s="1636"/>
      <c r="BFN7" s="1636"/>
      <c r="BFO7" s="1636"/>
      <c r="BFP7" s="1636"/>
      <c r="BFQ7" s="1636"/>
      <c r="BFR7" s="1636"/>
      <c r="BFS7" s="1636"/>
      <c r="BFT7" s="1636"/>
      <c r="BFU7" s="1636"/>
      <c r="BFV7" s="1636"/>
      <c r="BFW7" s="1636"/>
      <c r="BFX7" s="1636"/>
      <c r="BFY7" s="1636"/>
      <c r="BFZ7" s="1636"/>
      <c r="BGA7" s="1636"/>
      <c r="BGB7" s="1636"/>
      <c r="BGC7" s="1636"/>
      <c r="BGD7" s="1636"/>
      <c r="BGE7" s="1636"/>
      <c r="BGF7" s="1636"/>
      <c r="BGG7" s="1636"/>
      <c r="BGH7" s="1636"/>
      <c r="BGI7" s="1636"/>
      <c r="BGJ7" s="1636"/>
      <c r="BGK7" s="1636"/>
      <c r="BGL7" s="1636"/>
      <c r="BGM7" s="1636"/>
      <c r="BGN7" s="1636"/>
      <c r="BGO7" s="1636"/>
      <c r="BGP7" s="1636"/>
      <c r="BGQ7" s="1636"/>
      <c r="BGR7" s="1636"/>
      <c r="BGS7" s="1636"/>
      <c r="BGT7" s="1636"/>
      <c r="BGU7" s="1636"/>
      <c r="BGV7" s="1636"/>
      <c r="BGW7" s="1636"/>
      <c r="BGX7" s="1636"/>
      <c r="BGY7" s="1636"/>
      <c r="BGZ7" s="1636"/>
      <c r="BHA7" s="1636"/>
      <c r="BHB7" s="1636"/>
      <c r="BHC7" s="1636"/>
      <c r="BHD7" s="1636"/>
      <c r="BHE7" s="1636"/>
      <c r="BHF7" s="1636"/>
      <c r="BHG7" s="1636"/>
      <c r="BHH7" s="1636"/>
      <c r="BHI7" s="1636"/>
      <c r="BHJ7" s="1636"/>
      <c r="BHK7" s="1636"/>
      <c r="BHL7" s="1636"/>
      <c r="BHM7" s="1636"/>
      <c r="BHN7" s="1636"/>
      <c r="BHO7" s="1636"/>
      <c r="BHP7" s="1636"/>
      <c r="BHQ7" s="1636"/>
      <c r="BHR7" s="1636"/>
      <c r="BHS7" s="1636"/>
      <c r="BHT7" s="1636"/>
      <c r="BHU7" s="1636"/>
      <c r="BHV7" s="1636"/>
      <c r="BHW7" s="1636"/>
      <c r="BHX7" s="1636"/>
      <c r="BHY7" s="1636"/>
      <c r="BHZ7" s="1636"/>
      <c r="BIA7" s="1636"/>
      <c r="BIB7" s="1636"/>
      <c r="BIC7" s="1636"/>
      <c r="BID7" s="1636"/>
      <c r="BIE7" s="1636"/>
      <c r="BIF7" s="1636"/>
      <c r="BIG7" s="1636"/>
      <c r="BIH7" s="1636"/>
      <c r="BII7" s="1636"/>
      <c r="BIJ7" s="1636"/>
      <c r="BIK7" s="1636"/>
      <c r="BIL7" s="1636"/>
      <c r="BIM7" s="1636"/>
      <c r="BIN7" s="1636"/>
      <c r="BIO7" s="1636"/>
      <c r="BIP7" s="1636"/>
      <c r="BIQ7" s="1636"/>
      <c r="BIR7" s="1636"/>
      <c r="BIS7" s="1636"/>
      <c r="BIT7" s="1636"/>
      <c r="BIU7" s="1636"/>
      <c r="BIV7" s="1636"/>
      <c r="BIW7" s="1636"/>
      <c r="BIX7" s="1636"/>
      <c r="BIY7" s="1636"/>
      <c r="BIZ7" s="1636"/>
      <c r="BJA7" s="1636"/>
      <c r="BJB7" s="1636"/>
      <c r="BJC7" s="1636"/>
      <c r="BJD7" s="1636"/>
      <c r="BJE7" s="1636"/>
      <c r="BJF7" s="1636"/>
      <c r="BJG7" s="1636"/>
      <c r="BJH7" s="1636"/>
      <c r="BJI7" s="1636"/>
      <c r="BJJ7" s="1636"/>
      <c r="BJK7" s="1636"/>
      <c r="BJL7" s="1636"/>
      <c r="BJM7" s="1636"/>
      <c r="BJN7" s="1636"/>
      <c r="BJO7" s="1636"/>
      <c r="BJP7" s="1636"/>
      <c r="BJQ7" s="1636"/>
      <c r="BJR7" s="1636"/>
      <c r="BJS7" s="1636"/>
      <c r="BJT7" s="1636"/>
      <c r="BJU7" s="1636"/>
      <c r="BJV7" s="1636"/>
      <c r="BJW7" s="1636"/>
      <c r="BJX7" s="1636"/>
      <c r="BJY7" s="1636"/>
      <c r="BJZ7" s="1636"/>
      <c r="BKA7" s="1636"/>
      <c r="BKB7" s="1636"/>
      <c r="BKC7" s="1636"/>
      <c r="BKD7" s="1636"/>
      <c r="BKE7" s="1636"/>
      <c r="BKF7" s="1636"/>
      <c r="BKG7" s="1636"/>
      <c r="BKH7" s="1636"/>
      <c r="BKI7" s="1636"/>
      <c r="BKJ7" s="1636"/>
      <c r="BKK7" s="1636"/>
      <c r="BKL7" s="1636"/>
      <c r="BKM7" s="1636"/>
      <c r="BKN7" s="1636"/>
      <c r="BKO7" s="1636"/>
      <c r="BKP7" s="1636"/>
      <c r="BKQ7" s="1636"/>
      <c r="BKR7" s="1636"/>
      <c r="BKS7" s="1636"/>
      <c r="BKT7" s="1636"/>
      <c r="BKU7" s="1636"/>
      <c r="BKV7" s="1636"/>
      <c r="BKW7" s="1636"/>
      <c r="BKX7" s="1636"/>
      <c r="BKY7" s="1636"/>
      <c r="BKZ7" s="1636"/>
      <c r="BLA7" s="1636"/>
      <c r="BLB7" s="1636"/>
      <c r="BLC7" s="1636"/>
      <c r="BLD7" s="1636"/>
      <c r="BLE7" s="1636"/>
      <c r="BLF7" s="1636"/>
      <c r="BLG7" s="1636"/>
      <c r="BLH7" s="1636"/>
      <c r="BLI7" s="1636"/>
      <c r="BLJ7" s="1636"/>
      <c r="BLK7" s="1636"/>
      <c r="BLL7" s="1636"/>
      <c r="BLM7" s="1636"/>
      <c r="BLN7" s="1636"/>
      <c r="BLO7" s="1636"/>
      <c r="BLP7" s="1636"/>
      <c r="BLQ7" s="1636"/>
      <c r="BLR7" s="1636"/>
      <c r="BLS7" s="1636"/>
      <c r="BLT7" s="1636"/>
      <c r="BLU7" s="1636"/>
      <c r="BLV7" s="1636"/>
      <c r="BLW7" s="1636"/>
      <c r="BLX7" s="1636"/>
      <c r="BLY7" s="1636"/>
      <c r="BLZ7" s="1636"/>
      <c r="BMA7" s="1636"/>
      <c r="BMB7" s="1636"/>
      <c r="BMC7" s="1636"/>
      <c r="BMD7" s="1636"/>
      <c r="BME7" s="1636"/>
      <c r="BMF7" s="1636"/>
      <c r="BMG7" s="1636"/>
      <c r="BMH7" s="1636"/>
      <c r="BMI7" s="1636"/>
      <c r="BMJ7" s="1636"/>
      <c r="BMK7" s="1636"/>
      <c r="BML7" s="1636"/>
      <c r="BMM7" s="1636"/>
      <c r="BMN7" s="1636"/>
      <c r="BMO7" s="1636"/>
      <c r="BMP7" s="1636"/>
      <c r="BMQ7" s="1636"/>
      <c r="BMR7" s="1636"/>
      <c r="BMS7" s="1636"/>
      <c r="BMT7" s="1636"/>
      <c r="BMU7" s="1636"/>
      <c r="BMV7" s="1636"/>
      <c r="BMW7" s="1636"/>
      <c r="BMX7" s="1636"/>
      <c r="BMY7" s="1636"/>
      <c r="BMZ7" s="1636"/>
      <c r="BNA7" s="1636"/>
      <c r="BNB7" s="1636"/>
      <c r="BNC7" s="1636"/>
      <c r="BND7" s="1636"/>
      <c r="BNE7" s="1636"/>
      <c r="BNF7" s="1636"/>
      <c r="BNG7" s="1636"/>
      <c r="BNH7" s="1636"/>
      <c r="BNI7" s="1636"/>
      <c r="BNJ7" s="1636"/>
      <c r="BNK7" s="1636"/>
      <c r="BNL7" s="1636"/>
      <c r="BNM7" s="1636"/>
      <c r="BNN7" s="1636"/>
      <c r="BNO7" s="1636"/>
      <c r="BNP7" s="1636"/>
      <c r="BNQ7" s="1636"/>
      <c r="BNR7" s="1636"/>
      <c r="BNS7" s="1636"/>
      <c r="BNT7" s="1636"/>
      <c r="BNU7" s="1636"/>
      <c r="BNV7" s="1636"/>
      <c r="BNW7" s="1636"/>
      <c r="BNX7" s="1636"/>
      <c r="BNY7" s="1636"/>
      <c r="BNZ7" s="1636"/>
      <c r="BOA7" s="1636"/>
      <c r="BOB7" s="1636"/>
      <c r="BOC7" s="1636"/>
      <c r="BOD7" s="1636"/>
      <c r="BOE7" s="1636"/>
      <c r="BOF7" s="1636"/>
      <c r="BOG7" s="1636"/>
      <c r="BOH7" s="1636"/>
      <c r="BOI7" s="1636"/>
      <c r="BOJ7" s="1636"/>
      <c r="BOK7" s="1636"/>
      <c r="BOL7" s="1636"/>
      <c r="BOM7" s="1636"/>
      <c r="BON7" s="1636"/>
      <c r="BOO7" s="1636"/>
      <c r="BOP7" s="1636"/>
      <c r="BOQ7" s="1636"/>
      <c r="BOR7" s="1636"/>
      <c r="BOS7" s="1636"/>
      <c r="BOT7" s="1636"/>
      <c r="BOU7" s="1636"/>
      <c r="BOV7" s="1636"/>
      <c r="BOW7" s="1636"/>
      <c r="BOX7" s="1636"/>
      <c r="BOY7" s="1636"/>
      <c r="BOZ7" s="1636"/>
      <c r="BPA7" s="1636"/>
      <c r="BPB7" s="1636"/>
      <c r="BPC7" s="1636"/>
      <c r="BPD7" s="1636"/>
      <c r="BPE7" s="1636"/>
      <c r="BPF7" s="1636"/>
      <c r="BPG7" s="1636"/>
      <c r="BPH7" s="1636"/>
      <c r="BPI7" s="1636"/>
      <c r="BPJ7" s="1636"/>
      <c r="BPK7" s="1636"/>
      <c r="BPL7" s="1636"/>
      <c r="BPM7" s="1636"/>
      <c r="BPN7" s="1636"/>
      <c r="BPO7" s="1636"/>
      <c r="BPP7" s="1636"/>
      <c r="BPQ7" s="1636"/>
      <c r="BPR7" s="1636"/>
      <c r="BPS7" s="1636"/>
      <c r="BPT7" s="1636"/>
      <c r="BPU7" s="1636"/>
      <c r="BPV7" s="1636"/>
      <c r="BPW7" s="1636"/>
      <c r="BPX7" s="1636"/>
      <c r="BPY7" s="1636"/>
      <c r="BPZ7" s="1636"/>
      <c r="BQA7" s="1636"/>
      <c r="BQB7" s="1636"/>
      <c r="BQC7" s="1636"/>
      <c r="BQD7" s="1636"/>
      <c r="BQE7" s="1636"/>
      <c r="BQF7" s="1636"/>
      <c r="BQG7" s="1636"/>
      <c r="BQH7" s="1636"/>
      <c r="BQI7" s="1636"/>
      <c r="BQJ7" s="1636"/>
      <c r="BQK7" s="1636"/>
      <c r="BQL7" s="1636"/>
      <c r="BQM7" s="1636"/>
      <c r="BQN7" s="1636"/>
      <c r="BQO7" s="1636"/>
      <c r="BQP7" s="1636"/>
      <c r="BQQ7" s="1636"/>
      <c r="BQR7" s="1636"/>
      <c r="BQS7" s="1636"/>
      <c r="BQT7" s="1636"/>
      <c r="BQU7" s="1636"/>
      <c r="BQV7" s="1636"/>
      <c r="BQW7" s="1636"/>
      <c r="BQX7" s="1636"/>
      <c r="BQY7" s="1636"/>
      <c r="BQZ7" s="1636"/>
      <c r="BRA7" s="1636"/>
      <c r="BRB7" s="1636"/>
      <c r="BRC7" s="1636"/>
      <c r="BRD7" s="1636"/>
      <c r="BRE7" s="1636"/>
      <c r="BRF7" s="1636"/>
      <c r="BRG7" s="1636"/>
      <c r="BRH7" s="1636"/>
      <c r="BRI7" s="1636"/>
      <c r="BRJ7" s="1636"/>
      <c r="BRK7" s="1636"/>
      <c r="BRL7" s="1636"/>
      <c r="BRM7" s="1636"/>
      <c r="BRN7" s="1636"/>
      <c r="BRO7" s="1636"/>
      <c r="BRP7" s="1636"/>
      <c r="BRQ7" s="1636"/>
      <c r="BRR7" s="1636"/>
      <c r="BRS7" s="1636"/>
      <c r="BRT7" s="1636"/>
      <c r="BRU7" s="1636"/>
      <c r="BRV7" s="1636"/>
      <c r="BRW7" s="1636"/>
      <c r="BRX7" s="1636"/>
      <c r="BRY7" s="1636"/>
      <c r="BRZ7" s="1636"/>
      <c r="BSA7" s="1636"/>
      <c r="BSB7" s="1636"/>
      <c r="BSC7" s="1636"/>
      <c r="BSD7" s="1636"/>
      <c r="BSE7" s="1636"/>
      <c r="BSF7" s="1636"/>
      <c r="BSG7" s="1636"/>
      <c r="BSH7" s="1636"/>
      <c r="BSI7" s="1636"/>
      <c r="BSJ7" s="1636"/>
      <c r="BSK7" s="1636"/>
      <c r="BSL7" s="1636"/>
      <c r="BSM7" s="1636"/>
      <c r="BSN7" s="1636"/>
      <c r="BSO7" s="1636"/>
      <c r="BSP7" s="1636"/>
      <c r="BSQ7" s="1636"/>
      <c r="BSR7" s="1636"/>
      <c r="BSS7" s="1636"/>
      <c r="BST7" s="1636"/>
      <c r="BSU7" s="1636"/>
      <c r="BSV7" s="1636"/>
      <c r="BSW7" s="1636"/>
      <c r="BSX7" s="1636"/>
      <c r="BSY7" s="1636"/>
      <c r="BSZ7" s="1636"/>
      <c r="BTA7" s="1636"/>
      <c r="BTB7" s="1636"/>
      <c r="BTC7" s="1636"/>
      <c r="BTD7" s="1636"/>
      <c r="BTE7" s="1636"/>
      <c r="BTF7" s="1636"/>
      <c r="BTG7" s="1636"/>
      <c r="BTH7" s="1636"/>
      <c r="BTI7" s="1636"/>
      <c r="BTJ7" s="1636"/>
      <c r="BTK7" s="1636"/>
      <c r="BTL7" s="1636"/>
      <c r="BTM7" s="1636"/>
      <c r="BTN7" s="1636"/>
      <c r="BTO7" s="1636"/>
      <c r="BTP7" s="1636"/>
      <c r="BTQ7" s="1636"/>
      <c r="BTR7" s="1636"/>
      <c r="BTS7" s="1636"/>
      <c r="BTT7" s="1636"/>
      <c r="BTU7" s="1636"/>
      <c r="BTV7" s="1636"/>
      <c r="BTW7" s="1636"/>
      <c r="BTX7" s="1636"/>
      <c r="BTY7" s="1636"/>
      <c r="BTZ7" s="1636"/>
      <c r="BUA7" s="1636"/>
      <c r="BUB7" s="1636"/>
      <c r="BUC7" s="1636"/>
      <c r="BUD7" s="1636"/>
      <c r="BUE7" s="1636"/>
      <c r="BUF7" s="1636"/>
      <c r="BUG7" s="1636"/>
      <c r="BUH7" s="1636"/>
      <c r="BUI7" s="1636"/>
      <c r="BUJ7" s="1636"/>
      <c r="BUK7" s="1636"/>
      <c r="BUL7" s="1636"/>
      <c r="BUM7" s="1636"/>
      <c r="BUN7" s="1636"/>
      <c r="BUO7" s="1636"/>
      <c r="BUP7" s="1636"/>
      <c r="BUQ7" s="1636"/>
      <c r="BUR7" s="1636"/>
      <c r="BUS7" s="1636"/>
      <c r="BUT7" s="1636"/>
      <c r="BUU7" s="1636"/>
      <c r="BUV7" s="1636"/>
      <c r="BUW7" s="1636"/>
      <c r="BUX7" s="1636"/>
      <c r="BUY7" s="1636"/>
      <c r="BUZ7" s="1636"/>
      <c r="BVA7" s="1636"/>
      <c r="BVB7" s="1636"/>
      <c r="BVC7" s="1636"/>
      <c r="BVD7" s="1636"/>
      <c r="BVE7" s="1636"/>
      <c r="BVF7" s="1636"/>
      <c r="BVG7" s="1636"/>
      <c r="BVH7" s="1636"/>
      <c r="BVI7" s="1636"/>
      <c r="BVJ7" s="1636"/>
      <c r="BVK7" s="1636"/>
      <c r="BVL7" s="1636"/>
      <c r="BVM7" s="1636"/>
      <c r="BVN7" s="1636"/>
      <c r="BVO7" s="1636"/>
      <c r="BVP7" s="1636"/>
      <c r="BVQ7" s="1636"/>
      <c r="BVR7" s="1636"/>
      <c r="BVS7" s="1636"/>
      <c r="BVT7" s="1636"/>
      <c r="BVU7" s="1636"/>
      <c r="BVV7" s="1636"/>
      <c r="BVW7" s="1636"/>
      <c r="BVX7" s="1636"/>
      <c r="BVY7" s="1636"/>
      <c r="BVZ7" s="1636"/>
      <c r="BWA7" s="1636"/>
      <c r="BWB7" s="1636"/>
      <c r="BWC7" s="1636"/>
      <c r="BWD7" s="1636"/>
      <c r="BWE7" s="1636"/>
      <c r="BWF7" s="1636"/>
      <c r="BWG7" s="1636"/>
      <c r="BWH7" s="1636"/>
      <c r="BWI7" s="1636"/>
      <c r="BWJ7" s="1636"/>
      <c r="BWK7" s="1636"/>
      <c r="BWL7" s="1636"/>
      <c r="BWM7" s="1636"/>
      <c r="BWN7" s="1636"/>
      <c r="BWO7" s="1636"/>
      <c r="BWP7" s="1636"/>
      <c r="BWQ7" s="1636"/>
      <c r="BWR7" s="1636"/>
      <c r="BWS7" s="1636"/>
      <c r="BWT7" s="1636"/>
      <c r="BWU7" s="1636"/>
      <c r="BWV7" s="1636"/>
      <c r="BWW7" s="1636"/>
      <c r="BWX7" s="1636"/>
      <c r="BWY7" s="1636"/>
      <c r="BWZ7" s="1636"/>
      <c r="BXA7" s="1636"/>
      <c r="BXB7" s="1636"/>
      <c r="BXC7" s="1636"/>
      <c r="BXD7" s="1636"/>
      <c r="BXE7" s="1636"/>
      <c r="BXF7" s="1636"/>
      <c r="BXG7" s="1636"/>
      <c r="BXH7" s="1636"/>
      <c r="BXI7" s="1636"/>
      <c r="BXJ7" s="1636"/>
      <c r="BXK7" s="1636"/>
      <c r="BXL7" s="1636"/>
      <c r="BXM7" s="1636"/>
      <c r="BXN7" s="1636"/>
      <c r="BXO7" s="1636"/>
      <c r="BXP7" s="1636"/>
      <c r="BXQ7" s="1636"/>
      <c r="BXR7" s="1636"/>
      <c r="BXS7" s="1636"/>
      <c r="BXT7" s="1636"/>
      <c r="BXU7" s="1636"/>
      <c r="BXV7" s="1636"/>
      <c r="BXW7" s="1636"/>
      <c r="BXX7" s="1636"/>
      <c r="BXY7" s="1636"/>
      <c r="BXZ7" s="1636"/>
      <c r="BYA7" s="1636"/>
      <c r="BYB7" s="1636"/>
      <c r="BYC7" s="1636"/>
      <c r="BYD7" s="1636"/>
      <c r="BYE7" s="1636"/>
      <c r="BYF7" s="1636"/>
      <c r="BYG7" s="1636"/>
      <c r="BYH7" s="1636"/>
      <c r="BYI7" s="1636"/>
      <c r="BYJ7" s="1636"/>
      <c r="BYK7" s="1636"/>
      <c r="BYL7" s="1636"/>
      <c r="BYM7" s="1636"/>
      <c r="BYN7" s="1636"/>
      <c r="BYO7" s="1636"/>
      <c r="BYP7" s="1636"/>
      <c r="BYQ7" s="1636"/>
      <c r="BYR7" s="1636"/>
      <c r="BYS7" s="1636"/>
      <c r="BYT7" s="1636"/>
      <c r="BYU7" s="1636"/>
      <c r="BYV7" s="1636"/>
      <c r="BYW7" s="1636"/>
      <c r="BYX7" s="1636"/>
      <c r="BYY7" s="1636"/>
      <c r="BYZ7" s="1636"/>
      <c r="BZA7" s="1636"/>
      <c r="BZB7" s="1636"/>
      <c r="BZC7" s="1636"/>
      <c r="BZD7" s="1636"/>
      <c r="BZE7" s="1636"/>
      <c r="BZF7" s="1636"/>
      <c r="BZG7" s="1636"/>
      <c r="BZH7" s="1636"/>
      <c r="BZI7" s="1636"/>
      <c r="BZJ7" s="1636"/>
      <c r="BZK7" s="1636"/>
      <c r="BZL7" s="1636"/>
      <c r="BZM7" s="1636"/>
      <c r="BZN7" s="1636"/>
      <c r="BZO7" s="1636"/>
      <c r="BZP7" s="1636"/>
      <c r="BZQ7" s="1636"/>
      <c r="BZR7" s="1636"/>
      <c r="BZS7" s="1636"/>
      <c r="BZT7" s="1636"/>
      <c r="BZU7" s="1636"/>
      <c r="BZV7" s="1636"/>
      <c r="BZW7" s="1636"/>
      <c r="BZX7" s="1636"/>
      <c r="BZY7" s="1636"/>
      <c r="BZZ7" s="1636"/>
      <c r="CAA7" s="1636"/>
      <c r="CAB7" s="1636"/>
      <c r="CAC7" s="1636"/>
      <c r="CAD7" s="1636"/>
      <c r="CAE7" s="1636"/>
      <c r="CAF7" s="1636"/>
      <c r="CAG7" s="1636"/>
      <c r="CAH7" s="1636"/>
      <c r="CAI7" s="1636"/>
      <c r="CAJ7" s="1636"/>
      <c r="CAK7" s="1636"/>
      <c r="CAL7" s="1636"/>
      <c r="CAM7" s="1636"/>
      <c r="CAN7" s="1636"/>
      <c r="CAO7" s="1636"/>
      <c r="CAP7" s="1636"/>
      <c r="CAQ7" s="1636"/>
      <c r="CAR7" s="1636"/>
      <c r="CAS7" s="1636"/>
      <c r="CAT7" s="1636"/>
      <c r="CAU7" s="1636"/>
      <c r="CAV7" s="1636"/>
      <c r="CAW7" s="1636"/>
      <c r="CAX7" s="1636"/>
      <c r="CAY7" s="1636"/>
      <c r="CAZ7" s="1636"/>
      <c r="CBA7" s="1636"/>
      <c r="CBB7" s="1636"/>
      <c r="CBC7" s="1636"/>
      <c r="CBD7" s="1636"/>
      <c r="CBE7" s="1636"/>
      <c r="CBF7" s="1636"/>
      <c r="CBG7" s="1636"/>
      <c r="CBH7" s="1636"/>
      <c r="CBI7" s="1636"/>
      <c r="CBJ7" s="1636"/>
      <c r="CBK7" s="1636"/>
      <c r="CBL7" s="1636"/>
      <c r="CBM7" s="1636"/>
      <c r="CBN7" s="1636"/>
      <c r="CBO7" s="1636"/>
      <c r="CBP7" s="1636"/>
      <c r="CBQ7" s="1636"/>
      <c r="CBR7" s="1636"/>
      <c r="CBS7" s="1636"/>
      <c r="CBT7" s="1636"/>
      <c r="CBU7" s="1636"/>
      <c r="CBV7" s="1636"/>
      <c r="CBW7" s="1636"/>
      <c r="CBX7" s="1636"/>
      <c r="CBY7" s="1636"/>
      <c r="CBZ7" s="1636"/>
      <c r="CCA7" s="1636"/>
      <c r="CCB7" s="1636"/>
      <c r="CCC7" s="1636"/>
      <c r="CCD7" s="1636"/>
      <c r="CCE7" s="1636"/>
      <c r="CCF7" s="1636"/>
      <c r="CCG7" s="1636"/>
      <c r="CCH7" s="1636"/>
      <c r="CCI7" s="1636"/>
      <c r="CCJ7" s="1636"/>
      <c r="CCK7" s="1636"/>
      <c r="CCL7" s="1636"/>
      <c r="CCM7" s="1636"/>
      <c r="CCN7" s="1636"/>
      <c r="CCO7" s="1636"/>
      <c r="CCP7" s="1636"/>
      <c r="CCQ7" s="1636"/>
      <c r="CCR7" s="1636"/>
      <c r="CCS7" s="1636"/>
      <c r="CCT7" s="1636"/>
      <c r="CCU7" s="1636"/>
      <c r="CCV7" s="1636"/>
      <c r="CCW7" s="1636"/>
      <c r="CCX7" s="1636"/>
      <c r="CCY7" s="1636"/>
      <c r="CCZ7" s="1636"/>
      <c r="CDA7" s="1636"/>
      <c r="CDB7" s="1636"/>
      <c r="CDC7" s="1636"/>
      <c r="CDD7" s="1636"/>
      <c r="CDE7" s="1636"/>
      <c r="CDF7" s="1636"/>
      <c r="CDG7" s="1636"/>
      <c r="CDH7" s="1636"/>
      <c r="CDI7" s="1636"/>
      <c r="CDJ7" s="1636"/>
      <c r="CDK7" s="1636"/>
      <c r="CDL7" s="1636"/>
      <c r="CDM7" s="1636"/>
      <c r="CDN7" s="1636"/>
      <c r="CDO7" s="1636"/>
      <c r="CDP7" s="1636"/>
      <c r="CDQ7" s="1636"/>
      <c r="CDR7" s="1636"/>
      <c r="CDS7" s="1636"/>
      <c r="CDT7" s="1636"/>
      <c r="CDU7" s="1636"/>
      <c r="CDV7" s="1636"/>
      <c r="CDW7" s="1636"/>
      <c r="CDX7" s="1636"/>
      <c r="CDY7" s="1636"/>
      <c r="CDZ7" s="1636"/>
      <c r="CEA7" s="1636"/>
      <c r="CEB7" s="1636"/>
      <c r="CEC7" s="1636"/>
      <c r="CED7" s="1636"/>
      <c r="CEE7" s="1636"/>
      <c r="CEF7" s="1636"/>
      <c r="CEG7" s="1636"/>
      <c r="CEH7" s="1636"/>
      <c r="CEI7" s="1636"/>
      <c r="CEJ7" s="1636"/>
      <c r="CEK7" s="1636"/>
      <c r="CEL7" s="1636"/>
      <c r="CEM7" s="1636"/>
      <c r="CEN7" s="1636"/>
      <c r="CEO7" s="1636"/>
      <c r="CEP7" s="1636"/>
      <c r="CEQ7" s="1636"/>
      <c r="CER7" s="1636"/>
      <c r="CES7" s="1636"/>
      <c r="CET7" s="1636"/>
      <c r="CEU7" s="1636"/>
      <c r="CEV7" s="1636"/>
      <c r="CEW7" s="1636"/>
      <c r="CEX7" s="1636"/>
      <c r="CEY7" s="1636"/>
      <c r="CEZ7" s="1636"/>
      <c r="CFA7" s="1636"/>
      <c r="CFB7" s="1636"/>
      <c r="CFC7" s="1636"/>
      <c r="CFD7" s="1636"/>
      <c r="CFE7" s="1636"/>
      <c r="CFF7" s="1636"/>
      <c r="CFG7" s="1636"/>
      <c r="CFH7" s="1636"/>
      <c r="CFI7" s="1636"/>
      <c r="CFJ7" s="1636"/>
      <c r="CFK7" s="1636"/>
      <c r="CFL7" s="1636"/>
      <c r="CFM7" s="1636"/>
      <c r="CFN7" s="1636"/>
      <c r="CFO7" s="1636"/>
      <c r="CFP7" s="1636"/>
      <c r="CFQ7" s="1636"/>
      <c r="CFR7" s="1636"/>
      <c r="CFS7" s="1636"/>
      <c r="CFT7" s="1636"/>
      <c r="CFU7" s="1636"/>
      <c r="CFV7" s="1636"/>
      <c r="CFW7" s="1636"/>
      <c r="CFX7" s="1636"/>
      <c r="CFY7" s="1636"/>
      <c r="CFZ7" s="1636"/>
      <c r="CGA7" s="1636"/>
      <c r="CGB7" s="1636"/>
      <c r="CGC7" s="1636"/>
      <c r="CGD7" s="1636"/>
      <c r="CGE7" s="1636"/>
      <c r="CGF7" s="1636"/>
      <c r="CGG7" s="1636"/>
      <c r="CGH7" s="1636"/>
      <c r="CGI7" s="1636"/>
      <c r="CGJ7" s="1636"/>
      <c r="CGK7" s="1636"/>
      <c r="CGL7" s="1636"/>
      <c r="CGM7" s="1636"/>
      <c r="CGN7" s="1636"/>
      <c r="CGO7" s="1636"/>
      <c r="CGP7" s="1636"/>
      <c r="CGQ7" s="1636"/>
      <c r="CGR7" s="1636"/>
      <c r="CGS7" s="1636"/>
      <c r="CGT7" s="1636"/>
      <c r="CGU7" s="1636"/>
      <c r="CGV7" s="1636"/>
      <c r="CGW7" s="1636"/>
      <c r="CGX7" s="1636"/>
      <c r="CGY7" s="1636"/>
      <c r="CGZ7" s="1636"/>
      <c r="CHA7" s="1636"/>
      <c r="CHB7" s="1636"/>
      <c r="CHC7" s="1636"/>
      <c r="CHD7" s="1636"/>
      <c r="CHE7" s="1636"/>
      <c r="CHF7" s="1636"/>
      <c r="CHG7" s="1636"/>
      <c r="CHH7" s="1636"/>
      <c r="CHI7" s="1636"/>
      <c r="CHJ7" s="1636"/>
      <c r="CHK7" s="1636"/>
      <c r="CHL7" s="1636"/>
      <c r="CHM7" s="1636"/>
      <c r="CHN7" s="1636"/>
      <c r="CHO7" s="1636"/>
      <c r="CHP7" s="1636"/>
      <c r="CHQ7" s="1636"/>
      <c r="CHR7" s="1636"/>
      <c r="CHS7" s="1636"/>
      <c r="CHT7" s="1636"/>
      <c r="CHU7" s="1636"/>
      <c r="CHV7" s="1636"/>
      <c r="CHW7" s="1636"/>
      <c r="CHX7" s="1636"/>
      <c r="CHY7" s="1636"/>
      <c r="CHZ7" s="1636"/>
      <c r="CIA7" s="1636"/>
      <c r="CIB7" s="1636"/>
      <c r="CIC7" s="1636"/>
      <c r="CID7" s="1636"/>
      <c r="CIE7" s="1636"/>
      <c r="CIF7" s="1636"/>
      <c r="CIG7" s="1636"/>
      <c r="CIH7" s="1636"/>
      <c r="CII7" s="1636"/>
      <c r="CIJ7" s="1636"/>
      <c r="CIK7" s="1636"/>
      <c r="CIL7" s="1636"/>
      <c r="CIM7" s="1636"/>
      <c r="CIN7" s="1636"/>
      <c r="CIO7" s="1636"/>
      <c r="CIP7" s="1636"/>
      <c r="CIQ7" s="1636"/>
      <c r="CIR7" s="1636"/>
      <c r="CIS7" s="1636"/>
      <c r="CIT7" s="1636"/>
      <c r="CIU7" s="1636"/>
      <c r="CIV7" s="1636"/>
      <c r="CIW7" s="1636"/>
      <c r="CIX7" s="1636"/>
      <c r="CIY7" s="1636"/>
      <c r="CIZ7" s="1636"/>
      <c r="CJA7" s="1636"/>
      <c r="CJB7" s="1636"/>
      <c r="CJC7" s="1636"/>
      <c r="CJD7" s="1636"/>
      <c r="CJE7" s="1636"/>
      <c r="CJF7" s="1636"/>
      <c r="CJG7" s="1636"/>
      <c r="CJH7" s="1636"/>
      <c r="CJI7" s="1636"/>
      <c r="CJJ7" s="1636"/>
      <c r="CJK7" s="1636"/>
      <c r="CJL7" s="1636"/>
      <c r="CJM7" s="1636"/>
      <c r="CJN7" s="1636"/>
      <c r="CJO7" s="1636"/>
      <c r="CJP7" s="1636"/>
      <c r="CJQ7" s="1636"/>
      <c r="CJR7" s="1636"/>
      <c r="CJS7" s="1636"/>
      <c r="CJT7" s="1636"/>
      <c r="CJU7" s="1636"/>
      <c r="CJV7" s="1636"/>
      <c r="CJW7" s="1636"/>
      <c r="CJX7" s="1636"/>
      <c r="CJY7" s="1636"/>
      <c r="CJZ7" s="1636"/>
      <c r="CKA7" s="1636"/>
      <c r="CKB7" s="1636"/>
      <c r="CKC7" s="1636"/>
      <c r="CKD7" s="1636"/>
      <c r="CKE7" s="1636"/>
      <c r="CKF7" s="1636"/>
      <c r="CKG7" s="1636"/>
      <c r="CKH7" s="1636"/>
      <c r="CKI7" s="1636"/>
      <c r="CKJ7" s="1636"/>
      <c r="CKK7" s="1636"/>
      <c r="CKL7" s="1636"/>
      <c r="CKM7" s="1636"/>
      <c r="CKN7" s="1636"/>
      <c r="CKO7" s="1636"/>
      <c r="CKP7" s="1636"/>
      <c r="CKQ7" s="1636"/>
      <c r="CKR7" s="1636"/>
      <c r="CKS7" s="1636"/>
      <c r="CKT7" s="1636"/>
      <c r="CKU7" s="1636"/>
      <c r="CKV7" s="1636"/>
      <c r="CKW7" s="1636"/>
      <c r="CKX7" s="1636"/>
      <c r="CKY7" s="1636"/>
      <c r="CKZ7" s="1636"/>
      <c r="CLA7" s="1636"/>
      <c r="CLB7" s="1636"/>
      <c r="CLC7" s="1636"/>
      <c r="CLD7" s="1636"/>
      <c r="CLE7" s="1636"/>
      <c r="CLF7" s="1636"/>
      <c r="CLG7" s="1636"/>
      <c r="CLH7" s="1636"/>
      <c r="CLI7" s="1636"/>
      <c r="CLJ7" s="1636"/>
      <c r="CLK7" s="1636"/>
      <c r="CLL7" s="1636"/>
      <c r="CLM7" s="1636"/>
      <c r="CLN7" s="1636"/>
      <c r="CLO7" s="1636"/>
      <c r="CLP7" s="1636"/>
      <c r="CLQ7" s="1636"/>
      <c r="CLR7" s="1636"/>
      <c r="CLS7" s="1636"/>
      <c r="CLT7" s="1636"/>
      <c r="CLU7" s="1636"/>
      <c r="CLV7" s="1636"/>
      <c r="CLW7" s="1636"/>
      <c r="CLX7" s="1636"/>
      <c r="CLY7" s="1636"/>
      <c r="CLZ7" s="1636"/>
      <c r="CMA7" s="1636"/>
      <c r="CMB7" s="1636"/>
      <c r="CMC7" s="1636"/>
      <c r="CMD7" s="1636"/>
      <c r="CME7" s="1636"/>
      <c r="CMF7" s="1636"/>
      <c r="CMG7" s="1636"/>
      <c r="CMH7" s="1636"/>
      <c r="CMI7" s="1636"/>
      <c r="CMJ7" s="1636"/>
      <c r="CMK7" s="1636"/>
      <c r="CML7" s="1636"/>
      <c r="CMM7" s="1636"/>
      <c r="CMN7" s="1636"/>
      <c r="CMO7" s="1636"/>
      <c r="CMP7" s="1636"/>
      <c r="CMQ7" s="1636"/>
      <c r="CMR7" s="1636"/>
      <c r="CMS7" s="1636"/>
      <c r="CMT7" s="1636"/>
      <c r="CMU7" s="1636"/>
      <c r="CMV7" s="1636"/>
      <c r="CMW7" s="1636"/>
      <c r="CMX7" s="1636"/>
      <c r="CMY7" s="1636"/>
      <c r="CMZ7" s="1636"/>
      <c r="CNA7" s="1636"/>
      <c r="CNB7" s="1636"/>
      <c r="CNC7" s="1636"/>
      <c r="CND7" s="1636"/>
      <c r="CNE7" s="1636"/>
      <c r="CNF7" s="1636"/>
      <c r="CNG7" s="1636"/>
      <c r="CNH7" s="1636"/>
      <c r="CNI7" s="1636"/>
      <c r="CNJ7" s="1636"/>
      <c r="CNK7" s="1636"/>
      <c r="CNL7" s="1636"/>
      <c r="CNM7" s="1636"/>
      <c r="CNN7" s="1636"/>
      <c r="CNO7" s="1636"/>
      <c r="CNP7" s="1636"/>
      <c r="CNQ7" s="1636"/>
      <c r="CNR7" s="1636"/>
      <c r="CNS7" s="1636"/>
      <c r="CNT7" s="1636"/>
      <c r="CNU7" s="1636"/>
      <c r="CNV7" s="1636"/>
      <c r="CNW7" s="1636"/>
      <c r="CNX7" s="1636"/>
      <c r="CNY7" s="1636"/>
      <c r="CNZ7" s="1636"/>
      <c r="COA7" s="1636"/>
      <c r="COB7" s="1636"/>
      <c r="COC7" s="1636"/>
      <c r="COD7" s="1636"/>
      <c r="COE7" s="1636"/>
      <c r="COF7" s="1636"/>
      <c r="COG7" s="1636"/>
      <c r="COH7" s="1636"/>
      <c r="COI7" s="1636"/>
      <c r="COJ7" s="1636"/>
      <c r="COK7" s="1636"/>
      <c r="COL7" s="1636"/>
      <c r="COM7" s="1636"/>
      <c r="CON7" s="1636"/>
      <c r="COO7" s="1636"/>
      <c r="COP7" s="1636"/>
      <c r="COQ7" s="1636"/>
      <c r="COR7" s="1636"/>
      <c r="COS7" s="1636"/>
      <c r="COT7" s="1636"/>
      <c r="COU7" s="1636"/>
      <c r="COV7" s="1636"/>
      <c r="COW7" s="1636"/>
      <c r="COX7" s="1636"/>
      <c r="COY7" s="1636"/>
      <c r="COZ7" s="1636"/>
      <c r="CPA7" s="1636"/>
      <c r="CPB7" s="1636"/>
      <c r="CPC7" s="1636"/>
      <c r="CPD7" s="1636"/>
      <c r="CPE7" s="1636"/>
      <c r="CPF7" s="1636"/>
      <c r="CPG7" s="1636"/>
      <c r="CPH7" s="1636"/>
      <c r="CPI7" s="1636"/>
      <c r="CPJ7" s="1636"/>
      <c r="CPK7" s="1636"/>
      <c r="CPL7" s="1636"/>
      <c r="CPM7" s="1636"/>
      <c r="CPN7" s="1636"/>
      <c r="CPO7" s="1636"/>
      <c r="CPP7" s="1636"/>
      <c r="CPQ7" s="1636"/>
      <c r="CPR7" s="1636"/>
      <c r="CPS7" s="1636"/>
      <c r="CPT7" s="1636"/>
      <c r="CPU7" s="1636"/>
      <c r="CPV7" s="1636"/>
      <c r="CPW7" s="1636"/>
      <c r="CPX7" s="1636"/>
      <c r="CPY7" s="1636"/>
      <c r="CPZ7" s="1636"/>
      <c r="CQA7" s="1636"/>
      <c r="CQB7" s="1636"/>
      <c r="CQC7" s="1636"/>
      <c r="CQD7" s="1636"/>
      <c r="CQE7" s="1636"/>
      <c r="CQF7" s="1636"/>
      <c r="CQG7" s="1636"/>
      <c r="CQH7" s="1636"/>
      <c r="CQI7" s="1636"/>
      <c r="CQJ7" s="1636"/>
      <c r="CQK7" s="1636"/>
      <c r="CQL7" s="1636"/>
      <c r="CQM7" s="1636"/>
      <c r="CQN7" s="1636"/>
      <c r="CQO7" s="1636"/>
      <c r="CQP7" s="1636"/>
      <c r="CQQ7" s="1636"/>
      <c r="CQR7" s="1636"/>
      <c r="CQS7" s="1636"/>
      <c r="CQT7" s="1636"/>
      <c r="CQU7" s="1636"/>
      <c r="CQV7" s="1636"/>
      <c r="CQW7" s="1636"/>
      <c r="CQX7" s="1636"/>
      <c r="CQY7" s="1636"/>
      <c r="CQZ7" s="1636"/>
      <c r="CRA7" s="1636"/>
      <c r="CRB7" s="1636"/>
      <c r="CRC7" s="1636"/>
      <c r="CRD7" s="1636"/>
      <c r="CRE7" s="1636"/>
      <c r="CRF7" s="1636"/>
      <c r="CRG7" s="1636"/>
      <c r="CRH7" s="1636"/>
      <c r="CRI7" s="1636"/>
      <c r="CRJ7" s="1636"/>
      <c r="CRK7" s="1636"/>
      <c r="CRL7" s="1636"/>
      <c r="CRM7" s="1636"/>
      <c r="CRN7" s="1636"/>
      <c r="CRO7" s="1636"/>
      <c r="CRP7" s="1636"/>
      <c r="CRQ7" s="1636"/>
      <c r="CRR7" s="1636"/>
      <c r="CRS7" s="1636"/>
      <c r="CRT7" s="1636"/>
      <c r="CRU7" s="1636"/>
      <c r="CRV7" s="1636"/>
      <c r="CRW7" s="1636"/>
      <c r="CRX7" s="1636"/>
      <c r="CRY7" s="1636"/>
      <c r="CRZ7" s="1636"/>
      <c r="CSA7" s="1636"/>
      <c r="CSB7" s="1636"/>
      <c r="CSC7" s="1636"/>
      <c r="CSD7" s="1636"/>
      <c r="CSE7" s="1636"/>
      <c r="CSF7" s="1636"/>
      <c r="CSG7" s="1636"/>
      <c r="CSH7" s="1636"/>
      <c r="CSI7" s="1636"/>
      <c r="CSJ7" s="1636"/>
      <c r="CSK7" s="1636"/>
      <c r="CSL7" s="1636"/>
      <c r="CSM7" s="1636"/>
      <c r="CSN7" s="1636"/>
      <c r="CSO7" s="1636"/>
      <c r="CSP7" s="1636"/>
      <c r="CSQ7" s="1636"/>
      <c r="CSR7" s="1636"/>
      <c r="CSS7" s="1636"/>
      <c r="CST7" s="1636"/>
      <c r="CSU7" s="1636"/>
      <c r="CSV7" s="1636"/>
      <c r="CSW7" s="1636"/>
      <c r="CSX7" s="1636"/>
      <c r="CSY7" s="1636"/>
      <c r="CSZ7" s="1636"/>
      <c r="CTA7" s="1636"/>
      <c r="CTB7" s="1636"/>
      <c r="CTC7" s="1636"/>
      <c r="CTD7" s="1636"/>
      <c r="CTE7" s="1636"/>
      <c r="CTF7" s="1636"/>
      <c r="CTG7" s="1636"/>
      <c r="CTH7" s="1636"/>
      <c r="CTI7" s="1636"/>
      <c r="CTJ7" s="1636"/>
      <c r="CTK7" s="1636"/>
      <c r="CTL7" s="1636"/>
      <c r="CTM7" s="1636"/>
      <c r="CTN7" s="1636"/>
      <c r="CTO7" s="1636"/>
      <c r="CTP7" s="1636"/>
      <c r="CTQ7" s="1636"/>
      <c r="CTR7" s="1636"/>
      <c r="CTS7" s="1636"/>
      <c r="CTT7" s="1636"/>
      <c r="CTU7" s="1636"/>
      <c r="CTV7" s="1636"/>
      <c r="CTW7" s="1636"/>
      <c r="CTX7" s="1636"/>
      <c r="CTY7" s="1636"/>
      <c r="CTZ7" s="1636"/>
      <c r="CUA7" s="1636"/>
      <c r="CUB7" s="1636"/>
      <c r="CUC7" s="1636"/>
      <c r="CUD7" s="1636"/>
      <c r="CUE7" s="1636"/>
      <c r="CUF7" s="1636"/>
      <c r="CUG7" s="1636"/>
      <c r="CUH7" s="1636"/>
      <c r="CUI7" s="1636"/>
      <c r="CUJ7" s="1636"/>
      <c r="CUK7" s="1636"/>
      <c r="CUL7" s="1636"/>
      <c r="CUM7" s="1636"/>
      <c r="CUN7" s="1636"/>
      <c r="CUO7" s="1636"/>
      <c r="CUP7" s="1636"/>
      <c r="CUQ7" s="1636"/>
      <c r="CUR7" s="1636"/>
      <c r="CUS7" s="1636"/>
      <c r="CUT7" s="1636"/>
      <c r="CUU7" s="1636"/>
      <c r="CUV7" s="1636"/>
      <c r="CUW7" s="1636"/>
      <c r="CUX7" s="1636"/>
      <c r="CUY7" s="1636"/>
      <c r="CUZ7" s="1636"/>
      <c r="CVA7" s="1636"/>
      <c r="CVB7" s="1636"/>
      <c r="CVC7" s="1636"/>
      <c r="CVD7" s="1636"/>
      <c r="CVE7" s="1636"/>
      <c r="CVF7" s="1636"/>
      <c r="CVG7" s="1636"/>
      <c r="CVH7" s="1636"/>
      <c r="CVI7" s="1636"/>
      <c r="CVJ7" s="1636"/>
      <c r="CVK7" s="1636"/>
      <c r="CVL7" s="1636"/>
      <c r="CVM7" s="1636"/>
      <c r="CVN7" s="1636"/>
      <c r="CVO7" s="1636"/>
      <c r="CVP7" s="1636"/>
      <c r="CVQ7" s="1636"/>
      <c r="CVR7" s="1636"/>
      <c r="CVS7" s="1636"/>
      <c r="CVT7" s="1636"/>
      <c r="CVU7" s="1636"/>
      <c r="CVV7" s="1636"/>
      <c r="CVW7" s="1636"/>
      <c r="CVX7" s="1636"/>
      <c r="CVY7" s="1636"/>
      <c r="CVZ7" s="1636"/>
      <c r="CWA7" s="1636"/>
      <c r="CWB7" s="1636"/>
      <c r="CWC7" s="1636"/>
      <c r="CWD7" s="1636"/>
      <c r="CWE7" s="1636"/>
      <c r="CWF7" s="1636"/>
      <c r="CWG7" s="1636"/>
      <c r="CWH7" s="1636"/>
      <c r="CWI7" s="1636"/>
      <c r="CWJ7" s="1636"/>
      <c r="CWK7" s="1636"/>
      <c r="CWL7" s="1636"/>
      <c r="CWM7" s="1636"/>
      <c r="CWN7" s="1636"/>
      <c r="CWO7" s="1636"/>
      <c r="CWP7" s="1636"/>
      <c r="CWQ7" s="1636"/>
      <c r="CWR7" s="1636"/>
      <c r="CWS7" s="1636"/>
      <c r="CWT7" s="1636"/>
      <c r="CWU7" s="1636"/>
      <c r="CWV7" s="1636"/>
      <c r="CWW7" s="1636"/>
      <c r="CWX7" s="1636"/>
      <c r="CWY7" s="1636"/>
      <c r="CWZ7" s="1636"/>
      <c r="CXA7" s="1636"/>
      <c r="CXB7" s="1636"/>
      <c r="CXC7" s="1636"/>
      <c r="CXD7" s="1636"/>
      <c r="CXE7" s="1636"/>
      <c r="CXF7" s="1636"/>
      <c r="CXG7" s="1636"/>
      <c r="CXH7" s="1636"/>
      <c r="CXI7" s="1636"/>
      <c r="CXJ7" s="1636"/>
      <c r="CXK7" s="1636"/>
      <c r="CXL7" s="1636"/>
      <c r="CXM7" s="1636"/>
      <c r="CXN7" s="1636"/>
      <c r="CXO7" s="1636"/>
      <c r="CXP7" s="1636"/>
      <c r="CXQ7" s="1636"/>
      <c r="CXR7" s="1636"/>
      <c r="CXS7" s="1636"/>
      <c r="CXT7" s="1636"/>
      <c r="CXU7" s="1636"/>
      <c r="CXV7" s="1636"/>
      <c r="CXW7" s="1636"/>
      <c r="CXX7" s="1636"/>
      <c r="CXY7" s="1636"/>
      <c r="CXZ7" s="1636"/>
      <c r="CYA7" s="1636"/>
      <c r="CYB7" s="1636"/>
      <c r="CYC7" s="1636"/>
      <c r="CYD7" s="1636"/>
      <c r="CYE7" s="1636"/>
      <c r="CYF7" s="1636"/>
      <c r="CYG7" s="1636"/>
      <c r="CYH7" s="1636"/>
      <c r="CYI7" s="1636"/>
      <c r="CYJ7" s="1636"/>
      <c r="CYK7" s="1636"/>
      <c r="CYL7" s="1636"/>
      <c r="CYM7" s="1636"/>
      <c r="CYN7" s="1636"/>
      <c r="CYO7" s="1636"/>
      <c r="CYP7" s="1636"/>
      <c r="CYQ7" s="1636"/>
      <c r="CYR7" s="1636"/>
      <c r="CYS7" s="1636"/>
      <c r="CYT7" s="1636"/>
      <c r="CYU7" s="1636"/>
      <c r="CYV7" s="1636"/>
      <c r="CYW7" s="1636"/>
      <c r="CYX7" s="1636"/>
      <c r="CYY7" s="1636"/>
      <c r="CYZ7" s="1636"/>
      <c r="CZA7" s="1636"/>
      <c r="CZB7" s="1636"/>
      <c r="CZC7" s="1636"/>
      <c r="CZD7" s="1636"/>
      <c r="CZE7" s="1636"/>
      <c r="CZF7" s="1636"/>
      <c r="CZG7" s="1636"/>
      <c r="CZH7" s="1636"/>
      <c r="CZI7" s="1636"/>
      <c r="CZJ7" s="1636"/>
      <c r="CZK7" s="1636"/>
      <c r="CZL7" s="1636"/>
      <c r="CZM7" s="1636"/>
      <c r="CZN7" s="1636"/>
      <c r="CZO7" s="1636"/>
      <c r="CZP7" s="1636"/>
      <c r="CZQ7" s="1636"/>
      <c r="CZR7" s="1636"/>
      <c r="CZS7" s="1636"/>
      <c r="CZT7" s="1636"/>
      <c r="CZU7" s="1636"/>
      <c r="CZV7" s="1636"/>
      <c r="CZW7" s="1636"/>
      <c r="CZX7" s="1636"/>
      <c r="CZY7" s="1636"/>
      <c r="CZZ7" s="1636"/>
      <c r="DAA7" s="1636"/>
      <c r="DAB7" s="1636"/>
      <c r="DAC7" s="1636"/>
      <c r="DAD7" s="1636"/>
      <c r="DAE7" s="1636"/>
      <c r="DAF7" s="1636"/>
      <c r="DAG7" s="1636"/>
      <c r="DAH7" s="1636"/>
      <c r="DAI7" s="1636"/>
      <c r="DAJ7" s="1636"/>
      <c r="DAK7" s="1636"/>
      <c r="DAL7" s="1636"/>
      <c r="DAM7" s="1636"/>
      <c r="DAN7" s="1636"/>
      <c r="DAO7" s="1636"/>
      <c r="DAP7" s="1636"/>
      <c r="DAQ7" s="1636"/>
      <c r="DAR7" s="1636"/>
      <c r="DAS7" s="1636"/>
      <c r="DAT7" s="1636"/>
      <c r="DAU7" s="1636"/>
      <c r="DAV7" s="1636"/>
      <c r="DAW7" s="1636"/>
      <c r="DAX7" s="1636"/>
      <c r="DAY7" s="1636"/>
      <c r="DAZ7" s="1636"/>
      <c r="DBA7" s="1636"/>
      <c r="DBB7" s="1636"/>
      <c r="DBC7" s="1636"/>
      <c r="DBD7" s="1636"/>
      <c r="DBE7" s="1636"/>
      <c r="DBF7" s="1636"/>
      <c r="DBG7" s="1636"/>
      <c r="DBH7" s="1636"/>
      <c r="DBI7" s="1636"/>
      <c r="DBJ7" s="1636"/>
      <c r="DBK7" s="1636"/>
      <c r="DBL7" s="1636"/>
      <c r="DBM7" s="1636"/>
      <c r="DBN7" s="1636"/>
      <c r="DBO7" s="1636"/>
      <c r="DBP7" s="1636"/>
      <c r="DBQ7" s="1636"/>
      <c r="DBR7" s="1636"/>
      <c r="DBS7" s="1636"/>
      <c r="DBT7" s="1636"/>
      <c r="DBU7" s="1636"/>
      <c r="DBV7" s="1636"/>
      <c r="DBW7" s="1636"/>
      <c r="DBX7" s="1636"/>
      <c r="DBY7" s="1636"/>
      <c r="DBZ7" s="1636"/>
      <c r="DCA7" s="1636"/>
      <c r="DCB7" s="1636"/>
      <c r="DCC7" s="1636"/>
      <c r="DCD7" s="1636"/>
      <c r="DCE7" s="1636"/>
      <c r="DCF7" s="1636"/>
      <c r="DCG7" s="1636"/>
      <c r="DCH7" s="1636"/>
      <c r="DCI7" s="1636"/>
      <c r="DCJ7" s="1636"/>
      <c r="DCK7" s="1636"/>
      <c r="DCL7" s="1636"/>
      <c r="DCM7" s="1636"/>
      <c r="DCN7" s="1636"/>
      <c r="DCO7" s="1636"/>
      <c r="DCP7" s="1636"/>
      <c r="DCQ7" s="1636"/>
      <c r="DCR7" s="1636"/>
      <c r="DCS7" s="1636"/>
      <c r="DCT7" s="1636"/>
      <c r="DCU7" s="1636"/>
      <c r="DCV7" s="1636"/>
      <c r="DCW7" s="1636"/>
      <c r="DCX7" s="1636"/>
      <c r="DCY7" s="1636"/>
      <c r="DCZ7" s="1636"/>
      <c r="DDA7" s="1636"/>
      <c r="DDB7" s="1636"/>
      <c r="DDC7" s="1636"/>
      <c r="DDD7" s="1636"/>
      <c r="DDE7" s="1636"/>
      <c r="DDF7" s="1636"/>
      <c r="DDG7" s="1636"/>
      <c r="DDH7" s="1636"/>
      <c r="DDI7" s="1636"/>
      <c r="DDJ7" s="1636"/>
      <c r="DDK7" s="1636"/>
      <c r="DDL7" s="1636"/>
      <c r="DDM7" s="1636"/>
      <c r="DDN7" s="1636"/>
      <c r="DDO7" s="1636"/>
      <c r="DDP7" s="1636"/>
      <c r="DDQ7" s="1636"/>
      <c r="DDR7" s="1636"/>
      <c r="DDS7" s="1636"/>
      <c r="DDT7" s="1636"/>
      <c r="DDU7" s="1636"/>
      <c r="DDV7" s="1636"/>
      <c r="DDW7" s="1636"/>
      <c r="DDX7" s="1636"/>
      <c r="DDY7" s="1636"/>
      <c r="DDZ7" s="1636"/>
      <c r="DEA7" s="1636"/>
      <c r="DEB7" s="1636"/>
      <c r="DEC7" s="1636"/>
      <c r="DED7" s="1636"/>
      <c r="DEE7" s="1636"/>
      <c r="DEF7" s="1636"/>
      <c r="DEG7" s="1636"/>
      <c r="DEH7" s="1636"/>
      <c r="DEI7" s="1636"/>
      <c r="DEJ7" s="1636"/>
      <c r="DEK7" s="1636"/>
      <c r="DEL7" s="1636"/>
      <c r="DEM7" s="1636"/>
      <c r="DEN7" s="1636"/>
      <c r="DEO7" s="1636"/>
      <c r="DEP7" s="1636"/>
      <c r="DEQ7" s="1636"/>
      <c r="DER7" s="1636"/>
      <c r="DES7" s="1636"/>
      <c r="DET7" s="1636"/>
      <c r="DEU7" s="1636"/>
      <c r="DEV7" s="1636"/>
      <c r="DEW7" s="1636"/>
      <c r="DEX7" s="1636"/>
      <c r="DEY7" s="1636"/>
      <c r="DEZ7" s="1636"/>
      <c r="DFA7" s="1636"/>
      <c r="DFB7" s="1636"/>
      <c r="DFC7" s="1636"/>
      <c r="DFD7" s="1636"/>
      <c r="DFE7" s="1636"/>
      <c r="DFF7" s="1636"/>
      <c r="DFG7" s="1636"/>
      <c r="DFH7" s="1636"/>
      <c r="DFI7" s="1636"/>
      <c r="DFJ7" s="1636"/>
      <c r="DFK7" s="1636"/>
      <c r="DFL7" s="1636"/>
      <c r="DFM7" s="1636"/>
      <c r="DFN7" s="1636"/>
      <c r="DFO7" s="1636"/>
      <c r="DFP7" s="1636"/>
      <c r="DFQ7" s="1636"/>
      <c r="DFR7" s="1636"/>
      <c r="DFS7" s="1636"/>
      <c r="DFT7" s="1636"/>
      <c r="DFU7" s="1636"/>
      <c r="DFV7" s="1636"/>
      <c r="DFW7" s="1636"/>
      <c r="DFX7" s="1636"/>
      <c r="DFY7" s="1636"/>
      <c r="DFZ7" s="1636"/>
      <c r="DGA7" s="1636"/>
      <c r="DGB7" s="1636"/>
      <c r="DGC7" s="1636"/>
      <c r="DGD7" s="1636"/>
      <c r="DGE7" s="1636"/>
      <c r="DGF7" s="1636"/>
      <c r="DGG7" s="1636"/>
      <c r="DGH7" s="1636"/>
      <c r="DGI7" s="1636"/>
      <c r="DGJ7" s="1636"/>
      <c r="DGK7" s="1636"/>
      <c r="DGL7" s="1636"/>
      <c r="DGM7" s="1636"/>
      <c r="DGN7" s="1636"/>
      <c r="DGO7" s="1636"/>
      <c r="DGP7" s="1636"/>
      <c r="DGQ7" s="1636"/>
      <c r="DGR7" s="1636"/>
      <c r="DGS7" s="1636"/>
      <c r="DGT7" s="1636"/>
      <c r="DGU7" s="1636"/>
      <c r="DGV7" s="1636"/>
      <c r="DGW7" s="1636"/>
      <c r="DGX7" s="1636"/>
      <c r="DGY7" s="1636"/>
      <c r="DGZ7" s="1636"/>
      <c r="DHA7" s="1636"/>
      <c r="DHB7" s="1636"/>
      <c r="DHC7" s="1636"/>
      <c r="DHD7" s="1636"/>
      <c r="DHE7" s="1636"/>
      <c r="DHF7" s="1636"/>
      <c r="DHG7" s="1636"/>
      <c r="DHH7" s="1636"/>
      <c r="DHI7" s="1636"/>
      <c r="DHJ7" s="1636"/>
      <c r="DHK7" s="1636"/>
      <c r="DHL7" s="1636"/>
      <c r="DHM7" s="1636"/>
      <c r="DHN7" s="1636"/>
      <c r="DHO7" s="1636"/>
      <c r="DHP7" s="1636"/>
      <c r="DHQ7" s="1636"/>
      <c r="DHR7" s="1636"/>
      <c r="DHS7" s="1636"/>
      <c r="DHT7" s="1636"/>
      <c r="DHU7" s="1636"/>
      <c r="DHV7" s="1636"/>
      <c r="DHW7" s="1636"/>
      <c r="DHX7" s="1636"/>
      <c r="DHY7" s="1636"/>
      <c r="DHZ7" s="1636"/>
      <c r="DIA7" s="1636"/>
      <c r="DIB7" s="1636"/>
      <c r="DIC7" s="1636"/>
      <c r="DID7" s="1636"/>
      <c r="DIE7" s="1636"/>
      <c r="DIF7" s="1636"/>
      <c r="DIG7" s="1636"/>
      <c r="DIH7" s="1636"/>
      <c r="DII7" s="1636"/>
      <c r="DIJ7" s="1636"/>
      <c r="DIK7" s="1636"/>
      <c r="DIL7" s="1636"/>
      <c r="DIM7" s="1636"/>
      <c r="DIN7" s="1636"/>
      <c r="DIO7" s="1636"/>
      <c r="DIP7" s="1636"/>
      <c r="DIQ7" s="1636"/>
      <c r="DIR7" s="1636"/>
      <c r="DIS7" s="1636"/>
      <c r="DIT7" s="1636"/>
      <c r="DIU7" s="1636"/>
      <c r="DIV7" s="1636"/>
      <c r="DIW7" s="1636"/>
      <c r="DIX7" s="1636"/>
      <c r="DIY7" s="1636"/>
      <c r="DIZ7" s="1636"/>
      <c r="DJA7" s="1636"/>
      <c r="DJB7" s="1636"/>
      <c r="DJC7" s="1636"/>
      <c r="DJD7" s="1636"/>
      <c r="DJE7" s="1636"/>
      <c r="DJF7" s="1636"/>
      <c r="DJG7" s="1636"/>
      <c r="DJH7" s="1636"/>
      <c r="DJI7" s="1636"/>
      <c r="DJJ7" s="1636"/>
      <c r="DJK7" s="1636"/>
      <c r="DJL7" s="1636"/>
      <c r="DJM7" s="1636"/>
      <c r="DJN7" s="1636"/>
      <c r="DJO7" s="1636"/>
      <c r="DJP7" s="1636"/>
      <c r="DJQ7" s="1636"/>
      <c r="DJR7" s="1636"/>
      <c r="DJS7" s="1636"/>
      <c r="DJT7" s="1636"/>
      <c r="DJU7" s="1636"/>
      <c r="DJV7" s="1636"/>
      <c r="DJW7" s="1636"/>
      <c r="DJX7" s="1636"/>
      <c r="DJY7" s="1636"/>
      <c r="DJZ7" s="1636"/>
      <c r="DKA7" s="1636"/>
      <c r="DKB7" s="1636"/>
      <c r="DKC7" s="1636"/>
      <c r="DKD7" s="1636"/>
      <c r="DKE7" s="1636"/>
      <c r="DKF7" s="1636"/>
      <c r="DKG7" s="1636"/>
      <c r="DKH7" s="1636"/>
      <c r="DKI7" s="1636"/>
      <c r="DKJ7" s="1636"/>
      <c r="DKK7" s="1636"/>
      <c r="DKL7" s="1636"/>
      <c r="DKM7" s="1636"/>
      <c r="DKN7" s="1636"/>
      <c r="DKO7" s="1636"/>
      <c r="DKP7" s="1636"/>
      <c r="DKQ7" s="1636"/>
      <c r="DKR7" s="1636"/>
      <c r="DKS7" s="1636"/>
      <c r="DKT7" s="1636"/>
      <c r="DKU7" s="1636"/>
      <c r="DKV7" s="1636"/>
      <c r="DKW7" s="1636"/>
      <c r="DKX7" s="1636"/>
      <c r="DKY7" s="1636"/>
      <c r="DKZ7" s="1636"/>
      <c r="DLA7" s="1636"/>
      <c r="DLB7" s="1636"/>
      <c r="DLC7" s="1636"/>
      <c r="DLD7" s="1636"/>
      <c r="DLE7" s="1636"/>
      <c r="DLF7" s="1636"/>
      <c r="DLG7" s="1636"/>
      <c r="DLH7" s="1636"/>
      <c r="DLI7" s="1636"/>
      <c r="DLJ7" s="1636"/>
      <c r="DLK7" s="1636"/>
      <c r="DLL7" s="1636"/>
      <c r="DLM7" s="1636"/>
      <c r="DLN7" s="1636"/>
      <c r="DLO7" s="1636"/>
      <c r="DLP7" s="1636"/>
      <c r="DLQ7" s="1636"/>
      <c r="DLR7" s="1636"/>
      <c r="DLS7" s="1636"/>
      <c r="DLT7" s="1636"/>
      <c r="DLU7" s="1636"/>
      <c r="DLV7" s="1636"/>
      <c r="DLW7" s="1636"/>
      <c r="DLX7" s="1636"/>
      <c r="DLY7" s="1636"/>
      <c r="DLZ7" s="1636"/>
      <c r="DMA7" s="1636"/>
      <c r="DMB7" s="1636"/>
      <c r="DMC7" s="1636"/>
      <c r="DMD7" s="1636"/>
      <c r="DME7" s="1636"/>
      <c r="DMF7" s="1636"/>
      <c r="DMG7" s="1636"/>
      <c r="DMH7" s="1636"/>
      <c r="DMI7" s="1636"/>
      <c r="DMJ7" s="1636"/>
      <c r="DMK7" s="1636"/>
      <c r="DML7" s="1636"/>
      <c r="DMM7" s="1636"/>
      <c r="DMN7" s="1636"/>
      <c r="DMO7" s="1636"/>
      <c r="DMP7" s="1636"/>
      <c r="DMQ7" s="1636"/>
      <c r="DMR7" s="1636"/>
      <c r="DMS7" s="1636"/>
      <c r="DMT7" s="1636"/>
      <c r="DMU7" s="1636"/>
      <c r="DMV7" s="1636"/>
      <c r="DMW7" s="1636"/>
      <c r="DMX7" s="1636"/>
      <c r="DMY7" s="1636"/>
      <c r="DMZ7" s="1636"/>
      <c r="DNA7" s="1636"/>
      <c r="DNB7" s="1636"/>
      <c r="DNC7" s="1636"/>
      <c r="DND7" s="1636"/>
      <c r="DNE7" s="1636"/>
      <c r="DNF7" s="1636"/>
      <c r="DNG7" s="1636"/>
      <c r="DNH7" s="1636"/>
      <c r="DNI7" s="1636"/>
      <c r="DNJ7" s="1636"/>
      <c r="DNK7" s="1636"/>
      <c r="DNL7" s="1636"/>
      <c r="DNM7" s="1636"/>
      <c r="DNN7" s="1636"/>
      <c r="DNO7" s="1636"/>
      <c r="DNP7" s="1636"/>
      <c r="DNQ7" s="1636"/>
      <c r="DNR7" s="1636"/>
      <c r="DNS7" s="1636"/>
      <c r="DNT7" s="1636"/>
      <c r="DNU7" s="1636"/>
      <c r="DNV7" s="1636"/>
      <c r="DNW7" s="1636"/>
      <c r="DNX7" s="1636"/>
      <c r="DNY7" s="1636"/>
      <c r="DNZ7" s="1636"/>
      <c r="DOA7" s="1636"/>
      <c r="DOB7" s="1636"/>
      <c r="DOC7" s="1636"/>
      <c r="DOD7" s="1636"/>
      <c r="DOE7" s="1636"/>
      <c r="DOF7" s="1636"/>
      <c r="DOG7" s="1636"/>
      <c r="DOH7" s="1636"/>
      <c r="DOI7" s="1636"/>
      <c r="DOJ7" s="1636"/>
      <c r="DOK7" s="1636"/>
      <c r="DOL7" s="1636"/>
      <c r="DOM7" s="1636"/>
      <c r="DON7" s="1636"/>
      <c r="DOO7" s="1636"/>
      <c r="DOP7" s="1636"/>
      <c r="DOQ7" s="1636"/>
      <c r="DOR7" s="1636"/>
      <c r="DOS7" s="1636"/>
      <c r="DOT7" s="1636"/>
      <c r="DOU7" s="1636"/>
      <c r="DOV7" s="1636"/>
      <c r="DOW7" s="1636"/>
      <c r="DOX7" s="1636"/>
      <c r="DOY7" s="1636"/>
      <c r="DOZ7" s="1636"/>
      <c r="DPA7" s="1636"/>
      <c r="DPB7" s="1636"/>
      <c r="DPC7" s="1636"/>
      <c r="DPD7" s="1636"/>
      <c r="DPE7" s="1636"/>
      <c r="DPF7" s="1636"/>
      <c r="DPG7" s="1636"/>
      <c r="DPH7" s="1636"/>
      <c r="DPI7" s="1636"/>
      <c r="DPJ7" s="1636"/>
      <c r="DPK7" s="1636"/>
      <c r="DPL7" s="1636"/>
      <c r="DPM7" s="1636"/>
      <c r="DPN7" s="1636"/>
      <c r="DPO7" s="1636"/>
      <c r="DPP7" s="1636"/>
      <c r="DPQ7" s="1636"/>
      <c r="DPR7" s="1636"/>
      <c r="DPS7" s="1636"/>
      <c r="DPT7" s="1636"/>
      <c r="DPU7" s="1636"/>
      <c r="DPV7" s="1636"/>
      <c r="DPW7" s="1636"/>
      <c r="DPX7" s="1636"/>
      <c r="DPY7" s="1636"/>
      <c r="DPZ7" s="1636"/>
      <c r="DQA7" s="1636"/>
      <c r="DQB7" s="1636"/>
      <c r="DQC7" s="1636"/>
      <c r="DQD7" s="1636"/>
      <c r="DQE7" s="1636"/>
      <c r="DQF7" s="1636"/>
      <c r="DQG7" s="1636"/>
      <c r="DQH7" s="1636"/>
      <c r="DQI7" s="1636"/>
      <c r="DQJ7" s="1636"/>
      <c r="DQK7" s="1636"/>
      <c r="DQL7" s="1636"/>
      <c r="DQM7" s="1636"/>
      <c r="DQN7" s="1636"/>
      <c r="DQO7" s="1636"/>
      <c r="DQP7" s="1636"/>
      <c r="DQQ7" s="1636"/>
      <c r="DQR7" s="1636"/>
      <c r="DQS7" s="1636"/>
      <c r="DQT7" s="1636"/>
      <c r="DQU7" s="1636"/>
      <c r="DQV7" s="1636"/>
      <c r="DQW7" s="1636"/>
      <c r="DQX7" s="1636"/>
      <c r="DQY7" s="1636"/>
      <c r="DQZ7" s="1636"/>
      <c r="DRA7" s="1636"/>
      <c r="DRB7" s="1636"/>
      <c r="DRC7" s="1636"/>
      <c r="DRD7" s="1636"/>
      <c r="DRE7" s="1636"/>
      <c r="DRF7" s="1636"/>
      <c r="DRG7" s="1636"/>
      <c r="DRH7" s="1636"/>
      <c r="DRI7" s="1636"/>
      <c r="DRJ7" s="1636"/>
      <c r="DRK7" s="1636"/>
      <c r="DRL7" s="1636"/>
      <c r="DRM7" s="1636"/>
      <c r="DRN7" s="1636"/>
      <c r="DRO7" s="1636"/>
      <c r="DRP7" s="1636"/>
      <c r="DRQ7" s="1636"/>
      <c r="DRR7" s="1636"/>
      <c r="DRS7" s="1636"/>
      <c r="DRT7" s="1636"/>
      <c r="DRU7" s="1636"/>
      <c r="DRV7" s="1636"/>
      <c r="DRW7" s="1636"/>
      <c r="DRX7" s="1636"/>
      <c r="DRY7" s="1636"/>
      <c r="DRZ7" s="1636"/>
      <c r="DSA7" s="1636"/>
      <c r="DSB7" s="1636"/>
      <c r="DSC7" s="1636"/>
      <c r="DSD7" s="1636"/>
      <c r="DSE7" s="1636"/>
      <c r="DSF7" s="1636"/>
      <c r="DSG7" s="1636"/>
      <c r="DSH7" s="1636"/>
      <c r="DSI7" s="1636"/>
      <c r="DSJ7" s="1636"/>
      <c r="DSK7" s="1636"/>
      <c r="DSL7" s="1636"/>
      <c r="DSM7" s="1636"/>
      <c r="DSN7" s="1636"/>
      <c r="DSO7" s="1636"/>
      <c r="DSP7" s="1636"/>
      <c r="DSQ7" s="1636"/>
      <c r="DSR7" s="1636"/>
      <c r="DSS7" s="1636"/>
      <c r="DST7" s="1636"/>
      <c r="DSU7" s="1636"/>
      <c r="DSV7" s="1636"/>
      <c r="DSW7" s="1636"/>
      <c r="DSX7" s="1636"/>
      <c r="DSY7" s="1636"/>
      <c r="DSZ7" s="1636"/>
      <c r="DTA7" s="1636"/>
      <c r="DTB7" s="1636"/>
      <c r="DTC7" s="1636"/>
      <c r="DTD7" s="1636"/>
      <c r="DTE7" s="1636"/>
      <c r="DTF7" s="1636"/>
      <c r="DTG7" s="1636"/>
      <c r="DTH7" s="1636"/>
      <c r="DTI7" s="1636"/>
      <c r="DTJ7" s="1636"/>
      <c r="DTK7" s="1636"/>
      <c r="DTL7" s="1636"/>
      <c r="DTM7" s="1636"/>
      <c r="DTN7" s="1636"/>
      <c r="DTO7" s="1636"/>
      <c r="DTP7" s="1636"/>
      <c r="DTQ7" s="1636"/>
      <c r="DTR7" s="1636"/>
      <c r="DTS7" s="1636"/>
      <c r="DTT7" s="1636"/>
      <c r="DTU7" s="1636"/>
      <c r="DTV7" s="1636"/>
      <c r="DTW7" s="1636"/>
      <c r="DTX7" s="1636"/>
      <c r="DTY7" s="1636"/>
      <c r="DTZ7" s="1636"/>
      <c r="DUA7" s="1636"/>
      <c r="DUB7" s="1636"/>
      <c r="DUC7" s="1636"/>
      <c r="DUD7" s="1636"/>
      <c r="DUE7" s="1636"/>
      <c r="DUF7" s="1636"/>
      <c r="DUG7" s="1636"/>
      <c r="DUH7" s="1636"/>
      <c r="DUI7" s="1636"/>
      <c r="DUJ7" s="1636"/>
      <c r="DUK7" s="1636"/>
      <c r="DUL7" s="1636"/>
      <c r="DUM7" s="1636"/>
      <c r="DUN7" s="1636"/>
      <c r="DUO7" s="1636"/>
      <c r="DUP7" s="1636"/>
      <c r="DUQ7" s="1636"/>
      <c r="DUR7" s="1636"/>
      <c r="DUS7" s="1636"/>
      <c r="DUT7" s="1636"/>
      <c r="DUU7" s="1636"/>
      <c r="DUV7" s="1636"/>
      <c r="DUW7" s="1636"/>
      <c r="DUX7" s="1636"/>
      <c r="DUY7" s="1636"/>
      <c r="DUZ7" s="1636"/>
      <c r="DVA7" s="1636"/>
      <c r="DVB7" s="1636"/>
      <c r="DVC7" s="1636"/>
      <c r="DVD7" s="1636"/>
      <c r="DVE7" s="1636"/>
      <c r="DVF7" s="1636"/>
      <c r="DVG7" s="1636"/>
      <c r="DVH7" s="1636"/>
      <c r="DVI7" s="1636"/>
      <c r="DVJ7" s="1636"/>
      <c r="DVK7" s="1636"/>
      <c r="DVL7" s="1636"/>
      <c r="DVM7" s="1636"/>
      <c r="DVN7" s="1636"/>
      <c r="DVO7" s="1636"/>
      <c r="DVP7" s="1636"/>
      <c r="DVQ7" s="1636"/>
      <c r="DVR7" s="1636"/>
      <c r="DVS7" s="1636"/>
      <c r="DVT7" s="1636"/>
      <c r="DVU7" s="1636"/>
      <c r="DVV7" s="1636"/>
      <c r="DVW7" s="1636"/>
      <c r="DVX7" s="1636"/>
      <c r="DVY7" s="1636"/>
      <c r="DVZ7" s="1636"/>
      <c r="DWA7" s="1636"/>
      <c r="DWB7" s="1636"/>
      <c r="DWC7" s="1636"/>
      <c r="DWD7" s="1636"/>
      <c r="DWE7" s="1636"/>
      <c r="DWF7" s="1636"/>
      <c r="DWG7" s="1636"/>
      <c r="DWH7" s="1636"/>
      <c r="DWI7" s="1636"/>
      <c r="DWJ7" s="1636"/>
      <c r="DWK7" s="1636"/>
      <c r="DWL7" s="1636"/>
      <c r="DWM7" s="1636"/>
      <c r="DWN7" s="1636"/>
      <c r="DWO7" s="1636"/>
      <c r="DWP7" s="1636"/>
      <c r="DWQ7" s="1636"/>
      <c r="DWR7" s="1636"/>
      <c r="DWS7" s="1636"/>
      <c r="DWT7" s="1636"/>
      <c r="DWU7" s="1636"/>
      <c r="DWV7" s="1636"/>
      <c r="DWW7" s="1636"/>
      <c r="DWX7" s="1636"/>
      <c r="DWY7" s="1636"/>
      <c r="DWZ7" s="1636"/>
      <c r="DXA7" s="1636"/>
      <c r="DXB7" s="1636"/>
      <c r="DXC7" s="1636"/>
      <c r="DXD7" s="1636"/>
      <c r="DXE7" s="1636"/>
      <c r="DXF7" s="1636"/>
      <c r="DXG7" s="1636"/>
      <c r="DXH7" s="1636"/>
      <c r="DXI7" s="1636"/>
      <c r="DXJ7" s="1636"/>
      <c r="DXK7" s="1636"/>
      <c r="DXL7" s="1636"/>
      <c r="DXM7" s="1636"/>
      <c r="DXN7" s="1636"/>
      <c r="DXO7" s="1636"/>
      <c r="DXP7" s="1636"/>
      <c r="DXQ7" s="1636"/>
      <c r="DXR7" s="1636"/>
      <c r="DXS7" s="1636"/>
      <c r="DXT7" s="1636"/>
      <c r="DXU7" s="1636"/>
      <c r="DXV7" s="1636"/>
      <c r="DXW7" s="1636"/>
      <c r="DXX7" s="1636"/>
      <c r="DXY7" s="1636"/>
      <c r="DXZ7" s="1636"/>
      <c r="DYA7" s="1636"/>
      <c r="DYB7" s="1636"/>
      <c r="DYC7" s="1636"/>
      <c r="DYD7" s="1636"/>
      <c r="DYE7" s="1636"/>
      <c r="DYF7" s="1636"/>
      <c r="DYG7" s="1636"/>
      <c r="DYH7" s="1636"/>
      <c r="DYI7" s="1636"/>
      <c r="DYJ7" s="1636"/>
      <c r="DYK7" s="1636"/>
      <c r="DYL7" s="1636"/>
      <c r="DYM7" s="1636"/>
      <c r="DYN7" s="1636"/>
      <c r="DYO7" s="1636"/>
      <c r="DYP7" s="1636"/>
      <c r="DYQ7" s="1636"/>
      <c r="DYR7" s="1636"/>
      <c r="DYS7" s="1636"/>
      <c r="DYT7" s="1636"/>
      <c r="DYU7" s="1636"/>
      <c r="DYV7" s="1636"/>
      <c r="DYW7" s="1636"/>
      <c r="DYX7" s="1636"/>
      <c r="DYY7" s="1636"/>
      <c r="DYZ7" s="1636"/>
      <c r="DZA7" s="1636"/>
      <c r="DZB7" s="1636"/>
      <c r="DZC7" s="1636"/>
      <c r="DZD7" s="1636"/>
      <c r="DZE7" s="1636"/>
      <c r="DZF7" s="1636"/>
      <c r="DZG7" s="1636"/>
      <c r="DZH7" s="1636"/>
      <c r="DZI7" s="1636"/>
      <c r="DZJ7" s="1636"/>
      <c r="DZK7" s="1636"/>
      <c r="DZL7" s="1636"/>
      <c r="DZM7" s="1636"/>
      <c r="DZN7" s="1636"/>
      <c r="DZO7" s="1636"/>
      <c r="DZP7" s="1636"/>
      <c r="DZQ7" s="1636"/>
      <c r="DZR7" s="1636"/>
      <c r="DZS7" s="1636"/>
      <c r="DZT7" s="1636"/>
      <c r="DZU7" s="1636"/>
      <c r="DZV7" s="1636"/>
      <c r="DZW7" s="1636"/>
      <c r="DZX7" s="1636"/>
      <c r="DZY7" s="1636"/>
      <c r="DZZ7" s="1636"/>
      <c r="EAA7" s="1636"/>
      <c r="EAB7" s="1636"/>
      <c r="EAC7" s="1636"/>
      <c r="EAD7" s="1636"/>
      <c r="EAE7" s="1636"/>
      <c r="EAF7" s="1636"/>
      <c r="EAG7" s="1636"/>
      <c r="EAH7" s="1636"/>
      <c r="EAI7" s="1636"/>
      <c r="EAJ7" s="1636"/>
      <c r="EAK7" s="1636"/>
      <c r="EAL7" s="1636"/>
      <c r="EAM7" s="1636"/>
      <c r="EAN7" s="1636"/>
      <c r="EAO7" s="1636"/>
      <c r="EAP7" s="1636"/>
      <c r="EAQ7" s="1636"/>
      <c r="EAR7" s="1636"/>
      <c r="EAS7" s="1636"/>
      <c r="EAT7" s="1636"/>
      <c r="EAU7" s="1636"/>
      <c r="EAV7" s="1636"/>
      <c r="EAW7" s="1636"/>
      <c r="EAX7" s="1636"/>
      <c r="EAY7" s="1636"/>
      <c r="EAZ7" s="1636"/>
      <c r="EBA7" s="1636"/>
      <c r="EBB7" s="1636"/>
      <c r="EBC7" s="1636"/>
      <c r="EBD7" s="1636"/>
      <c r="EBE7" s="1636"/>
      <c r="EBF7" s="1636"/>
      <c r="EBG7" s="1636"/>
      <c r="EBH7" s="1636"/>
      <c r="EBI7" s="1636"/>
      <c r="EBJ7" s="1636"/>
      <c r="EBK7" s="1636"/>
      <c r="EBL7" s="1636"/>
      <c r="EBM7" s="1636"/>
      <c r="EBN7" s="1636"/>
      <c r="EBO7" s="1636"/>
      <c r="EBP7" s="1636"/>
      <c r="EBQ7" s="1636"/>
      <c r="EBR7" s="1636"/>
      <c r="EBS7" s="1636"/>
      <c r="EBT7" s="1636"/>
      <c r="EBU7" s="1636"/>
      <c r="EBV7" s="1636"/>
      <c r="EBW7" s="1636"/>
      <c r="EBX7" s="1636"/>
      <c r="EBY7" s="1636"/>
      <c r="EBZ7" s="1636"/>
      <c r="ECA7" s="1636"/>
      <c r="ECB7" s="1636"/>
      <c r="ECC7" s="1636"/>
      <c r="ECD7" s="1636"/>
      <c r="ECE7" s="1636"/>
      <c r="ECF7" s="1636"/>
      <c r="ECG7" s="1636"/>
      <c r="ECH7" s="1636"/>
      <c r="ECI7" s="1636"/>
      <c r="ECJ7" s="1636"/>
      <c r="ECK7" s="1636"/>
      <c r="ECL7" s="1636"/>
      <c r="ECM7" s="1636"/>
      <c r="ECN7" s="1636"/>
      <c r="ECO7" s="1636"/>
      <c r="ECP7" s="1636"/>
      <c r="ECQ7" s="1636"/>
      <c r="ECR7" s="1636"/>
      <c r="ECS7" s="1636"/>
      <c r="ECT7" s="1636"/>
      <c r="ECU7" s="1636"/>
      <c r="ECV7" s="1636"/>
      <c r="ECW7" s="1636"/>
      <c r="ECX7" s="1636"/>
      <c r="ECY7" s="1636"/>
      <c r="ECZ7" s="1636"/>
      <c r="EDA7" s="1636"/>
      <c r="EDB7" s="1636"/>
      <c r="EDC7" s="1636"/>
      <c r="EDD7" s="1636"/>
      <c r="EDE7" s="1636"/>
      <c r="EDF7" s="1636"/>
      <c r="EDG7" s="1636"/>
      <c r="EDH7" s="1636"/>
      <c r="EDI7" s="1636"/>
      <c r="EDJ7" s="1636"/>
      <c r="EDK7" s="1636"/>
      <c r="EDL7" s="1636"/>
      <c r="EDM7" s="1636"/>
      <c r="EDN7" s="1636"/>
      <c r="EDO7" s="1636"/>
      <c r="EDP7" s="1636"/>
      <c r="EDQ7" s="1636"/>
      <c r="EDR7" s="1636"/>
      <c r="EDS7" s="1636"/>
      <c r="EDT7" s="1636"/>
      <c r="EDU7" s="1636"/>
      <c r="EDV7" s="1636"/>
      <c r="EDW7" s="1636"/>
      <c r="EDX7" s="1636"/>
      <c r="EDY7" s="1636"/>
      <c r="EDZ7" s="1636"/>
      <c r="EEA7" s="1636"/>
      <c r="EEB7" s="1636"/>
      <c r="EEC7" s="1636"/>
      <c r="EED7" s="1636"/>
      <c r="EEE7" s="1636"/>
      <c r="EEF7" s="1636"/>
      <c r="EEG7" s="1636"/>
      <c r="EEH7" s="1636"/>
      <c r="EEI7" s="1636"/>
      <c r="EEJ7" s="1636"/>
      <c r="EEK7" s="1636"/>
      <c r="EEL7" s="1636"/>
      <c r="EEM7" s="1636"/>
      <c r="EEN7" s="1636"/>
      <c r="EEO7" s="1636"/>
      <c r="EEP7" s="1636"/>
      <c r="EEQ7" s="1636"/>
      <c r="EER7" s="1636"/>
      <c r="EES7" s="1636"/>
      <c r="EET7" s="1636"/>
      <c r="EEU7" s="1636"/>
      <c r="EEV7" s="1636"/>
      <c r="EEW7" s="1636"/>
      <c r="EEX7" s="1636"/>
      <c r="EEY7" s="1636"/>
      <c r="EEZ7" s="1636"/>
      <c r="EFA7" s="1636"/>
      <c r="EFB7" s="1636"/>
      <c r="EFC7" s="1636"/>
      <c r="EFD7" s="1636"/>
      <c r="EFE7" s="1636"/>
      <c r="EFF7" s="1636"/>
      <c r="EFG7" s="1636"/>
      <c r="EFH7" s="1636"/>
      <c r="EFI7" s="1636"/>
      <c r="EFJ7" s="1636"/>
      <c r="EFK7" s="1636"/>
      <c r="EFL7" s="1636"/>
      <c r="EFM7" s="1636"/>
      <c r="EFN7" s="1636"/>
      <c r="EFO7" s="1636"/>
      <c r="EFP7" s="1636"/>
      <c r="EFQ7" s="1636"/>
      <c r="EFR7" s="1636"/>
      <c r="EFS7" s="1636"/>
      <c r="EFT7" s="1636"/>
      <c r="EFU7" s="1636"/>
      <c r="EFV7" s="1636"/>
      <c r="EFW7" s="1636"/>
      <c r="EFX7" s="1636"/>
      <c r="EFY7" s="1636"/>
      <c r="EFZ7" s="1636"/>
      <c r="EGA7" s="1636"/>
      <c r="EGB7" s="1636"/>
      <c r="EGC7" s="1636"/>
      <c r="EGD7" s="1636"/>
      <c r="EGE7" s="1636"/>
      <c r="EGF7" s="1636"/>
      <c r="EGG7" s="1636"/>
      <c r="EGH7" s="1636"/>
      <c r="EGI7" s="1636"/>
      <c r="EGJ7" s="1636"/>
      <c r="EGK7" s="1636"/>
      <c r="EGL7" s="1636"/>
      <c r="EGM7" s="1636"/>
      <c r="EGN7" s="1636"/>
      <c r="EGO7" s="1636"/>
      <c r="EGP7" s="1636"/>
      <c r="EGQ7" s="1636"/>
      <c r="EGR7" s="1636"/>
      <c r="EGS7" s="1636"/>
      <c r="EGT7" s="1636"/>
      <c r="EGU7" s="1636"/>
      <c r="EGV7" s="1636"/>
      <c r="EGW7" s="1636"/>
      <c r="EGX7" s="1636"/>
      <c r="EGY7" s="1636"/>
      <c r="EGZ7" s="1636"/>
      <c r="EHA7" s="1636"/>
      <c r="EHB7" s="1636"/>
      <c r="EHC7" s="1636"/>
      <c r="EHD7" s="1636"/>
      <c r="EHE7" s="1636"/>
      <c r="EHF7" s="1636"/>
      <c r="EHG7" s="1636"/>
      <c r="EHH7" s="1636"/>
      <c r="EHI7" s="1636"/>
      <c r="EHJ7" s="1636"/>
      <c r="EHK7" s="1636"/>
      <c r="EHL7" s="1636"/>
      <c r="EHM7" s="1636"/>
      <c r="EHN7" s="1636"/>
      <c r="EHO7" s="1636"/>
      <c r="EHP7" s="1636"/>
      <c r="EHQ7" s="1636"/>
      <c r="EHR7" s="1636"/>
      <c r="EHS7" s="1636"/>
      <c r="EHT7" s="1636"/>
      <c r="EHU7" s="1636"/>
      <c r="EHV7" s="1636"/>
      <c r="EHW7" s="1636"/>
      <c r="EHX7" s="1636"/>
      <c r="EHY7" s="1636"/>
      <c r="EHZ7" s="1636"/>
      <c r="EIA7" s="1636"/>
      <c r="EIB7" s="1636"/>
      <c r="EIC7" s="1636"/>
      <c r="EID7" s="1636"/>
      <c r="EIE7" s="1636"/>
      <c r="EIF7" s="1636"/>
      <c r="EIG7" s="1636"/>
      <c r="EIH7" s="1636"/>
      <c r="EII7" s="1636"/>
      <c r="EIJ7" s="1636"/>
      <c r="EIK7" s="1636"/>
      <c r="EIL7" s="1636"/>
      <c r="EIM7" s="1636"/>
      <c r="EIN7" s="1636"/>
      <c r="EIO7" s="1636"/>
      <c r="EIP7" s="1636"/>
      <c r="EIQ7" s="1636"/>
      <c r="EIR7" s="1636"/>
      <c r="EIS7" s="1636"/>
      <c r="EIT7" s="1636"/>
      <c r="EIU7" s="1636"/>
      <c r="EIV7" s="1636"/>
      <c r="EIW7" s="1636"/>
      <c r="EIX7" s="1636"/>
      <c r="EIY7" s="1636"/>
      <c r="EIZ7" s="1636"/>
      <c r="EJA7" s="1636"/>
      <c r="EJB7" s="1636"/>
      <c r="EJC7" s="1636"/>
      <c r="EJD7" s="1636"/>
      <c r="EJE7" s="1636"/>
      <c r="EJF7" s="1636"/>
      <c r="EJG7" s="1636"/>
      <c r="EJH7" s="1636"/>
      <c r="EJI7" s="1636"/>
      <c r="EJJ7" s="1636"/>
      <c r="EJK7" s="1636"/>
      <c r="EJL7" s="1636"/>
      <c r="EJM7" s="1636"/>
      <c r="EJN7" s="1636"/>
      <c r="EJO7" s="1636"/>
      <c r="EJP7" s="1636"/>
      <c r="EJQ7" s="1636"/>
      <c r="EJR7" s="1636"/>
      <c r="EJS7" s="1636"/>
      <c r="EJT7" s="1636"/>
      <c r="EJU7" s="1636"/>
      <c r="EJV7" s="1636"/>
      <c r="EJW7" s="1636"/>
      <c r="EJX7" s="1636"/>
      <c r="EJY7" s="1636"/>
      <c r="EJZ7" s="1636"/>
      <c r="EKA7" s="1636"/>
      <c r="EKB7" s="1636"/>
      <c r="EKC7" s="1636"/>
      <c r="EKD7" s="1636"/>
      <c r="EKE7" s="1636"/>
      <c r="EKF7" s="1636"/>
      <c r="EKG7" s="1636"/>
      <c r="EKH7" s="1636"/>
      <c r="EKI7" s="1636"/>
      <c r="EKJ7" s="1636"/>
      <c r="EKK7" s="1636"/>
      <c r="EKL7" s="1636"/>
      <c r="EKM7" s="1636"/>
      <c r="EKN7" s="1636"/>
      <c r="EKO7" s="1636"/>
      <c r="EKP7" s="1636"/>
      <c r="EKQ7" s="1636"/>
      <c r="EKR7" s="1636"/>
      <c r="EKS7" s="1636"/>
      <c r="EKT7" s="1636"/>
      <c r="EKU7" s="1636"/>
      <c r="EKV7" s="1636"/>
      <c r="EKW7" s="1636"/>
      <c r="EKX7" s="1636"/>
      <c r="EKY7" s="1636"/>
      <c r="EKZ7" s="1636"/>
      <c r="ELA7" s="1636"/>
      <c r="ELB7" s="1636"/>
      <c r="ELC7" s="1636"/>
      <c r="ELD7" s="1636"/>
      <c r="ELE7" s="1636"/>
      <c r="ELF7" s="1636"/>
      <c r="ELG7" s="1636"/>
      <c r="ELH7" s="1636"/>
      <c r="ELI7" s="1636"/>
      <c r="ELJ7" s="1636"/>
      <c r="ELK7" s="1636"/>
      <c r="ELL7" s="1636"/>
      <c r="ELM7" s="1636"/>
      <c r="ELN7" s="1636"/>
      <c r="ELO7" s="1636"/>
      <c r="ELP7" s="1636"/>
      <c r="ELQ7" s="1636"/>
      <c r="ELR7" s="1636"/>
      <c r="ELS7" s="1636"/>
      <c r="ELT7" s="1636"/>
      <c r="ELU7" s="1636"/>
      <c r="ELV7" s="1636"/>
      <c r="ELW7" s="1636"/>
      <c r="ELX7" s="1636"/>
      <c r="ELY7" s="1636"/>
      <c r="ELZ7" s="1636"/>
      <c r="EMA7" s="1636"/>
      <c r="EMB7" s="1636"/>
      <c r="EMC7" s="1636"/>
      <c r="EMD7" s="1636"/>
      <c r="EME7" s="1636"/>
      <c r="EMF7" s="1636"/>
      <c r="EMG7" s="1636"/>
      <c r="EMH7" s="1636"/>
      <c r="EMI7" s="1636"/>
      <c r="EMJ7" s="1636"/>
      <c r="EMK7" s="1636"/>
      <c r="EML7" s="1636"/>
      <c r="EMM7" s="1636"/>
      <c r="EMN7" s="1636"/>
      <c r="EMO7" s="1636"/>
      <c r="EMP7" s="1636"/>
      <c r="EMQ7" s="1636"/>
      <c r="EMR7" s="1636"/>
      <c r="EMS7" s="1636"/>
      <c r="EMT7" s="1636"/>
      <c r="EMU7" s="1636"/>
      <c r="EMV7" s="1636"/>
      <c r="EMW7" s="1636"/>
      <c r="EMX7" s="1636"/>
      <c r="EMY7" s="1636"/>
      <c r="EMZ7" s="1636"/>
      <c r="ENA7" s="1636"/>
      <c r="ENB7" s="1636"/>
      <c r="ENC7" s="1636"/>
      <c r="END7" s="1636"/>
      <c r="ENE7" s="1636"/>
      <c r="ENF7" s="1636"/>
      <c r="ENG7" s="1636"/>
      <c r="ENH7" s="1636"/>
      <c r="ENI7" s="1636"/>
      <c r="ENJ7" s="1636"/>
      <c r="ENK7" s="1636"/>
      <c r="ENL7" s="1636"/>
      <c r="ENM7" s="1636"/>
      <c r="ENN7" s="1636"/>
      <c r="ENO7" s="1636"/>
      <c r="ENP7" s="1636"/>
      <c r="ENQ7" s="1636"/>
      <c r="ENR7" s="1636"/>
      <c r="ENS7" s="1636"/>
      <c r="ENT7" s="1636"/>
      <c r="ENU7" s="1636"/>
      <c r="ENV7" s="1636"/>
      <c r="ENW7" s="1636"/>
      <c r="ENX7" s="1636"/>
      <c r="ENY7" s="1636"/>
      <c r="ENZ7" s="1636"/>
      <c r="EOA7" s="1636"/>
      <c r="EOB7" s="1636"/>
      <c r="EOC7" s="1636"/>
      <c r="EOD7" s="1636"/>
      <c r="EOE7" s="1636"/>
      <c r="EOF7" s="1636"/>
      <c r="EOG7" s="1636"/>
      <c r="EOH7" s="1636"/>
      <c r="EOI7" s="1636"/>
      <c r="EOJ7" s="1636"/>
      <c r="EOK7" s="1636"/>
      <c r="EOL7" s="1636"/>
      <c r="EOM7" s="1636"/>
      <c r="EON7" s="1636"/>
      <c r="EOO7" s="1636"/>
      <c r="EOP7" s="1636"/>
      <c r="EOQ7" s="1636"/>
      <c r="EOR7" s="1636"/>
      <c r="EOS7" s="1636"/>
      <c r="EOT7" s="1636"/>
      <c r="EOU7" s="1636"/>
      <c r="EOV7" s="1636"/>
      <c r="EOW7" s="1636"/>
      <c r="EOX7" s="1636"/>
      <c r="EOY7" s="1636"/>
      <c r="EOZ7" s="1636"/>
      <c r="EPA7" s="1636"/>
      <c r="EPB7" s="1636"/>
      <c r="EPC7" s="1636"/>
      <c r="EPD7" s="1636"/>
      <c r="EPE7" s="1636"/>
      <c r="EPF7" s="1636"/>
      <c r="EPG7" s="1636"/>
      <c r="EPH7" s="1636"/>
      <c r="EPI7" s="1636"/>
      <c r="EPJ7" s="1636"/>
      <c r="EPK7" s="1636"/>
      <c r="EPL7" s="1636"/>
      <c r="EPM7" s="1636"/>
      <c r="EPN7" s="1636"/>
      <c r="EPO7" s="1636"/>
      <c r="EPP7" s="1636"/>
      <c r="EPQ7" s="1636"/>
      <c r="EPR7" s="1636"/>
      <c r="EPS7" s="1636"/>
      <c r="EPT7" s="1636"/>
      <c r="EPU7" s="1636"/>
      <c r="EPV7" s="1636"/>
      <c r="EPW7" s="1636"/>
      <c r="EPX7" s="1636"/>
      <c r="EPY7" s="1636"/>
      <c r="EPZ7" s="1636"/>
      <c r="EQA7" s="1636"/>
      <c r="EQB7" s="1636"/>
      <c r="EQC7" s="1636"/>
      <c r="EQD7" s="1636"/>
      <c r="EQE7" s="1636"/>
      <c r="EQF7" s="1636"/>
      <c r="EQG7" s="1636"/>
      <c r="EQH7" s="1636"/>
      <c r="EQI7" s="1636"/>
      <c r="EQJ7" s="1636"/>
      <c r="EQK7" s="1636"/>
      <c r="EQL7" s="1636"/>
      <c r="EQM7" s="1636"/>
      <c r="EQN7" s="1636"/>
      <c r="EQO7" s="1636"/>
      <c r="EQP7" s="1636"/>
      <c r="EQQ7" s="1636"/>
      <c r="EQR7" s="1636"/>
      <c r="EQS7" s="1636"/>
      <c r="EQT7" s="1636"/>
      <c r="EQU7" s="1636"/>
      <c r="EQV7" s="1636"/>
      <c r="EQW7" s="1636"/>
      <c r="EQX7" s="1636"/>
      <c r="EQY7" s="1636"/>
      <c r="EQZ7" s="1636"/>
      <c r="ERA7" s="1636"/>
      <c r="ERB7" s="1636"/>
      <c r="ERC7" s="1636"/>
      <c r="ERD7" s="1636"/>
      <c r="ERE7" s="1636"/>
      <c r="ERF7" s="1636"/>
      <c r="ERG7" s="1636"/>
      <c r="ERH7" s="1636"/>
      <c r="ERI7" s="1636"/>
      <c r="ERJ7" s="1636"/>
      <c r="ERK7" s="1636"/>
      <c r="ERL7" s="1636"/>
      <c r="ERM7" s="1636"/>
      <c r="ERN7" s="1636"/>
      <c r="ERO7" s="1636"/>
      <c r="ERP7" s="1636"/>
      <c r="ERQ7" s="1636"/>
      <c r="ERR7" s="1636"/>
      <c r="ERS7" s="1636"/>
      <c r="ERT7" s="1636"/>
      <c r="ERU7" s="1636"/>
      <c r="ERV7" s="1636"/>
      <c r="ERW7" s="1636"/>
      <c r="ERX7" s="1636"/>
      <c r="ERY7" s="1636"/>
      <c r="ERZ7" s="1636"/>
      <c r="ESA7" s="1636"/>
      <c r="ESB7" s="1636"/>
      <c r="ESC7" s="1636"/>
      <c r="ESD7" s="1636"/>
      <c r="ESE7" s="1636"/>
      <c r="ESF7" s="1636"/>
      <c r="ESG7" s="1636"/>
      <c r="ESH7" s="1636"/>
      <c r="ESI7" s="1636"/>
      <c r="ESJ7" s="1636"/>
      <c r="ESK7" s="1636"/>
      <c r="ESL7" s="1636"/>
      <c r="ESM7" s="1636"/>
      <c r="ESN7" s="1636"/>
      <c r="ESO7" s="1636"/>
      <c r="ESP7" s="1636"/>
      <c r="ESQ7" s="1636"/>
      <c r="ESR7" s="1636"/>
      <c r="ESS7" s="1636"/>
      <c r="EST7" s="1636"/>
      <c r="ESU7" s="1636"/>
      <c r="ESV7" s="1636"/>
      <c r="ESW7" s="1636"/>
      <c r="ESX7" s="1636"/>
      <c r="ESY7" s="1636"/>
      <c r="ESZ7" s="1636"/>
      <c r="ETA7" s="1636"/>
      <c r="ETB7" s="1636"/>
      <c r="ETC7" s="1636"/>
      <c r="ETD7" s="1636"/>
      <c r="ETE7" s="1636"/>
      <c r="ETF7" s="1636"/>
      <c r="ETG7" s="1636"/>
      <c r="ETH7" s="1636"/>
      <c r="ETI7" s="1636"/>
      <c r="ETJ7" s="1636"/>
      <c r="ETK7" s="1636"/>
      <c r="ETL7" s="1636"/>
      <c r="ETM7" s="1636"/>
      <c r="ETN7" s="1636"/>
      <c r="ETO7" s="1636"/>
      <c r="ETP7" s="1636"/>
      <c r="ETQ7" s="1636"/>
      <c r="ETR7" s="1636"/>
      <c r="ETS7" s="1636"/>
      <c r="ETT7" s="1636"/>
      <c r="ETU7" s="1636"/>
      <c r="ETV7" s="1636"/>
      <c r="ETW7" s="1636"/>
      <c r="ETX7" s="1636"/>
      <c r="ETY7" s="1636"/>
      <c r="ETZ7" s="1636"/>
      <c r="EUA7" s="1636"/>
      <c r="EUB7" s="1636"/>
      <c r="EUC7" s="1636"/>
      <c r="EUD7" s="1636"/>
      <c r="EUE7" s="1636"/>
      <c r="EUF7" s="1636"/>
      <c r="EUG7" s="1636"/>
      <c r="EUH7" s="1636"/>
      <c r="EUI7" s="1636"/>
      <c r="EUJ7" s="1636"/>
      <c r="EUK7" s="1636"/>
      <c r="EUL7" s="1636"/>
      <c r="EUM7" s="1636"/>
      <c r="EUN7" s="1636"/>
      <c r="EUO7" s="1636"/>
      <c r="EUP7" s="1636"/>
      <c r="EUQ7" s="1636"/>
      <c r="EUR7" s="1636"/>
      <c r="EUS7" s="1636"/>
      <c r="EUT7" s="1636"/>
      <c r="EUU7" s="1636"/>
      <c r="EUV7" s="1636"/>
      <c r="EUW7" s="1636"/>
      <c r="EUX7" s="1636"/>
      <c r="EUY7" s="1636"/>
      <c r="EUZ7" s="1636"/>
      <c r="EVA7" s="1636"/>
      <c r="EVB7" s="1636"/>
      <c r="EVC7" s="1636"/>
      <c r="EVD7" s="1636"/>
      <c r="EVE7" s="1636"/>
      <c r="EVF7" s="1636"/>
      <c r="EVG7" s="1636"/>
      <c r="EVH7" s="1636"/>
      <c r="EVI7" s="1636"/>
      <c r="EVJ7" s="1636"/>
      <c r="EVK7" s="1636"/>
      <c r="EVL7" s="1636"/>
      <c r="EVM7" s="1636"/>
      <c r="EVN7" s="1636"/>
      <c r="EVO7" s="1636"/>
      <c r="EVP7" s="1636"/>
      <c r="EVQ7" s="1636"/>
      <c r="EVR7" s="1636"/>
      <c r="EVS7" s="1636"/>
      <c r="EVT7" s="1636"/>
      <c r="EVU7" s="1636"/>
      <c r="EVV7" s="1636"/>
      <c r="EVW7" s="1636"/>
      <c r="EVX7" s="1636"/>
      <c r="EVY7" s="1636"/>
      <c r="EVZ7" s="1636"/>
      <c r="EWA7" s="1636"/>
      <c r="EWB7" s="1636"/>
      <c r="EWC7" s="1636"/>
      <c r="EWD7" s="1636"/>
      <c r="EWE7" s="1636"/>
      <c r="EWF7" s="1636"/>
      <c r="EWG7" s="1636"/>
      <c r="EWH7" s="1636"/>
      <c r="EWI7" s="1636"/>
      <c r="EWJ7" s="1636"/>
      <c r="EWK7" s="1636"/>
      <c r="EWL7" s="1636"/>
      <c r="EWM7" s="1636"/>
      <c r="EWN7" s="1636"/>
      <c r="EWO7" s="1636"/>
      <c r="EWP7" s="1636"/>
      <c r="EWQ7" s="1636"/>
      <c r="EWR7" s="1636"/>
      <c r="EWS7" s="1636"/>
      <c r="EWT7" s="1636"/>
      <c r="EWU7" s="1636"/>
      <c r="EWV7" s="1636"/>
      <c r="EWW7" s="1636"/>
      <c r="EWX7" s="1636"/>
      <c r="EWY7" s="1636"/>
      <c r="EWZ7" s="1636"/>
      <c r="EXA7" s="1636"/>
      <c r="EXB7" s="1636"/>
      <c r="EXC7" s="1636"/>
      <c r="EXD7" s="1636"/>
      <c r="EXE7" s="1636"/>
      <c r="EXF7" s="1636"/>
      <c r="EXG7" s="1636"/>
      <c r="EXH7" s="1636"/>
      <c r="EXI7" s="1636"/>
      <c r="EXJ7" s="1636"/>
      <c r="EXK7" s="1636"/>
      <c r="EXL7" s="1636"/>
      <c r="EXM7" s="1636"/>
      <c r="EXN7" s="1636"/>
      <c r="EXO7" s="1636"/>
      <c r="EXP7" s="1636"/>
      <c r="EXQ7" s="1636"/>
      <c r="EXR7" s="1636"/>
      <c r="EXS7" s="1636"/>
      <c r="EXT7" s="1636"/>
      <c r="EXU7" s="1636"/>
      <c r="EXV7" s="1636"/>
      <c r="EXW7" s="1636"/>
      <c r="EXX7" s="1636"/>
      <c r="EXY7" s="1636"/>
      <c r="EXZ7" s="1636"/>
      <c r="EYA7" s="1636"/>
      <c r="EYB7" s="1636"/>
      <c r="EYC7" s="1636"/>
      <c r="EYD7" s="1636"/>
      <c r="EYE7" s="1636"/>
      <c r="EYF7" s="1636"/>
      <c r="EYG7" s="1636"/>
      <c r="EYH7" s="1636"/>
      <c r="EYI7" s="1636"/>
      <c r="EYJ7" s="1636"/>
      <c r="EYK7" s="1636"/>
      <c r="EYL7" s="1636"/>
      <c r="EYM7" s="1636"/>
      <c r="EYN7" s="1636"/>
      <c r="EYO7" s="1636"/>
      <c r="EYP7" s="1636"/>
      <c r="EYQ7" s="1636"/>
      <c r="EYR7" s="1636"/>
      <c r="EYS7" s="1636"/>
      <c r="EYT7" s="1636"/>
      <c r="EYU7" s="1636"/>
      <c r="EYV7" s="1636"/>
      <c r="EYW7" s="1636"/>
      <c r="EYX7" s="1636"/>
      <c r="EYY7" s="1636"/>
      <c r="EYZ7" s="1636"/>
      <c r="EZA7" s="1636"/>
      <c r="EZB7" s="1636"/>
      <c r="EZC7" s="1636"/>
      <c r="EZD7" s="1636"/>
      <c r="EZE7" s="1636"/>
      <c r="EZF7" s="1636"/>
      <c r="EZG7" s="1636"/>
      <c r="EZH7" s="1636"/>
      <c r="EZI7" s="1636"/>
      <c r="EZJ7" s="1636"/>
      <c r="EZK7" s="1636"/>
      <c r="EZL7" s="1636"/>
      <c r="EZM7" s="1636"/>
      <c r="EZN7" s="1636"/>
      <c r="EZO7" s="1636"/>
      <c r="EZP7" s="1636"/>
      <c r="EZQ7" s="1636"/>
      <c r="EZR7" s="1636"/>
      <c r="EZS7" s="1636"/>
      <c r="EZT7" s="1636"/>
      <c r="EZU7" s="1636"/>
      <c r="EZV7" s="1636"/>
      <c r="EZW7" s="1636"/>
      <c r="EZX7" s="1636"/>
      <c r="EZY7" s="1636"/>
      <c r="EZZ7" s="1636"/>
      <c r="FAA7" s="1636"/>
      <c r="FAB7" s="1636"/>
      <c r="FAC7" s="1636"/>
      <c r="FAD7" s="1636"/>
      <c r="FAE7" s="1636"/>
      <c r="FAF7" s="1636"/>
      <c r="FAG7" s="1636"/>
      <c r="FAH7" s="1636"/>
      <c r="FAI7" s="1636"/>
      <c r="FAJ7" s="1636"/>
      <c r="FAK7" s="1636"/>
      <c r="FAL7" s="1636"/>
      <c r="FAM7" s="1636"/>
      <c r="FAN7" s="1636"/>
      <c r="FAO7" s="1636"/>
      <c r="FAP7" s="1636"/>
      <c r="FAQ7" s="1636"/>
      <c r="FAR7" s="1636"/>
      <c r="FAS7" s="1636"/>
      <c r="FAT7" s="1636"/>
      <c r="FAU7" s="1636"/>
      <c r="FAV7" s="1636"/>
      <c r="FAW7" s="1636"/>
      <c r="FAX7" s="1636"/>
      <c r="FAY7" s="1636"/>
      <c r="FAZ7" s="1636"/>
      <c r="FBA7" s="1636"/>
      <c r="FBB7" s="1636"/>
      <c r="FBC7" s="1636"/>
      <c r="FBD7" s="1636"/>
      <c r="FBE7" s="1636"/>
      <c r="FBF7" s="1636"/>
      <c r="FBG7" s="1636"/>
      <c r="FBH7" s="1636"/>
      <c r="FBI7" s="1636"/>
      <c r="FBJ7" s="1636"/>
      <c r="FBK7" s="1636"/>
      <c r="FBL7" s="1636"/>
      <c r="FBM7" s="1636"/>
      <c r="FBN7" s="1636"/>
      <c r="FBO7" s="1636"/>
      <c r="FBP7" s="1636"/>
      <c r="FBQ7" s="1636"/>
      <c r="FBR7" s="1636"/>
      <c r="FBS7" s="1636"/>
      <c r="FBT7" s="1636"/>
      <c r="FBU7" s="1636"/>
      <c r="FBV7" s="1636"/>
      <c r="FBW7" s="1636"/>
      <c r="FBX7" s="1636"/>
      <c r="FBY7" s="1636"/>
      <c r="FBZ7" s="1636"/>
      <c r="FCA7" s="1636"/>
      <c r="FCB7" s="1636"/>
      <c r="FCC7" s="1636"/>
      <c r="FCD7" s="1636"/>
      <c r="FCE7" s="1636"/>
      <c r="FCF7" s="1636"/>
      <c r="FCG7" s="1636"/>
      <c r="FCH7" s="1636"/>
      <c r="FCI7" s="1636"/>
      <c r="FCJ7" s="1636"/>
      <c r="FCK7" s="1636"/>
      <c r="FCL7" s="1636"/>
      <c r="FCM7" s="1636"/>
      <c r="FCN7" s="1636"/>
      <c r="FCO7" s="1636"/>
      <c r="FCP7" s="1636"/>
      <c r="FCQ7" s="1636"/>
      <c r="FCR7" s="1636"/>
      <c r="FCS7" s="1636"/>
      <c r="FCT7" s="1636"/>
      <c r="FCU7" s="1636"/>
      <c r="FCV7" s="1636"/>
      <c r="FCW7" s="1636"/>
      <c r="FCX7" s="1636"/>
      <c r="FCY7" s="1636"/>
      <c r="FCZ7" s="1636"/>
      <c r="FDA7" s="1636"/>
      <c r="FDB7" s="1636"/>
      <c r="FDC7" s="1636"/>
      <c r="FDD7" s="1636"/>
      <c r="FDE7" s="1636"/>
      <c r="FDF7" s="1636"/>
      <c r="FDG7" s="1636"/>
      <c r="FDH7" s="1636"/>
      <c r="FDI7" s="1636"/>
      <c r="FDJ7" s="1636"/>
      <c r="FDK7" s="1636"/>
      <c r="FDL7" s="1636"/>
      <c r="FDM7" s="1636"/>
      <c r="FDN7" s="1636"/>
      <c r="FDO7" s="1636"/>
      <c r="FDP7" s="1636"/>
      <c r="FDQ7" s="1636"/>
      <c r="FDR7" s="1636"/>
      <c r="FDS7" s="1636"/>
      <c r="FDT7" s="1636"/>
      <c r="FDU7" s="1636"/>
      <c r="FDV7" s="1636"/>
      <c r="FDW7" s="1636"/>
      <c r="FDX7" s="1636"/>
      <c r="FDY7" s="1636"/>
      <c r="FDZ7" s="1636"/>
      <c r="FEA7" s="1636"/>
      <c r="FEB7" s="1636"/>
      <c r="FEC7" s="1636"/>
      <c r="FED7" s="1636"/>
      <c r="FEE7" s="1636"/>
      <c r="FEF7" s="1636"/>
      <c r="FEG7" s="1636"/>
      <c r="FEH7" s="1636"/>
      <c r="FEI7" s="1636"/>
      <c r="FEJ7" s="1636"/>
      <c r="FEK7" s="1636"/>
      <c r="FEL7" s="1636"/>
      <c r="FEM7" s="1636"/>
      <c r="FEN7" s="1636"/>
      <c r="FEO7" s="1636"/>
      <c r="FEP7" s="1636"/>
      <c r="FEQ7" s="1636"/>
      <c r="FER7" s="1636"/>
      <c r="FES7" s="1636"/>
      <c r="FET7" s="1636"/>
      <c r="FEU7" s="1636"/>
      <c r="FEV7" s="1636"/>
      <c r="FEW7" s="1636"/>
      <c r="FEX7" s="1636"/>
      <c r="FEY7" s="1636"/>
      <c r="FEZ7" s="1636"/>
      <c r="FFA7" s="1636"/>
      <c r="FFB7" s="1636"/>
      <c r="FFC7" s="1636"/>
      <c r="FFD7" s="1636"/>
      <c r="FFE7" s="1636"/>
      <c r="FFF7" s="1636"/>
      <c r="FFG7" s="1636"/>
      <c r="FFH7" s="1636"/>
      <c r="FFI7" s="1636"/>
      <c r="FFJ7" s="1636"/>
      <c r="FFK7" s="1636"/>
      <c r="FFL7" s="1636"/>
      <c r="FFM7" s="1636"/>
      <c r="FFN7" s="1636"/>
      <c r="FFO7" s="1636"/>
      <c r="FFP7" s="1636"/>
      <c r="FFQ7" s="1636"/>
      <c r="FFR7" s="1636"/>
      <c r="FFS7" s="1636"/>
      <c r="FFT7" s="1636"/>
      <c r="FFU7" s="1636"/>
      <c r="FFV7" s="1636"/>
      <c r="FFW7" s="1636"/>
      <c r="FFX7" s="1636"/>
      <c r="FFY7" s="1636"/>
      <c r="FFZ7" s="1636"/>
      <c r="FGA7" s="1636"/>
      <c r="FGB7" s="1636"/>
      <c r="FGC7" s="1636"/>
      <c r="FGD7" s="1636"/>
      <c r="FGE7" s="1636"/>
      <c r="FGF7" s="1636"/>
      <c r="FGG7" s="1636"/>
      <c r="FGH7" s="1636"/>
      <c r="FGI7" s="1636"/>
      <c r="FGJ7" s="1636"/>
      <c r="FGK7" s="1636"/>
      <c r="FGL7" s="1636"/>
      <c r="FGM7" s="1636"/>
      <c r="FGN7" s="1636"/>
      <c r="FGO7" s="1636"/>
      <c r="FGP7" s="1636"/>
      <c r="FGQ7" s="1636"/>
      <c r="FGR7" s="1636"/>
      <c r="FGS7" s="1636"/>
      <c r="FGT7" s="1636"/>
      <c r="FGU7" s="1636"/>
      <c r="FGV7" s="1636"/>
      <c r="FGW7" s="1636"/>
      <c r="FGX7" s="1636"/>
      <c r="FGY7" s="1636"/>
      <c r="FGZ7" s="1636"/>
      <c r="FHA7" s="1636"/>
      <c r="FHB7" s="1636"/>
      <c r="FHC7" s="1636"/>
      <c r="FHD7" s="1636"/>
      <c r="FHE7" s="1636"/>
      <c r="FHF7" s="1636"/>
      <c r="FHG7" s="1636"/>
      <c r="FHH7" s="1636"/>
      <c r="FHI7" s="1636"/>
      <c r="FHJ7" s="1636"/>
      <c r="FHK7" s="1636"/>
      <c r="FHL7" s="1636"/>
      <c r="FHM7" s="1636"/>
      <c r="FHN7" s="1636"/>
      <c r="FHO7" s="1636"/>
      <c r="FHP7" s="1636"/>
      <c r="FHQ7" s="1636"/>
      <c r="FHR7" s="1636"/>
      <c r="FHS7" s="1636"/>
      <c r="FHT7" s="1636"/>
      <c r="FHU7" s="1636"/>
      <c r="FHV7" s="1636"/>
      <c r="FHW7" s="1636"/>
      <c r="FHX7" s="1636"/>
      <c r="FHY7" s="1636"/>
      <c r="FHZ7" s="1636"/>
      <c r="FIA7" s="1636"/>
      <c r="FIB7" s="1636"/>
      <c r="FIC7" s="1636"/>
      <c r="FID7" s="1636"/>
      <c r="FIE7" s="1636"/>
      <c r="FIF7" s="1636"/>
      <c r="FIG7" s="1636"/>
      <c r="FIH7" s="1636"/>
      <c r="FII7" s="1636"/>
      <c r="FIJ7" s="1636"/>
      <c r="FIK7" s="1636"/>
      <c r="FIL7" s="1636"/>
      <c r="FIM7" s="1636"/>
      <c r="FIN7" s="1636"/>
      <c r="FIO7" s="1636"/>
      <c r="FIP7" s="1636"/>
      <c r="FIQ7" s="1636"/>
      <c r="FIR7" s="1636"/>
      <c r="FIS7" s="1636"/>
      <c r="FIT7" s="1636"/>
      <c r="FIU7" s="1636"/>
      <c r="FIV7" s="1636"/>
      <c r="FIW7" s="1636"/>
      <c r="FIX7" s="1636"/>
      <c r="FIY7" s="1636"/>
      <c r="FIZ7" s="1636"/>
      <c r="FJA7" s="1636"/>
      <c r="FJB7" s="1636"/>
      <c r="FJC7" s="1636"/>
      <c r="FJD7" s="1636"/>
      <c r="FJE7" s="1636"/>
      <c r="FJF7" s="1636"/>
      <c r="FJG7" s="1636"/>
      <c r="FJH7" s="1636"/>
      <c r="FJI7" s="1636"/>
      <c r="FJJ7" s="1636"/>
      <c r="FJK7" s="1636"/>
      <c r="FJL7" s="1636"/>
      <c r="FJM7" s="1636"/>
      <c r="FJN7" s="1636"/>
      <c r="FJO7" s="1636"/>
      <c r="FJP7" s="1636"/>
      <c r="FJQ7" s="1636"/>
      <c r="FJR7" s="1636"/>
      <c r="FJS7" s="1636"/>
      <c r="FJT7" s="1636"/>
      <c r="FJU7" s="1636"/>
      <c r="FJV7" s="1636"/>
      <c r="FJW7" s="1636"/>
      <c r="FJX7" s="1636"/>
      <c r="FJY7" s="1636"/>
      <c r="FJZ7" s="1636"/>
      <c r="FKA7" s="1636"/>
      <c r="FKB7" s="1636"/>
      <c r="FKC7" s="1636"/>
      <c r="FKD7" s="1636"/>
      <c r="FKE7" s="1636"/>
      <c r="FKF7" s="1636"/>
      <c r="FKG7" s="1636"/>
      <c r="FKH7" s="1636"/>
      <c r="FKI7" s="1636"/>
      <c r="FKJ7" s="1636"/>
      <c r="FKK7" s="1636"/>
      <c r="FKL7" s="1636"/>
      <c r="FKM7" s="1636"/>
      <c r="FKN7" s="1636"/>
      <c r="FKO7" s="1636"/>
      <c r="FKP7" s="1636"/>
      <c r="FKQ7" s="1636"/>
      <c r="FKR7" s="1636"/>
      <c r="FKS7" s="1636"/>
      <c r="FKT7" s="1636"/>
      <c r="FKU7" s="1636"/>
      <c r="FKV7" s="1636"/>
      <c r="FKW7" s="1636"/>
      <c r="FKX7" s="1636"/>
      <c r="FKY7" s="1636"/>
      <c r="FKZ7" s="1636"/>
      <c r="FLA7" s="1636"/>
      <c r="FLB7" s="1636"/>
      <c r="FLC7" s="1636"/>
      <c r="FLD7" s="1636"/>
      <c r="FLE7" s="1636"/>
      <c r="FLF7" s="1636"/>
      <c r="FLG7" s="1636"/>
      <c r="FLH7" s="1636"/>
      <c r="FLI7" s="1636"/>
      <c r="FLJ7" s="1636"/>
      <c r="FLK7" s="1636"/>
      <c r="FLL7" s="1636"/>
      <c r="FLM7" s="1636"/>
      <c r="FLN7" s="1636"/>
      <c r="FLO7" s="1636"/>
      <c r="FLP7" s="1636"/>
      <c r="FLQ7" s="1636"/>
      <c r="FLR7" s="1636"/>
      <c r="FLS7" s="1636"/>
      <c r="FLT7" s="1636"/>
      <c r="FLU7" s="1636"/>
      <c r="FLV7" s="1636"/>
      <c r="FLW7" s="1636"/>
      <c r="FLX7" s="1636"/>
      <c r="FLY7" s="1636"/>
      <c r="FLZ7" s="1636"/>
      <c r="FMA7" s="1636"/>
      <c r="FMB7" s="1636"/>
      <c r="FMC7" s="1636"/>
      <c r="FMD7" s="1636"/>
      <c r="FME7" s="1636"/>
      <c r="FMF7" s="1636"/>
      <c r="FMG7" s="1636"/>
      <c r="FMH7" s="1636"/>
      <c r="FMI7" s="1636"/>
      <c r="FMJ7" s="1636"/>
      <c r="FMK7" s="1636"/>
      <c r="FML7" s="1636"/>
      <c r="FMM7" s="1636"/>
      <c r="FMN7" s="1636"/>
      <c r="FMO7" s="1636"/>
      <c r="FMP7" s="1636"/>
      <c r="FMQ7" s="1636"/>
      <c r="FMR7" s="1636"/>
      <c r="FMS7" s="1636"/>
      <c r="FMT7" s="1636"/>
      <c r="FMU7" s="1636"/>
      <c r="FMV7" s="1636"/>
      <c r="FMW7" s="1636"/>
      <c r="FMX7" s="1636"/>
      <c r="FMY7" s="1636"/>
      <c r="FMZ7" s="1636"/>
      <c r="FNA7" s="1636"/>
      <c r="FNB7" s="1636"/>
      <c r="FNC7" s="1636"/>
      <c r="FND7" s="1636"/>
      <c r="FNE7" s="1636"/>
      <c r="FNF7" s="1636"/>
      <c r="FNG7" s="1636"/>
      <c r="FNH7" s="1636"/>
      <c r="FNI7" s="1636"/>
      <c r="FNJ7" s="1636"/>
      <c r="FNK7" s="1636"/>
      <c r="FNL7" s="1636"/>
      <c r="FNM7" s="1636"/>
      <c r="FNN7" s="1636"/>
      <c r="FNO7" s="1636"/>
      <c r="FNP7" s="1636"/>
      <c r="FNQ7" s="1636"/>
      <c r="FNR7" s="1636"/>
      <c r="FNS7" s="1636"/>
      <c r="FNT7" s="1636"/>
      <c r="FNU7" s="1636"/>
      <c r="FNV7" s="1636"/>
      <c r="FNW7" s="1636"/>
      <c r="FNX7" s="1636"/>
      <c r="FNY7" s="1636"/>
      <c r="FNZ7" s="1636"/>
      <c r="FOA7" s="1636"/>
      <c r="FOB7" s="1636"/>
      <c r="FOC7" s="1636"/>
      <c r="FOD7" s="1636"/>
      <c r="FOE7" s="1636"/>
      <c r="FOF7" s="1636"/>
      <c r="FOG7" s="1636"/>
      <c r="FOH7" s="1636"/>
      <c r="FOI7" s="1636"/>
      <c r="FOJ7" s="1636"/>
      <c r="FOK7" s="1636"/>
      <c r="FOL7" s="1636"/>
      <c r="FOM7" s="1636"/>
      <c r="FON7" s="1636"/>
      <c r="FOO7" s="1636"/>
      <c r="FOP7" s="1636"/>
      <c r="FOQ7" s="1636"/>
      <c r="FOR7" s="1636"/>
      <c r="FOS7" s="1636"/>
      <c r="FOT7" s="1636"/>
      <c r="FOU7" s="1636"/>
      <c r="FOV7" s="1636"/>
      <c r="FOW7" s="1636"/>
      <c r="FOX7" s="1636"/>
      <c r="FOY7" s="1636"/>
      <c r="FOZ7" s="1636"/>
      <c r="FPA7" s="1636"/>
      <c r="FPB7" s="1636"/>
      <c r="FPC7" s="1636"/>
      <c r="FPD7" s="1636"/>
      <c r="FPE7" s="1636"/>
      <c r="FPF7" s="1636"/>
      <c r="FPG7" s="1636"/>
      <c r="FPH7" s="1636"/>
      <c r="FPI7" s="1636"/>
      <c r="FPJ7" s="1636"/>
      <c r="FPK7" s="1636"/>
      <c r="FPL7" s="1636"/>
      <c r="FPM7" s="1636"/>
      <c r="FPN7" s="1636"/>
      <c r="FPO7" s="1636"/>
      <c r="FPP7" s="1636"/>
      <c r="FPQ7" s="1636"/>
      <c r="FPR7" s="1636"/>
      <c r="FPS7" s="1636"/>
      <c r="FPT7" s="1636"/>
      <c r="FPU7" s="1636"/>
      <c r="FPV7" s="1636"/>
      <c r="FPW7" s="1636"/>
      <c r="FPX7" s="1636"/>
      <c r="FPY7" s="1636"/>
      <c r="FPZ7" s="1636"/>
      <c r="FQA7" s="1636"/>
      <c r="FQB7" s="1636"/>
      <c r="FQC7" s="1636"/>
      <c r="FQD7" s="1636"/>
      <c r="FQE7" s="1636"/>
      <c r="FQF7" s="1636"/>
      <c r="FQG7" s="1636"/>
      <c r="FQH7" s="1636"/>
      <c r="FQI7" s="1636"/>
      <c r="FQJ7" s="1636"/>
      <c r="FQK7" s="1636"/>
      <c r="FQL7" s="1636"/>
      <c r="FQM7" s="1636"/>
      <c r="FQN7" s="1636"/>
      <c r="FQO7" s="1636"/>
      <c r="FQP7" s="1636"/>
      <c r="FQQ7" s="1636"/>
      <c r="FQR7" s="1636"/>
      <c r="FQS7" s="1636"/>
      <c r="FQT7" s="1636"/>
      <c r="FQU7" s="1636"/>
      <c r="FQV7" s="1636"/>
      <c r="FQW7" s="1636"/>
      <c r="FQX7" s="1636"/>
      <c r="FQY7" s="1636"/>
      <c r="FQZ7" s="1636"/>
      <c r="FRA7" s="1636"/>
      <c r="FRB7" s="1636"/>
      <c r="FRC7" s="1636"/>
      <c r="FRD7" s="1636"/>
      <c r="FRE7" s="1636"/>
      <c r="FRF7" s="1636"/>
      <c r="FRG7" s="1636"/>
      <c r="FRH7" s="1636"/>
      <c r="FRI7" s="1636"/>
      <c r="FRJ7" s="1636"/>
      <c r="FRK7" s="1636"/>
      <c r="FRL7" s="1636"/>
      <c r="FRM7" s="1636"/>
      <c r="FRN7" s="1636"/>
      <c r="FRO7" s="1636"/>
      <c r="FRP7" s="1636"/>
      <c r="FRQ7" s="1636"/>
      <c r="FRR7" s="1636"/>
      <c r="FRS7" s="1636"/>
      <c r="FRT7" s="1636"/>
      <c r="FRU7" s="1636"/>
      <c r="FRV7" s="1636"/>
      <c r="FRW7" s="1636"/>
      <c r="FRX7" s="1636"/>
      <c r="FRY7" s="1636"/>
      <c r="FRZ7" s="1636"/>
      <c r="FSA7" s="1636"/>
      <c r="FSB7" s="1636"/>
      <c r="FSC7" s="1636"/>
      <c r="FSD7" s="1636"/>
      <c r="FSE7" s="1636"/>
      <c r="FSF7" s="1636"/>
      <c r="FSG7" s="1636"/>
      <c r="FSH7" s="1636"/>
      <c r="FSI7" s="1636"/>
      <c r="FSJ7" s="1636"/>
      <c r="FSK7" s="1636"/>
      <c r="FSL7" s="1636"/>
      <c r="FSM7" s="1636"/>
      <c r="FSN7" s="1636"/>
      <c r="FSO7" s="1636"/>
      <c r="FSP7" s="1636"/>
      <c r="FSQ7" s="1636"/>
      <c r="FSR7" s="1636"/>
      <c r="FSS7" s="1636"/>
      <c r="FST7" s="1636"/>
      <c r="FSU7" s="1636"/>
      <c r="FSV7" s="1636"/>
      <c r="FSW7" s="1636"/>
      <c r="FSX7" s="1636"/>
      <c r="FSY7" s="1636"/>
      <c r="FSZ7" s="1636"/>
      <c r="FTA7" s="1636"/>
      <c r="FTB7" s="1636"/>
      <c r="FTC7" s="1636"/>
      <c r="FTD7" s="1636"/>
      <c r="FTE7" s="1636"/>
      <c r="FTF7" s="1636"/>
      <c r="FTG7" s="1636"/>
      <c r="FTH7" s="1636"/>
      <c r="FTI7" s="1636"/>
      <c r="FTJ7" s="1636"/>
      <c r="FTK7" s="1636"/>
      <c r="FTL7" s="1636"/>
      <c r="FTM7" s="1636"/>
      <c r="FTN7" s="1636"/>
      <c r="FTO7" s="1636"/>
      <c r="FTP7" s="1636"/>
      <c r="FTQ7" s="1636"/>
      <c r="FTR7" s="1636"/>
      <c r="FTS7" s="1636"/>
      <c r="FTT7" s="1636"/>
      <c r="FTU7" s="1636"/>
      <c r="FTV7" s="1636"/>
      <c r="FTW7" s="1636"/>
      <c r="FTX7" s="1636"/>
      <c r="FTY7" s="1636"/>
      <c r="FTZ7" s="1636"/>
      <c r="FUA7" s="1636"/>
      <c r="FUB7" s="1636"/>
      <c r="FUC7" s="1636"/>
      <c r="FUD7" s="1636"/>
      <c r="FUE7" s="1636"/>
      <c r="FUF7" s="1636"/>
      <c r="FUG7" s="1636"/>
      <c r="FUH7" s="1636"/>
      <c r="FUI7" s="1636"/>
      <c r="FUJ7" s="1636"/>
      <c r="FUK7" s="1636"/>
      <c r="FUL7" s="1636"/>
      <c r="FUM7" s="1636"/>
      <c r="FUN7" s="1636"/>
      <c r="FUO7" s="1636"/>
      <c r="FUP7" s="1636"/>
      <c r="FUQ7" s="1636"/>
      <c r="FUR7" s="1636"/>
      <c r="FUS7" s="1636"/>
      <c r="FUT7" s="1636"/>
      <c r="FUU7" s="1636"/>
      <c r="FUV7" s="1636"/>
      <c r="FUW7" s="1636"/>
      <c r="FUX7" s="1636"/>
      <c r="FUY7" s="1636"/>
      <c r="FUZ7" s="1636"/>
      <c r="FVA7" s="1636"/>
      <c r="FVB7" s="1636"/>
      <c r="FVC7" s="1636"/>
      <c r="FVD7" s="1636"/>
      <c r="FVE7" s="1636"/>
      <c r="FVF7" s="1636"/>
      <c r="FVG7" s="1636"/>
      <c r="FVH7" s="1636"/>
      <c r="FVI7" s="1636"/>
      <c r="FVJ7" s="1636"/>
      <c r="FVK7" s="1636"/>
      <c r="FVL7" s="1636"/>
      <c r="FVM7" s="1636"/>
      <c r="FVN7" s="1636"/>
      <c r="FVO7" s="1636"/>
      <c r="FVP7" s="1636"/>
      <c r="FVQ7" s="1636"/>
      <c r="FVR7" s="1636"/>
      <c r="FVS7" s="1636"/>
      <c r="FVT7" s="1636"/>
      <c r="FVU7" s="1636"/>
      <c r="FVV7" s="1636"/>
      <c r="FVW7" s="1636"/>
      <c r="FVX7" s="1636"/>
      <c r="FVY7" s="1636"/>
      <c r="FVZ7" s="1636"/>
      <c r="FWA7" s="1636"/>
      <c r="FWB7" s="1636"/>
      <c r="FWC7" s="1636"/>
      <c r="FWD7" s="1636"/>
      <c r="FWE7" s="1636"/>
      <c r="FWF7" s="1636"/>
      <c r="FWG7" s="1636"/>
      <c r="FWH7" s="1636"/>
      <c r="FWI7" s="1636"/>
      <c r="FWJ7" s="1636"/>
      <c r="FWK7" s="1636"/>
      <c r="FWL7" s="1636"/>
      <c r="FWM7" s="1636"/>
      <c r="FWN7" s="1636"/>
      <c r="FWO7" s="1636"/>
      <c r="FWP7" s="1636"/>
      <c r="FWQ7" s="1636"/>
      <c r="FWR7" s="1636"/>
      <c r="FWS7" s="1636"/>
      <c r="FWT7" s="1636"/>
      <c r="FWU7" s="1636"/>
      <c r="FWV7" s="1636"/>
      <c r="FWW7" s="1636"/>
      <c r="FWX7" s="1636"/>
      <c r="FWY7" s="1636"/>
      <c r="FWZ7" s="1636"/>
      <c r="FXA7" s="1636"/>
      <c r="FXB7" s="1636"/>
      <c r="FXC7" s="1636"/>
      <c r="FXD7" s="1636"/>
      <c r="FXE7" s="1636"/>
      <c r="FXF7" s="1636"/>
      <c r="FXG7" s="1636"/>
      <c r="FXH7" s="1636"/>
      <c r="FXI7" s="1636"/>
      <c r="FXJ7" s="1636"/>
      <c r="FXK7" s="1636"/>
      <c r="FXL7" s="1636"/>
      <c r="FXM7" s="1636"/>
      <c r="FXN7" s="1636"/>
      <c r="FXO7" s="1636"/>
      <c r="FXP7" s="1636"/>
      <c r="FXQ7" s="1636"/>
      <c r="FXR7" s="1636"/>
      <c r="FXS7" s="1636"/>
      <c r="FXT7" s="1636"/>
      <c r="FXU7" s="1636"/>
      <c r="FXV7" s="1636"/>
      <c r="FXW7" s="1636"/>
      <c r="FXX7" s="1636"/>
      <c r="FXY7" s="1636"/>
      <c r="FXZ7" s="1636"/>
      <c r="FYA7" s="1636"/>
      <c r="FYB7" s="1636"/>
      <c r="FYC7" s="1636"/>
      <c r="FYD7" s="1636"/>
      <c r="FYE7" s="1636"/>
      <c r="FYF7" s="1636"/>
      <c r="FYG7" s="1636"/>
      <c r="FYH7" s="1636"/>
      <c r="FYI7" s="1636"/>
      <c r="FYJ7" s="1636"/>
      <c r="FYK7" s="1636"/>
      <c r="FYL7" s="1636"/>
      <c r="FYM7" s="1636"/>
      <c r="FYN7" s="1636"/>
      <c r="FYO7" s="1636"/>
      <c r="FYP7" s="1636"/>
      <c r="FYQ7" s="1636"/>
      <c r="FYR7" s="1636"/>
      <c r="FYS7" s="1636"/>
      <c r="FYT7" s="1636"/>
      <c r="FYU7" s="1636"/>
      <c r="FYV7" s="1636"/>
      <c r="FYW7" s="1636"/>
      <c r="FYX7" s="1636"/>
      <c r="FYY7" s="1636"/>
      <c r="FYZ7" s="1636"/>
      <c r="FZA7" s="1636"/>
      <c r="FZB7" s="1636"/>
      <c r="FZC7" s="1636"/>
      <c r="FZD7" s="1636"/>
      <c r="FZE7" s="1636"/>
      <c r="FZF7" s="1636"/>
      <c r="FZG7" s="1636"/>
      <c r="FZH7" s="1636"/>
      <c r="FZI7" s="1636"/>
      <c r="FZJ7" s="1636"/>
      <c r="FZK7" s="1636"/>
      <c r="FZL7" s="1636"/>
      <c r="FZM7" s="1636"/>
      <c r="FZN7" s="1636"/>
      <c r="FZO7" s="1636"/>
      <c r="FZP7" s="1636"/>
      <c r="FZQ7" s="1636"/>
      <c r="FZR7" s="1636"/>
      <c r="FZS7" s="1636"/>
      <c r="FZT7" s="1636"/>
      <c r="FZU7" s="1636"/>
      <c r="FZV7" s="1636"/>
      <c r="FZW7" s="1636"/>
      <c r="FZX7" s="1636"/>
      <c r="FZY7" s="1636"/>
      <c r="FZZ7" s="1636"/>
      <c r="GAA7" s="1636"/>
      <c r="GAB7" s="1636"/>
      <c r="GAC7" s="1636"/>
      <c r="GAD7" s="1636"/>
      <c r="GAE7" s="1636"/>
      <c r="GAF7" s="1636"/>
      <c r="GAG7" s="1636"/>
      <c r="GAH7" s="1636"/>
      <c r="GAI7" s="1636"/>
      <c r="GAJ7" s="1636"/>
      <c r="GAK7" s="1636"/>
      <c r="GAL7" s="1636"/>
      <c r="GAM7" s="1636"/>
      <c r="GAN7" s="1636"/>
      <c r="GAO7" s="1636"/>
      <c r="GAP7" s="1636"/>
      <c r="GAQ7" s="1636"/>
      <c r="GAR7" s="1636"/>
      <c r="GAS7" s="1636"/>
      <c r="GAT7" s="1636"/>
      <c r="GAU7" s="1636"/>
      <c r="GAV7" s="1636"/>
      <c r="GAW7" s="1636"/>
      <c r="GAX7" s="1636"/>
      <c r="GAY7" s="1636"/>
      <c r="GAZ7" s="1636"/>
      <c r="GBA7" s="1636"/>
      <c r="GBB7" s="1636"/>
      <c r="GBC7" s="1636"/>
      <c r="GBD7" s="1636"/>
      <c r="GBE7" s="1636"/>
      <c r="GBF7" s="1636"/>
      <c r="GBG7" s="1636"/>
      <c r="GBH7" s="1636"/>
      <c r="GBI7" s="1636"/>
      <c r="GBJ7" s="1636"/>
      <c r="GBK7" s="1636"/>
      <c r="GBL7" s="1636"/>
      <c r="GBM7" s="1636"/>
      <c r="GBN7" s="1636"/>
      <c r="GBO7" s="1636"/>
      <c r="GBP7" s="1636"/>
      <c r="GBQ7" s="1636"/>
      <c r="GBR7" s="1636"/>
      <c r="GBS7" s="1636"/>
      <c r="GBT7" s="1636"/>
      <c r="GBU7" s="1636"/>
      <c r="GBV7" s="1636"/>
      <c r="GBW7" s="1636"/>
      <c r="GBX7" s="1636"/>
      <c r="GBY7" s="1636"/>
      <c r="GBZ7" s="1636"/>
      <c r="GCA7" s="1636"/>
      <c r="GCB7" s="1636"/>
      <c r="GCC7" s="1636"/>
      <c r="GCD7" s="1636"/>
      <c r="GCE7" s="1636"/>
      <c r="GCF7" s="1636"/>
      <c r="GCG7" s="1636"/>
      <c r="GCH7" s="1636"/>
      <c r="GCI7" s="1636"/>
      <c r="GCJ7" s="1636"/>
      <c r="GCK7" s="1636"/>
      <c r="GCL7" s="1636"/>
      <c r="GCM7" s="1636"/>
      <c r="GCN7" s="1636"/>
      <c r="GCO7" s="1636"/>
      <c r="GCP7" s="1636"/>
      <c r="GCQ7" s="1636"/>
      <c r="GCR7" s="1636"/>
      <c r="GCS7" s="1636"/>
      <c r="GCT7" s="1636"/>
      <c r="GCU7" s="1636"/>
      <c r="GCV7" s="1636"/>
      <c r="GCW7" s="1636"/>
      <c r="GCX7" s="1636"/>
      <c r="GCY7" s="1636"/>
      <c r="GCZ7" s="1636"/>
      <c r="GDA7" s="1636"/>
      <c r="GDB7" s="1636"/>
      <c r="GDC7" s="1636"/>
      <c r="GDD7" s="1636"/>
      <c r="GDE7" s="1636"/>
      <c r="GDF7" s="1636"/>
      <c r="GDG7" s="1636"/>
      <c r="GDH7" s="1636"/>
      <c r="GDI7" s="1636"/>
      <c r="GDJ7" s="1636"/>
      <c r="GDK7" s="1636"/>
      <c r="GDL7" s="1636"/>
      <c r="GDM7" s="1636"/>
      <c r="GDN7" s="1636"/>
      <c r="GDO7" s="1636"/>
      <c r="GDP7" s="1636"/>
      <c r="GDQ7" s="1636"/>
      <c r="GDR7" s="1636"/>
      <c r="GDS7" s="1636"/>
      <c r="GDT7" s="1636"/>
      <c r="GDU7" s="1636"/>
      <c r="GDV7" s="1636"/>
      <c r="GDW7" s="1636"/>
      <c r="GDX7" s="1636"/>
      <c r="GDY7" s="1636"/>
      <c r="GDZ7" s="1636"/>
      <c r="GEA7" s="1636"/>
      <c r="GEB7" s="1636"/>
      <c r="GEC7" s="1636"/>
      <c r="GED7" s="1636"/>
      <c r="GEE7" s="1636"/>
      <c r="GEF7" s="1636"/>
      <c r="GEG7" s="1636"/>
      <c r="GEH7" s="1636"/>
      <c r="GEI7" s="1636"/>
      <c r="GEJ7" s="1636"/>
      <c r="GEK7" s="1636"/>
      <c r="GEL7" s="1636"/>
      <c r="GEM7" s="1636"/>
      <c r="GEN7" s="1636"/>
      <c r="GEO7" s="1636"/>
      <c r="GEP7" s="1636"/>
      <c r="GEQ7" s="1636"/>
      <c r="GER7" s="1636"/>
      <c r="GES7" s="1636"/>
      <c r="GET7" s="1636"/>
      <c r="GEU7" s="1636"/>
      <c r="GEV7" s="1636"/>
      <c r="GEW7" s="1636"/>
      <c r="GEX7" s="1636"/>
      <c r="GEY7" s="1636"/>
      <c r="GEZ7" s="1636"/>
      <c r="GFA7" s="1636"/>
      <c r="GFB7" s="1636"/>
      <c r="GFC7" s="1636"/>
      <c r="GFD7" s="1636"/>
      <c r="GFE7" s="1636"/>
      <c r="GFF7" s="1636"/>
      <c r="GFG7" s="1636"/>
      <c r="GFH7" s="1636"/>
      <c r="GFI7" s="1636"/>
      <c r="GFJ7" s="1636"/>
      <c r="GFK7" s="1636"/>
      <c r="GFL7" s="1636"/>
      <c r="GFM7" s="1636"/>
      <c r="GFN7" s="1636"/>
      <c r="GFO7" s="1636"/>
      <c r="GFP7" s="1636"/>
      <c r="GFQ7" s="1636"/>
      <c r="GFR7" s="1636"/>
      <c r="GFS7" s="1636"/>
      <c r="GFT7" s="1636"/>
      <c r="GFU7" s="1636"/>
      <c r="GFV7" s="1636"/>
      <c r="GFW7" s="1636"/>
      <c r="GFX7" s="1636"/>
      <c r="GFY7" s="1636"/>
      <c r="GFZ7" s="1636"/>
      <c r="GGA7" s="1636"/>
      <c r="GGB7" s="1636"/>
      <c r="GGC7" s="1636"/>
      <c r="GGD7" s="1636"/>
      <c r="GGE7" s="1636"/>
      <c r="GGF7" s="1636"/>
      <c r="GGG7" s="1636"/>
      <c r="GGH7" s="1636"/>
      <c r="GGI7" s="1636"/>
      <c r="GGJ7" s="1636"/>
      <c r="GGK7" s="1636"/>
      <c r="GGL7" s="1636"/>
      <c r="GGM7" s="1636"/>
      <c r="GGN7" s="1636"/>
      <c r="GGO7" s="1636"/>
      <c r="GGP7" s="1636"/>
      <c r="GGQ7" s="1636"/>
      <c r="GGR7" s="1636"/>
      <c r="GGS7" s="1636"/>
      <c r="GGT7" s="1636"/>
      <c r="GGU7" s="1636"/>
      <c r="GGV7" s="1636"/>
      <c r="GGW7" s="1636"/>
      <c r="GGX7" s="1636"/>
      <c r="GGY7" s="1636"/>
      <c r="GGZ7" s="1636"/>
      <c r="GHA7" s="1636"/>
      <c r="GHB7" s="1636"/>
      <c r="GHC7" s="1636"/>
      <c r="GHD7" s="1636"/>
      <c r="GHE7" s="1636"/>
      <c r="GHF7" s="1636"/>
      <c r="GHG7" s="1636"/>
      <c r="GHH7" s="1636"/>
      <c r="GHI7" s="1636"/>
      <c r="GHJ7" s="1636"/>
      <c r="GHK7" s="1636"/>
      <c r="GHL7" s="1636"/>
      <c r="GHM7" s="1636"/>
      <c r="GHN7" s="1636"/>
      <c r="GHO7" s="1636"/>
      <c r="GHP7" s="1636"/>
      <c r="GHQ7" s="1636"/>
      <c r="GHR7" s="1636"/>
      <c r="GHS7" s="1636"/>
      <c r="GHT7" s="1636"/>
      <c r="GHU7" s="1636"/>
      <c r="GHV7" s="1636"/>
      <c r="GHW7" s="1636"/>
      <c r="GHX7" s="1636"/>
      <c r="GHY7" s="1636"/>
      <c r="GHZ7" s="1636"/>
      <c r="GIA7" s="1636"/>
      <c r="GIB7" s="1636"/>
      <c r="GIC7" s="1636"/>
      <c r="GID7" s="1636"/>
      <c r="GIE7" s="1636"/>
      <c r="GIF7" s="1636"/>
      <c r="GIG7" s="1636"/>
      <c r="GIH7" s="1636"/>
      <c r="GII7" s="1636"/>
      <c r="GIJ7" s="1636"/>
      <c r="GIK7" s="1636"/>
      <c r="GIL7" s="1636"/>
      <c r="GIM7" s="1636"/>
      <c r="GIN7" s="1636"/>
      <c r="GIO7" s="1636"/>
      <c r="GIP7" s="1636"/>
      <c r="GIQ7" s="1636"/>
      <c r="GIR7" s="1636"/>
      <c r="GIS7" s="1636"/>
      <c r="GIT7" s="1636"/>
      <c r="GIU7" s="1636"/>
      <c r="GIV7" s="1636"/>
      <c r="GIW7" s="1636"/>
      <c r="GIX7" s="1636"/>
      <c r="GIY7" s="1636"/>
      <c r="GIZ7" s="1636"/>
      <c r="GJA7" s="1636"/>
      <c r="GJB7" s="1636"/>
      <c r="GJC7" s="1636"/>
      <c r="GJD7" s="1636"/>
      <c r="GJE7" s="1636"/>
      <c r="GJF7" s="1636"/>
      <c r="GJG7" s="1636"/>
      <c r="GJH7" s="1636"/>
      <c r="GJI7" s="1636"/>
      <c r="GJJ7" s="1636"/>
      <c r="GJK7" s="1636"/>
      <c r="GJL7" s="1636"/>
      <c r="GJM7" s="1636"/>
      <c r="GJN7" s="1636"/>
      <c r="GJO7" s="1636"/>
      <c r="GJP7" s="1636"/>
      <c r="GJQ7" s="1636"/>
      <c r="GJR7" s="1636"/>
      <c r="GJS7" s="1636"/>
      <c r="GJT7" s="1636"/>
      <c r="GJU7" s="1636"/>
      <c r="GJV7" s="1636"/>
      <c r="GJW7" s="1636"/>
      <c r="GJX7" s="1636"/>
      <c r="GJY7" s="1636"/>
      <c r="GJZ7" s="1636"/>
      <c r="GKA7" s="1636"/>
      <c r="GKB7" s="1636"/>
      <c r="GKC7" s="1636"/>
      <c r="GKD7" s="1636"/>
      <c r="GKE7" s="1636"/>
      <c r="GKF7" s="1636"/>
      <c r="GKG7" s="1636"/>
      <c r="GKH7" s="1636"/>
      <c r="GKI7" s="1636"/>
      <c r="GKJ7" s="1636"/>
      <c r="GKK7" s="1636"/>
      <c r="GKL7" s="1636"/>
      <c r="GKM7" s="1636"/>
      <c r="GKN7" s="1636"/>
      <c r="GKO7" s="1636"/>
      <c r="GKP7" s="1636"/>
      <c r="GKQ7" s="1636"/>
      <c r="GKR7" s="1636"/>
      <c r="GKS7" s="1636"/>
      <c r="GKT7" s="1636"/>
      <c r="GKU7" s="1636"/>
      <c r="GKV7" s="1636"/>
      <c r="GKW7" s="1636"/>
      <c r="GKX7" s="1636"/>
      <c r="GKY7" s="1636"/>
      <c r="GKZ7" s="1636"/>
      <c r="GLA7" s="1636"/>
      <c r="GLB7" s="1636"/>
      <c r="GLC7" s="1636"/>
      <c r="GLD7" s="1636"/>
      <c r="GLE7" s="1636"/>
      <c r="GLF7" s="1636"/>
      <c r="GLG7" s="1636"/>
      <c r="GLH7" s="1636"/>
      <c r="GLI7" s="1636"/>
      <c r="GLJ7" s="1636"/>
      <c r="GLK7" s="1636"/>
      <c r="GLL7" s="1636"/>
      <c r="GLM7" s="1636"/>
      <c r="GLN7" s="1636"/>
      <c r="GLO7" s="1636"/>
      <c r="GLP7" s="1636"/>
      <c r="GLQ7" s="1636"/>
      <c r="GLR7" s="1636"/>
      <c r="GLS7" s="1636"/>
      <c r="GLT7" s="1636"/>
      <c r="GLU7" s="1636"/>
      <c r="GLV7" s="1636"/>
      <c r="GLW7" s="1636"/>
      <c r="GLX7" s="1636"/>
      <c r="GLY7" s="1636"/>
      <c r="GLZ7" s="1636"/>
      <c r="GMA7" s="1636"/>
      <c r="GMB7" s="1636"/>
      <c r="GMC7" s="1636"/>
      <c r="GMD7" s="1636"/>
      <c r="GME7" s="1636"/>
      <c r="GMF7" s="1636"/>
      <c r="GMG7" s="1636"/>
      <c r="GMH7" s="1636"/>
      <c r="GMI7" s="1636"/>
      <c r="GMJ7" s="1636"/>
      <c r="GMK7" s="1636"/>
      <c r="GML7" s="1636"/>
      <c r="GMM7" s="1636"/>
      <c r="GMN7" s="1636"/>
      <c r="GMO7" s="1636"/>
      <c r="GMP7" s="1636"/>
      <c r="GMQ7" s="1636"/>
      <c r="GMR7" s="1636"/>
      <c r="GMS7" s="1636"/>
      <c r="GMT7" s="1636"/>
      <c r="GMU7" s="1636"/>
      <c r="GMV7" s="1636"/>
      <c r="GMW7" s="1636"/>
      <c r="GMX7" s="1636"/>
      <c r="GMY7" s="1636"/>
      <c r="GMZ7" s="1636"/>
      <c r="GNA7" s="1636"/>
      <c r="GNB7" s="1636"/>
      <c r="GNC7" s="1636"/>
      <c r="GND7" s="1636"/>
      <c r="GNE7" s="1636"/>
      <c r="GNF7" s="1636"/>
      <c r="GNG7" s="1636"/>
      <c r="GNH7" s="1636"/>
      <c r="GNI7" s="1636"/>
      <c r="GNJ7" s="1636"/>
      <c r="GNK7" s="1636"/>
      <c r="GNL7" s="1636"/>
      <c r="GNM7" s="1636"/>
      <c r="GNN7" s="1636"/>
      <c r="GNO7" s="1636"/>
      <c r="GNP7" s="1636"/>
      <c r="GNQ7" s="1636"/>
      <c r="GNR7" s="1636"/>
      <c r="GNS7" s="1636"/>
      <c r="GNT7" s="1636"/>
      <c r="GNU7" s="1636"/>
      <c r="GNV7" s="1636"/>
      <c r="GNW7" s="1636"/>
      <c r="GNX7" s="1636"/>
      <c r="GNY7" s="1636"/>
      <c r="GNZ7" s="1636"/>
      <c r="GOA7" s="1636"/>
      <c r="GOB7" s="1636"/>
      <c r="GOC7" s="1636"/>
      <c r="GOD7" s="1636"/>
      <c r="GOE7" s="1636"/>
      <c r="GOF7" s="1636"/>
      <c r="GOG7" s="1636"/>
      <c r="GOH7" s="1636"/>
      <c r="GOI7" s="1636"/>
      <c r="GOJ7" s="1636"/>
      <c r="GOK7" s="1636"/>
      <c r="GOL7" s="1636"/>
      <c r="GOM7" s="1636"/>
      <c r="GON7" s="1636"/>
      <c r="GOO7" s="1636"/>
      <c r="GOP7" s="1636"/>
      <c r="GOQ7" s="1636"/>
      <c r="GOR7" s="1636"/>
      <c r="GOS7" s="1636"/>
      <c r="GOT7" s="1636"/>
      <c r="GOU7" s="1636"/>
      <c r="GOV7" s="1636"/>
      <c r="GOW7" s="1636"/>
      <c r="GOX7" s="1636"/>
      <c r="GOY7" s="1636"/>
      <c r="GOZ7" s="1636"/>
      <c r="GPA7" s="1636"/>
      <c r="GPB7" s="1636"/>
      <c r="GPC7" s="1636"/>
      <c r="GPD7" s="1636"/>
      <c r="GPE7" s="1636"/>
      <c r="GPF7" s="1636"/>
      <c r="GPG7" s="1636"/>
      <c r="GPH7" s="1636"/>
      <c r="GPI7" s="1636"/>
      <c r="GPJ7" s="1636"/>
      <c r="GPK7" s="1636"/>
      <c r="GPL7" s="1636"/>
      <c r="GPM7" s="1636"/>
      <c r="GPN7" s="1636"/>
      <c r="GPO7" s="1636"/>
      <c r="GPP7" s="1636"/>
      <c r="GPQ7" s="1636"/>
      <c r="GPR7" s="1636"/>
      <c r="GPS7" s="1636"/>
      <c r="GPT7" s="1636"/>
      <c r="GPU7" s="1636"/>
      <c r="GPV7" s="1636"/>
      <c r="GPW7" s="1636"/>
      <c r="GPX7" s="1636"/>
      <c r="GPY7" s="1636"/>
      <c r="GPZ7" s="1636"/>
      <c r="GQA7" s="1636"/>
      <c r="GQB7" s="1636"/>
      <c r="GQC7" s="1636"/>
      <c r="GQD7" s="1636"/>
      <c r="GQE7" s="1636"/>
      <c r="GQF7" s="1636"/>
      <c r="GQG7" s="1636"/>
      <c r="GQH7" s="1636"/>
      <c r="GQI7" s="1636"/>
      <c r="GQJ7" s="1636"/>
      <c r="GQK7" s="1636"/>
      <c r="GQL7" s="1636"/>
      <c r="GQM7" s="1636"/>
      <c r="GQN7" s="1636"/>
      <c r="GQO7" s="1636"/>
      <c r="GQP7" s="1636"/>
      <c r="GQQ7" s="1636"/>
      <c r="GQR7" s="1636"/>
      <c r="GQS7" s="1636"/>
      <c r="GQT7" s="1636"/>
      <c r="GQU7" s="1636"/>
      <c r="GQV7" s="1636"/>
      <c r="GQW7" s="1636"/>
      <c r="GQX7" s="1636"/>
      <c r="GQY7" s="1636"/>
      <c r="GQZ7" s="1636"/>
      <c r="GRA7" s="1636"/>
      <c r="GRB7" s="1636"/>
      <c r="GRC7" s="1636"/>
      <c r="GRD7" s="1636"/>
      <c r="GRE7" s="1636"/>
      <c r="GRF7" s="1636"/>
      <c r="GRG7" s="1636"/>
      <c r="GRH7" s="1636"/>
      <c r="GRI7" s="1636"/>
      <c r="GRJ7" s="1636"/>
      <c r="GRK7" s="1636"/>
      <c r="GRL7" s="1636"/>
      <c r="GRM7" s="1636"/>
      <c r="GRN7" s="1636"/>
      <c r="GRO7" s="1636"/>
      <c r="GRP7" s="1636"/>
      <c r="GRQ7" s="1636"/>
      <c r="GRR7" s="1636"/>
      <c r="GRS7" s="1636"/>
      <c r="GRT7" s="1636"/>
      <c r="GRU7" s="1636"/>
      <c r="GRV7" s="1636"/>
      <c r="GRW7" s="1636"/>
      <c r="GRX7" s="1636"/>
      <c r="GRY7" s="1636"/>
      <c r="GRZ7" s="1636"/>
      <c r="GSA7" s="1636"/>
      <c r="GSB7" s="1636"/>
      <c r="GSC7" s="1636"/>
      <c r="GSD7" s="1636"/>
      <c r="GSE7" s="1636"/>
      <c r="GSF7" s="1636"/>
      <c r="GSG7" s="1636"/>
      <c r="GSH7" s="1636"/>
      <c r="GSI7" s="1636"/>
      <c r="GSJ7" s="1636"/>
      <c r="GSK7" s="1636"/>
      <c r="GSL7" s="1636"/>
      <c r="GSM7" s="1636"/>
      <c r="GSN7" s="1636"/>
      <c r="GSO7" s="1636"/>
      <c r="GSP7" s="1636"/>
      <c r="GSQ7" s="1636"/>
      <c r="GSR7" s="1636"/>
      <c r="GSS7" s="1636"/>
      <c r="GST7" s="1636"/>
      <c r="GSU7" s="1636"/>
      <c r="GSV7" s="1636"/>
      <c r="GSW7" s="1636"/>
      <c r="GSX7" s="1636"/>
      <c r="GSY7" s="1636"/>
      <c r="GSZ7" s="1636"/>
      <c r="GTA7" s="1636"/>
      <c r="GTB7" s="1636"/>
      <c r="GTC7" s="1636"/>
      <c r="GTD7" s="1636"/>
      <c r="GTE7" s="1636"/>
      <c r="GTF7" s="1636"/>
      <c r="GTG7" s="1636"/>
      <c r="GTH7" s="1636"/>
      <c r="GTI7" s="1636"/>
      <c r="GTJ7" s="1636"/>
      <c r="GTK7" s="1636"/>
      <c r="GTL7" s="1636"/>
      <c r="GTM7" s="1636"/>
      <c r="GTN7" s="1636"/>
      <c r="GTO7" s="1636"/>
      <c r="GTP7" s="1636"/>
      <c r="GTQ7" s="1636"/>
      <c r="GTR7" s="1636"/>
      <c r="GTS7" s="1636"/>
      <c r="GTT7" s="1636"/>
      <c r="GTU7" s="1636"/>
      <c r="GTV7" s="1636"/>
      <c r="GTW7" s="1636"/>
      <c r="GTX7" s="1636"/>
      <c r="GTY7" s="1636"/>
      <c r="GTZ7" s="1636"/>
      <c r="GUA7" s="1636"/>
      <c r="GUB7" s="1636"/>
      <c r="GUC7" s="1636"/>
      <c r="GUD7" s="1636"/>
      <c r="GUE7" s="1636"/>
      <c r="GUF7" s="1636"/>
      <c r="GUG7" s="1636"/>
      <c r="GUH7" s="1636"/>
      <c r="GUI7" s="1636"/>
      <c r="GUJ7" s="1636"/>
      <c r="GUK7" s="1636"/>
      <c r="GUL7" s="1636"/>
      <c r="GUM7" s="1636"/>
      <c r="GUN7" s="1636"/>
      <c r="GUO7" s="1636"/>
      <c r="GUP7" s="1636"/>
      <c r="GUQ7" s="1636"/>
      <c r="GUR7" s="1636"/>
      <c r="GUS7" s="1636"/>
      <c r="GUT7" s="1636"/>
      <c r="GUU7" s="1636"/>
      <c r="GUV7" s="1636"/>
      <c r="GUW7" s="1636"/>
      <c r="GUX7" s="1636"/>
      <c r="GUY7" s="1636"/>
      <c r="GUZ7" s="1636"/>
      <c r="GVA7" s="1636"/>
      <c r="GVB7" s="1636"/>
      <c r="GVC7" s="1636"/>
      <c r="GVD7" s="1636"/>
      <c r="GVE7" s="1636"/>
      <c r="GVF7" s="1636"/>
      <c r="GVG7" s="1636"/>
      <c r="GVH7" s="1636"/>
      <c r="GVI7" s="1636"/>
      <c r="GVJ7" s="1636"/>
      <c r="GVK7" s="1636"/>
      <c r="GVL7" s="1636"/>
      <c r="GVM7" s="1636"/>
      <c r="GVN7" s="1636"/>
      <c r="GVO7" s="1636"/>
      <c r="GVP7" s="1636"/>
      <c r="GVQ7" s="1636"/>
      <c r="GVR7" s="1636"/>
      <c r="GVS7" s="1636"/>
      <c r="GVT7" s="1636"/>
      <c r="GVU7" s="1636"/>
      <c r="GVV7" s="1636"/>
      <c r="GVW7" s="1636"/>
      <c r="GVX7" s="1636"/>
      <c r="GVY7" s="1636"/>
      <c r="GVZ7" s="1636"/>
      <c r="GWA7" s="1636"/>
      <c r="GWB7" s="1636"/>
      <c r="GWC7" s="1636"/>
      <c r="GWD7" s="1636"/>
      <c r="GWE7" s="1636"/>
      <c r="GWF7" s="1636"/>
      <c r="GWG7" s="1636"/>
      <c r="GWH7" s="1636"/>
      <c r="GWI7" s="1636"/>
      <c r="GWJ7" s="1636"/>
      <c r="GWK7" s="1636"/>
      <c r="GWL7" s="1636"/>
      <c r="GWM7" s="1636"/>
      <c r="GWN7" s="1636"/>
      <c r="GWO7" s="1636"/>
      <c r="GWP7" s="1636"/>
      <c r="GWQ7" s="1636"/>
      <c r="GWR7" s="1636"/>
      <c r="GWS7" s="1636"/>
      <c r="GWT7" s="1636"/>
      <c r="GWU7" s="1636"/>
      <c r="GWV7" s="1636"/>
      <c r="GWW7" s="1636"/>
      <c r="GWX7" s="1636"/>
      <c r="GWY7" s="1636"/>
      <c r="GWZ7" s="1636"/>
      <c r="GXA7" s="1636"/>
      <c r="GXB7" s="1636"/>
      <c r="GXC7" s="1636"/>
      <c r="GXD7" s="1636"/>
      <c r="GXE7" s="1636"/>
      <c r="GXF7" s="1636"/>
      <c r="GXG7" s="1636"/>
      <c r="GXH7" s="1636"/>
      <c r="GXI7" s="1636"/>
      <c r="GXJ7" s="1636"/>
      <c r="GXK7" s="1636"/>
      <c r="GXL7" s="1636"/>
      <c r="GXM7" s="1636"/>
      <c r="GXN7" s="1636"/>
      <c r="GXO7" s="1636"/>
      <c r="GXP7" s="1636"/>
      <c r="GXQ7" s="1636"/>
      <c r="GXR7" s="1636"/>
      <c r="GXS7" s="1636"/>
      <c r="GXT7" s="1636"/>
      <c r="GXU7" s="1636"/>
      <c r="GXV7" s="1636"/>
      <c r="GXW7" s="1636"/>
      <c r="GXX7" s="1636"/>
      <c r="GXY7" s="1636"/>
      <c r="GXZ7" s="1636"/>
      <c r="GYA7" s="1636"/>
      <c r="GYB7" s="1636"/>
      <c r="GYC7" s="1636"/>
      <c r="GYD7" s="1636"/>
      <c r="GYE7" s="1636"/>
      <c r="GYF7" s="1636"/>
      <c r="GYG7" s="1636"/>
      <c r="GYH7" s="1636"/>
      <c r="GYI7" s="1636"/>
      <c r="GYJ7" s="1636"/>
      <c r="GYK7" s="1636"/>
      <c r="GYL7" s="1636"/>
      <c r="GYM7" s="1636"/>
      <c r="GYN7" s="1636"/>
      <c r="GYO7" s="1636"/>
      <c r="GYP7" s="1636"/>
      <c r="GYQ7" s="1636"/>
      <c r="GYR7" s="1636"/>
      <c r="GYS7" s="1636"/>
      <c r="GYT7" s="1636"/>
      <c r="GYU7" s="1636"/>
      <c r="GYV7" s="1636"/>
      <c r="GYW7" s="1636"/>
      <c r="GYX7" s="1636"/>
      <c r="GYY7" s="1636"/>
      <c r="GYZ7" s="1636"/>
      <c r="GZA7" s="1636"/>
      <c r="GZB7" s="1636"/>
      <c r="GZC7" s="1636"/>
      <c r="GZD7" s="1636"/>
      <c r="GZE7" s="1636"/>
      <c r="GZF7" s="1636"/>
      <c r="GZG7" s="1636"/>
      <c r="GZH7" s="1636"/>
      <c r="GZI7" s="1636"/>
      <c r="GZJ7" s="1636"/>
      <c r="GZK7" s="1636"/>
      <c r="GZL7" s="1636"/>
      <c r="GZM7" s="1636"/>
      <c r="GZN7" s="1636"/>
      <c r="GZO7" s="1636"/>
      <c r="GZP7" s="1636"/>
      <c r="GZQ7" s="1636"/>
      <c r="GZR7" s="1636"/>
      <c r="GZS7" s="1636"/>
      <c r="GZT7" s="1636"/>
      <c r="GZU7" s="1636"/>
      <c r="GZV7" s="1636"/>
      <c r="GZW7" s="1636"/>
      <c r="GZX7" s="1636"/>
      <c r="GZY7" s="1636"/>
      <c r="GZZ7" s="1636"/>
      <c r="HAA7" s="1636"/>
      <c r="HAB7" s="1636"/>
      <c r="HAC7" s="1636"/>
      <c r="HAD7" s="1636"/>
      <c r="HAE7" s="1636"/>
      <c r="HAF7" s="1636"/>
      <c r="HAG7" s="1636"/>
      <c r="HAH7" s="1636"/>
      <c r="HAI7" s="1636"/>
      <c r="HAJ7" s="1636"/>
      <c r="HAK7" s="1636"/>
      <c r="HAL7" s="1636"/>
      <c r="HAM7" s="1636"/>
      <c r="HAN7" s="1636"/>
      <c r="HAO7" s="1636"/>
      <c r="HAP7" s="1636"/>
      <c r="HAQ7" s="1636"/>
      <c r="HAR7" s="1636"/>
      <c r="HAS7" s="1636"/>
      <c r="HAT7" s="1636"/>
      <c r="HAU7" s="1636"/>
      <c r="HAV7" s="1636"/>
      <c r="HAW7" s="1636"/>
      <c r="HAX7" s="1636"/>
      <c r="HAY7" s="1636"/>
      <c r="HAZ7" s="1636"/>
      <c r="HBA7" s="1636"/>
      <c r="HBB7" s="1636"/>
      <c r="HBC7" s="1636"/>
      <c r="HBD7" s="1636"/>
      <c r="HBE7" s="1636"/>
      <c r="HBF7" s="1636"/>
      <c r="HBG7" s="1636"/>
      <c r="HBH7" s="1636"/>
      <c r="HBI7" s="1636"/>
      <c r="HBJ7" s="1636"/>
      <c r="HBK7" s="1636"/>
      <c r="HBL7" s="1636"/>
      <c r="HBM7" s="1636"/>
      <c r="HBN7" s="1636"/>
      <c r="HBO7" s="1636"/>
      <c r="HBP7" s="1636"/>
      <c r="HBQ7" s="1636"/>
      <c r="HBR7" s="1636"/>
      <c r="HBS7" s="1636"/>
      <c r="HBT7" s="1636"/>
      <c r="HBU7" s="1636"/>
      <c r="HBV7" s="1636"/>
      <c r="HBW7" s="1636"/>
      <c r="HBX7" s="1636"/>
      <c r="HBY7" s="1636"/>
      <c r="HBZ7" s="1636"/>
      <c r="HCA7" s="1636"/>
      <c r="HCB7" s="1636"/>
      <c r="HCC7" s="1636"/>
      <c r="HCD7" s="1636"/>
      <c r="HCE7" s="1636"/>
      <c r="HCF7" s="1636"/>
      <c r="HCG7" s="1636"/>
      <c r="HCH7" s="1636"/>
      <c r="HCI7" s="1636"/>
      <c r="HCJ7" s="1636"/>
      <c r="HCK7" s="1636"/>
      <c r="HCL7" s="1636"/>
      <c r="HCM7" s="1636"/>
      <c r="HCN7" s="1636"/>
      <c r="HCO7" s="1636"/>
      <c r="HCP7" s="1636"/>
      <c r="HCQ7" s="1636"/>
      <c r="HCR7" s="1636"/>
      <c r="HCS7" s="1636"/>
      <c r="HCT7" s="1636"/>
      <c r="HCU7" s="1636"/>
      <c r="HCV7" s="1636"/>
      <c r="HCW7" s="1636"/>
      <c r="HCX7" s="1636"/>
      <c r="HCY7" s="1636"/>
      <c r="HCZ7" s="1636"/>
      <c r="HDA7" s="1636"/>
      <c r="HDB7" s="1636"/>
      <c r="HDC7" s="1636"/>
      <c r="HDD7" s="1636"/>
      <c r="HDE7" s="1636"/>
      <c r="HDF7" s="1636"/>
      <c r="HDG7" s="1636"/>
      <c r="HDH7" s="1636"/>
      <c r="HDI7" s="1636"/>
      <c r="HDJ7" s="1636"/>
      <c r="HDK7" s="1636"/>
      <c r="HDL7" s="1636"/>
      <c r="HDM7" s="1636"/>
      <c r="HDN7" s="1636"/>
      <c r="HDO7" s="1636"/>
      <c r="HDP7" s="1636"/>
      <c r="HDQ7" s="1636"/>
      <c r="HDR7" s="1636"/>
      <c r="HDS7" s="1636"/>
      <c r="HDT7" s="1636"/>
      <c r="HDU7" s="1636"/>
      <c r="HDV7" s="1636"/>
      <c r="HDW7" s="1636"/>
      <c r="HDX7" s="1636"/>
      <c r="HDY7" s="1636"/>
      <c r="HDZ7" s="1636"/>
      <c r="HEA7" s="1636"/>
      <c r="HEB7" s="1636"/>
      <c r="HEC7" s="1636"/>
      <c r="HED7" s="1636"/>
      <c r="HEE7" s="1636"/>
      <c r="HEF7" s="1636"/>
      <c r="HEG7" s="1636"/>
      <c r="HEH7" s="1636"/>
      <c r="HEI7" s="1636"/>
      <c r="HEJ7" s="1636"/>
      <c r="HEK7" s="1636"/>
      <c r="HEL7" s="1636"/>
      <c r="HEM7" s="1636"/>
      <c r="HEN7" s="1636"/>
      <c r="HEO7" s="1636"/>
      <c r="HEP7" s="1636"/>
      <c r="HEQ7" s="1636"/>
      <c r="HER7" s="1636"/>
      <c r="HES7" s="1636"/>
      <c r="HET7" s="1636"/>
      <c r="HEU7" s="1636"/>
      <c r="HEV7" s="1636"/>
      <c r="HEW7" s="1636"/>
      <c r="HEX7" s="1636"/>
      <c r="HEY7" s="1636"/>
      <c r="HEZ7" s="1636"/>
      <c r="HFA7" s="1636"/>
      <c r="HFB7" s="1636"/>
      <c r="HFC7" s="1636"/>
      <c r="HFD7" s="1636"/>
      <c r="HFE7" s="1636"/>
      <c r="HFF7" s="1636"/>
      <c r="HFG7" s="1636"/>
      <c r="HFH7" s="1636"/>
      <c r="HFI7" s="1636"/>
      <c r="HFJ7" s="1636"/>
      <c r="HFK7" s="1636"/>
      <c r="HFL7" s="1636"/>
      <c r="HFM7" s="1636"/>
      <c r="HFN7" s="1636"/>
      <c r="HFO7" s="1636"/>
      <c r="HFP7" s="1636"/>
      <c r="HFQ7" s="1636"/>
      <c r="HFR7" s="1636"/>
      <c r="HFS7" s="1636"/>
      <c r="HFT7" s="1636"/>
      <c r="HFU7" s="1636"/>
      <c r="HFV7" s="1636"/>
      <c r="HFW7" s="1636"/>
      <c r="HFX7" s="1636"/>
      <c r="HFY7" s="1636"/>
      <c r="HFZ7" s="1636"/>
      <c r="HGA7" s="1636"/>
      <c r="HGB7" s="1636"/>
      <c r="HGC7" s="1636"/>
      <c r="HGD7" s="1636"/>
      <c r="HGE7" s="1636"/>
      <c r="HGF7" s="1636"/>
      <c r="HGG7" s="1636"/>
      <c r="HGH7" s="1636"/>
      <c r="HGI7" s="1636"/>
      <c r="HGJ7" s="1636"/>
      <c r="HGK7" s="1636"/>
      <c r="HGL7" s="1636"/>
      <c r="HGM7" s="1636"/>
      <c r="HGN7" s="1636"/>
      <c r="HGO7" s="1636"/>
      <c r="HGP7" s="1636"/>
      <c r="HGQ7" s="1636"/>
      <c r="HGR7" s="1636"/>
      <c r="HGS7" s="1636"/>
      <c r="HGT7" s="1636"/>
      <c r="HGU7" s="1636"/>
      <c r="HGV7" s="1636"/>
      <c r="HGW7" s="1636"/>
      <c r="HGX7" s="1636"/>
      <c r="HGY7" s="1636"/>
      <c r="HGZ7" s="1636"/>
      <c r="HHA7" s="1636"/>
      <c r="HHB7" s="1636"/>
      <c r="HHC7" s="1636"/>
      <c r="HHD7" s="1636"/>
      <c r="HHE7" s="1636"/>
      <c r="HHF7" s="1636"/>
      <c r="HHG7" s="1636"/>
      <c r="HHH7" s="1636"/>
      <c r="HHI7" s="1636"/>
      <c r="HHJ7" s="1636"/>
      <c r="HHK7" s="1636"/>
      <c r="HHL7" s="1636"/>
      <c r="HHM7" s="1636"/>
      <c r="HHN7" s="1636"/>
      <c r="HHO7" s="1636"/>
      <c r="HHP7" s="1636"/>
      <c r="HHQ7" s="1636"/>
      <c r="HHR7" s="1636"/>
      <c r="HHS7" s="1636"/>
      <c r="HHT7" s="1636"/>
      <c r="HHU7" s="1636"/>
      <c r="HHV7" s="1636"/>
      <c r="HHW7" s="1636"/>
      <c r="HHX7" s="1636"/>
      <c r="HHY7" s="1636"/>
      <c r="HHZ7" s="1636"/>
      <c r="HIA7" s="1636"/>
      <c r="HIB7" s="1636"/>
      <c r="HIC7" s="1636"/>
      <c r="HID7" s="1636"/>
      <c r="HIE7" s="1636"/>
      <c r="HIF7" s="1636"/>
      <c r="HIG7" s="1636"/>
      <c r="HIH7" s="1636"/>
      <c r="HII7" s="1636"/>
      <c r="HIJ7" s="1636"/>
      <c r="HIK7" s="1636"/>
      <c r="HIL7" s="1636"/>
      <c r="HIM7" s="1636"/>
      <c r="HIN7" s="1636"/>
      <c r="HIO7" s="1636"/>
      <c r="HIP7" s="1636"/>
      <c r="HIQ7" s="1636"/>
      <c r="HIR7" s="1636"/>
      <c r="HIS7" s="1636"/>
      <c r="HIT7" s="1636"/>
      <c r="HIU7" s="1636"/>
      <c r="HIV7" s="1636"/>
      <c r="HIW7" s="1636"/>
      <c r="HIX7" s="1636"/>
      <c r="HIY7" s="1636"/>
      <c r="HIZ7" s="1636"/>
      <c r="HJA7" s="1636"/>
      <c r="HJB7" s="1636"/>
      <c r="HJC7" s="1636"/>
      <c r="HJD7" s="1636"/>
      <c r="HJE7" s="1636"/>
      <c r="HJF7" s="1636"/>
      <c r="HJG7" s="1636"/>
      <c r="HJH7" s="1636"/>
      <c r="HJI7" s="1636"/>
      <c r="HJJ7" s="1636"/>
      <c r="HJK7" s="1636"/>
      <c r="HJL7" s="1636"/>
      <c r="HJM7" s="1636"/>
      <c r="HJN7" s="1636"/>
      <c r="HJO7" s="1636"/>
      <c r="HJP7" s="1636"/>
      <c r="HJQ7" s="1636"/>
      <c r="HJR7" s="1636"/>
      <c r="HJS7" s="1636"/>
      <c r="HJT7" s="1636"/>
      <c r="HJU7" s="1636"/>
      <c r="HJV7" s="1636"/>
      <c r="HJW7" s="1636"/>
      <c r="HJX7" s="1636"/>
      <c r="HJY7" s="1636"/>
      <c r="HJZ7" s="1636"/>
      <c r="HKA7" s="1636"/>
      <c r="HKB7" s="1636"/>
      <c r="HKC7" s="1636"/>
      <c r="HKD7" s="1636"/>
      <c r="HKE7" s="1636"/>
      <c r="HKF7" s="1636"/>
      <c r="HKG7" s="1636"/>
      <c r="HKH7" s="1636"/>
      <c r="HKI7" s="1636"/>
      <c r="HKJ7" s="1636"/>
      <c r="HKK7" s="1636"/>
      <c r="HKL7" s="1636"/>
      <c r="HKM7" s="1636"/>
      <c r="HKN7" s="1636"/>
      <c r="HKO7" s="1636"/>
      <c r="HKP7" s="1636"/>
      <c r="HKQ7" s="1636"/>
      <c r="HKR7" s="1636"/>
      <c r="HKS7" s="1636"/>
      <c r="HKT7" s="1636"/>
      <c r="HKU7" s="1636"/>
      <c r="HKV7" s="1636"/>
      <c r="HKW7" s="1636"/>
      <c r="HKX7" s="1636"/>
      <c r="HKY7" s="1636"/>
      <c r="HKZ7" s="1636"/>
      <c r="HLA7" s="1636"/>
      <c r="HLB7" s="1636"/>
      <c r="HLC7" s="1636"/>
      <c r="HLD7" s="1636"/>
      <c r="HLE7" s="1636"/>
      <c r="HLF7" s="1636"/>
      <c r="HLG7" s="1636"/>
      <c r="HLH7" s="1636"/>
      <c r="HLI7" s="1636"/>
      <c r="HLJ7" s="1636"/>
      <c r="HLK7" s="1636"/>
      <c r="HLL7" s="1636"/>
      <c r="HLM7" s="1636"/>
      <c r="HLN7" s="1636"/>
      <c r="HLO7" s="1636"/>
      <c r="HLP7" s="1636"/>
      <c r="HLQ7" s="1636"/>
      <c r="HLR7" s="1636"/>
      <c r="HLS7" s="1636"/>
      <c r="HLT7" s="1636"/>
      <c r="HLU7" s="1636"/>
      <c r="HLV7" s="1636"/>
      <c r="HLW7" s="1636"/>
      <c r="HLX7" s="1636"/>
      <c r="HLY7" s="1636"/>
      <c r="HLZ7" s="1636"/>
      <c r="HMA7" s="1636"/>
      <c r="HMB7" s="1636"/>
      <c r="HMC7" s="1636"/>
      <c r="HMD7" s="1636"/>
      <c r="HME7" s="1636"/>
      <c r="HMF7" s="1636"/>
      <c r="HMG7" s="1636"/>
      <c r="HMH7" s="1636"/>
      <c r="HMI7" s="1636"/>
      <c r="HMJ7" s="1636"/>
      <c r="HMK7" s="1636"/>
      <c r="HML7" s="1636"/>
      <c r="HMM7" s="1636"/>
      <c r="HMN7" s="1636"/>
      <c r="HMO7" s="1636"/>
      <c r="HMP7" s="1636"/>
      <c r="HMQ7" s="1636"/>
      <c r="HMR7" s="1636"/>
      <c r="HMS7" s="1636"/>
      <c r="HMT7" s="1636"/>
      <c r="HMU7" s="1636"/>
      <c r="HMV7" s="1636"/>
      <c r="HMW7" s="1636"/>
      <c r="HMX7" s="1636"/>
      <c r="HMY7" s="1636"/>
      <c r="HMZ7" s="1636"/>
      <c r="HNA7" s="1636"/>
      <c r="HNB7" s="1636"/>
      <c r="HNC7" s="1636"/>
      <c r="HND7" s="1636"/>
      <c r="HNE7" s="1636"/>
      <c r="HNF7" s="1636"/>
      <c r="HNG7" s="1636"/>
      <c r="HNH7" s="1636"/>
      <c r="HNI7" s="1636"/>
      <c r="HNJ7" s="1636"/>
      <c r="HNK7" s="1636"/>
      <c r="HNL7" s="1636"/>
      <c r="HNM7" s="1636"/>
      <c r="HNN7" s="1636"/>
      <c r="HNO7" s="1636"/>
      <c r="HNP7" s="1636"/>
      <c r="HNQ7" s="1636"/>
      <c r="HNR7" s="1636"/>
      <c r="HNS7" s="1636"/>
      <c r="HNT7" s="1636"/>
      <c r="HNU7" s="1636"/>
      <c r="HNV7" s="1636"/>
      <c r="HNW7" s="1636"/>
      <c r="HNX7" s="1636"/>
      <c r="HNY7" s="1636"/>
      <c r="HNZ7" s="1636"/>
      <c r="HOA7" s="1636"/>
      <c r="HOB7" s="1636"/>
      <c r="HOC7" s="1636"/>
      <c r="HOD7" s="1636"/>
      <c r="HOE7" s="1636"/>
      <c r="HOF7" s="1636"/>
      <c r="HOG7" s="1636"/>
      <c r="HOH7" s="1636"/>
      <c r="HOI7" s="1636"/>
      <c r="HOJ7" s="1636"/>
      <c r="HOK7" s="1636"/>
      <c r="HOL7" s="1636"/>
      <c r="HOM7" s="1636"/>
      <c r="HON7" s="1636"/>
      <c r="HOO7" s="1636"/>
      <c r="HOP7" s="1636"/>
      <c r="HOQ7" s="1636"/>
      <c r="HOR7" s="1636"/>
      <c r="HOS7" s="1636"/>
      <c r="HOT7" s="1636"/>
      <c r="HOU7" s="1636"/>
      <c r="HOV7" s="1636"/>
      <c r="HOW7" s="1636"/>
      <c r="HOX7" s="1636"/>
      <c r="HOY7" s="1636"/>
      <c r="HOZ7" s="1636"/>
      <c r="HPA7" s="1636"/>
      <c r="HPB7" s="1636"/>
      <c r="HPC7" s="1636"/>
      <c r="HPD7" s="1636"/>
      <c r="HPE7" s="1636"/>
      <c r="HPF7" s="1636"/>
      <c r="HPG7" s="1636"/>
      <c r="HPH7" s="1636"/>
      <c r="HPI7" s="1636"/>
      <c r="HPJ7" s="1636"/>
      <c r="HPK7" s="1636"/>
      <c r="HPL7" s="1636"/>
      <c r="HPM7" s="1636"/>
      <c r="HPN7" s="1636"/>
      <c r="HPO7" s="1636"/>
      <c r="HPP7" s="1636"/>
      <c r="HPQ7" s="1636"/>
      <c r="HPR7" s="1636"/>
      <c r="HPS7" s="1636"/>
      <c r="HPT7" s="1636"/>
      <c r="HPU7" s="1636"/>
      <c r="HPV7" s="1636"/>
      <c r="HPW7" s="1636"/>
      <c r="HPX7" s="1636"/>
      <c r="HPY7" s="1636"/>
      <c r="HPZ7" s="1636"/>
      <c r="HQA7" s="1636"/>
      <c r="HQB7" s="1636"/>
      <c r="HQC7" s="1636"/>
      <c r="HQD7" s="1636"/>
      <c r="HQE7" s="1636"/>
      <c r="HQF7" s="1636"/>
      <c r="HQG7" s="1636"/>
      <c r="HQH7" s="1636"/>
      <c r="HQI7" s="1636"/>
      <c r="HQJ7" s="1636"/>
      <c r="HQK7" s="1636"/>
      <c r="HQL7" s="1636"/>
      <c r="HQM7" s="1636"/>
      <c r="HQN7" s="1636"/>
      <c r="HQO7" s="1636"/>
      <c r="HQP7" s="1636"/>
      <c r="HQQ7" s="1636"/>
      <c r="HQR7" s="1636"/>
      <c r="HQS7" s="1636"/>
      <c r="HQT7" s="1636"/>
      <c r="HQU7" s="1636"/>
      <c r="HQV7" s="1636"/>
      <c r="HQW7" s="1636"/>
      <c r="HQX7" s="1636"/>
      <c r="HQY7" s="1636"/>
      <c r="HQZ7" s="1636"/>
      <c r="HRA7" s="1636"/>
      <c r="HRB7" s="1636"/>
      <c r="HRC7" s="1636"/>
      <c r="HRD7" s="1636"/>
      <c r="HRE7" s="1636"/>
      <c r="HRF7" s="1636"/>
      <c r="HRG7" s="1636"/>
      <c r="HRH7" s="1636"/>
      <c r="HRI7" s="1636"/>
      <c r="HRJ7" s="1636"/>
      <c r="HRK7" s="1636"/>
      <c r="HRL7" s="1636"/>
      <c r="HRM7" s="1636"/>
      <c r="HRN7" s="1636"/>
      <c r="HRO7" s="1636"/>
      <c r="HRP7" s="1636"/>
      <c r="HRQ7" s="1636"/>
      <c r="HRR7" s="1636"/>
      <c r="HRS7" s="1636"/>
      <c r="HRT7" s="1636"/>
      <c r="HRU7" s="1636"/>
      <c r="HRV7" s="1636"/>
      <c r="HRW7" s="1636"/>
      <c r="HRX7" s="1636"/>
      <c r="HRY7" s="1636"/>
      <c r="HRZ7" s="1636"/>
      <c r="HSA7" s="1636"/>
      <c r="HSB7" s="1636"/>
      <c r="HSC7" s="1636"/>
      <c r="HSD7" s="1636"/>
      <c r="HSE7" s="1636"/>
      <c r="HSF7" s="1636"/>
      <c r="HSG7" s="1636"/>
      <c r="HSH7" s="1636"/>
      <c r="HSI7" s="1636"/>
      <c r="HSJ7" s="1636"/>
      <c r="HSK7" s="1636"/>
      <c r="HSL7" s="1636"/>
      <c r="HSM7" s="1636"/>
      <c r="HSN7" s="1636"/>
      <c r="HSO7" s="1636"/>
      <c r="HSP7" s="1636"/>
      <c r="HSQ7" s="1636"/>
      <c r="HSR7" s="1636"/>
      <c r="HSS7" s="1636"/>
      <c r="HST7" s="1636"/>
      <c r="HSU7" s="1636"/>
      <c r="HSV7" s="1636"/>
      <c r="HSW7" s="1636"/>
      <c r="HSX7" s="1636"/>
      <c r="HSY7" s="1636"/>
      <c r="HSZ7" s="1636"/>
      <c r="HTA7" s="1636"/>
      <c r="HTB7" s="1636"/>
      <c r="HTC7" s="1636"/>
      <c r="HTD7" s="1636"/>
      <c r="HTE7" s="1636"/>
      <c r="HTF7" s="1636"/>
      <c r="HTG7" s="1636"/>
      <c r="HTH7" s="1636"/>
      <c r="HTI7" s="1636"/>
      <c r="HTJ7" s="1636"/>
      <c r="HTK7" s="1636"/>
      <c r="HTL7" s="1636"/>
      <c r="HTM7" s="1636"/>
      <c r="HTN7" s="1636"/>
      <c r="HTO7" s="1636"/>
      <c r="HTP7" s="1636"/>
      <c r="HTQ7" s="1636"/>
      <c r="HTR7" s="1636"/>
      <c r="HTS7" s="1636"/>
      <c r="HTT7" s="1636"/>
      <c r="HTU7" s="1636"/>
      <c r="HTV7" s="1636"/>
      <c r="HTW7" s="1636"/>
      <c r="HTX7" s="1636"/>
      <c r="HTY7" s="1636"/>
      <c r="HTZ7" s="1636"/>
      <c r="HUA7" s="1636"/>
      <c r="HUB7" s="1636"/>
      <c r="HUC7" s="1636"/>
      <c r="HUD7" s="1636"/>
      <c r="HUE7" s="1636"/>
      <c r="HUF7" s="1636"/>
      <c r="HUG7" s="1636"/>
      <c r="HUH7" s="1636"/>
      <c r="HUI7" s="1636"/>
      <c r="HUJ7" s="1636"/>
      <c r="HUK7" s="1636"/>
      <c r="HUL7" s="1636"/>
      <c r="HUM7" s="1636"/>
      <c r="HUN7" s="1636"/>
      <c r="HUO7" s="1636"/>
      <c r="HUP7" s="1636"/>
      <c r="HUQ7" s="1636"/>
      <c r="HUR7" s="1636"/>
      <c r="HUS7" s="1636"/>
      <c r="HUT7" s="1636"/>
      <c r="HUU7" s="1636"/>
      <c r="HUV7" s="1636"/>
      <c r="HUW7" s="1636"/>
      <c r="HUX7" s="1636"/>
      <c r="HUY7" s="1636"/>
      <c r="HUZ7" s="1636"/>
      <c r="HVA7" s="1636"/>
      <c r="HVB7" s="1636"/>
      <c r="HVC7" s="1636"/>
      <c r="HVD7" s="1636"/>
      <c r="HVE7" s="1636"/>
      <c r="HVF7" s="1636"/>
      <c r="HVG7" s="1636"/>
      <c r="HVH7" s="1636"/>
      <c r="HVI7" s="1636"/>
      <c r="HVJ7" s="1636"/>
      <c r="HVK7" s="1636"/>
      <c r="HVL7" s="1636"/>
      <c r="HVM7" s="1636"/>
      <c r="HVN7" s="1636"/>
      <c r="HVO7" s="1636"/>
      <c r="HVP7" s="1636"/>
      <c r="HVQ7" s="1636"/>
      <c r="HVR7" s="1636"/>
      <c r="HVS7" s="1636"/>
      <c r="HVT7" s="1636"/>
      <c r="HVU7" s="1636"/>
      <c r="HVV7" s="1636"/>
      <c r="HVW7" s="1636"/>
      <c r="HVX7" s="1636"/>
      <c r="HVY7" s="1636"/>
      <c r="HVZ7" s="1636"/>
      <c r="HWA7" s="1636"/>
      <c r="HWB7" s="1636"/>
      <c r="HWC7" s="1636"/>
      <c r="HWD7" s="1636"/>
      <c r="HWE7" s="1636"/>
      <c r="HWF7" s="1636"/>
      <c r="HWG7" s="1636"/>
      <c r="HWH7" s="1636"/>
      <c r="HWI7" s="1636"/>
      <c r="HWJ7" s="1636"/>
      <c r="HWK7" s="1636"/>
      <c r="HWL7" s="1636"/>
      <c r="HWM7" s="1636"/>
      <c r="HWN7" s="1636"/>
      <c r="HWO7" s="1636"/>
      <c r="HWP7" s="1636"/>
      <c r="HWQ7" s="1636"/>
      <c r="HWR7" s="1636"/>
      <c r="HWS7" s="1636"/>
      <c r="HWT7" s="1636"/>
      <c r="HWU7" s="1636"/>
      <c r="HWV7" s="1636"/>
      <c r="HWW7" s="1636"/>
      <c r="HWX7" s="1636"/>
      <c r="HWY7" s="1636"/>
      <c r="HWZ7" s="1636"/>
      <c r="HXA7" s="1636"/>
      <c r="HXB7" s="1636"/>
      <c r="HXC7" s="1636"/>
      <c r="HXD7" s="1636"/>
      <c r="HXE7" s="1636"/>
      <c r="HXF7" s="1636"/>
      <c r="HXG7" s="1636"/>
      <c r="HXH7" s="1636"/>
      <c r="HXI7" s="1636"/>
      <c r="HXJ7" s="1636"/>
      <c r="HXK7" s="1636"/>
      <c r="HXL7" s="1636"/>
      <c r="HXM7" s="1636"/>
      <c r="HXN7" s="1636"/>
      <c r="HXO7" s="1636"/>
      <c r="HXP7" s="1636"/>
      <c r="HXQ7" s="1636"/>
      <c r="HXR7" s="1636"/>
      <c r="HXS7" s="1636"/>
      <c r="HXT7" s="1636"/>
      <c r="HXU7" s="1636"/>
      <c r="HXV7" s="1636"/>
      <c r="HXW7" s="1636"/>
      <c r="HXX7" s="1636"/>
      <c r="HXY7" s="1636"/>
      <c r="HXZ7" s="1636"/>
      <c r="HYA7" s="1636"/>
      <c r="HYB7" s="1636"/>
      <c r="HYC7" s="1636"/>
      <c r="HYD7" s="1636"/>
      <c r="HYE7" s="1636"/>
      <c r="HYF7" s="1636"/>
      <c r="HYG7" s="1636"/>
      <c r="HYH7" s="1636"/>
      <c r="HYI7" s="1636"/>
      <c r="HYJ7" s="1636"/>
      <c r="HYK7" s="1636"/>
      <c r="HYL7" s="1636"/>
      <c r="HYM7" s="1636"/>
      <c r="HYN7" s="1636"/>
      <c r="HYO7" s="1636"/>
      <c r="HYP7" s="1636"/>
      <c r="HYQ7" s="1636"/>
      <c r="HYR7" s="1636"/>
      <c r="HYS7" s="1636"/>
      <c r="HYT7" s="1636"/>
      <c r="HYU7" s="1636"/>
      <c r="HYV7" s="1636"/>
      <c r="HYW7" s="1636"/>
      <c r="HYX7" s="1636"/>
      <c r="HYY7" s="1636"/>
      <c r="HYZ7" s="1636"/>
      <c r="HZA7" s="1636"/>
      <c r="HZB7" s="1636"/>
      <c r="HZC7" s="1636"/>
      <c r="HZD7" s="1636"/>
      <c r="HZE7" s="1636"/>
      <c r="HZF7" s="1636"/>
      <c r="HZG7" s="1636"/>
      <c r="HZH7" s="1636"/>
      <c r="HZI7" s="1636"/>
      <c r="HZJ7" s="1636"/>
      <c r="HZK7" s="1636"/>
      <c r="HZL7" s="1636"/>
      <c r="HZM7" s="1636"/>
      <c r="HZN7" s="1636"/>
      <c r="HZO7" s="1636"/>
      <c r="HZP7" s="1636"/>
      <c r="HZQ7" s="1636"/>
      <c r="HZR7" s="1636"/>
      <c r="HZS7" s="1636"/>
      <c r="HZT7" s="1636"/>
      <c r="HZU7" s="1636"/>
      <c r="HZV7" s="1636"/>
      <c r="HZW7" s="1636"/>
      <c r="HZX7" s="1636"/>
      <c r="HZY7" s="1636"/>
      <c r="HZZ7" s="1636"/>
      <c r="IAA7" s="1636"/>
      <c r="IAB7" s="1636"/>
      <c r="IAC7" s="1636"/>
      <c r="IAD7" s="1636"/>
      <c r="IAE7" s="1636"/>
      <c r="IAF7" s="1636"/>
      <c r="IAG7" s="1636"/>
      <c r="IAH7" s="1636"/>
      <c r="IAI7" s="1636"/>
      <c r="IAJ7" s="1636"/>
      <c r="IAK7" s="1636"/>
      <c r="IAL7" s="1636"/>
      <c r="IAM7" s="1636"/>
      <c r="IAN7" s="1636"/>
      <c r="IAO7" s="1636"/>
      <c r="IAP7" s="1636"/>
      <c r="IAQ7" s="1636"/>
      <c r="IAR7" s="1636"/>
      <c r="IAS7" s="1636"/>
      <c r="IAT7" s="1636"/>
      <c r="IAU7" s="1636"/>
      <c r="IAV7" s="1636"/>
      <c r="IAW7" s="1636"/>
      <c r="IAX7" s="1636"/>
      <c r="IAY7" s="1636"/>
      <c r="IAZ7" s="1636"/>
      <c r="IBA7" s="1636"/>
      <c r="IBB7" s="1636"/>
      <c r="IBC7" s="1636"/>
      <c r="IBD7" s="1636"/>
      <c r="IBE7" s="1636"/>
      <c r="IBF7" s="1636"/>
      <c r="IBG7" s="1636"/>
      <c r="IBH7" s="1636"/>
      <c r="IBI7" s="1636"/>
      <c r="IBJ7" s="1636"/>
      <c r="IBK7" s="1636"/>
      <c r="IBL7" s="1636"/>
      <c r="IBM7" s="1636"/>
      <c r="IBN7" s="1636"/>
      <c r="IBO7" s="1636"/>
      <c r="IBP7" s="1636"/>
      <c r="IBQ7" s="1636"/>
      <c r="IBR7" s="1636"/>
      <c r="IBS7" s="1636"/>
      <c r="IBT7" s="1636"/>
      <c r="IBU7" s="1636"/>
      <c r="IBV7" s="1636"/>
      <c r="IBW7" s="1636"/>
      <c r="IBX7" s="1636"/>
      <c r="IBY7" s="1636"/>
      <c r="IBZ7" s="1636"/>
      <c r="ICA7" s="1636"/>
      <c r="ICB7" s="1636"/>
      <c r="ICC7" s="1636"/>
      <c r="ICD7" s="1636"/>
      <c r="ICE7" s="1636"/>
      <c r="ICF7" s="1636"/>
      <c r="ICG7" s="1636"/>
      <c r="ICH7" s="1636"/>
      <c r="ICI7" s="1636"/>
      <c r="ICJ7" s="1636"/>
      <c r="ICK7" s="1636"/>
      <c r="ICL7" s="1636"/>
      <c r="ICM7" s="1636"/>
      <c r="ICN7" s="1636"/>
      <c r="ICO7" s="1636"/>
      <c r="ICP7" s="1636"/>
      <c r="ICQ7" s="1636"/>
      <c r="ICR7" s="1636"/>
      <c r="ICS7" s="1636"/>
      <c r="ICT7" s="1636"/>
      <c r="ICU7" s="1636"/>
      <c r="ICV7" s="1636"/>
      <c r="ICW7" s="1636"/>
      <c r="ICX7" s="1636"/>
      <c r="ICY7" s="1636"/>
      <c r="ICZ7" s="1636"/>
      <c r="IDA7" s="1636"/>
      <c r="IDB7" s="1636"/>
      <c r="IDC7" s="1636"/>
      <c r="IDD7" s="1636"/>
      <c r="IDE7" s="1636"/>
      <c r="IDF7" s="1636"/>
      <c r="IDG7" s="1636"/>
      <c r="IDH7" s="1636"/>
      <c r="IDI7" s="1636"/>
      <c r="IDJ7" s="1636"/>
      <c r="IDK7" s="1636"/>
      <c r="IDL7" s="1636"/>
      <c r="IDM7" s="1636"/>
      <c r="IDN7" s="1636"/>
      <c r="IDO7" s="1636"/>
      <c r="IDP7" s="1636"/>
      <c r="IDQ7" s="1636"/>
      <c r="IDR7" s="1636"/>
      <c r="IDS7" s="1636"/>
      <c r="IDT7" s="1636"/>
      <c r="IDU7" s="1636"/>
      <c r="IDV7" s="1636"/>
      <c r="IDW7" s="1636"/>
      <c r="IDX7" s="1636"/>
      <c r="IDY7" s="1636"/>
      <c r="IDZ7" s="1636"/>
      <c r="IEA7" s="1636"/>
      <c r="IEB7" s="1636"/>
      <c r="IEC7" s="1636"/>
      <c r="IED7" s="1636"/>
      <c r="IEE7" s="1636"/>
      <c r="IEF7" s="1636"/>
      <c r="IEG7" s="1636"/>
      <c r="IEH7" s="1636"/>
      <c r="IEI7" s="1636"/>
      <c r="IEJ7" s="1636"/>
      <c r="IEK7" s="1636"/>
      <c r="IEL7" s="1636"/>
      <c r="IEM7" s="1636"/>
      <c r="IEN7" s="1636"/>
      <c r="IEO7" s="1636"/>
      <c r="IEP7" s="1636"/>
      <c r="IEQ7" s="1636"/>
      <c r="IER7" s="1636"/>
      <c r="IES7" s="1636"/>
      <c r="IET7" s="1636"/>
      <c r="IEU7" s="1636"/>
      <c r="IEV7" s="1636"/>
      <c r="IEW7" s="1636"/>
      <c r="IEX7" s="1636"/>
      <c r="IEY7" s="1636"/>
      <c r="IEZ7" s="1636"/>
      <c r="IFA7" s="1636"/>
      <c r="IFB7" s="1636"/>
      <c r="IFC7" s="1636"/>
      <c r="IFD7" s="1636"/>
      <c r="IFE7" s="1636"/>
      <c r="IFF7" s="1636"/>
      <c r="IFG7" s="1636"/>
      <c r="IFH7" s="1636"/>
      <c r="IFI7" s="1636"/>
      <c r="IFJ7" s="1636"/>
      <c r="IFK7" s="1636"/>
      <c r="IFL7" s="1636"/>
      <c r="IFM7" s="1636"/>
      <c r="IFN7" s="1636"/>
      <c r="IFO7" s="1636"/>
      <c r="IFP7" s="1636"/>
      <c r="IFQ7" s="1636"/>
      <c r="IFR7" s="1636"/>
      <c r="IFS7" s="1636"/>
      <c r="IFT7" s="1636"/>
      <c r="IFU7" s="1636"/>
      <c r="IFV7" s="1636"/>
      <c r="IFW7" s="1636"/>
      <c r="IFX7" s="1636"/>
      <c r="IFY7" s="1636"/>
      <c r="IFZ7" s="1636"/>
      <c r="IGA7" s="1636"/>
      <c r="IGB7" s="1636"/>
      <c r="IGC7" s="1636"/>
      <c r="IGD7" s="1636"/>
      <c r="IGE7" s="1636"/>
      <c r="IGF7" s="1636"/>
      <c r="IGG7" s="1636"/>
      <c r="IGH7" s="1636"/>
      <c r="IGI7" s="1636"/>
      <c r="IGJ7" s="1636"/>
      <c r="IGK7" s="1636"/>
      <c r="IGL7" s="1636"/>
      <c r="IGM7" s="1636"/>
      <c r="IGN7" s="1636"/>
      <c r="IGO7" s="1636"/>
      <c r="IGP7" s="1636"/>
      <c r="IGQ7" s="1636"/>
      <c r="IGR7" s="1636"/>
      <c r="IGS7" s="1636"/>
      <c r="IGT7" s="1636"/>
      <c r="IGU7" s="1636"/>
      <c r="IGV7" s="1636"/>
      <c r="IGW7" s="1636"/>
      <c r="IGX7" s="1636"/>
      <c r="IGY7" s="1636"/>
      <c r="IGZ7" s="1636"/>
      <c r="IHA7" s="1636"/>
      <c r="IHB7" s="1636"/>
      <c r="IHC7" s="1636"/>
      <c r="IHD7" s="1636"/>
      <c r="IHE7" s="1636"/>
      <c r="IHF7" s="1636"/>
      <c r="IHG7" s="1636"/>
      <c r="IHH7" s="1636"/>
      <c r="IHI7" s="1636"/>
      <c r="IHJ7" s="1636"/>
      <c r="IHK7" s="1636"/>
      <c r="IHL7" s="1636"/>
      <c r="IHM7" s="1636"/>
      <c r="IHN7" s="1636"/>
      <c r="IHO7" s="1636"/>
      <c r="IHP7" s="1636"/>
      <c r="IHQ7" s="1636"/>
      <c r="IHR7" s="1636"/>
      <c r="IHS7" s="1636"/>
      <c r="IHT7" s="1636"/>
      <c r="IHU7" s="1636"/>
      <c r="IHV7" s="1636"/>
      <c r="IHW7" s="1636"/>
      <c r="IHX7" s="1636"/>
      <c r="IHY7" s="1636"/>
      <c r="IHZ7" s="1636"/>
      <c r="IIA7" s="1636"/>
      <c r="IIB7" s="1636"/>
      <c r="IIC7" s="1636"/>
      <c r="IID7" s="1636"/>
      <c r="IIE7" s="1636"/>
      <c r="IIF7" s="1636"/>
      <c r="IIG7" s="1636"/>
      <c r="IIH7" s="1636"/>
      <c r="III7" s="1636"/>
      <c r="IIJ7" s="1636"/>
      <c r="IIK7" s="1636"/>
      <c r="IIL7" s="1636"/>
      <c r="IIM7" s="1636"/>
      <c r="IIN7" s="1636"/>
      <c r="IIO7" s="1636"/>
      <c r="IIP7" s="1636"/>
      <c r="IIQ7" s="1636"/>
      <c r="IIR7" s="1636"/>
      <c r="IIS7" s="1636"/>
      <c r="IIT7" s="1636"/>
      <c r="IIU7" s="1636"/>
      <c r="IIV7" s="1636"/>
      <c r="IIW7" s="1636"/>
      <c r="IIX7" s="1636"/>
      <c r="IIY7" s="1636"/>
      <c r="IIZ7" s="1636"/>
      <c r="IJA7" s="1636"/>
      <c r="IJB7" s="1636"/>
      <c r="IJC7" s="1636"/>
      <c r="IJD7" s="1636"/>
      <c r="IJE7" s="1636"/>
      <c r="IJF7" s="1636"/>
      <c r="IJG7" s="1636"/>
      <c r="IJH7" s="1636"/>
      <c r="IJI7" s="1636"/>
      <c r="IJJ7" s="1636"/>
      <c r="IJK7" s="1636"/>
      <c r="IJL7" s="1636"/>
      <c r="IJM7" s="1636"/>
      <c r="IJN7" s="1636"/>
      <c r="IJO7" s="1636"/>
      <c r="IJP7" s="1636"/>
      <c r="IJQ7" s="1636"/>
      <c r="IJR7" s="1636"/>
      <c r="IJS7" s="1636"/>
      <c r="IJT7" s="1636"/>
      <c r="IJU7" s="1636"/>
      <c r="IJV7" s="1636"/>
      <c r="IJW7" s="1636"/>
      <c r="IJX7" s="1636"/>
      <c r="IJY7" s="1636"/>
      <c r="IJZ7" s="1636"/>
      <c r="IKA7" s="1636"/>
      <c r="IKB7" s="1636"/>
      <c r="IKC7" s="1636"/>
      <c r="IKD7" s="1636"/>
      <c r="IKE7" s="1636"/>
      <c r="IKF7" s="1636"/>
      <c r="IKG7" s="1636"/>
      <c r="IKH7" s="1636"/>
      <c r="IKI7" s="1636"/>
      <c r="IKJ7" s="1636"/>
      <c r="IKK7" s="1636"/>
      <c r="IKL7" s="1636"/>
      <c r="IKM7" s="1636"/>
      <c r="IKN7" s="1636"/>
      <c r="IKO7" s="1636"/>
      <c r="IKP7" s="1636"/>
      <c r="IKQ7" s="1636"/>
      <c r="IKR7" s="1636"/>
      <c r="IKS7" s="1636"/>
      <c r="IKT7" s="1636"/>
      <c r="IKU7" s="1636"/>
      <c r="IKV7" s="1636"/>
      <c r="IKW7" s="1636"/>
      <c r="IKX7" s="1636"/>
      <c r="IKY7" s="1636"/>
      <c r="IKZ7" s="1636"/>
      <c r="ILA7" s="1636"/>
      <c r="ILB7" s="1636"/>
      <c r="ILC7" s="1636"/>
      <c r="ILD7" s="1636"/>
      <c r="ILE7" s="1636"/>
      <c r="ILF7" s="1636"/>
      <c r="ILG7" s="1636"/>
      <c r="ILH7" s="1636"/>
      <c r="ILI7" s="1636"/>
      <c r="ILJ7" s="1636"/>
      <c r="ILK7" s="1636"/>
      <c r="ILL7" s="1636"/>
      <c r="ILM7" s="1636"/>
      <c r="ILN7" s="1636"/>
      <c r="ILO7" s="1636"/>
      <c r="ILP7" s="1636"/>
      <c r="ILQ7" s="1636"/>
      <c r="ILR7" s="1636"/>
      <c r="ILS7" s="1636"/>
      <c r="ILT7" s="1636"/>
      <c r="ILU7" s="1636"/>
      <c r="ILV7" s="1636"/>
      <c r="ILW7" s="1636"/>
      <c r="ILX7" s="1636"/>
      <c r="ILY7" s="1636"/>
      <c r="ILZ7" s="1636"/>
      <c r="IMA7" s="1636"/>
      <c r="IMB7" s="1636"/>
      <c r="IMC7" s="1636"/>
      <c r="IMD7" s="1636"/>
      <c r="IME7" s="1636"/>
      <c r="IMF7" s="1636"/>
      <c r="IMG7" s="1636"/>
      <c r="IMH7" s="1636"/>
      <c r="IMI7" s="1636"/>
      <c r="IMJ7" s="1636"/>
      <c r="IMK7" s="1636"/>
      <c r="IML7" s="1636"/>
      <c r="IMM7" s="1636"/>
      <c r="IMN7" s="1636"/>
      <c r="IMO7" s="1636"/>
      <c r="IMP7" s="1636"/>
      <c r="IMQ7" s="1636"/>
      <c r="IMR7" s="1636"/>
      <c r="IMS7" s="1636"/>
      <c r="IMT7" s="1636"/>
      <c r="IMU7" s="1636"/>
      <c r="IMV7" s="1636"/>
      <c r="IMW7" s="1636"/>
      <c r="IMX7" s="1636"/>
      <c r="IMY7" s="1636"/>
      <c r="IMZ7" s="1636"/>
      <c r="INA7" s="1636"/>
      <c r="INB7" s="1636"/>
      <c r="INC7" s="1636"/>
      <c r="IND7" s="1636"/>
      <c r="INE7" s="1636"/>
      <c r="INF7" s="1636"/>
      <c r="ING7" s="1636"/>
      <c r="INH7" s="1636"/>
      <c r="INI7" s="1636"/>
      <c r="INJ7" s="1636"/>
      <c r="INK7" s="1636"/>
      <c r="INL7" s="1636"/>
      <c r="INM7" s="1636"/>
      <c r="INN7" s="1636"/>
      <c r="INO7" s="1636"/>
      <c r="INP7" s="1636"/>
      <c r="INQ7" s="1636"/>
      <c r="INR7" s="1636"/>
      <c r="INS7" s="1636"/>
      <c r="INT7" s="1636"/>
      <c r="INU7" s="1636"/>
      <c r="INV7" s="1636"/>
      <c r="INW7" s="1636"/>
      <c r="INX7" s="1636"/>
      <c r="INY7" s="1636"/>
      <c r="INZ7" s="1636"/>
      <c r="IOA7" s="1636"/>
      <c r="IOB7" s="1636"/>
      <c r="IOC7" s="1636"/>
      <c r="IOD7" s="1636"/>
      <c r="IOE7" s="1636"/>
      <c r="IOF7" s="1636"/>
      <c r="IOG7" s="1636"/>
      <c r="IOH7" s="1636"/>
      <c r="IOI7" s="1636"/>
      <c r="IOJ7" s="1636"/>
      <c r="IOK7" s="1636"/>
      <c r="IOL7" s="1636"/>
      <c r="IOM7" s="1636"/>
      <c r="ION7" s="1636"/>
      <c r="IOO7" s="1636"/>
      <c r="IOP7" s="1636"/>
      <c r="IOQ7" s="1636"/>
      <c r="IOR7" s="1636"/>
      <c r="IOS7" s="1636"/>
      <c r="IOT7" s="1636"/>
      <c r="IOU7" s="1636"/>
      <c r="IOV7" s="1636"/>
      <c r="IOW7" s="1636"/>
      <c r="IOX7" s="1636"/>
      <c r="IOY7" s="1636"/>
      <c r="IOZ7" s="1636"/>
      <c r="IPA7" s="1636"/>
      <c r="IPB7" s="1636"/>
      <c r="IPC7" s="1636"/>
      <c r="IPD7" s="1636"/>
      <c r="IPE7" s="1636"/>
      <c r="IPF7" s="1636"/>
      <c r="IPG7" s="1636"/>
      <c r="IPH7" s="1636"/>
      <c r="IPI7" s="1636"/>
      <c r="IPJ7" s="1636"/>
      <c r="IPK7" s="1636"/>
      <c r="IPL7" s="1636"/>
      <c r="IPM7" s="1636"/>
      <c r="IPN7" s="1636"/>
      <c r="IPO7" s="1636"/>
      <c r="IPP7" s="1636"/>
      <c r="IPQ7" s="1636"/>
      <c r="IPR7" s="1636"/>
      <c r="IPS7" s="1636"/>
      <c r="IPT7" s="1636"/>
      <c r="IPU7" s="1636"/>
      <c r="IPV7" s="1636"/>
      <c r="IPW7" s="1636"/>
      <c r="IPX7" s="1636"/>
      <c r="IPY7" s="1636"/>
      <c r="IPZ7" s="1636"/>
      <c r="IQA7" s="1636"/>
      <c r="IQB7" s="1636"/>
      <c r="IQC7" s="1636"/>
      <c r="IQD7" s="1636"/>
      <c r="IQE7" s="1636"/>
      <c r="IQF7" s="1636"/>
      <c r="IQG7" s="1636"/>
      <c r="IQH7" s="1636"/>
      <c r="IQI7" s="1636"/>
      <c r="IQJ7" s="1636"/>
      <c r="IQK7" s="1636"/>
      <c r="IQL7" s="1636"/>
      <c r="IQM7" s="1636"/>
      <c r="IQN7" s="1636"/>
      <c r="IQO7" s="1636"/>
      <c r="IQP7" s="1636"/>
      <c r="IQQ7" s="1636"/>
      <c r="IQR7" s="1636"/>
      <c r="IQS7" s="1636"/>
      <c r="IQT7" s="1636"/>
      <c r="IQU7" s="1636"/>
      <c r="IQV7" s="1636"/>
      <c r="IQW7" s="1636"/>
      <c r="IQX7" s="1636"/>
      <c r="IQY7" s="1636"/>
      <c r="IQZ7" s="1636"/>
      <c r="IRA7" s="1636"/>
      <c r="IRB7" s="1636"/>
      <c r="IRC7" s="1636"/>
      <c r="IRD7" s="1636"/>
      <c r="IRE7" s="1636"/>
      <c r="IRF7" s="1636"/>
      <c r="IRG7" s="1636"/>
      <c r="IRH7" s="1636"/>
      <c r="IRI7" s="1636"/>
      <c r="IRJ7" s="1636"/>
      <c r="IRK7" s="1636"/>
      <c r="IRL7" s="1636"/>
      <c r="IRM7" s="1636"/>
      <c r="IRN7" s="1636"/>
      <c r="IRO7" s="1636"/>
      <c r="IRP7" s="1636"/>
      <c r="IRQ7" s="1636"/>
      <c r="IRR7" s="1636"/>
      <c r="IRS7" s="1636"/>
      <c r="IRT7" s="1636"/>
      <c r="IRU7" s="1636"/>
      <c r="IRV7" s="1636"/>
      <c r="IRW7" s="1636"/>
      <c r="IRX7" s="1636"/>
      <c r="IRY7" s="1636"/>
      <c r="IRZ7" s="1636"/>
      <c r="ISA7" s="1636"/>
      <c r="ISB7" s="1636"/>
      <c r="ISC7" s="1636"/>
      <c r="ISD7" s="1636"/>
      <c r="ISE7" s="1636"/>
      <c r="ISF7" s="1636"/>
      <c r="ISG7" s="1636"/>
      <c r="ISH7" s="1636"/>
      <c r="ISI7" s="1636"/>
      <c r="ISJ7" s="1636"/>
      <c r="ISK7" s="1636"/>
      <c r="ISL7" s="1636"/>
      <c r="ISM7" s="1636"/>
      <c r="ISN7" s="1636"/>
      <c r="ISO7" s="1636"/>
      <c r="ISP7" s="1636"/>
      <c r="ISQ7" s="1636"/>
      <c r="ISR7" s="1636"/>
      <c r="ISS7" s="1636"/>
      <c r="IST7" s="1636"/>
      <c r="ISU7" s="1636"/>
      <c r="ISV7" s="1636"/>
      <c r="ISW7" s="1636"/>
      <c r="ISX7" s="1636"/>
      <c r="ISY7" s="1636"/>
      <c r="ISZ7" s="1636"/>
      <c r="ITA7" s="1636"/>
      <c r="ITB7" s="1636"/>
      <c r="ITC7" s="1636"/>
      <c r="ITD7" s="1636"/>
      <c r="ITE7" s="1636"/>
      <c r="ITF7" s="1636"/>
      <c r="ITG7" s="1636"/>
      <c r="ITH7" s="1636"/>
      <c r="ITI7" s="1636"/>
      <c r="ITJ7" s="1636"/>
      <c r="ITK7" s="1636"/>
      <c r="ITL7" s="1636"/>
      <c r="ITM7" s="1636"/>
      <c r="ITN7" s="1636"/>
      <c r="ITO7" s="1636"/>
      <c r="ITP7" s="1636"/>
      <c r="ITQ7" s="1636"/>
      <c r="ITR7" s="1636"/>
      <c r="ITS7" s="1636"/>
      <c r="ITT7" s="1636"/>
      <c r="ITU7" s="1636"/>
      <c r="ITV7" s="1636"/>
      <c r="ITW7" s="1636"/>
      <c r="ITX7" s="1636"/>
      <c r="ITY7" s="1636"/>
      <c r="ITZ7" s="1636"/>
      <c r="IUA7" s="1636"/>
      <c r="IUB7" s="1636"/>
      <c r="IUC7" s="1636"/>
      <c r="IUD7" s="1636"/>
      <c r="IUE7" s="1636"/>
      <c r="IUF7" s="1636"/>
      <c r="IUG7" s="1636"/>
      <c r="IUH7" s="1636"/>
      <c r="IUI7" s="1636"/>
      <c r="IUJ7" s="1636"/>
      <c r="IUK7" s="1636"/>
      <c r="IUL7" s="1636"/>
      <c r="IUM7" s="1636"/>
      <c r="IUN7" s="1636"/>
      <c r="IUO7" s="1636"/>
      <c r="IUP7" s="1636"/>
      <c r="IUQ7" s="1636"/>
      <c r="IUR7" s="1636"/>
      <c r="IUS7" s="1636"/>
      <c r="IUT7" s="1636"/>
      <c r="IUU7" s="1636"/>
      <c r="IUV7" s="1636"/>
      <c r="IUW7" s="1636"/>
      <c r="IUX7" s="1636"/>
      <c r="IUY7" s="1636"/>
      <c r="IUZ7" s="1636"/>
      <c r="IVA7" s="1636"/>
      <c r="IVB7" s="1636"/>
      <c r="IVC7" s="1636"/>
      <c r="IVD7" s="1636"/>
      <c r="IVE7" s="1636"/>
      <c r="IVF7" s="1636"/>
      <c r="IVG7" s="1636"/>
      <c r="IVH7" s="1636"/>
      <c r="IVI7" s="1636"/>
      <c r="IVJ7" s="1636"/>
      <c r="IVK7" s="1636"/>
      <c r="IVL7" s="1636"/>
      <c r="IVM7" s="1636"/>
      <c r="IVN7" s="1636"/>
      <c r="IVO7" s="1636"/>
      <c r="IVP7" s="1636"/>
      <c r="IVQ7" s="1636"/>
      <c r="IVR7" s="1636"/>
      <c r="IVS7" s="1636"/>
      <c r="IVT7" s="1636"/>
      <c r="IVU7" s="1636"/>
      <c r="IVV7" s="1636"/>
      <c r="IVW7" s="1636"/>
      <c r="IVX7" s="1636"/>
      <c r="IVY7" s="1636"/>
      <c r="IVZ7" s="1636"/>
      <c r="IWA7" s="1636"/>
      <c r="IWB7" s="1636"/>
      <c r="IWC7" s="1636"/>
      <c r="IWD7" s="1636"/>
      <c r="IWE7" s="1636"/>
      <c r="IWF7" s="1636"/>
      <c r="IWG7" s="1636"/>
      <c r="IWH7" s="1636"/>
      <c r="IWI7" s="1636"/>
      <c r="IWJ7" s="1636"/>
      <c r="IWK7" s="1636"/>
      <c r="IWL7" s="1636"/>
      <c r="IWM7" s="1636"/>
      <c r="IWN7" s="1636"/>
      <c r="IWO7" s="1636"/>
      <c r="IWP7" s="1636"/>
      <c r="IWQ7" s="1636"/>
      <c r="IWR7" s="1636"/>
      <c r="IWS7" s="1636"/>
      <c r="IWT7" s="1636"/>
      <c r="IWU7" s="1636"/>
      <c r="IWV7" s="1636"/>
      <c r="IWW7" s="1636"/>
      <c r="IWX7" s="1636"/>
      <c r="IWY7" s="1636"/>
      <c r="IWZ7" s="1636"/>
      <c r="IXA7" s="1636"/>
      <c r="IXB7" s="1636"/>
      <c r="IXC7" s="1636"/>
      <c r="IXD7" s="1636"/>
      <c r="IXE7" s="1636"/>
      <c r="IXF7" s="1636"/>
      <c r="IXG7" s="1636"/>
      <c r="IXH7" s="1636"/>
      <c r="IXI7" s="1636"/>
      <c r="IXJ7" s="1636"/>
      <c r="IXK7" s="1636"/>
      <c r="IXL7" s="1636"/>
      <c r="IXM7" s="1636"/>
      <c r="IXN7" s="1636"/>
      <c r="IXO7" s="1636"/>
      <c r="IXP7" s="1636"/>
      <c r="IXQ7" s="1636"/>
      <c r="IXR7" s="1636"/>
      <c r="IXS7" s="1636"/>
      <c r="IXT7" s="1636"/>
      <c r="IXU7" s="1636"/>
      <c r="IXV7" s="1636"/>
      <c r="IXW7" s="1636"/>
      <c r="IXX7" s="1636"/>
      <c r="IXY7" s="1636"/>
      <c r="IXZ7" s="1636"/>
      <c r="IYA7" s="1636"/>
      <c r="IYB7" s="1636"/>
      <c r="IYC7" s="1636"/>
      <c r="IYD7" s="1636"/>
      <c r="IYE7" s="1636"/>
      <c r="IYF7" s="1636"/>
      <c r="IYG7" s="1636"/>
      <c r="IYH7" s="1636"/>
      <c r="IYI7" s="1636"/>
      <c r="IYJ7" s="1636"/>
      <c r="IYK7" s="1636"/>
      <c r="IYL7" s="1636"/>
      <c r="IYM7" s="1636"/>
      <c r="IYN7" s="1636"/>
      <c r="IYO7" s="1636"/>
      <c r="IYP7" s="1636"/>
      <c r="IYQ7" s="1636"/>
      <c r="IYR7" s="1636"/>
      <c r="IYS7" s="1636"/>
      <c r="IYT7" s="1636"/>
      <c r="IYU7" s="1636"/>
      <c r="IYV7" s="1636"/>
      <c r="IYW7" s="1636"/>
      <c r="IYX7" s="1636"/>
      <c r="IYY7" s="1636"/>
      <c r="IYZ7" s="1636"/>
      <c r="IZA7" s="1636"/>
      <c r="IZB7" s="1636"/>
      <c r="IZC7" s="1636"/>
      <c r="IZD7" s="1636"/>
      <c r="IZE7" s="1636"/>
      <c r="IZF7" s="1636"/>
      <c r="IZG7" s="1636"/>
      <c r="IZH7" s="1636"/>
      <c r="IZI7" s="1636"/>
      <c r="IZJ7" s="1636"/>
      <c r="IZK7" s="1636"/>
      <c r="IZL7" s="1636"/>
      <c r="IZM7" s="1636"/>
      <c r="IZN7" s="1636"/>
      <c r="IZO7" s="1636"/>
      <c r="IZP7" s="1636"/>
      <c r="IZQ7" s="1636"/>
      <c r="IZR7" s="1636"/>
      <c r="IZS7" s="1636"/>
      <c r="IZT7" s="1636"/>
      <c r="IZU7" s="1636"/>
      <c r="IZV7" s="1636"/>
      <c r="IZW7" s="1636"/>
      <c r="IZX7" s="1636"/>
      <c r="IZY7" s="1636"/>
      <c r="IZZ7" s="1636"/>
      <c r="JAA7" s="1636"/>
      <c r="JAB7" s="1636"/>
      <c r="JAC7" s="1636"/>
      <c r="JAD7" s="1636"/>
      <c r="JAE7" s="1636"/>
      <c r="JAF7" s="1636"/>
      <c r="JAG7" s="1636"/>
      <c r="JAH7" s="1636"/>
      <c r="JAI7" s="1636"/>
      <c r="JAJ7" s="1636"/>
      <c r="JAK7" s="1636"/>
      <c r="JAL7" s="1636"/>
      <c r="JAM7" s="1636"/>
      <c r="JAN7" s="1636"/>
      <c r="JAO7" s="1636"/>
      <c r="JAP7" s="1636"/>
      <c r="JAQ7" s="1636"/>
      <c r="JAR7" s="1636"/>
      <c r="JAS7" s="1636"/>
      <c r="JAT7" s="1636"/>
      <c r="JAU7" s="1636"/>
      <c r="JAV7" s="1636"/>
      <c r="JAW7" s="1636"/>
      <c r="JAX7" s="1636"/>
      <c r="JAY7" s="1636"/>
      <c r="JAZ7" s="1636"/>
      <c r="JBA7" s="1636"/>
      <c r="JBB7" s="1636"/>
      <c r="JBC7" s="1636"/>
      <c r="JBD7" s="1636"/>
      <c r="JBE7" s="1636"/>
      <c r="JBF7" s="1636"/>
      <c r="JBG7" s="1636"/>
      <c r="JBH7" s="1636"/>
      <c r="JBI7" s="1636"/>
      <c r="JBJ7" s="1636"/>
      <c r="JBK7" s="1636"/>
      <c r="JBL7" s="1636"/>
      <c r="JBM7" s="1636"/>
      <c r="JBN7" s="1636"/>
      <c r="JBO7" s="1636"/>
      <c r="JBP7" s="1636"/>
      <c r="JBQ7" s="1636"/>
      <c r="JBR7" s="1636"/>
      <c r="JBS7" s="1636"/>
      <c r="JBT7" s="1636"/>
      <c r="JBU7" s="1636"/>
      <c r="JBV7" s="1636"/>
      <c r="JBW7" s="1636"/>
      <c r="JBX7" s="1636"/>
      <c r="JBY7" s="1636"/>
      <c r="JBZ7" s="1636"/>
      <c r="JCA7" s="1636"/>
      <c r="JCB7" s="1636"/>
      <c r="JCC7" s="1636"/>
      <c r="JCD7" s="1636"/>
      <c r="JCE7" s="1636"/>
      <c r="JCF7" s="1636"/>
      <c r="JCG7" s="1636"/>
      <c r="JCH7" s="1636"/>
      <c r="JCI7" s="1636"/>
      <c r="JCJ7" s="1636"/>
      <c r="JCK7" s="1636"/>
      <c r="JCL7" s="1636"/>
      <c r="JCM7" s="1636"/>
      <c r="JCN7" s="1636"/>
      <c r="JCO7" s="1636"/>
      <c r="JCP7" s="1636"/>
      <c r="JCQ7" s="1636"/>
      <c r="JCR7" s="1636"/>
      <c r="JCS7" s="1636"/>
      <c r="JCT7" s="1636"/>
      <c r="JCU7" s="1636"/>
      <c r="JCV7" s="1636"/>
      <c r="JCW7" s="1636"/>
      <c r="JCX7" s="1636"/>
      <c r="JCY7" s="1636"/>
      <c r="JCZ7" s="1636"/>
      <c r="JDA7" s="1636"/>
      <c r="JDB7" s="1636"/>
      <c r="JDC7" s="1636"/>
      <c r="JDD7" s="1636"/>
      <c r="JDE7" s="1636"/>
      <c r="JDF7" s="1636"/>
      <c r="JDG7" s="1636"/>
      <c r="JDH7" s="1636"/>
      <c r="JDI7" s="1636"/>
      <c r="JDJ7" s="1636"/>
      <c r="JDK7" s="1636"/>
      <c r="JDL7" s="1636"/>
      <c r="JDM7" s="1636"/>
      <c r="JDN7" s="1636"/>
      <c r="JDO7" s="1636"/>
      <c r="JDP7" s="1636"/>
      <c r="JDQ7" s="1636"/>
      <c r="JDR7" s="1636"/>
      <c r="JDS7" s="1636"/>
      <c r="JDT7" s="1636"/>
      <c r="JDU7" s="1636"/>
      <c r="JDV7" s="1636"/>
      <c r="JDW7" s="1636"/>
      <c r="JDX7" s="1636"/>
      <c r="JDY7" s="1636"/>
      <c r="JDZ7" s="1636"/>
      <c r="JEA7" s="1636"/>
      <c r="JEB7" s="1636"/>
      <c r="JEC7" s="1636"/>
      <c r="JED7" s="1636"/>
      <c r="JEE7" s="1636"/>
      <c r="JEF7" s="1636"/>
      <c r="JEG7" s="1636"/>
      <c r="JEH7" s="1636"/>
      <c r="JEI7" s="1636"/>
      <c r="JEJ7" s="1636"/>
      <c r="JEK7" s="1636"/>
      <c r="JEL7" s="1636"/>
      <c r="JEM7" s="1636"/>
      <c r="JEN7" s="1636"/>
      <c r="JEO7" s="1636"/>
      <c r="JEP7" s="1636"/>
      <c r="JEQ7" s="1636"/>
      <c r="JER7" s="1636"/>
      <c r="JES7" s="1636"/>
      <c r="JET7" s="1636"/>
      <c r="JEU7" s="1636"/>
      <c r="JEV7" s="1636"/>
      <c r="JEW7" s="1636"/>
      <c r="JEX7" s="1636"/>
      <c r="JEY7" s="1636"/>
      <c r="JEZ7" s="1636"/>
      <c r="JFA7" s="1636"/>
      <c r="JFB7" s="1636"/>
      <c r="JFC7" s="1636"/>
      <c r="JFD7" s="1636"/>
      <c r="JFE7" s="1636"/>
      <c r="JFF7" s="1636"/>
      <c r="JFG7" s="1636"/>
      <c r="JFH7" s="1636"/>
      <c r="JFI7" s="1636"/>
      <c r="JFJ7" s="1636"/>
      <c r="JFK7" s="1636"/>
      <c r="JFL7" s="1636"/>
      <c r="JFM7" s="1636"/>
      <c r="JFN7" s="1636"/>
      <c r="JFO7" s="1636"/>
      <c r="JFP7" s="1636"/>
      <c r="JFQ7" s="1636"/>
      <c r="JFR7" s="1636"/>
      <c r="JFS7" s="1636"/>
      <c r="JFT7" s="1636"/>
      <c r="JFU7" s="1636"/>
      <c r="JFV7" s="1636"/>
      <c r="JFW7" s="1636"/>
      <c r="JFX7" s="1636"/>
      <c r="JFY7" s="1636"/>
      <c r="JFZ7" s="1636"/>
      <c r="JGA7" s="1636"/>
      <c r="JGB7" s="1636"/>
      <c r="JGC7" s="1636"/>
      <c r="JGD7" s="1636"/>
      <c r="JGE7" s="1636"/>
      <c r="JGF7" s="1636"/>
      <c r="JGG7" s="1636"/>
      <c r="JGH7" s="1636"/>
      <c r="JGI7" s="1636"/>
      <c r="JGJ7" s="1636"/>
      <c r="JGK7" s="1636"/>
      <c r="JGL7" s="1636"/>
      <c r="JGM7" s="1636"/>
      <c r="JGN7" s="1636"/>
      <c r="JGO7" s="1636"/>
      <c r="JGP7" s="1636"/>
      <c r="JGQ7" s="1636"/>
      <c r="JGR7" s="1636"/>
      <c r="JGS7" s="1636"/>
      <c r="JGT7" s="1636"/>
      <c r="JGU7" s="1636"/>
      <c r="JGV7" s="1636"/>
      <c r="JGW7" s="1636"/>
      <c r="JGX7" s="1636"/>
      <c r="JGY7" s="1636"/>
      <c r="JGZ7" s="1636"/>
      <c r="JHA7" s="1636"/>
      <c r="JHB7" s="1636"/>
      <c r="JHC7" s="1636"/>
      <c r="JHD7" s="1636"/>
      <c r="JHE7" s="1636"/>
      <c r="JHF7" s="1636"/>
      <c r="JHG7" s="1636"/>
      <c r="JHH7" s="1636"/>
      <c r="JHI7" s="1636"/>
      <c r="JHJ7" s="1636"/>
      <c r="JHK7" s="1636"/>
      <c r="JHL7" s="1636"/>
      <c r="JHM7" s="1636"/>
      <c r="JHN7" s="1636"/>
      <c r="JHO7" s="1636"/>
      <c r="JHP7" s="1636"/>
      <c r="JHQ7" s="1636"/>
      <c r="JHR7" s="1636"/>
      <c r="JHS7" s="1636"/>
      <c r="JHT7" s="1636"/>
      <c r="JHU7" s="1636"/>
      <c r="JHV7" s="1636"/>
      <c r="JHW7" s="1636"/>
      <c r="JHX7" s="1636"/>
      <c r="JHY7" s="1636"/>
      <c r="JHZ7" s="1636"/>
      <c r="JIA7" s="1636"/>
      <c r="JIB7" s="1636"/>
      <c r="JIC7" s="1636"/>
      <c r="JID7" s="1636"/>
      <c r="JIE7" s="1636"/>
      <c r="JIF7" s="1636"/>
      <c r="JIG7" s="1636"/>
      <c r="JIH7" s="1636"/>
      <c r="JII7" s="1636"/>
      <c r="JIJ7" s="1636"/>
      <c r="JIK7" s="1636"/>
      <c r="JIL7" s="1636"/>
      <c r="JIM7" s="1636"/>
      <c r="JIN7" s="1636"/>
      <c r="JIO7" s="1636"/>
      <c r="JIP7" s="1636"/>
      <c r="JIQ7" s="1636"/>
      <c r="JIR7" s="1636"/>
      <c r="JIS7" s="1636"/>
      <c r="JIT7" s="1636"/>
      <c r="JIU7" s="1636"/>
      <c r="JIV7" s="1636"/>
      <c r="JIW7" s="1636"/>
      <c r="JIX7" s="1636"/>
      <c r="JIY7" s="1636"/>
      <c r="JIZ7" s="1636"/>
      <c r="JJA7" s="1636"/>
      <c r="JJB7" s="1636"/>
      <c r="JJC7" s="1636"/>
      <c r="JJD7" s="1636"/>
      <c r="JJE7" s="1636"/>
      <c r="JJF7" s="1636"/>
      <c r="JJG7" s="1636"/>
      <c r="JJH7" s="1636"/>
      <c r="JJI7" s="1636"/>
      <c r="JJJ7" s="1636"/>
      <c r="JJK7" s="1636"/>
      <c r="JJL7" s="1636"/>
      <c r="JJM7" s="1636"/>
      <c r="JJN7" s="1636"/>
      <c r="JJO7" s="1636"/>
      <c r="JJP7" s="1636"/>
      <c r="JJQ7" s="1636"/>
      <c r="JJR7" s="1636"/>
      <c r="JJS7" s="1636"/>
      <c r="JJT7" s="1636"/>
      <c r="JJU7" s="1636"/>
      <c r="JJV7" s="1636"/>
      <c r="JJW7" s="1636"/>
      <c r="JJX7" s="1636"/>
      <c r="JJY7" s="1636"/>
      <c r="JJZ7" s="1636"/>
      <c r="JKA7" s="1636"/>
      <c r="JKB7" s="1636"/>
      <c r="JKC7" s="1636"/>
      <c r="JKD7" s="1636"/>
      <c r="JKE7" s="1636"/>
      <c r="JKF7" s="1636"/>
      <c r="JKG7" s="1636"/>
      <c r="JKH7" s="1636"/>
      <c r="JKI7" s="1636"/>
      <c r="JKJ7" s="1636"/>
      <c r="JKK7" s="1636"/>
      <c r="JKL7" s="1636"/>
      <c r="JKM7" s="1636"/>
      <c r="JKN7" s="1636"/>
      <c r="JKO7" s="1636"/>
      <c r="JKP7" s="1636"/>
      <c r="JKQ7" s="1636"/>
      <c r="JKR7" s="1636"/>
      <c r="JKS7" s="1636"/>
      <c r="JKT7" s="1636"/>
      <c r="JKU7" s="1636"/>
      <c r="JKV7" s="1636"/>
      <c r="JKW7" s="1636"/>
      <c r="JKX7" s="1636"/>
      <c r="JKY7" s="1636"/>
      <c r="JKZ7" s="1636"/>
      <c r="JLA7" s="1636"/>
      <c r="JLB7" s="1636"/>
      <c r="JLC7" s="1636"/>
      <c r="JLD7" s="1636"/>
      <c r="JLE7" s="1636"/>
      <c r="JLF7" s="1636"/>
      <c r="JLG7" s="1636"/>
      <c r="JLH7" s="1636"/>
      <c r="JLI7" s="1636"/>
      <c r="JLJ7" s="1636"/>
      <c r="JLK7" s="1636"/>
      <c r="JLL7" s="1636"/>
      <c r="JLM7" s="1636"/>
      <c r="JLN7" s="1636"/>
      <c r="JLO7" s="1636"/>
      <c r="JLP7" s="1636"/>
      <c r="JLQ7" s="1636"/>
      <c r="JLR7" s="1636"/>
      <c r="JLS7" s="1636"/>
      <c r="JLT7" s="1636"/>
      <c r="JLU7" s="1636"/>
      <c r="JLV7" s="1636"/>
      <c r="JLW7" s="1636"/>
      <c r="JLX7" s="1636"/>
      <c r="JLY7" s="1636"/>
      <c r="JLZ7" s="1636"/>
      <c r="JMA7" s="1636"/>
      <c r="JMB7" s="1636"/>
      <c r="JMC7" s="1636"/>
      <c r="JMD7" s="1636"/>
      <c r="JME7" s="1636"/>
      <c r="JMF7" s="1636"/>
      <c r="JMG7" s="1636"/>
      <c r="JMH7" s="1636"/>
      <c r="JMI7" s="1636"/>
      <c r="JMJ7" s="1636"/>
      <c r="JMK7" s="1636"/>
      <c r="JML7" s="1636"/>
      <c r="JMM7" s="1636"/>
      <c r="JMN7" s="1636"/>
      <c r="JMO7" s="1636"/>
      <c r="JMP7" s="1636"/>
      <c r="JMQ7" s="1636"/>
      <c r="JMR7" s="1636"/>
      <c r="JMS7" s="1636"/>
      <c r="JMT7" s="1636"/>
      <c r="JMU7" s="1636"/>
      <c r="JMV7" s="1636"/>
      <c r="JMW7" s="1636"/>
      <c r="JMX7" s="1636"/>
      <c r="JMY7" s="1636"/>
      <c r="JMZ7" s="1636"/>
      <c r="JNA7" s="1636"/>
      <c r="JNB7" s="1636"/>
      <c r="JNC7" s="1636"/>
      <c r="JND7" s="1636"/>
      <c r="JNE7" s="1636"/>
      <c r="JNF7" s="1636"/>
      <c r="JNG7" s="1636"/>
      <c r="JNH7" s="1636"/>
      <c r="JNI7" s="1636"/>
      <c r="JNJ7" s="1636"/>
      <c r="JNK7" s="1636"/>
      <c r="JNL7" s="1636"/>
      <c r="JNM7" s="1636"/>
      <c r="JNN7" s="1636"/>
      <c r="JNO7" s="1636"/>
      <c r="JNP7" s="1636"/>
      <c r="JNQ7" s="1636"/>
      <c r="JNR7" s="1636"/>
      <c r="JNS7" s="1636"/>
      <c r="JNT7" s="1636"/>
      <c r="JNU7" s="1636"/>
      <c r="JNV7" s="1636"/>
      <c r="JNW7" s="1636"/>
      <c r="JNX7" s="1636"/>
      <c r="JNY7" s="1636"/>
      <c r="JNZ7" s="1636"/>
      <c r="JOA7" s="1636"/>
      <c r="JOB7" s="1636"/>
      <c r="JOC7" s="1636"/>
      <c r="JOD7" s="1636"/>
      <c r="JOE7" s="1636"/>
      <c r="JOF7" s="1636"/>
      <c r="JOG7" s="1636"/>
      <c r="JOH7" s="1636"/>
      <c r="JOI7" s="1636"/>
      <c r="JOJ7" s="1636"/>
      <c r="JOK7" s="1636"/>
      <c r="JOL7" s="1636"/>
      <c r="JOM7" s="1636"/>
      <c r="JON7" s="1636"/>
      <c r="JOO7" s="1636"/>
      <c r="JOP7" s="1636"/>
      <c r="JOQ7" s="1636"/>
      <c r="JOR7" s="1636"/>
      <c r="JOS7" s="1636"/>
      <c r="JOT7" s="1636"/>
      <c r="JOU7" s="1636"/>
      <c r="JOV7" s="1636"/>
      <c r="JOW7" s="1636"/>
      <c r="JOX7" s="1636"/>
      <c r="JOY7" s="1636"/>
      <c r="JOZ7" s="1636"/>
      <c r="JPA7" s="1636"/>
      <c r="JPB7" s="1636"/>
      <c r="JPC7" s="1636"/>
      <c r="JPD7" s="1636"/>
      <c r="JPE7" s="1636"/>
      <c r="JPF7" s="1636"/>
      <c r="JPG7" s="1636"/>
      <c r="JPH7" s="1636"/>
      <c r="JPI7" s="1636"/>
      <c r="JPJ7" s="1636"/>
      <c r="JPK7" s="1636"/>
      <c r="JPL7" s="1636"/>
      <c r="JPM7" s="1636"/>
      <c r="JPN7" s="1636"/>
      <c r="JPO7" s="1636"/>
      <c r="JPP7" s="1636"/>
      <c r="JPQ7" s="1636"/>
      <c r="JPR7" s="1636"/>
      <c r="JPS7" s="1636"/>
      <c r="JPT7" s="1636"/>
      <c r="JPU7" s="1636"/>
      <c r="JPV7" s="1636"/>
      <c r="JPW7" s="1636"/>
      <c r="JPX7" s="1636"/>
      <c r="JPY7" s="1636"/>
      <c r="JPZ7" s="1636"/>
      <c r="JQA7" s="1636"/>
      <c r="JQB7" s="1636"/>
      <c r="JQC7" s="1636"/>
      <c r="JQD7" s="1636"/>
      <c r="JQE7" s="1636"/>
      <c r="JQF7" s="1636"/>
      <c r="JQG7" s="1636"/>
      <c r="JQH7" s="1636"/>
      <c r="JQI7" s="1636"/>
      <c r="JQJ7" s="1636"/>
      <c r="JQK7" s="1636"/>
      <c r="JQL7" s="1636"/>
      <c r="JQM7" s="1636"/>
      <c r="JQN7" s="1636"/>
      <c r="JQO7" s="1636"/>
      <c r="JQP7" s="1636"/>
      <c r="JQQ7" s="1636"/>
      <c r="JQR7" s="1636"/>
      <c r="JQS7" s="1636"/>
      <c r="JQT7" s="1636"/>
      <c r="JQU7" s="1636"/>
      <c r="JQV7" s="1636"/>
      <c r="JQW7" s="1636"/>
      <c r="JQX7" s="1636"/>
      <c r="JQY7" s="1636"/>
      <c r="JQZ7" s="1636"/>
      <c r="JRA7" s="1636"/>
      <c r="JRB7" s="1636"/>
      <c r="JRC7" s="1636"/>
      <c r="JRD7" s="1636"/>
      <c r="JRE7" s="1636"/>
      <c r="JRF7" s="1636"/>
      <c r="JRG7" s="1636"/>
      <c r="JRH7" s="1636"/>
      <c r="JRI7" s="1636"/>
      <c r="JRJ7" s="1636"/>
      <c r="JRK7" s="1636"/>
      <c r="JRL7" s="1636"/>
      <c r="JRM7" s="1636"/>
      <c r="JRN7" s="1636"/>
      <c r="JRO7" s="1636"/>
      <c r="JRP7" s="1636"/>
      <c r="JRQ7" s="1636"/>
      <c r="JRR7" s="1636"/>
      <c r="JRS7" s="1636"/>
      <c r="JRT7" s="1636"/>
      <c r="JRU7" s="1636"/>
      <c r="JRV7" s="1636"/>
      <c r="JRW7" s="1636"/>
      <c r="JRX7" s="1636"/>
      <c r="JRY7" s="1636"/>
      <c r="JRZ7" s="1636"/>
      <c r="JSA7" s="1636"/>
      <c r="JSB7" s="1636"/>
      <c r="JSC7" s="1636"/>
      <c r="JSD7" s="1636"/>
      <c r="JSE7" s="1636"/>
      <c r="JSF7" s="1636"/>
      <c r="JSG7" s="1636"/>
      <c r="JSH7" s="1636"/>
      <c r="JSI7" s="1636"/>
      <c r="JSJ7" s="1636"/>
      <c r="JSK7" s="1636"/>
      <c r="JSL7" s="1636"/>
      <c r="JSM7" s="1636"/>
      <c r="JSN7" s="1636"/>
      <c r="JSO7" s="1636"/>
      <c r="JSP7" s="1636"/>
      <c r="JSQ7" s="1636"/>
      <c r="JSR7" s="1636"/>
      <c r="JSS7" s="1636"/>
      <c r="JST7" s="1636"/>
      <c r="JSU7" s="1636"/>
      <c r="JSV7" s="1636"/>
      <c r="JSW7" s="1636"/>
      <c r="JSX7" s="1636"/>
      <c r="JSY7" s="1636"/>
      <c r="JSZ7" s="1636"/>
      <c r="JTA7" s="1636"/>
      <c r="JTB7" s="1636"/>
      <c r="JTC7" s="1636"/>
      <c r="JTD7" s="1636"/>
      <c r="JTE7" s="1636"/>
      <c r="JTF7" s="1636"/>
      <c r="JTG7" s="1636"/>
      <c r="JTH7" s="1636"/>
      <c r="JTI7" s="1636"/>
      <c r="JTJ7" s="1636"/>
      <c r="JTK7" s="1636"/>
      <c r="JTL7" s="1636"/>
      <c r="JTM7" s="1636"/>
      <c r="JTN7" s="1636"/>
      <c r="JTO7" s="1636"/>
      <c r="JTP7" s="1636"/>
      <c r="JTQ7" s="1636"/>
      <c r="JTR7" s="1636"/>
      <c r="JTS7" s="1636"/>
      <c r="JTT7" s="1636"/>
      <c r="JTU7" s="1636"/>
      <c r="JTV7" s="1636"/>
      <c r="JTW7" s="1636"/>
      <c r="JTX7" s="1636"/>
      <c r="JTY7" s="1636"/>
      <c r="JTZ7" s="1636"/>
      <c r="JUA7" s="1636"/>
      <c r="JUB7" s="1636"/>
      <c r="JUC7" s="1636"/>
      <c r="JUD7" s="1636"/>
      <c r="JUE7" s="1636"/>
      <c r="JUF7" s="1636"/>
      <c r="JUG7" s="1636"/>
      <c r="JUH7" s="1636"/>
      <c r="JUI7" s="1636"/>
      <c r="JUJ7" s="1636"/>
      <c r="JUK7" s="1636"/>
      <c r="JUL7" s="1636"/>
      <c r="JUM7" s="1636"/>
      <c r="JUN7" s="1636"/>
      <c r="JUO7" s="1636"/>
      <c r="JUP7" s="1636"/>
      <c r="JUQ7" s="1636"/>
      <c r="JUR7" s="1636"/>
      <c r="JUS7" s="1636"/>
      <c r="JUT7" s="1636"/>
      <c r="JUU7" s="1636"/>
      <c r="JUV7" s="1636"/>
      <c r="JUW7" s="1636"/>
      <c r="JUX7" s="1636"/>
      <c r="JUY7" s="1636"/>
      <c r="JUZ7" s="1636"/>
      <c r="JVA7" s="1636"/>
      <c r="JVB7" s="1636"/>
      <c r="JVC7" s="1636"/>
      <c r="JVD7" s="1636"/>
      <c r="JVE7" s="1636"/>
      <c r="JVF7" s="1636"/>
      <c r="JVG7" s="1636"/>
      <c r="JVH7" s="1636"/>
      <c r="JVI7" s="1636"/>
      <c r="JVJ7" s="1636"/>
      <c r="JVK7" s="1636"/>
      <c r="JVL7" s="1636"/>
      <c r="JVM7" s="1636"/>
      <c r="JVN7" s="1636"/>
      <c r="JVO7" s="1636"/>
      <c r="JVP7" s="1636"/>
      <c r="JVQ7" s="1636"/>
      <c r="JVR7" s="1636"/>
      <c r="JVS7" s="1636"/>
      <c r="JVT7" s="1636"/>
      <c r="JVU7" s="1636"/>
      <c r="JVV7" s="1636"/>
      <c r="JVW7" s="1636"/>
      <c r="JVX7" s="1636"/>
      <c r="JVY7" s="1636"/>
      <c r="JVZ7" s="1636"/>
      <c r="JWA7" s="1636"/>
      <c r="JWB7" s="1636"/>
      <c r="JWC7" s="1636"/>
      <c r="JWD7" s="1636"/>
      <c r="JWE7" s="1636"/>
      <c r="JWF7" s="1636"/>
      <c r="JWG7" s="1636"/>
      <c r="JWH7" s="1636"/>
      <c r="JWI7" s="1636"/>
      <c r="JWJ7" s="1636"/>
      <c r="JWK7" s="1636"/>
      <c r="JWL7" s="1636"/>
      <c r="JWM7" s="1636"/>
      <c r="JWN7" s="1636"/>
      <c r="JWO7" s="1636"/>
      <c r="JWP7" s="1636"/>
      <c r="JWQ7" s="1636"/>
      <c r="JWR7" s="1636"/>
      <c r="JWS7" s="1636"/>
      <c r="JWT7" s="1636"/>
      <c r="JWU7" s="1636"/>
      <c r="JWV7" s="1636"/>
      <c r="JWW7" s="1636"/>
      <c r="JWX7" s="1636"/>
      <c r="JWY7" s="1636"/>
      <c r="JWZ7" s="1636"/>
      <c r="JXA7" s="1636"/>
      <c r="JXB7" s="1636"/>
      <c r="JXC7" s="1636"/>
      <c r="JXD7" s="1636"/>
      <c r="JXE7" s="1636"/>
      <c r="JXF7" s="1636"/>
      <c r="JXG7" s="1636"/>
      <c r="JXH7" s="1636"/>
      <c r="JXI7" s="1636"/>
      <c r="JXJ7" s="1636"/>
      <c r="JXK7" s="1636"/>
      <c r="JXL7" s="1636"/>
      <c r="JXM7" s="1636"/>
      <c r="JXN7" s="1636"/>
      <c r="JXO7" s="1636"/>
      <c r="JXP7" s="1636"/>
      <c r="JXQ7" s="1636"/>
      <c r="JXR7" s="1636"/>
      <c r="JXS7" s="1636"/>
      <c r="JXT7" s="1636"/>
      <c r="JXU7" s="1636"/>
      <c r="JXV7" s="1636"/>
      <c r="JXW7" s="1636"/>
      <c r="JXX7" s="1636"/>
      <c r="JXY7" s="1636"/>
      <c r="JXZ7" s="1636"/>
      <c r="JYA7" s="1636"/>
      <c r="JYB7" s="1636"/>
      <c r="JYC7" s="1636"/>
      <c r="JYD7" s="1636"/>
      <c r="JYE7" s="1636"/>
      <c r="JYF7" s="1636"/>
      <c r="JYG7" s="1636"/>
      <c r="JYH7" s="1636"/>
      <c r="JYI7" s="1636"/>
      <c r="JYJ7" s="1636"/>
      <c r="JYK7" s="1636"/>
      <c r="JYL7" s="1636"/>
      <c r="JYM7" s="1636"/>
      <c r="JYN7" s="1636"/>
      <c r="JYO7" s="1636"/>
      <c r="JYP7" s="1636"/>
      <c r="JYQ7" s="1636"/>
      <c r="JYR7" s="1636"/>
      <c r="JYS7" s="1636"/>
      <c r="JYT7" s="1636"/>
      <c r="JYU7" s="1636"/>
      <c r="JYV7" s="1636"/>
      <c r="JYW7" s="1636"/>
      <c r="JYX7" s="1636"/>
      <c r="JYY7" s="1636"/>
      <c r="JYZ7" s="1636"/>
      <c r="JZA7" s="1636"/>
      <c r="JZB7" s="1636"/>
      <c r="JZC7" s="1636"/>
      <c r="JZD7" s="1636"/>
      <c r="JZE7" s="1636"/>
      <c r="JZF7" s="1636"/>
      <c r="JZG7" s="1636"/>
      <c r="JZH7" s="1636"/>
      <c r="JZI7" s="1636"/>
      <c r="JZJ7" s="1636"/>
      <c r="JZK7" s="1636"/>
      <c r="JZL7" s="1636"/>
      <c r="JZM7" s="1636"/>
      <c r="JZN7" s="1636"/>
      <c r="JZO7" s="1636"/>
      <c r="JZP7" s="1636"/>
      <c r="JZQ7" s="1636"/>
      <c r="JZR7" s="1636"/>
      <c r="JZS7" s="1636"/>
      <c r="JZT7" s="1636"/>
      <c r="JZU7" s="1636"/>
      <c r="JZV7" s="1636"/>
      <c r="JZW7" s="1636"/>
      <c r="JZX7" s="1636"/>
      <c r="JZY7" s="1636"/>
      <c r="JZZ7" s="1636"/>
      <c r="KAA7" s="1636"/>
      <c r="KAB7" s="1636"/>
      <c r="KAC7" s="1636"/>
      <c r="KAD7" s="1636"/>
      <c r="KAE7" s="1636"/>
      <c r="KAF7" s="1636"/>
      <c r="KAG7" s="1636"/>
      <c r="KAH7" s="1636"/>
      <c r="KAI7" s="1636"/>
      <c r="KAJ7" s="1636"/>
      <c r="KAK7" s="1636"/>
      <c r="KAL7" s="1636"/>
      <c r="KAM7" s="1636"/>
      <c r="KAN7" s="1636"/>
      <c r="KAO7" s="1636"/>
      <c r="KAP7" s="1636"/>
      <c r="KAQ7" s="1636"/>
      <c r="KAR7" s="1636"/>
      <c r="KAS7" s="1636"/>
      <c r="KAT7" s="1636"/>
      <c r="KAU7" s="1636"/>
      <c r="KAV7" s="1636"/>
      <c r="KAW7" s="1636"/>
      <c r="KAX7" s="1636"/>
      <c r="KAY7" s="1636"/>
      <c r="KAZ7" s="1636"/>
      <c r="KBA7" s="1636"/>
      <c r="KBB7" s="1636"/>
      <c r="KBC7" s="1636"/>
      <c r="KBD7" s="1636"/>
      <c r="KBE7" s="1636"/>
      <c r="KBF7" s="1636"/>
      <c r="KBG7" s="1636"/>
      <c r="KBH7" s="1636"/>
      <c r="KBI7" s="1636"/>
      <c r="KBJ7" s="1636"/>
      <c r="KBK7" s="1636"/>
      <c r="KBL7" s="1636"/>
      <c r="KBM7" s="1636"/>
      <c r="KBN7" s="1636"/>
      <c r="KBO7" s="1636"/>
      <c r="KBP7" s="1636"/>
      <c r="KBQ7" s="1636"/>
      <c r="KBR7" s="1636"/>
      <c r="KBS7" s="1636"/>
      <c r="KBT7" s="1636"/>
      <c r="KBU7" s="1636"/>
      <c r="KBV7" s="1636"/>
      <c r="KBW7" s="1636"/>
      <c r="KBX7" s="1636"/>
      <c r="KBY7" s="1636"/>
      <c r="KBZ7" s="1636"/>
      <c r="KCA7" s="1636"/>
      <c r="KCB7" s="1636"/>
      <c r="KCC7" s="1636"/>
      <c r="KCD7" s="1636"/>
      <c r="KCE7" s="1636"/>
      <c r="KCF7" s="1636"/>
      <c r="KCG7" s="1636"/>
      <c r="KCH7" s="1636"/>
      <c r="KCI7" s="1636"/>
      <c r="KCJ7" s="1636"/>
      <c r="KCK7" s="1636"/>
      <c r="KCL7" s="1636"/>
      <c r="KCM7" s="1636"/>
      <c r="KCN7" s="1636"/>
      <c r="KCO7" s="1636"/>
      <c r="KCP7" s="1636"/>
      <c r="KCQ7" s="1636"/>
      <c r="KCR7" s="1636"/>
      <c r="KCS7" s="1636"/>
      <c r="KCT7" s="1636"/>
      <c r="KCU7" s="1636"/>
      <c r="KCV7" s="1636"/>
      <c r="KCW7" s="1636"/>
      <c r="KCX7" s="1636"/>
      <c r="KCY7" s="1636"/>
      <c r="KCZ7" s="1636"/>
      <c r="KDA7" s="1636"/>
      <c r="KDB7" s="1636"/>
      <c r="KDC7" s="1636"/>
      <c r="KDD7" s="1636"/>
      <c r="KDE7" s="1636"/>
      <c r="KDF7" s="1636"/>
      <c r="KDG7" s="1636"/>
      <c r="KDH7" s="1636"/>
      <c r="KDI7" s="1636"/>
      <c r="KDJ7" s="1636"/>
      <c r="KDK7" s="1636"/>
      <c r="KDL7" s="1636"/>
      <c r="KDM7" s="1636"/>
      <c r="KDN7" s="1636"/>
      <c r="KDO7" s="1636"/>
      <c r="KDP7" s="1636"/>
      <c r="KDQ7" s="1636"/>
      <c r="KDR7" s="1636"/>
      <c r="KDS7" s="1636"/>
      <c r="KDT7" s="1636"/>
      <c r="KDU7" s="1636"/>
      <c r="KDV7" s="1636"/>
      <c r="KDW7" s="1636"/>
      <c r="KDX7" s="1636"/>
      <c r="KDY7" s="1636"/>
      <c r="KDZ7" s="1636"/>
      <c r="KEA7" s="1636"/>
      <c r="KEB7" s="1636"/>
      <c r="KEC7" s="1636"/>
      <c r="KED7" s="1636"/>
      <c r="KEE7" s="1636"/>
      <c r="KEF7" s="1636"/>
      <c r="KEG7" s="1636"/>
      <c r="KEH7" s="1636"/>
      <c r="KEI7" s="1636"/>
      <c r="KEJ7" s="1636"/>
      <c r="KEK7" s="1636"/>
      <c r="KEL7" s="1636"/>
      <c r="KEM7" s="1636"/>
      <c r="KEN7" s="1636"/>
      <c r="KEO7" s="1636"/>
      <c r="KEP7" s="1636"/>
      <c r="KEQ7" s="1636"/>
      <c r="KER7" s="1636"/>
      <c r="KES7" s="1636"/>
      <c r="KET7" s="1636"/>
      <c r="KEU7" s="1636"/>
      <c r="KEV7" s="1636"/>
      <c r="KEW7" s="1636"/>
      <c r="KEX7" s="1636"/>
      <c r="KEY7" s="1636"/>
      <c r="KEZ7" s="1636"/>
      <c r="KFA7" s="1636"/>
      <c r="KFB7" s="1636"/>
      <c r="KFC7" s="1636"/>
      <c r="KFD7" s="1636"/>
      <c r="KFE7" s="1636"/>
      <c r="KFF7" s="1636"/>
      <c r="KFG7" s="1636"/>
      <c r="KFH7" s="1636"/>
      <c r="KFI7" s="1636"/>
      <c r="KFJ7" s="1636"/>
      <c r="KFK7" s="1636"/>
      <c r="KFL7" s="1636"/>
      <c r="KFM7" s="1636"/>
      <c r="KFN7" s="1636"/>
      <c r="KFO7" s="1636"/>
      <c r="KFP7" s="1636"/>
      <c r="KFQ7" s="1636"/>
      <c r="KFR7" s="1636"/>
      <c r="KFS7" s="1636"/>
      <c r="KFT7" s="1636"/>
      <c r="KFU7" s="1636"/>
      <c r="KFV7" s="1636"/>
      <c r="KFW7" s="1636"/>
      <c r="KFX7" s="1636"/>
      <c r="KFY7" s="1636"/>
      <c r="KFZ7" s="1636"/>
      <c r="KGA7" s="1636"/>
      <c r="KGB7" s="1636"/>
      <c r="KGC7" s="1636"/>
      <c r="KGD7" s="1636"/>
      <c r="KGE7" s="1636"/>
      <c r="KGF7" s="1636"/>
      <c r="KGG7" s="1636"/>
      <c r="KGH7" s="1636"/>
      <c r="KGI7" s="1636"/>
      <c r="KGJ7" s="1636"/>
      <c r="KGK7" s="1636"/>
      <c r="KGL7" s="1636"/>
      <c r="KGM7" s="1636"/>
      <c r="KGN7" s="1636"/>
      <c r="KGO7" s="1636"/>
      <c r="KGP7" s="1636"/>
      <c r="KGQ7" s="1636"/>
      <c r="KGR7" s="1636"/>
      <c r="KGS7" s="1636"/>
      <c r="KGT7" s="1636"/>
      <c r="KGU7" s="1636"/>
      <c r="KGV7" s="1636"/>
      <c r="KGW7" s="1636"/>
      <c r="KGX7" s="1636"/>
      <c r="KGY7" s="1636"/>
      <c r="KGZ7" s="1636"/>
      <c r="KHA7" s="1636"/>
      <c r="KHB7" s="1636"/>
      <c r="KHC7" s="1636"/>
      <c r="KHD7" s="1636"/>
      <c r="KHE7" s="1636"/>
      <c r="KHF7" s="1636"/>
      <c r="KHG7" s="1636"/>
      <c r="KHH7" s="1636"/>
      <c r="KHI7" s="1636"/>
      <c r="KHJ7" s="1636"/>
      <c r="KHK7" s="1636"/>
      <c r="KHL7" s="1636"/>
      <c r="KHM7" s="1636"/>
      <c r="KHN7" s="1636"/>
      <c r="KHO7" s="1636"/>
      <c r="KHP7" s="1636"/>
      <c r="KHQ7" s="1636"/>
      <c r="KHR7" s="1636"/>
      <c r="KHS7" s="1636"/>
      <c r="KHT7" s="1636"/>
      <c r="KHU7" s="1636"/>
      <c r="KHV7" s="1636"/>
      <c r="KHW7" s="1636"/>
      <c r="KHX7" s="1636"/>
      <c r="KHY7" s="1636"/>
      <c r="KHZ7" s="1636"/>
      <c r="KIA7" s="1636"/>
      <c r="KIB7" s="1636"/>
      <c r="KIC7" s="1636"/>
      <c r="KID7" s="1636"/>
      <c r="KIE7" s="1636"/>
      <c r="KIF7" s="1636"/>
      <c r="KIG7" s="1636"/>
      <c r="KIH7" s="1636"/>
      <c r="KII7" s="1636"/>
      <c r="KIJ7" s="1636"/>
      <c r="KIK7" s="1636"/>
      <c r="KIL7" s="1636"/>
      <c r="KIM7" s="1636"/>
      <c r="KIN7" s="1636"/>
      <c r="KIO7" s="1636"/>
      <c r="KIP7" s="1636"/>
      <c r="KIQ7" s="1636"/>
      <c r="KIR7" s="1636"/>
      <c r="KIS7" s="1636"/>
      <c r="KIT7" s="1636"/>
      <c r="KIU7" s="1636"/>
      <c r="KIV7" s="1636"/>
      <c r="KIW7" s="1636"/>
      <c r="KIX7" s="1636"/>
      <c r="KIY7" s="1636"/>
      <c r="KIZ7" s="1636"/>
      <c r="KJA7" s="1636"/>
      <c r="KJB7" s="1636"/>
      <c r="KJC7" s="1636"/>
      <c r="KJD7" s="1636"/>
      <c r="KJE7" s="1636"/>
      <c r="KJF7" s="1636"/>
      <c r="KJG7" s="1636"/>
      <c r="KJH7" s="1636"/>
      <c r="KJI7" s="1636"/>
      <c r="KJJ7" s="1636"/>
      <c r="KJK7" s="1636"/>
      <c r="KJL7" s="1636"/>
      <c r="KJM7" s="1636"/>
      <c r="KJN7" s="1636"/>
      <c r="KJO7" s="1636"/>
      <c r="KJP7" s="1636"/>
      <c r="KJQ7" s="1636"/>
      <c r="KJR7" s="1636"/>
      <c r="KJS7" s="1636"/>
      <c r="KJT7" s="1636"/>
      <c r="KJU7" s="1636"/>
      <c r="KJV7" s="1636"/>
      <c r="KJW7" s="1636"/>
      <c r="KJX7" s="1636"/>
      <c r="KJY7" s="1636"/>
      <c r="KJZ7" s="1636"/>
      <c r="KKA7" s="1636"/>
      <c r="KKB7" s="1636"/>
      <c r="KKC7" s="1636"/>
      <c r="KKD7" s="1636"/>
      <c r="KKE7" s="1636"/>
      <c r="KKF7" s="1636"/>
      <c r="KKG7" s="1636"/>
      <c r="KKH7" s="1636"/>
      <c r="KKI7" s="1636"/>
      <c r="KKJ7" s="1636"/>
      <c r="KKK7" s="1636"/>
      <c r="KKL7" s="1636"/>
      <c r="KKM7" s="1636"/>
      <c r="KKN7" s="1636"/>
      <c r="KKO7" s="1636"/>
      <c r="KKP7" s="1636"/>
      <c r="KKQ7" s="1636"/>
      <c r="KKR7" s="1636"/>
      <c r="KKS7" s="1636"/>
      <c r="KKT7" s="1636"/>
      <c r="KKU7" s="1636"/>
      <c r="KKV7" s="1636"/>
      <c r="KKW7" s="1636"/>
      <c r="KKX7" s="1636"/>
      <c r="KKY7" s="1636"/>
      <c r="KKZ7" s="1636"/>
      <c r="KLA7" s="1636"/>
      <c r="KLB7" s="1636"/>
      <c r="KLC7" s="1636"/>
      <c r="KLD7" s="1636"/>
      <c r="KLE7" s="1636"/>
      <c r="KLF7" s="1636"/>
      <c r="KLG7" s="1636"/>
      <c r="KLH7" s="1636"/>
      <c r="KLI7" s="1636"/>
      <c r="KLJ7" s="1636"/>
      <c r="KLK7" s="1636"/>
      <c r="KLL7" s="1636"/>
      <c r="KLM7" s="1636"/>
      <c r="KLN7" s="1636"/>
      <c r="KLO7" s="1636"/>
      <c r="KLP7" s="1636"/>
      <c r="KLQ7" s="1636"/>
      <c r="KLR7" s="1636"/>
      <c r="KLS7" s="1636"/>
      <c r="KLT7" s="1636"/>
      <c r="KLU7" s="1636"/>
      <c r="KLV7" s="1636"/>
      <c r="KLW7" s="1636"/>
      <c r="KLX7" s="1636"/>
      <c r="KLY7" s="1636"/>
      <c r="KLZ7" s="1636"/>
      <c r="KMA7" s="1636"/>
      <c r="KMB7" s="1636"/>
      <c r="KMC7" s="1636"/>
      <c r="KMD7" s="1636"/>
      <c r="KME7" s="1636"/>
      <c r="KMF7" s="1636"/>
      <c r="KMG7" s="1636"/>
      <c r="KMH7" s="1636"/>
      <c r="KMI7" s="1636"/>
      <c r="KMJ7" s="1636"/>
      <c r="KMK7" s="1636"/>
      <c r="KML7" s="1636"/>
      <c r="KMM7" s="1636"/>
      <c r="KMN7" s="1636"/>
      <c r="KMO7" s="1636"/>
      <c r="KMP7" s="1636"/>
      <c r="KMQ7" s="1636"/>
      <c r="KMR7" s="1636"/>
      <c r="KMS7" s="1636"/>
      <c r="KMT7" s="1636"/>
      <c r="KMU7" s="1636"/>
      <c r="KMV7" s="1636"/>
      <c r="KMW7" s="1636"/>
      <c r="KMX7" s="1636"/>
      <c r="KMY7" s="1636"/>
      <c r="KMZ7" s="1636"/>
      <c r="KNA7" s="1636"/>
      <c r="KNB7" s="1636"/>
      <c r="KNC7" s="1636"/>
      <c r="KND7" s="1636"/>
      <c r="KNE7" s="1636"/>
      <c r="KNF7" s="1636"/>
      <c r="KNG7" s="1636"/>
      <c r="KNH7" s="1636"/>
      <c r="KNI7" s="1636"/>
      <c r="KNJ7" s="1636"/>
      <c r="KNK7" s="1636"/>
      <c r="KNL7" s="1636"/>
      <c r="KNM7" s="1636"/>
      <c r="KNN7" s="1636"/>
      <c r="KNO7" s="1636"/>
      <c r="KNP7" s="1636"/>
      <c r="KNQ7" s="1636"/>
      <c r="KNR7" s="1636"/>
      <c r="KNS7" s="1636"/>
      <c r="KNT7" s="1636"/>
      <c r="KNU7" s="1636"/>
      <c r="KNV7" s="1636"/>
      <c r="KNW7" s="1636"/>
      <c r="KNX7" s="1636"/>
      <c r="KNY7" s="1636"/>
      <c r="KNZ7" s="1636"/>
      <c r="KOA7" s="1636"/>
      <c r="KOB7" s="1636"/>
      <c r="KOC7" s="1636"/>
      <c r="KOD7" s="1636"/>
      <c r="KOE7" s="1636"/>
      <c r="KOF7" s="1636"/>
      <c r="KOG7" s="1636"/>
      <c r="KOH7" s="1636"/>
      <c r="KOI7" s="1636"/>
      <c r="KOJ7" s="1636"/>
      <c r="KOK7" s="1636"/>
      <c r="KOL7" s="1636"/>
      <c r="KOM7" s="1636"/>
      <c r="KON7" s="1636"/>
      <c r="KOO7" s="1636"/>
      <c r="KOP7" s="1636"/>
      <c r="KOQ7" s="1636"/>
      <c r="KOR7" s="1636"/>
      <c r="KOS7" s="1636"/>
      <c r="KOT7" s="1636"/>
      <c r="KOU7" s="1636"/>
      <c r="KOV7" s="1636"/>
      <c r="KOW7" s="1636"/>
      <c r="KOX7" s="1636"/>
      <c r="KOY7" s="1636"/>
      <c r="KOZ7" s="1636"/>
      <c r="KPA7" s="1636"/>
      <c r="KPB7" s="1636"/>
      <c r="KPC7" s="1636"/>
      <c r="KPD7" s="1636"/>
      <c r="KPE7" s="1636"/>
      <c r="KPF7" s="1636"/>
      <c r="KPG7" s="1636"/>
      <c r="KPH7" s="1636"/>
      <c r="KPI7" s="1636"/>
      <c r="KPJ7" s="1636"/>
      <c r="KPK7" s="1636"/>
      <c r="KPL7" s="1636"/>
      <c r="KPM7" s="1636"/>
      <c r="KPN7" s="1636"/>
      <c r="KPO7" s="1636"/>
      <c r="KPP7" s="1636"/>
      <c r="KPQ7" s="1636"/>
      <c r="KPR7" s="1636"/>
      <c r="KPS7" s="1636"/>
      <c r="KPT7" s="1636"/>
      <c r="KPU7" s="1636"/>
      <c r="KPV7" s="1636"/>
      <c r="KPW7" s="1636"/>
      <c r="KPX7" s="1636"/>
      <c r="KPY7" s="1636"/>
      <c r="KPZ7" s="1636"/>
      <c r="KQA7" s="1636"/>
      <c r="KQB7" s="1636"/>
      <c r="KQC7" s="1636"/>
      <c r="KQD7" s="1636"/>
      <c r="KQE7" s="1636"/>
      <c r="KQF7" s="1636"/>
      <c r="KQG7" s="1636"/>
      <c r="KQH7" s="1636"/>
      <c r="KQI7" s="1636"/>
      <c r="KQJ7" s="1636"/>
      <c r="KQK7" s="1636"/>
      <c r="KQL7" s="1636"/>
      <c r="KQM7" s="1636"/>
      <c r="KQN7" s="1636"/>
      <c r="KQO7" s="1636"/>
      <c r="KQP7" s="1636"/>
      <c r="KQQ7" s="1636"/>
      <c r="KQR7" s="1636"/>
      <c r="KQS7" s="1636"/>
      <c r="KQT7" s="1636"/>
      <c r="KQU7" s="1636"/>
      <c r="KQV7" s="1636"/>
      <c r="KQW7" s="1636"/>
      <c r="KQX7" s="1636"/>
      <c r="KQY7" s="1636"/>
      <c r="KQZ7" s="1636"/>
      <c r="KRA7" s="1636"/>
      <c r="KRB7" s="1636"/>
      <c r="KRC7" s="1636"/>
      <c r="KRD7" s="1636"/>
      <c r="KRE7" s="1636"/>
      <c r="KRF7" s="1636"/>
      <c r="KRG7" s="1636"/>
      <c r="KRH7" s="1636"/>
      <c r="KRI7" s="1636"/>
      <c r="KRJ7" s="1636"/>
      <c r="KRK7" s="1636"/>
      <c r="KRL7" s="1636"/>
      <c r="KRM7" s="1636"/>
      <c r="KRN7" s="1636"/>
      <c r="KRO7" s="1636"/>
      <c r="KRP7" s="1636"/>
      <c r="KRQ7" s="1636"/>
      <c r="KRR7" s="1636"/>
      <c r="KRS7" s="1636"/>
      <c r="KRT7" s="1636"/>
      <c r="KRU7" s="1636"/>
      <c r="KRV7" s="1636"/>
      <c r="KRW7" s="1636"/>
      <c r="KRX7" s="1636"/>
      <c r="KRY7" s="1636"/>
      <c r="KRZ7" s="1636"/>
      <c r="KSA7" s="1636"/>
      <c r="KSB7" s="1636"/>
      <c r="KSC7" s="1636"/>
      <c r="KSD7" s="1636"/>
      <c r="KSE7" s="1636"/>
      <c r="KSF7" s="1636"/>
      <c r="KSG7" s="1636"/>
      <c r="KSH7" s="1636"/>
      <c r="KSI7" s="1636"/>
      <c r="KSJ7" s="1636"/>
      <c r="KSK7" s="1636"/>
      <c r="KSL7" s="1636"/>
      <c r="KSM7" s="1636"/>
      <c r="KSN7" s="1636"/>
      <c r="KSO7" s="1636"/>
      <c r="KSP7" s="1636"/>
      <c r="KSQ7" s="1636"/>
      <c r="KSR7" s="1636"/>
      <c r="KSS7" s="1636"/>
      <c r="KST7" s="1636"/>
      <c r="KSU7" s="1636"/>
      <c r="KSV7" s="1636"/>
      <c r="KSW7" s="1636"/>
      <c r="KSX7" s="1636"/>
      <c r="KSY7" s="1636"/>
      <c r="KSZ7" s="1636"/>
      <c r="KTA7" s="1636"/>
      <c r="KTB7" s="1636"/>
      <c r="KTC7" s="1636"/>
      <c r="KTD7" s="1636"/>
      <c r="KTE7" s="1636"/>
      <c r="KTF7" s="1636"/>
      <c r="KTG7" s="1636"/>
      <c r="KTH7" s="1636"/>
      <c r="KTI7" s="1636"/>
      <c r="KTJ7" s="1636"/>
      <c r="KTK7" s="1636"/>
      <c r="KTL7" s="1636"/>
      <c r="KTM7" s="1636"/>
      <c r="KTN7" s="1636"/>
      <c r="KTO7" s="1636"/>
      <c r="KTP7" s="1636"/>
      <c r="KTQ7" s="1636"/>
      <c r="KTR7" s="1636"/>
      <c r="KTS7" s="1636"/>
      <c r="KTT7" s="1636"/>
      <c r="KTU7" s="1636"/>
      <c r="KTV7" s="1636"/>
      <c r="KTW7" s="1636"/>
      <c r="KTX7" s="1636"/>
      <c r="KTY7" s="1636"/>
      <c r="KTZ7" s="1636"/>
      <c r="KUA7" s="1636"/>
      <c r="KUB7" s="1636"/>
      <c r="KUC7" s="1636"/>
      <c r="KUD7" s="1636"/>
      <c r="KUE7" s="1636"/>
      <c r="KUF7" s="1636"/>
      <c r="KUG7" s="1636"/>
      <c r="KUH7" s="1636"/>
      <c r="KUI7" s="1636"/>
      <c r="KUJ7" s="1636"/>
      <c r="KUK7" s="1636"/>
      <c r="KUL7" s="1636"/>
      <c r="KUM7" s="1636"/>
      <c r="KUN7" s="1636"/>
      <c r="KUO7" s="1636"/>
      <c r="KUP7" s="1636"/>
      <c r="KUQ7" s="1636"/>
      <c r="KUR7" s="1636"/>
      <c r="KUS7" s="1636"/>
      <c r="KUT7" s="1636"/>
      <c r="KUU7" s="1636"/>
      <c r="KUV7" s="1636"/>
      <c r="KUW7" s="1636"/>
      <c r="KUX7" s="1636"/>
      <c r="KUY7" s="1636"/>
      <c r="KUZ7" s="1636"/>
      <c r="KVA7" s="1636"/>
      <c r="KVB7" s="1636"/>
      <c r="KVC7" s="1636"/>
      <c r="KVD7" s="1636"/>
      <c r="KVE7" s="1636"/>
      <c r="KVF7" s="1636"/>
      <c r="KVG7" s="1636"/>
      <c r="KVH7" s="1636"/>
      <c r="KVI7" s="1636"/>
      <c r="KVJ7" s="1636"/>
      <c r="KVK7" s="1636"/>
      <c r="KVL7" s="1636"/>
      <c r="KVM7" s="1636"/>
      <c r="KVN7" s="1636"/>
      <c r="KVO7" s="1636"/>
      <c r="KVP7" s="1636"/>
      <c r="KVQ7" s="1636"/>
      <c r="KVR7" s="1636"/>
      <c r="KVS7" s="1636"/>
      <c r="KVT7" s="1636"/>
      <c r="KVU7" s="1636"/>
      <c r="KVV7" s="1636"/>
      <c r="KVW7" s="1636"/>
      <c r="KVX7" s="1636"/>
      <c r="KVY7" s="1636"/>
      <c r="KVZ7" s="1636"/>
      <c r="KWA7" s="1636"/>
      <c r="KWB7" s="1636"/>
      <c r="KWC7" s="1636"/>
      <c r="KWD7" s="1636"/>
      <c r="KWE7" s="1636"/>
      <c r="KWF7" s="1636"/>
      <c r="KWG7" s="1636"/>
      <c r="KWH7" s="1636"/>
      <c r="KWI7" s="1636"/>
      <c r="KWJ7" s="1636"/>
      <c r="KWK7" s="1636"/>
      <c r="KWL7" s="1636"/>
      <c r="KWM7" s="1636"/>
      <c r="KWN7" s="1636"/>
      <c r="KWO7" s="1636"/>
      <c r="KWP7" s="1636"/>
      <c r="KWQ7" s="1636"/>
      <c r="KWR7" s="1636"/>
      <c r="KWS7" s="1636"/>
      <c r="KWT7" s="1636"/>
      <c r="KWU7" s="1636"/>
      <c r="KWV7" s="1636"/>
      <c r="KWW7" s="1636"/>
      <c r="KWX7" s="1636"/>
      <c r="KWY7" s="1636"/>
      <c r="KWZ7" s="1636"/>
      <c r="KXA7" s="1636"/>
      <c r="KXB7" s="1636"/>
      <c r="KXC7" s="1636"/>
      <c r="KXD7" s="1636"/>
      <c r="KXE7" s="1636"/>
      <c r="KXF7" s="1636"/>
      <c r="KXG7" s="1636"/>
      <c r="KXH7" s="1636"/>
      <c r="KXI7" s="1636"/>
      <c r="KXJ7" s="1636"/>
      <c r="KXK7" s="1636"/>
      <c r="KXL7" s="1636"/>
      <c r="KXM7" s="1636"/>
      <c r="KXN7" s="1636"/>
      <c r="KXO7" s="1636"/>
      <c r="KXP7" s="1636"/>
      <c r="KXQ7" s="1636"/>
      <c r="KXR7" s="1636"/>
      <c r="KXS7" s="1636"/>
      <c r="KXT7" s="1636"/>
      <c r="KXU7" s="1636"/>
      <c r="KXV7" s="1636"/>
      <c r="KXW7" s="1636"/>
      <c r="KXX7" s="1636"/>
      <c r="KXY7" s="1636"/>
      <c r="KXZ7" s="1636"/>
      <c r="KYA7" s="1636"/>
      <c r="KYB7" s="1636"/>
      <c r="KYC7" s="1636"/>
      <c r="KYD7" s="1636"/>
      <c r="KYE7" s="1636"/>
      <c r="KYF7" s="1636"/>
      <c r="KYG7" s="1636"/>
      <c r="KYH7" s="1636"/>
      <c r="KYI7" s="1636"/>
      <c r="KYJ7" s="1636"/>
      <c r="KYK7" s="1636"/>
      <c r="KYL7" s="1636"/>
      <c r="KYM7" s="1636"/>
      <c r="KYN7" s="1636"/>
      <c r="KYO7" s="1636"/>
      <c r="KYP7" s="1636"/>
      <c r="KYQ7" s="1636"/>
      <c r="KYR7" s="1636"/>
      <c r="KYS7" s="1636"/>
      <c r="KYT7" s="1636"/>
      <c r="KYU7" s="1636"/>
      <c r="KYV7" s="1636"/>
      <c r="KYW7" s="1636"/>
      <c r="KYX7" s="1636"/>
      <c r="KYY7" s="1636"/>
      <c r="KYZ7" s="1636"/>
      <c r="KZA7" s="1636"/>
      <c r="KZB7" s="1636"/>
      <c r="KZC7" s="1636"/>
      <c r="KZD7" s="1636"/>
      <c r="KZE7" s="1636"/>
      <c r="KZF7" s="1636"/>
      <c r="KZG7" s="1636"/>
      <c r="KZH7" s="1636"/>
      <c r="KZI7" s="1636"/>
      <c r="KZJ7" s="1636"/>
      <c r="KZK7" s="1636"/>
      <c r="KZL7" s="1636"/>
      <c r="KZM7" s="1636"/>
      <c r="KZN7" s="1636"/>
      <c r="KZO7" s="1636"/>
      <c r="KZP7" s="1636"/>
      <c r="KZQ7" s="1636"/>
      <c r="KZR7" s="1636"/>
      <c r="KZS7" s="1636"/>
      <c r="KZT7" s="1636"/>
      <c r="KZU7" s="1636"/>
      <c r="KZV7" s="1636"/>
      <c r="KZW7" s="1636"/>
      <c r="KZX7" s="1636"/>
      <c r="KZY7" s="1636"/>
      <c r="KZZ7" s="1636"/>
      <c r="LAA7" s="1636"/>
      <c r="LAB7" s="1636"/>
      <c r="LAC7" s="1636"/>
      <c r="LAD7" s="1636"/>
      <c r="LAE7" s="1636"/>
      <c r="LAF7" s="1636"/>
      <c r="LAG7" s="1636"/>
      <c r="LAH7" s="1636"/>
      <c r="LAI7" s="1636"/>
      <c r="LAJ7" s="1636"/>
      <c r="LAK7" s="1636"/>
      <c r="LAL7" s="1636"/>
      <c r="LAM7" s="1636"/>
      <c r="LAN7" s="1636"/>
      <c r="LAO7" s="1636"/>
      <c r="LAP7" s="1636"/>
      <c r="LAQ7" s="1636"/>
      <c r="LAR7" s="1636"/>
      <c r="LAS7" s="1636"/>
      <c r="LAT7" s="1636"/>
      <c r="LAU7" s="1636"/>
      <c r="LAV7" s="1636"/>
      <c r="LAW7" s="1636"/>
      <c r="LAX7" s="1636"/>
      <c r="LAY7" s="1636"/>
      <c r="LAZ7" s="1636"/>
      <c r="LBA7" s="1636"/>
      <c r="LBB7" s="1636"/>
      <c r="LBC7" s="1636"/>
      <c r="LBD7" s="1636"/>
      <c r="LBE7" s="1636"/>
      <c r="LBF7" s="1636"/>
      <c r="LBG7" s="1636"/>
      <c r="LBH7" s="1636"/>
      <c r="LBI7" s="1636"/>
      <c r="LBJ7" s="1636"/>
      <c r="LBK7" s="1636"/>
      <c r="LBL7" s="1636"/>
      <c r="LBM7" s="1636"/>
      <c r="LBN7" s="1636"/>
      <c r="LBO7" s="1636"/>
      <c r="LBP7" s="1636"/>
      <c r="LBQ7" s="1636"/>
      <c r="LBR7" s="1636"/>
      <c r="LBS7" s="1636"/>
      <c r="LBT7" s="1636"/>
      <c r="LBU7" s="1636"/>
      <c r="LBV7" s="1636"/>
      <c r="LBW7" s="1636"/>
      <c r="LBX7" s="1636"/>
      <c r="LBY7" s="1636"/>
      <c r="LBZ7" s="1636"/>
      <c r="LCA7" s="1636"/>
      <c r="LCB7" s="1636"/>
      <c r="LCC7" s="1636"/>
      <c r="LCD7" s="1636"/>
      <c r="LCE7" s="1636"/>
      <c r="LCF7" s="1636"/>
      <c r="LCG7" s="1636"/>
      <c r="LCH7" s="1636"/>
      <c r="LCI7" s="1636"/>
      <c r="LCJ7" s="1636"/>
      <c r="LCK7" s="1636"/>
      <c r="LCL7" s="1636"/>
      <c r="LCM7" s="1636"/>
      <c r="LCN7" s="1636"/>
      <c r="LCO7" s="1636"/>
      <c r="LCP7" s="1636"/>
      <c r="LCQ7" s="1636"/>
      <c r="LCR7" s="1636"/>
      <c r="LCS7" s="1636"/>
      <c r="LCT7" s="1636"/>
      <c r="LCU7" s="1636"/>
      <c r="LCV7" s="1636"/>
      <c r="LCW7" s="1636"/>
      <c r="LCX7" s="1636"/>
      <c r="LCY7" s="1636"/>
      <c r="LCZ7" s="1636"/>
      <c r="LDA7" s="1636"/>
      <c r="LDB7" s="1636"/>
      <c r="LDC7" s="1636"/>
      <c r="LDD7" s="1636"/>
      <c r="LDE7" s="1636"/>
      <c r="LDF7" s="1636"/>
      <c r="LDG7" s="1636"/>
      <c r="LDH7" s="1636"/>
      <c r="LDI7" s="1636"/>
      <c r="LDJ7" s="1636"/>
      <c r="LDK7" s="1636"/>
      <c r="LDL7" s="1636"/>
      <c r="LDM7" s="1636"/>
      <c r="LDN7" s="1636"/>
      <c r="LDO7" s="1636"/>
      <c r="LDP7" s="1636"/>
      <c r="LDQ7" s="1636"/>
      <c r="LDR7" s="1636"/>
      <c r="LDS7" s="1636"/>
      <c r="LDT7" s="1636"/>
      <c r="LDU7" s="1636"/>
      <c r="LDV7" s="1636"/>
      <c r="LDW7" s="1636"/>
      <c r="LDX7" s="1636"/>
      <c r="LDY7" s="1636"/>
      <c r="LDZ7" s="1636"/>
      <c r="LEA7" s="1636"/>
      <c r="LEB7" s="1636"/>
      <c r="LEC7" s="1636"/>
      <c r="LED7" s="1636"/>
      <c r="LEE7" s="1636"/>
      <c r="LEF7" s="1636"/>
      <c r="LEG7" s="1636"/>
      <c r="LEH7" s="1636"/>
      <c r="LEI7" s="1636"/>
      <c r="LEJ7" s="1636"/>
      <c r="LEK7" s="1636"/>
      <c r="LEL7" s="1636"/>
      <c r="LEM7" s="1636"/>
      <c r="LEN7" s="1636"/>
      <c r="LEO7" s="1636"/>
      <c r="LEP7" s="1636"/>
      <c r="LEQ7" s="1636"/>
      <c r="LER7" s="1636"/>
      <c r="LES7" s="1636"/>
      <c r="LET7" s="1636"/>
      <c r="LEU7" s="1636"/>
      <c r="LEV7" s="1636"/>
      <c r="LEW7" s="1636"/>
      <c r="LEX7" s="1636"/>
      <c r="LEY7" s="1636"/>
      <c r="LEZ7" s="1636"/>
      <c r="LFA7" s="1636"/>
      <c r="LFB7" s="1636"/>
      <c r="LFC7" s="1636"/>
      <c r="LFD7" s="1636"/>
      <c r="LFE7" s="1636"/>
      <c r="LFF7" s="1636"/>
      <c r="LFG7" s="1636"/>
      <c r="LFH7" s="1636"/>
      <c r="LFI7" s="1636"/>
      <c r="LFJ7" s="1636"/>
      <c r="LFK7" s="1636"/>
      <c r="LFL7" s="1636"/>
      <c r="LFM7" s="1636"/>
      <c r="LFN7" s="1636"/>
      <c r="LFO7" s="1636"/>
      <c r="LFP7" s="1636"/>
      <c r="LFQ7" s="1636"/>
      <c r="LFR7" s="1636"/>
      <c r="LFS7" s="1636"/>
      <c r="LFT7" s="1636"/>
      <c r="LFU7" s="1636"/>
      <c r="LFV7" s="1636"/>
      <c r="LFW7" s="1636"/>
      <c r="LFX7" s="1636"/>
      <c r="LFY7" s="1636"/>
      <c r="LFZ7" s="1636"/>
      <c r="LGA7" s="1636"/>
      <c r="LGB7" s="1636"/>
      <c r="LGC7" s="1636"/>
      <c r="LGD7" s="1636"/>
      <c r="LGE7" s="1636"/>
      <c r="LGF7" s="1636"/>
      <c r="LGG7" s="1636"/>
      <c r="LGH7" s="1636"/>
      <c r="LGI7" s="1636"/>
      <c r="LGJ7" s="1636"/>
      <c r="LGK7" s="1636"/>
      <c r="LGL7" s="1636"/>
      <c r="LGM7" s="1636"/>
      <c r="LGN7" s="1636"/>
      <c r="LGO7" s="1636"/>
      <c r="LGP7" s="1636"/>
      <c r="LGQ7" s="1636"/>
      <c r="LGR7" s="1636"/>
      <c r="LGS7" s="1636"/>
      <c r="LGT7" s="1636"/>
      <c r="LGU7" s="1636"/>
      <c r="LGV7" s="1636"/>
      <c r="LGW7" s="1636"/>
      <c r="LGX7" s="1636"/>
      <c r="LGY7" s="1636"/>
      <c r="LGZ7" s="1636"/>
      <c r="LHA7" s="1636"/>
      <c r="LHB7" s="1636"/>
      <c r="LHC7" s="1636"/>
      <c r="LHD7" s="1636"/>
      <c r="LHE7" s="1636"/>
      <c r="LHF7" s="1636"/>
      <c r="LHG7" s="1636"/>
      <c r="LHH7" s="1636"/>
      <c r="LHI7" s="1636"/>
      <c r="LHJ7" s="1636"/>
      <c r="LHK7" s="1636"/>
      <c r="LHL7" s="1636"/>
      <c r="LHM7" s="1636"/>
      <c r="LHN7" s="1636"/>
      <c r="LHO7" s="1636"/>
      <c r="LHP7" s="1636"/>
      <c r="LHQ7" s="1636"/>
      <c r="LHR7" s="1636"/>
      <c r="LHS7" s="1636"/>
      <c r="LHT7" s="1636"/>
      <c r="LHU7" s="1636"/>
      <c r="LHV7" s="1636"/>
      <c r="LHW7" s="1636"/>
      <c r="LHX7" s="1636"/>
      <c r="LHY7" s="1636"/>
      <c r="LHZ7" s="1636"/>
      <c r="LIA7" s="1636"/>
      <c r="LIB7" s="1636"/>
      <c r="LIC7" s="1636"/>
      <c r="LID7" s="1636"/>
      <c r="LIE7" s="1636"/>
      <c r="LIF7" s="1636"/>
      <c r="LIG7" s="1636"/>
      <c r="LIH7" s="1636"/>
      <c r="LII7" s="1636"/>
      <c r="LIJ7" s="1636"/>
      <c r="LIK7" s="1636"/>
      <c r="LIL7" s="1636"/>
      <c r="LIM7" s="1636"/>
      <c r="LIN7" s="1636"/>
      <c r="LIO7" s="1636"/>
      <c r="LIP7" s="1636"/>
      <c r="LIQ7" s="1636"/>
      <c r="LIR7" s="1636"/>
      <c r="LIS7" s="1636"/>
      <c r="LIT7" s="1636"/>
      <c r="LIU7" s="1636"/>
      <c r="LIV7" s="1636"/>
      <c r="LIW7" s="1636"/>
      <c r="LIX7" s="1636"/>
      <c r="LIY7" s="1636"/>
      <c r="LIZ7" s="1636"/>
      <c r="LJA7" s="1636"/>
      <c r="LJB7" s="1636"/>
      <c r="LJC7" s="1636"/>
      <c r="LJD7" s="1636"/>
      <c r="LJE7" s="1636"/>
      <c r="LJF7" s="1636"/>
      <c r="LJG7" s="1636"/>
      <c r="LJH7" s="1636"/>
      <c r="LJI7" s="1636"/>
      <c r="LJJ7" s="1636"/>
      <c r="LJK7" s="1636"/>
      <c r="LJL7" s="1636"/>
      <c r="LJM7" s="1636"/>
      <c r="LJN7" s="1636"/>
      <c r="LJO7" s="1636"/>
      <c r="LJP7" s="1636"/>
      <c r="LJQ7" s="1636"/>
      <c r="LJR7" s="1636"/>
      <c r="LJS7" s="1636"/>
      <c r="LJT7" s="1636"/>
      <c r="LJU7" s="1636"/>
      <c r="LJV7" s="1636"/>
      <c r="LJW7" s="1636"/>
      <c r="LJX7" s="1636"/>
      <c r="LJY7" s="1636"/>
      <c r="LJZ7" s="1636"/>
      <c r="LKA7" s="1636"/>
      <c r="LKB7" s="1636"/>
      <c r="LKC7" s="1636"/>
      <c r="LKD7" s="1636"/>
      <c r="LKE7" s="1636"/>
      <c r="LKF7" s="1636"/>
      <c r="LKG7" s="1636"/>
      <c r="LKH7" s="1636"/>
      <c r="LKI7" s="1636"/>
      <c r="LKJ7" s="1636"/>
      <c r="LKK7" s="1636"/>
      <c r="LKL7" s="1636"/>
      <c r="LKM7" s="1636"/>
      <c r="LKN7" s="1636"/>
      <c r="LKO7" s="1636"/>
      <c r="LKP7" s="1636"/>
      <c r="LKQ7" s="1636"/>
      <c r="LKR7" s="1636"/>
      <c r="LKS7" s="1636"/>
      <c r="LKT7" s="1636"/>
      <c r="LKU7" s="1636"/>
      <c r="LKV7" s="1636"/>
      <c r="LKW7" s="1636"/>
      <c r="LKX7" s="1636"/>
      <c r="LKY7" s="1636"/>
      <c r="LKZ7" s="1636"/>
      <c r="LLA7" s="1636"/>
      <c r="LLB7" s="1636"/>
      <c r="LLC7" s="1636"/>
      <c r="LLD7" s="1636"/>
      <c r="LLE7" s="1636"/>
      <c r="LLF7" s="1636"/>
      <c r="LLG7" s="1636"/>
      <c r="LLH7" s="1636"/>
      <c r="LLI7" s="1636"/>
      <c r="LLJ7" s="1636"/>
      <c r="LLK7" s="1636"/>
      <c r="LLL7" s="1636"/>
      <c r="LLM7" s="1636"/>
      <c r="LLN7" s="1636"/>
      <c r="LLO7" s="1636"/>
      <c r="LLP7" s="1636"/>
      <c r="LLQ7" s="1636"/>
      <c r="LLR7" s="1636"/>
      <c r="LLS7" s="1636"/>
      <c r="LLT7" s="1636"/>
      <c r="LLU7" s="1636"/>
      <c r="LLV7" s="1636"/>
      <c r="LLW7" s="1636"/>
      <c r="LLX7" s="1636"/>
      <c r="LLY7" s="1636"/>
      <c r="LLZ7" s="1636"/>
      <c r="LMA7" s="1636"/>
      <c r="LMB7" s="1636"/>
      <c r="LMC7" s="1636"/>
      <c r="LMD7" s="1636"/>
      <c r="LME7" s="1636"/>
      <c r="LMF7" s="1636"/>
      <c r="LMG7" s="1636"/>
      <c r="LMH7" s="1636"/>
      <c r="LMI7" s="1636"/>
      <c r="LMJ7" s="1636"/>
      <c r="LMK7" s="1636"/>
      <c r="LML7" s="1636"/>
      <c r="LMM7" s="1636"/>
      <c r="LMN7" s="1636"/>
      <c r="LMO7" s="1636"/>
      <c r="LMP7" s="1636"/>
      <c r="LMQ7" s="1636"/>
      <c r="LMR7" s="1636"/>
      <c r="LMS7" s="1636"/>
      <c r="LMT7" s="1636"/>
      <c r="LMU7" s="1636"/>
      <c r="LMV7" s="1636"/>
      <c r="LMW7" s="1636"/>
      <c r="LMX7" s="1636"/>
      <c r="LMY7" s="1636"/>
      <c r="LMZ7" s="1636"/>
      <c r="LNA7" s="1636"/>
      <c r="LNB7" s="1636"/>
      <c r="LNC7" s="1636"/>
      <c r="LND7" s="1636"/>
      <c r="LNE7" s="1636"/>
      <c r="LNF7" s="1636"/>
      <c r="LNG7" s="1636"/>
      <c r="LNH7" s="1636"/>
      <c r="LNI7" s="1636"/>
      <c r="LNJ7" s="1636"/>
      <c r="LNK7" s="1636"/>
      <c r="LNL7" s="1636"/>
      <c r="LNM7" s="1636"/>
      <c r="LNN7" s="1636"/>
      <c r="LNO7" s="1636"/>
      <c r="LNP7" s="1636"/>
      <c r="LNQ7" s="1636"/>
      <c r="LNR7" s="1636"/>
      <c r="LNS7" s="1636"/>
      <c r="LNT7" s="1636"/>
      <c r="LNU7" s="1636"/>
      <c r="LNV7" s="1636"/>
      <c r="LNW7" s="1636"/>
      <c r="LNX7" s="1636"/>
      <c r="LNY7" s="1636"/>
      <c r="LNZ7" s="1636"/>
      <c r="LOA7" s="1636"/>
      <c r="LOB7" s="1636"/>
      <c r="LOC7" s="1636"/>
      <c r="LOD7" s="1636"/>
      <c r="LOE7" s="1636"/>
      <c r="LOF7" s="1636"/>
      <c r="LOG7" s="1636"/>
      <c r="LOH7" s="1636"/>
      <c r="LOI7" s="1636"/>
      <c r="LOJ7" s="1636"/>
      <c r="LOK7" s="1636"/>
      <c r="LOL7" s="1636"/>
      <c r="LOM7" s="1636"/>
      <c r="LON7" s="1636"/>
      <c r="LOO7" s="1636"/>
      <c r="LOP7" s="1636"/>
      <c r="LOQ7" s="1636"/>
      <c r="LOR7" s="1636"/>
      <c r="LOS7" s="1636"/>
      <c r="LOT7" s="1636"/>
      <c r="LOU7" s="1636"/>
      <c r="LOV7" s="1636"/>
      <c r="LOW7" s="1636"/>
      <c r="LOX7" s="1636"/>
      <c r="LOY7" s="1636"/>
      <c r="LOZ7" s="1636"/>
      <c r="LPA7" s="1636"/>
      <c r="LPB7" s="1636"/>
      <c r="LPC7" s="1636"/>
      <c r="LPD7" s="1636"/>
      <c r="LPE7" s="1636"/>
      <c r="LPF7" s="1636"/>
      <c r="LPG7" s="1636"/>
      <c r="LPH7" s="1636"/>
      <c r="LPI7" s="1636"/>
      <c r="LPJ7" s="1636"/>
      <c r="LPK7" s="1636"/>
      <c r="LPL7" s="1636"/>
      <c r="LPM7" s="1636"/>
      <c r="LPN7" s="1636"/>
      <c r="LPO7" s="1636"/>
      <c r="LPP7" s="1636"/>
      <c r="LPQ7" s="1636"/>
      <c r="LPR7" s="1636"/>
      <c r="LPS7" s="1636"/>
      <c r="LPT7" s="1636"/>
      <c r="LPU7" s="1636"/>
      <c r="LPV7" s="1636"/>
      <c r="LPW7" s="1636"/>
      <c r="LPX7" s="1636"/>
      <c r="LPY7" s="1636"/>
      <c r="LPZ7" s="1636"/>
      <c r="LQA7" s="1636"/>
      <c r="LQB7" s="1636"/>
      <c r="LQC7" s="1636"/>
      <c r="LQD7" s="1636"/>
      <c r="LQE7" s="1636"/>
      <c r="LQF7" s="1636"/>
      <c r="LQG7" s="1636"/>
      <c r="LQH7" s="1636"/>
      <c r="LQI7" s="1636"/>
      <c r="LQJ7" s="1636"/>
      <c r="LQK7" s="1636"/>
      <c r="LQL7" s="1636"/>
      <c r="LQM7" s="1636"/>
      <c r="LQN7" s="1636"/>
      <c r="LQO7" s="1636"/>
      <c r="LQP7" s="1636"/>
      <c r="LQQ7" s="1636"/>
      <c r="LQR7" s="1636"/>
      <c r="LQS7" s="1636"/>
      <c r="LQT7" s="1636"/>
      <c r="LQU7" s="1636"/>
      <c r="LQV7" s="1636"/>
      <c r="LQW7" s="1636"/>
      <c r="LQX7" s="1636"/>
      <c r="LQY7" s="1636"/>
      <c r="LQZ7" s="1636"/>
      <c r="LRA7" s="1636"/>
      <c r="LRB7" s="1636"/>
      <c r="LRC7" s="1636"/>
      <c r="LRD7" s="1636"/>
      <c r="LRE7" s="1636"/>
      <c r="LRF7" s="1636"/>
      <c r="LRG7" s="1636"/>
      <c r="LRH7" s="1636"/>
      <c r="LRI7" s="1636"/>
      <c r="LRJ7" s="1636"/>
      <c r="LRK7" s="1636"/>
      <c r="LRL7" s="1636"/>
      <c r="LRM7" s="1636"/>
      <c r="LRN7" s="1636"/>
      <c r="LRO7" s="1636"/>
      <c r="LRP7" s="1636"/>
      <c r="LRQ7" s="1636"/>
      <c r="LRR7" s="1636"/>
      <c r="LRS7" s="1636"/>
      <c r="LRT7" s="1636"/>
      <c r="LRU7" s="1636"/>
      <c r="LRV7" s="1636"/>
      <c r="LRW7" s="1636"/>
      <c r="LRX7" s="1636"/>
      <c r="LRY7" s="1636"/>
      <c r="LRZ7" s="1636"/>
      <c r="LSA7" s="1636"/>
      <c r="LSB7" s="1636"/>
      <c r="LSC7" s="1636"/>
      <c r="LSD7" s="1636"/>
      <c r="LSE7" s="1636"/>
      <c r="LSF7" s="1636"/>
      <c r="LSG7" s="1636"/>
      <c r="LSH7" s="1636"/>
      <c r="LSI7" s="1636"/>
      <c r="LSJ7" s="1636"/>
      <c r="LSK7" s="1636"/>
      <c r="LSL7" s="1636"/>
      <c r="LSM7" s="1636"/>
      <c r="LSN7" s="1636"/>
      <c r="LSO7" s="1636"/>
      <c r="LSP7" s="1636"/>
      <c r="LSQ7" s="1636"/>
      <c r="LSR7" s="1636"/>
      <c r="LSS7" s="1636"/>
      <c r="LST7" s="1636"/>
      <c r="LSU7" s="1636"/>
      <c r="LSV7" s="1636"/>
      <c r="LSW7" s="1636"/>
      <c r="LSX7" s="1636"/>
      <c r="LSY7" s="1636"/>
      <c r="LSZ7" s="1636"/>
      <c r="LTA7" s="1636"/>
      <c r="LTB7" s="1636"/>
      <c r="LTC7" s="1636"/>
      <c r="LTD7" s="1636"/>
      <c r="LTE7" s="1636"/>
      <c r="LTF7" s="1636"/>
      <c r="LTG7" s="1636"/>
      <c r="LTH7" s="1636"/>
      <c r="LTI7" s="1636"/>
      <c r="LTJ7" s="1636"/>
      <c r="LTK7" s="1636"/>
      <c r="LTL7" s="1636"/>
      <c r="LTM7" s="1636"/>
      <c r="LTN7" s="1636"/>
      <c r="LTO7" s="1636"/>
      <c r="LTP7" s="1636"/>
      <c r="LTQ7" s="1636"/>
      <c r="LTR7" s="1636"/>
      <c r="LTS7" s="1636"/>
      <c r="LTT7" s="1636"/>
      <c r="LTU7" s="1636"/>
      <c r="LTV7" s="1636"/>
      <c r="LTW7" s="1636"/>
      <c r="LTX7" s="1636"/>
      <c r="LTY7" s="1636"/>
      <c r="LTZ7" s="1636"/>
      <c r="LUA7" s="1636"/>
      <c r="LUB7" s="1636"/>
      <c r="LUC7" s="1636"/>
      <c r="LUD7" s="1636"/>
      <c r="LUE7" s="1636"/>
      <c r="LUF7" s="1636"/>
      <c r="LUG7" s="1636"/>
      <c r="LUH7" s="1636"/>
      <c r="LUI7" s="1636"/>
      <c r="LUJ7" s="1636"/>
      <c r="LUK7" s="1636"/>
      <c r="LUL7" s="1636"/>
      <c r="LUM7" s="1636"/>
      <c r="LUN7" s="1636"/>
      <c r="LUO7" s="1636"/>
      <c r="LUP7" s="1636"/>
      <c r="LUQ7" s="1636"/>
      <c r="LUR7" s="1636"/>
      <c r="LUS7" s="1636"/>
      <c r="LUT7" s="1636"/>
      <c r="LUU7" s="1636"/>
      <c r="LUV7" s="1636"/>
      <c r="LUW7" s="1636"/>
      <c r="LUX7" s="1636"/>
      <c r="LUY7" s="1636"/>
      <c r="LUZ7" s="1636"/>
      <c r="LVA7" s="1636"/>
      <c r="LVB7" s="1636"/>
      <c r="LVC7" s="1636"/>
      <c r="LVD7" s="1636"/>
      <c r="LVE7" s="1636"/>
      <c r="LVF7" s="1636"/>
      <c r="LVG7" s="1636"/>
      <c r="LVH7" s="1636"/>
      <c r="LVI7" s="1636"/>
      <c r="LVJ7" s="1636"/>
      <c r="LVK7" s="1636"/>
      <c r="LVL7" s="1636"/>
      <c r="LVM7" s="1636"/>
      <c r="LVN7" s="1636"/>
      <c r="LVO7" s="1636"/>
      <c r="LVP7" s="1636"/>
      <c r="LVQ7" s="1636"/>
      <c r="LVR7" s="1636"/>
      <c r="LVS7" s="1636"/>
      <c r="LVT7" s="1636"/>
      <c r="LVU7" s="1636"/>
      <c r="LVV7" s="1636"/>
      <c r="LVW7" s="1636"/>
      <c r="LVX7" s="1636"/>
      <c r="LVY7" s="1636"/>
      <c r="LVZ7" s="1636"/>
      <c r="LWA7" s="1636"/>
      <c r="LWB7" s="1636"/>
      <c r="LWC7" s="1636"/>
      <c r="LWD7" s="1636"/>
      <c r="LWE7" s="1636"/>
      <c r="LWF7" s="1636"/>
      <c r="LWG7" s="1636"/>
      <c r="LWH7" s="1636"/>
      <c r="LWI7" s="1636"/>
      <c r="LWJ7" s="1636"/>
      <c r="LWK7" s="1636"/>
      <c r="LWL7" s="1636"/>
      <c r="LWM7" s="1636"/>
      <c r="LWN7" s="1636"/>
      <c r="LWO7" s="1636"/>
      <c r="LWP7" s="1636"/>
      <c r="LWQ7" s="1636"/>
      <c r="LWR7" s="1636"/>
      <c r="LWS7" s="1636"/>
      <c r="LWT7" s="1636"/>
      <c r="LWU7" s="1636"/>
      <c r="LWV7" s="1636"/>
      <c r="LWW7" s="1636"/>
      <c r="LWX7" s="1636"/>
      <c r="LWY7" s="1636"/>
      <c r="LWZ7" s="1636"/>
      <c r="LXA7" s="1636"/>
      <c r="LXB7" s="1636"/>
      <c r="LXC7" s="1636"/>
      <c r="LXD7" s="1636"/>
      <c r="LXE7" s="1636"/>
      <c r="LXF7" s="1636"/>
      <c r="LXG7" s="1636"/>
      <c r="LXH7" s="1636"/>
      <c r="LXI7" s="1636"/>
      <c r="LXJ7" s="1636"/>
      <c r="LXK7" s="1636"/>
      <c r="LXL7" s="1636"/>
      <c r="LXM7" s="1636"/>
      <c r="LXN7" s="1636"/>
      <c r="LXO7" s="1636"/>
      <c r="LXP7" s="1636"/>
      <c r="LXQ7" s="1636"/>
      <c r="LXR7" s="1636"/>
      <c r="LXS7" s="1636"/>
      <c r="LXT7" s="1636"/>
      <c r="LXU7" s="1636"/>
      <c r="LXV7" s="1636"/>
      <c r="LXW7" s="1636"/>
      <c r="LXX7" s="1636"/>
      <c r="LXY7" s="1636"/>
      <c r="LXZ7" s="1636"/>
      <c r="LYA7" s="1636"/>
      <c r="LYB7" s="1636"/>
      <c r="LYC7" s="1636"/>
      <c r="LYD7" s="1636"/>
      <c r="LYE7" s="1636"/>
      <c r="LYF7" s="1636"/>
      <c r="LYG7" s="1636"/>
      <c r="LYH7" s="1636"/>
      <c r="LYI7" s="1636"/>
      <c r="LYJ7" s="1636"/>
      <c r="LYK7" s="1636"/>
      <c r="LYL7" s="1636"/>
      <c r="LYM7" s="1636"/>
      <c r="LYN7" s="1636"/>
      <c r="LYO7" s="1636"/>
      <c r="LYP7" s="1636"/>
      <c r="LYQ7" s="1636"/>
      <c r="LYR7" s="1636"/>
      <c r="LYS7" s="1636"/>
      <c r="LYT7" s="1636"/>
      <c r="LYU7" s="1636"/>
      <c r="LYV7" s="1636"/>
      <c r="LYW7" s="1636"/>
      <c r="LYX7" s="1636"/>
      <c r="LYY7" s="1636"/>
      <c r="LYZ7" s="1636"/>
      <c r="LZA7" s="1636"/>
      <c r="LZB7" s="1636"/>
      <c r="LZC7" s="1636"/>
      <c r="LZD7" s="1636"/>
      <c r="LZE7" s="1636"/>
      <c r="LZF7" s="1636"/>
      <c r="LZG7" s="1636"/>
      <c r="LZH7" s="1636"/>
      <c r="LZI7" s="1636"/>
      <c r="LZJ7" s="1636"/>
      <c r="LZK7" s="1636"/>
      <c r="LZL7" s="1636"/>
      <c r="LZM7" s="1636"/>
      <c r="LZN7" s="1636"/>
      <c r="LZO7" s="1636"/>
      <c r="LZP7" s="1636"/>
      <c r="LZQ7" s="1636"/>
      <c r="LZR7" s="1636"/>
      <c r="LZS7" s="1636"/>
      <c r="LZT7" s="1636"/>
      <c r="LZU7" s="1636"/>
      <c r="LZV7" s="1636"/>
      <c r="LZW7" s="1636"/>
      <c r="LZX7" s="1636"/>
      <c r="LZY7" s="1636"/>
      <c r="LZZ7" s="1636"/>
      <c r="MAA7" s="1636"/>
      <c r="MAB7" s="1636"/>
      <c r="MAC7" s="1636"/>
      <c r="MAD7" s="1636"/>
      <c r="MAE7" s="1636"/>
      <c r="MAF7" s="1636"/>
      <c r="MAG7" s="1636"/>
      <c r="MAH7" s="1636"/>
      <c r="MAI7" s="1636"/>
      <c r="MAJ7" s="1636"/>
      <c r="MAK7" s="1636"/>
      <c r="MAL7" s="1636"/>
      <c r="MAM7" s="1636"/>
      <c r="MAN7" s="1636"/>
      <c r="MAO7" s="1636"/>
      <c r="MAP7" s="1636"/>
      <c r="MAQ7" s="1636"/>
      <c r="MAR7" s="1636"/>
      <c r="MAS7" s="1636"/>
      <c r="MAT7" s="1636"/>
      <c r="MAU7" s="1636"/>
      <c r="MAV7" s="1636"/>
      <c r="MAW7" s="1636"/>
      <c r="MAX7" s="1636"/>
      <c r="MAY7" s="1636"/>
      <c r="MAZ7" s="1636"/>
      <c r="MBA7" s="1636"/>
      <c r="MBB7" s="1636"/>
      <c r="MBC7" s="1636"/>
      <c r="MBD7" s="1636"/>
      <c r="MBE7" s="1636"/>
      <c r="MBF7" s="1636"/>
      <c r="MBG7" s="1636"/>
      <c r="MBH7" s="1636"/>
      <c r="MBI7" s="1636"/>
      <c r="MBJ7" s="1636"/>
      <c r="MBK7" s="1636"/>
      <c r="MBL7" s="1636"/>
      <c r="MBM7" s="1636"/>
      <c r="MBN7" s="1636"/>
      <c r="MBO7" s="1636"/>
      <c r="MBP7" s="1636"/>
      <c r="MBQ7" s="1636"/>
      <c r="MBR7" s="1636"/>
      <c r="MBS7" s="1636"/>
      <c r="MBT7" s="1636"/>
      <c r="MBU7" s="1636"/>
      <c r="MBV7" s="1636"/>
      <c r="MBW7" s="1636"/>
      <c r="MBX7" s="1636"/>
      <c r="MBY7" s="1636"/>
      <c r="MBZ7" s="1636"/>
      <c r="MCA7" s="1636"/>
      <c r="MCB7" s="1636"/>
      <c r="MCC7" s="1636"/>
      <c r="MCD7" s="1636"/>
      <c r="MCE7" s="1636"/>
      <c r="MCF7" s="1636"/>
      <c r="MCG7" s="1636"/>
      <c r="MCH7" s="1636"/>
      <c r="MCI7" s="1636"/>
      <c r="MCJ7" s="1636"/>
      <c r="MCK7" s="1636"/>
      <c r="MCL7" s="1636"/>
      <c r="MCM7" s="1636"/>
      <c r="MCN7" s="1636"/>
      <c r="MCO7" s="1636"/>
      <c r="MCP7" s="1636"/>
      <c r="MCQ7" s="1636"/>
      <c r="MCR7" s="1636"/>
      <c r="MCS7" s="1636"/>
      <c r="MCT7" s="1636"/>
      <c r="MCU7" s="1636"/>
      <c r="MCV7" s="1636"/>
      <c r="MCW7" s="1636"/>
      <c r="MCX7" s="1636"/>
      <c r="MCY7" s="1636"/>
      <c r="MCZ7" s="1636"/>
      <c r="MDA7" s="1636"/>
      <c r="MDB7" s="1636"/>
      <c r="MDC7" s="1636"/>
      <c r="MDD7" s="1636"/>
      <c r="MDE7" s="1636"/>
      <c r="MDF7" s="1636"/>
      <c r="MDG7" s="1636"/>
      <c r="MDH7" s="1636"/>
      <c r="MDI7" s="1636"/>
      <c r="MDJ7" s="1636"/>
      <c r="MDK7" s="1636"/>
      <c r="MDL7" s="1636"/>
      <c r="MDM7" s="1636"/>
      <c r="MDN7" s="1636"/>
      <c r="MDO7" s="1636"/>
      <c r="MDP7" s="1636"/>
      <c r="MDQ7" s="1636"/>
      <c r="MDR7" s="1636"/>
      <c r="MDS7" s="1636"/>
      <c r="MDT7" s="1636"/>
      <c r="MDU7" s="1636"/>
      <c r="MDV7" s="1636"/>
      <c r="MDW7" s="1636"/>
      <c r="MDX7" s="1636"/>
      <c r="MDY7" s="1636"/>
      <c r="MDZ7" s="1636"/>
      <c r="MEA7" s="1636"/>
      <c r="MEB7" s="1636"/>
      <c r="MEC7" s="1636"/>
      <c r="MED7" s="1636"/>
      <c r="MEE7" s="1636"/>
      <c r="MEF7" s="1636"/>
      <c r="MEG7" s="1636"/>
      <c r="MEH7" s="1636"/>
      <c r="MEI7" s="1636"/>
      <c r="MEJ7" s="1636"/>
      <c r="MEK7" s="1636"/>
      <c r="MEL7" s="1636"/>
      <c r="MEM7" s="1636"/>
      <c r="MEN7" s="1636"/>
      <c r="MEO7" s="1636"/>
      <c r="MEP7" s="1636"/>
      <c r="MEQ7" s="1636"/>
      <c r="MER7" s="1636"/>
      <c r="MES7" s="1636"/>
      <c r="MET7" s="1636"/>
      <c r="MEU7" s="1636"/>
      <c r="MEV7" s="1636"/>
      <c r="MEW7" s="1636"/>
      <c r="MEX7" s="1636"/>
      <c r="MEY7" s="1636"/>
      <c r="MEZ7" s="1636"/>
      <c r="MFA7" s="1636"/>
      <c r="MFB7" s="1636"/>
      <c r="MFC7" s="1636"/>
      <c r="MFD7" s="1636"/>
      <c r="MFE7" s="1636"/>
      <c r="MFF7" s="1636"/>
      <c r="MFG7" s="1636"/>
      <c r="MFH7" s="1636"/>
      <c r="MFI7" s="1636"/>
      <c r="MFJ7" s="1636"/>
      <c r="MFK7" s="1636"/>
      <c r="MFL7" s="1636"/>
      <c r="MFM7" s="1636"/>
      <c r="MFN7" s="1636"/>
      <c r="MFO7" s="1636"/>
      <c r="MFP7" s="1636"/>
      <c r="MFQ7" s="1636"/>
      <c r="MFR7" s="1636"/>
      <c r="MFS7" s="1636"/>
      <c r="MFT7" s="1636"/>
      <c r="MFU7" s="1636"/>
      <c r="MFV7" s="1636"/>
      <c r="MFW7" s="1636"/>
      <c r="MFX7" s="1636"/>
      <c r="MFY7" s="1636"/>
      <c r="MFZ7" s="1636"/>
      <c r="MGA7" s="1636"/>
      <c r="MGB7" s="1636"/>
      <c r="MGC7" s="1636"/>
      <c r="MGD7" s="1636"/>
      <c r="MGE7" s="1636"/>
      <c r="MGF7" s="1636"/>
      <c r="MGG7" s="1636"/>
      <c r="MGH7" s="1636"/>
      <c r="MGI7" s="1636"/>
      <c r="MGJ7" s="1636"/>
      <c r="MGK7" s="1636"/>
      <c r="MGL7" s="1636"/>
      <c r="MGM7" s="1636"/>
      <c r="MGN7" s="1636"/>
      <c r="MGO7" s="1636"/>
      <c r="MGP7" s="1636"/>
      <c r="MGQ7" s="1636"/>
      <c r="MGR7" s="1636"/>
      <c r="MGS7" s="1636"/>
      <c r="MGT7" s="1636"/>
      <c r="MGU7" s="1636"/>
      <c r="MGV7" s="1636"/>
      <c r="MGW7" s="1636"/>
      <c r="MGX7" s="1636"/>
      <c r="MGY7" s="1636"/>
      <c r="MGZ7" s="1636"/>
      <c r="MHA7" s="1636"/>
      <c r="MHB7" s="1636"/>
      <c r="MHC7" s="1636"/>
      <c r="MHD7" s="1636"/>
      <c r="MHE7" s="1636"/>
      <c r="MHF7" s="1636"/>
      <c r="MHG7" s="1636"/>
      <c r="MHH7" s="1636"/>
      <c r="MHI7" s="1636"/>
      <c r="MHJ7" s="1636"/>
      <c r="MHK7" s="1636"/>
      <c r="MHL7" s="1636"/>
      <c r="MHM7" s="1636"/>
      <c r="MHN7" s="1636"/>
      <c r="MHO7" s="1636"/>
      <c r="MHP7" s="1636"/>
      <c r="MHQ7" s="1636"/>
      <c r="MHR7" s="1636"/>
      <c r="MHS7" s="1636"/>
      <c r="MHT7" s="1636"/>
      <c r="MHU7" s="1636"/>
      <c r="MHV7" s="1636"/>
      <c r="MHW7" s="1636"/>
      <c r="MHX7" s="1636"/>
      <c r="MHY7" s="1636"/>
      <c r="MHZ7" s="1636"/>
      <c r="MIA7" s="1636"/>
      <c r="MIB7" s="1636"/>
      <c r="MIC7" s="1636"/>
      <c r="MID7" s="1636"/>
      <c r="MIE7" s="1636"/>
      <c r="MIF7" s="1636"/>
      <c r="MIG7" s="1636"/>
      <c r="MIH7" s="1636"/>
      <c r="MII7" s="1636"/>
      <c r="MIJ7" s="1636"/>
      <c r="MIK7" s="1636"/>
      <c r="MIL7" s="1636"/>
      <c r="MIM7" s="1636"/>
      <c r="MIN7" s="1636"/>
      <c r="MIO7" s="1636"/>
      <c r="MIP7" s="1636"/>
      <c r="MIQ7" s="1636"/>
      <c r="MIR7" s="1636"/>
      <c r="MIS7" s="1636"/>
      <c r="MIT7" s="1636"/>
      <c r="MIU7" s="1636"/>
      <c r="MIV7" s="1636"/>
      <c r="MIW7" s="1636"/>
      <c r="MIX7" s="1636"/>
      <c r="MIY7" s="1636"/>
      <c r="MIZ7" s="1636"/>
      <c r="MJA7" s="1636"/>
      <c r="MJB7" s="1636"/>
      <c r="MJC7" s="1636"/>
      <c r="MJD7" s="1636"/>
      <c r="MJE7" s="1636"/>
      <c r="MJF7" s="1636"/>
      <c r="MJG7" s="1636"/>
      <c r="MJH7" s="1636"/>
      <c r="MJI7" s="1636"/>
      <c r="MJJ7" s="1636"/>
      <c r="MJK7" s="1636"/>
      <c r="MJL7" s="1636"/>
      <c r="MJM7" s="1636"/>
      <c r="MJN7" s="1636"/>
      <c r="MJO7" s="1636"/>
      <c r="MJP7" s="1636"/>
      <c r="MJQ7" s="1636"/>
      <c r="MJR7" s="1636"/>
      <c r="MJS7" s="1636"/>
      <c r="MJT7" s="1636"/>
      <c r="MJU7" s="1636"/>
      <c r="MJV7" s="1636"/>
      <c r="MJW7" s="1636"/>
      <c r="MJX7" s="1636"/>
      <c r="MJY7" s="1636"/>
      <c r="MJZ7" s="1636"/>
      <c r="MKA7" s="1636"/>
      <c r="MKB7" s="1636"/>
      <c r="MKC7" s="1636"/>
      <c r="MKD7" s="1636"/>
      <c r="MKE7" s="1636"/>
      <c r="MKF7" s="1636"/>
      <c r="MKG7" s="1636"/>
      <c r="MKH7" s="1636"/>
      <c r="MKI7" s="1636"/>
      <c r="MKJ7" s="1636"/>
      <c r="MKK7" s="1636"/>
      <c r="MKL7" s="1636"/>
      <c r="MKM7" s="1636"/>
      <c r="MKN7" s="1636"/>
      <c r="MKO7" s="1636"/>
      <c r="MKP7" s="1636"/>
      <c r="MKQ7" s="1636"/>
      <c r="MKR7" s="1636"/>
      <c r="MKS7" s="1636"/>
      <c r="MKT7" s="1636"/>
      <c r="MKU7" s="1636"/>
      <c r="MKV7" s="1636"/>
      <c r="MKW7" s="1636"/>
      <c r="MKX7" s="1636"/>
      <c r="MKY7" s="1636"/>
      <c r="MKZ7" s="1636"/>
      <c r="MLA7" s="1636"/>
      <c r="MLB7" s="1636"/>
      <c r="MLC7" s="1636"/>
      <c r="MLD7" s="1636"/>
      <c r="MLE7" s="1636"/>
      <c r="MLF7" s="1636"/>
      <c r="MLG7" s="1636"/>
      <c r="MLH7" s="1636"/>
      <c r="MLI7" s="1636"/>
      <c r="MLJ7" s="1636"/>
      <c r="MLK7" s="1636"/>
      <c r="MLL7" s="1636"/>
      <c r="MLM7" s="1636"/>
      <c r="MLN7" s="1636"/>
      <c r="MLO7" s="1636"/>
      <c r="MLP7" s="1636"/>
      <c r="MLQ7" s="1636"/>
      <c r="MLR7" s="1636"/>
      <c r="MLS7" s="1636"/>
      <c r="MLT7" s="1636"/>
      <c r="MLU7" s="1636"/>
      <c r="MLV7" s="1636"/>
      <c r="MLW7" s="1636"/>
      <c r="MLX7" s="1636"/>
      <c r="MLY7" s="1636"/>
      <c r="MLZ7" s="1636"/>
      <c r="MMA7" s="1636"/>
      <c r="MMB7" s="1636"/>
      <c r="MMC7" s="1636"/>
      <c r="MMD7" s="1636"/>
      <c r="MME7" s="1636"/>
      <c r="MMF7" s="1636"/>
      <c r="MMG7" s="1636"/>
      <c r="MMH7" s="1636"/>
      <c r="MMI7" s="1636"/>
      <c r="MMJ7" s="1636"/>
      <c r="MMK7" s="1636"/>
      <c r="MML7" s="1636"/>
      <c r="MMM7" s="1636"/>
      <c r="MMN7" s="1636"/>
      <c r="MMO7" s="1636"/>
      <c r="MMP7" s="1636"/>
      <c r="MMQ7" s="1636"/>
      <c r="MMR7" s="1636"/>
      <c r="MMS7" s="1636"/>
      <c r="MMT7" s="1636"/>
      <c r="MMU7" s="1636"/>
      <c r="MMV7" s="1636"/>
      <c r="MMW7" s="1636"/>
      <c r="MMX7" s="1636"/>
      <c r="MMY7" s="1636"/>
      <c r="MMZ7" s="1636"/>
      <c r="MNA7" s="1636"/>
      <c r="MNB7" s="1636"/>
      <c r="MNC7" s="1636"/>
      <c r="MND7" s="1636"/>
      <c r="MNE7" s="1636"/>
      <c r="MNF7" s="1636"/>
      <c r="MNG7" s="1636"/>
      <c r="MNH7" s="1636"/>
      <c r="MNI7" s="1636"/>
      <c r="MNJ7" s="1636"/>
      <c r="MNK7" s="1636"/>
      <c r="MNL7" s="1636"/>
      <c r="MNM7" s="1636"/>
      <c r="MNN7" s="1636"/>
      <c r="MNO7" s="1636"/>
      <c r="MNP7" s="1636"/>
      <c r="MNQ7" s="1636"/>
      <c r="MNR7" s="1636"/>
      <c r="MNS7" s="1636"/>
      <c r="MNT7" s="1636"/>
      <c r="MNU7" s="1636"/>
      <c r="MNV7" s="1636"/>
      <c r="MNW7" s="1636"/>
      <c r="MNX7" s="1636"/>
      <c r="MNY7" s="1636"/>
      <c r="MNZ7" s="1636"/>
      <c r="MOA7" s="1636"/>
      <c r="MOB7" s="1636"/>
      <c r="MOC7" s="1636"/>
      <c r="MOD7" s="1636"/>
      <c r="MOE7" s="1636"/>
      <c r="MOF7" s="1636"/>
      <c r="MOG7" s="1636"/>
      <c r="MOH7" s="1636"/>
      <c r="MOI7" s="1636"/>
      <c r="MOJ7" s="1636"/>
      <c r="MOK7" s="1636"/>
      <c r="MOL7" s="1636"/>
      <c r="MOM7" s="1636"/>
      <c r="MON7" s="1636"/>
      <c r="MOO7" s="1636"/>
      <c r="MOP7" s="1636"/>
      <c r="MOQ7" s="1636"/>
      <c r="MOR7" s="1636"/>
      <c r="MOS7" s="1636"/>
      <c r="MOT7" s="1636"/>
      <c r="MOU7" s="1636"/>
      <c r="MOV7" s="1636"/>
      <c r="MOW7" s="1636"/>
      <c r="MOX7" s="1636"/>
      <c r="MOY7" s="1636"/>
      <c r="MOZ7" s="1636"/>
      <c r="MPA7" s="1636"/>
      <c r="MPB7" s="1636"/>
      <c r="MPC7" s="1636"/>
      <c r="MPD7" s="1636"/>
      <c r="MPE7" s="1636"/>
      <c r="MPF7" s="1636"/>
      <c r="MPG7" s="1636"/>
      <c r="MPH7" s="1636"/>
      <c r="MPI7" s="1636"/>
      <c r="MPJ7" s="1636"/>
      <c r="MPK7" s="1636"/>
      <c r="MPL7" s="1636"/>
      <c r="MPM7" s="1636"/>
      <c r="MPN7" s="1636"/>
      <c r="MPO7" s="1636"/>
      <c r="MPP7" s="1636"/>
      <c r="MPQ7" s="1636"/>
      <c r="MPR7" s="1636"/>
      <c r="MPS7" s="1636"/>
      <c r="MPT7" s="1636"/>
      <c r="MPU7" s="1636"/>
      <c r="MPV7" s="1636"/>
      <c r="MPW7" s="1636"/>
      <c r="MPX7" s="1636"/>
      <c r="MPY7" s="1636"/>
      <c r="MPZ7" s="1636"/>
      <c r="MQA7" s="1636"/>
      <c r="MQB7" s="1636"/>
      <c r="MQC7" s="1636"/>
      <c r="MQD7" s="1636"/>
      <c r="MQE7" s="1636"/>
      <c r="MQF7" s="1636"/>
      <c r="MQG7" s="1636"/>
      <c r="MQH7" s="1636"/>
      <c r="MQI7" s="1636"/>
      <c r="MQJ7" s="1636"/>
      <c r="MQK7" s="1636"/>
      <c r="MQL7" s="1636"/>
      <c r="MQM7" s="1636"/>
      <c r="MQN7" s="1636"/>
      <c r="MQO7" s="1636"/>
      <c r="MQP7" s="1636"/>
      <c r="MQQ7" s="1636"/>
      <c r="MQR7" s="1636"/>
      <c r="MQS7" s="1636"/>
      <c r="MQT7" s="1636"/>
      <c r="MQU7" s="1636"/>
      <c r="MQV7" s="1636"/>
      <c r="MQW7" s="1636"/>
      <c r="MQX7" s="1636"/>
      <c r="MQY7" s="1636"/>
      <c r="MQZ7" s="1636"/>
      <c r="MRA7" s="1636"/>
      <c r="MRB7" s="1636"/>
      <c r="MRC7" s="1636"/>
      <c r="MRD7" s="1636"/>
      <c r="MRE7" s="1636"/>
      <c r="MRF7" s="1636"/>
      <c r="MRG7" s="1636"/>
      <c r="MRH7" s="1636"/>
      <c r="MRI7" s="1636"/>
      <c r="MRJ7" s="1636"/>
      <c r="MRK7" s="1636"/>
      <c r="MRL7" s="1636"/>
      <c r="MRM7" s="1636"/>
      <c r="MRN7" s="1636"/>
      <c r="MRO7" s="1636"/>
      <c r="MRP7" s="1636"/>
      <c r="MRQ7" s="1636"/>
      <c r="MRR7" s="1636"/>
      <c r="MRS7" s="1636"/>
      <c r="MRT7" s="1636"/>
      <c r="MRU7" s="1636"/>
      <c r="MRV7" s="1636"/>
      <c r="MRW7" s="1636"/>
      <c r="MRX7" s="1636"/>
      <c r="MRY7" s="1636"/>
      <c r="MRZ7" s="1636"/>
      <c r="MSA7" s="1636"/>
      <c r="MSB7" s="1636"/>
      <c r="MSC7" s="1636"/>
      <c r="MSD7" s="1636"/>
      <c r="MSE7" s="1636"/>
      <c r="MSF7" s="1636"/>
      <c r="MSG7" s="1636"/>
      <c r="MSH7" s="1636"/>
      <c r="MSI7" s="1636"/>
      <c r="MSJ7" s="1636"/>
      <c r="MSK7" s="1636"/>
      <c r="MSL7" s="1636"/>
      <c r="MSM7" s="1636"/>
      <c r="MSN7" s="1636"/>
      <c r="MSO7" s="1636"/>
      <c r="MSP7" s="1636"/>
      <c r="MSQ7" s="1636"/>
      <c r="MSR7" s="1636"/>
      <c r="MSS7" s="1636"/>
      <c r="MST7" s="1636"/>
      <c r="MSU7" s="1636"/>
      <c r="MSV7" s="1636"/>
      <c r="MSW7" s="1636"/>
      <c r="MSX7" s="1636"/>
      <c r="MSY7" s="1636"/>
      <c r="MSZ7" s="1636"/>
      <c r="MTA7" s="1636"/>
      <c r="MTB7" s="1636"/>
      <c r="MTC7" s="1636"/>
      <c r="MTD7" s="1636"/>
      <c r="MTE7" s="1636"/>
      <c r="MTF7" s="1636"/>
      <c r="MTG7" s="1636"/>
      <c r="MTH7" s="1636"/>
      <c r="MTI7" s="1636"/>
      <c r="MTJ7" s="1636"/>
      <c r="MTK7" s="1636"/>
      <c r="MTL7" s="1636"/>
      <c r="MTM7" s="1636"/>
      <c r="MTN7" s="1636"/>
      <c r="MTO7" s="1636"/>
      <c r="MTP7" s="1636"/>
      <c r="MTQ7" s="1636"/>
      <c r="MTR7" s="1636"/>
      <c r="MTS7" s="1636"/>
      <c r="MTT7" s="1636"/>
      <c r="MTU7" s="1636"/>
      <c r="MTV7" s="1636"/>
      <c r="MTW7" s="1636"/>
      <c r="MTX7" s="1636"/>
      <c r="MTY7" s="1636"/>
      <c r="MTZ7" s="1636"/>
      <c r="MUA7" s="1636"/>
      <c r="MUB7" s="1636"/>
      <c r="MUC7" s="1636"/>
      <c r="MUD7" s="1636"/>
      <c r="MUE7" s="1636"/>
      <c r="MUF7" s="1636"/>
      <c r="MUG7" s="1636"/>
      <c r="MUH7" s="1636"/>
      <c r="MUI7" s="1636"/>
      <c r="MUJ7" s="1636"/>
      <c r="MUK7" s="1636"/>
      <c r="MUL7" s="1636"/>
      <c r="MUM7" s="1636"/>
      <c r="MUN7" s="1636"/>
      <c r="MUO7" s="1636"/>
      <c r="MUP7" s="1636"/>
      <c r="MUQ7" s="1636"/>
      <c r="MUR7" s="1636"/>
      <c r="MUS7" s="1636"/>
      <c r="MUT7" s="1636"/>
      <c r="MUU7" s="1636"/>
      <c r="MUV7" s="1636"/>
      <c r="MUW7" s="1636"/>
      <c r="MUX7" s="1636"/>
      <c r="MUY7" s="1636"/>
      <c r="MUZ7" s="1636"/>
      <c r="MVA7" s="1636"/>
      <c r="MVB7" s="1636"/>
      <c r="MVC7" s="1636"/>
      <c r="MVD7" s="1636"/>
      <c r="MVE7" s="1636"/>
      <c r="MVF7" s="1636"/>
      <c r="MVG7" s="1636"/>
      <c r="MVH7" s="1636"/>
      <c r="MVI7" s="1636"/>
      <c r="MVJ7" s="1636"/>
      <c r="MVK7" s="1636"/>
      <c r="MVL7" s="1636"/>
      <c r="MVM7" s="1636"/>
      <c r="MVN7" s="1636"/>
      <c r="MVO7" s="1636"/>
      <c r="MVP7" s="1636"/>
      <c r="MVQ7" s="1636"/>
      <c r="MVR7" s="1636"/>
      <c r="MVS7" s="1636"/>
      <c r="MVT7" s="1636"/>
      <c r="MVU7" s="1636"/>
      <c r="MVV7" s="1636"/>
      <c r="MVW7" s="1636"/>
      <c r="MVX7" s="1636"/>
      <c r="MVY7" s="1636"/>
      <c r="MVZ7" s="1636"/>
      <c r="MWA7" s="1636"/>
      <c r="MWB7" s="1636"/>
      <c r="MWC7" s="1636"/>
      <c r="MWD7" s="1636"/>
      <c r="MWE7" s="1636"/>
      <c r="MWF7" s="1636"/>
      <c r="MWG7" s="1636"/>
      <c r="MWH7" s="1636"/>
      <c r="MWI7" s="1636"/>
      <c r="MWJ7" s="1636"/>
      <c r="MWK7" s="1636"/>
      <c r="MWL7" s="1636"/>
      <c r="MWM7" s="1636"/>
      <c r="MWN7" s="1636"/>
      <c r="MWO7" s="1636"/>
      <c r="MWP7" s="1636"/>
      <c r="MWQ7" s="1636"/>
      <c r="MWR7" s="1636"/>
      <c r="MWS7" s="1636"/>
      <c r="MWT7" s="1636"/>
      <c r="MWU7" s="1636"/>
      <c r="MWV7" s="1636"/>
      <c r="MWW7" s="1636"/>
      <c r="MWX7" s="1636"/>
      <c r="MWY7" s="1636"/>
      <c r="MWZ7" s="1636"/>
      <c r="MXA7" s="1636"/>
      <c r="MXB7" s="1636"/>
      <c r="MXC7" s="1636"/>
      <c r="MXD7" s="1636"/>
      <c r="MXE7" s="1636"/>
      <c r="MXF7" s="1636"/>
      <c r="MXG7" s="1636"/>
      <c r="MXH7" s="1636"/>
      <c r="MXI7" s="1636"/>
      <c r="MXJ7" s="1636"/>
      <c r="MXK7" s="1636"/>
      <c r="MXL7" s="1636"/>
      <c r="MXM7" s="1636"/>
      <c r="MXN7" s="1636"/>
      <c r="MXO7" s="1636"/>
      <c r="MXP7" s="1636"/>
      <c r="MXQ7" s="1636"/>
      <c r="MXR7" s="1636"/>
      <c r="MXS7" s="1636"/>
      <c r="MXT7" s="1636"/>
      <c r="MXU7" s="1636"/>
      <c r="MXV7" s="1636"/>
      <c r="MXW7" s="1636"/>
      <c r="MXX7" s="1636"/>
      <c r="MXY7" s="1636"/>
      <c r="MXZ7" s="1636"/>
      <c r="MYA7" s="1636"/>
      <c r="MYB7" s="1636"/>
      <c r="MYC7" s="1636"/>
      <c r="MYD7" s="1636"/>
      <c r="MYE7" s="1636"/>
      <c r="MYF7" s="1636"/>
      <c r="MYG7" s="1636"/>
      <c r="MYH7" s="1636"/>
      <c r="MYI7" s="1636"/>
      <c r="MYJ7" s="1636"/>
      <c r="MYK7" s="1636"/>
      <c r="MYL7" s="1636"/>
      <c r="MYM7" s="1636"/>
      <c r="MYN7" s="1636"/>
      <c r="MYO7" s="1636"/>
      <c r="MYP7" s="1636"/>
      <c r="MYQ7" s="1636"/>
      <c r="MYR7" s="1636"/>
      <c r="MYS7" s="1636"/>
      <c r="MYT7" s="1636"/>
      <c r="MYU7" s="1636"/>
      <c r="MYV7" s="1636"/>
      <c r="MYW7" s="1636"/>
      <c r="MYX7" s="1636"/>
      <c r="MYY7" s="1636"/>
      <c r="MYZ7" s="1636"/>
      <c r="MZA7" s="1636"/>
      <c r="MZB7" s="1636"/>
      <c r="MZC7" s="1636"/>
      <c r="MZD7" s="1636"/>
      <c r="MZE7" s="1636"/>
      <c r="MZF7" s="1636"/>
      <c r="MZG7" s="1636"/>
      <c r="MZH7" s="1636"/>
      <c r="MZI7" s="1636"/>
      <c r="MZJ7" s="1636"/>
      <c r="MZK7" s="1636"/>
      <c r="MZL7" s="1636"/>
      <c r="MZM7" s="1636"/>
      <c r="MZN7" s="1636"/>
      <c r="MZO7" s="1636"/>
      <c r="MZP7" s="1636"/>
      <c r="MZQ7" s="1636"/>
      <c r="MZR7" s="1636"/>
      <c r="MZS7" s="1636"/>
      <c r="MZT7" s="1636"/>
      <c r="MZU7" s="1636"/>
      <c r="MZV7" s="1636"/>
      <c r="MZW7" s="1636"/>
      <c r="MZX7" s="1636"/>
      <c r="MZY7" s="1636"/>
      <c r="MZZ7" s="1636"/>
      <c r="NAA7" s="1636"/>
      <c r="NAB7" s="1636"/>
      <c r="NAC7" s="1636"/>
      <c r="NAD7" s="1636"/>
      <c r="NAE7" s="1636"/>
      <c r="NAF7" s="1636"/>
      <c r="NAG7" s="1636"/>
      <c r="NAH7" s="1636"/>
      <c r="NAI7" s="1636"/>
      <c r="NAJ7" s="1636"/>
      <c r="NAK7" s="1636"/>
      <c r="NAL7" s="1636"/>
      <c r="NAM7" s="1636"/>
      <c r="NAN7" s="1636"/>
      <c r="NAO7" s="1636"/>
      <c r="NAP7" s="1636"/>
      <c r="NAQ7" s="1636"/>
      <c r="NAR7" s="1636"/>
      <c r="NAS7" s="1636"/>
      <c r="NAT7" s="1636"/>
      <c r="NAU7" s="1636"/>
      <c r="NAV7" s="1636"/>
      <c r="NAW7" s="1636"/>
      <c r="NAX7" s="1636"/>
      <c r="NAY7" s="1636"/>
      <c r="NAZ7" s="1636"/>
      <c r="NBA7" s="1636"/>
      <c r="NBB7" s="1636"/>
      <c r="NBC7" s="1636"/>
      <c r="NBD7" s="1636"/>
      <c r="NBE7" s="1636"/>
      <c r="NBF7" s="1636"/>
      <c r="NBG7" s="1636"/>
      <c r="NBH7" s="1636"/>
      <c r="NBI7" s="1636"/>
      <c r="NBJ7" s="1636"/>
      <c r="NBK7" s="1636"/>
      <c r="NBL7" s="1636"/>
      <c r="NBM7" s="1636"/>
      <c r="NBN7" s="1636"/>
      <c r="NBO7" s="1636"/>
      <c r="NBP7" s="1636"/>
      <c r="NBQ7" s="1636"/>
      <c r="NBR7" s="1636"/>
      <c r="NBS7" s="1636"/>
      <c r="NBT7" s="1636"/>
      <c r="NBU7" s="1636"/>
      <c r="NBV7" s="1636"/>
      <c r="NBW7" s="1636"/>
      <c r="NBX7" s="1636"/>
      <c r="NBY7" s="1636"/>
      <c r="NBZ7" s="1636"/>
      <c r="NCA7" s="1636"/>
      <c r="NCB7" s="1636"/>
      <c r="NCC7" s="1636"/>
      <c r="NCD7" s="1636"/>
      <c r="NCE7" s="1636"/>
      <c r="NCF7" s="1636"/>
      <c r="NCG7" s="1636"/>
      <c r="NCH7" s="1636"/>
      <c r="NCI7" s="1636"/>
      <c r="NCJ7" s="1636"/>
      <c r="NCK7" s="1636"/>
      <c r="NCL7" s="1636"/>
      <c r="NCM7" s="1636"/>
      <c r="NCN7" s="1636"/>
      <c r="NCO7" s="1636"/>
      <c r="NCP7" s="1636"/>
      <c r="NCQ7" s="1636"/>
      <c r="NCR7" s="1636"/>
      <c r="NCS7" s="1636"/>
      <c r="NCT7" s="1636"/>
      <c r="NCU7" s="1636"/>
      <c r="NCV7" s="1636"/>
      <c r="NCW7" s="1636"/>
      <c r="NCX7" s="1636"/>
      <c r="NCY7" s="1636"/>
      <c r="NCZ7" s="1636"/>
      <c r="NDA7" s="1636"/>
      <c r="NDB7" s="1636"/>
      <c r="NDC7" s="1636"/>
      <c r="NDD7" s="1636"/>
      <c r="NDE7" s="1636"/>
      <c r="NDF7" s="1636"/>
      <c r="NDG7" s="1636"/>
      <c r="NDH7" s="1636"/>
      <c r="NDI7" s="1636"/>
      <c r="NDJ7" s="1636"/>
      <c r="NDK7" s="1636"/>
      <c r="NDL7" s="1636"/>
      <c r="NDM7" s="1636"/>
      <c r="NDN7" s="1636"/>
      <c r="NDO7" s="1636"/>
      <c r="NDP7" s="1636"/>
      <c r="NDQ7" s="1636"/>
      <c r="NDR7" s="1636"/>
      <c r="NDS7" s="1636"/>
      <c r="NDT7" s="1636"/>
      <c r="NDU7" s="1636"/>
      <c r="NDV7" s="1636"/>
      <c r="NDW7" s="1636"/>
      <c r="NDX7" s="1636"/>
      <c r="NDY7" s="1636"/>
      <c r="NDZ7" s="1636"/>
      <c r="NEA7" s="1636"/>
      <c r="NEB7" s="1636"/>
      <c r="NEC7" s="1636"/>
      <c r="NED7" s="1636"/>
      <c r="NEE7" s="1636"/>
      <c r="NEF7" s="1636"/>
      <c r="NEG7" s="1636"/>
      <c r="NEH7" s="1636"/>
      <c r="NEI7" s="1636"/>
      <c r="NEJ7" s="1636"/>
      <c r="NEK7" s="1636"/>
      <c r="NEL7" s="1636"/>
      <c r="NEM7" s="1636"/>
      <c r="NEN7" s="1636"/>
      <c r="NEO7" s="1636"/>
      <c r="NEP7" s="1636"/>
      <c r="NEQ7" s="1636"/>
      <c r="NER7" s="1636"/>
      <c r="NES7" s="1636"/>
      <c r="NET7" s="1636"/>
      <c r="NEU7" s="1636"/>
      <c r="NEV7" s="1636"/>
      <c r="NEW7" s="1636"/>
      <c r="NEX7" s="1636"/>
      <c r="NEY7" s="1636"/>
      <c r="NEZ7" s="1636"/>
      <c r="NFA7" s="1636"/>
      <c r="NFB7" s="1636"/>
      <c r="NFC7" s="1636"/>
      <c r="NFD7" s="1636"/>
      <c r="NFE7" s="1636"/>
      <c r="NFF7" s="1636"/>
      <c r="NFG7" s="1636"/>
      <c r="NFH7" s="1636"/>
      <c r="NFI7" s="1636"/>
      <c r="NFJ7" s="1636"/>
      <c r="NFK7" s="1636"/>
      <c r="NFL7" s="1636"/>
      <c r="NFM7" s="1636"/>
      <c r="NFN7" s="1636"/>
      <c r="NFO7" s="1636"/>
      <c r="NFP7" s="1636"/>
      <c r="NFQ7" s="1636"/>
      <c r="NFR7" s="1636"/>
      <c r="NFS7" s="1636"/>
      <c r="NFT7" s="1636"/>
      <c r="NFU7" s="1636"/>
      <c r="NFV7" s="1636"/>
      <c r="NFW7" s="1636"/>
      <c r="NFX7" s="1636"/>
      <c r="NFY7" s="1636"/>
      <c r="NFZ7" s="1636"/>
      <c r="NGA7" s="1636"/>
      <c r="NGB7" s="1636"/>
      <c r="NGC7" s="1636"/>
      <c r="NGD7" s="1636"/>
      <c r="NGE7" s="1636"/>
      <c r="NGF7" s="1636"/>
      <c r="NGG7" s="1636"/>
      <c r="NGH7" s="1636"/>
      <c r="NGI7" s="1636"/>
      <c r="NGJ7" s="1636"/>
      <c r="NGK7" s="1636"/>
      <c r="NGL7" s="1636"/>
      <c r="NGM7" s="1636"/>
      <c r="NGN7" s="1636"/>
      <c r="NGO7" s="1636"/>
      <c r="NGP7" s="1636"/>
      <c r="NGQ7" s="1636"/>
      <c r="NGR7" s="1636"/>
      <c r="NGS7" s="1636"/>
      <c r="NGT7" s="1636"/>
      <c r="NGU7" s="1636"/>
      <c r="NGV7" s="1636"/>
      <c r="NGW7" s="1636"/>
      <c r="NGX7" s="1636"/>
      <c r="NGY7" s="1636"/>
      <c r="NGZ7" s="1636"/>
      <c r="NHA7" s="1636"/>
      <c r="NHB7" s="1636"/>
      <c r="NHC7" s="1636"/>
      <c r="NHD7" s="1636"/>
      <c r="NHE7" s="1636"/>
      <c r="NHF7" s="1636"/>
      <c r="NHG7" s="1636"/>
      <c r="NHH7" s="1636"/>
      <c r="NHI7" s="1636"/>
      <c r="NHJ7" s="1636"/>
      <c r="NHK7" s="1636"/>
      <c r="NHL7" s="1636"/>
      <c r="NHM7" s="1636"/>
      <c r="NHN7" s="1636"/>
      <c r="NHO7" s="1636"/>
      <c r="NHP7" s="1636"/>
      <c r="NHQ7" s="1636"/>
      <c r="NHR7" s="1636"/>
      <c r="NHS7" s="1636"/>
      <c r="NHT7" s="1636"/>
      <c r="NHU7" s="1636"/>
      <c r="NHV7" s="1636"/>
      <c r="NHW7" s="1636"/>
      <c r="NHX7" s="1636"/>
      <c r="NHY7" s="1636"/>
      <c r="NHZ7" s="1636"/>
      <c r="NIA7" s="1636"/>
      <c r="NIB7" s="1636"/>
      <c r="NIC7" s="1636"/>
      <c r="NID7" s="1636"/>
      <c r="NIE7" s="1636"/>
      <c r="NIF7" s="1636"/>
      <c r="NIG7" s="1636"/>
      <c r="NIH7" s="1636"/>
      <c r="NII7" s="1636"/>
      <c r="NIJ7" s="1636"/>
      <c r="NIK7" s="1636"/>
      <c r="NIL7" s="1636"/>
      <c r="NIM7" s="1636"/>
      <c r="NIN7" s="1636"/>
      <c r="NIO7" s="1636"/>
      <c r="NIP7" s="1636"/>
      <c r="NIQ7" s="1636"/>
      <c r="NIR7" s="1636"/>
      <c r="NIS7" s="1636"/>
      <c r="NIT7" s="1636"/>
      <c r="NIU7" s="1636"/>
      <c r="NIV7" s="1636"/>
      <c r="NIW7" s="1636"/>
      <c r="NIX7" s="1636"/>
      <c r="NIY7" s="1636"/>
      <c r="NIZ7" s="1636"/>
      <c r="NJA7" s="1636"/>
      <c r="NJB7" s="1636"/>
      <c r="NJC7" s="1636"/>
      <c r="NJD7" s="1636"/>
      <c r="NJE7" s="1636"/>
      <c r="NJF7" s="1636"/>
      <c r="NJG7" s="1636"/>
      <c r="NJH7" s="1636"/>
      <c r="NJI7" s="1636"/>
      <c r="NJJ7" s="1636"/>
      <c r="NJK7" s="1636"/>
      <c r="NJL7" s="1636"/>
      <c r="NJM7" s="1636"/>
      <c r="NJN7" s="1636"/>
      <c r="NJO7" s="1636"/>
      <c r="NJP7" s="1636"/>
      <c r="NJQ7" s="1636"/>
      <c r="NJR7" s="1636"/>
      <c r="NJS7" s="1636"/>
      <c r="NJT7" s="1636"/>
      <c r="NJU7" s="1636"/>
      <c r="NJV7" s="1636"/>
      <c r="NJW7" s="1636"/>
      <c r="NJX7" s="1636"/>
      <c r="NJY7" s="1636"/>
      <c r="NJZ7" s="1636"/>
      <c r="NKA7" s="1636"/>
      <c r="NKB7" s="1636"/>
      <c r="NKC7" s="1636"/>
      <c r="NKD7" s="1636"/>
      <c r="NKE7" s="1636"/>
      <c r="NKF7" s="1636"/>
      <c r="NKG7" s="1636"/>
      <c r="NKH7" s="1636"/>
      <c r="NKI7" s="1636"/>
      <c r="NKJ7" s="1636"/>
      <c r="NKK7" s="1636"/>
      <c r="NKL7" s="1636"/>
      <c r="NKM7" s="1636"/>
      <c r="NKN7" s="1636"/>
      <c r="NKO7" s="1636"/>
      <c r="NKP7" s="1636"/>
      <c r="NKQ7" s="1636"/>
      <c r="NKR7" s="1636"/>
      <c r="NKS7" s="1636"/>
      <c r="NKT7" s="1636"/>
      <c r="NKU7" s="1636"/>
      <c r="NKV7" s="1636"/>
      <c r="NKW7" s="1636"/>
      <c r="NKX7" s="1636"/>
      <c r="NKY7" s="1636"/>
      <c r="NKZ7" s="1636"/>
      <c r="NLA7" s="1636"/>
      <c r="NLB7" s="1636"/>
      <c r="NLC7" s="1636"/>
      <c r="NLD7" s="1636"/>
      <c r="NLE7" s="1636"/>
      <c r="NLF7" s="1636"/>
      <c r="NLG7" s="1636"/>
      <c r="NLH7" s="1636"/>
      <c r="NLI7" s="1636"/>
      <c r="NLJ7" s="1636"/>
      <c r="NLK7" s="1636"/>
      <c r="NLL7" s="1636"/>
      <c r="NLM7" s="1636"/>
      <c r="NLN7" s="1636"/>
      <c r="NLO7" s="1636"/>
      <c r="NLP7" s="1636"/>
      <c r="NLQ7" s="1636"/>
      <c r="NLR7" s="1636"/>
      <c r="NLS7" s="1636"/>
      <c r="NLT7" s="1636"/>
      <c r="NLU7" s="1636"/>
      <c r="NLV7" s="1636"/>
      <c r="NLW7" s="1636"/>
      <c r="NLX7" s="1636"/>
      <c r="NLY7" s="1636"/>
      <c r="NLZ7" s="1636"/>
      <c r="NMA7" s="1636"/>
      <c r="NMB7" s="1636"/>
      <c r="NMC7" s="1636"/>
      <c r="NMD7" s="1636"/>
      <c r="NME7" s="1636"/>
      <c r="NMF7" s="1636"/>
      <c r="NMG7" s="1636"/>
      <c r="NMH7" s="1636"/>
      <c r="NMI7" s="1636"/>
      <c r="NMJ7" s="1636"/>
      <c r="NMK7" s="1636"/>
      <c r="NML7" s="1636"/>
      <c r="NMM7" s="1636"/>
      <c r="NMN7" s="1636"/>
      <c r="NMO7" s="1636"/>
      <c r="NMP7" s="1636"/>
      <c r="NMQ7" s="1636"/>
      <c r="NMR7" s="1636"/>
      <c r="NMS7" s="1636"/>
      <c r="NMT7" s="1636"/>
      <c r="NMU7" s="1636"/>
      <c r="NMV7" s="1636"/>
      <c r="NMW7" s="1636"/>
      <c r="NMX7" s="1636"/>
      <c r="NMY7" s="1636"/>
      <c r="NMZ7" s="1636"/>
      <c r="NNA7" s="1636"/>
      <c r="NNB7" s="1636"/>
      <c r="NNC7" s="1636"/>
      <c r="NND7" s="1636"/>
      <c r="NNE7" s="1636"/>
      <c r="NNF7" s="1636"/>
      <c r="NNG7" s="1636"/>
      <c r="NNH7" s="1636"/>
      <c r="NNI7" s="1636"/>
      <c r="NNJ7" s="1636"/>
      <c r="NNK7" s="1636"/>
      <c r="NNL7" s="1636"/>
      <c r="NNM7" s="1636"/>
      <c r="NNN7" s="1636"/>
      <c r="NNO7" s="1636"/>
      <c r="NNP7" s="1636"/>
      <c r="NNQ7" s="1636"/>
      <c r="NNR7" s="1636"/>
      <c r="NNS7" s="1636"/>
      <c r="NNT7" s="1636"/>
      <c r="NNU7" s="1636"/>
      <c r="NNV7" s="1636"/>
      <c r="NNW7" s="1636"/>
      <c r="NNX7" s="1636"/>
      <c r="NNY7" s="1636"/>
      <c r="NNZ7" s="1636"/>
      <c r="NOA7" s="1636"/>
      <c r="NOB7" s="1636"/>
      <c r="NOC7" s="1636"/>
      <c r="NOD7" s="1636"/>
      <c r="NOE7" s="1636"/>
      <c r="NOF7" s="1636"/>
      <c r="NOG7" s="1636"/>
      <c r="NOH7" s="1636"/>
      <c r="NOI7" s="1636"/>
      <c r="NOJ7" s="1636"/>
      <c r="NOK7" s="1636"/>
      <c r="NOL7" s="1636"/>
      <c r="NOM7" s="1636"/>
      <c r="NON7" s="1636"/>
      <c r="NOO7" s="1636"/>
      <c r="NOP7" s="1636"/>
      <c r="NOQ7" s="1636"/>
      <c r="NOR7" s="1636"/>
      <c r="NOS7" s="1636"/>
      <c r="NOT7" s="1636"/>
      <c r="NOU7" s="1636"/>
      <c r="NOV7" s="1636"/>
      <c r="NOW7" s="1636"/>
      <c r="NOX7" s="1636"/>
      <c r="NOY7" s="1636"/>
      <c r="NOZ7" s="1636"/>
      <c r="NPA7" s="1636"/>
      <c r="NPB7" s="1636"/>
      <c r="NPC7" s="1636"/>
      <c r="NPD7" s="1636"/>
      <c r="NPE7" s="1636"/>
      <c r="NPF7" s="1636"/>
      <c r="NPG7" s="1636"/>
      <c r="NPH7" s="1636"/>
      <c r="NPI7" s="1636"/>
      <c r="NPJ7" s="1636"/>
      <c r="NPK7" s="1636"/>
      <c r="NPL7" s="1636"/>
      <c r="NPM7" s="1636"/>
      <c r="NPN7" s="1636"/>
      <c r="NPO7" s="1636"/>
      <c r="NPP7" s="1636"/>
      <c r="NPQ7" s="1636"/>
      <c r="NPR7" s="1636"/>
      <c r="NPS7" s="1636"/>
      <c r="NPT7" s="1636"/>
      <c r="NPU7" s="1636"/>
      <c r="NPV7" s="1636"/>
      <c r="NPW7" s="1636"/>
      <c r="NPX7" s="1636"/>
      <c r="NPY7" s="1636"/>
      <c r="NPZ7" s="1636"/>
      <c r="NQA7" s="1636"/>
      <c r="NQB7" s="1636"/>
      <c r="NQC7" s="1636"/>
      <c r="NQD7" s="1636"/>
      <c r="NQE7" s="1636"/>
      <c r="NQF7" s="1636"/>
      <c r="NQG7" s="1636"/>
      <c r="NQH7" s="1636"/>
      <c r="NQI7" s="1636"/>
      <c r="NQJ7" s="1636"/>
      <c r="NQK7" s="1636"/>
      <c r="NQL7" s="1636"/>
      <c r="NQM7" s="1636"/>
      <c r="NQN7" s="1636"/>
      <c r="NQO7" s="1636"/>
      <c r="NQP7" s="1636"/>
      <c r="NQQ7" s="1636"/>
      <c r="NQR7" s="1636"/>
      <c r="NQS7" s="1636"/>
      <c r="NQT7" s="1636"/>
      <c r="NQU7" s="1636"/>
      <c r="NQV7" s="1636"/>
      <c r="NQW7" s="1636"/>
      <c r="NQX7" s="1636"/>
      <c r="NQY7" s="1636"/>
      <c r="NQZ7" s="1636"/>
      <c r="NRA7" s="1636"/>
      <c r="NRB7" s="1636"/>
      <c r="NRC7" s="1636"/>
      <c r="NRD7" s="1636"/>
      <c r="NRE7" s="1636"/>
      <c r="NRF7" s="1636"/>
      <c r="NRG7" s="1636"/>
      <c r="NRH7" s="1636"/>
      <c r="NRI7" s="1636"/>
      <c r="NRJ7" s="1636"/>
      <c r="NRK7" s="1636"/>
      <c r="NRL7" s="1636"/>
      <c r="NRM7" s="1636"/>
      <c r="NRN7" s="1636"/>
      <c r="NRO7" s="1636"/>
      <c r="NRP7" s="1636"/>
      <c r="NRQ7" s="1636"/>
      <c r="NRR7" s="1636"/>
      <c r="NRS7" s="1636"/>
      <c r="NRT7" s="1636"/>
      <c r="NRU7" s="1636"/>
      <c r="NRV7" s="1636"/>
      <c r="NRW7" s="1636"/>
      <c r="NRX7" s="1636"/>
      <c r="NRY7" s="1636"/>
      <c r="NRZ7" s="1636"/>
      <c r="NSA7" s="1636"/>
      <c r="NSB7" s="1636"/>
      <c r="NSC7" s="1636"/>
      <c r="NSD7" s="1636"/>
      <c r="NSE7" s="1636"/>
      <c r="NSF7" s="1636"/>
      <c r="NSG7" s="1636"/>
      <c r="NSH7" s="1636"/>
      <c r="NSI7" s="1636"/>
      <c r="NSJ7" s="1636"/>
      <c r="NSK7" s="1636"/>
      <c r="NSL7" s="1636"/>
      <c r="NSM7" s="1636"/>
      <c r="NSN7" s="1636"/>
      <c r="NSO7" s="1636"/>
      <c r="NSP7" s="1636"/>
      <c r="NSQ7" s="1636"/>
      <c r="NSR7" s="1636"/>
      <c r="NSS7" s="1636"/>
      <c r="NST7" s="1636"/>
      <c r="NSU7" s="1636"/>
      <c r="NSV7" s="1636"/>
      <c r="NSW7" s="1636"/>
      <c r="NSX7" s="1636"/>
      <c r="NSY7" s="1636"/>
      <c r="NSZ7" s="1636"/>
      <c r="NTA7" s="1636"/>
      <c r="NTB7" s="1636"/>
      <c r="NTC7" s="1636"/>
      <c r="NTD7" s="1636"/>
      <c r="NTE7" s="1636"/>
      <c r="NTF7" s="1636"/>
      <c r="NTG7" s="1636"/>
      <c r="NTH7" s="1636"/>
      <c r="NTI7" s="1636"/>
      <c r="NTJ7" s="1636"/>
      <c r="NTK7" s="1636"/>
      <c r="NTL7" s="1636"/>
      <c r="NTM7" s="1636"/>
      <c r="NTN7" s="1636"/>
      <c r="NTO7" s="1636"/>
      <c r="NTP7" s="1636"/>
      <c r="NTQ7" s="1636"/>
      <c r="NTR7" s="1636"/>
      <c r="NTS7" s="1636"/>
      <c r="NTT7" s="1636"/>
      <c r="NTU7" s="1636"/>
      <c r="NTV7" s="1636"/>
      <c r="NTW7" s="1636"/>
      <c r="NTX7" s="1636"/>
      <c r="NTY7" s="1636"/>
      <c r="NTZ7" s="1636"/>
      <c r="NUA7" s="1636"/>
      <c r="NUB7" s="1636"/>
      <c r="NUC7" s="1636"/>
      <c r="NUD7" s="1636"/>
      <c r="NUE7" s="1636"/>
      <c r="NUF7" s="1636"/>
      <c r="NUG7" s="1636"/>
      <c r="NUH7" s="1636"/>
      <c r="NUI7" s="1636"/>
      <c r="NUJ7" s="1636"/>
      <c r="NUK7" s="1636"/>
      <c r="NUL7" s="1636"/>
      <c r="NUM7" s="1636"/>
      <c r="NUN7" s="1636"/>
      <c r="NUO7" s="1636"/>
      <c r="NUP7" s="1636"/>
      <c r="NUQ7" s="1636"/>
      <c r="NUR7" s="1636"/>
      <c r="NUS7" s="1636"/>
      <c r="NUT7" s="1636"/>
      <c r="NUU7" s="1636"/>
      <c r="NUV7" s="1636"/>
      <c r="NUW7" s="1636"/>
      <c r="NUX7" s="1636"/>
      <c r="NUY7" s="1636"/>
      <c r="NUZ7" s="1636"/>
      <c r="NVA7" s="1636"/>
      <c r="NVB7" s="1636"/>
      <c r="NVC7" s="1636"/>
      <c r="NVD7" s="1636"/>
      <c r="NVE7" s="1636"/>
      <c r="NVF7" s="1636"/>
      <c r="NVG7" s="1636"/>
      <c r="NVH7" s="1636"/>
      <c r="NVI7" s="1636"/>
      <c r="NVJ7" s="1636"/>
      <c r="NVK7" s="1636"/>
      <c r="NVL7" s="1636"/>
      <c r="NVM7" s="1636"/>
      <c r="NVN7" s="1636"/>
      <c r="NVO7" s="1636"/>
      <c r="NVP7" s="1636"/>
      <c r="NVQ7" s="1636"/>
      <c r="NVR7" s="1636"/>
      <c r="NVS7" s="1636"/>
      <c r="NVT7" s="1636"/>
      <c r="NVU7" s="1636"/>
      <c r="NVV7" s="1636"/>
      <c r="NVW7" s="1636"/>
      <c r="NVX7" s="1636"/>
      <c r="NVY7" s="1636"/>
      <c r="NVZ7" s="1636"/>
      <c r="NWA7" s="1636"/>
      <c r="NWB7" s="1636"/>
      <c r="NWC7" s="1636"/>
      <c r="NWD7" s="1636"/>
      <c r="NWE7" s="1636"/>
      <c r="NWF7" s="1636"/>
      <c r="NWG7" s="1636"/>
      <c r="NWH7" s="1636"/>
      <c r="NWI7" s="1636"/>
      <c r="NWJ7" s="1636"/>
      <c r="NWK7" s="1636"/>
      <c r="NWL7" s="1636"/>
      <c r="NWM7" s="1636"/>
      <c r="NWN7" s="1636"/>
      <c r="NWO7" s="1636"/>
      <c r="NWP7" s="1636"/>
      <c r="NWQ7" s="1636"/>
      <c r="NWR7" s="1636"/>
      <c r="NWS7" s="1636"/>
      <c r="NWT7" s="1636"/>
      <c r="NWU7" s="1636"/>
      <c r="NWV7" s="1636"/>
      <c r="NWW7" s="1636"/>
      <c r="NWX7" s="1636"/>
      <c r="NWY7" s="1636"/>
      <c r="NWZ7" s="1636"/>
      <c r="NXA7" s="1636"/>
      <c r="NXB7" s="1636"/>
      <c r="NXC7" s="1636"/>
      <c r="NXD7" s="1636"/>
      <c r="NXE7" s="1636"/>
      <c r="NXF7" s="1636"/>
      <c r="NXG7" s="1636"/>
      <c r="NXH7" s="1636"/>
      <c r="NXI7" s="1636"/>
      <c r="NXJ7" s="1636"/>
      <c r="NXK7" s="1636"/>
      <c r="NXL7" s="1636"/>
      <c r="NXM7" s="1636"/>
      <c r="NXN7" s="1636"/>
      <c r="NXO7" s="1636"/>
      <c r="NXP7" s="1636"/>
      <c r="NXQ7" s="1636"/>
      <c r="NXR7" s="1636"/>
      <c r="NXS7" s="1636"/>
      <c r="NXT7" s="1636"/>
      <c r="NXU7" s="1636"/>
      <c r="NXV7" s="1636"/>
      <c r="NXW7" s="1636"/>
      <c r="NXX7" s="1636"/>
      <c r="NXY7" s="1636"/>
      <c r="NXZ7" s="1636"/>
      <c r="NYA7" s="1636"/>
      <c r="NYB7" s="1636"/>
      <c r="NYC7" s="1636"/>
      <c r="NYD7" s="1636"/>
      <c r="NYE7" s="1636"/>
      <c r="NYF7" s="1636"/>
      <c r="NYG7" s="1636"/>
      <c r="NYH7" s="1636"/>
      <c r="NYI7" s="1636"/>
      <c r="NYJ7" s="1636"/>
      <c r="NYK7" s="1636"/>
      <c r="NYL7" s="1636"/>
      <c r="NYM7" s="1636"/>
      <c r="NYN7" s="1636"/>
      <c r="NYO7" s="1636"/>
      <c r="NYP7" s="1636"/>
      <c r="NYQ7" s="1636"/>
      <c r="NYR7" s="1636"/>
      <c r="NYS7" s="1636"/>
      <c r="NYT7" s="1636"/>
      <c r="NYU7" s="1636"/>
      <c r="NYV7" s="1636"/>
      <c r="NYW7" s="1636"/>
      <c r="NYX7" s="1636"/>
      <c r="NYY7" s="1636"/>
      <c r="NYZ7" s="1636"/>
      <c r="NZA7" s="1636"/>
      <c r="NZB7" s="1636"/>
      <c r="NZC7" s="1636"/>
      <c r="NZD7" s="1636"/>
      <c r="NZE7" s="1636"/>
      <c r="NZF7" s="1636"/>
      <c r="NZG7" s="1636"/>
      <c r="NZH7" s="1636"/>
      <c r="NZI7" s="1636"/>
      <c r="NZJ7" s="1636"/>
      <c r="NZK7" s="1636"/>
      <c r="NZL7" s="1636"/>
      <c r="NZM7" s="1636"/>
      <c r="NZN7" s="1636"/>
      <c r="NZO7" s="1636"/>
      <c r="NZP7" s="1636"/>
      <c r="NZQ7" s="1636"/>
      <c r="NZR7" s="1636"/>
      <c r="NZS7" s="1636"/>
      <c r="NZT7" s="1636"/>
      <c r="NZU7" s="1636"/>
      <c r="NZV7" s="1636"/>
      <c r="NZW7" s="1636"/>
      <c r="NZX7" s="1636"/>
      <c r="NZY7" s="1636"/>
      <c r="NZZ7" s="1636"/>
      <c r="OAA7" s="1636"/>
      <c r="OAB7" s="1636"/>
      <c r="OAC7" s="1636"/>
      <c r="OAD7" s="1636"/>
      <c r="OAE7" s="1636"/>
      <c r="OAF7" s="1636"/>
      <c r="OAG7" s="1636"/>
      <c r="OAH7" s="1636"/>
      <c r="OAI7" s="1636"/>
      <c r="OAJ7" s="1636"/>
      <c r="OAK7" s="1636"/>
      <c r="OAL7" s="1636"/>
      <c r="OAM7" s="1636"/>
      <c r="OAN7" s="1636"/>
      <c r="OAO7" s="1636"/>
      <c r="OAP7" s="1636"/>
      <c r="OAQ7" s="1636"/>
      <c r="OAR7" s="1636"/>
      <c r="OAS7" s="1636"/>
      <c r="OAT7" s="1636"/>
      <c r="OAU7" s="1636"/>
      <c r="OAV7" s="1636"/>
      <c r="OAW7" s="1636"/>
      <c r="OAX7" s="1636"/>
      <c r="OAY7" s="1636"/>
      <c r="OAZ7" s="1636"/>
      <c r="OBA7" s="1636"/>
      <c r="OBB7" s="1636"/>
      <c r="OBC7" s="1636"/>
      <c r="OBD7" s="1636"/>
      <c r="OBE7" s="1636"/>
      <c r="OBF7" s="1636"/>
      <c r="OBG7" s="1636"/>
      <c r="OBH7" s="1636"/>
      <c r="OBI7" s="1636"/>
      <c r="OBJ7" s="1636"/>
      <c r="OBK7" s="1636"/>
      <c r="OBL7" s="1636"/>
      <c r="OBM7" s="1636"/>
      <c r="OBN7" s="1636"/>
      <c r="OBO7" s="1636"/>
      <c r="OBP7" s="1636"/>
      <c r="OBQ7" s="1636"/>
      <c r="OBR7" s="1636"/>
      <c r="OBS7" s="1636"/>
      <c r="OBT7" s="1636"/>
      <c r="OBU7" s="1636"/>
      <c r="OBV7" s="1636"/>
      <c r="OBW7" s="1636"/>
      <c r="OBX7" s="1636"/>
      <c r="OBY7" s="1636"/>
      <c r="OBZ7" s="1636"/>
      <c r="OCA7" s="1636"/>
      <c r="OCB7" s="1636"/>
      <c r="OCC7" s="1636"/>
      <c r="OCD7" s="1636"/>
      <c r="OCE7" s="1636"/>
      <c r="OCF7" s="1636"/>
      <c r="OCG7" s="1636"/>
      <c r="OCH7" s="1636"/>
      <c r="OCI7" s="1636"/>
      <c r="OCJ7" s="1636"/>
      <c r="OCK7" s="1636"/>
      <c r="OCL7" s="1636"/>
      <c r="OCM7" s="1636"/>
      <c r="OCN7" s="1636"/>
      <c r="OCO7" s="1636"/>
      <c r="OCP7" s="1636"/>
      <c r="OCQ7" s="1636"/>
      <c r="OCR7" s="1636"/>
      <c r="OCS7" s="1636"/>
      <c r="OCT7" s="1636"/>
      <c r="OCU7" s="1636"/>
      <c r="OCV7" s="1636"/>
      <c r="OCW7" s="1636"/>
      <c r="OCX7" s="1636"/>
      <c r="OCY7" s="1636"/>
      <c r="OCZ7" s="1636"/>
      <c r="ODA7" s="1636"/>
      <c r="ODB7" s="1636"/>
      <c r="ODC7" s="1636"/>
      <c r="ODD7" s="1636"/>
      <c r="ODE7" s="1636"/>
      <c r="ODF7" s="1636"/>
      <c r="ODG7" s="1636"/>
      <c r="ODH7" s="1636"/>
      <c r="ODI7" s="1636"/>
      <c r="ODJ7" s="1636"/>
      <c r="ODK7" s="1636"/>
      <c r="ODL7" s="1636"/>
      <c r="ODM7" s="1636"/>
      <c r="ODN7" s="1636"/>
      <c r="ODO7" s="1636"/>
      <c r="ODP7" s="1636"/>
      <c r="ODQ7" s="1636"/>
      <c r="ODR7" s="1636"/>
      <c r="ODS7" s="1636"/>
      <c r="ODT7" s="1636"/>
      <c r="ODU7" s="1636"/>
      <c r="ODV7" s="1636"/>
      <c r="ODW7" s="1636"/>
      <c r="ODX7" s="1636"/>
      <c r="ODY7" s="1636"/>
      <c r="ODZ7" s="1636"/>
      <c r="OEA7" s="1636"/>
      <c r="OEB7" s="1636"/>
      <c r="OEC7" s="1636"/>
      <c r="OED7" s="1636"/>
      <c r="OEE7" s="1636"/>
      <c r="OEF7" s="1636"/>
      <c r="OEG7" s="1636"/>
      <c r="OEH7" s="1636"/>
      <c r="OEI7" s="1636"/>
      <c r="OEJ7" s="1636"/>
      <c r="OEK7" s="1636"/>
      <c r="OEL7" s="1636"/>
      <c r="OEM7" s="1636"/>
      <c r="OEN7" s="1636"/>
      <c r="OEO7" s="1636"/>
      <c r="OEP7" s="1636"/>
      <c r="OEQ7" s="1636"/>
      <c r="OER7" s="1636"/>
      <c r="OES7" s="1636"/>
      <c r="OET7" s="1636"/>
      <c r="OEU7" s="1636"/>
      <c r="OEV7" s="1636"/>
      <c r="OEW7" s="1636"/>
      <c r="OEX7" s="1636"/>
      <c r="OEY7" s="1636"/>
      <c r="OEZ7" s="1636"/>
      <c r="OFA7" s="1636"/>
      <c r="OFB7" s="1636"/>
      <c r="OFC7" s="1636"/>
      <c r="OFD7" s="1636"/>
      <c r="OFE7" s="1636"/>
      <c r="OFF7" s="1636"/>
      <c r="OFG7" s="1636"/>
      <c r="OFH7" s="1636"/>
      <c r="OFI7" s="1636"/>
      <c r="OFJ7" s="1636"/>
      <c r="OFK7" s="1636"/>
      <c r="OFL7" s="1636"/>
      <c r="OFM7" s="1636"/>
      <c r="OFN7" s="1636"/>
      <c r="OFO7" s="1636"/>
      <c r="OFP7" s="1636"/>
      <c r="OFQ7" s="1636"/>
      <c r="OFR7" s="1636"/>
      <c r="OFS7" s="1636"/>
      <c r="OFT7" s="1636"/>
      <c r="OFU7" s="1636"/>
      <c r="OFV7" s="1636"/>
      <c r="OFW7" s="1636"/>
      <c r="OFX7" s="1636"/>
      <c r="OFY7" s="1636"/>
      <c r="OFZ7" s="1636"/>
      <c r="OGA7" s="1636"/>
      <c r="OGB7" s="1636"/>
      <c r="OGC7" s="1636"/>
      <c r="OGD7" s="1636"/>
      <c r="OGE7" s="1636"/>
      <c r="OGF7" s="1636"/>
      <c r="OGG7" s="1636"/>
      <c r="OGH7" s="1636"/>
      <c r="OGI7" s="1636"/>
      <c r="OGJ7" s="1636"/>
      <c r="OGK7" s="1636"/>
      <c r="OGL7" s="1636"/>
      <c r="OGM7" s="1636"/>
      <c r="OGN7" s="1636"/>
      <c r="OGO7" s="1636"/>
      <c r="OGP7" s="1636"/>
      <c r="OGQ7" s="1636"/>
      <c r="OGR7" s="1636"/>
      <c r="OGS7" s="1636"/>
      <c r="OGT7" s="1636"/>
      <c r="OGU7" s="1636"/>
      <c r="OGV7" s="1636"/>
      <c r="OGW7" s="1636"/>
      <c r="OGX7" s="1636"/>
      <c r="OGY7" s="1636"/>
      <c r="OGZ7" s="1636"/>
      <c r="OHA7" s="1636"/>
      <c r="OHB7" s="1636"/>
      <c r="OHC7" s="1636"/>
      <c r="OHD7" s="1636"/>
      <c r="OHE7" s="1636"/>
      <c r="OHF7" s="1636"/>
      <c r="OHG7" s="1636"/>
      <c r="OHH7" s="1636"/>
      <c r="OHI7" s="1636"/>
      <c r="OHJ7" s="1636"/>
      <c r="OHK7" s="1636"/>
      <c r="OHL7" s="1636"/>
      <c r="OHM7" s="1636"/>
      <c r="OHN7" s="1636"/>
      <c r="OHO7" s="1636"/>
      <c r="OHP7" s="1636"/>
      <c r="OHQ7" s="1636"/>
      <c r="OHR7" s="1636"/>
      <c r="OHS7" s="1636"/>
      <c r="OHT7" s="1636"/>
      <c r="OHU7" s="1636"/>
      <c r="OHV7" s="1636"/>
      <c r="OHW7" s="1636"/>
      <c r="OHX7" s="1636"/>
      <c r="OHY7" s="1636"/>
      <c r="OHZ7" s="1636"/>
      <c r="OIA7" s="1636"/>
      <c r="OIB7" s="1636"/>
      <c r="OIC7" s="1636"/>
      <c r="OID7" s="1636"/>
      <c r="OIE7" s="1636"/>
      <c r="OIF7" s="1636"/>
      <c r="OIG7" s="1636"/>
      <c r="OIH7" s="1636"/>
      <c r="OII7" s="1636"/>
      <c r="OIJ7" s="1636"/>
      <c r="OIK7" s="1636"/>
      <c r="OIL7" s="1636"/>
      <c r="OIM7" s="1636"/>
      <c r="OIN7" s="1636"/>
      <c r="OIO7" s="1636"/>
      <c r="OIP7" s="1636"/>
      <c r="OIQ7" s="1636"/>
      <c r="OIR7" s="1636"/>
      <c r="OIS7" s="1636"/>
      <c r="OIT7" s="1636"/>
      <c r="OIU7" s="1636"/>
      <c r="OIV7" s="1636"/>
      <c r="OIW7" s="1636"/>
      <c r="OIX7" s="1636"/>
      <c r="OIY7" s="1636"/>
      <c r="OIZ7" s="1636"/>
      <c r="OJA7" s="1636"/>
      <c r="OJB7" s="1636"/>
      <c r="OJC7" s="1636"/>
      <c r="OJD7" s="1636"/>
      <c r="OJE7" s="1636"/>
      <c r="OJF7" s="1636"/>
      <c r="OJG7" s="1636"/>
      <c r="OJH7" s="1636"/>
      <c r="OJI7" s="1636"/>
      <c r="OJJ7" s="1636"/>
      <c r="OJK7" s="1636"/>
      <c r="OJL7" s="1636"/>
      <c r="OJM7" s="1636"/>
      <c r="OJN7" s="1636"/>
      <c r="OJO7" s="1636"/>
      <c r="OJP7" s="1636"/>
      <c r="OJQ7" s="1636"/>
      <c r="OJR7" s="1636"/>
      <c r="OJS7" s="1636"/>
      <c r="OJT7" s="1636"/>
      <c r="OJU7" s="1636"/>
      <c r="OJV7" s="1636"/>
      <c r="OJW7" s="1636"/>
      <c r="OJX7" s="1636"/>
      <c r="OJY7" s="1636"/>
      <c r="OJZ7" s="1636"/>
      <c r="OKA7" s="1636"/>
      <c r="OKB7" s="1636"/>
      <c r="OKC7" s="1636"/>
      <c r="OKD7" s="1636"/>
      <c r="OKE7" s="1636"/>
      <c r="OKF7" s="1636"/>
      <c r="OKG7" s="1636"/>
      <c r="OKH7" s="1636"/>
      <c r="OKI7" s="1636"/>
      <c r="OKJ7" s="1636"/>
      <c r="OKK7" s="1636"/>
      <c r="OKL7" s="1636"/>
      <c r="OKM7" s="1636"/>
      <c r="OKN7" s="1636"/>
      <c r="OKO7" s="1636"/>
      <c r="OKP7" s="1636"/>
      <c r="OKQ7" s="1636"/>
      <c r="OKR7" s="1636"/>
      <c r="OKS7" s="1636"/>
      <c r="OKT7" s="1636"/>
      <c r="OKU7" s="1636"/>
      <c r="OKV7" s="1636"/>
      <c r="OKW7" s="1636"/>
      <c r="OKX7" s="1636"/>
      <c r="OKY7" s="1636"/>
      <c r="OKZ7" s="1636"/>
      <c r="OLA7" s="1636"/>
      <c r="OLB7" s="1636"/>
      <c r="OLC7" s="1636"/>
      <c r="OLD7" s="1636"/>
      <c r="OLE7" s="1636"/>
      <c r="OLF7" s="1636"/>
      <c r="OLG7" s="1636"/>
      <c r="OLH7" s="1636"/>
      <c r="OLI7" s="1636"/>
      <c r="OLJ7" s="1636"/>
      <c r="OLK7" s="1636"/>
      <c r="OLL7" s="1636"/>
      <c r="OLM7" s="1636"/>
      <c r="OLN7" s="1636"/>
      <c r="OLO7" s="1636"/>
      <c r="OLP7" s="1636"/>
      <c r="OLQ7" s="1636"/>
      <c r="OLR7" s="1636"/>
      <c r="OLS7" s="1636"/>
      <c r="OLT7" s="1636"/>
      <c r="OLU7" s="1636"/>
      <c r="OLV7" s="1636"/>
      <c r="OLW7" s="1636"/>
      <c r="OLX7" s="1636"/>
      <c r="OLY7" s="1636"/>
      <c r="OLZ7" s="1636"/>
      <c r="OMA7" s="1636"/>
      <c r="OMB7" s="1636"/>
      <c r="OMC7" s="1636"/>
      <c r="OMD7" s="1636"/>
      <c r="OME7" s="1636"/>
      <c r="OMF7" s="1636"/>
      <c r="OMG7" s="1636"/>
      <c r="OMH7" s="1636"/>
      <c r="OMI7" s="1636"/>
      <c r="OMJ7" s="1636"/>
      <c r="OMK7" s="1636"/>
      <c r="OML7" s="1636"/>
      <c r="OMM7" s="1636"/>
      <c r="OMN7" s="1636"/>
      <c r="OMO7" s="1636"/>
      <c r="OMP7" s="1636"/>
      <c r="OMQ7" s="1636"/>
      <c r="OMR7" s="1636"/>
      <c r="OMS7" s="1636"/>
      <c r="OMT7" s="1636"/>
      <c r="OMU7" s="1636"/>
      <c r="OMV7" s="1636"/>
      <c r="OMW7" s="1636"/>
      <c r="OMX7" s="1636"/>
      <c r="OMY7" s="1636"/>
      <c r="OMZ7" s="1636"/>
      <c r="ONA7" s="1636"/>
      <c r="ONB7" s="1636"/>
      <c r="ONC7" s="1636"/>
      <c r="OND7" s="1636"/>
      <c r="ONE7" s="1636"/>
      <c r="ONF7" s="1636"/>
      <c r="ONG7" s="1636"/>
      <c r="ONH7" s="1636"/>
      <c r="ONI7" s="1636"/>
      <c r="ONJ7" s="1636"/>
      <c r="ONK7" s="1636"/>
      <c r="ONL7" s="1636"/>
      <c r="ONM7" s="1636"/>
      <c r="ONN7" s="1636"/>
      <c r="ONO7" s="1636"/>
      <c r="ONP7" s="1636"/>
      <c r="ONQ7" s="1636"/>
      <c r="ONR7" s="1636"/>
      <c r="ONS7" s="1636"/>
      <c r="ONT7" s="1636"/>
      <c r="ONU7" s="1636"/>
      <c r="ONV7" s="1636"/>
      <c r="ONW7" s="1636"/>
      <c r="ONX7" s="1636"/>
      <c r="ONY7" s="1636"/>
      <c r="ONZ7" s="1636"/>
      <c r="OOA7" s="1636"/>
      <c r="OOB7" s="1636"/>
      <c r="OOC7" s="1636"/>
      <c r="OOD7" s="1636"/>
      <c r="OOE7" s="1636"/>
      <c r="OOF7" s="1636"/>
      <c r="OOG7" s="1636"/>
      <c r="OOH7" s="1636"/>
      <c r="OOI7" s="1636"/>
      <c r="OOJ7" s="1636"/>
      <c r="OOK7" s="1636"/>
      <c r="OOL7" s="1636"/>
      <c r="OOM7" s="1636"/>
      <c r="OON7" s="1636"/>
      <c r="OOO7" s="1636"/>
      <c r="OOP7" s="1636"/>
      <c r="OOQ7" s="1636"/>
      <c r="OOR7" s="1636"/>
      <c r="OOS7" s="1636"/>
      <c r="OOT7" s="1636"/>
      <c r="OOU7" s="1636"/>
      <c r="OOV7" s="1636"/>
      <c r="OOW7" s="1636"/>
      <c r="OOX7" s="1636"/>
      <c r="OOY7" s="1636"/>
      <c r="OOZ7" s="1636"/>
      <c r="OPA7" s="1636"/>
      <c r="OPB7" s="1636"/>
      <c r="OPC7" s="1636"/>
      <c r="OPD7" s="1636"/>
      <c r="OPE7" s="1636"/>
      <c r="OPF7" s="1636"/>
      <c r="OPG7" s="1636"/>
      <c r="OPH7" s="1636"/>
      <c r="OPI7" s="1636"/>
      <c r="OPJ7" s="1636"/>
      <c r="OPK7" s="1636"/>
      <c r="OPL7" s="1636"/>
      <c r="OPM7" s="1636"/>
      <c r="OPN7" s="1636"/>
      <c r="OPO7" s="1636"/>
      <c r="OPP7" s="1636"/>
      <c r="OPQ7" s="1636"/>
      <c r="OPR7" s="1636"/>
      <c r="OPS7" s="1636"/>
      <c r="OPT7" s="1636"/>
      <c r="OPU7" s="1636"/>
      <c r="OPV7" s="1636"/>
      <c r="OPW7" s="1636"/>
      <c r="OPX7" s="1636"/>
      <c r="OPY7" s="1636"/>
      <c r="OPZ7" s="1636"/>
      <c r="OQA7" s="1636"/>
      <c r="OQB7" s="1636"/>
      <c r="OQC7" s="1636"/>
      <c r="OQD7" s="1636"/>
      <c r="OQE7" s="1636"/>
      <c r="OQF7" s="1636"/>
      <c r="OQG7" s="1636"/>
      <c r="OQH7" s="1636"/>
      <c r="OQI7" s="1636"/>
      <c r="OQJ7" s="1636"/>
      <c r="OQK7" s="1636"/>
      <c r="OQL7" s="1636"/>
      <c r="OQM7" s="1636"/>
      <c r="OQN7" s="1636"/>
      <c r="OQO7" s="1636"/>
      <c r="OQP7" s="1636"/>
      <c r="OQQ7" s="1636"/>
      <c r="OQR7" s="1636"/>
      <c r="OQS7" s="1636"/>
      <c r="OQT7" s="1636"/>
      <c r="OQU7" s="1636"/>
      <c r="OQV7" s="1636"/>
      <c r="OQW7" s="1636"/>
      <c r="OQX7" s="1636"/>
      <c r="OQY7" s="1636"/>
      <c r="OQZ7" s="1636"/>
      <c r="ORA7" s="1636"/>
      <c r="ORB7" s="1636"/>
      <c r="ORC7" s="1636"/>
      <c r="ORD7" s="1636"/>
      <c r="ORE7" s="1636"/>
      <c r="ORF7" s="1636"/>
      <c r="ORG7" s="1636"/>
      <c r="ORH7" s="1636"/>
      <c r="ORI7" s="1636"/>
      <c r="ORJ7" s="1636"/>
      <c r="ORK7" s="1636"/>
      <c r="ORL7" s="1636"/>
      <c r="ORM7" s="1636"/>
      <c r="ORN7" s="1636"/>
      <c r="ORO7" s="1636"/>
      <c r="ORP7" s="1636"/>
      <c r="ORQ7" s="1636"/>
      <c r="ORR7" s="1636"/>
      <c r="ORS7" s="1636"/>
      <c r="ORT7" s="1636"/>
      <c r="ORU7" s="1636"/>
      <c r="ORV7" s="1636"/>
      <c r="ORW7" s="1636"/>
      <c r="ORX7" s="1636"/>
      <c r="ORY7" s="1636"/>
      <c r="ORZ7" s="1636"/>
      <c r="OSA7" s="1636"/>
      <c r="OSB7" s="1636"/>
      <c r="OSC7" s="1636"/>
      <c r="OSD7" s="1636"/>
      <c r="OSE7" s="1636"/>
      <c r="OSF7" s="1636"/>
      <c r="OSG7" s="1636"/>
      <c r="OSH7" s="1636"/>
      <c r="OSI7" s="1636"/>
      <c r="OSJ7" s="1636"/>
      <c r="OSK7" s="1636"/>
      <c r="OSL7" s="1636"/>
      <c r="OSM7" s="1636"/>
      <c r="OSN7" s="1636"/>
      <c r="OSO7" s="1636"/>
      <c r="OSP7" s="1636"/>
      <c r="OSQ7" s="1636"/>
      <c r="OSR7" s="1636"/>
      <c r="OSS7" s="1636"/>
      <c r="OST7" s="1636"/>
      <c r="OSU7" s="1636"/>
      <c r="OSV7" s="1636"/>
      <c r="OSW7" s="1636"/>
      <c r="OSX7" s="1636"/>
      <c r="OSY7" s="1636"/>
      <c r="OSZ7" s="1636"/>
      <c r="OTA7" s="1636"/>
      <c r="OTB7" s="1636"/>
      <c r="OTC7" s="1636"/>
      <c r="OTD7" s="1636"/>
      <c r="OTE7" s="1636"/>
      <c r="OTF7" s="1636"/>
      <c r="OTG7" s="1636"/>
      <c r="OTH7" s="1636"/>
      <c r="OTI7" s="1636"/>
      <c r="OTJ7" s="1636"/>
      <c r="OTK7" s="1636"/>
      <c r="OTL7" s="1636"/>
      <c r="OTM7" s="1636"/>
      <c r="OTN7" s="1636"/>
      <c r="OTO7" s="1636"/>
      <c r="OTP7" s="1636"/>
      <c r="OTQ7" s="1636"/>
      <c r="OTR7" s="1636"/>
      <c r="OTS7" s="1636"/>
      <c r="OTT7" s="1636"/>
      <c r="OTU7" s="1636"/>
      <c r="OTV7" s="1636"/>
      <c r="OTW7" s="1636"/>
      <c r="OTX7" s="1636"/>
      <c r="OTY7" s="1636"/>
      <c r="OTZ7" s="1636"/>
      <c r="OUA7" s="1636"/>
      <c r="OUB7" s="1636"/>
      <c r="OUC7" s="1636"/>
      <c r="OUD7" s="1636"/>
      <c r="OUE7" s="1636"/>
      <c r="OUF7" s="1636"/>
      <c r="OUG7" s="1636"/>
      <c r="OUH7" s="1636"/>
      <c r="OUI7" s="1636"/>
      <c r="OUJ7" s="1636"/>
      <c r="OUK7" s="1636"/>
      <c r="OUL7" s="1636"/>
      <c r="OUM7" s="1636"/>
      <c r="OUN7" s="1636"/>
      <c r="OUO7" s="1636"/>
      <c r="OUP7" s="1636"/>
      <c r="OUQ7" s="1636"/>
      <c r="OUR7" s="1636"/>
      <c r="OUS7" s="1636"/>
      <c r="OUT7" s="1636"/>
      <c r="OUU7" s="1636"/>
      <c r="OUV7" s="1636"/>
      <c r="OUW7" s="1636"/>
      <c r="OUX7" s="1636"/>
      <c r="OUY7" s="1636"/>
      <c r="OUZ7" s="1636"/>
      <c r="OVA7" s="1636"/>
      <c r="OVB7" s="1636"/>
      <c r="OVC7" s="1636"/>
      <c r="OVD7" s="1636"/>
      <c r="OVE7" s="1636"/>
      <c r="OVF7" s="1636"/>
      <c r="OVG7" s="1636"/>
      <c r="OVH7" s="1636"/>
      <c r="OVI7" s="1636"/>
      <c r="OVJ7" s="1636"/>
      <c r="OVK7" s="1636"/>
      <c r="OVL7" s="1636"/>
      <c r="OVM7" s="1636"/>
      <c r="OVN7" s="1636"/>
      <c r="OVO7" s="1636"/>
      <c r="OVP7" s="1636"/>
      <c r="OVQ7" s="1636"/>
      <c r="OVR7" s="1636"/>
      <c r="OVS7" s="1636"/>
      <c r="OVT7" s="1636"/>
      <c r="OVU7" s="1636"/>
      <c r="OVV7" s="1636"/>
      <c r="OVW7" s="1636"/>
      <c r="OVX7" s="1636"/>
      <c r="OVY7" s="1636"/>
      <c r="OVZ7" s="1636"/>
      <c r="OWA7" s="1636"/>
      <c r="OWB7" s="1636"/>
      <c r="OWC7" s="1636"/>
      <c r="OWD7" s="1636"/>
      <c r="OWE7" s="1636"/>
      <c r="OWF7" s="1636"/>
      <c r="OWG7" s="1636"/>
      <c r="OWH7" s="1636"/>
      <c r="OWI7" s="1636"/>
      <c r="OWJ7" s="1636"/>
      <c r="OWK7" s="1636"/>
      <c r="OWL7" s="1636"/>
      <c r="OWM7" s="1636"/>
      <c r="OWN7" s="1636"/>
      <c r="OWO7" s="1636"/>
      <c r="OWP7" s="1636"/>
      <c r="OWQ7" s="1636"/>
      <c r="OWR7" s="1636"/>
      <c r="OWS7" s="1636"/>
      <c r="OWT7" s="1636"/>
      <c r="OWU7" s="1636"/>
      <c r="OWV7" s="1636"/>
      <c r="OWW7" s="1636"/>
      <c r="OWX7" s="1636"/>
      <c r="OWY7" s="1636"/>
      <c r="OWZ7" s="1636"/>
      <c r="OXA7" s="1636"/>
      <c r="OXB7" s="1636"/>
      <c r="OXC7" s="1636"/>
      <c r="OXD7" s="1636"/>
      <c r="OXE7" s="1636"/>
      <c r="OXF7" s="1636"/>
      <c r="OXG7" s="1636"/>
      <c r="OXH7" s="1636"/>
      <c r="OXI7" s="1636"/>
      <c r="OXJ7" s="1636"/>
      <c r="OXK7" s="1636"/>
      <c r="OXL7" s="1636"/>
      <c r="OXM7" s="1636"/>
      <c r="OXN7" s="1636"/>
      <c r="OXO7" s="1636"/>
      <c r="OXP7" s="1636"/>
      <c r="OXQ7" s="1636"/>
      <c r="OXR7" s="1636"/>
      <c r="OXS7" s="1636"/>
      <c r="OXT7" s="1636"/>
      <c r="OXU7" s="1636"/>
      <c r="OXV7" s="1636"/>
      <c r="OXW7" s="1636"/>
      <c r="OXX7" s="1636"/>
      <c r="OXY7" s="1636"/>
      <c r="OXZ7" s="1636"/>
      <c r="OYA7" s="1636"/>
      <c r="OYB7" s="1636"/>
      <c r="OYC7" s="1636"/>
      <c r="OYD7" s="1636"/>
      <c r="OYE7" s="1636"/>
      <c r="OYF7" s="1636"/>
      <c r="OYG7" s="1636"/>
      <c r="OYH7" s="1636"/>
      <c r="OYI7" s="1636"/>
      <c r="OYJ7" s="1636"/>
      <c r="OYK7" s="1636"/>
      <c r="OYL7" s="1636"/>
      <c r="OYM7" s="1636"/>
      <c r="OYN7" s="1636"/>
      <c r="OYO7" s="1636"/>
      <c r="OYP7" s="1636"/>
      <c r="OYQ7" s="1636"/>
      <c r="OYR7" s="1636"/>
      <c r="OYS7" s="1636"/>
      <c r="OYT7" s="1636"/>
      <c r="OYU7" s="1636"/>
      <c r="OYV7" s="1636"/>
      <c r="OYW7" s="1636"/>
      <c r="OYX7" s="1636"/>
      <c r="OYY7" s="1636"/>
      <c r="OYZ7" s="1636"/>
      <c r="OZA7" s="1636"/>
      <c r="OZB7" s="1636"/>
      <c r="OZC7" s="1636"/>
      <c r="OZD7" s="1636"/>
      <c r="OZE7" s="1636"/>
      <c r="OZF7" s="1636"/>
      <c r="OZG7" s="1636"/>
      <c r="OZH7" s="1636"/>
      <c r="OZI7" s="1636"/>
      <c r="OZJ7" s="1636"/>
      <c r="OZK7" s="1636"/>
      <c r="OZL7" s="1636"/>
      <c r="OZM7" s="1636"/>
      <c r="OZN7" s="1636"/>
      <c r="OZO7" s="1636"/>
      <c r="OZP7" s="1636"/>
      <c r="OZQ7" s="1636"/>
      <c r="OZR7" s="1636"/>
      <c r="OZS7" s="1636"/>
      <c r="OZT7" s="1636"/>
      <c r="OZU7" s="1636"/>
      <c r="OZV7" s="1636"/>
      <c r="OZW7" s="1636"/>
      <c r="OZX7" s="1636"/>
      <c r="OZY7" s="1636"/>
      <c r="OZZ7" s="1636"/>
      <c r="PAA7" s="1636"/>
      <c r="PAB7" s="1636"/>
      <c r="PAC7" s="1636"/>
      <c r="PAD7" s="1636"/>
      <c r="PAE7" s="1636"/>
      <c r="PAF7" s="1636"/>
      <c r="PAG7" s="1636"/>
      <c r="PAH7" s="1636"/>
      <c r="PAI7" s="1636"/>
      <c r="PAJ7" s="1636"/>
      <c r="PAK7" s="1636"/>
      <c r="PAL7" s="1636"/>
      <c r="PAM7" s="1636"/>
      <c r="PAN7" s="1636"/>
      <c r="PAO7" s="1636"/>
      <c r="PAP7" s="1636"/>
      <c r="PAQ7" s="1636"/>
      <c r="PAR7" s="1636"/>
      <c r="PAS7" s="1636"/>
      <c r="PAT7" s="1636"/>
      <c r="PAU7" s="1636"/>
      <c r="PAV7" s="1636"/>
      <c r="PAW7" s="1636"/>
      <c r="PAX7" s="1636"/>
      <c r="PAY7" s="1636"/>
      <c r="PAZ7" s="1636"/>
      <c r="PBA7" s="1636"/>
      <c r="PBB7" s="1636"/>
      <c r="PBC7" s="1636"/>
      <c r="PBD7" s="1636"/>
      <c r="PBE7" s="1636"/>
      <c r="PBF7" s="1636"/>
      <c r="PBG7" s="1636"/>
      <c r="PBH7" s="1636"/>
      <c r="PBI7" s="1636"/>
      <c r="PBJ7" s="1636"/>
      <c r="PBK7" s="1636"/>
      <c r="PBL7" s="1636"/>
      <c r="PBM7" s="1636"/>
      <c r="PBN7" s="1636"/>
      <c r="PBO7" s="1636"/>
      <c r="PBP7" s="1636"/>
      <c r="PBQ7" s="1636"/>
      <c r="PBR7" s="1636"/>
      <c r="PBS7" s="1636"/>
      <c r="PBT7" s="1636"/>
      <c r="PBU7" s="1636"/>
      <c r="PBV7" s="1636"/>
      <c r="PBW7" s="1636"/>
      <c r="PBX7" s="1636"/>
      <c r="PBY7" s="1636"/>
      <c r="PBZ7" s="1636"/>
      <c r="PCA7" s="1636"/>
      <c r="PCB7" s="1636"/>
      <c r="PCC7" s="1636"/>
      <c r="PCD7" s="1636"/>
      <c r="PCE7" s="1636"/>
      <c r="PCF7" s="1636"/>
      <c r="PCG7" s="1636"/>
      <c r="PCH7" s="1636"/>
      <c r="PCI7" s="1636"/>
      <c r="PCJ7" s="1636"/>
      <c r="PCK7" s="1636"/>
      <c r="PCL7" s="1636"/>
      <c r="PCM7" s="1636"/>
      <c r="PCN7" s="1636"/>
      <c r="PCO7" s="1636"/>
      <c r="PCP7" s="1636"/>
      <c r="PCQ7" s="1636"/>
      <c r="PCR7" s="1636"/>
      <c r="PCS7" s="1636"/>
      <c r="PCT7" s="1636"/>
      <c r="PCU7" s="1636"/>
      <c r="PCV7" s="1636"/>
      <c r="PCW7" s="1636"/>
      <c r="PCX7" s="1636"/>
      <c r="PCY7" s="1636"/>
      <c r="PCZ7" s="1636"/>
      <c r="PDA7" s="1636"/>
      <c r="PDB7" s="1636"/>
      <c r="PDC7" s="1636"/>
      <c r="PDD7" s="1636"/>
      <c r="PDE7" s="1636"/>
      <c r="PDF7" s="1636"/>
      <c r="PDG7" s="1636"/>
      <c r="PDH7" s="1636"/>
      <c r="PDI7" s="1636"/>
      <c r="PDJ7" s="1636"/>
      <c r="PDK7" s="1636"/>
      <c r="PDL7" s="1636"/>
      <c r="PDM7" s="1636"/>
      <c r="PDN7" s="1636"/>
      <c r="PDO7" s="1636"/>
      <c r="PDP7" s="1636"/>
      <c r="PDQ7" s="1636"/>
      <c r="PDR7" s="1636"/>
      <c r="PDS7" s="1636"/>
      <c r="PDT7" s="1636"/>
      <c r="PDU7" s="1636"/>
      <c r="PDV7" s="1636"/>
      <c r="PDW7" s="1636"/>
      <c r="PDX7" s="1636"/>
      <c r="PDY7" s="1636"/>
      <c r="PDZ7" s="1636"/>
      <c r="PEA7" s="1636"/>
      <c r="PEB7" s="1636"/>
      <c r="PEC7" s="1636"/>
      <c r="PED7" s="1636"/>
      <c r="PEE7" s="1636"/>
      <c r="PEF7" s="1636"/>
      <c r="PEG7" s="1636"/>
      <c r="PEH7" s="1636"/>
      <c r="PEI7" s="1636"/>
      <c r="PEJ7" s="1636"/>
      <c r="PEK7" s="1636"/>
      <c r="PEL7" s="1636"/>
      <c r="PEM7" s="1636"/>
      <c r="PEN7" s="1636"/>
      <c r="PEO7" s="1636"/>
      <c r="PEP7" s="1636"/>
      <c r="PEQ7" s="1636"/>
      <c r="PER7" s="1636"/>
      <c r="PES7" s="1636"/>
      <c r="PET7" s="1636"/>
      <c r="PEU7" s="1636"/>
      <c r="PEV7" s="1636"/>
      <c r="PEW7" s="1636"/>
      <c r="PEX7" s="1636"/>
      <c r="PEY7" s="1636"/>
      <c r="PEZ7" s="1636"/>
      <c r="PFA7" s="1636"/>
      <c r="PFB7" s="1636"/>
      <c r="PFC7" s="1636"/>
      <c r="PFD7" s="1636"/>
      <c r="PFE7" s="1636"/>
      <c r="PFF7" s="1636"/>
      <c r="PFG7" s="1636"/>
      <c r="PFH7" s="1636"/>
      <c r="PFI7" s="1636"/>
      <c r="PFJ7" s="1636"/>
      <c r="PFK7" s="1636"/>
      <c r="PFL7" s="1636"/>
      <c r="PFM7" s="1636"/>
      <c r="PFN7" s="1636"/>
      <c r="PFO7" s="1636"/>
      <c r="PFP7" s="1636"/>
      <c r="PFQ7" s="1636"/>
      <c r="PFR7" s="1636"/>
      <c r="PFS7" s="1636"/>
      <c r="PFT7" s="1636"/>
      <c r="PFU7" s="1636"/>
      <c r="PFV7" s="1636"/>
      <c r="PFW7" s="1636"/>
      <c r="PFX7" s="1636"/>
      <c r="PFY7" s="1636"/>
      <c r="PFZ7" s="1636"/>
      <c r="PGA7" s="1636"/>
      <c r="PGB7" s="1636"/>
      <c r="PGC7" s="1636"/>
      <c r="PGD7" s="1636"/>
      <c r="PGE7" s="1636"/>
      <c r="PGF7" s="1636"/>
      <c r="PGG7" s="1636"/>
      <c r="PGH7" s="1636"/>
      <c r="PGI7" s="1636"/>
      <c r="PGJ7" s="1636"/>
      <c r="PGK7" s="1636"/>
      <c r="PGL7" s="1636"/>
      <c r="PGM7" s="1636"/>
      <c r="PGN7" s="1636"/>
      <c r="PGO7" s="1636"/>
      <c r="PGP7" s="1636"/>
      <c r="PGQ7" s="1636"/>
      <c r="PGR7" s="1636"/>
      <c r="PGS7" s="1636"/>
      <c r="PGT7" s="1636"/>
      <c r="PGU7" s="1636"/>
      <c r="PGV7" s="1636"/>
      <c r="PGW7" s="1636"/>
      <c r="PGX7" s="1636"/>
      <c r="PGY7" s="1636"/>
      <c r="PGZ7" s="1636"/>
      <c r="PHA7" s="1636"/>
      <c r="PHB7" s="1636"/>
      <c r="PHC7" s="1636"/>
      <c r="PHD7" s="1636"/>
      <c r="PHE7" s="1636"/>
      <c r="PHF7" s="1636"/>
      <c r="PHG7" s="1636"/>
      <c r="PHH7" s="1636"/>
      <c r="PHI7" s="1636"/>
      <c r="PHJ7" s="1636"/>
      <c r="PHK7" s="1636"/>
      <c r="PHL7" s="1636"/>
      <c r="PHM7" s="1636"/>
      <c r="PHN7" s="1636"/>
      <c r="PHO7" s="1636"/>
      <c r="PHP7" s="1636"/>
      <c r="PHQ7" s="1636"/>
      <c r="PHR7" s="1636"/>
      <c r="PHS7" s="1636"/>
      <c r="PHT7" s="1636"/>
      <c r="PHU7" s="1636"/>
      <c r="PHV7" s="1636"/>
      <c r="PHW7" s="1636"/>
      <c r="PHX7" s="1636"/>
      <c r="PHY7" s="1636"/>
      <c r="PHZ7" s="1636"/>
      <c r="PIA7" s="1636"/>
      <c r="PIB7" s="1636"/>
      <c r="PIC7" s="1636"/>
      <c r="PID7" s="1636"/>
      <c r="PIE7" s="1636"/>
      <c r="PIF7" s="1636"/>
      <c r="PIG7" s="1636"/>
      <c r="PIH7" s="1636"/>
      <c r="PII7" s="1636"/>
      <c r="PIJ7" s="1636"/>
      <c r="PIK7" s="1636"/>
      <c r="PIL7" s="1636"/>
      <c r="PIM7" s="1636"/>
      <c r="PIN7" s="1636"/>
      <c r="PIO7" s="1636"/>
      <c r="PIP7" s="1636"/>
      <c r="PIQ7" s="1636"/>
      <c r="PIR7" s="1636"/>
      <c r="PIS7" s="1636"/>
      <c r="PIT7" s="1636"/>
      <c r="PIU7" s="1636"/>
      <c r="PIV7" s="1636"/>
      <c r="PIW7" s="1636"/>
      <c r="PIX7" s="1636"/>
      <c r="PIY7" s="1636"/>
      <c r="PIZ7" s="1636"/>
      <c r="PJA7" s="1636"/>
      <c r="PJB7" s="1636"/>
      <c r="PJC7" s="1636"/>
      <c r="PJD7" s="1636"/>
      <c r="PJE7" s="1636"/>
      <c r="PJF7" s="1636"/>
      <c r="PJG7" s="1636"/>
      <c r="PJH7" s="1636"/>
      <c r="PJI7" s="1636"/>
      <c r="PJJ7" s="1636"/>
      <c r="PJK7" s="1636"/>
      <c r="PJL7" s="1636"/>
      <c r="PJM7" s="1636"/>
      <c r="PJN7" s="1636"/>
      <c r="PJO7" s="1636"/>
      <c r="PJP7" s="1636"/>
      <c r="PJQ7" s="1636"/>
      <c r="PJR7" s="1636"/>
      <c r="PJS7" s="1636"/>
      <c r="PJT7" s="1636"/>
      <c r="PJU7" s="1636"/>
      <c r="PJV7" s="1636"/>
      <c r="PJW7" s="1636"/>
      <c r="PJX7" s="1636"/>
      <c r="PJY7" s="1636"/>
      <c r="PJZ7" s="1636"/>
      <c r="PKA7" s="1636"/>
      <c r="PKB7" s="1636"/>
      <c r="PKC7" s="1636"/>
      <c r="PKD7" s="1636"/>
      <c r="PKE7" s="1636"/>
      <c r="PKF7" s="1636"/>
      <c r="PKG7" s="1636"/>
      <c r="PKH7" s="1636"/>
      <c r="PKI7" s="1636"/>
      <c r="PKJ7" s="1636"/>
      <c r="PKK7" s="1636"/>
      <c r="PKL7" s="1636"/>
      <c r="PKM7" s="1636"/>
      <c r="PKN7" s="1636"/>
      <c r="PKO7" s="1636"/>
      <c r="PKP7" s="1636"/>
      <c r="PKQ7" s="1636"/>
      <c r="PKR7" s="1636"/>
      <c r="PKS7" s="1636"/>
      <c r="PKT7" s="1636"/>
      <c r="PKU7" s="1636"/>
      <c r="PKV7" s="1636"/>
      <c r="PKW7" s="1636"/>
      <c r="PKX7" s="1636"/>
      <c r="PKY7" s="1636"/>
      <c r="PKZ7" s="1636"/>
      <c r="PLA7" s="1636"/>
      <c r="PLB7" s="1636"/>
      <c r="PLC7" s="1636"/>
      <c r="PLD7" s="1636"/>
      <c r="PLE7" s="1636"/>
      <c r="PLF7" s="1636"/>
      <c r="PLG7" s="1636"/>
      <c r="PLH7" s="1636"/>
      <c r="PLI7" s="1636"/>
      <c r="PLJ7" s="1636"/>
      <c r="PLK7" s="1636"/>
      <c r="PLL7" s="1636"/>
      <c r="PLM7" s="1636"/>
      <c r="PLN7" s="1636"/>
      <c r="PLO7" s="1636"/>
      <c r="PLP7" s="1636"/>
      <c r="PLQ7" s="1636"/>
      <c r="PLR7" s="1636"/>
      <c r="PLS7" s="1636"/>
      <c r="PLT7" s="1636"/>
      <c r="PLU7" s="1636"/>
      <c r="PLV7" s="1636"/>
      <c r="PLW7" s="1636"/>
      <c r="PLX7" s="1636"/>
      <c r="PLY7" s="1636"/>
      <c r="PLZ7" s="1636"/>
      <c r="PMA7" s="1636"/>
      <c r="PMB7" s="1636"/>
      <c r="PMC7" s="1636"/>
      <c r="PMD7" s="1636"/>
      <c r="PME7" s="1636"/>
      <c r="PMF7" s="1636"/>
      <c r="PMG7" s="1636"/>
      <c r="PMH7" s="1636"/>
      <c r="PMI7" s="1636"/>
      <c r="PMJ7" s="1636"/>
      <c r="PMK7" s="1636"/>
      <c r="PML7" s="1636"/>
      <c r="PMM7" s="1636"/>
      <c r="PMN7" s="1636"/>
      <c r="PMO7" s="1636"/>
      <c r="PMP7" s="1636"/>
      <c r="PMQ7" s="1636"/>
      <c r="PMR7" s="1636"/>
      <c r="PMS7" s="1636"/>
      <c r="PMT7" s="1636"/>
      <c r="PMU7" s="1636"/>
      <c r="PMV7" s="1636"/>
      <c r="PMW7" s="1636"/>
      <c r="PMX7" s="1636"/>
      <c r="PMY7" s="1636"/>
      <c r="PMZ7" s="1636"/>
      <c r="PNA7" s="1636"/>
      <c r="PNB7" s="1636"/>
      <c r="PNC7" s="1636"/>
      <c r="PND7" s="1636"/>
      <c r="PNE7" s="1636"/>
      <c r="PNF7" s="1636"/>
      <c r="PNG7" s="1636"/>
      <c r="PNH7" s="1636"/>
      <c r="PNI7" s="1636"/>
      <c r="PNJ7" s="1636"/>
      <c r="PNK7" s="1636"/>
      <c r="PNL7" s="1636"/>
      <c r="PNM7" s="1636"/>
      <c r="PNN7" s="1636"/>
      <c r="PNO7" s="1636"/>
      <c r="PNP7" s="1636"/>
      <c r="PNQ7" s="1636"/>
      <c r="PNR7" s="1636"/>
      <c r="PNS7" s="1636"/>
      <c r="PNT7" s="1636"/>
      <c r="PNU7" s="1636"/>
      <c r="PNV7" s="1636"/>
      <c r="PNW7" s="1636"/>
      <c r="PNX7" s="1636"/>
      <c r="PNY7" s="1636"/>
      <c r="PNZ7" s="1636"/>
      <c r="POA7" s="1636"/>
      <c r="POB7" s="1636"/>
      <c r="POC7" s="1636"/>
      <c r="POD7" s="1636"/>
      <c r="POE7" s="1636"/>
      <c r="POF7" s="1636"/>
      <c r="POG7" s="1636"/>
      <c r="POH7" s="1636"/>
      <c r="POI7" s="1636"/>
      <c r="POJ7" s="1636"/>
      <c r="POK7" s="1636"/>
      <c r="POL7" s="1636"/>
      <c r="POM7" s="1636"/>
      <c r="PON7" s="1636"/>
      <c r="POO7" s="1636"/>
      <c r="POP7" s="1636"/>
      <c r="POQ7" s="1636"/>
      <c r="POR7" s="1636"/>
      <c r="POS7" s="1636"/>
      <c r="POT7" s="1636"/>
      <c r="POU7" s="1636"/>
      <c r="POV7" s="1636"/>
      <c r="POW7" s="1636"/>
      <c r="POX7" s="1636"/>
      <c r="POY7" s="1636"/>
      <c r="POZ7" s="1636"/>
      <c r="PPA7" s="1636"/>
      <c r="PPB7" s="1636"/>
      <c r="PPC7" s="1636"/>
      <c r="PPD7" s="1636"/>
      <c r="PPE7" s="1636"/>
      <c r="PPF7" s="1636"/>
      <c r="PPG7" s="1636"/>
      <c r="PPH7" s="1636"/>
      <c r="PPI7" s="1636"/>
      <c r="PPJ7" s="1636"/>
      <c r="PPK7" s="1636"/>
      <c r="PPL7" s="1636"/>
      <c r="PPM7" s="1636"/>
      <c r="PPN7" s="1636"/>
      <c r="PPO7" s="1636"/>
      <c r="PPP7" s="1636"/>
      <c r="PPQ7" s="1636"/>
      <c r="PPR7" s="1636"/>
      <c r="PPS7" s="1636"/>
      <c r="PPT7" s="1636"/>
      <c r="PPU7" s="1636"/>
      <c r="PPV7" s="1636"/>
      <c r="PPW7" s="1636"/>
      <c r="PPX7" s="1636"/>
      <c r="PPY7" s="1636"/>
      <c r="PPZ7" s="1636"/>
      <c r="PQA7" s="1636"/>
      <c r="PQB7" s="1636"/>
      <c r="PQC7" s="1636"/>
      <c r="PQD7" s="1636"/>
      <c r="PQE7" s="1636"/>
      <c r="PQF7" s="1636"/>
      <c r="PQG7" s="1636"/>
      <c r="PQH7" s="1636"/>
      <c r="PQI7" s="1636"/>
      <c r="PQJ7" s="1636"/>
      <c r="PQK7" s="1636"/>
      <c r="PQL7" s="1636"/>
      <c r="PQM7" s="1636"/>
      <c r="PQN7" s="1636"/>
      <c r="PQO7" s="1636"/>
      <c r="PQP7" s="1636"/>
      <c r="PQQ7" s="1636"/>
      <c r="PQR7" s="1636"/>
      <c r="PQS7" s="1636"/>
      <c r="PQT7" s="1636"/>
      <c r="PQU7" s="1636"/>
      <c r="PQV7" s="1636"/>
      <c r="PQW7" s="1636"/>
      <c r="PQX7" s="1636"/>
      <c r="PQY7" s="1636"/>
      <c r="PQZ7" s="1636"/>
      <c r="PRA7" s="1636"/>
      <c r="PRB7" s="1636"/>
      <c r="PRC7" s="1636"/>
      <c r="PRD7" s="1636"/>
      <c r="PRE7" s="1636"/>
      <c r="PRF7" s="1636"/>
      <c r="PRG7" s="1636"/>
      <c r="PRH7" s="1636"/>
      <c r="PRI7" s="1636"/>
      <c r="PRJ7" s="1636"/>
      <c r="PRK7" s="1636"/>
      <c r="PRL7" s="1636"/>
      <c r="PRM7" s="1636"/>
      <c r="PRN7" s="1636"/>
      <c r="PRO7" s="1636"/>
      <c r="PRP7" s="1636"/>
      <c r="PRQ7" s="1636"/>
      <c r="PRR7" s="1636"/>
      <c r="PRS7" s="1636"/>
      <c r="PRT7" s="1636"/>
      <c r="PRU7" s="1636"/>
      <c r="PRV7" s="1636"/>
      <c r="PRW7" s="1636"/>
      <c r="PRX7" s="1636"/>
      <c r="PRY7" s="1636"/>
      <c r="PRZ7" s="1636"/>
      <c r="PSA7" s="1636"/>
      <c r="PSB7" s="1636"/>
      <c r="PSC7" s="1636"/>
      <c r="PSD7" s="1636"/>
      <c r="PSE7" s="1636"/>
      <c r="PSF7" s="1636"/>
      <c r="PSG7" s="1636"/>
      <c r="PSH7" s="1636"/>
      <c r="PSI7" s="1636"/>
      <c r="PSJ7" s="1636"/>
      <c r="PSK7" s="1636"/>
      <c r="PSL7" s="1636"/>
      <c r="PSM7" s="1636"/>
      <c r="PSN7" s="1636"/>
      <c r="PSO7" s="1636"/>
      <c r="PSP7" s="1636"/>
      <c r="PSQ7" s="1636"/>
      <c r="PSR7" s="1636"/>
      <c r="PSS7" s="1636"/>
      <c r="PST7" s="1636"/>
      <c r="PSU7" s="1636"/>
      <c r="PSV7" s="1636"/>
      <c r="PSW7" s="1636"/>
      <c r="PSX7" s="1636"/>
      <c r="PSY7" s="1636"/>
      <c r="PSZ7" s="1636"/>
      <c r="PTA7" s="1636"/>
      <c r="PTB7" s="1636"/>
      <c r="PTC7" s="1636"/>
      <c r="PTD7" s="1636"/>
      <c r="PTE7" s="1636"/>
      <c r="PTF7" s="1636"/>
      <c r="PTG7" s="1636"/>
      <c r="PTH7" s="1636"/>
      <c r="PTI7" s="1636"/>
      <c r="PTJ7" s="1636"/>
      <c r="PTK7" s="1636"/>
      <c r="PTL7" s="1636"/>
      <c r="PTM7" s="1636"/>
      <c r="PTN7" s="1636"/>
      <c r="PTO7" s="1636"/>
      <c r="PTP7" s="1636"/>
      <c r="PTQ7" s="1636"/>
      <c r="PTR7" s="1636"/>
      <c r="PTS7" s="1636"/>
      <c r="PTT7" s="1636"/>
      <c r="PTU7" s="1636"/>
      <c r="PTV7" s="1636"/>
      <c r="PTW7" s="1636"/>
      <c r="PTX7" s="1636"/>
      <c r="PTY7" s="1636"/>
      <c r="PTZ7" s="1636"/>
      <c r="PUA7" s="1636"/>
      <c r="PUB7" s="1636"/>
      <c r="PUC7" s="1636"/>
      <c r="PUD7" s="1636"/>
      <c r="PUE7" s="1636"/>
      <c r="PUF7" s="1636"/>
      <c r="PUG7" s="1636"/>
      <c r="PUH7" s="1636"/>
      <c r="PUI7" s="1636"/>
      <c r="PUJ7" s="1636"/>
      <c r="PUK7" s="1636"/>
      <c r="PUL7" s="1636"/>
      <c r="PUM7" s="1636"/>
      <c r="PUN7" s="1636"/>
      <c r="PUO7" s="1636"/>
      <c r="PUP7" s="1636"/>
      <c r="PUQ7" s="1636"/>
      <c r="PUR7" s="1636"/>
      <c r="PUS7" s="1636"/>
      <c r="PUT7" s="1636"/>
      <c r="PUU7" s="1636"/>
      <c r="PUV7" s="1636"/>
      <c r="PUW7" s="1636"/>
      <c r="PUX7" s="1636"/>
      <c r="PUY7" s="1636"/>
      <c r="PUZ7" s="1636"/>
      <c r="PVA7" s="1636"/>
      <c r="PVB7" s="1636"/>
      <c r="PVC7" s="1636"/>
      <c r="PVD7" s="1636"/>
      <c r="PVE7" s="1636"/>
      <c r="PVF7" s="1636"/>
      <c r="PVG7" s="1636"/>
      <c r="PVH7" s="1636"/>
      <c r="PVI7" s="1636"/>
      <c r="PVJ7" s="1636"/>
      <c r="PVK7" s="1636"/>
      <c r="PVL7" s="1636"/>
      <c r="PVM7" s="1636"/>
      <c r="PVN7" s="1636"/>
      <c r="PVO7" s="1636"/>
      <c r="PVP7" s="1636"/>
      <c r="PVQ7" s="1636"/>
      <c r="PVR7" s="1636"/>
      <c r="PVS7" s="1636"/>
      <c r="PVT7" s="1636"/>
      <c r="PVU7" s="1636"/>
      <c r="PVV7" s="1636"/>
      <c r="PVW7" s="1636"/>
      <c r="PVX7" s="1636"/>
      <c r="PVY7" s="1636"/>
      <c r="PVZ7" s="1636"/>
      <c r="PWA7" s="1636"/>
      <c r="PWB7" s="1636"/>
      <c r="PWC7" s="1636"/>
      <c r="PWD7" s="1636"/>
      <c r="PWE7" s="1636"/>
      <c r="PWF7" s="1636"/>
      <c r="PWG7" s="1636"/>
      <c r="PWH7" s="1636"/>
      <c r="PWI7" s="1636"/>
      <c r="PWJ7" s="1636"/>
      <c r="PWK7" s="1636"/>
      <c r="PWL7" s="1636"/>
      <c r="PWM7" s="1636"/>
      <c r="PWN7" s="1636"/>
      <c r="PWO7" s="1636"/>
      <c r="PWP7" s="1636"/>
      <c r="PWQ7" s="1636"/>
      <c r="PWR7" s="1636"/>
      <c r="PWS7" s="1636"/>
      <c r="PWT7" s="1636"/>
      <c r="PWU7" s="1636"/>
      <c r="PWV7" s="1636"/>
      <c r="PWW7" s="1636"/>
      <c r="PWX7" s="1636"/>
      <c r="PWY7" s="1636"/>
      <c r="PWZ7" s="1636"/>
      <c r="PXA7" s="1636"/>
      <c r="PXB7" s="1636"/>
      <c r="PXC7" s="1636"/>
      <c r="PXD7" s="1636"/>
      <c r="PXE7" s="1636"/>
      <c r="PXF7" s="1636"/>
      <c r="PXG7" s="1636"/>
      <c r="PXH7" s="1636"/>
      <c r="PXI7" s="1636"/>
      <c r="PXJ7" s="1636"/>
      <c r="PXK7" s="1636"/>
      <c r="PXL7" s="1636"/>
      <c r="PXM7" s="1636"/>
      <c r="PXN7" s="1636"/>
      <c r="PXO7" s="1636"/>
      <c r="PXP7" s="1636"/>
      <c r="PXQ7" s="1636"/>
      <c r="PXR7" s="1636"/>
      <c r="PXS7" s="1636"/>
      <c r="PXT7" s="1636"/>
      <c r="PXU7" s="1636"/>
      <c r="PXV7" s="1636"/>
      <c r="PXW7" s="1636"/>
      <c r="PXX7" s="1636"/>
      <c r="PXY7" s="1636"/>
      <c r="PXZ7" s="1636"/>
      <c r="PYA7" s="1636"/>
      <c r="PYB7" s="1636"/>
      <c r="PYC7" s="1636"/>
      <c r="PYD7" s="1636"/>
      <c r="PYE7" s="1636"/>
      <c r="PYF7" s="1636"/>
      <c r="PYG7" s="1636"/>
      <c r="PYH7" s="1636"/>
      <c r="PYI7" s="1636"/>
      <c r="PYJ7" s="1636"/>
      <c r="PYK7" s="1636"/>
      <c r="PYL7" s="1636"/>
      <c r="PYM7" s="1636"/>
      <c r="PYN7" s="1636"/>
      <c r="PYO7" s="1636"/>
      <c r="PYP7" s="1636"/>
      <c r="PYQ7" s="1636"/>
      <c r="PYR7" s="1636"/>
      <c r="PYS7" s="1636"/>
      <c r="PYT7" s="1636"/>
      <c r="PYU7" s="1636"/>
      <c r="PYV7" s="1636"/>
      <c r="PYW7" s="1636"/>
      <c r="PYX7" s="1636"/>
      <c r="PYY7" s="1636"/>
      <c r="PYZ7" s="1636"/>
      <c r="PZA7" s="1636"/>
      <c r="PZB7" s="1636"/>
      <c r="PZC7" s="1636"/>
      <c r="PZD7" s="1636"/>
      <c r="PZE7" s="1636"/>
      <c r="PZF7" s="1636"/>
      <c r="PZG7" s="1636"/>
      <c r="PZH7" s="1636"/>
      <c r="PZI7" s="1636"/>
      <c r="PZJ7" s="1636"/>
      <c r="PZK7" s="1636"/>
      <c r="PZL7" s="1636"/>
      <c r="PZM7" s="1636"/>
      <c r="PZN7" s="1636"/>
      <c r="PZO7" s="1636"/>
      <c r="PZP7" s="1636"/>
      <c r="PZQ7" s="1636"/>
      <c r="PZR7" s="1636"/>
      <c r="PZS7" s="1636"/>
      <c r="PZT7" s="1636"/>
      <c r="PZU7" s="1636"/>
      <c r="PZV7" s="1636"/>
      <c r="PZW7" s="1636"/>
      <c r="PZX7" s="1636"/>
      <c r="PZY7" s="1636"/>
      <c r="PZZ7" s="1636"/>
      <c r="QAA7" s="1636"/>
      <c r="QAB7" s="1636"/>
      <c r="QAC7" s="1636"/>
      <c r="QAD7" s="1636"/>
      <c r="QAE7" s="1636"/>
      <c r="QAF7" s="1636"/>
      <c r="QAG7" s="1636"/>
      <c r="QAH7" s="1636"/>
      <c r="QAI7" s="1636"/>
      <c r="QAJ7" s="1636"/>
      <c r="QAK7" s="1636"/>
      <c r="QAL7" s="1636"/>
      <c r="QAM7" s="1636"/>
      <c r="QAN7" s="1636"/>
      <c r="QAO7" s="1636"/>
      <c r="QAP7" s="1636"/>
      <c r="QAQ7" s="1636"/>
      <c r="QAR7" s="1636"/>
      <c r="QAS7" s="1636"/>
      <c r="QAT7" s="1636"/>
      <c r="QAU7" s="1636"/>
      <c r="QAV7" s="1636"/>
      <c r="QAW7" s="1636"/>
      <c r="QAX7" s="1636"/>
      <c r="QAY7" s="1636"/>
      <c r="QAZ7" s="1636"/>
      <c r="QBA7" s="1636"/>
      <c r="QBB7" s="1636"/>
      <c r="QBC7" s="1636"/>
      <c r="QBD7" s="1636"/>
      <c r="QBE7" s="1636"/>
      <c r="QBF7" s="1636"/>
      <c r="QBG7" s="1636"/>
      <c r="QBH7" s="1636"/>
      <c r="QBI7" s="1636"/>
      <c r="QBJ7" s="1636"/>
      <c r="QBK7" s="1636"/>
      <c r="QBL7" s="1636"/>
      <c r="QBM7" s="1636"/>
      <c r="QBN7" s="1636"/>
      <c r="QBO7" s="1636"/>
      <c r="QBP7" s="1636"/>
      <c r="QBQ7" s="1636"/>
      <c r="QBR7" s="1636"/>
      <c r="QBS7" s="1636"/>
      <c r="QBT7" s="1636"/>
      <c r="QBU7" s="1636"/>
      <c r="QBV7" s="1636"/>
      <c r="QBW7" s="1636"/>
      <c r="QBX7" s="1636"/>
      <c r="QBY7" s="1636"/>
      <c r="QBZ7" s="1636"/>
      <c r="QCA7" s="1636"/>
      <c r="QCB7" s="1636"/>
      <c r="QCC7" s="1636"/>
      <c r="QCD7" s="1636"/>
      <c r="QCE7" s="1636"/>
      <c r="QCF7" s="1636"/>
      <c r="QCG7" s="1636"/>
      <c r="QCH7" s="1636"/>
      <c r="QCI7" s="1636"/>
      <c r="QCJ7" s="1636"/>
      <c r="QCK7" s="1636"/>
      <c r="QCL7" s="1636"/>
      <c r="QCM7" s="1636"/>
      <c r="QCN7" s="1636"/>
      <c r="QCO7" s="1636"/>
      <c r="QCP7" s="1636"/>
      <c r="QCQ7" s="1636"/>
      <c r="QCR7" s="1636"/>
      <c r="QCS7" s="1636"/>
      <c r="QCT7" s="1636"/>
      <c r="QCU7" s="1636"/>
      <c r="QCV7" s="1636"/>
      <c r="QCW7" s="1636"/>
      <c r="QCX7" s="1636"/>
      <c r="QCY7" s="1636"/>
      <c r="QCZ7" s="1636"/>
      <c r="QDA7" s="1636"/>
      <c r="QDB7" s="1636"/>
      <c r="QDC7" s="1636"/>
      <c r="QDD7" s="1636"/>
      <c r="QDE7" s="1636"/>
      <c r="QDF7" s="1636"/>
      <c r="QDG7" s="1636"/>
      <c r="QDH7" s="1636"/>
      <c r="QDI7" s="1636"/>
      <c r="QDJ7" s="1636"/>
      <c r="QDK7" s="1636"/>
      <c r="QDL7" s="1636"/>
      <c r="QDM7" s="1636"/>
      <c r="QDN7" s="1636"/>
      <c r="QDO7" s="1636"/>
      <c r="QDP7" s="1636"/>
      <c r="QDQ7" s="1636"/>
      <c r="QDR7" s="1636"/>
      <c r="QDS7" s="1636"/>
      <c r="QDT7" s="1636"/>
      <c r="QDU7" s="1636"/>
      <c r="QDV7" s="1636"/>
      <c r="QDW7" s="1636"/>
      <c r="QDX7" s="1636"/>
      <c r="QDY7" s="1636"/>
      <c r="QDZ7" s="1636"/>
      <c r="QEA7" s="1636"/>
      <c r="QEB7" s="1636"/>
      <c r="QEC7" s="1636"/>
      <c r="QED7" s="1636"/>
      <c r="QEE7" s="1636"/>
      <c r="QEF7" s="1636"/>
      <c r="QEG7" s="1636"/>
      <c r="QEH7" s="1636"/>
      <c r="QEI7" s="1636"/>
      <c r="QEJ7" s="1636"/>
      <c r="QEK7" s="1636"/>
      <c r="QEL7" s="1636"/>
      <c r="QEM7" s="1636"/>
      <c r="QEN7" s="1636"/>
      <c r="QEO7" s="1636"/>
      <c r="QEP7" s="1636"/>
      <c r="QEQ7" s="1636"/>
      <c r="QER7" s="1636"/>
      <c r="QES7" s="1636"/>
      <c r="QET7" s="1636"/>
      <c r="QEU7" s="1636"/>
      <c r="QEV7" s="1636"/>
      <c r="QEW7" s="1636"/>
      <c r="QEX7" s="1636"/>
      <c r="QEY7" s="1636"/>
      <c r="QEZ7" s="1636"/>
      <c r="QFA7" s="1636"/>
      <c r="QFB7" s="1636"/>
      <c r="QFC7" s="1636"/>
      <c r="QFD7" s="1636"/>
      <c r="QFE7" s="1636"/>
      <c r="QFF7" s="1636"/>
      <c r="QFG7" s="1636"/>
      <c r="QFH7" s="1636"/>
      <c r="QFI7" s="1636"/>
      <c r="QFJ7" s="1636"/>
      <c r="QFK7" s="1636"/>
      <c r="QFL7" s="1636"/>
      <c r="QFM7" s="1636"/>
      <c r="QFN7" s="1636"/>
      <c r="QFO7" s="1636"/>
      <c r="QFP7" s="1636"/>
      <c r="QFQ7" s="1636"/>
      <c r="QFR7" s="1636"/>
      <c r="QFS7" s="1636"/>
      <c r="QFT7" s="1636"/>
      <c r="QFU7" s="1636"/>
      <c r="QFV7" s="1636"/>
      <c r="QFW7" s="1636"/>
      <c r="QFX7" s="1636"/>
      <c r="QFY7" s="1636"/>
      <c r="QFZ7" s="1636"/>
      <c r="QGA7" s="1636"/>
      <c r="QGB7" s="1636"/>
      <c r="QGC7" s="1636"/>
      <c r="QGD7" s="1636"/>
      <c r="QGE7" s="1636"/>
      <c r="QGF7" s="1636"/>
      <c r="QGG7" s="1636"/>
      <c r="QGH7" s="1636"/>
      <c r="QGI7" s="1636"/>
      <c r="QGJ7" s="1636"/>
      <c r="QGK7" s="1636"/>
      <c r="QGL7" s="1636"/>
      <c r="QGM7" s="1636"/>
      <c r="QGN7" s="1636"/>
      <c r="QGO7" s="1636"/>
      <c r="QGP7" s="1636"/>
      <c r="QGQ7" s="1636"/>
      <c r="QGR7" s="1636"/>
      <c r="QGS7" s="1636"/>
      <c r="QGT7" s="1636"/>
      <c r="QGU7" s="1636"/>
      <c r="QGV7" s="1636"/>
      <c r="QGW7" s="1636"/>
      <c r="QGX7" s="1636"/>
      <c r="QGY7" s="1636"/>
      <c r="QGZ7" s="1636"/>
      <c r="QHA7" s="1636"/>
      <c r="QHB7" s="1636"/>
      <c r="QHC7" s="1636"/>
      <c r="QHD7" s="1636"/>
      <c r="QHE7" s="1636"/>
      <c r="QHF7" s="1636"/>
      <c r="QHG7" s="1636"/>
      <c r="QHH7" s="1636"/>
      <c r="QHI7" s="1636"/>
      <c r="QHJ7" s="1636"/>
      <c r="QHK7" s="1636"/>
      <c r="QHL7" s="1636"/>
      <c r="QHM7" s="1636"/>
      <c r="QHN7" s="1636"/>
      <c r="QHO7" s="1636"/>
      <c r="QHP7" s="1636"/>
      <c r="QHQ7" s="1636"/>
      <c r="QHR7" s="1636"/>
      <c r="QHS7" s="1636"/>
      <c r="QHT7" s="1636"/>
      <c r="QHU7" s="1636"/>
      <c r="QHV7" s="1636"/>
      <c r="QHW7" s="1636"/>
      <c r="QHX7" s="1636"/>
      <c r="QHY7" s="1636"/>
      <c r="QHZ7" s="1636"/>
      <c r="QIA7" s="1636"/>
      <c r="QIB7" s="1636"/>
      <c r="QIC7" s="1636"/>
      <c r="QID7" s="1636"/>
      <c r="QIE7" s="1636"/>
      <c r="QIF7" s="1636"/>
      <c r="QIG7" s="1636"/>
      <c r="QIH7" s="1636"/>
      <c r="QII7" s="1636"/>
      <c r="QIJ7" s="1636"/>
      <c r="QIK7" s="1636"/>
      <c r="QIL7" s="1636"/>
      <c r="QIM7" s="1636"/>
      <c r="QIN7" s="1636"/>
      <c r="QIO7" s="1636"/>
      <c r="QIP7" s="1636"/>
      <c r="QIQ7" s="1636"/>
      <c r="QIR7" s="1636"/>
      <c r="QIS7" s="1636"/>
      <c r="QIT7" s="1636"/>
      <c r="QIU7" s="1636"/>
      <c r="QIV7" s="1636"/>
      <c r="QIW7" s="1636"/>
      <c r="QIX7" s="1636"/>
      <c r="QIY7" s="1636"/>
      <c r="QIZ7" s="1636"/>
      <c r="QJA7" s="1636"/>
      <c r="QJB7" s="1636"/>
      <c r="QJC7" s="1636"/>
      <c r="QJD7" s="1636"/>
      <c r="QJE7" s="1636"/>
      <c r="QJF7" s="1636"/>
      <c r="QJG7" s="1636"/>
      <c r="QJH7" s="1636"/>
      <c r="QJI7" s="1636"/>
      <c r="QJJ7" s="1636"/>
      <c r="QJK7" s="1636"/>
      <c r="QJL7" s="1636"/>
      <c r="QJM7" s="1636"/>
      <c r="QJN7" s="1636"/>
      <c r="QJO7" s="1636"/>
      <c r="QJP7" s="1636"/>
      <c r="QJQ7" s="1636"/>
      <c r="QJR7" s="1636"/>
      <c r="QJS7" s="1636"/>
      <c r="QJT7" s="1636"/>
      <c r="QJU7" s="1636"/>
      <c r="QJV7" s="1636"/>
      <c r="QJW7" s="1636"/>
      <c r="QJX7" s="1636"/>
      <c r="QJY7" s="1636"/>
      <c r="QJZ7" s="1636"/>
      <c r="QKA7" s="1636"/>
      <c r="QKB7" s="1636"/>
      <c r="QKC7" s="1636"/>
      <c r="QKD7" s="1636"/>
      <c r="QKE7" s="1636"/>
      <c r="QKF7" s="1636"/>
      <c r="QKG7" s="1636"/>
      <c r="QKH7" s="1636"/>
      <c r="QKI7" s="1636"/>
      <c r="QKJ7" s="1636"/>
      <c r="QKK7" s="1636"/>
      <c r="QKL7" s="1636"/>
      <c r="QKM7" s="1636"/>
      <c r="QKN7" s="1636"/>
      <c r="QKO7" s="1636"/>
      <c r="QKP7" s="1636"/>
      <c r="QKQ7" s="1636"/>
      <c r="QKR7" s="1636"/>
      <c r="QKS7" s="1636"/>
      <c r="QKT7" s="1636"/>
      <c r="QKU7" s="1636"/>
      <c r="QKV7" s="1636"/>
      <c r="QKW7" s="1636"/>
      <c r="QKX7" s="1636"/>
      <c r="QKY7" s="1636"/>
      <c r="QKZ7" s="1636"/>
      <c r="QLA7" s="1636"/>
      <c r="QLB7" s="1636"/>
      <c r="QLC7" s="1636"/>
      <c r="QLD7" s="1636"/>
      <c r="QLE7" s="1636"/>
      <c r="QLF7" s="1636"/>
      <c r="QLG7" s="1636"/>
      <c r="QLH7" s="1636"/>
      <c r="QLI7" s="1636"/>
      <c r="QLJ7" s="1636"/>
      <c r="QLK7" s="1636"/>
      <c r="QLL7" s="1636"/>
      <c r="QLM7" s="1636"/>
      <c r="QLN7" s="1636"/>
      <c r="QLO7" s="1636"/>
      <c r="QLP7" s="1636"/>
      <c r="QLQ7" s="1636"/>
      <c r="QLR7" s="1636"/>
      <c r="QLS7" s="1636"/>
      <c r="QLT7" s="1636"/>
      <c r="QLU7" s="1636"/>
      <c r="QLV7" s="1636"/>
      <c r="QLW7" s="1636"/>
      <c r="QLX7" s="1636"/>
      <c r="QLY7" s="1636"/>
      <c r="QLZ7" s="1636"/>
      <c r="QMA7" s="1636"/>
      <c r="QMB7" s="1636"/>
      <c r="QMC7" s="1636"/>
      <c r="QMD7" s="1636"/>
      <c r="QME7" s="1636"/>
      <c r="QMF7" s="1636"/>
      <c r="QMG7" s="1636"/>
      <c r="QMH7" s="1636"/>
      <c r="QMI7" s="1636"/>
      <c r="QMJ7" s="1636"/>
      <c r="QMK7" s="1636"/>
      <c r="QML7" s="1636"/>
      <c r="QMM7" s="1636"/>
      <c r="QMN7" s="1636"/>
      <c r="QMO7" s="1636"/>
      <c r="QMP7" s="1636"/>
      <c r="QMQ7" s="1636"/>
      <c r="QMR7" s="1636"/>
      <c r="QMS7" s="1636"/>
      <c r="QMT7" s="1636"/>
      <c r="QMU7" s="1636"/>
      <c r="QMV7" s="1636"/>
      <c r="QMW7" s="1636"/>
      <c r="QMX7" s="1636"/>
      <c r="QMY7" s="1636"/>
      <c r="QMZ7" s="1636"/>
      <c r="QNA7" s="1636"/>
      <c r="QNB7" s="1636"/>
      <c r="QNC7" s="1636"/>
      <c r="QND7" s="1636"/>
      <c r="QNE7" s="1636"/>
      <c r="QNF7" s="1636"/>
      <c r="QNG7" s="1636"/>
      <c r="QNH7" s="1636"/>
      <c r="QNI7" s="1636"/>
      <c r="QNJ7" s="1636"/>
      <c r="QNK7" s="1636"/>
      <c r="QNL7" s="1636"/>
      <c r="QNM7" s="1636"/>
      <c r="QNN7" s="1636"/>
      <c r="QNO7" s="1636"/>
      <c r="QNP7" s="1636"/>
      <c r="QNQ7" s="1636"/>
      <c r="QNR7" s="1636"/>
      <c r="QNS7" s="1636"/>
      <c r="QNT7" s="1636"/>
      <c r="QNU7" s="1636"/>
      <c r="QNV7" s="1636"/>
      <c r="QNW7" s="1636"/>
      <c r="QNX7" s="1636"/>
      <c r="QNY7" s="1636"/>
      <c r="QNZ7" s="1636"/>
      <c r="QOA7" s="1636"/>
      <c r="QOB7" s="1636"/>
      <c r="QOC7" s="1636"/>
      <c r="QOD7" s="1636"/>
      <c r="QOE7" s="1636"/>
      <c r="QOF7" s="1636"/>
      <c r="QOG7" s="1636"/>
      <c r="QOH7" s="1636"/>
      <c r="QOI7" s="1636"/>
      <c r="QOJ7" s="1636"/>
      <c r="QOK7" s="1636"/>
      <c r="QOL7" s="1636"/>
      <c r="QOM7" s="1636"/>
      <c r="QON7" s="1636"/>
      <c r="QOO7" s="1636"/>
      <c r="QOP7" s="1636"/>
      <c r="QOQ7" s="1636"/>
      <c r="QOR7" s="1636"/>
      <c r="QOS7" s="1636"/>
      <c r="QOT7" s="1636"/>
      <c r="QOU7" s="1636"/>
      <c r="QOV7" s="1636"/>
      <c r="QOW7" s="1636"/>
      <c r="QOX7" s="1636"/>
      <c r="QOY7" s="1636"/>
      <c r="QOZ7" s="1636"/>
      <c r="QPA7" s="1636"/>
      <c r="QPB7" s="1636"/>
      <c r="QPC7" s="1636"/>
      <c r="QPD7" s="1636"/>
      <c r="QPE7" s="1636"/>
      <c r="QPF7" s="1636"/>
      <c r="QPG7" s="1636"/>
      <c r="QPH7" s="1636"/>
      <c r="QPI7" s="1636"/>
      <c r="QPJ7" s="1636"/>
      <c r="QPK7" s="1636"/>
      <c r="QPL7" s="1636"/>
      <c r="QPM7" s="1636"/>
      <c r="QPN7" s="1636"/>
      <c r="QPO7" s="1636"/>
      <c r="QPP7" s="1636"/>
      <c r="QPQ7" s="1636"/>
      <c r="QPR7" s="1636"/>
      <c r="QPS7" s="1636"/>
      <c r="QPT7" s="1636"/>
      <c r="QPU7" s="1636"/>
      <c r="QPV7" s="1636"/>
      <c r="QPW7" s="1636"/>
      <c r="QPX7" s="1636"/>
      <c r="QPY7" s="1636"/>
      <c r="QPZ7" s="1636"/>
      <c r="QQA7" s="1636"/>
      <c r="QQB7" s="1636"/>
      <c r="QQC7" s="1636"/>
      <c r="QQD7" s="1636"/>
      <c r="QQE7" s="1636"/>
      <c r="QQF7" s="1636"/>
      <c r="QQG7" s="1636"/>
      <c r="QQH7" s="1636"/>
      <c r="QQI7" s="1636"/>
      <c r="QQJ7" s="1636"/>
      <c r="QQK7" s="1636"/>
      <c r="QQL7" s="1636"/>
      <c r="QQM7" s="1636"/>
      <c r="QQN7" s="1636"/>
      <c r="QQO7" s="1636"/>
      <c r="QQP7" s="1636"/>
      <c r="QQQ7" s="1636"/>
      <c r="QQR7" s="1636"/>
      <c r="QQS7" s="1636"/>
      <c r="QQT7" s="1636"/>
      <c r="QQU7" s="1636"/>
      <c r="QQV7" s="1636"/>
      <c r="QQW7" s="1636"/>
      <c r="QQX7" s="1636"/>
      <c r="QQY7" s="1636"/>
      <c r="QQZ7" s="1636"/>
      <c r="QRA7" s="1636"/>
      <c r="QRB7" s="1636"/>
      <c r="QRC7" s="1636"/>
      <c r="QRD7" s="1636"/>
      <c r="QRE7" s="1636"/>
      <c r="QRF7" s="1636"/>
      <c r="QRG7" s="1636"/>
      <c r="QRH7" s="1636"/>
      <c r="QRI7" s="1636"/>
      <c r="QRJ7" s="1636"/>
      <c r="QRK7" s="1636"/>
      <c r="QRL7" s="1636"/>
      <c r="QRM7" s="1636"/>
      <c r="QRN7" s="1636"/>
      <c r="QRO7" s="1636"/>
      <c r="QRP7" s="1636"/>
      <c r="QRQ7" s="1636"/>
      <c r="QRR7" s="1636"/>
      <c r="QRS7" s="1636"/>
      <c r="QRT7" s="1636"/>
      <c r="QRU7" s="1636"/>
      <c r="QRV7" s="1636"/>
      <c r="QRW7" s="1636"/>
      <c r="QRX7" s="1636"/>
      <c r="QRY7" s="1636"/>
      <c r="QRZ7" s="1636"/>
      <c r="QSA7" s="1636"/>
      <c r="QSB7" s="1636"/>
      <c r="QSC7" s="1636"/>
      <c r="QSD7" s="1636"/>
      <c r="QSE7" s="1636"/>
      <c r="QSF7" s="1636"/>
      <c r="QSG7" s="1636"/>
      <c r="QSH7" s="1636"/>
      <c r="QSI7" s="1636"/>
      <c r="QSJ7" s="1636"/>
      <c r="QSK7" s="1636"/>
      <c r="QSL7" s="1636"/>
      <c r="QSM7" s="1636"/>
      <c r="QSN7" s="1636"/>
      <c r="QSO7" s="1636"/>
      <c r="QSP7" s="1636"/>
      <c r="QSQ7" s="1636"/>
      <c r="QSR7" s="1636"/>
      <c r="QSS7" s="1636"/>
      <c r="QST7" s="1636"/>
      <c r="QSU7" s="1636"/>
      <c r="QSV7" s="1636"/>
      <c r="QSW7" s="1636"/>
      <c r="QSX7" s="1636"/>
      <c r="QSY7" s="1636"/>
      <c r="QSZ7" s="1636"/>
      <c r="QTA7" s="1636"/>
      <c r="QTB7" s="1636"/>
      <c r="QTC7" s="1636"/>
      <c r="QTD7" s="1636"/>
      <c r="QTE7" s="1636"/>
      <c r="QTF7" s="1636"/>
      <c r="QTG7" s="1636"/>
      <c r="QTH7" s="1636"/>
      <c r="QTI7" s="1636"/>
      <c r="QTJ7" s="1636"/>
      <c r="QTK7" s="1636"/>
      <c r="QTL7" s="1636"/>
      <c r="QTM7" s="1636"/>
      <c r="QTN7" s="1636"/>
      <c r="QTO7" s="1636"/>
      <c r="QTP7" s="1636"/>
      <c r="QTQ7" s="1636"/>
      <c r="QTR7" s="1636"/>
      <c r="QTS7" s="1636"/>
      <c r="QTT7" s="1636"/>
      <c r="QTU7" s="1636"/>
      <c r="QTV7" s="1636"/>
      <c r="QTW7" s="1636"/>
      <c r="QTX7" s="1636"/>
      <c r="QTY7" s="1636"/>
      <c r="QTZ7" s="1636"/>
      <c r="QUA7" s="1636"/>
      <c r="QUB7" s="1636"/>
      <c r="QUC7" s="1636"/>
      <c r="QUD7" s="1636"/>
      <c r="QUE7" s="1636"/>
      <c r="QUF7" s="1636"/>
      <c r="QUG7" s="1636"/>
      <c r="QUH7" s="1636"/>
      <c r="QUI7" s="1636"/>
      <c r="QUJ7" s="1636"/>
      <c r="QUK7" s="1636"/>
      <c r="QUL7" s="1636"/>
      <c r="QUM7" s="1636"/>
      <c r="QUN7" s="1636"/>
      <c r="QUO7" s="1636"/>
      <c r="QUP7" s="1636"/>
      <c r="QUQ7" s="1636"/>
      <c r="QUR7" s="1636"/>
      <c r="QUS7" s="1636"/>
      <c r="QUT7" s="1636"/>
      <c r="QUU7" s="1636"/>
      <c r="QUV7" s="1636"/>
      <c r="QUW7" s="1636"/>
      <c r="QUX7" s="1636"/>
      <c r="QUY7" s="1636"/>
      <c r="QUZ7" s="1636"/>
      <c r="QVA7" s="1636"/>
      <c r="QVB7" s="1636"/>
      <c r="QVC7" s="1636"/>
      <c r="QVD7" s="1636"/>
      <c r="QVE7" s="1636"/>
      <c r="QVF7" s="1636"/>
      <c r="QVG7" s="1636"/>
      <c r="QVH7" s="1636"/>
      <c r="QVI7" s="1636"/>
      <c r="QVJ7" s="1636"/>
      <c r="QVK7" s="1636"/>
      <c r="QVL7" s="1636"/>
      <c r="QVM7" s="1636"/>
      <c r="QVN7" s="1636"/>
      <c r="QVO7" s="1636"/>
      <c r="QVP7" s="1636"/>
      <c r="QVQ7" s="1636"/>
      <c r="QVR7" s="1636"/>
      <c r="QVS7" s="1636"/>
      <c r="QVT7" s="1636"/>
      <c r="QVU7" s="1636"/>
      <c r="QVV7" s="1636"/>
      <c r="QVW7" s="1636"/>
      <c r="QVX7" s="1636"/>
      <c r="QVY7" s="1636"/>
      <c r="QVZ7" s="1636"/>
      <c r="QWA7" s="1636"/>
      <c r="QWB7" s="1636"/>
      <c r="QWC7" s="1636"/>
      <c r="QWD7" s="1636"/>
      <c r="QWE7" s="1636"/>
      <c r="QWF7" s="1636"/>
      <c r="QWG7" s="1636"/>
      <c r="QWH7" s="1636"/>
      <c r="QWI7" s="1636"/>
      <c r="QWJ7" s="1636"/>
      <c r="QWK7" s="1636"/>
      <c r="QWL7" s="1636"/>
      <c r="QWM7" s="1636"/>
      <c r="QWN7" s="1636"/>
      <c r="QWO7" s="1636"/>
      <c r="QWP7" s="1636"/>
      <c r="QWQ7" s="1636"/>
      <c r="QWR7" s="1636"/>
      <c r="QWS7" s="1636"/>
      <c r="QWT7" s="1636"/>
      <c r="QWU7" s="1636"/>
      <c r="QWV7" s="1636"/>
      <c r="QWW7" s="1636"/>
      <c r="QWX7" s="1636"/>
      <c r="QWY7" s="1636"/>
      <c r="QWZ7" s="1636"/>
      <c r="QXA7" s="1636"/>
      <c r="QXB7" s="1636"/>
      <c r="QXC7" s="1636"/>
      <c r="QXD7" s="1636"/>
      <c r="QXE7" s="1636"/>
      <c r="QXF7" s="1636"/>
      <c r="QXG7" s="1636"/>
      <c r="QXH7" s="1636"/>
      <c r="QXI7" s="1636"/>
      <c r="QXJ7" s="1636"/>
      <c r="QXK7" s="1636"/>
      <c r="QXL7" s="1636"/>
      <c r="QXM7" s="1636"/>
      <c r="QXN7" s="1636"/>
      <c r="QXO7" s="1636"/>
      <c r="QXP7" s="1636"/>
      <c r="QXQ7" s="1636"/>
      <c r="QXR7" s="1636"/>
      <c r="QXS7" s="1636"/>
      <c r="QXT7" s="1636"/>
      <c r="QXU7" s="1636"/>
      <c r="QXV7" s="1636"/>
      <c r="QXW7" s="1636"/>
      <c r="QXX7" s="1636"/>
      <c r="QXY7" s="1636"/>
      <c r="QXZ7" s="1636"/>
      <c r="QYA7" s="1636"/>
      <c r="QYB7" s="1636"/>
      <c r="QYC7" s="1636"/>
      <c r="QYD7" s="1636"/>
      <c r="QYE7" s="1636"/>
      <c r="QYF7" s="1636"/>
      <c r="QYG7" s="1636"/>
      <c r="QYH7" s="1636"/>
      <c r="QYI7" s="1636"/>
      <c r="QYJ7" s="1636"/>
      <c r="QYK7" s="1636"/>
      <c r="QYL7" s="1636"/>
      <c r="QYM7" s="1636"/>
      <c r="QYN7" s="1636"/>
      <c r="QYO7" s="1636"/>
      <c r="QYP7" s="1636"/>
      <c r="QYQ7" s="1636"/>
      <c r="QYR7" s="1636"/>
      <c r="QYS7" s="1636"/>
      <c r="QYT7" s="1636"/>
      <c r="QYU7" s="1636"/>
      <c r="QYV7" s="1636"/>
      <c r="QYW7" s="1636"/>
      <c r="QYX7" s="1636"/>
      <c r="QYY7" s="1636"/>
      <c r="QYZ7" s="1636"/>
      <c r="QZA7" s="1636"/>
      <c r="QZB7" s="1636"/>
      <c r="QZC7" s="1636"/>
      <c r="QZD7" s="1636"/>
      <c r="QZE7" s="1636"/>
      <c r="QZF7" s="1636"/>
      <c r="QZG7" s="1636"/>
      <c r="QZH7" s="1636"/>
      <c r="QZI7" s="1636"/>
      <c r="QZJ7" s="1636"/>
      <c r="QZK7" s="1636"/>
      <c r="QZL7" s="1636"/>
      <c r="QZM7" s="1636"/>
      <c r="QZN7" s="1636"/>
      <c r="QZO7" s="1636"/>
      <c r="QZP7" s="1636"/>
      <c r="QZQ7" s="1636"/>
      <c r="QZR7" s="1636"/>
      <c r="QZS7" s="1636"/>
      <c r="QZT7" s="1636"/>
      <c r="QZU7" s="1636"/>
      <c r="QZV7" s="1636"/>
      <c r="QZW7" s="1636"/>
      <c r="QZX7" s="1636"/>
      <c r="QZY7" s="1636"/>
      <c r="QZZ7" s="1636"/>
      <c r="RAA7" s="1636"/>
      <c r="RAB7" s="1636"/>
      <c r="RAC7" s="1636"/>
      <c r="RAD7" s="1636"/>
      <c r="RAE7" s="1636"/>
      <c r="RAF7" s="1636"/>
      <c r="RAG7" s="1636"/>
      <c r="RAH7" s="1636"/>
      <c r="RAI7" s="1636"/>
      <c r="RAJ7" s="1636"/>
      <c r="RAK7" s="1636"/>
      <c r="RAL7" s="1636"/>
      <c r="RAM7" s="1636"/>
      <c r="RAN7" s="1636"/>
      <c r="RAO7" s="1636"/>
      <c r="RAP7" s="1636"/>
      <c r="RAQ7" s="1636"/>
      <c r="RAR7" s="1636"/>
      <c r="RAS7" s="1636"/>
      <c r="RAT7" s="1636"/>
      <c r="RAU7" s="1636"/>
      <c r="RAV7" s="1636"/>
      <c r="RAW7" s="1636"/>
      <c r="RAX7" s="1636"/>
      <c r="RAY7" s="1636"/>
      <c r="RAZ7" s="1636"/>
      <c r="RBA7" s="1636"/>
      <c r="RBB7" s="1636"/>
      <c r="RBC7" s="1636"/>
      <c r="RBD7" s="1636"/>
      <c r="RBE7" s="1636"/>
      <c r="RBF7" s="1636"/>
      <c r="RBG7" s="1636"/>
      <c r="RBH7" s="1636"/>
      <c r="RBI7" s="1636"/>
      <c r="RBJ7" s="1636"/>
      <c r="RBK7" s="1636"/>
      <c r="RBL7" s="1636"/>
      <c r="RBM7" s="1636"/>
      <c r="RBN7" s="1636"/>
      <c r="RBO7" s="1636"/>
      <c r="RBP7" s="1636"/>
      <c r="RBQ7" s="1636"/>
      <c r="RBR7" s="1636"/>
      <c r="RBS7" s="1636"/>
      <c r="RBT7" s="1636"/>
      <c r="RBU7" s="1636"/>
      <c r="RBV7" s="1636"/>
      <c r="RBW7" s="1636"/>
      <c r="RBX7" s="1636"/>
      <c r="RBY7" s="1636"/>
      <c r="RBZ7" s="1636"/>
      <c r="RCA7" s="1636"/>
      <c r="RCB7" s="1636"/>
      <c r="RCC7" s="1636"/>
      <c r="RCD7" s="1636"/>
      <c r="RCE7" s="1636"/>
      <c r="RCF7" s="1636"/>
      <c r="RCG7" s="1636"/>
      <c r="RCH7" s="1636"/>
      <c r="RCI7" s="1636"/>
      <c r="RCJ7" s="1636"/>
      <c r="RCK7" s="1636"/>
      <c r="RCL7" s="1636"/>
      <c r="RCM7" s="1636"/>
      <c r="RCN7" s="1636"/>
      <c r="RCO7" s="1636"/>
      <c r="RCP7" s="1636"/>
      <c r="RCQ7" s="1636"/>
      <c r="RCR7" s="1636"/>
      <c r="RCS7" s="1636"/>
      <c r="RCT7" s="1636"/>
      <c r="RCU7" s="1636"/>
      <c r="RCV7" s="1636"/>
      <c r="RCW7" s="1636"/>
      <c r="RCX7" s="1636"/>
      <c r="RCY7" s="1636"/>
      <c r="RCZ7" s="1636"/>
      <c r="RDA7" s="1636"/>
      <c r="RDB7" s="1636"/>
      <c r="RDC7" s="1636"/>
      <c r="RDD7" s="1636"/>
      <c r="RDE7" s="1636"/>
      <c r="RDF7" s="1636"/>
      <c r="RDG7" s="1636"/>
      <c r="RDH7" s="1636"/>
      <c r="RDI7" s="1636"/>
      <c r="RDJ7" s="1636"/>
      <c r="RDK7" s="1636"/>
      <c r="RDL7" s="1636"/>
      <c r="RDM7" s="1636"/>
      <c r="RDN7" s="1636"/>
      <c r="RDO7" s="1636"/>
      <c r="RDP7" s="1636"/>
      <c r="RDQ7" s="1636"/>
      <c r="RDR7" s="1636"/>
      <c r="RDS7" s="1636"/>
      <c r="RDT7" s="1636"/>
      <c r="RDU7" s="1636"/>
      <c r="RDV7" s="1636"/>
      <c r="RDW7" s="1636"/>
      <c r="RDX7" s="1636"/>
      <c r="RDY7" s="1636"/>
      <c r="RDZ7" s="1636"/>
      <c r="REA7" s="1636"/>
      <c r="REB7" s="1636"/>
      <c r="REC7" s="1636"/>
      <c r="RED7" s="1636"/>
      <c r="REE7" s="1636"/>
      <c r="REF7" s="1636"/>
      <c r="REG7" s="1636"/>
      <c r="REH7" s="1636"/>
      <c r="REI7" s="1636"/>
      <c r="REJ7" s="1636"/>
      <c r="REK7" s="1636"/>
      <c r="REL7" s="1636"/>
      <c r="REM7" s="1636"/>
      <c r="REN7" s="1636"/>
      <c r="REO7" s="1636"/>
      <c r="REP7" s="1636"/>
      <c r="REQ7" s="1636"/>
      <c r="RER7" s="1636"/>
      <c r="RES7" s="1636"/>
      <c r="RET7" s="1636"/>
      <c r="REU7" s="1636"/>
      <c r="REV7" s="1636"/>
      <c r="REW7" s="1636"/>
      <c r="REX7" s="1636"/>
      <c r="REY7" s="1636"/>
      <c r="REZ7" s="1636"/>
      <c r="RFA7" s="1636"/>
      <c r="RFB7" s="1636"/>
      <c r="RFC7" s="1636"/>
      <c r="RFD7" s="1636"/>
      <c r="RFE7" s="1636"/>
      <c r="RFF7" s="1636"/>
      <c r="RFG7" s="1636"/>
      <c r="RFH7" s="1636"/>
      <c r="RFI7" s="1636"/>
      <c r="RFJ7" s="1636"/>
      <c r="RFK7" s="1636"/>
      <c r="RFL7" s="1636"/>
      <c r="RFM7" s="1636"/>
      <c r="RFN7" s="1636"/>
      <c r="RFO7" s="1636"/>
      <c r="RFP7" s="1636"/>
      <c r="RFQ7" s="1636"/>
      <c r="RFR7" s="1636"/>
      <c r="RFS7" s="1636"/>
      <c r="RFT7" s="1636"/>
      <c r="RFU7" s="1636"/>
      <c r="RFV7" s="1636"/>
      <c r="RFW7" s="1636"/>
      <c r="RFX7" s="1636"/>
      <c r="RFY7" s="1636"/>
      <c r="RFZ7" s="1636"/>
      <c r="RGA7" s="1636"/>
      <c r="RGB7" s="1636"/>
      <c r="RGC7" s="1636"/>
      <c r="RGD7" s="1636"/>
      <c r="RGE7" s="1636"/>
      <c r="RGF7" s="1636"/>
      <c r="RGG7" s="1636"/>
      <c r="RGH7" s="1636"/>
      <c r="RGI7" s="1636"/>
      <c r="RGJ7" s="1636"/>
      <c r="RGK7" s="1636"/>
      <c r="RGL7" s="1636"/>
      <c r="RGM7" s="1636"/>
      <c r="RGN7" s="1636"/>
      <c r="RGO7" s="1636"/>
      <c r="RGP7" s="1636"/>
      <c r="RGQ7" s="1636"/>
      <c r="RGR7" s="1636"/>
      <c r="RGS7" s="1636"/>
      <c r="RGT7" s="1636"/>
      <c r="RGU7" s="1636"/>
      <c r="RGV7" s="1636"/>
      <c r="RGW7" s="1636"/>
      <c r="RGX7" s="1636"/>
      <c r="RGY7" s="1636"/>
      <c r="RGZ7" s="1636"/>
      <c r="RHA7" s="1636"/>
      <c r="RHB7" s="1636"/>
      <c r="RHC7" s="1636"/>
      <c r="RHD7" s="1636"/>
      <c r="RHE7" s="1636"/>
      <c r="RHF7" s="1636"/>
      <c r="RHG7" s="1636"/>
      <c r="RHH7" s="1636"/>
      <c r="RHI7" s="1636"/>
      <c r="RHJ7" s="1636"/>
      <c r="RHK7" s="1636"/>
      <c r="RHL7" s="1636"/>
      <c r="RHM7" s="1636"/>
      <c r="RHN7" s="1636"/>
      <c r="RHO7" s="1636"/>
      <c r="RHP7" s="1636"/>
      <c r="RHQ7" s="1636"/>
      <c r="RHR7" s="1636"/>
      <c r="RHS7" s="1636"/>
      <c r="RHT7" s="1636"/>
      <c r="RHU7" s="1636"/>
      <c r="RHV7" s="1636"/>
      <c r="RHW7" s="1636"/>
      <c r="RHX7" s="1636"/>
      <c r="RHY7" s="1636"/>
      <c r="RHZ7" s="1636"/>
      <c r="RIA7" s="1636"/>
      <c r="RIB7" s="1636"/>
      <c r="RIC7" s="1636"/>
      <c r="RID7" s="1636"/>
      <c r="RIE7" s="1636"/>
      <c r="RIF7" s="1636"/>
      <c r="RIG7" s="1636"/>
      <c r="RIH7" s="1636"/>
      <c r="RII7" s="1636"/>
      <c r="RIJ7" s="1636"/>
      <c r="RIK7" s="1636"/>
      <c r="RIL7" s="1636"/>
      <c r="RIM7" s="1636"/>
      <c r="RIN7" s="1636"/>
      <c r="RIO7" s="1636"/>
      <c r="RIP7" s="1636"/>
      <c r="RIQ7" s="1636"/>
      <c r="RIR7" s="1636"/>
      <c r="RIS7" s="1636"/>
      <c r="RIT7" s="1636"/>
      <c r="RIU7" s="1636"/>
      <c r="RIV7" s="1636"/>
      <c r="RIW7" s="1636"/>
      <c r="RIX7" s="1636"/>
      <c r="RIY7" s="1636"/>
      <c r="RIZ7" s="1636"/>
      <c r="RJA7" s="1636"/>
      <c r="RJB7" s="1636"/>
      <c r="RJC7" s="1636"/>
      <c r="RJD7" s="1636"/>
      <c r="RJE7" s="1636"/>
      <c r="RJF7" s="1636"/>
      <c r="RJG7" s="1636"/>
      <c r="RJH7" s="1636"/>
      <c r="RJI7" s="1636"/>
      <c r="RJJ7" s="1636"/>
      <c r="RJK7" s="1636"/>
      <c r="RJL7" s="1636"/>
      <c r="RJM7" s="1636"/>
      <c r="RJN7" s="1636"/>
      <c r="RJO7" s="1636"/>
      <c r="RJP7" s="1636"/>
      <c r="RJQ7" s="1636"/>
      <c r="RJR7" s="1636"/>
      <c r="RJS7" s="1636"/>
      <c r="RJT7" s="1636"/>
      <c r="RJU7" s="1636"/>
      <c r="RJV7" s="1636"/>
      <c r="RJW7" s="1636"/>
      <c r="RJX7" s="1636"/>
      <c r="RJY7" s="1636"/>
      <c r="RJZ7" s="1636"/>
      <c r="RKA7" s="1636"/>
      <c r="RKB7" s="1636"/>
      <c r="RKC7" s="1636"/>
      <c r="RKD7" s="1636"/>
      <c r="RKE7" s="1636"/>
      <c r="RKF7" s="1636"/>
      <c r="RKG7" s="1636"/>
      <c r="RKH7" s="1636"/>
      <c r="RKI7" s="1636"/>
      <c r="RKJ7" s="1636"/>
      <c r="RKK7" s="1636"/>
      <c r="RKL7" s="1636"/>
      <c r="RKM7" s="1636"/>
      <c r="RKN7" s="1636"/>
      <c r="RKO7" s="1636"/>
      <c r="RKP7" s="1636"/>
      <c r="RKQ7" s="1636"/>
      <c r="RKR7" s="1636"/>
      <c r="RKS7" s="1636"/>
      <c r="RKT7" s="1636"/>
      <c r="RKU7" s="1636"/>
      <c r="RKV7" s="1636"/>
      <c r="RKW7" s="1636"/>
      <c r="RKX7" s="1636"/>
      <c r="RKY7" s="1636"/>
      <c r="RKZ7" s="1636"/>
      <c r="RLA7" s="1636"/>
      <c r="RLB7" s="1636"/>
      <c r="RLC7" s="1636"/>
      <c r="RLD7" s="1636"/>
      <c r="RLE7" s="1636"/>
      <c r="RLF7" s="1636"/>
      <c r="RLG7" s="1636"/>
      <c r="RLH7" s="1636"/>
      <c r="RLI7" s="1636"/>
      <c r="RLJ7" s="1636"/>
      <c r="RLK7" s="1636"/>
      <c r="RLL7" s="1636"/>
      <c r="RLM7" s="1636"/>
      <c r="RLN7" s="1636"/>
      <c r="RLO7" s="1636"/>
      <c r="RLP7" s="1636"/>
      <c r="RLQ7" s="1636"/>
      <c r="RLR7" s="1636"/>
      <c r="RLS7" s="1636"/>
      <c r="RLT7" s="1636"/>
      <c r="RLU7" s="1636"/>
      <c r="RLV7" s="1636"/>
      <c r="RLW7" s="1636"/>
      <c r="RLX7" s="1636"/>
      <c r="RLY7" s="1636"/>
      <c r="RLZ7" s="1636"/>
      <c r="RMA7" s="1636"/>
      <c r="RMB7" s="1636"/>
      <c r="RMC7" s="1636"/>
      <c r="RMD7" s="1636"/>
      <c r="RME7" s="1636"/>
      <c r="RMF7" s="1636"/>
      <c r="RMG7" s="1636"/>
      <c r="RMH7" s="1636"/>
      <c r="RMI7" s="1636"/>
      <c r="RMJ7" s="1636"/>
      <c r="RMK7" s="1636"/>
      <c r="RML7" s="1636"/>
      <c r="RMM7" s="1636"/>
      <c r="RMN7" s="1636"/>
      <c r="RMO7" s="1636"/>
      <c r="RMP7" s="1636"/>
      <c r="RMQ7" s="1636"/>
      <c r="RMR7" s="1636"/>
      <c r="RMS7" s="1636"/>
      <c r="RMT7" s="1636"/>
      <c r="RMU7" s="1636"/>
      <c r="RMV7" s="1636"/>
      <c r="RMW7" s="1636"/>
      <c r="RMX7" s="1636"/>
      <c r="RMY7" s="1636"/>
      <c r="RMZ7" s="1636"/>
      <c r="RNA7" s="1636"/>
      <c r="RNB7" s="1636"/>
      <c r="RNC7" s="1636"/>
      <c r="RND7" s="1636"/>
      <c r="RNE7" s="1636"/>
      <c r="RNF7" s="1636"/>
      <c r="RNG7" s="1636"/>
      <c r="RNH7" s="1636"/>
      <c r="RNI7" s="1636"/>
      <c r="RNJ7" s="1636"/>
      <c r="RNK7" s="1636"/>
      <c r="RNL7" s="1636"/>
      <c r="RNM7" s="1636"/>
      <c r="RNN7" s="1636"/>
      <c r="RNO7" s="1636"/>
      <c r="RNP7" s="1636"/>
      <c r="RNQ7" s="1636"/>
      <c r="RNR7" s="1636"/>
      <c r="RNS7" s="1636"/>
      <c r="RNT7" s="1636"/>
      <c r="RNU7" s="1636"/>
      <c r="RNV7" s="1636"/>
      <c r="RNW7" s="1636"/>
      <c r="RNX7" s="1636"/>
      <c r="RNY7" s="1636"/>
      <c r="RNZ7" s="1636"/>
      <c r="ROA7" s="1636"/>
      <c r="ROB7" s="1636"/>
      <c r="ROC7" s="1636"/>
      <c r="ROD7" s="1636"/>
      <c r="ROE7" s="1636"/>
      <c r="ROF7" s="1636"/>
      <c r="ROG7" s="1636"/>
      <c r="ROH7" s="1636"/>
      <c r="ROI7" s="1636"/>
      <c r="ROJ7" s="1636"/>
      <c r="ROK7" s="1636"/>
      <c r="ROL7" s="1636"/>
      <c r="ROM7" s="1636"/>
      <c r="RON7" s="1636"/>
      <c r="ROO7" s="1636"/>
      <c r="ROP7" s="1636"/>
      <c r="ROQ7" s="1636"/>
      <c r="ROR7" s="1636"/>
      <c r="ROS7" s="1636"/>
      <c r="ROT7" s="1636"/>
      <c r="ROU7" s="1636"/>
      <c r="ROV7" s="1636"/>
      <c r="ROW7" s="1636"/>
      <c r="ROX7" s="1636"/>
      <c r="ROY7" s="1636"/>
      <c r="ROZ7" s="1636"/>
      <c r="RPA7" s="1636"/>
      <c r="RPB7" s="1636"/>
      <c r="RPC7" s="1636"/>
      <c r="RPD7" s="1636"/>
      <c r="RPE7" s="1636"/>
      <c r="RPF7" s="1636"/>
      <c r="RPG7" s="1636"/>
      <c r="RPH7" s="1636"/>
      <c r="RPI7" s="1636"/>
      <c r="RPJ7" s="1636"/>
      <c r="RPK7" s="1636"/>
      <c r="RPL7" s="1636"/>
      <c r="RPM7" s="1636"/>
      <c r="RPN7" s="1636"/>
      <c r="RPO7" s="1636"/>
      <c r="RPP7" s="1636"/>
      <c r="RPQ7" s="1636"/>
      <c r="RPR7" s="1636"/>
      <c r="RPS7" s="1636"/>
      <c r="RPT7" s="1636"/>
      <c r="RPU7" s="1636"/>
      <c r="RPV7" s="1636"/>
      <c r="RPW7" s="1636"/>
      <c r="RPX7" s="1636"/>
      <c r="RPY7" s="1636"/>
      <c r="RPZ7" s="1636"/>
      <c r="RQA7" s="1636"/>
      <c r="RQB7" s="1636"/>
      <c r="RQC7" s="1636"/>
      <c r="RQD7" s="1636"/>
      <c r="RQE7" s="1636"/>
      <c r="RQF7" s="1636"/>
      <c r="RQG7" s="1636"/>
      <c r="RQH7" s="1636"/>
      <c r="RQI7" s="1636"/>
      <c r="RQJ7" s="1636"/>
      <c r="RQK7" s="1636"/>
      <c r="RQL7" s="1636"/>
      <c r="RQM7" s="1636"/>
      <c r="RQN7" s="1636"/>
      <c r="RQO7" s="1636"/>
      <c r="RQP7" s="1636"/>
      <c r="RQQ7" s="1636"/>
      <c r="RQR7" s="1636"/>
      <c r="RQS7" s="1636"/>
      <c r="RQT7" s="1636"/>
      <c r="RQU7" s="1636"/>
      <c r="RQV7" s="1636"/>
      <c r="RQW7" s="1636"/>
      <c r="RQX7" s="1636"/>
      <c r="RQY7" s="1636"/>
      <c r="RQZ7" s="1636"/>
      <c r="RRA7" s="1636"/>
      <c r="RRB7" s="1636"/>
      <c r="RRC7" s="1636"/>
      <c r="RRD7" s="1636"/>
      <c r="RRE7" s="1636"/>
      <c r="RRF7" s="1636"/>
      <c r="RRG7" s="1636"/>
      <c r="RRH7" s="1636"/>
      <c r="RRI7" s="1636"/>
      <c r="RRJ7" s="1636"/>
      <c r="RRK7" s="1636"/>
      <c r="RRL7" s="1636"/>
      <c r="RRM7" s="1636"/>
      <c r="RRN7" s="1636"/>
      <c r="RRO7" s="1636"/>
      <c r="RRP7" s="1636"/>
      <c r="RRQ7" s="1636"/>
      <c r="RRR7" s="1636"/>
      <c r="RRS7" s="1636"/>
      <c r="RRT7" s="1636"/>
      <c r="RRU7" s="1636"/>
      <c r="RRV7" s="1636"/>
      <c r="RRW7" s="1636"/>
      <c r="RRX7" s="1636"/>
      <c r="RRY7" s="1636"/>
      <c r="RRZ7" s="1636"/>
      <c r="RSA7" s="1636"/>
      <c r="RSB7" s="1636"/>
      <c r="RSC7" s="1636"/>
      <c r="RSD7" s="1636"/>
      <c r="RSE7" s="1636"/>
      <c r="RSF7" s="1636"/>
      <c r="RSG7" s="1636"/>
      <c r="RSH7" s="1636"/>
      <c r="RSI7" s="1636"/>
      <c r="RSJ7" s="1636"/>
      <c r="RSK7" s="1636"/>
      <c r="RSL7" s="1636"/>
      <c r="RSM7" s="1636"/>
      <c r="RSN7" s="1636"/>
      <c r="RSO7" s="1636"/>
      <c r="RSP7" s="1636"/>
      <c r="RSQ7" s="1636"/>
      <c r="RSR7" s="1636"/>
      <c r="RSS7" s="1636"/>
      <c r="RST7" s="1636"/>
      <c r="RSU7" s="1636"/>
      <c r="RSV7" s="1636"/>
      <c r="RSW7" s="1636"/>
      <c r="RSX7" s="1636"/>
      <c r="RSY7" s="1636"/>
      <c r="RSZ7" s="1636"/>
      <c r="RTA7" s="1636"/>
      <c r="RTB7" s="1636"/>
      <c r="RTC7" s="1636"/>
      <c r="RTD7" s="1636"/>
      <c r="RTE7" s="1636"/>
      <c r="RTF7" s="1636"/>
      <c r="RTG7" s="1636"/>
      <c r="RTH7" s="1636"/>
      <c r="RTI7" s="1636"/>
      <c r="RTJ7" s="1636"/>
      <c r="RTK7" s="1636"/>
      <c r="RTL7" s="1636"/>
      <c r="RTM7" s="1636"/>
      <c r="RTN7" s="1636"/>
      <c r="RTO7" s="1636"/>
      <c r="RTP7" s="1636"/>
      <c r="RTQ7" s="1636"/>
      <c r="RTR7" s="1636"/>
      <c r="RTS7" s="1636"/>
      <c r="RTT7" s="1636"/>
      <c r="RTU7" s="1636"/>
      <c r="RTV7" s="1636"/>
      <c r="RTW7" s="1636"/>
      <c r="RTX7" s="1636"/>
      <c r="RTY7" s="1636"/>
      <c r="RTZ7" s="1636"/>
      <c r="RUA7" s="1636"/>
      <c r="RUB7" s="1636"/>
      <c r="RUC7" s="1636"/>
      <c r="RUD7" s="1636"/>
      <c r="RUE7" s="1636"/>
      <c r="RUF7" s="1636"/>
      <c r="RUG7" s="1636"/>
      <c r="RUH7" s="1636"/>
      <c r="RUI7" s="1636"/>
      <c r="RUJ7" s="1636"/>
      <c r="RUK7" s="1636"/>
      <c r="RUL7" s="1636"/>
      <c r="RUM7" s="1636"/>
      <c r="RUN7" s="1636"/>
      <c r="RUO7" s="1636"/>
      <c r="RUP7" s="1636"/>
      <c r="RUQ7" s="1636"/>
      <c r="RUR7" s="1636"/>
      <c r="RUS7" s="1636"/>
      <c r="RUT7" s="1636"/>
      <c r="RUU7" s="1636"/>
      <c r="RUV7" s="1636"/>
      <c r="RUW7" s="1636"/>
      <c r="RUX7" s="1636"/>
      <c r="RUY7" s="1636"/>
      <c r="RUZ7" s="1636"/>
      <c r="RVA7" s="1636"/>
      <c r="RVB7" s="1636"/>
      <c r="RVC7" s="1636"/>
      <c r="RVD7" s="1636"/>
      <c r="RVE7" s="1636"/>
      <c r="RVF7" s="1636"/>
      <c r="RVG7" s="1636"/>
      <c r="RVH7" s="1636"/>
      <c r="RVI7" s="1636"/>
      <c r="RVJ7" s="1636"/>
      <c r="RVK7" s="1636"/>
      <c r="RVL7" s="1636"/>
      <c r="RVM7" s="1636"/>
      <c r="RVN7" s="1636"/>
      <c r="RVO7" s="1636"/>
      <c r="RVP7" s="1636"/>
      <c r="RVQ7" s="1636"/>
      <c r="RVR7" s="1636"/>
      <c r="RVS7" s="1636"/>
      <c r="RVT7" s="1636"/>
      <c r="RVU7" s="1636"/>
      <c r="RVV7" s="1636"/>
      <c r="RVW7" s="1636"/>
      <c r="RVX7" s="1636"/>
      <c r="RVY7" s="1636"/>
      <c r="RVZ7" s="1636"/>
      <c r="RWA7" s="1636"/>
      <c r="RWB7" s="1636"/>
      <c r="RWC7" s="1636"/>
      <c r="RWD7" s="1636"/>
      <c r="RWE7" s="1636"/>
      <c r="RWF7" s="1636"/>
      <c r="RWG7" s="1636"/>
      <c r="RWH7" s="1636"/>
      <c r="RWI7" s="1636"/>
      <c r="RWJ7" s="1636"/>
      <c r="RWK7" s="1636"/>
      <c r="RWL7" s="1636"/>
      <c r="RWM7" s="1636"/>
      <c r="RWN7" s="1636"/>
      <c r="RWO7" s="1636"/>
      <c r="RWP7" s="1636"/>
      <c r="RWQ7" s="1636"/>
      <c r="RWR7" s="1636"/>
      <c r="RWS7" s="1636"/>
      <c r="RWT7" s="1636"/>
      <c r="RWU7" s="1636"/>
      <c r="RWV7" s="1636"/>
      <c r="RWW7" s="1636"/>
      <c r="RWX7" s="1636"/>
      <c r="RWY7" s="1636"/>
      <c r="RWZ7" s="1636"/>
      <c r="RXA7" s="1636"/>
      <c r="RXB7" s="1636"/>
      <c r="RXC7" s="1636"/>
      <c r="RXD7" s="1636"/>
      <c r="RXE7" s="1636"/>
      <c r="RXF7" s="1636"/>
      <c r="RXG7" s="1636"/>
      <c r="RXH7" s="1636"/>
      <c r="RXI7" s="1636"/>
      <c r="RXJ7" s="1636"/>
      <c r="RXK7" s="1636"/>
      <c r="RXL7" s="1636"/>
      <c r="RXM7" s="1636"/>
      <c r="RXN7" s="1636"/>
      <c r="RXO7" s="1636"/>
      <c r="RXP7" s="1636"/>
      <c r="RXQ7" s="1636"/>
      <c r="RXR7" s="1636"/>
      <c r="RXS7" s="1636"/>
      <c r="RXT7" s="1636"/>
      <c r="RXU7" s="1636"/>
      <c r="RXV7" s="1636"/>
      <c r="RXW7" s="1636"/>
      <c r="RXX7" s="1636"/>
      <c r="RXY7" s="1636"/>
      <c r="RXZ7" s="1636"/>
      <c r="RYA7" s="1636"/>
      <c r="RYB7" s="1636"/>
      <c r="RYC7" s="1636"/>
      <c r="RYD7" s="1636"/>
      <c r="RYE7" s="1636"/>
      <c r="RYF7" s="1636"/>
      <c r="RYG7" s="1636"/>
      <c r="RYH7" s="1636"/>
      <c r="RYI7" s="1636"/>
      <c r="RYJ7" s="1636"/>
      <c r="RYK7" s="1636"/>
      <c r="RYL7" s="1636"/>
      <c r="RYM7" s="1636"/>
      <c r="RYN7" s="1636"/>
      <c r="RYO7" s="1636"/>
      <c r="RYP7" s="1636"/>
      <c r="RYQ7" s="1636"/>
      <c r="RYR7" s="1636"/>
      <c r="RYS7" s="1636"/>
      <c r="RYT7" s="1636"/>
      <c r="RYU7" s="1636"/>
      <c r="RYV7" s="1636"/>
      <c r="RYW7" s="1636"/>
      <c r="RYX7" s="1636"/>
      <c r="RYY7" s="1636"/>
      <c r="RYZ7" s="1636"/>
      <c r="RZA7" s="1636"/>
      <c r="RZB7" s="1636"/>
      <c r="RZC7" s="1636"/>
      <c r="RZD7" s="1636"/>
      <c r="RZE7" s="1636"/>
      <c r="RZF7" s="1636"/>
      <c r="RZG7" s="1636"/>
      <c r="RZH7" s="1636"/>
      <c r="RZI7" s="1636"/>
      <c r="RZJ7" s="1636"/>
      <c r="RZK7" s="1636"/>
      <c r="RZL7" s="1636"/>
      <c r="RZM7" s="1636"/>
      <c r="RZN7" s="1636"/>
      <c r="RZO7" s="1636"/>
      <c r="RZP7" s="1636"/>
      <c r="RZQ7" s="1636"/>
      <c r="RZR7" s="1636"/>
      <c r="RZS7" s="1636"/>
      <c r="RZT7" s="1636"/>
      <c r="RZU7" s="1636"/>
      <c r="RZV7" s="1636"/>
      <c r="RZW7" s="1636"/>
      <c r="RZX7" s="1636"/>
      <c r="RZY7" s="1636"/>
      <c r="RZZ7" s="1636"/>
      <c r="SAA7" s="1636"/>
      <c r="SAB7" s="1636"/>
      <c r="SAC7" s="1636"/>
      <c r="SAD7" s="1636"/>
      <c r="SAE7" s="1636"/>
      <c r="SAF7" s="1636"/>
      <c r="SAG7" s="1636"/>
      <c r="SAH7" s="1636"/>
      <c r="SAI7" s="1636"/>
      <c r="SAJ7" s="1636"/>
      <c r="SAK7" s="1636"/>
      <c r="SAL7" s="1636"/>
      <c r="SAM7" s="1636"/>
      <c r="SAN7" s="1636"/>
      <c r="SAO7" s="1636"/>
      <c r="SAP7" s="1636"/>
      <c r="SAQ7" s="1636"/>
      <c r="SAR7" s="1636"/>
      <c r="SAS7" s="1636"/>
      <c r="SAT7" s="1636"/>
      <c r="SAU7" s="1636"/>
      <c r="SAV7" s="1636"/>
      <c r="SAW7" s="1636"/>
      <c r="SAX7" s="1636"/>
      <c r="SAY7" s="1636"/>
      <c r="SAZ7" s="1636"/>
      <c r="SBA7" s="1636"/>
      <c r="SBB7" s="1636"/>
      <c r="SBC7" s="1636"/>
      <c r="SBD7" s="1636"/>
      <c r="SBE7" s="1636"/>
      <c r="SBF7" s="1636"/>
      <c r="SBG7" s="1636"/>
      <c r="SBH7" s="1636"/>
      <c r="SBI7" s="1636"/>
      <c r="SBJ7" s="1636"/>
      <c r="SBK7" s="1636"/>
      <c r="SBL7" s="1636"/>
      <c r="SBM7" s="1636"/>
      <c r="SBN7" s="1636"/>
      <c r="SBO7" s="1636"/>
      <c r="SBP7" s="1636"/>
      <c r="SBQ7" s="1636"/>
      <c r="SBR7" s="1636"/>
      <c r="SBS7" s="1636"/>
      <c r="SBT7" s="1636"/>
      <c r="SBU7" s="1636"/>
      <c r="SBV7" s="1636"/>
      <c r="SBW7" s="1636"/>
      <c r="SBX7" s="1636"/>
      <c r="SBY7" s="1636"/>
      <c r="SBZ7" s="1636"/>
      <c r="SCA7" s="1636"/>
      <c r="SCB7" s="1636"/>
      <c r="SCC7" s="1636"/>
      <c r="SCD7" s="1636"/>
      <c r="SCE7" s="1636"/>
      <c r="SCF7" s="1636"/>
      <c r="SCG7" s="1636"/>
      <c r="SCH7" s="1636"/>
      <c r="SCI7" s="1636"/>
      <c r="SCJ7" s="1636"/>
      <c r="SCK7" s="1636"/>
      <c r="SCL7" s="1636"/>
      <c r="SCM7" s="1636"/>
      <c r="SCN7" s="1636"/>
      <c r="SCO7" s="1636"/>
      <c r="SCP7" s="1636"/>
      <c r="SCQ7" s="1636"/>
      <c r="SCR7" s="1636"/>
      <c r="SCS7" s="1636"/>
      <c r="SCT7" s="1636"/>
      <c r="SCU7" s="1636"/>
      <c r="SCV7" s="1636"/>
      <c r="SCW7" s="1636"/>
      <c r="SCX7" s="1636"/>
      <c r="SCY7" s="1636"/>
      <c r="SCZ7" s="1636"/>
      <c r="SDA7" s="1636"/>
      <c r="SDB7" s="1636"/>
      <c r="SDC7" s="1636"/>
      <c r="SDD7" s="1636"/>
      <c r="SDE7" s="1636"/>
      <c r="SDF7" s="1636"/>
      <c r="SDG7" s="1636"/>
      <c r="SDH7" s="1636"/>
      <c r="SDI7" s="1636"/>
      <c r="SDJ7" s="1636"/>
      <c r="SDK7" s="1636"/>
      <c r="SDL7" s="1636"/>
      <c r="SDM7" s="1636"/>
      <c r="SDN7" s="1636"/>
      <c r="SDO7" s="1636"/>
      <c r="SDP7" s="1636"/>
      <c r="SDQ7" s="1636"/>
      <c r="SDR7" s="1636"/>
      <c r="SDS7" s="1636"/>
      <c r="SDT7" s="1636"/>
      <c r="SDU7" s="1636"/>
      <c r="SDV7" s="1636"/>
      <c r="SDW7" s="1636"/>
      <c r="SDX7" s="1636"/>
      <c r="SDY7" s="1636"/>
      <c r="SDZ7" s="1636"/>
      <c r="SEA7" s="1636"/>
      <c r="SEB7" s="1636"/>
      <c r="SEC7" s="1636"/>
      <c r="SED7" s="1636"/>
      <c r="SEE7" s="1636"/>
      <c r="SEF7" s="1636"/>
      <c r="SEG7" s="1636"/>
      <c r="SEH7" s="1636"/>
      <c r="SEI7" s="1636"/>
      <c r="SEJ7" s="1636"/>
      <c r="SEK7" s="1636"/>
      <c r="SEL7" s="1636"/>
      <c r="SEM7" s="1636"/>
      <c r="SEN7" s="1636"/>
      <c r="SEO7" s="1636"/>
      <c r="SEP7" s="1636"/>
      <c r="SEQ7" s="1636"/>
      <c r="SER7" s="1636"/>
      <c r="SES7" s="1636"/>
      <c r="SET7" s="1636"/>
      <c r="SEU7" s="1636"/>
      <c r="SEV7" s="1636"/>
      <c r="SEW7" s="1636"/>
      <c r="SEX7" s="1636"/>
      <c r="SEY7" s="1636"/>
      <c r="SEZ7" s="1636"/>
      <c r="SFA7" s="1636"/>
      <c r="SFB7" s="1636"/>
      <c r="SFC7" s="1636"/>
      <c r="SFD7" s="1636"/>
      <c r="SFE7" s="1636"/>
      <c r="SFF7" s="1636"/>
      <c r="SFG7" s="1636"/>
      <c r="SFH7" s="1636"/>
      <c r="SFI7" s="1636"/>
      <c r="SFJ7" s="1636"/>
      <c r="SFK7" s="1636"/>
      <c r="SFL7" s="1636"/>
      <c r="SFM7" s="1636"/>
      <c r="SFN7" s="1636"/>
      <c r="SFO7" s="1636"/>
      <c r="SFP7" s="1636"/>
      <c r="SFQ7" s="1636"/>
      <c r="SFR7" s="1636"/>
      <c r="SFS7" s="1636"/>
      <c r="SFT7" s="1636"/>
      <c r="SFU7" s="1636"/>
      <c r="SFV7" s="1636"/>
      <c r="SFW7" s="1636"/>
      <c r="SFX7" s="1636"/>
      <c r="SFY7" s="1636"/>
      <c r="SFZ7" s="1636"/>
      <c r="SGA7" s="1636"/>
      <c r="SGB7" s="1636"/>
      <c r="SGC7" s="1636"/>
      <c r="SGD7" s="1636"/>
      <c r="SGE7" s="1636"/>
      <c r="SGF7" s="1636"/>
      <c r="SGG7" s="1636"/>
      <c r="SGH7" s="1636"/>
      <c r="SGI7" s="1636"/>
      <c r="SGJ7" s="1636"/>
      <c r="SGK7" s="1636"/>
      <c r="SGL7" s="1636"/>
      <c r="SGM7" s="1636"/>
      <c r="SGN7" s="1636"/>
      <c r="SGO7" s="1636"/>
      <c r="SGP7" s="1636"/>
      <c r="SGQ7" s="1636"/>
      <c r="SGR7" s="1636"/>
      <c r="SGS7" s="1636"/>
      <c r="SGT7" s="1636"/>
      <c r="SGU7" s="1636"/>
      <c r="SGV7" s="1636"/>
      <c r="SGW7" s="1636"/>
      <c r="SGX7" s="1636"/>
      <c r="SGY7" s="1636"/>
      <c r="SGZ7" s="1636"/>
      <c r="SHA7" s="1636"/>
      <c r="SHB7" s="1636"/>
      <c r="SHC7" s="1636"/>
      <c r="SHD7" s="1636"/>
      <c r="SHE7" s="1636"/>
      <c r="SHF7" s="1636"/>
      <c r="SHG7" s="1636"/>
      <c r="SHH7" s="1636"/>
      <c r="SHI7" s="1636"/>
      <c r="SHJ7" s="1636"/>
      <c r="SHK7" s="1636"/>
      <c r="SHL7" s="1636"/>
      <c r="SHM7" s="1636"/>
      <c r="SHN7" s="1636"/>
      <c r="SHO7" s="1636"/>
      <c r="SHP7" s="1636"/>
      <c r="SHQ7" s="1636"/>
      <c r="SHR7" s="1636"/>
      <c r="SHS7" s="1636"/>
      <c r="SHT7" s="1636"/>
      <c r="SHU7" s="1636"/>
      <c r="SHV7" s="1636"/>
      <c r="SHW7" s="1636"/>
      <c r="SHX7" s="1636"/>
      <c r="SHY7" s="1636"/>
      <c r="SHZ7" s="1636"/>
      <c r="SIA7" s="1636"/>
      <c r="SIB7" s="1636"/>
      <c r="SIC7" s="1636"/>
      <c r="SID7" s="1636"/>
      <c r="SIE7" s="1636"/>
      <c r="SIF7" s="1636"/>
      <c r="SIG7" s="1636"/>
      <c r="SIH7" s="1636"/>
      <c r="SII7" s="1636"/>
      <c r="SIJ7" s="1636"/>
      <c r="SIK7" s="1636"/>
      <c r="SIL7" s="1636"/>
      <c r="SIM7" s="1636"/>
      <c r="SIN7" s="1636"/>
      <c r="SIO7" s="1636"/>
      <c r="SIP7" s="1636"/>
      <c r="SIQ7" s="1636"/>
      <c r="SIR7" s="1636"/>
      <c r="SIS7" s="1636"/>
      <c r="SIT7" s="1636"/>
      <c r="SIU7" s="1636"/>
      <c r="SIV7" s="1636"/>
      <c r="SIW7" s="1636"/>
      <c r="SIX7" s="1636"/>
      <c r="SIY7" s="1636"/>
      <c r="SIZ7" s="1636"/>
      <c r="SJA7" s="1636"/>
      <c r="SJB7" s="1636"/>
      <c r="SJC7" s="1636"/>
      <c r="SJD7" s="1636"/>
      <c r="SJE7" s="1636"/>
      <c r="SJF7" s="1636"/>
      <c r="SJG7" s="1636"/>
      <c r="SJH7" s="1636"/>
      <c r="SJI7" s="1636"/>
      <c r="SJJ7" s="1636"/>
      <c r="SJK7" s="1636"/>
      <c r="SJL7" s="1636"/>
      <c r="SJM7" s="1636"/>
      <c r="SJN7" s="1636"/>
      <c r="SJO7" s="1636"/>
      <c r="SJP7" s="1636"/>
      <c r="SJQ7" s="1636"/>
      <c r="SJR7" s="1636"/>
      <c r="SJS7" s="1636"/>
      <c r="SJT7" s="1636"/>
      <c r="SJU7" s="1636"/>
      <c r="SJV7" s="1636"/>
      <c r="SJW7" s="1636"/>
      <c r="SJX7" s="1636"/>
      <c r="SJY7" s="1636"/>
      <c r="SJZ7" s="1636"/>
      <c r="SKA7" s="1636"/>
      <c r="SKB7" s="1636"/>
      <c r="SKC7" s="1636"/>
      <c r="SKD7" s="1636"/>
      <c r="SKE7" s="1636"/>
      <c r="SKF7" s="1636"/>
      <c r="SKG7" s="1636"/>
      <c r="SKH7" s="1636"/>
      <c r="SKI7" s="1636"/>
      <c r="SKJ7" s="1636"/>
      <c r="SKK7" s="1636"/>
      <c r="SKL7" s="1636"/>
      <c r="SKM7" s="1636"/>
      <c r="SKN7" s="1636"/>
      <c r="SKO7" s="1636"/>
      <c r="SKP7" s="1636"/>
      <c r="SKQ7" s="1636"/>
      <c r="SKR7" s="1636"/>
      <c r="SKS7" s="1636"/>
      <c r="SKT7" s="1636"/>
      <c r="SKU7" s="1636"/>
      <c r="SKV7" s="1636"/>
      <c r="SKW7" s="1636"/>
      <c r="SKX7" s="1636"/>
      <c r="SKY7" s="1636"/>
      <c r="SKZ7" s="1636"/>
      <c r="SLA7" s="1636"/>
      <c r="SLB7" s="1636"/>
      <c r="SLC7" s="1636"/>
      <c r="SLD7" s="1636"/>
      <c r="SLE7" s="1636"/>
      <c r="SLF7" s="1636"/>
      <c r="SLG7" s="1636"/>
      <c r="SLH7" s="1636"/>
      <c r="SLI7" s="1636"/>
      <c r="SLJ7" s="1636"/>
      <c r="SLK7" s="1636"/>
      <c r="SLL7" s="1636"/>
      <c r="SLM7" s="1636"/>
      <c r="SLN7" s="1636"/>
      <c r="SLO7" s="1636"/>
      <c r="SLP7" s="1636"/>
      <c r="SLQ7" s="1636"/>
      <c r="SLR7" s="1636"/>
      <c r="SLS7" s="1636"/>
      <c r="SLT7" s="1636"/>
      <c r="SLU7" s="1636"/>
      <c r="SLV7" s="1636"/>
      <c r="SLW7" s="1636"/>
      <c r="SLX7" s="1636"/>
      <c r="SLY7" s="1636"/>
      <c r="SLZ7" s="1636"/>
      <c r="SMA7" s="1636"/>
      <c r="SMB7" s="1636"/>
      <c r="SMC7" s="1636"/>
      <c r="SMD7" s="1636"/>
      <c r="SME7" s="1636"/>
      <c r="SMF7" s="1636"/>
      <c r="SMG7" s="1636"/>
      <c r="SMH7" s="1636"/>
      <c r="SMI7" s="1636"/>
      <c r="SMJ7" s="1636"/>
      <c r="SMK7" s="1636"/>
      <c r="SML7" s="1636"/>
      <c r="SMM7" s="1636"/>
      <c r="SMN7" s="1636"/>
      <c r="SMO7" s="1636"/>
      <c r="SMP7" s="1636"/>
      <c r="SMQ7" s="1636"/>
      <c r="SMR7" s="1636"/>
      <c r="SMS7" s="1636"/>
      <c r="SMT7" s="1636"/>
      <c r="SMU7" s="1636"/>
      <c r="SMV7" s="1636"/>
      <c r="SMW7" s="1636"/>
      <c r="SMX7" s="1636"/>
      <c r="SMY7" s="1636"/>
      <c r="SMZ7" s="1636"/>
      <c r="SNA7" s="1636"/>
      <c r="SNB7" s="1636"/>
      <c r="SNC7" s="1636"/>
      <c r="SND7" s="1636"/>
      <c r="SNE7" s="1636"/>
      <c r="SNF7" s="1636"/>
      <c r="SNG7" s="1636"/>
      <c r="SNH7" s="1636"/>
      <c r="SNI7" s="1636"/>
      <c r="SNJ7" s="1636"/>
      <c r="SNK7" s="1636"/>
      <c r="SNL7" s="1636"/>
      <c r="SNM7" s="1636"/>
      <c r="SNN7" s="1636"/>
      <c r="SNO7" s="1636"/>
      <c r="SNP7" s="1636"/>
      <c r="SNQ7" s="1636"/>
      <c r="SNR7" s="1636"/>
      <c r="SNS7" s="1636"/>
      <c r="SNT7" s="1636"/>
      <c r="SNU7" s="1636"/>
      <c r="SNV7" s="1636"/>
      <c r="SNW7" s="1636"/>
      <c r="SNX7" s="1636"/>
      <c r="SNY7" s="1636"/>
      <c r="SNZ7" s="1636"/>
      <c r="SOA7" s="1636"/>
      <c r="SOB7" s="1636"/>
      <c r="SOC7" s="1636"/>
      <c r="SOD7" s="1636"/>
      <c r="SOE7" s="1636"/>
      <c r="SOF7" s="1636"/>
      <c r="SOG7" s="1636"/>
      <c r="SOH7" s="1636"/>
      <c r="SOI7" s="1636"/>
      <c r="SOJ7" s="1636"/>
      <c r="SOK7" s="1636"/>
      <c r="SOL7" s="1636"/>
      <c r="SOM7" s="1636"/>
      <c r="SON7" s="1636"/>
      <c r="SOO7" s="1636"/>
      <c r="SOP7" s="1636"/>
      <c r="SOQ7" s="1636"/>
      <c r="SOR7" s="1636"/>
      <c r="SOS7" s="1636"/>
      <c r="SOT7" s="1636"/>
      <c r="SOU7" s="1636"/>
      <c r="SOV7" s="1636"/>
      <c r="SOW7" s="1636"/>
      <c r="SOX7" s="1636"/>
      <c r="SOY7" s="1636"/>
      <c r="SOZ7" s="1636"/>
      <c r="SPA7" s="1636"/>
      <c r="SPB7" s="1636"/>
      <c r="SPC7" s="1636"/>
      <c r="SPD7" s="1636"/>
      <c r="SPE7" s="1636"/>
      <c r="SPF7" s="1636"/>
      <c r="SPG7" s="1636"/>
      <c r="SPH7" s="1636"/>
      <c r="SPI7" s="1636"/>
      <c r="SPJ7" s="1636"/>
      <c r="SPK7" s="1636"/>
      <c r="SPL7" s="1636"/>
      <c r="SPM7" s="1636"/>
      <c r="SPN7" s="1636"/>
      <c r="SPO7" s="1636"/>
      <c r="SPP7" s="1636"/>
      <c r="SPQ7" s="1636"/>
      <c r="SPR7" s="1636"/>
      <c r="SPS7" s="1636"/>
      <c r="SPT7" s="1636"/>
      <c r="SPU7" s="1636"/>
      <c r="SPV7" s="1636"/>
      <c r="SPW7" s="1636"/>
      <c r="SPX7" s="1636"/>
      <c r="SPY7" s="1636"/>
      <c r="SPZ7" s="1636"/>
      <c r="SQA7" s="1636"/>
      <c r="SQB7" s="1636"/>
      <c r="SQC7" s="1636"/>
      <c r="SQD7" s="1636"/>
      <c r="SQE7" s="1636"/>
      <c r="SQF7" s="1636"/>
      <c r="SQG7" s="1636"/>
      <c r="SQH7" s="1636"/>
      <c r="SQI7" s="1636"/>
      <c r="SQJ7" s="1636"/>
      <c r="SQK7" s="1636"/>
      <c r="SQL7" s="1636"/>
      <c r="SQM7" s="1636"/>
      <c r="SQN7" s="1636"/>
      <c r="SQO7" s="1636"/>
      <c r="SQP7" s="1636"/>
      <c r="SQQ7" s="1636"/>
      <c r="SQR7" s="1636"/>
      <c r="SQS7" s="1636"/>
      <c r="SQT7" s="1636"/>
      <c r="SQU7" s="1636"/>
      <c r="SQV7" s="1636"/>
      <c r="SQW7" s="1636"/>
      <c r="SQX7" s="1636"/>
      <c r="SQY7" s="1636"/>
      <c r="SQZ7" s="1636"/>
      <c r="SRA7" s="1636"/>
      <c r="SRB7" s="1636"/>
      <c r="SRC7" s="1636"/>
      <c r="SRD7" s="1636"/>
      <c r="SRE7" s="1636"/>
      <c r="SRF7" s="1636"/>
      <c r="SRG7" s="1636"/>
      <c r="SRH7" s="1636"/>
      <c r="SRI7" s="1636"/>
      <c r="SRJ7" s="1636"/>
      <c r="SRK7" s="1636"/>
      <c r="SRL7" s="1636"/>
      <c r="SRM7" s="1636"/>
      <c r="SRN7" s="1636"/>
      <c r="SRO7" s="1636"/>
      <c r="SRP7" s="1636"/>
      <c r="SRQ7" s="1636"/>
      <c r="SRR7" s="1636"/>
      <c r="SRS7" s="1636"/>
      <c r="SRT7" s="1636"/>
      <c r="SRU7" s="1636"/>
      <c r="SRV7" s="1636"/>
      <c r="SRW7" s="1636"/>
      <c r="SRX7" s="1636"/>
      <c r="SRY7" s="1636"/>
      <c r="SRZ7" s="1636"/>
      <c r="SSA7" s="1636"/>
      <c r="SSB7" s="1636"/>
      <c r="SSC7" s="1636"/>
      <c r="SSD7" s="1636"/>
      <c r="SSE7" s="1636"/>
      <c r="SSF7" s="1636"/>
      <c r="SSG7" s="1636"/>
      <c r="SSH7" s="1636"/>
      <c r="SSI7" s="1636"/>
      <c r="SSJ7" s="1636"/>
      <c r="SSK7" s="1636"/>
      <c r="SSL7" s="1636"/>
      <c r="SSM7" s="1636"/>
      <c r="SSN7" s="1636"/>
      <c r="SSO7" s="1636"/>
      <c r="SSP7" s="1636"/>
      <c r="SSQ7" s="1636"/>
      <c r="SSR7" s="1636"/>
      <c r="SSS7" s="1636"/>
      <c r="SST7" s="1636"/>
      <c r="SSU7" s="1636"/>
      <c r="SSV7" s="1636"/>
      <c r="SSW7" s="1636"/>
      <c r="SSX7" s="1636"/>
      <c r="SSY7" s="1636"/>
      <c r="SSZ7" s="1636"/>
      <c r="STA7" s="1636"/>
      <c r="STB7" s="1636"/>
      <c r="STC7" s="1636"/>
      <c r="STD7" s="1636"/>
      <c r="STE7" s="1636"/>
      <c r="STF7" s="1636"/>
      <c r="STG7" s="1636"/>
      <c r="STH7" s="1636"/>
      <c r="STI7" s="1636"/>
      <c r="STJ7" s="1636"/>
      <c r="STK7" s="1636"/>
      <c r="STL7" s="1636"/>
      <c r="STM7" s="1636"/>
      <c r="STN7" s="1636"/>
      <c r="STO7" s="1636"/>
      <c r="STP7" s="1636"/>
      <c r="STQ7" s="1636"/>
      <c r="STR7" s="1636"/>
      <c r="STS7" s="1636"/>
      <c r="STT7" s="1636"/>
      <c r="STU7" s="1636"/>
      <c r="STV7" s="1636"/>
      <c r="STW7" s="1636"/>
      <c r="STX7" s="1636"/>
      <c r="STY7" s="1636"/>
      <c r="STZ7" s="1636"/>
      <c r="SUA7" s="1636"/>
      <c r="SUB7" s="1636"/>
      <c r="SUC7" s="1636"/>
      <c r="SUD7" s="1636"/>
      <c r="SUE7" s="1636"/>
      <c r="SUF7" s="1636"/>
      <c r="SUG7" s="1636"/>
      <c r="SUH7" s="1636"/>
      <c r="SUI7" s="1636"/>
      <c r="SUJ7" s="1636"/>
      <c r="SUK7" s="1636"/>
      <c r="SUL7" s="1636"/>
      <c r="SUM7" s="1636"/>
      <c r="SUN7" s="1636"/>
      <c r="SUO7" s="1636"/>
      <c r="SUP7" s="1636"/>
      <c r="SUQ7" s="1636"/>
      <c r="SUR7" s="1636"/>
      <c r="SUS7" s="1636"/>
      <c r="SUT7" s="1636"/>
      <c r="SUU7" s="1636"/>
      <c r="SUV7" s="1636"/>
      <c r="SUW7" s="1636"/>
      <c r="SUX7" s="1636"/>
      <c r="SUY7" s="1636"/>
      <c r="SUZ7" s="1636"/>
      <c r="SVA7" s="1636"/>
      <c r="SVB7" s="1636"/>
      <c r="SVC7" s="1636"/>
      <c r="SVD7" s="1636"/>
      <c r="SVE7" s="1636"/>
      <c r="SVF7" s="1636"/>
      <c r="SVG7" s="1636"/>
      <c r="SVH7" s="1636"/>
      <c r="SVI7" s="1636"/>
      <c r="SVJ7" s="1636"/>
      <c r="SVK7" s="1636"/>
      <c r="SVL7" s="1636"/>
      <c r="SVM7" s="1636"/>
      <c r="SVN7" s="1636"/>
      <c r="SVO7" s="1636"/>
      <c r="SVP7" s="1636"/>
      <c r="SVQ7" s="1636"/>
      <c r="SVR7" s="1636"/>
      <c r="SVS7" s="1636"/>
      <c r="SVT7" s="1636"/>
      <c r="SVU7" s="1636"/>
      <c r="SVV7" s="1636"/>
      <c r="SVW7" s="1636"/>
      <c r="SVX7" s="1636"/>
      <c r="SVY7" s="1636"/>
      <c r="SVZ7" s="1636"/>
      <c r="SWA7" s="1636"/>
      <c r="SWB7" s="1636"/>
      <c r="SWC7" s="1636"/>
      <c r="SWD7" s="1636"/>
      <c r="SWE7" s="1636"/>
      <c r="SWF7" s="1636"/>
      <c r="SWG7" s="1636"/>
      <c r="SWH7" s="1636"/>
      <c r="SWI7" s="1636"/>
      <c r="SWJ7" s="1636"/>
      <c r="SWK7" s="1636"/>
      <c r="SWL7" s="1636"/>
      <c r="SWM7" s="1636"/>
      <c r="SWN7" s="1636"/>
      <c r="SWO7" s="1636"/>
      <c r="SWP7" s="1636"/>
      <c r="SWQ7" s="1636"/>
      <c r="SWR7" s="1636"/>
      <c r="SWS7" s="1636"/>
      <c r="SWT7" s="1636"/>
      <c r="SWU7" s="1636"/>
      <c r="SWV7" s="1636"/>
      <c r="SWW7" s="1636"/>
      <c r="SWX7" s="1636"/>
      <c r="SWY7" s="1636"/>
      <c r="SWZ7" s="1636"/>
      <c r="SXA7" s="1636"/>
      <c r="SXB7" s="1636"/>
      <c r="SXC7" s="1636"/>
      <c r="SXD7" s="1636"/>
      <c r="SXE7" s="1636"/>
      <c r="SXF7" s="1636"/>
      <c r="SXG7" s="1636"/>
      <c r="SXH7" s="1636"/>
      <c r="SXI7" s="1636"/>
      <c r="SXJ7" s="1636"/>
      <c r="SXK7" s="1636"/>
      <c r="SXL7" s="1636"/>
      <c r="SXM7" s="1636"/>
      <c r="SXN7" s="1636"/>
      <c r="SXO7" s="1636"/>
      <c r="SXP7" s="1636"/>
      <c r="SXQ7" s="1636"/>
      <c r="SXR7" s="1636"/>
      <c r="SXS7" s="1636"/>
      <c r="SXT7" s="1636"/>
      <c r="SXU7" s="1636"/>
      <c r="SXV7" s="1636"/>
      <c r="SXW7" s="1636"/>
      <c r="SXX7" s="1636"/>
      <c r="SXY7" s="1636"/>
      <c r="SXZ7" s="1636"/>
      <c r="SYA7" s="1636"/>
      <c r="SYB7" s="1636"/>
      <c r="SYC7" s="1636"/>
      <c r="SYD7" s="1636"/>
      <c r="SYE7" s="1636"/>
      <c r="SYF7" s="1636"/>
      <c r="SYG7" s="1636"/>
      <c r="SYH7" s="1636"/>
      <c r="SYI7" s="1636"/>
      <c r="SYJ7" s="1636"/>
      <c r="SYK7" s="1636"/>
      <c r="SYL7" s="1636"/>
      <c r="SYM7" s="1636"/>
      <c r="SYN7" s="1636"/>
      <c r="SYO7" s="1636"/>
      <c r="SYP7" s="1636"/>
      <c r="SYQ7" s="1636"/>
      <c r="SYR7" s="1636"/>
      <c r="SYS7" s="1636"/>
      <c r="SYT7" s="1636"/>
      <c r="SYU7" s="1636"/>
      <c r="SYV7" s="1636"/>
      <c r="SYW7" s="1636"/>
      <c r="SYX7" s="1636"/>
      <c r="SYY7" s="1636"/>
      <c r="SYZ7" s="1636"/>
      <c r="SZA7" s="1636"/>
      <c r="SZB7" s="1636"/>
      <c r="SZC7" s="1636"/>
      <c r="SZD7" s="1636"/>
      <c r="SZE7" s="1636"/>
      <c r="SZF7" s="1636"/>
      <c r="SZG7" s="1636"/>
      <c r="SZH7" s="1636"/>
      <c r="SZI7" s="1636"/>
      <c r="SZJ7" s="1636"/>
      <c r="SZK7" s="1636"/>
      <c r="SZL7" s="1636"/>
      <c r="SZM7" s="1636"/>
      <c r="SZN7" s="1636"/>
      <c r="SZO7" s="1636"/>
      <c r="SZP7" s="1636"/>
      <c r="SZQ7" s="1636"/>
      <c r="SZR7" s="1636"/>
      <c r="SZS7" s="1636"/>
      <c r="SZT7" s="1636"/>
      <c r="SZU7" s="1636"/>
      <c r="SZV7" s="1636"/>
      <c r="SZW7" s="1636"/>
      <c r="SZX7" s="1636"/>
      <c r="SZY7" s="1636"/>
      <c r="SZZ7" s="1636"/>
      <c r="TAA7" s="1636"/>
      <c r="TAB7" s="1636"/>
      <c r="TAC7" s="1636"/>
      <c r="TAD7" s="1636"/>
      <c r="TAE7" s="1636"/>
      <c r="TAF7" s="1636"/>
      <c r="TAG7" s="1636"/>
      <c r="TAH7" s="1636"/>
      <c r="TAI7" s="1636"/>
      <c r="TAJ7" s="1636"/>
      <c r="TAK7" s="1636"/>
      <c r="TAL7" s="1636"/>
      <c r="TAM7" s="1636"/>
      <c r="TAN7" s="1636"/>
      <c r="TAO7" s="1636"/>
      <c r="TAP7" s="1636"/>
      <c r="TAQ7" s="1636"/>
      <c r="TAR7" s="1636"/>
      <c r="TAS7" s="1636"/>
      <c r="TAT7" s="1636"/>
      <c r="TAU7" s="1636"/>
      <c r="TAV7" s="1636"/>
      <c r="TAW7" s="1636"/>
      <c r="TAX7" s="1636"/>
      <c r="TAY7" s="1636"/>
      <c r="TAZ7" s="1636"/>
      <c r="TBA7" s="1636"/>
      <c r="TBB7" s="1636"/>
      <c r="TBC7" s="1636"/>
      <c r="TBD7" s="1636"/>
      <c r="TBE7" s="1636"/>
      <c r="TBF7" s="1636"/>
      <c r="TBG7" s="1636"/>
      <c r="TBH7" s="1636"/>
      <c r="TBI7" s="1636"/>
      <c r="TBJ7" s="1636"/>
      <c r="TBK7" s="1636"/>
      <c r="TBL7" s="1636"/>
      <c r="TBM7" s="1636"/>
      <c r="TBN7" s="1636"/>
      <c r="TBO7" s="1636"/>
      <c r="TBP7" s="1636"/>
      <c r="TBQ7" s="1636"/>
      <c r="TBR7" s="1636"/>
      <c r="TBS7" s="1636"/>
      <c r="TBT7" s="1636"/>
      <c r="TBU7" s="1636"/>
      <c r="TBV7" s="1636"/>
      <c r="TBW7" s="1636"/>
      <c r="TBX7" s="1636"/>
      <c r="TBY7" s="1636"/>
      <c r="TBZ7" s="1636"/>
      <c r="TCA7" s="1636"/>
      <c r="TCB7" s="1636"/>
      <c r="TCC7" s="1636"/>
      <c r="TCD7" s="1636"/>
      <c r="TCE7" s="1636"/>
      <c r="TCF7" s="1636"/>
      <c r="TCG7" s="1636"/>
      <c r="TCH7" s="1636"/>
      <c r="TCI7" s="1636"/>
      <c r="TCJ7" s="1636"/>
      <c r="TCK7" s="1636"/>
      <c r="TCL7" s="1636"/>
      <c r="TCM7" s="1636"/>
      <c r="TCN7" s="1636"/>
      <c r="TCO7" s="1636"/>
      <c r="TCP7" s="1636"/>
      <c r="TCQ7" s="1636"/>
      <c r="TCR7" s="1636"/>
      <c r="TCS7" s="1636"/>
      <c r="TCT7" s="1636"/>
      <c r="TCU7" s="1636"/>
      <c r="TCV7" s="1636"/>
      <c r="TCW7" s="1636"/>
      <c r="TCX7" s="1636"/>
      <c r="TCY7" s="1636"/>
      <c r="TCZ7" s="1636"/>
      <c r="TDA7" s="1636"/>
      <c r="TDB7" s="1636"/>
      <c r="TDC7" s="1636"/>
      <c r="TDD7" s="1636"/>
      <c r="TDE7" s="1636"/>
      <c r="TDF7" s="1636"/>
      <c r="TDG7" s="1636"/>
      <c r="TDH7" s="1636"/>
      <c r="TDI7" s="1636"/>
      <c r="TDJ7" s="1636"/>
      <c r="TDK7" s="1636"/>
      <c r="TDL7" s="1636"/>
      <c r="TDM7" s="1636"/>
      <c r="TDN7" s="1636"/>
      <c r="TDO7" s="1636"/>
      <c r="TDP7" s="1636"/>
      <c r="TDQ7" s="1636"/>
      <c r="TDR7" s="1636"/>
      <c r="TDS7" s="1636"/>
      <c r="TDT7" s="1636"/>
      <c r="TDU7" s="1636"/>
      <c r="TDV7" s="1636"/>
      <c r="TDW7" s="1636"/>
      <c r="TDX7" s="1636"/>
      <c r="TDY7" s="1636"/>
      <c r="TDZ7" s="1636"/>
      <c r="TEA7" s="1636"/>
      <c r="TEB7" s="1636"/>
      <c r="TEC7" s="1636"/>
      <c r="TED7" s="1636"/>
      <c r="TEE7" s="1636"/>
      <c r="TEF7" s="1636"/>
      <c r="TEG7" s="1636"/>
      <c r="TEH7" s="1636"/>
      <c r="TEI7" s="1636"/>
      <c r="TEJ7" s="1636"/>
      <c r="TEK7" s="1636"/>
      <c r="TEL7" s="1636"/>
      <c r="TEM7" s="1636"/>
      <c r="TEN7" s="1636"/>
      <c r="TEO7" s="1636"/>
      <c r="TEP7" s="1636"/>
      <c r="TEQ7" s="1636"/>
      <c r="TER7" s="1636"/>
      <c r="TES7" s="1636"/>
      <c r="TET7" s="1636"/>
      <c r="TEU7" s="1636"/>
      <c r="TEV7" s="1636"/>
      <c r="TEW7" s="1636"/>
      <c r="TEX7" s="1636"/>
      <c r="TEY7" s="1636"/>
      <c r="TEZ7" s="1636"/>
      <c r="TFA7" s="1636"/>
      <c r="TFB7" s="1636"/>
      <c r="TFC7" s="1636"/>
      <c r="TFD7" s="1636"/>
      <c r="TFE7" s="1636"/>
      <c r="TFF7" s="1636"/>
      <c r="TFG7" s="1636"/>
      <c r="TFH7" s="1636"/>
      <c r="TFI7" s="1636"/>
      <c r="TFJ7" s="1636"/>
      <c r="TFK7" s="1636"/>
      <c r="TFL7" s="1636"/>
      <c r="TFM7" s="1636"/>
      <c r="TFN7" s="1636"/>
      <c r="TFO7" s="1636"/>
      <c r="TFP7" s="1636"/>
      <c r="TFQ7" s="1636"/>
      <c r="TFR7" s="1636"/>
      <c r="TFS7" s="1636"/>
      <c r="TFT7" s="1636"/>
      <c r="TFU7" s="1636"/>
      <c r="TFV7" s="1636"/>
      <c r="TFW7" s="1636"/>
      <c r="TFX7" s="1636"/>
      <c r="TFY7" s="1636"/>
      <c r="TFZ7" s="1636"/>
      <c r="TGA7" s="1636"/>
      <c r="TGB7" s="1636"/>
      <c r="TGC7" s="1636"/>
      <c r="TGD7" s="1636"/>
      <c r="TGE7" s="1636"/>
      <c r="TGF7" s="1636"/>
      <c r="TGG7" s="1636"/>
      <c r="TGH7" s="1636"/>
      <c r="TGI7" s="1636"/>
      <c r="TGJ7" s="1636"/>
      <c r="TGK7" s="1636"/>
      <c r="TGL7" s="1636"/>
      <c r="TGM7" s="1636"/>
      <c r="TGN7" s="1636"/>
      <c r="TGO7" s="1636"/>
      <c r="TGP7" s="1636"/>
      <c r="TGQ7" s="1636"/>
      <c r="TGR7" s="1636"/>
      <c r="TGS7" s="1636"/>
      <c r="TGT7" s="1636"/>
      <c r="TGU7" s="1636"/>
      <c r="TGV7" s="1636"/>
      <c r="TGW7" s="1636"/>
      <c r="TGX7" s="1636"/>
      <c r="TGY7" s="1636"/>
      <c r="TGZ7" s="1636"/>
      <c r="THA7" s="1636"/>
      <c r="THB7" s="1636"/>
      <c r="THC7" s="1636"/>
      <c r="THD7" s="1636"/>
      <c r="THE7" s="1636"/>
      <c r="THF7" s="1636"/>
      <c r="THG7" s="1636"/>
      <c r="THH7" s="1636"/>
      <c r="THI7" s="1636"/>
      <c r="THJ7" s="1636"/>
      <c r="THK7" s="1636"/>
      <c r="THL7" s="1636"/>
      <c r="THM7" s="1636"/>
      <c r="THN7" s="1636"/>
      <c r="THO7" s="1636"/>
      <c r="THP7" s="1636"/>
      <c r="THQ7" s="1636"/>
      <c r="THR7" s="1636"/>
      <c r="THS7" s="1636"/>
      <c r="THT7" s="1636"/>
      <c r="THU7" s="1636"/>
      <c r="THV7" s="1636"/>
      <c r="THW7" s="1636"/>
      <c r="THX7" s="1636"/>
      <c r="THY7" s="1636"/>
      <c r="THZ7" s="1636"/>
      <c r="TIA7" s="1636"/>
      <c r="TIB7" s="1636"/>
      <c r="TIC7" s="1636"/>
      <c r="TID7" s="1636"/>
      <c r="TIE7" s="1636"/>
      <c r="TIF7" s="1636"/>
      <c r="TIG7" s="1636"/>
      <c r="TIH7" s="1636"/>
      <c r="TII7" s="1636"/>
      <c r="TIJ7" s="1636"/>
      <c r="TIK7" s="1636"/>
      <c r="TIL7" s="1636"/>
      <c r="TIM7" s="1636"/>
      <c r="TIN7" s="1636"/>
      <c r="TIO7" s="1636"/>
      <c r="TIP7" s="1636"/>
      <c r="TIQ7" s="1636"/>
      <c r="TIR7" s="1636"/>
      <c r="TIS7" s="1636"/>
      <c r="TIT7" s="1636"/>
      <c r="TIU7" s="1636"/>
      <c r="TIV7" s="1636"/>
      <c r="TIW7" s="1636"/>
      <c r="TIX7" s="1636"/>
      <c r="TIY7" s="1636"/>
      <c r="TIZ7" s="1636"/>
      <c r="TJA7" s="1636"/>
      <c r="TJB7" s="1636"/>
      <c r="TJC7" s="1636"/>
      <c r="TJD7" s="1636"/>
      <c r="TJE7" s="1636"/>
      <c r="TJF7" s="1636"/>
      <c r="TJG7" s="1636"/>
      <c r="TJH7" s="1636"/>
      <c r="TJI7" s="1636"/>
      <c r="TJJ7" s="1636"/>
      <c r="TJK7" s="1636"/>
      <c r="TJL7" s="1636"/>
      <c r="TJM7" s="1636"/>
      <c r="TJN7" s="1636"/>
      <c r="TJO7" s="1636"/>
      <c r="TJP7" s="1636"/>
      <c r="TJQ7" s="1636"/>
      <c r="TJR7" s="1636"/>
      <c r="TJS7" s="1636"/>
      <c r="TJT7" s="1636"/>
      <c r="TJU7" s="1636"/>
      <c r="TJV7" s="1636"/>
      <c r="TJW7" s="1636"/>
      <c r="TJX7" s="1636"/>
      <c r="TJY7" s="1636"/>
      <c r="TJZ7" s="1636"/>
      <c r="TKA7" s="1636"/>
      <c r="TKB7" s="1636"/>
      <c r="TKC7" s="1636"/>
      <c r="TKD7" s="1636"/>
      <c r="TKE7" s="1636"/>
      <c r="TKF7" s="1636"/>
      <c r="TKG7" s="1636"/>
      <c r="TKH7" s="1636"/>
      <c r="TKI7" s="1636"/>
      <c r="TKJ7" s="1636"/>
      <c r="TKK7" s="1636"/>
      <c r="TKL7" s="1636"/>
      <c r="TKM7" s="1636"/>
      <c r="TKN7" s="1636"/>
      <c r="TKO7" s="1636"/>
      <c r="TKP7" s="1636"/>
      <c r="TKQ7" s="1636"/>
      <c r="TKR7" s="1636"/>
      <c r="TKS7" s="1636"/>
      <c r="TKT7" s="1636"/>
      <c r="TKU7" s="1636"/>
      <c r="TKV7" s="1636"/>
      <c r="TKW7" s="1636"/>
      <c r="TKX7" s="1636"/>
      <c r="TKY7" s="1636"/>
      <c r="TKZ7" s="1636"/>
      <c r="TLA7" s="1636"/>
      <c r="TLB7" s="1636"/>
      <c r="TLC7" s="1636"/>
      <c r="TLD7" s="1636"/>
      <c r="TLE7" s="1636"/>
      <c r="TLF7" s="1636"/>
      <c r="TLG7" s="1636"/>
      <c r="TLH7" s="1636"/>
      <c r="TLI7" s="1636"/>
      <c r="TLJ7" s="1636"/>
      <c r="TLK7" s="1636"/>
      <c r="TLL7" s="1636"/>
      <c r="TLM7" s="1636"/>
      <c r="TLN7" s="1636"/>
      <c r="TLO7" s="1636"/>
      <c r="TLP7" s="1636"/>
      <c r="TLQ7" s="1636"/>
      <c r="TLR7" s="1636"/>
      <c r="TLS7" s="1636"/>
      <c r="TLT7" s="1636"/>
      <c r="TLU7" s="1636"/>
      <c r="TLV7" s="1636"/>
      <c r="TLW7" s="1636"/>
      <c r="TLX7" s="1636"/>
      <c r="TLY7" s="1636"/>
      <c r="TLZ7" s="1636"/>
      <c r="TMA7" s="1636"/>
      <c r="TMB7" s="1636"/>
      <c r="TMC7" s="1636"/>
      <c r="TMD7" s="1636"/>
      <c r="TME7" s="1636"/>
      <c r="TMF7" s="1636"/>
      <c r="TMG7" s="1636"/>
      <c r="TMH7" s="1636"/>
      <c r="TMI7" s="1636"/>
      <c r="TMJ7" s="1636"/>
      <c r="TMK7" s="1636"/>
      <c r="TML7" s="1636"/>
      <c r="TMM7" s="1636"/>
      <c r="TMN7" s="1636"/>
      <c r="TMO7" s="1636"/>
      <c r="TMP7" s="1636"/>
      <c r="TMQ7" s="1636"/>
      <c r="TMR7" s="1636"/>
      <c r="TMS7" s="1636"/>
      <c r="TMT7" s="1636"/>
      <c r="TMU7" s="1636"/>
      <c r="TMV7" s="1636"/>
      <c r="TMW7" s="1636"/>
      <c r="TMX7" s="1636"/>
      <c r="TMY7" s="1636"/>
      <c r="TMZ7" s="1636"/>
      <c r="TNA7" s="1636"/>
      <c r="TNB7" s="1636"/>
      <c r="TNC7" s="1636"/>
      <c r="TND7" s="1636"/>
      <c r="TNE7" s="1636"/>
      <c r="TNF7" s="1636"/>
      <c r="TNG7" s="1636"/>
      <c r="TNH7" s="1636"/>
      <c r="TNI7" s="1636"/>
      <c r="TNJ7" s="1636"/>
      <c r="TNK7" s="1636"/>
      <c r="TNL7" s="1636"/>
      <c r="TNM7" s="1636"/>
      <c r="TNN7" s="1636"/>
      <c r="TNO7" s="1636"/>
      <c r="TNP7" s="1636"/>
      <c r="TNQ7" s="1636"/>
      <c r="TNR7" s="1636"/>
      <c r="TNS7" s="1636"/>
      <c r="TNT7" s="1636"/>
      <c r="TNU7" s="1636"/>
      <c r="TNV7" s="1636"/>
      <c r="TNW7" s="1636"/>
      <c r="TNX7" s="1636"/>
      <c r="TNY7" s="1636"/>
      <c r="TNZ7" s="1636"/>
      <c r="TOA7" s="1636"/>
      <c r="TOB7" s="1636"/>
      <c r="TOC7" s="1636"/>
      <c r="TOD7" s="1636"/>
      <c r="TOE7" s="1636"/>
      <c r="TOF7" s="1636"/>
      <c r="TOG7" s="1636"/>
      <c r="TOH7" s="1636"/>
      <c r="TOI7" s="1636"/>
      <c r="TOJ7" s="1636"/>
      <c r="TOK7" s="1636"/>
      <c r="TOL7" s="1636"/>
      <c r="TOM7" s="1636"/>
      <c r="TON7" s="1636"/>
      <c r="TOO7" s="1636"/>
      <c r="TOP7" s="1636"/>
      <c r="TOQ7" s="1636"/>
      <c r="TOR7" s="1636"/>
      <c r="TOS7" s="1636"/>
      <c r="TOT7" s="1636"/>
      <c r="TOU7" s="1636"/>
      <c r="TOV7" s="1636"/>
      <c r="TOW7" s="1636"/>
      <c r="TOX7" s="1636"/>
      <c r="TOY7" s="1636"/>
      <c r="TOZ7" s="1636"/>
      <c r="TPA7" s="1636"/>
      <c r="TPB7" s="1636"/>
      <c r="TPC7" s="1636"/>
      <c r="TPD7" s="1636"/>
      <c r="TPE7" s="1636"/>
      <c r="TPF7" s="1636"/>
      <c r="TPG7" s="1636"/>
      <c r="TPH7" s="1636"/>
      <c r="TPI7" s="1636"/>
      <c r="TPJ7" s="1636"/>
      <c r="TPK7" s="1636"/>
      <c r="TPL7" s="1636"/>
      <c r="TPM7" s="1636"/>
      <c r="TPN7" s="1636"/>
      <c r="TPO7" s="1636"/>
      <c r="TPP7" s="1636"/>
      <c r="TPQ7" s="1636"/>
      <c r="TPR7" s="1636"/>
      <c r="TPS7" s="1636"/>
      <c r="TPT7" s="1636"/>
      <c r="TPU7" s="1636"/>
      <c r="TPV7" s="1636"/>
      <c r="TPW7" s="1636"/>
      <c r="TPX7" s="1636"/>
      <c r="TPY7" s="1636"/>
      <c r="TPZ7" s="1636"/>
      <c r="TQA7" s="1636"/>
      <c r="TQB7" s="1636"/>
      <c r="TQC7" s="1636"/>
      <c r="TQD7" s="1636"/>
      <c r="TQE7" s="1636"/>
      <c r="TQF7" s="1636"/>
      <c r="TQG7" s="1636"/>
      <c r="TQH7" s="1636"/>
      <c r="TQI7" s="1636"/>
      <c r="TQJ7" s="1636"/>
      <c r="TQK7" s="1636"/>
      <c r="TQL7" s="1636"/>
      <c r="TQM7" s="1636"/>
      <c r="TQN7" s="1636"/>
      <c r="TQO7" s="1636"/>
      <c r="TQP7" s="1636"/>
      <c r="TQQ7" s="1636"/>
      <c r="TQR7" s="1636"/>
      <c r="TQS7" s="1636"/>
      <c r="TQT7" s="1636"/>
      <c r="TQU7" s="1636"/>
      <c r="TQV7" s="1636"/>
      <c r="TQW7" s="1636"/>
      <c r="TQX7" s="1636"/>
      <c r="TQY7" s="1636"/>
      <c r="TQZ7" s="1636"/>
      <c r="TRA7" s="1636"/>
      <c r="TRB7" s="1636"/>
      <c r="TRC7" s="1636"/>
      <c r="TRD7" s="1636"/>
      <c r="TRE7" s="1636"/>
      <c r="TRF7" s="1636"/>
      <c r="TRG7" s="1636"/>
      <c r="TRH7" s="1636"/>
      <c r="TRI7" s="1636"/>
      <c r="TRJ7" s="1636"/>
      <c r="TRK7" s="1636"/>
      <c r="TRL7" s="1636"/>
      <c r="TRM7" s="1636"/>
      <c r="TRN7" s="1636"/>
      <c r="TRO7" s="1636"/>
      <c r="TRP7" s="1636"/>
      <c r="TRQ7" s="1636"/>
      <c r="TRR7" s="1636"/>
      <c r="TRS7" s="1636"/>
      <c r="TRT7" s="1636"/>
      <c r="TRU7" s="1636"/>
      <c r="TRV7" s="1636"/>
      <c r="TRW7" s="1636"/>
      <c r="TRX7" s="1636"/>
      <c r="TRY7" s="1636"/>
      <c r="TRZ7" s="1636"/>
      <c r="TSA7" s="1636"/>
      <c r="TSB7" s="1636"/>
      <c r="TSC7" s="1636"/>
      <c r="TSD7" s="1636"/>
      <c r="TSE7" s="1636"/>
      <c r="TSF7" s="1636"/>
      <c r="TSG7" s="1636"/>
      <c r="TSH7" s="1636"/>
      <c r="TSI7" s="1636"/>
      <c r="TSJ7" s="1636"/>
      <c r="TSK7" s="1636"/>
      <c r="TSL7" s="1636"/>
      <c r="TSM7" s="1636"/>
      <c r="TSN7" s="1636"/>
      <c r="TSO7" s="1636"/>
      <c r="TSP7" s="1636"/>
      <c r="TSQ7" s="1636"/>
      <c r="TSR7" s="1636"/>
      <c r="TSS7" s="1636"/>
      <c r="TST7" s="1636"/>
      <c r="TSU7" s="1636"/>
      <c r="TSV7" s="1636"/>
      <c r="TSW7" s="1636"/>
      <c r="TSX7" s="1636"/>
      <c r="TSY7" s="1636"/>
      <c r="TSZ7" s="1636"/>
      <c r="TTA7" s="1636"/>
      <c r="TTB7" s="1636"/>
      <c r="TTC7" s="1636"/>
      <c r="TTD7" s="1636"/>
      <c r="TTE7" s="1636"/>
      <c r="TTF7" s="1636"/>
      <c r="TTG7" s="1636"/>
      <c r="TTH7" s="1636"/>
      <c r="TTI7" s="1636"/>
      <c r="TTJ7" s="1636"/>
      <c r="TTK7" s="1636"/>
      <c r="TTL7" s="1636"/>
      <c r="TTM7" s="1636"/>
      <c r="TTN7" s="1636"/>
      <c r="TTO7" s="1636"/>
      <c r="TTP7" s="1636"/>
      <c r="TTQ7" s="1636"/>
      <c r="TTR7" s="1636"/>
      <c r="TTS7" s="1636"/>
      <c r="TTT7" s="1636"/>
      <c r="TTU7" s="1636"/>
      <c r="TTV7" s="1636"/>
      <c r="TTW7" s="1636"/>
      <c r="TTX7" s="1636"/>
      <c r="TTY7" s="1636"/>
      <c r="TTZ7" s="1636"/>
      <c r="TUA7" s="1636"/>
      <c r="TUB7" s="1636"/>
      <c r="TUC7" s="1636"/>
      <c r="TUD7" s="1636"/>
      <c r="TUE7" s="1636"/>
      <c r="TUF7" s="1636"/>
      <c r="TUG7" s="1636"/>
      <c r="TUH7" s="1636"/>
      <c r="TUI7" s="1636"/>
      <c r="TUJ7" s="1636"/>
      <c r="TUK7" s="1636"/>
      <c r="TUL7" s="1636"/>
      <c r="TUM7" s="1636"/>
      <c r="TUN7" s="1636"/>
      <c r="TUO7" s="1636"/>
      <c r="TUP7" s="1636"/>
      <c r="TUQ7" s="1636"/>
      <c r="TUR7" s="1636"/>
      <c r="TUS7" s="1636"/>
      <c r="TUT7" s="1636"/>
      <c r="TUU7" s="1636"/>
      <c r="TUV7" s="1636"/>
      <c r="TUW7" s="1636"/>
      <c r="TUX7" s="1636"/>
      <c r="TUY7" s="1636"/>
      <c r="TUZ7" s="1636"/>
      <c r="TVA7" s="1636"/>
      <c r="TVB7" s="1636"/>
      <c r="TVC7" s="1636"/>
      <c r="TVD7" s="1636"/>
      <c r="TVE7" s="1636"/>
      <c r="TVF7" s="1636"/>
      <c r="TVG7" s="1636"/>
      <c r="TVH7" s="1636"/>
      <c r="TVI7" s="1636"/>
      <c r="TVJ7" s="1636"/>
      <c r="TVK7" s="1636"/>
      <c r="TVL7" s="1636"/>
      <c r="TVM7" s="1636"/>
      <c r="TVN7" s="1636"/>
      <c r="TVO7" s="1636"/>
      <c r="TVP7" s="1636"/>
      <c r="TVQ7" s="1636"/>
      <c r="TVR7" s="1636"/>
      <c r="TVS7" s="1636"/>
      <c r="TVT7" s="1636"/>
      <c r="TVU7" s="1636"/>
      <c r="TVV7" s="1636"/>
      <c r="TVW7" s="1636"/>
      <c r="TVX7" s="1636"/>
      <c r="TVY7" s="1636"/>
      <c r="TVZ7" s="1636"/>
      <c r="TWA7" s="1636"/>
      <c r="TWB7" s="1636"/>
      <c r="TWC7" s="1636"/>
      <c r="TWD7" s="1636"/>
      <c r="TWE7" s="1636"/>
      <c r="TWF7" s="1636"/>
      <c r="TWG7" s="1636"/>
      <c r="TWH7" s="1636"/>
      <c r="TWI7" s="1636"/>
      <c r="TWJ7" s="1636"/>
      <c r="TWK7" s="1636"/>
      <c r="TWL7" s="1636"/>
      <c r="TWM7" s="1636"/>
      <c r="TWN7" s="1636"/>
      <c r="TWO7" s="1636"/>
      <c r="TWP7" s="1636"/>
      <c r="TWQ7" s="1636"/>
      <c r="TWR7" s="1636"/>
      <c r="TWS7" s="1636"/>
      <c r="TWT7" s="1636"/>
      <c r="TWU7" s="1636"/>
      <c r="TWV7" s="1636"/>
      <c r="TWW7" s="1636"/>
      <c r="TWX7" s="1636"/>
      <c r="TWY7" s="1636"/>
      <c r="TWZ7" s="1636"/>
      <c r="TXA7" s="1636"/>
      <c r="TXB7" s="1636"/>
      <c r="TXC7" s="1636"/>
      <c r="TXD7" s="1636"/>
      <c r="TXE7" s="1636"/>
      <c r="TXF7" s="1636"/>
      <c r="TXG7" s="1636"/>
      <c r="TXH7" s="1636"/>
      <c r="TXI7" s="1636"/>
      <c r="TXJ7" s="1636"/>
      <c r="TXK7" s="1636"/>
      <c r="TXL7" s="1636"/>
      <c r="TXM7" s="1636"/>
      <c r="TXN7" s="1636"/>
      <c r="TXO7" s="1636"/>
      <c r="TXP7" s="1636"/>
      <c r="TXQ7" s="1636"/>
      <c r="TXR7" s="1636"/>
      <c r="TXS7" s="1636"/>
      <c r="TXT7" s="1636"/>
      <c r="TXU7" s="1636"/>
      <c r="TXV7" s="1636"/>
      <c r="TXW7" s="1636"/>
      <c r="TXX7" s="1636"/>
      <c r="TXY7" s="1636"/>
      <c r="TXZ7" s="1636"/>
      <c r="TYA7" s="1636"/>
      <c r="TYB7" s="1636"/>
      <c r="TYC7" s="1636"/>
      <c r="TYD7" s="1636"/>
      <c r="TYE7" s="1636"/>
      <c r="TYF7" s="1636"/>
      <c r="TYG7" s="1636"/>
      <c r="TYH7" s="1636"/>
      <c r="TYI7" s="1636"/>
      <c r="TYJ7" s="1636"/>
      <c r="TYK7" s="1636"/>
      <c r="TYL7" s="1636"/>
      <c r="TYM7" s="1636"/>
      <c r="TYN7" s="1636"/>
      <c r="TYO7" s="1636"/>
      <c r="TYP7" s="1636"/>
      <c r="TYQ7" s="1636"/>
      <c r="TYR7" s="1636"/>
      <c r="TYS7" s="1636"/>
      <c r="TYT7" s="1636"/>
      <c r="TYU7" s="1636"/>
      <c r="TYV7" s="1636"/>
      <c r="TYW7" s="1636"/>
      <c r="TYX7" s="1636"/>
      <c r="TYY7" s="1636"/>
      <c r="TYZ7" s="1636"/>
      <c r="TZA7" s="1636"/>
      <c r="TZB7" s="1636"/>
      <c r="TZC7" s="1636"/>
      <c r="TZD7" s="1636"/>
      <c r="TZE7" s="1636"/>
      <c r="TZF7" s="1636"/>
      <c r="TZG7" s="1636"/>
      <c r="TZH7" s="1636"/>
      <c r="TZI7" s="1636"/>
      <c r="TZJ7" s="1636"/>
      <c r="TZK7" s="1636"/>
      <c r="TZL7" s="1636"/>
      <c r="TZM7" s="1636"/>
      <c r="TZN7" s="1636"/>
      <c r="TZO7" s="1636"/>
      <c r="TZP7" s="1636"/>
      <c r="TZQ7" s="1636"/>
      <c r="TZR7" s="1636"/>
      <c r="TZS7" s="1636"/>
      <c r="TZT7" s="1636"/>
      <c r="TZU7" s="1636"/>
      <c r="TZV7" s="1636"/>
      <c r="TZW7" s="1636"/>
      <c r="TZX7" s="1636"/>
      <c r="TZY7" s="1636"/>
      <c r="TZZ7" s="1636"/>
      <c r="UAA7" s="1636"/>
      <c r="UAB7" s="1636"/>
      <c r="UAC7" s="1636"/>
      <c r="UAD7" s="1636"/>
      <c r="UAE7" s="1636"/>
      <c r="UAF7" s="1636"/>
      <c r="UAG7" s="1636"/>
      <c r="UAH7" s="1636"/>
      <c r="UAI7" s="1636"/>
      <c r="UAJ7" s="1636"/>
      <c r="UAK7" s="1636"/>
      <c r="UAL7" s="1636"/>
      <c r="UAM7" s="1636"/>
      <c r="UAN7" s="1636"/>
      <c r="UAO7" s="1636"/>
      <c r="UAP7" s="1636"/>
      <c r="UAQ7" s="1636"/>
      <c r="UAR7" s="1636"/>
      <c r="UAS7" s="1636"/>
      <c r="UAT7" s="1636"/>
      <c r="UAU7" s="1636"/>
      <c r="UAV7" s="1636"/>
      <c r="UAW7" s="1636"/>
      <c r="UAX7" s="1636"/>
      <c r="UAY7" s="1636"/>
      <c r="UAZ7" s="1636"/>
      <c r="UBA7" s="1636"/>
      <c r="UBB7" s="1636"/>
      <c r="UBC7" s="1636"/>
      <c r="UBD7" s="1636"/>
      <c r="UBE7" s="1636"/>
      <c r="UBF7" s="1636"/>
      <c r="UBG7" s="1636"/>
      <c r="UBH7" s="1636"/>
      <c r="UBI7" s="1636"/>
      <c r="UBJ7" s="1636"/>
      <c r="UBK7" s="1636"/>
      <c r="UBL7" s="1636"/>
      <c r="UBM7" s="1636"/>
      <c r="UBN7" s="1636"/>
      <c r="UBO7" s="1636"/>
      <c r="UBP7" s="1636"/>
      <c r="UBQ7" s="1636"/>
      <c r="UBR7" s="1636"/>
      <c r="UBS7" s="1636"/>
      <c r="UBT7" s="1636"/>
      <c r="UBU7" s="1636"/>
      <c r="UBV7" s="1636"/>
      <c r="UBW7" s="1636"/>
      <c r="UBX7" s="1636"/>
      <c r="UBY7" s="1636"/>
      <c r="UBZ7" s="1636"/>
      <c r="UCA7" s="1636"/>
      <c r="UCB7" s="1636"/>
      <c r="UCC7" s="1636"/>
      <c r="UCD7" s="1636"/>
      <c r="UCE7" s="1636"/>
      <c r="UCF7" s="1636"/>
      <c r="UCG7" s="1636"/>
      <c r="UCH7" s="1636"/>
      <c r="UCI7" s="1636"/>
      <c r="UCJ7" s="1636"/>
      <c r="UCK7" s="1636"/>
      <c r="UCL7" s="1636"/>
      <c r="UCM7" s="1636"/>
      <c r="UCN7" s="1636"/>
      <c r="UCO7" s="1636"/>
      <c r="UCP7" s="1636"/>
      <c r="UCQ7" s="1636"/>
      <c r="UCR7" s="1636"/>
      <c r="UCS7" s="1636"/>
      <c r="UCT7" s="1636"/>
      <c r="UCU7" s="1636"/>
      <c r="UCV7" s="1636"/>
      <c r="UCW7" s="1636"/>
      <c r="UCX7" s="1636"/>
      <c r="UCY7" s="1636"/>
      <c r="UCZ7" s="1636"/>
      <c r="UDA7" s="1636"/>
      <c r="UDB7" s="1636"/>
      <c r="UDC7" s="1636"/>
      <c r="UDD7" s="1636"/>
      <c r="UDE7" s="1636"/>
      <c r="UDF7" s="1636"/>
      <c r="UDG7" s="1636"/>
      <c r="UDH7" s="1636"/>
      <c r="UDI7" s="1636"/>
      <c r="UDJ7" s="1636"/>
      <c r="UDK7" s="1636"/>
      <c r="UDL7" s="1636"/>
      <c r="UDM7" s="1636"/>
      <c r="UDN7" s="1636"/>
      <c r="UDO7" s="1636"/>
      <c r="UDP7" s="1636"/>
      <c r="UDQ7" s="1636"/>
      <c r="UDR7" s="1636"/>
      <c r="UDS7" s="1636"/>
      <c r="UDT7" s="1636"/>
      <c r="UDU7" s="1636"/>
      <c r="UDV7" s="1636"/>
      <c r="UDW7" s="1636"/>
      <c r="UDX7" s="1636"/>
      <c r="UDY7" s="1636"/>
      <c r="UDZ7" s="1636"/>
      <c r="UEA7" s="1636"/>
      <c r="UEB7" s="1636"/>
      <c r="UEC7" s="1636"/>
      <c r="UED7" s="1636"/>
      <c r="UEE7" s="1636"/>
      <c r="UEF7" s="1636"/>
      <c r="UEG7" s="1636"/>
      <c r="UEH7" s="1636"/>
      <c r="UEI7" s="1636"/>
      <c r="UEJ7" s="1636"/>
      <c r="UEK7" s="1636"/>
      <c r="UEL7" s="1636"/>
      <c r="UEM7" s="1636"/>
      <c r="UEN7" s="1636"/>
      <c r="UEO7" s="1636"/>
      <c r="UEP7" s="1636"/>
      <c r="UEQ7" s="1636"/>
      <c r="UER7" s="1636"/>
      <c r="UES7" s="1636"/>
      <c r="UET7" s="1636"/>
      <c r="UEU7" s="1636"/>
      <c r="UEV7" s="1636"/>
      <c r="UEW7" s="1636"/>
      <c r="UEX7" s="1636"/>
      <c r="UEY7" s="1636"/>
      <c r="UEZ7" s="1636"/>
      <c r="UFA7" s="1636"/>
      <c r="UFB7" s="1636"/>
      <c r="UFC7" s="1636"/>
      <c r="UFD7" s="1636"/>
      <c r="UFE7" s="1636"/>
      <c r="UFF7" s="1636"/>
      <c r="UFG7" s="1636"/>
      <c r="UFH7" s="1636"/>
      <c r="UFI7" s="1636"/>
      <c r="UFJ7" s="1636"/>
      <c r="UFK7" s="1636"/>
      <c r="UFL7" s="1636"/>
      <c r="UFM7" s="1636"/>
      <c r="UFN7" s="1636"/>
      <c r="UFO7" s="1636"/>
      <c r="UFP7" s="1636"/>
      <c r="UFQ7" s="1636"/>
      <c r="UFR7" s="1636"/>
      <c r="UFS7" s="1636"/>
      <c r="UFT7" s="1636"/>
      <c r="UFU7" s="1636"/>
      <c r="UFV7" s="1636"/>
      <c r="UFW7" s="1636"/>
      <c r="UFX7" s="1636"/>
      <c r="UFY7" s="1636"/>
      <c r="UFZ7" s="1636"/>
      <c r="UGA7" s="1636"/>
      <c r="UGB7" s="1636"/>
      <c r="UGC7" s="1636"/>
      <c r="UGD7" s="1636"/>
      <c r="UGE7" s="1636"/>
      <c r="UGF7" s="1636"/>
      <c r="UGG7" s="1636"/>
      <c r="UGH7" s="1636"/>
      <c r="UGI7" s="1636"/>
      <c r="UGJ7" s="1636"/>
      <c r="UGK7" s="1636"/>
      <c r="UGL7" s="1636"/>
      <c r="UGM7" s="1636"/>
      <c r="UGN7" s="1636"/>
      <c r="UGO7" s="1636"/>
      <c r="UGP7" s="1636"/>
      <c r="UGQ7" s="1636"/>
      <c r="UGR7" s="1636"/>
      <c r="UGS7" s="1636"/>
      <c r="UGT7" s="1636"/>
      <c r="UGU7" s="1636"/>
      <c r="UGV7" s="1636"/>
      <c r="UGW7" s="1636"/>
      <c r="UGX7" s="1636"/>
      <c r="UGY7" s="1636"/>
      <c r="UGZ7" s="1636"/>
      <c r="UHA7" s="1636"/>
      <c r="UHB7" s="1636"/>
      <c r="UHC7" s="1636"/>
      <c r="UHD7" s="1636"/>
      <c r="UHE7" s="1636"/>
      <c r="UHF7" s="1636"/>
      <c r="UHG7" s="1636"/>
      <c r="UHH7" s="1636"/>
      <c r="UHI7" s="1636"/>
      <c r="UHJ7" s="1636"/>
      <c r="UHK7" s="1636"/>
      <c r="UHL7" s="1636"/>
      <c r="UHM7" s="1636"/>
      <c r="UHN7" s="1636"/>
      <c r="UHO7" s="1636"/>
      <c r="UHP7" s="1636"/>
      <c r="UHQ7" s="1636"/>
      <c r="UHR7" s="1636"/>
      <c r="UHS7" s="1636"/>
      <c r="UHT7" s="1636"/>
      <c r="UHU7" s="1636"/>
      <c r="UHV7" s="1636"/>
      <c r="UHW7" s="1636"/>
      <c r="UHX7" s="1636"/>
      <c r="UHY7" s="1636"/>
      <c r="UHZ7" s="1636"/>
      <c r="UIA7" s="1636"/>
      <c r="UIB7" s="1636"/>
      <c r="UIC7" s="1636"/>
      <c r="UID7" s="1636"/>
      <c r="UIE7" s="1636"/>
      <c r="UIF7" s="1636"/>
      <c r="UIG7" s="1636"/>
      <c r="UIH7" s="1636"/>
      <c r="UII7" s="1636"/>
      <c r="UIJ7" s="1636"/>
      <c r="UIK7" s="1636"/>
      <c r="UIL7" s="1636"/>
      <c r="UIM7" s="1636"/>
      <c r="UIN7" s="1636"/>
      <c r="UIO7" s="1636"/>
      <c r="UIP7" s="1636"/>
      <c r="UIQ7" s="1636"/>
      <c r="UIR7" s="1636"/>
      <c r="UIS7" s="1636"/>
      <c r="UIT7" s="1636"/>
      <c r="UIU7" s="1636"/>
      <c r="UIV7" s="1636"/>
      <c r="UIW7" s="1636"/>
      <c r="UIX7" s="1636"/>
      <c r="UIY7" s="1636"/>
      <c r="UIZ7" s="1636"/>
      <c r="UJA7" s="1636"/>
      <c r="UJB7" s="1636"/>
      <c r="UJC7" s="1636"/>
      <c r="UJD7" s="1636"/>
      <c r="UJE7" s="1636"/>
      <c r="UJF7" s="1636"/>
      <c r="UJG7" s="1636"/>
      <c r="UJH7" s="1636"/>
      <c r="UJI7" s="1636"/>
      <c r="UJJ7" s="1636"/>
      <c r="UJK7" s="1636"/>
      <c r="UJL7" s="1636"/>
      <c r="UJM7" s="1636"/>
      <c r="UJN7" s="1636"/>
      <c r="UJO7" s="1636"/>
      <c r="UJP7" s="1636"/>
      <c r="UJQ7" s="1636"/>
      <c r="UJR7" s="1636"/>
      <c r="UJS7" s="1636"/>
      <c r="UJT7" s="1636"/>
      <c r="UJU7" s="1636"/>
      <c r="UJV7" s="1636"/>
      <c r="UJW7" s="1636"/>
      <c r="UJX7" s="1636"/>
      <c r="UJY7" s="1636"/>
      <c r="UJZ7" s="1636"/>
      <c r="UKA7" s="1636"/>
      <c r="UKB7" s="1636"/>
      <c r="UKC7" s="1636"/>
      <c r="UKD7" s="1636"/>
      <c r="UKE7" s="1636"/>
      <c r="UKF7" s="1636"/>
      <c r="UKG7" s="1636"/>
      <c r="UKH7" s="1636"/>
      <c r="UKI7" s="1636"/>
      <c r="UKJ7" s="1636"/>
      <c r="UKK7" s="1636"/>
      <c r="UKL7" s="1636"/>
      <c r="UKM7" s="1636"/>
      <c r="UKN7" s="1636"/>
      <c r="UKO7" s="1636"/>
      <c r="UKP7" s="1636"/>
      <c r="UKQ7" s="1636"/>
      <c r="UKR7" s="1636"/>
      <c r="UKS7" s="1636"/>
      <c r="UKT7" s="1636"/>
      <c r="UKU7" s="1636"/>
      <c r="UKV7" s="1636"/>
      <c r="UKW7" s="1636"/>
      <c r="UKX7" s="1636"/>
      <c r="UKY7" s="1636"/>
      <c r="UKZ7" s="1636"/>
      <c r="ULA7" s="1636"/>
      <c r="ULB7" s="1636"/>
      <c r="ULC7" s="1636"/>
      <c r="ULD7" s="1636"/>
      <c r="ULE7" s="1636"/>
      <c r="ULF7" s="1636"/>
      <c r="ULG7" s="1636"/>
      <c r="ULH7" s="1636"/>
      <c r="ULI7" s="1636"/>
      <c r="ULJ7" s="1636"/>
      <c r="ULK7" s="1636"/>
      <c r="ULL7" s="1636"/>
      <c r="ULM7" s="1636"/>
      <c r="ULN7" s="1636"/>
      <c r="ULO7" s="1636"/>
      <c r="ULP7" s="1636"/>
      <c r="ULQ7" s="1636"/>
      <c r="ULR7" s="1636"/>
      <c r="ULS7" s="1636"/>
      <c r="ULT7" s="1636"/>
      <c r="ULU7" s="1636"/>
      <c r="ULV7" s="1636"/>
      <c r="ULW7" s="1636"/>
      <c r="ULX7" s="1636"/>
      <c r="ULY7" s="1636"/>
      <c r="ULZ7" s="1636"/>
      <c r="UMA7" s="1636"/>
      <c r="UMB7" s="1636"/>
      <c r="UMC7" s="1636"/>
      <c r="UMD7" s="1636"/>
      <c r="UME7" s="1636"/>
      <c r="UMF7" s="1636"/>
      <c r="UMG7" s="1636"/>
      <c r="UMH7" s="1636"/>
      <c r="UMI7" s="1636"/>
      <c r="UMJ7" s="1636"/>
      <c r="UMK7" s="1636"/>
      <c r="UML7" s="1636"/>
      <c r="UMM7" s="1636"/>
      <c r="UMN7" s="1636"/>
      <c r="UMO7" s="1636"/>
      <c r="UMP7" s="1636"/>
      <c r="UMQ7" s="1636"/>
      <c r="UMR7" s="1636"/>
      <c r="UMS7" s="1636"/>
      <c r="UMT7" s="1636"/>
      <c r="UMU7" s="1636"/>
      <c r="UMV7" s="1636"/>
      <c r="UMW7" s="1636"/>
      <c r="UMX7" s="1636"/>
      <c r="UMY7" s="1636"/>
      <c r="UMZ7" s="1636"/>
      <c r="UNA7" s="1636"/>
      <c r="UNB7" s="1636"/>
      <c r="UNC7" s="1636"/>
      <c r="UND7" s="1636"/>
      <c r="UNE7" s="1636"/>
      <c r="UNF7" s="1636"/>
      <c r="UNG7" s="1636"/>
      <c r="UNH7" s="1636"/>
      <c r="UNI7" s="1636"/>
      <c r="UNJ7" s="1636"/>
      <c r="UNK7" s="1636"/>
      <c r="UNL7" s="1636"/>
      <c r="UNM7" s="1636"/>
      <c r="UNN7" s="1636"/>
      <c r="UNO7" s="1636"/>
      <c r="UNP7" s="1636"/>
      <c r="UNQ7" s="1636"/>
      <c r="UNR7" s="1636"/>
      <c r="UNS7" s="1636"/>
      <c r="UNT7" s="1636"/>
      <c r="UNU7" s="1636"/>
      <c r="UNV7" s="1636"/>
      <c r="UNW7" s="1636"/>
      <c r="UNX7" s="1636"/>
      <c r="UNY7" s="1636"/>
      <c r="UNZ7" s="1636"/>
      <c r="UOA7" s="1636"/>
      <c r="UOB7" s="1636"/>
      <c r="UOC7" s="1636"/>
      <c r="UOD7" s="1636"/>
      <c r="UOE7" s="1636"/>
      <c r="UOF7" s="1636"/>
      <c r="UOG7" s="1636"/>
      <c r="UOH7" s="1636"/>
      <c r="UOI7" s="1636"/>
      <c r="UOJ7" s="1636"/>
      <c r="UOK7" s="1636"/>
      <c r="UOL7" s="1636"/>
      <c r="UOM7" s="1636"/>
      <c r="UON7" s="1636"/>
      <c r="UOO7" s="1636"/>
      <c r="UOP7" s="1636"/>
      <c r="UOQ7" s="1636"/>
      <c r="UOR7" s="1636"/>
      <c r="UOS7" s="1636"/>
      <c r="UOT7" s="1636"/>
      <c r="UOU7" s="1636"/>
      <c r="UOV7" s="1636"/>
      <c r="UOW7" s="1636"/>
      <c r="UOX7" s="1636"/>
      <c r="UOY7" s="1636"/>
      <c r="UOZ7" s="1636"/>
      <c r="UPA7" s="1636"/>
      <c r="UPB7" s="1636"/>
      <c r="UPC7" s="1636"/>
      <c r="UPD7" s="1636"/>
      <c r="UPE7" s="1636"/>
      <c r="UPF7" s="1636"/>
      <c r="UPG7" s="1636"/>
      <c r="UPH7" s="1636"/>
      <c r="UPI7" s="1636"/>
      <c r="UPJ7" s="1636"/>
      <c r="UPK7" s="1636"/>
      <c r="UPL7" s="1636"/>
      <c r="UPM7" s="1636"/>
      <c r="UPN7" s="1636"/>
      <c r="UPO7" s="1636"/>
      <c r="UPP7" s="1636"/>
      <c r="UPQ7" s="1636"/>
      <c r="UPR7" s="1636"/>
      <c r="UPS7" s="1636"/>
      <c r="UPT7" s="1636"/>
      <c r="UPU7" s="1636"/>
      <c r="UPV7" s="1636"/>
      <c r="UPW7" s="1636"/>
      <c r="UPX7" s="1636"/>
      <c r="UPY7" s="1636"/>
      <c r="UPZ7" s="1636"/>
      <c r="UQA7" s="1636"/>
      <c r="UQB7" s="1636"/>
      <c r="UQC7" s="1636"/>
      <c r="UQD7" s="1636"/>
      <c r="UQE7" s="1636"/>
      <c r="UQF7" s="1636"/>
      <c r="UQG7" s="1636"/>
      <c r="UQH7" s="1636"/>
      <c r="UQI7" s="1636"/>
      <c r="UQJ7" s="1636"/>
      <c r="UQK7" s="1636"/>
      <c r="UQL7" s="1636"/>
      <c r="UQM7" s="1636"/>
      <c r="UQN7" s="1636"/>
      <c r="UQO7" s="1636"/>
      <c r="UQP7" s="1636"/>
      <c r="UQQ7" s="1636"/>
      <c r="UQR7" s="1636"/>
      <c r="UQS7" s="1636"/>
      <c r="UQT7" s="1636"/>
      <c r="UQU7" s="1636"/>
      <c r="UQV7" s="1636"/>
      <c r="UQW7" s="1636"/>
      <c r="UQX7" s="1636"/>
      <c r="UQY7" s="1636"/>
      <c r="UQZ7" s="1636"/>
      <c r="URA7" s="1636"/>
      <c r="URB7" s="1636"/>
      <c r="URC7" s="1636"/>
      <c r="URD7" s="1636"/>
      <c r="URE7" s="1636"/>
      <c r="URF7" s="1636"/>
      <c r="URG7" s="1636"/>
      <c r="URH7" s="1636"/>
      <c r="URI7" s="1636"/>
      <c r="URJ7" s="1636"/>
      <c r="URK7" s="1636"/>
      <c r="URL7" s="1636"/>
      <c r="URM7" s="1636"/>
      <c r="URN7" s="1636"/>
      <c r="URO7" s="1636"/>
      <c r="URP7" s="1636"/>
      <c r="URQ7" s="1636"/>
      <c r="URR7" s="1636"/>
      <c r="URS7" s="1636"/>
      <c r="URT7" s="1636"/>
      <c r="URU7" s="1636"/>
      <c r="URV7" s="1636"/>
      <c r="URW7" s="1636"/>
      <c r="URX7" s="1636"/>
      <c r="URY7" s="1636"/>
      <c r="URZ7" s="1636"/>
      <c r="USA7" s="1636"/>
      <c r="USB7" s="1636"/>
      <c r="USC7" s="1636"/>
      <c r="USD7" s="1636"/>
      <c r="USE7" s="1636"/>
      <c r="USF7" s="1636"/>
      <c r="USG7" s="1636"/>
      <c r="USH7" s="1636"/>
      <c r="USI7" s="1636"/>
      <c r="USJ7" s="1636"/>
      <c r="USK7" s="1636"/>
      <c r="USL7" s="1636"/>
      <c r="USM7" s="1636"/>
      <c r="USN7" s="1636"/>
      <c r="USO7" s="1636"/>
      <c r="USP7" s="1636"/>
      <c r="USQ7" s="1636"/>
      <c r="USR7" s="1636"/>
      <c r="USS7" s="1636"/>
      <c r="UST7" s="1636"/>
      <c r="USU7" s="1636"/>
      <c r="USV7" s="1636"/>
      <c r="USW7" s="1636"/>
      <c r="USX7" s="1636"/>
      <c r="USY7" s="1636"/>
      <c r="USZ7" s="1636"/>
      <c r="UTA7" s="1636"/>
      <c r="UTB7" s="1636"/>
      <c r="UTC7" s="1636"/>
      <c r="UTD7" s="1636"/>
      <c r="UTE7" s="1636"/>
      <c r="UTF7" s="1636"/>
      <c r="UTG7" s="1636"/>
      <c r="UTH7" s="1636"/>
      <c r="UTI7" s="1636"/>
      <c r="UTJ7" s="1636"/>
      <c r="UTK7" s="1636"/>
      <c r="UTL7" s="1636"/>
      <c r="UTM7" s="1636"/>
      <c r="UTN7" s="1636"/>
      <c r="UTO7" s="1636"/>
      <c r="UTP7" s="1636"/>
      <c r="UTQ7" s="1636"/>
      <c r="UTR7" s="1636"/>
      <c r="UTS7" s="1636"/>
      <c r="UTT7" s="1636"/>
      <c r="UTU7" s="1636"/>
      <c r="UTV7" s="1636"/>
      <c r="UTW7" s="1636"/>
      <c r="UTX7" s="1636"/>
      <c r="UTY7" s="1636"/>
      <c r="UTZ7" s="1636"/>
      <c r="UUA7" s="1636"/>
      <c r="UUB7" s="1636"/>
      <c r="UUC7" s="1636"/>
      <c r="UUD7" s="1636"/>
      <c r="UUE7" s="1636"/>
      <c r="UUF7" s="1636"/>
      <c r="UUG7" s="1636"/>
      <c r="UUH7" s="1636"/>
      <c r="UUI7" s="1636"/>
      <c r="UUJ7" s="1636"/>
      <c r="UUK7" s="1636"/>
      <c r="UUL7" s="1636"/>
      <c r="UUM7" s="1636"/>
      <c r="UUN7" s="1636"/>
      <c r="UUO7" s="1636"/>
      <c r="UUP7" s="1636"/>
      <c r="UUQ7" s="1636"/>
      <c r="UUR7" s="1636"/>
      <c r="UUS7" s="1636"/>
      <c r="UUT7" s="1636"/>
      <c r="UUU7" s="1636"/>
      <c r="UUV7" s="1636"/>
      <c r="UUW7" s="1636"/>
      <c r="UUX7" s="1636"/>
      <c r="UUY7" s="1636"/>
      <c r="UUZ7" s="1636"/>
      <c r="UVA7" s="1636"/>
      <c r="UVB7" s="1636"/>
      <c r="UVC7" s="1636"/>
      <c r="UVD7" s="1636"/>
      <c r="UVE7" s="1636"/>
      <c r="UVF7" s="1636"/>
      <c r="UVG7" s="1636"/>
      <c r="UVH7" s="1636"/>
      <c r="UVI7" s="1636"/>
      <c r="UVJ7" s="1636"/>
      <c r="UVK7" s="1636"/>
      <c r="UVL7" s="1636"/>
      <c r="UVM7" s="1636"/>
      <c r="UVN7" s="1636"/>
      <c r="UVO7" s="1636"/>
      <c r="UVP7" s="1636"/>
      <c r="UVQ7" s="1636"/>
      <c r="UVR7" s="1636"/>
      <c r="UVS7" s="1636"/>
      <c r="UVT7" s="1636"/>
      <c r="UVU7" s="1636"/>
      <c r="UVV7" s="1636"/>
      <c r="UVW7" s="1636"/>
      <c r="UVX7" s="1636"/>
      <c r="UVY7" s="1636"/>
      <c r="UVZ7" s="1636"/>
      <c r="UWA7" s="1636"/>
      <c r="UWB7" s="1636"/>
      <c r="UWC7" s="1636"/>
      <c r="UWD7" s="1636"/>
      <c r="UWE7" s="1636"/>
      <c r="UWF7" s="1636"/>
      <c r="UWG7" s="1636"/>
      <c r="UWH7" s="1636"/>
      <c r="UWI7" s="1636"/>
      <c r="UWJ7" s="1636"/>
      <c r="UWK7" s="1636"/>
      <c r="UWL7" s="1636"/>
      <c r="UWM7" s="1636"/>
      <c r="UWN7" s="1636"/>
      <c r="UWO7" s="1636"/>
      <c r="UWP7" s="1636"/>
      <c r="UWQ7" s="1636"/>
      <c r="UWR7" s="1636"/>
      <c r="UWS7" s="1636"/>
      <c r="UWT7" s="1636"/>
      <c r="UWU7" s="1636"/>
      <c r="UWV7" s="1636"/>
      <c r="UWW7" s="1636"/>
      <c r="UWX7" s="1636"/>
      <c r="UWY7" s="1636"/>
      <c r="UWZ7" s="1636"/>
      <c r="UXA7" s="1636"/>
      <c r="UXB7" s="1636"/>
      <c r="UXC7" s="1636"/>
      <c r="UXD7" s="1636"/>
      <c r="UXE7" s="1636"/>
      <c r="UXF7" s="1636"/>
      <c r="UXG7" s="1636"/>
      <c r="UXH7" s="1636"/>
      <c r="UXI7" s="1636"/>
      <c r="UXJ7" s="1636"/>
      <c r="UXK7" s="1636"/>
      <c r="UXL7" s="1636"/>
      <c r="UXM7" s="1636"/>
      <c r="UXN7" s="1636"/>
      <c r="UXO7" s="1636"/>
      <c r="UXP7" s="1636"/>
      <c r="UXQ7" s="1636"/>
      <c r="UXR7" s="1636"/>
      <c r="UXS7" s="1636"/>
      <c r="UXT7" s="1636"/>
      <c r="UXU7" s="1636"/>
      <c r="UXV7" s="1636"/>
      <c r="UXW7" s="1636"/>
      <c r="UXX7" s="1636"/>
      <c r="UXY7" s="1636"/>
      <c r="UXZ7" s="1636"/>
      <c r="UYA7" s="1636"/>
      <c r="UYB7" s="1636"/>
      <c r="UYC7" s="1636"/>
      <c r="UYD7" s="1636"/>
      <c r="UYE7" s="1636"/>
      <c r="UYF7" s="1636"/>
      <c r="UYG7" s="1636"/>
      <c r="UYH7" s="1636"/>
      <c r="UYI7" s="1636"/>
      <c r="UYJ7" s="1636"/>
      <c r="UYK7" s="1636"/>
      <c r="UYL7" s="1636"/>
      <c r="UYM7" s="1636"/>
      <c r="UYN7" s="1636"/>
      <c r="UYO7" s="1636"/>
      <c r="UYP7" s="1636"/>
      <c r="UYQ7" s="1636"/>
      <c r="UYR7" s="1636"/>
      <c r="UYS7" s="1636"/>
      <c r="UYT7" s="1636"/>
      <c r="UYU7" s="1636"/>
      <c r="UYV7" s="1636"/>
      <c r="UYW7" s="1636"/>
      <c r="UYX7" s="1636"/>
      <c r="UYY7" s="1636"/>
      <c r="UYZ7" s="1636"/>
      <c r="UZA7" s="1636"/>
      <c r="UZB7" s="1636"/>
      <c r="UZC7" s="1636"/>
      <c r="UZD7" s="1636"/>
      <c r="UZE7" s="1636"/>
      <c r="UZF7" s="1636"/>
      <c r="UZG7" s="1636"/>
      <c r="UZH7" s="1636"/>
      <c r="UZI7" s="1636"/>
      <c r="UZJ7" s="1636"/>
      <c r="UZK7" s="1636"/>
      <c r="UZL7" s="1636"/>
      <c r="UZM7" s="1636"/>
      <c r="UZN7" s="1636"/>
      <c r="UZO7" s="1636"/>
      <c r="UZP7" s="1636"/>
      <c r="UZQ7" s="1636"/>
      <c r="UZR7" s="1636"/>
      <c r="UZS7" s="1636"/>
      <c r="UZT7" s="1636"/>
      <c r="UZU7" s="1636"/>
      <c r="UZV7" s="1636"/>
      <c r="UZW7" s="1636"/>
      <c r="UZX7" s="1636"/>
      <c r="UZY7" s="1636"/>
      <c r="UZZ7" s="1636"/>
      <c r="VAA7" s="1636"/>
      <c r="VAB7" s="1636"/>
      <c r="VAC7" s="1636"/>
      <c r="VAD7" s="1636"/>
      <c r="VAE7" s="1636"/>
      <c r="VAF7" s="1636"/>
      <c r="VAG7" s="1636"/>
      <c r="VAH7" s="1636"/>
      <c r="VAI7" s="1636"/>
      <c r="VAJ7" s="1636"/>
      <c r="VAK7" s="1636"/>
      <c r="VAL7" s="1636"/>
      <c r="VAM7" s="1636"/>
      <c r="VAN7" s="1636"/>
      <c r="VAO7" s="1636"/>
      <c r="VAP7" s="1636"/>
      <c r="VAQ7" s="1636"/>
      <c r="VAR7" s="1636"/>
      <c r="VAS7" s="1636"/>
      <c r="VAT7" s="1636"/>
      <c r="VAU7" s="1636"/>
      <c r="VAV7" s="1636"/>
      <c r="VAW7" s="1636"/>
      <c r="VAX7" s="1636"/>
      <c r="VAY7" s="1636"/>
      <c r="VAZ7" s="1636"/>
      <c r="VBA7" s="1636"/>
      <c r="VBB7" s="1636"/>
      <c r="VBC7" s="1636"/>
      <c r="VBD7" s="1636"/>
      <c r="VBE7" s="1636"/>
      <c r="VBF7" s="1636"/>
      <c r="VBG7" s="1636"/>
      <c r="VBH7" s="1636"/>
      <c r="VBI7" s="1636"/>
      <c r="VBJ7" s="1636"/>
      <c r="VBK7" s="1636"/>
      <c r="VBL7" s="1636"/>
      <c r="VBM7" s="1636"/>
      <c r="VBN7" s="1636"/>
      <c r="VBO7" s="1636"/>
      <c r="VBP7" s="1636"/>
      <c r="VBQ7" s="1636"/>
      <c r="VBR7" s="1636"/>
      <c r="VBS7" s="1636"/>
      <c r="VBT7" s="1636"/>
      <c r="VBU7" s="1636"/>
      <c r="VBV7" s="1636"/>
      <c r="VBW7" s="1636"/>
      <c r="VBX7" s="1636"/>
      <c r="VBY7" s="1636"/>
      <c r="VBZ7" s="1636"/>
      <c r="VCA7" s="1636"/>
      <c r="VCB7" s="1636"/>
      <c r="VCC7" s="1636"/>
      <c r="VCD7" s="1636"/>
      <c r="VCE7" s="1636"/>
      <c r="VCF7" s="1636"/>
      <c r="VCG7" s="1636"/>
      <c r="VCH7" s="1636"/>
      <c r="VCI7" s="1636"/>
      <c r="VCJ7" s="1636"/>
      <c r="VCK7" s="1636"/>
      <c r="VCL7" s="1636"/>
      <c r="VCM7" s="1636"/>
      <c r="VCN7" s="1636"/>
      <c r="VCO7" s="1636"/>
      <c r="VCP7" s="1636"/>
      <c r="VCQ7" s="1636"/>
      <c r="VCR7" s="1636"/>
      <c r="VCS7" s="1636"/>
      <c r="VCT7" s="1636"/>
      <c r="VCU7" s="1636"/>
      <c r="VCV7" s="1636"/>
      <c r="VCW7" s="1636"/>
      <c r="VCX7" s="1636"/>
      <c r="VCY7" s="1636"/>
      <c r="VCZ7" s="1636"/>
      <c r="VDA7" s="1636"/>
      <c r="VDB7" s="1636"/>
      <c r="VDC7" s="1636"/>
      <c r="VDD7" s="1636"/>
      <c r="VDE7" s="1636"/>
      <c r="VDF7" s="1636"/>
      <c r="VDG7" s="1636"/>
      <c r="VDH7" s="1636"/>
      <c r="VDI7" s="1636"/>
      <c r="VDJ7" s="1636"/>
      <c r="VDK7" s="1636"/>
      <c r="VDL7" s="1636"/>
      <c r="VDM7" s="1636"/>
      <c r="VDN7" s="1636"/>
      <c r="VDO7" s="1636"/>
      <c r="VDP7" s="1636"/>
      <c r="VDQ7" s="1636"/>
      <c r="VDR7" s="1636"/>
      <c r="VDS7" s="1636"/>
      <c r="VDT7" s="1636"/>
      <c r="VDU7" s="1636"/>
      <c r="VDV7" s="1636"/>
      <c r="VDW7" s="1636"/>
      <c r="VDX7" s="1636"/>
      <c r="VDY7" s="1636"/>
      <c r="VDZ7" s="1636"/>
      <c r="VEA7" s="1636"/>
      <c r="VEB7" s="1636"/>
      <c r="VEC7" s="1636"/>
      <c r="VED7" s="1636"/>
      <c r="VEE7" s="1636"/>
      <c r="VEF7" s="1636"/>
      <c r="VEG7" s="1636"/>
      <c r="VEH7" s="1636"/>
      <c r="VEI7" s="1636"/>
      <c r="VEJ7" s="1636"/>
      <c r="VEK7" s="1636"/>
      <c r="VEL7" s="1636"/>
      <c r="VEM7" s="1636"/>
      <c r="VEN7" s="1636"/>
      <c r="VEO7" s="1636"/>
      <c r="VEP7" s="1636"/>
      <c r="VEQ7" s="1636"/>
      <c r="VER7" s="1636"/>
      <c r="VES7" s="1636"/>
      <c r="VET7" s="1636"/>
      <c r="VEU7" s="1636"/>
      <c r="VEV7" s="1636"/>
      <c r="VEW7" s="1636"/>
      <c r="VEX7" s="1636"/>
      <c r="VEY7" s="1636"/>
      <c r="VEZ7" s="1636"/>
      <c r="VFA7" s="1636"/>
      <c r="VFB7" s="1636"/>
      <c r="VFC7" s="1636"/>
      <c r="VFD7" s="1636"/>
      <c r="VFE7" s="1636"/>
      <c r="VFF7" s="1636"/>
      <c r="VFG7" s="1636"/>
      <c r="VFH7" s="1636"/>
      <c r="VFI7" s="1636"/>
      <c r="VFJ7" s="1636"/>
      <c r="VFK7" s="1636"/>
      <c r="VFL7" s="1636"/>
      <c r="VFM7" s="1636"/>
      <c r="VFN7" s="1636"/>
      <c r="VFO7" s="1636"/>
      <c r="VFP7" s="1636"/>
      <c r="VFQ7" s="1636"/>
      <c r="VFR7" s="1636"/>
      <c r="VFS7" s="1636"/>
      <c r="VFT7" s="1636"/>
      <c r="VFU7" s="1636"/>
      <c r="VFV7" s="1636"/>
      <c r="VFW7" s="1636"/>
      <c r="VFX7" s="1636"/>
      <c r="VFY7" s="1636"/>
      <c r="VFZ7" s="1636"/>
      <c r="VGA7" s="1636"/>
      <c r="VGB7" s="1636"/>
      <c r="VGC7" s="1636"/>
      <c r="VGD7" s="1636"/>
      <c r="VGE7" s="1636"/>
      <c r="VGF7" s="1636"/>
      <c r="VGG7" s="1636"/>
      <c r="VGH7" s="1636"/>
      <c r="VGI7" s="1636"/>
      <c r="VGJ7" s="1636"/>
      <c r="VGK7" s="1636"/>
      <c r="VGL7" s="1636"/>
      <c r="VGM7" s="1636"/>
      <c r="VGN7" s="1636"/>
      <c r="VGO7" s="1636"/>
      <c r="VGP7" s="1636"/>
      <c r="VGQ7" s="1636"/>
      <c r="VGR7" s="1636"/>
      <c r="VGS7" s="1636"/>
      <c r="VGT7" s="1636"/>
      <c r="VGU7" s="1636"/>
      <c r="VGV7" s="1636"/>
      <c r="VGW7" s="1636"/>
      <c r="VGX7" s="1636"/>
      <c r="VGY7" s="1636"/>
      <c r="VGZ7" s="1636"/>
      <c r="VHA7" s="1636"/>
      <c r="VHB7" s="1636"/>
      <c r="VHC7" s="1636"/>
      <c r="VHD7" s="1636"/>
      <c r="VHE7" s="1636"/>
      <c r="VHF7" s="1636"/>
      <c r="VHG7" s="1636"/>
      <c r="VHH7" s="1636"/>
      <c r="VHI7" s="1636"/>
      <c r="VHJ7" s="1636"/>
      <c r="VHK7" s="1636"/>
      <c r="VHL7" s="1636"/>
      <c r="VHM7" s="1636"/>
      <c r="VHN7" s="1636"/>
      <c r="VHO7" s="1636"/>
      <c r="VHP7" s="1636"/>
      <c r="VHQ7" s="1636"/>
      <c r="VHR7" s="1636"/>
      <c r="VHS7" s="1636"/>
      <c r="VHT7" s="1636"/>
      <c r="VHU7" s="1636"/>
      <c r="VHV7" s="1636"/>
      <c r="VHW7" s="1636"/>
      <c r="VHX7" s="1636"/>
      <c r="VHY7" s="1636"/>
      <c r="VHZ7" s="1636"/>
      <c r="VIA7" s="1636"/>
      <c r="VIB7" s="1636"/>
      <c r="VIC7" s="1636"/>
      <c r="VID7" s="1636"/>
      <c r="VIE7" s="1636"/>
      <c r="VIF7" s="1636"/>
      <c r="VIG7" s="1636"/>
      <c r="VIH7" s="1636"/>
      <c r="VII7" s="1636"/>
      <c r="VIJ7" s="1636"/>
      <c r="VIK7" s="1636"/>
      <c r="VIL7" s="1636"/>
      <c r="VIM7" s="1636"/>
      <c r="VIN7" s="1636"/>
      <c r="VIO7" s="1636"/>
      <c r="VIP7" s="1636"/>
      <c r="VIQ7" s="1636"/>
      <c r="VIR7" s="1636"/>
      <c r="VIS7" s="1636"/>
      <c r="VIT7" s="1636"/>
      <c r="VIU7" s="1636"/>
      <c r="VIV7" s="1636"/>
      <c r="VIW7" s="1636"/>
      <c r="VIX7" s="1636"/>
      <c r="VIY7" s="1636"/>
      <c r="VIZ7" s="1636"/>
      <c r="VJA7" s="1636"/>
      <c r="VJB7" s="1636"/>
      <c r="VJC7" s="1636"/>
      <c r="VJD7" s="1636"/>
      <c r="VJE7" s="1636"/>
      <c r="VJF7" s="1636"/>
      <c r="VJG7" s="1636"/>
      <c r="VJH7" s="1636"/>
      <c r="VJI7" s="1636"/>
      <c r="VJJ7" s="1636"/>
      <c r="VJK7" s="1636"/>
      <c r="VJL7" s="1636"/>
      <c r="VJM7" s="1636"/>
      <c r="VJN7" s="1636"/>
      <c r="VJO7" s="1636"/>
      <c r="VJP7" s="1636"/>
      <c r="VJQ7" s="1636"/>
      <c r="VJR7" s="1636"/>
      <c r="VJS7" s="1636"/>
      <c r="VJT7" s="1636"/>
      <c r="VJU7" s="1636"/>
      <c r="VJV7" s="1636"/>
      <c r="VJW7" s="1636"/>
      <c r="VJX7" s="1636"/>
      <c r="VJY7" s="1636"/>
      <c r="VJZ7" s="1636"/>
      <c r="VKA7" s="1636"/>
      <c r="VKB7" s="1636"/>
      <c r="VKC7" s="1636"/>
      <c r="VKD7" s="1636"/>
      <c r="VKE7" s="1636"/>
      <c r="VKF7" s="1636"/>
      <c r="VKG7" s="1636"/>
      <c r="VKH7" s="1636"/>
      <c r="VKI7" s="1636"/>
      <c r="VKJ7" s="1636"/>
      <c r="VKK7" s="1636"/>
      <c r="VKL7" s="1636"/>
      <c r="VKM7" s="1636"/>
      <c r="VKN7" s="1636"/>
      <c r="VKO7" s="1636"/>
      <c r="VKP7" s="1636"/>
      <c r="VKQ7" s="1636"/>
      <c r="VKR7" s="1636"/>
      <c r="VKS7" s="1636"/>
      <c r="VKT7" s="1636"/>
      <c r="VKU7" s="1636"/>
      <c r="VKV7" s="1636"/>
      <c r="VKW7" s="1636"/>
      <c r="VKX7" s="1636"/>
      <c r="VKY7" s="1636"/>
      <c r="VKZ7" s="1636"/>
      <c r="VLA7" s="1636"/>
      <c r="VLB7" s="1636"/>
      <c r="VLC7" s="1636"/>
      <c r="VLD7" s="1636"/>
      <c r="VLE7" s="1636"/>
      <c r="VLF7" s="1636"/>
      <c r="VLG7" s="1636"/>
      <c r="VLH7" s="1636"/>
      <c r="VLI7" s="1636"/>
      <c r="VLJ7" s="1636"/>
      <c r="VLK7" s="1636"/>
      <c r="VLL7" s="1636"/>
      <c r="VLM7" s="1636"/>
      <c r="VLN7" s="1636"/>
      <c r="VLO7" s="1636"/>
      <c r="VLP7" s="1636"/>
      <c r="VLQ7" s="1636"/>
      <c r="VLR7" s="1636"/>
      <c r="VLS7" s="1636"/>
      <c r="VLT7" s="1636"/>
      <c r="VLU7" s="1636"/>
      <c r="VLV7" s="1636"/>
      <c r="VLW7" s="1636"/>
      <c r="VLX7" s="1636"/>
      <c r="VLY7" s="1636"/>
      <c r="VLZ7" s="1636"/>
      <c r="VMA7" s="1636"/>
      <c r="VMB7" s="1636"/>
      <c r="VMC7" s="1636"/>
      <c r="VMD7" s="1636"/>
      <c r="VME7" s="1636"/>
      <c r="VMF7" s="1636"/>
      <c r="VMG7" s="1636"/>
      <c r="VMH7" s="1636"/>
      <c r="VMI7" s="1636"/>
      <c r="VMJ7" s="1636"/>
      <c r="VMK7" s="1636"/>
      <c r="VML7" s="1636"/>
      <c r="VMM7" s="1636"/>
      <c r="VMN7" s="1636"/>
      <c r="VMO7" s="1636"/>
      <c r="VMP7" s="1636"/>
      <c r="VMQ7" s="1636"/>
      <c r="VMR7" s="1636"/>
      <c r="VMS7" s="1636"/>
      <c r="VMT7" s="1636"/>
      <c r="VMU7" s="1636"/>
      <c r="VMV7" s="1636"/>
      <c r="VMW7" s="1636"/>
      <c r="VMX7" s="1636"/>
      <c r="VMY7" s="1636"/>
      <c r="VMZ7" s="1636"/>
      <c r="VNA7" s="1636"/>
      <c r="VNB7" s="1636"/>
      <c r="VNC7" s="1636"/>
      <c r="VND7" s="1636"/>
      <c r="VNE7" s="1636"/>
      <c r="VNF7" s="1636"/>
      <c r="VNG7" s="1636"/>
      <c r="VNH7" s="1636"/>
      <c r="VNI7" s="1636"/>
      <c r="VNJ7" s="1636"/>
      <c r="VNK7" s="1636"/>
      <c r="VNL7" s="1636"/>
      <c r="VNM7" s="1636"/>
      <c r="VNN7" s="1636"/>
      <c r="VNO7" s="1636"/>
      <c r="VNP7" s="1636"/>
      <c r="VNQ7" s="1636"/>
      <c r="VNR7" s="1636"/>
      <c r="VNS7" s="1636"/>
      <c r="VNT7" s="1636"/>
      <c r="VNU7" s="1636"/>
      <c r="VNV7" s="1636"/>
      <c r="VNW7" s="1636"/>
      <c r="VNX7" s="1636"/>
      <c r="VNY7" s="1636"/>
      <c r="VNZ7" s="1636"/>
      <c r="VOA7" s="1636"/>
      <c r="VOB7" s="1636"/>
      <c r="VOC7" s="1636"/>
      <c r="VOD7" s="1636"/>
      <c r="VOE7" s="1636"/>
      <c r="VOF7" s="1636"/>
      <c r="VOG7" s="1636"/>
      <c r="VOH7" s="1636"/>
      <c r="VOI7" s="1636"/>
      <c r="VOJ7" s="1636"/>
      <c r="VOK7" s="1636"/>
      <c r="VOL7" s="1636"/>
      <c r="VOM7" s="1636"/>
      <c r="VON7" s="1636"/>
      <c r="VOO7" s="1636"/>
      <c r="VOP7" s="1636"/>
      <c r="VOQ7" s="1636"/>
      <c r="VOR7" s="1636"/>
      <c r="VOS7" s="1636"/>
      <c r="VOT7" s="1636"/>
      <c r="VOU7" s="1636"/>
      <c r="VOV7" s="1636"/>
      <c r="VOW7" s="1636"/>
      <c r="VOX7" s="1636"/>
      <c r="VOY7" s="1636"/>
      <c r="VOZ7" s="1636"/>
      <c r="VPA7" s="1636"/>
      <c r="VPB7" s="1636"/>
      <c r="VPC7" s="1636"/>
      <c r="VPD7" s="1636"/>
      <c r="VPE7" s="1636"/>
      <c r="VPF7" s="1636"/>
      <c r="VPG7" s="1636"/>
      <c r="VPH7" s="1636"/>
      <c r="VPI7" s="1636"/>
      <c r="VPJ7" s="1636"/>
      <c r="VPK7" s="1636"/>
      <c r="VPL7" s="1636"/>
      <c r="VPM7" s="1636"/>
      <c r="VPN7" s="1636"/>
      <c r="VPO7" s="1636"/>
      <c r="VPP7" s="1636"/>
      <c r="VPQ7" s="1636"/>
      <c r="VPR7" s="1636"/>
      <c r="VPS7" s="1636"/>
      <c r="VPT7" s="1636"/>
      <c r="VPU7" s="1636"/>
      <c r="VPV7" s="1636"/>
      <c r="VPW7" s="1636"/>
      <c r="VPX7" s="1636"/>
      <c r="VPY7" s="1636"/>
      <c r="VPZ7" s="1636"/>
      <c r="VQA7" s="1636"/>
      <c r="VQB7" s="1636"/>
      <c r="VQC7" s="1636"/>
      <c r="VQD7" s="1636"/>
      <c r="VQE7" s="1636"/>
      <c r="VQF7" s="1636"/>
      <c r="VQG7" s="1636"/>
      <c r="VQH7" s="1636"/>
      <c r="VQI7" s="1636"/>
      <c r="VQJ7" s="1636"/>
      <c r="VQK7" s="1636"/>
      <c r="VQL7" s="1636"/>
      <c r="VQM7" s="1636"/>
      <c r="VQN7" s="1636"/>
      <c r="VQO7" s="1636"/>
      <c r="VQP7" s="1636"/>
      <c r="VQQ7" s="1636"/>
      <c r="VQR7" s="1636"/>
      <c r="VQS7" s="1636"/>
      <c r="VQT7" s="1636"/>
      <c r="VQU7" s="1636"/>
      <c r="VQV7" s="1636"/>
      <c r="VQW7" s="1636"/>
      <c r="VQX7" s="1636"/>
      <c r="VQY7" s="1636"/>
      <c r="VQZ7" s="1636"/>
      <c r="VRA7" s="1636"/>
      <c r="VRB7" s="1636"/>
      <c r="VRC7" s="1636"/>
      <c r="VRD7" s="1636"/>
      <c r="VRE7" s="1636"/>
      <c r="VRF7" s="1636"/>
      <c r="VRG7" s="1636"/>
      <c r="VRH7" s="1636"/>
      <c r="VRI7" s="1636"/>
      <c r="VRJ7" s="1636"/>
      <c r="VRK7" s="1636"/>
      <c r="VRL7" s="1636"/>
      <c r="VRM7" s="1636"/>
      <c r="VRN7" s="1636"/>
      <c r="VRO7" s="1636"/>
      <c r="VRP7" s="1636"/>
      <c r="VRQ7" s="1636"/>
      <c r="VRR7" s="1636"/>
      <c r="VRS7" s="1636"/>
      <c r="VRT7" s="1636"/>
      <c r="VRU7" s="1636"/>
      <c r="VRV7" s="1636"/>
      <c r="VRW7" s="1636"/>
      <c r="VRX7" s="1636"/>
      <c r="VRY7" s="1636"/>
      <c r="VRZ7" s="1636"/>
      <c r="VSA7" s="1636"/>
      <c r="VSB7" s="1636"/>
      <c r="VSC7" s="1636"/>
      <c r="VSD7" s="1636"/>
      <c r="VSE7" s="1636"/>
      <c r="VSF7" s="1636"/>
      <c r="VSG7" s="1636"/>
      <c r="VSH7" s="1636"/>
      <c r="VSI7" s="1636"/>
      <c r="VSJ7" s="1636"/>
      <c r="VSK7" s="1636"/>
      <c r="VSL7" s="1636"/>
      <c r="VSM7" s="1636"/>
      <c r="VSN7" s="1636"/>
      <c r="VSO7" s="1636"/>
      <c r="VSP7" s="1636"/>
      <c r="VSQ7" s="1636"/>
      <c r="VSR7" s="1636"/>
      <c r="VSS7" s="1636"/>
      <c r="VST7" s="1636"/>
      <c r="VSU7" s="1636"/>
      <c r="VSV7" s="1636"/>
      <c r="VSW7" s="1636"/>
      <c r="VSX7" s="1636"/>
      <c r="VSY7" s="1636"/>
      <c r="VSZ7" s="1636"/>
      <c r="VTA7" s="1636"/>
      <c r="VTB7" s="1636"/>
      <c r="VTC7" s="1636"/>
      <c r="VTD7" s="1636"/>
      <c r="VTE7" s="1636"/>
      <c r="VTF7" s="1636"/>
      <c r="VTG7" s="1636"/>
      <c r="VTH7" s="1636"/>
      <c r="VTI7" s="1636"/>
      <c r="VTJ7" s="1636"/>
      <c r="VTK7" s="1636"/>
      <c r="VTL7" s="1636"/>
      <c r="VTM7" s="1636"/>
      <c r="VTN7" s="1636"/>
      <c r="VTO7" s="1636"/>
      <c r="VTP7" s="1636"/>
      <c r="VTQ7" s="1636"/>
      <c r="VTR7" s="1636"/>
      <c r="VTS7" s="1636"/>
      <c r="VTT7" s="1636"/>
      <c r="VTU7" s="1636"/>
      <c r="VTV7" s="1636"/>
      <c r="VTW7" s="1636"/>
      <c r="VTX7" s="1636"/>
      <c r="VTY7" s="1636"/>
      <c r="VTZ7" s="1636"/>
      <c r="VUA7" s="1636"/>
      <c r="VUB7" s="1636"/>
      <c r="VUC7" s="1636"/>
      <c r="VUD7" s="1636"/>
      <c r="VUE7" s="1636"/>
      <c r="VUF7" s="1636"/>
      <c r="VUG7" s="1636"/>
      <c r="VUH7" s="1636"/>
      <c r="VUI7" s="1636"/>
      <c r="VUJ7" s="1636"/>
      <c r="VUK7" s="1636"/>
      <c r="VUL7" s="1636"/>
      <c r="VUM7" s="1636"/>
      <c r="VUN7" s="1636"/>
      <c r="VUO7" s="1636"/>
      <c r="VUP7" s="1636"/>
      <c r="VUQ7" s="1636"/>
      <c r="VUR7" s="1636"/>
      <c r="VUS7" s="1636"/>
      <c r="VUT7" s="1636"/>
      <c r="VUU7" s="1636"/>
      <c r="VUV7" s="1636"/>
      <c r="VUW7" s="1636"/>
      <c r="VUX7" s="1636"/>
      <c r="VUY7" s="1636"/>
      <c r="VUZ7" s="1636"/>
      <c r="VVA7" s="1636"/>
      <c r="VVB7" s="1636"/>
      <c r="VVC7" s="1636"/>
      <c r="VVD7" s="1636"/>
      <c r="VVE7" s="1636"/>
      <c r="VVF7" s="1636"/>
      <c r="VVG7" s="1636"/>
      <c r="VVH7" s="1636"/>
      <c r="VVI7" s="1636"/>
      <c r="VVJ7" s="1636"/>
      <c r="VVK7" s="1636"/>
      <c r="VVL7" s="1636"/>
      <c r="VVM7" s="1636"/>
      <c r="VVN7" s="1636"/>
      <c r="VVO7" s="1636"/>
      <c r="VVP7" s="1636"/>
      <c r="VVQ7" s="1636"/>
      <c r="VVR7" s="1636"/>
      <c r="VVS7" s="1636"/>
      <c r="VVT7" s="1636"/>
      <c r="VVU7" s="1636"/>
      <c r="VVV7" s="1636"/>
      <c r="VVW7" s="1636"/>
      <c r="VVX7" s="1636"/>
      <c r="VVY7" s="1636"/>
      <c r="VVZ7" s="1636"/>
      <c r="VWA7" s="1636"/>
      <c r="VWB7" s="1636"/>
      <c r="VWC7" s="1636"/>
      <c r="VWD7" s="1636"/>
      <c r="VWE7" s="1636"/>
      <c r="VWF7" s="1636"/>
      <c r="VWG7" s="1636"/>
      <c r="VWH7" s="1636"/>
      <c r="VWI7" s="1636"/>
      <c r="VWJ7" s="1636"/>
      <c r="VWK7" s="1636"/>
      <c r="VWL7" s="1636"/>
      <c r="VWM7" s="1636"/>
      <c r="VWN7" s="1636"/>
      <c r="VWO7" s="1636"/>
      <c r="VWP7" s="1636"/>
      <c r="VWQ7" s="1636"/>
      <c r="VWR7" s="1636"/>
      <c r="VWS7" s="1636"/>
      <c r="VWT7" s="1636"/>
      <c r="VWU7" s="1636"/>
      <c r="VWV7" s="1636"/>
      <c r="VWW7" s="1636"/>
      <c r="VWX7" s="1636"/>
      <c r="VWY7" s="1636"/>
      <c r="VWZ7" s="1636"/>
      <c r="VXA7" s="1636"/>
      <c r="VXB7" s="1636"/>
      <c r="VXC7" s="1636"/>
      <c r="VXD7" s="1636"/>
      <c r="VXE7" s="1636"/>
      <c r="VXF7" s="1636"/>
      <c r="VXG7" s="1636"/>
      <c r="VXH7" s="1636"/>
      <c r="VXI7" s="1636"/>
      <c r="VXJ7" s="1636"/>
      <c r="VXK7" s="1636"/>
      <c r="VXL7" s="1636"/>
      <c r="VXM7" s="1636"/>
      <c r="VXN7" s="1636"/>
      <c r="VXO7" s="1636"/>
      <c r="VXP7" s="1636"/>
      <c r="VXQ7" s="1636"/>
      <c r="VXR7" s="1636"/>
      <c r="VXS7" s="1636"/>
      <c r="VXT7" s="1636"/>
      <c r="VXU7" s="1636"/>
      <c r="VXV7" s="1636"/>
      <c r="VXW7" s="1636"/>
      <c r="VXX7" s="1636"/>
      <c r="VXY7" s="1636"/>
      <c r="VXZ7" s="1636"/>
      <c r="VYA7" s="1636"/>
      <c r="VYB7" s="1636"/>
      <c r="VYC7" s="1636"/>
      <c r="VYD7" s="1636"/>
      <c r="VYE7" s="1636"/>
      <c r="VYF7" s="1636"/>
      <c r="VYG7" s="1636"/>
      <c r="VYH7" s="1636"/>
      <c r="VYI7" s="1636"/>
      <c r="VYJ7" s="1636"/>
      <c r="VYK7" s="1636"/>
      <c r="VYL7" s="1636"/>
      <c r="VYM7" s="1636"/>
      <c r="VYN7" s="1636"/>
      <c r="VYO7" s="1636"/>
      <c r="VYP7" s="1636"/>
      <c r="VYQ7" s="1636"/>
      <c r="VYR7" s="1636"/>
      <c r="VYS7" s="1636"/>
      <c r="VYT7" s="1636"/>
      <c r="VYU7" s="1636"/>
      <c r="VYV7" s="1636"/>
      <c r="VYW7" s="1636"/>
      <c r="VYX7" s="1636"/>
      <c r="VYY7" s="1636"/>
      <c r="VYZ7" s="1636"/>
      <c r="VZA7" s="1636"/>
      <c r="VZB7" s="1636"/>
      <c r="VZC7" s="1636"/>
      <c r="VZD7" s="1636"/>
      <c r="VZE7" s="1636"/>
      <c r="VZF7" s="1636"/>
      <c r="VZG7" s="1636"/>
      <c r="VZH7" s="1636"/>
      <c r="VZI7" s="1636"/>
      <c r="VZJ7" s="1636"/>
      <c r="VZK7" s="1636"/>
      <c r="VZL7" s="1636"/>
      <c r="VZM7" s="1636"/>
      <c r="VZN7" s="1636"/>
      <c r="VZO7" s="1636"/>
      <c r="VZP7" s="1636"/>
      <c r="VZQ7" s="1636"/>
      <c r="VZR7" s="1636"/>
      <c r="VZS7" s="1636"/>
      <c r="VZT7" s="1636"/>
      <c r="VZU7" s="1636"/>
      <c r="VZV7" s="1636"/>
      <c r="VZW7" s="1636"/>
      <c r="VZX7" s="1636"/>
      <c r="VZY7" s="1636"/>
      <c r="VZZ7" s="1636"/>
      <c r="WAA7" s="1636"/>
      <c r="WAB7" s="1636"/>
      <c r="WAC7" s="1636"/>
      <c r="WAD7" s="1636"/>
      <c r="WAE7" s="1636"/>
      <c r="WAF7" s="1636"/>
      <c r="WAG7" s="1636"/>
      <c r="WAH7" s="1636"/>
      <c r="WAI7" s="1636"/>
      <c r="WAJ7" s="1636"/>
      <c r="WAK7" s="1636"/>
      <c r="WAL7" s="1636"/>
      <c r="WAM7" s="1636"/>
      <c r="WAN7" s="1636"/>
      <c r="WAO7" s="1636"/>
      <c r="WAP7" s="1636"/>
      <c r="WAQ7" s="1636"/>
      <c r="WAR7" s="1636"/>
      <c r="WAS7" s="1636"/>
      <c r="WAT7" s="1636"/>
      <c r="WAU7" s="1636"/>
      <c r="WAV7" s="1636"/>
      <c r="WAW7" s="1636"/>
      <c r="WAX7" s="1636"/>
      <c r="WAY7" s="1636"/>
      <c r="WAZ7" s="1636"/>
      <c r="WBA7" s="1636"/>
      <c r="WBB7" s="1636"/>
      <c r="WBC7" s="1636"/>
      <c r="WBD7" s="1636"/>
      <c r="WBE7" s="1636"/>
      <c r="WBF7" s="1636"/>
      <c r="WBG7" s="1636"/>
      <c r="WBH7" s="1636"/>
      <c r="WBI7" s="1636"/>
      <c r="WBJ7" s="1636"/>
      <c r="WBK7" s="1636"/>
      <c r="WBL7" s="1636"/>
      <c r="WBM7" s="1636"/>
      <c r="WBN7" s="1636"/>
      <c r="WBO7" s="1636"/>
      <c r="WBP7" s="1636"/>
      <c r="WBQ7" s="1636"/>
      <c r="WBR7" s="1636"/>
      <c r="WBS7" s="1636"/>
      <c r="WBT7" s="1636"/>
      <c r="WBU7" s="1636"/>
      <c r="WBV7" s="1636"/>
      <c r="WBW7" s="1636"/>
      <c r="WBX7" s="1636"/>
      <c r="WBY7" s="1636"/>
      <c r="WBZ7" s="1636"/>
      <c r="WCA7" s="1636"/>
      <c r="WCB7" s="1636"/>
      <c r="WCC7" s="1636"/>
      <c r="WCD7" s="1636"/>
      <c r="WCE7" s="1636"/>
      <c r="WCF7" s="1636"/>
      <c r="WCG7" s="1636"/>
      <c r="WCH7" s="1636"/>
      <c r="WCI7" s="1636"/>
      <c r="WCJ7" s="1636"/>
      <c r="WCK7" s="1636"/>
      <c r="WCL7" s="1636"/>
      <c r="WCM7" s="1636"/>
      <c r="WCN7" s="1636"/>
      <c r="WCO7" s="1636"/>
      <c r="WCP7" s="1636"/>
      <c r="WCQ7" s="1636"/>
      <c r="WCR7" s="1636"/>
      <c r="WCS7" s="1636"/>
      <c r="WCT7" s="1636"/>
      <c r="WCU7" s="1636"/>
      <c r="WCV7" s="1636"/>
      <c r="WCW7" s="1636"/>
      <c r="WCX7" s="1636"/>
      <c r="WCY7" s="1636"/>
      <c r="WCZ7" s="1636"/>
      <c r="WDA7" s="1636"/>
      <c r="WDB7" s="1636"/>
      <c r="WDC7" s="1636"/>
      <c r="WDD7" s="1636"/>
      <c r="WDE7" s="1636"/>
      <c r="WDF7" s="1636"/>
      <c r="WDG7" s="1636"/>
      <c r="WDH7" s="1636"/>
      <c r="WDI7" s="1636"/>
      <c r="WDJ7" s="1636"/>
      <c r="WDK7" s="1636"/>
      <c r="WDL7" s="1636"/>
      <c r="WDM7" s="1636"/>
      <c r="WDN7" s="1636"/>
      <c r="WDO7" s="1636"/>
      <c r="WDP7" s="1636"/>
      <c r="WDQ7" s="1636"/>
      <c r="WDR7" s="1636"/>
      <c r="WDS7" s="1636"/>
      <c r="WDT7" s="1636"/>
      <c r="WDU7" s="1636"/>
      <c r="WDV7" s="1636"/>
      <c r="WDW7" s="1636"/>
      <c r="WDX7" s="1636"/>
      <c r="WDY7" s="1636"/>
      <c r="WDZ7" s="1636"/>
      <c r="WEA7" s="1636"/>
      <c r="WEB7" s="1636"/>
      <c r="WEC7" s="1636"/>
      <c r="WED7" s="1636"/>
      <c r="WEE7" s="1636"/>
      <c r="WEF7" s="1636"/>
      <c r="WEG7" s="1636"/>
      <c r="WEH7" s="1636"/>
      <c r="WEI7" s="1636"/>
      <c r="WEJ7" s="1636"/>
      <c r="WEK7" s="1636"/>
      <c r="WEL7" s="1636"/>
      <c r="WEM7" s="1636"/>
      <c r="WEN7" s="1636"/>
      <c r="WEO7" s="1636"/>
      <c r="WEP7" s="1636"/>
      <c r="WEQ7" s="1636"/>
      <c r="WER7" s="1636"/>
      <c r="WES7" s="1636"/>
      <c r="WET7" s="1636"/>
      <c r="WEU7" s="1636"/>
      <c r="WEV7" s="1636"/>
      <c r="WEW7" s="1636"/>
      <c r="WEX7" s="1636"/>
      <c r="WEY7" s="1636"/>
      <c r="WEZ7" s="1636"/>
      <c r="WFA7" s="1636"/>
      <c r="WFB7" s="1636"/>
      <c r="WFC7" s="1636"/>
      <c r="WFD7" s="1636"/>
      <c r="WFE7" s="1636"/>
      <c r="WFF7" s="1636"/>
      <c r="WFG7" s="1636"/>
      <c r="WFH7" s="1636"/>
      <c r="WFI7" s="1636"/>
      <c r="WFJ7" s="1636"/>
      <c r="WFK7" s="1636"/>
      <c r="WFL7" s="1636"/>
      <c r="WFM7" s="1636"/>
      <c r="WFN7" s="1636"/>
      <c r="WFO7" s="1636"/>
      <c r="WFP7" s="1636"/>
      <c r="WFQ7" s="1636"/>
      <c r="WFR7" s="1636"/>
      <c r="WFS7" s="1636"/>
      <c r="WFT7" s="1636"/>
      <c r="WFU7" s="1636"/>
      <c r="WFV7" s="1636"/>
      <c r="WFW7" s="1636"/>
      <c r="WFX7" s="1636"/>
      <c r="WFY7" s="1636"/>
      <c r="WFZ7" s="1636"/>
      <c r="WGA7" s="1636"/>
      <c r="WGB7" s="1636"/>
      <c r="WGC7" s="1636"/>
      <c r="WGD7" s="1636"/>
      <c r="WGE7" s="1636"/>
      <c r="WGF7" s="1636"/>
      <c r="WGG7" s="1636"/>
      <c r="WGH7" s="1636"/>
      <c r="WGI7" s="1636"/>
      <c r="WGJ7" s="1636"/>
      <c r="WGK7" s="1636"/>
      <c r="WGL7" s="1636"/>
      <c r="WGM7" s="1636"/>
      <c r="WGN7" s="1636"/>
      <c r="WGO7" s="1636"/>
      <c r="WGP7" s="1636"/>
      <c r="WGQ7" s="1636"/>
      <c r="WGR7" s="1636"/>
      <c r="WGS7" s="1636"/>
      <c r="WGT7" s="1636"/>
      <c r="WGU7" s="1636"/>
      <c r="WGV7" s="1636"/>
      <c r="WGW7" s="1636"/>
      <c r="WGX7" s="1636"/>
      <c r="WGY7" s="1636"/>
      <c r="WGZ7" s="1636"/>
      <c r="WHA7" s="1636"/>
      <c r="WHB7" s="1636"/>
      <c r="WHC7" s="1636"/>
      <c r="WHD7" s="1636"/>
      <c r="WHE7" s="1636"/>
      <c r="WHF7" s="1636"/>
      <c r="WHG7" s="1636"/>
      <c r="WHH7" s="1636"/>
      <c r="WHI7" s="1636"/>
      <c r="WHJ7" s="1636"/>
      <c r="WHK7" s="1636"/>
      <c r="WHL7" s="1636"/>
      <c r="WHM7" s="1636"/>
      <c r="WHN7" s="1636"/>
      <c r="WHO7" s="1636"/>
      <c r="WHP7" s="1636"/>
      <c r="WHQ7" s="1636"/>
      <c r="WHR7" s="1636"/>
      <c r="WHS7" s="1636"/>
      <c r="WHT7" s="1636"/>
      <c r="WHU7" s="1636"/>
      <c r="WHV7" s="1636"/>
      <c r="WHW7" s="1636"/>
      <c r="WHX7" s="1636"/>
      <c r="WHY7" s="1636"/>
      <c r="WHZ7" s="1636"/>
      <c r="WIA7" s="1636"/>
      <c r="WIB7" s="1636"/>
      <c r="WIC7" s="1636"/>
      <c r="WID7" s="1636"/>
      <c r="WIE7" s="1636"/>
      <c r="WIF7" s="1636"/>
      <c r="WIG7" s="1636"/>
      <c r="WIH7" s="1636"/>
      <c r="WII7" s="1636"/>
      <c r="WIJ7" s="1636"/>
      <c r="WIK7" s="1636"/>
      <c r="WIL7" s="1636"/>
      <c r="WIM7" s="1636"/>
      <c r="WIN7" s="1636"/>
      <c r="WIO7" s="1636"/>
      <c r="WIP7" s="1636"/>
      <c r="WIQ7" s="1636"/>
      <c r="WIR7" s="1636"/>
      <c r="WIS7" s="1636"/>
      <c r="WIT7" s="1636"/>
      <c r="WIU7" s="1636"/>
      <c r="WIV7" s="1636"/>
      <c r="WIW7" s="1636"/>
      <c r="WIX7" s="1636"/>
      <c r="WIY7" s="1636"/>
      <c r="WIZ7" s="1636"/>
      <c r="WJA7" s="1636"/>
      <c r="WJB7" s="1636"/>
      <c r="WJC7" s="1636"/>
      <c r="WJD7" s="1636"/>
      <c r="WJE7" s="1636"/>
      <c r="WJF7" s="1636"/>
      <c r="WJG7" s="1636"/>
      <c r="WJH7" s="1636"/>
      <c r="WJI7" s="1636"/>
      <c r="WJJ7" s="1636"/>
      <c r="WJK7" s="1636"/>
      <c r="WJL7" s="1636"/>
      <c r="WJM7" s="1636"/>
      <c r="WJN7" s="1636"/>
      <c r="WJO7" s="1636"/>
      <c r="WJP7" s="1636"/>
      <c r="WJQ7" s="1636"/>
      <c r="WJR7" s="1636"/>
      <c r="WJS7" s="1636"/>
      <c r="WJT7" s="1636"/>
      <c r="WJU7" s="1636"/>
      <c r="WJV7" s="1636"/>
      <c r="WJW7" s="1636"/>
      <c r="WJX7" s="1636"/>
      <c r="WJY7" s="1636"/>
      <c r="WJZ7" s="1636"/>
      <c r="WKA7" s="1636"/>
      <c r="WKB7" s="1636"/>
      <c r="WKC7" s="1636"/>
      <c r="WKD7" s="1636"/>
      <c r="WKE7" s="1636"/>
      <c r="WKF7" s="1636"/>
      <c r="WKG7" s="1636"/>
      <c r="WKH7" s="1636"/>
      <c r="WKI7" s="1636"/>
      <c r="WKJ7" s="1636"/>
      <c r="WKK7" s="1636"/>
      <c r="WKL7" s="1636"/>
      <c r="WKM7" s="1636"/>
      <c r="WKN7" s="1636"/>
      <c r="WKO7" s="1636"/>
      <c r="WKP7" s="1636"/>
      <c r="WKQ7" s="1636"/>
      <c r="WKR7" s="1636"/>
      <c r="WKS7" s="1636"/>
      <c r="WKT7" s="1636"/>
      <c r="WKU7" s="1636"/>
      <c r="WKV7" s="1636"/>
      <c r="WKW7" s="1636"/>
      <c r="WKX7" s="1636"/>
      <c r="WKY7" s="1636"/>
      <c r="WKZ7" s="1636"/>
      <c r="WLA7" s="1636"/>
      <c r="WLB7" s="1636"/>
      <c r="WLC7" s="1636"/>
      <c r="WLD7" s="1636"/>
      <c r="WLE7" s="1636"/>
      <c r="WLF7" s="1636"/>
      <c r="WLG7" s="1636"/>
      <c r="WLH7" s="1636"/>
      <c r="WLI7" s="1636"/>
      <c r="WLJ7" s="1636"/>
      <c r="WLK7" s="1636"/>
      <c r="WLL7" s="1636"/>
      <c r="WLM7" s="1636"/>
      <c r="WLN7" s="1636"/>
      <c r="WLO7" s="1636"/>
      <c r="WLP7" s="1636"/>
      <c r="WLQ7" s="1636"/>
      <c r="WLR7" s="1636"/>
      <c r="WLS7" s="1636"/>
      <c r="WLT7" s="1636"/>
      <c r="WLU7" s="1636"/>
      <c r="WLV7" s="1636"/>
      <c r="WLW7" s="1636"/>
      <c r="WLX7" s="1636"/>
      <c r="WLY7" s="1636"/>
      <c r="WLZ7" s="1636"/>
      <c r="WMA7" s="1636"/>
      <c r="WMB7" s="1636"/>
      <c r="WMC7" s="1636"/>
      <c r="WMD7" s="1636"/>
      <c r="WME7" s="1636"/>
      <c r="WMF7" s="1636"/>
      <c r="WMG7" s="1636"/>
      <c r="WMH7" s="1636"/>
      <c r="WMI7" s="1636"/>
      <c r="WMJ7" s="1636"/>
      <c r="WMK7" s="1636"/>
      <c r="WML7" s="1636"/>
      <c r="WMM7" s="1636"/>
      <c r="WMN7" s="1636"/>
      <c r="WMO7" s="1636"/>
      <c r="WMP7" s="1636"/>
      <c r="WMQ7" s="1636"/>
      <c r="WMR7" s="1636"/>
      <c r="WMS7" s="1636"/>
      <c r="WMT7" s="1636"/>
      <c r="WMU7" s="1636"/>
      <c r="WMV7" s="1636"/>
      <c r="WMW7" s="1636"/>
      <c r="WMX7" s="1636"/>
      <c r="WMY7" s="1636"/>
      <c r="WMZ7" s="1636"/>
      <c r="WNA7" s="1636"/>
      <c r="WNB7" s="1636"/>
      <c r="WNC7" s="1636"/>
      <c r="WND7" s="1636"/>
      <c r="WNE7" s="1636"/>
      <c r="WNF7" s="1636"/>
      <c r="WNG7" s="1636"/>
      <c r="WNH7" s="1636"/>
      <c r="WNI7" s="1636"/>
      <c r="WNJ7" s="1636"/>
      <c r="WNK7" s="1636"/>
      <c r="WNL7" s="1636"/>
      <c r="WNM7" s="1636"/>
      <c r="WNN7" s="1636"/>
      <c r="WNO7" s="1636"/>
      <c r="WNP7" s="1636"/>
      <c r="WNQ7" s="1636"/>
      <c r="WNR7" s="1636"/>
      <c r="WNS7" s="1636"/>
      <c r="WNT7" s="1636"/>
      <c r="WNU7" s="1636"/>
      <c r="WNV7" s="1636"/>
      <c r="WNW7" s="1636"/>
      <c r="WNX7" s="1636"/>
      <c r="WNY7" s="1636"/>
      <c r="WNZ7" s="1636"/>
      <c r="WOA7" s="1636"/>
      <c r="WOB7" s="1636"/>
      <c r="WOC7" s="1636"/>
      <c r="WOD7" s="1636"/>
      <c r="WOE7" s="1636"/>
      <c r="WOF7" s="1636"/>
      <c r="WOG7" s="1636"/>
      <c r="WOH7" s="1636"/>
      <c r="WOI7" s="1636"/>
      <c r="WOJ7" s="1636"/>
      <c r="WOK7" s="1636"/>
      <c r="WOL7" s="1636"/>
      <c r="WOM7" s="1636"/>
      <c r="WON7" s="1636"/>
      <c r="WOO7" s="1636"/>
      <c r="WOP7" s="1636"/>
      <c r="WOQ7" s="1636"/>
      <c r="WOR7" s="1636"/>
      <c r="WOS7" s="1636"/>
      <c r="WOT7" s="1636"/>
      <c r="WOU7" s="1636"/>
      <c r="WOV7" s="1636"/>
      <c r="WOW7" s="1636"/>
      <c r="WOX7" s="1636"/>
      <c r="WOY7" s="1636"/>
      <c r="WOZ7" s="1636"/>
      <c r="WPA7" s="1636"/>
      <c r="WPB7" s="1636"/>
      <c r="WPC7" s="1636"/>
      <c r="WPD7" s="1636"/>
      <c r="WPE7" s="1636"/>
      <c r="WPF7" s="1636"/>
      <c r="WPG7" s="1636"/>
      <c r="WPH7" s="1636"/>
      <c r="WPI7" s="1636"/>
      <c r="WPJ7" s="1636"/>
      <c r="WPK7" s="1636"/>
      <c r="WPL7" s="1636"/>
      <c r="WPM7" s="1636"/>
      <c r="WPN7" s="1636"/>
      <c r="WPO7" s="1636"/>
      <c r="WPP7" s="1636"/>
      <c r="WPQ7" s="1636"/>
      <c r="WPR7" s="1636"/>
      <c r="WPS7" s="1636"/>
      <c r="WPT7" s="1636"/>
      <c r="WPU7" s="1636"/>
      <c r="WPV7" s="1636"/>
      <c r="WPW7" s="1636"/>
      <c r="WPX7" s="1636"/>
      <c r="WPY7" s="1636"/>
      <c r="WPZ7" s="1636"/>
      <c r="WQA7" s="1636"/>
      <c r="WQB7" s="1636"/>
      <c r="WQC7" s="1636"/>
      <c r="WQD7" s="1636"/>
      <c r="WQE7" s="1636"/>
      <c r="WQF7" s="1636"/>
      <c r="WQG7" s="1636"/>
      <c r="WQH7" s="1636"/>
      <c r="WQI7" s="1636"/>
      <c r="WQJ7" s="1636"/>
      <c r="WQK7" s="1636"/>
      <c r="WQL7" s="1636"/>
      <c r="WQM7" s="1636"/>
      <c r="WQN7" s="1636"/>
      <c r="WQO7" s="1636"/>
      <c r="WQP7" s="1636"/>
      <c r="WQQ7" s="1636"/>
      <c r="WQR7" s="1636"/>
      <c r="WQS7" s="1636"/>
      <c r="WQT7" s="1636"/>
      <c r="WQU7" s="1636"/>
      <c r="WQV7" s="1636"/>
      <c r="WQW7" s="1636"/>
      <c r="WQX7" s="1636"/>
      <c r="WQY7" s="1636"/>
      <c r="WQZ7" s="1636"/>
      <c r="WRA7" s="1636"/>
      <c r="WRB7" s="1636"/>
      <c r="WRC7" s="1636"/>
      <c r="WRD7" s="1636"/>
      <c r="WRE7" s="1636"/>
      <c r="WRF7" s="1636"/>
      <c r="WRG7" s="1636"/>
      <c r="WRH7" s="1636"/>
      <c r="WRI7" s="1636"/>
      <c r="WRJ7" s="1636"/>
      <c r="WRK7" s="1636"/>
      <c r="WRL7" s="1636"/>
      <c r="WRM7" s="1636"/>
      <c r="WRN7" s="1636"/>
      <c r="WRO7" s="1636"/>
      <c r="WRP7" s="1636"/>
      <c r="WRQ7" s="1636"/>
      <c r="WRR7" s="1636"/>
      <c r="WRS7" s="1636"/>
      <c r="WRT7" s="1636"/>
      <c r="WRU7" s="1636"/>
      <c r="WRV7" s="1636"/>
      <c r="WRW7" s="1636"/>
      <c r="WRX7" s="1636"/>
      <c r="WRY7" s="1636"/>
      <c r="WRZ7" s="1636"/>
      <c r="WSA7" s="1636"/>
      <c r="WSB7" s="1636"/>
      <c r="WSC7" s="1636"/>
      <c r="WSD7" s="1636"/>
      <c r="WSE7" s="1636"/>
      <c r="WSF7" s="1636"/>
      <c r="WSG7" s="1636"/>
      <c r="WSH7" s="1636"/>
      <c r="WSI7" s="1636"/>
      <c r="WSJ7" s="1636"/>
      <c r="WSK7" s="1636"/>
      <c r="WSL7" s="1636"/>
      <c r="WSM7" s="1636"/>
      <c r="WSN7" s="1636"/>
      <c r="WSO7" s="1636"/>
      <c r="WSP7" s="1636"/>
      <c r="WSQ7" s="1636"/>
      <c r="WSR7" s="1636"/>
      <c r="WSS7" s="1636"/>
      <c r="WST7" s="1636"/>
      <c r="WSU7" s="1636"/>
      <c r="WSV7" s="1636"/>
      <c r="WSW7" s="1636"/>
      <c r="WSX7" s="1636"/>
      <c r="WSY7" s="1636"/>
      <c r="WSZ7" s="1636"/>
      <c r="WTA7" s="1636"/>
      <c r="WTB7" s="1636"/>
      <c r="WTC7" s="1636"/>
      <c r="WTD7" s="1636"/>
      <c r="WTE7" s="1636"/>
      <c r="WTF7" s="1636"/>
      <c r="WTG7" s="1636"/>
      <c r="WTH7" s="1636"/>
      <c r="WTI7" s="1636"/>
      <c r="WTJ7" s="1636"/>
      <c r="WTK7" s="1636"/>
      <c r="WTL7" s="1636"/>
      <c r="WTM7" s="1636"/>
      <c r="WTN7" s="1636"/>
      <c r="WTO7" s="1636"/>
      <c r="WTP7" s="1636"/>
      <c r="WTQ7" s="1636"/>
      <c r="WTR7" s="1636"/>
      <c r="WTS7" s="1636"/>
      <c r="WTT7" s="1636"/>
      <c r="WTU7" s="1636"/>
      <c r="WTV7" s="1636"/>
      <c r="WTW7" s="1636"/>
      <c r="WTX7" s="1636"/>
      <c r="WTY7" s="1636"/>
      <c r="WTZ7" s="1636"/>
      <c r="WUA7" s="1636"/>
      <c r="WUB7" s="1636"/>
      <c r="WUC7" s="1636"/>
      <c r="WUD7" s="1636"/>
      <c r="WUE7" s="1636"/>
      <c r="WUF7" s="1636"/>
      <c r="WUG7" s="1636"/>
      <c r="WUH7" s="1636"/>
      <c r="WUI7" s="1636"/>
      <c r="WUJ7" s="1636"/>
      <c r="WUK7" s="1636"/>
      <c r="WUL7" s="1636"/>
      <c r="WUM7" s="1636"/>
      <c r="WUN7" s="1636"/>
      <c r="WUO7" s="1636"/>
      <c r="WUP7" s="1636"/>
      <c r="WUQ7" s="1636"/>
      <c r="WUR7" s="1636"/>
      <c r="WUS7" s="1636"/>
      <c r="WUT7" s="1636"/>
      <c r="WUU7" s="1636"/>
      <c r="WUV7" s="1636"/>
      <c r="WUW7" s="1636"/>
      <c r="WUX7" s="1636"/>
      <c r="WUY7" s="1636"/>
      <c r="WUZ7" s="1636"/>
      <c r="WVA7" s="1636"/>
      <c r="WVB7" s="1636"/>
      <c r="WVC7" s="1636"/>
      <c r="WVD7" s="1636"/>
      <c r="WVE7" s="1636"/>
      <c r="WVF7" s="1636"/>
      <c r="WVG7" s="1636"/>
      <c r="WVH7" s="1636"/>
      <c r="WVI7" s="1636"/>
      <c r="WVJ7" s="1636"/>
      <c r="WVK7" s="1636"/>
      <c r="WVL7" s="1636"/>
      <c r="WVM7" s="1636"/>
      <c r="WVN7" s="1636"/>
      <c r="WVO7" s="1636"/>
      <c r="WVP7" s="1636"/>
      <c r="WVQ7" s="1636"/>
      <c r="WVR7" s="1636"/>
      <c r="WVS7" s="1636"/>
      <c r="WVT7" s="1636"/>
      <c r="WVU7" s="1636"/>
      <c r="WVV7" s="1636"/>
      <c r="WVW7" s="1636"/>
      <c r="WVX7" s="1636"/>
      <c r="WVY7" s="1636"/>
      <c r="WVZ7" s="1636"/>
      <c r="WWA7" s="1636"/>
      <c r="WWB7" s="1636"/>
      <c r="WWC7" s="1636"/>
      <c r="WWD7" s="1636"/>
      <c r="WWE7" s="1636"/>
      <c r="WWF7" s="1636"/>
      <c r="WWG7" s="1636"/>
      <c r="WWH7" s="1636"/>
      <c r="WWI7" s="1636"/>
      <c r="WWJ7" s="1636"/>
      <c r="WWK7" s="1636"/>
      <c r="WWL7" s="1636"/>
      <c r="WWM7" s="1636"/>
      <c r="WWN7" s="1636"/>
      <c r="WWO7" s="1636"/>
      <c r="WWP7" s="1636"/>
      <c r="WWQ7" s="1636"/>
      <c r="WWR7" s="1636"/>
      <c r="WWS7" s="1636"/>
      <c r="WWT7" s="1636"/>
      <c r="WWU7" s="1636"/>
      <c r="WWV7" s="1636"/>
      <c r="WWW7" s="1636"/>
      <c r="WWX7" s="1636"/>
      <c r="WWY7" s="1636"/>
      <c r="WWZ7" s="1636"/>
      <c r="WXA7" s="1636"/>
      <c r="WXB7" s="1636"/>
      <c r="WXC7" s="1636"/>
      <c r="WXD7" s="1636"/>
      <c r="WXE7" s="1636"/>
      <c r="WXF7" s="1636"/>
      <c r="WXG7" s="1636"/>
      <c r="WXH7" s="1636"/>
      <c r="WXI7" s="1636"/>
      <c r="WXJ7" s="1636"/>
      <c r="WXK7" s="1636"/>
      <c r="WXL7" s="1636"/>
      <c r="WXM7" s="1636"/>
      <c r="WXN7" s="1636"/>
      <c r="WXO7" s="1636"/>
      <c r="WXP7" s="1636"/>
      <c r="WXQ7" s="1636"/>
      <c r="WXR7" s="1636"/>
      <c r="WXS7" s="1636"/>
      <c r="WXT7" s="1636"/>
      <c r="WXU7" s="1636"/>
      <c r="WXV7" s="1636"/>
      <c r="WXW7" s="1636"/>
      <c r="WXX7" s="1636"/>
      <c r="WXY7" s="1636"/>
      <c r="WXZ7" s="1636"/>
      <c r="WYA7" s="1636"/>
      <c r="WYB7" s="1636"/>
      <c r="WYC7" s="1636"/>
      <c r="WYD7" s="1636"/>
      <c r="WYE7" s="1636"/>
      <c r="WYF7" s="1636"/>
      <c r="WYG7" s="1636"/>
      <c r="WYH7" s="1636"/>
      <c r="WYI7" s="1636"/>
      <c r="WYJ7" s="1636"/>
      <c r="WYK7" s="1636"/>
      <c r="WYL7" s="1636"/>
      <c r="WYM7" s="1636"/>
      <c r="WYN7" s="1636"/>
      <c r="WYO7" s="1636"/>
      <c r="WYP7" s="1636"/>
      <c r="WYQ7" s="1636"/>
      <c r="WYR7" s="1636"/>
      <c r="WYS7" s="1636"/>
      <c r="WYT7" s="1636"/>
      <c r="WYU7" s="1636"/>
      <c r="WYV7" s="1636"/>
      <c r="WYW7" s="1636"/>
      <c r="WYX7" s="1636"/>
      <c r="WYY7" s="1636"/>
      <c r="WYZ7" s="1636"/>
      <c r="WZA7" s="1636"/>
      <c r="WZB7" s="1636"/>
      <c r="WZC7" s="1636"/>
      <c r="WZD7" s="1636"/>
      <c r="WZE7" s="1636"/>
      <c r="WZF7" s="1636"/>
      <c r="WZG7" s="1636"/>
      <c r="WZH7" s="1636"/>
      <c r="WZI7" s="1636"/>
      <c r="WZJ7" s="1636"/>
      <c r="WZK7" s="1636"/>
      <c r="WZL7" s="1636"/>
      <c r="WZM7" s="1636"/>
      <c r="WZN7" s="1636"/>
      <c r="WZO7" s="1636"/>
      <c r="WZP7" s="1636"/>
      <c r="WZQ7" s="1636"/>
      <c r="WZR7" s="1636"/>
      <c r="WZS7" s="1636"/>
      <c r="WZT7" s="1636"/>
      <c r="WZU7" s="1636"/>
      <c r="WZV7" s="1636"/>
      <c r="WZW7" s="1636"/>
      <c r="WZX7" s="1636"/>
      <c r="WZY7" s="1636"/>
      <c r="WZZ7" s="1636"/>
      <c r="XAA7" s="1636"/>
      <c r="XAB7" s="1636"/>
      <c r="XAC7" s="1636"/>
      <c r="XAD7" s="1636"/>
      <c r="XAE7" s="1636"/>
      <c r="XAF7" s="1636"/>
      <c r="XAG7" s="1636"/>
      <c r="XAH7" s="1636"/>
      <c r="XAI7" s="1636"/>
      <c r="XAJ7" s="1636"/>
      <c r="XAK7" s="1636"/>
      <c r="XAL7" s="1636"/>
      <c r="XAM7" s="1636"/>
      <c r="XAN7" s="1636"/>
      <c r="XAO7" s="1636"/>
      <c r="XAP7" s="1636"/>
      <c r="XAQ7" s="1636"/>
      <c r="XAR7" s="1636"/>
      <c r="XAS7" s="1636"/>
      <c r="XAT7" s="1636"/>
      <c r="XAU7" s="1636"/>
      <c r="XAV7" s="1636"/>
      <c r="XAW7" s="1636"/>
      <c r="XAX7" s="1636"/>
      <c r="XAY7" s="1636"/>
      <c r="XAZ7" s="1636"/>
      <c r="XBA7" s="1636"/>
      <c r="XBB7" s="1636"/>
      <c r="XBC7" s="1636"/>
      <c r="XBD7" s="1636"/>
      <c r="XBE7" s="1636"/>
      <c r="XBF7" s="1636"/>
      <c r="XBG7" s="1636"/>
      <c r="XBH7" s="1636"/>
      <c r="XBI7" s="1636"/>
      <c r="XBJ7" s="1636"/>
      <c r="XBK7" s="1636"/>
      <c r="XBL7" s="1636"/>
      <c r="XBM7" s="1636"/>
      <c r="XBN7" s="1636"/>
      <c r="XBO7" s="1636"/>
      <c r="XBP7" s="1636"/>
      <c r="XBQ7" s="1636"/>
      <c r="XBR7" s="1636"/>
      <c r="XBS7" s="1636"/>
      <c r="XBT7" s="1636"/>
      <c r="XBU7" s="1636"/>
      <c r="XBV7" s="1636"/>
      <c r="XBW7" s="1636"/>
      <c r="XBX7" s="1636"/>
      <c r="XBY7" s="1636"/>
      <c r="XBZ7" s="1636"/>
      <c r="XCA7" s="1636"/>
      <c r="XCB7" s="1636"/>
      <c r="XCC7" s="1636"/>
      <c r="XCD7" s="1636"/>
      <c r="XCE7" s="1636"/>
      <c r="XCF7" s="1636"/>
      <c r="XCG7" s="1636"/>
      <c r="XCH7" s="1636"/>
      <c r="XCI7" s="1636"/>
      <c r="XCJ7" s="1636"/>
      <c r="XCK7" s="1636"/>
      <c r="XCL7" s="1636"/>
      <c r="XCM7" s="1636"/>
      <c r="XCN7" s="1636"/>
      <c r="XCO7" s="1636"/>
      <c r="XCP7" s="1636"/>
      <c r="XCQ7" s="1636"/>
      <c r="XCR7" s="1636"/>
      <c r="XCS7" s="1636"/>
      <c r="XCT7" s="1636"/>
      <c r="XCU7" s="1636"/>
      <c r="XCV7" s="1636"/>
      <c r="XCW7" s="1636"/>
      <c r="XCX7" s="1636"/>
      <c r="XCY7" s="1636"/>
      <c r="XCZ7" s="1636"/>
      <c r="XDA7" s="1636"/>
      <c r="XDB7" s="1636"/>
      <c r="XDC7" s="1636"/>
      <c r="XDD7" s="1636"/>
      <c r="XDE7" s="1636"/>
      <c r="XDF7" s="1636"/>
      <c r="XDG7" s="1636"/>
      <c r="XDH7" s="1636"/>
      <c r="XDI7" s="1636"/>
      <c r="XDJ7" s="1636"/>
      <c r="XDK7" s="1636"/>
      <c r="XDL7" s="1636"/>
      <c r="XDM7" s="1636"/>
      <c r="XDN7" s="1636"/>
      <c r="XDO7" s="1636"/>
      <c r="XDP7" s="1636"/>
      <c r="XDQ7" s="1636"/>
      <c r="XDR7" s="1636"/>
      <c r="XDS7" s="1636"/>
      <c r="XDT7" s="1636"/>
      <c r="XDU7" s="1636"/>
      <c r="XDV7" s="1636"/>
      <c r="XDW7" s="1636"/>
      <c r="XDX7" s="1636"/>
      <c r="XDY7" s="1636"/>
      <c r="XDZ7" s="1636"/>
      <c r="XEA7" s="1636"/>
      <c r="XEB7" s="1636"/>
      <c r="XEC7" s="1636"/>
      <c r="XED7" s="1636"/>
      <c r="XEE7" s="1636"/>
      <c r="XEF7" s="1636"/>
      <c r="XEG7" s="1636"/>
      <c r="XEH7" s="1636"/>
      <c r="XEI7" s="1636"/>
      <c r="XEJ7" s="1636"/>
      <c r="XEK7" s="1636"/>
      <c r="XEL7" s="1636"/>
      <c r="XEM7" s="1636"/>
      <c r="XEN7" s="1636"/>
      <c r="XEO7" s="1636"/>
      <c r="XEP7" s="1636"/>
      <c r="XEQ7" s="1636"/>
      <c r="XER7" s="1636"/>
      <c r="XES7" s="1636"/>
      <c r="XET7" s="1636"/>
      <c r="XEU7" s="1636"/>
      <c r="XEV7" s="1636"/>
      <c r="XEW7" s="1636"/>
      <c r="XEX7" s="1636"/>
      <c r="XEY7" s="1636"/>
      <c r="XEZ7" s="1636"/>
      <c r="XFA7" s="1636"/>
    </row>
    <row r="8" spans="1:16381" s="247" customFormat="1" ht="45" customHeight="1" x14ac:dyDescent="0.25">
      <c r="A8" s="691" t="s">
        <v>1007</v>
      </c>
      <c r="B8" s="730"/>
      <c r="C8" s="730"/>
      <c r="D8" s="730"/>
      <c r="E8" s="730"/>
      <c r="F8" s="730"/>
      <c r="G8" s="730"/>
      <c r="H8" s="730"/>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730"/>
      <c r="AM8" s="730"/>
      <c r="AN8" s="811"/>
      <c r="AO8" s="730"/>
      <c r="AP8" s="730"/>
      <c r="AQ8" s="730"/>
      <c r="AR8" s="730"/>
      <c r="AS8" s="730"/>
      <c r="AT8" s="730"/>
      <c r="AU8" s="730"/>
      <c r="AV8" s="730"/>
      <c r="AW8" s="730"/>
      <c r="AX8" s="730"/>
      <c r="AY8" s="730"/>
      <c r="AZ8" s="730"/>
      <c r="BA8" s="730"/>
      <c r="BB8" s="730"/>
      <c r="BC8" s="730"/>
      <c r="BD8" s="730"/>
      <c r="BE8" s="730"/>
      <c r="BF8" s="730"/>
      <c r="BG8" s="730"/>
      <c r="BH8" s="730"/>
      <c r="BI8" s="730"/>
      <c r="BJ8" s="730"/>
      <c r="BK8" s="730"/>
      <c r="BL8" s="730"/>
      <c r="BM8" s="730"/>
      <c r="BN8" s="730"/>
      <c r="BO8" s="730"/>
      <c r="BP8" s="730"/>
      <c r="BQ8" s="730"/>
      <c r="BR8" s="730"/>
      <c r="BS8" s="730"/>
      <c r="BT8" s="730"/>
      <c r="BU8" s="730"/>
      <c r="BV8" s="730"/>
      <c r="BW8" s="730"/>
      <c r="BX8" s="730"/>
      <c r="BY8" s="730"/>
      <c r="BZ8" s="730"/>
      <c r="CA8" s="730"/>
      <c r="CB8" s="730"/>
      <c r="CC8" s="730"/>
      <c r="CD8" s="730"/>
      <c r="CE8" s="730"/>
      <c r="CF8" s="730"/>
      <c r="CG8" s="730"/>
      <c r="CH8" s="730"/>
      <c r="CI8" s="730"/>
      <c r="CJ8" s="730"/>
      <c r="CK8" s="730"/>
      <c r="CL8" s="730"/>
      <c r="CM8" s="730"/>
      <c r="CN8" s="730"/>
      <c r="CO8" s="730"/>
      <c r="CP8" s="730"/>
      <c r="CQ8" s="730"/>
      <c r="CR8" s="730"/>
      <c r="CS8" s="730"/>
      <c r="CT8" s="730"/>
      <c r="CU8" s="730"/>
      <c r="CV8" s="730"/>
      <c r="CW8" s="730"/>
      <c r="CX8" s="730"/>
      <c r="CY8" s="730"/>
      <c r="CZ8" s="730"/>
      <c r="DA8" s="730"/>
      <c r="DB8" s="730"/>
      <c r="DC8" s="730"/>
      <c r="DD8" s="730"/>
      <c r="DE8" s="730"/>
      <c r="DF8" s="730"/>
      <c r="DG8" s="730"/>
      <c r="DH8" s="730"/>
      <c r="DI8" s="730"/>
      <c r="DJ8" s="730"/>
      <c r="DK8" s="730"/>
      <c r="DL8" s="730"/>
      <c r="DM8" s="730"/>
      <c r="DN8" s="730"/>
      <c r="DO8" s="730"/>
      <c r="DP8" s="730"/>
      <c r="DQ8" s="730"/>
      <c r="DR8" s="730"/>
      <c r="DS8" s="730"/>
      <c r="DT8" s="730"/>
      <c r="DU8" s="730"/>
      <c r="DV8" s="730"/>
      <c r="DW8" s="730"/>
      <c r="DX8" s="730"/>
      <c r="DY8" s="730"/>
      <c r="DZ8" s="730"/>
      <c r="EA8" s="730"/>
      <c r="EB8" s="730"/>
      <c r="EC8" s="730"/>
      <c r="ED8" s="730"/>
      <c r="EE8" s="730"/>
      <c r="EF8" s="730"/>
      <c r="EG8" s="730"/>
      <c r="EH8" s="730"/>
      <c r="EI8" s="730"/>
      <c r="EJ8" s="730"/>
      <c r="EK8" s="730"/>
      <c r="EL8" s="730"/>
      <c r="EM8" s="730"/>
      <c r="EN8" s="730"/>
      <c r="EO8" s="730"/>
      <c r="EP8" s="730"/>
      <c r="EQ8" s="730"/>
      <c r="ER8" s="730"/>
      <c r="ES8" s="730"/>
      <c r="ET8" s="730"/>
      <c r="EU8" s="730"/>
      <c r="EV8" s="730"/>
      <c r="EW8" s="730"/>
      <c r="EX8" s="730"/>
      <c r="EY8" s="730"/>
      <c r="EZ8" s="730"/>
      <c r="FA8" s="730"/>
      <c r="FB8" s="730"/>
      <c r="FC8" s="730"/>
      <c r="FD8" s="730"/>
      <c r="FE8" s="730"/>
      <c r="FF8" s="730"/>
      <c r="FG8" s="730"/>
      <c r="FH8" s="730"/>
      <c r="FI8" s="730"/>
      <c r="FJ8" s="730"/>
      <c r="FK8" s="730"/>
      <c r="FL8" s="730"/>
      <c r="FM8" s="730"/>
      <c r="FN8" s="730"/>
      <c r="FO8" s="730"/>
      <c r="FP8" s="730"/>
      <c r="FQ8" s="730"/>
      <c r="FR8" s="730"/>
      <c r="FS8" s="730"/>
      <c r="FT8" s="730"/>
      <c r="FU8" s="730"/>
      <c r="FV8" s="730"/>
      <c r="FW8" s="730"/>
      <c r="FX8" s="730"/>
      <c r="FY8" s="730"/>
      <c r="FZ8" s="730"/>
      <c r="GA8" s="730"/>
      <c r="GB8" s="730"/>
      <c r="GC8" s="730"/>
      <c r="GD8" s="730"/>
      <c r="GE8" s="730"/>
      <c r="GF8" s="730"/>
      <c r="GG8" s="730"/>
      <c r="GH8" s="730"/>
      <c r="GI8" s="730"/>
      <c r="GJ8" s="730"/>
      <c r="GK8" s="730"/>
      <c r="GL8" s="730"/>
      <c r="GM8" s="730"/>
      <c r="GN8" s="730"/>
      <c r="GO8" s="730"/>
      <c r="GP8" s="730"/>
      <c r="GQ8" s="730"/>
      <c r="GR8" s="730"/>
      <c r="GS8" s="730"/>
      <c r="GT8" s="730"/>
      <c r="GU8" s="730"/>
      <c r="GV8" s="730"/>
      <c r="GW8" s="730"/>
      <c r="GX8" s="730"/>
      <c r="GY8" s="730"/>
      <c r="GZ8" s="730"/>
      <c r="HA8" s="730"/>
      <c r="HB8" s="730"/>
      <c r="HC8" s="730"/>
      <c r="HD8" s="730"/>
      <c r="HE8" s="730"/>
      <c r="HF8" s="730"/>
      <c r="HG8" s="730"/>
      <c r="HH8" s="730"/>
      <c r="HI8" s="730"/>
      <c r="HJ8" s="730"/>
      <c r="HK8" s="730"/>
      <c r="HL8" s="730"/>
      <c r="HM8" s="730"/>
      <c r="HN8" s="730"/>
      <c r="HO8" s="730"/>
      <c r="HP8" s="730"/>
      <c r="HQ8" s="730"/>
      <c r="HR8" s="730"/>
      <c r="HS8" s="730"/>
      <c r="HT8" s="730"/>
      <c r="HU8" s="730"/>
      <c r="HV8" s="730"/>
      <c r="HW8" s="730"/>
      <c r="HX8" s="730"/>
      <c r="HY8" s="730"/>
      <c r="HZ8" s="730"/>
      <c r="IA8" s="730"/>
      <c r="IB8" s="730"/>
      <c r="IC8" s="730"/>
      <c r="ID8" s="730"/>
      <c r="IE8" s="730"/>
      <c r="IF8" s="730"/>
      <c r="IG8" s="730"/>
      <c r="IH8" s="730"/>
      <c r="II8" s="730"/>
      <c r="IJ8" s="730"/>
      <c r="IK8" s="730"/>
      <c r="IL8" s="730"/>
      <c r="IM8" s="730"/>
      <c r="IN8" s="730"/>
      <c r="IO8" s="730"/>
      <c r="IP8" s="730"/>
      <c r="IQ8" s="730"/>
      <c r="IR8" s="730"/>
      <c r="IS8" s="730"/>
      <c r="IT8" s="730"/>
      <c r="IU8" s="730"/>
      <c r="IV8" s="730"/>
      <c r="IW8" s="730"/>
      <c r="IX8" s="730"/>
      <c r="IY8" s="730"/>
      <c r="IZ8" s="730"/>
      <c r="JA8" s="730"/>
      <c r="JB8" s="730"/>
      <c r="JC8" s="730"/>
      <c r="JD8" s="730"/>
      <c r="JE8" s="730"/>
      <c r="JF8" s="730"/>
      <c r="JG8" s="730"/>
      <c r="JH8" s="730"/>
      <c r="JI8" s="730"/>
      <c r="JJ8" s="730"/>
      <c r="JK8" s="730"/>
      <c r="JL8" s="730"/>
      <c r="JM8" s="730"/>
      <c r="JN8" s="730"/>
      <c r="JO8" s="730"/>
      <c r="JP8" s="730"/>
      <c r="JQ8" s="730"/>
      <c r="JR8" s="730"/>
      <c r="JS8" s="730"/>
      <c r="JT8" s="730"/>
      <c r="JU8" s="730"/>
      <c r="JV8" s="730"/>
      <c r="JW8" s="730"/>
      <c r="JX8" s="730"/>
      <c r="JY8" s="730"/>
      <c r="JZ8" s="730"/>
      <c r="KA8" s="730"/>
      <c r="KB8" s="730"/>
      <c r="KC8" s="730"/>
      <c r="KD8" s="730"/>
      <c r="KE8" s="730"/>
      <c r="KF8" s="730"/>
      <c r="KG8" s="730"/>
      <c r="KH8" s="730"/>
      <c r="KI8" s="730"/>
      <c r="KJ8" s="730"/>
      <c r="KK8" s="730"/>
      <c r="KL8" s="730"/>
      <c r="KM8" s="730"/>
      <c r="KN8" s="730"/>
      <c r="KO8" s="730"/>
      <c r="KP8" s="730"/>
      <c r="KQ8" s="730"/>
      <c r="KR8" s="730"/>
      <c r="KS8" s="730"/>
      <c r="KT8" s="730"/>
      <c r="KU8" s="730"/>
      <c r="KV8" s="730"/>
      <c r="KW8" s="730"/>
      <c r="KX8" s="730"/>
      <c r="KY8" s="730"/>
      <c r="KZ8" s="730"/>
      <c r="LA8" s="730"/>
      <c r="LB8" s="730"/>
      <c r="LC8" s="730"/>
      <c r="LD8" s="730"/>
      <c r="LE8" s="730"/>
      <c r="LF8" s="730"/>
      <c r="LG8" s="730"/>
      <c r="LH8" s="730"/>
      <c r="LI8" s="730"/>
      <c r="LJ8" s="730"/>
      <c r="LK8" s="730"/>
      <c r="LL8" s="730"/>
      <c r="LM8" s="730"/>
      <c r="LN8" s="730"/>
      <c r="LO8" s="730"/>
      <c r="LP8" s="730"/>
      <c r="LQ8" s="730"/>
      <c r="LR8" s="730"/>
      <c r="LS8" s="730"/>
      <c r="LT8" s="730"/>
      <c r="LU8" s="730"/>
      <c r="LV8" s="730"/>
      <c r="LW8" s="730"/>
      <c r="LX8" s="730"/>
      <c r="LY8" s="730"/>
      <c r="LZ8" s="730"/>
      <c r="MA8" s="730"/>
      <c r="MB8" s="730"/>
      <c r="MC8" s="730"/>
      <c r="MD8" s="730"/>
      <c r="ME8" s="730"/>
      <c r="MF8" s="730"/>
      <c r="MG8" s="730"/>
      <c r="MH8" s="730"/>
      <c r="MI8" s="730"/>
      <c r="MJ8" s="730"/>
      <c r="MK8" s="730"/>
      <c r="ML8" s="730"/>
      <c r="MM8" s="730"/>
      <c r="MN8" s="730"/>
      <c r="MO8" s="730"/>
      <c r="MP8" s="730"/>
      <c r="MQ8" s="730"/>
      <c r="MR8" s="730"/>
      <c r="MS8" s="730"/>
      <c r="MT8" s="730"/>
      <c r="MU8" s="730"/>
      <c r="MV8" s="730"/>
      <c r="MW8" s="730"/>
      <c r="MX8" s="730"/>
      <c r="MY8" s="730"/>
      <c r="MZ8" s="730"/>
      <c r="NA8" s="730"/>
      <c r="NB8" s="730"/>
      <c r="NC8" s="730"/>
      <c r="ND8" s="730"/>
      <c r="NE8" s="730"/>
      <c r="NF8" s="730"/>
      <c r="NG8" s="730"/>
      <c r="NH8" s="730"/>
      <c r="NI8" s="730"/>
      <c r="NJ8" s="730"/>
      <c r="NK8" s="730"/>
      <c r="NL8" s="730"/>
      <c r="NM8" s="730"/>
      <c r="NN8" s="730"/>
      <c r="NO8" s="730"/>
      <c r="NP8" s="730"/>
      <c r="NQ8" s="730"/>
      <c r="NR8" s="730"/>
      <c r="NS8" s="730"/>
      <c r="NT8" s="730"/>
      <c r="NU8" s="730"/>
      <c r="NV8" s="730"/>
      <c r="NW8" s="730"/>
      <c r="NX8" s="730"/>
      <c r="NY8" s="730"/>
      <c r="NZ8" s="730"/>
      <c r="OA8" s="730"/>
      <c r="OB8" s="730"/>
      <c r="OC8" s="730"/>
      <c r="OD8" s="730"/>
      <c r="OE8" s="730"/>
      <c r="OF8" s="730"/>
      <c r="OG8" s="730"/>
      <c r="OH8" s="730"/>
      <c r="OI8" s="730"/>
      <c r="OJ8" s="730"/>
      <c r="OK8" s="730"/>
      <c r="OL8" s="730"/>
      <c r="OM8" s="730"/>
      <c r="ON8" s="730"/>
      <c r="OO8" s="730"/>
      <c r="OP8" s="730"/>
      <c r="OQ8" s="730"/>
      <c r="OR8" s="730"/>
      <c r="OS8" s="730"/>
      <c r="OT8" s="730"/>
      <c r="OU8" s="730"/>
      <c r="OV8" s="730"/>
      <c r="OW8" s="730"/>
      <c r="OX8" s="730"/>
      <c r="OY8" s="730"/>
      <c r="OZ8" s="730"/>
      <c r="PA8" s="730"/>
      <c r="PB8" s="730"/>
      <c r="PC8" s="730"/>
      <c r="PD8" s="730"/>
      <c r="PE8" s="730"/>
      <c r="PF8" s="730"/>
      <c r="PG8" s="730"/>
      <c r="PH8" s="730"/>
      <c r="PI8" s="730"/>
      <c r="PJ8" s="730"/>
      <c r="PK8" s="730"/>
      <c r="PL8" s="730"/>
      <c r="PM8" s="730"/>
      <c r="PN8" s="730"/>
      <c r="PO8" s="730"/>
      <c r="PP8" s="730"/>
      <c r="PQ8" s="730"/>
      <c r="PR8" s="730"/>
      <c r="PS8" s="730"/>
      <c r="PT8" s="730"/>
      <c r="PU8" s="730"/>
      <c r="PV8" s="730"/>
      <c r="PW8" s="730"/>
      <c r="PX8" s="730"/>
      <c r="PY8" s="730"/>
      <c r="PZ8" s="730"/>
      <c r="QA8" s="730"/>
      <c r="QB8" s="730"/>
      <c r="QC8" s="730"/>
      <c r="QD8" s="730"/>
      <c r="QE8" s="730"/>
      <c r="QF8" s="730"/>
      <c r="QG8" s="730"/>
      <c r="QH8" s="730"/>
      <c r="QI8" s="730"/>
      <c r="QJ8" s="730"/>
      <c r="QK8" s="730"/>
      <c r="QL8" s="730"/>
      <c r="QM8" s="730"/>
      <c r="QN8" s="730"/>
      <c r="QO8" s="730"/>
      <c r="QP8" s="730"/>
      <c r="QQ8" s="730"/>
      <c r="QR8" s="730"/>
      <c r="QS8" s="730"/>
      <c r="QT8" s="730"/>
      <c r="QU8" s="730"/>
      <c r="QV8" s="730"/>
      <c r="QW8" s="730"/>
      <c r="QX8" s="730"/>
      <c r="QY8" s="730"/>
      <c r="QZ8" s="730"/>
      <c r="RA8" s="730"/>
      <c r="RB8" s="730"/>
      <c r="RC8" s="730"/>
      <c r="RD8" s="730"/>
      <c r="RE8" s="730"/>
      <c r="RF8" s="730"/>
      <c r="RG8" s="730"/>
      <c r="RH8" s="730"/>
      <c r="RI8" s="730"/>
      <c r="RJ8" s="730"/>
      <c r="RK8" s="730"/>
      <c r="RL8" s="730"/>
      <c r="RM8" s="730"/>
      <c r="RN8" s="730"/>
      <c r="RO8" s="730"/>
      <c r="RP8" s="730"/>
      <c r="RQ8" s="730"/>
      <c r="RR8" s="730"/>
      <c r="RS8" s="730"/>
      <c r="RT8" s="730"/>
      <c r="RU8" s="730"/>
      <c r="RV8" s="730"/>
      <c r="RW8" s="730"/>
      <c r="RX8" s="730"/>
      <c r="RY8" s="730"/>
      <c r="RZ8" s="730"/>
      <c r="SA8" s="730"/>
      <c r="SB8" s="730"/>
      <c r="SC8" s="730"/>
      <c r="SD8" s="730"/>
      <c r="SE8" s="730"/>
      <c r="SF8" s="730"/>
      <c r="SG8" s="730"/>
      <c r="SH8" s="730"/>
      <c r="SI8" s="730"/>
      <c r="SJ8" s="730"/>
      <c r="SK8" s="730"/>
      <c r="SL8" s="730"/>
      <c r="SM8" s="730"/>
      <c r="SN8" s="730"/>
      <c r="SO8" s="730"/>
      <c r="SP8" s="730"/>
      <c r="SQ8" s="730"/>
      <c r="SR8" s="730"/>
      <c r="SS8" s="730"/>
      <c r="ST8" s="730"/>
      <c r="SU8" s="730"/>
      <c r="SV8" s="730"/>
      <c r="SW8" s="730"/>
      <c r="SX8" s="730"/>
      <c r="SY8" s="730"/>
      <c r="SZ8" s="730"/>
      <c r="TA8" s="730"/>
      <c r="TB8" s="730"/>
      <c r="TC8" s="730"/>
      <c r="TD8" s="730"/>
      <c r="TE8" s="730"/>
      <c r="TF8" s="730"/>
      <c r="TG8" s="730"/>
      <c r="TH8" s="730"/>
      <c r="TI8" s="730"/>
      <c r="TJ8" s="730"/>
      <c r="TK8" s="730"/>
      <c r="TL8" s="730"/>
      <c r="TM8" s="730"/>
      <c r="TN8" s="730"/>
      <c r="TO8" s="730"/>
      <c r="TP8" s="730"/>
      <c r="TQ8" s="730"/>
      <c r="TR8" s="730"/>
      <c r="TS8" s="730"/>
      <c r="TT8" s="730"/>
      <c r="TU8" s="730"/>
      <c r="TV8" s="730"/>
      <c r="TW8" s="730"/>
      <c r="TX8" s="730"/>
      <c r="TY8" s="730"/>
      <c r="TZ8" s="730"/>
      <c r="UA8" s="730"/>
      <c r="UB8" s="730"/>
      <c r="UC8" s="730"/>
      <c r="UD8" s="730"/>
      <c r="UE8" s="730"/>
      <c r="UF8" s="730"/>
      <c r="UG8" s="730"/>
      <c r="UH8" s="730"/>
      <c r="UI8" s="730"/>
      <c r="UJ8" s="730"/>
      <c r="UK8" s="730"/>
      <c r="UL8" s="730"/>
      <c r="UM8" s="730"/>
      <c r="UN8" s="730"/>
      <c r="UO8" s="730"/>
      <c r="UP8" s="730"/>
      <c r="UQ8" s="730"/>
      <c r="UR8" s="730"/>
      <c r="US8" s="730"/>
      <c r="UT8" s="730"/>
      <c r="UU8" s="730"/>
      <c r="UV8" s="730"/>
      <c r="UW8" s="730"/>
      <c r="UX8" s="730"/>
      <c r="UY8" s="730"/>
      <c r="UZ8" s="730"/>
      <c r="VA8" s="730"/>
      <c r="VB8" s="730"/>
      <c r="VC8" s="730"/>
      <c r="VD8" s="730"/>
      <c r="VE8" s="730"/>
      <c r="VF8" s="730"/>
      <c r="VG8" s="730"/>
      <c r="VH8" s="730"/>
      <c r="VI8" s="730"/>
      <c r="VJ8" s="730"/>
      <c r="VK8" s="730"/>
      <c r="VL8" s="730"/>
      <c r="VM8" s="730"/>
      <c r="VN8" s="730"/>
      <c r="VO8" s="730"/>
      <c r="VP8" s="730"/>
      <c r="VQ8" s="730"/>
      <c r="VR8" s="730"/>
      <c r="VS8" s="730"/>
      <c r="VT8" s="730"/>
      <c r="VU8" s="730"/>
      <c r="VV8" s="730"/>
      <c r="VW8" s="730"/>
      <c r="VX8" s="730"/>
      <c r="VY8" s="730"/>
      <c r="VZ8" s="730"/>
      <c r="WA8" s="730"/>
      <c r="WB8" s="730"/>
      <c r="WC8" s="730"/>
      <c r="WD8" s="730"/>
      <c r="WE8" s="730"/>
      <c r="WF8" s="730"/>
      <c r="WG8" s="730"/>
      <c r="WH8" s="730"/>
      <c r="WI8" s="730"/>
      <c r="WJ8" s="730"/>
      <c r="WK8" s="730"/>
      <c r="WL8" s="730"/>
      <c r="WM8" s="730"/>
      <c r="WN8" s="730"/>
      <c r="WO8" s="730"/>
      <c r="WP8" s="730"/>
      <c r="WQ8" s="730"/>
      <c r="WR8" s="730"/>
      <c r="WS8" s="730"/>
      <c r="WT8" s="730"/>
      <c r="WU8" s="730"/>
      <c r="WV8" s="730"/>
      <c r="WW8" s="730"/>
      <c r="WX8" s="730"/>
      <c r="WY8" s="730"/>
      <c r="WZ8" s="730"/>
      <c r="XA8" s="730"/>
      <c r="XB8" s="730"/>
      <c r="XC8" s="730"/>
      <c r="XD8" s="730"/>
      <c r="XE8" s="730"/>
      <c r="XF8" s="730"/>
      <c r="XG8" s="730"/>
      <c r="XH8" s="730"/>
      <c r="XI8" s="730"/>
      <c r="XJ8" s="730"/>
      <c r="XK8" s="730"/>
      <c r="XL8" s="730"/>
      <c r="XM8" s="730"/>
      <c r="XN8" s="730"/>
      <c r="XO8" s="730"/>
      <c r="XP8" s="730"/>
      <c r="XQ8" s="730"/>
      <c r="XR8" s="730"/>
      <c r="XS8" s="730"/>
      <c r="XT8" s="730"/>
      <c r="XU8" s="730"/>
      <c r="XV8" s="730"/>
      <c r="XW8" s="730"/>
      <c r="XX8" s="730"/>
      <c r="XY8" s="730"/>
      <c r="XZ8" s="730"/>
      <c r="YA8" s="730"/>
      <c r="YB8" s="730"/>
      <c r="YC8" s="730"/>
      <c r="YD8" s="730"/>
      <c r="YE8" s="730"/>
      <c r="YF8" s="730"/>
      <c r="YG8" s="730"/>
      <c r="YH8" s="730"/>
      <c r="YI8" s="730"/>
      <c r="YJ8" s="730"/>
      <c r="YK8" s="730"/>
      <c r="YL8" s="730"/>
      <c r="YM8" s="730"/>
      <c r="YN8" s="730"/>
      <c r="YO8" s="730"/>
      <c r="YP8" s="730"/>
      <c r="YQ8" s="730"/>
      <c r="YR8" s="730"/>
      <c r="YS8" s="730"/>
      <c r="YT8" s="730"/>
      <c r="YU8" s="730"/>
      <c r="YV8" s="730"/>
      <c r="YW8" s="730"/>
      <c r="YX8" s="730"/>
      <c r="YY8" s="730"/>
      <c r="YZ8" s="730"/>
      <c r="ZA8" s="730"/>
      <c r="ZB8" s="730"/>
      <c r="ZC8" s="730"/>
      <c r="ZD8" s="730"/>
      <c r="ZE8" s="730"/>
      <c r="ZF8" s="730"/>
      <c r="ZG8" s="730"/>
      <c r="ZH8" s="730"/>
      <c r="ZI8" s="730"/>
      <c r="ZJ8" s="730"/>
      <c r="ZK8" s="730"/>
      <c r="ZL8" s="730"/>
      <c r="ZM8" s="730"/>
      <c r="ZN8" s="730"/>
      <c r="ZO8" s="730"/>
      <c r="ZP8" s="730"/>
      <c r="ZQ8" s="730"/>
      <c r="ZR8" s="730"/>
      <c r="ZS8" s="730"/>
      <c r="ZT8" s="730"/>
      <c r="ZU8" s="730"/>
      <c r="ZV8" s="730"/>
      <c r="ZW8" s="730"/>
      <c r="ZX8" s="730"/>
      <c r="ZY8" s="730"/>
      <c r="ZZ8" s="730"/>
      <c r="AAA8" s="730"/>
      <c r="AAB8" s="730"/>
      <c r="AAC8" s="730"/>
      <c r="AAD8" s="730"/>
      <c r="AAE8" s="730"/>
      <c r="AAF8" s="730"/>
      <c r="AAG8" s="730"/>
      <c r="AAH8" s="730"/>
      <c r="AAI8" s="730"/>
      <c r="AAJ8" s="730"/>
      <c r="AAK8" s="730"/>
      <c r="AAL8" s="730"/>
      <c r="AAM8" s="730"/>
      <c r="AAN8" s="730"/>
      <c r="AAO8" s="730"/>
      <c r="AAP8" s="730"/>
      <c r="AAQ8" s="730"/>
      <c r="AAR8" s="730"/>
      <c r="AAS8" s="730"/>
      <c r="AAT8" s="730"/>
      <c r="AAU8" s="730"/>
      <c r="AAV8" s="730"/>
      <c r="AAW8" s="730"/>
      <c r="AAX8" s="730"/>
      <c r="AAY8" s="730"/>
      <c r="AAZ8" s="730"/>
      <c r="ABA8" s="730"/>
      <c r="ABB8" s="730"/>
      <c r="ABC8" s="730"/>
      <c r="ABD8" s="730"/>
      <c r="ABE8" s="730"/>
      <c r="ABF8" s="730"/>
      <c r="ABG8" s="730"/>
      <c r="ABH8" s="730"/>
      <c r="ABI8" s="730"/>
      <c r="ABJ8" s="730"/>
      <c r="ABK8" s="730"/>
      <c r="ABL8" s="730"/>
      <c r="ABM8" s="730"/>
      <c r="ABN8" s="730"/>
      <c r="ABO8" s="730"/>
      <c r="ABP8" s="730"/>
      <c r="ABQ8" s="730"/>
      <c r="ABR8" s="730"/>
      <c r="ABS8" s="730"/>
      <c r="ABT8" s="730"/>
      <c r="ABU8" s="730"/>
      <c r="ABV8" s="730"/>
      <c r="ABW8" s="730"/>
      <c r="ABX8" s="730"/>
      <c r="ABY8" s="730"/>
      <c r="ABZ8" s="730"/>
      <c r="ACA8" s="730"/>
      <c r="ACB8" s="730"/>
      <c r="ACC8" s="730"/>
      <c r="ACD8" s="730"/>
      <c r="ACE8" s="730"/>
      <c r="ACF8" s="730"/>
      <c r="ACG8" s="730"/>
      <c r="ACH8" s="730"/>
      <c r="ACI8" s="730"/>
      <c r="ACJ8" s="730"/>
      <c r="ACK8" s="730"/>
      <c r="ACL8" s="730"/>
      <c r="ACM8" s="730"/>
      <c r="ACN8" s="730"/>
      <c r="ACO8" s="730"/>
      <c r="ACP8" s="730"/>
      <c r="ACQ8" s="730"/>
      <c r="ACR8" s="730"/>
      <c r="ACS8" s="730"/>
      <c r="ACT8" s="730"/>
      <c r="ACU8" s="730"/>
      <c r="ACV8" s="730"/>
      <c r="ACW8" s="730"/>
      <c r="ACX8" s="730"/>
      <c r="ACY8" s="730"/>
      <c r="ACZ8" s="730"/>
      <c r="ADA8" s="730"/>
      <c r="ADB8" s="730"/>
      <c r="ADC8" s="730"/>
      <c r="ADD8" s="730"/>
      <c r="ADE8" s="730"/>
      <c r="ADF8" s="730"/>
      <c r="ADG8" s="730"/>
      <c r="ADH8" s="730"/>
      <c r="ADI8" s="730"/>
      <c r="ADJ8" s="730"/>
      <c r="ADK8" s="730"/>
      <c r="ADL8" s="730"/>
      <c r="ADM8" s="730"/>
      <c r="ADN8" s="730"/>
      <c r="ADO8" s="730"/>
      <c r="ADP8" s="730"/>
      <c r="ADQ8" s="730"/>
      <c r="ADR8" s="730"/>
      <c r="ADS8" s="730"/>
      <c r="ADT8" s="730"/>
      <c r="ADU8" s="730"/>
      <c r="ADV8" s="730"/>
      <c r="ADW8" s="730"/>
      <c r="ADX8" s="730"/>
      <c r="ADY8" s="730"/>
      <c r="ADZ8" s="730"/>
      <c r="AEA8" s="730"/>
      <c r="AEB8" s="730"/>
      <c r="AEC8" s="730"/>
      <c r="AED8" s="730"/>
      <c r="AEE8" s="730"/>
      <c r="AEF8" s="730"/>
      <c r="AEG8" s="730"/>
      <c r="AEH8" s="730"/>
      <c r="AEI8" s="730"/>
      <c r="AEJ8" s="730"/>
      <c r="AEK8" s="730"/>
      <c r="AEL8" s="730"/>
      <c r="AEM8" s="730"/>
      <c r="AEN8" s="730"/>
      <c r="AEO8" s="730"/>
      <c r="AEP8" s="730"/>
      <c r="AEQ8" s="730"/>
      <c r="AER8" s="730"/>
      <c r="AES8" s="730"/>
      <c r="AET8" s="730"/>
      <c r="AEU8" s="730"/>
      <c r="AEV8" s="730"/>
      <c r="AEW8" s="730"/>
      <c r="AEX8" s="730"/>
      <c r="AEY8" s="730"/>
      <c r="AEZ8" s="730"/>
      <c r="AFA8" s="730"/>
      <c r="AFB8" s="730"/>
      <c r="AFC8" s="730"/>
      <c r="AFD8" s="730"/>
      <c r="AFE8" s="730"/>
      <c r="AFF8" s="730"/>
      <c r="AFG8" s="730"/>
      <c r="AFH8" s="730"/>
      <c r="AFI8" s="730"/>
      <c r="AFJ8" s="730"/>
      <c r="AFK8" s="730"/>
      <c r="AFL8" s="730"/>
      <c r="AFM8" s="730"/>
      <c r="AFN8" s="730"/>
      <c r="AFO8" s="730"/>
      <c r="AFP8" s="730"/>
      <c r="AFQ8" s="730"/>
      <c r="AFR8" s="730"/>
      <c r="AFS8" s="730"/>
      <c r="AFT8" s="730"/>
      <c r="AFU8" s="730"/>
      <c r="AFV8" s="730"/>
      <c r="AFW8" s="730"/>
      <c r="AFX8" s="730"/>
      <c r="AFY8" s="730"/>
      <c r="AFZ8" s="730"/>
      <c r="AGA8" s="730"/>
      <c r="AGB8" s="730"/>
      <c r="AGC8" s="730"/>
      <c r="AGD8" s="730"/>
      <c r="AGE8" s="730"/>
      <c r="AGF8" s="730"/>
      <c r="AGG8" s="730"/>
      <c r="AGH8" s="730"/>
      <c r="AGI8" s="730"/>
      <c r="AGJ8" s="730"/>
      <c r="AGK8" s="730"/>
      <c r="AGL8" s="730"/>
      <c r="AGM8" s="730"/>
      <c r="AGN8" s="730"/>
      <c r="AGO8" s="730"/>
      <c r="AGP8" s="730"/>
      <c r="AGQ8" s="730"/>
      <c r="AGR8" s="730"/>
      <c r="AGS8" s="730"/>
      <c r="AGT8" s="730"/>
      <c r="AGU8" s="730"/>
      <c r="AGV8" s="730"/>
      <c r="AGW8" s="730"/>
      <c r="AGX8" s="730"/>
      <c r="AGY8" s="730"/>
      <c r="AGZ8" s="730"/>
      <c r="AHA8" s="730"/>
      <c r="AHB8" s="730"/>
      <c r="AHC8" s="730"/>
      <c r="AHD8" s="730"/>
      <c r="AHE8" s="730"/>
      <c r="AHF8" s="730"/>
      <c r="AHG8" s="730"/>
      <c r="AHH8" s="730"/>
      <c r="AHI8" s="730"/>
      <c r="AHJ8" s="730"/>
      <c r="AHK8" s="730"/>
      <c r="AHL8" s="730"/>
      <c r="AHM8" s="730"/>
      <c r="AHN8" s="730"/>
      <c r="AHO8" s="730"/>
      <c r="AHP8" s="730"/>
      <c r="AHQ8" s="730"/>
      <c r="AHR8" s="730"/>
      <c r="AHS8" s="730"/>
      <c r="AHT8" s="730"/>
      <c r="AHU8" s="730"/>
      <c r="AHV8" s="730"/>
      <c r="AHW8" s="730"/>
      <c r="AHX8" s="730"/>
      <c r="AHY8" s="730"/>
      <c r="AHZ8" s="730"/>
      <c r="AIA8" s="730"/>
      <c r="AIB8" s="730"/>
      <c r="AIC8" s="730"/>
      <c r="AID8" s="730"/>
      <c r="AIE8" s="730"/>
      <c r="AIF8" s="730"/>
      <c r="AIG8" s="730"/>
      <c r="AIH8" s="730"/>
      <c r="AII8" s="730"/>
      <c r="AIJ8" s="730"/>
      <c r="AIK8" s="730"/>
      <c r="AIL8" s="730"/>
      <c r="AIM8" s="730"/>
      <c r="AIN8" s="730"/>
      <c r="AIO8" s="730"/>
      <c r="AIP8" s="730"/>
      <c r="AIQ8" s="730"/>
      <c r="AIR8" s="730"/>
      <c r="AIS8" s="730"/>
      <c r="AIT8" s="730"/>
      <c r="AIU8" s="730"/>
      <c r="AIV8" s="730"/>
      <c r="AIW8" s="730"/>
      <c r="AIX8" s="730"/>
      <c r="AIY8" s="730"/>
      <c r="AIZ8" s="730"/>
      <c r="AJA8" s="730"/>
      <c r="AJB8" s="730"/>
      <c r="AJC8" s="730"/>
      <c r="AJD8" s="730"/>
      <c r="AJE8" s="730"/>
      <c r="AJF8" s="730"/>
      <c r="AJG8" s="730"/>
      <c r="AJH8" s="730"/>
      <c r="AJI8" s="730"/>
      <c r="AJJ8" s="730"/>
      <c r="AJK8" s="730"/>
      <c r="AJL8" s="730"/>
      <c r="AJM8" s="730"/>
      <c r="AJN8" s="730"/>
      <c r="AJO8" s="730"/>
      <c r="AJP8" s="730"/>
      <c r="AJQ8" s="730"/>
      <c r="AJR8" s="730"/>
      <c r="AJS8" s="730"/>
      <c r="AJT8" s="730"/>
      <c r="AJU8" s="730"/>
      <c r="AJV8" s="730"/>
      <c r="AJW8" s="730"/>
      <c r="AJX8" s="730"/>
      <c r="AJY8" s="730"/>
      <c r="AJZ8" s="730"/>
      <c r="AKA8" s="730"/>
      <c r="AKB8" s="730"/>
      <c r="AKC8" s="730"/>
      <c r="AKD8" s="730"/>
      <c r="AKE8" s="730"/>
      <c r="AKF8" s="730"/>
      <c r="AKG8" s="730"/>
      <c r="AKH8" s="730"/>
      <c r="AKI8" s="730"/>
      <c r="AKJ8" s="730"/>
      <c r="AKK8" s="730"/>
      <c r="AKL8" s="730"/>
      <c r="AKM8" s="730"/>
      <c r="AKN8" s="730"/>
      <c r="AKO8" s="730"/>
      <c r="AKP8" s="730"/>
      <c r="AKQ8" s="730"/>
      <c r="AKR8" s="730"/>
      <c r="AKS8" s="730"/>
      <c r="AKT8" s="730"/>
      <c r="AKU8" s="730"/>
      <c r="AKV8" s="730"/>
      <c r="AKW8" s="730"/>
      <c r="AKX8" s="730"/>
      <c r="AKY8" s="730"/>
      <c r="AKZ8" s="730"/>
      <c r="ALA8" s="730"/>
      <c r="ALB8" s="730"/>
      <c r="ALC8" s="730"/>
      <c r="ALD8" s="730"/>
      <c r="ALE8" s="730"/>
      <c r="ALF8" s="730"/>
      <c r="ALG8" s="730"/>
      <c r="ALH8" s="730"/>
      <c r="ALI8" s="730"/>
      <c r="ALJ8" s="730"/>
      <c r="ALK8" s="730"/>
      <c r="ALL8" s="730"/>
      <c r="ALM8" s="730"/>
      <c r="ALN8" s="730"/>
      <c r="ALO8" s="730"/>
      <c r="ALP8" s="730"/>
      <c r="ALQ8" s="730"/>
      <c r="ALR8" s="730"/>
      <c r="ALS8" s="730"/>
      <c r="ALT8" s="730"/>
      <c r="ALU8" s="730"/>
      <c r="ALV8" s="730"/>
      <c r="ALW8" s="730"/>
      <c r="ALX8" s="730"/>
      <c r="ALY8" s="730"/>
      <c r="ALZ8" s="730"/>
      <c r="AMA8" s="730"/>
      <c r="AMB8" s="730"/>
      <c r="AMC8" s="730"/>
      <c r="AMD8" s="730"/>
      <c r="AME8" s="730"/>
      <c r="AMF8" s="730"/>
      <c r="AMG8" s="730"/>
      <c r="AMH8" s="730"/>
      <c r="AMI8" s="730"/>
      <c r="AMJ8" s="730"/>
      <c r="AMK8" s="730"/>
      <c r="AML8" s="730"/>
      <c r="AMM8" s="730"/>
      <c r="AMN8" s="730"/>
      <c r="AMO8" s="730"/>
      <c r="AMP8" s="730"/>
      <c r="AMQ8" s="730"/>
      <c r="AMR8" s="730"/>
      <c r="AMS8" s="730"/>
      <c r="AMT8" s="730"/>
      <c r="AMU8" s="730"/>
      <c r="AMV8" s="730"/>
      <c r="AMW8" s="730"/>
      <c r="AMX8" s="730"/>
      <c r="AMY8" s="730"/>
      <c r="AMZ8" s="730"/>
      <c r="ANA8" s="730"/>
      <c r="ANB8" s="730"/>
      <c r="ANC8" s="730"/>
      <c r="AND8" s="730"/>
      <c r="ANE8" s="730"/>
      <c r="ANF8" s="730"/>
      <c r="ANG8" s="730"/>
      <c r="ANH8" s="730"/>
      <c r="ANI8" s="730"/>
      <c r="ANJ8" s="730"/>
      <c r="ANK8" s="730"/>
      <c r="ANL8" s="730"/>
      <c r="ANM8" s="730"/>
      <c r="ANN8" s="730"/>
      <c r="ANO8" s="730"/>
      <c r="ANP8" s="730"/>
      <c r="ANQ8" s="730"/>
      <c r="ANR8" s="730"/>
      <c r="ANS8" s="730"/>
      <c r="ANT8" s="730"/>
      <c r="ANU8" s="730"/>
      <c r="ANV8" s="730"/>
      <c r="ANW8" s="730"/>
      <c r="ANX8" s="730"/>
      <c r="ANY8" s="730"/>
      <c r="ANZ8" s="730"/>
      <c r="AOA8" s="730"/>
      <c r="AOB8" s="730"/>
      <c r="AOC8" s="730"/>
      <c r="AOD8" s="730"/>
      <c r="AOE8" s="730"/>
      <c r="AOF8" s="730"/>
      <c r="AOG8" s="730"/>
      <c r="AOH8" s="730"/>
      <c r="AOI8" s="730"/>
      <c r="AOJ8" s="730"/>
      <c r="AOK8" s="730"/>
      <c r="AOL8" s="730"/>
      <c r="AOM8" s="730"/>
      <c r="AON8" s="730"/>
      <c r="AOO8" s="730"/>
      <c r="AOP8" s="730"/>
      <c r="AOQ8" s="730"/>
      <c r="AOR8" s="730"/>
      <c r="AOS8" s="730"/>
      <c r="AOT8" s="730"/>
      <c r="AOU8" s="730"/>
      <c r="AOV8" s="730"/>
      <c r="AOW8" s="730"/>
      <c r="AOX8" s="730"/>
      <c r="AOY8" s="730"/>
      <c r="AOZ8" s="730"/>
      <c r="APA8" s="730"/>
      <c r="APB8" s="730"/>
      <c r="APC8" s="730"/>
      <c r="APD8" s="730"/>
      <c r="APE8" s="730"/>
      <c r="APF8" s="730"/>
      <c r="APG8" s="730"/>
      <c r="APH8" s="730"/>
      <c r="API8" s="730"/>
      <c r="APJ8" s="730"/>
      <c r="APK8" s="730"/>
      <c r="APL8" s="730"/>
      <c r="APM8" s="730"/>
      <c r="APN8" s="730"/>
      <c r="APO8" s="730"/>
      <c r="APP8" s="730"/>
      <c r="APQ8" s="730"/>
      <c r="APR8" s="730"/>
      <c r="APS8" s="730"/>
      <c r="APT8" s="730"/>
      <c r="APU8" s="730"/>
      <c r="APV8" s="730"/>
      <c r="APW8" s="730"/>
      <c r="APX8" s="730"/>
      <c r="APY8" s="730"/>
      <c r="APZ8" s="730"/>
      <c r="AQA8" s="730"/>
      <c r="AQB8" s="730"/>
      <c r="AQC8" s="730"/>
      <c r="AQD8" s="730"/>
      <c r="AQE8" s="730"/>
      <c r="AQF8" s="730"/>
      <c r="AQG8" s="730"/>
      <c r="AQH8" s="730"/>
      <c r="AQI8" s="730"/>
      <c r="AQJ8" s="730"/>
      <c r="AQK8" s="730"/>
      <c r="AQL8" s="730"/>
      <c r="AQM8" s="730"/>
      <c r="AQN8" s="730"/>
      <c r="AQO8" s="730"/>
      <c r="AQP8" s="730"/>
      <c r="AQQ8" s="730"/>
      <c r="AQR8" s="730"/>
      <c r="AQS8" s="730"/>
      <c r="AQT8" s="730"/>
      <c r="AQU8" s="730"/>
      <c r="AQV8" s="730"/>
      <c r="AQW8" s="730"/>
      <c r="AQX8" s="730"/>
      <c r="AQY8" s="730"/>
      <c r="AQZ8" s="730"/>
      <c r="ARA8" s="730"/>
      <c r="ARB8" s="730"/>
      <c r="ARC8" s="730"/>
      <c r="ARD8" s="730"/>
      <c r="ARE8" s="730"/>
      <c r="ARF8" s="730"/>
      <c r="ARG8" s="730"/>
      <c r="ARH8" s="730"/>
      <c r="ARI8" s="730"/>
      <c r="ARJ8" s="730"/>
      <c r="ARK8" s="730"/>
      <c r="ARL8" s="730"/>
      <c r="ARM8" s="730"/>
      <c r="ARN8" s="730"/>
      <c r="ARO8" s="730"/>
      <c r="ARP8" s="730"/>
      <c r="ARQ8" s="730"/>
      <c r="ARR8" s="730"/>
      <c r="ARS8" s="730"/>
      <c r="ART8" s="730"/>
      <c r="ARU8" s="730"/>
      <c r="ARV8" s="730"/>
      <c r="ARW8" s="730"/>
      <c r="ARX8" s="730"/>
      <c r="ARY8" s="730"/>
      <c r="ARZ8" s="730"/>
      <c r="ASA8" s="730"/>
      <c r="ASB8" s="730"/>
      <c r="ASC8" s="730"/>
      <c r="ASD8" s="730"/>
      <c r="ASE8" s="730"/>
      <c r="ASF8" s="730"/>
      <c r="ASG8" s="730"/>
      <c r="ASH8" s="730"/>
      <c r="ASI8" s="730"/>
      <c r="ASJ8" s="730"/>
      <c r="ASK8" s="730"/>
      <c r="ASL8" s="730"/>
      <c r="ASM8" s="730"/>
      <c r="ASN8" s="730"/>
      <c r="ASO8" s="730"/>
      <c r="ASP8" s="730"/>
      <c r="ASQ8" s="730"/>
      <c r="ASR8" s="730"/>
      <c r="ASS8" s="730"/>
      <c r="AST8" s="730"/>
      <c r="ASU8" s="730"/>
      <c r="ASV8" s="730"/>
      <c r="ASW8" s="730"/>
      <c r="ASX8" s="730"/>
      <c r="ASY8" s="730"/>
      <c r="ASZ8" s="730"/>
      <c r="ATA8" s="730"/>
      <c r="ATB8" s="730"/>
      <c r="ATC8" s="730"/>
      <c r="ATD8" s="730"/>
      <c r="ATE8" s="730"/>
      <c r="ATF8" s="730"/>
      <c r="ATG8" s="730"/>
      <c r="ATH8" s="730"/>
      <c r="ATI8" s="730"/>
      <c r="ATJ8" s="730"/>
      <c r="ATK8" s="730"/>
      <c r="ATL8" s="730"/>
      <c r="ATM8" s="730"/>
      <c r="ATN8" s="730"/>
      <c r="ATO8" s="730"/>
      <c r="ATP8" s="730"/>
      <c r="ATQ8" s="730"/>
      <c r="ATR8" s="730"/>
      <c r="ATS8" s="730"/>
      <c r="ATT8" s="730"/>
      <c r="ATU8" s="730"/>
      <c r="ATV8" s="730"/>
      <c r="ATW8" s="730"/>
      <c r="ATX8" s="730"/>
      <c r="ATY8" s="730"/>
      <c r="ATZ8" s="730"/>
      <c r="AUA8" s="730"/>
      <c r="AUB8" s="730"/>
      <c r="AUC8" s="730"/>
      <c r="AUD8" s="730"/>
      <c r="AUE8" s="730"/>
      <c r="AUF8" s="730"/>
      <c r="AUG8" s="730"/>
      <c r="AUH8" s="730"/>
      <c r="AUI8" s="730"/>
      <c r="AUJ8" s="730"/>
      <c r="AUK8" s="730"/>
      <c r="AUL8" s="730"/>
      <c r="AUM8" s="730"/>
      <c r="AUN8" s="730"/>
      <c r="AUO8" s="730"/>
      <c r="AUP8" s="730"/>
      <c r="AUQ8" s="730"/>
      <c r="AUR8" s="730"/>
      <c r="AUS8" s="730"/>
      <c r="AUT8" s="730"/>
      <c r="AUU8" s="730"/>
      <c r="AUV8" s="730"/>
      <c r="AUW8" s="730"/>
      <c r="AUX8" s="730"/>
      <c r="AUY8" s="730"/>
      <c r="AUZ8" s="730"/>
      <c r="AVA8" s="730"/>
      <c r="AVB8" s="730"/>
      <c r="AVC8" s="730"/>
      <c r="AVD8" s="730"/>
      <c r="AVE8" s="730"/>
      <c r="AVF8" s="730"/>
      <c r="AVG8" s="730"/>
      <c r="AVH8" s="730"/>
      <c r="AVI8" s="730"/>
      <c r="AVJ8" s="730"/>
      <c r="AVK8" s="730"/>
      <c r="AVL8" s="730"/>
      <c r="AVM8" s="730"/>
      <c r="AVN8" s="730"/>
      <c r="AVO8" s="730"/>
      <c r="AVP8" s="730"/>
      <c r="AVQ8" s="730"/>
      <c r="AVR8" s="730"/>
      <c r="AVS8" s="730"/>
      <c r="AVT8" s="730"/>
      <c r="AVU8" s="730"/>
      <c r="AVV8" s="730"/>
      <c r="AVW8" s="730"/>
      <c r="AVX8" s="730"/>
      <c r="AVY8" s="730"/>
      <c r="AVZ8" s="730"/>
      <c r="AWA8" s="730"/>
      <c r="AWB8" s="730"/>
      <c r="AWC8" s="730"/>
      <c r="AWD8" s="730"/>
      <c r="AWE8" s="730"/>
      <c r="AWF8" s="730"/>
      <c r="AWG8" s="730"/>
      <c r="AWH8" s="730"/>
      <c r="AWI8" s="730"/>
      <c r="AWJ8" s="730"/>
      <c r="AWK8" s="730"/>
      <c r="AWL8" s="730"/>
      <c r="AWM8" s="730"/>
      <c r="AWN8" s="730"/>
      <c r="AWO8" s="730"/>
      <c r="AWP8" s="730"/>
      <c r="AWQ8" s="730"/>
      <c r="AWR8" s="730"/>
      <c r="AWS8" s="730"/>
      <c r="AWT8" s="730"/>
      <c r="AWU8" s="730"/>
      <c r="AWV8" s="730"/>
      <c r="AWW8" s="730"/>
      <c r="AWX8" s="730"/>
      <c r="AWY8" s="730"/>
      <c r="AWZ8" s="730"/>
      <c r="AXA8" s="730"/>
      <c r="AXB8" s="730"/>
      <c r="AXC8" s="730"/>
      <c r="AXD8" s="730"/>
      <c r="AXE8" s="730"/>
      <c r="AXF8" s="730"/>
      <c r="AXG8" s="730"/>
      <c r="AXH8" s="730"/>
      <c r="AXI8" s="730"/>
      <c r="AXJ8" s="730"/>
      <c r="AXK8" s="730"/>
      <c r="AXL8" s="730"/>
      <c r="AXM8" s="730"/>
      <c r="AXN8" s="730"/>
      <c r="AXO8" s="730"/>
      <c r="AXP8" s="730"/>
      <c r="AXQ8" s="730"/>
      <c r="AXR8" s="730"/>
      <c r="AXS8" s="730"/>
      <c r="AXT8" s="730"/>
      <c r="AXU8" s="730"/>
      <c r="AXV8" s="730"/>
      <c r="AXW8" s="730"/>
      <c r="AXX8" s="730"/>
      <c r="AXY8" s="730"/>
      <c r="AXZ8" s="730"/>
      <c r="AYA8" s="730"/>
      <c r="AYB8" s="730"/>
      <c r="AYC8" s="730"/>
      <c r="AYD8" s="730"/>
      <c r="AYE8" s="730"/>
      <c r="AYF8" s="730"/>
      <c r="AYG8" s="730"/>
      <c r="AYH8" s="730"/>
      <c r="AYI8" s="730"/>
      <c r="AYJ8" s="730"/>
      <c r="AYK8" s="730"/>
      <c r="AYL8" s="730"/>
      <c r="AYM8" s="730"/>
      <c r="AYN8" s="730"/>
      <c r="AYO8" s="730"/>
      <c r="AYP8" s="730"/>
      <c r="AYQ8" s="730"/>
      <c r="AYR8" s="730"/>
      <c r="AYS8" s="730"/>
      <c r="AYT8" s="730"/>
      <c r="AYU8" s="730"/>
      <c r="AYV8" s="730"/>
      <c r="AYW8" s="730"/>
      <c r="AYX8" s="730"/>
      <c r="AYY8" s="730"/>
      <c r="AYZ8" s="730"/>
      <c r="AZA8" s="730"/>
      <c r="AZB8" s="730"/>
      <c r="AZC8" s="730"/>
      <c r="AZD8" s="730"/>
      <c r="AZE8" s="730"/>
      <c r="AZF8" s="730"/>
      <c r="AZG8" s="730"/>
      <c r="AZH8" s="730"/>
      <c r="AZI8" s="730"/>
      <c r="AZJ8" s="730"/>
      <c r="AZK8" s="730"/>
      <c r="AZL8" s="730"/>
      <c r="AZM8" s="730"/>
      <c r="AZN8" s="730"/>
      <c r="AZO8" s="730"/>
      <c r="AZP8" s="730"/>
      <c r="AZQ8" s="730"/>
      <c r="AZR8" s="730"/>
      <c r="AZS8" s="730"/>
      <c r="AZT8" s="730"/>
      <c r="AZU8" s="730"/>
      <c r="AZV8" s="730"/>
      <c r="AZW8" s="730"/>
      <c r="AZX8" s="730"/>
      <c r="AZY8" s="730"/>
      <c r="AZZ8" s="730"/>
      <c r="BAA8" s="730"/>
      <c r="BAB8" s="730"/>
      <c r="BAC8" s="730"/>
      <c r="BAD8" s="730"/>
      <c r="BAE8" s="730"/>
      <c r="BAF8" s="730"/>
      <c r="BAG8" s="730"/>
      <c r="BAH8" s="730"/>
      <c r="BAI8" s="730"/>
      <c r="BAJ8" s="730"/>
      <c r="BAK8" s="730"/>
      <c r="BAL8" s="730"/>
      <c r="BAM8" s="730"/>
      <c r="BAN8" s="730"/>
      <c r="BAO8" s="730"/>
      <c r="BAP8" s="730"/>
      <c r="BAQ8" s="730"/>
      <c r="BAR8" s="730"/>
      <c r="BAS8" s="730"/>
      <c r="BAT8" s="730"/>
      <c r="BAU8" s="730"/>
      <c r="BAV8" s="730"/>
      <c r="BAW8" s="730"/>
      <c r="BAX8" s="730"/>
      <c r="BAY8" s="730"/>
      <c r="BAZ8" s="730"/>
      <c r="BBA8" s="730"/>
      <c r="BBB8" s="730"/>
      <c r="BBC8" s="730"/>
      <c r="BBD8" s="730"/>
      <c r="BBE8" s="730"/>
      <c r="BBF8" s="730"/>
      <c r="BBG8" s="730"/>
      <c r="BBH8" s="730"/>
      <c r="BBI8" s="730"/>
      <c r="BBJ8" s="730"/>
      <c r="BBK8" s="730"/>
      <c r="BBL8" s="730"/>
      <c r="BBM8" s="730"/>
      <c r="BBN8" s="730"/>
      <c r="BBO8" s="730"/>
      <c r="BBP8" s="730"/>
      <c r="BBQ8" s="730"/>
      <c r="BBR8" s="730"/>
      <c r="BBS8" s="730"/>
      <c r="BBT8" s="730"/>
      <c r="BBU8" s="730"/>
      <c r="BBV8" s="730"/>
      <c r="BBW8" s="730"/>
      <c r="BBX8" s="730"/>
      <c r="BBY8" s="730"/>
      <c r="BBZ8" s="730"/>
      <c r="BCA8" s="730"/>
      <c r="BCB8" s="730"/>
      <c r="BCC8" s="730"/>
      <c r="BCD8" s="730"/>
      <c r="BCE8" s="730"/>
      <c r="BCF8" s="730"/>
      <c r="BCG8" s="730"/>
      <c r="BCH8" s="730"/>
      <c r="BCI8" s="730"/>
      <c r="BCJ8" s="730"/>
      <c r="BCK8" s="730"/>
      <c r="BCL8" s="730"/>
      <c r="BCM8" s="730"/>
      <c r="BCN8" s="730"/>
      <c r="BCO8" s="730"/>
      <c r="BCP8" s="730"/>
      <c r="BCQ8" s="730"/>
      <c r="BCR8" s="730"/>
      <c r="BCS8" s="730"/>
      <c r="BCT8" s="730"/>
      <c r="BCU8" s="730"/>
      <c r="BCV8" s="730"/>
      <c r="BCW8" s="730"/>
      <c r="BCX8" s="730"/>
      <c r="BCY8" s="730"/>
      <c r="BCZ8" s="730"/>
      <c r="BDA8" s="730"/>
      <c r="BDB8" s="730"/>
      <c r="BDC8" s="730"/>
      <c r="BDD8" s="730"/>
      <c r="BDE8" s="730"/>
      <c r="BDF8" s="730"/>
      <c r="BDG8" s="730"/>
      <c r="BDH8" s="730"/>
      <c r="BDI8" s="730"/>
      <c r="BDJ8" s="730"/>
      <c r="BDK8" s="730"/>
      <c r="BDL8" s="730"/>
      <c r="BDM8" s="730"/>
      <c r="BDN8" s="730"/>
      <c r="BDO8" s="730"/>
      <c r="BDP8" s="730"/>
      <c r="BDQ8" s="730"/>
      <c r="BDR8" s="730"/>
      <c r="BDS8" s="730"/>
      <c r="BDT8" s="730"/>
      <c r="BDU8" s="730"/>
      <c r="BDV8" s="730"/>
      <c r="BDW8" s="730"/>
      <c r="BDX8" s="730"/>
      <c r="BDY8" s="730"/>
      <c r="BDZ8" s="730"/>
      <c r="BEA8" s="730"/>
      <c r="BEB8" s="730"/>
      <c r="BEC8" s="730"/>
      <c r="BED8" s="730"/>
      <c r="BEE8" s="730"/>
      <c r="BEF8" s="730"/>
      <c r="BEG8" s="730"/>
      <c r="BEH8" s="730"/>
      <c r="BEI8" s="730"/>
      <c r="BEJ8" s="730"/>
      <c r="BEK8" s="730"/>
      <c r="BEL8" s="730"/>
      <c r="BEM8" s="730"/>
      <c r="BEN8" s="730"/>
      <c r="BEO8" s="730"/>
      <c r="BEP8" s="730"/>
      <c r="BEQ8" s="730"/>
      <c r="BER8" s="730"/>
      <c r="BES8" s="730"/>
      <c r="BET8" s="730"/>
      <c r="BEU8" s="730"/>
      <c r="BEV8" s="730"/>
      <c r="BEW8" s="730"/>
      <c r="BEX8" s="730"/>
      <c r="BEY8" s="730"/>
      <c r="BEZ8" s="730"/>
      <c r="BFA8" s="730"/>
      <c r="BFB8" s="730"/>
      <c r="BFC8" s="730"/>
      <c r="BFD8" s="730"/>
      <c r="BFE8" s="730"/>
      <c r="BFF8" s="730"/>
      <c r="BFG8" s="730"/>
      <c r="BFH8" s="730"/>
      <c r="BFI8" s="730"/>
      <c r="BFJ8" s="730"/>
      <c r="BFK8" s="730"/>
      <c r="BFL8" s="730"/>
      <c r="BFM8" s="730"/>
      <c r="BFN8" s="730"/>
      <c r="BFO8" s="730"/>
      <c r="BFP8" s="730"/>
      <c r="BFQ8" s="730"/>
      <c r="BFR8" s="730"/>
      <c r="BFS8" s="730"/>
      <c r="BFT8" s="730"/>
      <c r="BFU8" s="730"/>
      <c r="BFV8" s="730"/>
      <c r="BFW8" s="730"/>
      <c r="BFX8" s="730"/>
      <c r="BFY8" s="730"/>
      <c r="BFZ8" s="730"/>
      <c r="BGA8" s="730"/>
      <c r="BGB8" s="730"/>
      <c r="BGC8" s="730"/>
      <c r="BGD8" s="730"/>
      <c r="BGE8" s="730"/>
      <c r="BGF8" s="730"/>
      <c r="BGG8" s="730"/>
      <c r="BGH8" s="730"/>
      <c r="BGI8" s="730"/>
      <c r="BGJ8" s="730"/>
      <c r="BGK8" s="730"/>
      <c r="BGL8" s="730"/>
      <c r="BGM8" s="730"/>
      <c r="BGN8" s="730"/>
      <c r="BGO8" s="730"/>
      <c r="BGP8" s="730"/>
      <c r="BGQ8" s="730"/>
      <c r="BGR8" s="730"/>
      <c r="BGS8" s="730"/>
      <c r="BGT8" s="730"/>
      <c r="BGU8" s="730"/>
      <c r="BGV8" s="730"/>
      <c r="BGW8" s="730"/>
      <c r="BGX8" s="730"/>
      <c r="BGY8" s="730"/>
      <c r="BGZ8" s="730"/>
      <c r="BHA8" s="730"/>
      <c r="BHB8" s="730"/>
      <c r="BHC8" s="730"/>
      <c r="BHD8" s="730"/>
      <c r="BHE8" s="730"/>
      <c r="BHF8" s="730"/>
      <c r="BHG8" s="730"/>
      <c r="BHH8" s="730"/>
      <c r="BHI8" s="730"/>
      <c r="BHJ8" s="730"/>
      <c r="BHK8" s="730"/>
      <c r="BHL8" s="730"/>
      <c r="BHM8" s="730"/>
      <c r="BHN8" s="730"/>
      <c r="BHO8" s="730"/>
      <c r="BHP8" s="730"/>
      <c r="BHQ8" s="730"/>
      <c r="BHR8" s="730"/>
      <c r="BHS8" s="730"/>
      <c r="BHT8" s="730"/>
      <c r="BHU8" s="730"/>
      <c r="BHV8" s="730"/>
      <c r="BHW8" s="730"/>
      <c r="BHX8" s="730"/>
      <c r="BHY8" s="730"/>
      <c r="BHZ8" s="730"/>
      <c r="BIA8" s="730"/>
      <c r="BIB8" s="730"/>
      <c r="BIC8" s="730"/>
      <c r="BID8" s="730"/>
      <c r="BIE8" s="730"/>
      <c r="BIF8" s="730"/>
      <c r="BIG8" s="730"/>
      <c r="BIH8" s="730"/>
      <c r="BII8" s="730"/>
      <c r="BIJ8" s="730"/>
      <c r="BIK8" s="730"/>
      <c r="BIL8" s="730"/>
      <c r="BIM8" s="730"/>
      <c r="BIN8" s="730"/>
      <c r="BIO8" s="730"/>
      <c r="BIP8" s="730"/>
      <c r="BIQ8" s="730"/>
      <c r="BIR8" s="730"/>
      <c r="BIS8" s="730"/>
      <c r="BIT8" s="730"/>
      <c r="BIU8" s="730"/>
      <c r="BIV8" s="730"/>
      <c r="BIW8" s="730"/>
      <c r="BIX8" s="730"/>
      <c r="BIY8" s="730"/>
      <c r="BIZ8" s="730"/>
      <c r="BJA8" s="730"/>
      <c r="BJB8" s="730"/>
      <c r="BJC8" s="730"/>
      <c r="BJD8" s="730"/>
      <c r="BJE8" s="730"/>
      <c r="BJF8" s="730"/>
      <c r="BJG8" s="730"/>
      <c r="BJH8" s="730"/>
      <c r="BJI8" s="730"/>
      <c r="BJJ8" s="730"/>
      <c r="BJK8" s="730"/>
      <c r="BJL8" s="730"/>
      <c r="BJM8" s="730"/>
      <c r="BJN8" s="730"/>
      <c r="BJO8" s="730"/>
      <c r="BJP8" s="730"/>
      <c r="BJQ8" s="730"/>
      <c r="BJR8" s="730"/>
      <c r="BJS8" s="730"/>
      <c r="BJT8" s="730"/>
      <c r="BJU8" s="730"/>
      <c r="BJV8" s="730"/>
      <c r="BJW8" s="730"/>
      <c r="BJX8" s="730"/>
      <c r="BJY8" s="730"/>
      <c r="BJZ8" s="730"/>
      <c r="BKA8" s="730"/>
      <c r="BKB8" s="730"/>
      <c r="BKC8" s="730"/>
      <c r="BKD8" s="730"/>
      <c r="BKE8" s="730"/>
      <c r="BKF8" s="730"/>
      <c r="BKG8" s="730"/>
      <c r="BKH8" s="730"/>
      <c r="BKI8" s="730"/>
      <c r="BKJ8" s="730"/>
      <c r="BKK8" s="730"/>
      <c r="BKL8" s="730"/>
      <c r="BKM8" s="730"/>
      <c r="BKN8" s="730"/>
      <c r="BKO8" s="730"/>
      <c r="BKP8" s="730"/>
      <c r="BKQ8" s="730"/>
      <c r="BKR8" s="730"/>
      <c r="BKS8" s="730"/>
      <c r="BKT8" s="730"/>
      <c r="BKU8" s="730"/>
      <c r="BKV8" s="730"/>
      <c r="BKW8" s="730"/>
      <c r="BKX8" s="730"/>
      <c r="BKY8" s="730"/>
      <c r="BKZ8" s="730"/>
      <c r="BLA8" s="730"/>
      <c r="BLB8" s="730"/>
      <c r="BLC8" s="730"/>
      <c r="BLD8" s="730"/>
      <c r="BLE8" s="730"/>
      <c r="BLF8" s="730"/>
      <c r="BLG8" s="730"/>
      <c r="BLH8" s="730"/>
      <c r="BLI8" s="730"/>
      <c r="BLJ8" s="730"/>
      <c r="BLK8" s="730"/>
      <c r="BLL8" s="730"/>
      <c r="BLM8" s="730"/>
      <c r="BLN8" s="730"/>
      <c r="BLO8" s="730"/>
      <c r="BLP8" s="730"/>
      <c r="BLQ8" s="730"/>
      <c r="BLR8" s="730"/>
      <c r="BLS8" s="730"/>
      <c r="BLT8" s="730"/>
      <c r="BLU8" s="730"/>
      <c r="BLV8" s="730"/>
      <c r="BLW8" s="730"/>
      <c r="BLX8" s="730"/>
      <c r="BLY8" s="730"/>
      <c r="BLZ8" s="730"/>
      <c r="BMA8" s="730"/>
      <c r="BMB8" s="730"/>
      <c r="BMC8" s="730"/>
      <c r="BMD8" s="730"/>
      <c r="BME8" s="730"/>
      <c r="BMF8" s="730"/>
      <c r="BMG8" s="730"/>
      <c r="BMH8" s="730"/>
      <c r="BMI8" s="730"/>
      <c r="BMJ8" s="730"/>
      <c r="BMK8" s="730"/>
      <c r="BML8" s="730"/>
      <c r="BMM8" s="730"/>
      <c r="BMN8" s="730"/>
      <c r="BMO8" s="730"/>
      <c r="BMP8" s="730"/>
      <c r="BMQ8" s="730"/>
      <c r="BMR8" s="730"/>
      <c r="BMS8" s="730"/>
      <c r="BMT8" s="730"/>
      <c r="BMU8" s="730"/>
      <c r="BMV8" s="730"/>
      <c r="BMW8" s="730"/>
      <c r="BMX8" s="730"/>
      <c r="BMY8" s="730"/>
      <c r="BMZ8" s="730"/>
      <c r="BNA8" s="730"/>
      <c r="BNB8" s="730"/>
      <c r="BNC8" s="730"/>
      <c r="BND8" s="730"/>
      <c r="BNE8" s="730"/>
      <c r="BNF8" s="730"/>
      <c r="BNG8" s="730"/>
      <c r="BNH8" s="730"/>
      <c r="BNI8" s="730"/>
      <c r="BNJ8" s="730"/>
      <c r="BNK8" s="730"/>
      <c r="BNL8" s="730"/>
      <c r="BNM8" s="730"/>
      <c r="BNN8" s="730"/>
      <c r="BNO8" s="730"/>
      <c r="BNP8" s="730"/>
      <c r="BNQ8" s="730"/>
      <c r="BNR8" s="730"/>
      <c r="BNS8" s="730"/>
      <c r="BNT8" s="730"/>
      <c r="BNU8" s="730"/>
      <c r="BNV8" s="730"/>
      <c r="BNW8" s="730"/>
      <c r="BNX8" s="730"/>
      <c r="BNY8" s="730"/>
      <c r="BNZ8" s="730"/>
      <c r="BOA8" s="730"/>
      <c r="BOB8" s="730"/>
      <c r="BOC8" s="730"/>
      <c r="BOD8" s="730"/>
      <c r="BOE8" s="730"/>
      <c r="BOF8" s="730"/>
      <c r="BOG8" s="730"/>
      <c r="BOH8" s="730"/>
      <c r="BOI8" s="730"/>
      <c r="BOJ8" s="730"/>
      <c r="BOK8" s="730"/>
      <c r="BOL8" s="730"/>
      <c r="BOM8" s="730"/>
      <c r="BON8" s="730"/>
      <c r="BOO8" s="730"/>
      <c r="BOP8" s="730"/>
      <c r="BOQ8" s="730"/>
      <c r="BOR8" s="730"/>
      <c r="BOS8" s="730"/>
      <c r="BOT8" s="730"/>
      <c r="BOU8" s="730"/>
      <c r="BOV8" s="730"/>
      <c r="BOW8" s="730"/>
      <c r="BOX8" s="730"/>
      <c r="BOY8" s="730"/>
      <c r="BOZ8" s="730"/>
      <c r="BPA8" s="730"/>
      <c r="BPB8" s="730"/>
      <c r="BPC8" s="730"/>
      <c r="BPD8" s="730"/>
      <c r="BPE8" s="730"/>
      <c r="BPF8" s="730"/>
      <c r="BPG8" s="730"/>
      <c r="BPH8" s="730"/>
      <c r="BPI8" s="730"/>
      <c r="BPJ8" s="730"/>
      <c r="BPK8" s="730"/>
      <c r="BPL8" s="730"/>
      <c r="BPM8" s="730"/>
      <c r="BPN8" s="730"/>
      <c r="BPO8" s="730"/>
      <c r="BPP8" s="730"/>
      <c r="BPQ8" s="730"/>
      <c r="BPR8" s="730"/>
      <c r="BPS8" s="730"/>
      <c r="BPT8" s="730"/>
      <c r="BPU8" s="730"/>
      <c r="BPV8" s="730"/>
      <c r="BPW8" s="730"/>
      <c r="BPX8" s="730"/>
      <c r="BPY8" s="730"/>
      <c r="BPZ8" s="730"/>
      <c r="BQA8" s="730"/>
      <c r="BQB8" s="730"/>
      <c r="BQC8" s="730"/>
      <c r="BQD8" s="730"/>
      <c r="BQE8" s="730"/>
      <c r="BQF8" s="730"/>
      <c r="BQG8" s="730"/>
      <c r="BQH8" s="730"/>
      <c r="BQI8" s="730"/>
      <c r="BQJ8" s="730"/>
      <c r="BQK8" s="730"/>
      <c r="BQL8" s="730"/>
      <c r="BQM8" s="730"/>
      <c r="BQN8" s="730"/>
      <c r="BQO8" s="730"/>
      <c r="BQP8" s="730"/>
      <c r="BQQ8" s="730"/>
      <c r="BQR8" s="730"/>
      <c r="BQS8" s="730"/>
      <c r="BQT8" s="730"/>
      <c r="BQU8" s="730"/>
      <c r="BQV8" s="730"/>
      <c r="BQW8" s="730"/>
      <c r="BQX8" s="730"/>
      <c r="BQY8" s="730"/>
      <c r="BQZ8" s="730"/>
      <c r="BRA8" s="730"/>
      <c r="BRB8" s="730"/>
      <c r="BRC8" s="730"/>
      <c r="BRD8" s="730"/>
      <c r="BRE8" s="730"/>
      <c r="BRF8" s="730"/>
      <c r="BRG8" s="730"/>
      <c r="BRH8" s="730"/>
      <c r="BRI8" s="730"/>
      <c r="BRJ8" s="730"/>
      <c r="BRK8" s="730"/>
      <c r="BRL8" s="730"/>
      <c r="BRM8" s="730"/>
      <c r="BRN8" s="730"/>
      <c r="BRO8" s="730"/>
      <c r="BRP8" s="730"/>
      <c r="BRQ8" s="730"/>
      <c r="BRR8" s="730"/>
      <c r="BRS8" s="730"/>
      <c r="BRT8" s="730"/>
      <c r="BRU8" s="730"/>
      <c r="BRV8" s="730"/>
      <c r="BRW8" s="730"/>
      <c r="BRX8" s="730"/>
      <c r="BRY8" s="730"/>
      <c r="BRZ8" s="730"/>
      <c r="BSA8" s="730"/>
      <c r="BSB8" s="730"/>
      <c r="BSC8" s="730"/>
      <c r="BSD8" s="730"/>
      <c r="BSE8" s="730"/>
      <c r="BSF8" s="730"/>
      <c r="BSG8" s="730"/>
      <c r="BSH8" s="730"/>
      <c r="BSI8" s="730"/>
      <c r="BSJ8" s="730"/>
      <c r="BSK8" s="730"/>
      <c r="BSL8" s="730"/>
      <c r="BSM8" s="730"/>
      <c r="BSN8" s="730"/>
      <c r="BSO8" s="730"/>
      <c r="BSP8" s="730"/>
      <c r="BSQ8" s="730"/>
      <c r="BSR8" s="730"/>
      <c r="BSS8" s="730"/>
      <c r="BST8" s="730"/>
      <c r="BSU8" s="730"/>
      <c r="BSV8" s="730"/>
      <c r="BSW8" s="730"/>
      <c r="BSX8" s="730"/>
      <c r="BSY8" s="730"/>
      <c r="BSZ8" s="730"/>
      <c r="BTA8" s="730"/>
      <c r="BTB8" s="730"/>
      <c r="BTC8" s="730"/>
      <c r="BTD8" s="730"/>
      <c r="BTE8" s="730"/>
      <c r="BTF8" s="730"/>
      <c r="BTG8" s="730"/>
      <c r="BTH8" s="730"/>
      <c r="BTI8" s="730"/>
      <c r="BTJ8" s="730"/>
      <c r="BTK8" s="730"/>
      <c r="BTL8" s="730"/>
      <c r="BTM8" s="730"/>
      <c r="BTN8" s="730"/>
      <c r="BTO8" s="730"/>
      <c r="BTP8" s="730"/>
      <c r="BTQ8" s="730"/>
      <c r="BTR8" s="730"/>
      <c r="BTS8" s="730"/>
      <c r="BTT8" s="730"/>
      <c r="BTU8" s="730"/>
      <c r="BTV8" s="730"/>
      <c r="BTW8" s="730"/>
      <c r="BTX8" s="730"/>
      <c r="BTY8" s="730"/>
      <c r="BTZ8" s="730"/>
      <c r="BUA8" s="730"/>
      <c r="BUB8" s="730"/>
      <c r="BUC8" s="730"/>
      <c r="BUD8" s="730"/>
      <c r="BUE8" s="730"/>
      <c r="BUF8" s="730"/>
      <c r="BUG8" s="730"/>
      <c r="BUH8" s="730"/>
      <c r="BUI8" s="730"/>
      <c r="BUJ8" s="730"/>
      <c r="BUK8" s="730"/>
      <c r="BUL8" s="730"/>
      <c r="BUM8" s="730"/>
      <c r="BUN8" s="730"/>
      <c r="BUO8" s="730"/>
      <c r="BUP8" s="730"/>
      <c r="BUQ8" s="730"/>
      <c r="BUR8" s="730"/>
      <c r="BUS8" s="730"/>
      <c r="BUT8" s="730"/>
      <c r="BUU8" s="730"/>
      <c r="BUV8" s="730"/>
      <c r="BUW8" s="730"/>
      <c r="BUX8" s="730"/>
      <c r="BUY8" s="730"/>
      <c r="BUZ8" s="730"/>
      <c r="BVA8" s="730"/>
      <c r="BVB8" s="730"/>
      <c r="BVC8" s="730"/>
      <c r="BVD8" s="730"/>
      <c r="BVE8" s="730"/>
      <c r="BVF8" s="730"/>
      <c r="BVG8" s="730"/>
      <c r="BVH8" s="730"/>
      <c r="BVI8" s="730"/>
      <c r="BVJ8" s="730"/>
      <c r="BVK8" s="730"/>
      <c r="BVL8" s="730"/>
      <c r="BVM8" s="730"/>
      <c r="BVN8" s="730"/>
      <c r="BVO8" s="730"/>
      <c r="BVP8" s="730"/>
      <c r="BVQ8" s="730"/>
      <c r="BVR8" s="730"/>
      <c r="BVS8" s="730"/>
      <c r="BVT8" s="730"/>
      <c r="BVU8" s="730"/>
      <c r="BVV8" s="730"/>
      <c r="BVW8" s="730"/>
      <c r="BVX8" s="730"/>
      <c r="BVY8" s="730"/>
      <c r="BVZ8" s="730"/>
      <c r="BWA8" s="730"/>
      <c r="BWB8" s="730"/>
      <c r="BWC8" s="730"/>
      <c r="BWD8" s="730"/>
      <c r="BWE8" s="730"/>
      <c r="BWF8" s="730"/>
      <c r="BWG8" s="730"/>
      <c r="BWH8" s="730"/>
      <c r="BWI8" s="730"/>
      <c r="BWJ8" s="730"/>
      <c r="BWK8" s="730"/>
      <c r="BWL8" s="730"/>
      <c r="BWM8" s="730"/>
      <c r="BWN8" s="730"/>
      <c r="BWO8" s="730"/>
      <c r="BWP8" s="730"/>
      <c r="BWQ8" s="730"/>
      <c r="BWR8" s="730"/>
      <c r="BWS8" s="730"/>
      <c r="BWT8" s="730"/>
      <c r="BWU8" s="730"/>
      <c r="BWV8" s="730"/>
      <c r="BWW8" s="730"/>
      <c r="BWX8" s="730"/>
      <c r="BWY8" s="730"/>
      <c r="BWZ8" s="730"/>
      <c r="BXA8" s="730"/>
      <c r="BXB8" s="730"/>
      <c r="BXC8" s="730"/>
      <c r="BXD8" s="730"/>
      <c r="BXE8" s="730"/>
      <c r="BXF8" s="730"/>
      <c r="BXG8" s="730"/>
      <c r="BXH8" s="730"/>
      <c r="BXI8" s="730"/>
      <c r="BXJ8" s="730"/>
      <c r="BXK8" s="730"/>
      <c r="BXL8" s="730"/>
      <c r="BXM8" s="730"/>
      <c r="BXN8" s="730"/>
      <c r="BXO8" s="730"/>
      <c r="BXP8" s="730"/>
      <c r="BXQ8" s="730"/>
      <c r="BXR8" s="730"/>
      <c r="BXS8" s="730"/>
      <c r="BXT8" s="730"/>
      <c r="BXU8" s="730"/>
      <c r="BXV8" s="730"/>
      <c r="BXW8" s="730"/>
      <c r="BXX8" s="730"/>
      <c r="BXY8" s="730"/>
      <c r="BXZ8" s="730"/>
      <c r="BYA8" s="730"/>
      <c r="BYB8" s="730"/>
      <c r="BYC8" s="730"/>
      <c r="BYD8" s="730"/>
      <c r="BYE8" s="730"/>
      <c r="BYF8" s="730"/>
      <c r="BYG8" s="730"/>
      <c r="BYH8" s="730"/>
      <c r="BYI8" s="730"/>
      <c r="BYJ8" s="730"/>
      <c r="BYK8" s="730"/>
      <c r="BYL8" s="730"/>
      <c r="BYM8" s="730"/>
      <c r="BYN8" s="730"/>
      <c r="BYO8" s="730"/>
      <c r="BYP8" s="730"/>
      <c r="BYQ8" s="730"/>
      <c r="BYR8" s="730"/>
      <c r="BYS8" s="730"/>
      <c r="BYT8" s="730"/>
      <c r="BYU8" s="730"/>
      <c r="BYV8" s="730"/>
      <c r="BYW8" s="730"/>
      <c r="BYX8" s="730"/>
      <c r="BYY8" s="730"/>
      <c r="BYZ8" s="730"/>
      <c r="BZA8" s="730"/>
      <c r="BZB8" s="730"/>
      <c r="BZC8" s="730"/>
      <c r="BZD8" s="730"/>
      <c r="BZE8" s="730"/>
      <c r="BZF8" s="730"/>
      <c r="BZG8" s="730"/>
      <c r="BZH8" s="730"/>
      <c r="BZI8" s="730"/>
      <c r="BZJ8" s="730"/>
      <c r="BZK8" s="730"/>
      <c r="BZL8" s="730"/>
      <c r="BZM8" s="730"/>
      <c r="BZN8" s="730"/>
      <c r="BZO8" s="730"/>
      <c r="BZP8" s="730"/>
      <c r="BZQ8" s="730"/>
      <c r="BZR8" s="730"/>
      <c r="BZS8" s="730"/>
      <c r="BZT8" s="730"/>
      <c r="BZU8" s="730"/>
      <c r="BZV8" s="730"/>
      <c r="BZW8" s="730"/>
      <c r="BZX8" s="730"/>
      <c r="BZY8" s="730"/>
      <c r="BZZ8" s="730"/>
      <c r="CAA8" s="730"/>
      <c r="CAB8" s="730"/>
      <c r="CAC8" s="730"/>
      <c r="CAD8" s="730"/>
      <c r="CAE8" s="730"/>
      <c r="CAF8" s="730"/>
      <c r="CAG8" s="730"/>
      <c r="CAH8" s="730"/>
      <c r="CAI8" s="730"/>
      <c r="CAJ8" s="730"/>
      <c r="CAK8" s="730"/>
      <c r="CAL8" s="730"/>
      <c r="CAM8" s="730"/>
      <c r="CAN8" s="730"/>
      <c r="CAO8" s="730"/>
      <c r="CAP8" s="730"/>
      <c r="CAQ8" s="730"/>
      <c r="CAR8" s="730"/>
      <c r="CAS8" s="730"/>
      <c r="CAT8" s="730"/>
      <c r="CAU8" s="730"/>
      <c r="CAV8" s="730"/>
      <c r="CAW8" s="730"/>
      <c r="CAX8" s="730"/>
      <c r="CAY8" s="730"/>
      <c r="CAZ8" s="730"/>
      <c r="CBA8" s="730"/>
      <c r="CBB8" s="730"/>
      <c r="CBC8" s="730"/>
      <c r="CBD8" s="730"/>
      <c r="CBE8" s="730"/>
      <c r="CBF8" s="730"/>
      <c r="CBG8" s="730"/>
      <c r="CBH8" s="730"/>
      <c r="CBI8" s="730"/>
      <c r="CBJ8" s="730"/>
      <c r="CBK8" s="730"/>
      <c r="CBL8" s="730"/>
      <c r="CBM8" s="730"/>
      <c r="CBN8" s="730"/>
      <c r="CBO8" s="730"/>
      <c r="CBP8" s="730"/>
      <c r="CBQ8" s="730"/>
      <c r="CBR8" s="730"/>
      <c r="CBS8" s="730"/>
      <c r="CBT8" s="730"/>
      <c r="CBU8" s="730"/>
      <c r="CBV8" s="730"/>
      <c r="CBW8" s="730"/>
      <c r="CBX8" s="730"/>
      <c r="CBY8" s="730"/>
      <c r="CBZ8" s="730"/>
      <c r="CCA8" s="730"/>
      <c r="CCB8" s="730"/>
      <c r="CCC8" s="730"/>
      <c r="CCD8" s="730"/>
      <c r="CCE8" s="730"/>
      <c r="CCF8" s="730"/>
      <c r="CCG8" s="730"/>
      <c r="CCH8" s="730"/>
      <c r="CCI8" s="730"/>
      <c r="CCJ8" s="730"/>
      <c r="CCK8" s="730"/>
      <c r="CCL8" s="730"/>
      <c r="CCM8" s="730"/>
      <c r="CCN8" s="730"/>
      <c r="CCO8" s="730"/>
      <c r="CCP8" s="730"/>
      <c r="CCQ8" s="730"/>
      <c r="CCR8" s="730"/>
      <c r="CCS8" s="730"/>
      <c r="CCT8" s="730"/>
      <c r="CCU8" s="730"/>
      <c r="CCV8" s="730"/>
      <c r="CCW8" s="730"/>
      <c r="CCX8" s="730"/>
      <c r="CCY8" s="730"/>
      <c r="CCZ8" s="730"/>
      <c r="CDA8" s="730"/>
      <c r="CDB8" s="730"/>
      <c r="CDC8" s="730"/>
      <c r="CDD8" s="730"/>
      <c r="CDE8" s="730"/>
      <c r="CDF8" s="730"/>
      <c r="CDG8" s="730"/>
      <c r="CDH8" s="730"/>
      <c r="CDI8" s="730"/>
      <c r="CDJ8" s="730"/>
      <c r="CDK8" s="730"/>
      <c r="CDL8" s="730"/>
      <c r="CDM8" s="730"/>
      <c r="CDN8" s="730"/>
      <c r="CDO8" s="730"/>
      <c r="CDP8" s="730"/>
      <c r="CDQ8" s="730"/>
      <c r="CDR8" s="730"/>
      <c r="CDS8" s="730"/>
      <c r="CDT8" s="730"/>
      <c r="CDU8" s="730"/>
      <c r="CDV8" s="730"/>
      <c r="CDW8" s="730"/>
      <c r="CDX8" s="730"/>
      <c r="CDY8" s="730"/>
      <c r="CDZ8" s="730"/>
      <c r="CEA8" s="730"/>
      <c r="CEB8" s="730"/>
      <c r="CEC8" s="730"/>
      <c r="CED8" s="730"/>
      <c r="CEE8" s="730"/>
      <c r="CEF8" s="730"/>
      <c r="CEG8" s="730"/>
      <c r="CEH8" s="730"/>
      <c r="CEI8" s="730"/>
      <c r="CEJ8" s="730"/>
      <c r="CEK8" s="730"/>
      <c r="CEL8" s="730"/>
      <c r="CEM8" s="730"/>
      <c r="CEN8" s="730"/>
      <c r="CEO8" s="730"/>
      <c r="CEP8" s="730"/>
      <c r="CEQ8" s="730"/>
      <c r="CER8" s="730"/>
      <c r="CES8" s="730"/>
      <c r="CET8" s="730"/>
      <c r="CEU8" s="730"/>
      <c r="CEV8" s="730"/>
      <c r="CEW8" s="730"/>
      <c r="CEX8" s="730"/>
      <c r="CEY8" s="730"/>
      <c r="CEZ8" s="730"/>
      <c r="CFA8" s="730"/>
      <c r="CFB8" s="730"/>
      <c r="CFC8" s="730"/>
      <c r="CFD8" s="730"/>
      <c r="CFE8" s="730"/>
      <c r="CFF8" s="730"/>
      <c r="CFG8" s="730"/>
      <c r="CFH8" s="730"/>
      <c r="CFI8" s="730"/>
      <c r="CFJ8" s="730"/>
      <c r="CFK8" s="730"/>
      <c r="CFL8" s="730"/>
      <c r="CFM8" s="730"/>
      <c r="CFN8" s="730"/>
      <c r="CFO8" s="730"/>
      <c r="CFP8" s="730"/>
      <c r="CFQ8" s="730"/>
      <c r="CFR8" s="730"/>
      <c r="CFS8" s="730"/>
      <c r="CFT8" s="730"/>
      <c r="CFU8" s="730"/>
      <c r="CFV8" s="730"/>
      <c r="CFW8" s="730"/>
      <c r="CFX8" s="730"/>
      <c r="CFY8" s="730"/>
      <c r="CFZ8" s="730"/>
      <c r="CGA8" s="730"/>
      <c r="CGB8" s="730"/>
      <c r="CGC8" s="730"/>
      <c r="CGD8" s="730"/>
      <c r="CGE8" s="730"/>
      <c r="CGF8" s="730"/>
      <c r="CGG8" s="730"/>
      <c r="CGH8" s="730"/>
      <c r="CGI8" s="730"/>
      <c r="CGJ8" s="730"/>
      <c r="CGK8" s="730"/>
      <c r="CGL8" s="730"/>
      <c r="CGM8" s="730"/>
      <c r="CGN8" s="730"/>
      <c r="CGO8" s="730"/>
      <c r="CGP8" s="730"/>
      <c r="CGQ8" s="730"/>
      <c r="CGR8" s="730"/>
      <c r="CGS8" s="730"/>
      <c r="CGT8" s="730"/>
      <c r="CGU8" s="730"/>
      <c r="CGV8" s="730"/>
      <c r="CGW8" s="730"/>
      <c r="CGX8" s="730"/>
      <c r="CGY8" s="730"/>
      <c r="CGZ8" s="730"/>
      <c r="CHA8" s="730"/>
      <c r="CHB8" s="730"/>
      <c r="CHC8" s="730"/>
      <c r="CHD8" s="730"/>
      <c r="CHE8" s="730"/>
      <c r="CHF8" s="730"/>
      <c r="CHG8" s="730"/>
      <c r="CHH8" s="730"/>
      <c r="CHI8" s="730"/>
      <c r="CHJ8" s="730"/>
      <c r="CHK8" s="730"/>
      <c r="CHL8" s="730"/>
      <c r="CHM8" s="730"/>
      <c r="CHN8" s="730"/>
      <c r="CHO8" s="730"/>
      <c r="CHP8" s="730"/>
      <c r="CHQ8" s="730"/>
      <c r="CHR8" s="730"/>
      <c r="CHS8" s="730"/>
      <c r="CHT8" s="730"/>
      <c r="CHU8" s="730"/>
      <c r="CHV8" s="730"/>
      <c r="CHW8" s="730"/>
      <c r="CHX8" s="730"/>
      <c r="CHY8" s="730"/>
      <c r="CHZ8" s="730"/>
      <c r="CIA8" s="730"/>
      <c r="CIB8" s="730"/>
      <c r="CIC8" s="730"/>
      <c r="CID8" s="730"/>
      <c r="CIE8" s="730"/>
      <c r="CIF8" s="730"/>
      <c r="CIG8" s="730"/>
      <c r="CIH8" s="730"/>
      <c r="CII8" s="730"/>
      <c r="CIJ8" s="730"/>
      <c r="CIK8" s="730"/>
      <c r="CIL8" s="730"/>
      <c r="CIM8" s="730"/>
      <c r="CIN8" s="730"/>
      <c r="CIO8" s="730"/>
      <c r="CIP8" s="730"/>
      <c r="CIQ8" s="730"/>
      <c r="CIR8" s="730"/>
      <c r="CIS8" s="730"/>
      <c r="CIT8" s="730"/>
      <c r="CIU8" s="730"/>
      <c r="CIV8" s="730"/>
      <c r="CIW8" s="730"/>
      <c r="CIX8" s="730"/>
      <c r="CIY8" s="730"/>
      <c r="CIZ8" s="730"/>
      <c r="CJA8" s="730"/>
      <c r="CJB8" s="730"/>
      <c r="CJC8" s="730"/>
      <c r="CJD8" s="730"/>
      <c r="CJE8" s="730"/>
      <c r="CJF8" s="730"/>
      <c r="CJG8" s="730"/>
      <c r="CJH8" s="730"/>
      <c r="CJI8" s="730"/>
      <c r="CJJ8" s="730"/>
      <c r="CJK8" s="730"/>
      <c r="CJL8" s="730"/>
      <c r="CJM8" s="730"/>
      <c r="CJN8" s="730"/>
      <c r="CJO8" s="730"/>
      <c r="CJP8" s="730"/>
      <c r="CJQ8" s="730"/>
      <c r="CJR8" s="730"/>
      <c r="CJS8" s="730"/>
      <c r="CJT8" s="730"/>
      <c r="CJU8" s="730"/>
      <c r="CJV8" s="730"/>
      <c r="CJW8" s="730"/>
      <c r="CJX8" s="730"/>
      <c r="CJY8" s="730"/>
      <c r="CJZ8" s="730"/>
      <c r="CKA8" s="730"/>
      <c r="CKB8" s="730"/>
      <c r="CKC8" s="730"/>
      <c r="CKD8" s="730"/>
      <c r="CKE8" s="730"/>
      <c r="CKF8" s="730"/>
      <c r="CKG8" s="730"/>
      <c r="CKH8" s="730"/>
      <c r="CKI8" s="730"/>
      <c r="CKJ8" s="730"/>
      <c r="CKK8" s="730"/>
      <c r="CKL8" s="730"/>
      <c r="CKM8" s="730"/>
      <c r="CKN8" s="730"/>
      <c r="CKO8" s="730"/>
      <c r="CKP8" s="730"/>
      <c r="CKQ8" s="730"/>
      <c r="CKR8" s="730"/>
      <c r="CKS8" s="730"/>
      <c r="CKT8" s="730"/>
      <c r="CKU8" s="730"/>
      <c r="CKV8" s="730"/>
      <c r="CKW8" s="730"/>
      <c r="CKX8" s="730"/>
      <c r="CKY8" s="730"/>
      <c r="CKZ8" s="730"/>
      <c r="CLA8" s="730"/>
      <c r="CLB8" s="730"/>
      <c r="CLC8" s="730"/>
      <c r="CLD8" s="730"/>
      <c r="CLE8" s="730"/>
      <c r="CLF8" s="730"/>
      <c r="CLG8" s="730"/>
      <c r="CLH8" s="730"/>
      <c r="CLI8" s="730"/>
      <c r="CLJ8" s="730"/>
      <c r="CLK8" s="730"/>
      <c r="CLL8" s="730"/>
      <c r="CLM8" s="730"/>
      <c r="CLN8" s="730"/>
      <c r="CLO8" s="730"/>
      <c r="CLP8" s="730"/>
      <c r="CLQ8" s="730"/>
      <c r="CLR8" s="730"/>
      <c r="CLS8" s="730"/>
      <c r="CLT8" s="730"/>
      <c r="CLU8" s="730"/>
      <c r="CLV8" s="730"/>
      <c r="CLW8" s="730"/>
      <c r="CLX8" s="730"/>
      <c r="CLY8" s="730"/>
      <c r="CLZ8" s="730"/>
      <c r="CMA8" s="730"/>
      <c r="CMB8" s="730"/>
      <c r="CMC8" s="730"/>
      <c r="CMD8" s="730"/>
      <c r="CME8" s="730"/>
      <c r="CMF8" s="730"/>
      <c r="CMG8" s="730"/>
      <c r="CMH8" s="730"/>
      <c r="CMI8" s="730"/>
      <c r="CMJ8" s="730"/>
      <c r="CMK8" s="730"/>
      <c r="CML8" s="730"/>
      <c r="CMM8" s="730"/>
      <c r="CMN8" s="730"/>
      <c r="CMO8" s="730"/>
      <c r="CMP8" s="730"/>
      <c r="CMQ8" s="730"/>
      <c r="CMR8" s="730"/>
      <c r="CMS8" s="730"/>
      <c r="CMT8" s="730"/>
      <c r="CMU8" s="730"/>
      <c r="CMV8" s="730"/>
      <c r="CMW8" s="730"/>
      <c r="CMX8" s="730"/>
      <c r="CMY8" s="730"/>
      <c r="CMZ8" s="730"/>
      <c r="CNA8" s="730"/>
      <c r="CNB8" s="730"/>
      <c r="CNC8" s="730"/>
      <c r="CND8" s="730"/>
      <c r="CNE8" s="730"/>
      <c r="CNF8" s="730"/>
      <c r="CNG8" s="730"/>
      <c r="CNH8" s="730"/>
      <c r="CNI8" s="730"/>
      <c r="CNJ8" s="730"/>
      <c r="CNK8" s="730"/>
      <c r="CNL8" s="730"/>
      <c r="CNM8" s="730"/>
      <c r="CNN8" s="730"/>
      <c r="CNO8" s="730"/>
      <c r="CNP8" s="730"/>
      <c r="CNQ8" s="730"/>
      <c r="CNR8" s="730"/>
      <c r="CNS8" s="730"/>
      <c r="CNT8" s="730"/>
      <c r="CNU8" s="730"/>
      <c r="CNV8" s="730"/>
      <c r="CNW8" s="730"/>
      <c r="CNX8" s="730"/>
      <c r="CNY8" s="730"/>
      <c r="CNZ8" s="730"/>
      <c r="COA8" s="730"/>
      <c r="COB8" s="730"/>
      <c r="COC8" s="730"/>
      <c r="COD8" s="730"/>
      <c r="COE8" s="730"/>
      <c r="COF8" s="730"/>
      <c r="COG8" s="730"/>
      <c r="COH8" s="730"/>
      <c r="COI8" s="730"/>
      <c r="COJ8" s="730"/>
      <c r="COK8" s="730"/>
      <c r="COL8" s="730"/>
      <c r="COM8" s="730"/>
      <c r="CON8" s="730"/>
      <c r="COO8" s="730"/>
      <c r="COP8" s="730"/>
      <c r="COQ8" s="730"/>
      <c r="COR8" s="730"/>
      <c r="COS8" s="730"/>
      <c r="COT8" s="730"/>
      <c r="COU8" s="730"/>
      <c r="COV8" s="730"/>
      <c r="COW8" s="730"/>
      <c r="COX8" s="730"/>
      <c r="COY8" s="730"/>
      <c r="COZ8" s="730"/>
      <c r="CPA8" s="730"/>
      <c r="CPB8" s="730"/>
      <c r="CPC8" s="730"/>
      <c r="CPD8" s="730"/>
      <c r="CPE8" s="730"/>
      <c r="CPF8" s="730"/>
      <c r="CPG8" s="730"/>
      <c r="CPH8" s="730"/>
      <c r="CPI8" s="730"/>
      <c r="CPJ8" s="730"/>
      <c r="CPK8" s="730"/>
      <c r="CPL8" s="730"/>
      <c r="CPM8" s="730"/>
      <c r="CPN8" s="730"/>
      <c r="CPO8" s="730"/>
      <c r="CPP8" s="730"/>
      <c r="CPQ8" s="730"/>
      <c r="CPR8" s="730"/>
      <c r="CPS8" s="730"/>
      <c r="CPT8" s="730"/>
      <c r="CPU8" s="730"/>
      <c r="CPV8" s="730"/>
      <c r="CPW8" s="730"/>
      <c r="CPX8" s="730"/>
      <c r="CPY8" s="730"/>
      <c r="CPZ8" s="730"/>
      <c r="CQA8" s="730"/>
      <c r="CQB8" s="730"/>
      <c r="CQC8" s="730"/>
      <c r="CQD8" s="730"/>
      <c r="CQE8" s="730"/>
      <c r="CQF8" s="730"/>
      <c r="CQG8" s="730"/>
      <c r="CQH8" s="730"/>
      <c r="CQI8" s="730"/>
      <c r="CQJ8" s="730"/>
      <c r="CQK8" s="730"/>
      <c r="CQL8" s="730"/>
      <c r="CQM8" s="730"/>
      <c r="CQN8" s="730"/>
      <c r="CQO8" s="730"/>
      <c r="CQP8" s="730"/>
      <c r="CQQ8" s="730"/>
      <c r="CQR8" s="730"/>
      <c r="CQS8" s="730"/>
      <c r="CQT8" s="730"/>
      <c r="CQU8" s="730"/>
      <c r="CQV8" s="730"/>
      <c r="CQW8" s="730"/>
      <c r="CQX8" s="730"/>
      <c r="CQY8" s="730"/>
      <c r="CQZ8" s="730"/>
      <c r="CRA8" s="730"/>
      <c r="CRB8" s="730"/>
      <c r="CRC8" s="730"/>
      <c r="CRD8" s="730"/>
      <c r="CRE8" s="730"/>
      <c r="CRF8" s="730"/>
      <c r="CRG8" s="730"/>
      <c r="CRH8" s="730"/>
      <c r="CRI8" s="730"/>
      <c r="CRJ8" s="730"/>
      <c r="CRK8" s="730"/>
      <c r="CRL8" s="730"/>
      <c r="CRM8" s="730"/>
      <c r="CRN8" s="730"/>
      <c r="CRO8" s="730"/>
      <c r="CRP8" s="730"/>
      <c r="CRQ8" s="730"/>
      <c r="CRR8" s="730"/>
      <c r="CRS8" s="730"/>
      <c r="CRT8" s="730"/>
      <c r="CRU8" s="730"/>
      <c r="CRV8" s="730"/>
      <c r="CRW8" s="730"/>
      <c r="CRX8" s="730"/>
      <c r="CRY8" s="730"/>
      <c r="CRZ8" s="730"/>
      <c r="CSA8" s="730"/>
      <c r="CSB8" s="730"/>
      <c r="CSC8" s="730"/>
      <c r="CSD8" s="730"/>
      <c r="CSE8" s="730"/>
      <c r="CSF8" s="730"/>
      <c r="CSG8" s="730"/>
      <c r="CSH8" s="730"/>
      <c r="CSI8" s="730"/>
      <c r="CSJ8" s="730"/>
      <c r="CSK8" s="730"/>
      <c r="CSL8" s="730"/>
      <c r="CSM8" s="730"/>
      <c r="CSN8" s="730"/>
      <c r="CSO8" s="730"/>
      <c r="CSP8" s="730"/>
      <c r="CSQ8" s="730"/>
      <c r="CSR8" s="730"/>
      <c r="CSS8" s="730"/>
      <c r="CST8" s="730"/>
      <c r="CSU8" s="730"/>
      <c r="CSV8" s="730"/>
      <c r="CSW8" s="730"/>
      <c r="CSX8" s="730"/>
      <c r="CSY8" s="730"/>
      <c r="CSZ8" s="730"/>
      <c r="CTA8" s="730"/>
      <c r="CTB8" s="730"/>
      <c r="CTC8" s="730"/>
      <c r="CTD8" s="730"/>
      <c r="CTE8" s="730"/>
      <c r="CTF8" s="730"/>
      <c r="CTG8" s="730"/>
      <c r="CTH8" s="730"/>
      <c r="CTI8" s="730"/>
      <c r="CTJ8" s="730"/>
      <c r="CTK8" s="730"/>
      <c r="CTL8" s="730"/>
      <c r="CTM8" s="730"/>
      <c r="CTN8" s="730"/>
      <c r="CTO8" s="730"/>
      <c r="CTP8" s="730"/>
      <c r="CTQ8" s="730"/>
      <c r="CTR8" s="730"/>
      <c r="CTS8" s="730"/>
      <c r="CTT8" s="730"/>
      <c r="CTU8" s="730"/>
      <c r="CTV8" s="730"/>
      <c r="CTW8" s="730"/>
      <c r="CTX8" s="730"/>
      <c r="CTY8" s="730"/>
      <c r="CTZ8" s="730"/>
      <c r="CUA8" s="730"/>
      <c r="CUB8" s="730"/>
      <c r="CUC8" s="730"/>
      <c r="CUD8" s="730"/>
      <c r="CUE8" s="730"/>
      <c r="CUF8" s="730"/>
      <c r="CUG8" s="730"/>
      <c r="CUH8" s="730"/>
      <c r="CUI8" s="730"/>
      <c r="CUJ8" s="730"/>
      <c r="CUK8" s="730"/>
      <c r="CUL8" s="730"/>
      <c r="CUM8" s="730"/>
      <c r="CUN8" s="730"/>
      <c r="CUO8" s="730"/>
      <c r="CUP8" s="730"/>
      <c r="CUQ8" s="730"/>
      <c r="CUR8" s="730"/>
      <c r="CUS8" s="730"/>
      <c r="CUT8" s="730"/>
      <c r="CUU8" s="730"/>
      <c r="CUV8" s="730"/>
      <c r="CUW8" s="730"/>
      <c r="CUX8" s="730"/>
      <c r="CUY8" s="730"/>
      <c r="CUZ8" s="730"/>
      <c r="CVA8" s="730"/>
      <c r="CVB8" s="730"/>
      <c r="CVC8" s="730"/>
      <c r="CVD8" s="730"/>
      <c r="CVE8" s="730"/>
      <c r="CVF8" s="730"/>
      <c r="CVG8" s="730"/>
      <c r="CVH8" s="730"/>
      <c r="CVI8" s="730"/>
      <c r="CVJ8" s="730"/>
      <c r="CVK8" s="730"/>
      <c r="CVL8" s="730"/>
      <c r="CVM8" s="730"/>
      <c r="CVN8" s="730"/>
      <c r="CVO8" s="730"/>
      <c r="CVP8" s="730"/>
      <c r="CVQ8" s="730"/>
      <c r="CVR8" s="730"/>
      <c r="CVS8" s="730"/>
      <c r="CVT8" s="730"/>
      <c r="CVU8" s="730"/>
      <c r="CVV8" s="730"/>
      <c r="CVW8" s="730"/>
      <c r="CVX8" s="730"/>
      <c r="CVY8" s="730"/>
      <c r="CVZ8" s="730"/>
      <c r="CWA8" s="730"/>
      <c r="CWB8" s="730"/>
      <c r="CWC8" s="730"/>
      <c r="CWD8" s="730"/>
      <c r="CWE8" s="730"/>
      <c r="CWF8" s="730"/>
      <c r="CWG8" s="730"/>
      <c r="CWH8" s="730"/>
      <c r="CWI8" s="730"/>
      <c r="CWJ8" s="730"/>
      <c r="CWK8" s="730"/>
      <c r="CWL8" s="730"/>
      <c r="CWM8" s="730"/>
      <c r="CWN8" s="730"/>
      <c r="CWO8" s="730"/>
      <c r="CWP8" s="730"/>
      <c r="CWQ8" s="730"/>
      <c r="CWR8" s="730"/>
      <c r="CWS8" s="730"/>
      <c r="CWT8" s="730"/>
      <c r="CWU8" s="730"/>
      <c r="CWV8" s="730"/>
      <c r="CWW8" s="730"/>
      <c r="CWX8" s="730"/>
      <c r="CWY8" s="730"/>
      <c r="CWZ8" s="730"/>
      <c r="CXA8" s="730"/>
      <c r="CXB8" s="730"/>
      <c r="CXC8" s="730"/>
      <c r="CXD8" s="730"/>
      <c r="CXE8" s="730"/>
      <c r="CXF8" s="730"/>
      <c r="CXG8" s="730"/>
      <c r="CXH8" s="730"/>
      <c r="CXI8" s="730"/>
      <c r="CXJ8" s="730"/>
      <c r="CXK8" s="730"/>
      <c r="CXL8" s="730"/>
      <c r="CXM8" s="730"/>
      <c r="CXN8" s="730"/>
      <c r="CXO8" s="730"/>
      <c r="CXP8" s="730"/>
      <c r="CXQ8" s="730"/>
      <c r="CXR8" s="730"/>
      <c r="CXS8" s="730"/>
      <c r="CXT8" s="730"/>
      <c r="CXU8" s="730"/>
      <c r="CXV8" s="730"/>
      <c r="CXW8" s="730"/>
      <c r="CXX8" s="730"/>
      <c r="CXY8" s="730"/>
      <c r="CXZ8" s="730"/>
      <c r="CYA8" s="730"/>
      <c r="CYB8" s="730"/>
      <c r="CYC8" s="730"/>
      <c r="CYD8" s="730"/>
      <c r="CYE8" s="730"/>
      <c r="CYF8" s="730"/>
      <c r="CYG8" s="730"/>
      <c r="CYH8" s="730"/>
      <c r="CYI8" s="730"/>
      <c r="CYJ8" s="730"/>
      <c r="CYK8" s="730"/>
      <c r="CYL8" s="730"/>
      <c r="CYM8" s="730"/>
      <c r="CYN8" s="730"/>
      <c r="CYO8" s="730"/>
      <c r="CYP8" s="730"/>
      <c r="CYQ8" s="730"/>
      <c r="CYR8" s="730"/>
      <c r="CYS8" s="730"/>
      <c r="CYT8" s="730"/>
      <c r="CYU8" s="730"/>
      <c r="CYV8" s="730"/>
      <c r="CYW8" s="730"/>
      <c r="CYX8" s="730"/>
      <c r="CYY8" s="730"/>
      <c r="CYZ8" s="730"/>
      <c r="CZA8" s="730"/>
      <c r="CZB8" s="730"/>
      <c r="CZC8" s="730"/>
      <c r="CZD8" s="730"/>
      <c r="CZE8" s="730"/>
      <c r="CZF8" s="730"/>
      <c r="CZG8" s="730"/>
      <c r="CZH8" s="730"/>
      <c r="CZI8" s="730"/>
      <c r="CZJ8" s="730"/>
      <c r="CZK8" s="730"/>
      <c r="CZL8" s="730"/>
      <c r="CZM8" s="730"/>
      <c r="CZN8" s="730"/>
      <c r="CZO8" s="730"/>
      <c r="CZP8" s="730"/>
      <c r="CZQ8" s="730"/>
      <c r="CZR8" s="730"/>
      <c r="CZS8" s="730"/>
      <c r="CZT8" s="730"/>
      <c r="CZU8" s="730"/>
      <c r="CZV8" s="730"/>
      <c r="CZW8" s="730"/>
      <c r="CZX8" s="730"/>
      <c r="CZY8" s="730"/>
      <c r="CZZ8" s="730"/>
      <c r="DAA8" s="730"/>
      <c r="DAB8" s="730"/>
      <c r="DAC8" s="730"/>
      <c r="DAD8" s="730"/>
      <c r="DAE8" s="730"/>
      <c r="DAF8" s="730"/>
      <c r="DAG8" s="730"/>
      <c r="DAH8" s="730"/>
      <c r="DAI8" s="730"/>
      <c r="DAJ8" s="730"/>
      <c r="DAK8" s="730"/>
      <c r="DAL8" s="730"/>
      <c r="DAM8" s="730"/>
      <c r="DAN8" s="730"/>
      <c r="DAO8" s="730"/>
      <c r="DAP8" s="730"/>
      <c r="DAQ8" s="730"/>
      <c r="DAR8" s="730"/>
      <c r="DAS8" s="730"/>
      <c r="DAT8" s="730"/>
      <c r="DAU8" s="730"/>
      <c r="DAV8" s="730"/>
      <c r="DAW8" s="730"/>
      <c r="DAX8" s="730"/>
      <c r="DAY8" s="730"/>
      <c r="DAZ8" s="730"/>
      <c r="DBA8" s="730"/>
      <c r="DBB8" s="730"/>
      <c r="DBC8" s="730"/>
      <c r="DBD8" s="730"/>
      <c r="DBE8" s="730"/>
      <c r="DBF8" s="730"/>
      <c r="DBG8" s="730"/>
      <c r="DBH8" s="730"/>
      <c r="DBI8" s="730"/>
      <c r="DBJ8" s="730"/>
      <c r="DBK8" s="730"/>
      <c r="DBL8" s="730"/>
      <c r="DBM8" s="730"/>
      <c r="DBN8" s="730"/>
      <c r="DBO8" s="730"/>
      <c r="DBP8" s="730"/>
      <c r="DBQ8" s="730"/>
      <c r="DBR8" s="730"/>
      <c r="DBS8" s="730"/>
      <c r="DBT8" s="730"/>
      <c r="DBU8" s="730"/>
      <c r="DBV8" s="730"/>
      <c r="DBW8" s="730"/>
      <c r="DBX8" s="730"/>
      <c r="DBY8" s="730"/>
      <c r="DBZ8" s="730"/>
      <c r="DCA8" s="730"/>
      <c r="DCB8" s="730"/>
      <c r="DCC8" s="730"/>
      <c r="DCD8" s="730"/>
      <c r="DCE8" s="730"/>
      <c r="DCF8" s="730"/>
      <c r="DCG8" s="730"/>
      <c r="DCH8" s="730"/>
      <c r="DCI8" s="730"/>
      <c r="DCJ8" s="730"/>
      <c r="DCK8" s="730"/>
      <c r="DCL8" s="730"/>
      <c r="DCM8" s="730"/>
      <c r="DCN8" s="730"/>
      <c r="DCO8" s="730"/>
      <c r="DCP8" s="730"/>
      <c r="DCQ8" s="730"/>
      <c r="DCR8" s="730"/>
      <c r="DCS8" s="730"/>
      <c r="DCT8" s="730"/>
      <c r="DCU8" s="730"/>
      <c r="DCV8" s="730"/>
      <c r="DCW8" s="730"/>
      <c r="DCX8" s="730"/>
      <c r="DCY8" s="730"/>
      <c r="DCZ8" s="730"/>
      <c r="DDA8" s="730"/>
      <c r="DDB8" s="730"/>
      <c r="DDC8" s="730"/>
      <c r="DDD8" s="730"/>
      <c r="DDE8" s="730"/>
      <c r="DDF8" s="730"/>
      <c r="DDG8" s="730"/>
      <c r="DDH8" s="730"/>
      <c r="DDI8" s="730"/>
      <c r="DDJ8" s="730"/>
      <c r="DDK8" s="730"/>
      <c r="DDL8" s="730"/>
      <c r="DDM8" s="730"/>
      <c r="DDN8" s="730"/>
      <c r="DDO8" s="730"/>
      <c r="DDP8" s="730"/>
      <c r="DDQ8" s="730"/>
      <c r="DDR8" s="730"/>
      <c r="DDS8" s="730"/>
      <c r="DDT8" s="730"/>
      <c r="DDU8" s="730"/>
      <c r="DDV8" s="730"/>
      <c r="DDW8" s="730"/>
      <c r="DDX8" s="730"/>
      <c r="DDY8" s="730"/>
      <c r="DDZ8" s="730"/>
      <c r="DEA8" s="730"/>
      <c r="DEB8" s="730"/>
      <c r="DEC8" s="730"/>
      <c r="DED8" s="730"/>
      <c r="DEE8" s="730"/>
      <c r="DEF8" s="730"/>
      <c r="DEG8" s="730"/>
      <c r="DEH8" s="730"/>
      <c r="DEI8" s="730"/>
      <c r="DEJ8" s="730"/>
      <c r="DEK8" s="730"/>
      <c r="DEL8" s="730"/>
      <c r="DEM8" s="730"/>
      <c r="DEN8" s="730"/>
      <c r="DEO8" s="730"/>
      <c r="DEP8" s="730"/>
      <c r="DEQ8" s="730"/>
      <c r="DER8" s="730"/>
      <c r="DES8" s="730"/>
      <c r="DET8" s="730"/>
      <c r="DEU8" s="730"/>
      <c r="DEV8" s="730"/>
      <c r="DEW8" s="730"/>
      <c r="DEX8" s="730"/>
      <c r="DEY8" s="730"/>
      <c r="DEZ8" s="730"/>
      <c r="DFA8" s="730"/>
      <c r="DFB8" s="730"/>
      <c r="DFC8" s="730"/>
      <c r="DFD8" s="730"/>
      <c r="DFE8" s="730"/>
      <c r="DFF8" s="730"/>
      <c r="DFG8" s="730"/>
      <c r="DFH8" s="730"/>
      <c r="DFI8" s="730"/>
      <c r="DFJ8" s="730"/>
      <c r="DFK8" s="730"/>
      <c r="DFL8" s="730"/>
      <c r="DFM8" s="730"/>
      <c r="DFN8" s="730"/>
      <c r="DFO8" s="730"/>
      <c r="DFP8" s="730"/>
      <c r="DFQ8" s="730"/>
      <c r="DFR8" s="730"/>
      <c r="DFS8" s="730"/>
      <c r="DFT8" s="730"/>
      <c r="DFU8" s="730"/>
      <c r="DFV8" s="730"/>
      <c r="DFW8" s="730"/>
      <c r="DFX8" s="730"/>
      <c r="DFY8" s="730"/>
      <c r="DFZ8" s="730"/>
      <c r="DGA8" s="730"/>
      <c r="DGB8" s="730"/>
      <c r="DGC8" s="730"/>
      <c r="DGD8" s="730"/>
      <c r="DGE8" s="730"/>
      <c r="DGF8" s="730"/>
      <c r="DGG8" s="730"/>
      <c r="DGH8" s="730"/>
      <c r="DGI8" s="730"/>
      <c r="DGJ8" s="730"/>
      <c r="DGK8" s="730"/>
      <c r="DGL8" s="730"/>
      <c r="DGM8" s="730"/>
      <c r="DGN8" s="730"/>
      <c r="DGO8" s="730"/>
      <c r="DGP8" s="730"/>
      <c r="DGQ8" s="730"/>
      <c r="DGR8" s="730"/>
      <c r="DGS8" s="730"/>
      <c r="DGT8" s="730"/>
      <c r="DGU8" s="730"/>
      <c r="DGV8" s="730"/>
      <c r="DGW8" s="730"/>
      <c r="DGX8" s="730"/>
      <c r="DGY8" s="730"/>
      <c r="DGZ8" s="730"/>
      <c r="DHA8" s="730"/>
      <c r="DHB8" s="730"/>
      <c r="DHC8" s="730"/>
      <c r="DHD8" s="730"/>
      <c r="DHE8" s="730"/>
      <c r="DHF8" s="730"/>
      <c r="DHG8" s="730"/>
      <c r="DHH8" s="730"/>
      <c r="DHI8" s="730"/>
      <c r="DHJ8" s="730"/>
      <c r="DHK8" s="730"/>
      <c r="DHL8" s="730"/>
      <c r="DHM8" s="730"/>
      <c r="DHN8" s="730"/>
      <c r="DHO8" s="730"/>
      <c r="DHP8" s="730"/>
      <c r="DHQ8" s="730"/>
      <c r="DHR8" s="730"/>
      <c r="DHS8" s="730"/>
      <c r="DHT8" s="730"/>
      <c r="DHU8" s="730"/>
      <c r="DHV8" s="730"/>
      <c r="DHW8" s="730"/>
      <c r="DHX8" s="730"/>
      <c r="DHY8" s="730"/>
      <c r="DHZ8" s="730"/>
      <c r="DIA8" s="730"/>
      <c r="DIB8" s="730"/>
      <c r="DIC8" s="730"/>
      <c r="DID8" s="730"/>
      <c r="DIE8" s="730"/>
      <c r="DIF8" s="730"/>
      <c r="DIG8" s="730"/>
      <c r="DIH8" s="730"/>
      <c r="DII8" s="730"/>
      <c r="DIJ8" s="730"/>
      <c r="DIK8" s="730"/>
      <c r="DIL8" s="730"/>
      <c r="DIM8" s="730"/>
      <c r="DIN8" s="730"/>
      <c r="DIO8" s="730"/>
      <c r="DIP8" s="730"/>
      <c r="DIQ8" s="730"/>
      <c r="DIR8" s="730"/>
      <c r="DIS8" s="730"/>
      <c r="DIT8" s="730"/>
      <c r="DIU8" s="730"/>
      <c r="DIV8" s="730"/>
      <c r="DIW8" s="730"/>
      <c r="DIX8" s="730"/>
      <c r="DIY8" s="730"/>
      <c r="DIZ8" s="730"/>
      <c r="DJA8" s="730"/>
      <c r="DJB8" s="730"/>
      <c r="DJC8" s="730"/>
      <c r="DJD8" s="730"/>
      <c r="DJE8" s="730"/>
      <c r="DJF8" s="730"/>
      <c r="DJG8" s="730"/>
      <c r="DJH8" s="730"/>
      <c r="DJI8" s="730"/>
      <c r="DJJ8" s="730"/>
      <c r="DJK8" s="730"/>
      <c r="DJL8" s="730"/>
      <c r="DJM8" s="730"/>
      <c r="DJN8" s="730"/>
      <c r="DJO8" s="730"/>
      <c r="DJP8" s="730"/>
      <c r="DJQ8" s="730"/>
      <c r="DJR8" s="730"/>
      <c r="DJS8" s="730"/>
      <c r="DJT8" s="730"/>
      <c r="DJU8" s="730"/>
      <c r="DJV8" s="730"/>
      <c r="DJW8" s="730"/>
      <c r="DJX8" s="730"/>
      <c r="DJY8" s="730"/>
      <c r="DJZ8" s="730"/>
      <c r="DKA8" s="730"/>
      <c r="DKB8" s="730"/>
      <c r="DKC8" s="730"/>
      <c r="DKD8" s="730"/>
      <c r="DKE8" s="730"/>
      <c r="DKF8" s="730"/>
      <c r="DKG8" s="730"/>
      <c r="DKH8" s="730"/>
      <c r="DKI8" s="730"/>
      <c r="DKJ8" s="730"/>
      <c r="DKK8" s="730"/>
      <c r="DKL8" s="730"/>
      <c r="DKM8" s="730"/>
      <c r="DKN8" s="730"/>
      <c r="DKO8" s="730"/>
      <c r="DKP8" s="730"/>
      <c r="DKQ8" s="730"/>
      <c r="DKR8" s="730"/>
      <c r="DKS8" s="730"/>
      <c r="DKT8" s="730"/>
      <c r="DKU8" s="730"/>
      <c r="DKV8" s="730"/>
      <c r="DKW8" s="730"/>
      <c r="DKX8" s="730"/>
      <c r="DKY8" s="730"/>
      <c r="DKZ8" s="730"/>
      <c r="DLA8" s="730"/>
      <c r="DLB8" s="730"/>
      <c r="DLC8" s="730"/>
      <c r="DLD8" s="730"/>
      <c r="DLE8" s="730"/>
      <c r="DLF8" s="730"/>
      <c r="DLG8" s="730"/>
      <c r="DLH8" s="730"/>
      <c r="DLI8" s="730"/>
      <c r="DLJ8" s="730"/>
      <c r="DLK8" s="730"/>
      <c r="DLL8" s="730"/>
      <c r="DLM8" s="730"/>
      <c r="DLN8" s="730"/>
      <c r="DLO8" s="730"/>
      <c r="DLP8" s="730"/>
      <c r="DLQ8" s="730"/>
      <c r="DLR8" s="730"/>
      <c r="DLS8" s="730"/>
      <c r="DLT8" s="730"/>
      <c r="DLU8" s="730"/>
      <c r="DLV8" s="730"/>
      <c r="DLW8" s="730"/>
      <c r="DLX8" s="730"/>
      <c r="DLY8" s="730"/>
      <c r="DLZ8" s="730"/>
      <c r="DMA8" s="730"/>
      <c r="DMB8" s="730"/>
      <c r="DMC8" s="730"/>
      <c r="DMD8" s="730"/>
      <c r="DME8" s="730"/>
      <c r="DMF8" s="730"/>
      <c r="DMG8" s="730"/>
      <c r="DMH8" s="730"/>
      <c r="DMI8" s="730"/>
      <c r="DMJ8" s="730"/>
      <c r="DMK8" s="730"/>
      <c r="DML8" s="730"/>
      <c r="DMM8" s="730"/>
      <c r="DMN8" s="730"/>
      <c r="DMO8" s="730"/>
      <c r="DMP8" s="730"/>
      <c r="DMQ8" s="730"/>
      <c r="DMR8" s="730"/>
      <c r="DMS8" s="730"/>
      <c r="DMT8" s="730"/>
      <c r="DMU8" s="730"/>
      <c r="DMV8" s="730"/>
      <c r="DMW8" s="730"/>
      <c r="DMX8" s="730"/>
      <c r="DMY8" s="730"/>
      <c r="DMZ8" s="730"/>
      <c r="DNA8" s="730"/>
      <c r="DNB8" s="730"/>
      <c r="DNC8" s="730"/>
      <c r="DND8" s="730"/>
      <c r="DNE8" s="730"/>
      <c r="DNF8" s="730"/>
      <c r="DNG8" s="730"/>
      <c r="DNH8" s="730"/>
      <c r="DNI8" s="730"/>
      <c r="DNJ8" s="730"/>
      <c r="DNK8" s="730"/>
      <c r="DNL8" s="730"/>
      <c r="DNM8" s="730"/>
      <c r="DNN8" s="730"/>
      <c r="DNO8" s="730"/>
      <c r="DNP8" s="730"/>
      <c r="DNQ8" s="730"/>
      <c r="DNR8" s="730"/>
      <c r="DNS8" s="730"/>
      <c r="DNT8" s="730"/>
      <c r="DNU8" s="730"/>
      <c r="DNV8" s="730"/>
      <c r="DNW8" s="730"/>
      <c r="DNX8" s="730"/>
      <c r="DNY8" s="730"/>
      <c r="DNZ8" s="730"/>
      <c r="DOA8" s="730"/>
      <c r="DOB8" s="730"/>
      <c r="DOC8" s="730"/>
      <c r="DOD8" s="730"/>
      <c r="DOE8" s="730"/>
      <c r="DOF8" s="730"/>
      <c r="DOG8" s="730"/>
      <c r="DOH8" s="730"/>
      <c r="DOI8" s="730"/>
      <c r="DOJ8" s="730"/>
      <c r="DOK8" s="730"/>
      <c r="DOL8" s="730"/>
      <c r="DOM8" s="730"/>
      <c r="DON8" s="730"/>
      <c r="DOO8" s="730"/>
      <c r="DOP8" s="730"/>
      <c r="DOQ8" s="730"/>
      <c r="DOR8" s="730"/>
      <c r="DOS8" s="730"/>
      <c r="DOT8" s="730"/>
      <c r="DOU8" s="730"/>
      <c r="DOV8" s="730"/>
      <c r="DOW8" s="730"/>
      <c r="DOX8" s="730"/>
      <c r="DOY8" s="730"/>
      <c r="DOZ8" s="730"/>
      <c r="DPA8" s="730"/>
      <c r="DPB8" s="730"/>
      <c r="DPC8" s="730"/>
      <c r="DPD8" s="730"/>
      <c r="DPE8" s="730"/>
      <c r="DPF8" s="730"/>
      <c r="DPG8" s="730"/>
      <c r="DPH8" s="730"/>
      <c r="DPI8" s="730"/>
      <c r="DPJ8" s="730"/>
      <c r="DPK8" s="730"/>
      <c r="DPL8" s="730"/>
      <c r="DPM8" s="730"/>
      <c r="DPN8" s="730"/>
      <c r="DPO8" s="730"/>
      <c r="DPP8" s="730"/>
      <c r="DPQ8" s="730"/>
      <c r="DPR8" s="730"/>
      <c r="DPS8" s="730"/>
      <c r="DPT8" s="730"/>
      <c r="DPU8" s="730"/>
      <c r="DPV8" s="730"/>
      <c r="DPW8" s="730"/>
      <c r="DPX8" s="730"/>
      <c r="DPY8" s="730"/>
      <c r="DPZ8" s="730"/>
      <c r="DQA8" s="730"/>
      <c r="DQB8" s="730"/>
      <c r="DQC8" s="730"/>
      <c r="DQD8" s="730"/>
      <c r="DQE8" s="730"/>
      <c r="DQF8" s="730"/>
      <c r="DQG8" s="730"/>
      <c r="DQH8" s="730"/>
      <c r="DQI8" s="730"/>
      <c r="DQJ8" s="730"/>
      <c r="DQK8" s="730"/>
      <c r="DQL8" s="730"/>
      <c r="DQM8" s="730"/>
      <c r="DQN8" s="730"/>
      <c r="DQO8" s="730"/>
      <c r="DQP8" s="730"/>
      <c r="DQQ8" s="730"/>
      <c r="DQR8" s="730"/>
      <c r="DQS8" s="730"/>
      <c r="DQT8" s="730"/>
      <c r="DQU8" s="730"/>
      <c r="DQV8" s="730"/>
      <c r="DQW8" s="730"/>
      <c r="DQX8" s="730"/>
      <c r="DQY8" s="730"/>
      <c r="DQZ8" s="730"/>
      <c r="DRA8" s="730"/>
      <c r="DRB8" s="730"/>
      <c r="DRC8" s="730"/>
      <c r="DRD8" s="730"/>
      <c r="DRE8" s="730"/>
      <c r="DRF8" s="730"/>
      <c r="DRG8" s="730"/>
      <c r="DRH8" s="730"/>
      <c r="DRI8" s="730"/>
      <c r="DRJ8" s="730"/>
      <c r="DRK8" s="730"/>
      <c r="DRL8" s="730"/>
      <c r="DRM8" s="730"/>
      <c r="DRN8" s="730"/>
      <c r="DRO8" s="730"/>
      <c r="DRP8" s="730"/>
      <c r="DRQ8" s="730"/>
      <c r="DRR8" s="730"/>
      <c r="DRS8" s="730"/>
      <c r="DRT8" s="730"/>
      <c r="DRU8" s="730"/>
      <c r="DRV8" s="730"/>
      <c r="DRW8" s="730"/>
      <c r="DRX8" s="730"/>
      <c r="DRY8" s="730"/>
      <c r="DRZ8" s="730"/>
      <c r="DSA8" s="730"/>
      <c r="DSB8" s="730"/>
      <c r="DSC8" s="730"/>
      <c r="DSD8" s="730"/>
      <c r="DSE8" s="730"/>
      <c r="DSF8" s="730"/>
      <c r="DSG8" s="730"/>
      <c r="DSH8" s="730"/>
      <c r="DSI8" s="730"/>
      <c r="DSJ8" s="730"/>
      <c r="DSK8" s="730"/>
      <c r="DSL8" s="730"/>
      <c r="DSM8" s="730"/>
      <c r="DSN8" s="730"/>
      <c r="DSO8" s="730"/>
      <c r="DSP8" s="730"/>
      <c r="DSQ8" s="730"/>
      <c r="DSR8" s="730"/>
      <c r="DSS8" s="730"/>
      <c r="DST8" s="730"/>
      <c r="DSU8" s="730"/>
      <c r="DSV8" s="730"/>
      <c r="DSW8" s="730"/>
      <c r="DSX8" s="730"/>
      <c r="DSY8" s="730"/>
      <c r="DSZ8" s="730"/>
      <c r="DTA8" s="730"/>
      <c r="DTB8" s="730"/>
      <c r="DTC8" s="730"/>
      <c r="DTD8" s="730"/>
      <c r="DTE8" s="730"/>
      <c r="DTF8" s="730"/>
      <c r="DTG8" s="730"/>
      <c r="DTH8" s="730"/>
      <c r="DTI8" s="730"/>
      <c r="DTJ8" s="730"/>
      <c r="DTK8" s="730"/>
      <c r="DTL8" s="730"/>
      <c r="DTM8" s="730"/>
      <c r="DTN8" s="730"/>
      <c r="DTO8" s="730"/>
      <c r="DTP8" s="730"/>
      <c r="DTQ8" s="730"/>
      <c r="DTR8" s="730"/>
      <c r="DTS8" s="730"/>
      <c r="DTT8" s="730"/>
      <c r="DTU8" s="730"/>
      <c r="DTV8" s="730"/>
      <c r="DTW8" s="730"/>
      <c r="DTX8" s="730"/>
      <c r="DTY8" s="730"/>
      <c r="DTZ8" s="730"/>
      <c r="DUA8" s="730"/>
      <c r="DUB8" s="730"/>
      <c r="DUC8" s="730"/>
      <c r="DUD8" s="730"/>
      <c r="DUE8" s="730"/>
      <c r="DUF8" s="730"/>
      <c r="DUG8" s="730"/>
      <c r="DUH8" s="730"/>
      <c r="DUI8" s="730"/>
      <c r="DUJ8" s="730"/>
      <c r="DUK8" s="730"/>
      <c r="DUL8" s="730"/>
      <c r="DUM8" s="730"/>
      <c r="DUN8" s="730"/>
      <c r="DUO8" s="730"/>
      <c r="DUP8" s="730"/>
      <c r="DUQ8" s="730"/>
      <c r="DUR8" s="730"/>
      <c r="DUS8" s="730"/>
      <c r="DUT8" s="730"/>
      <c r="DUU8" s="730"/>
      <c r="DUV8" s="730"/>
      <c r="DUW8" s="730"/>
      <c r="DUX8" s="730"/>
      <c r="DUY8" s="730"/>
      <c r="DUZ8" s="730"/>
      <c r="DVA8" s="730"/>
      <c r="DVB8" s="730"/>
      <c r="DVC8" s="730"/>
      <c r="DVD8" s="730"/>
      <c r="DVE8" s="730"/>
      <c r="DVF8" s="730"/>
      <c r="DVG8" s="730"/>
      <c r="DVH8" s="730"/>
      <c r="DVI8" s="730"/>
      <c r="DVJ8" s="730"/>
      <c r="DVK8" s="730"/>
      <c r="DVL8" s="730"/>
      <c r="DVM8" s="730"/>
      <c r="DVN8" s="730"/>
      <c r="DVO8" s="730"/>
      <c r="DVP8" s="730"/>
      <c r="DVQ8" s="730"/>
      <c r="DVR8" s="730"/>
      <c r="DVS8" s="730"/>
      <c r="DVT8" s="730"/>
      <c r="DVU8" s="730"/>
      <c r="DVV8" s="730"/>
      <c r="DVW8" s="730"/>
      <c r="DVX8" s="730"/>
      <c r="DVY8" s="730"/>
      <c r="DVZ8" s="730"/>
      <c r="DWA8" s="730"/>
      <c r="DWB8" s="730"/>
      <c r="DWC8" s="730"/>
      <c r="DWD8" s="730"/>
      <c r="DWE8" s="730"/>
      <c r="DWF8" s="730"/>
      <c r="DWG8" s="730"/>
      <c r="DWH8" s="730"/>
      <c r="DWI8" s="730"/>
      <c r="DWJ8" s="730"/>
      <c r="DWK8" s="730"/>
      <c r="DWL8" s="730"/>
      <c r="DWM8" s="730"/>
      <c r="DWN8" s="730"/>
      <c r="DWO8" s="730"/>
      <c r="DWP8" s="730"/>
      <c r="DWQ8" s="730"/>
      <c r="DWR8" s="730"/>
      <c r="DWS8" s="730"/>
      <c r="DWT8" s="730"/>
      <c r="DWU8" s="730"/>
      <c r="DWV8" s="730"/>
      <c r="DWW8" s="730"/>
      <c r="DWX8" s="730"/>
      <c r="DWY8" s="730"/>
      <c r="DWZ8" s="730"/>
      <c r="DXA8" s="730"/>
      <c r="DXB8" s="730"/>
      <c r="DXC8" s="730"/>
      <c r="DXD8" s="730"/>
      <c r="DXE8" s="730"/>
      <c r="DXF8" s="730"/>
      <c r="DXG8" s="730"/>
      <c r="DXH8" s="730"/>
      <c r="DXI8" s="730"/>
      <c r="DXJ8" s="730"/>
      <c r="DXK8" s="730"/>
      <c r="DXL8" s="730"/>
      <c r="DXM8" s="730"/>
      <c r="DXN8" s="730"/>
      <c r="DXO8" s="730"/>
      <c r="DXP8" s="730"/>
      <c r="DXQ8" s="730"/>
      <c r="DXR8" s="730"/>
      <c r="DXS8" s="730"/>
      <c r="DXT8" s="730"/>
      <c r="DXU8" s="730"/>
      <c r="DXV8" s="730"/>
      <c r="DXW8" s="730"/>
      <c r="DXX8" s="730"/>
      <c r="DXY8" s="730"/>
      <c r="DXZ8" s="730"/>
      <c r="DYA8" s="730"/>
      <c r="DYB8" s="730"/>
      <c r="DYC8" s="730"/>
      <c r="DYD8" s="730"/>
      <c r="DYE8" s="730"/>
      <c r="DYF8" s="730"/>
      <c r="DYG8" s="730"/>
      <c r="DYH8" s="730"/>
      <c r="DYI8" s="730"/>
      <c r="DYJ8" s="730"/>
      <c r="DYK8" s="730"/>
      <c r="DYL8" s="730"/>
      <c r="DYM8" s="730"/>
      <c r="DYN8" s="730"/>
      <c r="DYO8" s="730"/>
      <c r="DYP8" s="730"/>
      <c r="DYQ8" s="730"/>
      <c r="DYR8" s="730"/>
      <c r="DYS8" s="730"/>
      <c r="DYT8" s="730"/>
      <c r="DYU8" s="730"/>
      <c r="DYV8" s="730"/>
      <c r="DYW8" s="730"/>
      <c r="DYX8" s="730"/>
      <c r="DYY8" s="730"/>
      <c r="DYZ8" s="730"/>
      <c r="DZA8" s="730"/>
      <c r="DZB8" s="730"/>
      <c r="DZC8" s="730"/>
      <c r="DZD8" s="730"/>
      <c r="DZE8" s="730"/>
      <c r="DZF8" s="730"/>
      <c r="DZG8" s="730"/>
      <c r="DZH8" s="730"/>
      <c r="DZI8" s="730"/>
      <c r="DZJ8" s="730"/>
      <c r="DZK8" s="730"/>
      <c r="DZL8" s="730"/>
      <c r="DZM8" s="730"/>
      <c r="DZN8" s="730"/>
      <c r="DZO8" s="730"/>
      <c r="DZP8" s="730"/>
      <c r="DZQ8" s="730"/>
      <c r="DZR8" s="730"/>
      <c r="DZS8" s="730"/>
      <c r="DZT8" s="730"/>
      <c r="DZU8" s="730"/>
      <c r="DZV8" s="730"/>
      <c r="DZW8" s="730"/>
      <c r="DZX8" s="730"/>
      <c r="DZY8" s="730"/>
      <c r="DZZ8" s="730"/>
      <c r="EAA8" s="730"/>
      <c r="EAB8" s="730"/>
      <c r="EAC8" s="730"/>
      <c r="EAD8" s="730"/>
      <c r="EAE8" s="730"/>
      <c r="EAF8" s="730"/>
      <c r="EAG8" s="730"/>
      <c r="EAH8" s="730"/>
      <c r="EAI8" s="730"/>
      <c r="EAJ8" s="730"/>
      <c r="EAK8" s="730"/>
      <c r="EAL8" s="730"/>
      <c r="EAM8" s="730"/>
      <c r="EAN8" s="730"/>
      <c r="EAO8" s="730"/>
      <c r="EAP8" s="730"/>
      <c r="EAQ8" s="730"/>
      <c r="EAR8" s="730"/>
      <c r="EAS8" s="730"/>
      <c r="EAT8" s="730"/>
      <c r="EAU8" s="730"/>
      <c r="EAV8" s="730"/>
      <c r="EAW8" s="730"/>
      <c r="EAX8" s="730"/>
      <c r="EAY8" s="730"/>
      <c r="EAZ8" s="730"/>
      <c r="EBA8" s="730"/>
      <c r="EBB8" s="730"/>
      <c r="EBC8" s="730"/>
      <c r="EBD8" s="730"/>
      <c r="EBE8" s="730"/>
      <c r="EBF8" s="730"/>
      <c r="EBG8" s="730"/>
      <c r="EBH8" s="730"/>
      <c r="EBI8" s="730"/>
      <c r="EBJ8" s="730"/>
      <c r="EBK8" s="730"/>
      <c r="EBL8" s="730"/>
      <c r="EBM8" s="730"/>
      <c r="EBN8" s="730"/>
      <c r="EBO8" s="730"/>
      <c r="EBP8" s="730"/>
      <c r="EBQ8" s="730"/>
      <c r="EBR8" s="730"/>
      <c r="EBS8" s="730"/>
      <c r="EBT8" s="730"/>
      <c r="EBU8" s="730"/>
      <c r="EBV8" s="730"/>
      <c r="EBW8" s="730"/>
      <c r="EBX8" s="730"/>
      <c r="EBY8" s="730"/>
      <c r="EBZ8" s="730"/>
      <c r="ECA8" s="730"/>
      <c r="ECB8" s="730"/>
      <c r="ECC8" s="730"/>
      <c r="ECD8" s="730"/>
      <c r="ECE8" s="730"/>
      <c r="ECF8" s="730"/>
      <c r="ECG8" s="730"/>
      <c r="ECH8" s="730"/>
      <c r="ECI8" s="730"/>
      <c r="ECJ8" s="730"/>
      <c r="ECK8" s="730"/>
      <c r="ECL8" s="730"/>
      <c r="ECM8" s="730"/>
      <c r="ECN8" s="730"/>
      <c r="ECO8" s="730"/>
      <c r="ECP8" s="730"/>
      <c r="ECQ8" s="730"/>
      <c r="ECR8" s="730"/>
      <c r="ECS8" s="730"/>
      <c r="ECT8" s="730"/>
      <c r="ECU8" s="730"/>
      <c r="ECV8" s="730"/>
      <c r="ECW8" s="730"/>
      <c r="ECX8" s="730"/>
      <c r="ECY8" s="730"/>
      <c r="ECZ8" s="730"/>
      <c r="EDA8" s="730"/>
      <c r="EDB8" s="730"/>
      <c r="EDC8" s="730"/>
      <c r="EDD8" s="730"/>
      <c r="EDE8" s="730"/>
      <c r="EDF8" s="730"/>
      <c r="EDG8" s="730"/>
      <c r="EDH8" s="730"/>
      <c r="EDI8" s="730"/>
      <c r="EDJ8" s="730"/>
      <c r="EDK8" s="730"/>
      <c r="EDL8" s="730"/>
      <c r="EDM8" s="730"/>
      <c r="EDN8" s="730"/>
      <c r="EDO8" s="730"/>
      <c r="EDP8" s="730"/>
      <c r="EDQ8" s="730"/>
      <c r="EDR8" s="730"/>
      <c r="EDS8" s="730"/>
      <c r="EDT8" s="730"/>
      <c r="EDU8" s="730"/>
      <c r="EDV8" s="730"/>
      <c r="EDW8" s="730"/>
      <c r="EDX8" s="730"/>
      <c r="EDY8" s="730"/>
      <c r="EDZ8" s="730"/>
      <c r="EEA8" s="730"/>
      <c r="EEB8" s="730"/>
      <c r="EEC8" s="730"/>
      <c r="EED8" s="730"/>
      <c r="EEE8" s="730"/>
      <c r="EEF8" s="730"/>
      <c r="EEG8" s="730"/>
      <c r="EEH8" s="730"/>
      <c r="EEI8" s="730"/>
      <c r="EEJ8" s="730"/>
      <c r="EEK8" s="730"/>
      <c r="EEL8" s="730"/>
      <c r="EEM8" s="730"/>
      <c r="EEN8" s="730"/>
      <c r="EEO8" s="730"/>
      <c r="EEP8" s="730"/>
      <c r="EEQ8" s="730"/>
      <c r="EER8" s="730"/>
      <c r="EES8" s="730"/>
      <c r="EET8" s="730"/>
      <c r="EEU8" s="730"/>
      <c r="EEV8" s="730"/>
      <c r="EEW8" s="730"/>
      <c r="EEX8" s="730"/>
      <c r="EEY8" s="730"/>
      <c r="EEZ8" s="730"/>
      <c r="EFA8" s="730"/>
      <c r="EFB8" s="730"/>
      <c r="EFC8" s="730"/>
      <c r="EFD8" s="730"/>
      <c r="EFE8" s="730"/>
      <c r="EFF8" s="730"/>
      <c r="EFG8" s="730"/>
      <c r="EFH8" s="730"/>
      <c r="EFI8" s="730"/>
      <c r="EFJ8" s="730"/>
      <c r="EFK8" s="730"/>
      <c r="EFL8" s="730"/>
      <c r="EFM8" s="730"/>
      <c r="EFN8" s="730"/>
      <c r="EFO8" s="730"/>
      <c r="EFP8" s="730"/>
      <c r="EFQ8" s="730"/>
      <c r="EFR8" s="730"/>
      <c r="EFS8" s="730"/>
      <c r="EFT8" s="730"/>
      <c r="EFU8" s="730"/>
      <c r="EFV8" s="730"/>
      <c r="EFW8" s="730"/>
      <c r="EFX8" s="730"/>
      <c r="EFY8" s="730"/>
      <c r="EFZ8" s="730"/>
      <c r="EGA8" s="730"/>
      <c r="EGB8" s="730"/>
      <c r="EGC8" s="730"/>
      <c r="EGD8" s="730"/>
      <c r="EGE8" s="730"/>
      <c r="EGF8" s="730"/>
      <c r="EGG8" s="730"/>
      <c r="EGH8" s="730"/>
      <c r="EGI8" s="730"/>
      <c r="EGJ8" s="730"/>
      <c r="EGK8" s="730"/>
      <c r="EGL8" s="730"/>
      <c r="EGM8" s="730"/>
      <c r="EGN8" s="730"/>
      <c r="EGO8" s="730"/>
      <c r="EGP8" s="730"/>
      <c r="EGQ8" s="730"/>
      <c r="EGR8" s="730"/>
      <c r="EGS8" s="730"/>
      <c r="EGT8" s="730"/>
      <c r="EGU8" s="730"/>
      <c r="EGV8" s="730"/>
      <c r="EGW8" s="730"/>
      <c r="EGX8" s="730"/>
      <c r="EGY8" s="730"/>
      <c r="EGZ8" s="730"/>
      <c r="EHA8" s="730"/>
      <c r="EHB8" s="730"/>
      <c r="EHC8" s="730"/>
      <c r="EHD8" s="730"/>
      <c r="EHE8" s="730"/>
      <c r="EHF8" s="730"/>
      <c r="EHG8" s="730"/>
      <c r="EHH8" s="730"/>
      <c r="EHI8" s="730"/>
      <c r="EHJ8" s="730"/>
      <c r="EHK8" s="730"/>
      <c r="EHL8" s="730"/>
      <c r="EHM8" s="730"/>
      <c r="EHN8" s="730"/>
      <c r="EHO8" s="730"/>
      <c r="EHP8" s="730"/>
      <c r="EHQ8" s="730"/>
      <c r="EHR8" s="730"/>
      <c r="EHS8" s="730"/>
      <c r="EHT8" s="730"/>
      <c r="EHU8" s="730"/>
      <c r="EHV8" s="730"/>
      <c r="EHW8" s="730"/>
      <c r="EHX8" s="730"/>
      <c r="EHY8" s="730"/>
      <c r="EHZ8" s="730"/>
      <c r="EIA8" s="730"/>
      <c r="EIB8" s="730"/>
      <c r="EIC8" s="730"/>
      <c r="EID8" s="730"/>
      <c r="EIE8" s="730"/>
      <c r="EIF8" s="730"/>
      <c r="EIG8" s="730"/>
      <c r="EIH8" s="730"/>
      <c r="EII8" s="730"/>
      <c r="EIJ8" s="730"/>
      <c r="EIK8" s="730"/>
      <c r="EIL8" s="730"/>
      <c r="EIM8" s="730"/>
      <c r="EIN8" s="730"/>
      <c r="EIO8" s="730"/>
      <c r="EIP8" s="730"/>
      <c r="EIQ8" s="730"/>
      <c r="EIR8" s="730"/>
      <c r="EIS8" s="730"/>
      <c r="EIT8" s="730"/>
      <c r="EIU8" s="730"/>
      <c r="EIV8" s="730"/>
      <c r="EIW8" s="730"/>
      <c r="EIX8" s="730"/>
      <c r="EIY8" s="730"/>
      <c r="EIZ8" s="730"/>
      <c r="EJA8" s="730"/>
      <c r="EJB8" s="730"/>
      <c r="EJC8" s="730"/>
      <c r="EJD8" s="730"/>
      <c r="EJE8" s="730"/>
      <c r="EJF8" s="730"/>
      <c r="EJG8" s="730"/>
      <c r="EJH8" s="730"/>
      <c r="EJI8" s="730"/>
      <c r="EJJ8" s="730"/>
      <c r="EJK8" s="730"/>
      <c r="EJL8" s="730"/>
      <c r="EJM8" s="730"/>
      <c r="EJN8" s="730"/>
      <c r="EJO8" s="730"/>
      <c r="EJP8" s="730"/>
      <c r="EJQ8" s="730"/>
      <c r="EJR8" s="730"/>
      <c r="EJS8" s="730"/>
      <c r="EJT8" s="730"/>
      <c r="EJU8" s="730"/>
      <c r="EJV8" s="730"/>
      <c r="EJW8" s="730"/>
      <c r="EJX8" s="730"/>
      <c r="EJY8" s="730"/>
      <c r="EJZ8" s="730"/>
      <c r="EKA8" s="730"/>
      <c r="EKB8" s="730"/>
      <c r="EKC8" s="730"/>
      <c r="EKD8" s="730"/>
      <c r="EKE8" s="730"/>
      <c r="EKF8" s="730"/>
      <c r="EKG8" s="730"/>
      <c r="EKH8" s="730"/>
      <c r="EKI8" s="730"/>
      <c r="EKJ8" s="730"/>
      <c r="EKK8" s="730"/>
      <c r="EKL8" s="730"/>
      <c r="EKM8" s="730"/>
      <c r="EKN8" s="730"/>
      <c r="EKO8" s="730"/>
      <c r="EKP8" s="730"/>
      <c r="EKQ8" s="730"/>
      <c r="EKR8" s="730"/>
      <c r="EKS8" s="730"/>
      <c r="EKT8" s="730"/>
      <c r="EKU8" s="730"/>
      <c r="EKV8" s="730"/>
      <c r="EKW8" s="730"/>
      <c r="EKX8" s="730"/>
      <c r="EKY8" s="730"/>
      <c r="EKZ8" s="730"/>
      <c r="ELA8" s="730"/>
      <c r="ELB8" s="730"/>
      <c r="ELC8" s="730"/>
      <c r="ELD8" s="730"/>
      <c r="ELE8" s="730"/>
      <c r="ELF8" s="730"/>
      <c r="ELG8" s="730"/>
      <c r="ELH8" s="730"/>
      <c r="ELI8" s="730"/>
      <c r="ELJ8" s="730"/>
      <c r="ELK8" s="730"/>
      <c r="ELL8" s="730"/>
      <c r="ELM8" s="730"/>
      <c r="ELN8" s="730"/>
      <c r="ELO8" s="730"/>
      <c r="ELP8" s="730"/>
      <c r="ELQ8" s="730"/>
      <c r="ELR8" s="730"/>
      <c r="ELS8" s="730"/>
      <c r="ELT8" s="730"/>
      <c r="ELU8" s="730"/>
      <c r="ELV8" s="730"/>
      <c r="ELW8" s="730"/>
      <c r="ELX8" s="730"/>
      <c r="ELY8" s="730"/>
      <c r="ELZ8" s="730"/>
      <c r="EMA8" s="730"/>
      <c r="EMB8" s="730"/>
      <c r="EMC8" s="730"/>
      <c r="EMD8" s="730"/>
      <c r="EME8" s="730"/>
      <c r="EMF8" s="730"/>
      <c r="EMG8" s="730"/>
      <c r="EMH8" s="730"/>
      <c r="EMI8" s="730"/>
      <c r="EMJ8" s="730"/>
      <c r="EMK8" s="730"/>
      <c r="EML8" s="730"/>
      <c r="EMM8" s="730"/>
      <c r="EMN8" s="730"/>
      <c r="EMO8" s="730"/>
      <c r="EMP8" s="730"/>
      <c r="EMQ8" s="730"/>
      <c r="EMR8" s="730"/>
      <c r="EMS8" s="730"/>
      <c r="EMT8" s="730"/>
      <c r="EMU8" s="730"/>
      <c r="EMV8" s="730"/>
      <c r="EMW8" s="730"/>
      <c r="EMX8" s="730"/>
      <c r="EMY8" s="730"/>
      <c r="EMZ8" s="730"/>
      <c r="ENA8" s="730"/>
      <c r="ENB8" s="730"/>
      <c r="ENC8" s="730"/>
      <c r="END8" s="730"/>
      <c r="ENE8" s="730"/>
      <c r="ENF8" s="730"/>
      <c r="ENG8" s="730"/>
      <c r="ENH8" s="730"/>
      <c r="ENI8" s="730"/>
      <c r="ENJ8" s="730"/>
      <c r="ENK8" s="730"/>
      <c r="ENL8" s="730"/>
      <c r="ENM8" s="730"/>
      <c r="ENN8" s="730"/>
      <c r="ENO8" s="730"/>
      <c r="ENP8" s="730"/>
      <c r="ENQ8" s="730"/>
      <c r="ENR8" s="730"/>
      <c r="ENS8" s="730"/>
      <c r="ENT8" s="730"/>
      <c r="ENU8" s="730"/>
      <c r="ENV8" s="730"/>
      <c r="ENW8" s="730"/>
      <c r="ENX8" s="730"/>
      <c r="ENY8" s="730"/>
      <c r="ENZ8" s="730"/>
      <c r="EOA8" s="730"/>
      <c r="EOB8" s="730"/>
      <c r="EOC8" s="730"/>
      <c r="EOD8" s="730"/>
      <c r="EOE8" s="730"/>
      <c r="EOF8" s="730"/>
      <c r="EOG8" s="730"/>
      <c r="EOH8" s="730"/>
      <c r="EOI8" s="730"/>
      <c r="EOJ8" s="730"/>
      <c r="EOK8" s="730"/>
      <c r="EOL8" s="730"/>
      <c r="EOM8" s="730"/>
      <c r="EON8" s="730"/>
      <c r="EOO8" s="730"/>
      <c r="EOP8" s="730"/>
      <c r="EOQ8" s="730"/>
      <c r="EOR8" s="730"/>
      <c r="EOS8" s="730"/>
      <c r="EOT8" s="730"/>
      <c r="EOU8" s="730"/>
      <c r="EOV8" s="730"/>
      <c r="EOW8" s="730"/>
      <c r="EOX8" s="730"/>
      <c r="EOY8" s="730"/>
      <c r="EOZ8" s="730"/>
      <c r="EPA8" s="730"/>
      <c r="EPB8" s="730"/>
      <c r="EPC8" s="730"/>
      <c r="EPD8" s="730"/>
      <c r="EPE8" s="730"/>
      <c r="EPF8" s="730"/>
      <c r="EPG8" s="730"/>
      <c r="EPH8" s="730"/>
      <c r="EPI8" s="730"/>
      <c r="EPJ8" s="730"/>
      <c r="EPK8" s="730"/>
      <c r="EPL8" s="730"/>
      <c r="EPM8" s="730"/>
      <c r="EPN8" s="730"/>
      <c r="EPO8" s="730"/>
      <c r="EPP8" s="730"/>
      <c r="EPQ8" s="730"/>
      <c r="EPR8" s="730"/>
      <c r="EPS8" s="730"/>
      <c r="EPT8" s="730"/>
      <c r="EPU8" s="730"/>
      <c r="EPV8" s="730"/>
      <c r="EPW8" s="730"/>
      <c r="EPX8" s="730"/>
      <c r="EPY8" s="730"/>
      <c r="EPZ8" s="730"/>
      <c r="EQA8" s="730"/>
      <c r="EQB8" s="730"/>
      <c r="EQC8" s="730"/>
      <c r="EQD8" s="730"/>
      <c r="EQE8" s="730"/>
      <c r="EQF8" s="730"/>
      <c r="EQG8" s="730"/>
      <c r="EQH8" s="730"/>
      <c r="EQI8" s="730"/>
      <c r="EQJ8" s="730"/>
      <c r="EQK8" s="730"/>
      <c r="EQL8" s="730"/>
      <c r="EQM8" s="730"/>
      <c r="EQN8" s="730"/>
      <c r="EQO8" s="730"/>
      <c r="EQP8" s="730"/>
      <c r="EQQ8" s="730"/>
      <c r="EQR8" s="730"/>
      <c r="EQS8" s="730"/>
      <c r="EQT8" s="730"/>
      <c r="EQU8" s="730"/>
      <c r="EQV8" s="730"/>
      <c r="EQW8" s="730"/>
      <c r="EQX8" s="730"/>
      <c r="EQY8" s="730"/>
      <c r="EQZ8" s="730"/>
      <c r="ERA8" s="730"/>
      <c r="ERB8" s="730"/>
      <c r="ERC8" s="730"/>
      <c r="ERD8" s="730"/>
      <c r="ERE8" s="730"/>
      <c r="ERF8" s="730"/>
      <c r="ERG8" s="730"/>
      <c r="ERH8" s="730"/>
      <c r="ERI8" s="730"/>
      <c r="ERJ8" s="730"/>
      <c r="ERK8" s="730"/>
      <c r="ERL8" s="730"/>
      <c r="ERM8" s="730"/>
      <c r="ERN8" s="730"/>
      <c r="ERO8" s="730"/>
      <c r="ERP8" s="730"/>
      <c r="ERQ8" s="730"/>
      <c r="ERR8" s="730"/>
      <c r="ERS8" s="730"/>
      <c r="ERT8" s="730"/>
      <c r="ERU8" s="730"/>
      <c r="ERV8" s="730"/>
      <c r="ERW8" s="730"/>
      <c r="ERX8" s="730"/>
      <c r="ERY8" s="730"/>
      <c r="ERZ8" s="730"/>
      <c r="ESA8" s="730"/>
      <c r="ESB8" s="730"/>
      <c r="ESC8" s="730"/>
      <c r="ESD8" s="730"/>
      <c r="ESE8" s="730"/>
      <c r="ESF8" s="730"/>
      <c r="ESG8" s="730"/>
      <c r="ESH8" s="730"/>
      <c r="ESI8" s="730"/>
      <c r="ESJ8" s="730"/>
      <c r="ESK8" s="730"/>
      <c r="ESL8" s="730"/>
      <c r="ESM8" s="730"/>
      <c r="ESN8" s="730"/>
      <c r="ESO8" s="730"/>
      <c r="ESP8" s="730"/>
      <c r="ESQ8" s="730"/>
      <c r="ESR8" s="730"/>
      <c r="ESS8" s="730"/>
      <c r="EST8" s="730"/>
      <c r="ESU8" s="730"/>
      <c r="ESV8" s="730"/>
      <c r="ESW8" s="730"/>
      <c r="ESX8" s="730"/>
      <c r="ESY8" s="730"/>
      <c r="ESZ8" s="730"/>
      <c r="ETA8" s="730"/>
      <c r="ETB8" s="730"/>
      <c r="ETC8" s="730"/>
      <c r="ETD8" s="730"/>
      <c r="ETE8" s="730"/>
      <c r="ETF8" s="730"/>
      <c r="ETG8" s="730"/>
      <c r="ETH8" s="730"/>
      <c r="ETI8" s="730"/>
      <c r="ETJ8" s="730"/>
      <c r="ETK8" s="730"/>
      <c r="ETL8" s="730"/>
      <c r="ETM8" s="730"/>
      <c r="ETN8" s="730"/>
      <c r="ETO8" s="730"/>
      <c r="ETP8" s="730"/>
      <c r="ETQ8" s="730"/>
      <c r="ETR8" s="730"/>
      <c r="ETS8" s="730"/>
      <c r="ETT8" s="730"/>
      <c r="ETU8" s="730"/>
      <c r="ETV8" s="730"/>
      <c r="ETW8" s="730"/>
      <c r="ETX8" s="730"/>
      <c r="ETY8" s="730"/>
      <c r="ETZ8" s="730"/>
      <c r="EUA8" s="730"/>
      <c r="EUB8" s="730"/>
      <c r="EUC8" s="730"/>
      <c r="EUD8" s="730"/>
      <c r="EUE8" s="730"/>
      <c r="EUF8" s="730"/>
      <c r="EUG8" s="730"/>
      <c r="EUH8" s="730"/>
      <c r="EUI8" s="730"/>
      <c r="EUJ8" s="730"/>
      <c r="EUK8" s="730"/>
      <c r="EUL8" s="730"/>
      <c r="EUM8" s="730"/>
      <c r="EUN8" s="730"/>
      <c r="EUO8" s="730"/>
      <c r="EUP8" s="730"/>
      <c r="EUQ8" s="730"/>
      <c r="EUR8" s="730"/>
      <c r="EUS8" s="730"/>
      <c r="EUT8" s="730"/>
      <c r="EUU8" s="730"/>
      <c r="EUV8" s="730"/>
      <c r="EUW8" s="730"/>
      <c r="EUX8" s="730"/>
      <c r="EUY8" s="730"/>
      <c r="EUZ8" s="730"/>
      <c r="EVA8" s="730"/>
      <c r="EVB8" s="730"/>
      <c r="EVC8" s="730"/>
      <c r="EVD8" s="730"/>
      <c r="EVE8" s="730"/>
      <c r="EVF8" s="730"/>
      <c r="EVG8" s="730"/>
      <c r="EVH8" s="730"/>
      <c r="EVI8" s="730"/>
      <c r="EVJ8" s="730"/>
      <c r="EVK8" s="730"/>
      <c r="EVL8" s="730"/>
      <c r="EVM8" s="730"/>
      <c r="EVN8" s="730"/>
      <c r="EVO8" s="730"/>
      <c r="EVP8" s="730"/>
      <c r="EVQ8" s="730"/>
      <c r="EVR8" s="730"/>
      <c r="EVS8" s="730"/>
      <c r="EVT8" s="730"/>
      <c r="EVU8" s="730"/>
      <c r="EVV8" s="730"/>
      <c r="EVW8" s="730"/>
      <c r="EVX8" s="730"/>
      <c r="EVY8" s="730"/>
      <c r="EVZ8" s="730"/>
      <c r="EWA8" s="730"/>
      <c r="EWB8" s="730"/>
      <c r="EWC8" s="730"/>
      <c r="EWD8" s="730"/>
      <c r="EWE8" s="730"/>
      <c r="EWF8" s="730"/>
      <c r="EWG8" s="730"/>
      <c r="EWH8" s="730"/>
      <c r="EWI8" s="730"/>
      <c r="EWJ8" s="730"/>
      <c r="EWK8" s="730"/>
      <c r="EWL8" s="730"/>
      <c r="EWM8" s="730"/>
      <c r="EWN8" s="730"/>
      <c r="EWO8" s="730"/>
      <c r="EWP8" s="730"/>
      <c r="EWQ8" s="730"/>
      <c r="EWR8" s="730"/>
      <c r="EWS8" s="730"/>
      <c r="EWT8" s="730"/>
      <c r="EWU8" s="730"/>
      <c r="EWV8" s="730"/>
      <c r="EWW8" s="730"/>
      <c r="EWX8" s="730"/>
      <c r="EWY8" s="730"/>
      <c r="EWZ8" s="730"/>
      <c r="EXA8" s="730"/>
      <c r="EXB8" s="730"/>
      <c r="EXC8" s="730"/>
      <c r="EXD8" s="730"/>
      <c r="EXE8" s="730"/>
      <c r="EXF8" s="730"/>
      <c r="EXG8" s="730"/>
      <c r="EXH8" s="730"/>
      <c r="EXI8" s="730"/>
      <c r="EXJ8" s="730"/>
      <c r="EXK8" s="730"/>
      <c r="EXL8" s="730"/>
      <c r="EXM8" s="730"/>
      <c r="EXN8" s="730"/>
      <c r="EXO8" s="730"/>
      <c r="EXP8" s="730"/>
      <c r="EXQ8" s="730"/>
      <c r="EXR8" s="730"/>
      <c r="EXS8" s="730"/>
      <c r="EXT8" s="730"/>
      <c r="EXU8" s="730"/>
      <c r="EXV8" s="730"/>
      <c r="EXW8" s="730"/>
      <c r="EXX8" s="730"/>
      <c r="EXY8" s="730"/>
      <c r="EXZ8" s="730"/>
      <c r="EYA8" s="730"/>
      <c r="EYB8" s="730"/>
      <c r="EYC8" s="730"/>
      <c r="EYD8" s="730"/>
      <c r="EYE8" s="730"/>
      <c r="EYF8" s="730"/>
      <c r="EYG8" s="730"/>
      <c r="EYH8" s="730"/>
      <c r="EYI8" s="730"/>
      <c r="EYJ8" s="730"/>
      <c r="EYK8" s="730"/>
      <c r="EYL8" s="730"/>
      <c r="EYM8" s="730"/>
      <c r="EYN8" s="730"/>
      <c r="EYO8" s="730"/>
      <c r="EYP8" s="730"/>
      <c r="EYQ8" s="730"/>
      <c r="EYR8" s="730"/>
      <c r="EYS8" s="730"/>
      <c r="EYT8" s="730"/>
      <c r="EYU8" s="730"/>
      <c r="EYV8" s="730"/>
      <c r="EYW8" s="730"/>
      <c r="EYX8" s="730"/>
      <c r="EYY8" s="730"/>
      <c r="EYZ8" s="730"/>
      <c r="EZA8" s="730"/>
      <c r="EZB8" s="730"/>
      <c r="EZC8" s="730"/>
      <c r="EZD8" s="730"/>
      <c r="EZE8" s="730"/>
      <c r="EZF8" s="730"/>
      <c r="EZG8" s="730"/>
      <c r="EZH8" s="730"/>
      <c r="EZI8" s="730"/>
      <c r="EZJ8" s="730"/>
      <c r="EZK8" s="730"/>
      <c r="EZL8" s="730"/>
      <c r="EZM8" s="730"/>
      <c r="EZN8" s="730"/>
      <c r="EZO8" s="730"/>
      <c r="EZP8" s="730"/>
      <c r="EZQ8" s="730"/>
      <c r="EZR8" s="730"/>
      <c r="EZS8" s="730"/>
      <c r="EZT8" s="730"/>
      <c r="EZU8" s="730"/>
      <c r="EZV8" s="730"/>
      <c r="EZW8" s="730"/>
      <c r="EZX8" s="730"/>
      <c r="EZY8" s="730"/>
      <c r="EZZ8" s="730"/>
      <c r="FAA8" s="730"/>
      <c r="FAB8" s="730"/>
      <c r="FAC8" s="730"/>
      <c r="FAD8" s="730"/>
      <c r="FAE8" s="730"/>
      <c r="FAF8" s="730"/>
      <c r="FAG8" s="730"/>
      <c r="FAH8" s="730"/>
      <c r="FAI8" s="730"/>
      <c r="FAJ8" s="730"/>
      <c r="FAK8" s="730"/>
      <c r="FAL8" s="730"/>
      <c r="FAM8" s="730"/>
      <c r="FAN8" s="730"/>
      <c r="FAO8" s="730"/>
      <c r="FAP8" s="730"/>
      <c r="FAQ8" s="730"/>
      <c r="FAR8" s="730"/>
      <c r="FAS8" s="730"/>
      <c r="FAT8" s="730"/>
      <c r="FAU8" s="730"/>
      <c r="FAV8" s="730"/>
      <c r="FAW8" s="730"/>
      <c r="FAX8" s="730"/>
      <c r="FAY8" s="730"/>
      <c r="FAZ8" s="730"/>
      <c r="FBA8" s="730"/>
      <c r="FBB8" s="730"/>
      <c r="FBC8" s="730"/>
      <c r="FBD8" s="730"/>
      <c r="FBE8" s="730"/>
      <c r="FBF8" s="730"/>
      <c r="FBG8" s="730"/>
      <c r="FBH8" s="730"/>
      <c r="FBI8" s="730"/>
      <c r="FBJ8" s="730"/>
      <c r="FBK8" s="730"/>
      <c r="FBL8" s="730"/>
      <c r="FBM8" s="730"/>
      <c r="FBN8" s="730"/>
      <c r="FBO8" s="730"/>
      <c r="FBP8" s="730"/>
      <c r="FBQ8" s="730"/>
      <c r="FBR8" s="730"/>
      <c r="FBS8" s="730"/>
      <c r="FBT8" s="730"/>
      <c r="FBU8" s="730"/>
      <c r="FBV8" s="730"/>
      <c r="FBW8" s="730"/>
      <c r="FBX8" s="730"/>
      <c r="FBY8" s="730"/>
      <c r="FBZ8" s="730"/>
      <c r="FCA8" s="730"/>
      <c r="FCB8" s="730"/>
      <c r="FCC8" s="730"/>
      <c r="FCD8" s="730"/>
      <c r="FCE8" s="730"/>
      <c r="FCF8" s="730"/>
      <c r="FCG8" s="730"/>
      <c r="FCH8" s="730"/>
      <c r="FCI8" s="730"/>
      <c r="FCJ8" s="730"/>
      <c r="FCK8" s="730"/>
      <c r="FCL8" s="730"/>
      <c r="FCM8" s="730"/>
      <c r="FCN8" s="730"/>
      <c r="FCO8" s="730"/>
      <c r="FCP8" s="730"/>
      <c r="FCQ8" s="730"/>
      <c r="FCR8" s="730"/>
      <c r="FCS8" s="730"/>
      <c r="FCT8" s="730"/>
      <c r="FCU8" s="730"/>
      <c r="FCV8" s="730"/>
      <c r="FCW8" s="730"/>
      <c r="FCX8" s="730"/>
      <c r="FCY8" s="730"/>
      <c r="FCZ8" s="730"/>
      <c r="FDA8" s="730"/>
      <c r="FDB8" s="730"/>
      <c r="FDC8" s="730"/>
      <c r="FDD8" s="730"/>
      <c r="FDE8" s="730"/>
      <c r="FDF8" s="730"/>
      <c r="FDG8" s="730"/>
      <c r="FDH8" s="730"/>
      <c r="FDI8" s="730"/>
      <c r="FDJ8" s="730"/>
      <c r="FDK8" s="730"/>
      <c r="FDL8" s="730"/>
      <c r="FDM8" s="730"/>
      <c r="FDN8" s="730"/>
      <c r="FDO8" s="730"/>
      <c r="FDP8" s="730"/>
      <c r="FDQ8" s="730"/>
      <c r="FDR8" s="730"/>
      <c r="FDS8" s="730"/>
      <c r="FDT8" s="730"/>
      <c r="FDU8" s="730"/>
      <c r="FDV8" s="730"/>
      <c r="FDW8" s="730"/>
      <c r="FDX8" s="730"/>
      <c r="FDY8" s="730"/>
      <c r="FDZ8" s="730"/>
      <c r="FEA8" s="730"/>
      <c r="FEB8" s="730"/>
      <c r="FEC8" s="730"/>
      <c r="FED8" s="730"/>
      <c r="FEE8" s="730"/>
      <c r="FEF8" s="730"/>
      <c r="FEG8" s="730"/>
      <c r="FEH8" s="730"/>
      <c r="FEI8" s="730"/>
      <c r="FEJ8" s="730"/>
      <c r="FEK8" s="730"/>
      <c r="FEL8" s="730"/>
      <c r="FEM8" s="730"/>
      <c r="FEN8" s="730"/>
      <c r="FEO8" s="730"/>
      <c r="FEP8" s="730"/>
      <c r="FEQ8" s="730"/>
      <c r="FER8" s="730"/>
      <c r="FES8" s="730"/>
      <c r="FET8" s="730"/>
      <c r="FEU8" s="730"/>
      <c r="FEV8" s="730"/>
      <c r="FEW8" s="730"/>
      <c r="FEX8" s="730"/>
      <c r="FEY8" s="730"/>
      <c r="FEZ8" s="730"/>
      <c r="FFA8" s="730"/>
      <c r="FFB8" s="730"/>
      <c r="FFC8" s="730"/>
      <c r="FFD8" s="730"/>
      <c r="FFE8" s="730"/>
      <c r="FFF8" s="730"/>
      <c r="FFG8" s="730"/>
      <c r="FFH8" s="730"/>
      <c r="FFI8" s="730"/>
      <c r="FFJ8" s="730"/>
      <c r="FFK8" s="730"/>
      <c r="FFL8" s="730"/>
      <c r="FFM8" s="730"/>
      <c r="FFN8" s="730"/>
      <c r="FFO8" s="730"/>
      <c r="FFP8" s="730"/>
      <c r="FFQ8" s="730"/>
      <c r="FFR8" s="730"/>
      <c r="FFS8" s="730"/>
      <c r="FFT8" s="730"/>
      <c r="FFU8" s="730"/>
      <c r="FFV8" s="730"/>
      <c r="FFW8" s="730"/>
      <c r="FFX8" s="730"/>
      <c r="FFY8" s="730"/>
      <c r="FFZ8" s="730"/>
      <c r="FGA8" s="730"/>
      <c r="FGB8" s="730"/>
      <c r="FGC8" s="730"/>
      <c r="FGD8" s="730"/>
      <c r="FGE8" s="730"/>
      <c r="FGF8" s="730"/>
      <c r="FGG8" s="730"/>
      <c r="FGH8" s="730"/>
      <c r="FGI8" s="730"/>
      <c r="FGJ8" s="730"/>
      <c r="FGK8" s="730"/>
      <c r="FGL8" s="730"/>
      <c r="FGM8" s="730"/>
      <c r="FGN8" s="730"/>
      <c r="FGO8" s="730"/>
      <c r="FGP8" s="730"/>
      <c r="FGQ8" s="730"/>
      <c r="FGR8" s="730"/>
      <c r="FGS8" s="730"/>
      <c r="FGT8" s="730"/>
      <c r="FGU8" s="730"/>
      <c r="FGV8" s="730"/>
      <c r="FGW8" s="730"/>
      <c r="FGX8" s="730"/>
      <c r="FGY8" s="730"/>
      <c r="FGZ8" s="730"/>
      <c r="FHA8" s="730"/>
      <c r="FHB8" s="730"/>
      <c r="FHC8" s="730"/>
      <c r="FHD8" s="730"/>
      <c r="FHE8" s="730"/>
      <c r="FHF8" s="730"/>
      <c r="FHG8" s="730"/>
      <c r="FHH8" s="730"/>
      <c r="FHI8" s="730"/>
      <c r="FHJ8" s="730"/>
      <c r="FHK8" s="730"/>
      <c r="FHL8" s="730"/>
      <c r="FHM8" s="730"/>
      <c r="FHN8" s="730"/>
      <c r="FHO8" s="730"/>
      <c r="FHP8" s="730"/>
      <c r="FHQ8" s="730"/>
      <c r="FHR8" s="730"/>
      <c r="FHS8" s="730"/>
      <c r="FHT8" s="730"/>
      <c r="FHU8" s="730"/>
      <c r="FHV8" s="730"/>
      <c r="FHW8" s="730"/>
      <c r="FHX8" s="730"/>
      <c r="FHY8" s="730"/>
      <c r="FHZ8" s="730"/>
      <c r="FIA8" s="730"/>
      <c r="FIB8" s="730"/>
      <c r="FIC8" s="730"/>
      <c r="FID8" s="730"/>
      <c r="FIE8" s="730"/>
      <c r="FIF8" s="730"/>
      <c r="FIG8" s="730"/>
      <c r="FIH8" s="730"/>
      <c r="FII8" s="730"/>
      <c r="FIJ8" s="730"/>
      <c r="FIK8" s="730"/>
      <c r="FIL8" s="730"/>
      <c r="FIM8" s="730"/>
      <c r="FIN8" s="730"/>
      <c r="FIO8" s="730"/>
      <c r="FIP8" s="730"/>
      <c r="FIQ8" s="730"/>
      <c r="FIR8" s="730"/>
      <c r="FIS8" s="730"/>
      <c r="FIT8" s="730"/>
      <c r="FIU8" s="730"/>
      <c r="FIV8" s="730"/>
      <c r="FIW8" s="730"/>
      <c r="FIX8" s="730"/>
      <c r="FIY8" s="730"/>
      <c r="FIZ8" s="730"/>
      <c r="FJA8" s="730"/>
      <c r="FJB8" s="730"/>
      <c r="FJC8" s="730"/>
      <c r="FJD8" s="730"/>
      <c r="FJE8" s="730"/>
      <c r="FJF8" s="730"/>
      <c r="FJG8" s="730"/>
      <c r="FJH8" s="730"/>
      <c r="FJI8" s="730"/>
      <c r="FJJ8" s="730"/>
      <c r="FJK8" s="730"/>
      <c r="FJL8" s="730"/>
      <c r="FJM8" s="730"/>
      <c r="FJN8" s="730"/>
      <c r="FJO8" s="730"/>
      <c r="FJP8" s="730"/>
      <c r="FJQ8" s="730"/>
      <c r="FJR8" s="730"/>
      <c r="FJS8" s="730"/>
      <c r="FJT8" s="730"/>
      <c r="FJU8" s="730"/>
      <c r="FJV8" s="730"/>
      <c r="FJW8" s="730"/>
      <c r="FJX8" s="730"/>
      <c r="FJY8" s="730"/>
      <c r="FJZ8" s="730"/>
      <c r="FKA8" s="730"/>
      <c r="FKB8" s="730"/>
      <c r="FKC8" s="730"/>
      <c r="FKD8" s="730"/>
      <c r="FKE8" s="730"/>
      <c r="FKF8" s="730"/>
      <c r="FKG8" s="730"/>
      <c r="FKH8" s="730"/>
      <c r="FKI8" s="730"/>
      <c r="FKJ8" s="730"/>
      <c r="FKK8" s="730"/>
      <c r="FKL8" s="730"/>
      <c r="FKM8" s="730"/>
      <c r="FKN8" s="730"/>
      <c r="FKO8" s="730"/>
      <c r="FKP8" s="730"/>
      <c r="FKQ8" s="730"/>
      <c r="FKR8" s="730"/>
      <c r="FKS8" s="730"/>
      <c r="FKT8" s="730"/>
      <c r="FKU8" s="730"/>
      <c r="FKV8" s="730"/>
      <c r="FKW8" s="730"/>
      <c r="FKX8" s="730"/>
      <c r="FKY8" s="730"/>
      <c r="FKZ8" s="730"/>
      <c r="FLA8" s="730"/>
      <c r="FLB8" s="730"/>
      <c r="FLC8" s="730"/>
      <c r="FLD8" s="730"/>
      <c r="FLE8" s="730"/>
      <c r="FLF8" s="730"/>
      <c r="FLG8" s="730"/>
      <c r="FLH8" s="730"/>
      <c r="FLI8" s="730"/>
      <c r="FLJ8" s="730"/>
      <c r="FLK8" s="730"/>
      <c r="FLL8" s="730"/>
      <c r="FLM8" s="730"/>
      <c r="FLN8" s="730"/>
      <c r="FLO8" s="730"/>
      <c r="FLP8" s="730"/>
      <c r="FLQ8" s="730"/>
      <c r="FLR8" s="730"/>
      <c r="FLS8" s="730"/>
      <c r="FLT8" s="730"/>
      <c r="FLU8" s="730"/>
      <c r="FLV8" s="730"/>
      <c r="FLW8" s="730"/>
      <c r="FLX8" s="730"/>
      <c r="FLY8" s="730"/>
      <c r="FLZ8" s="730"/>
      <c r="FMA8" s="730"/>
      <c r="FMB8" s="730"/>
      <c r="FMC8" s="730"/>
      <c r="FMD8" s="730"/>
      <c r="FME8" s="730"/>
      <c r="FMF8" s="730"/>
      <c r="FMG8" s="730"/>
      <c r="FMH8" s="730"/>
      <c r="FMI8" s="730"/>
      <c r="FMJ8" s="730"/>
      <c r="FMK8" s="730"/>
      <c r="FML8" s="730"/>
      <c r="FMM8" s="730"/>
      <c r="FMN8" s="730"/>
      <c r="FMO8" s="730"/>
      <c r="FMP8" s="730"/>
      <c r="FMQ8" s="730"/>
      <c r="FMR8" s="730"/>
      <c r="FMS8" s="730"/>
      <c r="FMT8" s="730"/>
      <c r="FMU8" s="730"/>
      <c r="FMV8" s="730"/>
      <c r="FMW8" s="730"/>
      <c r="FMX8" s="730"/>
      <c r="FMY8" s="730"/>
      <c r="FMZ8" s="730"/>
      <c r="FNA8" s="730"/>
      <c r="FNB8" s="730"/>
      <c r="FNC8" s="730"/>
      <c r="FND8" s="730"/>
      <c r="FNE8" s="730"/>
      <c r="FNF8" s="730"/>
      <c r="FNG8" s="730"/>
      <c r="FNH8" s="730"/>
      <c r="FNI8" s="730"/>
      <c r="FNJ8" s="730"/>
      <c r="FNK8" s="730"/>
      <c r="FNL8" s="730"/>
      <c r="FNM8" s="730"/>
      <c r="FNN8" s="730"/>
      <c r="FNO8" s="730"/>
      <c r="FNP8" s="730"/>
      <c r="FNQ8" s="730"/>
      <c r="FNR8" s="730"/>
      <c r="FNS8" s="730"/>
      <c r="FNT8" s="730"/>
      <c r="FNU8" s="730"/>
      <c r="FNV8" s="730"/>
      <c r="FNW8" s="730"/>
      <c r="FNX8" s="730"/>
      <c r="FNY8" s="730"/>
      <c r="FNZ8" s="730"/>
      <c r="FOA8" s="730"/>
      <c r="FOB8" s="730"/>
      <c r="FOC8" s="730"/>
      <c r="FOD8" s="730"/>
      <c r="FOE8" s="730"/>
      <c r="FOF8" s="730"/>
      <c r="FOG8" s="730"/>
      <c r="FOH8" s="730"/>
      <c r="FOI8" s="730"/>
      <c r="FOJ8" s="730"/>
      <c r="FOK8" s="730"/>
      <c r="FOL8" s="730"/>
      <c r="FOM8" s="730"/>
      <c r="FON8" s="730"/>
      <c r="FOO8" s="730"/>
      <c r="FOP8" s="730"/>
      <c r="FOQ8" s="730"/>
      <c r="FOR8" s="730"/>
      <c r="FOS8" s="730"/>
      <c r="FOT8" s="730"/>
      <c r="FOU8" s="730"/>
      <c r="FOV8" s="730"/>
      <c r="FOW8" s="730"/>
      <c r="FOX8" s="730"/>
      <c r="FOY8" s="730"/>
      <c r="FOZ8" s="730"/>
      <c r="FPA8" s="730"/>
      <c r="FPB8" s="730"/>
      <c r="FPC8" s="730"/>
      <c r="FPD8" s="730"/>
      <c r="FPE8" s="730"/>
      <c r="FPF8" s="730"/>
      <c r="FPG8" s="730"/>
      <c r="FPH8" s="730"/>
      <c r="FPI8" s="730"/>
      <c r="FPJ8" s="730"/>
      <c r="FPK8" s="730"/>
      <c r="FPL8" s="730"/>
      <c r="FPM8" s="730"/>
      <c r="FPN8" s="730"/>
      <c r="FPO8" s="730"/>
      <c r="FPP8" s="730"/>
      <c r="FPQ8" s="730"/>
      <c r="FPR8" s="730"/>
      <c r="FPS8" s="730"/>
      <c r="FPT8" s="730"/>
      <c r="FPU8" s="730"/>
      <c r="FPV8" s="730"/>
      <c r="FPW8" s="730"/>
      <c r="FPX8" s="730"/>
      <c r="FPY8" s="730"/>
      <c r="FPZ8" s="730"/>
      <c r="FQA8" s="730"/>
      <c r="FQB8" s="730"/>
      <c r="FQC8" s="730"/>
      <c r="FQD8" s="730"/>
      <c r="FQE8" s="730"/>
      <c r="FQF8" s="730"/>
      <c r="FQG8" s="730"/>
      <c r="FQH8" s="730"/>
      <c r="FQI8" s="730"/>
      <c r="FQJ8" s="730"/>
      <c r="FQK8" s="730"/>
      <c r="FQL8" s="730"/>
      <c r="FQM8" s="730"/>
      <c r="FQN8" s="730"/>
      <c r="FQO8" s="730"/>
      <c r="FQP8" s="730"/>
      <c r="FQQ8" s="730"/>
      <c r="FQR8" s="730"/>
      <c r="FQS8" s="730"/>
      <c r="FQT8" s="730"/>
      <c r="FQU8" s="730"/>
      <c r="FQV8" s="730"/>
      <c r="FQW8" s="730"/>
      <c r="FQX8" s="730"/>
      <c r="FQY8" s="730"/>
      <c r="FQZ8" s="730"/>
      <c r="FRA8" s="730"/>
      <c r="FRB8" s="730"/>
      <c r="FRC8" s="730"/>
      <c r="FRD8" s="730"/>
      <c r="FRE8" s="730"/>
      <c r="FRF8" s="730"/>
      <c r="FRG8" s="730"/>
      <c r="FRH8" s="730"/>
      <c r="FRI8" s="730"/>
      <c r="FRJ8" s="730"/>
      <c r="FRK8" s="730"/>
      <c r="FRL8" s="730"/>
      <c r="FRM8" s="730"/>
      <c r="FRN8" s="730"/>
      <c r="FRO8" s="730"/>
      <c r="FRP8" s="730"/>
      <c r="FRQ8" s="730"/>
      <c r="FRR8" s="730"/>
      <c r="FRS8" s="730"/>
      <c r="FRT8" s="730"/>
      <c r="FRU8" s="730"/>
      <c r="FRV8" s="730"/>
      <c r="FRW8" s="730"/>
      <c r="FRX8" s="730"/>
      <c r="FRY8" s="730"/>
      <c r="FRZ8" s="730"/>
      <c r="FSA8" s="730"/>
      <c r="FSB8" s="730"/>
      <c r="FSC8" s="730"/>
      <c r="FSD8" s="730"/>
      <c r="FSE8" s="730"/>
      <c r="FSF8" s="730"/>
      <c r="FSG8" s="730"/>
      <c r="FSH8" s="730"/>
      <c r="FSI8" s="730"/>
      <c r="FSJ8" s="730"/>
      <c r="FSK8" s="730"/>
      <c r="FSL8" s="730"/>
      <c r="FSM8" s="730"/>
      <c r="FSN8" s="730"/>
      <c r="FSO8" s="730"/>
      <c r="FSP8" s="730"/>
      <c r="FSQ8" s="730"/>
      <c r="FSR8" s="730"/>
      <c r="FSS8" s="730"/>
      <c r="FST8" s="730"/>
      <c r="FSU8" s="730"/>
      <c r="FSV8" s="730"/>
      <c r="FSW8" s="730"/>
      <c r="FSX8" s="730"/>
      <c r="FSY8" s="730"/>
      <c r="FSZ8" s="730"/>
      <c r="FTA8" s="730"/>
      <c r="FTB8" s="730"/>
      <c r="FTC8" s="730"/>
      <c r="FTD8" s="730"/>
      <c r="FTE8" s="730"/>
      <c r="FTF8" s="730"/>
      <c r="FTG8" s="730"/>
      <c r="FTH8" s="730"/>
      <c r="FTI8" s="730"/>
      <c r="FTJ8" s="730"/>
      <c r="FTK8" s="730"/>
      <c r="FTL8" s="730"/>
      <c r="FTM8" s="730"/>
      <c r="FTN8" s="730"/>
      <c r="FTO8" s="730"/>
      <c r="FTP8" s="730"/>
      <c r="FTQ8" s="730"/>
      <c r="FTR8" s="730"/>
      <c r="FTS8" s="730"/>
      <c r="FTT8" s="730"/>
      <c r="FTU8" s="730"/>
      <c r="FTV8" s="730"/>
      <c r="FTW8" s="730"/>
      <c r="FTX8" s="730"/>
      <c r="FTY8" s="730"/>
      <c r="FTZ8" s="730"/>
      <c r="FUA8" s="730"/>
      <c r="FUB8" s="730"/>
      <c r="FUC8" s="730"/>
      <c r="FUD8" s="730"/>
      <c r="FUE8" s="730"/>
      <c r="FUF8" s="730"/>
      <c r="FUG8" s="730"/>
      <c r="FUH8" s="730"/>
      <c r="FUI8" s="730"/>
      <c r="FUJ8" s="730"/>
      <c r="FUK8" s="730"/>
      <c r="FUL8" s="730"/>
      <c r="FUM8" s="730"/>
      <c r="FUN8" s="730"/>
      <c r="FUO8" s="730"/>
      <c r="FUP8" s="730"/>
      <c r="FUQ8" s="730"/>
      <c r="FUR8" s="730"/>
      <c r="FUS8" s="730"/>
      <c r="FUT8" s="730"/>
      <c r="FUU8" s="730"/>
      <c r="FUV8" s="730"/>
      <c r="FUW8" s="730"/>
      <c r="FUX8" s="730"/>
      <c r="FUY8" s="730"/>
      <c r="FUZ8" s="730"/>
      <c r="FVA8" s="730"/>
      <c r="FVB8" s="730"/>
      <c r="FVC8" s="730"/>
      <c r="FVD8" s="730"/>
      <c r="FVE8" s="730"/>
      <c r="FVF8" s="730"/>
      <c r="FVG8" s="730"/>
      <c r="FVH8" s="730"/>
      <c r="FVI8" s="730"/>
      <c r="FVJ8" s="730"/>
      <c r="FVK8" s="730"/>
      <c r="FVL8" s="730"/>
      <c r="FVM8" s="730"/>
      <c r="FVN8" s="730"/>
      <c r="FVO8" s="730"/>
      <c r="FVP8" s="730"/>
      <c r="FVQ8" s="730"/>
      <c r="FVR8" s="730"/>
      <c r="FVS8" s="730"/>
      <c r="FVT8" s="730"/>
      <c r="FVU8" s="730"/>
      <c r="FVV8" s="730"/>
      <c r="FVW8" s="730"/>
      <c r="FVX8" s="730"/>
      <c r="FVY8" s="730"/>
      <c r="FVZ8" s="730"/>
      <c r="FWA8" s="730"/>
      <c r="FWB8" s="730"/>
      <c r="FWC8" s="730"/>
      <c r="FWD8" s="730"/>
      <c r="FWE8" s="730"/>
      <c r="FWF8" s="730"/>
      <c r="FWG8" s="730"/>
      <c r="FWH8" s="730"/>
      <c r="FWI8" s="730"/>
      <c r="FWJ8" s="730"/>
      <c r="FWK8" s="730"/>
      <c r="FWL8" s="730"/>
      <c r="FWM8" s="730"/>
      <c r="FWN8" s="730"/>
      <c r="FWO8" s="730"/>
      <c r="FWP8" s="730"/>
      <c r="FWQ8" s="730"/>
      <c r="FWR8" s="730"/>
      <c r="FWS8" s="730"/>
      <c r="FWT8" s="730"/>
      <c r="FWU8" s="730"/>
      <c r="FWV8" s="730"/>
      <c r="FWW8" s="730"/>
      <c r="FWX8" s="730"/>
      <c r="FWY8" s="730"/>
      <c r="FWZ8" s="730"/>
      <c r="FXA8" s="730"/>
      <c r="FXB8" s="730"/>
      <c r="FXC8" s="730"/>
      <c r="FXD8" s="730"/>
      <c r="FXE8" s="730"/>
      <c r="FXF8" s="730"/>
      <c r="FXG8" s="730"/>
      <c r="FXH8" s="730"/>
      <c r="FXI8" s="730"/>
      <c r="FXJ8" s="730"/>
      <c r="FXK8" s="730"/>
      <c r="FXL8" s="730"/>
      <c r="FXM8" s="730"/>
      <c r="FXN8" s="730"/>
      <c r="FXO8" s="730"/>
      <c r="FXP8" s="730"/>
      <c r="FXQ8" s="730"/>
      <c r="FXR8" s="730"/>
      <c r="FXS8" s="730"/>
      <c r="FXT8" s="730"/>
      <c r="FXU8" s="730"/>
      <c r="FXV8" s="730"/>
      <c r="FXW8" s="730"/>
      <c r="FXX8" s="730"/>
      <c r="FXY8" s="730"/>
      <c r="FXZ8" s="730"/>
      <c r="FYA8" s="730"/>
      <c r="FYB8" s="730"/>
      <c r="FYC8" s="730"/>
      <c r="FYD8" s="730"/>
      <c r="FYE8" s="730"/>
      <c r="FYF8" s="730"/>
      <c r="FYG8" s="730"/>
      <c r="FYH8" s="730"/>
      <c r="FYI8" s="730"/>
      <c r="FYJ8" s="730"/>
      <c r="FYK8" s="730"/>
      <c r="FYL8" s="730"/>
      <c r="FYM8" s="730"/>
      <c r="FYN8" s="730"/>
      <c r="FYO8" s="730"/>
      <c r="FYP8" s="730"/>
      <c r="FYQ8" s="730"/>
      <c r="FYR8" s="730"/>
      <c r="FYS8" s="730"/>
      <c r="FYT8" s="730"/>
      <c r="FYU8" s="730"/>
      <c r="FYV8" s="730"/>
      <c r="FYW8" s="730"/>
      <c r="FYX8" s="730"/>
      <c r="FYY8" s="730"/>
      <c r="FYZ8" s="730"/>
      <c r="FZA8" s="730"/>
      <c r="FZB8" s="730"/>
      <c r="FZC8" s="730"/>
      <c r="FZD8" s="730"/>
      <c r="FZE8" s="730"/>
      <c r="FZF8" s="730"/>
      <c r="FZG8" s="730"/>
      <c r="FZH8" s="730"/>
      <c r="FZI8" s="730"/>
      <c r="FZJ8" s="730"/>
      <c r="FZK8" s="730"/>
      <c r="FZL8" s="730"/>
      <c r="FZM8" s="730"/>
      <c r="FZN8" s="730"/>
      <c r="FZO8" s="730"/>
      <c r="FZP8" s="730"/>
      <c r="FZQ8" s="730"/>
      <c r="FZR8" s="730"/>
      <c r="FZS8" s="730"/>
      <c r="FZT8" s="730"/>
      <c r="FZU8" s="730"/>
      <c r="FZV8" s="730"/>
      <c r="FZW8" s="730"/>
      <c r="FZX8" s="730"/>
      <c r="FZY8" s="730"/>
      <c r="FZZ8" s="730"/>
      <c r="GAA8" s="730"/>
      <c r="GAB8" s="730"/>
      <c r="GAC8" s="730"/>
      <c r="GAD8" s="730"/>
      <c r="GAE8" s="730"/>
      <c r="GAF8" s="730"/>
      <c r="GAG8" s="730"/>
      <c r="GAH8" s="730"/>
      <c r="GAI8" s="730"/>
      <c r="GAJ8" s="730"/>
      <c r="GAK8" s="730"/>
      <c r="GAL8" s="730"/>
      <c r="GAM8" s="730"/>
      <c r="GAN8" s="730"/>
      <c r="GAO8" s="730"/>
      <c r="GAP8" s="730"/>
      <c r="GAQ8" s="730"/>
      <c r="GAR8" s="730"/>
      <c r="GAS8" s="730"/>
      <c r="GAT8" s="730"/>
      <c r="GAU8" s="730"/>
      <c r="GAV8" s="730"/>
      <c r="GAW8" s="730"/>
      <c r="GAX8" s="730"/>
      <c r="GAY8" s="730"/>
      <c r="GAZ8" s="730"/>
      <c r="GBA8" s="730"/>
      <c r="GBB8" s="730"/>
      <c r="GBC8" s="730"/>
      <c r="GBD8" s="730"/>
      <c r="GBE8" s="730"/>
      <c r="GBF8" s="730"/>
      <c r="GBG8" s="730"/>
      <c r="GBH8" s="730"/>
      <c r="GBI8" s="730"/>
      <c r="GBJ8" s="730"/>
      <c r="GBK8" s="730"/>
      <c r="GBL8" s="730"/>
      <c r="GBM8" s="730"/>
      <c r="GBN8" s="730"/>
      <c r="GBO8" s="730"/>
      <c r="GBP8" s="730"/>
      <c r="GBQ8" s="730"/>
      <c r="GBR8" s="730"/>
      <c r="GBS8" s="730"/>
      <c r="GBT8" s="730"/>
      <c r="GBU8" s="730"/>
      <c r="GBV8" s="730"/>
      <c r="GBW8" s="730"/>
      <c r="GBX8" s="730"/>
      <c r="GBY8" s="730"/>
      <c r="GBZ8" s="730"/>
      <c r="GCA8" s="730"/>
      <c r="GCB8" s="730"/>
      <c r="GCC8" s="730"/>
      <c r="GCD8" s="730"/>
      <c r="GCE8" s="730"/>
      <c r="GCF8" s="730"/>
      <c r="GCG8" s="730"/>
      <c r="GCH8" s="730"/>
      <c r="GCI8" s="730"/>
      <c r="GCJ8" s="730"/>
      <c r="GCK8" s="730"/>
      <c r="GCL8" s="730"/>
      <c r="GCM8" s="730"/>
      <c r="GCN8" s="730"/>
      <c r="GCO8" s="730"/>
      <c r="GCP8" s="730"/>
      <c r="GCQ8" s="730"/>
      <c r="GCR8" s="730"/>
      <c r="GCS8" s="730"/>
      <c r="GCT8" s="730"/>
      <c r="GCU8" s="730"/>
      <c r="GCV8" s="730"/>
      <c r="GCW8" s="730"/>
      <c r="GCX8" s="730"/>
      <c r="GCY8" s="730"/>
      <c r="GCZ8" s="730"/>
      <c r="GDA8" s="730"/>
      <c r="GDB8" s="730"/>
      <c r="GDC8" s="730"/>
      <c r="GDD8" s="730"/>
      <c r="GDE8" s="730"/>
      <c r="GDF8" s="730"/>
      <c r="GDG8" s="730"/>
      <c r="GDH8" s="730"/>
      <c r="GDI8" s="730"/>
      <c r="GDJ8" s="730"/>
      <c r="GDK8" s="730"/>
      <c r="GDL8" s="730"/>
      <c r="GDM8" s="730"/>
      <c r="GDN8" s="730"/>
      <c r="GDO8" s="730"/>
      <c r="GDP8" s="730"/>
      <c r="GDQ8" s="730"/>
      <c r="GDR8" s="730"/>
      <c r="GDS8" s="730"/>
      <c r="GDT8" s="730"/>
      <c r="GDU8" s="730"/>
      <c r="GDV8" s="730"/>
      <c r="GDW8" s="730"/>
      <c r="GDX8" s="730"/>
      <c r="GDY8" s="730"/>
      <c r="GDZ8" s="730"/>
      <c r="GEA8" s="730"/>
      <c r="GEB8" s="730"/>
      <c r="GEC8" s="730"/>
      <c r="GED8" s="730"/>
      <c r="GEE8" s="730"/>
      <c r="GEF8" s="730"/>
      <c r="GEG8" s="730"/>
      <c r="GEH8" s="730"/>
      <c r="GEI8" s="730"/>
      <c r="GEJ8" s="730"/>
      <c r="GEK8" s="730"/>
      <c r="GEL8" s="730"/>
      <c r="GEM8" s="730"/>
      <c r="GEN8" s="730"/>
      <c r="GEO8" s="730"/>
      <c r="GEP8" s="730"/>
      <c r="GEQ8" s="730"/>
      <c r="GER8" s="730"/>
      <c r="GES8" s="730"/>
      <c r="GET8" s="730"/>
      <c r="GEU8" s="730"/>
      <c r="GEV8" s="730"/>
      <c r="GEW8" s="730"/>
      <c r="GEX8" s="730"/>
      <c r="GEY8" s="730"/>
      <c r="GEZ8" s="730"/>
      <c r="GFA8" s="730"/>
      <c r="GFB8" s="730"/>
      <c r="GFC8" s="730"/>
      <c r="GFD8" s="730"/>
      <c r="GFE8" s="730"/>
      <c r="GFF8" s="730"/>
      <c r="GFG8" s="730"/>
      <c r="GFH8" s="730"/>
      <c r="GFI8" s="730"/>
      <c r="GFJ8" s="730"/>
      <c r="GFK8" s="730"/>
      <c r="GFL8" s="730"/>
      <c r="GFM8" s="730"/>
      <c r="GFN8" s="730"/>
      <c r="GFO8" s="730"/>
      <c r="GFP8" s="730"/>
      <c r="GFQ8" s="730"/>
      <c r="GFR8" s="730"/>
      <c r="GFS8" s="730"/>
      <c r="GFT8" s="730"/>
      <c r="GFU8" s="730"/>
      <c r="GFV8" s="730"/>
      <c r="GFW8" s="730"/>
      <c r="GFX8" s="730"/>
      <c r="GFY8" s="730"/>
      <c r="GFZ8" s="730"/>
      <c r="GGA8" s="730"/>
      <c r="GGB8" s="730"/>
      <c r="GGC8" s="730"/>
      <c r="GGD8" s="730"/>
      <c r="GGE8" s="730"/>
      <c r="GGF8" s="730"/>
      <c r="GGG8" s="730"/>
      <c r="GGH8" s="730"/>
      <c r="GGI8" s="730"/>
      <c r="GGJ8" s="730"/>
      <c r="GGK8" s="730"/>
      <c r="GGL8" s="730"/>
      <c r="GGM8" s="730"/>
      <c r="GGN8" s="730"/>
      <c r="GGO8" s="730"/>
      <c r="GGP8" s="730"/>
      <c r="GGQ8" s="730"/>
      <c r="GGR8" s="730"/>
      <c r="GGS8" s="730"/>
      <c r="GGT8" s="730"/>
      <c r="GGU8" s="730"/>
      <c r="GGV8" s="730"/>
      <c r="GGW8" s="730"/>
      <c r="GGX8" s="730"/>
      <c r="GGY8" s="730"/>
      <c r="GGZ8" s="730"/>
      <c r="GHA8" s="730"/>
      <c r="GHB8" s="730"/>
      <c r="GHC8" s="730"/>
      <c r="GHD8" s="730"/>
      <c r="GHE8" s="730"/>
      <c r="GHF8" s="730"/>
      <c r="GHG8" s="730"/>
      <c r="GHH8" s="730"/>
      <c r="GHI8" s="730"/>
      <c r="GHJ8" s="730"/>
      <c r="GHK8" s="730"/>
      <c r="GHL8" s="730"/>
      <c r="GHM8" s="730"/>
      <c r="GHN8" s="730"/>
      <c r="GHO8" s="730"/>
      <c r="GHP8" s="730"/>
      <c r="GHQ8" s="730"/>
      <c r="GHR8" s="730"/>
      <c r="GHS8" s="730"/>
      <c r="GHT8" s="730"/>
      <c r="GHU8" s="730"/>
      <c r="GHV8" s="730"/>
      <c r="GHW8" s="730"/>
      <c r="GHX8" s="730"/>
      <c r="GHY8" s="730"/>
      <c r="GHZ8" s="730"/>
      <c r="GIA8" s="730"/>
      <c r="GIB8" s="730"/>
      <c r="GIC8" s="730"/>
      <c r="GID8" s="730"/>
      <c r="GIE8" s="730"/>
      <c r="GIF8" s="730"/>
      <c r="GIG8" s="730"/>
      <c r="GIH8" s="730"/>
      <c r="GII8" s="730"/>
      <c r="GIJ8" s="730"/>
      <c r="GIK8" s="730"/>
      <c r="GIL8" s="730"/>
      <c r="GIM8" s="730"/>
      <c r="GIN8" s="730"/>
      <c r="GIO8" s="730"/>
      <c r="GIP8" s="730"/>
      <c r="GIQ8" s="730"/>
      <c r="GIR8" s="730"/>
      <c r="GIS8" s="730"/>
      <c r="GIT8" s="730"/>
      <c r="GIU8" s="730"/>
      <c r="GIV8" s="730"/>
      <c r="GIW8" s="730"/>
      <c r="GIX8" s="730"/>
      <c r="GIY8" s="730"/>
      <c r="GIZ8" s="730"/>
      <c r="GJA8" s="730"/>
      <c r="GJB8" s="730"/>
      <c r="GJC8" s="730"/>
      <c r="GJD8" s="730"/>
      <c r="GJE8" s="730"/>
      <c r="GJF8" s="730"/>
      <c r="GJG8" s="730"/>
      <c r="GJH8" s="730"/>
      <c r="GJI8" s="730"/>
      <c r="GJJ8" s="730"/>
      <c r="GJK8" s="730"/>
      <c r="GJL8" s="730"/>
      <c r="GJM8" s="730"/>
      <c r="GJN8" s="730"/>
      <c r="GJO8" s="730"/>
      <c r="GJP8" s="730"/>
      <c r="GJQ8" s="730"/>
      <c r="GJR8" s="730"/>
      <c r="GJS8" s="730"/>
      <c r="GJT8" s="730"/>
      <c r="GJU8" s="730"/>
      <c r="GJV8" s="730"/>
      <c r="GJW8" s="730"/>
      <c r="GJX8" s="730"/>
      <c r="GJY8" s="730"/>
      <c r="GJZ8" s="730"/>
      <c r="GKA8" s="730"/>
      <c r="GKB8" s="730"/>
      <c r="GKC8" s="730"/>
      <c r="GKD8" s="730"/>
      <c r="GKE8" s="730"/>
      <c r="GKF8" s="730"/>
      <c r="GKG8" s="730"/>
      <c r="GKH8" s="730"/>
      <c r="GKI8" s="730"/>
      <c r="GKJ8" s="730"/>
      <c r="GKK8" s="730"/>
      <c r="GKL8" s="730"/>
      <c r="GKM8" s="730"/>
      <c r="GKN8" s="730"/>
      <c r="GKO8" s="730"/>
      <c r="GKP8" s="730"/>
      <c r="GKQ8" s="730"/>
      <c r="GKR8" s="730"/>
      <c r="GKS8" s="730"/>
      <c r="GKT8" s="730"/>
      <c r="GKU8" s="730"/>
      <c r="GKV8" s="730"/>
      <c r="GKW8" s="730"/>
      <c r="GKX8" s="730"/>
      <c r="GKY8" s="730"/>
      <c r="GKZ8" s="730"/>
      <c r="GLA8" s="730"/>
      <c r="GLB8" s="730"/>
      <c r="GLC8" s="730"/>
      <c r="GLD8" s="730"/>
      <c r="GLE8" s="730"/>
      <c r="GLF8" s="730"/>
      <c r="GLG8" s="730"/>
      <c r="GLH8" s="730"/>
      <c r="GLI8" s="730"/>
      <c r="GLJ8" s="730"/>
      <c r="GLK8" s="730"/>
      <c r="GLL8" s="730"/>
      <c r="GLM8" s="730"/>
      <c r="GLN8" s="730"/>
      <c r="GLO8" s="730"/>
      <c r="GLP8" s="730"/>
      <c r="GLQ8" s="730"/>
      <c r="GLR8" s="730"/>
      <c r="GLS8" s="730"/>
      <c r="GLT8" s="730"/>
      <c r="GLU8" s="730"/>
      <c r="GLV8" s="730"/>
      <c r="GLW8" s="730"/>
      <c r="GLX8" s="730"/>
      <c r="GLY8" s="730"/>
      <c r="GLZ8" s="730"/>
      <c r="GMA8" s="730"/>
      <c r="GMB8" s="730"/>
      <c r="GMC8" s="730"/>
      <c r="GMD8" s="730"/>
      <c r="GME8" s="730"/>
      <c r="GMF8" s="730"/>
      <c r="GMG8" s="730"/>
      <c r="GMH8" s="730"/>
      <c r="GMI8" s="730"/>
      <c r="GMJ8" s="730"/>
      <c r="GMK8" s="730"/>
      <c r="GML8" s="730"/>
      <c r="GMM8" s="730"/>
      <c r="GMN8" s="730"/>
      <c r="GMO8" s="730"/>
      <c r="GMP8" s="730"/>
      <c r="GMQ8" s="730"/>
      <c r="GMR8" s="730"/>
      <c r="GMS8" s="730"/>
      <c r="GMT8" s="730"/>
      <c r="GMU8" s="730"/>
      <c r="GMV8" s="730"/>
      <c r="GMW8" s="730"/>
      <c r="GMX8" s="730"/>
      <c r="GMY8" s="730"/>
      <c r="GMZ8" s="730"/>
      <c r="GNA8" s="730"/>
      <c r="GNB8" s="730"/>
      <c r="GNC8" s="730"/>
      <c r="GND8" s="730"/>
      <c r="GNE8" s="730"/>
      <c r="GNF8" s="730"/>
      <c r="GNG8" s="730"/>
      <c r="GNH8" s="730"/>
      <c r="GNI8" s="730"/>
      <c r="GNJ8" s="730"/>
      <c r="GNK8" s="730"/>
      <c r="GNL8" s="730"/>
      <c r="GNM8" s="730"/>
      <c r="GNN8" s="730"/>
      <c r="GNO8" s="730"/>
      <c r="GNP8" s="730"/>
      <c r="GNQ8" s="730"/>
      <c r="GNR8" s="730"/>
      <c r="GNS8" s="730"/>
      <c r="GNT8" s="730"/>
      <c r="GNU8" s="730"/>
      <c r="GNV8" s="730"/>
      <c r="GNW8" s="730"/>
      <c r="GNX8" s="730"/>
      <c r="GNY8" s="730"/>
      <c r="GNZ8" s="730"/>
      <c r="GOA8" s="730"/>
      <c r="GOB8" s="730"/>
      <c r="GOC8" s="730"/>
      <c r="GOD8" s="730"/>
      <c r="GOE8" s="730"/>
      <c r="GOF8" s="730"/>
      <c r="GOG8" s="730"/>
      <c r="GOH8" s="730"/>
      <c r="GOI8" s="730"/>
      <c r="GOJ8" s="730"/>
      <c r="GOK8" s="730"/>
      <c r="GOL8" s="730"/>
      <c r="GOM8" s="730"/>
      <c r="GON8" s="730"/>
      <c r="GOO8" s="730"/>
      <c r="GOP8" s="730"/>
      <c r="GOQ8" s="730"/>
      <c r="GOR8" s="730"/>
      <c r="GOS8" s="730"/>
      <c r="GOT8" s="730"/>
      <c r="GOU8" s="730"/>
      <c r="GOV8" s="730"/>
      <c r="GOW8" s="730"/>
      <c r="GOX8" s="730"/>
      <c r="GOY8" s="730"/>
      <c r="GOZ8" s="730"/>
      <c r="GPA8" s="730"/>
      <c r="GPB8" s="730"/>
      <c r="GPC8" s="730"/>
      <c r="GPD8" s="730"/>
      <c r="GPE8" s="730"/>
      <c r="GPF8" s="730"/>
      <c r="GPG8" s="730"/>
      <c r="GPH8" s="730"/>
      <c r="GPI8" s="730"/>
      <c r="GPJ8" s="730"/>
      <c r="GPK8" s="730"/>
      <c r="GPL8" s="730"/>
      <c r="GPM8" s="730"/>
      <c r="GPN8" s="730"/>
      <c r="GPO8" s="730"/>
      <c r="GPP8" s="730"/>
      <c r="GPQ8" s="730"/>
      <c r="GPR8" s="730"/>
      <c r="GPS8" s="730"/>
      <c r="GPT8" s="730"/>
      <c r="GPU8" s="730"/>
      <c r="GPV8" s="730"/>
      <c r="GPW8" s="730"/>
      <c r="GPX8" s="730"/>
      <c r="GPY8" s="730"/>
      <c r="GPZ8" s="730"/>
      <c r="GQA8" s="730"/>
      <c r="GQB8" s="730"/>
      <c r="GQC8" s="730"/>
      <c r="GQD8" s="730"/>
      <c r="GQE8" s="730"/>
      <c r="GQF8" s="730"/>
      <c r="GQG8" s="730"/>
      <c r="GQH8" s="730"/>
      <c r="GQI8" s="730"/>
      <c r="GQJ8" s="730"/>
      <c r="GQK8" s="730"/>
      <c r="GQL8" s="730"/>
      <c r="GQM8" s="730"/>
      <c r="GQN8" s="730"/>
      <c r="GQO8" s="730"/>
      <c r="GQP8" s="730"/>
      <c r="GQQ8" s="730"/>
      <c r="GQR8" s="730"/>
      <c r="GQS8" s="730"/>
      <c r="GQT8" s="730"/>
      <c r="GQU8" s="730"/>
      <c r="GQV8" s="730"/>
      <c r="GQW8" s="730"/>
      <c r="GQX8" s="730"/>
      <c r="GQY8" s="730"/>
      <c r="GQZ8" s="730"/>
      <c r="GRA8" s="730"/>
      <c r="GRB8" s="730"/>
      <c r="GRC8" s="730"/>
      <c r="GRD8" s="730"/>
      <c r="GRE8" s="730"/>
      <c r="GRF8" s="730"/>
      <c r="GRG8" s="730"/>
      <c r="GRH8" s="730"/>
      <c r="GRI8" s="730"/>
      <c r="GRJ8" s="730"/>
      <c r="GRK8" s="730"/>
      <c r="GRL8" s="730"/>
      <c r="GRM8" s="730"/>
      <c r="GRN8" s="730"/>
      <c r="GRO8" s="730"/>
      <c r="GRP8" s="730"/>
      <c r="GRQ8" s="730"/>
      <c r="GRR8" s="730"/>
      <c r="GRS8" s="730"/>
      <c r="GRT8" s="730"/>
      <c r="GRU8" s="730"/>
      <c r="GRV8" s="730"/>
      <c r="GRW8" s="730"/>
      <c r="GRX8" s="730"/>
      <c r="GRY8" s="730"/>
      <c r="GRZ8" s="730"/>
      <c r="GSA8" s="730"/>
      <c r="GSB8" s="730"/>
      <c r="GSC8" s="730"/>
      <c r="GSD8" s="730"/>
      <c r="GSE8" s="730"/>
      <c r="GSF8" s="730"/>
      <c r="GSG8" s="730"/>
      <c r="GSH8" s="730"/>
      <c r="GSI8" s="730"/>
      <c r="GSJ8" s="730"/>
      <c r="GSK8" s="730"/>
      <c r="GSL8" s="730"/>
      <c r="GSM8" s="730"/>
      <c r="GSN8" s="730"/>
      <c r="GSO8" s="730"/>
      <c r="GSP8" s="730"/>
      <c r="GSQ8" s="730"/>
      <c r="GSR8" s="730"/>
      <c r="GSS8" s="730"/>
      <c r="GST8" s="730"/>
      <c r="GSU8" s="730"/>
      <c r="GSV8" s="730"/>
      <c r="GSW8" s="730"/>
      <c r="GSX8" s="730"/>
      <c r="GSY8" s="730"/>
      <c r="GSZ8" s="730"/>
      <c r="GTA8" s="730"/>
      <c r="GTB8" s="730"/>
      <c r="GTC8" s="730"/>
      <c r="GTD8" s="730"/>
      <c r="GTE8" s="730"/>
      <c r="GTF8" s="730"/>
      <c r="GTG8" s="730"/>
      <c r="GTH8" s="730"/>
      <c r="GTI8" s="730"/>
      <c r="GTJ8" s="730"/>
      <c r="GTK8" s="730"/>
      <c r="GTL8" s="730"/>
      <c r="GTM8" s="730"/>
      <c r="GTN8" s="730"/>
      <c r="GTO8" s="730"/>
      <c r="GTP8" s="730"/>
      <c r="GTQ8" s="730"/>
      <c r="GTR8" s="730"/>
      <c r="GTS8" s="730"/>
      <c r="GTT8" s="730"/>
      <c r="GTU8" s="730"/>
      <c r="GTV8" s="730"/>
      <c r="GTW8" s="730"/>
      <c r="GTX8" s="730"/>
      <c r="GTY8" s="730"/>
      <c r="GTZ8" s="730"/>
      <c r="GUA8" s="730"/>
      <c r="GUB8" s="730"/>
      <c r="GUC8" s="730"/>
      <c r="GUD8" s="730"/>
      <c r="GUE8" s="730"/>
      <c r="GUF8" s="730"/>
      <c r="GUG8" s="730"/>
      <c r="GUH8" s="730"/>
      <c r="GUI8" s="730"/>
      <c r="GUJ8" s="730"/>
      <c r="GUK8" s="730"/>
      <c r="GUL8" s="730"/>
      <c r="GUM8" s="730"/>
      <c r="GUN8" s="730"/>
      <c r="GUO8" s="730"/>
      <c r="GUP8" s="730"/>
      <c r="GUQ8" s="730"/>
      <c r="GUR8" s="730"/>
      <c r="GUS8" s="730"/>
      <c r="GUT8" s="730"/>
      <c r="GUU8" s="730"/>
      <c r="GUV8" s="730"/>
      <c r="GUW8" s="730"/>
      <c r="GUX8" s="730"/>
      <c r="GUY8" s="730"/>
      <c r="GUZ8" s="730"/>
      <c r="GVA8" s="730"/>
      <c r="GVB8" s="730"/>
      <c r="GVC8" s="730"/>
      <c r="GVD8" s="730"/>
      <c r="GVE8" s="730"/>
      <c r="GVF8" s="730"/>
      <c r="GVG8" s="730"/>
      <c r="GVH8" s="730"/>
      <c r="GVI8" s="730"/>
      <c r="GVJ8" s="730"/>
      <c r="GVK8" s="730"/>
      <c r="GVL8" s="730"/>
      <c r="GVM8" s="730"/>
      <c r="GVN8" s="730"/>
      <c r="GVO8" s="730"/>
      <c r="GVP8" s="730"/>
      <c r="GVQ8" s="730"/>
      <c r="GVR8" s="730"/>
      <c r="GVS8" s="730"/>
      <c r="GVT8" s="730"/>
      <c r="GVU8" s="730"/>
      <c r="GVV8" s="730"/>
      <c r="GVW8" s="730"/>
      <c r="GVX8" s="730"/>
      <c r="GVY8" s="730"/>
      <c r="GVZ8" s="730"/>
      <c r="GWA8" s="730"/>
      <c r="GWB8" s="730"/>
      <c r="GWC8" s="730"/>
      <c r="GWD8" s="730"/>
      <c r="GWE8" s="730"/>
      <c r="GWF8" s="730"/>
      <c r="GWG8" s="730"/>
      <c r="GWH8" s="730"/>
      <c r="GWI8" s="730"/>
      <c r="GWJ8" s="730"/>
      <c r="GWK8" s="730"/>
      <c r="GWL8" s="730"/>
      <c r="GWM8" s="730"/>
      <c r="GWN8" s="730"/>
      <c r="GWO8" s="730"/>
      <c r="GWP8" s="730"/>
      <c r="GWQ8" s="730"/>
      <c r="GWR8" s="730"/>
      <c r="GWS8" s="730"/>
      <c r="GWT8" s="730"/>
      <c r="GWU8" s="730"/>
      <c r="GWV8" s="730"/>
      <c r="GWW8" s="730"/>
      <c r="GWX8" s="730"/>
      <c r="GWY8" s="730"/>
      <c r="GWZ8" s="730"/>
      <c r="GXA8" s="730"/>
      <c r="GXB8" s="730"/>
      <c r="GXC8" s="730"/>
      <c r="GXD8" s="730"/>
      <c r="GXE8" s="730"/>
      <c r="GXF8" s="730"/>
      <c r="GXG8" s="730"/>
      <c r="GXH8" s="730"/>
      <c r="GXI8" s="730"/>
      <c r="GXJ8" s="730"/>
      <c r="GXK8" s="730"/>
      <c r="GXL8" s="730"/>
      <c r="GXM8" s="730"/>
      <c r="GXN8" s="730"/>
      <c r="GXO8" s="730"/>
      <c r="GXP8" s="730"/>
      <c r="GXQ8" s="730"/>
      <c r="GXR8" s="730"/>
      <c r="GXS8" s="730"/>
      <c r="GXT8" s="730"/>
      <c r="GXU8" s="730"/>
      <c r="GXV8" s="730"/>
      <c r="GXW8" s="730"/>
      <c r="GXX8" s="730"/>
      <c r="GXY8" s="730"/>
      <c r="GXZ8" s="730"/>
      <c r="GYA8" s="730"/>
      <c r="GYB8" s="730"/>
      <c r="GYC8" s="730"/>
      <c r="GYD8" s="730"/>
      <c r="GYE8" s="730"/>
      <c r="GYF8" s="730"/>
      <c r="GYG8" s="730"/>
      <c r="GYH8" s="730"/>
      <c r="GYI8" s="730"/>
      <c r="GYJ8" s="730"/>
      <c r="GYK8" s="730"/>
      <c r="GYL8" s="730"/>
      <c r="GYM8" s="730"/>
      <c r="GYN8" s="730"/>
      <c r="GYO8" s="730"/>
      <c r="GYP8" s="730"/>
      <c r="GYQ8" s="730"/>
      <c r="GYR8" s="730"/>
      <c r="GYS8" s="730"/>
      <c r="GYT8" s="730"/>
      <c r="GYU8" s="730"/>
      <c r="GYV8" s="730"/>
      <c r="GYW8" s="730"/>
      <c r="GYX8" s="730"/>
      <c r="GYY8" s="730"/>
      <c r="GYZ8" s="730"/>
      <c r="GZA8" s="730"/>
      <c r="GZB8" s="730"/>
      <c r="GZC8" s="730"/>
      <c r="GZD8" s="730"/>
      <c r="GZE8" s="730"/>
      <c r="GZF8" s="730"/>
      <c r="GZG8" s="730"/>
      <c r="GZH8" s="730"/>
      <c r="GZI8" s="730"/>
      <c r="GZJ8" s="730"/>
      <c r="GZK8" s="730"/>
      <c r="GZL8" s="730"/>
      <c r="GZM8" s="730"/>
      <c r="GZN8" s="730"/>
      <c r="GZO8" s="730"/>
      <c r="GZP8" s="730"/>
      <c r="GZQ8" s="730"/>
      <c r="GZR8" s="730"/>
      <c r="GZS8" s="730"/>
      <c r="GZT8" s="730"/>
      <c r="GZU8" s="730"/>
      <c r="GZV8" s="730"/>
      <c r="GZW8" s="730"/>
      <c r="GZX8" s="730"/>
      <c r="GZY8" s="730"/>
      <c r="GZZ8" s="730"/>
      <c r="HAA8" s="730"/>
      <c r="HAB8" s="730"/>
      <c r="HAC8" s="730"/>
      <c r="HAD8" s="730"/>
      <c r="HAE8" s="730"/>
      <c r="HAF8" s="730"/>
      <c r="HAG8" s="730"/>
      <c r="HAH8" s="730"/>
      <c r="HAI8" s="730"/>
      <c r="HAJ8" s="730"/>
      <c r="HAK8" s="730"/>
      <c r="HAL8" s="730"/>
      <c r="HAM8" s="730"/>
      <c r="HAN8" s="730"/>
      <c r="HAO8" s="730"/>
      <c r="HAP8" s="730"/>
      <c r="HAQ8" s="730"/>
      <c r="HAR8" s="730"/>
      <c r="HAS8" s="730"/>
      <c r="HAT8" s="730"/>
      <c r="HAU8" s="730"/>
      <c r="HAV8" s="730"/>
      <c r="HAW8" s="730"/>
      <c r="HAX8" s="730"/>
      <c r="HAY8" s="730"/>
      <c r="HAZ8" s="730"/>
      <c r="HBA8" s="730"/>
      <c r="HBB8" s="730"/>
      <c r="HBC8" s="730"/>
      <c r="HBD8" s="730"/>
      <c r="HBE8" s="730"/>
      <c r="HBF8" s="730"/>
      <c r="HBG8" s="730"/>
      <c r="HBH8" s="730"/>
      <c r="HBI8" s="730"/>
      <c r="HBJ8" s="730"/>
      <c r="HBK8" s="730"/>
      <c r="HBL8" s="730"/>
      <c r="HBM8" s="730"/>
      <c r="HBN8" s="730"/>
      <c r="HBO8" s="730"/>
      <c r="HBP8" s="730"/>
      <c r="HBQ8" s="730"/>
      <c r="HBR8" s="730"/>
      <c r="HBS8" s="730"/>
      <c r="HBT8" s="730"/>
      <c r="HBU8" s="730"/>
      <c r="HBV8" s="730"/>
      <c r="HBW8" s="730"/>
      <c r="HBX8" s="730"/>
      <c r="HBY8" s="730"/>
      <c r="HBZ8" s="730"/>
      <c r="HCA8" s="730"/>
      <c r="HCB8" s="730"/>
      <c r="HCC8" s="730"/>
      <c r="HCD8" s="730"/>
      <c r="HCE8" s="730"/>
      <c r="HCF8" s="730"/>
      <c r="HCG8" s="730"/>
      <c r="HCH8" s="730"/>
      <c r="HCI8" s="730"/>
      <c r="HCJ8" s="730"/>
      <c r="HCK8" s="730"/>
      <c r="HCL8" s="730"/>
      <c r="HCM8" s="730"/>
      <c r="HCN8" s="730"/>
      <c r="HCO8" s="730"/>
      <c r="HCP8" s="730"/>
      <c r="HCQ8" s="730"/>
      <c r="HCR8" s="730"/>
      <c r="HCS8" s="730"/>
      <c r="HCT8" s="730"/>
      <c r="HCU8" s="730"/>
      <c r="HCV8" s="730"/>
      <c r="HCW8" s="730"/>
      <c r="HCX8" s="730"/>
      <c r="HCY8" s="730"/>
      <c r="HCZ8" s="730"/>
      <c r="HDA8" s="730"/>
      <c r="HDB8" s="730"/>
      <c r="HDC8" s="730"/>
      <c r="HDD8" s="730"/>
      <c r="HDE8" s="730"/>
      <c r="HDF8" s="730"/>
      <c r="HDG8" s="730"/>
      <c r="HDH8" s="730"/>
      <c r="HDI8" s="730"/>
      <c r="HDJ8" s="730"/>
      <c r="HDK8" s="730"/>
      <c r="HDL8" s="730"/>
      <c r="HDM8" s="730"/>
      <c r="HDN8" s="730"/>
      <c r="HDO8" s="730"/>
      <c r="HDP8" s="730"/>
      <c r="HDQ8" s="730"/>
      <c r="HDR8" s="730"/>
      <c r="HDS8" s="730"/>
      <c r="HDT8" s="730"/>
      <c r="HDU8" s="730"/>
      <c r="HDV8" s="730"/>
      <c r="HDW8" s="730"/>
      <c r="HDX8" s="730"/>
      <c r="HDY8" s="730"/>
      <c r="HDZ8" s="730"/>
      <c r="HEA8" s="730"/>
      <c r="HEB8" s="730"/>
      <c r="HEC8" s="730"/>
      <c r="HED8" s="730"/>
      <c r="HEE8" s="730"/>
      <c r="HEF8" s="730"/>
      <c r="HEG8" s="730"/>
      <c r="HEH8" s="730"/>
      <c r="HEI8" s="730"/>
      <c r="HEJ8" s="730"/>
      <c r="HEK8" s="730"/>
      <c r="HEL8" s="730"/>
      <c r="HEM8" s="730"/>
      <c r="HEN8" s="730"/>
      <c r="HEO8" s="730"/>
      <c r="HEP8" s="730"/>
      <c r="HEQ8" s="730"/>
      <c r="HER8" s="730"/>
      <c r="HES8" s="730"/>
      <c r="HET8" s="730"/>
      <c r="HEU8" s="730"/>
      <c r="HEV8" s="730"/>
      <c r="HEW8" s="730"/>
      <c r="HEX8" s="730"/>
      <c r="HEY8" s="730"/>
      <c r="HEZ8" s="730"/>
      <c r="HFA8" s="730"/>
      <c r="HFB8" s="730"/>
      <c r="HFC8" s="730"/>
      <c r="HFD8" s="730"/>
      <c r="HFE8" s="730"/>
      <c r="HFF8" s="730"/>
      <c r="HFG8" s="730"/>
      <c r="HFH8" s="730"/>
      <c r="HFI8" s="730"/>
      <c r="HFJ8" s="730"/>
      <c r="HFK8" s="730"/>
      <c r="HFL8" s="730"/>
      <c r="HFM8" s="730"/>
      <c r="HFN8" s="730"/>
      <c r="HFO8" s="730"/>
      <c r="HFP8" s="730"/>
      <c r="HFQ8" s="730"/>
      <c r="HFR8" s="730"/>
      <c r="HFS8" s="730"/>
      <c r="HFT8" s="730"/>
      <c r="HFU8" s="730"/>
      <c r="HFV8" s="730"/>
      <c r="HFW8" s="730"/>
      <c r="HFX8" s="730"/>
      <c r="HFY8" s="730"/>
      <c r="HFZ8" s="730"/>
      <c r="HGA8" s="730"/>
      <c r="HGB8" s="730"/>
      <c r="HGC8" s="730"/>
      <c r="HGD8" s="730"/>
      <c r="HGE8" s="730"/>
      <c r="HGF8" s="730"/>
      <c r="HGG8" s="730"/>
      <c r="HGH8" s="730"/>
      <c r="HGI8" s="730"/>
      <c r="HGJ8" s="730"/>
      <c r="HGK8" s="730"/>
      <c r="HGL8" s="730"/>
      <c r="HGM8" s="730"/>
      <c r="HGN8" s="730"/>
      <c r="HGO8" s="730"/>
      <c r="HGP8" s="730"/>
      <c r="HGQ8" s="730"/>
      <c r="HGR8" s="730"/>
      <c r="HGS8" s="730"/>
      <c r="HGT8" s="730"/>
      <c r="HGU8" s="730"/>
      <c r="HGV8" s="730"/>
      <c r="HGW8" s="730"/>
      <c r="HGX8" s="730"/>
      <c r="HGY8" s="730"/>
      <c r="HGZ8" s="730"/>
      <c r="HHA8" s="730"/>
      <c r="HHB8" s="730"/>
      <c r="HHC8" s="730"/>
      <c r="HHD8" s="730"/>
      <c r="HHE8" s="730"/>
      <c r="HHF8" s="730"/>
      <c r="HHG8" s="730"/>
      <c r="HHH8" s="730"/>
      <c r="HHI8" s="730"/>
      <c r="HHJ8" s="730"/>
      <c r="HHK8" s="730"/>
      <c r="HHL8" s="730"/>
      <c r="HHM8" s="730"/>
      <c r="HHN8" s="730"/>
      <c r="HHO8" s="730"/>
      <c r="HHP8" s="730"/>
      <c r="HHQ8" s="730"/>
      <c r="HHR8" s="730"/>
      <c r="HHS8" s="730"/>
      <c r="HHT8" s="730"/>
      <c r="HHU8" s="730"/>
      <c r="HHV8" s="730"/>
      <c r="HHW8" s="730"/>
      <c r="HHX8" s="730"/>
      <c r="HHY8" s="730"/>
      <c r="HHZ8" s="730"/>
      <c r="HIA8" s="730"/>
      <c r="HIB8" s="730"/>
      <c r="HIC8" s="730"/>
      <c r="HID8" s="730"/>
      <c r="HIE8" s="730"/>
      <c r="HIF8" s="730"/>
      <c r="HIG8" s="730"/>
      <c r="HIH8" s="730"/>
      <c r="HII8" s="730"/>
      <c r="HIJ8" s="730"/>
      <c r="HIK8" s="730"/>
      <c r="HIL8" s="730"/>
      <c r="HIM8" s="730"/>
      <c r="HIN8" s="730"/>
      <c r="HIO8" s="730"/>
      <c r="HIP8" s="730"/>
      <c r="HIQ8" s="730"/>
      <c r="HIR8" s="730"/>
      <c r="HIS8" s="730"/>
      <c r="HIT8" s="730"/>
      <c r="HIU8" s="730"/>
      <c r="HIV8" s="730"/>
      <c r="HIW8" s="730"/>
      <c r="HIX8" s="730"/>
      <c r="HIY8" s="730"/>
      <c r="HIZ8" s="730"/>
      <c r="HJA8" s="730"/>
      <c r="HJB8" s="730"/>
      <c r="HJC8" s="730"/>
      <c r="HJD8" s="730"/>
      <c r="HJE8" s="730"/>
      <c r="HJF8" s="730"/>
      <c r="HJG8" s="730"/>
      <c r="HJH8" s="730"/>
      <c r="HJI8" s="730"/>
      <c r="HJJ8" s="730"/>
      <c r="HJK8" s="730"/>
      <c r="HJL8" s="730"/>
      <c r="HJM8" s="730"/>
      <c r="HJN8" s="730"/>
      <c r="HJO8" s="730"/>
      <c r="HJP8" s="730"/>
      <c r="HJQ8" s="730"/>
      <c r="HJR8" s="730"/>
      <c r="HJS8" s="730"/>
      <c r="HJT8" s="730"/>
      <c r="HJU8" s="730"/>
      <c r="HJV8" s="730"/>
      <c r="HJW8" s="730"/>
      <c r="HJX8" s="730"/>
      <c r="HJY8" s="730"/>
      <c r="HJZ8" s="730"/>
      <c r="HKA8" s="730"/>
      <c r="HKB8" s="730"/>
      <c r="HKC8" s="730"/>
      <c r="HKD8" s="730"/>
      <c r="HKE8" s="730"/>
      <c r="HKF8" s="730"/>
      <c r="HKG8" s="730"/>
      <c r="HKH8" s="730"/>
      <c r="HKI8" s="730"/>
      <c r="HKJ8" s="730"/>
      <c r="HKK8" s="730"/>
      <c r="HKL8" s="730"/>
      <c r="HKM8" s="730"/>
      <c r="HKN8" s="730"/>
      <c r="HKO8" s="730"/>
      <c r="HKP8" s="730"/>
      <c r="HKQ8" s="730"/>
      <c r="HKR8" s="730"/>
      <c r="HKS8" s="730"/>
      <c r="HKT8" s="730"/>
      <c r="HKU8" s="730"/>
      <c r="HKV8" s="730"/>
      <c r="HKW8" s="730"/>
      <c r="HKX8" s="730"/>
      <c r="HKY8" s="730"/>
      <c r="HKZ8" s="730"/>
      <c r="HLA8" s="730"/>
      <c r="HLB8" s="730"/>
      <c r="HLC8" s="730"/>
      <c r="HLD8" s="730"/>
      <c r="HLE8" s="730"/>
      <c r="HLF8" s="730"/>
      <c r="HLG8" s="730"/>
      <c r="HLH8" s="730"/>
      <c r="HLI8" s="730"/>
      <c r="HLJ8" s="730"/>
      <c r="HLK8" s="730"/>
      <c r="HLL8" s="730"/>
      <c r="HLM8" s="730"/>
      <c r="HLN8" s="730"/>
      <c r="HLO8" s="730"/>
      <c r="HLP8" s="730"/>
      <c r="HLQ8" s="730"/>
      <c r="HLR8" s="730"/>
      <c r="HLS8" s="730"/>
      <c r="HLT8" s="730"/>
      <c r="HLU8" s="730"/>
      <c r="HLV8" s="730"/>
      <c r="HLW8" s="730"/>
      <c r="HLX8" s="730"/>
      <c r="HLY8" s="730"/>
      <c r="HLZ8" s="730"/>
      <c r="HMA8" s="730"/>
      <c r="HMB8" s="730"/>
      <c r="HMC8" s="730"/>
      <c r="HMD8" s="730"/>
      <c r="HME8" s="730"/>
      <c r="HMF8" s="730"/>
      <c r="HMG8" s="730"/>
      <c r="HMH8" s="730"/>
      <c r="HMI8" s="730"/>
      <c r="HMJ8" s="730"/>
      <c r="HMK8" s="730"/>
      <c r="HML8" s="730"/>
      <c r="HMM8" s="730"/>
      <c r="HMN8" s="730"/>
      <c r="HMO8" s="730"/>
      <c r="HMP8" s="730"/>
      <c r="HMQ8" s="730"/>
      <c r="HMR8" s="730"/>
      <c r="HMS8" s="730"/>
      <c r="HMT8" s="730"/>
      <c r="HMU8" s="730"/>
      <c r="HMV8" s="730"/>
      <c r="HMW8" s="730"/>
      <c r="HMX8" s="730"/>
      <c r="HMY8" s="730"/>
      <c r="HMZ8" s="730"/>
      <c r="HNA8" s="730"/>
      <c r="HNB8" s="730"/>
      <c r="HNC8" s="730"/>
      <c r="HND8" s="730"/>
      <c r="HNE8" s="730"/>
      <c r="HNF8" s="730"/>
      <c r="HNG8" s="730"/>
      <c r="HNH8" s="730"/>
      <c r="HNI8" s="730"/>
      <c r="HNJ8" s="730"/>
      <c r="HNK8" s="730"/>
      <c r="HNL8" s="730"/>
      <c r="HNM8" s="730"/>
      <c r="HNN8" s="730"/>
      <c r="HNO8" s="730"/>
      <c r="HNP8" s="730"/>
      <c r="HNQ8" s="730"/>
      <c r="HNR8" s="730"/>
      <c r="HNS8" s="730"/>
      <c r="HNT8" s="730"/>
      <c r="HNU8" s="730"/>
      <c r="HNV8" s="730"/>
      <c r="HNW8" s="730"/>
      <c r="HNX8" s="730"/>
      <c r="HNY8" s="730"/>
      <c r="HNZ8" s="730"/>
      <c r="HOA8" s="730"/>
      <c r="HOB8" s="730"/>
      <c r="HOC8" s="730"/>
      <c r="HOD8" s="730"/>
      <c r="HOE8" s="730"/>
      <c r="HOF8" s="730"/>
      <c r="HOG8" s="730"/>
      <c r="HOH8" s="730"/>
      <c r="HOI8" s="730"/>
      <c r="HOJ8" s="730"/>
      <c r="HOK8" s="730"/>
      <c r="HOL8" s="730"/>
      <c r="HOM8" s="730"/>
      <c r="HON8" s="730"/>
      <c r="HOO8" s="730"/>
      <c r="HOP8" s="730"/>
      <c r="HOQ8" s="730"/>
      <c r="HOR8" s="730"/>
      <c r="HOS8" s="730"/>
      <c r="HOT8" s="730"/>
      <c r="HOU8" s="730"/>
      <c r="HOV8" s="730"/>
      <c r="HOW8" s="730"/>
      <c r="HOX8" s="730"/>
      <c r="HOY8" s="730"/>
      <c r="HOZ8" s="730"/>
      <c r="HPA8" s="730"/>
      <c r="HPB8" s="730"/>
      <c r="HPC8" s="730"/>
      <c r="HPD8" s="730"/>
      <c r="HPE8" s="730"/>
      <c r="HPF8" s="730"/>
      <c r="HPG8" s="730"/>
      <c r="HPH8" s="730"/>
      <c r="HPI8" s="730"/>
      <c r="HPJ8" s="730"/>
      <c r="HPK8" s="730"/>
      <c r="HPL8" s="730"/>
      <c r="HPM8" s="730"/>
      <c r="HPN8" s="730"/>
      <c r="HPO8" s="730"/>
      <c r="HPP8" s="730"/>
      <c r="HPQ8" s="730"/>
      <c r="HPR8" s="730"/>
      <c r="HPS8" s="730"/>
      <c r="HPT8" s="730"/>
      <c r="HPU8" s="730"/>
      <c r="HPV8" s="730"/>
      <c r="HPW8" s="730"/>
      <c r="HPX8" s="730"/>
      <c r="HPY8" s="730"/>
      <c r="HPZ8" s="730"/>
      <c r="HQA8" s="730"/>
      <c r="HQB8" s="730"/>
      <c r="HQC8" s="730"/>
      <c r="HQD8" s="730"/>
      <c r="HQE8" s="730"/>
      <c r="HQF8" s="730"/>
      <c r="HQG8" s="730"/>
      <c r="HQH8" s="730"/>
      <c r="HQI8" s="730"/>
      <c r="HQJ8" s="730"/>
      <c r="HQK8" s="730"/>
      <c r="HQL8" s="730"/>
      <c r="HQM8" s="730"/>
      <c r="HQN8" s="730"/>
      <c r="HQO8" s="730"/>
      <c r="HQP8" s="730"/>
      <c r="HQQ8" s="730"/>
      <c r="HQR8" s="730"/>
      <c r="HQS8" s="730"/>
      <c r="HQT8" s="730"/>
      <c r="HQU8" s="730"/>
      <c r="HQV8" s="730"/>
      <c r="HQW8" s="730"/>
      <c r="HQX8" s="730"/>
      <c r="HQY8" s="730"/>
      <c r="HQZ8" s="730"/>
      <c r="HRA8" s="730"/>
      <c r="HRB8" s="730"/>
      <c r="HRC8" s="730"/>
      <c r="HRD8" s="730"/>
      <c r="HRE8" s="730"/>
      <c r="HRF8" s="730"/>
      <c r="HRG8" s="730"/>
      <c r="HRH8" s="730"/>
      <c r="HRI8" s="730"/>
      <c r="HRJ8" s="730"/>
      <c r="HRK8" s="730"/>
      <c r="HRL8" s="730"/>
      <c r="HRM8" s="730"/>
      <c r="HRN8" s="730"/>
      <c r="HRO8" s="730"/>
      <c r="HRP8" s="730"/>
      <c r="HRQ8" s="730"/>
      <c r="HRR8" s="730"/>
      <c r="HRS8" s="730"/>
      <c r="HRT8" s="730"/>
      <c r="HRU8" s="730"/>
      <c r="HRV8" s="730"/>
      <c r="HRW8" s="730"/>
      <c r="HRX8" s="730"/>
      <c r="HRY8" s="730"/>
      <c r="HRZ8" s="730"/>
      <c r="HSA8" s="730"/>
      <c r="HSB8" s="730"/>
      <c r="HSC8" s="730"/>
      <c r="HSD8" s="730"/>
      <c r="HSE8" s="730"/>
      <c r="HSF8" s="730"/>
      <c r="HSG8" s="730"/>
      <c r="HSH8" s="730"/>
      <c r="HSI8" s="730"/>
      <c r="HSJ8" s="730"/>
      <c r="HSK8" s="730"/>
      <c r="HSL8" s="730"/>
      <c r="HSM8" s="730"/>
      <c r="HSN8" s="730"/>
      <c r="HSO8" s="730"/>
      <c r="HSP8" s="730"/>
      <c r="HSQ8" s="730"/>
      <c r="HSR8" s="730"/>
      <c r="HSS8" s="730"/>
      <c r="HST8" s="730"/>
      <c r="HSU8" s="730"/>
      <c r="HSV8" s="730"/>
      <c r="HSW8" s="730"/>
      <c r="HSX8" s="730"/>
      <c r="HSY8" s="730"/>
      <c r="HSZ8" s="730"/>
      <c r="HTA8" s="730"/>
      <c r="HTB8" s="730"/>
      <c r="HTC8" s="730"/>
      <c r="HTD8" s="730"/>
      <c r="HTE8" s="730"/>
      <c r="HTF8" s="730"/>
      <c r="HTG8" s="730"/>
      <c r="HTH8" s="730"/>
      <c r="HTI8" s="730"/>
      <c r="HTJ8" s="730"/>
      <c r="HTK8" s="730"/>
      <c r="HTL8" s="730"/>
      <c r="HTM8" s="730"/>
      <c r="HTN8" s="730"/>
      <c r="HTO8" s="730"/>
      <c r="HTP8" s="730"/>
      <c r="HTQ8" s="730"/>
      <c r="HTR8" s="730"/>
      <c r="HTS8" s="730"/>
      <c r="HTT8" s="730"/>
      <c r="HTU8" s="730"/>
      <c r="HTV8" s="730"/>
      <c r="HTW8" s="730"/>
      <c r="HTX8" s="730"/>
      <c r="HTY8" s="730"/>
      <c r="HTZ8" s="730"/>
      <c r="HUA8" s="730"/>
      <c r="HUB8" s="730"/>
      <c r="HUC8" s="730"/>
      <c r="HUD8" s="730"/>
      <c r="HUE8" s="730"/>
      <c r="HUF8" s="730"/>
      <c r="HUG8" s="730"/>
      <c r="HUH8" s="730"/>
      <c r="HUI8" s="730"/>
      <c r="HUJ8" s="730"/>
      <c r="HUK8" s="730"/>
      <c r="HUL8" s="730"/>
      <c r="HUM8" s="730"/>
      <c r="HUN8" s="730"/>
      <c r="HUO8" s="730"/>
      <c r="HUP8" s="730"/>
      <c r="HUQ8" s="730"/>
      <c r="HUR8" s="730"/>
      <c r="HUS8" s="730"/>
      <c r="HUT8" s="730"/>
      <c r="HUU8" s="730"/>
      <c r="HUV8" s="730"/>
      <c r="HUW8" s="730"/>
      <c r="HUX8" s="730"/>
      <c r="HUY8" s="730"/>
      <c r="HUZ8" s="730"/>
      <c r="HVA8" s="730"/>
      <c r="HVB8" s="730"/>
      <c r="HVC8" s="730"/>
      <c r="HVD8" s="730"/>
      <c r="HVE8" s="730"/>
      <c r="HVF8" s="730"/>
      <c r="HVG8" s="730"/>
      <c r="HVH8" s="730"/>
      <c r="HVI8" s="730"/>
      <c r="HVJ8" s="730"/>
      <c r="HVK8" s="730"/>
      <c r="HVL8" s="730"/>
      <c r="HVM8" s="730"/>
      <c r="HVN8" s="730"/>
      <c r="HVO8" s="730"/>
      <c r="HVP8" s="730"/>
      <c r="HVQ8" s="730"/>
      <c r="HVR8" s="730"/>
      <c r="HVS8" s="730"/>
      <c r="HVT8" s="730"/>
      <c r="HVU8" s="730"/>
      <c r="HVV8" s="730"/>
      <c r="HVW8" s="730"/>
      <c r="HVX8" s="730"/>
      <c r="HVY8" s="730"/>
      <c r="HVZ8" s="730"/>
      <c r="HWA8" s="730"/>
      <c r="HWB8" s="730"/>
      <c r="HWC8" s="730"/>
      <c r="HWD8" s="730"/>
      <c r="HWE8" s="730"/>
      <c r="HWF8" s="730"/>
      <c r="HWG8" s="730"/>
      <c r="HWH8" s="730"/>
      <c r="HWI8" s="730"/>
      <c r="HWJ8" s="730"/>
      <c r="HWK8" s="730"/>
      <c r="HWL8" s="730"/>
      <c r="HWM8" s="730"/>
      <c r="HWN8" s="730"/>
      <c r="HWO8" s="730"/>
      <c r="HWP8" s="730"/>
      <c r="HWQ8" s="730"/>
      <c r="HWR8" s="730"/>
      <c r="HWS8" s="730"/>
      <c r="HWT8" s="730"/>
      <c r="HWU8" s="730"/>
      <c r="HWV8" s="730"/>
      <c r="HWW8" s="730"/>
      <c r="HWX8" s="730"/>
      <c r="HWY8" s="730"/>
      <c r="HWZ8" s="730"/>
      <c r="HXA8" s="730"/>
      <c r="HXB8" s="730"/>
      <c r="HXC8" s="730"/>
      <c r="HXD8" s="730"/>
      <c r="HXE8" s="730"/>
      <c r="HXF8" s="730"/>
      <c r="HXG8" s="730"/>
      <c r="HXH8" s="730"/>
      <c r="HXI8" s="730"/>
      <c r="HXJ8" s="730"/>
      <c r="HXK8" s="730"/>
      <c r="HXL8" s="730"/>
      <c r="HXM8" s="730"/>
      <c r="HXN8" s="730"/>
      <c r="HXO8" s="730"/>
      <c r="HXP8" s="730"/>
      <c r="HXQ8" s="730"/>
      <c r="HXR8" s="730"/>
      <c r="HXS8" s="730"/>
      <c r="HXT8" s="730"/>
      <c r="HXU8" s="730"/>
      <c r="HXV8" s="730"/>
      <c r="HXW8" s="730"/>
      <c r="HXX8" s="730"/>
      <c r="HXY8" s="730"/>
      <c r="HXZ8" s="730"/>
      <c r="HYA8" s="730"/>
      <c r="HYB8" s="730"/>
      <c r="HYC8" s="730"/>
      <c r="HYD8" s="730"/>
      <c r="HYE8" s="730"/>
      <c r="HYF8" s="730"/>
      <c r="HYG8" s="730"/>
      <c r="HYH8" s="730"/>
      <c r="HYI8" s="730"/>
      <c r="HYJ8" s="730"/>
      <c r="HYK8" s="730"/>
      <c r="HYL8" s="730"/>
      <c r="HYM8" s="730"/>
      <c r="HYN8" s="730"/>
      <c r="HYO8" s="730"/>
      <c r="HYP8" s="730"/>
      <c r="HYQ8" s="730"/>
      <c r="HYR8" s="730"/>
      <c r="HYS8" s="730"/>
      <c r="HYT8" s="730"/>
      <c r="HYU8" s="730"/>
      <c r="HYV8" s="730"/>
      <c r="HYW8" s="730"/>
      <c r="HYX8" s="730"/>
      <c r="HYY8" s="730"/>
      <c r="HYZ8" s="730"/>
      <c r="HZA8" s="730"/>
      <c r="HZB8" s="730"/>
      <c r="HZC8" s="730"/>
      <c r="HZD8" s="730"/>
      <c r="HZE8" s="730"/>
      <c r="HZF8" s="730"/>
      <c r="HZG8" s="730"/>
      <c r="HZH8" s="730"/>
      <c r="HZI8" s="730"/>
      <c r="HZJ8" s="730"/>
      <c r="HZK8" s="730"/>
      <c r="HZL8" s="730"/>
      <c r="HZM8" s="730"/>
      <c r="HZN8" s="730"/>
      <c r="HZO8" s="730"/>
      <c r="HZP8" s="730"/>
      <c r="HZQ8" s="730"/>
      <c r="HZR8" s="730"/>
      <c r="HZS8" s="730"/>
      <c r="HZT8" s="730"/>
      <c r="HZU8" s="730"/>
      <c r="HZV8" s="730"/>
      <c r="HZW8" s="730"/>
      <c r="HZX8" s="730"/>
      <c r="HZY8" s="730"/>
      <c r="HZZ8" s="730"/>
      <c r="IAA8" s="730"/>
      <c r="IAB8" s="730"/>
      <c r="IAC8" s="730"/>
      <c r="IAD8" s="730"/>
      <c r="IAE8" s="730"/>
      <c r="IAF8" s="730"/>
      <c r="IAG8" s="730"/>
      <c r="IAH8" s="730"/>
      <c r="IAI8" s="730"/>
      <c r="IAJ8" s="730"/>
      <c r="IAK8" s="730"/>
      <c r="IAL8" s="730"/>
      <c r="IAM8" s="730"/>
      <c r="IAN8" s="730"/>
      <c r="IAO8" s="730"/>
      <c r="IAP8" s="730"/>
      <c r="IAQ8" s="730"/>
      <c r="IAR8" s="730"/>
      <c r="IAS8" s="730"/>
      <c r="IAT8" s="730"/>
      <c r="IAU8" s="730"/>
      <c r="IAV8" s="730"/>
      <c r="IAW8" s="730"/>
      <c r="IAX8" s="730"/>
      <c r="IAY8" s="730"/>
      <c r="IAZ8" s="730"/>
      <c r="IBA8" s="730"/>
      <c r="IBB8" s="730"/>
      <c r="IBC8" s="730"/>
      <c r="IBD8" s="730"/>
      <c r="IBE8" s="730"/>
      <c r="IBF8" s="730"/>
      <c r="IBG8" s="730"/>
      <c r="IBH8" s="730"/>
      <c r="IBI8" s="730"/>
      <c r="IBJ8" s="730"/>
      <c r="IBK8" s="730"/>
      <c r="IBL8" s="730"/>
      <c r="IBM8" s="730"/>
      <c r="IBN8" s="730"/>
      <c r="IBO8" s="730"/>
      <c r="IBP8" s="730"/>
      <c r="IBQ8" s="730"/>
      <c r="IBR8" s="730"/>
      <c r="IBS8" s="730"/>
      <c r="IBT8" s="730"/>
      <c r="IBU8" s="730"/>
      <c r="IBV8" s="730"/>
      <c r="IBW8" s="730"/>
      <c r="IBX8" s="730"/>
      <c r="IBY8" s="730"/>
      <c r="IBZ8" s="730"/>
      <c r="ICA8" s="730"/>
      <c r="ICB8" s="730"/>
      <c r="ICC8" s="730"/>
      <c r="ICD8" s="730"/>
      <c r="ICE8" s="730"/>
      <c r="ICF8" s="730"/>
      <c r="ICG8" s="730"/>
      <c r="ICH8" s="730"/>
      <c r="ICI8" s="730"/>
      <c r="ICJ8" s="730"/>
      <c r="ICK8" s="730"/>
      <c r="ICL8" s="730"/>
      <c r="ICM8" s="730"/>
      <c r="ICN8" s="730"/>
      <c r="ICO8" s="730"/>
      <c r="ICP8" s="730"/>
      <c r="ICQ8" s="730"/>
      <c r="ICR8" s="730"/>
      <c r="ICS8" s="730"/>
      <c r="ICT8" s="730"/>
      <c r="ICU8" s="730"/>
      <c r="ICV8" s="730"/>
      <c r="ICW8" s="730"/>
      <c r="ICX8" s="730"/>
      <c r="ICY8" s="730"/>
      <c r="ICZ8" s="730"/>
      <c r="IDA8" s="730"/>
      <c r="IDB8" s="730"/>
      <c r="IDC8" s="730"/>
      <c r="IDD8" s="730"/>
      <c r="IDE8" s="730"/>
      <c r="IDF8" s="730"/>
      <c r="IDG8" s="730"/>
      <c r="IDH8" s="730"/>
      <c r="IDI8" s="730"/>
      <c r="IDJ8" s="730"/>
      <c r="IDK8" s="730"/>
      <c r="IDL8" s="730"/>
      <c r="IDM8" s="730"/>
      <c r="IDN8" s="730"/>
      <c r="IDO8" s="730"/>
      <c r="IDP8" s="730"/>
      <c r="IDQ8" s="730"/>
      <c r="IDR8" s="730"/>
      <c r="IDS8" s="730"/>
      <c r="IDT8" s="730"/>
      <c r="IDU8" s="730"/>
      <c r="IDV8" s="730"/>
      <c r="IDW8" s="730"/>
      <c r="IDX8" s="730"/>
      <c r="IDY8" s="730"/>
      <c r="IDZ8" s="730"/>
      <c r="IEA8" s="730"/>
      <c r="IEB8" s="730"/>
      <c r="IEC8" s="730"/>
      <c r="IED8" s="730"/>
      <c r="IEE8" s="730"/>
      <c r="IEF8" s="730"/>
      <c r="IEG8" s="730"/>
      <c r="IEH8" s="730"/>
      <c r="IEI8" s="730"/>
      <c r="IEJ8" s="730"/>
      <c r="IEK8" s="730"/>
      <c r="IEL8" s="730"/>
      <c r="IEM8" s="730"/>
      <c r="IEN8" s="730"/>
      <c r="IEO8" s="730"/>
      <c r="IEP8" s="730"/>
      <c r="IEQ8" s="730"/>
      <c r="IER8" s="730"/>
      <c r="IES8" s="730"/>
      <c r="IET8" s="730"/>
      <c r="IEU8" s="730"/>
      <c r="IEV8" s="730"/>
      <c r="IEW8" s="730"/>
      <c r="IEX8" s="730"/>
      <c r="IEY8" s="730"/>
      <c r="IEZ8" s="730"/>
      <c r="IFA8" s="730"/>
      <c r="IFB8" s="730"/>
      <c r="IFC8" s="730"/>
      <c r="IFD8" s="730"/>
      <c r="IFE8" s="730"/>
      <c r="IFF8" s="730"/>
      <c r="IFG8" s="730"/>
      <c r="IFH8" s="730"/>
      <c r="IFI8" s="730"/>
      <c r="IFJ8" s="730"/>
      <c r="IFK8" s="730"/>
      <c r="IFL8" s="730"/>
      <c r="IFM8" s="730"/>
      <c r="IFN8" s="730"/>
      <c r="IFO8" s="730"/>
      <c r="IFP8" s="730"/>
      <c r="IFQ8" s="730"/>
      <c r="IFR8" s="730"/>
      <c r="IFS8" s="730"/>
      <c r="IFT8" s="730"/>
      <c r="IFU8" s="730"/>
      <c r="IFV8" s="730"/>
      <c r="IFW8" s="730"/>
      <c r="IFX8" s="730"/>
      <c r="IFY8" s="730"/>
      <c r="IFZ8" s="730"/>
      <c r="IGA8" s="730"/>
      <c r="IGB8" s="730"/>
      <c r="IGC8" s="730"/>
      <c r="IGD8" s="730"/>
      <c r="IGE8" s="730"/>
      <c r="IGF8" s="730"/>
      <c r="IGG8" s="730"/>
      <c r="IGH8" s="730"/>
      <c r="IGI8" s="730"/>
      <c r="IGJ8" s="730"/>
      <c r="IGK8" s="730"/>
      <c r="IGL8" s="730"/>
      <c r="IGM8" s="730"/>
      <c r="IGN8" s="730"/>
      <c r="IGO8" s="730"/>
      <c r="IGP8" s="730"/>
      <c r="IGQ8" s="730"/>
      <c r="IGR8" s="730"/>
      <c r="IGS8" s="730"/>
      <c r="IGT8" s="730"/>
      <c r="IGU8" s="730"/>
      <c r="IGV8" s="730"/>
      <c r="IGW8" s="730"/>
      <c r="IGX8" s="730"/>
      <c r="IGY8" s="730"/>
      <c r="IGZ8" s="730"/>
      <c r="IHA8" s="730"/>
      <c r="IHB8" s="730"/>
      <c r="IHC8" s="730"/>
      <c r="IHD8" s="730"/>
      <c r="IHE8" s="730"/>
      <c r="IHF8" s="730"/>
      <c r="IHG8" s="730"/>
      <c r="IHH8" s="730"/>
      <c r="IHI8" s="730"/>
      <c r="IHJ8" s="730"/>
      <c r="IHK8" s="730"/>
      <c r="IHL8" s="730"/>
      <c r="IHM8" s="730"/>
      <c r="IHN8" s="730"/>
      <c r="IHO8" s="730"/>
      <c r="IHP8" s="730"/>
      <c r="IHQ8" s="730"/>
      <c r="IHR8" s="730"/>
      <c r="IHS8" s="730"/>
      <c r="IHT8" s="730"/>
      <c r="IHU8" s="730"/>
      <c r="IHV8" s="730"/>
      <c r="IHW8" s="730"/>
      <c r="IHX8" s="730"/>
      <c r="IHY8" s="730"/>
      <c r="IHZ8" s="730"/>
      <c r="IIA8" s="730"/>
      <c r="IIB8" s="730"/>
      <c r="IIC8" s="730"/>
      <c r="IID8" s="730"/>
      <c r="IIE8" s="730"/>
      <c r="IIF8" s="730"/>
      <c r="IIG8" s="730"/>
      <c r="IIH8" s="730"/>
      <c r="III8" s="730"/>
      <c r="IIJ8" s="730"/>
      <c r="IIK8" s="730"/>
      <c r="IIL8" s="730"/>
      <c r="IIM8" s="730"/>
      <c r="IIN8" s="730"/>
      <c r="IIO8" s="730"/>
      <c r="IIP8" s="730"/>
      <c r="IIQ8" s="730"/>
      <c r="IIR8" s="730"/>
      <c r="IIS8" s="730"/>
      <c r="IIT8" s="730"/>
      <c r="IIU8" s="730"/>
      <c r="IIV8" s="730"/>
      <c r="IIW8" s="730"/>
      <c r="IIX8" s="730"/>
      <c r="IIY8" s="730"/>
      <c r="IIZ8" s="730"/>
      <c r="IJA8" s="730"/>
      <c r="IJB8" s="730"/>
      <c r="IJC8" s="730"/>
      <c r="IJD8" s="730"/>
      <c r="IJE8" s="730"/>
      <c r="IJF8" s="730"/>
      <c r="IJG8" s="730"/>
      <c r="IJH8" s="730"/>
      <c r="IJI8" s="730"/>
      <c r="IJJ8" s="730"/>
      <c r="IJK8" s="730"/>
      <c r="IJL8" s="730"/>
      <c r="IJM8" s="730"/>
      <c r="IJN8" s="730"/>
      <c r="IJO8" s="730"/>
      <c r="IJP8" s="730"/>
      <c r="IJQ8" s="730"/>
      <c r="IJR8" s="730"/>
      <c r="IJS8" s="730"/>
      <c r="IJT8" s="730"/>
      <c r="IJU8" s="730"/>
      <c r="IJV8" s="730"/>
      <c r="IJW8" s="730"/>
      <c r="IJX8" s="730"/>
      <c r="IJY8" s="730"/>
      <c r="IJZ8" s="730"/>
      <c r="IKA8" s="730"/>
      <c r="IKB8" s="730"/>
      <c r="IKC8" s="730"/>
      <c r="IKD8" s="730"/>
      <c r="IKE8" s="730"/>
      <c r="IKF8" s="730"/>
      <c r="IKG8" s="730"/>
      <c r="IKH8" s="730"/>
      <c r="IKI8" s="730"/>
      <c r="IKJ8" s="730"/>
      <c r="IKK8" s="730"/>
      <c r="IKL8" s="730"/>
      <c r="IKM8" s="730"/>
      <c r="IKN8" s="730"/>
      <c r="IKO8" s="730"/>
      <c r="IKP8" s="730"/>
      <c r="IKQ8" s="730"/>
      <c r="IKR8" s="730"/>
      <c r="IKS8" s="730"/>
      <c r="IKT8" s="730"/>
      <c r="IKU8" s="730"/>
      <c r="IKV8" s="730"/>
      <c r="IKW8" s="730"/>
      <c r="IKX8" s="730"/>
      <c r="IKY8" s="730"/>
      <c r="IKZ8" s="730"/>
      <c r="ILA8" s="730"/>
      <c r="ILB8" s="730"/>
      <c r="ILC8" s="730"/>
      <c r="ILD8" s="730"/>
      <c r="ILE8" s="730"/>
      <c r="ILF8" s="730"/>
      <c r="ILG8" s="730"/>
      <c r="ILH8" s="730"/>
      <c r="ILI8" s="730"/>
      <c r="ILJ8" s="730"/>
      <c r="ILK8" s="730"/>
      <c r="ILL8" s="730"/>
      <c r="ILM8" s="730"/>
      <c r="ILN8" s="730"/>
      <c r="ILO8" s="730"/>
      <c r="ILP8" s="730"/>
      <c r="ILQ8" s="730"/>
      <c r="ILR8" s="730"/>
      <c r="ILS8" s="730"/>
      <c r="ILT8" s="730"/>
      <c r="ILU8" s="730"/>
      <c r="ILV8" s="730"/>
      <c r="ILW8" s="730"/>
      <c r="ILX8" s="730"/>
      <c r="ILY8" s="730"/>
      <c r="ILZ8" s="730"/>
      <c r="IMA8" s="730"/>
      <c r="IMB8" s="730"/>
      <c r="IMC8" s="730"/>
      <c r="IMD8" s="730"/>
      <c r="IME8" s="730"/>
      <c r="IMF8" s="730"/>
      <c r="IMG8" s="730"/>
      <c r="IMH8" s="730"/>
      <c r="IMI8" s="730"/>
      <c r="IMJ8" s="730"/>
      <c r="IMK8" s="730"/>
      <c r="IML8" s="730"/>
      <c r="IMM8" s="730"/>
      <c r="IMN8" s="730"/>
      <c r="IMO8" s="730"/>
      <c r="IMP8" s="730"/>
      <c r="IMQ8" s="730"/>
      <c r="IMR8" s="730"/>
      <c r="IMS8" s="730"/>
      <c r="IMT8" s="730"/>
      <c r="IMU8" s="730"/>
      <c r="IMV8" s="730"/>
      <c r="IMW8" s="730"/>
      <c r="IMX8" s="730"/>
      <c r="IMY8" s="730"/>
      <c r="IMZ8" s="730"/>
      <c r="INA8" s="730"/>
      <c r="INB8" s="730"/>
      <c r="INC8" s="730"/>
      <c r="IND8" s="730"/>
      <c r="INE8" s="730"/>
      <c r="INF8" s="730"/>
      <c r="ING8" s="730"/>
      <c r="INH8" s="730"/>
      <c r="INI8" s="730"/>
      <c r="INJ8" s="730"/>
      <c r="INK8" s="730"/>
      <c r="INL8" s="730"/>
      <c r="INM8" s="730"/>
      <c r="INN8" s="730"/>
      <c r="INO8" s="730"/>
      <c r="INP8" s="730"/>
      <c r="INQ8" s="730"/>
      <c r="INR8" s="730"/>
      <c r="INS8" s="730"/>
      <c r="INT8" s="730"/>
      <c r="INU8" s="730"/>
      <c r="INV8" s="730"/>
      <c r="INW8" s="730"/>
      <c r="INX8" s="730"/>
      <c r="INY8" s="730"/>
      <c r="INZ8" s="730"/>
      <c r="IOA8" s="730"/>
      <c r="IOB8" s="730"/>
      <c r="IOC8" s="730"/>
      <c r="IOD8" s="730"/>
      <c r="IOE8" s="730"/>
      <c r="IOF8" s="730"/>
      <c r="IOG8" s="730"/>
      <c r="IOH8" s="730"/>
      <c r="IOI8" s="730"/>
      <c r="IOJ8" s="730"/>
      <c r="IOK8" s="730"/>
      <c r="IOL8" s="730"/>
      <c r="IOM8" s="730"/>
      <c r="ION8" s="730"/>
      <c r="IOO8" s="730"/>
      <c r="IOP8" s="730"/>
      <c r="IOQ8" s="730"/>
      <c r="IOR8" s="730"/>
      <c r="IOS8" s="730"/>
      <c r="IOT8" s="730"/>
      <c r="IOU8" s="730"/>
      <c r="IOV8" s="730"/>
      <c r="IOW8" s="730"/>
      <c r="IOX8" s="730"/>
      <c r="IOY8" s="730"/>
      <c r="IOZ8" s="730"/>
      <c r="IPA8" s="730"/>
      <c r="IPB8" s="730"/>
      <c r="IPC8" s="730"/>
      <c r="IPD8" s="730"/>
      <c r="IPE8" s="730"/>
      <c r="IPF8" s="730"/>
      <c r="IPG8" s="730"/>
      <c r="IPH8" s="730"/>
      <c r="IPI8" s="730"/>
      <c r="IPJ8" s="730"/>
      <c r="IPK8" s="730"/>
      <c r="IPL8" s="730"/>
      <c r="IPM8" s="730"/>
      <c r="IPN8" s="730"/>
      <c r="IPO8" s="730"/>
      <c r="IPP8" s="730"/>
      <c r="IPQ8" s="730"/>
      <c r="IPR8" s="730"/>
      <c r="IPS8" s="730"/>
      <c r="IPT8" s="730"/>
      <c r="IPU8" s="730"/>
      <c r="IPV8" s="730"/>
      <c r="IPW8" s="730"/>
      <c r="IPX8" s="730"/>
      <c r="IPY8" s="730"/>
      <c r="IPZ8" s="730"/>
      <c r="IQA8" s="730"/>
      <c r="IQB8" s="730"/>
      <c r="IQC8" s="730"/>
      <c r="IQD8" s="730"/>
      <c r="IQE8" s="730"/>
      <c r="IQF8" s="730"/>
      <c r="IQG8" s="730"/>
      <c r="IQH8" s="730"/>
      <c r="IQI8" s="730"/>
      <c r="IQJ8" s="730"/>
      <c r="IQK8" s="730"/>
      <c r="IQL8" s="730"/>
      <c r="IQM8" s="730"/>
      <c r="IQN8" s="730"/>
      <c r="IQO8" s="730"/>
      <c r="IQP8" s="730"/>
      <c r="IQQ8" s="730"/>
      <c r="IQR8" s="730"/>
      <c r="IQS8" s="730"/>
      <c r="IQT8" s="730"/>
      <c r="IQU8" s="730"/>
      <c r="IQV8" s="730"/>
      <c r="IQW8" s="730"/>
      <c r="IQX8" s="730"/>
      <c r="IQY8" s="730"/>
      <c r="IQZ8" s="730"/>
      <c r="IRA8" s="730"/>
      <c r="IRB8" s="730"/>
      <c r="IRC8" s="730"/>
      <c r="IRD8" s="730"/>
      <c r="IRE8" s="730"/>
      <c r="IRF8" s="730"/>
      <c r="IRG8" s="730"/>
      <c r="IRH8" s="730"/>
      <c r="IRI8" s="730"/>
      <c r="IRJ8" s="730"/>
      <c r="IRK8" s="730"/>
      <c r="IRL8" s="730"/>
      <c r="IRM8" s="730"/>
      <c r="IRN8" s="730"/>
      <c r="IRO8" s="730"/>
      <c r="IRP8" s="730"/>
      <c r="IRQ8" s="730"/>
      <c r="IRR8" s="730"/>
      <c r="IRS8" s="730"/>
      <c r="IRT8" s="730"/>
      <c r="IRU8" s="730"/>
      <c r="IRV8" s="730"/>
      <c r="IRW8" s="730"/>
      <c r="IRX8" s="730"/>
      <c r="IRY8" s="730"/>
      <c r="IRZ8" s="730"/>
      <c r="ISA8" s="730"/>
      <c r="ISB8" s="730"/>
      <c r="ISC8" s="730"/>
      <c r="ISD8" s="730"/>
      <c r="ISE8" s="730"/>
      <c r="ISF8" s="730"/>
      <c r="ISG8" s="730"/>
      <c r="ISH8" s="730"/>
      <c r="ISI8" s="730"/>
      <c r="ISJ8" s="730"/>
      <c r="ISK8" s="730"/>
      <c r="ISL8" s="730"/>
      <c r="ISM8" s="730"/>
      <c r="ISN8" s="730"/>
      <c r="ISO8" s="730"/>
      <c r="ISP8" s="730"/>
      <c r="ISQ8" s="730"/>
      <c r="ISR8" s="730"/>
      <c r="ISS8" s="730"/>
      <c r="IST8" s="730"/>
      <c r="ISU8" s="730"/>
      <c r="ISV8" s="730"/>
      <c r="ISW8" s="730"/>
      <c r="ISX8" s="730"/>
      <c r="ISY8" s="730"/>
      <c r="ISZ8" s="730"/>
      <c r="ITA8" s="730"/>
      <c r="ITB8" s="730"/>
      <c r="ITC8" s="730"/>
      <c r="ITD8" s="730"/>
      <c r="ITE8" s="730"/>
      <c r="ITF8" s="730"/>
      <c r="ITG8" s="730"/>
      <c r="ITH8" s="730"/>
      <c r="ITI8" s="730"/>
      <c r="ITJ8" s="730"/>
      <c r="ITK8" s="730"/>
      <c r="ITL8" s="730"/>
      <c r="ITM8" s="730"/>
      <c r="ITN8" s="730"/>
      <c r="ITO8" s="730"/>
      <c r="ITP8" s="730"/>
      <c r="ITQ8" s="730"/>
      <c r="ITR8" s="730"/>
      <c r="ITS8" s="730"/>
      <c r="ITT8" s="730"/>
      <c r="ITU8" s="730"/>
      <c r="ITV8" s="730"/>
      <c r="ITW8" s="730"/>
      <c r="ITX8" s="730"/>
      <c r="ITY8" s="730"/>
      <c r="ITZ8" s="730"/>
      <c r="IUA8" s="730"/>
      <c r="IUB8" s="730"/>
      <c r="IUC8" s="730"/>
      <c r="IUD8" s="730"/>
      <c r="IUE8" s="730"/>
      <c r="IUF8" s="730"/>
      <c r="IUG8" s="730"/>
      <c r="IUH8" s="730"/>
      <c r="IUI8" s="730"/>
      <c r="IUJ8" s="730"/>
      <c r="IUK8" s="730"/>
      <c r="IUL8" s="730"/>
      <c r="IUM8" s="730"/>
      <c r="IUN8" s="730"/>
      <c r="IUO8" s="730"/>
      <c r="IUP8" s="730"/>
      <c r="IUQ8" s="730"/>
      <c r="IUR8" s="730"/>
      <c r="IUS8" s="730"/>
      <c r="IUT8" s="730"/>
      <c r="IUU8" s="730"/>
      <c r="IUV8" s="730"/>
      <c r="IUW8" s="730"/>
      <c r="IUX8" s="730"/>
      <c r="IUY8" s="730"/>
      <c r="IUZ8" s="730"/>
      <c r="IVA8" s="730"/>
      <c r="IVB8" s="730"/>
      <c r="IVC8" s="730"/>
      <c r="IVD8" s="730"/>
      <c r="IVE8" s="730"/>
      <c r="IVF8" s="730"/>
      <c r="IVG8" s="730"/>
      <c r="IVH8" s="730"/>
      <c r="IVI8" s="730"/>
      <c r="IVJ8" s="730"/>
      <c r="IVK8" s="730"/>
      <c r="IVL8" s="730"/>
      <c r="IVM8" s="730"/>
      <c r="IVN8" s="730"/>
      <c r="IVO8" s="730"/>
      <c r="IVP8" s="730"/>
      <c r="IVQ8" s="730"/>
      <c r="IVR8" s="730"/>
      <c r="IVS8" s="730"/>
      <c r="IVT8" s="730"/>
      <c r="IVU8" s="730"/>
      <c r="IVV8" s="730"/>
      <c r="IVW8" s="730"/>
      <c r="IVX8" s="730"/>
      <c r="IVY8" s="730"/>
      <c r="IVZ8" s="730"/>
      <c r="IWA8" s="730"/>
      <c r="IWB8" s="730"/>
      <c r="IWC8" s="730"/>
      <c r="IWD8" s="730"/>
      <c r="IWE8" s="730"/>
      <c r="IWF8" s="730"/>
      <c r="IWG8" s="730"/>
      <c r="IWH8" s="730"/>
      <c r="IWI8" s="730"/>
      <c r="IWJ8" s="730"/>
      <c r="IWK8" s="730"/>
      <c r="IWL8" s="730"/>
      <c r="IWM8" s="730"/>
      <c r="IWN8" s="730"/>
      <c r="IWO8" s="730"/>
      <c r="IWP8" s="730"/>
      <c r="IWQ8" s="730"/>
      <c r="IWR8" s="730"/>
      <c r="IWS8" s="730"/>
      <c r="IWT8" s="730"/>
      <c r="IWU8" s="730"/>
      <c r="IWV8" s="730"/>
      <c r="IWW8" s="730"/>
      <c r="IWX8" s="730"/>
      <c r="IWY8" s="730"/>
      <c r="IWZ8" s="730"/>
      <c r="IXA8" s="730"/>
      <c r="IXB8" s="730"/>
      <c r="IXC8" s="730"/>
      <c r="IXD8" s="730"/>
      <c r="IXE8" s="730"/>
      <c r="IXF8" s="730"/>
      <c r="IXG8" s="730"/>
      <c r="IXH8" s="730"/>
      <c r="IXI8" s="730"/>
      <c r="IXJ8" s="730"/>
      <c r="IXK8" s="730"/>
      <c r="IXL8" s="730"/>
      <c r="IXM8" s="730"/>
      <c r="IXN8" s="730"/>
      <c r="IXO8" s="730"/>
      <c r="IXP8" s="730"/>
      <c r="IXQ8" s="730"/>
      <c r="IXR8" s="730"/>
      <c r="IXS8" s="730"/>
      <c r="IXT8" s="730"/>
      <c r="IXU8" s="730"/>
      <c r="IXV8" s="730"/>
      <c r="IXW8" s="730"/>
      <c r="IXX8" s="730"/>
      <c r="IXY8" s="730"/>
      <c r="IXZ8" s="730"/>
      <c r="IYA8" s="730"/>
      <c r="IYB8" s="730"/>
      <c r="IYC8" s="730"/>
      <c r="IYD8" s="730"/>
      <c r="IYE8" s="730"/>
      <c r="IYF8" s="730"/>
      <c r="IYG8" s="730"/>
      <c r="IYH8" s="730"/>
      <c r="IYI8" s="730"/>
      <c r="IYJ8" s="730"/>
      <c r="IYK8" s="730"/>
      <c r="IYL8" s="730"/>
      <c r="IYM8" s="730"/>
      <c r="IYN8" s="730"/>
      <c r="IYO8" s="730"/>
      <c r="IYP8" s="730"/>
      <c r="IYQ8" s="730"/>
      <c r="IYR8" s="730"/>
      <c r="IYS8" s="730"/>
      <c r="IYT8" s="730"/>
      <c r="IYU8" s="730"/>
      <c r="IYV8" s="730"/>
      <c r="IYW8" s="730"/>
      <c r="IYX8" s="730"/>
      <c r="IYY8" s="730"/>
      <c r="IYZ8" s="730"/>
      <c r="IZA8" s="730"/>
      <c r="IZB8" s="730"/>
      <c r="IZC8" s="730"/>
      <c r="IZD8" s="730"/>
      <c r="IZE8" s="730"/>
      <c r="IZF8" s="730"/>
      <c r="IZG8" s="730"/>
      <c r="IZH8" s="730"/>
      <c r="IZI8" s="730"/>
      <c r="IZJ8" s="730"/>
      <c r="IZK8" s="730"/>
      <c r="IZL8" s="730"/>
      <c r="IZM8" s="730"/>
      <c r="IZN8" s="730"/>
      <c r="IZO8" s="730"/>
      <c r="IZP8" s="730"/>
      <c r="IZQ8" s="730"/>
      <c r="IZR8" s="730"/>
      <c r="IZS8" s="730"/>
      <c r="IZT8" s="730"/>
      <c r="IZU8" s="730"/>
      <c r="IZV8" s="730"/>
      <c r="IZW8" s="730"/>
      <c r="IZX8" s="730"/>
      <c r="IZY8" s="730"/>
      <c r="IZZ8" s="730"/>
      <c r="JAA8" s="730"/>
      <c r="JAB8" s="730"/>
      <c r="JAC8" s="730"/>
      <c r="JAD8" s="730"/>
      <c r="JAE8" s="730"/>
      <c r="JAF8" s="730"/>
      <c r="JAG8" s="730"/>
      <c r="JAH8" s="730"/>
      <c r="JAI8" s="730"/>
      <c r="JAJ8" s="730"/>
      <c r="JAK8" s="730"/>
      <c r="JAL8" s="730"/>
      <c r="JAM8" s="730"/>
      <c r="JAN8" s="730"/>
      <c r="JAO8" s="730"/>
      <c r="JAP8" s="730"/>
      <c r="JAQ8" s="730"/>
      <c r="JAR8" s="730"/>
      <c r="JAS8" s="730"/>
      <c r="JAT8" s="730"/>
      <c r="JAU8" s="730"/>
      <c r="JAV8" s="730"/>
      <c r="JAW8" s="730"/>
      <c r="JAX8" s="730"/>
      <c r="JAY8" s="730"/>
      <c r="JAZ8" s="730"/>
      <c r="JBA8" s="730"/>
      <c r="JBB8" s="730"/>
      <c r="JBC8" s="730"/>
      <c r="JBD8" s="730"/>
      <c r="JBE8" s="730"/>
      <c r="JBF8" s="730"/>
      <c r="JBG8" s="730"/>
      <c r="JBH8" s="730"/>
      <c r="JBI8" s="730"/>
      <c r="JBJ8" s="730"/>
      <c r="JBK8" s="730"/>
      <c r="JBL8" s="730"/>
      <c r="JBM8" s="730"/>
      <c r="JBN8" s="730"/>
      <c r="JBO8" s="730"/>
      <c r="JBP8" s="730"/>
      <c r="JBQ8" s="730"/>
      <c r="JBR8" s="730"/>
      <c r="JBS8" s="730"/>
      <c r="JBT8" s="730"/>
      <c r="JBU8" s="730"/>
      <c r="JBV8" s="730"/>
      <c r="JBW8" s="730"/>
      <c r="JBX8" s="730"/>
      <c r="JBY8" s="730"/>
      <c r="JBZ8" s="730"/>
      <c r="JCA8" s="730"/>
      <c r="JCB8" s="730"/>
      <c r="JCC8" s="730"/>
      <c r="JCD8" s="730"/>
      <c r="JCE8" s="730"/>
      <c r="JCF8" s="730"/>
      <c r="JCG8" s="730"/>
      <c r="JCH8" s="730"/>
      <c r="JCI8" s="730"/>
      <c r="JCJ8" s="730"/>
      <c r="JCK8" s="730"/>
      <c r="JCL8" s="730"/>
      <c r="JCM8" s="730"/>
      <c r="JCN8" s="730"/>
      <c r="JCO8" s="730"/>
      <c r="JCP8" s="730"/>
      <c r="JCQ8" s="730"/>
      <c r="JCR8" s="730"/>
      <c r="JCS8" s="730"/>
      <c r="JCT8" s="730"/>
      <c r="JCU8" s="730"/>
      <c r="JCV8" s="730"/>
      <c r="JCW8" s="730"/>
      <c r="JCX8" s="730"/>
      <c r="JCY8" s="730"/>
      <c r="JCZ8" s="730"/>
      <c r="JDA8" s="730"/>
      <c r="JDB8" s="730"/>
      <c r="JDC8" s="730"/>
      <c r="JDD8" s="730"/>
      <c r="JDE8" s="730"/>
      <c r="JDF8" s="730"/>
      <c r="JDG8" s="730"/>
      <c r="JDH8" s="730"/>
      <c r="JDI8" s="730"/>
      <c r="JDJ8" s="730"/>
      <c r="JDK8" s="730"/>
      <c r="JDL8" s="730"/>
      <c r="JDM8" s="730"/>
      <c r="JDN8" s="730"/>
      <c r="JDO8" s="730"/>
      <c r="JDP8" s="730"/>
      <c r="JDQ8" s="730"/>
      <c r="JDR8" s="730"/>
      <c r="JDS8" s="730"/>
      <c r="JDT8" s="730"/>
      <c r="JDU8" s="730"/>
      <c r="JDV8" s="730"/>
      <c r="JDW8" s="730"/>
      <c r="JDX8" s="730"/>
      <c r="JDY8" s="730"/>
      <c r="JDZ8" s="730"/>
      <c r="JEA8" s="730"/>
      <c r="JEB8" s="730"/>
      <c r="JEC8" s="730"/>
      <c r="JED8" s="730"/>
      <c r="JEE8" s="730"/>
      <c r="JEF8" s="730"/>
      <c r="JEG8" s="730"/>
      <c r="JEH8" s="730"/>
      <c r="JEI8" s="730"/>
      <c r="JEJ8" s="730"/>
      <c r="JEK8" s="730"/>
      <c r="JEL8" s="730"/>
      <c r="JEM8" s="730"/>
      <c r="JEN8" s="730"/>
      <c r="JEO8" s="730"/>
      <c r="JEP8" s="730"/>
      <c r="JEQ8" s="730"/>
      <c r="JER8" s="730"/>
      <c r="JES8" s="730"/>
      <c r="JET8" s="730"/>
      <c r="JEU8" s="730"/>
      <c r="JEV8" s="730"/>
      <c r="JEW8" s="730"/>
      <c r="JEX8" s="730"/>
      <c r="JEY8" s="730"/>
      <c r="JEZ8" s="730"/>
      <c r="JFA8" s="730"/>
      <c r="JFB8" s="730"/>
      <c r="JFC8" s="730"/>
      <c r="JFD8" s="730"/>
      <c r="JFE8" s="730"/>
      <c r="JFF8" s="730"/>
      <c r="JFG8" s="730"/>
      <c r="JFH8" s="730"/>
      <c r="JFI8" s="730"/>
      <c r="JFJ8" s="730"/>
      <c r="JFK8" s="730"/>
      <c r="JFL8" s="730"/>
      <c r="JFM8" s="730"/>
      <c r="JFN8" s="730"/>
      <c r="JFO8" s="730"/>
      <c r="JFP8" s="730"/>
      <c r="JFQ8" s="730"/>
      <c r="JFR8" s="730"/>
      <c r="JFS8" s="730"/>
      <c r="JFT8" s="730"/>
      <c r="JFU8" s="730"/>
      <c r="JFV8" s="730"/>
      <c r="JFW8" s="730"/>
      <c r="JFX8" s="730"/>
      <c r="JFY8" s="730"/>
      <c r="JFZ8" s="730"/>
      <c r="JGA8" s="730"/>
      <c r="JGB8" s="730"/>
      <c r="JGC8" s="730"/>
      <c r="JGD8" s="730"/>
      <c r="JGE8" s="730"/>
      <c r="JGF8" s="730"/>
      <c r="JGG8" s="730"/>
      <c r="JGH8" s="730"/>
      <c r="JGI8" s="730"/>
      <c r="JGJ8" s="730"/>
      <c r="JGK8" s="730"/>
      <c r="JGL8" s="730"/>
      <c r="JGM8" s="730"/>
      <c r="JGN8" s="730"/>
      <c r="JGO8" s="730"/>
      <c r="JGP8" s="730"/>
      <c r="JGQ8" s="730"/>
      <c r="JGR8" s="730"/>
      <c r="JGS8" s="730"/>
      <c r="JGT8" s="730"/>
      <c r="JGU8" s="730"/>
      <c r="JGV8" s="730"/>
      <c r="JGW8" s="730"/>
      <c r="JGX8" s="730"/>
      <c r="JGY8" s="730"/>
      <c r="JGZ8" s="730"/>
      <c r="JHA8" s="730"/>
      <c r="JHB8" s="730"/>
      <c r="JHC8" s="730"/>
      <c r="JHD8" s="730"/>
      <c r="JHE8" s="730"/>
      <c r="JHF8" s="730"/>
      <c r="JHG8" s="730"/>
      <c r="JHH8" s="730"/>
      <c r="JHI8" s="730"/>
      <c r="JHJ8" s="730"/>
      <c r="JHK8" s="730"/>
      <c r="JHL8" s="730"/>
      <c r="JHM8" s="730"/>
      <c r="JHN8" s="730"/>
      <c r="JHO8" s="730"/>
      <c r="JHP8" s="730"/>
      <c r="JHQ8" s="730"/>
      <c r="JHR8" s="730"/>
      <c r="JHS8" s="730"/>
      <c r="JHT8" s="730"/>
      <c r="JHU8" s="730"/>
      <c r="JHV8" s="730"/>
      <c r="JHW8" s="730"/>
      <c r="JHX8" s="730"/>
      <c r="JHY8" s="730"/>
      <c r="JHZ8" s="730"/>
      <c r="JIA8" s="730"/>
      <c r="JIB8" s="730"/>
      <c r="JIC8" s="730"/>
      <c r="JID8" s="730"/>
      <c r="JIE8" s="730"/>
      <c r="JIF8" s="730"/>
      <c r="JIG8" s="730"/>
      <c r="JIH8" s="730"/>
      <c r="JII8" s="730"/>
      <c r="JIJ8" s="730"/>
      <c r="JIK8" s="730"/>
      <c r="JIL8" s="730"/>
      <c r="JIM8" s="730"/>
      <c r="JIN8" s="730"/>
      <c r="JIO8" s="730"/>
      <c r="JIP8" s="730"/>
      <c r="JIQ8" s="730"/>
      <c r="JIR8" s="730"/>
      <c r="JIS8" s="730"/>
      <c r="JIT8" s="730"/>
      <c r="JIU8" s="730"/>
      <c r="JIV8" s="730"/>
      <c r="JIW8" s="730"/>
      <c r="JIX8" s="730"/>
      <c r="JIY8" s="730"/>
      <c r="JIZ8" s="730"/>
      <c r="JJA8" s="730"/>
      <c r="JJB8" s="730"/>
      <c r="JJC8" s="730"/>
      <c r="JJD8" s="730"/>
      <c r="JJE8" s="730"/>
      <c r="JJF8" s="730"/>
      <c r="JJG8" s="730"/>
      <c r="JJH8" s="730"/>
      <c r="JJI8" s="730"/>
      <c r="JJJ8" s="730"/>
      <c r="JJK8" s="730"/>
      <c r="JJL8" s="730"/>
      <c r="JJM8" s="730"/>
      <c r="JJN8" s="730"/>
      <c r="JJO8" s="730"/>
      <c r="JJP8" s="730"/>
      <c r="JJQ8" s="730"/>
      <c r="JJR8" s="730"/>
      <c r="JJS8" s="730"/>
      <c r="JJT8" s="730"/>
      <c r="JJU8" s="730"/>
      <c r="JJV8" s="730"/>
      <c r="JJW8" s="730"/>
      <c r="JJX8" s="730"/>
      <c r="JJY8" s="730"/>
      <c r="JJZ8" s="730"/>
      <c r="JKA8" s="730"/>
      <c r="JKB8" s="730"/>
      <c r="JKC8" s="730"/>
      <c r="JKD8" s="730"/>
      <c r="JKE8" s="730"/>
      <c r="JKF8" s="730"/>
      <c r="JKG8" s="730"/>
      <c r="JKH8" s="730"/>
      <c r="JKI8" s="730"/>
      <c r="JKJ8" s="730"/>
      <c r="JKK8" s="730"/>
      <c r="JKL8" s="730"/>
      <c r="JKM8" s="730"/>
      <c r="JKN8" s="730"/>
      <c r="JKO8" s="730"/>
      <c r="JKP8" s="730"/>
      <c r="JKQ8" s="730"/>
      <c r="JKR8" s="730"/>
      <c r="JKS8" s="730"/>
      <c r="JKT8" s="730"/>
      <c r="JKU8" s="730"/>
      <c r="JKV8" s="730"/>
      <c r="JKW8" s="730"/>
      <c r="JKX8" s="730"/>
      <c r="JKY8" s="730"/>
      <c r="JKZ8" s="730"/>
      <c r="JLA8" s="730"/>
      <c r="JLB8" s="730"/>
      <c r="JLC8" s="730"/>
      <c r="JLD8" s="730"/>
      <c r="JLE8" s="730"/>
      <c r="JLF8" s="730"/>
      <c r="JLG8" s="730"/>
      <c r="JLH8" s="730"/>
      <c r="JLI8" s="730"/>
      <c r="JLJ8" s="730"/>
      <c r="JLK8" s="730"/>
      <c r="JLL8" s="730"/>
      <c r="JLM8" s="730"/>
      <c r="JLN8" s="730"/>
      <c r="JLO8" s="730"/>
      <c r="JLP8" s="730"/>
      <c r="JLQ8" s="730"/>
      <c r="JLR8" s="730"/>
      <c r="JLS8" s="730"/>
      <c r="JLT8" s="730"/>
      <c r="JLU8" s="730"/>
      <c r="JLV8" s="730"/>
      <c r="JLW8" s="730"/>
      <c r="JLX8" s="730"/>
      <c r="JLY8" s="730"/>
      <c r="JLZ8" s="730"/>
      <c r="JMA8" s="730"/>
      <c r="JMB8" s="730"/>
      <c r="JMC8" s="730"/>
      <c r="JMD8" s="730"/>
      <c r="JME8" s="730"/>
      <c r="JMF8" s="730"/>
      <c r="JMG8" s="730"/>
      <c r="JMH8" s="730"/>
      <c r="JMI8" s="730"/>
      <c r="JMJ8" s="730"/>
      <c r="JMK8" s="730"/>
      <c r="JML8" s="730"/>
      <c r="JMM8" s="730"/>
      <c r="JMN8" s="730"/>
      <c r="JMO8" s="730"/>
      <c r="JMP8" s="730"/>
      <c r="JMQ8" s="730"/>
      <c r="JMR8" s="730"/>
      <c r="JMS8" s="730"/>
      <c r="JMT8" s="730"/>
      <c r="JMU8" s="730"/>
      <c r="JMV8" s="730"/>
      <c r="JMW8" s="730"/>
      <c r="JMX8" s="730"/>
      <c r="JMY8" s="730"/>
      <c r="JMZ8" s="730"/>
      <c r="JNA8" s="730"/>
      <c r="JNB8" s="730"/>
      <c r="JNC8" s="730"/>
      <c r="JND8" s="730"/>
      <c r="JNE8" s="730"/>
      <c r="JNF8" s="730"/>
      <c r="JNG8" s="730"/>
      <c r="JNH8" s="730"/>
      <c r="JNI8" s="730"/>
      <c r="JNJ8" s="730"/>
      <c r="JNK8" s="730"/>
      <c r="JNL8" s="730"/>
      <c r="JNM8" s="730"/>
      <c r="JNN8" s="730"/>
      <c r="JNO8" s="730"/>
      <c r="JNP8" s="730"/>
      <c r="JNQ8" s="730"/>
      <c r="JNR8" s="730"/>
      <c r="JNS8" s="730"/>
      <c r="JNT8" s="730"/>
      <c r="JNU8" s="730"/>
      <c r="JNV8" s="730"/>
      <c r="JNW8" s="730"/>
      <c r="JNX8" s="730"/>
      <c r="JNY8" s="730"/>
      <c r="JNZ8" s="730"/>
      <c r="JOA8" s="730"/>
      <c r="JOB8" s="730"/>
      <c r="JOC8" s="730"/>
      <c r="JOD8" s="730"/>
      <c r="JOE8" s="730"/>
      <c r="JOF8" s="730"/>
      <c r="JOG8" s="730"/>
      <c r="JOH8" s="730"/>
      <c r="JOI8" s="730"/>
      <c r="JOJ8" s="730"/>
      <c r="JOK8" s="730"/>
      <c r="JOL8" s="730"/>
      <c r="JOM8" s="730"/>
      <c r="JON8" s="730"/>
      <c r="JOO8" s="730"/>
      <c r="JOP8" s="730"/>
      <c r="JOQ8" s="730"/>
      <c r="JOR8" s="730"/>
      <c r="JOS8" s="730"/>
      <c r="JOT8" s="730"/>
      <c r="JOU8" s="730"/>
      <c r="JOV8" s="730"/>
      <c r="JOW8" s="730"/>
      <c r="JOX8" s="730"/>
      <c r="JOY8" s="730"/>
      <c r="JOZ8" s="730"/>
      <c r="JPA8" s="730"/>
      <c r="JPB8" s="730"/>
      <c r="JPC8" s="730"/>
      <c r="JPD8" s="730"/>
      <c r="JPE8" s="730"/>
      <c r="JPF8" s="730"/>
      <c r="JPG8" s="730"/>
      <c r="JPH8" s="730"/>
      <c r="JPI8" s="730"/>
      <c r="JPJ8" s="730"/>
      <c r="JPK8" s="730"/>
      <c r="JPL8" s="730"/>
      <c r="JPM8" s="730"/>
      <c r="JPN8" s="730"/>
      <c r="JPO8" s="730"/>
      <c r="JPP8" s="730"/>
      <c r="JPQ8" s="730"/>
      <c r="JPR8" s="730"/>
      <c r="JPS8" s="730"/>
      <c r="JPT8" s="730"/>
      <c r="JPU8" s="730"/>
      <c r="JPV8" s="730"/>
      <c r="JPW8" s="730"/>
      <c r="JPX8" s="730"/>
      <c r="JPY8" s="730"/>
      <c r="JPZ8" s="730"/>
      <c r="JQA8" s="730"/>
      <c r="JQB8" s="730"/>
      <c r="JQC8" s="730"/>
      <c r="JQD8" s="730"/>
      <c r="JQE8" s="730"/>
      <c r="JQF8" s="730"/>
      <c r="JQG8" s="730"/>
      <c r="JQH8" s="730"/>
      <c r="JQI8" s="730"/>
      <c r="JQJ8" s="730"/>
      <c r="JQK8" s="730"/>
      <c r="JQL8" s="730"/>
      <c r="JQM8" s="730"/>
      <c r="JQN8" s="730"/>
      <c r="JQO8" s="730"/>
      <c r="JQP8" s="730"/>
      <c r="JQQ8" s="730"/>
      <c r="JQR8" s="730"/>
      <c r="JQS8" s="730"/>
      <c r="JQT8" s="730"/>
      <c r="JQU8" s="730"/>
      <c r="JQV8" s="730"/>
      <c r="JQW8" s="730"/>
      <c r="JQX8" s="730"/>
      <c r="JQY8" s="730"/>
      <c r="JQZ8" s="730"/>
      <c r="JRA8" s="730"/>
      <c r="JRB8" s="730"/>
      <c r="JRC8" s="730"/>
      <c r="JRD8" s="730"/>
      <c r="JRE8" s="730"/>
      <c r="JRF8" s="730"/>
      <c r="JRG8" s="730"/>
      <c r="JRH8" s="730"/>
      <c r="JRI8" s="730"/>
      <c r="JRJ8" s="730"/>
      <c r="JRK8" s="730"/>
      <c r="JRL8" s="730"/>
      <c r="JRM8" s="730"/>
      <c r="JRN8" s="730"/>
      <c r="JRO8" s="730"/>
      <c r="JRP8" s="730"/>
      <c r="JRQ8" s="730"/>
      <c r="JRR8" s="730"/>
      <c r="JRS8" s="730"/>
      <c r="JRT8" s="730"/>
      <c r="JRU8" s="730"/>
      <c r="JRV8" s="730"/>
      <c r="JRW8" s="730"/>
      <c r="JRX8" s="730"/>
      <c r="JRY8" s="730"/>
      <c r="JRZ8" s="730"/>
      <c r="JSA8" s="730"/>
      <c r="JSB8" s="730"/>
      <c r="JSC8" s="730"/>
      <c r="JSD8" s="730"/>
      <c r="JSE8" s="730"/>
      <c r="JSF8" s="730"/>
      <c r="JSG8" s="730"/>
      <c r="JSH8" s="730"/>
      <c r="JSI8" s="730"/>
      <c r="JSJ8" s="730"/>
      <c r="JSK8" s="730"/>
      <c r="JSL8" s="730"/>
      <c r="JSM8" s="730"/>
      <c r="JSN8" s="730"/>
      <c r="JSO8" s="730"/>
      <c r="JSP8" s="730"/>
      <c r="JSQ8" s="730"/>
      <c r="JSR8" s="730"/>
      <c r="JSS8" s="730"/>
      <c r="JST8" s="730"/>
      <c r="JSU8" s="730"/>
      <c r="JSV8" s="730"/>
      <c r="JSW8" s="730"/>
      <c r="JSX8" s="730"/>
      <c r="JSY8" s="730"/>
      <c r="JSZ8" s="730"/>
      <c r="JTA8" s="730"/>
      <c r="JTB8" s="730"/>
      <c r="JTC8" s="730"/>
      <c r="JTD8" s="730"/>
      <c r="JTE8" s="730"/>
      <c r="JTF8" s="730"/>
      <c r="JTG8" s="730"/>
      <c r="JTH8" s="730"/>
      <c r="JTI8" s="730"/>
      <c r="JTJ8" s="730"/>
      <c r="JTK8" s="730"/>
      <c r="JTL8" s="730"/>
      <c r="JTM8" s="730"/>
      <c r="JTN8" s="730"/>
      <c r="JTO8" s="730"/>
      <c r="JTP8" s="730"/>
      <c r="JTQ8" s="730"/>
      <c r="JTR8" s="730"/>
      <c r="JTS8" s="730"/>
      <c r="JTT8" s="730"/>
      <c r="JTU8" s="730"/>
      <c r="JTV8" s="730"/>
      <c r="JTW8" s="730"/>
      <c r="JTX8" s="730"/>
      <c r="JTY8" s="730"/>
      <c r="JTZ8" s="730"/>
      <c r="JUA8" s="730"/>
      <c r="JUB8" s="730"/>
      <c r="JUC8" s="730"/>
      <c r="JUD8" s="730"/>
      <c r="JUE8" s="730"/>
      <c r="JUF8" s="730"/>
      <c r="JUG8" s="730"/>
      <c r="JUH8" s="730"/>
      <c r="JUI8" s="730"/>
      <c r="JUJ8" s="730"/>
      <c r="JUK8" s="730"/>
      <c r="JUL8" s="730"/>
      <c r="JUM8" s="730"/>
      <c r="JUN8" s="730"/>
      <c r="JUO8" s="730"/>
      <c r="JUP8" s="730"/>
      <c r="JUQ8" s="730"/>
      <c r="JUR8" s="730"/>
      <c r="JUS8" s="730"/>
      <c r="JUT8" s="730"/>
      <c r="JUU8" s="730"/>
      <c r="JUV8" s="730"/>
      <c r="JUW8" s="730"/>
      <c r="JUX8" s="730"/>
      <c r="JUY8" s="730"/>
      <c r="JUZ8" s="730"/>
      <c r="JVA8" s="730"/>
      <c r="JVB8" s="730"/>
      <c r="JVC8" s="730"/>
      <c r="JVD8" s="730"/>
      <c r="JVE8" s="730"/>
      <c r="JVF8" s="730"/>
      <c r="JVG8" s="730"/>
      <c r="JVH8" s="730"/>
      <c r="JVI8" s="730"/>
      <c r="JVJ8" s="730"/>
      <c r="JVK8" s="730"/>
      <c r="JVL8" s="730"/>
      <c r="JVM8" s="730"/>
      <c r="JVN8" s="730"/>
      <c r="JVO8" s="730"/>
      <c r="JVP8" s="730"/>
      <c r="JVQ8" s="730"/>
      <c r="JVR8" s="730"/>
      <c r="JVS8" s="730"/>
      <c r="JVT8" s="730"/>
      <c r="JVU8" s="730"/>
      <c r="JVV8" s="730"/>
      <c r="JVW8" s="730"/>
      <c r="JVX8" s="730"/>
      <c r="JVY8" s="730"/>
      <c r="JVZ8" s="730"/>
      <c r="JWA8" s="730"/>
      <c r="JWB8" s="730"/>
      <c r="JWC8" s="730"/>
      <c r="JWD8" s="730"/>
      <c r="JWE8" s="730"/>
      <c r="JWF8" s="730"/>
      <c r="JWG8" s="730"/>
      <c r="JWH8" s="730"/>
      <c r="JWI8" s="730"/>
      <c r="JWJ8" s="730"/>
      <c r="JWK8" s="730"/>
      <c r="JWL8" s="730"/>
      <c r="JWM8" s="730"/>
      <c r="JWN8" s="730"/>
      <c r="JWO8" s="730"/>
      <c r="JWP8" s="730"/>
      <c r="JWQ8" s="730"/>
      <c r="JWR8" s="730"/>
      <c r="JWS8" s="730"/>
      <c r="JWT8" s="730"/>
      <c r="JWU8" s="730"/>
      <c r="JWV8" s="730"/>
      <c r="JWW8" s="730"/>
      <c r="JWX8" s="730"/>
      <c r="JWY8" s="730"/>
      <c r="JWZ8" s="730"/>
      <c r="JXA8" s="730"/>
      <c r="JXB8" s="730"/>
      <c r="JXC8" s="730"/>
      <c r="JXD8" s="730"/>
      <c r="JXE8" s="730"/>
      <c r="JXF8" s="730"/>
      <c r="JXG8" s="730"/>
      <c r="JXH8" s="730"/>
      <c r="JXI8" s="730"/>
      <c r="JXJ8" s="730"/>
      <c r="JXK8" s="730"/>
      <c r="JXL8" s="730"/>
      <c r="JXM8" s="730"/>
      <c r="JXN8" s="730"/>
      <c r="JXO8" s="730"/>
      <c r="JXP8" s="730"/>
      <c r="JXQ8" s="730"/>
      <c r="JXR8" s="730"/>
      <c r="JXS8" s="730"/>
      <c r="JXT8" s="730"/>
      <c r="JXU8" s="730"/>
      <c r="JXV8" s="730"/>
      <c r="JXW8" s="730"/>
      <c r="JXX8" s="730"/>
      <c r="JXY8" s="730"/>
      <c r="JXZ8" s="730"/>
      <c r="JYA8" s="730"/>
      <c r="JYB8" s="730"/>
      <c r="JYC8" s="730"/>
      <c r="JYD8" s="730"/>
      <c r="JYE8" s="730"/>
      <c r="JYF8" s="730"/>
      <c r="JYG8" s="730"/>
      <c r="JYH8" s="730"/>
      <c r="JYI8" s="730"/>
      <c r="JYJ8" s="730"/>
      <c r="JYK8" s="730"/>
      <c r="JYL8" s="730"/>
      <c r="JYM8" s="730"/>
      <c r="JYN8" s="730"/>
      <c r="JYO8" s="730"/>
      <c r="JYP8" s="730"/>
      <c r="JYQ8" s="730"/>
      <c r="JYR8" s="730"/>
      <c r="JYS8" s="730"/>
      <c r="JYT8" s="730"/>
      <c r="JYU8" s="730"/>
      <c r="JYV8" s="730"/>
      <c r="JYW8" s="730"/>
      <c r="JYX8" s="730"/>
      <c r="JYY8" s="730"/>
      <c r="JYZ8" s="730"/>
      <c r="JZA8" s="730"/>
      <c r="JZB8" s="730"/>
      <c r="JZC8" s="730"/>
      <c r="JZD8" s="730"/>
      <c r="JZE8" s="730"/>
      <c r="JZF8" s="730"/>
      <c r="JZG8" s="730"/>
      <c r="JZH8" s="730"/>
      <c r="JZI8" s="730"/>
      <c r="JZJ8" s="730"/>
      <c r="JZK8" s="730"/>
      <c r="JZL8" s="730"/>
      <c r="JZM8" s="730"/>
      <c r="JZN8" s="730"/>
      <c r="JZO8" s="730"/>
      <c r="JZP8" s="730"/>
      <c r="JZQ8" s="730"/>
      <c r="JZR8" s="730"/>
      <c r="JZS8" s="730"/>
      <c r="JZT8" s="730"/>
      <c r="JZU8" s="730"/>
      <c r="JZV8" s="730"/>
      <c r="JZW8" s="730"/>
      <c r="JZX8" s="730"/>
      <c r="JZY8" s="730"/>
      <c r="JZZ8" s="730"/>
      <c r="KAA8" s="730"/>
      <c r="KAB8" s="730"/>
      <c r="KAC8" s="730"/>
      <c r="KAD8" s="730"/>
      <c r="KAE8" s="730"/>
      <c r="KAF8" s="730"/>
      <c r="KAG8" s="730"/>
      <c r="KAH8" s="730"/>
      <c r="KAI8" s="730"/>
      <c r="KAJ8" s="730"/>
      <c r="KAK8" s="730"/>
      <c r="KAL8" s="730"/>
      <c r="KAM8" s="730"/>
      <c r="KAN8" s="730"/>
      <c r="KAO8" s="730"/>
      <c r="KAP8" s="730"/>
      <c r="KAQ8" s="730"/>
      <c r="KAR8" s="730"/>
      <c r="KAS8" s="730"/>
      <c r="KAT8" s="730"/>
      <c r="KAU8" s="730"/>
      <c r="KAV8" s="730"/>
      <c r="KAW8" s="730"/>
      <c r="KAX8" s="730"/>
      <c r="KAY8" s="730"/>
      <c r="KAZ8" s="730"/>
      <c r="KBA8" s="730"/>
      <c r="KBB8" s="730"/>
      <c r="KBC8" s="730"/>
      <c r="KBD8" s="730"/>
      <c r="KBE8" s="730"/>
      <c r="KBF8" s="730"/>
      <c r="KBG8" s="730"/>
      <c r="KBH8" s="730"/>
      <c r="KBI8" s="730"/>
      <c r="KBJ8" s="730"/>
      <c r="KBK8" s="730"/>
      <c r="KBL8" s="730"/>
      <c r="KBM8" s="730"/>
      <c r="KBN8" s="730"/>
      <c r="KBO8" s="730"/>
      <c r="KBP8" s="730"/>
      <c r="KBQ8" s="730"/>
      <c r="KBR8" s="730"/>
      <c r="KBS8" s="730"/>
      <c r="KBT8" s="730"/>
      <c r="KBU8" s="730"/>
      <c r="KBV8" s="730"/>
      <c r="KBW8" s="730"/>
      <c r="KBX8" s="730"/>
      <c r="KBY8" s="730"/>
      <c r="KBZ8" s="730"/>
      <c r="KCA8" s="730"/>
      <c r="KCB8" s="730"/>
      <c r="KCC8" s="730"/>
      <c r="KCD8" s="730"/>
      <c r="KCE8" s="730"/>
      <c r="KCF8" s="730"/>
      <c r="KCG8" s="730"/>
      <c r="KCH8" s="730"/>
      <c r="KCI8" s="730"/>
      <c r="KCJ8" s="730"/>
      <c r="KCK8" s="730"/>
      <c r="KCL8" s="730"/>
      <c r="KCM8" s="730"/>
      <c r="KCN8" s="730"/>
      <c r="KCO8" s="730"/>
      <c r="KCP8" s="730"/>
      <c r="KCQ8" s="730"/>
      <c r="KCR8" s="730"/>
      <c r="KCS8" s="730"/>
      <c r="KCT8" s="730"/>
      <c r="KCU8" s="730"/>
      <c r="KCV8" s="730"/>
      <c r="KCW8" s="730"/>
      <c r="KCX8" s="730"/>
      <c r="KCY8" s="730"/>
      <c r="KCZ8" s="730"/>
      <c r="KDA8" s="730"/>
      <c r="KDB8" s="730"/>
      <c r="KDC8" s="730"/>
      <c r="KDD8" s="730"/>
      <c r="KDE8" s="730"/>
      <c r="KDF8" s="730"/>
      <c r="KDG8" s="730"/>
      <c r="KDH8" s="730"/>
      <c r="KDI8" s="730"/>
      <c r="KDJ8" s="730"/>
      <c r="KDK8" s="730"/>
      <c r="KDL8" s="730"/>
      <c r="KDM8" s="730"/>
      <c r="KDN8" s="730"/>
      <c r="KDO8" s="730"/>
      <c r="KDP8" s="730"/>
      <c r="KDQ8" s="730"/>
      <c r="KDR8" s="730"/>
      <c r="KDS8" s="730"/>
      <c r="KDT8" s="730"/>
      <c r="KDU8" s="730"/>
      <c r="KDV8" s="730"/>
      <c r="KDW8" s="730"/>
      <c r="KDX8" s="730"/>
      <c r="KDY8" s="730"/>
      <c r="KDZ8" s="730"/>
      <c r="KEA8" s="730"/>
      <c r="KEB8" s="730"/>
      <c r="KEC8" s="730"/>
      <c r="KED8" s="730"/>
      <c r="KEE8" s="730"/>
      <c r="KEF8" s="730"/>
      <c r="KEG8" s="730"/>
      <c r="KEH8" s="730"/>
      <c r="KEI8" s="730"/>
      <c r="KEJ8" s="730"/>
      <c r="KEK8" s="730"/>
      <c r="KEL8" s="730"/>
      <c r="KEM8" s="730"/>
      <c r="KEN8" s="730"/>
      <c r="KEO8" s="730"/>
      <c r="KEP8" s="730"/>
      <c r="KEQ8" s="730"/>
      <c r="KER8" s="730"/>
      <c r="KES8" s="730"/>
      <c r="KET8" s="730"/>
      <c r="KEU8" s="730"/>
      <c r="KEV8" s="730"/>
      <c r="KEW8" s="730"/>
      <c r="KEX8" s="730"/>
      <c r="KEY8" s="730"/>
      <c r="KEZ8" s="730"/>
      <c r="KFA8" s="730"/>
      <c r="KFB8" s="730"/>
      <c r="KFC8" s="730"/>
      <c r="KFD8" s="730"/>
      <c r="KFE8" s="730"/>
      <c r="KFF8" s="730"/>
      <c r="KFG8" s="730"/>
      <c r="KFH8" s="730"/>
      <c r="KFI8" s="730"/>
      <c r="KFJ8" s="730"/>
      <c r="KFK8" s="730"/>
      <c r="KFL8" s="730"/>
      <c r="KFM8" s="730"/>
      <c r="KFN8" s="730"/>
      <c r="KFO8" s="730"/>
      <c r="KFP8" s="730"/>
      <c r="KFQ8" s="730"/>
      <c r="KFR8" s="730"/>
      <c r="KFS8" s="730"/>
      <c r="KFT8" s="730"/>
      <c r="KFU8" s="730"/>
      <c r="KFV8" s="730"/>
      <c r="KFW8" s="730"/>
      <c r="KFX8" s="730"/>
      <c r="KFY8" s="730"/>
      <c r="KFZ8" s="730"/>
      <c r="KGA8" s="730"/>
      <c r="KGB8" s="730"/>
      <c r="KGC8" s="730"/>
      <c r="KGD8" s="730"/>
      <c r="KGE8" s="730"/>
      <c r="KGF8" s="730"/>
      <c r="KGG8" s="730"/>
      <c r="KGH8" s="730"/>
      <c r="KGI8" s="730"/>
      <c r="KGJ8" s="730"/>
      <c r="KGK8" s="730"/>
      <c r="KGL8" s="730"/>
      <c r="KGM8" s="730"/>
      <c r="KGN8" s="730"/>
      <c r="KGO8" s="730"/>
      <c r="KGP8" s="730"/>
      <c r="KGQ8" s="730"/>
      <c r="KGR8" s="730"/>
      <c r="KGS8" s="730"/>
      <c r="KGT8" s="730"/>
      <c r="KGU8" s="730"/>
      <c r="KGV8" s="730"/>
      <c r="KGW8" s="730"/>
      <c r="KGX8" s="730"/>
      <c r="KGY8" s="730"/>
      <c r="KGZ8" s="730"/>
      <c r="KHA8" s="730"/>
      <c r="KHB8" s="730"/>
      <c r="KHC8" s="730"/>
      <c r="KHD8" s="730"/>
      <c r="KHE8" s="730"/>
      <c r="KHF8" s="730"/>
      <c r="KHG8" s="730"/>
      <c r="KHH8" s="730"/>
      <c r="KHI8" s="730"/>
      <c r="KHJ8" s="730"/>
      <c r="KHK8" s="730"/>
      <c r="KHL8" s="730"/>
      <c r="KHM8" s="730"/>
      <c r="KHN8" s="730"/>
      <c r="KHO8" s="730"/>
      <c r="KHP8" s="730"/>
      <c r="KHQ8" s="730"/>
      <c r="KHR8" s="730"/>
      <c r="KHS8" s="730"/>
      <c r="KHT8" s="730"/>
      <c r="KHU8" s="730"/>
      <c r="KHV8" s="730"/>
      <c r="KHW8" s="730"/>
      <c r="KHX8" s="730"/>
      <c r="KHY8" s="730"/>
      <c r="KHZ8" s="730"/>
      <c r="KIA8" s="730"/>
      <c r="KIB8" s="730"/>
      <c r="KIC8" s="730"/>
      <c r="KID8" s="730"/>
      <c r="KIE8" s="730"/>
      <c r="KIF8" s="730"/>
      <c r="KIG8" s="730"/>
      <c r="KIH8" s="730"/>
      <c r="KII8" s="730"/>
      <c r="KIJ8" s="730"/>
      <c r="KIK8" s="730"/>
      <c r="KIL8" s="730"/>
      <c r="KIM8" s="730"/>
      <c r="KIN8" s="730"/>
      <c r="KIO8" s="730"/>
      <c r="KIP8" s="730"/>
      <c r="KIQ8" s="730"/>
      <c r="KIR8" s="730"/>
      <c r="KIS8" s="730"/>
      <c r="KIT8" s="730"/>
      <c r="KIU8" s="730"/>
      <c r="KIV8" s="730"/>
      <c r="KIW8" s="730"/>
      <c r="KIX8" s="730"/>
      <c r="KIY8" s="730"/>
      <c r="KIZ8" s="730"/>
      <c r="KJA8" s="730"/>
      <c r="KJB8" s="730"/>
      <c r="KJC8" s="730"/>
      <c r="KJD8" s="730"/>
      <c r="KJE8" s="730"/>
      <c r="KJF8" s="730"/>
      <c r="KJG8" s="730"/>
      <c r="KJH8" s="730"/>
      <c r="KJI8" s="730"/>
      <c r="KJJ8" s="730"/>
      <c r="KJK8" s="730"/>
      <c r="KJL8" s="730"/>
      <c r="KJM8" s="730"/>
      <c r="KJN8" s="730"/>
      <c r="KJO8" s="730"/>
      <c r="KJP8" s="730"/>
      <c r="KJQ8" s="730"/>
      <c r="KJR8" s="730"/>
      <c r="KJS8" s="730"/>
      <c r="KJT8" s="730"/>
      <c r="KJU8" s="730"/>
      <c r="KJV8" s="730"/>
      <c r="KJW8" s="730"/>
      <c r="KJX8" s="730"/>
      <c r="KJY8" s="730"/>
      <c r="KJZ8" s="730"/>
      <c r="KKA8" s="730"/>
      <c r="KKB8" s="730"/>
      <c r="KKC8" s="730"/>
      <c r="KKD8" s="730"/>
      <c r="KKE8" s="730"/>
      <c r="KKF8" s="730"/>
      <c r="KKG8" s="730"/>
      <c r="KKH8" s="730"/>
      <c r="KKI8" s="730"/>
      <c r="KKJ8" s="730"/>
      <c r="KKK8" s="730"/>
      <c r="KKL8" s="730"/>
      <c r="KKM8" s="730"/>
      <c r="KKN8" s="730"/>
      <c r="KKO8" s="730"/>
      <c r="KKP8" s="730"/>
      <c r="KKQ8" s="730"/>
      <c r="KKR8" s="730"/>
      <c r="KKS8" s="730"/>
      <c r="KKT8" s="730"/>
      <c r="KKU8" s="730"/>
      <c r="KKV8" s="730"/>
      <c r="KKW8" s="730"/>
      <c r="KKX8" s="730"/>
      <c r="KKY8" s="730"/>
      <c r="KKZ8" s="730"/>
      <c r="KLA8" s="730"/>
      <c r="KLB8" s="730"/>
      <c r="KLC8" s="730"/>
      <c r="KLD8" s="730"/>
      <c r="KLE8" s="730"/>
      <c r="KLF8" s="730"/>
      <c r="KLG8" s="730"/>
      <c r="KLH8" s="730"/>
      <c r="KLI8" s="730"/>
      <c r="KLJ8" s="730"/>
      <c r="KLK8" s="730"/>
      <c r="KLL8" s="730"/>
      <c r="KLM8" s="730"/>
      <c r="KLN8" s="730"/>
      <c r="KLO8" s="730"/>
      <c r="KLP8" s="730"/>
      <c r="KLQ8" s="730"/>
      <c r="KLR8" s="730"/>
      <c r="KLS8" s="730"/>
      <c r="KLT8" s="730"/>
      <c r="KLU8" s="730"/>
      <c r="KLV8" s="730"/>
      <c r="KLW8" s="730"/>
      <c r="KLX8" s="730"/>
      <c r="KLY8" s="730"/>
      <c r="KLZ8" s="730"/>
      <c r="KMA8" s="730"/>
      <c r="KMB8" s="730"/>
      <c r="KMC8" s="730"/>
      <c r="KMD8" s="730"/>
      <c r="KME8" s="730"/>
      <c r="KMF8" s="730"/>
      <c r="KMG8" s="730"/>
      <c r="KMH8" s="730"/>
      <c r="KMI8" s="730"/>
      <c r="KMJ8" s="730"/>
      <c r="KMK8" s="730"/>
      <c r="KML8" s="730"/>
      <c r="KMM8" s="730"/>
      <c r="KMN8" s="730"/>
      <c r="KMO8" s="730"/>
      <c r="KMP8" s="730"/>
      <c r="KMQ8" s="730"/>
      <c r="KMR8" s="730"/>
      <c r="KMS8" s="730"/>
      <c r="KMT8" s="730"/>
      <c r="KMU8" s="730"/>
      <c r="KMV8" s="730"/>
      <c r="KMW8" s="730"/>
      <c r="KMX8" s="730"/>
      <c r="KMY8" s="730"/>
      <c r="KMZ8" s="730"/>
      <c r="KNA8" s="730"/>
      <c r="KNB8" s="730"/>
      <c r="KNC8" s="730"/>
      <c r="KND8" s="730"/>
      <c r="KNE8" s="730"/>
      <c r="KNF8" s="730"/>
      <c r="KNG8" s="730"/>
      <c r="KNH8" s="730"/>
      <c r="KNI8" s="730"/>
      <c r="KNJ8" s="730"/>
      <c r="KNK8" s="730"/>
      <c r="KNL8" s="730"/>
      <c r="KNM8" s="730"/>
      <c r="KNN8" s="730"/>
      <c r="KNO8" s="730"/>
      <c r="KNP8" s="730"/>
      <c r="KNQ8" s="730"/>
      <c r="KNR8" s="730"/>
      <c r="KNS8" s="730"/>
      <c r="KNT8" s="730"/>
      <c r="KNU8" s="730"/>
      <c r="KNV8" s="730"/>
      <c r="KNW8" s="730"/>
      <c r="KNX8" s="730"/>
      <c r="KNY8" s="730"/>
      <c r="KNZ8" s="730"/>
      <c r="KOA8" s="730"/>
      <c r="KOB8" s="730"/>
      <c r="KOC8" s="730"/>
      <c r="KOD8" s="730"/>
      <c r="KOE8" s="730"/>
      <c r="KOF8" s="730"/>
      <c r="KOG8" s="730"/>
      <c r="KOH8" s="730"/>
      <c r="KOI8" s="730"/>
      <c r="KOJ8" s="730"/>
      <c r="KOK8" s="730"/>
      <c r="KOL8" s="730"/>
      <c r="KOM8" s="730"/>
      <c r="KON8" s="730"/>
      <c r="KOO8" s="730"/>
      <c r="KOP8" s="730"/>
      <c r="KOQ8" s="730"/>
      <c r="KOR8" s="730"/>
      <c r="KOS8" s="730"/>
      <c r="KOT8" s="730"/>
      <c r="KOU8" s="730"/>
      <c r="KOV8" s="730"/>
      <c r="KOW8" s="730"/>
      <c r="KOX8" s="730"/>
      <c r="KOY8" s="730"/>
      <c r="KOZ8" s="730"/>
      <c r="KPA8" s="730"/>
      <c r="KPB8" s="730"/>
      <c r="KPC8" s="730"/>
      <c r="KPD8" s="730"/>
      <c r="KPE8" s="730"/>
      <c r="KPF8" s="730"/>
      <c r="KPG8" s="730"/>
      <c r="KPH8" s="730"/>
      <c r="KPI8" s="730"/>
      <c r="KPJ8" s="730"/>
      <c r="KPK8" s="730"/>
      <c r="KPL8" s="730"/>
      <c r="KPM8" s="730"/>
      <c r="KPN8" s="730"/>
      <c r="KPO8" s="730"/>
      <c r="KPP8" s="730"/>
      <c r="KPQ8" s="730"/>
      <c r="KPR8" s="730"/>
      <c r="KPS8" s="730"/>
      <c r="KPT8" s="730"/>
      <c r="KPU8" s="730"/>
      <c r="KPV8" s="730"/>
      <c r="KPW8" s="730"/>
      <c r="KPX8" s="730"/>
      <c r="KPY8" s="730"/>
      <c r="KPZ8" s="730"/>
      <c r="KQA8" s="730"/>
      <c r="KQB8" s="730"/>
      <c r="KQC8" s="730"/>
      <c r="KQD8" s="730"/>
      <c r="KQE8" s="730"/>
      <c r="KQF8" s="730"/>
      <c r="KQG8" s="730"/>
      <c r="KQH8" s="730"/>
      <c r="KQI8" s="730"/>
      <c r="KQJ8" s="730"/>
      <c r="KQK8" s="730"/>
      <c r="KQL8" s="730"/>
      <c r="KQM8" s="730"/>
      <c r="KQN8" s="730"/>
      <c r="KQO8" s="730"/>
      <c r="KQP8" s="730"/>
      <c r="KQQ8" s="730"/>
      <c r="KQR8" s="730"/>
      <c r="KQS8" s="730"/>
      <c r="KQT8" s="730"/>
      <c r="KQU8" s="730"/>
      <c r="KQV8" s="730"/>
      <c r="KQW8" s="730"/>
      <c r="KQX8" s="730"/>
      <c r="KQY8" s="730"/>
      <c r="KQZ8" s="730"/>
      <c r="KRA8" s="730"/>
      <c r="KRB8" s="730"/>
      <c r="KRC8" s="730"/>
      <c r="KRD8" s="730"/>
      <c r="KRE8" s="730"/>
      <c r="KRF8" s="730"/>
      <c r="KRG8" s="730"/>
      <c r="KRH8" s="730"/>
      <c r="KRI8" s="730"/>
      <c r="KRJ8" s="730"/>
      <c r="KRK8" s="730"/>
      <c r="KRL8" s="730"/>
      <c r="KRM8" s="730"/>
      <c r="KRN8" s="730"/>
      <c r="KRO8" s="730"/>
      <c r="KRP8" s="730"/>
      <c r="KRQ8" s="730"/>
      <c r="KRR8" s="730"/>
      <c r="KRS8" s="730"/>
      <c r="KRT8" s="730"/>
      <c r="KRU8" s="730"/>
      <c r="KRV8" s="730"/>
      <c r="KRW8" s="730"/>
      <c r="KRX8" s="730"/>
      <c r="KRY8" s="730"/>
      <c r="KRZ8" s="730"/>
      <c r="KSA8" s="730"/>
      <c r="KSB8" s="730"/>
      <c r="KSC8" s="730"/>
      <c r="KSD8" s="730"/>
      <c r="KSE8" s="730"/>
      <c r="KSF8" s="730"/>
      <c r="KSG8" s="730"/>
      <c r="KSH8" s="730"/>
      <c r="KSI8" s="730"/>
      <c r="KSJ8" s="730"/>
      <c r="KSK8" s="730"/>
      <c r="KSL8" s="730"/>
      <c r="KSM8" s="730"/>
      <c r="KSN8" s="730"/>
      <c r="KSO8" s="730"/>
      <c r="KSP8" s="730"/>
      <c r="KSQ8" s="730"/>
      <c r="KSR8" s="730"/>
      <c r="KSS8" s="730"/>
      <c r="KST8" s="730"/>
      <c r="KSU8" s="730"/>
      <c r="KSV8" s="730"/>
      <c r="KSW8" s="730"/>
      <c r="KSX8" s="730"/>
      <c r="KSY8" s="730"/>
      <c r="KSZ8" s="730"/>
      <c r="KTA8" s="730"/>
      <c r="KTB8" s="730"/>
      <c r="KTC8" s="730"/>
      <c r="KTD8" s="730"/>
      <c r="KTE8" s="730"/>
      <c r="KTF8" s="730"/>
      <c r="KTG8" s="730"/>
      <c r="KTH8" s="730"/>
      <c r="KTI8" s="730"/>
      <c r="KTJ8" s="730"/>
      <c r="KTK8" s="730"/>
      <c r="KTL8" s="730"/>
      <c r="KTM8" s="730"/>
      <c r="KTN8" s="730"/>
      <c r="KTO8" s="730"/>
      <c r="KTP8" s="730"/>
      <c r="KTQ8" s="730"/>
      <c r="KTR8" s="730"/>
      <c r="KTS8" s="730"/>
      <c r="KTT8" s="730"/>
      <c r="KTU8" s="730"/>
      <c r="KTV8" s="730"/>
      <c r="KTW8" s="730"/>
      <c r="KTX8" s="730"/>
      <c r="KTY8" s="730"/>
      <c r="KTZ8" s="730"/>
      <c r="KUA8" s="730"/>
      <c r="KUB8" s="730"/>
      <c r="KUC8" s="730"/>
      <c r="KUD8" s="730"/>
      <c r="KUE8" s="730"/>
      <c r="KUF8" s="730"/>
      <c r="KUG8" s="730"/>
      <c r="KUH8" s="730"/>
      <c r="KUI8" s="730"/>
      <c r="KUJ8" s="730"/>
      <c r="KUK8" s="730"/>
      <c r="KUL8" s="730"/>
      <c r="KUM8" s="730"/>
      <c r="KUN8" s="730"/>
      <c r="KUO8" s="730"/>
      <c r="KUP8" s="730"/>
      <c r="KUQ8" s="730"/>
      <c r="KUR8" s="730"/>
      <c r="KUS8" s="730"/>
      <c r="KUT8" s="730"/>
      <c r="KUU8" s="730"/>
      <c r="KUV8" s="730"/>
      <c r="KUW8" s="730"/>
      <c r="KUX8" s="730"/>
      <c r="KUY8" s="730"/>
      <c r="KUZ8" s="730"/>
      <c r="KVA8" s="730"/>
      <c r="KVB8" s="730"/>
      <c r="KVC8" s="730"/>
      <c r="KVD8" s="730"/>
      <c r="KVE8" s="730"/>
      <c r="KVF8" s="730"/>
      <c r="KVG8" s="730"/>
      <c r="KVH8" s="730"/>
      <c r="KVI8" s="730"/>
      <c r="KVJ8" s="730"/>
      <c r="KVK8" s="730"/>
      <c r="KVL8" s="730"/>
      <c r="KVM8" s="730"/>
      <c r="KVN8" s="730"/>
      <c r="KVO8" s="730"/>
      <c r="KVP8" s="730"/>
      <c r="KVQ8" s="730"/>
      <c r="KVR8" s="730"/>
      <c r="KVS8" s="730"/>
      <c r="KVT8" s="730"/>
      <c r="KVU8" s="730"/>
      <c r="KVV8" s="730"/>
      <c r="KVW8" s="730"/>
      <c r="KVX8" s="730"/>
      <c r="KVY8" s="730"/>
      <c r="KVZ8" s="730"/>
      <c r="KWA8" s="730"/>
      <c r="KWB8" s="730"/>
      <c r="KWC8" s="730"/>
      <c r="KWD8" s="730"/>
      <c r="KWE8" s="730"/>
      <c r="KWF8" s="730"/>
      <c r="KWG8" s="730"/>
      <c r="KWH8" s="730"/>
      <c r="KWI8" s="730"/>
      <c r="KWJ8" s="730"/>
      <c r="KWK8" s="730"/>
      <c r="KWL8" s="730"/>
      <c r="KWM8" s="730"/>
      <c r="KWN8" s="730"/>
      <c r="KWO8" s="730"/>
      <c r="KWP8" s="730"/>
      <c r="KWQ8" s="730"/>
      <c r="KWR8" s="730"/>
      <c r="KWS8" s="730"/>
      <c r="KWT8" s="730"/>
      <c r="KWU8" s="730"/>
      <c r="KWV8" s="730"/>
      <c r="KWW8" s="730"/>
      <c r="KWX8" s="730"/>
      <c r="KWY8" s="730"/>
      <c r="KWZ8" s="730"/>
      <c r="KXA8" s="730"/>
      <c r="KXB8" s="730"/>
      <c r="KXC8" s="730"/>
      <c r="KXD8" s="730"/>
      <c r="KXE8" s="730"/>
      <c r="KXF8" s="730"/>
      <c r="KXG8" s="730"/>
      <c r="KXH8" s="730"/>
      <c r="KXI8" s="730"/>
      <c r="KXJ8" s="730"/>
      <c r="KXK8" s="730"/>
      <c r="KXL8" s="730"/>
      <c r="KXM8" s="730"/>
      <c r="KXN8" s="730"/>
      <c r="KXO8" s="730"/>
      <c r="KXP8" s="730"/>
      <c r="KXQ8" s="730"/>
      <c r="KXR8" s="730"/>
      <c r="KXS8" s="730"/>
      <c r="KXT8" s="730"/>
      <c r="KXU8" s="730"/>
      <c r="KXV8" s="730"/>
      <c r="KXW8" s="730"/>
      <c r="KXX8" s="730"/>
      <c r="KXY8" s="730"/>
      <c r="KXZ8" s="730"/>
      <c r="KYA8" s="730"/>
      <c r="KYB8" s="730"/>
      <c r="KYC8" s="730"/>
      <c r="KYD8" s="730"/>
      <c r="KYE8" s="730"/>
      <c r="KYF8" s="730"/>
      <c r="KYG8" s="730"/>
      <c r="KYH8" s="730"/>
      <c r="KYI8" s="730"/>
      <c r="KYJ8" s="730"/>
      <c r="KYK8" s="730"/>
      <c r="KYL8" s="730"/>
      <c r="KYM8" s="730"/>
      <c r="KYN8" s="730"/>
      <c r="KYO8" s="730"/>
      <c r="KYP8" s="730"/>
      <c r="KYQ8" s="730"/>
      <c r="KYR8" s="730"/>
      <c r="KYS8" s="730"/>
      <c r="KYT8" s="730"/>
      <c r="KYU8" s="730"/>
      <c r="KYV8" s="730"/>
      <c r="KYW8" s="730"/>
      <c r="KYX8" s="730"/>
      <c r="KYY8" s="730"/>
      <c r="KYZ8" s="730"/>
      <c r="KZA8" s="730"/>
      <c r="KZB8" s="730"/>
      <c r="KZC8" s="730"/>
      <c r="KZD8" s="730"/>
      <c r="KZE8" s="730"/>
      <c r="KZF8" s="730"/>
      <c r="KZG8" s="730"/>
      <c r="KZH8" s="730"/>
      <c r="KZI8" s="730"/>
      <c r="KZJ8" s="730"/>
      <c r="KZK8" s="730"/>
      <c r="KZL8" s="730"/>
      <c r="KZM8" s="730"/>
      <c r="KZN8" s="730"/>
      <c r="KZO8" s="730"/>
      <c r="KZP8" s="730"/>
      <c r="KZQ8" s="730"/>
      <c r="KZR8" s="730"/>
      <c r="KZS8" s="730"/>
      <c r="KZT8" s="730"/>
      <c r="KZU8" s="730"/>
      <c r="KZV8" s="730"/>
      <c r="KZW8" s="730"/>
      <c r="KZX8" s="730"/>
      <c r="KZY8" s="730"/>
      <c r="KZZ8" s="730"/>
      <c r="LAA8" s="730"/>
      <c r="LAB8" s="730"/>
      <c r="LAC8" s="730"/>
      <c r="LAD8" s="730"/>
      <c r="LAE8" s="730"/>
      <c r="LAF8" s="730"/>
      <c r="LAG8" s="730"/>
      <c r="LAH8" s="730"/>
      <c r="LAI8" s="730"/>
      <c r="LAJ8" s="730"/>
      <c r="LAK8" s="730"/>
      <c r="LAL8" s="730"/>
      <c r="LAM8" s="730"/>
      <c r="LAN8" s="730"/>
      <c r="LAO8" s="730"/>
      <c r="LAP8" s="730"/>
      <c r="LAQ8" s="730"/>
      <c r="LAR8" s="730"/>
      <c r="LAS8" s="730"/>
      <c r="LAT8" s="730"/>
      <c r="LAU8" s="730"/>
      <c r="LAV8" s="730"/>
      <c r="LAW8" s="730"/>
      <c r="LAX8" s="730"/>
      <c r="LAY8" s="730"/>
      <c r="LAZ8" s="730"/>
      <c r="LBA8" s="730"/>
      <c r="LBB8" s="730"/>
      <c r="LBC8" s="730"/>
      <c r="LBD8" s="730"/>
      <c r="LBE8" s="730"/>
      <c r="LBF8" s="730"/>
      <c r="LBG8" s="730"/>
      <c r="LBH8" s="730"/>
      <c r="LBI8" s="730"/>
      <c r="LBJ8" s="730"/>
      <c r="LBK8" s="730"/>
      <c r="LBL8" s="730"/>
      <c r="LBM8" s="730"/>
      <c r="LBN8" s="730"/>
      <c r="LBO8" s="730"/>
      <c r="LBP8" s="730"/>
      <c r="LBQ8" s="730"/>
      <c r="LBR8" s="730"/>
      <c r="LBS8" s="730"/>
      <c r="LBT8" s="730"/>
      <c r="LBU8" s="730"/>
      <c r="LBV8" s="730"/>
      <c r="LBW8" s="730"/>
      <c r="LBX8" s="730"/>
      <c r="LBY8" s="730"/>
      <c r="LBZ8" s="730"/>
      <c r="LCA8" s="730"/>
      <c r="LCB8" s="730"/>
      <c r="LCC8" s="730"/>
      <c r="LCD8" s="730"/>
      <c r="LCE8" s="730"/>
      <c r="LCF8" s="730"/>
      <c r="LCG8" s="730"/>
      <c r="LCH8" s="730"/>
      <c r="LCI8" s="730"/>
      <c r="LCJ8" s="730"/>
      <c r="LCK8" s="730"/>
      <c r="LCL8" s="730"/>
      <c r="LCM8" s="730"/>
      <c r="LCN8" s="730"/>
      <c r="LCO8" s="730"/>
      <c r="LCP8" s="730"/>
      <c r="LCQ8" s="730"/>
      <c r="LCR8" s="730"/>
      <c r="LCS8" s="730"/>
      <c r="LCT8" s="730"/>
      <c r="LCU8" s="730"/>
      <c r="LCV8" s="730"/>
      <c r="LCW8" s="730"/>
      <c r="LCX8" s="730"/>
      <c r="LCY8" s="730"/>
      <c r="LCZ8" s="730"/>
      <c r="LDA8" s="730"/>
      <c r="LDB8" s="730"/>
      <c r="LDC8" s="730"/>
      <c r="LDD8" s="730"/>
      <c r="LDE8" s="730"/>
      <c r="LDF8" s="730"/>
      <c r="LDG8" s="730"/>
      <c r="LDH8" s="730"/>
      <c r="LDI8" s="730"/>
      <c r="LDJ8" s="730"/>
      <c r="LDK8" s="730"/>
      <c r="LDL8" s="730"/>
      <c r="LDM8" s="730"/>
      <c r="LDN8" s="730"/>
      <c r="LDO8" s="730"/>
      <c r="LDP8" s="730"/>
      <c r="LDQ8" s="730"/>
      <c r="LDR8" s="730"/>
      <c r="LDS8" s="730"/>
      <c r="LDT8" s="730"/>
      <c r="LDU8" s="730"/>
      <c r="LDV8" s="730"/>
      <c r="LDW8" s="730"/>
      <c r="LDX8" s="730"/>
      <c r="LDY8" s="730"/>
      <c r="LDZ8" s="730"/>
      <c r="LEA8" s="730"/>
      <c r="LEB8" s="730"/>
      <c r="LEC8" s="730"/>
      <c r="LED8" s="730"/>
      <c r="LEE8" s="730"/>
      <c r="LEF8" s="730"/>
      <c r="LEG8" s="730"/>
      <c r="LEH8" s="730"/>
      <c r="LEI8" s="730"/>
      <c r="LEJ8" s="730"/>
      <c r="LEK8" s="730"/>
      <c r="LEL8" s="730"/>
      <c r="LEM8" s="730"/>
      <c r="LEN8" s="730"/>
      <c r="LEO8" s="730"/>
      <c r="LEP8" s="730"/>
      <c r="LEQ8" s="730"/>
      <c r="LER8" s="730"/>
      <c r="LES8" s="730"/>
      <c r="LET8" s="730"/>
      <c r="LEU8" s="730"/>
      <c r="LEV8" s="730"/>
      <c r="LEW8" s="730"/>
      <c r="LEX8" s="730"/>
      <c r="LEY8" s="730"/>
      <c r="LEZ8" s="730"/>
      <c r="LFA8" s="730"/>
      <c r="LFB8" s="730"/>
      <c r="LFC8" s="730"/>
      <c r="LFD8" s="730"/>
      <c r="LFE8" s="730"/>
      <c r="LFF8" s="730"/>
      <c r="LFG8" s="730"/>
      <c r="LFH8" s="730"/>
      <c r="LFI8" s="730"/>
      <c r="LFJ8" s="730"/>
      <c r="LFK8" s="730"/>
      <c r="LFL8" s="730"/>
      <c r="LFM8" s="730"/>
      <c r="LFN8" s="730"/>
      <c r="LFO8" s="730"/>
      <c r="LFP8" s="730"/>
      <c r="LFQ8" s="730"/>
      <c r="LFR8" s="730"/>
      <c r="LFS8" s="730"/>
      <c r="LFT8" s="730"/>
      <c r="LFU8" s="730"/>
      <c r="LFV8" s="730"/>
      <c r="LFW8" s="730"/>
      <c r="LFX8" s="730"/>
      <c r="LFY8" s="730"/>
      <c r="LFZ8" s="730"/>
      <c r="LGA8" s="730"/>
      <c r="LGB8" s="730"/>
      <c r="LGC8" s="730"/>
      <c r="LGD8" s="730"/>
      <c r="LGE8" s="730"/>
      <c r="LGF8" s="730"/>
      <c r="LGG8" s="730"/>
      <c r="LGH8" s="730"/>
      <c r="LGI8" s="730"/>
      <c r="LGJ8" s="730"/>
      <c r="LGK8" s="730"/>
      <c r="LGL8" s="730"/>
      <c r="LGM8" s="730"/>
      <c r="LGN8" s="730"/>
      <c r="LGO8" s="730"/>
      <c r="LGP8" s="730"/>
      <c r="LGQ8" s="730"/>
      <c r="LGR8" s="730"/>
      <c r="LGS8" s="730"/>
      <c r="LGT8" s="730"/>
      <c r="LGU8" s="730"/>
      <c r="LGV8" s="730"/>
      <c r="LGW8" s="730"/>
      <c r="LGX8" s="730"/>
      <c r="LGY8" s="730"/>
      <c r="LGZ8" s="730"/>
      <c r="LHA8" s="730"/>
      <c r="LHB8" s="730"/>
      <c r="LHC8" s="730"/>
      <c r="LHD8" s="730"/>
      <c r="LHE8" s="730"/>
      <c r="LHF8" s="730"/>
      <c r="LHG8" s="730"/>
      <c r="LHH8" s="730"/>
      <c r="LHI8" s="730"/>
      <c r="LHJ8" s="730"/>
      <c r="LHK8" s="730"/>
      <c r="LHL8" s="730"/>
      <c r="LHM8" s="730"/>
      <c r="LHN8" s="730"/>
      <c r="LHO8" s="730"/>
      <c r="LHP8" s="730"/>
      <c r="LHQ8" s="730"/>
      <c r="LHR8" s="730"/>
      <c r="LHS8" s="730"/>
      <c r="LHT8" s="730"/>
      <c r="LHU8" s="730"/>
      <c r="LHV8" s="730"/>
      <c r="LHW8" s="730"/>
      <c r="LHX8" s="730"/>
      <c r="LHY8" s="730"/>
      <c r="LHZ8" s="730"/>
      <c r="LIA8" s="730"/>
      <c r="LIB8" s="730"/>
      <c r="LIC8" s="730"/>
      <c r="LID8" s="730"/>
      <c r="LIE8" s="730"/>
      <c r="LIF8" s="730"/>
      <c r="LIG8" s="730"/>
      <c r="LIH8" s="730"/>
      <c r="LII8" s="730"/>
      <c r="LIJ8" s="730"/>
      <c r="LIK8" s="730"/>
      <c r="LIL8" s="730"/>
      <c r="LIM8" s="730"/>
      <c r="LIN8" s="730"/>
      <c r="LIO8" s="730"/>
      <c r="LIP8" s="730"/>
      <c r="LIQ8" s="730"/>
      <c r="LIR8" s="730"/>
      <c r="LIS8" s="730"/>
      <c r="LIT8" s="730"/>
      <c r="LIU8" s="730"/>
      <c r="LIV8" s="730"/>
      <c r="LIW8" s="730"/>
      <c r="LIX8" s="730"/>
      <c r="LIY8" s="730"/>
      <c r="LIZ8" s="730"/>
      <c r="LJA8" s="730"/>
      <c r="LJB8" s="730"/>
      <c r="LJC8" s="730"/>
      <c r="LJD8" s="730"/>
      <c r="LJE8" s="730"/>
      <c r="LJF8" s="730"/>
      <c r="LJG8" s="730"/>
      <c r="LJH8" s="730"/>
      <c r="LJI8" s="730"/>
      <c r="LJJ8" s="730"/>
      <c r="LJK8" s="730"/>
      <c r="LJL8" s="730"/>
      <c r="LJM8" s="730"/>
      <c r="LJN8" s="730"/>
      <c r="LJO8" s="730"/>
      <c r="LJP8" s="730"/>
      <c r="LJQ8" s="730"/>
      <c r="LJR8" s="730"/>
      <c r="LJS8" s="730"/>
      <c r="LJT8" s="730"/>
      <c r="LJU8" s="730"/>
      <c r="LJV8" s="730"/>
      <c r="LJW8" s="730"/>
      <c r="LJX8" s="730"/>
      <c r="LJY8" s="730"/>
      <c r="LJZ8" s="730"/>
      <c r="LKA8" s="730"/>
      <c r="LKB8" s="730"/>
      <c r="LKC8" s="730"/>
      <c r="LKD8" s="730"/>
      <c r="LKE8" s="730"/>
      <c r="LKF8" s="730"/>
      <c r="LKG8" s="730"/>
      <c r="LKH8" s="730"/>
      <c r="LKI8" s="730"/>
      <c r="LKJ8" s="730"/>
      <c r="LKK8" s="730"/>
      <c r="LKL8" s="730"/>
      <c r="LKM8" s="730"/>
      <c r="LKN8" s="730"/>
      <c r="LKO8" s="730"/>
      <c r="LKP8" s="730"/>
      <c r="LKQ8" s="730"/>
      <c r="LKR8" s="730"/>
      <c r="LKS8" s="730"/>
      <c r="LKT8" s="730"/>
      <c r="LKU8" s="730"/>
      <c r="LKV8" s="730"/>
      <c r="LKW8" s="730"/>
      <c r="LKX8" s="730"/>
      <c r="LKY8" s="730"/>
      <c r="LKZ8" s="730"/>
      <c r="LLA8" s="730"/>
      <c r="LLB8" s="730"/>
      <c r="LLC8" s="730"/>
      <c r="LLD8" s="730"/>
      <c r="LLE8" s="730"/>
      <c r="LLF8" s="730"/>
      <c r="LLG8" s="730"/>
      <c r="LLH8" s="730"/>
      <c r="LLI8" s="730"/>
      <c r="LLJ8" s="730"/>
      <c r="LLK8" s="730"/>
      <c r="LLL8" s="730"/>
      <c r="LLM8" s="730"/>
      <c r="LLN8" s="730"/>
      <c r="LLO8" s="730"/>
      <c r="LLP8" s="730"/>
      <c r="LLQ8" s="730"/>
      <c r="LLR8" s="730"/>
      <c r="LLS8" s="730"/>
      <c r="LLT8" s="730"/>
      <c r="LLU8" s="730"/>
      <c r="LLV8" s="730"/>
      <c r="LLW8" s="730"/>
      <c r="LLX8" s="730"/>
      <c r="LLY8" s="730"/>
      <c r="LLZ8" s="730"/>
      <c r="LMA8" s="730"/>
      <c r="LMB8" s="730"/>
      <c r="LMC8" s="730"/>
      <c r="LMD8" s="730"/>
      <c r="LME8" s="730"/>
      <c r="LMF8" s="730"/>
      <c r="LMG8" s="730"/>
      <c r="LMH8" s="730"/>
      <c r="LMI8" s="730"/>
      <c r="LMJ8" s="730"/>
      <c r="LMK8" s="730"/>
      <c r="LML8" s="730"/>
      <c r="LMM8" s="730"/>
      <c r="LMN8" s="730"/>
      <c r="LMO8" s="730"/>
      <c r="LMP8" s="730"/>
      <c r="LMQ8" s="730"/>
      <c r="LMR8" s="730"/>
      <c r="LMS8" s="730"/>
      <c r="LMT8" s="730"/>
      <c r="LMU8" s="730"/>
      <c r="LMV8" s="730"/>
      <c r="LMW8" s="730"/>
      <c r="LMX8" s="730"/>
      <c r="LMY8" s="730"/>
      <c r="LMZ8" s="730"/>
      <c r="LNA8" s="730"/>
      <c r="LNB8" s="730"/>
      <c r="LNC8" s="730"/>
      <c r="LND8" s="730"/>
      <c r="LNE8" s="730"/>
      <c r="LNF8" s="730"/>
      <c r="LNG8" s="730"/>
      <c r="LNH8" s="730"/>
      <c r="LNI8" s="730"/>
      <c r="LNJ8" s="730"/>
      <c r="LNK8" s="730"/>
      <c r="LNL8" s="730"/>
      <c r="LNM8" s="730"/>
      <c r="LNN8" s="730"/>
      <c r="LNO8" s="730"/>
      <c r="LNP8" s="730"/>
      <c r="LNQ8" s="730"/>
      <c r="LNR8" s="730"/>
      <c r="LNS8" s="730"/>
      <c r="LNT8" s="730"/>
      <c r="LNU8" s="730"/>
      <c r="LNV8" s="730"/>
      <c r="LNW8" s="730"/>
      <c r="LNX8" s="730"/>
      <c r="LNY8" s="730"/>
      <c r="LNZ8" s="730"/>
      <c r="LOA8" s="730"/>
      <c r="LOB8" s="730"/>
      <c r="LOC8" s="730"/>
      <c r="LOD8" s="730"/>
      <c r="LOE8" s="730"/>
      <c r="LOF8" s="730"/>
      <c r="LOG8" s="730"/>
      <c r="LOH8" s="730"/>
      <c r="LOI8" s="730"/>
      <c r="LOJ8" s="730"/>
      <c r="LOK8" s="730"/>
      <c r="LOL8" s="730"/>
      <c r="LOM8" s="730"/>
      <c r="LON8" s="730"/>
      <c r="LOO8" s="730"/>
      <c r="LOP8" s="730"/>
      <c r="LOQ8" s="730"/>
      <c r="LOR8" s="730"/>
      <c r="LOS8" s="730"/>
      <c r="LOT8" s="730"/>
      <c r="LOU8" s="730"/>
      <c r="LOV8" s="730"/>
      <c r="LOW8" s="730"/>
      <c r="LOX8" s="730"/>
      <c r="LOY8" s="730"/>
      <c r="LOZ8" s="730"/>
      <c r="LPA8" s="730"/>
      <c r="LPB8" s="730"/>
      <c r="LPC8" s="730"/>
      <c r="LPD8" s="730"/>
      <c r="LPE8" s="730"/>
      <c r="LPF8" s="730"/>
      <c r="LPG8" s="730"/>
      <c r="LPH8" s="730"/>
      <c r="LPI8" s="730"/>
      <c r="LPJ8" s="730"/>
      <c r="LPK8" s="730"/>
      <c r="LPL8" s="730"/>
      <c r="LPM8" s="730"/>
      <c r="LPN8" s="730"/>
      <c r="LPO8" s="730"/>
      <c r="LPP8" s="730"/>
      <c r="LPQ8" s="730"/>
      <c r="LPR8" s="730"/>
      <c r="LPS8" s="730"/>
      <c r="LPT8" s="730"/>
      <c r="LPU8" s="730"/>
      <c r="LPV8" s="730"/>
      <c r="LPW8" s="730"/>
      <c r="LPX8" s="730"/>
      <c r="LPY8" s="730"/>
      <c r="LPZ8" s="730"/>
      <c r="LQA8" s="730"/>
      <c r="LQB8" s="730"/>
      <c r="LQC8" s="730"/>
      <c r="LQD8" s="730"/>
      <c r="LQE8" s="730"/>
      <c r="LQF8" s="730"/>
      <c r="LQG8" s="730"/>
      <c r="LQH8" s="730"/>
      <c r="LQI8" s="730"/>
      <c r="LQJ8" s="730"/>
      <c r="LQK8" s="730"/>
      <c r="LQL8" s="730"/>
      <c r="LQM8" s="730"/>
      <c r="LQN8" s="730"/>
      <c r="LQO8" s="730"/>
      <c r="LQP8" s="730"/>
      <c r="LQQ8" s="730"/>
      <c r="LQR8" s="730"/>
      <c r="LQS8" s="730"/>
      <c r="LQT8" s="730"/>
      <c r="LQU8" s="730"/>
      <c r="LQV8" s="730"/>
      <c r="LQW8" s="730"/>
      <c r="LQX8" s="730"/>
      <c r="LQY8" s="730"/>
      <c r="LQZ8" s="730"/>
      <c r="LRA8" s="730"/>
      <c r="LRB8" s="730"/>
      <c r="LRC8" s="730"/>
      <c r="LRD8" s="730"/>
      <c r="LRE8" s="730"/>
      <c r="LRF8" s="730"/>
      <c r="LRG8" s="730"/>
      <c r="LRH8" s="730"/>
      <c r="LRI8" s="730"/>
      <c r="LRJ8" s="730"/>
      <c r="LRK8" s="730"/>
      <c r="LRL8" s="730"/>
      <c r="LRM8" s="730"/>
      <c r="LRN8" s="730"/>
      <c r="LRO8" s="730"/>
      <c r="LRP8" s="730"/>
      <c r="LRQ8" s="730"/>
      <c r="LRR8" s="730"/>
      <c r="LRS8" s="730"/>
      <c r="LRT8" s="730"/>
      <c r="LRU8" s="730"/>
      <c r="LRV8" s="730"/>
      <c r="LRW8" s="730"/>
      <c r="LRX8" s="730"/>
      <c r="LRY8" s="730"/>
      <c r="LRZ8" s="730"/>
      <c r="LSA8" s="730"/>
      <c r="LSB8" s="730"/>
      <c r="LSC8" s="730"/>
      <c r="LSD8" s="730"/>
      <c r="LSE8" s="730"/>
      <c r="LSF8" s="730"/>
      <c r="LSG8" s="730"/>
      <c r="LSH8" s="730"/>
      <c r="LSI8" s="730"/>
      <c r="LSJ8" s="730"/>
      <c r="LSK8" s="730"/>
      <c r="LSL8" s="730"/>
      <c r="LSM8" s="730"/>
      <c r="LSN8" s="730"/>
      <c r="LSO8" s="730"/>
      <c r="LSP8" s="730"/>
      <c r="LSQ8" s="730"/>
      <c r="LSR8" s="730"/>
      <c r="LSS8" s="730"/>
      <c r="LST8" s="730"/>
      <c r="LSU8" s="730"/>
      <c r="LSV8" s="730"/>
      <c r="LSW8" s="730"/>
      <c r="LSX8" s="730"/>
      <c r="LSY8" s="730"/>
      <c r="LSZ8" s="730"/>
      <c r="LTA8" s="730"/>
      <c r="LTB8" s="730"/>
      <c r="LTC8" s="730"/>
      <c r="LTD8" s="730"/>
      <c r="LTE8" s="730"/>
      <c r="LTF8" s="730"/>
      <c r="LTG8" s="730"/>
      <c r="LTH8" s="730"/>
      <c r="LTI8" s="730"/>
      <c r="LTJ8" s="730"/>
      <c r="LTK8" s="730"/>
      <c r="LTL8" s="730"/>
      <c r="LTM8" s="730"/>
      <c r="LTN8" s="730"/>
      <c r="LTO8" s="730"/>
      <c r="LTP8" s="730"/>
      <c r="LTQ8" s="730"/>
      <c r="LTR8" s="730"/>
      <c r="LTS8" s="730"/>
      <c r="LTT8" s="730"/>
      <c r="LTU8" s="730"/>
      <c r="LTV8" s="730"/>
      <c r="LTW8" s="730"/>
      <c r="LTX8" s="730"/>
      <c r="LTY8" s="730"/>
      <c r="LTZ8" s="730"/>
      <c r="LUA8" s="730"/>
      <c r="LUB8" s="730"/>
      <c r="LUC8" s="730"/>
      <c r="LUD8" s="730"/>
      <c r="LUE8" s="730"/>
      <c r="LUF8" s="730"/>
      <c r="LUG8" s="730"/>
      <c r="LUH8" s="730"/>
      <c r="LUI8" s="730"/>
      <c r="LUJ8" s="730"/>
      <c r="LUK8" s="730"/>
      <c r="LUL8" s="730"/>
      <c r="LUM8" s="730"/>
      <c r="LUN8" s="730"/>
      <c r="LUO8" s="730"/>
      <c r="LUP8" s="730"/>
      <c r="LUQ8" s="730"/>
      <c r="LUR8" s="730"/>
      <c r="LUS8" s="730"/>
      <c r="LUT8" s="730"/>
      <c r="LUU8" s="730"/>
      <c r="LUV8" s="730"/>
      <c r="LUW8" s="730"/>
      <c r="LUX8" s="730"/>
      <c r="LUY8" s="730"/>
      <c r="LUZ8" s="730"/>
      <c r="LVA8" s="730"/>
      <c r="LVB8" s="730"/>
      <c r="LVC8" s="730"/>
      <c r="LVD8" s="730"/>
      <c r="LVE8" s="730"/>
      <c r="LVF8" s="730"/>
      <c r="LVG8" s="730"/>
      <c r="LVH8" s="730"/>
      <c r="LVI8" s="730"/>
      <c r="LVJ8" s="730"/>
      <c r="LVK8" s="730"/>
      <c r="LVL8" s="730"/>
      <c r="LVM8" s="730"/>
      <c r="LVN8" s="730"/>
      <c r="LVO8" s="730"/>
      <c r="LVP8" s="730"/>
      <c r="LVQ8" s="730"/>
      <c r="LVR8" s="730"/>
      <c r="LVS8" s="730"/>
      <c r="LVT8" s="730"/>
      <c r="LVU8" s="730"/>
      <c r="LVV8" s="730"/>
      <c r="LVW8" s="730"/>
      <c r="LVX8" s="730"/>
      <c r="LVY8" s="730"/>
      <c r="LVZ8" s="730"/>
      <c r="LWA8" s="730"/>
      <c r="LWB8" s="730"/>
      <c r="LWC8" s="730"/>
      <c r="LWD8" s="730"/>
      <c r="LWE8" s="730"/>
      <c r="LWF8" s="730"/>
      <c r="LWG8" s="730"/>
      <c r="LWH8" s="730"/>
      <c r="LWI8" s="730"/>
      <c r="LWJ8" s="730"/>
      <c r="LWK8" s="730"/>
      <c r="LWL8" s="730"/>
      <c r="LWM8" s="730"/>
      <c r="LWN8" s="730"/>
      <c r="LWO8" s="730"/>
      <c r="LWP8" s="730"/>
      <c r="LWQ8" s="730"/>
      <c r="LWR8" s="730"/>
      <c r="LWS8" s="730"/>
      <c r="LWT8" s="730"/>
      <c r="LWU8" s="730"/>
      <c r="LWV8" s="730"/>
      <c r="LWW8" s="730"/>
      <c r="LWX8" s="730"/>
      <c r="LWY8" s="730"/>
      <c r="LWZ8" s="730"/>
      <c r="LXA8" s="730"/>
      <c r="LXB8" s="730"/>
      <c r="LXC8" s="730"/>
      <c r="LXD8" s="730"/>
      <c r="LXE8" s="730"/>
      <c r="LXF8" s="730"/>
      <c r="LXG8" s="730"/>
      <c r="LXH8" s="730"/>
      <c r="LXI8" s="730"/>
      <c r="LXJ8" s="730"/>
      <c r="LXK8" s="730"/>
      <c r="LXL8" s="730"/>
      <c r="LXM8" s="730"/>
      <c r="LXN8" s="730"/>
      <c r="LXO8" s="730"/>
      <c r="LXP8" s="730"/>
      <c r="LXQ8" s="730"/>
      <c r="LXR8" s="730"/>
      <c r="LXS8" s="730"/>
      <c r="LXT8" s="730"/>
      <c r="LXU8" s="730"/>
      <c r="LXV8" s="730"/>
      <c r="LXW8" s="730"/>
      <c r="LXX8" s="730"/>
      <c r="LXY8" s="730"/>
      <c r="LXZ8" s="730"/>
      <c r="LYA8" s="730"/>
      <c r="LYB8" s="730"/>
      <c r="LYC8" s="730"/>
      <c r="LYD8" s="730"/>
      <c r="LYE8" s="730"/>
      <c r="LYF8" s="730"/>
      <c r="LYG8" s="730"/>
      <c r="LYH8" s="730"/>
      <c r="LYI8" s="730"/>
      <c r="LYJ8" s="730"/>
      <c r="LYK8" s="730"/>
      <c r="LYL8" s="730"/>
      <c r="LYM8" s="730"/>
      <c r="LYN8" s="730"/>
      <c r="LYO8" s="730"/>
      <c r="LYP8" s="730"/>
      <c r="LYQ8" s="730"/>
      <c r="LYR8" s="730"/>
      <c r="LYS8" s="730"/>
      <c r="LYT8" s="730"/>
      <c r="LYU8" s="730"/>
      <c r="LYV8" s="730"/>
      <c r="LYW8" s="730"/>
      <c r="LYX8" s="730"/>
      <c r="LYY8" s="730"/>
      <c r="LYZ8" s="730"/>
      <c r="LZA8" s="730"/>
      <c r="LZB8" s="730"/>
      <c r="LZC8" s="730"/>
      <c r="LZD8" s="730"/>
      <c r="LZE8" s="730"/>
      <c r="LZF8" s="730"/>
      <c r="LZG8" s="730"/>
      <c r="LZH8" s="730"/>
      <c r="LZI8" s="730"/>
      <c r="LZJ8" s="730"/>
      <c r="LZK8" s="730"/>
      <c r="LZL8" s="730"/>
      <c r="LZM8" s="730"/>
      <c r="LZN8" s="730"/>
      <c r="LZO8" s="730"/>
      <c r="LZP8" s="730"/>
      <c r="LZQ8" s="730"/>
      <c r="LZR8" s="730"/>
      <c r="LZS8" s="730"/>
      <c r="LZT8" s="730"/>
      <c r="LZU8" s="730"/>
      <c r="LZV8" s="730"/>
      <c r="LZW8" s="730"/>
      <c r="LZX8" s="730"/>
      <c r="LZY8" s="730"/>
      <c r="LZZ8" s="730"/>
      <c r="MAA8" s="730"/>
      <c r="MAB8" s="730"/>
      <c r="MAC8" s="730"/>
      <c r="MAD8" s="730"/>
      <c r="MAE8" s="730"/>
      <c r="MAF8" s="730"/>
      <c r="MAG8" s="730"/>
      <c r="MAH8" s="730"/>
      <c r="MAI8" s="730"/>
      <c r="MAJ8" s="730"/>
      <c r="MAK8" s="730"/>
      <c r="MAL8" s="730"/>
      <c r="MAM8" s="730"/>
      <c r="MAN8" s="730"/>
      <c r="MAO8" s="730"/>
      <c r="MAP8" s="730"/>
      <c r="MAQ8" s="730"/>
      <c r="MAR8" s="730"/>
      <c r="MAS8" s="730"/>
      <c r="MAT8" s="730"/>
      <c r="MAU8" s="730"/>
      <c r="MAV8" s="730"/>
      <c r="MAW8" s="730"/>
      <c r="MAX8" s="730"/>
      <c r="MAY8" s="730"/>
      <c r="MAZ8" s="730"/>
      <c r="MBA8" s="730"/>
      <c r="MBB8" s="730"/>
      <c r="MBC8" s="730"/>
      <c r="MBD8" s="730"/>
      <c r="MBE8" s="730"/>
      <c r="MBF8" s="730"/>
      <c r="MBG8" s="730"/>
      <c r="MBH8" s="730"/>
      <c r="MBI8" s="730"/>
      <c r="MBJ8" s="730"/>
      <c r="MBK8" s="730"/>
      <c r="MBL8" s="730"/>
      <c r="MBM8" s="730"/>
      <c r="MBN8" s="730"/>
      <c r="MBO8" s="730"/>
      <c r="MBP8" s="730"/>
      <c r="MBQ8" s="730"/>
      <c r="MBR8" s="730"/>
      <c r="MBS8" s="730"/>
      <c r="MBT8" s="730"/>
      <c r="MBU8" s="730"/>
      <c r="MBV8" s="730"/>
      <c r="MBW8" s="730"/>
      <c r="MBX8" s="730"/>
      <c r="MBY8" s="730"/>
      <c r="MBZ8" s="730"/>
      <c r="MCA8" s="730"/>
      <c r="MCB8" s="730"/>
      <c r="MCC8" s="730"/>
      <c r="MCD8" s="730"/>
      <c r="MCE8" s="730"/>
      <c r="MCF8" s="730"/>
      <c r="MCG8" s="730"/>
      <c r="MCH8" s="730"/>
      <c r="MCI8" s="730"/>
      <c r="MCJ8" s="730"/>
      <c r="MCK8" s="730"/>
      <c r="MCL8" s="730"/>
      <c r="MCM8" s="730"/>
      <c r="MCN8" s="730"/>
      <c r="MCO8" s="730"/>
      <c r="MCP8" s="730"/>
      <c r="MCQ8" s="730"/>
      <c r="MCR8" s="730"/>
      <c r="MCS8" s="730"/>
      <c r="MCT8" s="730"/>
      <c r="MCU8" s="730"/>
      <c r="MCV8" s="730"/>
      <c r="MCW8" s="730"/>
      <c r="MCX8" s="730"/>
      <c r="MCY8" s="730"/>
      <c r="MCZ8" s="730"/>
      <c r="MDA8" s="730"/>
      <c r="MDB8" s="730"/>
      <c r="MDC8" s="730"/>
      <c r="MDD8" s="730"/>
      <c r="MDE8" s="730"/>
      <c r="MDF8" s="730"/>
      <c r="MDG8" s="730"/>
      <c r="MDH8" s="730"/>
      <c r="MDI8" s="730"/>
      <c r="MDJ8" s="730"/>
      <c r="MDK8" s="730"/>
      <c r="MDL8" s="730"/>
      <c r="MDM8" s="730"/>
      <c r="MDN8" s="730"/>
      <c r="MDO8" s="730"/>
      <c r="MDP8" s="730"/>
      <c r="MDQ8" s="730"/>
      <c r="MDR8" s="730"/>
      <c r="MDS8" s="730"/>
      <c r="MDT8" s="730"/>
      <c r="MDU8" s="730"/>
      <c r="MDV8" s="730"/>
      <c r="MDW8" s="730"/>
      <c r="MDX8" s="730"/>
      <c r="MDY8" s="730"/>
      <c r="MDZ8" s="730"/>
      <c r="MEA8" s="730"/>
      <c r="MEB8" s="730"/>
      <c r="MEC8" s="730"/>
      <c r="MED8" s="730"/>
      <c r="MEE8" s="730"/>
      <c r="MEF8" s="730"/>
      <c r="MEG8" s="730"/>
      <c r="MEH8" s="730"/>
      <c r="MEI8" s="730"/>
      <c r="MEJ8" s="730"/>
      <c r="MEK8" s="730"/>
      <c r="MEL8" s="730"/>
      <c r="MEM8" s="730"/>
      <c r="MEN8" s="730"/>
      <c r="MEO8" s="730"/>
      <c r="MEP8" s="730"/>
      <c r="MEQ8" s="730"/>
      <c r="MER8" s="730"/>
      <c r="MES8" s="730"/>
      <c r="MET8" s="730"/>
      <c r="MEU8" s="730"/>
      <c r="MEV8" s="730"/>
      <c r="MEW8" s="730"/>
      <c r="MEX8" s="730"/>
      <c r="MEY8" s="730"/>
      <c r="MEZ8" s="730"/>
      <c r="MFA8" s="730"/>
      <c r="MFB8" s="730"/>
      <c r="MFC8" s="730"/>
      <c r="MFD8" s="730"/>
      <c r="MFE8" s="730"/>
      <c r="MFF8" s="730"/>
      <c r="MFG8" s="730"/>
      <c r="MFH8" s="730"/>
      <c r="MFI8" s="730"/>
      <c r="MFJ8" s="730"/>
      <c r="MFK8" s="730"/>
      <c r="MFL8" s="730"/>
      <c r="MFM8" s="730"/>
      <c r="MFN8" s="730"/>
      <c r="MFO8" s="730"/>
      <c r="MFP8" s="730"/>
      <c r="MFQ8" s="730"/>
      <c r="MFR8" s="730"/>
      <c r="MFS8" s="730"/>
      <c r="MFT8" s="730"/>
      <c r="MFU8" s="730"/>
      <c r="MFV8" s="730"/>
      <c r="MFW8" s="730"/>
      <c r="MFX8" s="730"/>
      <c r="MFY8" s="730"/>
      <c r="MFZ8" s="730"/>
      <c r="MGA8" s="730"/>
      <c r="MGB8" s="730"/>
      <c r="MGC8" s="730"/>
      <c r="MGD8" s="730"/>
      <c r="MGE8" s="730"/>
      <c r="MGF8" s="730"/>
      <c r="MGG8" s="730"/>
      <c r="MGH8" s="730"/>
      <c r="MGI8" s="730"/>
      <c r="MGJ8" s="730"/>
      <c r="MGK8" s="730"/>
      <c r="MGL8" s="730"/>
      <c r="MGM8" s="730"/>
      <c r="MGN8" s="730"/>
      <c r="MGO8" s="730"/>
      <c r="MGP8" s="730"/>
      <c r="MGQ8" s="730"/>
      <c r="MGR8" s="730"/>
      <c r="MGS8" s="730"/>
      <c r="MGT8" s="730"/>
      <c r="MGU8" s="730"/>
      <c r="MGV8" s="730"/>
      <c r="MGW8" s="730"/>
      <c r="MGX8" s="730"/>
      <c r="MGY8" s="730"/>
      <c r="MGZ8" s="730"/>
      <c r="MHA8" s="730"/>
      <c r="MHB8" s="730"/>
      <c r="MHC8" s="730"/>
      <c r="MHD8" s="730"/>
      <c r="MHE8" s="730"/>
      <c r="MHF8" s="730"/>
      <c r="MHG8" s="730"/>
      <c r="MHH8" s="730"/>
      <c r="MHI8" s="730"/>
      <c r="MHJ8" s="730"/>
      <c r="MHK8" s="730"/>
      <c r="MHL8" s="730"/>
      <c r="MHM8" s="730"/>
      <c r="MHN8" s="730"/>
      <c r="MHO8" s="730"/>
      <c r="MHP8" s="730"/>
      <c r="MHQ8" s="730"/>
      <c r="MHR8" s="730"/>
      <c r="MHS8" s="730"/>
      <c r="MHT8" s="730"/>
      <c r="MHU8" s="730"/>
      <c r="MHV8" s="730"/>
      <c r="MHW8" s="730"/>
      <c r="MHX8" s="730"/>
      <c r="MHY8" s="730"/>
      <c r="MHZ8" s="730"/>
      <c r="MIA8" s="730"/>
      <c r="MIB8" s="730"/>
      <c r="MIC8" s="730"/>
      <c r="MID8" s="730"/>
      <c r="MIE8" s="730"/>
      <c r="MIF8" s="730"/>
      <c r="MIG8" s="730"/>
      <c r="MIH8" s="730"/>
      <c r="MII8" s="730"/>
      <c r="MIJ8" s="730"/>
      <c r="MIK8" s="730"/>
      <c r="MIL8" s="730"/>
      <c r="MIM8" s="730"/>
      <c r="MIN8" s="730"/>
      <c r="MIO8" s="730"/>
      <c r="MIP8" s="730"/>
      <c r="MIQ8" s="730"/>
      <c r="MIR8" s="730"/>
      <c r="MIS8" s="730"/>
      <c r="MIT8" s="730"/>
      <c r="MIU8" s="730"/>
      <c r="MIV8" s="730"/>
      <c r="MIW8" s="730"/>
      <c r="MIX8" s="730"/>
      <c r="MIY8" s="730"/>
      <c r="MIZ8" s="730"/>
      <c r="MJA8" s="730"/>
      <c r="MJB8" s="730"/>
      <c r="MJC8" s="730"/>
      <c r="MJD8" s="730"/>
      <c r="MJE8" s="730"/>
      <c r="MJF8" s="730"/>
      <c r="MJG8" s="730"/>
      <c r="MJH8" s="730"/>
      <c r="MJI8" s="730"/>
      <c r="MJJ8" s="730"/>
      <c r="MJK8" s="730"/>
      <c r="MJL8" s="730"/>
      <c r="MJM8" s="730"/>
      <c r="MJN8" s="730"/>
      <c r="MJO8" s="730"/>
      <c r="MJP8" s="730"/>
      <c r="MJQ8" s="730"/>
      <c r="MJR8" s="730"/>
      <c r="MJS8" s="730"/>
      <c r="MJT8" s="730"/>
      <c r="MJU8" s="730"/>
      <c r="MJV8" s="730"/>
      <c r="MJW8" s="730"/>
      <c r="MJX8" s="730"/>
      <c r="MJY8" s="730"/>
      <c r="MJZ8" s="730"/>
      <c r="MKA8" s="730"/>
      <c r="MKB8" s="730"/>
      <c r="MKC8" s="730"/>
      <c r="MKD8" s="730"/>
      <c r="MKE8" s="730"/>
      <c r="MKF8" s="730"/>
      <c r="MKG8" s="730"/>
      <c r="MKH8" s="730"/>
      <c r="MKI8" s="730"/>
      <c r="MKJ8" s="730"/>
      <c r="MKK8" s="730"/>
      <c r="MKL8" s="730"/>
      <c r="MKM8" s="730"/>
      <c r="MKN8" s="730"/>
      <c r="MKO8" s="730"/>
      <c r="MKP8" s="730"/>
      <c r="MKQ8" s="730"/>
      <c r="MKR8" s="730"/>
      <c r="MKS8" s="730"/>
      <c r="MKT8" s="730"/>
      <c r="MKU8" s="730"/>
      <c r="MKV8" s="730"/>
      <c r="MKW8" s="730"/>
      <c r="MKX8" s="730"/>
      <c r="MKY8" s="730"/>
      <c r="MKZ8" s="730"/>
      <c r="MLA8" s="730"/>
      <c r="MLB8" s="730"/>
      <c r="MLC8" s="730"/>
      <c r="MLD8" s="730"/>
      <c r="MLE8" s="730"/>
      <c r="MLF8" s="730"/>
      <c r="MLG8" s="730"/>
      <c r="MLH8" s="730"/>
      <c r="MLI8" s="730"/>
      <c r="MLJ8" s="730"/>
      <c r="MLK8" s="730"/>
      <c r="MLL8" s="730"/>
      <c r="MLM8" s="730"/>
      <c r="MLN8" s="730"/>
      <c r="MLO8" s="730"/>
      <c r="MLP8" s="730"/>
      <c r="MLQ8" s="730"/>
      <c r="MLR8" s="730"/>
      <c r="MLS8" s="730"/>
      <c r="MLT8" s="730"/>
      <c r="MLU8" s="730"/>
      <c r="MLV8" s="730"/>
      <c r="MLW8" s="730"/>
      <c r="MLX8" s="730"/>
      <c r="MLY8" s="730"/>
      <c r="MLZ8" s="730"/>
      <c r="MMA8" s="730"/>
      <c r="MMB8" s="730"/>
      <c r="MMC8" s="730"/>
      <c r="MMD8" s="730"/>
      <c r="MME8" s="730"/>
      <c r="MMF8" s="730"/>
      <c r="MMG8" s="730"/>
      <c r="MMH8" s="730"/>
      <c r="MMI8" s="730"/>
      <c r="MMJ8" s="730"/>
      <c r="MMK8" s="730"/>
      <c r="MML8" s="730"/>
      <c r="MMM8" s="730"/>
      <c r="MMN8" s="730"/>
      <c r="MMO8" s="730"/>
      <c r="MMP8" s="730"/>
      <c r="MMQ8" s="730"/>
      <c r="MMR8" s="730"/>
      <c r="MMS8" s="730"/>
      <c r="MMT8" s="730"/>
      <c r="MMU8" s="730"/>
      <c r="MMV8" s="730"/>
      <c r="MMW8" s="730"/>
      <c r="MMX8" s="730"/>
      <c r="MMY8" s="730"/>
      <c r="MMZ8" s="730"/>
      <c r="MNA8" s="730"/>
      <c r="MNB8" s="730"/>
      <c r="MNC8" s="730"/>
      <c r="MND8" s="730"/>
      <c r="MNE8" s="730"/>
      <c r="MNF8" s="730"/>
      <c r="MNG8" s="730"/>
      <c r="MNH8" s="730"/>
      <c r="MNI8" s="730"/>
      <c r="MNJ8" s="730"/>
      <c r="MNK8" s="730"/>
      <c r="MNL8" s="730"/>
      <c r="MNM8" s="730"/>
      <c r="MNN8" s="730"/>
      <c r="MNO8" s="730"/>
      <c r="MNP8" s="730"/>
      <c r="MNQ8" s="730"/>
      <c r="MNR8" s="730"/>
      <c r="MNS8" s="730"/>
      <c r="MNT8" s="730"/>
      <c r="MNU8" s="730"/>
      <c r="MNV8" s="730"/>
      <c r="MNW8" s="730"/>
      <c r="MNX8" s="730"/>
      <c r="MNY8" s="730"/>
      <c r="MNZ8" s="730"/>
      <c r="MOA8" s="730"/>
      <c r="MOB8" s="730"/>
      <c r="MOC8" s="730"/>
      <c r="MOD8" s="730"/>
      <c r="MOE8" s="730"/>
      <c r="MOF8" s="730"/>
      <c r="MOG8" s="730"/>
      <c r="MOH8" s="730"/>
      <c r="MOI8" s="730"/>
      <c r="MOJ8" s="730"/>
      <c r="MOK8" s="730"/>
      <c r="MOL8" s="730"/>
      <c r="MOM8" s="730"/>
      <c r="MON8" s="730"/>
      <c r="MOO8" s="730"/>
      <c r="MOP8" s="730"/>
      <c r="MOQ8" s="730"/>
      <c r="MOR8" s="730"/>
      <c r="MOS8" s="730"/>
      <c r="MOT8" s="730"/>
      <c r="MOU8" s="730"/>
      <c r="MOV8" s="730"/>
      <c r="MOW8" s="730"/>
      <c r="MOX8" s="730"/>
      <c r="MOY8" s="730"/>
      <c r="MOZ8" s="730"/>
      <c r="MPA8" s="730"/>
      <c r="MPB8" s="730"/>
      <c r="MPC8" s="730"/>
      <c r="MPD8" s="730"/>
      <c r="MPE8" s="730"/>
      <c r="MPF8" s="730"/>
      <c r="MPG8" s="730"/>
      <c r="MPH8" s="730"/>
      <c r="MPI8" s="730"/>
      <c r="MPJ8" s="730"/>
      <c r="MPK8" s="730"/>
      <c r="MPL8" s="730"/>
      <c r="MPM8" s="730"/>
      <c r="MPN8" s="730"/>
      <c r="MPO8" s="730"/>
      <c r="MPP8" s="730"/>
      <c r="MPQ8" s="730"/>
      <c r="MPR8" s="730"/>
      <c r="MPS8" s="730"/>
      <c r="MPT8" s="730"/>
      <c r="MPU8" s="730"/>
      <c r="MPV8" s="730"/>
      <c r="MPW8" s="730"/>
      <c r="MPX8" s="730"/>
      <c r="MPY8" s="730"/>
      <c r="MPZ8" s="730"/>
      <c r="MQA8" s="730"/>
      <c r="MQB8" s="730"/>
      <c r="MQC8" s="730"/>
      <c r="MQD8" s="730"/>
      <c r="MQE8" s="730"/>
      <c r="MQF8" s="730"/>
      <c r="MQG8" s="730"/>
      <c r="MQH8" s="730"/>
      <c r="MQI8" s="730"/>
      <c r="MQJ8" s="730"/>
      <c r="MQK8" s="730"/>
      <c r="MQL8" s="730"/>
      <c r="MQM8" s="730"/>
      <c r="MQN8" s="730"/>
      <c r="MQO8" s="730"/>
      <c r="MQP8" s="730"/>
      <c r="MQQ8" s="730"/>
      <c r="MQR8" s="730"/>
      <c r="MQS8" s="730"/>
      <c r="MQT8" s="730"/>
      <c r="MQU8" s="730"/>
      <c r="MQV8" s="730"/>
      <c r="MQW8" s="730"/>
      <c r="MQX8" s="730"/>
      <c r="MQY8" s="730"/>
      <c r="MQZ8" s="730"/>
      <c r="MRA8" s="730"/>
      <c r="MRB8" s="730"/>
      <c r="MRC8" s="730"/>
      <c r="MRD8" s="730"/>
      <c r="MRE8" s="730"/>
      <c r="MRF8" s="730"/>
      <c r="MRG8" s="730"/>
      <c r="MRH8" s="730"/>
      <c r="MRI8" s="730"/>
      <c r="MRJ8" s="730"/>
      <c r="MRK8" s="730"/>
      <c r="MRL8" s="730"/>
      <c r="MRM8" s="730"/>
      <c r="MRN8" s="730"/>
      <c r="MRO8" s="730"/>
      <c r="MRP8" s="730"/>
      <c r="MRQ8" s="730"/>
      <c r="MRR8" s="730"/>
      <c r="MRS8" s="730"/>
      <c r="MRT8" s="730"/>
      <c r="MRU8" s="730"/>
      <c r="MRV8" s="730"/>
      <c r="MRW8" s="730"/>
      <c r="MRX8" s="730"/>
      <c r="MRY8" s="730"/>
      <c r="MRZ8" s="730"/>
      <c r="MSA8" s="730"/>
      <c r="MSB8" s="730"/>
      <c r="MSC8" s="730"/>
      <c r="MSD8" s="730"/>
      <c r="MSE8" s="730"/>
      <c r="MSF8" s="730"/>
      <c r="MSG8" s="730"/>
      <c r="MSH8" s="730"/>
      <c r="MSI8" s="730"/>
      <c r="MSJ8" s="730"/>
      <c r="MSK8" s="730"/>
      <c r="MSL8" s="730"/>
      <c r="MSM8" s="730"/>
      <c r="MSN8" s="730"/>
      <c r="MSO8" s="730"/>
      <c r="MSP8" s="730"/>
      <c r="MSQ8" s="730"/>
      <c r="MSR8" s="730"/>
      <c r="MSS8" s="730"/>
      <c r="MST8" s="730"/>
      <c r="MSU8" s="730"/>
      <c r="MSV8" s="730"/>
      <c r="MSW8" s="730"/>
      <c r="MSX8" s="730"/>
      <c r="MSY8" s="730"/>
      <c r="MSZ8" s="730"/>
      <c r="MTA8" s="730"/>
      <c r="MTB8" s="730"/>
      <c r="MTC8" s="730"/>
      <c r="MTD8" s="730"/>
      <c r="MTE8" s="730"/>
      <c r="MTF8" s="730"/>
      <c r="MTG8" s="730"/>
      <c r="MTH8" s="730"/>
      <c r="MTI8" s="730"/>
      <c r="MTJ8" s="730"/>
      <c r="MTK8" s="730"/>
      <c r="MTL8" s="730"/>
      <c r="MTM8" s="730"/>
      <c r="MTN8" s="730"/>
      <c r="MTO8" s="730"/>
      <c r="MTP8" s="730"/>
      <c r="MTQ8" s="730"/>
      <c r="MTR8" s="730"/>
      <c r="MTS8" s="730"/>
      <c r="MTT8" s="730"/>
      <c r="MTU8" s="730"/>
      <c r="MTV8" s="730"/>
      <c r="MTW8" s="730"/>
      <c r="MTX8" s="730"/>
      <c r="MTY8" s="730"/>
      <c r="MTZ8" s="730"/>
      <c r="MUA8" s="730"/>
      <c r="MUB8" s="730"/>
      <c r="MUC8" s="730"/>
      <c r="MUD8" s="730"/>
      <c r="MUE8" s="730"/>
      <c r="MUF8" s="730"/>
      <c r="MUG8" s="730"/>
      <c r="MUH8" s="730"/>
      <c r="MUI8" s="730"/>
      <c r="MUJ8" s="730"/>
      <c r="MUK8" s="730"/>
      <c r="MUL8" s="730"/>
      <c r="MUM8" s="730"/>
      <c r="MUN8" s="730"/>
      <c r="MUO8" s="730"/>
      <c r="MUP8" s="730"/>
      <c r="MUQ8" s="730"/>
      <c r="MUR8" s="730"/>
      <c r="MUS8" s="730"/>
      <c r="MUT8" s="730"/>
      <c r="MUU8" s="730"/>
      <c r="MUV8" s="730"/>
      <c r="MUW8" s="730"/>
      <c r="MUX8" s="730"/>
      <c r="MUY8" s="730"/>
      <c r="MUZ8" s="730"/>
      <c r="MVA8" s="730"/>
      <c r="MVB8" s="730"/>
      <c r="MVC8" s="730"/>
      <c r="MVD8" s="730"/>
      <c r="MVE8" s="730"/>
      <c r="MVF8" s="730"/>
      <c r="MVG8" s="730"/>
      <c r="MVH8" s="730"/>
      <c r="MVI8" s="730"/>
      <c r="MVJ8" s="730"/>
      <c r="MVK8" s="730"/>
      <c r="MVL8" s="730"/>
      <c r="MVM8" s="730"/>
      <c r="MVN8" s="730"/>
      <c r="MVO8" s="730"/>
      <c r="MVP8" s="730"/>
      <c r="MVQ8" s="730"/>
      <c r="MVR8" s="730"/>
      <c r="MVS8" s="730"/>
      <c r="MVT8" s="730"/>
      <c r="MVU8" s="730"/>
      <c r="MVV8" s="730"/>
      <c r="MVW8" s="730"/>
      <c r="MVX8" s="730"/>
      <c r="MVY8" s="730"/>
      <c r="MVZ8" s="730"/>
      <c r="MWA8" s="730"/>
      <c r="MWB8" s="730"/>
      <c r="MWC8" s="730"/>
      <c r="MWD8" s="730"/>
      <c r="MWE8" s="730"/>
      <c r="MWF8" s="730"/>
      <c r="MWG8" s="730"/>
      <c r="MWH8" s="730"/>
      <c r="MWI8" s="730"/>
      <c r="MWJ8" s="730"/>
      <c r="MWK8" s="730"/>
      <c r="MWL8" s="730"/>
      <c r="MWM8" s="730"/>
      <c r="MWN8" s="730"/>
      <c r="MWO8" s="730"/>
      <c r="MWP8" s="730"/>
      <c r="MWQ8" s="730"/>
      <c r="MWR8" s="730"/>
      <c r="MWS8" s="730"/>
      <c r="MWT8" s="730"/>
      <c r="MWU8" s="730"/>
      <c r="MWV8" s="730"/>
      <c r="MWW8" s="730"/>
      <c r="MWX8" s="730"/>
      <c r="MWY8" s="730"/>
      <c r="MWZ8" s="730"/>
      <c r="MXA8" s="730"/>
      <c r="MXB8" s="730"/>
      <c r="MXC8" s="730"/>
      <c r="MXD8" s="730"/>
      <c r="MXE8" s="730"/>
      <c r="MXF8" s="730"/>
      <c r="MXG8" s="730"/>
      <c r="MXH8" s="730"/>
      <c r="MXI8" s="730"/>
      <c r="MXJ8" s="730"/>
      <c r="MXK8" s="730"/>
      <c r="MXL8" s="730"/>
      <c r="MXM8" s="730"/>
      <c r="MXN8" s="730"/>
      <c r="MXO8" s="730"/>
      <c r="MXP8" s="730"/>
      <c r="MXQ8" s="730"/>
      <c r="MXR8" s="730"/>
      <c r="MXS8" s="730"/>
      <c r="MXT8" s="730"/>
      <c r="MXU8" s="730"/>
      <c r="MXV8" s="730"/>
      <c r="MXW8" s="730"/>
      <c r="MXX8" s="730"/>
      <c r="MXY8" s="730"/>
      <c r="MXZ8" s="730"/>
      <c r="MYA8" s="730"/>
      <c r="MYB8" s="730"/>
      <c r="MYC8" s="730"/>
      <c r="MYD8" s="730"/>
      <c r="MYE8" s="730"/>
      <c r="MYF8" s="730"/>
      <c r="MYG8" s="730"/>
      <c r="MYH8" s="730"/>
      <c r="MYI8" s="730"/>
      <c r="MYJ8" s="730"/>
      <c r="MYK8" s="730"/>
      <c r="MYL8" s="730"/>
      <c r="MYM8" s="730"/>
      <c r="MYN8" s="730"/>
      <c r="MYO8" s="730"/>
      <c r="MYP8" s="730"/>
      <c r="MYQ8" s="730"/>
      <c r="MYR8" s="730"/>
      <c r="MYS8" s="730"/>
      <c r="MYT8" s="730"/>
      <c r="MYU8" s="730"/>
      <c r="MYV8" s="730"/>
      <c r="MYW8" s="730"/>
      <c r="MYX8" s="730"/>
      <c r="MYY8" s="730"/>
      <c r="MYZ8" s="730"/>
      <c r="MZA8" s="730"/>
      <c r="MZB8" s="730"/>
      <c r="MZC8" s="730"/>
      <c r="MZD8" s="730"/>
      <c r="MZE8" s="730"/>
      <c r="MZF8" s="730"/>
      <c r="MZG8" s="730"/>
      <c r="MZH8" s="730"/>
      <c r="MZI8" s="730"/>
      <c r="MZJ8" s="730"/>
      <c r="MZK8" s="730"/>
      <c r="MZL8" s="730"/>
      <c r="MZM8" s="730"/>
      <c r="MZN8" s="730"/>
      <c r="MZO8" s="730"/>
      <c r="MZP8" s="730"/>
      <c r="MZQ8" s="730"/>
      <c r="MZR8" s="730"/>
      <c r="MZS8" s="730"/>
      <c r="MZT8" s="730"/>
      <c r="MZU8" s="730"/>
      <c r="MZV8" s="730"/>
      <c r="MZW8" s="730"/>
      <c r="MZX8" s="730"/>
      <c r="MZY8" s="730"/>
      <c r="MZZ8" s="730"/>
      <c r="NAA8" s="730"/>
      <c r="NAB8" s="730"/>
      <c r="NAC8" s="730"/>
      <c r="NAD8" s="730"/>
      <c r="NAE8" s="730"/>
      <c r="NAF8" s="730"/>
      <c r="NAG8" s="730"/>
      <c r="NAH8" s="730"/>
      <c r="NAI8" s="730"/>
      <c r="NAJ8" s="730"/>
      <c r="NAK8" s="730"/>
      <c r="NAL8" s="730"/>
      <c r="NAM8" s="730"/>
      <c r="NAN8" s="730"/>
      <c r="NAO8" s="730"/>
      <c r="NAP8" s="730"/>
      <c r="NAQ8" s="730"/>
      <c r="NAR8" s="730"/>
      <c r="NAS8" s="730"/>
      <c r="NAT8" s="730"/>
      <c r="NAU8" s="730"/>
      <c r="NAV8" s="730"/>
      <c r="NAW8" s="730"/>
      <c r="NAX8" s="730"/>
      <c r="NAY8" s="730"/>
      <c r="NAZ8" s="730"/>
      <c r="NBA8" s="730"/>
      <c r="NBB8" s="730"/>
      <c r="NBC8" s="730"/>
      <c r="NBD8" s="730"/>
      <c r="NBE8" s="730"/>
      <c r="NBF8" s="730"/>
      <c r="NBG8" s="730"/>
      <c r="NBH8" s="730"/>
      <c r="NBI8" s="730"/>
      <c r="NBJ8" s="730"/>
      <c r="NBK8" s="730"/>
      <c r="NBL8" s="730"/>
      <c r="NBM8" s="730"/>
      <c r="NBN8" s="730"/>
      <c r="NBO8" s="730"/>
      <c r="NBP8" s="730"/>
      <c r="NBQ8" s="730"/>
      <c r="NBR8" s="730"/>
      <c r="NBS8" s="730"/>
      <c r="NBT8" s="730"/>
      <c r="NBU8" s="730"/>
      <c r="NBV8" s="730"/>
      <c r="NBW8" s="730"/>
      <c r="NBX8" s="730"/>
      <c r="NBY8" s="730"/>
      <c r="NBZ8" s="730"/>
      <c r="NCA8" s="730"/>
      <c r="NCB8" s="730"/>
      <c r="NCC8" s="730"/>
      <c r="NCD8" s="730"/>
      <c r="NCE8" s="730"/>
      <c r="NCF8" s="730"/>
      <c r="NCG8" s="730"/>
      <c r="NCH8" s="730"/>
      <c r="NCI8" s="730"/>
      <c r="NCJ8" s="730"/>
      <c r="NCK8" s="730"/>
      <c r="NCL8" s="730"/>
      <c r="NCM8" s="730"/>
      <c r="NCN8" s="730"/>
      <c r="NCO8" s="730"/>
      <c r="NCP8" s="730"/>
      <c r="NCQ8" s="730"/>
      <c r="NCR8" s="730"/>
      <c r="NCS8" s="730"/>
      <c r="NCT8" s="730"/>
      <c r="NCU8" s="730"/>
      <c r="NCV8" s="730"/>
      <c r="NCW8" s="730"/>
      <c r="NCX8" s="730"/>
      <c r="NCY8" s="730"/>
      <c r="NCZ8" s="730"/>
      <c r="NDA8" s="730"/>
      <c r="NDB8" s="730"/>
      <c r="NDC8" s="730"/>
      <c r="NDD8" s="730"/>
      <c r="NDE8" s="730"/>
      <c r="NDF8" s="730"/>
      <c r="NDG8" s="730"/>
      <c r="NDH8" s="730"/>
      <c r="NDI8" s="730"/>
      <c r="NDJ8" s="730"/>
      <c r="NDK8" s="730"/>
      <c r="NDL8" s="730"/>
      <c r="NDM8" s="730"/>
      <c r="NDN8" s="730"/>
      <c r="NDO8" s="730"/>
      <c r="NDP8" s="730"/>
      <c r="NDQ8" s="730"/>
      <c r="NDR8" s="730"/>
      <c r="NDS8" s="730"/>
      <c r="NDT8" s="730"/>
      <c r="NDU8" s="730"/>
      <c r="NDV8" s="730"/>
      <c r="NDW8" s="730"/>
      <c r="NDX8" s="730"/>
      <c r="NDY8" s="730"/>
      <c r="NDZ8" s="730"/>
      <c r="NEA8" s="730"/>
      <c r="NEB8" s="730"/>
      <c r="NEC8" s="730"/>
      <c r="NED8" s="730"/>
      <c r="NEE8" s="730"/>
      <c r="NEF8" s="730"/>
      <c r="NEG8" s="730"/>
      <c r="NEH8" s="730"/>
      <c r="NEI8" s="730"/>
      <c r="NEJ8" s="730"/>
      <c r="NEK8" s="730"/>
      <c r="NEL8" s="730"/>
      <c r="NEM8" s="730"/>
      <c r="NEN8" s="730"/>
      <c r="NEO8" s="730"/>
      <c r="NEP8" s="730"/>
      <c r="NEQ8" s="730"/>
      <c r="NER8" s="730"/>
      <c r="NES8" s="730"/>
      <c r="NET8" s="730"/>
      <c r="NEU8" s="730"/>
      <c r="NEV8" s="730"/>
      <c r="NEW8" s="730"/>
      <c r="NEX8" s="730"/>
      <c r="NEY8" s="730"/>
      <c r="NEZ8" s="730"/>
      <c r="NFA8" s="730"/>
      <c r="NFB8" s="730"/>
      <c r="NFC8" s="730"/>
      <c r="NFD8" s="730"/>
      <c r="NFE8" s="730"/>
      <c r="NFF8" s="730"/>
      <c r="NFG8" s="730"/>
      <c r="NFH8" s="730"/>
      <c r="NFI8" s="730"/>
      <c r="NFJ8" s="730"/>
      <c r="NFK8" s="730"/>
      <c r="NFL8" s="730"/>
      <c r="NFM8" s="730"/>
      <c r="NFN8" s="730"/>
      <c r="NFO8" s="730"/>
      <c r="NFP8" s="730"/>
      <c r="NFQ8" s="730"/>
      <c r="NFR8" s="730"/>
      <c r="NFS8" s="730"/>
      <c r="NFT8" s="730"/>
      <c r="NFU8" s="730"/>
      <c r="NFV8" s="730"/>
      <c r="NFW8" s="730"/>
      <c r="NFX8" s="730"/>
      <c r="NFY8" s="730"/>
      <c r="NFZ8" s="730"/>
      <c r="NGA8" s="730"/>
      <c r="NGB8" s="730"/>
      <c r="NGC8" s="730"/>
      <c r="NGD8" s="730"/>
      <c r="NGE8" s="730"/>
      <c r="NGF8" s="730"/>
      <c r="NGG8" s="730"/>
      <c r="NGH8" s="730"/>
      <c r="NGI8" s="730"/>
      <c r="NGJ8" s="730"/>
      <c r="NGK8" s="730"/>
      <c r="NGL8" s="730"/>
      <c r="NGM8" s="730"/>
      <c r="NGN8" s="730"/>
      <c r="NGO8" s="730"/>
      <c r="NGP8" s="730"/>
      <c r="NGQ8" s="730"/>
      <c r="NGR8" s="730"/>
      <c r="NGS8" s="730"/>
      <c r="NGT8" s="730"/>
      <c r="NGU8" s="730"/>
      <c r="NGV8" s="730"/>
      <c r="NGW8" s="730"/>
      <c r="NGX8" s="730"/>
      <c r="NGY8" s="730"/>
      <c r="NGZ8" s="730"/>
      <c r="NHA8" s="730"/>
      <c r="NHB8" s="730"/>
      <c r="NHC8" s="730"/>
      <c r="NHD8" s="730"/>
      <c r="NHE8" s="730"/>
      <c r="NHF8" s="730"/>
      <c r="NHG8" s="730"/>
      <c r="NHH8" s="730"/>
      <c r="NHI8" s="730"/>
      <c r="NHJ8" s="730"/>
      <c r="NHK8" s="730"/>
      <c r="NHL8" s="730"/>
      <c r="NHM8" s="730"/>
      <c r="NHN8" s="730"/>
      <c r="NHO8" s="730"/>
      <c r="NHP8" s="730"/>
      <c r="NHQ8" s="730"/>
      <c r="NHR8" s="730"/>
      <c r="NHS8" s="730"/>
      <c r="NHT8" s="730"/>
      <c r="NHU8" s="730"/>
      <c r="NHV8" s="730"/>
      <c r="NHW8" s="730"/>
      <c r="NHX8" s="730"/>
      <c r="NHY8" s="730"/>
      <c r="NHZ8" s="730"/>
      <c r="NIA8" s="730"/>
      <c r="NIB8" s="730"/>
      <c r="NIC8" s="730"/>
      <c r="NID8" s="730"/>
      <c r="NIE8" s="730"/>
      <c r="NIF8" s="730"/>
      <c r="NIG8" s="730"/>
      <c r="NIH8" s="730"/>
      <c r="NII8" s="730"/>
      <c r="NIJ8" s="730"/>
      <c r="NIK8" s="730"/>
      <c r="NIL8" s="730"/>
      <c r="NIM8" s="730"/>
      <c r="NIN8" s="730"/>
      <c r="NIO8" s="730"/>
      <c r="NIP8" s="730"/>
      <c r="NIQ8" s="730"/>
      <c r="NIR8" s="730"/>
      <c r="NIS8" s="730"/>
      <c r="NIT8" s="730"/>
      <c r="NIU8" s="730"/>
      <c r="NIV8" s="730"/>
      <c r="NIW8" s="730"/>
      <c r="NIX8" s="730"/>
      <c r="NIY8" s="730"/>
      <c r="NIZ8" s="730"/>
      <c r="NJA8" s="730"/>
      <c r="NJB8" s="730"/>
      <c r="NJC8" s="730"/>
      <c r="NJD8" s="730"/>
      <c r="NJE8" s="730"/>
      <c r="NJF8" s="730"/>
      <c r="NJG8" s="730"/>
      <c r="NJH8" s="730"/>
      <c r="NJI8" s="730"/>
      <c r="NJJ8" s="730"/>
      <c r="NJK8" s="730"/>
      <c r="NJL8" s="730"/>
      <c r="NJM8" s="730"/>
      <c r="NJN8" s="730"/>
      <c r="NJO8" s="730"/>
      <c r="NJP8" s="730"/>
      <c r="NJQ8" s="730"/>
      <c r="NJR8" s="730"/>
      <c r="NJS8" s="730"/>
      <c r="NJT8" s="730"/>
      <c r="NJU8" s="730"/>
      <c r="NJV8" s="730"/>
      <c r="NJW8" s="730"/>
      <c r="NJX8" s="730"/>
      <c r="NJY8" s="730"/>
      <c r="NJZ8" s="730"/>
      <c r="NKA8" s="730"/>
      <c r="NKB8" s="730"/>
      <c r="NKC8" s="730"/>
      <c r="NKD8" s="730"/>
      <c r="NKE8" s="730"/>
      <c r="NKF8" s="730"/>
      <c r="NKG8" s="730"/>
      <c r="NKH8" s="730"/>
      <c r="NKI8" s="730"/>
      <c r="NKJ8" s="730"/>
      <c r="NKK8" s="730"/>
      <c r="NKL8" s="730"/>
      <c r="NKM8" s="730"/>
      <c r="NKN8" s="730"/>
      <c r="NKO8" s="730"/>
      <c r="NKP8" s="730"/>
      <c r="NKQ8" s="730"/>
      <c r="NKR8" s="730"/>
      <c r="NKS8" s="730"/>
      <c r="NKT8" s="730"/>
      <c r="NKU8" s="730"/>
      <c r="NKV8" s="730"/>
      <c r="NKW8" s="730"/>
      <c r="NKX8" s="730"/>
      <c r="NKY8" s="730"/>
      <c r="NKZ8" s="730"/>
      <c r="NLA8" s="730"/>
      <c r="NLB8" s="730"/>
      <c r="NLC8" s="730"/>
      <c r="NLD8" s="730"/>
      <c r="NLE8" s="730"/>
      <c r="NLF8" s="730"/>
      <c r="NLG8" s="730"/>
      <c r="NLH8" s="730"/>
      <c r="NLI8" s="730"/>
      <c r="NLJ8" s="730"/>
      <c r="NLK8" s="730"/>
      <c r="NLL8" s="730"/>
      <c r="NLM8" s="730"/>
      <c r="NLN8" s="730"/>
      <c r="NLO8" s="730"/>
      <c r="NLP8" s="730"/>
      <c r="NLQ8" s="730"/>
      <c r="NLR8" s="730"/>
      <c r="NLS8" s="730"/>
      <c r="NLT8" s="730"/>
      <c r="NLU8" s="730"/>
      <c r="NLV8" s="730"/>
      <c r="NLW8" s="730"/>
      <c r="NLX8" s="730"/>
      <c r="NLY8" s="730"/>
      <c r="NLZ8" s="730"/>
      <c r="NMA8" s="730"/>
      <c r="NMB8" s="730"/>
      <c r="NMC8" s="730"/>
      <c r="NMD8" s="730"/>
      <c r="NME8" s="730"/>
      <c r="NMF8" s="730"/>
      <c r="NMG8" s="730"/>
      <c r="NMH8" s="730"/>
      <c r="NMI8" s="730"/>
      <c r="NMJ8" s="730"/>
      <c r="NMK8" s="730"/>
      <c r="NML8" s="730"/>
      <c r="NMM8" s="730"/>
      <c r="NMN8" s="730"/>
      <c r="NMO8" s="730"/>
      <c r="NMP8" s="730"/>
      <c r="NMQ8" s="730"/>
      <c r="NMR8" s="730"/>
      <c r="NMS8" s="730"/>
      <c r="NMT8" s="730"/>
      <c r="NMU8" s="730"/>
      <c r="NMV8" s="730"/>
      <c r="NMW8" s="730"/>
      <c r="NMX8" s="730"/>
      <c r="NMY8" s="730"/>
      <c r="NMZ8" s="730"/>
      <c r="NNA8" s="730"/>
      <c r="NNB8" s="730"/>
      <c r="NNC8" s="730"/>
      <c r="NND8" s="730"/>
      <c r="NNE8" s="730"/>
      <c r="NNF8" s="730"/>
      <c r="NNG8" s="730"/>
      <c r="NNH8" s="730"/>
      <c r="NNI8" s="730"/>
      <c r="NNJ8" s="730"/>
      <c r="NNK8" s="730"/>
      <c r="NNL8" s="730"/>
      <c r="NNM8" s="730"/>
      <c r="NNN8" s="730"/>
      <c r="NNO8" s="730"/>
      <c r="NNP8" s="730"/>
      <c r="NNQ8" s="730"/>
      <c r="NNR8" s="730"/>
      <c r="NNS8" s="730"/>
      <c r="NNT8" s="730"/>
      <c r="NNU8" s="730"/>
      <c r="NNV8" s="730"/>
      <c r="NNW8" s="730"/>
      <c r="NNX8" s="730"/>
      <c r="NNY8" s="730"/>
      <c r="NNZ8" s="730"/>
      <c r="NOA8" s="730"/>
      <c r="NOB8" s="730"/>
      <c r="NOC8" s="730"/>
      <c r="NOD8" s="730"/>
      <c r="NOE8" s="730"/>
      <c r="NOF8" s="730"/>
      <c r="NOG8" s="730"/>
      <c r="NOH8" s="730"/>
      <c r="NOI8" s="730"/>
      <c r="NOJ8" s="730"/>
      <c r="NOK8" s="730"/>
      <c r="NOL8" s="730"/>
      <c r="NOM8" s="730"/>
      <c r="NON8" s="730"/>
      <c r="NOO8" s="730"/>
      <c r="NOP8" s="730"/>
      <c r="NOQ8" s="730"/>
      <c r="NOR8" s="730"/>
      <c r="NOS8" s="730"/>
      <c r="NOT8" s="730"/>
      <c r="NOU8" s="730"/>
      <c r="NOV8" s="730"/>
      <c r="NOW8" s="730"/>
      <c r="NOX8" s="730"/>
      <c r="NOY8" s="730"/>
      <c r="NOZ8" s="730"/>
      <c r="NPA8" s="730"/>
      <c r="NPB8" s="730"/>
      <c r="NPC8" s="730"/>
      <c r="NPD8" s="730"/>
      <c r="NPE8" s="730"/>
      <c r="NPF8" s="730"/>
      <c r="NPG8" s="730"/>
      <c r="NPH8" s="730"/>
      <c r="NPI8" s="730"/>
      <c r="NPJ8" s="730"/>
      <c r="NPK8" s="730"/>
      <c r="NPL8" s="730"/>
      <c r="NPM8" s="730"/>
      <c r="NPN8" s="730"/>
      <c r="NPO8" s="730"/>
      <c r="NPP8" s="730"/>
      <c r="NPQ8" s="730"/>
      <c r="NPR8" s="730"/>
      <c r="NPS8" s="730"/>
      <c r="NPT8" s="730"/>
      <c r="NPU8" s="730"/>
      <c r="NPV8" s="730"/>
      <c r="NPW8" s="730"/>
      <c r="NPX8" s="730"/>
      <c r="NPY8" s="730"/>
      <c r="NPZ8" s="730"/>
      <c r="NQA8" s="730"/>
      <c r="NQB8" s="730"/>
      <c r="NQC8" s="730"/>
      <c r="NQD8" s="730"/>
      <c r="NQE8" s="730"/>
      <c r="NQF8" s="730"/>
      <c r="NQG8" s="730"/>
      <c r="NQH8" s="730"/>
      <c r="NQI8" s="730"/>
      <c r="NQJ8" s="730"/>
      <c r="NQK8" s="730"/>
      <c r="NQL8" s="730"/>
      <c r="NQM8" s="730"/>
      <c r="NQN8" s="730"/>
      <c r="NQO8" s="730"/>
      <c r="NQP8" s="730"/>
      <c r="NQQ8" s="730"/>
      <c r="NQR8" s="730"/>
      <c r="NQS8" s="730"/>
      <c r="NQT8" s="730"/>
      <c r="NQU8" s="730"/>
      <c r="NQV8" s="730"/>
      <c r="NQW8" s="730"/>
      <c r="NQX8" s="730"/>
      <c r="NQY8" s="730"/>
      <c r="NQZ8" s="730"/>
      <c r="NRA8" s="730"/>
      <c r="NRB8" s="730"/>
      <c r="NRC8" s="730"/>
      <c r="NRD8" s="730"/>
      <c r="NRE8" s="730"/>
      <c r="NRF8" s="730"/>
      <c r="NRG8" s="730"/>
      <c r="NRH8" s="730"/>
      <c r="NRI8" s="730"/>
      <c r="NRJ8" s="730"/>
      <c r="NRK8" s="730"/>
      <c r="NRL8" s="730"/>
      <c r="NRM8" s="730"/>
      <c r="NRN8" s="730"/>
      <c r="NRO8" s="730"/>
      <c r="NRP8" s="730"/>
      <c r="NRQ8" s="730"/>
      <c r="NRR8" s="730"/>
      <c r="NRS8" s="730"/>
      <c r="NRT8" s="730"/>
      <c r="NRU8" s="730"/>
      <c r="NRV8" s="730"/>
      <c r="NRW8" s="730"/>
      <c r="NRX8" s="730"/>
      <c r="NRY8" s="730"/>
      <c r="NRZ8" s="730"/>
      <c r="NSA8" s="730"/>
      <c r="NSB8" s="730"/>
      <c r="NSC8" s="730"/>
      <c r="NSD8" s="730"/>
      <c r="NSE8" s="730"/>
      <c r="NSF8" s="730"/>
      <c r="NSG8" s="730"/>
      <c r="NSH8" s="730"/>
      <c r="NSI8" s="730"/>
      <c r="NSJ8" s="730"/>
      <c r="NSK8" s="730"/>
      <c r="NSL8" s="730"/>
      <c r="NSM8" s="730"/>
      <c r="NSN8" s="730"/>
      <c r="NSO8" s="730"/>
      <c r="NSP8" s="730"/>
      <c r="NSQ8" s="730"/>
      <c r="NSR8" s="730"/>
      <c r="NSS8" s="730"/>
      <c r="NST8" s="730"/>
      <c r="NSU8" s="730"/>
      <c r="NSV8" s="730"/>
      <c r="NSW8" s="730"/>
      <c r="NSX8" s="730"/>
      <c r="NSY8" s="730"/>
      <c r="NSZ8" s="730"/>
      <c r="NTA8" s="730"/>
      <c r="NTB8" s="730"/>
      <c r="NTC8" s="730"/>
      <c r="NTD8" s="730"/>
      <c r="NTE8" s="730"/>
      <c r="NTF8" s="730"/>
      <c r="NTG8" s="730"/>
      <c r="NTH8" s="730"/>
      <c r="NTI8" s="730"/>
      <c r="NTJ8" s="730"/>
      <c r="NTK8" s="730"/>
      <c r="NTL8" s="730"/>
      <c r="NTM8" s="730"/>
      <c r="NTN8" s="730"/>
      <c r="NTO8" s="730"/>
      <c r="NTP8" s="730"/>
      <c r="NTQ8" s="730"/>
      <c r="NTR8" s="730"/>
      <c r="NTS8" s="730"/>
      <c r="NTT8" s="730"/>
      <c r="NTU8" s="730"/>
      <c r="NTV8" s="730"/>
      <c r="NTW8" s="730"/>
      <c r="NTX8" s="730"/>
      <c r="NTY8" s="730"/>
      <c r="NTZ8" s="730"/>
      <c r="NUA8" s="730"/>
      <c r="NUB8" s="730"/>
      <c r="NUC8" s="730"/>
      <c r="NUD8" s="730"/>
      <c r="NUE8" s="730"/>
      <c r="NUF8" s="730"/>
      <c r="NUG8" s="730"/>
      <c r="NUH8" s="730"/>
      <c r="NUI8" s="730"/>
      <c r="NUJ8" s="730"/>
      <c r="NUK8" s="730"/>
      <c r="NUL8" s="730"/>
      <c r="NUM8" s="730"/>
      <c r="NUN8" s="730"/>
      <c r="NUO8" s="730"/>
      <c r="NUP8" s="730"/>
      <c r="NUQ8" s="730"/>
      <c r="NUR8" s="730"/>
      <c r="NUS8" s="730"/>
      <c r="NUT8" s="730"/>
      <c r="NUU8" s="730"/>
      <c r="NUV8" s="730"/>
      <c r="NUW8" s="730"/>
      <c r="NUX8" s="730"/>
      <c r="NUY8" s="730"/>
      <c r="NUZ8" s="730"/>
      <c r="NVA8" s="730"/>
      <c r="NVB8" s="730"/>
      <c r="NVC8" s="730"/>
      <c r="NVD8" s="730"/>
      <c r="NVE8" s="730"/>
      <c r="NVF8" s="730"/>
      <c r="NVG8" s="730"/>
      <c r="NVH8" s="730"/>
      <c r="NVI8" s="730"/>
      <c r="NVJ8" s="730"/>
      <c r="NVK8" s="730"/>
      <c r="NVL8" s="730"/>
      <c r="NVM8" s="730"/>
      <c r="NVN8" s="730"/>
      <c r="NVO8" s="730"/>
      <c r="NVP8" s="730"/>
      <c r="NVQ8" s="730"/>
      <c r="NVR8" s="730"/>
      <c r="NVS8" s="730"/>
      <c r="NVT8" s="730"/>
      <c r="NVU8" s="730"/>
      <c r="NVV8" s="730"/>
      <c r="NVW8" s="730"/>
      <c r="NVX8" s="730"/>
      <c r="NVY8" s="730"/>
      <c r="NVZ8" s="730"/>
      <c r="NWA8" s="730"/>
      <c r="NWB8" s="730"/>
      <c r="NWC8" s="730"/>
      <c r="NWD8" s="730"/>
      <c r="NWE8" s="730"/>
      <c r="NWF8" s="730"/>
      <c r="NWG8" s="730"/>
      <c r="NWH8" s="730"/>
      <c r="NWI8" s="730"/>
      <c r="NWJ8" s="730"/>
      <c r="NWK8" s="730"/>
      <c r="NWL8" s="730"/>
      <c r="NWM8" s="730"/>
      <c r="NWN8" s="730"/>
      <c r="NWO8" s="730"/>
      <c r="NWP8" s="730"/>
      <c r="NWQ8" s="730"/>
      <c r="NWR8" s="730"/>
      <c r="NWS8" s="730"/>
      <c r="NWT8" s="730"/>
      <c r="NWU8" s="730"/>
      <c r="NWV8" s="730"/>
      <c r="NWW8" s="730"/>
      <c r="NWX8" s="730"/>
      <c r="NWY8" s="730"/>
      <c r="NWZ8" s="730"/>
      <c r="NXA8" s="730"/>
      <c r="NXB8" s="730"/>
      <c r="NXC8" s="730"/>
      <c r="NXD8" s="730"/>
      <c r="NXE8" s="730"/>
      <c r="NXF8" s="730"/>
      <c r="NXG8" s="730"/>
      <c r="NXH8" s="730"/>
      <c r="NXI8" s="730"/>
      <c r="NXJ8" s="730"/>
      <c r="NXK8" s="730"/>
      <c r="NXL8" s="730"/>
      <c r="NXM8" s="730"/>
      <c r="NXN8" s="730"/>
      <c r="NXO8" s="730"/>
      <c r="NXP8" s="730"/>
      <c r="NXQ8" s="730"/>
      <c r="NXR8" s="730"/>
      <c r="NXS8" s="730"/>
      <c r="NXT8" s="730"/>
      <c r="NXU8" s="730"/>
      <c r="NXV8" s="730"/>
      <c r="NXW8" s="730"/>
      <c r="NXX8" s="730"/>
      <c r="NXY8" s="730"/>
      <c r="NXZ8" s="730"/>
      <c r="NYA8" s="730"/>
      <c r="NYB8" s="730"/>
      <c r="NYC8" s="730"/>
      <c r="NYD8" s="730"/>
      <c r="NYE8" s="730"/>
      <c r="NYF8" s="730"/>
      <c r="NYG8" s="730"/>
      <c r="NYH8" s="730"/>
      <c r="NYI8" s="730"/>
      <c r="NYJ8" s="730"/>
      <c r="NYK8" s="730"/>
      <c r="NYL8" s="730"/>
      <c r="NYM8" s="730"/>
      <c r="NYN8" s="730"/>
      <c r="NYO8" s="730"/>
      <c r="NYP8" s="730"/>
      <c r="NYQ8" s="730"/>
      <c r="NYR8" s="730"/>
      <c r="NYS8" s="730"/>
      <c r="NYT8" s="730"/>
      <c r="NYU8" s="730"/>
      <c r="NYV8" s="730"/>
      <c r="NYW8" s="730"/>
      <c r="NYX8" s="730"/>
      <c r="NYY8" s="730"/>
      <c r="NYZ8" s="730"/>
      <c r="NZA8" s="730"/>
      <c r="NZB8" s="730"/>
      <c r="NZC8" s="730"/>
      <c r="NZD8" s="730"/>
      <c r="NZE8" s="730"/>
      <c r="NZF8" s="730"/>
      <c r="NZG8" s="730"/>
      <c r="NZH8" s="730"/>
      <c r="NZI8" s="730"/>
      <c r="NZJ8" s="730"/>
      <c r="NZK8" s="730"/>
      <c r="NZL8" s="730"/>
      <c r="NZM8" s="730"/>
      <c r="NZN8" s="730"/>
      <c r="NZO8" s="730"/>
      <c r="NZP8" s="730"/>
      <c r="NZQ8" s="730"/>
      <c r="NZR8" s="730"/>
      <c r="NZS8" s="730"/>
      <c r="NZT8" s="730"/>
      <c r="NZU8" s="730"/>
      <c r="NZV8" s="730"/>
      <c r="NZW8" s="730"/>
      <c r="NZX8" s="730"/>
      <c r="NZY8" s="730"/>
      <c r="NZZ8" s="730"/>
      <c r="OAA8" s="730"/>
      <c r="OAB8" s="730"/>
      <c r="OAC8" s="730"/>
      <c r="OAD8" s="730"/>
      <c r="OAE8" s="730"/>
      <c r="OAF8" s="730"/>
      <c r="OAG8" s="730"/>
      <c r="OAH8" s="730"/>
      <c r="OAI8" s="730"/>
      <c r="OAJ8" s="730"/>
      <c r="OAK8" s="730"/>
      <c r="OAL8" s="730"/>
      <c r="OAM8" s="730"/>
      <c r="OAN8" s="730"/>
      <c r="OAO8" s="730"/>
      <c r="OAP8" s="730"/>
      <c r="OAQ8" s="730"/>
      <c r="OAR8" s="730"/>
      <c r="OAS8" s="730"/>
      <c r="OAT8" s="730"/>
      <c r="OAU8" s="730"/>
      <c r="OAV8" s="730"/>
      <c r="OAW8" s="730"/>
      <c r="OAX8" s="730"/>
      <c r="OAY8" s="730"/>
      <c r="OAZ8" s="730"/>
      <c r="OBA8" s="730"/>
      <c r="OBB8" s="730"/>
      <c r="OBC8" s="730"/>
      <c r="OBD8" s="730"/>
      <c r="OBE8" s="730"/>
      <c r="OBF8" s="730"/>
      <c r="OBG8" s="730"/>
      <c r="OBH8" s="730"/>
      <c r="OBI8" s="730"/>
      <c r="OBJ8" s="730"/>
      <c r="OBK8" s="730"/>
      <c r="OBL8" s="730"/>
      <c r="OBM8" s="730"/>
      <c r="OBN8" s="730"/>
      <c r="OBO8" s="730"/>
      <c r="OBP8" s="730"/>
      <c r="OBQ8" s="730"/>
      <c r="OBR8" s="730"/>
      <c r="OBS8" s="730"/>
      <c r="OBT8" s="730"/>
      <c r="OBU8" s="730"/>
      <c r="OBV8" s="730"/>
      <c r="OBW8" s="730"/>
      <c r="OBX8" s="730"/>
      <c r="OBY8" s="730"/>
      <c r="OBZ8" s="730"/>
      <c r="OCA8" s="730"/>
      <c r="OCB8" s="730"/>
      <c r="OCC8" s="730"/>
      <c r="OCD8" s="730"/>
      <c r="OCE8" s="730"/>
      <c r="OCF8" s="730"/>
      <c r="OCG8" s="730"/>
      <c r="OCH8" s="730"/>
      <c r="OCI8" s="730"/>
      <c r="OCJ8" s="730"/>
      <c r="OCK8" s="730"/>
      <c r="OCL8" s="730"/>
      <c r="OCM8" s="730"/>
      <c r="OCN8" s="730"/>
      <c r="OCO8" s="730"/>
      <c r="OCP8" s="730"/>
      <c r="OCQ8" s="730"/>
      <c r="OCR8" s="730"/>
      <c r="OCS8" s="730"/>
      <c r="OCT8" s="730"/>
      <c r="OCU8" s="730"/>
      <c r="OCV8" s="730"/>
      <c r="OCW8" s="730"/>
      <c r="OCX8" s="730"/>
      <c r="OCY8" s="730"/>
      <c r="OCZ8" s="730"/>
      <c r="ODA8" s="730"/>
      <c r="ODB8" s="730"/>
      <c r="ODC8" s="730"/>
      <c r="ODD8" s="730"/>
      <c r="ODE8" s="730"/>
      <c r="ODF8" s="730"/>
      <c r="ODG8" s="730"/>
      <c r="ODH8" s="730"/>
      <c r="ODI8" s="730"/>
      <c r="ODJ8" s="730"/>
      <c r="ODK8" s="730"/>
      <c r="ODL8" s="730"/>
      <c r="ODM8" s="730"/>
      <c r="ODN8" s="730"/>
      <c r="ODO8" s="730"/>
      <c r="ODP8" s="730"/>
      <c r="ODQ8" s="730"/>
      <c r="ODR8" s="730"/>
      <c r="ODS8" s="730"/>
      <c r="ODT8" s="730"/>
      <c r="ODU8" s="730"/>
      <c r="ODV8" s="730"/>
      <c r="ODW8" s="730"/>
      <c r="ODX8" s="730"/>
      <c r="ODY8" s="730"/>
      <c r="ODZ8" s="730"/>
      <c r="OEA8" s="730"/>
      <c r="OEB8" s="730"/>
      <c r="OEC8" s="730"/>
      <c r="OED8" s="730"/>
      <c r="OEE8" s="730"/>
      <c r="OEF8" s="730"/>
      <c r="OEG8" s="730"/>
      <c r="OEH8" s="730"/>
      <c r="OEI8" s="730"/>
      <c r="OEJ8" s="730"/>
      <c r="OEK8" s="730"/>
      <c r="OEL8" s="730"/>
      <c r="OEM8" s="730"/>
      <c r="OEN8" s="730"/>
      <c r="OEO8" s="730"/>
      <c r="OEP8" s="730"/>
      <c r="OEQ8" s="730"/>
      <c r="OER8" s="730"/>
      <c r="OES8" s="730"/>
      <c r="OET8" s="730"/>
      <c r="OEU8" s="730"/>
      <c r="OEV8" s="730"/>
      <c r="OEW8" s="730"/>
      <c r="OEX8" s="730"/>
      <c r="OEY8" s="730"/>
      <c r="OEZ8" s="730"/>
      <c r="OFA8" s="730"/>
      <c r="OFB8" s="730"/>
      <c r="OFC8" s="730"/>
      <c r="OFD8" s="730"/>
      <c r="OFE8" s="730"/>
      <c r="OFF8" s="730"/>
      <c r="OFG8" s="730"/>
      <c r="OFH8" s="730"/>
      <c r="OFI8" s="730"/>
      <c r="OFJ8" s="730"/>
      <c r="OFK8" s="730"/>
      <c r="OFL8" s="730"/>
      <c r="OFM8" s="730"/>
      <c r="OFN8" s="730"/>
      <c r="OFO8" s="730"/>
      <c r="OFP8" s="730"/>
      <c r="OFQ8" s="730"/>
      <c r="OFR8" s="730"/>
      <c r="OFS8" s="730"/>
      <c r="OFT8" s="730"/>
      <c r="OFU8" s="730"/>
      <c r="OFV8" s="730"/>
      <c r="OFW8" s="730"/>
      <c r="OFX8" s="730"/>
      <c r="OFY8" s="730"/>
      <c r="OFZ8" s="730"/>
      <c r="OGA8" s="730"/>
      <c r="OGB8" s="730"/>
      <c r="OGC8" s="730"/>
      <c r="OGD8" s="730"/>
      <c r="OGE8" s="730"/>
      <c r="OGF8" s="730"/>
      <c r="OGG8" s="730"/>
      <c r="OGH8" s="730"/>
      <c r="OGI8" s="730"/>
      <c r="OGJ8" s="730"/>
      <c r="OGK8" s="730"/>
      <c r="OGL8" s="730"/>
      <c r="OGM8" s="730"/>
      <c r="OGN8" s="730"/>
      <c r="OGO8" s="730"/>
      <c r="OGP8" s="730"/>
      <c r="OGQ8" s="730"/>
      <c r="OGR8" s="730"/>
      <c r="OGS8" s="730"/>
      <c r="OGT8" s="730"/>
      <c r="OGU8" s="730"/>
      <c r="OGV8" s="730"/>
      <c r="OGW8" s="730"/>
      <c r="OGX8" s="730"/>
      <c r="OGY8" s="730"/>
      <c r="OGZ8" s="730"/>
      <c r="OHA8" s="730"/>
      <c r="OHB8" s="730"/>
      <c r="OHC8" s="730"/>
      <c r="OHD8" s="730"/>
      <c r="OHE8" s="730"/>
      <c r="OHF8" s="730"/>
      <c r="OHG8" s="730"/>
      <c r="OHH8" s="730"/>
      <c r="OHI8" s="730"/>
      <c r="OHJ8" s="730"/>
      <c r="OHK8" s="730"/>
      <c r="OHL8" s="730"/>
      <c r="OHM8" s="730"/>
      <c r="OHN8" s="730"/>
      <c r="OHO8" s="730"/>
      <c r="OHP8" s="730"/>
      <c r="OHQ8" s="730"/>
      <c r="OHR8" s="730"/>
      <c r="OHS8" s="730"/>
      <c r="OHT8" s="730"/>
      <c r="OHU8" s="730"/>
      <c r="OHV8" s="730"/>
      <c r="OHW8" s="730"/>
      <c r="OHX8" s="730"/>
      <c r="OHY8" s="730"/>
      <c r="OHZ8" s="730"/>
      <c r="OIA8" s="730"/>
      <c r="OIB8" s="730"/>
      <c r="OIC8" s="730"/>
      <c r="OID8" s="730"/>
      <c r="OIE8" s="730"/>
      <c r="OIF8" s="730"/>
      <c r="OIG8" s="730"/>
      <c r="OIH8" s="730"/>
      <c r="OII8" s="730"/>
      <c r="OIJ8" s="730"/>
      <c r="OIK8" s="730"/>
      <c r="OIL8" s="730"/>
      <c r="OIM8" s="730"/>
      <c r="OIN8" s="730"/>
      <c r="OIO8" s="730"/>
      <c r="OIP8" s="730"/>
      <c r="OIQ8" s="730"/>
      <c r="OIR8" s="730"/>
      <c r="OIS8" s="730"/>
      <c r="OIT8" s="730"/>
      <c r="OIU8" s="730"/>
      <c r="OIV8" s="730"/>
      <c r="OIW8" s="730"/>
      <c r="OIX8" s="730"/>
      <c r="OIY8" s="730"/>
      <c r="OIZ8" s="730"/>
      <c r="OJA8" s="730"/>
      <c r="OJB8" s="730"/>
      <c r="OJC8" s="730"/>
      <c r="OJD8" s="730"/>
      <c r="OJE8" s="730"/>
      <c r="OJF8" s="730"/>
      <c r="OJG8" s="730"/>
      <c r="OJH8" s="730"/>
      <c r="OJI8" s="730"/>
      <c r="OJJ8" s="730"/>
      <c r="OJK8" s="730"/>
      <c r="OJL8" s="730"/>
      <c r="OJM8" s="730"/>
      <c r="OJN8" s="730"/>
      <c r="OJO8" s="730"/>
      <c r="OJP8" s="730"/>
      <c r="OJQ8" s="730"/>
      <c r="OJR8" s="730"/>
      <c r="OJS8" s="730"/>
      <c r="OJT8" s="730"/>
      <c r="OJU8" s="730"/>
      <c r="OJV8" s="730"/>
      <c r="OJW8" s="730"/>
      <c r="OJX8" s="730"/>
      <c r="OJY8" s="730"/>
      <c r="OJZ8" s="730"/>
      <c r="OKA8" s="730"/>
      <c r="OKB8" s="730"/>
      <c r="OKC8" s="730"/>
      <c r="OKD8" s="730"/>
      <c r="OKE8" s="730"/>
      <c r="OKF8" s="730"/>
      <c r="OKG8" s="730"/>
      <c r="OKH8" s="730"/>
      <c r="OKI8" s="730"/>
      <c r="OKJ8" s="730"/>
      <c r="OKK8" s="730"/>
      <c r="OKL8" s="730"/>
      <c r="OKM8" s="730"/>
      <c r="OKN8" s="730"/>
      <c r="OKO8" s="730"/>
      <c r="OKP8" s="730"/>
      <c r="OKQ8" s="730"/>
      <c r="OKR8" s="730"/>
      <c r="OKS8" s="730"/>
      <c r="OKT8" s="730"/>
      <c r="OKU8" s="730"/>
      <c r="OKV8" s="730"/>
      <c r="OKW8" s="730"/>
      <c r="OKX8" s="730"/>
      <c r="OKY8" s="730"/>
      <c r="OKZ8" s="730"/>
      <c r="OLA8" s="730"/>
      <c r="OLB8" s="730"/>
      <c r="OLC8" s="730"/>
      <c r="OLD8" s="730"/>
      <c r="OLE8" s="730"/>
      <c r="OLF8" s="730"/>
      <c r="OLG8" s="730"/>
      <c r="OLH8" s="730"/>
      <c r="OLI8" s="730"/>
      <c r="OLJ8" s="730"/>
      <c r="OLK8" s="730"/>
      <c r="OLL8" s="730"/>
      <c r="OLM8" s="730"/>
      <c r="OLN8" s="730"/>
      <c r="OLO8" s="730"/>
      <c r="OLP8" s="730"/>
      <c r="OLQ8" s="730"/>
      <c r="OLR8" s="730"/>
      <c r="OLS8" s="730"/>
      <c r="OLT8" s="730"/>
      <c r="OLU8" s="730"/>
      <c r="OLV8" s="730"/>
      <c r="OLW8" s="730"/>
      <c r="OLX8" s="730"/>
      <c r="OLY8" s="730"/>
      <c r="OLZ8" s="730"/>
      <c r="OMA8" s="730"/>
      <c r="OMB8" s="730"/>
      <c r="OMC8" s="730"/>
      <c r="OMD8" s="730"/>
      <c r="OME8" s="730"/>
      <c r="OMF8" s="730"/>
      <c r="OMG8" s="730"/>
      <c r="OMH8" s="730"/>
      <c r="OMI8" s="730"/>
      <c r="OMJ8" s="730"/>
      <c r="OMK8" s="730"/>
      <c r="OML8" s="730"/>
      <c r="OMM8" s="730"/>
      <c r="OMN8" s="730"/>
      <c r="OMO8" s="730"/>
      <c r="OMP8" s="730"/>
      <c r="OMQ8" s="730"/>
      <c r="OMR8" s="730"/>
      <c r="OMS8" s="730"/>
      <c r="OMT8" s="730"/>
      <c r="OMU8" s="730"/>
      <c r="OMV8" s="730"/>
      <c r="OMW8" s="730"/>
      <c r="OMX8" s="730"/>
      <c r="OMY8" s="730"/>
      <c r="OMZ8" s="730"/>
      <c r="ONA8" s="730"/>
      <c r="ONB8" s="730"/>
      <c r="ONC8" s="730"/>
      <c r="OND8" s="730"/>
      <c r="ONE8" s="730"/>
      <c r="ONF8" s="730"/>
      <c r="ONG8" s="730"/>
      <c r="ONH8" s="730"/>
      <c r="ONI8" s="730"/>
      <c r="ONJ8" s="730"/>
      <c r="ONK8" s="730"/>
      <c r="ONL8" s="730"/>
      <c r="ONM8" s="730"/>
      <c r="ONN8" s="730"/>
      <c r="ONO8" s="730"/>
      <c r="ONP8" s="730"/>
      <c r="ONQ8" s="730"/>
      <c r="ONR8" s="730"/>
      <c r="ONS8" s="730"/>
      <c r="ONT8" s="730"/>
      <c r="ONU8" s="730"/>
      <c r="ONV8" s="730"/>
      <c r="ONW8" s="730"/>
      <c r="ONX8" s="730"/>
      <c r="ONY8" s="730"/>
      <c r="ONZ8" s="730"/>
      <c r="OOA8" s="730"/>
      <c r="OOB8" s="730"/>
      <c r="OOC8" s="730"/>
      <c r="OOD8" s="730"/>
      <c r="OOE8" s="730"/>
      <c r="OOF8" s="730"/>
      <c r="OOG8" s="730"/>
      <c r="OOH8" s="730"/>
      <c r="OOI8" s="730"/>
      <c r="OOJ8" s="730"/>
      <c r="OOK8" s="730"/>
      <c r="OOL8" s="730"/>
      <c r="OOM8" s="730"/>
      <c r="OON8" s="730"/>
      <c r="OOO8" s="730"/>
      <c r="OOP8" s="730"/>
      <c r="OOQ8" s="730"/>
      <c r="OOR8" s="730"/>
      <c r="OOS8" s="730"/>
      <c r="OOT8" s="730"/>
      <c r="OOU8" s="730"/>
      <c r="OOV8" s="730"/>
      <c r="OOW8" s="730"/>
      <c r="OOX8" s="730"/>
      <c r="OOY8" s="730"/>
      <c r="OOZ8" s="730"/>
      <c r="OPA8" s="730"/>
      <c r="OPB8" s="730"/>
      <c r="OPC8" s="730"/>
      <c r="OPD8" s="730"/>
      <c r="OPE8" s="730"/>
      <c r="OPF8" s="730"/>
      <c r="OPG8" s="730"/>
      <c r="OPH8" s="730"/>
      <c r="OPI8" s="730"/>
      <c r="OPJ8" s="730"/>
      <c r="OPK8" s="730"/>
      <c r="OPL8" s="730"/>
      <c r="OPM8" s="730"/>
      <c r="OPN8" s="730"/>
      <c r="OPO8" s="730"/>
      <c r="OPP8" s="730"/>
      <c r="OPQ8" s="730"/>
      <c r="OPR8" s="730"/>
      <c r="OPS8" s="730"/>
      <c r="OPT8" s="730"/>
      <c r="OPU8" s="730"/>
      <c r="OPV8" s="730"/>
      <c r="OPW8" s="730"/>
      <c r="OPX8" s="730"/>
      <c r="OPY8" s="730"/>
      <c r="OPZ8" s="730"/>
      <c r="OQA8" s="730"/>
      <c r="OQB8" s="730"/>
      <c r="OQC8" s="730"/>
      <c r="OQD8" s="730"/>
      <c r="OQE8" s="730"/>
      <c r="OQF8" s="730"/>
      <c r="OQG8" s="730"/>
      <c r="OQH8" s="730"/>
      <c r="OQI8" s="730"/>
      <c r="OQJ8" s="730"/>
      <c r="OQK8" s="730"/>
      <c r="OQL8" s="730"/>
      <c r="OQM8" s="730"/>
      <c r="OQN8" s="730"/>
      <c r="OQO8" s="730"/>
      <c r="OQP8" s="730"/>
      <c r="OQQ8" s="730"/>
      <c r="OQR8" s="730"/>
      <c r="OQS8" s="730"/>
      <c r="OQT8" s="730"/>
      <c r="OQU8" s="730"/>
      <c r="OQV8" s="730"/>
      <c r="OQW8" s="730"/>
      <c r="OQX8" s="730"/>
      <c r="OQY8" s="730"/>
      <c r="OQZ8" s="730"/>
      <c r="ORA8" s="730"/>
      <c r="ORB8" s="730"/>
      <c r="ORC8" s="730"/>
      <c r="ORD8" s="730"/>
      <c r="ORE8" s="730"/>
      <c r="ORF8" s="730"/>
      <c r="ORG8" s="730"/>
      <c r="ORH8" s="730"/>
      <c r="ORI8" s="730"/>
      <c r="ORJ8" s="730"/>
      <c r="ORK8" s="730"/>
      <c r="ORL8" s="730"/>
      <c r="ORM8" s="730"/>
      <c r="ORN8" s="730"/>
      <c r="ORO8" s="730"/>
      <c r="ORP8" s="730"/>
      <c r="ORQ8" s="730"/>
      <c r="ORR8" s="730"/>
      <c r="ORS8" s="730"/>
      <c r="ORT8" s="730"/>
      <c r="ORU8" s="730"/>
      <c r="ORV8" s="730"/>
      <c r="ORW8" s="730"/>
      <c r="ORX8" s="730"/>
      <c r="ORY8" s="730"/>
      <c r="ORZ8" s="730"/>
      <c r="OSA8" s="730"/>
      <c r="OSB8" s="730"/>
      <c r="OSC8" s="730"/>
      <c r="OSD8" s="730"/>
      <c r="OSE8" s="730"/>
      <c r="OSF8" s="730"/>
      <c r="OSG8" s="730"/>
      <c r="OSH8" s="730"/>
      <c r="OSI8" s="730"/>
      <c r="OSJ8" s="730"/>
      <c r="OSK8" s="730"/>
      <c r="OSL8" s="730"/>
      <c r="OSM8" s="730"/>
      <c r="OSN8" s="730"/>
      <c r="OSO8" s="730"/>
      <c r="OSP8" s="730"/>
      <c r="OSQ8" s="730"/>
      <c r="OSR8" s="730"/>
      <c r="OSS8" s="730"/>
      <c r="OST8" s="730"/>
      <c r="OSU8" s="730"/>
      <c r="OSV8" s="730"/>
      <c r="OSW8" s="730"/>
      <c r="OSX8" s="730"/>
      <c r="OSY8" s="730"/>
      <c r="OSZ8" s="730"/>
      <c r="OTA8" s="730"/>
      <c r="OTB8" s="730"/>
      <c r="OTC8" s="730"/>
      <c r="OTD8" s="730"/>
      <c r="OTE8" s="730"/>
      <c r="OTF8" s="730"/>
      <c r="OTG8" s="730"/>
      <c r="OTH8" s="730"/>
      <c r="OTI8" s="730"/>
      <c r="OTJ8" s="730"/>
      <c r="OTK8" s="730"/>
      <c r="OTL8" s="730"/>
      <c r="OTM8" s="730"/>
      <c r="OTN8" s="730"/>
      <c r="OTO8" s="730"/>
      <c r="OTP8" s="730"/>
      <c r="OTQ8" s="730"/>
      <c r="OTR8" s="730"/>
      <c r="OTS8" s="730"/>
      <c r="OTT8" s="730"/>
      <c r="OTU8" s="730"/>
      <c r="OTV8" s="730"/>
      <c r="OTW8" s="730"/>
      <c r="OTX8" s="730"/>
      <c r="OTY8" s="730"/>
      <c r="OTZ8" s="730"/>
      <c r="OUA8" s="730"/>
      <c r="OUB8" s="730"/>
      <c r="OUC8" s="730"/>
      <c r="OUD8" s="730"/>
      <c r="OUE8" s="730"/>
      <c r="OUF8" s="730"/>
      <c r="OUG8" s="730"/>
      <c r="OUH8" s="730"/>
      <c r="OUI8" s="730"/>
      <c r="OUJ8" s="730"/>
      <c r="OUK8" s="730"/>
      <c r="OUL8" s="730"/>
      <c r="OUM8" s="730"/>
      <c r="OUN8" s="730"/>
      <c r="OUO8" s="730"/>
      <c r="OUP8" s="730"/>
      <c r="OUQ8" s="730"/>
      <c r="OUR8" s="730"/>
      <c r="OUS8" s="730"/>
      <c r="OUT8" s="730"/>
      <c r="OUU8" s="730"/>
      <c r="OUV8" s="730"/>
      <c r="OUW8" s="730"/>
      <c r="OUX8" s="730"/>
      <c r="OUY8" s="730"/>
      <c r="OUZ8" s="730"/>
      <c r="OVA8" s="730"/>
      <c r="OVB8" s="730"/>
      <c r="OVC8" s="730"/>
      <c r="OVD8" s="730"/>
      <c r="OVE8" s="730"/>
      <c r="OVF8" s="730"/>
      <c r="OVG8" s="730"/>
      <c r="OVH8" s="730"/>
      <c r="OVI8" s="730"/>
      <c r="OVJ8" s="730"/>
      <c r="OVK8" s="730"/>
      <c r="OVL8" s="730"/>
      <c r="OVM8" s="730"/>
      <c r="OVN8" s="730"/>
      <c r="OVO8" s="730"/>
      <c r="OVP8" s="730"/>
      <c r="OVQ8" s="730"/>
      <c r="OVR8" s="730"/>
      <c r="OVS8" s="730"/>
      <c r="OVT8" s="730"/>
      <c r="OVU8" s="730"/>
      <c r="OVV8" s="730"/>
      <c r="OVW8" s="730"/>
      <c r="OVX8" s="730"/>
      <c r="OVY8" s="730"/>
      <c r="OVZ8" s="730"/>
      <c r="OWA8" s="730"/>
      <c r="OWB8" s="730"/>
      <c r="OWC8" s="730"/>
      <c r="OWD8" s="730"/>
      <c r="OWE8" s="730"/>
      <c r="OWF8" s="730"/>
      <c r="OWG8" s="730"/>
      <c r="OWH8" s="730"/>
      <c r="OWI8" s="730"/>
      <c r="OWJ8" s="730"/>
      <c r="OWK8" s="730"/>
      <c r="OWL8" s="730"/>
      <c r="OWM8" s="730"/>
      <c r="OWN8" s="730"/>
      <c r="OWO8" s="730"/>
      <c r="OWP8" s="730"/>
      <c r="OWQ8" s="730"/>
      <c r="OWR8" s="730"/>
      <c r="OWS8" s="730"/>
      <c r="OWT8" s="730"/>
      <c r="OWU8" s="730"/>
      <c r="OWV8" s="730"/>
      <c r="OWW8" s="730"/>
      <c r="OWX8" s="730"/>
      <c r="OWY8" s="730"/>
      <c r="OWZ8" s="730"/>
      <c r="OXA8" s="730"/>
      <c r="OXB8" s="730"/>
      <c r="OXC8" s="730"/>
      <c r="OXD8" s="730"/>
      <c r="OXE8" s="730"/>
      <c r="OXF8" s="730"/>
      <c r="OXG8" s="730"/>
      <c r="OXH8" s="730"/>
      <c r="OXI8" s="730"/>
      <c r="OXJ8" s="730"/>
      <c r="OXK8" s="730"/>
      <c r="OXL8" s="730"/>
      <c r="OXM8" s="730"/>
      <c r="OXN8" s="730"/>
      <c r="OXO8" s="730"/>
      <c r="OXP8" s="730"/>
      <c r="OXQ8" s="730"/>
      <c r="OXR8" s="730"/>
      <c r="OXS8" s="730"/>
      <c r="OXT8" s="730"/>
      <c r="OXU8" s="730"/>
      <c r="OXV8" s="730"/>
      <c r="OXW8" s="730"/>
      <c r="OXX8" s="730"/>
      <c r="OXY8" s="730"/>
      <c r="OXZ8" s="730"/>
      <c r="OYA8" s="730"/>
      <c r="OYB8" s="730"/>
      <c r="OYC8" s="730"/>
      <c r="OYD8" s="730"/>
      <c r="OYE8" s="730"/>
      <c r="OYF8" s="730"/>
      <c r="OYG8" s="730"/>
      <c r="OYH8" s="730"/>
      <c r="OYI8" s="730"/>
      <c r="OYJ8" s="730"/>
      <c r="OYK8" s="730"/>
      <c r="OYL8" s="730"/>
      <c r="OYM8" s="730"/>
      <c r="OYN8" s="730"/>
      <c r="OYO8" s="730"/>
      <c r="OYP8" s="730"/>
      <c r="OYQ8" s="730"/>
      <c r="OYR8" s="730"/>
      <c r="OYS8" s="730"/>
      <c r="OYT8" s="730"/>
      <c r="OYU8" s="730"/>
      <c r="OYV8" s="730"/>
      <c r="OYW8" s="730"/>
      <c r="OYX8" s="730"/>
      <c r="OYY8" s="730"/>
      <c r="OYZ8" s="730"/>
      <c r="OZA8" s="730"/>
      <c r="OZB8" s="730"/>
      <c r="OZC8" s="730"/>
      <c r="OZD8" s="730"/>
      <c r="OZE8" s="730"/>
      <c r="OZF8" s="730"/>
      <c r="OZG8" s="730"/>
      <c r="OZH8" s="730"/>
      <c r="OZI8" s="730"/>
      <c r="OZJ8" s="730"/>
      <c r="OZK8" s="730"/>
      <c r="OZL8" s="730"/>
      <c r="OZM8" s="730"/>
      <c r="OZN8" s="730"/>
      <c r="OZO8" s="730"/>
      <c r="OZP8" s="730"/>
      <c r="OZQ8" s="730"/>
      <c r="OZR8" s="730"/>
      <c r="OZS8" s="730"/>
      <c r="OZT8" s="730"/>
      <c r="OZU8" s="730"/>
      <c r="OZV8" s="730"/>
      <c r="OZW8" s="730"/>
      <c r="OZX8" s="730"/>
      <c r="OZY8" s="730"/>
      <c r="OZZ8" s="730"/>
      <c r="PAA8" s="730"/>
      <c r="PAB8" s="730"/>
      <c r="PAC8" s="730"/>
      <c r="PAD8" s="730"/>
      <c r="PAE8" s="730"/>
      <c r="PAF8" s="730"/>
      <c r="PAG8" s="730"/>
      <c r="PAH8" s="730"/>
      <c r="PAI8" s="730"/>
      <c r="PAJ8" s="730"/>
      <c r="PAK8" s="730"/>
      <c r="PAL8" s="730"/>
      <c r="PAM8" s="730"/>
      <c r="PAN8" s="730"/>
      <c r="PAO8" s="730"/>
      <c r="PAP8" s="730"/>
      <c r="PAQ8" s="730"/>
      <c r="PAR8" s="730"/>
      <c r="PAS8" s="730"/>
      <c r="PAT8" s="730"/>
      <c r="PAU8" s="730"/>
      <c r="PAV8" s="730"/>
      <c r="PAW8" s="730"/>
      <c r="PAX8" s="730"/>
      <c r="PAY8" s="730"/>
      <c r="PAZ8" s="730"/>
      <c r="PBA8" s="730"/>
      <c r="PBB8" s="730"/>
      <c r="PBC8" s="730"/>
      <c r="PBD8" s="730"/>
      <c r="PBE8" s="730"/>
      <c r="PBF8" s="730"/>
      <c r="PBG8" s="730"/>
      <c r="PBH8" s="730"/>
      <c r="PBI8" s="730"/>
      <c r="PBJ8" s="730"/>
      <c r="PBK8" s="730"/>
      <c r="PBL8" s="730"/>
      <c r="PBM8" s="730"/>
      <c r="PBN8" s="730"/>
      <c r="PBO8" s="730"/>
      <c r="PBP8" s="730"/>
      <c r="PBQ8" s="730"/>
      <c r="PBR8" s="730"/>
      <c r="PBS8" s="730"/>
      <c r="PBT8" s="730"/>
      <c r="PBU8" s="730"/>
      <c r="PBV8" s="730"/>
      <c r="PBW8" s="730"/>
      <c r="PBX8" s="730"/>
      <c r="PBY8" s="730"/>
      <c r="PBZ8" s="730"/>
      <c r="PCA8" s="730"/>
      <c r="PCB8" s="730"/>
      <c r="PCC8" s="730"/>
      <c r="PCD8" s="730"/>
      <c r="PCE8" s="730"/>
      <c r="PCF8" s="730"/>
      <c r="PCG8" s="730"/>
      <c r="PCH8" s="730"/>
      <c r="PCI8" s="730"/>
      <c r="PCJ8" s="730"/>
      <c r="PCK8" s="730"/>
      <c r="PCL8" s="730"/>
      <c r="PCM8" s="730"/>
      <c r="PCN8" s="730"/>
      <c r="PCO8" s="730"/>
      <c r="PCP8" s="730"/>
      <c r="PCQ8" s="730"/>
      <c r="PCR8" s="730"/>
      <c r="PCS8" s="730"/>
      <c r="PCT8" s="730"/>
      <c r="PCU8" s="730"/>
      <c r="PCV8" s="730"/>
      <c r="PCW8" s="730"/>
      <c r="PCX8" s="730"/>
      <c r="PCY8" s="730"/>
      <c r="PCZ8" s="730"/>
      <c r="PDA8" s="730"/>
      <c r="PDB8" s="730"/>
      <c r="PDC8" s="730"/>
      <c r="PDD8" s="730"/>
      <c r="PDE8" s="730"/>
      <c r="PDF8" s="730"/>
      <c r="PDG8" s="730"/>
      <c r="PDH8" s="730"/>
      <c r="PDI8" s="730"/>
      <c r="PDJ8" s="730"/>
      <c r="PDK8" s="730"/>
      <c r="PDL8" s="730"/>
      <c r="PDM8" s="730"/>
      <c r="PDN8" s="730"/>
      <c r="PDO8" s="730"/>
      <c r="PDP8" s="730"/>
      <c r="PDQ8" s="730"/>
      <c r="PDR8" s="730"/>
      <c r="PDS8" s="730"/>
      <c r="PDT8" s="730"/>
      <c r="PDU8" s="730"/>
      <c r="PDV8" s="730"/>
      <c r="PDW8" s="730"/>
      <c r="PDX8" s="730"/>
      <c r="PDY8" s="730"/>
      <c r="PDZ8" s="730"/>
      <c r="PEA8" s="730"/>
      <c r="PEB8" s="730"/>
      <c r="PEC8" s="730"/>
      <c r="PED8" s="730"/>
      <c r="PEE8" s="730"/>
      <c r="PEF8" s="730"/>
      <c r="PEG8" s="730"/>
      <c r="PEH8" s="730"/>
      <c r="PEI8" s="730"/>
      <c r="PEJ8" s="730"/>
      <c r="PEK8" s="730"/>
      <c r="PEL8" s="730"/>
      <c r="PEM8" s="730"/>
      <c r="PEN8" s="730"/>
      <c r="PEO8" s="730"/>
      <c r="PEP8" s="730"/>
      <c r="PEQ8" s="730"/>
      <c r="PER8" s="730"/>
      <c r="PES8" s="730"/>
      <c r="PET8" s="730"/>
      <c r="PEU8" s="730"/>
      <c r="PEV8" s="730"/>
      <c r="PEW8" s="730"/>
      <c r="PEX8" s="730"/>
      <c r="PEY8" s="730"/>
      <c r="PEZ8" s="730"/>
      <c r="PFA8" s="730"/>
      <c r="PFB8" s="730"/>
      <c r="PFC8" s="730"/>
      <c r="PFD8" s="730"/>
      <c r="PFE8" s="730"/>
      <c r="PFF8" s="730"/>
      <c r="PFG8" s="730"/>
      <c r="PFH8" s="730"/>
      <c r="PFI8" s="730"/>
      <c r="PFJ8" s="730"/>
      <c r="PFK8" s="730"/>
      <c r="PFL8" s="730"/>
      <c r="PFM8" s="730"/>
      <c r="PFN8" s="730"/>
      <c r="PFO8" s="730"/>
      <c r="PFP8" s="730"/>
      <c r="PFQ8" s="730"/>
      <c r="PFR8" s="730"/>
      <c r="PFS8" s="730"/>
      <c r="PFT8" s="730"/>
      <c r="PFU8" s="730"/>
      <c r="PFV8" s="730"/>
      <c r="PFW8" s="730"/>
      <c r="PFX8" s="730"/>
      <c r="PFY8" s="730"/>
      <c r="PFZ8" s="730"/>
      <c r="PGA8" s="730"/>
      <c r="PGB8" s="730"/>
      <c r="PGC8" s="730"/>
      <c r="PGD8" s="730"/>
      <c r="PGE8" s="730"/>
      <c r="PGF8" s="730"/>
      <c r="PGG8" s="730"/>
      <c r="PGH8" s="730"/>
      <c r="PGI8" s="730"/>
      <c r="PGJ8" s="730"/>
      <c r="PGK8" s="730"/>
      <c r="PGL8" s="730"/>
      <c r="PGM8" s="730"/>
      <c r="PGN8" s="730"/>
      <c r="PGO8" s="730"/>
      <c r="PGP8" s="730"/>
      <c r="PGQ8" s="730"/>
      <c r="PGR8" s="730"/>
      <c r="PGS8" s="730"/>
      <c r="PGT8" s="730"/>
      <c r="PGU8" s="730"/>
      <c r="PGV8" s="730"/>
      <c r="PGW8" s="730"/>
      <c r="PGX8" s="730"/>
      <c r="PGY8" s="730"/>
      <c r="PGZ8" s="730"/>
      <c r="PHA8" s="730"/>
      <c r="PHB8" s="730"/>
      <c r="PHC8" s="730"/>
      <c r="PHD8" s="730"/>
      <c r="PHE8" s="730"/>
      <c r="PHF8" s="730"/>
      <c r="PHG8" s="730"/>
      <c r="PHH8" s="730"/>
      <c r="PHI8" s="730"/>
      <c r="PHJ8" s="730"/>
      <c r="PHK8" s="730"/>
      <c r="PHL8" s="730"/>
      <c r="PHM8" s="730"/>
      <c r="PHN8" s="730"/>
      <c r="PHO8" s="730"/>
      <c r="PHP8" s="730"/>
      <c r="PHQ8" s="730"/>
      <c r="PHR8" s="730"/>
      <c r="PHS8" s="730"/>
      <c r="PHT8" s="730"/>
      <c r="PHU8" s="730"/>
      <c r="PHV8" s="730"/>
      <c r="PHW8" s="730"/>
      <c r="PHX8" s="730"/>
      <c r="PHY8" s="730"/>
      <c r="PHZ8" s="730"/>
      <c r="PIA8" s="730"/>
      <c r="PIB8" s="730"/>
      <c r="PIC8" s="730"/>
      <c r="PID8" s="730"/>
      <c r="PIE8" s="730"/>
      <c r="PIF8" s="730"/>
      <c r="PIG8" s="730"/>
      <c r="PIH8" s="730"/>
      <c r="PII8" s="730"/>
      <c r="PIJ8" s="730"/>
      <c r="PIK8" s="730"/>
      <c r="PIL8" s="730"/>
      <c r="PIM8" s="730"/>
      <c r="PIN8" s="730"/>
      <c r="PIO8" s="730"/>
      <c r="PIP8" s="730"/>
      <c r="PIQ8" s="730"/>
      <c r="PIR8" s="730"/>
      <c r="PIS8" s="730"/>
      <c r="PIT8" s="730"/>
      <c r="PIU8" s="730"/>
      <c r="PIV8" s="730"/>
      <c r="PIW8" s="730"/>
      <c r="PIX8" s="730"/>
      <c r="PIY8" s="730"/>
      <c r="PIZ8" s="730"/>
      <c r="PJA8" s="730"/>
      <c r="PJB8" s="730"/>
      <c r="PJC8" s="730"/>
      <c r="PJD8" s="730"/>
      <c r="PJE8" s="730"/>
      <c r="PJF8" s="730"/>
      <c r="PJG8" s="730"/>
      <c r="PJH8" s="730"/>
      <c r="PJI8" s="730"/>
      <c r="PJJ8" s="730"/>
      <c r="PJK8" s="730"/>
      <c r="PJL8" s="730"/>
      <c r="PJM8" s="730"/>
      <c r="PJN8" s="730"/>
      <c r="PJO8" s="730"/>
      <c r="PJP8" s="730"/>
      <c r="PJQ8" s="730"/>
      <c r="PJR8" s="730"/>
      <c r="PJS8" s="730"/>
      <c r="PJT8" s="730"/>
      <c r="PJU8" s="730"/>
      <c r="PJV8" s="730"/>
      <c r="PJW8" s="730"/>
      <c r="PJX8" s="730"/>
      <c r="PJY8" s="730"/>
      <c r="PJZ8" s="730"/>
      <c r="PKA8" s="730"/>
      <c r="PKB8" s="730"/>
      <c r="PKC8" s="730"/>
      <c r="PKD8" s="730"/>
      <c r="PKE8" s="730"/>
      <c r="PKF8" s="730"/>
      <c r="PKG8" s="730"/>
      <c r="PKH8" s="730"/>
      <c r="PKI8" s="730"/>
      <c r="PKJ8" s="730"/>
      <c r="PKK8" s="730"/>
      <c r="PKL8" s="730"/>
      <c r="PKM8" s="730"/>
      <c r="PKN8" s="730"/>
      <c r="PKO8" s="730"/>
      <c r="PKP8" s="730"/>
      <c r="PKQ8" s="730"/>
      <c r="PKR8" s="730"/>
      <c r="PKS8" s="730"/>
      <c r="PKT8" s="730"/>
      <c r="PKU8" s="730"/>
      <c r="PKV8" s="730"/>
      <c r="PKW8" s="730"/>
      <c r="PKX8" s="730"/>
      <c r="PKY8" s="730"/>
      <c r="PKZ8" s="730"/>
      <c r="PLA8" s="730"/>
      <c r="PLB8" s="730"/>
      <c r="PLC8" s="730"/>
      <c r="PLD8" s="730"/>
      <c r="PLE8" s="730"/>
      <c r="PLF8" s="730"/>
      <c r="PLG8" s="730"/>
      <c r="PLH8" s="730"/>
      <c r="PLI8" s="730"/>
      <c r="PLJ8" s="730"/>
      <c r="PLK8" s="730"/>
      <c r="PLL8" s="730"/>
      <c r="PLM8" s="730"/>
      <c r="PLN8" s="730"/>
      <c r="PLO8" s="730"/>
      <c r="PLP8" s="730"/>
      <c r="PLQ8" s="730"/>
      <c r="PLR8" s="730"/>
      <c r="PLS8" s="730"/>
      <c r="PLT8" s="730"/>
      <c r="PLU8" s="730"/>
      <c r="PLV8" s="730"/>
      <c r="PLW8" s="730"/>
      <c r="PLX8" s="730"/>
      <c r="PLY8" s="730"/>
      <c r="PLZ8" s="730"/>
      <c r="PMA8" s="730"/>
      <c r="PMB8" s="730"/>
      <c r="PMC8" s="730"/>
      <c r="PMD8" s="730"/>
      <c r="PME8" s="730"/>
      <c r="PMF8" s="730"/>
      <c r="PMG8" s="730"/>
      <c r="PMH8" s="730"/>
      <c r="PMI8" s="730"/>
      <c r="PMJ8" s="730"/>
      <c r="PMK8" s="730"/>
      <c r="PML8" s="730"/>
      <c r="PMM8" s="730"/>
      <c r="PMN8" s="730"/>
      <c r="PMO8" s="730"/>
      <c r="PMP8" s="730"/>
      <c r="PMQ8" s="730"/>
      <c r="PMR8" s="730"/>
      <c r="PMS8" s="730"/>
      <c r="PMT8" s="730"/>
      <c r="PMU8" s="730"/>
      <c r="PMV8" s="730"/>
      <c r="PMW8" s="730"/>
      <c r="PMX8" s="730"/>
      <c r="PMY8" s="730"/>
      <c r="PMZ8" s="730"/>
      <c r="PNA8" s="730"/>
      <c r="PNB8" s="730"/>
      <c r="PNC8" s="730"/>
      <c r="PND8" s="730"/>
      <c r="PNE8" s="730"/>
      <c r="PNF8" s="730"/>
      <c r="PNG8" s="730"/>
      <c r="PNH8" s="730"/>
      <c r="PNI8" s="730"/>
      <c r="PNJ8" s="730"/>
      <c r="PNK8" s="730"/>
      <c r="PNL8" s="730"/>
      <c r="PNM8" s="730"/>
      <c r="PNN8" s="730"/>
      <c r="PNO8" s="730"/>
      <c r="PNP8" s="730"/>
      <c r="PNQ8" s="730"/>
      <c r="PNR8" s="730"/>
      <c r="PNS8" s="730"/>
      <c r="PNT8" s="730"/>
      <c r="PNU8" s="730"/>
      <c r="PNV8" s="730"/>
      <c r="PNW8" s="730"/>
      <c r="PNX8" s="730"/>
      <c r="PNY8" s="730"/>
      <c r="PNZ8" s="730"/>
      <c r="POA8" s="730"/>
      <c r="POB8" s="730"/>
      <c r="POC8" s="730"/>
      <c r="POD8" s="730"/>
      <c r="POE8" s="730"/>
      <c r="POF8" s="730"/>
      <c r="POG8" s="730"/>
      <c r="POH8" s="730"/>
      <c r="POI8" s="730"/>
      <c r="POJ8" s="730"/>
      <c r="POK8" s="730"/>
      <c r="POL8" s="730"/>
      <c r="POM8" s="730"/>
      <c r="PON8" s="730"/>
      <c r="POO8" s="730"/>
      <c r="POP8" s="730"/>
      <c r="POQ8" s="730"/>
      <c r="POR8" s="730"/>
      <c r="POS8" s="730"/>
      <c r="POT8" s="730"/>
      <c r="POU8" s="730"/>
      <c r="POV8" s="730"/>
      <c r="POW8" s="730"/>
      <c r="POX8" s="730"/>
      <c r="POY8" s="730"/>
      <c r="POZ8" s="730"/>
      <c r="PPA8" s="730"/>
      <c r="PPB8" s="730"/>
      <c r="PPC8" s="730"/>
      <c r="PPD8" s="730"/>
      <c r="PPE8" s="730"/>
      <c r="PPF8" s="730"/>
      <c r="PPG8" s="730"/>
      <c r="PPH8" s="730"/>
      <c r="PPI8" s="730"/>
      <c r="PPJ8" s="730"/>
      <c r="PPK8" s="730"/>
      <c r="PPL8" s="730"/>
      <c r="PPM8" s="730"/>
      <c r="PPN8" s="730"/>
      <c r="PPO8" s="730"/>
      <c r="PPP8" s="730"/>
      <c r="PPQ8" s="730"/>
      <c r="PPR8" s="730"/>
      <c r="PPS8" s="730"/>
      <c r="PPT8" s="730"/>
      <c r="PPU8" s="730"/>
      <c r="PPV8" s="730"/>
      <c r="PPW8" s="730"/>
      <c r="PPX8" s="730"/>
      <c r="PPY8" s="730"/>
      <c r="PPZ8" s="730"/>
      <c r="PQA8" s="730"/>
      <c r="PQB8" s="730"/>
      <c r="PQC8" s="730"/>
      <c r="PQD8" s="730"/>
      <c r="PQE8" s="730"/>
      <c r="PQF8" s="730"/>
      <c r="PQG8" s="730"/>
      <c r="PQH8" s="730"/>
      <c r="PQI8" s="730"/>
      <c r="PQJ8" s="730"/>
      <c r="PQK8" s="730"/>
      <c r="PQL8" s="730"/>
      <c r="PQM8" s="730"/>
      <c r="PQN8" s="730"/>
      <c r="PQO8" s="730"/>
      <c r="PQP8" s="730"/>
      <c r="PQQ8" s="730"/>
      <c r="PQR8" s="730"/>
      <c r="PQS8" s="730"/>
      <c r="PQT8" s="730"/>
      <c r="PQU8" s="730"/>
      <c r="PQV8" s="730"/>
      <c r="PQW8" s="730"/>
      <c r="PQX8" s="730"/>
      <c r="PQY8" s="730"/>
      <c r="PQZ8" s="730"/>
      <c r="PRA8" s="730"/>
      <c r="PRB8" s="730"/>
      <c r="PRC8" s="730"/>
      <c r="PRD8" s="730"/>
      <c r="PRE8" s="730"/>
      <c r="PRF8" s="730"/>
      <c r="PRG8" s="730"/>
      <c r="PRH8" s="730"/>
      <c r="PRI8" s="730"/>
      <c r="PRJ8" s="730"/>
      <c r="PRK8" s="730"/>
      <c r="PRL8" s="730"/>
      <c r="PRM8" s="730"/>
      <c r="PRN8" s="730"/>
      <c r="PRO8" s="730"/>
      <c r="PRP8" s="730"/>
      <c r="PRQ8" s="730"/>
      <c r="PRR8" s="730"/>
      <c r="PRS8" s="730"/>
      <c r="PRT8" s="730"/>
      <c r="PRU8" s="730"/>
      <c r="PRV8" s="730"/>
      <c r="PRW8" s="730"/>
      <c r="PRX8" s="730"/>
      <c r="PRY8" s="730"/>
      <c r="PRZ8" s="730"/>
      <c r="PSA8" s="730"/>
      <c r="PSB8" s="730"/>
      <c r="PSC8" s="730"/>
      <c r="PSD8" s="730"/>
      <c r="PSE8" s="730"/>
      <c r="PSF8" s="730"/>
      <c r="PSG8" s="730"/>
      <c r="PSH8" s="730"/>
      <c r="PSI8" s="730"/>
      <c r="PSJ8" s="730"/>
      <c r="PSK8" s="730"/>
      <c r="PSL8" s="730"/>
      <c r="PSM8" s="730"/>
      <c r="PSN8" s="730"/>
      <c r="PSO8" s="730"/>
      <c r="PSP8" s="730"/>
      <c r="PSQ8" s="730"/>
      <c r="PSR8" s="730"/>
      <c r="PSS8" s="730"/>
      <c r="PST8" s="730"/>
      <c r="PSU8" s="730"/>
      <c r="PSV8" s="730"/>
      <c r="PSW8" s="730"/>
      <c r="PSX8" s="730"/>
      <c r="PSY8" s="730"/>
      <c r="PSZ8" s="730"/>
      <c r="PTA8" s="730"/>
      <c r="PTB8" s="730"/>
      <c r="PTC8" s="730"/>
      <c r="PTD8" s="730"/>
      <c r="PTE8" s="730"/>
      <c r="PTF8" s="730"/>
      <c r="PTG8" s="730"/>
      <c r="PTH8" s="730"/>
      <c r="PTI8" s="730"/>
      <c r="PTJ8" s="730"/>
      <c r="PTK8" s="730"/>
      <c r="PTL8" s="730"/>
      <c r="PTM8" s="730"/>
      <c r="PTN8" s="730"/>
      <c r="PTO8" s="730"/>
      <c r="PTP8" s="730"/>
      <c r="PTQ8" s="730"/>
      <c r="PTR8" s="730"/>
      <c r="PTS8" s="730"/>
      <c r="PTT8" s="730"/>
      <c r="PTU8" s="730"/>
      <c r="PTV8" s="730"/>
      <c r="PTW8" s="730"/>
      <c r="PTX8" s="730"/>
      <c r="PTY8" s="730"/>
      <c r="PTZ8" s="730"/>
      <c r="PUA8" s="730"/>
      <c r="PUB8" s="730"/>
      <c r="PUC8" s="730"/>
      <c r="PUD8" s="730"/>
      <c r="PUE8" s="730"/>
      <c r="PUF8" s="730"/>
      <c r="PUG8" s="730"/>
      <c r="PUH8" s="730"/>
      <c r="PUI8" s="730"/>
      <c r="PUJ8" s="730"/>
      <c r="PUK8" s="730"/>
      <c r="PUL8" s="730"/>
      <c r="PUM8" s="730"/>
      <c r="PUN8" s="730"/>
      <c r="PUO8" s="730"/>
      <c r="PUP8" s="730"/>
      <c r="PUQ8" s="730"/>
      <c r="PUR8" s="730"/>
      <c r="PUS8" s="730"/>
      <c r="PUT8" s="730"/>
      <c r="PUU8" s="730"/>
      <c r="PUV8" s="730"/>
      <c r="PUW8" s="730"/>
      <c r="PUX8" s="730"/>
      <c r="PUY8" s="730"/>
      <c r="PUZ8" s="730"/>
      <c r="PVA8" s="730"/>
      <c r="PVB8" s="730"/>
      <c r="PVC8" s="730"/>
      <c r="PVD8" s="730"/>
      <c r="PVE8" s="730"/>
      <c r="PVF8" s="730"/>
      <c r="PVG8" s="730"/>
      <c r="PVH8" s="730"/>
      <c r="PVI8" s="730"/>
      <c r="PVJ8" s="730"/>
      <c r="PVK8" s="730"/>
      <c r="PVL8" s="730"/>
      <c r="PVM8" s="730"/>
      <c r="PVN8" s="730"/>
      <c r="PVO8" s="730"/>
      <c r="PVP8" s="730"/>
      <c r="PVQ8" s="730"/>
      <c r="PVR8" s="730"/>
      <c r="PVS8" s="730"/>
      <c r="PVT8" s="730"/>
      <c r="PVU8" s="730"/>
      <c r="PVV8" s="730"/>
      <c r="PVW8" s="730"/>
      <c r="PVX8" s="730"/>
      <c r="PVY8" s="730"/>
      <c r="PVZ8" s="730"/>
      <c r="PWA8" s="730"/>
      <c r="PWB8" s="730"/>
      <c r="PWC8" s="730"/>
      <c r="PWD8" s="730"/>
      <c r="PWE8" s="730"/>
      <c r="PWF8" s="730"/>
      <c r="PWG8" s="730"/>
      <c r="PWH8" s="730"/>
      <c r="PWI8" s="730"/>
      <c r="PWJ8" s="730"/>
      <c r="PWK8" s="730"/>
      <c r="PWL8" s="730"/>
      <c r="PWM8" s="730"/>
      <c r="PWN8" s="730"/>
      <c r="PWO8" s="730"/>
      <c r="PWP8" s="730"/>
      <c r="PWQ8" s="730"/>
      <c r="PWR8" s="730"/>
      <c r="PWS8" s="730"/>
      <c r="PWT8" s="730"/>
      <c r="PWU8" s="730"/>
      <c r="PWV8" s="730"/>
      <c r="PWW8" s="730"/>
      <c r="PWX8" s="730"/>
      <c r="PWY8" s="730"/>
      <c r="PWZ8" s="730"/>
      <c r="PXA8" s="730"/>
      <c r="PXB8" s="730"/>
      <c r="PXC8" s="730"/>
      <c r="PXD8" s="730"/>
      <c r="PXE8" s="730"/>
      <c r="PXF8" s="730"/>
      <c r="PXG8" s="730"/>
      <c r="PXH8" s="730"/>
      <c r="PXI8" s="730"/>
      <c r="PXJ8" s="730"/>
      <c r="PXK8" s="730"/>
      <c r="PXL8" s="730"/>
      <c r="PXM8" s="730"/>
      <c r="PXN8" s="730"/>
      <c r="PXO8" s="730"/>
      <c r="PXP8" s="730"/>
      <c r="PXQ8" s="730"/>
      <c r="PXR8" s="730"/>
      <c r="PXS8" s="730"/>
      <c r="PXT8" s="730"/>
      <c r="PXU8" s="730"/>
      <c r="PXV8" s="730"/>
      <c r="PXW8" s="730"/>
      <c r="PXX8" s="730"/>
      <c r="PXY8" s="730"/>
      <c r="PXZ8" s="730"/>
      <c r="PYA8" s="730"/>
      <c r="PYB8" s="730"/>
      <c r="PYC8" s="730"/>
      <c r="PYD8" s="730"/>
      <c r="PYE8" s="730"/>
      <c r="PYF8" s="730"/>
      <c r="PYG8" s="730"/>
      <c r="PYH8" s="730"/>
      <c r="PYI8" s="730"/>
      <c r="PYJ8" s="730"/>
      <c r="PYK8" s="730"/>
      <c r="PYL8" s="730"/>
      <c r="PYM8" s="730"/>
      <c r="PYN8" s="730"/>
      <c r="PYO8" s="730"/>
      <c r="PYP8" s="730"/>
      <c r="PYQ8" s="730"/>
      <c r="PYR8" s="730"/>
      <c r="PYS8" s="730"/>
      <c r="PYT8" s="730"/>
      <c r="PYU8" s="730"/>
      <c r="PYV8" s="730"/>
      <c r="PYW8" s="730"/>
      <c r="PYX8" s="730"/>
      <c r="PYY8" s="730"/>
      <c r="PYZ8" s="730"/>
      <c r="PZA8" s="730"/>
      <c r="PZB8" s="730"/>
      <c r="PZC8" s="730"/>
      <c r="PZD8" s="730"/>
      <c r="PZE8" s="730"/>
      <c r="PZF8" s="730"/>
      <c r="PZG8" s="730"/>
      <c r="PZH8" s="730"/>
      <c r="PZI8" s="730"/>
      <c r="PZJ8" s="730"/>
      <c r="PZK8" s="730"/>
      <c r="PZL8" s="730"/>
      <c r="PZM8" s="730"/>
      <c r="PZN8" s="730"/>
      <c r="PZO8" s="730"/>
      <c r="PZP8" s="730"/>
      <c r="PZQ8" s="730"/>
      <c r="PZR8" s="730"/>
      <c r="PZS8" s="730"/>
      <c r="PZT8" s="730"/>
      <c r="PZU8" s="730"/>
      <c r="PZV8" s="730"/>
      <c r="PZW8" s="730"/>
      <c r="PZX8" s="730"/>
      <c r="PZY8" s="730"/>
      <c r="PZZ8" s="730"/>
      <c r="QAA8" s="730"/>
      <c r="QAB8" s="730"/>
      <c r="QAC8" s="730"/>
      <c r="QAD8" s="730"/>
      <c r="QAE8" s="730"/>
      <c r="QAF8" s="730"/>
      <c r="QAG8" s="730"/>
      <c r="QAH8" s="730"/>
      <c r="QAI8" s="730"/>
      <c r="QAJ8" s="730"/>
      <c r="QAK8" s="730"/>
      <c r="QAL8" s="730"/>
      <c r="QAM8" s="730"/>
      <c r="QAN8" s="730"/>
      <c r="QAO8" s="730"/>
      <c r="QAP8" s="730"/>
      <c r="QAQ8" s="730"/>
      <c r="QAR8" s="730"/>
      <c r="QAS8" s="730"/>
      <c r="QAT8" s="730"/>
      <c r="QAU8" s="730"/>
      <c r="QAV8" s="730"/>
      <c r="QAW8" s="730"/>
      <c r="QAX8" s="730"/>
      <c r="QAY8" s="730"/>
      <c r="QAZ8" s="730"/>
      <c r="QBA8" s="730"/>
      <c r="QBB8" s="730"/>
      <c r="QBC8" s="730"/>
      <c r="QBD8" s="730"/>
      <c r="QBE8" s="730"/>
      <c r="QBF8" s="730"/>
      <c r="QBG8" s="730"/>
      <c r="QBH8" s="730"/>
      <c r="QBI8" s="730"/>
      <c r="QBJ8" s="730"/>
      <c r="QBK8" s="730"/>
      <c r="QBL8" s="730"/>
      <c r="QBM8" s="730"/>
      <c r="QBN8" s="730"/>
      <c r="QBO8" s="730"/>
      <c r="QBP8" s="730"/>
      <c r="QBQ8" s="730"/>
      <c r="QBR8" s="730"/>
      <c r="QBS8" s="730"/>
      <c r="QBT8" s="730"/>
      <c r="QBU8" s="730"/>
      <c r="QBV8" s="730"/>
      <c r="QBW8" s="730"/>
      <c r="QBX8" s="730"/>
      <c r="QBY8" s="730"/>
      <c r="QBZ8" s="730"/>
      <c r="QCA8" s="730"/>
      <c r="QCB8" s="730"/>
      <c r="QCC8" s="730"/>
      <c r="QCD8" s="730"/>
      <c r="QCE8" s="730"/>
      <c r="QCF8" s="730"/>
      <c r="QCG8" s="730"/>
      <c r="QCH8" s="730"/>
      <c r="QCI8" s="730"/>
      <c r="QCJ8" s="730"/>
      <c r="QCK8" s="730"/>
      <c r="QCL8" s="730"/>
      <c r="QCM8" s="730"/>
      <c r="QCN8" s="730"/>
      <c r="QCO8" s="730"/>
      <c r="QCP8" s="730"/>
      <c r="QCQ8" s="730"/>
      <c r="QCR8" s="730"/>
      <c r="QCS8" s="730"/>
      <c r="QCT8" s="730"/>
      <c r="QCU8" s="730"/>
      <c r="QCV8" s="730"/>
      <c r="QCW8" s="730"/>
      <c r="QCX8" s="730"/>
      <c r="QCY8" s="730"/>
      <c r="QCZ8" s="730"/>
      <c r="QDA8" s="730"/>
      <c r="QDB8" s="730"/>
      <c r="QDC8" s="730"/>
      <c r="QDD8" s="730"/>
      <c r="QDE8" s="730"/>
      <c r="QDF8" s="730"/>
      <c r="QDG8" s="730"/>
      <c r="QDH8" s="730"/>
      <c r="QDI8" s="730"/>
      <c r="QDJ8" s="730"/>
      <c r="QDK8" s="730"/>
      <c r="QDL8" s="730"/>
      <c r="QDM8" s="730"/>
      <c r="QDN8" s="730"/>
      <c r="QDO8" s="730"/>
      <c r="QDP8" s="730"/>
      <c r="QDQ8" s="730"/>
      <c r="QDR8" s="730"/>
      <c r="QDS8" s="730"/>
      <c r="QDT8" s="730"/>
      <c r="QDU8" s="730"/>
      <c r="QDV8" s="730"/>
      <c r="QDW8" s="730"/>
      <c r="QDX8" s="730"/>
      <c r="QDY8" s="730"/>
      <c r="QDZ8" s="730"/>
      <c r="QEA8" s="730"/>
      <c r="QEB8" s="730"/>
      <c r="QEC8" s="730"/>
      <c r="QED8" s="730"/>
      <c r="QEE8" s="730"/>
      <c r="QEF8" s="730"/>
      <c r="QEG8" s="730"/>
      <c r="QEH8" s="730"/>
      <c r="QEI8" s="730"/>
      <c r="QEJ8" s="730"/>
      <c r="QEK8" s="730"/>
      <c r="QEL8" s="730"/>
      <c r="QEM8" s="730"/>
      <c r="QEN8" s="730"/>
      <c r="QEO8" s="730"/>
      <c r="QEP8" s="730"/>
      <c r="QEQ8" s="730"/>
      <c r="QER8" s="730"/>
      <c r="QES8" s="730"/>
      <c r="QET8" s="730"/>
      <c r="QEU8" s="730"/>
      <c r="QEV8" s="730"/>
      <c r="QEW8" s="730"/>
      <c r="QEX8" s="730"/>
      <c r="QEY8" s="730"/>
      <c r="QEZ8" s="730"/>
      <c r="QFA8" s="730"/>
      <c r="QFB8" s="730"/>
      <c r="QFC8" s="730"/>
      <c r="QFD8" s="730"/>
      <c r="QFE8" s="730"/>
      <c r="QFF8" s="730"/>
      <c r="QFG8" s="730"/>
      <c r="QFH8" s="730"/>
      <c r="QFI8" s="730"/>
      <c r="QFJ8" s="730"/>
      <c r="QFK8" s="730"/>
      <c r="QFL8" s="730"/>
      <c r="QFM8" s="730"/>
      <c r="QFN8" s="730"/>
      <c r="QFO8" s="730"/>
      <c r="QFP8" s="730"/>
      <c r="QFQ8" s="730"/>
      <c r="QFR8" s="730"/>
      <c r="QFS8" s="730"/>
      <c r="QFT8" s="730"/>
      <c r="QFU8" s="730"/>
      <c r="QFV8" s="730"/>
      <c r="QFW8" s="730"/>
      <c r="QFX8" s="730"/>
      <c r="QFY8" s="730"/>
      <c r="QFZ8" s="730"/>
      <c r="QGA8" s="730"/>
      <c r="QGB8" s="730"/>
      <c r="QGC8" s="730"/>
      <c r="QGD8" s="730"/>
      <c r="QGE8" s="730"/>
      <c r="QGF8" s="730"/>
      <c r="QGG8" s="730"/>
      <c r="QGH8" s="730"/>
      <c r="QGI8" s="730"/>
      <c r="QGJ8" s="730"/>
      <c r="QGK8" s="730"/>
      <c r="QGL8" s="730"/>
      <c r="QGM8" s="730"/>
      <c r="QGN8" s="730"/>
      <c r="QGO8" s="730"/>
      <c r="QGP8" s="730"/>
      <c r="QGQ8" s="730"/>
      <c r="QGR8" s="730"/>
      <c r="QGS8" s="730"/>
      <c r="QGT8" s="730"/>
      <c r="QGU8" s="730"/>
      <c r="QGV8" s="730"/>
      <c r="QGW8" s="730"/>
      <c r="QGX8" s="730"/>
      <c r="QGY8" s="730"/>
      <c r="QGZ8" s="730"/>
      <c r="QHA8" s="730"/>
      <c r="QHB8" s="730"/>
      <c r="QHC8" s="730"/>
      <c r="QHD8" s="730"/>
      <c r="QHE8" s="730"/>
      <c r="QHF8" s="730"/>
      <c r="QHG8" s="730"/>
      <c r="QHH8" s="730"/>
      <c r="QHI8" s="730"/>
      <c r="QHJ8" s="730"/>
      <c r="QHK8" s="730"/>
      <c r="QHL8" s="730"/>
      <c r="QHM8" s="730"/>
      <c r="QHN8" s="730"/>
      <c r="QHO8" s="730"/>
      <c r="QHP8" s="730"/>
      <c r="QHQ8" s="730"/>
      <c r="QHR8" s="730"/>
      <c r="QHS8" s="730"/>
      <c r="QHT8" s="730"/>
      <c r="QHU8" s="730"/>
      <c r="QHV8" s="730"/>
      <c r="QHW8" s="730"/>
      <c r="QHX8" s="730"/>
      <c r="QHY8" s="730"/>
      <c r="QHZ8" s="730"/>
      <c r="QIA8" s="730"/>
      <c r="QIB8" s="730"/>
      <c r="QIC8" s="730"/>
      <c r="QID8" s="730"/>
      <c r="QIE8" s="730"/>
      <c r="QIF8" s="730"/>
      <c r="QIG8" s="730"/>
      <c r="QIH8" s="730"/>
      <c r="QII8" s="730"/>
      <c r="QIJ8" s="730"/>
      <c r="QIK8" s="730"/>
      <c r="QIL8" s="730"/>
      <c r="QIM8" s="730"/>
      <c r="QIN8" s="730"/>
      <c r="QIO8" s="730"/>
      <c r="QIP8" s="730"/>
      <c r="QIQ8" s="730"/>
      <c r="QIR8" s="730"/>
      <c r="QIS8" s="730"/>
      <c r="QIT8" s="730"/>
      <c r="QIU8" s="730"/>
      <c r="QIV8" s="730"/>
      <c r="QIW8" s="730"/>
      <c r="QIX8" s="730"/>
      <c r="QIY8" s="730"/>
      <c r="QIZ8" s="730"/>
      <c r="QJA8" s="730"/>
      <c r="QJB8" s="730"/>
      <c r="QJC8" s="730"/>
      <c r="QJD8" s="730"/>
      <c r="QJE8" s="730"/>
      <c r="QJF8" s="730"/>
      <c r="QJG8" s="730"/>
      <c r="QJH8" s="730"/>
      <c r="QJI8" s="730"/>
      <c r="QJJ8" s="730"/>
      <c r="QJK8" s="730"/>
      <c r="QJL8" s="730"/>
      <c r="QJM8" s="730"/>
      <c r="QJN8" s="730"/>
      <c r="QJO8" s="730"/>
      <c r="QJP8" s="730"/>
      <c r="QJQ8" s="730"/>
      <c r="QJR8" s="730"/>
      <c r="QJS8" s="730"/>
      <c r="QJT8" s="730"/>
      <c r="QJU8" s="730"/>
      <c r="QJV8" s="730"/>
      <c r="QJW8" s="730"/>
      <c r="QJX8" s="730"/>
      <c r="QJY8" s="730"/>
      <c r="QJZ8" s="730"/>
      <c r="QKA8" s="730"/>
      <c r="QKB8" s="730"/>
      <c r="QKC8" s="730"/>
      <c r="QKD8" s="730"/>
      <c r="QKE8" s="730"/>
      <c r="QKF8" s="730"/>
      <c r="QKG8" s="730"/>
      <c r="QKH8" s="730"/>
      <c r="QKI8" s="730"/>
      <c r="QKJ8" s="730"/>
      <c r="QKK8" s="730"/>
      <c r="QKL8" s="730"/>
      <c r="QKM8" s="730"/>
      <c r="QKN8" s="730"/>
      <c r="QKO8" s="730"/>
      <c r="QKP8" s="730"/>
      <c r="QKQ8" s="730"/>
      <c r="QKR8" s="730"/>
      <c r="QKS8" s="730"/>
      <c r="QKT8" s="730"/>
      <c r="QKU8" s="730"/>
      <c r="QKV8" s="730"/>
      <c r="QKW8" s="730"/>
      <c r="QKX8" s="730"/>
      <c r="QKY8" s="730"/>
      <c r="QKZ8" s="730"/>
      <c r="QLA8" s="730"/>
      <c r="QLB8" s="730"/>
      <c r="QLC8" s="730"/>
      <c r="QLD8" s="730"/>
      <c r="QLE8" s="730"/>
      <c r="QLF8" s="730"/>
      <c r="QLG8" s="730"/>
      <c r="QLH8" s="730"/>
      <c r="QLI8" s="730"/>
      <c r="QLJ8" s="730"/>
      <c r="QLK8" s="730"/>
      <c r="QLL8" s="730"/>
      <c r="QLM8" s="730"/>
      <c r="QLN8" s="730"/>
      <c r="QLO8" s="730"/>
      <c r="QLP8" s="730"/>
      <c r="QLQ8" s="730"/>
      <c r="QLR8" s="730"/>
      <c r="QLS8" s="730"/>
      <c r="QLT8" s="730"/>
      <c r="QLU8" s="730"/>
      <c r="QLV8" s="730"/>
      <c r="QLW8" s="730"/>
      <c r="QLX8" s="730"/>
      <c r="QLY8" s="730"/>
      <c r="QLZ8" s="730"/>
      <c r="QMA8" s="730"/>
      <c r="QMB8" s="730"/>
      <c r="QMC8" s="730"/>
      <c r="QMD8" s="730"/>
      <c r="QME8" s="730"/>
      <c r="QMF8" s="730"/>
      <c r="QMG8" s="730"/>
      <c r="QMH8" s="730"/>
      <c r="QMI8" s="730"/>
      <c r="QMJ8" s="730"/>
      <c r="QMK8" s="730"/>
      <c r="QML8" s="730"/>
      <c r="QMM8" s="730"/>
      <c r="QMN8" s="730"/>
      <c r="QMO8" s="730"/>
      <c r="QMP8" s="730"/>
      <c r="QMQ8" s="730"/>
      <c r="QMR8" s="730"/>
      <c r="QMS8" s="730"/>
      <c r="QMT8" s="730"/>
      <c r="QMU8" s="730"/>
      <c r="QMV8" s="730"/>
      <c r="QMW8" s="730"/>
      <c r="QMX8" s="730"/>
      <c r="QMY8" s="730"/>
      <c r="QMZ8" s="730"/>
      <c r="QNA8" s="730"/>
      <c r="QNB8" s="730"/>
      <c r="QNC8" s="730"/>
      <c r="QND8" s="730"/>
      <c r="QNE8" s="730"/>
      <c r="QNF8" s="730"/>
      <c r="QNG8" s="730"/>
      <c r="QNH8" s="730"/>
      <c r="QNI8" s="730"/>
      <c r="QNJ8" s="730"/>
      <c r="QNK8" s="730"/>
      <c r="QNL8" s="730"/>
      <c r="QNM8" s="730"/>
      <c r="QNN8" s="730"/>
      <c r="QNO8" s="730"/>
      <c r="QNP8" s="730"/>
      <c r="QNQ8" s="730"/>
      <c r="QNR8" s="730"/>
      <c r="QNS8" s="730"/>
      <c r="QNT8" s="730"/>
      <c r="QNU8" s="730"/>
      <c r="QNV8" s="730"/>
      <c r="QNW8" s="730"/>
      <c r="QNX8" s="730"/>
      <c r="QNY8" s="730"/>
      <c r="QNZ8" s="730"/>
      <c r="QOA8" s="730"/>
      <c r="QOB8" s="730"/>
      <c r="QOC8" s="730"/>
      <c r="QOD8" s="730"/>
      <c r="QOE8" s="730"/>
      <c r="QOF8" s="730"/>
      <c r="QOG8" s="730"/>
      <c r="QOH8" s="730"/>
      <c r="QOI8" s="730"/>
      <c r="QOJ8" s="730"/>
      <c r="QOK8" s="730"/>
      <c r="QOL8" s="730"/>
      <c r="QOM8" s="730"/>
      <c r="QON8" s="730"/>
      <c r="QOO8" s="730"/>
      <c r="QOP8" s="730"/>
      <c r="QOQ8" s="730"/>
      <c r="QOR8" s="730"/>
      <c r="QOS8" s="730"/>
      <c r="QOT8" s="730"/>
      <c r="QOU8" s="730"/>
      <c r="QOV8" s="730"/>
      <c r="QOW8" s="730"/>
      <c r="QOX8" s="730"/>
      <c r="QOY8" s="730"/>
      <c r="QOZ8" s="730"/>
      <c r="QPA8" s="730"/>
      <c r="QPB8" s="730"/>
      <c r="QPC8" s="730"/>
      <c r="QPD8" s="730"/>
      <c r="QPE8" s="730"/>
      <c r="QPF8" s="730"/>
      <c r="QPG8" s="730"/>
      <c r="QPH8" s="730"/>
      <c r="QPI8" s="730"/>
      <c r="QPJ8" s="730"/>
      <c r="QPK8" s="730"/>
      <c r="QPL8" s="730"/>
      <c r="QPM8" s="730"/>
      <c r="QPN8" s="730"/>
      <c r="QPO8" s="730"/>
      <c r="QPP8" s="730"/>
      <c r="QPQ8" s="730"/>
      <c r="QPR8" s="730"/>
      <c r="QPS8" s="730"/>
      <c r="QPT8" s="730"/>
      <c r="QPU8" s="730"/>
      <c r="QPV8" s="730"/>
      <c r="QPW8" s="730"/>
      <c r="QPX8" s="730"/>
      <c r="QPY8" s="730"/>
      <c r="QPZ8" s="730"/>
      <c r="QQA8" s="730"/>
      <c r="QQB8" s="730"/>
      <c r="QQC8" s="730"/>
      <c r="QQD8" s="730"/>
      <c r="QQE8" s="730"/>
      <c r="QQF8" s="730"/>
      <c r="QQG8" s="730"/>
      <c r="QQH8" s="730"/>
      <c r="QQI8" s="730"/>
      <c r="QQJ8" s="730"/>
      <c r="QQK8" s="730"/>
      <c r="QQL8" s="730"/>
      <c r="QQM8" s="730"/>
      <c r="QQN8" s="730"/>
      <c r="QQO8" s="730"/>
      <c r="QQP8" s="730"/>
      <c r="QQQ8" s="730"/>
      <c r="QQR8" s="730"/>
      <c r="QQS8" s="730"/>
      <c r="QQT8" s="730"/>
      <c r="QQU8" s="730"/>
      <c r="QQV8" s="730"/>
      <c r="QQW8" s="730"/>
      <c r="QQX8" s="730"/>
      <c r="QQY8" s="730"/>
      <c r="QQZ8" s="730"/>
      <c r="QRA8" s="730"/>
      <c r="QRB8" s="730"/>
      <c r="QRC8" s="730"/>
      <c r="QRD8" s="730"/>
      <c r="QRE8" s="730"/>
      <c r="QRF8" s="730"/>
      <c r="QRG8" s="730"/>
      <c r="QRH8" s="730"/>
      <c r="QRI8" s="730"/>
      <c r="QRJ8" s="730"/>
      <c r="QRK8" s="730"/>
      <c r="QRL8" s="730"/>
      <c r="QRM8" s="730"/>
      <c r="QRN8" s="730"/>
      <c r="QRO8" s="730"/>
      <c r="QRP8" s="730"/>
      <c r="QRQ8" s="730"/>
      <c r="QRR8" s="730"/>
      <c r="QRS8" s="730"/>
      <c r="QRT8" s="730"/>
      <c r="QRU8" s="730"/>
      <c r="QRV8" s="730"/>
      <c r="QRW8" s="730"/>
      <c r="QRX8" s="730"/>
      <c r="QRY8" s="730"/>
      <c r="QRZ8" s="730"/>
      <c r="QSA8" s="730"/>
      <c r="QSB8" s="730"/>
      <c r="QSC8" s="730"/>
      <c r="QSD8" s="730"/>
      <c r="QSE8" s="730"/>
      <c r="QSF8" s="730"/>
      <c r="QSG8" s="730"/>
      <c r="QSH8" s="730"/>
      <c r="QSI8" s="730"/>
      <c r="QSJ8" s="730"/>
      <c r="QSK8" s="730"/>
      <c r="QSL8" s="730"/>
      <c r="QSM8" s="730"/>
      <c r="QSN8" s="730"/>
      <c r="QSO8" s="730"/>
      <c r="QSP8" s="730"/>
      <c r="QSQ8" s="730"/>
      <c r="QSR8" s="730"/>
      <c r="QSS8" s="730"/>
      <c r="QST8" s="730"/>
      <c r="QSU8" s="730"/>
      <c r="QSV8" s="730"/>
      <c r="QSW8" s="730"/>
      <c r="QSX8" s="730"/>
      <c r="QSY8" s="730"/>
      <c r="QSZ8" s="730"/>
      <c r="QTA8" s="730"/>
      <c r="QTB8" s="730"/>
      <c r="QTC8" s="730"/>
      <c r="QTD8" s="730"/>
      <c r="QTE8" s="730"/>
      <c r="QTF8" s="730"/>
      <c r="QTG8" s="730"/>
      <c r="QTH8" s="730"/>
      <c r="QTI8" s="730"/>
      <c r="QTJ8" s="730"/>
      <c r="QTK8" s="730"/>
      <c r="QTL8" s="730"/>
      <c r="QTM8" s="730"/>
      <c r="QTN8" s="730"/>
      <c r="QTO8" s="730"/>
      <c r="QTP8" s="730"/>
      <c r="QTQ8" s="730"/>
      <c r="QTR8" s="730"/>
      <c r="QTS8" s="730"/>
      <c r="QTT8" s="730"/>
      <c r="QTU8" s="730"/>
      <c r="QTV8" s="730"/>
      <c r="QTW8" s="730"/>
      <c r="QTX8" s="730"/>
      <c r="QTY8" s="730"/>
      <c r="QTZ8" s="730"/>
      <c r="QUA8" s="730"/>
      <c r="QUB8" s="730"/>
      <c r="QUC8" s="730"/>
      <c r="QUD8" s="730"/>
      <c r="QUE8" s="730"/>
      <c r="QUF8" s="730"/>
      <c r="QUG8" s="730"/>
      <c r="QUH8" s="730"/>
      <c r="QUI8" s="730"/>
      <c r="QUJ8" s="730"/>
      <c r="QUK8" s="730"/>
      <c r="QUL8" s="730"/>
      <c r="QUM8" s="730"/>
      <c r="QUN8" s="730"/>
      <c r="QUO8" s="730"/>
      <c r="QUP8" s="730"/>
      <c r="QUQ8" s="730"/>
      <c r="QUR8" s="730"/>
      <c r="QUS8" s="730"/>
      <c r="QUT8" s="730"/>
      <c r="QUU8" s="730"/>
      <c r="QUV8" s="730"/>
      <c r="QUW8" s="730"/>
      <c r="QUX8" s="730"/>
      <c r="QUY8" s="730"/>
      <c r="QUZ8" s="730"/>
      <c r="QVA8" s="730"/>
      <c r="QVB8" s="730"/>
      <c r="QVC8" s="730"/>
      <c r="QVD8" s="730"/>
      <c r="QVE8" s="730"/>
      <c r="QVF8" s="730"/>
      <c r="QVG8" s="730"/>
      <c r="QVH8" s="730"/>
      <c r="QVI8" s="730"/>
      <c r="QVJ8" s="730"/>
      <c r="QVK8" s="730"/>
      <c r="QVL8" s="730"/>
      <c r="QVM8" s="730"/>
      <c r="QVN8" s="730"/>
      <c r="QVO8" s="730"/>
      <c r="QVP8" s="730"/>
      <c r="QVQ8" s="730"/>
      <c r="QVR8" s="730"/>
      <c r="QVS8" s="730"/>
      <c r="QVT8" s="730"/>
      <c r="QVU8" s="730"/>
      <c r="QVV8" s="730"/>
      <c r="QVW8" s="730"/>
      <c r="QVX8" s="730"/>
      <c r="QVY8" s="730"/>
      <c r="QVZ8" s="730"/>
      <c r="QWA8" s="730"/>
      <c r="QWB8" s="730"/>
      <c r="QWC8" s="730"/>
      <c r="QWD8" s="730"/>
      <c r="QWE8" s="730"/>
      <c r="QWF8" s="730"/>
      <c r="QWG8" s="730"/>
      <c r="QWH8" s="730"/>
      <c r="QWI8" s="730"/>
      <c r="QWJ8" s="730"/>
      <c r="QWK8" s="730"/>
      <c r="QWL8" s="730"/>
      <c r="QWM8" s="730"/>
      <c r="QWN8" s="730"/>
      <c r="QWO8" s="730"/>
      <c r="QWP8" s="730"/>
      <c r="QWQ8" s="730"/>
      <c r="QWR8" s="730"/>
      <c r="QWS8" s="730"/>
      <c r="QWT8" s="730"/>
      <c r="QWU8" s="730"/>
      <c r="QWV8" s="730"/>
      <c r="QWW8" s="730"/>
      <c r="QWX8" s="730"/>
      <c r="QWY8" s="730"/>
      <c r="QWZ8" s="730"/>
      <c r="QXA8" s="730"/>
      <c r="QXB8" s="730"/>
      <c r="QXC8" s="730"/>
      <c r="QXD8" s="730"/>
      <c r="QXE8" s="730"/>
      <c r="QXF8" s="730"/>
      <c r="QXG8" s="730"/>
      <c r="QXH8" s="730"/>
      <c r="QXI8" s="730"/>
      <c r="QXJ8" s="730"/>
      <c r="QXK8" s="730"/>
      <c r="QXL8" s="730"/>
      <c r="QXM8" s="730"/>
      <c r="QXN8" s="730"/>
      <c r="QXO8" s="730"/>
      <c r="QXP8" s="730"/>
      <c r="QXQ8" s="730"/>
      <c r="QXR8" s="730"/>
      <c r="QXS8" s="730"/>
      <c r="QXT8" s="730"/>
      <c r="QXU8" s="730"/>
      <c r="QXV8" s="730"/>
      <c r="QXW8" s="730"/>
      <c r="QXX8" s="730"/>
      <c r="QXY8" s="730"/>
      <c r="QXZ8" s="730"/>
      <c r="QYA8" s="730"/>
      <c r="QYB8" s="730"/>
      <c r="QYC8" s="730"/>
      <c r="QYD8" s="730"/>
      <c r="QYE8" s="730"/>
      <c r="QYF8" s="730"/>
      <c r="QYG8" s="730"/>
      <c r="QYH8" s="730"/>
      <c r="QYI8" s="730"/>
      <c r="QYJ8" s="730"/>
      <c r="QYK8" s="730"/>
      <c r="QYL8" s="730"/>
      <c r="QYM8" s="730"/>
      <c r="QYN8" s="730"/>
      <c r="QYO8" s="730"/>
      <c r="QYP8" s="730"/>
      <c r="QYQ8" s="730"/>
      <c r="QYR8" s="730"/>
      <c r="QYS8" s="730"/>
      <c r="QYT8" s="730"/>
      <c r="QYU8" s="730"/>
      <c r="QYV8" s="730"/>
      <c r="QYW8" s="730"/>
      <c r="QYX8" s="730"/>
      <c r="QYY8" s="730"/>
      <c r="QYZ8" s="730"/>
      <c r="QZA8" s="730"/>
      <c r="QZB8" s="730"/>
      <c r="QZC8" s="730"/>
      <c r="QZD8" s="730"/>
      <c r="QZE8" s="730"/>
      <c r="QZF8" s="730"/>
      <c r="QZG8" s="730"/>
      <c r="QZH8" s="730"/>
      <c r="QZI8" s="730"/>
      <c r="QZJ8" s="730"/>
      <c r="QZK8" s="730"/>
      <c r="QZL8" s="730"/>
      <c r="QZM8" s="730"/>
      <c r="QZN8" s="730"/>
      <c r="QZO8" s="730"/>
      <c r="QZP8" s="730"/>
      <c r="QZQ8" s="730"/>
      <c r="QZR8" s="730"/>
      <c r="QZS8" s="730"/>
      <c r="QZT8" s="730"/>
      <c r="QZU8" s="730"/>
      <c r="QZV8" s="730"/>
      <c r="QZW8" s="730"/>
      <c r="QZX8" s="730"/>
      <c r="QZY8" s="730"/>
      <c r="QZZ8" s="730"/>
      <c r="RAA8" s="730"/>
      <c r="RAB8" s="730"/>
      <c r="RAC8" s="730"/>
      <c r="RAD8" s="730"/>
      <c r="RAE8" s="730"/>
      <c r="RAF8" s="730"/>
      <c r="RAG8" s="730"/>
      <c r="RAH8" s="730"/>
      <c r="RAI8" s="730"/>
      <c r="RAJ8" s="730"/>
      <c r="RAK8" s="730"/>
      <c r="RAL8" s="730"/>
      <c r="RAM8" s="730"/>
      <c r="RAN8" s="730"/>
      <c r="RAO8" s="730"/>
      <c r="RAP8" s="730"/>
      <c r="RAQ8" s="730"/>
      <c r="RAR8" s="730"/>
      <c r="RAS8" s="730"/>
      <c r="RAT8" s="730"/>
      <c r="RAU8" s="730"/>
      <c r="RAV8" s="730"/>
      <c r="RAW8" s="730"/>
      <c r="RAX8" s="730"/>
      <c r="RAY8" s="730"/>
      <c r="RAZ8" s="730"/>
      <c r="RBA8" s="730"/>
      <c r="RBB8" s="730"/>
      <c r="RBC8" s="730"/>
      <c r="RBD8" s="730"/>
      <c r="RBE8" s="730"/>
      <c r="RBF8" s="730"/>
      <c r="RBG8" s="730"/>
      <c r="RBH8" s="730"/>
      <c r="RBI8" s="730"/>
      <c r="RBJ8" s="730"/>
      <c r="RBK8" s="730"/>
      <c r="RBL8" s="730"/>
      <c r="RBM8" s="730"/>
      <c r="RBN8" s="730"/>
      <c r="RBO8" s="730"/>
      <c r="RBP8" s="730"/>
      <c r="RBQ8" s="730"/>
      <c r="RBR8" s="730"/>
      <c r="RBS8" s="730"/>
      <c r="RBT8" s="730"/>
      <c r="RBU8" s="730"/>
      <c r="RBV8" s="730"/>
      <c r="RBW8" s="730"/>
      <c r="RBX8" s="730"/>
      <c r="RBY8" s="730"/>
      <c r="RBZ8" s="730"/>
      <c r="RCA8" s="730"/>
      <c r="RCB8" s="730"/>
      <c r="RCC8" s="730"/>
      <c r="RCD8" s="730"/>
      <c r="RCE8" s="730"/>
      <c r="RCF8" s="730"/>
      <c r="RCG8" s="730"/>
      <c r="RCH8" s="730"/>
      <c r="RCI8" s="730"/>
      <c r="RCJ8" s="730"/>
      <c r="RCK8" s="730"/>
      <c r="RCL8" s="730"/>
      <c r="RCM8" s="730"/>
      <c r="RCN8" s="730"/>
      <c r="RCO8" s="730"/>
      <c r="RCP8" s="730"/>
      <c r="RCQ8" s="730"/>
      <c r="RCR8" s="730"/>
      <c r="RCS8" s="730"/>
      <c r="RCT8" s="730"/>
      <c r="RCU8" s="730"/>
      <c r="RCV8" s="730"/>
      <c r="RCW8" s="730"/>
      <c r="RCX8" s="730"/>
      <c r="RCY8" s="730"/>
      <c r="RCZ8" s="730"/>
      <c r="RDA8" s="730"/>
      <c r="RDB8" s="730"/>
      <c r="RDC8" s="730"/>
      <c r="RDD8" s="730"/>
      <c r="RDE8" s="730"/>
      <c r="RDF8" s="730"/>
      <c r="RDG8" s="730"/>
      <c r="RDH8" s="730"/>
      <c r="RDI8" s="730"/>
      <c r="RDJ8" s="730"/>
      <c r="RDK8" s="730"/>
      <c r="RDL8" s="730"/>
      <c r="RDM8" s="730"/>
      <c r="RDN8" s="730"/>
      <c r="RDO8" s="730"/>
      <c r="RDP8" s="730"/>
      <c r="RDQ8" s="730"/>
      <c r="RDR8" s="730"/>
      <c r="RDS8" s="730"/>
      <c r="RDT8" s="730"/>
      <c r="RDU8" s="730"/>
      <c r="RDV8" s="730"/>
      <c r="RDW8" s="730"/>
      <c r="RDX8" s="730"/>
      <c r="RDY8" s="730"/>
      <c r="RDZ8" s="730"/>
      <c r="REA8" s="730"/>
      <c r="REB8" s="730"/>
      <c r="REC8" s="730"/>
      <c r="RED8" s="730"/>
      <c r="REE8" s="730"/>
      <c r="REF8" s="730"/>
      <c r="REG8" s="730"/>
      <c r="REH8" s="730"/>
      <c r="REI8" s="730"/>
      <c r="REJ8" s="730"/>
      <c r="REK8" s="730"/>
      <c r="REL8" s="730"/>
      <c r="REM8" s="730"/>
      <c r="REN8" s="730"/>
      <c r="REO8" s="730"/>
      <c r="REP8" s="730"/>
      <c r="REQ8" s="730"/>
      <c r="RER8" s="730"/>
      <c r="RES8" s="730"/>
      <c r="RET8" s="730"/>
      <c r="REU8" s="730"/>
      <c r="REV8" s="730"/>
      <c r="REW8" s="730"/>
      <c r="REX8" s="730"/>
      <c r="REY8" s="730"/>
      <c r="REZ8" s="730"/>
      <c r="RFA8" s="730"/>
      <c r="RFB8" s="730"/>
      <c r="RFC8" s="730"/>
      <c r="RFD8" s="730"/>
      <c r="RFE8" s="730"/>
      <c r="RFF8" s="730"/>
      <c r="RFG8" s="730"/>
      <c r="RFH8" s="730"/>
      <c r="RFI8" s="730"/>
      <c r="RFJ8" s="730"/>
      <c r="RFK8" s="730"/>
      <c r="RFL8" s="730"/>
      <c r="RFM8" s="730"/>
      <c r="RFN8" s="730"/>
      <c r="RFO8" s="730"/>
      <c r="RFP8" s="730"/>
      <c r="RFQ8" s="730"/>
      <c r="RFR8" s="730"/>
      <c r="RFS8" s="730"/>
      <c r="RFT8" s="730"/>
      <c r="RFU8" s="730"/>
      <c r="RFV8" s="730"/>
      <c r="RFW8" s="730"/>
      <c r="RFX8" s="730"/>
      <c r="RFY8" s="730"/>
      <c r="RFZ8" s="730"/>
      <c r="RGA8" s="730"/>
      <c r="RGB8" s="730"/>
      <c r="RGC8" s="730"/>
      <c r="RGD8" s="730"/>
      <c r="RGE8" s="730"/>
      <c r="RGF8" s="730"/>
      <c r="RGG8" s="730"/>
      <c r="RGH8" s="730"/>
      <c r="RGI8" s="730"/>
      <c r="RGJ8" s="730"/>
      <c r="RGK8" s="730"/>
      <c r="RGL8" s="730"/>
      <c r="RGM8" s="730"/>
      <c r="RGN8" s="730"/>
      <c r="RGO8" s="730"/>
      <c r="RGP8" s="730"/>
      <c r="RGQ8" s="730"/>
      <c r="RGR8" s="730"/>
      <c r="RGS8" s="730"/>
      <c r="RGT8" s="730"/>
      <c r="RGU8" s="730"/>
      <c r="RGV8" s="730"/>
      <c r="RGW8" s="730"/>
      <c r="RGX8" s="730"/>
      <c r="RGY8" s="730"/>
      <c r="RGZ8" s="730"/>
      <c r="RHA8" s="730"/>
      <c r="RHB8" s="730"/>
      <c r="RHC8" s="730"/>
      <c r="RHD8" s="730"/>
      <c r="RHE8" s="730"/>
      <c r="RHF8" s="730"/>
      <c r="RHG8" s="730"/>
      <c r="RHH8" s="730"/>
      <c r="RHI8" s="730"/>
      <c r="RHJ8" s="730"/>
      <c r="RHK8" s="730"/>
      <c r="RHL8" s="730"/>
      <c r="RHM8" s="730"/>
      <c r="RHN8" s="730"/>
      <c r="RHO8" s="730"/>
      <c r="RHP8" s="730"/>
      <c r="RHQ8" s="730"/>
      <c r="RHR8" s="730"/>
      <c r="RHS8" s="730"/>
      <c r="RHT8" s="730"/>
      <c r="RHU8" s="730"/>
      <c r="RHV8" s="730"/>
      <c r="RHW8" s="730"/>
      <c r="RHX8" s="730"/>
      <c r="RHY8" s="730"/>
      <c r="RHZ8" s="730"/>
      <c r="RIA8" s="730"/>
      <c r="RIB8" s="730"/>
      <c r="RIC8" s="730"/>
      <c r="RID8" s="730"/>
      <c r="RIE8" s="730"/>
      <c r="RIF8" s="730"/>
      <c r="RIG8" s="730"/>
      <c r="RIH8" s="730"/>
      <c r="RII8" s="730"/>
      <c r="RIJ8" s="730"/>
      <c r="RIK8" s="730"/>
      <c r="RIL8" s="730"/>
      <c r="RIM8" s="730"/>
      <c r="RIN8" s="730"/>
      <c r="RIO8" s="730"/>
      <c r="RIP8" s="730"/>
      <c r="RIQ8" s="730"/>
      <c r="RIR8" s="730"/>
      <c r="RIS8" s="730"/>
      <c r="RIT8" s="730"/>
      <c r="RIU8" s="730"/>
      <c r="RIV8" s="730"/>
      <c r="RIW8" s="730"/>
      <c r="RIX8" s="730"/>
      <c r="RIY8" s="730"/>
      <c r="RIZ8" s="730"/>
      <c r="RJA8" s="730"/>
      <c r="RJB8" s="730"/>
      <c r="RJC8" s="730"/>
      <c r="RJD8" s="730"/>
      <c r="RJE8" s="730"/>
      <c r="RJF8" s="730"/>
      <c r="RJG8" s="730"/>
      <c r="RJH8" s="730"/>
      <c r="RJI8" s="730"/>
      <c r="RJJ8" s="730"/>
      <c r="RJK8" s="730"/>
      <c r="RJL8" s="730"/>
      <c r="RJM8" s="730"/>
      <c r="RJN8" s="730"/>
      <c r="RJO8" s="730"/>
      <c r="RJP8" s="730"/>
      <c r="RJQ8" s="730"/>
      <c r="RJR8" s="730"/>
      <c r="RJS8" s="730"/>
      <c r="RJT8" s="730"/>
      <c r="RJU8" s="730"/>
      <c r="RJV8" s="730"/>
      <c r="RJW8" s="730"/>
      <c r="RJX8" s="730"/>
      <c r="RJY8" s="730"/>
      <c r="RJZ8" s="730"/>
      <c r="RKA8" s="730"/>
      <c r="RKB8" s="730"/>
      <c r="RKC8" s="730"/>
      <c r="RKD8" s="730"/>
      <c r="RKE8" s="730"/>
      <c r="RKF8" s="730"/>
      <c r="RKG8" s="730"/>
      <c r="RKH8" s="730"/>
      <c r="RKI8" s="730"/>
      <c r="RKJ8" s="730"/>
      <c r="RKK8" s="730"/>
      <c r="RKL8" s="730"/>
      <c r="RKM8" s="730"/>
      <c r="RKN8" s="730"/>
      <c r="RKO8" s="730"/>
      <c r="RKP8" s="730"/>
      <c r="RKQ8" s="730"/>
      <c r="RKR8" s="730"/>
      <c r="RKS8" s="730"/>
      <c r="RKT8" s="730"/>
      <c r="RKU8" s="730"/>
      <c r="RKV8" s="730"/>
      <c r="RKW8" s="730"/>
      <c r="RKX8" s="730"/>
      <c r="RKY8" s="730"/>
      <c r="RKZ8" s="730"/>
      <c r="RLA8" s="730"/>
      <c r="RLB8" s="730"/>
      <c r="RLC8" s="730"/>
      <c r="RLD8" s="730"/>
      <c r="RLE8" s="730"/>
      <c r="RLF8" s="730"/>
      <c r="RLG8" s="730"/>
      <c r="RLH8" s="730"/>
      <c r="RLI8" s="730"/>
      <c r="RLJ8" s="730"/>
      <c r="RLK8" s="730"/>
      <c r="RLL8" s="730"/>
      <c r="RLM8" s="730"/>
      <c r="RLN8" s="730"/>
      <c r="RLO8" s="730"/>
      <c r="RLP8" s="730"/>
      <c r="RLQ8" s="730"/>
      <c r="RLR8" s="730"/>
      <c r="RLS8" s="730"/>
      <c r="RLT8" s="730"/>
      <c r="RLU8" s="730"/>
      <c r="RLV8" s="730"/>
      <c r="RLW8" s="730"/>
      <c r="RLX8" s="730"/>
      <c r="RLY8" s="730"/>
      <c r="RLZ8" s="730"/>
      <c r="RMA8" s="730"/>
      <c r="RMB8" s="730"/>
      <c r="RMC8" s="730"/>
      <c r="RMD8" s="730"/>
      <c r="RME8" s="730"/>
      <c r="RMF8" s="730"/>
      <c r="RMG8" s="730"/>
      <c r="RMH8" s="730"/>
      <c r="RMI8" s="730"/>
      <c r="RMJ8" s="730"/>
      <c r="RMK8" s="730"/>
      <c r="RML8" s="730"/>
      <c r="RMM8" s="730"/>
      <c r="RMN8" s="730"/>
      <c r="RMO8" s="730"/>
      <c r="RMP8" s="730"/>
      <c r="RMQ8" s="730"/>
      <c r="RMR8" s="730"/>
      <c r="RMS8" s="730"/>
      <c r="RMT8" s="730"/>
      <c r="RMU8" s="730"/>
      <c r="RMV8" s="730"/>
      <c r="RMW8" s="730"/>
      <c r="RMX8" s="730"/>
      <c r="RMY8" s="730"/>
      <c r="RMZ8" s="730"/>
      <c r="RNA8" s="730"/>
      <c r="RNB8" s="730"/>
      <c r="RNC8" s="730"/>
      <c r="RND8" s="730"/>
      <c r="RNE8" s="730"/>
      <c r="RNF8" s="730"/>
      <c r="RNG8" s="730"/>
      <c r="RNH8" s="730"/>
      <c r="RNI8" s="730"/>
      <c r="RNJ8" s="730"/>
      <c r="RNK8" s="730"/>
      <c r="RNL8" s="730"/>
      <c r="RNM8" s="730"/>
      <c r="RNN8" s="730"/>
      <c r="RNO8" s="730"/>
      <c r="RNP8" s="730"/>
      <c r="RNQ8" s="730"/>
      <c r="RNR8" s="730"/>
      <c r="RNS8" s="730"/>
      <c r="RNT8" s="730"/>
      <c r="RNU8" s="730"/>
      <c r="RNV8" s="730"/>
      <c r="RNW8" s="730"/>
      <c r="RNX8" s="730"/>
      <c r="RNY8" s="730"/>
      <c r="RNZ8" s="730"/>
      <c r="ROA8" s="730"/>
      <c r="ROB8" s="730"/>
      <c r="ROC8" s="730"/>
      <c r="ROD8" s="730"/>
      <c r="ROE8" s="730"/>
      <c r="ROF8" s="730"/>
      <c r="ROG8" s="730"/>
      <c r="ROH8" s="730"/>
      <c r="ROI8" s="730"/>
      <c r="ROJ8" s="730"/>
      <c r="ROK8" s="730"/>
      <c r="ROL8" s="730"/>
      <c r="ROM8" s="730"/>
      <c r="RON8" s="730"/>
      <c r="ROO8" s="730"/>
      <c r="ROP8" s="730"/>
      <c r="ROQ8" s="730"/>
      <c r="ROR8" s="730"/>
      <c r="ROS8" s="730"/>
      <c r="ROT8" s="730"/>
      <c r="ROU8" s="730"/>
      <c r="ROV8" s="730"/>
      <c r="ROW8" s="730"/>
      <c r="ROX8" s="730"/>
      <c r="ROY8" s="730"/>
      <c r="ROZ8" s="730"/>
      <c r="RPA8" s="730"/>
      <c r="RPB8" s="730"/>
      <c r="RPC8" s="730"/>
      <c r="RPD8" s="730"/>
      <c r="RPE8" s="730"/>
      <c r="RPF8" s="730"/>
      <c r="RPG8" s="730"/>
      <c r="RPH8" s="730"/>
      <c r="RPI8" s="730"/>
      <c r="RPJ8" s="730"/>
      <c r="RPK8" s="730"/>
      <c r="RPL8" s="730"/>
      <c r="RPM8" s="730"/>
      <c r="RPN8" s="730"/>
      <c r="RPO8" s="730"/>
      <c r="RPP8" s="730"/>
      <c r="RPQ8" s="730"/>
      <c r="RPR8" s="730"/>
      <c r="RPS8" s="730"/>
      <c r="RPT8" s="730"/>
      <c r="RPU8" s="730"/>
      <c r="RPV8" s="730"/>
      <c r="RPW8" s="730"/>
      <c r="RPX8" s="730"/>
      <c r="RPY8" s="730"/>
      <c r="RPZ8" s="730"/>
      <c r="RQA8" s="730"/>
      <c r="RQB8" s="730"/>
      <c r="RQC8" s="730"/>
      <c r="RQD8" s="730"/>
      <c r="RQE8" s="730"/>
      <c r="RQF8" s="730"/>
      <c r="RQG8" s="730"/>
      <c r="RQH8" s="730"/>
      <c r="RQI8" s="730"/>
      <c r="RQJ8" s="730"/>
      <c r="RQK8" s="730"/>
      <c r="RQL8" s="730"/>
      <c r="RQM8" s="730"/>
      <c r="RQN8" s="730"/>
      <c r="RQO8" s="730"/>
      <c r="RQP8" s="730"/>
      <c r="RQQ8" s="730"/>
      <c r="RQR8" s="730"/>
      <c r="RQS8" s="730"/>
      <c r="RQT8" s="730"/>
      <c r="RQU8" s="730"/>
      <c r="RQV8" s="730"/>
      <c r="RQW8" s="730"/>
      <c r="RQX8" s="730"/>
      <c r="RQY8" s="730"/>
      <c r="RQZ8" s="730"/>
      <c r="RRA8" s="730"/>
      <c r="RRB8" s="730"/>
      <c r="RRC8" s="730"/>
      <c r="RRD8" s="730"/>
      <c r="RRE8" s="730"/>
      <c r="RRF8" s="730"/>
      <c r="RRG8" s="730"/>
      <c r="RRH8" s="730"/>
      <c r="RRI8" s="730"/>
      <c r="RRJ8" s="730"/>
      <c r="RRK8" s="730"/>
      <c r="RRL8" s="730"/>
      <c r="RRM8" s="730"/>
      <c r="RRN8" s="730"/>
      <c r="RRO8" s="730"/>
      <c r="RRP8" s="730"/>
      <c r="RRQ8" s="730"/>
      <c r="RRR8" s="730"/>
      <c r="RRS8" s="730"/>
      <c r="RRT8" s="730"/>
      <c r="RRU8" s="730"/>
      <c r="RRV8" s="730"/>
      <c r="RRW8" s="730"/>
      <c r="RRX8" s="730"/>
      <c r="RRY8" s="730"/>
      <c r="RRZ8" s="730"/>
      <c r="RSA8" s="730"/>
      <c r="RSB8" s="730"/>
      <c r="RSC8" s="730"/>
      <c r="RSD8" s="730"/>
      <c r="RSE8" s="730"/>
      <c r="RSF8" s="730"/>
      <c r="RSG8" s="730"/>
      <c r="RSH8" s="730"/>
      <c r="RSI8" s="730"/>
      <c r="RSJ8" s="730"/>
      <c r="RSK8" s="730"/>
      <c r="RSL8" s="730"/>
      <c r="RSM8" s="730"/>
      <c r="RSN8" s="730"/>
      <c r="RSO8" s="730"/>
      <c r="RSP8" s="730"/>
      <c r="RSQ8" s="730"/>
      <c r="RSR8" s="730"/>
      <c r="RSS8" s="730"/>
      <c r="RST8" s="730"/>
      <c r="RSU8" s="730"/>
      <c r="RSV8" s="730"/>
      <c r="RSW8" s="730"/>
      <c r="RSX8" s="730"/>
      <c r="RSY8" s="730"/>
      <c r="RSZ8" s="730"/>
      <c r="RTA8" s="730"/>
      <c r="RTB8" s="730"/>
      <c r="RTC8" s="730"/>
      <c r="RTD8" s="730"/>
      <c r="RTE8" s="730"/>
      <c r="RTF8" s="730"/>
      <c r="RTG8" s="730"/>
      <c r="RTH8" s="730"/>
      <c r="RTI8" s="730"/>
      <c r="RTJ8" s="730"/>
      <c r="RTK8" s="730"/>
      <c r="RTL8" s="730"/>
      <c r="RTM8" s="730"/>
      <c r="RTN8" s="730"/>
      <c r="RTO8" s="730"/>
      <c r="RTP8" s="730"/>
      <c r="RTQ8" s="730"/>
      <c r="RTR8" s="730"/>
      <c r="RTS8" s="730"/>
      <c r="RTT8" s="730"/>
      <c r="RTU8" s="730"/>
      <c r="RTV8" s="730"/>
      <c r="RTW8" s="730"/>
      <c r="RTX8" s="730"/>
      <c r="RTY8" s="730"/>
      <c r="RTZ8" s="730"/>
      <c r="RUA8" s="730"/>
      <c r="RUB8" s="730"/>
      <c r="RUC8" s="730"/>
      <c r="RUD8" s="730"/>
      <c r="RUE8" s="730"/>
      <c r="RUF8" s="730"/>
      <c r="RUG8" s="730"/>
      <c r="RUH8" s="730"/>
      <c r="RUI8" s="730"/>
      <c r="RUJ8" s="730"/>
      <c r="RUK8" s="730"/>
      <c r="RUL8" s="730"/>
      <c r="RUM8" s="730"/>
      <c r="RUN8" s="730"/>
      <c r="RUO8" s="730"/>
      <c r="RUP8" s="730"/>
      <c r="RUQ8" s="730"/>
      <c r="RUR8" s="730"/>
      <c r="RUS8" s="730"/>
      <c r="RUT8" s="730"/>
      <c r="RUU8" s="730"/>
      <c r="RUV8" s="730"/>
      <c r="RUW8" s="730"/>
      <c r="RUX8" s="730"/>
      <c r="RUY8" s="730"/>
      <c r="RUZ8" s="730"/>
      <c r="RVA8" s="730"/>
      <c r="RVB8" s="730"/>
      <c r="RVC8" s="730"/>
      <c r="RVD8" s="730"/>
      <c r="RVE8" s="730"/>
      <c r="RVF8" s="730"/>
      <c r="RVG8" s="730"/>
      <c r="RVH8" s="730"/>
      <c r="RVI8" s="730"/>
      <c r="RVJ8" s="730"/>
      <c r="RVK8" s="730"/>
      <c r="RVL8" s="730"/>
      <c r="RVM8" s="730"/>
      <c r="RVN8" s="730"/>
      <c r="RVO8" s="730"/>
      <c r="RVP8" s="730"/>
      <c r="RVQ8" s="730"/>
      <c r="RVR8" s="730"/>
      <c r="RVS8" s="730"/>
      <c r="RVT8" s="730"/>
      <c r="RVU8" s="730"/>
      <c r="RVV8" s="730"/>
      <c r="RVW8" s="730"/>
      <c r="RVX8" s="730"/>
      <c r="RVY8" s="730"/>
      <c r="RVZ8" s="730"/>
      <c r="RWA8" s="730"/>
      <c r="RWB8" s="730"/>
      <c r="RWC8" s="730"/>
      <c r="RWD8" s="730"/>
      <c r="RWE8" s="730"/>
      <c r="RWF8" s="730"/>
      <c r="RWG8" s="730"/>
      <c r="RWH8" s="730"/>
      <c r="RWI8" s="730"/>
      <c r="RWJ8" s="730"/>
      <c r="RWK8" s="730"/>
      <c r="RWL8" s="730"/>
      <c r="RWM8" s="730"/>
      <c r="RWN8" s="730"/>
      <c r="RWO8" s="730"/>
      <c r="RWP8" s="730"/>
      <c r="RWQ8" s="730"/>
      <c r="RWR8" s="730"/>
      <c r="RWS8" s="730"/>
      <c r="RWT8" s="730"/>
      <c r="RWU8" s="730"/>
      <c r="RWV8" s="730"/>
      <c r="RWW8" s="730"/>
      <c r="RWX8" s="730"/>
      <c r="RWY8" s="730"/>
      <c r="RWZ8" s="730"/>
      <c r="RXA8" s="730"/>
      <c r="RXB8" s="730"/>
      <c r="RXC8" s="730"/>
      <c r="RXD8" s="730"/>
      <c r="RXE8" s="730"/>
      <c r="RXF8" s="730"/>
      <c r="RXG8" s="730"/>
      <c r="RXH8" s="730"/>
      <c r="RXI8" s="730"/>
      <c r="RXJ8" s="730"/>
      <c r="RXK8" s="730"/>
      <c r="RXL8" s="730"/>
      <c r="RXM8" s="730"/>
      <c r="RXN8" s="730"/>
      <c r="RXO8" s="730"/>
      <c r="RXP8" s="730"/>
      <c r="RXQ8" s="730"/>
      <c r="RXR8" s="730"/>
      <c r="RXS8" s="730"/>
      <c r="RXT8" s="730"/>
      <c r="RXU8" s="730"/>
      <c r="RXV8" s="730"/>
      <c r="RXW8" s="730"/>
      <c r="RXX8" s="730"/>
      <c r="RXY8" s="730"/>
      <c r="RXZ8" s="730"/>
      <c r="RYA8" s="730"/>
      <c r="RYB8" s="730"/>
      <c r="RYC8" s="730"/>
      <c r="RYD8" s="730"/>
      <c r="RYE8" s="730"/>
      <c r="RYF8" s="730"/>
      <c r="RYG8" s="730"/>
      <c r="RYH8" s="730"/>
      <c r="RYI8" s="730"/>
      <c r="RYJ8" s="730"/>
      <c r="RYK8" s="730"/>
      <c r="RYL8" s="730"/>
      <c r="RYM8" s="730"/>
      <c r="RYN8" s="730"/>
      <c r="RYO8" s="730"/>
      <c r="RYP8" s="730"/>
      <c r="RYQ8" s="730"/>
      <c r="RYR8" s="730"/>
      <c r="RYS8" s="730"/>
      <c r="RYT8" s="730"/>
      <c r="RYU8" s="730"/>
      <c r="RYV8" s="730"/>
      <c r="RYW8" s="730"/>
      <c r="RYX8" s="730"/>
      <c r="RYY8" s="730"/>
      <c r="RYZ8" s="730"/>
      <c r="RZA8" s="730"/>
      <c r="RZB8" s="730"/>
      <c r="RZC8" s="730"/>
      <c r="RZD8" s="730"/>
      <c r="RZE8" s="730"/>
      <c r="RZF8" s="730"/>
      <c r="RZG8" s="730"/>
      <c r="RZH8" s="730"/>
      <c r="RZI8" s="730"/>
      <c r="RZJ8" s="730"/>
      <c r="RZK8" s="730"/>
      <c r="RZL8" s="730"/>
      <c r="RZM8" s="730"/>
      <c r="RZN8" s="730"/>
      <c r="RZO8" s="730"/>
      <c r="RZP8" s="730"/>
      <c r="RZQ8" s="730"/>
      <c r="RZR8" s="730"/>
      <c r="RZS8" s="730"/>
      <c r="RZT8" s="730"/>
      <c r="RZU8" s="730"/>
      <c r="RZV8" s="730"/>
      <c r="RZW8" s="730"/>
      <c r="RZX8" s="730"/>
      <c r="RZY8" s="730"/>
      <c r="RZZ8" s="730"/>
      <c r="SAA8" s="730"/>
      <c r="SAB8" s="730"/>
      <c r="SAC8" s="730"/>
      <c r="SAD8" s="730"/>
      <c r="SAE8" s="730"/>
      <c r="SAF8" s="730"/>
      <c r="SAG8" s="730"/>
      <c r="SAH8" s="730"/>
      <c r="SAI8" s="730"/>
      <c r="SAJ8" s="730"/>
      <c r="SAK8" s="730"/>
      <c r="SAL8" s="730"/>
      <c r="SAM8" s="730"/>
      <c r="SAN8" s="730"/>
      <c r="SAO8" s="730"/>
      <c r="SAP8" s="730"/>
      <c r="SAQ8" s="730"/>
      <c r="SAR8" s="730"/>
      <c r="SAS8" s="730"/>
      <c r="SAT8" s="730"/>
      <c r="SAU8" s="730"/>
      <c r="SAV8" s="730"/>
      <c r="SAW8" s="730"/>
      <c r="SAX8" s="730"/>
      <c r="SAY8" s="730"/>
      <c r="SAZ8" s="730"/>
      <c r="SBA8" s="730"/>
      <c r="SBB8" s="730"/>
      <c r="SBC8" s="730"/>
      <c r="SBD8" s="730"/>
      <c r="SBE8" s="730"/>
      <c r="SBF8" s="730"/>
      <c r="SBG8" s="730"/>
      <c r="SBH8" s="730"/>
      <c r="SBI8" s="730"/>
      <c r="SBJ8" s="730"/>
      <c r="SBK8" s="730"/>
      <c r="SBL8" s="730"/>
      <c r="SBM8" s="730"/>
      <c r="SBN8" s="730"/>
      <c r="SBO8" s="730"/>
      <c r="SBP8" s="730"/>
      <c r="SBQ8" s="730"/>
      <c r="SBR8" s="730"/>
      <c r="SBS8" s="730"/>
      <c r="SBT8" s="730"/>
      <c r="SBU8" s="730"/>
      <c r="SBV8" s="730"/>
      <c r="SBW8" s="730"/>
      <c r="SBX8" s="730"/>
      <c r="SBY8" s="730"/>
      <c r="SBZ8" s="730"/>
      <c r="SCA8" s="730"/>
      <c r="SCB8" s="730"/>
      <c r="SCC8" s="730"/>
      <c r="SCD8" s="730"/>
      <c r="SCE8" s="730"/>
      <c r="SCF8" s="730"/>
      <c r="SCG8" s="730"/>
      <c r="SCH8" s="730"/>
      <c r="SCI8" s="730"/>
      <c r="SCJ8" s="730"/>
      <c r="SCK8" s="730"/>
      <c r="SCL8" s="730"/>
      <c r="SCM8" s="730"/>
      <c r="SCN8" s="730"/>
      <c r="SCO8" s="730"/>
      <c r="SCP8" s="730"/>
      <c r="SCQ8" s="730"/>
      <c r="SCR8" s="730"/>
      <c r="SCS8" s="730"/>
      <c r="SCT8" s="730"/>
      <c r="SCU8" s="730"/>
      <c r="SCV8" s="730"/>
      <c r="SCW8" s="730"/>
      <c r="SCX8" s="730"/>
      <c r="SCY8" s="730"/>
      <c r="SCZ8" s="730"/>
      <c r="SDA8" s="730"/>
      <c r="SDB8" s="730"/>
      <c r="SDC8" s="730"/>
      <c r="SDD8" s="730"/>
      <c r="SDE8" s="730"/>
      <c r="SDF8" s="730"/>
      <c r="SDG8" s="730"/>
      <c r="SDH8" s="730"/>
      <c r="SDI8" s="730"/>
      <c r="SDJ8" s="730"/>
      <c r="SDK8" s="730"/>
      <c r="SDL8" s="730"/>
      <c r="SDM8" s="730"/>
      <c r="SDN8" s="730"/>
      <c r="SDO8" s="730"/>
      <c r="SDP8" s="730"/>
      <c r="SDQ8" s="730"/>
      <c r="SDR8" s="730"/>
      <c r="SDS8" s="730"/>
      <c r="SDT8" s="730"/>
      <c r="SDU8" s="730"/>
      <c r="SDV8" s="730"/>
      <c r="SDW8" s="730"/>
      <c r="SDX8" s="730"/>
      <c r="SDY8" s="730"/>
      <c r="SDZ8" s="730"/>
      <c r="SEA8" s="730"/>
      <c r="SEB8" s="730"/>
      <c r="SEC8" s="730"/>
      <c r="SED8" s="730"/>
      <c r="SEE8" s="730"/>
      <c r="SEF8" s="730"/>
      <c r="SEG8" s="730"/>
      <c r="SEH8" s="730"/>
      <c r="SEI8" s="730"/>
      <c r="SEJ8" s="730"/>
      <c r="SEK8" s="730"/>
      <c r="SEL8" s="730"/>
      <c r="SEM8" s="730"/>
      <c r="SEN8" s="730"/>
      <c r="SEO8" s="730"/>
      <c r="SEP8" s="730"/>
      <c r="SEQ8" s="730"/>
      <c r="SER8" s="730"/>
      <c r="SES8" s="730"/>
      <c r="SET8" s="730"/>
      <c r="SEU8" s="730"/>
      <c r="SEV8" s="730"/>
      <c r="SEW8" s="730"/>
      <c r="SEX8" s="730"/>
      <c r="SEY8" s="730"/>
      <c r="SEZ8" s="730"/>
      <c r="SFA8" s="730"/>
      <c r="SFB8" s="730"/>
      <c r="SFC8" s="730"/>
      <c r="SFD8" s="730"/>
      <c r="SFE8" s="730"/>
      <c r="SFF8" s="730"/>
      <c r="SFG8" s="730"/>
      <c r="SFH8" s="730"/>
      <c r="SFI8" s="730"/>
      <c r="SFJ8" s="730"/>
      <c r="SFK8" s="730"/>
      <c r="SFL8" s="730"/>
      <c r="SFM8" s="730"/>
      <c r="SFN8" s="730"/>
      <c r="SFO8" s="730"/>
      <c r="SFP8" s="730"/>
      <c r="SFQ8" s="730"/>
      <c r="SFR8" s="730"/>
      <c r="SFS8" s="730"/>
      <c r="SFT8" s="730"/>
      <c r="SFU8" s="730"/>
      <c r="SFV8" s="730"/>
      <c r="SFW8" s="730"/>
      <c r="SFX8" s="730"/>
      <c r="SFY8" s="730"/>
      <c r="SFZ8" s="730"/>
      <c r="SGA8" s="730"/>
      <c r="SGB8" s="730"/>
      <c r="SGC8" s="730"/>
      <c r="SGD8" s="730"/>
      <c r="SGE8" s="730"/>
      <c r="SGF8" s="730"/>
      <c r="SGG8" s="730"/>
      <c r="SGH8" s="730"/>
      <c r="SGI8" s="730"/>
      <c r="SGJ8" s="730"/>
      <c r="SGK8" s="730"/>
      <c r="SGL8" s="730"/>
      <c r="SGM8" s="730"/>
      <c r="SGN8" s="730"/>
      <c r="SGO8" s="730"/>
      <c r="SGP8" s="730"/>
      <c r="SGQ8" s="730"/>
      <c r="SGR8" s="730"/>
      <c r="SGS8" s="730"/>
      <c r="SGT8" s="730"/>
      <c r="SGU8" s="730"/>
      <c r="SGV8" s="730"/>
      <c r="SGW8" s="730"/>
      <c r="SGX8" s="730"/>
      <c r="SGY8" s="730"/>
      <c r="SGZ8" s="730"/>
      <c r="SHA8" s="730"/>
      <c r="SHB8" s="730"/>
      <c r="SHC8" s="730"/>
      <c r="SHD8" s="730"/>
      <c r="SHE8" s="730"/>
      <c r="SHF8" s="730"/>
      <c r="SHG8" s="730"/>
      <c r="SHH8" s="730"/>
      <c r="SHI8" s="730"/>
      <c r="SHJ8" s="730"/>
      <c r="SHK8" s="730"/>
      <c r="SHL8" s="730"/>
      <c r="SHM8" s="730"/>
      <c r="SHN8" s="730"/>
      <c r="SHO8" s="730"/>
      <c r="SHP8" s="730"/>
      <c r="SHQ8" s="730"/>
      <c r="SHR8" s="730"/>
      <c r="SHS8" s="730"/>
      <c r="SHT8" s="730"/>
      <c r="SHU8" s="730"/>
      <c r="SHV8" s="730"/>
      <c r="SHW8" s="730"/>
      <c r="SHX8" s="730"/>
      <c r="SHY8" s="730"/>
      <c r="SHZ8" s="730"/>
      <c r="SIA8" s="730"/>
      <c r="SIB8" s="730"/>
      <c r="SIC8" s="730"/>
      <c r="SID8" s="730"/>
      <c r="SIE8" s="730"/>
      <c r="SIF8" s="730"/>
      <c r="SIG8" s="730"/>
      <c r="SIH8" s="730"/>
      <c r="SII8" s="730"/>
      <c r="SIJ8" s="730"/>
      <c r="SIK8" s="730"/>
      <c r="SIL8" s="730"/>
      <c r="SIM8" s="730"/>
      <c r="SIN8" s="730"/>
      <c r="SIO8" s="730"/>
      <c r="SIP8" s="730"/>
      <c r="SIQ8" s="730"/>
      <c r="SIR8" s="730"/>
      <c r="SIS8" s="730"/>
      <c r="SIT8" s="730"/>
      <c r="SIU8" s="730"/>
      <c r="SIV8" s="730"/>
      <c r="SIW8" s="730"/>
      <c r="SIX8" s="730"/>
      <c r="SIY8" s="730"/>
      <c r="SIZ8" s="730"/>
      <c r="SJA8" s="730"/>
      <c r="SJB8" s="730"/>
      <c r="SJC8" s="730"/>
      <c r="SJD8" s="730"/>
      <c r="SJE8" s="730"/>
      <c r="SJF8" s="730"/>
      <c r="SJG8" s="730"/>
      <c r="SJH8" s="730"/>
      <c r="SJI8" s="730"/>
      <c r="SJJ8" s="730"/>
      <c r="SJK8" s="730"/>
      <c r="SJL8" s="730"/>
      <c r="SJM8" s="730"/>
      <c r="SJN8" s="730"/>
      <c r="SJO8" s="730"/>
      <c r="SJP8" s="730"/>
      <c r="SJQ8" s="730"/>
      <c r="SJR8" s="730"/>
      <c r="SJS8" s="730"/>
      <c r="SJT8" s="730"/>
      <c r="SJU8" s="730"/>
      <c r="SJV8" s="730"/>
      <c r="SJW8" s="730"/>
      <c r="SJX8" s="730"/>
      <c r="SJY8" s="730"/>
      <c r="SJZ8" s="730"/>
      <c r="SKA8" s="730"/>
      <c r="SKB8" s="730"/>
      <c r="SKC8" s="730"/>
      <c r="SKD8" s="730"/>
      <c r="SKE8" s="730"/>
      <c r="SKF8" s="730"/>
      <c r="SKG8" s="730"/>
      <c r="SKH8" s="730"/>
      <c r="SKI8" s="730"/>
      <c r="SKJ8" s="730"/>
      <c r="SKK8" s="730"/>
      <c r="SKL8" s="730"/>
      <c r="SKM8" s="730"/>
      <c r="SKN8" s="730"/>
      <c r="SKO8" s="730"/>
      <c r="SKP8" s="730"/>
      <c r="SKQ8" s="730"/>
      <c r="SKR8" s="730"/>
      <c r="SKS8" s="730"/>
      <c r="SKT8" s="730"/>
      <c r="SKU8" s="730"/>
      <c r="SKV8" s="730"/>
      <c r="SKW8" s="730"/>
      <c r="SKX8" s="730"/>
      <c r="SKY8" s="730"/>
      <c r="SKZ8" s="730"/>
      <c r="SLA8" s="730"/>
      <c r="SLB8" s="730"/>
      <c r="SLC8" s="730"/>
      <c r="SLD8" s="730"/>
      <c r="SLE8" s="730"/>
      <c r="SLF8" s="730"/>
      <c r="SLG8" s="730"/>
      <c r="SLH8" s="730"/>
      <c r="SLI8" s="730"/>
      <c r="SLJ8" s="730"/>
      <c r="SLK8" s="730"/>
      <c r="SLL8" s="730"/>
      <c r="SLM8" s="730"/>
      <c r="SLN8" s="730"/>
      <c r="SLO8" s="730"/>
      <c r="SLP8" s="730"/>
      <c r="SLQ8" s="730"/>
      <c r="SLR8" s="730"/>
      <c r="SLS8" s="730"/>
      <c r="SLT8" s="730"/>
      <c r="SLU8" s="730"/>
      <c r="SLV8" s="730"/>
      <c r="SLW8" s="730"/>
      <c r="SLX8" s="730"/>
      <c r="SLY8" s="730"/>
      <c r="SLZ8" s="730"/>
      <c r="SMA8" s="730"/>
      <c r="SMB8" s="730"/>
      <c r="SMC8" s="730"/>
      <c r="SMD8" s="730"/>
      <c r="SME8" s="730"/>
      <c r="SMF8" s="730"/>
      <c r="SMG8" s="730"/>
      <c r="SMH8" s="730"/>
      <c r="SMI8" s="730"/>
      <c r="SMJ8" s="730"/>
      <c r="SMK8" s="730"/>
      <c r="SML8" s="730"/>
      <c r="SMM8" s="730"/>
      <c r="SMN8" s="730"/>
      <c r="SMO8" s="730"/>
      <c r="SMP8" s="730"/>
      <c r="SMQ8" s="730"/>
      <c r="SMR8" s="730"/>
      <c r="SMS8" s="730"/>
      <c r="SMT8" s="730"/>
      <c r="SMU8" s="730"/>
      <c r="SMV8" s="730"/>
      <c r="SMW8" s="730"/>
      <c r="SMX8" s="730"/>
      <c r="SMY8" s="730"/>
      <c r="SMZ8" s="730"/>
      <c r="SNA8" s="730"/>
      <c r="SNB8" s="730"/>
      <c r="SNC8" s="730"/>
      <c r="SND8" s="730"/>
      <c r="SNE8" s="730"/>
      <c r="SNF8" s="730"/>
      <c r="SNG8" s="730"/>
      <c r="SNH8" s="730"/>
      <c r="SNI8" s="730"/>
      <c r="SNJ8" s="730"/>
      <c r="SNK8" s="730"/>
      <c r="SNL8" s="730"/>
      <c r="SNM8" s="730"/>
      <c r="SNN8" s="730"/>
      <c r="SNO8" s="730"/>
      <c r="SNP8" s="730"/>
      <c r="SNQ8" s="730"/>
      <c r="SNR8" s="730"/>
      <c r="SNS8" s="730"/>
      <c r="SNT8" s="730"/>
      <c r="SNU8" s="730"/>
      <c r="SNV8" s="730"/>
      <c r="SNW8" s="730"/>
      <c r="SNX8" s="730"/>
      <c r="SNY8" s="730"/>
      <c r="SNZ8" s="730"/>
      <c r="SOA8" s="730"/>
      <c r="SOB8" s="730"/>
      <c r="SOC8" s="730"/>
      <c r="SOD8" s="730"/>
      <c r="SOE8" s="730"/>
      <c r="SOF8" s="730"/>
      <c r="SOG8" s="730"/>
      <c r="SOH8" s="730"/>
      <c r="SOI8" s="730"/>
      <c r="SOJ8" s="730"/>
      <c r="SOK8" s="730"/>
      <c r="SOL8" s="730"/>
      <c r="SOM8" s="730"/>
      <c r="SON8" s="730"/>
      <c r="SOO8" s="730"/>
      <c r="SOP8" s="730"/>
      <c r="SOQ8" s="730"/>
      <c r="SOR8" s="730"/>
      <c r="SOS8" s="730"/>
      <c r="SOT8" s="730"/>
      <c r="SOU8" s="730"/>
      <c r="SOV8" s="730"/>
      <c r="SOW8" s="730"/>
      <c r="SOX8" s="730"/>
      <c r="SOY8" s="730"/>
      <c r="SOZ8" s="730"/>
      <c r="SPA8" s="730"/>
      <c r="SPB8" s="730"/>
      <c r="SPC8" s="730"/>
      <c r="SPD8" s="730"/>
      <c r="SPE8" s="730"/>
      <c r="SPF8" s="730"/>
      <c r="SPG8" s="730"/>
      <c r="SPH8" s="730"/>
      <c r="SPI8" s="730"/>
      <c r="SPJ8" s="730"/>
      <c r="SPK8" s="730"/>
      <c r="SPL8" s="730"/>
      <c r="SPM8" s="730"/>
      <c r="SPN8" s="730"/>
      <c r="SPO8" s="730"/>
      <c r="SPP8" s="730"/>
      <c r="SPQ8" s="730"/>
      <c r="SPR8" s="730"/>
      <c r="SPS8" s="730"/>
      <c r="SPT8" s="730"/>
      <c r="SPU8" s="730"/>
      <c r="SPV8" s="730"/>
      <c r="SPW8" s="730"/>
      <c r="SPX8" s="730"/>
      <c r="SPY8" s="730"/>
      <c r="SPZ8" s="730"/>
      <c r="SQA8" s="730"/>
      <c r="SQB8" s="730"/>
      <c r="SQC8" s="730"/>
      <c r="SQD8" s="730"/>
      <c r="SQE8" s="730"/>
      <c r="SQF8" s="730"/>
      <c r="SQG8" s="730"/>
      <c r="SQH8" s="730"/>
      <c r="SQI8" s="730"/>
      <c r="SQJ8" s="730"/>
      <c r="SQK8" s="730"/>
      <c r="SQL8" s="730"/>
      <c r="SQM8" s="730"/>
      <c r="SQN8" s="730"/>
      <c r="SQO8" s="730"/>
      <c r="SQP8" s="730"/>
      <c r="SQQ8" s="730"/>
      <c r="SQR8" s="730"/>
      <c r="SQS8" s="730"/>
      <c r="SQT8" s="730"/>
      <c r="SQU8" s="730"/>
      <c r="SQV8" s="730"/>
      <c r="SQW8" s="730"/>
      <c r="SQX8" s="730"/>
      <c r="SQY8" s="730"/>
      <c r="SQZ8" s="730"/>
      <c r="SRA8" s="730"/>
      <c r="SRB8" s="730"/>
      <c r="SRC8" s="730"/>
      <c r="SRD8" s="730"/>
      <c r="SRE8" s="730"/>
      <c r="SRF8" s="730"/>
      <c r="SRG8" s="730"/>
      <c r="SRH8" s="730"/>
      <c r="SRI8" s="730"/>
      <c r="SRJ8" s="730"/>
      <c r="SRK8" s="730"/>
      <c r="SRL8" s="730"/>
      <c r="SRM8" s="730"/>
      <c r="SRN8" s="730"/>
      <c r="SRO8" s="730"/>
      <c r="SRP8" s="730"/>
      <c r="SRQ8" s="730"/>
      <c r="SRR8" s="730"/>
      <c r="SRS8" s="730"/>
      <c r="SRT8" s="730"/>
      <c r="SRU8" s="730"/>
      <c r="SRV8" s="730"/>
      <c r="SRW8" s="730"/>
      <c r="SRX8" s="730"/>
      <c r="SRY8" s="730"/>
      <c r="SRZ8" s="730"/>
      <c r="SSA8" s="730"/>
      <c r="SSB8" s="730"/>
      <c r="SSC8" s="730"/>
      <c r="SSD8" s="730"/>
      <c r="SSE8" s="730"/>
      <c r="SSF8" s="730"/>
      <c r="SSG8" s="730"/>
      <c r="SSH8" s="730"/>
      <c r="SSI8" s="730"/>
      <c r="SSJ8" s="730"/>
      <c r="SSK8" s="730"/>
      <c r="SSL8" s="730"/>
      <c r="SSM8" s="730"/>
      <c r="SSN8" s="730"/>
      <c r="SSO8" s="730"/>
      <c r="SSP8" s="730"/>
      <c r="SSQ8" s="730"/>
      <c r="SSR8" s="730"/>
      <c r="SSS8" s="730"/>
      <c r="SST8" s="730"/>
      <c r="SSU8" s="730"/>
      <c r="SSV8" s="730"/>
      <c r="SSW8" s="730"/>
      <c r="SSX8" s="730"/>
      <c r="SSY8" s="730"/>
      <c r="SSZ8" s="730"/>
      <c r="STA8" s="730"/>
      <c r="STB8" s="730"/>
      <c r="STC8" s="730"/>
      <c r="STD8" s="730"/>
      <c r="STE8" s="730"/>
      <c r="STF8" s="730"/>
      <c r="STG8" s="730"/>
      <c r="STH8" s="730"/>
      <c r="STI8" s="730"/>
      <c r="STJ8" s="730"/>
      <c r="STK8" s="730"/>
      <c r="STL8" s="730"/>
      <c r="STM8" s="730"/>
      <c r="STN8" s="730"/>
      <c r="STO8" s="730"/>
      <c r="STP8" s="730"/>
      <c r="STQ8" s="730"/>
      <c r="STR8" s="730"/>
      <c r="STS8" s="730"/>
      <c r="STT8" s="730"/>
      <c r="STU8" s="730"/>
      <c r="STV8" s="730"/>
      <c r="STW8" s="730"/>
      <c r="STX8" s="730"/>
      <c r="STY8" s="730"/>
      <c r="STZ8" s="730"/>
      <c r="SUA8" s="730"/>
      <c r="SUB8" s="730"/>
      <c r="SUC8" s="730"/>
      <c r="SUD8" s="730"/>
      <c r="SUE8" s="730"/>
      <c r="SUF8" s="730"/>
      <c r="SUG8" s="730"/>
      <c r="SUH8" s="730"/>
      <c r="SUI8" s="730"/>
      <c r="SUJ8" s="730"/>
      <c r="SUK8" s="730"/>
      <c r="SUL8" s="730"/>
      <c r="SUM8" s="730"/>
      <c r="SUN8" s="730"/>
      <c r="SUO8" s="730"/>
      <c r="SUP8" s="730"/>
      <c r="SUQ8" s="730"/>
      <c r="SUR8" s="730"/>
      <c r="SUS8" s="730"/>
      <c r="SUT8" s="730"/>
      <c r="SUU8" s="730"/>
      <c r="SUV8" s="730"/>
      <c r="SUW8" s="730"/>
      <c r="SUX8" s="730"/>
      <c r="SUY8" s="730"/>
      <c r="SUZ8" s="730"/>
      <c r="SVA8" s="730"/>
      <c r="SVB8" s="730"/>
      <c r="SVC8" s="730"/>
      <c r="SVD8" s="730"/>
      <c r="SVE8" s="730"/>
      <c r="SVF8" s="730"/>
      <c r="SVG8" s="730"/>
      <c r="SVH8" s="730"/>
      <c r="SVI8" s="730"/>
      <c r="SVJ8" s="730"/>
      <c r="SVK8" s="730"/>
      <c r="SVL8" s="730"/>
      <c r="SVM8" s="730"/>
      <c r="SVN8" s="730"/>
      <c r="SVO8" s="730"/>
      <c r="SVP8" s="730"/>
      <c r="SVQ8" s="730"/>
      <c r="SVR8" s="730"/>
      <c r="SVS8" s="730"/>
      <c r="SVT8" s="730"/>
      <c r="SVU8" s="730"/>
      <c r="SVV8" s="730"/>
      <c r="SVW8" s="730"/>
      <c r="SVX8" s="730"/>
      <c r="SVY8" s="730"/>
      <c r="SVZ8" s="730"/>
      <c r="SWA8" s="730"/>
      <c r="SWB8" s="730"/>
      <c r="SWC8" s="730"/>
      <c r="SWD8" s="730"/>
      <c r="SWE8" s="730"/>
      <c r="SWF8" s="730"/>
      <c r="SWG8" s="730"/>
      <c r="SWH8" s="730"/>
      <c r="SWI8" s="730"/>
      <c r="SWJ8" s="730"/>
      <c r="SWK8" s="730"/>
      <c r="SWL8" s="730"/>
      <c r="SWM8" s="730"/>
      <c r="SWN8" s="730"/>
      <c r="SWO8" s="730"/>
      <c r="SWP8" s="730"/>
      <c r="SWQ8" s="730"/>
      <c r="SWR8" s="730"/>
      <c r="SWS8" s="730"/>
      <c r="SWT8" s="730"/>
      <c r="SWU8" s="730"/>
      <c r="SWV8" s="730"/>
      <c r="SWW8" s="730"/>
      <c r="SWX8" s="730"/>
      <c r="SWY8" s="730"/>
      <c r="SWZ8" s="730"/>
      <c r="SXA8" s="730"/>
      <c r="SXB8" s="730"/>
      <c r="SXC8" s="730"/>
      <c r="SXD8" s="730"/>
      <c r="SXE8" s="730"/>
      <c r="SXF8" s="730"/>
      <c r="SXG8" s="730"/>
      <c r="SXH8" s="730"/>
      <c r="SXI8" s="730"/>
      <c r="SXJ8" s="730"/>
      <c r="SXK8" s="730"/>
      <c r="SXL8" s="730"/>
      <c r="SXM8" s="730"/>
      <c r="SXN8" s="730"/>
      <c r="SXO8" s="730"/>
      <c r="SXP8" s="730"/>
      <c r="SXQ8" s="730"/>
      <c r="SXR8" s="730"/>
      <c r="SXS8" s="730"/>
      <c r="SXT8" s="730"/>
      <c r="SXU8" s="730"/>
      <c r="SXV8" s="730"/>
      <c r="SXW8" s="730"/>
      <c r="SXX8" s="730"/>
      <c r="SXY8" s="730"/>
      <c r="SXZ8" s="730"/>
      <c r="SYA8" s="730"/>
      <c r="SYB8" s="730"/>
      <c r="SYC8" s="730"/>
      <c r="SYD8" s="730"/>
      <c r="SYE8" s="730"/>
      <c r="SYF8" s="730"/>
      <c r="SYG8" s="730"/>
      <c r="SYH8" s="730"/>
      <c r="SYI8" s="730"/>
      <c r="SYJ8" s="730"/>
      <c r="SYK8" s="730"/>
      <c r="SYL8" s="730"/>
      <c r="SYM8" s="730"/>
      <c r="SYN8" s="730"/>
      <c r="SYO8" s="730"/>
      <c r="SYP8" s="730"/>
      <c r="SYQ8" s="730"/>
      <c r="SYR8" s="730"/>
      <c r="SYS8" s="730"/>
      <c r="SYT8" s="730"/>
      <c r="SYU8" s="730"/>
      <c r="SYV8" s="730"/>
      <c r="SYW8" s="730"/>
      <c r="SYX8" s="730"/>
      <c r="SYY8" s="730"/>
      <c r="SYZ8" s="730"/>
      <c r="SZA8" s="730"/>
      <c r="SZB8" s="730"/>
      <c r="SZC8" s="730"/>
      <c r="SZD8" s="730"/>
      <c r="SZE8" s="730"/>
      <c r="SZF8" s="730"/>
      <c r="SZG8" s="730"/>
      <c r="SZH8" s="730"/>
      <c r="SZI8" s="730"/>
      <c r="SZJ8" s="730"/>
      <c r="SZK8" s="730"/>
      <c r="SZL8" s="730"/>
      <c r="SZM8" s="730"/>
      <c r="SZN8" s="730"/>
      <c r="SZO8" s="730"/>
      <c r="SZP8" s="730"/>
      <c r="SZQ8" s="730"/>
      <c r="SZR8" s="730"/>
      <c r="SZS8" s="730"/>
      <c r="SZT8" s="730"/>
      <c r="SZU8" s="730"/>
      <c r="SZV8" s="730"/>
      <c r="SZW8" s="730"/>
      <c r="SZX8" s="730"/>
      <c r="SZY8" s="730"/>
      <c r="SZZ8" s="730"/>
      <c r="TAA8" s="730"/>
      <c r="TAB8" s="730"/>
      <c r="TAC8" s="730"/>
      <c r="TAD8" s="730"/>
      <c r="TAE8" s="730"/>
      <c r="TAF8" s="730"/>
      <c r="TAG8" s="730"/>
      <c r="TAH8" s="730"/>
      <c r="TAI8" s="730"/>
      <c r="TAJ8" s="730"/>
      <c r="TAK8" s="730"/>
      <c r="TAL8" s="730"/>
      <c r="TAM8" s="730"/>
      <c r="TAN8" s="730"/>
      <c r="TAO8" s="730"/>
      <c r="TAP8" s="730"/>
      <c r="TAQ8" s="730"/>
      <c r="TAR8" s="730"/>
      <c r="TAS8" s="730"/>
      <c r="TAT8" s="730"/>
      <c r="TAU8" s="730"/>
      <c r="TAV8" s="730"/>
      <c r="TAW8" s="730"/>
      <c r="TAX8" s="730"/>
      <c r="TAY8" s="730"/>
      <c r="TAZ8" s="730"/>
      <c r="TBA8" s="730"/>
      <c r="TBB8" s="730"/>
      <c r="TBC8" s="730"/>
      <c r="TBD8" s="730"/>
      <c r="TBE8" s="730"/>
      <c r="TBF8" s="730"/>
      <c r="TBG8" s="730"/>
      <c r="TBH8" s="730"/>
      <c r="TBI8" s="730"/>
      <c r="TBJ8" s="730"/>
      <c r="TBK8" s="730"/>
      <c r="TBL8" s="730"/>
      <c r="TBM8" s="730"/>
      <c r="TBN8" s="730"/>
      <c r="TBO8" s="730"/>
      <c r="TBP8" s="730"/>
      <c r="TBQ8" s="730"/>
      <c r="TBR8" s="730"/>
      <c r="TBS8" s="730"/>
      <c r="TBT8" s="730"/>
      <c r="TBU8" s="730"/>
      <c r="TBV8" s="730"/>
      <c r="TBW8" s="730"/>
      <c r="TBX8" s="730"/>
      <c r="TBY8" s="730"/>
      <c r="TBZ8" s="730"/>
      <c r="TCA8" s="730"/>
      <c r="TCB8" s="730"/>
      <c r="TCC8" s="730"/>
      <c r="TCD8" s="730"/>
      <c r="TCE8" s="730"/>
      <c r="TCF8" s="730"/>
      <c r="TCG8" s="730"/>
      <c r="TCH8" s="730"/>
      <c r="TCI8" s="730"/>
      <c r="TCJ8" s="730"/>
      <c r="TCK8" s="730"/>
      <c r="TCL8" s="730"/>
      <c r="TCM8" s="730"/>
      <c r="TCN8" s="730"/>
      <c r="TCO8" s="730"/>
      <c r="TCP8" s="730"/>
      <c r="TCQ8" s="730"/>
      <c r="TCR8" s="730"/>
      <c r="TCS8" s="730"/>
      <c r="TCT8" s="730"/>
      <c r="TCU8" s="730"/>
      <c r="TCV8" s="730"/>
      <c r="TCW8" s="730"/>
      <c r="TCX8" s="730"/>
      <c r="TCY8" s="730"/>
      <c r="TCZ8" s="730"/>
      <c r="TDA8" s="730"/>
      <c r="TDB8" s="730"/>
      <c r="TDC8" s="730"/>
      <c r="TDD8" s="730"/>
      <c r="TDE8" s="730"/>
      <c r="TDF8" s="730"/>
      <c r="TDG8" s="730"/>
      <c r="TDH8" s="730"/>
      <c r="TDI8" s="730"/>
      <c r="TDJ8" s="730"/>
      <c r="TDK8" s="730"/>
      <c r="TDL8" s="730"/>
      <c r="TDM8" s="730"/>
      <c r="TDN8" s="730"/>
      <c r="TDO8" s="730"/>
      <c r="TDP8" s="730"/>
      <c r="TDQ8" s="730"/>
      <c r="TDR8" s="730"/>
      <c r="TDS8" s="730"/>
      <c r="TDT8" s="730"/>
      <c r="TDU8" s="730"/>
      <c r="TDV8" s="730"/>
      <c r="TDW8" s="730"/>
      <c r="TDX8" s="730"/>
      <c r="TDY8" s="730"/>
      <c r="TDZ8" s="730"/>
      <c r="TEA8" s="730"/>
      <c r="TEB8" s="730"/>
      <c r="TEC8" s="730"/>
      <c r="TED8" s="730"/>
      <c r="TEE8" s="730"/>
      <c r="TEF8" s="730"/>
      <c r="TEG8" s="730"/>
      <c r="TEH8" s="730"/>
      <c r="TEI8" s="730"/>
      <c r="TEJ8" s="730"/>
      <c r="TEK8" s="730"/>
      <c r="TEL8" s="730"/>
      <c r="TEM8" s="730"/>
      <c r="TEN8" s="730"/>
      <c r="TEO8" s="730"/>
      <c r="TEP8" s="730"/>
      <c r="TEQ8" s="730"/>
      <c r="TER8" s="730"/>
      <c r="TES8" s="730"/>
      <c r="TET8" s="730"/>
      <c r="TEU8" s="730"/>
      <c r="TEV8" s="730"/>
      <c r="TEW8" s="730"/>
      <c r="TEX8" s="730"/>
      <c r="TEY8" s="730"/>
      <c r="TEZ8" s="730"/>
      <c r="TFA8" s="730"/>
      <c r="TFB8" s="730"/>
      <c r="TFC8" s="730"/>
      <c r="TFD8" s="730"/>
      <c r="TFE8" s="730"/>
      <c r="TFF8" s="730"/>
      <c r="TFG8" s="730"/>
      <c r="TFH8" s="730"/>
      <c r="TFI8" s="730"/>
      <c r="TFJ8" s="730"/>
      <c r="TFK8" s="730"/>
      <c r="TFL8" s="730"/>
      <c r="TFM8" s="730"/>
      <c r="TFN8" s="730"/>
      <c r="TFO8" s="730"/>
      <c r="TFP8" s="730"/>
      <c r="TFQ8" s="730"/>
      <c r="TFR8" s="730"/>
      <c r="TFS8" s="730"/>
      <c r="TFT8" s="730"/>
      <c r="TFU8" s="730"/>
      <c r="TFV8" s="730"/>
      <c r="TFW8" s="730"/>
      <c r="TFX8" s="730"/>
      <c r="TFY8" s="730"/>
      <c r="TFZ8" s="730"/>
      <c r="TGA8" s="730"/>
      <c r="TGB8" s="730"/>
      <c r="TGC8" s="730"/>
      <c r="TGD8" s="730"/>
      <c r="TGE8" s="730"/>
      <c r="TGF8" s="730"/>
      <c r="TGG8" s="730"/>
      <c r="TGH8" s="730"/>
      <c r="TGI8" s="730"/>
      <c r="TGJ8" s="730"/>
      <c r="TGK8" s="730"/>
      <c r="TGL8" s="730"/>
      <c r="TGM8" s="730"/>
      <c r="TGN8" s="730"/>
      <c r="TGO8" s="730"/>
      <c r="TGP8" s="730"/>
      <c r="TGQ8" s="730"/>
      <c r="TGR8" s="730"/>
      <c r="TGS8" s="730"/>
      <c r="TGT8" s="730"/>
      <c r="TGU8" s="730"/>
      <c r="TGV8" s="730"/>
      <c r="TGW8" s="730"/>
      <c r="TGX8" s="730"/>
      <c r="TGY8" s="730"/>
      <c r="TGZ8" s="730"/>
      <c r="THA8" s="730"/>
      <c r="THB8" s="730"/>
      <c r="THC8" s="730"/>
      <c r="THD8" s="730"/>
      <c r="THE8" s="730"/>
      <c r="THF8" s="730"/>
      <c r="THG8" s="730"/>
      <c r="THH8" s="730"/>
      <c r="THI8" s="730"/>
      <c r="THJ8" s="730"/>
      <c r="THK8" s="730"/>
      <c r="THL8" s="730"/>
      <c r="THM8" s="730"/>
      <c r="THN8" s="730"/>
      <c r="THO8" s="730"/>
      <c r="THP8" s="730"/>
      <c r="THQ8" s="730"/>
      <c r="THR8" s="730"/>
      <c r="THS8" s="730"/>
      <c r="THT8" s="730"/>
      <c r="THU8" s="730"/>
      <c r="THV8" s="730"/>
      <c r="THW8" s="730"/>
      <c r="THX8" s="730"/>
      <c r="THY8" s="730"/>
      <c r="THZ8" s="730"/>
      <c r="TIA8" s="730"/>
      <c r="TIB8" s="730"/>
      <c r="TIC8" s="730"/>
      <c r="TID8" s="730"/>
      <c r="TIE8" s="730"/>
      <c r="TIF8" s="730"/>
      <c r="TIG8" s="730"/>
      <c r="TIH8" s="730"/>
      <c r="TII8" s="730"/>
      <c r="TIJ8" s="730"/>
      <c r="TIK8" s="730"/>
      <c r="TIL8" s="730"/>
      <c r="TIM8" s="730"/>
      <c r="TIN8" s="730"/>
      <c r="TIO8" s="730"/>
      <c r="TIP8" s="730"/>
      <c r="TIQ8" s="730"/>
      <c r="TIR8" s="730"/>
      <c r="TIS8" s="730"/>
      <c r="TIT8" s="730"/>
      <c r="TIU8" s="730"/>
      <c r="TIV8" s="730"/>
      <c r="TIW8" s="730"/>
      <c r="TIX8" s="730"/>
      <c r="TIY8" s="730"/>
      <c r="TIZ8" s="730"/>
      <c r="TJA8" s="730"/>
      <c r="TJB8" s="730"/>
      <c r="TJC8" s="730"/>
      <c r="TJD8" s="730"/>
      <c r="TJE8" s="730"/>
      <c r="TJF8" s="730"/>
      <c r="TJG8" s="730"/>
      <c r="TJH8" s="730"/>
      <c r="TJI8" s="730"/>
      <c r="TJJ8" s="730"/>
      <c r="TJK8" s="730"/>
      <c r="TJL8" s="730"/>
      <c r="TJM8" s="730"/>
      <c r="TJN8" s="730"/>
      <c r="TJO8" s="730"/>
      <c r="TJP8" s="730"/>
      <c r="TJQ8" s="730"/>
      <c r="TJR8" s="730"/>
      <c r="TJS8" s="730"/>
      <c r="TJT8" s="730"/>
      <c r="TJU8" s="730"/>
      <c r="TJV8" s="730"/>
      <c r="TJW8" s="730"/>
      <c r="TJX8" s="730"/>
      <c r="TJY8" s="730"/>
      <c r="TJZ8" s="730"/>
      <c r="TKA8" s="730"/>
      <c r="TKB8" s="730"/>
      <c r="TKC8" s="730"/>
      <c r="TKD8" s="730"/>
      <c r="TKE8" s="730"/>
      <c r="TKF8" s="730"/>
      <c r="TKG8" s="730"/>
      <c r="TKH8" s="730"/>
      <c r="TKI8" s="730"/>
      <c r="TKJ8" s="730"/>
      <c r="TKK8" s="730"/>
      <c r="TKL8" s="730"/>
      <c r="TKM8" s="730"/>
      <c r="TKN8" s="730"/>
      <c r="TKO8" s="730"/>
      <c r="TKP8" s="730"/>
      <c r="TKQ8" s="730"/>
      <c r="TKR8" s="730"/>
      <c r="TKS8" s="730"/>
      <c r="TKT8" s="730"/>
      <c r="TKU8" s="730"/>
      <c r="TKV8" s="730"/>
      <c r="TKW8" s="730"/>
      <c r="TKX8" s="730"/>
      <c r="TKY8" s="730"/>
      <c r="TKZ8" s="730"/>
      <c r="TLA8" s="730"/>
      <c r="TLB8" s="730"/>
      <c r="TLC8" s="730"/>
      <c r="TLD8" s="730"/>
      <c r="TLE8" s="730"/>
      <c r="TLF8" s="730"/>
      <c r="TLG8" s="730"/>
      <c r="TLH8" s="730"/>
      <c r="TLI8" s="730"/>
      <c r="TLJ8" s="730"/>
      <c r="TLK8" s="730"/>
      <c r="TLL8" s="730"/>
      <c r="TLM8" s="730"/>
      <c r="TLN8" s="730"/>
      <c r="TLO8" s="730"/>
      <c r="TLP8" s="730"/>
      <c r="TLQ8" s="730"/>
      <c r="TLR8" s="730"/>
      <c r="TLS8" s="730"/>
      <c r="TLT8" s="730"/>
      <c r="TLU8" s="730"/>
      <c r="TLV8" s="730"/>
      <c r="TLW8" s="730"/>
      <c r="TLX8" s="730"/>
      <c r="TLY8" s="730"/>
      <c r="TLZ8" s="730"/>
      <c r="TMA8" s="730"/>
      <c r="TMB8" s="730"/>
      <c r="TMC8" s="730"/>
      <c r="TMD8" s="730"/>
      <c r="TME8" s="730"/>
      <c r="TMF8" s="730"/>
      <c r="TMG8" s="730"/>
      <c r="TMH8" s="730"/>
      <c r="TMI8" s="730"/>
      <c r="TMJ8" s="730"/>
      <c r="TMK8" s="730"/>
      <c r="TML8" s="730"/>
      <c r="TMM8" s="730"/>
      <c r="TMN8" s="730"/>
      <c r="TMO8" s="730"/>
      <c r="TMP8" s="730"/>
      <c r="TMQ8" s="730"/>
      <c r="TMR8" s="730"/>
      <c r="TMS8" s="730"/>
      <c r="TMT8" s="730"/>
      <c r="TMU8" s="730"/>
      <c r="TMV8" s="730"/>
      <c r="TMW8" s="730"/>
      <c r="TMX8" s="730"/>
      <c r="TMY8" s="730"/>
      <c r="TMZ8" s="730"/>
      <c r="TNA8" s="730"/>
      <c r="TNB8" s="730"/>
      <c r="TNC8" s="730"/>
      <c r="TND8" s="730"/>
      <c r="TNE8" s="730"/>
      <c r="TNF8" s="730"/>
      <c r="TNG8" s="730"/>
      <c r="TNH8" s="730"/>
      <c r="TNI8" s="730"/>
      <c r="TNJ8" s="730"/>
      <c r="TNK8" s="730"/>
      <c r="TNL8" s="730"/>
      <c r="TNM8" s="730"/>
      <c r="TNN8" s="730"/>
      <c r="TNO8" s="730"/>
      <c r="TNP8" s="730"/>
      <c r="TNQ8" s="730"/>
      <c r="TNR8" s="730"/>
      <c r="TNS8" s="730"/>
      <c r="TNT8" s="730"/>
      <c r="TNU8" s="730"/>
      <c r="TNV8" s="730"/>
      <c r="TNW8" s="730"/>
      <c r="TNX8" s="730"/>
      <c r="TNY8" s="730"/>
      <c r="TNZ8" s="730"/>
      <c r="TOA8" s="730"/>
      <c r="TOB8" s="730"/>
      <c r="TOC8" s="730"/>
      <c r="TOD8" s="730"/>
      <c r="TOE8" s="730"/>
      <c r="TOF8" s="730"/>
      <c r="TOG8" s="730"/>
      <c r="TOH8" s="730"/>
      <c r="TOI8" s="730"/>
      <c r="TOJ8" s="730"/>
      <c r="TOK8" s="730"/>
      <c r="TOL8" s="730"/>
      <c r="TOM8" s="730"/>
      <c r="TON8" s="730"/>
      <c r="TOO8" s="730"/>
      <c r="TOP8" s="730"/>
      <c r="TOQ8" s="730"/>
      <c r="TOR8" s="730"/>
      <c r="TOS8" s="730"/>
      <c r="TOT8" s="730"/>
      <c r="TOU8" s="730"/>
      <c r="TOV8" s="730"/>
      <c r="TOW8" s="730"/>
      <c r="TOX8" s="730"/>
      <c r="TOY8" s="730"/>
      <c r="TOZ8" s="730"/>
      <c r="TPA8" s="730"/>
      <c r="TPB8" s="730"/>
      <c r="TPC8" s="730"/>
      <c r="TPD8" s="730"/>
      <c r="TPE8" s="730"/>
      <c r="TPF8" s="730"/>
      <c r="TPG8" s="730"/>
      <c r="TPH8" s="730"/>
      <c r="TPI8" s="730"/>
      <c r="TPJ8" s="730"/>
      <c r="TPK8" s="730"/>
      <c r="TPL8" s="730"/>
      <c r="TPM8" s="730"/>
      <c r="TPN8" s="730"/>
      <c r="TPO8" s="730"/>
      <c r="TPP8" s="730"/>
      <c r="TPQ8" s="730"/>
      <c r="TPR8" s="730"/>
      <c r="TPS8" s="730"/>
      <c r="TPT8" s="730"/>
      <c r="TPU8" s="730"/>
      <c r="TPV8" s="730"/>
      <c r="TPW8" s="730"/>
      <c r="TPX8" s="730"/>
      <c r="TPY8" s="730"/>
      <c r="TPZ8" s="730"/>
      <c r="TQA8" s="730"/>
      <c r="TQB8" s="730"/>
      <c r="TQC8" s="730"/>
      <c r="TQD8" s="730"/>
      <c r="TQE8" s="730"/>
      <c r="TQF8" s="730"/>
      <c r="TQG8" s="730"/>
      <c r="TQH8" s="730"/>
      <c r="TQI8" s="730"/>
      <c r="TQJ8" s="730"/>
      <c r="TQK8" s="730"/>
      <c r="TQL8" s="730"/>
      <c r="TQM8" s="730"/>
      <c r="TQN8" s="730"/>
      <c r="TQO8" s="730"/>
      <c r="TQP8" s="730"/>
      <c r="TQQ8" s="730"/>
      <c r="TQR8" s="730"/>
      <c r="TQS8" s="730"/>
      <c r="TQT8" s="730"/>
      <c r="TQU8" s="730"/>
      <c r="TQV8" s="730"/>
      <c r="TQW8" s="730"/>
      <c r="TQX8" s="730"/>
      <c r="TQY8" s="730"/>
      <c r="TQZ8" s="730"/>
      <c r="TRA8" s="730"/>
      <c r="TRB8" s="730"/>
      <c r="TRC8" s="730"/>
      <c r="TRD8" s="730"/>
      <c r="TRE8" s="730"/>
      <c r="TRF8" s="730"/>
      <c r="TRG8" s="730"/>
      <c r="TRH8" s="730"/>
      <c r="TRI8" s="730"/>
      <c r="TRJ8" s="730"/>
      <c r="TRK8" s="730"/>
      <c r="TRL8" s="730"/>
      <c r="TRM8" s="730"/>
      <c r="TRN8" s="730"/>
      <c r="TRO8" s="730"/>
      <c r="TRP8" s="730"/>
      <c r="TRQ8" s="730"/>
      <c r="TRR8" s="730"/>
      <c r="TRS8" s="730"/>
      <c r="TRT8" s="730"/>
      <c r="TRU8" s="730"/>
      <c r="TRV8" s="730"/>
      <c r="TRW8" s="730"/>
      <c r="TRX8" s="730"/>
      <c r="TRY8" s="730"/>
      <c r="TRZ8" s="730"/>
      <c r="TSA8" s="730"/>
      <c r="TSB8" s="730"/>
      <c r="TSC8" s="730"/>
      <c r="TSD8" s="730"/>
      <c r="TSE8" s="730"/>
      <c r="TSF8" s="730"/>
      <c r="TSG8" s="730"/>
      <c r="TSH8" s="730"/>
      <c r="TSI8" s="730"/>
      <c r="TSJ8" s="730"/>
      <c r="TSK8" s="730"/>
      <c r="TSL8" s="730"/>
      <c r="TSM8" s="730"/>
      <c r="TSN8" s="730"/>
      <c r="TSO8" s="730"/>
      <c r="TSP8" s="730"/>
      <c r="TSQ8" s="730"/>
      <c r="TSR8" s="730"/>
      <c r="TSS8" s="730"/>
      <c r="TST8" s="730"/>
      <c r="TSU8" s="730"/>
      <c r="TSV8" s="730"/>
      <c r="TSW8" s="730"/>
      <c r="TSX8" s="730"/>
      <c r="TSY8" s="730"/>
      <c r="TSZ8" s="730"/>
      <c r="TTA8" s="730"/>
      <c r="TTB8" s="730"/>
      <c r="TTC8" s="730"/>
      <c r="TTD8" s="730"/>
      <c r="TTE8" s="730"/>
      <c r="TTF8" s="730"/>
      <c r="TTG8" s="730"/>
      <c r="TTH8" s="730"/>
      <c r="TTI8" s="730"/>
      <c r="TTJ8" s="730"/>
      <c r="TTK8" s="730"/>
      <c r="TTL8" s="730"/>
      <c r="TTM8" s="730"/>
      <c r="TTN8" s="730"/>
      <c r="TTO8" s="730"/>
      <c r="TTP8" s="730"/>
      <c r="TTQ8" s="730"/>
      <c r="TTR8" s="730"/>
      <c r="TTS8" s="730"/>
      <c r="TTT8" s="730"/>
      <c r="TTU8" s="730"/>
      <c r="TTV8" s="730"/>
      <c r="TTW8" s="730"/>
      <c r="TTX8" s="730"/>
      <c r="TTY8" s="730"/>
      <c r="TTZ8" s="730"/>
      <c r="TUA8" s="730"/>
      <c r="TUB8" s="730"/>
      <c r="TUC8" s="730"/>
      <c r="TUD8" s="730"/>
      <c r="TUE8" s="730"/>
      <c r="TUF8" s="730"/>
      <c r="TUG8" s="730"/>
      <c r="TUH8" s="730"/>
      <c r="TUI8" s="730"/>
      <c r="TUJ8" s="730"/>
      <c r="TUK8" s="730"/>
      <c r="TUL8" s="730"/>
      <c r="TUM8" s="730"/>
      <c r="TUN8" s="730"/>
      <c r="TUO8" s="730"/>
      <c r="TUP8" s="730"/>
      <c r="TUQ8" s="730"/>
      <c r="TUR8" s="730"/>
      <c r="TUS8" s="730"/>
      <c r="TUT8" s="730"/>
      <c r="TUU8" s="730"/>
      <c r="TUV8" s="730"/>
      <c r="TUW8" s="730"/>
      <c r="TUX8" s="730"/>
      <c r="TUY8" s="730"/>
      <c r="TUZ8" s="730"/>
      <c r="TVA8" s="730"/>
      <c r="TVB8" s="730"/>
      <c r="TVC8" s="730"/>
      <c r="TVD8" s="730"/>
      <c r="TVE8" s="730"/>
      <c r="TVF8" s="730"/>
      <c r="TVG8" s="730"/>
      <c r="TVH8" s="730"/>
      <c r="TVI8" s="730"/>
      <c r="TVJ8" s="730"/>
      <c r="TVK8" s="730"/>
      <c r="TVL8" s="730"/>
      <c r="TVM8" s="730"/>
      <c r="TVN8" s="730"/>
      <c r="TVO8" s="730"/>
      <c r="TVP8" s="730"/>
      <c r="TVQ8" s="730"/>
      <c r="TVR8" s="730"/>
      <c r="TVS8" s="730"/>
      <c r="TVT8" s="730"/>
      <c r="TVU8" s="730"/>
      <c r="TVV8" s="730"/>
      <c r="TVW8" s="730"/>
      <c r="TVX8" s="730"/>
      <c r="TVY8" s="730"/>
      <c r="TVZ8" s="730"/>
      <c r="TWA8" s="730"/>
      <c r="TWB8" s="730"/>
      <c r="TWC8" s="730"/>
      <c r="TWD8" s="730"/>
      <c r="TWE8" s="730"/>
      <c r="TWF8" s="730"/>
      <c r="TWG8" s="730"/>
      <c r="TWH8" s="730"/>
      <c r="TWI8" s="730"/>
      <c r="TWJ8" s="730"/>
      <c r="TWK8" s="730"/>
      <c r="TWL8" s="730"/>
      <c r="TWM8" s="730"/>
      <c r="TWN8" s="730"/>
      <c r="TWO8" s="730"/>
      <c r="TWP8" s="730"/>
      <c r="TWQ8" s="730"/>
      <c r="TWR8" s="730"/>
      <c r="TWS8" s="730"/>
      <c r="TWT8" s="730"/>
      <c r="TWU8" s="730"/>
      <c r="TWV8" s="730"/>
      <c r="TWW8" s="730"/>
      <c r="TWX8" s="730"/>
      <c r="TWY8" s="730"/>
      <c r="TWZ8" s="730"/>
      <c r="TXA8" s="730"/>
      <c r="TXB8" s="730"/>
      <c r="TXC8" s="730"/>
      <c r="TXD8" s="730"/>
      <c r="TXE8" s="730"/>
      <c r="TXF8" s="730"/>
      <c r="TXG8" s="730"/>
      <c r="TXH8" s="730"/>
      <c r="TXI8" s="730"/>
      <c r="TXJ8" s="730"/>
      <c r="TXK8" s="730"/>
      <c r="TXL8" s="730"/>
      <c r="TXM8" s="730"/>
      <c r="TXN8" s="730"/>
      <c r="TXO8" s="730"/>
      <c r="TXP8" s="730"/>
      <c r="TXQ8" s="730"/>
      <c r="TXR8" s="730"/>
      <c r="TXS8" s="730"/>
      <c r="TXT8" s="730"/>
      <c r="TXU8" s="730"/>
      <c r="TXV8" s="730"/>
      <c r="TXW8" s="730"/>
      <c r="TXX8" s="730"/>
      <c r="TXY8" s="730"/>
      <c r="TXZ8" s="730"/>
      <c r="TYA8" s="730"/>
      <c r="TYB8" s="730"/>
      <c r="TYC8" s="730"/>
      <c r="TYD8" s="730"/>
      <c r="TYE8" s="730"/>
      <c r="TYF8" s="730"/>
      <c r="TYG8" s="730"/>
      <c r="TYH8" s="730"/>
      <c r="TYI8" s="730"/>
      <c r="TYJ8" s="730"/>
      <c r="TYK8" s="730"/>
      <c r="TYL8" s="730"/>
      <c r="TYM8" s="730"/>
      <c r="TYN8" s="730"/>
      <c r="TYO8" s="730"/>
      <c r="TYP8" s="730"/>
      <c r="TYQ8" s="730"/>
      <c r="TYR8" s="730"/>
      <c r="TYS8" s="730"/>
      <c r="TYT8" s="730"/>
      <c r="TYU8" s="730"/>
      <c r="TYV8" s="730"/>
      <c r="TYW8" s="730"/>
      <c r="TYX8" s="730"/>
      <c r="TYY8" s="730"/>
      <c r="TYZ8" s="730"/>
      <c r="TZA8" s="730"/>
      <c r="TZB8" s="730"/>
      <c r="TZC8" s="730"/>
      <c r="TZD8" s="730"/>
      <c r="TZE8" s="730"/>
      <c r="TZF8" s="730"/>
      <c r="TZG8" s="730"/>
      <c r="TZH8" s="730"/>
      <c r="TZI8" s="730"/>
      <c r="TZJ8" s="730"/>
      <c r="TZK8" s="730"/>
      <c r="TZL8" s="730"/>
      <c r="TZM8" s="730"/>
      <c r="TZN8" s="730"/>
      <c r="TZO8" s="730"/>
      <c r="TZP8" s="730"/>
      <c r="TZQ8" s="730"/>
      <c r="TZR8" s="730"/>
      <c r="TZS8" s="730"/>
      <c r="TZT8" s="730"/>
      <c r="TZU8" s="730"/>
      <c r="TZV8" s="730"/>
      <c r="TZW8" s="730"/>
      <c r="TZX8" s="730"/>
      <c r="TZY8" s="730"/>
      <c r="TZZ8" s="730"/>
      <c r="UAA8" s="730"/>
      <c r="UAB8" s="730"/>
      <c r="UAC8" s="730"/>
      <c r="UAD8" s="730"/>
      <c r="UAE8" s="730"/>
      <c r="UAF8" s="730"/>
      <c r="UAG8" s="730"/>
      <c r="UAH8" s="730"/>
      <c r="UAI8" s="730"/>
      <c r="UAJ8" s="730"/>
      <c r="UAK8" s="730"/>
      <c r="UAL8" s="730"/>
      <c r="UAM8" s="730"/>
      <c r="UAN8" s="730"/>
      <c r="UAO8" s="730"/>
      <c r="UAP8" s="730"/>
      <c r="UAQ8" s="730"/>
      <c r="UAR8" s="730"/>
      <c r="UAS8" s="730"/>
      <c r="UAT8" s="730"/>
      <c r="UAU8" s="730"/>
      <c r="UAV8" s="730"/>
      <c r="UAW8" s="730"/>
      <c r="UAX8" s="730"/>
      <c r="UAY8" s="730"/>
      <c r="UAZ8" s="730"/>
      <c r="UBA8" s="730"/>
      <c r="UBB8" s="730"/>
      <c r="UBC8" s="730"/>
      <c r="UBD8" s="730"/>
      <c r="UBE8" s="730"/>
      <c r="UBF8" s="730"/>
      <c r="UBG8" s="730"/>
      <c r="UBH8" s="730"/>
      <c r="UBI8" s="730"/>
      <c r="UBJ8" s="730"/>
      <c r="UBK8" s="730"/>
      <c r="UBL8" s="730"/>
      <c r="UBM8" s="730"/>
      <c r="UBN8" s="730"/>
      <c r="UBO8" s="730"/>
      <c r="UBP8" s="730"/>
      <c r="UBQ8" s="730"/>
      <c r="UBR8" s="730"/>
      <c r="UBS8" s="730"/>
      <c r="UBT8" s="730"/>
      <c r="UBU8" s="730"/>
      <c r="UBV8" s="730"/>
      <c r="UBW8" s="730"/>
      <c r="UBX8" s="730"/>
      <c r="UBY8" s="730"/>
      <c r="UBZ8" s="730"/>
      <c r="UCA8" s="730"/>
      <c r="UCB8" s="730"/>
      <c r="UCC8" s="730"/>
      <c r="UCD8" s="730"/>
      <c r="UCE8" s="730"/>
      <c r="UCF8" s="730"/>
      <c r="UCG8" s="730"/>
      <c r="UCH8" s="730"/>
      <c r="UCI8" s="730"/>
      <c r="UCJ8" s="730"/>
      <c r="UCK8" s="730"/>
      <c r="UCL8" s="730"/>
      <c r="UCM8" s="730"/>
      <c r="UCN8" s="730"/>
      <c r="UCO8" s="730"/>
      <c r="UCP8" s="730"/>
      <c r="UCQ8" s="730"/>
      <c r="UCR8" s="730"/>
      <c r="UCS8" s="730"/>
      <c r="UCT8" s="730"/>
      <c r="UCU8" s="730"/>
      <c r="UCV8" s="730"/>
      <c r="UCW8" s="730"/>
      <c r="UCX8" s="730"/>
      <c r="UCY8" s="730"/>
      <c r="UCZ8" s="730"/>
      <c r="UDA8" s="730"/>
      <c r="UDB8" s="730"/>
      <c r="UDC8" s="730"/>
      <c r="UDD8" s="730"/>
      <c r="UDE8" s="730"/>
      <c r="UDF8" s="730"/>
      <c r="UDG8" s="730"/>
      <c r="UDH8" s="730"/>
      <c r="UDI8" s="730"/>
      <c r="UDJ8" s="730"/>
      <c r="UDK8" s="730"/>
      <c r="UDL8" s="730"/>
      <c r="UDM8" s="730"/>
      <c r="UDN8" s="730"/>
      <c r="UDO8" s="730"/>
      <c r="UDP8" s="730"/>
      <c r="UDQ8" s="730"/>
      <c r="UDR8" s="730"/>
      <c r="UDS8" s="730"/>
      <c r="UDT8" s="730"/>
      <c r="UDU8" s="730"/>
      <c r="UDV8" s="730"/>
      <c r="UDW8" s="730"/>
      <c r="UDX8" s="730"/>
      <c r="UDY8" s="730"/>
      <c r="UDZ8" s="730"/>
      <c r="UEA8" s="730"/>
      <c r="UEB8" s="730"/>
      <c r="UEC8" s="730"/>
      <c r="UED8" s="730"/>
      <c r="UEE8" s="730"/>
      <c r="UEF8" s="730"/>
      <c r="UEG8" s="730"/>
      <c r="UEH8" s="730"/>
      <c r="UEI8" s="730"/>
      <c r="UEJ8" s="730"/>
      <c r="UEK8" s="730"/>
      <c r="UEL8" s="730"/>
      <c r="UEM8" s="730"/>
      <c r="UEN8" s="730"/>
      <c r="UEO8" s="730"/>
      <c r="UEP8" s="730"/>
      <c r="UEQ8" s="730"/>
      <c r="UER8" s="730"/>
      <c r="UES8" s="730"/>
      <c r="UET8" s="730"/>
      <c r="UEU8" s="730"/>
      <c r="UEV8" s="730"/>
      <c r="UEW8" s="730"/>
      <c r="UEX8" s="730"/>
      <c r="UEY8" s="730"/>
      <c r="UEZ8" s="730"/>
      <c r="UFA8" s="730"/>
      <c r="UFB8" s="730"/>
      <c r="UFC8" s="730"/>
      <c r="UFD8" s="730"/>
      <c r="UFE8" s="730"/>
      <c r="UFF8" s="730"/>
      <c r="UFG8" s="730"/>
      <c r="UFH8" s="730"/>
      <c r="UFI8" s="730"/>
      <c r="UFJ8" s="730"/>
      <c r="UFK8" s="730"/>
      <c r="UFL8" s="730"/>
      <c r="UFM8" s="730"/>
      <c r="UFN8" s="730"/>
      <c r="UFO8" s="730"/>
      <c r="UFP8" s="730"/>
      <c r="UFQ8" s="730"/>
      <c r="UFR8" s="730"/>
      <c r="UFS8" s="730"/>
      <c r="UFT8" s="730"/>
      <c r="UFU8" s="730"/>
      <c r="UFV8" s="730"/>
      <c r="UFW8" s="730"/>
      <c r="UFX8" s="730"/>
      <c r="UFY8" s="730"/>
      <c r="UFZ8" s="730"/>
      <c r="UGA8" s="730"/>
      <c r="UGB8" s="730"/>
      <c r="UGC8" s="730"/>
      <c r="UGD8" s="730"/>
      <c r="UGE8" s="730"/>
      <c r="UGF8" s="730"/>
      <c r="UGG8" s="730"/>
      <c r="UGH8" s="730"/>
      <c r="UGI8" s="730"/>
      <c r="UGJ8" s="730"/>
      <c r="UGK8" s="730"/>
      <c r="UGL8" s="730"/>
      <c r="UGM8" s="730"/>
      <c r="UGN8" s="730"/>
      <c r="UGO8" s="730"/>
      <c r="UGP8" s="730"/>
      <c r="UGQ8" s="730"/>
      <c r="UGR8" s="730"/>
      <c r="UGS8" s="730"/>
      <c r="UGT8" s="730"/>
      <c r="UGU8" s="730"/>
      <c r="UGV8" s="730"/>
      <c r="UGW8" s="730"/>
      <c r="UGX8" s="730"/>
      <c r="UGY8" s="730"/>
      <c r="UGZ8" s="730"/>
      <c r="UHA8" s="730"/>
      <c r="UHB8" s="730"/>
      <c r="UHC8" s="730"/>
      <c r="UHD8" s="730"/>
      <c r="UHE8" s="730"/>
      <c r="UHF8" s="730"/>
      <c r="UHG8" s="730"/>
      <c r="UHH8" s="730"/>
      <c r="UHI8" s="730"/>
      <c r="UHJ8" s="730"/>
      <c r="UHK8" s="730"/>
      <c r="UHL8" s="730"/>
      <c r="UHM8" s="730"/>
      <c r="UHN8" s="730"/>
      <c r="UHO8" s="730"/>
      <c r="UHP8" s="730"/>
      <c r="UHQ8" s="730"/>
      <c r="UHR8" s="730"/>
      <c r="UHS8" s="730"/>
      <c r="UHT8" s="730"/>
      <c r="UHU8" s="730"/>
      <c r="UHV8" s="730"/>
      <c r="UHW8" s="730"/>
      <c r="UHX8" s="730"/>
      <c r="UHY8" s="730"/>
      <c r="UHZ8" s="730"/>
      <c r="UIA8" s="730"/>
      <c r="UIB8" s="730"/>
      <c r="UIC8" s="730"/>
      <c r="UID8" s="730"/>
      <c r="UIE8" s="730"/>
      <c r="UIF8" s="730"/>
      <c r="UIG8" s="730"/>
      <c r="UIH8" s="730"/>
      <c r="UII8" s="730"/>
      <c r="UIJ8" s="730"/>
      <c r="UIK8" s="730"/>
      <c r="UIL8" s="730"/>
      <c r="UIM8" s="730"/>
      <c r="UIN8" s="730"/>
      <c r="UIO8" s="730"/>
      <c r="UIP8" s="730"/>
      <c r="UIQ8" s="730"/>
      <c r="UIR8" s="730"/>
      <c r="UIS8" s="730"/>
      <c r="UIT8" s="730"/>
      <c r="UIU8" s="730"/>
      <c r="UIV8" s="730"/>
      <c r="UIW8" s="730"/>
      <c r="UIX8" s="730"/>
      <c r="UIY8" s="730"/>
      <c r="UIZ8" s="730"/>
      <c r="UJA8" s="730"/>
      <c r="UJB8" s="730"/>
      <c r="UJC8" s="730"/>
      <c r="UJD8" s="730"/>
      <c r="UJE8" s="730"/>
      <c r="UJF8" s="730"/>
      <c r="UJG8" s="730"/>
      <c r="UJH8" s="730"/>
      <c r="UJI8" s="730"/>
      <c r="UJJ8" s="730"/>
      <c r="UJK8" s="730"/>
      <c r="UJL8" s="730"/>
      <c r="UJM8" s="730"/>
      <c r="UJN8" s="730"/>
      <c r="UJO8" s="730"/>
      <c r="UJP8" s="730"/>
      <c r="UJQ8" s="730"/>
      <c r="UJR8" s="730"/>
      <c r="UJS8" s="730"/>
      <c r="UJT8" s="730"/>
      <c r="UJU8" s="730"/>
      <c r="UJV8" s="730"/>
      <c r="UJW8" s="730"/>
      <c r="UJX8" s="730"/>
      <c r="UJY8" s="730"/>
      <c r="UJZ8" s="730"/>
      <c r="UKA8" s="730"/>
      <c r="UKB8" s="730"/>
      <c r="UKC8" s="730"/>
      <c r="UKD8" s="730"/>
      <c r="UKE8" s="730"/>
      <c r="UKF8" s="730"/>
      <c r="UKG8" s="730"/>
      <c r="UKH8" s="730"/>
      <c r="UKI8" s="730"/>
      <c r="UKJ8" s="730"/>
      <c r="UKK8" s="730"/>
      <c r="UKL8" s="730"/>
      <c r="UKM8" s="730"/>
      <c r="UKN8" s="730"/>
      <c r="UKO8" s="730"/>
      <c r="UKP8" s="730"/>
      <c r="UKQ8" s="730"/>
      <c r="UKR8" s="730"/>
      <c r="UKS8" s="730"/>
      <c r="UKT8" s="730"/>
      <c r="UKU8" s="730"/>
      <c r="UKV8" s="730"/>
      <c r="UKW8" s="730"/>
      <c r="UKX8" s="730"/>
      <c r="UKY8" s="730"/>
      <c r="UKZ8" s="730"/>
      <c r="ULA8" s="730"/>
      <c r="ULB8" s="730"/>
      <c r="ULC8" s="730"/>
      <c r="ULD8" s="730"/>
      <c r="ULE8" s="730"/>
      <c r="ULF8" s="730"/>
      <c r="ULG8" s="730"/>
      <c r="ULH8" s="730"/>
      <c r="ULI8" s="730"/>
      <c r="ULJ8" s="730"/>
      <c r="ULK8" s="730"/>
      <c r="ULL8" s="730"/>
      <c r="ULM8" s="730"/>
      <c r="ULN8" s="730"/>
      <c r="ULO8" s="730"/>
      <c r="ULP8" s="730"/>
      <c r="ULQ8" s="730"/>
      <c r="ULR8" s="730"/>
      <c r="ULS8" s="730"/>
      <c r="ULT8" s="730"/>
      <c r="ULU8" s="730"/>
      <c r="ULV8" s="730"/>
      <c r="ULW8" s="730"/>
      <c r="ULX8" s="730"/>
      <c r="ULY8" s="730"/>
      <c r="ULZ8" s="730"/>
      <c r="UMA8" s="730"/>
      <c r="UMB8" s="730"/>
      <c r="UMC8" s="730"/>
      <c r="UMD8" s="730"/>
      <c r="UME8" s="730"/>
      <c r="UMF8" s="730"/>
      <c r="UMG8" s="730"/>
      <c r="UMH8" s="730"/>
      <c r="UMI8" s="730"/>
      <c r="UMJ8" s="730"/>
      <c r="UMK8" s="730"/>
      <c r="UML8" s="730"/>
      <c r="UMM8" s="730"/>
      <c r="UMN8" s="730"/>
      <c r="UMO8" s="730"/>
      <c r="UMP8" s="730"/>
      <c r="UMQ8" s="730"/>
      <c r="UMR8" s="730"/>
      <c r="UMS8" s="730"/>
      <c r="UMT8" s="730"/>
      <c r="UMU8" s="730"/>
      <c r="UMV8" s="730"/>
      <c r="UMW8" s="730"/>
      <c r="UMX8" s="730"/>
      <c r="UMY8" s="730"/>
      <c r="UMZ8" s="730"/>
      <c r="UNA8" s="730"/>
      <c r="UNB8" s="730"/>
      <c r="UNC8" s="730"/>
      <c r="UND8" s="730"/>
      <c r="UNE8" s="730"/>
      <c r="UNF8" s="730"/>
      <c r="UNG8" s="730"/>
      <c r="UNH8" s="730"/>
      <c r="UNI8" s="730"/>
      <c r="UNJ8" s="730"/>
      <c r="UNK8" s="730"/>
      <c r="UNL8" s="730"/>
      <c r="UNM8" s="730"/>
      <c r="UNN8" s="730"/>
      <c r="UNO8" s="730"/>
      <c r="UNP8" s="730"/>
      <c r="UNQ8" s="730"/>
      <c r="UNR8" s="730"/>
      <c r="UNS8" s="730"/>
      <c r="UNT8" s="730"/>
      <c r="UNU8" s="730"/>
      <c r="UNV8" s="730"/>
      <c r="UNW8" s="730"/>
      <c r="UNX8" s="730"/>
      <c r="UNY8" s="730"/>
      <c r="UNZ8" s="730"/>
      <c r="UOA8" s="730"/>
      <c r="UOB8" s="730"/>
      <c r="UOC8" s="730"/>
      <c r="UOD8" s="730"/>
      <c r="UOE8" s="730"/>
      <c r="UOF8" s="730"/>
      <c r="UOG8" s="730"/>
      <c r="UOH8" s="730"/>
      <c r="UOI8" s="730"/>
      <c r="UOJ8" s="730"/>
      <c r="UOK8" s="730"/>
      <c r="UOL8" s="730"/>
      <c r="UOM8" s="730"/>
      <c r="UON8" s="730"/>
      <c r="UOO8" s="730"/>
      <c r="UOP8" s="730"/>
      <c r="UOQ8" s="730"/>
      <c r="UOR8" s="730"/>
      <c r="UOS8" s="730"/>
      <c r="UOT8" s="730"/>
      <c r="UOU8" s="730"/>
      <c r="UOV8" s="730"/>
      <c r="UOW8" s="730"/>
      <c r="UOX8" s="730"/>
      <c r="UOY8" s="730"/>
      <c r="UOZ8" s="730"/>
      <c r="UPA8" s="730"/>
      <c r="UPB8" s="730"/>
      <c r="UPC8" s="730"/>
      <c r="UPD8" s="730"/>
      <c r="UPE8" s="730"/>
      <c r="UPF8" s="730"/>
      <c r="UPG8" s="730"/>
      <c r="UPH8" s="730"/>
      <c r="UPI8" s="730"/>
      <c r="UPJ8" s="730"/>
      <c r="UPK8" s="730"/>
      <c r="UPL8" s="730"/>
      <c r="UPM8" s="730"/>
      <c r="UPN8" s="730"/>
      <c r="UPO8" s="730"/>
      <c r="UPP8" s="730"/>
      <c r="UPQ8" s="730"/>
      <c r="UPR8" s="730"/>
      <c r="UPS8" s="730"/>
      <c r="UPT8" s="730"/>
      <c r="UPU8" s="730"/>
      <c r="UPV8" s="730"/>
      <c r="UPW8" s="730"/>
      <c r="UPX8" s="730"/>
      <c r="UPY8" s="730"/>
      <c r="UPZ8" s="730"/>
      <c r="UQA8" s="730"/>
      <c r="UQB8" s="730"/>
      <c r="UQC8" s="730"/>
      <c r="UQD8" s="730"/>
      <c r="UQE8" s="730"/>
      <c r="UQF8" s="730"/>
      <c r="UQG8" s="730"/>
      <c r="UQH8" s="730"/>
      <c r="UQI8" s="730"/>
      <c r="UQJ8" s="730"/>
      <c r="UQK8" s="730"/>
      <c r="UQL8" s="730"/>
      <c r="UQM8" s="730"/>
      <c r="UQN8" s="730"/>
      <c r="UQO8" s="730"/>
      <c r="UQP8" s="730"/>
      <c r="UQQ8" s="730"/>
      <c r="UQR8" s="730"/>
      <c r="UQS8" s="730"/>
      <c r="UQT8" s="730"/>
      <c r="UQU8" s="730"/>
      <c r="UQV8" s="730"/>
      <c r="UQW8" s="730"/>
      <c r="UQX8" s="730"/>
      <c r="UQY8" s="730"/>
      <c r="UQZ8" s="730"/>
      <c r="URA8" s="730"/>
      <c r="URB8" s="730"/>
      <c r="URC8" s="730"/>
      <c r="URD8" s="730"/>
      <c r="URE8" s="730"/>
      <c r="URF8" s="730"/>
      <c r="URG8" s="730"/>
      <c r="URH8" s="730"/>
      <c r="URI8" s="730"/>
      <c r="URJ8" s="730"/>
      <c r="URK8" s="730"/>
      <c r="URL8" s="730"/>
      <c r="URM8" s="730"/>
      <c r="URN8" s="730"/>
      <c r="URO8" s="730"/>
      <c r="URP8" s="730"/>
      <c r="URQ8" s="730"/>
      <c r="URR8" s="730"/>
      <c r="URS8" s="730"/>
      <c r="URT8" s="730"/>
      <c r="URU8" s="730"/>
      <c r="URV8" s="730"/>
      <c r="URW8" s="730"/>
      <c r="URX8" s="730"/>
      <c r="URY8" s="730"/>
      <c r="URZ8" s="730"/>
      <c r="USA8" s="730"/>
      <c r="USB8" s="730"/>
      <c r="USC8" s="730"/>
      <c r="USD8" s="730"/>
      <c r="USE8" s="730"/>
      <c r="USF8" s="730"/>
      <c r="USG8" s="730"/>
      <c r="USH8" s="730"/>
      <c r="USI8" s="730"/>
      <c r="USJ8" s="730"/>
      <c r="USK8" s="730"/>
      <c r="USL8" s="730"/>
      <c r="USM8" s="730"/>
      <c r="USN8" s="730"/>
      <c r="USO8" s="730"/>
      <c r="USP8" s="730"/>
      <c r="USQ8" s="730"/>
      <c r="USR8" s="730"/>
      <c r="USS8" s="730"/>
      <c r="UST8" s="730"/>
      <c r="USU8" s="730"/>
      <c r="USV8" s="730"/>
      <c r="USW8" s="730"/>
      <c r="USX8" s="730"/>
      <c r="USY8" s="730"/>
      <c r="USZ8" s="730"/>
      <c r="UTA8" s="730"/>
      <c r="UTB8" s="730"/>
      <c r="UTC8" s="730"/>
      <c r="UTD8" s="730"/>
      <c r="UTE8" s="730"/>
      <c r="UTF8" s="730"/>
      <c r="UTG8" s="730"/>
      <c r="UTH8" s="730"/>
      <c r="UTI8" s="730"/>
      <c r="UTJ8" s="730"/>
      <c r="UTK8" s="730"/>
      <c r="UTL8" s="730"/>
      <c r="UTM8" s="730"/>
      <c r="UTN8" s="730"/>
      <c r="UTO8" s="730"/>
      <c r="UTP8" s="730"/>
      <c r="UTQ8" s="730"/>
      <c r="UTR8" s="730"/>
      <c r="UTS8" s="730"/>
      <c r="UTT8" s="730"/>
      <c r="UTU8" s="730"/>
      <c r="UTV8" s="730"/>
      <c r="UTW8" s="730"/>
      <c r="UTX8" s="730"/>
      <c r="UTY8" s="730"/>
      <c r="UTZ8" s="730"/>
      <c r="UUA8" s="730"/>
      <c r="UUB8" s="730"/>
      <c r="UUC8" s="730"/>
      <c r="UUD8" s="730"/>
      <c r="UUE8" s="730"/>
      <c r="UUF8" s="730"/>
      <c r="UUG8" s="730"/>
      <c r="UUH8" s="730"/>
      <c r="UUI8" s="730"/>
      <c r="UUJ8" s="730"/>
      <c r="UUK8" s="730"/>
      <c r="UUL8" s="730"/>
      <c r="UUM8" s="730"/>
      <c r="UUN8" s="730"/>
      <c r="UUO8" s="730"/>
      <c r="UUP8" s="730"/>
      <c r="UUQ8" s="730"/>
      <c r="UUR8" s="730"/>
      <c r="UUS8" s="730"/>
      <c r="UUT8" s="730"/>
      <c r="UUU8" s="730"/>
      <c r="UUV8" s="730"/>
      <c r="UUW8" s="730"/>
      <c r="UUX8" s="730"/>
      <c r="UUY8" s="730"/>
      <c r="UUZ8" s="730"/>
      <c r="UVA8" s="730"/>
      <c r="UVB8" s="730"/>
      <c r="UVC8" s="730"/>
      <c r="UVD8" s="730"/>
      <c r="UVE8" s="730"/>
      <c r="UVF8" s="730"/>
      <c r="UVG8" s="730"/>
      <c r="UVH8" s="730"/>
      <c r="UVI8" s="730"/>
      <c r="UVJ8" s="730"/>
      <c r="UVK8" s="730"/>
      <c r="UVL8" s="730"/>
      <c r="UVM8" s="730"/>
      <c r="UVN8" s="730"/>
      <c r="UVO8" s="730"/>
      <c r="UVP8" s="730"/>
      <c r="UVQ8" s="730"/>
      <c r="UVR8" s="730"/>
      <c r="UVS8" s="730"/>
      <c r="UVT8" s="730"/>
      <c r="UVU8" s="730"/>
      <c r="UVV8" s="730"/>
      <c r="UVW8" s="730"/>
      <c r="UVX8" s="730"/>
      <c r="UVY8" s="730"/>
      <c r="UVZ8" s="730"/>
      <c r="UWA8" s="730"/>
      <c r="UWB8" s="730"/>
      <c r="UWC8" s="730"/>
      <c r="UWD8" s="730"/>
      <c r="UWE8" s="730"/>
      <c r="UWF8" s="730"/>
      <c r="UWG8" s="730"/>
      <c r="UWH8" s="730"/>
      <c r="UWI8" s="730"/>
      <c r="UWJ8" s="730"/>
      <c r="UWK8" s="730"/>
      <c r="UWL8" s="730"/>
      <c r="UWM8" s="730"/>
      <c r="UWN8" s="730"/>
      <c r="UWO8" s="730"/>
      <c r="UWP8" s="730"/>
      <c r="UWQ8" s="730"/>
      <c r="UWR8" s="730"/>
      <c r="UWS8" s="730"/>
      <c r="UWT8" s="730"/>
      <c r="UWU8" s="730"/>
      <c r="UWV8" s="730"/>
      <c r="UWW8" s="730"/>
      <c r="UWX8" s="730"/>
      <c r="UWY8" s="730"/>
      <c r="UWZ8" s="730"/>
      <c r="UXA8" s="730"/>
      <c r="UXB8" s="730"/>
      <c r="UXC8" s="730"/>
      <c r="UXD8" s="730"/>
      <c r="UXE8" s="730"/>
      <c r="UXF8" s="730"/>
      <c r="UXG8" s="730"/>
      <c r="UXH8" s="730"/>
      <c r="UXI8" s="730"/>
      <c r="UXJ8" s="730"/>
      <c r="UXK8" s="730"/>
      <c r="UXL8" s="730"/>
      <c r="UXM8" s="730"/>
      <c r="UXN8" s="730"/>
      <c r="UXO8" s="730"/>
      <c r="UXP8" s="730"/>
      <c r="UXQ8" s="730"/>
      <c r="UXR8" s="730"/>
      <c r="UXS8" s="730"/>
      <c r="UXT8" s="730"/>
      <c r="UXU8" s="730"/>
      <c r="UXV8" s="730"/>
      <c r="UXW8" s="730"/>
      <c r="UXX8" s="730"/>
      <c r="UXY8" s="730"/>
      <c r="UXZ8" s="730"/>
      <c r="UYA8" s="730"/>
      <c r="UYB8" s="730"/>
      <c r="UYC8" s="730"/>
      <c r="UYD8" s="730"/>
      <c r="UYE8" s="730"/>
      <c r="UYF8" s="730"/>
      <c r="UYG8" s="730"/>
      <c r="UYH8" s="730"/>
      <c r="UYI8" s="730"/>
      <c r="UYJ8" s="730"/>
      <c r="UYK8" s="730"/>
      <c r="UYL8" s="730"/>
      <c r="UYM8" s="730"/>
      <c r="UYN8" s="730"/>
      <c r="UYO8" s="730"/>
      <c r="UYP8" s="730"/>
      <c r="UYQ8" s="730"/>
      <c r="UYR8" s="730"/>
      <c r="UYS8" s="730"/>
      <c r="UYT8" s="730"/>
      <c r="UYU8" s="730"/>
      <c r="UYV8" s="730"/>
      <c r="UYW8" s="730"/>
      <c r="UYX8" s="730"/>
      <c r="UYY8" s="730"/>
      <c r="UYZ8" s="730"/>
      <c r="UZA8" s="730"/>
      <c r="UZB8" s="730"/>
      <c r="UZC8" s="730"/>
      <c r="UZD8" s="730"/>
      <c r="UZE8" s="730"/>
      <c r="UZF8" s="730"/>
      <c r="UZG8" s="730"/>
      <c r="UZH8" s="730"/>
      <c r="UZI8" s="730"/>
      <c r="UZJ8" s="730"/>
      <c r="UZK8" s="730"/>
      <c r="UZL8" s="730"/>
      <c r="UZM8" s="730"/>
      <c r="UZN8" s="730"/>
      <c r="UZO8" s="730"/>
      <c r="UZP8" s="730"/>
      <c r="UZQ8" s="730"/>
      <c r="UZR8" s="730"/>
      <c r="UZS8" s="730"/>
      <c r="UZT8" s="730"/>
      <c r="UZU8" s="730"/>
      <c r="UZV8" s="730"/>
      <c r="UZW8" s="730"/>
      <c r="UZX8" s="730"/>
      <c r="UZY8" s="730"/>
      <c r="UZZ8" s="730"/>
      <c r="VAA8" s="730"/>
      <c r="VAB8" s="730"/>
      <c r="VAC8" s="730"/>
      <c r="VAD8" s="730"/>
      <c r="VAE8" s="730"/>
      <c r="VAF8" s="730"/>
      <c r="VAG8" s="730"/>
      <c r="VAH8" s="730"/>
      <c r="VAI8" s="730"/>
      <c r="VAJ8" s="730"/>
      <c r="VAK8" s="730"/>
      <c r="VAL8" s="730"/>
      <c r="VAM8" s="730"/>
      <c r="VAN8" s="730"/>
      <c r="VAO8" s="730"/>
      <c r="VAP8" s="730"/>
      <c r="VAQ8" s="730"/>
      <c r="VAR8" s="730"/>
      <c r="VAS8" s="730"/>
      <c r="VAT8" s="730"/>
      <c r="VAU8" s="730"/>
      <c r="VAV8" s="730"/>
      <c r="VAW8" s="730"/>
      <c r="VAX8" s="730"/>
      <c r="VAY8" s="730"/>
      <c r="VAZ8" s="730"/>
      <c r="VBA8" s="730"/>
      <c r="VBB8" s="730"/>
      <c r="VBC8" s="730"/>
      <c r="VBD8" s="730"/>
      <c r="VBE8" s="730"/>
      <c r="VBF8" s="730"/>
      <c r="VBG8" s="730"/>
      <c r="VBH8" s="730"/>
      <c r="VBI8" s="730"/>
      <c r="VBJ8" s="730"/>
      <c r="VBK8" s="730"/>
      <c r="VBL8" s="730"/>
      <c r="VBM8" s="730"/>
      <c r="VBN8" s="730"/>
      <c r="VBO8" s="730"/>
      <c r="VBP8" s="730"/>
      <c r="VBQ8" s="730"/>
      <c r="VBR8" s="730"/>
      <c r="VBS8" s="730"/>
      <c r="VBT8" s="730"/>
      <c r="VBU8" s="730"/>
      <c r="VBV8" s="730"/>
      <c r="VBW8" s="730"/>
      <c r="VBX8" s="730"/>
      <c r="VBY8" s="730"/>
      <c r="VBZ8" s="730"/>
      <c r="VCA8" s="730"/>
      <c r="VCB8" s="730"/>
      <c r="VCC8" s="730"/>
      <c r="VCD8" s="730"/>
      <c r="VCE8" s="730"/>
      <c r="VCF8" s="730"/>
      <c r="VCG8" s="730"/>
      <c r="VCH8" s="730"/>
      <c r="VCI8" s="730"/>
      <c r="VCJ8" s="730"/>
      <c r="VCK8" s="730"/>
      <c r="VCL8" s="730"/>
      <c r="VCM8" s="730"/>
      <c r="VCN8" s="730"/>
      <c r="VCO8" s="730"/>
      <c r="VCP8" s="730"/>
      <c r="VCQ8" s="730"/>
      <c r="VCR8" s="730"/>
      <c r="VCS8" s="730"/>
      <c r="VCT8" s="730"/>
      <c r="VCU8" s="730"/>
      <c r="VCV8" s="730"/>
      <c r="VCW8" s="730"/>
      <c r="VCX8" s="730"/>
      <c r="VCY8" s="730"/>
      <c r="VCZ8" s="730"/>
      <c r="VDA8" s="730"/>
      <c r="VDB8" s="730"/>
      <c r="VDC8" s="730"/>
      <c r="VDD8" s="730"/>
      <c r="VDE8" s="730"/>
      <c r="VDF8" s="730"/>
      <c r="VDG8" s="730"/>
      <c r="VDH8" s="730"/>
      <c r="VDI8" s="730"/>
      <c r="VDJ8" s="730"/>
      <c r="VDK8" s="730"/>
      <c r="VDL8" s="730"/>
      <c r="VDM8" s="730"/>
      <c r="VDN8" s="730"/>
      <c r="VDO8" s="730"/>
      <c r="VDP8" s="730"/>
      <c r="VDQ8" s="730"/>
      <c r="VDR8" s="730"/>
      <c r="VDS8" s="730"/>
      <c r="VDT8" s="730"/>
      <c r="VDU8" s="730"/>
      <c r="VDV8" s="730"/>
      <c r="VDW8" s="730"/>
      <c r="VDX8" s="730"/>
      <c r="VDY8" s="730"/>
      <c r="VDZ8" s="730"/>
      <c r="VEA8" s="730"/>
      <c r="VEB8" s="730"/>
      <c r="VEC8" s="730"/>
      <c r="VED8" s="730"/>
      <c r="VEE8" s="730"/>
      <c r="VEF8" s="730"/>
      <c r="VEG8" s="730"/>
      <c r="VEH8" s="730"/>
      <c r="VEI8" s="730"/>
      <c r="VEJ8" s="730"/>
      <c r="VEK8" s="730"/>
      <c r="VEL8" s="730"/>
      <c r="VEM8" s="730"/>
      <c r="VEN8" s="730"/>
      <c r="VEO8" s="730"/>
      <c r="VEP8" s="730"/>
      <c r="VEQ8" s="730"/>
      <c r="VER8" s="730"/>
      <c r="VES8" s="730"/>
      <c r="VET8" s="730"/>
      <c r="VEU8" s="730"/>
      <c r="VEV8" s="730"/>
      <c r="VEW8" s="730"/>
      <c r="VEX8" s="730"/>
      <c r="VEY8" s="730"/>
      <c r="VEZ8" s="730"/>
      <c r="VFA8" s="730"/>
      <c r="VFB8" s="730"/>
      <c r="VFC8" s="730"/>
      <c r="VFD8" s="730"/>
      <c r="VFE8" s="730"/>
      <c r="VFF8" s="730"/>
      <c r="VFG8" s="730"/>
      <c r="VFH8" s="730"/>
      <c r="VFI8" s="730"/>
      <c r="VFJ8" s="730"/>
      <c r="VFK8" s="730"/>
      <c r="VFL8" s="730"/>
      <c r="VFM8" s="730"/>
      <c r="VFN8" s="730"/>
      <c r="VFO8" s="730"/>
      <c r="VFP8" s="730"/>
      <c r="VFQ8" s="730"/>
      <c r="VFR8" s="730"/>
      <c r="VFS8" s="730"/>
      <c r="VFT8" s="730"/>
      <c r="VFU8" s="730"/>
      <c r="VFV8" s="730"/>
      <c r="VFW8" s="730"/>
      <c r="VFX8" s="730"/>
      <c r="VFY8" s="730"/>
      <c r="VFZ8" s="730"/>
      <c r="VGA8" s="730"/>
      <c r="VGB8" s="730"/>
      <c r="VGC8" s="730"/>
      <c r="VGD8" s="730"/>
      <c r="VGE8" s="730"/>
      <c r="VGF8" s="730"/>
      <c r="VGG8" s="730"/>
      <c r="VGH8" s="730"/>
      <c r="VGI8" s="730"/>
      <c r="VGJ8" s="730"/>
      <c r="VGK8" s="730"/>
      <c r="VGL8" s="730"/>
      <c r="VGM8" s="730"/>
      <c r="VGN8" s="730"/>
      <c r="VGO8" s="730"/>
      <c r="VGP8" s="730"/>
      <c r="VGQ8" s="730"/>
      <c r="VGR8" s="730"/>
      <c r="VGS8" s="730"/>
      <c r="VGT8" s="730"/>
      <c r="VGU8" s="730"/>
      <c r="VGV8" s="730"/>
      <c r="VGW8" s="730"/>
      <c r="VGX8" s="730"/>
      <c r="VGY8" s="730"/>
      <c r="VGZ8" s="730"/>
      <c r="VHA8" s="730"/>
      <c r="VHB8" s="730"/>
      <c r="VHC8" s="730"/>
      <c r="VHD8" s="730"/>
      <c r="VHE8" s="730"/>
      <c r="VHF8" s="730"/>
      <c r="VHG8" s="730"/>
      <c r="VHH8" s="730"/>
      <c r="VHI8" s="730"/>
      <c r="VHJ8" s="730"/>
      <c r="VHK8" s="730"/>
      <c r="VHL8" s="730"/>
      <c r="VHM8" s="730"/>
      <c r="VHN8" s="730"/>
      <c r="VHO8" s="730"/>
      <c r="VHP8" s="730"/>
      <c r="VHQ8" s="730"/>
      <c r="VHR8" s="730"/>
      <c r="VHS8" s="730"/>
      <c r="VHT8" s="730"/>
      <c r="VHU8" s="730"/>
      <c r="VHV8" s="730"/>
      <c r="VHW8" s="730"/>
      <c r="VHX8" s="730"/>
      <c r="VHY8" s="730"/>
      <c r="VHZ8" s="730"/>
      <c r="VIA8" s="730"/>
      <c r="VIB8" s="730"/>
      <c r="VIC8" s="730"/>
      <c r="VID8" s="730"/>
      <c r="VIE8" s="730"/>
      <c r="VIF8" s="730"/>
      <c r="VIG8" s="730"/>
      <c r="VIH8" s="730"/>
      <c r="VII8" s="730"/>
      <c r="VIJ8" s="730"/>
      <c r="VIK8" s="730"/>
      <c r="VIL8" s="730"/>
      <c r="VIM8" s="730"/>
      <c r="VIN8" s="730"/>
      <c r="VIO8" s="730"/>
      <c r="VIP8" s="730"/>
      <c r="VIQ8" s="730"/>
      <c r="VIR8" s="730"/>
      <c r="VIS8" s="730"/>
      <c r="VIT8" s="730"/>
      <c r="VIU8" s="730"/>
      <c r="VIV8" s="730"/>
      <c r="VIW8" s="730"/>
      <c r="VIX8" s="730"/>
      <c r="VIY8" s="730"/>
      <c r="VIZ8" s="730"/>
      <c r="VJA8" s="730"/>
      <c r="VJB8" s="730"/>
      <c r="VJC8" s="730"/>
      <c r="VJD8" s="730"/>
      <c r="VJE8" s="730"/>
      <c r="VJF8" s="730"/>
      <c r="VJG8" s="730"/>
      <c r="VJH8" s="730"/>
      <c r="VJI8" s="730"/>
      <c r="VJJ8" s="730"/>
      <c r="VJK8" s="730"/>
      <c r="VJL8" s="730"/>
      <c r="VJM8" s="730"/>
      <c r="VJN8" s="730"/>
      <c r="VJO8" s="730"/>
      <c r="VJP8" s="730"/>
      <c r="VJQ8" s="730"/>
      <c r="VJR8" s="730"/>
      <c r="VJS8" s="730"/>
      <c r="VJT8" s="730"/>
      <c r="VJU8" s="730"/>
      <c r="VJV8" s="730"/>
      <c r="VJW8" s="730"/>
      <c r="VJX8" s="730"/>
      <c r="VJY8" s="730"/>
      <c r="VJZ8" s="730"/>
      <c r="VKA8" s="730"/>
      <c r="VKB8" s="730"/>
      <c r="VKC8" s="730"/>
      <c r="VKD8" s="730"/>
      <c r="VKE8" s="730"/>
      <c r="VKF8" s="730"/>
      <c r="VKG8" s="730"/>
      <c r="VKH8" s="730"/>
      <c r="VKI8" s="730"/>
      <c r="VKJ8" s="730"/>
      <c r="VKK8" s="730"/>
      <c r="VKL8" s="730"/>
      <c r="VKM8" s="730"/>
      <c r="VKN8" s="730"/>
      <c r="VKO8" s="730"/>
      <c r="VKP8" s="730"/>
      <c r="VKQ8" s="730"/>
      <c r="VKR8" s="730"/>
      <c r="VKS8" s="730"/>
      <c r="VKT8" s="730"/>
      <c r="VKU8" s="730"/>
      <c r="VKV8" s="730"/>
      <c r="VKW8" s="730"/>
      <c r="VKX8" s="730"/>
      <c r="VKY8" s="730"/>
      <c r="VKZ8" s="730"/>
      <c r="VLA8" s="730"/>
      <c r="VLB8" s="730"/>
      <c r="VLC8" s="730"/>
      <c r="VLD8" s="730"/>
      <c r="VLE8" s="730"/>
      <c r="VLF8" s="730"/>
      <c r="VLG8" s="730"/>
      <c r="VLH8" s="730"/>
      <c r="VLI8" s="730"/>
      <c r="VLJ8" s="730"/>
      <c r="VLK8" s="730"/>
      <c r="VLL8" s="730"/>
      <c r="VLM8" s="730"/>
      <c r="VLN8" s="730"/>
      <c r="VLO8" s="730"/>
      <c r="VLP8" s="730"/>
      <c r="VLQ8" s="730"/>
      <c r="VLR8" s="730"/>
      <c r="VLS8" s="730"/>
      <c r="VLT8" s="730"/>
      <c r="VLU8" s="730"/>
      <c r="VLV8" s="730"/>
      <c r="VLW8" s="730"/>
      <c r="VLX8" s="730"/>
      <c r="VLY8" s="730"/>
      <c r="VLZ8" s="730"/>
      <c r="VMA8" s="730"/>
      <c r="VMB8" s="730"/>
      <c r="VMC8" s="730"/>
      <c r="VMD8" s="730"/>
      <c r="VME8" s="730"/>
      <c r="VMF8" s="730"/>
      <c r="VMG8" s="730"/>
      <c r="VMH8" s="730"/>
      <c r="VMI8" s="730"/>
      <c r="VMJ8" s="730"/>
      <c r="VMK8" s="730"/>
      <c r="VML8" s="730"/>
      <c r="VMM8" s="730"/>
      <c r="VMN8" s="730"/>
      <c r="VMO8" s="730"/>
      <c r="VMP8" s="730"/>
      <c r="VMQ8" s="730"/>
      <c r="VMR8" s="730"/>
      <c r="VMS8" s="730"/>
      <c r="VMT8" s="730"/>
      <c r="VMU8" s="730"/>
      <c r="VMV8" s="730"/>
      <c r="VMW8" s="730"/>
      <c r="VMX8" s="730"/>
      <c r="VMY8" s="730"/>
      <c r="VMZ8" s="730"/>
      <c r="VNA8" s="730"/>
      <c r="VNB8" s="730"/>
      <c r="VNC8" s="730"/>
      <c r="VND8" s="730"/>
      <c r="VNE8" s="730"/>
      <c r="VNF8" s="730"/>
      <c r="VNG8" s="730"/>
      <c r="VNH8" s="730"/>
      <c r="VNI8" s="730"/>
      <c r="VNJ8" s="730"/>
      <c r="VNK8" s="730"/>
      <c r="VNL8" s="730"/>
      <c r="VNM8" s="730"/>
      <c r="VNN8" s="730"/>
      <c r="VNO8" s="730"/>
      <c r="VNP8" s="730"/>
      <c r="VNQ8" s="730"/>
      <c r="VNR8" s="730"/>
      <c r="VNS8" s="730"/>
      <c r="VNT8" s="730"/>
      <c r="VNU8" s="730"/>
      <c r="VNV8" s="730"/>
      <c r="VNW8" s="730"/>
      <c r="VNX8" s="730"/>
      <c r="VNY8" s="730"/>
      <c r="VNZ8" s="730"/>
      <c r="VOA8" s="730"/>
      <c r="VOB8" s="730"/>
      <c r="VOC8" s="730"/>
      <c r="VOD8" s="730"/>
      <c r="VOE8" s="730"/>
      <c r="VOF8" s="730"/>
      <c r="VOG8" s="730"/>
      <c r="VOH8" s="730"/>
      <c r="VOI8" s="730"/>
      <c r="VOJ8" s="730"/>
      <c r="VOK8" s="730"/>
      <c r="VOL8" s="730"/>
      <c r="VOM8" s="730"/>
      <c r="VON8" s="730"/>
      <c r="VOO8" s="730"/>
      <c r="VOP8" s="730"/>
      <c r="VOQ8" s="730"/>
      <c r="VOR8" s="730"/>
      <c r="VOS8" s="730"/>
      <c r="VOT8" s="730"/>
      <c r="VOU8" s="730"/>
      <c r="VOV8" s="730"/>
      <c r="VOW8" s="730"/>
      <c r="VOX8" s="730"/>
      <c r="VOY8" s="730"/>
      <c r="VOZ8" s="730"/>
      <c r="VPA8" s="730"/>
      <c r="VPB8" s="730"/>
      <c r="VPC8" s="730"/>
      <c r="VPD8" s="730"/>
      <c r="VPE8" s="730"/>
      <c r="VPF8" s="730"/>
      <c r="VPG8" s="730"/>
      <c r="VPH8" s="730"/>
      <c r="VPI8" s="730"/>
      <c r="VPJ8" s="730"/>
      <c r="VPK8" s="730"/>
      <c r="VPL8" s="730"/>
      <c r="VPM8" s="730"/>
      <c r="VPN8" s="730"/>
      <c r="VPO8" s="730"/>
      <c r="VPP8" s="730"/>
      <c r="VPQ8" s="730"/>
      <c r="VPR8" s="730"/>
      <c r="VPS8" s="730"/>
      <c r="VPT8" s="730"/>
      <c r="VPU8" s="730"/>
      <c r="VPV8" s="730"/>
      <c r="VPW8" s="730"/>
      <c r="VPX8" s="730"/>
      <c r="VPY8" s="730"/>
      <c r="VPZ8" s="730"/>
      <c r="VQA8" s="730"/>
      <c r="VQB8" s="730"/>
      <c r="VQC8" s="730"/>
      <c r="VQD8" s="730"/>
      <c r="VQE8" s="730"/>
      <c r="VQF8" s="730"/>
      <c r="VQG8" s="730"/>
      <c r="VQH8" s="730"/>
      <c r="VQI8" s="730"/>
      <c r="VQJ8" s="730"/>
      <c r="VQK8" s="730"/>
      <c r="VQL8" s="730"/>
      <c r="VQM8" s="730"/>
      <c r="VQN8" s="730"/>
      <c r="VQO8" s="730"/>
      <c r="VQP8" s="730"/>
      <c r="VQQ8" s="730"/>
      <c r="VQR8" s="730"/>
      <c r="VQS8" s="730"/>
      <c r="VQT8" s="730"/>
      <c r="VQU8" s="730"/>
      <c r="VQV8" s="730"/>
      <c r="VQW8" s="730"/>
      <c r="VQX8" s="730"/>
      <c r="VQY8" s="730"/>
      <c r="VQZ8" s="730"/>
      <c r="VRA8" s="730"/>
      <c r="VRB8" s="730"/>
      <c r="VRC8" s="730"/>
      <c r="VRD8" s="730"/>
      <c r="VRE8" s="730"/>
      <c r="VRF8" s="730"/>
      <c r="VRG8" s="730"/>
      <c r="VRH8" s="730"/>
      <c r="VRI8" s="730"/>
      <c r="VRJ8" s="730"/>
      <c r="VRK8" s="730"/>
      <c r="VRL8" s="730"/>
      <c r="VRM8" s="730"/>
      <c r="VRN8" s="730"/>
      <c r="VRO8" s="730"/>
      <c r="VRP8" s="730"/>
      <c r="VRQ8" s="730"/>
      <c r="VRR8" s="730"/>
      <c r="VRS8" s="730"/>
      <c r="VRT8" s="730"/>
      <c r="VRU8" s="730"/>
      <c r="VRV8" s="730"/>
      <c r="VRW8" s="730"/>
      <c r="VRX8" s="730"/>
      <c r="VRY8" s="730"/>
      <c r="VRZ8" s="730"/>
      <c r="VSA8" s="730"/>
      <c r="VSB8" s="730"/>
      <c r="VSC8" s="730"/>
      <c r="VSD8" s="730"/>
      <c r="VSE8" s="730"/>
      <c r="VSF8" s="730"/>
      <c r="VSG8" s="730"/>
      <c r="VSH8" s="730"/>
      <c r="VSI8" s="730"/>
      <c r="VSJ8" s="730"/>
      <c r="VSK8" s="730"/>
      <c r="VSL8" s="730"/>
      <c r="VSM8" s="730"/>
      <c r="VSN8" s="730"/>
      <c r="VSO8" s="730"/>
      <c r="VSP8" s="730"/>
      <c r="VSQ8" s="730"/>
      <c r="VSR8" s="730"/>
      <c r="VSS8" s="730"/>
      <c r="VST8" s="730"/>
      <c r="VSU8" s="730"/>
      <c r="VSV8" s="730"/>
      <c r="VSW8" s="730"/>
      <c r="VSX8" s="730"/>
      <c r="VSY8" s="730"/>
      <c r="VSZ8" s="730"/>
      <c r="VTA8" s="730"/>
      <c r="VTB8" s="730"/>
      <c r="VTC8" s="730"/>
      <c r="VTD8" s="730"/>
      <c r="VTE8" s="730"/>
      <c r="VTF8" s="730"/>
      <c r="VTG8" s="730"/>
      <c r="VTH8" s="730"/>
      <c r="VTI8" s="730"/>
      <c r="VTJ8" s="730"/>
      <c r="VTK8" s="730"/>
      <c r="VTL8" s="730"/>
      <c r="VTM8" s="730"/>
      <c r="VTN8" s="730"/>
      <c r="VTO8" s="730"/>
      <c r="VTP8" s="730"/>
      <c r="VTQ8" s="730"/>
      <c r="VTR8" s="730"/>
      <c r="VTS8" s="730"/>
      <c r="VTT8" s="730"/>
      <c r="VTU8" s="730"/>
      <c r="VTV8" s="730"/>
      <c r="VTW8" s="730"/>
      <c r="VTX8" s="730"/>
      <c r="VTY8" s="730"/>
      <c r="VTZ8" s="730"/>
      <c r="VUA8" s="730"/>
      <c r="VUB8" s="730"/>
      <c r="VUC8" s="730"/>
      <c r="VUD8" s="730"/>
      <c r="VUE8" s="730"/>
      <c r="VUF8" s="730"/>
      <c r="VUG8" s="730"/>
      <c r="VUH8" s="730"/>
      <c r="VUI8" s="730"/>
      <c r="VUJ8" s="730"/>
      <c r="VUK8" s="730"/>
      <c r="VUL8" s="730"/>
      <c r="VUM8" s="730"/>
      <c r="VUN8" s="730"/>
      <c r="VUO8" s="730"/>
      <c r="VUP8" s="730"/>
      <c r="VUQ8" s="730"/>
      <c r="VUR8" s="730"/>
      <c r="VUS8" s="730"/>
      <c r="VUT8" s="730"/>
      <c r="VUU8" s="730"/>
      <c r="VUV8" s="730"/>
      <c r="VUW8" s="730"/>
      <c r="VUX8" s="730"/>
      <c r="VUY8" s="730"/>
      <c r="VUZ8" s="730"/>
      <c r="VVA8" s="730"/>
      <c r="VVB8" s="730"/>
      <c r="VVC8" s="730"/>
      <c r="VVD8" s="730"/>
      <c r="VVE8" s="730"/>
      <c r="VVF8" s="730"/>
      <c r="VVG8" s="730"/>
      <c r="VVH8" s="730"/>
      <c r="VVI8" s="730"/>
      <c r="VVJ8" s="730"/>
      <c r="VVK8" s="730"/>
      <c r="VVL8" s="730"/>
      <c r="VVM8" s="730"/>
      <c r="VVN8" s="730"/>
      <c r="VVO8" s="730"/>
      <c r="VVP8" s="730"/>
      <c r="VVQ8" s="730"/>
      <c r="VVR8" s="730"/>
      <c r="VVS8" s="730"/>
      <c r="VVT8" s="730"/>
      <c r="VVU8" s="730"/>
      <c r="VVV8" s="730"/>
      <c r="VVW8" s="730"/>
      <c r="VVX8" s="730"/>
      <c r="VVY8" s="730"/>
      <c r="VVZ8" s="730"/>
      <c r="VWA8" s="730"/>
      <c r="VWB8" s="730"/>
      <c r="VWC8" s="730"/>
      <c r="VWD8" s="730"/>
      <c r="VWE8" s="730"/>
      <c r="VWF8" s="730"/>
      <c r="VWG8" s="730"/>
      <c r="VWH8" s="730"/>
      <c r="VWI8" s="730"/>
      <c r="VWJ8" s="730"/>
      <c r="VWK8" s="730"/>
      <c r="VWL8" s="730"/>
      <c r="VWM8" s="730"/>
      <c r="VWN8" s="730"/>
      <c r="VWO8" s="730"/>
      <c r="VWP8" s="730"/>
      <c r="VWQ8" s="730"/>
      <c r="VWR8" s="730"/>
      <c r="VWS8" s="730"/>
      <c r="VWT8" s="730"/>
      <c r="VWU8" s="730"/>
      <c r="VWV8" s="730"/>
      <c r="VWW8" s="730"/>
      <c r="VWX8" s="730"/>
      <c r="VWY8" s="730"/>
      <c r="VWZ8" s="730"/>
      <c r="VXA8" s="730"/>
      <c r="VXB8" s="730"/>
      <c r="VXC8" s="730"/>
      <c r="VXD8" s="730"/>
      <c r="VXE8" s="730"/>
      <c r="VXF8" s="730"/>
      <c r="VXG8" s="730"/>
      <c r="VXH8" s="730"/>
      <c r="VXI8" s="730"/>
      <c r="VXJ8" s="730"/>
      <c r="VXK8" s="730"/>
      <c r="VXL8" s="730"/>
      <c r="VXM8" s="730"/>
      <c r="VXN8" s="730"/>
      <c r="VXO8" s="730"/>
      <c r="VXP8" s="730"/>
      <c r="VXQ8" s="730"/>
      <c r="VXR8" s="730"/>
      <c r="VXS8" s="730"/>
      <c r="VXT8" s="730"/>
      <c r="VXU8" s="730"/>
      <c r="VXV8" s="730"/>
      <c r="VXW8" s="730"/>
      <c r="VXX8" s="730"/>
      <c r="VXY8" s="730"/>
      <c r="VXZ8" s="730"/>
      <c r="VYA8" s="730"/>
      <c r="VYB8" s="730"/>
      <c r="VYC8" s="730"/>
      <c r="VYD8" s="730"/>
      <c r="VYE8" s="730"/>
      <c r="VYF8" s="730"/>
      <c r="VYG8" s="730"/>
      <c r="VYH8" s="730"/>
      <c r="VYI8" s="730"/>
      <c r="VYJ8" s="730"/>
      <c r="VYK8" s="730"/>
      <c r="VYL8" s="730"/>
      <c r="VYM8" s="730"/>
      <c r="VYN8" s="730"/>
      <c r="VYO8" s="730"/>
      <c r="VYP8" s="730"/>
      <c r="VYQ8" s="730"/>
      <c r="VYR8" s="730"/>
      <c r="VYS8" s="730"/>
      <c r="VYT8" s="730"/>
      <c r="VYU8" s="730"/>
      <c r="VYV8" s="730"/>
      <c r="VYW8" s="730"/>
      <c r="VYX8" s="730"/>
      <c r="VYY8" s="730"/>
      <c r="VYZ8" s="730"/>
      <c r="VZA8" s="730"/>
      <c r="VZB8" s="730"/>
      <c r="VZC8" s="730"/>
      <c r="VZD8" s="730"/>
      <c r="VZE8" s="730"/>
      <c r="VZF8" s="730"/>
      <c r="VZG8" s="730"/>
      <c r="VZH8" s="730"/>
      <c r="VZI8" s="730"/>
      <c r="VZJ8" s="730"/>
      <c r="VZK8" s="730"/>
      <c r="VZL8" s="730"/>
      <c r="VZM8" s="730"/>
      <c r="VZN8" s="730"/>
      <c r="VZO8" s="730"/>
      <c r="VZP8" s="730"/>
      <c r="VZQ8" s="730"/>
      <c r="VZR8" s="730"/>
      <c r="VZS8" s="730"/>
      <c r="VZT8" s="730"/>
      <c r="VZU8" s="730"/>
      <c r="VZV8" s="730"/>
      <c r="VZW8" s="730"/>
      <c r="VZX8" s="730"/>
      <c r="VZY8" s="730"/>
      <c r="VZZ8" s="730"/>
      <c r="WAA8" s="730"/>
      <c r="WAB8" s="730"/>
      <c r="WAC8" s="730"/>
      <c r="WAD8" s="730"/>
      <c r="WAE8" s="730"/>
      <c r="WAF8" s="730"/>
      <c r="WAG8" s="730"/>
      <c r="WAH8" s="730"/>
      <c r="WAI8" s="730"/>
      <c r="WAJ8" s="730"/>
      <c r="WAK8" s="730"/>
      <c r="WAL8" s="730"/>
      <c r="WAM8" s="730"/>
      <c r="WAN8" s="730"/>
      <c r="WAO8" s="730"/>
      <c r="WAP8" s="730"/>
      <c r="WAQ8" s="730"/>
      <c r="WAR8" s="730"/>
      <c r="WAS8" s="730"/>
      <c r="WAT8" s="730"/>
      <c r="WAU8" s="730"/>
      <c r="WAV8" s="730"/>
      <c r="WAW8" s="730"/>
      <c r="WAX8" s="730"/>
      <c r="WAY8" s="730"/>
      <c r="WAZ8" s="730"/>
      <c r="WBA8" s="730"/>
      <c r="WBB8" s="730"/>
      <c r="WBC8" s="730"/>
      <c r="WBD8" s="730"/>
      <c r="WBE8" s="730"/>
      <c r="WBF8" s="730"/>
      <c r="WBG8" s="730"/>
      <c r="WBH8" s="730"/>
      <c r="WBI8" s="730"/>
      <c r="WBJ8" s="730"/>
      <c r="WBK8" s="730"/>
      <c r="WBL8" s="730"/>
      <c r="WBM8" s="730"/>
      <c r="WBN8" s="730"/>
      <c r="WBO8" s="730"/>
      <c r="WBP8" s="730"/>
      <c r="WBQ8" s="730"/>
      <c r="WBR8" s="730"/>
      <c r="WBS8" s="730"/>
      <c r="WBT8" s="730"/>
      <c r="WBU8" s="730"/>
      <c r="WBV8" s="730"/>
      <c r="WBW8" s="730"/>
      <c r="WBX8" s="730"/>
      <c r="WBY8" s="730"/>
      <c r="WBZ8" s="730"/>
      <c r="WCA8" s="730"/>
      <c r="WCB8" s="730"/>
      <c r="WCC8" s="730"/>
      <c r="WCD8" s="730"/>
      <c r="WCE8" s="730"/>
      <c r="WCF8" s="730"/>
      <c r="WCG8" s="730"/>
      <c r="WCH8" s="730"/>
      <c r="WCI8" s="730"/>
      <c r="WCJ8" s="730"/>
      <c r="WCK8" s="730"/>
      <c r="WCL8" s="730"/>
      <c r="WCM8" s="730"/>
      <c r="WCN8" s="730"/>
      <c r="WCO8" s="730"/>
      <c r="WCP8" s="730"/>
      <c r="WCQ8" s="730"/>
      <c r="WCR8" s="730"/>
      <c r="WCS8" s="730"/>
      <c r="WCT8" s="730"/>
      <c r="WCU8" s="730"/>
      <c r="WCV8" s="730"/>
      <c r="WCW8" s="730"/>
      <c r="WCX8" s="730"/>
      <c r="WCY8" s="730"/>
      <c r="WCZ8" s="730"/>
      <c r="WDA8" s="730"/>
      <c r="WDB8" s="730"/>
      <c r="WDC8" s="730"/>
      <c r="WDD8" s="730"/>
      <c r="WDE8" s="730"/>
      <c r="WDF8" s="730"/>
      <c r="WDG8" s="730"/>
      <c r="WDH8" s="730"/>
      <c r="WDI8" s="730"/>
      <c r="WDJ8" s="730"/>
      <c r="WDK8" s="730"/>
      <c r="WDL8" s="730"/>
      <c r="WDM8" s="730"/>
      <c r="WDN8" s="730"/>
      <c r="WDO8" s="730"/>
      <c r="WDP8" s="730"/>
      <c r="WDQ8" s="730"/>
      <c r="WDR8" s="730"/>
      <c r="WDS8" s="730"/>
      <c r="WDT8" s="730"/>
      <c r="WDU8" s="730"/>
      <c r="WDV8" s="730"/>
      <c r="WDW8" s="730"/>
      <c r="WDX8" s="730"/>
      <c r="WDY8" s="730"/>
      <c r="WDZ8" s="730"/>
      <c r="WEA8" s="730"/>
      <c r="WEB8" s="730"/>
      <c r="WEC8" s="730"/>
      <c r="WED8" s="730"/>
      <c r="WEE8" s="730"/>
      <c r="WEF8" s="730"/>
      <c r="WEG8" s="730"/>
      <c r="WEH8" s="730"/>
      <c r="WEI8" s="730"/>
      <c r="WEJ8" s="730"/>
      <c r="WEK8" s="730"/>
      <c r="WEL8" s="730"/>
      <c r="WEM8" s="730"/>
      <c r="WEN8" s="730"/>
      <c r="WEO8" s="730"/>
      <c r="WEP8" s="730"/>
      <c r="WEQ8" s="730"/>
      <c r="WER8" s="730"/>
      <c r="WES8" s="730"/>
      <c r="WET8" s="730"/>
      <c r="WEU8" s="730"/>
      <c r="WEV8" s="730"/>
      <c r="WEW8" s="730"/>
      <c r="WEX8" s="730"/>
      <c r="WEY8" s="730"/>
      <c r="WEZ8" s="730"/>
      <c r="WFA8" s="730"/>
      <c r="WFB8" s="730"/>
      <c r="WFC8" s="730"/>
      <c r="WFD8" s="730"/>
      <c r="WFE8" s="730"/>
      <c r="WFF8" s="730"/>
      <c r="WFG8" s="730"/>
      <c r="WFH8" s="730"/>
      <c r="WFI8" s="730"/>
      <c r="WFJ8" s="730"/>
      <c r="WFK8" s="730"/>
      <c r="WFL8" s="730"/>
      <c r="WFM8" s="730"/>
      <c r="WFN8" s="730"/>
      <c r="WFO8" s="730"/>
      <c r="WFP8" s="730"/>
      <c r="WFQ8" s="730"/>
      <c r="WFR8" s="730"/>
      <c r="WFS8" s="730"/>
      <c r="WFT8" s="730"/>
      <c r="WFU8" s="730"/>
      <c r="WFV8" s="730"/>
      <c r="WFW8" s="730"/>
      <c r="WFX8" s="730"/>
      <c r="WFY8" s="730"/>
      <c r="WFZ8" s="730"/>
      <c r="WGA8" s="730"/>
      <c r="WGB8" s="730"/>
      <c r="WGC8" s="730"/>
      <c r="WGD8" s="730"/>
      <c r="WGE8" s="730"/>
      <c r="WGF8" s="730"/>
      <c r="WGG8" s="730"/>
      <c r="WGH8" s="730"/>
      <c r="WGI8" s="730"/>
      <c r="WGJ8" s="730"/>
      <c r="WGK8" s="730"/>
      <c r="WGL8" s="730"/>
      <c r="WGM8" s="730"/>
      <c r="WGN8" s="730"/>
      <c r="WGO8" s="730"/>
      <c r="WGP8" s="730"/>
      <c r="WGQ8" s="730"/>
      <c r="WGR8" s="730"/>
      <c r="WGS8" s="730"/>
      <c r="WGT8" s="730"/>
      <c r="WGU8" s="730"/>
      <c r="WGV8" s="730"/>
      <c r="WGW8" s="730"/>
      <c r="WGX8" s="730"/>
      <c r="WGY8" s="730"/>
      <c r="WGZ8" s="730"/>
      <c r="WHA8" s="730"/>
      <c r="WHB8" s="730"/>
      <c r="WHC8" s="730"/>
      <c r="WHD8" s="730"/>
      <c r="WHE8" s="730"/>
      <c r="WHF8" s="730"/>
      <c r="WHG8" s="730"/>
      <c r="WHH8" s="730"/>
      <c r="WHI8" s="730"/>
      <c r="WHJ8" s="730"/>
      <c r="WHK8" s="730"/>
      <c r="WHL8" s="730"/>
      <c r="WHM8" s="730"/>
      <c r="WHN8" s="730"/>
      <c r="WHO8" s="730"/>
      <c r="WHP8" s="730"/>
      <c r="WHQ8" s="730"/>
      <c r="WHR8" s="730"/>
      <c r="WHS8" s="730"/>
      <c r="WHT8" s="730"/>
      <c r="WHU8" s="730"/>
      <c r="WHV8" s="730"/>
      <c r="WHW8" s="730"/>
      <c r="WHX8" s="730"/>
      <c r="WHY8" s="730"/>
      <c r="WHZ8" s="730"/>
      <c r="WIA8" s="730"/>
      <c r="WIB8" s="730"/>
      <c r="WIC8" s="730"/>
      <c r="WID8" s="730"/>
      <c r="WIE8" s="730"/>
      <c r="WIF8" s="730"/>
      <c r="WIG8" s="730"/>
      <c r="WIH8" s="730"/>
      <c r="WII8" s="730"/>
      <c r="WIJ8" s="730"/>
      <c r="WIK8" s="730"/>
      <c r="WIL8" s="730"/>
      <c r="WIM8" s="730"/>
      <c r="WIN8" s="730"/>
      <c r="WIO8" s="730"/>
      <c r="WIP8" s="730"/>
      <c r="WIQ8" s="730"/>
      <c r="WIR8" s="730"/>
      <c r="WIS8" s="730"/>
      <c r="WIT8" s="730"/>
      <c r="WIU8" s="730"/>
      <c r="WIV8" s="730"/>
      <c r="WIW8" s="730"/>
      <c r="WIX8" s="730"/>
      <c r="WIY8" s="730"/>
      <c r="WIZ8" s="730"/>
      <c r="WJA8" s="730"/>
      <c r="WJB8" s="730"/>
      <c r="WJC8" s="730"/>
      <c r="WJD8" s="730"/>
      <c r="WJE8" s="730"/>
      <c r="WJF8" s="730"/>
      <c r="WJG8" s="730"/>
      <c r="WJH8" s="730"/>
      <c r="WJI8" s="730"/>
      <c r="WJJ8" s="730"/>
      <c r="WJK8" s="730"/>
      <c r="WJL8" s="730"/>
      <c r="WJM8" s="730"/>
      <c r="WJN8" s="730"/>
      <c r="WJO8" s="730"/>
      <c r="WJP8" s="730"/>
      <c r="WJQ8" s="730"/>
      <c r="WJR8" s="730"/>
      <c r="WJS8" s="730"/>
      <c r="WJT8" s="730"/>
      <c r="WJU8" s="730"/>
      <c r="WJV8" s="730"/>
      <c r="WJW8" s="730"/>
      <c r="WJX8" s="730"/>
      <c r="WJY8" s="730"/>
      <c r="WJZ8" s="730"/>
      <c r="WKA8" s="730"/>
      <c r="WKB8" s="730"/>
      <c r="WKC8" s="730"/>
      <c r="WKD8" s="730"/>
      <c r="WKE8" s="730"/>
      <c r="WKF8" s="730"/>
      <c r="WKG8" s="730"/>
      <c r="WKH8" s="730"/>
      <c r="WKI8" s="730"/>
      <c r="WKJ8" s="730"/>
      <c r="WKK8" s="730"/>
      <c r="WKL8" s="730"/>
      <c r="WKM8" s="730"/>
      <c r="WKN8" s="730"/>
      <c r="WKO8" s="730"/>
      <c r="WKP8" s="730"/>
      <c r="WKQ8" s="730"/>
      <c r="WKR8" s="730"/>
      <c r="WKS8" s="730"/>
      <c r="WKT8" s="730"/>
      <c r="WKU8" s="730"/>
      <c r="WKV8" s="730"/>
      <c r="WKW8" s="730"/>
      <c r="WKX8" s="730"/>
      <c r="WKY8" s="730"/>
      <c r="WKZ8" s="730"/>
      <c r="WLA8" s="730"/>
      <c r="WLB8" s="730"/>
      <c r="WLC8" s="730"/>
      <c r="WLD8" s="730"/>
      <c r="WLE8" s="730"/>
      <c r="WLF8" s="730"/>
      <c r="WLG8" s="730"/>
      <c r="WLH8" s="730"/>
      <c r="WLI8" s="730"/>
      <c r="WLJ8" s="730"/>
      <c r="WLK8" s="730"/>
      <c r="WLL8" s="730"/>
      <c r="WLM8" s="730"/>
      <c r="WLN8" s="730"/>
      <c r="WLO8" s="730"/>
      <c r="WLP8" s="730"/>
      <c r="WLQ8" s="730"/>
      <c r="WLR8" s="730"/>
      <c r="WLS8" s="730"/>
      <c r="WLT8" s="730"/>
      <c r="WLU8" s="730"/>
      <c r="WLV8" s="730"/>
      <c r="WLW8" s="730"/>
      <c r="WLX8" s="730"/>
      <c r="WLY8" s="730"/>
      <c r="WLZ8" s="730"/>
      <c r="WMA8" s="730"/>
      <c r="WMB8" s="730"/>
      <c r="WMC8" s="730"/>
      <c r="WMD8" s="730"/>
      <c r="WME8" s="730"/>
      <c r="WMF8" s="730"/>
      <c r="WMG8" s="730"/>
      <c r="WMH8" s="730"/>
      <c r="WMI8" s="730"/>
      <c r="WMJ8" s="730"/>
      <c r="WMK8" s="730"/>
      <c r="WML8" s="730"/>
      <c r="WMM8" s="730"/>
      <c r="WMN8" s="730"/>
      <c r="WMO8" s="730"/>
      <c r="WMP8" s="730"/>
      <c r="WMQ8" s="730"/>
      <c r="WMR8" s="730"/>
      <c r="WMS8" s="730"/>
      <c r="WMT8" s="730"/>
      <c r="WMU8" s="730"/>
      <c r="WMV8" s="730"/>
      <c r="WMW8" s="730"/>
      <c r="WMX8" s="730"/>
      <c r="WMY8" s="730"/>
      <c r="WMZ8" s="730"/>
      <c r="WNA8" s="730"/>
      <c r="WNB8" s="730"/>
      <c r="WNC8" s="730"/>
      <c r="WND8" s="730"/>
      <c r="WNE8" s="730"/>
      <c r="WNF8" s="730"/>
      <c r="WNG8" s="730"/>
      <c r="WNH8" s="730"/>
      <c r="WNI8" s="730"/>
      <c r="WNJ8" s="730"/>
      <c r="WNK8" s="730"/>
      <c r="WNL8" s="730"/>
      <c r="WNM8" s="730"/>
      <c r="WNN8" s="730"/>
      <c r="WNO8" s="730"/>
      <c r="WNP8" s="730"/>
      <c r="WNQ8" s="730"/>
      <c r="WNR8" s="730"/>
      <c r="WNS8" s="730"/>
      <c r="WNT8" s="730"/>
      <c r="WNU8" s="730"/>
      <c r="WNV8" s="730"/>
      <c r="WNW8" s="730"/>
      <c r="WNX8" s="730"/>
      <c r="WNY8" s="730"/>
      <c r="WNZ8" s="730"/>
      <c r="WOA8" s="730"/>
      <c r="WOB8" s="730"/>
      <c r="WOC8" s="730"/>
      <c r="WOD8" s="730"/>
      <c r="WOE8" s="730"/>
      <c r="WOF8" s="730"/>
      <c r="WOG8" s="730"/>
      <c r="WOH8" s="730"/>
      <c r="WOI8" s="730"/>
      <c r="WOJ8" s="730"/>
      <c r="WOK8" s="730"/>
      <c r="WOL8" s="730"/>
      <c r="WOM8" s="730"/>
      <c r="WON8" s="730"/>
      <c r="WOO8" s="730"/>
      <c r="WOP8" s="730"/>
      <c r="WOQ8" s="730"/>
      <c r="WOR8" s="730"/>
      <c r="WOS8" s="730"/>
      <c r="WOT8" s="730"/>
      <c r="WOU8" s="730"/>
      <c r="WOV8" s="730"/>
      <c r="WOW8" s="730"/>
      <c r="WOX8" s="730"/>
      <c r="WOY8" s="730"/>
      <c r="WOZ8" s="730"/>
      <c r="WPA8" s="730"/>
      <c r="WPB8" s="730"/>
      <c r="WPC8" s="730"/>
      <c r="WPD8" s="730"/>
      <c r="WPE8" s="730"/>
      <c r="WPF8" s="730"/>
      <c r="WPG8" s="730"/>
      <c r="WPH8" s="730"/>
      <c r="WPI8" s="730"/>
      <c r="WPJ8" s="730"/>
      <c r="WPK8" s="730"/>
      <c r="WPL8" s="730"/>
      <c r="WPM8" s="730"/>
      <c r="WPN8" s="730"/>
      <c r="WPO8" s="730"/>
      <c r="WPP8" s="730"/>
      <c r="WPQ8" s="730"/>
      <c r="WPR8" s="730"/>
      <c r="WPS8" s="730"/>
      <c r="WPT8" s="730"/>
      <c r="WPU8" s="730"/>
      <c r="WPV8" s="730"/>
      <c r="WPW8" s="730"/>
      <c r="WPX8" s="730"/>
      <c r="WPY8" s="730"/>
      <c r="WPZ8" s="730"/>
      <c r="WQA8" s="730"/>
      <c r="WQB8" s="730"/>
      <c r="WQC8" s="730"/>
      <c r="WQD8" s="730"/>
      <c r="WQE8" s="730"/>
      <c r="WQF8" s="730"/>
      <c r="WQG8" s="730"/>
      <c r="WQH8" s="730"/>
      <c r="WQI8" s="730"/>
      <c r="WQJ8" s="730"/>
      <c r="WQK8" s="730"/>
      <c r="WQL8" s="730"/>
      <c r="WQM8" s="730"/>
      <c r="WQN8" s="730"/>
      <c r="WQO8" s="730"/>
      <c r="WQP8" s="730"/>
      <c r="WQQ8" s="730"/>
      <c r="WQR8" s="730"/>
      <c r="WQS8" s="730"/>
      <c r="WQT8" s="730"/>
      <c r="WQU8" s="730"/>
      <c r="WQV8" s="730"/>
      <c r="WQW8" s="730"/>
      <c r="WQX8" s="730"/>
      <c r="WQY8" s="730"/>
      <c r="WQZ8" s="730"/>
      <c r="WRA8" s="730"/>
      <c r="WRB8" s="730"/>
      <c r="WRC8" s="730"/>
      <c r="WRD8" s="730"/>
      <c r="WRE8" s="730"/>
      <c r="WRF8" s="730"/>
      <c r="WRG8" s="730"/>
      <c r="WRH8" s="730"/>
      <c r="WRI8" s="730"/>
      <c r="WRJ8" s="730"/>
      <c r="WRK8" s="730"/>
      <c r="WRL8" s="730"/>
      <c r="WRM8" s="730"/>
      <c r="WRN8" s="730"/>
      <c r="WRO8" s="730"/>
      <c r="WRP8" s="730"/>
      <c r="WRQ8" s="730"/>
      <c r="WRR8" s="730"/>
      <c r="WRS8" s="730"/>
      <c r="WRT8" s="730"/>
      <c r="WRU8" s="730"/>
      <c r="WRV8" s="730"/>
      <c r="WRW8" s="730"/>
      <c r="WRX8" s="730"/>
      <c r="WRY8" s="730"/>
      <c r="WRZ8" s="730"/>
      <c r="WSA8" s="730"/>
      <c r="WSB8" s="730"/>
      <c r="WSC8" s="730"/>
      <c r="WSD8" s="730"/>
      <c r="WSE8" s="730"/>
      <c r="WSF8" s="730"/>
      <c r="WSG8" s="730"/>
      <c r="WSH8" s="730"/>
      <c r="WSI8" s="730"/>
      <c r="WSJ8" s="730"/>
      <c r="WSK8" s="730"/>
      <c r="WSL8" s="730"/>
      <c r="WSM8" s="730"/>
      <c r="WSN8" s="730"/>
      <c r="WSO8" s="730"/>
      <c r="WSP8" s="730"/>
      <c r="WSQ8" s="730"/>
      <c r="WSR8" s="730"/>
      <c r="WSS8" s="730"/>
      <c r="WST8" s="730"/>
      <c r="WSU8" s="730"/>
      <c r="WSV8" s="730"/>
      <c r="WSW8" s="730"/>
      <c r="WSX8" s="730"/>
      <c r="WSY8" s="730"/>
      <c r="WSZ8" s="730"/>
      <c r="WTA8" s="730"/>
      <c r="WTB8" s="730"/>
      <c r="WTC8" s="730"/>
      <c r="WTD8" s="730"/>
      <c r="WTE8" s="730"/>
      <c r="WTF8" s="730"/>
      <c r="WTG8" s="730"/>
      <c r="WTH8" s="730"/>
      <c r="WTI8" s="730"/>
      <c r="WTJ8" s="730"/>
      <c r="WTK8" s="730"/>
      <c r="WTL8" s="730"/>
      <c r="WTM8" s="730"/>
      <c r="WTN8" s="730"/>
      <c r="WTO8" s="730"/>
      <c r="WTP8" s="730"/>
      <c r="WTQ8" s="730"/>
      <c r="WTR8" s="730"/>
      <c r="WTS8" s="730"/>
      <c r="WTT8" s="730"/>
      <c r="WTU8" s="730"/>
      <c r="WTV8" s="730"/>
      <c r="WTW8" s="730"/>
      <c r="WTX8" s="730"/>
      <c r="WTY8" s="730"/>
      <c r="WTZ8" s="730"/>
      <c r="WUA8" s="730"/>
      <c r="WUB8" s="730"/>
      <c r="WUC8" s="730"/>
      <c r="WUD8" s="730"/>
      <c r="WUE8" s="730"/>
      <c r="WUF8" s="730"/>
      <c r="WUG8" s="730"/>
      <c r="WUH8" s="730"/>
      <c r="WUI8" s="730"/>
      <c r="WUJ8" s="730"/>
      <c r="WUK8" s="730"/>
      <c r="WUL8" s="730"/>
      <c r="WUM8" s="730"/>
      <c r="WUN8" s="730"/>
      <c r="WUO8" s="730"/>
      <c r="WUP8" s="730"/>
      <c r="WUQ8" s="730"/>
      <c r="WUR8" s="730"/>
      <c r="WUS8" s="730"/>
      <c r="WUT8" s="730"/>
      <c r="WUU8" s="730"/>
      <c r="WUV8" s="730"/>
      <c r="WUW8" s="730"/>
      <c r="WUX8" s="730"/>
      <c r="WUY8" s="730"/>
      <c r="WUZ8" s="730"/>
      <c r="WVA8" s="730"/>
      <c r="WVB8" s="730"/>
      <c r="WVC8" s="730"/>
      <c r="WVD8" s="730"/>
      <c r="WVE8" s="730"/>
      <c r="WVF8" s="730"/>
      <c r="WVG8" s="730"/>
      <c r="WVH8" s="730"/>
      <c r="WVI8" s="730"/>
      <c r="WVJ8" s="730"/>
      <c r="WVK8" s="730"/>
      <c r="WVL8" s="730"/>
      <c r="WVM8" s="730"/>
      <c r="WVN8" s="730"/>
      <c r="WVO8" s="730"/>
      <c r="WVP8" s="730"/>
      <c r="WVQ8" s="730"/>
      <c r="WVR8" s="730"/>
      <c r="WVS8" s="730"/>
      <c r="WVT8" s="730"/>
      <c r="WVU8" s="730"/>
      <c r="WVV8" s="730"/>
      <c r="WVW8" s="730"/>
      <c r="WVX8" s="730"/>
      <c r="WVY8" s="730"/>
      <c r="WVZ8" s="730"/>
      <c r="WWA8" s="730"/>
      <c r="WWB8" s="730"/>
      <c r="WWC8" s="730"/>
      <c r="WWD8" s="730"/>
      <c r="WWE8" s="730"/>
      <c r="WWF8" s="730"/>
      <c r="WWG8" s="730"/>
      <c r="WWH8" s="730"/>
      <c r="WWI8" s="730"/>
      <c r="WWJ8" s="730"/>
      <c r="WWK8" s="730"/>
      <c r="WWL8" s="730"/>
      <c r="WWM8" s="730"/>
      <c r="WWN8" s="730"/>
      <c r="WWO8" s="730"/>
      <c r="WWP8" s="730"/>
      <c r="WWQ8" s="730"/>
      <c r="WWR8" s="730"/>
      <c r="WWS8" s="730"/>
      <c r="WWT8" s="730"/>
      <c r="WWU8" s="730"/>
      <c r="WWV8" s="730"/>
      <c r="WWW8" s="730"/>
      <c r="WWX8" s="730"/>
      <c r="WWY8" s="730"/>
      <c r="WWZ8" s="730"/>
      <c r="WXA8" s="730"/>
      <c r="WXB8" s="730"/>
      <c r="WXC8" s="730"/>
      <c r="WXD8" s="730"/>
      <c r="WXE8" s="730"/>
      <c r="WXF8" s="730"/>
      <c r="WXG8" s="730"/>
      <c r="WXH8" s="730"/>
      <c r="WXI8" s="730"/>
      <c r="WXJ8" s="730"/>
      <c r="WXK8" s="730"/>
      <c r="WXL8" s="730"/>
      <c r="WXM8" s="730"/>
      <c r="WXN8" s="730"/>
      <c r="WXO8" s="730"/>
      <c r="WXP8" s="730"/>
      <c r="WXQ8" s="730"/>
      <c r="WXR8" s="730"/>
      <c r="WXS8" s="730"/>
      <c r="WXT8" s="730"/>
      <c r="WXU8" s="730"/>
      <c r="WXV8" s="730"/>
      <c r="WXW8" s="730"/>
      <c r="WXX8" s="730"/>
      <c r="WXY8" s="730"/>
      <c r="WXZ8" s="730"/>
      <c r="WYA8" s="730"/>
      <c r="WYB8" s="730"/>
      <c r="WYC8" s="730"/>
      <c r="WYD8" s="730"/>
      <c r="WYE8" s="730"/>
      <c r="WYF8" s="730"/>
      <c r="WYG8" s="730"/>
      <c r="WYH8" s="730"/>
      <c r="WYI8" s="730"/>
      <c r="WYJ8" s="730"/>
      <c r="WYK8" s="730"/>
      <c r="WYL8" s="730"/>
      <c r="WYM8" s="730"/>
      <c r="WYN8" s="730"/>
      <c r="WYO8" s="730"/>
      <c r="WYP8" s="730"/>
      <c r="WYQ8" s="730"/>
      <c r="WYR8" s="730"/>
      <c r="WYS8" s="730"/>
      <c r="WYT8" s="730"/>
      <c r="WYU8" s="730"/>
      <c r="WYV8" s="730"/>
      <c r="WYW8" s="730"/>
      <c r="WYX8" s="730"/>
      <c r="WYY8" s="730"/>
      <c r="WYZ8" s="730"/>
      <c r="WZA8" s="730"/>
      <c r="WZB8" s="730"/>
      <c r="WZC8" s="730"/>
      <c r="WZD8" s="730"/>
      <c r="WZE8" s="730"/>
      <c r="WZF8" s="730"/>
      <c r="WZG8" s="730"/>
      <c r="WZH8" s="730"/>
      <c r="WZI8" s="730"/>
      <c r="WZJ8" s="730"/>
      <c r="WZK8" s="730"/>
      <c r="WZL8" s="730"/>
      <c r="WZM8" s="730"/>
      <c r="WZN8" s="730"/>
      <c r="WZO8" s="730"/>
      <c r="WZP8" s="730"/>
      <c r="WZQ8" s="730"/>
      <c r="WZR8" s="730"/>
      <c r="WZS8" s="730"/>
      <c r="WZT8" s="730"/>
      <c r="WZU8" s="730"/>
      <c r="WZV8" s="730"/>
      <c r="WZW8" s="730"/>
      <c r="WZX8" s="730"/>
      <c r="WZY8" s="730"/>
      <c r="WZZ8" s="730"/>
      <c r="XAA8" s="730"/>
      <c r="XAB8" s="730"/>
      <c r="XAC8" s="730"/>
      <c r="XAD8" s="730"/>
      <c r="XAE8" s="730"/>
      <c r="XAF8" s="730"/>
      <c r="XAG8" s="730"/>
      <c r="XAH8" s="730"/>
      <c r="XAI8" s="730"/>
      <c r="XAJ8" s="730"/>
      <c r="XAK8" s="730"/>
      <c r="XAL8" s="730"/>
      <c r="XAM8" s="730"/>
      <c r="XAN8" s="730"/>
      <c r="XAO8" s="730"/>
      <c r="XAP8" s="730"/>
      <c r="XAQ8" s="730"/>
      <c r="XAR8" s="730"/>
      <c r="XAS8" s="730"/>
      <c r="XAT8" s="730"/>
      <c r="XAU8" s="730"/>
      <c r="XAV8" s="730"/>
      <c r="XAW8" s="730"/>
      <c r="XAX8" s="730"/>
      <c r="XAY8" s="730"/>
      <c r="XAZ8" s="730"/>
      <c r="XBA8" s="730"/>
      <c r="XBB8" s="730"/>
      <c r="XBC8" s="730"/>
      <c r="XBD8" s="730"/>
      <c r="XBE8" s="730"/>
      <c r="XBF8" s="730"/>
      <c r="XBG8" s="730"/>
      <c r="XBH8" s="730"/>
      <c r="XBI8" s="730"/>
      <c r="XBJ8" s="730"/>
      <c r="XBK8" s="730"/>
      <c r="XBL8" s="730"/>
      <c r="XBM8" s="730"/>
      <c r="XBN8" s="730"/>
      <c r="XBO8" s="730"/>
      <c r="XBP8" s="730"/>
      <c r="XBQ8" s="730"/>
      <c r="XBR8" s="730"/>
      <c r="XBS8" s="730"/>
      <c r="XBT8" s="730"/>
      <c r="XBU8" s="730"/>
      <c r="XBV8" s="730"/>
      <c r="XBW8" s="730"/>
      <c r="XBX8" s="730"/>
      <c r="XBY8" s="730"/>
      <c r="XBZ8" s="730"/>
      <c r="XCA8" s="730"/>
      <c r="XCB8" s="730"/>
      <c r="XCC8" s="730"/>
      <c r="XCD8" s="730"/>
      <c r="XCE8" s="730"/>
      <c r="XCF8" s="730"/>
      <c r="XCG8" s="730"/>
      <c r="XCH8" s="730"/>
      <c r="XCI8" s="730"/>
      <c r="XCJ8" s="730"/>
      <c r="XCK8" s="730"/>
      <c r="XCL8" s="730"/>
      <c r="XCM8" s="730"/>
      <c r="XCN8" s="730"/>
      <c r="XCO8" s="730"/>
      <c r="XCP8" s="730"/>
      <c r="XCQ8" s="730"/>
      <c r="XCR8" s="730"/>
      <c r="XCS8" s="730"/>
      <c r="XCT8" s="730"/>
      <c r="XCU8" s="730"/>
      <c r="XCV8" s="730"/>
      <c r="XCW8" s="730"/>
      <c r="XCX8" s="730"/>
      <c r="XCY8" s="730"/>
      <c r="XCZ8" s="730"/>
      <c r="XDA8" s="730"/>
      <c r="XDB8" s="730"/>
      <c r="XDC8" s="730"/>
      <c r="XDD8" s="730"/>
      <c r="XDE8" s="730"/>
      <c r="XDF8" s="730"/>
      <c r="XDG8" s="730"/>
      <c r="XDH8" s="730"/>
      <c r="XDI8" s="730"/>
      <c r="XDJ8" s="730"/>
      <c r="XDK8" s="730"/>
      <c r="XDL8" s="730"/>
      <c r="XDM8" s="730"/>
      <c r="XDN8" s="730"/>
      <c r="XDO8" s="730"/>
      <c r="XDP8" s="730"/>
      <c r="XDQ8" s="730"/>
      <c r="XDR8" s="730"/>
      <c r="XDS8" s="730"/>
      <c r="XDT8" s="730"/>
      <c r="XDU8" s="730"/>
      <c r="XDV8" s="730"/>
      <c r="XDW8" s="730"/>
      <c r="XDX8" s="730"/>
      <c r="XDY8" s="730"/>
      <c r="XDZ8" s="730"/>
      <c r="XEA8" s="730"/>
      <c r="XEB8" s="730"/>
      <c r="XEC8" s="730"/>
      <c r="XED8" s="730"/>
      <c r="XEE8" s="730"/>
      <c r="XEF8" s="730"/>
      <c r="XEG8" s="730"/>
      <c r="XEH8" s="730"/>
      <c r="XEI8" s="730"/>
      <c r="XEJ8" s="730"/>
      <c r="XEK8" s="730"/>
      <c r="XEL8" s="730"/>
      <c r="XEM8" s="730"/>
      <c r="XEN8" s="730"/>
      <c r="XEO8" s="730"/>
      <c r="XEP8" s="730"/>
      <c r="XEQ8" s="730"/>
      <c r="XER8" s="730"/>
      <c r="XES8" s="730"/>
      <c r="XET8" s="730"/>
      <c r="XEU8" s="730"/>
      <c r="XEV8" s="730"/>
      <c r="XEW8" s="730"/>
      <c r="XEX8" s="730"/>
      <c r="XEY8" s="730"/>
      <c r="XEZ8" s="730"/>
      <c r="XFA8" s="730"/>
    </row>
    <row r="9" spans="1:16381" s="247" customFormat="1" ht="15" customHeight="1" x14ac:dyDescent="0.25">
      <c r="A9" s="812"/>
      <c r="B9" s="1130" t="s">
        <v>1005</v>
      </c>
      <c r="C9" s="2010" t="s">
        <v>14</v>
      </c>
      <c r="D9" s="1997" t="str">
        <f>CONCATENATE("Col ", LEFT(ADDRESS(ROW('General Info'!D84),COLUMN('General Info'!D84),4), 1))</f>
        <v>Col D</v>
      </c>
      <c r="E9" s="1980" t="str">
        <f>CONCATENATE("Col ", LEFT(ADDRESS(ROW('General Info'!E84),COLUMN('General Info'!E84),4), 1))</f>
        <v>Col E</v>
      </c>
      <c r="G9" s="730"/>
      <c r="H9" s="730"/>
      <c r="I9" s="730"/>
      <c r="J9" s="730"/>
      <c r="K9" s="730"/>
      <c r="L9" s="730"/>
      <c r="M9" s="730"/>
      <c r="N9" s="730"/>
      <c r="O9" s="730"/>
      <c r="P9" s="730"/>
      <c r="Q9" s="730"/>
      <c r="R9" s="730"/>
      <c r="S9" s="730"/>
      <c r="T9" s="730"/>
      <c r="U9" s="730"/>
      <c r="V9" s="730"/>
      <c r="AN9" s="813"/>
    </row>
    <row r="10" spans="1:16381" s="247" customFormat="1" ht="15" customHeight="1" x14ac:dyDescent="0.25">
      <c r="A10" s="812"/>
      <c r="B10" s="1126" t="s">
        <v>1008</v>
      </c>
      <c r="C10" s="1132" t="str">
        <f>DefCap!C116</f>
        <v>Check: row 115 ≤ row 114</v>
      </c>
      <c r="D10" s="1082" t="str">
        <f>DefCap!D116</f>
        <v/>
      </c>
      <c r="E10" s="1128" t="str">
        <f>DefCap!E116</f>
        <v/>
      </c>
      <c r="G10" s="730"/>
      <c r="H10" s="730"/>
      <c r="I10" s="730"/>
      <c r="J10" s="730"/>
      <c r="K10" s="730"/>
      <c r="L10" s="730"/>
      <c r="M10" s="730"/>
      <c r="N10" s="730"/>
      <c r="O10" s="730"/>
      <c r="P10" s="730"/>
      <c r="Q10" s="730"/>
      <c r="R10" s="730"/>
      <c r="S10" s="730"/>
      <c r="T10" s="730"/>
      <c r="U10" s="730"/>
      <c r="V10" s="730"/>
      <c r="AN10" s="813"/>
    </row>
    <row r="11" spans="1:16381" s="247" customFormat="1" ht="15" customHeight="1" x14ac:dyDescent="0.25">
      <c r="A11" s="812"/>
      <c r="B11" s="335" t="s">
        <v>1008</v>
      </c>
      <c r="C11" s="814" t="str">
        <f>DefCap!C123</f>
        <v>Check: row 122 ≤ row 121</v>
      </c>
      <c r="D11" s="835" t="str">
        <f>DefCap!D123</f>
        <v/>
      </c>
      <c r="E11" s="823" t="str">
        <f>DefCap!E123</f>
        <v/>
      </c>
      <c r="G11" s="730"/>
      <c r="H11" s="730"/>
      <c r="I11" s="730"/>
      <c r="J11" s="730"/>
      <c r="K11" s="730"/>
      <c r="L11" s="730"/>
      <c r="M11" s="730"/>
      <c r="N11" s="730"/>
      <c r="O11" s="730"/>
      <c r="P11" s="730"/>
      <c r="Q11" s="730"/>
      <c r="R11" s="730"/>
      <c r="S11" s="730"/>
      <c r="T11" s="730"/>
      <c r="U11" s="730"/>
      <c r="V11" s="730"/>
      <c r="AN11" s="813"/>
    </row>
    <row r="12" spans="1:16381" s="247" customFormat="1" ht="60" customHeight="1" x14ac:dyDescent="0.25">
      <c r="A12" s="691" t="s">
        <v>1009</v>
      </c>
      <c r="B12" s="730"/>
      <c r="C12" s="730"/>
      <c r="D12" s="730"/>
      <c r="E12" s="770"/>
      <c r="F12" s="730"/>
      <c r="G12" s="730"/>
      <c r="H12" s="730"/>
      <c r="I12" s="730"/>
      <c r="J12" s="730"/>
      <c r="K12" s="730"/>
      <c r="L12" s="730"/>
      <c r="M12" s="730"/>
      <c r="N12" s="730"/>
      <c r="O12" s="730"/>
      <c r="P12" s="730"/>
      <c r="Q12" s="730"/>
      <c r="R12" s="730"/>
      <c r="S12" s="730"/>
      <c r="T12" s="730"/>
      <c r="U12" s="730"/>
      <c r="V12" s="730"/>
      <c r="W12" s="730"/>
      <c r="X12" s="730"/>
      <c r="Y12" s="730"/>
      <c r="Z12" s="730"/>
      <c r="AA12" s="730"/>
      <c r="AB12" s="730"/>
      <c r="AC12" s="730"/>
      <c r="AD12" s="730"/>
      <c r="AE12" s="730"/>
      <c r="AF12" s="730"/>
      <c r="AG12" s="730"/>
      <c r="AH12" s="730"/>
      <c r="AI12" s="730"/>
      <c r="AJ12" s="730"/>
      <c r="AK12" s="730"/>
      <c r="AL12" s="730"/>
      <c r="AM12" s="730"/>
      <c r="AN12" s="811"/>
      <c r="AO12" s="730"/>
      <c r="AP12" s="730"/>
      <c r="AQ12" s="730"/>
      <c r="AR12" s="730"/>
      <c r="AS12" s="730"/>
      <c r="AT12" s="730"/>
      <c r="AU12" s="730"/>
      <c r="AV12" s="730"/>
      <c r="AW12" s="730"/>
      <c r="AX12" s="730"/>
      <c r="AY12" s="730"/>
      <c r="AZ12" s="730"/>
      <c r="BA12" s="730"/>
      <c r="BB12" s="730"/>
      <c r="BC12" s="730"/>
      <c r="BD12" s="730"/>
      <c r="BE12" s="730"/>
      <c r="BF12" s="730"/>
      <c r="BG12" s="730"/>
      <c r="BH12" s="730"/>
      <c r="BI12" s="730"/>
      <c r="BJ12" s="730"/>
      <c r="BK12" s="730"/>
      <c r="BL12" s="730"/>
      <c r="BM12" s="730"/>
      <c r="BN12" s="730"/>
      <c r="BO12" s="730"/>
      <c r="BP12" s="730"/>
      <c r="BQ12" s="730"/>
      <c r="BR12" s="730"/>
      <c r="BS12" s="730"/>
      <c r="BT12" s="730"/>
      <c r="BU12" s="730"/>
      <c r="BV12" s="730"/>
      <c r="BW12" s="730"/>
      <c r="BX12" s="730"/>
      <c r="BY12" s="730"/>
      <c r="BZ12" s="730"/>
      <c r="CA12" s="730"/>
      <c r="CB12" s="730"/>
      <c r="CC12" s="730"/>
      <c r="CD12" s="730"/>
      <c r="CE12" s="730"/>
      <c r="CF12" s="730"/>
      <c r="CG12" s="730"/>
      <c r="CH12" s="730"/>
      <c r="CI12" s="730"/>
      <c r="CJ12" s="730"/>
      <c r="CK12" s="730"/>
      <c r="CL12" s="730"/>
      <c r="CM12" s="730"/>
      <c r="CN12" s="730"/>
      <c r="CO12" s="730"/>
      <c r="CP12" s="730"/>
      <c r="CQ12" s="730"/>
      <c r="CR12" s="730"/>
      <c r="CS12" s="730"/>
      <c r="CT12" s="730"/>
      <c r="CU12" s="730"/>
      <c r="CV12" s="730"/>
      <c r="CW12" s="730"/>
      <c r="CX12" s="730"/>
      <c r="CY12" s="730"/>
      <c r="CZ12" s="730"/>
      <c r="DA12" s="730"/>
      <c r="DB12" s="730"/>
      <c r="DC12" s="730"/>
      <c r="DD12" s="730"/>
      <c r="DE12" s="730"/>
      <c r="DF12" s="730"/>
      <c r="DG12" s="730"/>
      <c r="DH12" s="730"/>
      <c r="DI12" s="730"/>
      <c r="DJ12" s="730"/>
      <c r="DK12" s="730"/>
      <c r="DL12" s="730"/>
      <c r="DM12" s="730"/>
      <c r="DN12" s="730"/>
      <c r="DO12" s="730"/>
      <c r="DP12" s="730"/>
      <c r="DQ12" s="730"/>
      <c r="DR12" s="730"/>
      <c r="DS12" s="730"/>
      <c r="DT12" s="730"/>
      <c r="DU12" s="730"/>
      <c r="DV12" s="730"/>
      <c r="DW12" s="730"/>
      <c r="DX12" s="730"/>
      <c r="DY12" s="730"/>
      <c r="DZ12" s="730"/>
      <c r="EA12" s="730"/>
      <c r="EB12" s="730"/>
      <c r="EC12" s="730"/>
      <c r="ED12" s="730"/>
      <c r="EE12" s="730"/>
      <c r="EF12" s="730"/>
      <c r="EG12" s="730"/>
      <c r="EH12" s="730"/>
      <c r="EI12" s="730"/>
      <c r="EJ12" s="730"/>
      <c r="EK12" s="730"/>
      <c r="EL12" s="730"/>
      <c r="EM12" s="730"/>
      <c r="EN12" s="730"/>
      <c r="EO12" s="730"/>
      <c r="EP12" s="730"/>
      <c r="EQ12" s="730"/>
      <c r="ER12" s="730"/>
      <c r="ES12" s="730"/>
      <c r="ET12" s="730"/>
      <c r="EU12" s="730"/>
      <c r="EV12" s="730"/>
      <c r="EW12" s="730"/>
      <c r="EX12" s="730"/>
      <c r="EY12" s="730"/>
      <c r="EZ12" s="730"/>
      <c r="FA12" s="730"/>
      <c r="FB12" s="730"/>
      <c r="FC12" s="730"/>
      <c r="FD12" s="730"/>
      <c r="FE12" s="730"/>
      <c r="FF12" s="730"/>
      <c r="FG12" s="730"/>
      <c r="FH12" s="730"/>
      <c r="FI12" s="730"/>
      <c r="FJ12" s="730"/>
      <c r="FK12" s="730"/>
      <c r="FL12" s="730"/>
      <c r="FM12" s="730"/>
      <c r="FN12" s="730"/>
      <c r="FO12" s="730"/>
      <c r="FP12" s="730"/>
      <c r="FQ12" s="730"/>
      <c r="FR12" s="730"/>
      <c r="FS12" s="730"/>
      <c r="FT12" s="730"/>
      <c r="FU12" s="730"/>
      <c r="FV12" s="730"/>
      <c r="FW12" s="730"/>
      <c r="FX12" s="730"/>
      <c r="FY12" s="730"/>
      <c r="FZ12" s="730"/>
      <c r="GA12" s="730"/>
      <c r="GB12" s="730"/>
      <c r="GC12" s="730"/>
      <c r="GD12" s="730"/>
      <c r="GE12" s="730"/>
      <c r="GF12" s="730"/>
      <c r="GG12" s="730"/>
      <c r="GH12" s="730"/>
      <c r="GI12" s="730"/>
      <c r="GJ12" s="730"/>
      <c r="GK12" s="730"/>
      <c r="GL12" s="730"/>
      <c r="GM12" s="730"/>
      <c r="GN12" s="730"/>
      <c r="GO12" s="730"/>
      <c r="GP12" s="730"/>
      <c r="GQ12" s="730"/>
      <c r="GR12" s="730"/>
      <c r="GS12" s="730"/>
      <c r="GT12" s="730"/>
      <c r="GU12" s="730"/>
      <c r="GV12" s="730"/>
      <c r="GW12" s="730"/>
      <c r="GX12" s="730"/>
      <c r="GY12" s="730"/>
      <c r="GZ12" s="730"/>
      <c r="HA12" s="730"/>
      <c r="HB12" s="730"/>
      <c r="HC12" s="730"/>
      <c r="HD12" s="730"/>
      <c r="HE12" s="730"/>
      <c r="HF12" s="730"/>
      <c r="HG12" s="730"/>
      <c r="HH12" s="730"/>
      <c r="HI12" s="730"/>
      <c r="HJ12" s="730"/>
      <c r="HK12" s="730"/>
      <c r="HL12" s="730"/>
      <c r="HM12" s="730"/>
      <c r="HN12" s="730"/>
      <c r="HO12" s="730"/>
      <c r="HP12" s="730"/>
      <c r="HQ12" s="730"/>
      <c r="HR12" s="730"/>
      <c r="HS12" s="730"/>
      <c r="HT12" s="730"/>
      <c r="HU12" s="730"/>
      <c r="HV12" s="730"/>
      <c r="HW12" s="730"/>
      <c r="HX12" s="730"/>
      <c r="HY12" s="730"/>
      <c r="HZ12" s="730"/>
      <c r="IA12" s="730"/>
      <c r="IB12" s="730"/>
      <c r="IC12" s="730"/>
      <c r="ID12" s="730"/>
      <c r="IE12" s="730"/>
      <c r="IF12" s="730"/>
      <c r="IG12" s="730"/>
      <c r="IH12" s="730"/>
      <c r="II12" s="730"/>
      <c r="IJ12" s="730"/>
      <c r="IK12" s="730"/>
      <c r="IL12" s="730"/>
      <c r="IM12" s="730"/>
      <c r="IN12" s="730"/>
      <c r="IO12" s="730"/>
      <c r="IP12" s="730"/>
      <c r="IQ12" s="730"/>
      <c r="IR12" s="730"/>
      <c r="IS12" s="730"/>
      <c r="IT12" s="730"/>
      <c r="IU12" s="730"/>
      <c r="IV12" s="730"/>
      <c r="IW12" s="730"/>
      <c r="IX12" s="730"/>
      <c r="IY12" s="730"/>
      <c r="IZ12" s="730"/>
      <c r="JA12" s="730"/>
      <c r="JB12" s="730"/>
      <c r="JC12" s="730"/>
      <c r="JD12" s="730"/>
      <c r="JE12" s="730"/>
      <c r="JF12" s="730"/>
      <c r="JG12" s="730"/>
      <c r="JH12" s="730"/>
      <c r="JI12" s="730"/>
      <c r="JJ12" s="730"/>
      <c r="JK12" s="730"/>
      <c r="JL12" s="730"/>
      <c r="JM12" s="730"/>
      <c r="JN12" s="730"/>
      <c r="JO12" s="730"/>
      <c r="JP12" s="730"/>
      <c r="JQ12" s="730"/>
      <c r="JR12" s="730"/>
      <c r="JS12" s="730"/>
      <c r="JT12" s="730"/>
      <c r="JU12" s="730"/>
      <c r="JV12" s="730"/>
      <c r="JW12" s="730"/>
      <c r="JX12" s="730"/>
      <c r="JY12" s="730"/>
      <c r="JZ12" s="730"/>
      <c r="KA12" s="730"/>
      <c r="KB12" s="730"/>
      <c r="KC12" s="730"/>
      <c r="KD12" s="730"/>
      <c r="KE12" s="730"/>
      <c r="KF12" s="730"/>
      <c r="KG12" s="730"/>
      <c r="KH12" s="730"/>
      <c r="KI12" s="730"/>
      <c r="KJ12" s="730"/>
      <c r="KK12" s="730"/>
      <c r="KL12" s="730"/>
      <c r="KM12" s="730"/>
      <c r="KN12" s="730"/>
      <c r="KO12" s="730"/>
      <c r="KP12" s="730"/>
      <c r="KQ12" s="730"/>
      <c r="KR12" s="730"/>
      <c r="KS12" s="730"/>
      <c r="KT12" s="730"/>
      <c r="KU12" s="730"/>
      <c r="KV12" s="730"/>
      <c r="KW12" s="730"/>
      <c r="KX12" s="730"/>
      <c r="KY12" s="730"/>
      <c r="KZ12" s="730"/>
      <c r="LA12" s="730"/>
      <c r="LB12" s="730"/>
      <c r="LC12" s="730"/>
      <c r="LD12" s="730"/>
      <c r="LE12" s="730"/>
      <c r="LF12" s="730"/>
      <c r="LG12" s="730"/>
      <c r="LH12" s="730"/>
      <c r="LI12" s="730"/>
      <c r="LJ12" s="730"/>
      <c r="LK12" s="730"/>
      <c r="LL12" s="730"/>
      <c r="LM12" s="730"/>
      <c r="LN12" s="730"/>
      <c r="LO12" s="730"/>
      <c r="LP12" s="730"/>
      <c r="LQ12" s="730"/>
      <c r="LR12" s="730"/>
      <c r="LS12" s="730"/>
      <c r="LT12" s="730"/>
      <c r="LU12" s="730"/>
      <c r="LV12" s="730"/>
      <c r="LW12" s="730"/>
      <c r="LX12" s="730"/>
      <c r="LY12" s="730"/>
      <c r="LZ12" s="730"/>
      <c r="MA12" s="730"/>
      <c r="MB12" s="730"/>
      <c r="MC12" s="730"/>
      <c r="MD12" s="730"/>
      <c r="ME12" s="730"/>
      <c r="MF12" s="730"/>
      <c r="MG12" s="730"/>
      <c r="MH12" s="730"/>
      <c r="MI12" s="730"/>
      <c r="MJ12" s="730"/>
      <c r="MK12" s="730"/>
      <c r="ML12" s="730"/>
      <c r="MM12" s="730"/>
      <c r="MN12" s="730"/>
      <c r="MO12" s="730"/>
      <c r="MP12" s="730"/>
      <c r="MQ12" s="730"/>
      <c r="MR12" s="730"/>
      <c r="MS12" s="730"/>
      <c r="MT12" s="730"/>
      <c r="MU12" s="730"/>
      <c r="MV12" s="730"/>
      <c r="MW12" s="730"/>
      <c r="MX12" s="730"/>
      <c r="MY12" s="730"/>
      <c r="MZ12" s="730"/>
      <c r="NA12" s="730"/>
      <c r="NB12" s="730"/>
      <c r="NC12" s="730"/>
      <c r="ND12" s="730"/>
      <c r="NE12" s="730"/>
      <c r="NF12" s="730"/>
      <c r="NG12" s="730"/>
      <c r="NH12" s="730"/>
      <c r="NI12" s="730"/>
      <c r="NJ12" s="730"/>
      <c r="NK12" s="730"/>
      <c r="NL12" s="730"/>
      <c r="NM12" s="730"/>
      <c r="NN12" s="730"/>
      <c r="NO12" s="730"/>
      <c r="NP12" s="730"/>
      <c r="NQ12" s="730"/>
      <c r="NR12" s="730"/>
      <c r="NS12" s="730"/>
      <c r="NT12" s="730"/>
      <c r="NU12" s="730"/>
      <c r="NV12" s="730"/>
      <c r="NW12" s="730"/>
      <c r="NX12" s="730"/>
      <c r="NY12" s="730"/>
      <c r="NZ12" s="730"/>
      <c r="OA12" s="730"/>
      <c r="OB12" s="730"/>
      <c r="OC12" s="730"/>
      <c r="OD12" s="730"/>
      <c r="OE12" s="730"/>
      <c r="OF12" s="730"/>
      <c r="OG12" s="730"/>
      <c r="OH12" s="730"/>
      <c r="OI12" s="730"/>
      <c r="OJ12" s="730"/>
      <c r="OK12" s="730"/>
      <c r="OL12" s="730"/>
      <c r="OM12" s="730"/>
      <c r="ON12" s="730"/>
      <c r="OO12" s="730"/>
      <c r="OP12" s="730"/>
      <c r="OQ12" s="730"/>
      <c r="OR12" s="730"/>
      <c r="OS12" s="730"/>
      <c r="OT12" s="730"/>
      <c r="OU12" s="730"/>
      <c r="OV12" s="730"/>
      <c r="OW12" s="730"/>
      <c r="OX12" s="730"/>
      <c r="OY12" s="730"/>
      <c r="OZ12" s="730"/>
      <c r="PA12" s="730"/>
      <c r="PB12" s="730"/>
      <c r="PC12" s="730"/>
      <c r="PD12" s="730"/>
      <c r="PE12" s="730"/>
      <c r="PF12" s="730"/>
      <c r="PG12" s="730"/>
      <c r="PH12" s="730"/>
      <c r="PI12" s="730"/>
      <c r="PJ12" s="730"/>
      <c r="PK12" s="730"/>
      <c r="PL12" s="730"/>
      <c r="PM12" s="730"/>
      <c r="PN12" s="730"/>
      <c r="PO12" s="730"/>
      <c r="PP12" s="730"/>
      <c r="PQ12" s="730"/>
      <c r="PR12" s="730"/>
      <c r="PS12" s="730"/>
      <c r="PT12" s="730"/>
      <c r="PU12" s="730"/>
      <c r="PV12" s="730"/>
      <c r="PW12" s="730"/>
      <c r="PX12" s="730"/>
      <c r="PY12" s="730"/>
      <c r="PZ12" s="730"/>
      <c r="QA12" s="730"/>
      <c r="QB12" s="730"/>
      <c r="QC12" s="730"/>
      <c r="QD12" s="730"/>
      <c r="QE12" s="730"/>
      <c r="QF12" s="730"/>
      <c r="QG12" s="730"/>
      <c r="QH12" s="730"/>
      <c r="QI12" s="730"/>
      <c r="QJ12" s="730"/>
      <c r="QK12" s="730"/>
      <c r="QL12" s="730"/>
      <c r="QM12" s="730"/>
      <c r="QN12" s="730"/>
      <c r="QO12" s="730"/>
      <c r="QP12" s="730"/>
      <c r="QQ12" s="730"/>
      <c r="QR12" s="730"/>
      <c r="QS12" s="730"/>
      <c r="QT12" s="730"/>
      <c r="QU12" s="730"/>
      <c r="QV12" s="730"/>
      <c r="QW12" s="730"/>
      <c r="QX12" s="730"/>
      <c r="QY12" s="730"/>
      <c r="QZ12" s="730"/>
      <c r="RA12" s="730"/>
      <c r="RB12" s="730"/>
      <c r="RC12" s="730"/>
      <c r="RD12" s="730"/>
      <c r="RE12" s="730"/>
      <c r="RF12" s="730"/>
      <c r="RG12" s="730"/>
      <c r="RH12" s="730"/>
      <c r="RI12" s="730"/>
      <c r="RJ12" s="730"/>
      <c r="RK12" s="730"/>
      <c r="RL12" s="730"/>
      <c r="RM12" s="730"/>
      <c r="RN12" s="730"/>
      <c r="RO12" s="730"/>
      <c r="RP12" s="730"/>
      <c r="RQ12" s="730"/>
      <c r="RR12" s="730"/>
      <c r="RS12" s="730"/>
      <c r="RT12" s="730"/>
      <c r="RU12" s="730"/>
      <c r="RV12" s="730"/>
      <c r="RW12" s="730"/>
      <c r="RX12" s="730"/>
      <c r="RY12" s="730"/>
      <c r="RZ12" s="730"/>
      <c r="SA12" s="730"/>
      <c r="SB12" s="730"/>
      <c r="SC12" s="730"/>
      <c r="SD12" s="730"/>
      <c r="SE12" s="730"/>
      <c r="SF12" s="730"/>
      <c r="SG12" s="730"/>
      <c r="SH12" s="730"/>
      <c r="SI12" s="730"/>
      <c r="SJ12" s="730"/>
      <c r="SK12" s="730"/>
      <c r="SL12" s="730"/>
      <c r="SM12" s="730"/>
      <c r="SN12" s="730"/>
      <c r="SO12" s="730"/>
      <c r="SP12" s="730"/>
      <c r="SQ12" s="730"/>
      <c r="SR12" s="730"/>
      <c r="SS12" s="730"/>
      <c r="ST12" s="730"/>
      <c r="SU12" s="730"/>
      <c r="SV12" s="730"/>
      <c r="SW12" s="730"/>
      <c r="SX12" s="730"/>
      <c r="SY12" s="730"/>
      <c r="SZ12" s="730"/>
      <c r="TA12" s="730"/>
      <c r="TB12" s="730"/>
      <c r="TC12" s="730"/>
      <c r="TD12" s="730"/>
      <c r="TE12" s="730"/>
      <c r="TF12" s="730"/>
      <c r="TG12" s="730"/>
      <c r="TH12" s="730"/>
      <c r="TI12" s="730"/>
      <c r="TJ12" s="730"/>
      <c r="TK12" s="730"/>
      <c r="TL12" s="730"/>
      <c r="TM12" s="730"/>
      <c r="TN12" s="730"/>
      <c r="TO12" s="730"/>
      <c r="TP12" s="730"/>
      <c r="TQ12" s="730"/>
      <c r="TR12" s="730"/>
      <c r="TS12" s="730"/>
      <c r="TT12" s="730"/>
      <c r="TU12" s="730"/>
      <c r="TV12" s="730"/>
      <c r="TW12" s="730"/>
      <c r="TX12" s="730"/>
      <c r="TY12" s="730"/>
      <c r="TZ12" s="730"/>
      <c r="UA12" s="730"/>
      <c r="UB12" s="730"/>
      <c r="UC12" s="730"/>
      <c r="UD12" s="730"/>
      <c r="UE12" s="730"/>
      <c r="UF12" s="730"/>
      <c r="UG12" s="730"/>
      <c r="UH12" s="730"/>
      <c r="UI12" s="730"/>
      <c r="UJ12" s="730"/>
      <c r="UK12" s="730"/>
      <c r="UL12" s="730"/>
      <c r="UM12" s="730"/>
      <c r="UN12" s="730"/>
      <c r="UO12" s="730"/>
      <c r="UP12" s="730"/>
      <c r="UQ12" s="730"/>
      <c r="UR12" s="730"/>
      <c r="US12" s="730"/>
      <c r="UT12" s="730"/>
      <c r="UU12" s="730"/>
      <c r="UV12" s="730"/>
      <c r="UW12" s="730"/>
      <c r="UX12" s="730"/>
      <c r="UY12" s="730"/>
      <c r="UZ12" s="730"/>
      <c r="VA12" s="730"/>
      <c r="VB12" s="730"/>
      <c r="VC12" s="730"/>
      <c r="VD12" s="730"/>
      <c r="VE12" s="730"/>
      <c r="VF12" s="730"/>
      <c r="VG12" s="730"/>
      <c r="VH12" s="730"/>
      <c r="VI12" s="730"/>
      <c r="VJ12" s="730"/>
      <c r="VK12" s="730"/>
      <c r="VL12" s="730"/>
      <c r="VM12" s="730"/>
      <c r="VN12" s="730"/>
      <c r="VO12" s="730"/>
      <c r="VP12" s="730"/>
      <c r="VQ12" s="730"/>
      <c r="VR12" s="730"/>
      <c r="VS12" s="730"/>
      <c r="VT12" s="730"/>
      <c r="VU12" s="730"/>
      <c r="VV12" s="730"/>
      <c r="VW12" s="730"/>
      <c r="VX12" s="730"/>
      <c r="VY12" s="730"/>
      <c r="VZ12" s="730"/>
      <c r="WA12" s="730"/>
      <c r="WB12" s="730"/>
      <c r="WC12" s="730"/>
      <c r="WD12" s="730"/>
      <c r="WE12" s="730"/>
      <c r="WF12" s="730"/>
      <c r="WG12" s="730"/>
      <c r="WH12" s="730"/>
      <c r="WI12" s="730"/>
      <c r="WJ12" s="730"/>
      <c r="WK12" s="730"/>
      <c r="WL12" s="730"/>
      <c r="WM12" s="730"/>
      <c r="WN12" s="730"/>
      <c r="WO12" s="730"/>
      <c r="WP12" s="730"/>
      <c r="WQ12" s="730"/>
      <c r="WR12" s="730"/>
      <c r="WS12" s="730"/>
      <c r="WT12" s="730"/>
      <c r="WU12" s="730"/>
      <c r="WV12" s="730"/>
      <c r="WW12" s="730"/>
      <c r="WX12" s="730"/>
      <c r="WY12" s="730"/>
      <c r="WZ12" s="730"/>
      <c r="XA12" s="730"/>
      <c r="XB12" s="730"/>
      <c r="XC12" s="730"/>
      <c r="XD12" s="730"/>
      <c r="XE12" s="730"/>
      <c r="XF12" s="730"/>
      <c r="XG12" s="730"/>
      <c r="XH12" s="730"/>
      <c r="XI12" s="730"/>
      <c r="XJ12" s="730"/>
      <c r="XK12" s="730"/>
      <c r="XL12" s="730"/>
      <c r="XM12" s="730"/>
      <c r="XN12" s="730"/>
      <c r="XO12" s="730"/>
      <c r="XP12" s="730"/>
      <c r="XQ12" s="730"/>
      <c r="XR12" s="730"/>
      <c r="XS12" s="730"/>
      <c r="XT12" s="730"/>
      <c r="XU12" s="730"/>
      <c r="XV12" s="730"/>
      <c r="XW12" s="730"/>
      <c r="XX12" s="730"/>
      <c r="XY12" s="730"/>
      <c r="XZ12" s="730"/>
      <c r="YA12" s="730"/>
      <c r="YB12" s="730"/>
      <c r="YC12" s="730"/>
      <c r="YD12" s="730"/>
      <c r="YE12" s="730"/>
      <c r="YF12" s="730"/>
      <c r="YG12" s="730"/>
      <c r="YH12" s="730"/>
      <c r="YI12" s="730"/>
      <c r="YJ12" s="730"/>
      <c r="YK12" s="730"/>
      <c r="YL12" s="730"/>
      <c r="YM12" s="730"/>
      <c r="YN12" s="730"/>
      <c r="YO12" s="730"/>
      <c r="YP12" s="730"/>
      <c r="YQ12" s="730"/>
      <c r="YR12" s="730"/>
      <c r="YS12" s="730"/>
      <c r="YT12" s="730"/>
      <c r="YU12" s="730"/>
      <c r="YV12" s="730"/>
      <c r="YW12" s="730"/>
      <c r="YX12" s="730"/>
      <c r="YY12" s="730"/>
      <c r="YZ12" s="730"/>
      <c r="ZA12" s="730"/>
      <c r="ZB12" s="730"/>
      <c r="ZC12" s="730"/>
      <c r="ZD12" s="730"/>
      <c r="ZE12" s="730"/>
      <c r="ZF12" s="730"/>
      <c r="ZG12" s="730"/>
      <c r="ZH12" s="730"/>
      <c r="ZI12" s="730"/>
      <c r="ZJ12" s="730"/>
      <c r="ZK12" s="730"/>
      <c r="ZL12" s="730"/>
      <c r="ZM12" s="730"/>
      <c r="ZN12" s="730"/>
      <c r="ZO12" s="730"/>
      <c r="ZP12" s="730"/>
      <c r="ZQ12" s="730"/>
      <c r="ZR12" s="730"/>
      <c r="ZS12" s="730"/>
      <c r="ZT12" s="730"/>
      <c r="ZU12" s="730"/>
      <c r="ZV12" s="730"/>
      <c r="ZW12" s="730"/>
      <c r="ZX12" s="730"/>
      <c r="ZY12" s="730"/>
      <c r="ZZ12" s="730"/>
      <c r="AAA12" s="730"/>
      <c r="AAB12" s="730"/>
      <c r="AAC12" s="730"/>
      <c r="AAD12" s="730"/>
      <c r="AAE12" s="730"/>
      <c r="AAF12" s="730"/>
      <c r="AAG12" s="730"/>
      <c r="AAH12" s="730"/>
      <c r="AAI12" s="730"/>
      <c r="AAJ12" s="730"/>
      <c r="AAK12" s="730"/>
      <c r="AAL12" s="730"/>
      <c r="AAM12" s="730"/>
      <c r="AAN12" s="730"/>
      <c r="AAO12" s="730"/>
      <c r="AAP12" s="730"/>
      <c r="AAQ12" s="730"/>
      <c r="AAR12" s="730"/>
      <c r="AAS12" s="730"/>
      <c r="AAT12" s="730"/>
      <c r="AAU12" s="730"/>
      <c r="AAV12" s="730"/>
      <c r="AAW12" s="730"/>
      <c r="AAX12" s="730"/>
      <c r="AAY12" s="730"/>
      <c r="AAZ12" s="730"/>
      <c r="ABA12" s="730"/>
      <c r="ABB12" s="730"/>
      <c r="ABC12" s="730"/>
      <c r="ABD12" s="730"/>
      <c r="ABE12" s="730"/>
      <c r="ABF12" s="730"/>
      <c r="ABG12" s="730"/>
      <c r="ABH12" s="730"/>
      <c r="ABI12" s="730"/>
      <c r="ABJ12" s="730"/>
      <c r="ABK12" s="730"/>
      <c r="ABL12" s="730"/>
      <c r="ABM12" s="730"/>
      <c r="ABN12" s="730"/>
      <c r="ABO12" s="730"/>
      <c r="ABP12" s="730"/>
      <c r="ABQ12" s="730"/>
      <c r="ABR12" s="730"/>
      <c r="ABS12" s="730"/>
      <c r="ABT12" s="730"/>
      <c r="ABU12" s="730"/>
      <c r="ABV12" s="730"/>
      <c r="ABW12" s="730"/>
      <c r="ABX12" s="730"/>
      <c r="ABY12" s="730"/>
      <c r="ABZ12" s="730"/>
      <c r="ACA12" s="730"/>
      <c r="ACB12" s="730"/>
      <c r="ACC12" s="730"/>
      <c r="ACD12" s="730"/>
      <c r="ACE12" s="730"/>
      <c r="ACF12" s="730"/>
      <c r="ACG12" s="730"/>
      <c r="ACH12" s="730"/>
      <c r="ACI12" s="730"/>
      <c r="ACJ12" s="730"/>
      <c r="ACK12" s="730"/>
      <c r="ACL12" s="730"/>
      <c r="ACM12" s="730"/>
      <c r="ACN12" s="730"/>
      <c r="ACO12" s="730"/>
      <c r="ACP12" s="730"/>
      <c r="ACQ12" s="730"/>
      <c r="ACR12" s="730"/>
      <c r="ACS12" s="730"/>
      <c r="ACT12" s="730"/>
      <c r="ACU12" s="730"/>
      <c r="ACV12" s="730"/>
      <c r="ACW12" s="730"/>
      <c r="ACX12" s="730"/>
      <c r="ACY12" s="730"/>
      <c r="ACZ12" s="730"/>
      <c r="ADA12" s="730"/>
      <c r="ADB12" s="730"/>
      <c r="ADC12" s="730"/>
      <c r="ADD12" s="730"/>
      <c r="ADE12" s="730"/>
      <c r="ADF12" s="730"/>
      <c r="ADG12" s="730"/>
      <c r="ADH12" s="730"/>
      <c r="ADI12" s="730"/>
      <c r="ADJ12" s="730"/>
      <c r="ADK12" s="730"/>
      <c r="ADL12" s="730"/>
      <c r="ADM12" s="730"/>
      <c r="ADN12" s="730"/>
      <c r="ADO12" s="730"/>
      <c r="ADP12" s="730"/>
      <c r="ADQ12" s="730"/>
      <c r="ADR12" s="730"/>
      <c r="ADS12" s="730"/>
      <c r="ADT12" s="730"/>
      <c r="ADU12" s="730"/>
      <c r="ADV12" s="730"/>
      <c r="ADW12" s="730"/>
      <c r="ADX12" s="730"/>
      <c r="ADY12" s="730"/>
      <c r="ADZ12" s="730"/>
      <c r="AEA12" s="730"/>
      <c r="AEB12" s="730"/>
      <c r="AEC12" s="730"/>
      <c r="AED12" s="730"/>
      <c r="AEE12" s="730"/>
      <c r="AEF12" s="730"/>
      <c r="AEG12" s="730"/>
      <c r="AEH12" s="730"/>
      <c r="AEI12" s="730"/>
      <c r="AEJ12" s="730"/>
      <c r="AEK12" s="730"/>
      <c r="AEL12" s="730"/>
      <c r="AEM12" s="730"/>
      <c r="AEN12" s="730"/>
      <c r="AEO12" s="730"/>
      <c r="AEP12" s="730"/>
      <c r="AEQ12" s="730"/>
      <c r="AER12" s="730"/>
      <c r="AES12" s="730"/>
      <c r="AET12" s="730"/>
      <c r="AEU12" s="730"/>
      <c r="AEV12" s="730"/>
      <c r="AEW12" s="730"/>
      <c r="AEX12" s="730"/>
      <c r="AEY12" s="730"/>
      <c r="AEZ12" s="730"/>
      <c r="AFA12" s="730"/>
      <c r="AFB12" s="730"/>
      <c r="AFC12" s="730"/>
      <c r="AFD12" s="730"/>
      <c r="AFE12" s="730"/>
      <c r="AFF12" s="730"/>
      <c r="AFG12" s="730"/>
      <c r="AFH12" s="730"/>
      <c r="AFI12" s="730"/>
      <c r="AFJ12" s="730"/>
      <c r="AFK12" s="730"/>
      <c r="AFL12" s="730"/>
      <c r="AFM12" s="730"/>
      <c r="AFN12" s="730"/>
      <c r="AFO12" s="730"/>
      <c r="AFP12" s="730"/>
      <c r="AFQ12" s="730"/>
      <c r="AFR12" s="730"/>
      <c r="AFS12" s="730"/>
      <c r="AFT12" s="730"/>
      <c r="AFU12" s="730"/>
      <c r="AFV12" s="730"/>
      <c r="AFW12" s="730"/>
      <c r="AFX12" s="730"/>
      <c r="AFY12" s="730"/>
      <c r="AFZ12" s="730"/>
      <c r="AGA12" s="730"/>
      <c r="AGB12" s="730"/>
      <c r="AGC12" s="730"/>
      <c r="AGD12" s="730"/>
      <c r="AGE12" s="730"/>
      <c r="AGF12" s="730"/>
      <c r="AGG12" s="730"/>
      <c r="AGH12" s="730"/>
      <c r="AGI12" s="730"/>
      <c r="AGJ12" s="730"/>
      <c r="AGK12" s="730"/>
      <c r="AGL12" s="730"/>
      <c r="AGM12" s="730"/>
      <c r="AGN12" s="730"/>
      <c r="AGO12" s="730"/>
      <c r="AGP12" s="730"/>
      <c r="AGQ12" s="730"/>
      <c r="AGR12" s="730"/>
      <c r="AGS12" s="730"/>
      <c r="AGT12" s="730"/>
      <c r="AGU12" s="730"/>
      <c r="AGV12" s="730"/>
      <c r="AGW12" s="730"/>
      <c r="AGX12" s="730"/>
      <c r="AGY12" s="730"/>
      <c r="AGZ12" s="730"/>
      <c r="AHA12" s="730"/>
      <c r="AHB12" s="730"/>
      <c r="AHC12" s="730"/>
      <c r="AHD12" s="730"/>
      <c r="AHE12" s="730"/>
      <c r="AHF12" s="730"/>
      <c r="AHG12" s="730"/>
      <c r="AHH12" s="730"/>
      <c r="AHI12" s="730"/>
      <c r="AHJ12" s="730"/>
      <c r="AHK12" s="730"/>
      <c r="AHL12" s="730"/>
      <c r="AHM12" s="730"/>
      <c r="AHN12" s="730"/>
      <c r="AHO12" s="730"/>
      <c r="AHP12" s="730"/>
      <c r="AHQ12" s="730"/>
      <c r="AHR12" s="730"/>
      <c r="AHS12" s="730"/>
      <c r="AHT12" s="730"/>
      <c r="AHU12" s="730"/>
      <c r="AHV12" s="730"/>
      <c r="AHW12" s="730"/>
      <c r="AHX12" s="730"/>
      <c r="AHY12" s="730"/>
      <c r="AHZ12" s="730"/>
      <c r="AIA12" s="730"/>
      <c r="AIB12" s="730"/>
      <c r="AIC12" s="730"/>
      <c r="AID12" s="730"/>
      <c r="AIE12" s="730"/>
      <c r="AIF12" s="730"/>
      <c r="AIG12" s="730"/>
      <c r="AIH12" s="730"/>
      <c r="AII12" s="730"/>
      <c r="AIJ12" s="730"/>
      <c r="AIK12" s="730"/>
      <c r="AIL12" s="730"/>
      <c r="AIM12" s="730"/>
      <c r="AIN12" s="730"/>
      <c r="AIO12" s="730"/>
      <c r="AIP12" s="730"/>
      <c r="AIQ12" s="730"/>
      <c r="AIR12" s="730"/>
      <c r="AIS12" s="730"/>
      <c r="AIT12" s="730"/>
      <c r="AIU12" s="730"/>
      <c r="AIV12" s="730"/>
      <c r="AIW12" s="730"/>
      <c r="AIX12" s="730"/>
      <c r="AIY12" s="730"/>
      <c r="AIZ12" s="730"/>
      <c r="AJA12" s="730"/>
      <c r="AJB12" s="730"/>
      <c r="AJC12" s="730"/>
      <c r="AJD12" s="730"/>
      <c r="AJE12" s="730"/>
      <c r="AJF12" s="730"/>
      <c r="AJG12" s="730"/>
      <c r="AJH12" s="730"/>
      <c r="AJI12" s="730"/>
      <c r="AJJ12" s="730"/>
      <c r="AJK12" s="730"/>
      <c r="AJL12" s="730"/>
      <c r="AJM12" s="730"/>
      <c r="AJN12" s="730"/>
      <c r="AJO12" s="730"/>
      <c r="AJP12" s="730"/>
      <c r="AJQ12" s="730"/>
      <c r="AJR12" s="730"/>
      <c r="AJS12" s="730"/>
      <c r="AJT12" s="730"/>
      <c r="AJU12" s="730"/>
      <c r="AJV12" s="730"/>
      <c r="AJW12" s="730"/>
      <c r="AJX12" s="730"/>
      <c r="AJY12" s="730"/>
      <c r="AJZ12" s="730"/>
      <c r="AKA12" s="730"/>
      <c r="AKB12" s="730"/>
      <c r="AKC12" s="730"/>
      <c r="AKD12" s="730"/>
      <c r="AKE12" s="730"/>
      <c r="AKF12" s="730"/>
      <c r="AKG12" s="730"/>
      <c r="AKH12" s="730"/>
      <c r="AKI12" s="730"/>
      <c r="AKJ12" s="730"/>
      <c r="AKK12" s="730"/>
      <c r="AKL12" s="730"/>
      <c r="AKM12" s="730"/>
      <c r="AKN12" s="730"/>
      <c r="AKO12" s="730"/>
      <c r="AKP12" s="730"/>
      <c r="AKQ12" s="730"/>
      <c r="AKR12" s="730"/>
      <c r="AKS12" s="730"/>
      <c r="AKT12" s="730"/>
      <c r="AKU12" s="730"/>
      <c r="AKV12" s="730"/>
      <c r="AKW12" s="730"/>
      <c r="AKX12" s="730"/>
      <c r="AKY12" s="730"/>
      <c r="AKZ12" s="730"/>
      <c r="ALA12" s="730"/>
      <c r="ALB12" s="730"/>
      <c r="ALC12" s="730"/>
      <c r="ALD12" s="730"/>
      <c r="ALE12" s="730"/>
      <c r="ALF12" s="730"/>
      <c r="ALG12" s="730"/>
      <c r="ALH12" s="730"/>
      <c r="ALI12" s="730"/>
      <c r="ALJ12" s="730"/>
      <c r="ALK12" s="730"/>
      <c r="ALL12" s="730"/>
      <c r="ALM12" s="730"/>
      <c r="ALN12" s="730"/>
      <c r="ALO12" s="730"/>
      <c r="ALP12" s="730"/>
      <c r="ALQ12" s="730"/>
      <c r="ALR12" s="730"/>
      <c r="ALS12" s="730"/>
      <c r="ALT12" s="730"/>
      <c r="ALU12" s="730"/>
      <c r="ALV12" s="730"/>
      <c r="ALW12" s="730"/>
      <c r="ALX12" s="730"/>
      <c r="ALY12" s="730"/>
      <c r="ALZ12" s="730"/>
      <c r="AMA12" s="730"/>
      <c r="AMB12" s="730"/>
      <c r="AMC12" s="730"/>
      <c r="AMD12" s="730"/>
      <c r="AME12" s="730"/>
      <c r="AMF12" s="730"/>
      <c r="AMG12" s="730"/>
      <c r="AMH12" s="730"/>
      <c r="AMI12" s="730"/>
      <c r="AMJ12" s="730"/>
      <c r="AMK12" s="730"/>
      <c r="AML12" s="730"/>
      <c r="AMM12" s="730"/>
      <c r="AMN12" s="730"/>
      <c r="AMO12" s="730"/>
      <c r="AMP12" s="730"/>
      <c r="AMQ12" s="730"/>
      <c r="AMR12" s="730"/>
      <c r="AMS12" s="730"/>
      <c r="AMT12" s="730"/>
      <c r="AMU12" s="730"/>
      <c r="AMV12" s="730"/>
      <c r="AMW12" s="730"/>
      <c r="AMX12" s="730"/>
      <c r="AMY12" s="730"/>
      <c r="AMZ12" s="730"/>
      <c r="ANA12" s="730"/>
      <c r="ANB12" s="730"/>
      <c r="ANC12" s="730"/>
      <c r="AND12" s="730"/>
      <c r="ANE12" s="730"/>
      <c r="ANF12" s="730"/>
      <c r="ANG12" s="730"/>
      <c r="ANH12" s="730"/>
      <c r="ANI12" s="730"/>
      <c r="ANJ12" s="730"/>
      <c r="ANK12" s="730"/>
      <c r="ANL12" s="730"/>
      <c r="ANM12" s="730"/>
      <c r="ANN12" s="730"/>
      <c r="ANO12" s="730"/>
      <c r="ANP12" s="730"/>
      <c r="ANQ12" s="730"/>
      <c r="ANR12" s="730"/>
      <c r="ANS12" s="730"/>
      <c r="ANT12" s="730"/>
      <c r="ANU12" s="730"/>
      <c r="ANV12" s="730"/>
      <c r="ANW12" s="730"/>
      <c r="ANX12" s="730"/>
      <c r="ANY12" s="730"/>
      <c r="ANZ12" s="730"/>
      <c r="AOA12" s="730"/>
      <c r="AOB12" s="730"/>
      <c r="AOC12" s="730"/>
      <c r="AOD12" s="730"/>
      <c r="AOE12" s="730"/>
      <c r="AOF12" s="730"/>
      <c r="AOG12" s="730"/>
      <c r="AOH12" s="730"/>
      <c r="AOI12" s="730"/>
      <c r="AOJ12" s="730"/>
      <c r="AOK12" s="730"/>
      <c r="AOL12" s="730"/>
      <c r="AOM12" s="730"/>
      <c r="AON12" s="730"/>
      <c r="AOO12" s="730"/>
      <c r="AOP12" s="730"/>
      <c r="AOQ12" s="730"/>
      <c r="AOR12" s="730"/>
      <c r="AOS12" s="730"/>
      <c r="AOT12" s="730"/>
      <c r="AOU12" s="730"/>
      <c r="AOV12" s="730"/>
      <c r="AOW12" s="730"/>
      <c r="AOX12" s="730"/>
      <c r="AOY12" s="730"/>
      <c r="AOZ12" s="730"/>
      <c r="APA12" s="730"/>
      <c r="APB12" s="730"/>
      <c r="APC12" s="730"/>
      <c r="APD12" s="730"/>
      <c r="APE12" s="730"/>
      <c r="APF12" s="730"/>
      <c r="APG12" s="730"/>
      <c r="APH12" s="730"/>
      <c r="API12" s="730"/>
      <c r="APJ12" s="730"/>
      <c r="APK12" s="730"/>
      <c r="APL12" s="730"/>
      <c r="APM12" s="730"/>
      <c r="APN12" s="730"/>
      <c r="APO12" s="730"/>
      <c r="APP12" s="730"/>
      <c r="APQ12" s="730"/>
      <c r="APR12" s="730"/>
      <c r="APS12" s="730"/>
      <c r="APT12" s="730"/>
      <c r="APU12" s="730"/>
      <c r="APV12" s="730"/>
      <c r="APW12" s="730"/>
      <c r="APX12" s="730"/>
      <c r="APY12" s="730"/>
      <c r="APZ12" s="730"/>
      <c r="AQA12" s="730"/>
      <c r="AQB12" s="730"/>
      <c r="AQC12" s="730"/>
      <c r="AQD12" s="730"/>
      <c r="AQE12" s="730"/>
      <c r="AQF12" s="730"/>
      <c r="AQG12" s="730"/>
      <c r="AQH12" s="730"/>
      <c r="AQI12" s="730"/>
      <c r="AQJ12" s="730"/>
      <c r="AQK12" s="730"/>
      <c r="AQL12" s="730"/>
      <c r="AQM12" s="730"/>
      <c r="AQN12" s="730"/>
      <c r="AQO12" s="730"/>
      <c r="AQP12" s="730"/>
      <c r="AQQ12" s="730"/>
      <c r="AQR12" s="730"/>
      <c r="AQS12" s="730"/>
      <c r="AQT12" s="730"/>
      <c r="AQU12" s="730"/>
      <c r="AQV12" s="730"/>
      <c r="AQW12" s="730"/>
      <c r="AQX12" s="730"/>
      <c r="AQY12" s="730"/>
      <c r="AQZ12" s="730"/>
      <c r="ARA12" s="730"/>
      <c r="ARB12" s="730"/>
      <c r="ARC12" s="730"/>
      <c r="ARD12" s="730"/>
      <c r="ARE12" s="730"/>
      <c r="ARF12" s="730"/>
      <c r="ARG12" s="730"/>
      <c r="ARH12" s="730"/>
      <c r="ARI12" s="730"/>
      <c r="ARJ12" s="730"/>
      <c r="ARK12" s="730"/>
      <c r="ARL12" s="730"/>
      <c r="ARM12" s="730"/>
      <c r="ARN12" s="730"/>
      <c r="ARO12" s="730"/>
      <c r="ARP12" s="730"/>
      <c r="ARQ12" s="730"/>
      <c r="ARR12" s="730"/>
      <c r="ARS12" s="730"/>
      <c r="ART12" s="730"/>
      <c r="ARU12" s="730"/>
      <c r="ARV12" s="730"/>
      <c r="ARW12" s="730"/>
      <c r="ARX12" s="730"/>
      <c r="ARY12" s="730"/>
      <c r="ARZ12" s="730"/>
      <c r="ASA12" s="730"/>
      <c r="ASB12" s="730"/>
      <c r="ASC12" s="730"/>
      <c r="ASD12" s="730"/>
      <c r="ASE12" s="730"/>
      <c r="ASF12" s="730"/>
      <c r="ASG12" s="730"/>
      <c r="ASH12" s="730"/>
      <c r="ASI12" s="730"/>
      <c r="ASJ12" s="730"/>
      <c r="ASK12" s="730"/>
      <c r="ASL12" s="730"/>
      <c r="ASM12" s="730"/>
      <c r="ASN12" s="730"/>
      <c r="ASO12" s="730"/>
      <c r="ASP12" s="730"/>
      <c r="ASQ12" s="730"/>
      <c r="ASR12" s="730"/>
      <c r="ASS12" s="730"/>
      <c r="AST12" s="730"/>
      <c r="ASU12" s="730"/>
      <c r="ASV12" s="730"/>
      <c r="ASW12" s="730"/>
      <c r="ASX12" s="730"/>
      <c r="ASY12" s="730"/>
      <c r="ASZ12" s="730"/>
      <c r="ATA12" s="730"/>
      <c r="ATB12" s="730"/>
      <c r="ATC12" s="730"/>
      <c r="ATD12" s="730"/>
      <c r="ATE12" s="730"/>
      <c r="ATF12" s="730"/>
      <c r="ATG12" s="730"/>
      <c r="ATH12" s="730"/>
      <c r="ATI12" s="730"/>
      <c r="ATJ12" s="730"/>
      <c r="ATK12" s="730"/>
      <c r="ATL12" s="730"/>
      <c r="ATM12" s="730"/>
      <c r="ATN12" s="730"/>
      <c r="ATO12" s="730"/>
      <c r="ATP12" s="730"/>
      <c r="ATQ12" s="730"/>
      <c r="ATR12" s="730"/>
      <c r="ATS12" s="730"/>
      <c r="ATT12" s="730"/>
      <c r="ATU12" s="730"/>
      <c r="ATV12" s="730"/>
      <c r="ATW12" s="730"/>
      <c r="ATX12" s="730"/>
      <c r="ATY12" s="730"/>
      <c r="ATZ12" s="730"/>
      <c r="AUA12" s="730"/>
      <c r="AUB12" s="730"/>
      <c r="AUC12" s="730"/>
      <c r="AUD12" s="730"/>
      <c r="AUE12" s="730"/>
      <c r="AUF12" s="730"/>
      <c r="AUG12" s="730"/>
      <c r="AUH12" s="730"/>
      <c r="AUI12" s="730"/>
      <c r="AUJ12" s="730"/>
      <c r="AUK12" s="730"/>
      <c r="AUL12" s="730"/>
      <c r="AUM12" s="730"/>
      <c r="AUN12" s="730"/>
      <c r="AUO12" s="730"/>
      <c r="AUP12" s="730"/>
      <c r="AUQ12" s="730"/>
      <c r="AUR12" s="730"/>
      <c r="AUS12" s="730"/>
      <c r="AUT12" s="730"/>
      <c r="AUU12" s="730"/>
      <c r="AUV12" s="730"/>
      <c r="AUW12" s="730"/>
      <c r="AUX12" s="730"/>
      <c r="AUY12" s="730"/>
      <c r="AUZ12" s="730"/>
      <c r="AVA12" s="730"/>
      <c r="AVB12" s="730"/>
      <c r="AVC12" s="730"/>
      <c r="AVD12" s="730"/>
      <c r="AVE12" s="730"/>
      <c r="AVF12" s="730"/>
      <c r="AVG12" s="730"/>
      <c r="AVH12" s="730"/>
      <c r="AVI12" s="730"/>
      <c r="AVJ12" s="730"/>
      <c r="AVK12" s="730"/>
      <c r="AVL12" s="730"/>
      <c r="AVM12" s="730"/>
      <c r="AVN12" s="730"/>
      <c r="AVO12" s="730"/>
      <c r="AVP12" s="730"/>
      <c r="AVQ12" s="730"/>
      <c r="AVR12" s="730"/>
      <c r="AVS12" s="730"/>
      <c r="AVT12" s="730"/>
      <c r="AVU12" s="730"/>
      <c r="AVV12" s="730"/>
      <c r="AVW12" s="730"/>
      <c r="AVX12" s="730"/>
      <c r="AVY12" s="730"/>
      <c r="AVZ12" s="730"/>
      <c r="AWA12" s="730"/>
      <c r="AWB12" s="730"/>
      <c r="AWC12" s="730"/>
      <c r="AWD12" s="730"/>
      <c r="AWE12" s="730"/>
      <c r="AWF12" s="730"/>
      <c r="AWG12" s="730"/>
      <c r="AWH12" s="730"/>
      <c r="AWI12" s="730"/>
      <c r="AWJ12" s="730"/>
      <c r="AWK12" s="730"/>
      <c r="AWL12" s="730"/>
      <c r="AWM12" s="730"/>
      <c r="AWN12" s="730"/>
      <c r="AWO12" s="730"/>
      <c r="AWP12" s="730"/>
      <c r="AWQ12" s="730"/>
      <c r="AWR12" s="730"/>
      <c r="AWS12" s="730"/>
      <c r="AWT12" s="730"/>
      <c r="AWU12" s="730"/>
      <c r="AWV12" s="730"/>
      <c r="AWW12" s="730"/>
      <c r="AWX12" s="730"/>
      <c r="AWY12" s="730"/>
      <c r="AWZ12" s="730"/>
      <c r="AXA12" s="730"/>
      <c r="AXB12" s="730"/>
      <c r="AXC12" s="730"/>
      <c r="AXD12" s="730"/>
      <c r="AXE12" s="730"/>
      <c r="AXF12" s="730"/>
      <c r="AXG12" s="730"/>
      <c r="AXH12" s="730"/>
      <c r="AXI12" s="730"/>
      <c r="AXJ12" s="730"/>
      <c r="AXK12" s="730"/>
      <c r="AXL12" s="730"/>
      <c r="AXM12" s="730"/>
      <c r="AXN12" s="730"/>
      <c r="AXO12" s="730"/>
      <c r="AXP12" s="730"/>
      <c r="AXQ12" s="730"/>
      <c r="AXR12" s="730"/>
      <c r="AXS12" s="730"/>
      <c r="AXT12" s="730"/>
      <c r="AXU12" s="730"/>
      <c r="AXV12" s="730"/>
      <c r="AXW12" s="730"/>
      <c r="AXX12" s="730"/>
      <c r="AXY12" s="730"/>
      <c r="AXZ12" s="730"/>
      <c r="AYA12" s="730"/>
      <c r="AYB12" s="730"/>
      <c r="AYC12" s="730"/>
      <c r="AYD12" s="730"/>
      <c r="AYE12" s="730"/>
      <c r="AYF12" s="730"/>
      <c r="AYG12" s="730"/>
      <c r="AYH12" s="730"/>
      <c r="AYI12" s="730"/>
      <c r="AYJ12" s="730"/>
      <c r="AYK12" s="730"/>
      <c r="AYL12" s="730"/>
      <c r="AYM12" s="730"/>
      <c r="AYN12" s="730"/>
      <c r="AYO12" s="730"/>
      <c r="AYP12" s="730"/>
      <c r="AYQ12" s="730"/>
      <c r="AYR12" s="730"/>
      <c r="AYS12" s="730"/>
      <c r="AYT12" s="730"/>
      <c r="AYU12" s="730"/>
      <c r="AYV12" s="730"/>
      <c r="AYW12" s="730"/>
      <c r="AYX12" s="730"/>
      <c r="AYY12" s="730"/>
      <c r="AYZ12" s="730"/>
      <c r="AZA12" s="730"/>
      <c r="AZB12" s="730"/>
      <c r="AZC12" s="730"/>
      <c r="AZD12" s="730"/>
      <c r="AZE12" s="730"/>
      <c r="AZF12" s="730"/>
      <c r="AZG12" s="730"/>
      <c r="AZH12" s="730"/>
      <c r="AZI12" s="730"/>
      <c r="AZJ12" s="730"/>
      <c r="AZK12" s="730"/>
      <c r="AZL12" s="730"/>
      <c r="AZM12" s="730"/>
      <c r="AZN12" s="730"/>
      <c r="AZO12" s="730"/>
      <c r="AZP12" s="730"/>
      <c r="AZQ12" s="730"/>
      <c r="AZR12" s="730"/>
      <c r="AZS12" s="730"/>
      <c r="AZT12" s="730"/>
      <c r="AZU12" s="730"/>
      <c r="AZV12" s="730"/>
      <c r="AZW12" s="730"/>
      <c r="AZX12" s="730"/>
      <c r="AZY12" s="730"/>
      <c r="AZZ12" s="730"/>
      <c r="BAA12" s="730"/>
      <c r="BAB12" s="730"/>
      <c r="BAC12" s="730"/>
      <c r="BAD12" s="730"/>
      <c r="BAE12" s="730"/>
      <c r="BAF12" s="730"/>
      <c r="BAG12" s="730"/>
      <c r="BAH12" s="730"/>
      <c r="BAI12" s="730"/>
      <c r="BAJ12" s="730"/>
      <c r="BAK12" s="730"/>
      <c r="BAL12" s="730"/>
      <c r="BAM12" s="730"/>
      <c r="BAN12" s="730"/>
      <c r="BAO12" s="730"/>
      <c r="BAP12" s="730"/>
      <c r="BAQ12" s="730"/>
      <c r="BAR12" s="730"/>
      <c r="BAS12" s="730"/>
      <c r="BAT12" s="730"/>
      <c r="BAU12" s="730"/>
      <c r="BAV12" s="730"/>
      <c r="BAW12" s="730"/>
      <c r="BAX12" s="730"/>
      <c r="BAY12" s="730"/>
      <c r="BAZ12" s="730"/>
      <c r="BBA12" s="730"/>
      <c r="BBB12" s="730"/>
      <c r="BBC12" s="730"/>
      <c r="BBD12" s="730"/>
      <c r="BBE12" s="730"/>
      <c r="BBF12" s="730"/>
      <c r="BBG12" s="730"/>
      <c r="BBH12" s="730"/>
      <c r="BBI12" s="730"/>
      <c r="BBJ12" s="730"/>
      <c r="BBK12" s="730"/>
      <c r="BBL12" s="730"/>
      <c r="BBM12" s="730"/>
      <c r="BBN12" s="730"/>
      <c r="BBO12" s="730"/>
      <c r="BBP12" s="730"/>
      <c r="BBQ12" s="730"/>
      <c r="BBR12" s="730"/>
      <c r="BBS12" s="730"/>
      <c r="BBT12" s="730"/>
      <c r="BBU12" s="730"/>
      <c r="BBV12" s="730"/>
      <c r="BBW12" s="730"/>
      <c r="BBX12" s="730"/>
      <c r="BBY12" s="730"/>
      <c r="BBZ12" s="730"/>
      <c r="BCA12" s="730"/>
      <c r="BCB12" s="730"/>
      <c r="BCC12" s="730"/>
      <c r="BCD12" s="730"/>
      <c r="BCE12" s="730"/>
      <c r="BCF12" s="730"/>
      <c r="BCG12" s="730"/>
      <c r="BCH12" s="730"/>
      <c r="BCI12" s="730"/>
      <c r="BCJ12" s="730"/>
      <c r="BCK12" s="730"/>
      <c r="BCL12" s="730"/>
      <c r="BCM12" s="730"/>
      <c r="BCN12" s="730"/>
      <c r="BCO12" s="730"/>
      <c r="BCP12" s="730"/>
      <c r="BCQ12" s="730"/>
      <c r="BCR12" s="730"/>
      <c r="BCS12" s="730"/>
      <c r="BCT12" s="730"/>
      <c r="BCU12" s="730"/>
      <c r="BCV12" s="730"/>
      <c r="BCW12" s="730"/>
      <c r="BCX12" s="730"/>
      <c r="BCY12" s="730"/>
      <c r="BCZ12" s="730"/>
      <c r="BDA12" s="730"/>
      <c r="BDB12" s="730"/>
      <c r="BDC12" s="730"/>
      <c r="BDD12" s="730"/>
      <c r="BDE12" s="730"/>
      <c r="BDF12" s="730"/>
      <c r="BDG12" s="730"/>
      <c r="BDH12" s="730"/>
      <c r="BDI12" s="730"/>
      <c r="BDJ12" s="730"/>
      <c r="BDK12" s="730"/>
      <c r="BDL12" s="730"/>
      <c r="BDM12" s="730"/>
      <c r="BDN12" s="730"/>
      <c r="BDO12" s="730"/>
      <c r="BDP12" s="730"/>
      <c r="BDQ12" s="730"/>
      <c r="BDR12" s="730"/>
      <c r="BDS12" s="730"/>
      <c r="BDT12" s="730"/>
      <c r="BDU12" s="730"/>
      <c r="BDV12" s="730"/>
      <c r="BDW12" s="730"/>
      <c r="BDX12" s="730"/>
      <c r="BDY12" s="730"/>
      <c r="BDZ12" s="730"/>
      <c r="BEA12" s="730"/>
      <c r="BEB12" s="730"/>
      <c r="BEC12" s="730"/>
      <c r="BED12" s="730"/>
      <c r="BEE12" s="730"/>
      <c r="BEF12" s="730"/>
      <c r="BEG12" s="730"/>
      <c r="BEH12" s="730"/>
      <c r="BEI12" s="730"/>
      <c r="BEJ12" s="730"/>
      <c r="BEK12" s="730"/>
      <c r="BEL12" s="730"/>
      <c r="BEM12" s="730"/>
      <c r="BEN12" s="730"/>
      <c r="BEO12" s="730"/>
      <c r="BEP12" s="730"/>
      <c r="BEQ12" s="730"/>
      <c r="BER12" s="730"/>
      <c r="BES12" s="730"/>
      <c r="BET12" s="730"/>
      <c r="BEU12" s="730"/>
      <c r="BEV12" s="730"/>
      <c r="BEW12" s="730"/>
      <c r="BEX12" s="730"/>
      <c r="BEY12" s="730"/>
      <c r="BEZ12" s="730"/>
      <c r="BFA12" s="730"/>
      <c r="BFB12" s="730"/>
      <c r="BFC12" s="730"/>
      <c r="BFD12" s="730"/>
      <c r="BFE12" s="730"/>
      <c r="BFF12" s="730"/>
      <c r="BFG12" s="730"/>
      <c r="BFH12" s="730"/>
      <c r="BFI12" s="730"/>
      <c r="BFJ12" s="730"/>
      <c r="BFK12" s="730"/>
      <c r="BFL12" s="730"/>
      <c r="BFM12" s="730"/>
      <c r="BFN12" s="730"/>
      <c r="BFO12" s="730"/>
      <c r="BFP12" s="730"/>
      <c r="BFQ12" s="730"/>
      <c r="BFR12" s="730"/>
      <c r="BFS12" s="730"/>
      <c r="BFT12" s="730"/>
      <c r="BFU12" s="730"/>
      <c r="BFV12" s="730"/>
      <c r="BFW12" s="730"/>
      <c r="BFX12" s="730"/>
      <c r="BFY12" s="730"/>
      <c r="BFZ12" s="730"/>
      <c r="BGA12" s="730"/>
      <c r="BGB12" s="730"/>
      <c r="BGC12" s="730"/>
      <c r="BGD12" s="730"/>
      <c r="BGE12" s="730"/>
      <c r="BGF12" s="730"/>
      <c r="BGG12" s="730"/>
      <c r="BGH12" s="730"/>
      <c r="BGI12" s="730"/>
      <c r="BGJ12" s="730"/>
      <c r="BGK12" s="730"/>
      <c r="BGL12" s="730"/>
      <c r="BGM12" s="730"/>
      <c r="BGN12" s="730"/>
      <c r="BGO12" s="730"/>
      <c r="BGP12" s="730"/>
      <c r="BGQ12" s="730"/>
      <c r="BGR12" s="730"/>
      <c r="BGS12" s="730"/>
      <c r="BGT12" s="730"/>
      <c r="BGU12" s="730"/>
      <c r="BGV12" s="730"/>
      <c r="BGW12" s="730"/>
      <c r="BGX12" s="730"/>
      <c r="BGY12" s="730"/>
      <c r="BGZ12" s="730"/>
      <c r="BHA12" s="730"/>
      <c r="BHB12" s="730"/>
      <c r="BHC12" s="730"/>
      <c r="BHD12" s="730"/>
      <c r="BHE12" s="730"/>
      <c r="BHF12" s="730"/>
      <c r="BHG12" s="730"/>
      <c r="BHH12" s="730"/>
      <c r="BHI12" s="730"/>
      <c r="BHJ12" s="730"/>
      <c r="BHK12" s="730"/>
      <c r="BHL12" s="730"/>
      <c r="BHM12" s="730"/>
      <c r="BHN12" s="730"/>
      <c r="BHO12" s="730"/>
      <c r="BHP12" s="730"/>
      <c r="BHQ12" s="730"/>
      <c r="BHR12" s="730"/>
      <c r="BHS12" s="730"/>
      <c r="BHT12" s="730"/>
      <c r="BHU12" s="730"/>
      <c r="BHV12" s="730"/>
      <c r="BHW12" s="730"/>
      <c r="BHX12" s="730"/>
      <c r="BHY12" s="730"/>
      <c r="BHZ12" s="730"/>
      <c r="BIA12" s="730"/>
      <c r="BIB12" s="730"/>
      <c r="BIC12" s="730"/>
      <c r="BID12" s="730"/>
      <c r="BIE12" s="730"/>
      <c r="BIF12" s="730"/>
      <c r="BIG12" s="730"/>
      <c r="BIH12" s="730"/>
      <c r="BII12" s="730"/>
      <c r="BIJ12" s="730"/>
      <c r="BIK12" s="730"/>
      <c r="BIL12" s="730"/>
      <c r="BIM12" s="730"/>
      <c r="BIN12" s="730"/>
      <c r="BIO12" s="730"/>
      <c r="BIP12" s="730"/>
      <c r="BIQ12" s="730"/>
      <c r="BIR12" s="730"/>
      <c r="BIS12" s="730"/>
      <c r="BIT12" s="730"/>
      <c r="BIU12" s="730"/>
      <c r="BIV12" s="730"/>
      <c r="BIW12" s="730"/>
      <c r="BIX12" s="730"/>
      <c r="BIY12" s="730"/>
      <c r="BIZ12" s="730"/>
      <c r="BJA12" s="730"/>
      <c r="BJB12" s="730"/>
      <c r="BJC12" s="730"/>
      <c r="BJD12" s="730"/>
      <c r="BJE12" s="730"/>
      <c r="BJF12" s="730"/>
      <c r="BJG12" s="730"/>
      <c r="BJH12" s="730"/>
      <c r="BJI12" s="730"/>
      <c r="BJJ12" s="730"/>
      <c r="BJK12" s="730"/>
      <c r="BJL12" s="730"/>
      <c r="BJM12" s="730"/>
      <c r="BJN12" s="730"/>
      <c r="BJO12" s="730"/>
      <c r="BJP12" s="730"/>
      <c r="BJQ12" s="730"/>
      <c r="BJR12" s="730"/>
      <c r="BJS12" s="730"/>
      <c r="BJT12" s="730"/>
      <c r="BJU12" s="730"/>
      <c r="BJV12" s="730"/>
      <c r="BJW12" s="730"/>
      <c r="BJX12" s="730"/>
      <c r="BJY12" s="730"/>
      <c r="BJZ12" s="730"/>
      <c r="BKA12" s="730"/>
      <c r="BKB12" s="730"/>
      <c r="BKC12" s="730"/>
      <c r="BKD12" s="730"/>
      <c r="BKE12" s="730"/>
      <c r="BKF12" s="730"/>
      <c r="BKG12" s="730"/>
      <c r="BKH12" s="730"/>
      <c r="BKI12" s="730"/>
      <c r="BKJ12" s="730"/>
      <c r="BKK12" s="730"/>
      <c r="BKL12" s="730"/>
      <c r="BKM12" s="730"/>
      <c r="BKN12" s="730"/>
      <c r="BKO12" s="730"/>
      <c r="BKP12" s="730"/>
      <c r="BKQ12" s="730"/>
      <c r="BKR12" s="730"/>
      <c r="BKS12" s="730"/>
      <c r="BKT12" s="730"/>
      <c r="BKU12" s="730"/>
      <c r="BKV12" s="730"/>
      <c r="BKW12" s="730"/>
      <c r="BKX12" s="730"/>
      <c r="BKY12" s="730"/>
      <c r="BKZ12" s="730"/>
      <c r="BLA12" s="730"/>
      <c r="BLB12" s="730"/>
      <c r="BLC12" s="730"/>
      <c r="BLD12" s="730"/>
      <c r="BLE12" s="730"/>
      <c r="BLF12" s="730"/>
      <c r="BLG12" s="730"/>
      <c r="BLH12" s="730"/>
      <c r="BLI12" s="730"/>
      <c r="BLJ12" s="730"/>
      <c r="BLK12" s="730"/>
      <c r="BLL12" s="730"/>
      <c r="BLM12" s="730"/>
      <c r="BLN12" s="730"/>
      <c r="BLO12" s="730"/>
      <c r="BLP12" s="730"/>
      <c r="BLQ12" s="730"/>
      <c r="BLR12" s="730"/>
      <c r="BLS12" s="730"/>
      <c r="BLT12" s="730"/>
      <c r="BLU12" s="730"/>
      <c r="BLV12" s="730"/>
      <c r="BLW12" s="730"/>
      <c r="BLX12" s="730"/>
      <c r="BLY12" s="730"/>
      <c r="BLZ12" s="730"/>
      <c r="BMA12" s="730"/>
      <c r="BMB12" s="730"/>
      <c r="BMC12" s="730"/>
      <c r="BMD12" s="730"/>
      <c r="BME12" s="730"/>
      <c r="BMF12" s="730"/>
      <c r="BMG12" s="730"/>
      <c r="BMH12" s="730"/>
      <c r="BMI12" s="730"/>
      <c r="BMJ12" s="730"/>
      <c r="BMK12" s="730"/>
      <c r="BML12" s="730"/>
      <c r="BMM12" s="730"/>
      <c r="BMN12" s="730"/>
      <c r="BMO12" s="730"/>
      <c r="BMP12" s="730"/>
      <c r="BMQ12" s="730"/>
      <c r="BMR12" s="730"/>
      <c r="BMS12" s="730"/>
      <c r="BMT12" s="730"/>
      <c r="BMU12" s="730"/>
      <c r="BMV12" s="730"/>
      <c r="BMW12" s="730"/>
      <c r="BMX12" s="730"/>
      <c r="BMY12" s="730"/>
      <c r="BMZ12" s="730"/>
      <c r="BNA12" s="730"/>
      <c r="BNB12" s="730"/>
      <c r="BNC12" s="730"/>
      <c r="BND12" s="730"/>
      <c r="BNE12" s="730"/>
      <c r="BNF12" s="730"/>
      <c r="BNG12" s="730"/>
      <c r="BNH12" s="730"/>
      <c r="BNI12" s="730"/>
      <c r="BNJ12" s="730"/>
      <c r="BNK12" s="730"/>
      <c r="BNL12" s="730"/>
      <c r="BNM12" s="730"/>
      <c r="BNN12" s="730"/>
      <c r="BNO12" s="730"/>
      <c r="BNP12" s="730"/>
      <c r="BNQ12" s="730"/>
      <c r="BNR12" s="730"/>
      <c r="BNS12" s="730"/>
      <c r="BNT12" s="730"/>
      <c r="BNU12" s="730"/>
      <c r="BNV12" s="730"/>
      <c r="BNW12" s="730"/>
      <c r="BNX12" s="730"/>
      <c r="BNY12" s="730"/>
      <c r="BNZ12" s="730"/>
      <c r="BOA12" s="730"/>
      <c r="BOB12" s="730"/>
      <c r="BOC12" s="730"/>
      <c r="BOD12" s="730"/>
      <c r="BOE12" s="730"/>
      <c r="BOF12" s="730"/>
      <c r="BOG12" s="730"/>
      <c r="BOH12" s="730"/>
      <c r="BOI12" s="730"/>
      <c r="BOJ12" s="730"/>
      <c r="BOK12" s="730"/>
      <c r="BOL12" s="730"/>
      <c r="BOM12" s="730"/>
      <c r="BON12" s="730"/>
      <c r="BOO12" s="730"/>
      <c r="BOP12" s="730"/>
      <c r="BOQ12" s="730"/>
      <c r="BOR12" s="730"/>
      <c r="BOS12" s="730"/>
      <c r="BOT12" s="730"/>
      <c r="BOU12" s="730"/>
      <c r="BOV12" s="730"/>
      <c r="BOW12" s="730"/>
      <c r="BOX12" s="730"/>
      <c r="BOY12" s="730"/>
      <c r="BOZ12" s="730"/>
      <c r="BPA12" s="730"/>
      <c r="BPB12" s="730"/>
      <c r="BPC12" s="730"/>
      <c r="BPD12" s="730"/>
      <c r="BPE12" s="730"/>
      <c r="BPF12" s="730"/>
      <c r="BPG12" s="730"/>
      <c r="BPH12" s="730"/>
      <c r="BPI12" s="730"/>
      <c r="BPJ12" s="730"/>
      <c r="BPK12" s="730"/>
      <c r="BPL12" s="730"/>
      <c r="BPM12" s="730"/>
      <c r="BPN12" s="730"/>
      <c r="BPO12" s="730"/>
      <c r="BPP12" s="730"/>
      <c r="BPQ12" s="730"/>
      <c r="BPR12" s="730"/>
      <c r="BPS12" s="730"/>
      <c r="BPT12" s="730"/>
      <c r="BPU12" s="730"/>
      <c r="BPV12" s="730"/>
      <c r="BPW12" s="730"/>
      <c r="BPX12" s="730"/>
      <c r="BPY12" s="730"/>
      <c r="BPZ12" s="730"/>
      <c r="BQA12" s="730"/>
      <c r="BQB12" s="730"/>
      <c r="BQC12" s="730"/>
      <c r="BQD12" s="730"/>
      <c r="BQE12" s="730"/>
      <c r="BQF12" s="730"/>
      <c r="BQG12" s="730"/>
      <c r="BQH12" s="730"/>
      <c r="BQI12" s="730"/>
      <c r="BQJ12" s="730"/>
      <c r="BQK12" s="730"/>
      <c r="BQL12" s="730"/>
      <c r="BQM12" s="730"/>
      <c r="BQN12" s="730"/>
      <c r="BQO12" s="730"/>
      <c r="BQP12" s="730"/>
      <c r="BQQ12" s="730"/>
      <c r="BQR12" s="730"/>
      <c r="BQS12" s="730"/>
      <c r="BQT12" s="730"/>
      <c r="BQU12" s="730"/>
      <c r="BQV12" s="730"/>
      <c r="BQW12" s="730"/>
      <c r="BQX12" s="730"/>
      <c r="BQY12" s="730"/>
      <c r="BQZ12" s="730"/>
      <c r="BRA12" s="730"/>
      <c r="BRB12" s="730"/>
      <c r="BRC12" s="730"/>
      <c r="BRD12" s="730"/>
      <c r="BRE12" s="730"/>
      <c r="BRF12" s="730"/>
      <c r="BRG12" s="730"/>
      <c r="BRH12" s="730"/>
      <c r="BRI12" s="730"/>
      <c r="BRJ12" s="730"/>
      <c r="BRK12" s="730"/>
      <c r="BRL12" s="730"/>
      <c r="BRM12" s="730"/>
      <c r="BRN12" s="730"/>
      <c r="BRO12" s="730"/>
      <c r="BRP12" s="730"/>
      <c r="BRQ12" s="730"/>
      <c r="BRR12" s="730"/>
      <c r="BRS12" s="730"/>
      <c r="BRT12" s="730"/>
      <c r="BRU12" s="730"/>
      <c r="BRV12" s="730"/>
      <c r="BRW12" s="730"/>
      <c r="BRX12" s="730"/>
      <c r="BRY12" s="730"/>
      <c r="BRZ12" s="730"/>
      <c r="BSA12" s="730"/>
      <c r="BSB12" s="730"/>
      <c r="BSC12" s="730"/>
      <c r="BSD12" s="730"/>
      <c r="BSE12" s="730"/>
      <c r="BSF12" s="730"/>
      <c r="BSG12" s="730"/>
      <c r="BSH12" s="730"/>
      <c r="BSI12" s="730"/>
      <c r="BSJ12" s="730"/>
      <c r="BSK12" s="730"/>
      <c r="BSL12" s="730"/>
      <c r="BSM12" s="730"/>
      <c r="BSN12" s="730"/>
      <c r="BSO12" s="730"/>
      <c r="BSP12" s="730"/>
      <c r="BSQ12" s="730"/>
      <c r="BSR12" s="730"/>
      <c r="BSS12" s="730"/>
      <c r="BST12" s="730"/>
      <c r="BSU12" s="730"/>
      <c r="BSV12" s="730"/>
      <c r="BSW12" s="730"/>
      <c r="BSX12" s="730"/>
      <c r="BSY12" s="730"/>
      <c r="BSZ12" s="730"/>
      <c r="BTA12" s="730"/>
      <c r="BTB12" s="730"/>
      <c r="BTC12" s="730"/>
      <c r="BTD12" s="730"/>
      <c r="BTE12" s="730"/>
      <c r="BTF12" s="730"/>
      <c r="BTG12" s="730"/>
      <c r="BTH12" s="730"/>
      <c r="BTI12" s="730"/>
      <c r="BTJ12" s="730"/>
      <c r="BTK12" s="730"/>
      <c r="BTL12" s="730"/>
      <c r="BTM12" s="730"/>
      <c r="BTN12" s="730"/>
      <c r="BTO12" s="730"/>
      <c r="BTP12" s="730"/>
      <c r="BTQ12" s="730"/>
      <c r="BTR12" s="730"/>
      <c r="BTS12" s="730"/>
      <c r="BTT12" s="730"/>
      <c r="BTU12" s="730"/>
      <c r="BTV12" s="730"/>
      <c r="BTW12" s="730"/>
      <c r="BTX12" s="730"/>
      <c r="BTY12" s="730"/>
      <c r="BTZ12" s="730"/>
      <c r="BUA12" s="730"/>
      <c r="BUB12" s="730"/>
      <c r="BUC12" s="730"/>
      <c r="BUD12" s="730"/>
      <c r="BUE12" s="730"/>
      <c r="BUF12" s="730"/>
      <c r="BUG12" s="730"/>
      <c r="BUH12" s="730"/>
      <c r="BUI12" s="730"/>
      <c r="BUJ12" s="730"/>
      <c r="BUK12" s="730"/>
      <c r="BUL12" s="730"/>
      <c r="BUM12" s="730"/>
      <c r="BUN12" s="730"/>
      <c r="BUO12" s="730"/>
      <c r="BUP12" s="730"/>
      <c r="BUQ12" s="730"/>
      <c r="BUR12" s="730"/>
      <c r="BUS12" s="730"/>
      <c r="BUT12" s="730"/>
      <c r="BUU12" s="730"/>
      <c r="BUV12" s="730"/>
      <c r="BUW12" s="730"/>
      <c r="BUX12" s="730"/>
      <c r="BUY12" s="730"/>
      <c r="BUZ12" s="730"/>
      <c r="BVA12" s="730"/>
      <c r="BVB12" s="730"/>
      <c r="BVC12" s="730"/>
      <c r="BVD12" s="730"/>
      <c r="BVE12" s="730"/>
      <c r="BVF12" s="730"/>
      <c r="BVG12" s="730"/>
      <c r="BVH12" s="730"/>
      <c r="BVI12" s="730"/>
      <c r="BVJ12" s="730"/>
      <c r="BVK12" s="730"/>
      <c r="BVL12" s="730"/>
      <c r="BVM12" s="730"/>
      <c r="BVN12" s="730"/>
      <c r="BVO12" s="730"/>
      <c r="BVP12" s="730"/>
      <c r="BVQ12" s="730"/>
      <c r="BVR12" s="730"/>
      <c r="BVS12" s="730"/>
      <c r="BVT12" s="730"/>
      <c r="BVU12" s="730"/>
      <c r="BVV12" s="730"/>
      <c r="BVW12" s="730"/>
      <c r="BVX12" s="730"/>
      <c r="BVY12" s="730"/>
      <c r="BVZ12" s="730"/>
      <c r="BWA12" s="730"/>
      <c r="BWB12" s="730"/>
      <c r="BWC12" s="730"/>
      <c r="BWD12" s="730"/>
      <c r="BWE12" s="730"/>
      <c r="BWF12" s="730"/>
      <c r="BWG12" s="730"/>
      <c r="BWH12" s="730"/>
      <c r="BWI12" s="730"/>
      <c r="BWJ12" s="730"/>
      <c r="BWK12" s="730"/>
      <c r="BWL12" s="730"/>
      <c r="BWM12" s="730"/>
      <c r="BWN12" s="730"/>
      <c r="BWO12" s="730"/>
      <c r="BWP12" s="730"/>
      <c r="BWQ12" s="730"/>
      <c r="BWR12" s="730"/>
      <c r="BWS12" s="730"/>
      <c r="BWT12" s="730"/>
      <c r="BWU12" s="730"/>
      <c r="BWV12" s="730"/>
      <c r="BWW12" s="730"/>
      <c r="BWX12" s="730"/>
      <c r="BWY12" s="730"/>
      <c r="BWZ12" s="730"/>
      <c r="BXA12" s="730"/>
      <c r="BXB12" s="730"/>
      <c r="BXC12" s="730"/>
      <c r="BXD12" s="730"/>
      <c r="BXE12" s="730"/>
      <c r="BXF12" s="730"/>
      <c r="BXG12" s="730"/>
      <c r="BXH12" s="730"/>
      <c r="BXI12" s="730"/>
      <c r="BXJ12" s="730"/>
      <c r="BXK12" s="730"/>
      <c r="BXL12" s="730"/>
      <c r="BXM12" s="730"/>
      <c r="BXN12" s="730"/>
      <c r="BXO12" s="730"/>
      <c r="BXP12" s="730"/>
      <c r="BXQ12" s="730"/>
      <c r="BXR12" s="730"/>
      <c r="BXS12" s="730"/>
      <c r="BXT12" s="730"/>
      <c r="BXU12" s="730"/>
      <c r="BXV12" s="730"/>
      <c r="BXW12" s="730"/>
      <c r="BXX12" s="730"/>
      <c r="BXY12" s="730"/>
      <c r="BXZ12" s="730"/>
      <c r="BYA12" s="730"/>
      <c r="BYB12" s="730"/>
      <c r="BYC12" s="730"/>
      <c r="BYD12" s="730"/>
      <c r="BYE12" s="730"/>
      <c r="BYF12" s="730"/>
      <c r="BYG12" s="730"/>
      <c r="BYH12" s="730"/>
      <c r="BYI12" s="730"/>
      <c r="BYJ12" s="730"/>
      <c r="BYK12" s="730"/>
      <c r="BYL12" s="730"/>
      <c r="BYM12" s="730"/>
      <c r="BYN12" s="730"/>
      <c r="BYO12" s="730"/>
      <c r="BYP12" s="730"/>
      <c r="BYQ12" s="730"/>
      <c r="BYR12" s="730"/>
      <c r="BYS12" s="730"/>
      <c r="BYT12" s="730"/>
      <c r="BYU12" s="730"/>
      <c r="BYV12" s="730"/>
      <c r="BYW12" s="730"/>
      <c r="BYX12" s="730"/>
      <c r="BYY12" s="730"/>
      <c r="BYZ12" s="730"/>
      <c r="BZA12" s="730"/>
      <c r="BZB12" s="730"/>
      <c r="BZC12" s="730"/>
      <c r="BZD12" s="730"/>
      <c r="BZE12" s="730"/>
      <c r="BZF12" s="730"/>
      <c r="BZG12" s="730"/>
      <c r="BZH12" s="730"/>
      <c r="BZI12" s="730"/>
      <c r="BZJ12" s="730"/>
      <c r="BZK12" s="730"/>
      <c r="BZL12" s="730"/>
      <c r="BZM12" s="730"/>
      <c r="BZN12" s="730"/>
      <c r="BZO12" s="730"/>
      <c r="BZP12" s="730"/>
      <c r="BZQ12" s="730"/>
      <c r="BZR12" s="730"/>
      <c r="BZS12" s="730"/>
      <c r="BZT12" s="730"/>
      <c r="BZU12" s="730"/>
      <c r="BZV12" s="730"/>
      <c r="BZW12" s="730"/>
      <c r="BZX12" s="730"/>
      <c r="BZY12" s="730"/>
      <c r="BZZ12" s="730"/>
      <c r="CAA12" s="730"/>
      <c r="CAB12" s="730"/>
      <c r="CAC12" s="730"/>
      <c r="CAD12" s="730"/>
      <c r="CAE12" s="730"/>
      <c r="CAF12" s="730"/>
      <c r="CAG12" s="730"/>
      <c r="CAH12" s="730"/>
      <c r="CAI12" s="730"/>
      <c r="CAJ12" s="730"/>
      <c r="CAK12" s="730"/>
      <c r="CAL12" s="730"/>
      <c r="CAM12" s="730"/>
      <c r="CAN12" s="730"/>
      <c r="CAO12" s="730"/>
      <c r="CAP12" s="730"/>
      <c r="CAQ12" s="730"/>
      <c r="CAR12" s="730"/>
      <c r="CAS12" s="730"/>
      <c r="CAT12" s="730"/>
      <c r="CAU12" s="730"/>
      <c r="CAV12" s="730"/>
      <c r="CAW12" s="730"/>
      <c r="CAX12" s="730"/>
      <c r="CAY12" s="730"/>
      <c r="CAZ12" s="730"/>
      <c r="CBA12" s="730"/>
      <c r="CBB12" s="730"/>
      <c r="CBC12" s="730"/>
      <c r="CBD12" s="730"/>
      <c r="CBE12" s="730"/>
      <c r="CBF12" s="730"/>
      <c r="CBG12" s="730"/>
      <c r="CBH12" s="730"/>
      <c r="CBI12" s="730"/>
      <c r="CBJ12" s="730"/>
      <c r="CBK12" s="730"/>
      <c r="CBL12" s="730"/>
      <c r="CBM12" s="730"/>
      <c r="CBN12" s="730"/>
      <c r="CBO12" s="730"/>
      <c r="CBP12" s="730"/>
      <c r="CBQ12" s="730"/>
      <c r="CBR12" s="730"/>
      <c r="CBS12" s="730"/>
      <c r="CBT12" s="730"/>
      <c r="CBU12" s="730"/>
      <c r="CBV12" s="730"/>
      <c r="CBW12" s="730"/>
      <c r="CBX12" s="730"/>
      <c r="CBY12" s="730"/>
      <c r="CBZ12" s="730"/>
      <c r="CCA12" s="730"/>
      <c r="CCB12" s="730"/>
      <c r="CCC12" s="730"/>
      <c r="CCD12" s="730"/>
      <c r="CCE12" s="730"/>
      <c r="CCF12" s="730"/>
      <c r="CCG12" s="730"/>
      <c r="CCH12" s="730"/>
      <c r="CCI12" s="730"/>
      <c r="CCJ12" s="730"/>
      <c r="CCK12" s="730"/>
      <c r="CCL12" s="730"/>
      <c r="CCM12" s="730"/>
      <c r="CCN12" s="730"/>
      <c r="CCO12" s="730"/>
      <c r="CCP12" s="730"/>
      <c r="CCQ12" s="730"/>
      <c r="CCR12" s="730"/>
      <c r="CCS12" s="730"/>
      <c r="CCT12" s="730"/>
      <c r="CCU12" s="730"/>
      <c r="CCV12" s="730"/>
      <c r="CCW12" s="730"/>
      <c r="CCX12" s="730"/>
      <c r="CCY12" s="730"/>
      <c r="CCZ12" s="730"/>
      <c r="CDA12" s="730"/>
      <c r="CDB12" s="730"/>
      <c r="CDC12" s="730"/>
      <c r="CDD12" s="730"/>
      <c r="CDE12" s="730"/>
      <c r="CDF12" s="730"/>
      <c r="CDG12" s="730"/>
      <c r="CDH12" s="730"/>
      <c r="CDI12" s="730"/>
      <c r="CDJ12" s="730"/>
      <c r="CDK12" s="730"/>
      <c r="CDL12" s="730"/>
      <c r="CDM12" s="730"/>
      <c r="CDN12" s="730"/>
      <c r="CDO12" s="730"/>
      <c r="CDP12" s="730"/>
      <c r="CDQ12" s="730"/>
      <c r="CDR12" s="730"/>
      <c r="CDS12" s="730"/>
      <c r="CDT12" s="730"/>
      <c r="CDU12" s="730"/>
      <c r="CDV12" s="730"/>
      <c r="CDW12" s="730"/>
      <c r="CDX12" s="730"/>
      <c r="CDY12" s="730"/>
      <c r="CDZ12" s="730"/>
      <c r="CEA12" s="730"/>
      <c r="CEB12" s="730"/>
      <c r="CEC12" s="730"/>
      <c r="CED12" s="730"/>
      <c r="CEE12" s="730"/>
      <c r="CEF12" s="730"/>
      <c r="CEG12" s="730"/>
      <c r="CEH12" s="730"/>
      <c r="CEI12" s="730"/>
      <c r="CEJ12" s="730"/>
      <c r="CEK12" s="730"/>
      <c r="CEL12" s="730"/>
      <c r="CEM12" s="730"/>
      <c r="CEN12" s="730"/>
      <c r="CEO12" s="730"/>
      <c r="CEP12" s="730"/>
      <c r="CEQ12" s="730"/>
      <c r="CER12" s="730"/>
      <c r="CES12" s="730"/>
      <c r="CET12" s="730"/>
      <c r="CEU12" s="730"/>
      <c r="CEV12" s="730"/>
      <c r="CEW12" s="730"/>
      <c r="CEX12" s="730"/>
      <c r="CEY12" s="730"/>
      <c r="CEZ12" s="730"/>
      <c r="CFA12" s="730"/>
      <c r="CFB12" s="730"/>
      <c r="CFC12" s="730"/>
      <c r="CFD12" s="730"/>
      <c r="CFE12" s="730"/>
      <c r="CFF12" s="730"/>
      <c r="CFG12" s="730"/>
      <c r="CFH12" s="730"/>
      <c r="CFI12" s="730"/>
      <c r="CFJ12" s="730"/>
      <c r="CFK12" s="730"/>
      <c r="CFL12" s="730"/>
      <c r="CFM12" s="730"/>
      <c r="CFN12" s="730"/>
      <c r="CFO12" s="730"/>
      <c r="CFP12" s="730"/>
      <c r="CFQ12" s="730"/>
      <c r="CFR12" s="730"/>
      <c r="CFS12" s="730"/>
      <c r="CFT12" s="730"/>
      <c r="CFU12" s="730"/>
      <c r="CFV12" s="730"/>
      <c r="CFW12" s="730"/>
      <c r="CFX12" s="730"/>
      <c r="CFY12" s="730"/>
      <c r="CFZ12" s="730"/>
      <c r="CGA12" s="730"/>
      <c r="CGB12" s="730"/>
      <c r="CGC12" s="730"/>
      <c r="CGD12" s="730"/>
      <c r="CGE12" s="730"/>
      <c r="CGF12" s="730"/>
      <c r="CGG12" s="730"/>
      <c r="CGH12" s="730"/>
      <c r="CGI12" s="730"/>
      <c r="CGJ12" s="730"/>
      <c r="CGK12" s="730"/>
      <c r="CGL12" s="730"/>
      <c r="CGM12" s="730"/>
      <c r="CGN12" s="730"/>
      <c r="CGO12" s="730"/>
      <c r="CGP12" s="730"/>
      <c r="CGQ12" s="730"/>
      <c r="CGR12" s="730"/>
      <c r="CGS12" s="730"/>
      <c r="CGT12" s="730"/>
      <c r="CGU12" s="730"/>
      <c r="CGV12" s="730"/>
      <c r="CGW12" s="730"/>
      <c r="CGX12" s="730"/>
      <c r="CGY12" s="730"/>
      <c r="CGZ12" s="730"/>
      <c r="CHA12" s="730"/>
      <c r="CHB12" s="730"/>
      <c r="CHC12" s="730"/>
      <c r="CHD12" s="730"/>
      <c r="CHE12" s="730"/>
      <c r="CHF12" s="730"/>
      <c r="CHG12" s="730"/>
      <c r="CHH12" s="730"/>
      <c r="CHI12" s="730"/>
      <c r="CHJ12" s="730"/>
      <c r="CHK12" s="730"/>
      <c r="CHL12" s="730"/>
      <c r="CHM12" s="730"/>
      <c r="CHN12" s="730"/>
      <c r="CHO12" s="730"/>
      <c r="CHP12" s="730"/>
      <c r="CHQ12" s="730"/>
      <c r="CHR12" s="730"/>
      <c r="CHS12" s="730"/>
      <c r="CHT12" s="730"/>
      <c r="CHU12" s="730"/>
      <c r="CHV12" s="730"/>
      <c r="CHW12" s="730"/>
      <c r="CHX12" s="730"/>
      <c r="CHY12" s="730"/>
      <c r="CHZ12" s="730"/>
      <c r="CIA12" s="730"/>
      <c r="CIB12" s="730"/>
      <c r="CIC12" s="730"/>
      <c r="CID12" s="730"/>
      <c r="CIE12" s="730"/>
      <c r="CIF12" s="730"/>
      <c r="CIG12" s="730"/>
      <c r="CIH12" s="730"/>
      <c r="CII12" s="730"/>
      <c r="CIJ12" s="730"/>
      <c r="CIK12" s="730"/>
      <c r="CIL12" s="730"/>
      <c r="CIM12" s="730"/>
      <c r="CIN12" s="730"/>
      <c r="CIO12" s="730"/>
      <c r="CIP12" s="730"/>
      <c r="CIQ12" s="730"/>
      <c r="CIR12" s="730"/>
      <c r="CIS12" s="730"/>
      <c r="CIT12" s="730"/>
      <c r="CIU12" s="730"/>
      <c r="CIV12" s="730"/>
      <c r="CIW12" s="730"/>
      <c r="CIX12" s="730"/>
      <c r="CIY12" s="730"/>
      <c r="CIZ12" s="730"/>
      <c r="CJA12" s="730"/>
      <c r="CJB12" s="730"/>
      <c r="CJC12" s="730"/>
      <c r="CJD12" s="730"/>
      <c r="CJE12" s="730"/>
      <c r="CJF12" s="730"/>
      <c r="CJG12" s="730"/>
      <c r="CJH12" s="730"/>
      <c r="CJI12" s="730"/>
      <c r="CJJ12" s="730"/>
      <c r="CJK12" s="730"/>
      <c r="CJL12" s="730"/>
      <c r="CJM12" s="730"/>
      <c r="CJN12" s="730"/>
      <c r="CJO12" s="730"/>
      <c r="CJP12" s="730"/>
      <c r="CJQ12" s="730"/>
      <c r="CJR12" s="730"/>
      <c r="CJS12" s="730"/>
      <c r="CJT12" s="730"/>
      <c r="CJU12" s="730"/>
      <c r="CJV12" s="730"/>
      <c r="CJW12" s="730"/>
      <c r="CJX12" s="730"/>
      <c r="CJY12" s="730"/>
      <c r="CJZ12" s="730"/>
      <c r="CKA12" s="730"/>
      <c r="CKB12" s="730"/>
      <c r="CKC12" s="730"/>
      <c r="CKD12" s="730"/>
      <c r="CKE12" s="730"/>
      <c r="CKF12" s="730"/>
      <c r="CKG12" s="730"/>
      <c r="CKH12" s="730"/>
      <c r="CKI12" s="730"/>
      <c r="CKJ12" s="730"/>
      <c r="CKK12" s="730"/>
      <c r="CKL12" s="730"/>
      <c r="CKM12" s="730"/>
      <c r="CKN12" s="730"/>
      <c r="CKO12" s="730"/>
      <c r="CKP12" s="730"/>
      <c r="CKQ12" s="730"/>
      <c r="CKR12" s="730"/>
      <c r="CKS12" s="730"/>
      <c r="CKT12" s="730"/>
      <c r="CKU12" s="730"/>
      <c r="CKV12" s="730"/>
      <c r="CKW12" s="730"/>
      <c r="CKX12" s="730"/>
      <c r="CKY12" s="730"/>
      <c r="CKZ12" s="730"/>
      <c r="CLA12" s="730"/>
      <c r="CLB12" s="730"/>
      <c r="CLC12" s="730"/>
      <c r="CLD12" s="730"/>
      <c r="CLE12" s="730"/>
      <c r="CLF12" s="730"/>
      <c r="CLG12" s="730"/>
      <c r="CLH12" s="730"/>
      <c r="CLI12" s="730"/>
      <c r="CLJ12" s="730"/>
      <c r="CLK12" s="730"/>
      <c r="CLL12" s="730"/>
      <c r="CLM12" s="730"/>
      <c r="CLN12" s="730"/>
      <c r="CLO12" s="730"/>
      <c r="CLP12" s="730"/>
      <c r="CLQ12" s="730"/>
      <c r="CLR12" s="730"/>
      <c r="CLS12" s="730"/>
      <c r="CLT12" s="730"/>
      <c r="CLU12" s="730"/>
      <c r="CLV12" s="730"/>
      <c r="CLW12" s="730"/>
      <c r="CLX12" s="730"/>
      <c r="CLY12" s="730"/>
      <c r="CLZ12" s="730"/>
      <c r="CMA12" s="730"/>
      <c r="CMB12" s="730"/>
      <c r="CMC12" s="730"/>
      <c r="CMD12" s="730"/>
      <c r="CME12" s="730"/>
      <c r="CMF12" s="730"/>
      <c r="CMG12" s="730"/>
      <c r="CMH12" s="730"/>
      <c r="CMI12" s="730"/>
      <c r="CMJ12" s="730"/>
      <c r="CMK12" s="730"/>
      <c r="CML12" s="730"/>
      <c r="CMM12" s="730"/>
      <c r="CMN12" s="730"/>
      <c r="CMO12" s="730"/>
      <c r="CMP12" s="730"/>
      <c r="CMQ12" s="730"/>
      <c r="CMR12" s="730"/>
      <c r="CMS12" s="730"/>
      <c r="CMT12" s="730"/>
      <c r="CMU12" s="730"/>
      <c r="CMV12" s="730"/>
      <c r="CMW12" s="730"/>
      <c r="CMX12" s="730"/>
      <c r="CMY12" s="730"/>
      <c r="CMZ12" s="730"/>
      <c r="CNA12" s="730"/>
      <c r="CNB12" s="730"/>
      <c r="CNC12" s="730"/>
      <c r="CND12" s="730"/>
      <c r="CNE12" s="730"/>
      <c r="CNF12" s="730"/>
      <c r="CNG12" s="730"/>
      <c r="CNH12" s="730"/>
      <c r="CNI12" s="730"/>
      <c r="CNJ12" s="730"/>
      <c r="CNK12" s="730"/>
      <c r="CNL12" s="730"/>
      <c r="CNM12" s="730"/>
      <c r="CNN12" s="730"/>
      <c r="CNO12" s="730"/>
      <c r="CNP12" s="730"/>
      <c r="CNQ12" s="730"/>
      <c r="CNR12" s="730"/>
      <c r="CNS12" s="730"/>
      <c r="CNT12" s="730"/>
      <c r="CNU12" s="730"/>
      <c r="CNV12" s="730"/>
      <c r="CNW12" s="730"/>
      <c r="CNX12" s="730"/>
      <c r="CNY12" s="730"/>
      <c r="CNZ12" s="730"/>
      <c r="COA12" s="730"/>
      <c r="COB12" s="730"/>
      <c r="COC12" s="730"/>
      <c r="COD12" s="730"/>
      <c r="COE12" s="730"/>
      <c r="COF12" s="730"/>
      <c r="COG12" s="730"/>
      <c r="COH12" s="730"/>
      <c r="COI12" s="730"/>
      <c r="COJ12" s="730"/>
      <c r="COK12" s="730"/>
      <c r="COL12" s="730"/>
      <c r="COM12" s="730"/>
      <c r="CON12" s="730"/>
      <c r="COO12" s="730"/>
      <c r="COP12" s="730"/>
      <c r="COQ12" s="730"/>
      <c r="COR12" s="730"/>
      <c r="COS12" s="730"/>
      <c r="COT12" s="730"/>
      <c r="COU12" s="730"/>
      <c r="COV12" s="730"/>
      <c r="COW12" s="730"/>
      <c r="COX12" s="730"/>
      <c r="COY12" s="730"/>
      <c r="COZ12" s="730"/>
      <c r="CPA12" s="730"/>
      <c r="CPB12" s="730"/>
      <c r="CPC12" s="730"/>
      <c r="CPD12" s="730"/>
      <c r="CPE12" s="730"/>
      <c r="CPF12" s="730"/>
      <c r="CPG12" s="730"/>
      <c r="CPH12" s="730"/>
      <c r="CPI12" s="730"/>
      <c r="CPJ12" s="730"/>
      <c r="CPK12" s="730"/>
      <c r="CPL12" s="730"/>
      <c r="CPM12" s="730"/>
      <c r="CPN12" s="730"/>
      <c r="CPO12" s="730"/>
      <c r="CPP12" s="730"/>
      <c r="CPQ12" s="730"/>
      <c r="CPR12" s="730"/>
      <c r="CPS12" s="730"/>
      <c r="CPT12" s="730"/>
      <c r="CPU12" s="730"/>
      <c r="CPV12" s="730"/>
      <c r="CPW12" s="730"/>
      <c r="CPX12" s="730"/>
      <c r="CPY12" s="730"/>
      <c r="CPZ12" s="730"/>
      <c r="CQA12" s="730"/>
      <c r="CQB12" s="730"/>
      <c r="CQC12" s="730"/>
      <c r="CQD12" s="730"/>
      <c r="CQE12" s="730"/>
      <c r="CQF12" s="730"/>
      <c r="CQG12" s="730"/>
      <c r="CQH12" s="730"/>
      <c r="CQI12" s="730"/>
      <c r="CQJ12" s="730"/>
      <c r="CQK12" s="730"/>
      <c r="CQL12" s="730"/>
      <c r="CQM12" s="730"/>
      <c r="CQN12" s="730"/>
      <c r="CQO12" s="730"/>
      <c r="CQP12" s="730"/>
      <c r="CQQ12" s="730"/>
      <c r="CQR12" s="730"/>
      <c r="CQS12" s="730"/>
      <c r="CQT12" s="730"/>
      <c r="CQU12" s="730"/>
      <c r="CQV12" s="730"/>
      <c r="CQW12" s="730"/>
      <c r="CQX12" s="730"/>
      <c r="CQY12" s="730"/>
      <c r="CQZ12" s="730"/>
      <c r="CRA12" s="730"/>
      <c r="CRB12" s="730"/>
      <c r="CRC12" s="730"/>
      <c r="CRD12" s="730"/>
      <c r="CRE12" s="730"/>
      <c r="CRF12" s="730"/>
      <c r="CRG12" s="730"/>
      <c r="CRH12" s="730"/>
      <c r="CRI12" s="730"/>
      <c r="CRJ12" s="730"/>
      <c r="CRK12" s="730"/>
      <c r="CRL12" s="730"/>
      <c r="CRM12" s="730"/>
      <c r="CRN12" s="730"/>
      <c r="CRO12" s="730"/>
      <c r="CRP12" s="730"/>
      <c r="CRQ12" s="730"/>
      <c r="CRR12" s="730"/>
      <c r="CRS12" s="730"/>
      <c r="CRT12" s="730"/>
      <c r="CRU12" s="730"/>
      <c r="CRV12" s="730"/>
      <c r="CRW12" s="730"/>
      <c r="CRX12" s="730"/>
      <c r="CRY12" s="730"/>
      <c r="CRZ12" s="730"/>
      <c r="CSA12" s="730"/>
      <c r="CSB12" s="730"/>
      <c r="CSC12" s="730"/>
      <c r="CSD12" s="730"/>
      <c r="CSE12" s="730"/>
      <c r="CSF12" s="730"/>
      <c r="CSG12" s="730"/>
      <c r="CSH12" s="730"/>
      <c r="CSI12" s="730"/>
      <c r="CSJ12" s="730"/>
      <c r="CSK12" s="730"/>
      <c r="CSL12" s="730"/>
      <c r="CSM12" s="730"/>
      <c r="CSN12" s="730"/>
      <c r="CSO12" s="730"/>
      <c r="CSP12" s="730"/>
      <c r="CSQ12" s="730"/>
      <c r="CSR12" s="730"/>
      <c r="CSS12" s="730"/>
      <c r="CST12" s="730"/>
      <c r="CSU12" s="730"/>
      <c r="CSV12" s="730"/>
      <c r="CSW12" s="730"/>
      <c r="CSX12" s="730"/>
      <c r="CSY12" s="730"/>
      <c r="CSZ12" s="730"/>
      <c r="CTA12" s="730"/>
      <c r="CTB12" s="730"/>
      <c r="CTC12" s="730"/>
      <c r="CTD12" s="730"/>
      <c r="CTE12" s="730"/>
      <c r="CTF12" s="730"/>
      <c r="CTG12" s="730"/>
      <c r="CTH12" s="730"/>
      <c r="CTI12" s="730"/>
      <c r="CTJ12" s="730"/>
      <c r="CTK12" s="730"/>
      <c r="CTL12" s="730"/>
      <c r="CTM12" s="730"/>
      <c r="CTN12" s="730"/>
      <c r="CTO12" s="730"/>
      <c r="CTP12" s="730"/>
      <c r="CTQ12" s="730"/>
      <c r="CTR12" s="730"/>
      <c r="CTS12" s="730"/>
      <c r="CTT12" s="730"/>
      <c r="CTU12" s="730"/>
      <c r="CTV12" s="730"/>
      <c r="CTW12" s="730"/>
      <c r="CTX12" s="730"/>
      <c r="CTY12" s="730"/>
      <c r="CTZ12" s="730"/>
      <c r="CUA12" s="730"/>
      <c r="CUB12" s="730"/>
      <c r="CUC12" s="730"/>
      <c r="CUD12" s="730"/>
      <c r="CUE12" s="730"/>
      <c r="CUF12" s="730"/>
      <c r="CUG12" s="730"/>
      <c r="CUH12" s="730"/>
      <c r="CUI12" s="730"/>
      <c r="CUJ12" s="730"/>
      <c r="CUK12" s="730"/>
      <c r="CUL12" s="730"/>
      <c r="CUM12" s="730"/>
      <c r="CUN12" s="730"/>
      <c r="CUO12" s="730"/>
      <c r="CUP12" s="730"/>
      <c r="CUQ12" s="730"/>
      <c r="CUR12" s="730"/>
      <c r="CUS12" s="730"/>
      <c r="CUT12" s="730"/>
      <c r="CUU12" s="730"/>
      <c r="CUV12" s="730"/>
      <c r="CUW12" s="730"/>
      <c r="CUX12" s="730"/>
      <c r="CUY12" s="730"/>
      <c r="CUZ12" s="730"/>
      <c r="CVA12" s="730"/>
      <c r="CVB12" s="730"/>
      <c r="CVC12" s="730"/>
      <c r="CVD12" s="730"/>
      <c r="CVE12" s="730"/>
      <c r="CVF12" s="730"/>
      <c r="CVG12" s="730"/>
      <c r="CVH12" s="730"/>
      <c r="CVI12" s="730"/>
      <c r="CVJ12" s="730"/>
      <c r="CVK12" s="730"/>
      <c r="CVL12" s="730"/>
      <c r="CVM12" s="730"/>
      <c r="CVN12" s="730"/>
      <c r="CVO12" s="730"/>
      <c r="CVP12" s="730"/>
      <c r="CVQ12" s="730"/>
      <c r="CVR12" s="730"/>
      <c r="CVS12" s="730"/>
      <c r="CVT12" s="730"/>
      <c r="CVU12" s="730"/>
      <c r="CVV12" s="730"/>
      <c r="CVW12" s="730"/>
      <c r="CVX12" s="730"/>
      <c r="CVY12" s="730"/>
      <c r="CVZ12" s="730"/>
      <c r="CWA12" s="730"/>
      <c r="CWB12" s="730"/>
      <c r="CWC12" s="730"/>
      <c r="CWD12" s="730"/>
      <c r="CWE12" s="730"/>
      <c r="CWF12" s="730"/>
      <c r="CWG12" s="730"/>
      <c r="CWH12" s="730"/>
      <c r="CWI12" s="730"/>
      <c r="CWJ12" s="730"/>
      <c r="CWK12" s="730"/>
      <c r="CWL12" s="730"/>
      <c r="CWM12" s="730"/>
      <c r="CWN12" s="730"/>
      <c r="CWO12" s="730"/>
      <c r="CWP12" s="730"/>
      <c r="CWQ12" s="730"/>
      <c r="CWR12" s="730"/>
      <c r="CWS12" s="730"/>
      <c r="CWT12" s="730"/>
      <c r="CWU12" s="730"/>
      <c r="CWV12" s="730"/>
      <c r="CWW12" s="730"/>
      <c r="CWX12" s="730"/>
      <c r="CWY12" s="730"/>
      <c r="CWZ12" s="730"/>
      <c r="CXA12" s="730"/>
      <c r="CXB12" s="730"/>
      <c r="CXC12" s="730"/>
      <c r="CXD12" s="730"/>
      <c r="CXE12" s="730"/>
      <c r="CXF12" s="730"/>
      <c r="CXG12" s="730"/>
      <c r="CXH12" s="730"/>
      <c r="CXI12" s="730"/>
      <c r="CXJ12" s="730"/>
      <c r="CXK12" s="730"/>
      <c r="CXL12" s="730"/>
      <c r="CXM12" s="730"/>
      <c r="CXN12" s="730"/>
      <c r="CXO12" s="730"/>
      <c r="CXP12" s="730"/>
      <c r="CXQ12" s="730"/>
      <c r="CXR12" s="730"/>
      <c r="CXS12" s="730"/>
      <c r="CXT12" s="730"/>
      <c r="CXU12" s="730"/>
      <c r="CXV12" s="730"/>
      <c r="CXW12" s="730"/>
      <c r="CXX12" s="730"/>
      <c r="CXY12" s="730"/>
      <c r="CXZ12" s="730"/>
      <c r="CYA12" s="730"/>
      <c r="CYB12" s="730"/>
      <c r="CYC12" s="730"/>
      <c r="CYD12" s="730"/>
      <c r="CYE12" s="730"/>
      <c r="CYF12" s="730"/>
      <c r="CYG12" s="730"/>
      <c r="CYH12" s="730"/>
      <c r="CYI12" s="730"/>
      <c r="CYJ12" s="730"/>
      <c r="CYK12" s="730"/>
      <c r="CYL12" s="730"/>
      <c r="CYM12" s="730"/>
      <c r="CYN12" s="730"/>
      <c r="CYO12" s="730"/>
      <c r="CYP12" s="730"/>
      <c r="CYQ12" s="730"/>
      <c r="CYR12" s="730"/>
      <c r="CYS12" s="730"/>
      <c r="CYT12" s="730"/>
      <c r="CYU12" s="730"/>
      <c r="CYV12" s="730"/>
      <c r="CYW12" s="730"/>
      <c r="CYX12" s="730"/>
      <c r="CYY12" s="730"/>
      <c r="CYZ12" s="730"/>
      <c r="CZA12" s="730"/>
      <c r="CZB12" s="730"/>
      <c r="CZC12" s="730"/>
      <c r="CZD12" s="730"/>
      <c r="CZE12" s="730"/>
      <c r="CZF12" s="730"/>
      <c r="CZG12" s="730"/>
      <c r="CZH12" s="730"/>
      <c r="CZI12" s="730"/>
      <c r="CZJ12" s="730"/>
      <c r="CZK12" s="730"/>
      <c r="CZL12" s="730"/>
      <c r="CZM12" s="730"/>
      <c r="CZN12" s="730"/>
      <c r="CZO12" s="730"/>
      <c r="CZP12" s="730"/>
      <c r="CZQ12" s="730"/>
      <c r="CZR12" s="730"/>
      <c r="CZS12" s="730"/>
      <c r="CZT12" s="730"/>
      <c r="CZU12" s="730"/>
      <c r="CZV12" s="730"/>
      <c r="CZW12" s="730"/>
      <c r="CZX12" s="730"/>
      <c r="CZY12" s="730"/>
      <c r="CZZ12" s="730"/>
      <c r="DAA12" s="730"/>
      <c r="DAB12" s="730"/>
      <c r="DAC12" s="730"/>
      <c r="DAD12" s="730"/>
      <c r="DAE12" s="730"/>
      <c r="DAF12" s="730"/>
      <c r="DAG12" s="730"/>
      <c r="DAH12" s="730"/>
      <c r="DAI12" s="730"/>
      <c r="DAJ12" s="730"/>
      <c r="DAK12" s="730"/>
      <c r="DAL12" s="730"/>
      <c r="DAM12" s="730"/>
      <c r="DAN12" s="730"/>
      <c r="DAO12" s="730"/>
      <c r="DAP12" s="730"/>
      <c r="DAQ12" s="730"/>
      <c r="DAR12" s="730"/>
      <c r="DAS12" s="730"/>
      <c r="DAT12" s="730"/>
      <c r="DAU12" s="730"/>
      <c r="DAV12" s="730"/>
      <c r="DAW12" s="730"/>
      <c r="DAX12" s="730"/>
      <c r="DAY12" s="730"/>
      <c r="DAZ12" s="730"/>
      <c r="DBA12" s="730"/>
      <c r="DBB12" s="730"/>
      <c r="DBC12" s="730"/>
      <c r="DBD12" s="730"/>
      <c r="DBE12" s="730"/>
      <c r="DBF12" s="730"/>
      <c r="DBG12" s="730"/>
      <c r="DBH12" s="730"/>
      <c r="DBI12" s="730"/>
      <c r="DBJ12" s="730"/>
      <c r="DBK12" s="730"/>
      <c r="DBL12" s="730"/>
      <c r="DBM12" s="730"/>
      <c r="DBN12" s="730"/>
      <c r="DBO12" s="730"/>
      <c r="DBP12" s="730"/>
      <c r="DBQ12" s="730"/>
      <c r="DBR12" s="730"/>
      <c r="DBS12" s="730"/>
      <c r="DBT12" s="730"/>
      <c r="DBU12" s="730"/>
      <c r="DBV12" s="730"/>
      <c r="DBW12" s="730"/>
      <c r="DBX12" s="730"/>
      <c r="DBY12" s="730"/>
      <c r="DBZ12" s="730"/>
      <c r="DCA12" s="730"/>
      <c r="DCB12" s="730"/>
      <c r="DCC12" s="730"/>
      <c r="DCD12" s="730"/>
      <c r="DCE12" s="730"/>
      <c r="DCF12" s="730"/>
      <c r="DCG12" s="730"/>
      <c r="DCH12" s="730"/>
      <c r="DCI12" s="730"/>
      <c r="DCJ12" s="730"/>
      <c r="DCK12" s="730"/>
      <c r="DCL12" s="730"/>
      <c r="DCM12" s="730"/>
      <c r="DCN12" s="730"/>
      <c r="DCO12" s="730"/>
      <c r="DCP12" s="730"/>
      <c r="DCQ12" s="730"/>
      <c r="DCR12" s="730"/>
      <c r="DCS12" s="730"/>
      <c r="DCT12" s="730"/>
      <c r="DCU12" s="730"/>
      <c r="DCV12" s="730"/>
      <c r="DCW12" s="730"/>
      <c r="DCX12" s="730"/>
      <c r="DCY12" s="730"/>
      <c r="DCZ12" s="730"/>
      <c r="DDA12" s="730"/>
      <c r="DDB12" s="730"/>
      <c r="DDC12" s="730"/>
      <c r="DDD12" s="730"/>
      <c r="DDE12" s="730"/>
      <c r="DDF12" s="730"/>
      <c r="DDG12" s="730"/>
      <c r="DDH12" s="730"/>
      <c r="DDI12" s="730"/>
      <c r="DDJ12" s="730"/>
      <c r="DDK12" s="730"/>
      <c r="DDL12" s="730"/>
      <c r="DDM12" s="730"/>
      <c r="DDN12" s="730"/>
      <c r="DDO12" s="730"/>
      <c r="DDP12" s="730"/>
      <c r="DDQ12" s="730"/>
      <c r="DDR12" s="730"/>
      <c r="DDS12" s="730"/>
      <c r="DDT12" s="730"/>
      <c r="DDU12" s="730"/>
      <c r="DDV12" s="730"/>
      <c r="DDW12" s="730"/>
      <c r="DDX12" s="730"/>
      <c r="DDY12" s="730"/>
      <c r="DDZ12" s="730"/>
      <c r="DEA12" s="730"/>
      <c r="DEB12" s="730"/>
      <c r="DEC12" s="730"/>
      <c r="DED12" s="730"/>
      <c r="DEE12" s="730"/>
      <c r="DEF12" s="730"/>
      <c r="DEG12" s="730"/>
      <c r="DEH12" s="730"/>
      <c r="DEI12" s="730"/>
      <c r="DEJ12" s="730"/>
      <c r="DEK12" s="730"/>
      <c r="DEL12" s="730"/>
      <c r="DEM12" s="730"/>
      <c r="DEN12" s="730"/>
      <c r="DEO12" s="730"/>
      <c r="DEP12" s="730"/>
      <c r="DEQ12" s="730"/>
      <c r="DER12" s="730"/>
      <c r="DES12" s="730"/>
      <c r="DET12" s="730"/>
      <c r="DEU12" s="730"/>
      <c r="DEV12" s="730"/>
      <c r="DEW12" s="730"/>
      <c r="DEX12" s="730"/>
      <c r="DEY12" s="730"/>
      <c r="DEZ12" s="730"/>
      <c r="DFA12" s="730"/>
      <c r="DFB12" s="730"/>
      <c r="DFC12" s="730"/>
      <c r="DFD12" s="730"/>
      <c r="DFE12" s="730"/>
      <c r="DFF12" s="730"/>
      <c r="DFG12" s="730"/>
      <c r="DFH12" s="730"/>
      <c r="DFI12" s="730"/>
      <c r="DFJ12" s="730"/>
      <c r="DFK12" s="730"/>
      <c r="DFL12" s="730"/>
      <c r="DFM12" s="730"/>
      <c r="DFN12" s="730"/>
      <c r="DFO12" s="730"/>
      <c r="DFP12" s="730"/>
      <c r="DFQ12" s="730"/>
      <c r="DFR12" s="730"/>
      <c r="DFS12" s="730"/>
      <c r="DFT12" s="730"/>
      <c r="DFU12" s="730"/>
      <c r="DFV12" s="730"/>
      <c r="DFW12" s="730"/>
      <c r="DFX12" s="730"/>
      <c r="DFY12" s="730"/>
      <c r="DFZ12" s="730"/>
      <c r="DGA12" s="730"/>
      <c r="DGB12" s="730"/>
      <c r="DGC12" s="730"/>
      <c r="DGD12" s="730"/>
      <c r="DGE12" s="730"/>
      <c r="DGF12" s="730"/>
      <c r="DGG12" s="730"/>
      <c r="DGH12" s="730"/>
      <c r="DGI12" s="730"/>
      <c r="DGJ12" s="730"/>
      <c r="DGK12" s="730"/>
      <c r="DGL12" s="730"/>
      <c r="DGM12" s="730"/>
      <c r="DGN12" s="730"/>
      <c r="DGO12" s="730"/>
      <c r="DGP12" s="730"/>
      <c r="DGQ12" s="730"/>
      <c r="DGR12" s="730"/>
      <c r="DGS12" s="730"/>
      <c r="DGT12" s="730"/>
      <c r="DGU12" s="730"/>
      <c r="DGV12" s="730"/>
      <c r="DGW12" s="730"/>
      <c r="DGX12" s="730"/>
      <c r="DGY12" s="730"/>
      <c r="DGZ12" s="730"/>
      <c r="DHA12" s="730"/>
      <c r="DHB12" s="730"/>
      <c r="DHC12" s="730"/>
      <c r="DHD12" s="730"/>
      <c r="DHE12" s="730"/>
      <c r="DHF12" s="730"/>
      <c r="DHG12" s="730"/>
      <c r="DHH12" s="730"/>
      <c r="DHI12" s="730"/>
      <c r="DHJ12" s="730"/>
      <c r="DHK12" s="730"/>
      <c r="DHL12" s="730"/>
      <c r="DHM12" s="730"/>
      <c r="DHN12" s="730"/>
      <c r="DHO12" s="730"/>
      <c r="DHP12" s="730"/>
      <c r="DHQ12" s="730"/>
      <c r="DHR12" s="730"/>
      <c r="DHS12" s="730"/>
      <c r="DHT12" s="730"/>
      <c r="DHU12" s="730"/>
      <c r="DHV12" s="730"/>
      <c r="DHW12" s="730"/>
      <c r="DHX12" s="730"/>
      <c r="DHY12" s="730"/>
      <c r="DHZ12" s="730"/>
      <c r="DIA12" s="730"/>
      <c r="DIB12" s="730"/>
      <c r="DIC12" s="730"/>
      <c r="DID12" s="730"/>
      <c r="DIE12" s="730"/>
      <c r="DIF12" s="730"/>
      <c r="DIG12" s="730"/>
      <c r="DIH12" s="730"/>
      <c r="DII12" s="730"/>
      <c r="DIJ12" s="730"/>
      <c r="DIK12" s="730"/>
      <c r="DIL12" s="730"/>
      <c r="DIM12" s="730"/>
      <c r="DIN12" s="730"/>
      <c r="DIO12" s="730"/>
      <c r="DIP12" s="730"/>
      <c r="DIQ12" s="730"/>
      <c r="DIR12" s="730"/>
      <c r="DIS12" s="730"/>
      <c r="DIT12" s="730"/>
      <c r="DIU12" s="730"/>
      <c r="DIV12" s="730"/>
      <c r="DIW12" s="730"/>
      <c r="DIX12" s="730"/>
      <c r="DIY12" s="730"/>
      <c r="DIZ12" s="730"/>
      <c r="DJA12" s="730"/>
      <c r="DJB12" s="730"/>
      <c r="DJC12" s="730"/>
      <c r="DJD12" s="730"/>
      <c r="DJE12" s="730"/>
      <c r="DJF12" s="730"/>
      <c r="DJG12" s="730"/>
      <c r="DJH12" s="730"/>
      <c r="DJI12" s="730"/>
      <c r="DJJ12" s="730"/>
      <c r="DJK12" s="730"/>
      <c r="DJL12" s="730"/>
      <c r="DJM12" s="730"/>
      <c r="DJN12" s="730"/>
      <c r="DJO12" s="730"/>
      <c r="DJP12" s="730"/>
      <c r="DJQ12" s="730"/>
      <c r="DJR12" s="730"/>
      <c r="DJS12" s="730"/>
      <c r="DJT12" s="730"/>
      <c r="DJU12" s="730"/>
      <c r="DJV12" s="730"/>
      <c r="DJW12" s="730"/>
      <c r="DJX12" s="730"/>
      <c r="DJY12" s="730"/>
      <c r="DJZ12" s="730"/>
      <c r="DKA12" s="730"/>
      <c r="DKB12" s="730"/>
      <c r="DKC12" s="730"/>
      <c r="DKD12" s="730"/>
      <c r="DKE12" s="730"/>
      <c r="DKF12" s="730"/>
      <c r="DKG12" s="730"/>
      <c r="DKH12" s="730"/>
      <c r="DKI12" s="730"/>
      <c r="DKJ12" s="730"/>
      <c r="DKK12" s="730"/>
      <c r="DKL12" s="730"/>
      <c r="DKM12" s="730"/>
      <c r="DKN12" s="730"/>
      <c r="DKO12" s="730"/>
      <c r="DKP12" s="730"/>
      <c r="DKQ12" s="730"/>
      <c r="DKR12" s="730"/>
      <c r="DKS12" s="730"/>
      <c r="DKT12" s="730"/>
      <c r="DKU12" s="730"/>
      <c r="DKV12" s="730"/>
      <c r="DKW12" s="730"/>
      <c r="DKX12" s="730"/>
      <c r="DKY12" s="730"/>
      <c r="DKZ12" s="730"/>
      <c r="DLA12" s="730"/>
      <c r="DLB12" s="730"/>
      <c r="DLC12" s="730"/>
      <c r="DLD12" s="730"/>
      <c r="DLE12" s="730"/>
      <c r="DLF12" s="730"/>
      <c r="DLG12" s="730"/>
      <c r="DLH12" s="730"/>
      <c r="DLI12" s="730"/>
      <c r="DLJ12" s="730"/>
      <c r="DLK12" s="730"/>
      <c r="DLL12" s="730"/>
      <c r="DLM12" s="730"/>
      <c r="DLN12" s="730"/>
      <c r="DLO12" s="730"/>
      <c r="DLP12" s="730"/>
      <c r="DLQ12" s="730"/>
      <c r="DLR12" s="730"/>
      <c r="DLS12" s="730"/>
      <c r="DLT12" s="730"/>
      <c r="DLU12" s="730"/>
      <c r="DLV12" s="730"/>
      <c r="DLW12" s="730"/>
      <c r="DLX12" s="730"/>
      <c r="DLY12" s="730"/>
      <c r="DLZ12" s="730"/>
      <c r="DMA12" s="730"/>
      <c r="DMB12" s="730"/>
      <c r="DMC12" s="730"/>
      <c r="DMD12" s="730"/>
      <c r="DME12" s="730"/>
      <c r="DMF12" s="730"/>
      <c r="DMG12" s="730"/>
      <c r="DMH12" s="730"/>
      <c r="DMI12" s="730"/>
      <c r="DMJ12" s="730"/>
      <c r="DMK12" s="730"/>
      <c r="DML12" s="730"/>
      <c r="DMM12" s="730"/>
      <c r="DMN12" s="730"/>
      <c r="DMO12" s="730"/>
      <c r="DMP12" s="730"/>
      <c r="DMQ12" s="730"/>
      <c r="DMR12" s="730"/>
      <c r="DMS12" s="730"/>
      <c r="DMT12" s="730"/>
      <c r="DMU12" s="730"/>
      <c r="DMV12" s="730"/>
      <c r="DMW12" s="730"/>
      <c r="DMX12" s="730"/>
      <c r="DMY12" s="730"/>
      <c r="DMZ12" s="730"/>
      <c r="DNA12" s="730"/>
      <c r="DNB12" s="730"/>
      <c r="DNC12" s="730"/>
      <c r="DND12" s="730"/>
      <c r="DNE12" s="730"/>
      <c r="DNF12" s="730"/>
      <c r="DNG12" s="730"/>
      <c r="DNH12" s="730"/>
      <c r="DNI12" s="730"/>
      <c r="DNJ12" s="730"/>
      <c r="DNK12" s="730"/>
      <c r="DNL12" s="730"/>
      <c r="DNM12" s="730"/>
      <c r="DNN12" s="730"/>
      <c r="DNO12" s="730"/>
      <c r="DNP12" s="730"/>
      <c r="DNQ12" s="730"/>
      <c r="DNR12" s="730"/>
      <c r="DNS12" s="730"/>
      <c r="DNT12" s="730"/>
      <c r="DNU12" s="730"/>
      <c r="DNV12" s="730"/>
      <c r="DNW12" s="730"/>
      <c r="DNX12" s="730"/>
      <c r="DNY12" s="730"/>
      <c r="DNZ12" s="730"/>
      <c r="DOA12" s="730"/>
      <c r="DOB12" s="730"/>
      <c r="DOC12" s="730"/>
      <c r="DOD12" s="730"/>
      <c r="DOE12" s="730"/>
      <c r="DOF12" s="730"/>
      <c r="DOG12" s="730"/>
      <c r="DOH12" s="730"/>
      <c r="DOI12" s="730"/>
      <c r="DOJ12" s="730"/>
      <c r="DOK12" s="730"/>
      <c r="DOL12" s="730"/>
      <c r="DOM12" s="730"/>
      <c r="DON12" s="730"/>
      <c r="DOO12" s="730"/>
      <c r="DOP12" s="730"/>
      <c r="DOQ12" s="730"/>
      <c r="DOR12" s="730"/>
      <c r="DOS12" s="730"/>
      <c r="DOT12" s="730"/>
      <c r="DOU12" s="730"/>
      <c r="DOV12" s="730"/>
      <c r="DOW12" s="730"/>
      <c r="DOX12" s="730"/>
      <c r="DOY12" s="730"/>
      <c r="DOZ12" s="730"/>
      <c r="DPA12" s="730"/>
      <c r="DPB12" s="730"/>
      <c r="DPC12" s="730"/>
      <c r="DPD12" s="730"/>
      <c r="DPE12" s="730"/>
      <c r="DPF12" s="730"/>
      <c r="DPG12" s="730"/>
      <c r="DPH12" s="730"/>
      <c r="DPI12" s="730"/>
      <c r="DPJ12" s="730"/>
      <c r="DPK12" s="730"/>
      <c r="DPL12" s="730"/>
      <c r="DPM12" s="730"/>
      <c r="DPN12" s="730"/>
      <c r="DPO12" s="730"/>
      <c r="DPP12" s="730"/>
      <c r="DPQ12" s="730"/>
      <c r="DPR12" s="730"/>
      <c r="DPS12" s="730"/>
      <c r="DPT12" s="730"/>
      <c r="DPU12" s="730"/>
      <c r="DPV12" s="730"/>
      <c r="DPW12" s="730"/>
      <c r="DPX12" s="730"/>
      <c r="DPY12" s="730"/>
      <c r="DPZ12" s="730"/>
      <c r="DQA12" s="730"/>
      <c r="DQB12" s="730"/>
      <c r="DQC12" s="730"/>
      <c r="DQD12" s="730"/>
      <c r="DQE12" s="730"/>
      <c r="DQF12" s="730"/>
      <c r="DQG12" s="730"/>
      <c r="DQH12" s="730"/>
      <c r="DQI12" s="730"/>
      <c r="DQJ12" s="730"/>
      <c r="DQK12" s="730"/>
      <c r="DQL12" s="730"/>
      <c r="DQM12" s="730"/>
      <c r="DQN12" s="730"/>
      <c r="DQO12" s="730"/>
      <c r="DQP12" s="730"/>
      <c r="DQQ12" s="730"/>
      <c r="DQR12" s="730"/>
      <c r="DQS12" s="730"/>
      <c r="DQT12" s="730"/>
      <c r="DQU12" s="730"/>
      <c r="DQV12" s="730"/>
      <c r="DQW12" s="730"/>
      <c r="DQX12" s="730"/>
      <c r="DQY12" s="730"/>
      <c r="DQZ12" s="730"/>
      <c r="DRA12" s="730"/>
      <c r="DRB12" s="730"/>
      <c r="DRC12" s="730"/>
      <c r="DRD12" s="730"/>
      <c r="DRE12" s="730"/>
      <c r="DRF12" s="730"/>
      <c r="DRG12" s="730"/>
      <c r="DRH12" s="730"/>
      <c r="DRI12" s="730"/>
      <c r="DRJ12" s="730"/>
      <c r="DRK12" s="730"/>
      <c r="DRL12" s="730"/>
      <c r="DRM12" s="730"/>
      <c r="DRN12" s="730"/>
      <c r="DRO12" s="730"/>
      <c r="DRP12" s="730"/>
      <c r="DRQ12" s="730"/>
      <c r="DRR12" s="730"/>
      <c r="DRS12" s="730"/>
      <c r="DRT12" s="730"/>
      <c r="DRU12" s="730"/>
      <c r="DRV12" s="730"/>
      <c r="DRW12" s="730"/>
      <c r="DRX12" s="730"/>
      <c r="DRY12" s="730"/>
      <c r="DRZ12" s="730"/>
      <c r="DSA12" s="730"/>
      <c r="DSB12" s="730"/>
      <c r="DSC12" s="730"/>
      <c r="DSD12" s="730"/>
      <c r="DSE12" s="730"/>
      <c r="DSF12" s="730"/>
      <c r="DSG12" s="730"/>
      <c r="DSH12" s="730"/>
      <c r="DSI12" s="730"/>
      <c r="DSJ12" s="730"/>
      <c r="DSK12" s="730"/>
      <c r="DSL12" s="730"/>
      <c r="DSM12" s="730"/>
      <c r="DSN12" s="730"/>
      <c r="DSO12" s="730"/>
      <c r="DSP12" s="730"/>
      <c r="DSQ12" s="730"/>
      <c r="DSR12" s="730"/>
      <c r="DSS12" s="730"/>
      <c r="DST12" s="730"/>
      <c r="DSU12" s="730"/>
      <c r="DSV12" s="730"/>
      <c r="DSW12" s="730"/>
      <c r="DSX12" s="730"/>
      <c r="DSY12" s="730"/>
      <c r="DSZ12" s="730"/>
      <c r="DTA12" s="730"/>
      <c r="DTB12" s="730"/>
      <c r="DTC12" s="730"/>
      <c r="DTD12" s="730"/>
      <c r="DTE12" s="730"/>
      <c r="DTF12" s="730"/>
      <c r="DTG12" s="730"/>
      <c r="DTH12" s="730"/>
      <c r="DTI12" s="730"/>
      <c r="DTJ12" s="730"/>
      <c r="DTK12" s="730"/>
      <c r="DTL12" s="730"/>
      <c r="DTM12" s="730"/>
      <c r="DTN12" s="730"/>
      <c r="DTO12" s="730"/>
      <c r="DTP12" s="730"/>
      <c r="DTQ12" s="730"/>
      <c r="DTR12" s="730"/>
      <c r="DTS12" s="730"/>
      <c r="DTT12" s="730"/>
      <c r="DTU12" s="730"/>
      <c r="DTV12" s="730"/>
      <c r="DTW12" s="730"/>
      <c r="DTX12" s="730"/>
      <c r="DTY12" s="730"/>
      <c r="DTZ12" s="730"/>
      <c r="DUA12" s="730"/>
      <c r="DUB12" s="730"/>
      <c r="DUC12" s="730"/>
      <c r="DUD12" s="730"/>
      <c r="DUE12" s="730"/>
      <c r="DUF12" s="730"/>
      <c r="DUG12" s="730"/>
      <c r="DUH12" s="730"/>
      <c r="DUI12" s="730"/>
      <c r="DUJ12" s="730"/>
      <c r="DUK12" s="730"/>
      <c r="DUL12" s="730"/>
      <c r="DUM12" s="730"/>
      <c r="DUN12" s="730"/>
      <c r="DUO12" s="730"/>
      <c r="DUP12" s="730"/>
      <c r="DUQ12" s="730"/>
      <c r="DUR12" s="730"/>
      <c r="DUS12" s="730"/>
      <c r="DUT12" s="730"/>
      <c r="DUU12" s="730"/>
      <c r="DUV12" s="730"/>
      <c r="DUW12" s="730"/>
      <c r="DUX12" s="730"/>
      <c r="DUY12" s="730"/>
      <c r="DUZ12" s="730"/>
      <c r="DVA12" s="730"/>
      <c r="DVB12" s="730"/>
      <c r="DVC12" s="730"/>
      <c r="DVD12" s="730"/>
      <c r="DVE12" s="730"/>
      <c r="DVF12" s="730"/>
      <c r="DVG12" s="730"/>
      <c r="DVH12" s="730"/>
      <c r="DVI12" s="730"/>
      <c r="DVJ12" s="730"/>
      <c r="DVK12" s="730"/>
      <c r="DVL12" s="730"/>
      <c r="DVM12" s="730"/>
      <c r="DVN12" s="730"/>
      <c r="DVO12" s="730"/>
      <c r="DVP12" s="730"/>
      <c r="DVQ12" s="730"/>
      <c r="DVR12" s="730"/>
      <c r="DVS12" s="730"/>
      <c r="DVT12" s="730"/>
      <c r="DVU12" s="730"/>
      <c r="DVV12" s="730"/>
      <c r="DVW12" s="730"/>
      <c r="DVX12" s="730"/>
      <c r="DVY12" s="730"/>
      <c r="DVZ12" s="730"/>
      <c r="DWA12" s="730"/>
      <c r="DWB12" s="730"/>
      <c r="DWC12" s="730"/>
      <c r="DWD12" s="730"/>
      <c r="DWE12" s="730"/>
      <c r="DWF12" s="730"/>
      <c r="DWG12" s="730"/>
      <c r="DWH12" s="730"/>
      <c r="DWI12" s="730"/>
      <c r="DWJ12" s="730"/>
      <c r="DWK12" s="730"/>
      <c r="DWL12" s="730"/>
      <c r="DWM12" s="730"/>
      <c r="DWN12" s="730"/>
      <c r="DWO12" s="730"/>
      <c r="DWP12" s="730"/>
      <c r="DWQ12" s="730"/>
      <c r="DWR12" s="730"/>
      <c r="DWS12" s="730"/>
      <c r="DWT12" s="730"/>
      <c r="DWU12" s="730"/>
      <c r="DWV12" s="730"/>
      <c r="DWW12" s="730"/>
      <c r="DWX12" s="730"/>
      <c r="DWY12" s="730"/>
      <c r="DWZ12" s="730"/>
      <c r="DXA12" s="730"/>
      <c r="DXB12" s="730"/>
      <c r="DXC12" s="730"/>
      <c r="DXD12" s="730"/>
      <c r="DXE12" s="730"/>
      <c r="DXF12" s="730"/>
      <c r="DXG12" s="730"/>
      <c r="DXH12" s="730"/>
      <c r="DXI12" s="730"/>
      <c r="DXJ12" s="730"/>
      <c r="DXK12" s="730"/>
      <c r="DXL12" s="730"/>
      <c r="DXM12" s="730"/>
      <c r="DXN12" s="730"/>
      <c r="DXO12" s="730"/>
      <c r="DXP12" s="730"/>
      <c r="DXQ12" s="730"/>
      <c r="DXR12" s="730"/>
      <c r="DXS12" s="730"/>
      <c r="DXT12" s="730"/>
      <c r="DXU12" s="730"/>
      <c r="DXV12" s="730"/>
      <c r="DXW12" s="730"/>
      <c r="DXX12" s="730"/>
      <c r="DXY12" s="730"/>
      <c r="DXZ12" s="730"/>
      <c r="DYA12" s="730"/>
      <c r="DYB12" s="730"/>
      <c r="DYC12" s="730"/>
      <c r="DYD12" s="730"/>
      <c r="DYE12" s="730"/>
      <c r="DYF12" s="730"/>
      <c r="DYG12" s="730"/>
      <c r="DYH12" s="730"/>
      <c r="DYI12" s="730"/>
      <c r="DYJ12" s="730"/>
      <c r="DYK12" s="730"/>
      <c r="DYL12" s="730"/>
      <c r="DYM12" s="730"/>
      <c r="DYN12" s="730"/>
      <c r="DYO12" s="730"/>
      <c r="DYP12" s="730"/>
      <c r="DYQ12" s="730"/>
      <c r="DYR12" s="730"/>
      <c r="DYS12" s="730"/>
      <c r="DYT12" s="730"/>
      <c r="DYU12" s="730"/>
      <c r="DYV12" s="730"/>
      <c r="DYW12" s="730"/>
      <c r="DYX12" s="730"/>
      <c r="DYY12" s="730"/>
      <c r="DYZ12" s="730"/>
      <c r="DZA12" s="730"/>
      <c r="DZB12" s="730"/>
      <c r="DZC12" s="730"/>
      <c r="DZD12" s="730"/>
      <c r="DZE12" s="730"/>
      <c r="DZF12" s="730"/>
      <c r="DZG12" s="730"/>
      <c r="DZH12" s="730"/>
      <c r="DZI12" s="730"/>
      <c r="DZJ12" s="730"/>
      <c r="DZK12" s="730"/>
      <c r="DZL12" s="730"/>
      <c r="DZM12" s="730"/>
      <c r="DZN12" s="730"/>
      <c r="DZO12" s="730"/>
      <c r="DZP12" s="730"/>
      <c r="DZQ12" s="730"/>
      <c r="DZR12" s="730"/>
      <c r="DZS12" s="730"/>
      <c r="DZT12" s="730"/>
      <c r="DZU12" s="730"/>
      <c r="DZV12" s="730"/>
      <c r="DZW12" s="730"/>
      <c r="DZX12" s="730"/>
      <c r="DZY12" s="730"/>
      <c r="DZZ12" s="730"/>
      <c r="EAA12" s="730"/>
      <c r="EAB12" s="730"/>
      <c r="EAC12" s="730"/>
      <c r="EAD12" s="730"/>
      <c r="EAE12" s="730"/>
      <c r="EAF12" s="730"/>
      <c r="EAG12" s="730"/>
      <c r="EAH12" s="730"/>
      <c r="EAI12" s="730"/>
      <c r="EAJ12" s="730"/>
      <c r="EAK12" s="730"/>
      <c r="EAL12" s="730"/>
      <c r="EAM12" s="730"/>
      <c r="EAN12" s="730"/>
      <c r="EAO12" s="730"/>
      <c r="EAP12" s="730"/>
      <c r="EAQ12" s="730"/>
      <c r="EAR12" s="730"/>
      <c r="EAS12" s="730"/>
      <c r="EAT12" s="730"/>
      <c r="EAU12" s="730"/>
      <c r="EAV12" s="730"/>
      <c r="EAW12" s="730"/>
      <c r="EAX12" s="730"/>
      <c r="EAY12" s="730"/>
      <c r="EAZ12" s="730"/>
      <c r="EBA12" s="730"/>
      <c r="EBB12" s="730"/>
      <c r="EBC12" s="730"/>
      <c r="EBD12" s="730"/>
      <c r="EBE12" s="730"/>
      <c r="EBF12" s="730"/>
      <c r="EBG12" s="730"/>
      <c r="EBH12" s="730"/>
      <c r="EBI12" s="730"/>
      <c r="EBJ12" s="730"/>
      <c r="EBK12" s="730"/>
      <c r="EBL12" s="730"/>
      <c r="EBM12" s="730"/>
      <c r="EBN12" s="730"/>
      <c r="EBO12" s="730"/>
      <c r="EBP12" s="730"/>
      <c r="EBQ12" s="730"/>
      <c r="EBR12" s="730"/>
      <c r="EBS12" s="730"/>
      <c r="EBT12" s="730"/>
      <c r="EBU12" s="730"/>
      <c r="EBV12" s="730"/>
      <c r="EBW12" s="730"/>
      <c r="EBX12" s="730"/>
      <c r="EBY12" s="730"/>
      <c r="EBZ12" s="730"/>
      <c r="ECA12" s="730"/>
      <c r="ECB12" s="730"/>
      <c r="ECC12" s="730"/>
      <c r="ECD12" s="730"/>
      <c r="ECE12" s="730"/>
      <c r="ECF12" s="730"/>
      <c r="ECG12" s="730"/>
      <c r="ECH12" s="730"/>
      <c r="ECI12" s="730"/>
      <c r="ECJ12" s="730"/>
      <c r="ECK12" s="730"/>
      <c r="ECL12" s="730"/>
      <c r="ECM12" s="730"/>
      <c r="ECN12" s="730"/>
      <c r="ECO12" s="730"/>
      <c r="ECP12" s="730"/>
      <c r="ECQ12" s="730"/>
      <c r="ECR12" s="730"/>
      <c r="ECS12" s="730"/>
      <c r="ECT12" s="730"/>
      <c r="ECU12" s="730"/>
      <c r="ECV12" s="730"/>
      <c r="ECW12" s="730"/>
      <c r="ECX12" s="730"/>
      <c r="ECY12" s="730"/>
      <c r="ECZ12" s="730"/>
      <c r="EDA12" s="730"/>
      <c r="EDB12" s="730"/>
      <c r="EDC12" s="730"/>
      <c r="EDD12" s="730"/>
      <c r="EDE12" s="730"/>
      <c r="EDF12" s="730"/>
      <c r="EDG12" s="730"/>
      <c r="EDH12" s="730"/>
      <c r="EDI12" s="730"/>
      <c r="EDJ12" s="730"/>
      <c r="EDK12" s="730"/>
      <c r="EDL12" s="730"/>
      <c r="EDM12" s="730"/>
      <c r="EDN12" s="730"/>
      <c r="EDO12" s="730"/>
      <c r="EDP12" s="730"/>
      <c r="EDQ12" s="730"/>
      <c r="EDR12" s="730"/>
      <c r="EDS12" s="730"/>
      <c r="EDT12" s="730"/>
      <c r="EDU12" s="730"/>
      <c r="EDV12" s="730"/>
      <c r="EDW12" s="730"/>
      <c r="EDX12" s="730"/>
      <c r="EDY12" s="730"/>
      <c r="EDZ12" s="730"/>
      <c r="EEA12" s="730"/>
      <c r="EEB12" s="730"/>
      <c r="EEC12" s="730"/>
      <c r="EED12" s="730"/>
      <c r="EEE12" s="730"/>
      <c r="EEF12" s="730"/>
      <c r="EEG12" s="730"/>
      <c r="EEH12" s="730"/>
      <c r="EEI12" s="730"/>
      <c r="EEJ12" s="730"/>
      <c r="EEK12" s="730"/>
      <c r="EEL12" s="730"/>
      <c r="EEM12" s="730"/>
      <c r="EEN12" s="730"/>
      <c r="EEO12" s="730"/>
      <c r="EEP12" s="730"/>
      <c r="EEQ12" s="730"/>
      <c r="EER12" s="730"/>
      <c r="EES12" s="730"/>
      <c r="EET12" s="730"/>
      <c r="EEU12" s="730"/>
      <c r="EEV12" s="730"/>
      <c r="EEW12" s="730"/>
      <c r="EEX12" s="730"/>
      <c r="EEY12" s="730"/>
      <c r="EEZ12" s="730"/>
      <c r="EFA12" s="730"/>
      <c r="EFB12" s="730"/>
      <c r="EFC12" s="730"/>
      <c r="EFD12" s="730"/>
      <c r="EFE12" s="730"/>
      <c r="EFF12" s="730"/>
      <c r="EFG12" s="730"/>
      <c r="EFH12" s="730"/>
      <c r="EFI12" s="730"/>
      <c r="EFJ12" s="730"/>
      <c r="EFK12" s="730"/>
      <c r="EFL12" s="730"/>
      <c r="EFM12" s="730"/>
      <c r="EFN12" s="730"/>
      <c r="EFO12" s="730"/>
      <c r="EFP12" s="730"/>
      <c r="EFQ12" s="730"/>
      <c r="EFR12" s="730"/>
      <c r="EFS12" s="730"/>
      <c r="EFT12" s="730"/>
      <c r="EFU12" s="730"/>
      <c r="EFV12" s="730"/>
      <c r="EFW12" s="730"/>
      <c r="EFX12" s="730"/>
      <c r="EFY12" s="730"/>
      <c r="EFZ12" s="730"/>
      <c r="EGA12" s="730"/>
      <c r="EGB12" s="730"/>
      <c r="EGC12" s="730"/>
      <c r="EGD12" s="730"/>
      <c r="EGE12" s="730"/>
      <c r="EGF12" s="730"/>
      <c r="EGG12" s="730"/>
      <c r="EGH12" s="730"/>
      <c r="EGI12" s="730"/>
      <c r="EGJ12" s="730"/>
      <c r="EGK12" s="730"/>
      <c r="EGL12" s="730"/>
      <c r="EGM12" s="730"/>
      <c r="EGN12" s="730"/>
      <c r="EGO12" s="730"/>
      <c r="EGP12" s="730"/>
      <c r="EGQ12" s="730"/>
      <c r="EGR12" s="730"/>
      <c r="EGS12" s="730"/>
      <c r="EGT12" s="730"/>
      <c r="EGU12" s="730"/>
      <c r="EGV12" s="730"/>
      <c r="EGW12" s="730"/>
      <c r="EGX12" s="730"/>
      <c r="EGY12" s="730"/>
      <c r="EGZ12" s="730"/>
      <c r="EHA12" s="730"/>
      <c r="EHB12" s="730"/>
      <c r="EHC12" s="730"/>
      <c r="EHD12" s="730"/>
      <c r="EHE12" s="730"/>
      <c r="EHF12" s="730"/>
      <c r="EHG12" s="730"/>
      <c r="EHH12" s="730"/>
      <c r="EHI12" s="730"/>
      <c r="EHJ12" s="730"/>
      <c r="EHK12" s="730"/>
      <c r="EHL12" s="730"/>
      <c r="EHM12" s="730"/>
      <c r="EHN12" s="730"/>
      <c r="EHO12" s="730"/>
      <c r="EHP12" s="730"/>
      <c r="EHQ12" s="730"/>
      <c r="EHR12" s="730"/>
      <c r="EHS12" s="730"/>
      <c r="EHT12" s="730"/>
      <c r="EHU12" s="730"/>
      <c r="EHV12" s="730"/>
      <c r="EHW12" s="730"/>
      <c r="EHX12" s="730"/>
      <c r="EHY12" s="730"/>
      <c r="EHZ12" s="730"/>
      <c r="EIA12" s="730"/>
      <c r="EIB12" s="730"/>
      <c r="EIC12" s="730"/>
      <c r="EID12" s="730"/>
      <c r="EIE12" s="730"/>
      <c r="EIF12" s="730"/>
      <c r="EIG12" s="730"/>
      <c r="EIH12" s="730"/>
      <c r="EII12" s="730"/>
      <c r="EIJ12" s="730"/>
      <c r="EIK12" s="730"/>
      <c r="EIL12" s="730"/>
      <c r="EIM12" s="730"/>
      <c r="EIN12" s="730"/>
      <c r="EIO12" s="730"/>
      <c r="EIP12" s="730"/>
      <c r="EIQ12" s="730"/>
      <c r="EIR12" s="730"/>
      <c r="EIS12" s="730"/>
      <c r="EIT12" s="730"/>
      <c r="EIU12" s="730"/>
      <c r="EIV12" s="730"/>
      <c r="EIW12" s="730"/>
      <c r="EIX12" s="730"/>
      <c r="EIY12" s="730"/>
      <c r="EIZ12" s="730"/>
      <c r="EJA12" s="730"/>
      <c r="EJB12" s="730"/>
      <c r="EJC12" s="730"/>
      <c r="EJD12" s="730"/>
      <c r="EJE12" s="730"/>
      <c r="EJF12" s="730"/>
      <c r="EJG12" s="730"/>
      <c r="EJH12" s="730"/>
      <c r="EJI12" s="730"/>
      <c r="EJJ12" s="730"/>
      <c r="EJK12" s="730"/>
      <c r="EJL12" s="730"/>
      <c r="EJM12" s="730"/>
      <c r="EJN12" s="730"/>
      <c r="EJO12" s="730"/>
      <c r="EJP12" s="730"/>
      <c r="EJQ12" s="730"/>
      <c r="EJR12" s="730"/>
      <c r="EJS12" s="730"/>
      <c r="EJT12" s="730"/>
      <c r="EJU12" s="730"/>
      <c r="EJV12" s="730"/>
      <c r="EJW12" s="730"/>
      <c r="EJX12" s="730"/>
      <c r="EJY12" s="730"/>
      <c r="EJZ12" s="730"/>
      <c r="EKA12" s="730"/>
      <c r="EKB12" s="730"/>
      <c r="EKC12" s="730"/>
      <c r="EKD12" s="730"/>
      <c r="EKE12" s="730"/>
      <c r="EKF12" s="730"/>
      <c r="EKG12" s="730"/>
      <c r="EKH12" s="730"/>
      <c r="EKI12" s="730"/>
      <c r="EKJ12" s="730"/>
      <c r="EKK12" s="730"/>
      <c r="EKL12" s="730"/>
      <c r="EKM12" s="730"/>
      <c r="EKN12" s="730"/>
      <c r="EKO12" s="730"/>
      <c r="EKP12" s="730"/>
      <c r="EKQ12" s="730"/>
      <c r="EKR12" s="730"/>
      <c r="EKS12" s="730"/>
      <c r="EKT12" s="730"/>
      <c r="EKU12" s="730"/>
      <c r="EKV12" s="730"/>
      <c r="EKW12" s="730"/>
      <c r="EKX12" s="730"/>
      <c r="EKY12" s="730"/>
      <c r="EKZ12" s="730"/>
      <c r="ELA12" s="730"/>
      <c r="ELB12" s="730"/>
      <c r="ELC12" s="730"/>
      <c r="ELD12" s="730"/>
      <c r="ELE12" s="730"/>
      <c r="ELF12" s="730"/>
      <c r="ELG12" s="730"/>
      <c r="ELH12" s="730"/>
      <c r="ELI12" s="730"/>
      <c r="ELJ12" s="730"/>
      <c r="ELK12" s="730"/>
      <c r="ELL12" s="730"/>
      <c r="ELM12" s="730"/>
      <c r="ELN12" s="730"/>
      <c r="ELO12" s="730"/>
      <c r="ELP12" s="730"/>
      <c r="ELQ12" s="730"/>
      <c r="ELR12" s="730"/>
      <c r="ELS12" s="730"/>
      <c r="ELT12" s="730"/>
      <c r="ELU12" s="730"/>
      <c r="ELV12" s="730"/>
      <c r="ELW12" s="730"/>
      <c r="ELX12" s="730"/>
      <c r="ELY12" s="730"/>
      <c r="ELZ12" s="730"/>
      <c r="EMA12" s="730"/>
      <c r="EMB12" s="730"/>
      <c r="EMC12" s="730"/>
      <c r="EMD12" s="730"/>
      <c r="EME12" s="730"/>
      <c r="EMF12" s="730"/>
      <c r="EMG12" s="730"/>
      <c r="EMH12" s="730"/>
      <c r="EMI12" s="730"/>
      <c r="EMJ12" s="730"/>
      <c r="EMK12" s="730"/>
      <c r="EML12" s="730"/>
      <c r="EMM12" s="730"/>
      <c r="EMN12" s="730"/>
      <c r="EMO12" s="730"/>
      <c r="EMP12" s="730"/>
      <c r="EMQ12" s="730"/>
      <c r="EMR12" s="730"/>
      <c r="EMS12" s="730"/>
      <c r="EMT12" s="730"/>
      <c r="EMU12" s="730"/>
      <c r="EMV12" s="730"/>
      <c r="EMW12" s="730"/>
      <c r="EMX12" s="730"/>
      <c r="EMY12" s="730"/>
      <c r="EMZ12" s="730"/>
      <c r="ENA12" s="730"/>
      <c r="ENB12" s="730"/>
      <c r="ENC12" s="730"/>
      <c r="END12" s="730"/>
      <c r="ENE12" s="730"/>
      <c r="ENF12" s="730"/>
      <c r="ENG12" s="730"/>
      <c r="ENH12" s="730"/>
      <c r="ENI12" s="730"/>
      <c r="ENJ12" s="730"/>
      <c r="ENK12" s="730"/>
      <c r="ENL12" s="730"/>
      <c r="ENM12" s="730"/>
      <c r="ENN12" s="730"/>
      <c r="ENO12" s="730"/>
      <c r="ENP12" s="730"/>
      <c r="ENQ12" s="730"/>
      <c r="ENR12" s="730"/>
      <c r="ENS12" s="730"/>
      <c r="ENT12" s="730"/>
      <c r="ENU12" s="730"/>
      <c r="ENV12" s="730"/>
      <c r="ENW12" s="730"/>
      <c r="ENX12" s="730"/>
      <c r="ENY12" s="730"/>
      <c r="ENZ12" s="730"/>
      <c r="EOA12" s="730"/>
      <c r="EOB12" s="730"/>
      <c r="EOC12" s="730"/>
      <c r="EOD12" s="730"/>
      <c r="EOE12" s="730"/>
      <c r="EOF12" s="730"/>
      <c r="EOG12" s="730"/>
      <c r="EOH12" s="730"/>
      <c r="EOI12" s="730"/>
      <c r="EOJ12" s="730"/>
      <c r="EOK12" s="730"/>
      <c r="EOL12" s="730"/>
      <c r="EOM12" s="730"/>
      <c r="EON12" s="730"/>
      <c r="EOO12" s="730"/>
      <c r="EOP12" s="730"/>
      <c r="EOQ12" s="730"/>
      <c r="EOR12" s="730"/>
      <c r="EOS12" s="730"/>
      <c r="EOT12" s="730"/>
      <c r="EOU12" s="730"/>
      <c r="EOV12" s="730"/>
      <c r="EOW12" s="730"/>
      <c r="EOX12" s="730"/>
      <c r="EOY12" s="730"/>
      <c r="EOZ12" s="730"/>
      <c r="EPA12" s="730"/>
      <c r="EPB12" s="730"/>
      <c r="EPC12" s="730"/>
      <c r="EPD12" s="730"/>
      <c r="EPE12" s="730"/>
      <c r="EPF12" s="730"/>
      <c r="EPG12" s="730"/>
      <c r="EPH12" s="730"/>
      <c r="EPI12" s="730"/>
      <c r="EPJ12" s="730"/>
      <c r="EPK12" s="730"/>
      <c r="EPL12" s="730"/>
      <c r="EPM12" s="730"/>
      <c r="EPN12" s="730"/>
      <c r="EPO12" s="730"/>
      <c r="EPP12" s="730"/>
      <c r="EPQ12" s="730"/>
      <c r="EPR12" s="730"/>
      <c r="EPS12" s="730"/>
      <c r="EPT12" s="730"/>
      <c r="EPU12" s="730"/>
      <c r="EPV12" s="730"/>
      <c r="EPW12" s="730"/>
      <c r="EPX12" s="730"/>
      <c r="EPY12" s="730"/>
      <c r="EPZ12" s="730"/>
      <c r="EQA12" s="730"/>
      <c r="EQB12" s="730"/>
      <c r="EQC12" s="730"/>
      <c r="EQD12" s="730"/>
      <c r="EQE12" s="730"/>
      <c r="EQF12" s="730"/>
      <c r="EQG12" s="730"/>
      <c r="EQH12" s="730"/>
      <c r="EQI12" s="730"/>
      <c r="EQJ12" s="730"/>
      <c r="EQK12" s="730"/>
      <c r="EQL12" s="730"/>
      <c r="EQM12" s="730"/>
      <c r="EQN12" s="730"/>
      <c r="EQO12" s="730"/>
      <c r="EQP12" s="730"/>
      <c r="EQQ12" s="730"/>
      <c r="EQR12" s="730"/>
      <c r="EQS12" s="730"/>
      <c r="EQT12" s="730"/>
      <c r="EQU12" s="730"/>
      <c r="EQV12" s="730"/>
      <c r="EQW12" s="730"/>
      <c r="EQX12" s="730"/>
      <c r="EQY12" s="730"/>
      <c r="EQZ12" s="730"/>
      <c r="ERA12" s="730"/>
      <c r="ERB12" s="730"/>
      <c r="ERC12" s="730"/>
      <c r="ERD12" s="730"/>
      <c r="ERE12" s="730"/>
      <c r="ERF12" s="730"/>
      <c r="ERG12" s="730"/>
      <c r="ERH12" s="730"/>
      <c r="ERI12" s="730"/>
      <c r="ERJ12" s="730"/>
      <c r="ERK12" s="730"/>
      <c r="ERL12" s="730"/>
      <c r="ERM12" s="730"/>
      <c r="ERN12" s="730"/>
      <c r="ERO12" s="730"/>
      <c r="ERP12" s="730"/>
      <c r="ERQ12" s="730"/>
      <c r="ERR12" s="730"/>
      <c r="ERS12" s="730"/>
      <c r="ERT12" s="730"/>
      <c r="ERU12" s="730"/>
      <c r="ERV12" s="730"/>
      <c r="ERW12" s="730"/>
      <c r="ERX12" s="730"/>
      <c r="ERY12" s="730"/>
      <c r="ERZ12" s="730"/>
      <c r="ESA12" s="730"/>
      <c r="ESB12" s="730"/>
      <c r="ESC12" s="730"/>
      <c r="ESD12" s="730"/>
      <c r="ESE12" s="730"/>
      <c r="ESF12" s="730"/>
      <c r="ESG12" s="730"/>
      <c r="ESH12" s="730"/>
      <c r="ESI12" s="730"/>
      <c r="ESJ12" s="730"/>
      <c r="ESK12" s="730"/>
      <c r="ESL12" s="730"/>
      <c r="ESM12" s="730"/>
      <c r="ESN12" s="730"/>
      <c r="ESO12" s="730"/>
      <c r="ESP12" s="730"/>
      <c r="ESQ12" s="730"/>
      <c r="ESR12" s="730"/>
      <c r="ESS12" s="730"/>
      <c r="EST12" s="730"/>
      <c r="ESU12" s="730"/>
      <c r="ESV12" s="730"/>
      <c r="ESW12" s="730"/>
      <c r="ESX12" s="730"/>
      <c r="ESY12" s="730"/>
      <c r="ESZ12" s="730"/>
      <c r="ETA12" s="730"/>
      <c r="ETB12" s="730"/>
      <c r="ETC12" s="730"/>
      <c r="ETD12" s="730"/>
      <c r="ETE12" s="730"/>
      <c r="ETF12" s="730"/>
      <c r="ETG12" s="730"/>
      <c r="ETH12" s="730"/>
      <c r="ETI12" s="730"/>
      <c r="ETJ12" s="730"/>
      <c r="ETK12" s="730"/>
      <c r="ETL12" s="730"/>
      <c r="ETM12" s="730"/>
      <c r="ETN12" s="730"/>
      <c r="ETO12" s="730"/>
      <c r="ETP12" s="730"/>
      <c r="ETQ12" s="730"/>
      <c r="ETR12" s="730"/>
      <c r="ETS12" s="730"/>
      <c r="ETT12" s="730"/>
      <c r="ETU12" s="730"/>
      <c r="ETV12" s="730"/>
      <c r="ETW12" s="730"/>
      <c r="ETX12" s="730"/>
      <c r="ETY12" s="730"/>
      <c r="ETZ12" s="730"/>
      <c r="EUA12" s="730"/>
      <c r="EUB12" s="730"/>
      <c r="EUC12" s="730"/>
      <c r="EUD12" s="730"/>
      <c r="EUE12" s="730"/>
      <c r="EUF12" s="730"/>
      <c r="EUG12" s="730"/>
      <c r="EUH12" s="730"/>
      <c r="EUI12" s="730"/>
      <c r="EUJ12" s="730"/>
      <c r="EUK12" s="730"/>
      <c r="EUL12" s="730"/>
      <c r="EUM12" s="730"/>
      <c r="EUN12" s="730"/>
      <c r="EUO12" s="730"/>
      <c r="EUP12" s="730"/>
      <c r="EUQ12" s="730"/>
      <c r="EUR12" s="730"/>
      <c r="EUS12" s="730"/>
      <c r="EUT12" s="730"/>
      <c r="EUU12" s="730"/>
      <c r="EUV12" s="730"/>
      <c r="EUW12" s="730"/>
      <c r="EUX12" s="730"/>
      <c r="EUY12" s="730"/>
      <c r="EUZ12" s="730"/>
      <c r="EVA12" s="730"/>
      <c r="EVB12" s="730"/>
      <c r="EVC12" s="730"/>
      <c r="EVD12" s="730"/>
      <c r="EVE12" s="730"/>
      <c r="EVF12" s="730"/>
      <c r="EVG12" s="730"/>
      <c r="EVH12" s="730"/>
      <c r="EVI12" s="730"/>
      <c r="EVJ12" s="730"/>
      <c r="EVK12" s="730"/>
      <c r="EVL12" s="730"/>
      <c r="EVM12" s="730"/>
      <c r="EVN12" s="730"/>
      <c r="EVO12" s="730"/>
      <c r="EVP12" s="730"/>
      <c r="EVQ12" s="730"/>
      <c r="EVR12" s="730"/>
      <c r="EVS12" s="730"/>
      <c r="EVT12" s="730"/>
      <c r="EVU12" s="730"/>
      <c r="EVV12" s="730"/>
      <c r="EVW12" s="730"/>
      <c r="EVX12" s="730"/>
      <c r="EVY12" s="730"/>
      <c r="EVZ12" s="730"/>
      <c r="EWA12" s="730"/>
      <c r="EWB12" s="730"/>
      <c r="EWC12" s="730"/>
      <c r="EWD12" s="730"/>
      <c r="EWE12" s="730"/>
      <c r="EWF12" s="730"/>
      <c r="EWG12" s="730"/>
      <c r="EWH12" s="730"/>
      <c r="EWI12" s="730"/>
      <c r="EWJ12" s="730"/>
      <c r="EWK12" s="730"/>
      <c r="EWL12" s="730"/>
      <c r="EWM12" s="730"/>
      <c r="EWN12" s="730"/>
      <c r="EWO12" s="730"/>
      <c r="EWP12" s="730"/>
      <c r="EWQ12" s="730"/>
      <c r="EWR12" s="730"/>
      <c r="EWS12" s="730"/>
      <c r="EWT12" s="730"/>
      <c r="EWU12" s="730"/>
      <c r="EWV12" s="730"/>
      <c r="EWW12" s="730"/>
      <c r="EWX12" s="730"/>
      <c r="EWY12" s="730"/>
      <c r="EWZ12" s="730"/>
      <c r="EXA12" s="730"/>
      <c r="EXB12" s="730"/>
      <c r="EXC12" s="730"/>
      <c r="EXD12" s="730"/>
      <c r="EXE12" s="730"/>
      <c r="EXF12" s="730"/>
      <c r="EXG12" s="730"/>
      <c r="EXH12" s="730"/>
      <c r="EXI12" s="730"/>
      <c r="EXJ12" s="730"/>
      <c r="EXK12" s="730"/>
      <c r="EXL12" s="730"/>
      <c r="EXM12" s="730"/>
      <c r="EXN12" s="730"/>
      <c r="EXO12" s="730"/>
      <c r="EXP12" s="730"/>
      <c r="EXQ12" s="730"/>
      <c r="EXR12" s="730"/>
      <c r="EXS12" s="730"/>
      <c r="EXT12" s="730"/>
      <c r="EXU12" s="730"/>
      <c r="EXV12" s="730"/>
      <c r="EXW12" s="730"/>
      <c r="EXX12" s="730"/>
      <c r="EXY12" s="730"/>
      <c r="EXZ12" s="730"/>
      <c r="EYA12" s="730"/>
      <c r="EYB12" s="730"/>
      <c r="EYC12" s="730"/>
      <c r="EYD12" s="730"/>
      <c r="EYE12" s="730"/>
      <c r="EYF12" s="730"/>
      <c r="EYG12" s="730"/>
      <c r="EYH12" s="730"/>
      <c r="EYI12" s="730"/>
      <c r="EYJ12" s="730"/>
      <c r="EYK12" s="730"/>
      <c r="EYL12" s="730"/>
      <c r="EYM12" s="730"/>
      <c r="EYN12" s="730"/>
      <c r="EYO12" s="730"/>
      <c r="EYP12" s="730"/>
      <c r="EYQ12" s="730"/>
      <c r="EYR12" s="730"/>
      <c r="EYS12" s="730"/>
      <c r="EYT12" s="730"/>
      <c r="EYU12" s="730"/>
      <c r="EYV12" s="730"/>
      <c r="EYW12" s="730"/>
      <c r="EYX12" s="730"/>
      <c r="EYY12" s="730"/>
      <c r="EYZ12" s="730"/>
      <c r="EZA12" s="730"/>
      <c r="EZB12" s="730"/>
      <c r="EZC12" s="730"/>
      <c r="EZD12" s="730"/>
      <c r="EZE12" s="730"/>
      <c r="EZF12" s="730"/>
      <c r="EZG12" s="730"/>
      <c r="EZH12" s="730"/>
      <c r="EZI12" s="730"/>
      <c r="EZJ12" s="730"/>
      <c r="EZK12" s="730"/>
      <c r="EZL12" s="730"/>
      <c r="EZM12" s="730"/>
      <c r="EZN12" s="730"/>
      <c r="EZO12" s="730"/>
      <c r="EZP12" s="730"/>
      <c r="EZQ12" s="730"/>
      <c r="EZR12" s="730"/>
      <c r="EZS12" s="730"/>
      <c r="EZT12" s="730"/>
      <c r="EZU12" s="730"/>
      <c r="EZV12" s="730"/>
      <c r="EZW12" s="730"/>
      <c r="EZX12" s="730"/>
      <c r="EZY12" s="730"/>
      <c r="EZZ12" s="730"/>
      <c r="FAA12" s="730"/>
      <c r="FAB12" s="730"/>
      <c r="FAC12" s="730"/>
      <c r="FAD12" s="730"/>
      <c r="FAE12" s="730"/>
      <c r="FAF12" s="730"/>
      <c r="FAG12" s="730"/>
      <c r="FAH12" s="730"/>
      <c r="FAI12" s="730"/>
      <c r="FAJ12" s="730"/>
      <c r="FAK12" s="730"/>
      <c r="FAL12" s="730"/>
      <c r="FAM12" s="730"/>
      <c r="FAN12" s="730"/>
      <c r="FAO12" s="730"/>
      <c r="FAP12" s="730"/>
      <c r="FAQ12" s="730"/>
      <c r="FAR12" s="730"/>
      <c r="FAS12" s="730"/>
      <c r="FAT12" s="730"/>
      <c r="FAU12" s="730"/>
      <c r="FAV12" s="730"/>
      <c r="FAW12" s="730"/>
      <c r="FAX12" s="730"/>
      <c r="FAY12" s="730"/>
      <c r="FAZ12" s="730"/>
      <c r="FBA12" s="730"/>
      <c r="FBB12" s="730"/>
      <c r="FBC12" s="730"/>
      <c r="FBD12" s="730"/>
      <c r="FBE12" s="730"/>
      <c r="FBF12" s="730"/>
      <c r="FBG12" s="730"/>
      <c r="FBH12" s="730"/>
      <c r="FBI12" s="730"/>
      <c r="FBJ12" s="730"/>
      <c r="FBK12" s="730"/>
      <c r="FBL12" s="730"/>
      <c r="FBM12" s="730"/>
      <c r="FBN12" s="730"/>
      <c r="FBO12" s="730"/>
      <c r="FBP12" s="730"/>
      <c r="FBQ12" s="730"/>
      <c r="FBR12" s="730"/>
      <c r="FBS12" s="730"/>
      <c r="FBT12" s="730"/>
      <c r="FBU12" s="730"/>
      <c r="FBV12" s="730"/>
      <c r="FBW12" s="730"/>
      <c r="FBX12" s="730"/>
      <c r="FBY12" s="730"/>
      <c r="FBZ12" s="730"/>
      <c r="FCA12" s="730"/>
      <c r="FCB12" s="730"/>
      <c r="FCC12" s="730"/>
      <c r="FCD12" s="730"/>
      <c r="FCE12" s="730"/>
      <c r="FCF12" s="730"/>
      <c r="FCG12" s="730"/>
      <c r="FCH12" s="730"/>
      <c r="FCI12" s="730"/>
      <c r="FCJ12" s="730"/>
      <c r="FCK12" s="730"/>
      <c r="FCL12" s="730"/>
      <c r="FCM12" s="730"/>
      <c r="FCN12" s="730"/>
      <c r="FCO12" s="730"/>
      <c r="FCP12" s="730"/>
      <c r="FCQ12" s="730"/>
      <c r="FCR12" s="730"/>
      <c r="FCS12" s="730"/>
      <c r="FCT12" s="730"/>
      <c r="FCU12" s="730"/>
      <c r="FCV12" s="730"/>
      <c r="FCW12" s="730"/>
      <c r="FCX12" s="730"/>
      <c r="FCY12" s="730"/>
      <c r="FCZ12" s="730"/>
      <c r="FDA12" s="730"/>
      <c r="FDB12" s="730"/>
      <c r="FDC12" s="730"/>
      <c r="FDD12" s="730"/>
      <c r="FDE12" s="730"/>
      <c r="FDF12" s="730"/>
      <c r="FDG12" s="730"/>
      <c r="FDH12" s="730"/>
      <c r="FDI12" s="730"/>
      <c r="FDJ12" s="730"/>
      <c r="FDK12" s="730"/>
      <c r="FDL12" s="730"/>
      <c r="FDM12" s="730"/>
      <c r="FDN12" s="730"/>
      <c r="FDO12" s="730"/>
      <c r="FDP12" s="730"/>
      <c r="FDQ12" s="730"/>
      <c r="FDR12" s="730"/>
      <c r="FDS12" s="730"/>
      <c r="FDT12" s="730"/>
      <c r="FDU12" s="730"/>
      <c r="FDV12" s="730"/>
      <c r="FDW12" s="730"/>
      <c r="FDX12" s="730"/>
      <c r="FDY12" s="730"/>
      <c r="FDZ12" s="730"/>
      <c r="FEA12" s="730"/>
      <c r="FEB12" s="730"/>
      <c r="FEC12" s="730"/>
      <c r="FED12" s="730"/>
      <c r="FEE12" s="730"/>
      <c r="FEF12" s="730"/>
      <c r="FEG12" s="730"/>
      <c r="FEH12" s="730"/>
      <c r="FEI12" s="730"/>
      <c r="FEJ12" s="730"/>
      <c r="FEK12" s="730"/>
      <c r="FEL12" s="730"/>
      <c r="FEM12" s="730"/>
      <c r="FEN12" s="730"/>
      <c r="FEO12" s="730"/>
      <c r="FEP12" s="730"/>
      <c r="FEQ12" s="730"/>
      <c r="FER12" s="730"/>
      <c r="FES12" s="730"/>
      <c r="FET12" s="730"/>
      <c r="FEU12" s="730"/>
      <c r="FEV12" s="730"/>
      <c r="FEW12" s="730"/>
      <c r="FEX12" s="730"/>
      <c r="FEY12" s="730"/>
      <c r="FEZ12" s="730"/>
      <c r="FFA12" s="730"/>
      <c r="FFB12" s="730"/>
      <c r="FFC12" s="730"/>
      <c r="FFD12" s="730"/>
      <c r="FFE12" s="730"/>
      <c r="FFF12" s="730"/>
      <c r="FFG12" s="730"/>
      <c r="FFH12" s="730"/>
      <c r="FFI12" s="730"/>
      <c r="FFJ12" s="730"/>
      <c r="FFK12" s="730"/>
      <c r="FFL12" s="730"/>
      <c r="FFM12" s="730"/>
      <c r="FFN12" s="730"/>
      <c r="FFO12" s="730"/>
      <c r="FFP12" s="730"/>
      <c r="FFQ12" s="730"/>
      <c r="FFR12" s="730"/>
      <c r="FFS12" s="730"/>
      <c r="FFT12" s="730"/>
      <c r="FFU12" s="730"/>
      <c r="FFV12" s="730"/>
      <c r="FFW12" s="730"/>
      <c r="FFX12" s="730"/>
      <c r="FFY12" s="730"/>
      <c r="FFZ12" s="730"/>
      <c r="FGA12" s="730"/>
      <c r="FGB12" s="730"/>
      <c r="FGC12" s="730"/>
      <c r="FGD12" s="730"/>
      <c r="FGE12" s="730"/>
      <c r="FGF12" s="730"/>
      <c r="FGG12" s="730"/>
      <c r="FGH12" s="730"/>
      <c r="FGI12" s="730"/>
      <c r="FGJ12" s="730"/>
      <c r="FGK12" s="730"/>
      <c r="FGL12" s="730"/>
      <c r="FGM12" s="730"/>
      <c r="FGN12" s="730"/>
      <c r="FGO12" s="730"/>
      <c r="FGP12" s="730"/>
      <c r="FGQ12" s="730"/>
      <c r="FGR12" s="730"/>
      <c r="FGS12" s="730"/>
      <c r="FGT12" s="730"/>
      <c r="FGU12" s="730"/>
      <c r="FGV12" s="730"/>
      <c r="FGW12" s="730"/>
      <c r="FGX12" s="730"/>
      <c r="FGY12" s="730"/>
      <c r="FGZ12" s="730"/>
      <c r="FHA12" s="730"/>
      <c r="FHB12" s="730"/>
      <c r="FHC12" s="730"/>
      <c r="FHD12" s="730"/>
      <c r="FHE12" s="730"/>
      <c r="FHF12" s="730"/>
      <c r="FHG12" s="730"/>
      <c r="FHH12" s="730"/>
      <c r="FHI12" s="730"/>
      <c r="FHJ12" s="730"/>
      <c r="FHK12" s="730"/>
      <c r="FHL12" s="730"/>
      <c r="FHM12" s="730"/>
      <c r="FHN12" s="730"/>
      <c r="FHO12" s="730"/>
      <c r="FHP12" s="730"/>
      <c r="FHQ12" s="730"/>
      <c r="FHR12" s="730"/>
      <c r="FHS12" s="730"/>
      <c r="FHT12" s="730"/>
      <c r="FHU12" s="730"/>
      <c r="FHV12" s="730"/>
      <c r="FHW12" s="730"/>
      <c r="FHX12" s="730"/>
      <c r="FHY12" s="730"/>
      <c r="FHZ12" s="730"/>
      <c r="FIA12" s="730"/>
      <c r="FIB12" s="730"/>
      <c r="FIC12" s="730"/>
      <c r="FID12" s="730"/>
      <c r="FIE12" s="730"/>
      <c r="FIF12" s="730"/>
      <c r="FIG12" s="730"/>
      <c r="FIH12" s="730"/>
      <c r="FII12" s="730"/>
      <c r="FIJ12" s="730"/>
      <c r="FIK12" s="730"/>
      <c r="FIL12" s="730"/>
      <c r="FIM12" s="730"/>
      <c r="FIN12" s="730"/>
      <c r="FIO12" s="730"/>
      <c r="FIP12" s="730"/>
      <c r="FIQ12" s="730"/>
      <c r="FIR12" s="730"/>
      <c r="FIS12" s="730"/>
      <c r="FIT12" s="730"/>
      <c r="FIU12" s="730"/>
      <c r="FIV12" s="730"/>
      <c r="FIW12" s="730"/>
      <c r="FIX12" s="730"/>
      <c r="FIY12" s="730"/>
      <c r="FIZ12" s="730"/>
      <c r="FJA12" s="730"/>
      <c r="FJB12" s="730"/>
      <c r="FJC12" s="730"/>
      <c r="FJD12" s="730"/>
      <c r="FJE12" s="730"/>
      <c r="FJF12" s="730"/>
      <c r="FJG12" s="730"/>
      <c r="FJH12" s="730"/>
      <c r="FJI12" s="730"/>
      <c r="FJJ12" s="730"/>
      <c r="FJK12" s="730"/>
      <c r="FJL12" s="730"/>
      <c r="FJM12" s="730"/>
      <c r="FJN12" s="730"/>
      <c r="FJO12" s="730"/>
      <c r="FJP12" s="730"/>
      <c r="FJQ12" s="730"/>
      <c r="FJR12" s="730"/>
      <c r="FJS12" s="730"/>
      <c r="FJT12" s="730"/>
      <c r="FJU12" s="730"/>
      <c r="FJV12" s="730"/>
      <c r="FJW12" s="730"/>
      <c r="FJX12" s="730"/>
      <c r="FJY12" s="730"/>
      <c r="FJZ12" s="730"/>
      <c r="FKA12" s="730"/>
      <c r="FKB12" s="730"/>
      <c r="FKC12" s="730"/>
      <c r="FKD12" s="730"/>
      <c r="FKE12" s="730"/>
      <c r="FKF12" s="730"/>
      <c r="FKG12" s="730"/>
      <c r="FKH12" s="730"/>
      <c r="FKI12" s="730"/>
      <c r="FKJ12" s="730"/>
      <c r="FKK12" s="730"/>
      <c r="FKL12" s="730"/>
      <c r="FKM12" s="730"/>
      <c r="FKN12" s="730"/>
      <c r="FKO12" s="730"/>
      <c r="FKP12" s="730"/>
      <c r="FKQ12" s="730"/>
      <c r="FKR12" s="730"/>
      <c r="FKS12" s="730"/>
      <c r="FKT12" s="730"/>
      <c r="FKU12" s="730"/>
      <c r="FKV12" s="730"/>
      <c r="FKW12" s="730"/>
      <c r="FKX12" s="730"/>
      <c r="FKY12" s="730"/>
      <c r="FKZ12" s="730"/>
      <c r="FLA12" s="730"/>
      <c r="FLB12" s="730"/>
      <c r="FLC12" s="730"/>
      <c r="FLD12" s="730"/>
      <c r="FLE12" s="730"/>
      <c r="FLF12" s="730"/>
      <c r="FLG12" s="730"/>
      <c r="FLH12" s="730"/>
      <c r="FLI12" s="730"/>
      <c r="FLJ12" s="730"/>
      <c r="FLK12" s="730"/>
      <c r="FLL12" s="730"/>
      <c r="FLM12" s="730"/>
      <c r="FLN12" s="730"/>
      <c r="FLO12" s="730"/>
      <c r="FLP12" s="730"/>
      <c r="FLQ12" s="730"/>
      <c r="FLR12" s="730"/>
      <c r="FLS12" s="730"/>
      <c r="FLT12" s="730"/>
      <c r="FLU12" s="730"/>
      <c r="FLV12" s="730"/>
      <c r="FLW12" s="730"/>
      <c r="FLX12" s="730"/>
      <c r="FLY12" s="730"/>
      <c r="FLZ12" s="730"/>
      <c r="FMA12" s="730"/>
      <c r="FMB12" s="730"/>
      <c r="FMC12" s="730"/>
      <c r="FMD12" s="730"/>
      <c r="FME12" s="730"/>
      <c r="FMF12" s="730"/>
      <c r="FMG12" s="730"/>
      <c r="FMH12" s="730"/>
      <c r="FMI12" s="730"/>
      <c r="FMJ12" s="730"/>
      <c r="FMK12" s="730"/>
      <c r="FML12" s="730"/>
      <c r="FMM12" s="730"/>
      <c r="FMN12" s="730"/>
      <c r="FMO12" s="730"/>
      <c r="FMP12" s="730"/>
      <c r="FMQ12" s="730"/>
      <c r="FMR12" s="730"/>
      <c r="FMS12" s="730"/>
      <c r="FMT12" s="730"/>
      <c r="FMU12" s="730"/>
      <c r="FMV12" s="730"/>
      <c r="FMW12" s="730"/>
      <c r="FMX12" s="730"/>
      <c r="FMY12" s="730"/>
      <c r="FMZ12" s="730"/>
      <c r="FNA12" s="730"/>
      <c r="FNB12" s="730"/>
      <c r="FNC12" s="730"/>
      <c r="FND12" s="730"/>
      <c r="FNE12" s="730"/>
      <c r="FNF12" s="730"/>
      <c r="FNG12" s="730"/>
      <c r="FNH12" s="730"/>
      <c r="FNI12" s="730"/>
      <c r="FNJ12" s="730"/>
      <c r="FNK12" s="730"/>
      <c r="FNL12" s="730"/>
      <c r="FNM12" s="730"/>
      <c r="FNN12" s="730"/>
      <c r="FNO12" s="730"/>
      <c r="FNP12" s="730"/>
      <c r="FNQ12" s="730"/>
      <c r="FNR12" s="730"/>
      <c r="FNS12" s="730"/>
      <c r="FNT12" s="730"/>
      <c r="FNU12" s="730"/>
      <c r="FNV12" s="730"/>
      <c r="FNW12" s="730"/>
      <c r="FNX12" s="730"/>
      <c r="FNY12" s="730"/>
      <c r="FNZ12" s="730"/>
      <c r="FOA12" s="730"/>
      <c r="FOB12" s="730"/>
      <c r="FOC12" s="730"/>
      <c r="FOD12" s="730"/>
      <c r="FOE12" s="730"/>
      <c r="FOF12" s="730"/>
      <c r="FOG12" s="730"/>
      <c r="FOH12" s="730"/>
      <c r="FOI12" s="730"/>
      <c r="FOJ12" s="730"/>
      <c r="FOK12" s="730"/>
      <c r="FOL12" s="730"/>
      <c r="FOM12" s="730"/>
      <c r="FON12" s="730"/>
      <c r="FOO12" s="730"/>
      <c r="FOP12" s="730"/>
      <c r="FOQ12" s="730"/>
      <c r="FOR12" s="730"/>
      <c r="FOS12" s="730"/>
      <c r="FOT12" s="730"/>
      <c r="FOU12" s="730"/>
      <c r="FOV12" s="730"/>
      <c r="FOW12" s="730"/>
      <c r="FOX12" s="730"/>
      <c r="FOY12" s="730"/>
      <c r="FOZ12" s="730"/>
      <c r="FPA12" s="730"/>
      <c r="FPB12" s="730"/>
      <c r="FPC12" s="730"/>
      <c r="FPD12" s="730"/>
      <c r="FPE12" s="730"/>
      <c r="FPF12" s="730"/>
      <c r="FPG12" s="730"/>
      <c r="FPH12" s="730"/>
      <c r="FPI12" s="730"/>
      <c r="FPJ12" s="730"/>
      <c r="FPK12" s="730"/>
      <c r="FPL12" s="730"/>
      <c r="FPM12" s="730"/>
      <c r="FPN12" s="730"/>
      <c r="FPO12" s="730"/>
      <c r="FPP12" s="730"/>
      <c r="FPQ12" s="730"/>
      <c r="FPR12" s="730"/>
      <c r="FPS12" s="730"/>
      <c r="FPT12" s="730"/>
      <c r="FPU12" s="730"/>
      <c r="FPV12" s="730"/>
      <c r="FPW12" s="730"/>
      <c r="FPX12" s="730"/>
      <c r="FPY12" s="730"/>
      <c r="FPZ12" s="730"/>
      <c r="FQA12" s="730"/>
      <c r="FQB12" s="730"/>
      <c r="FQC12" s="730"/>
      <c r="FQD12" s="730"/>
      <c r="FQE12" s="730"/>
      <c r="FQF12" s="730"/>
      <c r="FQG12" s="730"/>
      <c r="FQH12" s="730"/>
      <c r="FQI12" s="730"/>
      <c r="FQJ12" s="730"/>
      <c r="FQK12" s="730"/>
      <c r="FQL12" s="730"/>
      <c r="FQM12" s="730"/>
      <c r="FQN12" s="730"/>
      <c r="FQO12" s="730"/>
      <c r="FQP12" s="730"/>
      <c r="FQQ12" s="730"/>
      <c r="FQR12" s="730"/>
      <c r="FQS12" s="730"/>
      <c r="FQT12" s="730"/>
      <c r="FQU12" s="730"/>
      <c r="FQV12" s="730"/>
      <c r="FQW12" s="730"/>
      <c r="FQX12" s="730"/>
      <c r="FQY12" s="730"/>
      <c r="FQZ12" s="730"/>
      <c r="FRA12" s="730"/>
      <c r="FRB12" s="730"/>
      <c r="FRC12" s="730"/>
      <c r="FRD12" s="730"/>
      <c r="FRE12" s="730"/>
      <c r="FRF12" s="730"/>
      <c r="FRG12" s="730"/>
      <c r="FRH12" s="730"/>
      <c r="FRI12" s="730"/>
      <c r="FRJ12" s="730"/>
      <c r="FRK12" s="730"/>
      <c r="FRL12" s="730"/>
      <c r="FRM12" s="730"/>
      <c r="FRN12" s="730"/>
      <c r="FRO12" s="730"/>
      <c r="FRP12" s="730"/>
      <c r="FRQ12" s="730"/>
      <c r="FRR12" s="730"/>
      <c r="FRS12" s="730"/>
      <c r="FRT12" s="730"/>
      <c r="FRU12" s="730"/>
      <c r="FRV12" s="730"/>
      <c r="FRW12" s="730"/>
      <c r="FRX12" s="730"/>
      <c r="FRY12" s="730"/>
      <c r="FRZ12" s="730"/>
      <c r="FSA12" s="730"/>
      <c r="FSB12" s="730"/>
      <c r="FSC12" s="730"/>
      <c r="FSD12" s="730"/>
      <c r="FSE12" s="730"/>
      <c r="FSF12" s="730"/>
      <c r="FSG12" s="730"/>
      <c r="FSH12" s="730"/>
      <c r="FSI12" s="730"/>
      <c r="FSJ12" s="730"/>
      <c r="FSK12" s="730"/>
      <c r="FSL12" s="730"/>
      <c r="FSM12" s="730"/>
      <c r="FSN12" s="730"/>
      <c r="FSO12" s="730"/>
      <c r="FSP12" s="730"/>
      <c r="FSQ12" s="730"/>
      <c r="FSR12" s="730"/>
      <c r="FSS12" s="730"/>
      <c r="FST12" s="730"/>
      <c r="FSU12" s="730"/>
      <c r="FSV12" s="730"/>
      <c r="FSW12" s="730"/>
      <c r="FSX12" s="730"/>
      <c r="FSY12" s="730"/>
      <c r="FSZ12" s="730"/>
      <c r="FTA12" s="730"/>
      <c r="FTB12" s="730"/>
      <c r="FTC12" s="730"/>
      <c r="FTD12" s="730"/>
      <c r="FTE12" s="730"/>
      <c r="FTF12" s="730"/>
      <c r="FTG12" s="730"/>
      <c r="FTH12" s="730"/>
      <c r="FTI12" s="730"/>
      <c r="FTJ12" s="730"/>
      <c r="FTK12" s="730"/>
      <c r="FTL12" s="730"/>
      <c r="FTM12" s="730"/>
      <c r="FTN12" s="730"/>
      <c r="FTO12" s="730"/>
      <c r="FTP12" s="730"/>
      <c r="FTQ12" s="730"/>
      <c r="FTR12" s="730"/>
      <c r="FTS12" s="730"/>
      <c r="FTT12" s="730"/>
      <c r="FTU12" s="730"/>
      <c r="FTV12" s="730"/>
      <c r="FTW12" s="730"/>
      <c r="FTX12" s="730"/>
      <c r="FTY12" s="730"/>
      <c r="FTZ12" s="730"/>
      <c r="FUA12" s="730"/>
      <c r="FUB12" s="730"/>
      <c r="FUC12" s="730"/>
      <c r="FUD12" s="730"/>
      <c r="FUE12" s="730"/>
      <c r="FUF12" s="730"/>
      <c r="FUG12" s="730"/>
      <c r="FUH12" s="730"/>
      <c r="FUI12" s="730"/>
      <c r="FUJ12" s="730"/>
      <c r="FUK12" s="730"/>
      <c r="FUL12" s="730"/>
      <c r="FUM12" s="730"/>
      <c r="FUN12" s="730"/>
      <c r="FUO12" s="730"/>
      <c r="FUP12" s="730"/>
      <c r="FUQ12" s="730"/>
      <c r="FUR12" s="730"/>
      <c r="FUS12" s="730"/>
      <c r="FUT12" s="730"/>
      <c r="FUU12" s="730"/>
      <c r="FUV12" s="730"/>
      <c r="FUW12" s="730"/>
      <c r="FUX12" s="730"/>
      <c r="FUY12" s="730"/>
      <c r="FUZ12" s="730"/>
      <c r="FVA12" s="730"/>
      <c r="FVB12" s="730"/>
      <c r="FVC12" s="730"/>
      <c r="FVD12" s="730"/>
      <c r="FVE12" s="730"/>
      <c r="FVF12" s="730"/>
      <c r="FVG12" s="730"/>
      <c r="FVH12" s="730"/>
      <c r="FVI12" s="730"/>
      <c r="FVJ12" s="730"/>
      <c r="FVK12" s="730"/>
      <c r="FVL12" s="730"/>
      <c r="FVM12" s="730"/>
      <c r="FVN12" s="730"/>
      <c r="FVO12" s="730"/>
      <c r="FVP12" s="730"/>
      <c r="FVQ12" s="730"/>
      <c r="FVR12" s="730"/>
      <c r="FVS12" s="730"/>
      <c r="FVT12" s="730"/>
      <c r="FVU12" s="730"/>
      <c r="FVV12" s="730"/>
      <c r="FVW12" s="730"/>
      <c r="FVX12" s="730"/>
      <c r="FVY12" s="730"/>
      <c r="FVZ12" s="730"/>
      <c r="FWA12" s="730"/>
      <c r="FWB12" s="730"/>
      <c r="FWC12" s="730"/>
      <c r="FWD12" s="730"/>
      <c r="FWE12" s="730"/>
      <c r="FWF12" s="730"/>
      <c r="FWG12" s="730"/>
      <c r="FWH12" s="730"/>
      <c r="FWI12" s="730"/>
      <c r="FWJ12" s="730"/>
      <c r="FWK12" s="730"/>
      <c r="FWL12" s="730"/>
      <c r="FWM12" s="730"/>
      <c r="FWN12" s="730"/>
      <c r="FWO12" s="730"/>
      <c r="FWP12" s="730"/>
      <c r="FWQ12" s="730"/>
      <c r="FWR12" s="730"/>
      <c r="FWS12" s="730"/>
      <c r="FWT12" s="730"/>
      <c r="FWU12" s="730"/>
      <c r="FWV12" s="730"/>
      <c r="FWW12" s="730"/>
      <c r="FWX12" s="730"/>
      <c r="FWY12" s="730"/>
      <c r="FWZ12" s="730"/>
      <c r="FXA12" s="730"/>
      <c r="FXB12" s="730"/>
      <c r="FXC12" s="730"/>
      <c r="FXD12" s="730"/>
      <c r="FXE12" s="730"/>
      <c r="FXF12" s="730"/>
      <c r="FXG12" s="730"/>
      <c r="FXH12" s="730"/>
      <c r="FXI12" s="730"/>
      <c r="FXJ12" s="730"/>
      <c r="FXK12" s="730"/>
      <c r="FXL12" s="730"/>
      <c r="FXM12" s="730"/>
      <c r="FXN12" s="730"/>
      <c r="FXO12" s="730"/>
      <c r="FXP12" s="730"/>
      <c r="FXQ12" s="730"/>
      <c r="FXR12" s="730"/>
      <c r="FXS12" s="730"/>
      <c r="FXT12" s="730"/>
      <c r="FXU12" s="730"/>
      <c r="FXV12" s="730"/>
      <c r="FXW12" s="730"/>
      <c r="FXX12" s="730"/>
      <c r="FXY12" s="730"/>
      <c r="FXZ12" s="730"/>
      <c r="FYA12" s="730"/>
      <c r="FYB12" s="730"/>
      <c r="FYC12" s="730"/>
      <c r="FYD12" s="730"/>
      <c r="FYE12" s="730"/>
      <c r="FYF12" s="730"/>
      <c r="FYG12" s="730"/>
      <c r="FYH12" s="730"/>
      <c r="FYI12" s="730"/>
      <c r="FYJ12" s="730"/>
      <c r="FYK12" s="730"/>
      <c r="FYL12" s="730"/>
      <c r="FYM12" s="730"/>
      <c r="FYN12" s="730"/>
      <c r="FYO12" s="730"/>
      <c r="FYP12" s="730"/>
      <c r="FYQ12" s="730"/>
      <c r="FYR12" s="730"/>
      <c r="FYS12" s="730"/>
      <c r="FYT12" s="730"/>
      <c r="FYU12" s="730"/>
      <c r="FYV12" s="730"/>
      <c r="FYW12" s="730"/>
      <c r="FYX12" s="730"/>
      <c r="FYY12" s="730"/>
      <c r="FYZ12" s="730"/>
      <c r="FZA12" s="730"/>
      <c r="FZB12" s="730"/>
      <c r="FZC12" s="730"/>
      <c r="FZD12" s="730"/>
      <c r="FZE12" s="730"/>
      <c r="FZF12" s="730"/>
      <c r="FZG12" s="730"/>
      <c r="FZH12" s="730"/>
      <c r="FZI12" s="730"/>
      <c r="FZJ12" s="730"/>
      <c r="FZK12" s="730"/>
      <c r="FZL12" s="730"/>
      <c r="FZM12" s="730"/>
      <c r="FZN12" s="730"/>
      <c r="FZO12" s="730"/>
      <c r="FZP12" s="730"/>
      <c r="FZQ12" s="730"/>
      <c r="FZR12" s="730"/>
      <c r="FZS12" s="730"/>
      <c r="FZT12" s="730"/>
      <c r="FZU12" s="730"/>
      <c r="FZV12" s="730"/>
      <c r="FZW12" s="730"/>
      <c r="FZX12" s="730"/>
      <c r="FZY12" s="730"/>
      <c r="FZZ12" s="730"/>
      <c r="GAA12" s="730"/>
      <c r="GAB12" s="730"/>
      <c r="GAC12" s="730"/>
      <c r="GAD12" s="730"/>
      <c r="GAE12" s="730"/>
      <c r="GAF12" s="730"/>
      <c r="GAG12" s="730"/>
      <c r="GAH12" s="730"/>
      <c r="GAI12" s="730"/>
      <c r="GAJ12" s="730"/>
      <c r="GAK12" s="730"/>
      <c r="GAL12" s="730"/>
      <c r="GAM12" s="730"/>
      <c r="GAN12" s="730"/>
      <c r="GAO12" s="730"/>
      <c r="GAP12" s="730"/>
      <c r="GAQ12" s="730"/>
      <c r="GAR12" s="730"/>
      <c r="GAS12" s="730"/>
      <c r="GAT12" s="730"/>
      <c r="GAU12" s="730"/>
      <c r="GAV12" s="730"/>
      <c r="GAW12" s="730"/>
      <c r="GAX12" s="730"/>
      <c r="GAY12" s="730"/>
      <c r="GAZ12" s="730"/>
      <c r="GBA12" s="730"/>
      <c r="GBB12" s="730"/>
      <c r="GBC12" s="730"/>
      <c r="GBD12" s="730"/>
      <c r="GBE12" s="730"/>
      <c r="GBF12" s="730"/>
      <c r="GBG12" s="730"/>
      <c r="GBH12" s="730"/>
      <c r="GBI12" s="730"/>
      <c r="GBJ12" s="730"/>
      <c r="GBK12" s="730"/>
      <c r="GBL12" s="730"/>
      <c r="GBM12" s="730"/>
      <c r="GBN12" s="730"/>
      <c r="GBO12" s="730"/>
      <c r="GBP12" s="730"/>
      <c r="GBQ12" s="730"/>
      <c r="GBR12" s="730"/>
      <c r="GBS12" s="730"/>
      <c r="GBT12" s="730"/>
      <c r="GBU12" s="730"/>
      <c r="GBV12" s="730"/>
      <c r="GBW12" s="730"/>
      <c r="GBX12" s="730"/>
      <c r="GBY12" s="730"/>
      <c r="GBZ12" s="730"/>
      <c r="GCA12" s="730"/>
      <c r="GCB12" s="730"/>
      <c r="GCC12" s="730"/>
      <c r="GCD12" s="730"/>
      <c r="GCE12" s="730"/>
      <c r="GCF12" s="730"/>
      <c r="GCG12" s="730"/>
      <c r="GCH12" s="730"/>
      <c r="GCI12" s="730"/>
      <c r="GCJ12" s="730"/>
      <c r="GCK12" s="730"/>
      <c r="GCL12" s="730"/>
      <c r="GCM12" s="730"/>
      <c r="GCN12" s="730"/>
      <c r="GCO12" s="730"/>
      <c r="GCP12" s="730"/>
      <c r="GCQ12" s="730"/>
      <c r="GCR12" s="730"/>
      <c r="GCS12" s="730"/>
      <c r="GCT12" s="730"/>
      <c r="GCU12" s="730"/>
      <c r="GCV12" s="730"/>
      <c r="GCW12" s="730"/>
      <c r="GCX12" s="730"/>
      <c r="GCY12" s="730"/>
      <c r="GCZ12" s="730"/>
      <c r="GDA12" s="730"/>
      <c r="GDB12" s="730"/>
      <c r="GDC12" s="730"/>
      <c r="GDD12" s="730"/>
      <c r="GDE12" s="730"/>
      <c r="GDF12" s="730"/>
      <c r="GDG12" s="730"/>
      <c r="GDH12" s="730"/>
      <c r="GDI12" s="730"/>
      <c r="GDJ12" s="730"/>
      <c r="GDK12" s="730"/>
      <c r="GDL12" s="730"/>
      <c r="GDM12" s="730"/>
      <c r="GDN12" s="730"/>
      <c r="GDO12" s="730"/>
      <c r="GDP12" s="730"/>
      <c r="GDQ12" s="730"/>
      <c r="GDR12" s="730"/>
      <c r="GDS12" s="730"/>
      <c r="GDT12" s="730"/>
      <c r="GDU12" s="730"/>
      <c r="GDV12" s="730"/>
      <c r="GDW12" s="730"/>
      <c r="GDX12" s="730"/>
      <c r="GDY12" s="730"/>
      <c r="GDZ12" s="730"/>
      <c r="GEA12" s="730"/>
      <c r="GEB12" s="730"/>
      <c r="GEC12" s="730"/>
      <c r="GED12" s="730"/>
      <c r="GEE12" s="730"/>
      <c r="GEF12" s="730"/>
      <c r="GEG12" s="730"/>
      <c r="GEH12" s="730"/>
      <c r="GEI12" s="730"/>
      <c r="GEJ12" s="730"/>
      <c r="GEK12" s="730"/>
      <c r="GEL12" s="730"/>
      <c r="GEM12" s="730"/>
      <c r="GEN12" s="730"/>
      <c r="GEO12" s="730"/>
      <c r="GEP12" s="730"/>
      <c r="GEQ12" s="730"/>
      <c r="GER12" s="730"/>
      <c r="GES12" s="730"/>
      <c r="GET12" s="730"/>
      <c r="GEU12" s="730"/>
      <c r="GEV12" s="730"/>
      <c r="GEW12" s="730"/>
      <c r="GEX12" s="730"/>
      <c r="GEY12" s="730"/>
      <c r="GEZ12" s="730"/>
      <c r="GFA12" s="730"/>
      <c r="GFB12" s="730"/>
      <c r="GFC12" s="730"/>
      <c r="GFD12" s="730"/>
      <c r="GFE12" s="730"/>
      <c r="GFF12" s="730"/>
      <c r="GFG12" s="730"/>
      <c r="GFH12" s="730"/>
      <c r="GFI12" s="730"/>
      <c r="GFJ12" s="730"/>
      <c r="GFK12" s="730"/>
      <c r="GFL12" s="730"/>
      <c r="GFM12" s="730"/>
      <c r="GFN12" s="730"/>
      <c r="GFO12" s="730"/>
      <c r="GFP12" s="730"/>
      <c r="GFQ12" s="730"/>
      <c r="GFR12" s="730"/>
      <c r="GFS12" s="730"/>
      <c r="GFT12" s="730"/>
      <c r="GFU12" s="730"/>
      <c r="GFV12" s="730"/>
      <c r="GFW12" s="730"/>
      <c r="GFX12" s="730"/>
      <c r="GFY12" s="730"/>
      <c r="GFZ12" s="730"/>
      <c r="GGA12" s="730"/>
      <c r="GGB12" s="730"/>
      <c r="GGC12" s="730"/>
      <c r="GGD12" s="730"/>
      <c r="GGE12" s="730"/>
      <c r="GGF12" s="730"/>
      <c r="GGG12" s="730"/>
      <c r="GGH12" s="730"/>
      <c r="GGI12" s="730"/>
      <c r="GGJ12" s="730"/>
      <c r="GGK12" s="730"/>
      <c r="GGL12" s="730"/>
      <c r="GGM12" s="730"/>
      <c r="GGN12" s="730"/>
      <c r="GGO12" s="730"/>
      <c r="GGP12" s="730"/>
      <c r="GGQ12" s="730"/>
      <c r="GGR12" s="730"/>
      <c r="GGS12" s="730"/>
      <c r="GGT12" s="730"/>
      <c r="GGU12" s="730"/>
      <c r="GGV12" s="730"/>
      <c r="GGW12" s="730"/>
      <c r="GGX12" s="730"/>
      <c r="GGY12" s="730"/>
      <c r="GGZ12" s="730"/>
      <c r="GHA12" s="730"/>
      <c r="GHB12" s="730"/>
      <c r="GHC12" s="730"/>
      <c r="GHD12" s="730"/>
      <c r="GHE12" s="730"/>
      <c r="GHF12" s="730"/>
      <c r="GHG12" s="730"/>
      <c r="GHH12" s="730"/>
      <c r="GHI12" s="730"/>
      <c r="GHJ12" s="730"/>
      <c r="GHK12" s="730"/>
      <c r="GHL12" s="730"/>
      <c r="GHM12" s="730"/>
      <c r="GHN12" s="730"/>
      <c r="GHO12" s="730"/>
      <c r="GHP12" s="730"/>
      <c r="GHQ12" s="730"/>
      <c r="GHR12" s="730"/>
      <c r="GHS12" s="730"/>
      <c r="GHT12" s="730"/>
      <c r="GHU12" s="730"/>
      <c r="GHV12" s="730"/>
      <c r="GHW12" s="730"/>
      <c r="GHX12" s="730"/>
      <c r="GHY12" s="730"/>
      <c r="GHZ12" s="730"/>
      <c r="GIA12" s="730"/>
      <c r="GIB12" s="730"/>
      <c r="GIC12" s="730"/>
      <c r="GID12" s="730"/>
      <c r="GIE12" s="730"/>
      <c r="GIF12" s="730"/>
      <c r="GIG12" s="730"/>
      <c r="GIH12" s="730"/>
      <c r="GII12" s="730"/>
      <c r="GIJ12" s="730"/>
      <c r="GIK12" s="730"/>
      <c r="GIL12" s="730"/>
      <c r="GIM12" s="730"/>
      <c r="GIN12" s="730"/>
      <c r="GIO12" s="730"/>
      <c r="GIP12" s="730"/>
      <c r="GIQ12" s="730"/>
      <c r="GIR12" s="730"/>
      <c r="GIS12" s="730"/>
      <c r="GIT12" s="730"/>
      <c r="GIU12" s="730"/>
      <c r="GIV12" s="730"/>
      <c r="GIW12" s="730"/>
      <c r="GIX12" s="730"/>
      <c r="GIY12" s="730"/>
      <c r="GIZ12" s="730"/>
      <c r="GJA12" s="730"/>
      <c r="GJB12" s="730"/>
      <c r="GJC12" s="730"/>
      <c r="GJD12" s="730"/>
      <c r="GJE12" s="730"/>
      <c r="GJF12" s="730"/>
      <c r="GJG12" s="730"/>
      <c r="GJH12" s="730"/>
      <c r="GJI12" s="730"/>
      <c r="GJJ12" s="730"/>
      <c r="GJK12" s="730"/>
      <c r="GJL12" s="730"/>
      <c r="GJM12" s="730"/>
      <c r="GJN12" s="730"/>
      <c r="GJO12" s="730"/>
      <c r="GJP12" s="730"/>
      <c r="GJQ12" s="730"/>
      <c r="GJR12" s="730"/>
      <c r="GJS12" s="730"/>
      <c r="GJT12" s="730"/>
      <c r="GJU12" s="730"/>
      <c r="GJV12" s="730"/>
      <c r="GJW12" s="730"/>
      <c r="GJX12" s="730"/>
      <c r="GJY12" s="730"/>
      <c r="GJZ12" s="730"/>
      <c r="GKA12" s="730"/>
      <c r="GKB12" s="730"/>
      <c r="GKC12" s="730"/>
      <c r="GKD12" s="730"/>
      <c r="GKE12" s="730"/>
      <c r="GKF12" s="730"/>
      <c r="GKG12" s="730"/>
      <c r="GKH12" s="730"/>
      <c r="GKI12" s="730"/>
      <c r="GKJ12" s="730"/>
      <c r="GKK12" s="730"/>
      <c r="GKL12" s="730"/>
      <c r="GKM12" s="730"/>
      <c r="GKN12" s="730"/>
      <c r="GKO12" s="730"/>
      <c r="GKP12" s="730"/>
      <c r="GKQ12" s="730"/>
      <c r="GKR12" s="730"/>
      <c r="GKS12" s="730"/>
      <c r="GKT12" s="730"/>
      <c r="GKU12" s="730"/>
      <c r="GKV12" s="730"/>
      <c r="GKW12" s="730"/>
      <c r="GKX12" s="730"/>
      <c r="GKY12" s="730"/>
      <c r="GKZ12" s="730"/>
      <c r="GLA12" s="730"/>
      <c r="GLB12" s="730"/>
      <c r="GLC12" s="730"/>
      <c r="GLD12" s="730"/>
      <c r="GLE12" s="730"/>
      <c r="GLF12" s="730"/>
      <c r="GLG12" s="730"/>
      <c r="GLH12" s="730"/>
      <c r="GLI12" s="730"/>
      <c r="GLJ12" s="730"/>
      <c r="GLK12" s="730"/>
      <c r="GLL12" s="730"/>
      <c r="GLM12" s="730"/>
      <c r="GLN12" s="730"/>
      <c r="GLO12" s="730"/>
      <c r="GLP12" s="730"/>
      <c r="GLQ12" s="730"/>
      <c r="GLR12" s="730"/>
      <c r="GLS12" s="730"/>
      <c r="GLT12" s="730"/>
      <c r="GLU12" s="730"/>
      <c r="GLV12" s="730"/>
      <c r="GLW12" s="730"/>
      <c r="GLX12" s="730"/>
      <c r="GLY12" s="730"/>
      <c r="GLZ12" s="730"/>
      <c r="GMA12" s="730"/>
      <c r="GMB12" s="730"/>
      <c r="GMC12" s="730"/>
      <c r="GMD12" s="730"/>
      <c r="GME12" s="730"/>
      <c r="GMF12" s="730"/>
      <c r="GMG12" s="730"/>
      <c r="GMH12" s="730"/>
      <c r="GMI12" s="730"/>
      <c r="GMJ12" s="730"/>
      <c r="GMK12" s="730"/>
      <c r="GML12" s="730"/>
      <c r="GMM12" s="730"/>
      <c r="GMN12" s="730"/>
      <c r="GMO12" s="730"/>
      <c r="GMP12" s="730"/>
      <c r="GMQ12" s="730"/>
      <c r="GMR12" s="730"/>
      <c r="GMS12" s="730"/>
      <c r="GMT12" s="730"/>
      <c r="GMU12" s="730"/>
      <c r="GMV12" s="730"/>
      <c r="GMW12" s="730"/>
      <c r="GMX12" s="730"/>
      <c r="GMY12" s="730"/>
      <c r="GMZ12" s="730"/>
      <c r="GNA12" s="730"/>
      <c r="GNB12" s="730"/>
      <c r="GNC12" s="730"/>
      <c r="GND12" s="730"/>
      <c r="GNE12" s="730"/>
      <c r="GNF12" s="730"/>
      <c r="GNG12" s="730"/>
      <c r="GNH12" s="730"/>
      <c r="GNI12" s="730"/>
      <c r="GNJ12" s="730"/>
      <c r="GNK12" s="730"/>
      <c r="GNL12" s="730"/>
      <c r="GNM12" s="730"/>
      <c r="GNN12" s="730"/>
      <c r="GNO12" s="730"/>
      <c r="GNP12" s="730"/>
      <c r="GNQ12" s="730"/>
      <c r="GNR12" s="730"/>
      <c r="GNS12" s="730"/>
      <c r="GNT12" s="730"/>
      <c r="GNU12" s="730"/>
      <c r="GNV12" s="730"/>
      <c r="GNW12" s="730"/>
      <c r="GNX12" s="730"/>
      <c r="GNY12" s="730"/>
      <c r="GNZ12" s="730"/>
      <c r="GOA12" s="730"/>
      <c r="GOB12" s="730"/>
      <c r="GOC12" s="730"/>
      <c r="GOD12" s="730"/>
      <c r="GOE12" s="730"/>
      <c r="GOF12" s="730"/>
      <c r="GOG12" s="730"/>
      <c r="GOH12" s="730"/>
      <c r="GOI12" s="730"/>
      <c r="GOJ12" s="730"/>
      <c r="GOK12" s="730"/>
      <c r="GOL12" s="730"/>
      <c r="GOM12" s="730"/>
      <c r="GON12" s="730"/>
      <c r="GOO12" s="730"/>
      <c r="GOP12" s="730"/>
      <c r="GOQ12" s="730"/>
      <c r="GOR12" s="730"/>
      <c r="GOS12" s="730"/>
      <c r="GOT12" s="730"/>
      <c r="GOU12" s="730"/>
      <c r="GOV12" s="730"/>
      <c r="GOW12" s="730"/>
      <c r="GOX12" s="730"/>
      <c r="GOY12" s="730"/>
      <c r="GOZ12" s="730"/>
      <c r="GPA12" s="730"/>
      <c r="GPB12" s="730"/>
      <c r="GPC12" s="730"/>
      <c r="GPD12" s="730"/>
      <c r="GPE12" s="730"/>
      <c r="GPF12" s="730"/>
      <c r="GPG12" s="730"/>
      <c r="GPH12" s="730"/>
      <c r="GPI12" s="730"/>
      <c r="GPJ12" s="730"/>
      <c r="GPK12" s="730"/>
      <c r="GPL12" s="730"/>
      <c r="GPM12" s="730"/>
      <c r="GPN12" s="730"/>
      <c r="GPO12" s="730"/>
      <c r="GPP12" s="730"/>
      <c r="GPQ12" s="730"/>
      <c r="GPR12" s="730"/>
      <c r="GPS12" s="730"/>
      <c r="GPT12" s="730"/>
      <c r="GPU12" s="730"/>
      <c r="GPV12" s="730"/>
      <c r="GPW12" s="730"/>
      <c r="GPX12" s="730"/>
      <c r="GPY12" s="730"/>
      <c r="GPZ12" s="730"/>
      <c r="GQA12" s="730"/>
      <c r="GQB12" s="730"/>
      <c r="GQC12" s="730"/>
      <c r="GQD12" s="730"/>
      <c r="GQE12" s="730"/>
      <c r="GQF12" s="730"/>
      <c r="GQG12" s="730"/>
      <c r="GQH12" s="730"/>
      <c r="GQI12" s="730"/>
      <c r="GQJ12" s="730"/>
      <c r="GQK12" s="730"/>
      <c r="GQL12" s="730"/>
      <c r="GQM12" s="730"/>
      <c r="GQN12" s="730"/>
      <c r="GQO12" s="730"/>
      <c r="GQP12" s="730"/>
      <c r="GQQ12" s="730"/>
      <c r="GQR12" s="730"/>
      <c r="GQS12" s="730"/>
      <c r="GQT12" s="730"/>
      <c r="GQU12" s="730"/>
      <c r="GQV12" s="730"/>
      <c r="GQW12" s="730"/>
      <c r="GQX12" s="730"/>
      <c r="GQY12" s="730"/>
      <c r="GQZ12" s="730"/>
      <c r="GRA12" s="730"/>
      <c r="GRB12" s="730"/>
      <c r="GRC12" s="730"/>
      <c r="GRD12" s="730"/>
      <c r="GRE12" s="730"/>
      <c r="GRF12" s="730"/>
      <c r="GRG12" s="730"/>
      <c r="GRH12" s="730"/>
      <c r="GRI12" s="730"/>
      <c r="GRJ12" s="730"/>
      <c r="GRK12" s="730"/>
      <c r="GRL12" s="730"/>
      <c r="GRM12" s="730"/>
      <c r="GRN12" s="730"/>
      <c r="GRO12" s="730"/>
      <c r="GRP12" s="730"/>
      <c r="GRQ12" s="730"/>
      <c r="GRR12" s="730"/>
      <c r="GRS12" s="730"/>
      <c r="GRT12" s="730"/>
      <c r="GRU12" s="730"/>
      <c r="GRV12" s="730"/>
      <c r="GRW12" s="730"/>
      <c r="GRX12" s="730"/>
      <c r="GRY12" s="730"/>
      <c r="GRZ12" s="730"/>
      <c r="GSA12" s="730"/>
      <c r="GSB12" s="730"/>
      <c r="GSC12" s="730"/>
      <c r="GSD12" s="730"/>
      <c r="GSE12" s="730"/>
      <c r="GSF12" s="730"/>
      <c r="GSG12" s="730"/>
      <c r="GSH12" s="730"/>
      <c r="GSI12" s="730"/>
      <c r="GSJ12" s="730"/>
      <c r="GSK12" s="730"/>
      <c r="GSL12" s="730"/>
      <c r="GSM12" s="730"/>
      <c r="GSN12" s="730"/>
      <c r="GSO12" s="730"/>
      <c r="GSP12" s="730"/>
      <c r="GSQ12" s="730"/>
      <c r="GSR12" s="730"/>
      <c r="GSS12" s="730"/>
      <c r="GST12" s="730"/>
      <c r="GSU12" s="730"/>
      <c r="GSV12" s="730"/>
      <c r="GSW12" s="730"/>
      <c r="GSX12" s="730"/>
      <c r="GSY12" s="730"/>
      <c r="GSZ12" s="730"/>
      <c r="GTA12" s="730"/>
      <c r="GTB12" s="730"/>
      <c r="GTC12" s="730"/>
      <c r="GTD12" s="730"/>
      <c r="GTE12" s="730"/>
      <c r="GTF12" s="730"/>
      <c r="GTG12" s="730"/>
      <c r="GTH12" s="730"/>
      <c r="GTI12" s="730"/>
      <c r="GTJ12" s="730"/>
      <c r="GTK12" s="730"/>
      <c r="GTL12" s="730"/>
      <c r="GTM12" s="730"/>
      <c r="GTN12" s="730"/>
      <c r="GTO12" s="730"/>
      <c r="GTP12" s="730"/>
      <c r="GTQ12" s="730"/>
      <c r="GTR12" s="730"/>
      <c r="GTS12" s="730"/>
      <c r="GTT12" s="730"/>
      <c r="GTU12" s="730"/>
      <c r="GTV12" s="730"/>
      <c r="GTW12" s="730"/>
      <c r="GTX12" s="730"/>
      <c r="GTY12" s="730"/>
      <c r="GTZ12" s="730"/>
      <c r="GUA12" s="730"/>
      <c r="GUB12" s="730"/>
      <c r="GUC12" s="730"/>
      <c r="GUD12" s="730"/>
      <c r="GUE12" s="730"/>
      <c r="GUF12" s="730"/>
      <c r="GUG12" s="730"/>
      <c r="GUH12" s="730"/>
      <c r="GUI12" s="730"/>
      <c r="GUJ12" s="730"/>
      <c r="GUK12" s="730"/>
      <c r="GUL12" s="730"/>
      <c r="GUM12" s="730"/>
      <c r="GUN12" s="730"/>
      <c r="GUO12" s="730"/>
      <c r="GUP12" s="730"/>
      <c r="GUQ12" s="730"/>
      <c r="GUR12" s="730"/>
      <c r="GUS12" s="730"/>
      <c r="GUT12" s="730"/>
      <c r="GUU12" s="730"/>
      <c r="GUV12" s="730"/>
      <c r="GUW12" s="730"/>
      <c r="GUX12" s="730"/>
      <c r="GUY12" s="730"/>
      <c r="GUZ12" s="730"/>
      <c r="GVA12" s="730"/>
      <c r="GVB12" s="730"/>
      <c r="GVC12" s="730"/>
      <c r="GVD12" s="730"/>
      <c r="GVE12" s="730"/>
      <c r="GVF12" s="730"/>
      <c r="GVG12" s="730"/>
      <c r="GVH12" s="730"/>
      <c r="GVI12" s="730"/>
      <c r="GVJ12" s="730"/>
      <c r="GVK12" s="730"/>
      <c r="GVL12" s="730"/>
      <c r="GVM12" s="730"/>
      <c r="GVN12" s="730"/>
      <c r="GVO12" s="730"/>
      <c r="GVP12" s="730"/>
      <c r="GVQ12" s="730"/>
      <c r="GVR12" s="730"/>
      <c r="GVS12" s="730"/>
      <c r="GVT12" s="730"/>
      <c r="GVU12" s="730"/>
      <c r="GVV12" s="730"/>
      <c r="GVW12" s="730"/>
      <c r="GVX12" s="730"/>
      <c r="GVY12" s="730"/>
      <c r="GVZ12" s="730"/>
      <c r="GWA12" s="730"/>
      <c r="GWB12" s="730"/>
      <c r="GWC12" s="730"/>
      <c r="GWD12" s="730"/>
      <c r="GWE12" s="730"/>
      <c r="GWF12" s="730"/>
      <c r="GWG12" s="730"/>
      <c r="GWH12" s="730"/>
      <c r="GWI12" s="730"/>
      <c r="GWJ12" s="730"/>
      <c r="GWK12" s="730"/>
      <c r="GWL12" s="730"/>
      <c r="GWM12" s="730"/>
      <c r="GWN12" s="730"/>
      <c r="GWO12" s="730"/>
      <c r="GWP12" s="730"/>
      <c r="GWQ12" s="730"/>
      <c r="GWR12" s="730"/>
      <c r="GWS12" s="730"/>
      <c r="GWT12" s="730"/>
      <c r="GWU12" s="730"/>
      <c r="GWV12" s="730"/>
      <c r="GWW12" s="730"/>
      <c r="GWX12" s="730"/>
      <c r="GWY12" s="730"/>
      <c r="GWZ12" s="730"/>
      <c r="GXA12" s="730"/>
      <c r="GXB12" s="730"/>
      <c r="GXC12" s="730"/>
      <c r="GXD12" s="730"/>
      <c r="GXE12" s="730"/>
      <c r="GXF12" s="730"/>
      <c r="GXG12" s="730"/>
      <c r="GXH12" s="730"/>
      <c r="GXI12" s="730"/>
      <c r="GXJ12" s="730"/>
      <c r="GXK12" s="730"/>
      <c r="GXL12" s="730"/>
      <c r="GXM12" s="730"/>
      <c r="GXN12" s="730"/>
      <c r="GXO12" s="730"/>
      <c r="GXP12" s="730"/>
      <c r="GXQ12" s="730"/>
      <c r="GXR12" s="730"/>
      <c r="GXS12" s="730"/>
      <c r="GXT12" s="730"/>
      <c r="GXU12" s="730"/>
      <c r="GXV12" s="730"/>
      <c r="GXW12" s="730"/>
      <c r="GXX12" s="730"/>
      <c r="GXY12" s="730"/>
      <c r="GXZ12" s="730"/>
      <c r="GYA12" s="730"/>
      <c r="GYB12" s="730"/>
      <c r="GYC12" s="730"/>
      <c r="GYD12" s="730"/>
      <c r="GYE12" s="730"/>
      <c r="GYF12" s="730"/>
      <c r="GYG12" s="730"/>
      <c r="GYH12" s="730"/>
      <c r="GYI12" s="730"/>
      <c r="GYJ12" s="730"/>
      <c r="GYK12" s="730"/>
      <c r="GYL12" s="730"/>
      <c r="GYM12" s="730"/>
      <c r="GYN12" s="730"/>
      <c r="GYO12" s="730"/>
      <c r="GYP12" s="730"/>
      <c r="GYQ12" s="730"/>
      <c r="GYR12" s="730"/>
      <c r="GYS12" s="730"/>
      <c r="GYT12" s="730"/>
      <c r="GYU12" s="730"/>
      <c r="GYV12" s="730"/>
      <c r="GYW12" s="730"/>
      <c r="GYX12" s="730"/>
      <c r="GYY12" s="730"/>
      <c r="GYZ12" s="730"/>
      <c r="GZA12" s="730"/>
      <c r="GZB12" s="730"/>
      <c r="GZC12" s="730"/>
      <c r="GZD12" s="730"/>
      <c r="GZE12" s="730"/>
      <c r="GZF12" s="730"/>
      <c r="GZG12" s="730"/>
      <c r="GZH12" s="730"/>
      <c r="GZI12" s="730"/>
      <c r="GZJ12" s="730"/>
      <c r="GZK12" s="730"/>
      <c r="GZL12" s="730"/>
      <c r="GZM12" s="730"/>
      <c r="GZN12" s="730"/>
      <c r="GZO12" s="730"/>
      <c r="GZP12" s="730"/>
      <c r="GZQ12" s="730"/>
      <c r="GZR12" s="730"/>
      <c r="GZS12" s="730"/>
      <c r="GZT12" s="730"/>
      <c r="GZU12" s="730"/>
      <c r="GZV12" s="730"/>
      <c r="GZW12" s="730"/>
      <c r="GZX12" s="730"/>
      <c r="GZY12" s="730"/>
      <c r="GZZ12" s="730"/>
      <c r="HAA12" s="730"/>
      <c r="HAB12" s="730"/>
      <c r="HAC12" s="730"/>
      <c r="HAD12" s="730"/>
      <c r="HAE12" s="730"/>
      <c r="HAF12" s="730"/>
      <c r="HAG12" s="730"/>
      <c r="HAH12" s="730"/>
      <c r="HAI12" s="730"/>
      <c r="HAJ12" s="730"/>
      <c r="HAK12" s="730"/>
      <c r="HAL12" s="730"/>
      <c r="HAM12" s="730"/>
      <c r="HAN12" s="730"/>
      <c r="HAO12" s="730"/>
      <c r="HAP12" s="730"/>
      <c r="HAQ12" s="730"/>
      <c r="HAR12" s="730"/>
      <c r="HAS12" s="730"/>
      <c r="HAT12" s="730"/>
      <c r="HAU12" s="730"/>
      <c r="HAV12" s="730"/>
      <c r="HAW12" s="730"/>
      <c r="HAX12" s="730"/>
      <c r="HAY12" s="730"/>
      <c r="HAZ12" s="730"/>
      <c r="HBA12" s="730"/>
      <c r="HBB12" s="730"/>
      <c r="HBC12" s="730"/>
      <c r="HBD12" s="730"/>
      <c r="HBE12" s="730"/>
      <c r="HBF12" s="730"/>
      <c r="HBG12" s="730"/>
      <c r="HBH12" s="730"/>
      <c r="HBI12" s="730"/>
      <c r="HBJ12" s="730"/>
      <c r="HBK12" s="730"/>
      <c r="HBL12" s="730"/>
      <c r="HBM12" s="730"/>
      <c r="HBN12" s="730"/>
      <c r="HBO12" s="730"/>
      <c r="HBP12" s="730"/>
      <c r="HBQ12" s="730"/>
      <c r="HBR12" s="730"/>
      <c r="HBS12" s="730"/>
      <c r="HBT12" s="730"/>
      <c r="HBU12" s="730"/>
      <c r="HBV12" s="730"/>
      <c r="HBW12" s="730"/>
      <c r="HBX12" s="730"/>
      <c r="HBY12" s="730"/>
      <c r="HBZ12" s="730"/>
      <c r="HCA12" s="730"/>
      <c r="HCB12" s="730"/>
      <c r="HCC12" s="730"/>
      <c r="HCD12" s="730"/>
      <c r="HCE12" s="730"/>
      <c r="HCF12" s="730"/>
      <c r="HCG12" s="730"/>
      <c r="HCH12" s="730"/>
      <c r="HCI12" s="730"/>
      <c r="HCJ12" s="730"/>
      <c r="HCK12" s="730"/>
      <c r="HCL12" s="730"/>
      <c r="HCM12" s="730"/>
      <c r="HCN12" s="730"/>
      <c r="HCO12" s="730"/>
      <c r="HCP12" s="730"/>
      <c r="HCQ12" s="730"/>
      <c r="HCR12" s="730"/>
      <c r="HCS12" s="730"/>
      <c r="HCT12" s="730"/>
      <c r="HCU12" s="730"/>
      <c r="HCV12" s="730"/>
      <c r="HCW12" s="730"/>
      <c r="HCX12" s="730"/>
      <c r="HCY12" s="730"/>
      <c r="HCZ12" s="730"/>
      <c r="HDA12" s="730"/>
      <c r="HDB12" s="730"/>
      <c r="HDC12" s="730"/>
      <c r="HDD12" s="730"/>
      <c r="HDE12" s="730"/>
      <c r="HDF12" s="730"/>
      <c r="HDG12" s="730"/>
      <c r="HDH12" s="730"/>
      <c r="HDI12" s="730"/>
      <c r="HDJ12" s="730"/>
      <c r="HDK12" s="730"/>
      <c r="HDL12" s="730"/>
      <c r="HDM12" s="730"/>
      <c r="HDN12" s="730"/>
      <c r="HDO12" s="730"/>
      <c r="HDP12" s="730"/>
      <c r="HDQ12" s="730"/>
      <c r="HDR12" s="730"/>
      <c r="HDS12" s="730"/>
      <c r="HDT12" s="730"/>
      <c r="HDU12" s="730"/>
      <c r="HDV12" s="730"/>
      <c r="HDW12" s="730"/>
      <c r="HDX12" s="730"/>
      <c r="HDY12" s="730"/>
      <c r="HDZ12" s="730"/>
      <c r="HEA12" s="730"/>
      <c r="HEB12" s="730"/>
      <c r="HEC12" s="730"/>
      <c r="HED12" s="730"/>
      <c r="HEE12" s="730"/>
      <c r="HEF12" s="730"/>
      <c r="HEG12" s="730"/>
      <c r="HEH12" s="730"/>
      <c r="HEI12" s="730"/>
      <c r="HEJ12" s="730"/>
      <c r="HEK12" s="730"/>
      <c r="HEL12" s="730"/>
      <c r="HEM12" s="730"/>
      <c r="HEN12" s="730"/>
      <c r="HEO12" s="730"/>
      <c r="HEP12" s="730"/>
      <c r="HEQ12" s="730"/>
      <c r="HER12" s="730"/>
      <c r="HES12" s="730"/>
      <c r="HET12" s="730"/>
      <c r="HEU12" s="730"/>
      <c r="HEV12" s="730"/>
      <c r="HEW12" s="730"/>
      <c r="HEX12" s="730"/>
      <c r="HEY12" s="730"/>
      <c r="HEZ12" s="730"/>
      <c r="HFA12" s="730"/>
      <c r="HFB12" s="730"/>
      <c r="HFC12" s="730"/>
      <c r="HFD12" s="730"/>
      <c r="HFE12" s="730"/>
      <c r="HFF12" s="730"/>
      <c r="HFG12" s="730"/>
      <c r="HFH12" s="730"/>
      <c r="HFI12" s="730"/>
      <c r="HFJ12" s="730"/>
      <c r="HFK12" s="730"/>
      <c r="HFL12" s="730"/>
      <c r="HFM12" s="730"/>
      <c r="HFN12" s="730"/>
      <c r="HFO12" s="730"/>
      <c r="HFP12" s="730"/>
      <c r="HFQ12" s="730"/>
      <c r="HFR12" s="730"/>
      <c r="HFS12" s="730"/>
      <c r="HFT12" s="730"/>
      <c r="HFU12" s="730"/>
      <c r="HFV12" s="730"/>
      <c r="HFW12" s="730"/>
      <c r="HFX12" s="730"/>
      <c r="HFY12" s="730"/>
      <c r="HFZ12" s="730"/>
      <c r="HGA12" s="730"/>
      <c r="HGB12" s="730"/>
      <c r="HGC12" s="730"/>
      <c r="HGD12" s="730"/>
      <c r="HGE12" s="730"/>
      <c r="HGF12" s="730"/>
      <c r="HGG12" s="730"/>
      <c r="HGH12" s="730"/>
      <c r="HGI12" s="730"/>
      <c r="HGJ12" s="730"/>
      <c r="HGK12" s="730"/>
      <c r="HGL12" s="730"/>
      <c r="HGM12" s="730"/>
      <c r="HGN12" s="730"/>
      <c r="HGO12" s="730"/>
      <c r="HGP12" s="730"/>
      <c r="HGQ12" s="730"/>
      <c r="HGR12" s="730"/>
      <c r="HGS12" s="730"/>
      <c r="HGT12" s="730"/>
      <c r="HGU12" s="730"/>
      <c r="HGV12" s="730"/>
      <c r="HGW12" s="730"/>
      <c r="HGX12" s="730"/>
      <c r="HGY12" s="730"/>
      <c r="HGZ12" s="730"/>
      <c r="HHA12" s="730"/>
      <c r="HHB12" s="730"/>
      <c r="HHC12" s="730"/>
      <c r="HHD12" s="730"/>
      <c r="HHE12" s="730"/>
      <c r="HHF12" s="730"/>
      <c r="HHG12" s="730"/>
      <c r="HHH12" s="730"/>
      <c r="HHI12" s="730"/>
      <c r="HHJ12" s="730"/>
      <c r="HHK12" s="730"/>
      <c r="HHL12" s="730"/>
      <c r="HHM12" s="730"/>
      <c r="HHN12" s="730"/>
      <c r="HHO12" s="730"/>
      <c r="HHP12" s="730"/>
      <c r="HHQ12" s="730"/>
      <c r="HHR12" s="730"/>
      <c r="HHS12" s="730"/>
      <c r="HHT12" s="730"/>
      <c r="HHU12" s="730"/>
      <c r="HHV12" s="730"/>
      <c r="HHW12" s="730"/>
      <c r="HHX12" s="730"/>
      <c r="HHY12" s="730"/>
      <c r="HHZ12" s="730"/>
      <c r="HIA12" s="730"/>
      <c r="HIB12" s="730"/>
      <c r="HIC12" s="730"/>
      <c r="HID12" s="730"/>
      <c r="HIE12" s="730"/>
      <c r="HIF12" s="730"/>
      <c r="HIG12" s="730"/>
      <c r="HIH12" s="730"/>
      <c r="HII12" s="730"/>
      <c r="HIJ12" s="730"/>
      <c r="HIK12" s="730"/>
      <c r="HIL12" s="730"/>
      <c r="HIM12" s="730"/>
      <c r="HIN12" s="730"/>
      <c r="HIO12" s="730"/>
      <c r="HIP12" s="730"/>
      <c r="HIQ12" s="730"/>
      <c r="HIR12" s="730"/>
      <c r="HIS12" s="730"/>
      <c r="HIT12" s="730"/>
      <c r="HIU12" s="730"/>
      <c r="HIV12" s="730"/>
      <c r="HIW12" s="730"/>
      <c r="HIX12" s="730"/>
      <c r="HIY12" s="730"/>
      <c r="HIZ12" s="730"/>
      <c r="HJA12" s="730"/>
      <c r="HJB12" s="730"/>
      <c r="HJC12" s="730"/>
      <c r="HJD12" s="730"/>
      <c r="HJE12" s="730"/>
      <c r="HJF12" s="730"/>
      <c r="HJG12" s="730"/>
      <c r="HJH12" s="730"/>
      <c r="HJI12" s="730"/>
      <c r="HJJ12" s="730"/>
      <c r="HJK12" s="730"/>
      <c r="HJL12" s="730"/>
      <c r="HJM12" s="730"/>
      <c r="HJN12" s="730"/>
      <c r="HJO12" s="730"/>
      <c r="HJP12" s="730"/>
      <c r="HJQ12" s="730"/>
      <c r="HJR12" s="730"/>
      <c r="HJS12" s="730"/>
      <c r="HJT12" s="730"/>
      <c r="HJU12" s="730"/>
      <c r="HJV12" s="730"/>
      <c r="HJW12" s="730"/>
      <c r="HJX12" s="730"/>
      <c r="HJY12" s="730"/>
      <c r="HJZ12" s="730"/>
      <c r="HKA12" s="730"/>
      <c r="HKB12" s="730"/>
      <c r="HKC12" s="730"/>
      <c r="HKD12" s="730"/>
      <c r="HKE12" s="730"/>
      <c r="HKF12" s="730"/>
      <c r="HKG12" s="730"/>
      <c r="HKH12" s="730"/>
      <c r="HKI12" s="730"/>
      <c r="HKJ12" s="730"/>
      <c r="HKK12" s="730"/>
      <c r="HKL12" s="730"/>
      <c r="HKM12" s="730"/>
      <c r="HKN12" s="730"/>
      <c r="HKO12" s="730"/>
      <c r="HKP12" s="730"/>
      <c r="HKQ12" s="730"/>
      <c r="HKR12" s="730"/>
      <c r="HKS12" s="730"/>
      <c r="HKT12" s="730"/>
      <c r="HKU12" s="730"/>
      <c r="HKV12" s="730"/>
      <c r="HKW12" s="730"/>
      <c r="HKX12" s="730"/>
      <c r="HKY12" s="730"/>
      <c r="HKZ12" s="730"/>
      <c r="HLA12" s="730"/>
      <c r="HLB12" s="730"/>
      <c r="HLC12" s="730"/>
      <c r="HLD12" s="730"/>
      <c r="HLE12" s="730"/>
      <c r="HLF12" s="730"/>
      <c r="HLG12" s="730"/>
      <c r="HLH12" s="730"/>
      <c r="HLI12" s="730"/>
      <c r="HLJ12" s="730"/>
      <c r="HLK12" s="730"/>
      <c r="HLL12" s="730"/>
      <c r="HLM12" s="730"/>
      <c r="HLN12" s="730"/>
      <c r="HLO12" s="730"/>
      <c r="HLP12" s="730"/>
      <c r="HLQ12" s="730"/>
      <c r="HLR12" s="730"/>
      <c r="HLS12" s="730"/>
      <c r="HLT12" s="730"/>
      <c r="HLU12" s="730"/>
      <c r="HLV12" s="730"/>
      <c r="HLW12" s="730"/>
      <c r="HLX12" s="730"/>
      <c r="HLY12" s="730"/>
      <c r="HLZ12" s="730"/>
      <c r="HMA12" s="730"/>
      <c r="HMB12" s="730"/>
      <c r="HMC12" s="730"/>
      <c r="HMD12" s="730"/>
      <c r="HME12" s="730"/>
      <c r="HMF12" s="730"/>
      <c r="HMG12" s="730"/>
      <c r="HMH12" s="730"/>
      <c r="HMI12" s="730"/>
      <c r="HMJ12" s="730"/>
      <c r="HMK12" s="730"/>
      <c r="HML12" s="730"/>
      <c r="HMM12" s="730"/>
      <c r="HMN12" s="730"/>
      <c r="HMO12" s="730"/>
      <c r="HMP12" s="730"/>
      <c r="HMQ12" s="730"/>
      <c r="HMR12" s="730"/>
      <c r="HMS12" s="730"/>
      <c r="HMT12" s="730"/>
      <c r="HMU12" s="730"/>
      <c r="HMV12" s="730"/>
      <c r="HMW12" s="730"/>
      <c r="HMX12" s="730"/>
      <c r="HMY12" s="730"/>
      <c r="HMZ12" s="730"/>
      <c r="HNA12" s="730"/>
      <c r="HNB12" s="730"/>
      <c r="HNC12" s="730"/>
      <c r="HND12" s="730"/>
      <c r="HNE12" s="730"/>
      <c r="HNF12" s="730"/>
      <c r="HNG12" s="730"/>
      <c r="HNH12" s="730"/>
      <c r="HNI12" s="730"/>
      <c r="HNJ12" s="730"/>
      <c r="HNK12" s="730"/>
      <c r="HNL12" s="730"/>
      <c r="HNM12" s="730"/>
      <c r="HNN12" s="730"/>
      <c r="HNO12" s="730"/>
      <c r="HNP12" s="730"/>
      <c r="HNQ12" s="730"/>
      <c r="HNR12" s="730"/>
      <c r="HNS12" s="730"/>
      <c r="HNT12" s="730"/>
      <c r="HNU12" s="730"/>
      <c r="HNV12" s="730"/>
      <c r="HNW12" s="730"/>
      <c r="HNX12" s="730"/>
      <c r="HNY12" s="730"/>
      <c r="HNZ12" s="730"/>
      <c r="HOA12" s="730"/>
      <c r="HOB12" s="730"/>
      <c r="HOC12" s="730"/>
      <c r="HOD12" s="730"/>
      <c r="HOE12" s="730"/>
      <c r="HOF12" s="730"/>
      <c r="HOG12" s="730"/>
      <c r="HOH12" s="730"/>
      <c r="HOI12" s="730"/>
      <c r="HOJ12" s="730"/>
      <c r="HOK12" s="730"/>
      <c r="HOL12" s="730"/>
      <c r="HOM12" s="730"/>
      <c r="HON12" s="730"/>
      <c r="HOO12" s="730"/>
      <c r="HOP12" s="730"/>
      <c r="HOQ12" s="730"/>
      <c r="HOR12" s="730"/>
      <c r="HOS12" s="730"/>
      <c r="HOT12" s="730"/>
      <c r="HOU12" s="730"/>
      <c r="HOV12" s="730"/>
      <c r="HOW12" s="730"/>
      <c r="HOX12" s="730"/>
      <c r="HOY12" s="730"/>
      <c r="HOZ12" s="730"/>
      <c r="HPA12" s="730"/>
      <c r="HPB12" s="730"/>
      <c r="HPC12" s="730"/>
      <c r="HPD12" s="730"/>
      <c r="HPE12" s="730"/>
      <c r="HPF12" s="730"/>
      <c r="HPG12" s="730"/>
      <c r="HPH12" s="730"/>
      <c r="HPI12" s="730"/>
      <c r="HPJ12" s="730"/>
      <c r="HPK12" s="730"/>
      <c r="HPL12" s="730"/>
      <c r="HPM12" s="730"/>
      <c r="HPN12" s="730"/>
      <c r="HPO12" s="730"/>
      <c r="HPP12" s="730"/>
      <c r="HPQ12" s="730"/>
      <c r="HPR12" s="730"/>
      <c r="HPS12" s="730"/>
      <c r="HPT12" s="730"/>
      <c r="HPU12" s="730"/>
      <c r="HPV12" s="730"/>
      <c r="HPW12" s="730"/>
      <c r="HPX12" s="730"/>
      <c r="HPY12" s="730"/>
      <c r="HPZ12" s="730"/>
      <c r="HQA12" s="730"/>
      <c r="HQB12" s="730"/>
      <c r="HQC12" s="730"/>
      <c r="HQD12" s="730"/>
      <c r="HQE12" s="730"/>
      <c r="HQF12" s="730"/>
      <c r="HQG12" s="730"/>
      <c r="HQH12" s="730"/>
      <c r="HQI12" s="730"/>
      <c r="HQJ12" s="730"/>
      <c r="HQK12" s="730"/>
      <c r="HQL12" s="730"/>
      <c r="HQM12" s="730"/>
      <c r="HQN12" s="730"/>
      <c r="HQO12" s="730"/>
      <c r="HQP12" s="730"/>
      <c r="HQQ12" s="730"/>
      <c r="HQR12" s="730"/>
      <c r="HQS12" s="730"/>
      <c r="HQT12" s="730"/>
      <c r="HQU12" s="730"/>
      <c r="HQV12" s="730"/>
      <c r="HQW12" s="730"/>
      <c r="HQX12" s="730"/>
      <c r="HQY12" s="730"/>
      <c r="HQZ12" s="730"/>
      <c r="HRA12" s="730"/>
      <c r="HRB12" s="730"/>
      <c r="HRC12" s="730"/>
      <c r="HRD12" s="730"/>
      <c r="HRE12" s="730"/>
      <c r="HRF12" s="730"/>
      <c r="HRG12" s="730"/>
      <c r="HRH12" s="730"/>
      <c r="HRI12" s="730"/>
      <c r="HRJ12" s="730"/>
      <c r="HRK12" s="730"/>
      <c r="HRL12" s="730"/>
      <c r="HRM12" s="730"/>
      <c r="HRN12" s="730"/>
      <c r="HRO12" s="730"/>
      <c r="HRP12" s="730"/>
      <c r="HRQ12" s="730"/>
      <c r="HRR12" s="730"/>
      <c r="HRS12" s="730"/>
      <c r="HRT12" s="730"/>
      <c r="HRU12" s="730"/>
      <c r="HRV12" s="730"/>
      <c r="HRW12" s="730"/>
      <c r="HRX12" s="730"/>
      <c r="HRY12" s="730"/>
      <c r="HRZ12" s="730"/>
      <c r="HSA12" s="730"/>
      <c r="HSB12" s="730"/>
      <c r="HSC12" s="730"/>
      <c r="HSD12" s="730"/>
      <c r="HSE12" s="730"/>
      <c r="HSF12" s="730"/>
      <c r="HSG12" s="730"/>
      <c r="HSH12" s="730"/>
      <c r="HSI12" s="730"/>
      <c r="HSJ12" s="730"/>
      <c r="HSK12" s="730"/>
      <c r="HSL12" s="730"/>
      <c r="HSM12" s="730"/>
      <c r="HSN12" s="730"/>
      <c r="HSO12" s="730"/>
      <c r="HSP12" s="730"/>
      <c r="HSQ12" s="730"/>
      <c r="HSR12" s="730"/>
      <c r="HSS12" s="730"/>
      <c r="HST12" s="730"/>
      <c r="HSU12" s="730"/>
      <c r="HSV12" s="730"/>
      <c r="HSW12" s="730"/>
      <c r="HSX12" s="730"/>
      <c r="HSY12" s="730"/>
      <c r="HSZ12" s="730"/>
      <c r="HTA12" s="730"/>
      <c r="HTB12" s="730"/>
      <c r="HTC12" s="730"/>
      <c r="HTD12" s="730"/>
      <c r="HTE12" s="730"/>
      <c r="HTF12" s="730"/>
      <c r="HTG12" s="730"/>
      <c r="HTH12" s="730"/>
      <c r="HTI12" s="730"/>
      <c r="HTJ12" s="730"/>
      <c r="HTK12" s="730"/>
      <c r="HTL12" s="730"/>
      <c r="HTM12" s="730"/>
      <c r="HTN12" s="730"/>
      <c r="HTO12" s="730"/>
      <c r="HTP12" s="730"/>
      <c r="HTQ12" s="730"/>
      <c r="HTR12" s="730"/>
      <c r="HTS12" s="730"/>
      <c r="HTT12" s="730"/>
      <c r="HTU12" s="730"/>
      <c r="HTV12" s="730"/>
      <c r="HTW12" s="730"/>
      <c r="HTX12" s="730"/>
      <c r="HTY12" s="730"/>
      <c r="HTZ12" s="730"/>
      <c r="HUA12" s="730"/>
      <c r="HUB12" s="730"/>
      <c r="HUC12" s="730"/>
      <c r="HUD12" s="730"/>
      <c r="HUE12" s="730"/>
      <c r="HUF12" s="730"/>
      <c r="HUG12" s="730"/>
      <c r="HUH12" s="730"/>
      <c r="HUI12" s="730"/>
      <c r="HUJ12" s="730"/>
      <c r="HUK12" s="730"/>
      <c r="HUL12" s="730"/>
      <c r="HUM12" s="730"/>
      <c r="HUN12" s="730"/>
      <c r="HUO12" s="730"/>
      <c r="HUP12" s="730"/>
      <c r="HUQ12" s="730"/>
      <c r="HUR12" s="730"/>
      <c r="HUS12" s="730"/>
      <c r="HUT12" s="730"/>
      <c r="HUU12" s="730"/>
      <c r="HUV12" s="730"/>
      <c r="HUW12" s="730"/>
      <c r="HUX12" s="730"/>
      <c r="HUY12" s="730"/>
      <c r="HUZ12" s="730"/>
      <c r="HVA12" s="730"/>
      <c r="HVB12" s="730"/>
      <c r="HVC12" s="730"/>
      <c r="HVD12" s="730"/>
      <c r="HVE12" s="730"/>
      <c r="HVF12" s="730"/>
      <c r="HVG12" s="730"/>
      <c r="HVH12" s="730"/>
      <c r="HVI12" s="730"/>
      <c r="HVJ12" s="730"/>
      <c r="HVK12" s="730"/>
      <c r="HVL12" s="730"/>
      <c r="HVM12" s="730"/>
      <c r="HVN12" s="730"/>
      <c r="HVO12" s="730"/>
      <c r="HVP12" s="730"/>
      <c r="HVQ12" s="730"/>
      <c r="HVR12" s="730"/>
      <c r="HVS12" s="730"/>
      <c r="HVT12" s="730"/>
      <c r="HVU12" s="730"/>
      <c r="HVV12" s="730"/>
      <c r="HVW12" s="730"/>
      <c r="HVX12" s="730"/>
      <c r="HVY12" s="730"/>
      <c r="HVZ12" s="730"/>
      <c r="HWA12" s="730"/>
      <c r="HWB12" s="730"/>
      <c r="HWC12" s="730"/>
      <c r="HWD12" s="730"/>
      <c r="HWE12" s="730"/>
      <c r="HWF12" s="730"/>
      <c r="HWG12" s="730"/>
      <c r="HWH12" s="730"/>
      <c r="HWI12" s="730"/>
      <c r="HWJ12" s="730"/>
      <c r="HWK12" s="730"/>
      <c r="HWL12" s="730"/>
      <c r="HWM12" s="730"/>
      <c r="HWN12" s="730"/>
      <c r="HWO12" s="730"/>
      <c r="HWP12" s="730"/>
      <c r="HWQ12" s="730"/>
      <c r="HWR12" s="730"/>
      <c r="HWS12" s="730"/>
      <c r="HWT12" s="730"/>
      <c r="HWU12" s="730"/>
      <c r="HWV12" s="730"/>
      <c r="HWW12" s="730"/>
      <c r="HWX12" s="730"/>
      <c r="HWY12" s="730"/>
      <c r="HWZ12" s="730"/>
      <c r="HXA12" s="730"/>
      <c r="HXB12" s="730"/>
      <c r="HXC12" s="730"/>
      <c r="HXD12" s="730"/>
      <c r="HXE12" s="730"/>
      <c r="HXF12" s="730"/>
      <c r="HXG12" s="730"/>
      <c r="HXH12" s="730"/>
      <c r="HXI12" s="730"/>
      <c r="HXJ12" s="730"/>
      <c r="HXK12" s="730"/>
      <c r="HXL12" s="730"/>
      <c r="HXM12" s="730"/>
      <c r="HXN12" s="730"/>
      <c r="HXO12" s="730"/>
      <c r="HXP12" s="730"/>
      <c r="HXQ12" s="730"/>
      <c r="HXR12" s="730"/>
      <c r="HXS12" s="730"/>
      <c r="HXT12" s="730"/>
      <c r="HXU12" s="730"/>
      <c r="HXV12" s="730"/>
      <c r="HXW12" s="730"/>
      <c r="HXX12" s="730"/>
      <c r="HXY12" s="730"/>
      <c r="HXZ12" s="730"/>
      <c r="HYA12" s="730"/>
      <c r="HYB12" s="730"/>
      <c r="HYC12" s="730"/>
      <c r="HYD12" s="730"/>
      <c r="HYE12" s="730"/>
      <c r="HYF12" s="730"/>
      <c r="HYG12" s="730"/>
      <c r="HYH12" s="730"/>
      <c r="HYI12" s="730"/>
      <c r="HYJ12" s="730"/>
      <c r="HYK12" s="730"/>
      <c r="HYL12" s="730"/>
      <c r="HYM12" s="730"/>
      <c r="HYN12" s="730"/>
      <c r="HYO12" s="730"/>
      <c r="HYP12" s="730"/>
      <c r="HYQ12" s="730"/>
      <c r="HYR12" s="730"/>
      <c r="HYS12" s="730"/>
      <c r="HYT12" s="730"/>
      <c r="HYU12" s="730"/>
      <c r="HYV12" s="730"/>
      <c r="HYW12" s="730"/>
      <c r="HYX12" s="730"/>
      <c r="HYY12" s="730"/>
      <c r="HYZ12" s="730"/>
      <c r="HZA12" s="730"/>
      <c r="HZB12" s="730"/>
      <c r="HZC12" s="730"/>
      <c r="HZD12" s="730"/>
      <c r="HZE12" s="730"/>
      <c r="HZF12" s="730"/>
      <c r="HZG12" s="730"/>
      <c r="HZH12" s="730"/>
      <c r="HZI12" s="730"/>
      <c r="HZJ12" s="730"/>
      <c r="HZK12" s="730"/>
      <c r="HZL12" s="730"/>
      <c r="HZM12" s="730"/>
      <c r="HZN12" s="730"/>
      <c r="HZO12" s="730"/>
      <c r="HZP12" s="730"/>
      <c r="HZQ12" s="730"/>
      <c r="HZR12" s="730"/>
      <c r="HZS12" s="730"/>
      <c r="HZT12" s="730"/>
      <c r="HZU12" s="730"/>
      <c r="HZV12" s="730"/>
      <c r="HZW12" s="730"/>
      <c r="HZX12" s="730"/>
      <c r="HZY12" s="730"/>
      <c r="HZZ12" s="730"/>
      <c r="IAA12" s="730"/>
      <c r="IAB12" s="730"/>
      <c r="IAC12" s="730"/>
      <c r="IAD12" s="730"/>
      <c r="IAE12" s="730"/>
      <c r="IAF12" s="730"/>
      <c r="IAG12" s="730"/>
      <c r="IAH12" s="730"/>
      <c r="IAI12" s="730"/>
      <c r="IAJ12" s="730"/>
      <c r="IAK12" s="730"/>
      <c r="IAL12" s="730"/>
      <c r="IAM12" s="730"/>
      <c r="IAN12" s="730"/>
      <c r="IAO12" s="730"/>
      <c r="IAP12" s="730"/>
      <c r="IAQ12" s="730"/>
      <c r="IAR12" s="730"/>
      <c r="IAS12" s="730"/>
      <c r="IAT12" s="730"/>
      <c r="IAU12" s="730"/>
      <c r="IAV12" s="730"/>
      <c r="IAW12" s="730"/>
      <c r="IAX12" s="730"/>
      <c r="IAY12" s="730"/>
      <c r="IAZ12" s="730"/>
      <c r="IBA12" s="730"/>
      <c r="IBB12" s="730"/>
      <c r="IBC12" s="730"/>
      <c r="IBD12" s="730"/>
      <c r="IBE12" s="730"/>
      <c r="IBF12" s="730"/>
      <c r="IBG12" s="730"/>
      <c r="IBH12" s="730"/>
      <c r="IBI12" s="730"/>
      <c r="IBJ12" s="730"/>
      <c r="IBK12" s="730"/>
      <c r="IBL12" s="730"/>
      <c r="IBM12" s="730"/>
      <c r="IBN12" s="730"/>
      <c r="IBO12" s="730"/>
      <c r="IBP12" s="730"/>
      <c r="IBQ12" s="730"/>
      <c r="IBR12" s="730"/>
      <c r="IBS12" s="730"/>
      <c r="IBT12" s="730"/>
      <c r="IBU12" s="730"/>
      <c r="IBV12" s="730"/>
      <c r="IBW12" s="730"/>
      <c r="IBX12" s="730"/>
      <c r="IBY12" s="730"/>
      <c r="IBZ12" s="730"/>
      <c r="ICA12" s="730"/>
      <c r="ICB12" s="730"/>
      <c r="ICC12" s="730"/>
      <c r="ICD12" s="730"/>
      <c r="ICE12" s="730"/>
      <c r="ICF12" s="730"/>
      <c r="ICG12" s="730"/>
      <c r="ICH12" s="730"/>
      <c r="ICI12" s="730"/>
      <c r="ICJ12" s="730"/>
      <c r="ICK12" s="730"/>
      <c r="ICL12" s="730"/>
      <c r="ICM12" s="730"/>
      <c r="ICN12" s="730"/>
      <c r="ICO12" s="730"/>
      <c r="ICP12" s="730"/>
      <c r="ICQ12" s="730"/>
      <c r="ICR12" s="730"/>
      <c r="ICS12" s="730"/>
      <c r="ICT12" s="730"/>
      <c r="ICU12" s="730"/>
      <c r="ICV12" s="730"/>
      <c r="ICW12" s="730"/>
      <c r="ICX12" s="730"/>
      <c r="ICY12" s="730"/>
      <c r="ICZ12" s="730"/>
      <c r="IDA12" s="730"/>
      <c r="IDB12" s="730"/>
      <c r="IDC12" s="730"/>
      <c r="IDD12" s="730"/>
      <c r="IDE12" s="730"/>
      <c r="IDF12" s="730"/>
      <c r="IDG12" s="730"/>
      <c r="IDH12" s="730"/>
      <c r="IDI12" s="730"/>
      <c r="IDJ12" s="730"/>
      <c r="IDK12" s="730"/>
      <c r="IDL12" s="730"/>
      <c r="IDM12" s="730"/>
      <c r="IDN12" s="730"/>
      <c r="IDO12" s="730"/>
      <c r="IDP12" s="730"/>
      <c r="IDQ12" s="730"/>
      <c r="IDR12" s="730"/>
      <c r="IDS12" s="730"/>
      <c r="IDT12" s="730"/>
      <c r="IDU12" s="730"/>
      <c r="IDV12" s="730"/>
      <c r="IDW12" s="730"/>
      <c r="IDX12" s="730"/>
      <c r="IDY12" s="730"/>
      <c r="IDZ12" s="730"/>
      <c r="IEA12" s="730"/>
      <c r="IEB12" s="730"/>
      <c r="IEC12" s="730"/>
      <c r="IED12" s="730"/>
      <c r="IEE12" s="730"/>
      <c r="IEF12" s="730"/>
      <c r="IEG12" s="730"/>
      <c r="IEH12" s="730"/>
      <c r="IEI12" s="730"/>
      <c r="IEJ12" s="730"/>
      <c r="IEK12" s="730"/>
      <c r="IEL12" s="730"/>
      <c r="IEM12" s="730"/>
      <c r="IEN12" s="730"/>
      <c r="IEO12" s="730"/>
      <c r="IEP12" s="730"/>
      <c r="IEQ12" s="730"/>
      <c r="IER12" s="730"/>
      <c r="IES12" s="730"/>
      <c r="IET12" s="730"/>
      <c r="IEU12" s="730"/>
      <c r="IEV12" s="730"/>
      <c r="IEW12" s="730"/>
      <c r="IEX12" s="730"/>
      <c r="IEY12" s="730"/>
      <c r="IEZ12" s="730"/>
      <c r="IFA12" s="730"/>
      <c r="IFB12" s="730"/>
      <c r="IFC12" s="730"/>
      <c r="IFD12" s="730"/>
      <c r="IFE12" s="730"/>
      <c r="IFF12" s="730"/>
      <c r="IFG12" s="730"/>
      <c r="IFH12" s="730"/>
      <c r="IFI12" s="730"/>
      <c r="IFJ12" s="730"/>
      <c r="IFK12" s="730"/>
      <c r="IFL12" s="730"/>
      <c r="IFM12" s="730"/>
      <c r="IFN12" s="730"/>
      <c r="IFO12" s="730"/>
      <c r="IFP12" s="730"/>
      <c r="IFQ12" s="730"/>
      <c r="IFR12" s="730"/>
      <c r="IFS12" s="730"/>
      <c r="IFT12" s="730"/>
      <c r="IFU12" s="730"/>
      <c r="IFV12" s="730"/>
      <c r="IFW12" s="730"/>
      <c r="IFX12" s="730"/>
      <c r="IFY12" s="730"/>
      <c r="IFZ12" s="730"/>
      <c r="IGA12" s="730"/>
      <c r="IGB12" s="730"/>
      <c r="IGC12" s="730"/>
      <c r="IGD12" s="730"/>
      <c r="IGE12" s="730"/>
      <c r="IGF12" s="730"/>
      <c r="IGG12" s="730"/>
      <c r="IGH12" s="730"/>
      <c r="IGI12" s="730"/>
      <c r="IGJ12" s="730"/>
      <c r="IGK12" s="730"/>
      <c r="IGL12" s="730"/>
      <c r="IGM12" s="730"/>
      <c r="IGN12" s="730"/>
      <c r="IGO12" s="730"/>
      <c r="IGP12" s="730"/>
      <c r="IGQ12" s="730"/>
      <c r="IGR12" s="730"/>
      <c r="IGS12" s="730"/>
      <c r="IGT12" s="730"/>
      <c r="IGU12" s="730"/>
      <c r="IGV12" s="730"/>
      <c r="IGW12" s="730"/>
      <c r="IGX12" s="730"/>
      <c r="IGY12" s="730"/>
      <c r="IGZ12" s="730"/>
      <c r="IHA12" s="730"/>
      <c r="IHB12" s="730"/>
      <c r="IHC12" s="730"/>
      <c r="IHD12" s="730"/>
      <c r="IHE12" s="730"/>
      <c r="IHF12" s="730"/>
      <c r="IHG12" s="730"/>
      <c r="IHH12" s="730"/>
      <c r="IHI12" s="730"/>
      <c r="IHJ12" s="730"/>
      <c r="IHK12" s="730"/>
      <c r="IHL12" s="730"/>
      <c r="IHM12" s="730"/>
      <c r="IHN12" s="730"/>
      <c r="IHO12" s="730"/>
      <c r="IHP12" s="730"/>
      <c r="IHQ12" s="730"/>
      <c r="IHR12" s="730"/>
      <c r="IHS12" s="730"/>
      <c r="IHT12" s="730"/>
      <c r="IHU12" s="730"/>
      <c r="IHV12" s="730"/>
      <c r="IHW12" s="730"/>
      <c r="IHX12" s="730"/>
      <c r="IHY12" s="730"/>
      <c r="IHZ12" s="730"/>
      <c r="IIA12" s="730"/>
      <c r="IIB12" s="730"/>
      <c r="IIC12" s="730"/>
      <c r="IID12" s="730"/>
      <c r="IIE12" s="730"/>
      <c r="IIF12" s="730"/>
      <c r="IIG12" s="730"/>
      <c r="IIH12" s="730"/>
      <c r="III12" s="730"/>
      <c r="IIJ12" s="730"/>
      <c r="IIK12" s="730"/>
      <c r="IIL12" s="730"/>
      <c r="IIM12" s="730"/>
      <c r="IIN12" s="730"/>
      <c r="IIO12" s="730"/>
      <c r="IIP12" s="730"/>
      <c r="IIQ12" s="730"/>
      <c r="IIR12" s="730"/>
      <c r="IIS12" s="730"/>
      <c r="IIT12" s="730"/>
      <c r="IIU12" s="730"/>
      <c r="IIV12" s="730"/>
      <c r="IIW12" s="730"/>
      <c r="IIX12" s="730"/>
      <c r="IIY12" s="730"/>
      <c r="IIZ12" s="730"/>
      <c r="IJA12" s="730"/>
      <c r="IJB12" s="730"/>
      <c r="IJC12" s="730"/>
      <c r="IJD12" s="730"/>
      <c r="IJE12" s="730"/>
      <c r="IJF12" s="730"/>
      <c r="IJG12" s="730"/>
      <c r="IJH12" s="730"/>
      <c r="IJI12" s="730"/>
      <c r="IJJ12" s="730"/>
      <c r="IJK12" s="730"/>
      <c r="IJL12" s="730"/>
      <c r="IJM12" s="730"/>
      <c r="IJN12" s="730"/>
      <c r="IJO12" s="730"/>
      <c r="IJP12" s="730"/>
      <c r="IJQ12" s="730"/>
      <c r="IJR12" s="730"/>
      <c r="IJS12" s="730"/>
      <c r="IJT12" s="730"/>
      <c r="IJU12" s="730"/>
      <c r="IJV12" s="730"/>
      <c r="IJW12" s="730"/>
      <c r="IJX12" s="730"/>
      <c r="IJY12" s="730"/>
      <c r="IJZ12" s="730"/>
      <c r="IKA12" s="730"/>
      <c r="IKB12" s="730"/>
      <c r="IKC12" s="730"/>
      <c r="IKD12" s="730"/>
      <c r="IKE12" s="730"/>
      <c r="IKF12" s="730"/>
      <c r="IKG12" s="730"/>
      <c r="IKH12" s="730"/>
      <c r="IKI12" s="730"/>
      <c r="IKJ12" s="730"/>
      <c r="IKK12" s="730"/>
      <c r="IKL12" s="730"/>
      <c r="IKM12" s="730"/>
      <c r="IKN12" s="730"/>
      <c r="IKO12" s="730"/>
      <c r="IKP12" s="730"/>
      <c r="IKQ12" s="730"/>
      <c r="IKR12" s="730"/>
      <c r="IKS12" s="730"/>
      <c r="IKT12" s="730"/>
      <c r="IKU12" s="730"/>
      <c r="IKV12" s="730"/>
      <c r="IKW12" s="730"/>
      <c r="IKX12" s="730"/>
      <c r="IKY12" s="730"/>
      <c r="IKZ12" s="730"/>
      <c r="ILA12" s="730"/>
      <c r="ILB12" s="730"/>
      <c r="ILC12" s="730"/>
      <c r="ILD12" s="730"/>
      <c r="ILE12" s="730"/>
      <c r="ILF12" s="730"/>
      <c r="ILG12" s="730"/>
      <c r="ILH12" s="730"/>
      <c r="ILI12" s="730"/>
      <c r="ILJ12" s="730"/>
      <c r="ILK12" s="730"/>
      <c r="ILL12" s="730"/>
      <c r="ILM12" s="730"/>
      <c r="ILN12" s="730"/>
      <c r="ILO12" s="730"/>
      <c r="ILP12" s="730"/>
      <c r="ILQ12" s="730"/>
      <c r="ILR12" s="730"/>
      <c r="ILS12" s="730"/>
      <c r="ILT12" s="730"/>
      <c r="ILU12" s="730"/>
      <c r="ILV12" s="730"/>
      <c r="ILW12" s="730"/>
      <c r="ILX12" s="730"/>
      <c r="ILY12" s="730"/>
      <c r="ILZ12" s="730"/>
      <c r="IMA12" s="730"/>
      <c r="IMB12" s="730"/>
      <c r="IMC12" s="730"/>
      <c r="IMD12" s="730"/>
      <c r="IME12" s="730"/>
      <c r="IMF12" s="730"/>
      <c r="IMG12" s="730"/>
      <c r="IMH12" s="730"/>
      <c r="IMI12" s="730"/>
      <c r="IMJ12" s="730"/>
      <c r="IMK12" s="730"/>
      <c r="IML12" s="730"/>
      <c r="IMM12" s="730"/>
      <c r="IMN12" s="730"/>
      <c r="IMO12" s="730"/>
      <c r="IMP12" s="730"/>
      <c r="IMQ12" s="730"/>
      <c r="IMR12" s="730"/>
      <c r="IMS12" s="730"/>
      <c r="IMT12" s="730"/>
      <c r="IMU12" s="730"/>
      <c r="IMV12" s="730"/>
      <c r="IMW12" s="730"/>
      <c r="IMX12" s="730"/>
      <c r="IMY12" s="730"/>
      <c r="IMZ12" s="730"/>
      <c r="INA12" s="730"/>
      <c r="INB12" s="730"/>
      <c r="INC12" s="730"/>
      <c r="IND12" s="730"/>
      <c r="INE12" s="730"/>
      <c r="INF12" s="730"/>
      <c r="ING12" s="730"/>
      <c r="INH12" s="730"/>
      <c r="INI12" s="730"/>
      <c r="INJ12" s="730"/>
      <c r="INK12" s="730"/>
      <c r="INL12" s="730"/>
      <c r="INM12" s="730"/>
      <c r="INN12" s="730"/>
      <c r="INO12" s="730"/>
      <c r="INP12" s="730"/>
      <c r="INQ12" s="730"/>
      <c r="INR12" s="730"/>
      <c r="INS12" s="730"/>
      <c r="INT12" s="730"/>
      <c r="INU12" s="730"/>
      <c r="INV12" s="730"/>
      <c r="INW12" s="730"/>
      <c r="INX12" s="730"/>
      <c r="INY12" s="730"/>
      <c r="INZ12" s="730"/>
      <c r="IOA12" s="730"/>
      <c r="IOB12" s="730"/>
      <c r="IOC12" s="730"/>
      <c r="IOD12" s="730"/>
      <c r="IOE12" s="730"/>
      <c r="IOF12" s="730"/>
      <c r="IOG12" s="730"/>
      <c r="IOH12" s="730"/>
      <c r="IOI12" s="730"/>
      <c r="IOJ12" s="730"/>
      <c r="IOK12" s="730"/>
      <c r="IOL12" s="730"/>
      <c r="IOM12" s="730"/>
      <c r="ION12" s="730"/>
      <c r="IOO12" s="730"/>
      <c r="IOP12" s="730"/>
      <c r="IOQ12" s="730"/>
      <c r="IOR12" s="730"/>
      <c r="IOS12" s="730"/>
      <c r="IOT12" s="730"/>
      <c r="IOU12" s="730"/>
      <c r="IOV12" s="730"/>
      <c r="IOW12" s="730"/>
      <c r="IOX12" s="730"/>
      <c r="IOY12" s="730"/>
      <c r="IOZ12" s="730"/>
      <c r="IPA12" s="730"/>
      <c r="IPB12" s="730"/>
      <c r="IPC12" s="730"/>
      <c r="IPD12" s="730"/>
      <c r="IPE12" s="730"/>
      <c r="IPF12" s="730"/>
      <c r="IPG12" s="730"/>
      <c r="IPH12" s="730"/>
      <c r="IPI12" s="730"/>
      <c r="IPJ12" s="730"/>
      <c r="IPK12" s="730"/>
      <c r="IPL12" s="730"/>
      <c r="IPM12" s="730"/>
      <c r="IPN12" s="730"/>
      <c r="IPO12" s="730"/>
      <c r="IPP12" s="730"/>
      <c r="IPQ12" s="730"/>
      <c r="IPR12" s="730"/>
      <c r="IPS12" s="730"/>
      <c r="IPT12" s="730"/>
      <c r="IPU12" s="730"/>
      <c r="IPV12" s="730"/>
      <c r="IPW12" s="730"/>
      <c r="IPX12" s="730"/>
      <c r="IPY12" s="730"/>
      <c r="IPZ12" s="730"/>
      <c r="IQA12" s="730"/>
      <c r="IQB12" s="730"/>
      <c r="IQC12" s="730"/>
      <c r="IQD12" s="730"/>
      <c r="IQE12" s="730"/>
      <c r="IQF12" s="730"/>
      <c r="IQG12" s="730"/>
      <c r="IQH12" s="730"/>
      <c r="IQI12" s="730"/>
      <c r="IQJ12" s="730"/>
      <c r="IQK12" s="730"/>
      <c r="IQL12" s="730"/>
      <c r="IQM12" s="730"/>
      <c r="IQN12" s="730"/>
      <c r="IQO12" s="730"/>
      <c r="IQP12" s="730"/>
      <c r="IQQ12" s="730"/>
      <c r="IQR12" s="730"/>
      <c r="IQS12" s="730"/>
      <c r="IQT12" s="730"/>
      <c r="IQU12" s="730"/>
      <c r="IQV12" s="730"/>
      <c r="IQW12" s="730"/>
      <c r="IQX12" s="730"/>
      <c r="IQY12" s="730"/>
      <c r="IQZ12" s="730"/>
      <c r="IRA12" s="730"/>
      <c r="IRB12" s="730"/>
      <c r="IRC12" s="730"/>
      <c r="IRD12" s="730"/>
      <c r="IRE12" s="730"/>
      <c r="IRF12" s="730"/>
      <c r="IRG12" s="730"/>
      <c r="IRH12" s="730"/>
      <c r="IRI12" s="730"/>
      <c r="IRJ12" s="730"/>
      <c r="IRK12" s="730"/>
      <c r="IRL12" s="730"/>
      <c r="IRM12" s="730"/>
      <c r="IRN12" s="730"/>
      <c r="IRO12" s="730"/>
      <c r="IRP12" s="730"/>
      <c r="IRQ12" s="730"/>
      <c r="IRR12" s="730"/>
      <c r="IRS12" s="730"/>
      <c r="IRT12" s="730"/>
      <c r="IRU12" s="730"/>
      <c r="IRV12" s="730"/>
      <c r="IRW12" s="730"/>
      <c r="IRX12" s="730"/>
      <c r="IRY12" s="730"/>
      <c r="IRZ12" s="730"/>
      <c r="ISA12" s="730"/>
      <c r="ISB12" s="730"/>
      <c r="ISC12" s="730"/>
      <c r="ISD12" s="730"/>
      <c r="ISE12" s="730"/>
      <c r="ISF12" s="730"/>
      <c r="ISG12" s="730"/>
      <c r="ISH12" s="730"/>
      <c r="ISI12" s="730"/>
      <c r="ISJ12" s="730"/>
      <c r="ISK12" s="730"/>
      <c r="ISL12" s="730"/>
      <c r="ISM12" s="730"/>
      <c r="ISN12" s="730"/>
      <c r="ISO12" s="730"/>
      <c r="ISP12" s="730"/>
      <c r="ISQ12" s="730"/>
      <c r="ISR12" s="730"/>
      <c r="ISS12" s="730"/>
      <c r="IST12" s="730"/>
      <c r="ISU12" s="730"/>
      <c r="ISV12" s="730"/>
      <c r="ISW12" s="730"/>
      <c r="ISX12" s="730"/>
      <c r="ISY12" s="730"/>
      <c r="ISZ12" s="730"/>
      <c r="ITA12" s="730"/>
      <c r="ITB12" s="730"/>
      <c r="ITC12" s="730"/>
      <c r="ITD12" s="730"/>
      <c r="ITE12" s="730"/>
      <c r="ITF12" s="730"/>
      <c r="ITG12" s="730"/>
      <c r="ITH12" s="730"/>
      <c r="ITI12" s="730"/>
      <c r="ITJ12" s="730"/>
      <c r="ITK12" s="730"/>
      <c r="ITL12" s="730"/>
      <c r="ITM12" s="730"/>
      <c r="ITN12" s="730"/>
      <c r="ITO12" s="730"/>
      <c r="ITP12" s="730"/>
      <c r="ITQ12" s="730"/>
      <c r="ITR12" s="730"/>
      <c r="ITS12" s="730"/>
      <c r="ITT12" s="730"/>
      <c r="ITU12" s="730"/>
      <c r="ITV12" s="730"/>
      <c r="ITW12" s="730"/>
      <c r="ITX12" s="730"/>
      <c r="ITY12" s="730"/>
      <c r="ITZ12" s="730"/>
      <c r="IUA12" s="730"/>
      <c r="IUB12" s="730"/>
      <c r="IUC12" s="730"/>
      <c r="IUD12" s="730"/>
      <c r="IUE12" s="730"/>
      <c r="IUF12" s="730"/>
      <c r="IUG12" s="730"/>
      <c r="IUH12" s="730"/>
      <c r="IUI12" s="730"/>
      <c r="IUJ12" s="730"/>
      <c r="IUK12" s="730"/>
      <c r="IUL12" s="730"/>
      <c r="IUM12" s="730"/>
      <c r="IUN12" s="730"/>
      <c r="IUO12" s="730"/>
      <c r="IUP12" s="730"/>
      <c r="IUQ12" s="730"/>
      <c r="IUR12" s="730"/>
      <c r="IUS12" s="730"/>
      <c r="IUT12" s="730"/>
      <c r="IUU12" s="730"/>
      <c r="IUV12" s="730"/>
      <c r="IUW12" s="730"/>
      <c r="IUX12" s="730"/>
      <c r="IUY12" s="730"/>
      <c r="IUZ12" s="730"/>
      <c r="IVA12" s="730"/>
      <c r="IVB12" s="730"/>
      <c r="IVC12" s="730"/>
      <c r="IVD12" s="730"/>
      <c r="IVE12" s="730"/>
      <c r="IVF12" s="730"/>
      <c r="IVG12" s="730"/>
      <c r="IVH12" s="730"/>
      <c r="IVI12" s="730"/>
      <c r="IVJ12" s="730"/>
      <c r="IVK12" s="730"/>
      <c r="IVL12" s="730"/>
      <c r="IVM12" s="730"/>
      <c r="IVN12" s="730"/>
      <c r="IVO12" s="730"/>
      <c r="IVP12" s="730"/>
      <c r="IVQ12" s="730"/>
      <c r="IVR12" s="730"/>
      <c r="IVS12" s="730"/>
      <c r="IVT12" s="730"/>
      <c r="IVU12" s="730"/>
      <c r="IVV12" s="730"/>
      <c r="IVW12" s="730"/>
      <c r="IVX12" s="730"/>
      <c r="IVY12" s="730"/>
      <c r="IVZ12" s="730"/>
      <c r="IWA12" s="730"/>
      <c r="IWB12" s="730"/>
      <c r="IWC12" s="730"/>
      <c r="IWD12" s="730"/>
      <c r="IWE12" s="730"/>
      <c r="IWF12" s="730"/>
      <c r="IWG12" s="730"/>
      <c r="IWH12" s="730"/>
      <c r="IWI12" s="730"/>
      <c r="IWJ12" s="730"/>
      <c r="IWK12" s="730"/>
      <c r="IWL12" s="730"/>
      <c r="IWM12" s="730"/>
      <c r="IWN12" s="730"/>
      <c r="IWO12" s="730"/>
      <c r="IWP12" s="730"/>
      <c r="IWQ12" s="730"/>
      <c r="IWR12" s="730"/>
      <c r="IWS12" s="730"/>
      <c r="IWT12" s="730"/>
      <c r="IWU12" s="730"/>
      <c r="IWV12" s="730"/>
      <c r="IWW12" s="730"/>
      <c r="IWX12" s="730"/>
      <c r="IWY12" s="730"/>
      <c r="IWZ12" s="730"/>
      <c r="IXA12" s="730"/>
      <c r="IXB12" s="730"/>
      <c r="IXC12" s="730"/>
      <c r="IXD12" s="730"/>
      <c r="IXE12" s="730"/>
      <c r="IXF12" s="730"/>
      <c r="IXG12" s="730"/>
      <c r="IXH12" s="730"/>
      <c r="IXI12" s="730"/>
      <c r="IXJ12" s="730"/>
      <c r="IXK12" s="730"/>
      <c r="IXL12" s="730"/>
      <c r="IXM12" s="730"/>
      <c r="IXN12" s="730"/>
      <c r="IXO12" s="730"/>
      <c r="IXP12" s="730"/>
      <c r="IXQ12" s="730"/>
      <c r="IXR12" s="730"/>
      <c r="IXS12" s="730"/>
      <c r="IXT12" s="730"/>
      <c r="IXU12" s="730"/>
      <c r="IXV12" s="730"/>
      <c r="IXW12" s="730"/>
      <c r="IXX12" s="730"/>
      <c r="IXY12" s="730"/>
      <c r="IXZ12" s="730"/>
      <c r="IYA12" s="730"/>
      <c r="IYB12" s="730"/>
      <c r="IYC12" s="730"/>
      <c r="IYD12" s="730"/>
      <c r="IYE12" s="730"/>
      <c r="IYF12" s="730"/>
      <c r="IYG12" s="730"/>
      <c r="IYH12" s="730"/>
      <c r="IYI12" s="730"/>
      <c r="IYJ12" s="730"/>
      <c r="IYK12" s="730"/>
      <c r="IYL12" s="730"/>
      <c r="IYM12" s="730"/>
      <c r="IYN12" s="730"/>
      <c r="IYO12" s="730"/>
      <c r="IYP12" s="730"/>
      <c r="IYQ12" s="730"/>
      <c r="IYR12" s="730"/>
      <c r="IYS12" s="730"/>
      <c r="IYT12" s="730"/>
      <c r="IYU12" s="730"/>
      <c r="IYV12" s="730"/>
      <c r="IYW12" s="730"/>
      <c r="IYX12" s="730"/>
      <c r="IYY12" s="730"/>
      <c r="IYZ12" s="730"/>
      <c r="IZA12" s="730"/>
      <c r="IZB12" s="730"/>
      <c r="IZC12" s="730"/>
      <c r="IZD12" s="730"/>
      <c r="IZE12" s="730"/>
      <c r="IZF12" s="730"/>
      <c r="IZG12" s="730"/>
      <c r="IZH12" s="730"/>
      <c r="IZI12" s="730"/>
      <c r="IZJ12" s="730"/>
      <c r="IZK12" s="730"/>
      <c r="IZL12" s="730"/>
      <c r="IZM12" s="730"/>
      <c r="IZN12" s="730"/>
      <c r="IZO12" s="730"/>
      <c r="IZP12" s="730"/>
      <c r="IZQ12" s="730"/>
      <c r="IZR12" s="730"/>
      <c r="IZS12" s="730"/>
      <c r="IZT12" s="730"/>
      <c r="IZU12" s="730"/>
      <c r="IZV12" s="730"/>
      <c r="IZW12" s="730"/>
      <c r="IZX12" s="730"/>
      <c r="IZY12" s="730"/>
      <c r="IZZ12" s="730"/>
      <c r="JAA12" s="730"/>
      <c r="JAB12" s="730"/>
      <c r="JAC12" s="730"/>
      <c r="JAD12" s="730"/>
      <c r="JAE12" s="730"/>
      <c r="JAF12" s="730"/>
      <c r="JAG12" s="730"/>
      <c r="JAH12" s="730"/>
      <c r="JAI12" s="730"/>
      <c r="JAJ12" s="730"/>
      <c r="JAK12" s="730"/>
      <c r="JAL12" s="730"/>
      <c r="JAM12" s="730"/>
      <c r="JAN12" s="730"/>
      <c r="JAO12" s="730"/>
      <c r="JAP12" s="730"/>
      <c r="JAQ12" s="730"/>
      <c r="JAR12" s="730"/>
      <c r="JAS12" s="730"/>
      <c r="JAT12" s="730"/>
      <c r="JAU12" s="730"/>
      <c r="JAV12" s="730"/>
      <c r="JAW12" s="730"/>
      <c r="JAX12" s="730"/>
      <c r="JAY12" s="730"/>
      <c r="JAZ12" s="730"/>
      <c r="JBA12" s="730"/>
      <c r="JBB12" s="730"/>
      <c r="JBC12" s="730"/>
      <c r="JBD12" s="730"/>
      <c r="JBE12" s="730"/>
      <c r="JBF12" s="730"/>
      <c r="JBG12" s="730"/>
      <c r="JBH12" s="730"/>
      <c r="JBI12" s="730"/>
      <c r="JBJ12" s="730"/>
      <c r="JBK12" s="730"/>
      <c r="JBL12" s="730"/>
      <c r="JBM12" s="730"/>
      <c r="JBN12" s="730"/>
      <c r="JBO12" s="730"/>
      <c r="JBP12" s="730"/>
      <c r="JBQ12" s="730"/>
      <c r="JBR12" s="730"/>
      <c r="JBS12" s="730"/>
      <c r="JBT12" s="730"/>
      <c r="JBU12" s="730"/>
      <c r="JBV12" s="730"/>
      <c r="JBW12" s="730"/>
      <c r="JBX12" s="730"/>
      <c r="JBY12" s="730"/>
      <c r="JBZ12" s="730"/>
      <c r="JCA12" s="730"/>
      <c r="JCB12" s="730"/>
      <c r="JCC12" s="730"/>
      <c r="JCD12" s="730"/>
      <c r="JCE12" s="730"/>
      <c r="JCF12" s="730"/>
      <c r="JCG12" s="730"/>
      <c r="JCH12" s="730"/>
      <c r="JCI12" s="730"/>
      <c r="JCJ12" s="730"/>
      <c r="JCK12" s="730"/>
      <c r="JCL12" s="730"/>
      <c r="JCM12" s="730"/>
      <c r="JCN12" s="730"/>
      <c r="JCO12" s="730"/>
      <c r="JCP12" s="730"/>
      <c r="JCQ12" s="730"/>
      <c r="JCR12" s="730"/>
      <c r="JCS12" s="730"/>
      <c r="JCT12" s="730"/>
      <c r="JCU12" s="730"/>
      <c r="JCV12" s="730"/>
      <c r="JCW12" s="730"/>
      <c r="JCX12" s="730"/>
      <c r="JCY12" s="730"/>
      <c r="JCZ12" s="730"/>
      <c r="JDA12" s="730"/>
      <c r="JDB12" s="730"/>
      <c r="JDC12" s="730"/>
      <c r="JDD12" s="730"/>
      <c r="JDE12" s="730"/>
      <c r="JDF12" s="730"/>
      <c r="JDG12" s="730"/>
      <c r="JDH12" s="730"/>
      <c r="JDI12" s="730"/>
      <c r="JDJ12" s="730"/>
      <c r="JDK12" s="730"/>
      <c r="JDL12" s="730"/>
      <c r="JDM12" s="730"/>
      <c r="JDN12" s="730"/>
      <c r="JDO12" s="730"/>
      <c r="JDP12" s="730"/>
      <c r="JDQ12" s="730"/>
      <c r="JDR12" s="730"/>
      <c r="JDS12" s="730"/>
      <c r="JDT12" s="730"/>
      <c r="JDU12" s="730"/>
      <c r="JDV12" s="730"/>
      <c r="JDW12" s="730"/>
      <c r="JDX12" s="730"/>
      <c r="JDY12" s="730"/>
      <c r="JDZ12" s="730"/>
      <c r="JEA12" s="730"/>
      <c r="JEB12" s="730"/>
      <c r="JEC12" s="730"/>
      <c r="JED12" s="730"/>
      <c r="JEE12" s="730"/>
      <c r="JEF12" s="730"/>
      <c r="JEG12" s="730"/>
      <c r="JEH12" s="730"/>
      <c r="JEI12" s="730"/>
      <c r="JEJ12" s="730"/>
      <c r="JEK12" s="730"/>
      <c r="JEL12" s="730"/>
      <c r="JEM12" s="730"/>
      <c r="JEN12" s="730"/>
      <c r="JEO12" s="730"/>
      <c r="JEP12" s="730"/>
      <c r="JEQ12" s="730"/>
      <c r="JER12" s="730"/>
      <c r="JES12" s="730"/>
      <c r="JET12" s="730"/>
      <c r="JEU12" s="730"/>
      <c r="JEV12" s="730"/>
      <c r="JEW12" s="730"/>
      <c r="JEX12" s="730"/>
      <c r="JEY12" s="730"/>
      <c r="JEZ12" s="730"/>
      <c r="JFA12" s="730"/>
      <c r="JFB12" s="730"/>
      <c r="JFC12" s="730"/>
      <c r="JFD12" s="730"/>
      <c r="JFE12" s="730"/>
      <c r="JFF12" s="730"/>
      <c r="JFG12" s="730"/>
      <c r="JFH12" s="730"/>
      <c r="JFI12" s="730"/>
      <c r="JFJ12" s="730"/>
      <c r="JFK12" s="730"/>
      <c r="JFL12" s="730"/>
      <c r="JFM12" s="730"/>
      <c r="JFN12" s="730"/>
      <c r="JFO12" s="730"/>
      <c r="JFP12" s="730"/>
      <c r="JFQ12" s="730"/>
      <c r="JFR12" s="730"/>
      <c r="JFS12" s="730"/>
      <c r="JFT12" s="730"/>
      <c r="JFU12" s="730"/>
      <c r="JFV12" s="730"/>
      <c r="JFW12" s="730"/>
      <c r="JFX12" s="730"/>
      <c r="JFY12" s="730"/>
      <c r="JFZ12" s="730"/>
      <c r="JGA12" s="730"/>
      <c r="JGB12" s="730"/>
      <c r="JGC12" s="730"/>
      <c r="JGD12" s="730"/>
      <c r="JGE12" s="730"/>
      <c r="JGF12" s="730"/>
      <c r="JGG12" s="730"/>
      <c r="JGH12" s="730"/>
      <c r="JGI12" s="730"/>
      <c r="JGJ12" s="730"/>
      <c r="JGK12" s="730"/>
      <c r="JGL12" s="730"/>
      <c r="JGM12" s="730"/>
      <c r="JGN12" s="730"/>
      <c r="JGO12" s="730"/>
      <c r="JGP12" s="730"/>
      <c r="JGQ12" s="730"/>
      <c r="JGR12" s="730"/>
      <c r="JGS12" s="730"/>
      <c r="JGT12" s="730"/>
      <c r="JGU12" s="730"/>
      <c r="JGV12" s="730"/>
      <c r="JGW12" s="730"/>
      <c r="JGX12" s="730"/>
      <c r="JGY12" s="730"/>
      <c r="JGZ12" s="730"/>
      <c r="JHA12" s="730"/>
      <c r="JHB12" s="730"/>
      <c r="JHC12" s="730"/>
      <c r="JHD12" s="730"/>
      <c r="JHE12" s="730"/>
      <c r="JHF12" s="730"/>
      <c r="JHG12" s="730"/>
      <c r="JHH12" s="730"/>
      <c r="JHI12" s="730"/>
      <c r="JHJ12" s="730"/>
      <c r="JHK12" s="730"/>
      <c r="JHL12" s="730"/>
      <c r="JHM12" s="730"/>
      <c r="JHN12" s="730"/>
      <c r="JHO12" s="730"/>
      <c r="JHP12" s="730"/>
      <c r="JHQ12" s="730"/>
      <c r="JHR12" s="730"/>
      <c r="JHS12" s="730"/>
      <c r="JHT12" s="730"/>
      <c r="JHU12" s="730"/>
      <c r="JHV12" s="730"/>
      <c r="JHW12" s="730"/>
      <c r="JHX12" s="730"/>
      <c r="JHY12" s="730"/>
      <c r="JHZ12" s="730"/>
      <c r="JIA12" s="730"/>
      <c r="JIB12" s="730"/>
      <c r="JIC12" s="730"/>
      <c r="JID12" s="730"/>
      <c r="JIE12" s="730"/>
      <c r="JIF12" s="730"/>
      <c r="JIG12" s="730"/>
      <c r="JIH12" s="730"/>
      <c r="JII12" s="730"/>
      <c r="JIJ12" s="730"/>
      <c r="JIK12" s="730"/>
      <c r="JIL12" s="730"/>
      <c r="JIM12" s="730"/>
      <c r="JIN12" s="730"/>
      <c r="JIO12" s="730"/>
      <c r="JIP12" s="730"/>
      <c r="JIQ12" s="730"/>
      <c r="JIR12" s="730"/>
      <c r="JIS12" s="730"/>
      <c r="JIT12" s="730"/>
      <c r="JIU12" s="730"/>
      <c r="JIV12" s="730"/>
      <c r="JIW12" s="730"/>
      <c r="JIX12" s="730"/>
      <c r="JIY12" s="730"/>
      <c r="JIZ12" s="730"/>
      <c r="JJA12" s="730"/>
      <c r="JJB12" s="730"/>
      <c r="JJC12" s="730"/>
      <c r="JJD12" s="730"/>
      <c r="JJE12" s="730"/>
      <c r="JJF12" s="730"/>
      <c r="JJG12" s="730"/>
      <c r="JJH12" s="730"/>
      <c r="JJI12" s="730"/>
      <c r="JJJ12" s="730"/>
      <c r="JJK12" s="730"/>
      <c r="JJL12" s="730"/>
      <c r="JJM12" s="730"/>
      <c r="JJN12" s="730"/>
      <c r="JJO12" s="730"/>
      <c r="JJP12" s="730"/>
      <c r="JJQ12" s="730"/>
      <c r="JJR12" s="730"/>
      <c r="JJS12" s="730"/>
      <c r="JJT12" s="730"/>
      <c r="JJU12" s="730"/>
      <c r="JJV12" s="730"/>
      <c r="JJW12" s="730"/>
      <c r="JJX12" s="730"/>
      <c r="JJY12" s="730"/>
      <c r="JJZ12" s="730"/>
      <c r="JKA12" s="730"/>
      <c r="JKB12" s="730"/>
      <c r="JKC12" s="730"/>
      <c r="JKD12" s="730"/>
      <c r="JKE12" s="730"/>
      <c r="JKF12" s="730"/>
      <c r="JKG12" s="730"/>
      <c r="JKH12" s="730"/>
      <c r="JKI12" s="730"/>
      <c r="JKJ12" s="730"/>
      <c r="JKK12" s="730"/>
      <c r="JKL12" s="730"/>
      <c r="JKM12" s="730"/>
      <c r="JKN12" s="730"/>
      <c r="JKO12" s="730"/>
      <c r="JKP12" s="730"/>
      <c r="JKQ12" s="730"/>
      <c r="JKR12" s="730"/>
      <c r="JKS12" s="730"/>
      <c r="JKT12" s="730"/>
      <c r="JKU12" s="730"/>
      <c r="JKV12" s="730"/>
      <c r="JKW12" s="730"/>
      <c r="JKX12" s="730"/>
      <c r="JKY12" s="730"/>
      <c r="JKZ12" s="730"/>
      <c r="JLA12" s="730"/>
      <c r="JLB12" s="730"/>
      <c r="JLC12" s="730"/>
      <c r="JLD12" s="730"/>
      <c r="JLE12" s="730"/>
      <c r="JLF12" s="730"/>
      <c r="JLG12" s="730"/>
      <c r="JLH12" s="730"/>
      <c r="JLI12" s="730"/>
      <c r="JLJ12" s="730"/>
      <c r="JLK12" s="730"/>
      <c r="JLL12" s="730"/>
      <c r="JLM12" s="730"/>
      <c r="JLN12" s="730"/>
      <c r="JLO12" s="730"/>
      <c r="JLP12" s="730"/>
      <c r="JLQ12" s="730"/>
      <c r="JLR12" s="730"/>
      <c r="JLS12" s="730"/>
      <c r="JLT12" s="730"/>
      <c r="JLU12" s="730"/>
      <c r="JLV12" s="730"/>
      <c r="JLW12" s="730"/>
      <c r="JLX12" s="730"/>
      <c r="JLY12" s="730"/>
      <c r="JLZ12" s="730"/>
      <c r="JMA12" s="730"/>
      <c r="JMB12" s="730"/>
      <c r="JMC12" s="730"/>
      <c r="JMD12" s="730"/>
      <c r="JME12" s="730"/>
      <c r="JMF12" s="730"/>
      <c r="JMG12" s="730"/>
      <c r="JMH12" s="730"/>
      <c r="JMI12" s="730"/>
      <c r="JMJ12" s="730"/>
      <c r="JMK12" s="730"/>
      <c r="JML12" s="730"/>
      <c r="JMM12" s="730"/>
      <c r="JMN12" s="730"/>
      <c r="JMO12" s="730"/>
      <c r="JMP12" s="730"/>
      <c r="JMQ12" s="730"/>
      <c r="JMR12" s="730"/>
      <c r="JMS12" s="730"/>
      <c r="JMT12" s="730"/>
      <c r="JMU12" s="730"/>
      <c r="JMV12" s="730"/>
      <c r="JMW12" s="730"/>
      <c r="JMX12" s="730"/>
      <c r="JMY12" s="730"/>
      <c r="JMZ12" s="730"/>
      <c r="JNA12" s="730"/>
      <c r="JNB12" s="730"/>
      <c r="JNC12" s="730"/>
      <c r="JND12" s="730"/>
      <c r="JNE12" s="730"/>
      <c r="JNF12" s="730"/>
      <c r="JNG12" s="730"/>
      <c r="JNH12" s="730"/>
      <c r="JNI12" s="730"/>
      <c r="JNJ12" s="730"/>
      <c r="JNK12" s="730"/>
      <c r="JNL12" s="730"/>
      <c r="JNM12" s="730"/>
      <c r="JNN12" s="730"/>
      <c r="JNO12" s="730"/>
      <c r="JNP12" s="730"/>
      <c r="JNQ12" s="730"/>
      <c r="JNR12" s="730"/>
      <c r="JNS12" s="730"/>
      <c r="JNT12" s="730"/>
      <c r="JNU12" s="730"/>
      <c r="JNV12" s="730"/>
      <c r="JNW12" s="730"/>
      <c r="JNX12" s="730"/>
      <c r="JNY12" s="730"/>
      <c r="JNZ12" s="730"/>
      <c r="JOA12" s="730"/>
      <c r="JOB12" s="730"/>
      <c r="JOC12" s="730"/>
      <c r="JOD12" s="730"/>
      <c r="JOE12" s="730"/>
      <c r="JOF12" s="730"/>
      <c r="JOG12" s="730"/>
      <c r="JOH12" s="730"/>
      <c r="JOI12" s="730"/>
      <c r="JOJ12" s="730"/>
      <c r="JOK12" s="730"/>
      <c r="JOL12" s="730"/>
      <c r="JOM12" s="730"/>
      <c r="JON12" s="730"/>
      <c r="JOO12" s="730"/>
      <c r="JOP12" s="730"/>
      <c r="JOQ12" s="730"/>
      <c r="JOR12" s="730"/>
      <c r="JOS12" s="730"/>
      <c r="JOT12" s="730"/>
      <c r="JOU12" s="730"/>
      <c r="JOV12" s="730"/>
      <c r="JOW12" s="730"/>
      <c r="JOX12" s="730"/>
      <c r="JOY12" s="730"/>
      <c r="JOZ12" s="730"/>
      <c r="JPA12" s="730"/>
      <c r="JPB12" s="730"/>
      <c r="JPC12" s="730"/>
      <c r="JPD12" s="730"/>
      <c r="JPE12" s="730"/>
      <c r="JPF12" s="730"/>
      <c r="JPG12" s="730"/>
      <c r="JPH12" s="730"/>
      <c r="JPI12" s="730"/>
      <c r="JPJ12" s="730"/>
      <c r="JPK12" s="730"/>
      <c r="JPL12" s="730"/>
      <c r="JPM12" s="730"/>
      <c r="JPN12" s="730"/>
      <c r="JPO12" s="730"/>
      <c r="JPP12" s="730"/>
      <c r="JPQ12" s="730"/>
      <c r="JPR12" s="730"/>
      <c r="JPS12" s="730"/>
      <c r="JPT12" s="730"/>
      <c r="JPU12" s="730"/>
      <c r="JPV12" s="730"/>
      <c r="JPW12" s="730"/>
      <c r="JPX12" s="730"/>
      <c r="JPY12" s="730"/>
      <c r="JPZ12" s="730"/>
      <c r="JQA12" s="730"/>
      <c r="JQB12" s="730"/>
      <c r="JQC12" s="730"/>
      <c r="JQD12" s="730"/>
      <c r="JQE12" s="730"/>
      <c r="JQF12" s="730"/>
      <c r="JQG12" s="730"/>
      <c r="JQH12" s="730"/>
      <c r="JQI12" s="730"/>
      <c r="JQJ12" s="730"/>
      <c r="JQK12" s="730"/>
      <c r="JQL12" s="730"/>
      <c r="JQM12" s="730"/>
      <c r="JQN12" s="730"/>
      <c r="JQO12" s="730"/>
      <c r="JQP12" s="730"/>
      <c r="JQQ12" s="730"/>
      <c r="JQR12" s="730"/>
      <c r="JQS12" s="730"/>
      <c r="JQT12" s="730"/>
      <c r="JQU12" s="730"/>
      <c r="JQV12" s="730"/>
      <c r="JQW12" s="730"/>
      <c r="JQX12" s="730"/>
      <c r="JQY12" s="730"/>
      <c r="JQZ12" s="730"/>
      <c r="JRA12" s="730"/>
      <c r="JRB12" s="730"/>
      <c r="JRC12" s="730"/>
      <c r="JRD12" s="730"/>
      <c r="JRE12" s="730"/>
      <c r="JRF12" s="730"/>
      <c r="JRG12" s="730"/>
      <c r="JRH12" s="730"/>
      <c r="JRI12" s="730"/>
      <c r="JRJ12" s="730"/>
      <c r="JRK12" s="730"/>
      <c r="JRL12" s="730"/>
      <c r="JRM12" s="730"/>
      <c r="JRN12" s="730"/>
      <c r="JRO12" s="730"/>
      <c r="JRP12" s="730"/>
      <c r="JRQ12" s="730"/>
      <c r="JRR12" s="730"/>
      <c r="JRS12" s="730"/>
      <c r="JRT12" s="730"/>
      <c r="JRU12" s="730"/>
      <c r="JRV12" s="730"/>
      <c r="JRW12" s="730"/>
      <c r="JRX12" s="730"/>
      <c r="JRY12" s="730"/>
      <c r="JRZ12" s="730"/>
      <c r="JSA12" s="730"/>
      <c r="JSB12" s="730"/>
      <c r="JSC12" s="730"/>
      <c r="JSD12" s="730"/>
      <c r="JSE12" s="730"/>
      <c r="JSF12" s="730"/>
      <c r="JSG12" s="730"/>
      <c r="JSH12" s="730"/>
      <c r="JSI12" s="730"/>
      <c r="JSJ12" s="730"/>
      <c r="JSK12" s="730"/>
      <c r="JSL12" s="730"/>
      <c r="JSM12" s="730"/>
      <c r="JSN12" s="730"/>
      <c r="JSO12" s="730"/>
      <c r="JSP12" s="730"/>
      <c r="JSQ12" s="730"/>
      <c r="JSR12" s="730"/>
      <c r="JSS12" s="730"/>
      <c r="JST12" s="730"/>
      <c r="JSU12" s="730"/>
      <c r="JSV12" s="730"/>
      <c r="JSW12" s="730"/>
      <c r="JSX12" s="730"/>
      <c r="JSY12" s="730"/>
      <c r="JSZ12" s="730"/>
      <c r="JTA12" s="730"/>
      <c r="JTB12" s="730"/>
      <c r="JTC12" s="730"/>
      <c r="JTD12" s="730"/>
      <c r="JTE12" s="730"/>
      <c r="JTF12" s="730"/>
      <c r="JTG12" s="730"/>
      <c r="JTH12" s="730"/>
      <c r="JTI12" s="730"/>
      <c r="JTJ12" s="730"/>
      <c r="JTK12" s="730"/>
      <c r="JTL12" s="730"/>
      <c r="JTM12" s="730"/>
      <c r="JTN12" s="730"/>
      <c r="JTO12" s="730"/>
      <c r="JTP12" s="730"/>
      <c r="JTQ12" s="730"/>
      <c r="JTR12" s="730"/>
      <c r="JTS12" s="730"/>
      <c r="JTT12" s="730"/>
      <c r="JTU12" s="730"/>
      <c r="JTV12" s="730"/>
      <c r="JTW12" s="730"/>
      <c r="JTX12" s="730"/>
      <c r="JTY12" s="730"/>
      <c r="JTZ12" s="730"/>
      <c r="JUA12" s="730"/>
      <c r="JUB12" s="730"/>
      <c r="JUC12" s="730"/>
      <c r="JUD12" s="730"/>
      <c r="JUE12" s="730"/>
      <c r="JUF12" s="730"/>
      <c r="JUG12" s="730"/>
      <c r="JUH12" s="730"/>
      <c r="JUI12" s="730"/>
      <c r="JUJ12" s="730"/>
      <c r="JUK12" s="730"/>
      <c r="JUL12" s="730"/>
      <c r="JUM12" s="730"/>
      <c r="JUN12" s="730"/>
      <c r="JUO12" s="730"/>
      <c r="JUP12" s="730"/>
      <c r="JUQ12" s="730"/>
      <c r="JUR12" s="730"/>
      <c r="JUS12" s="730"/>
      <c r="JUT12" s="730"/>
      <c r="JUU12" s="730"/>
      <c r="JUV12" s="730"/>
      <c r="JUW12" s="730"/>
      <c r="JUX12" s="730"/>
      <c r="JUY12" s="730"/>
      <c r="JUZ12" s="730"/>
      <c r="JVA12" s="730"/>
      <c r="JVB12" s="730"/>
      <c r="JVC12" s="730"/>
      <c r="JVD12" s="730"/>
      <c r="JVE12" s="730"/>
      <c r="JVF12" s="730"/>
      <c r="JVG12" s="730"/>
      <c r="JVH12" s="730"/>
      <c r="JVI12" s="730"/>
      <c r="JVJ12" s="730"/>
      <c r="JVK12" s="730"/>
      <c r="JVL12" s="730"/>
      <c r="JVM12" s="730"/>
      <c r="JVN12" s="730"/>
      <c r="JVO12" s="730"/>
      <c r="JVP12" s="730"/>
      <c r="JVQ12" s="730"/>
      <c r="JVR12" s="730"/>
      <c r="JVS12" s="730"/>
      <c r="JVT12" s="730"/>
      <c r="JVU12" s="730"/>
      <c r="JVV12" s="730"/>
      <c r="JVW12" s="730"/>
      <c r="JVX12" s="730"/>
      <c r="JVY12" s="730"/>
      <c r="JVZ12" s="730"/>
      <c r="JWA12" s="730"/>
      <c r="JWB12" s="730"/>
      <c r="JWC12" s="730"/>
      <c r="JWD12" s="730"/>
      <c r="JWE12" s="730"/>
      <c r="JWF12" s="730"/>
      <c r="JWG12" s="730"/>
      <c r="JWH12" s="730"/>
      <c r="JWI12" s="730"/>
      <c r="JWJ12" s="730"/>
      <c r="JWK12" s="730"/>
      <c r="JWL12" s="730"/>
      <c r="JWM12" s="730"/>
      <c r="JWN12" s="730"/>
      <c r="JWO12" s="730"/>
      <c r="JWP12" s="730"/>
      <c r="JWQ12" s="730"/>
      <c r="JWR12" s="730"/>
      <c r="JWS12" s="730"/>
      <c r="JWT12" s="730"/>
      <c r="JWU12" s="730"/>
      <c r="JWV12" s="730"/>
      <c r="JWW12" s="730"/>
      <c r="JWX12" s="730"/>
      <c r="JWY12" s="730"/>
      <c r="JWZ12" s="730"/>
      <c r="JXA12" s="730"/>
      <c r="JXB12" s="730"/>
      <c r="JXC12" s="730"/>
      <c r="JXD12" s="730"/>
      <c r="JXE12" s="730"/>
      <c r="JXF12" s="730"/>
      <c r="JXG12" s="730"/>
      <c r="JXH12" s="730"/>
      <c r="JXI12" s="730"/>
      <c r="JXJ12" s="730"/>
      <c r="JXK12" s="730"/>
      <c r="JXL12" s="730"/>
      <c r="JXM12" s="730"/>
      <c r="JXN12" s="730"/>
      <c r="JXO12" s="730"/>
      <c r="JXP12" s="730"/>
      <c r="JXQ12" s="730"/>
      <c r="JXR12" s="730"/>
      <c r="JXS12" s="730"/>
      <c r="JXT12" s="730"/>
      <c r="JXU12" s="730"/>
      <c r="JXV12" s="730"/>
      <c r="JXW12" s="730"/>
      <c r="JXX12" s="730"/>
      <c r="JXY12" s="730"/>
      <c r="JXZ12" s="730"/>
      <c r="JYA12" s="730"/>
      <c r="JYB12" s="730"/>
      <c r="JYC12" s="730"/>
      <c r="JYD12" s="730"/>
      <c r="JYE12" s="730"/>
      <c r="JYF12" s="730"/>
      <c r="JYG12" s="730"/>
      <c r="JYH12" s="730"/>
      <c r="JYI12" s="730"/>
      <c r="JYJ12" s="730"/>
      <c r="JYK12" s="730"/>
      <c r="JYL12" s="730"/>
      <c r="JYM12" s="730"/>
      <c r="JYN12" s="730"/>
      <c r="JYO12" s="730"/>
      <c r="JYP12" s="730"/>
      <c r="JYQ12" s="730"/>
      <c r="JYR12" s="730"/>
      <c r="JYS12" s="730"/>
      <c r="JYT12" s="730"/>
      <c r="JYU12" s="730"/>
      <c r="JYV12" s="730"/>
      <c r="JYW12" s="730"/>
      <c r="JYX12" s="730"/>
      <c r="JYY12" s="730"/>
      <c r="JYZ12" s="730"/>
      <c r="JZA12" s="730"/>
      <c r="JZB12" s="730"/>
      <c r="JZC12" s="730"/>
      <c r="JZD12" s="730"/>
      <c r="JZE12" s="730"/>
      <c r="JZF12" s="730"/>
      <c r="JZG12" s="730"/>
      <c r="JZH12" s="730"/>
      <c r="JZI12" s="730"/>
      <c r="JZJ12" s="730"/>
      <c r="JZK12" s="730"/>
      <c r="JZL12" s="730"/>
      <c r="JZM12" s="730"/>
      <c r="JZN12" s="730"/>
      <c r="JZO12" s="730"/>
      <c r="JZP12" s="730"/>
      <c r="JZQ12" s="730"/>
      <c r="JZR12" s="730"/>
      <c r="JZS12" s="730"/>
      <c r="JZT12" s="730"/>
      <c r="JZU12" s="730"/>
      <c r="JZV12" s="730"/>
      <c r="JZW12" s="730"/>
      <c r="JZX12" s="730"/>
      <c r="JZY12" s="730"/>
      <c r="JZZ12" s="730"/>
      <c r="KAA12" s="730"/>
      <c r="KAB12" s="730"/>
      <c r="KAC12" s="730"/>
      <c r="KAD12" s="730"/>
      <c r="KAE12" s="730"/>
      <c r="KAF12" s="730"/>
      <c r="KAG12" s="730"/>
      <c r="KAH12" s="730"/>
      <c r="KAI12" s="730"/>
      <c r="KAJ12" s="730"/>
      <c r="KAK12" s="730"/>
      <c r="KAL12" s="730"/>
      <c r="KAM12" s="730"/>
      <c r="KAN12" s="730"/>
      <c r="KAO12" s="730"/>
      <c r="KAP12" s="730"/>
      <c r="KAQ12" s="730"/>
      <c r="KAR12" s="730"/>
      <c r="KAS12" s="730"/>
      <c r="KAT12" s="730"/>
      <c r="KAU12" s="730"/>
      <c r="KAV12" s="730"/>
      <c r="KAW12" s="730"/>
      <c r="KAX12" s="730"/>
      <c r="KAY12" s="730"/>
      <c r="KAZ12" s="730"/>
      <c r="KBA12" s="730"/>
      <c r="KBB12" s="730"/>
      <c r="KBC12" s="730"/>
      <c r="KBD12" s="730"/>
      <c r="KBE12" s="730"/>
      <c r="KBF12" s="730"/>
      <c r="KBG12" s="730"/>
      <c r="KBH12" s="730"/>
      <c r="KBI12" s="730"/>
      <c r="KBJ12" s="730"/>
      <c r="KBK12" s="730"/>
      <c r="KBL12" s="730"/>
      <c r="KBM12" s="730"/>
      <c r="KBN12" s="730"/>
      <c r="KBO12" s="730"/>
      <c r="KBP12" s="730"/>
      <c r="KBQ12" s="730"/>
      <c r="KBR12" s="730"/>
      <c r="KBS12" s="730"/>
      <c r="KBT12" s="730"/>
      <c r="KBU12" s="730"/>
      <c r="KBV12" s="730"/>
      <c r="KBW12" s="730"/>
      <c r="KBX12" s="730"/>
      <c r="KBY12" s="730"/>
      <c r="KBZ12" s="730"/>
      <c r="KCA12" s="730"/>
      <c r="KCB12" s="730"/>
      <c r="KCC12" s="730"/>
      <c r="KCD12" s="730"/>
      <c r="KCE12" s="730"/>
      <c r="KCF12" s="730"/>
      <c r="KCG12" s="730"/>
      <c r="KCH12" s="730"/>
      <c r="KCI12" s="730"/>
      <c r="KCJ12" s="730"/>
      <c r="KCK12" s="730"/>
      <c r="KCL12" s="730"/>
      <c r="KCM12" s="730"/>
      <c r="KCN12" s="730"/>
      <c r="KCO12" s="730"/>
      <c r="KCP12" s="730"/>
      <c r="KCQ12" s="730"/>
      <c r="KCR12" s="730"/>
      <c r="KCS12" s="730"/>
      <c r="KCT12" s="730"/>
      <c r="KCU12" s="730"/>
      <c r="KCV12" s="730"/>
      <c r="KCW12" s="730"/>
      <c r="KCX12" s="730"/>
      <c r="KCY12" s="730"/>
      <c r="KCZ12" s="730"/>
      <c r="KDA12" s="730"/>
      <c r="KDB12" s="730"/>
      <c r="KDC12" s="730"/>
      <c r="KDD12" s="730"/>
      <c r="KDE12" s="730"/>
      <c r="KDF12" s="730"/>
      <c r="KDG12" s="730"/>
      <c r="KDH12" s="730"/>
      <c r="KDI12" s="730"/>
      <c r="KDJ12" s="730"/>
      <c r="KDK12" s="730"/>
      <c r="KDL12" s="730"/>
      <c r="KDM12" s="730"/>
      <c r="KDN12" s="730"/>
      <c r="KDO12" s="730"/>
      <c r="KDP12" s="730"/>
      <c r="KDQ12" s="730"/>
      <c r="KDR12" s="730"/>
      <c r="KDS12" s="730"/>
      <c r="KDT12" s="730"/>
      <c r="KDU12" s="730"/>
      <c r="KDV12" s="730"/>
      <c r="KDW12" s="730"/>
      <c r="KDX12" s="730"/>
      <c r="KDY12" s="730"/>
      <c r="KDZ12" s="730"/>
      <c r="KEA12" s="730"/>
      <c r="KEB12" s="730"/>
      <c r="KEC12" s="730"/>
      <c r="KED12" s="730"/>
      <c r="KEE12" s="730"/>
      <c r="KEF12" s="730"/>
      <c r="KEG12" s="730"/>
      <c r="KEH12" s="730"/>
      <c r="KEI12" s="730"/>
      <c r="KEJ12" s="730"/>
      <c r="KEK12" s="730"/>
      <c r="KEL12" s="730"/>
      <c r="KEM12" s="730"/>
      <c r="KEN12" s="730"/>
      <c r="KEO12" s="730"/>
      <c r="KEP12" s="730"/>
      <c r="KEQ12" s="730"/>
      <c r="KER12" s="730"/>
      <c r="KES12" s="730"/>
      <c r="KET12" s="730"/>
      <c r="KEU12" s="730"/>
      <c r="KEV12" s="730"/>
      <c r="KEW12" s="730"/>
      <c r="KEX12" s="730"/>
      <c r="KEY12" s="730"/>
      <c r="KEZ12" s="730"/>
      <c r="KFA12" s="730"/>
      <c r="KFB12" s="730"/>
      <c r="KFC12" s="730"/>
      <c r="KFD12" s="730"/>
      <c r="KFE12" s="730"/>
      <c r="KFF12" s="730"/>
      <c r="KFG12" s="730"/>
      <c r="KFH12" s="730"/>
      <c r="KFI12" s="730"/>
      <c r="KFJ12" s="730"/>
      <c r="KFK12" s="730"/>
      <c r="KFL12" s="730"/>
      <c r="KFM12" s="730"/>
      <c r="KFN12" s="730"/>
      <c r="KFO12" s="730"/>
      <c r="KFP12" s="730"/>
      <c r="KFQ12" s="730"/>
      <c r="KFR12" s="730"/>
      <c r="KFS12" s="730"/>
      <c r="KFT12" s="730"/>
      <c r="KFU12" s="730"/>
      <c r="KFV12" s="730"/>
      <c r="KFW12" s="730"/>
      <c r="KFX12" s="730"/>
      <c r="KFY12" s="730"/>
      <c r="KFZ12" s="730"/>
      <c r="KGA12" s="730"/>
      <c r="KGB12" s="730"/>
      <c r="KGC12" s="730"/>
      <c r="KGD12" s="730"/>
      <c r="KGE12" s="730"/>
      <c r="KGF12" s="730"/>
      <c r="KGG12" s="730"/>
      <c r="KGH12" s="730"/>
      <c r="KGI12" s="730"/>
      <c r="KGJ12" s="730"/>
      <c r="KGK12" s="730"/>
      <c r="KGL12" s="730"/>
      <c r="KGM12" s="730"/>
      <c r="KGN12" s="730"/>
      <c r="KGO12" s="730"/>
      <c r="KGP12" s="730"/>
      <c r="KGQ12" s="730"/>
      <c r="KGR12" s="730"/>
      <c r="KGS12" s="730"/>
      <c r="KGT12" s="730"/>
      <c r="KGU12" s="730"/>
      <c r="KGV12" s="730"/>
      <c r="KGW12" s="730"/>
      <c r="KGX12" s="730"/>
      <c r="KGY12" s="730"/>
      <c r="KGZ12" s="730"/>
      <c r="KHA12" s="730"/>
      <c r="KHB12" s="730"/>
      <c r="KHC12" s="730"/>
      <c r="KHD12" s="730"/>
      <c r="KHE12" s="730"/>
      <c r="KHF12" s="730"/>
      <c r="KHG12" s="730"/>
      <c r="KHH12" s="730"/>
      <c r="KHI12" s="730"/>
      <c r="KHJ12" s="730"/>
      <c r="KHK12" s="730"/>
      <c r="KHL12" s="730"/>
      <c r="KHM12" s="730"/>
      <c r="KHN12" s="730"/>
      <c r="KHO12" s="730"/>
      <c r="KHP12" s="730"/>
      <c r="KHQ12" s="730"/>
      <c r="KHR12" s="730"/>
      <c r="KHS12" s="730"/>
      <c r="KHT12" s="730"/>
      <c r="KHU12" s="730"/>
      <c r="KHV12" s="730"/>
      <c r="KHW12" s="730"/>
      <c r="KHX12" s="730"/>
      <c r="KHY12" s="730"/>
      <c r="KHZ12" s="730"/>
      <c r="KIA12" s="730"/>
      <c r="KIB12" s="730"/>
      <c r="KIC12" s="730"/>
      <c r="KID12" s="730"/>
      <c r="KIE12" s="730"/>
      <c r="KIF12" s="730"/>
      <c r="KIG12" s="730"/>
      <c r="KIH12" s="730"/>
      <c r="KII12" s="730"/>
      <c r="KIJ12" s="730"/>
      <c r="KIK12" s="730"/>
      <c r="KIL12" s="730"/>
      <c r="KIM12" s="730"/>
      <c r="KIN12" s="730"/>
      <c r="KIO12" s="730"/>
      <c r="KIP12" s="730"/>
      <c r="KIQ12" s="730"/>
      <c r="KIR12" s="730"/>
      <c r="KIS12" s="730"/>
      <c r="KIT12" s="730"/>
      <c r="KIU12" s="730"/>
      <c r="KIV12" s="730"/>
      <c r="KIW12" s="730"/>
      <c r="KIX12" s="730"/>
      <c r="KIY12" s="730"/>
      <c r="KIZ12" s="730"/>
      <c r="KJA12" s="730"/>
      <c r="KJB12" s="730"/>
      <c r="KJC12" s="730"/>
      <c r="KJD12" s="730"/>
      <c r="KJE12" s="730"/>
      <c r="KJF12" s="730"/>
      <c r="KJG12" s="730"/>
      <c r="KJH12" s="730"/>
      <c r="KJI12" s="730"/>
      <c r="KJJ12" s="730"/>
      <c r="KJK12" s="730"/>
      <c r="KJL12" s="730"/>
      <c r="KJM12" s="730"/>
      <c r="KJN12" s="730"/>
      <c r="KJO12" s="730"/>
      <c r="KJP12" s="730"/>
      <c r="KJQ12" s="730"/>
      <c r="KJR12" s="730"/>
      <c r="KJS12" s="730"/>
      <c r="KJT12" s="730"/>
      <c r="KJU12" s="730"/>
      <c r="KJV12" s="730"/>
      <c r="KJW12" s="730"/>
      <c r="KJX12" s="730"/>
      <c r="KJY12" s="730"/>
      <c r="KJZ12" s="730"/>
      <c r="KKA12" s="730"/>
      <c r="KKB12" s="730"/>
      <c r="KKC12" s="730"/>
      <c r="KKD12" s="730"/>
      <c r="KKE12" s="730"/>
      <c r="KKF12" s="730"/>
      <c r="KKG12" s="730"/>
      <c r="KKH12" s="730"/>
      <c r="KKI12" s="730"/>
      <c r="KKJ12" s="730"/>
      <c r="KKK12" s="730"/>
      <c r="KKL12" s="730"/>
      <c r="KKM12" s="730"/>
      <c r="KKN12" s="730"/>
      <c r="KKO12" s="730"/>
      <c r="KKP12" s="730"/>
      <c r="KKQ12" s="730"/>
      <c r="KKR12" s="730"/>
      <c r="KKS12" s="730"/>
      <c r="KKT12" s="730"/>
      <c r="KKU12" s="730"/>
      <c r="KKV12" s="730"/>
      <c r="KKW12" s="730"/>
      <c r="KKX12" s="730"/>
      <c r="KKY12" s="730"/>
      <c r="KKZ12" s="730"/>
      <c r="KLA12" s="730"/>
      <c r="KLB12" s="730"/>
      <c r="KLC12" s="730"/>
      <c r="KLD12" s="730"/>
      <c r="KLE12" s="730"/>
      <c r="KLF12" s="730"/>
      <c r="KLG12" s="730"/>
      <c r="KLH12" s="730"/>
      <c r="KLI12" s="730"/>
      <c r="KLJ12" s="730"/>
      <c r="KLK12" s="730"/>
      <c r="KLL12" s="730"/>
      <c r="KLM12" s="730"/>
      <c r="KLN12" s="730"/>
      <c r="KLO12" s="730"/>
      <c r="KLP12" s="730"/>
      <c r="KLQ12" s="730"/>
      <c r="KLR12" s="730"/>
      <c r="KLS12" s="730"/>
      <c r="KLT12" s="730"/>
      <c r="KLU12" s="730"/>
      <c r="KLV12" s="730"/>
      <c r="KLW12" s="730"/>
      <c r="KLX12" s="730"/>
      <c r="KLY12" s="730"/>
      <c r="KLZ12" s="730"/>
      <c r="KMA12" s="730"/>
      <c r="KMB12" s="730"/>
      <c r="KMC12" s="730"/>
      <c r="KMD12" s="730"/>
      <c r="KME12" s="730"/>
      <c r="KMF12" s="730"/>
      <c r="KMG12" s="730"/>
      <c r="KMH12" s="730"/>
      <c r="KMI12" s="730"/>
      <c r="KMJ12" s="730"/>
      <c r="KMK12" s="730"/>
      <c r="KML12" s="730"/>
      <c r="KMM12" s="730"/>
      <c r="KMN12" s="730"/>
      <c r="KMO12" s="730"/>
      <c r="KMP12" s="730"/>
      <c r="KMQ12" s="730"/>
      <c r="KMR12" s="730"/>
      <c r="KMS12" s="730"/>
      <c r="KMT12" s="730"/>
      <c r="KMU12" s="730"/>
      <c r="KMV12" s="730"/>
      <c r="KMW12" s="730"/>
      <c r="KMX12" s="730"/>
      <c r="KMY12" s="730"/>
      <c r="KMZ12" s="730"/>
      <c r="KNA12" s="730"/>
      <c r="KNB12" s="730"/>
      <c r="KNC12" s="730"/>
      <c r="KND12" s="730"/>
      <c r="KNE12" s="730"/>
      <c r="KNF12" s="730"/>
      <c r="KNG12" s="730"/>
      <c r="KNH12" s="730"/>
      <c r="KNI12" s="730"/>
      <c r="KNJ12" s="730"/>
      <c r="KNK12" s="730"/>
      <c r="KNL12" s="730"/>
      <c r="KNM12" s="730"/>
      <c r="KNN12" s="730"/>
      <c r="KNO12" s="730"/>
      <c r="KNP12" s="730"/>
      <c r="KNQ12" s="730"/>
      <c r="KNR12" s="730"/>
      <c r="KNS12" s="730"/>
      <c r="KNT12" s="730"/>
      <c r="KNU12" s="730"/>
      <c r="KNV12" s="730"/>
      <c r="KNW12" s="730"/>
      <c r="KNX12" s="730"/>
      <c r="KNY12" s="730"/>
      <c r="KNZ12" s="730"/>
      <c r="KOA12" s="730"/>
      <c r="KOB12" s="730"/>
      <c r="KOC12" s="730"/>
      <c r="KOD12" s="730"/>
      <c r="KOE12" s="730"/>
      <c r="KOF12" s="730"/>
      <c r="KOG12" s="730"/>
      <c r="KOH12" s="730"/>
      <c r="KOI12" s="730"/>
      <c r="KOJ12" s="730"/>
      <c r="KOK12" s="730"/>
      <c r="KOL12" s="730"/>
      <c r="KOM12" s="730"/>
      <c r="KON12" s="730"/>
      <c r="KOO12" s="730"/>
      <c r="KOP12" s="730"/>
      <c r="KOQ12" s="730"/>
      <c r="KOR12" s="730"/>
      <c r="KOS12" s="730"/>
      <c r="KOT12" s="730"/>
      <c r="KOU12" s="730"/>
      <c r="KOV12" s="730"/>
      <c r="KOW12" s="730"/>
      <c r="KOX12" s="730"/>
      <c r="KOY12" s="730"/>
      <c r="KOZ12" s="730"/>
      <c r="KPA12" s="730"/>
      <c r="KPB12" s="730"/>
      <c r="KPC12" s="730"/>
      <c r="KPD12" s="730"/>
      <c r="KPE12" s="730"/>
      <c r="KPF12" s="730"/>
      <c r="KPG12" s="730"/>
      <c r="KPH12" s="730"/>
      <c r="KPI12" s="730"/>
      <c r="KPJ12" s="730"/>
      <c r="KPK12" s="730"/>
      <c r="KPL12" s="730"/>
      <c r="KPM12" s="730"/>
      <c r="KPN12" s="730"/>
      <c r="KPO12" s="730"/>
      <c r="KPP12" s="730"/>
      <c r="KPQ12" s="730"/>
      <c r="KPR12" s="730"/>
      <c r="KPS12" s="730"/>
      <c r="KPT12" s="730"/>
      <c r="KPU12" s="730"/>
      <c r="KPV12" s="730"/>
      <c r="KPW12" s="730"/>
      <c r="KPX12" s="730"/>
      <c r="KPY12" s="730"/>
      <c r="KPZ12" s="730"/>
      <c r="KQA12" s="730"/>
      <c r="KQB12" s="730"/>
      <c r="KQC12" s="730"/>
      <c r="KQD12" s="730"/>
      <c r="KQE12" s="730"/>
      <c r="KQF12" s="730"/>
      <c r="KQG12" s="730"/>
      <c r="KQH12" s="730"/>
      <c r="KQI12" s="730"/>
      <c r="KQJ12" s="730"/>
      <c r="KQK12" s="730"/>
      <c r="KQL12" s="730"/>
      <c r="KQM12" s="730"/>
      <c r="KQN12" s="730"/>
      <c r="KQO12" s="730"/>
      <c r="KQP12" s="730"/>
      <c r="KQQ12" s="730"/>
      <c r="KQR12" s="730"/>
      <c r="KQS12" s="730"/>
      <c r="KQT12" s="730"/>
      <c r="KQU12" s="730"/>
      <c r="KQV12" s="730"/>
      <c r="KQW12" s="730"/>
      <c r="KQX12" s="730"/>
      <c r="KQY12" s="730"/>
      <c r="KQZ12" s="730"/>
      <c r="KRA12" s="730"/>
      <c r="KRB12" s="730"/>
      <c r="KRC12" s="730"/>
      <c r="KRD12" s="730"/>
      <c r="KRE12" s="730"/>
      <c r="KRF12" s="730"/>
      <c r="KRG12" s="730"/>
      <c r="KRH12" s="730"/>
      <c r="KRI12" s="730"/>
      <c r="KRJ12" s="730"/>
      <c r="KRK12" s="730"/>
      <c r="KRL12" s="730"/>
      <c r="KRM12" s="730"/>
      <c r="KRN12" s="730"/>
      <c r="KRO12" s="730"/>
      <c r="KRP12" s="730"/>
      <c r="KRQ12" s="730"/>
      <c r="KRR12" s="730"/>
      <c r="KRS12" s="730"/>
      <c r="KRT12" s="730"/>
      <c r="KRU12" s="730"/>
      <c r="KRV12" s="730"/>
      <c r="KRW12" s="730"/>
      <c r="KRX12" s="730"/>
      <c r="KRY12" s="730"/>
      <c r="KRZ12" s="730"/>
      <c r="KSA12" s="730"/>
      <c r="KSB12" s="730"/>
      <c r="KSC12" s="730"/>
      <c r="KSD12" s="730"/>
      <c r="KSE12" s="730"/>
      <c r="KSF12" s="730"/>
      <c r="KSG12" s="730"/>
      <c r="KSH12" s="730"/>
      <c r="KSI12" s="730"/>
      <c r="KSJ12" s="730"/>
      <c r="KSK12" s="730"/>
      <c r="KSL12" s="730"/>
      <c r="KSM12" s="730"/>
      <c r="KSN12" s="730"/>
      <c r="KSO12" s="730"/>
      <c r="KSP12" s="730"/>
      <c r="KSQ12" s="730"/>
      <c r="KSR12" s="730"/>
      <c r="KSS12" s="730"/>
      <c r="KST12" s="730"/>
      <c r="KSU12" s="730"/>
      <c r="KSV12" s="730"/>
      <c r="KSW12" s="730"/>
      <c r="KSX12" s="730"/>
      <c r="KSY12" s="730"/>
      <c r="KSZ12" s="730"/>
      <c r="KTA12" s="730"/>
      <c r="KTB12" s="730"/>
      <c r="KTC12" s="730"/>
      <c r="KTD12" s="730"/>
      <c r="KTE12" s="730"/>
      <c r="KTF12" s="730"/>
      <c r="KTG12" s="730"/>
      <c r="KTH12" s="730"/>
      <c r="KTI12" s="730"/>
      <c r="KTJ12" s="730"/>
      <c r="KTK12" s="730"/>
      <c r="KTL12" s="730"/>
      <c r="KTM12" s="730"/>
      <c r="KTN12" s="730"/>
      <c r="KTO12" s="730"/>
      <c r="KTP12" s="730"/>
      <c r="KTQ12" s="730"/>
      <c r="KTR12" s="730"/>
      <c r="KTS12" s="730"/>
      <c r="KTT12" s="730"/>
      <c r="KTU12" s="730"/>
      <c r="KTV12" s="730"/>
      <c r="KTW12" s="730"/>
      <c r="KTX12" s="730"/>
      <c r="KTY12" s="730"/>
      <c r="KTZ12" s="730"/>
      <c r="KUA12" s="730"/>
      <c r="KUB12" s="730"/>
      <c r="KUC12" s="730"/>
      <c r="KUD12" s="730"/>
      <c r="KUE12" s="730"/>
      <c r="KUF12" s="730"/>
      <c r="KUG12" s="730"/>
      <c r="KUH12" s="730"/>
      <c r="KUI12" s="730"/>
      <c r="KUJ12" s="730"/>
      <c r="KUK12" s="730"/>
      <c r="KUL12" s="730"/>
      <c r="KUM12" s="730"/>
      <c r="KUN12" s="730"/>
      <c r="KUO12" s="730"/>
      <c r="KUP12" s="730"/>
      <c r="KUQ12" s="730"/>
      <c r="KUR12" s="730"/>
      <c r="KUS12" s="730"/>
      <c r="KUT12" s="730"/>
      <c r="KUU12" s="730"/>
      <c r="KUV12" s="730"/>
      <c r="KUW12" s="730"/>
      <c r="KUX12" s="730"/>
      <c r="KUY12" s="730"/>
      <c r="KUZ12" s="730"/>
      <c r="KVA12" s="730"/>
      <c r="KVB12" s="730"/>
      <c r="KVC12" s="730"/>
      <c r="KVD12" s="730"/>
      <c r="KVE12" s="730"/>
      <c r="KVF12" s="730"/>
      <c r="KVG12" s="730"/>
      <c r="KVH12" s="730"/>
      <c r="KVI12" s="730"/>
      <c r="KVJ12" s="730"/>
      <c r="KVK12" s="730"/>
      <c r="KVL12" s="730"/>
      <c r="KVM12" s="730"/>
      <c r="KVN12" s="730"/>
      <c r="KVO12" s="730"/>
      <c r="KVP12" s="730"/>
      <c r="KVQ12" s="730"/>
      <c r="KVR12" s="730"/>
      <c r="KVS12" s="730"/>
      <c r="KVT12" s="730"/>
      <c r="KVU12" s="730"/>
      <c r="KVV12" s="730"/>
      <c r="KVW12" s="730"/>
      <c r="KVX12" s="730"/>
      <c r="KVY12" s="730"/>
      <c r="KVZ12" s="730"/>
      <c r="KWA12" s="730"/>
      <c r="KWB12" s="730"/>
      <c r="KWC12" s="730"/>
      <c r="KWD12" s="730"/>
      <c r="KWE12" s="730"/>
      <c r="KWF12" s="730"/>
      <c r="KWG12" s="730"/>
      <c r="KWH12" s="730"/>
      <c r="KWI12" s="730"/>
      <c r="KWJ12" s="730"/>
      <c r="KWK12" s="730"/>
      <c r="KWL12" s="730"/>
      <c r="KWM12" s="730"/>
      <c r="KWN12" s="730"/>
      <c r="KWO12" s="730"/>
      <c r="KWP12" s="730"/>
      <c r="KWQ12" s="730"/>
      <c r="KWR12" s="730"/>
      <c r="KWS12" s="730"/>
      <c r="KWT12" s="730"/>
      <c r="KWU12" s="730"/>
      <c r="KWV12" s="730"/>
      <c r="KWW12" s="730"/>
      <c r="KWX12" s="730"/>
      <c r="KWY12" s="730"/>
      <c r="KWZ12" s="730"/>
      <c r="KXA12" s="730"/>
      <c r="KXB12" s="730"/>
      <c r="KXC12" s="730"/>
      <c r="KXD12" s="730"/>
      <c r="KXE12" s="730"/>
      <c r="KXF12" s="730"/>
      <c r="KXG12" s="730"/>
      <c r="KXH12" s="730"/>
      <c r="KXI12" s="730"/>
      <c r="KXJ12" s="730"/>
      <c r="KXK12" s="730"/>
      <c r="KXL12" s="730"/>
      <c r="KXM12" s="730"/>
      <c r="KXN12" s="730"/>
      <c r="KXO12" s="730"/>
      <c r="KXP12" s="730"/>
      <c r="KXQ12" s="730"/>
      <c r="KXR12" s="730"/>
      <c r="KXS12" s="730"/>
      <c r="KXT12" s="730"/>
      <c r="KXU12" s="730"/>
      <c r="KXV12" s="730"/>
      <c r="KXW12" s="730"/>
      <c r="KXX12" s="730"/>
      <c r="KXY12" s="730"/>
      <c r="KXZ12" s="730"/>
      <c r="KYA12" s="730"/>
      <c r="KYB12" s="730"/>
      <c r="KYC12" s="730"/>
      <c r="KYD12" s="730"/>
      <c r="KYE12" s="730"/>
      <c r="KYF12" s="730"/>
      <c r="KYG12" s="730"/>
      <c r="KYH12" s="730"/>
      <c r="KYI12" s="730"/>
      <c r="KYJ12" s="730"/>
      <c r="KYK12" s="730"/>
      <c r="KYL12" s="730"/>
      <c r="KYM12" s="730"/>
      <c r="KYN12" s="730"/>
      <c r="KYO12" s="730"/>
      <c r="KYP12" s="730"/>
      <c r="KYQ12" s="730"/>
      <c r="KYR12" s="730"/>
      <c r="KYS12" s="730"/>
      <c r="KYT12" s="730"/>
      <c r="KYU12" s="730"/>
      <c r="KYV12" s="730"/>
      <c r="KYW12" s="730"/>
      <c r="KYX12" s="730"/>
      <c r="KYY12" s="730"/>
      <c r="KYZ12" s="730"/>
      <c r="KZA12" s="730"/>
      <c r="KZB12" s="730"/>
      <c r="KZC12" s="730"/>
      <c r="KZD12" s="730"/>
      <c r="KZE12" s="730"/>
      <c r="KZF12" s="730"/>
      <c r="KZG12" s="730"/>
      <c r="KZH12" s="730"/>
      <c r="KZI12" s="730"/>
      <c r="KZJ12" s="730"/>
      <c r="KZK12" s="730"/>
      <c r="KZL12" s="730"/>
      <c r="KZM12" s="730"/>
      <c r="KZN12" s="730"/>
      <c r="KZO12" s="730"/>
      <c r="KZP12" s="730"/>
      <c r="KZQ12" s="730"/>
      <c r="KZR12" s="730"/>
      <c r="KZS12" s="730"/>
      <c r="KZT12" s="730"/>
      <c r="KZU12" s="730"/>
      <c r="KZV12" s="730"/>
      <c r="KZW12" s="730"/>
      <c r="KZX12" s="730"/>
      <c r="KZY12" s="730"/>
      <c r="KZZ12" s="730"/>
      <c r="LAA12" s="730"/>
      <c r="LAB12" s="730"/>
      <c r="LAC12" s="730"/>
      <c r="LAD12" s="730"/>
      <c r="LAE12" s="730"/>
      <c r="LAF12" s="730"/>
      <c r="LAG12" s="730"/>
      <c r="LAH12" s="730"/>
      <c r="LAI12" s="730"/>
      <c r="LAJ12" s="730"/>
      <c r="LAK12" s="730"/>
      <c r="LAL12" s="730"/>
      <c r="LAM12" s="730"/>
      <c r="LAN12" s="730"/>
      <c r="LAO12" s="730"/>
      <c r="LAP12" s="730"/>
      <c r="LAQ12" s="730"/>
      <c r="LAR12" s="730"/>
      <c r="LAS12" s="730"/>
      <c r="LAT12" s="730"/>
      <c r="LAU12" s="730"/>
      <c r="LAV12" s="730"/>
      <c r="LAW12" s="730"/>
      <c r="LAX12" s="730"/>
      <c r="LAY12" s="730"/>
      <c r="LAZ12" s="730"/>
      <c r="LBA12" s="730"/>
      <c r="LBB12" s="730"/>
      <c r="LBC12" s="730"/>
      <c r="LBD12" s="730"/>
      <c r="LBE12" s="730"/>
      <c r="LBF12" s="730"/>
      <c r="LBG12" s="730"/>
      <c r="LBH12" s="730"/>
      <c r="LBI12" s="730"/>
      <c r="LBJ12" s="730"/>
      <c r="LBK12" s="730"/>
      <c r="LBL12" s="730"/>
      <c r="LBM12" s="730"/>
      <c r="LBN12" s="730"/>
      <c r="LBO12" s="730"/>
      <c r="LBP12" s="730"/>
      <c r="LBQ12" s="730"/>
      <c r="LBR12" s="730"/>
      <c r="LBS12" s="730"/>
      <c r="LBT12" s="730"/>
      <c r="LBU12" s="730"/>
      <c r="LBV12" s="730"/>
      <c r="LBW12" s="730"/>
      <c r="LBX12" s="730"/>
      <c r="LBY12" s="730"/>
      <c r="LBZ12" s="730"/>
      <c r="LCA12" s="730"/>
      <c r="LCB12" s="730"/>
      <c r="LCC12" s="730"/>
      <c r="LCD12" s="730"/>
      <c r="LCE12" s="730"/>
      <c r="LCF12" s="730"/>
      <c r="LCG12" s="730"/>
      <c r="LCH12" s="730"/>
      <c r="LCI12" s="730"/>
      <c r="LCJ12" s="730"/>
      <c r="LCK12" s="730"/>
      <c r="LCL12" s="730"/>
      <c r="LCM12" s="730"/>
      <c r="LCN12" s="730"/>
      <c r="LCO12" s="730"/>
      <c r="LCP12" s="730"/>
      <c r="LCQ12" s="730"/>
      <c r="LCR12" s="730"/>
      <c r="LCS12" s="730"/>
      <c r="LCT12" s="730"/>
      <c r="LCU12" s="730"/>
      <c r="LCV12" s="730"/>
      <c r="LCW12" s="730"/>
      <c r="LCX12" s="730"/>
      <c r="LCY12" s="730"/>
      <c r="LCZ12" s="730"/>
      <c r="LDA12" s="730"/>
      <c r="LDB12" s="730"/>
      <c r="LDC12" s="730"/>
      <c r="LDD12" s="730"/>
      <c r="LDE12" s="730"/>
      <c r="LDF12" s="730"/>
      <c r="LDG12" s="730"/>
      <c r="LDH12" s="730"/>
      <c r="LDI12" s="730"/>
      <c r="LDJ12" s="730"/>
      <c r="LDK12" s="730"/>
      <c r="LDL12" s="730"/>
      <c r="LDM12" s="730"/>
      <c r="LDN12" s="730"/>
      <c r="LDO12" s="730"/>
      <c r="LDP12" s="730"/>
      <c r="LDQ12" s="730"/>
      <c r="LDR12" s="730"/>
      <c r="LDS12" s="730"/>
      <c r="LDT12" s="730"/>
      <c r="LDU12" s="730"/>
      <c r="LDV12" s="730"/>
      <c r="LDW12" s="730"/>
      <c r="LDX12" s="730"/>
      <c r="LDY12" s="730"/>
      <c r="LDZ12" s="730"/>
      <c r="LEA12" s="730"/>
      <c r="LEB12" s="730"/>
      <c r="LEC12" s="730"/>
      <c r="LED12" s="730"/>
      <c r="LEE12" s="730"/>
      <c r="LEF12" s="730"/>
      <c r="LEG12" s="730"/>
      <c r="LEH12" s="730"/>
      <c r="LEI12" s="730"/>
      <c r="LEJ12" s="730"/>
      <c r="LEK12" s="730"/>
      <c r="LEL12" s="730"/>
      <c r="LEM12" s="730"/>
      <c r="LEN12" s="730"/>
      <c r="LEO12" s="730"/>
      <c r="LEP12" s="730"/>
      <c r="LEQ12" s="730"/>
      <c r="LER12" s="730"/>
      <c r="LES12" s="730"/>
      <c r="LET12" s="730"/>
      <c r="LEU12" s="730"/>
      <c r="LEV12" s="730"/>
      <c r="LEW12" s="730"/>
      <c r="LEX12" s="730"/>
      <c r="LEY12" s="730"/>
      <c r="LEZ12" s="730"/>
      <c r="LFA12" s="730"/>
      <c r="LFB12" s="730"/>
      <c r="LFC12" s="730"/>
      <c r="LFD12" s="730"/>
      <c r="LFE12" s="730"/>
      <c r="LFF12" s="730"/>
      <c r="LFG12" s="730"/>
      <c r="LFH12" s="730"/>
      <c r="LFI12" s="730"/>
      <c r="LFJ12" s="730"/>
      <c r="LFK12" s="730"/>
      <c r="LFL12" s="730"/>
      <c r="LFM12" s="730"/>
      <c r="LFN12" s="730"/>
      <c r="LFO12" s="730"/>
      <c r="LFP12" s="730"/>
      <c r="LFQ12" s="730"/>
      <c r="LFR12" s="730"/>
      <c r="LFS12" s="730"/>
      <c r="LFT12" s="730"/>
      <c r="LFU12" s="730"/>
      <c r="LFV12" s="730"/>
      <c r="LFW12" s="730"/>
      <c r="LFX12" s="730"/>
      <c r="LFY12" s="730"/>
      <c r="LFZ12" s="730"/>
      <c r="LGA12" s="730"/>
      <c r="LGB12" s="730"/>
      <c r="LGC12" s="730"/>
      <c r="LGD12" s="730"/>
      <c r="LGE12" s="730"/>
      <c r="LGF12" s="730"/>
      <c r="LGG12" s="730"/>
      <c r="LGH12" s="730"/>
      <c r="LGI12" s="730"/>
      <c r="LGJ12" s="730"/>
      <c r="LGK12" s="730"/>
      <c r="LGL12" s="730"/>
      <c r="LGM12" s="730"/>
      <c r="LGN12" s="730"/>
      <c r="LGO12" s="730"/>
      <c r="LGP12" s="730"/>
      <c r="LGQ12" s="730"/>
      <c r="LGR12" s="730"/>
      <c r="LGS12" s="730"/>
      <c r="LGT12" s="730"/>
      <c r="LGU12" s="730"/>
      <c r="LGV12" s="730"/>
      <c r="LGW12" s="730"/>
      <c r="LGX12" s="730"/>
      <c r="LGY12" s="730"/>
      <c r="LGZ12" s="730"/>
      <c r="LHA12" s="730"/>
      <c r="LHB12" s="730"/>
      <c r="LHC12" s="730"/>
      <c r="LHD12" s="730"/>
      <c r="LHE12" s="730"/>
      <c r="LHF12" s="730"/>
      <c r="LHG12" s="730"/>
      <c r="LHH12" s="730"/>
      <c r="LHI12" s="730"/>
      <c r="LHJ12" s="730"/>
      <c r="LHK12" s="730"/>
      <c r="LHL12" s="730"/>
      <c r="LHM12" s="730"/>
      <c r="LHN12" s="730"/>
      <c r="LHO12" s="730"/>
      <c r="LHP12" s="730"/>
      <c r="LHQ12" s="730"/>
      <c r="LHR12" s="730"/>
      <c r="LHS12" s="730"/>
      <c r="LHT12" s="730"/>
      <c r="LHU12" s="730"/>
      <c r="LHV12" s="730"/>
      <c r="LHW12" s="730"/>
      <c r="LHX12" s="730"/>
      <c r="LHY12" s="730"/>
      <c r="LHZ12" s="730"/>
      <c r="LIA12" s="730"/>
      <c r="LIB12" s="730"/>
      <c r="LIC12" s="730"/>
      <c r="LID12" s="730"/>
      <c r="LIE12" s="730"/>
      <c r="LIF12" s="730"/>
      <c r="LIG12" s="730"/>
      <c r="LIH12" s="730"/>
      <c r="LII12" s="730"/>
      <c r="LIJ12" s="730"/>
      <c r="LIK12" s="730"/>
      <c r="LIL12" s="730"/>
      <c r="LIM12" s="730"/>
      <c r="LIN12" s="730"/>
      <c r="LIO12" s="730"/>
      <c r="LIP12" s="730"/>
      <c r="LIQ12" s="730"/>
      <c r="LIR12" s="730"/>
      <c r="LIS12" s="730"/>
      <c r="LIT12" s="730"/>
      <c r="LIU12" s="730"/>
      <c r="LIV12" s="730"/>
      <c r="LIW12" s="730"/>
      <c r="LIX12" s="730"/>
      <c r="LIY12" s="730"/>
      <c r="LIZ12" s="730"/>
      <c r="LJA12" s="730"/>
      <c r="LJB12" s="730"/>
      <c r="LJC12" s="730"/>
      <c r="LJD12" s="730"/>
      <c r="LJE12" s="730"/>
      <c r="LJF12" s="730"/>
      <c r="LJG12" s="730"/>
      <c r="LJH12" s="730"/>
      <c r="LJI12" s="730"/>
      <c r="LJJ12" s="730"/>
      <c r="LJK12" s="730"/>
      <c r="LJL12" s="730"/>
      <c r="LJM12" s="730"/>
      <c r="LJN12" s="730"/>
      <c r="LJO12" s="730"/>
      <c r="LJP12" s="730"/>
      <c r="LJQ12" s="730"/>
      <c r="LJR12" s="730"/>
      <c r="LJS12" s="730"/>
      <c r="LJT12" s="730"/>
      <c r="LJU12" s="730"/>
      <c r="LJV12" s="730"/>
      <c r="LJW12" s="730"/>
      <c r="LJX12" s="730"/>
      <c r="LJY12" s="730"/>
      <c r="LJZ12" s="730"/>
      <c r="LKA12" s="730"/>
      <c r="LKB12" s="730"/>
      <c r="LKC12" s="730"/>
      <c r="LKD12" s="730"/>
      <c r="LKE12" s="730"/>
      <c r="LKF12" s="730"/>
      <c r="LKG12" s="730"/>
      <c r="LKH12" s="730"/>
      <c r="LKI12" s="730"/>
      <c r="LKJ12" s="730"/>
      <c r="LKK12" s="730"/>
      <c r="LKL12" s="730"/>
      <c r="LKM12" s="730"/>
      <c r="LKN12" s="730"/>
      <c r="LKO12" s="730"/>
      <c r="LKP12" s="730"/>
      <c r="LKQ12" s="730"/>
      <c r="LKR12" s="730"/>
      <c r="LKS12" s="730"/>
      <c r="LKT12" s="730"/>
      <c r="LKU12" s="730"/>
      <c r="LKV12" s="730"/>
      <c r="LKW12" s="730"/>
      <c r="LKX12" s="730"/>
      <c r="LKY12" s="730"/>
      <c r="LKZ12" s="730"/>
      <c r="LLA12" s="730"/>
      <c r="LLB12" s="730"/>
      <c r="LLC12" s="730"/>
      <c r="LLD12" s="730"/>
      <c r="LLE12" s="730"/>
      <c r="LLF12" s="730"/>
      <c r="LLG12" s="730"/>
      <c r="LLH12" s="730"/>
      <c r="LLI12" s="730"/>
      <c r="LLJ12" s="730"/>
      <c r="LLK12" s="730"/>
      <c r="LLL12" s="730"/>
      <c r="LLM12" s="730"/>
      <c r="LLN12" s="730"/>
      <c r="LLO12" s="730"/>
      <c r="LLP12" s="730"/>
      <c r="LLQ12" s="730"/>
      <c r="LLR12" s="730"/>
      <c r="LLS12" s="730"/>
      <c r="LLT12" s="730"/>
      <c r="LLU12" s="730"/>
      <c r="LLV12" s="730"/>
      <c r="LLW12" s="730"/>
      <c r="LLX12" s="730"/>
      <c r="LLY12" s="730"/>
      <c r="LLZ12" s="730"/>
      <c r="LMA12" s="730"/>
      <c r="LMB12" s="730"/>
      <c r="LMC12" s="730"/>
      <c r="LMD12" s="730"/>
      <c r="LME12" s="730"/>
      <c r="LMF12" s="730"/>
      <c r="LMG12" s="730"/>
      <c r="LMH12" s="730"/>
      <c r="LMI12" s="730"/>
      <c r="LMJ12" s="730"/>
      <c r="LMK12" s="730"/>
      <c r="LML12" s="730"/>
      <c r="LMM12" s="730"/>
      <c r="LMN12" s="730"/>
      <c r="LMO12" s="730"/>
      <c r="LMP12" s="730"/>
      <c r="LMQ12" s="730"/>
      <c r="LMR12" s="730"/>
      <c r="LMS12" s="730"/>
      <c r="LMT12" s="730"/>
      <c r="LMU12" s="730"/>
      <c r="LMV12" s="730"/>
      <c r="LMW12" s="730"/>
      <c r="LMX12" s="730"/>
      <c r="LMY12" s="730"/>
      <c r="LMZ12" s="730"/>
      <c r="LNA12" s="730"/>
      <c r="LNB12" s="730"/>
      <c r="LNC12" s="730"/>
      <c r="LND12" s="730"/>
      <c r="LNE12" s="730"/>
      <c r="LNF12" s="730"/>
      <c r="LNG12" s="730"/>
      <c r="LNH12" s="730"/>
      <c r="LNI12" s="730"/>
      <c r="LNJ12" s="730"/>
      <c r="LNK12" s="730"/>
      <c r="LNL12" s="730"/>
      <c r="LNM12" s="730"/>
      <c r="LNN12" s="730"/>
      <c r="LNO12" s="730"/>
      <c r="LNP12" s="730"/>
      <c r="LNQ12" s="730"/>
      <c r="LNR12" s="730"/>
      <c r="LNS12" s="730"/>
      <c r="LNT12" s="730"/>
      <c r="LNU12" s="730"/>
      <c r="LNV12" s="730"/>
      <c r="LNW12" s="730"/>
      <c r="LNX12" s="730"/>
      <c r="LNY12" s="730"/>
      <c r="LNZ12" s="730"/>
      <c r="LOA12" s="730"/>
      <c r="LOB12" s="730"/>
      <c r="LOC12" s="730"/>
      <c r="LOD12" s="730"/>
      <c r="LOE12" s="730"/>
      <c r="LOF12" s="730"/>
      <c r="LOG12" s="730"/>
      <c r="LOH12" s="730"/>
      <c r="LOI12" s="730"/>
      <c r="LOJ12" s="730"/>
      <c r="LOK12" s="730"/>
      <c r="LOL12" s="730"/>
      <c r="LOM12" s="730"/>
      <c r="LON12" s="730"/>
      <c r="LOO12" s="730"/>
      <c r="LOP12" s="730"/>
      <c r="LOQ12" s="730"/>
      <c r="LOR12" s="730"/>
      <c r="LOS12" s="730"/>
      <c r="LOT12" s="730"/>
      <c r="LOU12" s="730"/>
      <c r="LOV12" s="730"/>
      <c r="LOW12" s="730"/>
      <c r="LOX12" s="730"/>
      <c r="LOY12" s="730"/>
      <c r="LOZ12" s="730"/>
      <c r="LPA12" s="730"/>
      <c r="LPB12" s="730"/>
      <c r="LPC12" s="730"/>
      <c r="LPD12" s="730"/>
      <c r="LPE12" s="730"/>
      <c r="LPF12" s="730"/>
      <c r="LPG12" s="730"/>
      <c r="LPH12" s="730"/>
      <c r="LPI12" s="730"/>
      <c r="LPJ12" s="730"/>
      <c r="LPK12" s="730"/>
      <c r="LPL12" s="730"/>
      <c r="LPM12" s="730"/>
      <c r="LPN12" s="730"/>
      <c r="LPO12" s="730"/>
      <c r="LPP12" s="730"/>
      <c r="LPQ12" s="730"/>
      <c r="LPR12" s="730"/>
      <c r="LPS12" s="730"/>
      <c r="LPT12" s="730"/>
      <c r="LPU12" s="730"/>
      <c r="LPV12" s="730"/>
      <c r="LPW12" s="730"/>
      <c r="LPX12" s="730"/>
      <c r="LPY12" s="730"/>
      <c r="LPZ12" s="730"/>
      <c r="LQA12" s="730"/>
      <c r="LQB12" s="730"/>
      <c r="LQC12" s="730"/>
      <c r="LQD12" s="730"/>
      <c r="LQE12" s="730"/>
      <c r="LQF12" s="730"/>
      <c r="LQG12" s="730"/>
      <c r="LQH12" s="730"/>
      <c r="LQI12" s="730"/>
      <c r="LQJ12" s="730"/>
      <c r="LQK12" s="730"/>
      <c r="LQL12" s="730"/>
      <c r="LQM12" s="730"/>
      <c r="LQN12" s="730"/>
      <c r="LQO12" s="730"/>
      <c r="LQP12" s="730"/>
      <c r="LQQ12" s="730"/>
      <c r="LQR12" s="730"/>
      <c r="LQS12" s="730"/>
      <c r="LQT12" s="730"/>
      <c r="LQU12" s="730"/>
      <c r="LQV12" s="730"/>
      <c r="LQW12" s="730"/>
      <c r="LQX12" s="730"/>
      <c r="LQY12" s="730"/>
      <c r="LQZ12" s="730"/>
      <c r="LRA12" s="730"/>
      <c r="LRB12" s="730"/>
      <c r="LRC12" s="730"/>
      <c r="LRD12" s="730"/>
      <c r="LRE12" s="730"/>
      <c r="LRF12" s="730"/>
      <c r="LRG12" s="730"/>
      <c r="LRH12" s="730"/>
      <c r="LRI12" s="730"/>
      <c r="LRJ12" s="730"/>
      <c r="LRK12" s="730"/>
      <c r="LRL12" s="730"/>
      <c r="LRM12" s="730"/>
      <c r="LRN12" s="730"/>
      <c r="LRO12" s="730"/>
      <c r="LRP12" s="730"/>
      <c r="LRQ12" s="730"/>
      <c r="LRR12" s="730"/>
      <c r="LRS12" s="730"/>
      <c r="LRT12" s="730"/>
      <c r="LRU12" s="730"/>
      <c r="LRV12" s="730"/>
      <c r="LRW12" s="730"/>
      <c r="LRX12" s="730"/>
      <c r="LRY12" s="730"/>
      <c r="LRZ12" s="730"/>
      <c r="LSA12" s="730"/>
      <c r="LSB12" s="730"/>
      <c r="LSC12" s="730"/>
      <c r="LSD12" s="730"/>
      <c r="LSE12" s="730"/>
      <c r="LSF12" s="730"/>
      <c r="LSG12" s="730"/>
      <c r="LSH12" s="730"/>
      <c r="LSI12" s="730"/>
      <c r="LSJ12" s="730"/>
      <c r="LSK12" s="730"/>
      <c r="LSL12" s="730"/>
      <c r="LSM12" s="730"/>
      <c r="LSN12" s="730"/>
      <c r="LSO12" s="730"/>
      <c r="LSP12" s="730"/>
      <c r="LSQ12" s="730"/>
      <c r="LSR12" s="730"/>
      <c r="LSS12" s="730"/>
      <c r="LST12" s="730"/>
      <c r="LSU12" s="730"/>
      <c r="LSV12" s="730"/>
      <c r="LSW12" s="730"/>
      <c r="LSX12" s="730"/>
      <c r="LSY12" s="730"/>
      <c r="LSZ12" s="730"/>
      <c r="LTA12" s="730"/>
      <c r="LTB12" s="730"/>
      <c r="LTC12" s="730"/>
      <c r="LTD12" s="730"/>
      <c r="LTE12" s="730"/>
      <c r="LTF12" s="730"/>
      <c r="LTG12" s="730"/>
      <c r="LTH12" s="730"/>
      <c r="LTI12" s="730"/>
      <c r="LTJ12" s="730"/>
      <c r="LTK12" s="730"/>
      <c r="LTL12" s="730"/>
      <c r="LTM12" s="730"/>
      <c r="LTN12" s="730"/>
      <c r="LTO12" s="730"/>
      <c r="LTP12" s="730"/>
      <c r="LTQ12" s="730"/>
      <c r="LTR12" s="730"/>
      <c r="LTS12" s="730"/>
      <c r="LTT12" s="730"/>
      <c r="LTU12" s="730"/>
      <c r="LTV12" s="730"/>
      <c r="LTW12" s="730"/>
      <c r="LTX12" s="730"/>
      <c r="LTY12" s="730"/>
      <c r="LTZ12" s="730"/>
      <c r="LUA12" s="730"/>
      <c r="LUB12" s="730"/>
      <c r="LUC12" s="730"/>
      <c r="LUD12" s="730"/>
      <c r="LUE12" s="730"/>
      <c r="LUF12" s="730"/>
      <c r="LUG12" s="730"/>
      <c r="LUH12" s="730"/>
      <c r="LUI12" s="730"/>
      <c r="LUJ12" s="730"/>
      <c r="LUK12" s="730"/>
      <c r="LUL12" s="730"/>
      <c r="LUM12" s="730"/>
      <c r="LUN12" s="730"/>
      <c r="LUO12" s="730"/>
      <c r="LUP12" s="730"/>
      <c r="LUQ12" s="730"/>
      <c r="LUR12" s="730"/>
      <c r="LUS12" s="730"/>
      <c r="LUT12" s="730"/>
      <c r="LUU12" s="730"/>
      <c r="LUV12" s="730"/>
      <c r="LUW12" s="730"/>
      <c r="LUX12" s="730"/>
      <c r="LUY12" s="730"/>
      <c r="LUZ12" s="730"/>
      <c r="LVA12" s="730"/>
      <c r="LVB12" s="730"/>
      <c r="LVC12" s="730"/>
      <c r="LVD12" s="730"/>
      <c r="LVE12" s="730"/>
      <c r="LVF12" s="730"/>
      <c r="LVG12" s="730"/>
      <c r="LVH12" s="730"/>
      <c r="LVI12" s="730"/>
      <c r="LVJ12" s="730"/>
      <c r="LVK12" s="730"/>
      <c r="LVL12" s="730"/>
      <c r="LVM12" s="730"/>
      <c r="LVN12" s="730"/>
      <c r="LVO12" s="730"/>
      <c r="LVP12" s="730"/>
      <c r="LVQ12" s="730"/>
      <c r="LVR12" s="730"/>
      <c r="LVS12" s="730"/>
      <c r="LVT12" s="730"/>
      <c r="LVU12" s="730"/>
      <c r="LVV12" s="730"/>
      <c r="LVW12" s="730"/>
      <c r="LVX12" s="730"/>
      <c r="LVY12" s="730"/>
      <c r="LVZ12" s="730"/>
      <c r="LWA12" s="730"/>
      <c r="LWB12" s="730"/>
      <c r="LWC12" s="730"/>
      <c r="LWD12" s="730"/>
      <c r="LWE12" s="730"/>
      <c r="LWF12" s="730"/>
      <c r="LWG12" s="730"/>
      <c r="LWH12" s="730"/>
      <c r="LWI12" s="730"/>
      <c r="LWJ12" s="730"/>
      <c r="LWK12" s="730"/>
      <c r="LWL12" s="730"/>
      <c r="LWM12" s="730"/>
      <c r="LWN12" s="730"/>
      <c r="LWO12" s="730"/>
      <c r="LWP12" s="730"/>
      <c r="LWQ12" s="730"/>
      <c r="LWR12" s="730"/>
      <c r="LWS12" s="730"/>
      <c r="LWT12" s="730"/>
      <c r="LWU12" s="730"/>
      <c r="LWV12" s="730"/>
      <c r="LWW12" s="730"/>
      <c r="LWX12" s="730"/>
      <c r="LWY12" s="730"/>
      <c r="LWZ12" s="730"/>
      <c r="LXA12" s="730"/>
      <c r="LXB12" s="730"/>
      <c r="LXC12" s="730"/>
      <c r="LXD12" s="730"/>
      <c r="LXE12" s="730"/>
      <c r="LXF12" s="730"/>
      <c r="LXG12" s="730"/>
      <c r="LXH12" s="730"/>
      <c r="LXI12" s="730"/>
      <c r="LXJ12" s="730"/>
      <c r="LXK12" s="730"/>
      <c r="LXL12" s="730"/>
      <c r="LXM12" s="730"/>
      <c r="LXN12" s="730"/>
      <c r="LXO12" s="730"/>
      <c r="LXP12" s="730"/>
      <c r="LXQ12" s="730"/>
      <c r="LXR12" s="730"/>
      <c r="LXS12" s="730"/>
      <c r="LXT12" s="730"/>
      <c r="LXU12" s="730"/>
      <c r="LXV12" s="730"/>
      <c r="LXW12" s="730"/>
      <c r="LXX12" s="730"/>
      <c r="LXY12" s="730"/>
      <c r="LXZ12" s="730"/>
      <c r="LYA12" s="730"/>
      <c r="LYB12" s="730"/>
      <c r="LYC12" s="730"/>
      <c r="LYD12" s="730"/>
      <c r="LYE12" s="730"/>
      <c r="LYF12" s="730"/>
      <c r="LYG12" s="730"/>
      <c r="LYH12" s="730"/>
      <c r="LYI12" s="730"/>
      <c r="LYJ12" s="730"/>
      <c r="LYK12" s="730"/>
      <c r="LYL12" s="730"/>
      <c r="LYM12" s="730"/>
      <c r="LYN12" s="730"/>
      <c r="LYO12" s="730"/>
      <c r="LYP12" s="730"/>
      <c r="LYQ12" s="730"/>
      <c r="LYR12" s="730"/>
      <c r="LYS12" s="730"/>
      <c r="LYT12" s="730"/>
      <c r="LYU12" s="730"/>
      <c r="LYV12" s="730"/>
      <c r="LYW12" s="730"/>
      <c r="LYX12" s="730"/>
      <c r="LYY12" s="730"/>
      <c r="LYZ12" s="730"/>
      <c r="LZA12" s="730"/>
      <c r="LZB12" s="730"/>
      <c r="LZC12" s="730"/>
      <c r="LZD12" s="730"/>
      <c r="LZE12" s="730"/>
      <c r="LZF12" s="730"/>
      <c r="LZG12" s="730"/>
      <c r="LZH12" s="730"/>
      <c r="LZI12" s="730"/>
      <c r="LZJ12" s="730"/>
      <c r="LZK12" s="730"/>
      <c r="LZL12" s="730"/>
      <c r="LZM12" s="730"/>
      <c r="LZN12" s="730"/>
      <c r="LZO12" s="730"/>
      <c r="LZP12" s="730"/>
      <c r="LZQ12" s="730"/>
      <c r="LZR12" s="730"/>
      <c r="LZS12" s="730"/>
      <c r="LZT12" s="730"/>
      <c r="LZU12" s="730"/>
      <c r="LZV12" s="730"/>
      <c r="LZW12" s="730"/>
      <c r="LZX12" s="730"/>
      <c r="LZY12" s="730"/>
      <c r="LZZ12" s="730"/>
      <c r="MAA12" s="730"/>
      <c r="MAB12" s="730"/>
      <c r="MAC12" s="730"/>
      <c r="MAD12" s="730"/>
      <c r="MAE12" s="730"/>
      <c r="MAF12" s="730"/>
      <c r="MAG12" s="730"/>
      <c r="MAH12" s="730"/>
      <c r="MAI12" s="730"/>
      <c r="MAJ12" s="730"/>
      <c r="MAK12" s="730"/>
      <c r="MAL12" s="730"/>
      <c r="MAM12" s="730"/>
      <c r="MAN12" s="730"/>
      <c r="MAO12" s="730"/>
      <c r="MAP12" s="730"/>
      <c r="MAQ12" s="730"/>
      <c r="MAR12" s="730"/>
      <c r="MAS12" s="730"/>
      <c r="MAT12" s="730"/>
      <c r="MAU12" s="730"/>
      <c r="MAV12" s="730"/>
      <c r="MAW12" s="730"/>
      <c r="MAX12" s="730"/>
      <c r="MAY12" s="730"/>
      <c r="MAZ12" s="730"/>
      <c r="MBA12" s="730"/>
      <c r="MBB12" s="730"/>
      <c r="MBC12" s="730"/>
      <c r="MBD12" s="730"/>
      <c r="MBE12" s="730"/>
      <c r="MBF12" s="730"/>
      <c r="MBG12" s="730"/>
      <c r="MBH12" s="730"/>
      <c r="MBI12" s="730"/>
      <c r="MBJ12" s="730"/>
      <c r="MBK12" s="730"/>
      <c r="MBL12" s="730"/>
      <c r="MBM12" s="730"/>
      <c r="MBN12" s="730"/>
      <c r="MBO12" s="730"/>
      <c r="MBP12" s="730"/>
      <c r="MBQ12" s="730"/>
      <c r="MBR12" s="730"/>
      <c r="MBS12" s="730"/>
      <c r="MBT12" s="730"/>
      <c r="MBU12" s="730"/>
      <c r="MBV12" s="730"/>
      <c r="MBW12" s="730"/>
      <c r="MBX12" s="730"/>
      <c r="MBY12" s="730"/>
      <c r="MBZ12" s="730"/>
      <c r="MCA12" s="730"/>
      <c r="MCB12" s="730"/>
      <c r="MCC12" s="730"/>
      <c r="MCD12" s="730"/>
      <c r="MCE12" s="730"/>
      <c r="MCF12" s="730"/>
      <c r="MCG12" s="730"/>
      <c r="MCH12" s="730"/>
      <c r="MCI12" s="730"/>
      <c r="MCJ12" s="730"/>
      <c r="MCK12" s="730"/>
      <c r="MCL12" s="730"/>
      <c r="MCM12" s="730"/>
      <c r="MCN12" s="730"/>
      <c r="MCO12" s="730"/>
      <c r="MCP12" s="730"/>
      <c r="MCQ12" s="730"/>
      <c r="MCR12" s="730"/>
      <c r="MCS12" s="730"/>
      <c r="MCT12" s="730"/>
      <c r="MCU12" s="730"/>
      <c r="MCV12" s="730"/>
      <c r="MCW12" s="730"/>
      <c r="MCX12" s="730"/>
      <c r="MCY12" s="730"/>
      <c r="MCZ12" s="730"/>
      <c r="MDA12" s="730"/>
      <c r="MDB12" s="730"/>
      <c r="MDC12" s="730"/>
      <c r="MDD12" s="730"/>
      <c r="MDE12" s="730"/>
      <c r="MDF12" s="730"/>
      <c r="MDG12" s="730"/>
      <c r="MDH12" s="730"/>
      <c r="MDI12" s="730"/>
      <c r="MDJ12" s="730"/>
      <c r="MDK12" s="730"/>
      <c r="MDL12" s="730"/>
      <c r="MDM12" s="730"/>
      <c r="MDN12" s="730"/>
      <c r="MDO12" s="730"/>
      <c r="MDP12" s="730"/>
      <c r="MDQ12" s="730"/>
      <c r="MDR12" s="730"/>
      <c r="MDS12" s="730"/>
      <c r="MDT12" s="730"/>
      <c r="MDU12" s="730"/>
      <c r="MDV12" s="730"/>
      <c r="MDW12" s="730"/>
      <c r="MDX12" s="730"/>
      <c r="MDY12" s="730"/>
      <c r="MDZ12" s="730"/>
      <c r="MEA12" s="730"/>
      <c r="MEB12" s="730"/>
      <c r="MEC12" s="730"/>
      <c r="MED12" s="730"/>
      <c r="MEE12" s="730"/>
      <c r="MEF12" s="730"/>
      <c r="MEG12" s="730"/>
      <c r="MEH12" s="730"/>
      <c r="MEI12" s="730"/>
      <c r="MEJ12" s="730"/>
      <c r="MEK12" s="730"/>
      <c r="MEL12" s="730"/>
      <c r="MEM12" s="730"/>
      <c r="MEN12" s="730"/>
      <c r="MEO12" s="730"/>
      <c r="MEP12" s="730"/>
      <c r="MEQ12" s="730"/>
      <c r="MER12" s="730"/>
      <c r="MES12" s="730"/>
      <c r="MET12" s="730"/>
      <c r="MEU12" s="730"/>
      <c r="MEV12" s="730"/>
      <c r="MEW12" s="730"/>
      <c r="MEX12" s="730"/>
      <c r="MEY12" s="730"/>
      <c r="MEZ12" s="730"/>
      <c r="MFA12" s="730"/>
      <c r="MFB12" s="730"/>
      <c r="MFC12" s="730"/>
      <c r="MFD12" s="730"/>
      <c r="MFE12" s="730"/>
      <c r="MFF12" s="730"/>
      <c r="MFG12" s="730"/>
      <c r="MFH12" s="730"/>
      <c r="MFI12" s="730"/>
      <c r="MFJ12" s="730"/>
      <c r="MFK12" s="730"/>
      <c r="MFL12" s="730"/>
      <c r="MFM12" s="730"/>
      <c r="MFN12" s="730"/>
      <c r="MFO12" s="730"/>
      <c r="MFP12" s="730"/>
      <c r="MFQ12" s="730"/>
      <c r="MFR12" s="730"/>
      <c r="MFS12" s="730"/>
      <c r="MFT12" s="730"/>
      <c r="MFU12" s="730"/>
      <c r="MFV12" s="730"/>
      <c r="MFW12" s="730"/>
      <c r="MFX12" s="730"/>
      <c r="MFY12" s="730"/>
      <c r="MFZ12" s="730"/>
      <c r="MGA12" s="730"/>
      <c r="MGB12" s="730"/>
      <c r="MGC12" s="730"/>
      <c r="MGD12" s="730"/>
      <c r="MGE12" s="730"/>
      <c r="MGF12" s="730"/>
      <c r="MGG12" s="730"/>
      <c r="MGH12" s="730"/>
      <c r="MGI12" s="730"/>
      <c r="MGJ12" s="730"/>
      <c r="MGK12" s="730"/>
      <c r="MGL12" s="730"/>
      <c r="MGM12" s="730"/>
      <c r="MGN12" s="730"/>
      <c r="MGO12" s="730"/>
      <c r="MGP12" s="730"/>
      <c r="MGQ12" s="730"/>
      <c r="MGR12" s="730"/>
      <c r="MGS12" s="730"/>
      <c r="MGT12" s="730"/>
      <c r="MGU12" s="730"/>
      <c r="MGV12" s="730"/>
      <c r="MGW12" s="730"/>
      <c r="MGX12" s="730"/>
      <c r="MGY12" s="730"/>
      <c r="MGZ12" s="730"/>
      <c r="MHA12" s="730"/>
      <c r="MHB12" s="730"/>
      <c r="MHC12" s="730"/>
      <c r="MHD12" s="730"/>
      <c r="MHE12" s="730"/>
      <c r="MHF12" s="730"/>
      <c r="MHG12" s="730"/>
      <c r="MHH12" s="730"/>
      <c r="MHI12" s="730"/>
      <c r="MHJ12" s="730"/>
      <c r="MHK12" s="730"/>
      <c r="MHL12" s="730"/>
      <c r="MHM12" s="730"/>
      <c r="MHN12" s="730"/>
      <c r="MHO12" s="730"/>
      <c r="MHP12" s="730"/>
      <c r="MHQ12" s="730"/>
      <c r="MHR12" s="730"/>
      <c r="MHS12" s="730"/>
      <c r="MHT12" s="730"/>
      <c r="MHU12" s="730"/>
      <c r="MHV12" s="730"/>
      <c r="MHW12" s="730"/>
      <c r="MHX12" s="730"/>
      <c r="MHY12" s="730"/>
      <c r="MHZ12" s="730"/>
      <c r="MIA12" s="730"/>
      <c r="MIB12" s="730"/>
      <c r="MIC12" s="730"/>
      <c r="MID12" s="730"/>
      <c r="MIE12" s="730"/>
      <c r="MIF12" s="730"/>
      <c r="MIG12" s="730"/>
      <c r="MIH12" s="730"/>
      <c r="MII12" s="730"/>
      <c r="MIJ12" s="730"/>
      <c r="MIK12" s="730"/>
      <c r="MIL12" s="730"/>
      <c r="MIM12" s="730"/>
      <c r="MIN12" s="730"/>
      <c r="MIO12" s="730"/>
      <c r="MIP12" s="730"/>
      <c r="MIQ12" s="730"/>
      <c r="MIR12" s="730"/>
      <c r="MIS12" s="730"/>
      <c r="MIT12" s="730"/>
      <c r="MIU12" s="730"/>
      <c r="MIV12" s="730"/>
      <c r="MIW12" s="730"/>
      <c r="MIX12" s="730"/>
      <c r="MIY12" s="730"/>
      <c r="MIZ12" s="730"/>
      <c r="MJA12" s="730"/>
      <c r="MJB12" s="730"/>
      <c r="MJC12" s="730"/>
      <c r="MJD12" s="730"/>
      <c r="MJE12" s="730"/>
      <c r="MJF12" s="730"/>
      <c r="MJG12" s="730"/>
      <c r="MJH12" s="730"/>
      <c r="MJI12" s="730"/>
      <c r="MJJ12" s="730"/>
      <c r="MJK12" s="730"/>
      <c r="MJL12" s="730"/>
      <c r="MJM12" s="730"/>
      <c r="MJN12" s="730"/>
      <c r="MJO12" s="730"/>
      <c r="MJP12" s="730"/>
      <c r="MJQ12" s="730"/>
      <c r="MJR12" s="730"/>
      <c r="MJS12" s="730"/>
      <c r="MJT12" s="730"/>
      <c r="MJU12" s="730"/>
      <c r="MJV12" s="730"/>
      <c r="MJW12" s="730"/>
      <c r="MJX12" s="730"/>
      <c r="MJY12" s="730"/>
      <c r="MJZ12" s="730"/>
      <c r="MKA12" s="730"/>
      <c r="MKB12" s="730"/>
      <c r="MKC12" s="730"/>
      <c r="MKD12" s="730"/>
      <c r="MKE12" s="730"/>
      <c r="MKF12" s="730"/>
      <c r="MKG12" s="730"/>
      <c r="MKH12" s="730"/>
      <c r="MKI12" s="730"/>
      <c r="MKJ12" s="730"/>
      <c r="MKK12" s="730"/>
      <c r="MKL12" s="730"/>
      <c r="MKM12" s="730"/>
      <c r="MKN12" s="730"/>
      <c r="MKO12" s="730"/>
      <c r="MKP12" s="730"/>
      <c r="MKQ12" s="730"/>
      <c r="MKR12" s="730"/>
      <c r="MKS12" s="730"/>
      <c r="MKT12" s="730"/>
      <c r="MKU12" s="730"/>
      <c r="MKV12" s="730"/>
      <c r="MKW12" s="730"/>
      <c r="MKX12" s="730"/>
      <c r="MKY12" s="730"/>
      <c r="MKZ12" s="730"/>
      <c r="MLA12" s="730"/>
      <c r="MLB12" s="730"/>
      <c r="MLC12" s="730"/>
      <c r="MLD12" s="730"/>
      <c r="MLE12" s="730"/>
      <c r="MLF12" s="730"/>
      <c r="MLG12" s="730"/>
      <c r="MLH12" s="730"/>
      <c r="MLI12" s="730"/>
      <c r="MLJ12" s="730"/>
      <c r="MLK12" s="730"/>
      <c r="MLL12" s="730"/>
      <c r="MLM12" s="730"/>
      <c r="MLN12" s="730"/>
      <c r="MLO12" s="730"/>
      <c r="MLP12" s="730"/>
      <c r="MLQ12" s="730"/>
      <c r="MLR12" s="730"/>
      <c r="MLS12" s="730"/>
      <c r="MLT12" s="730"/>
      <c r="MLU12" s="730"/>
      <c r="MLV12" s="730"/>
      <c r="MLW12" s="730"/>
      <c r="MLX12" s="730"/>
      <c r="MLY12" s="730"/>
      <c r="MLZ12" s="730"/>
      <c r="MMA12" s="730"/>
      <c r="MMB12" s="730"/>
      <c r="MMC12" s="730"/>
      <c r="MMD12" s="730"/>
      <c r="MME12" s="730"/>
      <c r="MMF12" s="730"/>
      <c r="MMG12" s="730"/>
      <c r="MMH12" s="730"/>
      <c r="MMI12" s="730"/>
      <c r="MMJ12" s="730"/>
      <c r="MMK12" s="730"/>
      <c r="MML12" s="730"/>
      <c r="MMM12" s="730"/>
      <c r="MMN12" s="730"/>
      <c r="MMO12" s="730"/>
      <c r="MMP12" s="730"/>
      <c r="MMQ12" s="730"/>
      <c r="MMR12" s="730"/>
      <c r="MMS12" s="730"/>
      <c r="MMT12" s="730"/>
      <c r="MMU12" s="730"/>
      <c r="MMV12" s="730"/>
      <c r="MMW12" s="730"/>
      <c r="MMX12" s="730"/>
      <c r="MMY12" s="730"/>
      <c r="MMZ12" s="730"/>
      <c r="MNA12" s="730"/>
      <c r="MNB12" s="730"/>
      <c r="MNC12" s="730"/>
      <c r="MND12" s="730"/>
      <c r="MNE12" s="730"/>
      <c r="MNF12" s="730"/>
      <c r="MNG12" s="730"/>
      <c r="MNH12" s="730"/>
      <c r="MNI12" s="730"/>
      <c r="MNJ12" s="730"/>
      <c r="MNK12" s="730"/>
      <c r="MNL12" s="730"/>
      <c r="MNM12" s="730"/>
      <c r="MNN12" s="730"/>
      <c r="MNO12" s="730"/>
      <c r="MNP12" s="730"/>
      <c r="MNQ12" s="730"/>
      <c r="MNR12" s="730"/>
      <c r="MNS12" s="730"/>
      <c r="MNT12" s="730"/>
      <c r="MNU12" s="730"/>
      <c r="MNV12" s="730"/>
      <c r="MNW12" s="730"/>
      <c r="MNX12" s="730"/>
      <c r="MNY12" s="730"/>
      <c r="MNZ12" s="730"/>
      <c r="MOA12" s="730"/>
      <c r="MOB12" s="730"/>
      <c r="MOC12" s="730"/>
      <c r="MOD12" s="730"/>
      <c r="MOE12" s="730"/>
      <c r="MOF12" s="730"/>
      <c r="MOG12" s="730"/>
      <c r="MOH12" s="730"/>
      <c r="MOI12" s="730"/>
      <c r="MOJ12" s="730"/>
      <c r="MOK12" s="730"/>
      <c r="MOL12" s="730"/>
      <c r="MOM12" s="730"/>
      <c r="MON12" s="730"/>
      <c r="MOO12" s="730"/>
      <c r="MOP12" s="730"/>
      <c r="MOQ12" s="730"/>
      <c r="MOR12" s="730"/>
      <c r="MOS12" s="730"/>
      <c r="MOT12" s="730"/>
      <c r="MOU12" s="730"/>
      <c r="MOV12" s="730"/>
      <c r="MOW12" s="730"/>
      <c r="MOX12" s="730"/>
      <c r="MOY12" s="730"/>
      <c r="MOZ12" s="730"/>
      <c r="MPA12" s="730"/>
      <c r="MPB12" s="730"/>
      <c r="MPC12" s="730"/>
      <c r="MPD12" s="730"/>
      <c r="MPE12" s="730"/>
      <c r="MPF12" s="730"/>
      <c r="MPG12" s="730"/>
      <c r="MPH12" s="730"/>
      <c r="MPI12" s="730"/>
      <c r="MPJ12" s="730"/>
      <c r="MPK12" s="730"/>
      <c r="MPL12" s="730"/>
      <c r="MPM12" s="730"/>
      <c r="MPN12" s="730"/>
      <c r="MPO12" s="730"/>
      <c r="MPP12" s="730"/>
      <c r="MPQ12" s="730"/>
      <c r="MPR12" s="730"/>
      <c r="MPS12" s="730"/>
      <c r="MPT12" s="730"/>
      <c r="MPU12" s="730"/>
      <c r="MPV12" s="730"/>
      <c r="MPW12" s="730"/>
      <c r="MPX12" s="730"/>
      <c r="MPY12" s="730"/>
      <c r="MPZ12" s="730"/>
      <c r="MQA12" s="730"/>
      <c r="MQB12" s="730"/>
      <c r="MQC12" s="730"/>
      <c r="MQD12" s="730"/>
      <c r="MQE12" s="730"/>
      <c r="MQF12" s="730"/>
      <c r="MQG12" s="730"/>
      <c r="MQH12" s="730"/>
      <c r="MQI12" s="730"/>
      <c r="MQJ12" s="730"/>
      <c r="MQK12" s="730"/>
      <c r="MQL12" s="730"/>
      <c r="MQM12" s="730"/>
      <c r="MQN12" s="730"/>
      <c r="MQO12" s="730"/>
      <c r="MQP12" s="730"/>
      <c r="MQQ12" s="730"/>
      <c r="MQR12" s="730"/>
      <c r="MQS12" s="730"/>
      <c r="MQT12" s="730"/>
      <c r="MQU12" s="730"/>
      <c r="MQV12" s="730"/>
      <c r="MQW12" s="730"/>
      <c r="MQX12" s="730"/>
      <c r="MQY12" s="730"/>
      <c r="MQZ12" s="730"/>
      <c r="MRA12" s="730"/>
      <c r="MRB12" s="730"/>
      <c r="MRC12" s="730"/>
      <c r="MRD12" s="730"/>
      <c r="MRE12" s="730"/>
      <c r="MRF12" s="730"/>
      <c r="MRG12" s="730"/>
      <c r="MRH12" s="730"/>
      <c r="MRI12" s="730"/>
      <c r="MRJ12" s="730"/>
      <c r="MRK12" s="730"/>
      <c r="MRL12" s="730"/>
      <c r="MRM12" s="730"/>
      <c r="MRN12" s="730"/>
      <c r="MRO12" s="730"/>
      <c r="MRP12" s="730"/>
      <c r="MRQ12" s="730"/>
      <c r="MRR12" s="730"/>
      <c r="MRS12" s="730"/>
      <c r="MRT12" s="730"/>
      <c r="MRU12" s="730"/>
      <c r="MRV12" s="730"/>
      <c r="MRW12" s="730"/>
      <c r="MRX12" s="730"/>
      <c r="MRY12" s="730"/>
      <c r="MRZ12" s="730"/>
      <c r="MSA12" s="730"/>
      <c r="MSB12" s="730"/>
      <c r="MSC12" s="730"/>
      <c r="MSD12" s="730"/>
      <c r="MSE12" s="730"/>
      <c r="MSF12" s="730"/>
      <c r="MSG12" s="730"/>
      <c r="MSH12" s="730"/>
      <c r="MSI12" s="730"/>
      <c r="MSJ12" s="730"/>
      <c r="MSK12" s="730"/>
      <c r="MSL12" s="730"/>
      <c r="MSM12" s="730"/>
      <c r="MSN12" s="730"/>
      <c r="MSO12" s="730"/>
      <c r="MSP12" s="730"/>
      <c r="MSQ12" s="730"/>
      <c r="MSR12" s="730"/>
      <c r="MSS12" s="730"/>
      <c r="MST12" s="730"/>
      <c r="MSU12" s="730"/>
      <c r="MSV12" s="730"/>
      <c r="MSW12" s="730"/>
      <c r="MSX12" s="730"/>
      <c r="MSY12" s="730"/>
      <c r="MSZ12" s="730"/>
      <c r="MTA12" s="730"/>
      <c r="MTB12" s="730"/>
      <c r="MTC12" s="730"/>
      <c r="MTD12" s="730"/>
      <c r="MTE12" s="730"/>
      <c r="MTF12" s="730"/>
      <c r="MTG12" s="730"/>
      <c r="MTH12" s="730"/>
      <c r="MTI12" s="730"/>
      <c r="MTJ12" s="730"/>
      <c r="MTK12" s="730"/>
      <c r="MTL12" s="730"/>
      <c r="MTM12" s="730"/>
      <c r="MTN12" s="730"/>
      <c r="MTO12" s="730"/>
      <c r="MTP12" s="730"/>
      <c r="MTQ12" s="730"/>
      <c r="MTR12" s="730"/>
      <c r="MTS12" s="730"/>
      <c r="MTT12" s="730"/>
      <c r="MTU12" s="730"/>
      <c r="MTV12" s="730"/>
      <c r="MTW12" s="730"/>
      <c r="MTX12" s="730"/>
      <c r="MTY12" s="730"/>
      <c r="MTZ12" s="730"/>
      <c r="MUA12" s="730"/>
      <c r="MUB12" s="730"/>
      <c r="MUC12" s="730"/>
      <c r="MUD12" s="730"/>
      <c r="MUE12" s="730"/>
      <c r="MUF12" s="730"/>
      <c r="MUG12" s="730"/>
      <c r="MUH12" s="730"/>
      <c r="MUI12" s="730"/>
      <c r="MUJ12" s="730"/>
      <c r="MUK12" s="730"/>
      <c r="MUL12" s="730"/>
      <c r="MUM12" s="730"/>
      <c r="MUN12" s="730"/>
      <c r="MUO12" s="730"/>
      <c r="MUP12" s="730"/>
      <c r="MUQ12" s="730"/>
      <c r="MUR12" s="730"/>
      <c r="MUS12" s="730"/>
      <c r="MUT12" s="730"/>
      <c r="MUU12" s="730"/>
      <c r="MUV12" s="730"/>
      <c r="MUW12" s="730"/>
      <c r="MUX12" s="730"/>
      <c r="MUY12" s="730"/>
      <c r="MUZ12" s="730"/>
      <c r="MVA12" s="730"/>
      <c r="MVB12" s="730"/>
      <c r="MVC12" s="730"/>
      <c r="MVD12" s="730"/>
      <c r="MVE12" s="730"/>
      <c r="MVF12" s="730"/>
      <c r="MVG12" s="730"/>
      <c r="MVH12" s="730"/>
      <c r="MVI12" s="730"/>
      <c r="MVJ12" s="730"/>
      <c r="MVK12" s="730"/>
      <c r="MVL12" s="730"/>
      <c r="MVM12" s="730"/>
      <c r="MVN12" s="730"/>
      <c r="MVO12" s="730"/>
      <c r="MVP12" s="730"/>
      <c r="MVQ12" s="730"/>
      <c r="MVR12" s="730"/>
      <c r="MVS12" s="730"/>
      <c r="MVT12" s="730"/>
      <c r="MVU12" s="730"/>
      <c r="MVV12" s="730"/>
      <c r="MVW12" s="730"/>
      <c r="MVX12" s="730"/>
      <c r="MVY12" s="730"/>
      <c r="MVZ12" s="730"/>
      <c r="MWA12" s="730"/>
      <c r="MWB12" s="730"/>
      <c r="MWC12" s="730"/>
      <c r="MWD12" s="730"/>
      <c r="MWE12" s="730"/>
      <c r="MWF12" s="730"/>
      <c r="MWG12" s="730"/>
      <c r="MWH12" s="730"/>
      <c r="MWI12" s="730"/>
      <c r="MWJ12" s="730"/>
      <c r="MWK12" s="730"/>
      <c r="MWL12" s="730"/>
      <c r="MWM12" s="730"/>
      <c r="MWN12" s="730"/>
      <c r="MWO12" s="730"/>
      <c r="MWP12" s="730"/>
      <c r="MWQ12" s="730"/>
      <c r="MWR12" s="730"/>
      <c r="MWS12" s="730"/>
      <c r="MWT12" s="730"/>
      <c r="MWU12" s="730"/>
      <c r="MWV12" s="730"/>
      <c r="MWW12" s="730"/>
      <c r="MWX12" s="730"/>
      <c r="MWY12" s="730"/>
      <c r="MWZ12" s="730"/>
      <c r="MXA12" s="730"/>
      <c r="MXB12" s="730"/>
      <c r="MXC12" s="730"/>
      <c r="MXD12" s="730"/>
      <c r="MXE12" s="730"/>
      <c r="MXF12" s="730"/>
      <c r="MXG12" s="730"/>
      <c r="MXH12" s="730"/>
      <c r="MXI12" s="730"/>
      <c r="MXJ12" s="730"/>
      <c r="MXK12" s="730"/>
      <c r="MXL12" s="730"/>
      <c r="MXM12" s="730"/>
      <c r="MXN12" s="730"/>
      <c r="MXO12" s="730"/>
      <c r="MXP12" s="730"/>
      <c r="MXQ12" s="730"/>
      <c r="MXR12" s="730"/>
      <c r="MXS12" s="730"/>
      <c r="MXT12" s="730"/>
      <c r="MXU12" s="730"/>
      <c r="MXV12" s="730"/>
      <c r="MXW12" s="730"/>
      <c r="MXX12" s="730"/>
      <c r="MXY12" s="730"/>
      <c r="MXZ12" s="730"/>
      <c r="MYA12" s="730"/>
      <c r="MYB12" s="730"/>
      <c r="MYC12" s="730"/>
      <c r="MYD12" s="730"/>
      <c r="MYE12" s="730"/>
      <c r="MYF12" s="730"/>
      <c r="MYG12" s="730"/>
      <c r="MYH12" s="730"/>
      <c r="MYI12" s="730"/>
      <c r="MYJ12" s="730"/>
      <c r="MYK12" s="730"/>
      <c r="MYL12" s="730"/>
      <c r="MYM12" s="730"/>
      <c r="MYN12" s="730"/>
      <c r="MYO12" s="730"/>
      <c r="MYP12" s="730"/>
      <c r="MYQ12" s="730"/>
      <c r="MYR12" s="730"/>
      <c r="MYS12" s="730"/>
      <c r="MYT12" s="730"/>
      <c r="MYU12" s="730"/>
      <c r="MYV12" s="730"/>
      <c r="MYW12" s="730"/>
      <c r="MYX12" s="730"/>
      <c r="MYY12" s="730"/>
      <c r="MYZ12" s="730"/>
      <c r="MZA12" s="730"/>
      <c r="MZB12" s="730"/>
      <c r="MZC12" s="730"/>
      <c r="MZD12" s="730"/>
      <c r="MZE12" s="730"/>
      <c r="MZF12" s="730"/>
      <c r="MZG12" s="730"/>
      <c r="MZH12" s="730"/>
      <c r="MZI12" s="730"/>
      <c r="MZJ12" s="730"/>
      <c r="MZK12" s="730"/>
      <c r="MZL12" s="730"/>
      <c r="MZM12" s="730"/>
      <c r="MZN12" s="730"/>
      <c r="MZO12" s="730"/>
      <c r="MZP12" s="730"/>
      <c r="MZQ12" s="730"/>
      <c r="MZR12" s="730"/>
      <c r="MZS12" s="730"/>
      <c r="MZT12" s="730"/>
      <c r="MZU12" s="730"/>
      <c r="MZV12" s="730"/>
      <c r="MZW12" s="730"/>
      <c r="MZX12" s="730"/>
      <c r="MZY12" s="730"/>
      <c r="MZZ12" s="730"/>
      <c r="NAA12" s="730"/>
      <c r="NAB12" s="730"/>
      <c r="NAC12" s="730"/>
      <c r="NAD12" s="730"/>
      <c r="NAE12" s="730"/>
      <c r="NAF12" s="730"/>
      <c r="NAG12" s="730"/>
      <c r="NAH12" s="730"/>
      <c r="NAI12" s="730"/>
      <c r="NAJ12" s="730"/>
      <c r="NAK12" s="730"/>
      <c r="NAL12" s="730"/>
      <c r="NAM12" s="730"/>
      <c r="NAN12" s="730"/>
      <c r="NAO12" s="730"/>
      <c r="NAP12" s="730"/>
      <c r="NAQ12" s="730"/>
      <c r="NAR12" s="730"/>
      <c r="NAS12" s="730"/>
      <c r="NAT12" s="730"/>
      <c r="NAU12" s="730"/>
      <c r="NAV12" s="730"/>
      <c r="NAW12" s="730"/>
      <c r="NAX12" s="730"/>
      <c r="NAY12" s="730"/>
      <c r="NAZ12" s="730"/>
      <c r="NBA12" s="730"/>
      <c r="NBB12" s="730"/>
      <c r="NBC12" s="730"/>
      <c r="NBD12" s="730"/>
      <c r="NBE12" s="730"/>
      <c r="NBF12" s="730"/>
      <c r="NBG12" s="730"/>
      <c r="NBH12" s="730"/>
      <c r="NBI12" s="730"/>
      <c r="NBJ12" s="730"/>
      <c r="NBK12" s="730"/>
      <c r="NBL12" s="730"/>
      <c r="NBM12" s="730"/>
      <c r="NBN12" s="730"/>
      <c r="NBO12" s="730"/>
      <c r="NBP12" s="730"/>
      <c r="NBQ12" s="730"/>
      <c r="NBR12" s="730"/>
      <c r="NBS12" s="730"/>
      <c r="NBT12" s="730"/>
      <c r="NBU12" s="730"/>
      <c r="NBV12" s="730"/>
      <c r="NBW12" s="730"/>
      <c r="NBX12" s="730"/>
      <c r="NBY12" s="730"/>
      <c r="NBZ12" s="730"/>
      <c r="NCA12" s="730"/>
      <c r="NCB12" s="730"/>
      <c r="NCC12" s="730"/>
      <c r="NCD12" s="730"/>
      <c r="NCE12" s="730"/>
      <c r="NCF12" s="730"/>
      <c r="NCG12" s="730"/>
      <c r="NCH12" s="730"/>
      <c r="NCI12" s="730"/>
      <c r="NCJ12" s="730"/>
      <c r="NCK12" s="730"/>
      <c r="NCL12" s="730"/>
      <c r="NCM12" s="730"/>
      <c r="NCN12" s="730"/>
      <c r="NCO12" s="730"/>
      <c r="NCP12" s="730"/>
      <c r="NCQ12" s="730"/>
      <c r="NCR12" s="730"/>
      <c r="NCS12" s="730"/>
      <c r="NCT12" s="730"/>
      <c r="NCU12" s="730"/>
      <c r="NCV12" s="730"/>
      <c r="NCW12" s="730"/>
      <c r="NCX12" s="730"/>
      <c r="NCY12" s="730"/>
      <c r="NCZ12" s="730"/>
      <c r="NDA12" s="730"/>
      <c r="NDB12" s="730"/>
      <c r="NDC12" s="730"/>
      <c r="NDD12" s="730"/>
      <c r="NDE12" s="730"/>
      <c r="NDF12" s="730"/>
      <c r="NDG12" s="730"/>
      <c r="NDH12" s="730"/>
      <c r="NDI12" s="730"/>
      <c r="NDJ12" s="730"/>
      <c r="NDK12" s="730"/>
      <c r="NDL12" s="730"/>
      <c r="NDM12" s="730"/>
      <c r="NDN12" s="730"/>
      <c r="NDO12" s="730"/>
      <c r="NDP12" s="730"/>
      <c r="NDQ12" s="730"/>
      <c r="NDR12" s="730"/>
      <c r="NDS12" s="730"/>
      <c r="NDT12" s="730"/>
      <c r="NDU12" s="730"/>
      <c r="NDV12" s="730"/>
      <c r="NDW12" s="730"/>
      <c r="NDX12" s="730"/>
      <c r="NDY12" s="730"/>
      <c r="NDZ12" s="730"/>
      <c r="NEA12" s="730"/>
      <c r="NEB12" s="730"/>
      <c r="NEC12" s="730"/>
      <c r="NED12" s="730"/>
      <c r="NEE12" s="730"/>
      <c r="NEF12" s="730"/>
      <c r="NEG12" s="730"/>
      <c r="NEH12" s="730"/>
      <c r="NEI12" s="730"/>
      <c r="NEJ12" s="730"/>
      <c r="NEK12" s="730"/>
      <c r="NEL12" s="730"/>
      <c r="NEM12" s="730"/>
      <c r="NEN12" s="730"/>
      <c r="NEO12" s="730"/>
      <c r="NEP12" s="730"/>
      <c r="NEQ12" s="730"/>
      <c r="NER12" s="730"/>
      <c r="NES12" s="730"/>
      <c r="NET12" s="730"/>
      <c r="NEU12" s="730"/>
      <c r="NEV12" s="730"/>
      <c r="NEW12" s="730"/>
      <c r="NEX12" s="730"/>
      <c r="NEY12" s="730"/>
      <c r="NEZ12" s="730"/>
      <c r="NFA12" s="730"/>
      <c r="NFB12" s="730"/>
      <c r="NFC12" s="730"/>
      <c r="NFD12" s="730"/>
      <c r="NFE12" s="730"/>
      <c r="NFF12" s="730"/>
      <c r="NFG12" s="730"/>
      <c r="NFH12" s="730"/>
      <c r="NFI12" s="730"/>
      <c r="NFJ12" s="730"/>
      <c r="NFK12" s="730"/>
      <c r="NFL12" s="730"/>
      <c r="NFM12" s="730"/>
      <c r="NFN12" s="730"/>
      <c r="NFO12" s="730"/>
      <c r="NFP12" s="730"/>
      <c r="NFQ12" s="730"/>
      <c r="NFR12" s="730"/>
      <c r="NFS12" s="730"/>
      <c r="NFT12" s="730"/>
      <c r="NFU12" s="730"/>
      <c r="NFV12" s="730"/>
      <c r="NFW12" s="730"/>
      <c r="NFX12" s="730"/>
      <c r="NFY12" s="730"/>
      <c r="NFZ12" s="730"/>
      <c r="NGA12" s="730"/>
      <c r="NGB12" s="730"/>
      <c r="NGC12" s="730"/>
      <c r="NGD12" s="730"/>
      <c r="NGE12" s="730"/>
      <c r="NGF12" s="730"/>
      <c r="NGG12" s="730"/>
      <c r="NGH12" s="730"/>
      <c r="NGI12" s="730"/>
      <c r="NGJ12" s="730"/>
      <c r="NGK12" s="730"/>
      <c r="NGL12" s="730"/>
      <c r="NGM12" s="730"/>
      <c r="NGN12" s="730"/>
      <c r="NGO12" s="730"/>
      <c r="NGP12" s="730"/>
      <c r="NGQ12" s="730"/>
      <c r="NGR12" s="730"/>
      <c r="NGS12" s="730"/>
      <c r="NGT12" s="730"/>
      <c r="NGU12" s="730"/>
      <c r="NGV12" s="730"/>
      <c r="NGW12" s="730"/>
      <c r="NGX12" s="730"/>
      <c r="NGY12" s="730"/>
      <c r="NGZ12" s="730"/>
      <c r="NHA12" s="730"/>
      <c r="NHB12" s="730"/>
      <c r="NHC12" s="730"/>
      <c r="NHD12" s="730"/>
      <c r="NHE12" s="730"/>
      <c r="NHF12" s="730"/>
      <c r="NHG12" s="730"/>
      <c r="NHH12" s="730"/>
      <c r="NHI12" s="730"/>
      <c r="NHJ12" s="730"/>
      <c r="NHK12" s="730"/>
      <c r="NHL12" s="730"/>
      <c r="NHM12" s="730"/>
      <c r="NHN12" s="730"/>
      <c r="NHO12" s="730"/>
      <c r="NHP12" s="730"/>
      <c r="NHQ12" s="730"/>
      <c r="NHR12" s="730"/>
      <c r="NHS12" s="730"/>
      <c r="NHT12" s="730"/>
      <c r="NHU12" s="730"/>
      <c r="NHV12" s="730"/>
      <c r="NHW12" s="730"/>
      <c r="NHX12" s="730"/>
      <c r="NHY12" s="730"/>
      <c r="NHZ12" s="730"/>
      <c r="NIA12" s="730"/>
      <c r="NIB12" s="730"/>
      <c r="NIC12" s="730"/>
      <c r="NID12" s="730"/>
      <c r="NIE12" s="730"/>
      <c r="NIF12" s="730"/>
      <c r="NIG12" s="730"/>
      <c r="NIH12" s="730"/>
      <c r="NII12" s="730"/>
      <c r="NIJ12" s="730"/>
      <c r="NIK12" s="730"/>
      <c r="NIL12" s="730"/>
      <c r="NIM12" s="730"/>
      <c r="NIN12" s="730"/>
      <c r="NIO12" s="730"/>
      <c r="NIP12" s="730"/>
      <c r="NIQ12" s="730"/>
      <c r="NIR12" s="730"/>
      <c r="NIS12" s="730"/>
      <c r="NIT12" s="730"/>
      <c r="NIU12" s="730"/>
      <c r="NIV12" s="730"/>
      <c r="NIW12" s="730"/>
      <c r="NIX12" s="730"/>
      <c r="NIY12" s="730"/>
      <c r="NIZ12" s="730"/>
      <c r="NJA12" s="730"/>
      <c r="NJB12" s="730"/>
      <c r="NJC12" s="730"/>
      <c r="NJD12" s="730"/>
      <c r="NJE12" s="730"/>
      <c r="NJF12" s="730"/>
      <c r="NJG12" s="730"/>
      <c r="NJH12" s="730"/>
      <c r="NJI12" s="730"/>
      <c r="NJJ12" s="730"/>
      <c r="NJK12" s="730"/>
      <c r="NJL12" s="730"/>
      <c r="NJM12" s="730"/>
      <c r="NJN12" s="730"/>
      <c r="NJO12" s="730"/>
      <c r="NJP12" s="730"/>
      <c r="NJQ12" s="730"/>
      <c r="NJR12" s="730"/>
      <c r="NJS12" s="730"/>
      <c r="NJT12" s="730"/>
      <c r="NJU12" s="730"/>
      <c r="NJV12" s="730"/>
      <c r="NJW12" s="730"/>
      <c r="NJX12" s="730"/>
      <c r="NJY12" s="730"/>
      <c r="NJZ12" s="730"/>
      <c r="NKA12" s="730"/>
      <c r="NKB12" s="730"/>
      <c r="NKC12" s="730"/>
      <c r="NKD12" s="730"/>
      <c r="NKE12" s="730"/>
      <c r="NKF12" s="730"/>
      <c r="NKG12" s="730"/>
      <c r="NKH12" s="730"/>
      <c r="NKI12" s="730"/>
      <c r="NKJ12" s="730"/>
      <c r="NKK12" s="730"/>
      <c r="NKL12" s="730"/>
      <c r="NKM12" s="730"/>
      <c r="NKN12" s="730"/>
      <c r="NKO12" s="730"/>
      <c r="NKP12" s="730"/>
      <c r="NKQ12" s="730"/>
      <c r="NKR12" s="730"/>
      <c r="NKS12" s="730"/>
      <c r="NKT12" s="730"/>
      <c r="NKU12" s="730"/>
      <c r="NKV12" s="730"/>
      <c r="NKW12" s="730"/>
      <c r="NKX12" s="730"/>
      <c r="NKY12" s="730"/>
      <c r="NKZ12" s="730"/>
      <c r="NLA12" s="730"/>
      <c r="NLB12" s="730"/>
      <c r="NLC12" s="730"/>
      <c r="NLD12" s="730"/>
      <c r="NLE12" s="730"/>
      <c r="NLF12" s="730"/>
      <c r="NLG12" s="730"/>
      <c r="NLH12" s="730"/>
      <c r="NLI12" s="730"/>
      <c r="NLJ12" s="730"/>
      <c r="NLK12" s="730"/>
      <c r="NLL12" s="730"/>
      <c r="NLM12" s="730"/>
      <c r="NLN12" s="730"/>
      <c r="NLO12" s="730"/>
      <c r="NLP12" s="730"/>
      <c r="NLQ12" s="730"/>
      <c r="NLR12" s="730"/>
      <c r="NLS12" s="730"/>
      <c r="NLT12" s="730"/>
      <c r="NLU12" s="730"/>
      <c r="NLV12" s="730"/>
      <c r="NLW12" s="730"/>
      <c r="NLX12" s="730"/>
      <c r="NLY12" s="730"/>
      <c r="NLZ12" s="730"/>
      <c r="NMA12" s="730"/>
      <c r="NMB12" s="730"/>
      <c r="NMC12" s="730"/>
      <c r="NMD12" s="730"/>
      <c r="NME12" s="730"/>
      <c r="NMF12" s="730"/>
      <c r="NMG12" s="730"/>
      <c r="NMH12" s="730"/>
      <c r="NMI12" s="730"/>
      <c r="NMJ12" s="730"/>
      <c r="NMK12" s="730"/>
      <c r="NML12" s="730"/>
      <c r="NMM12" s="730"/>
      <c r="NMN12" s="730"/>
      <c r="NMO12" s="730"/>
      <c r="NMP12" s="730"/>
      <c r="NMQ12" s="730"/>
      <c r="NMR12" s="730"/>
      <c r="NMS12" s="730"/>
      <c r="NMT12" s="730"/>
      <c r="NMU12" s="730"/>
      <c r="NMV12" s="730"/>
      <c r="NMW12" s="730"/>
      <c r="NMX12" s="730"/>
      <c r="NMY12" s="730"/>
      <c r="NMZ12" s="730"/>
      <c r="NNA12" s="730"/>
      <c r="NNB12" s="730"/>
      <c r="NNC12" s="730"/>
      <c r="NND12" s="730"/>
      <c r="NNE12" s="730"/>
      <c r="NNF12" s="730"/>
      <c r="NNG12" s="730"/>
      <c r="NNH12" s="730"/>
      <c r="NNI12" s="730"/>
      <c r="NNJ12" s="730"/>
      <c r="NNK12" s="730"/>
      <c r="NNL12" s="730"/>
      <c r="NNM12" s="730"/>
      <c r="NNN12" s="730"/>
      <c r="NNO12" s="730"/>
      <c r="NNP12" s="730"/>
      <c r="NNQ12" s="730"/>
      <c r="NNR12" s="730"/>
      <c r="NNS12" s="730"/>
      <c r="NNT12" s="730"/>
      <c r="NNU12" s="730"/>
      <c r="NNV12" s="730"/>
      <c r="NNW12" s="730"/>
      <c r="NNX12" s="730"/>
      <c r="NNY12" s="730"/>
      <c r="NNZ12" s="730"/>
      <c r="NOA12" s="730"/>
      <c r="NOB12" s="730"/>
      <c r="NOC12" s="730"/>
      <c r="NOD12" s="730"/>
      <c r="NOE12" s="730"/>
      <c r="NOF12" s="730"/>
      <c r="NOG12" s="730"/>
      <c r="NOH12" s="730"/>
      <c r="NOI12" s="730"/>
      <c r="NOJ12" s="730"/>
      <c r="NOK12" s="730"/>
      <c r="NOL12" s="730"/>
      <c r="NOM12" s="730"/>
      <c r="NON12" s="730"/>
      <c r="NOO12" s="730"/>
      <c r="NOP12" s="730"/>
      <c r="NOQ12" s="730"/>
      <c r="NOR12" s="730"/>
      <c r="NOS12" s="730"/>
      <c r="NOT12" s="730"/>
      <c r="NOU12" s="730"/>
      <c r="NOV12" s="730"/>
      <c r="NOW12" s="730"/>
      <c r="NOX12" s="730"/>
      <c r="NOY12" s="730"/>
      <c r="NOZ12" s="730"/>
      <c r="NPA12" s="730"/>
      <c r="NPB12" s="730"/>
      <c r="NPC12" s="730"/>
      <c r="NPD12" s="730"/>
      <c r="NPE12" s="730"/>
      <c r="NPF12" s="730"/>
      <c r="NPG12" s="730"/>
      <c r="NPH12" s="730"/>
      <c r="NPI12" s="730"/>
      <c r="NPJ12" s="730"/>
      <c r="NPK12" s="730"/>
      <c r="NPL12" s="730"/>
      <c r="NPM12" s="730"/>
      <c r="NPN12" s="730"/>
      <c r="NPO12" s="730"/>
      <c r="NPP12" s="730"/>
      <c r="NPQ12" s="730"/>
      <c r="NPR12" s="730"/>
      <c r="NPS12" s="730"/>
      <c r="NPT12" s="730"/>
      <c r="NPU12" s="730"/>
      <c r="NPV12" s="730"/>
      <c r="NPW12" s="730"/>
      <c r="NPX12" s="730"/>
      <c r="NPY12" s="730"/>
      <c r="NPZ12" s="730"/>
      <c r="NQA12" s="730"/>
      <c r="NQB12" s="730"/>
      <c r="NQC12" s="730"/>
      <c r="NQD12" s="730"/>
      <c r="NQE12" s="730"/>
      <c r="NQF12" s="730"/>
      <c r="NQG12" s="730"/>
      <c r="NQH12" s="730"/>
      <c r="NQI12" s="730"/>
      <c r="NQJ12" s="730"/>
      <c r="NQK12" s="730"/>
      <c r="NQL12" s="730"/>
      <c r="NQM12" s="730"/>
      <c r="NQN12" s="730"/>
      <c r="NQO12" s="730"/>
      <c r="NQP12" s="730"/>
      <c r="NQQ12" s="730"/>
      <c r="NQR12" s="730"/>
      <c r="NQS12" s="730"/>
      <c r="NQT12" s="730"/>
      <c r="NQU12" s="730"/>
      <c r="NQV12" s="730"/>
      <c r="NQW12" s="730"/>
      <c r="NQX12" s="730"/>
      <c r="NQY12" s="730"/>
      <c r="NQZ12" s="730"/>
      <c r="NRA12" s="730"/>
      <c r="NRB12" s="730"/>
      <c r="NRC12" s="730"/>
      <c r="NRD12" s="730"/>
      <c r="NRE12" s="730"/>
      <c r="NRF12" s="730"/>
      <c r="NRG12" s="730"/>
      <c r="NRH12" s="730"/>
      <c r="NRI12" s="730"/>
      <c r="NRJ12" s="730"/>
      <c r="NRK12" s="730"/>
      <c r="NRL12" s="730"/>
      <c r="NRM12" s="730"/>
      <c r="NRN12" s="730"/>
      <c r="NRO12" s="730"/>
      <c r="NRP12" s="730"/>
      <c r="NRQ12" s="730"/>
      <c r="NRR12" s="730"/>
      <c r="NRS12" s="730"/>
      <c r="NRT12" s="730"/>
      <c r="NRU12" s="730"/>
      <c r="NRV12" s="730"/>
      <c r="NRW12" s="730"/>
      <c r="NRX12" s="730"/>
      <c r="NRY12" s="730"/>
      <c r="NRZ12" s="730"/>
      <c r="NSA12" s="730"/>
      <c r="NSB12" s="730"/>
      <c r="NSC12" s="730"/>
      <c r="NSD12" s="730"/>
      <c r="NSE12" s="730"/>
      <c r="NSF12" s="730"/>
      <c r="NSG12" s="730"/>
      <c r="NSH12" s="730"/>
      <c r="NSI12" s="730"/>
      <c r="NSJ12" s="730"/>
      <c r="NSK12" s="730"/>
      <c r="NSL12" s="730"/>
      <c r="NSM12" s="730"/>
      <c r="NSN12" s="730"/>
      <c r="NSO12" s="730"/>
      <c r="NSP12" s="730"/>
      <c r="NSQ12" s="730"/>
      <c r="NSR12" s="730"/>
      <c r="NSS12" s="730"/>
      <c r="NST12" s="730"/>
      <c r="NSU12" s="730"/>
      <c r="NSV12" s="730"/>
      <c r="NSW12" s="730"/>
      <c r="NSX12" s="730"/>
      <c r="NSY12" s="730"/>
      <c r="NSZ12" s="730"/>
      <c r="NTA12" s="730"/>
      <c r="NTB12" s="730"/>
      <c r="NTC12" s="730"/>
      <c r="NTD12" s="730"/>
      <c r="NTE12" s="730"/>
      <c r="NTF12" s="730"/>
      <c r="NTG12" s="730"/>
      <c r="NTH12" s="730"/>
      <c r="NTI12" s="730"/>
      <c r="NTJ12" s="730"/>
      <c r="NTK12" s="730"/>
      <c r="NTL12" s="730"/>
      <c r="NTM12" s="730"/>
      <c r="NTN12" s="730"/>
      <c r="NTO12" s="730"/>
      <c r="NTP12" s="730"/>
      <c r="NTQ12" s="730"/>
      <c r="NTR12" s="730"/>
      <c r="NTS12" s="730"/>
      <c r="NTT12" s="730"/>
      <c r="NTU12" s="730"/>
      <c r="NTV12" s="730"/>
      <c r="NTW12" s="730"/>
      <c r="NTX12" s="730"/>
      <c r="NTY12" s="730"/>
      <c r="NTZ12" s="730"/>
      <c r="NUA12" s="730"/>
      <c r="NUB12" s="730"/>
      <c r="NUC12" s="730"/>
      <c r="NUD12" s="730"/>
      <c r="NUE12" s="730"/>
      <c r="NUF12" s="730"/>
      <c r="NUG12" s="730"/>
      <c r="NUH12" s="730"/>
      <c r="NUI12" s="730"/>
      <c r="NUJ12" s="730"/>
      <c r="NUK12" s="730"/>
      <c r="NUL12" s="730"/>
      <c r="NUM12" s="730"/>
      <c r="NUN12" s="730"/>
      <c r="NUO12" s="730"/>
      <c r="NUP12" s="730"/>
      <c r="NUQ12" s="730"/>
      <c r="NUR12" s="730"/>
      <c r="NUS12" s="730"/>
      <c r="NUT12" s="730"/>
      <c r="NUU12" s="730"/>
      <c r="NUV12" s="730"/>
      <c r="NUW12" s="730"/>
      <c r="NUX12" s="730"/>
      <c r="NUY12" s="730"/>
      <c r="NUZ12" s="730"/>
      <c r="NVA12" s="730"/>
      <c r="NVB12" s="730"/>
      <c r="NVC12" s="730"/>
      <c r="NVD12" s="730"/>
      <c r="NVE12" s="730"/>
      <c r="NVF12" s="730"/>
      <c r="NVG12" s="730"/>
      <c r="NVH12" s="730"/>
      <c r="NVI12" s="730"/>
      <c r="NVJ12" s="730"/>
      <c r="NVK12" s="730"/>
      <c r="NVL12" s="730"/>
      <c r="NVM12" s="730"/>
      <c r="NVN12" s="730"/>
      <c r="NVO12" s="730"/>
      <c r="NVP12" s="730"/>
      <c r="NVQ12" s="730"/>
      <c r="NVR12" s="730"/>
      <c r="NVS12" s="730"/>
      <c r="NVT12" s="730"/>
      <c r="NVU12" s="730"/>
      <c r="NVV12" s="730"/>
      <c r="NVW12" s="730"/>
      <c r="NVX12" s="730"/>
      <c r="NVY12" s="730"/>
      <c r="NVZ12" s="730"/>
      <c r="NWA12" s="730"/>
      <c r="NWB12" s="730"/>
      <c r="NWC12" s="730"/>
      <c r="NWD12" s="730"/>
      <c r="NWE12" s="730"/>
      <c r="NWF12" s="730"/>
      <c r="NWG12" s="730"/>
      <c r="NWH12" s="730"/>
      <c r="NWI12" s="730"/>
      <c r="NWJ12" s="730"/>
      <c r="NWK12" s="730"/>
      <c r="NWL12" s="730"/>
      <c r="NWM12" s="730"/>
      <c r="NWN12" s="730"/>
      <c r="NWO12" s="730"/>
      <c r="NWP12" s="730"/>
      <c r="NWQ12" s="730"/>
      <c r="NWR12" s="730"/>
      <c r="NWS12" s="730"/>
      <c r="NWT12" s="730"/>
      <c r="NWU12" s="730"/>
      <c r="NWV12" s="730"/>
      <c r="NWW12" s="730"/>
      <c r="NWX12" s="730"/>
      <c r="NWY12" s="730"/>
      <c r="NWZ12" s="730"/>
      <c r="NXA12" s="730"/>
      <c r="NXB12" s="730"/>
      <c r="NXC12" s="730"/>
      <c r="NXD12" s="730"/>
      <c r="NXE12" s="730"/>
      <c r="NXF12" s="730"/>
      <c r="NXG12" s="730"/>
      <c r="NXH12" s="730"/>
      <c r="NXI12" s="730"/>
      <c r="NXJ12" s="730"/>
      <c r="NXK12" s="730"/>
      <c r="NXL12" s="730"/>
      <c r="NXM12" s="730"/>
      <c r="NXN12" s="730"/>
      <c r="NXO12" s="730"/>
      <c r="NXP12" s="730"/>
      <c r="NXQ12" s="730"/>
      <c r="NXR12" s="730"/>
      <c r="NXS12" s="730"/>
      <c r="NXT12" s="730"/>
      <c r="NXU12" s="730"/>
      <c r="NXV12" s="730"/>
      <c r="NXW12" s="730"/>
      <c r="NXX12" s="730"/>
      <c r="NXY12" s="730"/>
      <c r="NXZ12" s="730"/>
      <c r="NYA12" s="730"/>
      <c r="NYB12" s="730"/>
      <c r="NYC12" s="730"/>
      <c r="NYD12" s="730"/>
      <c r="NYE12" s="730"/>
      <c r="NYF12" s="730"/>
      <c r="NYG12" s="730"/>
      <c r="NYH12" s="730"/>
      <c r="NYI12" s="730"/>
      <c r="NYJ12" s="730"/>
      <c r="NYK12" s="730"/>
      <c r="NYL12" s="730"/>
      <c r="NYM12" s="730"/>
      <c r="NYN12" s="730"/>
      <c r="NYO12" s="730"/>
      <c r="NYP12" s="730"/>
      <c r="NYQ12" s="730"/>
      <c r="NYR12" s="730"/>
      <c r="NYS12" s="730"/>
      <c r="NYT12" s="730"/>
      <c r="NYU12" s="730"/>
      <c r="NYV12" s="730"/>
      <c r="NYW12" s="730"/>
      <c r="NYX12" s="730"/>
      <c r="NYY12" s="730"/>
      <c r="NYZ12" s="730"/>
      <c r="NZA12" s="730"/>
      <c r="NZB12" s="730"/>
      <c r="NZC12" s="730"/>
      <c r="NZD12" s="730"/>
      <c r="NZE12" s="730"/>
      <c r="NZF12" s="730"/>
      <c r="NZG12" s="730"/>
      <c r="NZH12" s="730"/>
      <c r="NZI12" s="730"/>
      <c r="NZJ12" s="730"/>
      <c r="NZK12" s="730"/>
      <c r="NZL12" s="730"/>
      <c r="NZM12" s="730"/>
      <c r="NZN12" s="730"/>
      <c r="NZO12" s="730"/>
      <c r="NZP12" s="730"/>
      <c r="NZQ12" s="730"/>
      <c r="NZR12" s="730"/>
      <c r="NZS12" s="730"/>
      <c r="NZT12" s="730"/>
      <c r="NZU12" s="730"/>
      <c r="NZV12" s="730"/>
      <c r="NZW12" s="730"/>
      <c r="NZX12" s="730"/>
      <c r="NZY12" s="730"/>
      <c r="NZZ12" s="730"/>
      <c r="OAA12" s="730"/>
      <c r="OAB12" s="730"/>
      <c r="OAC12" s="730"/>
      <c r="OAD12" s="730"/>
      <c r="OAE12" s="730"/>
      <c r="OAF12" s="730"/>
      <c r="OAG12" s="730"/>
      <c r="OAH12" s="730"/>
      <c r="OAI12" s="730"/>
      <c r="OAJ12" s="730"/>
      <c r="OAK12" s="730"/>
      <c r="OAL12" s="730"/>
      <c r="OAM12" s="730"/>
      <c r="OAN12" s="730"/>
      <c r="OAO12" s="730"/>
      <c r="OAP12" s="730"/>
      <c r="OAQ12" s="730"/>
      <c r="OAR12" s="730"/>
      <c r="OAS12" s="730"/>
      <c r="OAT12" s="730"/>
      <c r="OAU12" s="730"/>
      <c r="OAV12" s="730"/>
      <c r="OAW12" s="730"/>
      <c r="OAX12" s="730"/>
      <c r="OAY12" s="730"/>
      <c r="OAZ12" s="730"/>
      <c r="OBA12" s="730"/>
      <c r="OBB12" s="730"/>
      <c r="OBC12" s="730"/>
      <c r="OBD12" s="730"/>
      <c r="OBE12" s="730"/>
      <c r="OBF12" s="730"/>
      <c r="OBG12" s="730"/>
      <c r="OBH12" s="730"/>
      <c r="OBI12" s="730"/>
      <c r="OBJ12" s="730"/>
      <c r="OBK12" s="730"/>
      <c r="OBL12" s="730"/>
      <c r="OBM12" s="730"/>
      <c r="OBN12" s="730"/>
      <c r="OBO12" s="730"/>
      <c r="OBP12" s="730"/>
      <c r="OBQ12" s="730"/>
      <c r="OBR12" s="730"/>
      <c r="OBS12" s="730"/>
      <c r="OBT12" s="730"/>
      <c r="OBU12" s="730"/>
      <c r="OBV12" s="730"/>
      <c r="OBW12" s="730"/>
      <c r="OBX12" s="730"/>
      <c r="OBY12" s="730"/>
      <c r="OBZ12" s="730"/>
      <c r="OCA12" s="730"/>
      <c r="OCB12" s="730"/>
      <c r="OCC12" s="730"/>
      <c r="OCD12" s="730"/>
      <c r="OCE12" s="730"/>
      <c r="OCF12" s="730"/>
      <c r="OCG12" s="730"/>
      <c r="OCH12" s="730"/>
      <c r="OCI12" s="730"/>
      <c r="OCJ12" s="730"/>
      <c r="OCK12" s="730"/>
      <c r="OCL12" s="730"/>
      <c r="OCM12" s="730"/>
      <c r="OCN12" s="730"/>
      <c r="OCO12" s="730"/>
      <c r="OCP12" s="730"/>
      <c r="OCQ12" s="730"/>
      <c r="OCR12" s="730"/>
      <c r="OCS12" s="730"/>
      <c r="OCT12" s="730"/>
      <c r="OCU12" s="730"/>
      <c r="OCV12" s="730"/>
      <c r="OCW12" s="730"/>
      <c r="OCX12" s="730"/>
      <c r="OCY12" s="730"/>
      <c r="OCZ12" s="730"/>
      <c r="ODA12" s="730"/>
      <c r="ODB12" s="730"/>
      <c r="ODC12" s="730"/>
      <c r="ODD12" s="730"/>
      <c r="ODE12" s="730"/>
      <c r="ODF12" s="730"/>
      <c r="ODG12" s="730"/>
      <c r="ODH12" s="730"/>
      <c r="ODI12" s="730"/>
      <c r="ODJ12" s="730"/>
      <c r="ODK12" s="730"/>
      <c r="ODL12" s="730"/>
      <c r="ODM12" s="730"/>
      <c r="ODN12" s="730"/>
      <c r="ODO12" s="730"/>
      <c r="ODP12" s="730"/>
      <c r="ODQ12" s="730"/>
      <c r="ODR12" s="730"/>
      <c r="ODS12" s="730"/>
      <c r="ODT12" s="730"/>
      <c r="ODU12" s="730"/>
      <c r="ODV12" s="730"/>
      <c r="ODW12" s="730"/>
      <c r="ODX12" s="730"/>
      <c r="ODY12" s="730"/>
      <c r="ODZ12" s="730"/>
      <c r="OEA12" s="730"/>
      <c r="OEB12" s="730"/>
      <c r="OEC12" s="730"/>
      <c r="OED12" s="730"/>
      <c r="OEE12" s="730"/>
      <c r="OEF12" s="730"/>
      <c r="OEG12" s="730"/>
      <c r="OEH12" s="730"/>
      <c r="OEI12" s="730"/>
      <c r="OEJ12" s="730"/>
      <c r="OEK12" s="730"/>
      <c r="OEL12" s="730"/>
      <c r="OEM12" s="730"/>
      <c r="OEN12" s="730"/>
      <c r="OEO12" s="730"/>
      <c r="OEP12" s="730"/>
      <c r="OEQ12" s="730"/>
      <c r="OER12" s="730"/>
      <c r="OES12" s="730"/>
      <c r="OET12" s="730"/>
      <c r="OEU12" s="730"/>
      <c r="OEV12" s="730"/>
      <c r="OEW12" s="730"/>
      <c r="OEX12" s="730"/>
      <c r="OEY12" s="730"/>
      <c r="OEZ12" s="730"/>
      <c r="OFA12" s="730"/>
      <c r="OFB12" s="730"/>
      <c r="OFC12" s="730"/>
      <c r="OFD12" s="730"/>
      <c r="OFE12" s="730"/>
      <c r="OFF12" s="730"/>
      <c r="OFG12" s="730"/>
      <c r="OFH12" s="730"/>
      <c r="OFI12" s="730"/>
      <c r="OFJ12" s="730"/>
      <c r="OFK12" s="730"/>
      <c r="OFL12" s="730"/>
      <c r="OFM12" s="730"/>
      <c r="OFN12" s="730"/>
      <c r="OFO12" s="730"/>
      <c r="OFP12" s="730"/>
      <c r="OFQ12" s="730"/>
      <c r="OFR12" s="730"/>
      <c r="OFS12" s="730"/>
      <c r="OFT12" s="730"/>
      <c r="OFU12" s="730"/>
      <c r="OFV12" s="730"/>
      <c r="OFW12" s="730"/>
      <c r="OFX12" s="730"/>
      <c r="OFY12" s="730"/>
      <c r="OFZ12" s="730"/>
      <c r="OGA12" s="730"/>
      <c r="OGB12" s="730"/>
      <c r="OGC12" s="730"/>
      <c r="OGD12" s="730"/>
      <c r="OGE12" s="730"/>
      <c r="OGF12" s="730"/>
      <c r="OGG12" s="730"/>
      <c r="OGH12" s="730"/>
      <c r="OGI12" s="730"/>
      <c r="OGJ12" s="730"/>
      <c r="OGK12" s="730"/>
      <c r="OGL12" s="730"/>
      <c r="OGM12" s="730"/>
      <c r="OGN12" s="730"/>
      <c r="OGO12" s="730"/>
      <c r="OGP12" s="730"/>
      <c r="OGQ12" s="730"/>
      <c r="OGR12" s="730"/>
      <c r="OGS12" s="730"/>
      <c r="OGT12" s="730"/>
      <c r="OGU12" s="730"/>
      <c r="OGV12" s="730"/>
      <c r="OGW12" s="730"/>
      <c r="OGX12" s="730"/>
      <c r="OGY12" s="730"/>
      <c r="OGZ12" s="730"/>
      <c r="OHA12" s="730"/>
      <c r="OHB12" s="730"/>
      <c r="OHC12" s="730"/>
      <c r="OHD12" s="730"/>
      <c r="OHE12" s="730"/>
      <c r="OHF12" s="730"/>
      <c r="OHG12" s="730"/>
      <c r="OHH12" s="730"/>
      <c r="OHI12" s="730"/>
      <c r="OHJ12" s="730"/>
      <c r="OHK12" s="730"/>
      <c r="OHL12" s="730"/>
      <c r="OHM12" s="730"/>
      <c r="OHN12" s="730"/>
      <c r="OHO12" s="730"/>
      <c r="OHP12" s="730"/>
      <c r="OHQ12" s="730"/>
      <c r="OHR12" s="730"/>
      <c r="OHS12" s="730"/>
      <c r="OHT12" s="730"/>
      <c r="OHU12" s="730"/>
      <c r="OHV12" s="730"/>
      <c r="OHW12" s="730"/>
      <c r="OHX12" s="730"/>
      <c r="OHY12" s="730"/>
      <c r="OHZ12" s="730"/>
      <c r="OIA12" s="730"/>
      <c r="OIB12" s="730"/>
      <c r="OIC12" s="730"/>
      <c r="OID12" s="730"/>
      <c r="OIE12" s="730"/>
      <c r="OIF12" s="730"/>
      <c r="OIG12" s="730"/>
      <c r="OIH12" s="730"/>
      <c r="OII12" s="730"/>
      <c r="OIJ12" s="730"/>
      <c r="OIK12" s="730"/>
      <c r="OIL12" s="730"/>
      <c r="OIM12" s="730"/>
      <c r="OIN12" s="730"/>
      <c r="OIO12" s="730"/>
      <c r="OIP12" s="730"/>
      <c r="OIQ12" s="730"/>
      <c r="OIR12" s="730"/>
      <c r="OIS12" s="730"/>
      <c r="OIT12" s="730"/>
      <c r="OIU12" s="730"/>
      <c r="OIV12" s="730"/>
      <c r="OIW12" s="730"/>
      <c r="OIX12" s="730"/>
      <c r="OIY12" s="730"/>
      <c r="OIZ12" s="730"/>
      <c r="OJA12" s="730"/>
      <c r="OJB12" s="730"/>
      <c r="OJC12" s="730"/>
      <c r="OJD12" s="730"/>
      <c r="OJE12" s="730"/>
      <c r="OJF12" s="730"/>
      <c r="OJG12" s="730"/>
      <c r="OJH12" s="730"/>
      <c r="OJI12" s="730"/>
      <c r="OJJ12" s="730"/>
      <c r="OJK12" s="730"/>
      <c r="OJL12" s="730"/>
      <c r="OJM12" s="730"/>
      <c r="OJN12" s="730"/>
      <c r="OJO12" s="730"/>
      <c r="OJP12" s="730"/>
      <c r="OJQ12" s="730"/>
      <c r="OJR12" s="730"/>
      <c r="OJS12" s="730"/>
      <c r="OJT12" s="730"/>
      <c r="OJU12" s="730"/>
      <c r="OJV12" s="730"/>
      <c r="OJW12" s="730"/>
      <c r="OJX12" s="730"/>
      <c r="OJY12" s="730"/>
      <c r="OJZ12" s="730"/>
      <c r="OKA12" s="730"/>
      <c r="OKB12" s="730"/>
      <c r="OKC12" s="730"/>
      <c r="OKD12" s="730"/>
      <c r="OKE12" s="730"/>
      <c r="OKF12" s="730"/>
      <c r="OKG12" s="730"/>
      <c r="OKH12" s="730"/>
      <c r="OKI12" s="730"/>
      <c r="OKJ12" s="730"/>
      <c r="OKK12" s="730"/>
      <c r="OKL12" s="730"/>
      <c r="OKM12" s="730"/>
      <c r="OKN12" s="730"/>
      <c r="OKO12" s="730"/>
      <c r="OKP12" s="730"/>
      <c r="OKQ12" s="730"/>
      <c r="OKR12" s="730"/>
      <c r="OKS12" s="730"/>
      <c r="OKT12" s="730"/>
      <c r="OKU12" s="730"/>
      <c r="OKV12" s="730"/>
      <c r="OKW12" s="730"/>
      <c r="OKX12" s="730"/>
      <c r="OKY12" s="730"/>
      <c r="OKZ12" s="730"/>
      <c r="OLA12" s="730"/>
      <c r="OLB12" s="730"/>
      <c r="OLC12" s="730"/>
      <c r="OLD12" s="730"/>
      <c r="OLE12" s="730"/>
      <c r="OLF12" s="730"/>
      <c r="OLG12" s="730"/>
      <c r="OLH12" s="730"/>
      <c r="OLI12" s="730"/>
      <c r="OLJ12" s="730"/>
      <c r="OLK12" s="730"/>
      <c r="OLL12" s="730"/>
      <c r="OLM12" s="730"/>
      <c r="OLN12" s="730"/>
      <c r="OLO12" s="730"/>
      <c r="OLP12" s="730"/>
      <c r="OLQ12" s="730"/>
      <c r="OLR12" s="730"/>
      <c r="OLS12" s="730"/>
      <c r="OLT12" s="730"/>
      <c r="OLU12" s="730"/>
      <c r="OLV12" s="730"/>
      <c r="OLW12" s="730"/>
      <c r="OLX12" s="730"/>
      <c r="OLY12" s="730"/>
      <c r="OLZ12" s="730"/>
      <c r="OMA12" s="730"/>
      <c r="OMB12" s="730"/>
      <c r="OMC12" s="730"/>
      <c r="OMD12" s="730"/>
      <c r="OME12" s="730"/>
      <c r="OMF12" s="730"/>
      <c r="OMG12" s="730"/>
      <c r="OMH12" s="730"/>
      <c r="OMI12" s="730"/>
      <c r="OMJ12" s="730"/>
      <c r="OMK12" s="730"/>
      <c r="OML12" s="730"/>
      <c r="OMM12" s="730"/>
      <c r="OMN12" s="730"/>
      <c r="OMO12" s="730"/>
      <c r="OMP12" s="730"/>
      <c r="OMQ12" s="730"/>
      <c r="OMR12" s="730"/>
      <c r="OMS12" s="730"/>
      <c r="OMT12" s="730"/>
      <c r="OMU12" s="730"/>
      <c r="OMV12" s="730"/>
      <c r="OMW12" s="730"/>
      <c r="OMX12" s="730"/>
      <c r="OMY12" s="730"/>
      <c r="OMZ12" s="730"/>
      <c r="ONA12" s="730"/>
      <c r="ONB12" s="730"/>
      <c r="ONC12" s="730"/>
      <c r="OND12" s="730"/>
      <c r="ONE12" s="730"/>
      <c r="ONF12" s="730"/>
      <c r="ONG12" s="730"/>
      <c r="ONH12" s="730"/>
      <c r="ONI12" s="730"/>
      <c r="ONJ12" s="730"/>
      <c r="ONK12" s="730"/>
      <c r="ONL12" s="730"/>
      <c r="ONM12" s="730"/>
      <c r="ONN12" s="730"/>
      <c r="ONO12" s="730"/>
      <c r="ONP12" s="730"/>
      <c r="ONQ12" s="730"/>
      <c r="ONR12" s="730"/>
      <c r="ONS12" s="730"/>
      <c r="ONT12" s="730"/>
      <c r="ONU12" s="730"/>
      <c r="ONV12" s="730"/>
      <c r="ONW12" s="730"/>
      <c r="ONX12" s="730"/>
      <c r="ONY12" s="730"/>
      <c r="ONZ12" s="730"/>
      <c r="OOA12" s="730"/>
      <c r="OOB12" s="730"/>
      <c r="OOC12" s="730"/>
      <c r="OOD12" s="730"/>
      <c r="OOE12" s="730"/>
      <c r="OOF12" s="730"/>
      <c r="OOG12" s="730"/>
      <c r="OOH12" s="730"/>
      <c r="OOI12" s="730"/>
      <c r="OOJ12" s="730"/>
      <c r="OOK12" s="730"/>
      <c r="OOL12" s="730"/>
      <c r="OOM12" s="730"/>
      <c r="OON12" s="730"/>
      <c r="OOO12" s="730"/>
      <c r="OOP12" s="730"/>
      <c r="OOQ12" s="730"/>
      <c r="OOR12" s="730"/>
      <c r="OOS12" s="730"/>
      <c r="OOT12" s="730"/>
      <c r="OOU12" s="730"/>
      <c r="OOV12" s="730"/>
      <c r="OOW12" s="730"/>
      <c r="OOX12" s="730"/>
      <c r="OOY12" s="730"/>
      <c r="OOZ12" s="730"/>
      <c r="OPA12" s="730"/>
      <c r="OPB12" s="730"/>
      <c r="OPC12" s="730"/>
      <c r="OPD12" s="730"/>
      <c r="OPE12" s="730"/>
      <c r="OPF12" s="730"/>
      <c r="OPG12" s="730"/>
      <c r="OPH12" s="730"/>
      <c r="OPI12" s="730"/>
      <c r="OPJ12" s="730"/>
      <c r="OPK12" s="730"/>
      <c r="OPL12" s="730"/>
      <c r="OPM12" s="730"/>
      <c r="OPN12" s="730"/>
      <c r="OPO12" s="730"/>
      <c r="OPP12" s="730"/>
      <c r="OPQ12" s="730"/>
      <c r="OPR12" s="730"/>
      <c r="OPS12" s="730"/>
      <c r="OPT12" s="730"/>
      <c r="OPU12" s="730"/>
      <c r="OPV12" s="730"/>
      <c r="OPW12" s="730"/>
      <c r="OPX12" s="730"/>
      <c r="OPY12" s="730"/>
      <c r="OPZ12" s="730"/>
      <c r="OQA12" s="730"/>
      <c r="OQB12" s="730"/>
      <c r="OQC12" s="730"/>
      <c r="OQD12" s="730"/>
      <c r="OQE12" s="730"/>
      <c r="OQF12" s="730"/>
      <c r="OQG12" s="730"/>
      <c r="OQH12" s="730"/>
      <c r="OQI12" s="730"/>
      <c r="OQJ12" s="730"/>
      <c r="OQK12" s="730"/>
      <c r="OQL12" s="730"/>
      <c r="OQM12" s="730"/>
      <c r="OQN12" s="730"/>
      <c r="OQO12" s="730"/>
      <c r="OQP12" s="730"/>
      <c r="OQQ12" s="730"/>
      <c r="OQR12" s="730"/>
      <c r="OQS12" s="730"/>
      <c r="OQT12" s="730"/>
      <c r="OQU12" s="730"/>
      <c r="OQV12" s="730"/>
      <c r="OQW12" s="730"/>
      <c r="OQX12" s="730"/>
      <c r="OQY12" s="730"/>
      <c r="OQZ12" s="730"/>
      <c r="ORA12" s="730"/>
      <c r="ORB12" s="730"/>
      <c r="ORC12" s="730"/>
      <c r="ORD12" s="730"/>
      <c r="ORE12" s="730"/>
      <c r="ORF12" s="730"/>
      <c r="ORG12" s="730"/>
      <c r="ORH12" s="730"/>
      <c r="ORI12" s="730"/>
      <c r="ORJ12" s="730"/>
      <c r="ORK12" s="730"/>
      <c r="ORL12" s="730"/>
      <c r="ORM12" s="730"/>
      <c r="ORN12" s="730"/>
      <c r="ORO12" s="730"/>
      <c r="ORP12" s="730"/>
      <c r="ORQ12" s="730"/>
      <c r="ORR12" s="730"/>
      <c r="ORS12" s="730"/>
      <c r="ORT12" s="730"/>
      <c r="ORU12" s="730"/>
      <c r="ORV12" s="730"/>
      <c r="ORW12" s="730"/>
      <c r="ORX12" s="730"/>
      <c r="ORY12" s="730"/>
      <c r="ORZ12" s="730"/>
      <c r="OSA12" s="730"/>
      <c r="OSB12" s="730"/>
      <c r="OSC12" s="730"/>
      <c r="OSD12" s="730"/>
      <c r="OSE12" s="730"/>
      <c r="OSF12" s="730"/>
      <c r="OSG12" s="730"/>
      <c r="OSH12" s="730"/>
      <c r="OSI12" s="730"/>
      <c r="OSJ12" s="730"/>
      <c r="OSK12" s="730"/>
      <c r="OSL12" s="730"/>
      <c r="OSM12" s="730"/>
      <c r="OSN12" s="730"/>
      <c r="OSO12" s="730"/>
      <c r="OSP12" s="730"/>
      <c r="OSQ12" s="730"/>
      <c r="OSR12" s="730"/>
      <c r="OSS12" s="730"/>
      <c r="OST12" s="730"/>
      <c r="OSU12" s="730"/>
      <c r="OSV12" s="730"/>
      <c r="OSW12" s="730"/>
      <c r="OSX12" s="730"/>
      <c r="OSY12" s="730"/>
      <c r="OSZ12" s="730"/>
      <c r="OTA12" s="730"/>
      <c r="OTB12" s="730"/>
      <c r="OTC12" s="730"/>
      <c r="OTD12" s="730"/>
      <c r="OTE12" s="730"/>
      <c r="OTF12" s="730"/>
      <c r="OTG12" s="730"/>
      <c r="OTH12" s="730"/>
      <c r="OTI12" s="730"/>
      <c r="OTJ12" s="730"/>
      <c r="OTK12" s="730"/>
      <c r="OTL12" s="730"/>
      <c r="OTM12" s="730"/>
      <c r="OTN12" s="730"/>
      <c r="OTO12" s="730"/>
      <c r="OTP12" s="730"/>
      <c r="OTQ12" s="730"/>
      <c r="OTR12" s="730"/>
      <c r="OTS12" s="730"/>
      <c r="OTT12" s="730"/>
      <c r="OTU12" s="730"/>
      <c r="OTV12" s="730"/>
      <c r="OTW12" s="730"/>
      <c r="OTX12" s="730"/>
      <c r="OTY12" s="730"/>
      <c r="OTZ12" s="730"/>
      <c r="OUA12" s="730"/>
      <c r="OUB12" s="730"/>
      <c r="OUC12" s="730"/>
      <c r="OUD12" s="730"/>
      <c r="OUE12" s="730"/>
      <c r="OUF12" s="730"/>
      <c r="OUG12" s="730"/>
      <c r="OUH12" s="730"/>
      <c r="OUI12" s="730"/>
      <c r="OUJ12" s="730"/>
      <c r="OUK12" s="730"/>
      <c r="OUL12" s="730"/>
      <c r="OUM12" s="730"/>
      <c r="OUN12" s="730"/>
      <c r="OUO12" s="730"/>
      <c r="OUP12" s="730"/>
      <c r="OUQ12" s="730"/>
      <c r="OUR12" s="730"/>
      <c r="OUS12" s="730"/>
      <c r="OUT12" s="730"/>
      <c r="OUU12" s="730"/>
      <c r="OUV12" s="730"/>
      <c r="OUW12" s="730"/>
      <c r="OUX12" s="730"/>
      <c r="OUY12" s="730"/>
      <c r="OUZ12" s="730"/>
      <c r="OVA12" s="730"/>
      <c r="OVB12" s="730"/>
      <c r="OVC12" s="730"/>
      <c r="OVD12" s="730"/>
      <c r="OVE12" s="730"/>
      <c r="OVF12" s="730"/>
      <c r="OVG12" s="730"/>
      <c r="OVH12" s="730"/>
      <c r="OVI12" s="730"/>
      <c r="OVJ12" s="730"/>
      <c r="OVK12" s="730"/>
      <c r="OVL12" s="730"/>
      <c r="OVM12" s="730"/>
      <c r="OVN12" s="730"/>
      <c r="OVO12" s="730"/>
      <c r="OVP12" s="730"/>
      <c r="OVQ12" s="730"/>
      <c r="OVR12" s="730"/>
      <c r="OVS12" s="730"/>
      <c r="OVT12" s="730"/>
      <c r="OVU12" s="730"/>
      <c r="OVV12" s="730"/>
      <c r="OVW12" s="730"/>
      <c r="OVX12" s="730"/>
      <c r="OVY12" s="730"/>
      <c r="OVZ12" s="730"/>
      <c r="OWA12" s="730"/>
      <c r="OWB12" s="730"/>
      <c r="OWC12" s="730"/>
      <c r="OWD12" s="730"/>
      <c r="OWE12" s="730"/>
      <c r="OWF12" s="730"/>
      <c r="OWG12" s="730"/>
      <c r="OWH12" s="730"/>
      <c r="OWI12" s="730"/>
      <c r="OWJ12" s="730"/>
      <c r="OWK12" s="730"/>
      <c r="OWL12" s="730"/>
      <c r="OWM12" s="730"/>
      <c r="OWN12" s="730"/>
      <c r="OWO12" s="730"/>
      <c r="OWP12" s="730"/>
      <c r="OWQ12" s="730"/>
      <c r="OWR12" s="730"/>
      <c r="OWS12" s="730"/>
      <c r="OWT12" s="730"/>
      <c r="OWU12" s="730"/>
      <c r="OWV12" s="730"/>
      <c r="OWW12" s="730"/>
      <c r="OWX12" s="730"/>
      <c r="OWY12" s="730"/>
      <c r="OWZ12" s="730"/>
      <c r="OXA12" s="730"/>
      <c r="OXB12" s="730"/>
      <c r="OXC12" s="730"/>
      <c r="OXD12" s="730"/>
      <c r="OXE12" s="730"/>
      <c r="OXF12" s="730"/>
      <c r="OXG12" s="730"/>
      <c r="OXH12" s="730"/>
      <c r="OXI12" s="730"/>
      <c r="OXJ12" s="730"/>
      <c r="OXK12" s="730"/>
      <c r="OXL12" s="730"/>
      <c r="OXM12" s="730"/>
      <c r="OXN12" s="730"/>
      <c r="OXO12" s="730"/>
      <c r="OXP12" s="730"/>
      <c r="OXQ12" s="730"/>
      <c r="OXR12" s="730"/>
      <c r="OXS12" s="730"/>
      <c r="OXT12" s="730"/>
      <c r="OXU12" s="730"/>
      <c r="OXV12" s="730"/>
      <c r="OXW12" s="730"/>
      <c r="OXX12" s="730"/>
      <c r="OXY12" s="730"/>
      <c r="OXZ12" s="730"/>
      <c r="OYA12" s="730"/>
      <c r="OYB12" s="730"/>
      <c r="OYC12" s="730"/>
      <c r="OYD12" s="730"/>
      <c r="OYE12" s="730"/>
      <c r="OYF12" s="730"/>
      <c r="OYG12" s="730"/>
      <c r="OYH12" s="730"/>
      <c r="OYI12" s="730"/>
      <c r="OYJ12" s="730"/>
      <c r="OYK12" s="730"/>
      <c r="OYL12" s="730"/>
      <c r="OYM12" s="730"/>
      <c r="OYN12" s="730"/>
      <c r="OYO12" s="730"/>
      <c r="OYP12" s="730"/>
      <c r="OYQ12" s="730"/>
      <c r="OYR12" s="730"/>
      <c r="OYS12" s="730"/>
      <c r="OYT12" s="730"/>
      <c r="OYU12" s="730"/>
      <c r="OYV12" s="730"/>
      <c r="OYW12" s="730"/>
      <c r="OYX12" s="730"/>
      <c r="OYY12" s="730"/>
      <c r="OYZ12" s="730"/>
      <c r="OZA12" s="730"/>
      <c r="OZB12" s="730"/>
      <c r="OZC12" s="730"/>
      <c r="OZD12" s="730"/>
      <c r="OZE12" s="730"/>
      <c r="OZF12" s="730"/>
      <c r="OZG12" s="730"/>
      <c r="OZH12" s="730"/>
      <c r="OZI12" s="730"/>
      <c r="OZJ12" s="730"/>
      <c r="OZK12" s="730"/>
      <c r="OZL12" s="730"/>
      <c r="OZM12" s="730"/>
      <c r="OZN12" s="730"/>
      <c r="OZO12" s="730"/>
      <c r="OZP12" s="730"/>
      <c r="OZQ12" s="730"/>
      <c r="OZR12" s="730"/>
      <c r="OZS12" s="730"/>
      <c r="OZT12" s="730"/>
      <c r="OZU12" s="730"/>
      <c r="OZV12" s="730"/>
      <c r="OZW12" s="730"/>
      <c r="OZX12" s="730"/>
      <c r="OZY12" s="730"/>
      <c r="OZZ12" s="730"/>
      <c r="PAA12" s="730"/>
      <c r="PAB12" s="730"/>
      <c r="PAC12" s="730"/>
      <c r="PAD12" s="730"/>
      <c r="PAE12" s="730"/>
      <c r="PAF12" s="730"/>
      <c r="PAG12" s="730"/>
      <c r="PAH12" s="730"/>
      <c r="PAI12" s="730"/>
      <c r="PAJ12" s="730"/>
      <c r="PAK12" s="730"/>
      <c r="PAL12" s="730"/>
      <c r="PAM12" s="730"/>
      <c r="PAN12" s="730"/>
      <c r="PAO12" s="730"/>
      <c r="PAP12" s="730"/>
      <c r="PAQ12" s="730"/>
      <c r="PAR12" s="730"/>
      <c r="PAS12" s="730"/>
      <c r="PAT12" s="730"/>
      <c r="PAU12" s="730"/>
      <c r="PAV12" s="730"/>
      <c r="PAW12" s="730"/>
      <c r="PAX12" s="730"/>
      <c r="PAY12" s="730"/>
      <c r="PAZ12" s="730"/>
      <c r="PBA12" s="730"/>
      <c r="PBB12" s="730"/>
      <c r="PBC12" s="730"/>
      <c r="PBD12" s="730"/>
      <c r="PBE12" s="730"/>
      <c r="PBF12" s="730"/>
      <c r="PBG12" s="730"/>
      <c r="PBH12" s="730"/>
      <c r="PBI12" s="730"/>
      <c r="PBJ12" s="730"/>
      <c r="PBK12" s="730"/>
      <c r="PBL12" s="730"/>
      <c r="PBM12" s="730"/>
      <c r="PBN12" s="730"/>
      <c r="PBO12" s="730"/>
      <c r="PBP12" s="730"/>
      <c r="PBQ12" s="730"/>
      <c r="PBR12" s="730"/>
      <c r="PBS12" s="730"/>
      <c r="PBT12" s="730"/>
      <c r="PBU12" s="730"/>
      <c r="PBV12" s="730"/>
      <c r="PBW12" s="730"/>
      <c r="PBX12" s="730"/>
      <c r="PBY12" s="730"/>
      <c r="PBZ12" s="730"/>
      <c r="PCA12" s="730"/>
      <c r="PCB12" s="730"/>
      <c r="PCC12" s="730"/>
      <c r="PCD12" s="730"/>
      <c r="PCE12" s="730"/>
      <c r="PCF12" s="730"/>
      <c r="PCG12" s="730"/>
      <c r="PCH12" s="730"/>
      <c r="PCI12" s="730"/>
      <c r="PCJ12" s="730"/>
      <c r="PCK12" s="730"/>
      <c r="PCL12" s="730"/>
      <c r="PCM12" s="730"/>
      <c r="PCN12" s="730"/>
      <c r="PCO12" s="730"/>
      <c r="PCP12" s="730"/>
      <c r="PCQ12" s="730"/>
      <c r="PCR12" s="730"/>
      <c r="PCS12" s="730"/>
      <c r="PCT12" s="730"/>
      <c r="PCU12" s="730"/>
      <c r="PCV12" s="730"/>
      <c r="PCW12" s="730"/>
      <c r="PCX12" s="730"/>
      <c r="PCY12" s="730"/>
      <c r="PCZ12" s="730"/>
      <c r="PDA12" s="730"/>
      <c r="PDB12" s="730"/>
      <c r="PDC12" s="730"/>
      <c r="PDD12" s="730"/>
      <c r="PDE12" s="730"/>
      <c r="PDF12" s="730"/>
      <c r="PDG12" s="730"/>
      <c r="PDH12" s="730"/>
      <c r="PDI12" s="730"/>
      <c r="PDJ12" s="730"/>
      <c r="PDK12" s="730"/>
      <c r="PDL12" s="730"/>
      <c r="PDM12" s="730"/>
      <c r="PDN12" s="730"/>
      <c r="PDO12" s="730"/>
      <c r="PDP12" s="730"/>
      <c r="PDQ12" s="730"/>
      <c r="PDR12" s="730"/>
      <c r="PDS12" s="730"/>
      <c r="PDT12" s="730"/>
      <c r="PDU12" s="730"/>
      <c r="PDV12" s="730"/>
      <c r="PDW12" s="730"/>
      <c r="PDX12" s="730"/>
      <c r="PDY12" s="730"/>
      <c r="PDZ12" s="730"/>
      <c r="PEA12" s="730"/>
      <c r="PEB12" s="730"/>
      <c r="PEC12" s="730"/>
      <c r="PED12" s="730"/>
      <c r="PEE12" s="730"/>
      <c r="PEF12" s="730"/>
      <c r="PEG12" s="730"/>
      <c r="PEH12" s="730"/>
      <c r="PEI12" s="730"/>
      <c r="PEJ12" s="730"/>
      <c r="PEK12" s="730"/>
      <c r="PEL12" s="730"/>
      <c r="PEM12" s="730"/>
      <c r="PEN12" s="730"/>
      <c r="PEO12" s="730"/>
      <c r="PEP12" s="730"/>
      <c r="PEQ12" s="730"/>
      <c r="PER12" s="730"/>
      <c r="PES12" s="730"/>
      <c r="PET12" s="730"/>
      <c r="PEU12" s="730"/>
      <c r="PEV12" s="730"/>
      <c r="PEW12" s="730"/>
      <c r="PEX12" s="730"/>
      <c r="PEY12" s="730"/>
      <c r="PEZ12" s="730"/>
      <c r="PFA12" s="730"/>
      <c r="PFB12" s="730"/>
      <c r="PFC12" s="730"/>
      <c r="PFD12" s="730"/>
      <c r="PFE12" s="730"/>
      <c r="PFF12" s="730"/>
      <c r="PFG12" s="730"/>
      <c r="PFH12" s="730"/>
      <c r="PFI12" s="730"/>
      <c r="PFJ12" s="730"/>
      <c r="PFK12" s="730"/>
      <c r="PFL12" s="730"/>
      <c r="PFM12" s="730"/>
      <c r="PFN12" s="730"/>
      <c r="PFO12" s="730"/>
      <c r="PFP12" s="730"/>
      <c r="PFQ12" s="730"/>
      <c r="PFR12" s="730"/>
      <c r="PFS12" s="730"/>
      <c r="PFT12" s="730"/>
      <c r="PFU12" s="730"/>
      <c r="PFV12" s="730"/>
      <c r="PFW12" s="730"/>
      <c r="PFX12" s="730"/>
      <c r="PFY12" s="730"/>
      <c r="PFZ12" s="730"/>
      <c r="PGA12" s="730"/>
      <c r="PGB12" s="730"/>
      <c r="PGC12" s="730"/>
      <c r="PGD12" s="730"/>
      <c r="PGE12" s="730"/>
      <c r="PGF12" s="730"/>
      <c r="PGG12" s="730"/>
      <c r="PGH12" s="730"/>
      <c r="PGI12" s="730"/>
      <c r="PGJ12" s="730"/>
      <c r="PGK12" s="730"/>
      <c r="PGL12" s="730"/>
      <c r="PGM12" s="730"/>
      <c r="PGN12" s="730"/>
      <c r="PGO12" s="730"/>
      <c r="PGP12" s="730"/>
      <c r="PGQ12" s="730"/>
      <c r="PGR12" s="730"/>
      <c r="PGS12" s="730"/>
      <c r="PGT12" s="730"/>
      <c r="PGU12" s="730"/>
      <c r="PGV12" s="730"/>
      <c r="PGW12" s="730"/>
      <c r="PGX12" s="730"/>
      <c r="PGY12" s="730"/>
      <c r="PGZ12" s="730"/>
      <c r="PHA12" s="730"/>
      <c r="PHB12" s="730"/>
      <c r="PHC12" s="730"/>
      <c r="PHD12" s="730"/>
      <c r="PHE12" s="730"/>
      <c r="PHF12" s="730"/>
      <c r="PHG12" s="730"/>
      <c r="PHH12" s="730"/>
      <c r="PHI12" s="730"/>
      <c r="PHJ12" s="730"/>
      <c r="PHK12" s="730"/>
      <c r="PHL12" s="730"/>
      <c r="PHM12" s="730"/>
      <c r="PHN12" s="730"/>
      <c r="PHO12" s="730"/>
      <c r="PHP12" s="730"/>
      <c r="PHQ12" s="730"/>
      <c r="PHR12" s="730"/>
      <c r="PHS12" s="730"/>
      <c r="PHT12" s="730"/>
      <c r="PHU12" s="730"/>
      <c r="PHV12" s="730"/>
      <c r="PHW12" s="730"/>
      <c r="PHX12" s="730"/>
      <c r="PHY12" s="730"/>
      <c r="PHZ12" s="730"/>
      <c r="PIA12" s="730"/>
      <c r="PIB12" s="730"/>
      <c r="PIC12" s="730"/>
      <c r="PID12" s="730"/>
      <c r="PIE12" s="730"/>
      <c r="PIF12" s="730"/>
      <c r="PIG12" s="730"/>
      <c r="PIH12" s="730"/>
      <c r="PII12" s="730"/>
      <c r="PIJ12" s="730"/>
      <c r="PIK12" s="730"/>
      <c r="PIL12" s="730"/>
      <c r="PIM12" s="730"/>
      <c r="PIN12" s="730"/>
      <c r="PIO12" s="730"/>
      <c r="PIP12" s="730"/>
      <c r="PIQ12" s="730"/>
      <c r="PIR12" s="730"/>
      <c r="PIS12" s="730"/>
      <c r="PIT12" s="730"/>
      <c r="PIU12" s="730"/>
      <c r="PIV12" s="730"/>
      <c r="PIW12" s="730"/>
      <c r="PIX12" s="730"/>
      <c r="PIY12" s="730"/>
      <c r="PIZ12" s="730"/>
      <c r="PJA12" s="730"/>
      <c r="PJB12" s="730"/>
      <c r="PJC12" s="730"/>
      <c r="PJD12" s="730"/>
      <c r="PJE12" s="730"/>
      <c r="PJF12" s="730"/>
      <c r="PJG12" s="730"/>
      <c r="PJH12" s="730"/>
      <c r="PJI12" s="730"/>
      <c r="PJJ12" s="730"/>
      <c r="PJK12" s="730"/>
      <c r="PJL12" s="730"/>
      <c r="PJM12" s="730"/>
      <c r="PJN12" s="730"/>
      <c r="PJO12" s="730"/>
      <c r="PJP12" s="730"/>
      <c r="PJQ12" s="730"/>
      <c r="PJR12" s="730"/>
      <c r="PJS12" s="730"/>
      <c r="PJT12" s="730"/>
      <c r="PJU12" s="730"/>
      <c r="PJV12" s="730"/>
      <c r="PJW12" s="730"/>
      <c r="PJX12" s="730"/>
      <c r="PJY12" s="730"/>
      <c r="PJZ12" s="730"/>
      <c r="PKA12" s="730"/>
      <c r="PKB12" s="730"/>
      <c r="PKC12" s="730"/>
      <c r="PKD12" s="730"/>
      <c r="PKE12" s="730"/>
      <c r="PKF12" s="730"/>
      <c r="PKG12" s="730"/>
      <c r="PKH12" s="730"/>
      <c r="PKI12" s="730"/>
      <c r="PKJ12" s="730"/>
      <c r="PKK12" s="730"/>
      <c r="PKL12" s="730"/>
      <c r="PKM12" s="730"/>
      <c r="PKN12" s="730"/>
      <c r="PKO12" s="730"/>
      <c r="PKP12" s="730"/>
      <c r="PKQ12" s="730"/>
      <c r="PKR12" s="730"/>
      <c r="PKS12" s="730"/>
      <c r="PKT12" s="730"/>
      <c r="PKU12" s="730"/>
      <c r="PKV12" s="730"/>
      <c r="PKW12" s="730"/>
      <c r="PKX12" s="730"/>
      <c r="PKY12" s="730"/>
      <c r="PKZ12" s="730"/>
      <c r="PLA12" s="730"/>
      <c r="PLB12" s="730"/>
      <c r="PLC12" s="730"/>
      <c r="PLD12" s="730"/>
      <c r="PLE12" s="730"/>
      <c r="PLF12" s="730"/>
      <c r="PLG12" s="730"/>
      <c r="PLH12" s="730"/>
      <c r="PLI12" s="730"/>
      <c r="PLJ12" s="730"/>
      <c r="PLK12" s="730"/>
      <c r="PLL12" s="730"/>
      <c r="PLM12" s="730"/>
      <c r="PLN12" s="730"/>
      <c r="PLO12" s="730"/>
      <c r="PLP12" s="730"/>
      <c r="PLQ12" s="730"/>
      <c r="PLR12" s="730"/>
      <c r="PLS12" s="730"/>
      <c r="PLT12" s="730"/>
      <c r="PLU12" s="730"/>
      <c r="PLV12" s="730"/>
      <c r="PLW12" s="730"/>
      <c r="PLX12" s="730"/>
      <c r="PLY12" s="730"/>
      <c r="PLZ12" s="730"/>
      <c r="PMA12" s="730"/>
      <c r="PMB12" s="730"/>
      <c r="PMC12" s="730"/>
      <c r="PMD12" s="730"/>
      <c r="PME12" s="730"/>
      <c r="PMF12" s="730"/>
      <c r="PMG12" s="730"/>
      <c r="PMH12" s="730"/>
      <c r="PMI12" s="730"/>
      <c r="PMJ12" s="730"/>
      <c r="PMK12" s="730"/>
      <c r="PML12" s="730"/>
      <c r="PMM12" s="730"/>
      <c r="PMN12" s="730"/>
      <c r="PMO12" s="730"/>
      <c r="PMP12" s="730"/>
      <c r="PMQ12" s="730"/>
      <c r="PMR12" s="730"/>
      <c r="PMS12" s="730"/>
      <c r="PMT12" s="730"/>
      <c r="PMU12" s="730"/>
      <c r="PMV12" s="730"/>
      <c r="PMW12" s="730"/>
      <c r="PMX12" s="730"/>
      <c r="PMY12" s="730"/>
      <c r="PMZ12" s="730"/>
      <c r="PNA12" s="730"/>
      <c r="PNB12" s="730"/>
      <c r="PNC12" s="730"/>
      <c r="PND12" s="730"/>
      <c r="PNE12" s="730"/>
      <c r="PNF12" s="730"/>
      <c r="PNG12" s="730"/>
      <c r="PNH12" s="730"/>
      <c r="PNI12" s="730"/>
      <c r="PNJ12" s="730"/>
      <c r="PNK12" s="730"/>
      <c r="PNL12" s="730"/>
      <c r="PNM12" s="730"/>
      <c r="PNN12" s="730"/>
      <c r="PNO12" s="730"/>
      <c r="PNP12" s="730"/>
      <c r="PNQ12" s="730"/>
      <c r="PNR12" s="730"/>
      <c r="PNS12" s="730"/>
      <c r="PNT12" s="730"/>
      <c r="PNU12" s="730"/>
      <c r="PNV12" s="730"/>
      <c r="PNW12" s="730"/>
      <c r="PNX12" s="730"/>
      <c r="PNY12" s="730"/>
      <c r="PNZ12" s="730"/>
      <c r="POA12" s="730"/>
      <c r="POB12" s="730"/>
      <c r="POC12" s="730"/>
      <c r="POD12" s="730"/>
      <c r="POE12" s="730"/>
      <c r="POF12" s="730"/>
      <c r="POG12" s="730"/>
      <c r="POH12" s="730"/>
      <c r="POI12" s="730"/>
      <c r="POJ12" s="730"/>
      <c r="POK12" s="730"/>
      <c r="POL12" s="730"/>
      <c r="POM12" s="730"/>
      <c r="PON12" s="730"/>
      <c r="POO12" s="730"/>
      <c r="POP12" s="730"/>
      <c r="POQ12" s="730"/>
      <c r="POR12" s="730"/>
      <c r="POS12" s="730"/>
      <c r="POT12" s="730"/>
      <c r="POU12" s="730"/>
      <c r="POV12" s="730"/>
      <c r="POW12" s="730"/>
      <c r="POX12" s="730"/>
      <c r="POY12" s="730"/>
      <c r="POZ12" s="730"/>
      <c r="PPA12" s="730"/>
      <c r="PPB12" s="730"/>
      <c r="PPC12" s="730"/>
      <c r="PPD12" s="730"/>
      <c r="PPE12" s="730"/>
      <c r="PPF12" s="730"/>
      <c r="PPG12" s="730"/>
      <c r="PPH12" s="730"/>
      <c r="PPI12" s="730"/>
      <c r="PPJ12" s="730"/>
      <c r="PPK12" s="730"/>
      <c r="PPL12" s="730"/>
      <c r="PPM12" s="730"/>
      <c r="PPN12" s="730"/>
      <c r="PPO12" s="730"/>
      <c r="PPP12" s="730"/>
      <c r="PPQ12" s="730"/>
      <c r="PPR12" s="730"/>
      <c r="PPS12" s="730"/>
      <c r="PPT12" s="730"/>
      <c r="PPU12" s="730"/>
      <c r="PPV12" s="730"/>
      <c r="PPW12" s="730"/>
      <c r="PPX12" s="730"/>
      <c r="PPY12" s="730"/>
      <c r="PPZ12" s="730"/>
      <c r="PQA12" s="730"/>
      <c r="PQB12" s="730"/>
      <c r="PQC12" s="730"/>
      <c r="PQD12" s="730"/>
      <c r="PQE12" s="730"/>
      <c r="PQF12" s="730"/>
      <c r="PQG12" s="730"/>
      <c r="PQH12" s="730"/>
      <c r="PQI12" s="730"/>
      <c r="PQJ12" s="730"/>
      <c r="PQK12" s="730"/>
      <c r="PQL12" s="730"/>
      <c r="PQM12" s="730"/>
      <c r="PQN12" s="730"/>
      <c r="PQO12" s="730"/>
      <c r="PQP12" s="730"/>
      <c r="PQQ12" s="730"/>
      <c r="PQR12" s="730"/>
      <c r="PQS12" s="730"/>
      <c r="PQT12" s="730"/>
      <c r="PQU12" s="730"/>
      <c r="PQV12" s="730"/>
      <c r="PQW12" s="730"/>
      <c r="PQX12" s="730"/>
      <c r="PQY12" s="730"/>
      <c r="PQZ12" s="730"/>
      <c r="PRA12" s="730"/>
      <c r="PRB12" s="730"/>
      <c r="PRC12" s="730"/>
      <c r="PRD12" s="730"/>
      <c r="PRE12" s="730"/>
      <c r="PRF12" s="730"/>
      <c r="PRG12" s="730"/>
      <c r="PRH12" s="730"/>
      <c r="PRI12" s="730"/>
      <c r="PRJ12" s="730"/>
      <c r="PRK12" s="730"/>
      <c r="PRL12" s="730"/>
      <c r="PRM12" s="730"/>
      <c r="PRN12" s="730"/>
      <c r="PRO12" s="730"/>
      <c r="PRP12" s="730"/>
      <c r="PRQ12" s="730"/>
      <c r="PRR12" s="730"/>
      <c r="PRS12" s="730"/>
      <c r="PRT12" s="730"/>
      <c r="PRU12" s="730"/>
      <c r="PRV12" s="730"/>
      <c r="PRW12" s="730"/>
      <c r="PRX12" s="730"/>
      <c r="PRY12" s="730"/>
      <c r="PRZ12" s="730"/>
      <c r="PSA12" s="730"/>
      <c r="PSB12" s="730"/>
      <c r="PSC12" s="730"/>
      <c r="PSD12" s="730"/>
      <c r="PSE12" s="730"/>
      <c r="PSF12" s="730"/>
      <c r="PSG12" s="730"/>
      <c r="PSH12" s="730"/>
      <c r="PSI12" s="730"/>
      <c r="PSJ12" s="730"/>
      <c r="PSK12" s="730"/>
      <c r="PSL12" s="730"/>
      <c r="PSM12" s="730"/>
      <c r="PSN12" s="730"/>
      <c r="PSO12" s="730"/>
      <c r="PSP12" s="730"/>
      <c r="PSQ12" s="730"/>
      <c r="PSR12" s="730"/>
      <c r="PSS12" s="730"/>
      <c r="PST12" s="730"/>
      <c r="PSU12" s="730"/>
      <c r="PSV12" s="730"/>
      <c r="PSW12" s="730"/>
      <c r="PSX12" s="730"/>
      <c r="PSY12" s="730"/>
      <c r="PSZ12" s="730"/>
      <c r="PTA12" s="730"/>
      <c r="PTB12" s="730"/>
      <c r="PTC12" s="730"/>
      <c r="PTD12" s="730"/>
      <c r="PTE12" s="730"/>
      <c r="PTF12" s="730"/>
      <c r="PTG12" s="730"/>
      <c r="PTH12" s="730"/>
      <c r="PTI12" s="730"/>
      <c r="PTJ12" s="730"/>
      <c r="PTK12" s="730"/>
      <c r="PTL12" s="730"/>
      <c r="PTM12" s="730"/>
      <c r="PTN12" s="730"/>
      <c r="PTO12" s="730"/>
      <c r="PTP12" s="730"/>
      <c r="PTQ12" s="730"/>
      <c r="PTR12" s="730"/>
      <c r="PTS12" s="730"/>
      <c r="PTT12" s="730"/>
      <c r="PTU12" s="730"/>
      <c r="PTV12" s="730"/>
      <c r="PTW12" s="730"/>
      <c r="PTX12" s="730"/>
      <c r="PTY12" s="730"/>
      <c r="PTZ12" s="730"/>
      <c r="PUA12" s="730"/>
      <c r="PUB12" s="730"/>
      <c r="PUC12" s="730"/>
      <c r="PUD12" s="730"/>
      <c r="PUE12" s="730"/>
      <c r="PUF12" s="730"/>
      <c r="PUG12" s="730"/>
      <c r="PUH12" s="730"/>
      <c r="PUI12" s="730"/>
      <c r="PUJ12" s="730"/>
      <c r="PUK12" s="730"/>
      <c r="PUL12" s="730"/>
      <c r="PUM12" s="730"/>
      <c r="PUN12" s="730"/>
      <c r="PUO12" s="730"/>
      <c r="PUP12" s="730"/>
      <c r="PUQ12" s="730"/>
      <c r="PUR12" s="730"/>
      <c r="PUS12" s="730"/>
      <c r="PUT12" s="730"/>
      <c r="PUU12" s="730"/>
      <c r="PUV12" s="730"/>
      <c r="PUW12" s="730"/>
      <c r="PUX12" s="730"/>
      <c r="PUY12" s="730"/>
      <c r="PUZ12" s="730"/>
      <c r="PVA12" s="730"/>
      <c r="PVB12" s="730"/>
      <c r="PVC12" s="730"/>
      <c r="PVD12" s="730"/>
      <c r="PVE12" s="730"/>
      <c r="PVF12" s="730"/>
      <c r="PVG12" s="730"/>
      <c r="PVH12" s="730"/>
      <c r="PVI12" s="730"/>
      <c r="PVJ12" s="730"/>
      <c r="PVK12" s="730"/>
      <c r="PVL12" s="730"/>
      <c r="PVM12" s="730"/>
      <c r="PVN12" s="730"/>
      <c r="PVO12" s="730"/>
      <c r="PVP12" s="730"/>
      <c r="PVQ12" s="730"/>
      <c r="PVR12" s="730"/>
      <c r="PVS12" s="730"/>
      <c r="PVT12" s="730"/>
      <c r="PVU12" s="730"/>
      <c r="PVV12" s="730"/>
      <c r="PVW12" s="730"/>
      <c r="PVX12" s="730"/>
      <c r="PVY12" s="730"/>
      <c r="PVZ12" s="730"/>
      <c r="PWA12" s="730"/>
      <c r="PWB12" s="730"/>
      <c r="PWC12" s="730"/>
      <c r="PWD12" s="730"/>
      <c r="PWE12" s="730"/>
      <c r="PWF12" s="730"/>
      <c r="PWG12" s="730"/>
      <c r="PWH12" s="730"/>
      <c r="PWI12" s="730"/>
      <c r="PWJ12" s="730"/>
      <c r="PWK12" s="730"/>
      <c r="PWL12" s="730"/>
      <c r="PWM12" s="730"/>
      <c r="PWN12" s="730"/>
      <c r="PWO12" s="730"/>
      <c r="PWP12" s="730"/>
      <c r="PWQ12" s="730"/>
      <c r="PWR12" s="730"/>
      <c r="PWS12" s="730"/>
      <c r="PWT12" s="730"/>
      <c r="PWU12" s="730"/>
      <c r="PWV12" s="730"/>
      <c r="PWW12" s="730"/>
      <c r="PWX12" s="730"/>
      <c r="PWY12" s="730"/>
      <c r="PWZ12" s="730"/>
      <c r="PXA12" s="730"/>
      <c r="PXB12" s="730"/>
      <c r="PXC12" s="730"/>
      <c r="PXD12" s="730"/>
      <c r="PXE12" s="730"/>
      <c r="PXF12" s="730"/>
      <c r="PXG12" s="730"/>
      <c r="PXH12" s="730"/>
      <c r="PXI12" s="730"/>
      <c r="PXJ12" s="730"/>
      <c r="PXK12" s="730"/>
      <c r="PXL12" s="730"/>
      <c r="PXM12" s="730"/>
      <c r="PXN12" s="730"/>
      <c r="PXO12" s="730"/>
      <c r="PXP12" s="730"/>
      <c r="PXQ12" s="730"/>
      <c r="PXR12" s="730"/>
      <c r="PXS12" s="730"/>
      <c r="PXT12" s="730"/>
      <c r="PXU12" s="730"/>
      <c r="PXV12" s="730"/>
      <c r="PXW12" s="730"/>
      <c r="PXX12" s="730"/>
      <c r="PXY12" s="730"/>
      <c r="PXZ12" s="730"/>
      <c r="PYA12" s="730"/>
      <c r="PYB12" s="730"/>
      <c r="PYC12" s="730"/>
      <c r="PYD12" s="730"/>
      <c r="PYE12" s="730"/>
      <c r="PYF12" s="730"/>
      <c r="PYG12" s="730"/>
      <c r="PYH12" s="730"/>
      <c r="PYI12" s="730"/>
      <c r="PYJ12" s="730"/>
      <c r="PYK12" s="730"/>
      <c r="PYL12" s="730"/>
      <c r="PYM12" s="730"/>
      <c r="PYN12" s="730"/>
      <c r="PYO12" s="730"/>
      <c r="PYP12" s="730"/>
      <c r="PYQ12" s="730"/>
      <c r="PYR12" s="730"/>
      <c r="PYS12" s="730"/>
      <c r="PYT12" s="730"/>
      <c r="PYU12" s="730"/>
      <c r="PYV12" s="730"/>
      <c r="PYW12" s="730"/>
      <c r="PYX12" s="730"/>
      <c r="PYY12" s="730"/>
      <c r="PYZ12" s="730"/>
      <c r="PZA12" s="730"/>
      <c r="PZB12" s="730"/>
      <c r="PZC12" s="730"/>
      <c r="PZD12" s="730"/>
      <c r="PZE12" s="730"/>
      <c r="PZF12" s="730"/>
      <c r="PZG12" s="730"/>
      <c r="PZH12" s="730"/>
      <c r="PZI12" s="730"/>
      <c r="PZJ12" s="730"/>
      <c r="PZK12" s="730"/>
      <c r="PZL12" s="730"/>
      <c r="PZM12" s="730"/>
      <c r="PZN12" s="730"/>
      <c r="PZO12" s="730"/>
      <c r="PZP12" s="730"/>
      <c r="PZQ12" s="730"/>
      <c r="PZR12" s="730"/>
      <c r="PZS12" s="730"/>
      <c r="PZT12" s="730"/>
      <c r="PZU12" s="730"/>
      <c r="PZV12" s="730"/>
      <c r="PZW12" s="730"/>
      <c r="PZX12" s="730"/>
      <c r="PZY12" s="730"/>
      <c r="PZZ12" s="730"/>
      <c r="QAA12" s="730"/>
      <c r="QAB12" s="730"/>
      <c r="QAC12" s="730"/>
      <c r="QAD12" s="730"/>
      <c r="QAE12" s="730"/>
      <c r="QAF12" s="730"/>
      <c r="QAG12" s="730"/>
      <c r="QAH12" s="730"/>
      <c r="QAI12" s="730"/>
      <c r="QAJ12" s="730"/>
      <c r="QAK12" s="730"/>
      <c r="QAL12" s="730"/>
      <c r="QAM12" s="730"/>
      <c r="QAN12" s="730"/>
      <c r="QAO12" s="730"/>
      <c r="QAP12" s="730"/>
      <c r="QAQ12" s="730"/>
      <c r="QAR12" s="730"/>
      <c r="QAS12" s="730"/>
      <c r="QAT12" s="730"/>
      <c r="QAU12" s="730"/>
      <c r="QAV12" s="730"/>
      <c r="QAW12" s="730"/>
      <c r="QAX12" s="730"/>
      <c r="QAY12" s="730"/>
      <c r="QAZ12" s="730"/>
      <c r="QBA12" s="730"/>
      <c r="QBB12" s="730"/>
      <c r="QBC12" s="730"/>
      <c r="QBD12" s="730"/>
      <c r="QBE12" s="730"/>
      <c r="QBF12" s="730"/>
      <c r="QBG12" s="730"/>
      <c r="QBH12" s="730"/>
      <c r="QBI12" s="730"/>
      <c r="QBJ12" s="730"/>
      <c r="QBK12" s="730"/>
      <c r="QBL12" s="730"/>
      <c r="QBM12" s="730"/>
      <c r="QBN12" s="730"/>
      <c r="QBO12" s="730"/>
      <c r="QBP12" s="730"/>
      <c r="QBQ12" s="730"/>
      <c r="QBR12" s="730"/>
      <c r="QBS12" s="730"/>
      <c r="QBT12" s="730"/>
      <c r="QBU12" s="730"/>
      <c r="QBV12" s="730"/>
      <c r="QBW12" s="730"/>
      <c r="QBX12" s="730"/>
      <c r="QBY12" s="730"/>
      <c r="QBZ12" s="730"/>
      <c r="QCA12" s="730"/>
      <c r="QCB12" s="730"/>
      <c r="QCC12" s="730"/>
      <c r="QCD12" s="730"/>
      <c r="QCE12" s="730"/>
      <c r="QCF12" s="730"/>
      <c r="QCG12" s="730"/>
      <c r="QCH12" s="730"/>
      <c r="QCI12" s="730"/>
      <c r="QCJ12" s="730"/>
      <c r="QCK12" s="730"/>
      <c r="QCL12" s="730"/>
      <c r="QCM12" s="730"/>
      <c r="QCN12" s="730"/>
      <c r="QCO12" s="730"/>
      <c r="QCP12" s="730"/>
      <c r="QCQ12" s="730"/>
      <c r="QCR12" s="730"/>
      <c r="QCS12" s="730"/>
      <c r="QCT12" s="730"/>
      <c r="QCU12" s="730"/>
      <c r="QCV12" s="730"/>
      <c r="QCW12" s="730"/>
      <c r="QCX12" s="730"/>
      <c r="QCY12" s="730"/>
      <c r="QCZ12" s="730"/>
      <c r="QDA12" s="730"/>
      <c r="QDB12" s="730"/>
      <c r="QDC12" s="730"/>
      <c r="QDD12" s="730"/>
      <c r="QDE12" s="730"/>
      <c r="QDF12" s="730"/>
      <c r="QDG12" s="730"/>
      <c r="QDH12" s="730"/>
      <c r="QDI12" s="730"/>
      <c r="QDJ12" s="730"/>
      <c r="QDK12" s="730"/>
      <c r="QDL12" s="730"/>
      <c r="QDM12" s="730"/>
      <c r="QDN12" s="730"/>
      <c r="QDO12" s="730"/>
      <c r="QDP12" s="730"/>
      <c r="QDQ12" s="730"/>
      <c r="QDR12" s="730"/>
      <c r="QDS12" s="730"/>
      <c r="QDT12" s="730"/>
      <c r="QDU12" s="730"/>
      <c r="QDV12" s="730"/>
      <c r="QDW12" s="730"/>
      <c r="QDX12" s="730"/>
      <c r="QDY12" s="730"/>
      <c r="QDZ12" s="730"/>
      <c r="QEA12" s="730"/>
      <c r="QEB12" s="730"/>
      <c r="QEC12" s="730"/>
      <c r="QED12" s="730"/>
      <c r="QEE12" s="730"/>
      <c r="QEF12" s="730"/>
      <c r="QEG12" s="730"/>
      <c r="QEH12" s="730"/>
      <c r="QEI12" s="730"/>
      <c r="QEJ12" s="730"/>
      <c r="QEK12" s="730"/>
      <c r="QEL12" s="730"/>
      <c r="QEM12" s="730"/>
      <c r="QEN12" s="730"/>
      <c r="QEO12" s="730"/>
      <c r="QEP12" s="730"/>
      <c r="QEQ12" s="730"/>
      <c r="QER12" s="730"/>
      <c r="QES12" s="730"/>
      <c r="QET12" s="730"/>
      <c r="QEU12" s="730"/>
      <c r="QEV12" s="730"/>
      <c r="QEW12" s="730"/>
      <c r="QEX12" s="730"/>
      <c r="QEY12" s="730"/>
      <c r="QEZ12" s="730"/>
      <c r="QFA12" s="730"/>
      <c r="QFB12" s="730"/>
      <c r="QFC12" s="730"/>
      <c r="QFD12" s="730"/>
      <c r="QFE12" s="730"/>
      <c r="QFF12" s="730"/>
      <c r="QFG12" s="730"/>
      <c r="QFH12" s="730"/>
      <c r="QFI12" s="730"/>
      <c r="QFJ12" s="730"/>
      <c r="QFK12" s="730"/>
      <c r="QFL12" s="730"/>
      <c r="QFM12" s="730"/>
      <c r="QFN12" s="730"/>
      <c r="QFO12" s="730"/>
      <c r="QFP12" s="730"/>
      <c r="QFQ12" s="730"/>
      <c r="QFR12" s="730"/>
      <c r="QFS12" s="730"/>
      <c r="QFT12" s="730"/>
      <c r="QFU12" s="730"/>
      <c r="QFV12" s="730"/>
      <c r="QFW12" s="730"/>
      <c r="QFX12" s="730"/>
      <c r="QFY12" s="730"/>
      <c r="QFZ12" s="730"/>
      <c r="QGA12" s="730"/>
      <c r="QGB12" s="730"/>
      <c r="QGC12" s="730"/>
      <c r="QGD12" s="730"/>
      <c r="QGE12" s="730"/>
      <c r="QGF12" s="730"/>
      <c r="QGG12" s="730"/>
      <c r="QGH12" s="730"/>
      <c r="QGI12" s="730"/>
      <c r="QGJ12" s="730"/>
      <c r="QGK12" s="730"/>
      <c r="QGL12" s="730"/>
      <c r="QGM12" s="730"/>
      <c r="QGN12" s="730"/>
      <c r="QGO12" s="730"/>
      <c r="QGP12" s="730"/>
      <c r="QGQ12" s="730"/>
      <c r="QGR12" s="730"/>
      <c r="QGS12" s="730"/>
      <c r="QGT12" s="730"/>
      <c r="QGU12" s="730"/>
      <c r="QGV12" s="730"/>
      <c r="QGW12" s="730"/>
      <c r="QGX12" s="730"/>
      <c r="QGY12" s="730"/>
      <c r="QGZ12" s="730"/>
      <c r="QHA12" s="730"/>
      <c r="QHB12" s="730"/>
      <c r="QHC12" s="730"/>
      <c r="QHD12" s="730"/>
      <c r="QHE12" s="730"/>
      <c r="QHF12" s="730"/>
      <c r="QHG12" s="730"/>
      <c r="QHH12" s="730"/>
      <c r="QHI12" s="730"/>
      <c r="QHJ12" s="730"/>
      <c r="QHK12" s="730"/>
      <c r="QHL12" s="730"/>
      <c r="QHM12" s="730"/>
      <c r="QHN12" s="730"/>
      <c r="QHO12" s="730"/>
      <c r="QHP12" s="730"/>
      <c r="QHQ12" s="730"/>
      <c r="QHR12" s="730"/>
      <c r="QHS12" s="730"/>
      <c r="QHT12" s="730"/>
      <c r="QHU12" s="730"/>
      <c r="QHV12" s="730"/>
      <c r="QHW12" s="730"/>
      <c r="QHX12" s="730"/>
      <c r="QHY12" s="730"/>
      <c r="QHZ12" s="730"/>
      <c r="QIA12" s="730"/>
      <c r="QIB12" s="730"/>
      <c r="QIC12" s="730"/>
      <c r="QID12" s="730"/>
      <c r="QIE12" s="730"/>
      <c r="QIF12" s="730"/>
      <c r="QIG12" s="730"/>
      <c r="QIH12" s="730"/>
      <c r="QII12" s="730"/>
      <c r="QIJ12" s="730"/>
      <c r="QIK12" s="730"/>
      <c r="QIL12" s="730"/>
      <c r="QIM12" s="730"/>
      <c r="QIN12" s="730"/>
      <c r="QIO12" s="730"/>
      <c r="QIP12" s="730"/>
      <c r="QIQ12" s="730"/>
      <c r="QIR12" s="730"/>
      <c r="QIS12" s="730"/>
      <c r="QIT12" s="730"/>
      <c r="QIU12" s="730"/>
      <c r="QIV12" s="730"/>
      <c r="QIW12" s="730"/>
      <c r="QIX12" s="730"/>
      <c r="QIY12" s="730"/>
      <c r="QIZ12" s="730"/>
      <c r="QJA12" s="730"/>
      <c r="QJB12" s="730"/>
      <c r="QJC12" s="730"/>
      <c r="QJD12" s="730"/>
      <c r="QJE12" s="730"/>
      <c r="QJF12" s="730"/>
      <c r="QJG12" s="730"/>
      <c r="QJH12" s="730"/>
      <c r="QJI12" s="730"/>
      <c r="QJJ12" s="730"/>
      <c r="QJK12" s="730"/>
      <c r="QJL12" s="730"/>
      <c r="QJM12" s="730"/>
      <c r="QJN12" s="730"/>
      <c r="QJO12" s="730"/>
      <c r="QJP12" s="730"/>
      <c r="QJQ12" s="730"/>
      <c r="QJR12" s="730"/>
      <c r="QJS12" s="730"/>
      <c r="QJT12" s="730"/>
      <c r="QJU12" s="730"/>
      <c r="QJV12" s="730"/>
      <c r="QJW12" s="730"/>
      <c r="QJX12" s="730"/>
      <c r="QJY12" s="730"/>
      <c r="QJZ12" s="730"/>
      <c r="QKA12" s="730"/>
      <c r="QKB12" s="730"/>
      <c r="QKC12" s="730"/>
      <c r="QKD12" s="730"/>
      <c r="QKE12" s="730"/>
      <c r="QKF12" s="730"/>
      <c r="QKG12" s="730"/>
      <c r="QKH12" s="730"/>
      <c r="QKI12" s="730"/>
      <c r="QKJ12" s="730"/>
      <c r="QKK12" s="730"/>
      <c r="QKL12" s="730"/>
      <c r="QKM12" s="730"/>
      <c r="QKN12" s="730"/>
      <c r="QKO12" s="730"/>
      <c r="QKP12" s="730"/>
      <c r="QKQ12" s="730"/>
      <c r="QKR12" s="730"/>
      <c r="QKS12" s="730"/>
      <c r="QKT12" s="730"/>
      <c r="QKU12" s="730"/>
      <c r="QKV12" s="730"/>
      <c r="QKW12" s="730"/>
      <c r="QKX12" s="730"/>
      <c r="QKY12" s="730"/>
      <c r="QKZ12" s="730"/>
      <c r="QLA12" s="730"/>
      <c r="QLB12" s="730"/>
      <c r="QLC12" s="730"/>
      <c r="QLD12" s="730"/>
      <c r="QLE12" s="730"/>
      <c r="QLF12" s="730"/>
      <c r="QLG12" s="730"/>
      <c r="QLH12" s="730"/>
      <c r="QLI12" s="730"/>
      <c r="QLJ12" s="730"/>
      <c r="QLK12" s="730"/>
      <c r="QLL12" s="730"/>
      <c r="QLM12" s="730"/>
      <c r="QLN12" s="730"/>
      <c r="QLO12" s="730"/>
      <c r="QLP12" s="730"/>
      <c r="QLQ12" s="730"/>
      <c r="QLR12" s="730"/>
      <c r="QLS12" s="730"/>
      <c r="QLT12" s="730"/>
      <c r="QLU12" s="730"/>
      <c r="QLV12" s="730"/>
      <c r="QLW12" s="730"/>
      <c r="QLX12" s="730"/>
      <c r="QLY12" s="730"/>
      <c r="QLZ12" s="730"/>
      <c r="QMA12" s="730"/>
      <c r="QMB12" s="730"/>
      <c r="QMC12" s="730"/>
      <c r="QMD12" s="730"/>
      <c r="QME12" s="730"/>
      <c r="QMF12" s="730"/>
      <c r="QMG12" s="730"/>
      <c r="QMH12" s="730"/>
      <c r="QMI12" s="730"/>
      <c r="QMJ12" s="730"/>
      <c r="QMK12" s="730"/>
      <c r="QML12" s="730"/>
      <c r="QMM12" s="730"/>
      <c r="QMN12" s="730"/>
      <c r="QMO12" s="730"/>
      <c r="QMP12" s="730"/>
      <c r="QMQ12" s="730"/>
      <c r="QMR12" s="730"/>
      <c r="QMS12" s="730"/>
      <c r="QMT12" s="730"/>
      <c r="QMU12" s="730"/>
      <c r="QMV12" s="730"/>
      <c r="QMW12" s="730"/>
      <c r="QMX12" s="730"/>
      <c r="QMY12" s="730"/>
      <c r="QMZ12" s="730"/>
      <c r="QNA12" s="730"/>
      <c r="QNB12" s="730"/>
      <c r="QNC12" s="730"/>
      <c r="QND12" s="730"/>
      <c r="QNE12" s="730"/>
      <c r="QNF12" s="730"/>
      <c r="QNG12" s="730"/>
      <c r="QNH12" s="730"/>
      <c r="QNI12" s="730"/>
      <c r="QNJ12" s="730"/>
      <c r="QNK12" s="730"/>
      <c r="QNL12" s="730"/>
      <c r="QNM12" s="730"/>
      <c r="QNN12" s="730"/>
      <c r="QNO12" s="730"/>
      <c r="QNP12" s="730"/>
      <c r="QNQ12" s="730"/>
      <c r="QNR12" s="730"/>
      <c r="QNS12" s="730"/>
      <c r="QNT12" s="730"/>
      <c r="QNU12" s="730"/>
      <c r="QNV12" s="730"/>
      <c r="QNW12" s="730"/>
      <c r="QNX12" s="730"/>
      <c r="QNY12" s="730"/>
      <c r="QNZ12" s="730"/>
      <c r="QOA12" s="730"/>
      <c r="QOB12" s="730"/>
      <c r="QOC12" s="730"/>
      <c r="QOD12" s="730"/>
      <c r="QOE12" s="730"/>
      <c r="QOF12" s="730"/>
      <c r="QOG12" s="730"/>
      <c r="QOH12" s="730"/>
      <c r="QOI12" s="730"/>
      <c r="QOJ12" s="730"/>
      <c r="QOK12" s="730"/>
      <c r="QOL12" s="730"/>
      <c r="QOM12" s="730"/>
      <c r="QON12" s="730"/>
      <c r="QOO12" s="730"/>
      <c r="QOP12" s="730"/>
      <c r="QOQ12" s="730"/>
      <c r="QOR12" s="730"/>
      <c r="QOS12" s="730"/>
      <c r="QOT12" s="730"/>
      <c r="QOU12" s="730"/>
      <c r="QOV12" s="730"/>
      <c r="QOW12" s="730"/>
      <c r="QOX12" s="730"/>
      <c r="QOY12" s="730"/>
      <c r="QOZ12" s="730"/>
      <c r="QPA12" s="730"/>
      <c r="QPB12" s="730"/>
      <c r="QPC12" s="730"/>
      <c r="QPD12" s="730"/>
      <c r="QPE12" s="730"/>
      <c r="QPF12" s="730"/>
      <c r="QPG12" s="730"/>
      <c r="QPH12" s="730"/>
      <c r="QPI12" s="730"/>
      <c r="QPJ12" s="730"/>
      <c r="QPK12" s="730"/>
      <c r="QPL12" s="730"/>
      <c r="QPM12" s="730"/>
      <c r="QPN12" s="730"/>
      <c r="QPO12" s="730"/>
      <c r="QPP12" s="730"/>
      <c r="QPQ12" s="730"/>
      <c r="QPR12" s="730"/>
      <c r="QPS12" s="730"/>
      <c r="QPT12" s="730"/>
      <c r="QPU12" s="730"/>
      <c r="QPV12" s="730"/>
      <c r="QPW12" s="730"/>
      <c r="QPX12" s="730"/>
      <c r="QPY12" s="730"/>
      <c r="QPZ12" s="730"/>
      <c r="QQA12" s="730"/>
      <c r="QQB12" s="730"/>
      <c r="QQC12" s="730"/>
      <c r="QQD12" s="730"/>
      <c r="QQE12" s="730"/>
      <c r="QQF12" s="730"/>
      <c r="QQG12" s="730"/>
      <c r="QQH12" s="730"/>
      <c r="QQI12" s="730"/>
      <c r="QQJ12" s="730"/>
      <c r="QQK12" s="730"/>
      <c r="QQL12" s="730"/>
      <c r="QQM12" s="730"/>
      <c r="QQN12" s="730"/>
      <c r="QQO12" s="730"/>
      <c r="QQP12" s="730"/>
      <c r="QQQ12" s="730"/>
      <c r="QQR12" s="730"/>
      <c r="QQS12" s="730"/>
      <c r="QQT12" s="730"/>
      <c r="QQU12" s="730"/>
      <c r="QQV12" s="730"/>
      <c r="QQW12" s="730"/>
      <c r="QQX12" s="730"/>
      <c r="QQY12" s="730"/>
      <c r="QQZ12" s="730"/>
      <c r="QRA12" s="730"/>
      <c r="QRB12" s="730"/>
      <c r="QRC12" s="730"/>
      <c r="QRD12" s="730"/>
      <c r="QRE12" s="730"/>
      <c r="QRF12" s="730"/>
      <c r="QRG12" s="730"/>
      <c r="QRH12" s="730"/>
      <c r="QRI12" s="730"/>
      <c r="QRJ12" s="730"/>
      <c r="QRK12" s="730"/>
      <c r="QRL12" s="730"/>
      <c r="QRM12" s="730"/>
      <c r="QRN12" s="730"/>
      <c r="QRO12" s="730"/>
      <c r="QRP12" s="730"/>
      <c r="QRQ12" s="730"/>
      <c r="QRR12" s="730"/>
      <c r="QRS12" s="730"/>
      <c r="QRT12" s="730"/>
      <c r="QRU12" s="730"/>
      <c r="QRV12" s="730"/>
      <c r="QRW12" s="730"/>
      <c r="QRX12" s="730"/>
      <c r="QRY12" s="730"/>
      <c r="QRZ12" s="730"/>
      <c r="QSA12" s="730"/>
      <c r="QSB12" s="730"/>
      <c r="QSC12" s="730"/>
      <c r="QSD12" s="730"/>
      <c r="QSE12" s="730"/>
      <c r="QSF12" s="730"/>
      <c r="QSG12" s="730"/>
      <c r="QSH12" s="730"/>
      <c r="QSI12" s="730"/>
      <c r="QSJ12" s="730"/>
      <c r="QSK12" s="730"/>
      <c r="QSL12" s="730"/>
      <c r="QSM12" s="730"/>
      <c r="QSN12" s="730"/>
      <c r="QSO12" s="730"/>
      <c r="QSP12" s="730"/>
      <c r="QSQ12" s="730"/>
      <c r="QSR12" s="730"/>
      <c r="QSS12" s="730"/>
      <c r="QST12" s="730"/>
      <c r="QSU12" s="730"/>
      <c r="QSV12" s="730"/>
      <c r="QSW12" s="730"/>
      <c r="QSX12" s="730"/>
      <c r="QSY12" s="730"/>
      <c r="QSZ12" s="730"/>
      <c r="QTA12" s="730"/>
      <c r="QTB12" s="730"/>
      <c r="QTC12" s="730"/>
      <c r="QTD12" s="730"/>
      <c r="QTE12" s="730"/>
      <c r="QTF12" s="730"/>
      <c r="QTG12" s="730"/>
      <c r="QTH12" s="730"/>
      <c r="QTI12" s="730"/>
      <c r="QTJ12" s="730"/>
      <c r="QTK12" s="730"/>
      <c r="QTL12" s="730"/>
      <c r="QTM12" s="730"/>
      <c r="QTN12" s="730"/>
      <c r="QTO12" s="730"/>
      <c r="QTP12" s="730"/>
      <c r="QTQ12" s="730"/>
      <c r="QTR12" s="730"/>
      <c r="QTS12" s="730"/>
      <c r="QTT12" s="730"/>
      <c r="QTU12" s="730"/>
      <c r="QTV12" s="730"/>
      <c r="QTW12" s="730"/>
      <c r="QTX12" s="730"/>
      <c r="QTY12" s="730"/>
      <c r="QTZ12" s="730"/>
      <c r="QUA12" s="730"/>
      <c r="QUB12" s="730"/>
      <c r="QUC12" s="730"/>
      <c r="QUD12" s="730"/>
      <c r="QUE12" s="730"/>
      <c r="QUF12" s="730"/>
      <c r="QUG12" s="730"/>
      <c r="QUH12" s="730"/>
      <c r="QUI12" s="730"/>
      <c r="QUJ12" s="730"/>
      <c r="QUK12" s="730"/>
      <c r="QUL12" s="730"/>
      <c r="QUM12" s="730"/>
      <c r="QUN12" s="730"/>
      <c r="QUO12" s="730"/>
      <c r="QUP12" s="730"/>
      <c r="QUQ12" s="730"/>
      <c r="QUR12" s="730"/>
      <c r="QUS12" s="730"/>
      <c r="QUT12" s="730"/>
      <c r="QUU12" s="730"/>
      <c r="QUV12" s="730"/>
      <c r="QUW12" s="730"/>
      <c r="QUX12" s="730"/>
      <c r="QUY12" s="730"/>
      <c r="QUZ12" s="730"/>
      <c r="QVA12" s="730"/>
      <c r="QVB12" s="730"/>
      <c r="QVC12" s="730"/>
      <c r="QVD12" s="730"/>
      <c r="QVE12" s="730"/>
      <c r="QVF12" s="730"/>
      <c r="QVG12" s="730"/>
      <c r="QVH12" s="730"/>
      <c r="QVI12" s="730"/>
      <c r="QVJ12" s="730"/>
      <c r="QVK12" s="730"/>
      <c r="QVL12" s="730"/>
      <c r="QVM12" s="730"/>
      <c r="QVN12" s="730"/>
      <c r="QVO12" s="730"/>
      <c r="QVP12" s="730"/>
      <c r="QVQ12" s="730"/>
      <c r="QVR12" s="730"/>
      <c r="QVS12" s="730"/>
      <c r="QVT12" s="730"/>
      <c r="QVU12" s="730"/>
      <c r="QVV12" s="730"/>
      <c r="QVW12" s="730"/>
      <c r="QVX12" s="730"/>
      <c r="QVY12" s="730"/>
      <c r="QVZ12" s="730"/>
      <c r="QWA12" s="730"/>
      <c r="QWB12" s="730"/>
      <c r="QWC12" s="730"/>
      <c r="QWD12" s="730"/>
      <c r="QWE12" s="730"/>
      <c r="QWF12" s="730"/>
      <c r="QWG12" s="730"/>
      <c r="QWH12" s="730"/>
      <c r="QWI12" s="730"/>
      <c r="QWJ12" s="730"/>
      <c r="QWK12" s="730"/>
      <c r="QWL12" s="730"/>
      <c r="QWM12" s="730"/>
      <c r="QWN12" s="730"/>
      <c r="QWO12" s="730"/>
      <c r="QWP12" s="730"/>
      <c r="QWQ12" s="730"/>
      <c r="QWR12" s="730"/>
      <c r="QWS12" s="730"/>
      <c r="QWT12" s="730"/>
      <c r="QWU12" s="730"/>
      <c r="QWV12" s="730"/>
      <c r="QWW12" s="730"/>
      <c r="QWX12" s="730"/>
      <c r="QWY12" s="730"/>
      <c r="QWZ12" s="730"/>
      <c r="QXA12" s="730"/>
      <c r="QXB12" s="730"/>
      <c r="QXC12" s="730"/>
      <c r="QXD12" s="730"/>
      <c r="QXE12" s="730"/>
      <c r="QXF12" s="730"/>
      <c r="QXG12" s="730"/>
      <c r="QXH12" s="730"/>
      <c r="QXI12" s="730"/>
      <c r="QXJ12" s="730"/>
      <c r="QXK12" s="730"/>
      <c r="QXL12" s="730"/>
      <c r="QXM12" s="730"/>
      <c r="QXN12" s="730"/>
      <c r="QXO12" s="730"/>
      <c r="QXP12" s="730"/>
      <c r="QXQ12" s="730"/>
      <c r="QXR12" s="730"/>
      <c r="QXS12" s="730"/>
      <c r="QXT12" s="730"/>
      <c r="QXU12" s="730"/>
      <c r="QXV12" s="730"/>
      <c r="QXW12" s="730"/>
      <c r="QXX12" s="730"/>
      <c r="QXY12" s="730"/>
      <c r="QXZ12" s="730"/>
      <c r="QYA12" s="730"/>
      <c r="QYB12" s="730"/>
      <c r="QYC12" s="730"/>
      <c r="QYD12" s="730"/>
      <c r="QYE12" s="730"/>
      <c r="QYF12" s="730"/>
      <c r="QYG12" s="730"/>
      <c r="QYH12" s="730"/>
      <c r="QYI12" s="730"/>
      <c r="QYJ12" s="730"/>
      <c r="QYK12" s="730"/>
      <c r="QYL12" s="730"/>
      <c r="QYM12" s="730"/>
      <c r="QYN12" s="730"/>
      <c r="QYO12" s="730"/>
      <c r="QYP12" s="730"/>
      <c r="QYQ12" s="730"/>
      <c r="QYR12" s="730"/>
      <c r="QYS12" s="730"/>
      <c r="QYT12" s="730"/>
      <c r="QYU12" s="730"/>
      <c r="QYV12" s="730"/>
      <c r="QYW12" s="730"/>
      <c r="QYX12" s="730"/>
      <c r="QYY12" s="730"/>
      <c r="QYZ12" s="730"/>
      <c r="QZA12" s="730"/>
      <c r="QZB12" s="730"/>
      <c r="QZC12" s="730"/>
      <c r="QZD12" s="730"/>
      <c r="QZE12" s="730"/>
      <c r="QZF12" s="730"/>
      <c r="QZG12" s="730"/>
      <c r="QZH12" s="730"/>
      <c r="QZI12" s="730"/>
      <c r="QZJ12" s="730"/>
      <c r="QZK12" s="730"/>
      <c r="QZL12" s="730"/>
      <c r="QZM12" s="730"/>
      <c r="QZN12" s="730"/>
      <c r="QZO12" s="730"/>
      <c r="QZP12" s="730"/>
      <c r="QZQ12" s="730"/>
      <c r="QZR12" s="730"/>
      <c r="QZS12" s="730"/>
      <c r="QZT12" s="730"/>
      <c r="QZU12" s="730"/>
      <c r="QZV12" s="730"/>
      <c r="QZW12" s="730"/>
      <c r="QZX12" s="730"/>
      <c r="QZY12" s="730"/>
      <c r="QZZ12" s="730"/>
      <c r="RAA12" s="730"/>
      <c r="RAB12" s="730"/>
      <c r="RAC12" s="730"/>
      <c r="RAD12" s="730"/>
      <c r="RAE12" s="730"/>
      <c r="RAF12" s="730"/>
      <c r="RAG12" s="730"/>
      <c r="RAH12" s="730"/>
      <c r="RAI12" s="730"/>
      <c r="RAJ12" s="730"/>
      <c r="RAK12" s="730"/>
      <c r="RAL12" s="730"/>
      <c r="RAM12" s="730"/>
      <c r="RAN12" s="730"/>
      <c r="RAO12" s="730"/>
      <c r="RAP12" s="730"/>
      <c r="RAQ12" s="730"/>
      <c r="RAR12" s="730"/>
      <c r="RAS12" s="730"/>
      <c r="RAT12" s="730"/>
      <c r="RAU12" s="730"/>
      <c r="RAV12" s="730"/>
      <c r="RAW12" s="730"/>
      <c r="RAX12" s="730"/>
      <c r="RAY12" s="730"/>
      <c r="RAZ12" s="730"/>
      <c r="RBA12" s="730"/>
      <c r="RBB12" s="730"/>
      <c r="RBC12" s="730"/>
      <c r="RBD12" s="730"/>
      <c r="RBE12" s="730"/>
      <c r="RBF12" s="730"/>
      <c r="RBG12" s="730"/>
      <c r="RBH12" s="730"/>
      <c r="RBI12" s="730"/>
      <c r="RBJ12" s="730"/>
      <c r="RBK12" s="730"/>
      <c r="RBL12" s="730"/>
      <c r="RBM12" s="730"/>
      <c r="RBN12" s="730"/>
      <c r="RBO12" s="730"/>
      <c r="RBP12" s="730"/>
      <c r="RBQ12" s="730"/>
      <c r="RBR12" s="730"/>
      <c r="RBS12" s="730"/>
      <c r="RBT12" s="730"/>
      <c r="RBU12" s="730"/>
      <c r="RBV12" s="730"/>
      <c r="RBW12" s="730"/>
      <c r="RBX12" s="730"/>
      <c r="RBY12" s="730"/>
      <c r="RBZ12" s="730"/>
      <c r="RCA12" s="730"/>
      <c r="RCB12" s="730"/>
      <c r="RCC12" s="730"/>
      <c r="RCD12" s="730"/>
      <c r="RCE12" s="730"/>
      <c r="RCF12" s="730"/>
      <c r="RCG12" s="730"/>
      <c r="RCH12" s="730"/>
      <c r="RCI12" s="730"/>
      <c r="RCJ12" s="730"/>
      <c r="RCK12" s="730"/>
      <c r="RCL12" s="730"/>
      <c r="RCM12" s="730"/>
      <c r="RCN12" s="730"/>
      <c r="RCO12" s="730"/>
      <c r="RCP12" s="730"/>
      <c r="RCQ12" s="730"/>
      <c r="RCR12" s="730"/>
      <c r="RCS12" s="730"/>
      <c r="RCT12" s="730"/>
      <c r="RCU12" s="730"/>
      <c r="RCV12" s="730"/>
      <c r="RCW12" s="730"/>
      <c r="RCX12" s="730"/>
      <c r="RCY12" s="730"/>
      <c r="RCZ12" s="730"/>
      <c r="RDA12" s="730"/>
      <c r="RDB12" s="730"/>
      <c r="RDC12" s="730"/>
      <c r="RDD12" s="730"/>
      <c r="RDE12" s="730"/>
      <c r="RDF12" s="730"/>
      <c r="RDG12" s="730"/>
      <c r="RDH12" s="730"/>
      <c r="RDI12" s="730"/>
      <c r="RDJ12" s="730"/>
      <c r="RDK12" s="730"/>
      <c r="RDL12" s="730"/>
      <c r="RDM12" s="730"/>
      <c r="RDN12" s="730"/>
      <c r="RDO12" s="730"/>
      <c r="RDP12" s="730"/>
      <c r="RDQ12" s="730"/>
      <c r="RDR12" s="730"/>
      <c r="RDS12" s="730"/>
      <c r="RDT12" s="730"/>
      <c r="RDU12" s="730"/>
      <c r="RDV12" s="730"/>
      <c r="RDW12" s="730"/>
      <c r="RDX12" s="730"/>
      <c r="RDY12" s="730"/>
      <c r="RDZ12" s="730"/>
      <c r="REA12" s="730"/>
      <c r="REB12" s="730"/>
      <c r="REC12" s="730"/>
      <c r="RED12" s="730"/>
      <c r="REE12" s="730"/>
      <c r="REF12" s="730"/>
      <c r="REG12" s="730"/>
      <c r="REH12" s="730"/>
      <c r="REI12" s="730"/>
      <c r="REJ12" s="730"/>
      <c r="REK12" s="730"/>
      <c r="REL12" s="730"/>
      <c r="REM12" s="730"/>
      <c r="REN12" s="730"/>
      <c r="REO12" s="730"/>
      <c r="REP12" s="730"/>
      <c r="REQ12" s="730"/>
      <c r="RER12" s="730"/>
      <c r="RES12" s="730"/>
      <c r="RET12" s="730"/>
      <c r="REU12" s="730"/>
      <c r="REV12" s="730"/>
      <c r="REW12" s="730"/>
      <c r="REX12" s="730"/>
      <c r="REY12" s="730"/>
      <c r="REZ12" s="730"/>
      <c r="RFA12" s="730"/>
      <c r="RFB12" s="730"/>
      <c r="RFC12" s="730"/>
      <c r="RFD12" s="730"/>
      <c r="RFE12" s="730"/>
      <c r="RFF12" s="730"/>
      <c r="RFG12" s="730"/>
      <c r="RFH12" s="730"/>
      <c r="RFI12" s="730"/>
      <c r="RFJ12" s="730"/>
      <c r="RFK12" s="730"/>
      <c r="RFL12" s="730"/>
      <c r="RFM12" s="730"/>
      <c r="RFN12" s="730"/>
      <c r="RFO12" s="730"/>
      <c r="RFP12" s="730"/>
      <c r="RFQ12" s="730"/>
      <c r="RFR12" s="730"/>
      <c r="RFS12" s="730"/>
      <c r="RFT12" s="730"/>
      <c r="RFU12" s="730"/>
      <c r="RFV12" s="730"/>
      <c r="RFW12" s="730"/>
      <c r="RFX12" s="730"/>
      <c r="RFY12" s="730"/>
      <c r="RFZ12" s="730"/>
      <c r="RGA12" s="730"/>
      <c r="RGB12" s="730"/>
      <c r="RGC12" s="730"/>
      <c r="RGD12" s="730"/>
      <c r="RGE12" s="730"/>
      <c r="RGF12" s="730"/>
      <c r="RGG12" s="730"/>
      <c r="RGH12" s="730"/>
      <c r="RGI12" s="730"/>
      <c r="RGJ12" s="730"/>
      <c r="RGK12" s="730"/>
      <c r="RGL12" s="730"/>
      <c r="RGM12" s="730"/>
      <c r="RGN12" s="730"/>
      <c r="RGO12" s="730"/>
      <c r="RGP12" s="730"/>
      <c r="RGQ12" s="730"/>
      <c r="RGR12" s="730"/>
      <c r="RGS12" s="730"/>
      <c r="RGT12" s="730"/>
      <c r="RGU12" s="730"/>
      <c r="RGV12" s="730"/>
      <c r="RGW12" s="730"/>
      <c r="RGX12" s="730"/>
      <c r="RGY12" s="730"/>
      <c r="RGZ12" s="730"/>
      <c r="RHA12" s="730"/>
      <c r="RHB12" s="730"/>
      <c r="RHC12" s="730"/>
      <c r="RHD12" s="730"/>
      <c r="RHE12" s="730"/>
      <c r="RHF12" s="730"/>
      <c r="RHG12" s="730"/>
      <c r="RHH12" s="730"/>
      <c r="RHI12" s="730"/>
      <c r="RHJ12" s="730"/>
      <c r="RHK12" s="730"/>
      <c r="RHL12" s="730"/>
      <c r="RHM12" s="730"/>
      <c r="RHN12" s="730"/>
      <c r="RHO12" s="730"/>
      <c r="RHP12" s="730"/>
      <c r="RHQ12" s="730"/>
      <c r="RHR12" s="730"/>
      <c r="RHS12" s="730"/>
      <c r="RHT12" s="730"/>
      <c r="RHU12" s="730"/>
      <c r="RHV12" s="730"/>
      <c r="RHW12" s="730"/>
      <c r="RHX12" s="730"/>
      <c r="RHY12" s="730"/>
      <c r="RHZ12" s="730"/>
      <c r="RIA12" s="730"/>
      <c r="RIB12" s="730"/>
      <c r="RIC12" s="730"/>
      <c r="RID12" s="730"/>
      <c r="RIE12" s="730"/>
      <c r="RIF12" s="730"/>
      <c r="RIG12" s="730"/>
      <c r="RIH12" s="730"/>
      <c r="RII12" s="730"/>
      <c r="RIJ12" s="730"/>
      <c r="RIK12" s="730"/>
      <c r="RIL12" s="730"/>
      <c r="RIM12" s="730"/>
      <c r="RIN12" s="730"/>
      <c r="RIO12" s="730"/>
      <c r="RIP12" s="730"/>
      <c r="RIQ12" s="730"/>
      <c r="RIR12" s="730"/>
      <c r="RIS12" s="730"/>
      <c r="RIT12" s="730"/>
      <c r="RIU12" s="730"/>
      <c r="RIV12" s="730"/>
      <c r="RIW12" s="730"/>
      <c r="RIX12" s="730"/>
      <c r="RIY12" s="730"/>
      <c r="RIZ12" s="730"/>
      <c r="RJA12" s="730"/>
      <c r="RJB12" s="730"/>
      <c r="RJC12" s="730"/>
      <c r="RJD12" s="730"/>
      <c r="RJE12" s="730"/>
      <c r="RJF12" s="730"/>
      <c r="RJG12" s="730"/>
      <c r="RJH12" s="730"/>
      <c r="RJI12" s="730"/>
      <c r="RJJ12" s="730"/>
      <c r="RJK12" s="730"/>
      <c r="RJL12" s="730"/>
      <c r="RJM12" s="730"/>
      <c r="RJN12" s="730"/>
      <c r="RJO12" s="730"/>
      <c r="RJP12" s="730"/>
      <c r="RJQ12" s="730"/>
      <c r="RJR12" s="730"/>
      <c r="RJS12" s="730"/>
      <c r="RJT12" s="730"/>
      <c r="RJU12" s="730"/>
      <c r="RJV12" s="730"/>
      <c r="RJW12" s="730"/>
      <c r="RJX12" s="730"/>
      <c r="RJY12" s="730"/>
      <c r="RJZ12" s="730"/>
      <c r="RKA12" s="730"/>
      <c r="RKB12" s="730"/>
      <c r="RKC12" s="730"/>
      <c r="RKD12" s="730"/>
      <c r="RKE12" s="730"/>
      <c r="RKF12" s="730"/>
      <c r="RKG12" s="730"/>
      <c r="RKH12" s="730"/>
      <c r="RKI12" s="730"/>
      <c r="RKJ12" s="730"/>
      <c r="RKK12" s="730"/>
      <c r="RKL12" s="730"/>
      <c r="RKM12" s="730"/>
      <c r="RKN12" s="730"/>
      <c r="RKO12" s="730"/>
      <c r="RKP12" s="730"/>
      <c r="RKQ12" s="730"/>
      <c r="RKR12" s="730"/>
      <c r="RKS12" s="730"/>
      <c r="RKT12" s="730"/>
      <c r="RKU12" s="730"/>
      <c r="RKV12" s="730"/>
      <c r="RKW12" s="730"/>
      <c r="RKX12" s="730"/>
      <c r="RKY12" s="730"/>
      <c r="RKZ12" s="730"/>
      <c r="RLA12" s="730"/>
      <c r="RLB12" s="730"/>
      <c r="RLC12" s="730"/>
      <c r="RLD12" s="730"/>
      <c r="RLE12" s="730"/>
      <c r="RLF12" s="730"/>
      <c r="RLG12" s="730"/>
      <c r="RLH12" s="730"/>
      <c r="RLI12" s="730"/>
      <c r="RLJ12" s="730"/>
      <c r="RLK12" s="730"/>
      <c r="RLL12" s="730"/>
      <c r="RLM12" s="730"/>
      <c r="RLN12" s="730"/>
      <c r="RLO12" s="730"/>
      <c r="RLP12" s="730"/>
      <c r="RLQ12" s="730"/>
      <c r="RLR12" s="730"/>
      <c r="RLS12" s="730"/>
      <c r="RLT12" s="730"/>
      <c r="RLU12" s="730"/>
      <c r="RLV12" s="730"/>
      <c r="RLW12" s="730"/>
      <c r="RLX12" s="730"/>
      <c r="RLY12" s="730"/>
      <c r="RLZ12" s="730"/>
      <c r="RMA12" s="730"/>
      <c r="RMB12" s="730"/>
      <c r="RMC12" s="730"/>
      <c r="RMD12" s="730"/>
      <c r="RME12" s="730"/>
      <c r="RMF12" s="730"/>
      <c r="RMG12" s="730"/>
      <c r="RMH12" s="730"/>
      <c r="RMI12" s="730"/>
      <c r="RMJ12" s="730"/>
      <c r="RMK12" s="730"/>
      <c r="RML12" s="730"/>
      <c r="RMM12" s="730"/>
      <c r="RMN12" s="730"/>
      <c r="RMO12" s="730"/>
      <c r="RMP12" s="730"/>
      <c r="RMQ12" s="730"/>
      <c r="RMR12" s="730"/>
      <c r="RMS12" s="730"/>
      <c r="RMT12" s="730"/>
      <c r="RMU12" s="730"/>
      <c r="RMV12" s="730"/>
      <c r="RMW12" s="730"/>
      <c r="RMX12" s="730"/>
      <c r="RMY12" s="730"/>
      <c r="RMZ12" s="730"/>
      <c r="RNA12" s="730"/>
      <c r="RNB12" s="730"/>
      <c r="RNC12" s="730"/>
      <c r="RND12" s="730"/>
      <c r="RNE12" s="730"/>
      <c r="RNF12" s="730"/>
      <c r="RNG12" s="730"/>
      <c r="RNH12" s="730"/>
      <c r="RNI12" s="730"/>
      <c r="RNJ12" s="730"/>
      <c r="RNK12" s="730"/>
      <c r="RNL12" s="730"/>
      <c r="RNM12" s="730"/>
      <c r="RNN12" s="730"/>
      <c r="RNO12" s="730"/>
      <c r="RNP12" s="730"/>
      <c r="RNQ12" s="730"/>
      <c r="RNR12" s="730"/>
      <c r="RNS12" s="730"/>
      <c r="RNT12" s="730"/>
      <c r="RNU12" s="730"/>
      <c r="RNV12" s="730"/>
      <c r="RNW12" s="730"/>
      <c r="RNX12" s="730"/>
      <c r="RNY12" s="730"/>
      <c r="RNZ12" s="730"/>
      <c r="ROA12" s="730"/>
      <c r="ROB12" s="730"/>
      <c r="ROC12" s="730"/>
      <c r="ROD12" s="730"/>
      <c r="ROE12" s="730"/>
      <c r="ROF12" s="730"/>
      <c r="ROG12" s="730"/>
      <c r="ROH12" s="730"/>
      <c r="ROI12" s="730"/>
      <c r="ROJ12" s="730"/>
      <c r="ROK12" s="730"/>
      <c r="ROL12" s="730"/>
      <c r="ROM12" s="730"/>
      <c r="RON12" s="730"/>
      <c r="ROO12" s="730"/>
      <c r="ROP12" s="730"/>
      <c r="ROQ12" s="730"/>
      <c r="ROR12" s="730"/>
      <c r="ROS12" s="730"/>
      <c r="ROT12" s="730"/>
      <c r="ROU12" s="730"/>
      <c r="ROV12" s="730"/>
      <c r="ROW12" s="730"/>
      <c r="ROX12" s="730"/>
      <c r="ROY12" s="730"/>
      <c r="ROZ12" s="730"/>
      <c r="RPA12" s="730"/>
      <c r="RPB12" s="730"/>
      <c r="RPC12" s="730"/>
      <c r="RPD12" s="730"/>
      <c r="RPE12" s="730"/>
      <c r="RPF12" s="730"/>
      <c r="RPG12" s="730"/>
      <c r="RPH12" s="730"/>
      <c r="RPI12" s="730"/>
      <c r="RPJ12" s="730"/>
      <c r="RPK12" s="730"/>
      <c r="RPL12" s="730"/>
      <c r="RPM12" s="730"/>
      <c r="RPN12" s="730"/>
      <c r="RPO12" s="730"/>
      <c r="RPP12" s="730"/>
      <c r="RPQ12" s="730"/>
      <c r="RPR12" s="730"/>
      <c r="RPS12" s="730"/>
      <c r="RPT12" s="730"/>
      <c r="RPU12" s="730"/>
      <c r="RPV12" s="730"/>
      <c r="RPW12" s="730"/>
      <c r="RPX12" s="730"/>
      <c r="RPY12" s="730"/>
      <c r="RPZ12" s="730"/>
      <c r="RQA12" s="730"/>
      <c r="RQB12" s="730"/>
      <c r="RQC12" s="730"/>
      <c r="RQD12" s="730"/>
      <c r="RQE12" s="730"/>
      <c r="RQF12" s="730"/>
      <c r="RQG12" s="730"/>
      <c r="RQH12" s="730"/>
      <c r="RQI12" s="730"/>
      <c r="RQJ12" s="730"/>
      <c r="RQK12" s="730"/>
      <c r="RQL12" s="730"/>
      <c r="RQM12" s="730"/>
      <c r="RQN12" s="730"/>
      <c r="RQO12" s="730"/>
      <c r="RQP12" s="730"/>
      <c r="RQQ12" s="730"/>
      <c r="RQR12" s="730"/>
      <c r="RQS12" s="730"/>
      <c r="RQT12" s="730"/>
      <c r="RQU12" s="730"/>
      <c r="RQV12" s="730"/>
      <c r="RQW12" s="730"/>
      <c r="RQX12" s="730"/>
      <c r="RQY12" s="730"/>
      <c r="RQZ12" s="730"/>
      <c r="RRA12" s="730"/>
      <c r="RRB12" s="730"/>
      <c r="RRC12" s="730"/>
      <c r="RRD12" s="730"/>
      <c r="RRE12" s="730"/>
      <c r="RRF12" s="730"/>
      <c r="RRG12" s="730"/>
      <c r="RRH12" s="730"/>
      <c r="RRI12" s="730"/>
      <c r="RRJ12" s="730"/>
      <c r="RRK12" s="730"/>
      <c r="RRL12" s="730"/>
      <c r="RRM12" s="730"/>
      <c r="RRN12" s="730"/>
      <c r="RRO12" s="730"/>
      <c r="RRP12" s="730"/>
      <c r="RRQ12" s="730"/>
      <c r="RRR12" s="730"/>
      <c r="RRS12" s="730"/>
      <c r="RRT12" s="730"/>
      <c r="RRU12" s="730"/>
      <c r="RRV12" s="730"/>
      <c r="RRW12" s="730"/>
      <c r="RRX12" s="730"/>
      <c r="RRY12" s="730"/>
      <c r="RRZ12" s="730"/>
      <c r="RSA12" s="730"/>
      <c r="RSB12" s="730"/>
      <c r="RSC12" s="730"/>
      <c r="RSD12" s="730"/>
      <c r="RSE12" s="730"/>
      <c r="RSF12" s="730"/>
      <c r="RSG12" s="730"/>
      <c r="RSH12" s="730"/>
      <c r="RSI12" s="730"/>
      <c r="RSJ12" s="730"/>
      <c r="RSK12" s="730"/>
      <c r="RSL12" s="730"/>
      <c r="RSM12" s="730"/>
      <c r="RSN12" s="730"/>
      <c r="RSO12" s="730"/>
      <c r="RSP12" s="730"/>
      <c r="RSQ12" s="730"/>
      <c r="RSR12" s="730"/>
      <c r="RSS12" s="730"/>
      <c r="RST12" s="730"/>
      <c r="RSU12" s="730"/>
      <c r="RSV12" s="730"/>
      <c r="RSW12" s="730"/>
      <c r="RSX12" s="730"/>
      <c r="RSY12" s="730"/>
      <c r="RSZ12" s="730"/>
      <c r="RTA12" s="730"/>
      <c r="RTB12" s="730"/>
      <c r="RTC12" s="730"/>
      <c r="RTD12" s="730"/>
      <c r="RTE12" s="730"/>
      <c r="RTF12" s="730"/>
      <c r="RTG12" s="730"/>
      <c r="RTH12" s="730"/>
      <c r="RTI12" s="730"/>
      <c r="RTJ12" s="730"/>
      <c r="RTK12" s="730"/>
      <c r="RTL12" s="730"/>
      <c r="RTM12" s="730"/>
      <c r="RTN12" s="730"/>
      <c r="RTO12" s="730"/>
      <c r="RTP12" s="730"/>
      <c r="RTQ12" s="730"/>
      <c r="RTR12" s="730"/>
      <c r="RTS12" s="730"/>
      <c r="RTT12" s="730"/>
      <c r="RTU12" s="730"/>
      <c r="RTV12" s="730"/>
      <c r="RTW12" s="730"/>
      <c r="RTX12" s="730"/>
      <c r="RTY12" s="730"/>
      <c r="RTZ12" s="730"/>
      <c r="RUA12" s="730"/>
      <c r="RUB12" s="730"/>
      <c r="RUC12" s="730"/>
      <c r="RUD12" s="730"/>
      <c r="RUE12" s="730"/>
      <c r="RUF12" s="730"/>
      <c r="RUG12" s="730"/>
      <c r="RUH12" s="730"/>
      <c r="RUI12" s="730"/>
      <c r="RUJ12" s="730"/>
      <c r="RUK12" s="730"/>
      <c r="RUL12" s="730"/>
      <c r="RUM12" s="730"/>
      <c r="RUN12" s="730"/>
      <c r="RUO12" s="730"/>
      <c r="RUP12" s="730"/>
      <c r="RUQ12" s="730"/>
      <c r="RUR12" s="730"/>
      <c r="RUS12" s="730"/>
      <c r="RUT12" s="730"/>
      <c r="RUU12" s="730"/>
      <c r="RUV12" s="730"/>
      <c r="RUW12" s="730"/>
      <c r="RUX12" s="730"/>
      <c r="RUY12" s="730"/>
      <c r="RUZ12" s="730"/>
      <c r="RVA12" s="730"/>
      <c r="RVB12" s="730"/>
      <c r="RVC12" s="730"/>
      <c r="RVD12" s="730"/>
      <c r="RVE12" s="730"/>
      <c r="RVF12" s="730"/>
      <c r="RVG12" s="730"/>
      <c r="RVH12" s="730"/>
      <c r="RVI12" s="730"/>
      <c r="RVJ12" s="730"/>
      <c r="RVK12" s="730"/>
      <c r="RVL12" s="730"/>
      <c r="RVM12" s="730"/>
      <c r="RVN12" s="730"/>
      <c r="RVO12" s="730"/>
      <c r="RVP12" s="730"/>
      <c r="RVQ12" s="730"/>
      <c r="RVR12" s="730"/>
      <c r="RVS12" s="730"/>
      <c r="RVT12" s="730"/>
      <c r="RVU12" s="730"/>
      <c r="RVV12" s="730"/>
      <c r="RVW12" s="730"/>
      <c r="RVX12" s="730"/>
      <c r="RVY12" s="730"/>
      <c r="RVZ12" s="730"/>
      <c r="RWA12" s="730"/>
      <c r="RWB12" s="730"/>
      <c r="RWC12" s="730"/>
      <c r="RWD12" s="730"/>
      <c r="RWE12" s="730"/>
      <c r="RWF12" s="730"/>
      <c r="RWG12" s="730"/>
      <c r="RWH12" s="730"/>
      <c r="RWI12" s="730"/>
      <c r="RWJ12" s="730"/>
      <c r="RWK12" s="730"/>
      <c r="RWL12" s="730"/>
      <c r="RWM12" s="730"/>
      <c r="RWN12" s="730"/>
      <c r="RWO12" s="730"/>
      <c r="RWP12" s="730"/>
      <c r="RWQ12" s="730"/>
      <c r="RWR12" s="730"/>
      <c r="RWS12" s="730"/>
      <c r="RWT12" s="730"/>
      <c r="RWU12" s="730"/>
      <c r="RWV12" s="730"/>
      <c r="RWW12" s="730"/>
      <c r="RWX12" s="730"/>
      <c r="RWY12" s="730"/>
      <c r="RWZ12" s="730"/>
      <c r="RXA12" s="730"/>
      <c r="RXB12" s="730"/>
      <c r="RXC12" s="730"/>
      <c r="RXD12" s="730"/>
      <c r="RXE12" s="730"/>
      <c r="RXF12" s="730"/>
      <c r="RXG12" s="730"/>
      <c r="RXH12" s="730"/>
      <c r="RXI12" s="730"/>
      <c r="RXJ12" s="730"/>
      <c r="RXK12" s="730"/>
      <c r="RXL12" s="730"/>
      <c r="RXM12" s="730"/>
      <c r="RXN12" s="730"/>
      <c r="RXO12" s="730"/>
      <c r="RXP12" s="730"/>
      <c r="RXQ12" s="730"/>
      <c r="RXR12" s="730"/>
      <c r="RXS12" s="730"/>
      <c r="RXT12" s="730"/>
      <c r="RXU12" s="730"/>
      <c r="RXV12" s="730"/>
      <c r="RXW12" s="730"/>
      <c r="RXX12" s="730"/>
      <c r="RXY12" s="730"/>
      <c r="RXZ12" s="730"/>
      <c r="RYA12" s="730"/>
      <c r="RYB12" s="730"/>
      <c r="RYC12" s="730"/>
      <c r="RYD12" s="730"/>
      <c r="RYE12" s="730"/>
      <c r="RYF12" s="730"/>
      <c r="RYG12" s="730"/>
      <c r="RYH12" s="730"/>
      <c r="RYI12" s="730"/>
      <c r="RYJ12" s="730"/>
      <c r="RYK12" s="730"/>
      <c r="RYL12" s="730"/>
      <c r="RYM12" s="730"/>
      <c r="RYN12" s="730"/>
      <c r="RYO12" s="730"/>
      <c r="RYP12" s="730"/>
      <c r="RYQ12" s="730"/>
      <c r="RYR12" s="730"/>
      <c r="RYS12" s="730"/>
      <c r="RYT12" s="730"/>
      <c r="RYU12" s="730"/>
      <c r="RYV12" s="730"/>
      <c r="RYW12" s="730"/>
      <c r="RYX12" s="730"/>
      <c r="RYY12" s="730"/>
      <c r="RYZ12" s="730"/>
      <c r="RZA12" s="730"/>
      <c r="RZB12" s="730"/>
      <c r="RZC12" s="730"/>
      <c r="RZD12" s="730"/>
      <c r="RZE12" s="730"/>
      <c r="RZF12" s="730"/>
      <c r="RZG12" s="730"/>
      <c r="RZH12" s="730"/>
      <c r="RZI12" s="730"/>
      <c r="RZJ12" s="730"/>
      <c r="RZK12" s="730"/>
      <c r="RZL12" s="730"/>
      <c r="RZM12" s="730"/>
      <c r="RZN12" s="730"/>
      <c r="RZO12" s="730"/>
      <c r="RZP12" s="730"/>
      <c r="RZQ12" s="730"/>
      <c r="RZR12" s="730"/>
      <c r="RZS12" s="730"/>
      <c r="RZT12" s="730"/>
      <c r="RZU12" s="730"/>
      <c r="RZV12" s="730"/>
      <c r="RZW12" s="730"/>
      <c r="RZX12" s="730"/>
      <c r="RZY12" s="730"/>
      <c r="RZZ12" s="730"/>
      <c r="SAA12" s="730"/>
      <c r="SAB12" s="730"/>
      <c r="SAC12" s="730"/>
      <c r="SAD12" s="730"/>
      <c r="SAE12" s="730"/>
      <c r="SAF12" s="730"/>
      <c r="SAG12" s="730"/>
      <c r="SAH12" s="730"/>
      <c r="SAI12" s="730"/>
      <c r="SAJ12" s="730"/>
      <c r="SAK12" s="730"/>
      <c r="SAL12" s="730"/>
      <c r="SAM12" s="730"/>
      <c r="SAN12" s="730"/>
      <c r="SAO12" s="730"/>
      <c r="SAP12" s="730"/>
      <c r="SAQ12" s="730"/>
      <c r="SAR12" s="730"/>
      <c r="SAS12" s="730"/>
      <c r="SAT12" s="730"/>
      <c r="SAU12" s="730"/>
      <c r="SAV12" s="730"/>
      <c r="SAW12" s="730"/>
      <c r="SAX12" s="730"/>
      <c r="SAY12" s="730"/>
      <c r="SAZ12" s="730"/>
      <c r="SBA12" s="730"/>
      <c r="SBB12" s="730"/>
      <c r="SBC12" s="730"/>
      <c r="SBD12" s="730"/>
      <c r="SBE12" s="730"/>
      <c r="SBF12" s="730"/>
      <c r="SBG12" s="730"/>
      <c r="SBH12" s="730"/>
      <c r="SBI12" s="730"/>
      <c r="SBJ12" s="730"/>
      <c r="SBK12" s="730"/>
      <c r="SBL12" s="730"/>
      <c r="SBM12" s="730"/>
      <c r="SBN12" s="730"/>
      <c r="SBO12" s="730"/>
      <c r="SBP12" s="730"/>
      <c r="SBQ12" s="730"/>
      <c r="SBR12" s="730"/>
      <c r="SBS12" s="730"/>
      <c r="SBT12" s="730"/>
      <c r="SBU12" s="730"/>
      <c r="SBV12" s="730"/>
      <c r="SBW12" s="730"/>
      <c r="SBX12" s="730"/>
      <c r="SBY12" s="730"/>
      <c r="SBZ12" s="730"/>
      <c r="SCA12" s="730"/>
      <c r="SCB12" s="730"/>
      <c r="SCC12" s="730"/>
      <c r="SCD12" s="730"/>
      <c r="SCE12" s="730"/>
      <c r="SCF12" s="730"/>
      <c r="SCG12" s="730"/>
      <c r="SCH12" s="730"/>
      <c r="SCI12" s="730"/>
      <c r="SCJ12" s="730"/>
      <c r="SCK12" s="730"/>
      <c r="SCL12" s="730"/>
      <c r="SCM12" s="730"/>
      <c r="SCN12" s="730"/>
      <c r="SCO12" s="730"/>
      <c r="SCP12" s="730"/>
      <c r="SCQ12" s="730"/>
      <c r="SCR12" s="730"/>
      <c r="SCS12" s="730"/>
      <c r="SCT12" s="730"/>
      <c r="SCU12" s="730"/>
      <c r="SCV12" s="730"/>
      <c r="SCW12" s="730"/>
      <c r="SCX12" s="730"/>
      <c r="SCY12" s="730"/>
      <c r="SCZ12" s="730"/>
      <c r="SDA12" s="730"/>
      <c r="SDB12" s="730"/>
      <c r="SDC12" s="730"/>
      <c r="SDD12" s="730"/>
      <c r="SDE12" s="730"/>
      <c r="SDF12" s="730"/>
      <c r="SDG12" s="730"/>
      <c r="SDH12" s="730"/>
      <c r="SDI12" s="730"/>
      <c r="SDJ12" s="730"/>
      <c r="SDK12" s="730"/>
      <c r="SDL12" s="730"/>
      <c r="SDM12" s="730"/>
      <c r="SDN12" s="730"/>
      <c r="SDO12" s="730"/>
      <c r="SDP12" s="730"/>
      <c r="SDQ12" s="730"/>
      <c r="SDR12" s="730"/>
      <c r="SDS12" s="730"/>
      <c r="SDT12" s="730"/>
      <c r="SDU12" s="730"/>
      <c r="SDV12" s="730"/>
      <c r="SDW12" s="730"/>
      <c r="SDX12" s="730"/>
      <c r="SDY12" s="730"/>
      <c r="SDZ12" s="730"/>
      <c r="SEA12" s="730"/>
      <c r="SEB12" s="730"/>
      <c r="SEC12" s="730"/>
      <c r="SED12" s="730"/>
      <c r="SEE12" s="730"/>
      <c r="SEF12" s="730"/>
      <c r="SEG12" s="730"/>
      <c r="SEH12" s="730"/>
      <c r="SEI12" s="730"/>
      <c r="SEJ12" s="730"/>
      <c r="SEK12" s="730"/>
      <c r="SEL12" s="730"/>
      <c r="SEM12" s="730"/>
      <c r="SEN12" s="730"/>
      <c r="SEO12" s="730"/>
      <c r="SEP12" s="730"/>
      <c r="SEQ12" s="730"/>
      <c r="SER12" s="730"/>
      <c r="SES12" s="730"/>
      <c r="SET12" s="730"/>
      <c r="SEU12" s="730"/>
      <c r="SEV12" s="730"/>
      <c r="SEW12" s="730"/>
      <c r="SEX12" s="730"/>
      <c r="SEY12" s="730"/>
      <c r="SEZ12" s="730"/>
      <c r="SFA12" s="730"/>
      <c r="SFB12" s="730"/>
      <c r="SFC12" s="730"/>
      <c r="SFD12" s="730"/>
      <c r="SFE12" s="730"/>
      <c r="SFF12" s="730"/>
      <c r="SFG12" s="730"/>
      <c r="SFH12" s="730"/>
      <c r="SFI12" s="730"/>
      <c r="SFJ12" s="730"/>
      <c r="SFK12" s="730"/>
      <c r="SFL12" s="730"/>
      <c r="SFM12" s="730"/>
      <c r="SFN12" s="730"/>
      <c r="SFO12" s="730"/>
      <c r="SFP12" s="730"/>
      <c r="SFQ12" s="730"/>
      <c r="SFR12" s="730"/>
      <c r="SFS12" s="730"/>
      <c r="SFT12" s="730"/>
      <c r="SFU12" s="730"/>
      <c r="SFV12" s="730"/>
      <c r="SFW12" s="730"/>
      <c r="SFX12" s="730"/>
      <c r="SFY12" s="730"/>
      <c r="SFZ12" s="730"/>
      <c r="SGA12" s="730"/>
      <c r="SGB12" s="730"/>
      <c r="SGC12" s="730"/>
      <c r="SGD12" s="730"/>
      <c r="SGE12" s="730"/>
      <c r="SGF12" s="730"/>
      <c r="SGG12" s="730"/>
      <c r="SGH12" s="730"/>
      <c r="SGI12" s="730"/>
      <c r="SGJ12" s="730"/>
      <c r="SGK12" s="730"/>
      <c r="SGL12" s="730"/>
      <c r="SGM12" s="730"/>
      <c r="SGN12" s="730"/>
      <c r="SGO12" s="730"/>
      <c r="SGP12" s="730"/>
      <c r="SGQ12" s="730"/>
      <c r="SGR12" s="730"/>
      <c r="SGS12" s="730"/>
      <c r="SGT12" s="730"/>
      <c r="SGU12" s="730"/>
      <c r="SGV12" s="730"/>
      <c r="SGW12" s="730"/>
      <c r="SGX12" s="730"/>
      <c r="SGY12" s="730"/>
      <c r="SGZ12" s="730"/>
      <c r="SHA12" s="730"/>
      <c r="SHB12" s="730"/>
      <c r="SHC12" s="730"/>
      <c r="SHD12" s="730"/>
      <c r="SHE12" s="730"/>
      <c r="SHF12" s="730"/>
      <c r="SHG12" s="730"/>
      <c r="SHH12" s="730"/>
      <c r="SHI12" s="730"/>
      <c r="SHJ12" s="730"/>
      <c r="SHK12" s="730"/>
      <c r="SHL12" s="730"/>
      <c r="SHM12" s="730"/>
      <c r="SHN12" s="730"/>
      <c r="SHO12" s="730"/>
      <c r="SHP12" s="730"/>
      <c r="SHQ12" s="730"/>
      <c r="SHR12" s="730"/>
      <c r="SHS12" s="730"/>
      <c r="SHT12" s="730"/>
      <c r="SHU12" s="730"/>
      <c r="SHV12" s="730"/>
      <c r="SHW12" s="730"/>
      <c r="SHX12" s="730"/>
      <c r="SHY12" s="730"/>
      <c r="SHZ12" s="730"/>
      <c r="SIA12" s="730"/>
      <c r="SIB12" s="730"/>
      <c r="SIC12" s="730"/>
      <c r="SID12" s="730"/>
      <c r="SIE12" s="730"/>
      <c r="SIF12" s="730"/>
      <c r="SIG12" s="730"/>
      <c r="SIH12" s="730"/>
      <c r="SII12" s="730"/>
      <c r="SIJ12" s="730"/>
      <c r="SIK12" s="730"/>
      <c r="SIL12" s="730"/>
      <c r="SIM12" s="730"/>
      <c r="SIN12" s="730"/>
      <c r="SIO12" s="730"/>
      <c r="SIP12" s="730"/>
      <c r="SIQ12" s="730"/>
      <c r="SIR12" s="730"/>
      <c r="SIS12" s="730"/>
      <c r="SIT12" s="730"/>
      <c r="SIU12" s="730"/>
      <c r="SIV12" s="730"/>
      <c r="SIW12" s="730"/>
      <c r="SIX12" s="730"/>
      <c r="SIY12" s="730"/>
      <c r="SIZ12" s="730"/>
      <c r="SJA12" s="730"/>
      <c r="SJB12" s="730"/>
      <c r="SJC12" s="730"/>
      <c r="SJD12" s="730"/>
      <c r="SJE12" s="730"/>
      <c r="SJF12" s="730"/>
      <c r="SJG12" s="730"/>
      <c r="SJH12" s="730"/>
      <c r="SJI12" s="730"/>
      <c r="SJJ12" s="730"/>
      <c r="SJK12" s="730"/>
      <c r="SJL12" s="730"/>
      <c r="SJM12" s="730"/>
      <c r="SJN12" s="730"/>
      <c r="SJO12" s="730"/>
      <c r="SJP12" s="730"/>
      <c r="SJQ12" s="730"/>
      <c r="SJR12" s="730"/>
      <c r="SJS12" s="730"/>
      <c r="SJT12" s="730"/>
      <c r="SJU12" s="730"/>
      <c r="SJV12" s="730"/>
      <c r="SJW12" s="730"/>
      <c r="SJX12" s="730"/>
      <c r="SJY12" s="730"/>
      <c r="SJZ12" s="730"/>
      <c r="SKA12" s="730"/>
      <c r="SKB12" s="730"/>
      <c r="SKC12" s="730"/>
      <c r="SKD12" s="730"/>
      <c r="SKE12" s="730"/>
      <c r="SKF12" s="730"/>
      <c r="SKG12" s="730"/>
      <c r="SKH12" s="730"/>
      <c r="SKI12" s="730"/>
      <c r="SKJ12" s="730"/>
      <c r="SKK12" s="730"/>
      <c r="SKL12" s="730"/>
      <c r="SKM12" s="730"/>
      <c r="SKN12" s="730"/>
      <c r="SKO12" s="730"/>
      <c r="SKP12" s="730"/>
      <c r="SKQ12" s="730"/>
      <c r="SKR12" s="730"/>
      <c r="SKS12" s="730"/>
      <c r="SKT12" s="730"/>
      <c r="SKU12" s="730"/>
      <c r="SKV12" s="730"/>
      <c r="SKW12" s="730"/>
      <c r="SKX12" s="730"/>
      <c r="SKY12" s="730"/>
      <c r="SKZ12" s="730"/>
      <c r="SLA12" s="730"/>
      <c r="SLB12" s="730"/>
      <c r="SLC12" s="730"/>
      <c r="SLD12" s="730"/>
      <c r="SLE12" s="730"/>
      <c r="SLF12" s="730"/>
      <c r="SLG12" s="730"/>
      <c r="SLH12" s="730"/>
      <c r="SLI12" s="730"/>
      <c r="SLJ12" s="730"/>
      <c r="SLK12" s="730"/>
      <c r="SLL12" s="730"/>
      <c r="SLM12" s="730"/>
      <c r="SLN12" s="730"/>
      <c r="SLO12" s="730"/>
      <c r="SLP12" s="730"/>
      <c r="SLQ12" s="730"/>
      <c r="SLR12" s="730"/>
      <c r="SLS12" s="730"/>
      <c r="SLT12" s="730"/>
      <c r="SLU12" s="730"/>
      <c r="SLV12" s="730"/>
      <c r="SLW12" s="730"/>
      <c r="SLX12" s="730"/>
      <c r="SLY12" s="730"/>
      <c r="SLZ12" s="730"/>
      <c r="SMA12" s="730"/>
      <c r="SMB12" s="730"/>
      <c r="SMC12" s="730"/>
      <c r="SMD12" s="730"/>
      <c r="SME12" s="730"/>
      <c r="SMF12" s="730"/>
      <c r="SMG12" s="730"/>
      <c r="SMH12" s="730"/>
      <c r="SMI12" s="730"/>
      <c r="SMJ12" s="730"/>
      <c r="SMK12" s="730"/>
      <c r="SML12" s="730"/>
      <c r="SMM12" s="730"/>
      <c r="SMN12" s="730"/>
      <c r="SMO12" s="730"/>
      <c r="SMP12" s="730"/>
      <c r="SMQ12" s="730"/>
      <c r="SMR12" s="730"/>
      <c r="SMS12" s="730"/>
      <c r="SMT12" s="730"/>
      <c r="SMU12" s="730"/>
      <c r="SMV12" s="730"/>
      <c r="SMW12" s="730"/>
      <c r="SMX12" s="730"/>
      <c r="SMY12" s="730"/>
      <c r="SMZ12" s="730"/>
      <c r="SNA12" s="730"/>
      <c r="SNB12" s="730"/>
      <c r="SNC12" s="730"/>
      <c r="SND12" s="730"/>
      <c r="SNE12" s="730"/>
      <c r="SNF12" s="730"/>
      <c r="SNG12" s="730"/>
      <c r="SNH12" s="730"/>
      <c r="SNI12" s="730"/>
      <c r="SNJ12" s="730"/>
      <c r="SNK12" s="730"/>
      <c r="SNL12" s="730"/>
      <c r="SNM12" s="730"/>
      <c r="SNN12" s="730"/>
      <c r="SNO12" s="730"/>
      <c r="SNP12" s="730"/>
      <c r="SNQ12" s="730"/>
      <c r="SNR12" s="730"/>
      <c r="SNS12" s="730"/>
      <c r="SNT12" s="730"/>
      <c r="SNU12" s="730"/>
      <c r="SNV12" s="730"/>
      <c r="SNW12" s="730"/>
      <c r="SNX12" s="730"/>
      <c r="SNY12" s="730"/>
      <c r="SNZ12" s="730"/>
      <c r="SOA12" s="730"/>
      <c r="SOB12" s="730"/>
      <c r="SOC12" s="730"/>
      <c r="SOD12" s="730"/>
      <c r="SOE12" s="730"/>
      <c r="SOF12" s="730"/>
      <c r="SOG12" s="730"/>
      <c r="SOH12" s="730"/>
      <c r="SOI12" s="730"/>
      <c r="SOJ12" s="730"/>
      <c r="SOK12" s="730"/>
      <c r="SOL12" s="730"/>
      <c r="SOM12" s="730"/>
      <c r="SON12" s="730"/>
      <c r="SOO12" s="730"/>
      <c r="SOP12" s="730"/>
      <c r="SOQ12" s="730"/>
      <c r="SOR12" s="730"/>
      <c r="SOS12" s="730"/>
      <c r="SOT12" s="730"/>
      <c r="SOU12" s="730"/>
      <c r="SOV12" s="730"/>
      <c r="SOW12" s="730"/>
      <c r="SOX12" s="730"/>
      <c r="SOY12" s="730"/>
      <c r="SOZ12" s="730"/>
      <c r="SPA12" s="730"/>
      <c r="SPB12" s="730"/>
      <c r="SPC12" s="730"/>
      <c r="SPD12" s="730"/>
      <c r="SPE12" s="730"/>
      <c r="SPF12" s="730"/>
      <c r="SPG12" s="730"/>
      <c r="SPH12" s="730"/>
      <c r="SPI12" s="730"/>
      <c r="SPJ12" s="730"/>
      <c r="SPK12" s="730"/>
      <c r="SPL12" s="730"/>
      <c r="SPM12" s="730"/>
      <c r="SPN12" s="730"/>
      <c r="SPO12" s="730"/>
      <c r="SPP12" s="730"/>
      <c r="SPQ12" s="730"/>
      <c r="SPR12" s="730"/>
      <c r="SPS12" s="730"/>
      <c r="SPT12" s="730"/>
      <c r="SPU12" s="730"/>
      <c r="SPV12" s="730"/>
      <c r="SPW12" s="730"/>
      <c r="SPX12" s="730"/>
      <c r="SPY12" s="730"/>
      <c r="SPZ12" s="730"/>
      <c r="SQA12" s="730"/>
      <c r="SQB12" s="730"/>
      <c r="SQC12" s="730"/>
      <c r="SQD12" s="730"/>
      <c r="SQE12" s="730"/>
      <c r="SQF12" s="730"/>
      <c r="SQG12" s="730"/>
      <c r="SQH12" s="730"/>
      <c r="SQI12" s="730"/>
      <c r="SQJ12" s="730"/>
      <c r="SQK12" s="730"/>
      <c r="SQL12" s="730"/>
      <c r="SQM12" s="730"/>
      <c r="SQN12" s="730"/>
      <c r="SQO12" s="730"/>
      <c r="SQP12" s="730"/>
      <c r="SQQ12" s="730"/>
      <c r="SQR12" s="730"/>
      <c r="SQS12" s="730"/>
      <c r="SQT12" s="730"/>
      <c r="SQU12" s="730"/>
      <c r="SQV12" s="730"/>
      <c r="SQW12" s="730"/>
      <c r="SQX12" s="730"/>
      <c r="SQY12" s="730"/>
      <c r="SQZ12" s="730"/>
      <c r="SRA12" s="730"/>
      <c r="SRB12" s="730"/>
      <c r="SRC12" s="730"/>
      <c r="SRD12" s="730"/>
      <c r="SRE12" s="730"/>
      <c r="SRF12" s="730"/>
      <c r="SRG12" s="730"/>
      <c r="SRH12" s="730"/>
      <c r="SRI12" s="730"/>
      <c r="SRJ12" s="730"/>
      <c r="SRK12" s="730"/>
      <c r="SRL12" s="730"/>
      <c r="SRM12" s="730"/>
      <c r="SRN12" s="730"/>
      <c r="SRO12" s="730"/>
      <c r="SRP12" s="730"/>
      <c r="SRQ12" s="730"/>
      <c r="SRR12" s="730"/>
      <c r="SRS12" s="730"/>
      <c r="SRT12" s="730"/>
      <c r="SRU12" s="730"/>
      <c r="SRV12" s="730"/>
      <c r="SRW12" s="730"/>
      <c r="SRX12" s="730"/>
      <c r="SRY12" s="730"/>
      <c r="SRZ12" s="730"/>
      <c r="SSA12" s="730"/>
      <c r="SSB12" s="730"/>
      <c r="SSC12" s="730"/>
      <c r="SSD12" s="730"/>
      <c r="SSE12" s="730"/>
      <c r="SSF12" s="730"/>
      <c r="SSG12" s="730"/>
      <c r="SSH12" s="730"/>
      <c r="SSI12" s="730"/>
      <c r="SSJ12" s="730"/>
      <c r="SSK12" s="730"/>
      <c r="SSL12" s="730"/>
      <c r="SSM12" s="730"/>
      <c r="SSN12" s="730"/>
      <c r="SSO12" s="730"/>
      <c r="SSP12" s="730"/>
      <c r="SSQ12" s="730"/>
      <c r="SSR12" s="730"/>
      <c r="SSS12" s="730"/>
      <c r="SST12" s="730"/>
      <c r="SSU12" s="730"/>
      <c r="SSV12" s="730"/>
      <c r="SSW12" s="730"/>
      <c r="SSX12" s="730"/>
      <c r="SSY12" s="730"/>
      <c r="SSZ12" s="730"/>
      <c r="STA12" s="730"/>
      <c r="STB12" s="730"/>
      <c r="STC12" s="730"/>
      <c r="STD12" s="730"/>
      <c r="STE12" s="730"/>
      <c r="STF12" s="730"/>
      <c r="STG12" s="730"/>
      <c r="STH12" s="730"/>
      <c r="STI12" s="730"/>
      <c r="STJ12" s="730"/>
      <c r="STK12" s="730"/>
      <c r="STL12" s="730"/>
      <c r="STM12" s="730"/>
      <c r="STN12" s="730"/>
      <c r="STO12" s="730"/>
      <c r="STP12" s="730"/>
      <c r="STQ12" s="730"/>
      <c r="STR12" s="730"/>
      <c r="STS12" s="730"/>
      <c r="STT12" s="730"/>
      <c r="STU12" s="730"/>
      <c r="STV12" s="730"/>
      <c r="STW12" s="730"/>
      <c r="STX12" s="730"/>
      <c r="STY12" s="730"/>
      <c r="STZ12" s="730"/>
      <c r="SUA12" s="730"/>
      <c r="SUB12" s="730"/>
      <c r="SUC12" s="730"/>
      <c r="SUD12" s="730"/>
      <c r="SUE12" s="730"/>
      <c r="SUF12" s="730"/>
      <c r="SUG12" s="730"/>
      <c r="SUH12" s="730"/>
      <c r="SUI12" s="730"/>
      <c r="SUJ12" s="730"/>
      <c r="SUK12" s="730"/>
      <c r="SUL12" s="730"/>
      <c r="SUM12" s="730"/>
      <c r="SUN12" s="730"/>
      <c r="SUO12" s="730"/>
      <c r="SUP12" s="730"/>
      <c r="SUQ12" s="730"/>
      <c r="SUR12" s="730"/>
      <c r="SUS12" s="730"/>
      <c r="SUT12" s="730"/>
      <c r="SUU12" s="730"/>
      <c r="SUV12" s="730"/>
      <c r="SUW12" s="730"/>
      <c r="SUX12" s="730"/>
      <c r="SUY12" s="730"/>
      <c r="SUZ12" s="730"/>
      <c r="SVA12" s="730"/>
      <c r="SVB12" s="730"/>
      <c r="SVC12" s="730"/>
      <c r="SVD12" s="730"/>
      <c r="SVE12" s="730"/>
      <c r="SVF12" s="730"/>
      <c r="SVG12" s="730"/>
      <c r="SVH12" s="730"/>
      <c r="SVI12" s="730"/>
      <c r="SVJ12" s="730"/>
      <c r="SVK12" s="730"/>
      <c r="SVL12" s="730"/>
      <c r="SVM12" s="730"/>
      <c r="SVN12" s="730"/>
      <c r="SVO12" s="730"/>
      <c r="SVP12" s="730"/>
      <c r="SVQ12" s="730"/>
      <c r="SVR12" s="730"/>
      <c r="SVS12" s="730"/>
      <c r="SVT12" s="730"/>
      <c r="SVU12" s="730"/>
      <c r="SVV12" s="730"/>
      <c r="SVW12" s="730"/>
      <c r="SVX12" s="730"/>
      <c r="SVY12" s="730"/>
      <c r="SVZ12" s="730"/>
      <c r="SWA12" s="730"/>
      <c r="SWB12" s="730"/>
      <c r="SWC12" s="730"/>
      <c r="SWD12" s="730"/>
      <c r="SWE12" s="730"/>
      <c r="SWF12" s="730"/>
      <c r="SWG12" s="730"/>
      <c r="SWH12" s="730"/>
      <c r="SWI12" s="730"/>
      <c r="SWJ12" s="730"/>
      <c r="SWK12" s="730"/>
      <c r="SWL12" s="730"/>
      <c r="SWM12" s="730"/>
      <c r="SWN12" s="730"/>
      <c r="SWO12" s="730"/>
      <c r="SWP12" s="730"/>
      <c r="SWQ12" s="730"/>
      <c r="SWR12" s="730"/>
      <c r="SWS12" s="730"/>
      <c r="SWT12" s="730"/>
      <c r="SWU12" s="730"/>
      <c r="SWV12" s="730"/>
      <c r="SWW12" s="730"/>
      <c r="SWX12" s="730"/>
      <c r="SWY12" s="730"/>
      <c r="SWZ12" s="730"/>
      <c r="SXA12" s="730"/>
      <c r="SXB12" s="730"/>
      <c r="SXC12" s="730"/>
      <c r="SXD12" s="730"/>
      <c r="SXE12" s="730"/>
      <c r="SXF12" s="730"/>
      <c r="SXG12" s="730"/>
      <c r="SXH12" s="730"/>
      <c r="SXI12" s="730"/>
      <c r="SXJ12" s="730"/>
      <c r="SXK12" s="730"/>
      <c r="SXL12" s="730"/>
      <c r="SXM12" s="730"/>
      <c r="SXN12" s="730"/>
      <c r="SXO12" s="730"/>
      <c r="SXP12" s="730"/>
      <c r="SXQ12" s="730"/>
      <c r="SXR12" s="730"/>
      <c r="SXS12" s="730"/>
      <c r="SXT12" s="730"/>
      <c r="SXU12" s="730"/>
      <c r="SXV12" s="730"/>
      <c r="SXW12" s="730"/>
      <c r="SXX12" s="730"/>
      <c r="SXY12" s="730"/>
      <c r="SXZ12" s="730"/>
      <c r="SYA12" s="730"/>
      <c r="SYB12" s="730"/>
      <c r="SYC12" s="730"/>
      <c r="SYD12" s="730"/>
      <c r="SYE12" s="730"/>
      <c r="SYF12" s="730"/>
      <c r="SYG12" s="730"/>
      <c r="SYH12" s="730"/>
      <c r="SYI12" s="730"/>
      <c r="SYJ12" s="730"/>
      <c r="SYK12" s="730"/>
      <c r="SYL12" s="730"/>
      <c r="SYM12" s="730"/>
      <c r="SYN12" s="730"/>
      <c r="SYO12" s="730"/>
      <c r="SYP12" s="730"/>
      <c r="SYQ12" s="730"/>
      <c r="SYR12" s="730"/>
      <c r="SYS12" s="730"/>
      <c r="SYT12" s="730"/>
      <c r="SYU12" s="730"/>
      <c r="SYV12" s="730"/>
      <c r="SYW12" s="730"/>
      <c r="SYX12" s="730"/>
      <c r="SYY12" s="730"/>
      <c r="SYZ12" s="730"/>
      <c r="SZA12" s="730"/>
      <c r="SZB12" s="730"/>
      <c r="SZC12" s="730"/>
      <c r="SZD12" s="730"/>
      <c r="SZE12" s="730"/>
      <c r="SZF12" s="730"/>
      <c r="SZG12" s="730"/>
      <c r="SZH12" s="730"/>
      <c r="SZI12" s="730"/>
      <c r="SZJ12" s="730"/>
      <c r="SZK12" s="730"/>
      <c r="SZL12" s="730"/>
      <c r="SZM12" s="730"/>
      <c r="SZN12" s="730"/>
      <c r="SZO12" s="730"/>
      <c r="SZP12" s="730"/>
      <c r="SZQ12" s="730"/>
      <c r="SZR12" s="730"/>
      <c r="SZS12" s="730"/>
      <c r="SZT12" s="730"/>
      <c r="SZU12" s="730"/>
      <c r="SZV12" s="730"/>
      <c r="SZW12" s="730"/>
      <c r="SZX12" s="730"/>
      <c r="SZY12" s="730"/>
      <c r="SZZ12" s="730"/>
      <c r="TAA12" s="730"/>
      <c r="TAB12" s="730"/>
      <c r="TAC12" s="730"/>
      <c r="TAD12" s="730"/>
      <c r="TAE12" s="730"/>
      <c r="TAF12" s="730"/>
      <c r="TAG12" s="730"/>
      <c r="TAH12" s="730"/>
      <c r="TAI12" s="730"/>
      <c r="TAJ12" s="730"/>
      <c r="TAK12" s="730"/>
      <c r="TAL12" s="730"/>
      <c r="TAM12" s="730"/>
      <c r="TAN12" s="730"/>
      <c r="TAO12" s="730"/>
      <c r="TAP12" s="730"/>
      <c r="TAQ12" s="730"/>
      <c r="TAR12" s="730"/>
      <c r="TAS12" s="730"/>
      <c r="TAT12" s="730"/>
      <c r="TAU12" s="730"/>
      <c r="TAV12" s="730"/>
      <c r="TAW12" s="730"/>
      <c r="TAX12" s="730"/>
      <c r="TAY12" s="730"/>
      <c r="TAZ12" s="730"/>
      <c r="TBA12" s="730"/>
      <c r="TBB12" s="730"/>
      <c r="TBC12" s="730"/>
      <c r="TBD12" s="730"/>
      <c r="TBE12" s="730"/>
      <c r="TBF12" s="730"/>
      <c r="TBG12" s="730"/>
      <c r="TBH12" s="730"/>
      <c r="TBI12" s="730"/>
      <c r="TBJ12" s="730"/>
      <c r="TBK12" s="730"/>
      <c r="TBL12" s="730"/>
      <c r="TBM12" s="730"/>
      <c r="TBN12" s="730"/>
      <c r="TBO12" s="730"/>
      <c r="TBP12" s="730"/>
      <c r="TBQ12" s="730"/>
      <c r="TBR12" s="730"/>
      <c r="TBS12" s="730"/>
      <c r="TBT12" s="730"/>
      <c r="TBU12" s="730"/>
      <c r="TBV12" s="730"/>
      <c r="TBW12" s="730"/>
      <c r="TBX12" s="730"/>
      <c r="TBY12" s="730"/>
      <c r="TBZ12" s="730"/>
      <c r="TCA12" s="730"/>
      <c r="TCB12" s="730"/>
      <c r="TCC12" s="730"/>
      <c r="TCD12" s="730"/>
      <c r="TCE12" s="730"/>
      <c r="TCF12" s="730"/>
      <c r="TCG12" s="730"/>
      <c r="TCH12" s="730"/>
      <c r="TCI12" s="730"/>
      <c r="TCJ12" s="730"/>
      <c r="TCK12" s="730"/>
      <c r="TCL12" s="730"/>
      <c r="TCM12" s="730"/>
      <c r="TCN12" s="730"/>
      <c r="TCO12" s="730"/>
      <c r="TCP12" s="730"/>
      <c r="TCQ12" s="730"/>
      <c r="TCR12" s="730"/>
      <c r="TCS12" s="730"/>
      <c r="TCT12" s="730"/>
      <c r="TCU12" s="730"/>
      <c r="TCV12" s="730"/>
      <c r="TCW12" s="730"/>
      <c r="TCX12" s="730"/>
      <c r="TCY12" s="730"/>
      <c r="TCZ12" s="730"/>
      <c r="TDA12" s="730"/>
      <c r="TDB12" s="730"/>
      <c r="TDC12" s="730"/>
      <c r="TDD12" s="730"/>
      <c r="TDE12" s="730"/>
      <c r="TDF12" s="730"/>
      <c r="TDG12" s="730"/>
      <c r="TDH12" s="730"/>
      <c r="TDI12" s="730"/>
      <c r="TDJ12" s="730"/>
      <c r="TDK12" s="730"/>
      <c r="TDL12" s="730"/>
      <c r="TDM12" s="730"/>
      <c r="TDN12" s="730"/>
      <c r="TDO12" s="730"/>
      <c r="TDP12" s="730"/>
      <c r="TDQ12" s="730"/>
      <c r="TDR12" s="730"/>
      <c r="TDS12" s="730"/>
      <c r="TDT12" s="730"/>
      <c r="TDU12" s="730"/>
      <c r="TDV12" s="730"/>
      <c r="TDW12" s="730"/>
      <c r="TDX12" s="730"/>
      <c r="TDY12" s="730"/>
      <c r="TDZ12" s="730"/>
      <c r="TEA12" s="730"/>
      <c r="TEB12" s="730"/>
      <c r="TEC12" s="730"/>
      <c r="TED12" s="730"/>
      <c r="TEE12" s="730"/>
      <c r="TEF12" s="730"/>
      <c r="TEG12" s="730"/>
      <c r="TEH12" s="730"/>
      <c r="TEI12" s="730"/>
      <c r="TEJ12" s="730"/>
      <c r="TEK12" s="730"/>
      <c r="TEL12" s="730"/>
      <c r="TEM12" s="730"/>
      <c r="TEN12" s="730"/>
      <c r="TEO12" s="730"/>
      <c r="TEP12" s="730"/>
      <c r="TEQ12" s="730"/>
      <c r="TER12" s="730"/>
      <c r="TES12" s="730"/>
      <c r="TET12" s="730"/>
      <c r="TEU12" s="730"/>
      <c r="TEV12" s="730"/>
      <c r="TEW12" s="730"/>
      <c r="TEX12" s="730"/>
      <c r="TEY12" s="730"/>
      <c r="TEZ12" s="730"/>
      <c r="TFA12" s="730"/>
      <c r="TFB12" s="730"/>
      <c r="TFC12" s="730"/>
      <c r="TFD12" s="730"/>
      <c r="TFE12" s="730"/>
      <c r="TFF12" s="730"/>
      <c r="TFG12" s="730"/>
      <c r="TFH12" s="730"/>
      <c r="TFI12" s="730"/>
      <c r="TFJ12" s="730"/>
      <c r="TFK12" s="730"/>
      <c r="TFL12" s="730"/>
      <c r="TFM12" s="730"/>
      <c r="TFN12" s="730"/>
      <c r="TFO12" s="730"/>
      <c r="TFP12" s="730"/>
      <c r="TFQ12" s="730"/>
      <c r="TFR12" s="730"/>
      <c r="TFS12" s="730"/>
      <c r="TFT12" s="730"/>
      <c r="TFU12" s="730"/>
      <c r="TFV12" s="730"/>
      <c r="TFW12" s="730"/>
      <c r="TFX12" s="730"/>
      <c r="TFY12" s="730"/>
      <c r="TFZ12" s="730"/>
      <c r="TGA12" s="730"/>
      <c r="TGB12" s="730"/>
      <c r="TGC12" s="730"/>
      <c r="TGD12" s="730"/>
      <c r="TGE12" s="730"/>
      <c r="TGF12" s="730"/>
      <c r="TGG12" s="730"/>
      <c r="TGH12" s="730"/>
      <c r="TGI12" s="730"/>
      <c r="TGJ12" s="730"/>
      <c r="TGK12" s="730"/>
      <c r="TGL12" s="730"/>
      <c r="TGM12" s="730"/>
      <c r="TGN12" s="730"/>
      <c r="TGO12" s="730"/>
      <c r="TGP12" s="730"/>
      <c r="TGQ12" s="730"/>
      <c r="TGR12" s="730"/>
      <c r="TGS12" s="730"/>
      <c r="TGT12" s="730"/>
      <c r="TGU12" s="730"/>
      <c r="TGV12" s="730"/>
      <c r="TGW12" s="730"/>
      <c r="TGX12" s="730"/>
      <c r="TGY12" s="730"/>
      <c r="TGZ12" s="730"/>
      <c r="THA12" s="730"/>
      <c r="THB12" s="730"/>
      <c r="THC12" s="730"/>
      <c r="THD12" s="730"/>
      <c r="THE12" s="730"/>
      <c r="THF12" s="730"/>
      <c r="THG12" s="730"/>
      <c r="THH12" s="730"/>
      <c r="THI12" s="730"/>
      <c r="THJ12" s="730"/>
      <c r="THK12" s="730"/>
      <c r="THL12" s="730"/>
      <c r="THM12" s="730"/>
      <c r="THN12" s="730"/>
      <c r="THO12" s="730"/>
      <c r="THP12" s="730"/>
      <c r="THQ12" s="730"/>
      <c r="THR12" s="730"/>
      <c r="THS12" s="730"/>
      <c r="THT12" s="730"/>
      <c r="THU12" s="730"/>
      <c r="THV12" s="730"/>
      <c r="THW12" s="730"/>
      <c r="THX12" s="730"/>
      <c r="THY12" s="730"/>
      <c r="THZ12" s="730"/>
      <c r="TIA12" s="730"/>
      <c r="TIB12" s="730"/>
      <c r="TIC12" s="730"/>
      <c r="TID12" s="730"/>
      <c r="TIE12" s="730"/>
      <c r="TIF12" s="730"/>
      <c r="TIG12" s="730"/>
      <c r="TIH12" s="730"/>
      <c r="TII12" s="730"/>
      <c r="TIJ12" s="730"/>
      <c r="TIK12" s="730"/>
      <c r="TIL12" s="730"/>
      <c r="TIM12" s="730"/>
      <c r="TIN12" s="730"/>
      <c r="TIO12" s="730"/>
      <c r="TIP12" s="730"/>
      <c r="TIQ12" s="730"/>
      <c r="TIR12" s="730"/>
      <c r="TIS12" s="730"/>
      <c r="TIT12" s="730"/>
      <c r="TIU12" s="730"/>
      <c r="TIV12" s="730"/>
      <c r="TIW12" s="730"/>
      <c r="TIX12" s="730"/>
      <c r="TIY12" s="730"/>
      <c r="TIZ12" s="730"/>
      <c r="TJA12" s="730"/>
      <c r="TJB12" s="730"/>
      <c r="TJC12" s="730"/>
      <c r="TJD12" s="730"/>
      <c r="TJE12" s="730"/>
      <c r="TJF12" s="730"/>
      <c r="TJG12" s="730"/>
      <c r="TJH12" s="730"/>
      <c r="TJI12" s="730"/>
      <c r="TJJ12" s="730"/>
      <c r="TJK12" s="730"/>
      <c r="TJL12" s="730"/>
      <c r="TJM12" s="730"/>
      <c r="TJN12" s="730"/>
      <c r="TJO12" s="730"/>
      <c r="TJP12" s="730"/>
      <c r="TJQ12" s="730"/>
      <c r="TJR12" s="730"/>
      <c r="TJS12" s="730"/>
      <c r="TJT12" s="730"/>
      <c r="TJU12" s="730"/>
      <c r="TJV12" s="730"/>
      <c r="TJW12" s="730"/>
      <c r="TJX12" s="730"/>
      <c r="TJY12" s="730"/>
      <c r="TJZ12" s="730"/>
      <c r="TKA12" s="730"/>
      <c r="TKB12" s="730"/>
      <c r="TKC12" s="730"/>
      <c r="TKD12" s="730"/>
      <c r="TKE12" s="730"/>
      <c r="TKF12" s="730"/>
      <c r="TKG12" s="730"/>
      <c r="TKH12" s="730"/>
      <c r="TKI12" s="730"/>
      <c r="TKJ12" s="730"/>
      <c r="TKK12" s="730"/>
      <c r="TKL12" s="730"/>
      <c r="TKM12" s="730"/>
      <c r="TKN12" s="730"/>
      <c r="TKO12" s="730"/>
      <c r="TKP12" s="730"/>
      <c r="TKQ12" s="730"/>
      <c r="TKR12" s="730"/>
      <c r="TKS12" s="730"/>
      <c r="TKT12" s="730"/>
      <c r="TKU12" s="730"/>
      <c r="TKV12" s="730"/>
      <c r="TKW12" s="730"/>
      <c r="TKX12" s="730"/>
      <c r="TKY12" s="730"/>
      <c r="TKZ12" s="730"/>
      <c r="TLA12" s="730"/>
      <c r="TLB12" s="730"/>
      <c r="TLC12" s="730"/>
      <c r="TLD12" s="730"/>
      <c r="TLE12" s="730"/>
      <c r="TLF12" s="730"/>
      <c r="TLG12" s="730"/>
      <c r="TLH12" s="730"/>
      <c r="TLI12" s="730"/>
      <c r="TLJ12" s="730"/>
      <c r="TLK12" s="730"/>
      <c r="TLL12" s="730"/>
      <c r="TLM12" s="730"/>
      <c r="TLN12" s="730"/>
      <c r="TLO12" s="730"/>
      <c r="TLP12" s="730"/>
      <c r="TLQ12" s="730"/>
      <c r="TLR12" s="730"/>
      <c r="TLS12" s="730"/>
      <c r="TLT12" s="730"/>
      <c r="TLU12" s="730"/>
      <c r="TLV12" s="730"/>
      <c r="TLW12" s="730"/>
      <c r="TLX12" s="730"/>
      <c r="TLY12" s="730"/>
      <c r="TLZ12" s="730"/>
      <c r="TMA12" s="730"/>
      <c r="TMB12" s="730"/>
      <c r="TMC12" s="730"/>
      <c r="TMD12" s="730"/>
      <c r="TME12" s="730"/>
      <c r="TMF12" s="730"/>
      <c r="TMG12" s="730"/>
      <c r="TMH12" s="730"/>
      <c r="TMI12" s="730"/>
      <c r="TMJ12" s="730"/>
      <c r="TMK12" s="730"/>
      <c r="TML12" s="730"/>
      <c r="TMM12" s="730"/>
      <c r="TMN12" s="730"/>
      <c r="TMO12" s="730"/>
      <c r="TMP12" s="730"/>
      <c r="TMQ12" s="730"/>
      <c r="TMR12" s="730"/>
      <c r="TMS12" s="730"/>
      <c r="TMT12" s="730"/>
      <c r="TMU12" s="730"/>
      <c r="TMV12" s="730"/>
      <c r="TMW12" s="730"/>
      <c r="TMX12" s="730"/>
      <c r="TMY12" s="730"/>
      <c r="TMZ12" s="730"/>
      <c r="TNA12" s="730"/>
      <c r="TNB12" s="730"/>
      <c r="TNC12" s="730"/>
      <c r="TND12" s="730"/>
      <c r="TNE12" s="730"/>
      <c r="TNF12" s="730"/>
      <c r="TNG12" s="730"/>
      <c r="TNH12" s="730"/>
      <c r="TNI12" s="730"/>
      <c r="TNJ12" s="730"/>
      <c r="TNK12" s="730"/>
      <c r="TNL12" s="730"/>
      <c r="TNM12" s="730"/>
      <c r="TNN12" s="730"/>
      <c r="TNO12" s="730"/>
      <c r="TNP12" s="730"/>
      <c r="TNQ12" s="730"/>
      <c r="TNR12" s="730"/>
      <c r="TNS12" s="730"/>
      <c r="TNT12" s="730"/>
      <c r="TNU12" s="730"/>
      <c r="TNV12" s="730"/>
      <c r="TNW12" s="730"/>
      <c r="TNX12" s="730"/>
      <c r="TNY12" s="730"/>
      <c r="TNZ12" s="730"/>
      <c r="TOA12" s="730"/>
      <c r="TOB12" s="730"/>
      <c r="TOC12" s="730"/>
      <c r="TOD12" s="730"/>
      <c r="TOE12" s="730"/>
      <c r="TOF12" s="730"/>
      <c r="TOG12" s="730"/>
      <c r="TOH12" s="730"/>
      <c r="TOI12" s="730"/>
      <c r="TOJ12" s="730"/>
      <c r="TOK12" s="730"/>
      <c r="TOL12" s="730"/>
      <c r="TOM12" s="730"/>
      <c r="TON12" s="730"/>
      <c r="TOO12" s="730"/>
      <c r="TOP12" s="730"/>
      <c r="TOQ12" s="730"/>
      <c r="TOR12" s="730"/>
      <c r="TOS12" s="730"/>
      <c r="TOT12" s="730"/>
      <c r="TOU12" s="730"/>
      <c r="TOV12" s="730"/>
      <c r="TOW12" s="730"/>
      <c r="TOX12" s="730"/>
      <c r="TOY12" s="730"/>
      <c r="TOZ12" s="730"/>
      <c r="TPA12" s="730"/>
      <c r="TPB12" s="730"/>
      <c r="TPC12" s="730"/>
      <c r="TPD12" s="730"/>
      <c r="TPE12" s="730"/>
      <c r="TPF12" s="730"/>
      <c r="TPG12" s="730"/>
      <c r="TPH12" s="730"/>
      <c r="TPI12" s="730"/>
      <c r="TPJ12" s="730"/>
      <c r="TPK12" s="730"/>
      <c r="TPL12" s="730"/>
      <c r="TPM12" s="730"/>
      <c r="TPN12" s="730"/>
      <c r="TPO12" s="730"/>
      <c r="TPP12" s="730"/>
      <c r="TPQ12" s="730"/>
      <c r="TPR12" s="730"/>
      <c r="TPS12" s="730"/>
      <c r="TPT12" s="730"/>
      <c r="TPU12" s="730"/>
      <c r="TPV12" s="730"/>
      <c r="TPW12" s="730"/>
      <c r="TPX12" s="730"/>
      <c r="TPY12" s="730"/>
      <c r="TPZ12" s="730"/>
      <c r="TQA12" s="730"/>
      <c r="TQB12" s="730"/>
      <c r="TQC12" s="730"/>
      <c r="TQD12" s="730"/>
      <c r="TQE12" s="730"/>
      <c r="TQF12" s="730"/>
      <c r="TQG12" s="730"/>
      <c r="TQH12" s="730"/>
      <c r="TQI12" s="730"/>
      <c r="TQJ12" s="730"/>
      <c r="TQK12" s="730"/>
      <c r="TQL12" s="730"/>
      <c r="TQM12" s="730"/>
      <c r="TQN12" s="730"/>
      <c r="TQO12" s="730"/>
      <c r="TQP12" s="730"/>
      <c r="TQQ12" s="730"/>
      <c r="TQR12" s="730"/>
      <c r="TQS12" s="730"/>
      <c r="TQT12" s="730"/>
      <c r="TQU12" s="730"/>
      <c r="TQV12" s="730"/>
      <c r="TQW12" s="730"/>
      <c r="TQX12" s="730"/>
      <c r="TQY12" s="730"/>
      <c r="TQZ12" s="730"/>
      <c r="TRA12" s="730"/>
      <c r="TRB12" s="730"/>
      <c r="TRC12" s="730"/>
      <c r="TRD12" s="730"/>
      <c r="TRE12" s="730"/>
      <c r="TRF12" s="730"/>
      <c r="TRG12" s="730"/>
      <c r="TRH12" s="730"/>
      <c r="TRI12" s="730"/>
      <c r="TRJ12" s="730"/>
      <c r="TRK12" s="730"/>
      <c r="TRL12" s="730"/>
      <c r="TRM12" s="730"/>
      <c r="TRN12" s="730"/>
      <c r="TRO12" s="730"/>
      <c r="TRP12" s="730"/>
      <c r="TRQ12" s="730"/>
      <c r="TRR12" s="730"/>
      <c r="TRS12" s="730"/>
      <c r="TRT12" s="730"/>
      <c r="TRU12" s="730"/>
      <c r="TRV12" s="730"/>
      <c r="TRW12" s="730"/>
      <c r="TRX12" s="730"/>
      <c r="TRY12" s="730"/>
      <c r="TRZ12" s="730"/>
      <c r="TSA12" s="730"/>
      <c r="TSB12" s="730"/>
      <c r="TSC12" s="730"/>
      <c r="TSD12" s="730"/>
      <c r="TSE12" s="730"/>
      <c r="TSF12" s="730"/>
      <c r="TSG12" s="730"/>
      <c r="TSH12" s="730"/>
      <c r="TSI12" s="730"/>
      <c r="TSJ12" s="730"/>
      <c r="TSK12" s="730"/>
      <c r="TSL12" s="730"/>
      <c r="TSM12" s="730"/>
      <c r="TSN12" s="730"/>
      <c r="TSO12" s="730"/>
      <c r="TSP12" s="730"/>
      <c r="TSQ12" s="730"/>
      <c r="TSR12" s="730"/>
      <c r="TSS12" s="730"/>
      <c r="TST12" s="730"/>
      <c r="TSU12" s="730"/>
      <c r="TSV12" s="730"/>
      <c r="TSW12" s="730"/>
      <c r="TSX12" s="730"/>
      <c r="TSY12" s="730"/>
      <c r="TSZ12" s="730"/>
      <c r="TTA12" s="730"/>
      <c r="TTB12" s="730"/>
      <c r="TTC12" s="730"/>
      <c r="TTD12" s="730"/>
      <c r="TTE12" s="730"/>
      <c r="TTF12" s="730"/>
      <c r="TTG12" s="730"/>
      <c r="TTH12" s="730"/>
      <c r="TTI12" s="730"/>
      <c r="TTJ12" s="730"/>
      <c r="TTK12" s="730"/>
      <c r="TTL12" s="730"/>
      <c r="TTM12" s="730"/>
      <c r="TTN12" s="730"/>
      <c r="TTO12" s="730"/>
      <c r="TTP12" s="730"/>
      <c r="TTQ12" s="730"/>
      <c r="TTR12" s="730"/>
      <c r="TTS12" s="730"/>
      <c r="TTT12" s="730"/>
      <c r="TTU12" s="730"/>
      <c r="TTV12" s="730"/>
      <c r="TTW12" s="730"/>
      <c r="TTX12" s="730"/>
      <c r="TTY12" s="730"/>
      <c r="TTZ12" s="730"/>
      <c r="TUA12" s="730"/>
      <c r="TUB12" s="730"/>
      <c r="TUC12" s="730"/>
      <c r="TUD12" s="730"/>
      <c r="TUE12" s="730"/>
      <c r="TUF12" s="730"/>
      <c r="TUG12" s="730"/>
      <c r="TUH12" s="730"/>
      <c r="TUI12" s="730"/>
      <c r="TUJ12" s="730"/>
      <c r="TUK12" s="730"/>
      <c r="TUL12" s="730"/>
      <c r="TUM12" s="730"/>
      <c r="TUN12" s="730"/>
      <c r="TUO12" s="730"/>
      <c r="TUP12" s="730"/>
      <c r="TUQ12" s="730"/>
      <c r="TUR12" s="730"/>
      <c r="TUS12" s="730"/>
      <c r="TUT12" s="730"/>
      <c r="TUU12" s="730"/>
      <c r="TUV12" s="730"/>
      <c r="TUW12" s="730"/>
      <c r="TUX12" s="730"/>
      <c r="TUY12" s="730"/>
      <c r="TUZ12" s="730"/>
      <c r="TVA12" s="730"/>
      <c r="TVB12" s="730"/>
      <c r="TVC12" s="730"/>
      <c r="TVD12" s="730"/>
      <c r="TVE12" s="730"/>
      <c r="TVF12" s="730"/>
      <c r="TVG12" s="730"/>
      <c r="TVH12" s="730"/>
      <c r="TVI12" s="730"/>
      <c r="TVJ12" s="730"/>
      <c r="TVK12" s="730"/>
      <c r="TVL12" s="730"/>
      <c r="TVM12" s="730"/>
      <c r="TVN12" s="730"/>
      <c r="TVO12" s="730"/>
      <c r="TVP12" s="730"/>
      <c r="TVQ12" s="730"/>
      <c r="TVR12" s="730"/>
      <c r="TVS12" s="730"/>
      <c r="TVT12" s="730"/>
      <c r="TVU12" s="730"/>
      <c r="TVV12" s="730"/>
      <c r="TVW12" s="730"/>
      <c r="TVX12" s="730"/>
      <c r="TVY12" s="730"/>
      <c r="TVZ12" s="730"/>
      <c r="TWA12" s="730"/>
      <c r="TWB12" s="730"/>
      <c r="TWC12" s="730"/>
      <c r="TWD12" s="730"/>
      <c r="TWE12" s="730"/>
      <c r="TWF12" s="730"/>
      <c r="TWG12" s="730"/>
      <c r="TWH12" s="730"/>
      <c r="TWI12" s="730"/>
      <c r="TWJ12" s="730"/>
      <c r="TWK12" s="730"/>
      <c r="TWL12" s="730"/>
      <c r="TWM12" s="730"/>
      <c r="TWN12" s="730"/>
      <c r="TWO12" s="730"/>
      <c r="TWP12" s="730"/>
      <c r="TWQ12" s="730"/>
      <c r="TWR12" s="730"/>
      <c r="TWS12" s="730"/>
      <c r="TWT12" s="730"/>
      <c r="TWU12" s="730"/>
      <c r="TWV12" s="730"/>
      <c r="TWW12" s="730"/>
      <c r="TWX12" s="730"/>
      <c r="TWY12" s="730"/>
      <c r="TWZ12" s="730"/>
      <c r="TXA12" s="730"/>
      <c r="TXB12" s="730"/>
      <c r="TXC12" s="730"/>
      <c r="TXD12" s="730"/>
      <c r="TXE12" s="730"/>
      <c r="TXF12" s="730"/>
      <c r="TXG12" s="730"/>
      <c r="TXH12" s="730"/>
      <c r="TXI12" s="730"/>
      <c r="TXJ12" s="730"/>
      <c r="TXK12" s="730"/>
      <c r="TXL12" s="730"/>
      <c r="TXM12" s="730"/>
      <c r="TXN12" s="730"/>
      <c r="TXO12" s="730"/>
      <c r="TXP12" s="730"/>
      <c r="TXQ12" s="730"/>
      <c r="TXR12" s="730"/>
      <c r="TXS12" s="730"/>
      <c r="TXT12" s="730"/>
      <c r="TXU12" s="730"/>
      <c r="TXV12" s="730"/>
      <c r="TXW12" s="730"/>
      <c r="TXX12" s="730"/>
      <c r="TXY12" s="730"/>
      <c r="TXZ12" s="730"/>
      <c r="TYA12" s="730"/>
      <c r="TYB12" s="730"/>
      <c r="TYC12" s="730"/>
      <c r="TYD12" s="730"/>
      <c r="TYE12" s="730"/>
      <c r="TYF12" s="730"/>
      <c r="TYG12" s="730"/>
      <c r="TYH12" s="730"/>
      <c r="TYI12" s="730"/>
      <c r="TYJ12" s="730"/>
      <c r="TYK12" s="730"/>
      <c r="TYL12" s="730"/>
      <c r="TYM12" s="730"/>
      <c r="TYN12" s="730"/>
      <c r="TYO12" s="730"/>
      <c r="TYP12" s="730"/>
      <c r="TYQ12" s="730"/>
      <c r="TYR12" s="730"/>
      <c r="TYS12" s="730"/>
      <c r="TYT12" s="730"/>
      <c r="TYU12" s="730"/>
      <c r="TYV12" s="730"/>
      <c r="TYW12" s="730"/>
      <c r="TYX12" s="730"/>
      <c r="TYY12" s="730"/>
      <c r="TYZ12" s="730"/>
      <c r="TZA12" s="730"/>
      <c r="TZB12" s="730"/>
      <c r="TZC12" s="730"/>
      <c r="TZD12" s="730"/>
      <c r="TZE12" s="730"/>
      <c r="TZF12" s="730"/>
      <c r="TZG12" s="730"/>
      <c r="TZH12" s="730"/>
      <c r="TZI12" s="730"/>
      <c r="TZJ12" s="730"/>
      <c r="TZK12" s="730"/>
      <c r="TZL12" s="730"/>
      <c r="TZM12" s="730"/>
      <c r="TZN12" s="730"/>
      <c r="TZO12" s="730"/>
      <c r="TZP12" s="730"/>
      <c r="TZQ12" s="730"/>
      <c r="TZR12" s="730"/>
      <c r="TZS12" s="730"/>
      <c r="TZT12" s="730"/>
      <c r="TZU12" s="730"/>
      <c r="TZV12" s="730"/>
      <c r="TZW12" s="730"/>
      <c r="TZX12" s="730"/>
      <c r="TZY12" s="730"/>
      <c r="TZZ12" s="730"/>
      <c r="UAA12" s="730"/>
      <c r="UAB12" s="730"/>
      <c r="UAC12" s="730"/>
      <c r="UAD12" s="730"/>
      <c r="UAE12" s="730"/>
      <c r="UAF12" s="730"/>
      <c r="UAG12" s="730"/>
      <c r="UAH12" s="730"/>
      <c r="UAI12" s="730"/>
      <c r="UAJ12" s="730"/>
      <c r="UAK12" s="730"/>
      <c r="UAL12" s="730"/>
      <c r="UAM12" s="730"/>
      <c r="UAN12" s="730"/>
      <c r="UAO12" s="730"/>
      <c r="UAP12" s="730"/>
      <c r="UAQ12" s="730"/>
      <c r="UAR12" s="730"/>
      <c r="UAS12" s="730"/>
      <c r="UAT12" s="730"/>
      <c r="UAU12" s="730"/>
      <c r="UAV12" s="730"/>
      <c r="UAW12" s="730"/>
      <c r="UAX12" s="730"/>
      <c r="UAY12" s="730"/>
      <c r="UAZ12" s="730"/>
      <c r="UBA12" s="730"/>
      <c r="UBB12" s="730"/>
      <c r="UBC12" s="730"/>
      <c r="UBD12" s="730"/>
      <c r="UBE12" s="730"/>
      <c r="UBF12" s="730"/>
      <c r="UBG12" s="730"/>
      <c r="UBH12" s="730"/>
      <c r="UBI12" s="730"/>
      <c r="UBJ12" s="730"/>
      <c r="UBK12" s="730"/>
      <c r="UBL12" s="730"/>
      <c r="UBM12" s="730"/>
      <c r="UBN12" s="730"/>
      <c r="UBO12" s="730"/>
      <c r="UBP12" s="730"/>
      <c r="UBQ12" s="730"/>
      <c r="UBR12" s="730"/>
      <c r="UBS12" s="730"/>
      <c r="UBT12" s="730"/>
      <c r="UBU12" s="730"/>
      <c r="UBV12" s="730"/>
      <c r="UBW12" s="730"/>
      <c r="UBX12" s="730"/>
      <c r="UBY12" s="730"/>
      <c r="UBZ12" s="730"/>
      <c r="UCA12" s="730"/>
      <c r="UCB12" s="730"/>
      <c r="UCC12" s="730"/>
      <c r="UCD12" s="730"/>
      <c r="UCE12" s="730"/>
      <c r="UCF12" s="730"/>
      <c r="UCG12" s="730"/>
      <c r="UCH12" s="730"/>
      <c r="UCI12" s="730"/>
      <c r="UCJ12" s="730"/>
      <c r="UCK12" s="730"/>
      <c r="UCL12" s="730"/>
      <c r="UCM12" s="730"/>
      <c r="UCN12" s="730"/>
      <c r="UCO12" s="730"/>
      <c r="UCP12" s="730"/>
      <c r="UCQ12" s="730"/>
      <c r="UCR12" s="730"/>
      <c r="UCS12" s="730"/>
      <c r="UCT12" s="730"/>
      <c r="UCU12" s="730"/>
      <c r="UCV12" s="730"/>
      <c r="UCW12" s="730"/>
      <c r="UCX12" s="730"/>
      <c r="UCY12" s="730"/>
      <c r="UCZ12" s="730"/>
      <c r="UDA12" s="730"/>
      <c r="UDB12" s="730"/>
      <c r="UDC12" s="730"/>
      <c r="UDD12" s="730"/>
      <c r="UDE12" s="730"/>
      <c r="UDF12" s="730"/>
      <c r="UDG12" s="730"/>
      <c r="UDH12" s="730"/>
      <c r="UDI12" s="730"/>
      <c r="UDJ12" s="730"/>
      <c r="UDK12" s="730"/>
      <c r="UDL12" s="730"/>
      <c r="UDM12" s="730"/>
      <c r="UDN12" s="730"/>
      <c r="UDO12" s="730"/>
      <c r="UDP12" s="730"/>
      <c r="UDQ12" s="730"/>
      <c r="UDR12" s="730"/>
      <c r="UDS12" s="730"/>
      <c r="UDT12" s="730"/>
      <c r="UDU12" s="730"/>
      <c r="UDV12" s="730"/>
      <c r="UDW12" s="730"/>
      <c r="UDX12" s="730"/>
      <c r="UDY12" s="730"/>
      <c r="UDZ12" s="730"/>
      <c r="UEA12" s="730"/>
      <c r="UEB12" s="730"/>
      <c r="UEC12" s="730"/>
      <c r="UED12" s="730"/>
      <c r="UEE12" s="730"/>
      <c r="UEF12" s="730"/>
      <c r="UEG12" s="730"/>
      <c r="UEH12" s="730"/>
      <c r="UEI12" s="730"/>
      <c r="UEJ12" s="730"/>
      <c r="UEK12" s="730"/>
      <c r="UEL12" s="730"/>
      <c r="UEM12" s="730"/>
      <c r="UEN12" s="730"/>
      <c r="UEO12" s="730"/>
      <c r="UEP12" s="730"/>
      <c r="UEQ12" s="730"/>
      <c r="UER12" s="730"/>
      <c r="UES12" s="730"/>
      <c r="UET12" s="730"/>
      <c r="UEU12" s="730"/>
      <c r="UEV12" s="730"/>
      <c r="UEW12" s="730"/>
      <c r="UEX12" s="730"/>
      <c r="UEY12" s="730"/>
      <c r="UEZ12" s="730"/>
      <c r="UFA12" s="730"/>
      <c r="UFB12" s="730"/>
      <c r="UFC12" s="730"/>
      <c r="UFD12" s="730"/>
      <c r="UFE12" s="730"/>
      <c r="UFF12" s="730"/>
      <c r="UFG12" s="730"/>
      <c r="UFH12" s="730"/>
      <c r="UFI12" s="730"/>
      <c r="UFJ12" s="730"/>
      <c r="UFK12" s="730"/>
      <c r="UFL12" s="730"/>
      <c r="UFM12" s="730"/>
      <c r="UFN12" s="730"/>
      <c r="UFO12" s="730"/>
      <c r="UFP12" s="730"/>
      <c r="UFQ12" s="730"/>
      <c r="UFR12" s="730"/>
      <c r="UFS12" s="730"/>
      <c r="UFT12" s="730"/>
      <c r="UFU12" s="730"/>
      <c r="UFV12" s="730"/>
      <c r="UFW12" s="730"/>
      <c r="UFX12" s="730"/>
      <c r="UFY12" s="730"/>
      <c r="UFZ12" s="730"/>
      <c r="UGA12" s="730"/>
      <c r="UGB12" s="730"/>
      <c r="UGC12" s="730"/>
      <c r="UGD12" s="730"/>
      <c r="UGE12" s="730"/>
      <c r="UGF12" s="730"/>
      <c r="UGG12" s="730"/>
      <c r="UGH12" s="730"/>
      <c r="UGI12" s="730"/>
      <c r="UGJ12" s="730"/>
      <c r="UGK12" s="730"/>
      <c r="UGL12" s="730"/>
      <c r="UGM12" s="730"/>
      <c r="UGN12" s="730"/>
      <c r="UGO12" s="730"/>
      <c r="UGP12" s="730"/>
      <c r="UGQ12" s="730"/>
      <c r="UGR12" s="730"/>
      <c r="UGS12" s="730"/>
      <c r="UGT12" s="730"/>
      <c r="UGU12" s="730"/>
      <c r="UGV12" s="730"/>
      <c r="UGW12" s="730"/>
      <c r="UGX12" s="730"/>
      <c r="UGY12" s="730"/>
      <c r="UGZ12" s="730"/>
      <c r="UHA12" s="730"/>
      <c r="UHB12" s="730"/>
      <c r="UHC12" s="730"/>
      <c r="UHD12" s="730"/>
      <c r="UHE12" s="730"/>
      <c r="UHF12" s="730"/>
      <c r="UHG12" s="730"/>
      <c r="UHH12" s="730"/>
      <c r="UHI12" s="730"/>
      <c r="UHJ12" s="730"/>
      <c r="UHK12" s="730"/>
      <c r="UHL12" s="730"/>
      <c r="UHM12" s="730"/>
      <c r="UHN12" s="730"/>
      <c r="UHO12" s="730"/>
      <c r="UHP12" s="730"/>
      <c r="UHQ12" s="730"/>
      <c r="UHR12" s="730"/>
      <c r="UHS12" s="730"/>
      <c r="UHT12" s="730"/>
      <c r="UHU12" s="730"/>
      <c r="UHV12" s="730"/>
      <c r="UHW12" s="730"/>
      <c r="UHX12" s="730"/>
      <c r="UHY12" s="730"/>
      <c r="UHZ12" s="730"/>
      <c r="UIA12" s="730"/>
      <c r="UIB12" s="730"/>
      <c r="UIC12" s="730"/>
      <c r="UID12" s="730"/>
      <c r="UIE12" s="730"/>
      <c r="UIF12" s="730"/>
      <c r="UIG12" s="730"/>
      <c r="UIH12" s="730"/>
      <c r="UII12" s="730"/>
      <c r="UIJ12" s="730"/>
      <c r="UIK12" s="730"/>
      <c r="UIL12" s="730"/>
      <c r="UIM12" s="730"/>
      <c r="UIN12" s="730"/>
      <c r="UIO12" s="730"/>
      <c r="UIP12" s="730"/>
      <c r="UIQ12" s="730"/>
      <c r="UIR12" s="730"/>
      <c r="UIS12" s="730"/>
      <c r="UIT12" s="730"/>
      <c r="UIU12" s="730"/>
      <c r="UIV12" s="730"/>
      <c r="UIW12" s="730"/>
      <c r="UIX12" s="730"/>
      <c r="UIY12" s="730"/>
      <c r="UIZ12" s="730"/>
      <c r="UJA12" s="730"/>
      <c r="UJB12" s="730"/>
      <c r="UJC12" s="730"/>
      <c r="UJD12" s="730"/>
      <c r="UJE12" s="730"/>
      <c r="UJF12" s="730"/>
      <c r="UJG12" s="730"/>
      <c r="UJH12" s="730"/>
      <c r="UJI12" s="730"/>
      <c r="UJJ12" s="730"/>
      <c r="UJK12" s="730"/>
      <c r="UJL12" s="730"/>
      <c r="UJM12" s="730"/>
      <c r="UJN12" s="730"/>
      <c r="UJO12" s="730"/>
      <c r="UJP12" s="730"/>
      <c r="UJQ12" s="730"/>
      <c r="UJR12" s="730"/>
      <c r="UJS12" s="730"/>
      <c r="UJT12" s="730"/>
      <c r="UJU12" s="730"/>
      <c r="UJV12" s="730"/>
      <c r="UJW12" s="730"/>
      <c r="UJX12" s="730"/>
      <c r="UJY12" s="730"/>
      <c r="UJZ12" s="730"/>
      <c r="UKA12" s="730"/>
      <c r="UKB12" s="730"/>
      <c r="UKC12" s="730"/>
      <c r="UKD12" s="730"/>
      <c r="UKE12" s="730"/>
      <c r="UKF12" s="730"/>
      <c r="UKG12" s="730"/>
      <c r="UKH12" s="730"/>
      <c r="UKI12" s="730"/>
      <c r="UKJ12" s="730"/>
      <c r="UKK12" s="730"/>
      <c r="UKL12" s="730"/>
      <c r="UKM12" s="730"/>
      <c r="UKN12" s="730"/>
      <c r="UKO12" s="730"/>
      <c r="UKP12" s="730"/>
      <c r="UKQ12" s="730"/>
      <c r="UKR12" s="730"/>
      <c r="UKS12" s="730"/>
      <c r="UKT12" s="730"/>
      <c r="UKU12" s="730"/>
      <c r="UKV12" s="730"/>
      <c r="UKW12" s="730"/>
      <c r="UKX12" s="730"/>
      <c r="UKY12" s="730"/>
      <c r="UKZ12" s="730"/>
      <c r="ULA12" s="730"/>
      <c r="ULB12" s="730"/>
      <c r="ULC12" s="730"/>
      <c r="ULD12" s="730"/>
      <c r="ULE12" s="730"/>
      <c r="ULF12" s="730"/>
      <c r="ULG12" s="730"/>
      <c r="ULH12" s="730"/>
      <c r="ULI12" s="730"/>
      <c r="ULJ12" s="730"/>
      <c r="ULK12" s="730"/>
      <c r="ULL12" s="730"/>
      <c r="ULM12" s="730"/>
      <c r="ULN12" s="730"/>
      <c r="ULO12" s="730"/>
      <c r="ULP12" s="730"/>
      <c r="ULQ12" s="730"/>
      <c r="ULR12" s="730"/>
      <c r="ULS12" s="730"/>
      <c r="ULT12" s="730"/>
      <c r="ULU12" s="730"/>
      <c r="ULV12" s="730"/>
      <c r="ULW12" s="730"/>
      <c r="ULX12" s="730"/>
      <c r="ULY12" s="730"/>
      <c r="ULZ12" s="730"/>
      <c r="UMA12" s="730"/>
      <c r="UMB12" s="730"/>
      <c r="UMC12" s="730"/>
      <c r="UMD12" s="730"/>
      <c r="UME12" s="730"/>
      <c r="UMF12" s="730"/>
      <c r="UMG12" s="730"/>
      <c r="UMH12" s="730"/>
      <c r="UMI12" s="730"/>
      <c r="UMJ12" s="730"/>
      <c r="UMK12" s="730"/>
      <c r="UML12" s="730"/>
      <c r="UMM12" s="730"/>
      <c r="UMN12" s="730"/>
      <c r="UMO12" s="730"/>
      <c r="UMP12" s="730"/>
      <c r="UMQ12" s="730"/>
      <c r="UMR12" s="730"/>
      <c r="UMS12" s="730"/>
      <c r="UMT12" s="730"/>
      <c r="UMU12" s="730"/>
      <c r="UMV12" s="730"/>
      <c r="UMW12" s="730"/>
      <c r="UMX12" s="730"/>
      <c r="UMY12" s="730"/>
      <c r="UMZ12" s="730"/>
      <c r="UNA12" s="730"/>
      <c r="UNB12" s="730"/>
      <c r="UNC12" s="730"/>
      <c r="UND12" s="730"/>
      <c r="UNE12" s="730"/>
      <c r="UNF12" s="730"/>
      <c r="UNG12" s="730"/>
      <c r="UNH12" s="730"/>
      <c r="UNI12" s="730"/>
      <c r="UNJ12" s="730"/>
      <c r="UNK12" s="730"/>
      <c r="UNL12" s="730"/>
      <c r="UNM12" s="730"/>
      <c r="UNN12" s="730"/>
      <c r="UNO12" s="730"/>
      <c r="UNP12" s="730"/>
      <c r="UNQ12" s="730"/>
      <c r="UNR12" s="730"/>
      <c r="UNS12" s="730"/>
      <c r="UNT12" s="730"/>
      <c r="UNU12" s="730"/>
      <c r="UNV12" s="730"/>
      <c r="UNW12" s="730"/>
      <c r="UNX12" s="730"/>
      <c r="UNY12" s="730"/>
      <c r="UNZ12" s="730"/>
      <c r="UOA12" s="730"/>
      <c r="UOB12" s="730"/>
      <c r="UOC12" s="730"/>
      <c r="UOD12" s="730"/>
      <c r="UOE12" s="730"/>
      <c r="UOF12" s="730"/>
      <c r="UOG12" s="730"/>
      <c r="UOH12" s="730"/>
      <c r="UOI12" s="730"/>
      <c r="UOJ12" s="730"/>
      <c r="UOK12" s="730"/>
      <c r="UOL12" s="730"/>
      <c r="UOM12" s="730"/>
      <c r="UON12" s="730"/>
      <c r="UOO12" s="730"/>
      <c r="UOP12" s="730"/>
      <c r="UOQ12" s="730"/>
      <c r="UOR12" s="730"/>
      <c r="UOS12" s="730"/>
      <c r="UOT12" s="730"/>
      <c r="UOU12" s="730"/>
      <c r="UOV12" s="730"/>
      <c r="UOW12" s="730"/>
      <c r="UOX12" s="730"/>
      <c r="UOY12" s="730"/>
      <c r="UOZ12" s="730"/>
      <c r="UPA12" s="730"/>
      <c r="UPB12" s="730"/>
      <c r="UPC12" s="730"/>
      <c r="UPD12" s="730"/>
      <c r="UPE12" s="730"/>
      <c r="UPF12" s="730"/>
      <c r="UPG12" s="730"/>
      <c r="UPH12" s="730"/>
      <c r="UPI12" s="730"/>
      <c r="UPJ12" s="730"/>
      <c r="UPK12" s="730"/>
      <c r="UPL12" s="730"/>
      <c r="UPM12" s="730"/>
      <c r="UPN12" s="730"/>
      <c r="UPO12" s="730"/>
      <c r="UPP12" s="730"/>
      <c r="UPQ12" s="730"/>
      <c r="UPR12" s="730"/>
      <c r="UPS12" s="730"/>
      <c r="UPT12" s="730"/>
      <c r="UPU12" s="730"/>
      <c r="UPV12" s="730"/>
      <c r="UPW12" s="730"/>
      <c r="UPX12" s="730"/>
      <c r="UPY12" s="730"/>
      <c r="UPZ12" s="730"/>
      <c r="UQA12" s="730"/>
      <c r="UQB12" s="730"/>
      <c r="UQC12" s="730"/>
      <c r="UQD12" s="730"/>
      <c r="UQE12" s="730"/>
      <c r="UQF12" s="730"/>
      <c r="UQG12" s="730"/>
      <c r="UQH12" s="730"/>
      <c r="UQI12" s="730"/>
      <c r="UQJ12" s="730"/>
      <c r="UQK12" s="730"/>
      <c r="UQL12" s="730"/>
      <c r="UQM12" s="730"/>
      <c r="UQN12" s="730"/>
      <c r="UQO12" s="730"/>
      <c r="UQP12" s="730"/>
      <c r="UQQ12" s="730"/>
      <c r="UQR12" s="730"/>
      <c r="UQS12" s="730"/>
      <c r="UQT12" s="730"/>
      <c r="UQU12" s="730"/>
      <c r="UQV12" s="730"/>
      <c r="UQW12" s="730"/>
      <c r="UQX12" s="730"/>
      <c r="UQY12" s="730"/>
      <c r="UQZ12" s="730"/>
      <c r="URA12" s="730"/>
      <c r="URB12" s="730"/>
      <c r="URC12" s="730"/>
      <c r="URD12" s="730"/>
      <c r="URE12" s="730"/>
      <c r="URF12" s="730"/>
      <c r="URG12" s="730"/>
      <c r="URH12" s="730"/>
      <c r="URI12" s="730"/>
      <c r="URJ12" s="730"/>
      <c r="URK12" s="730"/>
      <c r="URL12" s="730"/>
      <c r="URM12" s="730"/>
      <c r="URN12" s="730"/>
      <c r="URO12" s="730"/>
      <c r="URP12" s="730"/>
      <c r="URQ12" s="730"/>
      <c r="URR12" s="730"/>
      <c r="URS12" s="730"/>
      <c r="URT12" s="730"/>
      <c r="URU12" s="730"/>
      <c r="URV12" s="730"/>
      <c r="URW12" s="730"/>
      <c r="URX12" s="730"/>
      <c r="URY12" s="730"/>
      <c r="URZ12" s="730"/>
      <c r="USA12" s="730"/>
      <c r="USB12" s="730"/>
      <c r="USC12" s="730"/>
      <c r="USD12" s="730"/>
      <c r="USE12" s="730"/>
      <c r="USF12" s="730"/>
      <c r="USG12" s="730"/>
      <c r="USH12" s="730"/>
      <c r="USI12" s="730"/>
      <c r="USJ12" s="730"/>
      <c r="USK12" s="730"/>
      <c r="USL12" s="730"/>
      <c r="USM12" s="730"/>
      <c r="USN12" s="730"/>
      <c r="USO12" s="730"/>
      <c r="USP12" s="730"/>
      <c r="USQ12" s="730"/>
      <c r="USR12" s="730"/>
      <c r="USS12" s="730"/>
      <c r="UST12" s="730"/>
      <c r="USU12" s="730"/>
      <c r="USV12" s="730"/>
      <c r="USW12" s="730"/>
      <c r="USX12" s="730"/>
      <c r="USY12" s="730"/>
      <c r="USZ12" s="730"/>
      <c r="UTA12" s="730"/>
      <c r="UTB12" s="730"/>
      <c r="UTC12" s="730"/>
      <c r="UTD12" s="730"/>
      <c r="UTE12" s="730"/>
      <c r="UTF12" s="730"/>
      <c r="UTG12" s="730"/>
      <c r="UTH12" s="730"/>
      <c r="UTI12" s="730"/>
      <c r="UTJ12" s="730"/>
      <c r="UTK12" s="730"/>
      <c r="UTL12" s="730"/>
      <c r="UTM12" s="730"/>
      <c r="UTN12" s="730"/>
      <c r="UTO12" s="730"/>
      <c r="UTP12" s="730"/>
      <c r="UTQ12" s="730"/>
      <c r="UTR12" s="730"/>
      <c r="UTS12" s="730"/>
      <c r="UTT12" s="730"/>
      <c r="UTU12" s="730"/>
      <c r="UTV12" s="730"/>
      <c r="UTW12" s="730"/>
      <c r="UTX12" s="730"/>
      <c r="UTY12" s="730"/>
      <c r="UTZ12" s="730"/>
      <c r="UUA12" s="730"/>
      <c r="UUB12" s="730"/>
      <c r="UUC12" s="730"/>
      <c r="UUD12" s="730"/>
      <c r="UUE12" s="730"/>
      <c r="UUF12" s="730"/>
      <c r="UUG12" s="730"/>
      <c r="UUH12" s="730"/>
      <c r="UUI12" s="730"/>
      <c r="UUJ12" s="730"/>
      <c r="UUK12" s="730"/>
      <c r="UUL12" s="730"/>
      <c r="UUM12" s="730"/>
      <c r="UUN12" s="730"/>
      <c r="UUO12" s="730"/>
      <c r="UUP12" s="730"/>
      <c r="UUQ12" s="730"/>
      <c r="UUR12" s="730"/>
      <c r="UUS12" s="730"/>
      <c r="UUT12" s="730"/>
      <c r="UUU12" s="730"/>
      <c r="UUV12" s="730"/>
      <c r="UUW12" s="730"/>
      <c r="UUX12" s="730"/>
      <c r="UUY12" s="730"/>
      <c r="UUZ12" s="730"/>
      <c r="UVA12" s="730"/>
      <c r="UVB12" s="730"/>
      <c r="UVC12" s="730"/>
      <c r="UVD12" s="730"/>
      <c r="UVE12" s="730"/>
      <c r="UVF12" s="730"/>
      <c r="UVG12" s="730"/>
      <c r="UVH12" s="730"/>
      <c r="UVI12" s="730"/>
      <c r="UVJ12" s="730"/>
      <c r="UVK12" s="730"/>
      <c r="UVL12" s="730"/>
      <c r="UVM12" s="730"/>
      <c r="UVN12" s="730"/>
      <c r="UVO12" s="730"/>
      <c r="UVP12" s="730"/>
      <c r="UVQ12" s="730"/>
      <c r="UVR12" s="730"/>
      <c r="UVS12" s="730"/>
      <c r="UVT12" s="730"/>
      <c r="UVU12" s="730"/>
      <c r="UVV12" s="730"/>
      <c r="UVW12" s="730"/>
      <c r="UVX12" s="730"/>
      <c r="UVY12" s="730"/>
      <c r="UVZ12" s="730"/>
      <c r="UWA12" s="730"/>
      <c r="UWB12" s="730"/>
      <c r="UWC12" s="730"/>
      <c r="UWD12" s="730"/>
      <c r="UWE12" s="730"/>
      <c r="UWF12" s="730"/>
      <c r="UWG12" s="730"/>
      <c r="UWH12" s="730"/>
      <c r="UWI12" s="730"/>
      <c r="UWJ12" s="730"/>
      <c r="UWK12" s="730"/>
      <c r="UWL12" s="730"/>
      <c r="UWM12" s="730"/>
      <c r="UWN12" s="730"/>
      <c r="UWO12" s="730"/>
      <c r="UWP12" s="730"/>
      <c r="UWQ12" s="730"/>
      <c r="UWR12" s="730"/>
      <c r="UWS12" s="730"/>
      <c r="UWT12" s="730"/>
      <c r="UWU12" s="730"/>
      <c r="UWV12" s="730"/>
      <c r="UWW12" s="730"/>
      <c r="UWX12" s="730"/>
      <c r="UWY12" s="730"/>
      <c r="UWZ12" s="730"/>
      <c r="UXA12" s="730"/>
      <c r="UXB12" s="730"/>
      <c r="UXC12" s="730"/>
      <c r="UXD12" s="730"/>
      <c r="UXE12" s="730"/>
      <c r="UXF12" s="730"/>
      <c r="UXG12" s="730"/>
      <c r="UXH12" s="730"/>
      <c r="UXI12" s="730"/>
      <c r="UXJ12" s="730"/>
      <c r="UXK12" s="730"/>
      <c r="UXL12" s="730"/>
      <c r="UXM12" s="730"/>
      <c r="UXN12" s="730"/>
      <c r="UXO12" s="730"/>
      <c r="UXP12" s="730"/>
      <c r="UXQ12" s="730"/>
      <c r="UXR12" s="730"/>
      <c r="UXS12" s="730"/>
      <c r="UXT12" s="730"/>
      <c r="UXU12" s="730"/>
      <c r="UXV12" s="730"/>
      <c r="UXW12" s="730"/>
      <c r="UXX12" s="730"/>
      <c r="UXY12" s="730"/>
      <c r="UXZ12" s="730"/>
      <c r="UYA12" s="730"/>
      <c r="UYB12" s="730"/>
      <c r="UYC12" s="730"/>
      <c r="UYD12" s="730"/>
      <c r="UYE12" s="730"/>
      <c r="UYF12" s="730"/>
      <c r="UYG12" s="730"/>
      <c r="UYH12" s="730"/>
      <c r="UYI12" s="730"/>
      <c r="UYJ12" s="730"/>
      <c r="UYK12" s="730"/>
      <c r="UYL12" s="730"/>
      <c r="UYM12" s="730"/>
      <c r="UYN12" s="730"/>
      <c r="UYO12" s="730"/>
      <c r="UYP12" s="730"/>
      <c r="UYQ12" s="730"/>
      <c r="UYR12" s="730"/>
      <c r="UYS12" s="730"/>
      <c r="UYT12" s="730"/>
      <c r="UYU12" s="730"/>
      <c r="UYV12" s="730"/>
      <c r="UYW12" s="730"/>
      <c r="UYX12" s="730"/>
      <c r="UYY12" s="730"/>
      <c r="UYZ12" s="730"/>
      <c r="UZA12" s="730"/>
      <c r="UZB12" s="730"/>
      <c r="UZC12" s="730"/>
      <c r="UZD12" s="730"/>
      <c r="UZE12" s="730"/>
      <c r="UZF12" s="730"/>
      <c r="UZG12" s="730"/>
      <c r="UZH12" s="730"/>
      <c r="UZI12" s="730"/>
      <c r="UZJ12" s="730"/>
      <c r="UZK12" s="730"/>
      <c r="UZL12" s="730"/>
      <c r="UZM12" s="730"/>
      <c r="UZN12" s="730"/>
      <c r="UZO12" s="730"/>
      <c r="UZP12" s="730"/>
      <c r="UZQ12" s="730"/>
      <c r="UZR12" s="730"/>
      <c r="UZS12" s="730"/>
      <c r="UZT12" s="730"/>
      <c r="UZU12" s="730"/>
      <c r="UZV12" s="730"/>
      <c r="UZW12" s="730"/>
      <c r="UZX12" s="730"/>
      <c r="UZY12" s="730"/>
      <c r="UZZ12" s="730"/>
      <c r="VAA12" s="730"/>
      <c r="VAB12" s="730"/>
      <c r="VAC12" s="730"/>
      <c r="VAD12" s="730"/>
      <c r="VAE12" s="730"/>
      <c r="VAF12" s="730"/>
      <c r="VAG12" s="730"/>
      <c r="VAH12" s="730"/>
      <c r="VAI12" s="730"/>
      <c r="VAJ12" s="730"/>
      <c r="VAK12" s="730"/>
      <c r="VAL12" s="730"/>
      <c r="VAM12" s="730"/>
      <c r="VAN12" s="730"/>
      <c r="VAO12" s="730"/>
      <c r="VAP12" s="730"/>
      <c r="VAQ12" s="730"/>
      <c r="VAR12" s="730"/>
      <c r="VAS12" s="730"/>
      <c r="VAT12" s="730"/>
      <c r="VAU12" s="730"/>
      <c r="VAV12" s="730"/>
      <c r="VAW12" s="730"/>
      <c r="VAX12" s="730"/>
      <c r="VAY12" s="730"/>
      <c r="VAZ12" s="730"/>
      <c r="VBA12" s="730"/>
      <c r="VBB12" s="730"/>
      <c r="VBC12" s="730"/>
      <c r="VBD12" s="730"/>
      <c r="VBE12" s="730"/>
      <c r="VBF12" s="730"/>
      <c r="VBG12" s="730"/>
      <c r="VBH12" s="730"/>
      <c r="VBI12" s="730"/>
      <c r="VBJ12" s="730"/>
      <c r="VBK12" s="730"/>
      <c r="VBL12" s="730"/>
      <c r="VBM12" s="730"/>
      <c r="VBN12" s="730"/>
      <c r="VBO12" s="730"/>
      <c r="VBP12" s="730"/>
      <c r="VBQ12" s="730"/>
      <c r="VBR12" s="730"/>
      <c r="VBS12" s="730"/>
      <c r="VBT12" s="730"/>
      <c r="VBU12" s="730"/>
      <c r="VBV12" s="730"/>
      <c r="VBW12" s="730"/>
      <c r="VBX12" s="730"/>
      <c r="VBY12" s="730"/>
      <c r="VBZ12" s="730"/>
      <c r="VCA12" s="730"/>
      <c r="VCB12" s="730"/>
      <c r="VCC12" s="730"/>
      <c r="VCD12" s="730"/>
      <c r="VCE12" s="730"/>
      <c r="VCF12" s="730"/>
      <c r="VCG12" s="730"/>
      <c r="VCH12" s="730"/>
      <c r="VCI12" s="730"/>
      <c r="VCJ12" s="730"/>
      <c r="VCK12" s="730"/>
      <c r="VCL12" s="730"/>
      <c r="VCM12" s="730"/>
      <c r="VCN12" s="730"/>
      <c r="VCO12" s="730"/>
      <c r="VCP12" s="730"/>
      <c r="VCQ12" s="730"/>
      <c r="VCR12" s="730"/>
      <c r="VCS12" s="730"/>
      <c r="VCT12" s="730"/>
      <c r="VCU12" s="730"/>
      <c r="VCV12" s="730"/>
      <c r="VCW12" s="730"/>
      <c r="VCX12" s="730"/>
      <c r="VCY12" s="730"/>
      <c r="VCZ12" s="730"/>
      <c r="VDA12" s="730"/>
      <c r="VDB12" s="730"/>
      <c r="VDC12" s="730"/>
      <c r="VDD12" s="730"/>
      <c r="VDE12" s="730"/>
      <c r="VDF12" s="730"/>
      <c r="VDG12" s="730"/>
      <c r="VDH12" s="730"/>
      <c r="VDI12" s="730"/>
      <c r="VDJ12" s="730"/>
      <c r="VDK12" s="730"/>
      <c r="VDL12" s="730"/>
      <c r="VDM12" s="730"/>
      <c r="VDN12" s="730"/>
      <c r="VDO12" s="730"/>
      <c r="VDP12" s="730"/>
      <c r="VDQ12" s="730"/>
      <c r="VDR12" s="730"/>
      <c r="VDS12" s="730"/>
      <c r="VDT12" s="730"/>
      <c r="VDU12" s="730"/>
      <c r="VDV12" s="730"/>
      <c r="VDW12" s="730"/>
      <c r="VDX12" s="730"/>
      <c r="VDY12" s="730"/>
      <c r="VDZ12" s="730"/>
      <c r="VEA12" s="730"/>
      <c r="VEB12" s="730"/>
      <c r="VEC12" s="730"/>
      <c r="VED12" s="730"/>
      <c r="VEE12" s="730"/>
      <c r="VEF12" s="730"/>
      <c r="VEG12" s="730"/>
      <c r="VEH12" s="730"/>
      <c r="VEI12" s="730"/>
      <c r="VEJ12" s="730"/>
      <c r="VEK12" s="730"/>
      <c r="VEL12" s="730"/>
      <c r="VEM12" s="730"/>
      <c r="VEN12" s="730"/>
      <c r="VEO12" s="730"/>
      <c r="VEP12" s="730"/>
      <c r="VEQ12" s="730"/>
      <c r="VER12" s="730"/>
      <c r="VES12" s="730"/>
      <c r="VET12" s="730"/>
      <c r="VEU12" s="730"/>
      <c r="VEV12" s="730"/>
      <c r="VEW12" s="730"/>
      <c r="VEX12" s="730"/>
      <c r="VEY12" s="730"/>
      <c r="VEZ12" s="730"/>
      <c r="VFA12" s="730"/>
      <c r="VFB12" s="730"/>
      <c r="VFC12" s="730"/>
      <c r="VFD12" s="730"/>
      <c r="VFE12" s="730"/>
      <c r="VFF12" s="730"/>
      <c r="VFG12" s="730"/>
      <c r="VFH12" s="730"/>
      <c r="VFI12" s="730"/>
      <c r="VFJ12" s="730"/>
      <c r="VFK12" s="730"/>
      <c r="VFL12" s="730"/>
      <c r="VFM12" s="730"/>
      <c r="VFN12" s="730"/>
      <c r="VFO12" s="730"/>
      <c r="VFP12" s="730"/>
      <c r="VFQ12" s="730"/>
      <c r="VFR12" s="730"/>
      <c r="VFS12" s="730"/>
      <c r="VFT12" s="730"/>
      <c r="VFU12" s="730"/>
      <c r="VFV12" s="730"/>
      <c r="VFW12" s="730"/>
      <c r="VFX12" s="730"/>
      <c r="VFY12" s="730"/>
      <c r="VFZ12" s="730"/>
      <c r="VGA12" s="730"/>
      <c r="VGB12" s="730"/>
      <c r="VGC12" s="730"/>
      <c r="VGD12" s="730"/>
      <c r="VGE12" s="730"/>
      <c r="VGF12" s="730"/>
      <c r="VGG12" s="730"/>
      <c r="VGH12" s="730"/>
      <c r="VGI12" s="730"/>
      <c r="VGJ12" s="730"/>
      <c r="VGK12" s="730"/>
      <c r="VGL12" s="730"/>
      <c r="VGM12" s="730"/>
      <c r="VGN12" s="730"/>
      <c r="VGO12" s="730"/>
      <c r="VGP12" s="730"/>
      <c r="VGQ12" s="730"/>
      <c r="VGR12" s="730"/>
      <c r="VGS12" s="730"/>
      <c r="VGT12" s="730"/>
      <c r="VGU12" s="730"/>
      <c r="VGV12" s="730"/>
      <c r="VGW12" s="730"/>
      <c r="VGX12" s="730"/>
      <c r="VGY12" s="730"/>
      <c r="VGZ12" s="730"/>
      <c r="VHA12" s="730"/>
      <c r="VHB12" s="730"/>
      <c r="VHC12" s="730"/>
      <c r="VHD12" s="730"/>
      <c r="VHE12" s="730"/>
      <c r="VHF12" s="730"/>
      <c r="VHG12" s="730"/>
      <c r="VHH12" s="730"/>
      <c r="VHI12" s="730"/>
      <c r="VHJ12" s="730"/>
      <c r="VHK12" s="730"/>
      <c r="VHL12" s="730"/>
      <c r="VHM12" s="730"/>
      <c r="VHN12" s="730"/>
      <c r="VHO12" s="730"/>
      <c r="VHP12" s="730"/>
      <c r="VHQ12" s="730"/>
      <c r="VHR12" s="730"/>
      <c r="VHS12" s="730"/>
      <c r="VHT12" s="730"/>
      <c r="VHU12" s="730"/>
      <c r="VHV12" s="730"/>
      <c r="VHW12" s="730"/>
      <c r="VHX12" s="730"/>
      <c r="VHY12" s="730"/>
      <c r="VHZ12" s="730"/>
      <c r="VIA12" s="730"/>
      <c r="VIB12" s="730"/>
      <c r="VIC12" s="730"/>
      <c r="VID12" s="730"/>
      <c r="VIE12" s="730"/>
      <c r="VIF12" s="730"/>
      <c r="VIG12" s="730"/>
      <c r="VIH12" s="730"/>
      <c r="VII12" s="730"/>
      <c r="VIJ12" s="730"/>
      <c r="VIK12" s="730"/>
      <c r="VIL12" s="730"/>
      <c r="VIM12" s="730"/>
      <c r="VIN12" s="730"/>
      <c r="VIO12" s="730"/>
      <c r="VIP12" s="730"/>
      <c r="VIQ12" s="730"/>
      <c r="VIR12" s="730"/>
      <c r="VIS12" s="730"/>
      <c r="VIT12" s="730"/>
      <c r="VIU12" s="730"/>
      <c r="VIV12" s="730"/>
      <c r="VIW12" s="730"/>
      <c r="VIX12" s="730"/>
      <c r="VIY12" s="730"/>
      <c r="VIZ12" s="730"/>
      <c r="VJA12" s="730"/>
      <c r="VJB12" s="730"/>
      <c r="VJC12" s="730"/>
      <c r="VJD12" s="730"/>
      <c r="VJE12" s="730"/>
      <c r="VJF12" s="730"/>
      <c r="VJG12" s="730"/>
      <c r="VJH12" s="730"/>
      <c r="VJI12" s="730"/>
      <c r="VJJ12" s="730"/>
      <c r="VJK12" s="730"/>
      <c r="VJL12" s="730"/>
      <c r="VJM12" s="730"/>
      <c r="VJN12" s="730"/>
      <c r="VJO12" s="730"/>
      <c r="VJP12" s="730"/>
      <c r="VJQ12" s="730"/>
      <c r="VJR12" s="730"/>
      <c r="VJS12" s="730"/>
      <c r="VJT12" s="730"/>
      <c r="VJU12" s="730"/>
      <c r="VJV12" s="730"/>
      <c r="VJW12" s="730"/>
      <c r="VJX12" s="730"/>
      <c r="VJY12" s="730"/>
      <c r="VJZ12" s="730"/>
      <c r="VKA12" s="730"/>
      <c r="VKB12" s="730"/>
      <c r="VKC12" s="730"/>
      <c r="VKD12" s="730"/>
      <c r="VKE12" s="730"/>
      <c r="VKF12" s="730"/>
      <c r="VKG12" s="730"/>
      <c r="VKH12" s="730"/>
      <c r="VKI12" s="730"/>
      <c r="VKJ12" s="730"/>
      <c r="VKK12" s="730"/>
      <c r="VKL12" s="730"/>
      <c r="VKM12" s="730"/>
      <c r="VKN12" s="730"/>
      <c r="VKO12" s="730"/>
      <c r="VKP12" s="730"/>
      <c r="VKQ12" s="730"/>
      <c r="VKR12" s="730"/>
      <c r="VKS12" s="730"/>
      <c r="VKT12" s="730"/>
      <c r="VKU12" s="730"/>
      <c r="VKV12" s="730"/>
      <c r="VKW12" s="730"/>
      <c r="VKX12" s="730"/>
      <c r="VKY12" s="730"/>
      <c r="VKZ12" s="730"/>
      <c r="VLA12" s="730"/>
      <c r="VLB12" s="730"/>
      <c r="VLC12" s="730"/>
      <c r="VLD12" s="730"/>
      <c r="VLE12" s="730"/>
      <c r="VLF12" s="730"/>
      <c r="VLG12" s="730"/>
      <c r="VLH12" s="730"/>
      <c r="VLI12" s="730"/>
      <c r="VLJ12" s="730"/>
      <c r="VLK12" s="730"/>
      <c r="VLL12" s="730"/>
      <c r="VLM12" s="730"/>
      <c r="VLN12" s="730"/>
      <c r="VLO12" s="730"/>
      <c r="VLP12" s="730"/>
      <c r="VLQ12" s="730"/>
      <c r="VLR12" s="730"/>
      <c r="VLS12" s="730"/>
      <c r="VLT12" s="730"/>
      <c r="VLU12" s="730"/>
      <c r="VLV12" s="730"/>
      <c r="VLW12" s="730"/>
      <c r="VLX12" s="730"/>
      <c r="VLY12" s="730"/>
      <c r="VLZ12" s="730"/>
      <c r="VMA12" s="730"/>
      <c r="VMB12" s="730"/>
      <c r="VMC12" s="730"/>
      <c r="VMD12" s="730"/>
      <c r="VME12" s="730"/>
      <c r="VMF12" s="730"/>
      <c r="VMG12" s="730"/>
      <c r="VMH12" s="730"/>
      <c r="VMI12" s="730"/>
      <c r="VMJ12" s="730"/>
      <c r="VMK12" s="730"/>
      <c r="VML12" s="730"/>
      <c r="VMM12" s="730"/>
      <c r="VMN12" s="730"/>
      <c r="VMO12" s="730"/>
      <c r="VMP12" s="730"/>
      <c r="VMQ12" s="730"/>
      <c r="VMR12" s="730"/>
      <c r="VMS12" s="730"/>
      <c r="VMT12" s="730"/>
      <c r="VMU12" s="730"/>
      <c r="VMV12" s="730"/>
      <c r="VMW12" s="730"/>
      <c r="VMX12" s="730"/>
      <c r="VMY12" s="730"/>
      <c r="VMZ12" s="730"/>
      <c r="VNA12" s="730"/>
      <c r="VNB12" s="730"/>
      <c r="VNC12" s="730"/>
      <c r="VND12" s="730"/>
      <c r="VNE12" s="730"/>
      <c r="VNF12" s="730"/>
      <c r="VNG12" s="730"/>
      <c r="VNH12" s="730"/>
      <c r="VNI12" s="730"/>
      <c r="VNJ12" s="730"/>
      <c r="VNK12" s="730"/>
      <c r="VNL12" s="730"/>
      <c r="VNM12" s="730"/>
      <c r="VNN12" s="730"/>
      <c r="VNO12" s="730"/>
      <c r="VNP12" s="730"/>
      <c r="VNQ12" s="730"/>
      <c r="VNR12" s="730"/>
      <c r="VNS12" s="730"/>
      <c r="VNT12" s="730"/>
      <c r="VNU12" s="730"/>
      <c r="VNV12" s="730"/>
      <c r="VNW12" s="730"/>
      <c r="VNX12" s="730"/>
      <c r="VNY12" s="730"/>
      <c r="VNZ12" s="730"/>
      <c r="VOA12" s="730"/>
      <c r="VOB12" s="730"/>
      <c r="VOC12" s="730"/>
      <c r="VOD12" s="730"/>
      <c r="VOE12" s="730"/>
      <c r="VOF12" s="730"/>
      <c r="VOG12" s="730"/>
      <c r="VOH12" s="730"/>
      <c r="VOI12" s="730"/>
      <c r="VOJ12" s="730"/>
      <c r="VOK12" s="730"/>
      <c r="VOL12" s="730"/>
      <c r="VOM12" s="730"/>
      <c r="VON12" s="730"/>
      <c r="VOO12" s="730"/>
      <c r="VOP12" s="730"/>
      <c r="VOQ12" s="730"/>
      <c r="VOR12" s="730"/>
      <c r="VOS12" s="730"/>
      <c r="VOT12" s="730"/>
      <c r="VOU12" s="730"/>
      <c r="VOV12" s="730"/>
      <c r="VOW12" s="730"/>
      <c r="VOX12" s="730"/>
      <c r="VOY12" s="730"/>
      <c r="VOZ12" s="730"/>
      <c r="VPA12" s="730"/>
      <c r="VPB12" s="730"/>
      <c r="VPC12" s="730"/>
      <c r="VPD12" s="730"/>
      <c r="VPE12" s="730"/>
      <c r="VPF12" s="730"/>
      <c r="VPG12" s="730"/>
      <c r="VPH12" s="730"/>
      <c r="VPI12" s="730"/>
      <c r="VPJ12" s="730"/>
      <c r="VPK12" s="730"/>
      <c r="VPL12" s="730"/>
      <c r="VPM12" s="730"/>
      <c r="VPN12" s="730"/>
      <c r="VPO12" s="730"/>
      <c r="VPP12" s="730"/>
      <c r="VPQ12" s="730"/>
      <c r="VPR12" s="730"/>
      <c r="VPS12" s="730"/>
      <c r="VPT12" s="730"/>
      <c r="VPU12" s="730"/>
      <c r="VPV12" s="730"/>
      <c r="VPW12" s="730"/>
      <c r="VPX12" s="730"/>
      <c r="VPY12" s="730"/>
      <c r="VPZ12" s="730"/>
      <c r="VQA12" s="730"/>
      <c r="VQB12" s="730"/>
      <c r="VQC12" s="730"/>
      <c r="VQD12" s="730"/>
      <c r="VQE12" s="730"/>
      <c r="VQF12" s="730"/>
      <c r="VQG12" s="730"/>
      <c r="VQH12" s="730"/>
      <c r="VQI12" s="730"/>
      <c r="VQJ12" s="730"/>
      <c r="VQK12" s="730"/>
      <c r="VQL12" s="730"/>
      <c r="VQM12" s="730"/>
      <c r="VQN12" s="730"/>
      <c r="VQO12" s="730"/>
      <c r="VQP12" s="730"/>
      <c r="VQQ12" s="730"/>
      <c r="VQR12" s="730"/>
      <c r="VQS12" s="730"/>
      <c r="VQT12" s="730"/>
      <c r="VQU12" s="730"/>
      <c r="VQV12" s="730"/>
      <c r="VQW12" s="730"/>
      <c r="VQX12" s="730"/>
      <c r="VQY12" s="730"/>
      <c r="VQZ12" s="730"/>
      <c r="VRA12" s="730"/>
      <c r="VRB12" s="730"/>
      <c r="VRC12" s="730"/>
      <c r="VRD12" s="730"/>
      <c r="VRE12" s="730"/>
      <c r="VRF12" s="730"/>
      <c r="VRG12" s="730"/>
      <c r="VRH12" s="730"/>
      <c r="VRI12" s="730"/>
      <c r="VRJ12" s="730"/>
      <c r="VRK12" s="730"/>
      <c r="VRL12" s="730"/>
      <c r="VRM12" s="730"/>
      <c r="VRN12" s="730"/>
      <c r="VRO12" s="730"/>
      <c r="VRP12" s="730"/>
      <c r="VRQ12" s="730"/>
      <c r="VRR12" s="730"/>
      <c r="VRS12" s="730"/>
      <c r="VRT12" s="730"/>
      <c r="VRU12" s="730"/>
      <c r="VRV12" s="730"/>
      <c r="VRW12" s="730"/>
      <c r="VRX12" s="730"/>
      <c r="VRY12" s="730"/>
      <c r="VRZ12" s="730"/>
      <c r="VSA12" s="730"/>
      <c r="VSB12" s="730"/>
      <c r="VSC12" s="730"/>
      <c r="VSD12" s="730"/>
      <c r="VSE12" s="730"/>
      <c r="VSF12" s="730"/>
      <c r="VSG12" s="730"/>
      <c r="VSH12" s="730"/>
      <c r="VSI12" s="730"/>
      <c r="VSJ12" s="730"/>
      <c r="VSK12" s="730"/>
      <c r="VSL12" s="730"/>
      <c r="VSM12" s="730"/>
      <c r="VSN12" s="730"/>
      <c r="VSO12" s="730"/>
      <c r="VSP12" s="730"/>
      <c r="VSQ12" s="730"/>
      <c r="VSR12" s="730"/>
      <c r="VSS12" s="730"/>
      <c r="VST12" s="730"/>
      <c r="VSU12" s="730"/>
      <c r="VSV12" s="730"/>
      <c r="VSW12" s="730"/>
      <c r="VSX12" s="730"/>
      <c r="VSY12" s="730"/>
      <c r="VSZ12" s="730"/>
      <c r="VTA12" s="730"/>
      <c r="VTB12" s="730"/>
      <c r="VTC12" s="730"/>
      <c r="VTD12" s="730"/>
      <c r="VTE12" s="730"/>
      <c r="VTF12" s="730"/>
      <c r="VTG12" s="730"/>
      <c r="VTH12" s="730"/>
      <c r="VTI12" s="730"/>
      <c r="VTJ12" s="730"/>
      <c r="VTK12" s="730"/>
      <c r="VTL12" s="730"/>
      <c r="VTM12" s="730"/>
      <c r="VTN12" s="730"/>
      <c r="VTO12" s="730"/>
      <c r="VTP12" s="730"/>
      <c r="VTQ12" s="730"/>
      <c r="VTR12" s="730"/>
      <c r="VTS12" s="730"/>
      <c r="VTT12" s="730"/>
      <c r="VTU12" s="730"/>
      <c r="VTV12" s="730"/>
      <c r="VTW12" s="730"/>
      <c r="VTX12" s="730"/>
      <c r="VTY12" s="730"/>
      <c r="VTZ12" s="730"/>
      <c r="VUA12" s="730"/>
      <c r="VUB12" s="730"/>
      <c r="VUC12" s="730"/>
      <c r="VUD12" s="730"/>
      <c r="VUE12" s="730"/>
      <c r="VUF12" s="730"/>
      <c r="VUG12" s="730"/>
      <c r="VUH12" s="730"/>
      <c r="VUI12" s="730"/>
      <c r="VUJ12" s="730"/>
      <c r="VUK12" s="730"/>
      <c r="VUL12" s="730"/>
      <c r="VUM12" s="730"/>
      <c r="VUN12" s="730"/>
      <c r="VUO12" s="730"/>
      <c r="VUP12" s="730"/>
      <c r="VUQ12" s="730"/>
      <c r="VUR12" s="730"/>
      <c r="VUS12" s="730"/>
      <c r="VUT12" s="730"/>
      <c r="VUU12" s="730"/>
      <c r="VUV12" s="730"/>
      <c r="VUW12" s="730"/>
      <c r="VUX12" s="730"/>
      <c r="VUY12" s="730"/>
      <c r="VUZ12" s="730"/>
      <c r="VVA12" s="730"/>
      <c r="VVB12" s="730"/>
      <c r="VVC12" s="730"/>
      <c r="VVD12" s="730"/>
      <c r="VVE12" s="730"/>
      <c r="VVF12" s="730"/>
      <c r="VVG12" s="730"/>
      <c r="VVH12" s="730"/>
      <c r="VVI12" s="730"/>
      <c r="VVJ12" s="730"/>
      <c r="VVK12" s="730"/>
      <c r="VVL12" s="730"/>
      <c r="VVM12" s="730"/>
      <c r="VVN12" s="730"/>
      <c r="VVO12" s="730"/>
      <c r="VVP12" s="730"/>
      <c r="VVQ12" s="730"/>
      <c r="VVR12" s="730"/>
      <c r="VVS12" s="730"/>
      <c r="VVT12" s="730"/>
      <c r="VVU12" s="730"/>
      <c r="VVV12" s="730"/>
      <c r="VVW12" s="730"/>
      <c r="VVX12" s="730"/>
      <c r="VVY12" s="730"/>
      <c r="VVZ12" s="730"/>
      <c r="VWA12" s="730"/>
      <c r="VWB12" s="730"/>
      <c r="VWC12" s="730"/>
      <c r="VWD12" s="730"/>
      <c r="VWE12" s="730"/>
      <c r="VWF12" s="730"/>
      <c r="VWG12" s="730"/>
      <c r="VWH12" s="730"/>
      <c r="VWI12" s="730"/>
      <c r="VWJ12" s="730"/>
      <c r="VWK12" s="730"/>
      <c r="VWL12" s="730"/>
      <c r="VWM12" s="730"/>
      <c r="VWN12" s="730"/>
      <c r="VWO12" s="730"/>
      <c r="VWP12" s="730"/>
      <c r="VWQ12" s="730"/>
      <c r="VWR12" s="730"/>
      <c r="VWS12" s="730"/>
      <c r="VWT12" s="730"/>
      <c r="VWU12" s="730"/>
      <c r="VWV12" s="730"/>
      <c r="VWW12" s="730"/>
      <c r="VWX12" s="730"/>
      <c r="VWY12" s="730"/>
      <c r="VWZ12" s="730"/>
      <c r="VXA12" s="730"/>
      <c r="VXB12" s="730"/>
      <c r="VXC12" s="730"/>
      <c r="VXD12" s="730"/>
      <c r="VXE12" s="730"/>
      <c r="VXF12" s="730"/>
      <c r="VXG12" s="730"/>
      <c r="VXH12" s="730"/>
      <c r="VXI12" s="730"/>
      <c r="VXJ12" s="730"/>
      <c r="VXK12" s="730"/>
      <c r="VXL12" s="730"/>
      <c r="VXM12" s="730"/>
      <c r="VXN12" s="730"/>
      <c r="VXO12" s="730"/>
      <c r="VXP12" s="730"/>
      <c r="VXQ12" s="730"/>
      <c r="VXR12" s="730"/>
      <c r="VXS12" s="730"/>
      <c r="VXT12" s="730"/>
      <c r="VXU12" s="730"/>
      <c r="VXV12" s="730"/>
      <c r="VXW12" s="730"/>
      <c r="VXX12" s="730"/>
      <c r="VXY12" s="730"/>
      <c r="VXZ12" s="730"/>
      <c r="VYA12" s="730"/>
      <c r="VYB12" s="730"/>
      <c r="VYC12" s="730"/>
      <c r="VYD12" s="730"/>
      <c r="VYE12" s="730"/>
      <c r="VYF12" s="730"/>
      <c r="VYG12" s="730"/>
      <c r="VYH12" s="730"/>
      <c r="VYI12" s="730"/>
      <c r="VYJ12" s="730"/>
      <c r="VYK12" s="730"/>
      <c r="VYL12" s="730"/>
      <c r="VYM12" s="730"/>
      <c r="VYN12" s="730"/>
      <c r="VYO12" s="730"/>
      <c r="VYP12" s="730"/>
      <c r="VYQ12" s="730"/>
      <c r="VYR12" s="730"/>
      <c r="VYS12" s="730"/>
      <c r="VYT12" s="730"/>
      <c r="VYU12" s="730"/>
      <c r="VYV12" s="730"/>
      <c r="VYW12" s="730"/>
      <c r="VYX12" s="730"/>
      <c r="VYY12" s="730"/>
      <c r="VYZ12" s="730"/>
      <c r="VZA12" s="730"/>
      <c r="VZB12" s="730"/>
      <c r="VZC12" s="730"/>
      <c r="VZD12" s="730"/>
      <c r="VZE12" s="730"/>
      <c r="VZF12" s="730"/>
      <c r="VZG12" s="730"/>
      <c r="VZH12" s="730"/>
      <c r="VZI12" s="730"/>
      <c r="VZJ12" s="730"/>
      <c r="VZK12" s="730"/>
      <c r="VZL12" s="730"/>
      <c r="VZM12" s="730"/>
      <c r="VZN12" s="730"/>
      <c r="VZO12" s="730"/>
      <c r="VZP12" s="730"/>
      <c r="VZQ12" s="730"/>
      <c r="VZR12" s="730"/>
      <c r="VZS12" s="730"/>
      <c r="VZT12" s="730"/>
      <c r="VZU12" s="730"/>
      <c r="VZV12" s="730"/>
      <c r="VZW12" s="730"/>
      <c r="VZX12" s="730"/>
      <c r="VZY12" s="730"/>
      <c r="VZZ12" s="730"/>
      <c r="WAA12" s="730"/>
      <c r="WAB12" s="730"/>
      <c r="WAC12" s="730"/>
      <c r="WAD12" s="730"/>
      <c r="WAE12" s="730"/>
      <c r="WAF12" s="730"/>
      <c r="WAG12" s="730"/>
      <c r="WAH12" s="730"/>
      <c r="WAI12" s="730"/>
      <c r="WAJ12" s="730"/>
      <c r="WAK12" s="730"/>
      <c r="WAL12" s="730"/>
      <c r="WAM12" s="730"/>
      <c r="WAN12" s="730"/>
      <c r="WAO12" s="730"/>
      <c r="WAP12" s="730"/>
      <c r="WAQ12" s="730"/>
      <c r="WAR12" s="730"/>
      <c r="WAS12" s="730"/>
      <c r="WAT12" s="730"/>
      <c r="WAU12" s="730"/>
      <c r="WAV12" s="730"/>
      <c r="WAW12" s="730"/>
      <c r="WAX12" s="730"/>
      <c r="WAY12" s="730"/>
      <c r="WAZ12" s="730"/>
      <c r="WBA12" s="730"/>
      <c r="WBB12" s="730"/>
      <c r="WBC12" s="730"/>
      <c r="WBD12" s="730"/>
      <c r="WBE12" s="730"/>
      <c r="WBF12" s="730"/>
      <c r="WBG12" s="730"/>
      <c r="WBH12" s="730"/>
      <c r="WBI12" s="730"/>
      <c r="WBJ12" s="730"/>
      <c r="WBK12" s="730"/>
      <c r="WBL12" s="730"/>
      <c r="WBM12" s="730"/>
      <c r="WBN12" s="730"/>
      <c r="WBO12" s="730"/>
      <c r="WBP12" s="730"/>
      <c r="WBQ12" s="730"/>
      <c r="WBR12" s="730"/>
      <c r="WBS12" s="730"/>
      <c r="WBT12" s="730"/>
      <c r="WBU12" s="730"/>
      <c r="WBV12" s="730"/>
      <c r="WBW12" s="730"/>
      <c r="WBX12" s="730"/>
      <c r="WBY12" s="730"/>
      <c r="WBZ12" s="730"/>
      <c r="WCA12" s="730"/>
      <c r="WCB12" s="730"/>
      <c r="WCC12" s="730"/>
      <c r="WCD12" s="730"/>
      <c r="WCE12" s="730"/>
      <c r="WCF12" s="730"/>
      <c r="WCG12" s="730"/>
      <c r="WCH12" s="730"/>
      <c r="WCI12" s="730"/>
      <c r="WCJ12" s="730"/>
      <c r="WCK12" s="730"/>
      <c r="WCL12" s="730"/>
      <c r="WCM12" s="730"/>
      <c r="WCN12" s="730"/>
      <c r="WCO12" s="730"/>
      <c r="WCP12" s="730"/>
      <c r="WCQ12" s="730"/>
      <c r="WCR12" s="730"/>
      <c r="WCS12" s="730"/>
      <c r="WCT12" s="730"/>
      <c r="WCU12" s="730"/>
      <c r="WCV12" s="730"/>
      <c r="WCW12" s="730"/>
      <c r="WCX12" s="730"/>
      <c r="WCY12" s="730"/>
      <c r="WCZ12" s="730"/>
      <c r="WDA12" s="730"/>
      <c r="WDB12" s="730"/>
      <c r="WDC12" s="730"/>
      <c r="WDD12" s="730"/>
      <c r="WDE12" s="730"/>
      <c r="WDF12" s="730"/>
      <c r="WDG12" s="730"/>
      <c r="WDH12" s="730"/>
      <c r="WDI12" s="730"/>
      <c r="WDJ12" s="730"/>
      <c r="WDK12" s="730"/>
      <c r="WDL12" s="730"/>
      <c r="WDM12" s="730"/>
      <c r="WDN12" s="730"/>
      <c r="WDO12" s="730"/>
      <c r="WDP12" s="730"/>
      <c r="WDQ12" s="730"/>
      <c r="WDR12" s="730"/>
      <c r="WDS12" s="730"/>
      <c r="WDT12" s="730"/>
      <c r="WDU12" s="730"/>
      <c r="WDV12" s="730"/>
      <c r="WDW12" s="730"/>
      <c r="WDX12" s="730"/>
      <c r="WDY12" s="730"/>
      <c r="WDZ12" s="730"/>
      <c r="WEA12" s="730"/>
      <c r="WEB12" s="730"/>
      <c r="WEC12" s="730"/>
      <c r="WED12" s="730"/>
      <c r="WEE12" s="730"/>
      <c r="WEF12" s="730"/>
      <c r="WEG12" s="730"/>
      <c r="WEH12" s="730"/>
      <c r="WEI12" s="730"/>
      <c r="WEJ12" s="730"/>
      <c r="WEK12" s="730"/>
      <c r="WEL12" s="730"/>
      <c r="WEM12" s="730"/>
      <c r="WEN12" s="730"/>
      <c r="WEO12" s="730"/>
      <c r="WEP12" s="730"/>
      <c r="WEQ12" s="730"/>
      <c r="WER12" s="730"/>
      <c r="WES12" s="730"/>
      <c r="WET12" s="730"/>
      <c r="WEU12" s="730"/>
      <c r="WEV12" s="730"/>
      <c r="WEW12" s="730"/>
      <c r="WEX12" s="730"/>
      <c r="WEY12" s="730"/>
      <c r="WEZ12" s="730"/>
      <c r="WFA12" s="730"/>
      <c r="WFB12" s="730"/>
      <c r="WFC12" s="730"/>
      <c r="WFD12" s="730"/>
      <c r="WFE12" s="730"/>
      <c r="WFF12" s="730"/>
      <c r="WFG12" s="730"/>
      <c r="WFH12" s="730"/>
      <c r="WFI12" s="730"/>
      <c r="WFJ12" s="730"/>
      <c r="WFK12" s="730"/>
      <c r="WFL12" s="730"/>
      <c r="WFM12" s="730"/>
      <c r="WFN12" s="730"/>
      <c r="WFO12" s="730"/>
      <c r="WFP12" s="730"/>
      <c r="WFQ12" s="730"/>
      <c r="WFR12" s="730"/>
      <c r="WFS12" s="730"/>
      <c r="WFT12" s="730"/>
      <c r="WFU12" s="730"/>
      <c r="WFV12" s="730"/>
      <c r="WFW12" s="730"/>
      <c r="WFX12" s="730"/>
      <c r="WFY12" s="730"/>
      <c r="WFZ12" s="730"/>
      <c r="WGA12" s="730"/>
      <c r="WGB12" s="730"/>
      <c r="WGC12" s="730"/>
      <c r="WGD12" s="730"/>
      <c r="WGE12" s="730"/>
      <c r="WGF12" s="730"/>
      <c r="WGG12" s="730"/>
      <c r="WGH12" s="730"/>
      <c r="WGI12" s="730"/>
      <c r="WGJ12" s="730"/>
      <c r="WGK12" s="730"/>
      <c r="WGL12" s="730"/>
      <c r="WGM12" s="730"/>
      <c r="WGN12" s="730"/>
      <c r="WGO12" s="730"/>
      <c r="WGP12" s="730"/>
      <c r="WGQ12" s="730"/>
      <c r="WGR12" s="730"/>
      <c r="WGS12" s="730"/>
      <c r="WGT12" s="730"/>
      <c r="WGU12" s="730"/>
      <c r="WGV12" s="730"/>
      <c r="WGW12" s="730"/>
      <c r="WGX12" s="730"/>
      <c r="WGY12" s="730"/>
      <c r="WGZ12" s="730"/>
      <c r="WHA12" s="730"/>
      <c r="WHB12" s="730"/>
      <c r="WHC12" s="730"/>
      <c r="WHD12" s="730"/>
      <c r="WHE12" s="730"/>
      <c r="WHF12" s="730"/>
      <c r="WHG12" s="730"/>
      <c r="WHH12" s="730"/>
      <c r="WHI12" s="730"/>
      <c r="WHJ12" s="730"/>
      <c r="WHK12" s="730"/>
      <c r="WHL12" s="730"/>
      <c r="WHM12" s="730"/>
      <c r="WHN12" s="730"/>
      <c r="WHO12" s="730"/>
      <c r="WHP12" s="730"/>
      <c r="WHQ12" s="730"/>
      <c r="WHR12" s="730"/>
      <c r="WHS12" s="730"/>
      <c r="WHT12" s="730"/>
      <c r="WHU12" s="730"/>
      <c r="WHV12" s="730"/>
      <c r="WHW12" s="730"/>
      <c r="WHX12" s="730"/>
      <c r="WHY12" s="730"/>
      <c r="WHZ12" s="730"/>
      <c r="WIA12" s="730"/>
      <c r="WIB12" s="730"/>
      <c r="WIC12" s="730"/>
      <c r="WID12" s="730"/>
      <c r="WIE12" s="730"/>
      <c r="WIF12" s="730"/>
      <c r="WIG12" s="730"/>
      <c r="WIH12" s="730"/>
      <c r="WII12" s="730"/>
      <c r="WIJ12" s="730"/>
      <c r="WIK12" s="730"/>
      <c r="WIL12" s="730"/>
      <c r="WIM12" s="730"/>
      <c r="WIN12" s="730"/>
      <c r="WIO12" s="730"/>
      <c r="WIP12" s="730"/>
      <c r="WIQ12" s="730"/>
      <c r="WIR12" s="730"/>
      <c r="WIS12" s="730"/>
      <c r="WIT12" s="730"/>
      <c r="WIU12" s="730"/>
      <c r="WIV12" s="730"/>
      <c r="WIW12" s="730"/>
      <c r="WIX12" s="730"/>
      <c r="WIY12" s="730"/>
      <c r="WIZ12" s="730"/>
      <c r="WJA12" s="730"/>
      <c r="WJB12" s="730"/>
      <c r="WJC12" s="730"/>
      <c r="WJD12" s="730"/>
      <c r="WJE12" s="730"/>
      <c r="WJF12" s="730"/>
      <c r="WJG12" s="730"/>
      <c r="WJH12" s="730"/>
      <c r="WJI12" s="730"/>
      <c r="WJJ12" s="730"/>
      <c r="WJK12" s="730"/>
      <c r="WJL12" s="730"/>
      <c r="WJM12" s="730"/>
      <c r="WJN12" s="730"/>
      <c r="WJO12" s="730"/>
      <c r="WJP12" s="730"/>
      <c r="WJQ12" s="730"/>
      <c r="WJR12" s="730"/>
      <c r="WJS12" s="730"/>
      <c r="WJT12" s="730"/>
      <c r="WJU12" s="730"/>
      <c r="WJV12" s="730"/>
      <c r="WJW12" s="730"/>
      <c r="WJX12" s="730"/>
      <c r="WJY12" s="730"/>
      <c r="WJZ12" s="730"/>
      <c r="WKA12" s="730"/>
      <c r="WKB12" s="730"/>
      <c r="WKC12" s="730"/>
      <c r="WKD12" s="730"/>
      <c r="WKE12" s="730"/>
      <c r="WKF12" s="730"/>
      <c r="WKG12" s="730"/>
      <c r="WKH12" s="730"/>
      <c r="WKI12" s="730"/>
      <c r="WKJ12" s="730"/>
      <c r="WKK12" s="730"/>
      <c r="WKL12" s="730"/>
      <c r="WKM12" s="730"/>
      <c r="WKN12" s="730"/>
      <c r="WKO12" s="730"/>
      <c r="WKP12" s="730"/>
      <c r="WKQ12" s="730"/>
      <c r="WKR12" s="730"/>
      <c r="WKS12" s="730"/>
      <c r="WKT12" s="730"/>
      <c r="WKU12" s="730"/>
      <c r="WKV12" s="730"/>
      <c r="WKW12" s="730"/>
      <c r="WKX12" s="730"/>
      <c r="WKY12" s="730"/>
      <c r="WKZ12" s="730"/>
      <c r="WLA12" s="730"/>
      <c r="WLB12" s="730"/>
      <c r="WLC12" s="730"/>
      <c r="WLD12" s="730"/>
      <c r="WLE12" s="730"/>
      <c r="WLF12" s="730"/>
      <c r="WLG12" s="730"/>
      <c r="WLH12" s="730"/>
      <c r="WLI12" s="730"/>
      <c r="WLJ12" s="730"/>
      <c r="WLK12" s="730"/>
      <c r="WLL12" s="730"/>
      <c r="WLM12" s="730"/>
      <c r="WLN12" s="730"/>
      <c r="WLO12" s="730"/>
      <c r="WLP12" s="730"/>
      <c r="WLQ12" s="730"/>
      <c r="WLR12" s="730"/>
      <c r="WLS12" s="730"/>
      <c r="WLT12" s="730"/>
      <c r="WLU12" s="730"/>
      <c r="WLV12" s="730"/>
      <c r="WLW12" s="730"/>
      <c r="WLX12" s="730"/>
      <c r="WLY12" s="730"/>
      <c r="WLZ12" s="730"/>
      <c r="WMA12" s="730"/>
      <c r="WMB12" s="730"/>
      <c r="WMC12" s="730"/>
      <c r="WMD12" s="730"/>
      <c r="WME12" s="730"/>
      <c r="WMF12" s="730"/>
      <c r="WMG12" s="730"/>
      <c r="WMH12" s="730"/>
      <c r="WMI12" s="730"/>
      <c r="WMJ12" s="730"/>
      <c r="WMK12" s="730"/>
      <c r="WML12" s="730"/>
      <c r="WMM12" s="730"/>
      <c r="WMN12" s="730"/>
      <c r="WMO12" s="730"/>
      <c r="WMP12" s="730"/>
      <c r="WMQ12" s="730"/>
      <c r="WMR12" s="730"/>
      <c r="WMS12" s="730"/>
      <c r="WMT12" s="730"/>
      <c r="WMU12" s="730"/>
      <c r="WMV12" s="730"/>
      <c r="WMW12" s="730"/>
      <c r="WMX12" s="730"/>
      <c r="WMY12" s="730"/>
      <c r="WMZ12" s="730"/>
      <c r="WNA12" s="730"/>
      <c r="WNB12" s="730"/>
      <c r="WNC12" s="730"/>
      <c r="WND12" s="730"/>
      <c r="WNE12" s="730"/>
      <c r="WNF12" s="730"/>
      <c r="WNG12" s="730"/>
      <c r="WNH12" s="730"/>
      <c r="WNI12" s="730"/>
      <c r="WNJ12" s="730"/>
      <c r="WNK12" s="730"/>
      <c r="WNL12" s="730"/>
      <c r="WNM12" s="730"/>
      <c r="WNN12" s="730"/>
      <c r="WNO12" s="730"/>
      <c r="WNP12" s="730"/>
      <c r="WNQ12" s="730"/>
      <c r="WNR12" s="730"/>
      <c r="WNS12" s="730"/>
      <c r="WNT12" s="730"/>
      <c r="WNU12" s="730"/>
      <c r="WNV12" s="730"/>
      <c r="WNW12" s="730"/>
      <c r="WNX12" s="730"/>
      <c r="WNY12" s="730"/>
      <c r="WNZ12" s="730"/>
      <c r="WOA12" s="730"/>
      <c r="WOB12" s="730"/>
      <c r="WOC12" s="730"/>
      <c r="WOD12" s="730"/>
      <c r="WOE12" s="730"/>
      <c r="WOF12" s="730"/>
      <c r="WOG12" s="730"/>
      <c r="WOH12" s="730"/>
      <c r="WOI12" s="730"/>
      <c r="WOJ12" s="730"/>
      <c r="WOK12" s="730"/>
      <c r="WOL12" s="730"/>
      <c r="WOM12" s="730"/>
      <c r="WON12" s="730"/>
      <c r="WOO12" s="730"/>
      <c r="WOP12" s="730"/>
      <c r="WOQ12" s="730"/>
      <c r="WOR12" s="730"/>
      <c r="WOS12" s="730"/>
      <c r="WOT12" s="730"/>
      <c r="WOU12" s="730"/>
      <c r="WOV12" s="730"/>
      <c r="WOW12" s="730"/>
      <c r="WOX12" s="730"/>
      <c r="WOY12" s="730"/>
      <c r="WOZ12" s="730"/>
      <c r="WPA12" s="730"/>
      <c r="WPB12" s="730"/>
      <c r="WPC12" s="730"/>
      <c r="WPD12" s="730"/>
      <c r="WPE12" s="730"/>
      <c r="WPF12" s="730"/>
      <c r="WPG12" s="730"/>
      <c r="WPH12" s="730"/>
      <c r="WPI12" s="730"/>
      <c r="WPJ12" s="730"/>
      <c r="WPK12" s="730"/>
      <c r="WPL12" s="730"/>
      <c r="WPM12" s="730"/>
      <c r="WPN12" s="730"/>
      <c r="WPO12" s="730"/>
      <c r="WPP12" s="730"/>
      <c r="WPQ12" s="730"/>
      <c r="WPR12" s="730"/>
      <c r="WPS12" s="730"/>
      <c r="WPT12" s="730"/>
      <c r="WPU12" s="730"/>
      <c r="WPV12" s="730"/>
      <c r="WPW12" s="730"/>
      <c r="WPX12" s="730"/>
      <c r="WPY12" s="730"/>
      <c r="WPZ12" s="730"/>
      <c r="WQA12" s="730"/>
      <c r="WQB12" s="730"/>
      <c r="WQC12" s="730"/>
      <c r="WQD12" s="730"/>
      <c r="WQE12" s="730"/>
      <c r="WQF12" s="730"/>
      <c r="WQG12" s="730"/>
      <c r="WQH12" s="730"/>
      <c r="WQI12" s="730"/>
      <c r="WQJ12" s="730"/>
      <c r="WQK12" s="730"/>
      <c r="WQL12" s="730"/>
      <c r="WQM12" s="730"/>
      <c r="WQN12" s="730"/>
      <c r="WQO12" s="730"/>
      <c r="WQP12" s="730"/>
      <c r="WQQ12" s="730"/>
      <c r="WQR12" s="730"/>
      <c r="WQS12" s="730"/>
      <c r="WQT12" s="730"/>
      <c r="WQU12" s="730"/>
      <c r="WQV12" s="730"/>
      <c r="WQW12" s="730"/>
      <c r="WQX12" s="730"/>
      <c r="WQY12" s="730"/>
      <c r="WQZ12" s="730"/>
      <c r="WRA12" s="730"/>
      <c r="WRB12" s="730"/>
      <c r="WRC12" s="730"/>
      <c r="WRD12" s="730"/>
      <c r="WRE12" s="730"/>
      <c r="WRF12" s="730"/>
      <c r="WRG12" s="730"/>
      <c r="WRH12" s="730"/>
      <c r="WRI12" s="730"/>
      <c r="WRJ12" s="730"/>
      <c r="WRK12" s="730"/>
      <c r="WRL12" s="730"/>
      <c r="WRM12" s="730"/>
      <c r="WRN12" s="730"/>
      <c r="WRO12" s="730"/>
      <c r="WRP12" s="730"/>
      <c r="WRQ12" s="730"/>
      <c r="WRR12" s="730"/>
      <c r="WRS12" s="730"/>
      <c r="WRT12" s="730"/>
      <c r="WRU12" s="730"/>
      <c r="WRV12" s="730"/>
      <c r="WRW12" s="730"/>
      <c r="WRX12" s="730"/>
      <c r="WRY12" s="730"/>
      <c r="WRZ12" s="730"/>
      <c r="WSA12" s="730"/>
      <c r="WSB12" s="730"/>
      <c r="WSC12" s="730"/>
      <c r="WSD12" s="730"/>
      <c r="WSE12" s="730"/>
      <c r="WSF12" s="730"/>
      <c r="WSG12" s="730"/>
      <c r="WSH12" s="730"/>
      <c r="WSI12" s="730"/>
      <c r="WSJ12" s="730"/>
      <c r="WSK12" s="730"/>
      <c r="WSL12" s="730"/>
      <c r="WSM12" s="730"/>
      <c r="WSN12" s="730"/>
      <c r="WSO12" s="730"/>
      <c r="WSP12" s="730"/>
      <c r="WSQ12" s="730"/>
      <c r="WSR12" s="730"/>
      <c r="WSS12" s="730"/>
      <c r="WST12" s="730"/>
      <c r="WSU12" s="730"/>
      <c r="WSV12" s="730"/>
      <c r="WSW12" s="730"/>
      <c r="WSX12" s="730"/>
      <c r="WSY12" s="730"/>
      <c r="WSZ12" s="730"/>
      <c r="WTA12" s="730"/>
      <c r="WTB12" s="730"/>
      <c r="WTC12" s="730"/>
      <c r="WTD12" s="730"/>
      <c r="WTE12" s="730"/>
      <c r="WTF12" s="730"/>
      <c r="WTG12" s="730"/>
      <c r="WTH12" s="730"/>
      <c r="WTI12" s="730"/>
      <c r="WTJ12" s="730"/>
      <c r="WTK12" s="730"/>
      <c r="WTL12" s="730"/>
      <c r="WTM12" s="730"/>
      <c r="WTN12" s="730"/>
      <c r="WTO12" s="730"/>
      <c r="WTP12" s="730"/>
      <c r="WTQ12" s="730"/>
      <c r="WTR12" s="730"/>
      <c r="WTS12" s="730"/>
      <c r="WTT12" s="730"/>
      <c r="WTU12" s="730"/>
      <c r="WTV12" s="730"/>
      <c r="WTW12" s="730"/>
      <c r="WTX12" s="730"/>
      <c r="WTY12" s="730"/>
      <c r="WTZ12" s="730"/>
      <c r="WUA12" s="730"/>
      <c r="WUB12" s="730"/>
      <c r="WUC12" s="730"/>
      <c r="WUD12" s="730"/>
      <c r="WUE12" s="730"/>
      <c r="WUF12" s="730"/>
      <c r="WUG12" s="730"/>
      <c r="WUH12" s="730"/>
      <c r="WUI12" s="730"/>
      <c r="WUJ12" s="730"/>
      <c r="WUK12" s="730"/>
      <c r="WUL12" s="730"/>
      <c r="WUM12" s="730"/>
      <c r="WUN12" s="730"/>
      <c r="WUO12" s="730"/>
      <c r="WUP12" s="730"/>
      <c r="WUQ12" s="730"/>
      <c r="WUR12" s="730"/>
      <c r="WUS12" s="730"/>
      <c r="WUT12" s="730"/>
      <c r="WUU12" s="730"/>
      <c r="WUV12" s="730"/>
      <c r="WUW12" s="730"/>
      <c r="WUX12" s="730"/>
      <c r="WUY12" s="730"/>
      <c r="WUZ12" s="730"/>
      <c r="WVA12" s="730"/>
      <c r="WVB12" s="730"/>
      <c r="WVC12" s="730"/>
      <c r="WVD12" s="730"/>
      <c r="WVE12" s="730"/>
      <c r="WVF12" s="730"/>
      <c r="WVG12" s="730"/>
      <c r="WVH12" s="730"/>
      <c r="WVI12" s="730"/>
      <c r="WVJ12" s="730"/>
      <c r="WVK12" s="730"/>
      <c r="WVL12" s="730"/>
      <c r="WVM12" s="730"/>
      <c r="WVN12" s="730"/>
      <c r="WVO12" s="730"/>
      <c r="WVP12" s="730"/>
      <c r="WVQ12" s="730"/>
      <c r="WVR12" s="730"/>
      <c r="WVS12" s="730"/>
      <c r="WVT12" s="730"/>
      <c r="WVU12" s="730"/>
      <c r="WVV12" s="730"/>
      <c r="WVW12" s="730"/>
      <c r="WVX12" s="730"/>
      <c r="WVY12" s="730"/>
      <c r="WVZ12" s="730"/>
      <c r="WWA12" s="730"/>
      <c r="WWB12" s="730"/>
      <c r="WWC12" s="730"/>
      <c r="WWD12" s="730"/>
      <c r="WWE12" s="730"/>
      <c r="WWF12" s="730"/>
      <c r="WWG12" s="730"/>
      <c r="WWH12" s="730"/>
      <c r="WWI12" s="730"/>
      <c r="WWJ12" s="730"/>
      <c r="WWK12" s="730"/>
      <c r="WWL12" s="730"/>
      <c r="WWM12" s="730"/>
      <c r="WWN12" s="730"/>
      <c r="WWO12" s="730"/>
      <c r="WWP12" s="730"/>
      <c r="WWQ12" s="730"/>
      <c r="WWR12" s="730"/>
      <c r="WWS12" s="730"/>
      <c r="WWT12" s="730"/>
      <c r="WWU12" s="730"/>
      <c r="WWV12" s="730"/>
      <c r="WWW12" s="730"/>
      <c r="WWX12" s="730"/>
      <c r="WWY12" s="730"/>
      <c r="WWZ12" s="730"/>
      <c r="WXA12" s="730"/>
      <c r="WXB12" s="730"/>
      <c r="WXC12" s="730"/>
      <c r="WXD12" s="730"/>
      <c r="WXE12" s="730"/>
      <c r="WXF12" s="730"/>
      <c r="WXG12" s="730"/>
      <c r="WXH12" s="730"/>
      <c r="WXI12" s="730"/>
      <c r="WXJ12" s="730"/>
      <c r="WXK12" s="730"/>
      <c r="WXL12" s="730"/>
      <c r="WXM12" s="730"/>
      <c r="WXN12" s="730"/>
      <c r="WXO12" s="730"/>
      <c r="WXP12" s="730"/>
      <c r="WXQ12" s="730"/>
      <c r="WXR12" s="730"/>
      <c r="WXS12" s="730"/>
      <c r="WXT12" s="730"/>
      <c r="WXU12" s="730"/>
      <c r="WXV12" s="730"/>
      <c r="WXW12" s="730"/>
      <c r="WXX12" s="730"/>
      <c r="WXY12" s="730"/>
      <c r="WXZ12" s="730"/>
      <c r="WYA12" s="730"/>
      <c r="WYB12" s="730"/>
      <c r="WYC12" s="730"/>
      <c r="WYD12" s="730"/>
      <c r="WYE12" s="730"/>
      <c r="WYF12" s="730"/>
      <c r="WYG12" s="730"/>
      <c r="WYH12" s="730"/>
      <c r="WYI12" s="730"/>
      <c r="WYJ12" s="730"/>
      <c r="WYK12" s="730"/>
      <c r="WYL12" s="730"/>
      <c r="WYM12" s="730"/>
      <c r="WYN12" s="730"/>
      <c r="WYO12" s="730"/>
      <c r="WYP12" s="730"/>
      <c r="WYQ12" s="730"/>
      <c r="WYR12" s="730"/>
      <c r="WYS12" s="730"/>
      <c r="WYT12" s="730"/>
      <c r="WYU12" s="730"/>
      <c r="WYV12" s="730"/>
      <c r="WYW12" s="730"/>
      <c r="WYX12" s="730"/>
      <c r="WYY12" s="730"/>
      <c r="WYZ12" s="730"/>
      <c r="WZA12" s="730"/>
      <c r="WZB12" s="730"/>
      <c r="WZC12" s="730"/>
      <c r="WZD12" s="730"/>
      <c r="WZE12" s="730"/>
      <c r="WZF12" s="730"/>
      <c r="WZG12" s="730"/>
      <c r="WZH12" s="730"/>
      <c r="WZI12" s="730"/>
      <c r="WZJ12" s="730"/>
      <c r="WZK12" s="730"/>
      <c r="WZL12" s="730"/>
      <c r="WZM12" s="730"/>
      <c r="WZN12" s="730"/>
      <c r="WZO12" s="730"/>
      <c r="WZP12" s="730"/>
      <c r="WZQ12" s="730"/>
      <c r="WZR12" s="730"/>
      <c r="WZS12" s="730"/>
      <c r="WZT12" s="730"/>
      <c r="WZU12" s="730"/>
      <c r="WZV12" s="730"/>
      <c r="WZW12" s="730"/>
      <c r="WZX12" s="730"/>
      <c r="WZY12" s="730"/>
      <c r="WZZ12" s="730"/>
      <c r="XAA12" s="730"/>
      <c r="XAB12" s="730"/>
      <c r="XAC12" s="730"/>
      <c r="XAD12" s="730"/>
      <c r="XAE12" s="730"/>
      <c r="XAF12" s="730"/>
      <c r="XAG12" s="730"/>
      <c r="XAH12" s="730"/>
      <c r="XAI12" s="730"/>
      <c r="XAJ12" s="730"/>
      <c r="XAK12" s="730"/>
      <c r="XAL12" s="730"/>
      <c r="XAM12" s="730"/>
      <c r="XAN12" s="730"/>
      <c r="XAO12" s="730"/>
      <c r="XAP12" s="730"/>
      <c r="XAQ12" s="730"/>
      <c r="XAR12" s="730"/>
      <c r="XAS12" s="730"/>
      <c r="XAT12" s="730"/>
      <c r="XAU12" s="730"/>
      <c r="XAV12" s="730"/>
      <c r="XAW12" s="730"/>
      <c r="XAX12" s="730"/>
      <c r="XAY12" s="730"/>
      <c r="XAZ12" s="730"/>
      <c r="XBA12" s="730"/>
      <c r="XBB12" s="730"/>
      <c r="XBC12" s="730"/>
      <c r="XBD12" s="730"/>
      <c r="XBE12" s="730"/>
      <c r="XBF12" s="730"/>
      <c r="XBG12" s="730"/>
      <c r="XBH12" s="730"/>
      <c r="XBI12" s="730"/>
      <c r="XBJ12" s="730"/>
      <c r="XBK12" s="730"/>
      <c r="XBL12" s="730"/>
      <c r="XBM12" s="730"/>
      <c r="XBN12" s="730"/>
      <c r="XBO12" s="730"/>
      <c r="XBP12" s="730"/>
      <c r="XBQ12" s="730"/>
      <c r="XBR12" s="730"/>
      <c r="XBS12" s="730"/>
      <c r="XBT12" s="730"/>
      <c r="XBU12" s="730"/>
      <c r="XBV12" s="730"/>
      <c r="XBW12" s="730"/>
      <c r="XBX12" s="730"/>
      <c r="XBY12" s="730"/>
      <c r="XBZ12" s="730"/>
      <c r="XCA12" s="730"/>
      <c r="XCB12" s="730"/>
      <c r="XCC12" s="730"/>
      <c r="XCD12" s="730"/>
      <c r="XCE12" s="730"/>
      <c r="XCF12" s="730"/>
      <c r="XCG12" s="730"/>
      <c r="XCH12" s="730"/>
      <c r="XCI12" s="730"/>
      <c r="XCJ12" s="730"/>
      <c r="XCK12" s="730"/>
      <c r="XCL12" s="730"/>
      <c r="XCM12" s="730"/>
      <c r="XCN12" s="730"/>
      <c r="XCO12" s="730"/>
      <c r="XCP12" s="730"/>
      <c r="XCQ12" s="730"/>
      <c r="XCR12" s="730"/>
      <c r="XCS12" s="730"/>
      <c r="XCT12" s="730"/>
      <c r="XCU12" s="730"/>
      <c r="XCV12" s="730"/>
      <c r="XCW12" s="730"/>
      <c r="XCX12" s="730"/>
      <c r="XCY12" s="730"/>
      <c r="XCZ12" s="730"/>
      <c r="XDA12" s="730"/>
      <c r="XDB12" s="730"/>
      <c r="XDC12" s="730"/>
      <c r="XDD12" s="730"/>
      <c r="XDE12" s="730"/>
      <c r="XDF12" s="730"/>
      <c r="XDG12" s="730"/>
      <c r="XDH12" s="730"/>
      <c r="XDI12" s="730"/>
      <c r="XDJ12" s="730"/>
      <c r="XDK12" s="730"/>
      <c r="XDL12" s="730"/>
      <c r="XDM12" s="730"/>
      <c r="XDN12" s="730"/>
      <c r="XDO12" s="730"/>
      <c r="XDP12" s="730"/>
      <c r="XDQ12" s="730"/>
      <c r="XDR12" s="730"/>
      <c r="XDS12" s="730"/>
      <c r="XDT12" s="730"/>
      <c r="XDU12" s="730"/>
      <c r="XDV12" s="730"/>
      <c r="XDW12" s="730"/>
      <c r="XDX12" s="730"/>
      <c r="XDY12" s="730"/>
      <c r="XDZ12" s="730"/>
      <c r="XEA12" s="730"/>
      <c r="XEB12" s="730"/>
      <c r="XEC12" s="730"/>
      <c r="XED12" s="730"/>
      <c r="XEE12" s="730"/>
      <c r="XEF12" s="730"/>
      <c r="XEG12" s="730"/>
      <c r="XEH12" s="730"/>
      <c r="XEI12" s="730"/>
      <c r="XEJ12" s="730"/>
      <c r="XEK12" s="730"/>
      <c r="XEL12" s="730"/>
      <c r="XEM12" s="730"/>
      <c r="XEN12" s="730"/>
      <c r="XEO12" s="730"/>
      <c r="XEP12" s="730"/>
      <c r="XEQ12" s="730"/>
      <c r="XER12" s="730"/>
      <c r="XES12" s="730"/>
      <c r="XET12" s="730"/>
      <c r="XEU12" s="730"/>
      <c r="XEV12" s="730"/>
      <c r="XEW12" s="730"/>
      <c r="XEX12" s="730"/>
      <c r="XEY12" s="730"/>
      <c r="XEZ12" s="730"/>
      <c r="XFA12" s="730"/>
    </row>
    <row r="13" spans="1:16381" s="247" customFormat="1" ht="15" customHeight="1" x14ac:dyDescent="0.25">
      <c r="A13" s="812"/>
      <c r="B13" s="1130" t="s">
        <v>1005</v>
      </c>
      <c r="C13" s="2010" t="s">
        <v>14</v>
      </c>
      <c r="D13" s="1993" t="str">
        <f>CONCATENATE("Col ", LEFT(ADDRESS(ROW('DefCap-Provisioning'!D8),COLUMN('DefCap-Provisioning'!D8),4), 1))</f>
        <v>Col D</v>
      </c>
      <c r="E13" s="1981" t="str">
        <f>CONCATENATE("Col ", LEFT(ADDRESS(ROW('DefCap-Provisioning'!E8),COLUMN('DefCap-Provisioning'!E8),4), 1))</f>
        <v>Col E</v>
      </c>
      <c r="F13" s="1981" t="str">
        <f>CONCATENATE("Col ", LEFT(ADDRESS(ROW('DefCap-Provisioning'!F8),COLUMN('DefCap-Provisioning'!F8),4), 1))</f>
        <v>Col F</v>
      </c>
      <c r="G13" s="1981" t="str">
        <f>CONCATENATE("Col ", LEFT(ADDRESS(ROW('DefCap-Provisioning'!G8),COLUMN('DefCap-Provisioning'!G8),4), 1))</f>
        <v>Col G</v>
      </c>
      <c r="H13" s="1980" t="str">
        <f>CONCATENATE("Col ", LEFT(ADDRESS(ROW('DefCap-Provisioning'!H8),COLUMN('DefCap-Provisioning'!H8),4), 1))</f>
        <v>Col H</v>
      </c>
      <c r="I13" s="730"/>
      <c r="J13" s="730"/>
      <c r="K13" s="730"/>
      <c r="L13" s="730"/>
      <c r="M13" s="730"/>
      <c r="N13" s="730"/>
      <c r="O13" s="730"/>
      <c r="P13" s="730"/>
      <c r="Q13" s="730"/>
      <c r="R13" s="730"/>
      <c r="S13" s="730"/>
      <c r="T13" s="730"/>
      <c r="U13" s="730"/>
      <c r="V13" s="730"/>
      <c r="AN13" s="813"/>
    </row>
    <row r="14" spans="1:16381" s="247" customFormat="1" ht="15" customHeight="1" x14ac:dyDescent="0.25">
      <c r="A14" s="812"/>
      <c r="B14" s="348" t="s">
        <v>1010</v>
      </c>
      <c r="C14" s="928" t="str">
        <f>'DefCap-Provisioning'!C8</f>
        <v>Check: D7 ≥ DefCap worksheet cell D8</v>
      </c>
      <c r="D14" s="834" t="str">
        <f>'DefCap-Provisioning'!D8</f>
        <v/>
      </c>
      <c r="E14" s="343"/>
      <c r="F14" s="343"/>
      <c r="G14" s="343"/>
      <c r="H14" s="340"/>
      <c r="I14" s="730"/>
      <c r="J14" s="730"/>
      <c r="K14" s="730"/>
      <c r="L14" s="730"/>
      <c r="M14" s="730"/>
      <c r="N14" s="730"/>
      <c r="O14" s="730"/>
      <c r="P14" s="730"/>
      <c r="Q14" s="730"/>
      <c r="R14" s="730"/>
      <c r="S14" s="730"/>
      <c r="T14" s="730"/>
      <c r="U14" s="730"/>
      <c r="V14" s="730"/>
      <c r="AN14" s="813"/>
    </row>
    <row r="15" spans="1:16381" s="247" customFormat="1" ht="15" customHeight="1" x14ac:dyDescent="0.25">
      <c r="A15" s="812"/>
      <c r="B15" s="348" t="s">
        <v>1010</v>
      </c>
      <c r="C15" s="928" t="str">
        <f>'DefCap-Provisioning'!C12</f>
        <v>Check: (D9 + D10 + D11) = D7</v>
      </c>
      <c r="D15" s="834" t="str">
        <f>'DefCap-Provisioning'!D12</f>
        <v/>
      </c>
      <c r="E15" s="343"/>
      <c r="F15" s="343"/>
      <c r="G15" s="343"/>
      <c r="H15" s="340"/>
      <c r="I15" s="730"/>
      <c r="J15" s="730"/>
      <c r="K15" s="730"/>
      <c r="L15" s="730"/>
      <c r="M15" s="730"/>
      <c r="N15" s="730"/>
      <c r="O15" s="730"/>
      <c r="P15" s="730"/>
      <c r="Q15" s="730"/>
      <c r="R15" s="730"/>
      <c r="S15" s="730"/>
      <c r="T15" s="730"/>
      <c r="U15" s="730"/>
      <c r="V15" s="730"/>
      <c r="AN15" s="813"/>
    </row>
    <row r="16" spans="1:16381" s="247" customFormat="1" ht="15" customHeight="1" x14ac:dyDescent="0.25">
      <c r="A16" s="812"/>
      <c r="B16" s="348" t="s">
        <v>1010</v>
      </c>
      <c r="C16" s="928" t="str">
        <f>'DefCap-Provisioning'!C18</f>
        <v>Check: (D15 + D16 + D17) = D14</v>
      </c>
      <c r="D16" s="834" t="str">
        <f>'DefCap-Provisioning'!D18</f>
        <v/>
      </c>
      <c r="E16" s="343"/>
      <c r="F16" s="343"/>
      <c r="G16" s="343"/>
      <c r="H16" s="340"/>
      <c r="I16" s="730"/>
      <c r="J16" s="730"/>
      <c r="K16" s="730"/>
      <c r="L16" s="730"/>
      <c r="M16" s="730"/>
      <c r="N16" s="730"/>
      <c r="O16" s="730"/>
      <c r="P16" s="730"/>
      <c r="Q16" s="730"/>
      <c r="R16" s="730"/>
      <c r="S16" s="730"/>
      <c r="T16" s="730"/>
      <c r="U16" s="730"/>
      <c r="V16" s="730"/>
      <c r="AN16" s="813"/>
    </row>
    <row r="17" spans="1:40" s="247" customFormat="1" ht="15" customHeight="1" x14ac:dyDescent="0.25">
      <c r="A17" s="812"/>
      <c r="B17" s="348" t="s">
        <v>1010</v>
      </c>
      <c r="C17" s="928" t="str">
        <f>'DefCap-Provisioning'!C22</f>
        <v>Check: (D20 + D21) = D19</v>
      </c>
      <c r="D17" s="834" t="str">
        <f>'DefCap-Provisioning'!D22</f>
        <v/>
      </c>
      <c r="E17" s="343"/>
      <c r="F17" s="343"/>
      <c r="G17" s="343"/>
      <c r="H17" s="340"/>
      <c r="I17" s="730"/>
      <c r="J17" s="730"/>
      <c r="K17" s="730"/>
      <c r="L17" s="730"/>
      <c r="M17" s="730"/>
      <c r="N17" s="730"/>
      <c r="O17" s="730"/>
      <c r="P17" s="730"/>
      <c r="Q17" s="730"/>
      <c r="R17" s="730"/>
      <c r="S17" s="730"/>
      <c r="T17" s="730"/>
      <c r="U17" s="730"/>
      <c r="V17" s="730"/>
      <c r="AN17" s="813"/>
    </row>
    <row r="18" spans="1:40" s="247" customFormat="1" ht="15" customHeight="1" x14ac:dyDescent="0.25">
      <c r="A18" s="812"/>
      <c r="B18" s="348" t="s">
        <v>1011</v>
      </c>
      <c r="C18" s="928" t="str">
        <f>'DefCap-Provisioning'!C32</f>
        <v>Check : D30 or D31 &lt;&gt;0</v>
      </c>
      <c r="D18" s="834" t="str">
        <f>'DefCap-Provisioning'!D32</f>
        <v/>
      </c>
      <c r="E18" s="822" t="str">
        <f>'DefCap-Provisioning'!E32</f>
        <v/>
      </c>
      <c r="F18" s="822" t="str">
        <f>'DefCap-Provisioning'!F32</f>
        <v/>
      </c>
      <c r="G18" s="343"/>
      <c r="H18" s="340"/>
      <c r="I18" s="730"/>
      <c r="J18" s="730"/>
      <c r="K18" s="730"/>
      <c r="L18" s="730"/>
      <c r="M18" s="730"/>
      <c r="N18" s="730"/>
      <c r="O18" s="730"/>
      <c r="P18" s="730"/>
      <c r="Q18" s="730"/>
      <c r="R18" s="730"/>
      <c r="S18" s="730"/>
      <c r="T18" s="730"/>
      <c r="U18" s="730"/>
      <c r="V18" s="730"/>
      <c r="AN18" s="813"/>
    </row>
    <row r="19" spans="1:40" s="247" customFormat="1" ht="15" customHeight="1" x14ac:dyDescent="0.25">
      <c r="A19" s="812"/>
      <c r="B19" s="348" t="s">
        <v>1012</v>
      </c>
      <c r="C19" s="928" t="str">
        <f>'DefCap-Provisioning'!H$45 &amp; ": " &amp; 'DefCap-Provisioning'!H$46 &amp; " row" &amp; ROW('DefCap-Provisioning'!H50)</f>
        <v>Check: General + Specific =ECL row50</v>
      </c>
      <c r="D19" s="345"/>
      <c r="E19" s="343"/>
      <c r="F19" s="343"/>
      <c r="G19" s="343"/>
      <c r="H19" s="1044" t="str">
        <f>'DefCap-Provisioning'!H50</f>
        <v/>
      </c>
      <c r="I19" s="730"/>
      <c r="J19" s="730"/>
      <c r="K19" s="730"/>
      <c r="L19" s="730"/>
      <c r="M19" s="730"/>
      <c r="N19" s="730"/>
      <c r="O19" s="730"/>
      <c r="P19" s="730"/>
      <c r="Q19" s="730"/>
      <c r="R19" s="730"/>
      <c r="S19" s="730"/>
      <c r="T19" s="730"/>
      <c r="U19" s="730"/>
      <c r="V19" s="730"/>
      <c r="AN19" s="813"/>
    </row>
    <row r="20" spans="1:40" s="247" customFormat="1" ht="15" customHeight="1" x14ac:dyDescent="0.25">
      <c r="A20" s="812"/>
      <c r="B20" s="348" t="s">
        <v>1012</v>
      </c>
      <c r="C20" s="928" t="str">
        <f>'DefCap-Provisioning'!H$45 &amp; ": " &amp; 'DefCap-Provisioning'!H$46 &amp; " row" &amp; ROW('DefCap-Provisioning'!H51)</f>
        <v>Check: General + Specific =ECL row51</v>
      </c>
      <c r="D20" s="345"/>
      <c r="E20" s="343"/>
      <c r="F20" s="343"/>
      <c r="G20" s="343"/>
      <c r="H20" s="1044" t="str">
        <f>'DefCap-Provisioning'!H51</f>
        <v/>
      </c>
      <c r="I20" s="730"/>
      <c r="J20" s="730"/>
      <c r="K20" s="730"/>
      <c r="L20" s="730"/>
      <c r="M20" s="730"/>
      <c r="N20" s="730"/>
      <c r="O20" s="730"/>
      <c r="P20" s="730"/>
      <c r="Q20" s="730"/>
      <c r="R20" s="730"/>
      <c r="S20" s="730"/>
      <c r="T20" s="730"/>
      <c r="U20" s="730"/>
      <c r="V20" s="730"/>
      <c r="AN20" s="813"/>
    </row>
    <row r="21" spans="1:40" s="247" customFormat="1" ht="15" customHeight="1" x14ac:dyDescent="0.25">
      <c r="A21" s="812"/>
      <c r="B21" s="348" t="s">
        <v>1012</v>
      </c>
      <c r="C21" s="928" t="str">
        <f>'DefCap-Provisioning'!H$45 &amp; ": " &amp; 'DefCap-Provisioning'!H$46 &amp; " row" &amp; ROW('DefCap-Provisioning'!H52)</f>
        <v>Check: General + Specific =ECL row52</v>
      </c>
      <c r="D21" s="345"/>
      <c r="E21" s="343"/>
      <c r="F21" s="343"/>
      <c r="G21" s="343"/>
      <c r="H21" s="1044" t="str">
        <f>'DefCap-Provisioning'!H52</f>
        <v/>
      </c>
      <c r="I21" s="730"/>
      <c r="J21" s="730"/>
      <c r="K21" s="730"/>
      <c r="L21" s="730"/>
      <c r="M21" s="730"/>
      <c r="N21" s="730"/>
      <c r="O21" s="730"/>
      <c r="P21" s="730"/>
      <c r="Q21" s="730"/>
      <c r="R21" s="730"/>
      <c r="S21" s="730"/>
      <c r="T21" s="730"/>
      <c r="U21" s="730"/>
      <c r="V21" s="730"/>
      <c r="AN21" s="813"/>
    </row>
    <row r="22" spans="1:40" s="247" customFormat="1" ht="15" customHeight="1" x14ac:dyDescent="0.25">
      <c r="A22" s="812"/>
      <c r="B22" s="348" t="s">
        <v>1012</v>
      </c>
      <c r="C22" s="928" t="str">
        <f>'DefCap-Provisioning'!H$45 &amp; ": " &amp; 'DefCap-Provisioning'!H$46 &amp; " row" &amp; ROW('DefCap-Provisioning'!H53)</f>
        <v>Check: General + Specific =ECL row53</v>
      </c>
      <c r="D22" s="345"/>
      <c r="E22" s="343"/>
      <c r="F22" s="343"/>
      <c r="G22" s="343"/>
      <c r="H22" s="1044" t="str">
        <f>'DefCap-Provisioning'!H53</f>
        <v/>
      </c>
      <c r="I22" s="730"/>
      <c r="J22" s="730"/>
      <c r="K22" s="730"/>
      <c r="L22" s="730"/>
      <c r="M22" s="730"/>
      <c r="N22" s="730"/>
      <c r="O22" s="730"/>
      <c r="P22" s="730"/>
      <c r="Q22" s="730"/>
      <c r="R22" s="730"/>
      <c r="S22" s="730"/>
      <c r="T22" s="730"/>
      <c r="U22" s="730"/>
      <c r="V22" s="730"/>
      <c r="AN22" s="813"/>
    </row>
    <row r="23" spans="1:40" s="247" customFormat="1" ht="15" customHeight="1" x14ac:dyDescent="0.25">
      <c r="A23" s="812"/>
      <c r="B23" s="348" t="s">
        <v>1012</v>
      </c>
      <c r="C23" s="928" t="str">
        <f>'DefCap-Provisioning'!H$45 &amp; ": " &amp; 'DefCap-Provisioning'!H$46 &amp; " row" &amp; ROW('DefCap-Provisioning'!H54)</f>
        <v>Check: General + Specific =ECL row54</v>
      </c>
      <c r="D23" s="345"/>
      <c r="E23" s="343"/>
      <c r="F23" s="343"/>
      <c r="G23" s="343"/>
      <c r="H23" s="1044" t="str">
        <f>'DefCap-Provisioning'!H54</f>
        <v/>
      </c>
      <c r="I23" s="730"/>
      <c r="J23" s="730"/>
      <c r="K23" s="730"/>
      <c r="L23" s="730"/>
      <c r="M23" s="730"/>
      <c r="N23" s="730"/>
      <c r="O23" s="730"/>
      <c r="P23" s="730"/>
      <c r="Q23" s="730"/>
      <c r="R23" s="730"/>
      <c r="S23" s="730"/>
      <c r="T23" s="730"/>
      <c r="U23" s="730"/>
      <c r="V23" s="730"/>
      <c r="AN23" s="813"/>
    </row>
    <row r="24" spans="1:40" s="247" customFormat="1" ht="15" customHeight="1" x14ac:dyDescent="0.25">
      <c r="A24" s="812"/>
      <c r="B24" s="348" t="s">
        <v>1012</v>
      </c>
      <c r="C24" s="928" t="str">
        <f>'DefCap-Provisioning'!H$45 &amp; ": " &amp; 'DefCap-Provisioning'!H$46 &amp; " row" &amp; ROW('DefCap-Provisioning'!H55)</f>
        <v>Check: General + Specific =ECL row55</v>
      </c>
      <c r="D24" s="345"/>
      <c r="E24" s="343"/>
      <c r="F24" s="343"/>
      <c r="G24" s="343"/>
      <c r="H24" s="1044" t="str">
        <f>'DefCap-Provisioning'!H55</f>
        <v/>
      </c>
      <c r="I24" s="730"/>
      <c r="J24" s="730"/>
      <c r="K24" s="730"/>
      <c r="L24" s="730"/>
      <c r="M24" s="730"/>
      <c r="N24" s="730"/>
      <c r="O24" s="730"/>
      <c r="P24" s="730"/>
      <c r="Q24" s="730"/>
      <c r="R24" s="730"/>
      <c r="S24" s="730"/>
      <c r="T24" s="730"/>
      <c r="U24" s="730"/>
      <c r="V24" s="730"/>
      <c r="AN24" s="813"/>
    </row>
    <row r="25" spans="1:40" s="247" customFormat="1" ht="15" customHeight="1" x14ac:dyDescent="0.25">
      <c r="A25" s="812"/>
      <c r="B25" s="348" t="s">
        <v>1012</v>
      </c>
      <c r="C25" s="928" t="str">
        <f>'DefCap-Provisioning'!H$45 &amp; ": " &amp; 'DefCap-Provisioning'!H$46 &amp; " row" &amp; ROW('DefCap-Provisioning'!H56)</f>
        <v>Check: General + Specific =ECL row56</v>
      </c>
      <c r="D25" s="345"/>
      <c r="E25" s="343"/>
      <c r="F25" s="343"/>
      <c r="G25" s="343"/>
      <c r="H25" s="1044" t="str">
        <f>'DefCap-Provisioning'!H56</f>
        <v/>
      </c>
      <c r="I25" s="730"/>
      <c r="J25" s="730"/>
      <c r="K25" s="730"/>
      <c r="L25" s="730"/>
      <c r="M25" s="730"/>
      <c r="N25" s="730"/>
      <c r="O25" s="730"/>
      <c r="P25" s="730"/>
      <c r="Q25" s="730"/>
      <c r="R25" s="730"/>
      <c r="S25" s="730"/>
      <c r="T25" s="730"/>
      <c r="U25" s="730"/>
      <c r="V25" s="730"/>
      <c r="AN25" s="813"/>
    </row>
    <row r="26" spans="1:40" s="247" customFormat="1" ht="15" customHeight="1" x14ac:dyDescent="0.25">
      <c r="A26" s="812"/>
      <c r="B26" s="348" t="s">
        <v>1012</v>
      </c>
      <c r="C26" s="928" t="str">
        <f>'DefCap-Provisioning'!H$45 &amp; ": " &amp; 'DefCap-Provisioning'!H$46 &amp; " row" &amp; ROW('DefCap-Provisioning'!H57)</f>
        <v>Check: General + Specific =ECL row57</v>
      </c>
      <c r="D26" s="345"/>
      <c r="E26" s="343"/>
      <c r="F26" s="343"/>
      <c r="G26" s="343"/>
      <c r="H26" s="1044" t="str">
        <f>'DefCap-Provisioning'!H57</f>
        <v/>
      </c>
      <c r="I26" s="730"/>
      <c r="J26" s="730"/>
      <c r="K26" s="730"/>
      <c r="L26" s="730"/>
      <c r="M26" s="730"/>
      <c r="N26" s="730"/>
      <c r="O26" s="730"/>
      <c r="P26" s="730"/>
      <c r="Q26" s="730"/>
      <c r="R26" s="730"/>
      <c r="S26" s="730"/>
      <c r="T26" s="730"/>
      <c r="U26" s="730"/>
      <c r="V26" s="730"/>
      <c r="AN26" s="813"/>
    </row>
    <row r="27" spans="1:40" s="247" customFormat="1" ht="15" customHeight="1" x14ac:dyDescent="0.25">
      <c r="A27" s="812"/>
      <c r="B27" s="348" t="s">
        <v>1012</v>
      </c>
      <c r="C27" s="928" t="str">
        <f>'DefCap-Provisioning'!H$45 &amp; ": " &amp; 'DefCap-Provisioning'!H$46 &amp; " row" &amp; ROW('DefCap-Provisioning'!H58)</f>
        <v>Check: General + Specific =ECL row58</v>
      </c>
      <c r="D27" s="345"/>
      <c r="E27" s="343"/>
      <c r="F27" s="343"/>
      <c r="G27" s="343"/>
      <c r="H27" s="1044" t="str">
        <f>'DefCap-Provisioning'!H58</f>
        <v/>
      </c>
      <c r="I27" s="730"/>
      <c r="J27" s="730"/>
      <c r="K27" s="730"/>
      <c r="L27" s="730"/>
      <c r="M27" s="730"/>
      <c r="N27" s="730"/>
      <c r="O27" s="730"/>
      <c r="P27" s="730"/>
      <c r="Q27" s="730"/>
      <c r="R27" s="730"/>
      <c r="S27" s="730"/>
      <c r="T27" s="730"/>
      <c r="U27" s="730"/>
      <c r="V27" s="730"/>
      <c r="AN27" s="813"/>
    </row>
    <row r="28" spans="1:40" s="247" customFormat="1" ht="15" customHeight="1" x14ac:dyDescent="0.25">
      <c r="A28" s="812"/>
      <c r="B28" s="348" t="s">
        <v>1012</v>
      </c>
      <c r="C28" s="928" t="str">
        <f>'DefCap-Provisioning'!H$45 &amp; ": " &amp; 'DefCap-Provisioning'!H$46 &amp; " row" &amp; ROW('DefCap-Provisioning'!H59)</f>
        <v>Check: General + Specific =ECL row59</v>
      </c>
      <c r="D28" s="345"/>
      <c r="E28" s="343"/>
      <c r="F28" s="343"/>
      <c r="G28" s="343"/>
      <c r="H28" s="1044" t="str">
        <f>'DefCap-Provisioning'!H59</f>
        <v/>
      </c>
      <c r="I28" s="730"/>
      <c r="J28" s="730"/>
      <c r="K28" s="730"/>
      <c r="L28" s="730"/>
      <c r="M28" s="730"/>
      <c r="N28" s="730"/>
      <c r="O28" s="730"/>
      <c r="P28" s="730"/>
      <c r="Q28" s="730"/>
      <c r="R28" s="730"/>
      <c r="S28" s="730"/>
      <c r="T28" s="730"/>
      <c r="U28" s="730"/>
      <c r="V28" s="730"/>
      <c r="AN28" s="813"/>
    </row>
    <row r="29" spans="1:40" s="247" customFormat="1" ht="15" customHeight="1" x14ac:dyDescent="0.25">
      <c r="A29" s="812"/>
      <c r="B29" s="348" t="s">
        <v>1012</v>
      </c>
      <c r="C29" s="928" t="str">
        <f>'DefCap-Provisioning'!H$45 &amp; ": " &amp; 'DefCap-Provisioning'!H$46 &amp; " row" &amp; ROW('DefCap-Provisioning'!H60)</f>
        <v>Check: General + Specific =ECL row60</v>
      </c>
      <c r="D29" s="345"/>
      <c r="E29" s="343"/>
      <c r="F29" s="343"/>
      <c r="G29" s="343"/>
      <c r="H29" s="1044" t="str">
        <f>'DefCap-Provisioning'!H60</f>
        <v/>
      </c>
      <c r="I29" s="730"/>
      <c r="J29" s="730"/>
      <c r="K29" s="730"/>
      <c r="L29" s="730"/>
      <c r="M29" s="730"/>
      <c r="N29" s="730"/>
      <c r="O29" s="730"/>
      <c r="P29" s="730"/>
      <c r="Q29" s="730"/>
      <c r="R29" s="730"/>
      <c r="S29" s="730"/>
      <c r="T29" s="730"/>
      <c r="U29" s="730"/>
      <c r="V29" s="730"/>
      <c r="AN29" s="813"/>
    </row>
    <row r="30" spans="1:40" s="247" customFormat="1" ht="15" customHeight="1" x14ac:dyDescent="0.25">
      <c r="A30" s="812"/>
      <c r="B30" s="348" t="s">
        <v>1012</v>
      </c>
      <c r="C30" s="928" t="str">
        <f>'DefCap-Provisioning'!H$45 &amp; ": " &amp; 'DefCap-Provisioning'!H$46 &amp; " row" &amp; ROW('DefCap-Provisioning'!H61)</f>
        <v>Check: General + Specific =ECL row61</v>
      </c>
      <c r="D30" s="345"/>
      <c r="E30" s="343"/>
      <c r="F30" s="343"/>
      <c r="G30" s="343"/>
      <c r="H30" s="1044" t="str">
        <f>'DefCap-Provisioning'!H61</f>
        <v/>
      </c>
      <c r="I30" s="730"/>
      <c r="J30" s="730"/>
      <c r="K30" s="730"/>
      <c r="L30" s="730"/>
      <c r="M30" s="730"/>
      <c r="N30" s="730"/>
      <c r="O30" s="730"/>
      <c r="P30" s="730"/>
      <c r="Q30" s="730"/>
      <c r="R30" s="730"/>
      <c r="S30" s="730"/>
      <c r="T30" s="730"/>
      <c r="U30" s="730"/>
      <c r="V30" s="730"/>
      <c r="AN30" s="813"/>
    </row>
    <row r="31" spans="1:40" s="247" customFormat="1" ht="15" customHeight="1" x14ac:dyDescent="0.25">
      <c r="A31" s="812"/>
      <c r="B31" s="348" t="s">
        <v>1012</v>
      </c>
      <c r="C31" s="928" t="str">
        <f>'DefCap-Provisioning'!H$45 &amp; ": " &amp; 'DefCap-Provisioning'!H$46 &amp; " row" &amp; ROW('DefCap-Provisioning'!H62)</f>
        <v>Check: General + Specific =ECL row62</v>
      </c>
      <c r="D31" s="345"/>
      <c r="E31" s="343"/>
      <c r="F31" s="343"/>
      <c r="G31" s="343"/>
      <c r="H31" s="1044" t="str">
        <f>'DefCap-Provisioning'!H62</f>
        <v/>
      </c>
      <c r="I31" s="730"/>
      <c r="J31" s="730"/>
      <c r="K31" s="730"/>
      <c r="L31" s="730"/>
      <c r="M31" s="730"/>
      <c r="N31" s="730"/>
      <c r="O31" s="730"/>
      <c r="P31" s="730"/>
      <c r="Q31" s="730"/>
      <c r="R31" s="730"/>
      <c r="S31" s="730"/>
      <c r="T31" s="730"/>
      <c r="U31" s="730"/>
      <c r="V31" s="730"/>
      <c r="AN31" s="813"/>
    </row>
    <row r="32" spans="1:40" s="247" customFormat="1" ht="15" customHeight="1" x14ac:dyDescent="0.25">
      <c r="A32" s="812"/>
      <c r="B32" s="348" t="s">
        <v>1012</v>
      </c>
      <c r="C32" s="928" t="str">
        <f>'DefCap-Provisioning'!C63</f>
        <v>Check: Total amounts = sum per single asset classes</v>
      </c>
      <c r="D32" s="834" t="str">
        <f>'DefCap-Provisioning'!D63</f>
        <v/>
      </c>
      <c r="E32" s="822" t="str">
        <f>'DefCap-Provisioning'!E63</f>
        <v/>
      </c>
      <c r="F32" s="822" t="str">
        <f>'DefCap-Provisioning'!F63</f>
        <v/>
      </c>
      <c r="G32" s="822" t="str">
        <f>'DefCap-Provisioning'!G63</f>
        <v/>
      </c>
      <c r="H32" s="340"/>
      <c r="I32" s="730"/>
      <c r="J32" s="730"/>
      <c r="K32" s="730"/>
      <c r="L32" s="730"/>
      <c r="M32" s="730"/>
      <c r="N32" s="730"/>
      <c r="O32" s="730"/>
      <c r="P32" s="730"/>
      <c r="Q32" s="730"/>
      <c r="R32" s="730"/>
      <c r="S32" s="730"/>
      <c r="T32" s="730"/>
      <c r="U32" s="730"/>
      <c r="V32" s="730"/>
      <c r="AN32" s="813"/>
    </row>
    <row r="33" spans="1:16381" s="247" customFormat="1" ht="15" customHeight="1" x14ac:dyDescent="0.25">
      <c r="A33" s="812"/>
      <c r="B33" s="348" t="s">
        <v>1013</v>
      </c>
      <c r="C33" s="928" t="str">
        <f>'DefCap-Provisioning'!F66</f>
        <v>Check: D67 = DefCap (D9+D11) &amp; D68 = DefCap D11</v>
      </c>
      <c r="D33" s="345"/>
      <c r="E33" s="343"/>
      <c r="F33" s="1044" t="str">
        <f>'DefCap-Provisioning'!F67</f>
        <v/>
      </c>
      <c r="G33" s="343"/>
      <c r="H33" s="340"/>
      <c r="I33" s="730"/>
      <c r="J33" s="730"/>
      <c r="K33" s="730"/>
      <c r="L33" s="730"/>
      <c r="M33" s="730"/>
      <c r="N33" s="730"/>
      <c r="O33" s="730"/>
      <c r="P33" s="730"/>
      <c r="Q33" s="730"/>
      <c r="R33" s="730"/>
      <c r="S33" s="730"/>
      <c r="T33" s="730"/>
      <c r="U33" s="730"/>
      <c r="V33" s="730"/>
      <c r="AN33" s="813"/>
    </row>
    <row r="34" spans="1:16381" s="247" customFormat="1" ht="15" customHeight="1" x14ac:dyDescent="0.25">
      <c r="A34" s="812"/>
      <c r="B34" s="348" t="s">
        <v>1013</v>
      </c>
      <c r="C34" s="928" t="str">
        <f>'DefCap-Provisioning'!F66</f>
        <v>Check: D67 = DefCap (D9+D11) &amp; D68 = DefCap D11</v>
      </c>
      <c r="D34" s="345"/>
      <c r="E34" s="343"/>
      <c r="F34" s="1044" t="str">
        <f>'DefCap-Provisioning'!F68</f>
        <v/>
      </c>
      <c r="G34" s="340"/>
      <c r="H34" s="340"/>
      <c r="I34" s="730"/>
      <c r="J34" s="730"/>
      <c r="K34" s="730"/>
      <c r="L34" s="730"/>
      <c r="M34" s="730"/>
      <c r="N34" s="730"/>
      <c r="O34" s="730"/>
      <c r="P34" s="730"/>
      <c r="Q34" s="730"/>
      <c r="R34" s="730"/>
      <c r="S34" s="730"/>
      <c r="T34" s="730"/>
      <c r="U34" s="730"/>
      <c r="V34" s="730"/>
      <c r="AN34" s="813"/>
    </row>
    <row r="35" spans="1:16381" s="247" customFormat="1" ht="15" customHeight="1" x14ac:dyDescent="0.25">
      <c r="A35" s="812"/>
      <c r="B35" s="348" t="s">
        <v>1013</v>
      </c>
      <c r="C35" s="928" t="str">
        <f>'DefCap-Provisioning'!C93</f>
        <v>Check: Total amounts = sum per single asset classes</v>
      </c>
      <c r="D35" s="834" t="str">
        <f>'DefCap-Provisioning'!D93</f>
        <v/>
      </c>
      <c r="E35" s="822" t="str">
        <f>'DefCap-Provisioning'!E93</f>
        <v/>
      </c>
      <c r="F35" s="340"/>
      <c r="G35" s="340"/>
      <c r="H35" s="340"/>
      <c r="I35" s="730"/>
      <c r="J35" s="730"/>
      <c r="K35" s="730"/>
      <c r="L35" s="730"/>
      <c r="M35" s="730"/>
      <c r="N35" s="730"/>
      <c r="O35" s="730"/>
      <c r="P35" s="730"/>
      <c r="Q35" s="730"/>
      <c r="R35" s="730"/>
      <c r="S35" s="730"/>
      <c r="T35" s="730"/>
      <c r="U35" s="730"/>
      <c r="V35" s="730"/>
      <c r="AN35" s="813"/>
    </row>
    <row r="36" spans="1:16381" s="247" customFormat="1" ht="15" customHeight="1" x14ac:dyDescent="0.25">
      <c r="A36" s="812"/>
      <c r="B36" s="348" t="s">
        <v>1014</v>
      </c>
      <c r="C36" s="928" t="str">
        <f>'DefCap-Provisioning'!C112</f>
        <v>Check: Total amounts = sum per single asset classes</v>
      </c>
      <c r="D36" s="834" t="str">
        <f>'DefCap-Provisioning'!D112</f>
        <v/>
      </c>
      <c r="E36" s="822" t="str">
        <f>'DefCap-Provisioning'!E112</f>
        <v/>
      </c>
      <c r="F36" s="340"/>
      <c r="G36" s="340"/>
      <c r="H36" s="340"/>
      <c r="I36" s="730"/>
      <c r="J36" s="730"/>
      <c r="K36" s="730"/>
      <c r="L36" s="730"/>
      <c r="M36" s="730"/>
      <c r="N36" s="730"/>
      <c r="O36" s="730"/>
      <c r="P36" s="730"/>
      <c r="Q36" s="730"/>
      <c r="R36" s="730"/>
      <c r="S36" s="730"/>
      <c r="T36" s="730"/>
      <c r="U36" s="730"/>
      <c r="V36" s="730"/>
      <c r="AN36" s="813"/>
    </row>
    <row r="37" spans="1:16381" s="247" customFormat="1" ht="15" customHeight="1" x14ac:dyDescent="0.25">
      <c r="A37" s="812"/>
      <c r="B37" s="365" t="s">
        <v>1015</v>
      </c>
      <c r="C37" s="814" t="str">
        <f>'DefCap-Provisioning'!C118</f>
        <v>Check: row 117 &lt; row 116</v>
      </c>
      <c r="D37" s="835" t="str">
        <f>'DefCap-Provisioning'!D118</f>
        <v/>
      </c>
      <c r="E37" s="824" t="str">
        <f>'DefCap-Provisioning'!E118</f>
        <v/>
      </c>
      <c r="F37" s="824" t="str">
        <f>'DefCap-Provisioning'!F118</f>
        <v/>
      </c>
      <c r="G37" s="823" t="str">
        <f>'DefCap-Provisioning'!G118</f>
        <v/>
      </c>
      <c r="H37" s="490"/>
      <c r="I37" s="730"/>
      <c r="J37" s="730"/>
      <c r="K37" s="730"/>
      <c r="L37" s="730"/>
      <c r="M37" s="730"/>
      <c r="N37" s="730"/>
      <c r="O37" s="730"/>
      <c r="P37" s="730"/>
      <c r="Q37" s="730"/>
      <c r="R37" s="730"/>
      <c r="S37" s="730"/>
      <c r="T37" s="730"/>
      <c r="U37" s="730"/>
      <c r="V37" s="730"/>
      <c r="AN37" s="813"/>
    </row>
    <row r="38" spans="1:16381" s="247" customFormat="1" ht="45" customHeight="1" x14ac:dyDescent="0.25">
      <c r="A38" s="691" t="s">
        <v>1016</v>
      </c>
      <c r="B38" s="730"/>
      <c r="C38" s="730"/>
      <c r="D38" s="730"/>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811"/>
      <c r="AO38" s="730"/>
      <c r="AP38" s="730"/>
      <c r="AQ38" s="730"/>
      <c r="AR38" s="730"/>
      <c r="AS38" s="730"/>
      <c r="AT38" s="730"/>
      <c r="AU38" s="730"/>
      <c r="AV38" s="730"/>
      <c r="AW38" s="730"/>
      <c r="AX38" s="730"/>
      <c r="AY38" s="730"/>
      <c r="AZ38" s="730"/>
      <c r="BA38" s="730"/>
      <c r="BB38" s="730"/>
      <c r="BC38" s="730"/>
      <c r="BD38" s="730"/>
      <c r="BE38" s="730"/>
      <c r="BF38" s="730"/>
      <c r="BG38" s="730"/>
      <c r="BH38" s="730"/>
      <c r="BI38" s="730"/>
      <c r="BJ38" s="730"/>
      <c r="BK38" s="730"/>
      <c r="BL38" s="730"/>
      <c r="BM38" s="730"/>
      <c r="BN38" s="730"/>
      <c r="BO38" s="730"/>
      <c r="BP38" s="730"/>
      <c r="BQ38" s="730"/>
      <c r="BR38" s="730"/>
      <c r="BS38" s="730"/>
      <c r="BT38" s="730"/>
      <c r="BU38" s="730"/>
      <c r="BV38" s="730"/>
      <c r="BW38" s="730"/>
      <c r="BX38" s="730"/>
      <c r="BY38" s="730"/>
      <c r="BZ38" s="730"/>
      <c r="CA38" s="730"/>
      <c r="CB38" s="730"/>
      <c r="CC38" s="730"/>
      <c r="CD38" s="730"/>
      <c r="CE38" s="730"/>
      <c r="CF38" s="730"/>
      <c r="CG38" s="730"/>
      <c r="CH38" s="730"/>
      <c r="CI38" s="730"/>
      <c r="CJ38" s="730"/>
      <c r="CK38" s="730"/>
      <c r="CL38" s="730"/>
      <c r="CM38" s="730"/>
      <c r="CN38" s="730"/>
      <c r="CO38" s="730"/>
      <c r="CP38" s="730"/>
      <c r="CQ38" s="730"/>
      <c r="CR38" s="730"/>
      <c r="CS38" s="730"/>
      <c r="CT38" s="730"/>
      <c r="CU38" s="730"/>
      <c r="CV38" s="730"/>
      <c r="CW38" s="730"/>
      <c r="CX38" s="730"/>
      <c r="CY38" s="730"/>
      <c r="CZ38" s="730"/>
      <c r="DA38" s="730"/>
      <c r="DB38" s="730"/>
      <c r="DC38" s="730"/>
      <c r="DD38" s="730"/>
      <c r="DE38" s="730"/>
      <c r="DF38" s="730"/>
      <c r="DG38" s="730"/>
      <c r="DH38" s="730"/>
      <c r="DI38" s="730"/>
      <c r="DJ38" s="730"/>
      <c r="DK38" s="730"/>
      <c r="DL38" s="730"/>
      <c r="DM38" s="730"/>
      <c r="DN38" s="730"/>
      <c r="DO38" s="730"/>
      <c r="DP38" s="730"/>
      <c r="DQ38" s="730"/>
      <c r="DR38" s="730"/>
      <c r="DS38" s="730"/>
      <c r="DT38" s="730"/>
      <c r="DU38" s="730"/>
      <c r="DV38" s="730"/>
      <c r="DW38" s="730"/>
      <c r="DX38" s="730"/>
      <c r="DY38" s="730"/>
      <c r="DZ38" s="730"/>
      <c r="EA38" s="730"/>
      <c r="EB38" s="730"/>
      <c r="EC38" s="730"/>
      <c r="ED38" s="730"/>
      <c r="EE38" s="730"/>
      <c r="EF38" s="730"/>
      <c r="EG38" s="730"/>
      <c r="EH38" s="730"/>
      <c r="EI38" s="730"/>
      <c r="EJ38" s="730"/>
      <c r="EK38" s="730"/>
      <c r="EL38" s="730"/>
      <c r="EM38" s="730"/>
      <c r="EN38" s="730"/>
      <c r="EO38" s="730"/>
      <c r="EP38" s="730"/>
      <c r="EQ38" s="730"/>
      <c r="ER38" s="730"/>
      <c r="ES38" s="730"/>
      <c r="ET38" s="730"/>
      <c r="EU38" s="730"/>
      <c r="EV38" s="730"/>
      <c r="EW38" s="730"/>
      <c r="EX38" s="730"/>
      <c r="EY38" s="730"/>
      <c r="EZ38" s="730"/>
      <c r="FA38" s="730"/>
      <c r="FB38" s="730"/>
      <c r="FC38" s="730"/>
      <c r="FD38" s="730"/>
      <c r="FE38" s="730"/>
      <c r="FF38" s="730"/>
      <c r="FG38" s="730"/>
      <c r="FH38" s="730"/>
      <c r="FI38" s="730"/>
      <c r="FJ38" s="730"/>
      <c r="FK38" s="730"/>
      <c r="FL38" s="730"/>
      <c r="FM38" s="730"/>
      <c r="FN38" s="730"/>
      <c r="FO38" s="730"/>
      <c r="FP38" s="730"/>
      <c r="FQ38" s="730"/>
      <c r="FR38" s="730"/>
      <c r="FS38" s="730"/>
      <c r="FT38" s="730"/>
      <c r="FU38" s="730"/>
      <c r="FV38" s="730"/>
      <c r="FW38" s="730"/>
      <c r="FX38" s="730"/>
      <c r="FY38" s="730"/>
      <c r="FZ38" s="730"/>
      <c r="GA38" s="730"/>
      <c r="GB38" s="730"/>
      <c r="GC38" s="730"/>
      <c r="GD38" s="730"/>
      <c r="GE38" s="730"/>
      <c r="GF38" s="730"/>
      <c r="GG38" s="730"/>
      <c r="GH38" s="730"/>
      <c r="GI38" s="730"/>
      <c r="GJ38" s="730"/>
      <c r="GK38" s="730"/>
      <c r="GL38" s="730"/>
      <c r="GM38" s="730"/>
      <c r="GN38" s="730"/>
      <c r="GO38" s="730"/>
      <c r="GP38" s="730"/>
      <c r="GQ38" s="730"/>
      <c r="GR38" s="730"/>
      <c r="GS38" s="730"/>
      <c r="GT38" s="730"/>
      <c r="GU38" s="730"/>
      <c r="GV38" s="730"/>
      <c r="GW38" s="730"/>
      <c r="GX38" s="730"/>
      <c r="GY38" s="730"/>
      <c r="GZ38" s="730"/>
      <c r="HA38" s="730"/>
      <c r="HB38" s="730"/>
      <c r="HC38" s="730"/>
      <c r="HD38" s="730"/>
      <c r="HE38" s="730"/>
      <c r="HF38" s="730"/>
      <c r="HG38" s="730"/>
      <c r="HH38" s="730"/>
      <c r="HI38" s="730"/>
      <c r="HJ38" s="730"/>
      <c r="HK38" s="730"/>
      <c r="HL38" s="730"/>
      <c r="HM38" s="730"/>
      <c r="HN38" s="730"/>
      <c r="HO38" s="730"/>
      <c r="HP38" s="730"/>
      <c r="HQ38" s="730"/>
      <c r="HR38" s="730"/>
      <c r="HS38" s="730"/>
      <c r="HT38" s="730"/>
      <c r="HU38" s="730"/>
      <c r="HV38" s="730"/>
      <c r="HW38" s="730"/>
      <c r="HX38" s="730"/>
      <c r="HY38" s="730"/>
      <c r="HZ38" s="730"/>
      <c r="IA38" s="730"/>
      <c r="IB38" s="730"/>
      <c r="IC38" s="730"/>
      <c r="ID38" s="730"/>
      <c r="IE38" s="730"/>
      <c r="IF38" s="730"/>
      <c r="IG38" s="730"/>
      <c r="IH38" s="730"/>
      <c r="II38" s="730"/>
      <c r="IJ38" s="730"/>
      <c r="IK38" s="730"/>
      <c r="IL38" s="730"/>
      <c r="IM38" s="730"/>
      <c r="IN38" s="730"/>
      <c r="IO38" s="730"/>
      <c r="IP38" s="730"/>
      <c r="IQ38" s="730"/>
      <c r="IR38" s="730"/>
      <c r="IS38" s="730"/>
      <c r="IT38" s="730"/>
      <c r="IU38" s="730"/>
      <c r="IV38" s="730"/>
      <c r="IW38" s="730"/>
      <c r="IX38" s="730"/>
      <c r="IY38" s="730"/>
      <c r="IZ38" s="730"/>
      <c r="JA38" s="730"/>
      <c r="JB38" s="730"/>
      <c r="JC38" s="730"/>
      <c r="JD38" s="730"/>
      <c r="JE38" s="730"/>
      <c r="JF38" s="730"/>
      <c r="JG38" s="730"/>
      <c r="JH38" s="730"/>
      <c r="JI38" s="730"/>
      <c r="JJ38" s="730"/>
      <c r="JK38" s="730"/>
      <c r="JL38" s="730"/>
      <c r="JM38" s="730"/>
      <c r="JN38" s="730"/>
      <c r="JO38" s="730"/>
      <c r="JP38" s="730"/>
      <c r="JQ38" s="730"/>
      <c r="JR38" s="730"/>
      <c r="JS38" s="730"/>
      <c r="JT38" s="730"/>
      <c r="JU38" s="730"/>
      <c r="JV38" s="730"/>
      <c r="JW38" s="730"/>
      <c r="JX38" s="730"/>
      <c r="JY38" s="730"/>
      <c r="JZ38" s="730"/>
      <c r="KA38" s="730"/>
      <c r="KB38" s="730"/>
      <c r="KC38" s="730"/>
      <c r="KD38" s="730"/>
      <c r="KE38" s="730"/>
      <c r="KF38" s="730"/>
      <c r="KG38" s="730"/>
      <c r="KH38" s="730"/>
      <c r="KI38" s="730"/>
      <c r="KJ38" s="730"/>
      <c r="KK38" s="730"/>
      <c r="KL38" s="730"/>
      <c r="KM38" s="730"/>
      <c r="KN38" s="730"/>
      <c r="KO38" s="730"/>
      <c r="KP38" s="730"/>
      <c r="KQ38" s="730"/>
      <c r="KR38" s="730"/>
      <c r="KS38" s="730"/>
      <c r="KT38" s="730"/>
      <c r="KU38" s="730"/>
      <c r="KV38" s="730"/>
      <c r="KW38" s="730"/>
      <c r="KX38" s="730"/>
      <c r="KY38" s="730"/>
      <c r="KZ38" s="730"/>
      <c r="LA38" s="730"/>
      <c r="LB38" s="730"/>
      <c r="LC38" s="730"/>
      <c r="LD38" s="730"/>
      <c r="LE38" s="730"/>
      <c r="LF38" s="730"/>
      <c r="LG38" s="730"/>
      <c r="LH38" s="730"/>
      <c r="LI38" s="730"/>
      <c r="LJ38" s="730"/>
      <c r="LK38" s="730"/>
      <c r="LL38" s="730"/>
      <c r="LM38" s="730"/>
      <c r="LN38" s="730"/>
      <c r="LO38" s="730"/>
      <c r="LP38" s="730"/>
      <c r="LQ38" s="730"/>
      <c r="LR38" s="730"/>
      <c r="LS38" s="730"/>
      <c r="LT38" s="730"/>
      <c r="LU38" s="730"/>
      <c r="LV38" s="730"/>
      <c r="LW38" s="730"/>
      <c r="LX38" s="730"/>
      <c r="LY38" s="730"/>
      <c r="LZ38" s="730"/>
      <c r="MA38" s="730"/>
      <c r="MB38" s="730"/>
      <c r="MC38" s="730"/>
      <c r="MD38" s="730"/>
      <c r="ME38" s="730"/>
      <c r="MF38" s="730"/>
      <c r="MG38" s="730"/>
      <c r="MH38" s="730"/>
      <c r="MI38" s="730"/>
      <c r="MJ38" s="730"/>
      <c r="MK38" s="730"/>
      <c r="ML38" s="730"/>
      <c r="MM38" s="730"/>
      <c r="MN38" s="730"/>
      <c r="MO38" s="730"/>
      <c r="MP38" s="730"/>
      <c r="MQ38" s="730"/>
      <c r="MR38" s="730"/>
      <c r="MS38" s="730"/>
      <c r="MT38" s="730"/>
      <c r="MU38" s="730"/>
      <c r="MV38" s="730"/>
      <c r="MW38" s="730"/>
      <c r="MX38" s="730"/>
      <c r="MY38" s="730"/>
      <c r="MZ38" s="730"/>
      <c r="NA38" s="730"/>
      <c r="NB38" s="730"/>
      <c r="NC38" s="730"/>
      <c r="ND38" s="730"/>
      <c r="NE38" s="730"/>
      <c r="NF38" s="730"/>
      <c r="NG38" s="730"/>
      <c r="NH38" s="730"/>
      <c r="NI38" s="730"/>
      <c r="NJ38" s="730"/>
      <c r="NK38" s="730"/>
      <c r="NL38" s="730"/>
      <c r="NM38" s="730"/>
      <c r="NN38" s="730"/>
      <c r="NO38" s="730"/>
      <c r="NP38" s="730"/>
      <c r="NQ38" s="730"/>
      <c r="NR38" s="730"/>
      <c r="NS38" s="730"/>
      <c r="NT38" s="730"/>
      <c r="NU38" s="730"/>
      <c r="NV38" s="730"/>
      <c r="NW38" s="730"/>
      <c r="NX38" s="730"/>
      <c r="NY38" s="730"/>
      <c r="NZ38" s="730"/>
      <c r="OA38" s="730"/>
      <c r="OB38" s="730"/>
      <c r="OC38" s="730"/>
      <c r="OD38" s="730"/>
      <c r="OE38" s="730"/>
      <c r="OF38" s="730"/>
      <c r="OG38" s="730"/>
      <c r="OH38" s="730"/>
      <c r="OI38" s="730"/>
      <c r="OJ38" s="730"/>
      <c r="OK38" s="730"/>
      <c r="OL38" s="730"/>
      <c r="OM38" s="730"/>
      <c r="ON38" s="730"/>
      <c r="OO38" s="730"/>
      <c r="OP38" s="730"/>
      <c r="OQ38" s="730"/>
      <c r="OR38" s="730"/>
      <c r="OS38" s="730"/>
      <c r="OT38" s="730"/>
      <c r="OU38" s="730"/>
      <c r="OV38" s="730"/>
      <c r="OW38" s="730"/>
      <c r="OX38" s="730"/>
      <c r="OY38" s="730"/>
      <c r="OZ38" s="730"/>
      <c r="PA38" s="730"/>
      <c r="PB38" s="730"/>
      <c r="PC38" s="730"/>
      <c r="PD38" s="730"/>
      <c r="PE38" s="730"/>
      <c r="PF38" s="730"/>
      <c r="PG38" s="730"/>
      <c r="PH38" s="730"/>
      <c r="PI38" s="730"/>
      <c r="PJ38" s="730"/>
      <c r="PK38" s="730"/>
      <c r="PL38" s="730"/>
      <c r="PM38" s="730"/>
      <c r="PN38" s="730"/>
      <c r="PO38" s="730"/>
      <c r="PP38" s="730"/>
      <c r="PQ38" s="730"/>
      <c r="PR38" s="730"/>
      <c r="PS38" s="730"/>
      <c r="PT38" s="730"/>
      <c r="PU38" s="730"/>
      <c r="PV38" s="730"/>
      <c r="PW38" s="730"/>
      <c r="PX38" s="730"/>
      <c r="PY38" s="730"/>
      <c r="PZ38" s="730"/>
      <c r="QA38" s="730"/>
      <c r="QB38" s="730"/>
      <c r="QC38" s="730"/>
      <c r="QD38" s="730"/>
      <c r="QE38" s="730"/>
      <c r="QF38" s="730"/>
      <c r="QG38" s="730"/>
      <c r="QH38" s="730"/>
      <c r="QI38" s="730"/>
      <c r="QJ38" s="730"/>
      <c r="QK38" s="730"/>
      <c r="QL38" s="730"/>
      <c r="QM38" s="730"/>
      <c r="QN38" s="730"/>
      <c r="QO38" s="730"/>
      <c r="QP38" s="730"/>
      <c r="QQ38" s="730"/>
      <c r="QR38" s="730"/>
      <c r="QS38" s="730"/>
      <c r="QT38" s="730"/>
      <c r="QU38" s="730"/>
      <c r="QV38" s="730"/>
      <c r="QW38" s="730"/>
      <c r="QX38" s="730"/>
      <c r="QY38" s="730"/>
      <c r="QZ38" s="730"/>
      <c r="RA38" s="730"/>
      <c r="RB38" s="730"/>
      <c r="RC38" s="730"/>
      <c r="RD38" s="730"/>
      <c r="RE38" s="730"/>
      <c r="RF38" s="730"/>
      <c r="RG38" s="730"/>
      <c r="RH38" s="730"/>
      <c r="RI38" s="730"/>
      <c r="RJ38" s="730"/>
      <c r="RK38" s="730"/>
      <c r="RL38" s="730"/>
      <c r="RM38" s="730"/>
      <c r="RN38" s="730"/>
      <c r="RO38" s="730"/>
      <c r="RP38" s="730"/>
      <c r="RQ38" s="730"/>
      <c r="RR38" s="730"/>
      <c r="RS38" s="730"/>
      <c r="RT38" s="730"/>
      <c r="RU38" s="730"/>
      <c r="RV38" s="730"/>
      <c r="RW38" s="730"/>
      <c r="RX38" s="730"/>
      <c r="RY38" s="730"/>
      <c r="RZ38" s="730"/>
      <c r="SA38" s="730"/>
      <c r="SB38" s="730"/>
      <c r="SC38" s="730"/>
      <c r="SD38" s="730"/>
      <c r="SE38" s="730"/>
      <c r="SF38" s="730"/>
      <c r="SG38" s="730"/>
      <c r="SH38" s="730"/>
      <c r="SI38" s="730"/>
      <c r="SJ38" s="730"/>
      <c r="SK38" s="730"/>
      <c r="SL38" s="730"/>
      <c r="SM38" s="730"/>
      <c r="SN38" s="730"/>
      <c r="SO38" s="730"/>
      <c r="SP38" s="730"/>
      <c r="SQ38" s="730"/>
      <c r="SR38" s="730"/>
      <c r="SS38" s="730"/>
      <c r="ST38" s="730"/>
      <c r="SU38" s="730"/>
      <c r="SV38" s="730"/>
      <c r="SW38" s="730"/>
      <c r="SX38" s="730"/>
      <c r="SY38" s="730"/>
      <c r="SZ38" s="730"/>
      <c r="TA38" s="730"/>
      <c r="TB38" s="730"/>
      <c r="TC38" s="730"/>
      <c r="TD38" s="730"/>
      <c r="TE38" s="730"/>
      <c r="TF38" s="730"/>
      <c r="TG38" s="730"/>
      <c r="TH38" s="730"/>
      <c r="TI38" s="730"/>
      <c r="TJ38" s="730"/>
      <c r="TK38" s="730"/>
      <c r="TL38" s="730"/>
      <c r="TM38" s="730"/>
      <c r="TN38" s="730"/>
      <c r="TO38" s="730"/>
      <c r="TP38" s="730"/>
      <c r="TQ38" s="730"/>
      <c r="TR38" s="730"/>
      <c r="TS38" s="730"/>
      <c r="TT38" s="730"/>
      <c r="TU38" s="730"/>
      <c r="TV38" s="730"/>
      <c r="TW38" s="730"/>
      <c r="TX38" s="730"/>
      <c r="TY38" s="730"/>
      <c r="TZ38" s="730"/>
      <c r="UA38" s="730"/>
      <c r="UB38" s="730"/>
      <c r="UC38" s="730"/>
      <c r="UD38" s="730"/>
      <c r="UE38" s="730"/>
      <c r="UF38" s="730"/>
      <c r="UG38" s="730"/>
      <c r="UH38" s="730"/>
      <c r="UI38" s="730"/>
      <c r="UJ38" s="730"/>
      <c r="UK38" s="730"/>
      <c r="UL38" s="730"/>
      <c r="UM38" s="730"/>
      <c r="UN38" s="730"/>
      <c r="UO38" s="730"/>
      <c r="UP38" s="730"/>
      <c r="UQ38" s="730"/>
      <c r="UR38" s="730"/>
      <c r="US38" s="730"/>
      <c r="UT38" s="730"/>
      <c r="UU38" s="730"/>
      <c r="UV38" s="730"/>
      <c r="UW38" s="730"/>
      <c r="UX38" s="730"/>
      <c r="UY38" s="730"/>
      <c r="UZ38" s="730"/>
      <c r="VA38" s="730"/>
      <c r="VB38" s="730"/>
      <c r="VC38" s="730"/>
      <c r="VD38" s="730"/>
      <c r="VE38" s="730"/>
      <c r="VF38" s="730"/>
      <c r="VG38" s="730"/>
      <c r="VH38" s="730"/>
      <c r="VI38" s="730"/>
      <c r="VJ38" s="730"/>
      <c r="VK38" s="730"/>
      <c r="VL38" s="730"/>
      <c r="VM38" s="730"/>
      <c r="VN38" s="730"/>
      <c r="VO38" s="730"/>
      <c r="VP38" s="730"/>
      <c r="VQ38" s="730"/>
      <c r="VR38" s="730"/>
      <c r="VS38" s="730"/>
      <c r="VT38" s="730"/>
      <c r="VU38" s="730"/>
      <c r="VV38" s="730"/>
      <c r="VW38" s="730"/>
      <c r="VX38" s="730"/>
      <c r="VY38" s="730"/>
      <c r="VZ38" s="730"/>
      <c r="WA38" s="730"/>
      <c r="WB38" s="730"/>
      <c r="WC38" s="730"/>
      <c r="WD38" s="730"/>
      <c r="WE38" s="730"/>
      <c r="WF38" s="730"/>
      <c r="WG38" s="730"/>
      <c r="WH38" s="730"/>
      <c r="WI38" s="730"/>
      <c r="WJ38" s="730"/>
      <c r="WK38" s="730"/>
      <c r="WL38" s="730"/>
      <c r="WM38" s="730"/>
      <c r="WN38" s="730"/>
      <c r="WO38" s="730"/>
      <c r="WP38" s="730"/>
      <c r="WQ38" s="730"/>
      <c r="WR38" s="730"/>
      <c r="WS38" s="730"/>
      <c r="WT38" s="730"/>
      <c r="WU38" s="730"/>
      <c r="WV38" s="730"/>
      <c r="WW38" s="730"/>
      <c r="WX38" s="730"/>
      <c r="WY38" s="730"/>
      <c r="WZ38" s="730"/>
      <c r="XA38" s="730"/>
      <c r="XB38" s="730"/>
      <c r="XC38" s="730"/>
      <c r="XD38" s="730"/>
      <c r="XE38" s="730"/>
      <c r="XF38" s="730"/>
      <c r="XG38" s="730"/>
      <c r="XH38" s="730"/>
      <c r="XI38" s="730"/>
      <c r="XJ38" s="730"/>
      <c r="XK38" s="730"/>
      <c r="XL38" s="730"/>
      <c r="XM38" s="730"/>
      <c r="XN38" s="730"/>
      <c r="XO38" s="730"/>
      <c r="XP38" s="730"/>
      <c r="XQ38" s="730"/>
      <c r="XR38" s="730"/>
      <c r="XS38" s="730"/>
      <c r="XT38" s="730"/>
      <c r="XU38" s="730"/>
      <c r="XV38" s="730"/>
      <c r="XW38" s="730"/>
      <c r="XX38" s="730"/>
      <c r="XY38" s="730"/>
      <c r="XZ38" s="730"/>
      <c r="YA38" s="730"/>
      <c r="YB38" s="730"/>
      <c r="YC38" s="730"/>
      <c r="YD38" s="730"/>
      <c r="YE38" s="730"/>
      <c r="YF38" s="730"/>
      <c r="YG38" s="730"/>
      <c r="YH38" s="730"/>
      <c r="YI38" s="730"/>
      <c r="YJ38" s="730"/>
      <c r="YK38" s="730"/>
      <c r="YL38" s="730"/>
      <c r="YM38" s="730"/>
      <c r="YN38" s="730"/>
      <c r="YO38" s="730"/>
      <c r="YP38" s="730"/>
      <c r="YQ38" s="730"/>
      <c r="YR38" s="730"/>
      <c r="YS38" s="730"/>
      <c r="YT38" s="730"/>
      <c r="YU38" s="730"/>
      <c r="YV38" s="730"/>
      <c r="YW38" s="730"/>
      <c r="YX38" s="730"/>
      <c r="YY38" s="730"/>
      <c r="YZ38" s="730"/>
      <c r="ZA38" s="730"/>
      <c r="ZB38" s="730"/>
      <c r="ZC38" s="730"/>
      <c r="ZD38" s="730"/>
      <c r="ZE38" s="730"/>
      <c r="ZF38" s="730"/>
      <c r="ZG38" s="730"/>
      <c r="ZH38" s="730"/>
      <c r="ZI38" s="730"/>
      <c r="ZJ38" s="730"/>
      <c r="ZK38" s="730"/>
      <c r="ZL38" s="730"/>
      <c r="ZM38" s="730"/>
      <c r="ZN38" s="730"/>
      <c r="ZO38" s="730"/>
      <c r="ZP38" s="730"/>
      <c r="ZQ38" s="730"/>
      <c r="ZR38" s="730"/>
      <c r="ZS38" s="730"/>
      <c r="ZT38" s="730"/>
      <c r="ZU38" s="730"/>
      <c r="ZV38" s="730"/>
      <c r="ZW38" s="730"/>
      <c r="ZX38" s="730"/>
      <c r="ZY38" s="730"/>
      <c r="ZZ38" s="730"/>
      <c r="AAA38" s="730"/>
      <c r="AAB38" s="730"/>
      <c r="AAC38" s="730"/>
      <c r="AAD38" s="730"/>
      <c r="AAE38" s="730"/>
      <c r="AAF38" s="730"/>
      <c r="AAG38" s="730"/>
      <c r="AAH38" s="730"/>
      <c r="AAI38" s="730"/>
      <c r="AAJ38" s="730"/>
      <c r="AAK38" s="730"/>
      <c r="AAL38" s="730"/>
      <c r="AAM38" s="730"/>
      <c r="AAN38" s="730"/>
      <c r="AAO38" s="730"/>
      <c r="AAP38" s="730"/>
      <c r="AAQ38" s="730"/>
      <c r="AAR38" s="730"/>
      <c r="AAS38" s="730"/>
      <c r="AAT38" s="730"/>
      <c r="AAU38" s="730"/>
      <c r="AAV38" s="730"/>
      <c r="AAW38" s="730"/>
      <c r="AAX38" s="730"/>
      <c r="AAY38" s="730"/>
      <c r="AAZ38" s="730"/>
      <c r="ABA38" s="730"/>
      <c r="ABB38" s="730"/>
      <c r="ABC38" s="730"/>
      <c r="ABD38" s="730"/>
      <c r="ABE38" s="730"/>
      <c r="ABF38" s="730"/>
      <c r="ABG38" s="730"/>
      <c r="ABH38" s="730"/>
      <c r="ABI38" s="730"/>
      <c r="ABJ38" s="730"/>
      <c r="ABK38" s="730"/>
      <c r="ABL38" s="730"/>
      <c r="ABM38" s="730"/>
      <c r="ABN38" s="730"/>
      <c r="ABO38" s="730"/>
      <c r="ABP38" s="730"/>
      <c r="ABQ38" s="730"/>
      <c r="ABR38" s="730"/>
      <c r="ABS38" s="730"/>
      <c r="ABT38" s="730"/>
      <c r="ABU38" s="730"/>
      <c r="ABV38" s="730"/>
      <c r="ABW38" s="730"/>
      <c r="ABX38" s="730"/>
      <c r="ABY38" s="730"/>
      <c r="ABZ38" s="730"/>
      <c r="ACA38" s="730"/>
      <c r="ACB38" s="730"/>
      <c r="ACC38" s="730"/>
      <c r="ACD38" s="730"/>
      <c r="ACE38" s="730"/>
      <c r="ACF38" s="730"/>
      <c r="ACG38" s="730"/>
      <c r="ACH38" s="730"/>
      <c r="ACI38" s="730"/>
      <c r="ACJ38" s="730"/>
      <c r="ACK38" s="730"/>
      <c r="ACL38" s="730"/>
      <c r="ACM38" s="730"/>
      <c r="ACN38" s="730"/>
      <c r="ACO38" s="730"/>
      <c r="ACP38" s="730"/>
      <c r="ACQ38" s="730"/>
      <c r="ACR38" s="730"/>
      <c r="ACS38" s="730"/>
      <c r="ACT38" s="730"/>
      <c r="ACU38" s="730"/>
      <c r="ACV38" s="730"/>
      <c r="ACW38" s="730"/>
      <c r="ACX38" s="730"/>
      <c r="ACY38" s="730"/>
      <c r="ACZ38" s="730"/>
      <c r="ADA38" s="730"/>
      <c r="ADB38" s="730"/>
      <c r="ADC38" s="730"/>
      <c r="ADD38" s="730"/>
      <c r="ADE38" s="730"/>
      <c r="ADF38" s="730"/>
      <c r="ADG38" s="730"/>
      <c r="ADH38" s="730"/>
      <c r="ADI38" s="730"/>
      <c r="ADJ38" s="730"/>
      <c r="ADK38" s="730"/>
      <c r="ADL38" s="730"/>
      <c r="ADM38" s="730"/>
      <c r="ADN38" s="730"/>
      <c r="ADO38" s="730"/>
      <c r="ADP38" s="730"/>
      <c r="ADQ38" s="730"/>
      <c r="ADR38" s="730"/>
      <c r="ADS38" s="730"/>
      <c r="ADT38" s="730"/>
      <c r="ADU38" s="730"/>
      <c r="ADV38" s="730"/>
      <c r="ADW38" s="730"/>
      <c r="ADX38" s="730"/>
      <c r="ADY38" s="730"/>
      <c r="ADZ38" s="730"/>
      <c r="AEA38" s="730"/>
      <c r="AEB38" s="730"/>
      <c r="AEC38" s="730"/>
      <c r="AED38" s="730"/>
      <c r="AEE38" s="730"/>
      <c r="AEF38" s="730"/>
      <c r="AEG38" s="730"/>
      <c r="AEH38" s="730"/>
      <c r="AEI38" s="730"/>
      <c r="AEJ38" s="730"/>
      <c r="AEK38" s="730"/>
      <c r="AEL38" s="730"/>
      <c r="AEM38" s="730"/>
      <c r="AEN38" s="730"/>
      <c r="AEO38" s="730"/>
      <c r="AEP38" s="730"/>
      <c r="AEQ38" s="730"/>
      <c r="AER38" s="730"/>
      <c r="AES38" s="730"/>
      <c r="AET38" s="730"/>
      <c r="AEU38" s="730"/>
      <c r="AEV38" s="730"/>
      <c r="AEW38" s="730"/>
      <c r="AEX38" s="730"/>
      <c r="AEY38" s="730"/>
      <c r="AEZ38" s="730"/>
      <c r="AFA38" s="730"/>
      <c r="AFB38" s="730"/>
      <c r="AFC38" s="730"/>
      <c r="AFD38" s="730"/>
      <c r="AFE38" s="730"/>
      <c r="AFF38" s="730"/>
      <c r="AFG38" s="730"/>
      <c r="AFH38" s="730"/>
      <c r="AFI38" s="730"/>
      <c r="AFJ38" s="730"/>
      <c r="AFK38" s="730"/>
      <c r="AFL38" s="730"/>
      <c r="AFM38" s="730"/>
      <c r="AFN38" s="730"/>
      <c r="AFO38" s="730"/>
      <c r="AFP38" s="730"/>
      <c r="AFQ38" s="730"/>
      <c r="AFR38" s="730"/>
      <c r="AFS38" s="730"/>
      <c r="AFT38" s="730"/>
      <c r="AFU38" s="730"/>
      <c r="AFV38" s="730"/>
      <c r="AFW38" s="730"/>
      <c r="AFX38" s="730"/>
      <c r="AFY38" s="730"/>
      <c r="AFZ38" s="730"/>
      <c r="AGA38" s="730"/>
      <c r="AGB38" s="730"/>
      <c r="AGC38" s="730"/>
      <c r="AGD38" s="730"/>
      <c r="AGE38" s="730"/>
      <c r="AGF38" s="730"/>
      <c r="AGG38" s="730"/>
      <c r="AGH38" s="730"/>
      <c r="AGI38" s="730"/>
      <c r="AGJ38" s="730"/>
      <c r="AGK38" s="730"/>
      <c r="AGL38" s="730"/>
      <c r="AGM38" s="730"/>
      <c r="AGN38" s="730"/>
      <c r="AGO38" s="730"/>
      <c r="AGP38" s="730"/>
      <c r="AGQ38" s="730"/>
      <c r="AGR38" s="730"/>
      <c r="AGS38" s="730"/>
      <c r="AGT38" s="730"/>
      <c r="AGU38" s="730"/>
      <c r="AGV38" s="730"/>
      <c r="AGW38" s="730"/>
      <c r="AGX38" s="730"/>
      <c r="AGY38" s="730"/>
      <c r="AGZ38" s="730"/>
      <c r="AHA38" s="730"/>
      <c r="AHB38" s="730"/>
      <c r="AHC38" s="730"/>
      <c r="AHD38" s="730"/>
      <c r="AHE38" s="730"/>
      <c r="AHF38" s="730"/>
      <c r="AHG38" s="730"/>
      <c r="AHH38" s="730"/>
      <c r="AHI38" s="730"/>
      <c r="AHJ38" s="730"/>
      <c r="AHK38" s="730"/>
      <c r="AHL38" s="730"/>
      <c r="AHM38" s="730"/>
      <c r="AHN38" s="730"/>
      <c r="AHO38" s="730"/>
      <c r="AHP38" s="730"/>
      <c r="AHQ38" s="730"/>
      <c r="AHR38" s="730"/>
      <c r="AHS38" s="730"/>
      <c r="AHT38" s="730"/>
      <c r="AHU38" s="730"/>
      <c r="AHV38" s="730"/>
      <c r="AHW38" s="730"/>
      <c r="AHX38" s="730"/>
      <c r="AHY38" s="730"/>
      <c r="AHZ38" s="730"/>
      <c r="AIA38" s="730"/>
      <c r="AIB38" s="730"/>
      <c r="AIC38" s="730"/>
      <c r="AID38" s="730"/>
      <c r="AIE38" s="730"/>
      <c r="AIF38" s="730"/>
      <c r="AIG38" s="730"/>
      <c r="AIH38" s="730"/>
      <c r="AII38" s="730"/>
      <c r="AIJ38" s="730"/>
      <c r="AIK38" s="730"/>
      <c r="AIL38" s="730"/>
      <c r="AIM38" s="730"/>
      <c r="AIN38" s="730"/>
      <c r="AIO38" s="730"/>
      <c r="AIP38" s="730"/>
      <c r="AIQ38" s="730"/>
      <c r="AIR38" s="730"/>
      <c r="AIS38" s="730"/>
      <c r="AIT38" s="730"/>
      <c r="AIU38" s="730"/>
      <c r="AIV38" s="730"/>
      <c r="AIW38" s="730"/>
      <c r="AIX38" s="730"/>
      <c r="AIY38" s="730"/>
      <c r="AIZ38" s="730"/>
      <c r="AJA38" s="730"/>
      <c r="AJB38" s="730"/>
      <c r="AJC38" s="730"/>
      <c r="AJD38" s="730"/>
      <c r="AJE38" s="730"/>
      <c r="AJF38" s="730"/>
      <c r="AJG38" s="730"/>
      <c r="AJH38" s="730"/>
      <c r="AJI38" s="730"/>
      <c r="AJJ38" s="730"/>
      <c r="AJK38" s="730"/>
      <c r="AJL38" s="730"/>
      <c r="AJM38" s="730"/>
      <c r="AJN38" s="730"/>
      <c r="AJO38" s="730"/>
      <c r="AJP38" s="730"/>
      <c r="AJQ38" s="730"/>
      <c r="AJR38" s="730"/>
      <c r="AJS38" s="730"/>
      <c r="AJT38" s="730"/>
      <c r="AJU38" s="730"/>
      <c r="AJV38" s="730"/>
      <c r="AJW38" s="730"/>
      <c r="AJX38" s="730"/>
      <c r="AJY38" s="730"/>
      <c r="AJZ38" s="730"/>
      <c r="AKA38" s="730"/>
      <c r="AKB38" s="730"/>
      <c r="AKC38" s="730"/>
      <c r="AKD38" s="730"/>
      <c r="AKE38" s="730"/>
      <c r="AKF38" s="730"/>
      <c r="AKG38" s="730"/>
      <c r="AKH38" s="730"/>
      <c r="AKI38" s="730"/>
      <c r="AKJ38" s="730"/>
      <c r="AKK38" s="730"/>
      <c r="AKL38" s="730"/>
      <c r="AKM38" s="730"/>
      <c r="AKN38" s="730"/>
      <c r="AKO38" s="730"/>
      <c r="AKP38" s="730"/>
      <c r="AKQ38" s="730"/>
      <c r="AKR38" s="730"/>
      <c r="AKS38" s="730"/>
      <c r="AKT38" s="730"/>
      <c r="AKU38" s="730"/>
      <c r="AKV38" s="730"/>
      <c r="AKW38" s="730"/>
      <c r="AKX38" s="730"/>
      <c r="AKY38" s="730"/>
      <c r="AKZ38" s="730"/>
      <c r="ALA38" s="730"/>
      <c r="ALB38" s="730"/>
      <c r="ALC38" s="730"/>
      <c r="ALD38" s="730"/>
      <c r="ALE38" s="730"/>
      <c r="ALF38" s="730"/>
      <c r="ALG38" s="730"/>
      <c r="ALH38" s="730"/>
      <c r="ALI38" s="730"/>
      <c r="ALJ38" s="730"/>
      <c r="ALK38" s="730"/>
      <c r="ALL38" s="730"/>
      <c r="ALM38" s="730"/>
      <c r="ALN38" s="730"/>
      <c r="ALO38" s="730"/>
      <c r="ALP38" s="730"/>
      <c r="ALQ38" s="730"/>
      <c r="ALR38" s="730"/>
      <c r="ALS38" s="730"/>
      <c r="ALT38" s="730"/>
      <c r="ALU38" s="730"/>
      <c r="ALV38" s="730"/>
      <c r="ALW38" s="730"/>
      <c r="ALX38" s="730"/>
      <c r="ALY38" s="730"/>
      <c r="ALZ38" s="730"/>
      <c r="AMA38" s="730"/>
      <c r="AMB38" s="730"/>
      <c r="AMC38" s="730"/>
      <c r="AMD38" s="730"/>
      <c r="AME38" s="730"/>
      <c r="AMF38" s="730"/>
      <c r="AMG38" s="730"/>
      <c r="AMH38" s="730"/>
      <c r="AMI38" s="730"/>
      <c r="AMJ38" s="730"/>
      <c r="AMK38" s="730"/>
      <c r="AML38" s="730"/>
      <c r="AMM38" s="730"/>
      <c r="AMN38" s="730"/>
      <c r="AMO38" s="730"/>
      <c r="AMP38" s="730"/>
      <c r="AMQ38" s="730"/>
      <c r="AMR38" s="730"/>
      <c r="AMS38" s="730"/>
      <c r="AMT38" s="730"/>
      <c r="AMU38" s="730"/>
      <c r="AMV38" s="730"/>
      <c r="AMW38" s="730"/>
      <c r="AMX38" s="730"/>
      <c r="AMY38" s="730"/>
      <c r="AMZ38" s="730"/>
      <c r="ANA38" s="730"/>
      <c r="ANB38" s="730"/>
      <c r="ANC38" s="730"/>
      <c r="AND38" s="730"/>
      <c r="ANE38" s="730"/>
      <c r="ANF38" s="730"/>
      <c r="ANG38" s="730"/>
      <c r="ANH38" s="730"/>
      <c r="ANI38" s="730"/>
      <c r="ANJ38" s="730"/>
      <c r="ANK38" s="730"/>
      <c r="ANL38" s="730"/>
      <c r="ANM38" s="730"/>
      <c r="ANN38" s="730"/>
      <c r="ANO38" s="730"/>
      <c r="ANP38" s="730"/>
      <c r="ANQ38" s="730"/>
      <c r="ANR38" s="730"/>
      <c r="ANS38" s="730"/>
      <c r="ANT38" s="730"/>
      <c r="ANU38" s="730"/>
      <c r="ANV38" s="730"/>
      <c r="ANW38" s="730"/>
      <c r="ANX38" s="730"/>
      <c r="ANY38" s="730"/>
      <c r="ANZ38" s="730"/>
      <c r="AOA38" s="730"/>
      <c r="AOB38" s="730"/>
      <c r="AOC38" s="730"/>
      <c r="AOD38" s="730"/>
      <c r="AOE38" s="730"/>
      <c r="AOF38" s="730"/>
      <c r="AOG38" s="730"/>
      <c r="AOH38" s="730"/>
      <c r="AOI38" s="730"/>
      <c r="AOJ38" s="730"/>
      <c r="AOK38" s="730"/>
      <c r="AOL38" s="730"/>
      <c r="AOM38" s="730"/>
      <c r="AON38" s="730"/>
      <c r="AOO38" s="730"/>
      <c r="AOP38" s="730"/>
      <c r="AOQ38" s="730"/>
      <c r="AOR38" s="730"/>
      <c r="AOS38" s="730"/>
      <c r="AOT38" s="730"/>
      <c r="AOU38" s="730"/>
      <c r="AOV38" s="730"/>
      <c r="AOW38" s="730"/>
      <c r="AOX38" s="730"/>
      <c r="AOY38" s="730"/>
      <c r="AOZ38" s="730"/>
      <c r="APA38" s="730"/>
      <c r="APB38" s="730"/>
      <c r="APC38" s="730"/>
      <c r="APD38" s="730"/>
      <c r="APE38" s="730"/>
      <c r="APF38" s="730"/>
      <c r="APG38" s="730"/>
      <c r="APH38" s="730"/>
      <c r="API38" s="730"/>
      <c r="APJ38" s="730"/>
      <c r="APK38" s="730"/>
      <c r="APL38" s="730"/>
      <c r="APM38" s="730"/>
      <c r="APN38" s="730"/>
      <c r="APO38" s="730"/>
      <c r="APP38" s="730"/>
      <c r="APQ38" s="730"/>
      <c r="APR38" s="730"/>
      <c r="APS38" s="730"/>
      <c r="APT38" s="730"/>
      <c r="APU38" s="730"/>
      <c r="APV38" s="730"/>
      <c r="APW38" s="730"/>
      <c r="APX38" s="730"/>
      <c r="APY38" s="730"/>
      <c r="APZ38" s="730"/>
      <c r="AQA38" s="730"/>
      <c r="AQB38" s="730"/>
      <c r="AQC38" s="730"/>
      <c r="AQD38" s="730"/>
      <c r="AQE38" s="730"/>
      <c r="AQF38" s="730"/>
      <c r="AQG38" s="730"/>
      <c r="AQH38" s="730"/>
      <c r="AQI38" s="730"/>
      <c r="AQJ38" s="730"/>
      <c r="AQK38" s="730"/>
      <c r="AQL38" s="730"/>
      <c r="AQM38" s="730"/>
      <c r="AQN38" s="730"/>
      <c r="AQO38" s="730"/>
      <c r="AQP38" s="730"/>
      <c r="AQQ38" s="730"/>
      <c r="AQR38" s="730"/>
      <c r="AQS38" s="730"/>
      <c r="AQT38" s="730"/>
      <c r="AQU38" s="730"/>
      <c r="AQV38" s="730"/>
      <c r="AQW38" s="730"/>
      <c r="AQX38" s="730"/>
      <c r="AQY38" s="730"/>
      <c r="AQZ38" s="730"/>
      <c r="ARA38" s="730"/>
      <c r="ARB38" s="730"/>
      <c r="ARC38" s="730"/>
      <c r="ARD38" s="730"/>
      <c r="ARE38" s="730"/>
      <c r="ARF38" s="730"/>
      <c r="ARG38" s="730"/>
      <c r="ARH38" s="730"/>
      <c r="ARI38" s="730"/>
      <c r="ARJ38" s="730"/>
      <c r="ARK38" s="730"/>
      <c r="ARL38" s="730"/>
      <c r="ARM38" s="730"/>
      <c r="ARN38" s="730"/>
      <c r="ARO38" s="730"/>
      <c r="ARP38" s="730"/>
      <c r="ARQ38" s="730"/>
      <c r="ARR38" s="730"/>
      <c r="ARS38" s="730"/>
      <c r="ART38" s="730"/>
      <c r="ARU38" s="730"/>
      <c r="ARV38" s="730"/>
      <c r="ARW38" s="730"/>
      <c r="ARX38" s="730"/>
      <c r="ARY38" s="730"/>
      <c r="ARZ38" s="730"/>
      <c r="ASA38" s="730"/>
      <c r="ASB38" s="730"/>
      <c r="ASC38" s="730"/>
      <c r="ASD38" s="730"/>
      <c r="ASE38" s="730"/>
      <c r="ASF38" s="730"/>
      <c r="ASG38" s="730"/>
      <c r="ASH38" s="730"/>
      <c r="ASI38" s="730"/>
      <c r="ASJ38" s="730"/>
      <c r="ASK38" s="730"/>
      <c r="ASL38" s="730"/>
      <c r="ASM38" s="730"/>
      <c r="ASN38" s="730"/>
      <c r="ASO38" s="730"/>
      <c r="ASP38" s="730"/>
      <c r="ASQ38" s="730"/>
      <c r="ASR38" s="730"/>
      <c r="ASS38" s="730"/>
      <c r="AST38" s="730"/>
      <c r="ASU38" s="730"/>
      <c r="ASV38" s="730"/>
      <c r="ASW38" s="730"/>
      <c r="ASX38" s="730"/>
      <c r="ASY38" s="730"/>
      <c r="ASZ38" s="730"/>
      <c r="ATA38" s="730"/>
      <c r="ATB38" s="730"/>
      <c r="ATC38" s="730"/>
      <c r="ATD38" s="730"/>
      <c r="ATE38" s="730"/>
      <c r="ATF38" s="730"/>
      <c r="ATG38" s="730"/>
      <c r="ATH38" s="730"/>
      <c r="ATI38" s="730"/>
      <c r="ATJ38" s="730"/>
      <c r="ATK38" s="730"/>
      <c r="ATL38" s="730"/>
      <c r="ATM38" s="730"/>
      <c r="ATN38" s="730"/>
      <c r="ATO38" s="730"/>
      <c r="ATP38" s="730"/>
      <c r="ATQ38" s="730"/>
      <c r="ATR38" s="730"/>
      <c r="ATS38" s="730"/>
      <c r="ATT38" s="730"/>
      <c r="ATU38" s="730"/>
      <c r="ATV38" s="730"/>
      <c r="ATW38" s="730"/>
      <c r="ATX38" s="730"/>
      <c r="ATY38" s="730"/>
      <c r="ATZ38" s="730"/>
      <c r="AUA38" s="730"/>
      <c r="AUB38" s="730"/>
      <c r="AUC38" s="730"/>
      <c r="AUD38" s="730"/>
      <c r="AUE38" s="730"/>
      <c r="AUF38" s="730"/>
      <c r="AUG38" s="730"/>
      <c r="AUH38" s="730"/>
      <c r="AUI38" s="730"/>
      <c r="AUJ38" s="730"/>
      <c r="AUK38" s="730"/>
      <c r="AUL38" s="730"/>
      <c r="AUM38" s="730"/>
      <c r="AUN38" s="730"/>
      <c r="AUO38" s="730"/>
      <c r="AUP38" s="730"/>
      <c r="AUQ38" s="730"/>
      <c r="AUR38" s="730"/>
      <c r="AUS38" s="730"/>
      <c r="AUT38" s="730"/>
      <c r="AUU38" s="730"/>
      <c r="AUV38" s="730"/>
      <c r="AUW38" s="730"/>
      <c r="AUX38" s="730"/>
      <c r="AUY38" s="730"/>
      <c r="AUZ38" s="730"/>
      <c r="AVA38" s="730"/>
      <c r="AVB38" s="730"/>
      <c r="AVC38" s="730"/>
      <c r="AVD38" s="730"/>
      <c r="AVE38" s="730"/>
      <c r="AVF38" s="730"/>
      <c r="AVG38" s="730"/>
      <c r="AVH38" s="730"/>
      <c r="AVI38" s="730"/>
      <c r="AVJ38" s="730"/>
      <c r="AVK38" s="730"/>
      <c r="AVL38" s="730"/>
      <c r="AVM38" s="730"/>
      <c r="AVN38" s="730"/>
      <c r="AVO38" s="730"/>
      <c r="AVP38" s="730"/>
      <c r="AVQ38" s="730"/>
      <c r="AVR38" s="730"/>
      <c r="AVS38" s="730"/>
      <c r="AVT38" s="730"/>
      <c r="AVU38" s="730"/>
      <c r="AVV38" s="730"/>
      <c r="AVW38" s="730"/>
      <c r="AVX38" s="730"/>
      <c r="AVY38" s="730"/>
      <c r="AVZ38" s="730"/>
      <c r="AWA38" s="730"/>
      <c r="AWB38" s="730"/>
      <c r="AWC38" s="730"/>
      <c r="AWD38" s="730"/>
      <c r="AWE38" s="730"/>
      <c r="AWF38" s="730"/>
      <c r="AWG38" s="730"/>
      <c r="AWH38" s="730"/>
      <c r="AWI38" s="730"/>
      <c r="AWJ38" s="730"/>
      <c r="AWK38" s="730"/>
      <c r="AWL38" s="730"/>
      <c r="AWM38" s="730"/>
      <c r="AWN38" s="730"/>
      <c r="AWO38" s="730"/>
      <c r="AWP38" s="730"/>
      <c r="AWQ38" s="730"/>
      <c r="AWR38" s="730"/>
      <c r="AWS38" s="730"/>
      <c r="AWT38" s="730"/>
      <c r="AWU38" s="730"/>
      <c r="AWV38" s="730"/>
      <c r="AWW38" s="730"/>
      <c r="AWX38" s="730"/>
      <c r="AWY38" s="730"/>
      <c r="AWZ38" s="730"/>
      <c r="AXA38" s="730"/>
      <c r="AXB38" s="730"/>
      <c r="AXC38" s="730"/>
      <c r="AXD38" s="730"/>
      <c r="AXE38" s="730"/>
      <c r="AXF38" s="730"/>
      <c r="AXG38" s="730"/>
      <c r="AXH38" s="730"/>
      <c r="AXI38" s="730"/>
      <c r="AXJ38" s="730"/>
      <c r="AXK38" s="730"/>
      <c r="AXL38" s="730"/>
      <c r="AXM38" s="730"/>
      <c r="AXN38" s="730"/>
      <c r="AXO38" s="730"/>
      <c r="AXP38" s="730"/>
      <c r="AXQ38" s="730"/>
      <c r="AXR38" s="730"/>
      <c r="AXS38" s="730"/>
      <c r="AXT38" s="730"/>
      <c r="AXU38" s="730"/>
      <c r="AXV38" s="730"/>
      <c r="AXW38" s="730"/>
      <c r="AXX38" s="730"/>
      <c r="AXY38" s="730"/>
      <c r="AXZ38" s="730"/>
      <c r="AYA38" s="730"/>
      <c r="AYB38" s="730"/>
      <c r="AYC38" s="730"/>
      <c r="AYD38" s="730"/>
      <c r="AYE38" s="730"/>
      <c r="AYF38" s="730"/>
      <c r="AYG38" s="730"/>
      <c r="AYH38" s="730"/>
      <c r="AYI38" s="730"/>
      <c r="AYJ38" s="730"/>
      <c r="AYK38" s="730"/>
      <c r="AYL38" s="730"/>
      <c r="AYM38" s="730"/>
      <c r="AYN38" s="730"/>
      <c r="AYO38" s="730"/>
      <c r="AYP38" s="730"/>
      <c r="AYQ38" s="730"/>
      <c r="AYR38" s="730"/>
      <c r="AYS38" s="730"/>
      <c r="AYT38" s="730"/>
      <c r="AYU38" s="730"/>
      <c r="AYV38" s="730"/>
      <c r="AYW38" s="730"/>
      <c r="AYX38" s="730"/>
      <c r="AYY38" s="730"/>
      <c r="AYZ38" s="730"/>
      <c r="AZA38" s="730"/>
      <c r="AZB38" s="730"/>
      <c r="AZC38" s="730"/>
      <c r="AZD38" s="730"/>
      <c r="AZE38" s="730"/>
      <c r="AZF38" s="730"/>
      <c r="AZG38" s="730"/>
      <c r="AZH38" s="730"/>
      <c r="AZI38" s="730"/>
      <c r="AZJ38" s="730"/>
      <c r="AZK38" s="730"/>
      <c r="AZL38" s="730"/>
      <c r="AZM38" s="730"/>
      <c r="AZN38" s="730"/>
      <c r="AZO38" s="730"/>
      <c r="AZP38" s="730"/>
      <c r="AZQ38" s="730"/>
      <c r="AZR38" s="730"/>
      <c r="AZS38" s="730"/>
      <c r="AZT38" s="730"/>
      <c r="AZU38" s="730"/>
      <c r="AZV38" s="730"/>
      <c r="AZW38" s="730"/>
      <c r="AZX38" s="730"/>
      <c r="AZY38" s="730"/>
      <c r="AZZ38" s="730"/>
      <c r="BAA38" s="730"/>
      <c r="BAB38" s="730"/>
      <c r="BAC38" s="730"/>
      <c r="BAD38" s="730"/>
      <c r="BAE38" s="730"/>
      <c r="BAF38" s="730"/>
      <c r="BAG38" s="730"/>
      <c r="BAH38" s="730"/>
      <c r="BAI38" s="730"/>
      <c r="BAJ38" s="730"/>
      <c r="BAK38" s="730"/>
      <c r="BAL38" s="730"/>
      <c r="BAM38" s="730"/>
      <c r="BAN38" s="730"/>
      <c r="BAO38" s="730"/>
      <c r="BAP38" s="730"/>
      <c r="BAQ38" s="730"/>
      <c r="BAR38" s="730"/>
      <c r="BAS38" s="730"/>
      <c r="BAT38" s="730"/>
      <c r="BAU38" s="730"/>
      <c r="BAV38" s="730"/>
      <c r="BAW38" s="730"/>
      <c r="BAX38" s="730"/>
      <c r="BAY38" s="730"/>
      <c r="BAZ38" s="730"/>
      <c r="BBA38" s="730"/>
      <c r="BBB38" s="730"/>
      <c r="BBC38" s="730"/>
      <c r="BBD38" s="730"/>
      <c r="BBE38" s="730"/>
      <c r="BBF38" s="730"/>
      <c r="BBG38" s="730"/>
      <c r="BBH38" s="730"/>
      <c r="BBI38" s="730"/>
      <c r="BBJ38" s="730"/>
      <c r="BBK38" s="730"/>
      <c r="BBL38" s="730"/>
      <c r="BBM38" s="730"/>
      <c r="BBN38" s="730"/>
      <c r="BBO38" s="730"/>
      <c r="BBP38" s="730"/>
      <c r="BBQ38" s="730"/>
      <c r="BBR38" s="730"/>
      <c r="BBS38" s="730"/>
      <c r="BBT38" s="730"/>
      <c r="BBU38" s="730"/>
      <c r="BBV38" s="730"/>
      <c r="BBW38" s="730"/>
      <c r="BBX38" s="730"/>
      <c r="BBY38" s="730"/>
      <c r="BBZ38" s="730"/>
      <c r="BCA38" s="730"/>
      <c r="BCB38" s="730"/>
      <c r="BCC38" s="730"/>
      <c r="BCD38" s="730"/>
      <c r="BCE38" s="730"/>
      <c r="BCF38" s="730"/>
      <c r="BCG38" s="730"/>
      <c r="BCH38" s="730"/>
      <c r="BCI38" s="730"/>
      <c r="BCJ38" s="730"/>
      <c r="BCK38" s="730"/>
      <c r="BCL38" s="730"/>
      <c r="BCM38" s="730"/>
      <c r="BCN38" s="730"/>
      <c r="BCO38" s="730"/>
      <c r="BCP38" s="730"/>
      <c r="BCQ38" s="730"/>
      <c r="BCR38" s="730"/>
      <c r="BCS38" s="730"/>
      <c r="BCT38" s="730"/>
      <c r="BCU38" s="730"/>
      <c r="BCV38" s="730"/>
      <c r="BCW38" s="730"/>
      <c r="BCX38" s="730"/>
      <c r="BCY38" s="730"/>
      <c r="BCZ38" s="730"/>
      <c r="BDA38" s="730"/>
      <c r="BDB38" s="730"/>
      <c r="BDC38" s="730"/>
      <c r="BDD38" s="730"/>
      <c r="BDE38" s="730"/>
      <c r="BDF38" s="730"/>
      <c r="BDG38" s="730"/>
      <c r="BDH38" s="730"/>
      <c r="BDI38" s="730"/>
      <c r="BDJ38" s="730"/>
      <c r="BDK38" s="730"/>
      <c r="BDL38" s="730"/>
      <c r="BDM38" s="730"/>
      <c r="BDN38" s="730"/>
      <c r="BDO38" s="730"/>
      <c r="BDP38" s="730"/>
      <c r="BDQ38" s="730"/>
      <c r="BDR38" s="730"/>
      <c r="BDS38" s="730"/>
      <c r="BDT38" s="730"/>
      <c r="BDU38" s="730"/>
      <c r="BDV38" s="730"/>
      <c r="BDW38" s="730"/>
      <c r="BDX38" s="730"/>
      <c r="BDY38" s="730"/>
      <c r="BDZ38" s="730"/>
      <c r="BEA38" s="730"/>
      <c r="BEB38" s="730"/>
      <c r="BEC38" s="730"/>
      <c r="BED38" s="730"/>
      <c r="BEE38" s="730"/>
      <c r="BEF38" s="730"/>
      <c r="BEG38" s="730"/>
      <c r="BEH38" s="730"/>
      <c r="BEI38" s="730"/>
      <c r="BEJ38" s="730"/>
      <c r="BEK38" s="730"/>
      <c r="BEL38" s="730"/>
      <c r="BEM38" s="730"/>
      <c r="BEN38" s="730"/>
      <c r="BEO38" s="730"/>
      <c r="BEP38" s="730"/>
      <c r="BEQ38" s="730"/>
      <c r="BER38" s="730"/>
      <c r="BES38" s="730"/>
      <c r="BET38" s="730"/>
      <c r="BEU38" s="730"/>
      <c r="BEV38" s="730"/>
      <c r="BEW38" s="730"/>
      <c r="BEX38" s="730"/>
      <c r="BEY38" s="730"/>
      <c r="BEZ38" s="730"/>
      <c r="BFA38" s="730"/>
      <c r="BFB38" s="730"/>
      <c r="BFC38" s="730"/>
      <c r="BFD38" s="730"/>
      <c r="BFE38" s="730"/>
      <c r="BFF38" s="730"/>
      <c r="BFG38" s="730"/>
      <c r="BFH38" s="730"/>
      <c r="BFI38" s="730"/>
      <c r="BFJ38" s="730"/>
      <c r="BFK38" s="730"/>
      <c r="BFL38" s="730"/>
      <c r="BFM38" s="730"/>
      <c r="BFN38" s="730"/>
      <c r="BFO38" s="730"/>
      <c r="BFP38" s="730"/>
      <c r="BFQ38" s="730"/>
      <c r="BFR38" s="730"/>
      <c r="BFS38" s="730"/>
      <c r="BFT38" s="730"/>
      <c r="BFU38" s="730"/>
      <c r="BFV38" s="730"/>
      <c r="BFW38" s="730"/>
      <c r="BFX38" s="730"/>
      <c r="BFY38" s="730"/>
      <c r="BFZ38" s="730"/>
      <c r="BGA38" s="730"/>
      <c r="BGB38" s="730"/>
      <c r="BGC38" s="730"/>
      <c r="BGD38" s="730"/>
      <c r="BGE38" s="730"/>
      <c r="BGF38" s="730"/>
      <c r="BGG38" s="730"/>
      <c r="BGH38" s="730"/>
      <c r="BGI38" s="730"/>
      <c r="BGJ38" s="730"/>
      <c r="BGK38" s="730"/>
      <c r="BGL38" s="730"/>
      <c r="BGM38" s="730"/>
      <c r="BGN38" s="730"/>
      <c r="BGO38" s="730"/>
      <c r="BGP38" s="730"/>
      <c r="BGQ38" s="730"/>
      <c r="BGR38" s="730"/>
      <c r="BGS38" s="730"/>
      <c r="BGT38" s="730"/>
      <c r="BGU38" s="730"/>
      <c r="BGV38" s="730"/>
      <c r="BGW38" s="730"/>
      <c r="BGX38" s="730"/>
      <c r="BGY38" s="730"/>
      <c r="BGZ38" s="730"/>
      <c r="BHA38" s="730"/>
      <c r="BHB38" s="730"/>
      <c r="BHC38" s="730"/>
      <c r="BHD38" s="730"/>
      <c r="BHE38" s="730"/>
      <c r="BHF38" s="730"/>
      <c r="BHG38" s="730"/>
      <c r="BHH38" s="730"/>
      <c r="BHI38" s="730"/>
      <c r="BHJ38" s="730"/>
      <c r="BHK38" s="730"/>
      <c r="BHL38" s="730"/>
      <c r="BHM38" s="730"/>
      <c r="BHN38" s="730"/>
      <c r="BHO38" s="730"/>
      <c r="BHP38" s="730"/>
      <c r="BHQ38" s="730"/>
      <c r="BHR38" s="730"/>
      <c r="BHS38" s="730"/>
      <c r="BHT38" s="730"/>
      <c r="BHU38" s="730"/>
      <c r="BHV38" s="730"/>
      <c r="BHW38" s="730"/>
      <c r="BHX38" s="730"/>
      <c r="BHY38" s="730"/>
      <c r="BHZ38" s="730"/>
      <c r="BIA38" s="730"/>
      <c r="BIB38" s="730"/>
      <c r="BIC38" s="730"/>
      <c r="BID38" s="730"/>
      <c r="BIE38" s="730"/>
      <c r="BIF38" s="730"/>
      <c r="BIG38" s="730"/>
      <c r="BIH38" s="730"/>
      <c r="BII38" s="730"/>
      <c r="BIJ38" s="730"/>
      <c r="BIK38" s="730"/>
      <c r="BIL38" s="730"/>
      <c r="BIM38" s="730"/>
      <c r="BIN38" s="730"/>
      <c r="BIO38" s="730"/>
      <c r="BIP38" s="730"/>
      <c r="BIQ38" s="730"/>
      <c r="BIR38" s="730"/>
      <c r="BIS38" s="730"/>
      <c r="BIT38" s="730"/>
      <c r="BIU38" s="730"/>
      <c r="BIV38" s="730"/>
      <c r="BIW38" s="730"/>
      <c r="BIX38" s="730"/>
      <c r="BIY38" s="730"/>
      <c r="BIZ38" s="730"/>
      <c r="BJA38" s="730"/>
      <c r="BJB38" s="730"/>
      <c r="BJC38" s="730"/>
      <c r="BJD38" s="730"/>
      <c r="BJE38" s="730"/>
      <c r="BJF38" s="730"/>
      <c r="BJG38" s="730"/>
      <c r="BJH38" s="730"/>
      <c r="BJI38" s="730"/>
      <c r="BJJ38" s="730"/>
      <c r="BJK38" s="730"/>
      <c r="BJL38" s="730"/>
      <c r="BJM38" s="730"/>
      <c r="BJN38" s="730"/>
      <c r="BJO38" s="730"/>
      <c r="BJP38" s="730"/>
      <c r="BJQ38" s="730"/>
      <c r="BJR38" s="730"/>
      <c r="BJS38" s="730"/>
      <c r="BJT38" s="730"/>
      <c r="BJU38" s="730"/>
      <c r="BJV38" s="730"/>
      <c r="BJW38" s="730"/>
      <c r="BJX38" s="730"/>
      <c r="BJY38" s="730"/>
      <c r="BJZ38" s="730"/>
      <c r="BKA38" s="730"/>
      <c r="BKB38" s="730"/>
      <c r="BKC38" s="730"/>
      <c r="BKD38" s="730"/>
      <c r="BKE38" s="730"/>
      <c r="BKF38" s="730"/>
      <c r="BKG38" s="730"/>
      <c r="BKH38" s="730"/>
      <c r="BKI38" s="730"/>
      <c r="BKJ38" s="730"/>
      <c r="BKK38" s="730"/>
      <c r="BKL38" s="730"/>
      <c r="BKM38" s="730"/>
      <c r="BKN38" s="730"/>
      <c r="BKO38" s="730"/>
      <c r="BKP38" s="730"/>
      <c r="BKQ38" s="730"/>
      <c r="BKR38" s="730"/>
      <c r="BKS38" s="730"/>
      <c r="BKT38" s="730"/>
      <c r="BKU38" s="730"/>
      <c r="BKV38" s="730"/>
      <c r="BKW38" s="730"/>
      <c r="BKX38" s="730"/>
      <c r="BKY38" s="730"/>
      <c r="BKZ38" s="730"/>
      <c r="BLA38" s="730"/>
      <c r="BLB38" s="730"/>
      <c r="BLC38" s="730"/>
      <c r="BLD38" s="730"/>
      <c r="BLE38" s="730"/>
      <c r="BLF38" s="730"/>
      <c r="BLG38" s="730"/>
      <c r="BLH38" s="730"/>
      <c r="BLI38" s="730"/>
      <c r="BLJ38" s="730"/>
      <c r="BLK38" s="730"/>
      <c r="BLL38" s="730"/>
      <c r="BLM38" s="730"/>
      <c r="BLN38" s="730"/>
      <c r="BLO38" s="730"/>
      <c r="BLP38" s="730"/>
      <c r="BLQ38" s="730"/>
      <c r="BLR38" s="730"/>
      <c r="BLS38" s="730"/>
      <c r="BLT38" s="730"/>
      <c r="BLU38" s="730"/>
      <c r="BLV38" s="730"/>
      <c r="BLW38" s="730"/>
      <c r="BLX38" s="730"/>
      <c r="BLY38" s="730"/>
      <c r="BLZ38" s="730"/>
      <c r="BMA38" s="730"/>
      <c r="BMB38" s="730"/>
      <c r="BMC38" s="730"/>
      <c r="BMD38" s="730"/>
      <c r="BME38" s="730"/>
      <c r="BMF38" s="730"/>
      <c r="BMG38" s="730"/>
      <c r="BMH38" s="730"/>
      <c r="BMI38" s="730"/>
      <c r="BMJ38" s="730"/>
      <c r="BMK38" s="730"/>
      <c r="BML38" s="730"/>
      <c r="BMM38" s="730"/>
      <c r="BMN38" s="730"/>
      <c r="BMO38" s="730"/>
      <c r="BMP38" s="730"/>
      <c r="BMQ38" s="730"/>
      <c r="BMR38" s="730"/>
      <c r="BMS38" s="730"/>
      <c r="BMT38" s="730"/>
      <c r="BMU38" s="730"/>
      <c r="BMV38" s="730"/>
      <c r="BMW38" s="730"/>
      <c r="BMX38" s="730"/>
      <c r="BMY38" s="730"/>
      <c r="BMZ38" s="730"/>
      <c r="BNA38" s="730"/>
      <c r="BNB38" s="730"/>
      <c r="BNC38" s="730"/>
      <c r="BND38" s="730"/>
      <c r="BNE38" s="730"/>
      <c r="BNF38" s="730"/>
      <c r="BNG38" s="730"/>
      <c r="BNH38" s="730"/>
      <c r="BNI38" s="730"/>
      <c r="BNJ38" s="730"/>
      <c r="BNK38" s="730"/>
      <c r="BNL38" s="730"/>
      <c r="BNM38" s="730"/>
      <c r="BNN38" s="730"/>
      <c r="BNO38" s="730"/>
      <c r="BNP38" s="730"/>
      <c r="BNQ38" s="730"/>
      <c r="BNR38" s="730"/>
      <c r="BNS38" s="730"/>
      <c r="BNT38" s="730"/>
      <c r="BNU38" s="730"/>
      <c r="BNV38" s="730"/>
      <c r="BNW38" s="730"/>
      <c r="BNX38" s="730"/>
      <c r="BNY38" s="730"/>
      <c r="BNZ38" s="730"/>
      <c r="BOA38" s="730"/>
      <c r="BOB38" s="730"/>
      <c r="BOC38" s="730"/>
      <c r="BOD38" s="730"/>
      <c r="BOE38" s="730"/>
      <c r="BOF38" s="730"/>
      <c r="BOG38" s="730"/>
      <c r="BOH38" s="730"/>
      <c r="BOI38" s="730"/>
      <c r="BOJ38" s="730"/>
      <c r="BOK38" s="730"/>
      <c r="BOL38" s="730"/>
      <c r="BOM38" s="730"/>
      <c r="BON38" s="730"/>
      <c r="BOO38" s="730"/>
      <c r="BOP38" s="730"/>
      <c r="BOQ38" s="730"/>
      <c r="BOR38" s="730"/>
      <c r="BOS38" s="730"/>
      <c r="BOT38" s="730"/>
      <c r="BOU38" s="730"/>
      <c r="BOV38" s="730"/>
      <c r="BOW38" s="730"/>
      <c r="BOX38" s="730"/>
      <c r="BOY38" s="730"/>
      <c r="BOZ38" s="730"/>
      <c r="BPA38" s="730"/>
      <c r="BPB38" s="730"/>
      <c r="BPC38" s="730"/>
      <c r="BPD38" s="730"/>
      <c r="BPE38" s="730"/>
      <c r="BPF38" s="730"/>
      <c r="BPG38" s="730"/>
      <c r="BPH38" s="730"/>
      <c r="BPI38" s="730"/>
      <c r="BPJ38" s="730"/>
      <c r="BPK38" s="730"/>
      <c r="BPL38" s="730"/>
      <c r="BPM38" s="730"/>
      <c r="BPN38" s="730"/>
      <c r="BPO38" s="730"/>
      <c r="BPP38" s="730"/>
      <c r="BPQ38" s="730"/>
      <c r="BPR38" s="730"/>
      <c r="BPS38" s="730"/>
      <c r="BPT38" s="730"/>
      <c r="BPU38" s="730"/>
      <c r="BPV38" s="730"/>
      <c r="BPW38" s="730"/>
      <c r="BPX38" s="730"/>
      <c r="BPY38" s="730"/>
      <c r="BPZ38" s="730"/>
      <c r="BQA38" s="730"/>
      <c r="BQB38" s="730"/>
      <c r="BQC38" s="730"/>
      <c r="BQD38" s="730"/>
      <c r="BQE38" s="730"/>
      <c r="BQF38" s="730"/>
      <c r="BQG38" s="730"/>
      <c r="BQH38" s="730"/>
      <c r="BQI38" s="730"/>
      <c r="BQJ38" s="730"/>
      <c r="BQK38" s="730"/>
      <c r="BQL38" s="730"/>
      <c r="BQM38" s="730"/>
      <c r="BQN38" s="730"/>
      <c r="BQO38" s="730"/>
      <c r="BQP38" s="730"/>
      <c r="BQQ38" s="730"/>
      <c r="BQR38" s="730"/>
      <c r="BQS38" s="730"/>
      <c r="BQT38" s="730"/>
      <c r="BQU38" s="730"/>
      <c r="BQV38" s="730"/>
      <c r="BQW38" s="730"/>
      <c r="BQX38" s="730"/>
      <c r="BQY38" s="730"/>
      <c r="BQZ38" s="730"/>
      <c r="BRA38" s="730"/>
      <c r="BRB38" s="730"/>
      <c r="BRC38" s="730"/>
      <c r="BRD38" s="730"/>
      <c r="BRE38" s="730"/>
      <c r="BRF38" s="730"/>
      <c r="BRG38" s="730"/>
      <c r="BRH38" s="730"/>
      <c r="BRI38" s="730"/>
      <c r="BRJ38" s="730"/>
      <c r="BRK38" s="730"/>
      <c r="BRL38" s="730"/>
      <c r="BRM38" s="730"/>
      <c r="BRN38" s="730"/>
      <c r="BRO38" s="730"/>
      <c r="BRP38" s="730"/>
      <c r="BRQ38" s="730"/>
      <c r="BRR38" s="730"/>
      <c r="BRS38" s="730"/>
      <c r="BRT38" s="730"/>
      <c r="BRU38" s="730"/>
      <c r="BRV38" s="730"/>
      <c r="BRW38" s="730"/>
      <c r="BRX38" s="730"/>
      <c r="BRY38" s="730"/>
      <c r="BRZ38" s="730"/>
      <c r="BSA38" s="730"/>
      <c r="BSB38" s="730"/>
      <c r="BSC38" s="730"/>
      <c r="BSD38" s="730"/>
      <c r="BSE38" s="730"/>
      <c r="BSF38" s="730"/>
      <c r="BSG38" s="730"/>
      <c r="BSH38" s="730"/>
      <c r="BSI38" s="730"/>
      <c r="BSJ38" s="730"/>
      <c r="BSK38" s="730"/>
      <c r="BSL38" s="730"/>
      <c r="BSM38" s="730"/>
      <c r="BSN38" s="730"/>
      <c r="BSO38" s="730"/>
      <c r="BSP38" s="730"/>
      <c r="BSQ38" s="730"/>
      <c r="BSR38" s="730"/>
      <c r="BSS38" s="730"/>
      <c r="BST38" s="730"/>
      <c r="BSU38" s="730"/>
      <c r="BSV38" s="730"/>
      <c r="BSW38" s="730"/>
      <c r="BSX38" s="730"/>
      <c r="BSY38" s="730"/>
      <c r="BSZ38" s="730"/>
      <c r="BTA38" s="730"/>
      <c r="BTB38" s="730"/>
      <c r="BTC38" s="730"/>
      <c r="BTD38" s="730"/>
      <c r="BTE38" s="730"/>
      <c r="BTF38" s="730"/>
      <c r="BTG38" s="730"/>
      <c r="BTH38" s="730"/>
      <c r="BTI38" s="730"/>
      <c r="BTJ38" s="730"/>
      <c r="BTK38" s="730"/>
      <c r="BTL38" s="730"/>
      <c r="BTM38" s="730"/>
      <c r="BTN38" s="730"/>
      <c r="BTO38" s="730"/>
      <c r="BTP38" s="730"/>
      <c r="BTQ38" s="730"/>
      <c r="BTR38" s="730"/>
      <c r="BTS38" s="730"/>
      <c r="BTT38" s="730"/>
      <c r="BTU38" s="730"/>
      <c r="BTV38" s="730"/>
      <c r="BTW38" s="730"/>
      <c r="BTX38" s="730"/>
      <c r="BTY38" s="730"/>
      <c r="BTZ38" s="730"/>
      <c r="BUA38" s="730"/>
      <c r="BUB38" s="730"/>
      <c r="BUC38" s="730"/>
      <c r="BUD38" s="730"/>
      <c r="BUE38" s="730"/>
      <c r="BUF38" s="730"/>
      <c r="BUG38" s="730"/>
      <c r="BUH38" s="730"/>
      <c r="BUI38" s="730"/>
      <c r="BUJ38" s="730"/>
      <c r="BUK38" s="730"/>
      <c r="BUL38" s="730"/>
      <c r="BUM38" s="730"/>
      <c r="BUN38" s="730"/>
      <c r="BUO38" s="730"/>
      <c r="BUP38" s="730"/>
      <c r="BUQ38" s="730"/>
      <c r="BUR38" s="730"/>
      <c r="BUS38" s="730"/>
      <c r="BUT38" s="730"/>
      <c r="BUU38" s="730"/>
      <c r="BUV38" s="730"/>
      <c r="BUW38" s="730"/>
      <c r="BUX38" s="730"/>
      <c r="BUY38" s="730"/>
      <c r="BUZ38" s="730"/>
      <c r="BVA38" s="730"/>
      <c r="BVB38" s="730"/>
      <c r="BVC38" s="730"/>
      <c r="BVD38" s="730"/>
      <c r="BVE38" s="730"/>
      <c r="BVF38" s="730"/>
      <c r="BVG38" s="730"/>
      <c r="BVH38" s="730"/>
      <c r="BVI38" s="730"/>
      <c r="BVJ38" s="730"/>
      <c r="BVK38" s="730"/>
      <c r="BVL38" s="730"/>
      <c r="BVM38" s="730"/>
      <c r="BVN38" s="730"/>
      <c r="BVO38" s="730"/>
      <c r="BVP38" s="730"/>
      <c r="BVQ38" s="730"/>
      <c r="BVR38" s="730"/>
      <c r="BVS38" s="730"/>
      <c r="BVT38" s="730"/>
      <c r="BVU38" s="730"/>
      <c r="BVV38" s="730"/>
      <c r="BVW38" s="730"/>
      <c r="BVX38" s="730"/>
      <c r="BVY38" s="730"/>
      <c r="BVZ38" s="730"/>
      <c r="BWA38" s="730"/>
      <c r="BWB38" s="730"/>
      <c r="BWC38" s="730"/>
      <c r="BWD38" s="730"/>
      <c r="BWE38" s="730"/>
      <c r="BWF38" s="730"/>
      <c r="BWG38" s="730"/>
      <c r="BWH38" s="730"/>
      <c r="BWI38" s="730"/>
      <c r="BWJ38" s="730"/>
      <c r="BWK38" s="730"/>
      <c r="BWL38" s="730"/>
      <c r="BWM38" s="730"/>
      <c r="BWN38" s="730"/>
      <c r="BWO38" s="730"/>
      <c r="BWP38" s="730"/>
      <c r="BWQ38" s="730"/>
      <c r="BWR38" s="730"/>
      <c r="BWS38" s="730"/>
      <c r="BWT38" s="730"/>
      <c r="BWU38" s="730"/>
      <c r="BWV38" s="730"/>
      <c r="BWW38" s="730"/>
      <c r="BWX38" s="730"/>
      <c r="BWY38" s="730"/>
      <c r="BWZ38" s="730"/>
      <c r="BXA38" s="730"/>
      <c r="BXB38" s="730"/>
      <c r="BXC38" s="730"/>
      <c r="BXD38" s="730"/>
      <c r="BXE38" s="730"/>
      <c r="BXF38" s="730"/>
      <c r="BXG38" s="730"/>
      <c r="BXH38" s="730"/>
      <c r="BXI38" s="730"/>
      <c r="BXJ38" s="730"/>
      <c r="BXK38" s="730"/>
      <c r="BXL38" s="730"/>
      <c r="BXM38" s="730"/>
      <c r="BXN38" s="730"/>
      <c r="BXO38" s="730"/>
      <c r="BXP38" s="730"/>
      <c r="BXQ38" s="730"/>
      <c r="BXR38" s="730"/>
      <c r="BXS38" s="730"/>
      <c r="BXT38" s="730"/>
      <c r="BXU38" s="730"/>
      <c r="BXV38" s="730"/>
      <c r="BXW38" s="730"/>
      <c r="BXX38" s="730"/>
      <c r="BXY38" s="730"/>
      <c r="BXZ38" s="730"/>
      <c r="BYA38" s="730"/>
      <c r="BYB38" s="730"/>
      <c r="BYC38" s="730"/>
      <c r="BYD38" s="730"/>
      <c r="BYE38" s="730"/>
      <c r="BYF38" s="730"/>
      <c r="BYG38" s="730"/>
      <c r="BYH38" s="730"/>
      <c r="BYI38" s="730"/>
      <c r="BYJ38" s="730"/>
      <c r="BYK38" s="730"/>
      <c r="BYL38" s="730"/>
      <c r="BYM38" s="730"/>
      <c r="BYN38" s="730"/>
      <c r="BYO38" s="730"/>
      <c r="BYP38" s="730"/>
      <c r="BYQ38" s="730"/>
      <c r="BYR38" s="730"/>
      <c r="BYS38" s="730"/>
      <c r="BYT38" s="730"/>
      <c r="BYU38" s="730"/>
      <c r="BYV38" s="730"/>
      <c r="BYW38" s="730"/>
      <c r="BYX38" s="730"/>
      <c r="BYY38" s="730"/>
      <c r="BYZ38" s="730"/>
      <c r="BZA38" s="730"/>
      <c r="BZB38" s="730"/>
      <c r="BZC38" s="730"/>
      <c r="BZD38" s="730"/>
      <c r="BZE38" s="730"/>
      <c r="BZF38" s="730"/>
      <c r="BZG38" s="730"/>
      <c r="BZH38" s="730"/>
      <c r="BZI38" s="730"/>
      <c r="BZJ38" s="730"/>
      <c r="BZK38" s="730"/>
      <c r="BZL38" s="730"/>
      <c r="BZM38" s="730"/>
      <c r="BZN38" s="730"/>
      <c r="BZO38" s="730"/>
      <c r="BZP38" s="730"/>
      <c r="BZQ38" s="730"/>
      <c r="BZR38" s="730"/>
      <c r="BZS38" s="730"/>
      <c r="BZT38" s="730"/>
      <c r="BZU38" s="730"/>
      <c r="BZV38" s="730"/>
      <c r="BZW38" s="730"/>
      <c r="BZX38" s="730"/>
      <c r="BZY38" s="730"/>
      <c r="BZZ38" s="730"/>
      <c r="CAA38" s="730"/>
      <c r="CAB38" s="730"/>
      <c r="CAC38" s="730"/>
      <c r="CAD38" s="730"/>
      <c r="CAE38" s="730"/>
      <c r="CAF38" s="730"/>
      <c r="CAG38" s="730"/>
      <c r="CAH38" s="730"/>
      <c r="CAI38" s="730"/>
      <c r="CAJ38" s="730"/>
      <c r="CAK38" s="730"/>
      <c r="CAL38" s="730"/>
      <c r="CAM38" s="730"/>
      <c r="CAN38" s="730"/>
      <c r="CAO38" s="730"/>
      <c r="CAP38" s="730"/>
      <c r="CAQ38" s="730"/>
      <c r="CAR38" s="730"/>
      <c r="CAS38" s="730"/>
      <c r="CAT38" s="730"/>
      <c r="CAU38" s="730"/>
      <c r="CAV38" s="730"/>
      <c r="CAW38" s="730"/>
      <c r="CAX38" s="730"/>
      <c r="CAY38" s="730"/>
      <c r="CAZ38" s="730"/>
      <c r="CBA38" s="730"/>
      <c r="CBB38" s="730"/>
      <c r="CBC38" s="730"/>
      <c r="CBD38" s="730"/>
      <c r="CBE38" s="730"/>
      <c r="CBF38" s="730"/>
      <c r="CBG38" s="730"/>
      <c r="CBH38" s="730"/>
      <c r="CBI38" s="730"/>
      <c r="CBJ38" s="730"/>
      <c r="CBK38" s="730"/>
      <c r="CBL38" s="730"/>
      <c r="CBM38" s="730"/>
      <c r="CBN38" s="730"/>
      <c r="CBO38" s="730"/>
      <c r="CBP38" s="730"/>
      <c r="CBQ38" s="730"/>
      <c r="CBR38" s="730"/>
      <c r="CBS38" s="730"/>
      <c r="CBT38" s="730"/>
      <c r="CBU38" s="730"/>
      <c r="CBV38" s="730"/>
      <c r="CBW38" s="730"/>
      <c r="CBX38" s="730"/>
      <c r="CBY38" s="730"/>
      <c r="CBZ38" s="730"/>
      <c r="CCA38" s="730"/>
      <c r="CCB38" s="730"/>
      <c r="CCC38" s="730"/>
      <c r="CCD38" s="730"/>
      <c r="CCE38" s="730"/>
      <c r="CCF38" s="730"/>
      <c r="CCG38" s="730"/>
      <c r="CCH38" s="730"/>
      <c r="CCI38" s="730"/>
      <c r="CCJ38" s="730"/>
      <c r="CCK38" s="730"/>
      <c r="CCL38" s="730"/>
      <c r="CCM38" s="730"/>
      <c r="CCN38" s="730"/>
      <c r="CCO38" s="730"/>
      <c r="CCP38" s="730"/>
      <c r="CCQ38" s="730"/>
      <c r="CCR38" s="730"/>
      <c r="CCS38" s="730"/>
      <c r="CCT38" s="730"/>
      <c r="CCU38" s="730"/>
      <c r="CCV38" s="730"/>
      <c r="CCW38" s="730"/>
      <c r="CCX38" s="730"/>
      <c r="CCY38" s="730"/>
      <c r="CCZ38" s="730"/>
      <c r="CDA38" s="730"/>
      <c r="CDB38" s="730"/>
      <c r="CDC38" s="730"/>
      <c r="CDD38" s="730"/>
      <c r="CDE38" s="730"/>
      <c r="CDF38" s="730"/>
      <c r="CDG38" s="730"/>
      <c r="CDH38" s="730"/>
      <c r="CDI38" s="730"/>
      <c r="CDJ38" s="730"/>
      <c r="CDK38" s="730"/>
      <c r="CDL38" s="730"/>
      <c r="CDM38" s="730"/>
      <c r="CDN38" s="730"/>
      <c r="CDO38" s="730"/>
      <c r="CDP38" s="730"/>
      <c r="CDQ38" s="730"/>
      <c r="CDR38" s="730"/>
      <c r="CDS38" s="730"/>
      <c r="CDT38" s="730"/>
      <c r="CDU38" s="730"/>
      <c r="CDV38" s="730"/>
      <c r="CDW38" s="730"/>
      <c r="CDX38" s="730"/>
      <c r="CDY38" s="730"/>
      <c r="CDZ38" s="730"/>
      <c r="CEA38" s="730"/>
      <c r="CEB38" s="730"/>
      <c r="CEC38" s="730"/>
      <c r="CED38" s="730"/>
      <c r="CEE38" s="730"/>
      <c r="CEF38" s="730"/>
      <c r="CEG38" s="730"/>
      <c r="CEH38" s="730"/>
      <c r="CEI38" s="730"/>
      <c r="CEJ38" s="730"/>
      <c r="CEK38" s="730"/>
      <c r="CEL38" s="730"/>
      <c r="CEM38" s="730"/>
      <c r="CEN38" s="730"/>
      <c r="CEO38" s="730"/>
      <c r="CEP38" s="730"/>
      <c r="CEQ38" s="730"/>
      <c r="CER38" s="730"/>
      <c r="CES38" s="730"/>
      <c r="CET38" s="730"/>
      <c r="CEU38" s="730"/>
      <c r="CEV38" s="730"/>
      <c r="CEW38" s="730"/>
      <c r="CEX38" s="730"/>
      <c r="CEY38" s="730"/>
      <c r="CEZ38" s="730"/>
      <c r="CFA38" s="730"/>
      <c r="CFB38" s="730"/>
      <c r="CFC38" s="730"/>
      <c r="CFD38" s="730"/>
      <c r="CFE38" s="730"/>
      <c r="CFF38" s="730"/>
      <c r="CFG38" s="730"/>
      <c r="CFH38" s="730"/>
      <c r="CFI38" s="730"/>
      <c r="CFJ38" s="730"/>
      <c r="CFK38" s="730"/>
      <c r="CFL38" s="730"/>
      <c r="CFM38" s="730"/>
      <c r="CFN38" s="730"/>
      <c r="CFO38" s="730"/>
      <c r="CFP38" s="730"/>
      <c r="CFQ38" s="730"/>
      <c r="CFR38" s="730"/>
      <c r="CFS38" s="730"/>
      <c r="CFT38" s="730"/>
      <c r="CFU38" s="730"/>
      <c r="CFV38" s="730"/>
      <c r="CFW38" s="730"/>
      <c r="CFX38" s="730"/>
      <c r="CFY38" s="730"/>
      <c r="CFZ38" s="730"/>
      <c r="CGA38" s="730"/>
      <c r="CGB38" s="730"/>
      <c r="CGC38" s="730"/>
      <c r="CGD38" s="730"/>
      <c r="CGE38" s="730"/>
      <c r="CGF38" s="730"/>
      <c r="CGG38" s="730"/>
      <c r="CGH38" s="730"/>
      <c r="CGI38" s="730"/>
      <c r="CGJ38" s="730"/>
      <c r="CGK38" s="730"/>
      <c r="CGL38" s="730"/>
      <c r="CGM38" s="730"/>
      <c r="CGN38" s="730"/>
      <c r="CGO38" s="730"/>
      <c r="CGP38" s="730"/>
      <c r="CGQ38" s="730"/>
      <c r="CGR38" s="730"/>
      <c r="CGS38" s="730"/>
      <c r="CGT38" s="730"/>
      <c r="CGU38" s="730"/>
      <c r="CGV38" s="730"/>
      <c r="CGW38" s="730"/>
      <c r="CGX38" s="730"/>
      <c r="CGY38" s="730"/>
      <c r="CGZ38" s="730"/>
      <c r="CHA38" s="730"/>
      <c r="CHB38" s="730"/>
      <c r="CHC38" s="730"/>
      <c r="CHD38" s="730"/>
      <c r="CHE38" s="730"/>
      <c r="CHF38" s="730"/>
      <c r="CHG38" s="730"/>
      <c r="CHH38" s="730"/>
      <c r="CHI38" s="730"/>
      <c r="CHJ38" s="730"/>
      <c r="CHK38" s="730"/>
      <c r="CHL38" s="730"/>
      <c r="CHM38" s="730"/>
      <c r="CHN38" s="730"/>
      <c r="CHO38" s="730"/>
      <c r="CHP38" s="730"/>
      <c r="CHQ38" s="730"/>
      <c r="CHR38" s="730"/>
      <c r="CHS38" s="730"/>
      <c r="CHT38" s="730"/>
      <c r="CHU38" s="730"/>
      <c r="CHV38" s="730"/>
      <c r="CHW38" s="730"/>
      <c r="CHX38" s="730"/>
      <c r="CHY38" s="730"/>
      <c r="CHZ38" s="730"/>
      <c r="CIA38" s="730"/>
      <c r="CIB38" s="730"/>
      <c r="CIC38" s="730"/>
      <c r="CID38" s="730"/>
      <c r="CIE38" s="730"/>
      <c r="CIF38" s="730"/>
      <c r="CIG38" s="730"/>
      <c r="CIH38" s="730"/>
      <c r="CII38" s="730"/>
      <c r="CIJ38" s="730"/>
      <c r="CIK38" s="730"/>
      <c r="CIL38" s="730"/>
      <c r="CIM38" s="730"/>
      <c r="CIN38" s="730"/>
      <c r="CIO38" s="730"/>
      <c r="CIP38" s="730"/>
      <c r="CIQ38" s="730"/>
      <c r="CIR38" s="730"/>
      <c r="CIS38" s="730"/>
      <c r="CIT38" s="730"/>
      <c r="CIU38" s="730"/>
      <c r="CIV38" s="730"/>
      <c r="CIW38" s="730"/>
      <c r="CIX38" s="730"/>
      <c r="CIY38" s="730"/>
      <c r="CIZ38" s="730"/>
      <c r="CJA38" s="730"/>
      <c r="CJB38" s="730"/>
      <c r="CJC38" s="730"/>
      <c r="CJD38" s="730"/>
      <c r="CJE38" s="730"/>
      <c r="CJF38" s="730"/>
      <c r="CJG38" s="730"/>
      <c r="CJH38" s="730"/>
      <c r="CJI38" s="730"/>
      <c r="CJJ38" s="730"/>
      <c r="CJK38" s="730"/>
      <c r="CJL38" s="730"/>
      <c r="CJM38" s="730"/>
      <c r="CJN38" s="730"/>
      <c r="CJO38" s="730"/>
      <c r="CJP38" s="730"/>
      <c r="CJQ38" s="730"/>
      <c r="CJR38" s="730"/>
      <c r="CJS38" s="730"/>
      <c r="CJT38" s="730"/>
      <c r="CJU38" s="730"/>
      <c r="CJV38" s="730"/>
      <c r="CJW38" s="730"/>
      <c r="CJX38" s="730"/>
      <c r="CJY38" s="730"/>
      <c r="CJZ38" s="730"/>
      <c r="CKA38" s="730"/>
      <c r="CKB38" s="730"/>
      <c r="CKC38" s="730"/>
      <c r="CKD38" s="730"/>
      <c r="CKE38" s="730"/>
      <c r="CKF38" s="730"/>
      <c r="CKG38" s="730"/>
      <c r="CKH38" s="730"/>
      <c r="CKI38" s="730"/>
      <c r="CKJ38" s="730"/>
      <c r="CKK38" s="730"/>
      <c r="CKL38" s="730"/>
      <c r="CKM38" s="730"/>
      <c r="CKN38" s="730"/>
      <c r="CKO38" s="730"/>
      <c r="CKP38" s="730"/>
      <c r="CKQ38" s="730"/>
      <c r="CKR38" s="730"/>
      <c r="CKS38" s="730"/>
      <c r="CKT38" s="730"/>
      <c r="CKU38" s="730"/>
      <c r="CKV38" s="730"/>
      <c r="CKW38" s="730"/>
      <c r="CKX38" s="730"/>
      <c r="CKY38" s="730"/>
      <c r="CKZ38" s="730"/>
      <c r="CLA38" s="730"/>
      <c r="CLB38" s="730"/>
      <c r="CLC38" s="730"/>
      <c r="CLD38" s="730"/>
      <c r="CLE38" s="730"/>
      <c r="CLF38" s="730"/>
      <c r="CLG38" s="730"/>
      <c r="CLH38" s="730"/>
      <c r="CLI38" s="730"/>
      <c r="CLJ38" s="730"/>
      <c r="CLK38" s="730"/>
      <c r="CLL38" s="730"/>
      <c r="CLM38" s="730"/>
      <c r="CLN38" s="730"/>
      <c r="CLO38" s="730"/>
      <c r="CLP38" s="730"/>
      <c r="CLQ38" s="730"/>
      <c r="CLR38" s="730"/>
      <c r="CLS38" s="730"/>
      <c r="CLT38" s="730"/>
      <c r="CLU38" s="730"/>
      <c r="CLV38" s="730"/>
      <c r="CLW38" s="730"/>
      <c r="CLX38" s="730"/>
      <c r="CLY38" s="730"/>
      <c r="CLZ38" s="730"/>
      <c r="CMA38" s="730"/>
      <c r="CMB38" s="730"/>
      <c r="CMC38" s="730"/>
      <c r="CMD38" s="730"/>
      <c r="CME38" s="730"/>
      <c r="CMF38" s="730"/>
      <c r="CMG38" s="730"/>
      <c r="CMH38" s="730"/>
      <c r="CMI38" s="730"/>
      <c r="CMJ38" s="730"/>
      <c r="CMK38" s="730"/>
      <c r="CML38" s="730"/>
      <c r="CMM38" s="730"/>
      <c r="CMN38" s="730"/>
      <c r="CMO38" s="730"/>
      <c r="CMP38" s="730"/>
      <c r="CMQ38" s="730"/>
      <c r="CMR38" s="730"/>
      <c r="CMS38" s="730"/>
      <c r="CMT38" s="730"/>
      <c r="CMU38" s="730"/>
      <c r="CMV38" s="730"/>
      <c r="CMW38" s="730"/>
      <c r="CMX38" s="730"/>
      <c r="CMY38" s="730"/>
      <c r="CMZ38" s="730"/>
      <c r="CNA38" s="730"/>
      <c r="CNB38" s="730"/>
      <c r="CNC38" s="730"/>
      <c r="CND38" s="730"/>
      <c r="CNE38" s="730"/>
      <c r="CNF38" s="730"/>
      <c r="CNG38" s="730"/>
      <c r="CNH38" s="730"/>
      <c r="CNI38" s="730"/>
      <c r="CNJ38" s="730"/>
      <c r="CNK38" s="730"/>
      <c r="CNL38" s="730"/>
      <c r="CNM38" s="730"/>
      <c r="CNN38" s="730"/>
      <c r="CNO38" s="730"/>
      <c r="CNP38" s="730"/>
      <c r="CNQ38" s="730"/>
      <c r="CNR38" s="730"/>
      <c r="CNS38" s="730"/>
      <c r="CNT38" s="730"/>
      <c r="CNU38" s="730"/>
      <c r="CNV38" s="730"/>
      <c r="CNW38" s="730"/>
      <c r="CNX38" s="730"/>
      <c r="CNY38" s="730"/>
      <c r="CNZ38" s="730"/>
      <c r="COA38" s="730"/>
      <c r="COB38" s="730"/>
      <c r="COC38" s="730"/>
      <c r="COD38" s="730"/>
      <c r="COE38" s="730"/>
      <c r="COF38" s="730"/>
      <c r="COG38" s="730"/>
      <c r="COH38" s="730"/>
      <c r="COI38" s="730"/>
      <c r="COJ38" s="730"/>
      <c r="COK38" s="730"/>
      <c r="COL38" s="730"/>
      <c r="COM38" s="730"/>
      <c r="CON38" s="730"/>
      <c r="COO38" s="730"/>
      <c r="COP38" s="730"/>
      <c r="COQ38" s="730"/>
      <c r="COR38" s="730"/>
      <c r="COS38" s="730"/>
      <c r="COT38" s="730"/>
      <c r="COU38" s="730"/>
      <c r="COV38" s="730"/>
      <c r="COW38" s="730"/>
      <c r="COX38" s="730"/>
      <c r="COY38" s="730"/>
      <c r="COZ38" s="730"/>
      <c r="CPA38" s="730"/>
      <c r="CPB38" s="730"/>
      <c r="CPC38" s="730"/>
      <c r="CPD38" s="730"/>
      <c r="CPE38" s="730"/>
      <c r="CPF38" s="730"/>
      <c r="CPG38" s="730"/>
      <c r="CPH38" s="730"/>
      <c r="CPI38" s="730"/>
      <c r="CPJ38" s="730"/>
      <c r="CPK38" s="730"/>
      <c r="CPL38" s="730"/>
      <c r="CPM38" s="730"/>
      <c r="CPN38" s="730"/>
      <c r="CPO38" s="730"/>
      <c r="CPP38" s="730"/>
      <c r="CPQ38" s="730"/>
      <c r="CPR38" s="730"/>
      <c r="CPS38" s="730"/>
      <c r="CPT38" s="730"/>
      <c r="CPU38" s="730"/>
      <c r="CPV38" s="730"/>
      <c r="CPW38" s="730"/>
      <c r="CPX38" s="730"/>
      <c r="CPY38" s="730"/>
      <c r="CPZ38" s="730"/>
      <c r="CQA38" s="730"/>
      <c r="CQB38" s="730"/>
      <c r="CQC38" s="730"/>
      <c r="CQD38" s="730"/>
      <c r="CQE38" s="730"/>
      <c r="CQF38" s="730"/>
      <c r="CQG38" s="730"/>
      <c r="CQH38" s="730"/>
      <c r="CQI38" s="730"/>
      <c r="CQJ38" s="730"/>
      <c r="CQK38" s="730"/>
      <c r="CQL38" s="730"/>
      <c r="CQM38" s="730"/>
      <c r="CQN38" s="730"/>
      <c r="CQO38" s="730"/>
      <c r="CQP38" s="730"/>
      <c r="CQQ38" s="730"/>
      <c r="CQR38" s="730"/>
      <c r="CQS38" s="730"/>
      <c r="CQT38" s="730"/>
      <c r="CQU38" s="730"/>
      <c r="CQV38" s="730"/>
      <c r="CQW38" s="730"/>
      <c r="CQX38" s="730"/>
      <c r="CQY38" s="730"/>
      <c r="CQZ38" s="730"/>
      <c r="CRA38" s="730"/>
      <c r="CRB38" s="730"/>
      <c r="CRC38" s="730"/>
      <c r="CRD38" s="730"/>
      <c r="CRE38" s="730"/>
      <c r="CRF38" s="730"/>
      <c r="CRG38" s="730"/>
      <c r="CRH38" s="730"/>
      <c r="CRI38" s="730"/>
      <c r="CRJ38" s="730"/>
      <c r="CRK38" s="730"/>
      <c r="CRL38" s="730"/>
      <c r="CRM38" s="730"/>
      <c r="CRN38" s="730"/>
      <c r="CRO38" s="730"/>
      <c r="CRP38" s="730"/>
      <c r="CRQ38" s="730"/>
      <c r="CRR38" s="730"/>
      <c r="CRS38" s="730"/>
      <c r="CRT38" s="730"/>
      <c r="CRU38" s="730"/>
      <c r="CRV38" s="730"/>
      <c r="CRW38" s="730"/>
      <c r="CRX38" s="730"/>
      <c r="CRY38" s="730"/>
      <c r="CRZ38" s="730"/>
      <c r="CSA38" s="730"/>
      <c r="CSB38" s="730"/>
      <c r="CSC38" s="730"/>
      <c r="CSD38" s="730"/>
      <c r="CSE38" s="730"/>
      <c r="CSF38" s="730"/>
      <c r="CSG38" s="730"/>
      <c r="CSH38" s="730"/>
      <c r="CSI38" s="730"/>
      <c r="CSJ38" s="730"/>
      <c r="CSK38" s="730"/>
      <c r="CSL38" s="730"/>
      <c r="CSM38" s="730"/>
      <c r="CSN38" s="730"/>
      <c r="CSO38" s="730"/>
      <c r="CSP38" s="730"/>
      <c r="CSQ38" s="730"/>
      <c r="CSR38" s="730"/>
      <c r="CSS38" s="730"/>
      <c r="CST38" s="730"/>
      <c r="CSU38" s="730"/>
      <c r="CSV38" s="730"/>
      <c r="CSW38" s="730"/>
      <c r="CSX38" s="730"/>
      <c r="CSY38" s="730"/>
      <c r="CSZ38" s="730"/>
      <c r="CTA38" s="730"/>
      <c r="CTB38" s="730"/>
      <c r="CTC38" s="730"/>
      <c r="CTD38" s="730"/>
      <c r="CTE38" s="730"/>
      <c r="CTF38" s="730"/>
      <c r="CTG38" s="730"/>
      <c r="CTH38" s="730"/>
      <c r="CTI38" s="730"/>
      <c r="CTJ38" s="730"/>
      <c r="CTK38" s="730"/>
      <c r="CTL38" s="730"/>
      <c r="CTM38" s="730"/>
      <c r="CTN38" s="730"/>
      <c r="CTO38" s="730"/>
      <c r="CTP38" s="730"/>
      <c r="CTQ38" s="730"/>
      <c r="CTR38" s="730"/>
      <c r="CTS38" s="730"/>
      <c r="CTT38" s="730"/>
      <c r="CTU38" s="730"/>
      <c r="CTV38" s="730"/>
      <c r="CTW38" s="730"/>
      <c r="CTX38" s="730"/>
      <c r="CTY38" s="730"/>
      <c r="CTZ38" s="730"/>
      <c r="CUA38" s="730"/>
      <c r="CUB38" s="730"/>
      <c r="CUC38" s="730"/>
      <c r="CUD38" s="730"/>
      <c r="CUE38" s="730"/>
      <c r="CUF38" s="730"/>
      <c r="CUG38" s="730"/>
      <c r="CUH38" s="730"/>
      <c r="CUI38" s="730"/>
      <c r="CUJ38" s="730"/>
      <c r="CUK38" s="730"/>
      <c r="CUL38" s="730"/>
      <c r="CUM38" s="730"/>
      <c r="CUN38" s="730"/>
      <c r="CUO38" s="730"/>
      <c r="CUP38" s="730"/>
      <c r="CUQ38" s="730"/>
      <c r="CUR38" s="730"/>
      <c r="CUS38" s="730"/>
      <c r="CUT38" s="730"/>
      <c r="CUU38" s="730"/>
      <c r="CUV38" s="730"/>
      <c r="CUW38" s="730"/>
      <c r="CUX38" s="730"/>
      <c r="CUY38" s="730"/>
      <c r="CUZ38" s="730"/>
      <c r="CVA38" s="730"/>
      <c r="CVB38" s="730"/>
      <c r="CVC38" s="730"/>
      <c r="CVD38" s="730"/>
      <c r="CVE38" s="730"/>
      <c r="CVF38" s="730"/>
      <c r="CVG38" s="730"/>
      <c r="CVH38" s="730"/>
      <c r="CVI38" s="730"/>
      <c r="CVJ38" s="730"/>
      <c r="CVK38" s="730"/>
      <c r="CVL38" s="730"/>
      <c r="CVM38" s="730"/>
      <c r="CVN38" s="730"/>
      <c r="CVO38" s="730"/>
      <c r="CVP38" s="730"/>
      <c r="CVQ38" s="730"/>
      <c r="CVR38" s="730"/>
      <c r="CVS38" s="730"/>
      <c r="CVT38" s="730"/>
      <c r="CVU38" s="730"/>
      <c r="CVV38" s="730"/>
      <c r="CVW38" s="730"/>
      <c r="CVX38" s="730"/>
      <c r="CVY38" s="730"/>
      <c r="CVZ38" s="730"/>
      <c r="CWA38" s="730"/>
      <c r="CWB38" s="730"/>
      <c r="CWC38" s="730"/>
      <c r="CWD38" s="730"/>
      <c r="CWE38" s="730"/>
      <c r="CWF38" s="730"/>
      <c r="CWG38" s="730"/>
      <c r="CWH38" s="730"/>
      <c r="CWI38" s="730"/>
      <c r="CWJ38" s="730"/>
      <c r="CWK38" s="730"/>
      <c r="CWL38" s="730"/>
      <c r="CWM38" s="730"/>
      <c r="CWN38" s="730"/>
      <c r="CWO38" s="730"/>
      <c r="CWP38" s="730"/>
      <c r="CWQ38" s="730"/>
      <c r="CWR38" s="730"/>
      <c r="CWS38" s="730"/>
      <c r="CWT38" s="730"/>
      <c r="CWU38" s="730"/>
      <c r="CWV38" s="730"/>
      <c r="CWW38" s="730"/>
      <c r="CWX38" s="730"/>
      <c r="CWY38" s="730"/>
      <c r="CWZ38" s="730"/>
      <c r="CXA38" s="730"/>
      <c r="CXB38" s="730"/>
      <c r="CXC38" s="730"/>
      <c r="CXD38" s="730"/>
      <c r="CXE38" s="730"/>
      <c r="CXF38" s="730"/>
      <c r="CXG38" s="730"/>
      <c r="CXH38" s="730"/>
      <c r="CXI38" s="730"/>
      <c r="CXJ38" s="730"/>
      <c r="CXK38" s="730"/>
      <c r="CXL38" s="730"/>
      <c r="CXM38" s="730"/>
      <c r="CXN38" s="730"/>
      <c r="CXO38" s="730"/>
      <c r="CXP38" s="730"/>
      <c r="CXQ38" s="730"/>
      <c r="CXR38" s="730"/>
      <c r="CXS38" s="730"/>
      <c r="CXT38" s="730"/>
      <c r="CXU38" s="730"/>
      <c r="CXV38" s="730"/>
      <c r="CXW38" s="730"/>
      <c r="CXX38" s="730"/>
      <c r="CXY38" s="730"/>
      <c r="CXZ38" s="730"/>
      <c r="CYA38" s="730"/>
      <c r="CYB38" s="730"/>
      <c r="CYC38" s="730"/>
      <c r="CYD38" s="730"/>
      <c r="CYE38" s="730"/>
      <c r="CYF38" s="730"/>
      <c r="CYG38" s="730"/>
      <c r="CYH38" s="730"/>
      <c r="CYI38" s="730"/>
      <c r="CYJ38" s="730"/>
      <c r="CYK38" s="730"/>
      <c r="CYL38" s="730"/>
      <c r="CYM38" s="730"/>
      <c r="CYN38" s="730"/>
      <c r="CYO38" s="730"/>
      <c r="CYP38" s="730"/>
      <c r="CYQ38" s="730"/>
      <c r="CYR38" s="730"/>
      <c r="CYS38" s="730"/>
      <c r="CYT38" s="730"/>
      <c r="CYU38" s="730"/>
      <c r="CYV38" s="730"/>
      <c r="CYW38" s="730"/>
      <c r="CYX38" s="730"/>
      <c r="CYY38" s="730"/>
      <c r="CYZ38" s="730"/>
      <c r="CZA38" s="730"/>
      <c r="CZB38" s="730"/>
      <c r="CZC38" s="730"/>
      <c r="CZD38" s="730"/>
      <c r="CZE38" s="730"/>
      <c r="CZF38" s="730"/>
      <c r="CZG38" s="730"/>
      <c r="CZH38" s="730"/>
      <c r="CZI38" s="730"/>
      <c r="CZJ38" s="730"/>
      <c r="CZK38" s="730"/>
      <c r="CZL38" s="730"/>
      <c r="CZM38" s="730"/>
      <c r="CZN38" s="730"/>
      <c r="CZO38" s="730"/>
      <c r="CZP38" s="730"/>
      <c r="CZQ38" s="730"/>
      <c r="CZR38" s="730"/>
      <c r="CZS38" s="730"/>
      <c r="CZT38" s="730"/>
      <c r="CZU38" s="730"/>
      <c r="CZV38" s="730"/>
      <c r="CZW38" s="730"/>
      <c r="CZX38" s="730"/>
      <c r="CZY38" s="730"/>
      <c r="CZZ38" s="730"/>
      <c r="DAA38" s="730"/>
      <c r="DAB38" s="730"/>
      <c r="DAC38" s="730"/>
      <c r="DAD38" s="730"/>
      <c r="DAE38" s="730"/>
      <c r="DAF38" s="730"/>
      <c r="DAG38" s="730"/>
      <c r="DAH38" s="730"/>
      <c r="DAI38" s="730"/>
      <c r="DAJ38" s="730"/>
      <c r="DAK38" s="730"/>
      <c r="DAL38" s="730"/>
      <c r="DAM38" s="730"/>
      <c r="DAN38" s="730"/>
      <c r="DAO38" s="730"/>
      <c r="DAP38" s="730"/>
      <c r="DAQ38" s="730"/>
      <c r="DAR38" s="730"/>
      <c r="DAS38" s="730"/>
      <c r="DAT38" s="730"/>
      <c r="DAU38" s="730"/>
      <c r="DAV38" s="730"/>
      <c r="DAW38" s="730"/>
      <c r="DAX38" s="730"/>
      <c r="DAY38" s="730"/>
      <c r="DAZ38" s="730"/>
      <c r="DBA38" s="730"/>
      <c r="DBB38" s="730"/>
      <c r="DBC38" s="730"/>
      <c r="DBD38" s="730"/>
      <c r="DBE38" s="730"/>
      <c r="DBF38" s="730"/>
      <c r="DBG38" s="730"/>
      <c r="DBH38" s="730"/>
      <c r="DBI38" s="730"/>
      <c r="DBJ38" s="730"/>
      <c r="DBK38" s="730"/>
      <c r="DBL38" s="730"/>
      <c r="DBM38" s="730"/>
      <c r="DBN38" s="730"/>
      <c r="DBO38" s="730"/>
      <c r="DBP38" s="730"/>
      <c r="DBQ38" s="730"/>
      <c r="DBR38" s="730"/>
      <c r="DBS38" s="730"/>
      <c r="DBT38" s="730"/>
      <c r="DBU38" s="730"/>
      <c r="DBV38" s="730"/>
      <c r="DBW38" s="730"/>
      <c r="DBX38" s="730"/>
      <c r="DBY38" s="730"/>
      <c r="DBZ38" s="730"/>
      <c r="DCA38" s="730"/>
      <c r="DCB38" s="730"/>
      <c r="DCC38" s="730"/>
      <c r="DCD38" s="730"/>
      <c r="DCE38" s="730"/>
      <c r="DCF38" s="730"/>
      <c r="DCG38" s="730"/>
      <c r="DCH38" s="730"/>
      <c r="DCI38" s="730"/>
      <c r="DCJ38" s="730"/>
      <c r="DCK38" s="730"/>
      <c r="DCL38" s="730"/>
      <c r="DCM38" s="730"/>
      <c r="DCN38" s="730"/>
      <c r="DCO38" s="730"/>
      <c r="DCP38" s="730"/>
      <c r="DCQ38" s="730"/>
      <c r="DCR38" s="730"/>
      <c r="DCS38" s="730"/>
      <c r="DCT38" s="730"/>
      <c r="DCU38" s="730"/>
      <c r="DCV38" s="730"/>
      <c r="DCW38" s="730"/>
      <c r="DCX38" s="730"/>
      <c r="DCY38" s="730"/>
      <c r="DCZ38" s="730"/>
      <c r="DDA38" s="730"/>
      <c r="DDB38" s="730"/>
      <c r="DDC38" s="730"/>
      <c r="DDD38" s="730"/>
      <c r="DDE38" s="730"/>
      <c r="DDF38" s="730"/>
      <c r="DDG38" s="730"/>
      <c r="DDH38" s="730"/>
      <c r="DDI38" s="730"/>
      <c r="DDJ38" s="730"/>
      <c r="DDK38" s="730"/>
      <c r="DDL38" s="730"/>
      <c r="DDM38" s="730"/>
      <c r="DDN38" s="730"/>
      <c r="DDO38" s="730"/>
      <c r="DDP38" s="730"/>
      <c r="DDQ38" s="730"/>
      <c r="DDR38" s="730"/>
      <c r="DDS38" s="730"/>
      <c r="DDT38" s="730"/>
      <c r="DDU38" s="730"/>
      <c r="DDV38" s="730"/>
      <c r="DDW38" s="730"/>
      <c r="DDX38" s="730"/>
      <c r="DDY38" s="730"/>
      <c r="DDZ38" s="730"/>
      <c r="DEA38" s="730"/>
      <c r="DEB38" s="730"/>
      <c r="DEC38" s="730"/>
      <c r="DED38" s="730"/>
      <c r="DEE38" s="730"/>
      <c r="DEF38" s="730"/>
      <c r="DEG38" s="730"/>
      <c r="DEH38" s="730"/>
      <c r="DEI38" s="730"/>
      <c r="DEJ38" s="730"/>
      <c r="DEK38" s="730"/>
      <c r="DEL38" s="730"/>
      <c r="DEM38" s="730"/>
      <c r="DEN38" s="730"/>
      <c r="DEO38" s="730"/>
      <c r="DEP38" s="730"/>
      <c r="DEQ38" s="730"/>
      <c r="DER38" s="730"/>
      <c r="DES38" s="730"/>
      <c r="DET38" s="730"/>
      <c r="DEU38" s="730"/>
      <c r="DEV38" s="730"/>
      <c r="DEW38" s="730"/>
      <c r="DEX38" s="730"/>
      <c r="DEY38" s="730"/>
      <c r="DEZ38" s="730"/>
      <c r="DFA38" s="730"/>
      <c r="DFB38" s="730"/>
      <c r="DFC38" s="730"/>
      <c r="DFD38" s="730"/>
      <c r="DFE38" s="730"/>
      <c r="DFF38" s="730"/>
      <c r="DFG38" s="730"/>
      <c r="DFH38" s="730"/>
      <c r="DFI38" s="730"/>
      <c r="DFJ38" s="730"/>
      <c r="DFK38" s="730"/>
      <c r="DFL38" s="730"/>
      <c r="DFM38" s="730"/>
      <c r="DFN38" s="730"/>
      <c r="DFO38" s="730"/>
      <c r="DFP38" s="730"/>
      <c r="DFQ38" s="730"/>
      <c r="DFR38" s="730"/>
      <c r="DFS38" s="730"/>
      <c r="DFT38" s="730"/>
      <c r="DFU38" s="730"/>
      <c r="DFV38" s="730"/>
      <c r="DFW38" s="730"/>
      <c r="DFX38" s="730"/>
      <c r="DFY38" s="730"/>
      <c r="DFZ38" s="730"/>
      <c r="DGA38" s="730"/>
      <c r="DGB38" s="730"/>
      <c r="DGC38" s="730"/>
      <c r="DGD38" s="730"/>
      <c r="DGE38" s="730"/>
      <c r="DGF38" s="730"/>
      <c r="DGG38" s="730"/>
      <c r="DGH38" s="730"/>
      <c r="DGI38" s="730"/>
      <c r="DGJ38" s="730"/>
      <c r="DGK38" s="730"/>
      <c r="DGL38" s="730"/>
      <c r="DGM38" s="730"/>
      <c r="DGN38" s="730"/>
      <c r="DGO38" s="730"/>
      <c r="DGP38" s="730"/>
      <c r="DGQ38" s="730"/>
      <c r="DGR38" s="730"/>
      <c r="DGS38" s="730"/>
      <c r="DGT38" s="730"/>
      <c r="DGU38" s="730"/>
      <c r="DGV38" s="730"/>
      <c r="DGW38" s="730"/>
      <c r="DGX38" s="730"/>
      <c r="DGY38" s="730"/>
      <c r="DGZ38" s="730"/>
      <c r="DHA38" s="730"/>
      <c r="DHB38" s="730"/>
      <c r="DHC38" s="730"/>
      <c r="DHD38" s="730"/>
      <c r="DHE38" s="730"/>
      <c r="DHF38" s="730"/>
      <c r="DHG38" s="730"/>
      <c r="DHH38" s="730"/>
      <c r="DHI38" s="730"/>
      <c r="DHJ38" s="730"/>
      <c r="DHK38" s="730"/>
      <c r="DHL38" s="730"/>
      <c r="DHM38" s="730"/>
      <c r="DHN38" s="730"/>
      <c r="DHO38" s="730"/>
      <c r="DHP38" s="730"/>
      <c r="DHQ38" s="730"/>
      <c r="DHR38" s="730"/>
      <c r="DHS38" s="730"/>
      <c r="DHT38" s="730"/>
      <c r="DHU38" s="730"/>
      <c r="DHV38" s="730"/>
      <c r="DHW38" s="730"/>
      <c r="DHX38" s="730"/>
      <c r="DHY38" s="730"/>
      <c r="DHZ38" s="730"/>
      <c r="DIA38" s="730"/>
      <c r="DIB38" s="730"/>
      <c r="DIC38" s="730"/>
      <c r="DID38" s="730"/>
      <c r="DIE38" s="730"/>
      <c r="DIF38" s="730"/>
      <c r="DIG38" s="730"/>
      <c r="DIH38" s="730"/>
      <c r="DII38" s="730"/>
      <c r="DIJ38" s="730"/>
      <c r="DIK38" s="730"/>
      <c r="DIL38" s="730"/>
      <c r="DIM38" s="730"/>
      <c r="DIN38" s="730"/>
      <c r="DIO38" s="730"/>
      <c r="DIP38" s="730"/>
      <c r="DIQ38" s="730"/>
      <c r="DIR38" s="730"/>
      <c r="DIS38" s="730"/>
      <c r="DIT38" s="730"/>
      <c r="DIU38" s="730"/>
      <c r="DIV38" s="730"/>
      <c r="DIW38" s="730"/>
      <c r="DIX38" s="730"/>
      <c r="DIY38" s="730"/>
      <c r="DIZ38" s="730"/>
      <c r="DJA38" s="730"/>
      <c r="DJB38" s="730"/>
      <c r="DJC38" s="730"/>
      <c r="DJD38" s="730"/>
      <c r="DJE38" s="730"/>
      <c r="DJF38" s="730"/>
      <c r="DJG38" s="730"/>
      <c r="DJH38" s="730"/>
      <c r="DJI38" s="730"/>
      <c r="DJJ38" s="730"/>
      <c r="DJK38" s="730"/>
      <c r="DJL38" s="730"/>
      <c r="DJM38" s="730"/>
      <c r="DJN38" s="730"/>
      <c r="DJO38" s="730"/>
      <c r="DJP38" s="730"/>
      <c r="DJQ38" s="730"/>
      <c r="DJR38" s="730"/>
      <c r="DJS38" s="730"/>
      <c r="DJT38" s="730"/>
      <c r="DJU38" s="730"/>
      <c r="DJV38" s="730"/>
      <c r="DJW38" s="730"/>
      <c r="DJX38" s="730"/>
      <c r="DJY38" s="730"/>
      <c r="DJZ38" s="730"/>
      <c r="DKA38" s="730"/>
      <c r="DKB38" s="730"/>
      <c r="DKC38" s="730"/>
      <c r="DKD38" s="730"/>
      <c r="DKE38" s="730"/>
      <c r="DKF38" s="730"/>
      <c r="DKG38" s="730"/>
      <c r="DKH38" s="730"/>
      <c r="DKI38" s="730"/>
      <c r="DKJ38" s="730"/>
      <c r="DKK38" s="730"/>
      <c r="DKL38" s="730"/>
      <c r="DKM38" s="730"/>
      <c r="DKN38" s="730"/>
      <c r="DKO38" s="730"/>
      <c r="DKP38" s="730"/>
      <c r="DKQ38" s="730"/>
      <c r="DKR38" s="730"/>
      <c r="DKS38" s="730"/>
      <c r="DKT38" s="730"/>
      <c r="DKU38" s="730"/>
      <c r="DKV38" s="730"/>
      <c r="DKW38" s="730"/>
      <c r="DKX38" s="730"/>
      <c r="DKY38" s="730"/>
      <c r="DKZ38" s="730"/>
      <c r="DLA38" s="730"/>
      <c r="DLB38" s="730"/>
      <c r="DLC38" s="730"/>
      <c r="DLD38" s="730"/>
      <c r="DLE38" s="730"/>
      <c r="DLF38" s="730"/>
      <c r="DLG38" s="730"/>
      <c r="DLH38" s="730"/>
      <c r="DLI38" s="730"/>
      <c r="DLJ38" s="730"/>
      <c r="DLK38" s="730"/>
      <c r="DLL38" s="730"/>
      <c r="DLM38" s="730"/>
      <c r="DLN38" s="730"/>
      <c r="DLO38" s="730"/>
      <c r="DLP38" s="730"/>
      <c r="DLQ38" s="730"/>
      <c r="DLR38" s="730"/>
      <c r="DLS38" s="730"/>
      <c r="DLT38" s="730"/>
      <c r="DLU38" s="730"/>
      <c r="DLV38" s="730"/>
      <c r="DLW38" s="730"/>
      <c r="DLX38" s="730"/>
      <c r="DLY38" s="730"/>
      <c r="DLZ38" s="730"/>
      <c r="DMA38" s="730"/>
      <c r="DMB38" s="730"/>
      <c r="DMC38" s="730"/>
      <c r="DMD38" s="730"/>
      <c r="DME38" s="730"/>
      <c r="DMF38" s="730"/>
      <c r="DMG38" s="730"/>
      <c r="DMH38" s="730"/>
      <c r="DMI38" s="730"/>
      <c r="DMJ38" s="730"/>
      <c r="DMK38" s="730"/>
      <c r="DML38" s="730"/>
      <c r="DMM38" s="730"/>
      <c r="DMN38" s="730"/>
      <c r="DMO38" s="730"/>
      <c r="DMP38" s="730"/>
      <c r="DMQ38" s="730"/>
      <c r="DMR38" s="730"/>
      <c r="DMS38" s="730"/>
      <c r="DMT38" s="730"/>
      <c r="DMU38" s="730"/>
      <c r="DMV38" s="730"/>
      <c r="DMW38" s="730"/>
      <c r="DMX38" s="730"/>
      <c r="DMY38" s="730"/>
      <c r="DMZ38" s="730"/>
      <c r="DNA38" s="730"/>
      <c r="DNB38" s="730"/>
      <c r="DNC38" s="730"/>
      <c r="DND38" s="730"/>
      <c r="DNE38" s="730"/>
      <c r="DNF38" s="730"/>
      <c r="DNG38" s="730"/>
      <c r="DNH38" s="730"/>
      <c r="DNI38" s="730"/>
      <c r="DNJ38" s="730"/>
      <c r="DNK38" s="730"/>
      <c r="DNL38" s="730"/>
      <c r="DNM38" s="730"/>
      <c r="DNN38" s="730"/>
      <c r="DNO38" s="730"/>
      <c r="DNP38" s="730"/>
      <c r="DNQ38" s="730"/>
      <c r="DNR38" s="730"/>
      <c r="DNS38" s="730"/>
      <c r="DNT38" s="730"/>
      <c r="DNU38" s="730"/>
      <c r="DNV38" s="730"/>
      <c r="DNW38" s="730"/>
      <c r="DNX38" s="730"/>
      <c r="DNY38" s="730"/>
      <c r="DNZ38" s="730"/>
      <c r="DOA38" s="730"/>
      <c r="DOB38" s="730"/>
      <c r="DOC38" s="730"/>
      <c r="DOD38" s="730"/>
      <c r="DOE38" s="730"/>
      <c r="DOF38" s="730"/>
      <c r="DOG38" s="730"/>
      <c r="DOH38" s="730"/>
      <c r="DOI38" s="730"/>
      <c r="DOJ38" s="730"/>
      <c r="DOK38" s="730"/>
      <c r="DOL38" s="730"/>
      <c r="DOM38" s="730"/>
      <c r="DON38" s="730"/>
      <c r="DOO38" s="730"/>
      <c r="DOP38" s="730"/>
      <c r="DOQ38" s="730"/>
      <c r="DOR38" s="730"/>
      <c r="DOS38" s="730"/>
      <c r="DOT38" s="730"/>
      <c r="DOU38" s="730"/>
      <c r="DOV38" s="730"/>
      <c r="DOW38" s="730"/>
      <c r="DOX38" s="730"/>
      <c r="DOY38" s="730"/>
      <c r="DOZ38" s="730"/>
      <c r="DPA38" s="730"/>
      <c r="DPB38" s="730"/>
      <c r="DPC38" s="730"/>
      <c r="DPD38" s="730"/>
      <c r="DPE38" s="730"/>
      <c r="DPF38" s="730"/>
      <c r="DPG38" s="730"/>
      <c r="DPH38" s="730"/>
      <c r="DPI38" s="730"/>
      <c r="DPJ38" s="730"/>
      <c r="DPK38" s="730"/>
      <c r="DPL38" s="730"/>
      <c r="DPM38" s="730"/>
      <c r="DPN38" s="730"/>
      <c r="DPO38" s="730"/>
      <c r="DPP38" s="730"/>
      <c r="DPQ38" s="730"/>
      <c r="DPR38" s="730"/>
      <c r="DPS38" s="730"/>
      <c r="DPT38" s="730"/>
      <c r="DPU38" s="730"/>
      <c r="DPV38" s="730"/>
      <c r="DPW38" s="730"/>
      <c r="DPX38" s="730"/>
      <c r="DPY38" s="730"/>
      <c r="DPZ38" s="730"/>
      <c r="DQA38" s="730"/>
      <c r="DQB38" s="730"/>
      <c r="DQC38" s="730"/>
      <c r="DQD38" s="730"/>
      <c r="DQE38" s="730"/>
      <c r="DQF38" s="730"/>
      <c r="DQG38" s="730"/>
      <c r="DQH38" s="730"/>
      <c r="DQI38" s="730"/>
      <c r="DQJ38" s="730"/>
      <c r="DQK38" s="730"/>
      <c r="DQL38" s="730"/>
      <c r="DQM38" s="730"/>
      <c r="DQN38" s="730"/>
      <c r="DQO38" s="730"/>
      <c r="DQP38" s="730"/>
      <c r="DQQ38" s="730"/>
      <c r="DQR38" s="730"/>
      <c r="DQS38" s="730"/>
      <c r="DQT38" s="730"/>
      <c r="DQU38" s="730"/>
      <c r="DQV38" s="730"/>
      <c r="DQW38" s="730"/>
      <c r="DQX38" s="730"/>
      <c r="DQY38" s="730"/>
      <c r="DQZ38" s="730"/>
      <c r="DRA38" s="730"/>
      <c r="DRB38" s="730"/>
      <c r="DRC38" s="730"/>
      <c r="DRD38" s="730"/>
      <c r="DRE38" s="730"/>
      <c r="DRF38" s="730"/>
      <c r="DRG38" s="730"/>
      <c r="DRH38" s="730"/>
      <c r="DRI38" s="730"/>
      <c r="DRJ38" s="730"/>
      <c r="DRK38" s="730"/>
      <c r="DRL38" s="730"/>
      <c r="DRM38" s="730"/>
      <c r="DRN38" s="730"/>
      <c r="DRO38" s="730"/>
      <c r="DRP38" s="730"/>
      <c r="DRQ38" s="730"/>
      <c r="DRR38" s="730"/>
      <c r="DRS38" s="730"/>
      <c r="DRT38" s="730"/>
      <c r="DRU38" s="730"/>
      <c r="DRV38" s="730"/>
      <c r="DRW38" s="730"/>
      <c r="DRX38" s="730"/>
      <c r="DRY38" s="730"/>
      <c r="DRZ38" s="730"/>
      <c r="DSA38" s="730"/>
      <c r="DSB38" s="730"/>
      <c r="DSC38" s="730"/>
      <c r="DSD38" s="730"/>
      <c r="DSE38" s="730"/>
      <c r="DSF38" s="730"/>
      <c r="DSG38" s="730"/>
      <c r="DSH38" s="730"/>
      <c r="DSI38" s="730"/>
      <c r="DSJ38" s="730"/>
      <c r="DSK38" s="730"/>
      <c r="DSL38" s="730"/>
      <c r="DSM38" s="730"/>
      <c r="DSN38" s="730"/>
      <c r="DSO38" s="730"/>
      <c r="DSP38" s="730"/>
      <c r="DSQ38" s="730"/>
      <c r="DSR38" s="730"/>
      <c r="DSS38" s="730"/>
      <c r="DST38" s="730"/>
      <c r="DSU38" s="730"/>
      <c r="DSV38" s="730"/>
      <c r="DSW38" s="730"/>
      <c r="DSX38" s="730"/>
      <c r="DSY38" s="730"/>
      <c r="DSZ38" s="730"/>
      <c r="DTA38" s="730"/>
      <c r="DTB38" s="730"/>
      <c r="DTC38" s="730"/>
      <c r="DTD38" s="730"/>
      <c r="DTE38" s="730"/>
      <c r="DTF38" s="730"/>
      <c r="DTG38" s="730"/>
      <c r="DTH38" s="730"/>
      <c r="DTI38" s="730"/>
      <c r="DTJ38" s="730"/>
      <c r="DTK38" s="730"/>
      <c r="DTL38" s="730"/>
      <c r="DTM38" s="730"/>
      <c r="DTN38" s="730"/>
      <c r="DTO38" s="730"/>
      <c r="DTP38" s="730"/>
      <c r="DTQ38" s="730"/>
      <c r="DTR38" s="730"/>
      <c r="DTS38" s="730"/>
      <c r="DTT38" s="730"/>
      <c r="DTU38" s="730"/>
      <c r="DTV38" s="730"/>
      <c r="DTW38" s="730"/>
      <c r="DTX38" s="730"/>
      <c r="DTY38" s="730"/>
      <c r="DTZ38" s="730"/>
      <c r="DUA38" s="730"/>
      <c r="DUB38" s="730"/>
      <c r="DUC38" s="730"/>
      <c r="DUD38" s="730"/>
      <c r="DUE38" s="730"/>
      <c r="DUF38" s="730"/>
      <c r="DUG38" s="730"/>
      <c r="DUH38" s="730"/>
      <c r="DUI38" s="730"/>
      <c r="DUJ38" s="730"/>
      <c r="DUK38" s="730"/>
      <c r="DUL38" s="730"/>
      <c r="DUM38" s="730"/>
      <c r="DUN38" s="730"/>
      <c r="DUO38" s="730"/>
      <c r="DUP38" s="730"/>
      <c r="DUQ38" s="730"/>
      <c r="DUR38" s="730"/>
      <c r="DUS38" s="730"/>
      <c r="DUT38" s="730"/>
      <c r="DUU38" s="730"/>
      <c r="DUV38" s="730"/>
      <c r="DUW38" s="730"/>
      <c r="DUX38" s="730"/>
      <c r="DUY38" s="730"/>
      <c r="DUZ38" s="730"/>
      <c r="DVA38" s="730"/>
      <c r="DVB38" s="730"/>
      <c r="DVC38" s="730"/>
      <c r="DVD38" s="730"/>
      <c r="DVE38" s="730"/>
      <c r="DVF38" s="730"/>
      <c r="DVG38" s="730"/>
      <c r="DVH38" s="730"/>
      <c r="DVI38" s="730"/>
      <c r="DVJ38" s="730"/>
      <c r="DVK38" s="730"/>
      <c r="DVL38" s="730"/>
      <c r="DVM38" s="730"/>
      <c r="DVN38" s="730"/>
      <c r="DVO38" s="730"/>
      <c r="DVP38" s="730"/>
      <c r="DVQ38" s="730"/>
      <c r="DVR38" s="730"/>
      <c r="DVS38" s="730"/>
      <c r="DVT38" s="730"/>
      <c r="DVU38" s="730"/>
      <c r="DVV38" s="730"/>
      <c r="DVW38" s="730"/>
      <c r="DVX38" s="730"/>
      <c r="DVY38" s="730"/>
      <c r="DVZ38" s="730"/>
      <c r="DWA38" s="730"/>
      <c r="DWB38" s="730"/>
      <c r="DWC38" s="730"/>
      <c r="DWD38" s="730"/>
      <c r="DWE38" s="730"/>
      <c r="DWF38" s="730"/>
      <c r="DWG38" s="730"/>
      <c r="DWH38" s="730"/>
      <c r="DWI38" s="730"/>
      <c r="DWJ38" s="730"/>
      <c r="DWK38" s="730"/>
      <c r="DWL38" s="730"/>
      <c r="DWM38" s="730"/>
      <c r="DWN38" s="730"/>
      <c r="DWO38" s="730"/>
      <c r="DWP38" s="730"/>
      <c r="DWQ38" s="730"/>
      <c r="DWR38" s="730"/>
      <c r="DWS38" s="730"/>
      <c r="DWT38" s="730"/>
      <c r="DWU38" s="730"/>
      <c r="DWV38" s="730"/>
      <c r="DWW38" s="730"/>
      <c r="DWX38" s="730"/>
      <c r="DWY38" s="730"/>
      <c r="DWZ38" s="730"/>
      <c r="DXA38" s="730"/>
      <c r="DXB38" s="730"/>
      <c r="DXC38" s="730"/>
      <c r="DXD38" s="730"/>
      <c r="DXE38" s="730"/>
      <c r="DXF38" s="730"/>
      <c r="DXG38" s="730"/>
      <c r="DXH38" s="730"/>
      <c r="DXI38" s="730"/>
      <c r="DXJ38" s="730"/>
      <c r="DXK38" s="730"/>
      <c r="DXL38" s="730"/>
      <c r="DXM38" s="730"/>
      <c r="DXN38" s="730"/>
      <c r="DXO38" s="730"/>
      <c r="DXP38" s="730"/>
      <c r="DXQ38" s="730"/>
      <c r="DXR38" s="730"/>
      <c r="DXS38" s="730"/>
      <c r="DXT38" s="730"/>
      <c r="DXU38" s="730"/>
      <c r="DXV38" s="730"/>
      <c r="DXW38" s="730"/>
      <c r="DXX38" s="730"/>
      <c r="DXY38" s="730"/>
      <c r="DXZ38" s="730"/>
      <c r="DYA38" s="730"/>
      <c r="DYB38" s="730"/>
      <c r="DYC38" s="730"/>
      <c r="DYD38" s="730"/>
      <c r="DYE38" s="730"/>
      <c r="DYF38" s="730"/>
      <c r="DYG38" s="730"/>
      <c r="DYH38" s="730"/>
      <c r="DYI38" s="730"/>
      <c r="DYJ38" s="730"/>
      <c r="DYK38" s="730"/>
      <c r="DYL38" s="730"/>
      <c r="DYM38" s="730"/>
      <c r="DYN38" s="730"/>
      <c r="DYO38" s="730"/>
      <c r="DYP38" s="730"/>
      <c r="DYQ38" s="730"/>
      <c r="DYR38" s="730"/>
      <c r="DYS38" s="730"/>
      <c r="DYT38" s="730"/>
      <c r="DYU38" s="730"/>
      <c r="DYV38" s="730"/>
      <c r="DYW38" s="730"/>
      <c r="DYX38" s="730"/>
      <c r="DYY38" s="730"/>
      <c r="DYZ38" s="730"/>
      <c r="DZA38" s="730"/>
      <c r="DZB38" s="730"/>
      <c r="DZC38" s="730"/>
      <c r="DZD38" s="730"/>
      <c r="DZE38" s="730"/>
      <c r="DZF38" s="730"/>
      <c r="DZG38" s="730"/>
      <c r="DZH38" s="730"/>
      <c r="DZI38" s="730"/>
      <c r="DZJ38" s="730"/>
      <c r="DZK38" s="730"/>
      <c r="DZL38" s="730"/>
      <c r="DZM38" s="730"/>
      <c r="DZN38" s="730"/>
      <c r="DZO38" s="730"/>
      <c r="DZP38" s="730"/>
      <c r="DZQ38" s="730"/>
      <c r="DZR38" s="730"/>
      <c r="DZS38" s="730"/>
      <c r="DZT38" s="730"/>
      <c r="DZU38" s="730"/>
      <c r="DZV38" s="730"/>
      <c r="DZW38" s="730"/>
      <c r="DZX38" s="730"/>
      <c r="DZY38" s="730"/>
      <c r="DZZ38" s="730"/>
      <c r="EAA38" s="730"/>
      <c r="EAB38" s="730"/>
      <c r="EAC38" s="730"/>
      <c r="EAD38" s="730"/>
      <c r="EAE38" s="730"/>
      <c r="EAF38" s="730"/>
      <c r="EAG38" s="730"/>
      <c r="EAH38" s="730"/>
      <c r="EAI38" s="730"/>
      <c r="EAJ38" s="730"/>
      <c r="EAK38" s="730"/>
      <c r="EAL38" s="730"/>
      <c r="EAM38" s="730"/>
      <c r="EAN38" s="730"/>
      <c r="EAO38" s="730"/>
      <c r="EAP38" s="730"/>
      <c r="EAQ38" s="730"/>
      <c r="EAR38" s="730"/>
      <c r="EAS38" s="730"/>
      <c r="EAT38" s="730"/>
      <c r="EAU38" s="730"/>
      <c r="EAV38" s="730"/>
      <c r="EAW38" s="730"/>
      <c r="EAX38" s="730"/>
      <c r="EAY38" s="730"/>
      <c r="EAZ38" s="730"/>
      <c r="EBA38" s="730"/>
      <c r="EBB38" s="730"/>
      <c r="EBC38" s="730"/>
      <c r="EBD38" s="730"/>
      <c r="EBE38" s="730"/>
      <c r="EBF38" s="730"/>
      <c r="EBG38" s="730"/>
      <c r="EBH38" s="730"/>
      <c r="EBI38" s="730"/>
      <c r="EBJ38" s="730"/>
      <c r="EBK38" s="730"/>
      <c r="EBL38" s="730"/>
      <c r="EBM38" s="730"/>
      <c r="EBN38" s="730"/>
      <c r="EBO38" s="730"/>
      <c r="EBP38" s="730"/>
      <c r="EBQ38" s="730"/>
      <c r="EBR38" s="730"/>
      <c r="EBS38" s="730"/>
      <c r="EBT38" s="730"/>
      <c r="EBU38" s="730"/>
      <c r="EBV38" s="730"/>
      <c r="EBW38" s="730"/>
      <c r="EBX38" s="730"/>
      <c r="EBY38" s="730"/>
      <c r="EBZ38" s="730"/>
      <c r="ECA38" s="730"/>
      <c r="ECB38" s="730"/>
      <c r="ECC38" s="730"/>
      <c r="ECD38" s="730"/>
      <c r="ECE38" s="730"/>
      <c r="ECF38" s="730"/>
      <c r="ECG38" s="730"/>
      <c r="ECH38" s="730"/>
      <c r="ECI38" s="730"/>
      <c r="ECJ38" s="730"/>
      <c r="ECK38" s="730"/>
      <c r="ECL38" s="730"/>
      <c r="ECM38" s="730"/>
      <c r="ECN38" s="730"/>
      <c r="ECO38" s="730"/>
      <c r="ECP38" s="730"/>
      <c r="ECQ38" s="730"/>
      <c r="ECR38" s="730"/>
      <c r="ECS38" s="730"/>
      <c r="ECT38" s="730"/>
      <c r="ECU38" s="730"/>
      <c r="ECV38" s="730"/>
      <c r="ECW38" s="730"/>
      <c r="ECX38" s="730"/>
      <c r="ECY38" s="730"/>
      <c r="ECZ38" s="730"/>
      <c r="EDA38" s="730"/>
      <c r="EDB38" s="730"/>
      <c r="EDC38" s="730"/>
      <c r="EDD38" s="730"/>
      <c r="EDE38" s="730"/>
      <c r="EDF38" s="730"/>
      <c r="EDG38" s="730"/>
      <c r="EDH38" s="730"/>
      <c r="EDI38" s="730"/>
      <c r="EDJ38" s="730"/>
      <c r="EDK38" s="730"/>
      <c r="EDL38" s="730"/>
      <c r="EDM38" s="730"/>
      <c r="EDN38" s="730"/>
      <c r="EDO38" s="730"/>
      <c r="EDP38" s="730"/>
      <c r="EDQ38" s="730"/>
      <c r="EDR38" s="730"/>
      <c r="EDS38" s="730"/>
      <c r="EDT38" s="730"/>
      <c r="EDU38" s="730"/>
      <c r="EDV38" s="730"/>
      <c r="EDW38" s="730"/>
      <c r="EDX38" s="730"/>
      <c r="EDY38" s="730"/>
      <c r="EDZ38" s="730"/>
      <c r="EEA38" s="730"/>
      <c r="EEB38" s="730"/>
      <c r="EEC38" s="730"/>
      <c r="EED38" s="730"/>
      <c r="EEE38" s="730"/>
      <c r="EEF38" s="730"/>
      <c r="EEG38" s="730"/>
      <c r="EEH38" s="730"/>
      <c r="EEI38" s="730"/>
      <c r="EEJ38" s="730"/>
      <c r="EEK38" s="730"/>
      <c r="EEL38" s="730"/>
      <c r="EEM38" s="730"/>
      <c r="EEN38" s="730"/>
      <c r="EEO38" s="730"/>
      <c r="EEP38" s="730"/>
      <c r="EEQ38" s="730"/>
      <c r="EER38" s="730"/>
      <c r="EES38" s="730"/>
      <c r="EET38" s="730"/>
      <c r="EEU38" s="730"/>
      <c r="EEV38" s="730"/>
      <c r="EEW38" s="730"/>
      <c r="EEX38" s="730"/>
      <c r="EEY38" s="730"/>
      <c r="EEZ38" s="730"/>
      <c r="EFA38" s="730"/>
      <c r="EFB38" s="730"/>
      <c r="EFC38" s="730"/>
      <c r="EFD38" s="730"/>
      <c r="EFE38" s="730"/>
      <c r="EFF38" s="730"/>
      <c r="EFG38" s="730"/>
      <c r="EFH38" s="730"/>
      <c r="EFI38" s="730"/>
      <c r="EFJ38" s="730"/>
      <c r="EFK38" s="730"/>
      <c r="EFL38" s="730"/>
      <c r="EFM38" s="730"/>
      <c r="EFN38" s="730"/>
      <c r="EFO38" s="730"/>
      <c r="EFP38" s="730"/>
      <c r="EFQ38" s="730"/>
      <c r="EFR38" s="730"/>
      <c r="EFS38" s="730"/>
      <c r="EFT38" s="730"/>
      <c r="EFU38" s="730"/>
      <c r="EFV38" s="730"/>
      <c r="EFW38" s="730"/>
      <c r="EFX38" s="730"/>
      <c r="EFY38" s="730"/>
      <c r="EFZ38" s="730"/>
      <c r="EGA38" s="730"/>
      <c r="EGB38" s="730"/>
      <c r="EGC38" s="730"/>
      <c r="EGD38" s="730"/>
      <c r="EGE38" s="730"/>
      <c r="EGF38" s="730"/>
      <c r="EGG38" s="730"/>
      <c r="EGH38" s="730"/>
      <c r="EGI38" s="730"/>
      <c r="EGJ38" s="730"/>
      <c r="EGK38" s="730"/>
      <c r="EGL38" s="730"/>
      <c r="EGM38" s="730"/>
      <c r="EGN38" s="730"/>
      <c r="EGO38" s="730"/>
      <c r="EGP38" s="730"/>
      <c r="EGQ38" s="730"/>
      <c r="EGR38" s="730"/>
      <c r="EGS38" s="730"/>
      <c r="EGT38" s="730"/>
      <c r="EGU38" s="730"/>
      <c r="EGV38" s="730"/>
      <c r="EGW38" s="730"/>
      <c r="EGX38" s="730"/>
      <c r="EGY38" s="730"/>
      <c r="EGZ38" s="730"/>
      <c r="EHA38" s="730"/>
      <c r="EHB38" s="730"/>
      <c r="EHC38" s="730"/>
      <c r="EHD38" s="730"/>
      <c r="EHE38" s="730"/>
      <c r="EHF38" s="730"/>
      <c r="EHG38" s="730"/>
      <c r="EHH38" s="730"/>
      <c r="EHI38" s="730"/>
      <c r="EHJ38" s="730"/>
      <c r="EHK38" s="730"/>
      <c r="EHL38" s="730"/>
      <c r="EHM38" s="730"/>
      <c r="EHN38" s="730"/>
      <c r="EHO38" s="730"/>
      <c r="EHP38" s="730"/>
      <c r="EHQ38" s="730"/>
      <c r="EHR38" s="730"/>
      <c r="EHS38" s="730"/>
      <c r="EHT38" s="730"/>
      <c r="EHU38" s="730"/>
      <c r="EHV38" s="730"/>
      <c r="EHW38" s="730"/>
      <c r="EHX38" s="730"/>
      <c r="EHY38" s="730"/>
      <c r="EHZ38" s="730"/>
      <c r="EIA38" s="730"/>
      <c r="EIB38" s="730"/>
      <c r="EIC38" s="730"/>
      <c r="EID38" s="730"/>
      <c r="EIE38" s="730"/>
      <c r="EIF38" s="730"/>
      <c r="EIG38" s="730"/>
      <c r="EIH38" s="730"/>
      <c r="EII38" s="730"/>
      <c r="EIJ38" s="730"/>
      <c r="EIK38" s="730"/>
      <c r="EIL38" s="730"/>
      <c r="EIM38" s="730"/>
      <c r="EIN38" s="730"/>
      <c r="EIO38" s="730"/>
      <c r="EIP38" s="730"/>
      <c r="EIQ38" s="730"/>
      <c r="EIR38" s="730"/>
      <c r="EIS38" s="730"/>
      <c r="EIT38" s="730"/>
      <c r="EIU38" s="730"/>
      <c r="EIV38" s="730"/>
      <c r="EIW38" s="730"/>
      <c r="EIX38" s="730"/>
      <c r="EIY38" s="730"/>
      <c r="EIZ38" s="730"/>
      <c r="EJA38" s="730"/>
      <c r="EJB38" s="730"/>
      <c r="EJC38" s="730"/>
      <c r="EJD38" s="730"/>
      <c r="EJE38" s="730"/>
      <c r="EJF38" s="730"/>
      <c r="EJG38" s="730"/>
      <c r="EJH38" s="730"/>
      <c r="EJI38" s="730"/>
      <c r="EJJ38" s="730"/>
      <c r="EJK38" s="730"/>
      <c r="EJL38" s="730"/>
      <c r="EJM38" s="730"/>
      <c r="EJN38" s="730"/>
      <c r="EJO38" s="730"/>
      <c r="EJP38" s="730"/>
      <c r="EJQ38" s="730"/>
      <c r="EJR38" s="730"/>
      <c r="EJS38" s="730"/>
      <c r="EJT38" s="730"/>
      <c r="EJU38" s="730"/>
      <c r="EJV38" s="730"/>
      <c r="EJW38" s="730"/>
      <c r="EJX38" s="730"/>
      <c r="EJY38" s="730"/>
      <c r="EJZ38" s="730"/>
      <c r="EKA38" s="730"/>
      <c r="EKB38" s="730"/>
      <c r="EKC38" s="730"/>
      <c r="EKD38" s="730"/>
      <c r="EKE38" s="730"/>
      <c r="EKF38" s="730"/>
      <c r="EKG38" s="730"/>
      <c r="EKH38" s="730"/>
      <c r="EKI38" s="730"/>
      <c r="EKJ38" s="730"/>
      <c r="EKK38" s="730"/>
      <c r="EKL38" s="730"/>
      <c r="EKM38" s="730"/>
      <c r="EKN38" s="730"/>
      <c r="EKO38" s="730"/>
      <c r="EKP38" s="730"/>
      <c r="EKQ38" s="730"/>
      <c r="EKR38" s="730"/>
      <c r="EKS38" s="730"/>
      <c r="EKT38" s="730"/>
      <c r="EKU38" s="730"/>
      <c r="EKV38" s="730"/>
      <c r="EKW38" s="730"/>
      <c r="EKX38" s="730"/>
      <c r="EKY38" s="730"/>
      <c r="EKZ38" s="730"/>
      <c r="ELA38" s="730"/>
      <c r="ELB38" s="730"/>
      <c r="ELC38" s="730"/>
      <c r="ELD38" s="730"/>
      <c r="ELE38" s="730"/>
      <c r="ELF38" s="730"/>
      <c r="ELG38" s="730"/>
      <c r="ELH38" s="730"/>
      <c r="ELI38" s="730"/>
      <c r="ELJ38" s="730"/>
      <c r="ELK38" s="730"/>
      <c r="ELL38" s="730"/>
      <c r="ELM38" s="730"/>
      <c r="ELN38" s="730"/>
      <c r="ELO38" s="730"/>
      <c r="ELP38" s="730"/>
      <c r="ELQ38" s="730"/>
      <c r="ELR38" s="730"/>
      <c r="ELS38" s="730"/>
      <c r="ELT38" s="730"/>
      <c r="ELU38" s="730"/>
      <c r="ELV38" s="730"/>
      <c r="ELW38" s="730"/>
      <c r="ELX38" s="730"/>
      <c r="ELY38" s="730"/>
      <c r="ELZ38" s="730"/>
      <c r="EMA38" s="730"/>
      <c r="EMB38" s="730"/>
      <c r="EMC38" s="730"/>
      <c r="EMD38" s="730"/>
      <c r="EME38" s="730"/>
      <c r="EMF38" s="730"/>
      <c r="EMG38" s="730"/>
      <c r="EMH38" s="730"/>
      <c r="EMI38" s="730"/>
      <c r="EMJ38" s="730"/>
      <c r="EMK38" s="730"/>
      <c r="EML38" s="730"/>
      <c r="EMM38" s="730"/>
      <c r="EMN38" s="730"/>
      <c r="EMO38" s="730"/>
      <c r="EMP38" s="730"/>
      <c r="EMQ38" s="730"/>
      <c r="EMR38" s="730"/>
      <c r="EMS38" s="730"/>
      <c r="EMT38" s="730"/>
      <c r="EMU38" s="730"/>
      <c r="EMV38" s="730"/>
      <c r="EMW38" s="730"/>
      <c r="EMX38" s="730"/>
      <c r="EMY38" s="730"/>
      <c r="EMZ38" s="730"/>
      <c r="ENA38" s="730"/>
      <c r="ENB38" s="730"/>
      <c r="ENC38" s="730"/>
      <c r="END38" s="730"/>
      <c r="ENE38" s="730"/>
      <c r="ENF38" s="730"/>
      <c r="ENG38" s="730"/>
      <c r="ENH38" s="730"/>
      <c r="ENI38" s="730"/>
      <c r="ENJ38" s="730"/>
      <c r="ENK38" s="730"/>
      <c r="ENL38" s="730"/>
      <c r="ENM38" s="730"/>
      <c r="ENN38" s="730"/>
      <c r="ENO38" s="730"/>
      <c r="ENP38" s="730"/>
      <c r="ENQ38" s="730"/>
      <c r="ENR38" s="730"/>
      <c r="ENS38" s="730"/>
      <c r="ENT38" s="730"/>
      <c r="ENU38" s="730"/>
      <c r="ENV38" s="730"/>
      <c r="ENW38" s="730"/>
      <c r="ENX38" s="730"/>
      <c r="ENY38" s="730"/>
      <c r="ENZ38" s="730"/>
      <c r="EOA38" s="730"/>
      <c r="EOB38" s="730"/>
      <c r="EOC38" s="730"/>
      <c r="EOD38" s="730"/>
      <c r="EOE38" s="730"/>
      <c r="EOF38" s="730"/>
      <c r="EOG38" s="730"/>
      <c r="EOH38" s="730"/>
      <c r="EOI38" s="730"/>
      <c r="EOJ38" s="730"/>
      <c r="EOK38" s="730"/>
      <c r="EOL38" s="730"/>
      <c r="EOM38" s="730"/>
      <c r="EON38" s="730"/>
      <c r="EOO38" s="730"/>
      <c r="EOP38" s="730"/>
      <c r="EOQ38" s="730"/>
      <c r="EOR38" s="730"/>
      <c r="EOS38" s="730"/>
      <c r="EOT38" s="730"/>
      <c r="EOU38" s="730"/>
      <c r="EOV38" s="730"/>
      <c r="EOW38" s="730"/>
      <c r="EOX38" s="730"/>
      <c r="EOY38" s="730"/>
      <c r="EOZ38" s="730"/>
      <c r="EPA38" s="730"/>
      <c r="EPB38" s="730"/>
      <c r="EPC38" s="730"/>
      <c r="EPD38" s="730"/>
      <c r="EPE38" s="730"/>
      <c r="EPF38" s="730"/>
      <c r="EPG38" s="730"/>
      <c r="EPH38" s="730"/>
      <c r="EPI38" s="730"/>
      <c r="EPJ38" s="730"/>
      <c r="EPK38" s="730"/>
      <c r="EPL38" s="730"/>
      <c r="EPM38" s="730"/>
      <c r="EPN38" s="730"/>
      <c r="EPO38" s="730"/>
      <c r="EPP38" s="730"/>
      <c r="EPQ38" s="730"/>
      <c r="EPR38" s="730"/>
      <c r="EPS38" s="730"/>
      <c r="EPT38" s="730"/>
      <c r="EPU38" s="730"/>
      <c r="EPV38" s="730"/>
      <c r="EPW38" s="730"/>
      <c r="EPX38" s="730"/>
      <c r="EPY38" s="730"/>
      <c r="EPZ38" s="730"/>
      <c r="EQA38" s="730"/>
      <c r="EQB38" s="730"/>
      <c r="EQC38" s="730"/>
      <c r="EQD38" s="730"/>
      <c r="EQE38" s="730"/>
      <c r="EQF38" s="730"/>
      <c r="EQG38" s="730"/>
      <c r="EQH38" s="730"/>
      <c r="EQI38" s="730"/>
      <c r="EQJ38" s="730"/>
      <c r="EQK38" s="730"/>
      <c r="EQL38" s="730"/>
      <c r="EQM38" s="730"/>
      <c r="EQN38" s="730"/>
      <c r="EQO38" s="730"/>
      <c r="EQP38" s="730"/>
      <c r="EQQ38" s="730"/>
      <c r="EQR38" s="730"/>
      <c r="EQS38" s="730"/>
      <c r="EQT38" s="730"/>
      <c r="EQU38" s="730"/>
      <c r="EQV38" s="730"/>
      <c r="EQW38" s="730"/>
      <c r="EQX38" s="730"/>
      <c r="EQY38" s="730"/>
      <c r="EQZ38" s="730"/>
      <c r="ERA38" s="730"/>
      <c r="ERB38" s="730"/>
      <c r="ERC38" s="730"/>
      <c r="ERD38" s="730"/>
      <c r="ERE38" s="730"/>
      <c r="ERF38" s="730"/>
      <c r="ERG38" s="730"/>
      <c r="ERH38" s="730"/>
      <c r="ERI38" s="730"/>
      <c r="ERJ38" s="730"/>
      <c r="ERK38" s="730"/>
      <c r="ERL38" s="730"/>
      <c r="ERM38" s="730"/>
      <c r="ERN38" s="730"/>
      <c r="ERO38" s="730"/>
      <c r="ERP38" s="730"/>
      <c r="ERQ38" s="730"/>
      <c r="ERR38" s="730"/>
      <c r="ERS38" s="730"/>
      <c r="ERT38" s="730"/>
      <c r="ERU38" s="730"/>
      <c r="ERV38" s="730"/>
      <c r="ERW38" s="730"/>
      <c r="ERX38" s="730"/>
      <c r="ERY38" s="730"/>
      <c r="ERZ38" s="730"/>
      <c r="ESA38" s="730"/>
      <c r="ESB38" s="730"/>
      <c r="ESC38" s="730"/>
      <c r="ESD38" s="730"/>
      <c r="ESE38" s="730"/>
      <c r="ESF38" s="730"/>
      <c r="ESG38" s="730"/>
      <c r="ESH38" s="730"/>
      <c r="ESI38" s="730"/>
      <c r="ESJ38" s="730"/>
      <c r="ESK38" s="730"/>
      <c r="ESL38" s="730"/>
      <c r="ESM38" s="730"/>
      <c r="ESN38" s="730"/>
      <c r="ESO38" s="730"/>
      <c r="ESP38" s="730"/>
      <c r="ESQ38" s="730"/>
      <c r="ESR38" s="730"/>
      <c r="ESS38" s="730"/>
      <c r="EST38" s="730"/>
      <c r="ESU38" s="730"/>
      <c r="ESV38" s="730"/>
      <c r="ESW38" s="730"/>
      <c r="ESX38" s="730"/>
      <c r="ESY38" s="730"/>
      <c r="ESZ38" s="730"/>
      <c r="ETA38" s="730"/>
      <c r="ETB38" s="730"/>
      <c r="ETC38" s="730"/>
      <c r="ETD38" s="730"/>
      <c r="ETE38" s="730"/>
      <c r="ETF38" s="730"/>
      <c r="ETG38" s="730"/>
      <c r="ETH38" s="730"/>
      <c r="ETI38" s="730"/>
      <c r="ETJ38" s="730"/>
      <c r="ETK38" s="730"/>
      <c r="ETL38" s="730"/>
      <c r="ETM38" s="730"/>
      <c r="ETN38" s="730"/>
      <c r="ETO38" s="730"/>
      <c r="ETP38" s="730"/>
      <c r="ETQ38" s="730"/>
      <c r="ETR38" s="730"/>
      <c r="ETS38" s="730"/>
      <c r="ETT38" s="730"/>
      <c r="ETU38" s="730"/>
      <c r="ETV38" s="730"/>
      <c r="ETW38" s="730"/>
      <c r="ETX38" s="730"/>
      <c r="ETY38" s="730"/>
      <c r="ETZ38" s="730"/>
      <c r="EUA38" s="730"/>
      <c r="EUB38" s="730"/>
      <c r="EUC38" s="730"/>
      <c r="EUD38" s="730"/>
      <c r="EUE38" s="730"/>
      <c r="EUF38" s="730"/>
      <c r="EUG38" s="730"/>
      <c r="EUH38" s="730"/>
      <c r="EUI38" s="730"/>
      <c r="EUJ38" s="730"/>
      <c r="EUK38" s="730"/>
      <c r="EUL38" s="730"/>
      <c r="EUM38" s="730"/>
      <c r="EUN38" s="730"/>
      <c r="EUO38" s="730"/>
      <c r="EUP38" s="730"/>
      <c r="EUQ38" s="730"/>
      <c r="EUR38" s="730"/>
      <c r="EUS38" s="730"/>
      <c r="EUT38" s="730"/>
      <c r="EUU38" s="730"/>
      <c r="EUV38" s="730"/>
      <c r="EUW38" s="730"/>
      <c r="EUX38" s="730"/>
      <c r="EUY38" s="730"/>
      <c r="EUZ38" s="730"/>
      <c r="EVA38" s="730"/>
      <c r="EVB38" s="730"/>
      <c r="EVC38" s="730"/>
      <c r="EVD38" s="730"/>
      <c r="EVE38" s="730"/>
      <c r="EVF38" s="730"/>
      <c r="EVG38" s="730"/>
      <c r="EVH38" s="730"/>
      <c r="EVI38" s="730"/>
      <c r="EVJ38" s="730"/>
      <c r="EVK38" s="730"/>
      <c r="EVL38" s="730"/>
      <c r="EVM38" s="730"/>
      <c r="EVN38" s="730"/>
      <c r="EVO38" s="730"/>
      <c r="EVP38" s="730"/>
      <c r="EVQ38" s="730"/>
      <c r="EVR38" s="730"/>
      <c r="EVS38" s="730"/>
      <c r="EVT38" s="730"/>
      <c r="EVU38" s="730"/>
      <c r="EVV38" s="730"/>
      <c r="EVW38" s="730"/>
      <c r="EVX38" s="730"/>
      <c r="EVY38" s="730"/>
      <c r="EVZ38" s="730"/>
      <c r="EWA38" s="730"/>
      <c r="EWB38" s="730"/>
      <c r="EWC38" s="730"/>
      <c r="EWD38" s="730"/>
      <c r="EWE38" s="730"/>
      <c r="EWF38" s="730"/>
      <c r="EWG38" s="730"/>
      <c r="EWH38" s="730"/>
      <c r="EWI38" s="730"/>
      <c r="EWJ38" s="730"/>
      <c r="EWK38" s="730"/>
      <c r="EWL38" s="730"/>
      <c r="EWM38" s="730"/>
      <c r="EWN38" s="730"/>
      <c r="EWO38" s="730"/>
      <c r="EWP38" s="730"/>
      <c r="EWQ38" s="730"/>
      <c r="EWR38" s="730"/>
      <c r="EWS38" s="730"/>
      <c r="EWT38" s="730"/>
      <c r="EWU38" s="730"/>
      <c r="EWV38" s="730"/>
      <c r="EWW38" s="730"/>
      <c r="EWX38" s="730"/>
      <c r="EWY38" s="730"/>
      <c r="EWZ38" s="730"/>
      <c r="EXA38" s="730"/>
      <c r="EXB38" s="730"/>
      <c r="EXC38" s="730"/>
      <c r="EXD38" s="730"/>
      <c r="EXE38" s="730"/>
      <c r="EXF38" s="730"/>
      <c r="EXG38" s="730"/>
      <c r="EXH38" s="730"/>
      <c r="EXI38" s="730"/>
      <c r="EXJ38" s="730"/>
      <c r="EXK38" s="730"/>
      <c r="EXL38" s="730"/>
      <c r="EXM38" s="730"/>
      <c r="EXN38" s="730"/>
      <c r="EXO38" s="730"/>
      <c r="EXP38" s="730"/>
      <c r="EXQ38" s="730"/>
      <c r="EXR38" s="730"/>
      <c r="EXS38" s="730"/>
      <c r="EXT38" s="730"/>
      <c r="EXU38" s="730"/>
      <c r="EXV38" s="730"/>
      <c r="EXW38" s="730"/>
      <c r="EXX38" s="730"/>
      <c r="EXY38" s="730"/>
      <c r="EXZ38" s="730"/>
      <c r="EYA38" s="730"/>
      <c r="EYB38" s="730"/>
      <c r="EYC38" s="730"/>
      <c r="EYD38" s="730"/>
      <c r="EYE38" s="730"/>
      <c r="EYF38" s="730"/>
      <c r="EYG38" s="730"/>
      <c r="EYH38" s="730"/>
      <c r="EYI38" s="730"/>
      <c r="EYJ38" s="730"/>
      <c r="EYK38" s="730"/>
      <c r="EYL38" s="730"/>
      <c r="EYM38" s="730"/>
      <c r="EYN38" s="730"/>
      <c r="EYO38" s="730"/>
      <c r="EYP38" s="730"/>
      <c r="EYQ38" s="730"/>
      <c r="EYR38" s="730"/>
      <c r="EYS38" s="730"/>
      <c r="EYT38" s="730"/>
      <c r="EYU38" s="730"/>
      <c r="EYV38" s="730"/>
      <c r="EYW38" s="730"/>
      <c r="EYX38" s="730"/>
      <c r="EYY38" s="730"/>
      <c r="EYZ38" s="730"/>
      <c r="EZA38" s="730"/>
      <c r="EZB38" s="730"/>
      <c r="EZC38" s="730"/>
      <c r="EZD38" s="730"/>
      <c r="EZE38" s="730"/>
      <c r="EZF38" s="730"/>
      <c r="EZG38" s="730"/>
      <c r="EZH38" s="730"/>
      <c r="EZI38" s="730"/>
      <c r="EZJ38" s="730"/>
      <c r="EZK38" s="730"/>
      <c r="EZL38" s="730"/>
      <c r="EZM38" s="730"/>
      <c r="EZN38" s="730"/>
      <c r="EZO38" s="730"/>
      <c r="EZP38" s="730"/>
      <c r="EZQ38" s="730"/>
      <c r="EZR38" s="730"/>
      <c r="EZS38" s="730"/>
      <c r="EZT38" s="730"/>
      <c r="EZU38" s="730"/>
      <c r="EZV38" s="730"/>
      <c r="EZW38" s="730"/>
      <c r="EZX38" s="730"/>
      <c r="EZY38" s="730"/>
      <c r="EZZ38" s="730"/>
      <c r="FAA38" s="730"/>
      <c r="FAB38" s="730"/>
      <c r="FAC38" s="730"/>
      <c r="FAD38" s="730"/>
      <c r="FAE38" s="730"/>
      <c r="FAF38" s="730"/>
      <c r="FAG38" s="730"/>
      <c r="FAH38" s="730"/>
      <c r="FAI38" s="730"/>
      <c r="FAJ38" s="730"/>
      <c r="FAK38" s="730"/>
      <c r="FAL38" s="730"/>
      <c r="FAM38" s="730"/>
      <c r="FAN38" s="730"/>
      <c r="FAO38" s="730"/>
      <c r="FAP38" s="730"/>
      <c r="FAQ38" s="730"/>
      <c r="FAR38" s="730"/>
      <c r="FAS38" s="730"/>
      <c r="FAT38" s="730"/>
      <c r="FAU38" s="730"/>
      <c r="FAV38" s="730"/>
      <c r="FAW38" s="730"/>
      <c r="FAX38" s="730"/>
      <c r="FAY38" s="730"/>
      <c r="FAZ38" s="730"/>
      <c r="FBA38" s="730"/>
      <c r="FBB38" s="730"/>
      <c r="FBC38" s="730"/>
      <c r="FBD38" s="730"/>
      <c r="FBE38" s="730"/>
      <c r="FBF38" s="730"/>
      <c r="FBG38" s="730"/>
      <c r="FBH38" s="730"/>
      <c r="FBI38" s="730"/>
      <c r="FBJ38" s="730"/>
      <c r="FBK38" s="730"/>
      <c r="FBL38" s="730"/>
      <c r="FBM38" s="730"/>
      <c r="FBN38" s="730"/>
      <c r="FBO38" s="730"/>
      <c r="FBP38" s="730"/>
      <c r="FBQ38" s="730"/>
      <c r="FBR38" s="730"/>
      <c r="FBS38" s="730"/>
      <c r="FBT38" s="730"/>
      <c r="FBU38" s="730"/>
      <c r="FBV38" s="730"/>
      <c r="FBW38" s="730"/>
      <c r="FBX38" s="730"/>
      <c r="FBY38" s="730"/>
      <c r="FBZ38" s="730"/>
      <c r="FCA38" s="730"/>
      <c r="FCB38" s="730"/>
      <c r="FCC38" s="730"/>
      <c r="FCD38" s="730"/>
      <c r="FCE38" s="730"/>
      <c r="FCF38" s="730"/>
      <c r="FCG38" s="730"/>
      <c r="FCH38" s="730"/>
      <c r="FCI38" s="730"/>
      <c r="FCJ38" s="730"/>
      <c r="FCK38" s="730"/>
      <c r="FCL38" s="730"/>
      <c r="FCM38" s="730"/>
      <c r="FCN38" s="730"/>
      <c r="FCO38" s="730"/>
      <c r="FCP38" s="730"/>
      <c r="FCQ38" s="730"/>
      <c r="FCR38" s="730"/>
      <c r="FCS38" s="730"/>
      <c r="FCT38" s="730"/>
      <c r="FCU38" s="730"/>
      <c r="FCV38" s="730"/>
      <c r="FCW38" s="730"/>
      <c r="FCX38" s="730"/>
      <c r="FCY38" s="730"/>
      <c r="FCZ38" s="730"/>
      <c r="FDA38" s="730"/>
      <c r="FDB38" s="730"/>
      <c r="FDC38" s="730"/>
      <c r="FDD38" s="730"/>
      <c r="FDE38" s="730"/>
      <c r="FDF38" s="730"/>
      <c r="FDG38" s="730"/>
      <c r="FDH38" s="730"/>
      <c r="FDI38" s="730"/>
      <c r="FDJ38" s="730"/>
      <c r="FDK38" s="730"/>
      <c r="FDL38" s="730"/>
      <c r="FDM38" s="730"/>
      <c r="FDN38" s="730"/>
      <c r="FDO38" s="730"/>
      <c r="FDP38" s="730"/>
      <c r="FDQ38" s="730"/>
      <c r="FDR38" s="730"/>
      <c r="FDS38" s="730"/>
      <c r="FDT38" s="730"/>
      <c r="FDU38" s="730"/>
      <c r="FDV38" s="730"/>
      <c r="FDW38" s="730"/>
      <c r="FDX38" s="730"/>
      <c r="FDY38" s="730"/>
      <c r="FDZ38" s="730"/>
      <c r="FEA38" s="730"/>
      <c r="FEB38" s="730"/>
      <c r="FEC38" s="730"/>
      <c r="FED38" s="730"/>
      <c r="FEE38" s="730"/>
      <c r="FEF38" s="730"/>
      <c r="FEG38" s="730"/>
      <c r="FEH38" s="730"/>
      <c r="FEI38" s="730"/>
      <c r="FEJ38" s="730"/>
      <c r="FEK38" s="730"/>
      <c r="FEL38" s="730"/>
      <c r="FEM38" s="730"/>
      <c r="FEN38" s="730"/>
      <c r="FEO38" s="730"/>
      <c r="FEP38" s="730"/>
      <c r="FEQ38" s="730"/>
      <c r="FER38" s="730"/>
      <c r="FES38" s="730"/>
      <c r="FET38" s="730"/>
      <c r="FEU38" s="730"/>
      <c r="FEV38" s="730"/>
      <c r="FEW38" s="730"/>
      <c r="FEX38" s="730"/>
      <c r="FEY38" s="730"/>
      <c r="FEZ38" s="730"/>
      <c r="FFA38" s="730"/>
      <c r="FFB38" s="730"/>
      <c r="FFC38" s="730"/>
      <c r="FFD38" s="730"/>
      <c r="FFE38" s="730"/>
      <c r="FFF38" s="730"/>
      <c r="FFG38" s="730"/>
      <c r="FFH38" s="730"/>
      <c r="FFI38" s="730"/>
      <c r="FFJ38" s="730"/>
      <c r="FFK38" s="730"/>
      <c r="FFL38" s="730"/>
      <c r="FFM38" s="730"/>
      <c r="FFN38" s="730"/>
      <c r="FFO38" s="730"/>
      <c r="FFP38" s="730"/>
      <c r="FFQ38" s="730"/>
      <c r="FFR38" s="730"/>
      <c r="FFS38" s="730"/>
      <c r="FFT38" s="730"/>
      <c r="FFU38" s="730"/>
      <c r="FFV38" s="730"/>
      <c r="FFW38" s="730"/>
      <c r="FFX38" s="730"/>
      <c r="FFY38" s="730"/>
      <c r="FFZ38" s="730"/>
      <c r="FGA38" s="730"/>
      <c r="FGB38" s="730"/>
      <c r="FGC38" s="730"/>
      <c r="FGD38" s="730"/>
      <c r="FGE38" s="730"/>
      <c r="FGF38" s="730"/>
      <c r="FGG38" s="730"/>
      <c r="FGH38" s="730"/>
      <c r="FGI38" s="730"/>
      <c r="FGJ38" s="730"/>
      <c r="FGK38" s="730"/>
      <c r="FGL38" s="730"/>
      <c r="FGM38" s="730"/>
      <c r="FGN38" s="730"/>
      <c r="FGO38" s="730"/>
      <c r="FGP38" s="730"/>
      <c r="FGQ38" s="730"/>
      <c r="FGR38" s="730"/>
      <c r="FGS38" s="730"/>
      <c r="FGT38" s="730"/>
      <c r="FGU38" s="730"/>
      <c r="FGV38" s="730"/>
      <c r="FGW38" s="730"/>
      <c r="FGX38" s="730"/>
      <c r="FGY38" s="730"/>
      <c r="FGZ38" s="730"/>
      <c r="FHA38" s="730"/>
      <c r="FHB38" s="730"/>
      <c r="FHC38" s="730"/>
      <c r="FHD38" s="730"/>
      <c r="FHE38" s="730"/>
      <c r="FHF38" s="730"/>
      <c r="FHG38" s="730"/>
      <c r="FHH38" s="730"/>
      <c r="FHI38" s="730"/>
      <c r="FHJ38" s="730"/>
      <c r="FHK38" s="730"/>
      <c r="FHL38" s="730"/>
      <c r="FHM38" s="730"/>
      <c r="FHN38" s="730"/>
      <c r="FHO38" s="730"/>
      <c r="FHP38" s="730"/>
      <c r="FHQ38" s="730"/>
      <c r="FHR38" s="730"/>
      <c r="FHS38" s="730"/>
      <c r="FHT38" s="730"/>
      <c r="FHU38" s="730"/>
      <c r="FHV38" s="730"/>
      <c r="FHW38" s="730"/>
      <c r="FHX38" s="730"/>
      <c r="FHY38" s="730"/>
      <c r="FHZ38" s="730"/>
      <c r="FIA38" s="730"/>
      <c r="FIB38" s="730"/>
      <c r="FIC38" s="730"/>
      <c r="FID38" s="730"/>
      <c r="FIE38" s="730"/>
      <c r="FIF38" s="730"/>
      <c r="FIG38" s="730"/>
      <c r="FIH38" s="730"/>
      <c r="FII38" s="730"/>
      <c r="FIJ38" s="730"/>
      <c r="FIK38" s="730"/>
      <c r="FIL38" s="730"/>
      <c r="FIM38" s="730"/>
      <c r="FIN38" s="730"/>
      <c r="FIO38" s="730"/>
      <c r="FIP38" s="730"/>
      <c r="FIQ38" s="730"/>
      <c r="FIR38" s="730"/>
      <c r="FIS38" s="730"/>
      <c r="FIT38" s="730"/>
      <c r="FIU38" s="730"/>
      <c r="FIV38" s="730"/>
      <c r="FIW38" s="730"/>
      <c r="FIX38" s="730"/>
      <c r="FIY38" s="730"/>
      <c r="FIZ38" s="730"/>
      <c r="FJA38" s="730"/>
      <c r="FJB38" s="730"/>
      <c r="FJC38" s="730"/>
      <c r="FJD38" s="730"/>
      <c r="FJE38" s="730"/>
      <c r="FJF38" s="730"/>
      <c r="FJG38" s="730"/>
      <c r="FJH38" s="730"/>
      <c r="FJI38" s="730"/>
      <c r="FJJ38" s="730"/>
      <c r="FJK38" s="730"/>
      <c r="FJL38" s="730"/>
      <c r="FJM38" s="730"/>
      <c r="FJN38" s="730"/>
      <c r="FJO38" s="730"/>
      <c r="FJP38" s="730"/>
      <c r="FJQ38" s="730"/>
      <c r="FJR38" s="730"/>
      <c r="FJS38" s="730"/>
      <c r="FJT38" s="730"/>
      <c r="FJU38" s="730"/>
      <c r="FJV38" s="730"/>
      <c r="FJW38" s="730"/>
      <c r="FJX38" s="730"/>
      <c r="FJY38" s="730"/>
      <c r="FJZ38" s="730"/>
      <c r="FKA38" s="730"/>
      <c r="FKB38" s="730"/>
      <c r="FKC38" s="730"/>
      <c r="FKD38" s="730"/>
      <c r="FKE38" s="730"/>
      <c r="FKF38" s="730"/>
      <c r="FKG38" s="730"/>
      <c r="FKH38" s="730"/>
      <c r="FKI38" s="730"/>
      <c r="FKJ38" s="730"/>
      <c r="FKK38" s="730"/>
      <c r="FKL38" s="730"/>
      <c r="FKM38" s="730"/>
      <c r="FKN38" s="730"/>
      <c r="FKO38" s="730"/>
      <c r="FKP38" s="730"/>
      <c r="FKQ38" s="730"/>
      <c r="FKR38" s="730"/>
      <c r="FKS38" s="730"/>
      <c r="FKT38" s="730"/>
      <c r="FKU38" s="730"/>
      <c r="FKV38" s="730"/>
      <c r="FKW38" s="730"/>
      <c r="FKX38" s="730"/>
      <c r="FKY38" s="730"/>
      <c r="FKZ38" s="730"/>
      <c r="FLA38" s="730"/>
      <c r="FLB38" s="730"/>
      <c r="FLC38" s="730"/>
      <c r="FLD38" s="730"/>
      <c r="FLE38" s="730"/>
      <c r="FLF38" s="730"/>
      <c r="FLG38" s="730"/>
      <c r="FLH38" s="730"/>
      <c r="FLI38" s="730"/>
      <c r="FLJ38" s="730"/>
      <c r="FLK38" s="730"/>
      <c r="FLL38" s="730"/>
      <c r="FLM38" s="730"/>
      <c r="FLN38" s="730"/>
      <c r="FLO38" s="730"/>
      <c r="FLP38" s="730"/>
      <c r="FLQ38" s="730"/>
      <c r="FLR38" s="730"/>
      <c r="FLS38" s="730"/>
      <c r="FLT38" s="730"/>
      <c r="FLU38" s="730"/>
      <c r="FLV38" s="730"/>
      <c r="FLW38" s="730"/>
      <c r="FLX38" s="730"/>
      <c r="FLY38" s="730"/>
      <c r="FLZ38" s="730"/>
      <c r="FMA38" s="730"/>
      <c r="FMB38" s="730"/>
      <c r="FMC38" s="730"/>
      <c r="FMD38" s="730"/>
      <c r="FME38" s="730"/>
      <c r="FMF38" s="730"/>
      <c r="FMG38" s="730"/>
      <c r="FMH38" s="730"/>
      <c r="FMI38" s="730"/>
      <c r="FMJ38" s="730"/>
      <c r="FMK38" s="730"/>
      <c r="FML38" s="730"/>
      <c r="FMM38" s="730"/>
      <c r="FMN38" s="730"/>
      <c r="FMO38" s="730"/>
      <c r="FMP38" s="730"/>
      <c r="FMQ38" s="730"/>
      <c r="FMR38" s="730"/>
      <c r="FMS38" s="730"/>
      <c r="FMT38" s="730"/>
      <c r="FMU38" s="730"/>
      <c r="FMV38" s="730"/>
      <c r="FMW38" s="730"/>
      <c r="FMX38" s="730"/>
      <c r="FMY38" s="730"/>
      <c r="FMZ38" s="730"/>
      <c r="FNA38" s="730"/>
      <c r="FNB38" s="730"/>
      <c r="FNC38" s="730"/>
      <c r="FND38" s="730"/>
      <c r="FNE38" s="730"/>
      <c r="FNF38" s="730"/>
      <c r="FNG38" s="730"/>
      <c r="FNH38" s="730"/>
      <c r="FNI38" s="730"/>
      <c r="FNJ38" s="730"/>
      <c r="FNK38" s="730"/>
      <c r="FNL38" s="730"/>
      <c r="FNM38" s="730"/>
      <c r="FNN38" s="730"/>
      <c r="FNO38" s="730"/>
      <c r="FNP38" s="730"/>
      <c r="FNQ38" s="730"/>
      <c r="FNR38" s="730"/>
      <c r="FNS38" s="730"/>
      <c r="FNT38" s="730"/>
      <c r="FNU38" s="730"/>
      <c r="FNV38" s="730"/>
      <c r="FNW38" s="730"/>
      <c r="FNX38" s="730"/>
      <c r="FNY38" s="730"/>
      <c r="FNZ38" s="730"/>
      <c r="FOA38" s="730"/>
      <c r="FOB38" s="730"/>
      <c r="FOC38" s="730"/>
      <c r="FOD38" s="730"/>
      <c r="FOE38" s="730"/>
      <c r="FOF38" s="730"/>
      <c r="FOG38" s="730"/>
      <c r="FOH38" s="730"/>
      <c r="FOI38" s="730"/>
      <c r="FOJ38" s="730"/>
      <c r="FOK38" s="730"/>
      <c r="FOL38" s="730"/>
      <c r="FOM38" s="730"/>
      <c r="FON38" s="730"/>
      <c r="FOO38" s="730"/>
      <c r="FOP38" s="730"/>
      <c r="FOQ38" s="730"/>
      <c r="FOR38" s="730"/>
      <c r="FOS38" s="730"/>
      <c r="FOT38" s="730"/>
      <c r="FOU38" s="730"/>
      <c r="FOV38" s="730"/>
      <c r="FOW38" s="730"/>
      <c r="FOX38" s="730"/>
      <c r="FOY38" s="730"/>
      <c r="FOZ38" s="730"/>
      <c r="FPA38" s="730"/>
      <c r="FPB38" s="730"/>
      <c r="FPC38" s="730"/>
      <c r="FPD38" s="730"/>
      <c r="FPE38" s="730"/>
      <c r="FPF38" s="730"/>
      <c r="FPG38" s="730"/>
      <c r="FPH38" s="730"/>
      <c r="FPI38" s="730"/>
      <c r="FPJ38" s="730"/>
      <c r="FPK38" s="730"/>
      <c r="FPL38" s="730"/>
      <c r="FPM38" s="730"/>
      <c r="FPN38" s="730"/>
      <c r="FPO38" s="730"/>
      <c r="FPP38" s="730"/>
      <c r="FPQ38" s="730"/>
      <c r="FPR38" s="730"/>
      <c r="FPS38" s="730"/>
      <c r="FPT38" s="730"/>
      <c r="FPU38" s="730"/>
      <c r="FPV38" s="730"/>
      <c r="FPW38" s="730"/>
      <c r="FPX38" s="730"/>
      <c r="FPY38" s="730"/>
      <c r="FPZ38" s="730"/>
      <c r="FQA38" s="730"/>
      <c r="FQB38" s="730"/>
      <c r="FQC38" s="730"/>
      <c r="FQD38" s="730"/>
      <c r="FQE38" s="730"/>
      <c r="FQF38" s="730"/>
      <c r="FQG38" s="730"/>
      <c r="FQH38" s="730"/>
      <c r="FQI38" s="730"/>
      <c r="FQJ38" s="730"/>
      <c r="FQK38" s="730"/>
      <c r="FQL38" s="730"/>
      <c r="FQM38" s="730"/>
      <c r="FQN38" s="730"/>
      <c r="FQO38" s="730"/>
      <c r="FQP38" s="730"/>
      <c r="FQQ38" s="730"/>
      <c r="FQR38" s="730"/>
      <c r="FQS38" s="730"/>
      <c r="FQT38" s="730"/>
      <c r="FQU38" s="730"/>
      <c r="FQV38" s="730"/>
      <c r="FQW38" s="730"/>
      <c r="FQX38" s="730"/>
      <c r="FQY38" s="730"/>
      <c r="FQZ38" s="730"/>
      <c r="FRA38" s="730"/>
      <c r="FRB38" s="730"/>
      <c r="FRC38" s="730"/>
      <c r="FRD38" s="730"/>
      <c r="FRE38" s="730"/>
      <c r="FRF38" s="730"/>
      <c r="FRG38" s="730"/>
      <c r="FRH38" s="730"/>
      <c r="FRI38" s="730"/>
      <c r="FRJ38" s="730"/>
      <c r="FRK38" s="730"/>
      <c r="FRL38" s="730"/>
      <c r="FRM38" s="730"/>
      <c r="FRN38" s="730"/>
      <c r="FRO38" s="730"/>
      <c r="FRP38" s="730"/>
      <c r="FRQ38" s="730"/>
      <c r="FRR38" s="730"/>
      <c r="FRS38" s="730"/>
      <c r="FRT38" s="730"/>
      <c r="FRU38" s="730"/>
      <c r="FRV38" s="730"/>
      <c r="FRW38" s="730"/>
      <c r="FRX38" s="730"/>
      <c r="FRY38" s="730"/>
      <c r="FRZ38" s="730"/>
      <c r="FSA38" s="730"/>
      <c r="FSB38" s="730"/>
      <c r="FSC38" s="730"/>
      <c r="FSD38" s="730"/>
      <c r="FSE38" s="730"/>
      <c r="FSF38" s="730"/>
      <c r="FSG38" s="730"/>
      <c r="FSH38" s="730"/>
      <c r="FSI38" s="730"/>
      <c r="FSJ38" s="730"/>
      <c r="FSK38" s="730"/>
      <c r="FSL38" s="730"/>
      <c r="FSM38" s="730"/>
      <c r="FSN38" s="730"/>
      <c r="FSO38" s="730"/>
      <c r="FSP38" s="730"/>
      <c r="FSQ38" s="730"/>
      <c r="FSR38" s="730"/>
      <c r="FSS38" s="730"/>
      <c r="FST38" s="730"/>
      <c r="FSU38" s="730"/>
      <c r="FSV38" s="730"/>
      <c r="FSW38" s="730"/>
      <c r="FSX38" s="730"/>
      <c r="FSY38" s="730"/>
      <c r="FSZ38" s="730"/>
      <c r="FTA38" s="730"/>
      <c r="FTB38" s="730"/>
      <c r="FTC38" s="730"/>
      <c r="FTD38" s="730"/>
      <c r="FTE38" s="730"/>
      <c r="FTF38" s="730"/>
      <c r="FTG38" s="730"/>
      <c r="FTH38" s="730"/>
      <c r="FTI38" s="730"/>
      <c r="FTJ38" s="730"/>
      <c r="FTK38" s="730"/>
      <c r="FTL38" s="730"/>
      <c r="FTM38" s="730"/>
      <c r="FTN38" s="730"/>
      <c r="FTO38" s="730"/>
      <c r="FTP38" s="730"/>
      <c r="FTQ38" s="730"/>
      <c r="FTR38" s="730"/>
      <c r="FTS38" s="730"/>
      <c r="FTT38" s="730"/>
      <c r="FTU38" s="730"/>
      <c r="FTV38" s="730"/>
      <c r="FTW38" s="730"/>
      <c r="FTX38" s="730"/>
      <c r="FTY38" s="730"/>
      <c r="FTZ38" s="730"/>
      <c r="FUA38" s="730"/>
      <c r="FUB38" s="730"/>
      <c r="FUC38" s="730"/>
      <c r="FUD38" s="730"/>
      <c r="FUE38" s="730"/>
      <c r="FUF38" s="730"/>
      <c r="FUG38" s="730"/>
      <c r="FUH38" s="730"/>
      <c r="FUI38" s="730"/>
      <c r="FUJ38" s="730"/>
      <c r="FUK38" s="730"/>
      <c r="FUL38" s="730"/>
      <c r="FUM38" s="730"/>
      <c r="FUN38" s="730"/>
      <c r="FUO38" s="730"/>
      <c r="FUP38" s="730"/>
      <c r="FUQ38" s="730"/>
      <c r="FUR38" s="730"/>
      <c r="FUS38" s="730"/>
      <c r="FUT38" s="730"/>
      <c r="FUU38" s="730"/>
      <c r="FUV38" s="730"/>
      <c r="FUW38" s="730"/>
      <c r="FUX38" s="730"/>
      <c r="FUY38" s="730"/>
      <c r="FUZ38" s="730"/>
      <c r="FVA38" s="730"/>
      <c r="FVB38" s="730"/>
      <c r="FVC38" s="730"/>
      <c r="FVD38" s="730"/>
      <c r="FVE38" s="730"/>
      <c r="FVF38" s="730"/>
      <c r="FVG38" s="730"/>
      <c r="FVH38" s="730"/>
      <c r="FVI38" s="730"/>
      <c r="FVJ38" s="730"/>
      <c r="FVK38" s="730"/>
      <c r="FVL38" s="730"/>
      <c r="FVM38" s="730"/>
      <c r="FVN38" s="730"/>
      <c r="FVO38" s="730"/>
      <c r="FVP38" s="730"/>
      <c r="FVQ38" s="730"/>
      <c r="FVR38" s="730"/>
      <c r="FVS38" s="730"/>
      <c r="FVT38" s="730"/>
      <c r="FVU38" s="730"/>
      <c r="FVV38" s="730"/>
      <c r="FVW38" s="730"/>
      <c r="FVX38" s="730"/>
      <c r="FVY38" s="730"/>
      <c r="FVZ38" s="730"/>
      <c r="FWA38" s="730"/>
      <c r="FWB38" s="730"/>
      <c r="FWC38" s="730"/>
      <c r="FWD38" s="730"/>
      <c r="FWE38" s="730"/>
      <c r="FWF38" s="730"/>
      <c r="FWG38" s="730"/>
      <c r="FWH38" s="730"/>
      <c r="FWI38" s="730"/>
      <c r="FWJ38" s="730"/>
      <c r="FWK38" s="730"/>
      <c r="FWL38" s="730"/>
      <c r="FWM38" s="730"/>
      <c r="FWN38" s="730"/>
      <c r="FWO38" s="730"/>
      <c r="FWP38" s="730"/>
      <c r="FWQ38" s="730"/>
      <c r="FWR38" s="730"/>
      <c r="FWS38" s="730"/>
      <c r="FWT38" s="730"/>
      <c r="FWU38" s="730"/>
      <c r="FWV38" s="730"/>
      <c r="FWW38" s="730"/>
      <c r="FWX38" s="730"/>
      <c r="FWY38" s="730"/>
      <c r="FWZ38" s="730"/>
      <c r="FXA38" s="730"/>
      <c r="FXB38" s="730"/>
      <c r="FXC38" s="730"/>
      <c r="FXD38" s="730"/>
      <c r="FXE38" s="730"/>
      <c r="FXF38" s="730"/>
      <c r="FXG38" s="730"/>
      <c r="FXH38" s="730"/>
      <c r="FXI38" s="730"/>
      <c r="FXJ38" s="730"/>
      <c r="FXK38" s="730"/>
      <c r="FXL38" s="730"/>
      <c r="FXM38" s="730"/>
      <c r="FXN38" s="730"/>
      <c r="FXO38" s="730"/>
      <c r="FXP38" s="730"/>
      <c r="FXQ38" s="730"/>
      <c r="FXR38" s="730"/>
      <c r="FXS38" s="730"/>
      <c r="FXT38" s="730"/>
      <c r="FXU38" s="730"/>
      <c r="FXV38" s="730"/>
      <c r="FXW38" s="730"/>
      <c r="FXX38" s="730"/>
      <c r="FXY38" s="730"/>
      <c r="FXZ38" s="730"/>
      <c r="FYA38" s="730"/>
      <c r="FYB38" s="730"/>
      <c r="FYC38" s="730"/>
      <c r="FYD38" s="730"/>
      <c r="FYE38" s="730"/>
      <c r="FYF38" s="730"/>
      <c r="FYG38" s="730"/>
      <c r="FYH38" s="730"/>
      <c r="FYI38" s="730"/>
      <c r="FYJ38" s="730"/>
      <c r="FYK38" s="730"/>
      <c r="FYL38" s="730"/>
      <c r="FYM38" s="730"/>
      <c r="FYN38" s="730"/>
      <c r="FYO38" s="730"/>
      <c r="FYP38" s="730"/>
      <c r="FYQ38" s="730"/>
      <c r="FYR38" s="730"/>
      <c r="FYS38" s="730"/>
      <c r="FYT38" s="730"/>
      <c r="FYU38" s="730"/>
      <c r="FYV38" s="730"/>
      <c r="FYW38" s="730"/>
      <c r="FYX38" s="730"/>
      <c r="FYY38" s="730"/>
      <c r="FYZ38" s="730"/>
      <c r="FZA38" s="730"/>
      <c r="FZB38" s="730"/>
      <c r="FZC38" s="730"/>
      <c r="FZD38" s="730"/>
      <c r="FZE38" s="730"/>
      <c r="FZF38" s="730"/>
      <c r="FZG38" s="730"/>
      <c r="FZH38" s="730"/>
      <c r="FZI38" s="730"/>
      <c r="FZJ38" s="730"/>
      <c r="FZK38" s="730"/>
      <c r="FZL38" s="730"/>
      <c r="FZM38" s="730"/>
      <c r="FZN38" s="730"/>
      <c r="FZO38" s="730"/>
      <c r="FZP38" s="730"/>
      <c r="FZQ38" s="730"/>
      <c r="FZR38" s="730"/>
      <c r="FZS38" s="730"/>
      <c r="FZT38" s="730"/>
      <c r="FZU38" s="730"/>
      <c r="FZV38" s="730"/>
      <c r="FZW38" s="730"/>
      <c r="FZX38" s="730"/>
      <c r="FZY38" s="730"/>
      <c r="FZZ38" s="730"/>
      <c r="GAA38" s="730"/>
      <c r="GAB38" s="730"/>
      <c r="GAC38" s="730"/>
      <c r="GAD38" s="730"/>
      <c r="GAE38" s="730"/>
      <c r="GAF38" s="730"/>
      <c r="GAG38" s="730"/>
      <c r="GAH38" s="730"/>
      <c r="GAI38" s="730"/>
      <c r="GAJ38" s="730"/>
      <c r="GAK38" s="730"/>
      <c r="GAL38" s="730"/>
      <c r="GAM38" s="730"/>
      <c r="GAN38" s="730"/>
      <c r="GAO38" s="730"/>
      <c r="GAP38" s="730"/>
      <c r="GAQ38" s="730"/>
      <c r="GAR38" s="730"/>
      <c r="GAS38" s="730"/>
      <c r="GAT38" s="730"/>
      <c r="GAU38" s="730"/>
      <c r="GAV38" s="730"/>
      <c r="GAW38" s="730"/>
      <c r="GAX38" s="730"/>
      <c r="GAY38" s="730"/>
      <c r="GAZ38" s="730"/>
      <c r="GBA38" s="730"/>
      <c r="GBB38" s="730"/>
      <c r="GBC38" s="730"/>
      <c r="GBD38" s="730"/>
      <c r="GBE38" s="730"/>
      <c r="GBF38" s="730"/>
      <c r="GBG38" s="730"/>
      <c r="GBH38" s="730"/>
      <c r="GBI38" s="730"/>
      <c r="GBJ38" s="730"/>
      <c r="GBK38" s="730"/>
      <c r="GBL38" s="730"/>
      <c r="GBM38" s="730"/>
      <c r="GBN38" s="730"/>
      <c r="GBO38" s="730"/>
      <c r="GBP38" s="730"/>
      <c r="GBQ38" s="730"/>
      <c r="GBR38" s="730"/>
      <c r="GBS38" s="730"/>
      <c r="GBT38" s="730"/>
      <c r="GBU38" s="730"/>
      <c r="GBV38" s="730"/>
      <c r="GBW38" s="730"/>
      <c r="GBX38" s="730"/>
      <c r="GBY38" s="730"/>
      <c r="GBZ38" s="730"/>
      <c r="GCA38" s="730"/>
      <c r="GCB38" s="730"/>
      <c r="GCC38" s="730"/>
      <c r="GCD38" s="730"/>
      <c r="GCE38" s="730"/>
      <c r="GCF38" s="730"/>
      <c r="GCG38" s="730"/>
      <c r="GCH38" s="730"/>
      <c r="GCI38" s="730"/>
      <c r="GCJ38" s="730"/>
      <c r="GCK38" s="730"/>
      <c r="GCL38" s="730"/>
      <c r="GCM38" s="730"/>
      <c r="GCN38" s="730"/>
      <c r="GCO38" s="730"/>
      <c r="GCP38" s="730"/>
      <c r="GCQ38" s="730"/>
      <c r="GCR38" s="730"/>
      <c r="GCS38" s="730"/>
      <c r="GCT38" s="730"/>
      <c r="GCU38" s="730"/>
      <c r="GCV38" s="730"/>
      <c r="GCW38" s="730"/>
      <c r="GCX38" s="730"/>
      <c r="GCY38" s="730"/>
      <c r="GCZ38" s="730"/>
      <c r="GDA38" s="730"/>
      <c r="GDB38" s="730"/>
      <c r="GDC38" s="730"/>
      <c r="GDD38" s="730"/>
      <c r="GDE38" s="730"/>
      <c r="GDF38" s="730"/>
      <c r="GDG38" s="730"/>
      <c r="GDH38" s="730"/>
      <c r="GDI38" s="730"/>
      <c r="GDJ38" s="730"/>
      <c r="GDK38" s="730"/>
      <c r="GDL38" s="730"/>
      <c r="GDM38" s="730"/>
      <c r="GDN38" s="730"/>
      <c r="GDO38" s="730"/>
      <c r="GDP38" s="730"/>
      <c r="GDQ38" s="730"/>
      <c r="GDR38" s="730"/>
      <c r="GDS38" s="730"/>
      <c r="GDT38" s="730"/>
      <c r="GDU38" s="730"/>
      <c r="GDV38" s="730"/>
      <c r="GDW38" s="730"/>
      <c r="GDX38" s="730"/>
      <c r="GDY38" s="730"/>
      <c r="GDZ38" s="730"/>
      <c r="GEA38" s="730"/>
      <c r="GEB38" s="730"/>
      <c r="GEC38" s="730"/>
      <c r="GED38" s="730"/>
      <c r="GEE38" s="730"/>
      <c r="GEF38" s="730"/>
      <c r="GEG38" s="730"/>
      <c r="GEH38" s="730"/>
      <c r="GEI38" s="730"/>
      <c r="GEJ38" s="730"/>
      <c r="GEK38" s="730"/>
      <c r="GEL38" s="730"/>
      <c r="GEM38" s="730"/>
      <c r="GEN38" s="730"/>
      <c r="GEO38" s="730"/>
      <c r="GEP38" s="730"/>
      <c r="GEQ38" s="730"/>
      <c r="GER38" s="730"/>
      <c r="GES38" s="730"/>
      <c r="GET38" s="730"/>
      <c r="GEU38" s="730"/>
      <c r="GEV38" s="730"/>
      <c r="GEW38" s="730"/>
      <c r="GEX38" s="730"/>
      <c r="GEY38" s="730"/>
      <c r="GEZ38" s="730"/>
      <c r="GFA38" s="730"/>
      <c r="GFB38" s="730"/>
      <c r="GFC38" s="730"/>
      <c r="GFD38" s="730"/>
      <c r="GFE38" s="730"/>
      <c r="GFF38" s="730"/>
      <c r="GFG38" s="730"/>
      <c r="GFH38" s="730"/>
      <c r="GFI38" s="730"/>
      <c r="GFJ38" s="730"/>
      <c r="GFK38" s="730"/>
      <c r="GFL38" s="730"/>
      <c r="GFM38" s="730"/>
      <c r="GFN38" s="730"/>
      <c r="GFO38" s="730"/>
      <c r="GFP38" s="730"/>
      <c r="GFQ38" s="730"/>
      <c r="GFR38" s="730"/>
      <c r="GFS38" s="730"/>
      <c r="GFT38" s="730"/>
      <c r="GFU38" s="730"/>
      <c r="GFV38" s="730"/>
      <c r="GFW38" s="730"/>
      <c r="GFX38" s="730"/>
      <c r="GFY38" s="730"/>
      <c r="GFZ38" s="730"/>
      <c r="GGA38" s="730"/>
      <c r="GGB38" s="730"/>
      <c r="GGC38" s="730"/>
      <c r="GGD38" s="730"/>
      <c r="GGE38" s="730"/>
      <c r="GGF38" s="730"/>
      <c r="GGG38" s="730"/>
      <c r="GGH38" s="730"/>
      <c r="GGI38" s="730"/>
      <c r="GGJ38" s="730"/>
      <c r="GGK38" s="730"/>
      <c r="GGL38" s="730"/>
      <c r="GGM38" s="730"/>
      <c r="GGN38" s="730"/>
      <c r="GGO38" s="730"/>
      <c r="GGP38" s="730"/>
      <c r="GGQ38" s="730"/>
      <c r="GGR38" s="730"/>
      <c r="GGS38" s="730"/>
      <c r="GGT38" s="730"/>
      <c r="GGU38" s="730"/>
      <c r="GGV38" s="730"/>
      <c r="GGW38" s="730"/>
      <c r="GGX38" s="730"/>
      <c r="GGY38" s="730"/>
      <c r="GGZ38" s="730"/>
      <c r="GHA38" s="730"/>
      <c r="GHB38" s="730"/>
      <c r="GHC38" s="730"/>
      <c r="GHD38" s="730"/>
      <c r="GHE38" s="730"/>
      <c r="GHF38" s="730"/>
      <c r="GHG38" s="730"/>
      <c r="GHH38" s="730"/>
      <c r="GHI38" s="730"/>
      <c r="GHJ38" s="730"/>
      <c r="GHK38" s="730"/>
      <c r="GHL38" s="730"/>
      <c r="GHM38" s="730"/>
      <c r="GHN38" s="730"/>
      <c r="GHO38" s="730"/>
      <c r="GHP38" s="730"/>
      <c r="GHQ38" s="730"/>
      <c r="GHR38" s="730"/>
      <c r="GHS38" s="730"/>
      <c r="GHT38" s="730"/>
      <c r="GHU38" s="730"/>
      <c r="GHV38" s="730"/>
      <c r="GHW38" s="730"/>
      <c r="GHX38" s="730"/>
      <c r="GHY38" s="730"/>
      <c r="GHZ38" s="730"/>
      <c r="GIA38" s="730"/>
      <c r="GIB38" s="730"/>
      <c r="GIC38" s="730"/>
      <c r="GID38" s="730"/>
      <c r="GIE38" s="730"/>
      <c r="GIF38" s="730"/>
      <c r="GIG38" s="730"/>
      <c r="GIH38" s="730"/>
      <c r="GII38" s="730"/>
      <c r="GIJ38" s="730"/>
      <c r="GIK38" s="730"/>
      <c r="GIL38" s="730"/>
      <c r="GIM38" s="730"/>
      <c r="GIN38" s="730"/>
      <c r="GIO38" s="730"/>
      <c r="GIP38" s="730"/>
      <c r="GIQ38" s="730"/>
      <c r="GIR38" s="730"/>
      <c r="GIS38" s="730"/>
      <c r="GIT38" s="730"/>
      <c r="GIU38" s="730"/>
      <c r="GIV38" s="730"/>
      <c r="GIW38" s="730"/>
      <c r="GIX38" s="730"/>
      <c r="GIY38" s="730"/>
      <c r="GIZ38" s="730"/>
      <c r="GJA38" s="730"/>
      <c r="GJB38" s="730"/>
      <c r="GJC38" s="730"/>
      <c r="GJD38" s="730"/>
      <c r="GJE38" s="730"/>
      <c r="GJF38" s="730"/>
      <c r="GJG38" s="730"/>
      <c r="GJH38" s="730"/>
      <c r="GJI38" s="730"/>
      <c r="GJJ38" s="730"/>
      <c r="GJK38" s="730"/>
      <c r="GJL38" s="730"/>
      <c r="GJM38" s="730"/>
      <c r="GJN38" s="730"/>
      <c r="GJO38" s="730"/>
      <c r="GJP38" s="730"/>
      <c r="GJQ38" s="730"/>
      <c r="GJR38" s="730"/>
      <c r="GJS38" s="730"/>
      <c r="GJT38" s="730"/>
      <c r="GJU38" s="730"/>
      <c r="GJV38" s="730"/>
      <c r="GJW38" s="730"/>
      <c r="GJX38" s="730"/>
      <c r="GJY38" s="730"/>
      <c r="GJZ38" s="730"/>
      <c r="GKA38" s="730"/>
      <c r="GKB38" s="730"/>
      <c r="GKC38" s="730"/>
      <c r="GKD38" s="730"/>
      <c r="GKE38" s="730"/>
      <c r="GKF38" s="730"/>
      <c r="GKG38" s="730"/>
      <c r="GKH38" s="730"/>
      <c r="GKI38" s="730"/>
      <c r="GKJ38" s="730"/>
      <c r="GKK38" s="730"/>
      <c r="GKL38" s="730"/>
      <c r="GKM38" s="730"/>
      <c r="GKN38" s="730"/>
      <c r="GKO38" s="730"/>
      <c r="GKP38" s="730"/>
      <c r="GKQ38" s="730"/>
      <c r="GKR38" s="730"/>
      <c r="GKS38" s="730"/>
      <c r="GKT38" s="730"/>
      <c r="GKU38" s="730"/>
      <c r="GKV38" s="730"/>
      <c r="GKW38" s="730"/>
      <c r="GKX38" s="730"/>
      <c r="GKY38" s="730"/>
      <c r="GKZ38" s="730"/>
      <c r="GLA38" s="730"/>
      <c r="GLB38" s="730"/>
      <c r="GLC38" s="730"/>
      <c r="GLD38" s="730"/>
      <c r="GLE38" s="730"/>
      <c r="GLF38" s="730"/>
      <c r="GLG38" s="730"/>
      <c r="GLH38" s="730"/>
      <c r="GLI38" s="730"/>
      <c r="GLJ38" s="730"/>
      <c r="GLK38" s="730"/>
      <c r="GLL38" s="730"/>
      <c r="GLM38" s="730"/>
      <c r="GLN38" s="730"/>
      <c r="GLO38" s="730"/>
      <c r="GLP38" s="730"/>
      <c r="GLQ38" s="730"/>
      <c r="GLR38" s="730"/>
      <c r="GLS38" s="730"/>
      <c r="GLT38" s="730"/>
      <c r="GLU38" s="730"/>
      <c r="GLV38" s="730"/>
      <c r="GLW38" s="730"/>
      <c r="GLX38" s="730"/>
      <c r="GLY38" s="730"/>
      <c r="GLZ38" s="730"/>
      <c r="GMA38" s="730"/>
      <c r="GMB38" s="730"/>
      <c r="GMC38" s="730"/>
      <c r="GMD38" s="730"/>
      <c r="GME38" s="730"/>
      <c r="GMF38" s="730"/>
      <c r="GMG38" s="730"/>
      <c r="GMH38" s="730"/>
      <c r="GMI38" s="730"/>
      <c r="GMJ38" s="730"/>
      <c r="GMK38" s="730"/>
      <c r="GML38" s="730"/>
      <c r="GMM38" s="730"/>
      <c r="GMN38" s="730"/>
      <c r="GMO38" s="730"/>
      <c r="GMP38" s="730"/>
      <c r="GMQ38" s="730"/>
      <c r="GMR38" s="730"/>
      <c r="GMS38" s="730"/>
      <c r="GMT38" s="730"/>
      <c r="GMU38" s="730"/>
      <c r="GMV38" s="730"/>
      <c r="GMW38" s="730"/>
      <c r="GMX38" s="730"/>
      <c r="GMY38" s="730"/>
      <c r="GMZ38" s="730"/>
      <c r="GNA38" s="730"/>
      <c r="GNB38" s="730"/>
      <c r="GNC38" s="730"/>
      <c r="GND38" s="730"/>
      <c r="GNE38" s="730"/>
      <c r="GNF38" s="730"/>
      <c r="GNG38" s="730"/>
      <c r="GNH38" s="730"/>
      <c r="GNI38" s="730"/>
      <c r="GNJ38" s="730"/>
      <c r="GNK38" s="730"/>
      <c r="GNL38" s="730"/>
      <c r="GNM38" s="730"/>
      <c r="GNN38" s="730"/>
      <c r="GNO38" s="730"/>
      <c r="GNP38" s="730"/>
      <c r="GNQ38" s="730"/>
      <c r="GNR38" s="730"/>
      <c r="GNS38" s="730"/>
      <c r="GNT38" s="730"/>
      <c r="GNU38" s="730"/>
      <c r="GNV38" s="730"/>
      <c r="GNW38" s="730"/>
      <c r="GNX38" s="730"/>
      <c r="GNY38" s="730"/>
      <c r="GNZ38" s="730"/>
      <c r="GOA38" s="730"/>
      <c r="GOB38" s="730"/>
      <c r="GOC38" s="730"/>
      <c r="GOD38" s="730"/>
      <c r="GOE38" s="730"/>
      <c r="GOF38" s="730"/>
      <c r="GOG38" s="730"/>
      <c r="GOH38" s="730"/>
      <c r="GOI38" s="730"/>
      <c r="GOJ38" s="730"/>
      <c r="GOK38" s="730"/>
      <c r="GOL38" s="730"/>
      <c r="GOM38" s="730"/>
      <c r="GON38" s="730"/>
      <c r="GOO38" s="730"/>
      <c r="GOP38" s="730"/>
      <c r="GOQ38" s="730"/>
      <c r="GOR38" s="730"/>
      <c r="GOS38" s="730"/>
      <c r="GOT38" s="730"/>
      <c r="GOU38" s="730"/>
      <c r="GOV38" s="730"/>
      <c r="GOW38" s="730"/>
      <c r="GOX38" s="730"/>
      <c r="GOY38" s="730"/>
      <c r="GOZ38" s="730"/>
      <c r="GPA38" s="730"/>
      <c r="GPB38" s="730"/>
      <c r="GPC38" s="730"/>
      <c r="GPD38" s="730"/>
      <c r="GPE38" s="730"/>
      <c r="GPF38" s="730"/>
      <c r="GPG38" s="730"/>
      <c r="GPH38" s="730"/>
      <c r="GPI38" s="730"/>
      <c r="GPJ38" s="730"/>
      <c r="GPK38" s="730"/>
      <c r="GPL38" s="730"/>
      <c r="GPM38" s="730"/>
      <c r="GPN38" s="730"/>
      <c r="GPO38" s="730"/>
      <c r="GPP38" s="730"/>
      <c r="GPQ38" s="730"/>
      <c r="GPR38" s="730"/>
      <c r="GPS38" s="730"/>
      <c r="GPT38" s="730"/>
      <c r="GPU38" s="730"/>
      <c r="GPV38" s="730"/>
      <c r="GPW38" s="730"/>
      <c r="GPX38" s="730"/>
      <c r="GPY38" s="730"/>
      <c r="GPZ38" s="730"/>
      <c r="GQA38" s="730"/>
      <c r="GQB38" s="730"/>
      <c r="GQC38" s="730"/>
      <c r="GQD38" s="730"/>
      <c r="GQE38" s="730"/>
      <c r="GQF38" s="730"/>
      <c r="GQG38" s="730"/>
      <c r="GQH38" s="730"/>
      <c r="GQI38" s="730"/>
      <c r="GQJ38" s="730"/>
      <c r="GQK38" s="730"/>
      <c r="GQL38" s="730"/>
      <c r="GQM38" s="730"/>
      <c r="GQN38" s="730"/>
      <c r="GQO38" s="730"/>
      <c r="GQP38" s="730"/>
      <c r="GQQ38" s="730"/>
      <c r="GQR38" s="730"/>
      <c r="GQS38" s="730"/>
      <c r="GQT38" s="730"/>
      <c r="GQU38" s="730"/>
      <c r="GQV38" s="730"/>
      <c r="GQW38" s="730"/>
      <c r="GQX38" s="730"/>
      <c r="GQY38" s="730"/>
      <c r="GQZ38" s="730"/>
      <c r="GRA38" s="730"/>
      <c r="GRB38" s="730"/>
      <c r="GRC38" s="730"/>
      <c r="GRD38" s="730"/>
      <c r="GRE38" s="730"/>
      <c r="GRF38" s="730"/>
      <c r="GRG38" s="730"/>
      <c r="GRH38" s="730"/>
      <c r="GRI38" s="730"/>
      <c r="GRJ38" s="730"/>
      <c r="GRK38" s="730"/>
      <c r="GRL38" s="730"/>
      <c r="GRM38" s="730"/>
      <c r="GRN38" s="730"/>
      <c r="GRO38" s="730"/>
      <c r="GRP38" s="730"/>
      <c r="GRQ38" s="730"/>
      <c r="GRR38" s="730"/>
      <c r="GRS38" s="730"/>
      <c r="GRT38" s="730"/>
      <c r="GRU38" s="730"/>
      <c r="GRV38" s="730"/>
      <c r="GRW38" s="730"/>
      <c r="GRX38" s="730"/>
      <c r="GRY38" s="730"/>
      <c r="GRZ38" s="730"/>
      <c r="GSA38" s="730"/>
      <c r="GSB38" s="730"/>
      <c r="GSC38" s="730"/>
      <c r="GSD38" s="730"/>
      <c r="GSE38" s="730"/>
      <c r="GSF38" s="730"/>
      <c r="GSG38" s="730"/>
      <c r="GSH38" s="730"/>
      <c r="GSI38" s="730"/>
      <c r="GSJ38" s="730"/>
      <c r="GSK38" s="730"/>
      <c r="GSL38" s="730"/>
      <c r="GSM38" s="730"/>
      <c r="GSN38" s="730"/>
      <c r="GSO38" s="730"/>
      <c r="GSP38" s="730"/>
      <c r="GSQ38" s="730"/>
      <c r="GSR38" s="730"/>
      <c r="GSS38" s="730"/>
      <c r="GST38" s="730"/>
      <c r="GSU38" s="730"/>
      <c r="GSV38" s="730"/>
      <c r="GSW38" s="730"/>
      <c r="GSX38" s="730"/>
      <c r="GSY38" s="730"/>
      <c r="GSZ38" s="730"/>
      <c r="GTA38" s="730"/>
      <c r="GTB38" s="730"/>
      <c r="GTC38" s="730"/>
      <c r="GTD38" s="730"/>
      <c r="GTE38" s="730"/>
      <c r="GTF38" s="730"/>
      <c r="GTG38" s="730"/>
      <c r="GTH38" s="730"/>
      <c r="GTI38" s="730"/>
      <c r="GTJ38" s="730"/>
      <c r="GTK38" s="730"/>
      <c r="GTL38" s="730"/>
      <c r="GTM38" s="730"/>
      <c r="GTN38" s="730"/>
      <c r="GTO38" s="730"/>
      <c r="GTP38" s="730"/>
      <c r="GTQ38" s="730"/>
      <c r="GTR38" s="730"/>
      <c r="GTS38" s="730"/>
      <c r="GTT38" s="730"/>
      <c r="GTU38" s="730"/>
      <c r="GTV38" s="730"/>
      <c r="GTW38" s="730"/>
      <c r="GTX38" s="730"/>
      <c r="GTY38" s="730"/>
      <c r="GTZ38" s="730"/>
      <c r="GUA38" s="730"/>
      <c r="GUB38" s="730"/>
      <c r="GUC38" s="730"/>
      <c r="GUD38" s="730"/>
      <c r="GUE38" s="730"/>
      <c r="GUF38" s="730"/>
      <c r="GUG38" s="730"/>
      <c r="GUH38" s="730"/>
      <c r="GUI38" s="730"/>
      <c r="GUJ38" s="730"/>
      <c r="GUK38" s="730"/>
      <c r="GUL38" s="730"/>
      <c r="GUM38" s="730"/>
      <c r="GUN38" s="730"/>
      <c r="GUO38" s="730"/>
      <c r="GUP38" s="730"/>
      <c r="GUQ38" s="730"/>
      <c r="GUR38" s="730"/>
      <c r="GUS38" s="730"/>
      <c r="GUT38" s="730"/>
      <c r="GUU38" s="730"/>
      <c r="GUV38" s="730"/>
      <c r="GUW38" s="730"/>
      <c r="GUX38" s="730"/>
      <c r="GUY38" s="730"/>
      <c r="GUZ38" s="730"/>
      <c r="GVA38" s="730"/>
      <c r="GVB38" s="730"/>
      <c r="GVC38" s="730"/>
      <c r="GVD38" s="730"/>
      <c r="GVE38" s="730"/>
      <c r="GVF38" s="730"/>
      <c r="GVG38" s="730"/>
      <c r="GVH38" s="730"/>
      <c r="GVI38" s="730"/>
      <c r="GVJ38" s="730"/>
      <c r="GVK38" s="730"/>
      <c r="GVL38" s="730"/>
      <c r="GVM38" s="730"/>
      <c r="GVN38" s="730"/>
      <c r="GVO38" s="730"/>
      <c r="GVP38" s="730"/>
      <c r="GVQ38" s="730"/>
      <c r="GVR38" s="730"/>
      <c r="GVS38" s="730"/>
      <c r="GVT38" s="730"/>
      <c r="GVU38" s="730"/>
      <c r="GVV38" s="730"/>
      <c r="GVW38" s="730"/>
      <c r="GVX38" s="730"/>
      <c r="GVY38" s="730"/>
      <c r="GVZ38" s="730"/>
      <c r="GWA38" s="730"/>
      <c r="GWB38" s="730"/>
      <c r="GWC38" s="730"/>
      <c r="GWD38" s="730"/>
      <c r="GWE38" s="730"/>
      <c r="GWF38" s="730"/>
      <c r="GWG38" s="730"/>
      <c r="GWH38" s="730"/>
      <c r="GWI38" s="730"/>
      <c r="GWJ38" s="730"/>
      <c r="GWK38" s="730"/>
      <c r="GWL38" s="730"/>
      <c r="GWM38" s="730"/>
      <c r="GWN38" s="730"/>
      <c r="GWO38" s="730"/>
      <c r="GWP38" s="730"/>
      <c r="GWQ38" s="730"/>
      <c r="GWR38" s="730"/>
      <c r="GWS38" s="730"/>
      <c r="GWT38" s="730"/>
      <c r="GWU38" s="730"/>
      <c r="GWV38" s="730"/>
      <c r="GWW38" s="730"/>
      <c r="GWX38" s="730"/>
      <c r="GWY38" s="730"/>
      <c r="GWZ38" s="730"/>
      <c r="GXA38" s="730"/>
      <c r="GXB38" s="730"/>
      <c r="GXC38" s="730"/>
      <c r="GXD38" s="730"/>
      <c r="GXE38" s="730"/>
      <c r="GXF38" s="730"/>
      <c r="GXG38" s="730"/>
      <c r="GXH38" s="730"/>
      <c r="GXI38" s="730"/>
      <c r="GXJ38" s="730"/>
      <c r="GXK38" s="730"/>
      <c r="GXL38" s="730"/>
      <c r="GXM38" s="730"/>
      <c r="GXN38" s="730"/>
      <c r="GXO38" s="730"/>
      <c r="GXP38" s="730"/>
      <c r="GXQ38" s="730"/>
      <c r="GXR38" s="730"/>
      <c r="GXS38" s="730"/>
      <c r="GXT38" s="730"/>
      <c r="GXU38" s="730"/>
      <c r="GXV38" s="730"/>
      <c r="GXW38" s="730"/>
      <c r="GXX38" s="730"/>
      <c r="GXY38" s="730"/>
      <c r="GXZ38" s="730"/>
      <c r="GYA38" s="730"/>
      <c r="GYB38" s="730"/>
      <c r="GYC38" s="730"/>
      <c r="GYD38" s="730"/>
      <c r="GYE38" s="730"/>
      <c r="GYF38" s="730"/>
      <c r="GYG38" s="730"/>
      <c r="GYH38" s="730"/>
      <c r="GYI38" s="730"/>
      <c r="GYJ38" s="730"/>
      <c r="GYK38" s="730"/>
      <c r="GYL38" s="730"/>
      <c r="GYM38" s="730"/>
      <c r="GYN38" s="730"/>
      <c r="GYO38" s="730"/>
      <c r="GYP38" s="730"/>
      <c r="GYQ38" s="730"/>
      <c r="GYR38" s="730"/>
      <c r="GYS38" s="730"/>
      <c r="GYT38" s="730"/>
      <c r="GYU38" s="730"/>
      <c r="GYV38" s="730"/>
      <c r="GYW38" s="730"/>
      <c r="GYX38" s="730"/>
      <c r="GYY38" s="730"/>
      <c r="GYZ38" s="730"/>
      <c r="GZA38" s="730"/>
      <c r="GZB38" s="730"/>
      <c r="GZC38" s="730"/>
      <c r="GZD38" s="730"/>
      <c r="GZE38" s="730"/>
      <c r="GZF38" s="730"/>
      <c r="GZG38" s="730"/>
      <c r="GZH38" s="730"/>
      <c r="GZI38" s="730"/>
      <c r="GZJ38" s="730"/>
      <c r="GZK38" s="730"/>
      <c r="GZL38" s="730"/>
      <c r="GZM38" s="730"/>
      <c r="GZN38" s="730"/>
      <c r="GZO38" s="730"/>
      <c r="GZP38" s="730"/>
      <c r="GZQ38" s="730"/>
      <c r="GZR38" s="730"/>
      <c r="GZS38" s="730"/>
      <c r="GZT38" s="730"/>
      <c r="GZU38" s="730"/>
      <c r="GZV38" s="730"/>
      <c r="GZW38" s="730"/>
      <c r="GZX38" s="730"/>
      <c r="GZY38" s="730"/>
      <c r="GZZ38" s="730"/>
      <c r="HAA38" s="730"/>
      <c r="HAB38" s="730"/>
      <c r="HAC38" s="730"/>
      <c r="HAD38" s="730"/>
      <c r="HAE38" s="730"/>
      <c r="HAF38" s="730"/>
      <c r="HAG38" s="730"/>
      <c r="HAH38" s="730"/>
      <c r="HAI38" s="730"/>
      <c r="HAJ38" s="730"/>
      <c r="HAK38" s="730"/>
      <c r="HAL38" s="730"/>
      <c r="HAM38" s="730"/>
      <c r="HAN38" s="730"/>
      <c r="HAO38" s="730"/>
      <c r="HAP38" s="730"/>
      <c r="HAQ38" s="730"/>
      <c r="HAR38" s="730"/>
      <c r="HAS38" s="730"/>
      <c r="HAT38" s="730"/>
      <c r="HAU38" s="730"/>
      <c r="HAV38" s="730"/>
      <c r="HAW38" s="730"/>
      <c r="HAX38" s="730"/>
      <c r="HAY38" s="730"/>
      <c r="HAZ38" s="730"/>
      <c r="HBA38" s="730"/>
      <c r="HBB38" s="730"/>
      <c r="HBC38" s="730"/>
      <c r="HBD38" s="730"/>
      <c r="HBE38" s="730"/>
      <c r="HBF38" s="730"/>
      <c r="HBG38" s="730"/>
      <c r="HBH38" s="730"/>
      <c r="HBI38" s="730"/>
      <c r="HBJ38" s="730"/>
      <c r="HBK38" s="730"/>
      <c r="HBL38" s="730"/>
      <c r="HBM38" s="730"/>
      <c r="HBN38" s="730"/>
      <c r="HBO38" s="730"/>
      <c r="HBP38" s="730"/>
      <c r="HBQ38" s="730"/>
      <c r="HBR38" s="730"/>
      <c r="HBS38" s="730"/>
      <c r="HBT38" s="730"/>
      <c r="HBU38" s="730"/>
      <c r="HBV38" s="730"/>
      <c r="HBW38" s="730"/>
      <c r="HBX38" s="730"/>
      <c r="HBY38" s="730"/>
      <c r="HBZ38" s="730"/>
      <c r="HCA38" s="730"/>
      <c r="HCB38" s="730"/>
      <c r="HCC38" s="730"/>
      <c r="HCD38" s="730"/>
      <c r="HCE38" s="730"/>
      <c r="HCF38" s="730"/>
      <c r="HCG38" s="730"/>
      <c r="HCH38" s="730"/>
      <c r="HCI38" s="730"/>
      <c r="HCJ38" s="730"/>
      <c r="HCK38" s="730"/>
      <c r="HCL38" s="730"/>
      <c r="HCM38" s="730"/>
      <c r="HCN38" s="730"/>
      <c r="HCO38" s="730"/>
      <c r="HCP38" s="730"/>
      <c r="HCQ38" s="730"/>
      <c r="HCR38" s="730"/>
      <c r="HCS38" s="730"/>
      <c r="HCT38" s="730"/>
      <c r="HCU38" s="730"/>
      <c r="HCV38" s="730"/>
      <c r="HCW38" s="730"/>
      <c r="HCX38" s="730"/>
      <c r="HCY38" s="730"/>
      <c r="HCZ38" s="730"/>
      <c r="HDA38" s="730"/>
      <c r="HDB38" s="730"/>
      <c r="HDC38" s="730"/>
      <c r="HDD38" s="730"/>
      <c r="HDE38" s="730"/>
      <c r="HDF38" s="730"/>
      <c r="HDG38" s="730"/>
      <c r="HDH38" s="730"/>
      <c r="HDI38" s="730"/>
      <c r="HDJ38" s="730"/>
      <c r="HDK38" s="730"/>
      <c r="HDL38" s="730"/>
      <c r="HDM38" s="730"/>
      <c r="HDN38" s="730"/>
      <c r="HDO38" s="730"/>
      <c r="HDP38" s="730"/>
      <c r="HDQ38" s="730"/>
      <c r="HDR38" s="730"/>
      <c r="HDS38" s="730"/>
      <c r="HDT38" s="730"/>
      <c r="HDU38" s="730"/>
      <c r="HDV38" s="730"/>
      <c r="HDW38" s="730"/>
      <c r="HDX38" s="730"/>
      <c r="HDY38" s="730"/>
      <c r="HDZ38" s="730"/>
      <c r="HEA38" s="730"/>
      <c r="HEB38" s="730"/>
      <c r="HEC38" s="730"/>
      <c r="HED38" s="730"/>
      <c r="HEE38" s="730"/>
      <c r="HEF38" s="730"/>
      <c r="HEG38" s="730"/>
      <c r="HEH38" s="730"/>
      <c r="HEI38" s="730"/>
      <c r="HEJ38" s="730"/>
      <c r="HEK38" s="730"/>
      <c r="HEL38" s="730"/>
      <c r="HEM38" s="730"/>
      <c r="HEN38" s="730"/>
      <c r="HEO38" s="730"/>
      <c r="HEP38" s="730"/>
      <c r="HEQ38" s="730"/>
      <c r="HER38" s="730"/>
      <c r="HES38" s="730"/>
      <c r="HET38" s="730"/>
      <c r="HEU38" s="730"/>
      <c r="HEV38" s="730"/>
      <c r="HEW38" s="730"/>
      <c r="HEX38" s="730"/>
      <c r="HEY38" s="730"/>
      <c r="HEZ38" s="730"/>
      <c r="HFA38" s="730"/>
      <c r="HFB38" s="730"/>
      <c r="HFC38" s="730"/>
      <c r="HFD38" s="730"/>
      <c r="HFE38" s="730"/>
      <c r="HFF38" s="730"/>
      <c r="HFG38" s="730"/>
      <c r="HFH38" s="730"/>
      <c r="HFI38" s="730"/>
      <c r="HFJ38" s="730"/>
      <c r="HFK38" s="730"/>
      <c r="HFL38" s="730"/>
      <c r="HFM38" s="730"/>
      <c r="HFN38" s="730"/>
      <c r="HFO38" s="730"/>
      <c r="HFP38" s="730"/>
      <c r="HFQ38" s="730"/>
      <c r="HFR38" s="730"/>
      <c r="HFS38" s="730"/>
      <c r="HFT38" s="730"/>
      <c r="HFU38" s="730"/>
      <c r="HFV38" s="730"/>
      <c r="HFW38" s="730"/>
      <c r="HFX38" s="730"/>
      <c r="HFY38" s="730"/>
      <c r="HFZ38" s="730"/>
      <c r="HGA38" s="730"/>
      <c r="HGB38" s="730"/>
      <c r="HGC38" s="730"/>
      <c r="HGD38" s="730"/>
      <c r="HGE38" s="730"/>
      <c r="HGF38" s="730"/>
      <c r="HGG38" s="730"/>
      <c r="HGH38" s="730"/>
      <c r="HGI38" s="730"/>
      <c r="HGJ38" s="730"/>
      <c r="HGK38" s="730"/>
      <c r="HGL38" s="730"/>
      <c r="HGM38" s="730"/>
      <c r="HGN38" s="730"/>
      <c r="HGO38" s="730"/>
      <c r="HGP38" s="730"/>
      <c r="HGQ38" s="730"/>
      <c r="HGR38" s="730"/>
      <c r="HGS38" s="730"/>
      <c r="HGT38" s="730"/>
      <c r="HGU38" s="730"/>
      <c r="HGV38" s="730"/>
      <c r="HGW38" s="730"/>
      <c r="HGX38" s="730"/>
      <c r="HGY38" s="730"/>
      <c r="HGZ38" s="730"/>
      <c r="HHA38" s="730"/>
      <c r="HHB38" s="730"/>
      <c r="HHC38" s="730"/>
      <c r="HHD38" s="730"/>
      <c r="HHE38" s="730"/>
      <c r="HHF38" s="730"/>
      <c r="HHG38" s="730"/>
      <c r="HHH38" s="730"/>
      <c r="HHI38" s="730"/>
      <c r="HHJ38" s="730"/>
      <c r="HHK38" s="730"/>
      <c r="HHL38" s="730"/>
      <c r="HHM38" s="730"/>
      <c r="HHN38" s="730"/>
      <c r="HHO38" s="730"/>
      <c r="HHP38" s="730"/>
      <c r="HHQ38" s="730"/>
      <c r="HHR38" s="730"/>
      <c r="HHS38" s="730"/>
      <c r="HHT38" s="730"/>
      <c r="HHU38" s="730"/>
      <c r="HHV38" s="730"/>
      <c r="HHW38" s="730"/>
      <c r="HHX38" s="730"/>
      <c r="HHY38" s="730"/>
      <c r="HHZ38" s="730"/>
      <c r="HIA38" s="730"/>
      <c r="HIB38" s="730"/>
      <c r="HIC38" s="730"/>
      <c r="HID38" s="730"/>
      <c r="HIE38" s="730"/>
      <c r="HIF38" s="730"/>
      <c r="HIG38" s="730"/>
      <c r="HIH38" s="730"/>
      <c r="HII38" s="730"/>
      <c r="HIJ38" s="730"/>
      <c r="HIK38" s="730"/>
      <c r="HIL38" s="730"/>
      <c r="HIM38" s="730"/>
      <c r="HIN38" s="730"/>
      <c r="HIO38" s="730"/>
      <c r="HIP38" s="730"/>
      <c r="HIQ38" s="730"/>
      <c r="HIR38" s="730"/>
      <c r="HIS38" s="730"/>
      <c r="HIT38" s="730"/>
      <c r="HIU38" s="730"/>
      <c r="HIV38" s="730"/>
      <c r="HIW38" s="730"/>
      <c r="HIX38" s="730"/>
      <c r="HIY38" s="730"/>
      <c r="HIZ38" s="730"/>
      <c r="HJA38" s="730"/>
      <c r="HJB38" s="730"/>
      <c r="HJC38" s="730"/>
      <c r="HJD38" s="730"/>
      <c r="HJE38" s="730"/>
      <c r="HJF38" s="730"/>
      <c r="HJG38" s="730"/>
      <c r="HJH38" s="730"/>
      <c r="HJI38" s="730"/>
      <c r="HJJ38" s="730"/>
      <c r="HJK38" s="730"/>
      <c r="HJL38" s="730"/>
      <c r="HJM38" s="730"/>
      <c r="HJN38" s="730"/>
      <c r="HJO38" s="730"/>
      <c r="HJP38" s="730"/>
      <c r="HJQ38" s="730"/>
      <c r="HJR38" s="730"/>
      <c r="HJS38" s="730"/>
      <c r="HJT38" s="730"/>
      <c r="HJU38" s="730"/>
      <c r="HJV38" s="730"/>
      <c r="HJW38" s="730"/>
      <c r="HJX38" s="730"/>
      <c r="HJY38" s="730"/>
      <c r="HJZ38" s="730"/>
      <c r="HKA38" s="730"/>
      <c r="HKB38" s="730"/>
      <c r="HKC38" s="730"/>
      <c r="HKD38" s="730"/>
      <c r="HKE38" s="730"/>
      <c r="HKF38" s="730"/>
      <c r="HKG38" s="730"/>
      <c r="HKH38" s="730"/>
      <c r="HKI38" s="730"/>
      <c r="HKJ38" s="730"/>
      <c r="HKK38" s="730"/>
      <c r="HKL38" s="730"/>
      <c r="HKM38" s="730"/>
      <c r="HKN38" s="730"/>
      <c r="HKO38" s="730"/>
      <c r="HKP38" s="730"/>
      <c r="HKQ38" s="730"/>
      <c r="HKR38" s="730"/>
      <c r="HKS38" s="730"/>
      <c r="HKT38" s="730"/>
      <c r="HKU38" s="730"/>
      <c r="HKV38" s="730"/>
      <c r="HKW38" s="730"/>
      <c r="HKX38" s="730"/>
      <c r="HKY38" s="730"/>
      <c r="HKZ38" s="730"/>
      <c r="HLA38" s="730"/>
      <c r="HLB38" s="730"/>
      <c r="HLC38" s="730"/>
      <c r="HLD38" s="730"/>
      <c r="HLE38" s="730"/>
      <c r="HLF38" s="730"/>
      <c r="HLG38" s="730"/>
      <c r="HLH38" s="730"/>
      <c r="HLI38" s="730"/>
      <c r="HLJ38" s="730"/>
      <c r="HLK38" s="730"/>
      <c r="HLL38" s="730"/>
      <c r="HLM38" s="730"/>
      <c r="HLN38" s="730"/>
      <c r="HLO38" s="730"/>
      <c r="HLP38" s="730"/>
      <c r="HLQ38" s="730"/>
      <c r="HLR38" s="730"/>
      <c r="HLS38" s="730"/>
      <c r="HLT38" s="730"/>
      <c r="HLU38" s="730"/>
      <c r="HLV38" s="730"/>
      <c r="HLW38" s="730"/>
      <c r="HLX38" s="730"/>
      <c r="HLY38" s="730"/>
      <c r="HLZ38" s="730"/>
      <c r="HMA38" s="730"/>
      <c r="HMB38" s="730"/>
      <c r="HMC38" s="730"/>
      <c r="HMD38" s="730"/>
      <c r="HME38" s="730"/>
      <c r="HMF38" s="730"/>
      <c r="HMG38" s="730"/>
      <c r="HMH38" s="730"/>
      <c r="HMI38" s="730"/>
      <c r="HMJ38" s="730"/>
      <c r="HMK38" s="730"/>
      <c r="HML38" s="730"/>
      <c r="HMM38" s="730"/>
      <c r="HMN38" s="730"/>
      <c r="HMO38" s="730"/>
      <c r="HMP38" s="730"/>
      <c r="HMQ38" s="730"/>
      <c r="HMR38" s="730"/>
      <c r="HMS38" s="730"/>
      <c r="HMT38" s="730"/>
      <c r="HMU38" s="730"/>
      <c r="HMV38" s="730"/>
      <c r="HMW38" s="730"/>
      <c r="HMX38" s="730"/>
      <c r="HMY38" s="730"/>
      <c r="HMZ38" s="730"/>
      <c r="HNA38" s="730"/>
      <c r="HNB38" s="730"/>
      <c r="HNC38" s="730"/>
      <c r="HND38" s="730"/>
      <c r="HNE38" s="730"/>
      <c r="HNF38" s="730"/>
      <c r="HNG38" s="730"/>
      <c r="HNH38" s="730"/>
      <c r="HNI38" s="730"/>
      <c r="HNJ38" s="730"/>
      <c r="HNK38" s="730"/>
      <c r="HNL38" s="730"/>
      <c r="HNM38" s="730"/>
      <c r="HNN38" s="730"/>
      <c r="HNO38" s="730"/>
      <c r="HNP38" s="730"/>
      <c r="HNQ38" s="730"/>
      <c r="HNR38" s="730"/>
      <c r="HNS38" s="730"/>
      <c r="HNT38" s="730"/>
      <c r="HNU38" s="730"/>
      <c r="HNV38" s="730"/>
      <c r="HNW38" s="730"/>
      <c r="HNX38" s="730"/>
      <c r="HNY38" s="730"/>
      <c r="HNZ38" s="730"/>
      <c r="HOA38" s="730"/>
      <c r="HOB38" s="730"/>
      <c r="HOC38" s="730"/>
      <c r="HOD38" s="730"/>
      <c r="HOE38" s="730"/>
      <c r="HOF38" s="730"/>
      <c r="HOG38" s="730"/>
      <c r="HOH38" s="730"/>
      <c r="HOI38" s="730"/>
      <c r="HOJ38" s="730"/>
      <c r="HOK38" s="730"/>
      <c r="HOL38" s="730"/>
      <c r="HOM38" s="730"/>
      <c r="HON38" s="730"/>
      <c r="HOO38" s="730"/>
      <c r="HOP38" s="730"/>
      <c r="HOQ38" s="730"/>
      <c r="HOR38" s="730"/>
      <c r="HOS38" s="730"/>
      <c r="HOT38" s="730"/>
      <c r="HOU38" s="730"/>
      <c r="HOV38" s="730"/>
      <c r="HOW38" s="730"/>
      <c r="HOX38" s="730"/>
      <c r="HOY38" s="730"/>
      <c r="HOZ38" s="730"/>
      <c r="HPA38" s="730"/>
      <c r="HPB38" s="730"/>
      <c r="HPC38" s="730"/>
      <c r="HPD38" s="730"/>
      <c r="HPE38" s="730"/>
      <c r="HPF38" s="730"/>
      <c r="HPG38" s="730"/>
      <c r="HPH38" s="730"/>
      <c r="HPI38" s="730"/>
      <c r="HPJ38" s="730"/>
      <c r="HPK38" s="730"/>
      <c r="HPL38" s="730"/>
      <c r="HPM38" s="730"/>
      <c r="HPN38" s="730"/>
      <c r="HPO38" s="730"/>
      <c r="HPP38" s="730"/>
      <c r="HPQ38" s="730"/>
      <c r="HPR38" s="730"/>
      <c r="HPS38" s="730"/>
      <c r="HPT38" s="730"/>
      <c r="HPU38" s="730"/>
      <c r="HPV38" s="730"/>
      <c r="HPW38" s="730"/>
      <c r="HPX38" s="730"/>
      <c r="HPY38" s="730"/>
      <c r="HPZ38" s="730"/>
      <c r="HQA38" s="730"/>
      <c r="HQB38" s="730"/>
      <c r="HQC38" s="730"/>
      <c r="HQD38" s="730"/>
      <c r="HQE38" s="730"/>
      <c r="HQF38" s="730"/>
      <c r="HQG38" s="730"/>
      <c r="HQH38" s="730"/>
      <c r="HQI38" s="730"/>
      <c r="HQJ38" s="730"/>
      <c r="HQK38" s="730"/>
      <c r="HQL38" s="730"/>
      <c r="HQM38" s="730"/>
      <c r="HQN38" s="730"/>
      <c r="HQO38" s="730"/>
      <c r="HQP38" s="730"/>
      <c r="HQQ38" s="730"/>
      <c r="HQR38" s="730"/>
      <c r="HQS38" s="730"/>
      <c r="HQT38" s="730"/>
      <c r="HQU38" s="730"/>
      <c r="HQV38" s="730"/>
      <c r="HQW38" s="730"/>
      <c r="HQX38" s="730"/>
      <c r="HQY38" s="730"/>
      <c r="HQZ38" s="730"/>
      <c r="HRA38" s="730"/>
      <c r="HRB38" s="730"/>
      <c r="HRC38" s="730"/>
      <c r="HRD38" s="730"/>
      <c r="HRE38" s="730"/>
      <c r="HRF38" s="730"/>
      <c r="HRG38" s="730"/>
      <c r="HRH38" s="730"/>
      <c r="HRI38" s="730"/>
      <c r="HRJ38" s="730"/>
      <c r="HRK38" s="730"/>
      <c r="HRL38" s="730"/>
      <c r="HRM38" s="730"/>
      <c r="HRN38" s="730"/>
      <c r="HRO38" s="730"/>
      <c r="HRP38" s="730"/>
      <c r="HRQ38" s="730"/>
      <c r="HRR38" s="730"/>
      <c r="HRS38" s="730"/>
      <c r="HRT38" s="730"/>
      <c r="HRU38" s="730"/>
      <c r="HRV38" s="730"/>
      <c r="HRW38" s="730"/>
      <c r="HRX38" s="730"/>
      <c r="HRY38" s="730"/>
      <c r="HRZ38" s="730"/>
      <c r="HSA38" s="730"/>
      <c r="HSB38" s="730"/>
      <c r="HSC38" s="730"/>
      <c r="HSD38" s="730"/>
      <c r="HSE38" s="730"/>
      <c r="HSF38" s="730"/>
      <c r="HSG38" s="730"/>
      <c r="HSH38" s="730"/>
      <c r="HSI38" s="730"/>
      <c r="HSJ38" s="730"/>
      <c r="HSK38" s="730"/>
      <c r="HSL38" s="730"/>
      <c r="HSM38" s="730"/>
      <c r="HSN38" s="730"/>
      <c r="HSO38" s="730"/>
      <c r="HSP38" s="730"/>
      <c r="HSQ38" s="730"/>
      <c r="HSR38" s="730"/>
      <c r="HSS38" s="730"/>
      <c r="HST38" s="730"/>
      <c r="HSU38" s="730"/>
      <c r="HSV38" s="730"/>
      <c r="HSW38" s="730"/>
      <c r="HSX38" s="730"/>
      <c r="HSY38" s="730"/>
      <c r="HSZ38" s="730"/>
      <c r="HTA38" s="730"/>
      <c r="HTB38" s="730"/>
      <c r="HTC38" s="730"/>
      <c r="HTD38" s="730"/>
      <c r="HTE38" s="730"/>
      <c r="HTF38" s="730"/>
      <c r="HTG38" s="730"/>
      <c r="HTH38" s="730"/>
      <c r="HTI38" s="730"/>
      <c r="HTJ38" s="730"/>
      <c r="HTK38" s="730"/>
      <c r="HTL38" s="730"/>
      <c r="HTM38" s="730"/>
      <c r="HTN38" s="730"/>
      <c r="HTO38" s="730"/>
      <c r="HTP38" s="730"/>
      <c r="HTQ38" s="730"/>
      <c r="HTR38" s="730"/>
      <c r="HTS38" s="730"/>
      <c r="HTT38" s="730"/>
      <c r="HTU38" s="730"/>
      <c r="HTV38" s="730"/>
      <c r="HTW38" s="730"/>
      <c r="HTX38" s="730"/>
      <c r="HTY38" s="730"/>
      <c r="HTZ38" s="730"/>
      <c r="HUA38" s="730"/>
      <c r="HUB38" s="730"/>
      <c r="HUC38" s="730"/>
      <c r="HUD38" s="730"/>
      <c r="HUE38" s="730"/>
      <c r="HUF38" s="730"/>
      <c r="HUG38" s="730"/>
      <c r="HUH38" s="730"/>
      <c r="HUI38" s="730"/>
      <c r="HUJ38" s="730"/>
      <c r="HUK38" s="730"/>
      <c r="HUL38" s="730"/>
      <c r="HUM38" s="730"/>
      <c r="HUN38" s="730"/>
      <c r="HUO38" s="730"/>
      <c r="HUP38" s="730"/>
      <c r="HUQ38" s="730"/>
      <c r="HUR38" s="730"/>
      <c r="HUS38" s="730"/>
      <c r="HUT38" s="730"/>
      <c r="HUU38" s="730"/>
      <c r="HUV38" s="730"/>
      <c r="HUW38" s="730"/>
      <c r="HUX38" s="730"/>
      <c r="HUY38" s="730"/>
      <c r="HUZ38" s="730"/>
      <c r="HVA38" s="730"/>
      <c r="HVB38" s="730"/>
      <c r="HVC38" s="730"/>
      <c r="HVD38" s="730"/>
      <c r="HVE38" s="730"/>
      <c r="HVF38" s="730"/>
      <c r="HVG38" s="730"/>
      <c r="HVH38" s="730"/>
      <c r="HVI38" s="730"/>
      <c r="HVJ38" s="730"/>
      <c r="HVK38" s="730"/>
      <c r="HVL38" s="730"/>
      <c r="HVM38" s="730"/>
      <c r="HVN38" s="730"/>
      <c r="HVO38" s="730"/>
      <c r="HVP38" s="730"/>
      <c r="HVQ38" s="730"/>
      <c r="HVR38" s="730"/>
      <c r="HVS38" s="730"/>
      <c r="HVT38" s="730"/>
      <c r="HVU38" s="730"/>
      <c r="HVV38" s="730"/>
      <c r="HVW38" s="730"/>
      <c r="HVX38" s="730"/>
      <c r="HVY38" s="730"/>
      <c r="HVZ38" s="730"/>
      <c r="HWA38" s="730"/>
      <c r="HWB38" s="730"/>
      <c r="HWC38" s="730"/>
      <c r="HWD38" s="730"/>
      <c r="HWE38" s="730"/>
      <c r="HWF38" s="730"/>
      <c r="HWG38" s="730"/>
      <c r="HWH38" s="730"/>
      <c r="HWI38" s="730"/>
      <c r="HWJ38" s="730"/>
      <c r="HWK38" s="730"/>
      <c r="HWL38" s="730"/>
      <c r="HWM38" s="730"/>
      <c r="HWN38" s="730"/>
      <c r="HWO38" s="730"/>
      <c r="HWP38" s="730"/>
      <c r="HWQ38" s="730"/>
      <c r="HWR38" s="730"/>
      <c r="HWS38" s="730"/>
      <c r="HWT38" s="730"/>
      <c r="HWU38" s="730"/>
      <c r="HWV38" s="730"/>
      <c r="HWW38" s="730"/>
      <c r="HWX38" s="730"/>
      <c r="HWY38" s="730"/>
      <c r="HWZ38" s="730"/>
      <c r="HXA38" s="730"/>
      <c r="HXB38" s="730"/>
      <c r="HXC38" s="730"/>
      <c r="HXD38" s="730"/>
      <c r="HXE38" s="730"/>
      <c r="HXF38" s="730"/>
      <c r="HXG38" s="730"/>
      <c r="HXH38" s="730"/>
      <c r="HXI38" s="730"/>
      <c r="HXJ38" s="730"/>
      <c r="HXK38" s="730"/>
      <c r="HXL38" s="730"/>
      <c r="HXM38" s="730"/>
      <c r="HXN38" s="730"/>
      <c r="HXO38" s="730"/>
      <c r="HXP38" s="730"/>
      <c r="HXQ38" s="730"/>
      <c r="HXR38" s="730"/>
      <c r="HXS38" s="730"/>
      <c r="HXT38" s="730"/>
      <c r="HXU38" s="730"/>
      <c r="HXV38" s="730"/>
      <c r="HXW38" s="730"/>
      <c r="HXX38" s="730"/>
      <c r="HXY38" s="730"/>
      <c r="HXZ38" s="730"/>
      <c r="HYA38" s="730"/>
      <c r="HYB38" s="730"/>
      <c r="HYC38" s="730"/>
      <c r="HYD38" s="730"/>
      <c r="HYE38" s="730"/>
      <c r="HYF38" s="730"/>
      <c r="HYG38" s="730"/>
      <c r="HYH38" s="730"/>
      <c r="HYI38" s="730"/>
      <c r="HYJ38" s="730"/>
      <c r="HYK38" s="730"/>
      <c r="HYL38" s="730"/>
      <c r="HYM38" s="730"/>
      <c r="HYN38" s="730"/>
      <c r="HYO38" s="730"/>
      <c r="HYP38" s="730"/>
      <c r="HYQ38" s="730"/>
      <c r="HYR38" s="730"/>
      <c r="HYS38" s="730"/>
      <c r="HYT38" s="730"/>
      <c r="HYU38" s="730"/>
      <c r="HYV38" s="730"/>
      <c r="HYW38" s="730"/>
      <c r="HYX38" s="730"/>
      <c r="HYY38" s="730"/>
      <c r="HYZ38" s="730"/>
      <c r="HZA38" s="730"/>
      <c r="HZB38" s="730"/>
      <c r="HZC38" s="730"/>
      <c r="HZD38" s="730"/>
      <c r="HZE38" s="730"/>
      <c r="HZF38" s="730"/>
      <c r="HZG38" s="730"/>
      <c r="HZH38" s="730"/>
      <c r="HZI38" s="730"/>
      <c r="HZJ38" s="730"/>
      <c r="HZK38" s="730"/>
      <c r="HZL38" s="730"/>
      <c r="HZM38" s="730"/>
      <c r="HZN38" s="730"/>
      <c r="HZO38" s="730"/>
      <c r="HZP38" s="730"/>
      <c r="HZQ38" s="730"/>
      <c r="HZR38" s="730"/>
      <c r="HZS38" s="730"/>
      <c r="HZT38" s="730"/>
      <c r="HZU38" s="730"/>
      <c r="HZV38" s="730"/>
      <c r="HZW38" s="730"/>
      <c r="HZX38" s="730"/>
      <c r="HZY38" s="730"/>
      <c r="HZZ38" s="730"/>
      <c r="IAA38" s="730"/>
      <c r="IAB38" s="730"/>
      <c r="IAC38" s="730"/>
      <c r="IAD38" s="730"/>
      <c r="IAE38" s="730"/>
      <c r="IAF38" s="730"/>
      <c r="IAG38" s="730"/>
      <c r="IAH38" s="730"/>
      <c r="IAI38" s="730"/>
      <c r="IAJ38" s="730"/>
      <c r="IAK38" s="730"/>
      <c r="IAL38" s="730"/>
      <c r="IAM38" s="730"/>
      <c r="IAN38" s="730"/>
      <c r="IAO38" s="730"/>
      <c r="IAP38" s="730"/>
      <c r="IAQ38" s="730"/>
      <c r="IAR38" s="730"/>
      <c r="IAS38" s="730"/>
      <c r="IAT38" s="730"/>
      <c r="IAU38" s="730"/>
      <c r="IAV38" s="730"/>
      <c r="IAW38" s="730"/>
      <c r="IAX38" s="730"/>
      <c r="IAY38" s="730"/>
      <c r="IAZ38" s="730"/>
      <c r="IBA38" s="730"/>
      <c r="IBB38" s="730"/>
      <c r="IBC38" s="730"/>
      <c r="IBD38" s="730"/>
      <c r="IBE38" s="730"/>
      <c r="IBF38" s="730"/>
      <c r="IBG38" s="730"/>
      <c r="IBH38" s="730"/>
      <c r="IBI38" s="730"/>
      <c r="IBJ38" s="730"/>
      <c r="IBK38" s="730"/>
      <c r="IBL38" s="730"/>
      <c r="IBM38" s="730"/>
      <c r="IBN38" s="730"/>
      <c r="IBO38" s="730"/>
      <c r="IBP38" s="730"/>
      <c r="IBQ38" s="730"/>
      <c r="IBR38" s="730"/>
      <c r="IBS38" s="730"/>
      <c r="IBT38" s="730"/>
      <c r="IBU38" s="730"/>
      <c r="IBV38" s="730"/>
      <c r="IBW38" s="730"/>
      <c r="IBX38" s="730"/>
      <c r="IBY38" s="730"/>
      <c r="IBZ38" s="730"/>
      <c r="ICA38" s="730"/>
      <c r="ICB38" s="730"/>
      <c r="ICC38" s="730"/>
      <c r="ICD38" s="730"/>
      <c r="ICE38" s="730"/>
      <c r="ICF38" s="730"/>
      <c r="ICG38" s="730"/>
      <c r="ICH38" s="730"/>
      <c r="ICI38" s="730"/>
      <c r="ICJ38" s="730"/>
      <c r="ICK38" s="730"/>
      <c r="ICL38" s="730"/>
      <c r="ICM38" s="730"/>
      <c r="ICN38" s="730"/>
      <c r="ICO38" s="730"/>
      <c r="ICP38" s="730"/>
      <c r="ICQ38" s="730"/>
      <c r="ICR38" s="730"/>
      <c r="ICS38" s="730"/>
      <c r="ICT38" s="730"/>
      <c r="ICU38" s="730"/>
      <c r="ICV38" s="730"/>
      <c r="ICW38" s="730"/>
      <c r="ICX38" s="730"/>
      <c r="ICY38" s="730"/>
      <c r="ICZ38" s="730"/>
      <c r="IDA38" s="730"/>
      <c r="IDB38" s="730"/>
      <c r="IDC38" s="730"/>
      <c r="IDD38" s="730"/>
      <c r="IDE38" s="730"/>
      <c r="IDF38" s="730"/>
      <c r="IDG38" s="730"/>
      <c r="IDH38" s="730"/>
      <c r="IDI38" s="730"/>
      <c r="IDJ38" s="730"/>
      <c r="IDK38" s="730"/>
      <c r="IDL38" s="730"/>
      <c r="IDM38" s="730"/>
      <c r="IDN38" s="730"/>
      <c r="IDO38" s="730"/>
      <c r="IDP38" s="730"/>
      <c r="IDQ38" s="730"/>
      <c r="IDR38" s="730"/>
      <c r="IDS38" s="730"/>
      <c r="IDT38" s="730"/>
      <c r="IDU38" s="730"/>
      <c r="IDV38" s="730"/>
      <c r="IDW38" s="730"/>
      <c r="IDX38" s="730"/>
      <c r="IDY38" s="730"/>
      <c r="IDZ38" s="730"/>
      <c r="IEA38" s="730"/>
      <c r="IEB38" s="730"/>
      <c r="IEC38" s="730"/>
      <c r="IED38" s="730"/>
      <c r="IEE38" s="730"/>
      <c r="IEF38" s="730"/>
      <c r="IEG38" s="730"/>
      <c r="IEH38" s="730"/>
      <c r="IEI38" s="730"/>
      <c r="IEJ38" s="730"/>
      <c r="IEK38" s="730"/>
      <c r="IEL38" s="730"/>
      <c r="IEM38" s="730"/>
      <c r="IEN38" s="730"/>
      <c r="IEO38" s="730"/>
      <c r="IEP38" s="730"/>
      <c r="IEQ38" s="730"/>
      <c r="IER38" s="730"/>
      <c r="IES38" s="730"/>
      <c r="IET38" s="730"/>
      <c r="IEU38" s="730"/>
      <c r="IEV38" s="730"/>
      <c r="IEW38" s="730"/>
      <c r="IEX38" s="730"/>
      <c r="IEY38" s="730"/>
      <c r="IEZ38" s="730"/>
      <c r="IFA38" s="730"/>
      <c r="IFB38" s="730"/>
      <c r="IFC38" s="730"/>
      <c r="IFD38" s="730"/>
      <c r="IFE38" s="730"/>
      <c r="IFF38" s="730"/>
      <c r="IFG38" s="730"/>
      <c r="IFH38" s="730"/>
      <c r="IFI38" s="730"/>
      <c r="IFJ38" s="730"/>
      <c r="IFK38" s="730"/>
      <c r="IFL38" s="730"/>
      <c r="IFM38" s="730"/>
      <c r="IFN38" s="730"/>
      <c r="IFO38" s="730"/>
      <c r="IFP38" s="730"/>
      <c r="IFQ38" s="730"/>
      <c r="IFR38" s="730"/>
      <c r="IFS38" s="730"/>
      <c r="IFT38" s="730"/>
      <c r="IFU38" s="730"/>
      <c r="IFV38" s="730"/>
      <c r="IFW38" s="730"/>
      <c r="IFX38" s="730"/>
      <c r="IFY38" s="730"/>
      <c r="IFZ38" s="730"/>
      <c r="IGA38" s="730"/>
      <c r="IGB38" s="730"/>
      <c r="IGC38" s="730"/>
      <c r="IGD38" s="730"/>
      <c r="IGE38" s="730"/>
      <c r="IGF38" s="730"/>
      <c r="IGG38" s="730"/>
      <c r="IGH38" s="730"/>
      <c r="IGI38" s="730"/>
      <c r="IGJ38" s="730"/>
      <c r="IGK38" s="730"/>
      <c r="IGL38" s="730"/>
      <c r="IGM38" s="730"/>
      <c r="IGN38" s="730"/>
      <c r="IGO38" s="730"/>
      <c r="IGP38" s="730"/>
      <c r="IGQ38" s="730"/>
      <c r="IGR38" s="730"/>
      <c r="IGS38" s="730"/>
      <c r="IGT38" s="730"/>
      <c r="IGU38" s="730"/>
      <c r="IGV38" s="730"/>
      <c r="IGW38" s="730"/>
      <c r="IGX38" s="730"/>
      <c r="IGY38" s="730"/>
      <c r="IGZ38" s="730"/>
      <c r="IHA38" s="730"/>
      <c r="IHB38" s="730"/>
      <c r="IHC38" s="730"/>
      <c r="IHD38" s="730"/>
      <c r="IHE38" s="730"/>
      <c r="IHF38" s="730"/>
      <c r="IHG38" s="730"/>
      <c r="IHH38" s="730"/>
      <c r="IHI38" s="730"/>
      <c r="IHJ38" s="730"/>
      <c r="IHK38" s="730"/>
      <c r="IHL38" s="730"/>
      <c r="IHM38" s="730"/>
      <c r="IHN38" s="730"/>
      <c r="IHO38" s="730"/>
      <c r="IHP38" s="730"/>
      <c r="IHQ38" s="730"/>
      <c r="IHR38" s="730"/>
      <c r="IHS38" s="730"/>
      <c r="IHT38" s="730"/>
      <c r="IHU38" s="730"/>
      <c r="IHV38" s="730"/>
      <c r="IHW38" s="730"/>
      <c r="IHX38" s="730"/>
      <c r="IHY38" s="730"/>
      <c r="IHZ38" s="730"/>
      <c r="IIA38" s="730"/>
      <c r="IIB38" s="730"/>
      <c r="IIC38" s="730"/>
      <c r="IID38" s="730"/>
      <c r="IIE38" s="730"/>
      <c r="IIF38" s="730"/>
      <c r="IIG38" s="730"/>
      <c r="IIH38" s="730"/>
      <c r="III38" s="730"/>
      <c r="IIJ38" s="730"/>
      <c r="IIK38" s="730"/>
      <c r="IIL38" s="730"/>
      <c r="IIM38" s="730"/>
      <c r="IIN38" s="730"/>
      <c r="IIO38" s="730"/>
      <c r="IIP38" s="730"/>
      <c r="IIQ38" s="730"/>
      <c r="IIR38" s="730"/>
      <c r="IIS38" s="730"/>
      <c r="IIT38" s="730"/>
      <c r="IIU38" s="730"/>
      <c r="IIV38" s="730"/>
      <c r="IIW38" s="730"/>
      <c r="IIX38" s="730"/>
      <c r="IIY38" s="730"/>
      <c r="IIZ38" s="730"/>
      <c r="IJA38" s="730"/>
      <c r="IJB38" s="730"/>
      <c r="IJC38" s="730"/>
      <c r="IJD38" s="730"/>
      <c r="IJE38" s="730"/>
      <c r="IJF38" s="730"/>
      <c r="IJG38" s="730"/>
      <c r="IJH38" s="730"/>
      <c r="IJI38" s="730"/>
      <c r="IJJ38" s="730"/>
      <c r="IJK38" s="730"/>
      <c r="IJL38" s="730"/>
      <c r="IJM38" s="730"/>
      <c r="IJN38" s="730"/>
      <c r="IJO38" s="730"/>
      <c r="IJP38" s="730"/>
      <c r="IJQ38" s="730"/>
      <c r="IJR38" s="730"/>
      <c r="IJS38" s="730"/>
      <c r="IJT38" s="730"/>
      <c r="IJU38" s="730"/>
      <c r="IJV38" s="730"/>
      <c r="IJW38" s="730"/>
      <c r="IJX38" s="730"/>
      <c r="IJY38" s="730"/>
      <c r="IJZ38" s="730"/>
      <c r="IKA38" s="730"/>
      <c r="IKB38" s="730"/>
      <c r="IKC38" s="730"/>
      <c r="IKD38" s="730"/>
      <c r="IKE38" s="730"/>
      <c r="IKF38" s="730"/>
      <c r="IKG38" s="730"/>
      <c r="IKH38" s="730"/>
      <c r="IKI38" s="730"/>
      <c r="IKJ38" s="730"/>
      <c r="IKK38" s="730"/>
      <c r="IKL38" s="730"/>
      <c r="IKM38" s="730"/>
      <c r="IKN38" s="730"/>
      <c r="IKO38" s="730"/>
      <c r="IKP38" s="730"/>
      <c r="IKQ38" s="730"/>
      <c r="IKR38" s="730"/>
      <c r="IKS38" s="730"/>
      <c r="IKT38" s="730"/>
      <c r="IKU38" s="730"/>
      <c r="IKV38" s="730"/>
      <c r="IKW38" s="730"/>
      <c r="IKX38" s="730"/>
      <c r="IKY38" s="730"/>
      <c r="IKZ38" s="730"/>
      <c r="ILA38" s="730"/>
      <c r="ILB38" s="730"/>
      <c r="ILC38" s="730"/>
      <c r="ILD38" s="730"/>
      <c r="ILE38" s="730"/>
      <c r="ILF38" s="730"/>
      <c r="ILG38" s="730"/>
      <c r="ILH38" s="730"/>
      <c r="ILI38" s="730"/>
      <c r="ILJ38" s="730"/>
      <c r="ILK38" s="730"/>
      <c r="ILL38" s="730"/>
      <c r="ILM38" s="730"/>
      <c r="ILN38" s="730"/>
      <c r="ILO38" s="730"/>
      <c r="ILP38" s="730"/>
      <c r="ILQ38" s="730"/>
      <c r="ILR38" s="730"/>
      <c r="ILS38" s="730"/>
      <c r="ILT38" s="730"/>
      <c r="ILU38" s="730"/>
      <c r="ILV38" s="730"/>
      <c r="ILW38" s="730"/>
      <c r="ILX38" s="730"/>
      <c r="ILY38" s="730"/>
      <c r="ILZ38" s="730"/>
      <c r="IMA38" s="730"/>
      <c r="IMB38" s="730"/>
      <c r="IMC38" s="730"/>
      <c r="IMD38" s="730"/>
      <c r="IME38" s="730"/>
      <c r="IMF38" s="730"/>
      <c r="IMG38" s="730"/>
      <c r="IMH38" s="730"/>
      <c r="IMI38" s="730"/>
      <c r="IMJ38" s="730"/>
      <c r="IMK38" s="730"/>
      <c r="IML38" s="730"/>
      <c r="IMM38" s="730"/>
      <c r="IMN38" s="730"/>
      <c r="IMO38" s="730"/>
      <c r="IMP38" s="730"/>
      <c r="IMQ38" s="730"/>
      <c r="IMR38" s="730"/>
      <c r="IMS38" s="730"/>
      <c r="IMT38" s="730"/>
      <c r="IMU38" s="730"/>
      <c r="IMV38" s="730"/>
      <c r="IMW38" s="730"/>
      <c r="IMX38" s="730"/>
      <c r="IMY38" s="730"/>
      <c r="IMZ38" s="730"/>
      <c r="INA38" s="730"/>
      <c r="INB38" s="730"/>
      <c r="INC38" s="730"/>
      <c r="IND38" s="730"/>
      <c r="INE38" s="730"/>
      <c r="INF38" s="730"/>
      <c r="ING38" s="730"/>
      <c r="INH38" s="730"/>
      <c r="INI38" s="730"/>
      <c r="INJ38" s="730"/>
      <c r="INK38" s="730"/>
      <c r="INL38" s="730"/>
      <c r="INM38" s="730"/>
      <c r="INN38" s="730"/>
      <c r="INO38" s="730"/>
      <c r="INP38" s="730"/>
      <c r="INQ38" s="730"/>
      <c r="INR38" s="730"/>
      <c r="INS38" s="730"/>
      <c r="INT38" s="730"/>
      <c r="INU38" s="730"/>
      <c r="INV38" s="730"/>
      <c r="INW38" s="730"/>
      <c r="INX38" s="730"/>
      <c r="INY38" s="730"/>
      <c r="INZ38" s="730"/>
      <c r="IOA38" s="730"/>
      <c r="IOB38" s="730"/>
      <c r="IOC38" s="730"/>
      <c r="IOD38" s="730"/>
      <c r="IOE38" s="730"/>
      <c r="IOF38" s="730"/>
      <c r="IOG38" s="730"/>
      <c r="IOH38" s="730"/>
      <c r="IOI38" s="730"/>
      <c r="IOJ38" s="730"/>
      <c r="IOK38" s="730"/>
      <c r="IOL38" s="730"/>
      <c r="IOM38" s="730"/>
      <c r="ION38" s="730"/>
      <c r="IOO38" s="730"/>
      <c r="IOP38" s="730"/>
      <c r="IOQ38" s="730"/>
      <c r="IOR38" s="730"/>
      <c r="IOS38" s="730"/>
      <c r="IOT38" s="730"/>
      <c r="IOU38" s="730"/>
      <c r="IOV38" s="730"/>
      <c r="IOW38" s="730"/>
      <c r="IOX38" s="730"/>
      <c r="IOY38" s="730"/>
      <c r="IOZ38" s="730"/>
      <c r="IPA38" s="730"/>
      <c r="IPB38" s="730"/>
      <c r="IPC38" s="730"/>
      <c r="IPD38" s="730"/>
      <c r="IPE38" s="730"/>
      <c r="IPF38" s="730"/>
      <c r="IPG38" s="730"/>
      <c r="IPH38" s="730"/>
      <c r="IPI38" s="730"/>
      <c r="IPJ38" s="730"/>
      <c r="IPK38" s="730"/>
      <c r="IPL38" s="730"/>
      <c r="IPM38" s="730"/>
      <c r="IPN38" s="730"/>
      <c r="IPO38" s="730"/>
      <c r="IPP38" s="730"/>
      <c r="IPQ38" s="730"/>
      <c r="IPR38" s="730"/>
      <c r="IPS38" s="730"/>
      <c r="IPT38" s="730"/>
      <c r="IPU38" s="730"/>
      <c r="IPV38" s="730"/>
      <c r="IPW38" s="730"/>
      <c r="IPX38" s="730"/>
      <c r="IPY38" s="730"/>
      <c r="IPZ38" s="730"/>
      <c r="IQA38" s="730"/>
      <c r="IQB38" s="730"/>
      <c r="IQC38" s="730"/>
      <c r="IQD38" s="730"/>
      <c r="IQE38" s="730"/>
      <c r="IQF38" s="730"/>
      <c r="IQG38" s="730"/>
      <c r="IQH38" s="730"/>
      <c r="IQI38" s="730"/>
      <c r="IQJ38" s="730"/>
      <c r="IQK38" s="730"/>
      <c r="IQL38" s="730"/>
      <c r="IQM38" s="730"/>
      <c r="IQN38" s="730"/>
      <c r="IQO38" s="730"/>
      <c r="IQP38" s="730"/>
      <c r="IQQ38" s="730"/>
      <c r="IQR38" s="730"/>
      <c r="IQS38" s="730"/>
      <c r="IQT38" s="730"/>
      <c r="IQU38" s="730"/>
      <c r="IQV38" s="730"/>
      <c r="IQW38" s="730"/>
      <c r="IQX38" s="730"/>
      <c r="IQY38" s="730"/>
      <c r="IQZ38" s="730"/>
      <c r="IRA38" s="730"/>
      <c r="IRB38" s="730"/>
      <c r="IRC38" s="730"/>
      <c r="IRD38" s="730"/>
      <c r="IRE38" s="730"/>
      <c r="IRF38" s="730"/>
      <c r="IRG38" s="730"/>
      <c r="IRH38" s="730"/>
      <c r="IRI38" s="730"/>
      <c r="IRJ38" s="730"/>
      <c r="IRK38" s="730"/>
      <c r="IRL38" s="730"/>
      <c r="IRM38" s="730"/>
      <c r="IRN38" s="730"/>
      <c r="IRO38" s="730"/>
      <c r="IRP38" s="730"/>
      <c r="IRQ38" s="730"/>
      <c r="IRR38" s="730"/>
      <c r="IRS38" s="730"/>
      <c r="IRT38" s="730"/>
      <c r="IRU38" s="730"/>
      <c r="IRV38" s="730"/>
      <c r="IRW38" s="730"/>
      <c r="IRX38" s="730"/>
      <c r="IRY38" s="730"/>
      <c r="IRZ38" s="730"/>
      <c r="ISA38" s="730"/>
      <c r="ISB38" s="730"/>
      <c r="ISC38" s="730"/>
      <c r="ISD38" s="730"/>
      <c r="ISE38" s="730"/>
      <c r="ISF38" s="730"/>
      <c r="ISG38" s="730"/>
      <c r="ISH38" s="730"/>
      <c r="ISI38" s="730"/>
      <c r="ISJ38" s="730"/>
      <c r="ISK38" s="730"/>
      <c r="ISL38" s="730"/>
      <c r="ISM38" s="730"/>
      <c r="ISN38" s="730"/>
      <c r="ISO38" s="730"/>
      <c r="ISP38" s="730"/>
      <c r="ISQ38" s="730"/>
      <c r="ISR38" s="730"/>
      <c r="ISS38" s="730"/>
      <c r="IST38" s="730"/>
      <c r="ISU38" s="730"/>
      <c r="ISV38" s="730"/>
      <c r="ISW38" s="730"/>
      <c r="ISX38" s="730"/>
      <c r="ISY38" s="730"/>
      <c r="ISZ38" s="730"/>
      <c r="ITA38" s="730"/>
      <c r="ITB38" s="730"/>
      <c r="ITC38" s="730"/>
      <c r="ITD38" s="730"/>
      <c r="ITE38" s="730"/>
      <c r="ITF38" s="730"/>
      <c r="ITG38" s="730"/>
      <c r="ITH38" s="730"/>
      <c r="ITI38" s="730"/>
      <c r="ITJ38" s="730"/>
      <c r="ITK38" s="730"/>
      <c r="ITL38" s="730"/>
      <c r="ITM38" s="730"/>
      <c r="ITN38" s="730"/>
      <c r="ITO38" s="730"/>
      <c r="ITP38" s="730"/>
      <c r="ITQ38" s="730"/>
      <c r="ITR38" s="730"/>
      <c r="ITS38" s="730"/>
      <c r="ITT38" s="730"/>
      <c r="ITU38" s="730"/>
      <c r="ITV38" s="730"/>
      <c r="ITW38" s="730"/>
      <c r="ITX38" s="730"/>
      <c r="ITY38" s="730"/>
      <c r="ITZ38" s="730"/>
      <c r="IUA38" s="730"/>
      <c r="IUB38" s="730"/>
      <c r="IUC38" s="730"/>
      <c r="IUD38" s="730"/>
      <c r="IUE38" s="730"/>
      <c r="IUF38" s="730"/>
      <c r="IUG38" s="730"/>
      <c r="IUH38" s="730"/>
      <c r="IUI38" s="730"/>
      <c r="IUJ38" s="730"/>
      <c r="IUK38" s="730"/>
      <c r="IUL38" s="730"/>
      <c r="IUM38" s="730"/>
      <c r="IUN38" s="730"/>
      <c r="IUO38" s="730"/>
      <c r="IUP38" s="730"/>
      <c r="IUQ38" s="730"/>
      <c r="IUR38" s="730"/>
      <c r="IUS38" s="730"/>
      <c r="IUT38" s="730"/>
      <c r="IUU38" s="730"/>
      <c r="IUV38" s="730"/>
      <c r="IUW38" s="730"/>
      <c r="IUX38" s="730"/>
      <c r="IUY38" s="730"/>
      <c r="IUZ38" s="730"/>
      <c r="IVA38" s="730"/>
      <c r="IVB38" s="730"/>
      <c r="IVC38" s="730"/>
      <c r="IVD38" s="730"/>
      <c r="IVE38" s="730"/>
      <c r="IVF38" s="730"/>
      <c r="IVG38" s="730"/>
      <c r="IVH38" s="730"/>
      <c r="IVI38" s="730"/>
      <c r="IVJ38" s="730"/>
      <c r="IVK38" s="730"/>
      <c r="IVL38" s="730"/>
      <c r="IVM38" s="730"/>
      <c r="IVN38" s="730"/>
      <c r="IVO38" s="730"/>
      <c r="IVP38" s="730"/>
      <c r="IVQ38" s="730"/>
      <c r="IVR38" s="730"/>
      <c r="IVS38" s="730"/>
      <c r="IVT38" s="730"/>
      <c r="IVU38" s="730"/>
      <c r="IVV38" s="730"/>
      <c r="IVW38" s="730"/>
      <c r="IVX38" s="730"/>
      <c r="IVY38" s="730"/>
      <c r="IVZ38" s="730"/>
      <c r="IWA38" s="730"/>
      <c r="IWB38" s="730"/>
      <c r="IWC38" s="730"/>
      <c r="IWD38" s="730"/>
      <c r="IWE38" s="730"/>
      <c r="IWF38" s="730"/>
      <c r="IWG38" s="730"/>
      <c r="IWH38" s="730"/>
      <c r="IWI38" s="730"/>
      <c r="IWJ38" s="730"/>
      <c r="IWK38" s="730"/>
      <c r="IWL38" s="730"/>
      <c r="IWM38" s="730"/>
      <c r="IWN38" s="730"/>
      <c r="IWO38" s="730"/>
      <c r="IWP38" s="730"/>
      <c r="IWQ38" s="730"/>
      <c r="IWR38" s="730"/>
      <c r="IWS38" s="730"/>
      <c r="IWT38" s="730"/>
      <c r="IWU38" s="730"/>
      <c r="IWV38" s="730"/>
      <c r="IWW38" s="730"/>
      <c r="IWX38" s="730"/>
      <c r="IWY38" s="730"/>
      <c r="IWZ38" s="730"/>
      <c r="IXA38" s="730"/>
      <c r="IXB38" s="730"/>
      <c r="IXC38" s="730"/>
      <c r="IXD38" s="730"/>
      <c r="IXE38" s="730"/>
      <c r="IXF38" s="730"/>
      <c r="IXG38" s="730"/>
      <c r="IXH38" s="730"/>
      <c r="IXI38" s="730"/>
      <c r="IXJ38" s="730"/>
      <c r="IXK38" s="730"/>
      <c r="IXL38" s="730"/>
      <c r="IXM38" s="730"/>
      <c r="IXN38" s="730"/>
      <c r="IXO38" s="730"/>
      <c r="IXP38" s="730"/>
      <c r="IXQ38" s="730"/>
      <c r="IXR38" s="730"/>
      <c r="IXS38" s="730"/>
      <c r="IXT38" s="730"/>
      <c r="IXU38" s="730"/>
      <c r="IXV38" s="730"/>
      <c r="IXW38" s="730"/>
      <c r="IXX38" s="730"/>
      <c r="IXY38" s="730"/>
      <c r="IXZ38" s="730"/>
      <c r="IYA38" s="730"/>
      <c r="IYB38" s="730"/>
      <c r="IYC38" s="730"/>
      <c r="IYD38" s="730"/>
      <c r="IYE38" s="730"/>
      <c r="IYF38" s="730"/>
      <c r="IYG38" s="730"/>
      <c r="IYH38" s="730"/>
      <c r="IYI38" s="730"/>
      <c r="IYJ38" s="730"/>
      <c r="IYK38" s="730"/>
      <c r="IYL38" s="730"/>
      <c r="IYM38" s="730"/>
      <c r="IYN38" s="730"/>
      <c r="IYO38" s="730"/>
      <c r="IYP38" s="730"/>
      <c r="IYQ38" s="730"/>
      <c r="IYR38" s="730"/>
      <c r="IYS38" s="730"/>
      <c r="IYT38" s="730"/>
      <c r="IYU38" s="730"/>
      <c r="IYV38" s="730"/>
      <c r="IYW38" s="730"/>
      <c r="IYX38" s="730"/>
      <c r="IYY38" s="730"/>
      <c r="IYZ38" s="730"/>
      <c r="IZA38" s="730"/>
      <c r="IZB38" s="730"/>
      <c r="IZC38" s="730"/>
      <c r="IZD38" s="730"/>
      <c r="IZE38" s="730"/>
      <c r="IZF38" s="730"/>
      <c r="IZG38" s="730"/>
      <c r="IZH38" s="730"/>
      <c r="IZI38" s="730"/>
      <c r="IZJ38" s="730"/>
      <c r="IZK38" s="730"/>
      <c r="IZL38" s="730"/>
      <c r="IZM38" s="730"/>
      <c r="IZN38" s="730"/>
      <c r="IZO38" s="730"/>
      <c r="IZP38" s="730"/>
      <c r="IZQ38" s="730"/>
      <c r="IZR38" s="730"/>
      <c r="IZS38" s="730"/>
      <c r="IZT38" s="730"/>
      <c r="IZU38" s="730"/>
      <c r="IZV38" s="730"/>
      <c r="IZW38" s="730"/>
      <c r="IZX38" s="730"/>
      <c r="IZY38" s="730"/>
      <c r="IZZ38" s="730"/>
      <c r="JAA38" s="730"/>
      <c r="JAB38" s="730"/>
      <c r="JAC38" s="730"/>
      <c r="JAD38" s="730"/>
      <c r="JAE38" s="730"/>
      <c r="JAF38" s="730"/>
      <c r="JAG38" s="730"/>
      <c r="JAH38" s="730"/>
      <c r="JAI38" s="730"/>
      <c r="JAJ38" s="730"/>
      <c r="JAK38" s="730"/>
      <c r="JAL38" s="730"/>
      <c r="JAM38" s="730"/>
      <c r="JAN38" s="730"/>
      <c r="JAO38" s="730"/>
      <c r="JAP38" s="730"/>
      <c r="JAQ38" s="730"/>
      <c r="JAR38" s="730"/>
      <c r="JAS38" s="730"/>
      <c r="JAT38" s="730"/>
      <c r="JAU38" s="730"/>
      <c r="JAV38" s="730"/>
      <c r="JAW38" s="730"/>
      <c r="JAX38" s="730"/>
      <c r="JAY38" s="730"/>
      <c r="JAZ38" s="730"/>
      <c r="JBA38" s="730"/>
      <c r="JBB38" s="730"/>
      <c r="JBC38" s="730"/>
      <c r="JBD38" s="730"/>
      <c r="JBE38" s="730"/>
      <c r="JBF38" s="730"/>
      <c r="JBG38" s="730"/>
      <c r="JBH38" s="730"/>
      <c r="JBI38" s="730"/>
      <c r="JBJ38" s="730"/>
      <c r="JBK38" s="730"/>
      <c r="JBL38" s="730"/>
      <c r="JBM38" s="730"/>
      <c r="JBN38" s="730"/>
      <c r="JBO38" s="730"/>
      <c r="JBP38" s="730"/>
      <c r="JBQ38" s="730"/>
      <c r="JBR38" s="730"/>
      <c r="JBS38" s="730"/>
      <c r="JBT38" s="730"/>
      <c r="JBU38" s="730"/>
      <c r="JBV38" s="730"/>
      <c r="JBW38" s="730"/>
      <c r="JBX38" s="730"/>
      <c r="JBY38" s="730"/>
      <c r="JBZ38" s="730"/>
      <c r="JCA38" s="730"/>
      <c r="JCB38" s="730"/>
      <c r="JCC38" s="730"/>
      <c r="JCD38" s="730"/>
      <c r="JCE38" s="730"/>
      <c r="JCF38" s="730"/>
      <c r="JCG38" s="730"/>
      <c r="JCH38" s="730"/>
      <c r="JCI38" s="730"/>
      <c r="JCJ38" s="730"/>
      <c r="JCK38" s="730"/>
      <c r="JCL38" s="730"/>
      <c r="JCM38" s="730"/>
      <c r="JCN38" s="730"/>
      <c r="JCO38" s="730"/>
      <c r="JCP38" s="730"/>
      <c r="JCQ38" s="730"/>
      <c r="JCR38" s="730"/>
      <c r="JCS38" s="730"/>
      <c r="JCT38" s="730"/>
      <c r="JCU38" s="730"/>
      <c r="JCV38" s="730"/>
      <c r="JCW38" s="730"/>
      <c r="JCX38" s="730"/>
      <c r="JCY38" s="730"/>
      <c r="JCZ38" s="730"/>
      <c r="JDA38" s="730"/>
      <c r="JDB38" s="730"/>
      <c r="JDC38" s="730"/>
      <c r="JDD38" s="730"/>
      <c r="JDE38" s="730"/>
      <c r="JDF38" s="730"/>
      <c r="JDG38" s="730"/>
      <c r="JDH38" s="730"/>
      <c r="JDI38" s="730"/>
      <c r="JDJ38" s="730"/>
      <c r="JDK38" s="730"/>
      <c r="JDL38" s="730"/>
      <c r="JDM38" s="730"/>
      <c r="JDN38" s="730"/>
      <c r="JDO38" s="730"/>
      <c r="JDP38" s="730"/>
      <c r="JDQ38" s="730"/>
      <c r="JDR38" s="730"/>
      <c r="JDS38" s="730"/>
      <c r="JDT38" s="730"/>
      <c r="JDU38" s="730"/>
      <c r="JDV38" s="730"/>
      <c r="JDW38" s="730"/>
      <c r="JDX38" s="730"/>
      <c r="JDY38" s="730"/>
      <c r="JDZ38" s="730"/>
      <c r="JEA38" s="730"/>
      <c r="JEB38" s="730"/>
      <c r="JEC38" s="730"/>
      <c r="JED38" s="730"/>
      <c r="JEE38" s="730"/>
      <c r="JEF38" s="730"/>
      <c r="JEG38" s="730"/>
      <c r="JEH38" s="730"/>
      <c r="JEI38" s="730"/>
      <c r="JEJ38" s="730"/>
      <c r="JEK38" s="730"/>
      <c r="JEL38" s="730"/>
      <c r="JEM38" s="730"/>
      <c r="JEN38" s="730"/>
      <c r="JEO38" s="730"/>
      <c r="JEP38" s="730"/>
      <c r="JEQ38" s="730"/>
      <c r="JER38" s="730"/>
      <c r="JES38" s="730"/>
      <c r="JET38" s="730"/>
      <c r="JEU38" s="730"/>
      <c r="JEV38" s="730"/>
      <c r="JEW38" s="730"/>
      <c r="JEX38" s="730"/>
      <c r="JEY38" s="730"/>
      <c r="JEZ38" s="730"/>
      <c r="JFA38" s="730"/>
      <c r="JFB38" s="730"/>
      <c r="JFC38" s="730"/>
      <c r="JFD38" s="730"/>
      <c r="JFE38" s="730"/>
      <c r="JFF38" s="730"/>
      <c r="JFG38" s="730"/>
      <c r="JFH38" s="730"/>
      <c r="JFI38" s="730"/>
      <c r="JFJ38" s="730"/>
      <c r="JFK38" s="730"/>
      <c r="JFL38" s="730"/>
      <c r="JFM38" s="730"/>
      <c r="JFN38" s="730"/>
      <c r="JFO38" s="730"/>
      <c r="JFP38" s="730"/>
      <c r="JFQ38" s="730"/>
      <c r="JFR38" s="730"/>
      <c r="JFS38" s="730"/>
      <c r="JFT38" s="730"/>
      <c r="JFU38" s="730"/>
      <c r="JFV38" s="730"/>
      <c r="JFW38" s="730"/>
      <c r="JFX38" s="730"/>
      <c r="JFY38" s="730"/>
      <c r="JFZ38" s="730"/>
      <c r="JGA38" s="730"/>
      <c r="JGB38" s="730"/>
      <c r="JGC38" s="730"/>
      <c r="JGD38" s="730"/>
      <c r="JGE38" s="730"/>
      <c r="JGF38" s="730"/>
      <c r="JGG38" s="730"/>
      <c r="JGH38" s="730"/>
      <c r="JGI38" s="730"/>
      <c r="JGJ38" s="730"/>
      <c r="JGK38" s="730"/>
      <c r="JGL38" s="730"/>
      <c r="JGM38" s="730"/>
      <c r="JGN38" s="730"/>
      <c r="JGO38" s="730"/>
      <c r="JGP38" s="730"/>
      <c r="JGQ38" s="730"/>
      <c r="JGR38" s="730"/>
      <c r="JGS38" s="730"/>
      <c r="JGT38" s="730"/>
      <c r="JGU38" s="730"/>
      <c r="JGV38" s="730"/>
      <c r="JGW38" s="730"/>
      <c r="JGX38" s="730"/>
      <c r="JGY38" s="730"/>
      <c r="JGZ38" s="730"/>
      <c r="JHA38" s="730"/>
      <c r="JHB38" s="730"/>
      <c r="JHC38" s="730"/>
      <c r="JHD38" s="730"/>
      <c r="JHE38" s="730"/>
      <c r="JHF38" s="730"/>
      <c r="JHG38" s="730"/>
      <c r="JHH38" s="730"/>
      <c r="JHI38" s="730"/>
      <c r="JHJ38" s="730"/>
      <c r="JHK38" s="730"/>
      <c r="JHL38" s="730"/>
      <c r="JHM38" s="730"/>
      <c r="JHN38" s="730"/>
      <c r="JHO38" s="730"/>
      <c r="JHP38" s="730"/>
      <c r="JHQ38" s="730"/>
      <c r="JHR38" s="730"/>
      <c r="JHS38" s="730"/>
      <c r="JHT38" s="730"/>
      <c r="JHU38" s="730"/>
      <c r="JHV38" s="730"/>
      <c r="JHW38" s="730"/>
      <c r="JHX38" s="730"/>
      <c r="JHY38" s="730"/>
      <c r="JHZ38" s="730"/>
      <c r="JIA38" s="730"/>
      <c r="JIB38" s="730"/>
      <c r="JIC38" s="730"/>
      <c r="JID38" s="730"/>
      <c r="JIE38" s="730"/>
      <c r="JIF38" s="730"/>
      <c r="JIG38" s="730"/>
      <c r="JIH38" s="730"/>
      <c r="JII38" s="730"/>
      <c r="JIJ38" s="730"/>
      <c r="JIK38" s="730"/>
      <c r="JIL38" s="730"/>
      <c r="JIM38" s="730"/>
      <c r="JIN38" s="730"/>
      <c r="JIO38" s="730"/>
      <c r="JIP38" s="730"/>
      <c r="JIQ38" s="730"/>
      <c r="JIR38" s="730"/>
      <c r="JIS38" s="730"/>
      <c r="JIT38" s="730"/>
      <c r="JIU38" s="730"/>
      <c r="JIV38" s="730"/>
      <c r="JIW38" s="730"/>
      <c r="JIX38" s="730"/>
      <c r="JIY38" s="730"/>
      <c r="JIZ38" s="730"/>
      <c r="JJA38" s="730"/>
      <c r="JJB38" s="730"/>
      <c r="JJC38" s="730"/>
      <c r="JJD38" s="730"/>
      <c r="JJE38" s="730"/>
      <c r="JJF38" s="730"/>
      <c r="JJG38" s="730"/>
      <c r="JJH38" s="730"/>
      <c r="JJI38" s="730"/>
      <c r="JJJ38" s="730"/>
      <c r="JJK38" s="730"/>
      <c r="JJL38" s="730"/>
      <c r="JJM38" s="730"/>
      <c r="JJN38" s="730"/>
      <c r="JJO38" s="730"/>
      <c r="JJP38" s="730"/>
      <c r="JJQ38" s="730"/>
      <c r="JJR38" s="730"/>
      <c r="JJS38" s="730"/>
      <c r="JJT38" s="730"/>
      <c r="JJU38" s="730"/>
      <c r="JJV38" s="730"/>
      <c r="JJW38" s="730"/>
      <c r="JJX38" s="730"/>
      <c r="JJY38" s="730"/>
      <c r="JJZ38" s="730"/>
      <c r="JKA38" s="730"/>
      <c r="JKB38" s="730"/>
      <c r="JKC38" s="730"/>
      <c r="JKD38" s="730"/>
      <c r="JKE38" s="730"/>
      <c r="JKF38" s="730"/>
      <c r="JKG38" s="730"/>
      <c r="JKH38" s="730"/>
      <c r="JKI38" s="730"/>
      <c r="JKJ38" s="730"/>
      <c r="JKK38" s="730"/>
      <c r="JKL38" s="730"/>
      <c r="JKM38" s="730"/>
      <c r="JKN38" s="730"/>
      <c r="JKO38" s="730"/>
      <c r="JKP38" s="730"/>
      <c r="JKQ38" s="730"/>
      <c r="JKR38" s="730"/>
      <c r="JKS38" s="730"/>
      <c r="JKT38" s="730"/>
      <c r="JKU38" s="730"/>
      <c r="JKV38" s="730"/>
      <c r="JKW38" s="730"/>
      <c r="JKX38" s="730"/>
      <c r="JKY38" s="730"/>
      <c r="JKZ38" s="730"/>
      <c r="JLA38" s="730"/>
      <c r="JLB38" s="730"/>
      <c r="JLC38" s="730"/>
      <c r="JLD38" s="730"/>
      <c r="JLE38" s="730"/>
      <c r="JLF38" s="730"/>
      <c r="JLG38" s="730"/>
      <c r="JLH38" s="730"/>
      <c r="JLI38" s="730"/>
      <c r="JLJ38" s="730"/>
      <c r="JLK38" s="730"/>
      <c r="JLL38" s="730"/>
      <c r="JLM38" s="730"/>
      <c r="JLN38" s="730"/>
      <c r="JLO38" s="730"/>
      <c r="JLP38" s="730"/>
      <c r="JLQ38" s="730"/>
      <c r="JLR38" s="730"/>
      <c r="JLS38" s="730"/>
      <c r="JLT38" s="730"/>
      <c r="JLU38" s="730"/>
      <c r="JLV38" s="730"/>
      <c r="JLW38" s="730"/>
      <c r="JLX38" s="730"/>
      <c r="JLY38" s="730"/>
      <c r="JLZ38" s="730"/>
      <c r="JMA38" s="730"/>
      <c r="JMB38" s="730"/>
      <c r="JMC38" s="730"/>
      <c r="JMD38" s="730"/>
      <c r="JME38" s="730"/>
      <c r="JMF38" s="730"/>
      <c r="JMG38" s="730"/>
      <c r="JMH38" s="730"/>
      <c r="JMI38" s="730"/>
      <c r="JMJ38" s="730"/>
      <c r="JMK38" s="730"/>
      <c r="JML38" s="730"/>
      <c r="JMM38" s="730"/>
      <c r="JMN38" s="730"/>
      <c r="JMO38" s="730"/>
      <c r="JMP38" s="730"/>
      <c r="JMQ38" s="730"/>
      <c r="JMR38" s="730"/>
      <c r="JMS38" s="730"/>
      <c r="JMT38" s="730"/>
      <c r="JMU38" s="730"/>
      <c r="JMV38" s="730"/>
      <c r="JMW38" s="730"/>
      <c r="JMX38" s="730"/>
      <c r="JMY38" s="730"/>
      <c r="JMZ38" s="730"/>
      <c r="JNA38" s="730"/>
      <c r="JNB38" s="730"/>
      <c r="JNC38" s="730"/>
      <c r="JND38" s="730"/>
      <c r="JNE38" s="730"/>
      <c r="JNF38" s="730"/>
      <c r="JNG38" s="730"/>
      <c r="JNH38" s="730"/>
      <c r="JNI38" s="730"/>
      <c r="JNJ38" s="730"/>
      <c r="JNK38" s="730"/>
      <c r="JNL38" s="730"/>
      <c r="JNM38" s="730"/>
      <c r="JNN38" s="730"/>
      <c r="JNO38" s="730"/>
      <c r="JNP38" s="730"/>
      <c r="JNQ38" s="730"/>
      <c r="JNR38" s="730"/>
      <c r="JNS38" s="730"/>
      <c r="JNT38" s="730"/>
      <c r="JNU38" s="730"/>
      <c r="JNV38" s="730"/>
      <c r="JNW38" s="730"/>
      <c r="JNX38" s="730"/>
      <c r="JNY38" s="730"/>
      <c r="JNZ38" s="730"/>
      <c r="JOA38" s="730"/>
      <c r="JOB38" s="730"/>
      <c r="JOC38" s="730"/>
      <c r="JOD38" s="730"/>
      <c r="JOE38" s="730"/>
      <c r="JOF38" s="730"/>
      <c r="JOG38" s="730"/>
      <c r="JOH38" s="730"/>
      <c r="JOI38" s="730"/>
      <c r="JOJ38" s="730"/>
      <c r="JOK38" s="730"/>
      <c r="JOL38" s="730"/>
      <c r="JOM38" s="730"/>
      <c r="JON38" s="730"/>
      <c r="JOO38" s="730"/>
      <c r="JOP38" s="730"/>
      <c r="JOQ38" s="730"/>
      <c r="JOR38" s="730"/>
      <c r="JOS38" s="730"/>
      <c r="JOT38" s="730"/>
      <c r="JOU38" s="730"/>
      <c r="JOV38" s="730"/>
      <c r="JOW38" s="730"/>
      <c r="JOX38" s="730"/>
      <c r="JOY38" s="730"/>
      <c r="JOZ38" s="730"/>
      <c r="JPA38" s="730"/>
      <c r="JPB38" s="730"/>
      <c r="JPC38" s="730"/>
      <c r="JPD38" s="730"/>
      <c r="JPE38" s="730"/>
      <c r="JPF38" s="730"/>
      <c r="JPG38" s="730"/>
      <c r="JPH38" s="730"/>
      <c r="JPI38" s="730"/>
      <c r="JPJ38" s="730"/>
      <c r="JPK38" s="730"/>
      <c r="JPL38" s="730"/>
      <c r="JPM38" s="730"/>
      <c r="JPN38" s="730"/>
      <c r="JPO38" s="730"/>
      <c r="JPP38" s="730"/>
      <c r="JPQ38" s="730"/>
      <c r="JPR38" s="730"/>
      <c r="JPS38" s="730"/>
      <c r="JPT38" s="730"/>
      <c r="JPU38" s="730"/>
      <c r="JPV38" s="730"/>
      <c r="JPW38" s="730"/>
      <c r="JPX38" s="730"/>
      <c r="JPY38" s="730"/>
      <c r="JPZ38" s="730"/>
      <c r="JQA38" s="730"/>
      <c r="JQB38" s="730"/>
      <c r="JQC38" s="730"/>
      <c r="JQD38" s="730"/>
      <c r="JQE38" s="730"/>
      <c r="JQF38" s="730"/>
      <c r="JQG38" s="730"/>
      <c r="JQH38" s="730"/>
      <c r="JQI38" s="730"/>
      <c r="JQJ38" s="730"/>
      <c r="JQK38" s="730"/>
      <c r="JQL38" s="730"/>
      <c r="JQM38" s="730"/>
      <c r="JQN38" s="730"/>
      <c r="JQO38" s="730"/>
      <c r="JQP38" s="730"/>
      <c r="JQQ38" s="730"/>
      <c r="JQR38" s="730"/>
      <c r="JQS38" s="730"/>
      <c r="JQT38" s="730"/>
      <c r="JQU38" s="730"/>
      <c r="JQV38" s="730"/>
      <c r="JQW38" s="730"/>
      <c r="JQX38" s="730"/>
      <c r="JQY38" s="730"/>
      <c r="JQZ38" s="730"/>
      <c r="JRA38" s="730"/>
      <c r="JRB38" s="730"/>
      <c r="JRC38" s="730"/>
      <c r="JRD38" s="730"/>
      <c r="JRE38" s="730"/>
      <c r="JRF38" s="730"/>
      <c r="JRG38" s="730"/>
      <c r="JRH38" s="730"/>
      <c r="JRI38" s="730"/>
      <c r="JRJ38" s="730"/>
      <c r="JRK38" s="730"/>
      <c r="JRL38" s="730"/>
      <c r="JRM38" s="730"/>
      <c r="JRN38" s="730"/>
      <c r="JRO38" s="730"/>
      <c r="JRP38" s="730"/>
      <c r="JRQ38" s="730"/>
      <c r="JRR38" s="730"/>
      <c r="JRS38" s="730"/>
      <c r="JRT38" s="730"/>
      <c r="JRU38" s="730"/>
      <c r="JRV38" s="730"/>
      <c r="JRW38" s="730"/>
      <c r="JRX38" s="730"/>
      <c r="JRY38" s="730"/>
      <c r="JRZ38" s="730"/>
      <c r="JSA38" s="730"/>
      <c r="JSB38" s="730"/>
      <c r="JSC38" s="730"/>
      <c r="JSD38" s="730"/>
      <c r="JSE38" s="730"/>
      <c r="JSF38" s="730"/>
      <c r="JSG38" s="730"/>
      <c r="JSH38" s="730"/>
      <c r="JSI38" s="730"/>
      <c r="JSJ38" s="730"/>
      <c r="JSK38" s="730"/>
      <c r="JSL38" s="730"/>
      <c r="JSM38" s="730"/>
      <c r="JSN38" s="730"/>
      <c r="JSO38" s="730"/>
      <c r="JSP38" s="730"/>
      <c r="JSQ38" s="730"/>
      <c r="JSR38" s="730"/>
      <c r="JSS38" s="730"/>
      <c r="JST38" s="730"/>
      <c r="JSU38" s="730"/>
      <c r="JSV38" s="730"/>
      <c r="JSW38" s="730"/>
      <c r="JSX38" s="730"/>
      <c r="JSY38" s="730"/>
      <c r="JSZ38" s="730"/>
      <c r="JTA38" s="730"/>
      <c r="JTB38" s="730"/>
      <c r="JTC38" s="730"/>
      <c r="JTD38" s="730"/>
      <c r="JTE38" s="730"/>
      <c r="JTF38" s="730"/>
      <c r="JTG38" s="730"/>
      <c r="JTH38" s="730"/>
      <c r="JTI38" s="730"/>
      <c r="JTJ38" s="730"/>
      <c r="JTK38" s="730"/>
      <c r="JTL38" s="730"/>
      <c r="JTM38" s="730"/>
      <c r="JTN38" s="730"/>
      <c r="JTO38" s="730"/>
      <c r="JTP38" s="730"/>
      <c r="JTQ38" s="730"/>
      <c r="JTR38" s="730"/>
      <c r="JTS38" s="730"/>
      <c r="JTT38" s="730"/>
      <c r="JTU38" s="730"/>
      <c r="JTV38" s="730"/>
      <c r="JTW38" s="730"/>
      <c r="JTX38" s="730"/>
      <c r="JTY38" s="730"/>
      <c r="JTZ38" s="730"/>
      <c r="JUA38" s="730"/>
      <c r="JUB38" s="730"/>
      <c r="JUC38" s="730"/>
      <c r="JUD38" s="730"/>
      <c r="JUE38" s="730"/>
      <c r="JUF38" s="730"/>
      <c r="JUG38" s="730"/>
      <c r="JUH38" s="730"/>
      <c r="JUI38" s="730"/>
      <c r="JUJ38" s="730"/>
      <c r="JUK38" s="730"/>
      <c r="JUL38" s="730"/>
      <c r="JUM38" s="730"/>
      <c r="JUN38" s="730"/>
      <c r="JUO38" s="730"/>
      <c r="JUP38" s="730"/>
      <c r="JUQ38" s="730"/>
      <c r="JUR38" s="730"/>
      <c r="JUS38" s="730"/>
      <c r="JUT38" s="730"/>
      <c r="JUU38" s="730"/>
      <c r="JUV38" s="730"/>
      <c r="JUW38" s="730"/>
      <c r="JUX38" s="730"/>
      <c r="JUY38" s="730"/>
      <c r="JUZ38" s="730"/>
      <c r="JVA38" s="730"/>
      <c r="JVB38" s="730"/>
      <c r="JVC38" s="730"/>
      <c r="JVD38" s="730"/>
      <c r="JVE38" s="730"/>
      <c r="JVF38" s="730"/>
      <c r="JVG38" s="730"/>
      <c r="JVH38" s="730"/>
      <c r="JVI38" s="730"/>
      <c r="JVJ38" s="730"/>
      <c r="JVK38" s="730"/>
      <c r="JVL38" s="730"/>
      <c r="JVM38" s="730"/>
      <c r="JVN38" s="730"/>
      <c r="JVO38" s="730"/>
      <c r="JVP38" s="730"/>
      <c r="JVQ38" s="730"/>
      <c r="JVR38" s="730"/>
      <c r="JVS38" s="730"/>
      <c r="JVT38" s="730"/>
      <c r="JVU38" s="730"/>
      <c r="JVV38" s="730"/>
      <c r="JVW38" s="730"/>
      <c r="JVX38" s="730"/>
      <c r="JVY38" s="730"/>
      <c r="JVZ38" s="730"/>
      <c r="JWA38" s="730"/>
      <c r="JWB38" s="730"/>
      <c r="JWC38" s="730"/>
      <c r="JWD38" s="730"/>
      <c r="JWE38" s="730"/>
      <c r="JWF38" s="730"/>
      <c r="JWG38" s="730"/>
      <c r="JWH38" s="730"/>
      <c r="JWI38" s="730"/>
      <c r="JWJ38" s="730"/>
      <c r="JWK38" s="730"/>
      <c r="JWL38" s="730"/>
      <c r="JWM38" s="730"/>
      <c r="JWN38" s="730"/>
      <c r="JWO38" s="730"/>
      <c r="JWP38" s="730"/>
      <c r="JWQ38" s="730"/>
      <c r="JWR38" s="730"/>
      <c r="JWS38" s="730"/>
      <c r="JWT38" s="730"/>
      <c r="JWU38" s="730"/>
      <c r="JWV38" s="730"/>
      <c r="JWW38" s="730"/>
      <c r="JWX38" s="730"/>
      <c r="JWY38" s="730"/>
      <c r="JWZ38" s="730"/>
      <c r="JXA38" s="730"/>
      <c r="JXB38" s="730"/>
      <c r="JXC38" s="730"/>
      <c r="JXD38" s="730"/>
      <c r="JXE38" s="730"/>
      <c r="JXF38" s="730"/>
      <c r="JXG38" s="730"/>
      <c r="JXH38" s="730"/>
      <c r="JXI38" s="730"/>
      <c r="JXJ38" s="730"/>
      <c r="JXK38" s="730"/>
      <c r="JXL38" s="730"/>
      <c r="JXM38" s="730"/>
      <c r="JXN38" s="730"/>
      <c r="JXO38" s="730"/>
      <c r="JXP38" s="730"/>
      <c r="JXQ38" s="730"/>
      <c r="JXR38" s="730"/>
      <c r="JXS38" s="730"/>
      <c r="JXT38" s="730"/>
      <c r="JXU38" s="730"/>
      <c r="JXV38" s="730"/>
      <c r="JXW38" s="730"/>
      <c r="JXX38" s="730"/>
      <c r="JXY38" s="730"/>
      <c r="JXZ38" s="730"/>
      <c r="JYA38" s="730"/>
      <c r="JYB38" s="730"/>
      <c r="JYC38" s="730"/>
      <c r="JYD38" s="730"/>
      <c r="JYE38" s="730"/>
      <c r="JYF38" s="730"/>
      <c r="JYG38" s="730"/>
      <c r="JYH38" s="730"/>
      <c r="JYI38" s="730"/>
      <c r="JYJ38" s="730"/>
      <c r="JYK38" s="730"/>
      <c r="JYL38" s="730"/>
      <c r="JYM38" s="730"/>
      <c r="JYN38" s="730"/>
      <c r="JYO38" s="730"/>
      <c r="JYP38" s="730"/>
      <c r="JYQ38" s="730"/>
      <c r="JYR38" s="730"/>
      <c r="JYS38" s="730"/>
      <c r="JYT38" s="730"/>
      <c r="JYU38" s="730"/>
      <c r="JYV38" s="730"/>
      <c r="JYW38" s="730"/>
      <c r="JYX38" s="730"/>
      <c r="JYY38" s="730"/>
      <c r="JYZ38" s="730"/>
      <c r="JZA38" s="730"/>
      <c r="JZB38" s="730"/>
      <c r="JZC38" s="730"/>
      <c r="JZD38" s="730"/>
      <c r="JZE38" s="730"/>
      <c r="JZF38" s="730"/>
      <c r="JZG38" s="730"/>
      <c r="JZH38" s="730"/>
      <c r="JZI38" s="730"/>
      <c r="JZJ38" s="730"/>
      <c r="JZK38" s="730"/>
      <c r="JZL38" s="730"/>
      <c r="JZM38" s="730"/>
      <c r="JZN38" s="730"/>
      <c r="JZO38" s="730"/>
      <c r="JZP38" s="730"/>
      <c r="JZQ38" s="730"/>
      <c r="JZR38" s="730"/>
      <c r="JZS38" s="730"/>
      <c r="JZT38" s="730"/>
      <c r="JZU38" s="730"/>
      <c r="JZV38" s="730"/>
      <c r="JZW38" s="730"/>
      <c r="JZX38" s="730"/>
      <c r="JZY38" s="730"/>
      <c r="JZZ38" s="730"/>
      <c r="KAA38" s="730"/>
      <c r="KAB38" s="730"/>
      <c r="KAC38" s="730"/>
      <c r="KAD38" s="730"/>
      <c r="KAE38" s="730"/>
      <c r="KAF38" s="730"/>
      <c r="KAG38" s="730"/>
      <c r="KAH38" s="730"/>
      <c r="KAI38" s="730"/>
      <c r="KAJ38" s="730"/>
      <c r="KAK38" s="730"/>
      <c r="KAL38" s="730"/>
      <c r="KAM38" s="730"/>
      <c r="KAN38" s="730"/>
      <c r="KAO38" s="730"/>
      <c r="KAP38" s="730"/>
      <c r="KAQ38" s="730"/>
      <c r="KAR38" s="730"/>
      <c r="KAS38" s="730"/>
      <c r="KAT38" s="730"/>
      <c r="KAU38" s="730"/>
      <c r="KAV38" s="730"/>
      <c r="KAW38" s="730"/>
      <c r="KAX38" s="730"/>
      <c r="KAY38" s="730"/>
      <c r="KAZ38" s="730"/>
      <c r="KBA38" s="730"/>
      <c r="KBB38" s="730"/>
      <c r="KBC38" s="730"/>
      <c r="KBD38" s="730"/>
      <c r="KBE38" s="730"/>
      <c r="KBF38" s="730"/>
      <c r="KBG38" s="730"/>
      <c r="KBH38" s="730"/>
      <c r="KBI38" s="730"/>
      <c r="KBJ38" s="730"/>
      <c r="KBK38" s="730"/>
      <c r="KBL38" s="730"/>
      <c r="KBM38" s="730"/>
      <c r="KBN38" s="730"/>
      <c r="KBO38" s="730"/>
      <c r="KBP38" s="730"/>
      <c r="KBQ38" s="730"/>
      <c r="KBR38" s="730"/>
      <c r="KBS38" s="730"/>
      <c r="KBT38" s="730"/>
      <c r="KBU38" s="730"/>
      <c r="KBV38" s="730"/>
      <c r="KBW38" s="730"/>
      <c r="KBX38" s="730"/>
      <c r="KBY38" s="730"/>
      <c r="KBZ38" s="730"/>
      <c r="KCA38" s="730"/>
      <c r="KCB38" s="730"/>
      <c r="KCC38" s="730"/>
      <c r="KCD38" s="730"/>
      <c r="KCE38" s="730"/>
      <c r="KCF38" s="730"/>
      <c r="KCG38" s="730"/>
      <c r="KCH38" s="730"/>
      <c r="KCI38" s="730"/>
      <c r="KCJ38" s="730"/>
      <c r="KCK38" s="730"/>
      <c r="KCL38" s="730"/>
      <c r="KCM38" s="730"/>
      <c r="KCN38" s="730"/>
      <c r="KCO38" s="730"/>
      <c r="KCP38" s="730"/>
      <c r="KCQ38" s="730"/>
      <c r="KCR38" s="730"/>
      <c r="KCS38" s="730"/>
      <c r="KCT38" s="730"/>
      <c r="KCU38" s="730"/>
      <c r="KCV38" s="730"/>
      <c r="KCW38" s="730"/>
      <c r="KCX38" s="730"/>
      <c r="KCY38" s="730"/>
      <c r="KCZ38" s="730"/>
      <c r="KDA38" s="730"/>
      <c r="KDB38" s="730"/>
      <c r="KDC38" s="730"/>
      <c r="KDD38" s="730"/>
      <c r="KDE38" s="730"/>
      <c r="KDF38" s="730"/>
      <c r="KDG38" s="730"/>
      <c r="KDH38" s="730"/>
      <c r="KDI38" s="730"/>
      <c r="KDJ38" s="730"/>
      <c r="KDK38" s="730"/>
      <c r="KDL38" s="730"/>
      <c r="KDM38" s="730"/>
      <c r="KDN38" s="730"/>
      <c r="KDO38" s="730"/>
      <c r="KDP38" s="730"/>
      <c r="KDQ38" s="730"/>
      <c r="KDR38" s="730"/>
      <c r="KDS38" s="730"/>
      <c r="KDT38" s="730"/>
      <c r="KDU38" s="730"/>
      <c r="KDV38" s="730"/>
      <c r="KDW38" s="730"/>
      <c r="KDX38" s="730"/>
      <c r="KDY38" s="730"/>
      <c r="KDZ38" s="730"/>
      <c r="KEA38" s="730"/>
      <c r="KEB38" s="730"/>
      <c r="KEC38" s="730"/>
      <c r="KED38" s="730"/>
      <c r="KEE38" s="730"/>
      <c r="KEF38" s="730"/>
      <c r="KEG38" s="730"/>
      <c r="KEH38" s="730"/>
      <c r="KEI38" s="730"/>
      <c r="KEJ38" s="730"/>
      <c r="KEK38" s="730"/>
      <c r="KEL38" s="730"/>
      <c r="KEM38" s="730"/>
      <c r="KEN38" s="730"/>
      <c r="KEO38" s="730"/>
      <c r="KEP38" s="730"/>
      <c r="KEQ38" s="730"/>
      <c r="KER38" s="730"/>
      <c r="KES38" s="730"/>
      <c r="KET38" s="730"/>
      <c r="KEU38" s="730"/>
      <c r="KEV38" s="730"/>
      <c r="KEW38" s="730"/>
      <c r="KEX38" s="730"/>
      <c r="KEY38" s="730"/>
      <c r="KEZ38" s="730"/>
      <c r="KFA38" s="730"/>
      <c r="KFB38" s="730"/>
      <c r="KFC38" s="730"/>
      <c r="KFD38" s="730"/>
      <c r="KFE38" s="730"/>
      <c r="KFF38" s="730"/>
      <c r="KFG38" s="730"/>
      <c r="KFH38" s="730"/>
      <c r="KFI38" s="730"/>
      <c r="KFJ38" s="730"/>
      <c r="KFK38" s="730"/>
      <c r="KFL38" s="730"/>
      <c r="KFM38" s="730"/>
      <c r="KFN38" s="730"/>
      <c r="KFO38" s="730"/>
      <c r="KFP38" s="730"/>
      <c r="KFQ38" s="730"/>
      <c r="KFR38" s="730"/>
      <c r="KFS38" s="730"/>
      <c r="KFT38" s="730"/>
      <c r="KFU38" s="730"/>
      <c r="KFV38" s="730"/>
      <c r="KFW38" s="730"/>
      <c r="KFX38" s="730"/>
      <c r="KFY38" s="730"/>
      <c r="KFZ38" s="730"/>
      <c r="KGA38" s="730"/>
      <c r="KGB38" s="730"/>
      <c r="KGC38" s="730"/>
      <c r="KGD38" s="730"/>
      <c r="KGE38" s="730"/>
      <c r="KGF38" s="730"/>
      <c r="KGG38" s="730"/>
      <c r="KGH38" s="730"/>
      <c r="KGI38" s="730"/>
      <c r="KGJ38" s="730"/>
      <c r="KGK38" s="730"/>
      <c r="KGL38" s="730"/>
      <c r="KGM38" s="730"/>
      <c r="KGN38" s="730"/>
      <c r="KGO38" s="730"/>
      <c r="KGP38" s="730"/>
      <c r="KGQ38" s="730"/>
      <c r="KGR38" s="730"/>
      <c r="KGS38" s="730"/>
      <c r="KGT38" s="730"/>
      <c r="KGU38" s="730"/>
      <c r="KGV38" s="730"/>
      <c r="KGW38" s="730"/>
      <c r="KGX38" s="730"/>
      <c r="KGY38" s="730"/>
      <c r="KGZ38" s="730"/>
      <c r="KHA38" s="730"/>
      <c r="KHB38" s="730"/>
      <c r="KHC38" s="730"/>
      <c r="KHD38" s="730"/>
      <c r="KHE38" s="730"/>
      <c r="KHF38" s="730"/>
      <c r="KHG38" s="730"/>
      <c r="KHH38" s="730"/>
      <c r="KHI38" s="730"/>
      <c r="KHJ38" s="730"/>
      <c r="KHK38" s="730"/>
      <c r="KHL38" s="730"/>
      <c r="KHM38" s="730"/>
      <c r="KHN38" s="730"/>
      <c r="KHO38" s="730"/>
      <c r="KHP38" s="730"/>
      <c r="KHQ38" s="730"/>
      <c r="KHR38" s="730"/>
      <c r="KHS38" s="730"/>
      <c r="KHT38" s="730"/>
      <c r="KHU38" s="730"/>
      <c r="KHV38" s="730"/>
      <c r="KHW38" s="730"/>
      <c r="KHX38" s="730"/>
      <c r="KHY38" s="730"/>
      <c r="KHZ38" s="730"/>
      <c r="KIA38" s="730"/>
      <c r="KIB38" s="730"/>
      <c r="KIC38" s="730"/>
      <c r="KID38" s="730"/>
      <c r="KIE38" s="730"/>
      <c r="KIF38" s="730"/>
      <c r="KIG38" s="730"/>
      <c r="KIH38" s="730"/>
      <c r="KII38" s="730"/>
      <c r="KIJ38" s="730"/>
      <c r="KIK38" s="730"/>
      <c r="KIL38" s="730"/>
      <c r="KIM38" s="730"/>
      <c r="KIN38" s="730"/>
      <c r="KIO38" s="730"/>
      <c r="KIP38" s="730"/>
      <c r="KIQ38" s="730"/>
      <c r="KIR38" s="730"/>
      <c r="KIS38" s="730"/>
      <c r="KIT38" s="730"/>
      <c r="KIU38" s="730"/>
      <c r="KIV38" s="730"/>
      <c r="KIW38" s="730"/>
      <c r="KIX38" s="730"/>
      <c r="KIY38" s="730"/>
      <c r="KIZ38" s="730"/>
      <c r="KJA38" s="730"/>
      <c r="KJB38" s="730"/>
      <c r="KJC38" s="730"/>
      <c r="KJD38" s="730"/>
      <c r="KJE38" s="730"/>
      <c r="KJF38" s="730"/>
      <c r="KJG38" s="730"/>
      <c r="KJH38" s="730"/>
      <c r="KJI38" s="730"/>
      <c r="KJJ38" s="730"/>
      <c r="KJK38" s="730"/>
      <c r="KJL38" s="730"/>
      <c r="KJM38" s="730"/>
      <c r="KJN38" s="730"/>
      <c r="KJO38" s="730"/>
      <c r="KJP38" s="730"/>
      <c r="KJQ38" s="730"/>
      <c r="KJR38" s="730"/>
      <c r="KJS38" s="730"/>
      <c r="KJT38" s="730"/>
      <c r="KJU38" s="730"/>
      <c r="KJV38" s="730"/>
      <c r="KJW38" s="730"/>
      <c r="KJX38" s="730"/>
      <c r="KJY38" s="730"/>
      <c r="KJZ38" s="730"/>
      <c r="KKA38" s="730"/>
      <c r="KKB38" s="730"/>
      <c r="KKC38" s="730"/>
      <c r="KKD38" s="730"/>
      <c r="KKE38" s="730"/>
      <c r="KKF38" s="730"/>
      <c r="KKG38" s="730"/>
      <c r="KKH38" s="730"/>
      <c r="KKI38" s="730"/>
      <c r="KKJ38" s="730"/>
      <c r="KKK38" s="730"/>
      <c r="KKL38" s="730"/>
      <c r="KKM38" s="730"/>
      <c r="KKN38" s="730"/>
      <c r="KKO38" s="730"/>
      <c r="KKP38" s="730"/>
      <c r="KKQ38" s="730"/>
      <c r="KKR38" s="730"/>
      <c r="KKS38" s="730"/>
      <c r="KKT38" s="730"/>
      <c r="KKU38" s="730"/>
      <c r="KKV38" s="730"/>
      <c r="KKW38" s="730"/>
      <c r="KKX38" s="730"/>
      <c r="KKY38" s="730"/>
      <c r="KKZ38" s="730"/>
      <c r="KLA38" s="730"/>
      <c r="KLB38" s="730"/>
      <c r="KLC38" s="730"/>
      <c r="KLD38" s="730"/>
      <c r="KLE38" s="730"/>
      <c r="KLF38" s="730"/>
      <c r="KLG38" s="730"/>
      <c r="KLH38" s="730"/>
      <c r="KLI38" s="730"/>
      <c r="KLJ38" s="730"/>
      <c r="KLK38" s="730"/>
      <c r="KLL38" s="730"/>
      <c r="KLM38" s="730"/>
      <c r="KLN38" s="730"/>
      <c r="KLO38" s="730"/>
      <c r="KLP38" s="730"/>
      <c r="KLQ38" s="730"/>
      <c r="KLR38" s="730"/>
      <c r="KLS38" s="730"/>
      <c r="KLT38" s="730"/>
      <c r="KLU38" s="730"/>
      <c r="KLV38" s="730"/>
      <c r="KLW38" s="730"/>
      <c r="KLX38" s="730"/>
      <c r="KLY38" s="730"/>
      <c r="KLZ38" s="730"/>
      <c r="KMA38" s="730"/>
      <c r="KMB38" s="730"/>
      <c r="KMC38" s="730"/>
      <c r="KMD38" s="730"/>
      <c r="KME38" s="730"/>
      <c r="KMF38" s="730"/>
      <c r="KMG38" s="730"/>
      <c r="KMH38" s="730"/>
      <c r="KMI38" s="730"/>
      <c r="KMJ38" s="730"/>
      <c r="KMK38" s="730"/>
      <c r="KML38" s="730"/>
      <c r="KMM38" s="730"/>
      <c r="KMN38" s="730"/>
      <c r="KMO38" s="730"/>
      <c r="KMP38" s="730"/>
      <c r="KMQ38" s="730"/>
      <c r="KMR38" s="730"/>
      <c r="KMS38" s="730"/>
      <c r="KMT38" s="730"/>
      <c r="KMU38" s="730"/>
      <c r="KMV38" s="730"/>
      <c r="KMW38" s="730"/>
      <c r="KMX38" s="730"/>
      <c r="KMY38" s="730"/>
      <c r="KMZ38" s="730"/>
      <c r="KNA38" s="730"/>
      <c r="KNB38" s="730"/>
      <c r="KNC38" s="730"/>
      <c r="KND38" s="730"/>
      <c r="KNE38" s="730"/>
      <c r="KNF38" s="730"/>
      <c r="KNG38" s="730"/>
      <c r="KNH38" s="730"/>
      <c r="KNI38" s="730"/>
      <c r="KNJ38" s="730"/>
      <c r="KNK38" s="730"/>
      <c r="KNL38" s="730"/>
      <c r="KNM38" s="730"/>
      <c r="KNN38" s="730"/>
      <c r="KNO38" s="730"/>
      <c r="KNP38" s="730"/>
      <c r="KNQ38" s="730"/>
      <c r="KNR38" s="730"/>
      <c r="KNS38" s="730"/>
      <c r="KNT38" s="730"/>
      <c r="KNU38" s="730"/>
      <c r="KNV38" s="730"/>
      <c r="KNW38" s="730"/>
      <c r="KNX38" s="730"/>
      <c r="KNY38" s="730"/>
      <c r="KNZ38" s="730"/>
      <c r="KOA38" s="730"/>
      <c r="KOB38" s="730"/>
      <c r="KOC38" s="730"/>
      <c r="KOD38" s="730"/>
      <c r="KOE38" s="730"/>
      <c r="KOF38" s="730"/>
      <c r="KOG38" s="730"/>
      <c r="KOH38" s="730"/>
      <c r="KOI38" s="730"/>
      <c r="KOJ38" s="730"/>
      <c r="KOK38" s="730"/>
      <c r="KOL38" s="730"/>
      <c r="KOM38" s="730"/>
      <c r="KON38" s="730"/>
      <c r="KOO38" s="730"/>
      <c r="KOP38" s="730"/>
      <c r="KOQ38" s="730"/>
      <c r="KOR38" s="730"/>
      <c r="KOS38" s="730"/>
      <c r="KOT38" s="730"/>
      <c r="KOU38" s="730"/>
      <c r="KOV38" s="730"/>
      <c r="KOW38" s="730"/>
      <c r="KOX38" s="730"/>
      <c r="KOY38" s="730"/>
      <c r="KOZ38" s="730"/>
      <c r="KPA38" s="730"/>
      <c r="KPB38" s="730"/>
      <c r="KPC38" s="730"/>
      <c r="KPD38" s="730"/>
      <c r="KPE38" s="730"/>
      <c r="KPF38" s="730"/>
      <c r="KPG38" s="730"/>
      <c r="KPH38" s="730"/>
      <c r="KPI38" s="730"/>
      <c r="KPJ38" s="730"/>
      <c r="KPK38" s="730"/>
      <c r="KPL38" s="730"/>
      <c r="KPM38" s="730"/>
      <c r="KPN38" s="730"/>
      <c r="KPO38" s="730"/>
      <c r="KPP38" s="730"/>
      <c r="KPQ38" s="730"/>
      <c r="KPR38" s="730"/>
      <c r="KPS38" s="730"/>
      <c r="KPT38" s="730"/>
      <c r="KPU38" s="730"/>
      <c r="KPV38" s="730"/>
      <c r="KPW38" s="730"/>
      <c r="KPX38" s="730"/>
      <c r="KPY38" s="730"/>
      <c r="KPZ38" s="730"/>
      <c r="KQA38" s="730"/>
      <c r="KQB38" s="730"/>
      <c r="KQC38" s="730"/>
      <c r="KQD38" s="730"/>
      <c r="KQE38" s="730"/>
      <c r="KQF38" s="730"/>
      <c r="KQG38" s="730"/>
      <c r="KQH38" s="730"/>
      <c r="KQI38" s="730"/>
      <c r="KQJ38" s="730"/>
      <c r="KQK38" s="730"/>
      <c r="KQL38" s="730"/>
      <c r="KQM38" s="730"/>
      <c r="KQN38" s="730"/>
      <c r="KQO38" s="730"/>
      <c r="KQP38" s="730"/>
      <c r="KQQ38" s="730"/>
      <c r="KQR38" s="730"/>
      <c r="KQS38" s="730"/>
      <c r="KQT38" s="730"/>
      <c r="KQU38" s="730"/>
      <c r="KQV38" s="730"/>
      <c r="KQW38" s="730"/>
      <c r="KQX38" s="730"/>
      <c r="KQY38" s="730"/>
      <c r="KQZ38" s="730"/>
      <c r="KRA38" s="730"/>
      <c r="KRB38" s="730"/>
      <c r="KRC38" s="730"/>
      <c r="KRD38" s="730"/>
      <c r="KRE38" s="730"/>
      <c r="KRF38" s="730"/>
      <c r="KRG38" s="730"/>
      <c r="KRH38" s="730"/>
      <c r="KRI38" s="730"/>
      <c r="KRJ38" s="730"/>
      <c r="KRK38" s="730"/>
      <c r="KRL38" s="730"/>
      <c r="KRM38" s="730"/>
      <c r="KRN38" s="730"/>
      <c r="KRO38" s="730"/>
      <c r="KRP38" s="730"/>
      <c r="KRQ38" s="730"/>
      <c r="KRR38" s="730"/>
      <c r="KRS38" s="730"/>
      <c r="KRT38" s="730"/>
      <c r="KRU38" s="730"/>
      <c r="KRV38" s="730"/>
      <c r="KRW38" s="730"/>
      <c r="KRX38" s="730"/>
      <c r="KRY38" s="730"/>
      <c r="KRZ38" s="730"/>
      <c r="KSA38" s="730"/>
      <c r="KSB38" s="730"/>
      <c r="KSC38" s="730"/>
      <c r="KSD38" s="730"/>
      <c r="KSE38" s="730"/>
      <c r="KSF38" s="730"/>
      <c r="KSG38" s="730"/>
      <c r="KSH38" s="730"/>
      <c r="KSI38" s="730"/>
      <c r="KSJ38" s="730"/>
      <c r="KSK38" s="730"/>
      <c r="KSL38" s="730"/>
      <c r="KSM38" s="730"/>
      <c r="KSN38" s="730"/>
      <c r="KSO38" s="730"/>
      <c r="KSP38" s="730"/>
      <c r="KSQ38" s="730"/>
      <c r="KSR38" s="730"/>
      <c r="KSS38" s="730"/>
      <c r="KST38" s="730"/>
      <c r="KSU38" s="730"/>
      <c r="KSV38" s="730"/>
      <c r="KSW38" s="730"/>
      <c r="KSX38" s="730"/>
      <c r="KSY38" s="730"/>
      <c r="KSZ38" s="730"/>
      <c r="KTA38" s="730"/>
      <c r="KTB38" s="730"/>
      <c r="KTC38" s="730"/>
      <c r="KTD38" s="730"/>
      <c r="KTE38" s="730"/>
      <c r="KTF38" s="730"/>
      <c r="KTG38" s="730"/>
      <c r="KTH38" s="730"/>
      <c r="KTI38" s="730"/>
      <c r="KTJ38" s="730"/>
      <c r="KTK38" s="730"/>
      <c r="KTL38" s="730"/>
      <c r="KTM38" s="730"/>
      <c r="KTN38" s="730"/>
      <c r="KTO38" s="730"/>
      <c r="KTP38" s="730"/>
      <c r="KTQ38" s="730"/>
      <c r="KTR38" s="730"/>
      <c r="KTS38" s="730"/>
      <c r="KTT38" s="730"/>
      <c r="KTU38" s="730"/>
      <c r="KTV38" s="730"/>
      <c r="KTW38" s="730"/>
      <c r="KTX38" s="730"/>
      <c r="KTY38" s="730"/>
      <c r="KTZ38" s="730"/>
      <c r="KUA38" s="730"/>
      <c r="KUB38" s="730"/>
      <c r="KUC38" s="730"/>
      <c r="KUD38" s="730"/>
      <c r="KUE38" s="730"/>
      <c r="KUF38" s="730"/>
      <c r="KUG38" s="730"/>
      <c r="KUH38" s="730"/>
      <c r="KUI38" s="730"/>
      <c r="KUJ38" s="730"/>
      <c r="KUK38" s="730"/>
      <c r="KUL38" s="730"/>
      <c r="KUM38" s="730"/>
      <c r="KUN38" s="730"/>
      <c r="KUO38" s="730"/>
      <c r="KUP38" s="730"/>
      <c r="KUQ38" s="730"/>
      <c r="KUR38" s="730"/>
      <c r="KUS38" s="730"/>
      <c r="KUT38" s="730"/>
      <c r="KUU38" s="730"/>
      <c r="KUV38" s="730"/>
      <c r="KUW38" s="730"/>
      <c r="KUX38" s="730"/>
      <c r="KUY38" s="730"/>
      <c r="KUZ38" s="730"/>
      <c r="KVA38" s="730"/>
      <c r="KVB38" s="730"/>
      <c r="KVC38" s="730"/>
      <c r="KVD38" s="730"/>
      <c r="KVE38" s="730"/>
      <c r="KVF38" s="730"/>
      <c r="KVG38" s="730"/>
      <c r="KVH38" s="730"/>
      <c r="KVI38" s="730"/>
      <c r="KVJ38" s="730"/>
      <c r="KVK38" s="730"/>
      <c r="KVL38" s="730"/>
      <c r="KVM38" s="730"/>
      <c r="KVN38" s="730"/>
      <c r="KVO38" s="730"/>
      <c r="KVP38" s="730"/>
      <c r="KVQ38" s="730"/>
      <c r="KVR38" s="730"/>
      <c r="KVS38" s="730"/>
      <c r="KVT38" s="730"/>
      <c r="KVU38" s="730"/>
      <c r="KVV38" s="730"/>
      <c r="KVW38" s="730"/>
      <c r="KVX38" s="730"/>
      <c r="KVY38" s="730"/>
      <c r="KVZ38" s="730"/>
      <c r="KWA38" s="730"/>
      <c r="KWB38" s="730"/>
      <c r="KWC38" s="730"/>
      <c r="KWD38" s="730"/>
      <c r="KWE38" s="730"/>
      <c r="KWF38" s="730"/>
      <c r="KWG38" s="730"/>
      <c r="KWH38" s="730"/>
      <c r="KWI38" s="730"/>
      <c r="KWJ38" s="730"/>
      <c r="KWK38" s="730"/>
      <c r="KWL38" s="730"/>
      <c r="KWM38" s="730"/>
      <c r="KWN38" s="730"/>
      <c r="KWO38" s="730"/>
      <c r="KWP38" s="730"/>
      <c r="KWQ38" s="730"/>
      <c r="KWR38" s="730"/>
      <c r="KWS38" s="730"/>
      <c r="KWT38" s="730"/>
      <c r="KWU38" s="730"/>
      <c r="KWV38" s="730"/>
      <c r="KWW38" s="730"/>
      <c r="KWX38" s="730"/>
      <c r="KWY38" s="730"/>
      <c r="KWZ38" s="730"/>
      <c r="KXA38" s="730"/>
      <c r="KXB38" s="730"/>
      <c r="KXC38" s="730"/>
      <c r="KXD38" s="730"/>
      <c r="KXE38" s="730"/>
      <c r="KXF38" s="730"/>
      <c r="KXG38" s="730"/>
      <c r="KXH38" s="730"/>
      <c r="KXI38" s="730"/>
      <c r="KXJ38" s="730"/>
      <c r="KXK38" s="730"/>
      <c r="KXL38" s="730"/>
      <c r="KXM38" s="730"/>
      <c r="KXN38" s="730"/>
      <c r="KXO38" s="730"/>
      <c r="KXP38" s="730"/>
      <c r="KXQ38" s="730"/>
      <c r="KXR38" s="730"/>
      <c r="KXS38" s="730"/>
      <c r="KXT38" s="730"/>
      <c r="KXU38" s="730"/>
      <c r="KXV38" s="730"/>
      <c r="KXW38" s="730"/>
      <c r="KXX38" s="730"/>
      <c r="KXY38" s="730"/>
      <c r="KXZ38" s="730"/>
      <c r="KYA38" s="730"/>
      <c r="KYB38" s="730"/>
      <c r="KYC38" s="730"/>
      <c r="KYD38" s="730"/>
      <c r="KYE38" s="730"/>
      <c r="KYF38" s="730"/>
      <c r="KYG38" s="730"/>
      <c r="KYH38" s="730"/>
      <c r="KYI38" s="730"/>
      <c r="KYJ38" s="730"/>
      <c r="KYK38" s="730"/>
      <c r="KYL38" s="730"/>
      <c r="KYM38" s="730"/>
      <c r="KYN38" s="730"/>
      <c r="KYO38" s="730"/>
      <c r="KYP38" s="730"/>
      <c r="KYQ38" s="730"/>
      <c r="KYR38" s="730"/>
      <c r="KYS38" s="730"/>
      <c r="KYT38" s="730"/>
      <c r="KYU38" s="730"/>
      <c r="KYV38" s="730"/>
      <c r="KYW38" s="730"/>
      <c r="KYX38" s="730"/>
      <c r="KYY38" s="730"/>
      <c r="KYZ38" s="730"/>
      <c r="KZA38" s="730"/>
      <c r="KZB38" s="730"/>
      <c r="KZC38" s="730"/>
      <c r="KZD38" s="730"/>
      <c r="KZE38" s="730"/>
      <c r="KZF38" s="730"/>
      <c r="KZG38" s="730"/>
      <c r="KZH38" s="730"/>
      <c r="KZI38" s="730"/>
      <c r="KZJ38" s="730"/>
      <c r="KZK38" s="730"/>
      <c r="KZL38" s="730"/>
      <c r="KZM38" s="730"/>
      <c r="KZN38" s="730"/>
      <c r="KZO38" s="730"/>
      <c r="KZP38" s="730"/>
      <c r="KZQ38" s="730"/>
      <c r="KZR38" s="730"/>
      <c r="KZS38" s="730"/>
      <c r="KZT38" s="730"/>
      <c r="KZU38" s="730"/>
      <c r="KZV38" s="730"/>
      <c r="KZW38" s="730"/>
      <c r="KZX38" s="730"/>
      <c r="KZY38" s="730"/>
      <c r="KZZ38" s="730"/>
      <c r="LAA38" s="730"/>
      <c r="LAB38" s="730"/>
      <c r="LAC38" s="730"/>
      <c r="LAD38" s="730"/>
      <c r="LAE38" s="730"/>
      <c r="LAF38" s="730"/>
      <c r="LAG38" s="730"/>
      <c r="LAH38" s="730"/>
      <c r="LAI38" s="730"/>
      <c r="LAJ38" s="730"/>
      <c r="LAK38" s="730"/>
      <c r="LAL38" s="730"/>
      <c r="LAM38" s="730"/>
      <c r="LAN38" s="730"/>
      <c r="LAO38" s="730"/>
      <c r="LAP38" s="730"/>
      <c r="LAQ38" s="730"/>
      <c r="LAR38" s="730"/>
      <c r="LAS38" s="730"/>
      <c r="LAT38" s="730"/>
      <c r="LAU38" s="730"/>
      <c r="LAV38" s="730"/>
      <c r="LAW38" s="730"/>
      <c r="LAX38" s="730"/>
      <c r="LAY38" s="730"/>
      <c r="LAZ38" s="730"/>
      <c r="LBA38" s="730"/>
      <c r="LBB38" s="730"/>
      <c r="LBC38" s="730"/>
      <c r="LBD38" s="730"/>
      <c r="LBE38" s="730"/>
      <c r="LBF38" s="730"/>
      <c r="LBG38" s="730"/>
      <c r="LBH38" s="730"/>
      <c r="LBI38" s="730"/>
      <c r="LBJ38" s="730"/>
      <c r="LBK38" s="730"/>
      <c r="LBL38" s="730"/>
      <c r="LBM38" s="730"/>
      <c r="LBN38" s="730"/>
      <c r="LBO38" s="730"/>
      <c r="LBP38" s="730"/>
      <c r="LBQ38" s="730"/>
      <c r="LBR38" s="730"/>
      <c r="LBS38" s="730"/>
      <c r="LBT38" s="730"/>
      <c r="LBU38" s="730"/>
      <c r="LBV38" s="730"/>
      <c r="LBW38" s="730"/>
      <c r="LBX38" s="730"/>
      <c r="LBY38" s="730"/>
      <c r="LBZ38" s="730"/>
      <c r="LCA38" s="730"/>
      <c r="LCB38" s="730"/>
      <c r="LCC38" s="730"/>
      <c r="LCD38" s="730"/>
      <c r="LCE38" s="730"/>
      <c r="LCF38" s="730"/>
      <c r="LCG38" s="730"/>
      <c r="LCH38" s="730"/>
      <c r="LCI38" s="730"/>
      <c r="LCJ38" s="730"/>
      <c r="LCK38" s="730"/>
      <c r="LCL38" s="730"/>
      <c r="LCM38" s="730"/>
      <c r="LCN38" s="730"/>
      <c r="LCO38" s="730"/>
      <c r="LCP38" s="730"/>
      <c r="LCQ38" s="730"/>
      <c r="LCR38" s="730"/>
      <c r="LCS38" s="730"/>
      <c r="LCT38" s="730"/>
      <c r="LCU38" s="730"/>
      <c r="LCV38" s="730"/>
      <c r="LCW38" s="730"/>
      <c r="LCX38" s="730"/>
      <c r="LCY38" s="730"/>
      <c r="LCZ38" s="730"/>
      <c r="LDA38" s="730"/>
      <c r="LDB38" s="730"/>
      <c r="LDC38" s="730"/>
      <c r="LDD38" s="730"/>
      <c r="LDE38" s="730"/>
      <c r="LDF38" s="730"/>
      <c r="LDG38" s="730"/>
      <c r="LDH38" s="730"/>
      <c r="LDI38" s="730"/>
      <c r="LDJ38" s="730"/>
      <c r="LDK38" s="730"/>
      <c r="LDL38" s="730"/>
      <c r="LDM38" s="730"/>
      <c r="LDN38" s="730"/>
      <c r="LDO38" s="730"/>
      <c r="LDP38" s="730"/>
      <c r="LDQ38" s="730"/>
      <c r="LDR38" s="730"/>
      <c r="LDS38" s="730"/>
      <c r="LDT38" s="730"/>
      <c r="LDU38" s="730"/>
      <c r="LDV38" s="730"/>
      <c r="LDW38" s="730"/>
      <c r="LDX38" s="730"/>
      <c r="LDY38" s="730"/>
      <c r="LDZ38" s="730"/>
      <c r="LEA38" s="730"/>
      <c r="LEB38" s="730"/>
      <c r="LEC38" s="730"/>
      <c r="LED38" s="730"/>
      <c r="LEE38" s="730"/>
      <c r="LEF38" s="730"/>
      <c r="LEG38" s="730"/>
      <c r="LEH38" s="730"/>
      <c r="LEI38" s="730"/>
      <c r="LEJ38" s="730"/>
      <c r="LEK38" s="730"/>
      <c r="LEL38" s="730"/>
      <c r="LEM38" s="730"/>
      <c r="LEN38" s="730"/>
      <c r="LEO38" s="730"/>
      <c r="LEP38" s="730"/>
      <c r="LEQ38" s="730"/>
      <c r="LER38" s="730"/>
      <c r="LES38" s="730"/>
      <c r="LET38" s="730"/>
      <c r="LEU38" s="730"/>
      <c r="LEV38" s="730"/>
      <c r="LEW38" s="730"/>
      <c r="LEX38" s="730"/>
      <c r="LEY38" s="730"/>
      <c r="LEZ38" s="730"/>
      <c r="LFA38" s="730"/>
      <c r="LFB38" s="730"/>
      <c r="LFC38" s="730"/>
      <c r="LFD38" s="730"/>
      <c r="LFE38" s="730"/>
      <c r="LFF38" s="730"/>
      <c r="LFG38" s="730"/>
      <c r="LFH38" s="730"/>
      <c r="LFI38" s="730"/>
      <c r="LFJ38" s="730"/>
      <c r="LFK38" s="730"/>
      <c r="LFL38" s="730"/>
      <c r="LFM38" s="730"/>
      <c r="LFN38" s="730"/>
      <c r="LFO38" s="730"/>
      <c r="LFP38" s="730"/>
      <c r="LFQ38" s="730"/>
      <c r="LFR38" s="730"/>
      <c r="LFS38" s="730"/>
      <c r="LFT38" s="730"/>
      <c r="LFU38" s="730"/>
      <c r="LFV38" s="730"/>
      <c r="LFW38" s="730"/>
      <c r="LFX38" s="730"/>
      <c r="LFY38" s="730"/>
      <c r="LFZ38" s="730"/>
      <c r="LGA38" s="730"/>
      <c r="LGB38" s="730"/>
      <c r="LGC38" s="730"/>
      <c r="LGD38" s="730"/>
      <c r="LGE38" s="730"/>
      <c r="LGF38" s="730"/>
      <c r="LGG38" s="730"/>
      <c r="LGH38" s="730"/>
      <c r="LGI38" s="730"/>
      <c r="LGJ38" s="730"/>
      <c r="LGK38" s="730"/>
      <c r="LGL38" s="730"/>
      <c r="LGM38" s="730"/>
      <c r="LGN38" s="730"/>
      <c r="LGO38" s="730"/>
      <c r="LGP38" s="730"/>
      <c r="LGQ38" s="730"/>
      <c r="LGR38" s="730"/>
      <c r="LGS38" s="730"/>
      <c r="LGT38" s="730"/>
      <c r="LGU38" s="730"/>
      <c r="LGV38" s="730"/>
      <c r="LGW38" s="730"/>
      <c r="LGX38" s="730"/>
      <c r="LGY38" s="730"/>
      <c r="LGZ38" s="730"/>
      <c r="LHA38" s="730"/>
      <c r="LHB38" s="730"/>
      <c r="LHC38" s="730"/>
      <c r="LHD38" s="730"/>
      <c r="LHE38" s="730"/>
      <c r="LHF38" s="730"/>
      <c r="LHG38" s="730"/>
      <c r="LHH38" s="730"/>
      <c r="LHI38" s="730"/>
      <c r="LHJ38" s="730"/>
      <c r="LHK38" s="730"/>
      <c r="LHL38" s="730"/>
      <c r="LHM38" s="730"/>
      <c r="LHN38" s="730"/>
      <c r="LHO38" s="730"/>
      <c r="LHP38" s="730"/>
      <c r="LHQ38" s="730"/>
      <c r="LHR38" s="730"/>
      <c r="LHS38" s="730"/>
      <c r="LHT38" s="730"/>
      <c r="LHU38" s="730"/>
      <c r="LHV38" s="730"/>
      <c r="LHW38" s="730"/>
      <c r="LHX38" s="730"/>
      <c r="LHY38" s="730"/>
      <c r="LHZ38" s="730"/>
      <c r="LIA38" s="730"/>
      <c r="LIB38" s="730"/>
      <c r="LIC38" s="730"/>
      <c r="LID38" s="730"/>
      <c r="LIE38" s="730"/>
      <c r="LIF38" s="730"/>
      <c r="LIG38" s="730"/>
      <c r="LIH38" s="730"/>
      <c r="LII38" s="730"/>
      <c r="LIJ38" s="730"/>
      <c r="LIK38" s="730"/>
      <c r="LIL38" s="730"/>
      <c r="LIM38" s="730"/>
      <c r="LIN38" s="730"/>
      <c r="LIO38" s="730"/>
      <c r="LIP38" s="730"/>
      <c r="LIQ38" s="730"/>
      <c r="LIR38" s="730"/>
      <c r="LIS38" s="730"/>
      <c r="LIT38" s="730"/>
      <c r="LIU38" s="730"/>
      <c r="LIV38" s="730"/>
      <c r="LIW38" s="730"/>
      <c r="LIX38" s="730"/>
      <c r="LIY38" s="730"/>
      <c r="LIZ38" s="730"/>
      <c r="LJA38" s="730"/>
      <c r="LJB38" s="730"/>
      <c r="LJC38" s="730"/>
      <c r="LJD38" s="730"/>
      <c r="LJE38" s="730"/>
      <c r="LJF38" s="730"/>
      <c r="LJG38" s="730"/>
      <c r="LJH38" s="730"/>
      <c r="LJI38" s="730"/>
      <c r="LJJ38" s="730"/>
      <c r="LJK38" s="730"/>
      <c r="LJL38" s="730"/>
      <c r="LJM38" s="730"/>
      <c r="LJN38" s="730"/>
      <c r="LJO38" s="730"/>
      <c r="LJP38" s="730"/>
      <c r="LJQ38" s="730"/>
      <c r="LJR38" s="730"/>
      <c r="LJS38" s="730"/>
      <c r="LJT38" s="730"/>
      <c r="LJU38" s="730"/>
      <c r="LJV38" s="730"/>
      <c r="LJW38" s="730"/>
      <c r="LJX38" s="730"/>
      <c r="LJY38" s="730"/>
      <c r="LJZ38" s="730"/>
      <c r="LKA38" s="730"/>
      <c r="LKB38" s="730"/>
      <c r="LKC38" s="730"/>
      <c r="LKD38" s="730"/>
      <c r="LKE38" s="730"/>
      <c r="LKF38" s="730"/>
      <c r="LKG38" s="730"/>
      <c r="LKH38" s="730"/>
      <c r="LKI38" s="730"/>
      <c r="LKJ38" s="730"/>
      <c r="LKK38" s="730"/>
      <c r="LKL38" s="730"/>
      <c r="LKM38" s="730"/>
      <c r="LKN38" s="730"/>
      <c r="LKO38" s="730"/>
      <c r="LKP38" s="730"/>
      <c r="LKQ38" s="730"/>
      <c r="LKR38" s="730"/>
      <c r="LKS38" s="730"/>
      <c r="LKT38" s="730"/>
      <c r="LKU38" s="730"/>
      <c r="LKV38" s="730"/>
      <c r="LKW38" s="730"/>
      <c r="LKX38" s="730"/>
      <c r="LKY38" s="730"/>
      <c r="LKZ38" s="730"/>
      <c r="LLA38" s="730"/>
      <c r="LLB38" s="730"/>
      <c r="LLC38" s="730"/>
      <c r="LLD38" s="730"/>
      <c r="LLE38" s="730"/>
      <c r="LLF38" s="730"/>
      <c r="LLG38" s="730"/>
      <c r="LLH38" s="730"/>
      <c r="LLI38" s="730"/>
      <c r="LLJ38" s="730"/>
      <c r="LLK38" s="730"/>
      <c r="LLL38" s="730"/>
      <c r="LLM38" s="730"/>
      <c r="LLN38" s="730"/>
      <c r="LLO38" s="730"/>
      <c r="LLP38" s="730"/>
      <c r="LLQ38" s="730"/>
      <c r="LLR38" s="730"/>
      <c r="LLS38" s="730"/>
      <c r="LLT38" s="730"/>
      <c r="LLU38" s="730"/>
      <c r="LLV38" s="730"/>
      <c r="LLW38" s="730"/>
      <c r="LLX38" s="730"/>
      <c r="LLY38" s="730"/>
      <c r="LLZ38" s="730"/>
      <c r="LMA38" s="730"/>
      <c r="LMB38" s="730"/>
      <c r="LMC38" s="730"/>
      <c r="LMD38" s="730"/>
      <c r="LME38" s="730"/>
      <c r="LMF38" s="730"/>
      <c r="LMG38" s="730"/>
      <c r="LMH38" s="730"/>
      <c r="LMI38" s="730"/>
      <c r="LMJ38" s="730"/>
      <c r="LMK38" s="730"/>
      <c r="LML38" s="730"/>
      <c r="LMM38" s="730"/>
      <c r="LMN38" s="730"/>
      <c r="LMO38" s="730"/>
      <c r="LMP38" s="730"/>
      <c r="LMQ38" s="730"/>
      <c r="LMR38" s="730"/>
      <c r="LMS38" s="730"/>
      <c r="LMT38" s="730"/>
      <c r="LMU38" s="730"/>
      <c r="LMV38" s="730"/>
      <c r="LMW38" s="730"/>
      <c r="LMX38" s="730"/>
      <c r="LMY38" s="730"/>
      <c r="LMZ38" s="730"/>
      <c r="LNA38" s="730"/>
      <c r="LNB38" s="730"/>
      <c r="LNC38" s="730"/>
      <c r="LND38" s="730"/>
      <c r="LNE38" s="730"/>
      <c r="LNF38" s="730"/>
      <c r="LNG38" s="730"/>
      <c r="LNH38" s="730"/>
      <c r="LNI38" s="730"/>
      <c r="LNJ38" s="730"/>
      <c r="LNK38" s="730"/>
      <c r="LNL38" s="730"/>
      <c r="LNM38" s="730"/>
      <c r="LNN38" s="730"/>
      <c r="LNO38" s="730"/>
      <c r="LNP38" s="730"/>
      <c r="LNQ38" s="730"/>
      <c r="LNR38" s="730"/>
      <c r="LNS38" s="730"/>
      <c r="LNT38" s="730"/>
      <c r="LNU38" s="730"/>
      <c r="LNV38" s="730"/>
      <c r="LNW38" s="730"/>
      <c r="LNX38" s="730"/>
      <c r="LNY38" s="730"/>
      <c r="LNZ38" s="730"/>
      <c r="LOA38" s="730"/>
      <c r="LOB38" s="730"/>
      <c r="LOC38" s="730"/>
      <c r="LOD38" s="730"/>
      <c r="LOE38" s="730"/>
      <c r="LOF38" s="730"/>
      <c r="LOG38" s="730"/>
      <c r="LOH38" s="730"/>
      <c r="LOI38" s="730"/>
      <c r="LOJ38" s="730"/>
      <c r="LOK38" s="730"/>
      <c r="LOL38" s="730"/>
      <c r="LOM38" s="730"/>
      <c r="LON38" s="730"/>
      <c r="LOO38" s="730"/>
      <c r="LOP38" s="730"/>
      <c r="LOQ38" s="730"/>
      <c r="LOR38" s="730"/>
      <c r="LOS38" s="730"/>
      <c r="LOT38" s="730"/>
      <c r="LOU38" s="730"/>
      <c r="LOV38" s="730"/>
      <c r="LOW38" s="730"/>
      <c r="LOX38" s="730"/>
      <c r="LOY38" s="730"/>
      <c r="LOZ38" s="730"/>
      <c r="LPA38" s="730"/>
      <c r="LPB38" s="730"/>
      <c r="LPC38" s="730"/>
      <c r="LPD38" s="730"/>
      <c r="LPE38" s="730"/>
      <c r="LPF38" s="730"/>
      <c r="LPG38" s="730"/>
      <c r="LPH38" s="730"/>
      <c r="LPI38" s="730"/>
      <c r="LPJ38" s="730"/>
      <c r="LPK38" s="730"/>
      <c r="LPL38" s="730"/>
      <c r="LPM38" s="730"/>
      <c r="LPN38" s="730"/>
      <c r="LPO38" s="730"/>
      <c r="LPP38" s="730"/>
      <c r="LPQ38" s="730"/>
      <c r="LPR38" s="730"/>
      <c r="LPS38" s="730"/>
      <c r="LPT38" s="730"/>
      <c r="LPU38" s="730"/>
      <c r="LPV38" s="730"/>
      <c r="LPW38" s="730"/>
      <c r="LPX38" s="730"/>
      <c r="LPY38" s="730"/>
      <c r="LPZ38" s="730"/>
      <c r="LQA38" s="730"/>
      <c r="LQB38" s="730"/>
      <c r="LQC38" s="730"/>
      <c r="LQD38" s="730"/>
      <c r="LQE38" s="730"/>
      <c r="LQF38" s="730"/>
      <c r="LQG38" s="730"/>
      <c r="LQH38" s="730"/>
      <c r="LQI38" s="730"/>
      <c r="LQJ38" s="730"/>
      <c r="LQK38" s="730"/>
      <c r="LQL38" s="730"/>
      <c r="LQM38" s="730"/>
      <c r="LQN38" s="730"/>
      <c r="LQO38" s="730"/>
      <c r="LQP38" s="730"/>
      <c r="LQQ38" s="730"/>
      <c r="LQR38" s="730"/>
      <c r="LQS38" s="730"/>
      <c r="LQT38" s="730"/>
      <c r="LQU38" s="730"/>
      <c r="LQV38" s="730"/>
      <c r="LQW38" s="730"/>
      <c r="LQX38" s="730"/>
      <c r="LQY38" s="730"/>
      <c r="LQZ38" s="730"/>
      <c r="LRA38" s="730"/>
      <c r="LRB38" s="730"/>
      <c r="LRC38" s="730"/>
      <c r="LRD38" s="730"/>
      <c r="LRE38" s="730"/>
      <c r="LRF38" s="730"/>
      <c r="LRG38" s="730"/>
      <c r="LRH38" s="730"/>
      <c r="LRI38" s="730"/>
      <c r="LRJ38" s="730"/>
      <c r="LRK38" s="730"/>
      <c r="LRL38" s="730"/>
      <c r="LRM38" s="730"/>
      <c r="LRN38" s="730"/>
      <c r="LRO38" s="730"/>
      <c r="LRP38" s="730"/>
      <c r="LRQ38" s="730"/>
      <c r="LRR38" s="730"/>
      <c r="LRS38" s="730"/>
      <c r="LRT38" s="730"/>
      <c r="LRU38" s="730"/>
      <c r="LRV38" s="730"/>
      <c r="LRW38" s="730"/>
      <c r="LRX38" s="730"/>
      <c r="LRY38" s="730"/>
      <c r="LRZ38" s="730"/>
      <c r="LSA38" s="730"/>
      <c r="LSB38" s="730"/>
      <c r="LSC38" s="730"/>
      <c r="LSD38" s="730"/>
      <c r="LSE38" s="730"/>
      <c r="LSF38" s="730"/>
      <c r="LSG38" s="730"/>
      <c r="LSH38" s="730"/>
      <c r="LSI38" s="730"/>
      <c r="LSJ38" s="730"/>
      <c r="LSK38" s="730"/>
      <c r="LSL38" s="730"/>
      <c r="LSM38" s="730"/>
      <c r="LSN38" s="730"/>
      <c r="LSO38" s="730"/>
      <c r="LSP38" s="730"/>
      <c r="LSQ38" s="730"/>
      <c r="LSR38" s="730"/>
      <c r="LSS38" s="730"/>
      <c r="LST38" s="730"/>
      <c r="LSU38" s="730"/>
      <c r="LSV38" s="730"/>
      <c r="LSW38" s="730"/>
      <c r="LSX38" s="730"/>
      <c r="LSY38" s="730"/>
      <c r="LSZ38" s="730"/>
      <c r="LTA38" s="730"/>
      <c r="LTB38" s="730"/>
      <c r="LTC38" s="730"/>
      <c r="LTD38" s="730"/>
      <c r="LTE38" s="730"/>
      <c r="LTF38" s="730"/>
      <c r="LTG38" s="730"/>
      <c r="LTH38" s="730"/>
      <c r="LTI38" s="730"/>
      <c r="LTJ38" s="730"/>
      <c r="LTK38" s="730"/>
      <c r="LTL38" s="730"/>
      <c r="LTM38" s="730"/>
      <c r="LTN38" s="730"/>
      <c r="LTO38" s="730"/>
      <c r="LTP38" s="730"/>
      <c r="LTQ38" s="730"/>
      <c r="LTR38" s="730"/>
      <c r="LTS38" s="730"/>
      <c r="LTT38" s="730"/>
      <c r="LTU38" s="730"/>
      <c r="LTV38" s="730"/>
      <c r="LTW38" s="730"/>
      <c r="LTX38" s="730"/>
      <c r="LTY38" s="730"/>
      <c r="LTZ38" s="730"/>
      <c r="LUA38" s="730"/>
      <c r="LUB38" s="730"/>
      <c r="LUC38" s="730"/>
      <c r="LUD38" s="730"/>
      <c r="LUE38" s="730"/>
      <c r="LUF38" s="730"/>
      <c r="LUG38" s="730"/>
      <c r="LUH38" s="730"/>
      <c r="LUI38" s="730"/>
      <c r="LUJ38" s="730"/>
      <c r="LUK38" s="730"/>
      <c r="LUL38" s="730"/>
      <c r="LUM38" s="730"/>
      <c r="LUN38" s="730"/>
      <c r="LUO38" s="730"/>
      <c r="LUP38" s="730"/>
      <c r="LUQ38" s="730"/>
      <c r="LUR38" s="730"/>
      <c r="LUS38" s="730"/>
      <c r="LUT38" s="730"/>
      <c r="LUU38" s="730"/>
      <c r="LUV38" s="730"/>
      <c r="LUW38" s="730"/>
      <c r="LUX38" s="730"/>
      <c r="LUY38" s="730"/>
      <c r="LUZ38" s="730"/>
      <c r="LVA38" s="730"/>
      <c r="LVB38" s="730"/>
      <c r="LVC38" s="730"/>
      <c r="LVD38" s="730"/>
      <c r="LVE38" s="730"/>
      <c r="LVF38" s="730"/>
      <c r="LVG38" s="730"/>
      <c r="LVH38" s="730"/>
      <c r="LVI38" s="730"/>
      <c r="LVJ38" s="730"/>
      <c r="LVK38" s="730"/>
      <c r="LVL38" s="730"/>
      <c r="LVM38" s="730"/>
      <c r="LVN38" s="730"/>
      <c r="LVO38" s="730"/>
      <c r="LVP38" s="730"/>
      <c r="LVQ38" s="730"/>
      <c r="LVR38" s="730"/>
      <c r="LVS38" s="730"/>
      <c r="LVT38" s="730"/>
      <c r="LVU38" s="730"/>
      <c r="LVV38" s="730"/>
      <c r="LVW38" s="730"/>
      <c r="LVX38" s="730"/>
      <c r="LVY38" s="730"/>
      <c r="LVZ38" s="730"/>
      <c r="LWA38" s="730"/>
      <c r="LWB38" s="730"/>
      <c r="LWC38" s="730"/>
      <c r="LWD38" s="730"/>
      <c r="LWE38" s="730"/>
      <c r="LWF38" s="730"/>
      <c r="LWG38" s="730"/>
      <c r="LWH38" s="730"/>
      <c r="LWI38" s="730"/>
      <c r="LWJ38" s="730"/>
      <c r="LWK38" s="730"/>
      <c r="LWL38" s="730"/>
      <c r="LWM38" s="730"/>
      <c r="LWN38" s="730"/>
      <c r="LWO38" s="730"/>
      <c r="LWP38" s="730"/>
      <c r="LWQ38" s="730"/>
      <c r="LWR38" s="730"/>
      <c r="LWS38" s="730"/>
      <c r="LWT38" s="730"/>
      <c r="LWU38" s="730"/>
      <c r="LWV38" s="730"/>
      <c r="LWW38" s="730"/>
      <c r="LWX38" s="730"/>
      <c r="LWY38" s="730"/>
      <c r="LWZ38" s="730"/>
      <c r="LXA38" s="730"/>
      <c r="LXB38" s="730"/>
      <c r="LXC38" s="730"/>
      <c r="LXD38" s="730"/>
      <c r="LXE38" s="730"/>
      <c r="LXF38" s="730"/>
      <c r="LXG38" s="730"/>
      <c r="LXH38" s="730"/>
      <c r="LXI38" s="730"/>
      <c r="LXJ38" s="730"/>
      <c r="LXK38" s="730"/>
      <c r="LXL38" s="730"/>
      <c r="LXM38" s="730"/>
      <c r="LXN38" s="730"/>
      <c r="LXO38" s="730"/>
      <c r="LXP38" s="730"/>
      <c r="LXQ38" s="730"/>
      <c r="LXR38" s="730"/>
      <c r="LXS38" s="730"/>
      <c r="LXT38" s="730"/>
      <c r="LXU38" s="730"/>
      <c r="LXV38" s="730"/>
      <c r="LXW38" s="730"/>
      <c r="LXX38" s="730"/>
      <c r="LXY38" s="730"/>
      <c r="LXZ38" s="730"/>
      <c r="LYA38" s="730"/>
      <c r="LYB38" s="730"/>
      <c r="LYC38" s="730"/>
      <c r="LYD38" s="730"/>
      <c r="LYE38" s="730"/>
      <c r="LYF38" s="730"/>
      <c r="LYG38" s="730"/>
      <c r="LYH38" s="730"/>
      <c r="LYI38" s="730"/>
      <c r="LYJ38" s="730"/>
      <c r="LYK38" s="730"/>
      <c r="LYL38" s="730"/>
      <c r="LYM38" s="730"/>
      <c r="LYN38" s="730"/>
      <c r="LYO38" s="730"/>
      <c r="LYP38" s="730"/>
      <c r="LYQ38" s="730"/>
      <c r="LYR38" s="730"/>
      <c r="LYS38" s="730"/>
      <c r="LYT38" s="730"/>
      <c r="LYU38" s="730"/>
      <c r="LYV38" s="730"/>
      <c r="LYW38" s="730"/>
      <c r="LYX38" s="730"/>
      <c r="LYY38" s="730"/>
      <c r="LYZ38" s="730"/>
      <c r="LZA38" s="730"/>
      <c r="LZB38" s="730"/>
      <c r="LZC38" s="730"/>
      <c r="LZD38" s="730"/>
      <c r="LZE38" s="730"/>
      <c r="LZF38" s="730"/>
      <c r="LZG38" s="730"/>
      <c r="LZH38" s="730"/>
      <c r="LZI38" s="730"/>
      <c r="LZJ38" s="730"/>
      <c r="LZK38" s="730"/>
      <c r="LZL38" s="730"/>
      <c r="LZM38" s="730"/>
      <c r="LZN38" s="730"/>
      <c r="LZO38" s="730"/>
      <c r="LZP38" s="730"/>
      <c r="LZQ38" s="730"/>
      <c r="LZR38" s="730"/>
      <c r="LZS38" s="730"/>
      <c r="LZT38" s="730"/>
      <c r="LZU38" s="730"/>
      <c r="LZV38" s="730"/>
      <c r="LZW38" s="730"/>
      <c r="LZX38" s="730"/>
      <c r="LZY38" s="730"/>
      <c r="LZZ38" s="730"/>
      <c r="MAA38" s="730"/>
      <c r="MAB38" s="730"/>
      <c r="MAC38" s="730"/>
      <c r="MAD38" s="730"/>
      <c r="MAE38" s="730"/>
      <c r="MAF38" s="730"/>
      <c r="MAG38" s="730"/>
      <c r="MAH38" s="730"/>
      <c r="MAI38" s="730"/>
      <c r="MAJ38" s="730"/>
      <c r="MAK38" s="730"/>
      <c r="MAL38" s="730"/>
      <c r="MAM38" s="730"/>
      <c r="MAN38" s="730"/>
      <c r="MAO38" s="730"/>
      <c r="MAP38" s="730"/>
      <c r="MAQ38" s="730"/>
      <c r="MAR38" s="730"/>
      <c r="MAS38" s="730"/>
      <c r="MAT38" s="730"/>
      <c r="MAU38" s="730"/>
      <c r="MAV38" s="730"/>
      <c r="MAW38" s="730"/>
      <c r="MAX38" s="730"/>
      <c r="MAY38" s="730"/>
      <c r="MAZ38" s="730"/>
      <c r="MBA38" s="730"/>
      <c r="MBB38" s="730"/>
      <c r="MBC38" s="730"/>
      <c r="MBD38" s="730"/>
      <c r="MBE38" s="730"/>
      <c r="MBF38" s="730"/>
      <c r="MBG38" s="730"/>
      <c r="MBH38" s="730"/>
      <c r="MBI38" s="730"/>
      <c r="MBJ38" s="730"/>
      <c r="MBK38" s="730"/>
      <c r="MBL38" s="730"/>
      <c r="MBM38" s="730"/>
      <c r="MBN38" s="730"/>
      <c r="MBO38" s="730"/>
      <c r="MBP38" s="730"/>
      <c r="MBQ38" s="730"/>
      <c r="MBR38" s="730"/>
      <c r="MBS38" s="730"/>
      <c r="MBT38" s="730"/>
      <c r="MBU38" s="730"/>
      <c r="MBV38" s="730"/>
      <c r="MBW38" s="730"/>
      <c r="MBX38" s="730"/>
      <c r="MBY38" s="730"/>
      <c r="MBZ38" s="730"/>
      <c r="MCA38" s="730"/>
      <c r="MCB38" s="730"/>
      <c r="MCC38" s="730"/>
      <c r="MCD38" s="730"/>
      <c r="MCE38" s="730"/>
      <c r="MCF38" s="730"/>
      <c r="MCG38" s="730"/>
      <c r="MCH38" s="730"/>
      <c r="MCI38" s="730"/>
      <c r="MCJ38" s="730"/>
      <c r="MCK38" s="730"/>
      <c r="MCL38" s="730"/>
      <c r="MCM38" s="730"/>
      <c r="MCN38" s="730"/>
      <c r="MCO38" s="730"/>
      <c r="MCP38" s="730"/>
      <c r="MCQ38" s="730"/>
      <c r="MCR38" s="730"/>
      <c r="MCS38" s="730"/>
      <c r="MCT38" s="730"/>
      <c r="MCU38" s="730"/>
      <c r="MCV38" s="730"/>
      <c r="MCW38" s="730"/>
      <c r="MCX38" s="730"/>
      <c r="MCY38" s="730"/>
      <c r="MCZ38" s="730"/>
      <c r="MDA38" s="730"/>
      <c r="MDB38" s="730"/>
      <c r="MDC38" s="730"/>
      <c r="MDD38" s="730"/>
      <c r="MDE38" s="730"/>
      <c r="MDF38" s="730"/>
      <c r="MDG38" s="730"/>
      <c r="MDH38" s="730"/>
      <c r="MDI38" s="730"/>
      <c r="MDJ38" s="730"/>
      <c r="MDK38" s="730"/>
      <c r="MDL38" s="730"/>
      <c r="MDM38" s="730"/>
      <c r="MDN38" s="730"/>
      <c r="MDO38" s="730"/>
      <c r="MDP38" s="730"/>
      <c r="MDQ38" s="730"/>
      <c r="MDR38" s="730"/>
      <c r="MDS38" s="730"/>
      <c r="MDT38" s="730"/>
      <c r="MDU38" s="730"/>
      <c r="MDV38" s="730"/>
      <c r="MDW38" s="730"/>
      <c r="MDX38" s="730"/>
      <c r="MDY38" s="730"/>
      <c r="MDZ38" s="730"/>
      <c r="MEA38" s="730"/>
      <c r="MEB38" s="730"/>
      <c r="MEC38" s="730"/>
      <c r="MED38" s="730"/>
      <c r="MEE38" s="730"/>
      <c r="MEF38" s="730"/>
      <c r="MEG38" s="730"/>
      <c r="MEH38" s="730"/>
      <c r="MEI38" s="730"/>
      <c r="MEJ38" s="730"/>
      <c r="MEK38" s="730"/>
      <c r="MEL38" s="730"/>
      <c r="MEM38" s="730"/>
      <c r="MEN38" s="730"/>
      <c r="MEO38" s="730"/>
      <c r="MEP38" s="730"/>
      <c r="MEQ38" s="730"/>
      <c r="MER38" s="730"/>
      <c r="MES38" s="730"/>
      <c r="MET38" s="730"/>
      <c r="MEU38" s="730"/>
      <c r="MEV38" s="730"/>
      <c r="MEW38" s="730"/>
      <c r="MEX38" s="730"/>
      <c r="MEY38" s="730"/>
      <c r="MEZ38" s="730"/>
      <c r="MFA38" s="730"/>
      <c r="MFB38" s="730"/>
      <c r="MFC38" s="730"/>
      <c r="MFD38" s="730"/>
      <c r="MFE38" s="730"/>
      <c r="MFF38" s="730"/>
      <c r="MFG38" s="730"/>
      <c r="MFH38" s="730"/>
      <c r="MFI38" s="730"/>
      <c r="MFJ38" s="730"/>
      <c r="MFK38" s="730"/>
      <c r="MFL38" s="730"/>
      <c r="MFM38" s="730"/>
      <c r="MFN38" s="730"/>
      <c r="MFO38" s="730"/>
      <c r="MFP38" s="730"/>
      <c r="MFQ38" s="730"/>
      <c r="MFR38" s="730"/>
      <c r="MFS38" s="730"/>
      <c r="MFT38" s="730"/>
      <c r="MFU38" s="730"/>
      <c r="MFV38" s="730"/>
      <c r="MFW38" s="730"/>
      <c r="MFX38" s="730"/>
      <c r="MFY38" s="730"/>
      <c r="MFZ38" s="730"/>
      <c r="MGA38" s="730"/>
      <c r="MGB38" s="730"/>
      <c r="MGC38" s="730"/>
      <c r="MGD38" s="730"/>
      <c r="MGE38" s="730"/>
      <c r="MGF38" s="730"/>
      <c r="MGG38" s="730"/>
      <c r="MGH38" s="730"/>
      <c r="MGI38" s="730"/>
      <c r="MGJ38" s="730"/>
      <c r="MGK38" s="730"/>
      <c r="MGL38" s="730"/>
      <c r="MGM38" s="730"/>
      <c r="MGN38" s="730"/>
      <c r="MGO38" s="730"/>
      <c r="MGP38" s="730"/>
      <c r="MGQ38" s="730"/>
      <c r="MGR38" s="730"/>
      <c r="MGS38" s="730"/>
      <c r="MGT38" s="730"/>
      <c r="MGU38" s="730"/>
      <c r="MGV38" s="730"/>
      <c r="MGW38" s="730"/>
      <c r="MGX38" s="730"/>
      <c r="MGY38" s="730"/>
      <c r="MGZ38" s="730"/>
      <c r="MHA38" s="730"/>
      <c r="MHB38" s="730"/>
      <c r="MHC38" s="730"/>
      <c r="MHD38" s="730"/>
      <c r="MHE38" s="730"/>
      <c r="MHF38" s="730"/>
      <c r="MHG38" s="730"/>
      <c r="MHH38" s="730"/>
      <c r="MHI38" s="730"/>
      <c r="MHJ38" s="730"/>
      <c r="MHK38" s="730"/>
      <c r="MHL38" s="730"/>
      <c r="MHM38" s="730"/>
      <c r="MHN38" s="730"/>
      <c r="MHO38" s="730"/>
      <c r="MHP38" s="730"/>
      <c r="MHQ38" s="730"/>
      <c r="MHR38" s="730"/>
      <c r="MHS38" s="730"/>
      <c r="MHT38" s="730"/>
      <c r="MHU38" s="730"/>
      <c r="MHV38" s="730"/>
      <c r="MHW38" s="730"/>
      <c r="MHX38" s="730"/>
      <c r="MHY38" s="730"/>
      <c r="MHZ38" s="730"/>
      <c r="MIA38" s="730"/>
      <c r="MIB38" s="730"/>
      <c r="MIC38" s="730"/>
      <c r="MID38" s="730"/>
      <c r="MIE38" s="730"/>
      <c r="MIF38" s="730"/>
      <c r="MIG38" s="730"/>
      <c r="MIH38" s="730"/>
      <c r="MII38" s="730"/>
      <c r="MIJ38" s="730"/>
      <c r="MIK38" s="730"/>
      <c r="MIL38" s="730"/>
      <c r="MIM38" s="730"/>
      <c r="MIN38" s="730"/>
      <c r="MIO38" s="730"/>
      <c r="MIP38" s="730"/>
      <c r="MIQ38" s="730"/>
      <c r="MIR38" s="730"/>
      <c r="MIS38" s="730"/>
      <c r="MIT38" s="730"/>
      <c r="MIU38" s="730"/>
      <c r="MIV38" s="730"/>
      <c r="MIW38" s="730"/>
      <c r="MIX38" s="730"/>
      <c r="MIY38" s="730"/>
      <c r="MIZ38" s="730"/>
      <c r="MJA38" s="730"/>
      <c r="MJB38" s="730"/>
      <c r="MJC38" s="730"/>
      <c r="MJD38" s="730"/>
      <c r="MJE38" s="730"/>
      <c r="MJF38" s="730"/>
      <c r="MJG38" s="730"/>
      <c r="MJH38" s="730"/>
      <c r="MJI38" s="730"/>
      <c r="MJJ38" s="730"/>
      <c r="MJK38" s="730"/>
      <c r="MJL38" s="730"/>
      <c r="MJM38" s="730"/>
      <c r="MJN38" s="730"/>
      <c r="MJO38" s="730"/>
      <c r="MJP38" s="730"/>
      <c r="MJQ38" s="730"/>
      <c r="MJR38" s="730"/>
      <c r="MJS38" s="730"/>
      <c r="MJT38" s="730"/>
      <c r="MJU38" s="730"/>
      <c r="MJV38" s="730"/>
      <c r="MJW38" s="730"/>
      <c r="MJX38" s="730"/>
      <c r="MJY38" s="730"/>
      <c r="MJZ38" s="730"/>
      <c r="MKA38" s="730"/>
      <c r="MKB38" s="730"/>
      <c r="MKC38" s="730"/>
      <c r="MKD38" s="730"/>
      <c r="MKE38" s="730"/>
      <c r="MKF38" s="730"/>
      <c r="MKG38" s="730"/>
      <c r="MKH38" s="730"/>
      <c r="MKI38" s="730"/>
      <c r="MKJ38" s="730"/>
      <c r="MKK38" s="730"/>
      <c r="MKL38" s="730"/>
      <c r="MKM38" s="730"/>
      <c r="MKN38" s="730"/>
      <c r="MKO38" s="730"/>
      <c r="MKP38" s="730"/>
      <c r="MKQ38" s="730"/>
      <c r="MKR38" s="730"/>
      <c r="MKS38" s="730"/>
      <c r="MKT38" s="730"/>
      <c r="MKU38" s="730"/>
      <c r="MKV38" s="730"/>
      <c r="MKW38" s="730"/>
      <c r="MKX38" s="730"/>
      <c r="MKY38" s="730"/>
      <c r="MKZ38" s="730"/>
      <c r="MLA38" s="730"/>
      <c r="MLB38" s="730"/>
      <c r="MLC38" s="730"/>
      <c r="MLD38" s="730"/>
      <c r="MLE38" s="730"/>
      <c r="MLF38" s="730"/>
      <c r="MLG38" s="730"/>
      <c r="MLH38" s="730"/>
      <c r="MLI38" s="730"/>
      <c r="MLJ38" s="730"/>
      <c r="MLK38" s="730"/>
      <c r="MLL38" s="730"/>
      <c r="MLM38" s="730"/>
      <c r="MLN38" s="730"/>
      <c r="MLO38" s="730"/>
      <c r="MLP38" s="730"/>
      <c r="MLQ38" s="730"/>
      <c r="MLR38" s="730"/>
      <c r="MLS38" s="730"/>
      <c r="MLT38" s="730"/>
      <c r="MLU38" s="730"/>
      <c r="MLV38" s="730"/>
      <c r="MLW38" s="730"/>
      <c r="MLX38" s="730"/>
      <c r="MLY38" s="730"/>
      <c r="MLZ38" s="730"/>
      <c r="MMA38" s="730"/>
      <c r="MMB38" s="730"/>
      <c r="MMC38" s="730"/>
      <c r="MMD38" s="730"/>
      <c r="MME38" s="730"/>
      <c r="MMF38" s="730"/>
      <c r="MMG38" s="730"/>
      <c r="MMH38" s="730"/>
      <c r="MMI38" s="730"/>
      <c r="MMJ38" s="730"/>
      <c r="MMK38" s="730"/>
      <c r="MML38" s="730"/>
      <c r="MMM38" s="730"/>
      <c r="MMN38" s="730"/>
      <c r="MMO38" s="730"/>
      <c r="MMP38" s="730"/>
      <c r="MMQ38" s="730"/>
      <c r="MMR38" s="730"/>
      <c r="MMS38" s="730"/>
      <c r="MMT38" s="730"/>
      <c r="MMU38" s="730"/>
      <c r="MMV38" s="730"/>
      <c r="MMW38" s="730"/>
      <c r="MMX38" s="730"/>
      <c r="MMY38" s="730"/>
      <c r="MMZ38" s="730"/>
      <c r="MNA38" s="730"/>
      <c r="MNB38" s="730"/>
      <c r="MNC38" s="730"/>
      <c r="MND38" s="730"/>
      <c r="MNE38" s="730"/>
      <c r="MNF38" s="730"/>
      <c r="MNG38" s="730"/>
      <c r="MNH38" s="730"/>
      <c r="MNI38" s="730"/>
      <c r="MNJ38" s="730"/>
      <c r="MNK38" s="730"/>
      <c r="MNL38" s="730"/>
      <c r="MNM38" s="730"/>
      <c r="MNN38" s="730"/>
      <c r="MNO38" s="730"/>
      <c r="MNP38" s="730"/>
      <c r="MNQ38" s="730"/>
      <c r="MNR38" s="730"/>
      <c r="MNS38" s="730"/>
      <c r="MNT38" s="730"/>
      <c r="MNU38" s="730"/>
      <c r="MNV38" s="730"/>
      <c r="MNW38" s="730"/>
      <c r="MNX38" s="730"/>
      <c r="MNY38" s="730"/>
      <c r="MNZ38" s="730"/>
      <c r="MOA38" s="730"/>
      <c r="MOB38" s="730"/>
      <c r="MOC38" s="730"/>
      <c r="MOD38" s="730"/>
      <c r="MOE38" s="730"/>
      <c r="MOF38" s="730"/>
      <c r="MOG38" s="730"/>
      <c r="MOH38" s="730"/>
      <c r="MOI38" s="730"/>
      <c r="MOJ38" s="730"/>
      <c r="MOK38" s="730"/>
      <c r="MOL38" s="730"/>
      <c r="MOM38" s="730"/>
      <c r="MON38" s="730"/>
      <c r="MOO38" s="730"/>
      <c r="MOP38" s="730"/>
      <c r="MOQ38" s="730"/>
      <c r="MOR38" s="730"/>
      <c r="MOS38" s="730"/>
      <c r="MOT38" s="730"/>
      <c r="MOU38" s="730"/>
      <c r="MOV38" s="730"/>
      <c r="MOW38" s="730"/>
      <c r="MOX38" s="730"/>
      <c r="MOY38" s="730"/>
      <c r="MOZ38" s="730"/>
      <c r="MPA38" s="730"/>
      <c r="MPB38" s="730"/>
      <c r="MPC38" s="730"/>
      <c r="MPD38" s="730"/>
      <c r="MPE38" s="730"/>
      <c r="MPF38" s="730"/>
      <c r="MPG38" s="730"/>
      <c r="MPH38" s="730"/>
      <c r="MPI38" s="730"/>
      <c r="MPJ38" s="730"/>
      <c r="MPK38" s="730"/>
      <c r="MPL38" s="730"/>
      <c r="MPM38" s="730"/>
      <c r="MPN38" s="730"/>
      <c r="MPO38" s="730"/>
      <c r="MPP38" s="730"/>
      <c r="MPQ38" s="730"/>
      <c r="MPR38" s="730"/>
      <c r="MPS38" s="730"/>
      <c r="MPT38" s="730"/>
      <c r="MPU38" s="730"/>
      <c r="MPV38" s="730"/>
      <c r="MPW38" s="730"/>
      <c r="MPX38" s="730"/>
      <c r="MPY38" s="730"/>
      <c r="MPZ38" s="730"/>
      <c r="MQA38" s="730"/>
      <c r="MQB38" s="730"/>
      <c r="MQC38" s="730"/>
      <c r="MQD38" s="730"/>
      <c r="MQE38" s="730"/>
      <c r="MQF38" s="730"/>
      <c r="MQG38" s="730"/>
      <c r="MQH38" s="730"/>
      <c r="MQI38" s="730"/>
      <c r="MQJ38" s="730"/>
      <c r="MQK38" s="730"/>
      <c r="MQL38" s="730"/>
      <c r="MQM38" s="730"/>
      <c r="MQN38" s="730"/>
      <c r="MQO38" s="730"/>
      <c r="MQP38" s="730"/>
      <c r="MQQ38" s="730"/>
      <c r="MQR38" s="730"/>
      <c r="MQS38" s="730"/>
      <c r="MQT38" s="730"/>
      <c r="MQU38" s="730"/>
      <c r="MQV38" s="730"/>
      <c r="MQW38" s="730"/>
      <c r="MQX38" s="730"/>
      <c r="MQY38" s="730"/>
      <c r="MQZ38" s="730"/>
      <c r="MRA38" s="730"/>
      <c r="MRB38" s="730"/>
      <c r="MRC38" s="730"/>
      <c r="MRD38" s="730"/>
      <c r="MRE38" s="730"/>
      <c r="MRF38" s="730"/>
      <c r="MRG38" s="730"/>
      <c r="MRH38" s="730"/>
      <c r="MRI38" s="730"/>
      <c r="MRJ38" s="730"/>
      <c r="MRK38" s="730"/>
      <c r="MRL38" s="730"/>
      <c r="MRM38" s="730"/>
      <c r="MRN38" s="730"/>
      <c r="MRO38" s="730"/>
      <c r="MRP38" s="730"/>
      <c r="MRQ38" s="730"/>
      <c r="MRR38" s="730"/>
      <c r="MRS38" s="730"/>
      <c r="MRT38" s="730"/>
      <c r="MRU38" s="730"/>
      <c r="MRV38" s="730"/>
      <c r="MRW38" s="730"/>
      <c r="MRX38" s="730"/>
      <c r="MRY38" s="730"/>
      <c r="MRZ38" s="730"/>
      <c r="MSA38" s="730"/>
      <c r="MSB38" s="730"/>
      <c r="MSC38" s="730"/>
      <c r="MSD38" s="730"/>
      <c r="MSE38" s="730"/>
      <c r="MSF38" s="730"/>
      <c r="MSG38" s="730"/>
      <c r="MSH38" s="730"/>
      <c r="MSI38" s="730"/>
      <c r="MSJ38" s="730"/>
      <c r="MSK38" s="730"/>
      <c r="MSL38" s="730"/>
      <c r="MSM38" s="730"/>
      <c r="MSN38" s="730"/>
      <c r="MSO38" s="730"/>
      <c r="MSP38" s="730"/>
      <c r="MSQ38" s="730"/>
      <c r="MSR38" s="730"/>
      <c r="MSS38" s="730"/>
      <c r="MST38" s="730"/>
      <c r="MSU38" s="730"/>
      <c r="MSV38" s="730"/>
      <c r="MSW38" s="730"/>
      <c r="MSX38" s="730"/>
      <c r="MSY38" s="730"/>
      <c r="MSZ38" s="730"/>
      <c r="MTA38" s="730"/>
      <c r="MTB38" s="730"/>
      <c r="MTC38" s="730"/>
      <c r="MTD38" s="730"/>
      <c r="MTE38" s="730"/>
      <c r="MTF38" s="730"/>
      <c r="MTG38" s="730"/>
      <c r="MTH38" s="730"/>
      <c r="MTI38" s="730"/>
      <c r="MTJ38" s="730"/>
      <c r="MTK38" s="730"/>
      <c r="MTL38" s="730"/>
      <c r="MTM38" s="730"/>
      <c r="MTN38" s="730"/>
      <c r="MTO38" s="730"/>
      <c r="MTP38" s="730"/>
      <c r="MTQ38" s="730"/>
      <c r="MTR38" s="730"/>
      <c r="MTS38" s="730"/>
      <c r="MTT38" s="730"/>
      <c r="MTU38" s="730"/>
      <c r="MTV38" s="730"/>
      <c r="MTW38" s="730"/>
      <c r="MTX38" s="730"/>
      <c r="MTY38" s="730"/>
      <c r="MTZ38" s="730"/>
      <c r="MUA38" s="730"/>
      <c r="MUB38" s="730"/>
      <c r="MUC38" s="730"/>
      <c r="MUD38" s="730"/>
      <c r="MUE38" s="730"/>
      <c r="MUF38" s="730"/>
      <c r="MUG38" s="730"/>
      <c r="MUH38" s="730"/>
      <c r="MUI38" s="730"/>
      <c r="MUJ38" s="730"/>
      <c r="MUK38" s="730"/>
      <c r="MUL38" s="730"/>
      <c r="MUM38" s="730"/>
      <c r="MUN38" s="730"/>
      <c r="MUO38" s="730"/>
      <c r="MUP38" s="730"/>
      <c r="MUQ38" s="730"/>
      <c r="MUR38" s="730"/>
      <c r="MUS38" s="730"/>
      <c r="MUT38" s="730"/>
      <c r="MUU38" s="730"/>
      <c r="MUV38" s="730"/>
      <c r="MUW38" s="730"/>
      <c r="MUX38" s="730"/>
      <c r="MUY38" s="730"/>
      <c r="MUZ38" s="730"/>
      <c r="MVA38" s="730"/>
      <c r="MVB38" s="730"/>
      <c r="MVC38" s="730"/>
      <c r="MVD38" s="730"/>
      <c r="MVE38" s="730"/>
      <c r="MVF38" s="730"/>
      <c r="MVG38" s="730"/>
      <c r="MVH38" s="730"/>
      <c r="MVI38" s="730"/>
      <c r="MVJ38" s="730"/>
      <c r="MVK38" s="730"/>
      <c r="MVL38" s="730"/>
      <c r="MVM38" s="730"/>
      <c r="MVN38" s="730"/>
      <c r="MVO38" s="730"/>
      <c r="MVP38" s="730"/>
      <c r="MVQ38" s="730"/>
      <c r="MVR38" s="730"/>
      <c r="MVS38" s="730"/>
      <c r="MVT38" s="730"/>
      <c r="MVU38" s="730"/>
      <c r="MVV38" s="730"/>
      <c r="MVW38" s="730"/>
      <c r="MVX38" s="730"/>
      <c r="MVY38" s="730"/>
      <c r="MVZ38" s="730"/>
      <c r="MWA38" s="730"/>
      <c r="MWB38" s="730"/>
      <c r="MWC38" s="730"/>
      <c r="MWD38" s="730"/>
      <c r="MWE38" s="730"/>
      <c r="MWF38" s="730"/>
      <c r="MWG38" s="730"/>
      <c r="MWH38" s="730"/>
      <c r="MWI38" s="730"/>
      <c r="MWJ38" s="730"/>
      <c r="MWK38" s="730"/>
      <c r="MWL38" s="730"/>
      <c r="MWM38" s="730"/>
      <c r="MWN38" s="730"/>
      <c r="MWO38" s="730"/>
      <c r="MWP38" s="730"/>
      <c r="MWQ38" s="730"/>
      <c r="MWR38" s="730"/>
      <c r="MWS38" s="730"/>
      <c r="MWT38" s="730"/>
      <c r="MWU38" s="730"/>
      <c r="MWV38" s="730"/>
      <c r="MWW38" s="730"/>
      <c r="MWX38" s="730"/>
      <c r="MWY38" s="730"/>
      <c r="MWZ38" s="730"/>
      <c r="MXA38" s="730"/>
      <c r="MXB38" s="730"/>
      <c r="MXC38" s="730"/>
      <c r="MXD38" s="730"/>
      <c r="MXE38" s="730"/>
      <c r="MXF38" s="730"/>
      <c r="MXG38" s="730"/>
      <c r="MXH38" s="730"/>
      <c r="MXI38" s="730"/>
      <c r="MXJ38" s="730"/>
      <c r="MXK38" s="730"/>
      <c r="MXL38" s="730"/>
      <c r="MXM38" s="730"/>
      <c r="MXN38" s="730"/>
      <c r="MXO38" s="730"/>
      <c r="MXP38" s="730"/>
      <c r="MXQ38" s="730"/>
      <c r="MXR38" s="730"/>
      <c r="MXS38" s="730"/>
      <c r="MXT38" s="730"/>
      <c r="MXU38" s="730"/>
      <c r="MXV38" s="730"/>
      <c r="MXW38" s="730"/>
      <c r="MXX38" s="730"/>
      <c r="MXY38" s="730"/>
      <c r="MXZ38" s="730"/>
      <c r="MYA38" s="730"/>
      <c r="MYB38" s="730"/>
      <c r="MYC38" s="730"/>
      <c r="MYD38" s="730"/>
      <c r="MYE38" s="730"/>
      <c r="MYF38" s="730"/>
      <c r="MYG38" s="730"/>
      <c r="MYH38" s="730"/>
      <c r="MYI38" s="730"/>
      <c r="MYJ38" s="730"/>
      <c r="MYK38" s="730"/>
      <c r="MYL38" s="730"/>
      <c r="MYM38" s="730"/>
      <c r="MYN38" s="730"/>
      <c r="MYO38" s="730"/>
      <c r="MYP38" s="730"/>
      <c r="MYQ38" s="730"/>
      <c r="MYR38" s="730"/>
      <c r="MYS38" s="730"/>
      <c r="MYT38" s="730"/>
      <c r="MYU38" s="730"/>
      <c r="MYV38" s="730"/>
      <c r="MYW38" s="730"/>
      <c r="MYX38" s="730"/>
      <c r="MYY38" s="730"/>
      <c r="MYZ38" s="730"/>
      <c r="MZA38" s="730"/>
      <c r="MZB38" s="730"/>
      <c r="MZC38" s="730"/>
      <c r="MZD38" s="730"/>
      <c r="MZE38" s="730"/>
      <c r="MZF38" s="730"/>
      <c r="MZG38" s="730"/>
      <c r="MZH38" s="730"/>
      <c r="MZI38" s="730"/>
      <c r="MZJ38" s="730"/>
      <c r="MZK38" s="730"/>
      <c r="MZL38" s="730"/>
      <c r="MZM38" s="730"/>
      <c r="MZN38" s="730"/>
      <c r="MZO38" s="730"/>
      <c r="MZP38" s="730"/>
      <c r="MZQ38" s="730"/>
      <c r="MZR38" s="730"/>
      <c r="MZS38" s="730"/>
      <c r="MZT38" s="730"/>
      <c r="MZU38" s="730"/>
      <c r="MZV38" s="730"/>
      <c r="MZW38" s="730"/>
      <c r="MZX38" s="730"/>
      <c r="MZY38" s="730"/>
      <c r="MZZ38" s="730"/>
      <c r="NAA38" s="730"/>
      <c r="NAB38" s="730"/>
      <c r="NAC38" s="730"/>
      <c r="NAD38" s="730"/>
      <c r="NAE38" s="730"/>
      <c r="NAF38" s="730"/>
      <c r="NAG38" s="730"/>
      <c r="NAH38" s="730"/>
      <c r="NAI38" s="730"/>
      <c r="NAJ38" s="730"/>
      <c r="NAK38" s="730"/>
      <c r="NAL38" s="730"/>
      <c r="NAM38" s="730"/>
      <c r="NAN38" s="730"/>
      <c r="NAO38" s="730"/>
      <c r="NAP38" s="730"/>
      <c r="NAQ38" s="730"/>
      <c r="NAR38" s="730"/>
      <c r="NAS38" s="730"/>
      <c r="NAT38" s="730"/>
      <c r="NAU38" s="730"/>
      <c r="NAV38" s="730"/>
      <c r="NAW38" s="730"/>
      <c r="NAX38" s="730"/>
      <c r="NAY38" s="730"/>
      <c r="NAZ38" s="730"/>
      <c r="NBA38" s="730"/>
      <c r="NBB38" s="730"/>
      <c r="NBC38" s="730"/>
      <c r="NBD38" s="730"/>
      <c r="NBE38" s="730"/>
      <c r="NBF38" s="730"/>
      <c r="NBG38" s="730"/>
      <c r="NBH38" s="730"/>
      <c r="NBI38" s="730"/>
      <c r="NBJ38" s="730"/>
      <c r="NBK38" s="730"/>
      <c r="NBL38" s="730"/>
      <c r="NBM38" s="730"/>
      <c r="NBN38" s="730"/>
      <c r="NBO38" s="730"/>
      <c r="NBP38" s="730"/>
      <c r="NBQ38" s="730"/>
      <c r="NBR38" s="730"/>
      <c r="NBS38" s="730"/>
      <c r="NBT38" s="730"/>
      <c r="NBU38" s="730"/>
      <c r="NBV38" s="730"/>
      <c r="NBW38" s="730"/>
      <c r="NBX38" s="730"/>
      <c r="NBY38" s="730"/>
      <c r="NBZ38" s="730"/>
      <c r="NCA38" s="730"/>
      <c r="NCB38" s="730"/>
      <c r="NCC38" s="730"/>
      <c r="NCD38" s="730"/>
      <c r="NCE38" s="730"/>
      <c r="NCF38" s="730"/>
      <c r="NCG38" s="730"/>
      <c r="NCH38" s="730"/>
      <c r="NCI38" s="730"/>
      <c r="NCJ38" s="730"/>
      <c r="NCK38" s="730"/>
      <c r="NCL38" s="730"/>
      <c r="NCM38" s="730"/>
      <c r="NCN38" s="730"/>
      <c r="NCO38" s="730"/>
      <c r="NCP38" s="730"/>
      <c r="NCQ38" s="730"/>
      <c r="NCR38" s="730"/>
      <c r="NCS38" s="730"/>
      <c r="NCT38" s="730"/>
      <c r="NCU38" s="730"/>
      <c r="NCV38" s="730"/>
      <c r="NCW38" s="730"/>
      <c r="NCX38" s="730"/>
      <c r="NCY38" s="730"/>
      <c r="NCZ38" s="730"/>
      <c r="NDA38" s="730"/>
      <c r="NDB38" s="730"/>
      <c r="NDC38" s="730"/>
      <c r="NDD38" s="730"/>
      <c r="NDE38" s="730"/>
      <c r="NDF38" s="730"/>
      <c r="NDG38" s="730"/>
      <c r="NDH38" s="730"/>
      <c r="NDI38" s="730"/>
      <c r="NDJ38" s="730"/>
      <c r="NDK38" s="730"/>
      <c r="NDL38" s="730"/>
      <c r="NDM38" s="730"/>
      <c r="NDN38" s="730"/>
      <c r="NDO38" s="730"/>
      <c r="NDP38" s="730"/>
      <c r="NDQ38" s="730"/>
      <c r="NDR38" s="730"/>
      <c r="NDS38" s="730"/>
      <c r="NDT38" s="730"/>
      <c r="NDU38" s="730"/>
      <c r="NDV38" s="730"/>
      <c r="NDW38" s="730"/>
      <c r="NDX38" s="730"/>
      <c r="NDY38" s="730"/>
      <c r="NDZ38" s="730"/>
      <c r="NEA38" s="730"/>
      <c r="NEB38" s="730"/>
      <c r="NEC38" s="730"/>
      <c r="NED38" s="730"/>
      <c r="NEE38" s="730"/>
      <c r="NEF38" s="730"/>
      <c r="NEG38" s="730"/>
      <c r="NEH38" s="730"/>
      <c r="NEI38" s="730"/>
      <c r="NEJ38" s="730"/>
      <c r="NEK38" s="730"/>
      <c r="NEL38" s="730"/>
      <c r="NEM38" s="730"/>
      <c r="NEN38" s="730"/>
      <c r="NEO38" s="730"/>
      <c r="NEP38" s="730"/>
      <c r="NEQ38" s="730"/>
      <c r="NER38" s="730"/>
      <c r="NES38" s="730"/>
      <c r="NET38" s="730"/>
      <c r="NEU38" s="730"/>
      <c r="NEV38" s="730"/>
      <c r="NEW38" s="730"/>
      <c r="NEX38" s="730"/>
      <c r="NEY38" s="730"/>
      <c r="NEZ38" s="730"/>
      <c r="NFA38" s="730"/>
      <c r="NFB38" s="730"/>
      <c r="NFC38" s="730"/>
      <c r="NFD38" s="730"/>
      <c r="NFE38" s="730"/>
      <c r="NFF38" s="730"/>
      <c r="NFG38" s="730"/>
      <c r="NFH38" s="730"/>
      <c r="NFI38" s="730"/>
      <c r="NFJ38" s="730"/>
      <c r="NFK38" s="730"/>
      <c r="NFL38" s="730"/>
      <c r="NFM38" s="730"/>
      <c r="NFN38" s="730"/>
      <c r="NFO38" s="730"/>
      <c r="NFP38" s="730"/>
      <c r="NFQ38" s="730"/>
      <c r="NFR38" s="730"/>
      <c r="NFS38" s="730"/>
      <c r="NFT38" s="730"/>
      <c r="NFU38" s="730"/>
      <c r="NFV38" s="730"/>
      <c r="NFW38" s="730"/>
      <c r="NFX38" s="730"/>
      <c r="NFY38" s="730"/>
      <c r="NFZ38" s="730"/>
      <c r="NGA38" s="730"/>
      <c r="NGB38" s="730"/>
      <c r="NGC38" s="730"/>
      <c r="NGD38" s="730"/>
      <c r="NGE38" s="730"/>
      <c r="NGF38" s="730"/>
      <c r="NGG38" s="730"/>
      <c r="NGH38" s="730"/>
      <c r="NGI38" s="730"/>
      <c r="NGJ38" s="730"/>
      <c r="NGK38" s="730"/>
      <c r="NGL38" s="730"/>
      <c r="NGM38" s="730"/>
      <c r="NGN38" s="730"/>
      <c r="NGO38" s="730"/>
      <c r="NGP38" s="730"/>
      <c r="NGQ38" s="730"/>
      <c r="NGR38" s="730"/>
      <c r="NGS38" s="730"/>
      <c r="NGT38" s="730"/>
      <c r="NGU38" s="730"/>
      <c r="NGV38" s="730"/>
      <c r="NGW38" s="730"/>
      <c r="NGX38" s="730"/>
      <c r="NGY38" s="730"/>
      <c r="NGZ38" s="730"/>
      <c r="NHA38" s="730"/>
      <c r="NHB38" s="730"/>
      <c r="NHC38" s="730"/>
      <c r="NHD38" s="730"/>
      <c r="NHE38" s="730"/>
      <c r="NHF38" s="730"/>
      <c r="NHG38" s="730"/>
      <c r="NHH38" s="730"/>
      <c r="NHI38" s="730"/>
      <c r="NHJ38" s="730"/>
      <c r="NHK38" s="730"/>
      <c r="NHL38" s="730"/>
      <c r="NHM38" s="730"/>
      <c r="NHN38" s="730"/>
      <c r="NHO38" s="730"/>
      <c r="NHP38" s="730"/>
      <c r="NHQ38" s="730"/>
      <c r="NHR38" s="730"/>
      <c r="NHS38" s="730"/>
      <c r="NHT38" s="730"/>
      <c r="NHU38" s="730"/>
      <c r="NHV38" s="730"/>
      <c r="NHW38" s="730"/>
      <c r="NHX38" s="730"/>
      <c r="NHY38" s="730"/>
      <c r="NHZ38" s="730"/>
      <c r="NIA38" s="730"/>
      <c r="NIB38" s="730"/>
      <c r="NIC38" s="730"/>
      <c r="NID38" s="730"/>
      <c r="NIE38" s="730"/>
      <c r="NIF38" s="730"/>
      <c r="NIG38" s="730"/>
      <c r="NIH38" s="730"/>
      <c r="NII38" s="730"/>
      <c r="NIJ38" s="730"/>
      <c r="NIK38" s="730"/>
      <c r="NIL38" s="730"/>
      <c r="NIM38" s="730"/>
      <c r="NIN38" s="730"/>
      <c r="NIO38" s="730"/>
      <c r="NIP38" s="730"/>
      <c r="NIQ38" s="730"/>
      <c r="NIR38" s="730"/>
      <c r="NIS38" s="730"/>
      <c r="NIT38" s="730"/>
      <c r="NIU38" s="730"/>
      <c r="NIV38" s="730"/>
      <c r="NIW38" s="730"/>
      <c r="NIX38" s="730"/>
      <c r="NIY38" s="730"/>
      <c r="NIZ38" s="730"/>
      <c r="NJA38" s="730"/>
      <c r="NJB38" s="730"/>
      <c r="NJC38" s="730"/>
      <c r="NJD38" s="730"/>
      <c r="NJE38" s="730"/>
      <c r="NJF38" s="730"/>
      <c r="NJG38" s="730"/>
      <c r="NJH38" s="730"/>
      <c r="NJI38" s="730"/>
      <c r="NJJ38" s="730"/>
      <c r="NJK38" s="730"/>
      <c r="NJL38" s="730"/>
      <c r="NJM38" s="730"/>
      <c r="NJN38" s="730"/>
      <c r="NJO38" s="730"/>
      <c r="NJP38" s="730"/>
      <c r="NJQ38" s="730"/>
      <c r="NJR38" s="730"/>
      <c r="NJS38" s="730"/>
      <c r="NJT38" s="730"/>
      <c r="NJU38" s="730"/>
      <c r="NJV38" s="730"/>
      <c r="NJW38" s="730"/>
      <c r="NJX38" s="730"/>
      <c r="NJY38" s="730"/>
      <c r="NJZ38" s="730"/>
      <c r="NKA38" s="730"/>
      <c r="NKB38" s="730"/>
      <c r="NKC38" s="730"/>
      <c r="NKD38" s="730"/>
      <c r="NKE38" s="730"/>
      <c r="NKF38" s="730"/>
      <c r="NKG38" s="730"/>
      <c r="NKH38" s="730"/>
      <c r="NKI38" s="730"/>
      <c r="NKJ38" s="730"/>
      <c r="NKK38" s="730"/>
      <c r="NKL38" s="730"/>
      <c r="NKM38" s="730"/>
      <c r="NKN38" s="730"/>
      <c r="NKO38" s="730"/>
      <c r="NKP38" s="730"/>
      <c r="NKQ38" s="730"/>
      <c r="NKR38" s="730"/>
      <c r="NKS38" s="730"/>
      <c r="NKT38" s="730"/>
      <c r="NKU38" s="730"/>
      <c r="NKV38" s="730"/>
      <c r="NKW38" s="730"/>
      <c r="NKX38" s="730"/>
      <c r="NKY38" s="730"/>
      <c r="NKZ38" s="730"/>
      <c r="NLA38" s="730"/>
      <c r="NLB38" s="730"/>
      <c r="NLC38" s="730"/>
      <c r="NLD38" s="730"/>
      <c r="NLE38" s="730"/>
      <c r="NLF38" s="730"/>
      <c r="NLG38" s="730"/>
      <c r="NLH38" s="730"/>
      <c r="NLI38" s="730"/>
      <c r="NLJ38" s="730"/>
      <c r="NLK38" s="730"/>
      <c r="NLL38" s="730"/>
      <c r="NLM38" s="730"/>
      <c r="NLN38" s="730"/>
      <c r="NLO38" s="730"/>
      <c r="NLP38" s="730"/>
      <c r="NLQ38" s="730"/>
      <c r="NLR38" s="730"/>
      <c r="NLS38" s="730"/>
      <c r="NLT38" s="730"/>
      <c r="NLU38" s="730"/>
      <c r="NLV38" s="730"/>
      <c r="NLW38" s="730"/>
      <c r="NLX38" s="730"/>
      <c r="NLY38" s="730"/>
      <c r="NLZ38" s="730"/>
      <c r="NMA38" s="730"/>
      <c r="NMB38" s="730"/>
      <c r="NMC38" s="730"/>
      <c r="NMD38" s="730"/>
      <c r="NME38" s="730"/>
      <c r="NMF38" s="730"/>
      <c r="NMG38" s="730"/>
      <c r="NMH38" s="730"/>
      <c r="NMI38" s="730"/>
      <c r="NMJ38" s="730"/>
      <c r="NMK38" s="730"/>
      <c r="NML38" s="730"/>
      <c r="NMM38" s="730"/>
      <c r="NMN38" s="730"/>
      <c r="NMO38" s="730"/>
      <c r="NMP38" s="730"/>
      <c r="NMQ38" s="730"/>
      <c r="NMR38" s="730"/>
      <c r="NMS38" s="730"/>
      <c r="NMT38" s="730"/>
      <c r="NMU38" s="730"/>
      <c r="NMV38" s="730"/>
      <c r="NMW38" s="730"/>
      <c r="NMX38" s="730"/>
      <c r="NMY38" s="730"/>
      <c r="NMZ38" s="730"/>
      <c r="NNA38" s="730"/>
      <c r="NNB38" s="730"/>
      <c r="NNC38" s="730"/>
      <c r="NND38" s="730"/>
      <c r="NNE38" s="730"/>
      <c r="NNF38" s="730"/>
      <c r="NNG38" s="730"/>
      <c r="NNH38" s="730"/>
      <c r="NNI38" s="730"/>
      <c r="NNJ38" s="730"/>
      <c r="NNK38" s="730"/>
      <c r="NNL38" s="730"/>
      <c r="NNM38" s="730"/>
      <c r="NNN38" s="730"/>
      <c r="NNO38" s="730"/>
      <c r="NNP38" s="730"/>
      <c r="NNQ38" s="730"/>
      <c r="NNR38" s="730"/>
      <c r="NNS38" s="730"/>
      <c r="NNT38" s="730"/>
      <c r="NNU38" s="730"/>
      <c r="NNV38" s="730"/>
      <c r="NNW38" s="730"/>
      <c r="NNX38" s="730"/>
      <c r="NNY38" s="730"/>
      <c r="NNZ38" s="730"/>
      <c r="NOA38" s="730"/>
      <c r="NOB38" s="730"/>
      <c r="NOC38" s="730"/>
      <c r="NOD38" s="730"/>
      <c r="NOE38" s="730"/>
      <c r="NOF38" s="730"/>
      <c r="NOG38" s="730"/>
      <c r="NOH38" s="730"/>
      <c r="NOI38" s="730"/>
      <c r="NOJ38" s="730"/>
      <c r="NOK38" s="730"/>
      <c r="NOL38" s="730"/>
      <c r="NOM38" s="730"/>
      <c r="NON38" s="730"/>
      <c r="NOO38" s="730"/>
      <c r="NOP38" s="730"/>
      <c r="NOQ38" s="730"/>
      <c r="NOR38" s="730"/>
      <c r="NOS38" s="730"/>
      <c r="NOT38" s="730"/>
      <c r="NOU38" s="730"/>
      <c r="NOV38" s="730"/>
      <c r="NOW38" s="730"/>
      <c r="NOX38" s="730"/>
      <c r="NOY38" s="730"/>
      <c r="NOZ38" s="730"/>
      <c r="NPA38" s="730"/>
      <c r="NPB38" s="730"/>
      <c r="NPC38" s="730"/>
      <c r="NPD38" s="730"/>
      <c r="NPE38" s="730"/>
      <c r="NPF38" s="730"/>
      <c r="NPG38" s="730"/>
      <c r="NPH38" s="730"/>
      <c r="NPI38" s="730"/>
      <c r="NPJ38" s="730"/>
      <c r="NPK38" s="730"/>
      <c r="NPL38" s="730"/>
      <c r="NPM38" s="730"/>
      <c r="NPN38" s="730"/>
      <c r="NPO38" s="730"/>
      <c r="NPP38" s="730"/>
      <c r="NPQ38" s="730"/>
      <c r="NPR38" s="730"/>
      <c r="NPS38" s="730"/>
      <c r="NPT38" s="730"/>
      <c r="NPU38" s="730"/>
      <c r="NPV38" s="730"/>
      <c r="NPW38" s="730"/>
      <c r="NPX38" s="730"/>
      <c r="NPY38" s="730"/>
      <c r="NPZ38" s="730"/>
      <c r="NQA38" s="730"/>
      <c r="NQB38" s="730"/>
      <c r="NQC38" s="730"/>
      <c r="NQD38" s="730"/>
      <c r="NQE38" s="730"/>
      <c r="NQF38" s="730"/>
      <c r="NQG38" s="730"/>
      <c r="NQH38" s="730"/>
      <c r="NQI38" s="730"/>
      <c r="NQJ38" s="730"/>
      <c r="NQK38" s="730"/>
      <c r="NQL38" s="730"/>
      <c r="NQM38" s="730"/>
      <c r="NQN38" s="730"/>
      <c r="NQO38" s="730"/>
      <c r="NQP38" s="730"/>
      <c r="NQQ38" s="730"/>
      <c r="NQR38" s="730"/>
      <c r="NQS38" s="730"/>
      <c r="NQT38" s="730"/>
      <c r="NQU38" s="730"/>
      <c r="NQV38" s="730"/>
      <c r="NQW38" s="730"/>
      <c r="NQX38" s="730"/>
      <c r="NQY38" s="730"/>
      <c r="NQZ38" s="730"/>
      <c r="NRA38" s="730"/>
      <c r="NRB38" s="730"/>
      <c r="NRC38" s="730"/>
      <c r="NRD38" s="730"/>
      <c r="NRE38" s="730"/>
      <c r="NRF38" s="730"/>
      <c r="NRG38" s="730"/>
      <c r="NRH38" s="730"/>
      <c r="NRI38" s="730"/>
      <c r="NRJ38" s="730"/>
      <c r="NRK38" s="730"/>
      <c r="NRL38" s="730"/>
      <c r="NRM38" s="730"/>
      <c r="NRN38" s="730"/>
      <c r="NRO38" s="730"/>
      <c r="NRP38" s="730"/>
      <c r="NRQ38" s="730"/>
      <c r="NRR38" s="730"/>
      <c r="NRS38" s="730"/>
      <c r="NRT38" s="730"/>
      <c r="NRU38" s="730"/>
      <c r="NRV38" s="730"/>
      <c r="NRW38" s="730"/>
      <c r="NRX38" s="730"/>
      <c r="NRY38" s="730"/>
      <c r="NRZ38" s="730"/>
      <c r="NSA38" s="730"/>
      <c r="NSB38" s="730"/>
      <c r="NSC38" s="730"/>
      <c r="NSD38" s="730"/>
      <c r="NSE38" s="730"/>
      <c r="NSF38" s="730"/>
      <c r="NSG38" s="730"/>
      <c r="NSH38" s="730"/>
      <c r="NSI38" s="730"/>
      <c r="NSJ38" s="730"/>
      <c r="NSK38" s="730"/>
      <c r="NSL38" s="730"/>
      <c r="NSM38" s="730"/>
      <c r="NSN38" s="730"/>
      <c r="NSO38" s="730"/>
      <c r="NSP38" s="730"/>
      <c r="NSQ38" s="730"/>
      <c r="NSR38" s="730"/>
      <c r="NSS38" s="730"/>
      <c r="NST38" s="730"/>
      <c r="NSU38" s="730"/>
      <c r="NSV38" s="730"/>
      <c r="NSW38" s="730"/>
      <c r="NSX38" s="730"/>
      <c r="NSY38" s="730"/>
      <c r="NSZ38" s="730"/>
      <c r="NTA38" s="730"/>
      <c r="NTB38" s="730"/>
      <c r="NTC38" s="730"/>
      <c r="NTD38" s="730"/>
      <c r="NTE38" s="730"/>
      <c r="NTF38" s="730"/>
      <c r="NTG38" s="730"/>
      <c r="NTH38" s="730"/>
      <c r="NTI38" s="730"/>
      <c r="NTJ38" s="730"/>
      <c r="NTK38" s="730"/>
      <c r="NTL38" s="730"/>
      <c r="NTM38" s="730"/>
      <c r="NTN38" s="730"/>
      <c r="NTO38" s="730"/>
      <c r="NTP38" s="730"/>
      <c r="NTQ38" s="730"/>
      <c r="NTR38" s="730"/>
      <c r="NTS38" s="730"/>
      <c r="NTT38" s="730"/>
      <c r="NTU38" s="730"/>
      <c r="NTV38" s="730"/>
      <c r="NTW38" s="730"/>
      <c r="NTX38" s="730"/>
      <c r="NTY38" s="730"/>
      <c r="NTZ38" s="730"/>
      <c r="NUA38" s="730"/>
      <c r="NUB38" s="730"/>
      <c r="NUC38" s="730"/>
      <c r="NUD38" s="730"/>
      <c r="NUE38" s="730"/>
      <c r="NUF38" s="730"/>
      <c r="NUG38" s="730"/>
      <c r="NUH38" s="730"/>
      <c r="NUI38" s="730"/>
      <c r="NUJ38" s="730"/>
      <c r="NUK38" s="730"/>
      <c r="NUL38" s="730"/>
      <c r="NUM38" s="730"/>
      <c r="NUN38" s="730"/>
      <c r="NUO38" s="730"/>
      <c r="NUP38" s="730"/>
      <c r="NUQ38" s="730"/>
      <c r="NUR38" s="730"/>
      <c r="NUS38" s="730"/>
      <c r="NUT38" s="730"/>
      <c r="NUU38" s="730"/>
      <c r="NUV38" s="730"/>
      <c r="NUW38" s="730"/>
      <c r="NUX38" s="730"/>
      <c r="NUY38" s="730"/>
      <c r="NUZ38" s="730"/>
      <c r="NVA38" s="730"/>
      <c r="NVB38" s="730"/>
      <c r="NVC38" s="730"/>
      <c r="NVD38" s="730"/>
      <c r="NVE38" s="730"/>
      <c r="NVF38" s="730"/>
      <c r="NVG38" s="730"/>
      <c r="NVH38" s="730"/>
      <c r="NVI38" s="730"/>
      <c r="NVJ38" s="730"/>
      <c r="NVK38" s="730"/>
      <c r="NVL38" s="730"/>
      <c r="NVM38" s="730"/>
      <c r="NVN38" s="730"/>
      <c r="NVO38" s="730"/>
      <c r="NVP38" s="730"/>
      <c r="NVQ38" s="730"/>
      <c r="NVR38" s="730"/>
      <c r="NVS38" s="730"/>
      <c r="NVT38" s="730"/>
      <c r="NVU38" s="730"/>
      <c r="NVV38" s="730"/>
      <c r="NVW38" s="730"/>
      <c r="NVX38" s="730"/>
      <c r="NVY38" s="730"/>
      <c r="NVZ38" s="730"/>
      <c r="NWA38" s="730"/>
      <c r="NWB38" s="730"/>
      <c r="NWC38" s="730"/>
      <c r="NWD38" s="730"/>
      <c r="NWE38" s="730"/>
      <c r="NWF38" s="730"/>
      <c r="NWG38" s="730"/>
      <c r="NWH38" s="730"/>
      <c r="NWI38" s="730"/>
      <c r="NWJ38" s="730"/>
      <c r="NWK38" s="730"/>
      <c r="NWL38" s="730"/>
      <c r="NWM38" s="730"/>
      <c r="NWN38" s="730"/>
      <c r="NWO38" s="730"/>
      <c r="NWP38" s="730"/>
      <c r="NWQ38" s="730"/>
      <c r="NWR38" s="730"/>
      <c r="NWS38" s="730"/>
      <c r="NWT38" s="730"/>
      <c r="NWU38" s="730"/>
      <c r="NWV38" s="730"/>
      <c r="NWW38" s="730"/>
      <c r="NWX38" s="730"/>
      <c r="NWY38" s="730"/>
      <c r="NWZ38" s="730"/>
      <c r="NXA38" s="730"/>
      <c r="NXB38" s="730"/>
      <c r="NXC38" s="730"/>
      <c r="NXD38" s="730"/>
      <c r="NXE38" s="730"/>
      <c r="NXF38" s="730"/>
      <c r="NXG38" s="730"/>
      <c r="NXH38" s="730"/>
      <c r="NXI38" s="730"/>
      <c r="NXJ38" s="730"/>
      <c r="NXK38" s="730"/>
      <c r="NXL38" s="730"/>
      <c r="NXM38" s="730"/>
      <c r="NXN38" s="730"/>
      <c r="NXO38" s="730"/>
      <c r="NXP38" s="730"/>
      <c r="NXQ38" s="730"/>
      <c r="NXR38" s="730"/>
      <c r="NXS38" s="730"/>
      <c r="NXT38" s="730"/>
      <c r="NXU38" s="730"/>
      <c r="NXV38" s="730"/>
      <c r="NXW38" s="730"/>
      <c r="NXX38" s="730"/>
      <c r="NXY38" s="730"/>
      <c r="NXZ38" s="730"/>
      <c r="NYA38" s="730"/>
      <c r="NYB38" s="730"/>
      <c r="NYC38" s="730"/>
      <c r="NYD38" s="730"/>
      <c r="NYE38" s="730"/>
      <c r="NYF38" s="730"/>
      <c r="NYG38" s="730"/>
      <c r="NYH38" s="730"/>
      <c r="NYI38" s="730"/>
      <c r="NYJ38" s="730"/>
      <c r="NYK38" s="730"/>
      <c r="NYL38" s="730"/>
      <c r="NYM38" s="730"/>
      <c r="NYN38" s="730"/>
      <c r="NYO38" s="730"/>
      <c r="NYP38" s="730"/>
      <c r="NYQ38" s="730"/>
      <c r="NYR38" s="730"/>
      <c r="NYS38" s="730"/>
      <c r="NYT38" s="730"/>
      <c r="NYU38" s="730"/>
      <c r="NYV38" s="730"/>
      <c r="NYW38" s="730"/>
      <c r="NYX38" s="730"/>
      <c r="NYY38" s="730"/>
      <c r="NYZ38" s="730"/>
      <c r="NZA38" s="730"/>
      <c r="NZB38" s="730"/>
      <c r="NZC38" s="730"/>
      <c r="NZD38" s="730"/>
      <c r="NZE38" s="730"/>
      <c r="NZF38" s="730"/>
      <c r="NZG38" s="730"/>
      <c r="NZH38" s="730"/>
      <c r="NZI38" s="730"/>
      <c r="NZJ38" s="730"/>
      <c r="NZK38" s="730"/>
      <c r="NZL38" s="730"/>
      <c r="NZM38" s="730"/>
      <c r="NZN38" s="730"/>
      <c r="NZO38" s="730"/>
      <c r="NZP38" s="730"/>
      <c r="NZQ38" s="730"/>
      <c r="NZR38" s="730"/>
      <c r="NZS38" s="730"/>
      <c r="NZT38" s="730"/>
      <c r="NZU38" s="730"/>
      <c r="NZV38" s="730"/>
      <c r="NZW38" s="730"/>
      <c r="NZX38" s="730"/>
      <c r="NZY38" s="730"/>
      <c r="NZZ38" s="730"/>
      <c r="OAA38" s="730"/>
      <c r="OAB38" s="730"/>
      <c r="OAC38" s="730"/>
      <c r="OAD38" s="730"/>
      <c r="OAE38" s="730"/>
      <c r="OAF38" s="730"/>
      <c r="OAG38" s="730"/>
      <c r="OAH38" s="730"/>
      <c r="OAI38" s="730"/>
      <c r="OAJ38" s="730"/>
      <c r="OAK38" s="730"/>
      <c r="OAL38" s="730"/>
      <c r="OAM38" s="730"/>
      <c r="OAN38" s="730"/>
      <c r="OAO38" s="730"/>
      <c r="OAP38" s="730"/>
      <c r="OAQ38" s="730"/>
      <c r="OAR38" s="730"/>
      <c r="OAS38" s="730"/>
      <c r="OAT38" s="730"/>
      <c r="OAU38" s="730"/>
      <c r="OAV38" s="730"/>
      <c r="OAW38" s="730"/>
      <c r="OAX38" s="730"/>
      <c r="OAY38" s="730"/>
      <c r="OAZ38" s="730"/>
      <c r="OBA38" s="730"/>
      <c r="OBB38" s="730"/>
      <c r="OBC38" s="730"/>
      <c r="OBD38" s="730"/>
      <c r="OBE38" s="730"/>
      <c r="OBF38" s="730"/>
      <c r="OBG38" s="730"/>
      <c r="OBH38" s="730"/>
      <c r="OBI38" s="730"/>
      <c r="OBJ38" s="730"/>
      <c r="OBK38" s="730"/>
      <c r="OBL38" s="730"/>
      <c r="OBM38" s="730"/>
      <c r="OBN38" s="730"/>
      <c r="OBO38" s="730"/>
      <c r="OBP38" s="730"/>
      <c r="OBQ38" s="730"/>
      <c r="OBR38" s="730"/>
      <c r="OBS38" s="730"/>
      <c r="OBT38" s="730"/>
      <c r="OBU38" s="730"/>
      <c r="OBV38" s="730"/>
      <c r="OBW38" s="730"/>
      <c r="OBX38" s="730"/>
      <c r="OBY38" s="730"/>
      <c r="OBZ38" s="730"/>
      <c r="OCA38" s="730"/>
      <c r="OCB38" s="730"/>
      <c r="OCC38" s="730"/>
      <c r="OCD38" s="730"/>
      <c r="OCE38" s="730"/>
      <c r="OCF38" s="730"/>
      <c r="OCG38" s="730"/>
      <c r="OCH38" s="730"/>
      <c r="OCI38" s="730"/>
      <c r="OCJ38" s="730"/>
      <c r="OCK38" s="730"/>
      <c r="OCL38" s="730"/>
      <c r="OCM38" s="730"/>
      <c r="OCN38" s="730"/>
      <c r="OCO38" s="730"/>
      <c r="OCP38" s="730"/>
      <c r="OCQ38" s="730"/>
      <c r="OCR38" s="730"/>
      <c r="OCS38" s="730"/>
      <c r="OCT38" s="730"/>
      <c r="OCU38" s="730"/>
      <c r="OCV38" s="730"/>
      <c r="OCW38" s="730"/>
      <c r="OCX38" s="730"/>
      <c r="OCY38" s="730"/>
      <c r="OCZ38" s="730"/>
      <c r="ODA38" s="730"/>
      <c r="ODB38" s="730"/>
      <c r="ODC38" s="730"/>
      <c r="ODD38" s="730"/>
      <c r="ODE38" s="730"/>
      <c r="ODF38" s="730"/>
      <c r="ODG38" s="730"/>
      <c r="ODH38" s="730"/>
      <c r="ODI38" s="730"/>
      <c r="ODJ38" s="730"/>
      <c r="ODK38" s="730"/>
      <c r="ODL38" s="730"/>
      <c r="ODM38" s="730"/>
      <c r="ODN38" s="730"/>
      <c r="ODO38" s="730"/>
      <c r="ODP38" s="730"/>
      <c r="ODQ38" s="730"/>
      <c r="ODR38" s="730"/>
      <c r="ODS38" s="730"/>
      <c r="ODT38" s="730"/>
      <c r="ODU38" s="730"/>
      <c r="ODV38" s="730"/>
      <c r="ODW38" s="730"/>
      <c r="ODX38" s="730"/>
      <c r="ODY38" s="730"/>
      <c r="ODZ38" s="730"/>
      <c r="OEA38" s="730"/>
      <c r="OEB38" s="730"/>
      <c r="OEC38" s="730"/>
      <c r="OED38" s="730"/>
      <c r="OEE38" s="730"/>
      <c r="OEF38" s="730"/>
      <c r="OEG38" s="730"/>
      <c r="OEH38" s="730"/>
      <c r="OEI38" s="730"/>
      <c r="OEJ38" s="730"/>
      <c r="OEK38" s="730"/>
      <c r="OEL38" s="730"/>
      <c r="OEM38" s="730"/>
      <c r="OEN38" s="730"/>
      <c r="OEO38" s="730"/>
      <c r="OEP38" s="730"/>
      <c r="OEQ38" s="730"/>
      <c r="OER38" s="730"/>
      <c r="OES38" s="730"/>
      <c r="OET38" s="730"/>
      <c r="OEU38" s="730"/>
      <c r="OEV38" s="730"/>
      <c r="OEW38" s="730"/>
      <c r="OEX38" s="730"/>
      <c r="OEY38" s="730"/>
      <c r="OEZ38" s="730"/>
      <c r="OFA38" s="730"/>
      <c r="OFB38" s="730"/>
      <c r="OFC38" s="730"/>
      <c r="OFD38" s="730"/>
      <c r="OFE38" s="730"/>
      <c r="OFF38" s="730"/>
      <c r="OFG38" s="730"/>
      <c r="OFH38" s="730"/>
      <c r="OFI38" s="730"/>
      <c r="OFJ38" s="730"/>
      <c r="OFK38" s="730"/>
      <c r="OFL38" s="730"/>
      <c r="OFM38" s="730"/>
      <c r="OFN38" s="730"/>
      <c r="OFO38" s="730"/>
      <c r="OFP38" s="730"/>
      <c r="OFQ38" s="730"/>
      <c r="OFR38" s="730"/>
      <c r="OFS38" s="730"/>
      <c r="OFT38" s="730"/>
      <c r="OFU38" s="730"/>
      <c r="OFV38" s="730"/>
      <c r="OFW38" s="730"/>
      <c r="OFX38" s="730"/>
      <c r="OFY38" s="730"/>
      <c r="OFZ38" s="730"/>
      <c r="OGA38" s="730"/>
      <c r="OGB38" s="730"/>
      <c r="OGC38" s="730"/>
      <c r="OGD38" s="730"/>
      <c r="OGE38" s="730"/>
      <c r="OGF38" s="730"/>
      <c r="OGG38" s="730"/>
      <c r="OGH38" s="730"/>
      <c r="OGI38" s="730"/>
      <c r="OGJ38" s="730"/>
      <c r="OGK38" s="730"/>
      <c r="OGL38" s="730"/>
      <c r="OGM38" s="730"/>
      <c r="OGN38" s="730"/>
      <c r="OGO38" s="730"/>
      <c r="OGP38" s="730"/>
      <c r="OGQ38" s="730"/>
      <c r="OGR38" s="730"/>
      <c r="OGS38" s="730"/>
      <c r="OGT38" s="730"/>
      <c r="OGU38" s="730"/>
      <c r="OGV38" s="730"/>
      <c r="OGW38" s="730"/>
      <c r="OGX38" s="730"/>
      <c r="OGY38" s="730"/>
      <c r="OGZ38" s="730"/>
      <c r="OHA38" s="730"/>
      <c r="OHB38" s="730"/>
      <c r="OHC38" s="730"/>
      <c r="OHD38" s="730"/>
      <c r="OHE38" s="730"/>
      <c r="OHF38" s="730"/>
      <c r="OHG38" s="730"/>
      <c r="OHH38" s="730"/>
      <c r="OHI38" s="730"/>
      <c r="OHJ38" s="730"/>
      <c r="OHK38" s="730"/>
      <c r="OHL38" s="730"/>
      <c r="OHM38" s="730"/>
      <c r="OHN38" s="730"/>
      <c r="OHO38" s="730"/>
      <c r="OHP38" s="730"/>
      <c r="OHQ38" s="730"/>
      <c r="OHR38" s="730"/>
      <c r="OHS38" s="730"/>
      <c r="OHT38" s="730"/>
      <c r="OHU38" s="730"/>
      <c r="OHV38" s="730"/>
      <c r="OHW38" s="730"/>
      <c r="OHX38" s="730"/>
      <c r="OHY38" s="730"/>
      <c r="OHZ38" s="730"/>
      <c r="OIA38" s="730"/>
      <c r="OIB38" s="730"/>
      <c r="OIC38" s="730"/>
      <c r="OID38" s="730"/>
      <c r="OIE38" s="730"/>
      <c r="OIF38" s="730"/>
      <c r="OIG38" s="730"/>
      <c r="OIH38" s="730"/>
      <c r="OII38" s="730"/>
      <c r="OIJ38" s="730"/>
      <c r="OIK38" s="730"/>
      <c r="OIL38" s="730"/>
      <c r="OIM38" s="730"/>
      <c r="OIN38" s="730"/>
      <c r="OIO38" s="730"/>
      <c r="OIP38" s="730"/>
      <c r="OIQ38" s="730"/>
      <c r="OIR38" s="730"/>
      <c r="OIS38" s="730"/>
      <c r="OIT38" s="730"/>
      <c r="OIU38" s="730"/>
      <c r="OIV38" s="730"/>
      <c r="OIW38" s="730"/>
      <c r="OIX38" s="730"/>
      <c r="OIY38" s="730"/>
      <c r="OIZ38" s="730"/>
      <c r="OJA38" s="730"/>
      <c r="OJB38" s="730"/>
      <c r="OJC38" s="730"/>
      <c r="OJD38" s="730"/>
      <c r="OJE38" s="730"/>
      <c r="OJF38" s="730"/>
      <c r="OJG38" s="730"/>
      <c r="OJH38" s="730"/>
      <c r="OJI38" s="730"/>
      <c r="OJJ38" s="730"/>
      <c r="OJK38" s="730"/>
      <c r="OJL38" s="730"/>
      <c r="OJM38" s="730"/>
      <c r="OJN38" s="730"/>
      <c r="OJO38" s="730"/>
      <c r="OJP38" s="730"/>
      <c r="OJQ38" s="730"/>
      <c r="OJR38" s="730"/>
      <c r="OJS38" s="730"/>
      <c r="OJT38" s="730"/>
      <c r="OJU38" s="730"/>
      <c r="OJV38" s="730"/>
      <c r="OJW38" s="730"/>
      <c r="OJX38" s="730"/>
      <c r="OJY38" s="730"/>
      <c r="OJZ38" s="730"/>
      <c r="OKA38" s="730"/>
      <c r="OKB38" s="730"/>
      <c r="OKC38" s="730"/>
      <c r="OKD38" s="730"/>
      <c r="OKE38" s="730"/>
      <c r="OKF38" s="730"/>
      <c r="OKG38" s="730"/>
      <c r="OKH38" s="730"/>
      <c r="OKI38" s="730"/>
      <c r="OKJ38" s="730"/>
      <c r="OKK38" s="730"/>
      <c r="OKL38" s="730"/>
      <c r="OKM38" s="730"/>
      <c r="OKN38" s="730"/>
      <c r="OKO38" s="730"/>
      <c r="OKP38" s="730"/>
      <c r="OKQ38" s="730"/>
      <c r="OKR38" s="730"/>
      <c r="OKS38" s="730"/>
      <c r="OKT38" s="730"/>
      <c r="OKU38" s="730"/>
      <c r="OKV38" s="730"/>
      <c r="OKW38" s="730"/>
      <c r="OKX38" s="730"/>
      <c r="OKY38" s="730"/>
      <c r="OKZ38" s="730"/>
      <c r="OLA38" s="730"/>
      <c r="OLB38" s="730"/>
      <c r="OLC38" s="730"/>
      <c r="OLD38" s="730"/>
      <c r="OLE38" s="730"/>
      <c r="OLF38" s="730"/>
      <c r="OLG38" s="730"/>
      <c r="OLH38" s="730"/>
      <c r="OLI38" s="730"/>
      <c r="OLJ38" s="730"/>
      <c r="OLK38" s="730"/>
      <c r="OLL38" s="730"/>
      <c r="OLM38" s="730"/>
      <c r="OLN38" s="730"/>
      <c r="OLO38" s="730"/>
      <c r="OLP38" s="730"/>
      <c r="OLQ38" s="730"/>
      <c r="OLR38" s="730"/>
      <c r="OLS38" s="730"/>
      <c r="OLT38" s="730"/>
      <c r="OLU38" s="730"/>
      <c r="OLV38" s="730"/>
      <c r="OLW38" s="730"/>
      <c r="OLX38" s="730"/>
      <c r="OLY38" s="730"/>
      <c r="OLZ38" s="730"/>
      <c r="OMA38" s="730"/>
      <c r="OMB38" s="730"/>
      <c r="OMC38" s="730"/>
      <c r="OMD38" s="730"/>
      <c r="OME38" s="730"/>
      <c r="OMF38" s="730"/>
      <c r="OMG38" s="730"/>
      <c r="OMH38" s="730"/>
      <c r="OMI38" s="730"/>
      <c r="OMJ38" s="730"/>
      <c r="OMK38" s="730"/>
      <c r="OML38" s="730"/>
      <c r="OMM38" s="730"/>
      <c r="OMN38" s="730"/>
      <c r="OMO38" s="730"/>
      <c r="OMP38" s="730"/>
      <c r="OMQ38" s="730"/>
      <c r="OMR38" s="730"/>
      <c r="OMS38" s="730"/>
      <c r="OMT38" s="730"/>
      <c r="OMU38" s="730"/>
      <c r="OMV38" s="730"/>
      <c r="OMW38" s="730"/>
      <c r="OMX38" s="730"/>
      <c r="OMY38" s="730"/>
      <c r="OMZ38" s="730"/>
      <c r="ONA38" s="730"/>
      <c r="ONB38" s="730"/>
      <c r="ONC38" s="730"/>
      <c r="OND38" s="730"/>
      <c r="ONE38" s="730"/>
      <c r="ONF38" s="730"/>
      <c r="ONG38" s="730"/>
      <c r="ONH38" s="730"/>
      <c r="ONI38" s="730"/>
      <c r="ONJ38" s="730"/>
      <c r="ONK38" s="730"/>
      <c r="ONL38" s="730"/>
      <c r="ONM38" s="730"/>
      <c r="ONN38" s="730"/>
      <c r="ONO38" s="730"/>
      <c r="ONP38" s="730"/>
      <c r="ONQ38" s="730"/>
      <c r="ONR38" s="730"/>
      <c r="ONS38" s="730"/>
      <c r="ONT38" s="730"/>
      <c r="ONU38" s="730"/>
      <c r="ONV38" s="730"/>
      <c r="ONW38" s="730"/>
      <c r="ONX38" s="730"/>
      <c r="ONY38" s="730"/>
      <c r="ONZ38" s="730"/>
      <c r="OOA38" s="730"/>
      <c r="OOB38" s="730"/>
      <c r="OOC38" s="730"/>
      <c r="OOD38" s="730"/>
      <c r="OOE38" s="730"/>
      <c r="OOF38" s="730"/>
      <c r="OOG38" s="730"/>
      <c r="OOH38" s="730"/>
      <c r="OOI38" s="730"/>
      <c r="OOJ38" s="730"/>
      <c r="OOK38" s="730"/>
      <c r="OOL38" s="730"/>
      <c r="OOM38" s="730"/>
      <c r="OON38" s="730"/>
      <c r="OOO38" s="730"/>
      <c r="OOP38" s="730"/>
      <c r="OOQ38" s="730"/>
      <c r="OOR38" s="730"/>
      <c r="OOS38" s="730"/>
      <c r="OOT38" s="730"/>
      <c r="OOU38" s="730"/>
      <c r="OOV38" s="730"/>
      <c r="OOW38" s="730"/>
      <c r="OOX38" s="730"/>
      <c r="OOY38" s="730"/>
      <c r="OOZ38" s="730"/>
      <c r="OPA38" s="730"/>
      <c r="OPB38" s="730"/>
      <c r="OPC38" s="730"/>
      <c r="OPD38" s="730"/>
      <c r="OPE38" s="730"/>
      <c r="OPF38" s="730"/>
      <c r="OPG38" s="730"/>
      <c r="OPH38" s="730"/>
      <c r="OPI38" s="730"/>
      <c r="OPJ38" s="730"/>
      <c r="OPK38" s="730"/>
      <c r="OPL38" s="730"/>
      <c r="OPM38" s="730"/>
      <c r="OPN38" s="730"/>
      <c r="OPO38" s="730"/>
      <c r="OPP38" s="730"/>
      <c r="OPQ38" s="730"/>
      <c r="OPR38" s="730"/>
      <c r="OPS38" s="730"/>
      <c r="OPT38" s="730"/>
      <c r="OPU38" s="730"/>
      <c r="OPV38" s="730"/>
      <c r="OPW38" s="730"/>
      <c r="OPX38" s="730"/>
      <c r="OPY38" s="730"/>
      <c r="OPZ38" s="730"/>
      <c r="OQA38" s="730"/>
      <c r="OQB38" s="730"/>
      <c r="OQC38" s="730"/>
      <c r="OQD38" s="730"/>
      <c r="OQE38" s="730"/>
      <c r="OQF38" s="730"/>
      <c r="OQG38" s="730"/>
      <c r="OQH38" s="730"/>
      <c r="OQI38" s="730"/>
      <c r="OQJ38" s="730"/>
      <c r="OQK38" s="730"/>
      <c r="OQL38" s="730"/>
      <c r="OQM38" s="730"/>
      <c r="OQN38" s="730"/>
      <c r="OQO38" s="730"/>
      <c r="OQP38" s="730"/>
      <c r="OQQ38" s="730"/>
      <c r="OQR38" s="730"/>
      <c r="OQS38" s="730"/>
      <c r="OQT38" s="730"/>
      <c r="OQU38" s="730"/>
      <c r="OQV38" s="730"/>
      <c r="OQW38" s="730"/>
      <c r="OQX38" s="730"/>
      <c r="OQY38" s="730"/>
      <c r="OQZ38" s="730"/>
      <c r="ORA38" s="730"/>
      <c r="ORB38" s="730"/>
      <c r="ORC38" s="730"/>
      <c r="ORD38" s="730"/>
      <c r="ORE38" s="730"/>
      <c r="ORF38" s="730"/>
      <c r="ORG38" s="730"/>
      <c r="ORH38" s="730"/>
      <c r="ORI38" s="730"/>
      <c r="ORJ38" s="730"/>
      <c r="ORK38" s="730"/>
      <c r="ORL38" s="730"/>
      <c r="ORM38" s="730"/>
      <c r="ORN38" s="730"/>
      <c r="ORO38" s="730"/>
      <c r="ORP38" s="730"/>
      <c r="ORQ38" s="730"/>
      <c r="ORR38" s="730"/>
      <c r="ORS38" s="730"/>
      <c r="ORT38" s="730"/>
      <c r="ORU38" s="730"/>
      <c r="ORV38" s="730"/>
      <c r="ORW38" s="730"/>
      <c r="ORX38" s="730"/>
      <c r="ORY38" s="730"/>
      <c r="ORZ38" s="730"/>
      <c r="OSA38" s="730"/>
      <c r="OSB38" s="730"/>
      <c r="OSC38" s="730"/>
      <c r="OSD38" s="730"/>
      <c r="OSE38" s="730"/>
      <c r="OSF38" s="730"/>
      <c r="OSG38" s="730"/>
      <c r="OSH38" s="730"/>
      <c r="OSI38" s="730"/>
      <c r="OSJ38" s="730"/>
      <c r="OSK38" s="730"/>
      <c r="OSL38" s="730"/>
      <c r="OSM38" s="730"/>
      <c r="OSN38" s="730"/>
      <c r="OSO38" s="730"/>
      <c r="OSP38" s="730"/>
      <c r="OSQ38" s="730"/>
      <c r="OSR38" s="730"/>
      <c r="OSS38" s="730"/>
      <c r="OST38" s="730"/>
      <c r="OSU38" s="730"/>
      <c r="OSV38" s="730"/>
      <c r="OSW38" s="730"/>
      <c r="OSX38" s="730"/>
      <c r="OSY38" s="730"/>
      <c r="OSZ38" s="730"/>
      <c r="OTA38" s="730"/>
      <c r="OTB38" s="730"/>
      <c r="OTC38" s="730"/>
      <c r="OTD38" s="730"/>
      <c r="OTE38" s="730"/>
      <c r="OTF38" s="730"/>
      <c r="OTG38" s="730"/>
      <c r="OTH38" s="730"/>
      <c r="OTI38" s="730"/>
      <c r="OTJ38" s="730"/>
      <c r="OTK38" s="730"/>
      <c r="OTL38" s="730"/>
      <c r="OTM38" s="730"/>
      <c r="OTN38" s="730"/>
      <c r="OTO38" s="730"/>
      <c r="OTP38" s="730"/>
      <c r="OTQ38" s="730"/>
      <c r="OTR38" s="730"/>
      <c r="OTS38" s="730"/>
      <c r="OTT38" s="730"/>
      <c r="OTU38" s="730"/>
      <c r="OTV38" s="730"/>
      <c r="OTW38" s="730"/>
      <c r="OTX38" s="730"/>
      <c r="OTY38" s="730"/>
      <c r="OTZ38" s="730"/>
      <c r="OUA38" s="730"/>
      <c r="OUB38" s="730"/>
      <c r="OUC38" s="730"/>
      <c r="OUD38" s="730"/>
      <c r="OUE38" s="730"/>
      <c r="OUF38" s="730"/>
      <c r="OUG38" s="730"/>
      <c r="OUH38" s="730"/>
      <c r="OUI38" s="730"/>
      <c r="OUJ38" s="730"/>
      <c r="OUK38" s="730"/>
      <c r="OUL38" s="730"/>
      <c r="OUM38" s="730"/>
      <c r="OUN38" s="730"/>
      <c r="OUO38" s="730"/>
      <c r="OUP38" s="730"/>
      <c r="OUQ38" s="730"/>
      <c r="OUR38" s="730"/>
      <c r="OUS38" s="730"/>
      <c r="OUT38" s="730"/>
      <c r="OUU38" s="730"/>
      <c r="OUV38" s="730"/>
      <c r="OUW38" s="730"/>
      <c r="OUX38" s="730"/>
      <c r="OUY38" s="730"/>
      <c r="OUZ38" s="730"/>
      <c r="OVA38" s="730"/>
      <c r="OVB38" s="730"/>
      <c r="OVC38" s="730"/>
      <c r="OVD38" s="730"/>
      <c r="OVE38" s="730"/>
      <c r="OVF38" s="730"/>
      <c r="OVG38" s="730"/>
      <c r="OVH38" s="730"/>
      <c r="OVI38" s="730"/>
      <c r="OVJ38" s="730"/>
      <c r="OVK38" s="730"/>
      <c r="OVL38" s="730"/>
      <c r="OVM38" s="730"/>
      <c r="OVN38" s="730"/>
      <c r="OVO38" s="730"/>
      <c r="OVP38" s="730"/>
      <c r="OVQ38" s="730"/>
      <c r="OVR38" s="730"/>
      <c r="OVS38" s="730"/>
      <c r="OVT38" s="730"/>
      <c r="OVU38" s="730"/>
      <c r="OVV38" s="730"/>
      <c r="OVW38" s="730"/>
      <c r="OVX38" s="730"/>
      <c r="OVY38" s="730"/>
      <c r="OVZ38" s="730"/>
      <c r="OWA38" s="730"/>
      <c r="OWB38" s="730"/>
      <c r="OWC38" s="730"/>
      <c r="OWD38" s="730"/>
      <c r="OWE38" s="730"/>
      <c r="OWF38" s="730"/>
      <c r="OWG38" s="730"/>
      <c r="OWH38" s="730"/>
      <c r="OWI38" s="730"/>
      <c r="OWJ38" s="730"/>
      <c r="OWK38" s="730"/>
      <c r="OWL38" s="730"/>
      <c r="OWM38" s="730"/>
      <c r="OWN38" s="730"/>
      <c r="OWO38" s="730"/>
      <c r="OWP38" s="730"/>
      <c r="OWQ38" s="730"/>
      <c r="OWR38" s="730"/>
      <c r="OWS38" s="730"/>
      <c r="OWT38" s="730"/>
      <c r="OWU38" s="730"/>
      <c r="OWV38" s="730"/>
      <c r="OWW38" s="730"/>
      <c r="OWX38" s="730"/>
      <c r="OWY38" s="730"/>
      <c r="OWZ38" s="730"/>
      <c r="OXA38" s="730"/>
      <c r="OXB38" s="730"/>
      <c r="OXC38" s="730"/>
      <c r="OXD38" s="730"/>
      <c r="OXE38" s="730"/>
      <c r="OXF38" s="730"/>
      <c r="OXG38" s="730"/>
      <c r="OXH38" s="730"/>
      <c r="OXI38" s="730"/>
      <c r="OXJ38" s="730"/>
      <c r="OXK38" s="730"/>
      <c r="OXL38" s="730"/>
      <c r="OXM38" s="730"/>
      <c r="OXN38" s="730"/>
      <c r="OXO38" s="730"/>
      <c r="OXP38" s="730"/>
      <c r="OXQ38" s="730"/>
      <c r="OXR38" s="730"/>
      <c r="OXS38" s="730"/>
      <c r="OXT38" s="730"/>
      <c r="OXU38" s="730"/>
      <c r="OXV38" s="730"/>
      <c r="OXW38" s="730"/>
      <c r="OXX38" s="730"/>
      <c r="OXY38" s="730"/>
      <c r="OXZ38" s="730"/>
      <c r="OYA38" s="730"/>
      <c r="OYB38" s="730"/>
      <c r="OYC38" s="730"/>
      <c r="OYD38" s="730"/>
      <c r="OYE38" s="730"/>
      <c r="OYF38" s="730"/>
      <c r="OYG38" s="730"/>
      <c r="OYH38" s="730"/>
      <c r="OYI38" s="730"/>
      <c r="OYJ38" s="730"/>
      <c r="OYK38" s="730"/>
      <c r="OYL38" s="730"/>
      <c r="OYM38" s="730"/>
      <c r="OYN38" s="730"/>
      <c r="OYO38" s="730"/>
      <c r="OYP38" s="730"/>
      <c r="OYQ38" s="730"/>
      <c r="OYR38" s="730"/>
      <c r="OYS38" s="730"/>
      <c r="OYT38" s="730"/>
      <c r="OYU38" s="730"/>
      <c r="OYV38" s="730"/>
      <c r="OYW38" s="730"/>
      <c r="OYX38" s="730"/>
      <c r="OYY38" s="730"/>
      <c r="OYZ38" s="730"/>
      <c r="OZA38" s="730"/>
      <c r="OZB38" s="730"/>
      <c r="OZC38" s="730"/>
      <c r="OZD38" s="730"/>
      <c r="OZE38" s="730"/>
      <c r="OZF38" s="730"/>
      <c r="OZG38" s="730"/>
      <c r="OZH38" s="730"/>
      <c r="OZI38" s="730"/>
      <c r="OZJ38" s="730"/>
      <c r="OZK38" s="730"/>
      <c r="OZL38" s="730"/>
      <c r="OZM38" s="730"/>
      <c r="OZN38" s="730"/>
      <c r="OZO38" s="730"/>
      <c r="OZP38" s="730"/>
      <c r="OZQ38" s="730"/>
      <c r="OZR38" s="730"/>
      <c r="OZS38" s="730"/>
      <c r="OZT38" s="730"/>
      <c r="OZU38" s="730"/>
      <c r="OZV38" s="730"/>
      <c r="OZW38" s="730"/>
      <c r="OZX38" s="730"/>
      <c r="OZY38" s="730"/>
      <c r="OZZ38" s="730"/>
      <c r="PAA38" s="730"/>
      <c r="PAB38" s="730"/>
      <c r="PAC38" s="730"/>
      <c r="PAD38" s="730"/>
      <c r="PAE38" s="730"/>
      <c r="PAF38" s="730"/>
      <c r="PAG38" s="730"/>
      <c r="PAH38" s="730"/>
      <c r="PAI38" s="730"/>
      <c r="PAJ38" s="730"/>
      <c r="PAK38" s="730"/>
      <c r="PAL38" s="730"/>
      <c r="PAM38" s="730"/>
      <c r="PAN38" s="730"/>
      <c r="PAO38" s="730"/>
      <c r="PAP38" s="730"/>
      <c r="PAQ38" s="730"/>
      <c r="PAR38" s="730"/>
      <c r="PAS38" s="730"/>
      <c r="PAT38" s="730"/>
      <c r="PAU38" s="730"/>
      <c r="PAV38" s="730"/>
      <c r="PAW38" s="730"/>
      <c r="PAX38" s="730"/>
      <c r="PAY38" s="730"/>
      <c r="PAZ38" s="730"/>
      <c r="PBA38" s="730"/>
      <c r="PBB38" s="730"/>
      <c r="PBC38" s="730"/>
      <c r="PBD38" s="730"/>
      <c r="PBE38" s="730"/>
      <c r="PBF38" s="730"/>
      <c r="PBG38" s="730"/>
      <c r="PBH38" s="730"/>
      <c r="PBI38" s="730"/>
      <c r="PBJ38" s="730"/>
      <c r="PBK38" s="730"/>
      <c r="PBL38" s="730"/>
      <c r="PBM38" s="730"/>
      <c r="PBN38" s="730"/>
      <c r="PBO38" s="730"/>
      <c r="PBP38" s="730"/>
      <c r="PBQ38" s="730"/>
      <c r="PBR38" s="730"/>
      <c r="PBS38" s="730"/>
      <c r="PBT38" s="730"/>
      <c r="PBU38" s="730"/>
      <c r="PBV38" s="730"/>
      <c r="PBW38" s="730"/>
      <c r="PBX38" s="730"/>
      <c r="PBY38" s="730"/>
      <c r="PBZ38" s="730"/>
      <c r="PCA38" s="730"/>
      <c r="PCB38" s="730"/>
      <c r="PCC38" s="730"/>
      <c r="PCD38" s="730"/>
      <c r="PCE38" s="730"/>
      <c r="PCF38" s="730"/>
      <c r="PCG38" s="730"/>
      <c r="PCH38" s="730"/>
      <c r="PCI38" s="730"/>
      <c r="PCJ38" s="730"/>
      <c r="PCK38" s="730"/>
      <c r="PCL38" s="730"/>
      <c r="PCM38" s="730"/>
      <c r="PCN38" s="730"/>
      <c r="PCO38" s="730"/>
      <c r="PCP38" s="730"/>
      <c r="PCQ38" s="730"/>
      <c r="PCR38" s="730"/>
      <c r="PCS38" s="730"/>
      <c r="PCT38" s="730"/>
      <c r="PCU38" s="730"/>
      <c r="PCV38" s="730"/>
      <c r="PCW38" s="730"/>
      <c r="PCX38" s="730"/>
      <c r="PCY38" s="730"/>
      <c r="PCZ38" s="730"/>
      <c r="PDA38" s="730"/>
      <c r="PDB38" s="730"/>
      <c r="PDC38" s="730"/>
      <c r="PDD38" s="730"/>
      <c r="PDE38" s="730"/>
      <c r="PDF38" s="730"/>
      <c r="PDG38" s="730"/>
      <c r="PDH38" s="730"/>
      <c r="PDI38" s="730"/>
      <c r="PDJ38" s="730"/>
      <c r="PDK38" s="730"/>
      <c r="PDL38" s="730"/>
      <c r="PDM38" s="730"/>
      <c r="PDN38" s="730"/>
      <c r="PDO38" s="730"/>
      <c r="PDP38" s="730"/>
      <c r="PDQ38" s="730"/>
      <c r="PDR38" s="730"/>
      <c r="PDS38" s="730"/>
      <c r="PDT38" s="730"/>
      <c r="PDU38" s="730"/>
      <c r="PDV38" s="730"/>
      <c r="PDW38" s="730"/>
      <c r="PDX38" s="730"/>
      <c r="PDY38" s="730"/>
      <c r="PDZ38" s="730"/>
      <c r="PEA38" s="730"/>
      <c r="PEB38" s="730"/>
      <c r="PEC38" s="730"/>
      <c r="PED38" s="730"/>
      <c r="PEE38" s="730"/>
      <c r="PEF38" s="730"/>
      <c r="PEG38" s="730"/>
      <c r="PEH38" s="730"/>
      <c r="PEI38" s="730"/>
      <c r="PEJ38" s="730"/>
      <c r="PEK38" s="730"/>
      <c r="PEL38" s="730"/>
      <c r="PEM38" s="730"/>
      <c r="PEN38" s="730"/>
      <c r="PEO38" s="730"/>
      <c r="PEP38" s="730"/>
      <c r="PEQ38" s="730"/>
      <c r="PER38" s="730"/>
      <c r="PES38" s="730"/>
      <c r="PET38" s="730"/>
      <c r="PEU38" s="730"/>
      <c r="PEV38" s="730"/>
      <c r="PEW38" s="730"/>
      <c r="PEX38" s="730"/>
      <c r="PEY38" s="730"/>
      <c r="PEZ38" s="730"/>
      <c r="PFA38" s="730"/>
      <c r="PFB38" s="730"/>
      <c r="PFC38" s="730"/>
      <c r="PFD38" s="730"/>
      <c r="PFE38" s="730"/>
      <c r="PFF38" s="730"/>
      <c r="PFG38" s="730"/>
      <c r="PFH38" s="730"/>
      <c r="PFI38" s="730"/>
      <c r="PFJ38" s="730"/>
      <c r="PFK38" s="730"/>
      <c r="PFL38" s="730"/>
      <c r="PFM38" s="730"/>
      <c r="PFN38" s="730"/>
      <c r="PFO38" s="730"/>
      <c r="PFP38" s="730"/>
      <c r="PFQ38" s="730"/>
      <c r="PFR38" s="730"/>
      <c r="PFS38" s="730"/>
      <c r="PFT38" s="730"/>
      <c r="PFU38" s="730"/>
      <c r="PFV38" s="730"/>
      <c r="PFW38" s="730"/>
      <c r="PFX38" s="730"/>
      <c r="PFY38" s="730"/>
      <c r="PFZ38" s="730"/>
      <c r="PGA38" s="730"/>
      <c r="PGB38" s="730"/>
      <c r="PGC38" s="730"/>
      <c r="PGD38" s="730"/>
      <c r="PGE38" s="730"/>
      <c r="PGF38" s="730"/>
      <c r="PGG38" s="730"/>
      <c r="PGH38" s="730"/>
      <c r="PGI38" s="730"/>
      <c r="PGJ38" s="730"/>
      <c r="PGK38" s="730"/>
      <c r="PGL38" s="730"/>
      <c r="PGM38" s="730"/>
      <c r="PGN38" s="730"/>
      <c r="PGO38" s="730"/>
      <c r="PGP38" s="730"/>
      <c r="PGQ38" s="730"/>
      <c r="PGR38" s="730"/>
      <c r="PGS38" s="730"/>
      <c r="PGT38" s="730"/>
      <c r="PGU38" s="730"/>
      <c r="PGV38" s="730"/>
      <c r="PGW38" s="730"/>
      <c r="PGX38" s="730"/>
      <c r="PGY38" s="730"/>
      <c r="PGZ38" s="730"/>
      <c r="PHA38" s="730"/>
      <c r="PHB38" s="730"/>
      <c r="PHC38" s="730"/>
      <c r="PHD38" s="730"/>
      <c r="PHE38" s="730"/>
      <c r="PHF38" s="730"/>
      <c r="PHG38" s="730"/>
      <c r="PHH38" s="730"/>
      <c r="PHI38" s="730"/>
      <c r="PHJ38" s="730"/>
      <c r="PHK38" s="730"/>
      <c r="PHL38" s="730"/>
      <c r="PHM38" s="730"/>
      <c r="PHN38" s="730"/>
      <c r="PHO38" s="730"/>
      <c r="PHP38" s="730"/>
      <c r="PHQ38" s="730"/>
      <c r="PHR38" s="730"/>
      <c r="PHS38" s="730"/>
      <c r="PHT38" s="730"/>
      <c r="PHU38" s="730"/>
      <c r="PHV38" s="730"/>
      <c r="PHW38" s="730"/>
      <c r="PHX38" s="730"/>
      <c r="PHY38" s="730"/>
      <c r="PHZ38" s="730"/>
      <c r="PIA38" s="730"/>
      <c r="PIB38" s="730"/>
      <c r="PIC38" s="730"/>
      <c r="PID38" s="730"/>
      <c r="PIE38" s="730"/>
      <c r="PIF38" s="730"/>
      <c r="PIG38" s="730"/>
      <c r="PIH38" s="730"/>
      <c r="PII38" s="730"/>
      <c r="PIJ38" s="730"/>
      <c r="PIK38" s="730"/>
      <c r="PIL38" s="730"/>
      <c r="PIM38" s="730"/>
      <c r="PIN38" s="730"/>
      <c r="PIO38" s="730"/>
      <c r="PIP38" s="730"/>
      <c r="PIQ38" s="730"/>
      <c r="PIR38" s="730"/>
      <c r="PIS38" s="730"/>
      <c r="PIT38" s="730"/>
      <c r="PIU38" s="730"/>
      <c r="PIV38" s="730"/>
      <c r="PIW38" s="730"/>
      <c r="PIX38" s="730"/>
      <c r="PIY38" s="730"/>
      <c r="PIZ38" s="730"/>
      <c r="PJA38" s="730"/>
      <c r="PJB38" s="730"/>
      <c r="PJC38" s="730"/>
      <c r="PJD38" s="730"/>
      <c r="PJE38" s="730"/>
      <c r="PJF38" s="730"/>
      <c r="PJG38" s="730"/>
      <c r="PJH38" s="730"/>
      <c r="PJI38" s="730"/>
      <c r="PJJ38" s="730"/>
      <c r="PJK38" s="730"/>
      <c r="PJL38" s="730"/>
      <c r="PJM38" s="730"/>
      <c r="PJN38" s="730"/>
      <c r="PJO38" s="730"/>
      <c r="PJP38" s="730"/>
      <c r="PJQ38" s="730"/>
      <c r="PJR38" s="730"/>
      <c r="PJS38" s="730"/>
      <c r="PJT38" s="730"/>
      <c r="PJU38" s="730"/>
      <c r="PJV38" s="730"/>
      <c r="PJW38" s="730"/>
      <c r="PJX38" s="730"/>
      <c r="PJY38" s="730"/>
      <c r="PJZ38" s="730"/>
      <c r="PKA38" s="730"/>
      <c r="PKB38" s="730"/>
      <c r="PKC38" s="730"/>
      <c r="PKD38" s="730"/>
      <c r="PKE38" s="730"/>
      <c r="PKF38" s="730"/>
      <c r="PKG38" s="730"/>
      <c r="PKH38" s="730"/>
      <c r="PKI38" s="730"/>
      <c r="PKJ38" s="730"/>
      <c r="PKK38" s="730"/>
      <c r="PKL38" s="730"/>
      <c r="PKM38" s="730"/>
      <c r="PKN38" s="730"/>
      <c r="PKO38" s="730"/>
      <c r="PKP38" s="730"/>
      <c r="PKQ38" s="730"/>
      <c r="PKR38" s="730"/>
      <c r="PKS38" s="730"/>
      <c r="PKT38" s="730"/>
      <c r="PKU38" s="730"/>
      <c r="PKV38" s="730"/>
      <c r="PKW38" s="730"/>
      <c r="PKX38" s="730"/>
      <c r="PKY38" s="730"/>
      <c r="PKZ38" s="730"/>
      <c r="PLA38" s="730"/>
      <c r="PLB38" s="730"/>
      <c r="PLC38" s="730"/>
      <c r="PLD38" s="730"/>
      <c r="PLE38" s="730"/>
      <c r="PLF38" s="730"/>
      <c r="PLG38" s="730"/>
      <c r="PLH38" s="730"/>
      <c r="PLI38" s="730"/>
      <c r="PLJ38" s="730"/>
      <c r="PLK38" s="730"/>
      <c r="PLL38" s="730"/>
      <c r="PLM38" s="730"/>
      <c r="PLN38" s="730"/>
      <c r="PLO38" s="730"/>
      <c r="PLP38" s="730"/>
      <c r="PLQ38" s="730"/>
      <c r="PLR38" s="730"/>
      <c r="PLS38" s="730"/>
      <c r="PLT38" s="730"/>
      <c r="PLU38" s="730"/>
      <c r="PLV38" s="730"/>
      <c r="PLW38" s="730"/>
      <c r="PLX38" s="730"/>
      <c r="PLY38" s="730"/>
      <c r="PLZ38" s="730"/>
      <c r="PMA38" s="730"/>
      <c r="PMB38" s="730"/>
      <c r="PMC38" s="730"/>
      <c r="PMD38" s="730"/>
      <c r="PME38" s="730"/>
      <c r="PMF38" s="730"/>
      <c r="PMG38" s="730"/>
      <c r="PMH38" s="730"/>
      <c r="PMI38" s="730"/>
      <c r="PMJ38" s="730"/>
      <c r="PMK38" s="730"/>
      <c r="PML38" s="730"/>
      <c r="PMM38" s="730"/>
      <c r="PMN38" s="730"/>
      <c r="PMO38" s="730"/>
      <c r="PMP38" s="730"/>
      <c r="PMQ38" s="730"/>
      <c r="PMR38" s="730"/>
      <c r="PMS38" s="730"/>
      <c r="PMT38" s="730"/>
      <c r="PMU38" s="730"/>
      <c r="PMV38" s="730"/>
      <c r="PMW38" s="730"/>
      <c r="PMX38" s="730"/>
      <c r="PMY38" s="730"/>
      <c r="PMZ38" s="730"/>
      <c r="PNA38" s="730"/>
      <c r="PNB38" s="730"/>
      <c r="PNC38" s="730"/>
      <c r="PND38" s="730"/>
      <c r="PNE38" s="730"/>
      <c r="PNF38" s="730"/>
      <c r="PNG38" s="730"/>
      <c r="PNH38" s="730"/>
      <c r="PNI38" s="730"/>
      <c r="PNJ38" s="730"/>
      <c r="PNK38" s="730"/>
      <c r="PNL38" s="730"/>
      <c r="PNM38" s="730"/>
      <c r="PNN38" s="730"/>
      <c r="PNO38" s="730"/>
      <c r="PNP38" s="730"/>
      <c r="PNQ38" s="730"/>
      <c r="PNR38" s="730"/>
      <c r="PNS38" s="730"/>
      <c r="PNT38" s="730"/>
      <c r="PNU38" s="730"/>
      <c r="PNV38" s="730"/>
      <c r="PNW38" s="730"/>
      <c r="PNX38" s="730"/>
      <c r="PNY38" s="730"/>
      <c r="PNZ38" s="730"/>
      <c r="POA38" s="730"/>
      <c r="POB38" s="730"/>
      <c r="POC38" s="730"/>
      <c r="POD38" s="730"/>
      <c r="POE38" s="730"/>
      <c r="POF38" s="730"/>
      <c r="POG38" s="730"/>
      <c r="POH38" s="730"/>
      <c r="POI38" s="730"/>
      <c r="POJ38" s="730"/>
      <c r="POK38" s="730"/>
      <c r="POL38" s="730"/>
      <c r="POM38" s="730"/>
      <c r="PON38" s="730"/>
      <c r="POO38" s="730"/>
      <c r="POP38" s="730"/>
      <c r="POQ38" s="730"/>
      <c r="POR38" s="730"/>
      <c r="POS38" s="730"/>
      <c r="POT38" s="730"/>
      <c r="POU38" s="730"/>
      <c r="POV38" s="730"/>
      <c r="POW38" s="730"/>
      <c r="POX38" s="730"/>
      <c r="POY38" s="730"/>
      <c r="POZ38" s="730"/>
      <c r="PPA38" s="730"/>
      <c r="PPB38" s="730"/>
      <c r="PPC38" s="730"/>
      <c r="PPD38" s="730"/>
      <c r="PPE38" s="730"/>
      <c r="PPF38" s="730"/>
      <c r="PPG38" s="730"/>
      <c r="PPH38" s="730"/>
      <c r="PPI38" s="730"/>
      <c r="PPJ38" s="730"/>
      <c r="PPK38" s="730"/>
      <c r="PPL38" s="730"/>
      <c r="PPM38" s="730"/>
      <c r="PPN38" s="730"/>
      <c r="PPO38" s="730"/>
      <c r="PPP38" s="730"/>
      <c r="PPQ38" s="730"/>
      <c r="PPR38" s="730"/>
      <c r="PPS38" s="730"/>
      <c r="PPT38" s="730"/>
      <c r="PPU38" s="730"/>
      <c r="PPV38" s="730"/>
      <c r="PPW38" s="730"/>
      <c r="PPX38" s="730"/>
      <c r="PPY38" s="730"/>
      <c r="PPZ38" s="730"/>
      <c r="PQA38" s="730"/>
      <c r="PQB38" s="730"/>
      <c r="PQC38" s="730"/>
      <c r="PQD38" s="730"/>
      <c r="PQE38" s="730"/>
      <c r="PQF38" s="730"/>
      <c r="PQG38" s="730"/>
      <c r="PQH38" s="730"/>
      <c r="PQI38" s="730"/>
      <c r="PQJ38" s="730"/>
      <c r="PQK38" s="730"/>
      <c r="PQL38" s="730"/>
      <c r="PQM38" s="730"/>
      <c r="PQN38" s="730"/>
      <c r="PQO38" s="730"/>
      <c r="PQP38" s="730"/>
      <c r="PQQ38" s="730"/>
      <c r="PQR38" s="730"/>
      <c r="PQS38" s="730"/>
      <c r="PQT38" s="730"/>
      <c r="PQU38" s="730"/>
      <c r="PQV38" s="730"/>
      <c r="PQW38" s="730"/>
      <c r="PQX38" s="730"/>
      <c r="PQY38" s="730"/>
      <c r="PQZ38" s="730"/>
      <c r="PRA38" s="730"/>
      <c r="PRB38" s="730"/>
      <c r="PRC38" s="730"/>
      <c r="PRD38" s="730"/>
      <c r="PRE38" s="730"/>
      <c r="PRF38" s="730"/>
      <c r="PRG38" s="730"/>
      <c r="PRH38" s="730"/>
      <c r="PRI38" s="730"/>
      <c r="PRJ38" s="730"/>
      <c r="PRK38" s="730"/>
      <c r="PRL38" s="730"/>
      <c r="PRM38" s="730"/>
      <c r="PRN38" s="730"/>
      <c r="PRO38" s="730"/>
      <c r="PRP38" s="730"/>
      <c r="PRQ38" s="730"/>
      <c r="PRR38" s="730"/>
      <c r="PRS38" s="730"/>
      <c r="PRT38" s="730"/>
      <c r="PRU38" s="730"/>
      <c r="PRV38" s="730"/>
      <c r="PRW38" s="730"/>
      <c r="PRX38" s="730"/>
      <c r="PRY38" s="730"/>
      <c r="PRZ38" s="730"/>
      <c r="PSA38" s="730"/>
      <c r="PSB38" s="730"/>
      <c r="PSC38" s="730"/>
      <c r="PSD38" s="730"/>
      <c r="PSE38" s="730"/>
      <c r="PSF38" s="730"/>
      <c r="PSG38" s="730"/>
      <c r="PSH38" s="730"/>
      <c r="PSI38" s="730"/>
      <c r="PSJ38" s="730"/>
      <c r="PSK38" s="730"/>
      <c r="PSL38" s="730"/>
      <c r="PSM38" s="730"/>
      <c r="PSN38" s="730"/>
      <c r="PSO38" s="730"/>
      <c r="PSP38" s="730"/>
      <c r="PSQ38" s="730"/>
      <c r="PSR38" s="730"/>
      <c r="PSS38" s="730"/>
      <c r="PST38" s="730"/>
      <c r="PSU38" s="730"/>
      <c r="PSV38" s="730"/>
      <c r="PSW38" s="730"/>
      <c r="PSX38" s="730"/>
      <c r="PSY38" s="730"/>
      <c r="PSZ38" s="730"/>
      <c r="PTA38" s="730"/>
      <c r="PTB38" s="730"/>
      <c r="PTC38" s="730"/>
      <c r="PTD38" s="730"/>
      <c r="PTE38" s="730"/>
      <c r="PTF38" s="730"/>
      <c r="PTG38" s="730"/>
      <c r="PTH38" s="730"/>
      <c r="PTI38" s="730"/>
      <c r="PTJ38" s="730"/>
      <c r="PTK38" s="730"/>
      <c r="PTL38" s="730"/>
      <c r="PTM38" s="730"/>
      <c r="PTN38" s="730"/>
      <c r="PTO38" s="730"/>
      <c r="PTP38" s="730"/>
      <c r="PTQ38" s="730"/>
      <c r="PTR38" s="730"/>
      <c r="PTS38" s="730"/>
      <c r="PTT38" s="730"/>
      <c r="PTU38" s="730"/>
      <c r="PTV38" s="730"/>
      <c r="PTW38" s="730"/>
      <c r="PTX38" s="730"/>
      <c r="PTY38" s="730"/>
      <c r="PTZ38" s="730"/>
      <c r="PUA38" s="730"/>
      <c r="PUB38" s="730"/>
      <c r="PUC38" s="730"/>
      <c r="PUD38" s="730"/>
      <c r="PUE38" s="730"/>
      <c r="PUF38" s="730"/>
      <c r="PUG38" s="730"/>
      <c r="PUH38" s="730"/>
      <c r="PUI38" s="730"/>
      <c r="PUJ38" s="730"/>
      <c r="PUK38" s="730"/>
      <c r="PUL38" s="730"/>
      <c r="PUM38" s="730"/>
      <c r="PUN38" s="730"/>
      <c r="PUO38" s="730"/>
      <c r="PUP38" s="730"/>
      <c r="PUQ38" s="730"/>
      <c r="PUR38" s="730"/>
      <c r="PUS38" s="730"/>
      <c r="PUT38" s="730"/>
      <c r="PUU38" s="730"/>
      <c r="PUV38" s="730"/>
      <c r="PUW38" s="730"/>
      <c r="PUX38" s="730"/>
      <c r="PUY38" s="730"/>
      <c r="PUZ38" s="730"/>
      <c r="PVA38" s="730"/>
      <c r="PVB38" s="730"/>
      <c r="PVC38" s="730"/>
      <c r="PVD38" s="730"/>
      <c r="PVE38" s="730"/>
      <c r="PVF38" s="730"/>
      <c r="PVG38" s="730"/>
      <c r="PVH38" s="730"/>
      <c r="PVI38" s="730"/>
      <c r="PVJ38" s="730"/>
      <c r="PVK38" s="730"/>
      <c r="PVL38" s="730"/>
      <c r="PVM38" s="730"/>
      <c r="PVN38" s="730"/>
      <c r="PVO38" s="730"/>
      <c r="PVP38" s="730"/>
      <c r="PVQ38" s="730"/>
      <c r="PVR38" s="730"/>
      <c r="PVS38" s="730"/>
      <c r="PVT38" s="730"/>
      <c r="PVU38" s="730"/>
      <c r="PVV38" s="730"/>
      <c r="PVW38" s="730"/>
      <c r="PVX38" s="730"/>
      <c r="PVY38" s="730"/>
      <c r="PVZ38" s="730"/>
      <c r="PWA38" s="730"/>
      <c r="PWB38" s="730"/>
      <c r="PWC38" s="730"/>
      <c r="PWD38" s="730"/>
      <c r="PWE38" s="730"/>
      <c r="PWF38" s="730"/>
      <c r="PWG38" s="730"/>
      <c r="PWH38" s="730"/>
      <c r="PWI38" s="730"/>
      <c r="PWJ38" s="730"/>
      <c r="PWK38" s="730"/>
      <c r="PWL38" s="730"/>
      <c r="PWM38" s="730"/>
      <c r="PWN38" s="730"/>
      <c r="PWO38" s="730"/>
      <c r="PWP38" s="730"/>
      <c r="PWQ38" s="730"/>
      <c r="PWR38" s="730"/>
      <c r="PWS38" s="730"/>
      <c r="PWT38" s="730"/>
      <c r="PWU38" s="730"/>
      <c r="PWV38" s="730"/>
      <c r="PWW38" s="730"/>
      <c r="PWX38" s="730"/>
      <c r="PWY38" s="730"/>
      <c r="PWZ38" s="730"/>
      <c r="PXA38" s="730"/>
      <c r="PXB38" s="730"/>
      <c r="PXC38" s="730"/>
      <c r="PXD38" s="730"/>
      <c r="PXE38" s="730"/>
      <c r="PXF38" s="730"/>
      <c r="PXG38" s="730"/>
      <c r="PXH38" s="730"/>
      <c r="PXI38" s="730"/>
      <c r="PXJ38" s="730"/>
      <c r="PXK38" s="730"/>
      <c r="PXL38" s="730"/>
      <c r="PXM38" s="730"/>
      <c r="PXN38" s="730"/>
      <c r="PXO38" s="730"/>
      <c r="PXP38" s="730"/>
      <c r="PXQ38" s="730"/>
      <c r="PXR38" s="730"/>
      <c r="PXS38" s="730"/>
      <c r="PXT38" s="730"/>
      <c r="PXU38" s="730"/>
      <c r="PXV38" s="730"/>
      <c r="PXW38" s="730"/>
      <c r="PXX38" s="730"/>
      <c r="PXY38" s="730"/>
      <c r="PXZ38" s="730"/>
      <c r="PYA38" s="730"/>
      <c r="PYB38" s="730"/>
      <c r="PYC38" s="730"/>
      <c r="PYD38" s="730"/>
      <c r="PYE38" s="730"/>
      <c r="PYF38" s="730"/>
      <c r="PYG38" s="730"/>
      <c r="PYH38" s="730"/>
      <c r="PYI38" s="730"/>
      <c r="PYJ38" s="730"/>
      <c r="PYK38" s="730"/>
      <c r="PYL38" s="730"/>
      <c r="PYM38" s="730"/>
      <c r="PYN38" s="730"/>
      <c r="PYO38" s="730"/>
      <c r="PYP38" s="730"/>
      <c r="PYQ38" s="730"/>
      <c r="PYR38" s="730"/>
      <c r="PYS38" s="730"/>
      <c r="PYT38" s="730"/>
      <c r="PYU38" s="730"/>
      <c r="PYV38" s="730"/>
      <c r="PYW38" s="730"/>
      <c r="PYX38" s="730"/>
      <c r="PYY38" s="730"/>
      <c r="PYZ38" s="730"/>
      <c r="PZA38" s="730"/>
      <c r="PZB38" s="730"/>
      <c r="PZC38" s="730"/>
      <c r="PZD38" s="730"/>
      <c r="PZE38" s="730"/>
      <c r="PZF38" s="730"/>
      <c r="PZG38" s="730"/>
      <c r="PZH38" s="730"/>
      <c r="PZI38" s="730"/>
      <c r="PZJ38" s="730"/>
      <c r="PZK38" s="730"/>
      <c r="PZL38" s="730"/>
      <c r="PZM38" s="730"/>
      <c r="PZN38" s="730"/>
      <c r="PZO38" s="730"/>
      <c r="PZP38" s="730"/>
      <c r="PZQ38" s="730"/>
      <c r="PZR38" s="730"/>
      <c r="PZS38" s="730"/>
      <c r="PZT38" s="730"/>
      <c r="PZU38" s="730"/>
      <c r="PZV38" s="730"/>
      <c r="PZW38" s="730"/>
      <c r="PZX38" s="730"/>
      <c r="PZY38" s="730"/>
      <c r="PZZ38" s="730"/>
      <c r="QAA38" s="730"/>
      <c r="QAB38" s="730"/>
      <c r="QAC38" s="730"/>
      <c r="QAD38" s="730"/>
      <c r="QAE38" s="730"/>
      <c r="QAF38" s="730"/>
      <c r="QAG38" s="730"/>
      <c r="QAH38" s="730"/>
      <c r="QAI38" s="730"/>
      <c r="QAJ38" s="730"/>
      <c r="QAK38" s="730"/>
      <c r="QAL38" s="730"/>
      <c r="QAM38" s="730"/>
      <c r="QAN38" s="730"/>
      <c r="QAO38" s="730"/>
      <c r="QAP38" s="730"/>
      <c r="QAQ38" s="730"/>
      <c r="QAR38" s="730"/>
      <c r="QAS38" s="730"/>
      <c r="QAT38" s="730"/>
      <c r="QAU38" s="730"/>
      <c r="QAV38" s="730"/>
      <c r="QAW38" s="730"/>
      <c r="QAX38" s="730"/>
      <c r="QAY38" s="730"/>
      <c r="QAZ38" s="730"/>
      <c r="QBA38" s="730"/>
      <c r="QBB38" s="730"/>
      <c r="QBC38" s="730"/>
      <c r="QBD38" s="730"/>
      <c r="QBE38" s="730"/>
      <c r="QBF38" s="730"/>
      <c r="QBG38" s="730"/>
      <c r="QBH38" s="730"/>
      <c r="QBI38" s="730"/>
      <c r="QBJ38" s="730"/>
      <c r="QBK38" s="730"/>
      <c r="QBL38" s="730"/>
      <c r="QBM38" s="730"/>
      <c r="QBN38" s="730"/>
      <c r="QBO38" s="730"/>
      <c r="QBP38" s="730"/>
      <c r="QBQ38" s="730"/>
      <c r="QBR38" s="730"/>
      <c r="QBS38" s="730"/>
      <c r="QBT38" s="730"/>
      <c r="QBU38" s="730"/>
      <c r="QBV38" s="730"/>
      <c r="QBW38" s="730"/>
      <c r="QBX38" s="730"/>
      <c r="QBY38" s="730"/>
      <c r="QBZ38" s="730"/>
      <c r="QCA38" s="730"/>
      <c r="QCB38" s="730"/>
      <c r="QCC38" s="730"/>
      <c r="QCD38" s="730"/>
      <c r="QCE38" s="730"/>
      <c r="QCF38" s="730"/>
      <c r="QCG38" s="730"/>
      <c r="QCH38" s="730"/>
      <c r="QCI38" s="730"/>
      <c r="QCJ38" s="730"/>
      <c r="QCK38" s="730"/>
      <c r="QCL38" s="730"/>
      <c r="QCM38" s="730"/>
      <c r="QCN38" s="730"/>
      <c r="QCO38" s="730"/>
      <c r="QCP38" s="730"/>
      <c r="QCQ38" s="730"/>
      <c r="QCR38" s="730"/>
      <c r="QCS38" s="730"/>
      <c r="QCT38" s="730"/>
      <c r="QCU38" s="730"/>
      <c r="QCV38" s="730"/>
      <c r="QCW38" s="730"/>
      <c r="QCX38" s="730"/>
      <c r="QCY38" s="730"/>
      <c r="QCZ38" s="730"/>
      <c r="QDA38" s="730"/>
      <c r="QDB38" s="730"/>
      <c r="QDC38" s="730"/>
      <c r="QDD38" s="730"/>
      <c r="QDE38" s="730"/>
      <c r="QDF38" s="730"/>
      <c r="QDG38" s="730"/>
      <c r="QDH38" s="730"/>
      <c r="QDI38" s="730"/>
      <c r="QDJ38" s="730"/>
      <c r="QDK38" s="730"/>
      <c r="QDL38" s="730"/>
      <c r="QDM38" s="730"/>
      <c r="QDN38" s="730"/>
      <c r="QDO38" s="730"/>
      <c r="QDP38" s="730"/>
      <c r="QDQ38" s="730"/>
      <c r="QDR38" s="730"/>
      <c r="QDS38" s="730"/>
      <c r="QDT38" s="730"/>
      <c r="QDU38" s="730"/>
      <c r="QDV38" s="730"/>
      <c r="QDW38" s="730"/>
      <c r="QDX38" s="730"/>
      <c r="QDY38" s="730"/>
      <c r="QDZ38" s="730"/>
      <c r="QEA38" s="730"/>
      <c r="QEB38" s="730"/>
      <c r="QEC38" s="730"/>
      <c r="QED38" s="730"/>
      <c r="QEE38" s="730"/>
      <c r="QEF38" s="730"/>
      <c r="QEG38" s="730"/>
      <c r="QEH38" s="730"/>
      <c r="QEI38" s="730"/>
      <c r="QEJ38" s="730"/>
      <c r="QEK38" s="730"/>
      <c r="QEL38" s="730"/>
      <c r="QEM38" s="730"/>
      <c r="QEN38" s="730"/>
      <c r="QEO38" s="730"/>
      <c r="QEP38" s="730"/>
      <c r="QEQ38" s="730"/>
      <c r="QER38" s="730"/>
      <c r="QES38" s="730"/>
      <c r="QET38" s="730"/>
      <c r="QEU38" s="730"/>
      <c r="QEV38" s="730"/>
      <c r="QEW38" s="730"/>
      <c r="QEX38" s="730"/>
      <c r="QEY38" s="730"/>
      <c r="QEZ38" s="730"/>
      <c r="QFA38" s="730"/>
      <c r="QFB38" s="730"/>
      <c r="QFC38" s="730"/>
      <c r="QFD38" s="730"/>
      <c r="QFE38" s="730"/>
      <c r="QFF38" s="730"/>
      <c r="QFG38" s="730"/>
      <c r="QFH38" s="730"/>
      <c r="QFI38" s="730"/>
      <c r="QFJ38" s="730"/>
      <c r="QFK38" s="730"/>
      <c r="QFL38" s="730"/>
      <c r="QFM38" s="730"/>
      <c r="QFN38" s="730"/>
      <c r="QFO38" s="730"/>
      <c r="QFP38" s="730"/>
      <c r="QFQ38" s="730"/>
      <c r="QFR38" s="730"/>
      <c r="QFS38" s="730"/>
      <c r="QFT38" s="730"/>
      <c r="QFU38" s="730"/>
      <c r="QFV38" s="730"/>
      <c r="QFW38" s="730"/>
      <c r="QFX38" s="730"/>
      <c r="QFY38" s="730"/>
      <c r="QFZ38" s="730"/>
      <c r="QGA38" s="730"/>
      <c r="QGB38" s="730"/>
      <c r="QGC38" s="730"/>
      <c r="QGD38" s="730"/>
      <c r="QGE38" s="730"/>
      <c r="QGF38" s="730"/>
      <c r="QGG38" s="730"/>
      <c r="QGH38" s="730"/>
      <c r="QGI38" s="730"/>
      <c r="QGJ38" s="730"/>
      <c r="QGK38" s="730"/>
      <c r="QGL38" s="730"/>
      <c r="QGM38" s="730"/>
      <c r="QGN38" s="730"/>
      <c r="QGO38" s="730"/>
      <c r="QGP38" s="730"/>
      <c r="QGQ38" s="730"/>
      <c r="QGR38" s="730"/>
      <c r="QGS38" s="730"/>
      <c r="QGT38" s="730"/>
      <c r="QGU38" s="730"/>
      <c r="QGV38" s="730"/>
      <c r="QGW38" s="730"/>
      <c r="QGX38" s="730"/>
      <c r="QGY38" s="730"/>
      <c r="QGZ38" s="730"/>
      <c r="QHA38" s="730"/>
      <c r="QHB38" s="730"/>
      <c r="QHC38" s="730"/>
      <c r="QHD38" s="730"/>
      <c r="QHE38" s="730"/>
      <c r="QHF38" s="730"/>
      <c r="QHG38" s="730"/>
      <c r="QHH38" s="730"/>
      <c r="QHI38" s="730"/>
      <c r="QHJ38" s="730"/>
      <c r="QHK38" s="730"/>
      <c r="QHL38" s="730"/>
      <c r="QHM38" s="730"/>
      <c r="QHN38" s="730"/>
      <c r="QHO38" s="730"/>
      <c r="QHP38" s="730"/>
      <c r="QHQ38" s="730"/>
      <c r="QHR38" s="730"/>
      <c r="QHS38" s="730"/>
      <c r="QHT38" s="730"/>
      <c r="QHU38" s="730"/>
      <c r="QHV38" s="730"/>
      <c r="QHW38" s="730"/>
      <c r="QHX38" s="730"/>
      <c r="QHY38" s="730"/>
      <c r="QHZ38" s="730"/>
      <c r="QIA38" s="730"/>
      <c r="QIB38" s="730"/>
      <c r="QIC38" s="730"/>
      <c r="QID38" s="730"/>
      <c r="QIE38" s="730"/>
      <c r="QIF38" s="730"/>
      <c r="QIG38" s="730"/>
      <c r="QIH38" s="730"/>
      <c r="QII38" s="730"/>
      <c r="QIJ38" s="730"/>
      <c r="QIK38" s="730"/>
      <c r="QIL38" s="730"/>
      <c r="QIM38" s="730"/>
      <c r="QIN38" s="730"/>
      <c r="QIO38" s="730"/>
      <c r="QIP38" s="730"/>
      <c r="QIQ38" s="730"/>
      <c r="QIR38" s="730"/>
      <c r="QIS38" s="730"/>
      <c r="QIT38" s="730"/>
      <c r="QIU38" s="730"/>
      <c r="QIV38" s="730"/>
      <c r="QIW38" s="730"/>
      <c r="QIX38" s="730"/>
      <c r="QIY38" s="730"/>
      <c r="QIZ38" s="730"/>
      <c r="QJA38" s="730"/>
      <c r="QJB38" s="730"/>
      <c r="QJC38" s="730"/>
      <c r="QJD38" s="730"/>
      <c r="QJE38" s="730"/>
      <c r="QJF38" s="730"/>
      <c r="QJG38" s="730"/>
      <c r="QJH38" s="730"/>
      <c r="QJI38" s="730"/>
      <c r="QJJ38" s="730"/>
      <c r="QJK38" s="730"/>
      <c r="QJL38" s="730"/>
      <c r="QJM38" s="730"/>
      <c r="QJN38" s="730"/>
      <c r="QJO38" s="730"/>
      <c r="QJP38" s="730"/>
      <c r="QJQ38" s="730"/>
      <c r="QJR38" s="730"/>
      <c r="QJS38" s="730"/>
      <c r="QJT38" s="730"/>
      <c r="QJU38" s="730"/>
      <c r="QJV38" s="730"/>
      <c r="QJW38" s="730"/>
      <c r="QJX38" s="730"/>
      <c r="QJY38" s="730"/>
      <c r="QJZ38" s="730"/>
      <c r="QKA38" s="730"/>
      <c r="QKB38" s="730"/>
      <c r="QKC38" s="730"/>
      <c r="QKD38" s="730"/>
      <c r="QKE38" s="730"/>
      <c r="QKF38" s="730"/>
      <c r="QKG38" s="730"/>
      <c r="QKH38" s="730"/>
      <c r="QKI38" s="730"/>
      <c r="QKJ38" s="730"/>
      <c r="QKK38" s="730"/>
      <c r="QKL38" s="730"/>
      <c r="QKM38" s="730"/>
      <c r="QKN38" s="730"/>
      <c r="QKO38" s="730"/>
      <c r="QKP38" s="730"/>
      <c r="QKQ38" s="730"/>
      <c r="QKR38" s="730"/>
      <c r="QKS38" s="730"/>
      <c r="QKT38" s="730"/>
      <c r="QKU38" s="730"/>
      <c r="QKV38" s="730"/>
      <c r="QKW38" s="730"/>
      <c r="QKX38" s="730"/>
      <c r="QKY38" s="730"/>
      <c r="QKZ38" s="730"/>
      <c r="QLA38" s="730"/>
      <c r="QLB38" s="730"/>
      <c r="QLC38" s="730"/>
      <c r="QLD38" s="730"/>
      <c r="QLE38" s="730"/>
      <c r="QLF38" s="730"/>
      <c r="QLG38" s="730"/>
      <c r="QLH38" s="730"/>
      <c r="QLI38" s="730"/>
      <c r="QLJ38" s="730"/>
      <c r="QLK38" s="730"/>
      <c r="QLL38" s="730"/>
      <c r="QLM38" s="730"/>
      <c r="QLN38" s="730"/>
      <c r="QLO38" s="730"/>
      <c r="QLP38" s="730"/>
      <c r="QLQ38" s="730"/>
      <c r="QLR38" s="730"/>
      <c r="QLS38" s="730"/>
      <c r="QLT38" s="730"/>
      <c r="QLU38" s="730"/>
      <c r="QLV38" s="730"/>
      <c r="QLW38" s="730"/>
      <c r="QLX38" s="730"/>
      <c r="QLY38" s="730"/>
      <c r="QLZ38" s="730"/>
      <c r="QMA38" s="730"/>
      <c r="QMB38" s="730"/>
      <c r="QMC38" s="730"/>
      <c r="QMD38" s="730"/>
      <c r="QME38" s="730"/>
      <c r="QMF38" s="730"/>
      <c r="QMG38" s="730"/>
      <c r="QMH38" s="730"/>
      <c r="QMI38" s="730"/>
      <c r="QMJ38" s="730"/>
      <c r="QMK38" s="730"/>
      <c r="QML38" s="730"/>
      <c r="QMM38" s="730"/>
      <c r="QMN38" s="730"/>
      <c r="QMO38" s="730"/>
      <c r="QMP38" s="730"/>
      <c r="QMQ38" s="730"/>
      <c r="QMR38" s="730"/>
      <c r="QMS38" s="730"/>
      <c r="QMT38" s="730"/>
      <c r="QMU38" s="730"/>
      <c r="QMV38" s="730"/>
      <c r="QMW38" s="730"/>
      <c r="QMX38" s="730"/>
      <c r="QMY38" s="730"/>
      <c r="QMZ38" s="730"/>
      <c r="QNA38" s="730"/>
      <c r="QNB38" s="730"/>
      <c r="QNC38" s="730"/>
      <c r="QND38" s="730"/>
      <c r="QNE38" s="730"/>
      <c r="QNF38" s="730"/>
      <c r="QNG38" s="730"/>
      <c r="QNH38" s="730"/>
      <c r="QNI38" s="730"/>
      <c r="QNJ38" s="730"/>
      <c r="QNK38" s="730"/>
      <c r="QNL38" s="730"/>
      <c r="QNM38" s="730"/>
      <c r="QNN38" s="730"/>
      <c r="QNO38" s="730"/>
      <c r="QNP38" s="730"/>
      <c r="QNQ38" s="730"/>
      <c r="QNR38" s="730"/>
      <c r="QNS38" s="730"/>
      <c r="QNT38" s="730"/>
      <c r="QNU38" s="730"/>
      <c r="QNV38" s="730"/>
      <c r="QNW38" s="730"/>
      <c r="QNX38" s="730"/>
      <c r="QNY38" s="730"/>
      <c r="QNZ38" s="730"/>
      <c r="QOA38" s="730"/>
      <c r="QOB38" s="730"/>
      <c r="QOC38" s="730"/>
      <c r="QOD38" s="730"/>
      <c r="QOE38" s="730"/>
      <c r="QOF38" s="730"/>
      <c r="QOG38" s="730"/>
      <c r="QOH38" s="730"/>
      <c r="QOI38" s="730"/>
      <c r="QOJ38" s="730"/>
      <c r="QOK38" s="730"/>
      <c r="QOL38" s="730"/>
      <c r="QOM38" s="730"/>
      <c r="QON38" s="730"/>
      <c r="QOO38" s="730"/>
      <c r="QOP38" s="730"/>
      <c r="QOQ38" s="730"/>
      <c r="QOR38" s="730"/>
      <c r="QOS38" s="730"/>
      <c r="QOT38" s="730"/>
      <c r="QOU38" s="730"/>
      <c r="QOV38" s="730"/>
      <c r="QOW38" s="730"/>
      <c r="QOX38" s="730"/>
      <c r="QOY38" s="730"/>
      <c r="QOZ38" s="730"/>
      <c r="QPA38" s="730"/>
      <c r="QPB38" s="730"/>
      <c r="QPC38" s="730"/>
      <c r="QPD38" s="730"/>
      <c r="QPE38" s="730"/>
      <c r="QPF38" s="730"/>
      <c r="QPG38" s="730"/>
      <c r="QPH38" s="730"/>
      <c r="QPI38" s="730"/>
      <c r="QPJ38" s="730"/>
      <c r="QPK38" s="730"/>
      <c r="QPL38" s="730"/>
      <c r="QPM38" s="730"/>
      <c r="QPN38" s="730"/>
      <c r="QPO38" s="730"/>
      <c r="QPP38" s="730"/>
      <c r="QPQ38" s="730"/>
      <c r="QPR38" s="730"/>
      <c r="QPS38" s="730"/>
      <c r="QPT38" s="730"/>
      <c r="QPU38" s="730"/>
      <c r="QPV38" s="730"/>
      <c r="QPW38" s="730"/>
      <c r="QPX38" s="730"/>
      <c r="QPY38" s="730"/>
      <c r="QPZ38" s="730"/>
      <c r="QQA38" s="730"/>
      <c r="QQB38" s="730"/>
      <c r="QQC38" s="730"/>
      <c r="QQD38" s="730"/>
      <c r="QQE38" s="730"/>
      <c r="QQF38" s="730"/>
      <c r="QQG38" s="730"/>
      <c r="QQH38" s="730"/>
      <c r="QQI38" s="730"/>
      <c r="QQJ38" s="730"/>
      <c r="QQK38" s="730"/>
      <c r="QQL38" s="730"/>
      <c r="QQM38" s="730"/>
      <c r="QQN38" s="730"/>
      <c r="QQO38" s="730"/>
      <c r="QQP38" s="730"/>
      <c r="QQQ38" s="730"/>
      <c r="QQR38" s="730"/>
      <c r="QQS38" s="730"/>
      <c r="QQT38" s="730"/>
      <c r="QQU38" s="730"/>
      <c r="QQV38" s="730"/>
      <c r="QQW38" s="730"/>
      <c r="QQX38" s="730"/>
      <c r="QQY38" s="730"/>
      <c r="QQZ38" s="730"/>
      <c r="QRA38" s="730"/>
      <c r="QRB38" s="730"/>
      <c r="QRC38" s="730"/>
      <c r="QRD38" s="730"/>
      <c r="QRE38" s="730"/>
      <c r="QRF38" s="730"/>
      <c r="QRG38" s="730"/>
      <c r="QRH38" s="730"/>
      <c r="QRI38" s="730"/>
      <c r="QRJ38" s="730"/>
      <c r="QRK38" s="730"/>
      <c r="QRL38" s="730"/>
      <c r="QRM38" s="730"/>
      <c r="QRN38" s="730"/>
      <c r="QRO38" s="730"/>
      <c r="QRP38" s="730"/>
      <c r="QRQ38" s="730"/>
      <c r="QRR38" s="730"/>
      <c r="QRS38" s="730"/>
      <c r="QRT38" s="730"/>
      <c r="QRU38" s="730"/>
      <c r="QRV38" s="730"/>
      <c r="QRW38" s="730"/>
      <c r="QRX38" s="730"/>
      <c r="QRY38" s="730"/>
      <c r="QRZ38" s="730"/>
      <c r="QSA38" s="730"/>
      <c r="QSB38" s="730"/>
      <c r="QSC38" s="730"/>
      <c r="QSD38" s="730"/>
      <c r="QSE38" s="730"/>
      <c r="QSF38" s="730"/>
      <c r="QSG38" s="730"/>
      <c r="QSH38" s="730"/>
      <c r="QSI38" s="730"/>
      <c r="QSJ38" s="730"/>
      <c r="QSK38" s="730"/>
      <c r="QSL38" s="730"/>
      <c r="QSM38" s="730"/>
      <c r="QSN38" s="730"/>
      <c r="QSO38" s="730"/>
      <c r="QSP38" s="730"/>
      <c r="QSQ38" s="730"/>
      <c r="QSR38" s="730"/>
      <c r="QSS38" s="730"/>
      <c r="QST38" s="730"/>
      <c r="QSU38" s="730"/>
      <c r="QSV38" s="730"/>
      <c r="QSW38" s="730"/>
      <c r="QSX38" s="730"/>
      <c r="QSY38" s="730"/>
      <c r="QSZ38" s="730"/>
      <c r="QTA38" s="730"/>
      <c r="QTB38" s="730"/>
      <c r="QTC38" s="730"/>
      <c r="QTD38" s="730"/>
      <c r="QTE38" s="730"/>
      <c r="QTF38" s="730"/>
      <c r="QTG38" s="730"/>
      <c r="QTH38" s="730"/>
      <c r="QTI38" s="730"/>
      <c r="QTJ38" s="730"/>
      <c r="QTK38" s="730"/>
      <c r="QTL38" s="730"/>
      <c r="QTM38" s="730"/>
      <c r="QTN38" s="730"/>
      <c r="QTO38" s="730"/>
      <c r="QTP38" s="730"/>
      <c r="QTQ38" s="730"/>
      <c r="QTR38" s="730"/>
      <c r="QTS38" s="730"/>
      <c r="QTT38" s="730"/>
      <c r="QTU38" s="730"/>
      <c r="QTV38" s="730"/>
      <c r="QTW38" s="730"/>
      <c r="QTX38" s="730"/>
      <c r="QTY38" s="730"/>
      <c r="QTZ38" s="730"/>
      <c r="QUA38" s="730"/>
      <c r="QUB38" s="730"/>
      <c r="QUC38" s="730"/>
      <c r="QUD38" s="730"/>
      <c r="QUE38" s="730"/>
      <c r="QUF38" s="730"/>
      <c r="QUG38" s="730"/>
      <c r="QUH38" s="730"/>
      <c r="QUI38" s="730"/>
      <c r="QUJ38" s="730"/>
      <c r="QUK38" s="730"/>
      <c r="QUL38" s="730"/>
      <c r="QUM38" s="730"/>
      <c r="QUN38" s="730"/>
      <c r="QUO38" s="730"/>
      <c r="QUP38" s="730"/>
      <c r="QUQ38" s="730"/>
      <c r="QUR38" s="730"/>
      <c r="QUS38" s="730"/>
      <c r="QUT38" s="730"/>
      <c r="QUU38" s="730"/>
      <c r="QUV38" s="730"/>
      <c r="QUW38" s="730"/>
      <c r="QUX38" s="730"/>
      <c r="QUY38" s="730"/>
      <c r="QUZ38" s="730"/>
      <c r="QVA38" s="730"/>
      <c r="QVB38" s="730"/>
      <c r="QVC38" s="730"/>
      <c r="QVD38" s="730"/>
      <c r="QVE38" s="730"/>
      <c r="QVF38" s="730"/>
      <c r="QVG38" s="730"/>
      <c r="QVH38" s="730"/>
      <c r="QVI38" s="730"/>
      <c r="QVJ38" s="730"/>
      <c r="QVK38" s="730"/>
      <c r="QVL38" s="730"/>
      <c r="QVM38" s="730"/>
      <c r="QVN38" s="730"/>
      <c r="QVO38" s="730"/>
      <c r="QVP38" s="730"/>
      <c r="QVQ38" s="730"/>
      <c r="QVR38" s="730"/>
      <c r="QVS38" s="730"/>
      <c r="QVT38" s="730"/>
      <c r="QVU38" s="730"/>
      <c r="QVV38" s="730"/>
      <c r="QVW38" s="730"/>
      <c r="QVX38" s="730"/>
      <c r="QVY38" s="730"/>
      <c r="QVZ38" s="730"/>
      <c r="QWA38" s="730"/>
      <c r="QWB38" s="730"/>
      <c r="QWC38" s="730"/>
      <c r="QWD38" s="730"/>
      <c r="QWE38" s="730"/>
      <c r="QWF38" s="730"/>
      <c r="QWG38" s="730"/>
      <c r="QWH38" s="730"/>
      <c r="QWI38" s="730"/>
      <c r="QWJ38" s="730"/>
      <c r="QWK38" s="730"/>
      <c r="QWL38" s="730"/>
      <c r="QWM38" s="730"/>
      <c r="QWN38" s="730"/>
      <c r="QWO38" s="730"/>
      <c r="QWP38" s="730"/>
      <c r="QWQ38" s="730"/>
      <c r="QWR38" s="730"/>
      <c r="QWS38" s="730"/>
      <c r="QWT38" s="730"/>
      <c r="QWU38" s="730"/>
      <c r="QWV38" s="730"/>
      <c r="QWW38" s="730"/>
      <c r="QWX38" s="730"/>
      <c r="QWY38" s="730"/>
      <c r="QWZ38" s="730"/>
      <c r="QXA38" s="730"/>
      <c r="QXB38" s="730"/>
      <c r="QXC38" s="730"/>
      <c r="QXD38" s="730"/>
      <c r="QXE38" s="730"/>
      <c r="QXF38" s="730"/>
      <c r="QXG38" s="730"/>
      <c r="QXH38" s="730"/>
      <c r="QXI38" s="730"/>
      <c r="QXJ38" s="730"/>
      <c r="QXK38" s="730"/>
      <c r="QXL38" s="730"/>
      <c r="QXM38" s="730"/>
      <c r="QXN38" s="730"/>
      <c r="QXO38" s="730"/>
      <c r="QXP38" s="730"/>
      <c r="QXQ38" s="730"/>
      <c r="QXR38" s="730"/>
      <c r="QXS38" s="730"/>
      <c r="QXT38" s="730"/>
      <c r="QXU38" s="730"/>
      <c r="QXV38" s="730"/>
      <c r="QXW38" s="730"/>
      <c r="QXX38" s="730"/>
      <c r="QXY38" s="730"/>
      <c r="QXZ38" s="730"/>
      <c r="QYA38" s="730"/>
      <c r="QYB38" s="730"/>
      <c r="QYC38" s="730"/>
      <c r="QYD38" s="730"/>
      <c r="QYE38" s="730"/>
      <c r="QYF38" s="730"/>
      <c r="QYG38" s="730"/>
      <c r="QYH38" s="730"/>
      <c r="QYI38" s="730"/>
      <c r="QYJ38" s="730"/>
      <c r="QYK38" s="730"/>
      <c r="QYL38" s="730"/>
      <c r="QYM38" s="730"/>
      <c r="QYN38" s="730"/>
      <c r="QYO38" s="730"/>
      <c r="QYP38" s="730"/>
      <c r="QYQ38" s="730"/>
      <c r="QYR38" s="730"/>
      <c r="QYS38" s="730"/>
      <c r="QYT38" s="730"/>
      <c r="QYU38" s="730"/>
      <c r="QYV38" s="730"/>
      <c r="QYW38" s="730"/>
      <c r="QYX38" s="730"/>
      <c r="QYY38" s="730"/>
      <c r="QYZ38" s="730"/>
      <c r="QZA38" s="730"/>
      <c r="QZB38" s="730"/>
      <c r="QZC38" s="730"/>
      <c r="QZD38" s="730"/>
      <c r="QZE38" s="730"/>
      <c r="QZF38" s="730"/>
      <c r="QZG38" s="730"/>
      <c r="QZH38" s="730"/>
      <c r="QZI38" s="730"/>
      <c r="QZJ38" s="730"/>
      <c r="QZK38" s="730"/>
      <c r="QZL38" s="730"/>
      <c r="QZM38" s="730"/>
      <c r="QZN38" s="730"/>
      <c r="QZO38" s="730"/>
      <c r="QZP38" s="730"/>
      <c r="QZQ38" s="730"/>
      <c r="QZR38" s="730"/>
      <c r="QZS38" s="730"/>
      <c r="QZT38" s="730"/>
      <c r="QZU38" s="730"/>
      <c r="QZV38" s="730"/>
      <c r="QZW38" s="730"/>
      <c r="QZX38" s="730"/>
      <c r="QZY38" s="730"/>
      <c r="QZZ38" s="730"/>
      <c r="RAA38" s="730"/>
      <c r="RAB38" s="730"/>
      <c r="RAC38" s="730"/>
      <c r="RAD38" s="730"/>
      <c r="RAE38" s="730"/>
      <c r="RAF38" s="730"/>
      <c r="RAG38" s="730"/>
      <c r="RAH38" s="730"/>
      <c r="RAI38" s="730"/>
      <c r="RAJ38" s="730"/>
      <c r="RAK38" s="730"/>
      <c r="RAL38" s="730"/>
      <c r="RAM38" s="730"/>
      <c r="RAN38" s="730"/>
      <c r="RAO38" s="730"/>
      <c r="RAP38" s="730"/>
      <c r="RAQ38" s="730"/>
      <c r="RAR38" s="730"/>
      <c r="RAS38" s="730"/>
      <c r="RAT38" s="730"/>
      <c r="RAU38" s="730"/>
      <c r="RAV38" s="730"/>
      <c r="RAW38" s="730"/>
      <c r="RAX38" s="730"/>
      <c r="RAY38" s="730"/>
      <c r="RAZ38" s="730"/>
      <c r="RBA38" s="730"/>
      <c r="RBB38" s="730"/>
      <c r="RBC38" s="730"/>
      <c r="RBD38" s="730"/>
      <c r="RBE38" s="730"/>
      <c r="RBF38" s="730"/>
      <c r="RBG38" s="730"/>
      <c r="RBH38" s="730"/>
      <c r="RBI38" s="730"/>
      <c r="RBJ38" s="730"/>
      <c r="RBK38" s="730"/>
      <c r="RBL38" s="730"/>
      <c r="RBM38" s="730"/>
      <c r="RBN38" s="730"/>
      <c r="RBO38" s="730"/>
      <c r="RBP38" s="730"/>
      <c r="RBQ38" s="730"/>
      <c r="RBR38" s="730"/>
      <c r="RBS38" s="730"/>
      <c r="RBT38" s="730"/>
      <c r="RBU38" s="730"/>
      <c r="RBV38" s="730"/>
      <c r="RBW38" s="730"/>
      <c r="RBX38" s="730"/>
      <c r="RBY38" s="730"/>
      <c r="RBZ38" s="730"/>
      <c r="RCA38" s="730"/>
      <c r="RCB38" s="730"/>
      <c r="RCC38" s="730"/>
      <c r="RCD38" s="730"/>
      <c r="RCE38" s="730"/>
      <c r="RCF38" s="730"/>
      <c r="RCG38" s="730"/>
      <c r="RCH38" s="730"/>
      <c r="RCI38" s="730"/>
      <c r="RCJ38" s="730"/>
      <c r="RCK38" s="730"/>
      <c r="RCL38" s="730"/>
      <c r="RCM38" s="730"/>
      <c r="RCN38" s="730"/>
      <c r="RCO38" s="730"/>
      <c r="RCP38" s="730"/>
      <c r="RCQ38" s="730"/>
      <c r="RCR38" s="730"/>
      <c r="RCS38" s="730"/>
      <c r="RCT38" s="730"/>
      <c r="RCU38" s="730"/>
      <c r="RCV38" s="730"/>
      <c r="RCW38" s="730"/>
      <c r="RCX38" s="730"/>
      <c r="RCY38" s="730"/>
      <c r="RCZ38" s="730"/>
      <c r="RDA38" s="730"/>
      <c r="RDB38" s="730"/>
      <c r="RDC38" s="730"/>
      <c r="RDD38" s="730"/>
      <c r="RDE38" s="730"/>
      <c r="RDF38" s="730"/>
      <c r="RDG38" s="730"/>
      <c r="RDH38" s="730"/>
      <c r="RDI38" s="730"/>
      <c r="RDJ38" s="730"/>
      <c r="RDK38" s="730"/>
      <c r="RDL38" s="730"/>
      <c r="RDM38" s="730"/>
      <c r="RDN38" s="730"/>
      <c r="RDO38" s="730"/>
      <c r="RDP38" s="730"/>
      <c r="RDQ38" s="730"/>
      <c r="RDR38" s="730"/>
      <c r="RDS38" s="730"/>
      <c r="RDT38" s="730"/>
      <c r="RDU38" s="730"/>
      <c r="RDV38" s="730"/>
      <c r="RDW38" s="730"/>
      <c r="RDX38" s="730"/>
      <c r="RDY38" s="730"/>
      <c r="RDZ38" s="730"/>
      <c r="REA38" s="730"/>
      <c r="REB38" s="730"/>
      <c r="REC38" s="730"/>
      <c r="RED38" s="730"/>
      <c r="REE38" s="730"/>
      <c r="REF38" s="730"/>
      <c r="REG38" s="730"/>
      <c r="REH38" s="730"/>
      <c r="REI38" s="730"/>
      <c r="REJ38" s="730"/>
      <c r="REK38" s="730"/>
      <c r="REL38" s="730"/>
      <c r="REM38" s="730"/>
      <c r="REN38" s="730"/>
      <c r="REO38" s="730"/>
      <c r="REP38" s="730"/>
      <c r="REQ38" s="730"/>
      <c r="RER38" s="730"/>
      <c r="RES38" s="730"/>
      <c r="RET38" s="730"/>
      <c r="REU38" s="730"/>
      <c r="REV38" s="730"/>
      <c r="REW38" s="730"/>
      <c r="REX38" s="730"/>
      <c r="REY38" s="730"/>
      <c r="REZ38" s="730"/>
      <c r="RFA38" s="730"/>
      <c r="RFB38" s="730"/>
      <c r="RFC38" s="730"/>
      <c r="RFD38" s="730"/>
      <c r="RFE38" s="730"/>
      <c r="RFF38" s="730"/>
      <c r="RFG38" s="730"/>
      <c r="RFH38" s="730"/>
      <c r="RFI38" s="730"/>
      <c r="RFJ38" s="730"/>
      <c r="RFK38" s="730"/>
      <c r="RFL38" s="730"/>
      <c r="RFM38" s="730"/>
      <c r="RFN38" s="730"/>
      <c r="RFO38" s="730"/>
      <c r="RFP38" s="730"/>
      <c r="RFQ38" s="730"/>
      <c r="RFR38" s="730"/>
      <c r="RFS38" s="730"/>
      <c r="RFT38" s="730"/>
      <c r="RFU38" s="730"/>
      <c r="RFV38" s="730"/>
      <c r="RFW38" s="730"/>
      <c r="RFX38" s="730"/>
      <c r="RFY38" s="730"/>
      <c r="RFZ38" s="730"/>
      <c r="RGA38" s="730"/>
      <c r="RGB38" s="730"/>
      <c r="RGC38" s="730"/>
      <c r="RGD38" s="730"/>
      <c r="RGE38" s="730"/>
      <c r="RGF38" s="730"/>
      <c r="RGG38" s="730"/>
      <c r="RGH38" s="730"/>
      <c r="RGI38" s="730"/>
      <c r="RGJ38" s="730"/>
      <c r="RGK38" s="730"/>
      <c r="RGL38" s="730"/>
      <c r="RGM38" s="730"/>
      <c r="RGN38" s="730"/>
      <c r="RGO38" s="730"/>
      <c r="RGP38" s="730"/>
      <c r="RGQ38" s="730"/>
      <c r="RGR38" s="730"/>
      <c r="RGS38" s="730"/>
      <c r="RGT38" s="730"/>
      <c r="RGU38" s="730"/>
      <c r="RGV38" s="730"/>
      <c r="RGW38" s="730"/>
      <c r="RGX38" s="730"/>
      <c r="RGY38" s="730"/>
      <c r="RGZ38" s="730"/>
      <c r="RHA38" s="730"/>
      <c r="RHB38" s="730"/>
      <c r="RHC38" s="730"/>
      <c r="RHD38" s="730"/>
      <c r="RHE38" s="730"/>
      <c r="RHF38" s="730"/>
      <c r="RHG38" s="730"/>
      <c r="RHH38" s="730"/>
      <c r="RHI38" s="730"/>
      <c r="RHJ38" s="730"/>
      <c r="RHK38" s="730"/>
      <c r="RHL38" s="730"/>
      <c r="RHM38" s="730"/>
      <c r="RHN38" s="730"/>
      <c r="RHO38" s="730"/>
      <c r="RHP38" s="730"/>
      <c r="RHQ38" s="730"/>
      <c r="RHR38" s="730"/>
      <c r="RHS38" s="730"/>
      <c r="RHT38" s="730"/>
      <c r="RHU38" s="730"/>
      <c r="RHV38" s="730"/>
      <c r="RHW38" s="730"/>
      <c r="RHX38" s="730"/>
      <c r="RHY38" s="730"/>
      <c r="RHZ38" s="730"/>
      <c r="RIA38" s="730"/>
      <c r="RIB38" s="730"/>
      <c r="RIC38" s="730"/>
      <c r="RID38" s="730"/>
      <c r="RIE38" s="730"/>
      <c r="RIF38" s="730"/>
      <c r="RIG38" s="730"/>
      <c r="RIH38" s="730"/>
      <c r="RII38" s="730"/>
      <c r="RIJ38" s="730"/>
      <c r="RIK38" s="730"/>
      <c r="RIL38" s="730"/>
      <c r="RIM38" s="730"/>
      <c r="RIN38" s="730"/>
      <c r="RIO38" s="730"/>
      <c r="RIP38" s="730"/>
      <c r="RIQ38" s="730"/>
      <c r="RIR38" s="730"/>
      <c r="RIS38" s="730"/>
      <c r="RIT38" s="730"/>
      <c r="RIU38" s="730"/>
      <c r="RIV38" s="730"/>
      <c r="RIW38" s="730"/>
      <c r="RIX38" s="730"/>
      <c r="RIY38" s="730"/>
      <c r="RIZ38" s="730"/>
      <c r="RJA38" s="730"/>
      <c r="RJB38" s="730"/>
      <c r="RJC38" s="730"/>
      <c r="RJD38" s="730"/>
      <c r="RJE38" s="730"/>
      <c r="RJF38" s="730"/>
      <c r="RJG38" s="730"/>
      <c r="RJH38" s="730"/>
      <c r="RJI38" s="730"/>
      <c r="RJJ38" s="730"/>
      <c r="RJK38" s="730"/>
      <c r="RJL38" s="730"/>
      <c r="RJM38" s="730"/>
      <c r="RJN38" s="730"/>
      <c r="RJO38" s="730"/>
      <c r="RJP38" s="730"/>
      <c r="RJQ38" s="730"/>
      <c r="RJR38" s="730"/>
      <c r="RJS38" s="730"/>
      <c r="RJT38" s="730"/>
      <c r="RJU38" s="730"/>
      <c r="RJV38" s="730"/>
      <c r="RJW38" s="730"/>
      <c r="RJX38" s="730"/>
      <c r="RJY38" s="730"/>
      <c r="RJZ38" s="730"/>
      <c r="RKA38" s="730"/>
      <c r="RKB38" s="730"/>
      <c r="RKC38" s="730"/>
      <c r="RKD38" s="730"/>
      <c r="RKE38" s="730"/>
      <c r="RKF38" s="730"/>
      <c r="RKG38" s="730"/>
      <c r="RKH38" s="730"/>
      <c r="RKI38" s="730"/>
      <c r="RKJ38" s="730"/>
      <c r="RKK38" s="730"/>
      <c r="RKL38" s="730"/>
      <c r="RKM38" s="730"/>
      <c r="RKN38" s="730"/>
      <c r="RKO38" s="730"/>
      <c r="RKP38" s="730"/>
      <c r="RKQ38" s="730"/>
      <c r="RKR38" s="730"/>
      <c r="RKS38" s="730"/>
      <c r="RKT38" s="730"/>
      <c r="RKU38" s="730"/>
      <c r="RKV38" s="730"/>
      <c r="RKW38" s="730"/>
      <c r="RKX38" s="730"/>
      <c r="RKY38" s="730"/>
      <c r="RKZ38" s="730"/>
      <c r="RLA38" s="730"/>
      <c r="RLB38" s="730"/>
      <c r="RLC38" s="730"/>
      <c r="RLD38" s="730"/>
      <c r="RLE38" s="730"/>
      <c r="RLF38" s="730"/>
      <c r="RLG38" s="730"/>
      <c r="RLH38" s="730"/>
      <c r="RLI38" s="730"/>
      <c r="RLJ38" s="730"/>
      <c r="RLK38" s="730"/>
      <c r="RLL38" s="730"/>
      <c r="RLM38" s="730"/>
      <c r="RLN38" s="730"/>
      <c r="RLO38" s="730"/>
      <c r="RLP38" s="730"/>
      <c r="RLQ38" s="730"/>
      <c r="RLR38" s="730"/>
      <c r="RLS38" s="730"/>
      <c r="RLT38" s="730"/>
      <c r="RLU38" s="730"/>
      <c r="RLV38" s="730"/>
      <c r="RLW38" s="730"/>
      <c r="RLX38" s="730"/>
      <c r="RLY38" s="730"/>
      <c r="RLZ38" s="730"/>
      <c r="RMA38" s="730"/>
      <c r="RMB38" s="730"/>
      <c r="RMC38" s="730"/>
      <c r="RMD38" s="730"/>
      <c r="RME38" s="730"/>
      <c r="RMF38" s="730"/>
      <c r="RMG38" s="730"/>
      <c r="RMH38" s="730"/>
      <c r="RMI38" s="730"/>
      <c r="RMJ38" s="730"/>
      <c r="RMK38" s="730"/>
      <c r="RML38" s="730"/>
      <c r="RMM38" s="730"/>
      <c r="RMN38" s="730"/>
      <c r="RMO38" s="730"/>
      <c r="RMP38" s="730"/>
      <c r="RMQ38" s="730"/>
      <c r="RMR38" s="730"/>
      <c r="RMS38" s="730"/>
      <c r="RMT38" s="730"/>
      <c r="RMU38" s="730"/>
      <c r="RMV38" s="730"/>
      <c r="RMW38" s="730"/>
      <c r="RMX38" s="730"/>
      <c r="RMY38" s="730"/>
      <c r="RMZ38" s="730"/>
      <c r="RNA38" s="730"/>
      <c r="RNB38" s="730"/>
      <c r="RNC38" s="730"/>
      <c r="RND38" s="730"/>
      <c r="RNE38" s="730"/>
      <c r="RNF38" s="730"/>
      <c r="RNG38" s="730"/>
      <c r="RNH38" s="730"/>
      <c r="RNI38" s="730"/>
      <c r="RNJ38" s="730"/>
      <c r="RNK38" s="730"/>
      <c r="RNL38" s="730"/>
      <c r="RNM38" s="730"/>
      <c r="RNN38" s="730"/>
      <c r="RNO38" s="730"/>
      <c r="RNP38" s="730"/>
      <c r="RNQ38" s="730"/>
      <c r="RNR38" s="730"/>
      <c r="RNS38" s="730"/>
      <c r="RNT38" s="730"/>
      <c r="RNU38" s="730"/>
      <c r="RNV38" s="730"/>
      <c r="RNW38" s="730"/>
      <c r="RNX38" s="730"/>
      <c r="RNY38" s="730"/>
      <c r="RNZ38" s="730"/>
      <c r="ROA38" s="730"/>
      <c r="ROB38" s="730"/>
      <c r="ROC38" s="730"/>
      <c r="ROD38" s="730"/>
      <c r="ROE38" s="730"/>
      <c r="ROF38" s="730"/>
      <c r="ROG38" s="730"/>
      <c r="ROH38" s="730"/>
      <c r="ROI38" s="730"/>
      <c r="ROJ38" s="730"/>
      <c r="ROK38" s="730"/>
      <c r="ROL38" s="730"/>
      <c r="ROM38" s="730"/>
      <c r="RON38" s="730"/>
      <c r="ROO38" s="730"/>
      <c r="ROP38" s="730"/>
      <c r="ROQ38" s="730"/>
      <c r="ROR38" s="730"/>
      <c r="ROS38" s="730"/>
      <c r="ROT38" s="730"/>
      <c r="ROU38" s="730"/>
      <c r="ROV38" s="730"/>
      <c r="ROW38" s="730"/>
      <c r="ROX38" s="730"/>
      <c r="ROY38" s="730"/>
      <c r="ROZ38" s="730"/>
      <c r="RPA38" s="730"/>
      <c r="RPB38" s="730"/>
      <c r="RPC38" s="730"/>
      <c r="RPD38" s="730"/>
      <c r="RPE38" s="730"/>
      <c r="RPF38" s="730"/>
      <c r="RPG38" s="730"/>
      <c r="RPH38" s="730"/>
      <c r="RPI38" s="730"/>
      <c r="RPJ38" s="730"/>
      <c r="RPK38" s="730"/>
      <c r="RPL38" s="730"/>
      <c r="RPM38" s="730"/>
      <c r="RPN38" s="730"/>
      <c r="RPO38" s="730"/>
      <c r="RPP38" s="730"/>
      <c r="RPQ38" s="730"/>
      <c r="RPR38" s="730"/>
      <c r="RPS38" s="730"/>
      <c r="RPT38" s="730"/>
      <c r="RPU38" s="730"/>
      <c r="RPV38" s="730"/>
      <c r="RPW38" s="730"/>
      <c r="RPX38" s="730"/>
      <c r="RPY38" s="730"/>
      <c r="RPZ38" s="730"/>
      <c r="RQA38" s="730"/>
      <c r="RQB38" s="730"/>
      <c r="RQC38" s="730"/>
      <c r="RQD38" s="730"/>
      <c r="RQE38" s="730"/>
      <c r="RQF38" s="730"/>
      <c r="RQG38" s="730"/>
      <c r="RQH38" s="730"/>
      <c r="RQI38" s="730"/>
      <c r="RQJ38" s="730"/>
      <c r="RQK38" s="730"/>
      <c r="RQL38" s="730"/>
      <c r="RQM38" s="730"/>
      <c r="RQN38" s="730"/>
      <c r="RQO38" s="730"/>
      <c r="RQP38" s="730"/>
      <c r="RQQ38" s="730"/>
      <c r="RQR38" s="730"/>
      <c r="RQS38" s="730"/>
      <c r="RQT38" s="730"/>
      <c r="RQU38" s="730"/>
      <c r="RQV38" s="730"/>
      <c r="RQW38" s="730"/>
      <c r="RQX38" s="730"/>
      <c r="RQY38" s="730"/>
      <c r="RQZ38" s="730"/>
      <c r="RRA38" s="730"/>
      <c r="RRB38" s="730"/>
      <c r="RRC38" s="730"/>
      <c r="RRD38" s="730"/>
      <c r="RRE38" s="730"/>
      <c r="RRF38" s="730"/>
      <c r="RRG38" s="730"/>
      <c r="RRH38" s="730"/>
      <c r="RRI38" s="730"/>
      <c r="RRJ38" s="730"/>
      <c r="RRK38" s="730"/>
      <c r="RRL38" s="730"/>
      <c r="RRM38" s="730"/>
      <c r="RRN38" s="730"/>
      <c r="RRO38" s="730"/>
      <c r="RRP38" s="730"/>
      <c r="RRQ38" s="730"/>
      <c r="RRR38" s="730"/>
      <c r="RRS38" s="730"/>
      <c r="RRT38" s="730"/>
      <c r="RRU38" s="730"/>
      <c r="RRV38" s="730"/>
      <c r="RRW38" s="730"/>
      <c r="RRX38" s="730"/>
      <c r="RRY38" s="730"/>
      <c r="RRZ38" s="730"/>
      <c r="RSA38" s="730"/>
      <c r="RSB38" s="730"/>
      <c r="RSC38" s="730"/>
      <c r="RSD38" s="730"/>
      <c r="RSE38" s="730"/>
      <c r="RSF38" s="730"/>
      <c r="RSG38" s="730"/>
      <c r="RSH38" s="730"/>
      <c r="RSI38" s="730"/>
      <c r="RSJ38" s="730"/>
      <c r="RSK38" s="730"/>
      <c r="RSL38" s="730"/>
      <c r="RSM38" s="730"/>
      <c r="RSN38" s="730"/>
      <c r="RSO38" s="730"/>
      <c r="RSP38" s="730"/>
      <c r="RSQ38" s="730"/>
      <c r="RSR38" s="730"/>
      <c r="RSS38" s="730"/>
      <c r="RST38" s="730"/>
      <c r="RSU38" s="730"/>
      <c r="RSV38" s="730"/>
      <c r="RSW38" s="730"/>
      <c r="RSX38" s="730"/>
      <c r="RSY38" s="730"/>
      <c r="RSZ38" s="730"/>
      <c r="RTA38" s="730"/>
      <c r="RTB38" s="730"/>
      <c r="RTC38" s="730"/>
      <c r="RTD38" s="730"/>
      <c r="RTE38" s="730"/>
      <c r="RTF38" s="730"/>
      <c r="RTG38" s="730"/>
      <c r="RTH38" s="730"/>
      <c r="RTI38" s="730"/>
      <c r="RTJ38" s="730"/>
      <c r="RTK38" s="730"/>
      <c r="RTL38" s="730"/>
      <c r="RTM38" s="730"/>
      <c r="RTN38" s="730"/>
      <c r="RTO38" s="730"/>
      <c r="RTP38" s="730"/>
      <c r="RTQ38" s="730"/>
      <c r="RTR38" s="730"/>
      <c r="RTS38" s="730"/>
      <c r="RTT38" s="730"/>
      <c r="RTU38" s="730"/>
      <c r="RTV38" s="730"/>
      <c r="RTW38" s="730"/>
      <c r="RTX38" s="730"/>
      <c r="RTY38" s="730"/>
      <c r="RTZ38" s="730"/>
      <c r="RUA38" s="730"/>
      <c r="RUB38" s="730"/>
      <c r="RUC38" s="730"/>
      <c r="RUD38" s="730"/>
      <c r="RUE38" s="730"/>
      <c r="RUF38" s="730"/>
      <c r="RUG38" s="730"/>
      <c r="RUH38" s="730"/>
      <c r="RUI38" s="730"/>
      <c r="RUJ38" s="730"/>
      <c r="RUK38" s="730"/>
      <c r="RUL38" s="730"/>
      <c r="RUM38" s="730"/>
      <c r="RUN38" s="730"/>
      <c r="RUO38" s="730"/>
      <c r="RUP38" s="730"/>
      <c r="RUQ38" s="730"/>
      <c r="RUR38" s="730"/>
      <c r="RUS38" s="730"/>
      <c r="RUT38" s="730"/>
      <c r="RUU38" s="730"/>
      <c r="RUV38" s="730"/>
      <c r="RUW38" s="730"/>
      <c r="RUX38" s="730"/>
      <c r="RUY38" s="730"/>
      <c r="RUZ38" s="730"/>
      <c r="RVA38" s="730"/>
      <c r="RVB38" s="730"/>
      <c r="RVC38" s="730"/>
      <c r="RVD38" s="730"/>
      <c r="RVE38" s="730"/>
      <c r="RVF38" s="730"/>
      <c r="RVG38" s="730"/>
      <c r="RVH38" s="730"/>
      <c r="RVI38" s="730"/>
      <c r="RVJ38" s="730"/>
      <c r="RVK38" s="730"/>
      <c r="RVL38" s="730"/>
      <c r="RVM38" s="730"/>
      <c r="RVN38" s="730"/>
      <c r="RVO38" s="730"/>
      <c r="RVP38" s="730"/>
      <c r="RVQ38" s="730"/>
      <c r="RVR38" s="730"/>
      <c r="RVS38" s="730"/>
      <c r="RVT38" s="730"/>
      <c r="RVU38" s="730"/>
      <c r="RVV38" s="730"/>
      <c r="RVW38" s="730"/>
      <c r="RVX38" s="730"/>
      <c r="RVY38" s="730"/>
      <c r="RVZ38" s="730"/>
      <c r="RWA38" s="730"/>
      <c r="RWB38" s="730"/>
      <c r="RWC38" s="730"/>
      <c r="RWD38" s="730"/>
      <c r="RWE38" s="730"/>
      <c r="RWF38" s="730"/>
      <c r="RWG38" s="730"/>
      <c r="RWH38" s="730"/>
      <c r="RWI38" s="730"/>
      <c r="RWJ38" s="730"/>
      <c r="RWK38" s="730"/>
      <c r="RWL38" s="730"/>
      <c r="RWM38" s="730"/>
      <c r="RWN38" s="730"/>
      <c r="RWO38" s="730"/>
      <c r="RWP38" s="730"/>
      <c r="RWQ38" s="730"/>
      <c r="RWR38" s="730"/>
      <c r="RWS38" s="730"/>
      <c r="RWT38" s="730"/>
      <c r="RWU38" s="730"/>
      <c r="RWV38" s="730"/>
      <c r="RWW38" s="730"/>
      <c r="RWX38" s="730"/>
      <c r="RWY38" s="730"/>
      <c r="RWZ38" s="730"/>
      <c r="RXA38" s="730"/>
      <c r="RXB38" s="730"/>
      <c r="RXC38" s="730"/>
      <c r="RXD38" s="730"/>
      <c r="RXE38" s="730"/>
      <c r="RXF38" s="730"/>
      <c r="RXG38" s="730"/>
      <c r="RXH38" s="730"/>
      <c r="RXI38" s="730"/>
      <c r="RXJ38" s="730"/>
      <c r="RXK38" s="730"/>
      <c r="RXL38" s="730"/>
      <c r="RXM38" s="730"/>
      <c r="RXN38" s="730"/>
      <c r="RXO38" s="730"/>
      <c r="RXP38" s="730"/>
      <c r="RXQ38" s="730"/>
      <c r="RXR38" s="730"/>
      <c r="RXS38" s="730"/>
      <c r="RXT38" s="730"/>
      <c r="RXU38" s="730"/>
      <c r="RXV38" s="730"/>
      <c r="RXW38" s="730"/>
      <c r="RXX38" s="730"/>
      <c r="RXY38" s="730"/>
      <c r="RXZ38" s="730"/>
      <c r="RYA38" s="730"/>
      <c r="RYB38" s="730"/>
      <c r="RYC38" s="730"/>
      <c r="RYD38" s="730"/>
      <c r="RYE38" s="730"/>
      <c r="RYF38" s="730"/>
      <c r="RYG38" s="730"/>
      <c r="RYH38" s="730"/>
      <c r="RYI38" s="730"/>
      <c r="RYJ38" s="730"/>
      <c r="RYK38" s="730"/>
      <c r="RYL38" s="730"/>
      <c r="RYM38" s="730"/>
      <c r="RYN38" s="730"/>
      <c r="RYO38" s="730"/>
      <c r="RYP38" s="730"/>
      <c r="RYQ38" s="730"/>
      <c r="RYR38" s="730"/>
      <c r="RYS38" s="730"/>
      <c r="RYT38" s="730"/>
      <c r="RYU38" s="730"/>
      <c r="RYV38" s="730"/>
      <c r="RYW38" s="730"/>
      <c r="RYX38" s="730"/>
      <c r="RYY38" s="730"/>
      <c r="RYZ38" s="730"/>
      <c r="RZA38" s="730"/>
      <c r="RZB38" s="730"/>
      <c r="RZC38" s="730"/>
      <c r="RZD38" s="730"/>
      <c r="RZE38" s="730"/>
      <c r="RZF38" s="730"/>
      <c r="RZG38" s="730"/>
      <c r="RZH38" s="730"/>
      <c r="RZI38" s="730"/>
      <c r="RZJ38" s="730"/>
      <c r="RZK38" s="730"/>
      <c r="RZL38" s="730"/>
      <c r="RZM38" s="730"/>
      <c r="RZN38" s="730"/>
      <c r="RZO38" s="730"/>
      <c r="RZP38" s="730"/>
      <c r="RZQ38" s="730"/>
      <c r="RZR38" s="730"/>
      <c r="RZS38" s="730"/>
      <c r="RZT38" s="730"/>
      <c r="RZU38" s="730"/>
      <c r="RZV38" s="730"/>
      <c r="RZW38" s="730"/>
      <c r="RZX38" s="730"/>
      <c r="RZY38" s="730"/>
      <c r="RZZ38" s="730"/>
      <c r="SAA38" s="730"/>
      <c r="SAB38" s="730"/>
      <c r="SAC38" s="730"/>
      <c r="SAD38" s="730"/>
      <c r="SAE38" s="730"/>
      <c r="SAF38" s="730"/>
      <c r="SAG38" s="730"/>
      <c r="SAH38" s="730"/>
      <c r="SAI38" s="730"/>
      <c r="SAJ38" s="730"/>
      <c r="SAK38" s="730"/>
      <c r="SAL38" s="730"/>
      <c r="SAM38" s="730"/>
      <c r="SAN38" s="730"/>
      <c r="SAO38" s="730"/>
      <c r="SAP38" s="730"/>
      <c r="SAQ38" s="730"/>
      <c r="SAR38" s="730"/>
      <c r="SAS38" s="730"/>
      <c r="SAT38" s="730"/>
      <c r="SAU38" s="730"/>
      <c r="SAV38" s="730"/>
      <c r="SAW38" s="730"/>
      <c r="SAX38" s="730"/>
      <c r="SAY38" s="730"/>
      <c r="SAZ38" s="730"/>
      <c r="SBA38" s="730"/>
      <c r="SBB38" s="730"/>
      <c r="SBC38" s="730"/>
      <c r="SBD38" s="730"/>
      <c r="SBE38" s="730"/>
      <c r="SBF38" s="730"/>
      <c r="SBG38" s="730"/>
      <c r="SBH38" s="730"/>
      <c r="SBI38" s="730"/>
      <c r="SBJ38" s="730"/>
      <c r="SBK38" s="730"/>
      <c r="SBL38" s="730"/>
      <c r="SBM38" s="730"/>
      <c r="SBN38" s="730"/>
      <c r="SBO38" s="730"/>
      <c r="SBP38" s="730"/>
      <c r="SBQ38" s="730"/>
      <c r="SBR38" s="730"/>
      <c r="SBS38" s="730"/>
      <c r="SBT38" s="730"/>
      <c r="SBU38" s="730"/>
      <c r="SBV38" s="730"/>
      <c r="SBW38" s="730"/>
      <c r="SBX38" s="730"/>
      <c r="SBY38" s="730"/>
      <c r="SBZ38" s="730"/>
      <c r="SCA38" s="730"/>
      <c r="SCB38" s="730"/>
      <c r="SCC38" s="730"/>
      <c r="SCD38" s="730"/>
      <c r="SCE38" s="730"/>
      <c r="SCF38" s="730"/>
      <c r="SCG38" s="730"/>
      <c r="SCH38" s="730"/>
      <c r="SCI38" s="730"/>
      <c r="SCJ38" s="730"/>
      <c r="SCK38" s="730"/>
      <c r="SCL38" s="730"/>
      <c r="SCM38" s="730"/>
      <c r="SCN38" s="730"/>
      <c r="SCO38" s="730"/>
      <c r="SCP38" s="730"/>
      <c r="SCQ38" s="730"/>
      <c r="SCR38" s="730"/>
      <c r="SCS38" s="730"/>
      <c r="SCT38" s="730"/>
      <c r="SCU38" s="730"/>
      <c r="SCV38" s="730"/>
      <c r="SCW38" s="730"/>
      <c r="SCX38" s="730"/>
      <c r="SCY38" s="730"/>
      <c r="SCZ38" s="730"/>
      <c r="SDA38" s="730"/>
      <c r="SDB38" s="730"/>
      <c r="SDC38" s="730"/>
      <c r="SDD38" s="730"/>
      <c r="SDE38" s="730"/>
      <c r="SDF38" s="730"/>
      <c r="SDG38" s="730"/>
      <c r="SDH38" s="730"/>
      <c r="SDI38" s="730"/>
      <c r="SDJ38" s="730"/>
      <c r="SDK38" s="730"/>
      <c r="SDL38" s="730"/>
      <c r="SDM38" s="730"/>
      <c r="SDN38" s="730"/>
      <c r="SDO38" s="730"/>
      <c r="SDP38" s="730"/>
      <c r="SDQ38" s="730"/>
      <c r="SDR38" s="730"/>
      <c r="SDS38" s="730"/>
      <c r="SDT38" s="730"/>
      <c r="SDU38" s="730"/>
      <c r="SDV38" s="730"/>
      <c r="SDW38" s="730"/>
      <c r="SDX38" s="730"/>
      <c r="SDY38" s="730"/>
      <c r="SDZ38" s="730"/>
      <c r="SEA38" s="730"/>
      <c r="SEB38" s="730"/>
      <c r="SEC38" s="730"/>
      <c r="SED38" s="730"/>
      <c r="SEE38" s="730"/>
      <c r="SEF38" s="730"/>
      <c r="SEG38" s="730"/>
      <c r="SEH38" s="730"/>
      <c r="SEI38" s="730"/>
      <c r="SEJ38" s="730"/>
      <c r="SEK38" s="730"/>
      <c r="SEL38" s="730"/>
      <c r="SEM38" s="730"/>
      <c r="SEN38" s="730"/>
      <c r="SEO38" s="730"/>
      <c r="SEP38" s="730"/>
      <c r="SEQ38" s="730"/>
      <c r="SER38" s="730"/>
      <c r="SES38" s="730"/>
      <c r="SET38" s="730"/>
      <c r="SEU38" s="730"/>
      <c r="SEV38" s="730"/>
      <c r="SEW38" s="730"/>
      <c r="SEX38" s="730"/>
      <c r="SEY38" s="730"/>
      <c r="SEZ38" s="730"/>
      <c r="SFA38" s="730"/>
      <c r="SFB38" s="730"/>
      <c r="SFC38" s="730"/>
      <c r="SFD38" s="730"/>
      <c r="SFE38" s="730"/>
      <c r="SFF38" s="730"/>
      <c r="SFG38" s="730"/>
      <c r="SFH38" s="730"/>
      <c r="SFI38" s="730"/>
      <c r="SFJ38" s="730"/>
      <c r="SFK38" s="730"/>
      <c r="SFL38" s="730"/>
      <c r="SFM38" s="730"/>
      <c r="SFN38" s="730"/>
      <c r="SFO38" s="730"/>
      <c r="SFP38" s="730"/>
      <c r="SFQ38" s="730"/>
      <c r="SFR38" s="730"/>
      <c r="SFS38" s="730"/>
      <c r="SFT38" s="730"/>
      <c r="SFU38" s="730"/>
      <c r="SFV38" s="730"/>
      <c r="SFW38" s="730"/>
      <c r="SFX38" s="730"/>
      <c r="SFY38" s="730"/>
      <c r="SFZ38" s="730"/>
      <c r="SGA38" s="730"/>
      <c r="SGB38" s="730"/>
      <c r="SGC38" s="730"/>
      <c r="SGD38" s="730"/>
      <c r="SGE38" s="730"/>
      <c r="SGF38" s="730"/>
      <c r="SGG38" s="730"/>
      <c r="SGH38" s="730"/>
      <c r="SGI38" s="730"/>
      <c r="SGJ38" s="730"/>
      <c r="SGK38" s="730"/>
      <c r="SGL38" s="730"/>
      <c r="SGM38" s="730"/>
      <c r="SGN38" s="730"/>
      <c r="SGO38" s="730"/>
      <c r="SGP38" s="730"/>
      <c r="SGQ38" s="730"/>
      <c r="SGR38" s="730"/>
      <c r="SGS38" s="730"/>
      <c r="SGT38" s="730"/>
      <c r="SGU38" s="730"/>
      <c r="SGV38" s="730"/>
      <c r="SGW38" s="730"/>
      <c r="SGX38" s="730"/>
      <c r="SGY38" s="730"/>
      <c r="SGZ38" s="730"/>
      <c r="SHA38" s="730"/>
      <c r="SHB38" s="730"/>
      <c r="SHC38" s="730"/>
      <c r="SHD38" s="730"/>
      <c r="SHE38" s="730"/>
      <c r="SHF38" s="730"/>
      <c r="SHG38" s="730"/>
      <c r="SHH38" s="730"/>
      <c r="SHI38" s="730"/>
      <c r="SHJ38" s="730"/>
      <c r="SHK38" s="730"/>
      <c r="SHL38" s="730"/>
      <c r="SHM38" s="730"/>
      <c r="SHN38" s="730"/>
      <c r="SHO38" s="730"/>
      <c r="SHP38" s="730"/>
      <c r="SHQ38" s="730"/>
      <c r="SHR38" s="730"/>
      <c r="SHS38" s="730"/>
      <c r="SHT38" s="730"/>
      <c r="SHU38" s="730"/>
      <c r="SHV38" s="730"/>
      <c r="SHW38" s="730"/>
      <c r="SHX38" s="730"/>
      <c r="SHY38" s="730"/>
      <c r="SHZ38" s="730"/>
      <c r="SIA38" s="730"/>
      <c r="SIB38" s="730"/>
      <c r="SIC38" s="730"/>
      <c r="SID38" s="730"/>
      <c r="SIE38" s="730"/>
      <c r="SIF38" s="730"/>
      <c r="SIG38" s="730"/>
      <c r="SIH38" s="730"/>
      <c r="SII38" s="730"/>
      <c r="SIJ38" s="730"/>
      <c r="SIK38" s="730"/>
      <c r="SIL38" s="730"/>
      <c r="SIM38" s="730"/>
      <c r="SIN38" s="730"/>
      <c r="SIO38" s="730"/>
      <c r="SIP38" s="730"/>
      <c r="SIQ38" s="730"/>
      <c r="SIR38" s="730"/>
      <c r="SIS38" s="730"/>
      <c r="SIT38" s="730"/>
      <c r="SIU38" s="730"/>
      <c r="SIV38" s="730"/>
      <c r="SIW38" s="730"/>
      <c r="SIX38" s="730"/>
      <c r="SIY38" s="730"/>
      <c r="SIZ38" s="730"/>
      <c r="SJA38" s="730"/>
      <c r="SJB38" s="730"/>
      <c r="SJC38" s="730"/>
      <c r="SJD38" s="730"/>
      <c r="SJE38" s="730"/>
      <c r="SJF38" s="730"/>
      <c r="SJG38" s="730"/>
      <c r="SJH38" s="730"/>
      <c r="SJI38" s="730"/>
      <c r="SJJ38" s="730"/>
      <c r="SJK38" s="730"/>
      <c r="SJL38" s="730"/>
      <c r="SJM38" s="730"/>
      <c r="SJN38" s="730"/>
      <c r="SJO38" s="730"/>
      <c r="SJP38" s="730"/>
      <c r="SJQ38" s="730"/>
      <c r="SJR38" s="730"/>
      <c r="SJS38" s="730"/>
      <c r="SJT38" s="730"/>
      <c r="SJU38" s="730"/>
      <c r="SJV38" s="730"/>
      <c r="SJW38" s="730"/>
      <c r="SJX38" s="730"/>
      <c r="SJY38" s="730"/>
      <c r="SJZ38" s="730"/>
      <c r="SKA38" s="730"/>
      <c r="SKB38" s="730"/>
      <c r="SKC38" s="730"/>
      <c r="SKD38" s="730"/>
      <c r="SKE38" s="730"/>
      <c r="SKF38" s="730"/>
      <c r="SKG38" s="730"/>
      <c r="SKH38" s="730"/>
      <c r="SKI38" s="730"/>
      <c r="SKJ38" s="730"/>
      <c r="SKK38" s="730"/>
      <c r="SKL38" s="730"/>
      <c r="SKM38" s="730"/>
      <c r="SKN38" s="730"/>
      <c r="SKO38" s="730"/>
      <c r="SKP38" s="730"/>
      <c r="SKQ38" s="730"/>
      <c r="SKR38" s="730"/>
      <c r="SKS38" s="730"/>
      <c r="SKT38" s="730"/>
      <c r="SKU38" s="730"/>
      <c r="SKV38" s="730"/>
      <c r="SKW38" s="730"/>
      <c r="SKX38" s="730"/>
      <c r="SKY38" s="730"/>
      <c r="SKZ38" s="730"/>
      <c r="SLA38" s="730"/>
      <c r="SLB38" s="730"/>
      <c r="SLC38" s="730"/>
      <c r="SLD38" s="730"/>
      <c r="SLE38" s="730"/>
      <c r="SLF38" s="730"/>
      <c r="SLG38" s="730"/>
      <c r="SLH38" s="730"/>
      <c r="SLI38" s="730"/>
      <c r="SLJ38" s="730"/>
      <c r="SLK38" s="730"/>
      <c r="SLL38" s="730"/>
      <c r="SLM38" s="730"/>
      <c r="SLN38" s="730"/>
      <c r="SLO38" s="730"/>
      <c r="SLP38" s="730"/>
      <c r="SLQ38" s="730"/>
      <c r="SLR38" s="730"/>
      <c r="SLS38" s="730"/>
      <c r="SLT38" s="730"/>
      <c r="SLU38" s="730"/>
      <c r="SLV38" s="730"/>
      <c r="SLW38" s="730"/>
      <c r="SLX38" s="730"/>
      <c r="SLY38" s="730"/>
      <c r="SLZ38" s="730"/>
      <c r="SMA38" s="730"/>
      <c r="SMB38" s="730"/>
      <c r="SMC38" s="730"/>
      <c r="SMD38" s="730"/>
      <c r="SME38" s="730"/>
      <c r="SMF38" s="730"/>
      <c r="SMG38" s="730"/>
      <c r="SMH38" s="730"/>
      <c r="SMI38" s="730"/>
      <c r="SMJ38" s="730"/>
      <c r="SMK38" s="730"/>
      <c r="SML38" s="730"/>
      <c r="SMM38" s="730"/>
      <c r="SMN38" s="730"/>
      <c r="SMO38" s="730"/>
      <c r="SMP38" s="730"/>
      <c r="SMQ38" s="730"/>
      <c r="SMR38" s="730"/>
      <c r="SMS38" s="730"/>
      <c r="SMT38" s="730"/>
      <c r="SMU38" s="730"/>
      <c r="SMV38" s="730"/>
      <c r="SMW38" s="730"/>
      <c r="SMX38" s="730"/>
      <c r="SMY38" s="730"/>
      <c r="SMZ38" s="730"/>
      <c r="SNA38" s="730"/>
      <c r="SNB38" s="730"/>
      <c r="SNC38" s="730"/>
      <c r="SND38" s="730"/>
      <c r="SNE38" s="730"/>
      <c r="SNF38" s="730"/>
      <c r="SNG38" s="730"/>
      <c r="SNH38" s="730"/>
      <c r="SNI38" s="730"/>
      <c r="SNJ38" s="730"/>
      <c r="SNK38" s="730"/>
      <c r="SNL38" s="730"/>
      <c r="SNM38" s="730"/>
      <c r="SNN38" s="730"/>
      <c r="SNO38" s="730"/>
      <c r="SNP38" s="730"/>
      <c r="SNQ38" s="730"/>
      <c r="SNR38" s="730"/>
      <c r="SNS38" s="730"/>
      <c r="SNT38" s="730"/>
      <c r="SNU38" s="730"/>
      <c r="SNV38" s="730"/>
      <c r="SNW38" s="730"/>
      <c r="SNX38" s="730"/>
      <c r="SNY38" s="730"/>
      <c r="SNZ38" s="730"/>
      <c r="SOA38" s="730"/>
      <c r="SOB38" s="730"/>
      <c r="SOC38" s="730"/>
      <c r="SOD38" s="730"/>
      <c r="SOE38" s="730"/>
      <c r="SOF38" s="730"/>
      <c r="SOG38" s="730"/>
      <c r="SOH38" s="730"/>
      <c r="SOI38" s="730"/>
      <c r="SOJ38" s="730"/>
      <c r="SOK38" s="730"/>
      <c r="SOL38" s="730"/>
      <c r="SOM38" s="730"/>
      <c r="SON38" s="730"/>
      <c r="SOO38" s="730"/>
      <c r="SOP38" s="730"/>
      <c r="SOQ38" s="730"/>
      <c r="SOR38" s="730"/>
      <c r="SOS38" s="730"/>
      <c r="SOT38" s="730"/>
      <c r="SOU38" s="730"/>
      <c r="SOV38" s="730"/>
      <c r="SOW38" s="730"/>
      <c r="SOX38" s="730"/>
      <c r="SOY38" s="730"/>
      <c r="SOZ38" s="730"/>
      <c r="SPA38" s="730"/>
      <c r="SPB38" s="730"/>
      <c r="SPC38" s="730"/>
      <c r="SPD38" s="730"/>
      <c r="SPE38" s="730"/>
      <c r="SPF38" s="730"/>
      <c r="SPG38" s="730"/>
      <c r="SPH38" s="730"/>
      <c r="SPI38" s="730"/>
      <c r="SPJ38" s="730"/>
      <c r="SPK38" s="730"/>
      <c r="SPL38" s="730"/>
      <c r="SPM38" s="730"/>
      <c r="SPN38" s="730"/>
      <c r="SPO38" s="730"/>
      <c r="SPP38" s="730"/>
      <c r="SPQ38" s="730"/>
      <c r="SPR38" s="730"/>
      <c r="SPS38" s="730"/>
      <c r="SPT38" s="730"/>
      <c r="SPU38" s="730"/>
      <c r="SPV38" s="730"/>
      <c r="SPW38" s="730"/>
      <c r="SPX38" s="730"/>
      <c r="SPY38" s="730"/>
      <c r="SPZ38" s="730"/>
      <c r="SQA38" s="730"/>
      <c r="SQB38" s="730"/>
      <c r="SQC38" s="730"/>
      <c r="SQD38" s="730"/>
      <c r="SQE38" s="730"/>
      <c r="SQF38" s="730"/>
      <c r="SQG38" s="730"/>
      <c r="SQH38" s="730"/>
      <c r="SQI38" s="730"/>
      <c r="SQJ38" s="730"/>
      <c r="SQK38" s="730"/>
      <c r="SQL38" s="730"/>
      <c r="SQM38" s="730"/>
      <c r="SQN38" s="730"/>
      <c r="SQO38" s="730"/>
      <c r="SQP38" s="730"/>
      <c r="SQQ38" s="730"/>
      <c r="SQR38" s="730"/>
      <c r="SQS38" s="730"/>
      <c r="SQT38" s="730"/>
      <c r="SQU38" s="730"/>
      <c r="SQV38" s="730"/>
      <c r="SQW38" s="730"/>
      <c r="SQX38" s="730"/>
      <c r="SQY38" s="730"/>
      <c r="SQZ38" s="730"/>
      <c r="SRA38" s="730"/>
      <c r="SRB38" s="730"/>
      <c r="SRC38" s="730"/>
      <c r="SRD38" s="730"/>
      <c r="SRE38" s="730"/>
      <c r="SRF38" s="730"/>
      <c r="SRG38" s="730"/>
      <c r="SRH38" s="730"/>
      <c r="SRI38" s="730"/>
      <c r="SRJ38" s="730"/>
      <c r="SRK38" s="730"/>
      <c r="SRL38" s="730"/>
      <c r="SRM38" s="730"/>
      <c r="SRN38" s="730"/>
      <c r="SRO38" s="730"/>
      <c r="SRP38" s="730"/>
      <c r="SRQ38" s="730"/>
      <c r="SRR38" s="730"/>
      <c r="SRS38" s="730"/>
      <c r="SRT38" s="730"/>
      <c r="SRU38" s="730"/>
      <c r="SRV38" s="730"/>
      <c r="SRW38" s="730"/>
      <c r="SRX38" s="730"/>
      <c r="SRY38" s="730"/>
      <c r="SRZ38" s="730"/>
      <c r="SSA38" s="730"/>
      <c r="SSB38" s="730"/>
      <c r="SSC38" s="730"/>
      <c r="SSD38" s="730"/>
      <c r="SSE38" s="730"/>
      <c r="SSF38" s="730"/>
      <c r="SSG38" s="730"/>
      <c r="SSH38" s="730"/>
      <c r="SSI38" s="730"/>
      <c r="SSJ38" s="730"/>
      <c r="SSK38" s="730"/>
      <c r="SSL38" s="730"/>
      <c r="SSM38" s="730"/>
      <c r="SSN38" s="730"/>
      <c r="SSO38" s="730"/>
      <c r="SSP38" s="730"/>
      <c r="SSQ38" s="730"/>
      <c r="SSR38" s="730"/>
      <c r="SSS38" s="730"/>
      <c r="SST38" s="730"/>
      <c r="SSU38" s="730"/>
      <c r="SSV38" s="730"/>
      <c r="SSW38" s="730"/>
      <c r="SSX38" s="730"/>
      <c r="SSY38" s="730"/>
      <c r="SSZ38" s="730"/>
      <c r="STA38" s="730"/>
      <c r="STB38" s="730"/>
      <c r="STC38" s="730"/>
      <c r="STD38" s="730"/>
      <c r="STE38" s="730"/>
      <c r="STF38" s="730"/>
      <c r="STG38" s="730"/>
      <c r="STH38" s="730"/>
      <c r="STI38" s="730"/>
      <c r="STJ38" s="730"/>
      <c r="STK38" s="730"/>
      <c r="STL38" s="730"/>
      <c r="STM38" s="730"/>
      <c r="STN38" s="730"/>
      <c r="STO38" s="730"/>
      <c r="STP38" s="730"/>
      <c r="STQ38" s="730"/>
      <c r="STR38" s="730"/>
      <c r="STS38" s="730"/>
      <c r="STT38" s="730"/>
      <c r="STU38" s="730"/>
      <c r="STV38" s="730"/>
      <c r="STW38" s="730"/>
      <c r="STX38" s="730"/>
      <c r="STY38" s="730"/>
      <c r="STZ38" s="730"/>
      <c r="SUA38" s="730"/>
      <c r="SUB38" s="730"/>
      <c r="SUC38" s="730"/>
      <c r="SUD38" s="730"/>
      <c r="SUE38" s="730"/>
      <c r="SUF38" s="730"/>
      <c r="SUG38" s="730"/>
      <c r="SUH38" s="730"/>
      <c r="SUI38" s="730"/>
      <c r="SUJ38" s="730"/>
      <c r="SUK38" s="730"/>
      <c r="SUL38" s="730"/>
      <c r="SUM38" s="730"/>
      <c r="SUN38" s="730"/>
      <c r="SUO38" s="730"/>
      <c r="SUP38" s="730"/>
      <c r="SUQ38" s="730"/>
      <c r="SUR38" s="730"/>
      <c r="SUS38" s="730"/>
      <c r="SUT38" s="730"/>
      <c r="SUU38" s="730"/>
      <c r="SUV38" s="730"/>
      <c r="SUW38" s="730"/>
      <c r="SUX38" s="730"/>
      <c r="SUY38" s="730"/>
      <c r="SUZ38" s="730"/>
      <c r="SVA38" s="730"/>
      <c r="SVB38" s="730"/>
      <c r="SVC38" s="730"/>
      <c r="SVD38" s="730"/>
      <c r="SVE38" s="730"/>
      <c r="SVF38" s="730"/>
      <c r="SVG38" s="730"/>
      <c r="SVH38" s="730"/>
      <c r="SVI38" s="730"/>
      <c r="SVJ38" s="730"/>
      <c r="SVK38" s="730"/>
      <c r="SVL38" s="730"/>
      <c r="SVM38" s="730"/>
      <c r="SVN38" s="730"/>
      <c r="SVO38" s="730"/>
      <c r="SVP38" s="730"/>
      <c r="SVQ38" s="730"/>
      <c r="SVR38" s="730"/>
      <c r="SVS38" s="730"/>
      <c r="SVT38" s="730"/>
      <c r="SVU38" s="730"/>
      <c r="SVV38" s="730"/>
      <c r="SVW38" s="730"/>
      <c r="SVX38" s="730"/>
      <c r="SVY38" s="730"/>
      <c r="SVZ38" s="730"/>
      <c r="SWA38" s="730"/>
      <c r="SWB38" s="730"/>
      <c r="SWC38" s="730"/>
      <c r="SWD38" s="730"/>
      <c r="SWE38" s="730"/>
      <c r="SWF38" s="730"/>
      <c r="SWG38" s="730"/>
      <c r="SWH38" s="730"/>
      <c r="SWI38" s="730"/>
      <c r="SWJ38" s="730"/>
      <c r="SWK38" s="730"/>
      <c r="SWL38" s="730"/>
      <c r="SWM38" s="730"/>
      <c r="SWN38" s="730"/>
      <c r="SWO38" s="730"/>
      <c r="SWP38" s="730"/>
      <c r="SWQ38" s="730"/>
      <c r="SWR38" s="730"/>
      <c r="SWS38" s="730"/>
      <c r="SWT38" s="730"/>
      <c r="SWU38" s="730"/>
      <c r="SWV38" s="730"/>
      <c r="SWW38" s="730"/>
      <c r="SWX38" s="730"/>
      <c r="SWY38" s="730"/>
      <c r="SWZ38" s="730"/>
      <c r="SXA38" s="730"/>
      <c r="SXB38" s="730"/>
      <c r="SXC38" s="730"/>
      <c r="SXD38" s="730"/>
      <c r="SXE38" s="730"/>
      <c r="SXF38" s="730"/>
      <c r="SXG38" s="730"/>
      <c r="SXH38" s="730"/>
      <c r="SXI38" s="730"/>
      <c r="SXJ38" s="730"/>
      <c r="SXK38" s="730"/>
      <c r="SXL38" s="730"/>
      <c r="SXM38" s="730"/>
      <c r="SXN38" s="730"/>
      <c r="SXO38" s="730"/>
      <c r="SXP38" s="730"/>
      <c r="SXQ38" s="730"/>
      <c r="SXR38" s="730"/>
      <c r="SXS38" s="730"/>
      <c r="SXT38" s="730"/>
      <c r="SXU38" s="730"/>
      <c r="SXV38" s="730"/>
      <c r="SXW38" s="730"/>
      <c r="SXX38" s="730"/>
      <c r="SXY38" s="730"/>
      <c r="SXZ38" s="730"/>
      <c r="SYA38" s="730"/>
      <c r="SYB38" s="730"/>
      <c r="SYC38" s="730"/>
      <c r="SYD38" s="730"/>
      <c r="SYE38" s="730"/>
      <c r="SYF38" s="730"/>
      <c r="SYG38" s="730"/>
      <c r="SYH38" s="730"/>
      <c r="SYI38" s="730"/>
      <c r="SYJ38" s="730"/>
      <c r="SYK38" s="730"/>
      <c r="SYL38" s="730"/>
      <c r="SYM38" s="730"/>
      <c r="SYN38" s="730"/>
      <c r="SYO38" s="730"/>
      <c r="SYP38" s="730"/>
      <c r="SYQ38" s="730"/>
      <c r="SYR38" s="730"/>
      <c r="SYS38" s="730"/>
      <c r="SYT38" s="730"/>
      <c r="SYU38" s="730"/>
      <c r="SYV38" s="730"/>
      <c r="SYW38" s="730"/>
      <c r="SYX38" s="730"/>
      <c r="SYY38" s="730"/>
      <c r="SYZ38" s="730"/>
      <c r="SZA38" s="730"/>
      <c r="SZB38" s="730"/>
      <c r="SZC38" s="730"/>
      <c r="SZD38" s="730"/>
      <c r="SZE38" s="730"/>
      <c r="SZF38" s="730"/>
      <c r="SZG38" s="730"/>
      <c r="SZH38" s="730"/>
      <c r="SZI38" s="730"/>
      <c r="SZJ38" s="730"/>
      <c r="SZK38" s="730"/>
      <c r="SZL38" s="730"/>
      <c r="SZM38" s="730"/>
      <c r="SZN38" s="730"/>
      <c r="SZO38" s="730"/>
      <c r="SZP38" s="730"/>
      <c r="SZQ38" s="730"/>
      <c r="SZR38" s="730"/>
      <c r="SZS38" s="730"/>
      <c r="SZT38" s="730"/>
      <c r="SZU38" s="730"/>
      <c r="SZV38" s="730"/>
      <c r="SZW38" s="730"/>
      <c r="SZX38" s="730"/>
      <c r="SZY38" s="730"/>
      <c r="SZZ38" s="730"/>
      <c r="TAA38" s="730"/>
      <c r="TAB38" s="730"/>
      <c r="TAC38" s="730"/>
      <c r="TAD38" s="730"/>
      <c r="TAE38" s="730"/>
      <c r="TAF38" s="730"/>
      <c r="TAG38" s="730"/>
      <c r="TAH38" s="730"/>
      <c r="TAI38" s="730"/>
      <c r="TAJ38" s="730"/>
      <c r="TAK38" s="730"/>
      <c r="TAL38" s="730"/>
      <c r="TAM38" s="730"/>
      <c r="TAN38" s="730"/>
      <c r="TAO38" s="730"/>
      <c r="TAP38" s="730"/>
      <c r="TAQ38" s="730"/>
      <c r="TAR38" s="730"/>
      <c r="TAS38" s="730"/>
      <c r="TAT38" s="730"/>
      <c r="TAU38" s="730"/>
      <c r="TAV38" s="730"/>
      <c r="TAW38" s="730"/>
      <c r="TAX38" s="730"/>
      <c r="TAY38" s="730"/>
      <c r="TAZ38" s="730"/>
      <c r="TBA38" s="730"/>
      <c r="TBB38" s="730"/>
      <c r="TBC38" s="730"/>
      <c r="TBD38" s="730"/>
      <c r="TBE38" s="730"/>
      <c r="TBF38" s="730"/>
      <c r="TBG38" s="730"/>
      <c r="TBH38" s="730"/>
      <c r="TBI38" s="730"/>
      <c r="TBJ38" s="730"/>
      <c r="TBK38" s="730"/>
      <c r="TBL38" s="730"/>
      <c r="TBM38" s="730"/>
      <c r="TBN38" s="730"/>
      <c r="TBO38" s="730"/>
      <c r="TBP38" s="730"/>
      <c r="TBQ38" s="730"/>
      <c r="TBR38" s="730"/>
      <c r="TBS38" s="730"/>
      <c r="TBT38" s="730"/>
      <c r="TBU38" s="730"/>
      <c r="TBV38" s="730"/>
      <c r="TBW38" s="730"/>
      <c r="TBX38" s="730"/>
      <c r="TBY38" s="730"/>
      <c r="TBZ38" s="730"/>
      <c r="TCA38" s="730"/>
      <c r="TCB38" s="730"/>
      <c r="TCC38" s="730"/>
      <c r="TCD38" s="730"/>
      <c r="TCE38" s="730"/>
      <c r="TCF38" s="730"/>
      <c r="TCG38" s="730"/>
      <c r="TCH38" s="730"/>
      <c r="TCI38" s="730"/>
      <c r="TCJ38" s="730"/>
      <c r="TCK38" s="730"/>
      <c r="TCL38" s="730"/>
      <c r="TCM38" s="730"/>
      <c r="TCN38" s="730"/>
      <c r="TCO38" s="730"/>
      <c r="TCP38" s="730"/>
      <c r="TCQ38" s="730"/>
      <c r="TCR38" s="730"/>
      <c r="TCS38" s="730"/>
      <c r="TCT38" s="730"/>
      <c r="TCU38" s="730"/>
      <c r="TCV38" s="730"/>
      <c r="TCW38" s="730"/>
      <c r="TCX38" s="730"/>
      <c r="TCY38" s="730"/>
      <c r="TCZ38" s="730"/>
      <c r="TDA38" s="730"/>
      <c r="TDB38" s="730"/>
      <c r="TDC38" s="730"/>
      <c r="TDD38" s="730"/>
      <c r="TDE38" s="730"/>
      <c r="TDF38" s="730"/>
      <c r="TDG38" s="730"/>
      <c r="TDH38" s="730"/>
      <c r="TDI38" s="730"/>
      <c r="TDJ38" s="730"/>
      <c r="TDK38" s="730"/>
      <c r="TDL38" s="730"/>
      <c r="TDM38" s="730"/>
      <c r="TDN38" s="730"/>
      <c r="TDO38" s="730"/>
      <c r="TDP38" s="730"/>
      <c r="TDQ38" s="730"/>
      <c r="TDR38" s="730"/>
      <c r="TDS38" s="730"/>
      <c r="TDT38" s="730"/>
      <c r="TDU38" s="730"/>
      <c r="TDV38" s="730"/>
      <c r="TDW38" s="730"/>
      <c r="TDX38" s="730"/>
      <c r="TDY38" s="730"/>
      <c r="TDZ38" s="730"/>
      <c r="TEA38" s="730"/>
      <c r="TEB38" s="730"/>
      <c r="TEC38" s="730"/>
      <c r="TED38" s="730"/>
      <c r="TEE38" s="730"/>
      <c r="TEF38" s="730"/>
      <c r="TEG38" s="730"/>
      <c r="TEH38" s="730"/>
      <c r="TEI38" s="730"/>
      <c r="TEJ38" s="730"/>
      <c r="TEK38" s="730"/>
      <c r="TEL38" s="730"/>
      <c r="TEM38" s="730"/>
      <c r="TEN38" s="730"/>
      <c r="TEO38" s="730"/>
      <c r="TEP38" s="730"/>
      <c r="TEQ38" s="730"/>
      <c r="TER38" s="730"/>
      <c r="TES38" s="730"/>
      <c r="TET38" s="730"/>
      <c r="TEU38" s="730"/>
      <c r="TEV38" s="730"/>
      <c r="TEW38" s="730"/>
      <c r="TEX38" s="730"/>
      <c r="TEY38" s="730"/>
      <c r="TEZ38" s="730"/>
      <c r="TFA38" s="730"/>
      <c r="TFB38" s="730"/>
      <c r="TFC38" s="730"/>
      <c r="TFD38" s="730"/>
      <c r="TFE38" s="730"/>
      <c r="TFF38" s="730"/>
      <c r="TFG38" s="730"/>
      <c r="TFH38" s="730"/>
      <c r="TFI38" s="730"/>
      <c r="TFJ38" s="730"/>
      <c r="TFK38" s="730"/>
      <c r="TFL38" s="730"/>
      <c r="TFM38" s="730"/>
      <c r="TFN38" s="730"/>
      <c r="TFO38" s="730"/>
      <c r="TFP38" s="730"/>
      <c r="TFQ38" s="730"/>
      <c r="TFR38" s="730"/>
      <c r="TFS38" s="730"/>
      <c r="TFT38" s="730"/>
      <c r="TFU38" s="730"/>
      <c r="TFV38" s="730"/>
      <c r="TFW38" s="730"/>
      <c r="TFX38" s="730"/>
      <c r="TFY38" s="730"/>
      <c r="TFZ38" s="730"/>
      <c r="TGA38" s="730"/>
      <c r="TGB38" s="730"/>
      <c r="TGC38" s="730"/>
      <c r="TGD38" s="730"/>
      <c r="TGE38" s="730"/>
      <c r="TGF38" s="730"/>
      <c r="TGG38" s="730"/>
      <c r="TGH38" s="730"/>
      <c r="TGI38" s="730"/>
      <c r="TGJ38" s="730"/>
      <c r="TGK38" s="730"/>
      <c r="TGL38" s="730"/>
      <c r="TGM38" s="730"/>
      <c r="TGN38" s="730"/>
      <c r="TGO38" s="730"/>
      <c r="TGP38" s="730"/>
      <c r="TGQ38" s="730"/>
      <c r="TGR38" s="730"/>
      <c r="TGS38" s="730"/>
      <c r="TGT38" s="730"/>
      <c r="TGU38" s="730"/>
      <c r="TGV38" s="730"/>
      <c r="TGW38" s="730"/>
      <c r="TGX38" s="730"/>
      <c r="TGY38" s="730"/>
      <c r="TGZ38" s="730"/>
      <c r="THA38" s="730"/>
      <c r="THB38" s="730"/>
      <c r="THC38" s="730"/>
      <c r="THD38" s="730"/>
      <c r="THE38" s="730"/>
      <c r="THF38" s="730"/>
      <c r="THG38" s="730"/>
      <c r="THH38" s="730"/>
      <c r="THI38" s="730"/>
      <c r="THJ38" s="730"/>
      <c r="THK38" s="730"/>
      <c r="THL38" s="730"/>
      <c r="THM38" s="730"/>
      <c r="THN38" s="730"/>
      <c r="THO38" s="730"/>
      <c r="THP38" s="730"/>
      <c r="THQ38" s="730"/>
      <c r="THR38" s="730"/>
      <c r="THS38" s="730"/>
      <c r="THT38" s="730"/>
      <c r="THU38" s="730"/>
      <c r="THV38" s="730"/>
      <c r="THW38" s="730"/>
      <c r="THX38" s="730"/>
      <c r="THY38" s="730"/>
      <c r="THZ38" s="730"/>
      <c r="TIA38" s="730"/>
      <c r="TIB38" s="730"/>
      <c r="TIC38" s="730"/>
      <c r="TID38" s="730"/>
      <c r="TIE38" s="730"/>
      <c r="TIF38" s="730"/>
      <c r="TIG38" s="730"/>
      <c r="TIH38" s="730"/>
      <c r="TII38" s="730"/>
      <c r="TIJ38" s="730"/>
      <c r="TIK38" s="730"/>
      <c r="TIL38" s="730"/>
      <c r="TIM38" s="730"/>
      <c r="TIN38" s="730"/>
      <c r="TIO38" s="730"/>
      <c r="TIP38" s="730"/>
      <c r="TIQ38" s="730"/>
      <c r="TIR38" s="730"/>
      <c r="TIS38" s="730"/>
      <c r="TIT38" s="730"/>
      <c r="TIU38" s="730"/>
      <c r="TIV38" s="730"/>
      <c r="TIW38" s="730"/>
      <c r="TIX38" s="730"/>
      <c r="TIY38" s="730"/>
      <c r="TIZ38" s="730"/>
      <c r="TJA38" s="730"/>
      <c r="TJB38" s="730"/>
      <c r="TJC38" s="730"/>
      <c r="TJD38" s="730"/>
      <c r="TJE38" s="730"/>
      <c r="TJF38" s="730"/>
      <c r="TJG38" s="730"/>
      <c r="TJH38" s="730"/>
      <c r="TJI38" s="730"/>
      <c r="TJJ38" s="730"/>
      <c r="TJK38" s="730"/>
      <c r="TJL38" s="730"/>
      <c r="TJM38" s="730"/>
      <c r="TJN38" s="730"/>
      <c r="TJO38" s="730"/>
      <c r="TJP38" s="730"/>
      <c r="TJQ38" s="730"/>
      <c r="TJR38" s="730"/>
      <c r="TJS38" s="730"/>
      <c r="TJT38" s="730"/>
      <c r="TJU38" s="730"/>
      <c r="TJV38" s="730"/>
      <c r="TJW38" s="730"/>
      <c r="TJX38" s="730"/>
      <c r="TJY38" s="730"/>
      <c r="TJZ38" s="730"/>
      <c r="TKA38" s="730"/>
      <c r="TKB38" s="730"/>
      <c r="TKC38" s="730"/>
      <c r="TKD38" s="730"/>
      <c r="TKE38" s="730"/>
      <c r="TKF38" s="730"/>
      <c r="TKG38" s="730"/>
      <c r="TKH38" s="730"/>
      <c r="TKI38" s="730"/>
      <c r="TKJ38" s="730"/>
      <c r="TKK38" s="730"/>
      <c r="TKL38" s="730"/>
      <c r="TKM38" s="730"/>
      <c r="TKN38" s="730"/>
      <c r="TKO38" s="730"/>
      <c r="TKP38" s="730"/>
      <c r="TKQ38" s="730"/>
      <c r="TKR38" s="730"/>
      <c r="TKS38" s="730"/>
      <c r="TKT38" s="730"/>
      <c r="TKU38" s="730"/>
      <c r="TKV38" s="730"/>
      <c r="TKW38" s="730"/>
      <c r="TKX38" s="730"/>
      <c r="TKY38" s="730"/>
      <c r="TKZ38" s="730"/>
      <c r="TLA38" s="730"/>
      <c r="TLB38" s="730"/>
      <c r="TLC38" s="730"/>
      <c r="TLD38" s="730"/>
      <c r="TLE38" s="730"/>
      <c r="TLF38" s="730"/>
      <c r="TLG38" s="730"/>
      <c r="TLH38" s="730"/>
      <c r="TLI38" s="730"/>
      <c r="TLJ38" s="730"/>
      <c r="TLK38" s="730"/>
      <c r="TLL38" s="730"/>
      <c r="TLM38" s="730"/>
      <c r="TLN38" s="730"/>
      <c r="TLO38" s="730"/>
      <c r="TLP38" s="730"/>
      <c r="TLQ38" s="730"/>
      <c r="TLR38" s="730"/>
      <c r="TLS38" s="730"/>
      <c r="TLT38" s="730"/>
      <c r="TLU38" s="730"/>
      <c r="TLV38" s="730"/>
      <c r="TLW38" s="730"/>
      <c r="TLX38" s="730"/>
      <c r="TLY38" s="730"/>
      <c r="TLZ38" s="730"/>
      <c r="TMA38" s="730"/>
      <c r="TMB38" s="730"/>
      <c r="TMC38" s="730"/>
      <c r="TMD38" s="730"/>
      <c r="TME38" s="730"/>
      <c r="TMF38" s="730"/>
      <c r="TMG38" s="730"/>
      <c r="TMH38" s="730"/>
      <c r="TMI38" s="730"/>
      <c r="TMJ38" s="730"/>
      <c r="TMK38" s="730"/>
      <c r="TML38" s="730"/>
      <c r="TMM38" s="730"/>
      <c r="TMN38" s="730"/>
      <c r="TMO38" s="730"/>
      <c r="TMP38" s="730"/>
      <c r="TMQ38" s="730"/>
      <c r="TMR38" s="730"/>
      <c r="TMS38" s="730"/>
      <c r="TMT38" s="730"/>
      <c r="TMU38" s="730"/>
      <c r="TMV38" s="730"/>
      <c r="TMW38" s="730"/>
      <c r="TMX38" s="730"/>
      <c r="TMY38" s="730"/>
      <c r="TMZ38" s="730"/>
      <c r="TNA38" s="730"/>
      <c r="TNB38" s="730"/>
      <c r="TNC38" s="730"/>
      <c r="TND38" s="730"/>
      <c r="TNE38" s="730"/>
      <c r="TNF38" s="730"/>
      <c r="TNG38" s="730"/>
      <c r="TNH38" s="730"/>
      <c r="TNI38" s="730"/>
      <c r="TNJ38" s="730"/>
      <c r="TNK38" s="730"/>
      <c r="TNL38" s="730"/>
      <c r="TNM38" s="730"/>
      <c r="TNN38" s="730"/>
      <c r="TNO38" s="730"/>
      <c r="TNP38" s="730"/>
      <c r="TNQ38" s="730"/>
      <c r="TNR38" s="730"/>
      <c r="TNS38" s="730"/>
      <c r="TNT38" s="730"/>
      <c r="TNU38" s="730"/>
      <c r="TNV38" s="730"/>
      <c r="TNW38" s="730"/>
      <c r="TNX38" s="730"/>
      <c r="TNY38" s="730"/>
      <c r="TNZ38" s="730"/>
      <c r="TOA38" s="730"/>
      <c r="TOB38" s="730"/>
      <c r="TOC38" s="730"/>
      <c r="TOD38" s="730"/>
      <c r="TOE38" s="730"/>
      <c r="TOF38" s="730"/>
      <c r="TOG38" s="730"/>
      <c r="TOH38" s="730"/>
      <c r="TOI38" s="730"/>
      <c r="TOJ38" s="730"/>
      <c r="TOK38" s="730"/>
      <c r="TOL38" s="730"/>
      <c r="TOM38" s="730"/>
      <c r="TON38" s="730"/>
      <c r="TOO38" s="730"/>
      <c r="TOP38" s="730"/>
      <c r="TOQ38" s="730"/>
      <c r="TOR38" s="730"/>
      <c r="TOS38" s="730"/>
      <c r="TOT38" s="730"/>
      <c r="TOU38" s="730"/>
      <c r="TOV38" s="730"/>
      <c r="TOW38" s="730"/>
      <c r="TOX38" s="730"/>
      <c r="TOY38" s="730"/>
      <c r="TOZ38" s="730"/>
      <c r="TPA38" s="730"/>
      <c r="TPB38" s="730"/>
      <c r="TPC38" s="730"/>
      <c r="TPD38" s="730"/>
      <c r="TPE38" s="730"/>
      <c r="TPF38" s="730"/>
      <c r="TPG38" s="730"/>
      <c r="TPH38" s="730"/>
      <c r="TPI38" s="730"/>
      <c r="TPJ38" s="730"/>
      <c r="TPK38" s="730"/>
      <c r="TPL38" s="730"/>
      <c r="TPM38" s="730"/>
      <c r="TPN38" s="730"/>
      <c r="TPO38" s="730"/>
      <c r="TPP38" s="730"/>
      <c r="TPQ38" s="730"/>
      <c r="TPR38" s="730"/>
      <c r="TPS38" s="730"/>
      <c r="TPT38" s="730"/>
      <c r="TPU38" s="730"/>
      <c r="TPV38" s="730"/>
      <c r="TPW38" s="730"/>
      <c r="TPX38" s="730"/>
      <c r="TPY38" s="730"/>
      <c r="TPZ38" s="730"/>
      <c r="TQA38" s="730"/>
      <c r="TQB38" s="730"/>
      <c r="TQC38" s="730"/>
      <c r="TQD38" s="730"/>
      <c r="TQE38" s="730"/>
      <c r="TQF38" s="730"/>
      <c r="TQG38" s="730"/>
      <c r="TQH38" s="730"/>
      <c r="TQI38" s="730"/>
      <c r="TQJ38" s="730"/>
      <c r="TQK38" s="730"/>
      <c r="TQL38" s="730"/>
      <c r="TQM38" s="730"/>
      <c r="TQN38" s="730"/>
      <c r="TQO38" s="730"/>
      <c r="TQP38" s="730"/>
      <c r="TQQ38" s="730"/>
      <c r="TQR38" s="730"/>
      <c r="TQS38" s="730"/>
      <c r="TQT38" s="730"/>
      <c r="TQU38" s="730"/>
      <c r="TQV38" s="730"/>
      <c r="TQW38" s="730"/>
      <c r="TQX38" s="730"/>
      <c r="TQY38" s="730"/>
      <c r="TQZ38" s="730"/>
      <c r="TRA38" s="730"/>
      <c r="TRB38" s="730"/>
      <c r="TRC38" s="730"/>
      <c r="TRD38" s="730"/>
      <c r="TRE38" s="730"/>
      <c r="TRF38" s="730"/>
      <c r="TRG38" s="730"/>
      <c r="TRH38" s="730"/>
      <c r="TRI38" s="730"/>
      <c r="TRJ38" s="730"/>
      <c r="TRK38" s="730"/>
      <c r="TRL38" s="730"/>
      <c r="TRM38" s="730"/>
      <c r="TRN38" s="730"/>
      <c r="TRO38" s="730"/>
      <c r="TRP38" s="730"/>
      <c r="TRQ38" s="730"/>
      <c r="TRR38" s="730"/>
      <c r="TRS38" s="730"/>
      <c r="TRT38" s="730"/>
      <c r="TRU38" s="730"/>
      <c r="TRV38" s="730"/>
      <c r="TRW38" s="730"/>
      <c r="TRX38" s="730"/>
      <c r="TRY38" s="730"/>
      <c r="TRZ38" s="730"/>
      <c r="TSA38" s="730"/>
      <c r="TSB38" s="730"/>
      <c r="TSC38" s="730"/>
      <c r="TSD38" s="730"/>
      <c r="TSE38" s="730"/>
      <c r="TSF38" s="730"/>
      <c r="TSG38" s="730"/>
      <c r="TSH38" s="730"/>
      <c r="TSI38" s="730"/>
      <c r="TSJ38" s="730"/>
      <c r="TSK38" s="730"/>
      <c r="TSL38" s="730"/>
      <c r="TSM38" s="730"/>
      <c r="TSN38" s="730"/>
      <c r="TSO38" s="730"/>
      <c r="TSP38" s="730"/>
      <c r="TSQ38" s="730"/>
      <c r="TSR38" s="730"/>
      <c r="TSS38" s="730"/>
      <c r="TST38" s="730"/>
      <c r="TSU38" s="730"/>
      <c r="TSV38" s="730"/>
      <c r="TSW38" s="730"/>
      <c r="TSX38" s="730"/>
      <c r="TSY38" s="730"/>
      <c r="TSZ38" s="730"/>
      <c r="TTA38" s="730"/>
      <c r="TTB38" s="730"/>
      <c r="TTC38" s="730"/>
      <c r="TTD38" s="730"/>
      <c r="TTE38" s="730"/>
      <c r="TTF38" s="730"/>
      <c r="TTG38" s="730"/>
      <c r="TTH38" s="730"/>
      <c r="TTI38" s="730"/>
      <c r="TTJ38" s="730"/>
      <c r="TTK38" s="730"/>
      <c r="TTL38" s="730"/>
      <c r="TTM38" s="730"/>
      <c r="TTN38" s="730"/>
      <c r="TTO38" s="730"/>
      <c r="TTP38" s="730"/>
      <c r="TTQ38" s="730"/>
      <c r="TTR38" s="730"/>
      <c r="TTS38" s="730"/>
      <c r="TTT38" s="730"/>
      <c r="TTU38" s="730"/>
      <c r="TTV38" s="730"/>
      <c r="TTW38" s="730"/>
      <c r="TTX38" s="730"/>
      <c r="TTY38" s="730"/>
      <c r="TTZ38" s="730"/>
      <c r="TUA38" s="730"/>
      <c r="TUB38" s="730"/>
      <c r="TUC38" s="730"/>
      <c r="TUD38" s="730"/>
      <c r="TUE38" s="730"/>
      <c r="TUF38" s="730"/>
      <c r="TUG38" s="730"/>
      <c r="TUH38" s="730"/>
      <c r="TUI38" s="730"/>
      <c r="TUJ38" s="730"/>
      <c r="TUK38" s="730"/>
      <c r="TUL38" s="730"/>
      <c r="TUM38" s="730"/>
      <c r="TUN38" s="730"/>
      <c r="TUO38" s="730"/>
      <c r="TUP38" s="730"/>
      <c r="TUQ38" s="730"/>
      <c r="TUR38" s="730"/>
      <c r="TUS38" s="730"/>
      <c r="TUT38" s="730"/>
      <c r="TUU38" s="730"/>
      <c r="TUV38" s="730"/>
      <c r="TUW38" s="730"/>
      <c r="TUX38" s="730"/>
      <c r="TUY38" s="730"/>
      <c r="TUZ38" s="730"/>
      <c r="TVA38" s="730"/>
      <c r="TVB38" s="730"/>
      <c r="TVC38" s="730"/>
      <c r="TVD38" s="730"/>
      <c r="TVE38" s="730"/>
      <c r="TVF38" s="730"/>
      <c r="TVG38" s="730"/>
      <c r="TVH38" s="730"/>
      <c r="TVI38" s="730"/>
      <c r="TVJ38" s="730"/>
      <c r="TVK38" s="730"/>
      <c r="TVL38" s="730"/>
      <c r="TVM38" s="730"/>
      <c r="TVN38" s="730"/>
      <c r="TVO38" s="730"/>
      <c r="TVP38" s="730"/>
      <c r="TVQ38" s="730"/>
      <c r="TVR38" s="730"/>
      <c r="TVS38" s="730"/>
      <c r="TVT38" s="730"/>
      <c r="TVU38" s="730"/>
      <c r="TVV38" s="730"/>
      <c r="TVW38" s="730"/>
      <c r="TVX38" s="730"/>
      <c r="TVY38" s="730"/>
      <c r="TVZ38" s="730"/>
      <c r="TWA38" s="730"/>
      <c r="TWB38" s="730"/>
      <c r="TWC38" s="730"/>
      <c r="TWD38" s="730"/>
      <c r="TWE38" s="730"/>
      <c r="TWF38" s="730"/>
      <c r="TWG38" s="730"/>
      <c r="TWH38" s="730"/>
      <c r="TWI38" s="730"/>
      <c r="TWJ38" s="730"/>
      <c r="TWK38" s="730"/>
      <c r="TWL38" s="730"/>
      <c r="TWM38" s="730"/>
      <c r="TWN38" s="730"/>
      <c r="TWO38" s="730"/>
      <c r="TWP38" s="730"/>
      <c r="TWQ38" s="730"/>
      <c r="TWR38" s="730"/>
      <c r="TWS38" s="730"/>
      <c r="TWT38" s="730"/>
      <c r="TWU38" s="730"/>
      <c r="TWV38" s="730"/>
      <c r="TWW38" s="730"/>
      <c r="TWX38" s="730"/>
      <c r="TWY38" s="730"/>
      <c r="TWZ38" s="730"/>
      <c r="TXA38" s="730"/>
      <c r="TXB38" s="730"/>
      <c r="TXC38" s="730"/>
      <c r="TXD38" s="730"/>
      <c r="TXE38" s="730"/>
      <c r="TXF38" s="730"/>
      <c r="TXG38" s="730"/>
      <c r="TXH38" s="730"/>
      <c r="TXI38" s="730"/>
      <c r="TXJ38" s="730"/>
      <c r="TXK38" s="730"/>
      <c r="TXL38" s="730"/>
      <c r="TXM38" s="730"/>
      <c r="TXN38" s="730"/>
      <c r="TXO38" s="730"/>
      <c r="TXP38" s="730"/>
      <c r="TXQ38" s="730"/>
      <c r="TXR38" s="730"/>
      <c r="TXS38" s="730"/>
      <c r="TXT38" s="730"/>
      <c r="TXU38" s="730"/>
      <c r="TXV38" s="730"/>
      <c r="TXW38" s="730"/>
      <c r="TXX38" s="730"/>
      <c r="TXY38" s="730"/>
      <c r="TXZ38" s="730"/>
      <c r="TYA38" s="730"/>
      <c r="TYB38" s="730"/>
      <c r="TYC38" s="730"/>
      <c r="TYD38" s="730"/>
      <c r="TYE38" s="730"/>
      <c r="TYF38" s="730"/>
      <c r="TYG38" s="730"/>
      <c r="TYH38" s="730"/>
      <c r="TYI38" s="730"/>
      <c r="TYJ38" s="730"/>
      <c r="TYK38" s="730"/>
      <c r="TYL38" s="730"/>
      <c r="TYM38" s="730"/>
      <c r="TYN38" s="730"/>
      <c r="TYO38" s="730"/>
      <c r="TYP38" s="730"/>
      <c r="TYQ38" s="730"/>
      <c r="TYR38" s="730"/>
      <c r="TYS38" s="730"/>
      <c r="TYT38" s="730"/>
      <c r="TYU38" s="730"/>
      <c r="TYV38" s="730"/>
      <c r="TYW38" s="730"/>
      <c r="TYX38" s="730"/>
      <c r="TYY38" s="730"/>
      <c r="TYZ38" s="730"/>
      <c r="TZA38" s="730"/>
      <c r="TZB38" s="730"/>
      <c r="TZC38" s="730"/>
      <c r="TZD38" s="730"/>
      <c r="TZE38" s="730"/>
      <c r="TZF38" s="730"/>
      <c r="TZG38" s="730"/>
      <c r="TZH38" s="730"/>
      <c r="TZI38" s="730"/>
      <c r="TZJ38" s="730"/>
      <c r="TZK38" s="730"/>
      <c r="TZL38" s="730"/>
      <c r="TZM38" s="730"/>
      <c r="TZN38" s="730"/>
      <c r="TZO38" s="730"/>
      <c r="TZP38" s="730"/>
      <c r="TZQ38" s="730"/>
      <c r="TZR38" s="730"/>
      <c r="TZS38" s="730"/>
      <c r="TZT38" s="730"/>
      <c r="TZU38" s="730"/>
      <c r="TZV38" s="730"/>
      <c r="TZW38" s="730"/>
      <c r="TZX38" s="730"/>
      <c r="TZY38" s="730"/>
      <c r="TZZ38" s="730"/>
      <c r="UAA38" s="730"/>
      <c r="UAB38" s="730"/>
      <c r="UAC38" s="730"/>
      <c r="UAD38" s="730"/>
      <c r="UAE38" s="730"/>
      <c r="UAF38" s="730"/>
      <c r="UAG38" s="730"/>
      <c r="UAH38" s="730"/>
      <c r="UAI38" s="730"/>
      <c r="UAJ38" s="730"/>
      <c r="UAK38" s="730"/>
      <c r="UAL38" s="730"/>
      <c r="UAM38" s="730"/>
      <c r="UAN38" s="730"/>
      <c r="UAO38" s="730"/>
      <c r="UAP38" s="730"/>
      <c r="UAQ38" s="730"/>
      <c r="UAR38" s="730"/>
      <c r="UAS38" s="730"/>
      <c r="UAT38" s="730"/>
      <c r="UAU38" s="730"/>
      <c r="UAV38" s="730"/>
      <c r="UAW38" s="730"/>
      <c r="UAX38" s="730"/>
      <c r="UAY38" s="730"/>
      <c r="UAZ38" s="730"/>
      <c r="UBA38" s="730"/>
      <c r="UBB38" s="730"/>
      <c r="UBC38" s="730"/>
      <c r="UBD38" s="730"/>
      <c r="UBE38" s="730"/>
      <c r="UBF38" s="730"/>
      <c r="UBG38" s="730"/>
      <c r="UBH38" s="730"/>
      <c r="UBI38" s="730"/>
      <c r="UBJ38" s="730"/>
      <c r="UBK38" s="730"/>
      <c r="UBL38" s="730"/>
      <c r="UBM38" s="730"/>
      <c r="UBN38" s="730"/>
      <c r="UBO38" s="730"/>
      <c r="UBP38" s="730"/>
      <c r="UBQ38" s="730"/>
      <c r="UBR38" s="730"/>
      <c r="UBS38" s="730"/>
      <c r="UBT38" s="730"/>
      <c r="UBU38" s="730"/>
      <c r="UBV38" s="730"/>
      <c r="UBW38" s="730"/>
      <c r="UBX38" s="730"/>
      <c r="UBY38" s="730"/>
      <c r="UBZ38" s="730"/>
      <c r="UCA38" s="730"/>
      <c r="UCB38" s="730"/>
      <c r="UCC38" s="730"/>
      <c r="UCD38" s="730"/>
      <c r="UCE38" s="730"/>
      <c r="UCF38" s="730"/>
      <c r="UCG38" s="730"/>
      <c r="UCH38" s="730"/>
      <c r="UCI38" s="730"/>
      <c r="UCJ38" s="730"/>
      <c r="UCK38" s="730"/>
      <c r="UCL38" s="730"/>
      <c r="UCM38" s="730"/>
      <c r="UCN38" s="730"/>
      <c r="UCO38" s="730"/>
      <c r="UCP38" s="730"/>
      <c r="UCQ38" s="730"/>
      <c r="UCR38" s="730"/>
      <c r="UCS38" s="730"/>
      <c r="UCT38" s="730"/>
      <c r="UCU38" s="730"/>
      <c r="UCV38" s="730"/>
      <c r="UCW38" s="730"/>
      <c r="UCX38" s="730"/>
      <c r="UCY38" s="730"/>
      <c r="UCZ38" s="730"/>
      <c r="UDA38" s="730"/>
      <c r="UDB38" s="730"/>
      <c r="UDC38" s="730"/>
      <c r="UDD38" s="730"/>
      <c r="UDE38" s="730"/>
      <c r="UDF38" s="730"/>
      <c r="UDG38" s="730"/>
      <c r="UDH38" s="730"/>
      <c r="UDI38" s="730"/>
      <c r="UDJ38" s="730"/>
      <c r="UDK38" s="730"/>
      <c r="UDL38" s="730"/>
      <c r="UDM38" s="730"/>
      <c r="UDN38" s="730"/>
      <c r="UDO38" s="730"/>
      <c r="UDP38" s="730"/>
      <c r="UDQ38" s="730"/>
      <c r="UDR38" s="730"/>
      <c r="UDS38" s="730"/>
      <c r="UDT38" s="730"/>
      <c r="UDU38" s="730"/>
      <c r="UDV38" s="730"/>
      <c r="UDW38" s="730"/>
      <c r="UDX38" s="730"/>
      <c r="UDY38" s="730"/>
      <c r="UDZ38" s="730"/>
      <c r="UEA38" s="730"/>
      <c r="UEB38" s="730"/>
      <c r="UEC38" s="730"/>
      <c r="UED38" s="730"/>
      <c r="UEE38" s="730"/>
      <c r="UEF38" s="730"/>
      <c r="UEG38" s="730"/>
      <c r="UEH38" s="730"/>
      <c r="UEI38" s="730"/>
      <c r="UEJ38" s="730"/>
      <c r="UEK38" s="730"/>
      <c r="UEL38" s="730"/>
      <c r="UEM38" s="730"/>
      <c r="UEN38" s="730"/>
      <c r="UEO38" s="730"/>
      <c r="UEP38" s="730"/>
      <c r="UEQ38" s="730"/>
      <c r="UER38" s="730"/>
      <c r="UES38" s="730"/>
      <c r="UET38" s="730"/>
      <c r="UEU38" s="730"/>
      <c r="UEV38" s="730"/>
      <c r="UEW38" s="730"/>
      <c r="UEX38" s="730"/>
      <c r="UEY38" s="730"/>
      <c r="UEZ38" s="730"/>
      <c r="UFA38" s="730"/>
      <c r="UFB38" s="730"/>
      <c r="UFC38" s="730"/>
      <c r="UFD38" s="730"/>
      <c r="UFE38" s="730"/>
      <c r="UFF38" s="730"/>
      <c r="UFG38" s="730"/>
      <c r="UFH38" s="730"/>
      <c r="UFI38" s="730"/>
      <c r="UFJ38" s="730"/>
      <c r="UFK38" s="730"/>
      <c r="UFL38" s="730"/>
      <c r="UFM38" s="730"/>
      <c r="UFN38" s="730"/>
      <c r="UFO38" s="730"/>
      <c r="UFP38" s="730"/>
      <c r="UFQ38" s="730"/>
      <c r="UFR38" s="730"/>
      <c r="UFS38" s="730"/>
      <c r="UFT38" s="730"/>
      <c r="UFU38" s="730"/>
      <c r="UFV38" s="730"/>
      <c r="UFW38" s="730"/>
      <c r="UFX38" s="730"/>
      <c r="UFY38" s="730"/>
      <c r="UFZ38" s="730"/>
      <c r="UGA38" s="730"/>
      <c r="UGB38" s="730"/>
      <c r="UGC38" s="730"/>
      <c r="UGD38" s="730"/>
      <c r="UGE38" s="730"/>
      <c r="UGF38" s="730"/>
      <c r="UGG38" s="730"/>
      <c r="UGH38" s="730"/>
      <c r="UGI38" s="730"/>
      <c r="UGJ38" s="730"/>
      <c r="UGK38" s="730"/>
      <c r="UGL38" s="730"/>
      <c r="UGM38" s="730"/>
      <c r="UGN38" s="730"/>
      <c r="UGO38" s="730"/>
      <c r="UGP38" s="730"/>
      <c r="UGQ38" s="730"/>
      <c r="UGR38" s="730"/>
      <c r="UGS38" s="730"/>
      <c r="UGT38" s="730"/>
      <c r="UGU38" s="730"/>
      <c r="UGV38" s="730"/>
      <c r="UGW38" s="730"/>
      <c r="UGX38" s="730"/>
      <c r="UGY38" s="730"/>
      <c r="UGZ38" s="730"/>
      <c r="UHA38" s="730"/>
      <c r="UHB38" s="730"/>
      <c r="UHC38" s="730"/>
      <c r="UHD38" s="730"/>
      <c r="UHE38" s="730"/>
      <c r="UHF38" s="730"/>
      <c r="UHG38" s="730"/>
      <c r="UHH38" s="730"/>
      <c r="UHI38" s="730"/>
      <c r="UHJ38" s="730"/>
      <c r="UHK38" s="730"/>
      <c r="UHL38" s="730"/>
      <c r="UHM38" s="730"/>
      <c r="UHN38" s="730"/>
      <c r="UHO38" s="730"/>
      <c r="UHP38" s="730"/>
      <c r="UHQ38" s="730"/>
      <c r="UHR38" s="730"/>
      <c r="UHS38" s="730"/>
      <c r="UHT38" s="730"/>
      <c r="UHU38" s="730"/>
      <c r="UHV38" s="730"/>
      <c r="UHW38" s="730"/>
      <c r="UHX38" s="730"/>
      <c r="UHY38" s="730"/>
      <c r="UHZ38" s="730"/>
      <c r="UIA38" s="730"/>
      <c r="UIB38" s="730"/>
      <c r="UIC38" s="730"/>
      <c r="UID38" s="730"/>
      <c r="UIE38" s="730"/>
      <c r="UIF38" s="730"/>
      <c r="UIG38" s="730"/>
      <c r="UIH38" s="730"/>
      <c r="UII38" s="730"/>
      <c r="UIJ38" s="730"/>
      <c r="UIK38" s="730"/>
      <c r="UIL38" s="730"/>
      <c r="UIM38" s="730"/>
      <c r="UIN38" s="730"/>
      <c r="UIO38" s="730"/>
      <c r="UIP38" s="730"/>
      <c r="UIQ38" s="730"/>
      <c r="UIR38" s="730"/>
      <c r="UIS38" s="730"/>
      <c r="UIT38" s="730"/>
      <c r="UIU38" s="730"/>
      <c r="UIV38" s="730"/>
      <c r="UIW38" s="730"/>
      <c r="UIX38" s="730"/>
      <c r="UIY38" s="730"/>
      <c r="UIZ38" s="730"/>
      <c r="UJA38" s="730"/>
      <c r="UJB38" s="730"/>
      <c r="UJC38" s="730"/>
      <c r="UJD38" s="730"/>
      <c r="UJE38" s="730"/>
      <c r="UJF38" s="730"/>
      <c r="UJG38" s="730"/>
      <c r="UJH38" s="730"/>
      <c r="UJI38" s="730"/>
      <c r="UJJ38" s="730"/>
      <c r="UJK38" s="730"/>
      <c r="UJL38" s="730"/>
      <c r="UJM38" s="730"/>
      <c r="UJN38" s="730"/>
      <c r="UJO38" s="730"/>
      <c r="UJP38" s="730"/>
      <c r="UJQ38" s="730"/>
      <c r="UJR38" s="730"/>
      <c r="UJS38" s="730"/>
      <c r="UJT38" s="730"/>
      <c r="UJU38" s="730"/>
      <c r="UJV38" s="730"/>
      <c r="UJW38" s="730"/>
      <c r="UJX38" s="730"/>
      <c r="UJY38" s="730"/>
      <c r="UJZ38" s="730"/>
      <c r="UKA38" s="730"/>
      <c r="UKB38" s="730"/>
      <c r="UKC38" s="730"/>
      <c r="UKD38" s="730"/>
      <c r="UKE38" s="730"/>
      <c r="UKF38" s="730"/>
      <c r="UKG38" s="730"/>
      <c r="UKH38" s="730"/>
      <c r="UKI38" s="730"/>
      <c r="UKJ38" s="730"/>
      <c r="UKK38" s="730"/>
      <c r="UKL38" s="730"/>
      <c r="UKM38" s="730"/>
      <c r="UKN38" s="730"/>
      <c r="UKO38" s="730"/>
      <c r="UKP38" s="730"/>
      <c r="UKQ38" s="730"/>
      <c r="UKR38" s="730"/>
      <c r="UKS38" s="730"/>
      <c r="UKT38" s="730"/>
      <c r="UKU38" s="730"/>
      <c r="UKV38" s="730"/>
      <c r="UKW38" s="730"/>
      <c r="UKX38" s="730"/>
      <c r="UKY38" s="730"/>
      <c r="UKZ38" s="730"/>
      <c r="ULA38" s="730"/>
      <c r="ULB38" s="730"/>
      <c r="ULC38" s="730"/>
      <c r="ULD38" s="730"/>
      <c r="ULE38" s="730"/>
      <c r="ULF38" s="730"/>
      <c r="ULG38" s="730"/>
      <c r="ULH38" s="730"/>
      <c r="ULI38" s="730"/>
      <c r="ULJ38" s="730"/>
      <c r="ULK38" s="730"/>
      <c r="ULL38" s="730"/>
      <c r="ULM38" s="730"/>
      <c r="ULN38" s="730"/>
      <c r="ULO38" s="730"/>
      <c r="ULP38" s="730"/>
      <c r="ULQ38" s="730"/>
      <c r="ULR38" s="730"/>
      <c r="ULS38" s="730"/>
      <c r="ULT38" s="730"/>
      <c r="ULU38" s="730"/>
      <c r="ULV38" s="730"/>
      <c r="ULW38" s="730"/>
      <c r="ULX38" s="730"/>
      <c r="ULY38" s="730"/>
      <c r="ULZ38" s="730"/>
      <c r="UMA38" s="730"/>
      <c r="UMB38" s="730"/>
      <c r="UMC38" s="730"/>
      <c r="UMD38" s="730"/>
      <c r="UME38" s="730"/>
      <c r="UMF38" s="730"/>
      <c r="UMG38" s="730"/>
      <c r="UMH38" s="730"/>
      <c r="UMI38" s="730"/>
      <c r="UMJ38" s="730"/>
      <c r="UMK38" s="730"/>
      <c r="UML38" s="730"/>
      <c r="UMM38" s="730"/>
      <c r="UMN38" s="730"/>
      <c r="UMO38" s="730"/>
      <c r="UMP38" s="730"/>
      <c r="UMQ38" s="730"/>
      <c r="UMR38" s="730"/>
      <c r="UMS38" s="730"/>
      <c r="UMT38" s="730"/>
      <c r="UMU38" s="730"/>
      <c r="UMV38" s="730"/>
      <c r="UMW38" s="730"/>
      <c r="UMX38" s="730"/>
      <c r="UMY38" s="730"/>
      <c r="UMZ38" s="730"/>
      <c r="UNA38" s="730"/>
      <c r="UNB38" s="730"/>
      <c r="UNC38" s="730"/>
      <c r="UND38" s="730"/>
      <c r="UNE38" s="730"/>
      <c r="UNF38" s="730"/>
      <c r="UNG38" s="730"/>
      <c r="UNH38" s="730"/>
      <c r="UNI38" s="730"/>
      <c r="UNJ38" s="730"/>
      <c r="UNK38" s="730"/>
      <c r="UNL38" s="730"/>
      <c r="UNM38" s="730"/>
      <c r="UNN38" s="730"/>
      <c r="UNO38" s="730"/>
      <c r="UNP38" s="730"/>
      <c r="UNQ38" s="730"/>
      <c r="UNR38" s="730"/>
      <c r="UNS38" s="730"/>
      <c r="UNT38" s="730"/>
      <c r="UNU38" s="730"/>
      <c r="UNV38" s="730"/>
      <c r="UNW38" s="730"/>
      <c r="UNX38" s="730"/>
      <c r="UNY38" s="730"/>
      <c r="UNZ38" s="730"/>
      <c r="UOA38" s="730"/>
      <c r="UOB38" s="730"/>
      <c r="UOC38" s="730"/>
      <c r="UOD38" s="730"/>
      <c r="UOE38" s="730"/>
      <c r="UOF38" s="730"/>
      <c r="UOG38" s="730"/>
      <c r="UOH38" s="730"/>
      <c r="UOI38" s="730"/>
      <c r="UOJ38" s="730"/>
      <c r="UOK38" s="730"/>
      <c r="UOL38" s="730"/>
      <c r="UOM38" s="730"/>
      <c r="UON38" s="730"/>
      <c r="UOO38" s="730"/>
      <c r="UOP38" s="730"/>
      <c r="UOQ38" s="730"/>
      <c r="UOR38" s="730"/>
      <c r="UOS38" s="730"/>
      <c r="UOT38" s="730"/>
      <c r="UOU38" s="730"/>
      <c r="UOV38" s="730"/>
      <c r="UOW38" s="730"/>
      <c r="UOX38" s="730"/>
      <c r="UOY38" s="730"/>
      <c r="UOZ38" s="730"/>
      <c r="UPA38" s="730"/>
      <c r="UPB38" s="730"/>
      <c r="UPC38" s="730"/>
      <c r="UPD38" s="730"/>
      <c r="UPE38" s="730"/>
      <c r="UPF38" s="730"/>
      <c r="UPG38" s="730"/>
      <c r="UPH38" s="730"/>
      <c r="UPI38" s="730"/>
      <c r="UPJ38" s="730"/>
      <c r="UPK38" s="730"/>
      <c r="UPL38" s="730"/>
      <c r="UPM38" s="730"/>
      <c r="UPN38" s="730"/>
      <c r="UPO38" s="730"/>
      <c r="UPP38" s="730"/>
      <c r="UPQ38" s="730"/>
      <c r="UPR38" s="730"/>
      <c r="UPS38" s="730"/>
      <c r="UPT38" s="730"/>
      <c r="UPU38" s="730"/>
      <c r="UPV38" s="730"/>
      <c r="UPW38" s="730"/>
      <c r="UPX38" s="730"/>
      <c r="UPY38" s="730"/>
      <c r="UPZ38" s="730"/>
      <c r="UQA38" s="730"/>
      <c r="UQB38" s="730"/>
      <c r="UQC38" s="730"/>
      <c r="UQD38" s="730"/>
      <c r="UQE38" s="730"/>
      <c r="UQF38" s="730"/>
      <c r="UQG38" s="730"/>
      <c r="UQH38" s="730"/>
      <c r="UQI38" s="730"/>
      <c r="UQJ38" s="730"/>
      <c r="UQK38" s="730"/>
      <c r="UQL38" s="730"/>
      <c r="UQM38" s="730"/>
      <c r="UQN38" s="730"/>
      <c r="UQO38" s="730"/>
      <c r="UQP38" s="730"/>
      <c r="UQQ38" s="730"/>
      <c r="UQR38" s="730"/>
      <c r="UQS38" s="730"/>
      <c r="UQT38" s="730"/>
      <c r="UQU38" s="730"/>
      <c r="UQV38" s="730"/>
      <c r="UQW38" s="730"/>
      <c r="UQX38" s="730"/>
      <c r="UQY38" s="730"/>
      <c r="UQZ38" s="730"/>
      <c r="URA38" s="730"/>
      <c r="URB38" s="730"/>
      <c r="URC38" s="730"/>
      <c r="URD38" s="730"/>
      <c r="URE38" s="730"/>
      <c r="URF38" s="730"/>
      <c r="URG38" s="730"/>
      <c r="URH38" s="730"/>
      <c r="URI38" s="730"/>
      <c r="URJ38" s="730"/>
      <c r="URK38" s="730"/>
      <c r="URL38" s="730"/>
      <c r="URM38" s="730"/>
      <c r="URN38" s="730"/>
      <c r="URO38" s="730"/>
      <c r="URP38" s="730"/>
      <c r="URQ38" s="730"/>
      <c r="URR38" s="730"/>
      <c r="URS38" s="730"/>
      <c r="URT38" s="730"/>
      <c r="URU38" s="730"/>
      <c r="URV38" s="730"/>
      <c r="URW38" s="730"/>
      <c r="URX38" s="730"/>
      <c r="URY38" s="730"/>
      <c r="URZ38" s="730"/>
      <c r="USA38" s="730"/>
      <c r="USB38" s="730"/>
      <c r="USC38" s="730"/>
      <c r="USD38" s="730"/>
      <c r="USE38" s="730"/>
      <c r="USF38" s="730"/>
      <c r="USG38" s="730"/>
      <c r="USH38" s="730"/>
      <c r="USI38" s="730"/>
      <c r="USJ38" s="730"/>
      <c r="USK38" s="730"/>
      <c r="USL38" s="730"/>
      <c r="USM38" s="730"/>
      <c r="USN38" s="730"/>
      <c r="USO38" s="730"/>
      <c r="USP38" s="730"/>
      <c r="USQ38" s="730"/>
      <c r="USR38" s="730"/>
      <c r="USS38" s="730"/>
      <c r="UST38" s="730"/>
      <c r="USU38" s="730"/>
      <c r="USV38" s="730"/>
      <c r="USW38" s="730"/>
      <c r="USX38" s="730"/>
      <c r="USY38" s="730"/>
      <c r="USZ38" s="730"/>
      <c r="UTA38" s="730"/>
      <c r="UTB38" s="730"/>
      <c r="UTC38" s="730"/>
      <c r="UTD38" s="730"/>
      <c r="UTE38" s="730"/>
      <c r="UTF38" s="730"/>
      <c r="UTG38" s="730"/>
      <c r="UTH38" s="730"/>
      <c r="UTI38" s="730"/>
      <c r="UTJ38" s="730"/>
      <c r="UTK38" s="730"/>
      <c r="UTL38" s="730"/>
      <c r="UTM38" s="730"/>
      <c r="UTN38" s="730"/>
      <c r="UTO38" s="730"/>
      <c r="UTP38" s="730"/>
      <c r="UTQ38" s="730"/>
      <c r="UTR38" s="730"/>
      <c r="UTS38" s="730"/>
      <c r="UTT38" s="730"/>
      <c r="UTU38" s="730"/>
      <c r="UTV38" s="730"/>
      <c r="UTW38" s="730"/>
      <c r="UTX38" s="730"/>
      <c r="UTY38" s="730"/>
      <c r="UTZ38" s="730"/>
      <c r="UUA38" s="730"/>
      <c r="UUB38" s="730"/>
      <c r="UUC38" s="730"/>
      <c r="UUD38" s="730"/>
      <c r="UUE38" s="730"/>
      <c r="UUF38" s="730"/>
      <c r="UUG38" s="730"/>
      <c r="UUH38" s="730"/>
      <c r="UUI38" s="730"/>
      <c r="UUJ38" s="730"/>
      <c r="UUK38" s="730"/>
      <c r="UUL38" s="730"/>
      <c r="UUM38" s="730"/>
      <c r="UUN38" s="730"/>
      <c r="UUO38" s="730"/>
      <c r="UUP38" s="730"/>
      <c r="UUQ38" s="730"/>
      <c r="UUR38" s="730"/>
      <c r="UUS38" s="730"/>
      <c r="UUT38" s="730"/>
      <c r="UUU38" s="730"/>
      <c r="UUV38" s="730"/>
      <c r="UUW38" s="730"/>
      <c r="UUX38" s="730"/>
      <c r="UUY38" s="730"/>
      <c r="UUZ38" s="730"/>
      <c r="UVA38" s="730"/>
      <c r="UVB38" s="730"/>
      <c r="UVC38" s="730"/>
      <c r="UVD38" s="730"/>
      <c r="UVE38" s="730"/>
      <c r="UVF38" s="730"/>
      <c r="UVG38" s="730"/>
      <c r="UVH38" s="730"/>
      <c r="UVI38" s="730"/>
      <c r="UVJ38" s="730"/>
      <c r="UVK38" s="730"/>
      <c r="UVL38" s="730"/>
      <c r="UVM38" s="730"/>
      <c r="UVN38" s="730"/>
      <c r="UVO38" s="730"/>
      <c r="UVP38" s="730"/>
      <c r="UVQ38" s="730"/>
      <c r="UVR38" s="730"/>
      <c r="UVS38" s="730"/>
      <c r="UVT38" s="730"/>
      <c r="UVU38" s="730"/>
      <c r="UVV38" s="730"/>
      <c r="UVW38" s="730"/>
      <c r="UVX38" s="730"/>
      <c r="UVY38" s="730"/>
      <c r="UVZ38" s="730"/>
      <c r="UWA38" s="730"/>
      <c r="UWB38" s="730"/>
      <c r="UWC38" s="730"/>
      <c r="UWD38" s="730"/>
      <c r="UWE38" s="730"/>
      <c r="UWF38" s="730"/>
      <c r="UWG38" s="730"/>
      <c r="UWH38" s="730"/>
      <c r="UWI38" s="730"/>
      <c r="UWJ38" s="730"/>
      <c r="UWK38" s="730"/>
      <c r="UWL38" s="730"/>
      <c r="UWM38" s="730"/>
      <c r="UWN38" s="730"/>
      <c r="UWO38" s="730"/>
      <c r="UWP38" s="730"/>
      <c r="UWQ38" s="730"/>
      <c r="UWR38" s="730"/>
      <c r="UWS38" s="730"/>
      <c r="UWT38" s="730"/>
      <c r="UWU38" s="730"/>
      <c r="UWV38" s="730"/>
      <c r="UWW38" s="730"/>
      <c r="UWX38" s="730"/>
      <c r="UWY38" s="730"/>
      <c r="UWZ38" s="730"/>
      <c r="UXA38" s="730"/>
      <c r="UXB38" s="730"/>
      <c r="UXC38" s="730"/>
      <c r="UXD38" s="730"/>
      <c r="UXE38" s="730"/>
      <c r="UXF38" s="730"/>
      <c r="UXG38" s="730"/>
      <c r="UXH38" s="730"/>
      <c r="UXI38" s="730"/>
      <c r="UXJ38" s="730"/>
      <c r="UXK38" s="730"/>
      <c r="UXL38" s="730"/>
      <c r="UXM38" s="730"/>
      <c r="UXN38" s="730"/>
      <c r="UXO38" s="730"/>
      <c r="UXP38" s="730"/>
      <c r="UXQ38" s="730"/>
      <c r="UXR38" s="730"/>
      <c r="UXS38" s="730"/>
      <c r="UXT38" s="730"/>
      <c r="UXU38" s="730"/>
      <c r="UXV38" s="730"/>
      <c r="UXW38" s="730"/>
      <c r="UXX38" s="730"/>
      <c r="UXY38" s="730"/>
      <c r="UXZ38" s="730"/>
      <c r="UYA38" s="730"/>
      <c r="UYB38" s="730"/>
      <c r="UYC38" s="730"/>
      <c r="UYD38" s="730"/>
      <c r="UYE38" s="730"/>
      <c r="UYF38" s="730"/>
      <c r="UYG38" s="730"/>
      <c r="UYH38" s="730"/>
      <c r="UYI38" s="730"/>
      <c r="UYJ38" s="730"/>
      <c r="UYK38" s="730"/>
      <c r="UYL38" s="730"/>
      <c r="UYM38" s="730"/>
      <c r="UYN38" s="730"/>
      <c r="UYO38" s="730"/>
      <c r="UYP38" s="730"/>
      <c r="UYQ38" s="730"/>
      <c r="UYR38" s="730"/>
      <c r="UYS38" s="730"/>
      <c r="UYT38" s="730"/>
      <c r="UYU38" s="730"/>
      <c r="UYV38" s="730"/>
      <c r="UYW38" s="730"/>
      <c r="UYX38" s="730"/>
      <c r="UYY38" s="730"/>
      <c r="UYZ38" s="730"/>
      <c r="UZA38" s="730"/>
      <c r="UZB38" s="730"/>
      <c r="UZC38" s="730"/>
      <c r="UZD38" s="730"/>
      <c r="UZE38" s="730"/>
      <c r="UZF38" s="730"/>
      <c r="UZG38" s="730"/>
      <c r="UZH38" s="730"/>
      <c r="UZI38" s="730"/>
      <c r="UZJ38" s="730"/>
      <c r="UZK38" s="730"/>
      <c r="UZL38" s="730"/>
      <c r="UZM38" s="730"/>
      <c r="UZN38" s="730"/>
      <c r="UZO38" s="730"/>
      <c r="UZP38" s="730"/>
      <c r="UZQ38" s="730"/>
      <c r="UZR38" s="730"/>
      <c r="UZS38" s="730"/>
      <c r="UZT38" s="730"/>
      <c r="UZU38" s="730"/>
      <c r="UZV38" s="730"/>
      <c r="UZW38" s="730"/>
      <c r="UZX38" s="730"/>
      <c r="UZY38" s="730"/>
      <c r="UZZ38" s="730"/>
      <c r="VAA38" s="730"/>
      <c r="VAB38" s="730"/>
      <c r="VAC38" s="730"/>
      <c r="VAD38" s="730"/>
      <c r="VAE38" s="730"/>
      <c r="VAF38" s="730"/>
      <c r="VAG38" s="730"/>
      <c r="VAH38" s="730"/>
      <c r="VAI38" s="730"/>
      <c r="VAJ38" s="730"/>
      <c r="VAK38" s="730"/>
      <c r="VAL38" s="730"/>
      <c r="VAM38" s="730"/>
      <c r="VAN38" s="730"/>
      <c r="VAO38" s="730"/>
      <c r="VAP38" s="730"/>
      <c r="VAQ38" s="730"/>
      <c r="VAR38" s="730"/>
      <c r="VAS38" s="730"/>
      <c r="VAT38" s="730"/>
      <c r="VAU38" s="730"/>
      <c r="VAV38" s="730"/>
      <c r="VAW38" s="730"/>
      <c r="VAX38" s="730"/>
      <c r="VAY38" s="730"/>
      <c r="VAZ38" s="730"/>
      <c r="VBA38" s="730"/>
      <c r="VBB38" s="730"/>
      <c r="VBC38" s="730"/>
      <c r="VBD38" s="730"/>
      <c r="VBE38" s="730"/>
      <c r="VBF38" s="730"/>
      <c r="VBG38" s="730"/>
      <c r="VBH38" s="730"/>
      <c r="VBI38" s="730"/>
      <c r="VBJ38" s="730"/>
      <c r="VBK38" s="730"/>
      <c r="VBL38" s="730"/>
      <c r="VBM38" s="730"/>
      <c r="VBN38" s="730"/>
      <c r="VBO38" s="730"/>
      <c r="VBP38" s="730"/>
      <c r="VBQ38" s="730"/>
      <c r="VBR38" s="730"/>
      <c r="VBS38" s="730"/>
      <c r="VBT38" s="730"/>
      <c r="VBU38" s="730"/>
      <c r="VBV38" s="730"/>
      <c r="VBW38" s="730"/>
      <c r="VBX38" s="730"/>
      <c r="VBY38" s="730"/>
      <c r="VBZ38" s="730"/>
      <c r="VCA38" s="730"/>
      <c r="VCB38" s="730"/>
      <c r="VCC38" s="730"/>
      <c r="VCD38" s="730"/>
      <c r="VCE38" s="730"/>
      <c r="VCF38" s="730"/>
      <c r="VCG38" s="730"/>
      <c r="VCH38" s="730"/>
      <c r="VCI38" s="730"/>
      <c r="VCJ38" s="730"/>
      <c r="VCK38" s="730"/>
      <c r="VCL38" s="730"/>
      <c r="VCM38" s="730"/>
      <c r="VCN38" s="730"/>
      <c r="VCO38" s="730"/>
      <c r="VCP38" s="730"/>
      <c r="VCQ38" s="730"/>
      <c r="VCR38" s="730"/>
      <c r="VCS38" s="730"/>
      <c r="VCT38" s="730"/>
      <c r="VCU38" s="730"/>
      <c r="VCV38" s="730"/>
      <c r="VCW38" s="730"/>
      <c r="VCX38" s="730"/>
      <c r="VCY38" s="730"/>
      <c r="VCZ38" s="730"/>
      <c r="VDA38" s="730"/>
      <c r="VDB38" s="730"/>
      <c r="VDC38" s="730"/>
      <c r="VDD38" s="730"/>
      <c r="VDE38" s="730"/>
      <c r="VDF38" s="730"/>
      <c r="VDG38" s="730"/>
      <c r="VDH38" s="730"/>
      <c r="VDI38" s="730"/>
      <c r="VDJ38" s="730"/>
      <c r="VDK38" s="730"/>
      <c r="VDL38" s="730"/>
      <c r="VDM38" s="730"/>
      <c r="VDN38" s="730"/>
      <c r="VDO38" s="730"/>
      <c r="VDP38" s="730"/>
      <c r="VDQ38" s="730"/>
      <c r="VDR38" s="730"/>
      <c r="VDS38" s="730"/>
      <c r="VDT38" s="730"/>
      <c r="VDU38" s="730"/>
      <c r="VDV38" s="730"/>
      <c r="VDW38" s="730"/>
      <c r="VDX38" s="730"/>
      <c r="VDY38" s="730"/>
      <c r="VDZ38" s="730"/>
      <c r="VEA38" s="730"/>
      <c r="VEB38" s="730"/>
      <c r="VEC38" s="730"/>
      <c r="VED38" s="730"/>
      <c r="VEE38" s="730"/>
      <c r="VEF38" s="730"/>
      <c r="VEG38" s="730"/>
      <c r="VEH38" s="730"/>
      <c r="VEI38" s="730"/>
      <c r="VEJ38" s="730"/>
      <c r="VEK38" s="730"/>
      <c r="VEL38" s="730"/>
      <c r="VEM38" s="730"/>
      <c r="VEN38" s="730"/>
      <c r="VEO38" s="730"/>
      <c r="VEP38" s="730"/>
      <c r="VEQ38" s="730"/>
      <c r="VER38" s="730"/>
      <c r="VES38" s="730"/>
      <c r="VET38" s="730"/>
      <c r="VEU38" s="730"/>
      <c r="VEV38" s="730"/>
      <c r="VEW38" s="730"/>
      <c r="VEX38" s="730"/>
      <c r="VEY38" s="730"/>
      <c r="VEZ38" s="730"/>
      <c r="VFA38" s="730"/>
      <c r="VFB38" s="730"/>
      <c r="VFC38" s="730"/>
      <c r="VFD38" s="730"/>
      <c r="VFE38" s="730"/>
      <c r="VFF38" s="730"/>
      <c r="VFG38" s="730"/>
      <c r="VFH38" s="730"/>
      <c r="VFI38" s="730"/>
      <c r="VFJ38" s="730"/>
      <c r="VFK38" s="730"/>
      <c r="VFL38" s="730"/>
      <c r="VFM38" s="730"/>
      <c r="VFN38" s="730"/>
      <c r="VFO38" s="730"/>
      <c r="VFP38" s="730"/>
      <c r="VFQ38" s="730"/>
      <c r="VFR38" s="730"/>
      <c r="VFS38" s="730"/>
      <c r="VFT38" s="730"/>
      <c r="VFU38" s="730"/>
      <c r="VFV38" s="730"/>
      <c r="VFW38" s="730"/>
      <c r="VFX38" s="730"/>
      <c r="VFY38" s="730"/>
      <c r="VFZ38" s="730"/>
      <c r="VGA38" s="730"/>
      <c r="VGB38" s="730"/>
      <c r="VGC38" s="730"/>
      <c r="VGD38" s="730"/>
      <c r="VGE38" s="730"/>
      <c r="VGF38" s="730"/>
      <c r="VGG38" s="730"/>
      <c r="VGH38" s="730"/>
      <c r="VGI38" s="730"/>
      <c r="VGJ38" s="730"/>
      <c r="VGK38" s="730"/>
      <c r="VGL38" s="730"/>
      <c r="VGM38" s="730"/>
      <c r="VGN38" s="730"/>
      <c r="VGO38" s="730"/>
      <c r="VGP38" s="730"/>
      <c r="VGQ38" s="730"/>
      <c r="VGR38" s="730"/>
      <c r="VGS38" s="730"/>
      <c r="VGT38" s="730"/>
      <c r="VGU38" s="730"/>
      <c r="VGV38" s="730"/>
      <c r="VGW38" s="730"/>
      <c r="VGX38" s="730"/>
      <c r="VGY38" s="730"/>
      <c r="VGZ38" s="730"/>
      <c r="VHA38" s="730"/>
      <c r="VHB38" s="730"/>
      <c r="VHC38" s="730"/>
      <c r="VHD38" s="730"/>
      <c r="VHE38" s="730"/>
      <c r="VHF38" s="730"/>
      <c r="VHG38" s="730"/>
      <c r="VHH38" s="730"/>
      <c r="VHI38" s="730"/>
      <c r="VHJ38" s="730"/>
      <c r="VHK38" s="730"/>
      <c r="VHL38" s="730"/>
      <c r="VHM38" s="730"/>
      <c r="VHN38" s="730"/>
      <c r="VHO38" s="730"/>
      <c r="VHP38" s="730"/>
      <c r="VHQ38" s="730"/>
      <c r="VHR38" s="730"/>
      <c r="VHS38" s="730"/>
      <c r="VHT38" s="730"/>
      <c r="VHU38" s="730"/>
      <c r="VHV38" s="730"/>
      <c r="VHW38" s="730"/>
      <c r="VHX38" s="730"/>
      <c r="VHY38" s="730"/>
      <c r="VHZ38" s="730"/>
      <c r="VIA38" s="730"/>
      <c r="VIB38" s="730"/>
      <c r="VIC38" s="730"/>
      <c r="VID38" s="730"/>
      <c r="VIE38" s="730"/>
      <c r="VIF38" s="730"/>
      <c r="VIG38" s="730"/>
      <c r="VIH38" s="730"/>
      <c r="VII38" s="730"/>
      <c r="VIJ38" s="730"/>
      <c r="VIK38" s="730"/>
      <c r="VIL38" s="730"/>
      <c r="VIM38" s="730"/>
      <c r="VIN38" s="730"/>
      <c r="VIO38" s="730"/>
      <c r="VIP38" s="730"/>
      <c r="VIQ38" s="730"/>
      <c r="VIR38" s="730"/>
      <c r="VIS38" s="730"/>
      <c r="VIT38" s="730"/>
      <c r="VIU38" s="730"/>
      <c r="VIV38" s="730"/>
      <c r="VIW38" s="730"/>
      <c r="VIX38" s="730"/>
      <c r="VIY38" s="730"/>
      <c r="VIZ38" s="730"/>
      <c r="VJA38" s="730"/>
      <c r="VJB38" s="730"/>
      <c r="VJC38" s="730"/>
      <c r="VJD38" s="730"/>
      <c r="VJE38" s="730"/>
      <c r="VJF38" s="730"/>
      <c r="VJG38" s="730"/>
      <c r="VJH38" s="730"/>
      <c r="VJI38" s="730"/>
      <c r="VJJ38" s="730"/>
      <c r="VJK38" s="730"/>
      <c r="VJL38" s="730"/>
      <c r="VJM38" s="730"/>
      <c r="VJN38" s="730"/>
      <c r="VJO38" s="730"/>
      <c r="VJP38" s="730"/>
      <c r="VJQ38" s="730"/>
      <c r="VJR38" s="730"/>
      <c r="VJS38" s="730"/>
      <c r="VJT38" s="730"/>
      <c r="VJU38" s="730"/>
      <c r="VJV38" s="730"/>
      <c r="VJW38" s="730"/>
      <c r="VJX38" s="730"/>
      <c r="VJY38" s="730"/>
      <c r="VJZ38" s="730"/>
      <c r="VKA38" s="730"/>
      <c r="VKB38" s="730"/>
      <c r="VKC38" s="730"/>
      <c r="VKD38" s="730"/>
      <c r="VKE38" s="730"/>
      <c r="VKF38" s="730"/>
      <c r="VKG38" s="730"/>
      <c r="VKH38" s="730"/>
      <c r="VKI38" s="730"/>
      <c r="VKJ38" s="730"/>
      <c r="VKK38" s="730"/>
      <c r="VKL38" s="730"/>
      <c r="VKM38" s="730"/>
      <c r="VKN38" s="730"/>
      <c r="VKO38" s="730"/>
      <c r="VKP38" s="730"/>
      <c r="VKQ38" s="730"/>
      <c r="VKR38" s="730"/>
      <c r="VKS38" s="730"/>
      <c r="VKT38" s="730"/>
      <c r="VKU38" s="730"/>
      <c r="VKV38" s="730"/>
      <c r="VKW38" s="730"/>
      <c r="VKX38" s="730"/>
      <c r="VKY38" s="730"/>
      <c r="VKZ38" s="730"/>
      <c r="VLA38" s="730"/>
      <c r="VLB38" s="730"/>
      <c r="VLC38" s="730"/>
      <c r="VLD38" s="730"/>
      <c r="VLE38" s="730"/>
      <c r="VLF38" s="730"/>
      <c r="VLG38" s="730"/>
      <c r="VLH38" s="730"/>
      <c r="VLI38" s="730"/>
      <c r="VLJ38" s="730"/>
      <c r="VLK38" s="730"/>
      <c r="VLL38" s="730"/>
      <c r="VLM38" s="730"/>
      <c r="VLN38" s="730"/>
      <c r="VLO38" s="730"/>
      <c r="VLP38" s="730"/>
      <c r="VLQ38" s="730"/>
      <c r="VLR38" s="730"/>
      <c r="VLS38" s="730"/>
      <c r="VLT38" s="730"/>
      <c r="VLU38" s="730"/>
      <c r="VLV38" s="730"/>
      <c r="VLW38" s="730"/>
      <c r="VLX38" s="730"/>
      <c r="VLY38" s="730"/>
      <c r="VLZ38" s="730"/>
      <c r="VMA38" s="730"/>
      <c r="VMB38" s="730"/>
      <c r="VMC38" s="730"/>
      <c r="VMD38" s="730"/>
      <c r="VME38" s="730"/>
      <c r="VMF38" s="730"/>
      <c r="VMG38" s="730"/>
      <c r="VMH38" s="730"/>
      <c r="VMI38" s="730"/>
      <c r="VMJ38" s="730"/>
      <c r="VMK38" s="730"/>
      <c r="VML38" s="730"/>
      <c r="VMM38" s="730"/>
      <c r="VMN38" s="730"/>
      <c r="VMO38" s="730"/>
      <c r="VMP38" s="730"/>
      <c r="VMQ38" s="730"/>
      <c r="VMR38" s="730"/>
      <c r="VMS38" s="730"/>
      <c r="VMT38" s="730"/>
      <c r="VMU38" s="730"/>
      <c r="VMV38" s="730"/>
      <c r="VMW38" s="730"/>
      <c r="VMX38" s="730"/>
      <c r="VMY38" s="730"/>
      <c r="VMZ38" s="730"/>
      <c r="VNA38" s="730"/>
      <c r="VNB38" s="730"/>
      <c r="VNC38" s="730"/>
      <c r="VND38" s="730"/>
      <c r="VNE38" s="730"/>
      <c r="VNF38" s="730"/>
      <c r="VNG38" s="730"/>
      <c r="VNH38" s="730"/>
      <c r="VNI38" s="730"/>
      <c r="VNJ38" s="730"/>
      <c r="VNK38" s="730"/>
      <c r="VNL38" s="730"/>
      <c r="VNM38" s="730"/>
      <c r="VNN38" s="730"/>
      <c r="VNO38" s="730"/>
      <c r="VNP38" s="730"/>
      <c r="VNQ38" s="730"/>
      <c r="VNR38" s="730"/>
      <c r="VNS38" s="730"/>
      <c r="VNT38" s="730"/>
      <c r="VNU38" s="730"/>
      <c r="VNV38" s="730"/>
      <c r="VNW38" s="730"/>
      <c r="VNX38" s="730"/>
      <c r="VNY38" s="730"/>
      <c r="VNZ38" s="730"/>
      <c r="VOA38" s="730"/>
      <c r="VOB38" s="730"/>
      <c r="VOC38" s="730"/>
      <c r="VOD38" s="730"/>
      <c r="VOE38" s="730"/>
      <c r="VOF38" s="730"/>
      <c r="VOG38" s="730"/>
      <c r="VOH38" s="730"/>
      <c r="VOI38" s="730"/>
      <c r="VOJ38" s="730"/>
      <c r="VOK38" s="730"/>
      <c r="VOL38" s="730"/>
      <c r="VOM38" s="730"/>
      <c r="VON38" s="730"/>
      <c r="VOO38" s="730"/>
      <c r="VOP38" s="730"/>
      <c r="VOQ38" s="730"/>
      <c r="VOR38" s="730"/>
      <c r="VOS38" s="730"/>
      <c r="VOT38" s="730"/>
      <c r="VOU38" s="730"/>
      <c r="VOV38" s="730"/>
      <c r="VOW38" s="730"/>
      <c r="VOX38" s="730"/>
      <c r="VOY38" s="730"/>
      <c r="VOZ38" s="730"/>
      <c r="VPA38" s="730"/>
      <c r="VPB38" s="730"/>
      <c r="VPC38" s="730"/>
      <c r="VPD38" s="730"/>
      <c r="VPE38" s="730"/>
      <c r="VPF38" s="730"/>
      <c r="VPG38" s="730"/>
      <c r="VPH38" s="730"/>
      <c r="VPI38" s="730"/>
      <c r="VPJ38" s="730"/>
      <c r="VPK38" s="730"/>
      <c r="VPL38" s="730"/>
      <c r="VPM38" s="730"/>
      <c r="VPN38" s="730"/>
      <c r="VPO38" s="730"/>
      <c r="VPP38" s="730"/>
      <c r="VPQ38" s="730"/>
      <c r="VPR38" s="730"/>
      <c r="VPS38" s="730"/>
      <c r="VPT38" s="730"/>
      <c r="VPU38" s="730"/>
      <c r="VPV38" s="730"/>
      <c r="VPW38" s="730"/>
      <c r="VPX38" s="730"/>
      <c r="VPY38" s="730"/>
      <c r="VPZ38" s="730"/>
      <c r="VQA38" s="730"/>
      <c r="VQB38" s="730"/>
      <c r="VQC38" s="730"/>
      <c r="VQD38" s="730"/>
      <c r="VQE38" s="730"/>
      <c r="VQF38" s="730"/>
      <c r="VQG38" s="730"/>
      <c r="VQH38" s="730"/>
      <c r="VQI38" s="730"/>
      <c r="VQJ38" s="730"/>
      <c r="VQK38" s="730"/>
      <c r="VQL38" s="730"/>
      <c r="VQM38" s="730"/>
      <c r="VQN38" s="730"/>
      <c r="VQO38" s="730"/>
      <c r="VQP38" s="730"/>
      <c r="VQQ38" s="730"/>
      <c r="VQR38" s="730"/>
      <c r="VQS38" s="730"/>
      <c r="VQT38" s="730"/>
      <c r="VQU38" s="730"/>
      <c r="VQV38" s="730"/>
      <c r="VQW38" s="730"/>
      <c r="VQX38" s="730"/>
      <c r="VQY38" s="730"/>
      <c r="VQZ38" s="730"/>
      <c r="VRA38" s="730"/>
      <c r="VRB38" s="730"/>
      <c r="VRC38" s="730"/>
      <c r="VRD38" s="730"/>
      <c r="VRE38" s="730"/>
      <c r="VRF38" s="730"/>
      <c r="VRG38" s="730"/>
      <c r="VRH38" s="730"/>
      <c r="VRI38" s="730"/>
      <c r="VRJ38" s="730"/>
      <c r="VRK38" s="730"/>
      <c r="VRL38" s="730"/>
      <c r="VRM38" s="730"/>
      <c r="VRN38" s="730"/>
      <c r="VRO38" s="730"/>
      <c r="VRP38" s="730"/>
      <c r="VRQ38" s="730"/>
      <c r="VRR38" s="730"/>
      <c r="VRS38" s="730"/>
      <c r="VRT38" s="730"/>
      <c r="VRU38" s="730"/>
      <c r="VRV38" s="730"/>
      <c r="VRW38" s="730"/>
      <c r="VRX38" s="730"/>
      <c r="VRY38" s="730"/>
      <c r="VRZ38" s="730"/>
      <c r="VSA38" s="730"/>
      <c r="VSB38" s="730"/>
      <c r="VSC38" s="730"/>
      <c r="VSD38" s="730"/>
      <c r="VSE38" s="730"/>
      <c r="VSF38" s="730"/>
      <c r="VSG38" s="730"/>
      <c r="VSH38" s="730"/>
      <c r="VSI38" s="730"/>
      <c r="VSJ38" s="730"/>
      <c r="VSK38" s="730"/>
      <c r="VSL38" s="730"/>
      <c r="VSM38" s="730"/>
      <c r="VSN38" s="730"/>
      <c r="VSO38" s="730"/>
      <c r="VSP38" s="730"/>
      <c r="VSQ38" s="730"/>
      <c r="VSR38" s="730"/>
      <c r="VSS38" s="730"/>
      <c r="VST38" s="730"/>
      <c r="VSU38" s="730"/>
      <c r="VSV38" s="730"/>
      <c r="VSW38" s="730"/>
      <c r="VSX38" s="730"/>
      <c r="VSY38" s="730"/>
      <c r="VSZ38" s="730"/>
      <c r="VTA38" s="730"/>
      <c r="VTB38" s="730"/>
      <c r="VTC38" s="730"/>
      <c r="VTD38" s="730"/>
      <c r="VTE38" s="730"/>
      <c r="VTF38" s="730"/>
      <c r="VTG38" s="730"/>
      <c r="VTH38" s="730"/>
      <c r="VTI38" s="730"/>
      <c r="VTJ38" s="730"/>
      <c r="VTK38" s="730"/>
      <c r="VTL38" s="730"/>
      <c r="VTM38" s="730"/>
      <c r="VTN38" s="730"/>
      <c r="VTO38" s="730"/>
      <c r="VTP38" s="730"/>
      <c r="VTQ38" s="730"/>
      <c r="VTR38" s="730"/>
      <c r="VTS38" s="730"/>
      <c r="VTT38" s="730"/>
      <c r="VTU38" s="730"/>
      <c r="VTV38" s="730"/>
      <c r="VTW38" s="730"/>
      <c r="VTX38" s="730"/>
      <c r="VTY38" s="730"/>
      <c r="VTZ38" s="730"/>
      <c r="VUA38" s="730"/>
      <c r="VUB38" s="730"/>
      <c r="VUC38" s="730"/>
      <c r="VUD38" s="730"/>
      <c r="VUE38" s="730"/>
      <c r="VUF38" s="730"/>
      <c r="VUG38" s="730"/>
      <c r="VUH38" s="730"/>
      <c r="VUI38" s="730"/>
      <c r="VUJ38" s="730"/>
      <c r="VUK38" s="730"/>
      <c r="VUL38" s="730"/>
      <c r="VUM38" s="730"/>
      <c r="VUN38" s="730"/>
      <c r="VUO38" s="730"/>
      <c r="VUP38" s="730"/>
      <c r="VUQ38" s="730"/>
      <c r="VUR38" s="730"/>
      <c r="VUS38" s="730"/>
      <c r="VUT38" s="730"/>
      <c r="VUU38" s="730"/>
      <c r="VUV38" s="730"/>
      <c r="VUW38" s="730"/>
      <c r="VUX38" s="730"/>
      <c r="VUY38" s="730"/>
      <c r="VUZ38" s="730"/>
      <c r="VVA38" s="730"/>
      <c r="VVB38" s="730"/>
      <c r="VVC38" s="730"/>
      <c r="VVD38" s="730"/>
      <c r="VVE38" s="730"/>
      <c r="VVF38" s="730"/>
      <c r="VVG38" s="730"/>
      <c r="VVH38" s="730"/>
      <c r="VVI38" s="730"/>
      <c r="VVJ38" s="730"/>
      <c r="VVK38" s="730"/>
      <c r="VVL38" s="730"/>
      <c r="VVM38" s="730"/>
      <c r="VVN38" s="730"/>
      <c r="VVO38" s="730"/>
      <c r="VVP38" s="730"/>
      <c r="VVQ38" s="730"/>
      <c r="VVR38" s="730"/>
      <c r="VVS38" s="730"/>
      <c r="VVT38" s="730"/>
      <c r="VVU38" s="730"/>
      <c r="VVV38" s="730"/>
      <c r="VVW38" s="730"/>
      <c r="VVX38" s="730"/>
      <c r="VVY38" s="730"/>
      <c r="VVZ38" s="730"/>
      <c r="VWA38" s="730"/>
      <c r="VWB38" s="730"/>
      <c r="VWC38" s="730"/>
      <c r="VWD38" s="730"/>
      <c r="VWE38" s="730"/>
      <c r="VWF38" s="730"/>
      <c r="VWG38" s="730"/>
      <c r="VWH38" s="730"/>
      <c r="VWI38" s="730"/>
      <c r="VWJ38" s="730"/>
      <c r="VWK38" s="730"/>
      <c r="VWL38" s="730"/>
      <c r="VWM38" s="730"/>
      <c r="VWN38" s="730"/>
      <c r="VWO38" s="730"/>
      <c r="VWP38" s="730"/>
      <c r="VWQ38" s="730"/>
      <c r="VWR38" s="730"/>
      <c r="VWS38" s="730"/>
      <c r="VWT38" s="730"/>
      <c r="VWU38" s="730"/>
      <c r="VWV38" s="730"/>
      <c r="VWW38" s="730"/>
      <c r="VWX38" s="730"/>
      <c r="VWY38" s="730"/>
      <c r="VWZ38" s="730"/>
      <c r="VXA38" s="730"/>
      <c r="VXB38" s="730"/>
      <c r="VXC38" s="730"/>
      <c r="VXD38" s="730"/>
      <c r="VXE38" s="730"/>
      <c r="VXF38" s="730"/>
      <c r="VXG38" s="730"/>
      <c r="VXH38" s="730"/>
      <c r="VXI38" s="730"/>
      <c r="VXJ38" s="730"/>
      <c r="VXK38" s="730"/>
      <c r="VXL38" s="730"/>
      <c r="VXM38" s="730"/>
      <c r="VXN38" s="730"/>
      <c r="VXO38" s="730"/>
      <c r="VXP38" s="730"/>
      <c r="VXQ38" s="730"/>
      <c r="VXR38" s="730"/>
      <c r="VXS38" s="730"/>
      <c r="VXT38" s="730"/>
      <c r="VXU38" s="730"/>
      <c r="VXV38" s="730"/>
      <c r="VXW38" s="730"/>
      <c r="VXX38" s="730"/>
      <c r="VXY38" s="730"/>
      <c r="VXZ38" s="730"/>
      <c r="VYA38" s="730"/>
      <c r="VYB38" s="730"/>
      <c r="VYC38" s="730"/>
      <c r="VYD38" s="730"/>
      <c r="VYE38" s="730"/>
      <c r="VYF38" s="730"/>
      <c r="VYG38" s="730"/>
      <c r="VYH38" s="730"/>
      <c r="VYI38" s="730"/>
      <c r="VYJ38" s="730"/>
      <c r="VYK38" s="730"/>
      <c r="VYL38" s="730"/>
      <c r="VYM38" s="730"/>
      <c r="VYN38" s="730"/>
      <c r="VYO38" s="730"/>
      <c r="VYP38" s="730"/>
      <c r="VYQ38" s="730"/>
      <c r="VYR38" s="730"/>
      <c r="VYS38" s="730"/>
      <c r="VYT38" s="730"/>
      <c r="VYU38" s="730"/>
      <c r="VYV38" s="730"/>
      <c r="VYW38" s="730"/>
      <c r="VYX38" s="730"/>
      <c r="VYY38" s="730"/>
      <c r="VYZ38" s="730"/>
      <c r="VZA38" s="730"/>
      <c r="VZB38" s="730"/>
      <c r="VZC38" s="730"/>
      <c r="VZD38" s="730"/>
      <c r="VZE38" s="730"/>
      <c r="VZF38" s="730"/>
      <c r="VZG38" s="730"/>
      <c r="VZH38" s="730"/>
      <c r="VZI38" s="730"/>
      <c r="VZJ38" s="730"/>
      <c r="VZK38" s="730"/>
      <c r="VZL38" s="730"/>
      <c r="VZM38" s="730"/>
      <c r="VZN38" s="730"/>
      <c r="VZO38" s="730"/>
      <c r="VZP38" s="730"/>
      <c r="VZQ38" s="730"/>
      <c r="VZR38" s="730"/>
      <c r="VZS38" s="730"/>
      <c r="VZT38" s="730"/>
      <c r="VZU38" s="730"/>
      <c r="VZV38" s="730"/>
      <c r="VZW38" s="730"/>
      <c r="VZX38" s="730"/>
      <c r="VZY38" s="730"/>
      <c r="VZZ38" s="730"/>
      <c r="WAA38" s="730"/>
      <c r="WAB38" s="730"/>
      <c r="WAC38" s="730"/>
      <c r="WAD38" s="730"/>
      <c r="WAE38" s="730"/>
      <c r="WAF38" s="730"/>
      <c r="WAG38" s="730"/>
      <c r="WAH38" s="730"/>
      <c r="WAI38" s="730"/>
      <c r="WAJ38" s="730"/>
      <c r="WAK38" s="730"/>
      <c r="WAL38" s="730"/>
      <c r="WAM38" s="730"/>
      <c r="WAN38" s="730"/>
      <c r="WAO38" s="730"/>
      <c r="WAP38" s="730"/>
      <c r="WAQ38" s="730"/>
      <c r="WAR38" s="730"/>
      <c r="WAS38" s="730"/>
      <c r="WAT38" s="730"/>
      <c r="WAU38" s="730"/>
      <c r="WAV38" s="730"/>
      <c r="WAW38" s="730"/>
      <c r="WAX38" s="730"/>
      <c r="WAY38" s="730"/>
      <c r="WAZ38" s="730"/>
      <c r="WBA38" s="730"/>
      <c r="WBB38" s="730"/>
      <c r="WBC38" s="730"/>
      <c r="WBD38" s="730"/>
      <c r="WBE38" s="730"/>
      <c r="WBF38" s="730"/>
      <c r="WBG38" s="730"/>
      <c r="WBH38" s="730"/>
      <c r="WBI38" s="730"/>
      <c r="WBJ38" s="730"/>
      <c r="WBK38" s="730"/>
      <c r="WBL38" s="730"/>
      <c r="WBM38" s="730"/>
      <c r="WBN38" s="730"/>
      <c r="WBO38" s="730"/>
      <c r="WBP38" s="730"/>
      <c r="WBQ38" s="730"/>
      <c r="WBR38" s="730"/>
      <c r="WBS38" s="730"/>
      <c r="WBT38" s="730"/>
      <c r="WBU38" s="730"/>
      <c r="WBV38" s="730"/>
      <c r="WBW38" s="730"/>
      <c r="WBX38" s="730"/>
      <c r="WBY38" s="730"/>
      <c r="WBZ38" s="730"/>
      <c r="WCA38" s="730"/>
      <c r="WCB38" s="730"/>
      <c r="WCC38" s="730"/>
      <c r="WCD38" s="730"/>
      <c r="WCE38" s="730"/>
      <c r="WCF38" s="730"/>
      <c r="WCG38" s="730"/>
      <c r="WCH38" s="730"/>
      <c r="WCI38" s="730"/>
      <c r="WCJ38" s="730"/>
      <c r="WCK38" s="730"/>
      <c r="WCL38" s="730"/>
      <c r="WCM38" s="730"/>
      <c r="WCN38" s="730"/>
      <c r="WCO38" s="730"/>
      <c r="WCP38" s="730"/>
      <c r="WCQ38" s="730"/>
      <c r="WCR38" s="730"/>
      <c r="WCS38" s="730"/>
      <c r="WCT38" s="730"/>
      <c r="WCU38" s="730"/>
      <c r="WCV38" s="730"/>
      <c r="WCW38" s="730"/>
      <c r="WCX38" s="730"/>
      <c r="WCY38" s="730"/>
      <c r="WCZ38" s="730"/>
      <c r="WDA38" s="730"/>
      <c r="WDB38" s="730"/>
      <c r="WDC38" s="730"/>
      <c r="WDD38" s="730"/>
      <c r="WDE38" s="730"/>
      <c r="WDF38" s="730"/>
      <c r="WDG38" s="730"/>
      <c r="WDH38" s="730"/>
      <c r="WDI38" s="730"/>
      <c r="WDJ38" s="730"/>
      <c r="WDK38" s="730"/>
      <c r="WDL38" s="730"/>
      <c r="WDM38" s="730"/>
      <c r="WDN38" s="730"/>
      <c r="WDO38" s="730"/>
      <c r="WDP38" s="730"/>
      <c r="WDQ38" s="730"/>
      <c r="WDR38" s="730"/>
      <c r="WDS38" s="730"/>
      <c r="WDT38" s="730"/>
      <c r="WDU38" s="730"/>
      <c r="WDV38" s="730"/>
      <c r="WDW38" s="730"/>
      <c r="WDX38" s="730"/>
      <c r="WDY38" s="730"/>
      <c r="WDZ38" s="730"/>
      <c r="WEA38" s="730"/>
      <c r="WEB38" s="730"/>
      <c r="WEC38" s="730"/>
      <c r="WED38" s="730"/>
      <c r="WEE38" s="730"/>
      <c r="WEF38" s="730"/>
      <c r="WEG38" s="730"/>
      <c r="WEH38" s="730"/>
      <c r="WEI38" s="730"/>
      <c r="WEJ38" s="730"/>
      <c r="WEK38" s="730"/>
      <c r="WEL38" s="730"/>
      <c r="WEM38" s="730"/>
      <c r="WEN38" s="730"/>
      <c r="WEO38" s="730"/>
      <c r="WEP38" s="730"/>
      <c r="WEQ38" s="730"/>
      <c r="WER38" s="730"/>
      <c r="WES38" s="730"/>
      <c r="WET38" s="730"/>
      <c r="WEU38" s="730"/>
      <c r="WEV38" s="730"/>
      <c r="WEW38" s="730"/>
      <c r="WEX38" s="730"/>
      <c r="WEY38" s="730"/>
      <c r="WEZ38" s="730"/>
      <c r="WFA38" s="730"/>
      <c r="WFB38" s="730"/>
      <c r="WFC38" s="730"/>
      <c r="WFD38" s="730"/>
      <c r="WFE38" s="730"/>
      <c r="WFF38" s="730"/>
      <c r="WFG38" s="730"/>
      <c r="WFH38" s="730"/>
      <c r="WFI38" s="730"/>
      <c r="WFJ38" s="730"/>
      <c r="WFK38" s="730"/>
      <c r="WFL38" s="730"/>
      <c r="WFM38" s="730"/>
      <c r="WFN38" s="730"/>
      <c r="WFO38" s="730"/>
      <c r="WFP38" s="730"/>
      <c r="WFQ38" s="730"/>
      <c r="WFR38" s="730"/>
      <c r="WFS38" s="730"/>
      <c r="WFT38" s="730"/>
      <c r="WFU38" s="730"/>
      <c r="WFV38" s="730"/>
      <c r="WFW38" s="730"/>
      <c r="WFX38" s="730"/>
      <c r="WFY38" s="730"/>
      <c r="WFZ38" s="730"/>
      <c r="WGA38" s="730"/>
      <c r="WGB38" s="730"/>
      <c r="WGC38" s="730"/>
      <c r="WGD38" s="730"/>
      <c r="WGE38" s="730"/>
      <c r="WGF38" s="730"/>
      <c r="WGG38" s="730"/>
      <c r="WGH38" s="730"/>
      <c r="WGI38" s="730"/>
      <c r="WGJ38" s="730"/>
      <c r="WGK38" s="730"/>
      <c r="WGL38" s="730"/>
      <c r="WGM38" s="730"/>
      <c r="WGN38" s="730"/>
      <c r="WGO38" s="730"/>
      <c r="WGP38" s="730"/>
      <c r="WGQ38" s="730"/>
      <c r="WGR38" s="730"/>
      <c r="WGS38" s="730"/>
      <c r="WGT38" s="730"/>
      <c r="WGU38" s="730"/>
      <c r="WGV38" s="730"/>
      <c r="WGW38" s="730"/>
      <c r="WGX38" s="730"/>
      <c r="WGY38" s="730"/>
      <c r="WGZ38" s="730"/>
      <c r="WHA38" s="730"/>
      <c r="WHB38" s="730"/>
      <c r="WHC38" s="730"/>
      <c r="WHD38" s="730"/>
      <c r="WHE38" s="730"/>
      <c r="WHF38" s="730"/>
      <c r="WHG38" s="730"/>
      <c r="WHH38" s="730"/>
      <c r="WHI38" s="730"/>
      <c r="WHJ38" s="730"/>
      <c r="WHK38" s="730"/>
      <c r="WHL38" s="730"/>
      <c r="WHM38" s="730"/>
      <c r="WHN38" s="730"/>
      <c r="WHO38" s="730"/>
      <c r="WHP38" s="730"/>
      <c r="WHQ38" s="730"/>
      <c r="WHR38" s="730"/>
      <c r="WHS38" s="730"/>
      <c r="WHT38" s="730"/>
      <c r="WHU38" s="730"/>
      <c r="WHV38" s="730"/>
      <c r="WHW38" s="730"/>
      <c r="WHX38" s="730"/>
      <c r="WHY38" s="730"/>
      <c r="WHZ38" s="730"/>
      <c r="WIA38" s="730"/>
      <c r="WIB38" s="730"/>
      <c r="WIC38" s="730"/>
      <c r="WID38" s="730"/>
      <c r="WIE38" s="730"/>
      <c r="WIF38" s="730"/>
      <c r="WIG38" s="730"/>
      <c r="WIH38" s="730"/>
      <c r="WII38" s="730"/>
      <c r="WIJ38" s="730"/>
      <c r="WIK38" s="730"/>
      <c r="WIL38" s="730"/>
      <c r="WIM38" s="730"/>
      <c r="WIN38" s="730"/>
      <c r="WIO38" s="730"/>
      <c r="WIP38" s="730"/>
      <c r="WIQ38" s="730"/>
      <c r="WIR38" s="730"/>
      <c r="WIS38" s="730"/>
      <c r="WIT38" s="730"/>
      <c r="WIU38" s="730"/>
      <c r="WIV38" s="730"/>
      <c r="WIW38" s="730"/>
      <c r="WIX38" s="730"/>
      <c r="WIY38" s="730"/>
      <c r="WIZ38" s="730"/>
      <c r="WJA38" s="730"/>
      <c r="WJB38" s="730"/>
      <c r="WJC38" s="730"/>
      <c r="WJD38" s="730"/>
      <c r="WJE38" s="730"/>
      <c r="WJF38" s="730"/>
      <c r="WJG38" s="730"/>
      <c r="WJH38" s="730"/>
      <c r="WJI38" s="730"/>
      <c r="WJJ38" s="730"/>
      <c r="WJK38" s="730"/>
      <c r="WJL38" s="730"/>
      <c r="WJM38" s="730"/>
      <c r="WJN38" s="730"/>
      <c r="WJO38" s="730"/>
      <c r="WJP38" s="730"/>
      <c r="WJQ38" s="730"/>
      <c r="WJR38" s="730"/>
      <c r="WJS38" s="730"/>
      <c r="WJT38" s="730"/>
      <c r="WJU38" s="730"/>
      <c r="WJV38" s="730"/>
      <c r="WJW38" s="730"/>
      <c r="WJX38" s="730"/>
      <c r="WJY38" s="730"/>
      <c r="WJZ38" s="730"/>
      <c r="WKA38" s="730"/>
      <c r="WKB38" s="730"/>
      <c r="WKC38" s="730"/>
      <c r="WKD38" s="730"/>
      <c r="WKE38" s="730"/>
      <c r="WKF38" s="730"/>
      <c r="WKG38" s="730"/>
      <c r="WKH38" s="730"/>
      <c r="WKI38" s="730"/>
      <c r="WKJ38" s="730"/>
      <c r="WKK38" s="730"/>
      <c r="WKL38" s="730"/>
      <c r="WKM38" s="730"/>
      <c r="WKN38" s="730"/>
      <c r="WKO38" s="730"/>
      <c r="WKP38" s="730"/>
      <c r="WKQ38" s="730"/>
      <c r="WKR38" s="730"/>
      <c r="WKS38" s="730"/>
      <c r="WKT38" s="730"/>
      <c r="WKU38" s="730"/>
      <c r="WKV38" s="730"/>
      <c r="WKW38" s="730"/>
      <c r="WKX38" s="730"/>
      <c r="WKY38" s="730"/>
      <c r="WKZ38" s="730"/>
      <c r="WLA38" s="730"/>
      <c r="WLB38" s="730"/>
      <c r="WLC38" s="730"/>
      <c r="WLD38" s="730"/>
      <c r="WLE38" s="730"/>
      <c r="WLF38" s="730"/>
      <c r="WLG38" s="730"/>
      <c r="WLH38" s="730"/>
      <c r="WLI38" s="730"/>
      <c r="WLJ38" s="730"/>
      <c r="WLK38" s="730"/>
      <c r="WLL38" s="730"/>
      <c r="WLM38" s="730"/>
      <c r="WLN38" s="730"/>
      <c r="WLO38" s="730"/>
      <c r="WLP38" s="730"/>
      <c r="WLQ38" s="730"/>
      <c r="WLR38" s="730"/>
      <c r="WLS38" s="730"/>
      <c r="WLT38" s="730"/>
      <c r="WLU38" s="730"/>
      <c r="WLV38" s="730"/>
      <c r="WLW38" s="730"/>
      <c r="WLX38" s="730"/>
      <c r="WLY38" s="730"/>
      <c r="WLZ38" s="730"/>
      <c r="WMA38" s="730"/>
      <c r="WMB38" s="730"/>
      <c r="WMC38" s="730"/>
      <c r="WMD38" s="730"/>
      <c r="WME38" s="730"/>
      <c r="WMF38" s="730"/>
      <c r="WMG38" s="730"/>
      <c r="WMH38" s="730"/>
      <c r="WMI38" s="730"/>
      <c r="WMJ38" s="730"/>
      <c r="WMK38" s="730"/>
      <c r="WML38" s="730"/>
      <c r="WMM38" s="730"/>
      <c r="WMN38" s="730"/>
      <c r="WMO38" s="730"/>
      <c r="WMP38" s="730"/>
      <c r="WMQ38" s="730"/>
      <c r="WMR38" s="730"/>
      <c r="WMS38" s="730"/>
      <c r="WMT38" s="730"/>
      <c r="WMU38" s="730"/>
      <c r="WMV38" s="730"/>
      <c r="WMW38" s="730"/>
      <c r="WMX38" s="730"/>
      <c r="WMY38" s="730"/>
      <c r="WMZ38" s="730"/>
      <c r="WNA38" s="730"/>
      <c r="WNB38" s="730"/>
      <c r="WNC38" s="730"/>
      <c r="WND38" s="730"/>
      <c r="WNE38" s="730"/>
      <c r="WNF38" s="730"/>
      <c r="WNG38" s="730"/>
      <c r="WNH38" s="730"/>
      <c r="WNI38" s="730"/>
      <c r="WNJ38" s="730"/>
      <c r="WNK38" s="730"/>
      <c r="WNL38" s="730"/>
      <c r="WNM38" s="730"/>
      <c r="WNN38" s="730"/>
      <c r="WNO38" s="730"/>
      <c r="WNP38" s="730"/>
      <c r="WNQ38" s="730"/>
      <c r="WNR38" s="730"/>
      <c r="WNS38" s="730"/>
      <c r="WNT38" s="730"/>
      <c r="WNU38" s="730"/>
      <c r="WNV38" s="730"/>
      <c r="WNW38" s="730"/>
      <c r="WNX38" s="730"/>
      <c r="WNY38" s="730"/>
      <c r="WNZ38" s="730"/>
      <c r="WOA38" s="730"/>
      <c r="WOB38" s="730"/>
      <c r="WOC38" s="730"/>
      <c r="WOD38" s="730"/>
      <c r="WOE38" s="730"/>
      <c r="WOF38" s="730"/>
      <c r="WOG38" s="730"/>
      <c r="WOH38" s="730"/>
      <c r="WOI38" s="730"/>
      <c r="WOJ38" s="730"/>
      <c r="WOK38" s="730"/>
      <c r="WOL38" s="730"/>
      <c r="WOM38" s="730"/>
      <c r="WON38" s="730"/>
      <c r="WOO38" s="730"/>
      <c r="WOP38" s="730"/>
      <c r="WOQ38" s="730"/>
      <c r="WOR38" s="730"/>
      <c r="WOS38" s="730"/>
      <c r="WOT38" s="730"/>
      <c r="WOU38" s="730"/>
      <c r="WOV38" s="730"/>
      <c r="WOW38" s="730"/>
      <c r="WOX38" s="730"/>
      <c r="WOY38" s="730"/>
      <c r="WOZ38" s="730"/>
      <c r="WPA38" s="730"/>
      <c r="WPB38" s="730"/>
      <c r="WPC38" s="730"/>
      <c r="WPD38" s="730"/>
      <c r="WPE38" s="730"/>
      <c r="WPF38" s="730"/>
      <c r="WPG38" s="730"/>
      <c r="WPH38" s="730"/>
      <c r="WPI38" s="730"/>
      <c r="WPJ38" s="730"/>
      <c r="WPK38" s="730"/>
      <c r="WPL38" s="730"/>
      <c r="WPM38" s="730"/>
      <c r="WPN38" s="730"/>
      <c r="WPO38" s="730"/>
      <c r="WPP38" s="730"/>
      <c r="WPQ38" s="730"/>
      <c r="WPR38" s="730"/>
      <c r="WPS38" s="730"/>
      <c r="WPT38" s="730"/>
      <c r="WPU38" s="730"/>
      <c r="WPV38" s="730"/>
      <c r="WPW38" s="730"/>
      <c r="WPX38" s="730"/>
      <c r="WPY38" s="730"/>
      <c r="WPZ38" s="730"/>
      <c r="WQA38" s="730"/>
      <c r="WQB38" s="730"/>
      <c r="WQC38" s="730"/>
      <c r="WQD38" s="730"/>
      <c r="WQE38" s="730"/>
      <c r="WQF38" s="730"/>
      <c r="WQG38" s="730"/>
      <c r="WQH38" s="730"/>
      <c r="WQI38" s="730"/>
      <c r="WQJ38" s="730"/>
      <c r="WQK38" s="730"/>
      <c r="WQL38" s="730"/>
      <c r="WQM38" s="730"/>
      <c r="WQN38" s="730"/>
      <c r="WQO38" s="730"/>
      <c r="WQP38" s="730"/>
      <c r="WQQ38" s="730"/>
      <c r="WQR38" s="730"/>
      <c r="WQS38" s="730"/>
      <c r="WQT38" s="730"/>
      <c r="WQU38" s="730"/>
      <c r="WQV38" s="730"/>
      <c r="WQW38" s="730"/>
      <c r="WQX38" s="730"/>
      <c r="WQY38" s="730"/>
      <c r="WQZ38" s="730"/>
      <c r="WRA38" s="730"/>
      <c r="WRB38" s="730"/>
      <c r="WRC38" s="730"/>
      <c r="WRD38" s="730"/>
      <c r="WRE38" s="730"/>
      <c r="WRF38" s="730"/>
      <c r="WRG38" s="730"/>
      <c r="WRH38" s="730"/>
      <c r="WRI38" s="730"/>
      <c r="WRJ38" s="730"/>
      <c r="WRK38" s="730"/>
      <c r="WRL38" s="730"/>
      <c r="WRM38" s="730"/>
      <c r="WRN38" s="730"/>
      <c r="WRO38" s="730"/>
      <c r="WRP38" s="730"/>
      <c r="WRQ38" s="730"/>
      <c r="WRR38" s="730"/>
      <c r="WRS38" s="730"/>
      <c r="WRT38" s="730"/>
      <c r="WRU38" s="730"/>
      <c r="WRV38" s="730"/>
      <c r="WRW38" s="730"/>
      <c r="WRX38" s="730"/>
      <c r="WRY38" s="730"/>
      <c r="WRZ38" s="730"/>
      <c r="WSA38" s="730"/>
      <c r="WSB38" s="730"/>
      <c r="WSC38" s="730"/>
      <c r="WSD38" s="730"/>
      <c r="WSE38" s="730"/>
      <c r="WSF38" s="730"/>
      <c r="WSG38" s="730"/>
      <c r="WSH38" s="730"/>
      <c r="WSI38" s="730"/>
      <c r="WSJ38" s="730"/>
      <c r="WSK38" s="730"/>
      <c r="WSL38" s="730"/>
      <c r="WSM38" s="730"/>
      <c r="WSN38" s="730"/>
      <c r="WSO38" s="730"/>
      <c r="WSP38" s="730"/>
      <c r="WSQ38" s="730"/>
      <c r="WSR38" s="730"/>
      <c r="WSS38" s="730"/>
      <c r="WST38" s="730"/>
      <c r="WSU38" s="730"/>
      <c r="WSV38" s="730"/>
      <c r="WSW38" s="730"/>
      <c r="WSX38" s="730"/>
      <c r="WSY38" s="730"/>
      <c r="WSZ38" s="730"/>
      <c r="WTA38" s="730"/>
      <c r="WTB38" s="730"/>
      <c r="WTC38" s="730"/>
      <c r="WTD38" s="730"/>
      <c r="WTE38" s="730"/>
      <c r="WTF38" s="730"/>
      <c r="WTG38" s="730"/>
      <c r="WTH38" s="730"/>
      <c r="WTI38" s="730"/>
      <c r="WTJ38" s="730"/>
      <c r="WTK38" s="730"/>
      <c r="WTL38" s="730"/>
      <c r="WTM38" s="730"/>
      <c r="WTN38" s="730"/>
      <c r="WTO38" s="730"/>
      <c r="WTP38" s="730"/>
      <c r="WTQ38" s="730"/>
      <c r="WTR38" s="730"/>
      <c r="WTS38" s="730"/>
      <c r="WTT38" s="730"/>
      <c r="WTU38" s="730"/>
      <c r="WTV38" s="730"/>
      <c r="WTW38" s="730"/>
      <c r="WTX38" s="730"/>
      <c r="WTY38" s="730"/>
      <c r="WTZ38" s="730"/>
      <c r="WUA38" s="730"/>
      <c r="WUB38" s="730"/>
      <c r="WUC38" s="730"/>
      <c r="WUD38" s="730"/>
      <c r="WUE38" s="730"/>
      <c r="WUF38" s="730"/>
      <c r="WUG38" s="730"/>
      <c r="WUH38" s="730"/>
      <c r="WUI38" s="730"/>
      <c r="WUJ38" s="730"/>
      <c r="WUK38" s="730"/>
      <c r="WUL38" s="730"/>
      <c r="WUM38" s="730"/>
      <c r="WUN38" s="730"/>
      <c r="WUO38" s="730"/>
      <c r="WUP38" s="730"/>
      <c r="WUQ38" s="730"/>
      <c r="WUR38" s="730"/>
      <c r="WUS38" s="730"/>
      <c r="WUT38" s="730"/>
      <c r="WUU38" s="730"/>
      <c r="WUV38" s="730"/>
      <c r="WUW38" s="730"/>
      <c r="WUX38" s="730"/>
      <c r="WUY38" s="730"/>
      <c r="WUZ38" s="730"/>
      <c r="WVA38" s="730"/>
      <c r="WVB38" s="730"/>
      <c r="WVC38" s="730"/>
      <c r="WVD38" s="730"/>
      <c r="WVE38" s="730"/>
      <c r="WVF38" s="730"/>
      <c r="WVG38" s="730"/>
      <c r="WVH38" s="730"/>
      <c r="WVI38" s="730"/>
      <c r="WVJ38" s="730"/>
      <c r="WVK38" s="730"/>
      <c r="WVL38" s="730"/>
      <c r="WVM38" s="730"/>
      <c r="WVN38" s="730"/>
      <c r="WVO38" s="730"/>
      <c r="WVP38" s="730"/>
      <c r="WVQ38" s="730"/>
      <c r="WVR38" s="730"/>
      <c r="WVS38" s="730"/>
      <c r="WVT38" s="730"/>
      <c r="WVU38" s="730"/>
      <c r="WVV38" s="730"/>
      <c r="WVW38" s="730"/>
      <c r="WVX38" s="730"/>
      <c r="WVY38" s="730"/>
      <c r="WVZ38" s="730"/>
      <c r="WWA38" s="730"/>
      <c r="WWB38" s="730"/>
      <c r="WWC38" s="730"/>
      <c r="WWD38" s="730"/>
      <c r="WWE38" s="730"/>
      <c r="WWF38" s="730"/>
      <c r="WWG38" s="730"/>
      <c r="WWH38" s="730"/>
      <c r="WWI38" s="730"/>
      <c r="WWJ38" s="730"/>
      <c r="WWK38" s="730"/>
      <c r="WWL38" s="730"/>
      <c r="WWM38" s="730"/>
      <c r="WWN38" s="730"/>
      <c r="WWO38" s="730"/>
      <c r="WWP38" s="730"/>
      <c r="WWQ38" s="730"/>
      <c r="WWR38" s="730"/>
      <c r="WWS38" s="730"/>
      <c r="WWT38" s="730"/>
      <c r="WWU38" s="730"/>
      <c r="WWV38" s="730"/>
      <c r="WWW38" s="730"/>
      <c r="WWX38" s="730"/>
      <c r="WWY38" s="730"/>
      <c r="WWZ38" s="730"/>
      <c r="WXA38" s="730"/>
      <c r="WXB38" s="730"/>
      <c r="WXC38" s="730"/>
      <c r="WXD38" s="730"/>
      <c r="WXE38" s="730"/>
      <c r="WXF38" s="730"/>
      <c r="WXG38" s="730"/>
      <c r="WXH38" s="730"/>
      <c r="WXI38" s="730"/>
      <c r="WXJ38" s="730"/>
      <c r="WXK38" s="730"/>
      <c r="WXL38" s="730"/>
      <c r="WXM38" s="730"/>
      <c r="WXN38" s="730"/>
      <c r="WXO38" s="730"/>
      <c r="WXP38" s="730"/>
      <c r="WXQ38" s="730"/>
      <c r="WXR38" s="730"/>
      <c r="WXS38" s="730"/>
      <c r="WXT38" s="730"/>
      <c r="WXU38" s="730"/>
      <c r="WXV38" s="730"/>
      <c r="WXW38" s="730"/>
      <c r="WXX38" s="730"/>
      <c r="WXY38" s="730"/>
      <c r="WXZ38" s="730"/>
      <c r="WYA38" s="730"/>
      <c r="WYB38" s="730"/>
      <c r="WYC38" s="730"/>
      <c r="WYD38" s="730"/>
      <c r="WYE38" s="730"/>
      <c r="WYF38" s="730"/>
      <c r="WYG38" s="730"/>
      <c r="WYH38" s="730"/>
      <c r="WYI38" s="730"/>
      <c r="WYJ38" s="730"/>
      <c r="WYK38" s="730"/>
      <c r="WYL38" s="730"/>
      <c r="WYM38" s="730"/>
      <c r="WYN38" s="730"/>
      <c r="WYO38" s="730"/>
      <c r="WYP38" s="730"/>
      <c r="WYQ38" s="730"/>
      <c r="WYR38" s="730"/>
      <c r="WYS38" s="730"/>
      <c r="WYT38" s="730"/>
      <c r="WYU38" s="730"/>
      <c r="WYV38" s="730"/>
      <c r="WYW38" s="730"/>
      <c r="WYX38" s="730"/>
      <c r="WYY38" s="730"/>
      <c r="WYZ38" s="730"/>
      <c r="WZA38" s="730"/>
      <c r="WZB38" s="730"/>
      <c r="WZC38" s="730"/>
      <c r="WZD38" s="730"/>
      <c r="WZE38" s="730"/>
      <c r="WZF38" s="730"/>
      <c r="WZG38" s="730"/>
      <c r="WZH38" s="730"/>
      <c r="WZI38" s="730"/>
      <c r="WZJ38" s="730"/>
      <c r="WZK38" s="730"/>
      <c r="WZL38" s="730"/>
      <c r="WZM38" s="730"/>
      <c r="WZN38" s="730"/>
      <c r="WZO38" s="730"/>
      <c r="WZP38" s="730"/>
      <c r="WZQ38" s="730"/>
      <c r="WZR38" s="730"/>
      <c r="WZS38" s="730"/>
      <c r="WZT38" s="730"/>
      <c r="WZU38" s="730"/>
      <c r="WZV38" s="730"/>
      <c r="WZW38" s="730"/>
      <c r="WZX38" s="730"/>
      <c r="WZY38" s="730"/>
      <c r="WZZ38" s="730"/>
      <c r="XAA38" s="730"/>
      <c r="XAB38" s="730"/>
      <c r="XAC38" s="730"/>
      <c r="XAD38" s="730"/>
      <c r="XAE38" s="730"/>
      <c r="XAF38" s="730"/>
      <c r="XAG38" s="730"/>
      <c r="XAH38" s="730"/>
      <c r="XAI38" s="730"/>
      <c r="XAJ38" s="730"/>
      <c r="XAK38" s="730"/>
      <c r="XAL38" s="730"/>
      <c r="XAM38" s="730"/>
      <c r="XAN38" s="730"/>
      <c r="XAO38" s="730"/>
      <c r="XAP38" s="730"/>
      <c r="XAQ38" s="730"/>
      <c r="XAR38" s="730"/>
      <c r="XAS38" s="730"/>
      <c r="XAT38" s="730"/>
      <c r="XAU38" s="730"/>
      <c r="XAV38" s="730"/>
      <c r="XAW38" s="730"/>
      <c r="XAX38" s="730"/>
      <c r="XAY38" s="730"/>
      <c r="XAZ38" s="730"/>
      <c r="XBA38" s="730"/>
      <c r="XBB38" s="730"/>
      <c r="XBC38" s="730"/>
      <c r="XBD38" s="730"/>
      <c r="XBE38" s="730"/>
      <c r="XBF38" s="730"/>
      <c r="XBG38" s="730"/>
      <c r="XBH38" s="730"/>
      <c r="XBI38" s="730"/>
      <c r="XBJ38" s="730"/>
      <c r="XBK38" s="730"/>
      <c r="XBL38" s="730"/>
      <c r="XBM38" s="730"/>
      <c r="XBN38" s="730"/>
      <c r="XBO38" s="730"/>
      <c r="XBP38" s="730"/>
      <c r="XBQ38" s="730"/>
      <c r="XBR38" s="730"/>
      <c r="XBS38" s="730"/>
      <c r="XBT38" s="730"/>
      <c r="XBU38" s="730"/>
      <c r="XBV38" s="730"/>
      <c r="XBW38" s="730"/>
      <c r="XBX38" s="730"/>
      <c r="XBY38" s="730"/>
      <c r="XBZ38" s="730"/>
      <c r="XCA38" s="730"/>
      <c r="XCB38" s="730"/>
      <c r="XCC38" s="730"/>
      <c r="XCD38" s="730"/>
      <c r="XCE38" s="730"/>
      <c r="XCF38" s="730"/>
      <c r="XCG38" s="730"/>
      <c r="XCH38" s="730"/>
      <c r="XCI38" s="730"/>
      <c r="XCJ38" s="730"/>
      <c r="XCK38" s="730"/>
      <c r="XCL38" s="730"/>
      <c r="XCM38" s="730"/>
      <c r="XCN38" s="730"/>
      <c r="XCO38" s="730"/>
      <c r="XCP38" s="730"/>
      <c r="XCQ38" s="730"/>
      <c r="XCR38" s="730"/>
      <c r="XCS38" s="730"/>
      <c r="XCT38" s="730"/>
      <c r="XCU38" s="730"/>
      <c r="XCV38" s="730"/>
      <c r="XCW38" s="730"/>
      <c r="XCX38" s="730"/>
      <c r="XCY38" s="730"/>
      <c r="XCZ38" s="730"/>
      <c r="XDA38" s="730"/>
      <c r="XDB38" s="730"/>
      <c r="XDC38" s="730"/>
      <c r="XDD38" s="730"/>
      <c r="XDE38" s="730"/>
      <c r="XDF38" s="730"/>
      <c r="XDG38" s="730"/>
      <c r="XDH38" s="730"/>
      <c r="XDI38" s="730"/>
      <c r="XDJ38" s="730"/>
      <c r="XDK38" s="730"/>
      <c r="XDL38" s="730"/>
      <c r="XDM38" s="730"/>
      <c r="XDN38" s="730"/>
      <c r="XDO38" s="730"/>
      <c r="XDP38" s="730"/>
      <c r="XDQ38" s="730"/>
      <c r="XDR38" s="730"/>
      <c r="XDS38" s="730"/>
      <c r="XDT38" s="730"/>
      <c r="XDU38" s="730"/>
      <c r="XDV38" s="730"/>
      <c r="XDW38" s="730"/>
      <c r="XDX38" s="730"/>
      <c r="XDY38" s="730"/>
      <c r="XDZ38" s="730"/>
      <c r="XEA38" s="730"/>
      <c r="XEB38" s="730"/>
      <c r="XEC38" s="730"/>
      <c r="XED38" s="730"/>
      <c r="XEE38" s="730"/>
      <c r="XEF38" s="730"/>
      <c r="XEG38" s="730"/>
      <c r="XEH38" s="730"/>
      <c r="XEI38" s="730"/>
      <c r="XEJ38" s="730"/>
      <c r="XEK38" s="730"/>
      <c r="XEL38" s="730"/>
      <c r="XEM38" s="730"/>
      <c r="XEN38" s="730"/>
      <c r="XEO38" s="730"/>
      <c r="XEP38" s="730"/>
      <c r="XEQ38" s="730"/>
      <c r="XER38" s="730"/>
      <c r="XES38" s="730"/>
      <c r="XET38" s="730"/>
      <c r="XEU38" s="730"/>
      <c r="XEV38" s="730"/>
      <c r="XEW38" s="730"/>
      <c r="XEX38" s="730"/>
      <c r="XEY38" s="730"/>
      <c r="XEZ38" s="730"/>
      <c r="XFA38" s="730"/>
    </row>
    <row r="39" spans="1:16381" s="247" customFormat="1" ht="15" customHeight="1" x14ac:dyDescent="0.25">
      <c r="A39" s="812"/>
      <c r="B39" s="1130" t="s">
        <v>1005</v>
      </c>
      <c r="C39" s="2010" t="s">
        <v>14</v>
      </c>
      <c r="D39" s="1997" t="str">
        <f>CONCATENATE("Col ", LEFT(ADDRESS(ROW(TLAC!C12),COLUMN(TLAC!C16),4), 1))</f>
        <v>Col C</v>
      </c>
      <c r="E39" s="1980" t="str">
        <f>CONCATENATE("Col ", LEFT(ADDRESS(ROW(TLAC!D12),COLUMN(TLAC!D16),4), 1))</f>
        <v>Col D</v>
      </c>
      <c r="G39" s="730"/>
      <c r="H39" s="730"/>
      <c r="I39" s="730"/>
      <c r="J39" s="730"/>
      <c r="K39" s="730"/>
      <c r="L39" s="730"/>
      <c r="M39" s="730"/>
      <c r="N39" s="730"/>
      <c r="O39" s="730"/>
      <c r="P39" s="730"/>
      <c r="Q39" s="730"/>
      <c r="R39" s="730"/>
      <c r="S39" s="730"/>
      <c r="T39" s="730"/>
      <c r="U39" s="730"/>
      <c r="V39" s="730"/>
      <c r="AN39" s="813"/>
    </row>
    <row r="40" spans="1:16381" s="247" customFormat="1" ht="15" customHeight="1" x14ac:dyDescent="0.25">
      <c r="A40" s="812"/>
      <c r="B40" s="1146" t="s">
        <v>1006</v>
      </c>
      <c r="C40" s="2011" t="str">
        <f>TLAC!B16</f>
        <v>Check: row 15 ≤ row 14</v>
      </c>
      <c r="D40" s="1147" t="str">
        <f>TLAC!C16</f>
        <v/>
      </c>
      <c r="E40" s="1765" t="str">
        <f>TLAC!D16</f>
        <v/>
      </c>
      <c r="G40" s="730"/>
      <c r="H40" s="730"/>
      <c r="I40" s="730"/>
      <c r="J40" s="730"/>
      <c r="K40" s="730"/>
      <c r="L40" s="730"/>
      <c r="M40" s="730"/>
      <c r="N40" s="730"/>
      <c r="O40" s="730"/>
      <c r="P40" s="730"/>
      <c r="Q40" s="730"/>
      <c r="R40" s="730"/>
      <c r="S40" s="730"/>
      <c r="T40" s="730"/>
      <c r="U40" s="730"/>
      <c r="V40" s="730"/>
      <c r="AN40" s="813"/>
    </row>
    <row r="41" spans="1:16381" s="247" customFormat="1" ht="15" customHeight="1" x14ac:dyDescent="0.25">
      <c r="A41" s="812"/>
      <c r="B41" s="730"/>
      <c r="C41" s="730"/>
      <c r="D41" s="730"/>
      <c r="E41" s="730"/>
      <c r="F41" s="730"/>
      <c r="G41" s="730"/>
      <c r="H41" s="730"/>
      <c r="I41" s="730"/>
      <c r="J41" s="730"/>
      <c r="K41" s="730"/>
      <c r="L41" s="730"/>
      <c r="M41" s="730"/>
      <c r="N41" s="730"/>
      <c r="O41" s="730"/>
      <c r="P41" s="730"/>
      <c r="Q41" s="730"/>
      <c r="R41" s="730"/>
      <c r="S41" s="730"/>
      <c r="T41" s="730"/>
      <c r="U41" s="730"/>
      <c r="V41" s="730"/>
      <c r="W41" s="1777"/>
      <c r="AN41" s="813"/>
    </row>
    <row r="42" spans="1:16381" s="247" customFormat="1" ht="45" customHeight="1" x14ac:dyDescent="0.25">
      <c r="A42" s="1144" t="s">
        <v>1759</v>
      </c>
      <c r="B42" s="1636"/>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1636"/>
      <c r="AJ42" s="1636"/>
      <c r="AK42" s="1636"/>
      <c r="AL42" s="1636"/>
      <c r="AM42" s="1636"/>
      <c r="AN42" s="1145"/>
      <c r="AO42" s="1636"/>
      <c r="AP42" s="1636"/>
      <c r="AQ42" s="1636"/>
      <c r="AR42" s="1636"/>
      <c r="AS42" s="1636"/>
      <c r="AT42" s="1636"/>
      <c r="AU42" s="1636"/>
      <c r="AV42" s="1636"/>
      <c r="AW42" s="1636"/>
      <c r="AX42" s="1636"/>
      <c r="AY42" s="1636"/>
      <c r="AZ42" s="1636"/>
      <c r="BA42" s="1636"/>
      <c r="BB42" s="1636"/>
      <c r="BC42" s="1636"/>
      <c r="BD42" s="1636"/>
      <c r="BE42" s="1636"/>
      <c r="BF42" s="1636"/>
      <c r="BG42" s="1636"/>
      <c r="BH42" s="1636"/>
      <c r="BI42" s="1636"/>
      <c r="BJ42" s="1636"/>
      <c r="BK42" s="1636"/>
      <c r="BL42" s="1636"/>
      <c r="BM42" s="1636"/>
      <c r="BN42" s="1636"/>
      <c r="BO42" s="1636"/>
      <c r="BP42" s="1636"/>
      <c r="BQ42" s="1636"/>
      <c r="BR42" s="1636"/>
      <c r="BS42" s="1636"/>
      <c r="BT42" s="1636"/>
      <c r="BU42" s="1636"/>
      <c r="BV42" s="1636"/>
      <c r="BW42" s="1636"/>
      <c r="BX42" s="1636"/>
      <c r="BY42" s="1636"/>
      <c r="BZ42" s="1636"/>
      <c r="CA42" s="1636"/>
      <c r="CB42" s="1636"/>
      <c r="CC42" s="1636"/>
      <c r="CD42" s="1636"/>
      <c r="CE42" s="1636"/>
      <c r="CF42" s="1636"/>
      <c r="CG42" s="1636"/>
      <c r="CH42" s="1636"/>
      <c r="CI42" s="1636"/>
      <c r="CJ42" s="1636"/>
      <c r="CK42" s="1636"/>
      <c r="CL42" s="1636"/>
      <c r="CM42" s="1636"/>
      <c r="CN42" s="1636"/>
      <c r="CO42" s="1636"/>
      <c r="CP42" s="1636"/>
      <c r="CQ42" s="1636"/>
      <c r="CR42" s="1636"/>
      <c r="CS42" s="1636"/>
      <c r="CT42" s="1636"/>
      <c r="CU42" s="1636"/>
      <c r="CV42" s="1636"/>
      <c r="CW42" s="1636"/>
      <c r="CX42" s="1636"/>
      <c r="CY42" s="1636"/>
      <c r="CZ42" s="1636"/>
      <c r="DA42" s="1636"/>
      <c r="DB42" s="1636"/>
      <c r="DC42" s="1636"/>
      <c r="DD42" s="1636"/>
      <c r="DE42" s="1636"/>
      <c r="DF42" s="1636"/>
      <c r="DG42" s="1636"/>
      <c r="DH42" s="1636"/>
      <c r="DI42" s="1636"/>
      <c r="DJ42" s="1636"/>
      <c r="DK42" s="1636"/>
      <c r="DL42" s="1636"/>
      <c r="DM42" s="1636"/>
      <c r="DN42" s="1636"/>
      <c r="DO42" s="1636"/>
      <c r="DP42" s="1636"/>
      <c r="DQ42" s="1636"/>
      <c r="DR42" s="1636"/>
      <c r="DS42" s="1636"/>
      <c r="DT42" s="1636"/>
      <c r="DU42" s="1636"/>
      <c r="DV42" s="1636"/>
      <c r="DW42" s="1636"/>
      <c r="DX42" s="1636"/>
      <c r="DY42" s="1636"/>
      <c r="DZ42" s="1636"/>
      <c r="EA42" s="1636"/>
      <c r="EB42" s="1636"/>
      <c r="EC42" s="1636"/>
      <c r="ED42" s="1636"/>
      <c r="EE42" s="1636"/>
      <c r="EF42" s="1636"/>
      <c r="EG42" s="1636"/>
      <c r="EH42" s="1636"/>
      <c r="EI42" s="1636"/>
      <c r="EJ42" s="1636"/>
      <c r="EK42" s="1636"/>
      <c r="EL42" s="1636"/>
      <c r="EM42" s="1636"/>
      <c r="EN42" s="1636"/>
      <c r="EO42" s="1636"/>
      <c r="EP42" s="1636"/>
      <c r="EQ42" s="1636"/>
      <c r="ER42" s="1636"/>
      <c r="ES42" s="1636"/>
      <c r="ET42" s="1636"/>
      <c r="EU42" s="1636"/>
      <c r="EV42" s="1636"/>
      <c r="EW42" s="1636"/>
      <c r="EX42" s="1636"/>
      <c r="EY42" s="1636"/>
      <c r="EZ42" s="1636"/>
      <c r="FA42" s="1636"/>
      <c r="FB42" s="1636"/>
      <c r="FC42" s="1636"/>
      <c r="FD42" s="1636"/>
      <c r="FE42" s="1636"/>
      <c r="FF42" s="1636"/>
      <c r="FG42" s="1636"/>
      <c r="FH42" s="1636"/>
      <c r="FI42" s="1636"/>
      <c r="FJ42" s="1636"/>
      <c r="FK42" s="1636"/>
      <c r="FL42" s="1636"/>
      <c r="FM42" s="1636"/>
      <c r="FN42" s="1636"/>
      <c r="FO42" s="1636"/>
      <c r="FP42" s="1636"/>
      <c r="FQ42" s="1636"/>
      <c r="FR42" s="1636"/>
      <c r="FS42" s="1636"/>
      <c r="FT42" s="1636"/>
      <c r="FU42" s="1636"/>
      <c r="FV42" s="1636"/>
      <c r="FW42" s="1636"/>
      <c r="FX42" s="1636"/>
      <c r="FY42" s="1636"/>
      <c r="FZ42" s="1636"/>
      <c r="GA42" s="1636"/>
      <c r="GB42" s="1636"/>
      <c r="GC42" s="1636"/>
      <c r="GD42" s="1636"/>
      <c r="GE42" s="1636"/>
      <c r="GF42" s="1636"/>
      <c r="GG42" s="1636"/>
      <c r="GH42" s="1636"/>
      <c r="GI42" s="1636"/>
      <c r="GJ42" s="1636"/>
      <c r="GK42" s="1636"/>
      <c r="GL42" s="1636"/>
      <c r="GM42" s="1636"/>
      <c r="GN42" s="1636"/>
      <c r="GO42" s="1636"/>
      <c r="GP42" s="1636"/>
      <c r="GQ42" s="1636"/>
      <c r="GR42" s="1636"/>
      <c r="GS42" s="1636"/>
      <c r="GT42" s="1636"/>
      <c r="GU42" s="1636"/>
      <c r="GV42" s="1636"/>
      <c r="GW42" s="1636"/>
      <c r="GX42" s="1636"/>
      <c r="GY42" s="1636"/>
      <c r="GZ42" s="1636"/>
      <c r="HA42" s="1636"/>
      <c r="HB42" s="1636"/>
      <c r="HC42" s="1636"/>
      <c r="HD42" s="1636"/>
      <c r="HE42" s="1636"/>
      <c r="HF42" s="1636"/>
      <c r="HG42" s="1636"/>
      <c r="HH42" s="1636"/>
      <c r="HI42" s="1636"/>
      <c r="HJ42" s="1636"/>
      <c r="HK42" s="1636"/>
      <c r="HL42" s="1636"/>
      <c r="HM42" s="1636"/>
      <c r="HN42" s="1636"/>
      <c r="HO42" s="1636"/>
      <c r="HP42" s="1636"/>
      <c r="HQ42" s="1636"/>
      <c r="HR42" s="1636"/>
      <c r="HS42" s="1636"/>
      <c r="HT42" s="1636"/>
      <c r="HU42" s="1636"/>
      <c r="HV42" s="1636"/>
      <c r="HW42" s="1636"/>
      <c r="HX42" s="1636"/>
      <c r="HY42" s="1636"/>
      <c r="HZ42" s="1636"/>
      <c r="IA42" s="1636"/>
      <c r="IB42" s="1636"/>
      <c r="IC42" s="1636"/>
      <c r="ID42" s="1636"/>
      <c r="IE42" s="1636"/>
      <c r="IF42" s="1636"/>
      <c r="IG42" s="1636"/>
      <c r="IH42" s="1636"/>
      <c r="II42" s="1636"/>
      <c r="IJ42" s="1636"/>
      <c r="IK42" s="1636"/>
      <c r="IL42" s="1636"/>
      <c r="IM42" s="1636"/>
      <c r="IN42" s="1636"/>
      <c r="IO42" s="1636"/>
      <c r="IP42" s="1636"/>
      <c r="IQ42" s="1636"/>
      <c r="IR42" s="1636"/>
      <c r="IS42" s="1636"/>
      <c r="IT42" s="1636"/>
      <c r="IU42" s="1636"/>
      <c r="IV42" s="1636"/>
      <c r="IW42" s="1636"/>
      <c r="IX42" s="1636"/>
      <c r="IY42" s="1636"/>
      <c r="IZ42" s="1636"/>
      <c r="JA42" s="1636"/>
      <c r="JB42" s="1636"/>
      <c r="JC42" s="1636"/>
      <c r="JD42" s="1636"/>
      <c r="JE42" s="1636"/>
      <c r="JF42" s="1636"/>
      <c r="JG42" s="1636"/>
      <c r="JH42" s="1636"/>
      <c r="JI42" s="1636"/>
      <c r="JJ42" s="1636"/>
      <c r="JK42" s="1636"/>
      <c r="JL42" s="1636"/>
      <c r="JM42" s="1636"/>
      <c r="JN42" s="1636"/>
      <c r="JO42" s="1636"/>
      <c r="JP42" s="1636"/>
      <c r="JQ42" s="1636"/>
      <c r="JR42" s="1636"/>
      <c r="JS42" s="1636"/>
      <c r="JT42" s="1636"/>
      <c r="JU42" s="1636"/>
      <c r="JV42" s="1636"/>
      <c r="JW42" s="1636"/>
      <c r="JX42" s="1636"/>
      <c r="JY42" s="1636"/>
      <c r="JZ42" s="1636"/>
      <c r="KA42" s="1636"/>
      <c r="KB42" s="1636"/>
      <c r="KC42" s="1636"/>
      <c r="KD42" s="1636"/>
      <c r="KE42" s="1636"/>
      <c r="KF42" s="1636"/>
      <c r="KG42" s="1636"/>
      <c r="KH42" s="1636"/>
      <c r="KI42" s="1636"/>
      <c r="KJ42" s="1636"/>
      <c r="KK42" s="1636"/>
      <c r="KL42" s="1636"/>
      <c r="KM42" s="1636"/>
      <c r="KN42" s="1636"/>
      <c r="KO42" s="1636"/>
      <c r="KP42" s="1636"/>
      <c r="KQ42" s="1636"/>
      <c r="KR42" s="1636"/>
      <c r="KS42" s="1636"/>
      <c r="KT42" s="1636"/>
      <c r="KU42" s="1636"/>
      <c r="KV42" s="1636"/>
      <c r="KW42" s="1636"/>
      <c r="KX42" s="1636"/>
      <c r="KY42" s="1636"/>
      <c r="KZ42" s="1636"/>
      <c r="LA42" s="1636"/>
      <c r="LB42" s="1636"/>
      <c r="LC42" s="1636"/>
      <c r="LD42" s="1636"/>
      <c r="LE42" s="1636"/>
      <c r="LF42" s="1636"/>
      <c r="LG42" s="1636"/>
      <c r="LH42" s="1636"/>
      <c r="LI42" s="1636"/>
      <c r="LJ42" s="1636"/>
      <c r="LK42" s="1636"/>
      <c r="LL42" s="1636"/>
      <c r="LM42" s="1636"/>
      <c r="LN42" s="1636"/>
      <c r="LO42" s="1636"/>
      <c r="LP42" s="1636"/>
      <c r="LQ42" s="1636"/>
      <c r="LR42" s="1636"/>
      <c r="LS42" s="1636"/>
      <c r="LT42" s="1636"/>
      <c r="LU42" s="1636"/>
      <c r="LV42" s="1636"/>
      <c r="LW42" s="1636"/>
      <c r="LX42" s="1636"/>
      <c r="LY42" s="1636"/>
      <c r="LZ42" s="1636"/>
      <c r="MA42" s="1636"/>
      <c r="MB42" s="1636"/>
      <c r="MC42" s="1636"/>
      <c r="MD42" s="1636"/>
      <c r="ME42" s="1636"/>
      <c r="MF42" s="1636"/>
      <c r="MG42" s="1636"/>
      <c r="MH42" s="1636"/>
      <c r="MI42" s="1636"/>
      <c r="MJ42" s="1636"/>
      <c r="MK42" s="1636"/>
      <c r="ML42" s="1636"/>
      <c r="MM42" s="1636"/>
      <c r="MN42" s="1636"/>
      <c r="MO42" s="1636"/>
      <c r="MP42" s="1636"/>
      <c r="MQ42" s="1636"/>
      <c r="MR42" s="1636"/>
      <c r="MS42" s="1636"/>
      <c r="MT42" s="1636"/>
      <c r="MU42" s="1636"/>
      <c r="MV42" s="1636"/>
      <c r="MW42" s="1636"/>
      <c r="MX42" s="1636"/>
      <c r="MY42" s="1636"/>
      <c r="MZ42" s="1636"/>
      <c r="NA42" s="1636"/>
      <c r="NB42" s="1636"/>
      <c r="NC42" s="1636"/>
      <c r="ND42" s="1636"/>
      <c r="NE42" s="1636"/>
      <c r="NF42" s="1636"/>
      <c r="NG42" s="1636"/>
      <c r="NH42" s="1636"/>
      <c r="NI42" s="1636"/>
      <c r="NJ42" s="1636"/>
      <c r="NK42" s="1636"/>
      <c r="NL42" s="1636"/>
      <c r="NM42" s="1636"/>
      <c r="NN42" s="1636"/>
      <c r="NO42" s="1636"/>
      <c r="NP42" s="1636"/>
      <c r="NQ42" s="1636"/>
      <c r="NR42" s="1636"/>
      <c r="NS42" s="1636"/>
      <c r="NT42" s="1636"/>
      <c r="NU42" s="1636"/>
      <c r="NV42" s="1636"/>
      <c r="NW42" s="1636"/>
      <c r="NX42" s="1636"/>
      <c r="NY42" s="1636"/>
      <c r="NZ42" s="1636"/>
      <c r="OA42" s="1636"/>
      <c r="OB42" s="1636"/>
      <c r="OC42" s="1636"/>
      <c r="OD42" s="1636"/>
      <c r="OE42" s="1636"/>
      <c r="OF42" s="1636"/>
      <c r="OG42" s="1636"/>
      <c r="OH42" s="1636"/>
      <c r="OI42" s="1636"/>
      <c r="OJ42" s="1636"/>
      <c r="OK42" s="1636"/>
      <c r="OL42" s="1636"/>
      <c r="OM42" s="1636"/>
      <c r="ON42" s="1636"/>
      <c r="OO42" s="1636"/>
      <c r="OP42" s="1636"/>
      <c r="OQ42" s="1636"/>
      <c r="OR42" s="1636"/>
      <c r="OS42" s="1636"/>
      <c r="OT42" s="1636"/>
      <c r="OU42" s="1636"/>
      <c r="OV42" s="1636"/>
      <c r="OW42" s="1636"/>
      <c r="OX42" s="1636"/>
      <c r="OY42" s="1636"/>
      <c r="OZ42" s="1636"/>
      <c r="PA42" s="1636"/>
      <c r="PB42" s="1636"/>
      <c r="PC42" s="1636"/>
      <c r="PD42" s="1636"/>
      <c r="PE42" s="1636"/>
      <c r="PF42" s="1636"/>
      <c r="PG42" s="1636"/>
      <c r="PH42" s="1636"/>
      <c r="PI42" s="1636"/>
      <c r="PJ42" s="1636"/>
      <c r="PK42" s="1636"/>
      <c r="PL42" s="1636"/>
      <c r="PM42" s="1636"/>
      <c r="PN42" s="1636"/>
      <c r="PO42" s="1636"/>
      <c r="PP42" s="1636"/>
      <c r="PQ42" s="1636"/>
      <c r="PR42" s="1636"/>
      <c r="PS42" s="1636"/>
      <c r="PT42" s="1636"/>
      <c r="PU42" s="1636"/>
      <c r="PV42" s="1636"/>
      <c r="PW42" s="1636"/>
      <c r="PX42" s="1636"/>
      <c r="PY42" s="1636"/>
      <c r="PZ42" s="1636"/>
      <c r="QA42" s="1636"/>
      <c r="QB42" s="1636"/>
      <c r="QC42" s="1636"/>
      <c r="QD42" s="1636"/>
      <c r="QE42" s="1636"/>
      <c r="QF42" s="1636"/>
      <c r="QG42" s="1636"/>
      <c r="QH42" s="1636"/>
      <c r="QI42" s="1636"/>
      <c r="QJ42" s="1636"/>
      <c r="QK42" s="1636"/>
      <c r="QL42" s="1636"/>
      <c r="QM42" s="1636"/>
      <c r="QN42" s="1636"/>
      <c r="QO42" s="1636"/>
      <c r="QP42" s="1636"/>
      <c r="QQ42" s="1636"/>
      <c r="QR42" s="1636"/>
      <c r="QS42" s="1636"/>
      <c r="QT42" s="1636"/>
      <c r="QU42" s="1636"/>
      <c r="QV42" s="1636"/>
      <c r="QW42" s="1636"/>
      <c r="QX42" s="1636"/>
      <c r="QY42" s="1636"/>
      <c r="QZ42" s="1636"/>
      <c r="RA42" s="1636"/>
      <c r="RB42" s="1636"/>
      <c r="RC42" s="1636"/>
      <c r="RD42" s="1636"/>
      <c r="RE42" s="1636"/>
      <c r="RF42" s="1636"/>
      <c r="RG42" s="1636"/>
      <c r="RH42" s="1636"/>
      <c r="RI42" s="1636"/>
      <c r="RJ42" s="1636"/>
      <c r="RK42" s="1636"/>
      <c r="RL42" s="1636"/>
      <c r="RM42" s="1636"/>
      <c r="RN42" s="1636"/>
      <c r="RO42" s="1636"/>
      <c r="RP42" s="1636"/>
      <c r="RQ42" s="1636"/>
      <c r="RR42" s="1636"/>
      <c r="RS42" s="1636"/>
      <c r="RT42" s="1636"/>
      <c r="RU42" s="1636"/>
      <c r="RV42" s="1636"/>
      <c r="RW42" s="1636"/>
      <c r="RX42" s="1636"/>
      <c r="RY42" s="1636"/>
      <c r="RZ42" s="1636"/>
      <c r="SA42" s="1636"/>
      <c r="SB42" s="1636"/>
      <c r="SC42" s="1636"/>
      <c r="SD42" s="1636"/>
      <c r="SE42" s="1636"/>
      <c r="SF42" s="1636"/>
      <c r="SG42" s="1636"/>
      <c r="SH42" s="1636"/>
      <c r="SI42" s="1636"/>
      <c r="SJ42" s="1636"/>
      <c r="SK42" s="1636"/>
      <c r="SL42" s="1636"/>
      <c r="SM42" s="1636"/>
      <c r="SN42" s="1636"/>
      <c r="SO42" s="1636"/>
      <c r="SP42" s="1636"/>
      <c r="SQ42" s="1636"/>
      <c r="SR42" s="1636"/>
      <c r="SS42" s="1636"/>
      <c r="ST42" s="1636"/>
      <c r="SU42" s="1636"/>
      <c r="SV42" s="1636"/>
      <c r="SW42" s="1636"/>
      <c r="SX42" s="1636"/>
      <c r="SY42" s="1636"/>
      <c r="SZ42" s="1636"/>
      <c r="TA42" s="1636"/>
      <c r="TB42" s="1636"/>
      <c r="TC42" s="1636"/>
      <c r="TD42" s="1636"/>
      <c r="TE42" s="1636"/>
      <c r="TF42" s="1636"/>
      <c r="TG42" s="1636"/>
      <c r="TH42" s="1636"/>
      <c r="TI42" s="1636"/>
      <c r="TJ42" s="1636"/>
      <c r="TK42" s="1636"/>
      <c r="TL42" s="1636"/>
      <c r="TM42" s="1636"/>
      <c r="TN42" s="1636"/>
      <c r="TO42" s="1636"/>
      <c r="TP42" s="1636"/>
      <c r="TQ42" s="1636"/>
      <c r="TR42" s="1636"/>
      <c r="TS42" s="1636"/>
      <c r="TT42" s="1636"/>
      <c r="TU42" s="1636"/>
      <c r="TV42" s="1636"/>
      <c r="TW42" s="1636"/>
      <c r="TX42" s="1636"/>
      <c r="TY42" s="1636"/>
      <c r="TZ42" s="1636"/>
      <c r="UA42" s="1636"/>
      <c r="UB42" s="1636"/>
      <c r="UC42" s="1636"/>
      <c r="UD42" s="1636"/>
      <c r="UE42" s="1636"/>
      <c r="UF42" s="1636"/>
      <c r="UG42" s="1636"/>
      <c r="UH42" s="1636"/>
      <c r="UI42" s="1636"/>
      <c r="UJ42" s="1636"/>
      <c r="UK42" s="1636"/>
      <c r="UL42" s="1636"/>
      <c r="UM42" s="1636"/>
      <c r="UN42" s="1636"/>
      <c r="UO42" s="1636"/>
      <c r="UP42" s="1636"/>
      <c r="UQ42" s="1636"/>
      <c r="UR42" s="1636"/>
      <c r="US42" s="1636"/>
      <c r="UT42" s="1636"/>
      <c r="UU42" s="1636"/>
      <c r="UV42" s="1636"/>
      <c r="UW42" s="1636"/>
      <c r="UX42" s="1636"/>
      <c r="UY42" s="1636"/>
      <c r="UZ42" s="1636"/>
      <c r="VA42" s="1636"/>
      <c r="VB42" s="1636"/>
      <c r="VC42" s="1636"/>
      <c r="VD42" s="1636"/>
      <c r="VE42" s="1636"/>
      <c r="VF42" s="1636"/>
      <c r="VG42" s="1636"/>
      <c r="VH42" s="1636"/>
      <c r="VI42" s="1636"/>
      <c r="VJ42" s="1636"/>
      <c r="VK42" s="1636"/>
      <c r="VL42" s="1636"/>
      <c r="VM42" s="1636"/>
      <c r="VN42" s="1636"/>
      <c r="VO42" s="1636"/>
      <c r="VP42" s="1636"/>
      <c r="VQ42" s="1636"/>
      <c r="VR42" s="1636"/>
      <c r="VS42" s="1636"/>
      <c r="VT42" s="1636"/>
      <c r="VU42" s="1636"/>
      <c r="VV42" s="1636"/>
      <c r="VW42" s="1636"/>
      <c r="VX42" s="1636"/>
      <c r="VY42" s="1636"/>
      <c r="VZ42" s="1636"/>
      <c r="WA42" s="1636"/>
      <c r="WB42" s="1636"/>
      <c r="WC42" s="1636"/>
      <c r="WD42" s="1636"/>
      <c r="WE42" s="1636"/>
      <c r="WF42" s="1636"/>
      <c r="WG42" s="1636"/>
      <c r="WH42" s="1636"/>
      <c r="WI42" s="1636"/>
      <c r="WJ42" s="1636"/>
      <c r="WK42" s="1636"/>
      <c r="WL42" s="1636"/>
      <c r="WM42" s="1636"/>
      <c r="WN42" s="1636"/>
      <c r="WO42" s="1636"/>
      <c r="WP42" s="1636"/>
      <c r="WQ42" s="1636"/>
      <c r="WR42" s="1636"/>
      <c r="WS42" s="1636"/>
      <c r="WT42" s="1636"/>
      <c r="WU42" s="1636"/>
      <c r="WV42" s="1636"/>
      <c r="WW42" s="1636"/>
      <c r="WX42" s="1636"/>
      <c r="WY42" s="1636"/>
      <c r="WZ42" s="1636"/>
      <c r="XA42" s="1636"/>
      <c r="XB42" s="1636"/>
      <c r="XC42" s="1636"/>
      <c r="XD42" s="1636"/>
      <c r="XE42" s="1636"/>
      <c r="XF42" s="1636"/>
      <c r="XG42" s="1636"/>
      <c r="XH42" s="1636"/>
      <c r="XI42" s="1636"/>
      <c r="XJ42" s="1636"/>
      <c r="XK42" s="1636"/>
      <c r="XL42" s="1636"/>
      <c r="XM42" s="1636"/>
      <c r="XN42" s="1636"/>
      <c r="XO42" s="1636"/>
      <c r="XP42" s="1636"/>
      <c r="XQ42" s="1636"/>
      <c r="XR42" s="1636"/>
      <c r="XS42" s="1636"/>
      <c r="XT42" s="1636"/>
      <c r="XU42" s="1636"/>
      <c r="XV42" s="1636"/>
      <c r="XW42" s="1636"/>
      <c r="XX42" s="1636"/>
      <c r="XY42" s="1636"/>
      <c r="XZ42" s="1636"/>
      <c r="YA42" s="1636"/>
      <c r="YB42" s="1636"/>
      <c r="YC42" s="1636"/>
      <c r="YD42" s="1636"/>
      <c r="YE42" s="1636"/>
      <c r="YF42" s="1636"/>
      <c r="YG42" s="1636"/>
      <c r="YH42" s="1636"/>
      <c r="YI42" s="1636"/>
      <c r="YJ42" s="1636"/>
      <c r="YK42" s="1636"/>
      <c r="YL42" s="1636"/>
      <c r="YM42" s="1636"/>
      <c r="YN42" s="1636"/>
      <c r="YO42" s="1636"/>
      <c r="YP42" s="1636"/>
      <c r="YQ42" s="1636"/>
      <c r="YR42" s="1636"/>
      <c r="YS42" s="1636"/>
      <c r="YT42" s="1636"/>
      <c r="YU42" s="1636"/>
      <c r="YV42" s="1636"/>
      <c r="YW42" s="1636"/>
      <c r="YX42" s="1636"/>
      <c r="YY42" s="1636"/>
      <c r="YZ42" s="1636"/>
      <c r="ZA42" s="1636"/>
      <c r="ZB42" s="1636"/>
      <c r="ZC42" s="1636"/>
      <c r="ZD42" s="1636"/>
      <c r="ZE42" s="1636"/>
      <c r="ZF42" s="1636"/>
      <c r="ZG42" s="1636"/>
      <c r="ZH42" s="1636"/>
      <c r="ZI42" s="1636"/>
      <c r="ZJ42" s="1636"/>
      <c r="ZK42" s="1636"/>
      <c r="ZL42" s="1636"/>
      <c r="ZM42" s="1636"/>
      <c r="ZN42" s="1636"/>
      <c r="ZO42" s="1636"/>
      <c r="ZP42" s="1636"/>
      <c r="ZQ42" s="1636"/>
      <c r="ZR42" s="1636"/>
      <c r="ZS42" s="1636"/>
      <c r="ZT42" s="1636"/>
      <c r="ZU42" s="1636"/>
      <c r="ZV42" s="1636"/>
      <c r="ZW42" s="1636"/>
      <c r="ZX42" s="1636"/>
      <c r="ZY42" s="1636"/>
      <c r="ZZ42" s="1636"/>
      <c r="AAA42" s="1636"/>
      <c r="AAB42" s="1636"/>
      <c r="AAC42" s="1636"/>
      <c r="AAD42" s="1636"/>
      <c r="AAE42" s="1636"/>
      <c r="AAF42" s="1636"/>
      <c r="AAG42" s="1636"/>
      <c r="AAH42" s="1636"/>
      <c r="AAI42" s="1636"/>
      <c r="AAJ42" s="1636"/>
      <c r="AAK42" s="1636"/>
      <c r="AAL42" s="1636"/>
      <c r="AAM42" s="1636"/>
      <c r="AAN42" s="1636"/>
      <c r="AAO42" s="1636"/>
      <c r="AAP42" s="1636"/>
      <c r="AAQ42" s="1636"/>
      <c r="AAR42" s="1636"/>
      <c r="AAS42" s="1636"/>
      <c r="AAT42" s="1636"/>
      <c r="AAU42" s="1636"/>
      <c r="AAV42" s="1636"/>
      <c r="AAW42" s="1636"/>
      <c r="AAX42" s="1636"/>
      <c r="AAY42" s="1636"/>
      <c r="AAZ42" s="1636"/>
      <c r="ABA42" s="1636"/>
      <c r="ABB42" s="1636"/>
      <c r="ABC42" s="1636"/>
      <c r="ABD42" s="1636"/>
      <c r="ABE42" s="1636"/>
      <c r="ABF42" s="1636"/>
      <c r="ABG42" s="1636"/>
      <c r="ABH42" s="1636"/>
      <c r="ABI42" s="1636"/>
      <c r="ABJ42" s="1636"/>
      <c r="ABK42" s="1636"/>
      <c r="ABL42" s="1636"/>
      <c r="ABM42" s="1636"/>
      <c r="ABN42" s="1636"/>
      <c r="ABO42" s="1636"/>
      <c r="ABP42" s="1636"/>
      <c r="ABQ42" s="1636"/>
      <c r="ABR42" s="1636"/>
      <c r="ABS42" s="1636"/>
      <c r="ABT42" s="1636"/>
      <c r="ABU42" s="1636"/>
      <c r="ABV42" s="1636"/>
      <c r="ABW42" s="1636"/>
      <c r="ABX42" s="1636"/>
      <c r="ABY42" s="1636"/>
      <c r="ABZ42" s="1636"/>
      <c r="ACA42" s="1636"/>
      <c r="ACB42" s="1636"/>
      <c r="ACC42" s="1636"/>
      <c r="ACD42" s="1636"/>
      <c r="ACE42" s="1636"/>
      <c r="ACF42" s="1636"/>
      <c r="ACG42" s="1636"/>
      <c r="ACH42" s="1636"/>
      <c r="ACI42" s="1636"/>
      <c r="ACJ42" s="1636"/>
      <c r="ACK42" s="1636"/>
      <c r="ACL42" s="1636"/>
      <c r="ACM42" s="1636"/>
      <c r="ACN42" s="1636"/>
      <c r="ACO42" s="1636"/>
      <c r="ACP42" s="1636"/>
      <c r="ACQ42" s="1636"/>
      <c r="ACR42" s="1636"/>
      <c r="ACS42" s="1636"/>
      <c r="ACT42" s="1636"/>
      <c r="ACU42" s="1636"/>
      <c r="ACV42" s="1636"/>
      <c r="ACW42" s="1636"/>
      <c r="ACX42" s="1636"/>
      <c r="ACY42" s="1636"/>
      <c r="ACZ42" s="1636"/>
      <c r="ADA42" s="1636"/>
      <c r="ADB42" s="1636"/>
      <c r="ADC42" s="1636"/>
      <c r="ADD42" s="1636"/>
      <c r="ADE42" s="1636"/>
      <c r="ADF42" s="1636"/>
      <c r="ADG42" s="1636"/>
      <c r="ADH42" s="1636"/>
      <c r="ADI42" s="1636"/>
      <c r="ADJ42" s="1636"/>
      <c r="ADK42" s="1636"/>
      <c r="ADL42" s="1636"/>
      <c r="ADM42" s="1636"/>
      <c r="ADN42" s="1636"/>
      <c r="ADO42" s="1636"/>
      <c r="ADP42" s="1636"/>
      <c r="ADQ42" s="1636"/>
      <c r="ADR42" s="1636"/>
      <c r="ADS42" s="1636"/>
      <c r="ADT42" s="1636"/>
      <c r="ADU42" s="1636"/>
      <c r="ADV42" s="1636"/>
      <c r="ADW42" s="1636"/>
      <c r="ADX42" s="1636"/>
      <c r="ADY42" s="1636"/>
      <c r="ADZ42" s="1636"/>
      <c r="AEA42" s="1636"/>
      <c r="AEB42" s="1636"/>
      <c r="AEC42" s="1636"/>
      <c r="AED42" s="1636"/>
      <c r="AEE42" s="1636"/>
      <c r="AEF42" s="1636"/>
      <c r="AEG42" s="1636"/>
      <c r="AEH42" s="1636"/>
      <c r="AEI42" s="1636"/>
      <c r="AEJ42" s="1636"/>
      <c r="AEK42" s="1636"/>
      <c r="AEL42" s="1636"/>
      <c r="AEM42" s="1636"/>
      <c r="AEN42" s="1636"/>
      <c r="AEO42" s="1636"/>
      <c r="AEP42" s="1636"/>
      <c r="AEQ42" s="1636"/>
      <c r="AER42" s="1636"/>
      <c r="AES42" s="1636"/>
      <c r="AET42" s="1636"/>
      <c r="AEU42" s="1636"/>
      <c r="AEV42" s="1636"/>
      <c r="AEW42" s="1636"/>
      <c r="AEX42" s="1636"/>
      <c r="AEY42" s="1636"/>
      <c r="AEZ42" s="1636"/>
      <c r="AFA42" s="1636"/>
      <c r="AFB42" s="1636"/>
      <c r="AFC42" s="1636"/>
      <c r="AFD42" s="1636"/>
      <c r="AFE42" s="1636"/>
      <c r="AFF42" s="1636"/>
      <c r="AFG42" s="1636"/>
      <c r="AFH42" s="1636"/>
      <c r="AFI42" s="1636"/>
      <c r="AFJ42" s="1636"/>
      <c r="AFK42" s="1636"/>
      <c r="AFL42" s="1636"/>
      <c r="AFM42" s="1636"/>
      <c r="AFN42" s="1636"/>
      <c r="AFO42" s="1636"/>
      <c r="AFP42" s="1636"/>
      <c r="AFQ42" s="1636"/>
      <c r="AFR42" s="1636"/>
      <c r="AFS42" s="1636"/>
      <c r="AFT42" s="1636"/>
      <c r="AFU42" s="1636"/>
      <c r="AFV42" s="1636"/>
      <c r="AFW42" s="1636"/>
      <c r="AFX42" s="1636"/>
      <c r="AFY42" s="1636"/>
      <c r="AFZ42" s="1636"/>
      <c r="AGA42" s="1636"/>
      <c r="AGB42" s="1636"/>
      <c r="AGC42" s="1636"/>
      <c r="AGD42" s="1636"/>
      <c r="AGE42" s="1636"/>
      <c r="AGF42" s="1636"/>
      <c r="AGG42" s="1636"/>
      <c r="AGH42" s="1636"/>
      <c r="AGI42" s="1636"/>
      <c r="AGJ42" s="1636"/>
      <c r="AGK42" s="1636"/>
      <c r="AGL42" s="1636"/>
      <c r="AGM42" s="1636"/>
      <c r="AGN42" s="1636"/>
      <c r="AGO42" s="1636"/>
      <c r="AGP42" s="1636"/>
      <c r="AGQ42" s="1636"/>
      <c r="AGR42" s="1636"/>
      <c r="AGS42" s="1636"/>
      <c r="AGT42" s="1636"/>
      <c r="AGU42" s="1636"/>
      <c r="AGV42" s="1636"/>
      <c r="AGW42" s="1636"/>
      <c r="AGX42" s="1636"/>
      <c r="AGY42" s="1636"/>
      <c r="AGZ42" s="1636"/>
      <c r="AHA42" s="1636"/>
      <c r="AHB42" s="1636"/>
      <c r="AHC42" s="1636"/>
      <c r="AHD42" s="1636"/>
      <c r="AHE42" s="1636"/>
      <c r="AHF42" s="1636"/>
      <c r="AHG42" s="1636"/>
      <c r="AHH42" s="1636"/>
      <c r="AHI42" s="1636"/>
      <c r="AHJ42" s="1636"/>
      <c r="AHK42" s="1636"/>
      <c r="AHL42" s="1636"/>
      <c r="AHM42" s="1636"/>
      <c r="AHN42" s="1636"/>
      <c r="AHO42" s="1636"/>
      <c r="AHP42" s="1636"/>
      <c r="AHQ42" s="1636"/>
      <c r="AHR42" s="1636"/>
      <c r="AHS42" s="1636"/>
      <c r="AHT42" s="1636"/>
      <c r="AHU42" s="1636"/>
      <c r="AHV42" s="1636"/>
      <c r="AHW42" s="1636"/>
      <c r="AHX42" s="1636"/>
      <c r="AHY42" s="1636"/>
      <c r="AHZ42" s="1636"/>
      <c r="AIA42" s="1636"/>
      <c r="AIB42" s="1636"/>
      <c r="AIC42" s="1636"/>
      <c r="AID42" s="1636"/>
      <c r="AIE42" s="1636"/>
      <c r="AIF42" s="1636"/>
      <c r="AIG42" s="1636"/>
      <c r="AIH42" s="1636"/>
      <c r="AII42" s="1636"/>
      <c r="AIJ42" s="1636"/>
      <c r="AIK42" s="1636"/>
      <c r="AIL42" s="1636"/>
      <c r="AIM42" s="1636"/>
      <c r="AIN42" s="1636"/>
      <c r="AIO42" s="1636"/>
      <c r="AIP42" s="1636"/>
      <c r="AIQ42" s="1636"/>
      <c r="AIR42" s="1636"/>
      <c r="AIS42" s="1636"/>
      <c r="AIT42" s="1636"/>
      <c r="AIU42" s="1636"/>
      <c r="AIV42" s="1636"/>
      <c r="AIW42" s="1636"/>
      <c r="AIX42" s="1636"/>
      <c r="AIY42" s="1636"/>
      <c r="AIZ42" s="1636"/>
      <c r="AJA42" s="1636"/>
      <c r="AJB42" s="1636"/>
      <c r="AJC42" s="1636"/>
      <c r="AJD42" s="1636"/>
      <c r="AJE42" s="1636"/>
      <c r="AJF42" s="1636"/>
      <c r="AJG42" s="1636"/>
      <c r="AJH42" s="1636"/>
      <c r="AJI42" s="1636"/>
      <c r="AJJ42" s="1636"/>
      <c r="AJK42" s="1636"/>
      <c r="AJL42" s="1636"/>
      <c r="AJM42" s="1636"/>
      <c r="AJN42" s="1636"/>
      <c r="AJO42" s="1636"/>
      <c r="AJP42" s="1636"/>
      <c r="AJQ42" s="1636"/>
      <c r="AJR42" s="1636"/>
      <c r="AJS42" s="1636"/>
      <c r="AJT42" s="1636"/>
      <c r="AJU42" s="1636"/>
      <c r="AJV42" s="1636"/>
      <c r="AJW42" s="1636"/>
      <c r="AJX42" s="1636"/>
      <c r="AJY42" s="1636"/>
      <c r="AJZ42" s="1636"/>
      <c r="AKA42" s="1636"/>
      <c r="AKB42" s="1636"/>
      <c r="AKC42" s="1636"/>
      <c r="AKD42" s="1636"/>
      <c r="AKE42" s="1636"/>
      <c r="AKF42" s="1636"/>
      <c r="AKG42" s="1636"/>
      <c r="AKH42" s="1636"/>
      <c r="AKI42" s="1636"/>
      <c r="AKJ42" s="1636"/>
      <c r="AKK42" s="1636"/>
      <c r="AKL42" s="1636"/>
      <c r="AKM42" s="1636"/>
      <c r="AKN42" s="1636"/>
      <c r="AKO42" s="1636"/>
      <c r="AKP42" s="1636"/>
      <c r="AKQ42" s="1636"/>
      <c r="AKR42" s="1636"/>
      <c r="AKS42" s="1636"/>
      <c r="AKT42" s="1636"/>
      <c r="AKU42" s="1636"/>
      <c r="AKV42" s="1636"/>
      <c r="AKW42" s="1636"/>
      <c r="AKX42" s="1636"/>
      <c r="AKY42" s="1636"/>
      <c r="AKZ42" s="1636"/>
      <c r="ALA42" s="1636"/>
      <c r="ALB42" s="1636"/>
      <c r="ALC42" s="1636"/>
      <c r="ALD42" s="1636"/>
      <c r="ALE42" s="1636"/>
      <c r="ALF42" s="1636"/>
      <c r="ALG42" s="1636"/>
      <c r="ALH42" s="1636"/>
      <c r="ALI42" s="1636"/>
      <c r="ALJ42" s="1636"/>
      <c r="ALK42" s="1636"/>
      <c r="ALL42" s="1636"/>
      <c r="ALM42" s="1636"/>
      <c r="ALN42" s="1636"/>
      <c r="ALO42" s="1636"/>
      <c r="ALP42" s="1636"/>
      <c r="ALQ42" s="1636"/>
      <c r="ALR42" s="1636"/>
      <c r="ALS42" s="1636"/>
      <c r="ALT42" s="1636"/>
      <c r="ALU42" s="1636"/>
      <c r="ALV42" s="1636"/>
      <c r="ALW42" s="1636"/>
      <c r="ALX42" s="1636"/>
      <c r="ALY42" s="1636"/>
      <c r="ALZ42" s="1636"/>
      <c r="AMA42" s="1636"/>
      <c r="AMB42" s="1636"/>
      <c r="AMC42" s="1636"/>
      <c r="AMD42" s="1636"/>
      <c r="AME42" s="1636"/>
      <c r="AMF42" s="1636"/>
      <c r="AMG42" s="1636"/>
      <c r="AMH42" s="1636"/>
      <c r="AMI42" s="1636"/>
      <c r="AMJ42" s="1636"/>
      <c r="AMK42" s="1636"/>
      <c r="AML42" s="1636"/>
      <c r="AMM42" s="1636"/>
      <c r="AMN42" s="1636"/>
      <c r="AMO42" s="1636"/>
      <c r="AMP42" s="1636"/>
      <c r="AMQ42" s="1636"/>
      <c r="AMR42" s="1636"/>
      <c r="AMS42" s="1636"/>
      <c r="AMT42" s="1636"/>
      <c r="AMU42" s="1636"/>
      <c r="AMV42" s="1636"/>
      <c r="AMW42" s="1636"/>
      <c r="AMX42" s="1636"/>
      <c r="AMY42" s="1636"/>
      <c r="AMZ42" s="1636"/>
      <c r="ANA42" s="1636"/>
      <c r="ANB42" s="1636"/>
      <c r="ANC42" s="1636"/>
      <c r="AND42" s="1636"/>
      <c r="ANE42" s="1636"/>
      <c r="ANF42" s="1636"/>
      <c r="ANG42" s="1636"/>
      <c r="ANH42" s="1636"/>
      <c r="ANI42" s="1636"/>
      <c r="ANJ42" s="1636"/>
      <c r="ANK42" s="1636"/>
      <c r="ANL42" s="1636"/>
      <c r="ANM42" s="1636"/>
      <c r="ANN42" s="1636"/>
      <c r="ANO42" s="1636"/>
      <c r="ANP42" s="1636"/>
      <c r="ANQ42" s="1636"/>
      <c r="ANR42" s="1636"/>
      <c r="ANS42" s="1636"/>
      <c r="ANT42" s="1636"/>
      <c r="ANU42" s="1636"/>
      <c r="ANV42" s="1636"/>
      <c r="ANW42" s="1636"/>
      <c r="ANX42" s="1636"/>
      <c r="ANY42" s="1636"/>
      <c r="ANZ42" s="1636"/>
      <c r="AOA42" s="1636"/>
      <c r="AOB42" s="1636"/>
      <c r="AOC42" s="1636"/>
      <c r="AOD42" s="1636"/>
      <c r="AOE42" s="1636"/>
      <c r="AOF42" s="1636"/>
      <c r="AOG42" s="1636"/>
      <c r="AOH42" s="1636"/>
      <c r="AOI42" s="1636"/>
      <c r="AOJ42" s="1636"/>
      <c r="AOK42" s="1636"/>
      <c r="AOL42" s="1636"/>
      <c r="AOM42" s="1636"/>
      <c r="AON42" s="1636"/>
      <c r="AOO42" s="1636"/>
      <c r="AOP42" s="1636"/>
      <c r="AOQ42" s="1636"/>
      <c r="AOR42" s="1636"/>
      <c r="AOS42" s="1636"/>
      <c r="AOT42" s="1636"/>
      <c r="AOU42" s="1636"/>
      <c r="AOV42" s="1636"/>
      <c r="AOW42" s="1636"/>
      <c r="AOX42" s="1636"/>
      <c r="AOY42" s="1636"/>
      <c r="AOZ42" s="1636"/>
      <c r="APA42" s="1636"/>
      <c r="APB42" s="1636"/>
      <c r="APC42" s="1636"/>
      <c r="APD42" s="1636"/>
      <c r="APE42" s="1636"/>
      <c r="APF42" s="1636"/>
      <c r="APG42" s="1636"/>
      <c r="APH42" s="1636"/>
      <c r="API42" s="1636"/>
      <c r="APJ42" s="1636"/>
      <c r="APK42" s="1636"/>
      <c r="APL42" s="1636"/>
      <c r="APM42" s="1636"/>
      <c r="APN42" s="1636"/>
      <c r="APO42" s="1636"/>
      <c r="APP42" s="1636"/>
      <c r="APQ42" s="1636"/>
      <c r="APR42" s="1636"/>
      <c r="APS42" s="1636"/>
      <c r="APT42" s="1636"/>
      <c r="APU42" s="1636"/>
      <c r="APV42" s="1636"/>
      <c r="APW42" s="1636"/>
      <c r="APX42" s="1636"/>
      <c r="APY42" s="1636"/>
      <c r="APZ42" s="1636"/>
      <c r="AQA42" s="1636"/>
      <c r="AQB42" s="1636"/>
      <c r="AQC42" s="1636"/>
      <c r="AQD42" s="1636"/>
      <c r="AQE42" s="1636"/>
      <c r="AQF42" s="1636"/>
      <c r="AQG42" s="1636"/>
      <c r="AQH42" s="1636"/>
      <c r="AQI42" s="1636"/>
      <c r="AQJ42" s="1636"/>
      <c r="AQK42" s="1636"/>
      <c r="AQL42" s="1636"/>
      <c r="AQM42" s="1636"/>
      <c r="AQN42" s="1636"/>
      <c r="AQO42" s="1636"/>
      <c r="AQP42" s="1636"/>
      <c r="AQQ42" s="1636"/>
      <c r="AQR42" s="1636"/>
      <c r="AQS42" s="1636"/>
      <c r="AQT42" s="1636"/>
      <c r="AQU42" s="1636"/>
      <c r="AQV42" s="1636"/>
      <c r="AQW42" s="1636"/>
      <c r="AQX42" s="1636"/>
      <c r="AQY42" s="1636"/>
      <c r="AQZ42" s="1636"/>
      <c r="ARA42" s="1636"/>
      <c r="ARB42" s="1636"/>
      <c r="ARC42" s="1636"/>
      <c r="ARD42" s="1636"/>
      <c r="ARE42" s="1636"/>
      <c r="ARF42" s="1636"/>
      <c r="ARG42" s="1636"/>
      <c r="ARH42" s="1636"/>
      <c r="ARI42" s="1636"/>
      <c r="ARJ42" s="1636"/>
      <c r="ARK42" s="1636"/>
      <c r="ARL42" s="1636"/>
      <c r="ARM42" s="1636"/>
      <c r="ARN42" s="1636"/>
      <c r="ARO42" s="1636"/>
      <c r="ARP42" s="1636"/>
      <c r="ARQ42" s="1636"/>
      <c r="ARR42" s="1636"/>
      <c r="ARS42" s="1636"/>
      <c r="ART42" s="1636"/>
      <c r="ARU42" s="1636"/>
      <c r="ARV42" s="1636"/>
      <c r="ARW42" s="1636"/>
      <c r="ARX42" s="1636"/>
      <c r="ARY42" s="1636"/>
      <c r="ARZ42" s="1636"/>
      <c r="ASA42" s="1636"/>
      <c r="ASB42" s="1636"/>
      <c r="ASC42" s="1636"/>
      <c r="ASD42" s="1636"/>
      <c r="ASE42" s="1636"/>
      <c r="ASF42" s="1636"/>
      <c r="ASG42" s="1636"/>
      <c r="ASH42" s="1636"/>
      <c r="ASI42" s="1636"/>
      <c r="ASJ42" s="1636"/>
      <c r="ASK42" s="1636"/>
      <c r="ASL42" s="1636"/>
      <c r="ASM42" s="1636"/>
      <c r="ASN42" s="1636"/>
      <c r="ASO42" s="1636"/>
      <c r="ASP42" s="1636"/>
      <c r="ASQ42" s="1636"/>
      <c r="ASR42" s="1636"/>
      <c r="ASS42" s="1636"/>
      <c r="AST42" s="1636"/>
      <c r="ASU42" s="1636"/>
      <c r="ASV42" s="1636"/>
      <c r="ASW42" s="1636"/>
      <c r="ASX42" s="1636"/>
      <c r="ASY42" s="1636"/>
      <c r="ASZ42" s="1636"/>
      <c r="ATA42" s="1636"/>
      <c r="ATB42" s="1636"/>
      <c r="ATC42" s="1636"/>
      <c r="ATD42" s="1636"/>
      <c r="ATE42" s="1636"/>
      <c r="ATF42" s="1636"/>
      <c r="ATG42" s="1636"/>
      <c r="ATH42" s="1636"/>
      <c r="ATI42" s="1636"/>
      <c r="ATJ42" s="1636"/>
      <c r="ATK42" s="1636"/>
      <c r="ATL42" s="1636"/>
      <c r="ATM42" s="1636"/>
      <c r="ATN42" s="1636"/>
      <c r="ATO42" s="1636"/>
      <c r="ATP42" s="1636"/>
      <c r="ATQ42" s="1636"/>
      <c r="ATR42" s="1636"/>
      <c r="ATS42" s="1636"/>
      <c r="ATT42" s="1636"/>
      <c r="ATU42" s="1636"/>
      <c r="ATV42" s="1636"/>
      <c r="ATW42" s="1636"/>
      <c r="ATX42" s="1636"/>
      <c r="ATY42" s="1636"/>
      <c r="ATZ42" s="1636"/>
      <c r="AUA42" s="1636"/>
      <c r="AUB42" s="1636"/>
      <c r="AUC42" s="1636"/>
      <c r="AUD42" s="1636"/>
      <c r="AUE42" s="1636"/>
      <c r="AUF42" s="1636"/>
      <c r="AUG42" s="1636"/>
      <c r="AUH42" s="1636"/>
      <c r="AUI42" s="1636"/>
      <c r="AUJ42" s="1636"/>
      <c r="AUK42" s="1636"/>
      <c r="AUL42" s="1636"/>
      <c r="AUM42" s="1636"/>
      <c r="AUN42" s="1636"/>
      <c r="AUO42" s="1636"/>
      <c r="AUP42" s="1636"/>
      <c r="AUQ42" s="1636"/>
      <c r="AUR42" s="1636"/>
      <c r="AUS42" s="1636"/>
      <c r="AUT42" s="1636"/>
      <c r="AUU42" s="1636"/>
      <c r="AUV42" s="1636"/>
      <c r="AUW42" s="1636"/>
      <c r="AUX42" s="1636"/>
      <c r="AUY42" s="1636"/>
      <c r="AUZ42" s="1636"/>
      <c r="AVA42" s="1636"/>
      <c r="AVB42" s="1636"/>
      <c r="AVC42" s="1636"/>
      <c r="AVD42" s="1636"/>
      <c r="AVE42" s="1636"/>
      <c r="AVF42" s="1636"/>
      <c r="AVG42" s="1636"/>
      <c r="AVH42" s="1636"/>
      <c r="AVI42" s="1636"/>
      <c r="AVJ42" s="1636"/>
      <c r="AVK42" s="1636"/>
      <c r="AVL42" s="1636"/>
      <c r="AVM42" s="1636"/>
      <c r="AVN42" s="1636"/>
      <c r="AVO42" s="1636"/>
      <c r="AVP42" s="1636"/>
      <c r="AVQ42" s="1636"/>
      <c r="AVR42" s="1636"/>
      <c r="AVS42" s="1636"/>
      <c r="AVT42" s="1636"/>
      <c r="AVU42" s="1636"/>
      <c r="AVV42" s="1636"/>
      <c r="AVW42" s="1636"/>
      <c r="AVX42" s="1636"/>
      <c r="AVY42" s="1636"/>
      <c r="AVZ42" s="1636"/>
      <c r="AWA42" s="1636"/>
      <c r="AWB42" s="1636"/>
      <c r="AWC42" s="1636"/>
      <c r="AWD42" s="1636"/>
      <c r="AWE42" s="1636"/>
      <c r="AWF42" s="1636"/>
      <c r="AWG42" s="1636"/>
      <c r="AWH42" s="1636"/>
      <c r="AWI42" s="1636"/>
      <c r="AWJ42" s="1636"/>
      <c r="AWK42" s="1636"/>
      <c r="AWL42" s="1636"/>
      <c r="AWM42" s="1636"/>
      <c r="AWN42" s="1636"/>
      <c r="AWO42" s="1636"/>
      <c r="AWP42" s="1636"/>
      <c r="AWQ42" s="1636"/>
      <c r="AWR42" s="1636"/>
      <c r="AWS42" s="1636"/>
      <c r="AWT42" s="1636"/>
      <c r="AWU42" s="1636"/>
      <c r="AWV42" s="1636"/>
      <c r="AWW42" s="1636"/>
      <c r="AWX42" s="1636"/>
      <c r="AWY42" s="1636"/>
      <c r="AWZ42" s="1636"/>
      <c r="AXA42" s="1636"/>
      <c r="AXB42" s="1636"/>
      <c r="AXC42" s="1636"/>
      <c r="AXD42" s="1636"/>
      <c r="AXE42" s="1636"/>
      <c r="AXF42" s="1636"/>
      <c r="AXG42" s="1636"/>
      <c r="AXH42" s="1636"/>
      <c r="AXI42" s="1636"/>
      <c r="AXJ42" s="1636"/>
      <c r="AXK42" s="1636"/>
      <c r="AXL42" s="1636"/>
      <c r="AXM42" s="1636"/>
      <c r="AXN42" s="1636"/>
      <c r="AXO42" s="1636"/>
      <c r="AXP42" s="1636"/>
      <c r="AXQ42" s="1636"/>
      <c r="AXR42" s="1636"/>
      <c r="AXS42" s="1636"/>
      <c r="AXT42" s="1636"/>
      <c r="AXU42" s="1636"/>
      <c r="AXV42" s="1636"/>
      <c r="AXW42" s="1636"/>
      <c r="AXX42" s="1636"/>
      <c r="AXY42" s="1636"/>
      <c r="AXZ42" s="1636"/>
      <c r="AYA42" s="1636"/>
      <c r="AYB42" s="1636"/>
      <c r="AYC42" s="1636"/>
      <c r="AYD42" s="1636"/>
      <c r="AYE42" s="1636"/>
      <c r="AYF42" s="1636"/>
      <c r="AYG42" s="1636"/>
      <c r="AYH42" s="1636"/>
      <c r="AYI42" s="1636"/>
      <c r="AYJ42" s="1636"/>
      <c r="AYK42" s="1636"/>
      <c r="AYL42" s="1636"/>
      <c r="AYM42" s="1636"/>
      <c r="AYN42" s="1636"/>
      <c r="AYO42" s="1636"/>
      <c r="AYP42" s="1636"/>
      <c r="AYQ42" s="1636"/>
      <c r="AYR42" s="1636"/>
      <c r="AYS42" s="1636"/>
      <c r="AYT42" s="1636"/>
      <c r="AYU42" s="1636"/>
      <c r="AYV42" s="1636"/>
      <c r="AYW42" s="1636"/>
      <c r="AYX42" s="1636"/>
      <c r="AYY42" s="1636"/>
      <c r="AYZ42" s="1636"/>
      <c r="AZA42" s="1636"/>
      <c r="AZB42" s="1636"/>
      <c r="AZC42" s="1636"/>
      <c r="AZD42" s="1636"/>
      <c r="AZE42" s="1636"/>
      <c r="AZF42" s="1636"/>
      <c r="AZG42" s="1636"/>
      <c r="AZH42" s="1636"/>
      <c r="AZI42" s="1636"/>
      <c r="AZJ42" s="1636"/>
      <c r="AZK42" s="1636"/>
      <c r="AZL42" s="1636"/>
      <c r="AZM42" s="1636"/>
      <c r="AZN42" s="1636"/>
      <c r="AZO42" s="1636"/>
      <c r="AZP42" s="1636"/>
      <c r="AZQ42" s="1636"/>
      <c r="AZR42" s="1636"/>
      <c r="AZS42" s="1636"/>
      <c r="AZT42" s="1636"/>
      <c r="AZU42" s="1636"/>
      <c r="AZV42" s="1636"/>
      <c r="AZW42" s="1636"/>
      <c r="AZX42" s="1636"/>
      <c r="AZY42" s="1636"/>
      <c r="AZZ42" s="1636"/>
      <c r="BAA42" s="1636"/>
      <c r="BAB42" s="1636"/>
      <c r="BAC42" s="1636"/>
      <c r="BAD42" s="1636"/>
      <c r="BAE42" s="1636"/>
      <c r="BAF42" s="1636"/>
      <c r="BAG42" s="1636"/>
      <c r="BAH42" s="1636"/>
      <c r="BAI42" s="1636"/>
      <c r="BAJ42" s="1636"/>
      <c r="BAK42" s="1636"/>
      <c r="BAL42" s="1636"/>
      <c r="BAM42" s="1636"/>
      <c r="BAN42" s="1636"/>
      <c r="BAO42" s="1636"/>
      <c r="BAP42" s="1636"/>
      <c r="BAQ42" s="1636"/>
      <c r="BAR42" s="1636"/>
      <c r="BAS42" s="1636"/>
      <c r="BAT42" s="1636"/>
      <c r="BAU42" s="1636"/>
      <c r="BAV42" s="1636"/>
      <c r="BAW42" s="1636"/>
      <c r="BAX42" s="1636"/>
      <c r="BAY42" s="1636"/>
      <c r="BAZ42" s="1636"/>
      <c r="BBA42" s="1636"/>
      <c r="BBB42" s="1636"/>
      <c r="BBC42" s="1636"/>
      <c r="BBD42" s="1636"/>
      <c r="BBE42" s="1636"/>
      <c r="BBF42" s="1636"/>
      <c r="BBG42" s="1636"/>
      <c r="BBH42" s="1636"/>
      <c r="BBI42" s="1636"/>
      <c r="BBJ42" s="1636"/>
      <c r="BBK42" s="1636"/>
      <c r="BBL42" s="1636"/>
      <c r="BBM42" s="1636"/>
      <c r="BBN42" s="1636"/>
      <c r="BBO42" s="1636"/>
      <c r="BBP42" s="1636"/>
      <c r="BBQ42" s="1636"/>
      <c r="BBR42" s="1636"/>
      <c r="BBS42" s="1636"/>
      <c r="BBT42" s="1636"/>
      <c r="BBU42" s="1636"/>
      <c r="BBV42" s="1636"/>
      <c r="BBW42" s="1636"/>
      <c r="BBX42" s="1636"/>
      <c r="BBY42" s="1636"/>
      <c r="BBZ42" s="1636"/>
      <c r="BCA42" s="1636"/>
      <c r="BCB42" s="1636"/>
      <c r="BCC42" s="1636"/>
      <c r="BCD42" s="1636"/>
      <c r="BCE42" s="1636"/>
      <c r="BCF42" s="1636"/>
      <c r="BCG42" s="1636"/>
      <c r="BCH42" s="1636"/>
      <c r="BCI42" s="1636"/>
      <c r="BCJ42" s="1636"/>
      <c r="BCK42" s="1636"/>
      <c r="BCL42" s="1636"/>
      <c r="BCM42" s="1636"/>
      <c r="BCN42" s="1636"/>
      <c r="BCO42" s="1636"/>
      <c r="BCP42" s="1636"/>
      <c r="BCQ42" s="1636"/>
      <c r="BCR42" s="1636"/>
      <c r="BCS42" s="1636"/>
      <c r="BCT42" s="1636"/>
      <c r="BCU42" s="1636"/>
      <c r="BCV42" s="1636"/>
      <c r="BCW42" s="1636"/>
      <c r="BCX42" s="1636"/>
      <c r="BCY42" s="1636"/>
      <c r="BCZ42" s="1636"/>
      <c r="BDA42" s="1636"/>
      <c r="BDB42" s="1636"/>
      <c r="BDC42" s="1636"/>
      <c r="BDD42" s="1636"/>
      <c r="BDE42" s="1636"/>
      <c r="BDF42" s="1636"/>
      <c r="BDG42" s="1636"/>
      <c r="BDH42" s="1636"/>
      <c r="BDI42" s="1636"/>
      <c r="BDJ42" s="1636"/>
      <c r="BDK42" s="1636"/>
      <c r="BDL42" s="1636"/>
      <c r="BDM42" s="1636"/>
      <c r="BDN42" s="1636"/>
      <c r="BDO42" s="1636"/>
      <c r="BDP42" s="1636"/>
      <c r="BDQ42" s="1636"/>
      <c r="BDR42" s="1636"/>
      <c r="BDS42" s="1636"/>
      <c r="BDT42" s="1636"/>
      <c r="BDU42" s="1636"/>
      <c r="BDV42" s="1636"/>
      <c r="BDW42" s="1636"/>
      <c r="BDX42" s="1636"/>
      <c r="BDY42" s="1636"/>
      <c r="BDZ42" s="1636"/>
      <c r="BEA42" s="1636"/>
      <c r="BEB42" s="1636"/>
      <c r="BEC42" s="1636"/>
      <c r="BED42" s="1636"/>
      <c r="BEE42" s="1636"/>
      <c r="BEF42" s="1636"/>
      <c r="BEG42" s="1636"/>
      <c r="BEH42" s="1636"/>
      <c r="BEI42" s="1636"/>
      <c r="BEJ42" s="1636"/>
      <c r="BEK42" s="1636"/>
      <c r="BEL42" s="1636"/>
      <c r="BEM42" s="1636"/>
      <c r="BEN42" s="1636"/>
      <c r="BEO42" s="1636"/>
      <c r="BEP42" s="1636"/>
      <c r="BEQ42" s="1636"/>
      <c r="BER42" s="1636"/>
      <c r="BES42" s="1636"/>
      <c r="BET42" s="1636"/>
      <c r="BEU42" s="1636"/>
      <c r="BEV42" s="1636"/>
      <c r="BEW42" s="1636"/>
      <c r="BEX42" s="1636"/>
      <c r="BEY42" s="1636"/>
      <c r="BEZ42" s="1636"/>
      <c r="BFA42" s="1636"/>
      <c r="BFB42" s="1636"/>
      <c r="BFC42" s="1636"/>
      <c r="BFD42" s="1636"/>
      <c r="BFE42" s="1636"/>
      <c r="BFF42" s="1636"/>
      <c r="BFG42" s="1636"/>
      <c r="BFH42" s="1636"/>
      <c r="BFI42" s="1636"/>
      <c r="BFJ42" s="1636"/>
      <c r="BFK42" s="1636"/>
      <c r="BFL42" s="1636"/>
      <c r="BFM42" s="1636"/>
      <c r="BFN42" s="1636"/>
      <c r="BFO42" s="1636"/>
      <c r="BFP42" s="1636"/>
      <c r="BFQ42" s="1636"/>
      <c r="BFR42" s="1636"/>
      <c r="BFS42" s="1636"/>
      <c r="BFT42" s="1636"/>
      <c r="BFU42" s="1636"/>
      <c r="BFV42" s="1636"/>
      <c r="BFW42" s="1636"/>
      <c r="BFX42" s="1636"/>
      <c r="BFY42" s="1636"/>
      <c r="BFZ42" s="1636"/>
      <c r="BGA42" s="1636"/>
      <c r="BGB42" s="1636"/>
      <c r="BGC42" s="1636"/>
      <c r="BGD42" s="1636"/>
      <c r="BGE42" s="1636"/>
      <c r="BGF42" s="1636"/>
      <c r="BGG42" s="1636"/>
      <c r="BGH42" s="1636"/>
      <c r="BGI42" s="1636"/>
      <c r="BGJ42" s="1636"/>
      <c r="BGK42" s="1636"/>
      <c r="BGL42" s="1636"/>
      <c r="BGM42" s="1636"/>
      <c r="BGN42" s="1636"/>
      <c r="BGO42" s="1636"/>
      <c r="BGP42" s="1636"/>
      <c r="BGQ42" s="1636"/>
      <c r="BGR42" s="1636"/>
      <c r="BGS42" s="1636"/>
      <c r="BGT42" s="1636"/>
      <c r="BGU42" s="1636"/>
      <c r="BGV42" s="1636"/>
      <c r="BGW42" s="1636"/>
      <c r="BGX42" s="1636"/>
      <c r="BGY42" s="1636"/>
      <c r="BGZ42" s="1636"/>
      <c r="BHA42" s="1636"/>
      <c r="BHB42" s="1636"/>
      <c r="BHC42" s="1636"/>
      <c r="BHD42" s="1636"/>
      <c r="BHE42" s="1636"/>
      <c r="BHF42" s="1636"/>
      <c r="BHG42" s="1636"/>
      <c r="BHH42" s="1636"/>
      <c r="BHI42" s="1636"/>
      <c r="BHJ42" s="1636"/>
      <c r="BHK42" s="1636"/>
      <c r="BHL42" s="1636"/>
      <c r="BHM42" s="1636"/>
      <c r="BHN42" s="1636"/>
      <c r="BHO42" s="1636"/>
      <c r="BHP42" s="1636"/>
      <c r="BHQ42" s="1636"/>
      <c r="BHR42" s="1636"/>
      <c r="BHS42" s="1636"/>
      <c r="BHT42" s="1636"/>
      <c r="BHU42" s="1636"/>
      <c r="BHV42" s="1636"/>
      <c r="BHW42" s="1636"/>
      <c r="BHX42" s="1636"/>
      <c r="BHY42" s="1636"/>
      <c r="BHZ42" s="1636"/>
      <c r="BIA42" s="1636"/>
      <c r="BIB42" s="1636"/>
      <c r="BIC42" s="1636"/>
      <c r="BID42" s="1636"/>
      <c r="BIE42" s="1636"/>
      <c r="BIF42" s="1636"/>
      <c r="BIG42" s="1636"/>
      <c r="BIH42" s="1636"/>
      <c r="BII42" s="1636"/>
      <c r="BIJ42" s="1636"/>
      <c r="BIK42" s="1636"/>
      <c r="BIL42" s="1636"/>
      <c r="BIM42" s="1636"/>
      <c r="BIN42" s="1636"/>
      <c r="BIO42" s="1636"/>
      <c r="BIP42" s="1636"/>
      <c r="BIQ42" s="1636"/>
      <c r="BIR42" s="1636"/>
      <c r="BIS42" s="1636"/>
      <c r="BIT42" s="1636"/>
      <c r="BIU42" s="1636"/>
      <c r="BIV42" s="1636"/>
      <c r="BIW42" s="1636"/>
      <c r="BIX42" s="1636"/>
      <c r="BIY42" s="1636"/>
      <c r="BIZ42" s="1636"/>
      <c r="BJA42" s="1636"/>
      <c r="BJB42" s="1636"/>
      <c r="BJC42" s="1636"/>
      <c r="BJD42" s="1636"/>
      <c r="BJE42" s="1636"/>
      <c r="BJF42" s="1636"/>
      <c r="BJG42" s="1636"/>
      <c r="BJH42" s="1636"/>
      <c r="BJI42" s="1636"/>
      <c r="BJJ42" s="1636"/>
      <c r="BJK42" s="1636"/>
      <c r="BJL42" s="1636"/>
      <c r="BJM42" s="1636"/>
      <c r="BJN42" s="1636"/>
      <c r="BJO42" s="1636"/>
      <c r="BJP42" s="1636"/>
      <c r="BJQ42" s="1636"/>
      <c r="BJR42" s="1636"/>
      <c r="BJS42" s="1636"/>
      <c r="BJT42" s="1636"/>
      <c r="BJU42" s="1636"/>
      <c r="BJV42" s="1636"/>
      <c r="BJW42" s="1636"/>
      <c r="BJX42" s="1636"/>
      <c r="BJY42" s="1636"/>
      <c r="BJZ42" s="1636"/>
      <c r="BKA42" s="1636"/>
      <c r="BKB42" s="1636"/>
      <c r="BKC42" s="1636"/>
      <c r="BKD42" s="1636"/>
      <c r="BKE42" s="1636"/>
      <c r="BKF42" s="1636"/>
      <c r="BKG42" s="1636"/>
      <c r="BKH42" s="1636"/>
      <c r="BKI42" s="1636"/>
      <c r="BKJ42" s="1636"/>
      <c r="BKK42" s="1636"/>
      <c r="BKL42" s="1636"/>
      <c r="BKM42" s="1636"/>
      <c r="BKN42" s="1636"/>
      <c r="BKO42" s="1636"/>
      <c r="BKP42" s="1636"/>
      <c r="BKQ42" s="1636"/>
      <c r="BKR42" s="1636"/>
      <c r="BKS42" s="1636"/>
      <c r="BKT42" s="1636"/>
      <c r="BKU42" s="1636"/>
      <c r="BKV42" s="1636"/>
      <c r="BKW42" s="1636"/>
      <c r="BKX42" s="1636"/>
      <c r="BKY42" s="1636"/>
      <c r="BKZ42" s="1636"/>
      <c r="BLA42" s="1636"/>
      <c r="BLB42" s="1636"/>
      <c r="BLC42" s="1636"/>
      <c r="BLD42" s="1636"/>
      <c r="BLE42" s="1636"/>
      <c r="BLF42" s="1636"/>
      <c r="BLG42" s="1636"/>
      <c r="BLH42" s="1636"/>
      <c r="BLI42" s="1636"/>
      <c r="BLJ42" s="1636"/>
      <c r="BLK42" s="1636"/>
      <c r="BLL42" s="1636"/>
      <c r="BLM42" s="1636"/>
      <c r="BLN42" s="1636"/>
      <c r="BLO42" s="1636"/>
      <c r="BLP42" s="1636"/>
      <c r="BLQ42" s="1636"/>
      <c r="BLR42" s="1636"/>
      <c r="BLS42" s="1636"/>
      <c r="BLT42" s="1636"/>
      <c r="BLU42" s="1636"/>
      <c r="BLV42" s="1636"/>
      <c r="BLW42" s="1636"/>
      <c r="BLX42" s="1636"/>
      <c r="BLY42" s="1636"/>
      <c r="BLZ42" s="1636"/>
      <c r="BMA42" s="1636"/>
      <c r="BMB42" s="1636"/>
      <c r="BMC42" s="1636"/>
      <c r="BMD42" s="1636"/>
      <c r="BME42" s="1636"/>
      <c r="BMF42" s="1636"/>
      <c r="BMG42" s="1636"/>
      <c r="BMH42" s="1636"/>
      <c r="BMI42" s="1636"/>
      <c r="BMJ42" s="1636"/>
      <c r="BMK42" s="1636"/>
      <c r="BML42" s="1636"/>
      <c r="BMM42" s="1636"/>
      <c r="BMN42" s="1636"/>
      <c r="BMO42" s="1636"/>
      <c r="BMP42" s="1636"/>
      <c r="BMQ42" s="1636"/>
      <c r="BMR42" s="1636"/>
      <c r="BMS42" s="1636"/>
      <c r="BMT42" s="1636"/>
      <c r="BMU42" s="1636"/>
      <c r="BMV42" s="1636"/>
      <c r="BMW42" s="1636"/>
      <c r="BMX42" s="1636"/>
      <c r="BMY42" s="1636"/>
      <c r="BMZ42" s="1636"/>
      <c r="BNA42" s="1636"/>
      <c r="BNB42" s="1636"/>
      <c r="BNC42" s="1636"/>
      <c r="BND42" s="1636"/>
      <c r="BNE42" s="1636"/>
      <c r="BNF42" s="1636"/>
      <c r="BNG42" s="1636"/>
      <c r="BNH42" s="1636"/>
      <c r="BNI42" s="1636"/>
      <c r="BNJ42" s="1636"/>
      <c r="BNK42" s="1636"/>
      <c r="BNL42" s="1636"/>
      <c r="BNM42" s="1636"/>
      <c r="BNN42" s="1636"/>
      <c r="BNO42" s="1636"/>
      <c r="BNP42" s="1636"/>
      <c r="BNQ42" s="1636"/>
      <c r="BNR42" s="1636"/>
      <c r="BNS42" s="1636"/>
      <c r="BNT42" s="1636"/>
      <c r="BNU42" s="1636"/>
      <c r="BNV42" s="1636"/>
      <c r="BNW42" s="1636"/>
      <c r="BNX42" s="1636"/>
      <c r="BNY42" s="1636"/>
      <c r="BNZ42" s="1636"/>
      <c r="BOA42" s="1636"/>
      <c r="BOB42" s="1636"/>
      <c r="BOC42" s="1636"/>
      <c r="BOD42" s="1636"/>
      <c r="BOE42" s="1636"/>
      <c r="BOF42" s="1636"/>
      <c r="BOG42" s="1636"/>
      <c r="BOH42" s="1636"/>
      <c r="BOI42" s="1636"/>
      <c r="BOJ42" s="1636"/>
      <c r="BOK42" s="1636"/>
      <c r="BOL42" s="1636"/>
      <c r="BOM42" s="1636"/>
      <c r="BON42" s="1636"/>
      <c r="BOO42" s="1636"/>
      <c r="BOP42" s="1636"/>
      <c r="BOQ42" s="1636"/>
      <c r="BOR42" s="1636"/>
      <c r="BOS42" s="1636"/>
      <c r="BOT42" s="1636"/>
      <c r="BOU42" s="1636"/>
      <c r="BOV42" s="1636"/>
      <c r="BOW42" s="1636"/>
      <c r="BOX42" s="1636"/>
      <c r="BOY42" s="1636"/>
      <c r="BOZ42" s="1636"/>
      <c r="BPA42" s="1636"/>
      <c r="BPB42" s="1636"/>
      <c r="BPC42" s="1636"/>
      <c r="BPD42" s="1636"/>
      <c r="BPE42" s="1636"/>
      <c r="BPF42" s="1636"/>
      <c r="BPG42" s="1636"/>
      <c r="BPH42" s="1636"/>
      <c r="BPI42" s="1636"/>
      <c r="BPJ42" s="1636"/>
      <c r="BPK42" s="1636"/>
      <c r="BPL42" s="1636"/>
      <c r="BPM42" s="1636"/>
      <c r="BPN42" s="1636"/>
      <c r="BPO42" s="1636"/>
      <c r="BPP42" s="1636"/>
      <c r="BPQ42" s="1636"/>
      <c r="BPR42" s="1636"/>
      <c r="BPS42" s="1636"/>
      <c r="BPT42" s="1636"/>
      <c r="BPU42" s="1636"/>
      <c r="BPV42" s="1636"/>
      <c r="BPW42" s="1636"/>
      <c r="BPX42" s="1636"/>
      <c r="BPY42" s="1636"/>
      <c r="BPZ42" s="1636"/>
      <c r="BQA42" s="1636"/>
      <c r="BQB42" s="1636"/>
      <c r="BQC42" s="1636"/>
      <c r="BQD42" s="1636"/>
      <c r="BQE42" s="1636"/>
      <c r="BQF42" s="1636"/>
      <c r="BQG42" s="1636"/>
      <c r="BQH42" s="1636"/>
      <c r="BQI42" s="1636"/>
      <c r="BQJ42" s="1636"/>
      <c r="BQK42" s="1636"/>
      <c r="BQL42" s="1636"/>
      <c r="BQM42" s="1636"/>
      <c r="BQN42" s="1636"/>
      <c r="BQO42" s="1636"/>
      <c r="BQP42" s="1636"/>
      <c r="BQQ42" s="1636"/>
      <c r="BQR42" s="1636"/>
      <c r="BQS42" s="1636"/>
      <c r="BQT42" s="1636"/>
      <c r="BQU42" s="1636"/>
      <c r="BQV42" s="1636"/>
      <c r="BQW42" s="1636"/>
      <c r="BQX42" s="1636"/>
      <c r="BQY42" s="1636"/>
      <c r="BQZ42" s="1636"/>
      <c r="BRA42" s="1636"/>
      <c r="BRB42" s="1636"/>
      <c r="BRC42" s="1636"/>
      <c r="BRD42" s="1636"/>
      <c r="BRE42" s="1636"/>
      <c r="BRF42" s="1636"/>
      <c r="BRG42" s="1636"/>
      <c r="BRH42" s="1636"/>
      <c r="BRI42" s="1636"/>
      <c r="BRJ42" s="1636"/>
      <c r="BRK42" s="1636"/>
      <c r="BRL42" s="1636"/>
      <c r="BRM42" s="1636"/>
      <c r="BRN42" s="1636"/>
      <c r="BRO42" s="1636"/>
      <c r="BRP42" s="1636"/>
      <c r="BRQ42" s="1636"/>
      <c r="BRR42" s="1636"/>
      <c r="BRS42" s="1636"/>
      <c r="BRT42" s="1636"/>
      <c r="BRU42" s="1636"/>
      <c r="BRV42" s="1636"/>
      <c r="BRW42" s="1636"/>
      <c r="BRX42" s="1636"/>
      <c r="BRY42" s="1636"/>
      <c r="BRZ42" s="1636"/>
      <c r="BSA42" s="1636"/>
      <c r="BSB42" s="1636"/>
      <c r="BSC42" s="1636"/>
      <c r="BSD42" s="1636"/>
      <c r="BSE42" s="1636"/>
      <c r="BSF42" s="1636"/>
      <c r="BSG42" s="1636"/>
      <c r="BSH42" s="1636"/>
      <c r="BSI42" s="1636"/>
      <c r="BSJ42" s="1636"/>
      <c r="BSK42" s="1636"/>
      <c r="BSL42" s="1636"/>
      <c r="BSM42" s="1636"/>
      <c r="BSN42" s="1636"/>
      <c r="BSO42" s="1636"/>
      <c r="BSP42" s="1636"/>
      <c r="BSQ42" s="1636"/>
      <c r="BSR42" s="1636"/>
      <c r="BSS42" s="1636"/>
      <c r="BST42" s="1636"/>
      <c r="BSU42" s="1636"/>
      <c r="BSV42" s="1636"/>
      <c r="BSW42" s="1636"/>
      <c r="BSX42" s="1636"/>
      <c r="BSY42" s="1636"/>
      <c r="BSZ42" s="1636"/>
      <c r="BTA42" s="1636"/>
      <c r="BTB42" s="1636"/>
      <c r="BTC42" s="1636"/>
      <c r="BTD42" s="1636"/>
      <c r="BTE42" s="1636"/>
      <c r="BTF42" s="1636"/>
      <c r="BTG42" s="1636"/>
      <c r="BTH42" s="1636"/>
      <c r="BTI42" s="1636"/>
      <c r="BTJ42" s="1636"/>
      <c r="BTK42" s="1636"/>
      <c r="BTL42" s="1636"/>
      <c r="BTM42" s="1636"/>
      <c r="BTN42" s="1636"/>
      <c r="BTO42" s="1636"/>
      <c r="BTP42" s="1636"/>
      <c r="BTQ42" s="1636"/>
      <c r="BTR42" s="1636"/>
      <c r="BTS42" s="1636"/>
      <c r="BTT42" s="1636"/>
      <c r="BTU42" s="1636"/>
      <c r="BTV42" s="1636"/>
      <c r="BTW42" s="1636"/>
      <c r="BTX42" s="1636"/>
      <c r="BTY42" s="1636"/>
      <c r="BTZ42" s="1636"/>
      <c r="BUA42" s="1636"/>
      <c r="BUB42" s="1636"/>
      <c r="BUC42" s="1636"/>
      <c r="BUD42" s="1636"/>
      <c r="BUE42" s="1636"/>
      <c r="BUF42" s="1636"/>
      <c r="BUG42" s="1636"/>
      <c r="BUH42" s="1636"/>
      <c r="BUI42" s="1636"/>
      <c r="BUJ42" s="1636"/>
      <c r="BUK42" s="1636"/>
      <c r="BUL42" s="1636"/>
      <c r="BUM42" s="1636"/>
      <c r="BUN42" s="1636"/>
      <c r="BUO42" s="1636"/>
      <c r="BUP42" s="1636"/>
      <c r="BUQ42" s="1636"/>
      <c r="BUR42" s="1636"/>
      <c r="BUS42" s="1636"/>
      <c r="BUT42" s="1636"/>
      <c r="BUU42" s="1636"/>
      <c r="BUV42" s="1636"/>
      <c r="BUW42" s="1636"/>
      <c r="BUX42" s="1636"/>
      <c r="BUY42" s="1636"/>
      <c r="BUZ42" s="1636"/>
      <c r="BVA42" s="1636"/>
      <c r="BVB42" s="1636"/>
      <c r="BVC42" s="1636"/>
      <c r="BVD42" s="1636"/>
      <c r="BVE42" s="1636"/>
      <c r="BVF42" s="1636"/>
      <c r="BVG42" s="1636"/>
      <c r="BVH42" s="1636"/>
      <c r="BVI42" s="1636"/>
      <c r="BVJ42" s="1636"/>
      <c r="BVK42" s="1636"/>
      <c r="BVL42" s="1636"/>
      <c r="BVM42" s="1636"/>
      <c r="BVN42" s="1636"/>
      <c r="BVO42" s="1636"/>
      <c r="BVP42" s="1636"/>
      <c r="BVQ42" s="1636"/>
      <c r="BVR42" s="1636"/>
      <c r="BVS42" s="1636"/>
      <c r="BVT42" s="1636"/>
      <c r="BVU42" s="1636"/>
      <c r="BVV42" s="1636"/>
      <c r="BVW42" s="1636"/>
      <c r="BVX42" s="1636"/>
      <c r="BVY42" s="1636"/>
      <c r="BVZ42" s="1636"/>
      <c r="BWA42" s="1636"/>
      <c r="BWB42" s="1636"/>
      <c r="BWC42" s="1636"/>
      <c r="BWD42" s="1636"/>
      <c r="BWE42" s="1636"/>
      <c r="BWF42" s="1636"/>
      <c r="BWG42" s="1636"/>
      <c r="BWH42" s="1636"/>
      <c r="BWI42" s="1636"/>
      <c r="BWJ42" s="1636"/>
      <c r="BWK42" s="1636"/>
      <c r="BWL42" s="1636"/>
      <c r="BWM42" s="1636"/>
      <c r="BWN42" s="1636"/>
      <c r="BWO42" s="1636"/>
      <c r="BWP42" s="1636"/>
      <c r="BWQ42" s="1636"/>
      <c r="BWR42" s="1636"/>
      <c r="BWS42" s="1636"/>
      <c r="BWT42" s="1636"/>
      <c r="BWU42" s="1636"/>
      <c r="BWV42" s="1636"/>
      <c r="BWW42" s="1636"/>
      <c r="BWX42" s="1636"/>
      <c r="BWY42" s="1636"/>
      <c r="BWZ42" s="1636"/>
      <c r="BXA42" s="1636"/>
      <c r="BXB42" s="1636"/>
      <c r="BXC42" s="1636"/>
      <c r="BXD42" s="1636"/>
      <c r="BXE42" s="1636"/>
      <c r="BXF42" s="1636"/>
      <c r="BXG42" s="1636"/>
      <c r="BXH42" s="1636"/>
      <c r="BXI42" s="1636"/>
      <c r="BXJ42" s="1636"/>
      <c r="BXK42" s="1636"/>
      <c r="BXL42" s="1636"/>
      <c r="BXM42" s="1636"/>
      <c r="BXN42" s="1636"/>
      <c r="BXO42" s="1636"/>
      <c r="BXP42" s="1636"/>
      <c r="BXQ42" s="1636"/>
      <c r="BXR42" s="1636"/>
      <c r="BXS42" s="1636"/>
      <c r="BXT42" s="1636"/>
      <c r="BXU42" s="1636"/>
      <c r="BXV42" s="1636"/>
      <c r="BXW42" s="1636"/>
      <c r="BXX42" s="1636"/>
      <c r="BXY42" s="1636"/>
      <c r="BXZ42" s="1636"/>
      <c r="BYA42" s="1636"/>
      <c r="BYB42" s="1636"/>
      <c r="BYC42" s="1636"/>
      <c r="BYD42" s="1636"/>
      <c r="BYE42" s="1636"/>
      <c r="BYF42" s="1636"/>
      <c r="BYG42" s="1636"/>
      <c r="BYH42" s="1636"/>
      <c r="BYI42" s="1636"/>
      <c r="BYJ42" s="1636"/>
      <c r="BYK42" s="1636"/>
      <c r="BYL42" s="1636"/>
      <c r="BYM42" s="1636"/>
      <c r="BYN42" s="1636"/>
      <c r="BYO42" s="1636"/>
      <c r="BYP42" s="1636"/>
      <c r="BYQ42" s="1636"/>
      <c r="BYR42" s="1636"/>
      <c r="BYS42" s="1636"/>
      <c r="BYT42" s="1636"/>
      <c r="BYU42" s="1636"/>
      <c r="BYV42" s="1636"/>
      <c r="BYW42" s="1636"/>
      <c r="BYX42" s="1636"/>
      <c r="BYY42" s="1636"/>
      <c r="BYZ42" s="1636"/>
      <c r="BZA42" s="1636"/>
      <c r="BZB42" s="1636"/>
      <c r="BZC42" s="1636"/>
      <c r="BZD42" s="1636"/>
      <c r="BZE42" s="1636"/>
      <c r="BZF42" s="1636"/>
      <c r="BZG42" s="1636"/>
      <c r="BZH42" s="1636"/>
      <c r="BZI42" s="1636"/>
      <c r="BZJ42" s="1636"/>
      <c r="BZK42" s="1636"/>
      <c r="BZL42" s="1636"/>
      <c r="BZM42" s="1636"/>
      <c r="BZN42" s="1636"/>
      <c r="BZO42" s="1636"/>
      <c r="BZP42" s="1636"/>
      <c r="BZQ42" s="1636"/>
      <c r="BZR42" s="1636"/>
      <c r="BZS42" s="1636"/>
      <c r="BZT42" s="1636"/>
      <c r="BZU42" s="1636"/>
      <c r="BZV42" s="1636"/>
      <c r="BZW42" s="1636"/>
      <c r="BZX42" s="1636"/>
      <c r="BZY42" s="1636"/>
      <c r="BZZ42" s="1636"/>
      <c r="CAA42" s="1636"/>
      <c r="CAB42" s="1636"/>
      <c r="CAC42" s="1636"/>
      <c r="CAD42" s="1636"/>
      <c r="CAE42" s="1636"/>
      <c r="CAF42" s="1636"/>
      <c r="CAG42" s="1636"/>
      <c r="CAH42" s="1636"/>
      <c r="CAI42" s="1636"/>
      <c r="CAJ42" s="1636"/>
      <c r="CAK42" s="1636"/>
      <c r="CAL42" s="1636"/>
      <c r="CAM42" s="1636"/>
      <c r="CAN42" s="1636"/>
      <c r="CAO42" s="1636"/>
      <c r="CAP42" s="1636"/>
      <c r="CAQ42" s="1636"/>
      <c r="CAR42" s="1636"/>
      <c r="CAS42" s="1636"/>
      <c r="CAT42" s="1636"/>
      <c r="CAU42" s="1636"/>
      <c r="CAV42" s="1636"/>
      <c r="CAW42" s="1636"/>
      <c r="CAX42" s="1636"/>
      <c r="CAY42" s="1636"/>
      <c r="CAZ42" s="1636"/>
      <c r="CBA42" s="1636"/>
      <c r="CBB42" s="1636"/>
      <c r="CBC42" s="1636"/>
      <c r="CBD42" s="1636"/>
      <c r="CBE42" s="1636"/>
      <c r="CBF42" s="1636"/>
      <c r="CBG42" s="1636"/>
      <c r="CBH42" s="1636"/>
      <c r="CBI42" s="1636"/>
      <c r="CBJ42" s="1636"/>
      <c r="CBK42" s="1636"/>
      <c r="CBL42" s="1636"/>
      <c r="CBM42" s="1636"/>
      <c r="CBN42" s="1636"/>
      <c r="CBO42" s="1636"/>
      <c r="CBP42" s="1636"/>
      <c r="CBQ42" s="1636"/>
      <c r="CBR42" s="1636"/>
      <c r="CBS42" s="1636"/>
      <c r="CBT42" s="1636"/>
      <c r="CBU42" s="1636"/>
      <c r="CBV42" s="1636"/>
      <c r="CBW42" s="1636"/>
      <c r="CBX42" s="1636"/>
      <c r="CBY42" s="1636"/>
      <c r="CBZ42" s="1636"/>
      <c r="CCA42" s="1636"/>
      <c r="CCB42" s="1636"/>
      <c r="CCC42" s="1636"/>
      <c r="CCD42" s="1636"/>
      <c r="CCE42" s="1636"/>
      <c r="CCF42" s="1636"/>
      <c r="CCG42" s="1636"/>
      <c r="CCH42" s="1636"/>
      <c r="CCI42" s="1636"/>
      <c r="CCJ42" s="1636"/>
      <c r="CCK42" s="1636"/>
      <c r="CCL42" s="1636"/>
      <c r="CCM42" s="1636"/>
      <c r="CCN42" s="1636"/>
      <c r="CCO42" s="1636"/>
      <c r="CCP42" s="1636"/>
      <c r="CCQ42" s="1636"/>
      <c r="CCR42" s="1636"/>
      <c r="CCS42" s="1636"/>
      <c r="CCT42" s="1636"/>
      <c r="CCU42" s="1636"/>
      <c r="CCV42" s="1636"/>
      <c r="CCW42" s="1636"/>
      <c r="CCX42" s="1636"/>
      <c r="CCY42" s="1636"/>
      <c r="CCZ42" s="1636"/>
      <c r="CDA42" s="1636"/>
      <c r="CDB42" s="1636"/>
      <c r="CDC42" s="1636"/>
      <c r="CDD42" s="1636"/>
      <c r="CDE42" s="1636"/>
      <c r="CDF42" s="1636"/>
      <c r="CDG42" s="1636"/>
      <c r="CDH42" s="1636"/>
      <c r="CDI42" s="1636"/>
      <c r="CDJ42" s="1636"/>
      <c r="CDK42" s="1636"/>
      <c r="CDL42" s="1636"/>
      <c r="CDM42" s="1636"/>
      <c r="CDN42" s="1636"/>
      <c r="CDO42" s="1636"/>
      <c r="CDP42" s="1636"/>
      <c r="CDQ42" s="1636"/>
      <c r="CDR42" s="1636"/>
      <c r="CDS42" s="1636"/>
      <c r="CDT42" s="1636"/>
      <c r="CDU42" s="1636"/>
      <c r="CDV42" s="1636"/>
      <c r="CDW42" s="1636"/>
      <c r="CDX42" s="1636"/>
      <c r="CDY42" s="1636"/>
      <c r="CDZ42" s="1636"/>
      <c r="CEA42" s="1636"/>
      <c r="CEB42" s="1636"/>
      <c r="CEC42" s="1636"/>
      <c r="CED42" s="1636"/>
      <c r="CEE42" s="1636"/>
      <c r="CEF42" s="1636"/>
      <c r="CEG42" s="1636"/>
      <c r="CEH42" s="1636"/>
      <c r="CEI42" s="1636"/>
      <c r="CEJ42" s="1636"/>
      <c r="CEK42" s="1636"/>
      <c r="CEL42" s="1636"/>
      <c r="CEM42" s="1636"/>
      <c r="CEN42" s="1636"/>
      <c r="CEO42" s="1636"/>
      <c r="CEP42" s="1636"/>
      <c r="CEQ42" s="1636"/>
      <c r="CER42" s="1636"/>
      <c r="CES42" s="1636"/>
      <c r="CET42" s="1636"/>
      <c r="CEU42" s="1636"/>
      <c r="CEV42" s="1636"/>
      <c r="CEW42" s="1636"/>
      <c r="CEX42" s="1636"/>
      <c r="CEY42" s="1636"/>
      <c r="CEZ42" s="1636"/>
      <c r="CFA42" s="1636"/>
      <c r="CFB42" s="1636"/>
      <c r="CFC42" s="1636"/>
      <c r="CFD42" s="1636"/>
      <c r="CFE42" s="1636"/>
      <c r="CFF42" s="1636"/>
      <c r="CFG42" s="1636"/>
      <c r="CFH42" s="1636"/>
      <c r="CFI42" s="1636"/>
      <c r="CFJ42" s="1636"/>
      <c r="CFK42" s="1636"/>
      <c r="CFL42" s="1636"/>
      <c r="CFM42" s="1636"/>
      <c r="CFN42" s="1636"/>
      <c r="CFO42" s="1636"/>
      <c r="CFP42" s="1636"/>
      <c r="CFQ42" s="1636"/>
      <c r="CFR42" s="1636"/>
      <c r="CFS42" s="1636"/>
      <c r="CFT42" s="1636"/>
      <c r="CFU42" s="1636"/>
      <c r="CFV42" s="1636"/>
      <c r="CFW42" s="1636"/>
      <c r="CFX42" s="1636"/>
      <c r="CFY42" s="1636"/>
      <c r="CFZ42" s="1636"/>
      <c r="CGA42" s="1636"/>
      <c r="CGB42" s="1636"/>
      <c r="CGC42" s="1636"/>
      <c r="CGD42" s="1636"/>
      <c r="CGE42" s="1636"/>
      <c r="CGF42" s="1636"/>
      <c r="CGG42" s="1636"/>
      <c r="CGH42" s="1636"/>
      <c r="CGI42" s="1636"/>
      <c r="CGJ42" s="1636"/>
      <c r="CGK42" s="1636"/>
      <c r="CGL42" s="1636"/>
      <c r="CGM42" s="1636"/>
      <c r="CGN42" s="1636"/>
      <c r="CGO42" s="1636"/>
      <c r="CGP42" s="1636"/>
      <c r="CGQ42" s="1636"/>
      <c r="CGR42" s="1636"/>
      <c r="CGS42" s="1636"/>
      <c r="CGT42" s="1636"/>
      <c r="CGU42" s="1636"/>
      <c r="CGV42" s="1636"/>
      <c r="CGW42" s="1636"/>
      <c r="CGX42" s="1636"/>
      <c r="CGY42" s="1636"/>
      <c r="CGZ42" s="1636"/>
      <c r="CHA42" s="1636"/>
      <c r="CHB42" s="1636"/>
      <c r="CHC42" s="1636"/>
      <c r="CHD42" s="1636"/>
      <c r="CHE42" s="1636"/>
      <c r="CHF42" s="1636"/>
      <c r="CHG42" s="1636"/>
      <c r="CHH42" s="1636"/>
      <c r="CHI42" s="1636"/>
      <c r="CHJ42" s="1636"/>
      <c r="CHK42" s="1636"/>
      <c r="CHL42" s="1636"/>
      <c r="CHM42" s="1636"/>
      <c r="CHN42" s="1636"/>
      <c r="CHO42" s="1636"/>
      <c r="CHP42" s="1636"/>
      <c r="CHQ42" s="1636"/>
      <c r="CHR42" s="1636"/>
      <c r="CHS42" s="1636"/>
      <c r="CHT42" s="1636"/>
      <c r="CHU42" s="1636"/>
      <c r="CHV42" s="1636"/>
      <c r="CHW42" s="1636"/>
      <c r="CHX42" s="1636"/>
      <c r="CHY42" s="1636"/>
      <c r="CHZ42" s="1636"/>
      <c r="CIA42" s="1636"/>
      <c r="CIB42" s="1636"/>
      <c r="CIC42" s="1636"/>
      <c r="CID42" s="1636"/>
      <c r="CIE42" s="1636"/>
      <c r="CIF42" s="1636"/>
      <c r="CIG42" s="1636"/>
      <c r="CIH42" s="1636"/>
      <c r="CII42" s="1636"/>
      <c r="CIJ42" s="1636"/>
      <c r="CIK42" s="1636"/>
      <c r="CIL42" s="1636"/>
      <c r="CIM42" s="1636"/>
      <c r="CIN42" s="1636"/>
      <c r="CIO42" s="1636"/>
      <c r="CIP42" s="1636"/>
      <c r="CIQ42" s="1636"/>
      <c r="CIR42" s="1636"/>
      <c r="CIS42" s="1636"/>
      <c r="CIT42" s="1636"/>
      <c r="CIU42" s="1636"/>
      <c r="CIV42" s="1636"/>
      <c r="CIW42" s="1636"/>
      <c r="CIX42" s="1636"/>
      <c r="CIY42" s="1636"/>
      <c r="CIZ42" s="1636"/>
      <c r="CJA42" s="1636"/>
      <c r="CJB42" s="1636"/>
      <c r="CJC42" s="1636"/>
      <c r="CJD42" s="1636"/>
      <c r="CJE42" s="1636"/>
      <c r="CJF42" s="1636"/>
      <c r="CJG42" s="1636"/>
      <c r="CJH42" s="1636"/>
      <c r="CJI42" s="1636"/>
      <c r="CJJ42" s="1636"/>
      <c r="CJK42" s="1636"/>
      <c r="CJL42" s="1636"/>
      <c r="CJM42" s="1636"/>
      <c r="CJN42" s="1636"/>
      <c r="CJO42" s="1636"/>
      <c r="CJP42" s="1636"/>
      <c r="CJQ42" s="1636"/>
      <c r="CJR42" s="1636"/>
      <c r="CJS42" s="1636"/>
      <c r="CJT42" s="1636"/>
      <c r="CJU42" s="1636"/>
      <c r="CJV42" s="1636"/>
      <c r="CJW42" s="1636"/>
      <c r="CJX42" s="1636"/>
      <c r="CJY42" s="1636"/>
      <c r="CJZ42" s="1636"/>
      <c r="CKA42" s="1636"/>
      <c r="CKB42" s="1636"/>
      <c r="CKC42" s="1636"/>
      <c r="CKD42" s="1636"/>
      <c r="CKE42" s="1636"/>
      <c r="CKF42" s="1636"/>
      <c r="CKG42" s="1636"/>
      <c r="CKH42" s="1636"/>
      <c r="CKI42" s="1636"/>
      <c r="CKJ42" s="1636"/>
      <c r="CKK42" s="1636"/>
      <c r="CKL42" s="1636"/>
      <c r="CKM42" s="1636"/>
      <c r="CKN42" s="1636"/>
      <c r="CKO42" s="1636"/>
      <c r="CKP42" s="1636"/>
      <c r="CKQ42" s="1636"/>
      <c r="CKR42" s="1636"/>
      <c r="CKS42" s="1636"/>
      <c r="CKT42" s="1636"/>
      <c r="CKU42" s="1636"/>
      <c r="CKV42" s="1636"/>
      <c r="CKW42" s="1636"/>
      <c r="CKX42" s="1636"/>
      <c r="CKY42" s="1636"/>
      <c r="CKZ42" s="1636"/>
      <c r="CLA42" s="1636"/>
      <c r="CLB42" s="1636"/>
      <c r="CLC42" s="1636"/>
      <c r="CLD42" s="1636"/>
      <c r="CLE42" s="1636"/>
      <c r="CLF42" s="1636"/>
      <c r="CLG42" s="1636"/>
      <c r="CLH42" s="1636"/>
      <c r="CLI42" s="1636"/>
      <c r="CLJ42" s="1636"/>
      <c r="CLK42" s="1636"/>
      <c r="CLL42" s="1636"/>
      <c r="CLM42" s="1636"/>
      <c r="CLN42" s="1636"/>
      <c r="CLO42" s="1636"/>
      <c r="CLP42" s="1636"/>
      <c r="CLQ42" s="1636"/>
      <c r="CLR42" s="1636"/>
      <c r="CLS42" s="1636"/>
      <c r="CLT42" s="1636"/>
      <c r="CLU42" s="1636"/>
      <c r="CLV42" s="1636"/>
      <c r="CLW42" s="1636"/>
      <c r="CLX42" s="1636"/>
      <c r="CLY42" s="1636"/>
      <c r="CLZ42" s="1636"/>
      <c r="CMA42" s="1636"/>
      <c r="CMB42" s="1636"/>
      <c r="CMC42" s="1636"/>
      <c r="CMD42" s="1636"/>
      <c r="CME42" s="1636"/>
      <c r="CMF42" s="1636"/>
      <c r="CMG42" s="1636"/>
      <c r="CMH42" s="1636"/>
      <c r="CMI42" s="1636"/>
      <c r="CMJ42" s="1636"/>
      <c r="CMK42" s="1636"/>
      <c r="CML42" s="1636"/>
      <c r="CMM42" s="1636"/>
      <c r="CMN42" s="1636"/>
      <c r="CMO42" s="1636"/>
      <c r="CMP42" s="1636"/>
      <c r="CMQ42" s="1636"/>
      <c r="CMR42" s="1636"/>
      <c r="CMS42" s="1636"/>
      <c r="CMT42" s="1636"/>
      <c r="CMU42" s="1636"/>
      <c r="CMV42" s="1636"/>
      <c r="CMW42" s="1636"/>
      <c r="CMX42" s="1636"/>
      <c r="CMY42" s="1636"/>
      <c r="CMZ42" s="1636"/>
      <c r="CNA42" s="1636"/>
      <c r="CNB42" s="1636"/>
      <c r="CNC42" s="1636"/>
      <c r="CND42" s="1636"/>
      <c r="CNE42" s="1636"/>
      <c r="CNF42" s="1636"/>
      <c r="CNG42" s="1636"/>
      <c r="CNH42" s="1636"/>
      <c r="CNI42" s="1636"/>
      <c r="CNJ42" s="1636"/>
      <c r="CNK42" s="1636"/>
      <c r="CNL42" s="1636"/>
      <c r="CNM42" s="1636"/>
      <c r="CNN42" s="1636"/>
      <c r="CNO42" s="1636"/>
      <c r="CNP42" s="1636"/>
      <c r="CNQ42" s="1636"/>
      <c r="CNR42" s="1636"/>
      <c r="CNS42" s="1636"/>
      <c r="CNT42" s="1636"/>
      <c r="CNU42" s="1636"/>
      <c r="CNV42" s="1636"/>
      <c r="CNW42" s="1636"/>
      <c r="CNX42" s="1636"/>
      <c r="CNY42" s="1636"/>
      <c r="CNZ42" s="1636"/>
      <c r="COA42" s="1636"/>
      <c r="COB42" s="1636"/>
      <c r="COC42" s="1636"/>
      <c r="COD42" s="1636"/>
      <c r="COE42" s="1636"/>
      <c r="COF42" s="1636"/>
      <c r="COG42" s="1636"/>
      <c r="COH42" s="1636"/>
      <c r="COI42" s="1636"/>
      <c r="COJ42" s="1636"/>
      <c r="COK42" s="1636"/>
      <c r="COL42" s="1636"/>
      <c r="COM42" s="1636"/>
      <c r="CON42" s="1636"/>
      <c r="COO42" s="1636"/>
      <c r="COP42" s="1636"/>
      <c r="COQ42" s="1636"/>
      <c r="COR42" s="1636"/>
      <c r="COS42" s="1636"/>
      <c r="COT42" s="1636"/>
      <c r="COU42" s="1636"/>
      <c r="COV42" s="1636"/>
      <c r="COW42" s="1636"/>
      <c r="COX42" s="1636"/>
      <c r="COY42" s="1636"/>
      <c r="COZ42" s="1636"/>
      <c r="CPA42" s="1636"/>
      <c r="CPB42" s="1636"/>
      <c r="CPC42" s="1636"/>
      <c r="CPD42" s="1636"/>
      <c r="CPE42" s="1636"/>
      <c r="CPF42" s="1636"/>
      <c r="CPG42" s="1636"/>
      <c r="CPH42" s="1636"/>
      <c r="CPI42" s="1636"/>
      <c r="CPJ42" s="1636"/>
      <c r="CPK42" s="1636"/>
      <c r="CPL42" s="1636"/>
      <c r="CPM42" s="1636"/>
      <c r="CPN42" s="1636"/>
      <c r="CPO42" s="1636"/>
      <c r="CPP42" s="1636"/>
      <c r="CPQ42" s="1636"/>
      <c r="CPR42" s="1636"/>
      <c r="CPS42" s="1636"/>
      <c r="CPT42" s="1636"/>
      <c r="CPU42" s="1636"/>
      <c r="CPV42" s="1636"/>
      <c r="CPW42" s="1636"/>
      <c r="CPX42" s="1636"/>
      <c r="CPY42" s="1636"/>
      <c r="CPZ42" s="1636"/>
      <c r="CQA42" s="1636"/>
      <c r="CQB42" s="1636"/>
      <c r="CQC42" s="1636"/>
      <c r="CQD42" s="1636"/>
      <c r="CQE42" s="1636"/>
      <c r="CQF42" s="1636"/>
      <c r="CQG42" s="1636"/>
      <c r="CQH42" s="1636"/>
      <c r="CQI42" s="1636"/>
      <c r="CQJ42" s="1636"/>
      <c r="CQK42" s="1636"/>
      <c r="CQL42" s="1636"/>
      <c r="CQM42" s="1636"/>
      <c r="CQN42" s="1636"/>
      <c r="CQO42" s="1636"/>
      <c r="CQP42" s="1636"/>
      <c r="CQQ42" s="1636"/>
      <c r="CQR42" s="1636"/>
      <c r="CQS42" s="1636"/>
      <c r="CQT42" s="1636"/>
      <c r="CQU42" s="1636"/>
      <c r="CQV42" s="1636"/>
      <c r="CQW42" s="1636"/>
      <c r="CQX42" s="1636"/>
      <c r="CQY42" s="1636"/>
      <c r="CQZ42" s="1636"/>
      <c r="CRA42" s="1636"/>
      <c r="CRB42" s="1636"/>
      <c r="CRC42" s="1636"/>
      <c r="CRD42" s="1636"/>
      <c r="CRE42" s="1636"/>
      <c r="CRF42" s="1636"/>
      <c r="CRG42" s="1636"/>
      <c r="CRH42" s="1636"/>
      <c r="CRI42" s="1636"/>
      <c r="CRJ42" s="1636"/>
      <c r="CRK42" s="1636"/>
      <c r="CRL42" s="1636"/>
      <c r="CRM42" s="1636"/>
      <c r="CRN42" s="1636"/>
      <c r="CRO42" s="1636"/>
      <c r="CRP42" s="1636"/>
      <c r="CRQ42" s="1636"/>
      <c r="CRR42" s="1636"/>
      <c r="CRS42" s="1636"/>
      <c r="CRT42" s="1636"/>
      <c r="CRU42" s="1636"/>
      <c r="CRV42" s="1636"/>
      <c r="CRW42" s="1636"/>
      <c r="CRX42" s="1636"/>
      <c r="CRY42" s="1636"/>
      <c r="CRZ42" s="1636"/>
      <c r="CSA42" s="1636"/>
      <c r="CSB42" s="1636"/>
      <c r="CSC42" s="1636"/>
      <c r="CSD42" s="1636"/>
      <c r="CSE42" s="1636"/>
      <c r="CSF42" s="1636"/>
      <c r="CSG42" s="1636"/>
      <c r="CSH42" s="1636"/>
      <c r="CSI42" s="1636"/>
      <c r="CSJ42" s="1636"/>
      <c r="CSK42" s="1636"/>
      <c r="CSL42" s="1636"/>
      <c r="CSM42" s="1636"/>
      <c r="CSN42" s="1636"/>
      <c r="CSO42" s="1636"/>
      <c r="CSP42" s="1636"/>
      <c r="CSQ42" s="1636"/>
      <c r="CSR42" s="1636"/>
      <c r="CSS42" s="1636"/>
      <c r="CST42" s="1636"/>
      <c r="CSU42" s="1636"/>
      <c r="CSV42" s="1636"/>
      <c r="CSW42" s="1636"/>
      <c r="CSX42" s="1636"/>
      <c r="CSY42" s="1636"/>
      <c r="CSZ42" s="1636"/>
      <c r="CTA42" s="1636"/>
      <c r="CTB42" s="1636"/>
      <c r="CTC42" s="1636"/>
      <c r="CTD42" s="1636"/>
      <c r="CTE42" s="1636"/>
      <c r="CTF42" s="1636"/>
      <c r="CTG42" s="1636"/>
      <c r="CTH42" s="1636"/>
      <c r="CTI42" s="1636"/>
      <c r="CTJ42" s="1636"/>
      <c r="CTK42" s="1636"/>
      <c r="CTL42" s="1636"/>
      <c r="CTM42" s="1636"/>
      <c r="CTN42" s="1636"/>
      <c r="CTO42" s="1636"/>
      <c r="CTP42" s="1636"/>
      <c r="CTQ42" s="1636"/>
      <c r="CTR42" s="1636"/>
      <c r="CTS42" s="1636"/>
      <c r="CTT42" s="1636"/>
      <c r="CTU42" s="1636"/>
      <c r="CTV42" s="1636"/>
      <c r="CTW42" s="1636"/>
      <c r="CTX42" s="1636"/>
      <c r="CTY42" s="1636"/>
      <c r="CTZ42" s="1636"/>
      <c r="CUA42" s="1636"/>
      <c r="CUB42" s="1636"/>
      <c r="CUC42" s="1636"/>
      <c r="CUD42" s="1636"/>
      <c r="CUE42" s="1636"/>
      <c r="CUF42" s="1636"/>
      <c r="CUG42" s="1636"/>
      <c r="CUH42" s="1636"/>
      <c r="CUI42" s="1636"/>
      <c r="CUJ42" s="1636"/>
      <c r="CUK42" s="1636"/>
      <c r="CUL42" s="1636"/>
      <c r="CUM42" s="1636"/>
      <c r="CUN42" s="1636"/>
      <c r="CUO42" s="1636"/>
      <c r="CUP42" s="1636"/>
      <c r="CUQ42" s="1636"/>
      <c r="CUR42" s="1636"/>
      <c r="CUS42" s="1636"/>
      <c r="CUT42" s="1636"/>
      <c r="CUU42" s="1636"/>
      <c r="CUV42" s="1636"/>
      <c r="CUW42" s="1636"/>
      <c r="CUX42" s="1636"/>
      <c r="CUY42" s="1636"/>
      <c r="CUZ42" s="1636"/>
      <c r="CVA42" s="1636"/>
      <c r="CVB42" s="1636"/>
      <c r="CVC42" s="1636"/>
      <c r="CVD42" s="1636"/>
      <c r="CVE42" s="1636"/>
      <c r="CVF42" s="1636"/>
      <c r="CVG42" s="1636"/>
      <c r="CVH42" s="1636"/>
      <c r="CVI42" s="1636"/>
      <c r="CVJ42" s="1636"/>
      <c r="CVK42" s="1636"/>
      <c r="CVL42" s="1636"/>
      <c r="CVM42" s="1636"/>
      <c r="CVN42" s="1636"/>
      <c r="CVO42" s="1636"/>
      <c r="CVP42" s="1636"/>
      <c r="CVQ42" s="1636"/>
      <c r="CVR42" s="1636"/>
      <c r="CVS42" s="1636"/>
      <c r="CVT42" s="1636"/>
      <c r="CVU42" s="1636"/>
      <c r="CVV42" s="1636"/>
      <c r="CVW42" s="1636"/>
      <c r="CVX42" s="1636"/>
      <c r="CVY42" s="1636"/>
      <c r="CVZ42" s="1636"/>
      <c r="CWA42" s="1636"/>
      <c r="CWB42" s="1636"/>
      <c r="CWC42" s="1636"/>
      <c r="CWD42" s="1636"/>
      <c r="CWE42" s="1636"/>
      <c r="CWF42" s="1636"/>
      <c r="CWG42" s="1636"/>
      <c r="CWH42" s="1636"/>
      <c r="CWI42" s="1636"/>
      <c r="CWJ42" s="1636"/>
      <c r="CWK42" s="1636"/>
      <c r="CWL42" s="1636"/>
      <c r="CWM42" s="1636"/>
      <c r="CWN42" s="1636"/>
      <c r="CWO42" s="1636"/>
      <c r="CWP42" s="1636"/>
      <c r="CWQ42" s="1636"/>
      <c r="CWR42" s="1636"/>
      <c r="CWS42" s="1636"/>
      <c r="CWT42" s="1636"/>
      <c r="CWU42" s="1636"/>
      <c r="CWV42" s="1636"/>
      <c r="CWW42" s="1636"/>
      <c r="CWX42" s="1636"/>
      <c r="CWY42" s="1636"/>
      <c r="CWZ42" s="1636"/>
      <c r="CXA42" s="1636"/>
      <c r="CXB42" s="1636"/>
      <c r="CXC42" s="1636"/>
      <c r="CXD42" s="1636"/>
      <c r="CXE42" s="1636"/>
      <c r="CXF42" s="1636"/>
      <c r="CXG42" s="1636"/>
      <c r="CXH42" s="1636"/>
      <c r="CXI42" s="1636"/>
      <c r="CXJ42" s="1636"/>
      <c r="CXK42" s="1636"/>
      <c r="CXL42" s="1636"/>
      <c r="CXM42" s="1636"/>
      <c r="CXN42" s="1636"/>
      <c r="CXO42" s="1636"/>
      <c r="CXP42" s="1636"/>
      <c r="CXQ42" s="1636"/>
      <c r="CXR42" s="1636"/>
      <c r="CXS42" s="1636"/>
      <c r="CXT42" s="1636"/>
      <c r="CXU42" s="1636"/>
      <c r="CXV42" s="1636"/>
      <c r="CXW42" s="1636"/>
      <c r="CXX42" s="1636"/>
      <c r="CXY42" s="1636"/>
      <c r="CXZ42" s="1636"/>
      <c r="CYA42" s="1636"/>
      <c r="CYB42" s="1636"/>
      <c r="CYC42" s="1636"/>
      <c r="CYD42" s="1636"/>
      <c r="CYE42" s="1636"/>
      <c r="CYF42" s="1636"/>
      <c r="CYG42" s="1636"/>
      <c r="CYH42" s="1636"/>
      <c r="CYI42" s="1636"/>
      <c r="CYJ42" s="1636"/>
      <c r="CYK42" s="1636"/>
      <c r="CYL42" s="1636"/>
      <c r="CYM42" s="1636"/>
      <c r="CYN42" s="1636"/>
      <c r="CYO42" s="1636"/>
      <c r="CYP42" s="1636"/>
      <c r="CYQ42" s="1636"/>
      <c r="CYR42" s="1636"/>
      <c r="CYS42" s="1636"/>
      <c r="CYT42" s="1636"/>
      <c r="CYU42" s="1636"/>
      <c r="CYV42" s="1636"/>
      <c r="CYW42" s="1636"/>
      <c r="CYX42" s="1636"/>
      <c r="CYY42" s="1636"/>
      <c r="CYZ42" s="1636"/>
      <c r="CZA42" s="1636"/>
      <c r="CZB42" s="1636"/>
      <c r="CZC42" s="1636"/>
      <c r="CZD42" s="1636"/>
      <c r="CZE42" s="1636"/>
      <c r="CZF42" s="1636"/>
      <c r="CZG42" s="1636"/>
      <c r="CZH42" s="1636"/>
      <c r="CZI42" s="1636"/>
      <c r="CZJ42" s="1636"/>
      <c r="CZK42" s="1636"/>
      <c r="CZL42" s="1636"/>
      <c r="CZM42" s="1636"/>
      <c r="CZN42" s="1636"/>
      <c r="CZO42" s="1636"/>
      <c r="CZP42" s="1636"/>
      <c r="CZQ42" s="1636"/>
      <c r="CZR42" s="1636"/>
      <c r="CZS42" s="1636"/>
      <c r="CZT42" s="1636"/>
      <c r="CZU42" s="1636"/>
      <c r="CZV42" s="1636"/>
      <c r="CZW42" s="1636"/>
      <c r="CZX42" s="1636"/>
      <c r="CZY42" s="1636"/>
      <c r="CZZ42" s="1636"/>
      <c r="DAA42" s="1636"/>
      <c r="DAB42" s="1636"/>
      <c r="DAC42" s="1636"/>
      <c r="DAD42" s="1636"/>
      <c r="DAE42" s="1636"/>
      <c r="DAF42" s="1636"/>
      <c r="DAG42" s="1636"/>
      <c r="DAH42" s="1636"/>
      <c r="DAI42" s="1636"/>
      <c r="DAJ42" s="1636"/>
      <c r="DAK42" s="1636"/>
      <c r="DAL42" s="1636"/>
      <c r="DAM42" s="1636"/>
      <c r="DAN42" s="1636"/>
      <c r="DAO42" s="1636"/>
      <c r="DAP42" s="1636"/>
      <c r="DAQ42" s="1636"/>
      <c r="DAR42" s="1636"/>
      <c r="DAS42" s="1636"/>
      <c r="DAT42" s="1636"/>
      <c r="DAU42" s="1636"/>
      <c r="DAV42" s="1636"/>
      <c r="DAW42" s="1636"/>
      <c r="DAX42" s="1636"/>
      <c r="DAY42" s="1636"/>
      <c r="DAZ42" s="1636"/>
      <c r="DBA42" s="1636"/>
      <c r="DBB42" s="1636"/>
      <c r="DBC42" s="1636"/>
      <c r="DBD42" s="1636"/>
      <c r="DBE42" s="1636"/>
      <c r="DBF42" s="1636"/>
      <c r="DBG42" s="1636"/>
      <c r="DBH42" s="1636"/>
      <c r="DBI42" s="1636"/>
      <c r="DBJ42" s="1636"/>
      <c r="DBK42" s="1636"/>
      <c r="DBL42" s="1636"/>
      <c r="DBM42" s="1636"/>
      <c r="DBN42" s="1636"/>
      <c r="DBO42" s="1636"/>
      <c r="DBP42" s="1636"/>
      <c r="DBQ42" s="1636"/>
      <c r="DBR42" s="1636"/>
      <c r="DBS42" s="1636"/>
      <c r="DBT42" s="1636"/>
      <c r="DBU42" s="1636"/>
      <c r="DBV42" s="1636"/>
      <c r="DBW42" s="1636"/>
      <c r="DBX42" s="1636"/>
      <c r="DBY42" s="1636"/>
      <c r="DBZ42" s="1636"/>
      <c r="DCA42" s="1636"/>
      <c r="DCB42" s="1636"/>
      <c r="DCC42" s="1636"/>
      <c r="DCD42" s="1636"/>
      <c r="DCE42" s="1636"/>
      <c r="DCF42" s="1636"/>
      <c r="DCG42" s="1636"/>
      <c r="DCH42" s="1636"/>
      <c r="DCI42" s="1636"/>
      <c r="DCJ42" s="1636"/>
      <c r="DCK42" s="1636"/>
      <c r="DCL42" s="1636"/>
      <c r="DCM42" s="1636"/>
      <c r="DCN42" s="1636"/>
      <c r="DCO42" s="1636"/>
      <c r="DCP42" s="1636"/>
      <c r="DCQ42" s="1636"/>
      <c r="DCR42" s="1636"/>
      <c r="DCS42" s="1636"/>
      <c r="DCT42" s="1636"/>
      <c r="DCU42" s="1636"/>
      <c r="DCV42" s="1636"/>
      <c r="DCW42" s="1636"/>
      <c r="DCX42" s="1636"/>
      <c r="DCY42" s="1636"/>
      <c r="DCZ42" s="1636"/>
      <c r="DDA42" s="1636"/>
      <c r="DDB42" s="1636"/>
      <c r="DDC42" s="1636"/>
      <c r="DDD42" s="1636"/>
      <c r="DDE42" s="1636"/>
      <c r="DDF42" s="1636"/>
      <c r="DDG42" s="1636"/>
      <c r="DDH42" s="1636"/>
      <c r="DDI42" s="1636"/>
      <c r="DDJ42" s="1636"/>
      <c r="DDK42" s="1636"/>
      <c r="DDL42" s="1636"/>
      <c r="DDM42" s="1636"/>
      <c r="DDN42" s="1636"/>
      <c r="DDO42" s="1636"/>
      <c r="DDP42" s="1636"/>
      <c r="DDQ42" s="1636"/>
      <c r="DDR42" s="1636"/>
      <c r="DDS42" s="1636"/>
      <c r="DDT42" s="1636"/>
      <c r="DDU42" s="1636"/>
      <c r="DDV42" s="1636"/>
      <c r="DDW42" s="1636"/>
      <c r="DDX42" s="1636"/>
      <c r="DDY42" s="1636"/>
      <c r="DDZ42" s="1636"/>
      <c r="DEA42" s="1636"/>
      <c r="DEB42" s="1636"/>
      <c r="DEC42" s="1636"/>
      <c r="DED42" s="1636"/>
      <c r="DEE42" s="1636"/>
      <c r="DEF42" s="1636"/>
      <c r="DEG42" s="1636"/>
      <c r="DEH42" s="1636"/>
      <c r="DEI42" s="1636"/>
      <c r="DEJ42" s="1636"/>
      <c r="DEK42" s="1636"/>
      <c r="DEL42" s="1636"/>
      <c r="DEM42" s="1636"/>
      <c r="DEN42" s="1636"/>
      <c r="DEO42" s="1636"/>
      <c r="DEP42" s="1636"/>
      <c r="DEQ42" s="1636"/>
      <c r="DER42" s="1636"/>
      <c r="DES42" s="1636"/>
      <c r="DET42" s="1636"/>
      <c r="DEU42" s="1636"/>
      <c r="DEV42" s="1636"/>
      <c r="DEW42" s="1636"/>
      <c r="DEX42" s="1636"/>
      <c r="DEY42" s="1636"/>
      <c r="DEZ42" s="1636"/>
      <c r="DFA42" s="1636"/>
      <c r="DFB42" s="1636"/>
      <c r="DFC42" s="1636"/>
      <c r="DFD42" s="1636"/>
      <c r="DFE42" s="1636"/>
      <c r="DFF42" s="1636"/>
      <c r="DFG42" s="1636"/>
      <c r="DFH42" s="1636"/>
      <c r="DFI42" s="1636"/>
      <c r="DFJ42" s="1636"/>
      <c r="DFK42" s="1636"/>
      <c r="DFL42" s="1636"/>
      <c r="DFM42" s="1636"/>
      <c r="DFN42" s="1636"/>
      <c r="DFO42" s="1636"/>
      <c r="DFP42" s="1636"/>
      <c r="DFQ42" s="1636"/>
      <c r="DFR42" s="1636"/>
      <c r="DFS42" s="1636"/>
      <c r="DFT42" s="1636"/>
      <c r="DFU42" s="1636"/>
      <c r="DFV42" s="1636"/>
      <c r="DFW42" s="1636"/>
      <c r="DFX42" s="1636"/>
      <c r="DFY42" s="1636"/>
      <c r="DFZ42" s="1636"/>
      <c r="DGA42" s="1636"/>
      <c r="DGB42" s="1636"/>
      <c r="DGC42" s="1636"/>
      <c r="DGD42" s="1636"/>
      <c r="DGE42" s="1636"/>
      <c r="DGF42" s="1636"/>
      <c r="DGG42" s="1636"/>
      <c r="DGH42" s="1636"/>
      <c r="DGI42" s="1636"/>
      <c r="DGJ42" s="1636"/>
      <c r="DGK42" s="1636"/>
      <c r="DGL42" s="1636"/>
      <c r="DGM42" s="1636"/>
      <c r="DGN42" s="1636"/>
      <c r="DGO42" s="1636"/>
      <c r="DGP42" s="1636"/>
      <c r="DGQ42" s="1636"/>
      <c r="DGR42" s="1636"/>
      <c r="DGS42" s="1636"/>
      <c r="DGT42" s="1636"/>
      <c r="DGU42" s="1636"/>
      <c r="DGV42" s="1636"/>
      <c r="DGW42" s="1636"/>
      <c r="DGX42" s="1636"/>
      <c r="DGY42" s="1636"/>
      <c r="DGZ42" s="1636"/>
      <c r="DHA42" s="1636"/>
      <c r="DHB42" s="1636"/>
      <c r="DHC42" s="1636"/>
      <c r="DHD42" s="1636"/>
      <c r="DHE42" s="1636"/>
      <c r="DHF42" s="1636"/>
      <c r="DHG42" s="1636"/>
      <c r="DHH42" s="1636"/>
      <c r="DHI42" s="1636"/>
      <c r="DHJ42" s="1636"/>
      <c r="DHK42" s="1636"/>
      <c r="DHL42" s="1636"/>
      <c r="DHM42" s="1636"/>
      <c r="DHN42" s="1636"/>
      <c r="DHO42" s="1636"/>
      <c r="DHP42" s="1636"/>
      <c r="DHQ42" s="1636"/>
      <c r="DHR42" s="1636"/>
      <c r="DHS42" s="1636"/>
      <c r="DHT42" s="1636"/>
      <c r="DHU42" s="1636"/>
      <c r="DHV42" s="1636"/>
      <c r="DHW42" s="1636"/>
      <c r="DHX42" s="1636"/>
      <c r="DHY42" s="1636"/>
      <c r="DHZ42" s="1636"/>
      <c r="DIA42" s="1636"/>
      <c r="DIB42" s="1636"/>
      <c r="DIC42" s="1636"/>
      <c r="DID42" s="1636"/>
      <c r="DIE42" s="1636"/>
      <c r="DIF42" s="1636"/>
      <c r="DIG42" s="1636"/>
      <c r="DIH42" s="1636"/>
      <c r="DII42" s="1636"/>
      <c r="DIJ42" s="1636"/>
      <c r="DIK42" s="1636"/>
      <c r="DIL42" s="1636"/>
      <c r="DIM42" s="1636"/>
      <c r="DIN42" s="1636"/>
      <c r="DIO42" s="1636"/>
      <c r="DIP42" s="1636"/>
      <c r="DIQ42" s="1636"/>
      <c r="DIR42" s="1636"/>
      <c r="DIS42" s="1636"/>
      <c r="DIT42" s="1636"/>
      <c r="DIU42" s="1636"/>
      <c r="DIV42" s="1636"/>
      <c r="DIW42" s="1636"/>
      <c r="DIX42" s="1636"/>
      <c r="DIY42" s="1636"/>
      <c r="DIZ42" s="1636"/>
      <c r="DJA42" s="1636"/>
      <c r="DJB42" s="1636"/>
      <c r="DJC42" s="1636"/>
      <c r="DJD42" s="1636"/>
      <c r="DJE42" s="1636"/>
      <c r="DJF42" s="1636"/>
      <c r="DJG42" s="1636"/>
      <c r="DJH42" s="1636"/>
      <c r="DJI42" s="1636"/>
      <c r="DJJ42" s="1636"/>
      <c r="DJK42" s="1636"/>
      <c r="DJL42" s="1636"/>
      <c r="DJM42" s="1636"/>
      <c r="DJN42" s="1636"/>
      <c r="DJO42" s="1636"/>
      <c r="DJP42" s="1636"/>
      <c r="DJQ42" s="1636"/>
      <c r="DJR42" s="1636"/>
      <c r="DJS42" s="1636"/>
      <c r="DJT42" s="1636"/>
      <c r="DJU42" s="1636"/>
      <c r="DJV42" s="1636"/>
      <c r="DJW42" s="1636"/>
      <c r="DJX42" s="1636"/>
      <c r="DJY42" s="1636"/>
      <c r="DJZ42" s="1636"/>
      <c r="DKA42" s="1636"/>
      <c r="DKB42" s="1636"/>
      <c r="DKC42" s="1636"/>
      <c r="DKD42" s="1636"/>
      <c r="DKE42" s="1636"/>
      <c r="DKF42" s="1636"/>
      <c r="DKG42" s="1636"/>
      <c r="DKH42" s="1636"/>
      <c r="DKI42" s="1636"/>
      <c r="DKJ42" s="1636"/>
      <c r="DKK42" s="1636"/>
      <c r="DKL42" s="1636"/>
      <c r="DKM42" s="1636"/>
      <c r="DKN42" s="1636"/>
      <c r="DKO42" s="1636"/>
      <c r="DKP42" s="1636"/>
      <c r="DKQ42" s="1636"/>
      <c r="DKR42" s="1636"/>
      <c r="DKS42" s="1636"/>
      <c r="DKT42" s="1636"/>
      <c r="DKU42" s="1636"/>
      <c r="DKV42" s="1636"/>
      <c r="DKW42" s="1636"/>
      <c r="DKX42" s="1636"/>
      <c r="DKY42" s="1636"/>
      <c r="DKZ42" s="1636"/>
      <c r="DLA42" s="1636"/>
      <c r="DLB42" s="1636"/>
      <c r="DLC42" s="1636"/>
      <c r="DLD42" s="1636"/>
      <c r="DLE42" s="1636"/>
      <c r="DLF42" s="1636"/>
      <c r="DLG42" s="1636"/>
      <c r="DLH42" s="1636"/>
      <c r="DLI42" s="1636"/>
      <c r="DLJ42" s="1636"/>
      <c r="DLK42" s="1636"/>
      <c r="DLL42" s="1636"/>
      <c r="DLM42" s="1636"/>
      <c r="DLN42" s="1636"/>
      <c r="DLO42" s="1636"/>
      <c r="DLP42" s="1636"/>
      <c r="DLQ42" s="1636"/>
      <c r="DLR42" s="1636"/>
      <c r="DLS42" s="1636"/>
      <c r="DLT42" s="1636"/>
      <c r="DLU42" s="1636"/>
      <c r="DLV42" s="1636"/>
      <c r="DLW42" s="1636"/>
      <c r="DLX42" s="1636"/>
      <c r="DLY42" s="1636"/>
      <c r="DLZ42" s="1636"/>
      <c r="DMA42" s="1636"/>
      <c r="DMB42" s="1636"/>
      <c r="DMC42" s="1636"/>
      <c r="DMD42" s="1636"/>
      <c r="DME42" s="1636"/>
      <c r="DMF42" s="1636"/>
      <c r="DMG42" s="1636"/>
      <c r="DMH42" s="1636"/>
      <c r="DMI42" s="1636"/>
      <c r="DMJ42" s="1636"/>
      <c r="DMK42" s="1636"/>
      <c r="DML42" s="1636"/>
      <c r="DMM42" s="1636"/>
      <c r="DMN42" s="1636"/>
      <c r="DMO42" s="1636"/>
      <c r="DMP42" s="1636"/>
      <c r="DMQ42" s="1636"/>
      <c r="DMR42" s="1636"/>
      <c r="DMS42" s="1636"/>
      <c r="DMT42" s="1636"/>
      <c r="DMU42" s="1636"/>
      <c r="DMV42" s="1636"/>
      <c r="DMW42" s="1636"/>
      <c r="DMX42" s="1636"/>
      <c r="DMY42" s="1636"/>
      <c r="DMZ42" s="1636"/>
      <c r="DNA42" s="1636"/>
      <c r="DNB42" s="1636"/>
      <c r="DNC42" s="1636"/>
      <c r="DND42" s="1636"/>
      <c r="DNE42" s="1636"/>
      <c r="DNF42" s="1636"/>
      <c r="DNG42" s="1636"/>
      <c r="DNH42" s="1636"/>
      <c r="DNI42" s="1636"/>
      <c r="DNJ42" s="1636"/>
      <c r="DNK42" s="1636"/>
      <c r="DNL42" s="1636"/>
      <c r="DNM42" s="1636"/>
      <c r="DNN42" s="1636"/>
      <c r="DNO42" s="1636"/>
      <c r="DNP42" s="1636"/>
      <c r="DNQ42" s="1636"/>
      <c r="DNR42" s="1636"/>
      <c r="DNS42" s="1636"/>
      <c r="DNT42" s="1636"/>
      <c r="DNU42" s="1636"/>
      <c r="DNV42" s="1636"/>
      <c r="DNW42" s="1636"/>
      <c r="DNX42" s="1636"/>
      <c r="DNY42" s="1636"/>
      <c r="DNZ42" s="1636"/>
      <c r="DOA42" s="1636"/>
      <c r="DOB42" s="1636"/>
      <c r="DOC42" s="1636"/>
      <c r="DOD42" s="1636"/>
      <c r="DOE42" s="1636"/>
      <c r="DOF42" s="1636"/>
      <c r="DOG42" s="1636"/>
      <c r="DOH42" s="1636"/>
      <c r="DOI42" s="1636"/>
      <c r="DOJ42" s="1636"/>
      <c r="DOK42" s="1636"/>
      <c r="DOL42" s="1636"/>
      <c r="DOM42" s="1636"/>
      <c r="DON42" s="1636"/>
      <c r="DOO42" s="1636"/>
      <c r="DOP42" s="1636"/>
      <c r="DOQ42" s="1636"/>
      <c r="DOR42" s="1636"/>
      <c r="DOS42" s="1636"/>
      <c r="DOT42" s="1636"/>
      <c r="DOU42" s="1636"/>
      <c r="DOV42" s="1636"/>
      <c r="DOW42" s="1636"/>
      <c r="DOX42" s="1636"/>
      <c r="DOY42" s="1636"/>
      <c r="DOZ42" s="1636"/>
      <c r="DPA42" s="1636"/>
      <c r="DPB42" s="1636"/>
      <c r="DPC42" s="1636"/>
      <c r="DPD42" s="1636"/>
      <c r="DPE42" s="1636"/>
      <c r="DPF42" s="1636"/>
      <c r="DPG42" s="1636"/>
      <c r="DPH42" s="1636"/>
      <c r="DPI42" s="1636"/>
      <c r="DPJ42" s="1636"/>
      <c r="DPK42" s="1636"/>
      <c r="DPL42" s="1636"/>
      <c r="DPM42" s="1636"/>
      <c r="DPN42" s="1636"/>
      <c r="DPO42" s="1636"/>
      <c r="DPP42" s="1636"/>
      <c r="DPQ42" s="1636"/>
      <c r="DPR42" s="1636"/>
      <c r="DPS42" s="1636"/>
      <c r="DPT42" s="1636"/>
      <c r="DPU42" s="1636"/>
      <c r="DPV42" s="1636"/>
      <c r="DPW42" s="1636"/>
      <c r="DPX42" s="1636"/>
      <c r="DPY42" s="1636"/>
      <c r="DPZ42" s="1636"/>
      <c r="DQA42" s="1636"/>
      <c r="DQB42" s="1636"/>
      <c r="DQC42" s="1636"/>
      <c r="DQD42" s="1636"/>
      <c r="DQE42" s="1636"/>
      <c r="DQF42" s="1636"/>
      <c r="DQG42" s="1636"/>
      <c r="DQH42" s="1636"/>
      <c r="DQI42" s="1636"/>
      <c r="DQJ42" s="1636"/>
      <c r="DQK42" s="1636"/>
      <c r="DQL42" s="1636"/>
      <c r="DQM42" s="1636"/>
      <c r="DQN42" s="1636"/>
      <c r="DQO42" s="1636"/>
      <c r="DQP42" s="1636"/>
      <c r="DQQ42" s="1636"/>
      <c r="DQR42" s="1636"/>
      <c r="DQS42" s="1636"/>
      <c r="DQT42" s="1636"/>
      <c r="DQU42" s="1636"/>
      <c r="DQV42" s="1636"/>
      <c r="DQW42" s="1636"/>
      <c r="DQX42" s="1636"/>
      <c r="DQY42" s="1636"/>
      <c r="DQZ42" s="1636"/>
      <c r="DRA42" s="1636"/>
      <c r="DRB42" s="1636"/>
      <c r="DRC42" s="1636"/>
      <c r="DRD42" s="1636"/>
      <c r="DRE42" s="1636"/>
      <c r="DRF42" s="1636"/>
      <c r="DRG42" s="1636"/>
      <c r="DRH42" s="1636"/>
      <c r="DRI42" s="1636"/>
      <c r="DRJ42" s="1636"/>
      <c r="DRK42" s="1636"/>
      <c r="DRL42" s="1636"/>
      <c r="DRM42" s="1636"/>
      <c r="DRN42" s="1636"/>
      <c r="DRO42" s="1636"/>
      <c r="DRP42" s="1636"/>
      <c r="DRQ42" s="1636"/>
      <c r="DRR42" s="1636"/>
      <c r="DRS42" s="1636"/>
      <c r="DRT42" s="1636"/>
      <c r="DRU42" s="1636"/>
      <c r="DRV42" s="1636"/>
      <c r="DRW42" s="1636"/>
      <c r="DRX42" s="1636"/>
      <c r="DRY42" s="1636"/>
      <c r="DRZ42" s="1636"/>
      <c r="DSA42" s="1636"/>
      <c r="DSB42" s="1636"/>
      <c r="DSC42" s="1636"/>
      <c r="DSD42" s="1636"/>
      <c r="DSE42" s="1636"/>
      <c r="DSF42" s="1636"/>
      <c r="DSG42" s="1636"/>
      <c r="DSH42" s="1636"/>
      <c r="DSI42" s="1636"/>
      <c r="DSJ42" s="1636"/>
      <c r="DSK42" s="1636"/>
      <c r="DSL42" s="1636"/>
      <c r="DSM42" s="1636"/>
      <c r="DSN42" s="1636"/>
      <c r="DSO42" s="1636"/>
      <c r="DSP42" s="1636"/>
      <c r="DSQ42" s="1636"/>
      <c r="DSR42" s="1636"/>
      <c r="DSS42" s="1636"/>
      <c r="DST42" s="1636"/>
      <c r="DSU42" s="1636"/>
      <c r="DSV42" s="1636"/>
      <c r="DSW42" s="1636"/>
      <c r="DSX42" s="1636"/>
      <c r="DSY42" s="1636"/>
      <c r="DSZ42" s="1636"/>
      <c r="DTA42" s="1636"/>
      <c r="DTB42" s="1636"/>
      <c r="DTC42" s="1636"/>
      <c r="DTD42" s="1636"/>
      <c r="DTE42" s="1636"/>
      <c r="DTF42" s="1636"/>
      <c r="DTG42" s="1636"/>
      <c r="DTH42" s="1636"/>
      <c r="DTI42" s="1636"/>
      <c r="DTJ42" s="1636"/>
      <c r="DTK42" s="1636"/>
      <c r="DTL42" s="1636"/>
      <c r="DTM42" s="1636"/>
      <c r="DTN42" s="1636"/>
      <c r="DTO42" s="1636"/>
      <c r="DTP42" s="1636"/>
      <c r="DTQ42" s="1636"/>
      <c r="DTR42" s="1636"/>
      <c r="DTS42" s="1636"/>
      <c r="DTT42" s="1636"/>
      <c r="DTU42" s="1636"/>
      <c r="DTV42" s="1636"/>
      <c r="DTW42" s="1636"/>
      <c r="DTX42" s="1636"/>
      <c r="DTY42" s="1636"/>
      <c r="DTZ42" s="1636"/>
      <c r="DUA42" s="1636"/>
      <c r="DUB42" s="1636"/>
      <c r="DUC42" s="1636"/>
      <c r="DUD42" s="1636"/>
      <c r="DUE42" s="1636"/>
      <c r="DUF42" s="1636"/>
      <c r="DUG42" s="1636"/>
      <c r="DUH42" s="1636"/>
      <c r="DUI42" s="1636"/>
      <c r="DUJ42" s="1636"/>
      <c r="DUK42" s="1636"/>
      <c r="DUL42" s="1636"/>
      <c r="DUM42" s="1636"/>
      <c r="DUN42" s="1636"/>
      <c r="DUO42" s="1636"/>
      <c r="DUP42" s="1636"/>
      <c r="DUQ42" s="1636"/>
      <c r="DUR42" s="1636"/>
      <c r="DUS42" s="1636"/>
      <c r="DUT42" s="1636"/>
      <c r="DUU42" s="1636"/>
      <c r="DUV42" s="1636"/>
      <c r="DUW42" s="1636"/>
      <c r="DUX42" s="1636"/>
      <c r="DUY42" s="1636"/>
      <c r="DUZ42" s="1636"/>
      <c r="DVA42" s="1636"/>
      <c r="DVB42" s="1636"/>
      <c r="DVC42" s="1636"/>
      <c r="DVD42" s="1636"/>
      <c r="DVE42" s="1636"/>
      <c r="DVF42" s="1636"/>
      <c r="DVG42" s="1636"/>
      <c r="DVH42" s="1636"/>
      <c r="DVI42" s="1636"/>
      <c r="DVJ42" s="1636"/>
      <c r="DVK42" s="1636"/>
      <c r="DVL42" s="1636"/>
      <c r="DVM42" s="1636"/>
      <c r="DVN42" s="1636"/>
      <c r="DVO42" s="1636"/>
      <c r="DVP42" s="1636"/>
      <c r="DVQ42" s="1636"/>
      <c r="DVR42" s="1636"/>
      <c r="DVS42" s="1636"/>
      <c r="DVT42" s="1636"/>
      <c r="DVU42" s="1636"/>
      <c r="DVV42" s="1636"/>
      <c r="DVW42" s="1636"/>
      <c r="DVX42" s="1636"/>
      <c r="DVY42" s="1636"/>
      <c r="DVZ42" s="1636"/>
      <c r="DWA42" s="1636"/>
      <c r="DWB42" s="1636"/>
      <c r="DWC42" s="1636"/>
      <c r="DWD42" s="1636"/>
      <c r="DWE42" s="1636"/>
      <c r="DWF42" s="1636"/>
      <c r="DWG42" s="1636"/>
      <c r="DWH42" s="1636"/>
      <c r="DWI42" s="1636"/>
      <c r="DWJ42" s="1636"/>
      <c r="DWK42" s="1636"/>
      <c r="DWL42" s="1636"/>
      <c r="DWM42" s="1636"/>
      <c r="DWN42" s="1636"/>
      <c r="DWO42" s="1636"/>
      <c r="DWP42" s="1636"/>
      <c r="DWQ42" s="1636"/>
      <c r="DWR42" s="1636"/>
      <c r="DWS42" s="1636"/>
      <c r="DWT42" s="1636"/>
      <c r="DWU42" s="1636"/>
      <c r="DWV42" s="1636"/>
      <c r="DWW42" s="1636"/>
      <c r="DWX42" s="1636"/>
      <c r="DWY42" s="1636"/>
      <c r="DWZ42" s="1636"/>
      <c r="DXA42" s="1636"/>
      <c r="DXB42" s="1636"/>
      <c r="DXC42" s="1636"/>
      <c r="DXD42" s="1636"/>
      <c r="DXE42" s="1636"/>
      <c r="DXF42" s="1636"/>
      <c r="DXG42" s="1636"/>
      <c r="DXH42" s="1636"/>
      <c r="DXI42" s="1636"/>
      <c r="DXJ42" s="1636"/>
      <c r="DXK42" s="1636"/>
      <c r="DXL42" s="1636"/>
      <c r="DXM42" s="1636"/>
      <c r="DXN42" s="1636"/>
      <c r="DXO42" s="1636"/>
      <c r="DXP42" s="1636"/>
      <c r="DXQ42" s="1636"/>
      <c r="DXR42" s="1636"/>
      <c r="DXS42" s="1636"/>
      <c r="DXT42" s="1636"/>
      <c r="DXU42" s="1636"/>
      <c r="DXV42" s="1636"/>
      <c r="DXW42" s="1636"/>
      <c r="DXX42" s="1636"/>
      <c r="DXY42" s="1636"/>
      <c r="DXZ42" s="1636"/>
      <c r="DYA42" s="1636"/>
      <c r="DYB42" s="1636"/>
      <c r="DYC42" s="1636"/>
      <c r="DYD42" s="1636"/>
      <c r="DYE42" s="1636"/>
      <c r="DYF42" s="1636"/>
      <c r="DYG42" s="1636"/>
      <c r="DYH42" s="1636"/>
      <c r="DYI42" s="1636"/>
      <c r="DYJ42" s="1636"/>
      <c r="DYK42" s="1636"/>
      <c r="DYL42" s="1636"/>
      <c r="DYM42" s="1636"/>
      <c r="DYN42" s="1636"/>
      <c r="DYO42" s="1636"/>
      <c r="DYP42" s="1636"/>
      <c r="DYQ42" s="1636"/>
      <c r="DYR42" s="1636"/>
      <c r="DYS42" s="1636"/>
      <c r="DYT42" s="1636"/>
      <c r="DYU42" s="1636"/>
      <c r="DYV42" s="1636"/>
      <c r="DYW42" s="1636"/>
      <c r="DYX42" s="1636"/>
      <c r="DYY42" s="1636"/>
      <c r="DYZ42" s="1636"/>
      <c r="DZA42" s="1636"/>
      <c r="DZB42" s="1636"/>
      <c r="DZC42" s="1636"/>
      <c r="DZD42" s="1636"/>
      <c r="DZE42" s="1636"/>
      <c r="DZF42" s="1636"/>
      <c r="DZG42" s="1636"/>
      <c r="DZH42" s="1636"/>
      <c r="DZI42" s="1636"/>
      <c r="DZJ42" s="1636"/>
      <c r="DZK42" s="1636"/>
      <c r="DZL42" s="1636"/>
      <c r="DZM42" s="1636"/>
      <c r="DZN42" s="1636"/>
      <c r="DZO42" s="1636"/>
      <c r="DZP42" s="1636"/>
      <c r="DZQ42" s="1636"/>
      <c r="DZR42" s="1636"/>
      <c r="DZS42" s="1636"/>
      <c r="DZT42" s="1636"/>
      <c r="DZU42" s="1636"/>
      <c r="DZV42" s="1636"/>
      <c r="DZW42" s="1636"/>
      <c r="DZX42" s="1636"/>
      <c r="DZY42" s="1636"/>
      <c r="DZZ42" s="1636"/>
      <c r="EAA42" s="1636"/>
      <c r="EAB42" s="1636"/>
      <c r="EAC42" s="1636"/>
      <c r="EAD42" s="1636"/>
      <c r="EAE42" s="1636"/>
      <c r="EAF42" s="1636"/>
      <c r="EAG42" s="1636"/>
      <c r="EAH42" s="1636"/>
      <c r="EAI42" s="1636"/>
      <c r="EAJ42" s="1636"/>
      <c r="EAK42" s="1636"/>
      <c r="EAL42" s="1636"/>
      <c r="EAM42" s="1636"/>
      <c r="EAN42" s="1636"/>
      <c r="EAO42" s="1636"/>
      <c r="EAP42" s="1636"/>
      <c r="EAQ42" s="1636"/>
      <c r="EAR42" s="1636"/>
      <c r="EAS42" s="1636"/>
      <c r="EAT42" s="1636"/>
      <c r="EAU42" s="1636"/>
      <c r="EAV42" s="1636"/>
      <c r="EAW42" s="1636"/>
      <c r="EAX42" s="1636"/>
      <c r="EAY42" s="1636"/>
      <c r="EAZ42" s="1636"/>
      <c r="EBA42" s="1636"/>
      <c r="EBB42" s="1636"/>
      <c r="EBC42" s="1636"/>
      <c r="EBD42" s="1636"/>
      <c r="EBE42" s="1636"/>
      <c r="EBF42" s="1636"/>
      <c r="EBG42" s="1636"/>
      <c r="EBH42" s="1636"/>
      <c r="EBI42" s="1636"/>
      <c r="EBJ42" s="1636"/>
      <c r="EBK42" s="1636"/>
      <c r="EBL42" s="1636"/>
      <c r="EBM42" s="1636"/>
      <c r="EBN42" s="1636"/>
      <c r="EBO42" s="1636"/>
      <c r="EBP42" s="1636"/>
      <c r="EBQ42" s="1636"/>
      <c r="EBR42" s="1636"/>
      <c r="EBS42" s="1636"/>
      <c r="EBT42" s="1636"/>
      <c r="EBU42" s="1636"/>
      <c r="EBV42" s="1636"/>
      <c r="EBW42" s="1636"/>
      <c r="EBX42" s="1636"/>
      <c r="EBY42" s="1636"/>
      <c r="EBZ42" s="1636"/>
      <c r="ECA42" s="1636"/>
      <c r="ECB42" s="1636"/>
      <c r="ECC42" s="1636"/>
      <c r="ECD42" s="1636"/>
      <c r="ECE42" s="1636"/>
      <c r="ECF42" s="1636"/>
      <c r="ECG42" s="1636"/>
      <c r="ECH42" s="1636"/>
      <c r="ECI42" s="1636"/>
      <c r="ECJ42" s="1636"/>
      <c r="ECK42" s="1636"/>
      <c r="ECL42" s="1636"/>
      <c r="ECM42" s="1636"/>
      <c r="ECN42" s="1636"/>
      <c r="ECO42" s="1636"/>
      <c r="ECP42" s="1636"/>
      <c r="ECQ42" s="1636"/>
      <c r="ECR42" s="1636"/>
      <c r="ECS42" s="1636"/>
      <c r="ECT42" s="1636"/>
      <c r="ECU42" s="1636"/>
      <c r="ECV42" s="1636"/>
      <c r="ECW42" s="1636"/>
      <c r="ECX42" s="1636"/>
      <c r="ECY42" s="1636"/>
      <c r="ECZ42" s="1636"/>
      <c r="EDA42" s="1636"/>
      <c r="EDB42" s="1636"/>
      <c r="EDC42" s="1636"/>
      <c r="EDD42" s="1636"/>
      <c r="EDE42" s="1636"/>
      <c r="EDF42" s="1636"/>
      <c r="EDG42" s="1636"/>
      <c r="EDH42" s="1636"/>
      <c r="EDI42" s="1636"/>
      <c r="EDJ42" s="1636"/>
      <c r="EDK42" s="1636"/>
      <c r="EDL42" s="1636"/>
      <c r="EDM42" s="1636"/>
      <c r="EDN42" s="1636"/>
      <c r="EDO42" s="1636"/>
      <c r="EDP42" s="1636"/>
      <c r="EDQ42" s="1636"/>
      <c r="EDR42" s="1636"/>
      <c r="EDS42" s="1636"/>
      <c r="EDT42" s="1636"/>
      <c r="EDU42" s="1636"/>
      <c r="EDV42" s="1636"/>
      <c r="EDW42" s="1636"/>
      <c r="EDX42" s="1636"/>
      <c r="EDY42" s="1636"/>
      <c r="EDZ42" s="1636"/>
      <c r="EEA42" s="1636"/>
      <c r="EEB42" s="1636"/>
      <c r="EEC42" s="1636"/>
      <c r="EED42" s="1636"/>
      <c r="EEE42" s="1636"/>
      <c r="EEF42" s="1636"/>
      <c r="EEG42" s="1636"/>
      <c r="EEH42" s="1636"/>
      <c r="EEI42" s="1636"/>
      <c r="EEJ42" s="1636"/>
      <c r="EEK42" s="1636"/>
      <c r="EEL42" s="1636"/>
      <c r="EEM42" s="1636"/>
      <c r="EEN42" s="1636"/>
      <c r="EEO42" s="1636"/>
      <c r="EEP42" s="1636"/>
      <c r="EEQ42" s="1636"/>
      <c r="EER42" s="1636"/>
      <c r="EES42" s="1636"/>
      <c r="EET42" s="1636"/>
      <c r="EEU42" s="1636"/>
      <c r="EEV42" s="1636"/>
      <c r="EEW42" s="1636"/>
      <c r="EEX42" s="1636"/>
      <c r="EEY42" s="1636"/>
      <c r="EEZ42" s="1636"/>
      <c r="EFA42" s="1636"/>
      <c r="EFB42" s="1636"/>
      <c r="EFC42" s="1636"/>
      <c r="EFD42" s="1636"/>
      <c r="EFE42" s="1636"/>
      <c r="EFF42" s="1636"/>
      <c r="EFG42" s="1636"/>
      <c r="EFH42" s="1636"/>
      <c r="EFI42" s="1636"/>
      <c r="EFJ42" s="1636"/>
      <c r="EFK42" s="1636"/>
      <c r="EFL42" s="1636"/>
      <c r="EFM42" s="1636"/>
      <c r="EFN42" s="1636"/>
      <c r="EFO42" s="1636"/>
      <c r="EFP42" s="1636"/>
      <c r="EFQ42" s="1636"/>
      <c r="EFR42" s="1636"/>
      <c r="EFS42" s="1636"/>
      <c r="EFT42" s="1636"/>
      <c r="EFU42" s="1636"/>
      <c r="EFV42" s="1636"/>
      <c r="EFW42" s="1636"/>
      <c r="EFX42" s="1636"/>
      <c r="EFY42" s="1636"/>
      <c r="EFZ42" s="1636"/>
      <c r="EGA42" s="1636"/>
      <c r="EGB42" s="1636"/>
      <c r="EGC42" s="1636"/>
      <c r="EGD42" s="1636"/>
      <c r="EGE42" s="1636"/>
      <c r="EGF42" s="1636"/>
      <c r="EGG42" s="1636"/>
      <c r="EGH42" s="1636"/>
      <c r="EGI42" s="1636"/>
      <c r="EGJ42" s="1636"/>
      <c r="EGK42" s="1636"/>
      <c r="EGL42" s="1636"/>
      <c r="EGM42" s="1636"/>
      <c r="EGN42" s="1636"/>
      <c r="EGO42" s="1636"/>
      <c r="EGP42" s="1636"/>
      <c r="EGQ42" s="1636"/>
      <c r="EGR42" s="1636"/>
      <c r="EGS42" s="1636"/>
      <c r="EGT42" s="1636"/>
      <c r="EGU42" s="1636"/>
      <c r="EGV42" s="1636"/>
      <c r="EGW42" s="1636"/>
      <c r="EGX42" s="1636"/>
      <c r="EGY42" s="1636"/>
      <c r="EGZ42" s="1636"/>
      <c r="EHA42" s="1636"/>
      <c r="EHB42" s="1636"/>
      <c r="EHC42" s="1636"/>
      <c r="EHD42" s="1636"/>
      <c r="EHE42" s="1636"/>
      <c r="EHF42" s="1636"/>
      <c r="EHG42" s="1636"/>
      <c r="EHH42" s="1636"/>
      <c r="EHI42" s="1636"/>
      <c r="EHJ42" s="1636"/>
      <c r="EHK42" s="1636"/>
      <c r="EHL42" s="1636"/>
      <c r="EHM42" s="1636"/>
      <c r="EHN42" s="1636"/>
      <c r="EHO42" s="1636"/>
      <c r="EHP42" s="1636"/>
      <c r="EHQ42" s="1636"/>
      <c r="EHR42" s="1636"/>
      <c r="EHS42" s="1636"/>
      <c r="EHT42" s="1636"/>
      <c r="EHU42" s="1636"/>
      <c r="EHV42" s="1636"/>
      <c r="EHW42" s="1636"/>
      <c r="EHX42" s="1636"/>
      <c r="EHY42" s="1636"/>
      <c r="EHZ42" s="1636"/>
      <c r="EIA42" s="1636"/>
      <c r="EIB42" s="1636"/>
      <c r="EIC42" s="1636"/>
      <c r="EID42" s="1636"/>
      <c r="EIE42" s="1636"/>
      <c r="EIF42" s="1636"/>
      <c r="EIG42" s="1636"/>
      <c r="EIH42" s="1636"/>
      <c r="EII42" s="1636"/>
      <c r="EIJ42" s="1636"/>
      <c r="EIK42" s="1636"/>
      <c r="EIL42" s="1636"/>
      <c r="EIM42" s="1636"/>
      <c r="EIN42" s="1636"/>
      <c r="EIO42" s="1636"/>
      <c r="EIP42" s="1636"/>
      <c r="EIQ42" s="1636"/>
      <c r="EIR42" s="1636"/>
      <c r="EIS42" s="1636"/>
      <c r="EIT42" s="1636"/>
      <c r="EIU42" s="1636"/>
      <c r="EIV42" s="1636"/>
      <c r="EIW42" s="1636"/>
      <c r="EIX42" s="1636"/>
      <c r="EIY42" s="1636"/>
      <c r="EIZ42" s="1636"/>
      <c r="EJA42" s="1636"/>
      <c r="EJB42" s="1636"/>
      <c r="EJC42" s="1636"/>
      <c r="EJD42" s="1636"/>
      <c r="EJE42" s="1636"/>
      <c r="EJF42" s="1636"/>
      <c r="EJG42" s="1636"/>
      <c r="EJH42" s="1636"/>
      <c r="EJI42" s="1636"/>
      <c r="EJJ42" s="1636"/>
      <c r="EJK42" s="1636"/>
      <c r="EJL42" s="1636"/>
      <c r="EJM42" s="1636"/>
      <c r="EJN42" s="1636"/>
      <c r="EJO42" s="1636"/>
      <c r="EJP42" s="1636"/>
      <c r="EJQ42" s="1636"/>
      <c r="EJR42" s="1636"/>
      <c r="EJS42" s="1636"/>
      <c r="EJT42" s="1636"/>
      <c r="EJU42" s="1636"/>
      <c r="EJV42" s="1636"/>
      <c r="EJW42" s="1636"/>
      <c r="EJX42" s="1636"/>
      <c r="EJY42" s="1636"/>
      <c r="EJZ42" s="1636"/>
      <c r="EKA42" s="1636"/>
      <c r="EKB42" s="1636"/>
      <c r="EKC42" s="1636"/>
      <c r="EKD42" s="1636"/>
      <c r="EKE42" s="1636"/>
      <c r="EKF42" s="1636"/>
      <c r="EKG42" s="1636"/>
      <c r="EKH42" s="1636"/>
      <c r="EKI42" s="1636"/>
      <c r="EKJ42" s="1636"/>
      <c r="EKK42" s="1636"/>
      <c r="EKL42" s="1636"/>
      <c r="EKM42" s="1636"/>
      <c r="EKN42" s="1636"/>
      <c r="EKO42" s="1636"/>
      <c r="EKP42" s="1636"/>
      <c r="EKQ42" s="1636"/>
      <c r="EKR42" s="1636"/>
      <c r="EKS42" s="1636"/>
      <c r="EKT42" s="1636"/>
      <c r="EKU42" s="1636"/>
      <c r="EKV42" s="1636"/>
      <c r="EKW42" s="1636"/>
      <c r="EKX42" s="1636"/>
      <c r="EKY42" s="1636"/>
      <c r="EKZ42" s="1636"/>
      <c r="ELA42" s="1636"/>
      <c r="ELB42" s="1636"/>
      <c r="ELC42" s="1636"/>
      <c r="ELD42" s="1636"/>
      <c r="ELE42" s="1636"/>
      <c r="ELF42" s="1636"/>
      <c r="ELG42" s="1636"/>
      <c r="ELH42" s="1636"/>
      <c r="ELI42" s="1636"/>
      <c r="ELJ42" s="1636"/>
      <c r="ELK42" s="1636"/>
      <c r="ELL42" s="1636"/>
      <c r="ELM42" s="1636"/>
      <c r="ELN42" s="1636"/>
      <c r="ELO42" s="1636"/>
      <c r="ELP42" s="1636"/>
      <c r="ELQ42" s="1636"/>
      <c r="ELR42" s="1636"/>
      <c r="ELS42" s="1636"/>
      <c r="ELT42" s="1636"/>
      <c r="ELU42" s="1636"/>
      <c r="ELV42" s="1636"/>
      <c r="ELW42" s="1636"/>
      <c r="ELX42" s="1636"/>
      <c r="ELY42" s="1636"/>
      <c r="ELZ42" s="1636"/>
      <c r="EMA42" s="1636"/>
      <c r="EMB42" s="1636"/>
      <c r="EMC42" s="1636"/>
      <c r="EMD42" s="1636"/>
      <c r="EME42" s="1636"/>
      <c r="EMF42" s="1636"/>
      <c r="EMG42" s="1636"/>
      <c r="EMH42" s="1636"/>
      <c r="EMI42" s="1636"/>
      <c r="EMJ42" s="1636"/>
      <c r="EMK42" s="1636"/>
      <c r="EML42" s="1636"/>
      <c r="EMM42" s="1636"/>
      <c r="EMN42" s="1636"/>
      <c r="EMO42" s="1636"/>
      <c r="EMP42" s="1636"/>
      <c r="EMQ42" s="1636"/>
      <c r="EMR42" s="1636"/>
      <c r="EMS42" s="1636"/>
      <c r="EMT42" s="1636"/>
      <c r="EMU42" s="1636"/>
      <c r="EMV42" s="1636"/>
      <c r="EMW42" s="1636"/>
      <c r="EMX42" s="1636"/>
      <c r="EMY42" s="1636"/>
      <c r="EMZ42" s="1636"/>
      <c r="ENA42" s="1636"/>
      <c r="ENB42" s="1636"/>
      <c r="ENC42" s="1636"/>
      <c r="END42" s="1636"/>
      <c r="ENE42" s="1636"/>
      <c r="ENF42" s="1636"/>
      <c r="ENG42" s="1636"/>
      <c r="ENH42" s="1636"/>
      <c r="ENI42" s="1636"/>
      <c r="ENJ42" s="1636"/>
      <c r="ENK42" s="1636"/>
      <c r="ENL42" s="1636"/>
      <c r="ENM42" s="1636"/>
      <c r="ENN42" s="1636"/>
      <c r="ENO42" s="1636"/>
      <c r="ENP42" s="1636"/>
      <c r="ENQ42" s="1636"/>
      <c r="ENR42" s="1636"/>
      <c r="ENS42" s="1636"/>
      <c r="ENT42" s="1636"/>
      <c r="ENU42" s="1636"/>
      <c r="ENV42" s="1636"/>
      <c r="ENW42" s="1636"/>
      <c r="ENX42" s="1636"/>
      <c r="ENY42" s="1636"/>
      <c r="ENZ42" s="1636"/>
      <c r="EOA42" s="1636"/>
      <c r="EOB42" s="1636"/>
      <c r="EOC42" s="1636"/>
      <c r="EOD42" s="1636"/>
      <c r="EOE42" s="1636"/>
      <c r="EOF42" s="1636"/>
      <c r="EOG42" s="1636"/>
      <c r="EOH42" s="1636"/>
      <c r="EOI42" s="1636"/>
      <c r="EOJ42" s="1636"/>
      <c r="EOK42" s="1636"/>
      <c r="EOL42" s="1636"/>
      <c r="EOM42" s="1636"/>
      <c r="EON42" s="1636"/>
      <c r="EOO42" s="1636"/>
      <c r="EOP42" s="1636"/>
      <c r="EOQ42" s="1636"/>
      <c r="EOR42" s="1636"/>
      <c r="EOS42" s="1636"/>
      <c r="EOT42" s="1636"/>
      <c r="EOU42" s="1636"/>
      <c r="EOV42" s="1636"/>
      <c r="EOW42" s="1636"/>
      <c r="EOX42" s="1636"/>
      <c r="EOY42" s="1636"/>
      <c r="EOZ42" s="1636"/>
      <c r="EPA42" s="1636"/>
      <c r="EPB42" s="1636"/>
      <c r="EPC42" s="1636"/>
      <c r="EPD42" s="1636"/>
      <c r="EPE42" s="1636"/>
      <c r="EPF42" s="1636"/>
      <c r="EPG42" s="1636"/>
      <c r="EPH42" s="1636"/>
      <c r="EPI42" s="1636"/>
      <c r="EPJ42" s="1636"/>
      <c r="EPK42" s="1636"/>
      <c r="EPL42" s="1636"/>
      <c r="EPM42" s="1636"/>
      <c r="EPN42" s="1636"/>
      <c r="EPO42" s="1636"/>
      <c r="EPP42" s="1636"/>
      <c r="EPQ42" s="1636"/>
      <c r="EPR42" s="1636"/>
      <c r="EPS42" s="1636"/>
      <c r="EPT42" s="1636"/>
      <c r="EPU42" s="1636"/>
      <c r="EPV42" s="1636"/>
      <c r="EPW42" s="1636"/>
      <c r="EPX42" s="1636"/>
      <c r="EPY42" s="1636"/>
      <c r="EPZ42" s="1636"/>
      <c r="EQA42" s="1636"/>
      <c r="EQB42" s="1636"/>
      <c r="EQC42" s="1636"/>
      <c r="EQD42" s="1636"/>
      <c r="EQE42" s="1636"/>
      <c r="EQF42" s="1636"/>
      <c r="EQG42" s="1636"/>
      <c r="EQH42" s="1636"/>
      <c r="EQI42" s="1636"/>
      <c r="EQJ42" s="1636"/>
      <c r="EQK42" s="1636"/>
      <c r="EQL42" s="1636"/>
      <c r="EQM42" s="1636"/>
      <c r="EQN42" s="1636"/>
      <c r="EQO42" s="1636"/>
      <c r="EQP42" s="1636"/>
      <c r="EQQ42" s="1636"/>
      <c r="EQR42" s="1636"/>
      <c r="EQS42" s="1636"/>
      <c r="EQT42" s="1636"/>
      <c r="EQU42" s="1636"/>
      <c r="EQV42" s="1636"/>
      <c r="EQW42" s="1636"/>
      <c r="EQX42" s="1636"/>
      <c r="EQY42" s="1636"/>
      <c r="EQZ42" s="1636"/>
      <c r="ERA42" s="1636"/>
      <c r="ERB42" s="1636"/>
      <c r="ERC42" s="1636"/>
      <c r="ERD42" s="1636"/>
      <c r="ERE42" s="1636"/>
      <c r="ERF42" s="1636"/>
      <c r="ERG42" s="1636"/>
      <c r="ERH42" s="1636"/>
      <c r="ERI42" s="1636"/>
      <c r="ERJ42" s="1636"/>
      <c r="ERK42" s="1636"/>
      <c r="ERL42" s="1636"/>
      <c r="ERM42" s="1636"/>
      <c r="ERN42" s="1636"/>
      <c r="ERO42" s="1636"/>
      <c r="ERP42" s="1636"/>
      <c r="ERQ42" s="1636"/>
      <c r="ERR42" s="1636"/>
      <c r="ERS42" s="1636"/>
      <c r="ERT42" s="1636"/>
      <c r="ERU42" s="1636"/>
      <c r="ERV42" s="1636"/>
      <c r="ERW42" s="1636"/>
      <c r="ERX42" s="1636"/>
      <c r="ERY42" s="1636"/>
      <c r="ERZ42" s="1636"/>
      <c r="ESA42" s="1636"/>
      <c r="ESB42" s="1636"/>
      <c r="ESC42" s="1636"/>
      <c r="ESD42" s="1636"/>
      <c r="ESE42" s="1636"/>
      <c r="ESF42" s="1636"/>
      <c r="ESG42" s="1636"/>
      <c r="ESH42" s="1636"/>
      <c r="ESI42" s="1636"/>
      <c r="ESJ42" s="1636"/>
      <c r="ESK42" s="1636"/>
      <c r="ESL42" s="1636"/>
      <c r="ESM42" s="1636"/>
      <c r="ESN42" s="1636"/>
      <c r="ESO42" s="1636"/>
      <c r="ESP42" s="1636"/>
      <c r="ESQ42" s="1636"/>
      <c r="ESR42" s="1636"/>
      <c r="ESS42" s="1636"/>
      <c r="EST42" s="1636"/>
      <c r="ESU42" s="1636"/>
      <c r="ESV42" s="1636"/>
      <c r="ESW42" s="1636"/>
      <c r="ESX42" s="1636"/>
      <c r="ESY42" s="1636"/>
      <c r="ESZ42" s="1636"/>
      <c r="ETA42" s="1636"/>
      <c r="ETB42" s="1636"/>
      <c r="ETC42" s="1636"/>
      <c r="ETD42" s="1636"/>
      <c r="ETE42" s="1636"/>
      <c r="ETF42" s="1636"/>
      <c r="ETG42" s="1636"/>
      <c r="ETH42" s="1636"/>
      <c r="ETI42" s="1636"/>
      <c r="ETJ42" s="1636"/>
      <c r="ETK42" s="1636"/>
      <c r="ETL42" s="1636"/>
      <c r="ETM42" s="1636"/>
      <c r="ETN42" s="1636"/>
      <c r="ETO42" s="1636"/>
      <c r="ETP42" s="1636"/>
      <c r="ETQ42" s="1636"/>
      <c r="ETR42" s="1636"/>
      <c r="ETS42" s="1636"/>
      <c r="ETT42" s="1636"/>
      <c r="ETU42" s="1636"/>
      <c r="ETV42" s="1636"/>
      <c r="ETW42" s="1636"/>
      <c r="ETX42" s="1636"/>
      <c r="ETY42" s="1636"/>
      <c r="ETZ42" s="1636"/>
      <c r="EUA42" s="1636"/>
      <c r="EUB42" s="1636"/>
      <c r="EUC42" s="1636"/>
      <c r="EUD42" s="1636"/>
      <c r="EUE42" s="1636"/>
      <c r="EUF42" s="1636"/>
      <c r="EUG42" s="1636"/>
      <c r="EUH42" s="1636"/>
      <c r="EUI42" s="1636"/>
      <c r="EUJ42" s="1636"/>
      <c r="EUK42" s="1636"/>
      <c r="EUL42" s="1636"/>
      <c r="EUM42" s="1636"/>
      <c r="EUN42" s="1636"/>
      <c r="EUO42" s="1636"/>
      <c r="EUP42" s="1636"/>
      <c r="EUQ42" s="1636"/>
      <c r="EUR42" s="1636"/>
      <c r="EUS42" s="1636"/>
      <c r="EUT42" s="1636"/>
      <c r="EUU42" s="1636"/>
      <c r="EUV42" s="1636"/>
      <c r="EUW42" s="1636"/>
      <c r="EUX42" s="1636"/>
      <c r="EUY42" s="1636"/>
      <c r="EUZ42" s="1636"/>
      <c r="EVA42" s="1636"/>
      <c r="EVB42" s="1636"/>
      <c r="EVC42" s="1636"/>
      <c r="EVD42" s="1636"/>
      <c r="EVE42" s="1636"/>
      <c r="EVF42" s="1636"/>
      <c r="EVG42" s="1636"/>
      <c r="EVH42" s="1636"/>
      <c r="EVI42" s="1636"/>
      <c r="EVJ42" s="1636"/>
      <c r="EVK42" s="1636"/>
      <c r="EVL42" s="1636"/>
      <c r="EVM42" s="1636"/>
      <c r="EVN42" s="1636"/>
      <c r="EVO42" s="1636"/>
      <c r="EVP42" s="1636"/>
      <c r="EVQ42" s="1636"/>
      <c r="EVR42" s="1636"/>
      <c r="EVS42" s="1636"/>
      <c r="EVT42" s="1636"/>
      <c r="EVU42" s="1636"/>
      <c r="EVV42" s="1636"/>
      <c r="EVW42" s="1636"/>
      <c r="EVX42" s="1636"/>
      <c r="EVY42" s="1636"/>
      <c r="EVZ42" s="1636"/>
      <c r="EWA42" s="1636"/>
      <c r="EWB42" s="1636"/>
      <c r="EWC42" s="1636"/>
      <c r="EWD42" s="1636"/>
      <c r="EWE42" s="1636"/>
      <c r="EWF42" s="1636"/>
      <c r="EWG42" s="1636"/>
      <c r="EWH42" s="1636"/>
      <c r="EWI42" s="1636"/>
      <c r="EWJ42" s="1636"/>
      <c r="EWK42" s="1636"/>
      <c r="EWL42" s="1636"/>
      <c r="EWM42" s="1636"/>
      <c r="EWN42" s="1636"/>
      <c r="EWO42" s="1636"/>
      <c r="EWP42" s="1636"/>
      <c r="EWQ42" s="1636"/>
      <c r="EWR42" s="1636"/>
      <c r="EWS42" s="1636"/>
      <c r="EWT42" s="1636"/>
      <c r="EWU42" s="1636"/>
      <c r="EWV42" s="1636"/>
      <c r="EWW42" s="1636"/>
      <c r="EWX42" s="1636"/>
      <c r="EWY42" s="1636"/>
      <c r="EWZ42" s="1636"/>
      <c r="EXA42" s="1636"/>
      <c r="EXB42" s="1636"/>
      <c r="EXC42" s="1636"/>
      <c r="EXD42" s="1636"/>
      <c r="EXE42" s="1636"/>
      <c r="EXF42" s="1636"/>
      <c r="EXG42" s="1636"/>
      <c r="EXH42" s="1636"/>
      <c r="EXI42" s="1636"/>
      <c r="EXJ42" s="1636"/>
      <c r="EXK42" s="1636"/>
      <c r="EXL42" s="1636"/>
      <c r="EXM42" s="1636"/>
      <c r="EXN42" s="1636"/>
      <c r="EXO42" s="1636"/>
      <c r="EXP42" s="1636"/>
      <c r="EXQ42" s="1636"/>
      <c r="EXR42" s="1636"/>
      <c r="EXS42" s="1636"/>
      <c r="EXT42" s="1636"/>
      <c r="EXU42" s="1636"/>
      <c r="EXV42" s="1636"/>
      <c r="EXW42" s="1636"/>
      <c r="EXX42" s="1636"/>
      <c r="EXY42" s="1636"/>
      <c r="EXZ42" s="1636"/>
      <c r="EYA42" s="1636"/>
      <c r="EYB42" s="1636"/>
      <c r="EYC42" s="1636"/>
      <c r="EYD42" s="1636"/>
      <c r="EYE42" s="1636"/>
      <c r="EYF42" s="1636"/>
      <c r="EYG42" s="1636"/>
      <c r="EYH42" s="1636"/>
      <c r="EYI42" s="1636"/>
      <c r="EYJ42" s="1636"/>
      <c r="EYK42" s="1636"/>
      <c r="EYL42" s="1636"/>
      <c r="EYM42" s="1636"/>
      <c r="EYN42" s="1636"/>
      <c r="EYO42" s="1636"/>
      <c r="EYP42" s="1636"/>
      <c r="EYQ42" s="1636"/>
      <c r="EYR42" s="1636"/>
      <c r="EYS42" s="1636"/>
      <c r="EYT42" s="1636"/>
      <c r="EYU42" s="1636"/>
      <c r="EYV42" s="1636"/>
      <c r="EYW42" s="1636"/>
      <c r="EYX42" s="1636"/>
      <c r="EYY42" s="1636"/>
      <c r="EYZ42" s="1636"/>
      <c r="EZA42" s="1636"/>
      <c r="EZB42" s="1636"/>
      <c r="EZC42" s="1636"/>
      <c r="EZD42" s="1636"/>
      <c r="EZE42" s="1636"/>
      <c r="EZF42" s="1636"/>
      <c r="EZG42" s="1636"/>
      <c r="EZH42" s="1636"/>
      <c r="EZI42" s="1636"/>
      <c r="EZJ42" s="1636"/>
      <c r="EZK42" s="1636"/>
      <c r="EZL42" s="1636"/>
      <c r="EZM42" s="1636"/>
      <c r="EZN42" s="1636"/>
      <c r="EZO42" s="1636"/>
      <c r="EZP42" s="1636"/>
      <c r="EZQ42" s="1636"/>
      <c r="EZR42" s="1636"/>
      <c r="EZS42" s="1636"/>
      <c r="EZT42" s="1636"/>
      <c r="EZU42" s="1636"/>
      <c r="EZV42" s="1636"/>
      <c r="EZW42" s="1636"/>
      <c r="EZX42" s="1636"/>
      <c r="EZY42" s="1636"/>
      <c r="EZZ42" s="1636"/>
      <c r="FAA42" s="1636"/>
      <c r="FAB42" s="1636"/>
      <c r="FAC42" s="1636"/>
      <c r="FAD42" s="1636"/>
      <c r="FAE42" s="1636"/>
      <c r="FAF42" s="1636"/>
      <c r="FAG42" s="1636"/>
      <c r="FAH42" s="1636"/>
      <c r="FAI42" s="1636"/>
      <c r="FAJ42" s="1636"/>
      <c r="FAK42" s="1636"/>
      <c r="FAL42" s="1636"/>
      <c r="FAM42" s="1636"/>
      <c r="FAN42" s="1636"/>
      <c r="FAO42" s="1636"/>
      <c r="FAP42" s="1636"/>
      <c r="FAQ42" s="1636"/>
      <c r="FAR42" s="1636"/>
      <c r="FAS42" s="1636"/>
      <c r="FAT42" s="1636"/>
      <c r="FAU42" s="1636"/>
      <c r="FAV42" s="1636"/>
      <c r="FAW42" s="1636"/>
      <c r="FAX42" s="1636"/>
      <c r="FAY42" s="1636"/>
      <c r="FAZ42" s="1636"/>
      <c r="FBA42" s="1636"/>
      <c r="FBB42" s="1636"/>
      <c r="FBC42" s="1636"/>
      <c r="FBD42" s="1636"/>
      <c r="FBE42" s="1636"/>
      <c r="FBF42" s="1636"/>
      <c r="FBG42" s="1636"/>
      <c r="FBH42" s="1636"/>
      <c r="FBI42" s="1636"/>
      <c r="FBJ42" s="1636"/>
      <c r="FBK42" s="1636"/>
      <c r="FBL42" s="1636"/>
      <c r="FBM42" s="1636"/>
      <c r="FBN42" s="1636"/>
      <c r="FBO42" s="1636"/>
      <c r="FBP42" s="1636"/>
      <c r="FBQ42" s="1636"/>
      <c r="FBR42" s="1636"/>
      <c r="FBS42" s="1636"/>
      <c r="FBT42" s="1636"/>
      <c r="FBU42" s="1636"/>
      <c r="FBV42" s="1636"/>
      <c r="FBW42" s="1636"/>
      <c r="FBX42" s="1636"/>
      <c r="FBY42" s="1636"/>
      <c r="FBZ42" s="1636"/>
      <c r="FCA42" s="1636"/>
      <c r="FCB42" s="1636"/>
      <c r="FCC42" s="1636"/>
      <c r="FCD42" s="1636"/>
      <c r="FCE42" s="1636"/>
      <c r="FCF42" s="1636"/>
      <c r="FCG42" s="1636"/>
      <c r="FCH42" s="1636"/>
      <c r="FCI42" s="1636"/>
      <c r="FCJ42" s="1636"/>
      <c r="FCK42" s="1636"/>
      <c r="FCL42" s="1636"/>
      <c r="FCM42" s="1636"/>
      <c r="FCN42" s="1636"/>
      <c r="FCO42" s="1636"/>
      <c r="FCP42" s="1636"/>
      <c r="FCQ42" s="1636"/>
      <c r="FCR42" s="1636"/>
      <c r="FCS42" s="1636"/>
      <c r="FCT42" s="1636"/>
      <c r="FCU42" s="1636"/>
      <c r="FCV42" s="1636"/>
      <c r="FCW42" s="1636"/>
      <c r="FCX42" s="1636"/>
      <c r="FCY42" s="1636"/>
      <c r="FCZ42" s="1636"/>
      <c r="FDA42" s="1636"/>
      <c r="FDB42" s="1636"/>
      <c r="FDC42" s="1636"/>
      <c r="FDD42" s="1636"/>
      <c r="FDE42" s="1636"/>
      <c r="FDF42" s="1636"/>
      <c r="FDG42" s="1636"/>
      <c r="FDH42" s="1636"/>
      <c r="FDI42" s="1636"/>
      <c r="FDJ42" s="1636"/>
      <c r="FDK42" s="1636"/>
      <c r="FDL42" s="1636"/>
      <c r="FDM42" s="1636"/>
      <c r="FDN42" s="1636"/>
      <c r="FDO42" s="1636"/>
      <c r="FDP42" s="1636"/>
      <c r="FDQ42" s="1636"/>
      <c r="FDR42" s="1636"/>
      <c r="FDS42" s="1636"/>
      <c r="FDT42" s="1636"/>
      <c r="FDU42" s="1636"/>
      <c r="FDV42" s="1636"/>
      <c r="FDW42" s="1636"/>
      <c r="FDX42" s="1636"/>
      <c r="FDY42" s="1636"/>
      <c r="FDZ42" s="1636"/>
      <c r="FEA42" s="1636"/>
      <c r="FEB42" s="1636"/>
      <c r="FEC42" s="1636"/>
      <c r="FED42" s="1636"/>
      <c r="FEE42" s="1636"/>
      <c r="FEF42" s="1636"/>
      <c r="FEG42" s="1636"/>
      <c r="FEH42" s="1636"/>
      <c r="FEI42" s="1636"/>
      <c r="FEJ42" s="1636"/>
      <c r="FEK42" s="1636"/>
      <c r="FEL42" s="1636"/>
      <c r="FEM42" s="1636"/>
      <c r="FEN42" s="1636"/>
      <c r="FEO42" s="1636"/>
      <c r="FEP42" s="1636"/>
      <c r="FEQ42" s="1636"/>
      <c r="FER42" s="1636"/>
      <c r="FES42" s="1636"/>
      <c r="FET42" s="1636"/>
      <c r="FEU42" s="1636"/>
      <c r="FEV42" s="1636"/>
      <c r="FEW42" s="1636"/>
      <c r="FEX42" s="1636"/>
      <c r="FEY42" s="1636"/>
      <c r="FEZ42" s="1636"/>
      <c r="FFA42" s="1636"/>
      <c r="FFB42" s="1636"/>
      <c r="FFC42" s="1636"/>
      <c r="FFD42" s="1636"/>
      <c r="FFE42" s="1636"/>
      <c r="FFF42" s="1636"/>
      <c r="FFG42" s="1636"/>
      <c r="FFH42" s="1636"/>
      <c r="FFI42" s="1636"/>
      <c r="FFJ42" s="1636"/>
      <c r="FFK42" s="1636"/>
      <c r="FFL42" s="1636"/>
      <c r="FFM42" s="1636"/>
      <c r="FFN42" s="1636"/>
      <c r="FFO42" s="1636"/>
      <c r="FFP42" s="1636"/>
      <c r="FFQ42" s="1636"/>
      <c r="FFR42" s="1636"/>
      <c r="FFS42" s="1636"/>
      <c r="FFT42" s="1636"/>
      <c r="FFU42" s="1636"/>
      <c r="FFV42" s="1636"/>
      <c r="FFW42" s="1636"/>
      <c r="FFX42" s="1636"/>
      <c r="FFY42" s="1636"/>
      <c r="FFZ42" s="1636"/>
      <c r="FGA42" s="1636"/>
      <c r="FGB42" s="1636"/>
      <c r="FGC42" s="1636"/>
      <c r="FGD42" s="1636"/>
      <c r="FGE42" s="1636"/>
      <c r="FGF42" s="1636"/>
      <c r="FGG42" s="1636"/>
      <c r="FGH42" s="1636"/>
      <c r="FGI42" s="1636"/>
      <c r="FGJ42" s="1636"/>
      <c r="FGK42" s="1636"/>
      <c r="FGL42" s="1636"/>
      <c r="FGM42" s="1636"/>
      <c r="FGN42" s="1636"/>
      <c r="FGO42" s="1636"/>
      <c r="FGP42" s="1636"/>
      <c r="FGQ42" s="1636"/>
      <c r="FGR42" s="1636"/>
      <c r="FGS42" s="1636"/>
      <c r="FGT42" s="1636"/>
      <c r="FGU42" s="1636"/>
      <c r="FGV42" s="1636"/>
      <c r="FGW42" s="1636"/>
      <c r="FGX42" s="1636"/>
      <c r="FGY42" s="1636"/>
      <c r="FGZ42" s="1636"/>
      <c r="FHA42" s="1636"/>
      <c r="FHB42" s="1636"/>
      <c r="FHC42" s="1636"/>
      <c r="FHD42" s="1636"/>
      <c r="FHE42" s="1636"/>
      <c r="FHF42" s="1636"/>
      <c r="FHG42" s="1636"/>
      <c r="FHH42" s="1636"/>
      <c r="FHI42" s="1636"/>
      <c r="FHJ42" s="1636"/>
      <c r="FHK42" s="1636"/>
      <c r="FHL42" s="1636"/>
      <c r="FHM42" s="1636"/>
      <c r="FHN42" s="1636"/>
      <c r="FHO42" s="1636"/>
      <c r="FHP42" s="1636"/>
      <c r="FHQ42" s="1636"/>
      <c r="FHR42" s="1636"/>
      <c r="FHS42" s="1636"/>
      <c r="FHT42" s="1636"/>
      <c r="FHU42" s="1636"/>
      <c r="FHV42" s="1636"/>
      <c r="FHW42" s="1636"/>
      <c r="FHX42" s="1636"/>
      <c r="FHY42" s="1636"/>
      <c r="FHZ42" s="1636"/>
      <c r="FIA42" s="1636"/>
      <c r="FIB42" s="1636"/>
      <c r="FIC42" s="1636"/>
      <c r="FID42" s="1636"/>
      <c r="FIE42" s="1636"/>
      <c r="FIF42" s="1636"/>
      <c r="FIG42" s="1636"/>
      <c r="FIH42" s="1636"/>
      <c r="FII42" s="1636"/>
      <c r="FIJ42" s="1636"/>
      <c r="FIK42" s="1636"/>
      <c r="FIL42" s="1636"/>
      <c r="FIM42" s="1636"/>
      <c r="FIN42" s="1636"/>
      <c r="FIO42" s="1636"/>
      <c r="FIP42" s="1636"/>
      <c r="FIQ42" s="1636"/>
      <c r="FIR42" s="1636"/>
      <c r="FIS42" s="1636"/>
      <c r="FIT42" s="1636"/>
      <c r="FIU42" s="1636"/>
      <c r="FIV42" s="1636"/>
      <c r="FIW42" s="1636"/>
      <c r="FIX42" s="1636"/>
      <c r="FIY42" s="1636"/>
      <c r="FIZ42" s="1636"/>
      <c r="FJA42" s="1636"/>
      <c r="FJB42" s="1636"/>
      <c r="FJC42" s="1636"/>
      <c r="FJD42" s="1636"/>
      <c r="FJE42" s="1636"/>
      <c r="FJF42" s="1636"/>
      <c r="FJG42" s="1636"/>
      <c r="FJH42" s="1636"/>
      <c r="FJI42" s="1636"/>
      <c r="FJJ42" s="1636"/>
      <c r="FJK42" s="1636"/>
      <c r="FJL42" s="1636"/>
      <c r="FJM42" s="1636"/>
      <c r="FJN42" s="1636"/>
      <c r="FJO42" s="1636"/>
      <c r="FJP42" s="1636"/>
      <c r="FJQ42" s="1636"/>
      <c r="FJR42" s="1636"/>
      <c r="FJS42" s="1636"/>
      <c r="FJT42" s="1636"/>
      <c r="FJU42" s="1636"/>
      <c r="FJV42" s="1636"/>
      <c r="FJW42" s="1636"/>
      <c r="FJX42" s="1636"/>
      <c r="FJY42" s="1636"/>
      <c r="FJZ42" s="1636"/>
      <c r="FKA42" s="1636"/>
      <c r="FKB42" s="1636"/>
      <c r="FKC42" s="1636"/>
      <c r="FKD42" s="1636"/>
      <c r="FKE42" s="1636"/>
      <c r="FKF42" s="1636"/>
      <c r="FKG42" s="1636"/>
      <c r="FKH42" s="1636"/>
      <c r="FKI42" s="1636"/>
      <c r="FKJ42" s="1636"/>
      <c r="FKK42" s="1636"/>
      <c r="FKL42" s="1636"/>
      <c r="FKM42" s="1636"/>
      <c r="FKN42" s="1636"/>
      <c r="FKO42" s="1636"/>
      <c r="FKP42" s="1636"/>
      <c r="FKQ42" s="1636"/>
      <c r="FKR42" s="1636"/>
      <c r="FKS42" s="1636"/>
      <c r="FKT42" s="1636"/>
      <c r="FKU42" s="1636"/>
      <c r="FKV42" s="1636"/>
      <c r="FKW42" s="1636"/>
      <c r="FKX42" s="1636"/>
      <c r="FKY42" s="1636"/>
      <c r="FKZ42" s="1636"/>
      <c r="FLA42" s="1636"/>
      <c r="FLB42" s="1636"/>
      <c r="FLC42" s="1636"/>
      <c r="FLD42" s="1636"/>
      <c r="FLE42" s="1636"/>
      <c r="FLF42" s="1636"/>
      <c r="FLG42" s="1636"/>
      <c r="FLH42" s="1636"/>
      <c r="FLI42" s="1636"/>
      <c r="FLJ42" s="1636"/>
      <c r="FLK42" s="1636"/>
      <c r="FLL42" s="1636"/>
      <c r="FLM42" s="1636"/>
      <c r="FLN42" s="1636"/>
      <c r="FLO42" s="1636"/>
      <c r="FLP42" s="1636"/>
      <c r="FLQ42" s="1636"/>
      <c r="FLR42" s="1636"/>
      <c r="FLS42" s="1636"/>
      <c r="FLT42" s="1636"/>
      <c r="FLU42" s="1636"/>
      <c r="FLV42" s="1636"/>
      <c r="FLW42" s="1636"/>
      <c r="FLX42" s="1636"/>
      <c r="FLY42" s="1636"/>
      <c r="FLZ42" s="1636"/>
      <c r="FMA42" s="1636"/>
      <c r="FMB42" s="1636"/>
      <c r="FMC42" s="1636"/>
      <c r="FMD42" s="1636"/>
      <c r="FME42" s="1636"/>
      <c r="FMF42" s="1636"/>
      <c r="FMG42" s="1636"/>
      <c r="FMH42" s="1636"/>
      <c r="FMI42" s="1636"/>
      <c r="FMJ42" s="1636"/>
      <c r="FMK42" s="1636"/>
      <c r="FML42" s="1636"/>
      <c r="FMM42" s="1636"/>
      <c r="FMN42" s="1636"/>
      <c r="FMO42" s="1636"/>
      <c r="FMP42" s="1636"/>
      <c r="FMQ42" s="1636"/>
      <c r="FMR42" s="1636"/>
      <c r="FMS42" s="1636"/>
      <c r="FMT42" s="1636"/>
      <c r="FMU42" s="1636"/>
      <c r="FMV42" s="1636"/>
      <c r="FMW42" s="1636"/>
      <c r="FMX42" s="1636"/>
      <c r="FMY42" s="1636"/>
      <c r="FMZ42" s="1636"/>
      <c r="FNA42" s="1636"/>
      <c r="FNB42" s="1636"/>
      <c r="FNC42" s="1636"/>
      <c r="FND42" s="1636"/>
      <c r="FNE42" s="1636"/>
      <c r="FNF42" s="1636"/>
      <c r="FNG42" s="1636"/>
      <c r="FNH42" s="1636"/>
      <c r="FNI42" s="1636"/>
      <c r="FNJ42" s="1636"/>
      <c r="FNK42" s="1636"/>
      <c r="FNL42" s="1636"/>
      <c r="FNM42" s="1636"/>
      <c r="FNN42" s="1636"/>
      <c r="FNO42" s="1636"/>
      <c r="FNP42" s="1636"/>
      <c r="FNQ42" s="1636"/>
      <c r="FNR42" s="1636"/>
      <c r="FNS42" s="1636"/>
      <c r="FNT42" s="1636"/>
      <c r="FNU42" s="1636"/>
      <c r="FNV42" s="1636"/>
      <c r="FNW42" s="1636"/>
      <c r="FNX42" s="1636"/>
      <c r="FNY42" s="1636"/>
      <c r="FNZ42" s="1636"/>
      <c r="FOA42" s="1636"/>
      <c r="FOB42" s="1636"/>
      <c r="FOC42" s="1636"/>
      <c r="FOD42" s="1636"/>
      <c r="FOE42" s="1636"/>
      <c r="FOF42" s="1636"/>
      <c r="FOG42" s="1636"/>
      <c r="FOH42" s="1636"/>
      <c r="FOI42" s="1636"/>
      <c r="FOJ42" s="1636"/>
      <c r="FOK42" s="1636"/>
      <c r="FOL42" s="1636"/>
      <c r="FOM42" s="1636"/>
      <c r="FON42" s="1636"/>
      <c r="FOO42" s="1636"/>
      <c r="FOP42" s="1636"/>
      <c r="FOQ42" s="1636"/>
      <c r="FOR42" s="1636"/>
      <c r="FOS42" s="1636"/>
      <c r="FOT42" s="1636"/>
      <c r="FOU42" s="1636"/>
      <c r="FOV42" s="1636"/>
      <c r="FOW42" s="1636"/>
      <c r="FOX42" s="1636"/>
      <c r="FOY42" s="1636"/>
      <c r="FOZ42" s="1636"/>
      <c r="FPA42" s="1636"/>
      <c r="FPB42" s="1636"/>
      <c r="FPC42" s="1636"/>
      <c r="FPD42" s="1636"/>
      <c r="FPE42" s="1636"/>
      <c r="FPF42" s="1636"/>
      <c r="FPG42" s="1636"/>
      <c r="FPH42" s="1636"/>
      <c r="FPI42" s="1636"/>
      <c r="FPJ42" s="1636"/>
      <c r="FPK42" s="1636"/>
      <c r="FPL42" s="1636"/>
      <c r="FPM42" s="1636"/>
      <c r="FPN42" s="1636"/>
      <c r="FPO42" s="1636"/>
      <c r="FPP42" s="1636"/>
      <c r="FPQ42" s="1636"/>
      <c r="FPR42" s="1636"/>
      <c r="FPS42" s="1636"/>
      <c r="FPT42" s="1636"/>
      <c r="FPU42" s="1636"/>
      <c r="FPV42" s="1636"/>
      <c r="FPW42" s="1636"/>
      <c r="FPX42" s="1636"/>
      <c r="FPY42" s="1636"/>
      <c r="FPZ42" s="1636"/>
      <c r="FQA42" s="1636"/>
      <c r="FQB42" s="1636"/>
      <c r="FQC42" s="1636"/>
      <c r="FQD42" s="1636"/>
      <c r="FQE42" s="1636"/>
      <c r="FQF42" s="1636"/>
      <c r="FQG42" s="1636"/>
      <c r="FQH42" s="1636"/>
      <c r="FQI42" s="1636"/>
      <c r="FQJ42" s="1636"/>
      <c r="FQK42" s="1636"/>
      <c r="FQL42" s="1636"/>
      <c r="FQM42" s="1636"/>
      <c r="FQN42" s="1636"/>
      <c r="FQO42" s="1636"/>
      <c r="FQP42" s="1636"/>
      <c r="FQQ42" s="1636"/>
      <c r="FQR42" s="1636"/>
      <c r="FQS42" s="1636"/>
      <c r="FQT42" s="1636"/>
      <c r="FQU42" s="1636"/>
      <c r="FQV42" s="1636"/>
      <c r="FQW42" s="1636"/>
      <c r="FQX42" s="1636"/>
      <c r="FQY42" s="1636"/>
      <c r="FQZ42" s="1636"/>
      <c r="FRA42" s="1636"/>
      <c r="FRB42" s="1636"/>
      <c r="FRC42" s="1636"/>
      <c r="FRD42" s="1636"/>
      <c r="FRE42" s="1636"/>
      <c r="FRF42" s="1636"/>
      <c r="FRG42" s="1636"/>
      <c r="FRH42" s="1636"/>
      <c r="FRI42" s="1636"/>
      <c r="FRJ42" s="1636"/>
      <c r="FRK42" s="1636"/>
      <c r="FRL42" s="1636"/>
      <c r="FRM42" s="1636"/>
      <c r="FRN42" s="1636"/>
      <c r="FRO42" s="1636"/>
      <c r="FRP42" s="1636"/>
      <c r="FRQ42" s="1636"/>
      <c r="FRR42" s="1636"/>
      <c r="FRS42" s="1636"/>
      <c r="FRT42" s="1636"/>
      <c r="FRU42" s="1636"/>
      <c r="FRV42" s="1636"/>
      <c r="FRW42" s="1636"/>
      <c r="FRX42" s="1636"/>
      <c r="FRY42" s="1636"/>
      <c r="FRZ42" s="1636"/>
      <c r="FSA42" s="1636"/>
      <c r="FSB42" s="1636"/>
      <c r="FSC42" s="1636"/>
      <c r="FSD42" s="1636"/>
      <c r="FSE42" s="1636"/>
      <c r="FSF42" s="1636"/>
      <c r="FSG42" s="1636"/>
      <c r="FSH42" s="1636"/>
      <c r="FSI42" s="1636"/>
      <c r="FSJ42" s="1636"/>
      <c r="FSK42" s="1636"/>
      <c r="FSL42" s="1636"/>
      <c r="FSM42" s="1636"/>
      <c r="FSN42" s="1636"/>
      <c r="FSO42" s="1636"/>
      <c r="FSP42" s="1636"/>
      <c r="FSQ42" s="1636"/>
      <c r="FSR42" s="1636"/>
      <c r="FSS42" s="1636"/>
      <c r="FST42" s="1636"/>
      <c r="FSU42" s="1636"/>
      <c r="FSV42" s="1636"/>
      <c r="FSW42" s="1636"/>
      <c r="FSX42" s="1636"/>
      <c r="FSY42" s="1636"/>
      <c r="FSZ42" s="1636"/>
      <c r="FTA42" s="1636"/>
      <c r="FTB42" s="1636"/>
      <c r="FTC42" s="1636"/>
      <c r="FTD42" s="1636"/>
      <c r="FTE42" s="1636"/>
      <c r="FTF42" s="1636"/>
      <c r="FTG42" s="1636"/>
      <c r="FTH42" s="1636"/>
      <c r="FTI42" s="1636"/>
      <c r="FTJ42" s="1636"/>
      <c r="FTK42" s="1636"/>
      <c r="FTL42" s="1636"/>
      <c r="FTM42" s="1636"/>
      <c r="FTN42" s="1636"/>
      <c r="FTO42" s="1636"/>
      <c r="FTP42" s="1636"/>
      <c r="FTQ42" s="1636"/>
      <c r="FTR42" s="1636"/>
      <c r="FTS42" s="1636"/>
      <c r="FTT42" s="1636"/>
      <c r="FTU42" s="1636"/>
      <c r="FTV42" s="1636"/>
      <c r="FTW42" s="1636"/>
      <c r="FTX42" s="1636"/>
      <c r="FTY42" s="1636"/>
      <c r="FTZ42" s="1636"/>
      <c r="FUA42" s="1636"/>
      <c r="FUB42" s="1636"/>
      <c r="FUC42" s="1636"/>
      <c r="FUD42" s="1636"/>
      <c r="FUE42" s="1636"/>
      <c r="FUF42" s="1636"/>
      <c r="FUG42" s="1636"/>
      <c r="FUH42" s="1636"/>
      <c r="FUI42" s="1636"/>
      <c r="FUJ42" s="1636"/>
      <c r="FUK42" s="1636"/>
      <c r="FUL42" s="1636"/>
      <c r="FUM42" s="1636"/>
      <c r="FUN42" s="1636"/>
      <c r="FUO42" s="1636"/>
      <c r="FUP42" s="1636"/>
      <c r="FUQ42" s="1636"/>
      <c r="FUR42" s="1636"/>
      <c r="FUS42" s="1636"/>
      <c r="FUT42" s="1636"/>
      <c r="FUU42" s="1636"/>
      <c r="FUV42" s="1636"/>
      <c r="FUW42" s="1636"/>
      <c r="FUX42" s="1636"/>
      <c r="FUY42" s="1636"/>
      <c r="FUZ42" s="1636"/>
      <c r="FVA42" s="1636"/>
      <c r="FVB42" s="1636"/>
      <c r="FVC42" s="1636"/>
      <c r="FVD42" s="1636"/>
      <c r="FVE42" s="1636"/>
      <c r="FVF42" s="1636"/>
      <c r="FVG42" s="1636"/>
      <c r="FVH42" s="1636"/>
      <c r="FVI42" s="1636"/>
      <c r="FVJ42" s="1636"/>
      <c r="FVK42" s="1636"/>
      <c r="FVL42" s="1636"/>
      <c r="FVM42" s="1636"/>
      <c r="FVN42" s="1636"/>
      <c r="FVO42" s="1636"/>
      <c r="FVP42" s="1636"/>
      <c r="FVQ42" s="1636"/>
      <c r="FVR42" s="1636"/>
      <c r="FVS42" s="1636"/>
      <c r="FVT42" s="1636"/>
      <c r="FVU42" s="1636"/>
      <c r="FVV42" s="1636"/>
      <c r="FVW42" s="1636"/>
      <c r="FVX42" s="1636"/>
      <c r="FVY42" s="1636"/>
      <c r="FVZ42" s="1636"/>
      <c r="FWA42" s="1636"/>
      <c r="FWB42" s="1636"/>
      <c r="FWC42" s="1636"/>
      <c r="FWD42" s="1636"/>
      <c r="FWE42" s="1636"/>
      <c r="FWF42" s="1636"/>
      <c r="FWG42" s="1636"/>
      <c r="FWH42" s="1636"/>
      <c r="FWI42" s="1636"/>
      <c r="FWJ42" s="1636"/>
      <c r="FWK42" s="1636"/>
      <c r="FWL42" s="1636"/>
      <c r="FWM42" s="1636"/>
      <c r="FWN42" s="1636"/>
      <c r="FWO42" s="1636"/>
      <c r="FWP42" s="1636"/>
      <c r="FWQ42" s="1636"/>
      <c r="FWR42" s="1636"/>
      <c r="FWS42" s="1636"/>
      <c r="FWT42" s="1636"/>
      <c r="FWU42" s="1636"/>
      <c r="FWV42" s="1636"/>
      <c r="FWW42" s="1636"/>
      <c r="FWX42" s="1636"/>
      <c r="FWY42" s="1636"/>
      <c r="FWZ42" s="1636"/>
      <c r="FXA42" s="1636"/>
      <c r="FXB42" s="1636"/>
      <c r="FXC42" s="1636"/>
      <c r="FXD42" s="1636"/>
      <c r="FXE42" s="1636"/>
      <c r="FXF42" s="1636"/>
      <c r="FXG42" s="1636"/>
      <c r="FXH42" s="1636"/>
      <c r="FXI42" s="1636"/>
      <c r="FXJ42" s="1636"/>
      <c r="FXK42" s="1636"/>
      <c r="FXL42" s="1636"/>
      <c r="FXM42" s="1636"/>
      <c r="FXN42" s="1636"/>
      <c r="FXO42" s="1636"/>
      <c r="FXP42" s="1636"/>
      <c r="FXQ42" s="1636"/>
      <c r="FXR42" s="1636"/>
      <c r="FXS42" s="1636"/>
      <c r="FXT42" s="1636"/>
      <c r="FXU42" s="1636"/>
      <c r="FXV42" s="1636"/>
      <c r="FXW42" s="1636"/>
      <c r="FXX42" s="1636"/>
      <c r="FXY42" s="1636"/>
      <c r="FXZ42" s="1636"/>
      <c r="FYA42" s="1636"/>
      <c r="FYB42" s="1636"/>
      <c r="FYC42" s="1636"/>
      <c r="FYD42" s="1636"/>
      <c r="FYE42" s="1636"/>
      <c r="FYF42" s="1636"/>
      <c r="FYG42" s="1636"/>
      <c r="FYH42" s="1636"/>
      <c r="FYI42" s="1636"/>
      <c r="FYJ42" s="1636"/>
      <c r="FYK42" s="1636"/>
      <c r="FYL42" s="1636"/>
      <c r="FYM42" s="1636"/>
      <c r="FYN42" s="1636"/>
      <c r="FYO42" s="1636"/>
      <c r="FYP42" s="1636"/>
      <c r="FYQ42" s="1636"/>
      <c r="FYR42" s="1636"/>
      <c r="FYS42" s="1636"/>
      <c r="FYT42" s="1636"/>
      <c r="FYU42" s="1636"/>
      <c r="FYV42" s="1636"/>
      <c r="FYW42" s="1636"/>
      <c r="FYX42" s="1636"/>
      <c r="FYY42" s="1636"/>
      <c r="FYZ42" s="1636"/>
      <c r="FZA42" s="1636"/>
      <c r="FZB42" s="1636"/>
      <c r="FZC42" s="1636"/>
      <c r="FZD42" s="1636"/>
      <c r="FZE42" s="1636"/>
      <c r="FZF42" s="1636"/>
      <c r="FZG42" s="1636"/>
      <c r="FZH42" s="1636"/>
      <c r="FZI42" s="1636"/>
      <c r="FZJ42" s="1636"/>
      <c r="FZK42" s="1636"/>
      <c r="FZL42" s="1636"/>
      <c r="FZM42" s="1636"/>
      <c r="FZN42" s="1636"/>
      <c r="FZO42" s="1636"/>
      <c r="FZP42" s="1636"/>
      <c r="FZQ42" s="1636"/>
      <c r="FZR42" s="1636"/>
      <c r="FZS42" s="1636"/>
      <c r="FZT42" s="1636"/>
      <c r="FZU42" s="1636"/>
      <c r="FZV42" s="1636"/>
      <c r="FZW42" s="1636"/>
      <c r="FZX42" s="1636"/>
      <c r="FZY42" s="1636"/>
      <c r="FZZ42" s="1636"/>
      <c r="GAA42" s="1636"/>
      <c r="GAB42" s="1636"/>
      <c r="GAC42" s="1636"/>
      <c r="GAD42" s="1636"/>
      <c r="GAE42" s="1636"/>
      <c r="GAF42" s="1636"/>
      <c r="GAG42" s="1636"/>
      <c r="GAH42" s="1636"/>
      <c r="GAI42" s="1636"/>
      <c r="GAJ42" s="1636"/>
      <c r="GAK42" s="1636"/>
      <c r="GAL42" s="1636"/>
      <c r="GAM42" s="1636"/>
      <c r="GAN42" s="1636"/>
      <c r="GAO42" s="1636"/>
      <c r="GAP42" s="1636"/>
      <c r="GAQ42" s="1636"/>
      <c r="GAR42" s="1636"/>
      <c r="GAS42" s="1636"/>
      <c r="GAT42" s="1636"/>
      <c r="GAU42" s="1636"/>
      <c r="GAV42" s="1636"/>
      <c r="GAW42" s="1636"/>
      <c r="GAX42" s="1636"/>
      <c r="GAY42" s="1636"/>
      <c r="GAZ42" s="1636"/>
      <c r="GBA42" s="1636"/>
      <c r="GBB42" s="1636"/>
      <c r="GBC42" s="1636"/>
      <c r="GBD42" s="1636"/>
      <c r="GBE42" s="1636"/>
      <c r="GBF42" s="1636"/>
      <c r="GBG42" s="1636"/>
      <c r="GBH42" s="1636"/>
      <c r="GBI42" s="1636"/>
      <c r="GBJ42" s="1636"/>
      <c r="GBK42" s="1636"/>
      <c r="GBL42" s="1636"/>
      <c r="GBM42" s="1636"/>
      <c r="GBN42" s="1636"/>
      <c r="GBO42" s="1636"/>
      <c r="GBP42" s="1636"/>
      <c r="GBQ42" s="1636"/>
      <c r="GBR42" s="1636"/>
      <c r="GBS42" s="1636"/>
      <c r="GBT42" s="1636"/>
      <c r="GBU42" s="1636"/>
      <c r="GBV42" s="1636"/>
      <c r="GBW42" s="1636"/>
      <c r="GBX42" s="1636"/>
      <c r="GBY42" s="1636"/>
      <c r="GBZ42" s="1636"/>
      <c r="GCA42" s="1636"/>
      <c r="GCB42" s="1636"/>
      <c r="GCC42" s="1636"/>
      <c r="GCD42" s="1636"/>
      <c r="GCE42" s="1636"/>
      <c r="GCF42" s="1636"/>
      <c r="GCG42" s="1636"/>
      <c r="GCH42" s="1636"/>
      <c r="GCI42" s="1636"/>
      <c r="GCJ42" s="1636"/>
      <c r="GCK42" s="1636"/>
      <c r="GCL42" s="1636"/>
      <c r="GCM42" s="1636"/>
      <c r="GCN42" s="1636"/>
      <c r="GCO42" s="1636"/>
      <c r="GCP42" s="1636"/>
      <c r="GCQ42" s="1636"/>
      <c r="GCR42" s="1636"/>
      <c r="GCS42" s="1636"/>
      <c r="GCT42" s="1636"/>
      <c r="GCU42" s="1636"/>
      <c r="GCV42" s="1636"/>
      <c r="GCW42" s="1636"/>
      <c r="GCX42" s="1636"/>
      <c r="GCY42" s="1636"/>
      <c r="GCZ42" s="1636"/>
      <c r="GDA42" s="1636"/>
      <c r="GDB42" s="1636"/>
      <c r="GDC42" s="1636"/>
      <c r="GDD42" s="1636"/>
      <c r="GDE42" s="1636"/>
      <c r="GDF42" s="1636"/>
      <c r="GDG42" s="1636"/>
      <c r="GDH42" s="1636"/>
      <c r="GDI42" s="1636"/>
      <c r="GDJ42" s="1636"/>
      <c r="GDK42" s="1636"/>
      <c r="GDL42" s="1636"/>
      <c r="GDM42" s="1636"/>
      <c r="GDN42" s="1636"/>
      <c r="GDO42" s="1636"/>
      <c r="GDP42" s="1636"/>
      <c r="GDQ42" s="1636"/>
      <c r="GDR42" s="1636"/>
      <c r="GDS42" s="1636"/>
      <c r="GDT42" s="1636"/>
      <c r="GDU42" s="1636"/>
      <c r="GDV42" s="1636"/>
      <c r="GDW42" s="1636"/>
      <c r="GDX42" s="1636"/>
      <c r="GDY42" s="1636"/>
      <c r="GDZ42" s="1636"/>
      <c r="GEA42" s="1636"/>
      <c r="GEB42" s="1636"/>
      <c r="GEC42" s="1636"/>
      <c r="GED42" s="1636"/>
      <c r="GEE42" s="1636"/>
      <c r="GEF42" s="1636"/>
      <c r="GEG42" s="1636"/>
      <c r="GEH42" s="1636"/>
      <c r="GEI42" s="1636"/>
      <c r="GEJ42" s="1636"/>
      <c r="GEK42" s="1636"/>
      <c r="GEL42" s="1636"/>
      <c r="GEM42" s="1636"/>
      <c r="GEN42" s="1636"/>
      <c r="GEO42" s="1636"/>
      <c r="GEP42" s="1636"/>
      <c r="GEQ42" s="1636"/>
      <c r="GER42" s="1636"/>
      <c r="GES42" s="1636"/>
      <c r="GET42" s="1636"/>
      <c r="GEU42" s="1636"/>
      <c r="GEV42" s="1636"/>
      <c r="GEW42" s="1636"/>
      <c r="GEX42" s="1636"/>
      <c r="GEY42" s="1636"/>
      <c r="GEZ42" s="1636"/>
      <c r="GFA42" s="1636"/>
      <c r="GFB42" s="1636"/>
      <c r="GFC42" s="1636"/>
      <c r="GFD42" s="1636"/>
      <c r="GFE42" s="1636"/>
      <c r="GFF42" s="1636"/>
      <c r="GFG42" s="1636"/>
      <c r="GFH42" s="1636"/>
      <c r="GFI42" s="1636"/>
      <c r="GFJ42" s="1636"/>
      <c r="GFK42" s="1636"/>
      <c r="GFL42" s="1636"/>
      <c r="GFM42" s="1636"/>
      <c r="GFN42" s="1636"/>
      <c r="GFO42" s="1636"/>
      <c r="GFP42" s="1636"/>
      <c r="GFQ42" s="1636"/>
      <c r="GFR42" s="1636"/>
      <c r="GFS42" s="1636"/>
      <c r="GFT42" s="1636"/>
      <c r="GFU42" s="1636"/>
      <c r="GFV42" s="1636"/>
      <c r="GFW42" s="1636"/>
      <c r="GFX42" s="1636"/>
      <c r="GFY42" s="1636"/>
      <c r="GFZ42" s="1636"/>
      <c r="GGA42" s="1636"/>
      <c r="GGB42" s="1636"/>
      <c r="GGC42" s="1636"/>
      <c r="GGD42" s="1636"/>
      <c r="GGE42" s="1636"/>
      <c r="GGF42" s="1636"/>
      <c r="GGG42" s="1636"/>
      <c r="GGH42" s="1636"/>
      <c r="GGI42" s="1636"/>
      <c r="GGJ42" s="1636"/>
      <c r="GGK42" s="1636"/>
      <c r="GGL42" s="1636"/>
      <c r="GGM42" s="1636"/>
      <c r="GGN42" s="1636"/>
      <c r="GGO42" s="1636"/>
      <c r="GGP42" s="1636"/>
      <c r="GGQ42" s="1636"/>
      <c r="GGR42" s="1636"/>
      <c r="GGS42" s="1636"/>
      <c r="GGT42" s="1636"/>
      <c r="GGU42" s="1636"/>
      <c r="GGV42" s="1636"/>
      <c r="GGW42" s="1636"/>
      <c r="GGX42" s="1636"/>
      <c r="GGY42" s="1636"/>
      <c r="GGZ42" s="1636"/>
      <c r="GHA42" s="1636"/>
      <c r="GHB42" s="1636"/>
      <c r="GHC42" s="1636"/>
      <c r="GHD42" s="1636"/>
      <c r="GHE42" s="1636"/>
      <c r="GHF42" s="1636"/>
      <c r="GHG42" s="1636"/>
      <c r="GHH42" s="1636"/>
      <c r="GHI42" s="1636"/>
      <c r="GHJ42" s="1636"/>
      <c r="GHK42" s="1636"/>
      <c r="GHL42" s="1636"/>
      <c r="GHM42" s="1636"/>
      <c r="GHN42" s="1636"/>
      <c r="GHO42" s="1636"/>
      <c r="GHP42" s="1636"/>
      <c r="GHQ42" s="1636"/>
      <c r="GHR42" s="1636"/>
      <c r="GHS42" s="1636"/>
      <c r="GHT42" s="1636"/>
      <c r="GHU42" s="1636"/>
      <c r="GHV42" s="1636"/>
      <c r="GHW42" s="1636"/>
      <c r="GHX42" s="1636"/>
      <c r="GHY42" s="1636"/>
      <c r="GHZ42" s="1636"/>
      <c r="GIA42" s="1636"/>
      <c r="GIB42" s="1636"/>
      <c r="GIC42" s="1636"/>
      <c r="GID42" s="1636"/>
      <c r="GIE42" s="1636"/>
      <c r="GIF42" s="1636"/>
      <c r="GIG42" s="1636"/>
      <c r="GIH42" s="1636"/>
      <c r="GII42" s="1636"/>
      <c r="GIJ42" s="1636"/>
      <c r="GIK42" s="1636"/>
      <c r="GIL42" s="1636"/>
      <c r="GIM42" s="1636"/>
      <c r="GIN42" s="1636"/>
      <c r="GIO42" s="1636"/>
      <c r="GIP42" s="1636"/>
      <c r="GIQ42" s="1636"/>
      <c r="GIR42" s="1636"/>
      <c r="GIS42" s="1636"/>
      <c r="GIT42" s="1636"/>
      <c r="GIU42" s="1636"/>
      <c r="GIV42" s="1636"/>
      <c r="GIW42" s="1636"/>
      <c r="GIX42" s="1636"/>
      <c r="GIY42" s="1636"/>
      <c r="GIZ42" s="1636"/>
      <c r="GJA42" s="1636"/>
      <c r="GJB42" s="1636"/>
      <c r="GJC42" s="1636"/>
      <c r="GJD42" s="1636"/>
      <c r="GJE42" s="1636"/>
      <c r="GJF42" s="1636"/>
      <c r="GJG42" s="1636"/>
      <c r="GJH42" s="1636"/>
      <c r="GJI42" s="1636"/>
      <c r="GJJ42" s="1636"/>
      <c r="GJK42" s="1636"/>
      <c r="GJL42" s="1636"/>
      <c r="GJM42" s="1636"/>
      <c r="GJN42" s="1636"/>
      <c r="GJO42" s="1636"/>
      <c r="GJP42" s="1636"/>
      <c r="GJQ42" s="1636"/>
      <c r="GJR42" s="1636"/>
      <c r="GJS42" s="1636"/>
      <c r="GJT42" s="1636"/>
      <c r="GJU42" s="1636"/>
      <c r="GJV42" s="1636"/>
      <c r="GJW42" s="1636"/>
      <c r="GJX42" s="1636"/>
      <c r="GJY42" s="1636"/>
      <c r="GJZ42" s="1636"/>
      <c r="GKA42" s="1636"/>
      <c r="GKB42" s="1636"/>
      <c r="GKC42" s="1636"/>
      <c r="GKD42" s="1636"/>
      <c r="GKE42" s="1636"/>
      <c r="GKF42" s="1636"/>
      <c r="GKG42" s="1636"/>
      <c r="GKH42" s="1636"/>
      <c r="GKI42" s="1636"/>
      <c r="GKJ42" s="1636"/>
      <c r="GKK42" s="1636"/>
      <c r="GKL42" s="1636"/>
      <c r="GKM42" s="1636"/>
      <c r="GKN42" s="1636"/>
      <c r="GKO42" s="1636"/>
      <c r="GKP42" s="1636"/>
      <c r="GKQ42" s="1636"/>
      <c r="GKR42" s="1636"/>
      <c r="GKS42" s="1636"/>
      <c r="GKT42" s="1636"/>
      <c r="GKU42" s="1636"/>
      <c r="GKV42" s="1636"/>
      <c r="GKW42" s="1636"/>
      <c r="GKX42" s="1636"/>
      <c r="GKY42" s="1636"/>
      <c r="GKZ42" s="1636"/>
      <c r="GLA42" s="1636"/>
      <c r="GLB42" s="1636"/>
      <c r="GLC42" s="1636"/>
      <c r="GLD42" s="1636"/>
      <c r="GLE42" s="1636"/>
      <c r="GLF42" s="1636"/>
      <c r="GLG42" s="1636"/>
      <c r="GLH42" s="1636"/>
      <c r="GLI42" s="1636"/>
      <c r="GLJ42" s="1636"/>
      <c r="GLK42" s="1636"/>
      <c r="GLL42" s="1636"/>
      <c r="GLM42" s="1636"/>
      <c r="GLN42" s="1636"/>
      <c r="GLO42" s="1636"/>
      <c r="GLP42" s="1636"/>
      <c r="GLQ42" s="1636"/>
      <c r="GLR42" s="1636"/>
      <c r="GLS42" s="1636"/>
      <c r="GLT42" s="1636"/>
      <c r="GLU42" s="1636"/>
      <c r="GLV42" s="1636"/>
      <c r="GLW42" s="1636"/>
      <c r="GLX42" s="1636"/>
      <c r="GLY42" s="1636"/>
      <c r="GLZ42" s="1636"/>
      <c r="GMA42" s="1636"/>
      <c r="GMB42" s="1636"/>
      <c r="GMC42" s="1636"/>
      <c r="GMD42" s="1636"/>
      <c r="GME42" s="1636"/>
      <c r="GMF42" s="1636"/>
      <c r="GMG42" s="1636"/>
      <c r="GMH42" s="1636"/>
      <c r="GMI42" s="1636"/>
      <c r="GMJ42" s="1636"/>
      <c r="GMK42" s="1636"/>
      <c r="GML42" s="1636"/>
      <c r="GMM42" s="1636"/>
      <c r="GMN42" s="1636"/>
      <c r="GMO42" s="1636"/>
      <c r="GMP42" s="1636"/>
      <c r="GMQ42" s="1636"/>
      <c r="GMR42" s="1636"/>
      <c r="GMS42" s="1636"/>
      <c r="GMT42" s="1636"/>
      <c r="GMU42" s="1636"/>
      <c r="GMV42" s="1636"/>
      <c r="GMW42" s="1636"/>
      <c r="GMX42" s="1636"/>
      <c r="GMY42" s="1636"/>
      <c r="GMZ42" s="1636"/>
      <c r="GNA42" s="1636"/>
      <c r="GNB42" s="1636"/>
      <c r="GNC42" s="1636"/>
      <c r="GND42" s="1636"/>
      <c r="GNE42" s="1636"/>
      <c r="GNF42" s="1636"/>
      <c r="GNG42" s="1636"/>
      <c r="GNH42" s="1636"/>
      <c r="GNI42" s="1636"/>
      <c r="GNJ42" s="1636"/>
      <c r="GNK42" s="1636"/>
      <c r="GNL42" s="1636"/>
      <c r="GNM42" s="1636"/>
      <c r="GNN42" s="1636"/>
      <c r="GNO42" s="1636"/>
      <c r="GNP42" s="1636"/>
      <c r="GNQ42" s="1636"/>
      <c r="GNR42" s="1636"/>
      <c r="GNS42" s="1636"/>
      <c r="GNT42" s="1636"/>
      <c r="GNU42" s="1636"/>
      <c r="GNV42" s="1636"/>
      <c r="GNW42" s="1636"/>
      <c r="GNX42" s="1636"/>
      <c r="GNY42" s="1636"/>
      <c r="GNZ42" s="1636"/>
      <c r="GOA42" s="1636"/>
      <c r="GOB42" s="1636"/>
      <c r="GOC42" s="1636"/>
      <c r="GOD42" s="1636"/>
      <c r="GOE42" s="1636"/>
      <c r="GOF42" s="1636"/>
      <c r="GOG42" s="1636"/>
      <c r="GOH42" s="1636"/>
      <c r="GOI42" s="1636"/>
      <c r="GOJ42" s="1636"/>
      <c r="GOK42" s="1636"/>
      <c r="GOL42" s="1636"/>
      <c r="GOM42" s="1636"/>
      <c r="GON42" s="1636"/>
      <c r="GOO42" s="1636"/>
      <c r="GOP42" s="1636"/>
      <c r="GOQ42" s="1636"/>
      <c r="GOR42" s="1636"/>
      <c r="GOS42" s="1636"/>
      <c r="GOT42" s="1636"/>
      <c r="GOU42" s="1636"/>
      <c r="GOV42" s="1636"/>
      <c r="GOW42" s="1636"/>
      <c r="GOX42" s="1636"/>
      <c r="GOY42" s="1636"/>
      <c r="GOZ42" s="1636"/>
      <c r="GPA42" s="1636"/>
      <c r="GPB42" s="1636"/>
      <c r="GPC42" s="1636"/>
      <c r="GPD42" s="1636"/>
      <c r="GPE42" s="1636"/>
      <c r="GPF42" s="1636"/>
      <c r="GPG42" s="1636"/>
      <c r="GPH42" s="1636"/>
      <c r="GPI42" s="1636"/>
      <c r="GPJ42" s="1636"/>
      <c r="GPK42" s="1636"/>
      <c r="GPL42" s="1636"/>
      <c r="GPM42" s="1636"/>
      <c r="GPN42" s="1636"/>
      <c r="GPO42" s="1636"/>
      <c r="GPP42" s="1636"/>
      <c r="GPQ42" s="1636"/>
      <c r="GPR42" s="1636"/>
      <c r="GPS42" s="1636"/>
      <c r="GPT42" s="1636"/>
      <c r="GPU42" s="1636"/>
      <c r="GPV42" s="1636"/>
      <c r="GPW42" s="1636"/>
      <c r="GPX42" s="1636"/>
      <c r="GPY42" s="1636"/>
      <c r="GPZ42" s="1636"/>
      <c r="GQA42" s="1636"/>
      <c r="GQB42" s="1636"/>
      <c r="GQC42" s="1636"/>
      <c r="GQD42" s="1636"/>
      <c r="GQE42" s="1636"/>
      <c r="GQF42" s="1636"/>
      <c r="GQG42" s="1636"/>
      <c r="GQH42" s="1636"/>
      <c r="GQI42" s="1636"/>
      <c r="GQJ42" s="1636"/>
      <c r="GQK42" s="1636"/>
      <c r="GQL42" s="1636"/>
      <c r="GQM42" s="1636"/>
      <c r="GQN42" s="1636"/>
      <c r="GQO42" s="1636"/>
      <c r="GQP42" s="1636"/>
      <c r="GQQ42" s="1636"/>
      <c r="GQR42" s="1636"/>
      <c r="GQS42" s="1636"/>
      <c r="GQT42" s="1636"/>
      <c r="GQU42" s="1636"/>
      <c r="GQV42" s="1636"/>
      <c r="GQW42" s="1636"/>
      <c r="GQX42" s="1636"/>
      <c r="GQY42" s="1636"/>
      <c r="GQZ42" s="1636"/>
      <c r="GRA42" s="1636"/>
      <c r="GRB42" s="1636"/>
      <c r="GRC42" s="1636"/>
      <c r="GRD42" s="1636"/>
      <c r="GRE42" s="1636"/>
      <c r="GRF42" s="1636"/>
      <c r="GRG42" s="1636"/>
      <c r="GRH42" s="1636"/>
      <c r="GRI42" s="1636"/>
      <c r="GRJ42" s="1636"/>
      <c r="GRK42" s="1636"/>
      <c r="GRL42" s="1636"/>
      <c r="GRM42" s="1636"/>
      <c r="GRN42" s="1636"/>
      <c r="GRO42" s="1636"/>
      <c r="GRP42" s="1636"/>
      <c r="GRQ42" s="1636"/>
      <c r="GRR42" s="1636"/>
      <c r="GRS42" s="1636"/>
      <c r="GRT42" s="1636"/>
      <c r="GRU42" s="1636"/>
      <c r="GRV42" s="1636"/>
      <c r="GRW42" s="1636"/>
      <c r="GRX42" s="1636"/>
      <c r="GRY42" s="1636"/>
      <c r="GRZ42" s="1636"/>
      <c r="GSA42" s="1636"/>
      <c r="GSB42" s="1636"/>
      <c r="GSC42" s="1636"/>
      <c r="GSD42" s="1636"/>
      <c r="GSE42" s="1636"/>
      <c r="GSF42" s="1636"/>
      <c r="GSG42" s="1636"/>
      <c r="GSH42" s="1636"/>
      <c r="GSI42" s="1636"/>
      <c r="GSJ42" s="1636"/>
      <c r="GSK42" s="1636"/>
      <c r="GSL42" s="1636"/>
      <c r="GSM42" s="1636"/>
      <c r="GSN42" s="1636"/>
      <c r="GSO42" s="1636"/>
      <c r="GSP42" s="1636"/>
      <c r="GSQ42" s="1636"/>
      <c r="GSR42" s="1636"/>
      <c r="GSS42" s="1636"/>
      <c r="GST42" s="1636"/>
      <c r="GSU42" s="1636"/>
      <c r="GSV42" s="1636"/>
      <c r="GSW42" s="1636"/>
      <c r="GSX42" s="1636"/>
      <c r="GSY42" s="1636"/>
      <c r="GSZ42" s="1636"/>
      <c r="GTA42" s="1636"/>
      <c r="GTB42" s="1636"/>
      <c r="GTC42" s="1636"/>
      <c r="GTD42" s="1636"/>
      <c r="GTE42" s="1636"/>
      <c r="GTF42" s="1636"/>
      <c r="GTG42" s="1636"/>
      <c r="GTH42" s="1636"/>
      <c r="GTI42" s="1636"/>
      <c r="GTJ42" s="1636"/>
      <c r="GTK42" s="1636"/>
      <c r="GTL42" s="1636"/>
      <c r="GTM42" s="1636"/>
      <c r="GTN42" s="1636"/>
      <c r="GTO42" s="1636"/>
      <c r="GTP42" s="1636"/>
      <c r="GTQ42" s="1636"/>
      <c r="GTR42" s="1636"/>
      <c r="GTS42" s="1636"/>
      <c r="GTT42" s="1636"/>
      <c r="GTU42" s="1636"/>
      <c r="GTV42" s="1636"/>
      <c r="GTW42" s="1636"/>
      <c r="GTX42" s="1636"/>
      <c r="GTY42" s="1636"/>
      <c r="GTZ42" s="1636"/>
      <c r="GUA42" s="1636"/>
      <c r="GUB42" s="1636"/>
      <c r="GUC42" s="1636"/>
      <c r="GUD42" s="1636"/>
      <c r="GUE42" s="1636"/>
      <c r="GUF42" s="1636"/>
      <c r="GUG42" s="1636"/>
      <c r="GUH42" s="1636"/>
      <c r="GUI42" s="1636"/>
      <c r="GUJ42" s="1636"/>
      <c r="GUK42" s="1636"/>
      <c r="GUL42" s="1636"/>
      <c r="GUM42" s="1636"/>
      <c r="GUN42" s="1636"/>
      <c r="GUO42" s="1636"/>
      <c r="GUP42" s="1636"/>
      <c r="GUQ42" s="1636"/>
      <c r="GUR42" s="1636"/>
      <c r="GUS42" s="1636"/>
      <c r="GUT42" s="1636"/>
      <c r="GUU42" s="1636"/>
      <c r="GUV42" s="1636"/>
      <c r="GUW42" s="1636"/>
      <c r="GUX42" s="1636"/>
      <c r="GUY42" s="1636"/>
      <c r="GUZ42" s="1636"/>
      <c r="GVA42" s="1636"/>
      <c r="GVB42" s="1636"/>
      <c r="GVC42" s="1636"/>
      <c r="GVD42" s="1636"/>
      <c r="GVE42" s="1636"/>
      <c r="GVF42" s="1636"/>
      <c r="GVG42" s="1636"/>
      <c r="GVH42" s="1636"/>
      <c r="GVI42" s="1636"/>
      <c r="GVJ42" s="1636"/>
      <c r="GVK42" s="1636"/>
      <c r="GVL42" s="1636"/>
      <c r="GVM42" s="1636"/>
      <c r="GVN42" s="1636"/>
      <c r="GVO42" s="1636"/>
      <c r="GVP42" s="1636"/>
      <c r="GVQ42" s="1636"/>
      <c r="GVR42" s="1636"/>
      <c r="GVS42" s="1636"/>
      <c r="GVT42" s="1636"/>
      <c r="GVU42" s="1636"/>
      <c r="GVV42" s="1636"/>
      <c r="GVW42" s="1636"/>
      <c r="GVX42" s="1636"/>
      <c r="GVY42" s="1636"/>
      <c r="GVZ42" s="1636"/>
      <c r="GWA42" s="1636"/>
      <c r="GWB42" s="1636"/>
      <c r="GWC42" s="1636"/>
      <c r="GWD42" s="1636"/>
      <c r="GWE42" s="1636"/>
      <c r="GWF42" s="1636"/>
      <c r="GWG42" s="1636"/>
      <c r="GWH42" s="1636"/>
      <c r="GWI42" s="1636"/>
      <c r="GWJ42" s="1636"/>
      <c r="GWK42" s="1636"/>
      <c r="GWL42" s="1636"/>
      <c r="GWM42" s="1636"/>
      <c r="GWN42" s="1636"/>
      <c r="GWO42" s="1636"/>
      <c r="GWP42" s="1636"/>
      <c r="GWQ42" s="1636"/>
      <c r="GWR42" s="1636"/>
      <c r="GWS42" s="1636"/>
      <c r="GWT42" s="1636"/>
      <c r="GWU42" s="1636"/>
      <c r="GWV42" s="1636"/>
      <c r="GWW42" s="1636"/>
      <c r="GWX42" s="1636"/>
      <c r="GWY42" s="1636"/>
      <c r="GWZ42" s="1636"/>
      <c r="GXA42" s="1636"/>
      <c r="GXB42" s="1636"/>
      <c r="GXC42" s="1636"/>
      <c r="GXD42" s="1636"/>
      <c r="GXE42" s="1636"/>
      <c r="GXF42" s="1636"/>
      <c r="GXG42" s="1636"/>
      <c r="GXH42" s="1636"/>
      <c r="GXI42" s="1636"/>
      <c r="GXJ42" s="1636"/>
      <c r="GXK42" s="1636"/>
      <c r="GXL42" s="1636"/>
      <c r="GXM42" s="1636"/>
      <c r="GXN42" s="1636"/>
      <c r="GXO42" s="1636"/>
      <c r="GXP42" s="1636"/>
      <c r="GXQ42" s="1636"/>
      <c r="GXR42" s="1636"/>
      <c r="GXS42" s="1636"/>
      <c r="GXT42" s="1636"/>
      <c r="GXU42" s="1636"/>
      <c r="GXV42" s="1636"/>
      <c r="GXW42" s="1636"/>
      <c r="GXX42" s="1636"/>
      <c r="GXY42" s="1636"/>
      <c r="GXZ42" s="1636"/>
      <c r="GYA42" s="1636"/>
      <c r="GYB42" s="1636"/>
      <c r="GYC42" s="1636"/>
      <c r="GYD42" s="1636"/>
      <c r="GYE42" s="1636"/>
      <c r="GYF42" s="1636"/>
      <c r="GYG42" s="1636"/>
      <c r="GYH42" s="1636"/>
      <c r="GYI42" s="1636"/>
      <c r="GYJ42" s="1636"/>
      <c r="GYK42" s="1636"/>
      <c r="GYL42" s="1636"/>
      <c r="GYM42" s="1636"/>
      <c r="GYN42" s="1636"/>
      <c r="GYO42" s="1636"/>
      <c r="GYP42" s="1636"/>
      <c r="GYQ42" s="1636"/>
      <c r="GYR42" s="1636"/>
      <c r="GYS42" s="1636"/>
      <c r="GYT42" s="1636"/>
      <c r="GYU42" s="1636"/>
      <c r="GYV42" s="1636"/>
      <c r="GYW42" s="1636"/>
      <c r="GYX42" s="1636"/>
      <c r="GYY42" s="1636"/>
      <c r="GYZ42" s="1636"/>
      <c r="GZA42" s="1636"/>
      <c r="GZB42" s="1636"/>
      <c r="GZC42" s="1636"/>
      <c r="GZD42" s="1636"/>
      <c r="GZE42" s="1636"/>
      <c r="GZF42" s="1636"/>
      <c r="GZG42" s="1636"/>
      <c r="GZH42" s="1636"/>
      <c r="GZI42" s="1636"/>
      <c r="GZJ42" s="1636"/>
      <c r="GZK42" s="1636"/>
      <c r="GZL42" s="1636"/>
      <c r="GZM42" s="1636"/>
      <c r="GZN42" s="1636"/>
      <c r="GZO42" s="1636"/>
      <c r="GZP42" s="1636"/>
      <c r="GZQ42" s="1636"/>
      <c r="GZR42" s="1636"/>
      <c r="GZS42" s="1636"/>
      <c r="GZT42" s="1636"/>
      <c r="GZU42" s="1636"/>
      <c r="GZV42" s="1636"/>
      <c r="GZW42" s="1636"/>
      <c r="GZX42" s="1636"/>
      <c r="GZY42" s="1636"/>
      <c r="GZZ42" s="1636"/>
      <c r="HAA42" s="1636"/>
      <c r="HAB42" s="1636"/>
      <c r="HAC42" s="1636"/>
      <c r="HAD42" s="1636"/>
      <c r="HAE42" s="1636"/>
      <c r="HAF42" s="1636"/>
      <c r="HAG42" s="1636"/>
      <c r="HAH42" s="1636"/>
      <c r="HAI42" s="1636"/>
      <c r="HAJ42" s="1636"/>
      <c r="HAK42" s="1636"/>
      <c r="HAL42" s="1636"/>
      <c r="HAM42" s="1636"/>
      <c r="HAN42" s="1636"/>
      <c r="HAO42" s="1636"/>
      <c r="HAP42" s="1636"/>
      <c r="HAQ42" s="1636"/>
      <c r="HAR42" s="1636"/>
      <c r="HAS42" s="1636"/>
      <c r="HAT42" s="1636"/>
      <c r="HAU42" s="1636"/>
      <c r="HAV42" s="1636"/>
      <c r="HAW42" s="1636"/>
      <c r="HAX42" s="1636"/>
      <c r="HAY42" s="1636"/>
      <c r="HAZ42" s="1636"/>
      <c r="HBA42" s="1636"/>
      <c r="HBB42" s="1636"/>
      <c r="HBC42" s="1636"/>
      <c r="HBD42" s="1636"/>
      <c r="HBE42" s="1636"/>
      <c r="HBF42" s="1636"/>
      <c r="HBG42" s="1636"/>
      <c r="HBH42" s="1636"/>
      <c r="HBI42" s="1636"/>
      <c r="HBJ42" s="1636"/>
      <c r="HBK42" s="1636"/>
      <c r="HBL42" s="1636"/>
      <c r="HBM42" s="1636"/>
      <c r="HBN42" s="1636"/>
      <c r="HBO42" s="1636"/>
      <c r="HBP42" s="1636"/>
      <c r="HBQ42" s="1636"/>
      <c r="HBR42" s="1636"/>
      <c r="HBS42" s="1636"/>
      <c r="HBT42" s="1636"/>
      <c r="HBU42" s="1636"/>
      <c r="HBV42" s="1636"/>
      <c r="HBW42" s="1636"/>
      <c r="HBX42" s="1636"/>
      <c r="HBY42" s="1636"/>
      <c r="HBZ42" s="1636"/>
      <c r="HCA42" s="1636"/>
      <c r="HCB42" s="1636"/>
      <c r="HCC42" s="1636"/>
      <c r="HCD42" s="1636"/>
      <c r="HCE42" s="1636"/>
      <c r="HCF42" s="1636"/>
      <c r="HCG42" s="1636"/>
      <c r="HCH42" s="1636"/>
      <c r="HCI42" s="1636"/>
      <c r="HCJ42" s="1636"/>
      <c r="HCK42" s="1636"/>
      <c r="HCL42" s="1636"/>
      <c r="HCM42" s="1636"/>
      <c r="HCN42" s="1636"/>
      <c r="HCO42" s="1636"/>
      <c r="HCP42" s="1636"/>
      <c r="HCQ42" s="1636"/>
      <c r="HCR42" s="1636"/>
      <c r="HCS42" s="1636"/>
      <c r="HCT42" s="1636"/>
      <c r="HCU42" s="1636"/>
      <c r="HCV42" s="1636"/>
      <c r="HCW42" s="1636"/>
      <c r="HCX42" s="1636"/>
      <c r="HCY42" s="1636"/>
      <c r="HCZ42" s="1636"/>
      <c r="HDA42" s="1636"/>
      <c r="HDB42" s="1636"/>
      <c r="HDC42" s="1636"/>
      <c r="HDD42" s="1636"/>
      <c r="HDE42" s="1636"/>
      <c r="HDF42" s="1636"/>
      <c r="HDG42" s="1636"/>
      <c r="HDH42" s="1636"/>
      <c r="HDI42" s="1636"/>
      <c r="HDJ42" s="1636"/>
      <c r="HDK42" s="1636"/>
      <c r="HDL42" s="1636"/>
      <c r="HDM42" s="1636"/>
      <c r="HDN42" s="1636"/>
      <c r="HDO42" s="1636"/>
      <c r="HDP42" s="1636"/>
      <c r="HDQ42" s="1636"/>
      <c r="HDR42" s="1636"/>
      <c r="HDS42" s="1636"/>
      <c r="HDT42" s="1636"/>
      <c r="HDU42" s="1636"/>
      <c r="HDV42" s="1636"/>
      <c r="HDW42" s="1636"/>
      <c r="HDX42" s="1636"/>
      <c r="HDY42" s="1636"/>
      <c r="HDZ42" s="1636"/>
      <c r="HEA42" s="1636"/>
      <c r="HEB42" s="1636"/>
      <c r="HEC42" s="1636"/>
      <c r="HED42" s="1636"/>
      <c r="HEE42" s="1636"/>
      <c r="HEF42" s="1636"/>
      <c r="HEG42" s="1636"/>
      <c r="HEH42" s="1636"/>
      <c r="HEI42" s="1636"/>
      <c r="HEJ42" s="1636"/>
      <c r="HEK42" s="1636"/>
      <c r="HEL42" s="1636"/>
      <c r="HEM42" s="1636"/>
      <c r="HEN42" s="1636"/>
      <c r="HEO42" s="1636"/>
      <c r="HEP42" s="1636"/>
      <c r="HEQ42" s="1636"/>
      <c r="HER42" s="1636"/>
      <c r="HES42" s="1636"/>
      <c r="HET42" s="1636"/>
      <c r="HEU42" s="1636"/>
      <c r="HEV42" s="1636"/>
      <c r="HEW42" s="1636"/>
      <c r="HEX42" s="1636"/>
      <c r="HEY42" s="1636"/>
      <c r="HEZ42" s="1636"/>
      <c r="HFA42" s="1636"/>
      <c r="HFB42" s="1636"/>
      <c r="HFC42" s="1636"/>
      <c r="HFD42" s="1636"/>
      <c r="HFE42" s="1636"/>
      <c r="HFF42" s="1636"/>
      <c r="HFG42" s="1636"/>
      <c r="HFH42" s="1636"/>
      <c r="HFI42" s="1636"/>
      <c r="HFJ42" s="1636"/>
      <c r="HFK42" s="1636"/>
      <c r="HFL42" s="1636"/>
      <c r="HFM42" s="1636"/>
      <c r="HFN42" s="1636"/>
      <c r="HFO42" s="1636"/>
      <c r="HFP42" s="1636"/>
      <c r="HFQ42" s="1636"/>
      <c r="HFR42" s="1636"/>
      <c r="HFS42" s="1636"/>
      <c r="HFT42" s="1636"/>
      <c r="HFU42" s="1636"/>
      <c r="HFV42" s="1636"/>
      <c r="HFW42" s="1636"/>
      <c r="HFX42" s="1636"/>
      <c r="HFY42" s="1636"/>
      <c r="HFZ42" s="1636"/>
      <c r="HGA42" s="1636"/>
      <c r="HGB42" s="1636"/>
      <c r="HGC42" s="1636"/>
      <c r="HGD42" s="1636"/>
      <c r="HGE42" s="1636"/>
      <c r="HGF42" s="1636"/>
      <c r="HGG42" s="1636"/>
      <c r="HGH42" s="1636"/>
      <c r="HGI42" s="1636"/>
      <c r="HGJ42" s="1636"/>
      <c r="HGK42" s="1636"/>
      <c r="HGL42" s="1636"/>
      <c r="HGM42" s="1636"/>
      <c r="HGN42" s="1636"/>
      <c r="HGO42" s="1636"/>
      <c r="HGP42" s="1636"/>
      <c r="HGQ42" s="1636"/>
      <c r="HGR42" s="1636"/>
      <c r="HGS42" s="1636"/>
      <c r="HGT42" s="1636"/>
      <c r="HGU42" s="1636"/>
      <c r="HGV42" s="1636"/>
      <c r="HGW42" s="1636"/>
      <c r="HGX42" s="1636"/>
      <c r="HGY42" s="1636"/>
      <c r="HGZ42" s="1636"/>
      <c r="HHA42" s="1636"/>
      <c r="HHB42" s="1636"/>
      <c r="HHC42" s="1636"/>
      <c r="HHD42" s="1636"/>
      <c r="HHE42" s="1636"/>
      <c r="HHF42" s="1636"/>
      <c r="HHG42" s="1636"/>
      <c r="HHH42" s="1636"/>
      <c r="HHI42" s="1636"/>
      <c r="HHJ42" s="1636"/>
      <c r="HHK42" s="1636"/>
      <c r="HHL42" s="1636"/>
      <c r="HHM42" s="1636"/>
      <c r="HHN42" s="1636"/>
      <c r="HHO42" s="1636"/>
      <c r="HHP42" s="1636"/>
      <c r="HHQ42" s="1636"/>
      <c r="HHR42" s="1636"/>
      <c r="HHS42" s="1636"/>
      <c r="HHT42" s="1636"/>
      <c r="HHU42" s="1636"/>
      <c r="HHV42" s="1636"/>
      <c r="HHW42" s="1636"/>
      <c r="HHX42" s="1636"/>
      <c r="HHY42" s="1636"/>
      <c r="HHZ42" s="1636"/>
      <c r="HIA42" s="1636"/>
      <c r="HIB42" s="1636"/>
      <c r="HIC42" s="1636"/>
      <c r="HID42" s="1636"/>
      <c r="HIE42" s="1636"/>
      <c r="HIF42" s="1636"/>
      <c r="HIG42" s="1636"/>
      <c r="HIH42" s="1636"/>
      <c r="HII42" s="1636"/>
      <c r="HIJ42" s="1636"/>
      <c r="HIK42" s="1636"/>
      <c r="HIL42" s="1636"/>
      <c r="HIM42" s="1636"/>
      <c r="HIN42" s="1636"/>
      <c r="HIO42" s="1636"/>
      <c r="HIP42" s="1636"/>
      <c r="HIQ42" s="1636"/>
      <c r="HIR42" s="1636"/>
      <c r="HIS42" s="1636"/>
      <c r="HIT42" s="1636"/>
      <c r="HIU42" s="1636"/>
      <c r="HIV42" s="1636"/>
      <c r="HIW42" s="1636"/>
      <c r="HIX42" s="1636"/>
      <c r="HIY42" s="1636"/>
      <c r="HIZ42" s="1636"/>
      <c r="HJA42" s="1636"/>
      <c r="HJB42" s="1636"/>
      <c r="HJC42" s="1636"/>
      <c r="HJD42" s="1636"/>
      <c r="HJE42" s="1636"/>
      <c r="HJF42" s="1636"/>
      <c r="HJG42" s="1636"/>
      <c r="HJH42" s="1636"/>
      <c r="HJI42" s="1636"/>
      <c r="HJJ42" s="1636"/>
      <c r="HJK42" s="1636"/>
      <c r="HJL42" s="1636"/>
      <c r="HJM42" s="1636"/>
      <c r="HJN42" s="1636"/>
      <c r="HJO42" s="1636"/>
      <c r="HJP42" s="1636"/>
      <c r="HJQ42" s="1636"/>
      <c r="HJR42" s="1636"/>
      <c r="HJS42" s="1636"/>
      <c r="HJT42" s="1636"/>
      <c r="HJU42" s="1636"/>
      <c r="HJV42" s="1636"/>
      <c r="HJW42" s="1636"/>
      <c r="HJX42" s="1636"/>
      <c r="HJY42" s="1636"/>
      <c r="HJZ42" s="1636"/>
      <c r="HKA42" s="1636"/>
      <c r="HKB42" s="1636"/>
      <c r="HKC42" s="1636"/>
      <c r="HKD42" s="1636"/>
      <c r="HKE42" s="1636"/>
      <c r="HKF42" s="1636"/>
      <c r="HKG42" s="1636"/>
      <c r="HKH42" s="1636"/>
      <c r="HKI42" s="1636"/>
      <c r="HKJ42" s="1636"/>
      <c r="HKK42" s="1636"/>
      <c r="HKL42" s="1636"/>
      <c r="HKM42" s="1636"/>
      <c r="HKN42" s="1636"/>
      <c r="HKO42" s="1636"/>
      <c r="HKP42" s="1636"/>
      <c r="HKQ42" s="1636"/>
      <c r="HKR42" s="1636"/>
      <c r="HKS42" s="1636"/>
      <c r="HKT42" s="1636"/>
      <c r="HKU42" s="1636"/>
      <c r="HKV42" s="1636"/>
      <c r="HKW42" s="1636"/>
      <c r="HKX42" s="1636"/>
      <c r="HKY42" s="1636"/>
      <c r="HKZ42" s="1636"/>
      <c r="HLA42" s="1636"/>
      <c r="HLB42" s="1636"/>
      <c r="HLC42" s="1636"/>
      <c r="HLD42" s="1636"/>
      <c r="HLE42" s="1636"/>
      <c r="HLF42" s="1636"/>
      <c r="HLG42" s="1636"/>
      <c r="HLH42" s="1636"/>
      <c r="HLI42" s="1636"/>
      <c r="HLJ42" s="1636"/>
      <c r="HLK42" s="1636"/>
      <c r="HLL42" s="1636"/>
      <c r="HLM42" s="1636"/>
      <c r="HLN42" s="1636"/>
      <c r="HLO42" s="1636"/>
      <c r="HLP42" s="1636"/>
      <c r="HLQ42" s="1636"/>
      <c r="HLR42" s="1636"/>
      <c r="HLS42" s="1636"/>
      <c r="HLT42" s="1636"/>
      <c r="HLU42" s="1636"/>
      <c r="HLV42" s="1636"/>
      <c r="HLW42" s="1636"/>
      <c r="HLX42" s="1636"/>
      <c r="HLY42" s="1636"/>
      <c r="HLZ42" s="1636"/>
      <c r="HMA42" s="1636"/>
      <c r="HMB42" s="1636"/>
      <c r="HMC42" s="1636"/>
      <c r="HMD42" s="1636"/>
      <c r="HME42" s="1636"/>
      <c r="HMF42" s="1636"/>
      <c r="HMG42" s="1636"/>
      <c r="HMH42" s="1636"/>
      <c r="HMI42" s="1636"/>
      <c r="HMJ42" s="1636"/>
      <c r="HMK42" s="1636"/>
      <c r="HML42" s="1636"/>
      <c r="HMM42" s="1636"/>
      <c r="HMN42" s="1636"/>
      <c r="HMO42" s="1636"/>
      <c r="HMP42" s="1636"/>
      <c r="HMQ42" s="1636"/>
      <c r="HMR42" s="1636"/>
      <c r="HMS42" s="1636"/>
      <c r="HMT42" s="1636"/>
      <c r="HMU42" s="1636"/>
      <c r="HMV42" s="1636"/>
      <c r="HMW42" s="1636"/>
      <c r="HMX42" s="1636"/>
      <c r="HMY42" s="1636"/>
      <c r="HMZ42" s="1636"/>
      <c r="HNA42" s="1636"/>
      <c r="HNB42" s="1636"/>
      <c r="HNC42" s="1636"/>
      <c r="HND42" s="1636"/>
      <c r="HNE42" s="1636"/>
      <c r="HNF42" s="1636"/>
      <c r="HNG42" s="1636"/>
      <c r="HNH42" s="1636"/>
      <c r="HNI42" s="1636"/>
      <c r="HNJ42" s="1636"/>
      <c r="HNK42" s="1636"/>
      <c r="HNL42" s="1636"/>
      <c r="HNM42" s="1636"/>
      <c r="HNN42" s="1636"/>
      <c r="HNO42" s="1636"/>
      <c r="HNP42" s="1636"/>
      <c r="HNQ42" s="1636"/>
      <c r="HNR42" s="1636"/>
      <c r="HNS42" s="1636"/>
      <c r="HNT42" s="1636"/>
      <c r="HNU42" s="1636"/>
      <c r="HNV42" s="1636"/>
      <c r="HNW42" s="1636"/>
      <c r="HNX42" s="1636"/>
      <c r="HNY42" s="1636"/>
      <c r="HNZ42" s="1636"/>
      <c r="HOA42" s="1636"/>
      <c r="HOB42" s="1636"/>
      <c r="HOC42" s="1636"/>
      <c r="HOD42" s="1636"/>
      <c r="HOE42" s="1636"/>
      <c r="HOF42" s="1636"/>
      <c r="HOG42" s="1636"/>
      <c r="HOH42" s="1636"/>
      <c r="HOI42" s="1636"/>
      <c r="HOJ42" s="1636"/>
      <c r="HOK42" s="1636"/>
      <c r="HOL42" s="1636"/>
      <c r="HOM42" s="1636"/>
      <c r="HON42" s="1636"/>
      <c r="HOO42" s="1636"/>
      <c r="HOP42" s="1636"/>
      <c r="HOQ42" s="1636"/>
      <c r="HOR42" s="1636"/>
      <c r="HOS42" s="1636"/>
      <c r="HOT42" s="1636"/>
      <c r="HOU42" s="1636"/>
      <c r="HOV42" s="1636"/>
      <c r="HOW42" s="1636"/>
      <c r="HOX42" s="1636"/>
      <c r="HOY42" s="1636"/>
      <c r="HOZ42" s="1636"/>
      <c r="HPA42" s="1636"/>
      <c r="HPB42" s="1636"/>
      <c r="HPC42" s="1636"/>
      <c r="HPD42" s="1636"/>
      <c r="HPE42" s="1636"/>
      <c r="HPF42" s="1636"/>
      <c r="HPG42" s="1636"/>
      <c r="HPH42" s="1636"/>
      <c r="HPI42" s="1636"/>
      <c r="HPJ42" s="1636"/>
      <c r="HPK42" s="1636"/>
      <c r="HPL42" s="1636"/>
      <c r="HPM42" s="1636"/>
      <c r="HPN42" s="1636"/>
      <c r="HPO42" s="1636"/>
      <c r="HPP42" s="1636"/>
      <c r="HPQ42" s="1636"/>
      <c r="HPR42" s="1636"/>
      <c r="HPS42" s="1636"/>
      <c r="HPT42" s="1636"/>
      <c r="HPU42" s="1636"/>
      <c r="HPV42" s="1636"/>
      <c r="HPW42" s="1636"/>
      <c r="HPX42" s="1636"/>
      <c r="HPY42" s="1636"/>
      <c r="HPZ42" s="1636"/>
      <c r="HQA42" s="1636"/>
      <c r="HQB42" s="1636"/>
      <c r="HQC42" s="1636"/>
      <c r="HQD42" s="1636"/>
      <c r="HQE42" s="1636"/>
      <c r="HQF42" s="1636"/>
      <c r="HQG42" s="1636"/>
      <c r="HQH42" s="1636"/>
      <c r="HQI42" s="1636"/>
      <c r="HQJ42" s="1636"/>
      <c r="HQK42" s="1636"/>
      <c r="HQL42" s="1636"/>
      <c r="HQM42" s="1636"/>
      <c r="HQN42" s="1636"/>
      <c r="HQO42" s="1636"/>
      <c r="HQP42" s="1636"/>
      <c r="HQQ42" s="1636"/>
      <c r="HQR42" s="1636"/>
      <c r="HQS42" s="1636"/>
      <c r="HQT42" s="1636"/>
      <c r="HQU42" s="1636"/>
      <c r="HQV42" s="1636"/>
      <c r="HQW42" s="1636"/>
      <c r="HQX42" s="1636"/>
      <c r="HQY42" s="1636"/>
      <c r="HQZ42" s="1636"/>
      <c r="HRA42" s="1636"/>
      <c r="HRB42" s="1636"/>
      <c r="HRC42" s="1636"/>
      <c r="HRD42" s="1636"/>
      <c r="HRE42" s="1636"/>
      <c r="HRF42" s="1636"/>
      <c r="HRG42" s="1636"/>
      <c r="HRH42" s="1636"/>
      <c r="HRI42" s="1636"/>
      <c r="HRJ42" s="1636"/>
      <c r="HRK42" s="1636"/>
      <c r="HRL42" s="1636"/>
      <c r="HRM42" s="1636"/>
      <c r="HRN42" s="1636"/>
      <c r="HRO42" s="1636"/>
      <c r="HRP42" s="1636"/>
      <c r="HRQ42" s="1636"/>
      <c r="HRR42" s="1636"/>
      <c r="HRS42" s="1636"/>
      <c r="HRT42" s="1636"/>
      <c r="HRU42" s="1636"/>
      <c r="HRV42" s="1636"/>
      <c r="HRW42" s="1636"/>
      <c r="HRX42" s="1636"/>
      <c r="HRY42" s="1636"/>
      <c r="HRZ42" s="1636"/>
      <c r="HSA42" s="1636"/>
      <c r="HSB42" s="1636"/>
      <c r="HSC42" s="1636"/>
      <c r="HSD42" s="1636"/>
      <c r="HSE42" s="1636"/>
      <c r="HSF42" s="1636"/>
      <c r="HSG42" s="1636"/>
      <c r="HSH42" s="1636"/>
      <c r="HSI42" s="1636"/>
      <c r="HSJ42" s="1636"/>
      <c r="HSK42" s="1636"/>
      <c r="HSL42" s="1636"/>
      <c r="HSM42" s="1636"/>
      <c r="HSN42" s="1636"/>
      <c r="HSO42" s="1636"/>
      <c r="HSP42" s="1636"/>
      <c r="HSQ42" s="1636"/>
      <c r="HSR42" s="1636"/>
      <c r="HSS42" s="1636"/>
      <c r="HST42" s="1636"/>
      <c r="HSU42" s="1636"/>
      <c r="HSV42" s="1636"/>
      <c r="HSW42" s="1636"/>
      <c r="HSX42" s="1636"/>
      <c r="HSY42" s="1636"/>
      <c r="HSZ42" s="1636"/>
      <c r="HTA42" s="1636"/>
      <c r="HTB42" s="1636"/>
      <c r="HTC42" s="1636"/>
      <c r="HTD42" s="1636"/>
      <c r="HTE42" s="1636"/>
      <c r="HTF42" s="1636"/>
      <c r="HTG42" s="1636"/>
      <c r="HTH42" s="1636"/>
      <c r="HTI42" s="1636"/>
      <c r="HTJ42" s="1636"/>
      <c r="HTK42" s="1636"/>
      <c r="HTL42" s="1636"/>
      <c r="HTM42" s="1636"/>
      <c r="HTN42" s="1636"/>
      <c r="HTO42" s="1636"/>
      <c r="HTP42" s="1636"/>
      <c r="HTQ42" s="1636"/>
      <c r="HTR42" s="1636"/>
      <c r="HTS42" s="1636"/>
      <c r="HTT42" s="1636"/>
      <c r="HTU42" s="1636"/>
      <c r="HTV42" s="1636"/>
      <c r="HTW42" s="1636"/>
      <c r="HTX42" s="1636"/>
      <c r="HTY42" s="1636"/>
      <c r="HTZ42" s="1636"/>
      <c r="HUA42" s="1636"/>
      <c r="HUB42" s="1636"/>
      <c r="HUC42" s="1636"/>
      <c r="HUD42" s="1636"/>
      <c r="HUE42" s="1636"/>
      <c r="HUF42" s="1636"/>
      <c r="HUG42" s="1636"/>
      <c r="HUH42" s="1636"/>
      <c r="HUI42" s="1636"/>
      <c r="HUJ42" s="1636"/>
      <c r="HUK42" s="1636"/>
      <c r="HUL42" s="1636"/>
      <c r="HUM42" s="1636"/>
      <c r="HUN42" s="1636"/>
      <c r="HUO42" s="1636"/>
      <c r="HUP42" s="1636"/>
      <c r="HUQ42" s="1636"/>
      <c r="HUR42" s="1636"/>
      <c r="HUS42" s="1636"/>
      <c r="HUT42" s="1636"/>
      <c r="HUU42" s="1636"/>
      <c r="HUV42" s="1636"/>
      <c r="HUW42" s="1636"/>
      <c r="HUX42" s="1636"/>
      <c r="HUY42" s="1636"/>
      <c r="HUZ42" s="1636"/>
      <c r="HVA42" s="1636"/>
      <c r="HVB42" s="1636"/>
      <c r="HVC42" s="1636"/>
      <c r="HVD42" s="1636"/>
      <c r="HVE42" s="1636"/>
      <c r="HVF42" s="1636"/>
      <c r="HVG42" s="1636"/>
      <c r="HVH42" s="1636"/>
      <c r="HVI42" s="1636"/>
      <c r="HVJ42" s="1636"/>
      <c r="HVK42" s="1636"/>
      <c r="HVL42" s="1636"/>
      <c r="HVM42" s="1636"/>
      <c r="HVN42" s="1636"/>
      <c r="HVO42" s="1636"/>
      <c r="HVP42" s="1636"/>
      <c r="HVQ42" s="1636"/>
      <c r="HVR42" s="1636"/>
      <c r="HVS42" s="1636"/>
      <c r="HVT42" s="1636"/>
      <c r="HVU42" s="1636"/>
      <c r="HVV42" s="1636"/>
      <c r="HVW42" s="1636"/>
      <c r="HVX42" s="1636"/>
      <c r="HVY42" s="1636"/>
      <c r="HVZ42" s="1636"/>
      <c r="HWA42" s="1636"/>
      <c r="HWB42" s="1636"/>
      <c r="HWC42" s="1636"/>
      <c r="HWD42" s="1636"/>
      <c r="HWE42" s="1636"/>
      <c r="HWF42" s="1636"/>
      <c r="HWG42" s="1636"/>
      <c r="HWH42" s="1636"/>
      <c r="HWI42" s="1636"/>
      <c r="HWJ42" s="1636"/>
      <c r="HWK42" s="1636"/>
      <c r="HWL42" s="1636"/>
      <c r="HWM42" s="1636"/>
      <c r="HWN42" s="1636"/>
      <c r="HWO42" s="1636"/>
      <c r="HWP42" s="1636"/>
      <c r="HWQ42" s="1636"/>
      <c r="HWR42" s="1636"/>
      <c r="HWS42" s="1636"/>
      <c r="HWT42" s="1636"/>
      <c r="HWU42" s="1636"/>
      <c r="HWV42" s="1636"/>
      <c r="HWW42" s="1636"/>
      <c r="HWX42" s="1636"/>
      <c r="HWY42" s="1636"/>
      <c r="HWZ42" s="1636"/>
      <c r="HXA42" s="1636"/>
      <c r="HXB42" s="1636"/>
      <c r="HXC42" s="1636"/>
      <c r="HXD42" s="1636"/>
      <c r="HXE42" s="1636"/>
      <c r="HXF42" s="1636"/>
      <c r="HXG42" s="1636"/>
      <c r="HXH42" s="1636"/>
      <c r="HXI42" s="1636"/>
      <c r="HXJ42" s="1636"/>
      <c r="HXK42" s="1636"/>
      <c r="HXL42" s="1636"/>
      <c r="HXM42" s="1636"/>
      <c r="HXN42" s="1636"/>
      <c r="HXO42" s="1636"/>
      <c r="HXP42" s="1636"/>
      <c r="HXQ42" s="1636"/>
      <c r="HXR42" s="1636"/>
      <c r="HXS42" s="1636"/>
      <c r="HXT42" s="1636"/>
      <c r="HXU42" s="1636"/>
      <c r="HXV42" s="1636"/>
      <c r="HXW42" s="1636"/>
      <c r="HXX42" s="1636"/>
      <c r="HXY42" s="1636"/>
      <c r="HXZ42" s="1636"/>
      <c r="HYA42" s="1636"/>
      <c r="HYB42" s="1636"/>
      <c r="HYC42" s="1636"/>
      <c r="HYD42" s="1636"/>
      <c r="HYE42" s="1636"/>
      <c r="HYF42" s="1636"/>
      <c r="HYG42" s="1636"/>
      <c r="HYH42" s="1636"/>
      <c r="HYI42" s="1636"/>
      <c r="HYJ42" s="1636"/>
      <c r="HYK42" s="1636"/>
      <c r="HYL42" s="1636"/>
      <c r="HYM42" s="1636"/>
      <c r="HYN42" s="1636"/>
      <c r="HYO42" s="1636"/>
      <c r="HYP42" s="1636"/>
      <c r="HYQ42" s="1636"/>
      <c r="HYR42" s="1636"/>
      <c r="HYS42" s="1636"/>
      <c r="HYT42" s="1636"/>
      <c r="HYU42" s="1636"/>
      <c r="HYV42" s="1636"/>
      <c r="HYW42" s="1636"/>
      <c r="HYX42" s="1636"/>
      <c r="HYY42" s="1636"/>
      <c r="HYZ42" s="1636"/>
      <c r="HZA42" s="1636"/>
      <c r="HZB42" s="1636"/>
      <c r="HZC42" s="1636"/>
      <c r="HZD42" s="1636"/>
      <c r="HZE42" s="1636"/>
      <c r="HZF42" s="1636"/>
      <c r="HZG42" s="1636"/>
      <c r="HZH42" s="1636"/>
      <c r="HZI42" s="1636"/>
      <c r="HZJ42" s="1636"/>
      <c r="HZK42" s="1636"/>
      <c r="HZL42" s="1636"/>
      <c r="HZM42" s="1636"/>
      <c r="HZN42" s="1636"/>
      <c r="HZO42" s="1636"/>
      <c r="HZP42" s="1636"/>
      <c r="HZQ42" s="1636"/>
      <c r="HZR42" s="1636"/>
      <c r="HZS42" s="1636"/>
      <c r="HZT42" s="1636"/>
      <c r="HZU42" s="1636"/>
      <c r="HZV42" s="1636"/>
      <c r="HZW42" s="1636"/>
      <c r="HZX42" s="1636"/>
      <c r="HZY42" s="1636"/>
      <c r="HZZ42" s="1636"/>
      <c r="IAA42" s="1636"/>
      <c r="IAB42" s="1636"/>
      <c r="IAC42" s="1636"/>
      <c r="IAD42" s="1636"/>
      <c r="IAE42" s="1636"/>
      <c r="IAF42" s="1636"/>
      <c r="IAG42" s="1636"/>
      <c r="IAH42" s="1636"/>
      <c r="IAI42" s="1636"/>
      <c r="IAJ42" s="1636"/>
      <c r="IAK42" s="1636"/>
      <c r="IAL42" s="1636"/>
      <c r="IAM42" s="1636"/>
      <c r="IAN42" s="1636"/>
      <c r="IAO42" s="1636"/>
      <c r="IAP42" s="1636"/>
      <c r="IAQ42" s="1636"/>
      <c r="IAR42" s="1636"/>
      <c r="IAS42" s="1636"/>
      <c r="IAT42" s="1636"/>
      <c r="IAU42" s="1636"/>
      <c r="IAV42" s="1636"/>
      <c r="IAW42" s="1636"/>
      <c r="IAX42" s="1636"/>
      <c r="IAY42" s="1636"/>
      <c r="IAZ42" s="1636"/>
      <c r="IBA42" s="1636"/>
      <c r="IBB42" s="1636"/>
      <c r="IBC42" s="1636"/>
      <c r="IBD42" s="1636"/>
      <c r="IBE42" s="1636"/>
      <c r="IBF42" s="1636"/>
      <c r="IBG42" s="1636"/>
      <c r="IBH42" s="1636"/>
      <c r="IBI42" s="1636"/>
      <c r="IBJ42" s="1636"/>
      <c r="IBK42" s="1636"/>
      <c r="IBL42" s="1636"/>
      <c r="IBM42" s="1636"/>
      <c r="IBN42" s="1636"/>
      <c r="IBO42" s="1636"/>
      <c r="IBP42" s="1636"/>
      <c r="IBQ42" s="1636"/>
      <c r="IBR42" s="1636"/>
      <c r="IBS42" s="1636"/>
      <c r="IBT42" s="1636"/>
      <c r="IBU42" s="1636"/>
      <c r="IBV42" s="1636"/>
      <c r="IBW42" s="1636"/>
      <c r="IBX42" s="1636"/>
      <c r="IBY42" s="1636"/>
      <c r="IBZ42" s="1636"/>
      <c r="ICA42" s="1636"/>
      <c r="ICB42" s="1636"/>
      <c r="ICC42" s="1636"/>
      <c r="ICD42" s="1636"/>
      <c r="ICE42" s="1636"/>
      <c r="ICF42" s="1636"/>
      <c r="ICG42" s="1636"/>
      <c r="ICH42" s="1636"/>
      <c r="ICI42" s="1636"/>
      <c r="ICJ42" s="1636"/>
      <c r="ICK42" s="1636"/>
      <c r="ICL42" s="1636"/>
      <c r="ICM42" s="1636"/>
      <c r="ICN42" s="1636"/>
      <c r="ICO42" s="1636"/>
      <c r="ICP42" s="1636"/>
      <c r="ICQ42" s="1636"/>
      <c r="ICR42" s="1636"/>
      <c r="ICS42" s="1636"/>
      <c r="ICT42" s="1636"/>
      <c r="ICU42" s="1636"/>
      <c r="ICV42" s="1636"/>
      <c r="ICW42" s="1636"/>
      <c r="ICX42" s="1636"/>
      <c r="ICY42" s="1636"/>
      <c r="ICZ42" s="1636"/>
      <c r="IDA42" s="1636"/>
      <c r="IDB42" s="1636"/>
      <c r="IDC42" s="1636"/>
      <c r="IDD42" s="1636"/>
      <c r="IDE42" s="1636"/>
      <c r="IDF42" s="1636"/>
      <c r="IDG42" s="1636"/>
      <c r="IDH42" s="1636"/>
      <c r="IDI42" s="1636"/>
      <c r="IDJ42" s="1636"/>
      <c r="IDK42" s="1636"/>
      <c r="IDL42" s="1636"/>
      <c r="IDM42" s="1636"/>
      <c r="IDN42" s="1636"/>
      <c r="IDO42" s="1636"/>
      <c r="IDP42" s="1636"/>
      <c r="IDQ42" s="1636"/>
      <c r="IDR42" s="1636"/>
      <c r="IDS42" s="1636"/>
      <c r="IDT42" s="1636"/>
      <c r="IDU42" s="1636"/>
      <c r="IDV42" s="1636"/>
      <c r="IDW42" s="1636"/>
      <c r="IDX42" s="1636"/>
      <c r="IDY42" s="1636"/>
      <c r="IDZ42" s="1636"/>
      <c r="IEA42" s="1636"/>
      <c r="IEB42" s="1636"/>
      <c r="IEC42" s="1636"/>
      <c r="IED42" s="1636"/>
      <c r="IEE42" s="1636"/>
      <c r="IEF42" s="1636"/>
      <c r="IEG42" s="1636"/>
      <c r="IEH42" s="1636"/>
      <c r="IEI42" s="1636"/>
      <c r="IEJ42" s="1636"/>
      <c r="IEK42" s="1636"/>
      <c r="IEL42" s="1636"/>
      <c r="IEM42" s="1636"/>
      <c r="IEN42" s="1636"/>
      <c r="IEO42" s="1636"/>
      <c r="IEP42" s="1636"/>
      <c r="IEQ42" s="1636"/>
      <c r="IER42" s="1636"/>
      <c r="IES42" s="1636"/>
      <c r="IET42" s="1636"/>
      <c r="IEU42" s="1636"/>
      <c r="IEV42" s="1636"/>
      <c r="IEW42" s="1636"/>
      <c r="IEX42" s="1636"/>
      <c r="IEY42" s="1636"/>
      <c r="IEZ42" s="1636"/>
      <c r="IFA42" s="1636"/>
      <c r="IFB42" s="1636"/>
      <c r="IFC42" s="1636"/>
      <c r="IFD42" s="1636"/>
      <c r="IFE42" s="1636"/>
      <c r="IFF42" s="1636"/>
      <c r="IFG42" s="1636"/>
      <c r="IFH42" s="1636"/>
      <c r="IFI42" s="1636"/>
      <c r="IFJ42" s="1636"/>
      <c r="IFK42" s="1636"/>
      <c r="IFL42" s="1636"/>
      <c r="IFM42" s="1636"/>
      <c r="IFN42" s="1636"/>
      <c r="IFO42" s="1636"/>
      <c r="IFP42" s="1636"/>
      <c r="IFQ42" s="1636"/>
      <c r="IFR42" s="1636"/>
      <c r="IFS42" s="1636"/>
      <c r="IFT42" s="1636"/>
      <c r="IFU42" s="1636"/>
      <c r="IFV42" s="1636"/>
      <c r="IFW42" s="1636"/>
      <c r="IFX42" s="1636"/>
      <c r="IFY42" s="1636"/>
      <c r="IFZ42" s="1636"/>
      <c r="IGA42" s="1636"/>
      <c r="IGB42" s="1636"/>
      <c r="IGC42" s="1636"/>
      <c r="IGD42" s="1636"/>
      <c r="IGE42" s="1636"/>
      <c r="IGF42" s="1636"/>
      <c r="IGG42" s="1636"/>
      <c r="IGH42" s="1636"/>
      <c r="IGI42" s="1636"/>
      <c r="IGJ42" s="1636"/>
      <c r="IGK42" s="1636"/>
      <c r="IGL42" s="1636"/>
      <c r="IGM42" s="1636"/>
      <c r="IGN42" s="1636"/>
      <c r="IGO42" s="1636"/>
      <c r="IGP42" s="1636"/>
      <c r="IGQ42" s="1636"/>
      <c r="IGR42" s="1636"/>
      <c r="IGS42" s="1636"/>
      <c r="IGT42" s="1636"/>
      <c r="IGU42" s="1636"/>
      <c r="IGV42" s="1636"/>
      <c r="IGW42" s="1636"/>
      <c r="IGX42" s="1636"/>
      <c r="IGY42" s="1636"/>
      <c r="IGZ42" s="1636"/>
      <c r="IHA42" s="1636"/>
      <c r="IHB42" s="1636"/>
      <c r="IHC42" s="1636"/>
      <c r="IHD42" s="1636"/>
      <c r="IHE42" s="1636"/>
      <c r="IHF42" s="1636"/>
      <c r="IHG42" s="1636"/>
      <c r="IHH42" s="1636"/>
      <c r="IHI42" s="1636"/>
      <c r="IHJ42" s="1636"/>
      <c r="IHK42" s="1636"/>
      <c r="IHL42" s="1636"/>
      <c r="IHM42" s="1636"/>
      <c r="IHN42" s="1636"/>
      <c r="IHO42" s="1636"/>
      <c r="IHP42" s="1636"/>
      <c r="IHQ42" s="1636"/>
      <c r="IHR42" s="1636"/>
      <c r="IHS42" s="1636"/>
      <c r="IHT42" s="1636"/>
      <c r="IHU42" s="1636"/>
      <c r="IHV42" s="1636"/>
      <c r="IHW42" s="1636"/>
      <c r="IHX42" s="1636"/>
      <c r="IHY42" s="1636"/>
      <c r="IHZ42" s="1636"/>
      <c r="IIA42" s="1636"/>
      <c r="IIB42" s="1636"/>
      <c r="IIC42" s="1636"/>
      <c r="IID42" s="1636"/>
      <c r="IIE42" s="1636"/>
      <c r="IIF42" s="1636"/>
      <c r="IIG42" s="1636"/>
      <c r="IIH42" s="1636"/>
      <c r="III42" s="1636"/>
      <c r="IIJ42" s="1636"/>
      <c r="IIK42" s="1636"/>
      <c r="IIL42" s="1636"/>
      <c r="IIM42" s="1636"/>
      <c r="IIN42" s="1636"/>
      <c r="IIO42" s="1636"/>
      <c r="IIP42" s="1636"/>
      <c r="IIQ42" s="1636"/>
      <c r="IIR42" s="1636"/>
      <c r="IIS42" s="1636"/>
      <c r="IIT42" s="1636"/>
      <c r="IIU42" s="1636"/>
      <c r="IIV42" s="1636"/>
      <c r="IIW42" s="1636"/>
      <c r="IIX42" s="1636"/>
      <c r="IIY42" s="1636"/>
      <c r="IIZ42" s="1636"/>
      <c r="IJA42" s="1636"/>
      <c r="IJB42" s="1636"/>
      <c r="IJC42" s="1636"/>
      <c r="IJD42" s="1636"/>
      <c r="IJE42" s="1636"/>
      <c r="IJF42" s="1636"/>
      <c r="IJG42" s="1636"/>
      <c r="IJH42" s="1636"/>
      <c r="IJI42" s="1636"/>
      <c r="IJJ42" s="1636"/>
      <c r="IJK42" s="1636"/>
      <c r="IJL42" s="1636"/>
      <c r="IJM42" s="1636"/>
      <c r="IJN42" s="1636"/>
      <c r="IJO42" s="1636"/>
      <c r="IJP42" s="1636"/>
      <c r="IJQ42" s="1636"/>
      <c r="IJR42" s="1636"/>
      <c r="IJS42" s="1636"/>
      <c r="IJT42" s="1636"/>
      <c r="IJU42" s="1636"/>
      <c r="IJV42" s="1636"/>
      <c r="IJW42" s="1636"/>
      <c r="IJX42" s="1636"/>
      <c r="IJY42" s="1636"/>
      <c r="IJZ42" s="1636"/>
      <c r="IKA42" s="1636"/>
      <c r="IKB42" s="1636"/>
      <c r="IKC42" s="1636"/>
      <c r="IKD42" s="1636"/>
      <c r="IKE42" s="1636"/>
      <c r="IKF42" s="1636"/>
      <c r="IKG42" s="1636"/>
      <c r="IKH42" s="1636"/>
      <c r="IKI42" s="1636"/>
      <c r="IKJ42" s="1636"/>
      <c r="IKK42" s="1636"/>
      <c r="IKL42" s="1636"/>
      <c r="IKM42" s="1636"/>
      <c r="IKN42" s="1636"/>
      <c r="IKO42" s="1636"/>
      <c r="IKP42" s="1636"/>
      <c r="IKQ42" s="1636"/>
      <c r="IKR42" s="1636"/>
      <c r="IKS42" s="1636"/>
      <c r="IKT42" s="1636"/>
      <c r="IKU42" s="1636"/>
      <c r="IKV42" s="1636"/>
      <c r="IKW42" s="1636"/>
      <c r="IKX42" s="1636"/>
      <c r="IKY42" s="1636"/>
      <c r="IKZ42" s="1636"/>
      <c r="ILA42" s="1636"/>
      <c r="ILB42" s="1636"/>
      <c r="ILC42" s="1636"/>
      <c r="ILD42" s="1636"/>
      <c r="ILE42" s="1636"/>
      <c r="ILF42" s="1636"/>
      <c r="ILG42" s="1636"/>
      <c r="ILH42" s="1636"/>
      <c r="ILI42" s="1636"/>
      <c r="ILJ42" s="1636"/>
      <c r="ILK42" s="1636"/>
      <c r="ILL42" s="1636"/>
      <c r="ILM42" s="1636"/>
      <c r="ILN42" s="1636"/>
      <c r="ILO42" s="1636"/>
      <c r="ILP42" s="1636"/>
      <c r="ILQ42" s="1636"/>
      <c r="ILR42" s="1636"/>
      <c r="ILS42" s="1636"/>
      <c r="ILT42" s="1636"/>
      <c r="ILU42" s="1636"/>
      <c r="ILV42" s="1636"/>
      <c r="ILW42" s="1636"/>
      <c r="ILX42" s="1636"/>
      <c r="ILY42" s="1636"/>
      <c r="ILZ42" s="1636"/>
      <c r="IMA42" s="1636"/>
      <c r="IMB42" s="1636"/>
      <c r="IMC42" s="1636"/>
      <c r="IMD42" s="1636"/>
      <c r="IME42" s="1636"/>
      <c r="IMF42" s="1636"/>
      <c r="IMG42" s="1636"/>
      <c r="IMH42" s="1636"/>
      <c r="IMI42" s="1636"/>
      <c r="IMJ42" s="1636"/>
      <c r="IMK42" s="1636"/>
      <c r="IML42" s="1636"/>
      <c r="IMM42" s="1636"/>
      <c r="IMN42" s="1636"/>
      <c r="IMO42" s="1636"/>
      <c r="IMP42" s="1636"/>
      <c r="IMQ42" s="1636"/>
      <c r="IMR42" s="1636"/>
      <c r="IMS42" s="1636"/>
      <c r="IMT42" s="1636"/>
      <c r="IMU42" s="1636"/>
      <c r="IMV42" s="1636"/>
      <c r="IMW42" s="1636"/>
      <c r="IMX42" s="1636"/>
      <c r="IMY42" s="1636"/>
      <c r="IMZ42" s="1636"/>
      <c r="INA42" s="1636"/>
      <c r="INB42" s="1636"/>
      <c r="INC42" s="1636"/>
      <c r="IND42" s="1636"/>
      <c r="INE42" s="1636"/>
      <c r="INF42" s="1636"/>
      <c r="ING42" s="1636"/>
      <c r="INH42" s="1636"/>
      <c r="INI42" s="1636"/>
      <c r="INJ42" s="1636"/>
      <c r="INK42" s="1636"/>
      <c r="INL42" s="1636"/>
      <c r="INM42" s="1636"/>
      <c r="INN42" s="1636"/>
      <c r="INO42" s="1636"/>
      <c r="INP42" s="1636"/>
      <c r="INQ42" s="1636"/>
      <c r="INR42" s="1636"/>
      <c r="INS42" s="1636"/>
      <c r="INT42" s="1636"/>
      <c r="INU42" s="1636"/>
      <c r="INV42" s="1636"/>
      <c r="INW42" s="1636"/>
      <c r="INX42" s="1636"/>
      <c r="INY42" s="1636"/>
      <c r="INZ42" s="1636"/>
      <c r="IOA42" s="1636"/>
      <c r="IOB42" s="1636"/>
      <c r="IOC42" s="1636"/>
      <c r="IOD42" s="1636"/>
      <c r="IOE42" s="1636"/>
      <c r="IOF42" s="1636"/>
      <c r="IOG42" s="1636"/>
      <c r="IOH42" s="1636"/>
      <c r="IOI42" s="1636"/>
      <c r="IOJ42" s="1636"/>
      <c r="IOK42" s="1636"/>
      <c r="IOL42" s="1636"/>
      <c r="IOM42" s="1636"/>
      <c r="ION42" s="1636"/>
      <c r="IOO42" s="1636"/>
      <c r="IOP42" s="1636"/>
      <c r="IOQ42" s="1636"/>
      <c r="IOR42" s="1636"/>
      <c r="IOS42" s="1636"/>
      <c r="IOT42" s="1636"/>
      <c r="IOU42" s="1636"/>
      <c r="IOV42" s="1636"/>
      <c r="IOW42" s="1636"/>
      <c r="IOX42" s="1636"/>
      <c r="IOY42" s="1636"/>
      <c r="IOZ42" s="1636"/>
      <c r="IPA42" s="1636"/>
      <c r="IPB42" s="1636"/>
      <c r="IPC42" s="1636"/>
      <c r="IPD42" s="1636"/>
      <c r="IPE42" s="1636"/>
      <c r="IPF42" s="1636"/>
      <c r="IPG42" s="1636"/>
      <c r="IPH42" s="1636"/>
      <c r="IPI42" s="1636"/>
      <c r="IPJ42" s="1636"/>
      <c r="IPK42" s="1636"/>
      <c r="IPL42" s="1636"/>
      <c r="IPM42" s="1636"/>
      <c r="IPN42" s="1636"/>
      <c r="IPO42" s="1636"/>
      <c r="IPP42" s="1636"/>
      <c r="IPQ42" s="1636"/>
      <c r="IPR42" s="1636"/>
      <c r="IPS42" s="1636"/>
      <c r="IPT42" s="1636"/>
      <c r="IPU42" s="1636"/>
      <c r="IPV42" s="1636"/>
      <c r="IPW42" s="1636"/>
      <c r="IPX42" s="1636"/>
      <c r="IPY42" s="1636"/>
      <c r="IPZ42" s="1636"/>
      <c r="IQA42" s="1636"/>
      <c r="IQB42" s="1636"/>
      <c r="IQC42" s="1636"/>
      <c r="IQD42" s="1636"/>
      <c r="IQE42" s="1636"/>
      <c r="IQF42" s="1636"/>
      <c r="IQG42" s="1636"/>
      <c r="IQH42" s="1636"/>
      <c r="IQI42" s="1636"/>
      <c r="IQJ42" s="1636"/>
      <c r="IQK42" s="1636"/>
      <c r="IQL42" s="1636"/>
      <c r="IQM42" s="1636"/>
      <c r="IQN42" s="1636"/>
      <c r="IQO42" s="1636"/>
      <c r="IQP42" s="1636"/>
      <c r="IQQ42" s="1636"/>
      <c r="IQR42" s="1636"/>
      <c r="IQS42" s="1636"/>
      <c r="IQT42" s="1636"/>
      <c r="IQU42" s="1636"/>
      <c r="IQV42" s="1636"/>
      <c r="IQW42" s="1636"/>
      <c r="IQX42" s="1636"/>
      <c r="IQY42" s="1636"/>
      <c r="IQZ42" s="1636"/>
      <c r="IRA42" s="1636"/>
      <c r="IRB42" s="1636"/>
      <c r="IRC42" s="1636"/>
      <c r="IRD42" s="1636"/>
      <c r="IRE42" s="1636"/>
      <c r="IRF42" s="1636"/>
      <c r="IRG42" s="1636"/>
      <c r="IRH42" s="1636"/>
      <c r="IRI42" s="1636"/>
      <c r="IRJ42" s="1636"/>
      <c r="IRK42" s="1636"/>
      <c r="IRL42" s="1636"/>
      <c r="IRM42" s="1636"/>
      <c r="IRN42" s="1636"/>
      <c r="IRO42" s="1636"/>
      <c r="IRP42" s="1636"/>
      <c r="IRQ42" s="1636"/>
      <c r="IRR42" s="1636"/>
      <c r="IRS42" s="1636"/>
      <c r="IRT42" s="1636"/>
      <c r="IRU42" s="1636"/>
      <c r="IRV42" s="1636"/>
      <c r="IRW42" s="1636"/>
      <c r="IRX42" s="1636"/>
      <c r="IRY42" s="1636"/>
      <c r="IRZ42" s="1636"/>
      <c r="ISA42" s="1636"/>
      <c r="ISB42" s="1636"/>
      <c r="ISC42" s="1636"/>
      <c r="ISD42" s="1636"/>
      <c r="ISE42" s="1636"/>
      <c r="ISF42" s="1636"/>
      <c r="ISG42" s="1636"/>
      <c r="ISH42" s="1636"/>
      <c r="ISI42" s="1636"/>
      <c r="ISJ42" s="1636"/>
      <c r="ISK42" s="1636"/>
      <c r="ISL42" s="1636"/>
      <c r="ISM42" s="1636"/>
      <c r="ISN42" s="1636"/>
      <c r="ISO42" s="1636"/>
      <c r="ISP42" s="1636"/>
      <c r="ISQ42" s="1636"/>
      <c r="ISR42" s="1636"/>
      <c r="ISS42" s="1636"/>
      <c r="IST42" s="1636"/>
      <c r="ISU42" s="1636"/>
      <c r="ISV42" s="1636"/>
      <c r="ISW42" s="1636"/>
      <c r="ISX42" s="1636"/>
      <c r="ISY42" s="1636"/>
      <c r="ISZ42" s="1636"/>
      <c r="ITA42" s="1636"/>
      <c r="ITB42" s="1636"/>
      <c r="ITC42" s="1636"/>
      <c r="ITD42" s="1636"/>
      <c r="ITE42" s="1636"/>
      <c r="ITF42" s="1636"/>
      <c r="ITG42" s="1636"/>
      <c r="ITH42" s="1636"/>
      <c r="ITI42" s="1636"/>
      <c r="ITJ42" s="1636"/>
      <c r="ITK42" s="1636"/>
      <c r="ITL42" s="1636"/>
      <c r="ITM42" s="1636"/>
      <c r="ITN42" s="1636"/>
      <c r="ITO42" s="1636"/>
      <c r="ITP42" s="1636"/>
      <c r="ITQ42" s="1636"/>
      <c r="ITR42" s="1636"/>
      <c r="ITS42" s="1636"/>
      <c r="ITT42" s="1636"/>
      <c r="ITU42" s="1636"/>
      <c r="ITV42" s="1636"/>
      <c r="ITW42" s="1636"/>
      <c r="ITX42" s="1636"/>
      <c r="ITY42" s="1636"/>
      <c r="ITZ42" s="1636"/>
      <c r="IUA42" s="1636"/>
      <c r="IUB42" s="1636"/>
      <c r="IUC42" s="1636"/>
      <c r="IUD42" s="1636"/>
      <c r="IUE42" s="1636"/>
      <c r="IUF42" s="1636"/>
      <c r="IUG42" s="1636"/>
      <c r="IUH42" s="1636"/>
      <c r="IUI42" s="1636"/>
      <c r="IUJ42" s="1636"/>
      <c r="IUK42" s="1636"/>
      <c r="IUL42" s="1636"/>
      <c r="IUM42" s="1636"/>
      <c r="IUN42" s="1636"/>
      <c r="IUO42" s="1636"/>
      <c r="IUP42" s="1636"/>
      <c r="IUQ42" s="1636"/>
      <c r="IUR42" s="1636"/>
      <c r="IUS42" s="1636"/>
      <c r="IUT42" s="1636"/>
      <c r="IUU42" s="1636"/>
      <c r="IUV42" s="1636"/>
      <c r="IUW42" s="1636"/>
      <c r="IUX42" s="1636"/>
      <c r="IUY42" s="1636"/>
      <c r="IUZ42" s="1636"/>
      <c r="IVA42" s="1636"/>
      <c r="IVB42" s="1636"/>
      <c r="IVC42" s="1636"/>
      <c r="IVD42" s="1636"/>
      <c r="IVE42" s="1636"/>
      <c r="IVF42" s="1636"/>
      <c r="IVG42" s="1636"/>
      <c r="IVH42" s="1636"/>
      <c r="IVI42" s="1636"/>
      <c r="IVJ42" s="1636"/>
      <c r="IVK42" s="1636"/>
      <c r="IVL42" s="1636"/>
      <c r="IVM42" s="1636"/>
      <c r="IVN42" s="1636"/>
      <c r="IVO42" s="1636"/>
      <c r="IVP42" s="1636"/>
      <c r="IVQ42" s="1636"/>
      <c r="IVR42" s="1636"/>
      <c r="IVS42" s="1636"/>
      <c r="IVT42" s="1636"/>
      <c r="IVU42" s="1636"/>
      <c r="IVV42" s="1636"/>
      <c r="IVW42" s="1636"/>
      <c r="IVX42" s="1636"/>
      <c r="IVY42" s="1636"/>
      <c r="IVZ42" s="1636"/>
      <c r="IWA42" s="1636"/>
      <c r="IWB42" s="1636"/>
      <c r="IWC42" s="1636"/>
      <c r="IWD42" s="1636"/>
      <c r="IWE42" s="1636"/>
      <c r="IWF42" s="1636"/>
      <c r="IWG42" s="1636"/>
      <c r="IWH42" s="1636"/>
      <c r="IWI42" s="1636"/>
      <c r="IWJ42" s="1636"/>
      <c r="IWK42" s="1636"/>
      <c r="IWL42" s="1636"/>
      <c r="IWM42" s="1636"/>
      <c r="IWN42" s="1636"/>
      <c r="IWO42" s="1636"/>
      <c r="IWP42" s="1636"/>
      <c r="IWQ42" s="1636"/>
      <c r="IWR42" s="1636"/>
      <c r="IWS42" s="1636"/>
      <c r="IWT42" s="1636"/>
      <c r="IWU42" s="1636"/>
      <c r="IWV42" s="1636"/>
      <c r="IWW42" s="1636"/>
      <c r="IWX42" s="1636"/>
      <c r="IWY42" s="1636"/>
      <c r="IWZ42" s="1636"/>
      <c r="IXA42" s="1636"/>
      <c r="IXB42" s="1636"/>
      <c r="IXC42" s="1636"/>
      <c r="IXD42" s="1636"/>
      <c r="IXE42" s="1636"/>
      <c r="IXF42" s="1636"/>
      <c r="IXG42" s="1636"/>
      <c r="IXH42" s="1636"/>
      <c r="IXI42" s="1636"/>
      <c r="IXJ42" s="1636"/>
      <c r="IXK42" s="1636"/>
      <c r="IXL42" s="1636"/>
      <c r="IXM42" s="1636"/>
      <c r="IXN42" s="1636"/>
      <c r="IXO42" s="1636"/>
      <c r="IXP42" s="1636"/>
      <c r="IXQ42" s="1636"/>
      <c r="IXR42" s="1636"/>
      <c r="IXS42" s="1636"/>
      <c r="IXT42" s="1636"/>
      <c r="IXU42" s="1636"/>
      <c r="IXV42" s="1636"/>
      <c r="IXW42" s="1636"/>
      <c r="IXX42" s="1636"/>
      <c r="IXY42" s="1636"/>
      <c r="IXZ42" s="1636"/>
      <c r="IYA42" s="1636"/>
      <c r="IYB42" s="1636"/>
      <c r="IYC42" s="1636"/>
      <c r="IYD42" s="1636"/>
      <c r="IYE42" s="1636"/>
      <c r="IYF42" s="1636"/>
      <c r="IYG42" s="1636"/>
      <c r="IYH42" s="1636"/>
      <c r="IYI42" s="1636"/>
      <c r="IYJ42" s="1636"/>
      <c r="IYK42" s="1636"/>
      <c r="IYL42" s="1636"/>
      <c r="IYM42" s="1636"/>
      <c r="IYN42" s="1636"/>
      <c r="IYO42" s="1636"/>
      <c r="IYP42" s="1636"/>
      <c r="IYQ42" s="1636"/>
      <c r="IYR42" s="1636"/>
      <c r="IYS42" s="1636"/>
      <c r="IYT42" s="1636"/>
      <c r="IYU42" s="1636"/>
      <c r="IYV42" s="1636"/>
      <c r="IYW42" s="1636"/>
      <c r="IYX42" s="1636"/>
      <c r="IYY42" s="1636"/>
      <c r="IYZ42" s="1636"/>
      <c r="IZA42" s="1636"/>
      <c r="IZB42" s="1636"/>
      <c r="IZC42" s="1636"/>
      <c r="IZD42" s="1636"/>
      <c r="IZE42" s="1636"/>
      <c r="IZF42" s="1636"/>
      <c r="IZG42" s="1636"/>
      <c r="IZH42" s="1636"/>
      <c r="IZI42" s="1636"/>
      <c r="IZJ42" s="1636"/>
      <c r="IZK42" s="1636"/>
      <c r="IZL42" s="1636"/>
      <c r="IZM42" s="1636"/>
      <c r="IZN42" s="1636"/>
      <c r="IZO42" s="1636"/>
      <c r="IZP42" s="1636"/>
      <c r="IZQ42" s="1636"/>
      <c r="IZR42" s="1636"/>
      <c r="IZS42" s="1636"/>
      <c r="IZT42" s="1636"/>
      <c r="IZU42" s="1636"/>
      <c r="IZV42" s="1636"/>
      <c r="IZW42" s="1636"/>
      <c r="IZX42" s="1636"/>
      <c r="IZY42" s="1636"/>
      <c r="IZZ42" s="1636"/>
      <c r="JAA42" s="1636"/>
      <c r="JAB42" s="1636"/>
      <c r="JAC42" s="1636"/>
      <c r="JAD42" s="1636"/>
      <c r="JAE42" s="1636"/>
      <c r="JAF42" s="1636"/>
      <c r="JAG42" s="1636"/>
      <c r="JAH42" s="1636"/>
      <c r="JAI42" s="1636"/>
      <c r="JAJ42" s="1636"/>
      <c r="JAK42" s="1636"/>
      <c r="JAL42" s="1636"/>
      <c r="JAM42" s="1636"/>
      <c r="JAN42" s="1636"/>
      <c r="JAO42" s="1636"/>
      <c r="JAP42" s="1636"/>
      <c r="JAQ42" s="1636"/>
      <c r="JAR42" s="1636"/>
      <c r="JAS42" s="1636"/>
      <c r="JAT42" s="1636"/>
      <c r="JAU42" s="1636"/>
      <c r="JAV42" s="1636"/>
      <c r="JAW42" s="1636"/>
      <c r="JAX42" s="1636"/>
      <c r="JAY42" s="1636"/>
      <c r="JAZ42" s="1636"/>
      <c r="JBA42" s="1636"/>
      <c r="JBB42" s="1636"/>
      <c r="JBC42" s="1636"/>
      <c r="JBD42" s="1636"/>
      <c r="JBE42" s="1636"/>
      <c r="JBF42" s="1636"/>
      <c r="JBG42" s="1636"/>
      <c r="JBH42" s="1636"/>
      <c r="JBI42" s="1636"/>
      <c r="JBJ42" s="1636"/>
      <c r="JBK42" s="1636"/>
      <c r="JBL42" s="1636"/>
      <c r="JBM42" s="1636"/>
      <c r="JBN42" s="1636"/>
      <c r="JBO42" s="1636"/>
      <c r="JBP42" s="1636"/>
      <c r="JBQ42" s="1636"/>
      <c r="JBR42" s="1636"/>
      <c r="JBS42" s="1636"/>
      <c r="JBT42" s="1636"/>
      <c r="JBU42" s="1636"/>
      <c r="JBV42" s="1636"/>
      <c r="JBW42" s="1636"/>
      <c r="JBX42" s="1636"/>
      <c r="JBY42" s="1636"/>
      <c r="JBZ42" s="1636"/>
      <c r="JCA42" s="1636"/>
      <c r="JCB42" s="1636"/>
      <c r="JCC42" s="1636"/>
      <c r="JCD42" s="1636"/>
      <c r="JCE42" s="1636"/>
      <c r="JCF42" s="1636"/>
      <c r="JCG42" s="1636"/>
      <c r="JCH42" s="1636"/>
      <c r="JCI42" s="1636"/>
      <c r="JCJ42" s="1636"/>
      <c r="JCK42" s="1636"/>
      <c r="JCL42" s="1636"/>
      <c r="JCM42" s="1636"/>
      <c r="JCN42" s="1636"/>
      <c r="JCO42" s="1636"/>
      <c r="JCP42" s="1636"/>
      <c r="JCQ42" s="1636"/>
      <c r="JCR42" s="1636"/>
      <c r="JCS42" s="1636"/>
      <c r="JCT42" s="1636"/>
      <c r="JCU42" s="1636"/>
      <c r="JCV42" s="1636"/>
      <c r="JCW42" s="1636"/>
      <c r="JCX42" s="1636"/>
      <c r="JCY42" s="1636"/>
      <c r="JCZ42" s="1636"/>
      <c r="JDA42" s="1636"/>
      <c r="JDB42" s="1636"/>
      <c r="JDC42" s="1636"/>
      <c r="JDD42" s="1636"/>
      <c r="JDE42" s="1636"/>
      <c r="JDF42" s="1636"/>
      <c r="JDG42" s="1636"/>
      <c r="JDH42" s="1636"/>
      <c r="JDI42" s="1636"/>
      <c r="JDJ42" s="1636"/>
      <c r="JDK42" s="1636"/>
      <c r="JDL42" s="1636"/>
      <c r="JDM42" s="1636"/>
      <c r="JDN42" s="1636"/>
      <c r="JDO42" s="1636"/>
      <c r="JDP42" s="1636"/>
      <c r="JDQ42" s="1636"/>
      <c r="JDR42" s="1636"/>
      <c r="JDS42" s="1636"/>
      <c r="JDT42" s="1636"/>
      <c r="JDU42" s="1636"/>
      <c r="JDV42" s="1636"/>
      <c r="JDW42" s="1636"/>
      <c r="JDX42" s="1636"/>
      <c r="JDY42" s="1636"/>
      <c r="JDZ42" s="1636"/>
      <c r="JEA42" s="1636"/>
      <c r="JEB42" s="1636"/>
      <c r="JEC42" s="1636"/>
      <c r="JED42" s="1636"/>
      <c r="JEE42" s="1636"/>
      <c r="JEF42" s="1636"/>
      <c r="JEG42" s="1636"/>
      <c r="JEH42" s="1636"/>
      <c r="JEI42" s="1636"/>
      <c r="JEJ42" s="1636"/>
      <c r="JEK42" s="1636"/>
      <c r="JEL42" s="1636"/>
      <c r="JEM42" s="1636"/>
      <c r="JEN42" s="1636"/>
      <c r="JEO42" s="1636"/>
      <c r="JEP42" s="1636"/>
      <c r="JEQ42" s="1636"/>
      <c r="JER42" s="1636"/>
      <c r="JES42" s="1636"/>
      <c r="JET42" s="1636"/>
      <c r="JEU42" s="1636"/>
      <c r="JEV42" s="1636"/>
      <c r="JEW42" s="1636"/>
      <c r="JEX42" s="1636"/>
      <c r="JEY42" s="1636"/>
      <c r="JEZ42" s="1636"/>
      <c r="JFA42" s="1636"/>
      <c r="JFB42" s="1636"/>
      <c r="JFC42" s="1636"/>
      <c r="JFD42" s="1636"/>
      <c r="JFE42" s="1636"/>
      <c r="JFF42" s="1636"/>
      <c r="JFG42" s="1636"/>
      <c r="JFH42" s="1636"/>
      <c r="JFI42" s="1636"/>
      <c r="JFJ42" s="1636"/>
      <c r="JFK42" s="1636"/>
      <c r="JFL42" s="1636"/>
      <c r="JFM42" s="1636"/>
      <c r="JFN42" s="1636"/>
      <c r="JFO42" s="1636"/>
      <c r="JFP42" s="1636"/>
      <c r="JFQ42" s="1636"/>
      <c r="JFR42" s="1636"/>
      <c r="JFS42" s="1636"/>
      <c r="JFT42" s="1636"/>
      <c r="JFU42" s="1636"/>
      <c r="JFV42" s="1636"/>
      <c r="JFW42" s="1636"/>
      <c r="JFX42" s="1636"/>
      <c r="JFY42" s="1636"/>
      <c r="JFZ42" s="1636"/>
      <c r="JGA42" s="1636"/>
      <c r="JGB42" s="1636"/>
      <c r="JGC42" s="1636"/>
      <c r="JGD42" s="1636"/>
      <c r="JGE42" s="1636"/>
      <c r="JGF42" s="1636"/>
      <c r="JGG42" s="1636"/>
      <c r="JGH42" s="1636"/>
      <c r="JGI42" s="1636"/>
      <c r="JGJ42" s="1636"/>
      <c r="JGK42" s="1636"/>
      <c r="JGL42" s="1636"/>
      <c r="JGM42" s="1636"/>
      <c r="JGN42" s="1636"/>
      <c r="JGO42" s="1636"/>
      <c r="JGP42" s="1636"/>
      <c r="JGQ42" s="1636"/>
      <c r="JGR42" s="1636"/>
      <c r="JGS42" s="1636"/>
      <c r="JGT42" s="1636"/>
      <c r="JGU42" s="1636"/>
      <c r="JGV42" s="1636"/>
      <c r="JGW42" s="1636"/>
      <c r="JGX42" s="1636"/>
      <c r="JGY42" s="1636"/>
      <c r="JGZ42" s="1636"/>
      <c r="JHA42" s="1636"/>
      <c r="JHB42" s="1636"/>
      <c r="JHC42" s="1636"/>
      <c r="JHD42" s="1636"/>
      <c r="JHE42" s="1636"/>
      <c r="JHF42" s="1636"/>
      <c r="JHG42" s="1636"/>
      <c r="JHH42" s="1636"/>
      <c r="JHI42" s="1636"/>
      <c r="JHJ42" s="1636"/>
      <c r="JHK42" s="1636"/>
      <c r="JHL42" s="1636"/>
      <c r="JHM42" s="1636"/>
      <c r="JHN42" s="1636"/>
      <c r="JHO42" s="1636"/>
      <c r="JHP42" s="1636"/>
      <c r="JHQ42" s="1636"/>
      <c r="JHR42" s="1636"/>
      <c r="JHS42" s="1636"/>
      <c r="JHT42" s="1636"/>
      <c r="JHU42" s="1636"/>
      <c r="JHV42" s="1636"/>
      <c r="JHW42" s="1636"/>
      <c r="JHX42" s="1636"/>
      <c r="JHY42" s="1636"/>
      <c r="JHZ42" s="1636"/>
      <c r="JIA42" s="1636"/>
      <c r="JIB42" s="1636"/>
      <c r="JIC42" s="1636"/>
      <c r="JID42" s="1636"/>
      <c r="JIE42" s="1636"/>
      <c r="JIF42" s="1636"/>
      <c r="JIG42" s="1636"/>
      <c r="JIH42" s="1636"/>
      <c r="JII42" s="1636"/>
      <c r="JIJ42" s="1636"/>
      <c r="JIK42" s="1636"/>
      <c r="JIL42" s="1636"/>
      <c r="JIM42" s="1636"/>
      <c r="JIN42" s="1636"/>
      <c r="JIO42" s="1636"/>
      <c r="JIP42" s="1636"/>
      <c r="JIQ42" s="1636"/>
      <c r="JIR42" s="1636"/>
      <c r="JIS42" s="1636"/>
      <c r="JIT42" s="1636"/>
      <c r="JIU42" s="1636"/>
      <c r="JIV42" s="1636"/>
      <c r="JIW42" s="1636"/>
      <c r="JIX42" s="1636"/>
      <c r="JIY42" s="1636"/>
      <c r="JIZ42" s="1636"/>
      <c r="JJA42" s="1636"/>
      <c r="JJB42" s="1636"/>
      <c r="JJC42" s="1636"/>
      <c r="JJD42" s="1636"/>
      <c r="JJE42" s="1636"/>
      <c r="JJF42" s="1636"/>
      <c r="JJG42" s="1636"/>
      <c r="JJH42" s="1636"/>
      <c r="JJI42" s="1636"/>
      <c r="JJJ42" s="1636"/>
      <c r="JJK42" s="1636"/>
      <c r="JJL42" s="1636"/>
      <c r="JJM42" s="1636"/>
      <c r="JJN42" s="1636"/>
      <c r="JJO42" s="1636"/>
      <c r="JJP42" s="1636"/>
      <c r="JJQ42" s="1636"/>
      <c r="JJR42" s="1636"/>
      <c r="JJS42" s="1636"/>
      <c r="JJT42" s="1636"/>
      <c r="JJU42" s="1636"/>
      <c r="JJV42" s="1636"/>
      <c r="JJW42" s="1636"/>
      <c r="JJX42" s="1636"/>
      <c r="JJY42" s="1636"/>
      <c r="JJZ42" s="1636"/>
      <c r="JKA42" s="1636"/>
      <c r="JKB42" s="1636"/>
      <c r="JKC42" s="1636"/>
      <c r="JKD42" s="1636"/>
      <c r="JKE42" s="1636"/>
      <c r="JKF42" s="1636"/>
      <c r="JKG42" s="1636"/>
      <c r="JKH42" s="1636"/>
      <c r="JKI42" s="1636"/>
      <c r="JKJ42" s="1636"/>
      <c r="JKK42" s="1636"/>
      <c r="JKL42" s="1636"/>
      <c r="JKM42" s="1636"/>
      <c r="JKN42" s="1636"/>
      <c r="JKO42" s="1636"/>
      <c r="JKP42" s="1636"/>
      <c r="JKQ42" s="1636"/>
      <c r="JKR42" s="1636"/>
      <c r="JKS42" s="1636"/>
      <c r="JKT42" s="1636"/>
      <c r="JKU42" s="1636"/>
      <c r="JKV42" s="1636"/>
      <c r="JKW42" s="1636"/>
      <c r="JKX42" s="1636"/>
      <c r="JKY42" s="1636"/>
      <c r="JKZ42" s="1636"/>
      <c r="JLA42" s="1636"/>
      <c r="JLB42" s="1636"/>
      <c r="JLC42" s="1636"/>
      <c r="JLD42" s="1636"/>
      <c r="JLE42" s="1636"/>
      <c r="JLF42" s="1636"/>
      <c r="JLG42" s="1636"/>
      <c r="JLH42" s="1636"/>
      <c r="JLI42" s="1636"/>
      <c r="JLJ42" s="1636"/>
      <c r="JLK42" s="1636"/>
      <c r="JLL42" s="1636"/>
      <c r="JLM42" s="1636"/>
      <c r="JLN42" s="1636"/>
      <c r="JLO42" s="1636"/>
      <c r="JLP42" s="1636"/>
      <c r="JLQ42" s="1636"/>
      <c r="JLR42" s="1636"/>
      <c r="JLS42" s="1636"/>
      <c r="JLT42" s="1636"/>
      <c r="JLU42" s="1636"/>
      <c r="JLV42" s="1636"/>
      <c r="JLW42" s="1636"/>
      <c r="JLX42" s="1636"/>
      <c r="JLY42" s="1636"/>
      <c r="JLZ42" s="1636"/>
      <c r="JMA42" s="1636"/>
      <c r="JMB42" s="1636"/>
      <c r="JMC42" s="1636"/>
      <c r="JMD42" s="1636"/>
      <c r="JME42" s="1636"/>
      <c r="JMF42" s="1636"/>
      <c r="JMG42" s="1636"/>
      <c r="JMH42" s="1636"/>
      <c r="JMI42" s="1636"/>
      <c r="JMJ42" s="1636"/>
      <c r="JMK42" s="1636"/>
      <c r="JML42" s="1636"/>
      <c r="JMM42" s="1636"/>
      <c r="JMN42" s="1636"/>
      <c r="JMO42" s="1636"/>
      <c r="JMP42" s="1636"/>
      <c r="JMQ42" s="1636"/>
      <c r="JMR42" s="1636"/>
      <c r="JMS42" s="1636"/>
      <c r="JMT42" s="1636"/>
      <c r="JMU42" s="1636"/>
      <c r="JMV42" s="1636"/>
      <c r="JMW42" s="1636"/>
      <c r="JMX42" s="1636"/>
      <c r="JMY42" s="1636"/>
      <c r="JMZ42" s="1636"/>
      <c r="JNA42" s="1636"/>
      <c r="JNB42" s="1636"/>
      <c r="JNC42" s="1636"/>
      <c r="JND42" s="1636"/>
      <c r="JNE42" s="1636"/>
      <c r="JNF42" s="1636"/>
      <c r="JNG42" s="1636"/>
      <c r="JNH42" s="1636"/>
      <c r="JNI42" s="1636"/>
      <c r="JNJ42" s="1636"/>
      <c r="JNK42" s="1636"/>
      <c r="JNL42" s="1636"/>
      <c r="JNM42" s="1636"/>
      <c r="JNN42" s="1636"/>
      <c r="JNO42" s="1636"/>
      <c r="JNP42" s="1636"/>
      <c r="JNQ42" s="1636"/>
      <c r="JNR42" s="1636"/>
      <c r="JNS42" s="1636"/>
      <c r="JNT42" s="1636"/>
      <c r="JNU42" s="1636"/>
      <c r="JNV42" s="1636"/>
      <c r="JNW42" s="1636"/>
      <c r="JNX42" s="1636"/>
      <c r="JNY42" s="1636"/>
      <c r="JNZ42" s="1636"/>
      <c r="JOA42" s="1636"/>
      <c r="JOB42" s="1636"/>
      <c r="JOC42" s="1636"/>
      <c r="JOD42" s="1636"/>
      <c r="JOE42" s="1636"/>
      <c r="JOF42" s="1636"/>
      <c r="JOG42" s="1636"/>
      <c r="JOH42" s="1636"/>
      <c r="JOI42" s="1636"/>
      <c r="JOJ42" s="1636"/>
      <c r="JOK42" s="1636"/>
      <c r="JOL42" s="1636"/>
      <c r="JOM42" s="1636"/>
      <c r="JON42" s="1636"/>
      <c r="JOO42" s="1636"/>
      <c r="JOP42" s="1636"/>
      <c r="JOQ42" s="1636"/>
      <c r="JOR42" s="1636"/>
      <c r="JOS42" s="1636"/>
      <c r="JOT42" s="1636"/>
      <c r="JOU42" s="1636"/>
      <c r="JOV42" s="1636"/>
      <c r="JOW42" s="1636"/>
      <c r="JOX42" s="1636"/>
      <c r="JOY42" s="1636"/>
      <c r="JOZ42" s="1636"/>
      <c r="JPA42" s="1636"/>
      <c r="JPB42" s="1636"/>
      <c r="JPC42" s="1636"/>
      <c r="JPD42" s="1636"/>
      <c r="JPE42" s="1636"/>
      <c r="JPF42" s="1636"/>
      <c r="JPG42" s="1636"/>
      <c r="JPH42" s="1636"/>
      <c r="JPI42" s="1636"/>
      <c r="JPJ42" s="1636"/>
      <c r="JPK42" s="1636"/>
      <c r="JPL42" s="1636"/>
      <c r="JPM42" s="1636"/>
      <c r="JPN42" s="1636"/>
      <c r="JPO42" s="1636"/>
      <c r="JPP42" s="1636"/>
      <c r="JPQ42" s="1636"/>
      <c r="JPR42" s="1636"/>
      <c r="JPS42" s="1636"/>
      <c r="JPT42" s="1636"/>
      <c r="JPU42" s="1636"/>
      <c r="JPV42" s="1636"/>
      <c r="JPW42" s="1636"/>
      <c r="JPX42" s="1636"/>
      <c r="JPY42" s="1636"/>
      <c r="JPZ42" s="1636"/>
      <c r="JQA42" s="1636"/>
      <c r="JQB42" s="1636"/>
      <c r="JQC42" s="1636"/>
      <c r="JQD42" s="1636"/>
      <c r="JQE42" s="1636"/>
      <c r="JQF42" s="1636"/>
      <c r="JQG42" s="1636"/>
      <c r="JQH42" s="1636"/>
      <c r="JQI42" s="1636"/>
      <c r="JQJ42" s="1636"/>
      <c r="JQK42" s="1636"/>
      <c r="JQL42" s="1636"/>
      <c r="JQM42" s="1636"/>
      <c r="JQN42" s="1636"/>
      <c r="JQO42" s="1636"/>
      <c r="JQP42" s="1636"/>
      <c r="JQQ42" s="1636"/>
      <c r="JQR42" s="1636"/>
      <c r="JQS42" s="1636"/>
      <c r="JQT42" s="1636"/>
      <c r="JQU42" s="1636"/>
      <c r="JQV42" s="1636"/>
      <c r="JQW42" s="1636"/>
      <c r="JQX42" s="1636"/>
      <c r="JQY42" s="1636"/>
      <c r="JQZ42" s="1636"/>
      <c r="JRA42" s="1636"/>
      <c r="JRB42" s="1636"/>
      <c r="JRC42" s="1636"/>
      <c r="JRD42" s="1636"/>
      <c r="JRE42" s="1636"/>
      <c r="JRF42" s="1636"/>
      <c r="JRG42" s="1636"/>
      <c r="JRH42" s="1636"/>
      <c r="JRI42" s="1636"/>
      <c r="JRJ42" s="1636"/>
      <c r="JRK42" s="1636"/>
      <c r="JRL42" s="1636"/>
      <c r="JRM42" s="1636"/>
      <c r="JRN42" s="1636"/>
      <c r="JRO42" s="1636"/>
      <c r="JRP42" s="1636"/>
      <c r="JRQ42" s="1636"/>
      <c r="JRR42" s="1636"/>
      <c r="JRS42" s="1636"/>
      <c r="JRT42" s="1636"/>
      <c r="JRU42" s="1636"/>
      <c r="JRV42" s="1636"/>
      <c r="JRW42" s="1636"/>
      <c r="JRX42" s="1636"/>
      <c r="JRY42" s="1636"/>
      <c r="JRZ42" s="1636"/>
      <c r="JSA42" s="1636"/>
      <c r="JSB42" s="1636"/>
      <c r="JSC42" s="1636"/>
      <c r="JSD42" s="1636"/>
      <c r="JSE42" s="1636"/>
      <c r="JSF42" s="1636"/>
      <c r="JSG42" s="1636"/>
      <c r="JSH42" s="1636"/>
      <c r="JSI42" s="1636"/>
      <c r="JSJ42" s="1636"/>
      <c r="JSK42" s="1636"/>
      <c r="JSL42" s="1636"/>
      <c r="JSM42" s="1636"/>
      <c r="JSN42" s="1636"/>
      <c r="JSO42" s="1636"/>
      <c r="JSP42" s="1636"/>
      <c r="JSQ42" s="1636"/>
      <c r="JSR42" s="1636"/>
      <c r="JSS42" s="1636"/>
      <c r="JST42" s="1636"/>
      <c r="JSU42" s="1636"/>
      <c r="JSV42" s="1636"/>
      <c r="JSW42" s="1636"/>
      <c r="JSX42" s="1636"/>
      <c r="JSY42" s="1636"/>
      <c r="JSZ42" s="1636"/>
      <c r="JTA42" s="1636"/>
      <c r="JTB42" s="1636"/>
      <c r="JTC42" s="1636"/>
      <c r="JTD42" s="1636"/>
      <c r="JTE42" s="1636"/>
      <c r="JTF42" s="1636"/>
      <c r="JTG42" s="1636"/>
      <c r="JTH42" s="1636"/>
      <c r="JTI42" s="1636"/>
      <c r="JTJ42" s="1636"/>
      <c r="JTK42" s="1636"/>
      <c r="JTL42" s="1636"/>
      <c r="JTM42" s="1636"/>
      <c r="JTN42" s="1636"/>
      <c r="JTO42" s="1636"/>
      <c r="JTP42" s="1636"/>
      <c r="JTQ42" s="1636"/>
      <c r="JTR42" s="1636"/>
      <c r="JTS42" s="1636"/>
      <c r="JTT42" s="1636"/>
      <c r="JTU42" s="1636"/>
      <c r="JTV42" s="1636"/>
      <c r="JTW42" s="1636"/>
      <c r="JTX42" s="1636"/>
      <c r="JTY42" s="1636"/>
      <c r="JTZ42" s="1636"/>
      <c r="JUA42" s="1636"/>
      <c r="JUB42" s="1636"/>
      <c r="JUC42" s="1636"/>
      <c r="JUD42" s="1636"/>
      <c r="JUE42" s="1636"/>
      <c r="JUF42" s="1636"/>
      <c r="JUG42" s="1636"/>
      <c r="JUH42" s="1636"/>
      <c r="JUI42" s="1636"/>
      <c r="JUJ42" s="1636"/>
      <c r="JUK42" s="1636"/>
      <c r="JUL42" s="1636"/>
      <c r="JUM42" s="1636"/>
      <c r="JUN42" s="1636"/>
      <c r="JUO42" s="1636"/>
      <c r="JUP42" s="1636"/>
      <c r="JUQ42" s="1636"/>
      <c r="JUR42" s="1636"/>
      <c r="JUS42" s="1636"/>
      <c r="JUT42" s="1636"/>
      <c r="JUU42" s="1636"/>
      <c r="JUV42" s="1636"/>
      <c r="JUW42" s="1636"/>
      <c r="JUX42" s="1636"/>
      <c r="JUY42" s="1636"/>
      <c r="JUZ42" s="1636"/>
      <c r="JVA42" s="1636"/>
      <c r="JVB42" s="1636"/>
      <c r="JVC42" s="1636"/>
      <c r="JVD42" s="1636"/>
      <c r="JVE42" s="1636"/>
      <c r="JVF42" s="1636"/>
      <c r="JVG42" s="1636"/>
      <c r="JVH42" s="1636"/>
      <c r="JVI42" s="1636"/>
      <c r="JVJ42" s="1636"/>
      <c r="JVK42" s="1636"/>
      <c r="JVL42" s="1636"/>
      <c r="JVM42" s="1636"/>
      <c r="JVN42" s="1636"/>
      <c r="JVO42" s="1636"/>
      <c r="JVP42" s="1636"/>
      <c r="JVQ42" s="1636"/>
      <c r="JVR42" s="1636"/>
      <c r="JVS42" s="1636"/>
      <c r="JVT42" s="1636"/>
      <c r="JVU42" s="1636"/>
      <c r="JVV42" s="1636"/>
      <c r="JVW42" s="1636"/>
      <c r="JVX42" s="1636"/>
      <c r="JVY42" s="1636"/>
      <c r="JVZ42" s="1636"/>
      <c r="JWA42" s="1636"/>
      <c r="JWB42" s="1636"/>
      <c r="JWC42" s="1636"/>
      <c r="JWD42" s="1636"/>
      <c r="JWE42" s="1636"/>
      <c r="JWF42" s="1636"/>
      <c r="JWG42" s="1636"/>
      <c r="JWH42" s="1636"/>
      <c r="JWI42" s="1636"/>
      <c r="JWJ42" s="1636"/>
      <c r="JWK42" s="1636"/>
      <c r="JWL42" s="1636"/>
      <c r="JWM42" s="1636"/>
      <c r="JWN42" s="1636"/>
      <c r="JWO42" s="1636"/>
      <c r="JWP42" s="1636"/>
      <c r="JWQ42" s="1636"/>
      <c r="JWR42" s="1636"/>
      <c r="JWS42" s="1636"/>
      <c r="JWT42" s="1636"/>
      <c r="JWU42" s="1636"/>
      <c r="JWV42" s="1636"/>
      <c r="JWW42" s="1636"/>
      <c r="JWX42" s="1636"/>
      <c r="JWY42" s="1636"/>
      <c r="JWZ42" s="1636"/>
      <c r="JXA42" s="1636"/>
      <c r="JXB42" s="1636"/>
      <c r="JXC42" s="1636"/>
      <c r="JXD42" s="1636"/>
      <c r="JXE42" s="1636"/>
      <c r="JXF42" s="1636"/>
      <c r="JXG42" s="1636"/>
      <c r="JXH42" s="1636"/>
      <c r="JXI42" s="1636"/>
      <c r="JXJ42" s="1636"/>
      <c r="JXK42" s="1636"/>
      <c r="JXL42" s="1636"/>
      <c r="JXM42" s="1636"/>
      <c r="JXN42" s="1636"/>
      <c r="JXO42" s="1636"/>
      <c r="JXP42" s="1636"/>
      <c r="JXQ42" s="1636"/>
      <c r="JXR42" s="1636"/>
      <c r="JXS42" s="1636"/>
      <c r="JXT42" s="1636"/>
      <c r="JXU42" s="1636"/>
      <c r="JXV42" s="1636"/>
      <c r="JXW42" s="1636"/>
      <c r="JXX42" s="1636"/>
      <c r="JXY42" s="1636"/>
      <c r="JXZ42" s="1636"/>
      <c r="JYA42" s="1636"/>
      <c r="JYB42" s="1636"/>
      <c r="JYC42" s="1636"/>
      <c r="JYD42" s="1636"/>
      <c r="JYE42" s="1636"/>
      <c r="JYF42" s="1636"/>
      <c r="JYG42" s="1636"/>
      <c r="JYH42" s="1636"/>
      <c r="JYI42" s="1636"/>
      <c r="JYJ42" s="1636"/>
      <c r="JYK42" s="1636"/>
      <c r="JYL42" s="1636"/>
      <c r="JYM42" s="1636"/>
      <c r="JYN42" s="1636"/>
      <c r="JYO42" s="1636"/>
      <c r="JYP42" s="1636"/>
      <c r="JYQ42" s="1636"/>
      <c r="JYR42" s="1636"/>
      <c r="JYS42" s="1636"/>
      <c r="JYT42" s="1636"/>
      <c r="JYU42" s="1636"/>
      <c r="JYV42" s="1636"/>
      <c r="JYW42" s="1636"/>
      <c r="JYX42" s="1636"/>
      <c r="JYY42" s="1636"/>
      <c r="JYZ42" s="1636"/>
      <c r="JZA42" s="1636"/>
      <c r="JZB42" s="1636"/>
      <c r="JZC42" s="1636"/>
      <c r="JZD42" s="1636"/>
      <c r="JZE42" s="1636"/>
      <c r="JZF42" s="1636"/>
      <c r="JZG42" s="1636"/>
      <c r="JZH42" s="1636"/>
      <c r="JZI42" s="1636"/>
      <c r="JZJ42" s="1636"/>
      <c r="JZK42" s="1636"/>
      <c r="JZL42" s="1636"/>
      <c r="JZM42" s="1636"/>
      <c r="JZN42" s="1636"/>
      <c r="JZO42" s="1636"/>
      <c r="JZP42" s="1636"/>
      <c r="JZQ42" s="1636"/>
      <c r="JZR42" s="1636"/>
      <c r="JZS42" s="1636"/>
      <c r="JZT42" s="1636"/>
      <c r="JZU42" s="1636"/>
      <c r="JZV42" s="1636"/>
      <c r="JZW42" s="1636"/>
      <c r="JZX42" s="1636"/>
      <c r="JZY42" s="1636"/>
      <c r="JZZ42" s="1636"/>
      <c r="KAA42" s="1636"/>
      <c r="KAB42" s="1636"/>
      <c r="KAC42" s="1636"/>
      <c r="KAD42" s="1636"/>
      <c r="KAE42" s="1636"/>
      <c r="KAF42" s="1636"/>
      <c r="KAG42" s="1636"/>
      <c r="KAH42" s="1636"/>
      <c r="KAI42" s="1636"/>
      <c r="KAJ42" s="1636"/>
      <c r="KAK42" s="1636"/>
      <c r="KAL42" s="1636"/>
      <c r="KAM42" s="1636"/>
      <c r="KAN42" s="1636"/>
      <c r="KAO42" s="1636"/>
      <c r="KAP42" s="1636"/>
      <c r="KAQ42" s="1636"/>
      <c r="KAR42" s="1636"/>
      <c r="KAS42" s="1636"/>
      <c r="KAT42" s="1636"/>
      <c r="KAU42" s="1636"/>
      <c r="KAV42" s="1636"/>
      <c r="KAW42" s="1636"/>
      <c r="KAX42" s="1636"/>
      <c r="KAY42" s="1636"/>
      <c r="KAZ42" s="1636"/>
      <c r="KBA42" s="1636"/>
      <c r="KBB42" s="1636"/>
      <c r="KBC42" s="1636"/>
      <c r="KBD42" s="1636"/>
      <c r="KBE42" s="1636"/>
      <c r="KBF42" s="1636"/>
      <c r="KBG42" s="1636"/>
      <c r="KBH42" s="1636"/>
      <c r="KBI42" s="1636"/>
      <c r="KBJ42" s="1636"/>
      <c r="KBK42" s="1636"/>
      <c r="KBL42" s="1636"/>
      <c r="KBM42" s="1636"/>
      <c r="KBN42" s="1636"/>
      <c r="KBO42" s="1636"/>
      <c r="KBP42" s="1636"/>
      <c r="KBQ42" s="1636"/>
      <c r="KBR42" s="1636"/>
      <c r="KBS42" s="1636"/>
      <c r="KBT42" s="1636"/>
      <c r="KBU42" s="1636"/>
      <c r="KBV42" s="1636"/>
      <c r="KBW42" s="1636"/>
      <c r="KBX42" s="1636"/>
      <c r="KBY42" s="1636"/>
      <c r="KBZ42" s="1636"/>
      <c r="KCA42" s="1636"/>
      <c r="KCB42" s="1636"/>
      <c r="KCC42" s="1636"/>
      <c r="KCD42" s="1636"/>
      <c r="KCE42" s="1636"/>
      <c r="KCF42" s="1636"/>
      <c r="KCG42" s="1636"/>
      <c r="KCH42" s="1636"/>
      <c r="KCI42" s="1636"/>
      <c r="KCJ42" s="1636"/>
      <c r="KCK42" s="1636"/>
      <c r="KCL42" s="1636"/>
      <c r="KCM42" s="1636"/>
      <c r="KCN42" s="1636"/>
      <c r="KCO42" s="1636"/>
      <c r="KCP42" s="1636"/>
      <c r="KCQ42" s="1636"/>
      <c r="KCR42" s="1636"/>
      <c r="KCS42" s="1636"/>
      <c r="KCT42" s="1636"/>
      <c r="KCU42" s="1636"/>
      <c r="KCV42" s="1636"/>
      <c r="KCW42" s="1636"/>
      <c r="KCX42" s="1636"/>
      <c r="KCY42" s="1636"/>
      <c r="KCZ42" s="1636"/>
      <c r="KDA42" s="1636"/>
      <c r="KDB42" s="1636"/>
      <c r="KDC42" s="1636"/>
      <c r="KDD42" s="1636"/>
      <c r="KDE42" s="1636"/>
      <c r="KDF42" s="1636"/>
      <c r="KDG42" s="1636"/>
      <c r="KDH42" s="1636"/>
      <c r="KDI42" s="1636"/>
      <c r="KDJ42" s="1636"/>
      <c r="KDK42" s="1636"/>
      <c r="KDL42" s="1636"/>
      <c r="KDM42" s="1636"/>
      <c r="KDN42" s="1636"/>
      <c r="KDO42" s="1636"/>
      <c r="KDP42" s="1636"/>
      <c r="KDQ42" s="1636"/>
      <c r="KDR42" s="1636"/>
      <c r="KDS42" s="1636"/>
      <c r="KDT42" s="1636"/>
      <c r="KDU42" s="1636"/>
      <c r="KDV42" s="1636"/>
      <c r="KDW42" s="1636"/>
      <c r="KDX42" s="1636"/>
      <c r="KDY42" s="1636"/>
      <c r="KDZ42" s="1636"/>
      <c r="KEA42" s="1636"/>
      <c r="KEB42" s="1636"/>
      <c r="KEC42" s="1636"/>
      <c r="KED42" s="1636"/>
      <c r="KEE42" s="1636"/>
      <c r="KEF42" s="1636"/>
      <c r="KEG42" s="1636"/>
      <c r="KEH42" s="1636"/>
      <c r="KEI42" s="1636"/>
      <c r="KEJ42" s="1636"/>
      <c r="KEK42" s="1636"/>
      <c r="KEL42" s="1636"/>
      <c r="KEM42" s="1636"/>
      <c r="KEN42" s="1636"/>
      <c r="KEO42" s="1636"/>
      <c r="KEP42" s="1636"/>
      <c r="KEQ42" s="1636"/>
      <c r="KER42" s="1636"/>
      <c r="KES42" s="1636"/>
      <c r="KET42" s="1636"/>
      <c r="KEU42" s="1636"/>
      <c r="KEV42" s="1636"/>
      <c r="KEW42" s="1636"/>
      <c r="KEX42" s="1636"/>
      <c r="KEY42" s="1636"/>
      <c r="KEZ42" s="1636"/>
      <c r="KFA42" s="1636"/>
      <c r="KFB42" s="1636"/>
      <c r="KFC42" s="1636"/>
      <c r="KFD42" s="1636"/>
      <c r="KFE42" s="1636"/>
      <c r="KFF42" s="1636"/>
      <c r="KFG42" s="1636"/>
      <c r="KFH42" s="1636"/>
      <c r="KFI42" s="1636"/>
      <c r="KFJ42" s="1636"/>
      <c r="KFK42" s="1636"/>
      <c r="KFL42" s="1636"/>
      <c r="KFM42" s="1636"/>
      <c r="KFN42" s="1636"/>
      <c r="KFO42" s="1636"/>
      <c r="KFP42" s="1636"/>
      <c r="KFQ42" s="1636"/>
      <c r="KFR42" s="1636"/>
      <c r="KFS42" s="1636"/>
      <c r="KFT42" s="1636"/>
      <c r="KFU42" s="1636"/>
      <c r="KFV42" s="1636"/>
      <c r="KFW42" s="1636"/>
      <c r="KFX42" s="1636"/>
      <c r="KFY42" s="1636"/>
      <c r="KFZ42" s="1636"/>
      <c r="KGA42" s="1636"/>
      <c r="KGB42" s="1636"/>
      <c r="KGC42" s="1636"/>
      <c r="KGD42" s="1636"/>
      <c r="KGE42" s="1636"/>
      <c r="KGF42" s="1636"/>
      <c r="KGG42" s="1636"/>
      <c r="KGH42" s="1636"/>
      <c r="KGI42" s="1636"/>
      <c r="KGJ42" s="1636"/>
      <c r="KGK42" s="1636"/>
      <c r="KGL42" s="1636"/>
      <c r="KGM42" s="1636"/>
      <c r="KGN42" s="1636"/>
      <c r="KGO42" s="1636"/>
      <c r="KGP42" s="1636"/>
      <c r="KGQ42" s="1636"/>
      <c r="KGR42" s="1636"/>
      <c r="KGS42" s="1636"/>
      <c r="KGT42" s="1636"/>
      <c r="KGU42" s="1636"/>
      <c r="KGV42" s="1636"/>
      <c r="KGW42" s="1636"/>
      <c r="KGX42" s="1636"/>
      <c r="KGY42" s="1636"/>
      <c r="KGZ42" s="1636"/>
      <c r="KHA42" s="1636"/>
      <c r="KHB42" s="1636"/>
      <c r="KHC42" s="1636"/>
      <c r="KHD42" s="1636"/>
      <c r="KHE42" s="1636"/>
      <c r="KHF42" s="1636"/>
      <c r="KHG42" s="1636"/>
      <c r="KHH42" s="1636"/>
      <c r="KHI42" s="1636"/>
      <c r="KHJ42" s="1636"/>
      <c r="KHK42" s="1636"/>
      <c r="KHL42" s="1636"/>
      <c r="KHM42" s="1636"/>
      <c r="KHN42" s="1636"/>
      <c r="KHO42" s="1636"/>
      <c r="KHP42" s="1636"/>
      <c r="KHQ42" s="1636"/>
      <c r="KHR42" s="1636"/>
      <c r="KHS42" s="1636"/>
      <c r="KHT42" s="1636"/>
      <c r="KHU42" s="1636"/>
      <c r="KHV42" s="1636"/>
      <c r="KHW42" s="1636"/>
      <c r="KHX42" s="1636"/>
      <c r="KHY42" s="1636"/>
      <c r="KHZ42" s="1636"/>
      <c r="KIA42" s="1636"/>
      <c r="KIB42" s="1636"/>
      <c r="KIC42" s="1636"/>
      <c r="KID42" s="1636"/>
      <c r="KIE42" s="1636"/>
      <c r="KIF42" s="1636"/>
      <c r="KIG42" s="1636"/>
      <c r="KIH42" s="1636"/>
      <c r="KII42" s="1636"/>
      <c r="KIJ42" s="1636"/>
      <c r="KIK42" s="1636"/>
      <c r="KIL42" s="1636"/>
      <c r="KIM42" s="1636"/>
      <c r="KIN42" s="1636"/>
      <c r="KIO42" s="1636"/>
      <c r="KIP42" s="1636"/>
      <c r="KIQ42" s="1636"/>
      <c r="KIR42" s="1636"/>
      <c r="KIS42" s="1636"/>
      <c r="KIT42" s="1636"/>
      <c r="KIU42" s="1636"/>
      <c r="KIV42" s="1636"/>
      <c r="KIW42" s="1636"/>
      <c r="KIX42" s="1636"/>
      <c r="KIY42" s="1636"/>
      <c r="KIZ42" s="1636"/>
      <c r="KJA42" s="1636"/>
      <c r="KJB42" s="1636"/>
      <c r="KJC42" s="1636"/>
      <c r="KJD42" s="1636"/>
      <c r="KJE42" s="1636"/>
      <c r="KJF42" s="1636"/>
      <c r="KJG42" s="1636"/>
      <c r="KJH42" s="1636"/>
      <c r="KJI42" s="1636"/>
      <c r="KJJ42" s="1636"/>
      <c r="KJK42" s="1636"/>
      <c r="KJL42" s="1636"/>
      <c r="KJM42" s="1636"/>
      <c r="KJN42" s="1636"/>
      <c r="KJO42" s="1636"/>
      <c r="KJP42" s="1636"/>
      <c r="KJQ42" s="1636"/>
      <c r="KJR42" s="1636"/>
      <c r="KJS42" s="1636"/>
      <c r="KJT42" s="1636"/>
      <c r="KJU42" s="1636"/>
      <c r="KJV42" s="1636"/>
      <c r="KJW42" s="1636"/>
      <c r="KJX42" s="1636"/>
      <c r="KJY42" s="1636"/>
      <c r="KJZ42" s="1636"/>
      <c r="KKA42" s="1636"/>
      <c r="KKB42" s="1636"/>
      <c r="KKC42" s="1636"/>
      <c r="KKD42" s="1636"/>
      <c r="KKE42" s="1636"/>
      <c r="KKF42" s="1636"/>
      <c r="KKG42" s="1636"/>
      <c r="KKH42" s="1636"/>
      <c r="KKI42" s="1636"/>
      <c r="KKJ42" s="1636"/>
      <c r="KKK42" s="1636"/>
      <c r="KKL42" s="1636"/>
      <c r="KKM42" s="1636"/>
      <c r="KKN42" s="1636"/>
      <c r="KKO42" s="1636"/>
      <c r="KKP42" s="1636"/>
      <c r="KKQ42" s="1636"/>
      <c r="KKR42" s="1636"/>
      <c r="KKS42" s="1636"/>
      <c r="KKT42" s="1636"/>
      <c r="KKU42" s="1636"/>
      <c r="KKV42" s="1636"/>
      <c r="KKW42" s="1636"/>
      <c r="KKX42" s="1636"/>
      <c r="KKY42" s="1636"/>
      <c r="KKZ42" s="1636"/>
      <c r="KLA42" s="1636"/>
      <c r="KLB42" s="1636"/>
      <c r="KLC42" s="1636"/>
      <c r="KLD42" s="1636"/>
      <c r="KLE42" s="1636"/>
      <c r="KLF42" s="1636"/>
      <c r="KLG42" s="1636"/>
      <c r="KLH42" s="1636"/>
      <c r="KLI42" s="1636"/>
      <c r="KLJ42" s="1636"/>
      <c r="KLK42" s="1636"/>
      <c r="KLL42" s="1636"/>
      <c r="KLM42" s="1636"/>
      <c r="KLN42" s="1636"/>
      <c r="KLO42" s="1636"/>
      <c r="KLP42" s="1636"/>
      <c r="KLQ42" s="1636"/>
      <c r="KLR42" s="1636"/>
      <c r="KLS42" s="1636"/>
      <c r="KLT42" s="1636"/>
      <c r="KLU42" s="1636"/>
      <c r="KLV42" s="1636"/>
      <c r="KLW42" s="1636"/>
      <c r="KLX42" s="1636"/>
      <c r="KLY42" s="1636"/>
      <c r="KLZ42" s="1636"/>
      <c r="KMA42" s="1636"/>
      <c r="KMB42" s="1636"/>
      <c r="KMC42" s="1636"/>
      <c r="KMD42" s="1636"/>
      <c r="KME42" s="1636"/>
      <c r="KMF42" s="1636"/>
      <c r="KMG42" s="1636"/>
      <c r="KMH42" s="1636"/>
      <c r="KMI42" s="1636"/>
      <c r="KMJ42" s="1636"/>
      <c r="KMK42" s="1636"/>
      <c r="KML42" s="1636"/>
      <c r="KMM42" s="1636"/>
      <c r="KMN42" s="1636"/>
      <c r="KMO42" s="1636"/>
      <c r="KMP42" s="1636"/>
      <c r="KMQ42" s="1636"/>
      <c r="KMR42" s="1636"/>
      <c r="KMS42" s="1636"/>
      <c r="KMT42" s="1636"/>
      <c r="KMU42" s="1636"/>
      <c r="KMV42" s="1636"/>
      <c r="KMW42" s="1636"/>
      <c r="KMX42" s="1636"/>
      <c r="KMY42" s="1636"/>
      <c r="KMZ42" s="1636"/>
      <c r="KNA42" s="1636"/>
      <c r="KNB42" s="1636"/>
      <c r="KNC42" s="1636"/>
      <c r="KND42" s="1636"/>
      <c r="KNE42" s="1636"/>
      <c r="KNF42" s="1636"/>
      <c r="KNG42" s="1636"/>
      <c r="KNH42" s="1636"/>
      <c r="KNI42" s="1636"/>
      <c r="KNJ42" s="1636"/>
      <c r="KNK42" s="1636"/>
      <c r="KNL42" s="1636"/>
      <c r="KNM42" s="1636"/>
      <c r="KNN42" s="1636"/>
      <c r="KNO42" s="1636"/>
      <c r="KNP42" s="1636"/>
      <c r="KNQ42" s="1636"/>
      <c r="KNR42" s="1636"/>
      <c r="KNS42" s="1636"/>
      <c r="KNT42" s="1636"/>
      <c r="KNU42" s="1636"/>
      <c r="KNV42" s="1636"/>
      <c r="KNW42" s="1636"/>
      <c r="KNX42" s="1636"/>
      <c r="KNY42" s="1636"/>
      <c r="KNZ42" s="1636"/>
      <c r="KOA42" s="1636"/>
      <c r="KOB42" s="1636"/>
      <c r="KOC42" s="1636"/>
      <c r="KOD42" s="1636"/>
      <c r="KOE42" s="1636"/>
      <c r="KOF42" s="1636"/>
      <c r="KOG42" s="1636"/>
      <c r="KOH42" s="1636"/>
      <c r="KOI42" s="1636"/>
      <c r="KOJ42" s="1636"/>
      <c r="KOK42" s="1636"/>
      <c r="KOL42" s="1636"/>
      <c r="KOM42" s="1636"/>
      <c r="KON42" s="1636"/>
      <c r="KOO42" s="1636"/>
      <c r="KOP42" s="1636"/>
      <c r="KOQ42" s="1636"/>
      <c r="KOR42" s="1636"/>
      <c r="KOS42" s="1636"/>
      <c r="KOT42" s="1636"/>
      <c r="KOU42" s="1636"/>
      <c r="KOV42" s="1636"/>
      <c r="KOW42" s="1636"/>
      <c r="KOX42" s="1636"/>
      <c r="KOY42" s="1636"/>
      <c r="KOZ42" s="1636"/>
      <c r="KPA42" s="1636"/>
      <c r="KPB42" s="1636"/>
      <c r="KPC42" s="1636"/>
      <c r="KPD42" s="1636"/>
      <c r="KPE42" s="1636"/>
      <c r="KPF42" s="1636"/>
      <c r="KPG42" s="1636"/>
      <c r="KPH42" s="1636"/>
      <c r="KPI42" s="1636"/>
      <c r="KPJ42" s="1636"/>
      <c r="KPK42" s="1636"/>
      <c r="KPL42" s="1636"/>
      <c r="KPM42" s="1636"/>
      <c r="KPN42" s="1636"/>
      <c r="KPO42" s="1636"/>
      <c r="KPP42" s="1636"/>
      <c r="KPQ42" s="1636"/>
      <c r="KPR42" s="1636"/>
      <c r="KPS42" s="1636"/>
      <c r="KPT42" s="1636"/>
      <c r="KPU42" s="1636"/>
      <c r="KPV42" s="1636"/>
      <c r="KPW42" s="1636"/>
      <c r="KPX42" s="1636"/>
      <c r="KPY42" s="1636"/>
      <c r="KPZ42" s="1636"/>
      <c r="KQA42" s="1636"/>
      <c r="KQB42" s="1636"/>
      <c r="KQC42" s="1636"/>
      <c r="KQD42" s="1636"/>
      <c r="KQE42" s="1636"/>
      <c r="KQF42" s="1636"/>
      <c r="KQG42" s="1636"/>
      <c r="KQH42" s="1636"/>
      <c r="KQI42" s="1636"/>
      <c r="KQJ42" s="1636"/>
      <c r="KQK42" s="1636"/>
      <c r="KQL42" s="1636"/>
      <c r="KQM42" s="1636"/>
      <c r="KQN42" s="1636"/>
      <c r="KQO42" s="1636"/>
      <c r="KQP42" s="1636"/>
      <c r="KQQ42" s="1636"/>
      <c r="KQR42" s="1636"/>
      <c r="KQS42" s="1636"/>
      <c r="KQT42" s="1636"/>
      <c r="KQU42" s="1636"/>
      <c r="KQV42" s="1636"/>
      <c r="KQW42" s="1636"/>
      <c r="KQX42" s="1636"/>
      <c r="KQY42" s="1636"/>
      <c r="KQZ42" s="1636"/>
      <c r="KRA42" s="1636"/>
      <c r="KRB42" s="1636"/>
      <c r="KRC42" s="1636"/>
      <c r="KRD42" s="1636"/>
      <c r="KRE42" s="1636"/>
      <c r="KRF42" s="1636"/>
      <c r="KRG42" s="1636"/>
      <c r="KRH42" s="1636"/>
      <c r="KRI42" s="1636"/>
      <c r="KRJ42" s="1636"/>
      <c r="KRK42" s="1636"/>
      <c r="KRL42" s="1636"/>
      <c r="KRM42" s="1636"/>
      <c r="KRN42" s="1636"/>
      <c r="KRO42" s="1636"/>
      <c r="KRP42" s="1636"/>
      <c r="KRQ42" s="1636"/>
      <c r="KRR42" s="1636"/>
      <c r="KRS42" s="1636"/>
      <c r="KRT42" s="1636"/>
      <c r="KRU42" s="1636"/>
      <c r="KRV42" s="1636"/>
      <c r="KRW42" s="1636"/>
      <c r="KRX42" s="1636"/>
      <c r="KRY42" s="1636"/>
      <c r="KRZ42" s="1636"/>
      <c r="KSA42" s="1636"/>
      <c r="KSB42" s="1636"/>
      <c r="KSC42" s="1636"/>
      <c r="KSD42" s="1636"/>
      <c r="KSE42" s="1636"/>
      <c r="KSF42" s="1636"/>
      <c r="KSG42" s="1636"/>
      <c r="KSH42" s="1636"/>
      <c r="KSI42" s="1636"/>
      <c r="KSJ42" s="1636"/>
      <c r="KSK42" s="1636"/>
      <c r="KSL42" s="1636"/>
      <c r="KSM42" s="1636"/>
      <c r="KSN42" s="1636"/>
      <c r="KSO42" s="1636"/>
      <c r="KSP42" s="1636"/>
      <c r="KSQ42" s="1636"/>
      <c r="KSR42" s="1636"/>
      <c r="KSS42" s="1636"/>
      <c r="KST42" s="1636"/>
      <c r="KSU42" s="1636"/>
      <c r="KSV42" s="1636"/>
      <c r="KSW42" s="1636"/>
      <c r="KSX42" s="1636"/>
      <c r="KSY42" s="1636"/>
      <c r="KSZ42" s="1636"/>
      <c r="KTA42" s="1636"/>
      <c r="KTB42" s="1636"/>
      <c r="KTC42" s="1636"/>
      <c r="KTD42" s="1636"/>
      <c r="KTE42" s="1636"/>
      <c r="KTF42" s="1636"/>
      <c r="KTG42" s="1636"/>
      <c r="KTH42" s="1636"/>
      <c r="KTI42" s="1636"/>
      <c r="KTJ42" s="1636"/>
      <c r="KTK42" s="1636"/>
      <c r="KTL42" s="1636"/>
      <c r="KTM42" s="1636"/>
      <c r="KTN42" s="1636"/>
      <c r="KTO42" s="1636"/>
      <c r="KTP42" s="1636"/>
      <c r="KTQ42" s="1636"/>
      <c r="KTR42" s="1636"/>
      <c r="KTS42" s="1636"/>
      <c r="KTT42" s="1636"/>
      <c r="KTU42" s="1636"/>
      <c r="KTV42" s="1636"/>
      <c r="KTW42" s="1636"/>
      <c r="KTX42" s="1636"/>
      <c r="KTY42" s="1636"/>
      <c r="KTZ42" s="1636"/>
      <c r="KUA42" s="1636"/>
      <c r="KUB42" s="1636"/>
      <c r="KUC42" s="1636"/>
      <c r="KUD42" s="1636"/>
      <c r="KUE42" s="1636"/>
      <c r="KUF42" s="1636"/>
      <c r="KUG42" s="1636"/>
      <c r="KUH42" s="1636"/>
      <c r="KUI42" s="1636"/>
      <c r="KUJ42" s="1636"/>
      <c r="KUK42" s="1636"/>
      <c r="KUL42" s="1636"/>
      <c r="KUM42" s="1636"/>
      <c r="KUN42" s="1636"/>
      <c r="KUO42" s="1636"/>
      <c r="KUP42" s="1636"/>
      <c r="KUQ42" s="1636"/>
      <c r="KUR42" s="1636"/>
      <c r="KUS42" s="1636"/>
      <c r="KUT42" s="1636"/>
      <c r="KUU42" s="1636"/>
      <c r="KUV42" s="1636"/>
      <c r="KUW42" s="1636"/>
      <c r="KUX42" s="1636"/>
      <c r="KUY42" s="1636"/>
      <c r="KUZ42" s="1636"/>
      <c r="KVA42" s="1636"/>
      <c r="KVB42" s="1636"/>
      <c r="KVC42" s="1636"/>
      <c r="KVD42" s="1636"/>
      <c r="KVE42" s="1636"/>
      <c r="KVF42" s="1636"/>
      <c r="KVG42" s="1636"/>
      <c r="KVH42" s="1636"/>
      <c r="KVI42" s="1636"/>
      <c r="KVJ42" s="1636"/>
      <c r="KVK42" s="1636"/>
      <c r="KVL42" s="1636"/>
      <c r="KVM42" s="1636"/>
      <c r="KVN42" s="1636"/>
      <c r="KVO42" s="1636"/>
      <c r="KVP42" s="1636"/>
      <c r="KVQ42" s="1636"/>
      <c r="KVR42" s="1636"/>
      <c r="KVS42" s="1636"/>
      <c r="KVT42" s="1636"/>
      <c r="KVU42" s="1636"/>
      <c r="KVV42" s="1636"/>
      <c r="KVW42" s="1636"/>
      <c r="KVX42" s="1636"/>
      <c r="KVY42" s="1636"/>
      <c r="KVZ42" s="1636"/>
      <c r="KWA42" s="1636"/>
      <c r="KWB42" s="1636"/>
      <c r="KWC42" s="1636"/>
      <c r="KWD42" s="1636"/>
      <c r="KWE42" s="1636"/>
      <c r="KWF42" s="1636"/>
      <c r="KWG42" s="1636"/>
      <c r="KWH42" s="1636"/>
      <c r="KWI42" s="1636"/>
      <c r="KWJ42" s="1636"/>
      <c r="KWK42" s="1636"/>
      <c r="KWL42" s="1636"/>
      <c r="KWM42" s="1636"/>
      <c r="KWN42" s="1636"/>
      <c r="KWO42" s="1636"/>
      <c r="KWP42" s="1636"/>
      <c r="KWQ42" s="1636"/>
      <c r="KWR42" s="1636"/>
      <c r="KWS42" s="1636"/>
      <c r="KWT42" s="1636"/>
      <c r="KWU42" s="1636"/>
      <c r="KWV42" s="1636"/>
      <c r="KWW42" s="1636"/>
      <c r="KWX42" s="1636"/>
      <c r="KWY42" s="1636"/>
      <c r="KWZ42" s="1636"/>
      <c r="KXA42" s="1636"/>
      <c r="KXB42" s="1636"/>
      <c r="KXC42" s="1636"/>
      <c r="KXD42" s="1636"/>
      <c r="KXE42" s="1636"/>
      <c r="KXF42" s="1636"/>
      <c r="KXG42" s="1636"/>
      <c r="KXH42" s="1636"/>
      <c r="KXI42" s="1636"/>
      <c r="KXJ42" s="1636"/>
      <c r="KXK42" s="1636"/>
      <c r="KXL42" s="1636"/>
      <c r="KXM42" s="1636"/>
      <c r="KXN42" s="1636"/>
      <c r="KXO42" s="1636"/>
      <c r="KXP42" s="1636"/>
      <c r="KXQ42" s="1636"/>
      <c r="KXR42" s="1636"/>
      <c r="KXS42" s="1636"/>
      <c r="KXT42" s="1636"/>
      <c r="KXU42" s="1636"/>
      <c r="KXV42" s="1636"/>
      <c r="KXW42" s="1636"/>
      <c r="KXX42" s="1636"/>
      <c r="KXY42" s="1636"/>
      <c r="KXZ42" s="1636"/>
      <c r="KYA42" s="1636"/>
      <c r="KYB42" s="1636"/>
      <c r="KYC42" s="1636"/>
      <c r="KYD42" s="1636"/>
      <c r="KYE42" s="1636"/>
      <c r="KYF42" s="1636"/>
      <c r="KYG42" s="1636"/>
      <c r="KYH42" s="1636"/>
      <c r="KYI42" s="1636"/>
      <c r="KYJ42" s="1636"/>
      <c r="KYK42" s="1636"/>
      <c r="KYL42" s="1636"/>
      <c r="KYM42" s="1636"/>
      <c r="KYN42" s="1636"/>
      <c r="KYO42" s="1636"/>
      <c r="KYP42" s="1636"/>
      <c r="KYQ42" s="1636"/>
      <c r="KYR42" s="1636"/>
      <c r="KYS42" s="1636"/>
      <c r="KYT42" s="1636"/>
      <c r="KYU42" s="1636"/>
      <c r="KYV42" s="1636"/>
      <c r="KYW42" s="1636"/>
      <c r="KYX42" s="1636"/>
      <c r="KYY42" s="1636"/>
      <c r="KYZ42" s="1636"/>
      <c r="KZA42" s="1636"/>
      <c r="KZB42" s="1636"/>
      <c r="KZC42" s="1636"/>
      <c r="KZD42" s="1636"/>
      <c r="KZE42" s="1636"/>
      <c r="KZF42" s="1636"/>
      <c r="KZG42" s="1636"/>
      <c r="KZH42" s="1636"/>
      <c r="KZI42" s="1636"/>
      <c r="KZJ42" s="1636"/>
      <c r="KZK42" s="1636"/>
      <c r="KZL42" s="1636"/>
      <c r="KZM42" s="1636"/>
      <c r="KZN42" s="1636"/>
      <c r="KZO42" s="1636"/>
      <c r="KZP42" s="1636"/>
      <c r="KZQ42" s="1636"/>
      <c r="KZR42" s="1636"/>
      <c r="KZS42" s="1636"/>
      <c r="KZT42" s="1636"/>
      <c r="KZU42" s="1636"/>
      <c r="KZV42" s="1636"/>
      <c r="KZW42" s="1636"/>
      <c r="KZX42" s="1636"/>
      <c r="KZY42" s="1636"/>
      <c r="KZZ42" s="1636"/>
      <c r="LAA42" s="1636"/>
      <c r="LAB42" s="1636"/>
      <c r="LAC42" s="1636"/>
      <c r="LAD42" s="1636"/>
      <c r="LAE42" s="1636"/>
      <c r="LAF42" s="1636"/>
      <c r="LAG42" s="1636"/>
      <c r="LAH42" s="1636"/>
      <c r="LAI42" s="1636"/>
      <c r="LAJ42" s="1636"/>
      <c r="LAK42" s="1636"/>
      <c r="LAL42" s="1636"/>
      <c r="LAM42" s="1636"/>
      <c r="LAN42" s="1636"/>
      <c r="LAO42" s="1636"/>
      <c r="LAP42" s="1636"/>
      <c r="LAQ42" s="1636"/>
      <c r="LAR42" s="1636"/>
      <c r="LAS42" s="1636"/>
      <c r="LAT42" s="1636"/>
      <c r="LAU42" s="1636"/>
      <c r="LAV42" s="1636"/>
      <c r="LAW42" s="1636"/>
      <c r="LAX42" s="1636"/>
      <c r="LAY42" s="1636"/>
      <c r="LAZ42" s="1636"/>
      <c r="LBA42" s="1636"/>
      <c r="LBB42" s="1636"/>
      <c r="LBC42" s="1636"/>
      <c r="LBD42" s="1636"/>
      <c r="LBE42" s="1636"/>
      <c r="LBF42" s="1636"/>
      <c r="LBG42" s="1636"/>
      <c r="LBH42" s="1636"/>
      <c r="LBI42" s="1636"/>
      <c r="LBJ42" s="1636"/>
      <c r="LBK42" s="1636"/>
      <c r="LBL42" s="1636"/>
      <c r="LBM42" s="1636"/>
      <c r="LBN42" s="1636"/>
      <c r="LBO42" s="1636"/>
      <c r="LBP42" s="1636"/>
      <c r="LBQ42" s="1636"/>
      <c r="LBR42" s="1636"/>
      <c r="LBS42" s="1636"/>
      <c r="LBT42" s="1636"/>
      <c r="LBU42" s="1636"/>
      <c r="LBV42" s="1636"/>
      <c r="LBW42" s="1636"/>
      <c r="LBX42" s="1636"/>
      <c r="LBY42" s="1636"/>
      <c r="LBZ42" s="1636"/>
      <c r="LCA42" s="1636"/>
      <c r="LCB42" s="1636"/>
      <c r="LCC42" s="1636"/>
      <c r="LCD42" s="1636"/>
      <c r="LCE42" s="1636"/>
      <c r="LCF42" s="1636"/>
      <c r="LCG42" s="1636"/>
      <c r="LCH42" s="1636"/>
      <c r="LCI42" s="1636"/>
      <c r="LCJ42" s="1636"/>
      <c r="LCK42" s="1636"/>
      <c r="LCL42" s="1636"/>
      <c r="LCM42" s="1636"/>
      <c r="LCN42" s="1636"/>
      <c r="LCO42" s="1636"/>
      <c r="LCP42" s="1636"/>
      <c r="LCQ42" s="1636"/>
      <c r="LCR42" s="1636"/>
      <c r="LCS42" s="1636"/>
      <c r="LCT42" s="1636"/>
      <c r="LCU42" s="1636"/>
      <c r="LCV42" s="1636"/>
      <c r="LCW42" s="1636"/>
      <c r="LCX42" s="1636"/>
      <c r="LCY42" s="1636"/>
      <c r="LCZ42" s="1636"/>
      <c r="LDA42" s="1636"/>
      <c r="LDB42" s="1636"/>
      <c r="LDC42" s="1636"/>
      <c r="LDD42" s="1636"/>
      <c r="LDE42" s="1636"/>
      <c r="LDF42" s="1636"/>
      <c r="LDG42" s="1636"/>
      <c r="LDH42" s="1636"/>
      <c r="LDI42" s="1636"/>
      <c r="LDJ42" s="1636"/>
      <c r="LDK42" s="1636"/>
      <c r="LDL42" s="1636"/>
      <c r="LDM42" s="1636"/>
      <c r="LDN42" s="1636"/>
      <c r="LDO42" s="1636"/>
      <c r="LDP42" s="1636"/>
      <c r="LDQ42" s="1636"/>
      <c r="LDR42" s="1636"/>
      <c r="LDS42" s="1636"/>
      <c r="LDT42" s="1636"/>
      <c r="LDU42" s="1636"/>
      <c r="LDV42" s="1636"/>
      <c r="LDW42" s="1636"/>
      <c r="LDX42" s="1636"/>
      <c r="LDY42" s="1636"/>
      <c r="LDZ42" s="1636"/>
      <c r="LEA42" s="1636"/>
      <c r="LEB42" s="1636"/>
      <c r="LEC42" s="1636"/>
      <c r="LED42" s="1636"/>
      <c r="LEE42" s="1636"/>
      <c r="LEF42" s="1636"/>
      <c r="LEG42" s="1636"/>
      <c r="LEH42" s="1636"/>
      <c r="LEI42" s="1636"/>
      <c r="LEJ42" s="1636"/>
      <c r="LEK42" s="1636"/>
      <c r="LEL42" s="1636"/>
      <c r="LEM42" s="1636"/>
      <c r="LEN42" s="1636"/>
      <c r="LEO42" s="1636"/>
      <c r="LEP42" s="1636"/>
      <c r="LEQ42" s="1636"/>
      <c r="LER42" s="1636"/>
      <c r="LES42" s="1636"/>
      <c r="LET42" s="1636"/>
      <c r="LEU42" s="1636"/>
      <c r="LEV42" s="1636"/>
      <c r="LEW42" s="1636"/>
      <c r="LEX42" s="1636"/>
      <c r="LEY42" s="1636"/>
      <c r="LEZ42" s="1636"/>
      <c r="LFA42" s="1636"/>
      <c r="LFB42" s="1636"/>
      <c r="LFC42" s="1636"/>
      <c r="LFD42" s="1636"/>
      <c r="LFE42" s="1636"/>
      <c r="LFF42" s="1636"/>
      <c r="LFG42" s="1636"/>
      <c r="LFH42" s="1636"/>
      <c r="LFI42" s="1636"/>
      <c r="LFJ42" s="1636"/>
      <c r="LFK42" s="1636"/>
      <c r="LFL42" s="1636"/>
      <c r="LFM42" s="1636"/>
      <c r="LFN42" s="1636"/>
      <c r="LFO42" s="1636"/>
      <c r="LFP42" s="1636"/>
      <c r="LFQ42" s="1636"/>
      <c r="LFR42" s="1636"/>
      <c r="LFS42" s="1636"/>
      <c r="LFT42" s="1636"/>
      <c r="LFU42" s="1636"/>
      <c r="LFV42" s="1636"/>
      <c r="LFW42" s="1636"/>
      <c r="LFX42" s="1636"/>
      <c r="LFY42" s="1636"/>
      <c r="LFZ42" s="1636"/>
      <c r="LGA42" s="1636"/>
      <c r="LGB42" s="1636"/>
      <c r="LGC42" s="1636"/>
      <c r="LGD42" s="1636"/>
      <c r="LGE42" s="1636"/>
      <c r="LGF42" s="1636"/>
      <c r="LGG42" s="1636"/>
      <c r="LGH42" s="1636"/>
      <c r="LGI42" s="1636"/>
      <c r="LGJ42" s="1636"/>
      <c r="LGK42" s="1636"/>
      <c r="LGL42" s="1636"/>
      <c r="LGM42" s="1636"/>
      <c r="LGN42" s="1636"/>
      <c r="LGO42" s="1636"/>
      <c r="LGP42" s="1636"/>
      <c r="LGQ42" s="1636"/>
      <c r="LGR42" s="1636"/>
      <c r="LGS42" s="1636"/>
      <c r="LGT42" s="1636"/>
      <c r="LGU42" s="1636"/>
      <c r="LGV42" s="1636"/>
      <c r="LGW42" s="1636"/>
      <c r="LGX42" s="1636"/>
      <c r="LGY42" s="1636"/>
      <c r="LGZ42" s="1636"/>
      <c r="LHA42" s="1636"/>
      <c r="LHB42" s="1636"/>
      <c r="LHC42" s="1636"/>
      <c r="LHD42" s="1636"/>
      <c r="LHE42" s="1636"/>
      <c r="LHF42" s="1636"/>
      <c r="LHG42" s="1636"/>
      <c r="LHH42" s="1636"/>
      <c r="LHI42" s="1636"/>
      <c r="LHJ42" s="1636"/>
      <c r="LHK42" s="1636"/>
      <c r="LHL42" s="1636"/>
      <c r="LHM42" s="1636"/>
      <c r="LHN42" s="1636"/>
      <c r="LHO42" s="1636"/>
      <c r="LHP42" s="1636"/>
      <c r="LHQ42" s="1636"/>
      <c r="LHR42" s="1636"/>
      <c r="LHS42" s="1636"/>
      <c r="LHT42" s="1636"/>
      <c r="LHU42" s="1636"/>
      <c r="LHV42" s="1636"/>
      <c r="LHW42" s="1636"/>
      <c r="LHX42" s="1636"/>
      <c r="LHY42" s="1636"/>
      <c r="LHZ42" s="1636"/>
      <c r="LIA42" s="1636"/>
      <c r="LIB42" s="1636"/>
      <c r="LIC42" s="1636"/>
      <c r="LID42" s="1636"/>
      <c r="LIE42" s="1636"/>
      <c r="LIF42" s="1636"/>
      <c r="LIG42" s="1636"/>
      <c r="LIH42" s="1636"/>
      <c r="LII42" s="1636"/>
      <c r="LIJ42" s="1636"/>
      <c r="LIK42" s="1636"/>
      <c r="LIL42" s="1636"/>
      <c r="LIM42" s="1636"/>
      <c r="LIN42" s="1636"/>
      <c r="LIO42" s="1636"/>
      <c r="LIP42" s="1636"/>
      <c r="LIQ42" s="1636"/>
      <c r="LIR42" s="1636"/>
      <c r="LIS42" s="1636"/>
      <c r="LIT42" s="1636"/>
      <c r="LIU42" s="1636"/>
      <c r="LIV42" s="1636"/>
      <c r="LIW42" s="1636"/>
      <c r="LIX42" s="1636"/>
      <c r="LIY42" s="1636"/>
      <c r="LIZ42" s="1636"/>
      <c r="LJA42" s="1636"/>
      <c r="LJB42" s="1636"/>
      <c r="LJC42" s="1636"/>
      <c r="LJD42" s="1636"/>
      <c r="LJE42" s="1636"/>
      <c r="LJF42" s="1636"/>
      <c r="LJG42" s="1636"/>
      <c r="LJH42" s="1636"/>
      <c r="LJI42" s="1636"/>
      <c r="LJJ42" s="1636"/>
      <c r="LJK42" s="1636"/>
      <c r="LJL42" s="1636"/>
      <c r="LJM42" s="1636"/>
      <c r="LJN42" s="1636"/>
      <c r="LJO42" s="1636"/>
      <c r="LJP42" s="1636"/>
      <c r="LJQ42" s="1636"/>
      <c r="LJR42" s="1636"/>
      <c r="LJS42" s="1636"/>
      <c r="LJT42" s="1636"/>
      <c r="LJU42" s="1636"/>
      <c r="LJV42" s="1636"/>
      <c r="LJW42" s="1636"/>
      <c r="LJX42" s="1636"/>
      <c r="LJY42" s="1636"/>
      <c r="LJZ42" s="1636"/>
      <c r="LKA42" s="1636"/>
      <c r="LKB42" s="1636"/>
      <c r="LKC42" s="1636"/>
      <c r="LKD42" s="1636"/>
      <c r="LKE42" s="1636"/>
      <c r="LKF42" s="1636"/>
      <c r="LKG42" s="1636"/>
      <c r="LKH42" s="1636"/>
      <c r="LKI42" s="1636"/>
      <c r="LKJ42" s="1636"/>
      <c r="LKK42" s="1636"/>
      <c r="LKL42" s="1636"/>
      <c r="LKM42" s="1636"/>
      <c r="LKN42" s="1636"/>
      <c r="LKO42" s="1636"/>
      <c r="LKP42" s="1636"/>
      <c r="LKQ42" s="1636"/>
      <c r="LKR42" s="1636"/>
      <c r="LKS42" s="1636"/>
      <c r="LKT42" s="1636"/>
      <c r="LKU42" s="1636"/>
      <c r="LKV42" s="1636"/>
      <c r="LKW42" s="1636"/>
      <c r="LKX42" s="1636"/>
      <c r="LKY42" s="1636"/>
      <c r="LKZ42" s="1636"/>
      <c r="LLA42" s="1636"/>
      <c r="LLB42" s="1636"/>
      <c r="LLC42" s="1636"/>
      <c r="LLD42" s="1636"/>
      <c r="LLE42" s="1636"/>
      <c r="LLF42" s="1636"/>
      <c r="LLG42" s="1636"/>
      <c r="LLH42" s="1636"/>
      <c r="LLI42" s="1636"/>
      <c r="LLJ42" s="1636"/>
      <c r="LLK42" s="1636"/>
      <c r="LLL42" s="1636"/>
      <c r="LLM42" s="1636"/>
      <c r="LLN42" s="1636"/>
      <c r="LLO42" s="1636"/>
      <c r="LLP42" s="1636"/>
      <c r="LLQ42" s="1636"/>
      <c r="LLR42" s="1636"/>
      <c r="LLS42" s="1636"/>
      <c r="LLT42" s="1636"/>
      <c r="LLU42" s="1636"/>
      <c r="LLV42" s="1636"/>
      <c r="LLW42" s="1636"/>
      <c r="LLX42" s="1636"/>
      <c r="LLY42" s="1636"/>
      <c r="LLZ42" s="1636"/>
      <c r="LMA42" s="1636"/>
      <c r="LMB42" s="1636"/>
      <c r="LMC42" s="1636"/>
      <c r="LMD42" s="1636"/>
      <c r="LME42" s="1636"/>
      <c r="LMF42" s="1636"/>
      <c r="LMG42" s="1636"/>
      <c r="LMH42" s="1636"/>
      <c r="LMI42" s="1636"/>
      <c r="LMJ42" s="1636"/>
      <c r="LMK42" s="1636"/>
      <c r="LML42" s="1636"/>
      <c r="LMM42" s="1636"/>
      <c r="LMN42" s="1636"/>
      <c r="LMO42" s="1636"/>
      <c r="LMP42" s="1636"/>
      <c r="LMQ42" s="1636"/>
      <c r="LMR42" s="1636"/>
      <c r="LMS42" s="1636"/>
      <c r="LMT42" s="1636"/>
      <c r="LMU42" s="1636"/>
      <c r="LMV42" s="1636"/>
      <c r="LMW42" s="1636"/>
      <c r="LMX42" s="1636"/>
      <c r="LMY42" s="1636"/>
      <c r="LMZ42" s="1636"/>
      <c r="LNA42" s="1636"/>
      <c r="LNB42" s="1636"/>
      <c r="LNC42" s="1636"/>
      <c r="LND42" s="1636"/>
      <c r="LNE42" s="1636"/>
      <c r="LNF42" s="1636"/>
      <c r="LNG42" s="1636"/>
      <c r="LNH42" s="1636"/>
      <c r="LNI42" s="1636"/>
      <c r="LNJ42" s="1636"/>
      <c r="LNK42" s="1636"/>
      <c r="LNL42" s="1636"/>
      <c r="LNM42" s="1636"/>
      <c r="LNN42" s="1636"/>
      <c r="LNO42" s="1636"/>
      <c r="LNP42" s="1636"/>
      <c r="LNQ42" s="1636"/>
      <c r="LNR42" s="1636"/>
      <c r="LNS42" s="1636"/>
      <c r="LNT42" s="1636"/>
      <c r="LNU42" s="1636"/>
      <c r="LNV42" s="1636"/>
      <c r="LNW42" s="1636"/>
      <c r="LNX42" s="1636"/>
      <c r="LNY42" s="1636"/>
      <c r="LNZ42" s="1636"/>
      <c r="LOA42" s="1636"/>
      <c r="LOB42" s="1636"/>
      <c r="LOC42" s="1636"/>
      <c r="LOD42" s="1636"/>
      <c r="LOE42" s="1636"/>
      <c r="LOF42" s="1636"/>
      <c r="LOG42" s="1636"/>
      <c r="LOH42" s="1636"/>
      <c r="LOI42" s="1636"/>
      <c r="LOJ42" s="1636"/>
      <c r="LOK42" s="1636"/>
      <c r="LOL42" s="1636"/>
      <c r="LOM42" s="1636"/>
      <c r="LON42" s="1636"/>
      <c r="LOO42" s="1636"/>
      <c r="LOP42" s="1636"/>
      <c r="LOQ42" s="1636"/>
      <c r="LOR42" s="1636"/>
      <c r="LOS42" s="1636"/>
      <c r="LOT42" s="1636"/>
      <c r="LOU42" s="1636"/>
      <c r="LOV42" s="1636"/>
      <c r="LOW42" s="1636"/>
      <c r="LOX42" s="1636"/>
      <c r="LOY42" s="1636"/>
      <c r="LOZ42" s="1636"/>
      <c r="LPA42" s="1636"/>
      <c r="LPB42" s="1636"/>
      <c r="LPC42" s="1636"/>
      <c r="LPD42" s="1636"/>
      <c r="LPE42" s="1636"/>
      <c r="LPF42" s="1636"/>
      <c r="LPG42" s="1636"/>
      <c r="LPH42" s="1636"/>
      <c r="LPI42" s="1636"/>
      <c r="LPJ42" s="1636"/>
      <c r="LPK42" s="1636"/>
      <c r="LPL42" s="1636"/>
      <c r="LPM42" s="1636"/>
      <c r="LPN42" s="1636"/>
      <c r="LPO42" s="1636"/>
      <c r="LPP42" s="1636"/>
      <c r="LPQ42" s="1636"/>
      <c r="LPR42" s="1636"/>
      <c r="LPS42" s="1636"/>
      <c r="LPT42" s="1636"/>
      <c r="LPU42" s="1636"/>
      <c r="LPV42" s="1636"/>
      <c r="LPW42" s="1636"/>
      <c r="LPX42" s="1636"/>
      <c r="LPY42" s="1636"/>
      <c r="LPZ42" s="1636"/>
      <c r="LQA42" s="1636"/>
      <c r="LQB42" s="1636"/>
      <c r="LQC42" s="1636"/>
      <c r="LQD42" s="1636"/>
      <c r="LQE42" s="1636"/>
      <c r="LQF42" s="1636"/>
      <c r="LQG42" s="1636"/>
      <c r="LQH42" s="1636"/>
      <c r="LQI42" s="1636"/>
      <c r="LQJ42" s="1636"/>
      <c r="LQK42" s="1636"/>
      <c r="LQL42" s="1636"/>
      <c r="LQM42" s="1636"/>
      <c r="LQN42" s="1636"/>
      <c r="LQO42" s="1636"/>
      <c r="LQP42" s="1636"/>
      <c r="LQQ42" s="1636"/>
      <c r="LQR42" s="1636"/>
      <c r="LQS42" s="1636"/>
      <c r="LQT42" s="1636"/>
      <c r="LQU42" s="1636"/>
      <c r="LQV42" s="1636"/>
      <c r="LQW42" s="1636"/>
      <c r="LQX42" s="1636"/>
      <c r="LQY42" s="1636"/>
      <c r="LQZ42" s="1636"/>
      <c r="LRA42" s="1636"/>
      <c r="LRB42" s="1636"/>
      <c r="LRC42" s="1636"/>
      <c r="LRD42" s="1636"/>
      <c r="LRE42" s="1636"/>
      <c r="LRF42" s="1636"/>
      <c r="LRG42" s="1636"/>
      <c r="LRH42" s="1636"/>
      <c r="LRI42" s="1636"/>
      <c r="LRJ42" s="1636"/>
      <c r="LRK42" s="1636"/>
      <c r="LRL42" s="1636"/>
      <c r="LRM42" s="1636"/>
      <c r="LRN42" s="1636"/>
      <c r="LRO42" s="1636"/>
      <c r="LRP42" s="1636"/>
      <c r="LRQ42" s="1636"/>
      <c r="LRR42" s="1636"/>
      <c r="LRS42" s="1636"/>
      <c r="LRT42" s="1636"/>
      <c r="LRU42" s="1636"/>
      <c r="LRV42" s="1636"/>
      <c r="LRW42" s="1636"/>
      <c r="LRX42" s="1636"/>
      <c r="LRY42" s="1636"/>
      <c r="LRZ42" s="1636"/>
      <c r="LSA42" s="1636"/>
      <c r="LSB42" s="1636"/>
      <c r="LSC42" s="1636"/>
      <c r="LSD42" s="1636"/>
      <c r="LSE42" s="1636"/>
      <c r="LSF42" s="1636"/>
      <c r="LSG42" s="1636"/>
      <c r="LSH42" s="1636"/>
      <c r="LSI42" s="1636"/>
      <c r="LSJ42" s="1636"/>
      <c r="LSK42" s="1636"/>
      <c r="LSL42" s="1636"/>
      <c r="LSM42" s="1636"/>
      <c r="LSN42" s="1636"/>
      <c r="LSO42" s="1636"/>
      <c r="LSP42" s="1636"/>
      <c r="LSQ42" s="1636"/>
      <c r="LSR42" s="1636"/>
      <c r="LSS42" s="1636"/>
      <c r="LST42" s="1636"/>
      <c r="LSU42" s="1636"/>
      <c r="LSV42" s="1636"/>
      <c r="LSW42" s="1636"/>
      <c r="LSX42" s="1636"/>
      <c r="LSY42" s="1636"/>
      <c r="LSZ42" s="1636"/>
      <c r="LTA42" s="1636"/>
      <c r="LTB42" s="1636"/>
      <c r="LTC42" s="1636"/>
      <c r="LTD42" s="1636"/>
      <c r="LTE42" s="1636"/>
      <c r="LTF42" s="1636"/>
      <c r="LTG42" s="1636"/>
      <c r="LTH42" s="1636"/>
      <c r="LTI42" s="1636"/>
      <c r="LTJ42" s="1636"/>
      <c r="LTK42" s="1636"/>
      <c r="LTL42" s="1636"/>
      <c r="LTM42" s="1636"/>
      <c r="LTN42" s="1636"/>
      <c r="LTO42" s="1636"/>
      <c r="LTP42" s="1636"/>
      <c r="LTQ42" s="1636"/>
      <c r="LTR42" s="1636"/>
      <c r="LTS42" s="1636"/>
      <c r="LTT42" s="1636"/>
      <c r="LTU42" s="1636"/>
      <c r="LTV42" s="1636"/>
      <c r="LTW42" s="1636"/>
      <c r="LTX42" s="1636"/>
      <c r="LTY42" s="1636"/>
      <c r="LTZ42" s="1636"/>
      <c r="LUA42" s="1636"/>
      <c r="LUB42" s="1636"/>
      <c r="LUC42" s="1636"/>
      <c r="LUD42" s="1636"/>
      <c r="LUE42" s="1636"/>
      <c r="LUF42" s="1636"/>
      <c r="LUG42" s="1636"/>
      <c r="LUH42" s="1636"/>
      <c r="LUI42" s="1636"/>
      <c r="LUJ42" s="1636"/>
      <c r="LUK42" s="1636"/>
      <c r="LUL42" s="1636"/>
      <c r="LUM42" s="1636"/>
      <c r="LUN42" s="1636"/>
      <c r="LUO42" s="1636"/>
      <c r="LUP42" s="1636"/>
      <c r="LUQ42" s="1636"/>
      <c r="LUR42" s="1636"/>
      <c r="LUS42" s="1636"/>
      <c r="LUT42" s="1636"/>
      <c r="LUU42" s="1636"/>
      <c r="LUV42" s="1636"/>
      <c r="LUW42" s="1636"/>
      <c r="LUX42" s="1636"/>
      <c r="LUY42" s="1636"/>
      <c r="LUZ42" s="1636"/>
      <c r="LVA42" s="1636"/>
      <c r="LVB42" s="1636"/>
      <c r="LVC42" s="1636"/>
      <c r="LVD42" s="1636"/>
      <c r="LVE42" s="1636"/>
      <c r="LVF42" s="1636"/>
      <c r="LVG42" s="1636"/>
      <c r="LVH42" s="1636"/>
      <c r="LVI42" s="1636"/>
      <c r="LVJ42" s="1636"/>
      <c r="LVK42" s="1636"/>
      <c r="LVL42" s="1636"/>
      <c r="LVM42" s="1636"/>
      <c r="LVN42" s="1636"/>
      <c r="LVO42" s="1636"/>
      <c r="LVP42" s="1636"/>
      <c r="LVQ42" s="1636"/>
      <c r="LVR42" s="1636"/>
      <c r="LVS42" s="1636"/>
      <c r="LVT42" s="1636"/>
      <c r="LVU42" s="1636"/>
      <c r="LVV42" s="1636"/>
      <c r="LVW42" s="1636"/>
      <c r="LVX42" s="1636"/>
      <c r="LVY42" s="1636"/>
      <c r="LVZ42" s="1636"/>
      <c r="LWA42" s="1636"/>
      <c r="LWB42" s="1636"/>
      <c r="LWC42" s="1636"/>
      <c r="LWD42" s="1636"/>
      <c r="LWE42" s="1636"/>
      <c r="LWF42" s="1636"/>
      <c r="LWG42" s="1636"/>
      <c r="LWH42" s="1636"/>
      <c r="LWI42" s="1636"/>
      <c r="LWJ42" s="1636"/>
      <c r="LWK42" s="1636"/>
      <c r="LWL42" s="1636"/>
      <c r="LWM42" s="1636"/>
      <c r="LWN42" s="1636"/>
      <c r="LWO42" s="1636"/>
      <c r="LWP42" s="1636"/>
      <c r="LWQ42" s="1636"/>
      <c r="LWR42" s="1636"/>
      <c r="LWS42" s="1636"/>
      <c r="LWT42" s="1636"/>
      <c r="LWU42" s="1636"/>
      <c r="LWV42" s="1636"/>
      <c r="LWW42" s="1636"/>
      <c r="LWX42" s="1636"/>
      <c r="LWY42" s="1636"/>
      <c r="LWZ42" s="1636"/>
      <c r="LXA42" s="1636"/>
      <c r="LXB42" s="1636"/>
      <c r="LXC42" s="1636"/>
      <c r="LXD42" s="1636"/>
      <c r="LXE42" s="1636"/>
      <c r="LXF42" s="1636"/>
      <c r="LXG42" s="1636"/>
      <c r="LXH42" s="1636"/>
      <c r="LXI42" s="1636"/>
      <c r="LXJ42" s="1636"/>
      <c r="LXK42" s="1636"/>
      <c r="LXL42" s="1636"/>
      <c r="LXM42" s="1636"/>
      <c r="LXN42" s="1636"/>
      <c r="LXO42" s="1636"/>
      <c r="LXP42" s="1636"/>
      <c r="LXQ42" s="1636"/>
      <c r="LXR42" s="1636"/>
      <c r="LXS42" s="1636"/>
      <c r="LXT42" s="1636"/>
      <c r="LXU42" s="1636"/>
      <c r="LXV42" s="1636"/>
      <c r="LXW42" s="1636"/>
      <c r="LXX42" s="1636"/>
      <c r="LXY42" s="1636"/>
      <c r="LXZ42" s="1636"/>
      <c r="LYA42" s="1636"/>
      <c r="LYB42" s="1636"/>
      <c r="LYC42" s="1636"/>
      <c r="LYD42" s="1636"/>
      <c r="LYE42" s="1636"/>
      <c r="LYF42" s="1636"/>
      <c r="LYG42" s="1636"/>
      <c r="LYH42" s="1636"/>
      <c r="LYI42" s="1636"/>
      <c r="LYJ42" s="1636"/>
      <c r="LYK42" s="1636"/>
      <c r="LYL42" s="1636"/>
      <c r="LYM42" s="1636"/>
      <c r="LYN42" s="1636"/>
      <c r="LYO42" s="1636"/>
      <c r="LYP42" s="1636"/>
      <c r="LYQ42" s="1636"/>
      <c r="LYR42" s="1636"/>
      <c r="LYS42" s="1636"/>
      <c r="LYT42" s="1636"/>
      <c r="LYU42" s="1636"/>
      <c r="LYV42" s="1636"/>
      <c r="LYW42" s="1636"/>
      <c r="LYX42" s="1636"/>
      <c r="LYY42" s="1636"/>
      <c r="LYZ42" s="1636"/>
      <c r="LZA42" s="1636"/>
      <c r="LZB42" s="1636"/>
      <c r="LZC42" s="1636"/>
      <c r="LZD42" s="1636"/>
      <c r="LZE42" s="1636"/>
      <c r="LZF42" s="1636"/>
      <c r="LZG42" s="1636"/>
      <c r="LZH42" s="1636"/>
      <c r="LZI42" s="1636"/>
      <c r="LZJ42" s="1636"/>
      <c r="LZK42" s="1636"/>
      <c r="LZL42" s="1636"/>
      <c r="LZM42" s="1636"/>
      <c r="LZN42" s="1636"/>
      <c r="LZO42" s="1636"/>
      <c r="LZP42" s="1636"/>
      <c r="LZQ42" s="1636"/>
      <c r="LZR42" s="1636"/>
      <c r="LZS42" s="1636"/>
      <c r="LZT42" s="1636"/>
      <c r="LZU42" s="1636"/>
      <c r="LZV42" s="1636"/>
      <c r="LZW42" s="1636"/>
      <c r="LZX42" s="1636"/>
      <c r="LZY42" s="1636"/>
      <c r="LZZ42" s="1636"/>
      <c r="MAA42" s="1636"/>
      <c r="MAB42" s="1636"/>
      <c r="MAC42" s="1636"/>
      <c r="MAD42" s="1636"/>
      <c r="MAE42" s="1636"/>
      <c r="MAF42" s="1636"/>
      <c r="MAG42" s="1636"/>
      <c r="MAH42" s="1636"/>
      <c r="MAI42" s="1636"/>
      <c r="MAJ42" s="1636"/>
      <c r="MAK42" s="1636"/>
      <c r="MAL42" s="1636"/>
      <c r="MAM42" s="1636"/>
      <c r="MAN42" s="1636"/>
      <c r="MAO42" s="1636"/>
      <c r="MAP42" s="1636"/>
      <c r="MAQ42" s="1636"/>
      <c r="MAR42" s="1636"/>
      <c r="MAS42" s="1636"/>
      <c r="MAT42" s="1636"/>
      <c r="MAU42" s="1636"/>
      <c r="MAV42" s="1636"/>
      <c r="MAW42" s="1636"/>
      <c r="MAX42" s="1636"/>
      <c r="MAY42" s="1636"/>
      <c r="MAZ42" s="1636"/>
      <c r="MBA42" s="1636"/>
      <c r="MBB42" s="1636"/>
      <c r="MBC42" s="1636"/>
      <c r="MBD42" s="1636"/>
      <c r="MBE42" s="1636"/>
      <c r="MBF42" s="1636"/>
      <c r="MBG42" s="1636"/>
      <c r="MBH42" s="1636"/>
      <c r="MBI42" s="1636"/>
      <c r="MBJ42" s="1636"/>
      <c r="MBK42" s="1636"/>
      <c r="MBL42" s="1636"/>
      <c r="MBM42" s="1636"/>
      <c r="MBN42" s="1636"/>
      <c r="MBO42" s="1636"/>
      <c r="MBP42" s="1636"/>
      <c r="MBQ42" s="1636"/>
      <c r="MBR42" s="1636"/>
      <c r="MBS42" s="1636"/>
      <c r="MBT42" s="1636"/>
      <c r="MBU42" s="1636"/>
      <c r="MBV42" s="1636"/>
      <c r="MBW42" s="1636"/>
      <c r="MBX42" s="1636"/>
      <c r="MBY42" s="1636"/>
      <c r="MBZ42" s="1636"/>
      <c r="MCA42" s="1636"/>
      <c r="MCB42" s="1636"/>
      <c r="MCC42" s="1636"/>
      <c r="MCD42" s="1636"/>
      <c r="MCE42" s="1636"/>
      <c r="MCF42" s="1636"/>
      <c r="MCG42" s="1636"/>
      <c r="MCH42" s="1636"/>
      <c r="MCI42" s="1636"/>
      <c r="MCJ42" s="1636"/>
      <c r="MCK42" s="1636"/>
      <c r="MCL42" s="1636"/>
      <c r="MCM42" s="1636"/>
      <c r="MCN42" s="1636"/>
      <c r="MCO42" s="1636"/>
      <c r="MCP42" s="1636"/>
      <c r="MCQ42" s="1636"/>
      <c r="MCR42" s="1636"/>
      <c r="MCS42" s="1636"/>
      <c r="MCT42" s="1636"/>
      <c r="MCU42" s="1636"/>
      <c r="MCV42" s="1636"/>
      <c r="MCW42" s="1636"/>
      <c r="MCX42" s="1636"/>
      <c r="MCY42" s="1636"/>
      <c r="MCZ42" s="1636"/>
      <c r="MDA42" s="1636"/>
      <c r="MDB42" s="1636"/>
      <c r="MDC42" s="1636"/>
      <c r="MDD42" s="1636"/>
      <c r="MDE42" s="1636"/>
      <c r="MDF42" s="1636"/>
      <c r="MDG42" s="1636"/>
      <c r="MDH42" s="1636"/>
      <c r="MDI42" s="1636"/>
      <c r="MDJ42" s="1636"/>
      <c r="MDK42" s="1636"/>
      <c r="MDL42" s="1636"/>
      <c r="MDM42" s="1636"/>
      <c r="MDN42" s="1636"/>
      <c r="MDO42" s="1636"/>
      <c r="MDP42" s="1636"/>
      <c r="MDQ42" s="1636"/>
      <c r="MDR42" s="1636"/>
      <c r="MDS42" s="1636"/>
      <c r="MDT42" s="1636"/>
      <c r="MDU42" s="1636"/>
      <c r="MDV42" s="1636"/>
      <c r="MDW42" s="1636"/>
      <c r="MDX42" s="1636"/>
      <c r="MDY42" s="1636"/>
      <c r="MDZ42" s="1636"/>
      <c r="MEA42" s="1636"/>
      <c r="MEB42" s="1636"/>
      <c r="MEC42" s="1636"/>
      <c r="MED42" s="1636"/>
      <c r="MEE42" s="1636"/>
      <c r="MEF42" s="1636"/>
      <c r="MEG42" s="1636"/>
      <c r="MEH42" s="1636"/>
      <c r="MEI42" s="1636"/>
      <c r="MEJ42" s="1636"/>
      <c r="MEK42" s="1636"/>
      <c r="MEL42" s="1636"/>
      <c r="MEM42" s="1636"/>
      <c r="MEN42" s="1636"/>
      <c r="MEO42" s="1636"/>
      <c r="MEP42" s="1636"/>
      <c r="MEQ42" s="1636"/>
      <c r="MER42" s="1636"/>
      <c r="MES42" s="1636"/>
      <c r="MET42" s="1636"/>
      <c r="MEU42" s="1636"/>
      <c r="MEV42" s="1636"/>
      <c r="MEW42" s="1636"/>
      <c r="MEX42" s="1636"/>
      <c r="MEY42" s="1636"/>
      <c r="MEZ42" s="1636"/>
      <c r="MFA42" s="1636"/>
      <c r="MFB42" s="1636"/>
      <c r="MFC42" s="1636"/>
      <c r="MFD42" s="1636"/>
      <c r="MFE42" s="1636"/>
      <c r="MFF42" s="1636"/>
      <c r="MFG42" s="1636"/>
      <c r="MFH42" s="1636"/>
      <c r="MFI42" s="1636"/>
      <c r="MFJ42" s="1636"/>
      <c r="MFK42" s="1636"/>
      <c r="MFL42" s="1636"/>
      <c r="MFM42" s="1636"/>
      <c r="MFN42" s="1636"/>
      <c r="MFO42" s="1636"/>
      <c r="MFP42" s="1636"/>
      <c r="MFQ42" s="1636"/>
      <c r="MFR42" s="1636"/>
      <c r="MFS42" s="1636"/>
      <c r="MFT42" s="1636"/>
      <c r="MFU42" s="1636"/>
      <c r="MFV42" s="1636"/>
      <c r="MFW42" s="1636"/>
      <c r="MFX42" s="1636"/>
      <c r="MFY42" s="1636"/>
      <c r="MFZ42" s="1636"/>
      <c r="MGA42" s="1636"/>
      <c r="MGB42" s="1636"/>
      <c r="MGC42" s="1636"/>
      <c r="MGD42" s="1636"/>
      <c r="MGE42" s="1636"/>
      <c r="MGF42" s="1636"/>
      <c r="MGG42" s="1636"/>
      <c r="MGH42" s="1636"/>
      <c r="MGI42" s="1636"/>
      <c r="MGJ42" s="1636"/>
      <c r="MGK42" s="1636"/>
      <c r="MGL42" s="1636"/>
      <c r="MGM42" s="1636"/>
      <c r="MGN42" s="1636"/>
      <c r="MGO42" s="1636"/>
      <c r="MGP42" s="1636"/>
      <c r="MGQ42" s="1636"/>
      <c r="MGR42" s="1636"/>
      <c r="MGS42" s="1636"/>
      <c r="MGT42" s="1636"/>
      <c r="MGU42" s="1636"/>
      <c r="MGV42" s="1636"/>
      <c r="MGW42" s="1636"/>
      <c r="MGX42" s="1636"/>
      <c r="MGY42" s="1636"/>
      <c r="MGZ42" s="1636"/>
      <c r="MHA42" s="1636"/>
      <c r="MHB42" s="1636"/>
      <c r="MHC42" s="1636"/>
      <c r="MHD42" s="1636"/>
      <c r="MHE42" s="1636"/>
      <c r="MHF42" s="1636"/>
      <c r="MHG42" s="1636"/>
      <c r="MHH42" s="1636"/>
      <c r="MHI42" s="1636"/>
      <c r="MHJ42" s="1636"/>
      <c r="MHK42" s="1636"/>
      <c r="MHL42" s="1636"/>
      <c r="MHM42" s="1636"/>
      <c r="MHN42" s="1636"/>
      <c r="MHO42" s="1636"/>
      <c r="MHP42" s="1636"/>
      <c r="MHQ42" s="1636"/>
      <c r="MHR42" s="1636"/>
      <c r="MHS42" s="1636"/>
      <c r="MHT42" s="1636"/>
      <c r="MHU42" s="1636"/>
      <c r="MHV42" s="1636"/>
      <c r="MHW42" s="1636"/>
      <c r="MHX42" s="1636"/>
      <c r="MHY42" s="1636"/>
      <c r="MHZ42" s="1636"/>
      <c r="MIA42" s="1636"/>
      <c r="MIB42" s="1636"/>
      <c r="MIC42" s="1636"/>
      <c r="MID42" s="1636"/>
      <c r="MIE42" s="1636"/>
      <c r="MIF42" s="1636"/>
      <c r="MIG42" s="1636"/>
      <c r="MIH42" s="1636"/>
      <c r="MII42" s="1636"/>
      <c r="MIJ42" s="1636"/>
      <c r="MIK42" s="1636"/>
      <c r="MIL42" s="1636"/>
      <c r="MIM42" s="1636"/>
      <c r="MIN42" s="1636"/>
      <c r="MIO42" s="1636"/>
      <c r="MIP42" s="1636"/>
      <c r="MIQ42" s="1636"/>
      <c r="MIR42" s="1636"/>
      <c r="MIS42" s="1636"/>
      <c r="MIT42" s="1636"/>
      <c r="MIU42" s="1636"/>
      <c r="MIV42" s="1636"/>
      <c r="MIW42" s="1636"/>
      <c r="MIX42" s="1636"/>
      <c r="MIY42" s="1636"/>
      <c r="MIZ42" s="1636"/>
      <c r="MJA42" s="1636"/>
      <c r="MJB42" s="1636"/>
      <c r="MJC42" s="1636"/>
      <c r="MJD42" s="1636"/>
      <c r="MJE42" s="1636"/>
      <c r="MJF42" s="1636"/>
      <c r="MJG42" s="1636"/>
      <c r="MJH42" s="1636"/>
      <c r="MJI42" s="1636"/>
      <c r="MJJ42" s="1636"/>
      <c r="MJK42" s="1636"/>
      <c r="MJL42" s="1636"/>
      <c r="MJM42" s="1636"/>
      <c r="MJN42" s="1636"/>
      <c r="MJO42" s="1636"/>
      <c r="MJP42" s="1636"/>
      <c r="MJQ42" s="1636"/>
      <c r="MJR42" s="1636"/>
      <c r="MJS42" s="1636"/>
      <c r="MJT42" s="1636"/>
      <c r="MJU42" s="1636"/>
      <c r="MJV42" s="1636"/>
      <c r="MJW42" s="1636"/>
      <c r="MJX42" s="1636"/>
      <c r="MJY42" s="1636"/>
      <c r="MJZ42" s="1636"/>
      <c r="MKA42" s="1636"/>
      <c r="MKB42" s="1636"/>
      <c r="MKC42" s="1636"/>
      <c r="MKD42" s="1636"/>
      <c r="MKE42" s="1636"/>
      <c r="MKF42" s="1636"/>
      <c r="MKG42" s="1636"/>
      <c r="MKH42" s="1636"/>
      <c r="MKI42" s="1636"/>
      <c r="MKJ42" s="1636"/>
      <c r="MKK42" s="1636"/>
      <c r="MKL42" s="1636"/>
      <c r="MKM42" s="1636"/>
      <c r="MKN42" s="1636"/>
      <c r="MKO42" s="1636"/>
      <c r="MKP42" s="1636"/>
      <c r="MKQ42" s="1636"/>
      <c r="MKR42" s="1636"/>
      <c r="MKS42" s="1636"/>
      <c r="MKT42" s="1636"/>
      <c r="MKU42" s="1636"/>
      <c r="MKV42" s="1636"/>
      <c r="MKW42" s="1636"/>
      <c r="MKX42" s="1636"/>
      <c r="MKY42" s="1636"/>
      <c r="MKZ42" s="1636"/>
      <c r="MLA42" s="1636"/>
      <c r="MLB42" s="1636"/>
      <c r="MLC42" s="1636"/>
      <c r="MLD42" s="1636"/>
      <c r="MLE42" s="1636"/>
      <c r="MLF42" s="1636"/>
      <c r="MLG42" s="1636"/>
      <c r="MLH42" s="1636"/>
      <c r="MLI42" s="1636"/>
      <c r="MLJ42" s="1636"/>
      <c r="MLK42" s="1636"/>
      <c r="MLL42" s="1636"/>
      <c r="MLM42" s="1636"/>
      <c r="MLN42" s="1636"/>
      <c r="MLO42" s="1636"/>
      <c r="MLP42" s="1636"/>
      <c r="MLQ42" s="1636"/>
      <c r="MLR42" s="1636"/>
      <c r="MLS42" s="1636"/>
      <c r="MLT42" s="1636"/>
      <c r="MLU42" s="1636"/>
      <c r="MLV42" s="1636"/>
      <c r="MLW42" s="1636"/>
      <c r="MLX42" s="1636"/>
      <c r="MLY42" s="1636"/>
      <c r="MLZ42" s="1636"/>
      <c r="MMA42" s="1636"/>
      <c r="MMB42" s="1636"/>
      <c r="MMC42" s="1636"/>
      <c r="MMD42" s="1636"/>
      <c r="MME42" s="1636"/>
      <c r="MMF42" s="1636"/>
      <c r="MMG42" s="1636"/>
      <c r="MMH42" s="1636"/>
      <c r="MMI42" s="1636"/>
      <c r="MMJ42" s="1636"/>
      <c r="MMK42" s="1636"/>
      <c r="MML42" s="1636"/>
      <c r="MMM42" s="1636"/>
      <c r="MMN42" s="1636"/>
      <c r="MMO42" s="1636"/>
      <c r="MMP42" s="1636"/>
      <c r="MMQ42" s="1636"/>
      <c r="MMR42" s="1636"/>
      <c r="MMS42" s="1636"/>
      <c r="MMT42" s="1636"/>
      <c r="MMU42" s="1636"/>
      <c r="MMV42" s="1636"/>
      <c r="MMW42" s="1636"/>
      <c r="MMX42" s="1636"/>
      <c r="MMY42" s="1636"/>
      <c r="MMZ42" s="1636"/>
      <c r="MNA42" s="1636"/>
      <c r="MNB42" s="1636"/>
      <c r="MNC42" s="1636"/>
      <c r="MND42" s="1636"/>
      <c r="MNE42" s="1636"/>
      <c r="MNF42" s="1636"/>
      <c r="MNG42" s="1636"/>
      <c r="MNH42" s="1636"/>
      <c r="MNI42" s="1636"/>
      <c r="MNJ42" s="1636"/>
      <c r="MNK42" s="1636"/>
      <c r="MNL42" s="1636"/>
      <c r="MNM42" s="1636"/>
      <c r="MNN42" s="1636"/>
      <c r="MNO42" s="1636"/>
      <c r="MNP42" s="1636"/>
      <c r="MNQ42" s="1636"/>
      <c r="MNR42" s="1636"/>
      <c r="MNS42" s="1636"/>
      <c r="MNT42" s="1636"/>
      <c r="MNU42" s="1636"/>
      <c r="MNV42" s="1636"/>
      <c r="MNW42" s="1636"/>
      <c r="MNX42" s="1636"/>
      <c r="MNY42" s="1636"/>
      <c r="MNZ42" s="1636"/>
      <c r="MOA42" s="1636"/>
      <c r="MOB42" s="1636"/>
      <c r="MOC42" s="1636"/>
      <c r="MOD42" s="1636"/>
      <c r="MOE42" s="1636"/>
      <c r="MOF42" s="1636"/>
      <c r="MOG42" s="1636"/>
      <c r="MOH42" s="1636"/>
      <c r="MOI42" s="1636"/>
      <c r="MOJ42" s="1636"/>
      <c r="MOK42" s="1636"/>
      <c r="MOL42" s="1636"/>
      <c r="MOM42" s="1636"/>
      <c r="MON42" s="1636"/>
      <c r="MOO42" s="1636"/>
      <c r="MOP42" s="1636"/>
      <c r="MOQ42" s="1636"/>
      <c r="MOR42" s="1636"/>
      <c r="MOS42" s="1636"/>
      <c r="MOT42" s="1636"/>
      <c r="MOU42" s="1636"/>
      <c r="MOV42" s="1636"/>
      <c r="MOW42" s="1636"/>
      <c r="MOX42" s="1636"/>
      <c r="MOY42" s="1636"/>
      <c r="MOZ42" s="1636"/>
      <c r="MPA42" s="1636"/>
      <c r="MPB42" s="1636"/>
      <c r="MPC42" s="1636"/>
      <c r="MPD42" s="1636"/>
      <c r="MPE42" s="1636"/>
      <c r="MPF42" s="1636"/>
      <c r="MPG42" s="1636"/>
      <c r="MPH42" s="1636"/>
      <c r="MPI42" s="1636"/>
      <c r="MPJ42" s="1636"/>
      <c r="MPK42" s="1636"/>
      <c r="MPL42" s="1636"/>
      <c r="MPM42" s="1636"/>
      <c r="MPN42" s="1636"/>
      <c r="MPO42" s="1636"/>
      <c r="MPP42" s="1636"/>
      <c r="MPQ42" s="1636"/>
      <c r="MPR42" s="1636"/>
      <c r="MPS42" s="1636"/>
      <c r="MPT42" s="1636"/>
      <c r="MPU42" s="1636"/>
      <c r="MPV42" s="1636"/>
      <c r="MPW42" s="1636"/>
      <c r="MPX42" s="1636"/>
      <c r="MPY42" s="1636"/>
      <c r="MPZ42" s="1636"/>
      <c r="MQA42" s="1636"/>
      <c r="MQB42" s="1636"/>
      <c r="MQC42" s="1636"/>
      <c r="MQD42" s="1636"/>
      <c r="MQE42" s="1636"/>
      <c r="MQF42" s="1636"/>
      <c r="MQG42" s="1636"/>
      <c r="MQH42" s="1636"/>
      <c r="MQI42" s="1636"/>
      <c r="MQJ42" s="1636"/>
      <c r="MQK42" s="1636"/>
      <c r="MQL42" s="1636"/>
      <c r="MQM42" s="1636"/>
      <c r="MQN42" s="1636"/>
      <c r="MQO42" s="1636"/>
      <c r="MQP42" s="1636"/>
      <c r="MQQ42" s="1636"/>
      <c r="MQR42" s="1636"/>
      <c r="MQS42" s="1636"/>
      <c r="MQT42" s="1636"/>
      <c r="MQU42" s="1636"/>
      <c r="MQV42" s="1636"/>
      <c r="MQW42" s="1636"/>
      <c r="MQX42" s="1636"/>
      <c r="MQY42" s="1636"/>
      <c r="MQZ42" s="1636"/>
      <c r="MRA42" s="1636"/>
      <c r="MRB42" s="1636"/>
      <c r="MRC42" s="1636"/>
      <c r="MRD42" s="1636"/>
      <c r="MRE42" s="1636"/>
      <c r="MRF42" s="1636"/>
      <c r="MRG42" s="1636"/>
      <c r="MRH42" s="1636"/>
      <c r="MRI42" s="1636"/>
      <c r="MRJ42" s="1636"/>
      <c r="MRK42" s="1636"/>
      <c r="MRL42" s="1636"/>
      <c r="MRM42" s="1636"/>
      <c r="MRN42" s="1636"/>
      <c r="MRO42" s="1636"/>
      <c r="MRP42" s="1636"/>
      <c r="MRQ42" s="1636"/>
      <c r="MRR42" s="1636"/>
      <c r="MRS42" s="1636"/>
      <c r="MRT42" s="1636"/>
      <c r="MRU42" s="1636"/>
      <c r="MRV42" s="1636"/>
      <c r="MRW42" s="1636"/>
      <c r="MRX42" s="1636"/>
      <c r="MRY42" s="1636"/>
      <c r="MRZ42" s="1636"/>
      <c r="MSA42" s="1636"/>
      <c r="MSB42" s="1636"/>
      <c r="MSC42" s="1636"/>
      <c r="MSD42" s="1636"/>
      <c r="MSE42" s="1636"/>
      <c r="MSF42" s="1636"/>
      <c r="MSG42" s="1636"/>
      <c r="MSH42" s="1636"/>
      <c r="MSI42" s="1636"/>
      <c r="MSJ42" s="1636"/>
      <c r="MSK42" s="1636"/>
      <c r="MSL42" s="1636"/>
      <c r="MSM42" s="1636"/>
      <c r="MSN42" s="1636"/>
      <c r="MSO42" s="1636"/>
      <c r="MSP42" s="1636"/>
      <c r="MSQ42" s="1636"/>
      <c r="MSR42" s="1636"/>
      <c r="MSS42" s="1636"/>
      <c r="MST42" s="1636"/>
      <c r="MSU42" s="1636"/>
      <c r="MSV42" s="1636"/>
      <c r="MSW42" s="1636"/>
      <c r="MSX42" s="1636"/>
      <c r="MSY42" s="1636"/>
      <c r="MSZ42" s="1636"/>
      <c r="MTA42" s="1636"/>
      <c r="MTB42" s="1636"/>
      <c r="MTC42" s="1636"/>
      <c r="MTD42" s="1636"/>
      <c r="MTE42" s="1636"/>
      <c r="MTF42" s="1636"/>
      <c r="MTG42" s="1636"/>
      <c r="MTH42" s="1636"/>
      <c r="MTI42" s="1636"/>
      <c r="MTJ42" s="1636"/>
      <c r="MTK42" s="1636"/>
      <c r="MTL42" s="1636"/>
      <c r="MTM42" s="1636"/>
      <c r="MTN42" s="1636"/>
      <c r="MTO42" s="1636"/>
      <c r="MTP42" s="1636"/>
      <c r="MTQ42" s="1636"/>
      <c r="MTR42" s="1636"/>
      <c r="MTS42" s="1636"/>
      <c r="MTT42" s="1636"/>
      <c r="MTU42" s="1636"/>
      <c r="MTV42" s="1636"/>
      <c r="MTW42" s="1636"/>
      <c r="MTX42" s="1636"/>
      <c r="MTY42" s="1636"/>
      <c r="MTZ42" s="1636"/>
      <c r="MUA42" s="1636"/>
      <c r="MUB42" s="1636"/>
      <c r="MUC42" s="1636"/>
      <c r="MUD42" s="1636"/>
      <c r="MUE42" s="1636"/>
      <c r="MUF42" s="1636"/>
      <c r="MUG42" s="1636"/>
      <c r="MUH42" s="1636"/>
      <c r="MUI42" s="1636"/>
      <c r="MUJ42" s="1636"/>
      <c r="MUK42" s="1636"/>
      <c r="MUL42" s="1636"/>
      <c r="MUM42" s="1636"/>
      <c r="MUN42" s="1636"/>
      <c r="MUO42" s="1636"/>
      <c r="MUP42" s="1636"/>
      <c r="MUQ42" s="1636"/>
      <c r="MUR42" s="1636"/>
      <c r="MUS42" s="1636"/>
      <c r="MUT42" s="1636"/>
      <c r="MUU42" s="1636"/>
      <c r="MUV42" s="1636"/>
      <c r="MUW42" s="1636"/>
      <c r="MUX42" s="1636"/>
      <c r="MUY42" s="1636"/>
      <c r="MUZ42" s="1636"/>
      <c r="MVA42" s="1636"/>
      <c r="MVB42" s="1636"/>
      <c r="MVC42" s="1636"/>
      <c r="MVD42" s="1636"/>
      <c r="MVE42" s="1636"/>
      <c r="MVF42" s="1636"/>
      <c r="MVG42" s="1636"/>
      <c r="MVH42" s="1636"/>
      <c r="MVI42" s="1636"/>
      <c r="MVJ42" s="1636"/>
      <c r="MVK42" s="1636"/>
      <c r="MVL42" s="1636"/>
      <c r="MVM42" s="1636"/>
      <c r="MVN42" s="1636"/>
      <c r="MVO42" s="1636"/>
      <c r="MVP42" s="1636"/>
      <c r="MVQ42" s="1636"/>
      <c r="MVR42" s="1636"/>
      <c r="MVS42" s="1636"/>
      <c r="MVT42" s="1636"/>
      <c r="MVU42" s="1636"/>
      <c r="MVV42" s="1636"/>
      <c r="MVW42" s="1636"/>
      <c r="MVX42" s="1636"/>
      <c r="MVY42" s="1636"/>
      <c r="MVZ42" s="1636"/>
      <c r="MWA42" s="1636"/>
      <c r="MWB42" s="1636"/>
      <c r="MWC42" s="1636"/>
      <c r="MWD42" s="1636"/>
      <c r="MWE42" s="1636"/>
      <c r="MWF42" s="1636"/>
      <c r="MWG42" s="1636"/>
      <c r="MWH42" s="1636"/>
      <c r="MWI42" s="1636"/>
      <c r="MWJ42" s="1636"/>
      <c r="MWK42" s="1636"/>
      <c r="MWL42" s="1636"/>
      <c r="MWM42" s="1636"/>
      <c r="MWN42" s="1636"/>
      <c r="MWO42" s="1636"/>
      <c r="MWP42" s="1636"/>
      <c r="MWQ42" s="1636"/>
      <c r="MWR42" s="1636"/>
      <c r="MWS42" s="1636"/>
      <c r="MWT42" s="1636"/>
      <c r="MWU42" s="1636"/>
      <c r="MWV42" s="1636"/>
      <c r="MWW42" s="1636"/>
      <c r="MWX42" s="1636"/>
      <c r="MWY42" s="1636"/>
      <c r="MWZ42" s="1636"/>
      <c r="MXA42" s="1636"/>
      <c r="MXB42" s="1636"/>
      <c r="MXC42" s="1636"/>
      <c r="MXD42" s="1636"/>
      <c r="MXE42" s="1636"/>
      <c r="MXF42" s="1636"/>
      <c r="MXG42" s="1636"/>
      <c r="MXH42" s="1636"/>
      <c r="MXI42" s="1636"/>
      <c r="MXJ42" s="1636"/>
      <c r="MXK42" s="1636"/>
      <c r="MXL42" s="1636"/>
      <c r="MXM42" s="1636"/>
      <c r="MXN42" s="1636"/>
      <c r="MXO42" s="1636"/>
      <c r="MXP42" s="1636"/>
      <c r="MXQ42" s="1636"/>
      <c r="MXR42" s="1636"/>
      <c r="MXS42" s="1636"/>
      <c r="MXT42" s="1636"/>
      <c r="MXU42" s="1636"/>
      <c r="MXV42" s="1636"/>
      <c r="MXW42" s="1636"/>
      <c r="MXX42" s="1636"/>
      <c r="MXY42" s="1636"/>
      <c r="MXZ42" s="1636"/>
      <c r="MYA42" s="1636"/>
      <c r="MYB42" s="1636"/>
      <c r="MYC42" s="1636"/>
      <c r="MYD42" s="1636"/>
      <c r="MYE42" s="1636"/>
      <c r="MYF42" s="1636"/>
      <c r="MYG42" s="1636"/>
      <c r="MYH42" s="1636"/>
      <c r="MYI42" s="1636"/>
      <c r="MYJ42" s="1636"/>
      <c r="MYK42" s="1636"/>
      <c r="MYL42" s="1636"/>
      <c r="MYM42" s="1636"/>
      <c r="MYN42" s="1636"/>
      <c r="MYO42" s="1636"/>
      <c r="MYP42" s="1636"/>
      <c r="MYQ42" s="1636"/>
      <c r="MYR42" s="1636"/>
      <c r="MYS42" s="1636"/>
      <c r="MYT42" s="1636"/>
      <c r="MYU42" s="1636"/>
      <c r="MYV42" s="1636"/>
      <c r="MYW42" s="1636"/>
      <c r="MYX42" s="1636"/>
      <c r="MYY42" s="1636"/>
      <c r="MYZ42" s="1636"/>
      <c r="MZA42" s="1636"/>
      <c r="MZB42" s="1636"/>
      <c r="MZC42" s="1636"/>
      <c r="MZD42" s="1636"/>
      <c r="MZE42" s="1636"/>
      <c r="MZF42" s="1636"/>
      <c r="MZG42" s="1636"/>
      <c r="MZH42" s="1636"/>
      <c r="MZI42" s="1636"/>
      <c r="MZJ42" s="1636"/>
      <c r="MZK42" s="1636"/>
      <c r="MZL42" s="1636"/>
      <c r="MZM42" s="1636"/>
      <c r="MZN42" s="1636"/>
      <c r="MZO42" s="1636"/>
      <c r="MZP42" s="1636"/>
      <c r="MZQ42" s="1636"/>
      <c r="MZR42" s="1636"/>
      <c r="MZS42" s="1636"/>
      <c r="MZT42" s="1636"/>
      <c r="MZU42" s="1636"/>
      <c r="MZV42" s="1636"/>
      <c r="MZW42" s="1636"/>
      <c r="MZX42" s="1636"/>
      <c r="MZY42" s="1636"/>
      <c r="MZZ42" s="1636"/>
      <c r="NAA42" s="1636"/>
      <c r="NAB42" s="1636"/>
      <c r="NAC42" s="1636"/>
      <c r="NAD42" s="1636"/>
      <c r="NAE42" s="1636"/>
      <c r="NAF42" s="1636"/>
      <c r="NAG42" s="1636"/>
      <c r="NAH42" s="1636"/>
      <c r="NAI42" s="1636"/>
      <c r="NAJ42" s="1636"/>
      <c r="NAK42" s="1636"/>
      <c r="NAL42" s="1636"/>
      <c r="NAM42" s="1636"/>
      <c r="NAN42" s="1636"/>
      <c r="NAO42" s="1636"/>
      <c r="NAP42" s="1636"/>
      <c r="NAQ42" s="1636"/>
      <c r="NAR42" s="1636"/>
      <c r="NAS42" s="1636"/>
      <c r="NAT42" s="1636"/>
      <c r="NAU42" s="1636"/>
      <c r="NAV42" s="1636"/>
      <c r="NAW42" s="1636"/>
      <c r="NAX42" s="1636"/>
      <c r="NAY42" s="1636"/>
      <c r="NAZ42" s="1636"/>
      <c r="NBA42" s="1636"/>
      <c r="NBB42" s="1636"/>
      <c r="NBC42" s="1636"/>
      <c r="NBD42" s="1636"/>
      <c r="NBE42" s="1636"/>
      <c r="NBF42" s="1636"/>
      <c r="NBG42" s="1636"/>
      <c r="NBH42" s="1636"/>
      <c r="NBI42" s="1636"/>
      <c r="NBJ42" s="1636"/>
      <c r="NBK42" s="1636"/>
      <c r="NBL42" s="1636"/>
      <c r="NBM42" s="1636"/>
      <c r="NBN42" s="1636"/>
      <c r="NBO42" s="1636"/>
      <c r="NBP42" s="1636"/>
      <c r="NBQ42" s="1636"/>
      <c r="NBR42" s="1636"/>
      <c r="NBS42" s="1636"/>
      <c r="NBT42" s="1636"/>
      <c r="NBU42" s="1636"/>
      <c r="NBV42" s="1636"/>
      <c r="NBW42" s="1636"/>
      <c r="NBX42" s="1636"/>
      <c r="NBY42" s="1636"/>
      <c r="NBZ42" s="1636"/>
      <c r="NCA42" s="1636"/>
      <c r="NCB42" s="1636"/>
      <c r="NCC42" s="1636"/>
      <c r="NCD42" s="1636"/>
      <c r="NCE42" s="1636"/>
      <c r="NCF42" s="1636"/>
      <c r="NCG42" s="1636"/>
      <c r="NCH42" s="1636"/>
      <c r="NCI42" s="1636"/>
      <c r="NCJ42" s="1636"/>
      <c r="NCK42" s="1636"/>
      <c r="NCL42" s="1636"/>
      <c r="NCM42" s="1636"/>
      <c r="NCN42" s="1636"/>
      <c r="NCO42" s="1636"/>
      <c r="NCP42" s="1636"/>
      <c r="NCQ42" s="1636"/>
      <c r="NCR42" s="1636"/>
      <c r="NCS42" s="1636"/>
      <c r="NCT42" s="1636"/>
      <c r="NCU42" s="1636"/>
      <c r="NCV42" s="1636"/>
      <c r="NCW42" s="1636"/>
      <c r="NCX42" s="1636"/>
      <c r="NCY42" s="1636"/>
      <c r="NCZ42" s="1636"/>
      <c r="NDA42" s="1636"/>
      <c r="NDB42" s="1636"/>
      <c r="NDC42" s="1636"/>
      <c r="NDD42" s="1636"/>
      <c r="NDE42" s="1636"/>
      <c r="NDF42" s="1636"/>
      <c r="NDG42" s="1636"/>
      <c r="NDH42" s="1636"/>
      <c r="NDI42" s="1636"/>
      <c r="NDJ42" s="1636"/>
      <c r="NDK42" s="1636"/>
      <c r="NDL42" s="1636"/>
      <c r="NDM42" s="1636"/>
      <c r="NDN42" s="1636"/>
      <c r="NDO42" s="1636"/>
      <c r="NDP42" s="1636"/>
      <c r="NDQ42" s="1636"/>
      <c r="NDR42" s="1636"/>
      <c r="NDS42" s="1636"/>
      <c r="NDT42" s="1636"/>
      <c r="NDU42" s="1636"/>
      <c r="NDV42" s="1636"/>
      <c r="NDW42" s="1636"/>
      <c r="NDX42" s="1636"/>
      <c r="NDY42" s="1636"/>
      <c r="NDZ42" s="1636"/>
      <c r="NEA42" s="1636"/>
      <c r="NEB42" s="1636"/>
      <c r="NEC42" s="1636"/>
      <c r="NED42" s="1636"/>
      <c r="NEE42" s="1636"/>
      <c r="NEF42" s="1636"/>
      <c r="NEG42" s="1636"/>
      <c r="NEH42" s="1636"/>
      <c r="NEI42" s="1636"/>
      <c r="NEJ42" s="1636"/>
      <c r="NEK42" s="1636"/>
      <c r="NEL42" s="1636"/>
      <c r="NEM42" s="1636"/>
      <c r="NEN42" s="1636"/>
      <c r="NEO42" s="1636"/>
      <c r="NEP42" s="1636"/>
      <c r="NEQ42" s="1636"/>
      <c r="NER42" s="1636"/>
      <c r="NES42" s="1636"/>
      <c r="NET42" s="1636"/>
      <c r="NEU42" s="1636"/>
      <c r="NEV42" s="1636"/>
      <c r="NEW42" s="1636"/>
      <c r="NEX42" s="1636"/>
      <c r="NEY42" s="1636"/>
      <c r="NEZ42" s="1636"/>
      <c r="NFA42" s="1636"/>
      <c r="NFB42" s="1636"/>
      <c r="NFC42" s="1636"/>
      <c r="NFD42" s="1636"/>
      <c r="NFE42" s="1636"/>
      <c r="NFF42" s="1636"/>
      <c r="NFG42" s="1636"/>
      <c r="NFH42" s="1636"/>
      <c r="NFI42" s="1636"/>
      <c r="NFJ42" s="1636"/>
      <c r="NFK42" s="1636"/>
      <c r="NFL42" s="1636"/>
      <c r="NFM42" s="1636"/>
      <c r="NFN42" s="1636"/>
      <c r="NFO42" s="1636"/>
      <c r="NFP42" s="1636"/>
      <c r="NFQ42" s="1636"/>
      <c r="NFR42" s="1636"/>
      <c r="NFS42" s="1636"/>
      <c r="NFT42" s="1636"/>
      <c r="NFU42" s="1636"/>
      <c r="NFV42" s="1636"/>
      <c r="NFW42" s="1636"/>
      <c r="NFX42" s="1636"/>
      <c r="NFY42" s="1636"/>
      <c r="NFZ42" s="1636"/>
      <c r="NGA42" s="1636"/>
      <c r="NGB42" s="1636"/>
      <c r="NGC42" s="1636"/>
      <c r="NGD42" s="1636"/>
      <c r="NGE42" s="1636"/>
      <c r="NGF42" s="1636"/>
      <c r="NGG42" s="1636"/>
      <c r="NGH42" s="1636"/>
      <c r="NGI42" s="1636"/>
      <c r="NGJ42" s="1636"/>
      <c r="NGK42" s="1636"/>
      <c r="NGL42" s="1636"/>
      <c r="NGM42" s="1636"/>
      <c r="NGN42" s="1636"/>
      <c r="NGO42" s="1636"/>
      <c r="NGP42" s="1636"/>
      <c r="NGQ42" s="1636"/>
      <c r="NGR42" s="1636"/>
      <c r="NGS42" s="1636"/>
      <c r="NGT42" s="1636"/>
      <c r="NGU42" s="1636"/>
      <c r="NGV42" s="1636"/>
      <c r="NGW42" s="1636"/>
      <c r="NGX42" s="1636"/>
      <c r="NGY42" s="1636"/>
      <c r="NGZ42" s="1636"/>
      <c r="NHA42" s="1636"/>
      <c r="NHB42" s="1636"/>
      <c r="NHC42" s="1636"/>
      <c r="NHD42" s="1636"/>
      <c r="NHE42" s="1636"/>
      <c r="NHF42" s="1636"/>
      <c r="NHG42" s="1636"/>
      <c r="NHH42" s="1636"/>
      <c r="NHI42" s="1636"/>
      <c r="NHJ42" s="1636"/>
      <c r="NHK42" s="1636"/>
      <c r="NHL42" s="1636"/>
      <c r="NHM42" s="1636"/>
      <c r="NHN42" s="1636"/>
      <c r="NHO42" s="1636"/>
      <c r="NHP42" s="1636"/>
      <c r="NHQ42" s="1636"/>
      <c r="NHR42" s="1636"/>
      <c r="NHS42" s="1636"/>
      <c r="NHT42" s="1636"/>
      <c r="NHU42" s="1636"/>
      <c r="NHV42" s="1636"/>
      <c r="NHW42" s="1636"/>
      <c r="NHX42" s="1636"/>
      <c r="NHY42" s="1636"/>
      <c r="NHZ42" s="1636"/>
      <c r="NIA42" s="1636"/>
      <c r="NIB42" s="1636"/>
      <c r="NIC42" s="1636"/>
      <c r="NID42" s="1636"/>
      <c r="NIE42" s="1636"/>
      <c r="NIF42" s="1636"/>
      <c r="NIG42" s="1636"/>
      <c r="NIH42" s="1636"/>
      <c r="NII42" s="1636"/>
      <c r="NIJ42" s="1636"/>
      <c r="NIK42" s="1636"/>
      <c r="NIL42" s="1636"/>
      <c r="NIM42" s="1636"/>
      <c r="NIN42" s="1636"/>
      <c r="NIO42" s="1636"/>
      <c r="NIP42" s="1636"/>
      <c r="NIQ42" s="1636"/>
      <c r="NIR42" s="1636"/>
      <c r="NIS42" s="1636"/>
      <c r="NIT42" s="1636"/>
      <c r="NIU42" s="1636"/>
      <c r="NIV42" s="1636"/>
      <c r="NIW42" s="1636"/>
      <c r="NIX42" s="1636"/>
      <c r="NIY42" s="1636"/>
      <c r="NIZ42" s="1636"/>
      <c r="NJA42" s="1636"/>
      <c r="NJB42" s="1636"/>
      <c r="NJC42" s="1636"/>
      <c r="NJD42" s="1636"/>
      <c r="NJE42" s="1636"/>
      <c r="NJF42" s="1636"/>
      <c r="NJG42" s="1636"/>
      <c r="NJH42" s="1636"/>
      <c r="NJI42" s="1636"/>
      <c r="NJJ42" s="1636"/>
      <c r="NJK42" s="1636"/>
      <c r="NJL42" s="1636"/>
      <c r="NJM42" s="1636"/>
      <c r="NJN42" s="1636"/>
      <c r="NJO42" s="1636"/>
      <c r="NJP42" s="1636"/>
      <c r="NJQ42" s="1636"/>
      <c r="NJR42" s="1636"/>
      <c r="NJS42" s="1636"/>
      <c r="NJT42" s="1636"/>
      <c r="NJU42" s="1636"/>
      <c r="NJV42" s="1636"/>
      <c r="NJW42" s="1636"/>
      <c r="NJX42" s="1636"/>
      <c r="NJY42" s="1636"/>
      <c r="NJZ42" s="1636"/>
      <c r="NKA42" s="1636"/>
      <c r="NKB42" s="1636"/>
      <c r="NKC42" s="1636"/>
      <c r="NKD42" s="1636"/>
      <c r="NKE42" s="1636"/>
      <c r="NKF42" s="1636"/>
      <c r="NKG42" s="1636"/>
      <c r="NKH42" s="1636"/>
      <c r="NKI42" s="1636"/>
      <c r="NKJ42" s="1636"/>
      <c r="NKK42" s="1636"/>
      <c r="NKL42" s="1636"/>
      <c r="NKM42" s="1636"/>
      <c r="NKN42" s="1636"/>
      <c r="NKO42" s="1636"/>
      <c r="NKP42" s="1636"/>
      <c r="NKQ42" s="1636"/>
      <c r="NKR42" s="1636"/>
      <c r="NKS42" s="1636"/>
      <c r="NKT42" s="1636"/>
      <c r="NKU42" s="1636"/>
      <c r="NKV42" s="1636"/>
      <c r="NKW42" s="1636"/>
      <c r="NKX42" s="1636"/>
      <c r="NKY42" s="1636"/>
      <c r="NKZ42" s="1636"/>
      <c r="NLA42" s="1636"/>
      <c r="NLB42" s="1636"/>
      <c r="NLC42" s="1636"/>
      <c r="NLD42" s="1636"/>
      <c r="NLE42" s="1636"/>
      <c r="NLF42" s="1636"/>
      <c r="NLG42" s="1636"/>
      <c r="NLH42" s="1636"/>
      <c r="NLI42" s="1636"/>
      <c r="NLJ42" s="1636"/>
      <c r="NLK42" s="1636"/>
      <c r="NLL42" s="1636"/>
      <c r="NLM42" s="1636"/>
      <c r="NLN42" s="1636"/>
      <c r="NLO42" s="1636"/>
      <c r="NLP42" s="1636"/>
      <c r="NLQ42" s="1636"/>
      <c r="NLR42" s="1636"/>
      <c r="NLS42" s="1636"/>
      <c r="NLT42" s="1636"/>
      <c r="NLU42" s="1636"/>
      <c r="NLV42" s="1636"/>
      <c r="NLW42" s="1636"/>
      <c r="NLX42" s="1636"/>
      <c r="NLY42" s="1636"/>
      <c r="NLZ42" s="1636"/>
      <c r="NMA42" s="1636"/>
      <c r="NMB42" s="1636"/>
      <c r="NMC42" s="1636"/>
      <c r="NMD42" s="1636"/>
      <c r="NME42" s="1636"/>
      <c r="NMF42" s="1636"/>
      <c r="NMG42" s="1636"/>
      <c r="NMH42" s="1636"/>
      <c r="NMI42" s="1636"/>
      <c r="NMJ42" s="1636"/>
      <c r="NMK42" s="1636"/>
      <c r="NML42" s="1636"/>
      <c r="NMM42" s="1636"/>
      <c r="NMN42" s="1636"/>
      <c r="NMO42" s="1636"/>
      <c r="NMP42" s="1636"/>
      <c r="NMQ42" s="1636"/>
      <c r="NMR42" s="1636"/>
      <c r="NMS42" s="1636"/>
      <c r="NMT42" s="1636"/>
      <c r="NMU42" s="1636"/>
      <c r="NMV42" s="1636"/>
      <c r="NMW42" s="1636"/>
      <c r="NMX42" s="1636"/>
      <c r="NMY42" s="1636"/>
      <c r="NMZ42" s="1636"/>
      <c r="NNA42" s="1636"/>
      <c r="NNB42" s="1636"/>
      <c r="NNC42" s="1636"/>
      <c r="NND42" s="1636"/>
      <c r="NNE42" s="1636"/>
      <c r="NNF42" s="1636"/>
      <c r="NNG42" s="1636"/>
      <c r="NNH42" s="1636"/>
      <c r="NNI42" s="1636"/>
      <c r="NNJ42" s="1636"/>
      <c r="NNK42" s="1636"/>
      <c r="NNL42" s="1636"/>
      <c r="NNM42" s="1636"/>
      <c r="NNN42" s="1636"/>
      <c r="NNO42" s="1636"/>
      <c r="NNP42" s="1636"/>
      <c r="NNQ42" s="1636"/>
      <c r="NNR42" s="1636"/>
      <c r="NNS42" s="1636"/>
      <c r="NNT42" s="1636"/>
      <c r="NNU42" s="1636"/>
      <c r="NNV42" s="1636"/>
      <c r="NNW42" s="1636"/>
      <c r="NNX42" s="1636"/>
      <c r="NNY42" s="1636"/>
      <c r="NNZ42" s="1636"/>
      <c r="NOA42" s="1636"/>
      <c r="NOB42" s="1636"/>
      <c r="NOC42" s="1636"/>
      <c r="NOD42" s="1636"/>
      <c r="NOE42" s="1636"/>
      <c r="NOF42" s="1636"/>
      <c r="NOG42" s="1636"/>
      <c r="NOH42" s="1636"/>
      <c r="NOI42" s="1636"/>
      <c r="NOJ42" s="1636"/>
      <c r="NOK42" s="1636"/>
      <c r="NOL42" s="1636"/>
      <c r="NOM42" s="1636"/>
      <c r="NON42" s="1636"/>
      <c r="NOO42" s="1636"/>
      <c r="NOP42" s="1636"/>
      <c r="NOQ42" s="1636"/>
      <c r="NOR42" s="1636"/>
      <c r="NOS42" s="1636"/>
      <c r="NOT42" s="1636"/>
      <c r="NOU42" s="1636"/>
      <c r="NOV42" s="1636"/>
      <c r="NOW42" s="1636"/>
      <c r="NOX42" s="1636"/>
      <c r="NOY42" s="1636"/>
      <c r="NOZ42" s="1636"/>
      <c r="NPA42" s="1636"/>
      <c r="NPB42" s="1636"/>
      <c r="NPC42" s="1636"/>
      <c r="NPD42" s="1636"/>
      <c r="NPE42" s="1636"/>
      <c r="NPF42" s="1636"/>
      <c r="NPG42" s="1636"/>
      <c r="NPH42" s="1636"/>
      <c r="NPI42" s="1636"/>
      <c r="NPJ42" s="1636"/>
      <c r="NPK42" s="1636"/>
      <c r="NPL42" s="1636"/>
      <c r="NPM42" s="1636"/>
      <c r="NPN42" s="1636"/>
      <c r="NPO42" s="1636"/>
      <c r="NPP42" s="1636"/>
      <c r="NPQ42" s="1636"/>
      <c r="NPR42" s="1636"/>
      <c r="NPS42" s="1636"/>
      <c r="NPT42" s="1636"/>
      <c r="NPU42" s="1636"/>
      <c r="NPV42" s="1636"/>
      <c r="NPW42" s="1636"/>
      <c r="NPX42" s="1636"/>
      <c r="NPY42" s="1636"/>
      <c r="NPZ42" s="1636"/>
      <c r="NQA42" s="1636"/>
      <c r="NQB42" s="1636"/>
      <c r="NQC42" s="1636"/>
      <c r="NQD42" s="1636"/>
      <c r="NQE42" s="1636"/>
      <c r="NQF42" s="1636"/>
      <c r="NQG42" s="1636"/>
      <c r="NQH42" s="1636"/>
      <c r="NQI42" s="1636"/>
      <c r="NQJ42" s="1636"/>
      <c r="NQK42" s="1636"/>
      <c r="NQL42" s="1636"/>
      <c r="NQM42" s="1636"/>
      <c r="NQN42" s="1636"/>
      <c r="NQO42" s="1636"/>
      <c r="NQP42" s="1636"/>
      <c r="NQQ42" s="1636"/>
      <c r="NQR42" s="1636"/>
      <c r="NQS42" s="1636"/>
      <c r="NQT42" s="1636"/>
      <c r="NQU42" s="1636"/>
      <c r="NQV42" s="1636"/>
      <c r="NQW42" s="1636"/>
      <c r="NQX42" s="1636"/>
      <c r="NQY42" s="1636"/>
      <c r="NQZ42" s="1636"/>
      <c r="NRA42" s="1636"/>
      <c r="NRB42" s="1636"/>
      <c r="NRC42" s="1636"/>
      <c r="NRD42" s="1636"/>
      <c r="NRE42" s="1636"/>
      <c r="NRF42" s="1636"/>
      <c r="NRG42" s="1636"/>
      <c r="NRH42" s="1636"/>
      <c r="NRI42" s="1636"/>
      <c r="NRJ42" s="1636"/>
      <c r="NRK42" s="1636"/>
      <c r="NRL42" s="1636"/>
      <c r="NRM42" s="1636"/>
      <c r="NRN42" s="1636"/>
      <c r="NRO42" s="1636"/>
      <c r="NRP42" s="1636"/>
      <c r="NRQ42" s="1636"/>
      <c r="NRR42" s="1636"/>
      <c r="NRS42" s="1636"/>
      <c r="NRT42" s="1636"/>
      <c r="NRU42" s="1636"/>
      <c r="NRV42" s="1636"/>
      <c r="NRW42" s="1636"/>
      <c r="NRX42" s="1636"/>
      <c r="NRY42" s="1636"/>
      <c r="NRZ42" s="1636"/>
      <c r="NSA42" s="1636"/>
      <c r="NSB42" s="1636"/>
      <c r="NSC42" s="1636"/>
      <c r="NSD42" s="1636"/>
      <c r="NSE42" s="1636"/>
      <c r="NSF42" s="1636"/>
      <c r="NSG42" s="1636"/>
      <c r="NSH42" s="1636"/>
      <c r="NSI42" s="1636"/>
      <c r="NSJ42" s="1636"/>
      <c r="NSK42" s="1636"/>
      <c r="NSL42" s="1636"/>
      <c r="NSM42" s="1636"/>
      <c r="NSN42" s="1636"/>
      <c r="NSO42" s="1636"/>
      <c r="NSP42" s="1636"/>
      <c r="NSQ42" s="1636"/>
      <c r="NSR42" s="1636"/>
      <c r="NSS42" s="1636"/>
      <c r="NST42" s="1636"/>
      <c r="NSU42" s="1636"/>
      <c r="NSV42" s="1636"/>
      <c r="NSW42" s="1636"/>
      <c r="NSX42" s="1636"/>
      <c r="NSY42" s="1636"/>
      <c r="NSZ42" s="1636"/>
      <c r="NTA42" s="1636"/>
      <c r="NTB42" s="1636"/>
      <c r="NTC42" s="1636"/>
      <c r="NTD42" s="1636"/>
      <c r="NTE42" s="1636"/>
      <c r="NTF42" s="1636"/>
      <c r="NTG42" s="1636"/>
      <c r="NTH42" s="1636"/>
      <c r="NTI42" s="1636"/>
      <c r="NTJ42" s="1636"/>
      <c r="NTK42" s="1636"/>
      <c r="NTL42" s="1636"/>
      <c r="NTM42" s="1636"/>
      <c r="NTN42" s="1636"/>
      <c r="NTO42" s="1636"/>
      <c r="NTP42" s="1636"/>
      <c r="NTQ42" s="1636"/>
      <c r="NTR42" s="1636"/>
      <c r="NTS42" s="1636"/>
      <c r="NTT42" s="1636"/>
      <c r="NTU42" s="1636"/>
      <c r="NTV42" s="1636"/>
      <c r="NTW42" s="1636"/>
      <c r="NTX42" s="1636"/>
      <c r="NTY42" s="1636"/>
      <c r="NTZ42" s="1636"/>
      <c r="NUA42" s="1636"/>
      <c r="NUB42" s="1636"/>
      <c r="NUC42" s="1636"/>
      <c r="NUD42" s="1636"/>
      <c r="NUE42" s="1636"/>
      <c r="NUF42" s="1636"/>
      <c r="NUG42" s="1636"/>
      <c r="NUH42" s="1636"/>
      <c r="NUI42" s="1636"/>
      <c r="NUJ42" s="1636"/>
      <c r="NUK42" s="1636"/>
      <c r="NUL42" s="1636"/>
      <c r="NUM42" s="1636"/>
      <c r="NUN42" s="1636"/>
      <c r="NUO42" s="1636"/>
      <c r="NUP42" s="1636"/>
      <c r="NUQ42" s="1636"/>
      <c r="NUR42" s="1636"/>
      <c r="NUS42" s="1636"/>
      <c r="NUT42" s="1636"/>
      <c r="NUU42" s="1636"/>
      <c r="NUV42" s="1636"/>
      <c r="NUW42" s="1636"/>
      <c r="NUX42" s="1636"/>
      <c r="NUY42" s="1636"/>
      <c r="NUZ42" s="1636"/>
      <c r="NVA42" s="1636"/>
      <c r="NVB42" s="1636"/>
      <c r="NVC42" s="1636"/>
      <c r="NVD42" s="1636"/>
      <c r="NVE42" s="1636"/>
      <c r="NVF42" s="1636"/>
      <c r="NVG42" s="1636"/>
      <c r="NVH42" s="1636"/>
      <c r="NVI42" s="1636"/>
      <c r="NVJ42" s="1636"/>
      <c r="NVK42" s="1636"/>
      <c r="NVL42" s="1636"/>
      <c r="NVM42" s="1636"/>
      <c r="NVN42" s="1636"/>
      <c r="NVO42" s="1636"/>
      <c r="NVP42" s="1636"/>
      <c r="NVQ42" s="1636"/>
      <c r="NVR42" s="1636"/>
      <c r="NVS42" s="1636"/>
      <c r="NVT42" s="1636"/>
      <c r="NVU42" s="1636"/>
      <c r="NVV42" s="1636"/>
      <c r="NVW42" s="1636"/>
      <c r="NVX42" s="1636"/>
      <c r="NVY42" s="1636"/>
      <c r="NVZ42" s="1636"/>
      <c r="NWA42" s="1636"/>
      <c r="NWB42" s="1636"/>
      <c r="NWC42" s="1636"/>
      <c r="NWD42" s="1636"/>
      <c r="NWE42" s="1636"/>
      <c r="NWF42" s="1636"/>
      <c r="NWG42" s="1636"/>
      <c r="NWH42" s="1636"/>
      <c r="NWI42" s="1636"/>
      <c r="NWJ42" s="1636"/>
      <c r="NWK42" s="1636"/>
      <c r="NWL42" s="1636"/>
      <c r="NWM42" s="1636"/>
      <c r="NWN42" s="1636"/>
      <c r="NWO42" s="1636"/>
      <c r="NWP42" s="1636"/>
      <c r="NWQ42" s="1636"/>
      <c r="NWR42" s="1636"/>
      <c r="NWS42" s="1636"/>
      <c r="NWT42" s="1636"/>
      <c r="NWU42" s="1636"/>
      <c r="NWV42" s="1636"/>
      <c r="NWW42" s="1636"/>
      <c r="NWX42" s="1636"/>
      <c r="NWY42" s="1636"/>
      <c r="NWZ42" s="1636"/>
      <c r="NXA42" s="1636"/>
      <c r="NXB42" s="1636"/>
      <c r="NXC42" s="1636"/>
      <c r="NXD42" s="1636"/>
      <c r="NXE42" s="1636"/>
      <c r="NXF42" s="1636"/>
      <c r="NXG42" s="1636"/>
      <c r="NXH42" s="1636"/>
      <c r="NXI42" s="1636"/>
      <c r="NXJ42" s="1636"/>
      <c r="NXK42" s="1636"/>
      <c r="NXL42" s="1636"/>
      <c r="NXM42" s="1636"/>
      <c r="NXN42" s="1636"/>
      <c r="NXO42" s="1636"/>
      <c r="NXP42" s="1636"/>
      <c r="NXQ42" s="1636"/>
      <c r="NXR42" s="1636"/>
      <c r="NXS42" s="1636"/>
      <c r="NXT42" s="1636"/>
      <c r="NXU42" s="1636"/>
      <c r="NXV42" s="1636"/>
      <c r="NXW42" s="1636"/>
      <c r="NXX42" s="1636"/>
      <c r="NXY42" s="1636"/>
      <c r="NXZ42" s="1636"/>
      <c r="NYA42" s="1636"/>
      <c r="NYB42" s="1636"/>
      <c r="NYC42" s="1636"/>
      <c r="NYD42" s="1636"/>
      <c r="NYE42" s="1636"/>
      <c r="NYF42" s="1636"/>
      <c r="NYG42" s="1636"/>
      <c r="NYH42" s="1636"/>
      <c r="NYI42" s="1636"/>
      <c r="NYJ42" s="1636"/>
      <c r="NYK42" s="1636"/>
      <c r="NYL42" s="1636"/>
      <c r="NYM42" s="1636"/>
      <c r="NYN42" s="1636"/>
      <c r="NYO42" s="1636"/>
      <c r="NYP42" s="1636"/>
      <c r="NYQ42" s="1636"/>
      <c r="NYR42" s="1636"/>
      <c r="NYS42" s="1636"/>
      <c r="NYT42" s="1636"/>
      <c r="NYU42" s="1636"/>
      <c r="NYV42" s="1636"/>
      <c r="NYW42" s="1636"/>
      <c r="NYX42" s="1636"/>
      <c r="NYY42" s="1636"/>
      <c r="NYZ42" s="1636"/>
      <c r="NZA42" s="1636"/>
      <c r="NZB42" s="1636"/>
      <c r="NZC42" s="1636"/>
      <c r="NZD42" s="1636"/>
      <c r="NZE42" s="1636"/>
      <c r="NZF42" s="1636"/>
      <c r="NZG42" s="1636"/>
      <c r="NZH42" s="1636"/>
      <c r="NZI42" s="1636"/>
      <c r="NZJ42" s="1636"/>
      <c r="NZK42" s="1636"/>
      <c r="NZL42" s="1636"/>
      <c r="NZM42" s="1636"/>
      <c r="NZN42" s="1636"/>
      <c r="NZO42" s="1636"/>
      <c r="NZP42" s="1636"/>
      <c r="NZQ42" s="1636"/>
      <c r="NZR42" s="1636"/>
      <c r="NZS42" s="1636"/>
      <c r="NZT42" s="1636"/>
      <c r="NZU42" s="1636"/>
      <c r="NZV42" s="1636"/>
      <c r="NZW42" s="1636"/>
      <c r="NZX42" s="1636"/>
      <c r="NZY42" s="1636"/>
      <c r="NZZ42" s="1636"/>
      <c r="OAA42" s="1636"/>
      <c r="OAB42" s="1636"/>
      <c r="OAC42" s="1636"/>
      <c r="OAD42" s="1636"/>
      <c r="OAE42" s="1636"/>
      <c r="OAF42" s="1636"/>
      <c r="OAG42" s="1636"/>
      <c r="OAH42" s="1636"/>
      <c r="OAI42" s="1636"/>
      <c r="OAJ42" s="1636"/>
      <c r="OAK42" s="1636"/>
      <c r="OAL42" s="1636"/>
      <c r="OAM42" s="1636"/>
      <c r="OAN42" s="1636"/>
      <c r="OAO42" s="1636"/>
      <c r="OAP42" s="1636"/>
      <c r="OAQ42" s="1636"/>
      <c r="OAR42" s="1636"/>
      <c r="OAS42" s="1636"/>
      <c r="OAT42" s="1636"/>
      <c r="OAU42" s="1636"/>
      <c r="OAV42" s="1636"/>
      <c r="OAW42" s="1636"/>
      <c r="OAX42" s="1636"/>
      <c r="OAY42" s="1636"/>
      <c r="OAZ42" s="1636"/>
      <c r="OBA42" s="1636"/>
      <c r="OBB42" s="1636"/>
      <c r="OBC42" s="1636"/>
      <c r="OBD42" s="1636"/>
      <c r="OBE42" s="1636"/>
      <c r="OBF42" s="1636"/>
      <c r="OBG42" s="1636"/>
      <c r="OBH42" s="1636"/>
      <c r="OBI42" s="1636"/>
      <c r="OBJ42" s="1636"/>
      <c r="OBK42" s="1636"/>
      <c r="OBL42" s="1636"/>
      <c r="OBM42" s="1636"/>
      <c r="OBN42" s="1636"/>
      <c r="OBO42" s="1636"/>
      <c r="OBP42" s="1636"/>
      <c r="OBQ42" s="1636"/>
      <c r="OBR42" s="1636"/>
      <c r="OBS42" s="1636"/>
      <c r="OBT42" s="1636"/>
      <c r="OBU42" s="1636"/>
      <c r="OBV42" s="1636"/>
      <c r="OBW42" s="1636"/>
      <c r="OBX42" s="1636"/>
      <c r="OBY42" s="1636"/>
      <c r="OBZ42" s="1636"/>
      <c r="OCA42" s="1636"/>
      <c r="OCB42" s="1636"/>
      <c r="OCC42" s="1636"/>
      <c r="OCD42" s="1636"/>
      <c r="OCE42" s="1636"/>
      <c r="OCF42" s="1636"/>
      <c r="OCG42" s="1636"/>
      <c r="OCH42" s="1636"/>
      <c r="OCI42" s="1636"/>
      <c r="OCJ42" s="1636"/>
      <c r="OCK42" s="1636"/>
      <c r="OCL42" s="1636"/>
      <c r="OCM42" s="1636"/>
      <c r="OCN42" s="1636"/>
      <c r="OCO42" s="1636"/>
      <c r="OCP42" s="1636"/>
      <c r="OCQ42" s="1636"/>
      <c r="OCR42" s="1636"/>
      <c r="OCS42" s="1636"/>
      <c r="OCT42" s="1636"/>
      <c r="OCU42" s="1636"/>
      <c r="OCV42" s="1636"/>
      <c r="OCW42" s="1636"/>
      <c r="OCX42" s="1636"/>
      <c r="OCY42" s="1636"/>
      <c r="OCZ42" s="1636"/>
      <c r="ODA42" s="1636"/>
      <c r="ODB42" s="1636"/>
      <c r="ODC42" s="1636"/>
      <c r="ODD42" s="1636"/>
      <c r="ODE42" s="1636"/>
      <c r="ODF42" s="1636"/>
      <c r="ODG42" s="1636"/>
      <c r="ODH42" s="1636"/>
      <c r="ODI42" s="1636"/>
      <c r="ODJ42" s="1636"/>
      <c r="ODK42" s="1636"/>
      <c r="ODL42" s="1636"/>
      <c r="ODM42" s="1636"/>
      <c r="ODN42" s="1636"/>
      <c r="ODO42" s="1636"/>
      <c r="ODP42" s="1636"/>
      <c r="ODQ42" s="1636"/>
      <c r="ODR42" s="1636"/>
      <c r="ODS42" s="1636"/>
      <c r="ODT42" s="1636"/>
      <c r="ODU42" s="1636"/>
      <c r="ODV42" s="1636"/>
      <c r="ODW42" s="1636"/>
      <c r="ODX42" s="1636"/>
      <c r="ODY42" s="1636"/>
      <c r="ODZ42" s="1636"/>
      <c r="OEA42" s="1636"/>
      <c r="OEB42" s="1636"/>
      <c r="OEC42" s="1636"/>
      <c r="OED42" s="1636"/>
      <c r="OEE42" s="1636"/>
      <c r="OEF42" s="1636"/>
      <c r="OEG42" s="1636"/>
      <c r="OEH42" s="1636"/>
      <c r="OEI42" s="1636"/>
      <c r="OEJ42" s="1636"/>
      <c r="OEK42" s="1636"/>
      <c r="OEL42" s="1636"/>
      <c r="OEM42" s="1636"/>
      <c r="OEN42" s="1636"/>
      <c r="OEO42" s="1636"/>
      <c r="OEP42" s="1636"/>
      <c r="OEQ42" s="1636"/>
      <c r="OER42" s="1636"/>
      <c r="OES42" s="1636"/>
      <c r="OET42" s="1636"/>
      <c r="OEU42" s="1636"/>
      <c r="OEV42" s="1636"/>
      <c r="OEW42" s="1636"/>
      <c r="OEX42" s="1636"/>
      <c r="OEY42" s="1636"/>
      <c r="OEZ42" s="1636"/>
      <c r="OFA42" s="1636"/>
      <c r="OFB42" s="1636"/>
      <c r="OFC42" s="1636"/>
      <c r="OFD42" s="1636"/>
      <c r="OFE42" s="1636"/>
      <c r="OFF42" s="1636"/>
      <c r="OFG42" s="1636"/>
      <c r="OFH42" s="1636"/>
      <c r="OFI42" s="1636"/>
      <c r="OFJ42" s="1636"/>
      <c r="OFK42" s="1636"/>
      <c r="OFL42" s="1636"/>
      <c r="OFM42" s="1636"/>
      <c r="OFN42" s="1636"/>
      <c r="OFO42" s="1636"/>
      <c r="OFP42" s="1636"/>
      <c r="OFQ42" s="1636"/>
      <c r="OFR42" s="1636"/>
      <c r="OFS42" s="1636"/>
      <c r="OFT42" s="1636"/>
      <c r="OFU42" s="1636"/>
      <c r="OFV42" s="1636"/>
      <c r="OFW42" s="1636"/>
      <c r="OFX42" s="1636"/>
      <c r="OFY42" s="1636"/>
      <c r="OFZ42" s="1636"/>
      <c r="OGA42" s="1636"/>
      <c r="OGB42" s="1636"/>
      <c r="OGC42" s="1636"/>
      <c r="OGD42" s="1636"/>
      <c r="OGE42" s="1636"/>
      <c r="OGF42" s="1636"/>
      <c r="OGG42" s="1636"/>
      <c r="OGH42" s="1636"/>
      <c r="OGI42" s="1636"/>
      <c r="OGJ42" s="1636"/>
      <c r="OGK42" s="1636"/>
      <c r="OGL42" s="1636"/>
      <c r="OGM42" s="1636"/>
      <c r="OGN42" s="1636"/>
      <c r="OGO42" s="1636"/>
      <c r="OGP42" s="1636"/>
      <c r="OGQ42" s="1636"/>
      <c r="OGR42" s="1636"/>
      <c r="OGS42" s="1636"/>
      <c r="OGT42" s="1636"/>
      <c r="OGU42" s="1636"/>
      <c r="OGV42" s="1636"/>
      <c r="OGW42" s="1636"/>
      <c r="OGX42" s="1636"/>
      <c r="OGY42" s="1636"/>
      <c r="OGZ42" s="1636"/>
      <c r="OHA42" s="1636"/>
      <c r="OHB42" s="1636"/>
      <c r="OHC42" s="1636"/>
      <c r="OHD42" s="1636"/>
      <c r="OHE42" s="1636"/>
      <c r="OHF42" s="1636"/>
      <c r="OHG42" s="1636"/>
      <c r="OHH42" s="1636"/>
      <c r="OHI42" s="1636"/>
      <c r="OHJ42" s="1636"/>
      <c r="OHK42" s="1636"/>
      <c r="OHL42" s="1636"/>
      <c r="OHM42" s="1636"/>
      <c r="OHN42" s="1636"/>
      <c r="OHO42" s="1636"/>
      <c r="OHP42" s="1636"/>
      <c r="OHQ42" s="1636"/>
      <c r="OHR42" s="1636"/>
      <c r="OHS42" s="1636"/>
      <c r="OHT42" s="1636"/>
      <c r="OHU42" s="1636"/>
      <c r="OHV42" s="1636"/>
      <c r="OHW42" s="1636"/>
      <c r="OHX42" s="1636"/>
      <c r="OHY42" s="1636"/>
      <c r="OHZ42" s="1636"/>
      <c r="OIA42" s="1636"/>
      <c r="OIB42" s="1636"/>
      <c r="OIC42" s="1636"/>
      <c r="OID42" s="1636"/>
      <c r="OIE42" s="1636"/>
      <c r="OIF42" s="1636"/>
      <c r="OIG42" s="1636"/>
      <c r="OIH42" s="1636"/>
      <c r="OII42" s="1636"/>
      <c r="OIJ42" s="1636"/>
      <c r="OIK42" s="1636"/>
      <c r="OIL42" s="1636"/>
      <c r="OIM42" s="1636"/>
      <c r="OIN42" s="1636"/>
      <c r="OIO42" s="1636"/>
      <c r="OIP42" s="1636"/>
      <c r="OIQ42" s="1636"/>
      <c r="OIR42" s="1636"/>
      <c r="OIS42" s="1636"/>
      <c r="OIT42" s="1636"/>
      <c r="OIU42" s="1636"/>
      <c r="OIV42" s="1636"/>
      <c r="OIW42" s="1636"/>
      <c r="OIX42" s="1636"/>
      <c r="OIY42" s="1636"/>
      <c r="OIZ42" s="1636"/>
      <c r="OJA42" s="1636"/>
      <c r="OJB42" s="1636"/>
      <c r="OJC42" s="1636"/>
      <c r="OJD42" s="1636"/>
      <c r="OJE42" s="1636"/>
      <c r="OJF42" s="1636"/>
      <c r="OJG42" s="1636"/>
      <c r="OJH42" s="1636"/>
      <c r="OJI42" s="1636"/>
      <c r="OJJ42" s="1636"/>
      <c r="OJK42" s="1636"/>
      <c r="OJL42" s="1636"/>
      <c r="OJM42" s="1636"/>
      <c r="OJN42" s="1636"/>
      <c r="OJO42" s="1636"/>
      <c r="OJP42" s="1636"/>
      <c r="OJQ42" s="1636"/>
      <c r="OJR42" s="1636"/>
      <c r="OJS42" s="1636"/>
      <c r="OJT42" s="1636"/>
      <c r="OJU42" s="1636"/>
      <c r="OJV42" s="1636"/>
      <c r="OJW42" s="1636"/>
      <c r="OJX42" s="1636"/>
      <c r="OJY42" s="1636"/>
      <c r="OJZ42" s="1636"/>
      <c r="OKA42" s="1636"/>
      <c r="OKB42" s="1636"/>
      <c r="OKC42" s="1636"/>
      <c r="OKD42" s="1636"/>
      <c r="OKE42" s="1636"/>
      <c r="OKF42" s="1636"/>
      <c r="OKG42" s="1636"/>
      <c r="OKH42" s="1636"/>
      <c r="OKI42" s="1636"/>
      <c r="OKJ42" s="1636"/>
      <c r="OKK42" s="1636"/>
      <c r="OKL42" s="1636"/>
      <c r="OKM42" s="1636"/>
      <c r="OKN42" s="1636"/>
      <c r="OKO42" s="1636"/>
      <c r="OKP42" s="1636"/>
      <c r="OKQ42" s="1636"/>
      <c r="OKR42" s="1636"/>
      <c r="OKS42" s="1636"/>
      <c r="OKT42" s="1636"/>
      <c r="OKU42" s="1636"/>
      <c r="OKV42" s="1636"/>
      <c r="OKW42" s="1636"/>
      <c r="OKX42" s="1636"/>
      <c r="OKY42" s="1636"/>
      <c r="OKZ42" s="1636"/>
      <c r="OLA42" s="1636"/>
      <c r="OLB42" s="1636"/>
      <c r="OLC42" s="1636"/>
      <c r="OLD42" s="1636"/>
      <c r="OLE42" s="1636"/>
      <c r="OLF42" s="1636"/>
      <c r="OLG42" s="1636"/>
      <c r="OLH42" s="1636"/>
      <c r="OLI42" s="1636"/>
      <c r="OLJ42" s="1636"/>
      <c r="OLK42" s="1636"/>
      <c r="OLL42" s="1636"/>
      <c r="OLM42" s="1636"/>
      <c r="OLN42" s="1636"/>
      <c r="OLO42" s="1636"/>
      <c r="OLP42" s="1636"/>
      <c r="OLQ42" s="1636"/>
      <c r="OLR42" s="1636"/>
      <c r="OLS42" s="1636"/>
      <c r="OLT42" s="1636"/>
      <c r="OLU42" s="1636"/>
      <c r="OLV42" s="1636"/>
      <c r="OLW42" s="1636"/>
      <c r="OLX42" s="1636"/>
      <c r="OLY42" s="1636"/>
      <c r="OLZ42" s="1636"/>
      <c r="OMA42" s="1636"/>
      <c r="OMB42" s="1636"/>
      <c r="OMC42" s="1636"/>
      <c r="OMD42" s="1636"/>
      <c r="OME42" s="1636"/>
      <c r="OMF42" s="1636"/>
      <c r="OMG42" s="1636"/>
      <c r="OMH42" s="1636"/>
      <c r="OMI42" s="1636"/>
      <c r="OMJ42" s="1636"/>
      <c r="OMK42" s="1636"/>
      <c r="OML42" s="1636"/>
      <c r="OMM42" s="1636"/>
      <c r="OMN42" s="1636"/>
      <c r="OMO42" s="1636"/>
      <c r="OMP42" s="1636"/>
      <c r="OMQ42" s="1636"/>
      <c r="OMR42" s="1636"/>
      <c r="OMS42" s="1636"/>
      <c r="OMT42" s="1636"/>
      <c r="OMU42" s="1636"/>
      <c r="OMV42" s="1636"/>
      <c r="OMW42" s="1636"/>
      <c r="OMX42" s="1636"/>
      <c r="OMY42" s="1636"/>
      <c r="OMZ42" s="1636"/>
      <c r="ONA42" s="1636"/>
      <c r="ONB42" s="1636"/>
      <c r="ONC42" s="1636"/>
      <c r="OND42" s="1636"/>
      <c r="ONE42" s="1636"/>
      <c r="ONF42" s="1636"/>
      <c r="ONG42" s="1636"/>
      <c r="ONH42" s="1636"/>
      <c r="ONI42" s="1636"/>
      <c r="ONJ42" s="1636"/>
      <c r="ONK42" s="1636"/>
      <c r="ONL42" s="1636"/>
      <c r="ONM42" s="1636"/>
      <c r="ONN42" s="1636"/>
      <c r="ONO42" s="1636"/>
      <c r="ONP42" s="1636"/>
      <c r="ONQ42" s="1636"/>
      <c r="ONR42" s="1636"/>
      <c r="ONS42" s="1636"/>
      <c r="ONT42" s="1636"/>
      <c r="ONU42" s="1636"/>
      <c r="ONV42" s="1636"/>
      <c r="ONW42" s="1636"/>
      <c r="ONX42" s="1636"/>
      <c r="ONY42" s="1636"/>
      <c r="ONZ42" s="1636"/>
      <c r="OOA42" s="1636"/>
      <c r="OOB42" s="1636"/>
      <c r="OOC42" s="1636"/>
      <c r="OOD42" s="1636"/>
      <c r="OOE42" s="1636"/>
      <c r="OOF42" s="1636"/>
      <c r="OOG42" s="1636"/>
      <c r="OOH42" s="1636"/>
      <c r="OOI42" s="1636"/>
      <c r="OOJ42" s="1636"/>
      <c r="OOK42" s="1636"/>
      <c r="OOL42" s="1636"/>
      <c r="OOM42" s="1636"/>
      <c r="OON42" s="1636"/>
      <c r="OOO42" s="1636"/>
      <c r="OOP42" s="1636"/>
      <c r="OOQ42" s="1636"/>
      <c r="OOR42" s="1636"/>
      <c r="OOS42" s="1636"/>
      <c r="OOT42" s="1636"/>
      <c r="OOU42" s="1636"/>
      <c r="OOV42" s="1636"/>
      <c r="OOW42" s="1636"/>
      <c r="OOX42" s="1636"/>
      <c r="OOY42" s="1636"/>
      <c r="OOZ42" s="1636"/>
      <c r="OPA42" s="1636"/>
      <c r="OPB42" s="1636"/>
      <c r="OPC42" s="1636"/>
      <c r="OPD42" s="1636"/>
      <c r="OPE42" s="1636"/>
      <c r="OPF42" s="1636"/>
      <c r="OPG42" s="1636"/>
      <c r="OPH42" s="1636"/>
      <c r="OPI42" s="1636"/>
      <c r="OPJ42" s="1636"/>
      <c r="OPK42" s="1636"/>
      <c r="OPL42" s="1636"/>
      <c r="OPM42" s="1636"/>
      <c r="OPN42" s="1636"/>
      <c r="OPO42" s="1636"/>
      <c r="OPP42" s="1636"/>
      <c r="OPQ42" s="1636"/>
      <c r="OPR42" s="1636"/>
      <c r="OPS42" s="1636"/>
      <c r="OPT42" s="1636"/>
      <c r="OPU42" s="1636"/>
      <c r="OPV42" s="1636"/>
      <c r="OPW42" s="1636"/>
      <c r="OPX42" s="1636"/>
      <c r="OPY42" s="1636"/>
      <c r="OPZ42" s="1636"/>
      <c r="OQA42" s="1636"/>
      <c r="OQB42" s="1636"/>
      <c r="OQC42" s="1636"/>
      <c r="OQD42" s="1636"/>
      <c r="OQE42" s="1636"/>
      <c r="OQF42" s="1636"/>
      <c r="OQG42" s="1636"/>
      <c r="OQH42" s="1636"/>
      <c r="OQI42" s="1636"/>
      <c r="OQJ42" s="1636"/>
      <c r="OQK42" s="1636"/>
      <c r="OQL42" s="1636"/>
      <c r="OQM42" s="1636"/>
      <c r="OQN42" s="1636"/>
      <c r="OQO42" s="1636"/>
      <c r="OQP42" s="1636"/>
      <c r="OQQ42" s="1636"/>
      <c r="OQR42" s="1636"/>
      <c r="OQS42" s="1636"/>
      <c r="OQT42" s="1636"/>
      <c r="OQU42" s="1636"/>
      <c r="OQV42" s="1636"/>
      <c r="OQW42" s="1636"/>
      <c r="OQX42" s="1636"/>
      <c r="OQY42" s="1636"/>
      <c r="OQZ42" s="1636"/>
      <c r="ORA42" s="1636"/>
      <c r="ORB42" s="1636"/>
      <c r="ORC42" s="1636"/>
      <c r="ORD42" s="1636"/>
      <c r="ORE42" s="1636"/>
      <c r="ORF42" s="1636"/>
      <c r="ORG42" s="1636"/>
      <c r="ORH42" s="1636"/>
      <c r="ORI42" s="1636"/>
      <c r="ORJ42" s="1636"/>
      <c r="ORK42" s="1636"/>
      <c r="ORL42" s="1636"/>
      <c r="ORM42" s="1636"/>
      <c r="ORN42" s="1636"/>
      <c r="ORO42" s="1636"/>
      <c r="ORP42" s="1636"/>
      <c r="ORQ42" s="1636"/>
      <c r="ORR42" s="1636"/>
      <c r="ORS42" s="1636"/>
      <c r="ORT42" s="1636"/>
      <c r="ORU42" s="1636"/>
      <c r="ORV42" s="1636"/>
      <c r="ORW42" s="1636"/>
      <c r="ORX42" s="1636"/>
      <c r="ORY42" s="1636"/>
      <c r="ORZ42" s="1636"/>
      <c r="OSA42" s="1636"/>
      <c r="OSB42" s="1636"/>
      <c r="OSC42" s="1636"/>
      <c r="OSD42" s="1636"/>
      <c r="OSE42" s="1636"/>
      <c r="OSF42" s="1636"/>
      <c r="OSG42" s="1636"/>
      <c r="OSH42" s="1636"/>
      <c r="OSI42" s="1636"/>
      <c r="OSJ42" s="1636"/>
      <c r="OSK42" s="1636"/>
      <c r="OSL42" s="1636"/>
      <c r="OSM42" s="1636"/>
      <c r="OSN42" s="1636"/>
      <c r="OSO42" s="1636"/>
      <c r="OSP42" s="1636"/>
      <c r="OSQ42" s="1636"/>
      <c r="OSR42" s="1636"/>
      <c r="OSS42" s="1636"/>
      <c r="OST42" s="1636"/>
      <c r="OSU42" s="1636"/>
      <c r="OSV42" s="1636"/>
      <c r="OSW42" s="1636"/>
      <c r="OSX42" s="1636"/>
      <c r="OSY42" s="1636"/>
      <c r="OSZ42" s="1636"/>
      <c r="OTA42" s="1636"/>
      <c r="OTB42" s="1636"/>
      <c r="OTC42" s="1636"/>
      <c r="OTD42" s="1636"/>
      <c r="OTE42" s="1636"/>
      <c r="OTF42" s="1636"/>
      <c r="OTG42" s="1636"/>
      <c r="OTH42" s="1636"/>
      <c r="OTI42" s="1636"/>
      <c r="OTJ42" s="1636"/>
      <c r="OTK42" s="1636"/>
      <c r="OTL42" s="1636"/>
      <c r="OTM42" s="1636"/>
      <c r="OTN42" s="1636"/>
      <c r="OTO42" s="1636"/>
      <c r="OTP42" s="1636"/>
      <c r="OTQ42" s="1636"/>
      <c r="OTR42" s="1636"/>
      <c r="OTS42" s="1636"/>
      <c r="OTT42" s="1636"/>
      <c r="OTU42" s="1636"/>
      <c r="OTV42" s="1636"/>
      <c r="OTW42" s="1636"/>
      <c r="OTX42" s="1636"/>
      <c r="OTY42" s="1636"/>
      <c r="OTZ42" s="1636"/>
      <c r="OUA42" s="1636"/>
      <c r="OUB42" s="1636"/>
      <c r="OUC42" s="1636"/>
      <c r="OUD42" s="1636"/>
      <c r="OUE42" s="1636"/>
      <c r="OUF42" s="1636"/>
      <c r="OUG42" s="1636"/>
      <c r="OUH42" s="1636"/>
      <c r="OUI42" s="1636"/>
      <c r="OUJ42" s="1636"/>
      <c r="OUK42" s="1636"/>
      <c r="OUL42" s="1636"/>
      <c r="OUM42" s="1636"/>
      <c r="OUN42" s="1636"/>
      <c r="OUO42" s="1636"/>
      <c r="OUP42" s="1636"/>
      <c r="OUQ42" s="1636"/>
      <c r="OUR42" s="1636"/>
      <c r="OUS42" s="1636"/>
      <c r="OUT42" s="1636"/>
      <c r="OUU42" s="1636"/>
      <c r="OUV42" s="1636"/>
      <c r="OUW42" s="1636"/>
      <c r="OUX42" s="1636"/>
      <c r="OUY42" s="1636"/>
      <c r="OUZ42" s="1636"/>
      <c r="OVA42" s="1636"/>
      <c r="OVB42" s="1636"/>
      <c r="OVC42" s="1636"/>
      <c r="OVD42" s="1636"/>
      <c r="OVE42" s="1636"/>
      <c r="OVF42" s="1636"/>
      <c r="OVG42" s="1636"/>
      <c r="OVH42" s="1636"/>
      <c r="OVI42" s="1636"/>
      <c r="OVJ42" s="1636"/>
      <c r="OVK42" s="1636"/>
      <c r="OVL42" s="1636"/>
      <c r="OVM42" s="1636"/>
      <c r="OVN42" s="1636"/>
      <c r="OVO42" s="1636"/>
      <c r="OVP42" s="1636"/>
      <c r="OVQ42" s="1636"/>
      <c r="OVR42" s="1636"/>
      <c r="OVS42" s="1636"/>
      <c r="OVT42" s="1636"/>
      <c r="OVU42" s="1636"/>
      <c r="OVV42" s="1636"/>
      <c r="OVW42" s="1636"/>
      <c r="OVX42" s="1636"/>
      <c r="OVY42" s="1636"/>
      <c r="OVZ42" s="1636"/>
      <c r="OWA42" s="1636"/>
      <c r="OWB42" s="1636"/>
      <c r="OWC42" s="1636"/>
      <c r="OWD42" s="1636"/>
      <c r="OWE42" s="1636"/>
      <c r="OWF42" s="1636"/>
      <c r="OWG42" s="1636"/>
      <c r="OWH42" s="1636"/>
      <c r="OWI42" s="1636"/>
      <c r="OWJ42" s="1636"/>
      <c r="OWK42" s="1636"/>
      <c r="OWL42" s="1636"/>
      <c r="OWM42" s="1636"/>
      <c r="OWN42" s="1636"/>
      <c r="OWO42" s="1636"/>
      <c r="OWP42" s="1636"/>
      <c r="OWQ42" s="1636"/>
      <c r="OWR42" s="1636"/>
      <c r="OWS42" s="1636"/>
      <c r="OWT42" s="1636"/>
      <c r="OWU42" s="1636"/>
      <c r="OWV42" s="1636"/>
      <c r="OWW42" s="1636"/>
      <c r="OWX42" s="1636"/>
      <c r="OWY42" s="1636"/>
      <c r="OWZ42" s="1636"/>
      <c r="OXA42" s="1636"/>
      <c r="OXB42" s="1636"/>
      <c r="OXC42" s="1636"/>
      <c r="OXD42" s="1636"/>
      <c r="OXE42" s="1636"/>
      <c r="OXF42" s="1636"/>
      <c r="OXG42" s="1636"/>
      <c r="OXH42" s="1636"/>
      <c r="OXI42" s="1636"/>
      <c r="OXJ42" s="1636"/>
      <c r="OXK42" s="1636"/>
      <c r="OXL42" s="1636"/>
      <c r="OXM42" s="1636"/>
      <c r="OXN42" s="1636"/>
      <c r="OXO42" s="1636"/>
      <c r="OXP42" s="1636"/>
      <c r="OXQ42" s="1636"/>
      <c r="OXR42" s="1636"/>
      <c r="OXS42" s="1636"/>
      <c r="OXT42" s="1636"/>
      <c r="OXU42" s="1636"/>
      <c r="OXV42" s="1636"/>
      <c r="OXW42" s="1636"/>
      <c r="OXX42" s="1636"/>
      <c r="OXY42" s="1636"/>
      <c r="OXZ42" s="1636"/>
      <c r="OYA42" s="1636"/>
      <c r="OYB42" s="1636"/>
      <c r="OYC42" s="1636"/>
      <c r="OYD42" s="1636"/>
      <c r="OYE42" s="1636"/>
      <c r="OYF42" s="1636"/>
      <c r="OYG42" s="1636"/>
      <c r="OYH42" s="1636"/>
      <c r="OYI42" s="1636"/>
      <c r="OYJ42" s="1636"/>
      <c r="OYK42" s="1636"/>
      <c r="OYL42" s="1636"/>
      <c r="OYM42" s="1636"/>
      <c r="OYN42" s="1636"/>
      <c r="OYO42" s="1636"/>
      <c r="OYP42" s="1636"/>
      <c r="OYQ42" s="1636"/>
      <c r="OYR42" s="1636"/>
      <c r="OYS42" s="1636"/>
      <c r="OYT42" s="1636"/>
      <c r="OYU42" s="1636"/>
      <c r="OYV42" s="1636"/>
      <c r="OYW42" s="1636"/>
      <c r="OYX42" s="1636"/>
      <c r="OYY42" s="1636"/>
      <c r="OYZ42" s="1636"/>
      <c r="OZA42" s="1636"/>
      <c r="OZB42" s="1636"/>
      <c r="OZC42" s="1636"/>
      <c r="OZD42" s="1636"/>
      <c r="OZE42" s="1636"/>
      <c r="OZF42" s="1636"/>
      <c r="OZG42" s="1636"/>
      <c r="OZH42" s="1636"/>
      <c r="OZI42" s="1636"/>
      <c r="OZJ42" s="1636"/>
      <c r="OZK42" s="1636"/>
      <c r="OZL42" s="1636"/>
      <c r="OZM42" s="1636"/>
      <c r="OZN42" s="1636"/>
      <c r="OZO42" s="1636"/>
      <c r="OZP42" s="1636"/>
      <c r="OZQ42" s="1636"/>
      <c r="OZR42" s="1636"/>
      <c r="OZS42" s="1636"/>
      <c r="OZT42" s="1636"/>
      <c r="OZU42" s="1636"/>
      <c r="OZV42" s="1636"/>
      <c r="OZW42" s="1636"/>
      <c r="OZX42" s="1636"/>
      <c r="OZY42" s="1636"/>
      <c r="OZZ42" s="1636"/>
      <c r="PAA42" s="1636"/>
      <c r="PAB42" s="1636"/>
      <c r="PAC42" s="1636"/>
      <c r="PAD42" s="1636"/>
      <c r="PAE42" s="1636"/>
      <c r="PAF42" s="1636"/>
      <c r="PAG42" s="1636"/>
      <c r="PAH42" s="1636"/>
      <c r="PAI42" s="1636"/>
      <c r="PAJ42" s="1636"/>
      <c r="PAK42" s="1636"/>
      <c r="PAL42" s="1636"/>
      <c r="PAM42" s="1636"/>
      <c r="PAN42" s="1636"/>
      <c r="PAO42" s="1636"/>
      <c r="PAP42" s="1636"/>
      <c r="PAQ42" s="1636"/>
      <c r="PAR42" s="1636"/>
      <c r="PAS42" s="1636"/>
      <c r="PAT42" s="1636"/>
      <c r="PAU42" s="1636"/>
      <c r="PAV42" s="1636"/>
      <c r="PAW42" s="1636"/>
      <c r="PAX42" s="1636"/>
      <c r="PAY42" s="1636"/>
      <c r="PAZ42" s="1636"/>
      <c r="PBA42" s="1636"/>
      <c r="PBB42" s="1636"/>
      <c r="PBC42" s="1636"/>
      <c r="PBD42" s="1636"/>
      <c r="PBE42" s="1636"/>
      <c r="PBF42" s="1636"/>
      <c r="PBG42" s="1636"/>
      <c r="PBH42" s="1636"/>
      <c r="PBI42" s="1636"/>
      <c r="PBJ42" s="1636"/>
      <c r="PBK42" s="1636"/>
      <c r="PBL42" s="1636"/>
      <c r="PBM42" s="1636"/>
      <c r="PBN42" s="1636"/>
      <c r="PBO42" s="1636"/>
      <c r="PBP42" s="1636"/>
      <c r="PBQ42" s="1636"/>
      <c r="PBR42" s="1636"/>
      <c r="PBS42" s="1636"/>
      <c r="PBT42" s="1636"/>
      <c r="PBU42" s="1636"/>
      <c r="PBV42" s="1636"/>
      <c r="PBW42" s="1636"/>
      <c r="PBX42" s="1636"/>
      <c r="PBY42" s="1636"/>
      <c r="PBZ42" s="1636"/>
      <c r="PCA42" s="1636"/>
      <c r="PCB42" s="1636"/>
      <c r="PCC42" s="1636"/>
      <c r="PCD42" s="1636"/>
      <c r="PCE42" s="1636"/>
      <c r="PCF42" s="1636"/>
      <c r="PCG42" s="1636"/>
      <c r="PCH42" s="1636"/>
      <c r="PCI42" s="1636"/>
      <c r="PCJ42" s="1636"/>
      <c r="PCK42" s="1636"/>
      <c r="PCL42" s="1636"/>
      <c r="PCM42" s="1636"/>
      <c r="PCN42" s="1636"/>
      <c r="PCO42" s="1636"/>
      <c r="PCP42" s="1636"/>
      <c r="PCQ42" s="1636"/>
      <c r="PCR42" s="1636"/>
      <c r="PCS42" s="1636"/>
      <c r="PCT42" s="1636"/>
      <c r="PCU42" s="1636"/>
      <c r="PCV42" s="1636"/>
      <c r="PCW42" s="1636"/>
      <c r="PCX42" s="1636"/>
      <c r="PCY42" s="1636"/>
      <c r="PCZ42" s="1636"/>
      <c r="PDA42" s="1636"/>
      <c r="PDB42" s="1636"/>
      <c r="PDC42" s="1636"/>
      <c r="PDD42" s="1636"/>
      <c r="PDE42" s="1636"/>
      <c r="PDF42" s="1636"/>
      <c r="PDG42" s="1636"/>
      <c r="PDH42" s="1636"/>
      <c r="PDI42" s="1636"/>
      <c r="PDJ42" s="1636"/>
      <c r="PDK42" s="1636"/>
      <c r="PDL42" s="1636"/>
      <c r="PDM42" s="1636"/>
      <c r="PDN42" s="1636"/>
      <c r="PDO42" s="1636"/>
      <c r="PDP42" s="1636"/>
      <c r="PDQ42" s="1636"/>
      <c r="PDR42" s="1636"/>
      <c r="PDS42" s="1636"/>
      <c r="PDT42" s="1636"/>
      <c r="PDU42" s="1636"/>
      <c r="PDV42" s="1636"/>
      <c r="PDW42" s="1636"/>
      <c r="PDX42" s="1636"/>
      <c r="PDY42" s="1636"/>
      <c r="PDZ42" s="1636"/>
      <c r="PEA42" s="1636"/>
      <c r="PEB42" s="1636"/>
      <c r="PEC42" s="1636"/>
      <c r="PED42" s="1636"/>
      <c r="PEE42" s="1636"/>
      <c r="PEF42" s="1636"/>
      <c r="PEG42" s="1636"/>
      <c r="PEH42" s="1636"/>
      <c r="PEI42" s="1636"/>
      <c r="PEJ42" s="1636"/>
      <c r="PEK42" s="1636"/>
      <c r="PEL42" s="1636"/>
      <c r="PEM42" s="1636"/>
      <c r="PEN42" s="1636"/>
      <c r="PEO42" s="1636"/>
      <c r="PEP42" s="1636"/>
      <c r="PEQ42" s="1636"/>
      <c r="PER42" s="1636"/>
      <c r="PES42" s="1636"/>
      <c r="PET42" s="1636"/>
      <c r="PEU42" s="1636"/>
      <c r="PEV42" s="1636"/>
      <c r="PEW42" s="1636"/>
      <c r="PEX42" s="1636"/>
      <c r="PEY42" s="1636"/>
      <c r="PEZ42" s="1636"/>
      <c r="PFA42" s="1636"/>
      <c r="PFB42" s="1636"/>
      <c r="PFC42" s="1636"/>
      <c r="PFD42" s="1636"/>
      <c r="PFE42" s="1636"/>
      <c r="PFF42" s="1636"/>
      <c r="PFG42" s="1636"/>
      <c r="PFH42" s="1636"/>
      <c r="PFI42" s="1636"/>
      <c r="PFJ42" s="1636"/>
      <c r="PFK42" s="1636"/>
      <c r="PFL42" s="1636"/>
      <c r="PFM42" s="1636"/>
      <c r="PFN42" s="1636"/>
      <c r="PFO42" s="1636"/>
      <c r="PFP42" s="1636"/>
      <c r="PFQ42" s="1636"/>
      <c r="PFR42" s="1636"/>
      <c r="PFS42" s="1636"/>
      <c r="PFT42" s="1636"/>
      <c r="PFU42" s="1636"/>
      <c r="PFV42" s="1636"/>
      <c r="PFW42" s="1636"/>
      <c r="PFX42" s="1636"/>
      <c r="PFY42" s="1636"/>
      <c r="PFZ42" s="1636"/>
      <c r="PGA42" s="1636"/>
      <c r="PGB42" s="1636"/>
      <c r="PGC42" s="1636"/>
      <c r="PGD42" s="1636"/>
      <c r="PGE42" s="1636"/>
      <c r="PGF42" s="1636"/>
      <c r="PGG42" s="1636"/>
      <c r="PGH42" s="1636"/>
      <c r="PGI42" s="1636"/>
      <c r="PGJ42" s="1636"/>
      <c r="PGK42" s="1636"/>
      <c r="PGL42" s="1636"/>
      <c r="PGM42" s="1636"/>
      <c r="PGN42" s="1636"/>
      <c r="PGO42" s="1636"/>
      <c r="PGP42" s="1636"/>
      <c r="PGQ42" s="1636"/>
      <c r="PGR42" s="1636"/>
      <c r="PGS42" s="1636"/>
      <c r="PGT42" s="1636"/>
      <c r="PGU42" s="1636"/>
      <c r="PGV42" s="1636"/>
      <c r="PGW42" s="1636"/>
      <c r="PGX42" s="1636"/>
      <c r="PGY42" s="1636"/>
      <c r="PGZ42" s="1636"/>
      <c r="PHA42" s="1636"/>
      <c r="PHB42" s="1636"/>
      <c r="PHC42" s="1636"/>
      <c r="PHD42" s="1636"/>
      <c r="PHE42" s="1636"/>
      <c r="PHF42" s="1636"/>
      <c r="PHG42" s="1636"/>
      <c r="PHH42" s="1636"/>
      <c r="PHI42" s="1636"/>
      <c r="PHJ42" s="1636"/>
      <c r="PHK42" s="1636"/>
      <c r="PHL42" s="1636"/>
      <c r="PHM42" s="1636"/>
      <c r="PHN42" s="1636"/>
      <c r="PHO42" s="1636"/>
      <c r="PHP42" s="1636"/>
      <c r="PHQ42" s="1636"/>
      <c r="PHR42" s="1636"/>
      <c r="PHS42" s="1636"/>
      <c r="PHT42" s="1636"/>
      <c r="PHU42" s="1636"/>
      <c r="PHV42" s="1636"/>
      <c r="PHW42" s="1636"/>
      <c r="PHX42" s="1636"/>
      <c r="PHY42" s="1636"/>
      <c r="PHZ42" s="1636"/>
      <c r="PIA42" s="1636"/>
      <c r="PIB42" s="1636"/>
      <c r="PIC42" s="1636"/>
      <c r="PID42" s="1636"/>
      <c r="PIE42" s="1636"/>
      <c r="PIF42" s="1636"/>
      <c r="PIG42" s="1636"/>
      <c r="PIH42" s="1636"/>
      <c r="PII42" s="1636"/>
      <c r="PIJ42" s="1636"/>
      <c r="PIK42" s="1636"/>
      <c r="PIL42" s="1636"/>
      <c r="PIM42" s="1636"/>
      <c r="PIN42" s="1636"/>
      <c r="PIO42" s="1636"/>
      <c r="PIP42" s="1636"/>
      <c r="PIQ42" s="1636"/>
      <c r="PIR42" s="1636"/>
      <c r="PIS42" s="1636"/>
      <c r="PIT42" s="1636"/>
      <c r="PIU42" s="1636"/>
      <c r="PIV42" s="1636"/>
      <c r="PIW42" s="1636"/>
      <c r="PIX42" s="1636"/>
      <c r="PIY42" s="1636"/>
      <c r="PIZ42" s="1636"/>
      <c r="PJA42" s="1636"/>
      <c r="PJB42" s="1636"/>
      <c r="PJC42" s="1636"/>
      <c r="PJD42" s="1636"/>
      <c r="PJE42" s="1636"/>
      <c r="PJF42" s="1636"/>
      <c r="PJG42" s="1636"/>
      <c r="PJH42" s="1636"/>
      <c r="PJI42" s="1636"/>
      <c r="PJJ42" s="1636"/>
      <c r="PJK42" s="1636"/>
      <c r="PJL42" s="1636"/>
      <c r="PJM42" s="1636"/>
      <c r="PJN42" s="1636"/>
      <c r="PJO42" s="1636"/>
      <c r="PJP42" s="1636"/>
      <c r="PJQ42" s="1636"/>
      <c r="PJR42" s="1636"/>
      <c r="PJS42" s="1636"/>
      <c r="PJT42" s="1636"/>
      <c r="PJU42" s="1636"/>
      <c r="PJV42" s="1636"/>
      <c r="PJW42" s="1636"/>
      <c r="PJX42" s="1636"/>
      <c r="PJY42" s="1636"/>
      <c r="PJZ42" s="1636"/>
      <c r="PKA42" s="1636"/>
      <c r="PKB42" s="1636"/>
      <c r="PKC42" s="1636"/>
      <c r="PKD42" s="1636"/>
      <c r="PKE42" s="1636"/>
      <c r="PKF42" s="1636"/>
      <c r="PKG42" s="1636"/>
      <c r="PKH42" s="1636"/>
      <c r="PKI42" s="1636"/>
      <c r="PKJ42" s="1636"/>
      <c r="PKK42" s="1636"/>
      <c r="PKL42" s="1636"/>
      <c r="PKM42" s="1636"/>
      <c r="PKN42" s="1636"/>
      <c r="PKO42" s="1636"/>
      <c r="PKP42" s="1636"/>
      <c r="PKQ42" s="1636"/>
      <c r="PKR42" s="1636"/>
      <c r="PKS42" s="1636"/>
      <c r="PKT42" s="1636"/>
      <c r="PKU42" s="1636"/>
      <c r="PKV42" s="1636"/>
      <c r="PKW42" s="1636"/>
      <c r="PKX42" s="1636"/>
      <c r="PKY42" s="1636"/>
      <c r="PKZ42" s="1636"/>
      <c r="PLA42" s="1636"/>
      <c r="PLB42" s="1636"/>
      <c r="PLC42" s="1636"/>
      <c r="PLD42" s="1636"/>
      <c r="PLE42" s="1636"/>
      <c r="PLF42" s="1636"/>
      <c r="PLG42" s="1636"/>
      <c r="PLH42" s="1636"/>
      <c r="PLI42" s="1636"/>
      <c r="PLJ42" s="1636"/>
      <c r="PLK42" s="1636"/>
      <c r="PLL42" s="1636"/>
      <c r="PLM42" s="1636"/>
      <c r="PLN42" s="1636"/>
      <c r="PLO42" s="1636"/>
      <c r="PLP42" s="1636"/>
      <c r="PLQ42" s="1636"/>
      <c r="PLR42" s="1636"/>
      <c r="PLS42" s="1636"/>
      <c r="PLT42" s="1636"/>
      <c r="PLU42" s="1636"/>
      <c r="PLV42" s="1636"/>
      <c r="PLW42" s="1636"/>
      <c r="PLX42" s="1636"/>
      <c r="PLY42" s="1636"/>
      <c r="PLZ42" s="1636"/>
      <c r="PMA42" s="1636"/>
      <c r="PMB42" s="1636"/>
      <c r="PMC42" s="1636"/>
      <c r="PMD42" s="1636"/>
      <c r="PME42" s="1636"/>
      <c r="PMF42" s="1636"/>
      <c r="PMG42" s="1636"/>
      <c r="PMH42" s="1636"/>
      <c r="PMI42" s="1636"/>
      <c r="PMJ42" s="1636"/>
      <c r="PMK42" s="1636"/>
      <c r="PML42" s="1636"/>
      <c r="PMM42" s="1636"/>
      <c r="PMN42" s="1636"/>
      <c r="PMO42" s="1636"/>
      <c r="PMP42" s="1636"/>
      <c r="PMQ42" s="1636"/>
      <c r="PMR42" s="1636"/>
      <c r="PMS42" s="1636"/>
      <c r="PMT42" s="1636"/>
      <c r="PMU42" s="1636"/>
      <c r="PMV42" s="1636"/>
      <c r="PMW42" s="1636"/>
      <c r="PMX42" s="1636"/>
      <c r="PMY42" s="1636"/>
      <c r="PMZ42" s="1636"/>
      <c r="PNA42" s="1636"/>
      <c r="PNB42" s="1636"/>
      <c r="PNC42" s="1636"/>
      <c r="PND42" s="1636"/>
      <c r="PNE42" s="1636"/>
      <c r="PNF42" s="1636"/>
      <c r="PNG42" s="1636"/>
      <c r="PNH42" s="1636"/>
      <c r="PNI42" s="1636"/>
      <c r="PNJ42" s="1636"/>
      <c r="PNK42" s="1636"/>
      <c r="PNL42" s="1636"/>
      <c r="PNM42" s="1636"/>
      <c r="PNN42" s="1636"/>
      <c r="PNO42" s="1636"/>
      <c r="PNP42" s="1636"/>
      <c r="PNQ42" s="1636"/>
      <c r="PNR42" s="1636"/>
      <c r="PNS42" s="1636"/>
      <c r="PNT42" s="1636"/>
      <c r="PNU42" s="1636"/>
      <c r="PNV42" s="1636"/>
      <c r="PNW42" s="1636"/>
      <c r="PNX42" s="1636"/>
      <c r="PNY42" s="1636"/>
      <c r="PNZ42" s="1636"/>
      <c r="POA42" s="1636"/>
      <c r="POB42" s="1636"/>
      <c r="POC42" s="1636"/>
      <c r="POD42" s="1636"/>
      <c r="POE42" s="1636"/>
      <c r="POF42" s="1636"/>
      <c r="POG42" s="1636"/>
      <c r="POH42" s="1636"/>
      <c r="POI42" s="1636"/>
      <c r="POJ42" s="1636"/>
      <c r="POK42" s="1636"/>
      <c r="POL42" s="1636"/>
      <c r="POM42" s="1636"/>
      <c r="PON42" s="1636"/>
      <c r="POO42" s="1636"/>
      <c r="POP42" s="1636"/>
      <c r="POQ42" s="1636"/>
      <c r="POR42" s="1636"/>
      <c r="POS42" s="1636"/>
      <c r="POT42" s="1636"/>
      <c r="POU42" s="1636"/>
      <c r="POV42" s="1636"/>
      <c r="POW42" s="1636"/>
      <c r="POX42" s="1636"/>
      <c r="POY42" s="1636"/>
      <c r="POZ42" s="1636"/>
      <c r="PPA42" s="1636"/>
      <c r="PPB42" s="1636"/>
      <c r="PPC42" s="1636"/>
      <c r="PPD42" s="1636"/>
      <c r="PPE42" s="1636"/>
      <c r="PPF42" s="1636"/>
      <c r="PPG42" s="1636"/>
      <c r="PPH42" s="1636"/>
      <c r="PPI42" s="1636"/>
      <c r="PPJ42" s="1636"/>
      <c r="PPK42" s="1636"/>
      <c r="PPL42" s="1636"/>
      <c r="PPM42" s="1636"/>
      <c r="PPN42" s="1636"/>
      <c r="PPO42" s="1636"/>
      <c r="PPP42" s="1636"/>
      <c r="PPQ42" s="1636"/>
      <c r="PPR42" s="1636"/>
      <c r="PPS42" s="1636"/>
      <c r="PPT42" s="1636"/>
      <c r="PPU42" s="1636"/>
      <c r="PPV42" s="1636"/>
      <c r="PPW42" s="1636"/>
      <c r="PPX42" s="1636"/>
      <c r="PPY42" s="1636"/>
      <c r="PPZ42" s="1636"/>
      <c r="PQA42" s="1636"/>
      <c r="PQB42" s="1636"/>
      <c r="PQC42" s="1636"/>
      <c r="PQD42" s="1636"/>
      <c r="PQE42" s="1636"/>
      <c r="PQF42" s="1636"/>
      <c r="PQG42" s="1636"/>
      <c r="PQH42" s="1636"/>
      <c r="PQI42" s="1636"/>
      <c r="PQJ42" s="1636"/>
      <c r="PQK42" s="1636"/>
      <c r="PQL42" s="1636"/>
      <c r="PQM42" s="1636"/>
      <c r="PQN42" s="1636"/>
      <c r="PQO42" s="1636"/>
      <c r="PQP42" s="1636"/>
      <c r="PQQ42" s="1636"/>
      <c r="PQR42" s="1636"/>
      <c r="PQS42" s="1636"/>
      <c r="PQT42" s="1636"/>
      <c r="PQU42" s="1636"/>
      <c r="PQV42" s="1636"/>
      <c r="PQW42" s="1636"/>
      <c r="PQX42" s="1636"/>
      <c r="PQY42" s="1636"/>
      <c r="PQZ42" s="1636"/>
      <c r="PRA42" s="1636"/>
      <c r="PRB42" s="1636"/>
      <c r="PRC42" s="1636"/>
      <c r="PRD42" s="1636"/>
      <c r="PRE42" s="1636"/>
      <c r="PRF42" s="1636"/>
      <c r="PRG42" s="1636"/>
      <c r="PRH42" s="1636"/>
      <c r="PRI42" s="1636"/>
      <c r="PRJ42" s="1636"/>
      <c r="PRK42" s="1636"/>
      <c r="PRL42" s="1636"/>
      <c r="PRM42" s="1636"/>
      <c r="PRN42" s="1636"/>
      <c r="PRO42" s="1636"/>
      <c r="PRP42" s="1636"/>
      <c r="PRQ42" s="1636"/>
      <c r="PRR42" s="1636"/>
      <c r="PRS42" s="1636"/>
      <c r="PRT42" s="1636"/>
      <c r="PRU42" s="1636"/>
      <c r="PRV42" s="1636"/>
      <c r="PRW42" s="1636"/>
      <c r="PRX42" s="1636"/>
      <c r="PRY42" s="1636"/>
      <c r="PRZ42" s="1636"/>
      <c r="PSA42" s="1636"/>
      <c r="PSB42" s="1636"/>
      <c r="PSC42" s="1636"/>
      <c r="PSD42" s="1636"/>
      <c r="PSE42" s="1636"/>
      <c r="PSF42" s="1636"/>
      <c r="PSG42" s="1636"/>
      <c r="PSH42" s="1636"/>
      <c r="PSI42" s="1636"/>
      <c r="PSJ42" s="1636"/>
      <c r="PSK42" s="1636"/>
      <c r="PSL42" s="1636"/>
      <c r="PSM42" s="1636"/>
      <c r="PSN42" s="1636"/>
      <c r="PSO42" s="1636"/>
      <c r="PSP42" s="1636"/>
      <c r="PSQ42" s="1636"/>
      <c r="PSR42" s="1636"/>
      <c r="PSS42" s="1636"/>
      <c r="PST42" s="1636"/>
      <c r="PSU42" s="1636"/>
      <c r="PSV42" s="1636"/>
      <c r="PSW42" s="1636"/>
      <c r="PSX42" s="1636"/>
      <c r="PSY42" s="1636"/>
      <c r="PSZ42" s="1636"/>
      <c r="PTA42" s="1636"/>
      <c r="PTB42" s="1636"/>
      <c r="PTC42" s="1636"/>
      <c r="PTD42" s="1636"/>
      <c r="PTE42" s="1636"/>
      <c r="PTF42" s="1636"/>
      <c r="PTG42" s="1636"/>
      <c r="PTH42" s="1636"/>
      <c r="PTI42" s="1636"/>
      <c r="PTJ42" s="1636"/>
      <c r="PTK42" s="1636"/>
      <c r="PTL42" s="1636"/>
      <c r="PTM42" s="1636"/>
      <c r="PTN42" s="1636"/>
      <c r="PTO42" s="1636"/>
      <c r="PTP42" s="1636"/>
      <c r="PTQ42" s="1636"/>
      <c r="PTR42" s="1636"/>
      <c r="PTS42" s="1636"/>
      <c r="PTT42" s="1636"/>
      <c r="PTU42" s="1636"/>
      <c r="PTV42" s="1636"/>
      <c r="PTW42" s="1636"/>
      <c r="PTX42" s="1636"/>
      <c r="PTY42" s="1636"/>
      <c r="PTZ42" s="1636"/>
      <c r="PUA42" s="1636"/>
      <c r="PUB42" s="1636"/>
      <c r="PUC42" s="1636"/>
      <c r="PUD42" s="1636"/>
      <c r="PUE42" s="1636"/>
      <c r="PUF42" s="1636"/>
      <c r="PUG42" s="1636"/>
      <c r="PUH42" s="1636"/>
      <c r="PUI42" s="1636"/>
      <c r="PUJ42" s="1636"/>
      <c r="PUK42" s="1636"/>
      <c r="PUL42" s="1636"/>
      <c r="PUM42" s="1636"/>
      <c r="PUN42" s="1636"/>
      <c r="PUO42" s="1636"/>
      <c r="PUP42" s="1636"/>
      <c r="PUQ42" s="1636"/>
      <c r="PUR42" s="1636"/>
      <c r="PUS42" s="1636"/>
      <c r="PUT42" s="1636"/>
      <c r="PUU42" s="1636"/>
      <c r="PUV42" s="1636"/>
      <c r="PUW42" s="1636"/>
      <c r="PUX42" s="1636"/>
      <c r="PUY42" s="1636"/>
      <c r="PUZ42" s="1636"/>
      <c r="PVA42" s="1636"/>
      <c r="PVB42" s="1636"/>
      <c r="PVC42" s="1636"/>
      <c r="PVD42" s="1636"/>
      <c r="PVE42" s="1636"/>
      <c r="PVF42" s="1636"/>
      <c r="PVG42" s="1636"/>
      <c r="PVH42" s="1636"/>
      <c r="PVI42" s="1636"/>
      <c r="PVJ42" s="1636"/>
      <c r="PVK42" s="1636"/>
      <c r="PVL42" s="1636"/>
      <c r="PVM42" s="1636"/>
      <c r="PVN42" s="1636"/>
      <c r="PVO42" s="1636"/>
      <c r="PVP42" s="1636"/>
      <c r="PVQ42" s="1636"/>
      <c r="PVR42" s="1636"/>
      <c r="PVS42" s="1636"/>
      <c r="PVT42" s="1636"/>
      <c r="PVU42" s="1636"/>
      <c r="PVV42" s="1636"/>
      <c r="PVW42" s="1636"/>
      <c r="PVX42" s="1636"/>
      <c r="PVY42" s="1636"/>
      <c r="PVZ42" s="1636"/>
      <c r="PWA42" s="1636"/>
      <c r="PWB42" s="1636"/>
      <c r="PWC42" s="1636"/>
      <c r="PWD42" s="1636"/>
      <c r="PWE42" s="1636"/>
      <c r="PWF42" s="1636"/>
      <c r="PWG42" s="1636"/>
      <c r="PWH42" s="1636"/>
      <c r="PWI42" s="1636"/>
      <c r="PWJ42" s="1636"/>
      <c r="PWK42" s="1636"/>
      <c r="PWL42" s="1636"/>
      <c r="PWM42" s="1636"/>
      <c r="PWN42" s="1636"/>
      <c r="PWO42" s="1636"/>
      <c r="PWP42" s="1636"/>
      <c r="PWQ42" s="1636"/>
      <c r="PWR42" s="1636"/>
      <c r="PWS42" s="1636"/>
      <c r="PWT42" s="1636"/>
      <c r="PWU42" s="1636"/>
      <c r="PWV42" s="1636"/>
      <c r="PWW42" s="1636"/>
      <c r="PWX42" s="1636"/>
      <c r="PWY42" s="1636"/>
      <c r="PWZ42" s="1636"/>
      <c r="PXA42" s="1636"/>
      <c r="PXB42" s="1636"/>
      <c r="PXC42" s="1636"/>
      <c r="PXD42" s="1636"/>
      <c r="PXE42" s="1636"/>
      <c r="PXF42" s="1636"/>
      <c r="PXG42" s="1636"/>
      <c r="PXH42" s="1636"/>
      <c r="PXI42" s="1636"/>
      <c r="PXJ42" s="1636"/>
      <c r="PXK42" s="1636"/>
      <c r="PXL42" s="1636"/>
      <c r="PXM42" s="1636"/>
      <c r="PXN42" s="1636"/>
      <c r="PXO42" s="1636"/>
      <c r="PXP42" s="1636"/>
      <c r="PXQ42" s="1636"/>
      <c r="PXR42" s="1636"/>
      <c r="PXS42" s="1636"/>
      <c r="PXT42" s="1636"/>
      <c r="PXU42" s="1636"/>
      <c r="PXV42" s="1636"/>
      <c r="PXW42" s="1636"/>
      <c r="PXX42" s="1636"/>
      <c r="PXY42" s="1636"/>
      <c r="PXZ42" s="1636"/>
      <c r="PYA42" s="1636"/>
      <c r="PYB42" s="1636"/>
      <c r="PYC42" s="1636"/>
      <c r="PYD42" s="1636"/>
      <c r="PYE42" s="1636"/>
      <c r="PYF42" s="1636"/>
      <c r="PYG42" s="1636"/>
      <c r="PYH42" s="1636"/>
      <c r="PYI42" s="1636"/>
      <c r="PYJ42" s="1636"/>
      <c r="PYK42" s="1636"/>
      <c r="PYL42" s="1636"/>
      <c r="PYM42" s="1636"/>
      <c r="PYN42" s="1636"/>
      <c r="PYO42" s="1636"/>
      <c r="PYP42" s="1636"/>
      <c r="PYQ42" s="1636"/>
      <c r="PYR42" s="1636"/>
      <c r="PYS42" s="1636"/>
      <c r="PYT42" s="1636"/>
      <c r="PYU42" s="1636"/>
      <c r="PYV42" s="1636"/>
      <c r="PYW42" s="1636"/>
      <c r="PYX42" s="1636"/>
      <c r="PYY42" s="1636"/>
      <c r="PYZ42" s="1636"/>
      <c r="PZA42" s="1636"/>
      <c r="PZB42" s="1636"/>
      <c r="PZC42" s="1636"/>
      <c r="PZD42" s="1636"/>
      <c r="PZE42" s="1636"/>
      <c r="PZF42" s="1636"/>
      <c r="PZG42" s="1636"/>
      <c r="PZH42" s="1636"/>
      <c r="PZI42" s="1636"/>
      <c r="PZJ42" s="1636"/>
      <c r="PZK42" s="1636"/>
      <c r="PZL42" s="1636"/>
      <c r="PZM42" s="1636"/>
      <c r="PZN42" s="1636"/>
      <c r="PZO42" s="1636"/>
      <c r="PZP42" s="1636"/>
      <c r="PZQ42" s="1636"/>
      <c r="PZR42" s="1636"/>
      <c r="PZS42" s="1636"/>
      <c r="PZT42" s="1636"/>
      <c r="PZU42" s="1636"/>
      <c r="PZV42" s="1636"/>
      <c r="PZW42" s="1636"/>
      <c r="PZX42" s="1636"/>
      <c r="PZY42" s="1636"/>
      <c r="PZZ42" s="1636"/>
      <c r="QAA42" s="1636"/>
      <c r="QAB42" s="1636"/>
      <c r="QAC42" s="1636"/>
      <c r="QAD42" s="1636"/>
      <c r="QAE42" s="1636"/>
      <c r="QAF42" s="1636"/>
      <c r="QAG42" s="1636"/>
      <c r="QAH42" s="1636"/>
      <c r="QAI42" s="1636"/>
      <c r="QAJ42" s="1636"/>
      <c r="QAK42" s="1636"/>
      <c r="QAL42" s="1636"/>
      <c r="QAM42" s="1636"/>
      <c r="QAN42" s="1636"/>
      <c r="QAO42" s="1636"/>
      <c r="QAP42" s="1636"/>
      <c r="QAQ42" s="1636"/>
      <c r="QAR42" s="1636"/>
      <c r="QAS42" s="1636"/>
      <c r="QAT42" s="1636"/>
      <c r="QAU42" s="1636"/>
      <c r="QAV42" s="1636"/>
      <c r="QAW42" s="1636"/>
      <c r="QAX42" s="1636"/>
      <c r="QAY42" s="1636"/>
      <c r="QAZ42" s="1636"/>
      <c r="QBA42" s="1636"/>
      <c r="QBB42" s="1636"/>
      <c r="QBC42" s="1636"/>
      <c r="QBD42" s="1636"/>
      <c r="QBE42" s="1636"/>
      <c r="QBF42" s="1636"/>
      <c r="QBG42" s="1636"/>
      <c r="QBH42" s="1636"/>
      <c r="QBI42" s="1636"/>
      <c r="QBJ42" s="1636"/>
      <c r="QBK42" s="1636"/>
      <c r="QBL42" s="1636"/>
      <c r="QBM42" s="1636"/>
      <c r="QBN42" s="1636"/>
      <c r="QBO42" s="1636"/>
      <c r="QBP42" s="1636"/>
      <c r="QBQ42" s="1636"/>
      <c r="QBR42" s="1636"/>
      <c r="QBS42" s="1636"/>
      <c r="QBT42" s="1636"/>
      <c r="QBU42" s="1636"/>
      <c r="QBV42" s="1636"/>
      <c r="QBW42" s="1636"/>
      <c r="QBX42" s="1636"/>
      <c r="QBY42" s="1636"/>
      <c r="QBZ42" s="1636"/>
      <c r="QCA42" s="1636"/>
      <c r="QCB42" s="1636"/>
      <c r="QCC42" s="1636"/>
      <c r="QCD42" s="1636"/>
      <c r="QCE42" s="1636"/>
      <c r="QCF42" s="1636"/>
      <c r="QCG42" s="1636"/>
      <c r="QCH42" s="1636"/>
      <c r="QCI42" s="1636"/>
      <c r="QCJ42" s="1636"/>
      <c r="QCK42" s="1636"/>
      <c r="QCL42" s="1636"/>
      <c r="QCM42" s="1636"/>
      <c r="QCN42" s="1636"/>
      <c r="QCO42" s="1636"/>
      <c r="QCP42" s="1636"/>
      <c r="QCQ42" s="1636"/>
      <c r="QCR42" s="1636"/>
      <c r="QCS42" s="1636"/>
      <c r="QCT42" s="1636"/>
      <c r="QCU42" s="1636"/>
      <c r="QCV42" s="1636"/>
      <c r="QCW42" s="1636"/>
      <c r="QCX42" s="1636"/>
      <c r="QCY42" s="1636"/>
      <c r="QCZ42" s="1636"/>
      <c r="QDA42" s="1636"/>
      <c r="QDB42" s="1636"/>
      <c r="QDC42" s="1636"/>
      <c r="QDD42" s="1636"/>
      <c r="QDE42" s="1636"/>
      <c r="QDF42" s="1636"/>
      <c r="QDG42" s="1636"/>
      <c r="QDH42" s="1636"/>
      <c r="QDI42" s="1636"/>
      <c r="QDJ42" s="1636"/>
      <c r="QDK42" s="1636"/>
      <c r="QDL42" s="1636"/>
      <c r="QDM42" s="1636"/>
      <c r="QDN42" s="1636"/>
      <c r="QDO42" s="1636"/>
      <c r="QDP42" s="1636"/>
      <c r="QDQ42" s="1636"/>
      <c r="QDR42" s="1636"/>
      <c r="QDS42" s="1636"/>
      <c r="QDT42" s="1636"/>
      <c r="QDU42" s="1636"/>
      <c r="QDV42" s="1636"/>
      <c r="QDW42" s="1636"/>
      <c r="QDX42" s="1636"/>
      <c r="QDY42" s="1636"/>
      <c r="QDZ42" s="1636"/>
      <c r="QEA42" s="1636"/>
      <c r="QEB42" s="1636"/>
      <c r="QEC42" s="1636"/>
      <c r="QED42" s="1636"/>
      <c r="QEE42" s="1636"/>
      <c r="QEF42" s="1636"/>
      <c r="QEG42" s="1636"/>
      <c r="QEH42" s="1636"/>
      <c r="QEI42" s="1636"/>
      <c r="QEJ42" s="1636"/>
      <c r="QEK42" s="1636"/>
      <c r="QEL42" s="1636"/>
      <c r="QEM42" s="1636"/>
      <c r="QEN42" s="1636"/>
      <c r="QEO42" s="1636"/>
      <c r="QEP42" s="1636"/>
      <c r="QEQ42" s="1636"/>
      <c r="QER42" s="1636"/>
      <c r="QES42" s="1636"/>
      <c r="QET42" s="1636"/>
      <c r="QEU42" s="1636"/>
      <c r="QEV42" s="1636"/>
      <c r="QEW42" s="1636"/>
      <c r="QEX42" s="1636"/>
      <c r="QEY42" s="1636"/>
      <c r="QEZ42" s="1636"/>
      <c r="QFA42" s="1636"/>
      <c r="QFB42" s="1636"/>
      <c r="QFC42" s="1636"/>
      <c r="QFD42" s="1636"/>
      <c r="QFE42" s="1636"/>
      <c r="QFF42" s="1636"/>
      <c r="QFG42" s="1636"/>
      <c r="QFH42" s="1636"/>
      <c r="QFI42" s="1636"/>
      <c r="QFJ42" s="1636"/>
      <c r="QFK42" s="1636"/>
      <c r="QFL42" s="1636"/>
      <c r="QFM42" s="1636"/>
      <c r="QFN42" s="1636"/>
      <c r="QFO42" s="1636"/>
      <c r="QFP42" s="1636"/>
      <c r="QFQ42" s="1636"/>
      <c r="QFR42" s="1636"/>
      <c r="QFS42" s="1636"/>
      <c r="QFT42" s="1636"/>
      <c r="QFU42" s="1636"/>
      <c r="QFV42" s="1636"/>
      <c r="QFW42" s="1636"/>
      <c r="QFX42" s="1636"/>
      <c r="QFY42" s="1636"/>
      <c r="QFZ42" s="1636"/>
      <c r="QGA42" s="1636"/>
      <c r="QGB42" s="1636"/>
      <c r="QGC42" s="1636"/>
      <c r="QGD42" s="1636"/>
      <c r="QGE42" s="1636"/>
      <c r="QGF42" s="1636"/>
      <c r="QGG42" s="1636"/>
      <c r="QGH42" s="1636"/>
      <c r="QGI42" s="1636"/>
      <c r="QGJ42" s="1636"/>
      <c r="QGK42" s="1636"/>
      <c r="QGL42" s="1636"/>
      <c r="QGM42" s="1636"/>
      <c r="QGN42" s="1636"/>
      <c r="QGO42" s="1636"/>
      <c r="QGP42" s="1636"/>
      <c r="QGQ42" s="1636"/>
      <c r="QGR42" s="1636"/>
      <c r="QGS42" s="1636"/>
      <c r="QGT42" s="1636"/>
      <c r="QGU42" s="1636"/>
      <c r="QGV42" s="1636"/>
      <c r="QGW42" s="1636"/>
      <c r="QGX42" s="1636"/>
      <c r="QGY42" s="1636"/>
      <c r="QGZ42" s="1636"/>
      <c r="QHA42" s="1636"/>
      <c r="QHB42" s="1636"/>
      <c r="QHC42" s="1636"/>
      <c r="QHD42" s="1636"/>
      <c r="QHE42" s="1636"/>
      <c r="QHF42" s="1636"/>
      <c r="QHG42" s="1636"/>
      <c r="QHH42" s="1636"/>
      <c r="QHI42" s="1636"/>
      <c r="QHJ42" s="1636"/>
      <c r="QHK42" s="1636"/>
      <c r="QHL42" s="1636"/>
      <c r="QHM42" s="1636"/>
      <c r="QHN42" s="1636"/>
      <c r="QHO42" s="1636"/>
      <c r="QHP42" s="1636"/>
      <c r="QHQ42" s="1636"/>
      <c r="QHR42" s="1636"/>
      <c r="QHS42" s="1636"/>
      <c r="QHT42" s="1636"/>
      <c r="QHU42" s="1636"/>
      <c r="QHV42" s="1636"/>
      <c r="QHW42" s="1636"/>
      <c r="QHX42" s="1636"/>
      <c r="QHY42" s="1636"/>
      <c r="QHZ42" s="1636"/>
      <c r="QIA42" s="1636"/>
      <c r="QIB42" s="1636"/>
      <c r="QIC42" s="1636"/>
      <c r="QID42" s="1636"/>
      <c r="QIE42" s="1636"/>
      <c r="QIF42" s="1636"/>
      <c r="QIG42" s="1636"/>
      <c r="QIH42" s="1636"/>
      <c r="QII42" s="1636"/>
      <c r="QIJ42" s="1636"/>
      <c r="QIK42" s="1636"/>
      <c r="QIL42" s="1636"/>
      <c r="QIM42" s="1636"/>
      <c r="QIN42" s="1636"/>
      <c r="QIO42" s="1636"/>
      <c r="QIP42" s="1636"/>
      <c r="QIQ42" s="1636"/>
      <c r="QIR42" s="1636"/>
      <c r="QIS42" s="1636"/>
      <c r="QIT42" s="1636"/>
      <c r="QIU42" s="1636"/>
      <c r="QIV42" s="1636"/>
      <c r="QIW42" s="1636"/>
      <c r="QIX42" s="1636"/>
      <c r="QIY42" s="1636"/>
      <c r="QIZ42" s="1636"/>
      <c r="QJA42" s="1636"/>
      <c r="QJB42" s="1636"/>
      <c r="QJC42" s="1636"/>
      <c r="QJD42" s="1636"/>
      <c r="QJE42" s="1636"/>
      <c r="QJF42" s="1636"/>
      <c r="QJG42" s="1636"/>
      <c r="QJH42" s="1636"/>
      <c r="QJI42" s="1636"/>
      <c r="QJJ42" s="1636"/>
      <c r="QJK42" s="1636"/>
      <c r="QJL42" s="1636"/>
      <c r="QJM42" s="1636"/>
      <c r="QJN42" s="1636"/>
      <c r="QJO42" s="1636"/>
      <c r="QJP42" s="1636"/>
      <c r="QJQ42" s="1636"/>
      <c r="QJR42" s="1636"/>
      <c r="QJS42" s="1636"/>
      <c r="QJT42" s="1636"/>
      <c r="QJU42" s="1636"/>
      <c r="QJV42" s="1636"/>
      <c r="QJW42" s="1636"/>
      <c r="QJX42" s="1636"/>
      <c r="QJY42" s="1636"/>
      <c r="QJZ42" s="1636"/>
      <c r="QKA42" s="1636"/>
      <c r="QKB42" s="1636"/>
      <c r="QKC42" s="1636"/>
      <c r="QKD42" s="1636"/>
      <c r="QKE42" s="1636"/>
      <c r="QKF42" s="1636"/>
      <c r="QKG42" s="1636"/>
      <c r="QKH42" s="1636"/>
      <c r="QKI42" s="1636"/>
      <c r="QKJ42" s="1636"/>
      <c r="QKK42" s="1636"/>
      <c r="QKL42" s="1636"/>
      <c r="QKM42" s="1636"/>
      <c r="QKN42" s="1636"/>
      <c r="QKO42" s="1636"/>
      <c r="QKP42" s="1636"/>
      <c r="QKQ42" s="1636"/>
      <c r="QKR42" s="1636"/>
      <c r="QKS42" s="1636"/>
      <c r="QKT42" s="1636"/>
      <c r="QKU42" s="1636"/>
      <c r="QKV42" s="1636"/>
      <c r="QKW42" s="1636"/>
      <c r="QKX42" s="1636"/>
      <c r="QKY42" s="1636"/>
      <c r="QKZ42" s="1636"/>
      <c r="QLA42" s="1636"/>
      <c r="QLB42" s="1636"/>
      <c r="QLC42" s="1636"/>
      <c r="QLD42" s="1636"/>
      <c r="QLE42" s="1636"/>
      <c r="QLF42" s="1636"/>
      <c r="QLG42" s="1636"/>
      <c r="QLH42" s="1636"/>
      <c r="QLI42" s="1636"/>
      <c r="QLJ42" s="1636"/>
      <c r="QLK42" s="1636"/>
      <c r="QLL42" s="1636"/>
      <c r="QLM42" s="1636"/>
      <c r="QLN42" s="1636"/>
      <c r="QLO42" s="1636"/>
      <c r="QLP42" s="1636"/>
      <c r="QLQ42" s="1636"/>
      <c r="QLR42" s="1636"/>
      <c r="QLS42" s="1636"/>
      <c r="QLT42" s="1636"/>
      <c r="QLU42" s="1636"/>
      <c r="QLV42" s="1636"/>
      <c r="QLW42" s="1636"/>
      <c r="QLX42" s="1636"/>
      <c r="QLY42" s="1636"/>
      <c r="QLZ42" s="1636"/>
      <c r="QMA42" s="1636"/>
      <c r="QMB42" s="1636"/>
      <c r="QMC42" s="1636"/>
      <c r="QMD42" s="1636"/>
      <c r="QME42" s="1636"/>
      <c r="QMF42" s="1636"/>
      <c r="QMG42" s="1636"/>
      <c r="QMH42" s="1636"/>
      <c r="QMI42" s="1636"/>
      <c r="QMJ42" s="1636"/>
      <c r="QMK42" s="1636"/>
      <c r="QML42" s="1636"/>
      <c r="QMM42" s="1636"/>
      <c r="QMN42" s="1636"/>
      <c r="QMO42" s="1636"/>
      <c r="QMP42" s="1636"/>
      <c r="QMQ42" s="1636"/>
      <c r="QMR42" s="1636"/>
      <c r="QMS42" s="1636"/>
      <c r="QMT42" s="1636"/>
      <c r="QMU42" s="1636"/>
      <c r="QMV42" s="1636"/>
      <c r="QMW42" s="1636"/>
      <c r="QMX42" s="1636"/>
      <c r="QMY42" s="1636"/>
      <c r="QMZ42" s="1636"/>
      <c r="QNA42" s="1636"/>
      <c r="QNB42" s="1636"/>
      <c r="QNC42" s="1636"/>
      <c r="QND42" s="1636"/>
      <c r="QNE42" s="1636"/>
      <c r="QNF42" s="1636"/>
      <c r="QNG42" s="1636"/>
      <c r="QNH42" s="1636"/>
      <c r="QNI42" s="1636"/>
      <c r="QNJ42" s="1636"/>
      <c r="QNK42" s="1636"/>
      <c r="QNL42" s="1636"/>
      <c r="QNM42" s="1636"/>
      <c r="QNN42" s="1636"/>
      <c r="QNO42" s="1636"/>
      <c r="QNP42" s="1636"/>
      <c r="QNQ42" s="1636"/>
      <c r="QNR42" s="1636"/>
      <c r="QNS42" s="1636"/>
      <c r="QNT42" s="1636"/>
      <c r="QNU42" s="1636"/>
      <c r="QNV42" s="1636"/>
      <c r="QNW42" s="1636"/>
      <c r="QNX42" s="1636"/>
      <c r="QNY42" s="1636"/>
      <c r="QNZ42" s="1636"/>
      <c r="QOA42" s="1636"/>
      <c r="QOB42" s="1636"/>
      <c r="QOC42" s="1636"/>
      <c r="QOD42" s="1636"/>
      <c r="QOE42" s="1636"/>
      <c r="QOF42" s="1636"/>
      <c r="QOG42" s="1636"/>
      <c r="QOH42" s="1636"/>
      <c r="QOI42" s="1636"/>
      <c r="QOJ42" s="1636"/>
      <c r="QOK42" s="1636"/>
      <c r="QOL42" s="1636"/>
      <c r="QOM42" s="1636"/>
      <c r="QON42" s="1636"/>
      <c r="QOO42" s="1636"/>
      <c r="QOP42" s="1636"/>
      <c r="QOQ42" s="1636"/>
      <c r="QOR42" s="1636"/>
      <c r="QOS42" s="1636"/>
      <c r="QOT42" s="1636"/>
      <c r="QOU42" s="1636"/>
      <c r="QOV42" s="1636"/>
      <c r="QOW42" s="1636"/>
      <c r="QOX42" s="1636"/>
      <c r="QOY42" s="1636"/>
      <c r="QOZ42" s="1636"/>
      <c r="QPA42" s="1636"/>
      <c r="QPB42" s="1636"/>
      <c r="QPC42" s="1636"/>
      <c r="QPD42" s="1636"/>
      <c r="QPE42" s="1636"/>
      <c r="QPF42" s="1636"/>
      <c r="QPG42" s="1636"/>
      <c r="QPH42" s="1636"/>
      <c r="QPI42" s="1636"/>
      <c r="QPJ42" s="1636"/>
      <c r="QPK42" s="1636"/>
      <c r="QPL42" s="1636"/>
      <c r="QPM42" s="1636"/>
      <c r="QPN42" s="1636"/>
      <c r="QPO42" s="1636"/>
      <c r="QPP42" s="1636"/>
      <c r="QPQ42" s="1636"/>
      <c r="QPR42" s="1636"/>
      <c r="QPS42" s="1636"/>
      <c r="QPT42" s="1636"/>
      <c r="QPU42" s="1636"/>
      <c r="QPV42" s="1636"/>
      <c r="QPW42" s="1636"/>
      <c r="QPX42" s="1636"/>
      <c r="QPY42" s="1636"/>
      <c r="QPZ42" s="1636"/>
      <c r="QQA42" s="1636"/>
      <c r="QQB42" s="1636"/>
      <c r="QQC42" s="1636"/>
      <c r="QQD42" s="1636"/>
      <c r="QQE42" s="1636"/>
      <c r="QQF42" s="1636"/>
      <c r="QQG42" s="1636"/>
      <c r="QQH42" s="1636"/>
      <c r="QQI42" s="1636"/>
      <c r="QQJ42" s="1636"/>
      <c r="QQK42" s="1636"/>
      <c r="QQL42" s="1636"/>
      <c r="QQM42" s="1636"/>
      <c r="QQN42" s="1636"/>
      <c r="QQO42" s="1636"/>
      <c r="QQP42" s="1636"/>
      <c r="QQQ42" s="1636"/>
      <c r="QQR42" s="1636"/>
      <c r="QQS42" s="1636"/>
      <c r="QQT42" s="1636"/>
      <c r="QQU42" s="1636"/>
      <c r="QQV42" s="1636"/>
      <c r="QQW42" s="1636"/>
      <c r="QQX42" s="1636"/>
      <c r="QQY42" s="1636"/>
      <c r="QQZ42" s="1636"/>
      <c r="QRA42" s="1636"/>
      <c r="QRB42" s="1636"/>
      <c r="QRC42" s="1636"/>
      <c r="QRD42" s="1636"/>
      <c r="QRE42" s="1636"/>
      <c r="QRF42" s="1636"/>
      <c r="QRG42" s="1636"/>
      <c r="QRH42" s="1636"/>
      <c r="QRI42" s="1636"/>
      <c r="QRJ42" s="1636"/>
      <c r="QRK42" s="1636"/>
      <c r="QRL42" s="1636"/>
      <c r="QRM42" s="1636"/>
      <c r="QRN42" s="1636"/>
      <c r="QRO42" s="1636"/>
      <c r="QRP42" s="1636"/>
      <c r="QRQ42" s="1636"/>
      <c r="QRR42" s="1636"/>
      <c r="QRS42" s="1636"/>
      <c r="QRT42" s="1636"/>
      <c r="QRU42" s="1636"/>
      <c r="QRV42" s="1636"/>
      <c r="QRW42" s="1636"/>
      <c r="QRX42" s="1636"/>
      <c r="QRY42" s="1636"/>
      <c r="QRZ42" s="1636"/>
      <c r="QSA42" s="1636"/>
      <c r="QSB42" s="1636"/>
      <c r="QSC42" s="1636"/>
      <c r="QSD42" s="1636"/>
      <c r="QSE42" s="1636"/>
      <c r="QSF42" s="1636"/>
      <c r="QSG42" s="1636"/>
      <c r="QSH42" s="1636"/>
      <c r="QSI42" s="1636"/>
      <c r="QSJ42" s="1636"/>
      <c r="QSK42" s="1636"/>
      <c r="QSL42" s="1636"/>
      <c r="QSM42" s="1636"/>
      <c r="QSN42" s="1636"/>
      <c r="QSO42" s="1636"/>
      <c r="QSP42" s="1636"/>
      <c r="QSQ42" s="1636"/>
      <c r="QSR42" s="1636"/>
      <c r="QSS42" s="1636"/>
      <c r="QST42" s="1636"/>
      <c r="QSU42" s="1636"/>
      <c r="QSV42" s="1636"/>
      <c r="QSW42" s="1636"/>
      <c r="QSX42" s="1636"/>
      <c r="QSY42" s="1636"/>
      <c r="QSZ42" s="1636"/>
      <c r="QTA42" s="1636"/>
      <c r="QTB42" s="1636"/>
      <c r="QTC42" s="1636"/>
      <c r="QTD42" s="1636"/>
      <c r="QTE42" s="1636"/>
      <c r="QTF42" s="1636"/>
      <c r="QTG42" s="1636"/>
      <c r="QTH42" s="1636"/>
      <c r="QTI42" s="1636"/>
      <c r="QTJ42" s="1636"/>
      <c r="QTK42" s="1636"/>
      <c r="QTL42" s="1636"/>
      <c r="QTM42" s="1636"/>
      <c r="QTN42" s="1636"/>
      <c r="QTO42" s="1636"/>
      <c r="QTP42" s="1636"/>
      <c r="QTQ42" s="1636"/>
      <c r="QTR42" s="1636"/>
      <c r="QTS42" s="1636"/>
      <c r="QTT42" s="1636"/>
      <c r="QTU42" s="1636"/>
      <c r="QTV42" s="1636"/>
      <c r="QTW42" s="1636"/>
      <c r="QTX42" s="1636"/>
      <c r="QTY42" s="1636"/>
      <c r="QTZ42" s="1636"/>
      <c r="QUA42" s="1636"/>
      <c r="QUB42" s="1636"/>
      <c r="QUC42" s="1636"/>
      <c r="QUD42" s="1636"/>
      <c r="QUE42" s="1636"/>
      <c r="QUF42" s="1636"/>
      <c r="QUG42" s="1636"/>
      <c r="QUH42" s="1636"/>
      <c r="QUI42" s="1636"/>
      <c r="QUJ42" s="1636"/>
      <c r="QUK42" s="1636"/>
      <c r="QUL42" s="1636"/>
      <c r="QUM42" s="1636"/>
      <c r="QUN42" s="1636"/>
      <c r="QUO42" s="1636"/>
      <c r="QUP42" s="1636"/>
      <c r="QUQ42" s="1636"/>
      <c r="QUR42" s="1636"/>
      <c r="QUS42" s="1636"/>
      <c r="QUT42" s="1636"/>
      <c r="QUU42" s="1636"/>
      <c r="QUV42" s="1636"/>
      <c r="QUW42" s="1636"/>
      <c r="QUX42" s="1636"/>
      <c r="QUY42" s="1636"/>
      <c r="QUZ42" s="1636"/>
      <c r="QVA42" s="1636"/>
      <c r="QVB42" s="1636"/>
      <c r="QVC42" s="1636"/>
      <c r="QVD42" s="1636"/>
      <c r="QVE42" s="1636"/>
      <c r="QVF42" s="1636"/>
      <c r="QVG42" s="1636"/>
      <c r="QVH42" s="1636"/>
      <c r="QVI42" s="1636"/>
      <c r="QVJ42" s="1636"/>
      <c r="QVK42" s="1636"/>
      <c r="QVL42" s="1636"/>
      <c r="QVM42" s="1636"/>
      <c r="QVN42" s="1636"/>
      <c r="QVO42" s="1636"/>
      <c r="QVP42" s="1636"/>
      <c r="QVQ42" s="1636"/>
      <c r="QVR42" s="1636"/>
      <c r="QVS42" s="1636"/>
      <c r="QVT42" s="1636"/>
      <c r="QVU42" s="1636"/>
      <c r="QVV42" s="1636"/>
      <c r="QVW42" s="1636"/>
      <c r="QVX42" s="1636"/>
      <c r="QVY42" s="1636"/>
      <c r="QVZ42" s="1636"/>
      <c r="QWA42" s="1636"/>
      <c r="QWB42" s="1636"/>
      <c r="QWC42" s="1636"/>
      <c r="QWD42" s="1636"/>
      <c r="QWE42" s="1636"/>
      <c r="QWF42" s="1636"/>
      <c r="QWG42" s="1636"/>
      <c r="QWH42" s="1636"/>
      <c r="QWI42" s="1636"/>
      <c r="QWJ42" s="1636"/>
      <c r="QWK42" s="1636"/>
      <c r="QWL42" s="1636"/>
      <c r="QWM42" s="1636"/>
      <c r="QWN42" s="1636"/>
      <c r="QWO42" s="1636"/>
      <c r="QWP42" s="1636"/>
      <c r="QWQ42" s="1636"/>
      <c r="QWR42" s="1636"/>
      <c r="QWS42" s="1636"/>
      <c r="QWT42" s="1636"/>
      <c r="QWU42" s="1636"/>
      <c r="QWV42" s="1636"/>
      <c r="QWW42" s="1636"/>
      <c r="QWX42" s="1636"/>
      <c r="QWY42" s="1636"/>
      <c r="QWZ42" s="1636"/>
      <c r="QXA42" s="1636"/>
      <c r="QXB42" s="1636"/>
      <c r="QXC42" s="1636"/>
      <c r="QXD42" s="1636"/>
      <c r="QXE42" s="1636"/>
      <c r="QXF42" s="1636"/>
      <c r="QXG42" s="1636"/>
      <c r="QXH42" s="1636"/>
      <c r="QXI42" s="1636"/>
      <c r="QXJ42" s="1636"/>
      <c r="QXK42" s="1636"/>
      <c r="QXL42" s="1636"/>
      <c r="QXM42" s="1636"/>
      <c r="QXN42" s="1636"/>
      <c r="QXO42" s="1636"/>
      <c r="QXP42" s="1636"/>
      <c r="QXQ42" s="1636"/>
      <c r="QXR42" s="1636"/>
      <c r="QXS42" s="1636"/>
      <c r="QXT42" s="1636"/>
      <c r="QXU42" s="1636"/>
      <c r="QXV42" s="1636"/>
      <c r="QXW42" s="1636"/>
      <c r="QXX42" s="1636"/>
      <c r="QXY42" s="1636"/>
      <c r="QXZ42" s="1636"/>
      <c r="QYA42" s="1636"/>
      <c r="QYB42" s="1636"/>
      <c r="QYC42" s="1636"/>
      <c r="QYD42" s="1636"/>
      <c r="QYE42" s="1636"/>
      <c r="QYF42" s="1636"/>
      <c r="QYG42" s="1636"/>
      <c r="QYH42" s="1636"/>
      <c r="QYI42" s="1636"/>
      <c r="QYJ42" s="1636"/>
      <c r="QYK42" s="1636"/>
      <c r="QYL42" s="1636"/>
      <c r="QYM42" s="1636"/>
      <c r="QYN42" s="1636"/>
      <c r="QYO42" s="1636"/>
      <c r="QYP42" s="1636"/>
      <c r="QYQ42" s="1636"/>
      <c r="QYR42" s="1636"/>
      <c r="QYS42" s="1636"/>
      <c r="QYT42" s="1636"/>
      <c r="QYU42" s="1636"/>
      <c r="QYV42" s="1636"/>
      <c r="QYW42" s="1636"/>
      <c r="QYX42" s="1636"/>
      <c r="QYY42" s="1636"/>
      <c r="QYZ42" s="1636"/>
      <c r="QZA42" s="1636"/>
      <c r="QZB42" s="1636"/>
      <c r="QZC42" s="1636"/>
      <c r="QZD42" s="1636"/>
      <c r="QZE42" s="1636"/>
      <c r="QZF42" s="1636"/>
      <c r="QZG42" s="1636"/>
      <c r="QZH42" s="1636"/>
      <c r="QZI42" s="1636"/>
      <c r="QZJ42" s="1636"/>
      <c r="QZK42" s="1636"/>
      <c r="QZL42" s="1636"/>
      <c r="QZM42" s="1636"/>
      <c r="QZN42" s="1636"/>
      <c r="QZO42" s="1636"/>
      <c r="QZP42" s="1636"/>
      <c r="QZQ42" s="1636"/>
      <c r="QZR42" s="1636"/>
      <c r="QZS42" s="1636"/>
      <c r="QZT42" s="1636"/>
      <c r="QZU42" s="1636"/>
      <c r="QZV42" s="1636"/>
      <c r="QZW42" s="1636"/>
      <c r="QZX42" s="1636"/>
      <c r="QZY42" s="1636"/>
      <c r="QZZ42" s="1636"/>
      <c r="RAA42" s="1636"/>
      <c r="RAB42" s="1636"/>
      <c r="RAC42" s="1636"/>
      <c r="RAD42" s="1636"/>
      <c r="RAE42" s="1636"/>
      <c r="RAF42" s="1636"/>
      <c r="RAG42" s="1636"/>
      <c r="RAH42" s="1636"/>
      <c r="RAI42" s="1636"/>
      <c r="RAJ42" s="1636"/>
      <c r="RAK42" s="1636"/>
      <c r="RAL42" s="1636"/>
      <c r="RAM42" s="1636"/>
      <c r="RAN42" s="1636"/>
      <c r="RAO42" s="1636"/>
      <c r="RAP42" s="1636"/>
      <c r="RAQ42" s="1636"/>
      <c r="RAR42" s="1636"/>
      <c r="RAS42" s="1636"/>
      <c r="RAT42" s="1636"/>
      <c r="RAU42" s="1636"/>
      <c r="RAV42" s="1636"/>
      <c r="RAW42" s="1636"/>
      <c r="RAX42" s="1636"/>
      <c r="RAY42" s="1636"/>
      <c r="RAZ42" s="1636"/>
      <c r="RBA42" s="1636"/>
      <c r="RBB42" s="1636"/>
      <c r="RBC42" s="1636"/>
      <c r="RBD42" s="1636"/>
      <c r="RBE42" s="1636"/>
      <c r="RBF42" s="1636"/>
      <c r="RBG42" s="1636"/>
      <c r="RBH42" s="1636"/>
      <c r="RBI42" s="1636"/>
      <c r="RBJ42" s="1636"/>
      <c r="RBK42" s="1636"/>
      <c r="RBL42" s="1636"/>
      <c r="RBM42" s="1636"/>
      <c r="RBN42" s="1636"/>
      <c r="RBO42" s="1636"/>
      <c r="RBP42" s="1636"/>
      <c r="RBQ42" s="1636"/>
      <c r="RBR42" s="1636"/>
      <c r="RBS42" s="1636"/>
      <c r="RBT42" s="1636"/>
      <c r="RBU42" s="1636"/>
      <c r="RBV42" s="1636"/>
      <c r="RBW42" s="1636"/>
      <c r="RBX42" s="1636"/>
      <c r="RBY42" s="1636"/>
      <c r="RBZ42" s="1636"/>
      <c r="RCA42" s="1636"/>
      <c r="RCB42" s="1636"/>
      <c r="RCC42" s="1636"/>
      <c r="RCD42" s="1636"/>
      <c r="RCE42" s="1636"/>
      <c r="RCF42" s="1636"/>
      <c r="RCG42" s="1636"/>
      <c r="RCH42" s="1636"/>
      <c r="RCI42" s="1636"/>
      <c r="RCJ42" s="1636"/>
      <c r="RCK42" s="1636"/>
      <c r="RCL42" s="1636"/>
      <c r="RCM42" s="1636"/>
      <c r="RCN42" s="1636"/>
      <c r="RCO42" s="1636"/>
      <c r="RCP42" s="1636"/>
      <c r="RCQ42" s="1636"/>
      <c r="RCR42" s="1636"/>
      <c r="RCS42" s="1636"/>
      <c r="RCT42" s="1636"/>
      <c r="RCU42" s="1636"/>
      <c r="RCV42" s="1636"/>
      <c r="RCW42" s="1636"/>
      <c r="RCX42" s="1636"/>
      <c r="RCY42" s="1636"/>
      <c r="RCZ42" s="1636"/>
      <c r="RDA42" s="1636"/>
      <c r="RDB42" s="1636"/>
      <c r="RDC42" s="1636"/>
      <c r="RDD42" s="1636"/>
      <c r="RDE42" s="1636"/>
      <c r="RDF42" s="1636"/>
      <c r="RDG42" s="1636"/>
      <c r="RDH42" s="1636"/>
      <c r="RDI42" s="1636"/>
      <c r="RDJ42" s="1636"/>
      <c r="RDK42" s="1636"/>
      <c r="RDL42" s="1636"/>
      <c r="RDM42" s="1636"/>
      <c r="RDN42" s="1636"/>
      <c r="RDO42" s="1636"/>
      <c r="RDP42" s="1636"/>
      <c r="RDQ42" s="1636"/>
      <c r="RDR42" s="1636"/>
      <c r="RDS42" s="1636"/>
      <c r="RDT42" s="1636"/>
      <c r="RDU42" s="1636"/>
      <c r="RDV42" s="1636"/>
      <c r="RDW42" s="1636"/>
      <c r="RDX42" s="1636"/>
      <c r="RDY42" s="1636"/>
      <c r="RDZ42" s="1636"/>
      <c r="REA42" s="1636"/>
      <c r="REB42" s="1636"/>
      <c r="REC42" s="1636"/>
      <c r="RED42" s="1636"/>
      <c r="REE42" s="1636"/>
      <c r="REF42" s="1636"/>
      <c r="REG42" s="1636"/>
      <c r="REH42" s="1636"/>
      <c r="REI42" s="1636"/>
      <c r="REJ42" s="1636"/>
      <c r="REK42" s="1636"/>
      <c r="REL42" s="1636"/>
      <c r="REM42" s="1636"/>
      <c r="REN42" s="1636"/>
      <c r="REO42" s="1636"/>
      <c r="REP42" s="1636"/>
      <c r="REQ42" s="1636"/>
      <c r="RER42" s="1636"/>
      <c r="RES42" s="1636"/>
      <c r="RET42" s="1636"/>
      <c r="REU42" s="1636"/>
      <c r="REV42" s="1636"/>
      <c r="REW42" s="1636"/>
      <c r="REX42" s="1636"/>
      <c r="REY42" s="1636"/>
      <c r="REZ42" s="1636"/>
      <c r="RFA42" s="1636"/>
      <c r="RFB42" s="1636"/>
      <c r="RFC42" s="1636"/>
      <c r="RFD42" s="1636"/>
      <c r="RFE42" s="1636"/>
      <c r="RFF42" s="1636"/>
      <c r="RFG42" s="1636"/>
      <c r="RFH42" s="1636"/>
      <c r="RFI42" s="1636"/>
      <c r="RFJ42" s="1636"/>
      <c r="RFK42" s="1636"/>
      <c r="RFL42" s="1636"/>
      <c r="RFM42" s="1636"/>
      <c r="RFN42" s="1636"/>
      <c r="RFO42" s="1636"/>
      <c r="RFP42" s="1636"/>
      <c r="RFQ42" s="1636"/>
      <c r="RFR42" s="1636"/>
      <c r="RFS42" s="1636"/>
      <c r="RFT42" s="1636"/>
      <c r="RFU42" s="1636"/>
      <c r="RFV42" s="1636"/>
      <c r="RFW42" s="1636"/>
      <c r="RFX42" s="1636"/>
      <c r="RFY42" s="1636"/>
      <c r="RFZ42" s="1636"/>
      <c r="RGA42" s="1636"/>
      <c r="RGB42" s="1636"/>
      <c r="RGC42" s="1636"/>
      <c r="RGD42" s="1636"/>
      <c r="RGE42" s="1636"/>
      <c r="RGF42" s="1636"/>
      <c r="RGG42" s="1636"/>
      <c r="RGH42" s="1636"/>
      <c r="RGI42" s="1636"/>
      <c r="RGJ42" s="1636"/>
      <c r="RGK42" s="1636"/>
      <c r="RGL42" s="1636"/>
      <c r="RGM42" s="1636"/>
      <c r="RGN42" s="1636"/>
      <c r="RGO42" s="1636"/>
      <c r="RGP42" s="1636"/>
      <c r="RGQ42" s="1636"/>
      <c r="RGR42" s="1636"/>
      <c r="RGS42" s="1636"/>
      <c r="RGT42" s="1636"/>
      <c r="RGU42" s="1636"/>
      <c r="RGV42" s="1636"/>
      <c r="RGW42" s="1636"/>
      <c r="RGX42" s="1636"/>
      <c r="RGY42" s="1636"/>
      <c r="RGZ42" s="1636"/>
      <c r="RHA42" s="1636"/>
      <c r="RHB42" s="1636"/>
      <c r="RHC42" s="1636"/>
      <c r="RHD42" s="1636"/>
      <c r="RHE42" s="1636"/>
      <c r="RHF42" s="1636"/>
      <c r="RHG42" s="1636"/>
      <c r="RHH42" s="1636"/>
      <c r="RHI42" s="1636"/>
      <c r="RHJ42" s="1636"/>
      <c r="RHK42" s="1636"/>
      <c r="RHL42" s="1636"/>
      <c r="RHM42" s="1636"/>
      <c r="RHN42" s="1636"/>
      <c r="RHO42" s="1636"/>
      <c r="RHP42" s="1636"/>
      <c r="RHQ42" s="1636"/>
      <c r="RHR42" s="1636"/>
      <c r="RHS42" s="1636"/>
      <c r="RHT42" s="1636"/>
      <c r="RHU42" s="1636"/>
      <c r="RHV42" s="1636"/>
      <c r="RHW42" s="1636"/>
      <c r="RHX42" s="1636"/>
      <c r="RHY42" s="1636"/>
      <c r="RHZ42" s="1636"/>
      <c r="RIA42" s="1636"/>
      <c r="RIB42" s="1636"/>
      <c r="RIC42" s="1636"/>
      <c r="RID42" s="1636"/>
      <c r="RIE42" s="1636"/>
      <c r="RIF42" s="1636"/>
      <c r="RIG42" s="1636"/>
      <c r="RIH42" s="1636"/>
      <c r="RII42" s="1636"/>
      <c r="RIJ42" s="1636"/>
      <c r="RIK42" s="1636"/>
      <c r="RIL42" s="1636"/>
      <c r="RIM42" s="1636"/>
      <c r="RIN42" s="1636"/>
      <c r="RIO42" s="1636"/>
      <c r="RIP42" s="1636"/>
      <c r="RIQ42" s="1636"/>
      <c r="RIR42" s="1636"/>
      <c r="RIS42" s="1636"/>
      <c r="RIT42" s="1636"/>
      <c r="RIU42" s="1636"/>
      <c r="RIV42" s="1636"/>
      <c r="RIW42" s="1636"/>
      <c r="RIX42" s="1636"/>
      <c r="RIY42" s="1636"/>
      <c r="RIZ42" s="1636"/>
      <c r="RJA42" s="1636"/>
      <c r="RJB42" s="1636"/>
      <c r="RJC42" s="1636"/>
      <c r="RJD42" s="1636"/>
      <c r="RJE42" s="1636"/>
      <c r="RJF42" s="1636"/>
      <c r="RJG42" s="1636"/>
      <c r="RJH42" s="1636"/>
      <c r="RJI42" s="1636"/>
      <c r="RJJ42" s="1636"/>
      <c r="RJK42" s="1636"/>
      <c r="RJL42" s="1636"/>
      <c r="RJM42" s="1636"/>
      <c r="RJN42" s="1636"/>
      <c r="RJO42" s="1636"/>
      <c r="RJP42" s="1636"/>
      <c r="RJQ42" s="1636"/>
      <c r="RJR42" s="1636"/>
      <c r="RJS42" s="1636"/>
      <c r="RJT42" s="1636"/>
      <c r="RJU42" s="1636"/>
      <c r="RJV42" s="1636"/>
      <c r="RJW42" s="1636"/>
      <c r="RJX42" s="1636"/>
      <c r="RJY42" s="1636"/>
      <c r="RJZ42" s="1636"/>
      <c r="RKA42" s="1636"/>
      <c r="RKB42" s="1636"/>
      <c r="RKC42" s="1636"/>
      <c r="RKD42" s="1636"/>
      <c r="RKE42" s="1636"/>
      <c r="RKF42" s="1636"/>
      <c r="RKG42" s="1636"/>
      <c r="RKH42" s="1636"/>
      <c r="RKI42" s="1636"/>
      <c r="RKJ42" s="1636"/>
      <c r="RKK42" s="1636"/>
      <c r="RKL42" s="1636"/>
      <c r="RKM42" s="1636"/>
      <c r="RKN42" s="1636"/>
      <c r="RKO42" s="1636"/>
      <c r="RKP42" s="1636"/>
      <c r="RKQ42" s="1636"/>
      <c r="RKR42" s="1636"/>
      <c r="RKS42" s="1636"/>
      <c r="RKT42" s="1636"/>
      <c r="RKU42" s="1636"/>
      <c r="RKV42" s="1636"/>
      <c r="RKW42" s="1636"/>
      <c r="RKX42" s="1636"/>
      <c r="RKY42" s="1636"/>
      <c r="RKZ42" s="1636"/>
      <c r="RLA42" s="1636"/>
      <c r="RLB42" s="1636"/>
      <c r="RLC42" s="1636"/>
      <c r="RLD42" s="1636"/>
      <c r="RLE42" s="1636"/>
      <c r="RLF42" s="1636"/>
      <c r="RLG42" s="1636"/>
      <c r="RLH42" s="1636"/>
      <c r="RLI42" s="1636"/>
      <c r="RLJ42" s="1636"/>
      <c r="RLK42" s="1636"/>
      <c r="RLL42" s="1636"/>
      <c r="RLM42" s="1636"/>
      <c r="RLN42" s="1636"/>
      <c r="RLO42" s="1636"/>
      <c r="RLP42" s="1636"/>
      <c r="RLQ42" s="1636"/>
      <c r="RLR42" s="1636"/>
      <c r="RLS42" s="1636"/>
      <c r="RLT42" s="1636"/>
      <c r="RLU42" s="1636"/>
      <c r="RLV42" s="1636"/>
      <c r="RLW42" s="1636"/>
      <c r="RLX42" s="1636"/>
      <c r="RLY42" s="1636"/>
      <c r="RLZ42" s="1636"/>
      <c r="RMA42" s="1636"/>
      <c r="RMB42" s="1636"/>
      <c r="RMC42" s="1636"/>
      <c r="RMD42" s="1636"/>
      <c r="RME42" s="1636"/>
      <c r="RMF42" s="1636"/>
      <c r="RMG42" s="1636"/>
      <c r="RMH42" s="1636"/>
      <c r="RMI42" s="1636"/>
      <c r="RMJ42" s="1636"/>
      <c r="RMK42" s="1636"/>
      <c r="RML42" s="1636"/>
      <c r="RMM42" s="1636"/>
      <c r="RMN42" s="1636"/>
      <c r="RMO42" s="1636"/>
      <c r="RMP42" s="1636"/>
      <c r="RMQ42" s="1636"/>
      <c r="RMR42" s="1636"/>
      <c r="RMS42" s="1636"/>
      <c r="RMT42" s="1636"/>
      <c r="RMU42" s="1636"/>
      <c r="RMV42" s="1636"/>
      <c r="RMW42" s="1636"/>
      <c r="RMX42" s="1636"/>
      <c r="RMY42" s="1636"/>
      <c r="RMZ42" s="1636"/>
      <c r="RNA42" s="1636"/>
      <c r="RNB42" s="1636"/>
      <c r="RNC42" s="1636"/>
      <c r="RND42" s="1636"/>
      <c r="RNE42" s="1636"/>
      <c r="RNF42" s="1636"/>
      <c r="RNG42" s="1636"/>
      <c r="RNH42" s="1636"/>
      <c r="RNI42" s="1636"/>
      <c r="RNJ42" s="1636"/>
      <c r="RNK42" s="1636"/>
      <c r="RNL42" s="1636"/>
      <c r="RNM42" s="1636"/>
      <c r="RNN42" s="1636"/>
      <c r="RNO42" s="1636"/>
      <c r="RNP42" s="1636"/>
      <c r="RNQ42" s="1636"/>
      <c r="RNR42" s="1636"/>
      <c r="RNS42" s="1636"/>
      <c r="RNT42" s="1636"/>
      <c r="RNU42" s="1636"/>
      <c r="RNV42" s="1636"/>
      <c r="RNW42" s="1636"/>
      <c r="RNX42" s="1636"/>
      <c r="RNY42" s="1636"/>
      <c r="RNZ42" s="1636"/>
      <c r="ROA42" s="1636"/>
      <c r="ROB42" s="1636"/>
      <c r="ROC42" s="1636"/>
      <c r="ROD42" s="1636"/>
      <c r="ROE42" s="1636"/>
      <c r="ROF42" s="1636"/>
      <c r="ROG42" s="1636"/>
      <c r="ROH42" s="1636"/>
      <c r="ROI42" s="1636"/>
      <c r="ROJ42" s="1636"/>
      <c r="ROK42" s="1636"/>
      <c r="ROL42" s="1636"/>
      <c r="ROM42" s="1636"/>
      <c r="RON42" s="1636"/>
      <c r="ROO42" s="1636"/>
      <c r="ROP42" s="1636"/>
      <c r="ROQ42" s="1636"/>
      <c r="ROR42" s="1636"/>
      <c r="ROS42" s="1636"/>
      <c r="ROT42" s="1636"/>
      <c r="ROU42" s="1636"/>
      <c r="ROV42" s="1636"/>
      <c r="ROW42" s="1636"/>
      <c r="ROX42" s="1636"/>
      <c r="ROY42" s="1636"/>
      <c r="ROZ42" s="1636"/>
      <c r="RPA42" s="1636"/>
      <c r="RPB42" s="1636"/>
      <c r="RPC42" s="1636"/>
      <c r="RPD42" s="1636"/>
      <c r="RPE42" s="1636"/>
      <c r="RPF42" s="1636"/>
      <c r="RPG42" s="1636"/>
      <c r="RPH42" s="1636"/>
      <c r="RPI42" s="1636"/>
      <c r="RPJ42" s="1636"/>
      <c r="RPK42" s="1636"/>
      <c r="RPL42" s="1636"/>
      <c r="RPM42" s="1636"/>
      <c r="RPN42" s="1636"/>
      <c r="RPO42" s="1636"/>
      <c r="RPP42" s="1636"/>
      <c r="RPQ42" s="1636"/>
      <c r="RPR42" s="1636"/>
      <c r="RPS42" s="1636"/>
      <c r="RPT42" s="1636"/>
      <c r="RPU42" s="1636"/>
      <c r="RPV42" s="1636"/>
      <c r="RPW42" s="1636"/>
      <c r="RPX42" s="1636"/>
      <c r="RPY42" s="1636"/>
      <c r="RPZ42" s="1636"/>
      <c r="RQA42" s="1636"/>
      <c r="RQB42" s="1636"/>
      <c r="RQC42" s="1636"/>
      <c r="RQD42" s="1636"/>
      <c r="RQE42" s="1636"/>
      <c r="RQF42" s="1636"/>
      <c r="RQG42" s="1636"/>
      <c r="RQH42" s="1636"/>
      <c r="RQI42" s="1636"/>
      <c r="RQJ42" s="1636"/>
      <c r="RQK42" s="1636"/>
      <c r="RQL42" s="1636"/>
      <c r="RQM42" s="1636"/>
      <c r="RQN42" s="1636"/>
      <c r="RQO42" s="1636"/>
      <c r="RQP42" s="1636"/>
      <c r="RQQ42" s="1636"/>
      <c r="RQR42" s="1636"/>
      <c r="RQS42" s="1636"/>
      <c r="RQT42" s="1636"/>
      <c r="RQU42" s="1636"/>
      <c r="RQV42" s="1636"/>
      <c r="RQW42" s="1636"/>
      <c r="RQX42" s="1636"/>
      <c r="RQY42" s="1636"/>
      <c r="RQZ42" s="1636"/>
      <c r="RRA42" s="1636"/>
      <c r="RRB42" s="1636"/>
      <c r="RRC42" s="1636"/>
      <c r="RRD42" s="1636"/>
      <c r="RRE42" s="1636"/>
      <c r="RRF42" s="1636"/>
      <c r="RRG42" s="1636"/>
      <c r="RRH42" s="1636"/>
      <c r="RRI42" s="1636"/>
      <c r="RRJ42" s="1636"/>
      <c r="RRK42" s="1636"/>
      <c r="RRL42" s="1636"/>
      <c r="RRM42" s="1636"/>
      <c r="RRN42" s="1636"/>
      <c r="RRO42" s="1636"/>
      <c r="RRP42" s="1636"/>
      <c r="RRQ42" s="1636"/>
      <c r="RRR42" s="1636"/>
      <c r="RRS42" s="1636"/>
      <c r="RRT42" s="1636"/>
      <c r="RRU42" s="1636"/>
      <c r="RRV42" s="1636"/>
      <c r="RRW42" s="1636"/>
      <c r="RRX42" s="1636"/>
      <c r="RRY42" s="1636"/>
      <c r="RRZ42" s="1636"/>
      <c r="RSA42" s="1636"/>
      <c r="RSB42" s="1636"/>
      <c r="RSC42" s="1636"/>
      <c r="RSD42" s="1636"/>
      <c r="RSE42" s="1636"/>
      <c r="RSF42" s="1636"/>
      <c r="RSG42" s="1636"/>
      <c r="RSH42" s="1636"/>
      <c r="RSI42" s="1636"/>
      <c r="RSJ42" s="1636"/>
      <c r="RSK42" s="1636"/>
      <c r="RSL42" s="1636"/>
      <c r="RSM42" s="1636"/>
      <c r="RSN42" s="1636"/>
      <c r="RSO42" s="1636"/>
      <c r="RSP42" s="1636"/>
      <c r="RSQ42" s="1636"/>
      <c r="RSR42" s="1636"/>
      <c r="RSS42" s="1636"/>
      <c r="RST42" s="1636"/>
      <c r="RSU42" s="1636"/>
      <c r="RSV42" s="1636"/>
      <c r="RSW42" s="1636"/>
      <c r="RSX42" s="1636"/>
      <c r="RSY42" s="1636"/>
      <c r="RSZ42" s="1636"/>
      <c r="RTA42" s="1636"/>
      <c r="RTB42" s="1636"/>
      <c r="RTC42" s="1636"/>
      <c r="RTD42" s="1636"/>
      <c r="RTE42" s="1636"/>
      <c r="RTF42" s="1636"/>
      <c r="RTG42" s="1636"/>
      <c r="RTH42" s="1636"/>
      <c r="RTI42" s="1636"/>
      <c r="RTJ42" s="1636"/>
      <c r="RTK42" s="1636"/>
      <c r="RTL42" s="1636"/>
      <c r="RTM42" s="1636"/>
      <c r="RTN42" s="1636"/>
      <c r="RTO42" s="1636"/>
      <c r="RTP42" s="1636"/>
      <c r="RTQ42" s="1636"/>
      <c r="RTR42" s="1636"/>
      <c r="RTS42" s="1636"/>
      <c r="RTT42" s="1636"/>
      <c r="RTU42" s="1636"/>
      <c r="RTV42" s="1636"/>
      <c r="RTW42" s="1636"/>
      <c r="RTX42" s="1636"/>
      <c r="RTY42" s="1636"/>
      <c r="RTZ42" s="1636"/>
      <c r="RUA42" s="1636"/>
      <c r="RUB42" s="1636"/>
      <c r="RUC42" s="1636"/>
      <c r="RUD42" s="1636"/>
      <c r="RUE42" s="1636"/>
      <c r="RUF42" s="1636"/>
      <c r="RUG42" s="1636"/>
      <c r="RUH42" s="1636"/>
      <c r="RUI42" s="1636"/>
      <c r="RUJ42" s="1636"/>
      <c r="RUK42" s="1636"/>
      <c r="RUL42" s="1636"/>
      <c r="RUM42" s="1636"/>
      <c r="RUN42" s="1636"/>
      <c r="RUO42" s="1636"/>
      <c r="RUP42" s="1636"/>
      <c r="RUQ42" s="1636"/>
      <c r="RUR42" s="1636"/>
      <c r="RUS42" s="1636"/>
      <c r="RUT42" s="1636"/>
      <c r="RUU42" s="1636"/>
      <c r="RUV42" s="1636"/>
      <c r="RUW42" s="1636"/>
      <c r="RUX42" s="1636"/>
      <c r="RUY42" s="1636"/>
      <c r="RUZ42" s="1636"/>
      <c r="RVA42" s="1636"/>
      <c r="RVB42" s="1636"/>
      <c r="RVC42" s="1636"/>
      <c r="RVD42" s="1636"/>
      <c r="RVE42" s="1636"/>
      <c r="RVF42" s="1636"/>
      <c r="RVG42" s="1636"/>
      <c r="RVH42" s="1636"/>
      <c r="RVI42" s="1636"/>
      <c r="RVJ42" s="1636"/>
      <c r="RVK42" s="1636"/>
      <c r="RVL42" s="1636"/>
      <c r="RVM42" s="1636"/>
      <c r="RVN42" s="1636"/>
      <c r="RVO42" s="1636"/>
      <c r="RVP42" s="1636"/>
      <c r="RVQ42" s="1636"/>
      <c r="RVR42" s="1636"/>
      <c r="RVS42" s="1636"/>
      <c r="RVT42" s="1636"/>
      <c r="RVU42" s="1636"/>
      <c r="RVV42" s="1636"/>
      <c r="RVW42" s="1636"/>
      <c r="RVX42" s="1636"/>
      <c r="RVY42" s="1636"/>
      <c r="RVZ42" s="1636"/>
      <c r="RWA42" s="1636"/>
      <c r="RWB42" s="1636"/>
      <c r="RWC42" s="1636"/>
      <c r="RWD42" s="1636"/>
      <c r="RWE42" s="1636"/>
      <c r="RWF42" s="1636"/>
      <c r="RWG42" s="1636"/>
      <c r="RWH42" s="1636"/>
      <c r="RWI42" s="1636"/>
      <c r="RWJ42" s="1636"/>
      <c r="RWK42" s="1636"/>
      <c r="RWL42" s="1636"/>
      <c r="RWM42" s="1636"/>
      <c r="RWN42" s="1636"/>
      <c r="RWO42" s="1636"/>
      <c r="RWP42" s="1636"/>
      <c r="RWQ42" s="1636"/>
      <c r="RWR42" s="1636"/>
      <c r="RWS42" s="1636"/>
      <c r="RWT42" s="1636"/>
      <c r="RWU42" s="1636"/>
      <c r="RWV42" s="1636"/>
      <c r="RWW42" s="1636"/>
      <c r="RWX42" s="1636"/>
      <c r="RWY42" s="1636"/>
      <c r="RWZ42" s="1636"/>
      <c r="RXA42" s="1636"/>
      <c r="RXB42" s="1636"/>
      <c r="RXC42" s="1636"/>
      <c r="RXD42" s="1636"/>
      <c r="RXE42" s="1636"/>
      <c r="RXF42" s="1636"/>
      <c r="RXG42" s="1636"/>
      <c r="RXH42" s="1636"/>
      <c r="RXI42" s="1636"/>
      <c r="RXJ42" s="1636"/>
      <c r="RXK42" s="1636"/>
      <c r="RXL42" s="1636"/>
      <c r="RXM42" s="1636"/>
      <c r="RXN42" s="1636"/>
      <c r="RXO42" s="1636"/>
      <c r="RXP42" s="1636"/>
      <c r="RXQ42" s="1636"/>
      <c r="RXR42" s="1636"/>
      <c r="RXS42" s="1636"/>
      <c r="RXT42" s="1636"/>
      <c r="RXU42" s="1636"/>
      <c r="RXV42" s="1636"/>
      <c r="RXW42" s="1636"/>
      <c r="RXX42" s="1636"/>
      <c r="RXY42" s="1636"/>
      <c r="RXZ42" s="1636"/>
      <c r="RYA42" s="1636"/>
      <c r="RYB42" s="1636"/>
      <c r="RYC42" s="1636"/>
      <c r="RYD42" s="1636"/>
      <c r="RYE42" s="1636"/>
      <c r="RYF42" s="1636"/>
      <c r="RYG42" s="1636"/>
      <c r="RYH42" s="1636"/>
      <c r="RYI42" s="1636"/>
      <c r="RYJ42" s="1636"/>
      <c r="RYK42" s="1636"/>
      <c r="RYL42" s="1636"/>
      <c r="RYM42" s="1636"/>
      <c r="RYN42" s="1636"/>
      <c r="RYO42" s="1636"/>
      <c r="RYP42" s="1636"/>
      <c r="RYQ42" s="1636"/>
      <c r="RYR42" s="1636"/>
      <c r="RYS42" s="1636"/>
      <c r="RYT42" s="1636"/>
      <c r="RYU42" s="1636"/>
      <c r="RYV42" s="1636"/>
      <c r="RYW42" s="1636"/>
      <c r="RYX42" s="1636"/>
      <c r="RYY42" s="1636"/>
      <c r="RYZ42" s="1636"/>
      <c r="RZA42" s="1636"/>
      <c r="RZB42" s="1636"/>
      <c r="RZC42" s="1636"/>
      <c r="RZD42" s="1636"/>
      <c r="RZE42" s="1636"/>
      <c r="RZF42" s="1636"/>
      <c r="RZG42" s="1636"/>
      <c r="RZH42" s="1636"/>
      <c r="RZI42" s="1636"/>
      <c r="RZJ42" s="1636"/>
      <c r="RZK42" s="1636"/>
      <c r="RZL42" s="1636"/>
      <c r="RZM42" s="1636"/>
      <c r="RZN42" s="1636"/>
      <c r="RZO42" s="1636"/>
      <c r="RZP42" s="1636"/>
      <c r="RZQ42" s="1636"/>
      <c r="RZR42" s="1636"/>
      <c r="RZS42" s="1636"/>
      <c r="RZT42" s="1636"/>
      <c r="RZU42" s="1636"/>
      <c r="RZV42" s="1636"/>
      <c r="RZW42" s="1636"/>
      <c r="RZX42" s="1636"/>
      <c r="RZY42" s="1636"/>
      <c r="RZZ42" s="1636"/>
      <c r="SAA42" s="1636"/>
      <c r="SAB42" s="1636"/>
      <c r="SAC42" s="1636"/>
      <c r="SAD42" s="1636"/>
      <c r="SAE42" s="1636"/>
      <c r="SAF42" s="1636"/>
      <c r="SAG42" s="1636"/>
      <c r="SAH42" s="1636"/>
      <c r="SAI42" s="1636"/>
      <c r="SAJ42" s="1636"/>
      <c r="SAK42" s="1636"/>
      <c r="SAL42" s="1636"/>
      <c r="SAM42" s="1636"/>
      <c r="SAN42" s="1636"/>
      <c r="SAO42" s="1636"/>
      <c r="SAP42" s="1636"/>
      <c r="SAQ42" s="1636"/>
      <c r="SAR42" s="1636"/>
      <c r="SAS42" s="1636"/>
      <c r="SAT42" s="1636"/>
      <c r="SAU42" s="1636"/>
      <c r="SAV42" s="1636"/>
      <c r="SAW42" s="1636"/>
      <c r="SAX42" s="1636"/>
      <c r="SAY42" s="1636"/>
      <c r="SAZ42" s="1636"/>
      <c r="SBA42" s="1636"/>
      <c r="SBB42" s="1636"/>
      <c r="SBC42" s="1636"/>
      <c r="SBD42" s="1636"/>
      <c r="SBE42" s="1636"/>
      <c r="SBF42" s="1636"/>
      <c r="SBG42" s="1636"/>
      <c r="SBH42" s="1636"/>
      <c r="SBI42" s="1636"/>
      <c r="SBJ42" s="1636"/>
      <c r="SBK42" s="1636"/>
      <c r="SBL42" s="1636"/>
      <c r="SBM42" s="1636"/>
      <c r="SBN42" s="1636"/>
      <c r="SBO42" s="1636"/>
      <c r="SBP42" s="1636"/>
      <c r="SBQ42" s="1636"/>
      <c r="SBR42" s="1636"/>
      <c r="SBS42" s="1636"/>
      <c r="SBT42" s="1636"/>
      <c r="SBU42" s="1636"/>
      <c r="SBV42" s="1636"/>
      <c r="SBW42" s="1636"/>
      <c r="SBX42" s="1636"/>
      <c r="SBY42" s="1636"/>
      <c r="SBZ42" s="1636"/>
      <c r="SCA42" s="1636"/>
      <c r="SCB42" s="1636"/>
      <c r="SCC42" s="1636"/>
      <c r="SCD42" s="1636"/>
      <c r="SCE42" s="1636"/>
      <c r="SCF42" s="1636"/>
      <c r="SCG42" s="1636"/>
      <c r="SCH42" s="1636"/>
      <c r="SCI42" s="1636"/>
      <c r="SCJ42" s="1636"/>
      <c r="SCK42" s="1636"/>
      <c r="SCL42" s="1636"/>
      <c r="SCM42" s="1636"/>
      <c r="SCN42" s="1636"/>
      <c r="SCO42" s="1636"/>
      <c r="SCP42" s="1636"/>
      <c r="SCQ42" s="1636"/>
      <c r="SCR42" s="1636"/>
      <c r="SCS42" s="1636"/>
      <c r="SCT42" s="1636"/>
      <c r="SCU42" s="1636"/>
      <c r="SCV42" s="1636"/>
      <c r="SCW42" s="1636"/>
      <c r="SCX42" s="1636"/>
      <c r="SCY42" s="1636"/>
      <c r="SCZ42" s="1636"/>
      <c r="SDA42" s="1636"/>
      <c r="SDB42" s="1636"/>
      <c r="SDC42" s="1636"/>
      <c r="SDD42" s="1636"/>
      <c r="SDE42" s="1636"/>
      <c r="SDF42" s="1636"/>
      <c r="SDG42" s="1636"/>
      <c r="SDH42" s="1636"/>
      <c r="SDI42" s="1636"/>
      <c r="SDJ42" s="1636"/>
      <c r="SDK42" s="1636"/>
      <c r="SDL42" s="1636"/>
      <c r="SDM42" s="1636"/>
      <c r="SDN42" s="1636"/>
      <c r="SDO42" s="1636"/>
      <c r="SDP42" s="1636"/>
      <c r="SDQ42" s="1636"/>
      <c r="SDR42" s="1636"/>
      <c r="SDS42" s="1636"/>
      <c r="SDT42" s="1636"/>
      <c r="SDU42" s="1636"/>
      <c r="SDV42" s="1636"/>
      <c r="SDW42" s="1636"/>
      <c r="SDX42" s="1636"/>
      <c r="SDY42" s="1636"/>
      <c r="SDZ42" s="1636"/>
      <c r="SEA42" s="1636"/>
      <c r="SEB42" s="1636"/>
      <c r="SEC42" s="1636"/>
      <c r="SED42" s="1636"/>
      <c r="SEE42" s="1636"/>
      <c r="SEF42" s="1636"/>
      <c r="SEG42" s="1636"/>
      <c r="SEH42" s="1636"/>
      <c r="SEI42" s="1636"/>
      <c r="SEJ42" s="1636"/>
      <c r="SEK42" s="1636"/>
      <c r="SEL42" s="1636"/>
      <c r="SEM42" s="1636"/>
      <c r="SEN42" s="1636"/>
      <c r="SEO42" s="1636"/>
      <c r="SEP42" s="1636"/>
      <c r="SEQ42" s="1636"/>
      <c r="SER42" s="1636"/>
      <c r="SES42" s="1636"/>
      <c r="SET42" s="1636"/>
      <c r="SEU42" s="1636"/>
      <c r="SEV42" s="1636"/>
      <c r="SEW42" s="1636"/>
      <c r="SEX42" s="1636"/>
      <c r="SEY42" s="1636"/>
      <c r="SEZ42" s="1636"/>
      <c r="SFA42" s="1636"/>
      <c r="SFB42" s="1636"/>
      <c r="SFC42" s="1636"/>
      <c r="SFD42" s="1636"/>
      <c r="SFE42" s="1636"/>
      <c r="SFF42" s="1636"/>
      <c r="SFG42" s="1636"/>
      <c r="SFH42" s="1636"/>
      <c r="SFI42" s="1636"/>
      <c r="SFJ42" s="1636"/>
      <c r="SFK42" s="1636"/>
      <c r="SFL42" s="1636"/>
      <c r="SFM42" s="1636"/>
      <c r="SFN42" s="1636"/>
      <c r="SFO42" s="1636"/>
      <c r="SFP42" s="1636"/>
      <c r="SFQ42" s="1636"/>
      <c r="SFR42" s="1636"/>
      <c r="SFS42" s="1636"/>
      <c r="SFT42" s="1636"/>
      <c r="SFU42" s="1636"/>
      <c r="SFV42" s="1636"/>
      <c r="SFW42" s="1636"/>
      <c r="SFX42" s="1636"/>
      <c r="SFY42" s="1636"/>
      <c r="SFZ42" s="1636"/>
      <c r="SGA42" s="1636"/>
      <c r="SGB42" s="1636"/>
      <c r="SGC42" s="1636"/>
      <c r="SGD42" s="1636"/>
      <c r="SGE42" s="1636"/>
      <c r="SGF42" s="1636"/>
      <c r="SGG42" s="1636"/>
      <c r="SGH42" s="1636"/>
      <c r="SGI42" s="1636"/>
      <c r="SGJ42" s="1636"/>
      <c r="SGK42" s="1636"/>
      <c r="SGL42" s="1636"/>
      <c r="SGM42" s="1636"/>
      <c r="SGN42" s="1636"/>
      <c r="SGO42" s="1636"/>
      <c r="SGP42" s="1636"/>
      <c r="SGQ42" s="1636"/>
      <c r="SGR42" s="1636"/>
      <c r="SGS42" s="1636"/>
      <c r="SGT42" s="1636"/>
      <c r="SGU42" s="1636"/>
      <c r="SGV42" s="1636"/>
      <c r="SGW42" s="1636"/>
      <c r="SGX42" s="1636"/>
      <c r="SGY42" s="1636"/>
      <c r="SGZ42" s="1636"/>
      <c r="SHA42" s="1636"/>
      <c r="SHB42" s="1636"/>
      <c r="SHC42" s="1636"/>
      <c r="SHD42" s="1636"/>
      <c r="SHE42" s="1636"/>
      <c r="SHF42" s="1636"/>
      <c r="SHG42" s="1636"/>
      <c r="SHH42" s="1636"/>
      <c r="SHI42" s="1636"/>
      <c r="SHJ42" s="1636"/>
      <c r="SHK42" s="1636"/>
      <c r="SHL42" s="1636"/>
      <c r="SHM42" s="1636"/>
      <c r="SHN42" s="1636"/>
      <c r="SHO42" s="1636"/>
      <c r="SHP42" s="1636"/>
      <c r="SHQ42" s="1636"/>
      <c r="SHR42" s="1636"/>
      <c r="SHS42" s="1636"/>
      <c r="SHT42" s="1636"/>
      <c r="SHU42" s="1636"/>
      <c r="SHV42" s="1636"/>
      <c r="SHW42" s="1636"/>
      <c r="SHX42" s="1636"/>
      <c r="SHY42" s="1636"/>
      <c r="SHZ42" s="1636"/>
      <c r="SIA42" s="1636"/>
      <c r="SIB42" s="1636"/>
      <c r="SIC42" s="1636"/>
      <c r="SID42" s="1636"/>
      <c r="SIE42" s="1636"/>
      <c r="SIF42" s="1636"/>
      <c r="SIG42" s="1636"/>
      <c r="SIH42" s="1636"/>
      <c r="SII42" s="1636"/>
      <c r="SIJ42" s="1636"/>
      <c r="SIK42" s="1636"/>
      <c r="SIL42" s="1636"/>
      <c r="SIM42" s="1636"/>
      <c r="SIN42" s="1636"/>
      <c r="SIO42" s="1636"/>
      <c r="SIP42" s="1636"/>
      <c r="SIQ42" s="1636"/>
      <c r="SIR42" s="1636"/>
      <c r="SIS42" s="1636"/>
      <c r="SIT42" s="1636"/>
      <c r="SIU42" s="1636"/>
      <c r="SIV42" s="1636"/>
      <c r="SIW42" s="1636"/>
      <c r="SIX42" s="1636"/>
      <c r="SIY42" s="1636"/>
      <c r="SIZ42" s="1636"/>
      <c r="SJA42" s="1636"/>
      <c r="SJB42" s="1636"/>
      <c r="SJC42" s="1636"/>
      <c r="SJD42" s="1636"/>
      <c r="SJE42" s="1636"/>
      <c r="SJF42" s="1636"/>
      <c r="SJG42" s="1636"/>
      <c r="SJH42" s="1636"/>
      <c r="SJI42" s="1636"/>
      <c r="SJJ42" s="1636"/>
      <c r="SJK42" s="1636"/>
      <c r="SJL42" s="1636"/>
      <c r="SJM42" s="1636"/>
      <c r="SJN42" s="1636"/>
      <c r="SJO42" s="1636"/>
      <c r="SJP42" s="1636"/>
      <c r="SJQ42" s="1636"/>
      <c r="SJR42" s="1636"/>
      <c r="SJS42" s="1636"/>
      <c r="SJT42" s="1636"/>
      <c r="SJU42" s="1636"/>
      <c r="SJV42" s="1636"/>
      <c r="SJW42" s="1636"/>
      <c r="SJX42" s="1636"/>
      <c r="SJY42" s="1636"/>
      <c r="SJZ42" s="1636"/>
      <c r="SKA42" s="1636"/>
      <c r="SKB42" s="1636"/>
      <c r="SKC42" s="1636"/>
      <c r="SKD42" s="1636"/>
      <c r="SKE42" s="1636"/>
      <c r="SKF42" s="1636"/>
      <c r="SKG42" s="1636"/>
      <c r="SKH42" s="1636"/>
      <c r="SKI42" s="1636"/>
      <c r="SKJ42" s="1636"/>
      <c r="SKK42" s="1636"/>
      <c r="SKL42" s="1636"/>
      <c r="SKM42" s="1636"/>
      <c r="SKN42" s="1636"/>
      <c r="SKO42" s="1636"/>
      <c r="SKP42" s="1636"/>
      <c r="SKQ42" s="1636"/>
      <c r="SKR42" s="1636"/>
      <c r="SKS42" s="1636"/>
      <c r="SKT42" s="1636"/>
      <c r="SKU42" s="1636"/>
      <c r="SKV42" s="1636"/>
      <c r="SKW42" s="1636"/>
      <c r="SKX42" s="1636"/>
      <c r="SKY42" s="1636"/>
      <c r="SKZ42" s="1636"/>
      <c r="SLA42" s="1636"/>
      <c r="SLB42" s="1636"/>
      <c r="SLC42" s="1636"/>
      <c r="SLD42" s="1636"/>
      <c r="SLE42" s="1636"/>
      <c r="SLF42" s="1636"/>
      <c r="SLG42" s="1636"/>
      <c r="SLH42" s="1636"/>
      <c r="SLI42" s="1636"/>
      <c r="SLJ42" s="1636"/>
      <c r="SLK42" s="1636"/>
      <c r="SLL42" s="1636"/>
      <c r="SLM42" s="1636"/>
      <c r="SLN42" s="1636"/>
      <c r="SLO42" s="1636"/>
      <c r="SLP42" s="1636"/>
      <c r="SLQ42" s="1636"/>
      <c r="SLR42" s="1636"/>
      <c r="SLS42" s="1636"/>
      <c r="SLT42" s="1636"/>
      <c r="SLU42" s="1636"/>
      <c r="SLV42" s="1636"/>
      <c r="SLW42" s="1636"/>
      <c r="SLX42" s="1636"/>
      <c r="SLY42" s="1636"/>
      <c r="SLZ42" s="1636"/>
      <c r="SMA42" s="1636"/>
      <c r="SMB42" s="1636"/>
      <c r="SMC42" s="1636"/>
      <c r="SMD42" s="1636"/>
      <c r="SME42" s="1636"/>
      <c r="SMF42" s="1636"/>
      <c r="SMG42" s="1636"/>
      <c r="SMH42" s="1636"/>
      <c r="SMI42" s="1636"/>
      <c r="SMJ42" s="1636"/>
      <c r="SMK42" s="1636"/>
      <c r="SML42" s="1636"/>
      <c r="SMM42" s="1636"/>
      <c r="SMN42" s="1636"/>
      <c r="SMO42" s="1636"/>
      <c r="SMP42" s="1636"/>
      <c r="SMQ42" s="1636"/>
      <c r="SMR42" s="1636"/>
      <c r="SMS42" s="1636"/>
      <c r="SMT42" s="1636"/>
      <c r="SMU42" s="1636"/>
      <c r="SMV42" s="1636"/>
      <c r="SMW42" s="1636"/>
      <c r="SMX42" s="1636"/>
      <c r="SMY42" s="1636"/>
      <c r="SMZ42" s="1636"/>
      <c r="SNA42" s="1636"/>
      <c r="SNB42" s="1636"/>
      <c r="SNC42" s="1636"/>
      <c r="SND42" s="1636"/>
      <c r="SNE42" s="1636"/>
      <c r="SNF42" s="1636"/>
      <c r="SNG42" s="1636"/>
      <c r="SNH42" s="1636"/>
      <c r="SNI42" s="1636"/>
      <c r="SNJ42" s="1636"/>
      <c r="SNK42" s="1636"/>
      <c r="SNL42" s="1636"/>
      <c r="SNM42" s="1636"/>
      <c r="SNN42" s="1636"/>
      <c r="SNO42" s="1636"/>
      <c r="SNP42" s="1636"/>
      <c r="SNQ42" s="1636"/>
      <c r="SNR42" s="1636"/>
      <c r="SNS42" s="1636"/>
      <c r="SNT42" s="1636"/>
      <c r="SNU42" s="1636"/>
      <c r="SNV42" s="1636"/>
      <c r="SNW42" s="1636"/>
      <c r="SNX42" s="1636"/>
      <c r="SNY42" s="1636"/>
      <c r="SNZ42" s="1636"/>
      <c r="SOA42" s="1636"/>
      <c r="SOB42" s="1636"/>
      <c r="SOC42" s="1636"/>
      <c r="SOD42" s="1636"/>
      <c r="SOE42" s="1636"/>
      <c r="SOF42" s="1636"/>
      <c r="SOG42" s="1636"/>
      <c r="SOH42" s="1636"/>
      <c r="SOI42" s="1636"/>
      <c r="SOJ42" s="1636"/>
      <c r="SOK42" s="1636"/>
      <c r="SOL42" s="1636"/>
      <c r="SOM42" s="1636"/>
      <c r="SON42" s="1636"/>
      <c r="SOO42" s="1636"/>
      <c r="SOP42" s="1636"/>
      <c r="SOQ42" s="1636"/>
      <c r="SOR42" s="1636"/>
      <c r="SOS42" s="1636"/>
      <c r="SOT42" s="1636"/>
      <c r="SOU42" s="1636"/>
      <c r="SOV42" s="1636"/>
      <c r="SOW42" s="1636"/>
      <c r="SOX42" s="1636"/>
      <c r="SOY42" s="1636"/>
      <c r="SOZ42" s="1636"/>
      <c r="SPA42" s="1636"/>
      <c r="SPB42" s="1636"/>
      <c r="SPC42" s="1636"/>
      <c r="SPD42" s="1636"/>
      <c r="SPE42" s="1636"/>
      <c r="SPF42" s="1636"/>
      <c r="SPG42" s="1636"/>
      <c r="SPH42" s="1636"/>
      <c r="SPI42" s="1636"/>
      <c r="SPJ42" s="1636"/>
      <c r="SPK42" s="1636"/>
      <c r="SPL42" s="1636"/>
      <c r="SPM42" s="1636"/>
      <c r="SPN42" s="1636"/>
      <c r="SPO42" s="1636"/>
      <c r="SPP42" s="1636"/>
      <c r="SPQ42" s="1636"/>
      <c r="SPR42" s="1636"/>
      <c r="SPS42" s="1636"/>
      <c r="SPT42" s="1636"/>
      <c r="SPU42" s="1636"/>
      <c r="SPV42" s="1636"/>
      <c r="SPW42" s="1636"/>
      <c r="SPX42" s="1636"/>
      <c r="SPY42" s="1636"/>
      <c r="SPZ42" s="1636"/>
      <c r="SQA42" s="1636"/>
      <c r="SQB42" s="1636"/>
      <c r="SQC42" s="1636"/>
      <c r="SQD42" s="1636"/>
      <c r="SQE42" s="1636"/>
      <c r="SQF42" s="1636"/>
      <c r="SQG42" s="1636"/>
      <c r="SQH42" s="1636"/>
      <c r="SQI42" s="1636"/>
      <c r="SQJ42" s="1636"/>
      <c r="SQK42" s="1636"/>
      <c r="SQL42" s="1636"/>
      <c r="SQM42" s="1636"/>
      <c r="SQN42" s="1636"/>
      <c r="SQO42" s="1636"/>
      <c r="SQP42" s="1636"/>
      <c r="SQQ42" s="1636"/>
      <c r="SQR42" s="1636"/>
      <c r="SQS42" s="1636"/>
      <c r="SQT42" s="1636"/>
      <c r="SQU42" s="1636"/>
      <c r="SQV42" s="1636"/>
      <c r="SQW42" s="1636"/>
      <c r="SQX42" s="1636"/>
      <c r="SQY42" s="1636"/>
      <c r="SQZ42" s="1636"/>
      <c r="SRA42" s="1636"/>
      <c r="SRB42" s="1636"/>
      <c r="SRC42" s="1636"/>
      <c r="SRD42" s="1636"/>
      <c r="SRE42" s="1636"/>
      <c r="SRF42" s="1636"/>
      <c r="SRG42" s="1636"/>
      <c r="SRH42" s="1636"/>
      <c r="SRI42" s="1636"/>
      <c r="SRJ42" s="1636"/>
      <c r="SRK42" s="1636"/>
      <c r="SRL42" s="1636"/>
      <c r="SRM42" s="1636"/>
      <c r="SRN42" s="1636"/>
      <c r="SRO42" s="1636"/>
      <c r="SRP42" s="1636"/>
      <c r="SRQ42" s="1636"/>
      <c r="SRR42" s="1636"/>
      <c r="SRS42" s="1636"/>
      <c r="SRT42" s="1636"/>
      <c r="SRU42" s="1636"/>
      <c r="SRV42" s="1636"/>
      <c r="SRW42" s="1636"/>
      <c r="SRX42" s="1636"/>
      <c r="SRY42" s="1636"/>
      <c r="SRZ42" s="1636"/>
      <c r="SSA42" s="1636"/>
      <c r="SSB42" s="1636"/>
      <c r="SSC42" s="1636"/>
      <c r="SSD42" s="1636"/>
      <c r="SSE42" s="1636"/>
      <c r="SSF42" s="1636"/>
      <c r="SSG42" s="1636"/>
      <c r="SSH42" s="1636"/>
      <c r="SSI42" s="1636"/>
      <c r="SSJ42" s="1636"/>
      <c r="SSK42" s="1636"/>
      <c r="SSL42" s="1636"/>
      <c r="SSM42" s="1636"/>
      <c r="SSN42" s="1636"/>
      <c r="SSO42" s="1636"/>
      <c r="SSP42" s="1636"/>
      <c r="SSQ42" s="1636"/>
      <c r="SSR42" s="1636"/>
      <c r="SSS42" s="1636"/>
      <c r="SST42" s="1636"/>
      <c r="SSU42" s="1636"/>
      <c r="SSV42" s="1636"/>
      <c r="SSW42" s="1636"/>
      <c r="SSX42" s="1636"/>
      <c r="SSY42" s="1636"/>
      <c r="SSZ42" s="1636"/>
      <c r="STA42" s="1636"/>
      <c r="STB42" s="1636"/>
      <c r="STC42" s="1636"/>
      <c r="STD42" s="1636"/>
      <c r="STE42" s="1636"/>
      <c r="STF42" s="1636"/>
      <c r="STG42" s="1636"/>
      <c r="STH42" s="1636"/>
      <c r="STI42" s="1636"/>
      <c r="STJ42" s="1636"/>
      <c r="STK42" s="1636"/>
      <c r="STL42" s="1636"/>
      <c r="STM42" s="1636"/>
      <c r="STN42" s="1636"/>
      <c r="STO42" s="1636"/>
      <c r="STP42" s="1636"/>
      <c r="STQ42" s="1636"/>
      <c r="STR42" s="1636"/>
      <c r="STS42" s="1636"/>
      <c r="STT42" s="1636"/>
      <c r="STU42" s="1636"/>
      <c r="STV42" s="1636"/>
      <c r="STW42" s="1636"/>
      <c r="STX42" s="1636"/>
      <c r="STY42" s="1636"/>
      <c r="STZ42" s="1636"/>
      <c r="SUA42" s="1636"/>
      <c r="SUB42" s="1636"/>
      <c r="SUC42" s="1636"/>
      <c r="SUD42" s="1636"/>
      <c r="SUE42" s="1636"/>
      <c r="SUF42" s="1636"/>
      <c r="SUG42" s="1636"/>
      <c r="SUH42" s="1636"/>
      <c r="SUI42" s="1636"/>
      <c r="SUJ42" s="1636"/>
      <c r="SUK42" s="1636"/>
      <c r="SUL42" s="1636"/>
      <c r="SUM42" s="1636"/>
      <c r="SUN42" s="1636"/>
      <c r="SUO42" s="1636"/>
      <c r="SUP42" s="1636"/>
      <c r="SUQ42" s="1636"/>
      <c r="SUR42" s="1636"/>
      <c r="SUS42" s="1636"/>
      <c r="SUT42" s="1636"/>
      <c r="SUU42" s="1636"/>
      <c r="SUV42" s="1636"/>
      <c r="SUW42" s="1636"/>
      <c r="SUX42" s="1636"/>
      <c r="SUY42" s="1636"/>
      <c r="SUZ42" s="1636"/>
      <c r="SVA42" s="1636"/>
      <c r="SVB42" s="1636"/>
      <c r="SVC42" s="1636"/>
      <c r="SVD42" s="1636"/>
      <c r="SVE42" s="1636"/>
      <c r="SVF42" s="1636"/>
      <c r="SVG42" s="1636"/>
      <c r="SVH42" s="1636"/>
      <c r="SVI42" s="1636"/>
      <c r="SVJ42" s="1636"/>
      <c r="SVK42" s="1636"/>
      <c r="SVL42" s="1636"/>
      <c r="SVM42" s="1636"/>
      <c r="SVN42" s="1636"/>
      <c r="SVO42" s="1636"/>
      <c r="SVP42" s="1636"/>
      <c r="SVQ42" s="1636"/>
      <c r="SVR42" s="1636"/>
      <c r="SVS42" s="1636"/>
      <c r="SVT42" s="1636"/>
      <c r="SVU42" s="1636"/>
      <c r="SVV42" s="1636"/>
      <c r="SVW42" s="1636"/>
      <c r="SVX42" s="1636"/>
      <c r="SVY42" s="1636"/>
      <c r="SVZ42" s="1636"/>
      <c r="SWA42" s="1636"/>
      <c r="SWB42" s="1636"/>
      <c r="SWC42" s="1636"/>
      <c r="SWD42" s="1636"/>
      <c r="SWE42" s="1636"/>
      <c r="SWF42" s="1636"/>
      <c r="SWG42" s="1636"/>
      <c r="SWH42" s="1636"/>
      <c r="SWI42" s="1636"/>
      <c r="SWJ42" s="1636"/>
      <c r="SWK42" s="1636"/>
      <c r="SWL42" s="1636"/>
      <c r="SWM42" s="1636"/>
      <c r="SWN42" s="1636"/>
      <c r="SWO42" s="1636"/>
      <c r="SWP42" s="1636"/>
      <c r="SWQ42" s="1636"/>
      <c r="SWR42" s="1636"/>
      <c r="SWS42" s="1636"/>
      <c r="SWT42" s="1636"/>
      <c r="SWU42" s="1636"/>
      <c r="SWV42" s="1636"/>
      <c r="SWW42" s="1636"/>
      <c r="SWX42" s="1636"/>
      <c r="SWY42" s="1636"/>
      <c r="SWZ42" s="1636"/>
      <c r="SXA42" s="1636"/>
      <c r="SXB42" s="1636"/>
      <c r="SXC42" s="1636"/>
      <c r="SXD42" s="1636"/>
      <c r="SXE42" s="1636"/>
      <c r="SXF42" s="1636"/>
      <c r="SXG42" s="1636"/>
      <c r="SXH42" s="1636"/>
      <c r="SXI42" s="1636"/>
      <c r="SXJ42" s="1636"/>
      <c r="SXK42" s="1636"/>
      <c r="SXL42" s="1636"/>
      <c r="SXM42" s="1636"/>
      <c r="SXN42" s="1636"/>
      <c r="SXO42" s="1636"/>
      <c r="SXP42" s="1636"/>
      <c r="SXQ42" s="1636"/>
      <c r="SXR42" s="1636"/>
      <c r="SXS42" s="1636"/>
      <c r="SXT42" s="1636"/>
      <c r="SXU42" s="1636"/>
      <c r="SXV42" s="1636"/>
      <c r="SXW42" s="1636"/>
      <c r="SXX42" s="1636"/>
      <c r="SXY42" s="1636"/>
      <c r="SXZ42" s="1636"/>
      <c r="SYA42" s="1636"/>
      <c r="SYB42" s="1636"/>
      <c r="SYC42" s="1636"/>
      <c r="SYD42" s="1636"/>
      <c r="SYE42" s="1636"/>
      <c r="SYF42" s="1636"/>
      <c r="SYG42" s="1636"/>
      <c r="SYH42" s="1636"/>
      <c r="SYI42" s="1636"/>
      <c r="SYJ42" s="1636"/>
      <c r="SYK42" s="1636"/>
      <c r="SYL42" s="1636"/>
      <c r="SYM42" s="1636"/>
      <c r="SYN42" s="1636"/>
      <c r="SYO42" s="1636"/>
      <c r="SYP42" s="1636"/>
      <c r="SYQ42" s="1636"/>
      <c r="SYR42" s="1636"/>
      <c r="SYS42" s="1636"/>
      <c r="SYT42" s="1636"/>
      <c r="SYU42" s="1636"/>
      <c r="SYV42" s="1636"/>
      <c r="SYW42" s="1636"/>
      <c r="SYX42" s="1636"/>
      <c r="SYY42" s="1636"/>
      <c r="SYZ42" s="1636"/>
      <c r="SZA42" s="1636"/>
      <c r="SZB42" s="1636"/>
      <c r="SZC42" s="1636"/>
      <c r="SZD42" s="1636"/>
      <c r="SZE42" s="1636"/>
      <c r="SZF42" s="1636"/>
      <c r="SZG42" s="1636"/>
      <c r="SZH42" s="1636"/>
      <c r="SZI42" s="1636"/>
      <c r="SZJ42" s="1636"/>
      <c r="SZK42" s="1636"/>
      <c r="SZL42" s="1636"/>
      <c r="SZM42" s="1636"/>
      <c r="SZN42" s="1636"/>
      <c r="SZO42" s="1636"/>
      <c r="SZP42" s="1636"/>
      <c r="SZQ42" s="1636"/>
      <c r="SZR42" s="1636"/>
      <c r="SZS42" s="1636"/>
      <c r="SZT42" s="1636"/>
      <c r="SZU42" s="1636"/>
      <c r="SZV42" s="1636"/>
      <c r="SZW42" s="1636"/>
      <c r="SZX42" s="1636"/>
      <c r="SZY42" s="1636"/>
      <c r="SZZ42" s="1636"/>
      <c r="TAA42" s="1636"/>
      <c r="TAB42" s="1636"/>
      <c r="TAC42" s="1636"/>
      <c r="TAD42" s="1636"/>
      <c r="TAE42" s="1636"/>
      <c r="TAF42" s="1636"/>
      <c r="TAG42" s="1636"/>
      <c r="TAH42" s="1636"/>
      <c r="TAI42" s="1636"/>
      <c r="TAJ42" s="1636"/>
      <c r="TAK42" s="1636"/>
      <c r="TAL42" s="1636"/>
      <c r="TAM42" s="1636"/>
      <c r="TAN42" s="1636"/>
      <c r="TAO42" s="1636"/>
      <c r="TAP42" s="1636"/>
      <c r="TAQ42" s="1636"/>
      <c r="TAR42" s="1636"/>
      <c r="TAS42" s="1636"/>
      <c r="TAT42" s="1636"/>
      <c r="TAU42" s="1636"/>
      <c r="TAV42" s="1636"/>
      <c r="TAW42" s="1636"/>
      <c r="TAX42" s="1636"/>
      <c r="TAY42" s="1636"/>
      <c r="TAZ42" s="1636"/>
      <c r="TBA42" s="1636"/>
      <c r="TBB42" s="1636"/>
      <c r="TBC42" s="1636"/>
      <c r="TBD42" s="1636"/>
      <c r="TBE42" s="1636"/>
      <c r="TBF42" s="1636"/>
      <c r="TBG42" s="1636"/>
      <c r="TBH42" s="1636"/>
      <c r="TBI42" s="1636"/>
      <c r="TBJ42" s="1636"/>
      <c r="TBK42" s="1636"/>
      <c r="TBL42" s="1636"/>
      <c r="TBM42" s="1636"/>
      <c r="TBN42" s="1636"/>
      <c r="TBO42" s="1636"/>
      <c r="TBP42" s="1636"/>
      <c r="TBQ42" s="1636"/>
      <c r="TBR42" s="1636"/>
      <c r="TBS42" s="1636"/>
      <c r="TBT42" s="1636"/>
      <c r="TBU42" s="1636"/>
      <c r="TBV42" s="1636"/>
      <c r="TBW42" s="1636"/>
      <c r="TBX42" s="1636"/>
      <c r="TBY42" s="1636"/>
      <c r="TBZ42" s="1636"/>
      <c r="TCA42" s="1636"/>
      <c r="TCB42" s="1636"/>
      <c r="TCC42" s="1636"/>
      <c r="TCD42" s="1636"/>
      <c r="TCE42" s="1636"/>
      <c r="TCF42" s="1636"/>
      <c r="TCG42" s="1636"/>
      <c r="TCH42" s="1636"/>
      <c r="TCI42" s="1636"/>
      <c r="TCJ42" s="1636"/>
      <c r="TCK42" s="1636"/>
      <c r="TCL42" s="1636"/>
      <c r="TCM42" s="1636"/>
      <c r="TCN42" s="1636"/>
      <c r="TCO42" s="1636"/>
      <c r="TCP42" s="1636"/>
      <c r="TCQ42" s="1636"/>
      <c r="TCR42" s="1636"/>
      <c r="TCS42" s="1636"/>
      <c r="TCT42" s="1636"/>
      <c r="TCU42" s="1636"/>
      <c r="TCV42" s="1636"/>
      <c r="TCW42" s="1636"/>
      <c r="TCX42" s="1636"/>
      <c r="TCY42" s="1636"/>
      <c r="TCZ42" s="1636"/>
      <c r="TDA42" s="1636"/>
      <c r="TDB42" s="1636"/>
      <c r="TDC42" s="1636"/>
      <c r="TDD42" s="1636"/>
      <c r="TDE42" s="1636"/>
      <c r="TDF42" s="1636"/>
      <c r="TDG42" s="1636"/>
      <c r="TDH42" s="1636"/>
      <c r="TDI42" s="1636"/>
      <c r="TDJ42" s="1636"/>
      <c r="TDK42" s="1636"/>
      <c r="TDL42" s="1636"/>
      <c r="TDM42" s="1636"/>
      <c r="TDN42" s="1636"/>
      <c r="TDO42" s="1636"/>
      <c r="TDP42" s="1636"/>
      <c r="TDQ42" s="1636"/>
      <c r="TDR42" s="1636"/>
      <c r="TDS42" s="1636"/>
      <c r="TDT42" s="1636"/>
      <c r="TDU42" s="1636"/>
      <c r="TDV42" s="1636"/>
      <c r="TDW42" s="1636"/>
      <c r="TDX42" s="1636"/>
      <c r="TDY42" s="1636"/>
      <c r="TDZ42" s="1636"/>
      <c r="TEA42" s="1636"/>
      <c r="TEB42" s="1636"/>
      <c r="TEC42" s="1636"/>
      <c r="TED42" s="1636"/>
      <c r="TEE42" s="1636"/>
      <c r="TEF42" s="1636"/>
      <c r="TEG42" s="1636"/>
      <c r="TEH42" s="1636"/>
      <c r="TEI42" s="1636"/>
      <c r="TEJ42" s="1636"/>
      <c r="TEK42" s="1636"/>
      <c r="TEL42" s="1636"/>
      <c r="TEM42" s="1636"/>
      <c r="TEN42" s="1636"/>
      <c r="TEO42" s="1636"/>
      <c r="TEP42" s="1636"/>
      <c r="TEQ42" s="1636"/>
      <c r="TER42" s="1636"/>
      <c r="TES42" s="1636"/>
      <c r="TET42" s="1636"/>
      <c r="TEU42" s="1636"/>
      <c r="TEV42" s="1636"/>
      <c r="TEW42" s="1636"/>
      <c r="TEX42" s="1636"/>
      <c r="TEY42" s="1636"/>
      <c r="TEZ42" s="1636"/>
      <c r="TFA42" s="1636"/>
      <c r="TFB42" s="1636"/>
      <c r="TFC42" s="1636"/>
      <c r="TFD42" s="1636"/>
      <c r="TFE42" s="1636"/>
      <c r="TFF42" s="1636"/>
      <c r="TFG42" s="1636"/>
      <c r="TFH42" s="1636"/>
      <c r="TFI42" s="1636"/>
      <c r="TFJ42" s="1636"/>
      <c r="TFK42" s="1636"/>
      <c r="TFL42" s="1636"/>
      <c r="TFM42" s="1636"/>
      <c r="TFN42" s="1636"/>
      <c r="TFO42" s="1636"/>
      <c r="TFP42" s="1636"/>
      <c r="TFQ42" s="1636"/>
      <c r="TFR42" s="1636"/>
      <c r="TFS42" s="1636"/>
      <c r="TFT42" s="1636"/>
      <c r="TFU42" s="1636"/>
      <c r="TFV42" s="1636"/>
      <c r="TFW42" s="1636"/>
      <c r="TFX42" s="1636"/>
      <c r="TFY42" s="1636"/>
      <c r="TFZ42" s="1636"/>
      <c r="TGA42" s="1636"/>
      <c r="TGB42" s="1636"/>
      <c r="TGC42" s="1636"/>
      <c r="TGD42" s="1636"/>
      <c r="TGE42" s="1636"/>
      <c r="TGF42" s="1636"/>
      <c r="TGG42" s="1636"/>
      <c r="TGH42" s="1636"/>
      <c r="TGI42" s="1636"/>
      <c r="TGJ42" s="1636"/>
      <c r="TGK42" s="1636"/>
      <c r="TGL42" s="1636"/>
      <c r="TGM42" s="1636"/>
      <c r="TGN42" s="1636"/>
      <c r="TGO42" s="1636"/>
      <c r="TGP42" s="1636"/>
      <c r="TGQ42" s="1636"/>
      <c r="TGR42" s="1636"/>
      <c r="TGS42" s="1636"/>
      <c r="TGT42" s="1636"/>
      <c r="TGU42" s="1636"/>
      <c r="TGV42" s="1636"/>
      <c r="TGW42" s="1636"/>
      <c r="TGX42" s="1636"/>
      <c r="TGY42" s="1636"/>
      <c r="TGZ42" s="1636"/>
      <c r="THA42" s="1636"/>
      <c r="THB42" s="1636"/>
      <c r="THC42" s="1636"/>
      <c r="THD42" s="1636"/>
      <c r="THE42" s="1636"/>
      <c r="THF42" s="1636"/>
      <c r="THG42" s="1636"/>
      <c r="THH42" s="1636"/>
      <c r="THI42" s="1636"/>
      <c r="THJ42" s="1636"/>
      <c r="THK42" s="1636"/>
      <c r="THL42" s="1636"/>
      <c r="THM42" s="1636"/>
      <c r="THN42" s="1636"/>
      <c r="THO42" s="1636"/>
      <c r="THP42" s="1636"/>
      <c r="THQ42" s="1636"/>
      <c r="THR42" s="1636"/>
      <c r="THS42" s="1636"/>
      <c r="THT42" s="1636"/>
      <c r="THU42" s="1636"/>
      <c r="THV42" s="1636"/>
      <c r="THW42" s="1636"/>
      <c r="THX42" s="1636"/>
      <c r="THY42" s="1636"/>
      <c r="THZ42" s="1636"/>
      <c r="TIA42" s="1636"/>
      <c r="TIB42" s="1636"/>
      <c r="TIC42" s="1636"/>
      <c r="TID42" s="1636"/>
      <c r="TIE42" s="1636"/>
      <c r="TIF42" s="1636"/>
      <c r="TIG42" s="1636"/>
      <c r="TIH42" s="1636"/>
      <c r="TII42" s="1636"/>
      <c r="TIJ42" s="1636"/>
      <c r="TIK42" s="1636"/>
      <c r="TIL42" s="1636"/>
      <c r="TIM42" s="1636"/>
      <c r="TIN42" s="1636"/>
      <c r="TIO42" s="1636"/>
      <c r="TIP42" s="1636"/>
      <c r="TIQ42" s="1636"/>
      <c r="TIR42" s="1636"/>
      <c r="TIS42" s="1636"/>
      <c r="TIT42" s="1636"/>
      <c r="TIU42" s="1636"/>
      <c r="TIV42" s="1636"/>
      <c r="TIW42" s="1636"/>
      <c r="TIX42" s="1636"/>
      <c r="TIY42" s="1636"/>
      <c r="TIZ42" s="1636"/>
      <c r="TJA42" s="1636"/>
      <c r="TJB42" s="1636"/>
      <c r="TJC42" s="1636"/>
      <c r="TJD42" s="1636"/>
      <c r="TJE42" s="1636"/>
      <c r="TJF42" s="1636"/>
      <c r="TJG42" s="1636"/>
      <c r="TJH42" s="1636"/>
      <c r="TJI42" s="1636"/>
      <c r="TJJ42" s="1636"/>
      <c r="TJK42" s="1636"/>
      <c r="TJL42" s="1636"/>
      <c r="TJM42" s="1636"/>
      <c r="TJN42" s="1636"/>
      <c r="TJO42" s="1636"/>
      <c r="TJP42" s="1636"/>
      <c r="TJQ42" s="1636"/>
      <c r="TJR42" s="1636"/>
      <c r="TJS42" s="1636"/>
      <c r="TJT42" s="1636"/>
      <c r="TJU42" s="1636"/>
      <c r="TJV42" s="1636"/>
      <c r="TJW42" s="1636"/>
      <c r="TJX42" s="1636"/>
      <c r="TJY42" s="1636"/>
      <c r="TJZ42" s="1636"/>
      <c r="TKA42" s="1636"/>
      <c r="TKB42" s="1636"/>
      <c r="TKC42" s="1636"/>
      <c r="TKD42" s="1636"/>
      <c r="TKE42" s="1636"/>
      <c r="TKF42" s="1636"/>
      <c r="TKG42" s="1636"/>
      <c r="TKH42" s="1636"/>
      <c r="TKI42" s="1636"/>
      <c r="TKJ42" s="1636"/>
      <c r="TKK42" s="1636"/>
      <c r="TKL42" s="1636"/>
      <c r="TKM42" s="1636"/>
      <c r="TKN42" s="1636"/>
      <c r="TKO42" s="1636"/>
      <c r="TKP42" s="1636"/>
      <c r="TKQ42" s="1636"/>
      <c r="TKR42" s="1636"/>
      <c r="TKS42" s="1636"/>
      <c r="TKT42" s="1636"/>
      <c r="TKU42" s="1636"/>
      <c r="TKV42" s="1636"/>
      <c r="TKW42" s="1636"/>
      <c r="TKX42" s="1636"/>
      <c r="TKY42" s="1636"/>
      <c r="TKZ42" s="1636"/>
      <c r="TLA42" s="1636"/>
      <c r="TLB42" s="1636"/>
      <c r="TLC42" s="1636"/>
      <c r="TLD42" s="1636"/>
      <c r="TLE42" s="1636"/>
      <c r="TLF42" s="1636"/>
      <c r="TLG42" s="1636"/>
      <c r="TLH42" s="1636"/>
      <c r="TLI42" s="1636"/>
      <c r="TLJ42" s="1636"/>
      <c r="TLK42" s="1636"/>
      <c r="TLL42" s="1636"/>
      <c r="TLM42" s="1636"/>
      <c r="TLN42" s="1636"/>
      <c r="TLO42" s="1636"/>
      <c r="TLP42" s="1636"/>
      <c r="TLQ42" s="1636"/>
      <c r="TLR42" s="1636"/>
      <c r="TLS42" s="1636"/>
      <c r="TLT42" s="1636"/>
      <c r="TLU42" s="1636"/>
      <c r="TLV42" s="1636"/>
      <c r="TLW42" s="1636"/>
      <c r="TLX42" s="1636"/>
      <c r="TLY42" s="1636"/>
      <c r="TLZ42" s="1636"/>
      <c r="TMA42" s="1636"/>
      <c r="TMB42" s="1636"/>
      <c r="TMC42" s="1636"/>
      <c r="TMD42" s="1636"/>
      <c r="TME42" s="1636"/>
      <c r="TMF42" s="1636"/>
      <c r="TMG42" s="1636"/>
      <c r="TMH42" s="1636"/>
      <c r="TMI42" s="1636"/>
      <c r="TMJ42" s="1636"/>
      <c r="TMK42" s="1636"/>
      <c r="TML42" s="1636"/>
      <c r="TMM42" s="1636"/>
      <c r="TMN42" s="1636"/>
      <c r="TMO42" s="1636"/>
      <c r="TMP42" s="1636"/>
      <c r="TMQ42" s="1636"/>
      <c r="TMR42" s="1636"/>
      <c r="TMS42" s="1636"/>
      <c r="TMT42" s="1636"/>
      <c r="TMU42" s="1636"/>
      <c r="TMV42" s="1636"/>
      <c r="TMW42" s="1636"/>
      <c r="TMX42" s="1636"/>
      <c r="TMY42" s="1636"/>
      <c r="TMZ42" s="1636"/>
      <c r="TNA42" s="1636"/>
      <c r="TNB42" s="1636"/>
      <c r="TNC42" s="1636"/>
      <c r="TND42" s="1636"/>
      <c r="TNE42" s="1636"/>
      <c r="TNF42" s="1636"/>
      <c r="TNG42" s="1636"/>
      <c r="TNH42" s="1636"/>
      <c r="TNI42" s="1636"/>
      <c r="TNJ42" s="1636"/>
      <c r="TNK42" s="1636"/>
      <c r="TNL42" s="1636"/>
      <c r="TNM42" s="1636"/>
      <c r="TNN42" s="1636"/>
      <c r="TNO42" s="1636"/>
      <c r="TNP42" s="1636"/>
      <c r="TNQ42" s="1636"/>
      <c r="TNR42" s="1636"/>
      <c r="TNS42" s="1636"/>
      <c r="TNT42" s="1636"/>
      <c r="TNU42" s="1636"/>
      <c r="TNV42" s="1636"/>
      <c r="TNW42" s="1636"/>
      <c r="TNX42" s="1636"/>
      <c r="TNY42" s="1636"/>
      <c r="TNZ42" s="1636"/>
      <c r="TOA42" s="1636"/>
      <c r="TOB42" s="1636"/>
      <c r="TOC42" s="1636"/>
      <c r="TOD42" s="1636"/>
      <c r="TOE42" s="1636"/>
      <c r="TOF42" s="1636"/>
      <c r="TOG42" s="1636"/>
      <c r="TOH42" s="1636"/>
      <c r="TOI42" s="1636"/>
      <c r="TOJ42" s="1636"/>
      <c r="TOK42" s="1636"/>
      <c r="TOL42" s="1636"/>
      <c r="TOM42" s="1636"/>
      <c r="TON42" s="1636"/>
      <c r="TOO42" s="1636"/>
      <c r="TOP42" s="1636"/>
      <c r="TOQ42" s="1636"/>
      <c r="TOR42" s="1636"/>
      <c r="TOS42" s="1636"/>
      <c r="TOT42" s="1636"/>
      <c r="TOU42" s="1636"/>
      <c r="TOV42" s="1636"/>
      <c r="TOW42" s="1636"/>
      <c r="TOX42" s="1636"/>
      <c r="TOY42" s="1636"/>
      <c r="TOZ42" s="1636"/>
      <c r="TPA42" s="1636"/>
      <c r="TPB42" s="1636"/>
      <c r="TPC42" s="1636"/>
      <c r="TPD42" s="1636"/>
      <c r="TPE42" s="1636"/>
      <c r="TPF42" s="1636"/>
      <c r="TPG42" s="1636"/>
      <c r="TPH42" s="1636"/>
      <c r="TPI42" s="1636"/>
      <c r="TPJ42" s="1636"/>
      <c r="TPK42" s="1636"/>
      <c r="TPL42" s="1636"/>
      <c r="TPM42" s="1636"/>
      <c r="TPN42" s="1636"/>
      <c r="TPO42" s="1636"/>
      <c r="TPP42" s="1636"/>
      <c r="TPQ42" s="1636"/>
      <c r="TPR42" s="1636"/>
      <c r="TPS42" s="1636"/>
      <c r="TPT42" s="1636"/>
      <c r="TPU42" s="1636"/>
      <c r="TPV42" s="1636"/>
      <c r="TPW42" s="1636"/>
      <c r="TPX42" s="1636"/>
      <c r="TPY42" s="1636"/>
      <c r="TPZ42" s="1636"/>
      <c r="TQA42" s="1636"/>
      <c r="TQB42" s="1636"/>
      <c r="TQC42" s="1636"/>
      <c r="TQD42" s="1636"/>
      <c r="TQE42" s="1636"/>
      <c r="TQF42" s="1636"/>
      <c r="TQG42" s="1636"/>
      <c r="TQH42" s="1636"/>
      <c r="TQI42" s="1636"/>
      <c r="TQJ42" s="1636"/>
      <c r="TQK42" s="1636"/>
      <c r="TQL42" s="1636"/>
      <c r="TQM42" s="1636"/>
      <c r="TQN42" s="1636"/>
      <c r="TQO42" s="1636"/>
      <c r="TQP42" s="1636"/>
      <c r="TQQ42" s="1636"/>
      <c r="TQR42" s="1636"/>
      <c r="TQS42" s="1636"/>
      <c r="TQT42" s="1636"/>
      <c r="TQU42" s="1636"/>
      <c r="TQV42" s="1636"/>
      <c r="TQW42" s="1636"/>
      <c r="TQX42" s="1636"/>
      <c r="TQY42" s="1636"/>
      <c r="TQZ42" s="1636"/>
      <c r="TRA42" s="1636"/>
      <c r="TRB42" s="1636"/>
      <c r="TRC42" s="1636"/>
      <c r="TRD42" s="1636"/>
      <c r="TRE42" s="1636"/>
      <c r="TRF42" s="1636"/>
      <c r="TRG42" s="1636"/>
      <c r="TRH42" s="1636"/>
      <c r="TRI42" s="1636"/>
      <c r="TRJ42" s="1636"/>
      <c r="TRK42" s="1636"/>
      <c r="TRL42" s="1636"/>
      <c r="TRM42" s="1636"/>
      <c r="TRN42" s="1636"/>
      <c r="TRO42" s="1636"/>
      <c r="TRP42" s="1636"/>
      <c r="TRQ42" s="1636"/>
      <c r="TRR42" s="1636"/>
      <c r="TRS42" s="1636"/>
      <c r="TRT42" s="1636"/>
      <c r="TRU42" s="1636"/>
      <c r="TRV42" s="1636"/>
      <c r="TRW42" s="1636"/>
      <c r="TRX42" s="1636"/>
      <c r="TRY42" s="1636"/>
      <c r="TRZ42" s="1636"/>
      <c r="TSA42" s="1636"/>
      <c r="TSB42" s="1636"/>
      <c r="TSC42" s="1636"/>
      <c r="TSD42" s="1636"/>
      <c r="TSE42" s="1636"/>
      <c r="TSF42" s="1636"/>
      <c r="TSG42" s="1636"/>
      <c r="TSH42" s="1636"/>
      <c r="TSI42" s="1636"/>
      <c r="TSJ42" s="1636"/>
      <c r="TSK42" s="1636"/>
      <c r="TSL42" s="1636"/>
      <c r="TSM42" s="1636"/>
      <c r="TSN42" s="1636"/>
      <c r="TSO42" s="1636"/>
      <c r="TSP42" s="1636"/>
      <c r="TSQ42" s="1636"/>
      <c r="TSR42" s="1636"/>
      <c r="TSS42" s="1636"/>
      <c r="TST42" s="1636"/>
      <c r="TSU42" s="1636"/>
      <c r="TSV42" s="1636"/>
      <c r="TSW42" s="1636"/>
      <c r="TSX42" s="1636"/>
      <c r="TSY42" s="1636"/>
      <c r="TSZ42" s="1636"/>
      <c r="TTA42" s="1636"/>
      <c r="TTB42" s="1636"/>
      <c r="TTC42" s="1636"/>
      <c r="TTD42" s="1636"/>
      <c r="TTE42" s="1636"/>
      <c r="TTF42" s="1636"/>
      <c r="TTG42" s="1636"/>
      <c r="TTH42" s="1636"/>
      <c r="TTI42" s="1636"/>
      <c r="TTJ42" s="1636"/>
      <c r="TTK42" s="1636"/>
      <c r="TTL42" s="1636"/>
      <c r="TTM42" s="1636"/>
      <c r="TTN42" s="1636"/>
      <c r="TTO42" s="1636"/>
      <c r="TTP42" s="1636"/>
      <c r="TTQ42" s="1636"/>
      <c r="TTR42" s="1636"/>
      <c r="TTS42" s="1636"/>
      <c r="TTT42" s="1636"/>
      <c r="TTU42" s="1636"/>
      <c r="TTV42" s="1636"/>
      <c r="TTW42" s="1636"/>
      <c r="TTX42" s="1636"/>
      <c r="TTY42" s="1636"/>
      <c r="TTZ42" s="1636"/>
      <c r="TUA42" s="1636"/>
      <c r="TUB42" s="1636"/>
      <c r="TUC42" s="1636"/>
      <c r="TUD42" s="1636"/>
      <c r="TUE42" s="1636"/>
      <c r="TUF42" s="1636"/>
      <c r="TUG42" s="1636"/>
      <c r="TUH42" s="1636"/>
      <c r="TUI42" s="1636"/>
      <c r="TUJ42" s="1636"/>
      <c r="TUK42" s="1636"/>
      <c r="TUL42" s="1636"/>
      <c r="TUM42" s="1636"/>
      <c r="TUN42" s="1636"/>
      <c r="TUO42" s="1636"/>
      <c r="TUP42" s="1636"/>
      <c r="TUQ42" s="1636"/>
      <c r="TUR42" s="1636"/>
      <c r="TUS42" s="1636"/>
      <c r="TUT42" s="1636"/>
      <c r="TUU42" s="1636"/>
      <c r="TUV42" s="1636"/>
      <c r="TUW42" s="1636"/>
      <c r="TUX42" s="1636"/>
      <c r="TUY42" s="1636"/>
      <c r="TUZ42" s="1636"/>
      <c r="TVA42" s="1636"/>
      <c r="TVB42" s="1636"/>
      <c r="TVC42" s="1636"/>
      <c r="TVD42" s="1636"/>
      <c r="TVE42" s="1636"/>
      <c r="TVF42" s="1636"/>
      <c r="TVG42" s="1636"/>
      <c r="TVH42" s="1636"/>
      <c r="TVI42" s="1636"/>
      <c r="TVJ42" s="1636"/>
      <c r="TVK42" s="1636"/>
      <c r="TVL42" s="1636"/>
      <c r="TVM42" s="1636"/>
      <c r="TVN42" s="1636"/>
      <c r="TVO42" s="1636"/>
      <c r="TVP42" s="1636"/>
      <c r="TVQ42" s="1636"/>
      <c r="TVR42" s="1636"/>
      <c r="TVS42" s="1636"/>
      <c r="TVT42" s="1636"/>
      <c r="TVU42" s="1636"/>
      <c r="TVV42" s="1636"/>
      <c r="TVW42" s="1636"/>
      <c r="TVX42" s="1636"/>
      <c r="TVY42" s="1636"/>
      <c r="TVZ42" s="1636"/>
      <c r="TWA42" s="1636"/>
      <c r="TWB42" s="1636"/>
      <c r="TWC42" s="1636"/>
      <c r="TWD42" s="1636"/>
      <c r="TWE42" s="1636"/>
      <c r="TWF42" s="1636"/>
      <c r="TWG42" s="1636"/>
      <c r="TWH42" s="1636"/>
      <c r="TWI42" s="1636"/>
      <c r="TWJ42" s="1636"/>
      <c r="TWK42" s="1636"/>
      <c r="TWL42" s="1636"/>
      <c r="TWM42" s="1636"/>
      <c r="TWN42" s="1636"/>
      <c r="TWO42" s="1636"/>
      <c r="TWP42" s="1636"/>
      <c r="TWQ42" s="1636"/>
      <c r="TWR42" s="1636"/>
      <c r="TWS42" s="1636"/>
      <c r="TWT42" s="1636"/>
      <c r="TWU42" s="1636"/>
      <c r="TWV42" s="1636"/>
      <c r="TWW42" s="1636"/>
      <c r="TWX42" s="1636"/>
      <c r="TWY42" s="1636"/>
      <c r="TWZ42" s="1636"/>
      <c r="TXA42" s="1636"/>
      <c r="TXB42" s="1636"/>
      <c r="TXC42" s="1636"/>
      <c r="TXD42" s="1636"/>
      <c r="TXE42" s="1636"/>
      <c r="TXF42" s="1636"/>
      <c r="TXG42" s="1636"/>
      <c r="TXH42" s="1636"/>
      <c r="TXI42" s="1636"/>
      <c r="TXJ42" s="1636"/>
      <c r="TXK42" s="1636"/>
      <c r="TXL42" s="1636"/>
      <c r="TXM42" s="1636"/>
      <c r="TXN42" s="1636"/>
      <c r="TXO42" s="1636"/>
      <c r="TXP42" s="1636"/>
      <c r="TXQ42" s="1636"/>
      <c r="TXR42" s="1636"/>
      <c r="TXS42" s="1636"/>
      <c r="TXT42" s="1636"/>
      <c r="TXU42" s="1636"/>
      <c r="TXV42" s="1636"/>
      <c r="TXW42" s="1636"/>
      <c r="TXX42" s="1636"/>
      <c r="TXY42" s="1636"/>
      <c r="TXZ42" s="1636"/>
      <c r="TYA42" s="1636"/>
      <c r="TYB42" s="1636"/>
      <c r="TYC42" s="1636"/>
      <c r="TYD42" s="1636"/>
      <c r="TYE42" s="1636"/>
      <c r="TYF42" s="1636"/>
      <c r="TYG42" s="1636"/>
      <c r="TYH42" s="1636"/>
      <c r="TYI42" s="1636"/>
      <c r="TYJ42" s="1636"/>
      <c r="TYK42" s="1636"/>
      <c r="TYL42" s="1636"/>
      <c r="TYM42" s="1636"/>
      <c r="TYN42" s="1636"/>
      <c r="TYO42" s="1636"/>
      <c r="TYP42" s="1636"/>
      <c r="TYQ42" s="1636"/>
      <c r="TYR42" s="1636"/>
      <c r="TYS42" s="1636"/>
      <c r="TYT42" s="1636"/>
      <c r="TYU42" s="1636"/>
      <c r="TYV42" s="1636"/>
      <c r="TYW42" s="1636"/>
      <c r="TYX42" s="1636"/>
      <c r="TYY42" s="1636"/>
      <c r="TYZ42" s="1636"/>
      <c r="TZA42" s="1636"/>
      <c r="TZB42" s="1636"/>
      <c r="TZC42" s="1636"/>
      <c r="TZD42" s="1636"/>
      <c r="TZE42" s="1636"/>
      <c r="TZF42" s="1636"/>
      <c r="TZG42" s="1636"/>
      <c r="TZH42" s="1636"/>
      <c r="TZI42" s="1636"/>
      <c r="TZJ42" s="1636"/>
      <c r="TZK42" s="1636"/>
      <c r="TZL42" s="1636"/>
      <c r="TZM42" s="1636"/>
      <c r="TZN42" s="1636"/>
      <c r="TZO42" s="1636"/>
      <c r="TZP42" s="1636"/>
      <c r="TZQ42" s="1636"/>
      <c r="TZR42" s="1636"/>
      <c r="TZS42" s="1636"/>
      <c r="TZT42" s="1636"/>
      <c r="TZU42" s="1636"/>
      <c r="TZV42" s="1636"/>
      <c r="TZW42" s="1636"/>
      <c r="TZX42" s="1636"/>
      <c r="TZY42" s="1636"/>
      <c r="TZZ42" s="1636"/>
      <c r="UAA42" s="1636"/>
      <c r="UAB42" s="1636"/>
      <c r="UAC42" s="1636"/>
      <c r="UAD42" s="1636"/>
      <c r="UAE42" s="1636"/>
      <c r="UAF42" s="1636"/>
      <c r="UAG42" s="1636"/>
      <c r="UAH42" s="1636"/>
      <c r="UAI42" s="1636"/>
      <c r="UAJ42" s="1636"/>
      <c r="UAK42" s="1636"/>
      <c r="UAL42" s="1636"/>
      <c r="UAM42" s="1636"/>
      <c r="UAN42" s="1636"/>
      <c r="UAO42" s="1636"/>
      <c r="UAP42" s="1636"/>
      <c r="UAQ42" s="1636"/>
      <c r="UAR42" s="1636"/>
      <c r="UAS42" s="1636"/>
      <c r="UAT42" s="1636"/>
      <c r="UAU42" s="1636"/>
      <c r="UAV42" s="1636"/>
      <c r="UAW42" s="1636"/>
      <c r="UAX42" s="1636"/>
      <c r="UAY42" s="1636"/>
      <c r="UAZ42" s="1636"/>
      <c r="UBA42" s="1636"/>
      <c r="UBB42" s="1636"/>
      <c r="UBC42" s="1636"/>
      <c r="UBD42" s="1636"/>
      <c r="UBE42" s="1636"/>
      <c r="UBF42" s="1636"/>
      <c r="UBG42" s="1636"/>
      <c r="UBH42" s="1636"/>
      <c r="UBI42" s="1636"/>
      <c r="UBJ42" s="1636"/>
      <c r="UBK42" s="1636"/>
      <c r="UBL42" s="1636"/>
      <c r="UBM42" s="1636"/>
      <c r="UBN42" s="1636"/>
      <c r="UBO42" s="1636"/>
      <c r="UBP42" s="1636"/>
      <c r="UBQ42" s="1636"/>
      <c r="UBR42" s="1636"/>
      <c r="UBS42" s="1636"/>
      <c r="UBT42" s="1636"/>
      <c r="UBU42" s="1636"/>
      <c r="UBV42" s="1636"/>
      <c r="UBW42" s="1636"/>
      <c r="UBX42" s="1636"/>
      <c r="UBY42" s="1636"/>
      <c r="UBZ42" s="1636"/>
      <c r="UCA42" s="1636"/>
      <c r="UCB42" s="1636"/>
      <c r="UCC42" s="1636"/>
      <c r="UCD42" s="1636"/>
      <c r="UCE42" s="1636"/>
      <c r="UCF42" s="1636"/>
      <c r="UCG42" s="1636"/>
      <c r="UCH42" s="1636"/>
      <c r="UCI42" s="1636"/>
      <c r="UCJ42" s="1636"/>
      <c r="UCK42" s="1636"/>
      <c r="UCL42" s="1636"/>
      <c r="UCM42" s="1636"/>
      <c r="UCN42" s="1636"/>
      <c r="UCO42" s="1636"/>
      <c r="UCP42" s="1636"/>
      <c r="UCQ42" s="1636"/>
      <c r="UCR42" s="1636"/>
      <c r="UCS42" s="1636"/>
      <c r="UCT42" s="1636"/>
      <c r="UCU42" s="1636"/>
      <c r="UCV42" s="1636"/>
      <c r="UCW42" s="1636"/>
      <c r="UCX42" s="1636"/>
      <c r="UCY42" s="1636"/>
      <c r="UCZ42" s="1636"/>
      <c r="UDA42" s="1636"/>
      <c r="UDB42" s="1636"/>
      <c r="UDC42" s="1636"/>
      <c r="UDD42" s="1636"/>
      <c r="UDE42" s="1636"/>
      <c r="UDF42" s="1636"/>
      <c r="UDG42" s="1636"/>
      <c r="UDH42" s="1636"/>
      <c r="UDI42" s="1636"/>
      <c r="UDJ42" s="1636"/>
      <c r="UDK42" s="1636"/>
      <c r="UDL42" s="1636"/>
      <c r="UDM42" s="1636"/>
      <c r="UDN42" s="1636"/>
      <c r="UDO42" s="1636"/>
      <c r="UDP42" s="1636"/>
      <c r="UDQ42" s="1636"/>
      <c r="UDR42" s="1636"/>
      <c r="UDS42" s="1636"/>
      <c r="UDT42" s="1636"/>
      <c r="UDU42" s="1636"/>
      <c r="UDV42" s="1636"/>
      <c r="UDW42" s="1636"/>
      <c r="UDX42" s="1636"/>
      <c r="UDY42" s="1636"/>
      <c r="UDZ42" s="1636"/>
      <c r="UEA42" s="1636"/>
      <c r="UEB42" s="1636"/>
      <c r="UEC42" s="1636"/>
      <c r="UED42" s="1636"/>
      <c r="UEE42" s="1636"/>
      <c r="UEF42" s="1636"/>
      <c r="UEG42" s="1636"/>
      <c r="UEH42" s="1636"/>
      <c r="UEI42" s="1636"/>
      <c r="UEJ42" s="1636"/>
      <c r="UEK42" s="1636"/>
      <c r="UEL42" s="1636"/>
      <c r="UEM42" s="1636"/>
      <c r="UEN42" s="1636"/>
      <c r="UEO42" s="1636"/>
      <c r="UEP42" s="1636"/>
      <c r="UEQ42" s="1636"/>
      <c r="UER42" s="1636"/>
      <c r="UES42" s="1636"/>
      <c r="UET42" s="1636"/>
      <c r="UEU42" s="1636"/>
      <c r="UEV42" s="1636"/>
      <c r="UEW42" s="1636"/>
      <c r="UEX42" s="1636"/>
      <c r="UEY42" s="1636"/>
      <c r="UEZ42" s="1636"/>
      <c r="UFA42" s="1636"/>
      <c r="UFB42" s="1636"/>
      <c r="UFC42" s="1636"/>
      <c r="UFD42" s="1636"/>
      <c r="UFE42" s="1636"/>
      <c r="UFF42" s="1636"/>
      <c r="UFG42" s="1636"/>
      <c r="UFH42" s="1636"/>
      <c r="UFI42" s="1636"/>
      <c r="UFJ42" s="1636"/>
      <c r="UFK42" s="1636"/>
      <c r="UFL42" s="1636"/>
      <c r="UFM42" s="1636"/>
      <c r="UFN42" s="1636"/>
      <c r="UFO42" s="1636"/>
      <c r="UFP42" s="1636"/>
      <c r="UFQ42" s="1636"/>
      <c r="UFR42" s="1636"/>
      <c r="UFS42" s="1636"/>
      <c r="UFT42" s="1636"/>
      <c r="UFU42" s="1636"/>
      <c r="UFV42" s="1636"/>
      <c r="UFW42" s="1636"/>
      <c r="UFX42" s="1636"/>
      <c r="UFY42" s="1636"/>
      <c r="UFZ42" s="1636"/>
      <c r="UGA42" s="1636"/>
      <c r="UGB42" s="1636"/>
      <c r="UGC42" s="1636"/>
      <c r="UGD42" s="1636"/>
      <c r="UGE42" s="1636"/>
      <c r="UGF42" s="1636"/>
      <c r="UGG42" s="1636"/>
      <c r="UGH42" s="1636"/>
      <c r="UGI42" s="1636"/>
      <c r="UGJ42" s="1636"/>
      <c r="UGK42" s="1636"/>
      <c r="UGL42" s="1636"/>
      <c r="UGM42" s="1636"/>
      <c r="UGN42" s="1636"/>
      <c r="UGO42" s="1636"/>
      <c r="UGP42" s="1636"/>
      <c r="UGQ42" s="1636"/>
      <c r="UGR42" s="1636"/>
      <c r="UGS42" s="1636"/>
      <c r="UGT42" s="1636"/>
      <c r="UGU42" s="1636"/>
      <c r="UGV42" s="1636"/>
      <c r="UGW42" s="1636"/>
      <c r="UGX42" s="1636"/>
      <c r="UGY42" s="1636"/>
      <c r="UGZ42" s="1636"/>
      <c r="UHA42" s="1636"/>
      <c r="UHB42" s="1636"/>
      <c r="UHC42" s="1636"/>
      <c r="UHD42" s="1636"/>
      <c r="UHE42" s="1636"/>
      <c r="UHF42" s="1636"/>
      <c r="UHG42" s="1636"/>
      <c r="UHH42" s="1636"/>
      <c r="UHI42" s="1636"/>
      <c r="UHJ42" s="1636"/>
      <c r="UHK42" s="1636"/>
      <c r="UHL42" s="1636"/>
      <c r="UHM42" s="1636"/>
      <c r="UHN42" s="1636"/>
      <c r="UHO42" s="1636"/>
      <c r="UHP42" s="1636"/>
      <c r="UHQ42" s="1636"/>
      <c r="UHR42" s="1636"/>
      <c r="UHS42" s="1636"/>
      <c r="UHT42" s="1636"/>
      <c r="UHU42" s="1636"/>
      <c r="UHV42" s="1636"/>
      <c r="UHW42" s="1636"/>
      <c r="UHX42" s="1636"/>
      <c r="UHY42" s="1636"/>
      <c r="UHZ42" s="1636"/>
      <c r="UIA42" s="1636"/>
      <c r="UIB42" s="1636"/>
      <c r="UIC42" s="1636"/>
      <c r="UID42" s="1636"/>
      <c r="UIE42" s="1636"/>
      <c r="UIF42" s="1636"/>
      <c r="UIG42" s="1636"/>
      <c r="UIH42" s="1636"/>
      <c r="UII42" s="1636"/>
      <c r="UIJ42" s="1636"/>
      <c r="UIK42" s="1636"/>
      <c r="UIL42" s="1636"/>
      <c r="UIM42" s="1636"/>
      <c r="UIN42" s="1636"/>
      <c r="UIO42" s="1636"/>
      <c r="UIP42" s="1636"/>
      <c r="UIQ42" s="1636"/>
      <c r="UIR42" s="1636"/>
      <c r="UIS42" s="1636"/>
      <c r="UIT42" s="1636"/>
      <c r="UIU42" s="1636"/>
      <c r="UIV42" s="1636"/>
      <c r="UIW42" s="1636"/>
      <c r="UIX42" s="1636"/>
      <c r="UIY42" s="1636"/>
      <c r="UIZ42" s="1636"/>
      <c r="UJA42" s="1636"/>
      <c r="UJB42" s="1636"/>
      <c r="UJC42" s="1636"/>
      <c r="UJD42" s="1636"/>
      <c r="UJE42" s="1636"/>
      <c r="UJF42" s="1636"/>
      <c r="UJG42" s="1636"/>
      <c r="UJH42" s="1636"/>
      <c r="UJI42" s="1636"/>
      <c r="UJJ42" s="1636"/>
      <c r="UJK42" s="1636"/>
      <c r="UJL42" s="1636"/>
      <c r="UJM42" s="1636"/>
      <c r="UJN42" s="1636"/>
      <c r="UJO42" s="1636"/>
      <c r="UJP42" s="1636"/>
      <c r="UJQ42" s="1636"/>
      <c r="UJR42" s="1636"/>
      <c r="UJS42" s="1636"/>
      <c r="UJT42" s="1636"/>
      <c r="UJU42" s="1636"/>
      <c r="UJV42" s="1636"/>
      <c r="UJW42" s="1636"/>
      <c r="UJX42" s="1636"/>
      <c r="UJY42" s="1636"/>
      <c r="UJZ42" s="1636"/>
      <c r="UKA42" s="1636"/>
      <c r="UKB42" s="1636"/>
      <c r="UKC42" s="1636"/>
      <c r="UKD42" s="1636"/>
      <c r="UKE42" s="1636"/>
      <c r="UKF42" s="1636"/>
      <c r="UKG42" s="1636"/>
      <c r="UKH42" s="1636"/>
      <c r="UKI42" s="1636"/>
      <c r="UKJ42" s="1636"/>
      <c r="UKK42" s="1636"/>
      <c r="UKL42" s="1636"/>
      <c r="UKM42" s="1636"/>
      <c r="UKN42" s="1636"/>
      <c r="UKO42" s="1636"/>
      <c r="UKP42" s="1636"/>
      <c r="UKQ42" s="1636"/>
      <c r="UKR42" s="1636"/>
      <c r="UKS42" s="1636"/>
      <c r="UKT42" s="1636"/>
      <c r="UKU42" s="1636"/>
      <c r="UKV42" s="1636"/>
      <c r="UKW42" s="1636"/>
      <c r="UKX42" s="1636"/>
      <c r="UKY42" s="1636"/>
      <c r="UKZ42" s="1636"/>
      <c r="ULA42" s="1636"/>
      <c r="ULB42" s="1636"/>
      <c r="ULC42" s="1636"/>
      <c r="ULD42" s="1636"/>
      <c r="ULE42" s="1636"/>
      <c r="ULF42" s="1636"/>
      <c r="ULG42" s="1636"/>
      <c r="ULH42" s="1636"/>
      <c r="ULI42" s="1636"/>
      <c r="ULJ42" s="1636"/>
      <c r="ULK42" s="1636"/>
      <c r="ULL42" s="1636"/>
      <c r="ULM42" s="1636"/>
      <c r="ULN42" s="1636"/>
      <c r="ULO42" s="1636"/>
      <c r="ULP42" s="1636"/>
      <c r="ULQ42" s="1636"/>
      <c r="ULR42" s="1636"/>
      <c r="ULS42" s="1636"/>
      <c r="ULT42" s="1636"/>
      <c r="ULU42" s="1636"/>
      <c r="ULV42" s="1636"/>
      <c r="ULW42" s="1636"/>
      <c r="ULX42" s="1636"/>
      <c r="ULY42" s="1636"/>
      <c r="ULZ42" s="1636"/>
      <c r="UMA42" s="1636"/>
      <c r="UMB42" s="1636"/>
      <c r="UMC42" s="1636"/>
      <c r="UMD42" s="1636"/>
      <c r="UME42" s="1636"/>
      <c r="UMF42" s="1636"/>
      <c r="UMG42" s="1636"/>
      <c r="UMH42" s="1636"/>
      <c r="UMI42" s="1636"/>
      <c r="UMJ42" s="1636"/>
      <c r="UMK42" s="1636"/>
      <c r="UML42" s="1636"/>
      <c r="UMM42" s="1636"/>
      <c r="UMN42" s="1636"/>
      <c r="UMO42" s="1636"/>
      <c r="UMP42" s="1636"/>
      <c r="UMQ42" s="1636"/>
      <c r="UMR42" s="1636"/>
      <c r="UMS42" s="1636"/>
      <c r="UMT42" s="1636"/>
      <c r="UMU42" s="1636"/>
      <c r="UMV42" s="1636"/>
      <c r="UMW42" s="1636"/>
      <c r="UMX42" s="1636"/>
      <c r="UMY42" s="1636"/>
      <c r="UMZ42" s="1636"/>
      <c r="UNA42" s="1636"/>
      <c r="UNB42" s="1636"/>
      <c r="UNC42" s="1636"/>
      <c r="UND42" s="1636"/>
      <c r="UNE42" s="1636"/>
      <c r="UNF42" s="1636"/>
      <c r="UNG42" s="1636"/>
      <c r="UNH42" s="1636"/>
      <c r="UNI42" s="1636"/>
      <c r="UNJ42" s="1636"/>
      <c r="UNK42" s="1636"/>
      <c r="UNL42" s="1636"/>
      <c r="UNM42" s="1636"/>
      <c r="UNN42" s="1636"/>
      <c r="UNO42" s="1636"/>
      <c r="UNP42" s="1636"/>
      <c r="UNQ42" s="1636"/>
      <c r="UNR42" s="1636"/>
      <c r="UNS42" s="1636"/>
      <c r="UNT42" s="1636"/>
      <c r="UNU42" s="1636"/>
      <c r="UNV42" s="1636"/>
      <c r="UNW42" s="1636"/>
      <c r="UNX42" s="1636"/>
      <c r="UNY42" s="1636"/>
      <c r="UNZ42" s="1636"/>
      <c r="UOA42" s="1636"/>
      <c r="UOB42" s="1636"/>
      <c r="UOC42" s="1636"/>
      <c r="UOD42" s="1636"/>
      <c r="UOE42" s="1636"/>
      <c r="UOF42" s="1636"/>
      <c r="UOG42" s="1636"/>
      <c r="UOH42" s="1636"/>
      <c r="UOI42" s="1636"/>
      <c r="UOJ42" s="1636"/>
      <c r="UOK42" s="1636"/>
      <c r="UOL42" s="1636"/>
      <c r="UOM42" s="1636"/>
      <c r="UON42" s="1636"/>
      <c r="UOO42" s="1636"/>
      <c r="UOP42" s="1636"/>
      <c r="UOQ42" s="1636"/>
      <c r="UOR42" s="1636"/>
      <c r="UOS42" s="1636"/>
      <c r="UOT42" s="1636"/>
      <c r="UOU42" s="1636"/>
      <c r="UOV42" s="1636"/>
      <c r="UOW42" s="1636"/>
      <c r="UOX42" s="1636"/>
      <c r="UOY42" s="1636"/>
      <c r="UOZ42" s="1636"/>
      <c r="UPA42" s="1636"/>
      <c r="UPB42" s="1636"/>
      <c r="UPC42" s="1636"/>
      <c r="UPD42" s="1636"/>
      <c r="UPE42" s="1636"/>
      <c r="UPF42" s="1636"/>
      <c r="UPG42" s="1636"/>
      <c r="UPH42" s="1636"/>
      <c r="UPI42" s="1636"/>
      <c r="UPJ42" s="1636"/>
      <c r="UPK42" s="1636"/>
      <c r="UPL42" s="1636"/>
      <c r="UPM42" s="1636"/>
      <c r="UPN42" s="1636"/>
      <c r="UPO42" s="1636"/>
      <c r="UPP42" s="1636"/>
      <c r="UPQ42" s="1636"/>
      <c r="UPR42" s="1636"/>
      <c r="UPS42" s="1636"/>
      <c r="UPT42" s="1636"/>
      <c r="UPU42" s="1636"/>
      <c r="UPV42" s="1636"/>
      <c r="UPW42" s="1636"/>
      <c r="UPX42" s="1636"/>
      <c r="UPY42" s="1636"/>
      <c r="UPZ42" s="1636"/>
      <c r="UQA42" s="1636"/>
      <c r="UQB42" s="1636"/>
      <c r="UQC42" s="1636"/>
      <c r="UQD42" s="1636"/>
      <c r="UQE42" s="1636"/>
      <c r="UQF42" s="1636"/>
      <c r="UQG42" s="1636"/>
      <c r="UQH42" s="1636"/>
      <c r="UQI42" s="1636"/>
      <c r="UQJ42" s="1636"/>
      <c r="UQK42" s="1636"/>
      <c r="UQL42" s="1636"/>
      <c r="UQM42" s="1636"/>
      <c r="UQN42" s="1636"/>
      <c r="UQO42" s="1636"/>
      <c r="UQP42" s="1636"/>
      <c r="UQQ42" s="1636"/>
      <c r="UQR42" s="1636"/>
      <c r="UQS42" s="1636"/>
      <c r="UQT42" s="1636"/>
      <c r="UQU42" s="1636"/>
      <c r="UQV42" s="1636"/>
      <c r="UQW42" s="1636"/>
      <c r="UQX42" s="1636"/>
      <c r="UQY42" s="1636"/>
      <c r="UQZ42" s="1636"/>
      <c r="URA42" s="1636"/>
      <c r="URB42" s="1636"/>
      <c r="URC42" s="1636"/>
      <c r="URD42" s="1636"/>
      <c r="URE42" s="1636"/>
      <c r="URF42" s="1636"/>
      <c r="URG42" s="1636"/>
      <c r="URH42" s="1636"/>
      <c r="URI42" s="1636"/>
      <c r="URJ42" s="1636"/>
      <c r="URK42" s="1636"/>
      <c r="URL42" s="1636"/>
      <c r="URM42" s="1636"/>
      <c r="URN42" s="1636"/>
      <c r="URO42" s="1636"/>
      <c r="URP42" s="1636"/>
      <c r="URQ42" s="1636"/>
      <c r="URR42" s="1636"/>
      <c r="URS42" s="1636"/>
      <c r="URT42" s="1636"/>
      <c r="URU42" s="1636"/>
      <c r="URV42" s="1636"/>
      <c r="URW42" s="1636"/>
      <c r="URX42" s="1636"/>
      <c r="URY42" s="1636"/>
      <c r="URZ42" s="1636"/>
      <c r="USA42" s="1636"/>
      <c r="USB42" s="1636"/>
      <c r="USC42" s="1636"/>
      <c r="USD42" s="1636"/>
      <c r="USE42" s="1636"/>
      <c r="USF42" s="1636"/>
      <c r="USG42" s="1636"/>
      <c r="USH42" s="1636"/>
      <c r="USI42" s="1636"/>
      <c r="USJ42" s="1636"/>
      <c r="USK42" s="1636"/>
      <c r="USL42" s="1636"/>
      <c r="USM42" s="1636"/>
      <c r="USN42" s="1636"/>
      <c r="USO42" s="1636"/>
      <c r="USP42" s="1636"/>
      <c r="USQ42" s="1636"/>
      <c r="USR42" s="1636"/>
      <c r="USS42" s="1636"/>
      <c r="UST42" s="1636"/>
      <c r="USU42" s="1636"/>
      <c r="USV42" s="1636"/>
      <c r="USW42" s="1636"/>
      <c r="USX42" s="1636"/>
      <c r="USY42" s="1636"/>
      <c r="USZ42" s="1636"/>
      <c r="UTA42" s="1636"/>
      <c r="UTB42" s="1636"/>
      <c r="UTC42" s="1636"/>
      <c r="UTD42" s="1636"/>
      <c r="UTE42" s="1636"/>
      <c r="UTF42" s="1636"/>
      <c r="UTG42" s="1636"/>
      <c r="UTH42" s="1636"/>
      <c r="UTI42" s="1636"/>
      <c r="UTJ42" s="1636"/>
      <c r="UTK42" s="1636"/>
      <c r="UTL42" s="1636"/>
      <c r="UTM42" s="1636"/>
      <c r="UTN42" s="1636"/>
      <c r="UTO42" s="1636"/>
      <c r="UTP42" s="1636"/>
      <c r="UTQ42" s="1636"/>
      <c r="UTR42" s="1636"/>
      <c r="UTS42" s="1636"/>
      <c r="UTT42" s="1636"/>
      <c r="UTU42" s="1636"/>
      <c r="UTV42" s="1636"/>
      <c r="UTW42" s="1636"/>
      <c r="UTX42" s="1636"/>
      <c r="UTY42" s="1636"/>
      <c r="UTZ42" s="1636"/>
      <c r="UUA42" s="1636"/>
      <c r="UUB42" s="1636"/>
      <c r="UUC42" s="1636"/>
      <c r="UUD42" s="1636"/>
      <c r="UUE42" s="1636"/>
      <c r="UUF42" s="1636"/>
      <c r="UUG42" s="1636"/>
      <c r="UUH42" s="1636"/>
      <c r="UUI42" s="1636"/>
      <c r="UUJ42" s="1636"/>
      <c r="UUK42" s="1636"/>
      <c r="UUL42" s="1636"/>
      <c r="UUM42" s="1636"/>
      <c r="UUN42" s="1636"/>
      <c r="UUO42" s="1636"/>
      <c r="UUP42" s="1636"/>
      <c r="UUQ42" s="1636"/>
      <c r="UUR42" s="1636"/>
      <c r="UUS42" s="1636"/>
      <c r="UUT42" s="1636"/>
      <c r="UUU42" s="1636"/>
      <c r="UUV42" s="1636"/>
      <c r="UUW42" s="1636"/>
      <c r="UUX42" s="1636"/>
      <c r="UUY42" s="1636"/>
      <c r="UUZ42" s="1636"/>
      <c r="UVA42" s="1636"/>
      <c r="UVB42" s="1636"/>
      <c r="UVC42" s="1636"/>
      <c r="UVD42" s="1636"/>
      <c r="UVE42" s="1636"/>
      <c r="UVF42" s="1636"/>
      <c r="UVG42" s="1636"/>
      <c r="UVH42" s="1636"/>
      <c r="UVI42" s="1636"/>
      <c r="UVJ42" s="1636"/>
      <c r="UVK42" s="1636"/>
      <c r="UVL42" s="1636"/>
      <c r="UVM42" s="1636"/>
      <c r="UVN42" s="1636"/>
      <c r="UVO42" s="1636"/>
      <c r="UVP42" s="1636"/>
      <c r="UVQ42" s="1636"/>
      <c r="UVR42" s="1636"/>
      <c r="UVS42" s="1636"/>
      <c r="UVT42" s="1636"/>
      <c r="UVU42" s="1636"/>
      <c r="UVV42" s="1636"/>
      <c r="UVW42" s="1636"/>
      <c r="UVX42" s="1636"/>
      <c r="UVY42" s="1636"/>
      <c r="UVZ42" s="1636"/>
      <c r="UWA42" s="1636"/>
      <c r="UWB42" s="1636"/>
      <c r="UWC42" s="1636"/>
      <c r="UWD42" s="1636"/>
      <c r="UWE42" s="1636"/>
      <c r="UWF42" s="1636"/>
      <c r="UWG42" s="1636"/>
      <c r="UWH42" s="1636"/>
      <c r="UWI42" s="1636"/>
      <c r="UWJ42" s="1636"/>
      <c r="UWK42" s="1636"/>
      <c r="UWL42" s="1636"/>
      <c r="UWM42" s="1636"/>
      <c r="UWN42" s="1636"/>
      <c r="UWO42" s="1636"/>
      <c r="UWP42" s="1636"/>
      <c r="UWQ42" s="1636"/>
      <c r="UWR42" s="1636"/>
      <c r="UWS42" s="1636"/>
      <c r="UWT42" s="1636"/>
      <c r="UWU42" s="1636"/>
      <c r="UWV42" s="1636"/>
      <c r="UWW42" s="1636"/>
      <c r="UWX42" s="1636"/>
      <c r="UWY42" s="1636"/>
      <c r="UWZ42" s="1636"/>
      <c r="UXA42" s="1636"/>
      <c r="UXB42" s="1636"/>
      <c r="UXC42" s="1636"/>
      <c r="UXD42" s="1636"/>
      <c r="UXE42" s="1636"/>
      <c r="UXF42" s="1636"/>
      <c r="UXG42" s="1636"/>
      <c r="UXH42" s="1636"/>
      <c r="UXI42" s="1636"/>
      <c r="UXJ42" s="1636"/>
      <c r="UXK42" s="1636"/>
      <c r="UXL42" s="1636"/>
      <c r="UXM42" s="1636"/>
      <c r="UXN42" s="1636"/>
      <c r="UXO42" s="1636"/>
      <c r="UXP42" s="1636"/>
      <c r="UXQ42" s="1636"/>
      <c r="UXR42" s="1636"/>
      <c r="UXS42" s="1636"/>
      <c r="UXT42" s="1636"/>
      <c r="UXU42" s="1636"/>
      <c r="UXV42" s="1636"/>
      <c r="UXW42" s="1636"/>
      <c r="UXX42" s="1636"/>
      <c r="UXY42" s="1636"/>
      <c r="UXZ42" s="1636"/>
      <c r="UYA42" s="1636"/>
      <c r="UYB42" s="1636"/>
      <c r="UYC42" s="1636"/>
      <c r="UYD42" s="1636"/>
      <c r="UYE42" s="1636"/>
      <c r="UYF42" s="1636"/>
      <c r="UYG42" s="1636"/>
      <c r="UYH42" s="1636"/>
      <c r="UYI42" s="1636"/>
      <c r="UYJ42" s="1636"/>
      <c r="UYK42" s="1636"/>
      <c r="UYL42" s="1636"/>
      <c r="UYM42" s="1636"/>
      <c r="UYN42" s="1636"/>
      <c r="UYO42" s="1636"/>
      <c r="UYP42" s="1636"/>
      <c r="UYQ42" s="1636"/>
      <c r="UYR42" s="1636"/>
      <c r="UYS42" s="1636"/>
      <c r="UYT42" s="1636"/>
      <c r="UYU42" s="1636"/>
      <c r="UYV42" s="1636"/>
      <c r="UYW42" s="1636"/>
      <c r="UYX42" s="1636"/>
      <c r="UYY42" s="1636"/>
      <c r="UYZ42" s="1636"/>
      <c r="UZA42" s="1636"/>
      <c r="UZB42" s="1636"/>
      <c r="UZC42" s="1636"/>
      <c r="UZD42" s="1636"/>
      <c r="UZE42" s="1636"/>
      <c r="UZF42" s="1636"/>
      <c r="UZG42" s="1636"/>
      <c r="UZH42" s="1636"/>
      <c r="UZI42" s="1636"/>
      <c r="UZJ42" s="1636"/>
      <c r="UZK42" s="1636"/>
      <c r="UZL42" s="1636"/>
      <c r="UZM42" s="1636"/>
      <c r="UZN42" s="1636"/>
      <c r="UZO42" s="1636"/>
      <c r="UZP42" s="1636"/>
      <c r="UZQ42" s="1636"/>
      <c r="UZR42" s="1636"/>
      <c r="UZS42" s="1636"/>
      <c r="UZT42" s="1636"/>
      <c r="UZU42" s="1636"/>
      <c r="UZV42" s="1636"/>
      <c r="UZW42" s="1636"/>
      <c r="UZX42" s="1636"/>
      <c r="UZY42" s="1636"/>
      <c r="UZZ42" s="1636"/>
      <c r="VAA42" s="1636"/>
      <c r="VAB42" s="1636"/>
      <c r="VAC42" s="1636"/>
      <c r="VAD42" s="1636"/>
      <c r="VAE42" s="1636"/>
      <c r="VAF42" s="1636"/>
      <c r="VAG42" s="1636"/>
      <c r="VAH42" s="1636"/>
      <c r="VAI42" s="1636"/>
      <c r="VAJ42" s="1636"/>
      <c r="VAK42" s="1636"/>
      <c r="VAL42" s="1636"/>
      <c r="VAM42" s="1636"/>
      <c r="VAN42" s="1636"/>
      <c r="VAO42" s="1636"/>
      <c r="VAP42" s="1636"/>
      <c r="VAQ42" s="1636"/>
      <c r="VAR42" s="1636"/>
      <c r="VAS42" s="1636"/>
      <c r="VAT42" s="1636"/>
      <c r="VAU42" s="1636"/>
      <c r="VAV42" s="1636"/>
      <c r="VAW42" s="1636"/>
      <c r="VAX42" s="1636"/>
      <c r="VAY42" s="1636"/>
      <c r="VAZ42" s="1636"/>
      <c r="VBA42" s="1636"/>
      <c r="VBB42" s="1636"/>
      <c r="VBC42" s="1636"/>
      <c r="VBD42" s="1636"/>
      <c r="VBE42" s="1636"/>
      <c r="VBF42" s="1636"/>
      <c r="VBG42" s="1636"/>
      <c r="VBH42" s="1636"/>
      <c r="VBI42" s="1636"/>
      <c r="VBJ42" s="1636"/>
      <c r="VBK42" s="1636"/>
      <c r="VBL42" s="1636"/>
      <c r="VBM42" s="1636"/>
      <c r="VBN42" s="1636"/>
      <c r="VBO42" s="1636"/>
      <c r="VBP42" s="1636"/>
      <c r="VBQ42" s="1636"/>
      <c r="VBR42" s="1636"/>
      <c r="VBS42" s="1636"/>
      <c r="VBT42" s="1636"/>
      <c r="VBU42" s="1636"/>
      <c r="VBV42" s="1636"/>
      <c r="VBW42" s="1636"/>
      <c r="VBX42" s="1636"/>
      <c r="VBY42" s="1636"/>
      <c r="VBZ42" s="1636"/>
      <c r="VCA42" s="1636"/>
      <c r="VCB42" s="1636"/>
      <c r="VCC42" s="1636"/>
      <c r="VCD42" s="1636"/>
      <c r="VCE42" s="1636"/>
      <c r="VCF42" s="1636"/>
      <c r="VCG42" s="1636"/>
      <c r="VCH42" s="1636"/>
      <c r="VCI42" s="1636"/>
      <c r="VCJ42" s="1636"/>
      <c r="VCK42" s="1636"/>
      <c r="VCL42" s="1636"/>
      <c r="VCM42" s="1636"/>
      <c r="VCN42" s="1636"/>
      <c r="VCO42" s="1636"/>
      <c r="VCP42" s="1636"/>
      <c r="VCQ42" s="1636"/>
      <c r="VCR42" s="1636"/>
      <c r="VCS42" s="1636"/>
      <c r="VCT42" s="1636"/>
      <c r="VCU42" s="1636"/>
      <c r="VCV42" s="1636"/>
      <c r="VCW42" s="1636"/>
      <c r="VCX42" s="1636"/>
      <c r="VCY42" s="1636"/>
      <c r="VCZ42" s="1636"/>
      <c r="VDA42" s="1636"/>
      <c r="VDB42" s="1636"/>
      <c r="VDC42" s="1636"/>
      <c r="VDD42" s="1636"/>
      <c r="VDE42" s="1636"/>
      <c r="VDF42" s="1636"/>
      <c r="VDG42" s="1636"/>
      <c r="VDH42" s="1636"/>
      <c r="VDI42" s="1636"/>
      <c r="VDJ42" s="1636"/>
      <c r="VDK42" s="1636"/>
      <c r="VDL42" s="1636"/>
      <c r="VDM42" s="1636"/>
      <c r="VDN42" s="1636"/>
      <c r="VDO42" s="1636"/>
      <c r="VDP42" s="1636"/>
      <c r="VDQ42" s="1636"/>
      <c r="VDR42" s="1636"/>
      <c r="VDS42" s="1636"/>
      <c r="VDT42" s="1636"/>
      <c r="VDU42" s="1636"/>
      <c r="VDV42" s="1636"/>
      <c r="VDW42" s="1636"/>
      <c r="VDX42" s="1636"/>
      <c r="VDY42" s="1636"/>
      <c r="VDZ42" s="1636"/>
      <c r="VEA42" s="1636"/>
      <c r="VEB42" s="1636"/>
      <c r="VEC42" s="1636"/>
      <c r="VED42" s="1636"/>
      <c r="VEE42" s="1636"/>
      <c r="VEF42" s="1636"/>
      <c r="VEG42" s="1636"/>
      <c r="VEH42" s="1636"/>
      <c r="VEI42" s="1636"/>
      <c r="VEJ42" s="1636"/>
      <c r="VEK42" s="1636"/>
      <c r="VEL42" s="1636"/>
      <c r="VEM42" s="1636"/>
      <c r="VEN42" s="1636"/>
      <c r="VEO42" s="1636"/>
      <c r="VEP42" s="1636"/>
      <c r="VEQ42" s="1636"/>
      <c r="VER42" s="1636"/>
      <c r="VES42" s="1636"/>
      <c r="VET42" s="1636"/>
      <c r="VEU42" s="1636"/>
      <c r="VEV42" s="1636"/>
      <c r="VEW42" s="1636"/>
      <c r="VEX42" s="1636"/>
      <c r="VEY42" s="1636"/>
      <c r="VEZ42" s="1636"/>
      <c r="VFA42" s="1636"/>
      <c r="VFB42" s="1636"/>
      <c r="VFC42" s="1636"/>
      <c r="VFD42" s="1636"/>
      <c r="VFE42" s="1636"/>
      <c r="VFF42" s="1636"/>
      <c r="VFG42" s="1636"/>
      <c r="VFH42" s="1636"/>
      <c r="VFI42" s="1636"/>
      <c r="VFJ42" s="1636"/>
      <c r="VFK42" s="1636"/>
      <c r="VFL42" s="1636"/>
      <c r="VFM42" s="1636"/>
      <c r="VFN42" s="1636"/>
      <c r="VFO42" s="1636"/>
      <c r="VFP42" s="1636"/>
      <c r="VFQ42" s="1636"/>
      <c r="VFR42" s="1636"/>
      <c r="VFS42" s="1636"/>
      <c r="VFT42" s="1636"/>
      <c r="VFU42" s="1636"/>
      <c r="VFV42" s="1636"/>
      <c r="VFW42" s="1636"/>
      <c r="VFX42" s="1636"/>
      <c r="VFY42" s="1636"/>
      <c r="VFZ42" s="1636"/>
      <c r="VGA42" s="1636"/>
      <c r="VGB42" s="1636"/>
      <c r="VGC42" s="1636"/>
      <c r="VGD42" s="1636"/>
      <c r="VGE42" s="1636"/>
      <c r="VGF42" s="1636"/>
      <c r="VGG42" s="1636"/>
      <c r="VGH42" s="1636"/>
      <c r="VGI42" s="1636"/>
      <c r="VGJ42" s="1636"/>
      <c r="VGK42" s="1636"/>
      <c r="VGL42" s="1636"/>
      <c r="VGM42" s="1636"/>
      <c r="VGN42" s="1636"/>
      <c r="VGO42" s="1636"/>
      <c r="VGP42" s="1636"/>
      <c r="VGQ42" s="1636"/>
      <c r="VGR42" s="1636"/>
      <c r="VGS42" s="1636"/>
      <c r="VGT42" s="1636"/>
      <c r="VGU42" s="1636"/>
      <c r="VGV42" s="1636"/>
      <c r="VGW42" s="1636"/>
      <c r="VGX42" s="1636"/>
      <c r="VGY42" s="1636"/>
      <c r="VGZ42" s="1636"/>
      <c r="VHA42" s="1636"/>
      <c r="VHB42" s="1636"/>
      <c r="VHC42" s="1636"/>
      <c r="VHD42" s="1636"/>
      <c r="VHE42" s="1636"/>
      <c r="VHF42" s="1636"/>
      <c r="VHG42" s="1636"/>
      <c r="VHH42" s="1636"/>
      <c r="VHI42" s="1636"/>
      <c r="VHJ42" s="1636"/>
      <c r="VHK42" s="1636"/>
      <c r="VHL42" s="1636"/>
      <c r="VHM42" s="1636"/>
      <c r="VHN42" s="1636"/>
      <c r="VHO42" s="1636"/>
      <c r="VHP42" s="1636"/>
      <c r="VHQ42" s="1636"/>
      <c r="VHR42" s="1636"/>
      <c r="VHS42" s="1636"/>
      <c r="VHT42" s="1636"/>
      <c r="VHU42" s="1636"/>
      <c r="VHV42" s="1636"/>
      <c r="VHW42" s="1636"/>
      <c r="VHX42" s="1636"/>
      <c r="VHY42" s="1636"/>
      <c r="VHZ42" s="1636"/>
      <c r="VIA42" s="1636"/>
      <c r="VIB42" s="1636"/>
      <c r="VIC42" s="1636"/>
      <c r="VID42" s="1636"/>
      <c r="VIE42" s="1636"/>
      <c r="VIF42" s="1636"/>
      <c r="VIG42" s="1636"/>
      <c r="VIH42" s="1636"/>
      <c r="VII42" s="1636"/>
      <c r="VIJ42" s="1636"/>
      <c r="VIK42" s="1636"/>
      <c r="VIL42" s="1636"/>
      <c r="VIM42" s="1636"/>
      <c r="VIN42" s="1636"/>
      <c r="VIO42" s="1636"/>
      <c r="VIP42" s="1636"/>
      <c r="VIQ42" s="1636"/>
      <c r="VIR42" s="1636"/>
      <c r="VIS42" s="1636"/>
      <c r="VIT42" s="1636"/>
      <c r="VIU42" s="1636"/>
      <c r="VIV42" s="1636"/>
      <c r="VIW42" s="1636"/>
      <c r="VIX42" s="1636"/>
      <c r="VIY42" s="1636"/>
      <c r="VIZ42" s="1636"/>
      <c r="VJA42" s="1636"/>
      <c r="VJB42" s="1636"/>
      <c r="VJC42" s="1636"/>
      <c r="VJD42" s="1636"/>
      <c r="VJE42" s="1636"/>
      <c r="VJF42" s="1636"/>
      <c r="VJG42" s="1636"/>
      <c r="VJH42" s="1636"/>
      <c r="VJI42" s="1636"/>
      <c r="VJJ42" s="1636"/>
      <c r="VJK42" s="1636"/>
      <c r="VJL42" s="1636"/>
      <c r="VJM42" s="1636"/>
      <c r="VJN42" s="1636"/>
      <c r="VJO42" s="1636"/>
      <c r="VJP42" s="1636"/>
      <c r="VJQ42" s="1636"/>
      <c r="VJR42" s="1636"/>
      <c r="VJS42" s="1636"/>
      <c r="VJT42" s="1636"/>
      <c r="VJU42" s="1636"/>
      <c r="VJV42" s="1636"/>
      <c r="VJW42" s="1636"/>
      <c r="VJX42" s="1636"/>
      <c r="VJY42" s="1636"/>
      <c r="VJZ42" s="1636"/>
      <c r="VKA42" s="1636"/>
      <c r="VKB42" s="1636"/>
      <c r="VKC42" s="1636"/>
      <c r="VKD42" s="1636"/>
      <c r="VKE42" s="1636"/>
      <c r="VKF42" s="1636"/>
      <c r="VKG42" s="1636"/>
      <c r="VKH42" s="1636"/>
      <c r="VKI42" s="1636"/>
      <c r="VKJ42" s="1636"/>
      <c r="VKK42" s="1636"/>
      <c r="VKL42" s="1636"/>
      <c r="VKM42" s="1636"/>
      <c r="VKN42" s="1636"/>
      <c r="VKO42" s="1636"/>
      <c r="VKP42" s="1636"/>
      <c r="VKQ42" s="1636"/>
      <c r="VKR42" s="1636"/>
      <c r="VKS42" s="1636"/>
      <c r="VKT42" s="1636"/>
      <c r="VKU42" s="1636"/>
      <c r="VKV42" s="1636"/>
      <c r="VKW42" s="1636"/>
      <c r="VKX42" s="1636"/>
      <c r="VKY42" s="1636"/>
      <c r="VKZ42" s="1636"/>
      <c r="VLA42" s="1636"/>
      <c r="VLB42" s="1636"/>
      <c r="VLC42" s="1636"/>
      <c r="VLD42" s="1636"/>
      <c r="VLE42" s="1636"/>
      <c r="VLF42" s="1636"/>
      <c r="VLG42" s="1636"/>
      <c r="VLH42" s="1636"/>
      <c r="VLI42" s="1636"/>
      <c r="VLJ42" s="1636"/>
      <c r="VLK42" s="1636"/>
      <c r="VLL42" s="1636"/>
      <c r="VLM42" s="1636"/>
      <c r="VLN42" s="1636"/>
      <c r="VLO42" s="1636"/>
      <c r="VLP42" s="1636"/>
      <c r="VLQ42" s="1636"/>
      <c r="VLR42" s="1636"/>
      <c r="VLS42" s="1636"/>
      <c r="VLT42" s="1636"/>
      <c r="VLU42" s="1636"/>
      <c r="VLV42" s="1636"/>
      <c r="VLW42" s="1636"/>
      <c r="VLX42" s="1636"/>
      <c r="VLY42" s="1636"/>
      <c r="VLZ42" s="1636"/>
      <c r="VMA42" s="1636"/>
      <c r="VMB42" s="1636"/>
      <c r="VMC42" s="1636"/>
      <c r="VMD42" s="1636"/>
      <c r="VME42" s="1636"/>
      <c r="VMF42" s="1636"/>
      <c r="VMG42" s="1636"/>
      <c r="VMH42" s="1636"/>
      <c r="VMI42" s="1636"/>
      <c r="VMJ42" s="1636"/>
      <c r="VMK42" s="1636"/>
      <c r="VML42" s="1636"/>
      <c r="VMM42" s="1636"/>
      <c r="VMN42" s="1636"/>
      <c r="VMO42" s="1636"/>
      <c r="VMP42" s="1636"/>
      <c r="VMQ42" s="1636"/>
      <c r="VMR42" s="1636"/>
      <c r="VMS42" s="1636"/>
      <c r="VMT42" s="1636"/>
      <c r="VMU42" s="1636"/>
      <c r="VMV42" s="1636"/>
      <c r="VMW42" s="1636"/>
      <c r="VMX42" s="1636"/>
      <c r="VMY42" s="1636"/>
      <c r="VMZ42" s="1636"/>
      <c r="VNA42" s="1636"/>
      <c r="VNB42" s="1636"/>
      <c r="VNC42" s="1636"/>
      <c r="VND42" s="1636"/>
      <c r="VNE42" s="1636"/>
      <c r="VNF42" s="1636"/>
      <c r="VNG42" s="1636"/>
      <c r="VNH42" s="1636"/>
      <c r="VNI42" s="1636"/>
      <c r="VNJ42" s="1636"/>
      <c r="VNK42" s="1636"/>
      <c r="VNL42" s="1636"/>
      <c r="VNM42" s="1636"/>
      <c r="VNN42" s="1636"/>
      <c r="VNO42" s="1636"/>
      <c r="VNP42" s="1636"/>
      <c r="VNQ42" s="1636"/>
      <c r="VNR42" s="1636"/>
      <c r="VNS42" s="1636"/>
      <c r="VNT42" s="1636"/>
      <c r="VNU42" s="1636"/>
      <c r="VNV42" s="1636"/>
      <c r="VNW42" s="1636"/>
      <c r="VNX42" s="1636"/>
      <c r="VNY42" s="1636"/>
      <c r="VNZ42" s="1636"/>
      <c r="VOA42" s="1636"/>
      <c r="VOB42" s="1636"/>
      <c r="VOC42" s="1636"/>
      <c r="VOD42" s="1636"/>
      <c r="VOE42" s="1636"/>
      <c r="VOF42" s="1636"/>
      <c r="VOG42" s="1636"/>
      <c r="VOH42" s="1636"/>
      <c r="VOI42" s="1636"/>
      <c r="VOJ42" s="1636"/>
      <c r="VOK42" s="1636"/>
      <c r="VOL42" s="1636"/>
      <c r="VOM42" s="1636"/>
      <c r="VON42" s="1636"/>
      <c r="VOO42" s="1636"/>
      <c r="VOP42" s="1636"/>
      <c r="VOQ42" s="1636"/>
      <c r="VOR42" s="1636"/>
      <c r="VOS42" s="1636"/>
      <c r="VOT42" s="1636"/>
      <c r="VOU42" s="1636"/>
      <c r="VOV42" s="1636"/>
      <c r="VOW42" s="1636"/>
      <c r="VOX42" s="1636"/>
      <c r="VOY42" s="1636"/>
      <c r="VOZ42" s="1636"/>
      <c r="VPA42" s="1636"/>
      <c r="VPB42" s="1636"/>
      <c r="VPC42" s="1636"/>
      <c r="VPD42" s="1636"/>
      <c r="VPE42" s="1636"/>
      <c r="VPF42" s="1636"/>
      <c r="VPG42" s="1636"/>
      <c r="VPH42" s="1636"/>
      <c r="VPI42" s="1636"/>
      <c r="VPJ42" s="1636"/>
      <c r="VPK42" s="1636"/>
      <c r="VPL42" s="1636"/>
      <c r="VPM42" s="1636"/>
      <c r="VPN42" s="1636"/>
      <c r="VPO42" s="1636"/>
      <c r="VPP42" s="1636"/>
      <c r="VPQ42" s="1636"/>
      <c r="VPR42" s="1636"/>
      <c r="VPS42" s="1636"/>
      <c r="VPT42" s="1636"/>
      <c r="VPU42" s="1636"/>
      <c r="VPV42" s="1636"/>
      <c r="VPW42" s="1636"/>
      <c r="VPX42" s="1636"/>
      <c r="VPY42" s="1636"/>
      <c r="VPZ42" s="1636"/>
      <c r="VQA42" s="1636"/>
      <c r="VQB42" s="1636"/>
      <c r="VQC42" s="1636"/>
      <c r="VQD42" s="1636"/>
      <c r="VQE42" s="1636"/>
      <c r="VQF42" s="1636"/>
      <c r="VQG42" s="1636"/>
      <c r="VQH42" s="1636"/>
      <c r="VQI42" s="1636"/>
      <c r="VQJ42" s="1636"/>
      <c r="VQK42" s="1636"/>
      <c r="VQL42" s="1636"/>
      <c r="VQM42" s="1636"/>
      <c r="VQN42" s="1636"/>
      <c r="VQO42" s="1636"/>
      <c r="VQP42" s="1636"/>
      <c r="VQQ42" s="1636"/>
      <c r="VQR42" s="1636"/>
      <c r="VQS42" s="1636"/>
      <c r="VQT42" s="1636"/>
      <c r="VQU42" s="1636"/>
      <c r="VQV42" s="1636"/>
      <c r="VQW42" s="1636"/>
      <c r="VQX42" s="1636"/>
      <c r="VQY42" s="1636"/>
      <c r="VQZ42" s="1636"/>
      <c r="VRA42" s="1636"/>
      <c r="VRB42" s="1636"/>
      <c r="VRC42" s="1636"/>
      <c r="VRD42" s="1636"/>
      <c r="VRE42" s="1636"/>
      <c r="VRF42" s="1636"/>
      <c r="VRG42" s="1636"/>
      <c r="VRH42" s="1636"/>
      <c r="VRI42" s="1636"/>
      <c r="VRJ42" s="1636"/>
      <c r="VRK42" s="1636"/>
      <c r="VRL42" s="1636"/>
      <c r="VRM42" s="1636"/>
      <c r="VRN42" s="1636"/>
      <c r="VRO42" s="1636"/>
      <c r="VRP42" s="1636"/>
      <c r="VRQ42" s="1636"/>
      <c r="VRR42" s="1636"/>
      <c r="VRS42" s="1636"/>
      <c r="VRT42" s="1636"/>
      <c r="VRU42" s="1636"/>
      <c r="VRV42" s="1636"/>
      <c r="VRW42" s="1636"/>
      <c r="VRX42" s="1636"/>
      <c r="VRY42" s="1636"/>
      <c r="VRZ42" s="1636"/>
      <c r="VSA42" s="1636"/>
      <c r="VSB42" s="1636"/>
      <c r="VSC42" s="1636"/>
      <c r="VSD42" s="1636"/>
      <c r="VSE42" s="1636"/>
      <c r="VSF42" s="1636"/>
      <c r="VSG42" s="1636"/>
      <c r="VSH42" s="1636"/>
      <c r="VSI42" s="1636"/>
      <c r="VSJ42" s="1636"/>
      <c r="VSK42" s="1636"/>
      <c r="VSL42" s="1636"/>
      <c r="VSM42" s="1636"/>
      <c r="VSN42" s="1636"/>
      <c r="VSO42" s="1636"/>
      <c r="VSP42" s="1636"/>
      <c r="VSQ42" s="1636"/>
      <c r="VSR42" s="1636"/>
      <c r="VSS42" s="1636"/>
      <c r="VST42" s="1636"/>
      <c r="VSU42" s="1636"/>
      <c r="VSV42" s="1636"/>
      <c r="VSW42" s="1636"/>
      <c r="VSX42" s="1636"/>
      <c r="VSY42" s="1636"/>
      <c r="VSZ42" s="1636"/>
      <c r="VTA42" s="1636"/>
      <c r="VTB42" s="1636"/>
      <c r="VTC42" s="1636"/>
      <c r="VTD42" s="1636"/>
      <c r="VTE42" s="1636"/>
      <c r="VTF42" s="1636"/>
      <c r="VTG42" s="1636"/>
      <c r="VTH42" s="1636"/>
      <c r="VTI42" s="1636"/>
      <c r="VTJ42" s="1636"/>
      <c r="VTK42" s="1636"/>
      <c r="VTL42" s="1636"/>
      <c r="VTM42" s="1636"/>
      <c r="VTN42" s="1636"/>
      <c r="VTO42" s="1636"/>
      <c r="VTP42" s="1636"/>
      <c r="VTQ42" s="1636"/>
      <c r="VTR42" s="1636"/>
      <c r="VTS42" s="1636"/>
      <c r="VTT42" s="1636"/>
      <c r="VTU42" s="1636"/>
      <c r="VTV42" s="1636"/>
      <c r="VTW42" s="1636"/>
      <c r="VTX42" s="1636"/>
      <c r="VTY42" s="1636"/>
      <c r="VTZ42" s="1636"/>
      <c r="VUA42" s="1636"/>
      <c r="VUB42" s="1636"/>
      <c r="VUC42" s="1636"/>
      <c r="VUD42" s="1636"/>
      <c r="VUE42" s="1636"/>
      <c r="VUF42" s="1636"/>
      <c r="VUG42" s="1636"/>
      <c r="VUH42" s="1636"/>
      <c r="VUI42" s="1636"/>
      <c r="VUJ42" s="1636"/>
      <c r="VUK42" s="1636"/>
      <c r="VUL42" s="1636"/>
      <c r="VUM42" s="1636"/>
      <c r="VUN42" s="1636"/>
      <c r="VUO42" s="1636"/>
      <c r="VUP42" s="1636"/>
      <c r="VUQ42" s="1636"/>
      <c r="VUR42" s="1636"/>
      <c r="VUS42" s="1636"/>
      <c r="VUT42" s="1636"/>
      <c r="VUU42" s="1636"/>
      <c r="VUV42" s="1636"/>
      <c r="VUW42" s="1636"/>
      <c r="VUX42" s="1636"/>
      <c r="VUY42" s="1636"/>
      <c r="VUZ42" s="1636"/>
      <c r="VVA42" s="1636"/>
      <c r="VVB42" s="1636"/>
      <c r="VVC42" s="1636"/>
      <c r="VVD42" s="1636"/>
      <c r="VVE42" s="1636"/>
      <c r="VVF42" s="1636"/>
      <c r="VVG42" s="1636"/>
      <c r="VVH42" s="1636"/>
      <c r="VVI42" s="1636"/>
      <c r="VVJ42" s="1636"/>
      <c r="VVK42" s="1636"/>
      <c r="VVL42" s="1636"/>
      <c r="VVM42" s="1636"/>
      <c r="VVN42" s="1636"/>
      <c r="VVO42" s="1636"/>
      <c r="VVP42" s="1636"/>
      <c r="VVQ42" s="1636"/>
      <c r="VVR42" s="1636"/>
      <c r="VVS42" s="1636"/>
      <c r="VVT42" s="1636"/>
      <c r="VVU42" s="1636"/>
      <c r="VVV42" s="1636"/>
      <c r="VVW42" s="1636"/>
      <c r="VVX42" s="1636"/>
      <c r="VVY42" s="1636"/>
      <c r="VVZ42" s="1636"/>
      <c r="VWA42" s="1636"/>
      <c r="VWB42" s="1636"/>
      <c r="VWC42" s="1636"/>
      <c r="VWD42" s="1636"/>
      <c r="VWE42" s="1636"/>
      <c r="VWF42" s="1636"/>
      <c r="VWG42" s="1636"/>
      <c r="VWH42" s="1636"/>
      <c r="VWI42" s="1636"/>
      <c r="VWJ42" s="1636"/>
      <c r="VWK42" s="1636"/>
      <c r="VWL42" s="1636"/>
      <c r="VWM42" s="1636"/>
      <c r="VWN42" s="1636"/>
      <c r="VWO42" s="1636"/>
      <c r="VWP42" s="1636"/>
      <c r="VWQ42" s="1636"/>
      <c r="VWR42" s="1636"/>
      <c r="VWS42" s="1636"/>
      <c r="VWT42" s="1636"/>
      <c r="VWU42" s="1636"/>
      <c r="VWV42" s="1636"/>
      <c r="VWW42" s="1636"/>
      <c r="VWX42" s="1636"/>
      <c r="VWY42" s="1636"/>
      <c r="VWZ42" s="1636"/>
      <c r="VXA42" s="1636"/>
      <c r="VXB42" s="1636"/>
      <c r="VXC42" s="1636"/>
      <c r="VXD42" s="1636"/>
      <c r="VXE42" s="1636"/>
      <c r="VXF42" s="1636"/>
      <c r="VXG42" s="1636"/>
      <c r="VXH42" s="1636"/>
      <c r="VXI42" s="1636"/>
      <c r="VXJ42" s="1636"/>
      <c r="VXK42" s="1636"/>
      <c r="VXL42" s="1636"/>
      <c r="VXM42" s="1636"/>
      <c r="VXN42" s="1636"/>
      <c r="VXO42" s="1636"/>
      <c r="VXP42" s="1636"/>
      <c r="VXQ42" s="1636"/>
      <c r="VXR42" s="1636"/>
      <c r="VXS42" s="1636"/>
      <c r="VXT42" s="1636"/>
      <c r="VXU42" s="1636"/>
      <c r="VXV42" s="1636"/>
      <c r="VXW42" s="1636"/>
      <c r="VXX42" s="1636"/>
      <c r="VXY42" s="1636"/>
      <c r="VXZ42" s="1636"/>
      <c r="VYA42" s="1636"/>
      <c r="VYB42" s="1636"/>
      <c r="VYC42" s="1636"/>
      <c r="VYD42" s="1636"/>
      <c r="VYE42" s="1636"/>
      <c r="VYF42" s="1636"/>
      <c r="VYG42" s="1636"/>
      <c r="VYH42" s="1636"/>
      <c r="VYI42" s="1636"/>
      <c r="VYJ42" s="1636"/>
      <c r="VYK42" s="1636"/>
      <c r="VYL42" s="1636"/>
      <c r="VYM42" s="1636"/>
      <c r="VYN42" s="1636"/>
      <c r="VYO42" s="1636"/>
      <c r="VYP42" s="1636"/>
      <c r="VYQ42" s="1636"/>
      <c r="VYR42" s="1636"/>
      <c r="VYS42" s="1636"/>
      <c r="VYT42" s="1636"/>
      <c r="VYU42" s="1636"/>
      <c r="VYV42" s="1636"/>
      <c r="VYW42" s="1636"/>
      <c r="VYX42" s="1636"/>
      <c r="VYY42" s="1636"/>
      <c r="VYZ42" s="1636"/>
      <c r="VZA42" s="1636"/>
      <c r="VZB42" s="1636"/>
      <c r="VZC42" s="1636"/>
      <c r="VZD42" s="1636"/>
      <c r="VZE42" s="1636"/>
      <c r="VZF42" s="1636"/>
      <c r="VZG42" s="1636"/>
      <c r="VZH42" s="1636"/>
      <c r="VZI42" s="1636"/>
      <c r="VZJ42" s="1636"/>
      <c r="VZK42" s="1636"/>
      <c r="VZL42" s="1636"/>
      <c r="VZM42" s="1636"/>
      <c r="VZN42" s="1636"/>
      <c r="VZO42" s="1636"/>
      <c r="VZP42" s="1636"/>
      <c r="VZQ42" s="1636"/>
      <c r="VZR42" s="1636"/>
      <c r="VZS42" s="1636"/>
      <c r="VZT42" s="1636"/>
      <c r="VZU42" s="1636"/>
      <c r="VZV42" s="1636"/>
      <c r="VZW42" s="1636"/>
      <c r="VZX42" s="1636"/>
      <c r="VZY42" s="1636"/>
      <c r="VZZ42" s="1636"/>
      <c r="WAA42" s="1636"/>
      <c r="WAB42" s="1636"/>
      <c r="WAC42" s="1636"/>
      <c r="WAD42" s="1636"/>
      <c r="WAE42" s="1636"/>
      <c r="WAF42" s="1636"/>
      <c r="WAG42" s="1636"/>
      <c r="WAH42" s="1636"/>
      <c r="WAI42" s="1636"/>
      <c r="WAJ42" s="1636"/>
      <c r="WAK42" s="1636"/>
      <c r="WAL42" s="1636"/>
      <c r="WAM42" s="1636"/>
      <c r="WAN42" s="1636"/>
      <c r="WAO42" s="1636"/>
      <c r="WAP42" s="1636"/>
      <c r="WAQ42" s="1636"/>
      <c r="WAR42" s="1636"/>
      <c r="WAS42" s="1636"/>
      <c r="WAT42" s="1636"/>
      <c r="WAU42" s="1636"/>
      <c r="WAV42" s="1636"/>
      <c r="WAW42" s="1636"/>
      <c r="WAX42" s="1636"/>
      <c r="WAY42" s="1636"/>
      <c r="WAZ42" s="1636"/>
      <c r="WBA42" s="1636"/>
      <c r="WBB42" s="1636"/>
      <c r="WBC42" s="1636"/>
      <c r="WBD42" s="1636"/>
      <c r="WBE42" s="1636"/>
      <c r="WBF42" s="1636"/>
      <c r="WBG42" s="1636"/>
      <c r="WBH42" s="1636"/>
      <c r="WBI42" s="1636"/>
      <c r="WBJ42" s="1636"/>
      <c r="WBK42" s="1636"/>
      <c r="WBL42" s="1636"/>
      <c r="WBM42" s="1636"/>
      <c r="WBN42" s="1636"/>
      <c r="WBO42" s="1636"/>
      <c r="WBP42" s="1636"/>
      <c r="WBQ42" s="1636"/>
      <c r="WBR42" s="1636"/>
      <c r="WBS42" s="1636"/>
      <c r="WBT42" s="1636"/>
      <c r="WBU42" s="1636"/>
      <c r="WBV42" s="1636"/>
      <c r="WBW42" s="1636"/>
      <c r="WBX42" s="1636"/>
      <c r="WBY42" s="1636"/>
      <c r="WBZ42" s="1636"/>
      <c r="WCA42" s="1636"/>
      <c r="WCB42" s="1636"/>
      <c r="WCC42" s="1636"/>
      <c r="WCD42" s="1636"/>
      <c r="WCE42" s="1636"/>
      <c r="WCF42" s="1636"/>
      <c r="WCG42" s="1636"/>
      <c r="WCH42" s="1636"/>
      <c r="WCI42" s="1636"/>
      <c r="WCJ42" s="1636"/>
      <c r="WCK42" s="1636"/>
      <c r="WCL42" s="1636"/>
      <c r="WCM42" s="1636"/>
      <c r="WCN42" s="1636"/>
      <c r="WCO42" s="1636"/>
      <c r="WCP42" s="1636"/>
      <c r="WCQ42" s="1636"/>
      <c r="WCR42" s="1636"/>
      <c r="WCS42" s="1636"/>
      <c r="WCT42" s="1636"/>
      <c r="WCU42" s="1636"/>
      <c r="WCV42" s="1636"/>
      <c r="WCW42" s="1636"/>
      <c r="WCX42" s="1636"/>
      <c r="WCY42" s="1636"/>
      <c r="WCZ42" s="1636"/>
      <c r="WDA42" s="1636"/>
      <c r="WDB42" s="1636"/>
      <c r="WDC42" s="1636"/>
      <c r="WDD42" s="1636"/>
      <c r="WDE42" s="1636"/>
      <c r="WDF42" s="1636"/>
      <c r="WDG42" s="1636"/>
      <c r="WDH42" s="1636"/>
      <c r="WDI42" s="1636"/>
      <c r="WDJ42" s="1636"/>
      <c r="WDK42" s="1636"/>
      <c r="WDL42" s="1636"/>
      <c r="WDM42" s="1636"/>
      <c r="WDN42" s="1636"/>
      <c r="WDO42" s="1636"/>
      <c r="WDP42" s="1636"/>
      <c r="WDQ42" s="1636"/>
      <c r="WDR42" s="1636"/>
      <c r="WDS42" s="1636"/>
      <c r="WDT42" s="1636"/>
      <c r="WDU42" s="1636"/>
      <c r="WDV42" s="1636"/>
      <c r="WDW42" s="1636"/>
      <c r="WDX42" s="1636"/>
      <c r="WDY42" s="1636"/>
      <c r="WDZ42" s="1636"/>
      <c r="WEA42" s="1636"/>
      <c r="WEB42" s="1636"/>
      <c r="WEC42" s="1636"/>
      <c r="WED42" s="1636"/>
      <c r="WEE42" s="1636"/>
      <c r="WEF42" s="1636"/>
      <c r="WEG42" s="1636"/>
      <c r="WEH42" s="1636"/>
      <c r="WEI42" s="1636"/>
      <c r="WEJ42" s="1636"/>
      <c r="WEK42" s="1636"/>
      <c r="WEL42" s="1636"/>
      <c r="WEM42" s="1636"/>
      <c r="WEN42" s="1636"/>
      <c r="WEO42" s="1636"/>
      <c r="WEP42" s="1636"/>
      <c r="WEQ42" s="1636"/>
      <c r="WER42" s="1636"/>
      <c r="WES42" s="1636"/>
      <c r="WET42" s="1636"/>
      <c r="WEU42" s="1636"/>
      <c r="WEV42" s="1636"/>
      <c r="WEW42" s="1636"/>
      <c r="WEX42" s="1636"/>
      <c r="WEY42" s="1636"/>
      <c r="WEZ42" s="1636"/>
      <c r="WFA42" s="1636"/>
      <c r="WFB42" s="1636"/>
      <c r="WFC42" s="1636"/>
      <c r="WFD42" s="1636"/>
      <c r="WFE42" s="1636"/>
      <c r="WFF42" s="1636"/>
      <c r="WFG42" s="1636"/>
      <c r="WFH42" s="1636"/>
      <c r="WFI42" s="1636"/>
      <c r="WFJ42" s="1636"/>
      <c r="WFK42" s="1636"/>
      <c r="WFL42" s="1636"/>
      <c r="WFM42" s="1636"/>
      <c r="WFN42" s="1636"/>
      <c r="WFO42" s="1636"/>
      <c r="WFP42" s="1636"/>
      <c r="WFQ42" s="1636"/>
      <c r="WFR42" s="1636"/>
      <c r="WFS42" s="1636"/>
      <c r="WFT42" s="1636"/>
      <c r="WFU42" s="1636"/>
      <c r="WFV42" s="1636"/>
      <c r="WFW42" s="1636"/>
      <c r="WFX42" s="1636"/>
      <c r="WFY42" s="1636"/>
      <c r="WFZ42" s="1636"/>
      <c r="WGA42" s="1636"/>
      <c r="WGB42" s="1636"/>
      <c r="WGC42" s="1636"/>
      <c r="WGD42" s="1636"/>
      <c r="WGE42" s="1636"/>
      <c r="WGF42" s="1636"/>
      <c r="WGG42" s="1636"/>
      <c r="WGH42" s="1636"/>
      <c r="WGI42" s="1636"/>
      <c r="WGJ42" s="1636"/>
      <c r="WGK42" s="1636"/>
      <c r="WGL42" s="1636"/>
      <c r="WGM42" s="1636"/>
      <c r="WGN42" s="1636"/>
      <c r="WGO42" s="1636"/>
      <c r="WGP42" s="1636"/>
      <c r="WGQ42" s="1636"/>
      <c r="WGR42" s="1636"/>
      <c r="WGS42" s="1636"/>
      <c r="WGT42" s="1636"/>
      <c r="WGU42" s="1636"/>
      <c r="WGV42" s="1636"/>
      <c r="WGW42" s="1636"/>
      <c r="WGX42" s="1636"/>
      <c r="WGY42" s="1636"/>
      <c r="WGZ42" s="1636"/>
      <c r="WHA42" s="1636"/>
      <c r="WHB42" s="1636"/>
      <c r="WHC42" s="1636"/>
      <c r="WHD42" s="1636"/>
      <c r="WHE42" s="1636"/>
      <c r="WHF42" s="1636"/>
      <c r="WHG42" s="1636"/>
      <c r="WHH42" s="1636"/>
      <c r="WHI42" s="1636"/>
      <c r="WHJ42" s="1636"/>
      <c r="WHK42" s="1636"/>
      <c r="WHL42" s="1636"/>
      <c r="WHM42" s="1636"/>
      <c r="WHN42" s="1636"/>
      <c r="WHO42" s="1636"/>
      <c r="WHP42" s="1636"/>
      <c r="WHQ42" s="1636"/>
      <c r="WHR42" s="1636"/>
      <c r="WHS42" s="1636"/>
      <c r="WHT42" s="1636"/>
      <c r="WHU42" s="1636"/>
      <c r="WHV42" s="1636"/>
      <c r="WHW42" s="1636"/>
      <c r="WHX42" s="1636"/>
      <c r="WHY42" s="1636"/>
      <c r="WHZ42" s="1636"/>
      <c r="WIA42" s="1636"/>
      <c r="WIB42" s="1636"/>
      <c r="WIC42" s="1636"/>
      <c r="WID42" s="1636"/>
      <c r="WIE42" s="1636"/>
      <c r="WIF42" s="1636"/>
      <c r="WIG42" s="1636"/>
      <c r="WIH42" s="1636"/>
      <c r="WII42" s="1636"/>
      <c r="WIJ42" s="1636"/>
      <c r="WIK42" s="1636"/>
      <c r="WIL42" s="1636"/>
      <c r="WIM42" s="1636"/>
      <c r="WIN42" s="1636"/>
      <c r="WIO42" s="1636"/>
      <c r="WIP42" s="1636"/>
      <c r="WIQ42" s="1636"/>
      <c r="WIR42" s="1636"/>
      <c r="WIS42" s="1636"/>
      <c r="WIT42" s="1636"/>
      <c r="WIU42" s="1636"/>
      <c r="WIV42" s="1636"/>
      <c r="WIW42" s="1636"/>
      <c r="WIX42" s="1636"/>
      <c r="WIY42" s="1636"/>
      <c r="WIZ42" s="1636"/>
      <c r="WJA42" s="1636"/>
      <c r="WJB42" s="1636"/>
      <c r="WJC42" s="1636"/>
      <c r="WJD42" s="1636"/>
      <c r="WJE42" s="1636"/>
      <c r="WJF42" s="1636"/>
      <c r="WJG42" s="1636"/>
      <c r="WJH42" s="1636"/>
      <c r="WJI42" s="1636"/>
      <c r="WJJ42" s="1636"/>
      <c r="WJK42" s="1636"/>
      <c r="WJL42" s="1636"/>
      <c r="WJM42" s="1636"/>
      <c r="WJN42" s="1636"/>
      <c r="WJO42" s="1636"/>
      <c r="WJP42" s="1636"/>
      <c r="WJQ42" s="1636"/>
      <c r="WJR42" s="1636"/>
      <c r="WJS42" s="1636"/>
      <c r="WJT42" s="1636"/>
      <c r="WJU42" s="1636"/>
      <c r="WJV42" s="1636"/>
      <c r="WJW42" s="1636"/>
      <c r="WJX42" s="1636"/>
      <c r="WJY42" s="1636"/>
      <c r="WJZ42" s="1636"/>
      <c r="WKA42" s="1636"/>
      <c r="WKB42" s="1636"/>
      <c r="WKC42" s="1636"/>
      <c r="WKD42" s="1636"/>
      <c r="WKE42" s="1636"/>
      <c r="WKF42" s="1636"/>
      <c r="WKG42" s="1636"/>
      <c r="WKH42" s="1636"/>
      <c r="WKI42" s="1636"/>
      <c r="WKJ42" s="1636"/>
      <c r="WKK42" s="1636"/>
      <c r="WKL42" s="1636"/>
      <c r="WKM42" s="1636"/>
      <c r="WKN42" s="1636"/>
      <c r="WKO42" s="1636"/>
      <c r="WKP42" s="1636"/>
      <c r="WKQ42" s="1636"/>
      <c r="WKR42" s="1636"/>
      <c r="WKS42" s="1636"/>
      <c r="WKT42" s="1636"/>
      <c r="WKU42" s="1636"/>
      <c r="WKV42" s="1636"/>
      <c r="WKW42" s="1636"/>
      <c r="WKX42" s="1636"/>
      <c r="WKY42" s="1636"/>
      <c r="WKZ42" s="1636"/>
      <c r="WLA42" s="1636"/>
      <c r="WLB42" s="1636"/>
      <c r="WLC42" s="1636"/>
      <c r="WLD42" s="1636"/>
      <c r="WLE42" s="1636"/>
      <c r="WLF42" s="1636"/>
      <c r="WLG42" s="1636"/>
      <c r="WLH42" s="1636"/>
      <c r="WLI42" s="1636"/>
      <c r="WLJ42" s="1636"/>
      <c r="WLK42" s="1636"/>
      <c r="WLL42" s="1636"/>
      <c r="WLM42" s="1636"/>
      <c r="WLN42" s="1636"/>
      <c r="WLO42" s="1636"/>
      <c r="WLP42" s="1636"/>
      <c r="WLQ42" s="1636"/>
      <c r="WLR42" s="1636"/>
      <c r="WLS42" s="1636"/>
      <c r="WLT42" s="1636"/>
      <c r="WLU42" s="1636"/>
      <c r="WLV42" s="1636"/>
      <c r="WLW42" s="1636"/>
      <c r="WLX42" s="1636"/>
      <c r="WLY42" s="1636"/>
      <c r="WLZ42" s="1636"/>
      <c r="WMA42" s="1636"/>
      <c r="WMB42" s="1636"/>
      <c r="WMC42" s="1636"/>
      <c r="WMD42" s="1636"/>
      <c r="WME42" s="1636"/>
      <c r="WMF42" s="1636"/>
      <c r="WMG42" s="1636"/>
      <c r="WMH42" s="1636"/>
      <c r="WMI42" s="1636"/>
      <c r="WMJ42" s="1636"/>
      <c r="WMK42" s="1636"/>
      <c r="WML42" s="1636"/>
      <c r="WMM42" s="1636"/>
      <c r="WMN42" s="1636"/>
      <c r="WMO42" s="1636"/>
      <c r="WMP42" s="1636"/>
      <c r="WMQ42" s="1636"/>
      <c r="WMR42" s="1636"/>
      <c r="WMS42" s="1636"/>
      <c r="WMT42" s="1636"/>
      <c r="WMU42" s="1636"/>
      <c r="WMV42" s="1636"/>
      <c r="WMW42" s="1636"/>
      <c r="WMX42" s="1636"/>
      <c r="WMY42" s="1636"/>
      <c r="WMZ42" s="1636"/>
      <c r="WNA42" s="1636"/>
      <c r="WNB42" s="1636"/>
      <c r="WNC42" s="1636"/>
      <c r="WND42" s="1636"/>
      <c r="WNE42" s="1636"/>
      <c r="WNF42" s="1636"/>
      <c r="WNG42" s="1636"/>
      <c r="WNH42" s="1636"/>
      <c r="WNI42" s="1636"/>
      <c r="WNJ42" s="1636"/>
      <c r="WNK42" s="1636"/>
      <c r="WNL42" s="1636"/>
      <c r="WNM42" s="1636"/>
      <c r="WNN42" s="1636"/>
      <c r="WNO42" s="1636"/>
      <c r="WNP42" s="1636"/>
      <c r="WNQ42" s="1636"/>
      <c r="WNR42" s="1636"/>
      <c r="WNS42" s="1636"/>
      <c r="WNT42" s="1636"/>
      <c r="WNU42" s="1636"/>
      <c r="WNV42" s="1636"/>
      <c r="WNW42" s="1636"/>
      <c r="WNX42" s="1636"/>
      <c r="WNY42" s="1636"/>
      <c r="WNZ42" s="1636"/>
      <c r="WOA42" s="1636"/>
      <c r="WOB42" s="1636"/>
      <c r="WOC42" s="1636"/>
      <c r="WOD42" s="1636"/>
      <c r="WOE42" s="1636"/>
      <c r="WOF42" s="1636"/>
      <c r="WOG42" s="1636"/>
      <c r="WOH42" s="1636"/>
      <c r="WOI42" s="1636"/>
      <c r="WOJ42" s="1636"/>
      <c r="WOK42" s="1636"/>
      <c r="WOL42" s="1636"/>
      <c r="WOM42" s="1636"/>
      <c r="WON42" s="1636"/>
      <c r="WOO42" s="1636"/>
      <c r="WOP42" s="1636"/>
      <c r="WOQ42" s="1636"/>
      <c r="WOR42" s="1636"/>
      <c r="WOS42" s="1636"/>
      <c r="WOT42" s="1636"/>
      <c r="WOU42" s="1636"/>
      <c r="WOV42" s="1636"/>
      <c r="WOW42" s="1636"/>
      <c r="WOX42" s="1636"/>
      <c r="WOY42" s="1636"/>
      <c r="WOZ42" s="1636"/>
      <c r="WPA42" s="1636"/>
      <c r="WPB42" s="1636"/>
      <c r="WPC42" s="1636"/>
      <c r="WPD42" s="1636"/>
      <c r="WPE42" s="1636"/>
      <c r="WPF42" s="1636"/>
      <c r="WPG42" s="1636"/>
      <c r="WPH42" s="1636"/>
      <c r="WPI42" s="1636"/>
      <c r="WPJ42" s="1636"/>
      <c r="WPK42" s="1636"/>
      <c r="WPL42" s="1636"/>
      <c r="WPM42" s="1636"/>
      <c r="WPN42" s="1636"/>
      <c r="WPO42" s="1636"/>
      <c r="WPP42" s="1636"/>
      <c r="WPQ42" s="1636"/>
      <c r="WPR42" s="1636"/>
      <c r="WPS42" s="1636"/>
      <c r="WPT42" s="1636"/>
      <c r="WPU42" s="1636"/>
      <c r="WPV42" s="1636"/>
      <c r="WPW42" s="1636"/>
      <c r="WPX42" s="1636"/>
      <c r="WPY42" s="1636"/>
      <c r="WPZ42" s="1636"/>
      <c r="WQA42" s="1636"/>
      <c r="WQB42" s="1636"/>
      <c r="WQC42" s="1636"/>
      <c r="WQD42" s="1636"/>
      <c r="WQE42" s="1636"/>
      <c r="WQF42" s="1636"/>
      <c r="WQG42" s="1636"/>
      <c r="WQH42" s="1636"/>
      <c r="WQI42" s="1636"/>
      <c r="WQJ42" s="1636"/>
      <c r="WQK42" s="1636"/>
      <c r="WQL42" s="1636"/>
      <c r="WQM42" s="1636"/>
      <c r="WQN42" s="1636"/>
      <c r="WQO42" s="1636"/>
      <c r="WQP42" s="1636"/>
      <c r="WQQ42" s="1636"/>
      <c r="WQR42" s="1636"/>
      <c r="WQS42" s="1636"/>
      <c r="WQT42" s="1636"/>
      <c r="WQU42" s="1636"/>
      <c r="WQV42" s="1636"/>
      <c r="WQW42" s="1636"/>
      <c r="WQX42" s="1636"/>
      <c r="WQY42" s="1636"/>
      <c r="WQZ42" s="1636"/>
      <c r="WRA42" s="1636"/>
      <c r="WRB42" s="1636"/>
      <c r="WRC42" s="1636"/>
      <c r="WRD42" s="1636"/>
      <c r="WRE42" s="1636"/>
      <c r="WRF42" s="1636"/>
      <c r="WRG42" s="1636"/>
      <c r="WRH42" s="1636"/>
      <c r="WRI42" s="1636"/>
      <c r="WRJ42" s="1636"/>
      <c r="WRK42" s="1636"/>
      <c r="WRL42" s="1636"/>
      <c r="WRM42" s="1636"/>
      <c r="WRN42" s="1636"/>
      <c r="WRO42" s="1636"/>
      <c r="WRP42" s="1636"/>
      <c r="WRQ42" s="1636"/>
      <c r="WRR42" s="1636"/>
      <c r="WRS42" s="1636"/>
      <c r="WRT42" s="1636"/>
      <c r="WRU42" s="1636"/>
      <c r="WRV42" s="1636"/>
      <c r="WRW42" s="1636"/>
      <c r="WRX42" s="1636"/>
      <c r="WRY42" s="1636"/>
      <c r="WRZ42" s="1636"/>
      <c r="WSA42" s="1636"/>
      <c r="WSB42" s="1636"/>
      <c r="WSC42" s="1636"/>
      <c r="WSD42" s="1636"/>
      <c r="WSE42" s="1636"/>
      <c r="WSF42" s="1636"/>
      <c r="WSG42" s="1636"/>
      <c r="WSH42" s="1636"/>
      <c r="WSI42" s="1636"/>
      <c r="WSJ42" s="1636"/>
      <c r="WSK42" s="1636"/>
      <c r="WSL42" s="1636"/>
      <c r="WSM42" s="1636"/>
      <c r="WSN42" s="1636"/>
      <c r="WSO42" s="1636"/>
      <c r="WSP42" s="1636"/>
      <c r="WSQ42" s="1636"/>
      <c r="WSR42" s="1636"/>
      <c r="WSS42" s="1636"/>
      <c r="WST42" s="1636"/>
      <c r="WSU42" s="1636"/>
      <c r="WSV42" s="1636"/>
      <c r="WSW42" s="1636"/>
      <c r="WSX42" s="1636"/>
      <c r="WSY42" s="1636"/>
      <c r="WSZ42" s="1636"/>
      <c r="WTA42" s="1636"/>
      <c r="WTB42" s="1636"/>
      <c r="WTC42" s="1636"/>
      <c r="WTD42" s="1636"/>
      <c r="WTE42" s="1636"/>
      <c r="WTF42" s="1636"/>
      <c r="WTG42" s="1636"/>
      <c r="WTH42" s="1636"/>
      <c r="WTI42" s="1636"/>
      <c r="WTJ42" s="1636"/>
      <c r="WTK42" s="1636"/>
      <c r="WTL42" s="1636"/>
      <c r="WTM42" s="1636"/>
      <c r="WTN42" s="1636"/>
      <c r="WTO42" s="1636"/>
      <c r="WTP42" s="1636"/>
      <c r="WTQ42" s="1636"/>
      <c r="WTR42" s="1636"/>
      <c r="WTS42" s="1636"/>
      <c r="WTT42" s="1636"/>
      <c r="WTU42" s="1636"/>
      <c r="WTV42" s="1636"/>
      <c r="WTW42" s="1636"/>
      <c r="WTX42" s="1636"/>
      <c r="WTY42" s="1636"/>
      <c r="WTZ42" s="1636"/>
      <c r="WUA42" s="1636"/>
      <c r="WUB42" s="1636"/>
      <c r="WUC42" s="1636"/>
      <c r="WUD42" s="1636"/>
      <c r="WUE42" s="1636"/>
      <c r="WUF42" s="1636"/>
      <c r="WUG42" s="1636"/>
      <c r="WUH42" s="1636"/>
      <c r="WUI42" s="1636"/>
      <c r="WUJ42" s="1636"/>
      <c r="WUK42" s="1636"/>
      <c r="WUL42" s="1636"/>
      <c r="WUM42" s="1636"/>
      <c r="WUN42" s="1636"/>
      <c r="WUO42" s="1636"/>
      <c r="WUP42" s="1636"/>
      <c r="WUQ42" s="1636"/>
      <c r="WUR42" s="1636"/>
      <c r="WUS42" s="1636"/>
      <c r="WUT42" s="1636"/>
      <c r="WUU42" s="1636"/>
      <c r="WUV42" s="1636"/>
      <c r="WUW42" s="1636"/>
      <c r="WUX42" s="1636"/>
      <c r="WUY42" s="1636"/>
      <c r="WUZ42" s="1636"/>
      <c r="WVA42" s="1636"/>
      <c r="WVB42" s="1636"/>
      <c r="WVC42" s="1636"/>
      <c r="WVD42" s="1636"/>
      <c r="WVE42" s="1636"/>
      <c r="WVF42" s="1636"/>
      <c r="WVG42" s="1636"/>
      <c r="WVH42" s="1636"/>
      <c r="WVI42" s="1636"/>
      <c r="WVJ42" s="1636"/>
      <c r="WVK42" s="1636"/>
      <c r="WVL42" s="1636"/>
      <c r="WVM42" s="1636"/>
      <c r="WVN42" s="1636"/>
      <c r="WVO42" s="1636"/>
      <c r="WVP42" s="1636"/>
      <c r="WVQ42" s="1636"/>
      <c r="WVR42" s="1636"/>
      <c r="WVS42" s="1636"/>
      <c r="WVT42" s="1636"/>
      <c r="WVU42" s="1636"/>
      <c r="WVV42" s="1636"/>
      <c r="WVW42" s="1636"/>
      <c r="WVX42" s="1636"/>
      <c r="WVY42" s="1636"/>
      <c r="WVZ42" s="1636"/>
      <c r="WWA42" s="1636"/>
      <c r="WWB42" s="1636"/>
      <c r="WWC42" s="1636"/>
      <c r="WWD42" s="1636"/>
      <c r="WWE42" s="1636"/>
      <c r="WWF42" s="1636"/>
      <c r="WWG42" s="1636"/>
      <c r="WWH42" s="1636"/>
      <c r="WWI42" s="1636"/>
      <c r="WWJ42" s="1636"/>
      <c r="WWK42" s="1636"/>
      <c r="WWL42" s="1636"/>
      <c r="WWM42" s="1636"/>
      <c r="WWN42" s="1636"/>
      <c r="WWO42" s="1636"/>
      <c r="WWP42" s="1636"/>
      <c r="WWQ42" s="1636"/>
      <c r="WWR42" s="1636"/>
      <c r="WWS42" s="1636"/>
      <c r="WWT42" s="1636"/>
      <c r="WWU42" s="1636"/>
      <c r="WWV42" s="1636"/>
      <c r="WWW42" s="1636"/>
      <c r="WWX42" s="1636"/>
      <c r="WWY42" s="1636"/>
      <c r="WWZ42" s="1636"/>
      <c r="WXA42" s="1636"/>
      <c r="WXB42" s="1636"/>
      <c r="WXC42" s="1636"/>
      <c r="WXD42" s="1636"/>
      <c r="WXE42" s="1636"/>
      <c r="WXF42" s="1636"/>
      <c r="WXG42" s="1636"/>
      <c r="WXH42" s="1636"/>
      <c r="WXI42" s="1636"/>
      <c r="WXJ42" s="1636"/>
      <c r="WXK42" s="1636"/>
      <c r="WXL42" s="1636"/>
      <c r="WXM42" s="1636"/>
      <c r="WXN42" s="1636"/>
      <c r="WXO42" s="1636"/>
      <c r="WXP42" s="1636"/>
      <c r="WXQ42" s="1636"/>
      <c r="WXR42" s="1636"/>
      <c r="WXS42" s="1636"/>
      <c r="WXT42" s="1636"/>
      <c r="WXU42" s="1636"/>
      <c r="WXV42" s="1636"/>
      <c r="WXW42" s="1636"/>
      <c r="WXX42" s="1636"/>
      <c r="WXY42" s="1636"/>
      <c r="WXZ42" s="1636"/>
      <c r="WYA42" s="1636"/>
      <c r="WYB42" s="1636"/>
      <c r="WYC42" s="1636"/>
      <c r="WYD42" s="1636"/>
      <c r="WYE42" s="1636"/>
      <c r="WYF42" s="1636"/>
      <c r="WYG42" s="1636"/>
      <c r="WYH42" s="1636"/>
      <c r="WYI42" s="1636"/>
      <c r="WYJ42" s="1636"/>
      <c r="WYK42" s="1636"/>
      <c r="WYL42" s="1636"/>
      <c r="WYM42" s="1636"/>
      <c r="WYN42" s="1636"/>
      <c r="WYO42" s="1636"/>
      <c r="WYP42" s="1636"/>
      <c r="WYQ42" s="1636"/>
      <c r="WYR42" s="1636"/>
      <c r="WYS42" s="1636"/>
      <c r="WYT42" s="1636"/>
      <c r="WYU42" s="1636"/>
      <c r="WYV42" s="1636"/>
      <c r="WYW42" s="1636"/>
      <c r="WYX42" s="1636"/>
      <c r="WYY42" s="1636"/>
      <c r="WYZ42" s="1636"/>
      <c r="WZA42" s="1636"/>
      <c r="WZB42" s="1636"/>
      <c r="WZC42" s="1636"/>
      <c r="WZD42" s="1636"/>
      <c r="WZE42" s="1636"/>
      <c r="WZF42" s="1636"/>
      <c r="WZG42" s="1636"/>
      <c r="WZH42" s="1636"/>
      <c r="WZI42" s="1636"/>
      <c r="WZJ42" s="1636"/>
      <c r="WZK42" s="1636"/>
      <c r="WZL42" s="1636"/>
      <c r="WZM42" s="1636"/>
      <c r="WZN42" s="1636"/>
      <c r="WZO42" s="1636"/>
      <c r="WZP42" s="1636"/>
      <c r="WZQ42" s="1636"/>
      <c r="WZR42" s="1636"/>
      <c r="WZS42" s="1636"/>
      <c r="WZT42" s="1636"/>
      <c r="WZU42" s="1636"/>
      <c r="WZV42" s="1636"/>
      <c r="WZW42" s="1636"/>
      <c r="WZX42" s="1636"/>
      <c r="WZY42" s="1636"/>
      <c r="WZZ42" s="1636"/>
      <c r="XAA42" s="1636"/>
      <c r="XAB42" s="1636"/>
      <c r="XAC42" s="1636"/>
      <c r="XAD42" s="1636"/>
      <c r="XAE42" s="1636"/>
      <c r="XAF42" s="1636"/>
      <c r="XAG42" s="1636"/>
      <c r="XAH42" s="1636"/>
      <c r="XAI42" s="1636"/>
      <c r="XAJ42" s="1636"/>
      <c r="XAK42" s="1636"/>
      <c r="XAL42" s="1636"/>
      <c r="XAM42" s="1636"/>
      <c r="XAN42" s="1636"/>
      <c r="XAO42" s="1636"/>
      <c r="XAP42" s="1636"/>
      <c r="XAQ42" s="1636"/>
      <c r="XAR42" s="1636"/>
      <c r="XAS42" s="1636"/>
      <c r="XAT42" s="1636"/>
      <c r="XAU42" s="1636"/>
      <c r="XAV42" s="1636"/>
      <c r="XAW42" s="1636"/>
      <c r="XAX42" s="1636"/>
      <c r="XAY42" s="1636"/>
      <c r="XAZ42" s="1636"/>
      <c r="XBA42" s="1636"/>
      <c r="XBB42" s="1636"/>
      <c r="XBC42" s="1636"/>
      <c r="XBD42" s="1636"/>
      <c r="XBE42" s="1636"/>
      <c r="XBF42" s="1636"/>
      <c r="XBG42" s="1636"/>
      <c r="XBH42" s="1636"/>
      <c r="XBI42" s="1636"/>
      <c r="XBJ42" s="1636"/>
      <c r="XBK42" s="1636"/>
      <c r="XBL42" s="1636"/>
      <c r="XBM42" s="1636"/>
      <c r="XBN42" s="1636"/>
      <c r="XBO42" s="1636"/>
      <c r="XBP42" s="1636"/>
      <c r="XBQ42" s="1636"/>
      <c r="XBR42" s="1636"/>
      <c r="XBS42" s="1636"/>
      <c r="XBT42" s="1636"/>
      <c r="XBU42" s="1636"/>
      <c r="XBV42" s="1636"/>
      <c r="XBW42" s="1636"/>
      <c r="XBX42" s="1636"/>
      <c r="XBY42" s="1636"/>
      <c r="XBZ42" s="1636"/>
      <c r="XCA42" s="1636"/>
      <c r="XCB42" s="1636"/>
      <c r="XCC42" s="1636"/>
      <c r="XCD42" s="1636"/>
      <c r="XCE42" s="1636"/>
      <c r="XCF42" s="1636"/>
      <c r="XCG42" s="1636"/>
      <c r="XCH42" s="1636"/>
      <c r="XCI42" s="1636"/>
      <c r="XCJ42" s="1636"/>
      <c r="XCK42" s="1636"/>
      <c r="XCL42" s="1636"/>
      <c r="XCM42" s="1636"/>
      <c r="XCN42" s="1636"/>
      <c r="XCO42" s="1636"/>
      <c r="XCP42" s="1636"/>
      <c r="XCQ42" s="1636"/>
      <c r="XCR42" s="1636"/>
      <c r="XCS42" s="1636"/>
      <c r="XCT42" s="1636"/>
      <c r="XCU42" s="1636"/>
      <c r="XCV42" s="1636"/>
      <c r="XCW42" s="1636"/>
      <c r="XCX42" s="1636"/>
      <c r="XCY42" s="1636"/>
      <c r="XCZ42" s="1636"/>
      <c r="XDA42" s="1636"/>
      <c r="XDB42" s="1636"/>
      <c r="XDC42" s="1636"/>
      <c r="XDD42" s="1636"/>
      <c r="XDE42" s="1636"/>
      <c r="XDF42" s="1636"/>
      <c r="XDG42" s="1636"/>
      <c r="XDH42" s="1636"/>
      <c r="XDI42" s="1636"/>
      <c r="XDJ42" s="1636"/>
      <c r="XDK42" s="1636"/>
      <c r="XDL42" s="1636"/>
      <c r="XDM42" s="1636"/>
      <c r="XDN42" s="1636"/>
      <c r="XDO42" s="1636"/>
      <c r="XDP42" s="1636"/>
      <c r="XDQ42" s="1636"/>
      <c r="XDR42" s="1636"/>
      <c r="XDS42" s="1636"/>
      <c r="XDT42" s="1636"/>
      <c r="XDU42" s="1636"/>
      <c r="XDV42" s="1636"/>
      <c r="XDW42" s="1636"/>
      <c r="XDX42" s="1636"/>
      <c r="XDY42" s="1636"/>
      <c r="XDZ42" s="1636"/>
      <c r="XEA42" s="1636"/>
      <c r="XEB42" s="1636"/>
      <c r="XEC42" s="1636"/>
      <c r="XED42" s="1636"/>
      <c r="XEE42" s="1636"/>
      <c r="XEF42" s="1636"/>
      <c r="XEG42" s="1636"/>
      <c r="XEH42" s="1636"/>
      <c r="XEI42" s="1636"/>
      <c r="XEJ42" s="1636"/>
      <c r="XEK42" s="1636"/>
      <c r="XEL42" s="1636"/>
      <c r="XEM42" s="1636"/>
      <c r="XEN42" s="1636"/>
      <c r="XEO42" s="1636"/>
      <c r="XEP42" s="1636"/>
      <c r="XEQ42" s="1636"/>
      <c r="XER42" s="1636"/>
      <c r="XES42" s="1636"/>
      <c r="XET42" s="1636"/>
      <c r="XEU42" s="1636"/>
      <c r="XEV42" s="1636"/>
      <c r="XEW42" s="1636"/>
      <c r="XEX42" s="1636"/>
      <c r="XEY42" s="1636"/>
      <c r="XEZ42" s="1636"/>
      <c r="XFA42" s="1636"/>
    </row>
    <row r="43" spans="1:16381" s="247" customFormat="1" ht="45" customHeight="1" x14ac:dyDescent="0.25">
      <c r="A43" s="691" t="s">
        <v>1758</v>
      </c>
      <c r="B43" s="730"/>
      <c r="C43" s="730"/>
      <c r="D43" s="730"/>
      <c r="E43" s="730"/>
      <c r="F43" s="730"/>
      <c r="G43" s="730"/>
      <c r="H43" s="730"/>
      <c r="I43" s="730"/>
      <c r="J43" s="730"/>
      <c r="K43" s="730"/>
      <c r="L43" s="730"/>
      <c r="M43" s="730"/>
      <c r="N43" s="730"/>
      <c r="O43" s="730"/>
      <c r="P43" s="730"/>
      <c r="Q43" s="730"/>
      <c r="R43" s="730"/>
      <c r="S43" s="730"/>
      <c r="T43" s="730"/>
      <c r="U43" s="730"/>
      <c r="V43" s="730"/>
      <c r="W43" s="730"/>
      <c r="X43" s="730"/>
      <c r="Y43" s="730"/>
      <c r="Z43" s="730"/>
      <c r="AA43" s="730"/>
      <c r="AB43" s="730"/>
      <c r="AC43" s="730"/>
      <c r="AD43" s="730"/>
      <c r="AE43" s="730"/>
      <c r="AF43" s="730"/>
      <c r="AG43" s="730"/>
      <c r="AH43" s="730"/>
      <c r="AI43" s="730"/>
      <c r="AJ43" s="730"/>
      <c r="AK43" s="730"/>
      <c r="AL43" s="730"/>
      <c r="AM43" s="730"/>
      <c r="AN43" s="811"/>
      <c r="AO43" s="730"/>
      <c r="AP43" s="730"/>
      <c r="AQ43" s="730"/>
      <c r="AR43" s="730"/>
      <c r="AS43" s="730"/>
      <c r="AT43" s="730"/>
      <c r="AU43" s="730"/>
      <c r="AV43" s="730"/>
      <c r="AW43" s="730"/>
      <c r="AX43" s="730"/>
      <c r="AY43" s="730"/>
      <c r="AZ43" s="730"/>
      <c r="BA43" s="730"/>
      <c r="BB43" s="730"/>
      <c r="BC43" s="730"/>
      <c r="BD43" s="730"/>
      <c r="BE43" s="730"/>
      <c r="BF43" s="730"/>
      <c r="BG43" s="730"/>
      <c r="BH43" s="730"/>
      <c r="BI43" s="730"/>
      <c r="BJ43" s="730"/>
      <c r="BK43" s="730"/>
      <c r="BL43" s="730"/>
      <c r="BM43" s="730"/>
      <c r="BN43" s="730"/>
      <c r="BO43" s="730"/>
      <c r="BP43" s="730"/>
      <c r="BQ43" s="730"/>
      <c r="BR43" s="730"/>
      <c r="BS43" s="730"/>
      <c r="BT43" s="730"/>
      <c r="BU43" s="730"/>
      <c r="BV43" s="730"/>
      <c r="BW43" s="730"/>
      <c r="BX43" s="730"/>
      <c r="BY43" s="730"/>
      <c r="BZ43" s="730"/>
      <c r="CA43" s="730"/>
      <c r="CB43" s="730"/>
      <c r="CC43" s="730"/>
      <c r="CD43" s="730"/>
      <c r="CE43" s="730"/>
      <c r="CF43" s="730"/>
      <c r="CG43" s="730"/>
      <c r="CH43" s="730"/>
      <c r="CI43" s="730"/>
      <c r="CJ43" s="730"/>
      <c r="CK43" s="730"/>
      <c r="CL43" s="730"/>
      <c r="CM43" s="730"/>
      <c r="CN43" s="730"/>
      <c r="CO43" s="730"/>
      <c r="CP43" s="730"/>
      <c r="CQ43" s="730"/>
      <c r="CR43" s="730"/>
      <c r="CS43" s="730"/>
      <c r="CT43" s="730"/>
      <c r="CU43" s="730"/>
      <c r="CV43" s="730"/>
      <c r="CW43" s="730"/>
      <c r="CX43" s="730"/>
      <c r="CY43" s="730"/>
      <c r="CZ43" s="730"/>
      <c r="DA43" s="730"/>
      <c r="DB43" s="730"/>
      <c r="DC43" s="730"/>
      <c r="DD43" s="730"/>
      <c r="DE43" s="730"/>
      <c r="DF43" s="730"/>
      <c r="DG43" s="730"/>
      <c r="DH43" s="730"/>
      <c r="DI43" s="730"/>
      <c r="DJ43" s="730"/>
      <c r="DK43" s="730"/>
      <c r="DL43" s="730"/>
      <c r="DM43" s="730"/>
      <c r="DN43" s="730"/>
      <c r="DO43" s="730"/>
      <c r="DP43" s="730"/>
      <c r="DQ43" s="730"/>
      <c r="DR43" s="730"/>
      <c r="DS43" s="730"/>
      <c r="DT43" s="730"/>
      <c r="DU43" s="730"/>
      <c r="DV43" s="730"/>
      <c r="DW43" s="730"/>
      <c r="DX43" s="730"/>
      <c r="DY43" s="730"/>
      <c r="DZ43" s="730"/>
      <c r="EA43" s="730"/>
      <c r="EB43" s="730"/>
      <c r="EC43" s="730"/>
      <c r="ED43" s="730"/>
      <c r="EE43" s="730"/>
      <c r="EF43" s="730"/>
      <c r="EG43" s="730"/>
      <c r="EH43" s="730"/>
      <c r="EI43" s="730"/>
      <c r="EJ43" s="730"/>
      <c r="EK43" s="730"/>
      <c r="EL43" s="730"/>
      <c r="EM43" s="730"/>
      <c r="EN43" s="730"/>
      <c r="EO43" s="730"/>
      <c r="EP43" s="730"/>
      <c r="EQ43" s="730"/>
      <c r="ER43" s="730"/>
      <c r="ES43" s="730"/>
      <c r="ET43" s="730"/>
      <c r="EU43" s="730"/>
      <c r="EV43" s="730"/>
      <c r="EW43" s="730"/>
      <c r="EX43" s="730"/>
      <c r="EY43" s="730"/>
      <c r="EZ43" s="730"/>
      <c r="FA43" s="730"/>
      <c r="FB43" s="730"/>
      <c r="FC43" s="730"/>
      <c r="FD43" s="730"/>
      <c r="FE43" s="730"/>
      <c r="FF43" s="730"/>
      <c r="FG43" s="730"/>
      <c r="FH43" s="730"/>
      <c r="FI43" s="730"/>
      <c r="FJ43" s="730"/>
      <c r="FK43" s="730"/>
      <c r="FL43" s="730"/>
      <c r="FM43" s="730"/>
      <c r="FN43" s="730"/>
      <c r="FO43" s="730"/>
      <c r="FP43" s="730"/>
      <c r="FQ43" s="730"/>
      <c r="FR43" s="730"/>
      <c r="FS43" s="730"/>
      <c r="FT43" s="730"/>
      <c r="FU43" s="730"/>
      <c r="FV43" s="730"/>
      <c r="FW43" s="730"/>
      <c r="FX43" s="730"/>
      <c r="FY43" s="730"/>
      <c r="FZ43" s="730"/>
      <c r="GA43" s="730"/>
      <c r="GB43" s="730"/>
      <c r="GC43" s="730"/>
      <c r="GD43" s="730"/>
      <c r="GE43" s="730"/>
      <c r="GF43" s="730"/>
      <c r="GG43" s="730"/>
      <c r="GH43" s="730"/>
      <c r="GI43" s="730"/>
      <c r="GJ43" s="730"/>
      <c r="GK43" s="730"/>
      <c r="GL43" s="730"/>
      <c r="GM43" s="730"/>
      <c r="GN43" s="730"/>
      <c r="GO43" s="730"/>
      <c r="GP43" s="730"/>
      <c r="GQ43" s="730"/>
      <c r="GR43" s="730"/>
      <c r="GS43" s="730"/>
      <c r="GT43" s="730"/>
      <c r="GU43" s="730"/>
      <c r="GV43" s="730"/>
      <c r="GW43" s="730"/>
      <c r="GX43" s="730"/>
      <c r="GY43" s="730"/>
      <c r="GZ43" s="730"/>
      <c r="HA43" s="730"/>
      <c r="HB43" s="730"/>
      <c r="HC43" s="730"/>
      <c r="HD43" s="730"/>
      <c r="HE43" s="730"/>
      <c r="HF43" s="730"/>
      <c r="HG43" s="730"/>
      <c r="HH43" s="730"/>
      <c r="HI43" s="730"/>
      <c r="HJ43" s="730"/>
      <c r="HK43" s="730"/>
      <c r="HL43" s="730"/>
      <c r="HM43" s="730"/>
      <c r="HN43" s="730"/>
      <c r="HO43" s="730"/>
      <c r="HP43" s="730"/>
      <c r="HQ43" s="730"/>
      <c r="HR43" s="730"/>
      <c r="HS43" s="730"/>
      <c r="HT43" s="730"/>
      <c r="HU43" s="730"/>
      <c r="HV43" s="730"/>
      <c r="HW43" s="730"/>
      <c r="HX43" s="730"/>
      <c r="HY43" s="730"/>
      <c r="HZ43" s="730"/>
      <c r="IA43" s="730"/>
      <c r="IB43" s="730"/>
      <c r="IC43" s="730"/>
      <c r="ID43" s="730"/>
      <c r="IE43" s="730"/>
      <c r="IF43" s="730"/>
      <c r="IG43" s="730"/>
      <c r="IH43" s="730"/>
      <c r="II43" s="730"/>
      <c r="IJ43" s="730"/>
      <c r="IK43" s="730"/>
      <c r="IL43" s="730"/>
      <c r="IM43" s="730"/>
      <c r="IN43" s="730"/>
      <c r="IO43" s="730"/>
      <c r="IP43" s="730"/>
      <c r="IQ43" s="730"/>
      <c r="IR43" s="730"/>
      <c r="IS43" s="730"/>
      <c r="IT43" s="730"/>
      <c r="IU43" s="730"/>
      <c r="IV43" s="730"/>
      <c r="IW43" s="730"/>
      <c r="IX43" s="730"/>
      <c r="IY43" s="730"/>
      <c r="IZ43" s="730"/>
      <c r="JA43" s="730"/>
      <c r="JB43" s="730"/>
      <c r="JC43" s="730"/>
      <c r="JD43" s="730"/>
      <c r="JE43" s="730"/>
      <c r="JF43" s="730"/>
      <c r="JG43" s="730"/>
      <c r="JH43" s="730"/>
      <c r="JI43" s="730"/>
      <c r="JJ43" s="730"/>
      <c r="JK43" s="730"/>
      <c r="JL43" s="730"/>
      <c r="JM43" s="730"/>
      <c r="JN43" s="730"/>
      <c r="JO43" s="730"/>
      <c r="JP43" s="730"/>
      <c r="JQ43" s="730"/>
      <c r="JR43" s="730"/>
      <c r="JS43" s="730"/>
      <c r="JT43" s="730"/>
      <c r="JU43" s="730"/>
      <c r="JV43" s="730"/>
      <c r="JW43" s="730"/>
      <c r="JX43" s="730"/>
      <c r="JY43" s="730"/>
      <c r="JZ43" s="730"/>
      <c r="KA43" s="730"/>
      <c r="KB43" s="730"/>
      <c r="KC43" s="730"/>
      <c r="KD43" s="730"/>
      <c r="KE43" s="730"/>
      <c r="KF43" s="730"/>
      <c r="KG43" s="730"/>
      <c r="KH43" s="730"/>
      <c r="KI43" s="730"/>
      <c r="KJ43" s="730"/>
      <c r="KK43" s="730"/>
      <c r="KL43" s="730"/>
      <c r="KM43" s="730"/>
      <c r="KN43" s="730"/>
      <c r="KO43" s="730"/>
      <c r="KP43" s="730"/>
      <c r="KQ43" s="730"/>
      <c r="KR43" s="730"/>
      <c r="KS43" s="730"/>
      <c r="KT43" s="730"/>
      <c r="KU43" s="730"/>
      <c r="KV43" s="730"/>
      <c r="KW43" s="730"/>
      <c r="KX43" s="730"/>
      <c r="KY43" s="730"/>
      <c r="KZ43" s="730"/>
      <c r="LA43" s="730"/>
      <c r="LB43" s="730"/>
      <c r="LC43" s="730"/>
      <c r="LD43" s="730"/>
      <c r="LE43" s="730"/>
      <c r="LF43" s="730"/>
      <c r="LG43" s="730"/>
      <c r="LH43" s="730"/>
      <c r="LI43" s="730"/>
      <c r="LJ43" s="730"/>
      <c r="LK43" s="730"/>
      <c r="LL43" s="730"/>
      <c r="LM43" s="730"/>
      <c r="LN43" s="730"/>
      <c r="LO43" s="730"/>
      <c r="LP43" s="730"/>
      <c r="LQ43" s="730"/>
      <c r="LR43" s="730"/>
      <c r="LS43" s="730"/>
      <c r="LT43" s="730"/>
      <c r="LU43" s="730"/>
      <c r="LV43" s="730"/>
      <c r="LW43" s="730"/>
      <c r="LX43" s="730"/>
      <c r="LY43" s="730"/>
      <c r="LZ43" s="730"/>
      <c r="MA43" s="730"/>
      <c r="MB43" s="730"/>
      <c r="MC43" s="730"/>
      <c r="MD43" s="730"/>
      <c r="ME43" s="730"/>
      <c r="MF43" s="730"/>
      <c r="MG43" s="730"/>
      <c r="MH43" s="730"/>
      <c r="MI43" s="730"/>
      <c r="MJ43" s="730"/>
      <c r="MK43" s="730"/>
      <c r="ML43" s="730"/>
      <c r="MM43" s="730"/>
      <c r="MN43" s="730"/>
      <c r="MO43" s="730"/>
      <c r="MP43" s="730"/>
      <c r="MQ43" s="730"/>
      <c r="MR43" s="730"/>
      <c r="MS43" s="730"/>
      <c r="MT43" s="730"/>
      <c r="MU43" s="730"/>
      <c r="MV43" s="730"/>
      <c r="MW43" s="730"/>
      <c r="MX43" s="730"/>
      <c r="MY43" s="730"/>
      <c r="MZ43" s="730"/>
      <c r="NA43" s="730"/>
      <c r="NB43" s="730"/>
      <c r="NC43" s="730"/>
      <c r="ND43" s="730"/>
      <c r="NE43" s="730"/>
      <c r="NF43" s="730"/>
      <c r="NG43" s="730"/>
      <c r="NH43" s="730"/>
      <c r="NI43" s="730"/>
      <c r="NJ43" s="730"/>
      <c r="NK43" s="730"/>
      <c r="NL43" s="730"/>
      <c r="NM43" s="730"/>
      <c r="NN43" s="730"/>
      <c r="NO43" s="730"/>
      <c r="NP43" s="730"/>
      <c r="NQ43" s="730"/>
      <c r="NR43" s="730"/>
      <c r="NS43" s="730"/>
      <c r="NT43" s="730"/>
      <c r="NU43" s="730"/>
      <c r="NV43" s="730"/>
      <c r="NW43" s="730"/>
      <c r="NX43" s="730"/>
      <c r="NY43" s="730"/>
      <c r="NZ43" s="730"/>
      <c r="OA43" s="730"/>
      <c r="OB43" s="730"/>
      <c r="OC43" s="730"/>
      <c r="OD43" s="730"/>
      <c r="OE43" s="730"/>
      <c r="OF43" s="730"/>
      <c r="OG43" s="730"/>
      <c r="OH43" s="730"/>
      <c r="OI43" s="730"/>
      <c r="OJ43" s="730"/>
      <c r="OK43" s="730"/>
      <c r="OL43" s="730"/>
      <c r="OM43" s="730"/>
      <c r="ON43" s="730"/>
      <c r="OO43" s="730"/>
      <c r="OP43" s="730"/>
      <c r="OQ43" s="730"/>
      <c r="OR43" s="730"/>
      <c r="OS43" s="730"/>
      <c r="OT43" s="730"/>
      <c r="OU43" s="730"/>
      <c r="OV43" s="730"/>
      <c r="OW43" s="730"/>
      <c r="OX43" s="730"/>
      <c r="OY43" s="730"/>
      <c r="OZ43" s="730"/>
      <c r="PA43" s="730"/>
      <c r="PB43" s="730"/>
      <c r="PC43" s="730"/>
      <c r="PD43" s="730"/>
      <c r="PE43" s="730"/>
      <c r="PF43" s="730"/>
      <c r="PG43" s="730"/>
      <c r="PH43" s="730"/>
      <c r="PI43" s="730"/>
      <c r="PJ43" s="730"/>
      <c r="PK43" s="730"/>
      <c r="PL43" s="730"/>
      <c r="PM43" s="730"/>
      <c r="PN43" s="730"/>
      <c r="PO43" s="730"/>
      <c r="PP43" s="730"/>
      <c r="PQ43" s="730"/>
      <c r="PR43" s="730"/>
      <c r="PS43" s="730"/>
      <c r="PT43" s="730"/>
      <c r="PU43" s="730"/>
      <c r="PV43" s="730"/>
      <c r="PW43" s="730"/>
      <c r="PX43" s="730"/>
      <c r="PY43" s="730"/>
      <c r="PZ43" s="730"/>
      <c r="QA43" s="730"/>
      <c r="QB43" s="730"/>
      <c r="QC43" s="730"/>
      <c r="QD43" s="730"/>
      <c r="QE43" s="730"/>
      <c r="QF43" s="730"/>
      <c r="QG43" s="730"/>
      <c r="QH43" s="730"/>
      <c r="QI43" s="730"/>
      <c r="QJ43" s="730"/>
      <c r="QK43" s="730"/>
      <c r="QL43" s="730"/>
      <c r="QM43" s="730"/>
      <c r="QN43" s="730"/>
      <c r="QO43" s="730"/>
      <c r="QP43" s="730"/>
      <c r="QQ43" s="730"/>
      <c r="QR43" s="730"/>
      <c r="QS43" s="730"/>
      <c r="QT43" s="730"/>
      <c r="QU43" s="730"/>
      <c r="QV43" s="730"/>
      <c r="QW43" s="730"/>
      <c r="QX43" s="730"/>
      <c r="QY43" s="730"/>
      <c r="QZ43" s="730"/>
      <c r="RA43" s="730"/>
      <c r="RB43" s="730"/>
      <c r="RC43" s="730"/>
      <c r="RD43" s="730"/>
      <c r="RE43" s="730"/>
      <c r="RF43" s="730"/>
      <c r="RG43" s="730"/>
      <c r="RH43" s="730"/>
      <c r="RI43" s="730"/>
      <c r="RJ43" s="730"/>
      <c r="RK43" s="730"/>
      <c r="RL43" s="730"/>
      <c r="RM43" s="730"/>
      <c r="RN43" s="730"/>
      <c r="RO43" s="730"/>
      <c r="RP43" s="730"/>
      <c r="RQ43" s="730"/>
      <c r="RR43" s="730"/>
      <c r="RS43" s="730"/>
      <c r="RT43" s="730"/>
      <c r="RU43" s="730"/>
      <c r="RV43" s="730"/>
      <c r="RW43" s="730"/>
      <c r="RX43" s="730"/>
      <c r="RY43" s="730"/>
      <c r="RZ43" s="730"/>
      <c r="SA43" s="730"/>
      <c r="SB43" s="730"/>
      <c r="SC43" s="730"/>
      <c r="SD43" s="730"/>
      <c r="SE43" s="730"/>
      <c r="SF43" s="730"/>
      <c r="SG43" s="730"/>
      <c r="SH43" s="730"/>
      <c r="SI43" s="730"/>
      <c r="SJ43" s="730"/>
      <c r="SK43" s="730"/>
      <c r="SL43" s="730"/>
      <c r="SM43" s="730"/>
      <c r="SN43" s="730"/>
      <c r="SO43" s="730"/>
      <c r="SP43" s="730"/>
      <c r="SQ43" s="730"/>
      <c r="SR43" s="730"/>
      <c r="SS43" s="730"/>
      <c r="ST43" s="730"/>
      <c r="SU43" s="730"/>
      <c r="SV43" s="730"/>
      <c r="SW43" s="730"/>
      <c r="SX43" s="730"/>
      <c r="SY43" s="730"/>
      <c r="SZ43" s="730"/>
      <c r="TA43" s="730"/>
      <c r="TB43" s="730"/>
      <c r="TC43" s="730"/>
      <c r="TD43" s="730"/>
      <c r="TE43" s="730"/>
      <c r="TF43" s="730"/>
      <c r="TG43" s="730"/>
      <c r="TH43" s="730"/>
      <c r="TI43" s="730"/>
      <c r="TJ43" s="730"/>
      <c r="TK43" s="730"/>
      <c r="TL43" s="730"/>
      <c r="TM43" s="730"/>
      <c r="TN43" s="730"/>
      <c r="TO43" s="730"/>
      <c r="TP43" s="730"/>
      <c r="TQ43" s="730"/>
      <c r="TR43" s="730"/>
      <c r="TS43" s="730"/>
      <c r="TT43" s="730"/>
      <c r="TU43" s="730"/>
      <c r="TV43" s="730"/>
      <c r="TW43" s="730"/>
      <c r="TX43" s="730"/>
      <c r="TY43" s="730"/>
      <c r="TZ43" s="730"/>
      <c r="UA43" s="730"/>
      <c r="UB43" s="730"/>
      <c r="UC43" s="730"/>
      <c r="UD43" s="730"/>
      <c r="UE43" s="730"/>
      <c r="UF43" s="730"/>
      <c r="UG43" s="730"/>
      <c r="UH43" s="730"/>
      <c r="UI43" s="730"/>
      <c r="UJ43" s="730"/>
      <c r="UK43" s="730"/>
      <c r="UL43" s="730"/>
      <c r="UM43" s="730"/>
      <c r="UN43" s="730"/>
      <c r="UO43" s="730"/>
      <c r="UP43" s="730"/>
      <c r="UQ43" s="730"/>
      <c r="UR43" s="730"/>
      <c r="US43" s="730"/>
      <c r="UT43" s="730"/>
      <c r="UU43" s="730"/>
      <c r="UV43" s="730"/>
      <c r="UW43" s="730"/>
      <c r="UX43" s="730"/>
      <c r="UY43" s="730"/>
      <c r="UZ43" s="730"/>
      <c r="VA43" s="730"/>
      <c r="VB43" s="730"/>
      <c r="VC43" s="730"/>
      <c r="VD43" s="730"/>
      <c r="VE43" s="730"/>
      <c r="VF43" s="730"/>
      <c r="VG43" s="730"/>
      <c r="VH43" s="730"/>
      <c r="VI43" s="730"/>
      <c r="VJ43" s="730"/>
      <c r="VK43" s="730"/>
      <c r="VL43" s="730"/>
      <c r="VM43" s="730"/>
      <c r="VN43" s="730"/>
      <c r="VO43" s="730"/>
      <c r="VP43" s="730"/>
      <c r="VQ43" s="730"/>
      <c r="VR43" s="730"/>
      <c r="VS43" s="730"/>
      <c r="VT43" s="730"/>
      <c r="VU43" s="730"/>
      <c r="VV43" s="730"/>
      <c r="VW43" s="730"/>
      <c r="VX43" s="730"/>
      <c r="VY43" s="730"/>
      <c r="VZ43" s="730"/>
      <c r="WA43" s="730"/>
      <c r="WB43" s="730"/>
      <c r="WC43" s="730"/>
      <c r="WD43" s="730"/>
      <c r="WE43" s="730"/>
      <c r="WF43" s="730"/>
      <c r="WG43" s="730"/>
      <c r="WH43" s="730"/>
      <c r="WI43" s="730"/>
      <c r="WJ43" s="730"/>
      <c r="WK43" s="730"/>
      <c r="WL43" s="730"/>
      <c r="WM43" s="730"/>
      <c r="WN43" s="730"/>
      <c r="WO43" s="730"/>
      <c r="WP43" s="730"/>
      <c r="WQ43" s="730"/>
      <c r="WR43" s="730"/>
      <c r="WS43" s="730"/>
      <c r="WT43" s="730"/>
      <c r="WU43" s="730"/>
      <c r="WV43" s="730"/>
      <c r="WW43" s="730"/>
      <c r="WX43" s="730"/>
      <c r="WY43" s="730"/>
      <c r="WZ43" s="730"/>
      <c r="XA43" s="730"/>
      <c r="XB43" s="730"/>
      <c r="XC43" s="730"/>
      <c r="XD43" s="730"/>
      <c r="XE43" s="730"/>
      <c r="XF43" s="730"/>
      <c r="XG43" s="730"/>
      <c r="XH43" s="730"/>
      <c r="XI43" s="730"/>
      <c r="XJ43" s="730"/>
      <c r="XK43" s="730"/>
      <c r="XL43" s="730"/>
      <c r="XM43" s="730"/>
      <c r="XN43" s="730"/>
      <c r="XO43" s="730"/>
      <c r="XP43" s="730"/>
      <c r="XQ43" s="730"/>
      <c r="XR43" s="730"/>
      <c r="XS43" s="730"/>
      <c r="XT43" s="730"/>
      <c r="XU43" s="730"/>
      <c r="XV43" s="730"/>
      <c r="XW43" s="730"/>
      <c r="XX43" s="730"/>
      <c r="XY43" s="730"/>
      <c r="XZ43" s="730"/>
      <c r="YA43" s="730"/>
      <c r="YB43" s="730"/>
      <c r="YC43" s="730"/>
      <c r="YD43" s="730"/>
      <c r="YE43" s="730"/>
      <c r="YF43" s="730"/>
      <c r="YG43" s="730"/>
      <c r="YH43" s="730"/>
      <c r="YI43" s="730"/>
      <c r="YJ43" s="730"/>
      <c r="YK43" s="730"/>
      <c r="YL43" s="730"/>
      <c r="YM43" s="730"/>
      <c r="YN43" s="730"/>
      <c r="YO43" s="730"/>
      <c r="YP43" s="730"/>
      <c r="YQ43" s="730"/>
      <c r="YR43" s="730"/>
      <c r="YS43" s="730"/>
      <c r="YT43" s="730"/>
      <c r="YU43" s="730"/>
      <c r="YV43" s="730"/>
      <c r="YW43" s="730"/>
      <c r="YX43" s="730"/>
      <c r="YY43" s="730"/>
      <c r="YZ43" s="730"/>
      <c r="ZA43" s="730"/>
      <c r="ZB43" s="730"/>
      <c r="ZC43" s="730"/>
      <c r="ZD43" s="730"/>
      <c r="ZE43" s="730"/>
      <c r="ZF43" s="730"/>
      <c r="ZG43" s="730"/>
      <c r="ZH43" s="730"/>
      <c r="ZI43" s="730"/>
      <c r="ZJ43" s="730"/>
      <c r="ZK43" s="730"/>
      <c r="ZL43" s="730"/>
      <c r="ZM43" s="730"/>
      <c r="ZN43" s="730"/>
      <c r="ZO43" s="730"/>
      <c r="ZP43" s="730"/>
      <c r="ZQ43" s="730"/>
      <c r="ZR43" s="730"/>
      <c r="ZS43" s="730"/>
      <c r="ZT43" s="730"/>
      <c r="ZU43" s="730"/>
      <c r="ZV43" s="730"/>
      <c r="ZW43" s="730"/>
      <c r="ZX43" s="730"/>
      <c r="ZY43" s="730"/>
      <c r="ZZ43" s="730"/>
      <c r="AAA43" s="730"/>
      <c r="AAB43" s="730"/>
      <c r="AAC43" s="730"/>
      <c r="AAD43" s="730"/>
      <c r="AAE43" s="730"/>
      <c r="AAF43" s="730"/>
      <c r="AAG43" s="730"/>
      <c r="AAH43" s="730"/>
      <c r="AAI43" s="730"/>
      <c r="AAJ43" s="730"/>
      <c r="AAK43" s="730"/>
      <c r="AAL43" s="730"/>
      <c r="AAM43" s="730"/>
      <c r="AAN43" s="730"/>
      <c r="AAO43" s="730"/>
      <c r="AAP43" s="730"/>
      <c r="AAQ43" s="730"/>
      <c r="AAR43" s="730"/>
      <c r="AAS43" s="730"/>
      <c r="AAT43" s="730"/>
      <c r="AAU43" s="730"/>
      <c r="AAV43" s="730"/>
      <c r="AAW43" s="730"/>
      <c r="AAX43" s="730"/>
      <c r="AAY43" s="730"/>
      <c r="AAZ43" s="730"/>
      <c r="ABA43" s="730"/>
      <c r="ABB43" s="730"/>
      <c r="ABC43" s="730"/>
      <c r="ABD43" s="730"/>
      <c r="ABE43" s="730"/>
      <c r="ABF43" s="730"/>
      <c r="ABG43" s="730"/>
      <c r="ABH43" s="730"/>
      <c r="ABI43" s="730"/>
      <c r="ABJ43" s="730"/>
      <c r="ABK43" s="730"/>
      <c r="ABL43" s="730"/>
      <c r="ABM43" s="730"/>
      <c r="ABN43" s="730"/>
      <c r="ABO43" s="730"/>
      <c r="ABP43" s="730"/>
      <c r="ABQ43" s="730"/>
      <c r="ABR43" s="730"/>
      <c r="ABS43" s="730"/>
      <c r="ABT43" s="730"/>
      <c r="ABU43" s="730"/>
      <c r="ABV43" s="730"/>
      <c r="ABW43" s="730"/>
      <c r="ABX43" s="730"/>
      <c r="ABY43" s="730"/>
      <c r="ABZ43" s="730"/>
      <c r="ACA43" s="730"/>
      <c r="ACB43" s="730"/>
      <c r="ACC43" s="730"/>
      <c r="ACD43" s="730"/>
      <c r="ACE43" s="730"/>
      <c r="ACF43" s="730"/>
      <c r="ACG43" s="730"/>
      <c r="ACH43" s="730"/>
      <c r="ACI43" s="730"/>
      <c r="ACJ43" s="730"/>
      <c r="ACK43" s="730"/>
      <c r="ACL43" s="730"/>
      <c r="ACM43" s="730"/>
      <c r="ACN43" s="730"/>
      <c r="ACO43" s="730"/>
      <c r="ACP43" s="730"/>
      <c r="ACQ43" s="730"/>
      <c r="ACR43" s="730"/>
      <c r="ACS43" s="730"/>
      <c r="ACT43" s="730"/>
      <c r="ACU43" s="730"/>
      <c r="ACV43" s="730"/>
      <c r="ACW43" s="730"/>
      <c r="ACX43" s="730"/>
      <c r="ACY43" s="730"/>
      <c r="ACZ43" s="730"/>
      <c r="ADA43" s="730"/>
      <c r="ADB43" s="730"/>
      <c r="ADC43" s="730"/>
      <c r="ADD43" s="730"/>
      <c r="ADE43" s="730"/>
      <c r="ADF43" s="730"/>
      <c r="ADG43" s="730"/>
      <c r="ADH43" s="730"/>
      <c r="ADI43" s="730"/>
      <c r="ADJ43" s="730"/>
      <c r="ADK43" s="730"/>
      <c r="ADL43" s="730"/>
      <c r="ADM43" s="730"/>
      <c r="ADN43" s="730"/>
      <c r="ADO43" s="730"/>
      <c r="ADP43" s="730"/>
      <c r="ADQ43" s="730"/>
      <c r="ADR43" s="730"/>
      <c r="ADS43" s="730"/>
      <c r="ADT43" s="730"/>
      <c r="ADU43" s="730"/>
      <c r="ADV43" s="730"/>
      <c r="ADW43" s="730"/>
      <c r="ADX43" s="730"/>
      <c r="ADY43" s="730"/>
      <c r="ADZ43" s="730"/>
      <c r="AEA43" s="730"/>
      <c r="AEB43" s="730"/>
      <c r="AEC43" s="730"/>
      <c r="AED43" s="730"/>
      <c r="AEE43" s="730"/>
      <c r="AEF43" s="730"/>
      <c r="AEG43" s="730"/>
      <c r="AEH43" s="730"/>
      <c r="AEI43" s="730"/>
      <c r="AEJ43" s="730"/>
      <c r="AEK43" s="730"/>
      <c r="AEL43" s="730"/>
      <c r="AEM43" s="730"/>
      <c r="AEN43" s="730"/>
      <c r="AEO43" s="730"/>
      <c r="AEP43" s="730"/>
      <c r="AEQ43" s="730"/>
      <c r="AER43" s="730"/>
      <c r="AES43" s="730"/>
      <c r="AET43" s="730"/>
      <c r="AEU43" s="730"/>
      <c r="AEV43" s="730"/>
      <c r="AEW43" s="730"/>
      <c r="AEX43" s="730"/>
      <c r="AEY43" s="730"/>
      <c r="AEZ43" s="730"/>
      <c r="AFA43" s="730"/>
      <c r="AFB43" s="730"/>
      <c r="AFC43" s="730"/>
      <c r="AFD43" s="730"/>
      <c r="AFE43" s="730"/>
      <c r="AFF43" s="730"/>
      <c r="AFG43" s="730"/>
      <c r="AFH43" s="730"/>
      <c r="AFI43" s="730"/>
      <c r="AFJ43" s="730"/>
      <c r="AFK43" s="730"/>
      <c r="AFL43" s="730"/>
      <c r="AFM43" s="730"/>
      <c r="AFN43" s="730"/>
      <c r="AFO43" s="730"/>
      <c r="AFP43" s="730"/>
      <c r="AFQ43" s="730"/>
      <c r="AFR43" s="730"/>
      <c r="AFS43" s="730"/>
      <c r="AFT43" s="730"/>
      <c r="AFU43" s="730"/>
      <c r="AFV43" s="730"/>
      <c r="AFW43" s="730"/>
      <c r="AFX43" s="730"/>
      <c r="AFY43" s="730"/>
      <c r="AFZ43" s="730"/>
      <c r="AGA43" s="730"/>
      <c r="AGB43" s="730"/>
      <c r="AGC43" s="730"/>
      <c r="AGD43" s="730"/>
      <c r="AGE43" s="730"/>
      <c r="AGF43" s="730"/>
      <c r="AGG43" s="730"/>
      <c r="AGH43" s="730"/>
      <c r="AGI43" s="730"/>
      <c r="AGJ43" s="730"/>
      <c r="AGK43" s="730"/>
      <c r="AGL43" s="730"/>
      <c r="AGM43" s="730"/>
      <c r="AGN43" s="730"/>
      <c r="AGO43" s="730"/>
      <c r="AGP43" s="730"/>
      <c r="AGQ43" s="730"/>
      <c r="AGR43" s="730"/>
      <c r="AGS43" s="730"/>
      <c r="AGT43" s="730"/>
      <c r="AGU43" s="730"/>
      <c r="AGV43" s="730"/>
      <c r="AGW43" s="730"/>
      <c r="AGX43" s="730"/>
      <c r="AGY43" s="730"/>
      <c r="AGZ43" s="730"/>
      <c r="AHA43" s="730"/>
      <c r="AHB43" s="730"/>
      <c r="AHC43" s="730"/>
      <c r="AHD43" s="730"/>
      <c r="AHE43" s="730"/>
      <c r="AHF43" s="730"/>
      <c r="AHG43" s="730"/>
      <c r="AHH43" s="730"/>
      <c r="AHI43" s="730"/>
      <c r="AHJ43" s="730"/>
      <c r="AHK43" s="730"/>
      <c r="AHL43" s="730"/>
      <c r="AHM43" s="730"/>
      <c r="AHN43" s="730"/>
      <c r="AHO43" s="730"/>
      <c r="AHP43" s="730"/>
      <c r="AHQ43" s="730"/>
      <c r="AHR43" s="730"/>
      <c r="AHS43" s="730"/>
      <c r="AHT43" s="730"/>
      <c r="AHU43" s="730"/>
      <c r="AHV43" s="730"/>
      <c r="AHW43" s="730"/>
      <c r="AHX43" s="730"/>
      <c r="AHY43" s="730"/>
      <c r="AHZ43" s="730"/>
      <c r="AIA43" s="730"/>
      <c r="AIB43" s="730"/>
      <c r="AIC43" s="730"/>
      <c r="AID43" s="730"/>
      <c r="AIE43" s="730"/>
      <c r="AIF43" s="730"/>
      <c r="AIG43" s="730"/>
      <c r="AIH43" s="730"/>
      <c r="AII43" s="730"/>
      <c r="AIJ43" s="730"/>
      <c r="AIK43" s="730"/>
      <c r="AIL43" s="730"/>
      <c r="AIM43" s="730"/>
      <c r="AIN43" s="730"/>
      <c r="AIO43" s="730"/>
      <c r="AIP43" s="730"/>
      <c r="AIQ43" s="730"/>
      <c r="AIR43" s="730"/>
      <c r="AIS43" s="730"/>
      <c r="AIT43" s="730"/>
      <c r="AIU43" s="730"/>
      <c r="AIV43" s="730"/>
      <c r="AIW43" s="730"/>
      <c r="AIX43" s="730"/>
      <c r="AIY43" s="730"/>
      <c r="AIZ43" s="730"/>
      <c r="AJA43" s="730"/>
      <c r="AJB43" s="730"/>
      <c r="AJC43" s="730"/>
      <c r="AJD43" s="730"/>
      <c r="AJE43" s="730"/>
      <c r="AJF43" s="730"/>
      <c r="AJG43" s="730"/>
      <c r="AJH43" s="730"/>
      <c r="AJI43" s="730"/>
      <c r="AJJ43" s="730"/>
      <c r="AJK43" s="730"/>
      <c r="AJL43" s="730"/>
      <c r="AJM43" s="730"/>
      <c r="AJN43" s="730"/>
      <c r="AJO43" s="730"/>
      <c r="AJP43" s="730"/>
      <c r="AJQ43" s="730"/>
      <c r="AJR43" s="730"/>
      <c r="AJS43" s="730"/>
      <c r="AJT43" s="730"/>
      <c r="AJU43" s="730"/>
      <c r="AJV43" s="730"/>
      <c r="AJW43" s="730"/>
      <c r="AJX43" s="730"/>
      <c r="AJY43" s="730"/>
      <c r="AJZ43" s="730"/>
      <c r="AKA43" s="730"/>
      <c r="AKB43" s="730"/>
      <c r="AKC43" s="730"/>
      <c r="AKD43" s="730"/>
      <c r="AKE43" s="730"/>
      <c r="AKF43" s="730"/>
      <c r="AKG43" s="730"/>
      <c r="AKH43" s="730"/>
      <c r="AKI43" s="730"/>
      <c r="AKJ43" s="730"/>
      <c r="AKK43" s="730"/>
      <c r="AKL43" s="730"/>
      <c r="AKM43" s="730"/>
      <c r="AKN43" s="730"/>
      <c r="AKO43" s="730"/>
      <c r="AKP43" s="730"/>
      <c r="AKQ43" s="730"/>
      <c r="AKR43" s="730"/>
      <c r="AKS43" s="730"/>
      <c r="AKT43" s="730"/>
      <c r="AKU43" s="730"/>
      <c r="AKV43" s="730"/>
      <c r="AKW43" s="730"/>
      <c r="AKX43" s="730"/>
      <c r="AKY43" s="730"/>
      <c r="AKZ43" s="730"/>
      <c r="ALA43" s="730"/>
      <c r="ALB43" s="730"/>
      <c r="ALC43" s="730"/>
      <c r="ALD43" s="730"/>
      <c r="ALE43" s="730"/>
      <c r="ALF43" s="730"/>
      <c r="ALG43" s="730"/>
      <c r="ALH43" s="730"/>
      <c r="ALI43" s="730"/>
      <c r="ALJ43" s="730"/>
      <c r="ALK43" s="730"/>
      <c r="ALL43" s="730"/>
      <c r="ALM43" s="730"/>
      <c r="ALN43" s="730"/>
      <c r="ALO43" s="730"/>
      <c r="ALP43" s="730"/>
      <c r="ALQ43" s="730"/>
      <c r="ALR43" s="730"/>
      <c r="ALS43" s="730"/>
      <c r="ALT43" s="730"/>
      <c r="ALU43" s="730"/>
      <c r="ALV43" s="730"/>
      <c r="ALW43" s="730"/>
      <c r="ALX43" s="730"/>
      <c r="ALY43" s="730"/>
      <c r="ALZ43" s="730"/>
      <c r="AMA43" s="730"/>
      <c r="AMB43" s="730"/>
      <c r="AMC43" s="730"/>
      <c r="AMD43" s="730"/>
      <c r="AME43" s="730"/>
      <c r="AMF43" s="730"/>
      <c r="AMG43" s="730"/>
      <c r="AMH43" s="730"/>
      <c r="AMI43" s="730"/>
      <c r="AMJ43" s="730"/>
      <c r="AMK43" s="730"/>
      <c r="AML43" s="730"/>
      <c r="AMM43" s="730"/>
      <c r="AMN43" s="730"/>
      <c r="AMO43" s="730"/>
      <c r="AMP43" s="730"/>
      <c r="AMQ43" s="730"/>
      <c r="AMR43" s="730"/>
      <c r="AMS43" s="730"/>
      <c r="AMT43" s="730"/>
      <c r="AMU43" s="730"/>
      <c r="AMV43" s="730"/>
      <c r="AMW43" s="730"/>
      <c r="AMX43" s="730"/>
      <c r="AMY43" s="730"/>
      <c r="AMZ43" s="730"/>
      <c r="ANA43" s="730"/>
      <c r="ANB43" s="730"/>
      <c r="ANC43" s="730"/>
      <c r="AND43" s="730"/>
      <c r="ANE43" s="730"/>
      <c r="ANF43" s="730"/>
      <c r="ANG43" s="730"/>
      <c r="ANH43" s="730"/>
      <c r="ANI43" s="730"/>
      <c r="ANJ43" s="730"/>
      <c r="ANK43" s="730"/>
      <c r="ANL43" s="730"/>
      <c r="ANM43" s="730"/>
      <c r="ANN43" s="730"/>
      <c r="ANO43" s="730"/>
      <c r="ANP43" s="730"/>
      <c r="ANQ43" s="730"/>
      <c r="ANR43" s="730"/>
      <c r="ANS43" s="730"/>
      <c r="ANT43" s="730"/>
      <c r="ANU43" s="730"/>
      <c r="ANV43" s="730"/>
      <c r="ANW43" s="730"/>
      <c r="ANX43" s="730"/>
      <c r="ANY43" s="730"/>
      <c r="ANZ43" s="730"/>
      <c r="AOA43" s="730"/>
      <c r="AOB43" s="730"/>
      <c r="AOC43" s="730"/>
      <c r="AOD43" s="730"/>
      <c r="AOE43" s="730"/>
      <c r="AOF43" s="730"/>
      <c r="AOG43" s="730"/>
      <c r="AOH43" s="730"/>
      <c r="AOI43" s="730"/>
      <c r="AOJ43" s="730"/>
      <c r="AOK43" s="730"/>
      <c r="AOL43" s="730"/>
      <c r="AOM43" s="730"/>
      <c r="AON43" s="730"/>
      <c r="AOO43" s="730"/>
      <c r="AOP43" s="730"/>
      <c r="AOQ43" s="730"/>
      <c r="AOR43" s="730"/>
      <c r="AOS43" s="730"/>
      <c r="AOT43" s="730"/>
      <c r="AOU43" s="730"/>
      <c r="AOV43" s="730"/>
      <c r="AOW43" s="730"/>
      <c r="AOX43" s="730"/>
      <c r="AOY43" s="730"/>
      <c r="AOZ43" s="730"/>
      <c r="APA43" s="730"/>
      <c r="APB43" s="730"/>
      <c r="APC43" s="730"/>
      <c r="APD43" s="730"/>
      <c r="APE43" s="730"/>
      <c r="APF43" s="730"/>
      <c r="APG43" s="730"/>
      <c r="APH43" s="730"/>
      <c r="API43" s="730"/>
      <c r="APJ43" s="730"/>
      <c r="APK43" s="730"/>
      <c r="APL43" s="730"/>
      <c r="APM43" s="730"/>
      <c r="APN43" s="730"/>
      <c r="APO43" s="730"/>
      <c r="APP43" s="730"/>
      <c r="APQ43" s="730"/>
      <c r="APR43" s="730"/>
      <c r="APS43" s="730"/>
      <c r="APT43" s="730"/>
      <c r="APU43" s="730"/>
      <c r="APV43" s="730"/>
      <c r="APW43" s="730"/>
      <c r="APX43" s="730"/>
      <c r="APY43" s="730"/>
      <c r="APZ43" s="730"/>
      <c r="AQA43" s="730"/>
      <c r="AQB43" s="730"/>
      <c r="AQC43" s="730"/>
      <c r="AQD43" s="730"/>
      <c r="AQE43" s="730"/>
      <c r="AQF43" s="730"/>
      <c r="AQG43" s="730"/>
      <c r="AQH43" s="730"/>
      <c r="AQI43" s="730"/>
      <c r="AQJ43" s="730"/>
      <c r="AQK43" s="730"/>
      <c r="AQL43" s="730"/>
      <c r="AQM43" s="730"/>
      <c r="AQN43" s="730"/>
      <c r="AQO43" s="730"/>
      <c r="AQP43" s="730"/>
      <c r="AQQ43" s="730"/>
      <c r="AQR43" s="730"/>
      <c r="AQS43" s="730"/>
      <c r="AQT43" s="730"/>
      <c r="AQU43" s="730"/>
      <c r="AQV43" s="730"/>
      <c r="AQW43" s="730"/>
      <c r="AQX43" s="730"/>
      <c r="AQY43" s="730"/>
      <c r="AQZ43" s="730"/>
      <c r="ARA43" s="730"/>
      <c r="ARB43" s="730"/>
      <c r="ARC43" s="730"/>
      <c r="ARD43" s="730"/>
      <c r="ARE43" s="730"/>
      <c r="ARF43" s="730"/>
      <c r="ARG43" s="730"/>
      <c r="ARH43" s="730"/>
      <c r="ARI43" s="730"/>
      <c r="ARJ43" s="730"/>
      <c r="ARK43" s="730"/>
      <c r="ARL43" s="730"/>
      <c r="ARM43" s="730"/>
      <c r="ARN43" s="730"/>
      <c r="ARO43" s="730"/>
      <c r="ARP43" s="730"/>
      <c r="ARQ43" s="730"/>
      <c r="ARR43" s="730"/>
      <c r="ARS43" s="730"/>
      <c r="ART43" s="730"/>
      <c r="ARU43" s="730"/>
      <c r="ARV43" s="730"/>
      <c r="ARW43" s="730"/>
      <c r="ARX43" s="730"/>
      <c r="ARY43" s="730"/>
      <c r="ARZ43" s="730"/>
      <c r="ASA43" s="730"/>
      <c r="ASB43" s="730"/>
      <c r="ASC43" s="730"/>
      <c r="ASD43" s="730"/>
      <c r="ASE43" s="730"/>
      <c r="ASF43" s="730"/>
      <c r="ASG43" s="730"/>
      <c r="ASH43" s="730"/>
      <c r="ASI43" s="730"/>
      <c r="ASJ43" s="730"/>
      <c r="ASK43" s="730"/>
      <c r="ASL43" s="730"/>
      <c r="ASM43" s="730"/>
      <c r="ASN43" s="730"/>
      <c r="ASO43" s="730"/>
      <c r="ASP43" s="730"/>
      <c r="ASQ43" s="730"/>
      <c r="ASR43" s="730"/>
      <c r="ASS43" s="730"/>
      <c r="AST43" s="730"/>
      <c r="ASU43" s="730"/>
      <c r="ASV43" s="730"/>
      <c r="ASW43" s="730"/>
      <c r="ASX43" s="730"/>
      <c r="ASY43" s="730"/>
      <c r="ASZ43" s="730"/>
      <c r="ATA43" s="730"/>
      <c r="ATB43" s="730"/>
      <c r="ATC43" s="730"/>
      <c r="ATD43" s="730"/>
      <c r="ATE43" s="730"/>
      <c r="ATF43" s="730"/>
      <c r="ATG43" s="730"/>
      <c r="ATH43" s="730"/>
      <c r="ATI43" s="730"/>
      <c r="ATJ43" s="730"/>
      <c r="ATK43" s="730"/>
      <c r="ATL43" s="730"/>
      <c r="ATM43" s="730"/>
      <c r="ATN43" s="730"/>
      <c r="ATO43" s="730"/>
      <c r="ATP43" s="730"/>
      <c r="ATQ43" s="730"/>
      <c r="ATR43" s="730"/>
      <c r="ATS43" s="730"/>
      <c r="ATT43" s="730"/>
      <c r="ATU43" s="730"/>
      <c r="ATV43" s="730"/>
      <c r="ATW43" s="730"/>
      <c r="ATX43" s="730"/>
      <c r="ATY43" s="730"/>
      <c r="ATZ43" s="730"/>
      <c r="AUA43" s="730"/>
      <c r="AUB43" s="730"/>
      <c r="AUC43" s="730"/>
      <c r="AUD43" s="730"/>
      <c r="AUE43" s="730"/>
      <c r="AUF43" s="730"/>
      <c r="AUG43" s="730"/>
      <c r="AUH43" s="730"/>
      <c r="AUI43" s="730"/>
      <c r="AUJ43" s="730"/>
      <c r="AUK43" s="730"/>
      <c r="AUL43" s="730"/>
      <c r="AUM43" s="730"/>
      <c r="AUN43" s="730"/>
      <c r="AUO43" s="730"/>
      <c r="AUP43" s="730"/>
      <c r="AUQ43" s="730"/>
      <c r="AUR43" s="730"/>
      <c r="AUS43" s="730"/>
      <c r="AUT43" s="730"/>
      <c r="AUU43" s="730"/>
      <c r="AUV43" s="730"/>
      <c r="AUW43" s="730"/>
      <c r="AUX43" s="730"/>
      <c r="AUY43" s="730"/>
      <c r="AUZ43" s="730"/>
      <c r="AVA43" s="730"/>
      <c r="AVB43" s="730"/>
      <c r="AVC43" s="730"/>
      <c r="AVD43" s="730"/>
      <c r="AVE43" s="730"/>
      <c r="AVF43" s="730"/>
      <c r="AVG43" s="730"/>
      <c r="AVH43" s="730"/>
      <c r="AVI43" s="730"/>
      <c r="AVJ43" s="730"/>
      <c r="AVK43" s="730"/>
      <c r="AVL43" s="730"/>
      <c r="AVM43" s="730"/>
      <c r="AVN43" s="730"/>
      <c r="AVO43" s="730"/>
      <c r="AVP43" s="730"/>
      <c r="AVQ43" s="730"/>
      <c r="AVR43" s="730"/>
      <c r="AVS43" s="730"/>
      <c r="AVT43" s="730"/>
      <c r="AVU43" s="730"/>
      <c r="AVV43" s="730"/>
      <c r="AVW43" s="730"/>
      <c r="AVX43" s="730"/>
      <c r="AVY43" s="730"/>
      <c r="AVZ43" s="730"/>
      <c r="AWA43" s="730"/>
      <c r="AWB43" s="730"/>
      <c r="AWC43" s="730"/>
      <c r="AWD43" s="730"/>
      <c r="AWE43" s="730"/>
      <c r="AWF43" s="730"/>
      <c r="AWG43" s="730"/>
      <c r="AWH43" s="730"/>
      <c r="AWI43" s="730"/>
      <c r="AWJ43" s="730"/>
      <c r="AWK43" s="730"/>
      <c r="AWL43" s="730"/>
      <c r="AWM43" s="730"/>
      <c r="AWN43" s="730"/>
      <c r="AWO43" s="730"/>
      <c r="AWP43" s="730"/>
      <c r="AWQ43" s="730"/>
      <c r="AWR43" s="730"/>
      <c r="AWS43" s="730"/>
      <c r="AWT43" s="730"/>
      <c r="AWU43" s="730"/>
      <c r="AWV43" s="730"/>
      <c r="AWW43" s="730"/>
      <c r="AWX43" s="730"/>
      <c r="AWY43" s="730"/>
      <c r="AWZ43" s="730"/>
      <c r="AXA43" s="730"/>
      <c r="AXB43" s="730"/>
      <c r="AXC43" s="730"/>
      <c r="AXD43" s="730"/>
      <c r="AXE43" s="730"/>
      <c r="AXF43" s="730"/>
      <c r="AXG43" s="730"/>
      <c r="AXH43" s="730"/>
      <c r="AXI43" s="730"/>
      <c r="AXJ43" s="730"/>
      <c r="AXK43" s="730"/>
      <c r="AXL43" s="730"/>
      <c r="AXM43" s="730"/>
      <c r="AXN43" s="730"/>
      <c r="AXO43" s="730"/>
      <c r="AXP43" s="730"/>
      <c r="AXQ43" s="730"/>
      <c r="AXR43" s="730"/>
      <c r="AXS43" s="730"/>
      <c r="AXT43" s="730"/>
      <c r="AXU43" s="730"/>
      <c r="AXV43" s="730"/>
      <c r="AXW43" s="730"/>
      <c r="AXX43" s="730"/>
      <c r="AXY43" s="730"/>
      <c r="AXZ43" s="730"/>
      <c r="AYA43" s="730"/>
      <c r="AYB43" s="730"/>
      <c r="AYC43" s="730"/>
      <c r="AYD43" s="730"/>
      <c r="AYE43" s="730"/>
      <c r="AYF43" s="730"/>
      <c r="AYG43" s="730"/>
      <c r="AYH43" s="730"/>
      <c r="AYI43" s="730"/>
      <c r="AYJ43" s="730"/>
      <c r="AYK43" s="730"/>
      <c r="AYL43" s="730"/>
      <c r="AYM43" s="730"/>
      <c r="AYN43" s="730"/>
      <c r="AYO43" s="730"/>
      <c r="AYP43" s="730"/>
      <c r="AYQ43" s="730"/>
      <c r="AYR43" s="730"/>
      <c r="AYS43" s="730"/>
      <c r="AYT43" s="730"/>
      <c r="AYU43" s="730"/>
      <c r="AYV43" s="730"/>
      <c r="AYW43" s="730"/>
      <c r="AYX43" s="730"/>
      <c r="AYY43" s="730"/>
      <c r="AYZ43" s="730"/>
      <c r="AZA43" s="730"/>
      <c r="AZB43" s="730"/>
      <c r="AZC43" s="730"/>
      <c r="AZD43" s="730"/>
      <c r="AZE43" s="730"/>
      <c r="AZF43" s="730"/>
      <c r="AZG43" s="730"/>
      <c r="AZH43" s="730"/>
      <c r="AZI43" s="730"/>
      <c r="AZJ43" s="730"/>
      <c r="AZK43" s="730"/>
      <c r="AZL43" s="730"/>
      <c r="AZM43" s="730"/>
      <c r="AZN43" s="730"/>
      <c r="AZO43" s="730"/>
      <c r="AZP43" s="730"/>
      <c r="AZQ43" s="730"/>
      <c r="AZR43" s="730"/>
      <c r="AZS43" s="730"/>
      <c r="AZT43" s="730"/>
      <c r="AZU43" s="730"/>
      <c r="AZV43" s="730"/>
      <c r="AZW43" s="730"/>
      <c r="AZX43" s="730"/>
      <c r="AZY43" s="730"/>
      <c r="AZZ43" s="730"/>
      <c r="BAA43" s="730"/>
      <c r="BAB43" s="730"/>
      <c r="BAC43" s="730"/>
      <c r="BAD43" s="730"/>
      <c r="BAE43" s="730"/>
      <c r="BAF43" s="730"/>
      <c r="BAG43" s="730"/>
      <c r="BAH43" s="730"/>
      <c r="BAI43" s="730"/>
      <c r="BAJ43" s="730"/>
      <c r="BAK43" s="730"/>
      <c r="BAL43" s="730"/>
      <c r="BAM43" s="730"/>
      <c r="BAN43" s="730"/>
      <c r="BAO43" s="730"/>
      <c r="BAP43" s="730"/>
      <c r="BAQ43" s="730"/>
      <c r="BAR43" s="730"/>
      <c r="BAS43" s="730"/>
      <c r="BAT43" s="730"/>
      <c r="BAU43" s="730"/>
      <c r="BAV43" s="730"/>
      <c r="BAW43" s="730"/>
      <c r="BAX43" s="730"/>
      <c r="BAY43" s="730"/>
      <c r="BAZ43" s="730"/>
      <c r="BBA43" s="730"/>
      <c r="BBB43" s="730"/>
      <c r="BBC43" s="730"/>
      <c r="BBD43" s="730"/>
      <c r="BBE43" s="730"/>
      <c r="BBF43" s="730"/>
      <c r="BBG43" s="730"/>
      <c r="BBH43" s="730"/>
      <c r="BBI43" s="730"/>
      <c r="BBJ43" s="730"/>
      <c r="BBK43" s="730"/>
      <c r="BBL43" s="730"/>
      <c r="BBM43" s="730"/>
      <c r="BBN43" s="730"/>
      <c r="BBO43" s="730"/>
      <c r="BBP43" s="730"/>
      <c r="BBQ43" s="730"/>
      <c r="BBR43" s="730"/>
      <c r="BBS43" s="730"/>
      <c r="BBT43" s="730"/>
      <c r="BBU43" s="730"/>
      <c r="BBV43" s="730"/>
      <c r="BBW43" s="730"/>
      <c r="BBX43" s="730"/>
      <c r="BBY43" s="730"/>
      <c r="BBZ43" s="730"/>
      <c r="BCA43" s="730"/>
      <c r="BCB43" s="730"/>
      <c r="BCC43" s="730"/>
      <c r="BCD43" s="730"/>
      <c r="BCE43" s="730"/>
      <c r="BCF43" s="730"/>
      <c r="BCG43" s="730"/>
      <c r="BCH43" s="730"/>
      <c r="BCI43" s="730"/>
      <c r="BCJ43" s="730"/>
      <c r="BCK43" s="730"/>
      <c r="BCL43" s="730"/>
      <c r="BCM43" s="730"/>
      <c r="BCN43" s="730"/>
      <c r="BCO43" s="730"/>
      <c r="BCP43" s="730"/>
      <c r="BCQ43" s="730"/>
      <c r="BCR43" s="730"/>
      <c r="BCS43" s="730"/>
      <c r="BCT43" s="730"/>
      <c r="BCU43" s="730"/>
      <c r="BCV43" s="730"/>
      <c r="BCW43" s="730"/>
      <c r="BCX43" s="730"/>
      <c r="BCY43" s="730"/>
      <c r="BCZ43" s="730"/>
      <c r="BDA43" s="730"/>
      <c r="BDB43" s="730"/>
      <c r="BDC43" s="730"/>
      <c r="BDD43" s="730"/>
      <c r="BDE43" s="730"/>
      <c r="BDF43" s="730"/>
      <c r="BDG43" s="730"/>
      <c r="BDH43" s="730"/>
      <c r="BDI43" s="730"/>
      <c r="BDJ43" s="730"/>
      <c r="BDK43" s="730"/>
      <c r="BDL43" s="730"/>
      <c r="BDM43" s="730"/>
      <c r="BDN43" s="730"/>
      <c r="BDO43" s="730"/>
      <c r="BDP43" s="730"/>
      <c r="BDQ43" s="730"/>
      <c r="BDR43" s="730"/>
      <c r="BDS43" s="730"/>
      <c r="BDT43" s="730"/>
      <c r="BDU43" s="730"/>
      <c r="BDV43" s="730"/>
      <c r="BDW43" s="730"/>
      <c r="BDX43" s="730"/>
      <c r="BDY43" s="730"/>
      <c r="BDZ43" s="730"/>
      <c r="BEA43" s="730"/>
      <c r="BEB43" s="730"/>
      <c r="BEC43" s="730"/>
      <c r="BED43" s="730"/>
      <c r="BEE43" s="730"/>
      <c r="BEF43" s="730"/>
      <c r="BEG43" s="730"/>
      <c r="BEH43" s="730"/>
      <c r="BEI43" s="730"/>
      <c r="BEJ43" s="730"/>
      <c r="BEK43" s="730"/>
      <c r="BEL43" s="730"/>
      <c r="BEM43" s="730"/>
      <c r="BEN43" s="730"/>
      <c r="BEO43" s="730"/>
      <c r="BEP43" s="730"/>
      <c r="BEQ43" s="730"/>
      <c r="BER43" s="730"/>
      <c r="BES43" s="730"/>
      <c r="BET43" s="730"/>
      <c r="BEU43" s="730"/>
      <c r="BEV43" s="730"/>
      <c r="BEW43" s="730"/>
      <c r="BEX43" s="730"/>
      <c r="BEY43" s="730"/>
      <c r="BEZ43" s="730"/>
      <c r="BFA43" s="730"/>
      <c r="BFB43" s="730"/>
      <c r="BFC43" s="730"/>
      <c r="BFD43" s="730"/>
      <c r="BFE43" s="730"/>
      <c r="BFF43" s="730"/>
      <c r="BFG43" s="730"/>
      <c r="BFH43" s="730"/>
      <c r="BFI43" s="730"/>
      <c r="BFJ43" s="730"/>
      <c r="BFK43" s="730"/>
      <c r="BFL43" s="730"/>
      <c r="BFM43" s="730"/>
      <c r="BFN43" s="730"/>
      <c r="BFO43" s="730"/>
      <c r="BFP43" s="730"/>
      <c r="BFQ43" s="730"/>
      <c r="BFR43" s="730"/>
      <c r="BFS43" s="730"/>
      <c r="BFT43" s="730"/>
      <c r="BFU43" s="730"/>
      <c r="BFV43" s="730"/>
      <c r="BFW43" s="730"/>
      <c r="BFX43" s="730"/>
      <c r="BFY43" s="730"/>
      <c r="BFZ43" s="730"/>
      <c r="BGA43" s="730"/>
      <c r="BGB43" s="730"/>
      <c r="BGC43" s="730"/>
      <c r="BGD43" s="730"/>
      <c r="BGE43" s="730"/>
      <c r="BGF43" s="730"/>
      <c r="BGG43" s="730"/>
      <c r="BGH43" s="730"/>
      <c r="BGI43" s="730"/>
      <c r="BGJ43" s="730"/>
      <c r="BGK43" s="730"/>
      <c r="BGL43" s="730"/>
      <c r="BGM43" s="730"/>
      <c r="BGN43" s="730"/>
      <c r="BGO43" s="730"/>
      <c r="BGP43" s="730"/>
      <c r="BGQ43" s="730"/>
      <c r="BGR43" s="730"/>
      <c r="BGS43" s="730"/>
      <c r="BGT43" s="730"/>
      <c r="BGU43" s="730"/>
      <c r="BGV43" s="730"/>
      <c r="BGW43" s="730"/>
      <c r="BGX43" s="730"/>
      <c r="BGY43" s="730"/>
      <c r="BGZ43" s="730"/>
      <c r="BHA43" s="730"/>
      <c r="BHB43" s="730"/>
      <c r="BHC43" s="730"/>
      <c r="BHD43" s="730"/>
      <c r="BHE43" s="730"/>
      <c r="BHF43" s="730"/>
      <c r="BHG43" s="730"/>
      <c r="BHH43" s="730"/>
      <c r="BHI43" s="730"/>
      <c r="BHJ43" s="730"/>
      <c r="BHK43" s="730"/>
      <c r="BHL43" s="730"/>
      <c r="BHM43" s="730"/>
      <c r="BHN43" s="730"/>
      <c r="BHO43" s="730"/>
      <c r="BHP43" s="730"/>
      <c r="BHQ43" s="730"/>
      <c r="BHR43" s="730"/>
      <c r="BHS43" s="730"/>
      <c r="BHT43" s="730"/>
      <c r="BHU43" s="730"/>
      <c r="BHV43" s="730"/>
      <c r="BHW43" s="730"/>
      <c r="BHX43" s="730"/>
      <c r="BHY43" s="730"/>
      <c r="BHZ43" s="730"/>
      <c r="BIA43" s="730"/>
      <c r="BIB43" s="730"/>
      <c r="BIC43" s="730"/>
      <c r="BID43" s="730"/>
      <c r="BIE43" s="730"/>
      <c r="BIF43" s="730"/>
      <c r="BIG43" s="730"/>
      <c r="BIH43" s="730"/>
      <c r="BII43" s="730"/>
      <c r="BIJ43" s="730"/>
      <c r="BIK43" s="730"/>
      <c r="BIL43" s="730"/>
      <c r="BIM43" s="730"/>
      <c r="BIN43" s="730"/>
      <c r="BIO43" s="730"/>
      <c r="BIP43" s="730"/>
      <c r="BIQ43" s="730"/>
      <c r="BIR43" s="730"/>
      <c r="BIS43" s="730"/>
      <c r="BIT43" s="730"/>
      <c r="BIU43" s="730"/>
      <c r="BIV43" s="730"/>
      <c r="BIW43" s="730"/>
      <c r="BIX43" s="730"/>
      <c r="BIY43" s="730"/>
      <c r="BIZ43" s="730"/>
      <c r="BJA43" s="730"/>
      <c r="BJB43" s="730"/>
      <c r="BJC43" s="730"/>
      <c r="BJD43" s="730"/>
      <c r="BJE43" s="730"/>
      <c r="BJF43" s="730"/>
      <c r="BJG43" s="730"/>
      <c r="BJH43" s="730"/>
      <c r="BJI43" s="730"/>
      <c r="BJJ43" s="730"/>
      <c r="BJK43" s="730"/>
      <c r="BJL43" s="730"/>
      <c r="BJM43" s="730"/>
      <c r="BJN43" s="730"/>
      <c r="BJO43" s="730"/>
      <c r="BJP43" s="730"/>
      <c r="BJQ43" s="730"/>
      <c r="BJR43" s="730"/>
      <c r="BJS43" s="730"/>
      <c r="BJT43" s="730"/>
      <c r="BJU43" s="730"/>
      <c r="BJV43" s="730"/>
      <c r="BJW43" s="730"/>
      <c r="BJX43" s="730"/>
      <c r="BJY43" s="730"/>
      <c r="BJZ43" s="730"/>
      <c r="BKA43" s="730"/>
      <c r="BKB43" s="730"/>
      <c r="BKC43" s="730"/>
      <c r="BKD43" s="730"/>
      <c r="BKE43" s="730"/>
      <c r="BKF43" s="730"/>
      <c r="BKG43" s="730"/>
      <c r="BKH43" s="730"/>
      <c r="BKI43" s="730"/>
      <c r="BKJ43" s="730"/>
      <c r="BKK43" s="730"/>
      <c r="BKL43" s="730"/>
      <c r="BKM43" s="730"/>
      <c r="BKN43" s="730"/>
      <c r="BKO43" s="730"/>
      <c r="BKP43" s="730"/>
      <c r="BKQ43" s="730"/>
      <c r="BKR43" s="730"/>
      <c r="BKS43" s="730"/>
      <c r="BKT43" s="730"/>
      <c r="BKU43" s="730"/>
      <c r="BKV43" s="730"/>
      <c r="BKW43" s="730"/>
      <c r="BKX43" s="730"/>
      <c r="BKY43" s="730"/>
      <c r="BKZ43" s="730"/>
      <c r="BLA43" s="730"/>
      <c r="BLB43" s="730"/>
      <c r="BLC43" s="730"/>
      <c r="BLD43" s="730"/>
      <c r="BLE43" s="730"/>
      <c r="BLF43" s="730"/>
      <c r="BLG43" s="730"/>
      <c r="BLH43" s="730"/>
      <c r="BLI43" s="730"/>
      <c r="BLJ43" s="730"/>
      <c r="BLK43" s="730"/>
      <c r="BLL43" s="730"/>
      <c r="BLM43" s="730"/>
      <c r="BLN43" s="730"/>
      <c r="BLO43" s="730"/>
      <c r="BLP43" s="730"/>
      <c r="BLQ43" s="730"/>
      <c r="BLR43" s="730"/>
      <c r="BLS43" s="730"/>
      <c r="BLT43" s="730"/>
      <c r="BLU43" s="730"/>
      <c r="BLV43" s="730"/>
      <c r="BLW43" s="730"/>
      <c r="BLX43" s="730"/>
      <c r="BLY43" s="730"/>
      <c r="BLZ43" s="730"/>
      <c r="BMA43" s="730"/>
      <c r="BMB43" s="730"/>
      <c r="BMC43" s="730"/>
      <c r="BMD43" s="730"/>
      <c r="BME43" s="730"/>
      <c r="BMF43" s="730"/>
      <c r="BMG43" s="730"/>
      <c r="BMH43" s="730"/>
      <c r="BMI43" s="730"/>
      <c r="BMJ43" s="730"/>
      <c r="BMK43" s="730"/>
      <c r="BML43" s="730"/>
      <c r="BMM43" s="730"/>
      <c r="BMN43" s="730"/>
      <c r="BMO43" s="730"/>
      <c r="BMP43" s="730"/>
      <c r="BMQ43" s="730"/>
      <c r="BMR43" s="730"/>
      <c r="BMS43" s="730"/>
      <c r="BMT43" s="730"/>
      <c r="BMU43" s="730"/>
      <c r="BMV43" s="730"/>
      <c r="BMW43" s="730"/>
      <c r="BMX43" s="730"/>
      <c r="BMY43" s="730"/>
      <c r="BMZ43" s="730"/>
      <c r="BNA43" s="730"/>
      <c r="BNB43" s="730"/>
      <c r="BNC43" s="730"/>
      <c r="BND43" s="730"/>
      <c r="BNE43" s="730"/>
      <c r="BNF43" s="730"/>
      <c r="BNG43" s="730"/>
      <c r="BNH43" s="730"/>
      <c r="BNI43" s="730"/>
      <c r="BNJ43" s="730"/>
      <c r="BNK43" s="730"/>
      <c r="BNL43" s="730"/>
      <c r="BNM43" s="730"/>
      <c r="BNN43" s="730"/>
      <c r="BNO43" s="730"/>
      <c r="BNP43" s="730"/>
      <c r="BNQ43" s="730"/>
      <c r="BNR43" s="730"/>
      <c r="BNS43" s="730"/>
      <c r="BNT43" s="730"/>
      <c r="BNU43" s="730"/>
      <c r="BNV43" s="730"/>
      <c r="BNW43" s="730"/>
      <c r="BNX43" s="730"/>
      <c r="BNY43" s="730"/>
      <c r="BNZ43" s="730"/>
      <c r="BOA43" s="730"/>
      <c r="BOB43" s="730"/>
      <c r="BOC43" s="730"/>
      <c r="BOD43" s="730"/>
      <c r="BOE43" s="730"/>
      <c r="BOF43" s="730"/>
      <c r="BOG43" s="730"/>
      <c r="BOH43" s="730"/>
      <c r="BOI43" s="730"/>
      <c r="BOJ43" s="730"/>
      <c r="BOK43" s="730"/>
      <c r="BOL43" s="730"/>
      <c r="BOM43" s="730"/>
      <c r="BON43" s="730"/>
      <c r="BOO43" s="730"/>
      <c r="BOP43" s="730"/>
      <c r="BOQ43" s="730"/>
      <c r="BOR43" s="730"/>
      <c r="BOS43" s="730"/>
      <c r="BOT43" s="730"/>
      <c r="BOU43" s="730"/>
      <c r="BOV43" s="730"/>
      <c r="BOW43" s="730"/>
      <c r="BOX43" s="730"/>
      <c r="BOY43" s="730"/>
      <c r="BOZ43" s="730"/>
      <c r="BPA43" s="730"/>
      <c r="BPB43" s="730"/>
      <c r="BPC43" s="730"/>
      <c r="BPD43" s="730"/>
      <c r="BPE43" s="730"/>
      <c r="BPF43" s="730"/>
      <c r="BPG43" s="730"/>
      <c r="BPH43" s="730"/>
      <c r="BPI43" s="730"/>
      <c r="BPJ43" s="730"/>
      <c r="BPK43" s="730"/>
      <c r="BPL43" s="730"/>
      <c r="BPM43" s="730"/>
      <c r="BPN43" s="730"/>
      <c r="BPO43" s="730"/>
      <c r="BPP43" s="730"/>
      <c r="BPQ43" s="730"/>
      <c r="BPR43" s="730"/>
      <c r="BPS43" s="730"/>
      <c r="BPT43" s="730"/>
      <c r="BPU43" s="730"/>
      <c r="BPV43" s="730"/>
      <c r="BPW43" s="730"/>
      <c r="BPX43" s="730"/>
      <c r="BPY43" s="730"/>
      <c r="BPZ43" s="730"/>
      <c r="BQA43" s="730"/>
      <c r="BQB43" s="730"/>
      <c r="BQC43" s="730"/>
      <c r="BQD43" s="730"/>
      <c r="BQE43" s="730"/>
      <c r="BQF43" s="730"/>
      <c r="BQG43" s="730"/>
      <c r="BQH43" s="730"/>
      <c r="BQI43" s="730"/>
      <c r="BQJ43" s="730"/>
      <c r="BQK43" s="730"/>
      <c r="BQL43" s="730"/>
      <c r="BQM43" s="730"/>
      <c r="BQN43" s="730"/>
      <c r="BQO43" s="730"/>
      <c r="BQP43" s="730"/>
      <c r="BQQ43" s="730"/>
      <c r="BQR43" s="730"/>
      <c r="BQS43" s="730"/>
      <c r="BQT43" s="730"/>
      <c r="BQU43" s="730"/>
      <c r="BQV43" s="730"/>
      <c r="BQW43" s="730"/>
      <c r="BQX43" s="730"/>
      <c r="BQY43" s="730"/>
      <c r="BQZ43" s="730"/>
      <c r="BRA43" s="730"/>
      <c r="BRB43" s="730"/>
      <c r="BRC43" s="730"/>
      <c r="BRD43" s="730"/>
      <c r="BRE43" s="730"/>
      <c r="BRF43" s="730"/>
      <c r="BRG43" s="730"/>
      <c r="BRH43" s="730"/>
      <c r="BRI43" s="730"/>
      <c r="BRJ43" s="730"/>
      <c r="BRK43" s="730"/>
      <c r="BRL43" s="730"/>
      <c r="BRM43" s="730"/>
      <c r="BRN43" s="730"/>
      <c r="BRO43" s="730"/>
      <c r="BRP43" s="730"/>
      <c r="BRQ43" s="730"/>
      <c r="BRR43" s="730"/>
      <c r="BRS43" s="730"/>
      <c r="BRT43" s="730"/>
      <c r="BRU43" s="730"/>
      <c r="BRV43" s="730"/>
      <c r="BRW43" s="730"/>
      <c r="BRX43" s="730"/>
      <c r="BRY43" s="730"/>
      <c r="BRZ43" s="730"/>
      <c r="BSA43" s="730"/>
      <c r="BSB43" s="730"/>
      <c r="BSC43" s="730"/>
      <c r="BSD43" s="730"/>
      <c r="BSE43" s="730"/>
      <c r="BSF43" s="730"/>
      <c r="BSG43" s="730"/>
      <c r="BSH43" s="730"/>
      <c r="BSI43" s="730"/>
      <c r="BSJ43" s="730"/>
      <c r="BSK43" s="730"/>
      <c r="BSL43" s="730"/>
      <c r="BSM43" s="730"/>
      <c r="BSN43" s="730"/>
      <c r="BSO43" s="730"/>
      <c r="BSP43" s="730"/>
      <c r="BSQ43" s="730"/>
      <c r="BSR43" s="730"/>
      <c r="BSS43" s="730"/>
      <c r="BST43" s="730"/>
      <c r="BSU43" s="730"/>
      <c r="BSV43" s="730"/>
      <c r="BSW43" s="730"/>
      <c r="BSX43" s="730"/>
      <c r="BSY43" s="730"/>
      <c r="BSZ43" s="730"/>
      <c r="BTA43" s="730"/>
      <c r="BTB43" s="730"/>
      <c r="BTC43" s="730"/>
      <c r="BTD43" s="730"/>
      <c r="BTE43" s="730"/>
      <c r="BTF43" s="730"/>
      <c r="BTG43" s="730"/>
      <c r="BTH43" s="730"/>
      <c r="BTI43" s="730"/>
      <c r="BTJ43" s="730"/>
      <c r="BTK43" s="730"/>
      <c r="BTL43" s="730"/>
      <c r="BTM43" s="730"/>
      <c r="BTN43" s="730"/>
      <c r="BTO43" s="730"/>
      <c r="BTP43" s="730"/>
      <c r="BTQ43" s="730"/>
      <c r="BTR43" s="730"/>
      <c r="BTS43" s="730"/>
      <c r="BTT43" s="730"/>
      <c r="BTU43" s="730"/>
      <c r="BTV43" s="730"/>
      <c r="BTW43" s="730"/>
      <c r="BTX43" s="730"/>
      <c r="BTY43" s="730"/>
      <c r="BTZ43" s="730"/>
      <c r="BUA43" s="730"/>
      <c r="BUB43" s="730"/>
      <c r="BUC43" s="730"/>
      <c r="BUD43" s="730"/>
      <c r="BUE43" s="730"/>
      <c r="BUF43" s="730"/>
      <c r="BUG43" s="730"/>
      <c r="BUH43" s="730"/>
      <c r="BUI43" s="730"/>
      <c r="BUJ43" s="730"/>
      <c r="BUK43" s="730"/>
      <c r="BUL43" s="730"/>
      <c r="BUM43" s="730"/>
      <c r="BUN43" s="730"/>
      <c r="BUO43" s="730"/>
      <c r="BUP43" s="730"/>
      <c r="BUQ43" s="730"/>
      <c r="BUR43" s="730"/>
      <c r="BUS43" s="730"/>
      <c r="BUT43" s="730"/>
      <c r="BUU43" s="730"/>
      <c r="BUV43" s="730"/>
      <c r="BUW43" s="730"/>
      <c r="BUX43" s="730"/>
      <c r="BUY43" s="730"/>
      <c r="BUZ43" s="730"/>
      <c r="BVA43" s="730"/>
      <c r="BVB43" s="730"/>
      <c r="BVC43" s="730"/>
      <c r="BVD43" s="730"/>
      <c r="BVE43" s="730"/>
      <c r="BVF43" s="730"/>
      <c r="BVG43" s="730"/>
      <c r="BVH43" s="730"/>
      <c r="BVI43" s="730"/>
      <c r="BVJ43" s="730"/>
      <c r="BVK43" s="730"/>
      <c r="BVL43" s="730"/>
      <c r="BVM43" s="730"/>
      <c r="BVN43" s="730"/>
      <c r="BVO43" s="730"/>
      <c r="BVP43" s="730"/>
      <c r="BVQ43" s="730"/>
      <c r="BVR43" s="730"/>
      <c r="BVS43" s="730"/>
      <c r="BVT43" s="730"/>
      <c r="BVU43" s="730"/>
      <c r="BVV43" s="730"/>
      <c r="BVW43" s="730"/>
      <c r="BVX43" s="730"/>
      <c r="BVY43" s="730"/>
      <c r="BVZ43" s="730"/>
      <c r="BWA43" s="730"/>
      <c r="BWB43" s="730"/>
      <c r="BWC43" s="730"/>
      <c r="BWD43" s="730"/>
      <c r="BWE43" s="730"/>
      <c r="BWF43" s="730"/>
      <c r="BWG43" s="730"/>
      <c r="BWH43" s="730"/>
      <c r="BWI43" s="730"/>
      <c r="BWJ43" s="730"/>
      <c r="BWK43" s="730"/>
      <c r="BWL43" s="730"/>
      <c r="BWM43" s="730"/>
      <c r="BWN43" s="730"/>
      <c r="BWO43" s="730"/>
      <c r="BWP43" s="730"/>
      <c r="BWQ43" s="730"/>
      <c r="BWR43" s="730"/>
      <c r="BWS43" s="730"/>
      <c r="BWT43" s="730"/>
      <c r="BWU43" s="730"/>
      <c r="BWV43" s="730"/>
      <c r="BWW43" s="730"/>
      <c r="BWX43" s="730"/>
      <c r="BWY43" s="730"/>
      <c r="BWZ43" s="730"/>
      <c r="BXA43" s="730"/>
      <c r="BXB43" s="730"/>
      <c r="BXC43" s="730"/>
      <c r="BXD43" s="730"/>
      <c r="BXE43" s="730"/>
      <c r="BXF43" s="730"/>
      <c r="BXG43" s="730"/>
      <c r="BXH43" s="730"/>
      <c r="BXI43" s="730"/>
      <c r="BXJ43" s="730"/>
      <c r="BXK43" s="730"/>
      <c r="BXL43" s="730"/>
      <c r="BXM43" s="730"/>
      <c r="BXN43" s="730"/>
      <c r="BXO43" s="730"/>
      <c r="BXP43" s="730"/>
      <c r="BXQ43" s="730"/>
      <c r="BXR43" s="730"/>
      <c r="BXS43" s="730"/>
      <c r="BXT43" s="730"/>
      <c r="BXU43" s="730"/>
      <c r="BXV43" s="730"/>
      <c r="BXW43" s="730"/>
      <c r="BXX43" s="730"/>
      <c r="BXY43" s="730"/>
      <c r="BXZ43" s="730"/>
      <c r="BYA43" s="730"/>
      <c r="BYB43" s="730"/>
      <c r="BYC43" s="730"/>
      <c r="BYD43" s="730"/>
      <c r="BYE43" s="730"/>
      <c r="BYF43" s="730"/>
      <c r="BYG43" s="730"/>
      <c r="BYH43" s="730"/>
      <c r="BYI43" s="730"/>
      <c r="BYJ43" s="730"/>
      <c r="BYK43" s="730"/>
      <c r="BYL43" s="730"/>
      <c r="BYM43" s="730"/>
      <c r="BYN43" s="730"/>
      <c r="BYO43" s="730"/>
      <c r="BYP43" s="730"/>
      <c r="BYQ43" s="730"/>
      <c r="BYR43" s="730"/>
      <c r="BYS43" s="730"/>
      <c r="BYT43" s="730"/>
      <c r="BYU43" s="730"/>
      <c r="BYV43" s="730"/>
      <c r="BYW43" s="730"/>
      <c r="BYX43" s="730"/>
      <c r="BYY43" s="730"/>
      <c r="BYZ43" s="730"/>
      <c r="BZA43" s="730"/>
      <c r="BZB43" s="730"/>
      <c r="BZC43" s="730"/>
      <c r="BZD43" s="730"/>
      <c r="BZE43" s="730"/>
      <c r="BZF43" s="730"/>
      <c r="BZG43" s="730"/>
      <c r="BZH43" s="730"/>
      <c r="BZI43" s="730"/>
      <c r="BZJ43" s="730"/>
      <c r="BZK43" s="730"/>
      <c r="BZL43" s="730"/>
      <c r="BZM43" s="730"/>
      <c r="BZN43" s="730"/>
      <c r="BZO43" s="730"/>
      <c r="BZP43" s="730"/>
      <c r="BZQ43" s="730"/>
      <c r="BZR43" s="730"/>
      <c r="BZS43" s="730"/>
      <c r="BZT43" s="730"/>
      <c r="BZU43" s="730"/>
      <c r="BZV43" s="730"/>
      <c r="BZW43" s="730"/>
      <c r="BZX43" s="730"/>
      <c r="BZY43" s="730"/>
      <c r="BZZ43" s="730"/>
      <c r="CAA43" s="730"/>
      <c r="CAB43" s="730"/>
      <c r="CAC43" s="730"/>
      <c r="CAD43" s="730"/>
      <c r="CAE43" s="730"/>
      <c r="CAF43" s="730"/>
      <c r="CAG43" s="730"/>
      <c r="CAH43" s="730"/>
      <c r="CAI43" s="730"/>
      <c r="CAJ43" s="730"/>
      <c r="CAK43" s="730"/>
      <c r="CAL43" s="730"/>
      <c r="CAM43" s="730"/>
      <c r="CAN43" s="730"/>
      <c r="CAO43" s="730"/>
      <c r="CAP43" s="730"/>
      <c r="CAQ43" s="730"/>
      <c r="CAR43" s="730"/>
      <c r="CAS43" s="730"/>
      <c r="CAT43" s="730"/>
      <c r="CAU43" s="730"/>
      <c r="CAV43" s="730"/>
      <c r="CAW43" s="730"/>
      <c r="CAX43" s="730"/>
      <c r="CAY43" s="730"/>
      <c r="CAZ43" s="730"/>
      <c r="CBA43" s="730"/>
      <c r="CBB43" s="730"/>
      <c r="CBC43" s="730"/>
      <c r="CBD43" s="730"/>
      <c r="CBE43" s="730"/>
      <c r="CBF43" s="730"/>
      <c r="CBG43" s="730"/>
      <c r="CBH43" s="730"/>
      <c r="CBI43" s="730"/>
      <c r="CBJ43" s="730"/>
      <c r="CBK43" s="730"/>
      <c r="CBL43" s="730"/>
      <c r="CBM43" s="730"/>
      <c r="CBN43" s="730"/>
      <c r="CBO43" s="730"/>
      <c r="CBP43" s="730"/>
      <c r="CBQ43" s="730"/>
      <c r="CBR43" s="730"/>
      <c r="CBS43" s="730"/>
      <c r="CBT43" s="730"/>
      <c r="CBU43" s="730"/>
      <c r="CBV43" s="730"/>
      <c r="CBW43" s="730"/>
      <c r="CBX43" s="730"/>
      <c r="CBY43" s="730"/>
      <c r="CBZ43" s="730"/>
      <c r="CCA43" s="730"/>
      <c r="CCB43" s="730"/>
      <c r="CCC43" s="730"/>
      <c r="CCD43" s="730"/>
      <c r="CCE43" s="730"/>
      <c r="CCF43" s="730"/>
      <c r="CCG43" s="730"/>
      <c r="CCH43" s="730"/>
      <c r="CCI43" s="730"/>
      <c r="CCJ43" s="730"/>
      <c r="CCK43" s="730"/>
      <c r="CCL43" s="730"/>
      <c r="CCM43" s="730"/>
      <c r="CCN43" s="730"/>
      <c r="CCO43" s="730"/>
      <c r="CCP43" s="730"/>
      <c r="CCQ43" s="730"/>
      <c r="CCR43" s="730"/>
      <c r="CCS43" s="730"/>
      <c r="CCT43" s="730"/>
      <c r="CCU43" s="730"/>
      <c r="CCV43" s="730"/>
      <c r="CCW43" s="730"/>
      <c r="CCX43" s="730"/>
      <c r="CCY43" s="730"/>
      <c r="CCZ43" s="730"/>
      <c r="CDA43" s="730"/>
      <c r="CDB43" s="730"/>
      <c r="CDC43" s="730"/>
      <c r="CDD43" s="730"/>
      <c r="CDE43" s="730"/>
      <c r="CDF43" s="730"/>
      <c r="CDG43" s="730"/>
      <c r="CDH43" s="730"/>
      <c r="CDI43" s="730"/>
      <c r="CDJ43" s="730"/>
      <c r="CDK43" s="730"/>
      <c r="CDL43" s="730"/>
      <c r="CDM43" s="730"/>
      <c r="CDN43" s="730"/>
      <c r="CDO43" s="730"/>
      <c r="CDP43" s="730"/>
      <c r="CDQ43" s="730"/>
      <c r="CDR43" s="730"/>
      <c r="CDS43" s="730"/>
      <c r="CDT43" s="730"/>
      <c r="CDU43" s="730"/>
      <c r="CDV43" s="730"/>
      <c r="CDW43" s="730"/>
      <c r="CDX43" s="730"/>
      <c r="CDY43" s="730"/>
      <c r="CDZ43" s="730"/>
      <c r="CEA43" s="730"/>
      <c r="CEB43" s="730"/>
      <c r="CEC43" s="730"/>
      <c r="CED43" s="730"/>
      <c r="CEE43" s="730"/>
      <c r="CEF43" s="730"/>
      <c r="CEG43" s="730"/>
      <c r="CEH43" s="730"/>
      <c r="CEI43" s="730"/>
      <c r="CEJ43" s="730"/>
      <c r="CEK43" s="730"/>
      <c r="CEL43" s="730"/>
      <c r="CEM43" s="730"/>
      <c r="CEN43" s="730"/>
      <c r="CEO43" s="730"/>
      <c r="CEP43" s="730"/>
      <c r="CEQ43" s="730"/>
      <c r="CER43" s="730"/>
      <c r="CES43" s="730"/>
      <c r="CET43" s="730"/>
      <c r="CEU43" s="730"/>
      <c r="CEV43" s="730"/>
      <c r="CEW43" s="730"/>
      <c r="CEX43" s="730"/>
      <c r="CEY43" s="730"/>
      <c r="CEZ43" s="730"/>
      <c r="CFA43" s="730"/>
      <c r="CFB43" s="730"/>
      <c r="CFC43" s="730"/>
      <c r="CFD43" s="730"/>
      <c r="CFE43" s="730"/>
      <c r="CFF43" s="730"/>
      <c r="CFG43" s="730"/>
      <c r="CFH43" s="730"/>
      <c r="CFI43" s="730"/>
      <c r="CFJ43" s="730"/>
      <c r="CFK43" s="730"/>
      <c r="CFL43" s="730"/>
      <c r="CFM43" s="730"/>
      <c r="CFN43" s="730"/>
      <c r="CFO43" s="730"/>
      <c r="CFP43" s="730"/>
      <c r="CFQ43" s="730"/>
      <c r="CFR43" s="730"/>
      <c r="CFS43" s="730"/>
      <c r="CFT43" s="730"/>
      <c r="CFU43" s="730"/>
      <c r="CFV43" s="730"/>
      <c r="CFW43" s="730"/>
      <c r="CFX43" s="730"/>
      <c r="CFY43" s="730"/>
      <c r="CFZ43" s="730"/>
      <c r="CGA43" s="730"/>
      <c r="CGB43" s="730"/>
      <c r="CGC43" s="730"/>
      <c r="CGD43" s="730"/>
      <c r="CGE43" s="730"/>
      <c r="CGF43" s="730"/>
      <c r="CGG43" s="730"/>
      <c r="CGH43" s="730"/>
      <c r="CGI43" s="730"/>
      <c r="CGJ43" s="730"/>
      <c r="CGK43" s="730"/>
      <c r="CGL43" s="730"/>
      <c r="CGM43" s="730"/>
      <c r="CGN43" s="730"/>
      <c r="CGO43" s="730"/>
      <c r="CGP43" s="730"/>
      <c r="CGQ43" s="730"/>
      <c r="CGR43" s="730"/>
      <c r="CGS43" s="730"/>
      <c r="CGT43" s="730"/>
      <c r="CGU43" s="730"/>
      <c r="CGV43" s="730"/>
      <c r="CGW43" s="730"/>
      <c r="CGX43" s="730"/>
      <c r="CGY43" s="730"/>
      <c r="CGZ43" s="730"/>
      <c r="CHA43" s="730"/>
      <c r="CHB43" s="730"/>
      <c r="CHC43" s="730"/>
      <c r="CHD43" s="730"/>
      <c r="CHE43" s="730"/>
      <c r="CHF43" s="730"/>
      <c r="CHG43" s="730"/>
      <c r="CHH43" s="730"/>
      <c r="CHI43" s="730"/>
      <c r="CHJ43" s="730"/>
      <c r="CHK43" s="730"/>
      <c r="CHL43" s="730"/>
      <c r="CHM43" s="730"/>
      <c r="CHN43" s="730"/>
      <c r="CHO43" s="730"/>
      <c r="CHP43" s="730"/>
      <c r="CHQ43" s="730"/>
      <c r="CHR43" s="730"/>
      <c r="CHS43" s="730"/>
      <c r="CHT43" s="730"/>
      <c r="CHU43" s="730"/>
      <c r="CHV43" s="730"/>
      <c r="CHW43" s="730"/>
      <c r="CHX43" s="730"/>
      <c r="CHY43" s="730"/>
      <c r="CHZ43" s="730"/>
      <c r="CIA43" s="730"/>
      <c r="CIB43" s="730"/>
      <c r="CIC43" s="730"/>
      <c r="CID43" s="730"/>
      <c r="CIE43" s="730"/>
      <c r="CIF43" s="730"/>
      <c r="CIG43" s="730"/>
      <c r="CIH43" s="730"/>
      <c r="CII43" s="730"/>
      <c r="CIJ43" s="730"/>
      <c r="CIK43" s="730"/>
      <c r="CIL43" s="730"/>
      <c r="CIM43" s="730"/>
      <c r="CIN43" s="730"/>
      <c r="CIO43" s="730"/>
      <c r="CIP43" s="730"/>
      <c r="CIQ43" s="730"/>
      <c r="CIR43" s="730"/>
      <c r="CIS43" s="730"/>
      <c r="CIT43" s="730"/>
      <c r="CIU43" s="730"/>
      <c r="CIV43" s="730"/>
      <c r="CIW43" s="730"/>
      <c r="CIX43" s="730"/>
      <c r="CIY43" s="730"/>
      <c r="CIZ43" s="730"/>
      <c r="CJA43" s="730"/>
      <c r="CJB43" s="730"/>
      <c r="CJC43" s="730"/>
      <c r="CJD43" s="730"/>
      <c r="CJE43" s="730"/>
      <c r="CJF43" s="730"/>
      <c r="CJG43" s="730"/>
      <c r="CJH43" s="730"/>
      <c r="CJI43" s="730"/>
      <c r="CJJ43" s="730"/>
      <c r="CJK43" s="730"/>
      <c r="CJL43" s="730"/>
      <c r="CJM43" s="730"/>
      <c r="CJN43" s="730"/>
      <c r="CJO43" s="730"/>
      <c r="CJP43" s="730"/>
      <c r="CJQ43" s="730"/>
      <c r="CJR43" s="730"/>
      <c r="CJS43" s="730"/>
      <c r="CJT43" s="730"/>
      <c r="CJU43" s="730"/>
      <c r="CJV43" s="730"/>
      <c r="CJW43" s="730"/>
      <c r="CJX43" s="730"/>
      <c r="CJY43" s="730"/>
      <c r="CJZ43" s="730"/>
      <c r="CKA43" s="730"/>
      <c r="CKB43" s="730"/>
      <c r="CKC43" s="730"/>
      <c r="CKD43" s="730"/>
      <c r="CKE43" s="730"/>
      <c r="CKF43" s="730"/>
      <c r="CKG43" s="730"/>
      <c r="CKH43" s="730"/>
      <c r="CKI43" s="730"/>
      <c r="CKJ43" s="730"/>
      <c r="CKK43" s="730"/>
      <c r="CKL43" s="730"/>
      <c r="CKM43" s="730"/>
      <c r="CKN43" s="730"/>
      <c r="CKO43" s="730"/>
      <c r="CKP43" s="730"/>
      <c r="CKQ43" s="730"/>
      <c r="CKR43" s="730"/>
      <c r="CKS43" s="730"/>
      <c r="CKT43" s="730"/>
      <c r="CKU43" s="730"/>
      <c r="CKV43" s="730"/>
      <c r="CKW43" s="730"/>
      <c r="CKX43" s="730"/>
      <c r="CKY43" s="730"/>
      <c r="CKZ43" s="730"/>
      <c r="CLA43" s="730"/>
      <c r="CLB43" s="730"/>
      <c r="CLC43" s="730"/>
      <c r="CLD43" s="730"/>
      <c r="CLE43" s="730"/>
      <c r="CLF43" s="730"/>
      <c r="CLG43" s="730"/>
      <c r="CLH43" s="730"/>
      <c r="CLI43" s="730"/>
      <c r="CLJ43" s="730"/>
      <c r="CLK43" s="730"/>
      <c r="CLL43" s="730"/>
      <c r="CLM43" s="730"/>
      <c r="CLN43" s="730"/>
      <c r="CLO43" s="730"/>
      <c r="CLP43" s="730"/>
      <c r="CLQ43" s="730"/>
      <c r="CLR43" s="730"/>
      <c r="CLS43" s="730"/>
      <c r="CLT43" s="730"/>
      <c r="CLU43" s="730"/>
      <c r="CLV43" s="730"/>
      <c r="CLW43" s="730"/>
      <c r="CLX43" s="730"/>
      <c r="CLY43" s="730"/>
      <c r="CLZ43" s="730"/>
      <c r="CMA43" s="730"/>
      <c r="CMB43" s="730"/>
      <c r="CMC43" s="730"/>
      <c r="CMD43" s="730"/>
      <c r="CME43" s="730"/>
      <c r="CMF43" s="730"/>
      <c r="CMG43" s="730"/>
      <c r="CMH43" s="730"/>
      <c r="CMI43" s="730"/>
      <c r="CMJ43" s="730"/>
      <c r="CMK43" s="730"/>
      <c r="CML43" s="730"/>
      <c r="CMM43" s="730"/>
      <c r="CMN43" s="730"/>
      <c r="CMO43" s="730"/>
      <c r="CMP43" s="730"/>
      <c r="CMQ43" s="730"/>
      <c r="CMR43" s="730"/>
      <c r="CMS43" s="730"/>
      <c r="CMT43" s="730"/>
      <c r="CMU43" s="730"/>
      <c r="CMV43" s="730"/>
      <c r="CMW43" s="730"/>
      <c r="CMX43" s="730"/>
      <c r="CMY43" s="730"/>
      <c r="CMZ43" s="730"/>
      <c r="CNA43" s="730"/>
      <c r="CNB43" s="730"/>
      <c r="CNC43" s="730"/>
      <c r="CND43" s="730"/>
      <c r="CNE43" s="730"/>
      <c r="CNF43" s="730"/>
      <c r="CNG43" s="730"/>
      <c r="CNH43" s="730"/>
      <c r="CNI43" s="730"/>
      <c r="CNJ43" s="730"/>
      <c r="CNK43" s="730"/>
      <c r="CNL43" s="730"/>
      <c r="CNM43" s="730"/>
      <c r="CNN43" s="730"/>
      <c r="CNO43" s="730"/>
      <c r="CNP43" s="730"/>
      <c r="CNQ43" s="730"/>
      <c r="CNR43" s="730"/>
      <c r="CNS43" s="730"/>
      <c r="CNT43" s="730"/>
      <c r="CNU43" s="730"/>
      <c r="CNV43" s="730"/>
      <c r="CNW43" s="730"/>
      <c r="CNX43" s="730"/>
      <c r="CNY43" s="730"/>
      <c r="CNZ43" s="730"/>
      <c r="COA43" s="730"/>
      <c r="COB43" s="730"/>
      <c r="COC43" s="730"/>
      <c r="COD43" s="730"/>
      <c r="COE43" s="730"/>
      <c r="COF43" s="730"/>
      <c r="COG43" s="730"/>
      <c r="COH43" s="730"/>
      <c r="COI43" s="730"/>
      <c r="COJ43" s="730"/>
      <c r="COK43" s="730"/>
      <c r="COL43" s="730"/>
      <c r="COM43" s="730"/>
      <c r="CON43" s="730"/>
      <c r="COO43" s="730"/>
      <c r="COP43" s="730"/>
      <c r="COQ43" s="730"/>
      <c r="COR43" s="730"/>
      <c r="COS43" s="730"/>
      <c r="COT43" s="730"/>
      <c r="COU43" s="730"/>
      <c r="COV43" s="730"/>
      <c r="COW43" s="730"/>
      <c r="COX43" s="730"/>
      <c r="COY43" s="730"/>
      <c r="COZ43" s="730"/>
      <c r="CPA43" s="730"/>
      <c r="CPB43" s="730"/>
      <c r="CPC43" s="730"/>
      <c r="CPD43" s="730"/>
      <c r="CPE43" s="730"/>
      <c r="CPF43" s="730"/>
      <c r="CPG43" s="730"/>
      <c r="CPH43" s="730"/>
      <c r="CPI43" s="730"/>
      <c r="CPJ43" s="730"/>
      <c r="CPK43" s="730"/>
      <c r="CPL43" s="730"/>
      <c r="CPM43" s="730"/>
      <c r="CPN43" s="730"/>
      <c r="CPO43" s="730"/>
      <c r="CPP43" s="730"/>
      <c r="CPQ43" s="730"/>
      <c r="CPR43" s="730"/>
      <c r="CPS43" s="730"/>
      <c r="CPT43" s="730"/>
      <c r="CPU43" s="730"/>
      <c r="CPV43" s="730"/>
      <c r="CPW43" s="730"/>
      <c r="CPX43" s="730"/>
      <c r="CPY43" s="730"/>
      <c r="CPZ43" s="730"/>
      <c r="CQA43" s="730"/>
      <c r="CQB43" s="730"/>
      <c r="CQC43" s="730"/>
      <c r="CQD43" s="730"/>
      <c r="CQE43" s="730"/>
      <c r="CQF43" s="730"/>
      <c r="CQG43" s="730"/>
      <c r="CQH43" s="730"/>
      <c r="CQI43" s="730"/>
      <c r="CQJ43" s="730"/>
      <c r="CQK43" s="730"/>
      <c r="CQL43" s="730"/>
      <c r="CQM43" s="730"/>
      <c r="CQN43" s="730"/>
      <c r="CQO43" s="730"/>
      <c r="CQP43" s="730"/>
      <c r="CQQ43" s="730"/>
      <c r="CQR43" s="730"/>
      <c r="CQS43" s="730"/>
      <c r="CQT43" s="730"/>
      <c r="CQU43" s="730"/>
      <c r="CQV43" s="730"/>
      <c r="CQW43" s="730"/>
      <c r="CQX43" s="730"/>
      <c r="CQY43" s="730"/>
      <c r="CQZ43" s="730"/>
      <c r="CRA43" s="730"/>
      <c r="CRB43" s="730"/>
      <c r="CRC43" s="730"/>
      <c r="CRD43" s="730"/>
      <c r="CRE43" s="730"/>
      <c r="CRF43" s="730"/>
      <c r="CRG43" s="730"/>
      <c r="CRH43" s="730"/>
      <c r="CRI43" s="730"/>
      <c r="CRJ43" s="730"/>
      <c r="CRK43" s="730"/>
      <c r="CRL43" s="730"/>
      <c r="CRM43" s="730"/>
      <c r="CRN43" s="730"/>
      <c r="CRO43" s="730"/>
      <c r="CRP43" s="730"/>
      <c r="CRQ43" s="730"/>
      <c r="CRR43" s="730"/>
      <c r="CRS43" s="730"/>
      <c r="CRT43" s="730"/>
      <c r="CRU43" s="730"/>
      <c r="CRV43" s="730"/>
      <c r="CRW43" s="730"/>
      <c r="CRX43" s="730"/>
      <c r="CRY43" s="730"/>
      <c r="CRZ43" s="730"/>
      <c r="CSA43" s="730"/>
      <c r="CSB43" s="730"/>
      <c r="CSC43" s="730"/>
      <c r="CSD43" s="730"/>
      <c r="CSE43" s="730"/>
      <c r="CSF43" s="730"/>
      <c r="CSG43" s="730"/>
      <c r="CSH43" s="730"/>
      <c r="CSI43" s="730"/>
      <c r="CSJ43" s="730"/>
      <c r="CSK43" s="730"/>
      <c r="CSL43" s="730"/>
      <c r="CSM43" s="730"/>
      <c r="CSN43" s="730"/>
      <c r="CSO43" s="730"/>
      <c r="CSP43" s="730"/>
      <c r="CSQ43" s="730"/>
      <c r="CSR43" s="730"/>
      <c r="CSS43" s="730"/>
      <c r="CST43" s="730"/>
      <c r="CSU43" s="730"/>
      <c r="CSV43" s="730"/>
      <c r="CSW43" s="730"/>
      <c r="CSX43" s="730"/>
      <c r="CSY43" s="730"/>
      <c r="CSZ43" s="730"/>
      <c r="CTA43" s="730"/>
      <c r="CTB43" s="730"/>
      <c r="CTC43" s="730"/>
      <c r="CTD43" s="730"/>
      <c r="CTE43" s="730"/>
      <c r="CTF43" s="730"/>
      <c r="CTG43" s="730"/>
      <c r="CTH43" s="730"/>
      <c r="CTI43" s="730"/>
      <c r="CTJ43" s="730"/>
      <c r="CTK43" s="730"/>
      <c r="CTL43" s="730"/>
      <c r="CTM43" s="730"/>
      <c r="CTN43" s="730"/>
      <c r="CTO43" s="730"/>
      <c r="CTP43" s="730"/>
      <c r="CTQ43" s="730"/>
      <c r="CTR43" s="730"/>
      <c r="CTS43" s="730"/>
      <c r="CTT43" s="730"/>
      <c r="CTU43" s="730"/>
      <c r="CTV43" s="730"/>
      <c r="CTW43" s="730"/>
      <c r="CTX43" s="730"/>
      <c r="CTY43" s="730"/>
      <c r="CTZ43" s="730"/>
      <c r="CUA43" s="730"/>
      <c r="CUB43" s="730"/>
      <c r="CUC43" s="730"/>
      <c r="CUD43" s="730"/>
      <c r="CUE43" s="730"/>
      <c r="CUF43" s="730"/>
      <c r="CUG43" s="730"/>
      <c r="CUH43" s="730"/>
      <c r="CUI43" s="730"/>
      <c r="CUJ43" s="730"/>
      <c r="CUK43" s="730"/>
      <c r="CUL43" s="730"/>
      <c r="CUM43" s="730"/>
      <c r="CUN43" s="730"/>
      <c r="CUO43" s="730"/>
      <c r="CUP43" s="730"/>
      <c r="CUQ43" s="730"/>
      <c r="CUR43" s="730"/>
      <c r="CUS43" s="730"/>
      <c r="CUT43" s="730"/>
      <c r="CUU43" s="730"/>
      <c r="CUV43" s="730"/>
      <c r="CUW43" s="730"/>
      <c r="CUX43" s="730"/>
      <c r="CUY43" s="730"/>
      <c r="CUZ43" s="730"/>
      <c r="CVA43" s="730"/>
      <c r="CVB43" s="730"/>
      <c r="CVC43" s="730"/>
      <c r="CVD43" s="730"/>
      <c r="CVE43" s="730"/>
      <c r="CVF43" s="730"/>
      <c r="CVG43" s="730"/>
      <c r="CVH43" s="730"/>
      <c r="CVI43" s="730"/>
      <c r="CVJ43" s="730"/>
      <c r="CVK43" s="730"/>
      <c r="CVL43" s="730"/>
      <c r="CVM43" s="730"/>
      <c r="CVN43" s="730"/>
      <c r="CVO43" s="730"/>
      <c r="CVP43" s="730"/>
      <c r="CVQ43" s="730"/>
      <c r="CVR43" s="730"/>
      <c r="CVS43" s="730"/>
      <c r="CVT43" s="730"/>
      <c r="CVU43" s="730"/>
      <c r="CVV43" s="730"/>
      <c r="CVW43" s="730"/>
      <c r="CVX43" s="730"/>
      <c r="CVY43" s="730"/>
      <c r="CVZ43" s="730"/>
      <c r="CWA43" s="730"/>
      <c r="CWB43" s="730"/>
      <c r="CWC43" s="730"/>
      <c r="CWD43" s="730"/>
      <c r="CWE43" s="730"/>
      <c r="CWF43" s="730"/>
      <c r="CWG43" s="730"/>
      <c r="CWH43" s="730"/>
      <c r="CWI43" s="730"/>
      <c r="CWJ43" s="730"/>
      <c r="CWK43" s="730"/>
      <c r="CWL43" s="730"/>
      <c r="CWM43" s="730"/>
      <c r="CWN43" s="730"/>
      <c r="CWO43" s="730"/>
      <c r="CWP43" s="730"/>
      <c r="CWQ43" s="730"/>
      <c r="CWR43" s="730"/>
      <c r="CWS43" s="730"/>
      <c r="CWT43" s="730"/>
      <c r="CWU43" s="730"/>
      <c r="CWV43" s="730"/>
      <c r="CWW43" s="730"/>
      <c r="CWX43" s="730"/>
      <c r="CWY43" s="730"/>
      <c r="CWZ43" s="730"/>
      <c r="CXA43" s="730"/>
      <c r="CXB43" s="730"/>
      <c r="CXC43" s="730"/>
      <c r="CXD43" s="730"/>
      <c r="CXE43" s="730"/>
      <c r="CXF43" s="730"/>
      <c r="CXG43" s="730"/>
      <c r="CXH43" s="730"/>
      <c r="CXI43" s="730"/>
      <c r="CXJ43" s="730"/>
      <c r="CXK43" s="730"/>
      <c r="CXL43" s="730"/>
      <c r="CXM43" s="730"/>
      <c r="CXN43" s="730"/>
      <c r="CXO43" s="730"/>
      <c r="CXP43" s="730"/>
      <c r="CXQ43" s="730"/>
      <c r="CXR43" s="730"/>
      <c r="CXS43" s="730"/>
      <c r="CXT43" s="730"/>
      <c r="CXU43" s="730"/>
      <c r="CXV43" s="730"/>
      <c r="CXW43" s="730"/>
      <c r="CXX43" s="730"/>
      <c r="CXY43" s="730"/>
      <c r="CXZ43" s="730"/>
      <c r="CYA43" s="730"/>
      <c r="CYB43" s="730"/>
      <c r="CYC43" s="730"/>
      <c r="CYD43" s="730"/>
      <c r="CYE43" s="730"/>
      <c r="CYF43" s="730"/>
      <c r="CYG43" s="730"/>
      <c r="CYH43" s="730"/>
      <c r="CYI43" s="730"/>
      <c r="CYJ43" s="730"/>
      <c r="CYK43" s="730"/>
      <c r="CYL43" s="730"/>
      <c r="CYM43" s="730"/>
      <c r="CYN43" s="730"/>
      <c r="CYO43" s="730"/>
      <c r="CYP43" s="730"/>
      <c r="CYQ43" s="730"/>
      <c r="CYR43" s="730"/>
      <c r="CYS43" s="730"/>
      <c r="CYT43" s="730"/>
      <c r="CYU43" s="730"/>
      <c r="CYV43" s="730"/>
      <c r="CYW43" s="730"/>
      <c r="CYX43" s="730"/>
      <c r="CYY43" s="730"/>
      <c r="CYZ43" s="730"/>
      <c r="CZA43" s="730"/>
      <c r="CZB43" s="730"/>
      <c r="CZC43" s="730"/>
      <c r="CZD43" s="730"/>
      <c r="CZE43" s="730"/>
      <c r="CZF43" s="730"/>
      <c r="CZG43" s="730"/>
      <c r="CZH43" s="730"/>
      <c r="CZI43" s="730"/>
      <c r="CZJ43" s="730"/>
      <c r="CZK43" s="730"/>
      <c r="CZL43" s="730"/>
      <c r="CZM43" s="730"/>
      <c r="CZN43" s="730"/>
      <c r="CZO43" s="730"/>
      <c r="CZP43" s="730"/>
      <c r="CZQ43" s="730"/>
      <c r="CZR43" s="730"/>
      <c r="CZS43" s="730"/>
      <c r="CZT43" s="730"/>
      <c r="CZU43" s="730"/>
      <c r="CZV43" s="730"/>
      <c r="CZW43" s="730"/>
      <c r="CZX43" s="730"/>
      <c r="CZY43" s="730"/>
      <c r="CZZ43" s="730"/>
      <c r="DAA43" s="730"/>
      <c r="DAB43" s="730"/>
      <c r="DAC43" s="730"/>
      <c r="DAD43" s="730"/>
      <c r="DAE43" s="730"/>
      <c r="DAF43" s="730"/>
      <c r="DAG43" s="730"/>
      <c r="DAH43" s="730"/>
      <c r="DAI43" s="730"/>
      <c r="DAJ43" s="730"/>
      <c r="DAK43" s="730"/>
      <c r="DAL43" s="730"/>
      <c r="DAM43" s="730"/>
      <c r="DAN43" s="730"/>
      <c r="DAO43" s="730"/>
      <c r="DAP43" s="730"/>
      <c r="DAQ43" s="730"/>
      <c r="DAR43" s="730"/>
      <c r="DAS43" s="730"/>
      <c r="DAT43" s="730"/>
      <c r="DAU43" s="730"/>
      <c r="DAV43" s="730"/>
      <c r="DAW43" s="730"/>
      <c r="DAX43" s="730"/>
      <c r="DAY43" s="730"/>
      <c r="DAZ43" s="730"/>
      <c r="DBA43" s="730"/>
      <c r="DBB43" s="730"/>
      <c r="DBC43" s="730"/>
      <c r="DBD43" s="730"/>
      <c r="DBE43" s="730"/>
      <c r="DBF43" s="730"/>
      <c r="DBG43" s="730"/>
      <c r="DBH43" s="730"/>
      <c r="DBI43" s="730"/>
      <c r="DBJ43" s="730"/>
      <c r="DBK43" s="730"/>
      <c r="DBL43" s="730"/>
      <c r="DBM43" s="730"/>
      <c r="DBN43" s="730"/>
      <c r="DBO43" s="730"/>
      <c r="DBP43" s="730"/>
      <c r="DBQ43" s="730"/>
      <c r="DBR43" s="730"/>
      <c r="DBS43" s="730"/>
      <c r="DBT43" s="730"/>
      <c r="DBU43" s="730"/>
      <c r="DBV43" s="730"/>
      <c r="DBW43" s="730"/>
      <c r="DBX43" s="730"/>
      <c r="DBY43" s="730"/>
      <c r="DBZ43" s="730"/>
      <c r="DCA43" s="730"/>
      <c r="DCB43" s="730"/>
      <c r="DCC43" s="730"/>
      <c r="DCD43" s="730"/>
      <c r="DCE43" s="730"/>
      <c r="DCF43" s="730"/>
      <c r="DCG43" s="730"/>
      <c r="DCH43" s="730"/>
      <c r="DCI43" s="730"/>
      <c r="DCJ43" s="730"/>
      <c r="DCK43" s="730"/>
      <c r="DCL43" s="730"/>
      <c r="DCM43" s="730"/>
      <c r="DCN43" s="730"/>
      <c r="DCO43" s="730"/>
      <c r="DCP43" s="730"/>
      <c r="DCQ43" s="730"/>
      <c r="DCR43" s="730"/>
      <c r="DCS43" s="730"/>
      <c r="DCT43" s="730"/>
      <c r="DCU43" s="730"/>
      <c r="DCV43" s="730"/>
      <c r="DCW43" s="730"/>
      <c r="DCX43" s="730"/>
      <c r="DCY43" s="730"/>
      <c r="DCZ43" s="730"/>
      <c r="DDA43" s="730"/>
      <c r="DDB43" s="730"/>
      <c r="DDC43" s="730"/>
      <c r="DDD43" s="730"/>
      <c r="DDE43" s="730"/>
      <c r="DDF43" s="730"/>
      <c r="DDG43" s="730"/>
      <c r="DDH43" s="730"/>
      <c r="DDI43" s="730"/>
      <c r="DDJ43" s="730"/>
      <c r="DDK43" s="730"/>
      <c r="DDL43" s="730"/>
      <c r="DDM43" s="730"/>
      <c r="DDN43" s="730"/>
      <c r="DDO43" s="730"/>
      <c r="DDP43" s="730"/>
      <c r="DDQ43" s="730"/>
      <c r="DDR43" s="730"/>
      <c r="DDS43" s="730"/>
      <c r="DDT43" s="730"/>
      <c r="DDU43" s="730"/>
      <c r="DDV43" s="730"/>
      <c r="DDW43" s="730"/>
      <c r="DDX43" s="730"/>
      <c r="DDY43" s="730"/>
      <c r="DDZ43" s="730"/>
      <c r="DEA43" s="730"/>
      <c r="DEB43" s="730"/>
      <c r="DEC43" s="730"/>
      <c r="DED43" s="730"/>
      <c r="DEE43" s="730"/>
      <c r="DEF43" s="730"/>
      <c r="DEG43" s="730"/>
      <c r="DEH43" s="730"/>
      <c r="DEI43" s="730"/>
      <c r="DEJ43" s="730"/>
      <c r="DEK43" s="730"/>
      <c r="DEL43" s="730"/>
      <c r="DEM43" s="730"/>
      <c r="DEN43" s="730"/>
      <c r="DEO43" s="730"/>
      <c r="DEP43" s="730"/>
      <c r="DEQ43" s="730"/>
      <c r="DER43" s="730"/>
      <c r="DES43" s="730"/>
      <c r="DET43" s="730"/>
      <c r="DEU43" s="730"/>
      <c r="DEV43" s="730"/>
      <c r="DEW43" s="730"/>
      <c r="DEX43" s="730"/>
      <c r="DEY43" s="730"/>
      <c r="DEZ43" s="730"/>
      <c r="DFA43" s="730"/>
      <c r="DFB43" s="730"/>
      <c r="DFC43" s="730"/>
      <c r="DFD43" s="730"/>
      <c r="DFE43" s="730"/>
      <c r="DFF43" s="730"/>
      <c r="DFG43" s="730"/>
      <c r="DFH43" s="730"/>
      <c r="DFI43" s="730"/>
      <c r="DFJ43" s="730"/>
      <c r="DFK43" s="730"/>
      <c r="DFL43" s="730"/>
      <c r="DFM43" s="730"/>
      <c r="DFN43" s="730"/>
      <c r="DFO43" s="730"/>
      <c r="DFP43" s="730"/>
      <c r="DFQ43" s="730"/>
      <c r="DFR43" s="730"/>
      <c r="DFS43" s="730"/>
      <c r="DFT43" s="730"/>
      <c r="DFU43" s="730"/>
      <c r="DFV43" s="730"/>
      <c r="DFW43" s="730"/>
      <c r="DFX43" s="730"/>
      <c r="DFY43" s="730"/>
      <c r="DFZ43" s="730"/>
      <c r="DGA43" s="730"/>
      <c r="DGB43" s="730"/>
      <c r="DGC43" s="730"/>
      <c r="DGD43" s="730"/>
      <c r="DGE43" s="730"/>
      <c r="DGF43" s="730"/>
      <c r="DGG43" s="730"/>
      <c r="DGH43" s="730"/>
      <c r="DGI43" s="730"/>
      <c r="DGJ43" s="730"/>
      <c r="DGK43" s="730"/>
      <c r="DGL43" s="730"/>
      <c r="DGM43" s="730"/>
      <c r="DGN43" s="730"/>
      <c r="DGO43" s="730"/>
      <c r="DGP43" s="730"/>
      <c r="DGQ43" s="730"/>
      <c r="DGR43" s="730"/>
      <c r="DGS43" s="730"/>
      <c r="DGT43" s="730"/>
      <c r="DGU43" s="730"/>
      <c r="DGV43" s="730"/>
      <c r="DGW43" s="730"/>
      <c r="DGX43" s="730"/>
      <c r="DGY43" s="730"/>
      <c r="DGZ43" s="730"/>
      <c r="DHA43" s="730"/>
      <c r="DHB43" s="730"/>
      <c r="DHC43" s="730"/>
      <c r="DHD43" s="730"/>
      <c r="DHE43" s="730"/>
      <c r="DHF43" s="730"/>
      <c r="DHG43" s="730"/>
      <c r="DHH43" s="730"/>
      <c r="DHI43" s="730"/>
      <c r="DHJ43" s="730"/>
      <c r="DHK43" s="730"/>
      <c r="DHL43" s="730"/>
      <c r="DHM43" s="730"/>
      <c r="DHN43" s="730"/>
      <c r="DHO43" s="730"/>
      <c r="DHP43" s="730"/>
      <c r="DHQ43" s="730"/>
      <c r="DHR43" s="730"/>
      <c r="DHS43" s="730"/>
      <c r="DHT43" s="730"/>
      <c r="DHU43" s="730"/>
      <c r="DHV43" s="730"/>
      <c r="DHW43" s="730"/>
      <c r="DHX43" s="730"/>
      <c r="DHY43" s="730"/>
      <c r="DHZ43" s="730"/>
      <c r="DIA43" s="730"/>
      <c r="DIB43" s="730"/>
      <c r="DIC43" s="730"/>
      <c r="DID43" s="730"/>
      <c r="DIE43" s="730"/>
      <c r="DIF43" s="730"/>
      <c r="DIG43" s="730"/>
      <c r="DIH43" s="730"/>
      <c r="DII43" s="730"/>
      <c r="DIJ43" s="730"/>
      <c r="DIK43" s="730"/>
      <c r="DIL43" s="730"/>
      <c r="DIM43" s="730"/>
      <c r="DIN43" s="730"/>
      <c r="DIO43" s="730"/>
      <c r="DIP43" s="730"/>
      <c r="DIQ43" s="730"/>
      <c r="DIR43" s="730"/>
      <c r="DIS43" s="730"/>
      <c r="DIT43" s="730"/>
      <c r="DIU43" s="730"/>
      <c r="DIV43" s="730"/>
      <c r="DIW43" s="730"/>
      <c r="DIX43" s="730"/>
      <c r="DIY43" s="730"/>
      <c r="DIZ43" s="730"/>
      <c r="DJA43" s="730"/>
      <c r="DJB43" s="730"/>
      <c r="DJC43" s="730"/>
      <c r="DJD43" s="730"/>
      <c r="DJE43" s="730"/>
      <c r="DJF43" s="730"/>
      <c r="DJG43" s="730"/>
      <c r="DJH43" s="730"/>
      <c r="DJI43" s="730"/>
      <c r="DJJ43" s="730"/>
      <c r="DJK43" s="730"/>
      <c r="DJL43" s="730"/>
      <c r="DJM43" s="730"/>
      <c r="DJN43" s="730"/>
      <c r="DJO43" s="730"/>
      <c r="DJP43" s="730"/>
      <c r="DJQ43" s="730"/>
      <c r="DJR43" s="730"/>
      <c r="DJS43" s="730"/>
      <c r="DJT43" s="730"/>
      <c r="DJU43" s="730"/>
      <c r="DJV43" s="730"/>
      <c r="DJW43" s="730"/>
      <c r="DJX43" s="730"/>
      <c r="DJY43" s="730"/>
      <c r="DJZ43" s="730"/>
      <c r="DKA43" s="730"/>
      <c r="DKB43" s="730"/>
      <c r="DKC43" s="730"/>
      <c r="DKD43" s="730"/>
      <c r="DKE43" s="730"/>
      <c r="DKF43" s="730"/>
      <c r="DKG43" s="730"/>
      <c r="DKH43" s="730"/>
      <c r="DKI43" s="730"/>
      <c r="DKJ43" s="730"/>
      <c r="DKK43" s="730"/>
      <c r="DKL43" s="730"/>
      <c r="DKM43" s="730"/>
      <c r="DKN43" s="730"/>
      <c r="DKO43" s="730"/>
      <c r="DKP43" s="730"/>
      <c r="DKQ43" s="730"/>
      <c r="DKR43" s="730"/>
      <c r="DKS43" s="730"/>
      <c r="DKT43" s="730"/>
      <c r="DKU43" s="730"/>
      <c r="DKV43" s="730"/>
      <c r="DKW43" s="730"/>
      <c r="DKX43" s="730"/>
      <c r="DKY43" s="730"/>
      <c r="DKZ43" s="730"/>
      <c r="DLA43" s="730"/>
      <c r="DLB43" s="730"/>
      <c r="DLC43" s="730"/>
      <c r="DLD43" s="730"/>
      <c r="DLE43" s="730"/>
      <c r="DLF43" s="730"/>
      <c r="DLG43" s="730"/>
      <c r="DLH43" s="730"/>
      <c r="DLI43" s="730"/>
      <c r="DLJ43" s="730"/>
      <c r="DLK43" s="730"/>
      <c r="DLL43" s="730"/>
      <c r="DLM43" s="730"/>
      <c r="DLN43" s="730"/>
      <c r="DLO43" s="730"/>
      <c r="DLP43" s="730"/>
      <c r="DLQ43" s="730"/>
      <c r="DLR43" s="730"/>
      <c r="DLS43" s="730"/>
      <c r="DLT43" s="730"/>
      <c r="DLU43" s="730"/>
      <c r="DLV43" s="730"/>
      <c r="DLW43" s="730"/>
      <c r="DLX43" s="730"/>
      <c r="DLY43" s="730"/>
      <c r="DLZ43" s="730"/>
      <c r="DMA43" s="730"/>
      <c r="DMB43" s="730"/>
      <c r="DMC43" s="730"/>
      <c r="DMD43" s="730"/>
      <c r="DME43" s="730"/>
      <c r="DMF43" s="730"/>
      <c r="DMG43" s="730"/>
      <c r="DMH43" s="730"/>
      <c r="DMI43" s="730"/>
      <c r="DMJ43" s="730"/>
      <c r="DMK43" s="730"/>
      <c r="DML43" s="730"/>
      <c r="DMM43" s="730"/>
      <c r="DMN43" s="730"/>
      <c r="DMO43" s="730"/>
      <c r="DMP43" s="730"/>
      <c r="DMQ43" s="730"/>
      <c r="DMR43" s="730"/>
      <c r="DMS43" s="730"/>
      <c r="DMT43" s="730"/>
      <c r="DMU43" s="730"/>
      <c r="DMV43" s="730"/>
      <c r="DMW43" s="730"/>
      <c r="DMX43" s="730"/>
      <c r="DMY43" s="730"/>
      <c r="DMZ43" s="730"/>
      <c r="DNA43" s="730"/>
      <c r="DNB43" s="730"/>
      <c r="DNC43" s="730"/>
      <c r="DND43" s="730"/>
      <c r="DNE43" s="730"/>
      <c r="DNF43" s="730"/>
      <c r="DNG43" s="730"/>
      <c r="DNH43" s="730"/>
      <c r="DNI43" s="730"/>
      <c r="DNJ43" s="730"/>
      <c r="DNK43" s="730"/>
      <c r="DNL43" s="730"/>
      <c r="DNM43" s="730"/>
      <c r="DNN43" s="730"/>
      <c r="DNO43" s="730"/>
      <c r="DNP43" s="730"/>
      <c r="DNQ43" s="730"/>
      <c r="DNR43" s="730"/>
      <c r="DNS43" s="730"/>
      <c r="DNT43" s="730"/>
      <c r="DNU43" s="730"/>
      <c r="DNV43" s="730"/>
      <c r="DNW43" s="730"/>
      <c r="DNX43" s="730"/>
      <c r="DNY43" s="730"/>
      <c r="DNZ43" s="730"/>
      <c r="DOA43" s="730"/>
      <c r="DOB43" s="730"/>
      <c r="DOC43" s="730"/>
      <c r="DOD43" s="730"/>
      <c r="DOE43" s="730"/>
      <c r="DOF43" s="730"/>
      <c r="DOG43" s="730"/>
      <c r="DOH43" s="730"/>
      <c r="DOI43" s="730"/>
      <c r="DOJ43" s="730"/>
      <c r="DOK43" s="730"/>
      <c r="DOL43" s="730"/>
      <c r="DOM43" s="730"/>
      <c r="DON43" s="730"/>
      <c r="DOO43" s="730"/>
      <c r="DOP43" s="730"/>
      <c r="DOQ43" s="730"/>
      <c r="DOR43" s="730"/>
      <c r="DOS43" s="730"/>
      <c r="DOT43" s="730"/>
      <c r="DOU43" s="730"/>
      <c r="DOV43" s="730"/>
      <c r="DOW43" s="730"/>
      <c r="DOX43" s="730"/>
      <c r="DOY43" s="730"/>
      <c r="DOZ43" s="730"/>
      <c r="DPA43" s="730"/>
      <c r="DPB43" s="730"/>
      <c r="DPC43" s="730"/>
      <c r="DPD43" s="730"/>
      <c r="DPE43" s="730"/>
      <c r="DPF43" s="730"/>
      <c r="DPG43" s="730"/>
      <c r="DPH43" s="730"/>
      <c r="DPI43" s="730"/>
      <c r="DPJ43" s="730"/>
      <c r="DPK43" s="730"/>
      <c r="DPL43" s="730"/>
      <c r="DPM43" s="730"/>
      <c r="DPN43" s="730"/>
      <c r="DPO43" s="730"/>
      <c r="DPP43" s="730"/>
      <c r="DPQ43" s="730"/>
      <c r="DPR43" s="730"/>
      <c r="DPS43" s="730"/>
      <c r="DPT43" s="730"/>
      <c r="DPU43" s="730"/>
      <c r="DPV43" s="730"/>
      <c r="DPW43" s="730"/>
      <c r="DPX43" s="730"/>
      <c r="DPY43" s="730"/>
      <c r="DPZ43" s="730"/>
      <c r="DQA43" s="730"/>
      <c r="DQB43" s="730"/>
      <c r="DQC43" s="730"/>
      <c r="DQD43" s="730"/>
      <c r="DQE43" s="730"/>
      <c r="DQF43" s="730"/>
      <c r="DQG43" s="730"/>
      <c r="DQH43" s="730"/>
      <c r="DQI43" s="730"/>
      <c r="DQJ43" s="730"/>
      <c r="DQK43" s="730"/>
      <c r="DQL43" s="730"/>
      <c r="DQM43" s="730"/>
      <c r="DQN43" s="730"/>
      <c r="DQO43" s="730"/>
      <c r="DQP43" s="730"/>
      <c r="DQQ43" s="730"/>
      <c r="DQR43" s="730"/>
      <c r="DQS43" s="730"/>
      <c r="DQT43" s="730"/>
      <c r="DQU43" s="730"/>
      <c r="DQV43" s="730"/>
      <c r="DQW43" s="730"/>
      <c r="DQX43" s="730"/>
      <c r="DQY43" s="730"/>
      <c r="DQZ43" s="730"/>
      <c r="DRA43" s="730"/>
      <c r="DRB43" s="730"/>
      <c r="DRC43" s="730"/>
      <c r="DRD43" s="730"/>
      <c r="DRE43" s="730"/>
      <c r="DRF43" s="730"/>
      <c r="DRG43" s="730"/>
      <c r="DRH43" s="730"/>
      <c r="DRI43" s="730"/>
      <c r="DRJ43" s="730"/>
      <c r="DRK43" s="730"/>
      <c r="DRL43" s="730"/>
      <c r="DRM43" s="730"/>
      <c r="DRN43" s="730"/>
      <c r="DRO43" s="730"/>
      <c r="DRP43" s="730"/>
      <c r="DRQ43" s="730"/>
      <c r="DRR43" s="730"/>
      <c r="DRS43" s="730"/>
      <c r="DRT43" s="730"/>
      <c r="DRU43" s="730"/>
      <c r="DRV43" s="730"/>
      <c r="DRW43" s="730"/>
      <c r="DRX43" s="730"/>
      <c r="DRY43" s="730"/>
      <c r="DRZ43" s="730"/>
      <c r="DSA43" s="730"/>
      <c r="DSB43" s="730"/>
      <c r="DSC43" s="730"/>
      <c r="DSD43" s="730"/>
      <c r="DSE43" s="730"/>
      <c r="DSF43" s="730"/>
      <c r="DSG43" s="730"/>
      <c r="DSH43" s="730"/>
      <c r="DSI43" s="730"/>
      <c r="DSJ43" s="730"/>
      <c r="DSK43" s="730"/>
      <c r="DSL43" s="730"/>
      <c r="DSM43" s="730"/>
      <c r="DSN43" s="730"/>
      <c r="DSO43" s="730"/>
      <c r="DSP43" s="730"/>
      <c r="DSQ43" s="730"/>
      <c r="DSR43" s="730"/>
      <c r="DSS43" s="730"/>
      <c r="DST43" s="730"/>
      <c r="DSU43" s="730"/>
      <c r="DSV43" s="730"/>
      <c r="DSW43" s="730"/>
      <c r="DSX43" s="730"/>
      <c r="DSY43" s="730"/>
      <c r="DSZ43" s="730"/>
      <c r="DTA43" s="730"/>
      <c r="DTB43" s="730"/>
      <c r="DTC43" s="730"/>
      <c r="DTD43" s="730"/>
      <c r="DTE43" s="730"/>
      <c r="DTF43" s="730"/>
      <c r="DTG43" s="730"/>
      <c r="DTH43" s="730"/>
      <c r="DTI43" s="730"/>
      <c r="DTJ43" s="730"/>
      <c r="DTK43" s="730"/>
      <c r="DTL43" s="730"/>
      <c r="DTM43" s="730"/>
      <c r="DTN43" s="730"/>
      <c r="DTO43" s="730"/>
      <c r="DTP43" s="730"/>
      <c r="DTQ43" s="730"/>
      <c r="DTR43" s="730"/>
      <c r="DTS43" s="730"/>
      <c r="DTT43" s="730"/>
      <c r="DTU43" s="730"/>
      <c r="DTV43" s="730"/>
      <c r="DTW43" s="730"/>
      <c r="DTX43" s="730"/>
      <c r="DTY43" s="730"/>
      <c r="DTZ43" s="730"/>
      <c r="DUA43" s="730"/>
      <c r="DUB43" s="730"/>
      <c r="DUC43" s="730"/>
      <c r="DUD43" s="730"/>
      <c r="DUE43" s="730"/>
      <c r="DUF43" s="730"/>
      <c r="DUG43" s="730"/>
      <c r="DUH43" s="730"/>
      <c r="DUI43" s="730"/>
      <c r="DUJ43" s="730"/>
      <c r="DUK43" s="730"/>
      <c r="DUL43" s="730"/>
      <c r="DUM43" s="730"/>
      <c r="DUN43" s="730"/>
      <c r="DUO43" s="730"/>
      <c r="DUP43" s="730"/>
      <c r="DUQ43" s="730"/>
      <c r="DUR43" s="730"/>
      <c r="DUS43" s="730"/>
      <c r="DUT43" s="730"/>
      <c r="DUU43" s="730"/>
      <c r="DUV43" s="730"/>
      <c r="DUW43" s="730"/>
      <c r="DUX43" s="730"/>
      <c r="DUY43" s="730"/>
      <c r="DUZ43" s="730"/>
      <c r="DVA43" s="730"/>
      <c r="DVB43" s="730"/>
      <c r="DVC43" s="730"/>
      <c r="DVD43" s="730"/>
      <c r="DVE43" s="730"/>
      <c r="DVF43" s="730"/>
      <c r="DVG43" s="730"/>
      <c r="DVH43" s="730"/>
      <c r="DVI43" s="730"/>
      <c r="DVJ43" s="730"/>
      <c r="DVK43" s="730"/>
      <c r="DVL43" s="730"/>
      <c r="DVM43" s="730"/>
      <c r="DVN43" s="730"/>
      <c r="DVO43" s="730"/>
      <c r="DVP43" s="730"/>
      <c r="DVQ43" s="730"/>
      <c r="DVR43" s="730"/>
      <c r="DVS43" s="730"/>
      <c r="DVT43" s="730"/>
      <c r="DVU43" s="730"/>
      <c r="DVV43" s="730"/>
      <c r="DVW43" s="730"/>
      <c r="DVX43" s="730"/>
      <c r="DVY43" s="730"/>
      <c r="DVZ43" s="730"/>
      <c r="DWA43" s="730"/>
      <c r="DWB43" s="730"/>
      <c r="DWC43" s="730"/>
      <c r="DWD43" s="730"/>
      <c r="DWE43" s="730"/>
      <c r="DWF43" s="730"/>
      <c r="DWG43" s="730"/>
      <c r="DWH43" s="730"/>
      <c r="DWI43" s="730"/>
      <c r="DWJ43" s="730"/>
      <c r="DWK43" s="730"/>
      <c r="DWL43" s="730"/>
      <c r="DWM43" s="730"/>
      <c r="DWN43" s="730"/>
      <c r="DWO43" s="730"/>
      <c r="DWP43" s="730"/>
      <c r="DWQ43" s="730"/>
      <c r="DWR43" s="730"/>
      <c r="DWS43" s="730"/>
      <c r="DWT43" s="730"/>
      <c r="DWU43" s="730"/>
      <c r="DWV43" s="730"/>
      <c r="DWW43" s="730"/>
      <c r="DWX43" s="730"/>
      <c r="DWY43" s="730"/>
      <c r="DWZ43" s="730"/>
      <c r="DXA43" s="730"/>
      <c r="DXB43" s="730"/>
      <c r="DXC43" s="730"/>
      <c r="DXD43" s="730"/>
      <c r="DXE43" s="730"/>
      <c r="DXF43" s="730"/>
      <c r="DXG43" s="730"/>
      <c r="DXH43" s="730"/>
      <c r="DXI43" s="730"/>
      <c r="DXJ43" s="730"/>
      <c r="DXK43" s="730"/>
      <c r="DXL43" s="730"/>
      <c r="DXM43" s="730"/>
      <c r="DXN43" s="730"/>
      <c r="DXO43" s="730"/>
      <c r="DXP43" s="730"/>
      <c r="DXQ43" s="730"/>
      <c r="DXR43" s="730"/>
      <c r="DXS43" s="730"/>
      <c r="DXT43" s="730"/>
      <c r="DXU43" s="730"/>
      <c r="DXV43" s="730"/>
      <c r="DXW43" s="730"/>
      <c r="DXX43" s="730"/>
      <c r="DXY43" s="730"/>
      <c r="DXZ43" s="730"/>
      <c r="DYA43" s="730"/>
      <c r="DYB43" s="730"/>
      <c r="DYC43" s="730"/>
      <c r="DYD43" s="730"/>
      <c r="DYE43" s="730"/>
      <c r="DYF43" s="730"/>
      <c r="DYG43" s="730"/>
      <c r="DYH43" s="730"/>
      <c r="DYI43" s="730"/>
      <c r="DYJ43" s="730"/>
      <c r="DYK43" s="730"/>
      <c r="DYL43" s="730"/>
      <c r="DYM43" s="730"/>
      <c r="DYN43" s="730"/>
      <c r="DYO43" s="730"/>
      <c r="DYP43" s="730"/>
      <c r="DYQ43" s="730"/>
      <c r="DYR43" s="730"/>
      <c r="DYS43" s="730"/>
      <c r="DYT43" s="730"/>
      <c r="DYU43" s="730"/>
      <c r="DYV43" s="730"/>
      <c r="DYW43" s="730"/>
      <c r="DYX43" s="730"/>
      <c r="DYY43" s="730"/>
      <c r="DYZ43" s="730"/>
      <c r="DZA43" s="730"/>
      <c r="DZB43" s="730"/>
      <c r="DZC43" s="730"/>
      <c r="DZD43" s="730"/>
      <c r="DZE43" s="730"/>
      <c r="DZF43" s="730"/>
      <c r="DZG43" s="730"/>
      <c r="DZH43" s="730"/>
      <c r="DZI43" s="730"/>
      <c r="DZJ43" s="730"/>
      <c r="DZK43" s="730"/>
      <c r="DZL43" s="730"/>
      <c r="DZM43" s="730"/>
      <c r="DZN43" s="730"/>
      <c r="DZO43" s="730"/>
      <c r="DZP43" s="730"/>
      <c r="DZQ43" s="730"/>
      <c r="DZR43" s="730"/>
      <c r="DZS43" s="730"/>
      <c r="DZT43" s="730"/>
      <c r="DZU43" s="730"/>
      <c r="DZV43" s="730"/>
      <c r="DZW43" s="730"/>
      <c r="DZX43" s="730"/>
      <c r="DZY43" s="730"/>
      <c r="DZZ43" s="730"/>
      <c r="EAA43" s="730"/>
      <c r="EAB43" s="730"/>
      <c r="EAC43" s="730"/>
      <c r="EAD43" s="730"/>
      <c r="EAE43" s="730"/>
      <c r="EAF43" s="730"/>
      <c r="EAG43" s="730"/>
      <c r="EAH43" s="730"/>
      <c r="EAI43" s="730"/>
      <c r="EAJ43" s="730"/>
      <c r="EAK43" s="730"/>
      <c r="EAL43" s="730"/>
      <c r="EAM43" s="730"/>
      <c r="EAN43" s="730"/>
      <c r="EAO43" s="730"/>
      <c r="EAP43" s="730"/>
      <c r="EAQ43" s="730"/>
      <c r="EAR43" s="730"/>
      <c r="EAS43" s="730"/>
      <c r="EAT43" s="730"/>
      <c r="EAU43" s="730"/>
      <c r="EAV43" s="730"/>
      <c r="EAW43" s="730"/>
      <c r="EAX43" s="730"/>
      <c r="EAY43" s="730"/>
      <c r="EAZ43" s="730"/>
      <c r="EBA43" s="730"/>
      <c r="EBB43" s="730"/>
      <c r="EBC43" s="730"/>
      <c r="EBD43" s="730"/>
      <c r="EBE43" s="730"/>
      <c r="EBF43" s="730"/>
      <c r="EBG43" s="730"/>
      <c r="EBH43" s="730"/>
      <c r="EBI43" s="730"/>
      <c r="EBJ43" s="730"/>
      <c r="EBK43" s="730"/>
      <c r="EBL43" s="730"/>
      <c r="EBM43" s="730"/>
      <c r="EBN43" s="730"/>
      <c r="EBO43" s="730"/>
      <c r="EBP43" s="730"/>
      <c r="EBQ43" s="730"/>
      <c r="EBR43" s="730"/>
      <c r="EBS43" s="730"/>
      <c r="EBT43" s="730"/>
      <c r="EBU43" s="730"/>
      <c r="EBV43" s="730"/>
      <c r="EBW43" s="730"/>
      <c r="EBX43" s="730"/>
      <c r="EBY43" s="730"/>
      <c r="EBZ43" s="730"/>
      <c r="ECA43" s="730"/>
      <c r="ECB43" s="730"/>
      <c r="ECC43" s="730"/>
      <c r="ECD43" s="730"/>
      <c r="ECE43" s="730"/>
      <c r="ECF43" s="730"/>
      <c r="ECG43" s="730"/>
      <c r="ECH43" s="730"/>
      <c r="ECI43" s="730"/>
      <c r="ECJ43" s="730"/>
      <c r="ECK43" s="730"/>
      <c r="ECL43" s="730"/>
      <c r="ECM43" s="730"/>
      <c r="ECN43" s="730"/>
      <c r="ECO43" s="730"/>
      <c r="ECP43" s="730"/>
      <c r="ECQ43" s="730"/>
      <c r="ECR43" s="730"/>
      <c r="ECS43" s="730"/>
      <c r="ECT43" s="730"/>
      <c r="ECU43" s="730"/>
      <c r="ECV43" s="730"/>
      <c r="ECW43" s="730"/>
      <c r="ECX43" s="730"/>
      <c r="ECY43" s="730"/>
      <c r="ECZ43" s="730"/>
      <c r="EDA43" s="730"/>
      <c r="EDB43" s="730"/>
      <c r="EDC43" s="730"/>
      <c r="EDD43" s="730"/>
      <c r="EDE43" s="730"/>
      <c r="EDF43" s="730"/>
      <c r="EDG43" s="730"/>
      <c r="EDH43" s="730"/>
      <c r="EDI43" s="730"/>
      <c r="EDJ43" s="730"/>
      <c r="EDK43" s="730"/>
      <c r="EDL43" s="730"/>
      <c r="EDM43" s="730"/>
      <c r="EDN43" s="730"/>
      <c r="EDO43" s="730"/>
      <c r="EDP43" s="730"/>
      <c r="EDQ43" s="730"/>
      <c r="EDR43" s="730"/>
      <c r="EDS43" s="730"/>
      <c r="EDT43" s="730"/>
      <c r="EDU43" s="730"/>
      <c r="EDV43" s="730"/>
      <c r="EDW43" s="730"/>
      <c r="EDX43" s="730"/>
      <c r="EDY43" s="730"/>
      <c r="EDZ43" s="730"/>
      <c r="EEA43" s="730"/>
      <c r="EEB43" s="730"/>
      <c r="EEC43" s="730"/>
      <c r="EED43" s="730"/>
      <c r="EEE43" s="730"/>
      <c r="EEF43" s="730"/>
      <c r="EEG43" s="730"/>
      <c r="EEH43" s="730"/>
      <c r="EEI43" s="730"/>
      <c r="EEJ43" s="730"/>
      <c r="EEK43" s="730"/>
      <c r="EEL43" s="730"/>
      <c r="EEM43" s="730"/>
      <c r="EEN43" s="730"/>
      <c r="EEO43" s="730"/>
      <c r="EEP43" s="730"/>
      <c r="EEQ43" s="730"/>
      <c r="EER43" s="730"/>
      <c r="EES43" s="730"/>
      <c r="EET43" s="730"/>
      <c r="EEU43" s="730"/>
      <c r="EEV43" s="730"/>
      <c r="EEW43" s="730"/>
      <c r="EEX43" s="730"/>
      <c r="EEY43" s="730"/>
      <c r="EEZ43" s="730"/>
      <c r="EFA43" s="730"/>
      <c r="EFB43" s="730"/>
      <c r="EFC43" s="730"/>
      <c r="EFD43" s="730"/>
      <c r="EFE43" s="730"/>
      <c r="EFF43" s="730"/>
      <c r="EFG43" s="730"/>
      <c r="EFH43" s="730"/>
      <c r="EFI43" s="730"/>
      <c r="EFJ43" s="730"/>
      <c r="EFK43" s="730"/>
      <c r="EFL43" s="730"/>
      <c r="EFM43" s="730"/>
      <c r="EFN43" s="730"/>
      <c r="EFO43" s="730"/>
      <c r="EFP43" s="730"/>
      <c r="EFQ43" s="730"/>
      <c r="EFR43" s="730"/>
      <c r="EFS43" s="730"/>
      <c r="EFT43" s="730"/>
      <c r="EFU43" s="730"/>
      <c r="EFV43" s="730"/>
      <c r="EFW43" s="730"/>
      <c r="EFX43" s="730"/>
      <c r="EFY43" s="730"/>
      <c r="EFZ43" s="730"/>
      <c r="EGA43" s="730"/>
      <c r="EGB43" s="730"/>
      <c r="EGC43" s="730"/>
      <c r="EGD43" s="730"/>
      <c r="EGE43" s="730"/>
      <c r="EGF43" s="730"/>
      <c r="EGG43" s="730"/>
      <c r="EGH43" s="730"/>
      <c r="EGI43" s="730"/>
      <c r="EGJ43" s="730"/>
      <c r="EGK43" s="730"/>
      <c r="EGL43" s="730"/>
      <c r="EGM43" s="730"/>
      <c r="EGN43" s="730"/>
      <c r="EGO43" s="730"/>
      <c r="EGP43" s="730"/>
      <c r="EGQ43" s="730"/>
      <c r="EGR43" s="730"/>
      <c r="EGS43" s="730"/>
      <c r="EGT43" s="730"/>
      <c r="EGU43" s="730"/>
      <c r="EGV43" s="730"/>
      <c r="EGW43" s="730"/>
      <c r="EGX43" s="730"/>
      <c r="EGY43" s="730"/>
      <c r="EGZ43" s="730"/>
      <c r="EHA43" s="730"/>
      <c r="EHB43" s="730"/>
      <c r="EHC43" s="730"/>
      <c r="EHD43" s="730"/>
      <c r="EHE43" s="730"/>
      <c r="EHF43" s="730"/>
      <c r="EHG43" s="730"/>
      <c r="EHH43" s="730"/>
      <c r="EHI43" s="730"/>
      <c r="EHJ43" s="730"/>
      <c r="EHK43" s="730"/>
      <c r="EHL43" s="730"/>
      <c r="EHM43" s="730"/>
      <c r="EHN43" s="730"/>
      <c r="EHO43" s="730"/>
      <c r="EHP43" s="730"/>
      <c r="EHQ43" s="730"/>
      <c r="EHR43" s="730"/>
      <c r="EHS43" s="730"/>
      <c r="EHT43" s="730"/>
      <c r="EHU43" s="730"/>
      <c r="EHV43" s="730"/>
      <c r="EHW43" s="730"/>
      <c r="EHX43" s="730"/>
      <c r="EHY43" s="730"/>
      <c r="EHZ43" s="730"/>
      <c r="EIA43" s="730"/>
      <c r="EIB43" s="730"/>
      <c r="EIC43" s="730"/>
      <c r="EID43" s="730"/>
      <c r="EIE43" s="730"/>
      <c r="EIF43" s="730"/>
      <c r="EIG43" s="730"/>
      <c r="EIH43" s="730"/>
      <c r="EII43" s="730"/>
      <c r="EIJ43" s="730"/>
      <c r="EIK43" s="730"/>
      <c r="EIL43" s="730"/>
      <c r="EIM43" s="730"/>
      <c r="EIN43" s="730"/>
      <c r="EIO43" s="730"/>
      <c r="EIP43" s="730"/>
      <c r="EIQ43" s="730"/>
      <c r="EIR43" s="730"/>
      <c r="EIS43" s="730"/>
      <c r="EIT43" s="730"/>
      <c r="EIU43" s="730"/>
      <c r="EIV43" s="730"/>
      <c r="EIW43" s="730"/>
      <c r="EIX43" s="730"/>
      <c r="EIY43" s="730"/>
      <c r="EIZ43" s="730"/>
      <c r="EJA43" s="730"/>
      <c r="EJB43" s="730"/>
      <c r="EJC43" s="730"/>
      <c r="EJD43" s="730"/>
      <c r="EJE43" s="730"/>
      <c r="EJF43" s="730"/>
      <c r="EJG43" s="730"/>
      <c r="EJH43" s="730"/>
      <c r="EJI43" s="730"/>
      <c r="EJJ43" s="730"/>
      <c r="EJK43" s="730"/>
      <c r="EJL43" s="730"/>
      <c r="EJM43" s="730"/>
      <c r="EJN43" s="730"/>
      <c r="EJO43" s="730"/>
      <c r="EJP43" s="730"/>
      <c r="EJQ43" s="730"/>
      <c r="EJR43" s="730"/>
      <c r="EJS43" s="730"/>
      <c r="EJT43" s="730"/>
      <c r="EJU43" s="730"/>
      <c r="EJV43" s="730"/>
      <c r="EJW43" s="730"/>
      <c r="EJX43" s="730"/>
      <c r="EJY43" s="730"/>
      <c r="EJZ43" s="730"/>
      <c r="EKA43" s="730"/>
      <c r="EKB43" s="730"/>
      <c r="EKC43" s="730"/>
      <c r="EKD43" s="730"/>
      <c r="EKE43" s="730"/>
      <c r="EKF43" s="730"/>
      <c r="EKG43" s="730"/>
      <c r="EKH43" s="730"/>
      <c r="EKI43" s="730"/>
      <c r="EKJ43" s="730"/>
      <c r="EKK43" s="730"/>
      <c r="EKL43" s="730"/>
      <c r="EKM43" s="730"/>
      <c r="EKN43" s="730"/>
      <c r="EKO43" s="730"/>
      <c r="EKP43" s="730"/>
      <c r="EKQ43" s="730"/>
      <c r="EKR43" s="730"/>
      <c r="EKS43" s="730"/>
      <c r="EKT43" s="730"/>
      <c r="EKU43" s="730"/>
      <c r="EKV43" s="730"/>
      <c r="EKW43" s="730"/>
      <c r="EKX43" s="730"/>
      <c r="EKY43" s="730"/>
      <c r="EKZ43" s="730"/>
      <c r="ELA43" s="730"/>
      <c r="ELB43" s="730"/>
      <c r="ELC43" s="730"/>
      <c r="ELD43" s="730"/>
      <c r="ELE43" s="730"/>
      <c r="ELF43" s="730"/>
      <c r="ELG43" s="730"/>
      <c r="ELH43" s="730"/>
      <c r="ELI43" s="730"/>
      <c r="ELJ43" s="730"/>
      <c r="ELK43" s="730"/>
      <c r="ELL43" s="730"/>
      <c r="ELM43" s="730"/>
      <c r="ELN43" s="730"/>
      <c r="ELO43" s="730"/>
      <c r="ELP43" s="730"/>
      <c r="ELQ43" s="730"/>
      <c r="ELR43" s="730"/>
      <c r="ELS43" s="730"/>
      <c r="ELT43" s="730"/>
      <c r="ELU43" s="730"/>
      <c r="ELV43" s="730"/>
      <c r="ELW43" s="730"/>
      <c r="ELX43" s="730"/>
      <c r="ELY43" s="730"/>
      <c r="ELZ43" s="730"/>
      <c r="EMA43" s="730"/>
      <c r="EMB43" s="730"/>
      <c r="EMC43" s="730"/>
      <c r="EMD43" s="730"/>
      <c r="EME43" s="730"/>
      <c r="EMF43" s="730"/>
      <c r="EMG43" s="730"/>
      <c r="EMH43" s="730"/>
      <c r="EMI43" s="730"/>
      <c r="EMJ43" s="730"/>
      <c r="EMK43" s="730"/>
      <c r="EML43" s="730"/>
      <c r="EMM43" s="730"/>
      <c r="EMN43" s="730"/>
      <c r="EMO43" s="730"/>
      <c r="EMP43" s="730"/>
      <c r="EMQ43" s="730"/>
      <c r="EMR43" s="730"/>
      <c r="EMS43" s="730"/>
      <c r="EMT43" s="730"/>
      <c r="EMU43" s="730"/>
      <c r="EMV43" s="730"/>
      <c r="EMW43" s="730"/>
      <c r="EMX43" s="730"/>
      <c r="EMY43" s="730"/>
      <c r="EMZ43" s="730"/>
      <c r="ENA43" s="730"/>
      <c r="ENB43" s="730"/>
      <c r="ENC43" s="730"/>
      <c r="END43" s="730"/>
      <c r="ENE43" s="730"/>
      <c r="ENF43" s="730"/>
      <c r="ENG43" s="730"/>
      <c r="ENH43" s="730"/>
      <c r="ENI43" s="730"/>
      <c r="ENJ43" s="730"/>
      <c r="ENK43" s="730"/>
      <c r="ENL43" s="730"/>
      <c r="ENM43" s="730"/>
      <c r="ENN43" s="730"/>
      <c r="ENO43" s="730"/>
      <c r="ENP43" s="730"/>
      <c r="ENQ43" s="730"/>
      <c r="ENR43" s="730"/>
      <c r="ENS43" s="730"/>
      <c r="ENT43" s="730"/>
      <c r="ENU43" s="730"/>
      <c r="ENV43" s="730"/>
      <c r="ENW43" s="730"/>
      <c r="ENX43" s="730"/>
      <c r="ENY43" s="730"/>
      <c r="ENZ43" s="730"/>
      <c r="EOA43" s="730"/>
      <c r="EOB43" s="730"/>
      <c r="EOC43" s="730"/>
      <c r="EOD43" s="730"/>
      <c r="EOE43" s="730"/>
      <c r="EOF43" s="730"/>
      <c r="EOG43" s="730"/>
      <c r="EOH43" s="730"/>
      <c r="EOI43" s="730"/>
      <c r="EOJ43" s="730"/>
      <c r="EOK43" s="730"/>
      <c r="EOL43" s="730"/>
      <c r="EOM43" s="730"/>
      <c r="EON43" s="730"/>
      <c r="EOO43" s="730"/>
      <c r="EOP43" s="730"/>
      <c r="EOQ43" s="730"/>
      <c r="EOR43" s="730"/>
      <c r="EOS43" s="730"/>
      <c r="EOT43" s="730"/>
      <c r="EOU43" s="730"/>
      <c r="EOV43" s="730"/>
      <c r="EOW43" s="730"/>
      <c r="EOX43" s="730"/>
      <c r="EOY43" s="730"/>
      <c r="EOZ43" s="730"/>
      <c r="EPA43" s="730"/>
      <c r="EPB43" s="730"/>
      <c r="EPC43" s="730"/>
      <c r="EPD43" s="730"/>
      <c r="EPE43" s="730"/>
      <c r="EPF43" s="730"/>
      <c r="EPG43" s="730"/>
      <c r="EPH43" s="730"/>
      <c r="EPI43" s="730"/>
      <c r="EPJ43" s="730"/>
      <c r="EPK43" s="730"/>
      <c r="EPL43" s="730"/>
      <c r="EPM43" s="730"/>
      <c r="EPN43" s="730"/>
      <c r="EPO43" s="730"/>
      <c r="EPP43" s="730"/>
      <c r="EPQ43" s="730"/>
      <c r="EPR43" s="730"/>
      <c r="EPS43" s="730"/>
      <c r="EPT43" s="730"/>
      <c r="EPU43" s="730"/>
      <c r="EPV43" s="730"/>
      <c r="EPW43" s="730"/>
      <c r="EPX43" s="730"/>
      <c r="EPY43" s="730"/>
      <c r="EPZ43" s="730"/>
      <c r="EQA43" s="730"/>
      <c r="EQB43" s="730"/>
      <c r="EQC43" s="730"/>
      <c r="EQD43" s="730"/>
      <c r="EQE43" s="730"/>
      <c r="EQF43" s="730"/>
      <c r="EQG43" s="730"/>
      <c r="EQH43" s="730"/>
      <c r="EQI43" s="730"/>
      <c r="EQJ43" s="730"/>
      <c r="EQK43" s="730"/>
      <c r="EQL43" s="730"/>
      <c r="EQM43" s="730"/>
      <c r="EQN43" s="730"/>
      <c r="EQO43" s="730"/>
      <c r="EQP43" s="730"/>
      <c r="EQQ43" s="730"/>
      <c r="EQR43" s="730"/>
      <c r="EQS43" s="730"/>
      <c r="EQT43" s="730"/>
      <c r="EQU43" s="730"/>
      <c r="EQV43" s="730"/>
      <c r="EQW43" s="730"/>
      <c r="EQX43" s="730"/>
      <c r="EQY43" s="730"/>
      <c r="EQZ43" s="730"/>
      <c r="ERA43" s="730"/>
      <c r="ERB43" s="730"/>
      <c r="ERC43" s="730"/>
      <c r="ERD43" s="730"/>
      <c r="ERE43" s="730"/>
      <c r="ERF43" s="730"/>
      <c r="ERG43" s="730"/>
      <c r="ERH43" s="730"/>
      <c r="ERI43" s="730"/>
      <c r="ERJ43" s="730"/>
      <c r="ERK43" s="730"/>
      <c r="ERL43" s="730"/>
      <c r="ERM43" s="730"/>
      <c r="ERN43" s="730"/>
      <c r="ERO43" s="730"/>
      <c r="ERP43" s="730"/>
      <c r="ERQ43" s="730"/>
      <c r="ERR43" s="730"/>
      <c r="ERS43" s="730"/>
      <c r="ERT43" s="730"/>
      <c r="ERU43" s="730"/>
      <c r="ERV43" s="730"/>
      <c r="ERW43" s="730"/>
      <c r="ERX43" s="730"/>
      <c r="ERY43" s="730"/>
      <c r="ERZ43" s="730"/>
      <c r="ESA43" s="730"/>
      <c r="ESB43" s="730"/>
      <c r="ESC43" s="730"/>
      <c r="ESD43" s="730"/>
      <c r="ESE43" s="730"/>
      <c r="ESF43" s="730"/>
      <c r="ESG43" s="730"/>
      <c r="ESH43" s="730"/>
      <c r="ESI43" s="730"/>
      <c r="ESJ43" s="730"/>
      <c r="ESK43" s="730"/>
      <c r="ESL43" s="730"/>
      <c r="ESM43" s="730"/>
      <c r="ESN43" s="730"/>
      <c r="ESO43" s="730"/>
      <c r="ESP43" s="730"/>
      <c r="ESQ43" s="730"/>
      <c r="ESR43" s="730"/>
      <c r="ESS43" s="730"/>
      <c r="EST43" s="730"/>
      <c r="ESU43" s="730"/>
      <c r="ESV43" s="730"/>
      <c r="ESW43" s="730"/>
      <c r="ESX43" s="730"/>
      <c r="ESY43" s="730"/>
      <c r="ESZ43" s="730"/>
      <c r="ETA43" s="730"/>
      <c r="ETB43" s="730"/>
      <c r="ETC43" s="730"/>
      <c r="ETD43" s="730"/>
      <c r="ETE43" s="730"/>
      <c r="ETF43" s="730"/>
      <c r="ETG43" s="730"/>
      <c r="ETH43" s="730"/>
      <c r="ETI43" s="730"/>
      <c r="ETJ43" s="730"/>
      <c r="ETK43" s="730"/>
      <c r="ETL43" s="730"/>
      <c r="ETM43" s="730"/>
      <c r="ETN43" s="730"/>
      <c r="ETO43" s="730"/>
      <c r="ETP43" s="730"/>
      <c r="ETQ43" s="730"/>
      <c r="ETR43" s="730"/>
      <c r="ETS43" s="730"/>
      <c r="ETT43" s="730"/>
      <c r="ETU43" s="730"/>
      <c r="ETV43" s="730"/>
      <c r="ETW43" s="730"/>
      <c r="ETX43" s="730"/>
      <c r="ETY43" s="730"/>
      <c r="ETZ43" s="730"/>
      <c r="EUA43" s="730"/>
      <c r="EUB43" s="730"/>
      <c r="EUC43" s="730"/>
      <c r="EUD43" s="730"/>
      <c r="EUE43" s="730"/>
      <c r="EUF43" s="730"/>
      <c r="EUG43" s="730"/>
      <c r="EUH43" s="730"/>
      <c r="EUI43" s="730"/>
      <c r="EUJ43" s="730"/>
      <c r="EUK43" s="730"/>
      <c r="EUL43" s="730"/>
      <c r="EUM43" s="730"/>
      <c r="EUN43" s="730"/>
      <c r="EUO43" s="730"/>
      <c r="EUP43" s="730"/>
      <c r="EUQ43" s="730"/>
      <c r="EUR43" s="730"/>
      <c r="EUS43" s="730"/>
      <c r="EUT43" s="730"/>
      <c r="EUU43" s="730"/>
      <c r="EUV43" s="730"/>
      <c r="EUW43" s="730"/>
      <c r="EUX43" s="730"/>
      <c r="EUY43" s="730"/>
      <c r="EUZ43" s="730"/>
      <c r="EVA43" s="730"/>
      <c r="EVB43" s="730"/>
      <c r="EVC43" s="730"/>
      <c r="EVD43" s="730"/>
      <c r="EVE43" s="730"/>
      <c r="EVF43" s="730"/>
      <c r="EVG43" s="730"/>
      <c r="EVH43" s="730"/>
      <c r="EVI43" s="730"/>
      <c r="EVJ43" s="730"/>
      <c r="EVK43" s="730"/>
      <c r="EVL43" s="730"/>
      <c r="EVM43" s="730"/>
      <c r="EVN43" s="730"/>
      <c r="EVO43" s="730"/>
      <c r="EVP43" s="730"/>
      <c r="EVQ43" s="730"/>
      <c r="EVR43" s="730"/>
      <c r="EVS43" s="730"/>
      <c r="EVT43" s="730"/>
      <c r="EVU43" s="730"/>
      <c r="EVV43" s="730"/>
      <c r="EVW43" s="730"/>
      <c r="EVX43" s="730"/>
      <c r="EVY43" s="730"/>
      <c r="EVZ43" s="730"/>
      <c r="EWA43" s="730"/>
      <c r="EWB43" s="730"/>
      <c r="EWC43" s="730"/>
      <c r="EWD43" s="730"/>
      <c r="EWE43" s="730"/>
      <c r="EWF43" s="730"/>
      <c r="EWG43" s="730"/>
      <c r="EWH43" s="730"/>
      <c r="EWI43" s="730"/>
      <c r="EWJ43" s="730"/>
      <c r="EWK43" s="730"/>
      <c r="EWL43" s="730"/>
      <c r="EWM43" s="730"/>
      <c r="EWN43" s="730"/>
      <c r="EWO43" s="730"/>
      <c r="EWP43" s="730"/>
      <c r="EWQ43" s="730"/>
      <c r="EWR43" s="730"/>
      <c r="EWS43" s="730"/>
      <c r="EWT43" s="730"/>
      <c r="EWU43" s="730"/>
      <c r="EWV43" s="730"/>
      <c r="EWW43" s="730"/>
      <c r="EWX43" s="730"/>
      <c r="EWY43" s="730"/>
      <c r="EWZ43" s="730"/>
      <c r="EXA43" s="730"/>
      <c r="EXB43" s="730"/>
      <c r="EXC43" s="730"/>
      <c r="EXD43" s="730"/>
      <c r="EXE43" s="730"/>
      <c r="EXF43" s="730"/>
      <c r="EXG43" s="730"/>
      <c r="EXH43" s="730"/>
      <c r="EXI43" s="730"/>
      <c r="EXJ43" s="730"/>
      <c r="EXK43" s="730"/>
      <c r="EXL43" s="730"/>
      <c r="EXM43" s="730"/>
      <c r="EXN43" s="730"/>
      <c r="EXO43" s="730"/>
      <c r="EXP43" s="730"/>
      <c r="EXQ43" s="730"/>
      <c r="EXR43" s="730"/>
      <c r="EXS43" s="730"/>
      <c r="EXT43" s="730"/>
      <c r="EXU43" s="730"/>
      <c r="EXV43" s="730"/>
      <c r="EXW43" s="730"/>
      <c r="EXX43" s="730"/>
      <c r="EXY43" s="730"/>
      <c r="EXZ43" s="730"/>
      <c r="EYA43" s="730"/>
      <c r="EYB43" s="730"/>
      <c r="EYC43" s="730"/>
      <c r="EYD43" s="730"/>
      <c r="EYE43" s="730"/>
      <c r="EYF43" s="730"/>
      <c r="EYG43" s="730"/>
      <c r="EYH43" s="730"/>
      <c r="EYI43" s="730"/>
      <c r="EYJ43" s="730"/>
      <c r="EYK43" s="730"/>
      <c r="EYL43" s="730"/>
      <c r="EYM43" s="730"/>
      <c r="EYN43" s="730"/>
      <c r="EYO43" s="730"/>
      <c r="EYP43" s="730"/>
      <c r="EYQ43" s="730"/>
      <c r="EYR43" s="730"/>
      <c r="EYS43" s="730"/>
      <c r="EYT43" s="730"/>
      <c r="EYU43" s="730"/>
      <c r="EYV43" s="730"/>
      <c r="EYW43" s="730"/>
      <c r="EYX43" s="730"/>
      <c r="EYY43" s="730"/>
      <c r="EYZ43" s="730"/>
      <c r="EZA43" s="730"/>
      <c r="EZB43" s="730"/>
      <c r="EZC43" s="730"/>
      <c r="EZD43" s="730"/>
      <c r="EZE43" s="730"/>
      <c r="EZF43" s="730"/>
      <c r="EZG43" s="730"/>
      <c r="EZH43" s="730"/>
      <c r="EZI43" s="730"/>
      <c r="EZJ43" s="730"/>
      <c r="EZK43" s="730"/>
      <c r="EZL43" s="730"/>
      <c r="EZM43" s="730"/>
      <c r="EZN43" s="730"/>
      <c r="EZO43" s="730"/>
      <c r="EZP43" s="730"/>
      <c r="EZQ43" s="730"/>
      <c r="EZR43" s="730"/>
      <c r="EZS43" s="730"/>
      <c r="EZT43" s="730"/>
      <c r="EZU43" s="730"/>
      <c r="EZV43" s="730"/>
      <c r="EZW43" s="730"/>
      <c r="EZX43" s="730"/>
      <c r="EZY43" s="730"/>
      <c r="EZZ43" s="730"/>
      <c r="FAA43" s="730"/>
      <c r="FAB43" s="730"/>
      <c r="FAC43" s="730"/>
      <c r="FAD43" s="730"/>
      <c r="FAE43" s="730"/>
      <c r="FAF43" s="730"/>
      <c r="FAG43" s="730"/>
      <c r="FAH43" s="730"/>
      <c r="FAI43" s="730"/>
      <c r="FAJ43" s="730"/>
      <c r="FAK43" s="730"/>
      <c r="FAL43" s="730"/>
      <c r="FAM43" s="730"/>
      <c r="FAN43" s="730"/>
      <c r="FAO43" s="730"/>
      <c r="FAP43" s="730"/>
      <c r="FAQ43" s="730"/>
      <c r="FAR43" s="730"/>
      <c r="FAS43" s="730"/>
      <c r="FAT43" s="730"/>
      <c r="FAU43" s="730"/>
      <c r="FAV43" s="730"/>
      <c r="FAW43" s="730"/>
      <c r="FAX43" s="730"/>
      <c r="FAY43" s="730"/>
      <c r="FAZ43" s="730"/>
      <c r="FBA43" s="730"/>
      <c r="FBB43" s="730"/>
      <c r="FBC43" s="730"/>
      <c r="FBD43" s="730"/>
      <c r="FBE43" s="730"/>
      <c r="FBF43" s="730"/>
      <c r="FBG43" s="730"/>
      <c r="FBH43" s="730"/>
      <c r="FBI43" s="730"/>
      <c r="FBJ43" s="730"/>
      <c r="FBK43" s="730"/>
      <c r="FBL43" s="730"/>
      <c r="FBM43" s="730"/>
      <c r="FBN43" s="730"/>
      <c r="FBO43" s="730"/>
      <c r="FBP43" s="730"/>
      <c r="FBQ43" s="730"/>
      <c r="FBR43" s="730"/>
      <c r="FBS43" s="730"/>
      <c r="FBT43" s="730"/>
      <c r="FBU43" s="730"/>
      <c r="FBV43" s="730"/>
      <c r="FBW43" s="730"/>
      <c r="FBX43" s="730"/>
      <c r="FBY43" s="730"/>
      <c r="FBZ43" s="730"/>
      <c r="FCA43" s="730"/>
      <c r="FCB43" s="730"/>
      <c r="FCC43" s="730"/>
      <c r="FCD43" s="730"/>
      <c r="FCE43" s="730"/>
      <c r="FCF43" s="730"/>
      <c r="FCG43" s="730"/>
      <c r="FCH43" s="730"/>
      <c r="FCI43" s="730"/>
      <c r="FCJ43" s="730"/>
      <c r="FCK43" s="730"/>
      <c r="FCL43" s="730"/>
      <c r="FCM43" s="730"/>
      <c r="FCN43" s="730"/>
      <c r="FCO43" s="730"/>
      <c r="FCP43" s="730"/>
      <c r="FCQ43" s="730"/>
      <c r="FCR43" s="730"/>
      <c r="FCS43" s="730"/>
      <c r="FCT43" s="730"/>
      <c r="FCU43" s="730"/>
      <c r="FCV43" s="730"/>
      <c r="FCW43" s="730"/>
      <c r="FCX43" s="730"/>
      <c r="FCY43" s="730"/>
      <c r="FCZ43" s="730"/>
      <c r="FDA43" s="730"/>
      <c r="FDB43" s="730"/>
      <c r="FDC43" s="730"/>
      <c r="FDD43" s="730"/>
      <c r="FDE43" s="730"/>
      <c r="FDF43" s="730"/>
      <c r="FDG43" s="730"/>
      <c r="FDH43" s="730"/>
      <c r="FDI43" s="730"/>
      <c r="FDJ43" s="730"/>
      <c r="FDK43" s="730"/>
      <c r="FDL43" s="730"/>
      <c r="FDM43" s="730"/>
      <c r="FDN43" s="730"/>
      <c r="FDO43" s="730"/>
      <c r="FDP43" s="730"/>
      <c r="FDQ43" s="730"/>
      <c r="FDR43" s="730"/>
      <c r="FDS43" s="730"/>
      <c r="FDT43" s="730"/>
      <c r="FDU43" s="730"/>
      <c r="FDV43" s="730"/>
      <c r="FDW43" s="730"/>
      <c r="FDX43" s="730"/>
      <c r="FDY43" s="730"/>
      <c r="FDZ43" s="730"/>
      <c r="FEA43" s="730"/>
      <c r="FEB43" s="730"/>
      <c r="FEC43" s="730"/>
      <c r="FED43" s="730"/>
      <c r="FEE43" s="730"/>
      <c r="FEF43" s="730"/>
      <c r="FEG43" s="730"/>
      <c r="FEH43" s="730"/>
      <c r="FEI43" s="730"/>
      <c r="FEJ43" s="730"/>
      <c r="FEK43" s="730"/>
      <c r="FEL43" s="730"/>
      <c r="FEM43" s="730"/>
      <c r="FEN43" s="730"/>
      <c r="FEO43" s="730"/>
      <c r="FEP43" s="730"/>
      <c r="FEQ43" s="730"/>
      <c r="FER43" s="730"/>
      <c r="FES43" s="730"/>
      <c r="FET43" s="730"/>
      <c r="FEU43" s="730"/>
      <c r="FEV43" s="730"/>
      <c r="FEW43" s="730"/>
      <c r="FEX43" s="730"/>
      <c r="FEY43" s="730"/>
      <c r="FEZ43" s="730"/>
      <c r="FFA43" s="730"/>
      <c r="FFB43" s="730"/>
      <c r="FFC43" s="730"/>
      <c r="FFD43" s="730"/>
      <c r="FFE43" s="730"/>
      <c r="FFF43" s="730"/>
      <c r="FFG43" s="730"/>
      <c r="FFH43" s="730"/>
      <c r="FFI43" s="730"/>
      <c r="FFJ43" s="730"/>
      <c r="FFK43" s="730"/>
      <c r="FFL43" s="730"/>
      <c r="FFM43" s="730"/>
      <c r="FFN43" s="730"/>
      <c r="FFO43" s="730"/>
      <c r="FFP43" s="730"/>
      <c r="FFQ43" s="730"/>
      <c r="FFR43" s="730"/>
      <c r="FFS43" s="730"/>
      <c r="FFT43" s="730"/>
      <c r="FFU43" s="730"/>
      <c r="FFV43" s="730"/>
      <c r="FFW43" s="730"/>
      <c r="FFX43" s="730"/>
      <c r="FFY43" s="730"/>
      <c r="FFZ43" s="730"/>
      <c r="FGA43" s="730"/>
      <c r="FGB43" s="730"/>
      <c r="FGC43" s="730"/>
      <c r="FGD43" s="730"/>
      <c r="FGE43" s="730"/>
      <c r="FGF43" s="730"/>
      <c r="FGG43" s="730"/>
      <c r="FGH43" s="730"/>
      <c r="FGI43" s="730"/>
      <c r="FGJ43" s="730"/>
      <c r="FGK43" s="730"/>
      <c r="FGL43" s="730"/>
      <c r="FGM43" s="730"/>
      <c r="FGN43" s="730"/>
      <c r="FGO43" s="730"/>
      <c r="FGP43" s="730"/>
      <c r="FGQ43" s="730"/>
      <c r="FGR43" s="730"/>
      <c r="FGS43" s="730"/>
      <c r="FGT43" s="730"/>
      <c r="FGU43" s="730"/>
      <c r="FGV43" s="730"/>
      <c r="FGW43" s="730"/>
      <c r="FGX43" s="730"/>
      <c r="FGY43" s="730"/>
      <c r="FGZ43" s="730"/>
      <c r="FHA43" s="730"/>
      <c r="FHB43" s="730"/>
      <c r="FHC43" s="730"/>
      <c r="FHD43" s="730"/>
      <c r="FHE43" s="730"/>
      <c r="FHF43" s="730"/>
      <c r="FHG43" s="730"/>
      <c r="FHH43" s="730"/>
      <c r="FHI43" s="730"/>
      <c r="FHJ43" s="730"/>
      <c r="FHK43" s="730"/>
      <c r="FHL43" s="730"/>
      <c r="FHM43" s="730"/>
      <c r="FHN43" s="730"/>
      <c r="FHO43" s="730"/>
      <c r="FHP43" s="730"/>
      <c r="FHQ43" s="730"/>
      <c r="FHR43" s="730"/>
      <c r="FHS43" s="730"/>
      <c r="FHT43" s="730"/>
      <c r="FHU43" s="730"/>
      <c r="FHV43" s="730"/>
      <c r="FHW43" s="730"/>
      <c r="FHX43" s="730"/>
      <c r="FHY43" s="730"/>
      <c r="FHZ43" s="730"/>
      <c r="FIA43" s="730"/>
      <c r="FIB43" s="730"/>
      <c r="FIC43" s="730"/>
      <c r="FID43" s="730"/>
      <c r="FIE43" s="730"/>
      <c r="FIF43" s="730"/>
      <c r="FIG43" s="730"/>
      <c r="FIH43" s="730"/>
      <c r="FII43" s="730"/>
      <c r="FIJ43" s="730"/>
      <c r="FIK43" s="730"/>
      <c r="FIL43" s="730"/>
      <c r="FIM43" s="730"/>
      <c r="FIN43" s="730"/>
      <c r="FIO43" s="730"/>
      <c r="FIP43" s="730"/>
      <c r="FIQ43" s="730"/>
      <c r="FIR43" s="730"/>
      <c r="FIS43" s="730"/>
      <c r="FIT43" s="730"/>
      <c r="FIU43" s="730"/>
      <c r="FIV43" s="730"/>
      <c r="FIW43" s="730"/>
      <c r="FIX43" s="730"/>
      <c r="FIY43" s="730"/>
      <c r="FIZ43" s="730"/>
      <c r="FJA43" s="730"/>
      <c r="FJB43" s="730"/>
      <c r="FJC43" s="730"/>
      <c r="FJD43" s="730"/>
      <c r="FJE43" s="730"/>
      <c r="FJF43" s="730"/>
      <c r="FJG43" s="730"/>
      <c r="FJH43" s="730"/>
      <c r="FJI43" s="730"/>
      <c r="FJJ43" s="730"/>
      <c r="FJK43" s="730"/>
      <c r="FJL43" s="730"/>
      <c r="FJM43" s="730"/>
      <c r="FJN43" s="730"/>
      <c r="FJO43" s="730"/>
      <c r="FJP43" s="730"/>
      <c r="FJQ43" s="730"/>
      <c r="FJR43" s="730"/>
      <c r="FJS43" s="730"/>
      <c r="FJT43" s="730"/>
      <c r="FJU43" s="730"/>
      <c r="FJV43" s="730"/>
      <c r="FJW43" s="730"/>
      <c r="FJX43" s="730"/>
      <c r="FJY43" s="730"/>
      <c r="FJZ43" s="730"/>
      <c r="FKA43" s="730"/>
      <c r="FKB43" s="730"/>
      <c r="FKC43" s="730"/>
      <c r="FKD43" s="730"/>
      <c r="FKE43" s="730"/>
      <c r="FKF43" s="730"/>
      <c r="FKG43" s="730"/>
      <c r="FKH43" s="730"/>
      <c r="FKI43" s="730"/>
      <c r="FKJ43" s="730"/>
      <c r="FKK43" s="730"/>
      <c r="FKL43" s="730"/>
      <c r="FKM43" s="730"/>
      <c r="FKN43" s="730"/>
      <c r="FKO43" s="730"/>
      <c r="FKP43" s="730"/>
      <c r="FKQ43" s="730"/>
      <c r="FKR43" s="730"/>
      <c r="FKS43" s="730"/>
      <c r="FKT43" s="730"/>
      <c r="FKU43" s="730"/>
      <c r="FKV43" s="730"/>
      <c r="FKW43" s="730"/>
      <c r="FKX43" s="730"/>
      <c r="FKY43" s="730"/>
      <c r="FKZ43" s="730"/>
      <c r="FLA43" s="730"/>
      <c r="FLB43" s="730"/>
      <c r="FLC43" s="730"/>
      <c r="FLD43" s="730"/>
      <c r="FLE43" s="730"/>
      <c r="FLF43" s="730"/>
      <c r="FLG43" s="730"/>
      <c r="FLH43" s="730"/>
      <c r="FLI43" s="730"/>
      <c r="FLJ43" s="730"/>
      <c r="FLK43" s="730"/>
      <c r="FLL43" s="730"/>
      <c r="FLM43" s="730"/>
      <c r="FLN43" s="730"/>
      <c r="FLO43" s="730"/>
      <c r="FLP43" s="730"/>
      <c r="FLQ43" s="730"/>
      <c r="FLR43" s="730"/>
      <c r="FLS43" s="730"/>
      <c r="FLT43" s="730"/>
      <c r="FLU43" s="730"/>
      <c r="FLV43" s="730"/>
      <c r="FLW43" s="730"/>
      <c r="FLX43" s="730"/>
      <c r="FLY43" s="730"/>
      <c r="FLZ43" s="730"/>
      <c r="FMA43" s="730"/>
      <c r="FMB43" s="730"/>
      <c r="FMC43" s="730"/>
      <c r="FMD43" s="730"/>
      <c r="FME43" s="730"/>
      <c r="FMF43" s="730"/>
      <c r="FMG43" s="730"/>
      <c r="FMH43" s="730"/>
      <c r="FMI43" s="730"/>
      <c r="FMJ43" s="730"/>
      <c r="FMK43" s="730"/>
      <c r="FML43" s="730"/>
      <c r="FMM43" s="730"/>
      <c r="FMN43" s="730"/>
      <c r="FMO43" s="730"/>
      <c r="FMP43" s="730"/>
      <c r="FMQ43" s="730"/>
      <c r="FMR43" s="730"/>
      <c r="FMS43" s="730"/>
      <c r="FMT43" s="730"/>
      <c r="FMU43" s="730"/>
      <c r="FMV43" s="730"/>
      <c r="FMW43" s="730"/>
      <c r="FMX43" s="730"/>
      <c r="FMY43" s="730"/>
      <c r="FMZ43" s="730"/>
      <c r="FNA43" s="730"/>
      <c r="FNB43" s="730"/>
      <c r="FNC43" s="730"/>
      <c r="FND43" s="730"/>
      <c r="FNE43" s="730"/>
      <c r="FNF43" s="730"/>
      <c r="FNG43" s="730"/>
      <c r="FNH43" s="730"/>
      <c r="FNI43" s="730"/>
      <c r="FNJ43" s="730"/>
      <c r="FNK43" s="730"/>
      <c r="FNL43" s="730"/>
      <c r="FNM43" s="730"/>
      <c r="FNN43" s="730"/>
      <c r="FNO43" s="730"/>
      <c r="FNP43" s="730"/>
      <c r="FNQ43" s="730"/>
      <c r="FNR43" s="730"/>
      <c r="FNS43" s="730"/>
      <c r="FNT43" s="730"/>
      <c r="FNU43" s="730"/>
      <c r="FNV43" s="730"/>
      <c r="FNW43" s="730"/>
      <c r="FNX43" s="730"/>
      <c r="FNY43" s="730"/>
      <c r="FNZ43" s="730"/>
      <c r="FOA43" s="730"/>
      <c r="FOB43" s="730"/>
      <c r="FOC43" s="730"/>
      <c r="FOD43" s="730"/>
      <c r="FOE43" s="730"/>
      <c r="FOF43" s="730"/>
      <c r="FOG43" s="730"/>
      <c r="FOH43" s="730"/>
      <c r="FOI43" s="730"/>
      <c r="FOJ43" s="730"/>
      <c r="FOK43" s="730"/>
      <c r="FOL43" s="730"/>
      <c r="FOM43" s="730"/>
      <c r="FON43" s="730"/>
      <c r="FOO43" s="730"/>
      <c r="FOP43" s="730"/>
      <c r="FOQ43" s="730"/>
      <c r="FOR43" s="730"/>
      <c r="FOS43" s="730"/>
      <c r="FOT43" s="730"/>
      <c r="FOU43" s="730"/>
      <c r="FOV43" s="730"/>
      <c r="FOW43" s="730"/>
      <c r="FOX43" s="730"/>
      <c r="FOY43" s="730"/>
      <c r="FOZ43" s="730"/>
      <c r="FPA43" s="730"/>
      <c r="FPB43" s="730"/>
      <c r="FPC43" s="730"/>
      <c r="FPD43" s="730"/>
      <c r="FPE43" s="730"/>
      <c r="FPF43" s="730"/>
      <c r="FPG43" s="730"/>
      <c r="FPH43" s="730"/>
      <c r="FPI43" s="730"/>
      <c r="FPJ43" s="730"/>
      <c r="FPK43" s="730"/>
      <c r="FPL43" s="730"/>
      <c r="FPM43" s="730"/>
      <c r="FPN43" s="730"/>
      <c r="FPO43" s="730"/>
      <c r="FPP43" s="730"/>
      <c r="FPQ43" s="730"/>
      <c r="FPR43" s="730"/>
      <c r="FPS43" s="730"/>
      <c r="FPT43" s="730"/>
      <c r="FPU43" s="730"/>
      <c r="FPV43" s="730"/>
      <c r="FPW43" s="730"/>
      <c r="FPX43" s="730"/>
      <c r="FPY43" s="730"/>
      <c r="FPZ43" s="730"/>
      <c r="FQA43" s="730"/>
      <c r="FQB43" s="730"/>
      <c r="FQC43" s="730"/>
      <c r="FQD43" s="730"/>
      <c r="FQE43" s="730"/>
      <c r="FQF43" s="730"/>
      <c r="FQG43" s="730"/>
      <c r="FQH43" s="730"/>
      <c r="FQI43" s="730"/>
      <c r="FQJ43" s="730"/>
      <c r="FQK43" s="730"/>
      <c r="FQL43" s="730"/>
      <c r="FQM43" s="730"/>
      <c r="FQN43" s="730"/>
      <c r="FQO43" s="730"/>
      <c r="FQP43" s="730"/>
      <c r="FQQ43" s="730"/>
      <c r="FQR43" s="730"/>
      <c r="FQS43" s="730"/>
      <c r="FQT43" s="730"/>
      <c r="FQU43" s="730"/>
      <c r="FQV43" s="730"/>
      <c r="FQW43" s="730"/>
      <c r="FQX43" s="730"/>
      <c r="FQY43" s="730"/>
      <c r="FQZ43" s="730"/>
      <c r="FRA43" s="730"/>
      <c r="FRB43" s="730"/>
      <c r="FRC43" s="730"/>
      <c r="FRD43" s="730"/>
      <c r="FRE43" s="730"/>
      <c r="FRF43" s="730"/>
      <c r="FRG43" s="730"/>
      <c r="FRH43" s="730"/>
      <c r="FRI43" s="730"/>
      <c r="FRJ43" s="730"/>
      <c r="FRK43" s="730"/>
      <c r="FRL43" s="730"/>
      <c r="FRM43" s="730"/>
      <c r="FRN43" s="730"/>
      <c r="FRO43" s="730"/>
      <c r="FRP43" s="730"/>
      <c r="FRQ43" s="730"/>
      <c r="FRR43" s="730"/>
      <c r="FRS43" s="730"/>
      <c r="FRT43" s="730"/>
      <c r="FRU43" s="730"/>
      <c r="FRV43" s="730"/>
      <c r="FRW43" s="730"/>
      <c r="FRX43" s="730"/>
      <c r="FRY43" s="730"/>
      <c r="FRZ43" s="730"/>
      <c r="FSA43" s="730"/>
      <c r="FSB43" s="730"/>
      <c r="FSC43" s="730"/>
      <c r="FSD43" s="730"/>
      <c r="FSE43" s="730"/>
      <c r="FSF43" s="730"/>
      <c r="FSG43" s="730"/>
      <c r="FSH43" s="730"/>
      <c r="FSI43" s="730"/>
      <c r="FSJ43" s="730"/>
      <c r="FSK43" s="730"/>
      <c r="FSL43" s="730"/>
      <c r="FSM43" s="730"/>
      <c r="FSN43" s="730"/>
      <c r="FSO43" s="730"/>
      <c r="FSP43" s="730"/>
      <c r="FSQ43" s="730"/>
      <c r="FSR43" s="730"/>
      <c r="FSS43" s="730"/>
      <c r="FST43" s="730"/>
      <c r="FSU43" s="730"/>
      <c r="FSV43" s="730"/>
      <c r="FSW43" s="730"/>
      <c r="FSX43" s="730"/>
      <c r="FSY43" s="730"/>
      <c r="FSZ43" s="730"/>
      <c r="FTA43" s="730"/>
      <c r="FTB43" s="730"/>
      <c r="FTC43" s="730"/>
      <c r="FTD43" s="730"/>
      <c r="FTE43" s="730"/>
      <c r="FTF43" s="730"/>
      <c r="FTG43" s="730"/>
      <c r="FTH43" s="730"/>
      <c r="FTI43" s="730"/>
      <c r="FTJ43" s="730"/>
      <c r="FTK43" s="730"/>
      <c r="FTL43" s="730"/>
      <c r="FTM43" s="730"/>
      <c r="FTN43" s="730"/>
      <c r="FTO43" s="730"/>
      <c r="FTP43" s="730"/>
      <c r="FTQ43" s="730"/>
      <c r="FTR43" s="730"/>
      <c r="FTS43" s="730"/>
      <c r="FTT43" s="730"/>
      <c r="FTU43" s="730"/>
      <c r="FTV43" s="730"/>
      <c r="FTW43" s="730"/>
      <c r="FTX43" s="730"/>
      <c r="FTY43" s="730"/>
      <c r="FTZ43" s="730"/>
      <c r="FUA43" s="730"/>
      <c r="FUB43" s="730"/>
      <c r="FUC43" s="730"/>
      <c r="FUD43" s="730"/>
      <c r="FUE43" s="730"/>
      <c r="FUF43" s="730"/>
      <c r="FUG43" s="730"/>
      <c r="FUH43" s="730"/>
      <c r="FUI43" s="730"/>
      <c r="FUJ43" s="730"/>
      <c r="FUK43" s="730"/>
      <c r="FUL43" s="730"/>
      <c r="FUM43" s="730"/>
      <c r="FUN43" s="730"/>
      <c r="FUO43" s="730"/>
      <c r="FUP43" s="730"/>
      <c r="FUQ43" s="730"/>
      <c r="FUR43" s="730"/>
      <c r="FUS43" s="730"/>
      <c r="FUT43" s="730"/>
      <c r="FUU43" s="730"/>
      <c r="FUV43" s="730"/>
      <c r="FUW43" s="730"/>
      <c r="FUX43" s="730"/>
      <c r="FUY43" s="730"/>
      <c r="FUZ43" s="730"/>
      <c r="FVA43" s="730"/>
      <c r="FVB43" s="730"/>
      <c r="FVC43" s="730"/>
      <c r="FVD43" s="730"/>
      <c r="FVE43" s="730"/>
      <c r="FVF43" s="730"/>
      <c r="FVG43" s="730"/>
      <c r="FVH43" s="730"/>
      <c r="FVI43" s="730"/>
      <c r="FVJ43" s="730"/>
      <c r="FVK43" s="730"/>
      <c r="FVL43" s="730"/>
      <c r="FVM43" s="730"/>
      <c r="FVN43" s="730"/>
      <c r="FVO43" s="730"/>
      <c r="FVP43" s="730"/>
      <c r="FVQ43" s="730"/>
      <c r="FVR43" s="730"/>
      <c r="FVS43" s="730"/>
      <c r="FVT43" s="730"/>
      <c r="FVU43" s="730"/>
      <c r="FVV43" s="730"/>
      <c r="FVW43" s="730"/>
      <c r="FVX43" s="730"/>
      <c r="FVY43" s="730"/>
      <c r="FVZ43" s="730"/>
      <c r="FWA43" s="730"/>
      <c r="FWB43" s="730"/>
      <c r="FWC43" s="730"/>
      <c r="FWD43" s="730"/>
      <c r="FWE43" s="730"/>
      <c r="FWF43" s="730"/>
      <c r="FWG43" s="730"/>
      <c r="FWH43" s="730"/>
      <c r="FWI43" s="730"/>
      <c r="FWJ43" s="730"/>
      <c r="FWK43" s="730"/>
      <c r="FWL43" s="730"/>
      <c r="FWM43" s="730"/>
      <c r="FWN43" s="730"/>
      <c r="FWO43" s="730"/>
      <c r="FWP43" s="730"/>
      <c r="FWQ43" s="730"/>
      <c r="FWR43" s="730"/>
      <c r="FWS43" s="730"/>
      <c r="FWT43" s="730"/>
      <c r="FWU43" s="730"/>
      <c r="FWV43" s="730"/>
      <c r="FWW43" s="730"/>
      <c r="FWX43" s="730"/>
      <c r="FWY43" s="730"/>
      <c r="FWZ43" s="730"/>
      <c r="FXA43" s="730"/>
      <c r="FXB43" s="730"/>
      <c r="FXC43" s="730"/>
      <c r="FXD43" s="730"/>
      <c r="FXE43" s="730"/>
      <c r="FXF43" s="730"/>
      <c r="FXG43" s="730"/>
      <c r="FXH43" s="730"/>
      <c r="FXI43" s="730"/>
      <c r="FXJ43" s="730"/>
      <c r="FXK43" s="730"/>
      <c r="FXL43" s="730"/>
      <c r="FXM43" s="730"/>
      <c r="FXN43" s="730"/>
      <c r="FXO43" s="730"/>
      <c r="FXP43" s="730"/>
      <c r="FXQ43" s="730"/>
      <c r="FXR43" s="730"/>
      <c r="FXS43" s="730"/>
      <c r="FXT43" s="730"/>
      <c r="FXU43" s="730"/>
      <c r="FXV43" s="730"/>
      <c r="FXW43" s="730"/>
      <c r="FXX43" s="730"/>
      <c r="FXY43" s="730"/>
      <c r="FXZ43" s="730"/>
      <c r="FYA43" s="730"/>
      <c r="FYB43" s="730"/>
      <c r="FYC43" s="730"/>
      <c r="FYD43" s="730"/>
      <c r="FYE43" s="730"/>
      <c r="FYF43" s="730"/>
      <c r="FYG43" s="730"/>
      <c r="FYH43" s="730"/>
      <c r="FYI43" s="730"/>
      <c r="FYJ43" s="730"/>
      <c r="FYK43" s="730"/>
      <c r="FYL43" s="730"/>
      <c r="FYM43" s="730"/>
      <c r="FYN43" s="730"/>
      <c r="FYO43" s="730"/>
      <c r="FYP43" s="730"/>
      <c r="FYQ43" s="730"/>
      <c r="FYR43" s="730"/>
      <c r="FYS43" s="730"/>
      <c r="FYT43" s="730"/>
      <c r="FYU43" s="730"/>
      <c r="FYV43" s="730"/>
      <c r="FYW43" s="730"/>
      <c r="FYX43" s="730"/>
      <c r="FYY43" s="730"/>
      <c r="FYZ43" s="730"/>
      <c r="FZA43" s="730"/>
      <c r="FZB43" s="730"/>
      <c r="FZC43" s="730"/>
      <c r="FZD43" s="730"/>
      <c r="FZE43" s="730"/>
      <c r="FZF43" s="730"/>
      <c r="FZG43" s="730"/>
      <c r="FZH43" s="730"/>
      <c r="FZI43" s="730"/>
      <c r="FZJ43" s="730"/>
      <c r="FZK43" s="730"/>
      <c r="FZL43" s="730"/>
      <c r="FZM43" s="730"/>
      <c r="FZN43" s="730"/>
      <c r="FZO43" s="730"/>
      <c r="FZP43" s="730"/>
      <c r="FZQ43" s="730"/>
      <c r="FZR43" s="730"/>
      <c r="FZS43" s="730"/>
      <c r="FZT43" s="730"/>
      <c r="FZU43" s="730"/>
      <c r="FZV43" s="730"/>
      <c r="FZW43" s="730"/>
      <c r="FZX43" s="730"/>
      <c r="FZY43" s="730"/>
      <c r="FZZ43" s="730"/>
      <c r="GAA43" s="730"/>
      <c r="GAB43" s="730"/>
      <c r="GAC43" s="730"/>
      <c r="GAD43" s="730"/>
      <c r="GAE43" s="730"/>
      <c r="GAF43" s="730"/>
      <c r="GAG43" s="730"/>
      <c r="GAH43" s="730"/>
      <c r="GAI43" s="730"/>
      <c r="GAJ43" s="730"/>
      <c r="GAK43" s="730"/>
      <c r="GAL43" s="730"/>
      <c r="GAM43" s="730"/>
      <c r="GAN43" s="730"/>
      <c r="GAO43" s="730"/>
      <c r="GAP43" s="730"/>
      <c r="GAQ43" s="730"/>
      <c r="GAR43" s="730"/>
      <c r="GAS43" s="730"/>
      <c r="GAT43" s="730"/>
      <c r="GAU43" s="730"/>
      <c r="GAV43" s="730"/>
      <c r="GAW43" s="730"/>
      <c r="GAX43" s="730"/>
      <c r="GAY43" s="730"/>
      <c r="GAZ43" s="730"/>
      <c r="GBA43" s="730"/>
      <c r="GBB43" s="730"/>
      <c r="GBC43" s="730"/>
      <c r="GBD43" s="730"/>
      <c r="GBE43" s="730"/>
      <c r="GBF43" s="730"/>
      <c r="GBG43" s="730"/>
      <c r="GBH43" s="730"/>
      <c r="GBI43" s="730"/>
      <c r="GBJ43" s="730"/>
      <c r="GBK43" s="730"/>
      <c r="GBL43" s="730"/>
      <c r="GBM43" s="730"/>
      <c r="GBN43" s="730"/>
      <c r="GBO43" s="730"/>
      <c r="GBP43" s="730"/>
      <c r="GBQ43" s="730"/>
      <c r="GBR43" s="730"/>
      <c r="GBS43" s="730"/>
      <c r="GBT43" s="730"/>
      <c r="GBU43" s="730"/>
      <c r="GBV43" s="730"/>
      <c r="GBW43" s="730"/>
      <c r="GBX43" s="730"/>
      <c r="GBY43" s="730"/>
      <c r="GBZ43" s="730"/>
      <c r="GCA43" s="730"/>
      <c r="GCB43" s="730"/>
      <c r="GCC43" s="730"/>
      <c r="GCD43" s="730"/>
      <c r="GCE43" s="730"/>
      <c r="GCF43" s="730"/>
      <c r="GCG43" s="730"/>
      <c r="GCH43" s="730"/>
      <c r="GCI43" s="730"/>
      <c r="GCJ43" s="730"/>
      <c r="GCK43" s="730"/>
      <c r="GCL43" s="730"/>
      <c r="GCM43" s="730"/>
      <c r="GCN43" s="730"/>
      <c r="GCO43" s="730"/>
      <c r="GCP43" s="730"/>
      <c r="GCQ43" s="730"/>
      <c r="GCR43" s="730"/>
      <c r="GCS43" s="730"/>
      <c r="GCT43" s="730"/>
      <c r="GCU43" s="730"/>
      <c r="GCV43" s="730"/>
      <c r="GCW43" s="730"/>
      <c r="GCX43" s="730"/>
      <c r="GCY43" s="730"/>
      <c r="GCZ43" s="730"/>
      <c r="GDA43" s="730"/>
      <c r="GDB43" s="730"/>
      <c r="GDC43" s="730"/>
      <c r="GDD43" s="730"/>
      <c r="GDE43" s="730"/>
      <c r="GDF43" s="730"/>
      <c r="GDG43" s="730"/>
      <c r="GDH43" s="730"/>
      <c r="GDI43" s="730"/>
      <c r="GDJ43" s="730"/>
      <c r="GDK43" s="730"/>
      <c r="GDL43" s="730"/>
      <c r="GDM43" s="730"/>
      <c r="GDN43" s="730"/>
      <c r="GDO43" s="730"/>
      <c r="GDP43" s="730"/>
      <c r="GDQ43" s="730"/>
      <c r="GDR43" s="730"/>
      <c r="GDS43" s="730"/>
      <c r="GDT43" s="730"/>
      <c r="GDU43" s="730"/>
      <c r="GDV43" s="730"/>
      <c r="GDW43" s="730"/>
      <c r="GDX43" s="730"/>
      <c r="GDY43" s="730"/>
      <c r="GDZ43" s="730"/>
      <c r="GEA43" s="730"/>
      <c r="GEB43" s="730"/>
      <c r="GEC43" s="730"/>
      <c r="GED43" s="730"/>
      <c r="GEE43" s="730"/>
      <c r="GEF43" s="730"/>
      <c r="GEG43" s="730"/>
      <c r="GEH43" s="730"/>
      <c r="GEI43" s="730"/>
      <c r="GEJ43" s="730"/>
      <c r="GEK43" s="730"/>
      <c r="GEL43" s="730"/>
      <c r="GEM43" s="730"/>
      <c r="GEN43" s="730"/>
      <c r="GEO43" s="730"/>
      <c r="GEP43" s="730"/>
      <c r="GEQ43" s="730"/>
      <c r="GER43" s="730"/>
      <c r="GES43" s="730"/>
      <c r="GET43" s="730"/>
      <c r="GEU43" s="730"/>
      <c r="GEV43" s="730"/>
      <c r="GEW43" s="730"/>
      <c r="GEX43" s="730"/>
      <c r="GEY43" s="730"/>
      <c r="GEZ43" s="730"/>
      <c r="GFA43" s="730"/>
      <c r="GFB43" s="730"/>
      <c r="GFC43" s="730"/>
      <c r="GFD43" s="730"/>
      <c r="GFE43" s="730"/>
      <c r="GFF43" s="730"/>
      <c r="GFG43" s="730"/>
      <c r="GFH43" s="730"/>
      <c r="GFI43" s="730"/>
      <c r="GFJ43" s="730"/>
      <c r="GFK43" s="730"/>
      <c r="GFL43" s="730"/>
      <c r="GFM43" s="730"/>
      <c r="GFN43" s="730"/>
      <c r="GFO43" s="730"/>
      <c r="GFP43" s="730"/>
      <c r="GFQ43" s="730"/>
      <c r="GFR43" s="730"/>
      <c r="GFS43" s="730"/>
      <c r="GFT43" s="730"/>
      <c r="GFU43" s="730"/>
      <c r="GFV43" s="730"/>
      <c r="GFW43" s="730"/>
      <c r="GFX43" s="730"/>
      <c r="GFY43" s="730"/>
      <c r="GFZ43" s="730"/>
      <c r="GGA43" s="730"/>
      <c r="GGB43" s="730"/>
      <c r="GGC43" s="730"/>
      <c r="GGD43" s="730"/>
      <c r="GGE43" s="730"/>
      <c r="GGF43" s="730"/>
      <c r="GGG43" s="730"/>
      <c r="GGH43" s="730"/>
      <c r="GGI43" s="730"/>
      <c r="GGJ43" s="730"/>
      <c r="GGK43" s="730"/>
      <c r="GGL43" s="730"/>
      <c r="GGM43" s="730"/>
      <c r="GGN43" s="730"/>
      <c r="GGO43" s="730"/>
      <c r="GGP43" s="730"/>
      <c r="GGQ43" s="730"/>
      <c r="GGR43" s="730"/>
      <c r="GGS43" s="730"/>
      <c r="GGT43" s="730"/>
      <c r="GGU43" s="730"/>
      <c r="GGV43" s="730"/>
      <c r="GGW43" s="730"/>
      <c r="GGX43" s="730"/>
      <c r="GGY43" s="730"/>
      <c r="GGZ43" s="730"/>
      <c r="GHA43" s="730"/>
      <c r="GHB43" s="730"/>
      <c r="GHC43" s="730"/>
      <c r="GHD43" s="730"/>
      <c r="GHE43" s="730"/>
      <c r="GHF43" s="730"/>
      <c r="GHG43" s="730"/>
      <c r="GHH43" s="730"/>
      <c r="GHI43" s="730"/>
      <c r="GHJ43" s="730"/>
      <c r="GHK43" s="730"/>
      <c r="GHL43" s="730"/>
      <c r="GHM43" s="730"/>
      <c r="GHN43" s="730"/>
      <c r="GHO43" s="730"/>
      <c r="GHP43" s="730"/>
      <c r="GHQ43" s="730"/>
      <c r="GHR43" s="730"/>
      <c r="GHS43" s="730"/>
      <c r="GHT43" s="730"/>
      <c r="GHU43" s="730"/>
      <c r="GHV43" s="730"/>
      <c r="GHW43" s="730"/>
      <c r="GHX43" s="730"/>
      <c r="GHY43" s="730"/>
      <c r="GHZ43" s="730"/>
      <c r="GIA43" s="730"/>
      <c r="GIB43" s="730"/>
      <c r="GIC43" s="730"/>
      <c r="GID43" s="730"/>
      <c r="GIE43" s="730"/>
      <c r="GIF43" s="730"/>
      <c r="GIG43" s="730"/>
      <c r="GIH43" s="730"/>
      <c r="GII43" s="730"/>
      <c r="GIJ43" s="730"/>
      <c r="GIK43" s="730"/>
      <c r="GIL43" s="730"/>
      <c r="GIM43" s="730"/>
      <c r="GIN43" s="730"/>
      <c r="GIO43" s="730"/>
      <c r="GIP43" s="730"/>
      <c r="GIQ43" s="730"/>
      <c r="GIR43" s="730"/>
      <c r="GIS43" s="730"/>
      <c r="GIT43" s="730"/>
      <c r="GIU43" s="730"/>
      <c r="GIV43" s="730"/>
      <c r="GIW43" s="730"/>
      <c r="GIX43" s="730"/>
      <c r="GIY43" s="730"/>
      <c r="GIZ43" s="730"/>
      <c r="GJA43" s="730"/>
      <c r="GJB43" s="730"/>
      <c r="GJC43" s="730"/>
      <c r="GJD43" s="730"/>
      <c r="GJE43" s="730"/>
      <c r="GJF43" s="730"/>
      <c r="GJG43" s="730"/>
      <c r="GJH43" s="730"/>
      <c r="GJI43" s="730"/>
      <c r="GJJ43" s="730"/>
      <c r="GJK43" s="730"/>
      <c r="GJL43" s="730"/>
      <c r="GJM43" s="730"/>
      <c r="GJN43" s="730"/>
      <c r="GJO43" s="730"/>
      <c r="GJP43" s="730"/>
      <c r="GJQ43" s="730"/>
      <c r="GJR43" s="730"/>
      <c r="GJS43" s="730"/>
      <c r="GJT43" s="730"/>
      <c r="GJU43" s="730"/>
      <c r="GJV43" s="730"/>
      <c r="GJW43" s="730"/>
      <c r="GJX43" s="730"/>
      <c r="GJY43" s="730"/>
      <c r="GJZ43" s="730"/>
      <c r="GKA43" s="730"/>
      <c r="GKB43" s="730"/>
      <c r="GKC43" s="730"/>
      <c r="GKD43" s="730"/>
      <c r="GKE43" s="730"/>
      <c r="GKF43" s="730"/>
      <c r="GKG43" s="730"/>
      <c r="GKH43" s="730"/>
      <c r="GKI43" s="730"/>
      <c r="GKJ43" s="730"/>
      <c r="GKK43" s="730"/>
      <c r="GKL43" s="730"/>
      <c r="GKM43" s="730"/>
      <c r="GKN43" s="730"/>
      <c r="GKO43" s="730"/>
      <c r="GKP43" s="730"/>
      <c r="GKQ43" s="730"/>
      <c r="GKR43" s="730"/>
      <c r="GKS43" s="730"/>
      <c r="GKT43" s="730"/>
      <c r="GKU43" s="730"/>
      <c r="GKV43" s="730"/>
      <c r="GKW43" s="730"/>
      <c r="GKX43" s="730"/>
      <c r="GKY43" s="730"/>
      <c r="GKZ43" s="730"/>
      <c r="GLA43" s="730"/>
      <c r="GLB43" s="730"/>
      <c r="GLC43" s="730"/>
      <c r="GLD43" s="730"/>
      <c r="GLE43" s="730"/>
      <c r="GLF43" s="730"/>
      <c r="GLG43" s="730"/>
      <c r="GLH43" s="730"/>
      <c r="GLI43" s="730"/>
      <c r="GLJ43" s="730"/>
      <c r="GLK43" s="730"/>
      <c r="GLL43" s="730"/>
      <c r="GLM43" s="730"/>
      <c r="GLN43" s="730"/>
      <c r="GLO43" s="730"/>
      <c r="GLP43" s="730"/>
      <c r="GLQ43" s="730"/>
      <c r="GLR43" s="730"/>
      <c r="GLS43" s="730"/>
      <c r="GLT43" s="730"/>
      <c r="GLU43" s="730"/>
      <c r="GLV43" s="730"/>
      <c r="GLW43" s="730"/>
      <c r="GLX43" s="730"/>
      <c r="GLY43" s="730"/>
      <c r="GLZ43" s="730"/>
      <c r="GMA43" s="730"/>
      <c r="GMB43" s="730"/>
      <c r="GMC43" s="730"/>
      <c r="GMD43" s="730"/>
      <c r="GME43" s="730"/>
      <c r="GMF43" s="730"/>
      <c r="GMG43" s="730"/>
      <c r="GMH43" s="730"/>
      <c r="GMI43" s="730"/>
      <c r="GMJ43" s="730"/>
      <c r="GMK43" s="730"/>
      <c r="GML43" s="730"/>
      <c r="GMM43" s="730"/>
      <c r="GMN43" s="730"/>
      <c r="GMO43" s="730"/>
      <c r="GMP43" s="730"/>
      <c r="GMQ43" s="730"/>
      <c r="GMR43" s="730"/>
      <c r="GMS43" s="730"/>
      <c r="GMT43" s="730"/>
      <c r="GMU43" s="730"/>
      <c r="GMV43" s="730"/>
      <c r="GMW43" s="730"/>
      <c r="GMX43" s="730"/>
      <c r="GMY43" s="730"/>
      <c r="GMZ43" s="730"/>
      <c r="GNA43" s="730"/>
      <c r="GNB43" s="730"/>
      <c r="GNC43" s="730"/>
      <c r="GND43" s="730"/>
      <c r="GNE43" s="730"/>
      <c r="GNF43" s="730"/>
      <c r="GNG43" s="730"/>
      <c r="GNH43" s="730"/>
      <c r="GNI43" s="730"/>
      <c r="GNJ43" s="730"/>
      <c r="GNK43" s="730"/>
      <c r="GNL43" s="730"/>
      <c r="GNM43" s="730"/>
      <c r="GNN43" s="730"/>
      <c r="GNO43" s="730"/>
      <c r="GNP43" s="730"/>
      <c r="GNQ43" s="730"/>
      <c r="GNR43" s="730"/>
      <c r="GNS43" s="730"/>
      <c r="GNT43" s="730"/>
      <c r="GNU43" s="730"/>
      <c r="GNV43" s="730"/>
      <c r="GNW43" s="730"/>
      <c r="GNX43" s="730"/>
      <c r="GNY43" s="730"/>
      <c r="GNZ43" s="730"/>
      <c r="GOA43" s="730"/>
      <c r="GOB43" s="730"/>
      <c r="GOC43" s="730"/>
      <c r="GOD43" s="730"/>
      <c r="GOE43" s="730"/>
      <c r="GOF43" s="730"/>
      <c r="GOG43" s="730"/>
      <c r="GOH43" s="730"/>
      <c r="GOI43" s="730"/>
      <c r="GOJ43" s="730"/>
      <c r="GOK43" s="730"/>
      <c r="GOL43" s="730"/>
      <c r="GOM43" s="730"/>
      <c r="GON43" s="730"/>
      <c r="GOO43" s="730"/>
      <c r="GOP43" s="730"/>
      <c r="GOQ43" s="730"/>
      <c r="GOR43" s="730"/>
      <c r="GOS43" s="730"/>
      <c r="GOT43" s="730"/>
      <c r="GOU43" s="730"/>
      <c r="GOV43" s="730"/>
      <c r="GOW43" s="730"/>
      <c r="GOX43" s="730"/>
      <c r="GOY43" s="730"/>
      <c r="GOZ43" s="730"/>
      <c r="GPA43" s="730"/>
      <c r="GPB43" s="730"/>
      <c r="GPC43" s="730"/>
      <c r="GPD43" s="730"/>
      <c r="GPE43" s="730"/>
      <c r="GPF43" s="730"/>
      <c r="GPG43" s="730"/>
      <c r="GPH43" s="730"/>
      <c r="GPI43" s="730"/>
      <c r="GPJ43" s="730"/>
      <c r="GPK43" s="730"/>
      <c r="GPL43" s="730"/>
      <c r="GPM43" s="730"/>
      <c r="GPN43" s="730"/>
      <c r="GPO43" s="730"/>
      <c r="GPP43" s="730"/>
      <c r="GPQ43" s="730"/>
      <c r="GPR43" s="730"/>
      <c r="GPS43" s="730"/>
      <c r="GPT43" s="730"/>
      <c r="GPU43" s="730"/>
      <c r="GPV43" s="730"/>
      <c r="GPW43" s="730"/>
      <c r="GPX43" s="730"/>
      <c r="GPY43" s="730"/>
      <c r="GPZ43" s="730"/>
      <c r="GQA43" s="730"/>
      <c r="GQB43" s="730"/>
      <c r="GQC43" s="730"/>
      <c r="GQD43" s="730"/>
      <c r="GQE43" s="730"/>
      <c r="GQF43" s="730"/>
      <c r="GQG43" s="730"/>
      <c r="GQH43" s="730"/>
      <c r="GQI43" s="730"/>
      <c r="GQJ43" s="730"/>
      <c r="GQK43" s="730"/>
      <c r="GQL43" s="730"/>
      <c r="GQM43" s="730"/>
      <c r="GQN43" s="730"/>
      <c r="GQO43" s="730"/>
      <c r="GQP43" s="730"/>
      <c r="GQQ43" s="730"/>
      <c r="GQR43" s="730"/>
      <c r="GQS43" s="730"/>
      <c r="GQT43" s="730"/>
      <c r="GQU43" s="730"/>
      <c r="GQV43" s="730"/>
      <c r="GQW43" s="730"/>
      <c r="GQX43" s="730"/>
      <c r="GQY43" s="730"/>
      <c r="GQZ43" s="730"/>
      <c r="GRA43" s="730"/>
      <c r="GRB43" s="730"/>
      <c r="GRC43" s="730"/>
      <c r="GRD43" s="730"/>
      <c r="GRE43" s="730"/>
      <c r="GRF43" s="730"/>
      <c r="GRG43" s="730"/>
      <c r="GRH43" s="730"/>
      <c r="GRI43" s="730"/>
      <c r="GRJ43" s="730"/>
      <c r="GRK43" s="730"/>
      <c r="GRL43" s="730"/>
      <c r="GRM43" s="730"/>
      <c r="GRN43" s="730"/>
      <c r="GRO43" s="730"/>
      <c r="GRP43" s="730"/>
      <c r="GRQ43" s="730"/>
      <c r="GRR43" s="730"/>
      <c r="GRS43" s="730"/>
      <c r="GRT43" s="730"/>
      <c r="GRU43" s="730"/>
      <c r="GRV43" s="730"/>
      <c r="GRW43" s="730"/>
      <c r="GRX43" s="730"/>
      <c r="GRY43" s="730"/>
      <c r="GRZ43" s="730"/>
      <c r="GSA43" s="730"/>
      <c r="GSB43" s="730"/>
      <c r="GSC43" s="730"/>
      <c r="GSD43" s="730"/>
      <c r="GSE43" s="730"/>
      <c r="GSF43" s="730"/>
      <c r="GSG43" s="730"/>
      <c r="GSH43" s="730"/>
      <c r="GSI43" s="730"/>
      <c r="GSJ43" s="730"/>
      <c r="GSK43" s="730"/>
      <c r="GSL43" s="730"/>
      <c r="GSM43" s="730"/>
      <c r="GSN43" s="730"/>
      <c r="GSO43" s="730"/>
      <c r="GSP43" s="730"/>
      <c r="GSQ43" s="730"/>
      <c r="GSR43" s="730"/>
      <c r="GSS43" s="730"/>
      <c r="GST43" s="730"/>
      <c r="GSU43" s="730"/>
      <c r="GSV43" s="730"/>
      <c r="GSW43" s="730"/>
      <c r="GSX43" s="730"/>
      <c r="GSY43" s="730"/>
      <c r="GSZ43" s="730"/>
      <c r="GTA43" s="730"/>
      <c r="GTB43" s="730"/>
      <c r="GTC43" s="730"/>
      <c r="GTD43" s="730"/>
      <c r="GTE43" s="730"/>
      <c r="GTF43" s="730"/>
      <c r="GTG43" s="730"/>
      <c r="GTH43" s="730"/>
      <c r="GTI43" s="730"/>
      <c r="GTJ43" s="730"/>
      <c r="GTK43" s="730"/>
      <c r="GTL43" s="730"/>
      <c r="GTM43" s="730"/>
      <c r="GTN43" s="730"/>
      <c r="GTO43" s="730"/>
      <c r="GTP43" s="730"/>
      <c r="GTQ43" s="730"/>
      <c r="GTR43" s="730"/>
      <c r="GTS43" s="730"/>
      <c r="GTT43" s="730"/>
      <c r="GTU43" s="730"/>
      <c r="GTV43" s="730"/>
      <c r="GTW43" s="730"/>
      <c r="GTX43" s="730"/>
      <c r="GTY43" s="730"/>
      <c r="GTZ43" s="730"/>
      <c r="GUA43" s="730"/>
      <c r="GUB43" s="730"/>
      <c r="GUC43" s="730"/>
      <c r="GUD43" s="730"/>
      <c r="GUE43" s="730"/>
      <c r="GUF43" s="730"/>
      <c r="GUG43" s="730"/>
      <c r="GUH43" s="730"/>
      <c r="GUI43" s="730"/>
      <c r="GUJ43" s="730"/>
      <c r="GUK43" s="730"/>
      <c r="GUL43" s="730"/>
      <c r="GUM43" s="730"/>
      <c r="GUN43" s="730"/>
      <c r="GUO43" s="730"/>
      <c r="GUP43" s="730"/>
      <c r="GUQ43" s="730"/>
      <c r="GUR43" s="730"/>
      <c r="GUS43" s="730"/>
      <c r="GUT43" s="730"/>
      <c r="GUU43" s="730"/>
      <c r="GUV43" s="730"/>
      <c r="GUW43" s="730"/>
      <c r="GUX43" s="730"/>
      <c r="GUY43" s="730"/>
      <c r="GUZ43" s="730"/>
      <c r="GVA43" s="730"/>
      <c r="GVB43" s="730"/>
      <c r="GVC43" s="730"/>
      <c r="GVD43" s="730"/>
      <c r="GVE43" s="730"/>
      <c r="GVF43" s="730"/>
      <c r="GVG43" s="730"/>
      <c r="GVH43" s="730"/>
      <c r="GVI43" s="730"/>
      <c r="GVJ43" s="730"/>
      <c r="GVK43" s="730"/>
      <c r="GVL43" s="730"/>
      <c r="GVM43" s="730"/>
      <c r="GVN43" s="730"/>
      <c r="GVO43" s="730"/>
      <c r="GVP43" s="730"/>
      <c r="GVQ43" s="730"/>
      <c r="GVR43" s="730"/>
      <c r="GVS43" s="730"/>
      <c r="GVT43" s="730"/>
      <c r="GVU43" s="730"/>
      <c r="GVV43" s="730"/>
      <c r="GVW43" s="730"/>
      <c r="GVX43" s="730"/>
      <c r="GVY43" s="730"/>
      <c r="GVZ43" s="730"/>
      <c r="GWA43" s="730"/>
      <c r="GWB43" s="730"/>
      <c r="GWC43" s="730"/>
      <c r="GWD43" s="730"/>
      <c r="GWE43" s="730"/>
      <c r="GWF43" s="730"/>
      <c r="GWG43" s="730"/>
      <c r="GWH43" s="730"/>
      <c r="GWI43" s="730"/>
      <c r="GWJ43" s="730"/>
      <c r="GWK43" s="730"/>
      <c r="GWL43" s="730"/>
      <c r="GWM43" s="730"/>
      <c r="GWN43" s="730"/>
      <c r="GWO43" s="730"/>
      <c r="GWP43" s="730"/>
      <c r="GWQ43" s="730"/>
      <c r="GWR43" s="730"/>
      <c r="GWS43" s="730"/>
      <c r="GWT43" s="730"/>
      <c r="GWU43" s="730"/>
      <c r="GWV43" s="730"/>
      <c r="GWW43" s="730"/>
      <c r="GWX43" s="730"/>
      <c r="GWY43" s="730"/>
      <c r="GWZ43" s="730"/>
      <c r="GXA43" s="730"/>
      <c r="GXB43" s="730"/>
      <c r="GXC43" s="730"/>
      <c r="GXD43" s="730"/>
      <c r="GXE43" s="730"/>
      <c r="GXF43" s="730"/>
      <c r="GXG43" s="730"/>
      <c r="GXH43" s="730"/>
      <c r="GXI43" s="730"/>
      <c r="GXJ43" s="730"/>
      <c r="GXK43" s="730"/>
      <c r="GXL43" s="730"/>
      <c r="GXM43" s="730"/>
      <c r="GXN43" s="730"/>
      <c r="GXO43" s="730"/>
      <c r="GXP43" s="730"/>
      <c r="GXQ43" s="730"/>
      <c r="GXR43" s="730"/>
      <c r="GXS43" s="730"/>
      <c r="GXT43" s="730"/>
      <c r="GXU43" s="730"/>
      <c r="GXV43" s="730"/>
      <c r="GXW43" s="730"/>
      <c r="GXX43" s="730"/>
      <c r="GXY43" s="730"/>
      <c r="GXZ43" s="730"/>
      <c r="GYA43" s="730"/>
      <c r="GYB43" s="730"/>
      <c r="GYC43" s="730"/>
      <c r="GYD43" s="730"/>
      <c r="GYE43" s="730"/>
      <c r="GYF43" s="730"/>
      <c r="GYG43" s="730"/>
      <c r="GYH43" s="730"/>
      <c r="GYI43" s="730"/>
      <c r="GYJ43" s="730"/>
      <c r="GYK43" s="730"/>
      <c r="GYL43" s="730"/>
      <c r="GYM43" s="730"/>
      <c r="GYN43" s="730"/>
      <c r="GYO43" s="730"/>
      <c r="GYP43" s="730"/>
      <c r="GYQ43" s="730"/>
      <c r="GYR43" s="730"/>
      <c r="GYS43" s="730"/>
      <c r="GYT43" s="730"/>
      <c r="GYU43" s="730"/>
      <c r="GYV43" s="730"/>
      <c r="GYW43" s="730"/>
      <c r="GYX43" s="730"/>
      <c r="GYY43" s="730"/>
      <c r="GYZ43" s="730"/>
      <c r="GZA43" s="730"/>
      <c r="GZB43" s="730"/>
      <c r="GZC43" s="730"/>
      <c r="GZD43" s="730"/>
      <c r="GZE43" s="730"/>
      <c r="GZF43" s="730"/>
      <c r="GZG43" s="730"/>
      <c r="GZH43" s="730"/>
      <c r="GZI43" s="730"/>
      <c r="GZJ43" s="730"/>
      <c r="GZK43" s="730"/>
      <c r="GZL43" s="730"/>
      <c r="GZM43" s="730"/>
      <c r="GZN43" s="730"/>
      <c r="GZO43" s="730"/>
      <c r="GZP43" s="730"/>
      <c r="GZQ43" s="730"/>
      <c r="GZR43" s="730"/>
      <c r="GZS43" s="730"/>
      <c r="GZT43" s="730"/>
      <c r="GZU43" s="730"/>
      <c r="GZV43" s="730"/>
      <c r="GZW43" s="730"/>
      <c r="GZX43" s="730"/>
      <c r="GZY43" s="730"/>
      <c r="GZZ43" s="730"/>
      <c r="HAA43" s="730"/>
      <c r="HAB43" s="730"/>
      <c r="HAC43" s="730"/>
      <c r="HAD43" s="730"/>
      <c r="HAE43" s="730"/>
      <c r="HAF43" s="730"/>
      <c r="HAG43" s="730"/>
      <c r="HAH43" s="730"/>
      <c r="HAI43" s="730"/>
      <c r="HAJ43" s="730"/>
      <c r="HAK43" s="730"/>
      <c r="HAL43" s="730"/>
      <c r="HAM43" s="730"/>
      <c r="HAN43" s="730"/>
      <c r="HAO43" s="730"/>
      <c r="HAP43" s="730"/>
      <c r="HAQ43" s="730"/>
      <c r="HAR43" s="730"/>
      <c r="HAS43" s="730"/>
      <c r="HAT43" s="730"/>
      <c r="HAU43" s="730"/>
      <c r="HAV43" s="730"/>
      <c r="HAW43" s="730"/>
      <c r="HAX43" s="730"/>
      <c r="HAY43" s="730"/>
      <c r="HAZ43" s="730"/>
      <c r="HBA43" s="730"/>
      <c r="HBB43" s="730"/>
      <c r="HBC43" s="730"/>
      <c r="HBD43" s="730"/>
      <c r="HBE43" s="730"/>
      <c r="HBF43" s="730"/>
      <c r="HBG43" s="730"/>
      <c r="HBH43" s="730"/>
      <c r="HBI43" s="730"/>
      <c r="HBJ43" s="730"/>
      <c r="HBK43" s="730"/>
      <c r="HBL43" s="730"/>
      <c r="HBM43" s="730"/>
      <c r="HBN43" s="730"/>
      <c r="HBO43" s="730"/>
      <c r="HBP43" s="730"/>
      <c r="HBQ43" s="730"/>
      <c r="HBR43" s="730"/>
      <c r="HBS43" s="730"/>
      <c r="HBT43" s="730"/>
      <c r="HBU43" s="730"/>
      <c r="HBV43" s="730"/>
      <c r="HBW43" s="730"/>
      <c r="HBX43" s="730"/>
      <c r="HBY43" s="730"/>
      <c r="HBZ43" s="730"/>
      <c r="HCA43" s="730"/>
      <c r="HCB43" s="730"/>
      <c r="HCC43" s="730"/>
      <c r="HCD43" s="730"/>
      <c r="HCE43" s="730"/>
      <c r="HCF43" s="730"/>
      <c r="HCG43" s="730"/>
      <c r="HCH43" s="730"/>
      <c r="HCI43" s="730"/>
      <c r="HCJ43" s="730"/>
      <c r="HCK43" s="730"/>
      <c r="HCL43" s="730"/>
      <c r="HCM43" s="730"/>
      <c r="HCN43" s="730"/>
      <c r="HCO43" s="730"/>
      <c r="HCP43" s="730"/>
      <c r="HCQ43" s="730"/>
      <c r="HCR43" s="730"/>
      <c r="HCS43" s="730"/>
      <c r="HCT43" s="730"/>
      <c r="HCU43" s="730"/>
      <c r="HCV43" s="730"/>
      <c r="HCW43" s="730"/>
      <c r="HCX43" s="730"/>
      <c r="HCY43" s="730"/>
      <c r="HCZ43" s="730"/>
      <c r="HDA43" s="730"/>
      <c r="HDB43" s="730"/>
      <c r="HDC43" s="730"/>
      <c r="HDD43" s="730"/>
      <c r="HDE43" s="730"/>
      <c r="HDF43" s="730"/>
      <c r="HDG43" s="730"/>
      <c r="HDH43" s="730"/>
      <c r="HDI43" s="730"/>
      <c r="HDJ43" s="730"/>
      <c r="HDK43" s="730"/>
      <c r="HDL43" s="730"/>
      <c r="HDM43" s="730"/>
      <c r="HDN43" s="730"/>
      <c r="HDO43" s="730"/>
      <c r="HDP43" s="730"/>
      <c r="HDQ43" s="730"/>
      <c r="HDR43" s="730"/>
      <c r="HDS43" s="730"/>
      <c r="HDT43" s="730"/>
      <c r="HDU43" s="730"/>
      <c r="HDV43" s="730"/>
      <c r="HDW43" s="730"/>
      <c r="HDX43" s="730"/>
      <c r="HDY43" s="730"/>
      <c r="HDZ43" s="730"/>
      <c r="HEA43" s="730"/>
      <c r="HEB43" s="730"/>
      <c r="HEC43" s="730"/>
      <c r="HED43" s="730"/>
      <c r="HEE43" s="730"/>
      <c r="HEF43" s="730"/>
      <c r="HEG43" s="730"/>
      <c r="HEH43" s="730"/>
      <c r="HEI43" s="730"/>
      <c r="HEJ43" s="730"/>
      <c r="HEK43" s="730"/>
      <c r="HEL43" s="730"/>
      <c r="HEM43" s="730"/>
      <c r="HEN43" s="730"/>
      <c r="HEO43" s="730"/>
      <c r="HEP43" s="730"/>
      <c r="HEQ43" s="730"/>
      <c r="HER43" s="730"/>
      <c r="HES43" s="730"/>
      <c r="HET43" s="730"/>
      <c r="HEU43" s="730"/>
      <c r="HEV43" s="730"/>
      <c r="HEW43" s="730"/>
      <c r="HEX43" s="730"/>
      <c r="HEY43" s="730"/>
      <c r="HEZ43" s="730"/>
      <c r="HFA43" s="730"/>
      <c r="HFB43" s="730"/>
      <c r="HFC43" s="730"/>
      <c r="HFD43" s="730"/>
      <c r="HFE43" s="730"/>
      <c r="HFF43" s="730"/>
      <c r="HFG43" s="730"/>
      <c r="HFH43" s="730"/>
      <c r="HFI43" s="730"/>
      <c r="HFJ43" s="730"/>
      <c r="HFK43" s="730"/>
      <c r="HFL43" s="730"/>
      <c r="HFM43" s="730"/>
      <c r="HFN43" s="730"/>
      <c r="HFO43" s="730"/>
      <c r="HFP43" s="730"/>
      <c r="HFQ43" s="730"/>
      <c r="HFR43" s="730"/>
      <c r="HFS43" s="730"/>
      <c r="HFT43" s="730"/>
      <c r="HFU43" s="730"/>
      <c r="HFV43" s="730"/>
      <c r="HFW43" s="730"/>
      <c r="HFX43" s="730"/>
      <c r="HFY43" s="730"/>
      <c r="HFZ43" s="730"/>
      <c r="HGA43" s="730"/>
      <c r="HGB43" s="730"/>
      <c r="HGC43" s="730"/>
      <c r="HGD43" s="730"/>
      <c r="HGE43" s="730"/>
      <c r="HGF43" s="730"/>
      <c r="HGG43" s="730"/>
      <c r="HGH43" s="730"/>
      <c r="HGI43" s="730"/>
      <c r="HGJ43" s="730"/>
      <c r="HGK43" s="730"/>
      <c r="HGL43" s="730"/>
      <c r="HGM43" s="730"/>
      <c r="HGN43" s="730"/>
      <c r="HGO43" s="730"/>
      <c r="HGP43" s="730"/>
      <c r="HGQ43" s="730"/>
      <c r="HGR43" s="730"/>
      <c r="HGS43" s="730"/>
      <c r="HGT43" s="730"/>
      <c r="HGU43" s="730"/>
      <c r="HGV43" s="730"/>
      <c r="HGW43" s="730"/>
      <c r="HGX43" s="730"/>
      <c r="HGY43" s="730"/>
      <c r="HGZ43" s="730"/>
      <c r="HHA43" s="730"/>
      <c r="HHB43" s="730"/>
      <c r="HHC43" s="730"/>
      <c r="HHD43" s="730"/>
      <c r="HHE43" s="730"/>
      <c r="HHF43" s="730"/>
      <c r="HHG43" s="730"/>
      <c r="HHH43" s="730"/>
      <c r="HHI43" s="730"/>
      <c r="HHJ43" s="730"/>
      <c r="HHK43" s="730"/>
      <c r="HHL43" s="730"/>
      <c r="HHM43" s="730"/>
      <c r="HHN43" s="730"/>
      <c r="HHO43" s="730"/>
      <c r="HHP43" s="730"/>
      <c r="HHQ43" s="730"/>
      <c r="HHR43" s="730"/>
      <c r="HHS43" s="730"/>
      <c r="HHT43" s="730"/>
      <c r="HHU43" s="730"/>
      <c r="HHV43" s="730"/>
      <c r="HHW43" s="730"/>
      <c r="HHX43" s="730"/>
      <c r="HHY43" s="730"/>
      <c r="HHZ43" s="730"/>
      <c r="HIA43" s="730"/>
      <c r="HIB43" s="730"/>
      <c r="HIC43" s="730"/>
      <c r="HID43" s="730"/>
      <c r="HIE43" s="730"/>
      <c r="HIF43" s="730"/>
      <c r="HIG43" s="730"/>
      <c r="HIH43" s="730"/>
      <c r="HII43" s="730"/>
      <c r="HIJ43" s="730"/>
      <c r="HIK43" s="730"/>
      <c r="HIL43" s="730"/>
      <c r="HIM43" s="730"/>
      <c r="HIN43" s="730"/>
      <c r="HIO43" s="730"/>
      <c r="HIP43" s="730"/>
      <c r="HIQ43" s="730"/>
      <c r="HIR43" s="730"/>
      <c r="HIS43" s="730"/>
      <c r="HIT43" s="730"/>
      <c r="HIU43" s="730"/>
      <c r="HIV43" s="730"/>
      <c r="HIW43" s="730"/>
      <c r="HIX43" s="730"/>
      <c r="HIY43" s="730"/>
      <c r="HIZ43" s="730"/>
      <c r="HJA43" s="730"/>
      <c r="HJB43" s="730"/>
      <c r="HJC43" s="730"/>
      <c r="HJD43" s="730"/>
      <c r="HJE43" s="730"/>
      <c r="HJF43" s="730"/>
      <c r="HJG43" s="730"/>
      <c r="HJH43" s="730"/>
      <c r="HJI43" s="730"/>
      <c r="HJJ43" s="730"/>
      <c r="HJK43" s="730"/>
      <c r="HJL43" s="730"/>
      <c r="HJM43" s="730"/>
      <c r="HJN43" s="730"/>
      <c r="HJO43" s="730"/>
      <c r="HJP43" s="730"/>
      <c r="HJQ43" s="730"/>
      <c r="HJR43" s="730"/>
      <c r="HJS43" s="730"/>
      <c r="HJT43" s="730"/>
      <c r="HJU43" s="730"/>
      <c r="HJV43" s="730"/>
      <c r="HJW43" s="730"/>
      <c r="HJX43" s="730"/>
      <c r="HJY43" s="730"/>
      <c r="HJZ43" s="730"/>
      <c r="HKA43" s="730"/>
      <c r="HKB43" s="730"/>
      <c r="HKC43" s="730"/>
      <c r="HKD43" s="730"/>
      <c r="HKE43" s="730"/>
      <c r="HKF43" s="730"/>
      <c r="HKG43" s="730"/>
      <c r="HKH43" s="730"/>
      <c r="HKI43" s="730"/>
      <c r="HKJ43" s="730"/>
      <c r="HKK43" s="730"/>
      <c r="HKL43" s="730"/>
      <c r="HKM43" s="730"/>
      <c r="HKN43" s="730"/>
      <c r="HKO43" s="730"/>
      <c r="HKP43" s="730"/>
      <c r="HKQ43" s="730"/>
      <c r="HKR43" s="730"/>
      <c r="HKS43" s="730"/>
      <c r="HKT43" s="730"/>
      <c r="HKU43" s="730"/>
      <c r="HKV43" s="730"/>
      <c r="HKW43" s="730"/>
      <c r="HKX43" s="730"/>
      <c r="HKY43" s="730"/>
      <c r="HKZ43" s="730"/>
      <c r="HLA43" s="730"/>
      <c r="HLB43" s="730"/>
      <c r="HLC43" s="730"/>
      <c r="HLD43" s="730"/>
      <c r="HLE43" s="730"/>
      <c r="HLF43" s="730"/>
      <c r="HLG43" s="730"/>
      <c r="HLH43" s="730"/>
      <c r="HLI43" s="730"/>
      <c r="HLJ43" s="730"/>
      <c r="HLK43" s="730"/>
      <c r="HLL43" s="730"/>
      <c r="HLM43" s="730"/>
      <c r="HLN43" s="730"/>
      <c r="HLO43" s="730"/>
      <c r="HLP43" s="730"/>
      <c r="HLQ43" s="730"/>
      <c r="HLR43" s="730"/>
      <c r="HLS43" s="730"/>
      <c r="HLT43" s="730"/>
      <c r="HLU43" s="730"/>
      <c r="HLV43" s="730"/>
      <c r="HLW43" s="730"/>
      <c r="HLX43" s="730"/>
      <c r="HLY43" s="730"/>
      <c r="HLZ43" s="730"/>
      <c r="HMA43" s="730"/>
      <c r="HMB43" s="730"/>
      <c r="HMC43" s="730"/>
      <c r="HMD43" s="730"/>
      <c r="HME43" s="730"/>
      <c r="HMF43" s="730"/>
      <c r="HMG43" s="730"/>
      <c r="HMH43" s="730"/>
      <c r="HMI43" s="730"/>
      <c r="HMJ43" s="730"/>
      <c r="HMK43" s="730"/>
      <c r="HML43" s="730"/>
      <c r="HMM43" s="730"/>
      <c r="HMN43" s="730"/>
      <c r="HMO43" s="730"/>
      <c r="HMP43" s="730"/>
      <c r="HMQ43" s="730"/>
      <c r="HMR43" s="730"/>
      <c r="HMS43" s="730"/>
      <c r="HMT43" s="730"/>
      <c r="HMU43" s="730"/>
      <c r="HMV43" s="730"/>
      <c r="HMW43" s="730"/>
      <c r="HMX43" s="730"/>
      <c r="HMY43" s="730"/>
      <c r="HMZ43" s="730"/>
      <c r="HNA43" s="730"/>
      <c r="HNB43" s="730"/>
      <c r="HNC43" s="730"/>
      <c r="HND43" s="730"/>
      <c r="HNE43" s="730"/>
      <c r="HNF43" s="730"/>
      <c r="HNG43" s="730"/>
      <c r="HNH43" s="730"/>
      <c r="HNI43" s="730"/>
      <c r="HNJ43" s="730"/>
      <c r="HNK43" s="730"/>
      <c r="HNL43" s="730"/>
      <c r="HNM43" s="730"/>
      <c r="HNN43" s="730"/>
      <c r="HNO43" s="730"/>
      <c r="HNP43" s="730"/>
      <c r="HNQ43" s="730"/>
      <c r="HNR43" s="730"/>
      <c r="HNS43" s="730"/>
      <c r="HNT43" s="730"/>
      <c r="HNU43" s="730"/>
      <c r="HNV43" s="730"/>
      <c r="HNW43" s="730"/>
      <c r="HNX43" s="730"/>
      <c r="HNY43" s="730"/>
      <c r="HNZ43" s="730"/>
      <c r="HOA43" s="730"/>
      <c r="HOB43" s="730"/>
      <c r="HOC43" s="730"/>
      <c r="HOD43" s="730"/>
      <c r="HOE43" s="730"/>
      <c r="HOF43" s="730"/>
      <c r="HOG43" s="730"/>
      <c r="HOH43" s="730"/>
      <c r="HOI43" s="730"/>
      <c r="HOJ43" s="730"/>
      <c r="HOK43" s="730"/>
      <c r="HOL43" s="730"/>
      <c r="HOM43" s="730"/>
      <c r="HON43" s="730"/>
      <c r="HOO43" s="730"/>
      <c r="HOP43" s="730"/>
      <c r="HOQ43" s="730"/>
      <c r="HOR43" s="730"/>
      <c r="HOS43" s="730"/>
      <c r="HOT43" s="730"/>
      <c r="HOU43" s="730"/>
      <c r="HOV43" s="730"/>
      <c r="HOW43" s="730"/>
      <c r="HOX43" s="730"/>
      <c r="HOY43" s="730"/>
      <c r="HOZ43" s="730"/>
      <c r="HPA43" s="730"/>
      <c r="HPB43" s="730"/>
      <c r="HPC43" s="730"/>
      <c r="HPD43" s="730"/>
      <c r="HPE43" s="730"/>
      <c r="HPF43" s="730"/>
      <c r="HPG43" s="730"/>
      <c r="HPH43" s="730"/>
      <c r="HPI43" s="730"/>
      <c r="HPJ43" s="730"/>
      <c r="HPK43" s="730"/>
      <c r="HPL43" s="730"/>
      <c r="HPM43" s="730"/>
      <c r="HPN43" s="730"/>
      <c r="HPO43" s="730"/>
      <c r="HPP43" s="730"/>
      <c r="HPQ43" s="730"/>
      <c r="HPR43" s="730"/>
      <c r="HPS43" s="730"/>
      <c r="HPT43" s="730"/>
      <c r="HPU43" s="730"/>
      <c r="HPV43" s="730"/>
      <c r="HPW43" s="730"/>
      <c r="HPX43" s="730"/>
      <c r="HPY43" s="730"/>
      <c r="HPZ43" s="730"/>
      <c r="HQA43" s="730"/>
      <c r="HQB43" s="730"/>
      <c r="HQC43" s="730"/>
      <c r="HQD43" s="730"/>
      <c r="HQE43" s="730"/>
      <c r="HQF43" s="730"/>
      <c r="HQG43" s="730"/>
      <c r="HQH43" s="730"/>
      <c r="HQI43" s="730"/>
      <c r="HQJ43" s="730"/>
      <c r="HQK43" s="730"/>
      <c r="HQL43" s="730"/>
      <c r="HQM43" s="730"/>
      <c r="HQN43" s="730"/>
      <c r="HQO43" s="730"/>
      <c r="HQP43" s="730"/>
      <c r="HQQ43" s="730"/>
      <c r="HQR43" s="730"/>
      <c r="HQS43" s="730"/>
      <c r="HQT43" s="730"/>
      <c r="HQU43" s="730"/>
      <c r="HQV43" s="730"/>
      <c r="HQW43" s="730"/>
      <c r="HQX43" s="730"/>
      <c r="HQY43" s="730"/>
      <c r="HQZ43" s="730"/>
      <c r="HRA43" s="730"/>
      <c r="HRB43" s="730"/>
      <c r="HRC43" s="730"/>
      <c r="HRD43" s="730"/>
      <c r="HRE43" s="730"/>
      <c r="HRF43" s="730"/>
      <c r="HRG43" s="730"/>
      <c r="HRH43" s="730"/>
      <c r="HRI43" s="730"/>
      <c r="HRJ43" s="730"/>
      <c r="HRK43" s="730"/>
      <c r="HRL43" s="730"/>
      <c r="HRM43" s="730"/>
      <c r="HRN43" s="730"/>
      <c r="HRO43" s="730"/>
      <c r="HRP43" s="730"/>
      <c r="HRQ43" s="730"/>
      <c r="HRR43" s="730"/>
      <c r="HRS43" s="730"/>
      <c r="HRT43" s="730"/>
      <c r="HRU43" s="730"/>
      <c r="HRV43" s="730"/>
      <c r="HRW43" s="730"/>
      <c r="HRX43" s="730"/>
      <c r="HRY43" s="730"/>
      <c r="HRZ43" s="730"/>
      <c r="HSA43" s="730"/>
      <c r="HSB43" s="730"/>
      <c r="HSC43" s="730"/>
      <c r="HSD43" s="730"/>
      <c r="HSE43" s="730"/>
      <c r="HSF43" s="730"/>
      <c r="HSG43" s="730"/>
      <c r="HSH43" s="730"/>
      <c r="HSI43" s="730"/>
      <c r="HSJ43" s="730"/>
      <c r="HSK43" s="730"/>
      <c r="HSL43" s="730"/>
      <c r="HSM43" s="730"/>
      <c r="HSN43" s="730"/>
      <c r="HSO43" s="730"/>
      <c r="HSP43" s="730"/>
      <c r="HSQ43" s="730"/>
      <c r="HSR43" s="730"/>
      <c r="HSS43" s="730"/>
      <c r="HST43" s="730"/>
      <c r="HSU43" s="730"/>
      <c r="HSV43" s="730"/>
      <c r="HSW43" s="730"/>
      <c r="HSX43" s="730"/>
      <c r="HSY43" s="730"/>
      <c r="HSZ43" s="730"/>
      <c r="HTA43" s="730"/>
      <c r="HTB43" s="730"/>
      <c r="HTC43" s="730"/>
      <c r="HTD43" s="730"/>
      <c r="HTE43" s="730"/>
      <c r="HTF43" s="730"/>
      <c r="HTG43" s="730"/>
      <c r="HTH43" s="730"/>
      <c r="HTI43" s="730"/>
      <c r="HTJ43" s="730"/>
      <c r="HTK43" s="730"/>
      <c r="HTL43" s="730"/>
      <c r="HTM43" s="730"/>
      <c r="HTN43" s="730"/>
      <c r="HTO43" s="730"/>
      <c r="HTP43" s="730"/>
      <c r="HTQ43" s="730"/>
      <c r="HTR43" s="730"/>
      <c r="HTS43" s="730"/>
      <c r="HTT43" s="730"/>
      <c r="HTU43" s="730"/>
      <c r="HTV43" s="730"/>
      <c r="HTW43" s="730"/>
      <c r="HTX43" s="730"/>
      <c r="HTY43" s="730"/>
      <c r="HTZ43" s="730"/>
      <c r="HUA43" s="730"/>
      <c r="HUB43" s="730"/>
      <c r="HUC43" s="730"/>
      <c r="HUD43" s="730"/>
      <c r="HUE43" s="730"/>
      <c r="HUF43" s="730"/>
      <c r="HUG43" s="730"/>
      <c r="HUH43" s="730"/>
      <c r="HUI43" s="730"/>
      <c r="HUJ43" s="730"/>
      <c r="HUK43" s="730"/>
      <c r="HUL43" s="730"/>
      <c r="HUM43" s="730"/>
      <c r="HUN43" s="730"/>
      <c r="HUO43" s="730"/>
      <c r="HUP43" s="730"/>
      <c r="HUQ43" s="730"/>
      <c r="HUR43" s="730"/>
      <c r="HUS43" s="730"/>
      <c r="HUT43" s="730"/>
      <c r="HUU43" s="730"/>
      <c r="HUV43" s="730"/>
      <c r="HUW43" s="730"/>
      <c r="HUX43" s="730"/>
      <c r="HUY43" s="730"/>
      <c r="HUZ43" s="730"/>
      <c r="HVA43" s="730"/>
      <c r="HVB43" s="730"/>
      <c r="HVC43" s="730"/>
      <c r="HVD43" s="730"/>
      <c r="HVE43" s="730"/>
      <c r="HVF43" s="730"/>
      <c r="HVG43" s="730"/>
      <c r="HVH43" s="730"/>
      <c r="HVI43" s="730"/>
      <c r="HVJ43" s="730"/>
      <c r="HVK43" s="730"/>
      <c r="HVL43" s="730"/>
      <c r="HVM43" s="730"/>
      <c r="HVN43" s="730"/>
      <c r="HVO43" s="730"/>
      <c r="HVP43" s="730"/>
      <c r="HVQ43" s="730"/>
      <c r="HVR43" s="730"/>
      <c r="HVS43" s="730"/>
      <c r="HVT43" s="730"/>
      <c r="HVU43" s="730"/>
      <c r="HVV43" s="730"/>
      <c r="HVW43" s="730"/>
      <c r="HVX43" s="730"/>
      <c r="HVY43" s="730"/>
      <c r="HVZ43" s="730"/>
      <c r="HWA43" s="730"/>
      <c r="HWB43" s="730"/>
      <c r="HWC43" s="730"/>
      <c r="HWD43" s="730"/>
      <c r="HWE43" s="730"/>
      <c r="HWF43" s="730"/>
      <c r="HWG43" s="730"/>
      <c r="HWH43" s="730"/>
      <c r="HWI43" s="730"/>
      <c r="HWJ43" s="730"/>
      <c r="HWK43" s="730"/>
      <c r="HWL43" s="730"/>
      <c r="HWM43" s="730"/>
      <c r="HWN43" s="730"/>
      <c r="HWO43" s="730"/>
      <c r="HWP43" s="730"/>
      <c r="HWQ43" s="730"/>
      <c r="HWR43" s="730"/>
      <c r="HWS43" s="730"/>
      <c r="HWT43" s="730"/>
      <c r="HWU43" s="730"/>
      <c r="HWV43" s="730"/>
      <c r="HWW43" s="730"/>
      <c r="HWX43" s="730"/>
      <c r="HWY43" s="730"/>
      <c r="HWZ43" s="730"/>
      <c r="HXA43" s="730"/>
      <c r="HXB43" s="730"/>
      <c r="HXC43" s="730"/>
      <c r="HXD43" s="730"/>
      <c r="HXE43" s="730"/>
      <c r="HXF43" s="730"/>
      <c r="HXG43" s="730"/>
      <c r="HXH43" s="730"/>
      <c r="HXI43" s="730"/>
      <c r="HXJ43" s="730"/>
      <c r="HXK43" s="730"/>
      <c r="HXL43" s="730"/>
      <c r="HXM43" s="730"/>
      <c r="HXN43" s="730"/>
      <c r="HXO43" s="730"/>
      <c r="HXP43" s="730"/>
      <c r="HXQ43" s="730"/>
      <c r="HXR43" s="730"/>
      <c r="HXS43" s="730"/>
      <c r="HXT43" s="730"/>
      <c r="HXU43" s="730"/>
      <c r="HXV43" s="730"/>
      <c r="HXW43" s="730"/>
      <c r="HXX43" s="730"/>
      <c r="HXY43" s="730"/>
      <c r="HXZ43" s="730"/>
      <c r="HYA43" s="730"/>
      <c r="HYB43" s="730"/>
      <c r="HYC43" s="730"/>
      <c r="HYD43" s="730"/>
      <c r="HYE43" s="730"/>
      <c r="HYF43" s="730"/>
      <c r="HYG43" s="730"/>
      <c r="HYH43" s="730"/>
      <c r="HYI43" s="730"/>
      <c r="HYJ43" s="730"/>
      <c r="HYK43" s="730"/>
      <c r="HYL43" s="730"/>
      <c r="HYM43" s="730"/>
      <c r="HYN43" s="730"/>
      <c r="HYO43" s="730"/>
      <c r="HYP43" s="730"/>
      <c r="HYQ43" s="730"/>
      <c r="HYR43" s="730"/>
      <c r="HYS43" s="730"/>
      <c r="HYT43" s="730"/>
      <c r="HYU43" s="730"/>
      <c r="HYV43" s="730"/>
      <c r="HYW43" s="730"/>
      <c r="HYX43" s="730"/>
      <c r="HYY43" s="730"/>
      <c r="HYZ43" s="730"/>
      <c r="HZA43" s="730"/>
      <c r="HZB43" s="730"/>
      <c r="HZC43" s="730"/>
      <c r="HZD43" s="730"/>
      <c r="HZE43" s="730"/>
      <c r="HZF43" s="730"/>
      <c r="HZG43" s="730"/>
      <c r="HZH43" s="730"/>
      <c r="HZI43" s="730"/>
      <c r="HZJ43" s="730"/>
      <c r="HZK43" s="730"/>
      <c r="HZL43" s="730"/>
      <c r="HZM43" s="730"/>
      <c r="HZN43" s="730"/>
      <c r="HZO43" s="730"/>
      <c r="HZP43" s="730"/>
      <c r="HZQ43" s="730"/>
      <c r="HZR43" s="730"/>
      <c r="HZS43" s="730"/>
      <c r="HZT43" s="730"/>
      <c r="HZU43" s="730"/>
      <c r="HZV43" s="730"/>
      <c r="HZW43" s="730"/>
      <c r="HZX43" s="730"/>
      <c r="HZY43" s="730"/>
      <c r="HZZ43" s="730"/>
      <c r="IAA43" s="730"/>
      <c r="IAB43" s="730"/>
      <c r="IAC43" s="730"/>
      <c r="IAD43" s="730"/>
      <c r="IAE43" s="730"/>
      <c r="IAF43" s="730"/>
      <c r="IAG43" s="730"/>
      <c r="IAH43" s="730"/>
      <c r="IAI43" s="730"/>
      <c r="IAJ43" s="730"/>
      <c r="IAK43" s="730"/>
      <c r="IAL43" s="730"/>
      <c r="IAM43" s="730"/>
      <c r="IAN43" s="730"/>
      <c r="IAO43" s="730"/>
      <c r="IAP43" s="730"/>
      <c r="IAQ43" s="730"/>
      <c r="IAR43" s="730"/>
      <c r="IAS43" s="730"/>
      <c r="IAT43" s="730"/>
      <c r="IAU43" s="730"/>
      <c r="IAV43" s="730"/>
      <c r="IAW43" s="730"/>
      <c r="IAX43" s="730"/>
      <c r="IAY43" s="730"/>
      <c r="IAZ43" s="730"/>
      <c r="IBA43" s="730"/>
      <c r="IBB43" s="730"/>
      <c r="IBC43" s="730"/>
      <c r="IBD43" s="730"/>
      <c r="IBE43" s="730"/>
      <c r="IBF43" s="730"/>
      <c r="IBG43" s="730"/>
      <c r="IBH43" s="730"/>
      <c r="IBI43" s="730"/>
      <c r="IBJ43" s="730"/>
      <c r="IBK43" s="730"/>
      <c r="IBL43" s="730"/>
      <c r="IBM43" s="730"/>
      <c r="IBN43" s="730"/>
      <c r="IBO43" s="730"/>
      <c r="IBP43" s="730"/>
      <c r="IBQ43" s="730"/>
      <c r="IBR43" s="730"/>
      <c r="IBS43" s="730"/>
      <c r="IBT43" s="730"/>
      <c r="IBU43" s="730"/>
      <c r="IBV43" s="730"/>
      <c r="IBW43" s="730"/>
      <c r="IBX43" s="730"/>
      <c r="IBY43" s="730"/>
      <c r="IBZ43" s="730"/>
      <c r="ICA43" s="730"/>
      <c r="ICB43" s="730"/>
      <c r="ICC43" s="730"/>
      <c r="ICD43" s="730"/>
      <c r="ICE43" s="730"/>
      <c r="ICF43" s="730"/>
      <c r="ICG43" s="730"/>
      <c r="ICH43" s="730"/>
      <c r="ICI43" s="730"/>
      <c r="ICJ43" s="730"/>
      <c r="ICK43" s="730"/>
      <c r="ICL43" s="730"/>
      <c r="ICM43" s="730"/>
      <c r="ICN43" s="730"/>
      <c r="ICO43" s="730"/>
      <c r="ICP43" s="730"/>
      <c r="ICQ43" s="730"/>
      <c r="ICR43" s="730"/>
      <c r="ICS43" s="730"/>
      <c r="ICT43" s="730"/>
      <c r="ICU43" s="730"/>
      <c r="ICV43" s="730"/>
      <c r="ICW43" s="730"/>
      <c r="ICX43" s="730"/>
      <c r="ICY43" s="730"/>
      <c r="ICZ43" s="730"/>
      <c r="IDA43" s="730"/>
      <c r="IDB43" s="730"/>
      <c r="IDC43" s="730"/>
      <c r="IDD43" s="730"/>
      <c r="IDE43" s="730"/>
      <c r="IDF43" s="730"/>
      <c r="IDG43" s="730"/>
      <c r="IDH43" s="730"/>
      <c r="IDI43" s="730"/>
      <c r="IDJ43" s="730"/>
      <c r="IDK43" s="730"/>
      <c r="IDL43" s="730"/>
      <c r="IDM43" s="730"/>
      <c r="IDN43" s="730"/>
      <c r="IDO43" s="730"/>
      <c r="IDP43" s="730"/>
      <c r="IDQ43" s="730"/>
      <c r="IDR43" s="730"/>
      <c r="IDS43" s="730"/>
      <c r="IDT43" s="730"/>
      <c r="IDU43" s="730"/>
      <c r="IDV43" s="730"/>
      <c r="IDW43" s="730"/>
      <c r="IDX43" s="730"/>
      <c r="IDY43" s="730"/>
      <c r="IDZ43" s="730"/>
      <c r="IEA43" s="730"/>
      <c r="IEB43" s="730"/>
      <c r="IEC43" s="730"/>
      <c r="IED43" s="730"/>
      <c r="IEE43" s="730"/>
      <c r="IEF43" s="730"/>
      <c r="IEG43" s="730"/>
      <c r="IEH43" s="730"/>
      <c r="IEI43" s="730"/>
      <c r="IEJ43" s="730"/>
      <c r="IEK43" s="730"/>
      <c r="IEL43" s="730"/>
      <c r="IEM43" s="730"/>
      <c r="IEN43" s="730"/>
      <c r="IEO43" s="730"/>
      <c r="IEP43" s="730"/>
      <c r="IEQ43" s="730"/>
      <c r="IER43" s="730"/>
      <c r="IES43" s="730"/>
      <c r="IET43" s="730"/>
      <c r="IEU43" s="730"/>
      <c r="IEV43" s="730"/>
      <c r="IEW43" s="730"/>
      <c r="IEX43" s="730"/>
      <c r="IEY43" s="730"/>
      <c r="IEZ43" s="730"/>
      <c r="IFA43" s="730"/>
      <c r="IFB43" s="730"/>
      <c r="IFC43" s="730"/>
      <c r="IFD43" s="730"/>
      <c r="IFE43" s="730"/>
      <c r="IFF43" s="730"/>
      <c r="IFG43" s="730"/>
      <c r="IFH43" s="730"/>
      <c r="IFI43" s="730"/>
      <c r="IFJ43" s="730"/>
      <c r="IFK43" s="730"/>
      <c r="IFL43" s="730"/>
      <c r="IFM43" s="730"/>
      <c r="IFN43" s="730"/>
      <c r="IFO43" s="730"/>
      <c r="IFP43" s="730"/>
      <c r="IFQ43" s="730"/>
      <c r="IFR43" s="730"/>
      <c r="IFS43" s="730"/>
      <c r="IFT43" s="730"/>
      <c r="IFU43" s="730"/>
      <c r="IFV43" s="730"/>
      <c r="IFW43" s="730"/>
      <c r="IFX43" s="730"/>
      <c r="IFY43" s="730"/>
      <c r="IFZ43" s="730"/>
      <c r="IGA43" s="730"/>
      <c r="IGB43" s="730"/>
      <c r="IGC43" s="730"/>
      <c r="IGD43" s="730"/>
      <c r="IGE43" s="730"/>
      <c r="IGF43" s="730"/>
      <c r="IGG43" s="730"/>
      <c r="IGH43" s="730"/>
      <c r="IGI43" s="730"/>
      <c r="IGJ43" s="730"/>
      <c r="IGK43" s="730"/>
      <c r="IGL43" s="730"/>
      <c r="IGM43" s="730"/>
      <c r="IGN43" s="730"/>
      <c r="IGO43" s="730"/>
      <c r="IGP43" s="730"/>
      <c r="IGQ43" s="730"/>
      <c r="IGR43" s="730"/>
      <c r="IGS43" s="730"/>
      <c r="IGT43" s="730"/>
      <c r="IGU43" s="730"/>
      <c r="IGV43" s="730"/>
      <c r="IGW43" s="730"/>
      <c r="IGX43" s="730"/>
      <c r="IGY43" s="730"/>
      <c r="IGZ43" s="730"/>
      <c r="IHA43" s="730"/>
      <c r="IHB43" s="730"/>
      <c r="IHC43" s="730"/>
      <c r="IHD43" s="730"/>
      <c r="IHE43" s="730"/>
      <c r="IHF43" s="730"/>
      <c r="IHG43" s="730"/>
      <c r="IHH43" s="730"/>
      <c r="IHI43" s="730"/>
      <c r="IHJ43" s="730"/>
      <c r="IHK43" s="730"/>
      <c r="IHL43" s="730"/>
      <c r="IHM43" s="730"/>
      <c r="IHN43" s="730"/>
      <c r="IHO43" s="730"/>
      <c r="IHP43" s="730"/>
      <c r="IHQ43" s="730"/>
      <c r="IHR43" s="730"/>
      <c r="IHS43" s="730"/>
      <c r="IHT43" s="730"/>
      <c r="IHU43" s="730"/>
      <c r="IHV43" s="730"/>
      <c r="IHW43" s="730"/>
      <c r="IHX43" s="730"/>
      <c r="IHY43" s="730"/>
      <c r="IHZ43" s="730"/>
      <c r="IIA43" s="730"/>
      <c r="IIB43" s="730"/>
      <c r="IIC43" s="730"/>
      <c r="IID43" s="730"/>
      <c r="IIE43" s="730"/>
      <c r="IIF43" s="730"/>
      <c r="IIG43" s="730"/>
      <c r="IIH43" s="730"/>
      <c r="III43" s="730"/>
      <c r="IIJ43" s="730"/>
      <c r="IIK43" s="730"/>
      <c r="IIL43" s="730"/>
      <c r="IIM43" s="730"/>
      <c r="IIN43" s="730"/>
      <c r="IIO43" s="730"/>
      <c r="IIP43" s="730"/>
      <c r="IIQ43" s="730"/>
      <c r="IIR43" s="730"/>
      <c r="IIS43" s="730"/>
      <c r="IIT43" s="730"/>
      <c r="IIU43" s="730"/>
      <c r="IIV43" s="730"/>
      <c r="IIW43" s="730"/>
      <c r="IIX43" s="730"/>
      <c r="IIY43" s="730"/>
      <c r="IIZ43" s="730"/>
      <c r="IJA43" s="730"/>
      <c r="IJB43" s="730"/>
      <c r="IJC43" s="730"/>
      <c r="IJD43" s="730"/>
      <c r="IJE43" s="730"/>
      <c r="IJF43" s="730"/>
      <c r="IJG43" s="730"/>
      <c r="IJH43" s="730"/>
      <c r="IJI43" s="730"/>
      <c r="IJJ43" s="730"/>
      <c r="IJK43" s="730"/>
      <c r="IJL43" s="730"/>
      <c r="IJM43" s="730"/>
      <c r="IJN43" s="730"/>
      <c r="IJO43" s="730"/>
      <c r="IJP43" s="730"/>
      <c r="IJQ43" s="730"/>
      <c r="IJR43" s="730"/>
      <c r="IJS43" s="730"/>
      <c r="IJT43" s="730"/>
      <c r="IJU43" s="730"/>
      <c r="IJV43" s="730"/>
      <c r="IJW43" s="730"/>
      <c r="IJX43" s="730"/>
      <c r="IJY43" s="730"/>
      <c r="IJZ43" s="730"/>
      <c r="IKA43" s="730"/>
      <c r="IKB43" s="730"/>
      <c r="IKC43" s="730"/>
      <c r="IKD43" s="730"/>
      <c r="IKE43" s="730"/>
      <c r="IKF43" s="730"/>
      <c r="IKG43" s="730"/>
      <c r="IKH43" s="730"/>
      <c r="IKI43" s="730"/>
      <c r="IKJ43" s="730"/>
      <c r="IKK43" s="730"/>
      <c r="IKL43" s="730"/>
      <c r="IKM43" s="730"/>
      <c r="IKN43" s="730"/>
      <c r="IKO43" s="730"/>
      <c r="IKP43" s="730"/>
      <c r="IKQ43" s="730"/>
      <c r="IKR43" s="730"/>
      <c r="IKS43" s="730"/>
      <c r="IKT43" s="730"/>
      <c r="IKU43" s="730"/>
      <c r="IKV43" s="730"/>
      <c r="IKW43" s="730"/>
      <c r="IKX43" s="730"/>
      <c r="IKY43" s="730"/>
      <c r="IKZ43" s="730"/>
      <c r="ILA43" s="730"/>
      <c r="ILB43" s="730"/>
      <c r="ILC43" s="730"/>
      <c r="ILD43" s="730"/>
      <c r="ILE43" s="730"/>
      <c r="ILF43" s="730"/>
      <c r="ILG43" s="730"/>
      <c r="ILH43" s="730"/>
      <c r="ILI43" s="730"/>
      <c r="ILJ43" s="730"/>
      <c r="ILK43" s="730"/>
      <c r="ILL43" s="730"/>
      <c r="ILM43" s="730"/>
      <c r="ILN43" s="730"/>
      <c r="ILO43" s="730"/>
      <c r="ILP43" s="730"/>
      <c r="ILQ43" s="730"/>
      <c r="ILR43" s="730"/>
      <c r="ILS43" s="730"/>
      <c r="ILT43" s="730"/>
      <c r="ILU43" s="730"/>
      <c r="ILV43" s="730"/>
      <c r="ILW43" s="730"/>
      <c r="ILX43" s="730"/>
      <c r="ILY43" s="730"/>
      <c r="ILZ43" s="730"/>
      <c r="IMA43" s="730"/>
      <c r="IMB43" s="730"/>
      <c r="IMC43" s="730"/>
      <c r="IMD43" s="730"/>
      <c r="IME43" s="730"/>
      <c r="IMF43" s="730"/>
      <c r="IMG43" s="730"/>
      <c r="IMH43" s="730"/>
      <c r="IMI43" s="730"/>
      <c r="IMJ43" s="730"/>
      <c r="IMK43" s="730"/>
      <c r="IML43" s="730"/>
      <c r="IMM43" s="730"/>
      <c r="IMN43" s="730"/>
      <c r="IMO43" s="730"/>
      <c r="IMP43" s="730"/>
      <c r="IMQ43" s="730"/>
      <c r="IMR43" s="730"/>
      <c r="IMS43" s="730"/>
      <c r="IMT43" s="730"/>
      <c r="IMU43" s="730"/>
      <c r="IMV43" s="730"/>
      <c r="IMW43" s="730"/>
      <c r="IMX43" s="730"/>
      <c r="IMY43" s="730"/>
      <c r="IMZ43" s="730"/>
      <c r="INA43" s="730"/>
      <c r="INB43" s="730"/>
      <c r="INC43" s="730"/>
      <c r="IND43" s="730"/>
      <c r="INE43" s="730"/>
      <c r="INF43" s="730"/>
      <c r="ING43" s="730"/>
      <c r="INH43" s="730"/>
      <c r="INI43" s="730"/>
      <c r="INJ43" s="730"/>
      <c r="INK43" s="730"/>
      <c r="INL43" s="730"/>
      <c r="INM43" s="730"/>
      <c r="INN43" s="730"/>
      <c r="INO43" s="730"/>
      <c r="INP43" s="730"/>
      <c r="INQ43" s="730"/>
      <c r="INR43" s="730"/>
      <c r="INS43" s="730"/>
      <c r="INT43" s="730"/>
      <c r="INU43" s="730"/>
      <c r="INV43" s="730"/>
      <c r="INW43" s="730"/>
      <c r="INX43" s="730"/>
      <c r="INY43" s="730"/>
      <c r="INZ43" s="730"/>
      <c r="IOA43" s="730"/>
      <c r="IOB43" s="730"/>
      <c r="IOC43" s="730"/>
      <c r="IOD43" s="730"/>
      <c r="IOE43" s="730"/>
      <c r="IOF43" s="730"/>
      <c r="IOG43" s="730"/>
      <c r="IOH43" s="730"/>
      <c r="IOI43" s="730"/>
      <c r="IOJ43" s="730"/>
      <c r="IOK43" s="730"/>
      <c r="IOL43" s="730"/>
      <c r="IOM43" s="730"/>
      <c r="ION43" s="730"/>
      <c r="IOO43" s="730"/>
      <c r="IOP43" s="730"/>
      <c r="IOQ43" s="730"/>
      <c r="IOR43" s="730"/>
      <c r="IOS43" s="730"/>
      <c r="IOT43" s="730"/>
      <c r="IOU43" s="730"/>
      <c r="IOV43" s="730"/>
      <c r="IOW43" s="730"/>
      <c r="IOX43" s="730"/>
      <c r="IOY43" s="730"/>
      <c r="IOZ43" s="730"/>
      <c r="IPA43" s="730"/>
      <c r="IPB43" s="730"/>
      <c r="IPC43" s="730"/>
      <c r="IPD43" s="730"/>
      <c r="IPE43" s="730"/>
      <c r="IPF43" s="730"/>
      <c r="IPG43" s="730"/>
      <c r="IPH43" s="730"/>
      <c r="IPI43" s="730"/>
      <c r="IPJ43" s="730"/>
      <c r="IPK43" s="730"/>
      <c r="IPL43" s="730"/>
      <c r="IPM43" s="730"/>
      <c r="IPN43" s="730"/>
      <c r="IPO43" s="730"/>
      <c r="IPP43" s="730"/>
      <c r="IPQ43" s="730"/>
      <c r="IPR43" s="730"/>
      <c r="IPS43" s="730"/>
      <c r="IPT43" s="730"/>
      <c r="IPU43" s="730"/>
      <c r="IPV43" s="730"/>
      <c r="IPW43" s="730"/>
      <c r="IPX43" s="730"/>
      <c r="IPY43" s="730"/>
      <c r="IPZ43" s="730"/>
      <c r="IQA43" s="730"/>
      <c r="IQB43" s="730"/>
      <c r="IQC43" s="730"/>
      <c r="IQD43" s="730"/>
      <c r="IQE43" s="730"/>
      <c r="IQF43" s="730"/>
      <c r="IQG43" s="730"/>
      <c r="IQH43" s="730"/>
      <c r="IQI43" s="730"/>
      <c r="IQJ43" s="730"/>
      <c r="IQK43" s="730"/>
      <c r="IQL43" s="730"/>
      <c r="IQM43" s="730"/>
      <c r="IQN43" s="730"/>
      <c r="IQO43" s="730"/>
      <c r="IQP43" s="730"/>
      <c r="IQQ43" s="730"/>
      <c r="IQR43" s="730"/>
      <c r="IQS43" s="730"/>
      <c r="IQT43" s="730"/>
      <c r="IQU43" s="730"/>
      <c r="IQV43" s="730"/>
      <c r="IQW43" s="730"/>
      <c r="IQX43" s="730"/>
      <c r="IQY43" s="730"/>
      <c r="IQZ43" s="730"/>
      <c r="IRA43" s="730"/>
      <c r="IRB43" s="730"/>
      <c r="IRC43" s="730"/>
      <c r="IRD43" s="730"/>
      <c r="IRE43" s="730"/>
      <c r="IRF43" s="730"/>
      <c r="IRG43" s="730"/>
      <c r="IRH43" s="730"/>
      <c r="IRI43" s="730"/>
      <c r="IRJ43" s="730"/>
      <c r="IRK43" s="730"/>
      <c r="IRL43" s="730"/>
      <c r="IRM43" s="730"/>
      <c r="IRN43" s="730"/>
      <c r="IRO43" s="730"/>
      <c r="IRP43" s="730"/>
      <c r="IRQ43" s="730"/>
      <c r="IRR43" s="730"/>
      <c r="IRS43" s="730"/>
      <c r="IRT43" s="730"/>
      <c r="IRU43" s="730"/>
      <c r="IRV43" s="730"/>
      <c r="IRW43" s="730"/>
      <c r="IRX43" s="730"/>
      <c r="IRY43" s="730"/>
      <c r="IRZ43" s="730"/>
      <c r="ISA43" s="730"/>
      <c r="ISB43" s="730"/>
      <c r="ISC43" s="730"/>
      <c r="ISD43" s="730"/>
      <c r="ISE43" s="730"/>
      <c r="ISF43" s="730"/>
      <c r="ISG43" s="730"/>
      <c r="ISH43" s="730"/>
      <c r="ISI43" s="730"/>
      <c r="ISJ43" s="730"/>
      <c r="ISK43" s="730"/>
      <c r="ISL43" s="730"/>
      <c r="ISM43" s="730"/>
      <c r="ISN43" s="730"/>
      <c r="ISO43" s="730"/>
      <c r="ISP43" s="730"/>
      <c r="ISQ43" s="730"/>
      <c r="ISR43" s="730"/>
      <c r="ISS43" s="730"/>
      <c r="IST43" s="730"/>
      <c r="ISU43" s="730"/>
      <c r="ISV43" s="730"/>
      <c r="ISW43" s="730"/>
      <c r="ISX43" s="730"/>
      <c r="ISY43" s="730"/>
      <c r="ISZ43" s="730"/>
      <c r="ITA43" s="730"/>
      <c r="ITB43" s="730"/>
      <c r="ITC43" s="730"/>
      <c r="ITD43" s="730"/>
      <c r="ITE43" s="730"/>
      <c r="ITF43" s="730"/>
      <c r="ITG43" s="730"/>
      <c r="ITH43" s="730"/>
      <c r="ITI43" s="730"/>
      <c r="ITJ43" s="730"/>
      <c r="ITK43" s="730"/>
      <c r="ITL43" s="730"/>
      <c r="ITM43" s="730"/>
      <c r="ITN43" s="730"/>
      <c r="ITO43" s="730"/>
      <c r="ITP43" s="730"/>
      <c r="ITQ43" s="730"/>
      <c r="ITR43" s="730"/>
      <c r="ITS43" s="730"/>
      <c r="ITT43" s="730"/>
      <c r="ITU43" s="730"/>
      <c r="ITV43" s="730"/>
      <c r="ITW43" s="730"/>
      <c r="ITX43" s="730"/>
      <c r="ITY43" s="730"/>
      <c r="ITZ43" s="730"/>
      <c r="IUA43" s="730"/>
      <c r="IUB43" s="730"/>
      <c r="IUC43" s="730"/>
      <c r="IUD43" s="730"/>
      <c r="IUE43" s="730"/>
      <c r="IUF43" s="730"/>
      <c r="IUG43" s="730"/>
      <c r="IUH43" s="730"/>
      <c r="IUI43" s="730"/>
      <c r="IUJ43" s="730"/>
      <c r="IUK43" s="730"/>
      <c r="IUL43" s="730"/>
      <c r="IUM43" s="730"/>
      <c r="IUN43" s="730"/>
      <c r="IUO43" s="730"/>
      <c r="IUP43" s="730"/>
      <c r="IUQ43" s="730"/>
      <c r="IUR43" s="730"/>
      <c r="IUS43" s="730"/>
      <c r="IUT43" s="730"/>
      <c r="IUU43" s="730"/>
      <c r="IUV43" s="730"/>
      <c r="IUW43" s="730"/>
      <c r="IUX43" s="730"/>
      <c r="IUY43" s="730"/>
      <c r="IUZ43" s="730"/>
      <c r="IVA43" s="730"/>
      <c r="IVB43" s="730"/>
      <c r="IVC43" s="730"/>
      <c r="IVD43" s="730"/>
      <c r="IVE43" s="730"/>
      <c r="IVF43" s="730"/>
      <c r="IVG43" s="730"/>
      <c r="IVH43" s="730"/>
      <c r="IVI43" s="730"/>
      <c r="IVJ43" s="730"/>
      <c r="IVK43" s="730"/>
      <c r="IVL43" s="730"/>
      <c r="IVM43" s="730"/>
      <c r="IVN43" s="730"/>
      <c r="IVO43" s="730"/>
      <c r="IVP43" s="730"/>
      <c r="IVQ43" s="730"/>
      <c r="IVR43" s="730"/>
      <c r="IVS43" s="730"/>
      <c r="IVT43" s="730"/>
      <c r="IVU43" s="730"/>
      <c r="IVV43" s="730"/>
      <c r="IVW43" s="730"/>
      <c r="IVX43" s="730"/>
      <c r="IVY43" s="730"/>
      <c r="IVZ43" s="730"/>
      <c r="IWA43" s="730"/>
      <c r="IWB43" s="730"/>
      <c r="IWC43" s="730"/>
      <c r="IWD43" s="730"/>
      <c r="IWE43" s="730"/>
      <c r="IWF43" s="730"/>
      <c r="IWG43" s="730"/>
      <c r="IWH43" s="730"/>
      <c r="IWI43" s="730"/>
      <c r="IWJ43" s="730"/>
      <c r="IWK43" s="730"/>
      <c r="IWL43" s="730"/>
      <c r="IWM43" s="730"/>
      <c r="IWN43" s="730"/>
      <c r="IWO43" s="730"/>
      <c r="IWP43" s="730"/>
      <c r="IWQ43" s="730"/>
      <c r="IWR43" s="730"/>
      <c r="IWS43" s="730"/>
      <c r="IWT43" s="730"/>
      <c r="IWU43" s="730"/>
      <c r="IWV43" s="730"/>
      <c r="IWW43" s="730"/>
      <c r="IWX43" s="730"/>
      <c r="IWY43" s="730"/>
      <c r="IWZ43" s="730"/>
      <c r="IXA43" s="730"/>
      <c r="IXB43" s="730"/>
      <c r="IXC43" s="730"/>
      <c r="IXD43" s="730"/>
      <c r="IXE43" s="730"/>
      <c r="IXF43" s="730"/>
      <c r="IXG43" s="730"/>
      <c r="IXH43" s="730"/>
      <c r="IXI43" s="730"/>
      <c r="IXJ43" s="730"/>
      <c r="IXK43" s="730"/>
      <c r="IXL43" s="730"/>
      <c r="IXM43" s="730"/>
      <c r="IXN43" s="730"/>
      <c r="IXO43" s="730"/>
      <c r="IXP43" s="730"/>
      <c r="IXQ43" s="730"/>
      <c r="IXR43" s="730"/>
      <c r="IXS43" s="730"/>
      <c r="IXT43" s="730"/>
      <c r="IXU43" s="730"/>
      <c r="IXV43" s="730"/>
      <c r="IXW43" s="730"/>
      <c r="IXX43" s="730"/>
      <c r="IXY43" s="730"/>
      <c r="IXZ43" s="730"/>
      <c r="IYA43" s="730"/>
      <c r="IYB43" s="730"/>
      <c r="IYC43" s="730"/>
      <c r="IYD43" s="730"/>
      <c r="IYE43" s="730"/>
      <c r="IYF43" s="730"/>
      <c r="IYG43" s="730"/>
      <c r="IYH43" s="730"/>
      <c r="IYI43" s="730"/>
      <c r="IYJ43" s="730"/>
      <c r="IYK43" s="730"/>
      <c r="IYL43" s="730"/>
      <c r="IYM43" s="730"/>
      <c r="IYN43" s="730"/>
      <c r="IYO43" s="730"/>
      <c r="IYP43" s="730"/>
      <c r="IYQ43" s="730"/>
      <c r="IYR43" s="730"/>
      <c r="IYS43" s="730"/>
      <c r="IYT43" s="730"/>
      <c r="IYU43" s="730"/>
      <c r="IYV43" s="730"/>
      <c r="IYW43" s="730"/>
      <c r="IYX43" s="730"/>
      <c r="IYY43" s="730"/>
      <c r="IYZ43" s="730"/>
      <c r="IZA43" s="730"/>
      <c r="IZB43" s="730"/>
      <c r="IZC43" s="730"/>
      <c r="IZD43" s="730"/>
      <c r="IZE43" s="730"/>
      <c r="IZF43" s="730"/>
      <c r="IZG43" s="730"/>
      <c r="IZH43" s="730"/>
      <c r="IZI43" s="730"/>
      <c r="IZJ43" s="730"/>
      <c r="IZK43" s="730"/>
      <c r="IZL43" s="730"/>
      <c r="IZM43" s="730"/>
      <c r="IZN43" s="730"/>
      <c r="IZO43" s="730"/>
      <c r="IZP43" s="730"/>
      <c r="IZQ43" s="730"/>
      <c r="IZR43" s="730"/>
      <c r="IZS43" s="730"/>
      <c r="IZT43" s="730"/>
      <c r="IZU43" s="730"/>
      <c r="IZV43" s="730"/>
      <c r="IZW43" s="730"/>
      <c r="IZX43" s="730"/>
      <c r="IZY43" s="730"/>
      <c r="IZZ43" s="730"/>
      <c r="JAA43" s="730"/>
      <c r="JAB43" s="730"/>
      <c r="JAC43" s="730"/>
      <c r="JAD43" s="730"/>
      <c r="JAE43" s="730"/>
      <c r="JAF43" s="730"/>
      <c r="JAG43" s="730"/>
      <c r="JAH43" s="730"/>
      <c r="JAI43" s="730"/>
      <c r="JAJ43" s="730"/>
      <c r="JAK43" s="730"/>
      <c r="JAL43" s="730"/>
      <c r="JAM43" s="730"/>
      <c r="JAN43" s="730"/>
      <c r="JAO43" s="730"/>
      <c r="JAP43" s="730"/>
      <c r="JAQ43" s="730"/>
      <c r="JAR43" s="730"/>
      <c r="JAS43" s="730"/>
      <c r="JAT43" s="730"/>
      <c r="JAU43" s="730"/>
      <c r="JAV43" s="730"/>
      <c r="JAW43" s="730"/>
      <c r="JAX43" s="730"/>
      <c r="JAY43" s="730"/>
      <c r="JAZ43" s="730"/>
      <c r="JBA43" s="730"/>
      <c r="JBB43" s="730"/>
      <c r="JBC43" s="730"/>
      <c r="JBD43" s="730"/>
      <c r="JBE43" s="730"/>
      <c r="JBF43" s="730"/>
      <c r="JBG43" s="730"/>
      <c r="JBH43" s="730"/>
      <c r="JBI43" s="730"/>
      <c r="JBJ43" s="730"/>
      <c r="JBK43" s="730"/>
      <c r="JBL43" s="730"/>
      <c r="JBM43" s="730"/>
      <c r="JBN43" s="730"/>
      <c r="JBO43" s="730"/>
      <c r="JBP43" s="730"/>
      <c r="JBQ43" s="730"/>
      <c r="JBR43" s="730"/>
      <c r="JBS43" s="730"/>
      <c r="JBT43" s="730"/>
      <c r="JBU43" s="730"/>
      <c r="JBV43" s="730"/>
      <c r="JBW43" s="730"/>
      <c r="JBX43" s="730"/>
      <c r="JBY43" s="730"/>
      <c r="JBZ43" s="730"/>
      <c r="JCA43" s="730"/>
      <c r="JCB43" s="730"/>
      <c r="JCC43" s="730"/>
      <c r="JCD43" s="730"/>
      <c r="JCE43" s="730"/>
      <c r="JCF43" s="730"/>
      <c r="JCG43" s="730"/>
      <c r="JCH43" s="730"/>
      <c r="JCI43" s="730"/>
      <c r="JCJ43" s="730"/>
      <c r="JCK43" s="730"/>
      <c r="JCL43" s="730"/>
      <c r="JCM43" s="730"/>
      <c r="JCN43" s="730"/>
      <c r="JCO43" s="730"/>
      <c r="JCP43" s="730"/>
      <c r="JCQ43" s="730"/>
      <c r="JCR43" s="730"/>
      <c r="JCS43" s="730"/>
      <c r="JCT43" s="730"/>
      <c r="JCU43" s="730"/>
      <c r="JCV43" s="730"/>
      <c r="JCW43" s="730"/>
      <c r="JCX43" s="730"/>
      <c r="JCY43" s="730"/>
      <c r="JCZ43" s="730"/>
      <c r="JDA43" s="730"/>
      <c r="JDB43" s="730"/>
      <c r="JDC43" s="730"/>
      <c r="JDD43" s="730"/>
      <c r="JDE43" s="730"/>
      <c r="JDF43" s="730"/>
      <c r="JDG43" s="730"/>
      <c r="JDH43" s="730"/>
      <c r="JDI43" s="730"/>
      <c r="JDJ43" s="730"/>
      <c r="JDK43" s="730"/>
      <c r="JDL43" s="730"/>
      <c r="JDM43" s="730"/>
      <c r="JDN43" s="730"/>
      <c r="JDO43" s="730"/>
      <c r="JDP43" s="730"/>
      <c r="JDQ43" s="730"/>
      <c r="JDR43" s="730"/>
      <c r="JDS43" s="730"/>
      <c r="JDT43" s="730"/>
      <c r="JDU43" s="730"/>
      <c r="JDV43" s="730"/>
      <c r="JDW43" s="730"/>
      <c r="JDX43" s="730"/>
      <c r="JDY43" s="730"/>
      <c r="JDZ43" s="730"/>
      <c r="JEA43" s="730"/>
      <c r="JEB43" s="730"/>
      <c r="JEC43" s="730"/>
      <c r="JED43" s="730"/>
      <c r="JEE43" s="730"/>
      <c r="JEF43" s="730"/>
      <c r="JEG43" s="730"/>
      <c r="JEH43" s="730"/>
      <c r="JEI43" s="730"/>
      <c r="JEJ43" s="730"/>
      <c r="JEK43" s="730"/>
      <c r="JEL43" s="730"/>
      <c r="JEM43" s="730"/>
      <c r="JEN43" s="730"/>
      <c r="JEO43" s="730"/>
      <c r="JEP43" s="730"/>
      <c r="JEQ43" s="730"/>
      <c r="JER43" s="730"/>
      <c r="JES43" s="730"/>
      <c r="JET43" s="730"/>
      <c r="JEU43" s="730"/>
      <c r="JEV43" s="730"/>
      <c r="JEW43" s="730"/>
      <c r="JEX43" s="730"/>
      <c r="JEY43" s="730"/>
      <c r="JEZ43" s="730"/>
      <c r="JFA43" s="730"/>
      <c r="JFB43" s="730"/>
      <c r="JFC43" s="730"/>
      <c r="JFD43" s="730"/>
      <c r="JFE43" s="730"/>
      <c r="JFF43" s="730"/>
      <c r="JFG43" s="730"/>
      <c r="JFH43" s="730"/>
      <c r="JFI43" s="730"/>
      <c r="JFJ43" s="730"/>
      <c r="JFK43" s="730"/>
      <c r="JFL43" s="730"/>
      <c r="JFM43" s="730"/>
      <c r="JFN43" s="730"/>
      <c r="JFO43" s="730"/>
      <c r="JFP43" s="730"/>
      <c r="JFQ43" s="730"/>
      <c r="JFR43" s="730"/>
      <c r="JFS43" s="730"/>
      <c r="JFT43" s="730"/>
      <c r="JFU43" s="730"/>
      <c r="JFV43" s="730"/>
      <c r="JFW43" s="730"/>
      <c r="JFX43" s="730"/>
      <c r="JFY43" s="730"/>
      <c r="JFZ43" s="730"/>
      <c r="JGA43" s="730"/>
      <c r="JGB43" s="730"/>
      <c r="JGC43" s="730"/>
      <c r="JGD43" s="730"/>
      <c r="JGE43" s="730"/>
      <c r="JGF43" s="730"/>
      <c r="JGG43" s="730"/>
      <c r="JGH43" s="730"/>
      <c r="JGI43" s="730"/>
      <c r="JGJ43" s="730"/>
      <c r="JGK43" s="730"/>
      <c r="JGL43" s="730"/>
      <c r="JGM43" s="730"/>
      <c r="JGN43" s="730"/>
      <c r="JGO43" s="730"/>
      <c r="JGP43" s="730"/>
      <c r="JGQ43" s="730"/>
      <c r="JGR43" s="730"/>
      <c r="JGS43" s="730"/>
      <c r="JGT43" s="730"/>
      <c r="JGU43" s="730"/>
      <c r="JGV43" s="730"/>
      <c r="JGW43" s="730"/>
      <c r="JGX43" s="730"/>
      <c r="JGY43" s="730"/>
      <c r="JGZ43" s="730"/>
      <c r="JHA43" s="730"/>
      <c r="JHB43" s="730"/>
      <c r="JHC43" s="730"/>
      <c r="JHD43" s="730"/>
      <c r="JHE43" s="730"/>
      <c r="JHF43" s="730"/>
      <c r="JHG43" s="730"/>
      <c r="JHH43" s="730"/>
      <c r="JHI43" s="730"/>
      <c r="JHJ43" s="730"/>
      <c r="JHK43" s="730"/>
      <c r="JHL43" s="730"/>
      <c r="JHM43" s="730"/>
      <c r="JHN43" s="730"/>
      <c r="JHO43" s="730"/>
      <c r="JHP43" s="730"/>
      <c r="JHQ43" s="730"/>
      <c r="JHR43" s="730"/>
      <c r="JHS43" s="730"/>
      <c r="JHT43" s="730"/>
      <c r="JHU43" s="730"/>
      <c r="JHV43" s="730"/>
      <c r="JHW43" s="730"/>
      <c r="JHX43" s="730"/>
      <c r="JHY43" s="730"/>
      <c r="JHZ43" s="730"/>
      <c r="JIA43" s="730"/>
      <c r="JIB43" s="730"/>
      <c r="JIC43" s="730"/>
      <c r="JID43" s="730"/>
      <c r="JIE43" s="730"/>
      <c r="JIF43" s="730"/>
      <c r="JIG43" s="730"/>
      <c r="JIH43" s="730"/>
      <c r="JII43" s="730"/>
      <c r="JIJ43" s="730"/>
      <c r="JIK43" s="730"/>
      <c r="JIL43" s="730"/>
      <c r="JIM43" s="730"/>
      <c r="JIN43" s="730"/>
      <c r="JIO43" s="730"/>
      <c r="JIP43" s="730"/>
      <c r="JIQ43" s="730"/>
      <c r="JIR43" s="730"/>
      <c r="JIS43" s="730"/>
      <c r="JIT43" s="730"/>
      <c r="JIU43" s="730"/>
      <c r="JIV43" s="730"/>
      <c r="JIW43" s="730"/>
      <c r="JIX43" s="730"/>
      <c r="JIY43" s="730"/>
      <c r="JIZ43" s="730"/>
      <c r="JJA43" s="730"/>
      <c r="JJB43" s="730"/>
      <c r="JJC43" s="730"/>
      <c r="JJD43" s="730"/>
      <c r="JJE43" s="730"/>
      <c r="JJF43" s="730"/>
      <c r="JJG43" s="730"/>
      <c r="JJH43" s="730"/>
      <c r="JJI43" s="730"/>
      <c r="JJJ43" s="730"/>
      <c r="JJK43" s="730"/>
      <c r="JJL43" s="730"/>
      <c r="JJM43" s="730"/>
      <c r="JJN43" s="730"/>
      <c r="JJO43" s="730"/>
      <c r="JJP43" s="730"/>
      <c r="JJQ43" s="730"/>
      <c r="JJR43" s="730"/>
      <c r="JJS43" s="730"/>
      <c r="JJT43" s="730"/>
      <c r="JJU43" s="730"/>
      <c r="JJV43" s="730"/>
      <c r="JJW43" s="730"/>
      <c r="JJX43" s="730"/>
      <c r="JJY43" s="730"/>
      <c r="JJZ43" s="730"/>
      <c r="JKA43" s="730"/>
      <c r="JKB43" s="730"/>
      <c r="JKC43" s="730"/>
      <c r="JKD43" s="730"/>
      <c r="JKE43" s="730"/>
      <c r="JKF43" s="730"/>
      <c r="JKG43" s="730"/>
      <c r="JKH43" s="730"/>
      <c r="JKI43" s="730"/>
      <c r="JKJ43" s="730"/>
      <c r="JKK43" s="730"/>
      <c r="JKL43" s="730"/>
      <c r="JKM43" s="730"/>
      <c r="JKN43" s="730"/>
      <c r="JKO43" s="730"/>
      <c r="JKP43" s="730"/>
      <c r="JKQ43" s="730"/>
      <c r="JKR43" s="730"/>
      <c r="JKS43" s="730"/>
      <c r="JKT43" s="730"/>
      <c r="JKU43" s="730"/>
      <c r="JKV43" s="730"/>
      <c r="JKW43" s="730"/>
      <c r="JKX43" s="730"/>
      <c r="JKY43" s="730"/>
      <c r="JKZ43" s="730"/>
      <c r="JLA43" s="730"/>
      <c r="JLB43" s="730"/>
      <c r="JLC43" s="730"/>
      <c r="JLD43" s="730"/>
      <c r="JLE43" s="730"/>
      <c r="JLF43" s="730"/>
      <c r="JLG43" s="730"/>
      <c r="JLH43" s="730"/>
      <c r="JLI43" s="730"/>
      <c r="JLJ43" s="730"/>
      <c r="JLK43" s="730"/>
      <c r="JLL43" s="730"/>
      <c r="JLM43" s="730"/>
      <c r="JLN43" s="730"/>
      <c r="JLO43" s="730"/>
      <c r="JLP43" s="730"/>
      <c r="JLQ43" s="730"/>
      <c r="JLR43" s="730"/>
      <c r="JLS43" s="730"/>
      <c r="JLT43" s="730"/>
      <c r="JLU43" s="730"/>
      <c r="JLV43" s="730"/>
      <c r="JLW43" s="730"/>
      <c r="JLX43" s="730"/>
      <c r="JLY43" s="730"/>
      <c r="JLZ43" s="730"/>
      <c r="JMA43" s="730"/>
      <c r="JMB43" s="730"/>
      <c r="JMC43" s="730"/>
      <c r="JMD43" s="730"/>
      <c r="JME43" s="730"/>
      <c r="JMF43" s="730"/>
      <c r="JMG43" s="730"/>
      <c r="JMH43" s="730"/>
      <c r="JMI43" s="730"/>
      <c r="JMJ43" s="730"/>
      <c r="JMK43" s="730"/>
      <c r="JML43" s="730"/>
      <c r="JMM43" s="730"/>
      <c r="JMN43" s="730"/>
      <c r="JMO43" s="730"/>
      <c r="JMP43" s="730"/>
      <c r="JMQ43" s="730"/>
      <c r="JMR43" s="730"/>
      <c r="JMS43" s="730"/>
      <c r="JMT43" s="730"/>
      <c r="JMU43" s="730"/>
      <c r="JMV43" s="730"/>
      <c r="JMW43" s="730"/>
      <c r="JMX43" s="730"/>
      <c r="JMY43" s="730"/>
      <c r="JMZ43" s="730"/>
      <c r="JNA43" s="730"/>
      <c r="JNB43" s="730"/>
      <c r="JNC43" s="730"/>
      <c r="JND43" s="730"/>
      <c r="JNE43" s="730"/>
      <c r="JNF43" s="730"/>
      <c r="JNG43" s="730"/>
      <c r="JNH43" s="730"/>
      <c r="JNI43" s="730"/>
      <c r="JNJ43" s="730"/>
      <c r="JNK43" s="730"/>
      <c r="JNL43" s="730"/>
      <c r="JNM43" s="730"/>
      <c r="JNN43" s="730"/>
      <c r="JNO43" s="730"/>
      <c r="JNP43" s="730"/>
      <c r="JNQ43" s="730"/>
      <c r="JNR43" s="730"/>
      <c r="JNS43" s="730"/>
      <c r="JNT43" s="730"/>
      <c r="JNU43" s="730"/>
      <c r="JNV43" s="730"/>
      <c r="JNW43" s="730"/>
      <c r="JNX43" s="730"/>
      <c r="JNY43" s="730"/>
      <c r="JNZ43" s="730"/>
      <c r="JOA43" s="730"/>
      <c r="JOB43" s="730"/>
      <c r="JOC43" s="730"/>
      <c r="JOD43" s="730"/>
      <c r="JOE43" s="730"/>
      <c r="JOF43" s="730"/>
      <c r="JOG43" s="730"/>
      <c r="JOH43" s="730"/>
      <c r="JOI43" s="730"/>
      <c r="JOJ43" s="730"/>
      <c r="JOK43" s="730"/>
      <c r="JOL43" s="730"/>
      <c r="JOM43" s="730"/>
      <c r="JON43" s="730"/>
      <c r="JOO43" s="730"/>
      <c r="JOP43" s="730"/>
      <c r="JOQ43" s="730"/>
      <c r="JOR43" s="730"/>
      <c r="JOS43" s="730"/>
      <c r="JOT43" s="730"/>
      <c r="JOU43" s="730"/>
      <c r="JOV43" s="730"/>
      <c r="JOW43" s="730"/>
      <c r="JOX43" s="730"/>
      <c r="JOY43" s="730"/>
      <c r="JOZ43" s="730"/>
      <c r="JPA43" s="730"/>
      <c r="JPB43" s="730"/>
      <c r="JPC43" s="730"/>
      <c r="JPD43" s="730"/>
      <c r="JPE43" s="730"/>
      <c r="JPF43" s="730"/>
      <c r="JPG43" s="730"/>
      <c r="JPH43" s="730"/>
      <c r="JPI43" s="730"/>
      <c r="JPJ43" s="730"/>
      <c r="JPK43" s="730"/>
      <c r="JPL43" s="730"/>
      <c r="JPM43" s="730"/>
      <c r="JPN43" s="730"/>
      <c r="JPO43" s="730"/>
      <c r="JPP43" s="730"/>
      <c r="JPQ43" s="730"/>
      <c r="JPR43" s="730"/>
      <c r="JPS43" s="730"/>
      <c r="JPT43" s="730"/>
      <c r="JPU43" s="730"/>
      <c r="JPV43" s="730"/>
      <c r="JPW43" s="730"/>
      <c r="JPX43" s="730"/>
      <c r="JPY43" s="730"/>
      <c r="JPZ43" s="730"/>
      <c r="JQA43" s="730"/>
      <c r="JQB43" s="730"/>
      <c r="JQC43" s="730"/>
      <c r="JQD43" s="730"/>
      <c r="JQE43" s="730"/>
      <c r="JQF43" s="730"/>
      <c r="JQG43" s="730"/>
      <c r="JQH43" s="730"/>
      <c r="JQI43" s="730"/>
      <c r="JQJ43" s="730"/>
      <c r="JQK43" s="730"/>
      <c r="JQL43" s="730"/>
      <c r="JQM43" s="730"/>
      <c r="JQN43" s="730"/>
      <c r="JQO43" s="730"/>
      <c r="JQP43" s="730"/>
      <c r="JQQ43" s="730"/>
      <c r="JQR43" s="730"/>
      <c r="JQS43" s="730"/>
      <c r="JQT43" s="730"/>
      <c r="JQU43" s="730"/>
      <c r="JQV43" s="730"/>
      <c r="JQW43" s="730"/>
      <c r="JQX43" s="730"/>
      <c r="JQY43" s="730"/>
      <c r="JQZ43" s="730"/>
      <c r="JRA43" s="730"/>
      <c r="JRB43" s="730"/>
      <c r="JRC43" s="730"/>
      <c r="JRD43" s="730"/>
      <c r="JRE43" s="730"/>
      <c r="JRF43" s="730"/>
      <c r="JRG43" s="730"/>
      <c r="JRH43" s="730"/>
      <c r="JRI43" s="730"/>
      <c r="JRJ43" s="730"/>
      <c r="JRK43" s="730"/>
      <c r="JRL43" s="730"/>
      <c r="JRM43" s="730"/>
      <c r="JRN43" s="730"/>
      <c r="JRO43" s="730"/>
      <c r="JRP43" s="730"/>
      <c r="JRQ43" s="730"/>
      <c r="JRR43" s="730"/>
      <c r="JRS43" s="730"/>
      <c r="JRT43" s="730"/>
      <c r="JRU43" s="730"/>
      <c r="JRV43" s="730"/>
      <c r="JRW43" s="730"/>
      <c r="JRX43" s="730"/>
      <c r="JRY43" s="730"/>
      <c r="JRZ43" s="730"/>
      <c r="JSA43" s="730"/>
      <c r="JSB43" s="730"/>
      <c r="JSC43" s="730"/>
      <c r="JSD43" s="730"/>
      <c r="JSE43" s="730"/>
      <c r="JSF43" s="730"/>
      <c r="JSG43" s="730"/>
      <c r="JSH43" s="730"/>
      <c r="JSI43" s="730"/>
      <c r="JSJ43" s="730"/>
      <c r="JSK43" s="730"/>
      <c r="JSL43" s="730"/>
      <c r="JSM43" s="730"/>
      <c r="JSN43" s="730"/>
      <c r="JSO43" s="730"/>
      <c r="JSP43" s="730"/>
      <c r="JSQ43" s="730"/>
      <c r="JSR43" s="730"/>
      <c r="JSS43" s="730"/>
      <c r="JST43" s="730"/>
      <c r="JSU43" s="730"/>
      <c r="JSV43" s="730"/>
      <c r="JSW43" s="730"/>
      <c r="JSX43" s="730"/>
      <c r="JSY43" s="730"/>
      <c r="JSZ43" s="730"/>
      <c r="JTA43" s="730"/>
      <c r="JTB43" s="730"/>
      <c r="JTC43" s="730"/>
      <c r="JTD43" s="730"/>
      <c r="JTE43" s="730"/>
      <c r="JTF43" s="730"/>
      <c r="JTG43" s="730"/>
      <c r="JTH43" s="730"/>
      <c r="JTI43" s="730"/>
      <c r="JTJ43" s="730"/>
      <c r="JTK43" s="730"/>
      <c r="JTL43" s="730"/>
      <c r="JTM43" s="730"/>
      <c r="JTN43" s="730"/>
      <c r="JTO43" s="730"/>
      <c r="JTP43" s="730"/>
      <c r="JTQ43" s="730"/>
      <c r="JTR43" s="730"/>
      <c r="JTS43" s="730"/>
      <c r="JTT43" s="730"/>
      <c r="JTU43" s="730"/>
      <c r="JTV43" s="730"/>
      <c r="JTW43" s="730"/>
      <c r="JTX43" s="730"/>
      <c r="JTY43" s="730"/>
      <c r="JTZ43" s="730"/>
      <c r="JUA43" s="730"/>
      <c r="JUB43" s="730"/>
      <c r="JUC43" s="730"/>
      <c r="JUD43" s="730"/>
      <c r="JUE43" s="730"/>
      <c r="JUF43" s="730"/>
      <c r="JUG43" s="730"/>
      <c r="JUH43" s="730"/>
      <c r="JUI43" s="730"/>
      <c r="JUJ43" s="730"/>
      <c r="JUK43" s="730"/>
      <c r="JUL43" s="730"/>
      <c r="JUM43" s="730"/>
      <c r="JUN43" s="730"/>
      <c r="JUO43" s="730"/>
      <c r="JUP43" s="730"/>
      <c r="JUQ43" s="730"/>
      <c r="JUR43" s="730"/>
      <c r="JUS43" s="730"/>
      <c r="JUT43" s="730"/>
      <c r="JUU43" s="730"/>
      <c r="JUV43" s="730"/>
      <c r="JUW43" s="730"/>
      <c r="JUX43" s="730"/>
      <c r="JUY43" s="730"/>
      <c r="JUZ43" s="730"/>
      <c r="JVA43" s="730"/>
      <c r="JVB43" s="730"/>
      <c r="JVC43" s="730"/>
      <c r="JVD43" s="730"/>
      <c r="JVE43" s="730"/>
      <c r="JVF43" s="730"/>
      <c r="JVG43" s="730"/>
      <c r="JVH43" s="730"/>
      <c r="JVI43" s="730"/>
      <c r="JVJ43" s="730"/>
      <c r="JVK43" s="730"/>
      <c r="JVL43" s="730"/>
      <c r="JVM43" s="730"/>
      <c r="JVN43" s="730"/>
      <c r="JVO43" s="730"/>
      <c r="JVP43" s="730"/>
      <c r="JVQ43" s="730"/>
      <c r="JVR43" s="730"/>
      <c r="JVS43" s="730"/>
      <c r="JVT43" s="730"/>
      <c r="JVU43" s="730"/>
      <c r="JVV43" s="730"/>
      <c r="JVW43" s="730"/>
      <c r="JVX43" s="730"/>
      <c r="JVY43" s="730"/>
      <c r="JVZ43" s="730"/>
      <c r="JWA43" s="730"/>
      <c r="JWB43" s="730"/>
      <c r="JWC43" s="730"/>
      <c r="JWD43" s="730"/>
      <c r="JWE43" s="730"/>
      <c r="JWF43" s="730"/>
      <c r="JWG43" s="730"/>
      <c r="JWH43" s="730"/>
      <c r="JWI43" s="730"/>
      <c r="JWJ43" s="730"/>
      <c r="JWK43" s="730"/>
      <c r="JWL43" s="730"/>
      <c r="JWM43" s="730"/>
      <c r="JWN43" s="730"/>
      <c r="JWO43" s="730"/>
      <c r="JWP43" s="730"/>
      <c r="JWQ43" s="730"/>
      <c r="JWR43" s="730"/>
      <c r="JWS43" s="730"/>
      <c r="JWT43" s="730"/>
      <c r="JWU43" s="730"/>
      <c r="JWV43" s="730"/>
      <c r="JWW43" s="730"/>
      <c r="JWX43" s="730"/>
      <c r="JWY43" s="730"/>
      <c r="JWZ43" s="730"/>
      <c r="JXA43" s="730"/>
      <c r="JXB43" s="730"/>
      <c r="JXC43" s="730"/>
      <c r="JXD43" s="730"/>
      <c r="JXE43" s="730"/>
      <c r="JXF43" s="730"/>
      <c r="JXG43" s="730"/>
      <c r="JXH43" s="730"/>
      <c r="JXI43" s="730"/>
      <c r="JXJ43" s="730"/>
      <c r="JXK43" s="730"/>
      <c r="JXL43" s="730"/>
      <c r="JXM43" s="730"/>
      <c r="JXN43" s="730"/>
      <c r="JXO43" s="730"/>
      <c r="JXP43" s="730"/>
      <c r="JXQ43" s="730"/>
      <c r="JXR43" s="730"/>
      <c r="JXS43" s="730"/>
      <c r="JXT43" s="730"/>
      <c r="JXU43" s="730"/>
      <c r="JXV43" s="730"/>
      <c r="JXW43" s="730"/>
      <c r="JXX43" s="730"/>
      <c r="JXY43" s="730"/>
      <c r="JXZ43" s="730"/>
      <c r="JYA43" s="730"/>
      <c r="JYB43" s="730"/>
      <c r="JYC43" s="730"/>
      <c r="JYD43" s="730"/>
      <c r="JYE43" s="730"/>
      <c r="JYF43" s="730"/>
      <c r="JYG43" s="730"/>
      <c r="JYH43" s="730"/>
      <c r="JYI43" s="730"/>
      <c r="JYJ43" s="730"/>
      <c r="JYK43" s="730"/>
      <c r="JYL43" s="730"/>
      <c r="JYM43" s="730"/>
      <c r="JYN43" s="730"/>
      <c r="JYO43" s="730"/>
      <c r="JYP43" s="730"/>
      <c r="JYQ43" s="730"/>
      <c r="JYR43" s="730"/>
      <c r="JYS43" s="730"/>
      <c r="JYT43" s="730"/>
      <c r="JYU43" s="730"/>
      <c r="JYV43" s="730"/>
      <c r="JYW43" s="730"/>
      <c r="JYX43" s="730"/>
      <c r="JYY43" s="730"/>
      <c r="JYZ43" s="730"/>
      <c r="JZA43" s="730"/>
      <c r="JZB43" s="730"/>
      <c r="JZC43" s="730"/>
      <c r="JZD43" s="730"/>
      <c r="JZE43" s="730"/>
      <c r="JZF43" s="730"/>
      <c r="JZG43" s="730"/>
      <c r="JZH43" s="730"/>
      <c r="JZI43" s="730"/>
      <c r="JZJ43" s="730"/>
      <c r="JZK43" s="730"/>
      <c r="JZL43" s="730"/>
      <c r="JZM43" s="730"/>
      <c r="JZN43" s="730"/>
      <c r="JZO43" s="730"/>
      <c r="JZP43" s="730"/>
      <c r="JZQ43" s="730"/>
      <c r="JZR43" s="730"/>
      <c r="JZS43" s="730"/>
      <c r="JZT43" s="730"/>
      <c r="JZU43" s="730"/>
      <c r="JZV43" s="730"/>
      <c r="JZW43" s="730"/>
      <c r="JZX43" s="730"/>
      <c r="JZY43" s="730"/>
      <c r="JZZ43" s="730"/>
      <c r="KAA43" s="730"/>
      <c r="KAB43" s="730"/>
      <c r="KAC43" s="730"/>
      <c r="KAD43" s="730"/>
      <c r="KAE43" s="730"/>
      <c r="KAF43" s="730"/>
      <c r="KAG43" s="730"/>
      <c r="KAH43" s="730"/>
      <c r="KAI43" s="730"/>
      <c r="KAJ43" s="730"/>
      <c r="KAK43" s="730"/>
      <c r="KAL43" s="730"/>
      <c r="KAM43" s="730"/>
      <c r="KAN43" s="730"/>
      <c r="KAO43" s="730"/>
      <c r="KAP43" s="730"/>
      <c r="KAQ43" s="730"/>
      <c r="KAR43" s="730"/>
      <c r="KAS43" s="730"/>
      <c r="KAT43" s="730"/>
      <c r="KAU43" s="730"/>
      <c r="KAV43" s="730"/>
      <c r="KAW43" s="730"/>
      <c r="KAX43" s="730"/>
      <c r="KAY43" s="730"/>
      <c r="KAZ43" s="730"/>
      <c r="KBA43" s="730"/>
      <c r="KBB43" s="730"/>
      <c r="KBC43" s="730"/>
      <c r="KBD43" s="730"/>
      <c r="KBE43" s="730"/>
      <c r="KBF43" s="730"/>
      <c r="KBG43" s="730"/>
      <c r="KBH43" s="730"/>
      <c r="KBI43" s="730"/>
      <c r="KBJ43" s="730"/>
      <c r="KBK43" s="730"/>
      <c r="KBL43" s="730"/>
      <c r="KBM43" s="730"/>
      <c r="KBN43" s="730"/>
      <c r="KBO43" s="730"/>
      <c r="KBP43" s="730"/>
      <c r="KBQ43" s="730"/>
      <c r="KBR43" s="730"/>
      <c r="KBS43" s="730"/>
      <c r="KBT43" s="730"/>
      <c r="KBU43" s="730"/>
      <c r="KBV43" s="730"/>
      <c r="KBW43" s="730"/>
      <c r="KBX43" s="730"/>
      <c r="KBY43" s="730"/>
      <c r="KBZ43" s="730"/>
      <c r="KCA43" s="730"/>
      <c r="KCB43" s="730"/>
      <c r="KCC43" s="730"/>
      <c r="KCD43" s="730"/>
      <c r="KCE43" s="730"/>
      <c r="KCF43" s="730"/>
      <c r="KCG43" s="730"/>
      <c r="KCH43" s="730"/>
      <c r="KCI43" s="730"/>
      <c r="KCJ43" s="730"/>
      <c r="KCK43" s="730"/>
      <c r="KCL43" s="730"/>
      <c r="KCM43" s="730"/>
      <c r="KCN43" s="730"/>
      <c r="KCO43" s="730"/>
      <c r="KCP43" s="730"/>
      <c r="KCQ43" s="730"/>
      <c r="KCR43" s="730"/>
      <c r="KCS43" s="730"/>
      <c r="KCT43" s="730"/>
      <c r="KCU43" s="730"/>
      <c r="KCV43" s="730"/>
      <c r="KCW43" s="730"/>
      <c r="KCX43" s="730"/>
      <c r="KCY43" s="730"/>
      <c r="KCZ43" s="730"/>
      <c r="KDA43" s="730"/>
      <c r="KDB43" s="730"/>
      <c r="KDC43" s="730"/>
      <c r="KDD43" s="730"/>
      <c r="KDE43" s="730"/>
      <c r="KDF43" s="730"/>
      <c r="KDG43" s="730"/>
      <c r="KDH43" s="730"/>
      <c r="KDI43" s="730"/>
      <c r="KDJ43" s="730"/>
      <c r="KDK43" s="730"/>
      <c r="KDL43" s="730"/>
      <c r="KDM43" s="730"/>
      <c r="KDN43" s="730"/>
      <c r="KDO43" s="730"/>
      <c r="KDP43" s="730"/>
      <c r="KDQ43" s="730"/>
      <c r="KDR43" s="730"/>
      <c r="KDS43" s="730"/>
      <c r="KDT43" s="730"/>
      <c r="KDU43" s="730"/>
      <c r="KDV43" s="730"/>
      <c r="KDW43" s="730"/>
      <c r="KDX43" s="730"/>
      <c r="KDY43" s="730"/>
      <c r="KDZ43" s="730"/>
      <c r="KEA43" s="730"/>
      <c r="KEB43" s="730"/>
      <c r="KEC43" s="730"/>
      <c r="KED43" s="730"/>
      <c r="KEE43" s="730"/>
      <c r="KEF43" s="730"/>
      <c r="KEG43" s="730"/>
      <c r="KEH43" s="730"/>
      <c r="KEI43" s="730"/>
      <c r="KEJ43" s="730"/>
      <c r="KEK43" s="730"/>
      <c r="KEL43" s="730"/>
      <c r="KEM43" s="730"/>
      <c r="KEN43" s="730"/>
      <c r="KEO43" s="730"/>
      <c r="KEP43" s="730"/>
      <c r="KEQ43" s="730"/>
      <c r="KER43" s="730"/>
      <c r="KES43" s="730"/>
      <c r="KET43" s="730"/>
      <c r="KEU43" s="730"/>
      <c r="KEV43" s="730"/>
      <c r="KEW43" s="730"/>
      <c r="KEX43" s="730"/>
      <c r="KEY43" s="730"/>
      <c r="KEZ43" s="730"/>
      <c r="KFA43" s="730"/>
      <c r="KFB43" s="730"/>
      <c r="KFC43" s="730"/>
      <c r="KFD43" s="730"/>
      <c r="KFE43" s="730"/>
      <c r="KFF43" s="730"/>
      <c r="KFG43" s="730"/>
      <c r="KFH43" s="730"/>
      <c r="KFI43" s="730"/>
      <c r="KFJ43" s="730"/>
      <c r="KFK43" s="730"/>
      <c r="KFL43" s="730"/>
      <c r="KFM43" s="730"/>
      <c r="KFN43" s="730"/>
      <c r="KFO43" s="730"/>
      <c r="KFP43" s="730"/>
      <c r="KFQ43" s="730"/>
      <c r="KFR43" s="730"/>
      <c r="KFS43" s="730"/>
      <c r="KFT43" s="730"/>
      <c r="KFU43" s="730"/>
      <c r="KFV43" s="730"/>
      <c r="KFW43" s="730"/>
      <c r="KFX43" s="730"/>
      <c r="KFY43" s="730"/>
      <c r="KFZ43" s="730"/>
      <c r="KGA43" s="730"/>
      <c r="KGB43" s="730"/>
      <c r="KGC43" s="730"/>
      <c r="KGD43" s="730"/>
      <c r="KGE43" s="730"/>
      <c r="KGF43" s="730"/>
      <c r="KGG43" s="730"/>
      <c r="KGH43" s="730"/>
      <c r="KGI43" s="730"/>
      <c r="KGJ43" s="730"/>
      <c r="KGK43" s="730"/>
      <c r="KGL43" s="730"/>
      <c r="KGM43" s="730"/>
      <c r="KGN43" s="730"/>
      <c r="KGO43" s="730"/>
      <c r="KGP43" s="730"/>
      <c r="KGQ43" s="730"/>
      <c r="KGR43" s="730"/>
      <c r="KGS43" s="730"/>
      <c r="KGT43" s="730"/>
      <c r="KGU43" s="730"/>
      <c r="KGV43" s="730"/>
      <c r="KGW43" s="730"/>
      <c r="KGX43" s="730"/>
      <c r="KGY43" s="730"/>
      <c r="KGZ43" s="730"/>
      <c r="KHA43" s="730"/>
      <c r="KHB43" s="730"/>
      <c r="KHC43" s="730"/>
      <c r="KHD43" s="730"/>
      <c r="KHE43" s="730"/>
      <c r="KHF43" s="730"/>
      <c r="KHG43" s="730"/>
      <c r="KHH43" s="730"/>
      <c r="KHI43" s="730"/>
      <c r="KHJ43" s="730"/>
      <c r="KHK43" s="730"/>
      <c r="KHL43" s="730"/>
      <c r="KHM43" s="730"/>
      <c r="KHN43" s="730"/>
      <c r="KHO43" s="730"/>
      <c r="KHP43" s="730"/>
      <c r="KHQ43" s="730"/>
      <c r="KHR43" s="730"/>
      <c r="KHS43" s="730"/>
      <c r="KHT43" s="730"/>
      <c r="KHU43" s="730"/>
      <c r="KHV43" s="730"/>
      <c r="KHW43" s="730"/>
      <c r="KHX43" s="730"/>
      <c r="KHY43" s="730"/>
      <c r="KHZ43" s="730"/>
      <c r="KIA43" s="730"/>
      <c r="KIB43" s="730"/>
      <c r="KIC43" s="730"/>
      <c r="KID43" s="730"/>
      <c r="KIE43" s="730"/>
      <c r="KIF43" s="730"/>
      <c r="KIG43" s="730"/>
      <c r="KIH43" s="730"/>
      <c r="KII43" s="730"/>
      <c r="KIJ43" s="730"/>
      <c r="KIK43" s="730"/>
      <c r="KIL43" s="730"/>
      <c r="KIM43" s="730"/>
      <c r="KIN43" s="730"/>
      <c r="KIO43" s="730"/>
      <c r="KIP43" s="730"/>
      <c r="KIQ43" s="730"/>
      <c r="KIR43" s="730"/>
      <c r="KIS43" s="730"/>
      <c r="KIT43" s="730"/>
      <c r="KIU43" s="730"/>
      <c r="KIV43" s="730"/>
      <c r="KIW43" s="730"/>
      <c r="KIX43" s="730"/>
      <c r="KIY43" s="730"/>
      <c r="KIZ43" s="730"/>
      <c r="KJA43" s="730"/>
      <c r="KJB43" s="730"/>
      <c r="KJC43" s="730"/>
      <c r="KJD43" s="730"/>
      <c r="KJE43" s="730"/>
      <c r="KJF43" s="730"/>
      <c r="KJG43" s="730"/>
      <c r="KJH43" s="730"/>
      <c r="KJI43" s="730"/>
      <c r="KJJ43" s="730"/>
      <c r="KJK43" s="730"/>
      <c r="KJL43" s="730"/>
      <c r="KJM43" s="730"/>
      <c r="KJN43" s="730"/>
      <c r="KJO43" s="730"/>
      <c r="KJP43" s="730"/>
      <c r="KJQ43" s="730"/>
      <c r="KJR43" s="730"/>
      <c r="KJS43" s="730"/>
      <c r="KJT43" s="730"/>
      <c r="KJU43" s="730"/>
      <c r="KJV43" s="730"/>
      <c r="KJW43" s="730"/>
      <c r="KJX43" s="730"/>
      <c r="KJY43" s="730"/>
      <c r="KJZ43" s="730"/>
      <c r="KKA43" s="730"/>
      <c r="KKB43" s="730"/>
      <c r="KKC43" s="730"/>
      <c r="KKD43" s="730"/>
      <c r="KKE43" s="730"/>
      <c r="KKF43" s="730"/>
      <c r="KKG43" s="730"/>
      <c r="KKH43" s="730"/>
      <c r="KKI43" s="730"/>
      <c r="KKJ43" s="730"/>
      <c r="KKK43" s="730"/>
      <c r="KKL43" s="730"/>
      <c r="KKM43" s="730"/>
      <c r="KKN43" s="730"/>
      <c r="KKO43" s="730"/>
      <c r="KKP43" s="730"/>
      <c r="KKQ43" s="730"/>
      <c r="KKR43" s="730"/>
      <c r="KKS43" s="730"/>
      <c r="KKT43" s="730"/>
      <c r="KKU43" s="730"/>
      <c r="KKV43" s="730"/>
      <c r="KKW43" s="730"/>
      <c r="KKX43" s="730"/>
      <c r="KKY43" s="730"/>
      <c r="KKZ43" s="730"/>
      <c r="KLA43" s="730"/>
      <c r="KLB43" s="730"/>
      <c r="KLC43" s="730"/>
      <c r="KLD43" s="730"/>
      <c r="KLE43" s="730"/>
      <c r="KLF43" s="730"/>
      <c r="KLG43" s="730"/>
      <c r="KLH43" s="730"/>
      <c r="KLI43" s="730"/>
      <c r="KLJ43" s="730"/>
      <c r="KLK43" s="730"/>
      <c r="KLL43" s="730"/>
      <c r="KLM43" s="730"/>
      <c r="KLN43" s="730"/>
      <c r="KLO43" s="730"/>
      <c r="KLP43" s="730"/>
      <c r="KLQ43" s="730"/>
      <c r="KLR43" s="730"/>
      <c r="KLS43" s="730"/>
      <c r="KLT43" s="730"/>
      <c r="KLU43" s="730"/>
      <c r="KLV43" s="730"/>
      <c r="KLW43" s="730"/>
      <c r="KLX43" s="730"/>
      <c r="KLY43" s="730"/>
      <c r="KLZ43" s="730"/>
      <c r="KMA43" s="730"/>
      <c r="KMB43" s="730"/>
      <c r="KMC43" s="730"/>
      <c r="KMD43" s="730"/>
      <c r="KME43" s="730"/>
      <c r="KMF43" s="730"/>
      <c r="KMG43" s="730"/>
      <c r="KMH43" s="730"/>
      <c r="KMI43" s="730"/>
      <c r="KMJ43" s="730"/>
      <c r="KMK43" s="730"/>
      <c r="KML43" s="730"/>
      <c r="KMM43" s="730"/>
      <c r="KMN43" s="730"/>
      <c r="KMO43" s="730"/>
      <c r="KMP43" s="730"/>
      <c r="KMQ43" s="730"/>
      <c r="KMR43" s="730"/>
      <c r="KMS43" s="730"/>
      <c r="KMT43" s="730"/>
      <c r="KMU43" s="730"/>
      <c r="KMV43" s="730"/>
      <c r="KMW43" s="730"/>
      <c r="KMX43" s="730"/>
      <c r="KMY43" s="730"/>
      <c r="KMZ43" s="730"/>
      <c r="KNA43" s="730"/>
      <c r="KNB43" s="730"/>
      <c r="KNC43" s="730"/>
      <c r="KND43" s="730"/>
      <c r="KNE43" s="730"/>
      <c r="KNF43" s="730"/>
      <c r="KNG43" s="730"/>
      <c r="KNH43" s="730"/>
      <c r="KNI43" s="730"/>
      <c r="KNJ43" s="730"/>
      <c r="KNK43" s="730"/>
      <c r="KNL43" s="730"/>
      <c r="KNM43" s="730"/>
      <c r="KNN43" s="730"/>
      <c r="KNO43" s="730"/>
      <c r="KNP43" s="730"/>
      <c r="KNQ43" s="730"/>
      <c r="KNR43" s="730"/>
      <c r="KNS43" s="730"/>
      <c r="KNT43" s="730"/>
      <c r="KNU43" s="730"/>
      <c r="KNV43" s="730"/>
      <c r="KNW43" s="730"/>
      <c r="KNX43" s="730"/>
      <c r="KNY43" s="730"/>
      <c r="KNZ43" s="730"/>
      <c r="KOA43" s="730"/>
      <c r="KOB43" s="730"/>
      <c r="KOC43" s="730"/>
      <c r="KOD43" s="730"/>
      <c r="KOE43" s="730"/>
      <c r="KOF43" s="730"/>
      <c r="KOG43" s="730"/>
      <c r="KOH43" s="730"/>
      <c r="KOI43" s="730"/>
      <c r="KOJ43" s="730"/>
      <c r="KOK43" s="730"/>
      <c r="KOL43" s="730"/>
      <c r="KOM43" s="730"/>
      <c r="KON43" s="730"/>
      <c r="KOO43" s="730"/>
      <c r="KOP43" s="730"/>
      <c r="KOQ43" s="730"/>
      <c r="KOR43" s="730"/>
      <c r="KOS43" s="730"/>
      <c r="KOT43" s="730"/>
      <c r="KOU43" s="730"/>
      <c r="KOV43" s="730"/>
      <c r="KOW43" s="730"/>
      <c r="KOX43" s="730"/>
      <c r="KOY43" s="730"/>
      <c r="KOZ43" s="730"/>
      <c r="KPA43" s="730"/>
      <c r="KPB43" s="730"/>
      <c r="KPC43" s="730"/>
      <c r="KPD43" s="730"/>
      <c r="KPE43" s="730"/>
      <c r="KPF43" s="730"/>
      <c r="KPG43" s="730"/>
      <c r="KPH43" s="730"/>
      <c r="KPI43" s="730"/>
      <c r="KPJ43" s="730"/>
      <c r="KPK43" s="730"/>
      <c r="KPL43" s="730"/>
      <c r="KPM43" s="730"/>
      <c r="KPN43" s="730"/>
      <c r="KPO43" s="730"/>
      <c r="KPP43" s="730"/>
      <c r="KPQ43" s="730"/>
      <c r="KPR43" s="730"/>
      <c r="KPS43" s="730"/>
      <c r="KPT43" s="730"/>
      <c r="KPU43" s="730"/>
      <c r="KPV43" s="730"/>
      <c r="KPW43" s="730"/>
      <c r="KPX43" s="730"/>
      <c r="KPY43" s="730"/>
      <c r="KPZ43" s="730"/>
      <c r="KQA43" s="730"/>
      <c r="KQB43" s="730"/>
      <c r="KQC43" s="730"/>
      <c r="KQD43" s="730"/>
      <c r="KQE43" s="730"/>
      <c r="KQF43" s="730"/>
      <c r="KQG43" s="730"/>
      <c r="KQH43" s="730"/>
      <c r="KQI43" s="730"/>
      <c r="KQJ43" s="730"/>
      <c r="KQK43" s="730"/>
      <c r="KQL43" s="730"/>
      <c r="KQM43" s="730"/>
      <c r="KQN43" s="730"/>
      <c r="KQO43" s="730"/>
      <c r="KQP43" s="730"/>
      <c r="KQQ43" s="730"/>
      <c r="KQR43" s="730"/>
      <c r="KQS43" s="730"/>
      <c r="KQT43" s="730"/>
      <c r="KQU43" s="730"/>
      <c r="KQV43" s="730"/>
      <c r="KQW43" s="730"/>
      <c r="KQX43" s="730"/>
      <c r="KQY43" s="730"/>
      <c r="KQZ43" s="730"/>
      <c r="KRA43" s="730"/>
      <c r="KRB43" s="730"/>
      <c r="KRC43" s="730"/>
      <c r="KRD43" s="730"/>
      <c r="KRE43" s="730"/>
      <c r="KRF43" s="730"/>
      <c r="KRG43" s="730"/>
      <c r="KRH43" s="730"/>
      <c r="KRI43" s="730"/>
      <c r="KRJ43" s="730"/>
      <c r="KRK43" s="730"/>
      <c r="KRL43" s="730"/>
      <c r="KRM43" s="730"/>
      <c r="KRN43" s="730"/>
      <c r="KRO43" s="730"/>
      <c r="KRP43" s="730"/>
      <c r="KRQ43" s="730"/>
      <c r="KRR43" s="730"/>
      <c r="KRS43" s="730"/>
      <c r="KRT43" s="730"/>
      <c r="KRU43" s="730"/>
      <c r="KRV43" s="730"/>
      <c r="KRW43" s="730"/>
      <c r="KRX43" s="730"/>
      <c r="KRY43" s="730"/>
      <c r="KRZ43" s="730"/>
      <c r="KSA43" s="730"/>
      <c r="KSB43" s="730"/>
      <c r="KSC43" s="730"/>
      <c r="KSD43" s="730"/>
      <c r="KSE43" s="730"/>
      <c r="KSF43" s="730"/>
      <c r="KSG43" s="730"/>
      <c r="KSH43" s="730"/>
      <c r="KSI43" s="730"/>
      <c r="KSJ43" s="730"/>
      <c r="KSK43" s="730"/>
      <c r="KSL43" s="730"/>
      <c r="KSM43" s="730"/>
      <c r="KSN43" s="730"/>
      <c r="KSO43" s="730"/>
      <c r="KSP43" s="730"/>
      <c r="KSQ43" s="730"/>
      <c r="KSR43" s="730"/>
      <c r="KSS43" s="730"/>
      <c r="KST43" s="730"/>
      <c r="KSU43" s="730"/>
      <c r="KSV43" s="730"/>
      <c r="KSW43" s="730"/>
      <c r="KSX43" s="730"/>
      <c r="KSY43" s="730"/>
      <c r="KSZ43" s="730"/>
      <c r="KTA43" s="730"/>
      <c r="KTB43" s="730"/>
      <c r="KTC43" s="730"/>
      <c r="KTD43" s="730"/>
      <c r="KTE43" s="730"/>
      <c r="KTF43" s="730"/>
      <c r="KTG43" s="730"/>
      <c r="KTH43" s="730"/>
      <c r="KTI43" s="730"/>
      <c r="KTJ43" s="730"/>
      <c r="KTK43" s="730"/>
      <c r="KTL43" s="730"/>
      <c r="KTM43" s="730"/>
      <c r="KTN43" s="730"/>
      <c r="KTO43" s="730"/>
      <c r="KTP43" s="730"/>
      <c r="KTQ43" s="730"/>
      <c r="KTR43" s="730"/>
      <c r="KTS43" s="730"/>
      <c r="KTT43" s="730"/>
      <c r="KTU43" s="730"/>
      <c r="KTV43" s="730"/>
      <c r="KTW43" s="730"/>
      <c r="KTX43" s="730"/>
      <c r="KTY43" s="730"/>
      <c r="KTZ43" s="730"/>
      <c r="KUA43" s="730"/>
      <c r="KUB43" s="730"/>
      <c r="KUC43" s="730"/>
      <c r="KUD43" s="730"/>
      <c r="KUE43" s="730"/>
      <c r="KUF43" s="730"/>
      <c r="KUG43" s="730"/>
      <c r="KUH43" s="730"/>
      <c r="KUI43" s="730"/>
      <c r="KUJ43" s="730"/>
      <c r="KUK43" s="730"/>
      <c r="KUL43" s="730"/>
      <c r="KUM43" s="730"/>
      <c r="KUN43" s="730"/>
      <c r="KUO43" s="730"/>
      <c r="KUP43" s="730"/>
      <c r="KUQ43" s="730"/>
      <c r="KUR43" s="730"/>
      <c r="KUS43" s="730"/>
      <c r="KUT43" s="730"/>
      <c r="KUU43" s="730"/>
      <c r="KUV43" s="730"/>
      <c r="KUW43" s="730"/>
      <c r="KUX43" s="730"/>
      <c r="KUY43" s="730"/>
      <c r="KUZ43" s="730"/>
      <c r="KVA43" s="730"/>
      <c r="KVB43" s="730"/>
      <c r="KVC43" s="730"/>
      <c r="KVD43" s="730"/>
      <c r="KVE43" s="730"/>
      <c r="KVF43" s="730"/>
      <c r="KVG43" s="730"/>
      <c r="KVH43" s="730"/>
      <c r="KVI43" s="730"/>
      <c r="KVJ43" s="730"/>
      <c r="KVK43" s="730"/>
      <c r="KVL43" s="730"/>
      <c r="KVM43" s="730"/>
      <c r="KVN43" s="730"/>
      <c r="KVO43" s="730"/>
      <c r="KVP43" s="730"/>
      <c r="KVQ43" s="730"/>
      <c r="KVR43" s="730"/>
      <c r="KVS43" s="730"/>
      <c r="KVT43" s="730"/>
      <c r="KVU43" s="730"/>
      <c r="KVV43" s="730"/>
      <c r="KVW43" s="730"/>
      <c r="KVX43" s="730"/>
      <c r="KVY43" s="730"/>
      <c r="KVZ43" s="730"/>
      <c r="KWA43" s="730"/>
      <c r="KWB43" s="730"/>
      <c r="KWC43" s="730"/>
      <c r="KWD43" s="730"/>
      <c r="KWE43" s="730"/>
      <c r="KWF43" s="730"/>
      <c r="KWG43" s="730"/>
      <c r="KWH43" s="730"/>
      <c r="KWI43" s="730"/>
      <c r="KWJ43" s="730"/>
      <c r="KWK43" s="730"/>
      <c r="KWL43" s="730"/>
      <c r="KWM43" s="730"/>
      <c r="KWN43" s="730"/>
      <c r="KWO43" s="730"/>
      <c r="KWP43" s="730"/>
      <c r="KWQ43" s="730"/>
      <c r="KWR43" s="730"/>
      <c r="KWS43" s="730"/>
      <c r="KWT43" s="730"/>
      <c r="KWU43" s="730"/>
      <c r="KWV43" s="730"/>
      <c r="KWW43" s="730"/>
      <c r="KWX43" s="730"/>
      <c r="KWY43" s="730"/>
      <c r="KWZ43" s="730"/>
      <c r="KXA43" s="730"/>
      <c r="KXB43" s="730"/>
      <c r="KXC43" s="730"/>
      <c r="KXD43" s="730"/>
      <c r="KXE43" s="730"/>
      <c r="KXF43" s="730"/>
      <c r="KXG43" s="730"/>
      <c r="KXH43" s="730"/>
      <c r="KXI43" s="730"/>
      <c r="KXJ43" s="730"/>
      <c r="KXK43" s="730"/>
      <c r="KXL43" s="730"/>
      <c r="KXM43" s="730"/>
      <c r="KXN43" s="730"/>
      <c r="KXO43" s="730"/>
      <c r="KXP43" s="730"/>
      <c r="KXQ43" s="730"/>
      <c r="KXR43" s="730"/>
      <c r="KXS43" s="730"/>
      <c r="KXT43" s="730"/>
      <c r="KXU43" s="730"/>
      <c r="KXV43" s="730"/>
      <c r="KXW43" s="730"/>
      <c r="KXX43" s="730"/>
      <c r="KXY43" s="730"/>
      <c r="KXZ43" s="730"/>
      <c r="KYA43" s="730"/>
      <c r="KYB43" s="730"/>
      <c r="KYC43" s="730"/>
      <c r="KYD43" s="730"/>
      <c r="KYE43" s="730"/>
      <c r="KYF43" s="730"/>
      <c r="KYG43" s="730"/>
      <c r="KYH43" s="730"/>
      <c r="KYI43" s="730"/>
      <c r="KYJ43" s="730"/>
      <c r="KYK43" s="730"/>
      <c r="KYL43" s="730"/>
      <c r="KYM43" s="730"/>
      <c r="KYN43" s="730"/>
      <c r="KYO43" s="730"/>
      <c r="KYP43" s="730"/>
      <c r="KYQ43" s="730"/>
      <c r="KYR43" s="730"/>
      <c r="KYS43" s="730"/>
      <c r="KYT43" s="730"/>
      <c r="KYU43" s="730"/>
      <c r="KYV43" s="730"/>
      <c r="KYW43" s="730"/>
      <c r="KYX43" s="730"/>
      <c r="KYY43" s="730"/>
      <c r="KYZ43" s="730"/>
      <c r="KZA43" s="730"/>
      <c r="KZB43" s="730"/>
      <c r="KZC43" s="730"/>
      <c r="KZD43" s="730"/>
      <c r="KZE43" s="730"/>
      <c r="KZF43" s="730"/>
      <c r="KZG43" s="730"/>
      <c r="KZH43" s="730"/>
      <c r="KZI43" s="730"/>
      <c r="KZJ43" s="730"/>
      <c r="KZK43" s="730"/>
      <c r="KZL43" s="730"/>
      <c r="KZM43" s="730"/>
      <c r="KZN43" s="730"/>
      <c r="KZO43" s="730"/>
      <c r="KZP43" s="730"/>
      <c r="KZQ43" s="730"/>
      <c r="KZR43" s="730"/>
      <c r="KZS43" s="730"/>
      <c r="KZT43" s="730"/>
      <c r="KZU43" s="730"/>
      <c r="KZV43" s="730"/>
      <c r="KZW43" s="730"/>
      <c r="KZX43" s="730"/>
      <c r="KZY43" s="730"/>
      <c r="KZZ43" s="730"/>
      <c r="LAA43" s="730"/>
      <c r="LAB43" s="730"/>
      <c r="LAC43" s="730"/>
      <c r="LAD43" s="730"/>
      <c r="LAE43" s="730"/>
      <c r="LAF43" s="730"/>
      <c r="LAG43" s="730"/>
      <c r="LAH43" s="730"/>
      <c r="LAI43" s="730"/>
      <c r="LAJ43" s="730"/>
      <c r="LAK43" s="730"/>
      <c r="LAL43" s="730"/>
      <c r="LAM43" s="730"/>
      <c r="LAN43" s="730"/>
      <c r="LAO43" s="730"/>
      <c r="LAP43" s="730"/>
      <c r="LAQ43" s="730"/>
      <c r="LAR43" s="730"/>
      <c r="LAS43" s="730"/>
      <c r="LAT43" s="730"/>
      <c r="LAU43" s="730"/>
      <c r="LAV43" s="730"/>
      <c r="LAW43" s="730"/>
      <c r="LAX43" s="730"/>
      <c r="LAY43" s="730"/>
      <c r="LAZ43" s="730"/>
      <c r="LBA43" s="730"/>
      <c r="LBB43" s="730"/>
      <c r="LBC43" s="730"/>
      <c r="LBD43" s="730"/>
      <c r="LBE43" s="730"/>
      <c r="LBF43" s="730"/>
      <c r="LBG43" s="730"/>
      <c r="LBH43" s="730"/>
      <c r="LBI43" s="730"/>
      <c r="LBJ43" s="730"/>
      <c r="LBK43" s="730"/>
      <c r="LBL43" s="730"/>
      <c r="LBM43" s="730"/>
      <c r="LBN43" s="730"/>
      <c r="LBO43" s="730"/>
      <c r="LBP43" s="730"/>
      <c r="LBQ43" s="730"/>
      <c r="LBR43" s="730"/>
      <c r="LBS43" s="730"/>
      <c r="LBT43" s="730"/>
      <c r="LBU43" s="730"/>
      <c r="LBV43" s="730"/>
      <c r="LBW43" s="730"/>
      <c r="LBX43" s="730"/>
      <c r="LBY43" s="730"/>
      <c r="LBZ43" s="730"/>
      <c r="LCA43" s="730"/>
      <c r="LCB43" s="730"/>
      <c r="LCC43" s="730"/>
      <c r="LCD43" s="730"/>
      <c r="LCE43" s="730"/>
      <c r="LCF43" s="730"/>
      <c r="LCG43" s="730"/>
      <c r="LCH43" s="730"/>
      <c r="LCI43" s="730"/>
      <c r="LCJ43" s="730"/>
      <c r="LCK43" s="730"/>
      <c r="LCL43" s="730"/>
      <c r="LCM43" s="730"/>
      <c r="LCN43" s="730"/>
      <c r="LCO43" s="730"/>
      <c r="LCP43" s="730"/>
      <c r="LCQ43" s="730"/>
      <c r="LCR43" s="730"/>
      <c r="LCS43" s="730"/>
      <c r="LCT43" s="730"/>
      <c r="LCU43" s="730"/>
      <c r="LCV43" s="730"/>
      <c r="LCW43" s="730"/>
      <c r="LCX43" s="730"/>
      <c r="LCY43" s="730"/>
      <c r="LCZ43" s="730"/>
      <c r="LDA43" s="730"/>
      <c r="LDB43" s="730"/>
      <c r="LDC43" s="730"/>
      <c r="LDD43" s="730"/>
      <c r="LDE43" s="730"/>
      <c r="LDF43" s="730"/>
      <c r="LDG43" s="730"/>
      <c r="LDH43" s="730"/>
      <c r="LDI43" s="730"/>
      <c r="LDJ43" s="730"/>
      <c r="LDK43" s="730"/>
      <c r="LDL43" s="730"/>
      <c r="LDM43" s="730"/>
      <c r="LDN43" s="730"/>
      <c r="LDO43" s="730"/>
      <c r="LDP43" s="730"/>
      <c r="LDQ43" s="730"/>
      <c r="LDR43" s="730"/>
      <c r="LDS43" s="730"/>
      <c r="LDT43" s="730"/>
      <c r="LDU43" s="730"/>
      <c r="LDV43" s="730"/>
      <c r="LDW43" s="730"/>
      <c r="LDX43" s="730"/>
      <c r="LDY43" s="730"/>
      <c r="LDZ43" s="730"/>
      <c r="LEA43" s="730"/>
      <c r="LEB43" s="730"/>
      <c r="LEC43" s="730"/>
      <c r="LED43" s="730"/>
      <c r="LEE43" s="730"/>
      <c r="LEF43" s="730"/>
      <c r="LEG43" s="730"/>
      <c r="LEH43" s="730"/>
      <c r="LEI43" s="730"/>
      <c r="LEJ43" s="730"/>
      <c r="LEK43" s="730"/>
      <c r="LEL43" s="730"/>
      <c r="LEM43" s="730"/>
      <c r="LEN43" s="730"/>
      <c r="LEO43" s="730"/>
      <c r="LEP43" s="730"/>
      <c r="LEQ43" s="730"/>
      <c r="LER43" s="730"/>
      <c r="LES43" s="730"/>
      <c r="LET43" s="730"/>
      <c r="LEU43" s="730"/>
      <c r="LEV43" s="730"/>
      <c r="LEW43" s="730"/>
      <c r="LEX43" s="730"/>
      <c r="LEY43" s="730"/>
      <c r="LEZ43" s="730"/>
      <c r="LFA43" s="730"/>
      <c r="LFB43" s="730"/>
      <c r="LFC43" s="730"/>
      <c r="LFD43" s="730"/>
      <c r="LFE43" s="730"/>
      <c r="LFF43" s="730"/>
      <c r="LFG43" s="730"/>
      <c r="LFH43" s="730"/>
      <c r="LFI43" s="730"/>
      <c r="LFJ43" s="730"/>
      <c r="LFK43" s="730"/>
      <c r="LFL43" s="730"/>
      <c r="LFM43" s="730"/>
      <c r="LFN43" s="730"/>
      <c r="LFO43" s="730"/>
      <c r="LFP43" s="730"/>
      <c r="LFQ43" s="730"/>
      <c r="LFR43" s="730"/>
      <c r="LFS43" s="730"/>
      <c r="LFT43" s="730"/>
      <c r="LFU43" s="730"/>
      <c r="LFV43" s="730"/>
      <c r="LFW43" s="730"/>
      <c r="LFX43" s="730"/>
      <c r="LFY43" s="730"/>
      <c r="LFZ43" s="730"/>
      <c r="LGA43" s="730"/>
      <c r="LGB43" s="730"/>
      <c r="LGC43" s="730"/>
      <c r="LGD43" s="730"/>
      <c r="LGE43" s="730"/>
      <c r="LGF43" s="730"/>
      <c r="LGG43" s="730"/>
      <c r="LGH43" s="730"/>
      <c r="LGI43" s="730"/>
      <c r="LGJ43" s="730"/>
      <c r="LGK43" s="730"/>
      <c r="LGL43" s="730"/>
      <c r="LGM43" s="730"/>
      <c r="LGN43" s="730"/>
      <c r="LGO43" s="730"/>
      <c r="LGP43" s="730"/>
      <c r="LGQ43" s="730"/>
      <c r="LGR43" s="730"/>
      <c r="LGS43" s="730"/>
      <c r="LGT43" s="730"/>
      <c r="LGU43" s="730"/>
      <c r="LGV43" s="730"/>
      <c r="LGW43" s="730"/>
      <c r="LGX43" s="730"/>
      <c r="LGY43" s="730"/>
      <c r="LGZ43" s="730"/>
      <c r="LHA43" s="730"/>
      <c r="LHB43" s="730"/>
      <c r="LHC43" s="730"/>
      <c r="LHD43" s="730"/>
      <c r="LHE43" s="730"/>
      <c r="LHF43" s="730"/>
      <c r="LHG43" s="730"/>
      <c r="LHH43" s="730"/>
      <c r="LHI43" s="730"/>
      <c r="LHJ43" s="730"/>
      <c r="LHK43" s="730"/>
      <c r="LHL43" s="730"/>
      <c r="LHM43" s="730"/>
      <c r="LHN43" s="730"/>
      <c r="LHO43" s="730"/>
      <c r="LHP43" s="730"/>
      <c r="LHQ43" s="730"/>
      <c r="LHR43" s="730"/>
      <c r="LHS43" s="730"/>
      <c r="LHT43" s="730"/>
      <c r="LHU43" s="730"/>
      <c r="LHV43" s="730"/>
      <c r="LHW43" s="730"/>
      <c r="LHX43" s="730"/>
      <c r="LHY43" s="730"/>
      <c r="LHZ43" s="730"/>
      <c r="LIA43" s="730"/>
      <c r="LIB43" s="730"/>
      <c r="LIC43" s="730"/>
      <c r="LID43" s="730"/>
      <c r="LIE43" s="730"/>
      <c r="LIF43" s="730"/>
      <c r="LIG43" s="730"/>
      <c r="LIH43" s="730"/>
      <c r="LII43" s="730"/>
      <c r="LIJ43" s="730"/>
      <c r="LIK43" s="730"/>
      <c r="LIL43" s="730"/>
      <c r="LIM43" s="730"/>
      <c r="LIN43" s="730"/>
      <c r="LIO43" s="730"/>
      <c r="LIP43" s="730"/>
      <c r="LIQ43" s="730"/>
      <c r="LIR43" s="730"/>
      <c r="LIS43" s="730"/>
      <c r="LIT43" s="730"/>
      <c r="LIU43" s="730"/>
      <c r="LIV43" s="730"/>
      <c r="LIW43" s="730"/>
      <c r="LIX43" s="730"/>
      <c r="LIY43" s="730"/>
      <c r="LIZ43" s="730"/>
      <c r="LJA43" s="730"/>
      <c r="LJB43" s="730"/>
      <c r="LJC43" s="730"/>
      <c r="LJD43" s="730"/>
      <c r="LJE43" s="730"/>
      <c r="LJF43" s="730"/>
      <c r="LJG43" s="730"/>
      <c r="LJH43" s="730"/>
      <c r="LJI43" s="730"/>
      <c r="LJJ43" s="730"/>
      <c r="LJK43" s="730"/>
      <c r="LJL43" s="730"/>
      <c r="LJM43" s="730"/>
      <c r="LJN43" s="730"/>
      <c r="LJO43" s="730"/>
      <c r="LJP43" s="730"/>
      <c r="LJQ43" s="730"/>
      <c r="LJR43" s="730"/>
      <c r="LJS43" s="730"/>
      <c r="LJT43" s="730"/>
      <c r="LJU43" s="730"/>
      <c r="LJV43" s="730"/>
      <c r="LJW43" s="730"/>
      <c r="LJX43" s="730"/>
      <c r="LJY43" s="730"/>
      <c r="LJZ43" s="730"/>
      <c r="LKA43" s="730"/>
      <c r="LKB43" s="730"/>
      <c r="LKC43" s="730"/>
      <c r="LKD43" s="730"/>
      <c r="LKE43" s="730"/>
      <c r="LKF43" s="730"/>
      <c r="LKG43" s="730"/>
      <c r="LKH43" s="730"/>
      <c r="LKI43" s="730"/>
      <c r="LKJ43" s="730"/>
      <c r="LKK43" s="730"/>
      <c r="LKL43" s="730"/>
      <c r="LKM43" s="730"/>
      <c r="LKN43" s="730"/>
      <c r="LKO43" s="730"/>
      <c r="LKP43" s="730"/>
      <c r="LKQ43" s="730"/>
      <c r="LKR43" s="730"/>
      <c r="LKS43" s="730"/>
      <c r="LKT43" s="730"/>
      <c r="LKU43" s="730"/>
      <c r="LKV43" s="730"/>
      <c r="LKW43" s="730"/>
      <c r="LKX43" s="730"/>
      <c r="LKY43" s="730"/>
      <c r="LKZ43" s="730"/>
      <c r="LLA43" s="730"/>
      <c r="LLB43" s="730"/>
      <c r="LLC43" s="730"/>
      <c r="LLD43" s="730"/>
      <c r="LLE43" s="730"/>
      <c r="LLF43" s="730"/>
      <c r="LLG43" s="730"/>
      <c r="LLH43" s="730"/>
      <c r="LLI43" s="730"/>
      <c r="LLJ43" s="730"/>
      <c r="LLK43" s="730"/>
      <c r="LLL43" s="730"/>
      <c r="LLM43" s="730"/>
      <c r="LLN43" s="730"/>
      <c r="LLO43" s="730"/>
      <c r="LLP43" s="730"/>
      <c r="LLQ43" s="730"/>
      <c r="LLR43" s="730"/>
      <c r="LLS43" s="730"/>
      <c r="LLT43" s="730"/>
      <c r="LLU43" s="730"/>
      <c r="LLV43" s="730"/>
      <c r="LLW43" s="730"/>
      <c r="LLX43" s="730"/>
      <c r="LLY43" s="730"/>
      <c r="LLZ43" s="730"/>
      <c r="LMA43" s="730"/>
      <c r="LMB43" s="730"/>
      <c r="LMC43" s="730"/>
      <c r="LMD43" s="730"/>
      <c r="LME43" s="730"/>
      <c r="LMF43" s="730"/>
      <c r="LMG43" s="730"/>
      <c r="LMH43" s="730"/>
      <c r="LMI43" s="730"/>
      <c r="LMJ43" s="730"/>
      <c r="LMK43" s="730"/>
      <c r="LML43" s="730"/>
      <c r="LMM43" s="730"/>
      <c r="LMN43" s="730"/>
      <c r="LMO43" s="730"/>
      <c r="LMP43" s="730"/>
      <c r="LMQ43" s="730"/>
      <c r="LMR43" s="730"/>
      <c r="LMS43" s="730"/>
      <c r="LMT43" s="730"/>
      <c r="LMU43" s="730"/>
      <c r="LMV43" s="730"/>
      <c r="LMW43" s="730"/>
      <c r="LMX43" s="730"/>
      <c r="LMY43" s="730"/>
      <c r="LMZ43" s="730"/>
      <c r="LNA43" s="730"/>
      <c r="LNB43" s="730"/>
      <c r="LNC43" s="730"/>
      <c r="LND43" s="730"/>
      <c r="LNE43" s="730"/>
      <c r="LNF43" s="730"/>
      <c r="LNG43" s="730"/>
      <c r="LNH43" s="730"/>
      <c r="LNI43" s="730"/>
      <c r="LNJ43" s="730"/>
      <c r="LNK43" s="730"/>
      <c r="LNL43" s="730"/>
      <c r="LNM43" s="730"/>
      <c r="LNN43" s="730"/>
      <c r="LNO43" s="730"/>
      <c r="LNP43" s="730"/>
      <c r="LNQ43" s="730"/>
      <c r="LNR43" s="730"/>
      <c r="LNS43" s="730"/>
      <c r="LNT43" s="730"/>
      <c r="LNU43" s="730"/>
      <c r="LNV43" s="730"/>
      <c r="LNW43" s="730"/>
      <c r="LNX43" s="730"/>
      <c r="LNY43" s="730"/>
      <c r="LNZ43" s="730"/>
      <c r="LOA43" s="730"/>
      <c r="LOB43" s="730"/>
      <c r="LOC43" s="730"/>
      <c r="LOD43" s="730"/>
      <c r="LOE43" s="730"/>
      <c r="LOF43" s="730"/>
      <c r="LOG43" s="730"/>
      <c r="LOH43" s="730"/>
      <c r="LOI43" s="730"/>
      <c r="LOJ43" s="730"/>
      <c r="LOK43" s="730"/>
      <c r="LOL43" s="730"/>
      <c r="LOM43" s="730"/>
      <c r="LON43" s="730"/>
      <c r="LOO43" s="730"/>
      <c r="LOP43" s="730"/>
      <c r="LOQ43" s="730"/>
      <c r="LOR43" s="730"/>
      <c r="LOS43" s="730"/>
      <c r="LOT43" s="730"/>
      <c r="LOU43" s="730"/>
      <c r="LOV43" s="730"/>
      <c r="LOW43" s="730"/>
      <c r="LOX43" s="730"/>
      <c r="LOY43" s="730"/>
      <c r="LOZ43" s="730"/>
      <c r="LPA43" s="730"/>
      <c r="LPB43" s="730"/>
      <c r="LPC43" s="730"/>
      <c r="LPD43" s="730"/>
      <c r="LPE43" s="730"/>
      <c r="LPF43" s="730"/>
      <c r="LPG43" s="730"/>
      <c r="LPH43" s="730"/>
      <c r="LPI43" s="730"/>
      <c r="LPJ43" s="730"/>
      <c r="LPK43" s="730"/>
      <c r="LPL43" s="730"/>
      <c r="LPM43" s="730"/>
      <c r="LPN43" s="730"/>
      <c r="LPO43" s="730"/>
      <c r="LPP43" s="730"/>
      <c r="LPQ43" s="730"/>
      <c r="LPR43" s="730"/>
      <c r="LPS43" s="730"/>
      <c r="LPT43" s="730"/>
      <c r="LPU43" s="730"/>
      <c r="LPV43" s="730"/>
      <c r="LPW43" s="730"/>
      <c r="LPX43" s="730"/>
      <c r="LPY43" s="730"/>
      <c r="LPZ43" s="730"/>
      <c r="LQA43" s="730"/>
      <c r="LQB43" s="730"/>
      <c r="LQC43" s="730"/>
      <c r="LQD43" s="730"/>
      <c r="LQE43" s="730"/>
      <c r="LQF43" s="730"/>
      <c r="LQG43" s="730"/>
      <c r="LQH43" s="730"/>
      <c r="LQI43" s="730"/>
      <c r="LQJ43" s="730"/>
      <c r="LQK43" s="730"/>
      <c r="LQL43" s="730"/>
      <c r="LQM43" s="730"/>
      <c r="LQN43" s="730"/>
      <c r="LQO43" s="730"/>
      <c r="LQP43" s="730"/>
      <c r="LQQ43" s="730"/>
      <c r="LQR43" s="730"/>
      <c r="LQS43" s="730"/>
      <c r="LQT43" s="730"/>
      <c r="LQU43" s="730"/>
      <c r="LQV43" s="730"/>
      <c r="LQW43" s="730"/>
      <c r="LQX43" s="730"/>
      <c r="LQY43" s="730"/>
      <c r="LQZ43" s="730"/>
      <c r="LRA43" s="730"/>
      <c r="LRB43" s="730"/>
      <c r="LRC43" s="730"/>
      <c r="LRD43" s="730"/>
      <c r="LRE43" s="730"/>
      <c r="LRF43" s="730"/>
      <c r="LRG43" s="730"/>
      <c r="LRH43" s="730"/>
      <c r="LRI43" s="730"/>
      <c r="LRJ43" s="730"/>
      <c r="LRK43" s="730"/>
      <c r="LRL43" s="730"/>
      <c r="LRM43" s="730"/>
      <c r="LRN43" s="730"/>
      <c r="LRO43" s="730"/>
      <c r="LRP43" s="730"/>
      <c r="LRQ43" s="730"/>
      <c r="LRR43" s="730"/>
      <c r="LRS43" s="730"/>
      <c r="LRT43" s="730"/>
      <c r="LRU43" s="730"/>
      <c r="LRV43" s="730"/>
      <c r="LRW43" s="730"/>
      <c r="LRX43" s="730"/>
      <c r="LRY43" s="730"/>
      <c r="LRZ43" s="730"/>
      <c r="LSA43" s="730"/>
      <c r="LSB43" s="730"/>
      <c r="LSC43" s="730"/>
      <c r="LSD43" s="730"/>
      <c r="LSE43" s="730"/>
      <c r="LSF43" s="730"/>
      <c r="LSG43" s="730"/>
      <c r="LSH43" s="730"/>
      <c r="LSI43" s="730"/>
      <c r="LSJ43" s="730"/>
      <c r="LSK43" s="730"/>
      <c r="LSL43" s="730"/>
      <c r="LSM43" s="730"/>
      <c r="LSN43" s="730"/>
      <c r="LSO43" s="730"/>
      <c r="LSP43" s="730"/>
      <c r="LSQ43" s="730"/>
      <c r="LSR43" s="730"/>
      <c r="LSS43" s="730"/>
      <c r="LST43" s="730"/>
      <c r="LSU43" s="730"/>
      <c r="LSV43" s="730"/>
      <c r="LSW43" s="730"/>
      <c r="LSX43" s="730"/>
      <c r="LSY43" s="730"/>
      <c r="LSZ43" s="730"/>
      <c r="LTA43" s="730"/>
      <c r="LTB43" s="730"/>
      <c r="LTC43" s="730"/>
      <c r="LTD43" s="730"/>
      <c r="LTE43" s="730"/>
      <c r="LTF43" s="730"/>
      <c r="LTG43" s="730"/>
      <c r="LTH43" s="730"/>
      <c r="LTI43" s="730"/>
      <c r="LTJ43" s="730"/>
      <c r="LTK43" s="730"/>
      <c r="LTL43" s="730"/>
      <c r="LTM43" s="730"/>
      <c r="LTN43" s="730"/>
      <c r="LTO43" s="730"/>
      <c r="LTP43" s="730"/>
      <c r="LTQ43" s="730"/>
      <c r="LTR43" s="730"/>
      <c r="LTS43" s="730"/>
      <c r="LTT43" s="730"/>
      <c r="LTU43" s="730"/>
      <c r="LTV43" s="730"/>
      <c r="LTW43" s="730"/>
      <c r="LTX43" s="730"/>
      <c r="LTY43" s="730"/>
      <c r="LTZ43" s="730"/>
      <c r="LUA43" s="730"/>
      <c r="LUB43" s="730"/>
      <c r="LUC43" s="730"/>
      <c r="LUD43" s="730"/>
      <c r="LUE43" s="730"/>
      <c r="LUF43" s="730"/>
      <c r="LUG43" s="730"/>
      <c r="LUH43" s="730"/>
      <c r="LUI43" s="730"/>
      <c r="LUJ43" s="730"/>
      <c r="LUK43" s="730"/>
      <c r="LUL43" s="730"/>
      <c r="LUM43" s="730"/>
      <c r="LUN43" s="730"/>
      <c r="LUO43" s="730"/>
      <c r="LUP43" s="730"/>
      <c r="LUQ43" s="730"/>
      <c r="LUR43" s="730"/>
      <c r="LUS43" s="730"/>
      <c r="LUT43" s="730"/>
      <c r="LUU43" s="730"/>
      <c r="LUV43" s="730"/>
      <c r="LUW43" s="730"/>
      <c r="LUX43" s="730"/>
      <c r="LUY43" s="730"/>
      <c r="LUZ43" s="730"/>
      <c r="LVA43" s="730"/>
      <c r="LVB43" s="730"/>
      <c r="LVC43" s="730"/>
      <c r="LVD43" s="730"/>
      <c r="LVE43" s="730"/>
      <c r="LVF43" s="730"/>
      <c r="LVG43" s="730"/>
      <c r="LVH43" s="730"/>
      <c r="LVI43" s="730"/>
      <c r="LVJ43" s="730"/>
      <c r="LVK43" s="730"/>
      <c r="LVL43" s="730"/>
      <c r="LVM43" s="730"/>
      <c r="LVN43" s="730"/>
      <c r="LVO43" s="730"/>
      <c r="LVP43" s="730"/>
      <c r="LVQ43" s="730"/>
      <c r="LVR43" s="730"/>
      <c r="LVS43" s="730"/>
      <c r="LVT43" s="730"/>
      <c r="LVU43" s="730"/>
      <c r="LVV43" s="730"/>
      <c r="LVW43" s="730"/>
      <c r="LVX43" s="730"/>
      <c r="LVY43" s="730"/>
      <c r="LVZ43" s="730"/>
      <c r="LWA43" s="730"/>
      <c r="LWB43" s="730"/>
      <c r="LWC43" s="730"/>
      <c r="LWD43" s="730"/>
      <c r="LWE43" s="730"/>
      <c r="LWF43" s="730"/>
      <c r="LWG43" s="730"/>
      <c r="LWH43" s="730"/>
      <c r="LWI43" s="730"/>
      <c r="LWJ43" s="730"/>
      <c r="LWK43" s="730"/>
      <c r="LWL43" s="730"/>
      <c r="LWM43" s="730"/>
      <c r="LWN43" s="730"/>
      <c r="LWO43" s="730"/>
      <c r="LWP43" s="730"/>
      <c r="LWQ43" s="730"/>
      <c r="LWR43" s="730"/>
      <c r="LWS43" s="730"/>
      <c r="LWT43" s="730"/>
      <c r="LWU43" s="730"/>
      <c r="LWV43" s="730"/>
      <c r="LWW43" s="730"/>
      <c r="LWX43" s="730"/>
      <c r="LWY43" s="730"/>
      <c r="LWZ43" s="730"/>
      <c r="LXA43" s="730"/>
      <c r="LXB43" s="730"/>
      <c r="LXC43" s="730"/>
      <c r="LXD43" s="730"/>
      <c r="LXE43" s="730"/>
      <c r="LXF43" s="730"/>
      <c r="LXG43" s="730"/>
      <c r="LXH43" s="730"/>
      <c r="LXI43" s="730"/>
      <c r="LXJ43" s="730"/>
      <c r="LXK43" s="730"/>
      <c r="LXL43" s="730"/>
      <c r="LXM43" s="730"/>
      <c r="LXN43" s="730"/>
      <c r="LXO43" s="730"/>
      <c r="LXP43" s="730"/>
      <c r="LXQ43" s="730"/>
      <c r="LXR43" s="730"/>
      <c r="LXS43" s="730"/>
      <c r="LXT43" s="730"/>
      <c r="LXU43" s="730"/>
      <c r="LXV43" s="730"/>
      <c r="LXW43" s="730"/>
      <c r="LXX43" s="730"/>
      <c r="LXY43" s="730"/>
      <c r="LXZ43" s="730"/>
      <c r="LYA43" s="730"/>
      <c r="LYB43" s="730"/>
      <c r="LYC43" s="730"/>
      <c r="LYD43" s="730"/>
      <c r="LYE43" s="730"/>
      <c r="LYF43" s="730"/>
      <c r="LYG43" s="730"/>
      <c r="LYH43" s="730"/>
      <c r="LYI43" s="730"/>
      <c r="LYJ43" s="730"/>
      <c r="LYK43" s="730"/>
      <c r="LYL43" s="730"/>
      <c r="LYM43" s="730"/>
      <c r="LYN43" s="730"/>
      <c r="LYO43" s="730"/>
      <c r="LYP43" s="730"/>
      <c r="LYQ43" s="730"/>
      <c r="LYR43" s="730"/>
      <c r="LYS43" s="730"/>
      <c r="LYT43" s="730"/>
      <c r="LYU43" s="730"/>
      <c r="LYV43" s="730"/>
      <c r="LYW43" s="730"/>
      <c r="LYX43" s="730"/>
      <c r="LYY43" s="730"/>
      <c r="LYZ43" s="730"/>
      <c r="LZA43" s="730"/>
      <c r="LZB43" s="730"/>
      <c r="LZC43" s="730"/>
      <c r="LZD43" s="730"/>
      <c r="LZE43" s="730"/>
      <c r="LZF43" s="730"/>
      <c r="LZG43" s="730"/>
      <c r="LZH43" s="730"/>
      <c r="LZI43" s="730"/>
      <c r="LZJ43" s="730"/>
      <c r="LZK43" s="730"/>
      <c r="LZL43" s="730"/>
      <c r="LZM43" s="730"/>
      <c r="LZN43" s="730"/>
      <c r="LZO43" s="730"/>
      <c r="LZP43" s="730"/>
      <c r="LZQ43" s="730"/>
      <c r="LZR43" s="730"/>
      <c r="LZS43" s="730"/>
      <c r="LZT43" s="730"/>
      <c r="LZU43" s="730"/>
      <c r="LZV43" s="730"/>
      <c r="LZW43" s="730"/>
      <c r="LZX43" s="730"/>
      <c r="LZY43" s="730"/>
      <c r="LZZ43" s="730"/>
      <c r="MAA43" s="730"/>
      <c r="MAB43" s="730"/>
      <c r="MAC43" s="730"/>
      <c r="MAD43" s="730"/>
      <c r="MAE43" s="730"/>
      <c r="MAF43" s="730"/>
      <c r="MAG43" s="730"/>
      <c r="MAH43" s="730"/>
      <c r="MAI43" s="730"/>
      <c r="MAJ43" s="730"/>
      <c r="MAK43" s="730"/>
      <c r="MAL43" s="730"/>
      <c r="MAM43" s="730"/>
      <c r="MAN43" s="730"/>
      <c r="MAO43" s="730"/>
      <c r="MAP43" s="730"/>
      <c r="MAQ43" s="730"/>
      <c r="MAR43" s="730"/>
      <c r="MAS43" s="730"/>
      <c r="MAT43" s="730"/>
      <c r="MAU43" s="730"/>
      <c r="MAV43" s="730"/>
      <c r="MAW43" s="730"/>
      <c r="MAX43" s="730"/>
      <c r="MAY43" s="730"/>
      <c r="MAZ43" s="730"/>
      <c r="MBA43" s="730"/>
      <c r="MBB43" s="730"/>
      <c r="MBC43" s="730"/>
      <c r="MBD43" s="730"/>
      <c r="MBE43" s="730"/>
      <c r="MBF43" s="730"/>
      <c r="MBG43" s="730"/>
      <c r="MBH43" s="730"/>
      <c r="MBI43" s="730"/>
      <c r="MBJ43" s="730"/>
      <c r="MBK43" s="730"/>
      <c r="MBL43" s="730"/>
      <c r="MBM43" s="730"/>
      <c r="MBN43" s="730"/>
      <c r="MBO43" s="730"/>
      <c r="MBP43" s="730"/>
      <c r="MBQ43" s="730"/>
      <c r="MBR43" s="730"/>
      <c r="MBS43" s="730"/>
      <c r="MBT43" s="730"/>
      <c r="MBU43" s="730"/>
      <c r="MBV43" s="730"/>
      <c r="MBW43" s="730"/>
      <c r="MBX43" s="730"/>
      <c r="MBY43" s="730"/>
      <c r="MBZ43" s="730"/>
      <c r="MCA43" s="730"/>
      <c r="MCB43" s="730"/>
      <c r="MCC43" s="730"/>
      <c r="MCD43" s="730"/>
      <c r="MCE43" s="730"/>
      <c r="MCF43" s="730"/>
      <c r="MCG43" s="730"/>
      <c r="MCH43" s="730"/>
      <c r="MCI43" s="730"/>
      <c r="MCJ43" s="730"/>
      <c r="MCK43" s="730"/>
      <c r="MCL43" s="730"/>
      <c r="MCM43" s="730"/>
      <c r="MCN43" s="730"/>
      <c r="MCO43" s="730"/>
      <c r="MCP43" s="730"/>
      <c r="MCQ43" s="730"/>
      <c r="MCR43" s="730"/>
      <c r="MCS43" s="730"/>
      <c r="MCT43" s="730"/>
      <c r="MCU43" s="730"/>
      <c r="MCV43" s="730"/>
      <c r="MCW43" s="730"/>
      <c r="MCX43" s="730"/>
      <c r="MCY43" s="730"/>
      <c r="MCZ43" s="730"/>
      <c r="MDA43" s="730"/>
      <c r="MDB43" s="730"/>
      <c r="MDC43" s="730"/>
      <c r="MDD43" s="730"/>
      <c r="MDE43" s="730"/>
      <c r="MDF43" s="730"/>
      <c r="MDG43" s="730"/>
      <c r="MDH43" s="730"/>
      <c r="MDI43" s="730"/>
      <c r="MDJ43" s="730"/>
      <c r="MDK43" s="730"/>
      <c r="MDL43" s="730"/>
      <c r="MDM43" s="730"/>
      <c r="MDN43" s="730"/>
      <c r="MDO43" s="730"/>
      <c r="MDP43" s="730"/>
      <c r="MDQ43" s="730"/>
      <c r="MDR43" s="730"/>
      <c r="MDS43" s="730"/>
      <c r="MDT43" s="730"/>
      <c r="MDU43" s="730"/>
      <c r="MDV43" s="730"/>
      <c r="MDW43" s="730"/>
      <c r="MDX43" s="730"/>
      <c r="MDY43" s="730"/>
      <c r="MDZ43" s="730"/>
      <c r="MEA43" s="730"/>
      <c r="MEB43" s="730"/>
      <c r="MEC43" s="730"/>
      <c r="MED43" s="730"/>
      <c r="MEE43" s="730"/>
      <c r="MEF43" s="730"/>
      <c r="MEG43" s="730"/>
      <c r="MEH43" s="730"/>
      <c r="MEI43" s="730"/>
      <c r="MEJ43" s="730"/>
      <c r="MEK43" s="730"/>
      <c r="MEL43" s="730"/>
      <c r="MEM43" s="730"/>
      <c r="MEN43" s="730"/>
      <c r="MEO43" s="730"/>
      <c r="MEP43" s="730"/>
      <c r="MEQ43" s="730"/>
      <c r="MER43" s="730"/>
      <c r="MES43" s="730"/>
      <c r="MET43" s="730"/>
      <c r="MEU43" s="730"/>
      <c r="MEV43" s="730"/>
      <c r="MEW43" s="730"/>
      <c r="MEX43" s="730"/>
      <c r="MEY43" s="730"/>
      <c r="MEZ43" s="730"/>
      <c r="MFA43" s="730"/>
      <c r="MFB43" s="730"/>
      <c r="MFC43" s="730"/>
      <c r="MFD43" s="730"/>
      <c r="MFE43" s="730"/>
      <c r="MFF43" s="730"/>
      <c r="MFG43" s="730"/>
      <c r="MFH43" s="730"/>
      <c r="MFI43" s="730"/>
      <c r="MFJ43" s="730"/>
      <c r="MFK43" s="730"/>
      <c r="MFL43" s="730"/>
      <c r="MFM43" s="730"/>
      <c r="MFN43" s="730"/>
      <c r="MFO43" s="730"/>
      <c r="MFP43" s="730"/>
      <c r="MFQ43" s="730"/>
      <c r="MFR43" s="730"/>
      <c r="MFS43" s="730"/>
      <c r="MFT43" s="730"/>
      <c r="MFU43" s="730"/>
      <c r="MFV43" s="730"/>
      <c r="MFW43" s="730"/>
      <c r="MFX43" s="730"/>
      <c r="MFY43" s="730"/>
      <c r="MFZ43" s="730"/>
      <c r="MGA43" s="730"/>
      <c r="MGB43" s="730"/>
      <c r="MGC43" s="730"/>
      <c r="MGD43" s="730"/>
      <c r="MGE43" s="730"/>
      <c r="MGF43" s="730"/>
      <c r="MGG43" s="730"/>
      <c r="MGH43" s="730"/>
      <c r="MGI43" s="730"/>
      <c r="MGJ43" s="730"/>
      <c r="MGK43" s="730"/>
      <c r="MGL43" s="730"/>
      <c r="MGM43" s="730"/>
      <c r="MGN43" s="730"/>
      <c r="MGO43" s="730"/>
      <c r="MGP43" s="730"/>
      <c r="MGQ43" s="730"/>
      <c r="MGR43" s="730"/>
      <c r="MGS43" s="730"/>
      <c r="MGT43" s="730"/>
      <c r="MGU43" s="730"/>
      <c r="MGV43" s="730"/>
      <c r="MGW43" s="730"/>
      <c r="MGX43" s="730"/>
      <c r="MGY43" s="730"/>
      <c r="MGZ43" s="730"/>
      <c r="MHA43" s="730"/>
      <c r="MHB43" s="730"/>
      <c r="MHC43" s="730"/>
      <c r="MHD43" s="730"/>
      <c r="MHE43" s="730"/>
      <c r="MHF43" s="730"/>
      <c r="MHG43" s="730"/>
      <c r="MHH43" s="730"/>
      <c r="MHI43" s="730"/>
      <c r="MHJ43" s="730"/>
      <c r="MHK43" s="730"/>
      <c r="MHL43" s="730"/>
      <c r="MHM43" s="730"/>
      <c r="MHN43" s="730"/>
      <c r="MHO43" s="730"/>
      <c r="MHP43" s="730"/>
      <c r="MHQ43" s="730"/>
      <c r="MHR43" s="730"/>
      <c r="MHS43" s="730"/>
      <c r="MHT43" s="730"/>
      <c r="MHU43" s="730"/>
      <c r="MHV43" s="730"/>
      <c r="MHW43" s="730"/>
      <c r="MHX43" s="730"/>
      <c r="MHY43" s="730"/>
      <c r="MHZ43" s="730"/>
      <c r="MIA43" s="730"/>
      <c r="MIB43" s="730"/>
      <c r="MIC43" s="730"/>
      <c r="MID43" s="730"/>
      <c r="MIE43" s="730"/>
      <c r="MIF43" s="730"/>
      <c r="MIG43" s="730"/>
      <c r="MIH43" s="730"/>
      <c r="MII43" s="730"/>
      <c r="MIJ43" s="730"/>
      <c r="MIK43" s="730"/>
      <c r="MIL43" s="730"/>
      <c r="MIM43" s="730"/>
      <c r="MIN43" s="730"/>
      <c r="MIO43" s="730"/>
      <c r="MIP43" s="730"/>
      <c r="MIQ43" s="730"/>
      <c r="MIR43" s="730"/>
      <c r="MIS43" s="730"/>
      <c r="MIT43" s="730"/>
      <c r="MIU43" s="730"/>
      <c r="MIV43" s="730"/>
      <c r="MIW43" s="730"/>
      <c r="MIX43" s="730"/>
      <c r="MIY43" s="730"/>
      <c r="MIZ43" s="730"/>
      <c r="MJA43" s="730"/>
      <c r="MJB43" s="730"/>
      <c r="MJC43" s="730"/>
      <c r="MJD43" s="730"/>
      <c r="MJE43" s="730"/>
      <c r="MJF43" s="730"/>
      <c r="MJG43" s="730"/>
      <c r="MJH43" s="730"/>
      <c r="MJI43" s="730"/>
      <c r="MJJ43" s="730"/>
      <c r="MJK43" s="730"/>
      <c r="MJL43" s="730"/>
      <c r="MJM43" s="730"/>
      <c r="MJN43" s="730"/>
      <c r="MJO43" s="730"/>
      <c r="MJP43" s="730"/>
      <c r="MJQ43" s="730"/>
      <c r="MJR43" s="730"/>
      <c r="MJS43" s="730"/>
      <c r="MJT43" s="730"/>
      <c r="MJU43" s="730"/>
      <c r="MJV43" s="730"/>
      <c r="MJW43" s="730"/>
      <c r="MJX43" s="730"/>
      <c r="MJY43" s="730"/>
      <c r="MJZ43" s="730"/>
      <c r="MKA43" s="730"/>
      <c r="MKB43" s="730"/>
      <c r="MKC43" s="730"/>
      <c r="MKD43" s="730"/>
      <c r="MKE43" s="730"/>
      <c r="MKF43" s="730"/>
      <c r="MKG43" s="730"/>
      <c r="MKH43" s="730"/>
      <c r="MKI43" s="730"/>
      <c r="MKJ43" s="730"/>
      <c r="MKK43" s="730"/>
      <c r="MKL43" s="730"/>
      <c r="MKM43" s="730"/>
      <c r="MKN43" s="730"/>
      <c r="MKO43" s="730"/>
      <c r="MKP43" s="730"/>
      <c r="MKQ43" s="730"/>
      <c r="MKR43" s="730"/>
      <c r="MKS43" s="730"/>
      <c r="MKT43" s="730"/>
      <c r="MKU43" s="730"/>
      <c r="MKV43" s="730"/>
      <c r="MKW43" s="730"/>
      <c r="MKX43" s="730"/>
      <c r="MKY43" s="730"/>
      <c r="MKZ43" s="730"/>
      <c r="MLA43" s="730"/>
      <c r="MLB43" s="730"/>
      <c r="MLC43" s="730"/>
      <c r="MLD43" s="730"/>
      <c r="MLE43" s="730"/>
      <c r="MLF43" s="730"/>
      <c r="MLG43" s="730"/>
      <c r="MLH43" s="730"/>
      <c r="MLI43" s="730"/>
      <c r="MLJ43" s="730"/>
      <c r="MLK43" s="730"/>
      <c r="MLL43" s="730"/>
      <c r="MLM43" s="730"/>
      <c r="MLN43" s="730"/>
      <c r="MLO43" s="730"/>
      <c r="MLP43" s="730"/>
      <c r="MLQ43" s="730"/>
      <c r="MLR43" s="730"/>
      <c r="MLS43" s="730"/>
      <c r="MLT43" s="730"/>
      <c r="MLU43" s="730"/>
      <c r="MLV43" s="730"/>
      <c r="MLW43" s="730"/>
      <c r="MLX43" s="730"/>
      <c r="MLY43" s="730"/>
      <c r="MLZ43" s="730"/>
      <c r="MMA43" s="730"/>
      <c r="MMB43" s="730"/>
      <c r="MMC43" s="730"/>
      <c r="MMD43" s="730"/>
      <c r="MME43" s="730"/>
      <c r="MMF43" s="730"/>
      <c r="MMG43" s="730"/>
      <c r="MMH43" s="730"/>
      <c r="MMI43" s="730"/>
      <c r="MMJ43" s="730"/>
      <c r="MMK43" s="730"/>
      <c r="MML43" s="730"/>
      <c r="MMM43" s="730"/>
      <c r="MMN43" s="730"/>
      <c r="MMO43" s="730"/>
      <c r="MMP43" s="730"/>
      <c r="MMQ43" s="730"/>
      <c r="MMR43" s="730"/>
      <c r="MMS43" s="730"/>
      <c r="MMT43" s="730"/>
      <c r="MMU43" s="730"/>
      <c r="MMV43" s="730"/>
      <c r="MMW43" s="730"/>
      <c r="MMX43" s="730"/>
      <c r="MMY43" s="730"/>
      <c r="MMZ43" s="730"/>
      <c r="MNA43" s="730"/>
      <c r="MNB43" s="730"/>
      <c r="MNC43" s="730"/>
      <c r="MND43" s="730"/>
      <c r="MNE43" s="730"/>
      <c r="MNF43" s="730"/>
      <c r="MNG43" s="730"/>
      <c r="MNH43" s="730"/>
      <c r="MNI43" s="730"/>
      <c r="MNJ43" s="730"/>
      <c r="MNK43" s="730"/>
      <c r="MNL43" s="730"/>
      <c r="MNM43" s="730"/>
      <c r="MNN43" s="730"/>
      <c r="MNO43" s="730"/>
      <c r="MNP43" s="730"/>
      <c r="MNQ43" s="730"/>
      <c r="MNR43" s="730"/>
      <c r="MNS43" s="730"/>
      <c r="MNT43" s="730"/>
      <c r="MNU43" s="730"/>
      <c r="MNV43" s="730"/>
      <c r="MNW43" s="730"/>
      <c r="MNX43" s="730"/>
      <c r="MNY43" s="730"/>
      <c r="MNZ43" s="730"/>
      <c r="MOA43" s="730"/>
      <c r="MOB43" s="730"/>
      <c r="MOC43" s="730"/>
      <c r="MOD43" s="730"/>
      <c r="MOE43" s="730"/>
      <c r="MOF43" s="730"/>
      <c r="MOG43" s="730"/>
      <c r="MOH43" s="730"/>
      <c r="MOI43" s="730"/>
      <c r="MOJ43" s="730"/>
      <c r="MOK43" s="730"/>
      <c r="MOL43" s="730"/>
      <c r="MOM43" s="730"/>
      <c r="MON43" s="730"/>
      <c r="MOO43" s="730"/>
      <c r="MOP43" s="730"/>
      <c r="MOQ43" s="730"/>
      <c r="MOR43" s="730"/>
      <c r="MOS43" s="730"/>
      <c r="MOT43" s="730"/>
      <c r="MOU43" s="730"/>
      <c r="MOV43" s="730"/>
      <c r="MOW43" s="730"/>
      <c r="MOX43" s="730"/>
      <c r="MOY43" s="730"/>
      <c r="MOZ43" s="730"/>
      <c r="MPA43" s="730"/>
      <c r="MPB43" s="730"/>
      <c r="MPC43" s="730"/>
      <c r="MPD43" s="730"/>
      <c r="MPE43" s="730"/>
      <c r="MPF43" s="730"/>
      <c r="MPG43" s="730"/>
      <c r="MPH43" s="730"/>
      <c r="MPI43" s="730"/>
      <c r="MPJ43" s="730"/>
      <c r="MPK43" s="730"/>
      <c r="MPL43" s="730"/>
      <c r="MPM43" s="730"/>
      <c r="MPN43" s="730"/>
      <c r="MPO43" s="730"/>
      <c r="MPP43" s="730"/>
      <c r="MPQ43" s="730"/>
      <c r="MPR43" s="730"/>
      <c r="MPS43" s="730"/>
      <c r="MPT43" s="730"/>
      <c r="MPU43" s="730"/>
      <c r="MPV43" s="730"/>
      <c r="MPW43" s="730"/>
      <c r="MPX43" s="730"/>
      <c r="MPY43" s="730"/>
      <c r="MPZ43" s="730"/>
      <c r="MQA43" s="730"/>
      <c r="MQB43" s="730"/>
      <c r="MQC43" s="730"/>
      <c r="MQD43" s="730"/>
      <c r="MQE43" s="730"/>
      <c r="MQF43" s="730"/>
      <c r="MQG43" s="730"/>
      <c r="MQH43" s="730"/>
      <c r="MQI43" s="730"/>
      <c r="MQJ43" s="730"/>
      <c r="MQK43" s="730"/>
      <c r="MQL43" s="730"/>
      <c r="MQM43" s="730"/>
      <c r="MQN43" s="730"/>
      <c r="MQO43" s="730"/>
      <c r="MQP43" s="730"/>
      <c r="MQQ43" s="730"/>
      <c r="MQR43" s="730"/>
      <c r="MQS43" s="730"/>
      <c r="MQT43" s="730"/>
      <c r="MQU43" s="730"/>
      <c r="MQV43" s="730"/>
      <c r="MQW43" s="730"/>
      <c r="MQX43" s="730"/>
      <c r="MQY43" s="730"/>
      <c r="MQZ43" s="730"/>
      <c r="MRA43" s="730"/>
      <c r="MRB43" s="730"/>
      <c r="MRC43" s="730"/>
      <c r="MRD43" s="730"/>
      <c r="MRE43" s="730"/>
      <c r="MRF43" s="730"/>
      <c r="MRG43" s="730"/>
      <c r="MRH43" s="730"/>
      <c r="MRI43" s="730"/>
      <c r="MRJ43" s="730"/>
      <c r="MRK43" s="730"/>
      <c r="MRL43" s="730"/>
      <c r="MRM43" s="730"/>
      <c r="MRN43" s="730"/>
      <c r="MRO43" s="730"/>
      <c r="MRP43" s="730"/>
      <c r="MRQ43" s="730"/>
      <c r="MRR43" s="730"/>
      <c r="MRS43" s="730"/>
      <c r="MRT43" s="730"/>
      <c r="MRU43" s="730"/>
      <c r="MRV43" s="730"/>
      <c r="MRW43" s="730"/>
      <c r="MRX43" s="730"/>
      <c r="MRY43" s="730"/>
      <c r="MRZ43" s="730"/>
      <c r="MSA43" s="730"/>
      <c r="MSB43" s="730"/>
      <c r="MSC43" s="730"/>
      <c r="MSD43" s="730"/>
      <c r="MSE43" s="730"/>
      <c r="MSF43" s="730"/>
      <c r="MSG43" s="730"/>
      <c r="MSH43" s="730"/>
      <c r="MSI43" s="730"/>
      <c r="MSJ43" s="730"/>
      <c r="MSK43" s="730"/>
      <c r="MSL43" s="730"/>
      <c r="MSM43" s="730"/>
      <c r="MSN43" s="730"/>
      <c r="MSO43" s="730"/>
      <c r="MSP43" s="730"/>
      <c r="MSQ43" s="730"/>
      <c r="MSR43" s="730"/>
      <c r="MSS43" s="730"/>
      <c r="MST43" s="730"/>
      <c r="MSU43" s="730"/>
      <c r="MSV43" s="730"/>
      <c r="MSW43" s="730"/>
      <c r="MSX43" s="730"/>
      <c r="MSY43" s="730"/>
      <c r="MSZ43" s="730"/>
      <c r="MTA43" s="730"/>
      <c r="MTB43" s="730"/>
      <c r="MTC43" s="730"/>
      <c r="MTD43" s="730"/>
      <c r="MTE43" s="730"/>
      <c r="MTF43" s="730"/>
      <c r="MTG43" s="730"/>
      <c r="MTH43" s="730"/>
      <c r="MTI43" s="730"/>
      <c r="MTJ43" s="730"/>
      <c r="MTK43" s="730"/>
      <c r="MTL43" s="730"/>
      <c r="MTM43" s="730"/>
      <c r="MTN43" s="730"/>
      <c r="MTO43" s="730"/>
      <c r="MTP43" s="730"/>
      <c r="MTQ43" s="730"/>
      <c r="MTR43" s="730"/>
      <c r="MTS43" s="730"/>
      <c r="MTT43" s="730"/>
      <c r="MTU43" s="730"/>
      <c r="MTV43" s="730"/>
      <c r="MTW43" s="730"/>
      <c r="MTX43" s="730"/>
      <c r="MTY43" s="730"/>
      <c r="MTZ43" s="730"/>
      <c r="MUA43" s="730"/>
      <c r="MUB43" s="730"/>
      <c r="MUC43" s="730"/>
      <c r="MUD43" s="730"/>
      <c r="MUE43" s="730"/>
      <c r="MUF43" s="730"/>
      <c r="MUG43" s="730"/>
      <c r="MUH43" s="730"/>
      <c r="MUI43" s="730"/>
      <c r="MUJ43" s="730"/>
      <c r="MUK43" s="730"/>
      <c r="MUL43" s="730"/>
      <c r="MUM43" s="730"/>
      <c r="MUN43" s="730"/>
      <c r="MUO43" s="730"/>
      <c r="MUP43" s="730"/>
      <c r="MUQ43" s="730"/>
      <c r="MUR43" s="730"/>
      <c r="MUS43" s="730"/>
      <c r="MUT43" s="730"/>
      <c r="MUU43" s="730"/>
      <c r="MUV43" s="730"/>
      <c r="MUW43" s="730"/>
      <c r="MUX43" s="730"/>
      <c r="MUY43" s="730"/>
      <c r="MUZ43" s="730"/>
      <c r="MVA43" s="730"/>
      <c r="MVB43" s="730"/>
      <c r="MVC43" s="730"/>
      <c r="MVD43" s="730"/>
      <c r="MVE43" s="730"/>
      <c r="MVF43" s="730"/>
      <c r="MVG43" s="730"/>
      <c r="MVH43" s="730"/>
      <c r="MVI43" s="730"/>
      <c r="MVJ43" s="730"/>
      <c r="MVK43" s="730"/>
      <c r="MVL43" s="730"/>
      <c r="MVM43" s="730"/>
      <c r="MVN43" s="730"/>
      <c r="MVO43" s="730"/>
      <c r="MVP43" s="730"/>
      <c r="MVQ43" s="730"/>
      <c r="MVR43" s="730"/>
      <c r="MVS43" s="730"/>
      <c r="MVT43" s="730"/>
      <c r="MVU43" s="730"/>
      <c r="MVV43" s="730"/>
      <c r="MVW43" s="730"/>
      <c r="MVX43" s="730"/>
      <c r="MVY43" s="730"/>
      <c r="MVZ43" s="730"/>
      <c r="MWA43" s="730"/>
      <c r="MWB43" s="730"/>
      <c r="MWC43" s="730"/>
      <c r="MWD43" s="730"/>
      <c r="MWE43" s="730"/>
      <c r="MWF43" s="730"/>
      <c r="MWG43" s="730"/>
      <c r="MWH43" s="730"/>
      <c r="MWI43" s="730"/>
      <c r="MWJ43" s="730"/>
      <c r="MWK43" s="730"/>
      <c r="MWL43" s="730"/>
      <c r="MWM43" s="730"/>
      <c r="MWN43" s="730"/>
      <c r="MWO43" s="730"/>
      <c r="MWP43" s="730"/>
      <c r="MWQ43" s="730"/>
      <c r="MWR43" s="730"/>
      <c r="MWS43" s="730"/>
      <c r="MWT43" s="730"/>
      <c r="MWU43" s="730"/>
      <c r="MWV43" s="730"/>
      <c r="MWW43" s="730"/>
      <c r="MWX43" s="730"/>
      <c r="MWY43" s="730"/>
      <c r="MWZ43" s="730"/>
      <c r="MXA43" s="730"/>
      <c r="MXB43" s="730"/>
      <c r="MXC43" s="730"/>
      <c r="MXD43" s="730"/>
      <c r="MXE43" s="730"/>
      <c r="MXF43" s="730"/>
      <c r="MXG43" s="730"/>
      <c r="MXH43" s="730"/>
      <c r="MXI43" s="730"/>
      <c r="MXJ43" s="730"/>
      <c r="MXK43" s="730"/>
      <c r="MXL43" s="730"/>
      <c r="MXM43" s="730"/>
      <c r="MXN43" s="730"/>
      <c r="MXO43" s="730"/>
      <c r="MXP43" s="730"/>
      <c r="MXQ43" s="730"/>
      <c r="MXR43" s="730"/>
      <c r="MXS43" s="730"/>
      <c r="MXT43" s="730"/>
      <c r="MXU43" s="730"/>
      <c r="MXV43" s="730"/>
      <c r="MXW43" s="730"/>
      <c r="MXX43" s="730"/>
      <c r="MXY43" s="730"/>
      <c r="MXZ43" s="730"/>
      <c r="MYA43" s="730"/>
      <c r="MYB43" s="730"/>
      <c r="MYC43" s="730"/>
      <c r="MYD43" s="730"/>
      <c r="MYE43" s="730"/>
      <c r="MYF43" s="730"/>
      <c r="MYG43" s="730"/>
      <c r="MYH43" s="730"/>
      <c r="MYI43" s="730"/>
      <c r="MYJ43" s="730"/>
      <c r="MYK43" s="730"/>
      <c r="MYL43" s="730"/>
      <c r="MYM43" s="730"/>
      <c r="MYN43" s="730"/>
      <c r="MYO43" s="730"/>
      <c r="MYP43" s="730"/>
      <c r="MYQ43" s="730"/>
      <c r="MYR43" s="730"/>
      <c r="MYS43" s="730"/>
      <c r="MYT43" s="730"/>
      <c r="MYU43" s="730"/>
      <c r="MYV43" s="730"/>
      <c r="MYW43" s="730"/>
      <c r="MYX43" s="730"/>
      <c r="MYY43" s="730"/>
      <c r="MYZ43" s="730"/>
      <c r="MZA43" s="730"/>
      <c r="MZB43" s="730"/>
      <c r="MZC43" s="730"/>
      <c r="MZD43" s="730"/>
      <c r="MZE43" s="730"/>
      <c r="MZF43" s="730"/>
      <c r="MZG43" s="730"/>
      <c r="MZH43" s="730"/>
      <c r="MZI43" s="730"/>
      <c r="MZJ43" s="730"/>
      <c r="MZK43" s="730"/>
      <c r="MZL43" s="730"/>
      <c r="MZM43" s="730"/>
      <c r="MZN43" s="730"/>
      <c r="MZO43" s="730"/>
      <c r="MZP43" s="730"/>
      <c r="MZQ43" s="730"/>
      <c r="MZR43" s="730"/>
      <c r="MZS43" s="730"/>
      <c r="MZT43" s="730"/>
      <c r="MZU43" s="730"/>
      <c r="MZV43" s="730"/>
      <c r="MZW43" s="730"/>
      <c r="MZX43" s="730"/>
      <c r="MZY43" s="730"/>
      <c r="MZZ43" s="730"/>
      <c r="NAA43" s="730"/>
      <c r="NAB43" s="730"/>
      <c r="NAC43" s="730"/>
      <c r="NAD43" s="730"/>
      <c r="NAE43" s="730"/>
      <c r="NAF43" s="730"/>
      <c r="NAG43" s="730"/>
      <c r="NAH43" s="730"/>
      <c r="NAI43" s="730"/>
      <c r="NAJ43" s="730"/>
      <c r="NAK43" s="730"/>
      <c r="NAL43" s="730"/>
      <c r="NAM43" s="730"/>
      <c r="NAN43" s="730"/>
      <c r="NAO43" s="730"/>
      <c r="NAP43" s="730"/>
      <c r="NAQ43" s="730"/>
      <c r="NAR43" s="730"/>
      <c r="NAS43" s="730"/>
      <c r="NAT43" s="730"/>
      <c r="NAU43" s="730"/>
      <c r="NAV43" s="730"/>
      <c r="NAW43" s="730"/>
      <c r="NAX43" s="730"/>
      <c r="NAY43" s="730"/>
      <c r="NAZ43" s="730"/>
      <c r="NBA43" s="730"/>
      <c r="NBB43" s="730"/>
      <c r="NBC43" s="730"/>
      <c r="NBD43" s="730"/>
      <c r="NBE43" s="730"/>
      <c r="NBF43" s="730"/>
      <c r="NBG43" s="730"/>
      <c r="NBH43" s="730"/>
      <c r="NBI43" s="730"/>
      <c r="NBJ43" s="730"/>
      <c r="NBK43" s="730"/>
      <c r="NBL43" s="730"/>
      <c r="NBM43" s="730"/>
      <c r="NBN43" s="730"/>
      <c r="NBO43" s="730"/>
      <c r="NBP43" s="730"/>
      <c r="NBQ43" s="730"/>
      <c r="NBR43" s="730"/>
      <c r="NBS43" s="730"/>
      <c r="NBT43" s="730"/>
      <c r="NBU43" s="730"/>
      <c r="NBV43" s="730"/>
      <c r="NBW43" s="730"/>
      <c r="NBX43" s="730"/>
      <c r="NBY43" s="730"/>
      <c r="NBZ43" s="730"/>
      <c r="NCA43" s="730"/>
      <c r="NCB43" s="730"/>
      <c r="NCC43" s="730"/>
      <c r="NCD43" s="730"/>
      <c r="NCE43" s="730"/>
      <c r="NCF43" s="730"/>
      <c r="NCG43" s="730"/>
      <c r="NCH43" s="730"/>
      <c r="NCI43" s="730"/>
      <c r="NCJ43" s="730"/>
      <c r="NCK43" s="730"/>
      <c r="NCL43" s="730"/>
      <c r="NCM43" s="730"/>
      <c r="NCN43" s="730"/>
      <c r="NCO43" s="730"/>
      <c r="NCP43" s="730"/>
      <c r="NCQ43" s="730"/>
      <c r="NCR43" s="730"/>
      <c r="NCS43" s="730"/>
      <c r="NCT43" s="730"/>
      <c r="NCU43" s="730"/>
      <c r="NCV43" s="730"/>
      <c r="NCW43" s="730"/>
      <c r="NCX43" s="730"/>
      <c r="NCY43" s="730"/>
      <c r="NCZ43" s="730"/>
      <c r="NDA43" s="730"/>
      <c r="NDB43" s="730"/>
      <c r="NDC43" s="730"/>
      <c r="NDD43" s="730"/>
      <c r="NDE43" s="730"/>
      <c r="NDF43" s="730"/>
      <c r="NDG43" s="730"/>
      <c r="NDH43" s="730"/>
      <c r="NDI43" s="730"/>
      <c r="NDJ43" s="730"/>
      <c r="NDK43" s="730"/>
      <c r="NDL43" s="730"/>
      <c r="NDM43" s="730"/>
      <c r="NDN43" s="730"/>
      <c r="NDO43" s="730"/>
      <c r="NDP43" s="730"/>
      <c r="NDQ43" s="730"/>
      <c r="NDR43" s="730"/>
      <c r="NDS43" s="730"/>
      <c r="NDT43" s="730"/>
      <c r="NDU43" s="730"/>
      <c r="NDV43" s="730"/>
      <c r="NDW43" s="730"/>
      <c r="NDX43" s="730"/>
      <c r="NDY43" s="730"/>
      <c r="NDZ43" s="730"/>
      <c r="NEA43" s="730"/>
      <c r="NEB43" s="730"/>
      <c r="NEC43" s="730"/>
      <c r="NED43" s="730"/>
      <c r="NEE43" s="730"/>
      <c r="NEF43" s="730"/>
      <c r="NEG43" s="730"/>
      <c r="NEH43" s="730"/>
      <c r="NEI43" s="730"/>
      <c r="NEJ43" s="730"/>
      <c r="NEK43" s="730"/>
      <c r="NEL43" s="730"/>
      <c r="NEM43" s="730"/>
      <c r="NEN43" s="730"/>
      <c r="NEO43" s="730"/>
      <c r="NEP43" s="730"/>
      <c r="NEQ43" s="730"/>
      <c r="NER43" s="730"/>
      <c r="NES43" s="730"/>
      <c r="NET43" s="730"/>
      <c r="NEU43" s="730"/>
      <c r="NEV43" s="730"/>
      <c r="NEW43" s="730"/>
      <c r="NEX43" s="730"/>
      <c r="NEY43" s="730"/>
      <c r="NEZ43" s="730"/>
      <c r="NFA43" s="730"/>
      <c r="NFB43" s="730"/>
      <c r="NFC43" s="730"/>
      <c r="NFD43" s="730"/>
      <c r="NFE43" s="730"/>
      <c r="NFF43" s="730"/>
      <c r="NFG43" s="730"/>
      <c r="NFH43" s="730"/>
      <c r="NFI43" s="730"/>
      <c r="NFJ43" s="730"/>
      <c r="NFK43" s="730"/>
      <c r="NFL43" s="730"/>
      <c r="NFM43" s="730"/>
      <c r="NFN43" s="730"/>
      <c r="NFO43" s="730"/>
      <c r="NFP43" s="730"/>
      <c r="NFQ43" s="730"/>
      <c r="NFR43" s="730"/>
      <c r="NFS43" s="730"/>
      <c r="NFT43" s="730"/>
      <c r="NFU43" s="730"/>
      <c r="NFV43" s="730"/>
      <c r="NFW43" s="730"/>
      <c r="NFX43" s="730"/>
      <c r="NFY43" s="730"/>
      <c r="NFZ43" s="730"/>
      <c r="NGA43" s="730"/>
      <c r="NGB43" s="730"/>
      <c r="NGC43" s="730"/>
      <c r="NGD43" s="730"/>
      <c r="NGE43" s="730"/>
      <c r="NGF43" s="730"/>
      <c r="NGG43" s="730"/>
      <c r="NGH43" s="730"/>
      <c r="NGI43" s="730"/>
      <c r="NGJ43" s="730"/>
      <c r="NGK43" s="730"/>
      <c r="NGL43" s="730"/>
      <c r="NGM43" s="730"/>
      <c r="NGN43" s="730"/>
      <c r="NGO43" s="730"/>
      <c r="NGP43" s="730"/>
      <c r="NGQ43" s="730"/>
      <c r="NGR43" s="730"/>
      <c r="NGS43" s="730"/>
      <c r="NGT43" s="730"/>
      <c r="NGU43" s="730"/>
      <c r="NGV43" s="730"/>
      <c r="NGW43" s="730"/>
      <c r="NGX43" s="730"/>
      <c r="NGY43" s="730"/>
      <c r="NGZ43" s="730"/>
      <c r="NHA43" s="730"/>
      <c r="NHB43" s="730"/>
      <c r="NHC43" s="730"/>
      <c r="NHD43" s="730"/>
      <c r="NHE43" s="730"/>
      <c r="NHF43" s="730"/>
      <c r="NHG43" s="730"/>
      <c r="NHH43" s="730"/>
      <c r="NHI43" s="730"/>
      <c r="NHJ43" s="730"/>
      <c r="NHK43" s="730"/>
      <c r="NHL43" s="730"/>
      <c r="NHM43" s="730"/>
      <c r="NHN43" s="730"/>
      <c r="NHO43" s="730"/>
      <c r="NHP43" s="730"/>
      <c r="NHQ43" s="730"/>
      <c r="NHR43" s="730"/>
      <c r="NHS43" s="730"/>
      <c r="NHT43" s="730"/>
      <c r="NHU43" s="730"/>
      <c r="NHV43" s="730"/>
      <c r="NHW43" s="730"/>
      <c r="NHX43" s="730"/>
      <c r="NHY43" s="730"/>
      <c r="NHZ43" s="730"/>
      <c r="NIA43" s="730"/>
      <c r="NIB43" s="730"/>
      <c r="NIC43" s="730"/>
      <c r="NID43" s="730"/>
      <c r="NIE43" s="730"/>
      <c r="NIF43" s="730"/>
      <c r="NIG43" s="730"/>
      <c r="NIH43" s="730"/>
      <c r="NII43" s="730"/>
      <c r="NIJ43" s="730"/>
      <c r="NIK43" s="730"/>
      <c r="NIL43" s="730"/>
      <c r="NIM43" s="730"/>
      <c r="NIN43" s="730"/>
      <c r="NIO43" s="730"/>
      <c r="NIP43" s="730"/>
      <c r="NIQ43" s="730"/>
      <c r="NIR43" s="730"/>
      <c r="NIS43" s="730"/>
      <c r="NIT43" s="730"/>
      <c r="NIU43" s="730"/>
      <c r="NIV43" s="730"/>
      <c r="NIW43" s="730"/>
      <c r="NIX43" s="730"/>
      <c r="NIY43" s="730"/>
      <c r="NIZ43" s="730"/>
      <c r="NJA43" s="730"/>
      <c r="NJB43" s="730"/>
      <c r="NJC43" s="730"/>
      <c r="NJD43" s="730"/>
      <c r="NJE43" s="730"/>
      <c r="NJF43" s="730"/>
      <c r="NJG43" s="730"/>
      <c r="NJH43" s="730"/>
      <c r="NJI43" s="730"/>
      <c r="NJJ43" s="730"/>
      <c r="NJK43" s="730"/>
      <c r="NJL43" s="730"/>
      <c r="NJM43" s="730"/>
      <c r="NJN43" s="730"/>
      <c r="NJO43" s="730"/>
      <c r="NJP43" s="730"/>
      <c r="NJQ43" s="730"/>
      <c r="NJR43" s="730"/>
      <c r="NJS43" s="730"/>
      <c r="NJT43" s="730"/>
      <c r="NJU43" s="730"/>
      <c r="NJV43" s="730"/>
      <c r="NJW43" s="730"/>
      <c r="NJX43" s="730"/>
      <c r="NJY43" s="730"/>
      <c r="NJZ43" s="730"/>
      <c r="NKA43" s="730"/>
      <c r="NKB43" s="730"/>
      <c r="NKC43" s="730"/>
      <c r="NKD43" s="730"/>
      <c r="NKE43" s="730"/>
      <c r="NKF43" s="730"/>
      <c r="NKG43" s="730"/>
      <c r="NKH43" s="730"/>
      <c r="NKI43" s="730"/>
      <c r="NKJ43" s="730"/>
      <c r="NKK43" s="730"/>
      <c r="NKL43" s="730"/>
      <c r="NKM43" s="730"/>
      <c r="NKN43" s="730"/>
      <c r="NKO43" s="730"/>
      <c r="NKP43" s="730"/>
      <c r="NKQ43" s="730"/>
      <c r="NKR43" s="730"/>
      <c r="NKS43" s="730"/>
      <c r="NKT43" s="730"/>
      <c r="NKU43" s="730"/>
      <c r="NKV43" s="730"/>
      <c r="NKW43" s="730"/>
      <c r="NKX43" s="730"/>
      <c r="NKY43" s="730"/>
      <c r="NKZ43" s="730"/>
      <c r="NLA43" s="730"/>
      <c r="NLB43" s="730"/>
      <c r="NLC43" s="730"/>
      <c r="NLD43" s="730"/>
      <c r="NLE43" s="730"/>
      <c r="NLF43" s="730"/>
      <c r="NLG43" s="730"/>
      <c r="NLH43" s="730"/>
      <c r="NLI43" s="730"/>
      <c r="NLJ43" s="730"/>
      <c r="NLK43" s="730"/>
      <c r="NLL43" s="730"/>
      <c r="NLM43" s="730"/>
      <c r="NLN43" s="730"/>
      <c r="NLO43" s="730"/>
      <c r="NLP43" s="730"/>
      <c r="NLQ43" s="730"/>
      <c r="NLR43" s="730"/>
      <c r="NLS43" s="730"/>
      <c r="NLT43" s="730"/>
      <c r="NLU43" s="730"/>
      <c r="NLV43" s="730"/>
      <c r="NLW43" s="730"/>
      <c r="NLX43" s="730"/>
      <c r="NLY43" s="730"/>
      <c r="NLZ43" s="730"/>
      <c r="NMA43" s="730"/>
      <c r="NMB43" s="730"/>
      <c r="NMC43" s="730"/>
      <c r="NMD43" s="730"/>
      <c r="NME43" s="730"/>
      <c r="NMF43" s="730"/>
      <c r="NMG43" s="730"/>
      <c r="NMH43" s="730"/>
      <c r="NMI43" s="730"/>
      <c r="NMJ43" s="730"/>
      <c r="NMK43" s="730"/>
      <c r="NML43" s="730"/>
      <c r="NMM43" s="730"/>
      <c r="NMN43" s="730"/>
      <c r="NMO43" s="730"/>
      <c r="NMP43" s="730"/>
      <c r="NMQ43" s="730"/>
      <c r="NMR43" s="730"/>
      <c r="NMS43" s="730"/>
      <c r="NMT43" s="730"/>
      <c r="NMU43" s="730"/>
      <c r="NMV43" s="730"/>
      <c r="NMW43" s="730"/>
      <c r="NMX43" s="730"/>
      <c r="NMY43" s="730"/>
      <c r="NMZ43" s="730"/>
      <c r="NNA43" s="730"/>
      <c r="NNB43" s="730"/>
      <c r="NNC43" s="730"/>
      <c r="NND43" s="730"/>
      <c r="NNE43" s="730"/>
      <c r="NNF43" s="730"/>
      <c r="NNG43" s="730"/>
      <c r="NNH43" s="730"/>
      <c r="NNI43" s="730"/>
      <c r="NNJ43" s="730"/>
      <c r="NNK43" s="730"/>
      <c r="NNL43" s="730"/>
      <c r="NNM43" s="730"/>
      <c r="NNN43" s="730"/>
      <c r="NNO43" s="730"/>
      <c r="NNP43" s="730"/>
      <c r="NNQ43" s="730"/>
      <c r="NNR43" s="730"/>
      <c r="NNS43" s="730"/>
      <c r="NNT43" s="730"/>
      <c r="NNU43" s="730"/>
      <c r="NNV43" s="730"/>
      <c r="NNW43" s="730"/>
      <c r="NNX43" s="730"/>
      <c r="NNY43" s="730"/>
      <c r="NNZ43" s="730"/>
      <c r="NOA43" s="730"/>
      <c r="NOB43" s="730"/>
      <c r="NOC43" s="730"/>
      <c r="NOD43" s="730"/>
      <c r="NOE43" s="730"/>
      <c r="NOF43" s="730"/>
      <c r="NOG43" s="730"/>
      <c r="NOH43" s="730"/>
      <c r="NOI43" s="730"/>
      <c r="NOJ43" s="730"/>
      <c r="NOK43" s="730"/>
      <c r="NOL43" s="730"/>
      <c r="NOM43" s="730"/>
      <c r="NON43" s="730"/>
      <c r="NOO43" s="730"/>
      <c r="NOP43" s="730"/>
      <c r="NOQ43" s="730"/>
      <c r="NOR43" s="730"/>
      <c r="NOS43" s="730"/>
      <c r="NOT43" s="730"/>
      <c r="NOU43" s="730"/>
      <c r="NOV43" s="730"/>
      <c r="NOW43" s="730"/>
      <c r="NOX43" s="730"/>
      <c r="NOY43" s="730"/>
      <c r="NOZ43" s="730"/>
      <c r="NPA43" s="730"/>
      <c r="NPB43" s="730"/>
      <c r="NPC43" s="730"/>
      <c r="NPD43" s="730"/>
      <c r="NPE43" s="730"/>
      <c r="NPF43" s="730"/>
      <c r="NPG43" s="730"/>
      <c r="NPH43" s="730"/>
      <c r="NPI43" s="730"/>
      <c r="NPJ43" s="730"/>
      <c r="NPK43" s="730"/>
      <c r="NPL43" s="730"/>
      <c r="NPM43" s="730"/>
      <c r="NPN43" s="730"/>
      <c r="NPO43" s="730"/>
      <c r="NPP43" s="730"/>
      <c r="NPQ43" s="730"/>
      <c r="NPR43" s="730"/>
      <c r="NPS43" s="730"/>
      <c r="NPT43" s="730"/>
      <c r="NPU43" s="730"/>
      <c r="NPV43" s="730"/>
      <c r="NPW43" s="730"/>
      <c r="NPX43" s="730"/>
      <c r="NPY43" s="730"/>
      <c r="NPZ43" s="730"/>
      <c r="NQA43" s="730"/>
      <c r="NQB43" s="730"/>
      <c r="NQC43" s="730"/>
      <c r="NQD43" s="730"/>
      <c r="NQE43" s="730"/>
      <c r="NQF43" s="730"/>
      <c r="NQG43" s="730"/>
      <c r="NQH43" s="730"/>
      <c r="NQI43" s="730"/>
      <c r="NQJ43" s="730"/>
      <c r="NQK43" s="730"/>
      <c r="NQL43" s="730"/>
      <c r="NQM43" s="730"/>
      <c r="NQN43" s="730"/>
      <c r="NQO43" s="730"/>
      <c r="NQP43" s="730"/>
      <c r="NQQ43" s="730"/>
      <c r="NQR43" s="730"/>
      <c r="NQS43" s="730"/>
      <c r="NQT43" s="730"/>
      <c r="NQU43" s="730"/>
      <c r="NQV43" s="730"/>
      <c r="NQW43" s="730"/>
      <c r="NQX43" s="730"/>
      <c r="NQY43" s="730"/>
      <c r="NQZ43" s="730"/>
      <c r="NRA43" s="730"/>
      <c r="NRB43" s="730"/>
      <c r="NRC43" s="730"/>
      <c r="NRD43" s="730"/>
      <c r="NRE43" s="730"/>
      <c r="NRF43" s="730"/>
      <c r="NRG43" s="730"/>
      <c r="NRH43" s="730"/>
      <c r="NRI43" s="730"/>
      <c r="NRJ43" s="730"/>
      <c r="NRK43" s="730"/>
      <c r="NRL43" s="730"/>
      <c r="NRM43" s="730"/>
      <c r="NRN43" s="730"/>
      <c r="NRO43" s="730"/>
      <c r="NRP43" s="730"/>
      <c r="NRQ43" s="730"/>
      <c r="NRR43" s="730"/>
      <c r="NRS43" s="730"/>
      <c r="NRT43" s="730"/>
      <c r="NRU43" s="730"/>
      <c r="NRV43" s="730"/>
      <c r="NRW43" s="730"/>
      <c r="NRX43" s="730"/>
      <c r="NRY43" s="730"/>
      <c r="NRZ43" s="730"/>
      <c r="NSA43" s="730"/>
      <c r="NSB43" s="730"/>
      <c r="NSC43" s="730"/>
      <c r="NSD43" s="730"/>
      <c r="NSE43" s="730"/>
      <c r="NSF43" s="730"/>
      <c r="NSG43" s="730"/>
      <c r="NSH43" s="730"/>
      <c r="NSI43" s="730"/>
      <c r="NSJ43" s="730"/>
      <c r="NSK43" s="730"/>
      <c r="NSL43" s="730"/>
      <c r="NSM43" s="730"/>
      <c r="NSN43" s="730"/>
      <c r="NSO43" s="730"/>
      <c r="NSP43" s="730"/>
      <c r="NSQ43" s="730"/>
      <c r="NSR43" s="730"/>
      <c r="NSS43" s="730"/>
      <c r="NST43" s="730"/>
      <c r="NSU43" s="730"/>
      <c r="NSV43" s="730"/>
      <c r="NSW43" s="730"/>
      <c r="NSX43" s="730"/>
      <c r="NSY43" s="730"/>
      <c r="NSZ43" s="730"/>
      <c r="NTA43" s="730"/>
      <c r="NTB43" s="730"/>
      <c r="NTC43" s="730"/>
      <c r="NTD43" s="730"/>
      <c r="NTE43" s="730"/>
      <c r="NTF43" s="730"/>
      <c r="NTG43" s="730"/>
      <c r="NTH43" s="730"/>
      <c r="NTI43" s="730"/>
      <c r="NTJ43" s="730"/>
      <c r="NTK43" s="730"/>
      <c r="NTL43" s="730"/>
      <c r="NTM43" s="730"/>
      <c r="NTN43" s="730"/>
      <c r="NTO43" s="730"/>
      <c r="NTP43" s="730"/>
      <c r="NTQ43" s="730"/>
      <c r="NTR43" s="730"/>
      <c r="NTS43" s="730"/>
      <c r="NTT43" s="730"/>
      <c r="NTU43" s="730"/>
      <c r="NTV43" s="730"/>
      <c r="NTW43" s="730"/>
      <c r="NTX43" s="730"/>
      <c r="NTY43" s="730"/>
      <c r="NTZ43" s="730"/>
      <c r="NUA43" s="730"/>
      <c r="NUB43" s="730"/>
      <c r="NUC43" s="730"/>
      <c r="NUD43" s="730"/>
      <c r="NUE43" s="730"/>
      <c r="NUF43" s="730"/>
      <c r="NUG43" s="730"/>
      <c r="NUH43" s="730"/>
      <c r="NUI43" s="730"/>
      <c r="NUJ43" s="730"/>
      <c r="NUK43" s="730"/>
      <c r="NUL43" s="730"/>
      <c r="NUM43" s="730"/>
      <c r="NUN43" s="730"/>
      <c r="NUO43" s="730"/>
      <c r="NUP43" s="730"/>
      <c r="NUQ43" s="730"/>
      <c r="NUR43" s="730"/>
      <c r="NUS43" s="730"/>
      <c r="NUT43" s="730"/>
      <c r="NUU43" s="730"/>
      <c r="NUV43" s="730"/>
      <c r="NUW43" s="730"/>
      <c r="NUX43" s="730"/>
      <c r="NUY43" s="730"/>
      <c r="NUZ43" s="730"/>
      <c r="NVA43" s="730"/>
      <c r="NVB43" s="730"/>
      <c r="NVC43" s="730"/>
      <c r="NVD43" s="730"/>
      <c r="NVE43" s="730"/>
      <c r="NVF43" s="730"/>
      <c r="NVG43" s="730"/>
      <c r="NVH43" s="730"/>
      <c r="NVI43" s="730"/>
      <c r="NVJ43" s="730"/>
      <c r="NVK43" s="730"/>
      <c r="NVL43" s="730"/>
      <c r="NVM43" s="730"/>
      <c r="NVN43" s="730"/>
      <c r="NVO43" s="730"/>
      <c r="NVP43" s="730"/>
      <c r="NVQ43" s="730"/>
      <c r="NVR43" s="730"/>
      <c r="NVS43" s="730"/>
      <c r="NVT43" s="730"/>
      <c r="NVU43" s="730"/>
      <c r="NVV43" s="730"/>
      <c r="NVW43" s="730"/>
      <c r="NVX43" s="730"/>
      <c r="NVY43" s="730"/>
      <c r="NVZ43" s="730"/>
      <c r="NWA43" s="730"/>
      <c r="NWB43" s="730"/>
      <c r="NWC43" s="730"/>
      <c r="NWD43" s="730"/>
      <c r="NWE43" s="730"/>
      <c r="NWF43" s="730"/>
      <c r="NWG43" s="730"/>
      <c r="NWH43" s="730"/>
      <c r="NWI43" s="730"/>
      <c r="NWJ43" s="730"/>
      <c r="NWK43" s="730"/>
      <c r="NWL43" s="730"/>
      <c r="NWM43" s="730"/>
      <c r="NWN43" s="730"/>
      <c r="NWO43" s="730"/>
      <c r="NWP43" s="730"/>
      <c r="NWQ43" s="730"/>
      <c r="NWR43" s="730"/>
      <c r="NWS43" s="730"/>
      <c r="NWT43" s="730"/>
      <c r="NWU43" s="730"/>
      <c r="NWV43" s="730"/>
      <c r="NWW43" s="730"/>
      <c r="NWX43" s="730"/>
      <c r="NWY43" s="730"/>
      <c r="NWZ43" s="730"/>
      <c r="NXA43" s="730"/>
      <c r="NXB43" s="730"/>
      <c r="NXC43" s="730"/>
      <c r="NXD43" s="730"/>
      <c r="NXE43" s="730"/>
      <c r="NXF43" s="730"/>
      <c r="NXG43" s="730"/>
      <c r="NXH43" s="730"/>
      <c r="NXI43" s="730"/>
      <c r="NXJ43" s="730"/>
      <c r="NXK43" s="730"/>
      <c r="NXL43" s="730"/>
      <c r="NXM43" s="730"/>
      <c r="NXN43" s="730"/>
      <c r="NXO43" s="730"/>
      <c r="NXP43" s="730"/>
      <c r="NXQ43" s="730"/>
      <c r="NXR43" s="730"/>
      <c r="NXS43" s="730"/>
      <c r="NXT43" s="730"/>
      <c r="NXU43" s="730"/>
      <c r="NXV43" s="730"/>
      <c r="NXW43" s="730"/>
      <c r="NXX43" s="730"/>
      <c r="NXY43" s="730"/>
      <c r="NXZ43" s="730"/>
      <c r="NYA43" s="730"/>
      <c r="NYB43" s="730"/>
      <c r="NYC43" s="730"/>
      <c r="NYD43" s="730"/>
      <c r="NYE43" s="730"/>
      <c r="NYF43" s="730"/>
      <c r="NYG43" s="730"/>
      <c r="NYH43" s="730"/>
      <c r="NYI43" s="730"/>
      <c r="NYJ43" s="730"/>
      <c r="NYK43" s="730"/>
      <c r="NYL43" s="730"/>
      <c r="NYM43" s="730"/>
      <c r="NYN43" s="730"/>
      <c r="NYO43" s="730"/>
      <c r="NYP43" s="730"/>
      <c r="NYQ43" s="730"/>
      <c r="NYR43" s="730"/>
      <c r="NYS43" s="730"/>
      <c r="NYT43" s="730"/>
      <c r="NYU43" s="730"/>
      <c r="NYV43" s="730"/>
      <c r="NYW43" s="730"/>
      <c r="NYX43" s="730"/>
      <c r="NYY43" s="730"/>
      <c r="NYZ43" s="730"/>
      <c r="NZA43" s="730"/>
      <c r="NZB43" s="730"/>
      <c r="NZC43" s="730"/>
      <c r="NZD43" s="730"/>
      <c r="NZE43" s="730"/>
      <c r="NZF43" s="730"/>
      <c r="NZG43" s="730"/>
      <c r="NZH43" s="730"/>
      <c r="NZI43" s="730"/>
      <c r="NZJ43" s="730"/>
      <c r="NZK43" s="730"/>
      <c r="NZL43" s="730"/>
      <c r="NZM43" s="730"/>
      <c r="NZN43" s="730"/>
      <c r="NZO43" s="730"/>
      <c r="NZP43" s="730"/>
      <c r="NZQ43" s="730"/>
      <c r="NZR43" s="730"/>
      <c r="NZS43" s="730"/>
      <c r="NZT43" s="730"/>
      <c r="NZU43" s="730"/>
      <c r="NZV43" s="730"/>
      <c r="NZW43" s="730"/>
      <c r="NZX43" s="730"/>
      <c r="NZY43" s="730"/>
      <c r="NZZ43" s="730"/>
      <c r="OAA43" s="730"/>
      <c r="OAB43" s="730"/>
      <c r="OAC43" s="730"/>
      <c r="OAD43" s="730"/>
      <c r="OAE43" s="730"/>
      <c r="OAF43" s="730"/>
      <c r="OAG43" s="730"/>
      <c r="OAH43" s="730"/>
      <c r="OAI43" s="730"/>
      <c r="OAJ43" s="730"/>
      <c r="OAK43" s="730"/>
      <c r="OAL43" s="730"/>
      <c r="OAM43" s="730"/>
      <c r="OAN43" s="730"/>
      <c r="OAO43" s="730"/>
      <c r="OAP43" s="730"/>
      <c r="OAQ43" s="730"/>
      <c r="OAR43" s="730"/>
      <c r="OAS43" s="730"/>
      <c r="OAT43" s="730"/>
      <c r="OAU43" s="730"/>
      <c r="OAV43" s="730"/>
      <c r="OAW43" s="730"/>
      <c r="OAX43" s="730"/>
      <c r="OAY43" s="730"/>
      <c r="OAZ43" s="730"/>
      <c r="OBA43" s="730"/>
      <c r="OBB43" s="730"/>
      <c r="OBC43" s="730"/>
      <c r="OBD43" s="730"/>
      <c r="OBE43" s="730"/>
      <c r="OBF43" s="730"/>
      <c r="OBG43" s="730"/>
      <c r="OBH43" s="730"/>
      <c r="OBI43" s="730"/>
      <c r="OBJ43" s="730"/>
      <c r="OBK43" s="730"/>
      <c r="OBL43" s="730"/>
      <c r="OBM43" s="730"/>
      <c r="OBN43" s="730"/>
      <c r="OBO43" s="730"/>
      <c r="OBP43" s="730"/>
      <c r="OBQ43" s="730"/>
      <c r="OBR43" s="730"/>
      <c r="OBS43" s="730"/>
      <c r="OBT43" s="730"/>
      <c r="OBU43" s="730"/>
      <c r="OBV43" s="730"/>
      <c r="OBW43" s="730"/>
      <c r="OBX43" s="730"/>
      <c r="OBY43" s="730"/>
      <c r="OBZ43" s="730"/>
      <c r="OCA43" s="730"/>
      <c r="OCB43" s="730"/>
      <c r="OCC43" s="730"/>
      <c r="OCD43" s="730"/>
      <c r="OCE43" s="730"/>
      <c r="OCF43" s="730"/>
      <c r="OCG43" s="730"/>
      <c r="OCH43" s="730"/>
      <c r="OCI43" s="730"/>
      <c r="OCJ43" s="730"/>
      <c r="OCK43" s="730"/>
      <c r="OCL43" s="730"/>
      <c r="OCM43" s="730"/>
      <c r="OCN43" s="730"/>
      <c r="OCO43" s="730"/>
      <c r="OCP43" s="730"/>
      <c r="OCQ43" s="730"/>
      <c r="OCR43" s="730"/>
      <c r="OCS43" s="730"/>
      <c r="OCT43" s="730"/>
      <c r="OCU43" s="730"/>
      <c r="OCV43" s="730"/>
      <c r="OCW43" s="730"/>
      <c r="OCX43" s="730"/>
      <c r="OCY43" s="730"/>
      <c r="OCZ43" s="730"/>
      <c r="ODA43" s="730"/>
      <c r="ODB43" s="730"/>
      <c r="ODC43" s="730"/>
      <c r="ODD43" s="730"/>
      <c r="ODE43" s="730"/>
      <c r="ODF43" s="730"/>
      <c r="ODG43" s="730"/>
      <c r="ODH43" s="730"/>
      <c r="ODI43" s="730"/>
      <c r="ODJ43" s="730"/>
      <c r="ODK43" s="730"/>
      <c r="ODL43" s="730"/>
      <c r="ODM43" s="730"/>
      <c r="ODN43" s="730"/>
      <c r="ODO43" s="730"/>
      <c r="ODP43" s="730"/>
      <c r="ODQ43" s="730"/>
      <c r="ODR43" s="730"/>
      <c r="ODS43" s="730"/>
      <c r="ODT43" s="730"/>
      <c r="ODU43" s="730"/>
      <c r="ODV43" s="730"/>
      <c r="ODW43" s="730"/>
      <c r="ODX43" s="730"/>
      <c r="ODY43" s="730"/>
      <c r="ODZ43" s="730"/>
      <c r="OEA43" s="730"/>
      <c r="OEB43" s="730"/>
      <c r="OEC43" s="730"/>
      <c r="OED43" s="730"/>
      <c r="OEE43" s="730"/>
      <c r="OEF43" s="730"/>
      <c r="OEG43" s="730"/>
      <c r="OEH43" s="730"/>
      <c r="OEI43" s="730"/>
      <c r="OEJ43" s="730"/>
      <c r="OEK43" s="730"/>
      <c r="OEL43" s="730"/>
      <c r="OEM43" s="730"/>
      <c r="OEN43" s="730"/>
      <c r="OEO43" s="730"/>
      <c r="OEP43" s="730"/>
      <c r="OEQ43" s="730"/>
      <c r="OER43" s="730"/>
      <c r="OES43" s="730"/>
      <c r="OET43" s="730"/>
      <c r="OEU43" s="730"/>
      <c r="OEV43" s="730"/>
      <c r="OEW43" s="730"/>
      <c r="OEX43" s="730"/>
      <c r="OEY43" s="730"/>
      <c r="OEZ43" s="730"/>
      <c r="OFA43" s="730"/>
      <c r="OFB43" s="730"/>
      <c r="OFC43" s="730"/>
      <c r="OFD43" s="730"/>
      <c r="OFE43" s="730"/>
      <c r="OFF43" s="730"/>
      <c r="OFG43" s="730"/>
      <c r="OFH43" s="730"/>
      <c r="OFI43" s="730"/>
      <c r="OFJ43" s="730"/>
      <c r="OFK43" s="730"/>
      <c r="OFL43" s="730"/>
      <c r="OFM43" s="730"/>
      <c r="OFN43" s="730"/>
      <c r="OFO43" s="730"/>
      <c r="OFP43" s="730"/>
      <c r="OFQ43" s="730"/>
      <c r="OFR43" s="730"/>
      <c r="OFS43" s="730"/>
      <c r="OFT43" s="730"/>
      <c r="OFU43" s="730"/>
      <c r="OFV43" s="730"/>
      <c r="OFW43" s="730"/>
      <c r="OFX43" s="730"/>
      <c r="OFY43" s="730"/>
      <c r="OFZ43" s="730"/>
      <c r="OGA43" s="730"/>
      <c r="OGB43" s="730"/>
      <c r="OGC43" s="730"/>
      <c r="OGD43" s="730"/>
      <c r="OGE43" s="730"/>
      <c r="OGF43" s="730"/>
      <c r="OGG43" s="730"/>
      <c r="OGH43" s="730"/>
      <c r="OGI43" s="730"/>
      <c r="OGJ43" s="730"/>
      <c r="OGK43" s="730"/>
      <c r="OGL43" s="730"/>
      <c r="OGM43" s="730"/>
      <c r="OGN43" s="730"/>
      <c r="OGO43" s="730"/>
      <c r="OGP43" s="730"/>
      <c r="OGQ43" s="730"/>
      <c r="OGR43" s="730"/>
      <c r="OGS43" s="730"/>
      <c r="OGT43" s="730"/>
      <c r="OGU43" s="730"/>
      <c r="OGV43" s="730"/>
      <c r="OGW43" s="730"/>
      <c r="OGX43" s="730"/>
      <c r="OGY43" s="730"/>
      <c r="OGZ43" s="730"/>
      <c r="OHA43" s="730"/>
      <c r="OHB43" s="730"/>
      <c r="OHC43" s="730"/>
      <c r="OHD43" s="730"/>
      <c r="OHE43" s="730"/>
      <c r="OHF43" s="730"/>
      <c r="OHG43" s="730"/>
      <c r="OHH43" s="730"/>
      <c r="OHI43" s="730"/>
      <c r="OHJ43" s="730"/>
      <c r="OHK43" s="730"/>
      <c r="OHL43" s="730"/>
      <c r="OHM43" s="730"/>
      <c r="OHN43" s="730"/>
      <c r="OHO43" s="730"/>
      <c r="OHP43" s="730"/>
      <c r="OHQ43" s="730"/>
      <c r="OHR43" s="730"/>
      <c r="OHS43" s="730"/>
      <c r="OHT43" s="730"/>
      <c r="OHU43" s="730"/>
      <c r="OHV43" s="730"/>
      <c r="OHW43" s="730"/>
      <c r="OHX43" s="730"/>
      <c r="OHY43" s="730"/>
      <c r="OHZ43" s="730"/>
      <c r="OIA43" s="730"/>
      <c r="OIB43" s="730"/>
      <c r="OIC43" s="730"/>
      <c r="OID43" s="730"/>
      <c r="OIE43" s="730"/>
      <c r="OIF43" s="730"/>
      <c r="OIG43" s="730"/>
      <c r="OIH43" s="730"/>
      <c r="OII43" s="730"/>
      <c r="OIJ43" s="730"/>
      <c r="OIK43" s="730"/>
      <c r="OIL43" s="730"/>
      <c r="OIM43" s="730"/>
      <c r="OIN43" s="730"/>
      <c r="OIO43" s="730"/>
      <c r="OIP43" s="730"/>
      <c r="OIQ43" s="730"/>
      <c r="OIR43" s="730"/>
      <c r="OIS43" s="730"/>
      <c r="OIT43" s="730"/>
      <c r="OIU43" s="730"/>
      <c r="OIV43" s="730"/>
      <c r="OIW43" s="730"/>
      <c r="OIX43" s="730"/>
      <c r="OIY43" s="730"/>
      <c r="OIZ43" s="730"/>
      <c r="OJA43" s="730"/>
      <c r="OJB43" s="730"/>
      <c r="OJC43" s="730"/>
      <c r="OJD43" s="730"/>
      <c r="OJE43" s="730"/>
      <c r="OJF43" s="730"/>
      <c r="OJG43" s="730"/>
      <c r="OJH43" s="730"/>
      <c r="OJI43" s="730"/>
      <c r="OJJ43" s="730"/>
      <c r="OJK43" s="730"/>
      <c r="OJL43" s="730"/>
      <c r="OJM43" s="730"/>
      <c r="OJN43" s="730"/>
      <c r="OJO43" s="730"/>
      <c r="OJP43" s="730"/>
      <c r="OJQ43" s="730"/>
      <c r="OJR43" s="730"/>
      <c r="OJS43" s="730"/>
      <c r="OJT43" s="730"/>
      <c r="OJU43" s="730"/>
      <c r="OJV43" s="730"/>
      <c r="OJW43" s="730"/>
      <c r="OJX43" s="730"/>
      <c r="OJY43" s="730"/>
      <c r="OJZ43" s="730"/>
      <c r="OKA43" s="730"/>
      <c r="OKB43" s="730"/>
      <c r="OKC43" s="730"/>
      <c r="OKD43" s="730"/>
      <c r="OKE43" s="730"/>
      <c r="OKF43" s="730"/>
      <c r="OKG43" s="730"/>
      <c r="OKH43" s="730"/>
      <c r="OKI43" s="730"/>
      <c r="OKJ43" s="730"/>
      <c r="OKK43" s="730"/>
      <c r="OKL43" s="730"/>
      <c r="OKM43" s="730"/>
      <c r="OKN43" s="730"/>
      <c r="OKO43" s="730"/>
      <c r="OKP43" s="730"/>
      <c r="OKQ43" s="730"/>
      <c r="OKR43" s="730"/>
      <c r="OKS43" s="730"/>
      <c r="OKT43" s="730"/>
      <c r="OKU43" s="730"/>
      <c r="OKV43" s="730"/>
      <c r="OKW43" s="730"/>
      <c r="OKX43" s="730"/>
      <c r="OKY43" s="730"/>
      <c r="OKZ43" s="730"/>
      <c r="OLA43" s="730"/>
      <c r="OLB43" s="730"/>
      <c r="OLC43" s="730"/>
      <c r="OLD43" s="730"/>
      <c r="OLE43" s="730"/>
      <c r="OLF43" s="730"/>
      <c r="OLG43" s="730"/>
      <c r="OLH43" s="730"/>
      <c r="OLI43" s="730"/>
      <c r="OLJ43" s="730"/>
      <c r="OLK43" s="730"/>
      <c r="OLL43" s="730"/>
      <c r="OLM43" s="730"/>
      <c r="OLN43" s="730"/>
      <c r="OLO43" s="730"/>
      <c r="OLP43" s="730"/>
      <c r="OLQ43" s="730"/>
      <c r="OLR43" s="730"/>
      <c r="OLS43" s="730"/>
      <c r="OLT43" s="730"/>
      <c r="OLU43" s="730"/>
      <c r="OLV43" s="730"/>
      <c r="OLW43" s="730"/>
      <c r="OLX43" s="730"/>
      <c r="OLY43" s="730"/>
      <c r="OLZ43" s="730"/>
      <c r="OMA43" s="730"/>
      <c r="OMB43" s="730"/>
      <c r="OMC43" s="730"/>
      <c r="OMD43" s="730"/>
      <c r="OME43" s="730"/>
      <c r="OMF43" s="730"/>
      <c r="OMG43" s="730"/>
      <c r="OMH43" s="730"/>
      <c r="OMI43" s="730"/>
      <c r="OMJ43" s="730"/>
      <c r="OMK43" s="730"/>
      <c r="OML43" s="730"/>
      <c r="OMM43" s="730"/>
      <c r="OMN43" s="730"/>
      <c r="OMO43" s="730"/>
      <c r="OMP43" s="730"/>
      <c r="OMQ43" s="730"/>
      <c r="OMR43" s="730"/>
      <c r="OMS43" s="730"/>
      <c r="OMT43" s="730"/>
      <c r="OMU43" s="730"/>
      <c r="OMV43" s="730"/>
      <c r="OMW43" s="730"/>
      <c r="OMX43" s="730"/>
      <c r="OMY43" s="730"/>
      <c r="OMZ43" s="730"/>
      <c r="ONA43" s="730"/>
      <c r="ONB43" s="730"/>
      <c r="ONC43" s="730"/>
      <c r="OND43" s="730"/>
      <c r="ONE43" s="730"/>
      <c r="ONF43" s="730"/>
      <c r="ONG43" s="730"/>
      <c r="ONH43" s="730"/>
      <c r="ONI43" s="730"/>
      <c r="ONJ43" s="730"/>
      <c r="ONK43" s="730"/>
      <c r="ONL43" s="730"/>
      <c r="ONM43" s="730"/>
      <c r="ONN43" s="730"/>
      <c r="ONO43" s="730"/>
      <c r="ONP43" s="730"/>
      <c r="ONQ43" s="730"/>
      <c r="ONR43" s="730"/>
      <c r="ONS43" s="730"/>
      <c r="ONT43" s="730"/>
      <c r="ONU43" s="730"/>
      <c r="ONV43" s="730"/>
      <c r="ONW43" s="730"/>
      <c r="ONX43" s="730"/>
      <c r="ONY43" s="730"/>
      <c r="ONZ43" s="730"/>
      <c r="OOA43" s="730"/>
      <c r="OOB43" s="730"/>
      <c r="OOC43" s="730"/>
      <c r="OOD43" s="730"/>
      <c r="OOE43" s="730"/>
      <c r="OOF43" s="730"/>
      <c r="OOG43" s="730"/>
      <c r="OOH43" s="730"/>
      <c r="OOI43" s="730"/>
      <c r="OOJ43" s="730"/>
      <c r="OOK43" s="730"/>
      <c r="OOL43" s="730"/>
      <c r="OOM43" s="730"/>
      <c r="OON43" s="730"/>
      <c r="OOO43" s="730"/>
      <c r="OOP43" s="730"/>
      <c r="OOQ43" s="730"/>
      <c r="OOR43" s="730"/>
      <c r="OOS43" s="730"/>
      <c r="OOT43" s="730"/>
      <c r="OOU43" s="730"/>
      <c r="OOV43" s="730"/>
      <c r="OOW43" s="730"/>
      <c r="OOX43" s="730"/>
      <c r="OOY43" s="730"/>
      <c r="OOZ43" s="730"/>
      <c r="OPA43" s="730"/>
      <c r="OPB43" s="730"/>
      <c r="OPC43" s="730"/>
      <c r="OPD43" s="730"/>
      <c r="OPE43" s="730"/>
      <c r="OPF43" s="730"/>
      <c r="OPG43" s="730"/>
      <c r="OPH43" s="730"/>
      <c r="OPI43" s="730"/>
      <c r="OPJ43" s="730"/>
      <c r="OPK43" s="730"/>
      <c r="OPL43" s="730"/>
      <c r="OPM43" s="730"/>
      <c r="OPN43" s="730"/>
      <c r="OPO43" s="730"/>
      <c r="OPP43" s="730"/>
      <c r="OPQ43" s="730"/>
      <c r="OPR43" s="730"/>
      <c r="OPS43" s="730"/>
      <c r="OPT43" s="730"/>
      <c r="OPU43" s="730"/>
      <c r="OPV43" s="730"/>
      <c r="OPW43" s="730"/>
      <c r="OPX43" s="730"/>
      <c r="OPY43" s="730"/>
      <c r="OPZ43" s="730"/>
      <c r="OQA43" s="730"/>
      <c r="OQB43" s="730"/>
      <c r="OQC43" s="730"/>
      <c r="OQD43" s="730"/>
      <c r="OQE43" s="730"/>
      <c r="OQF43" s="730"/>
      <c r="OQG43" s="730"/>
      <c r="OQH43" s="730"/>
      <c r="OQI43" s="730"/>
      <c r="OQJ43" s="730"/>
      <c r="OQK43" s="730"/>
      <c r="OQL43" s="730"/>
      <c r="OQM43" s="730"/>
      <c r="OQN43" s="730"/>
      <c r="OQO43" s="730"/>
      <c r="OQP43" s="730"/>
      <c r="OQQ43" s="730"/>
      <c r="OQR43" s="730"/>
      <c r="OQS43" s="730"/>
      <c r="OQT43" s="730"/>
      <c r="OQU43" s="730"/>
      <c r="OQV43" s="730"/>
      <c r="OQW43" s="730"/>
      <c r="OQX43" s="730"/>
      <c r="OQY43" s="730"/>
      <c r="OQZ43" s="730"/>
      <c r="ORA43" s="730"/>
      <c r="ORB43" s="730"/>
      <c r="ORC43" s="730"/>
      <c r="ORD43" s="730"/>
      <c r="ORE43" s="730"/>
      <c r="ORF43" s="730"/>
      <c r="ORG43" s="730"/>
      <c r="ORH43" s="730"/>
      <c r="ORI43" s="730"/>
      <c r="ORJ43" s="730"/>
      <c r="ORK43" s="730"/>
      <c r="ORL43" s="730"/>
      <c r="ORM43" s="730"/>
      <c r="ORN43" s="730"/>
      <c r="ORO43" s="730"/>
      <c r="ORP43" s="730"/>
      <c r="ORQ43" s="730"/>
      <c r="ORR43" s="730"/>
      <c r="ORS43" s="730"/>
      <c r="ORT43" s="730"/>
      <c r="ORU43" s="730"/>
      <c r="ORV43" s="730"/>
      <c r="ORW43" s="730"/>
      <c r="ORX43" s="730"/>
      <c r="ORY43" s="730"/>
      <c r="ORZ43" s="730"/>
      <c r="OSA43" s="730"/>
      <c r="OSB43" s="730"/>
      <c r="OSC43" s="730"/>
      <c r="OSD43" s="730"/>
      <c r="OSE43" s="730"/>
      <c r="OSF43" s="730"/>
      <c r="OSG43" s="730"/>
      <c r="OSH43" s="730"/>
      <c r="OSI43" s="730"/>
      <c r="OSJ43" s="730"/>
      <c r="OSK43" s="730"/>
      <c r="OSL43" s="730"/>
      <c r="OSM43" s="730"/>
      <c r="OSN43" s="730"/>
      <c r="OSO43" s="730"/>
      <c r="OSP43" s="730"/>
      <c r="OSQ43" s="730"/>
      <c r="OSR43" s="730"/>
      <c r="OSS43" s="730"/>
      <c r="OST43" s="730"/>
      <c r="OSU43" s="730"/>
      <c r="OSV43" s="730"/>
      <c r="OSW43" s="730"/>
      <c r="OSX43" s="730"/>
      <c r="OSY43" s="730"/>
      <c r="OSZ43" s="730"/>
      <c r="OTA43" s="730"/>
      <c r="OTB43" s="730"/>
      <c r="OTC43" s="730"/>
      <c r="OTD43" s="730"/>
      <c r="OTE43" s="730"/>
      <c r="OTF43" s="730"/>
      <c r="OTG43" s="730"/>
      <c r="OTH43" s="730"/>
      <c r="OTI43" s="730"/>
      <c r="OTJ43" s="730"/>
      <c r="OTK43" s="730"/>
      <c r="OTL43" s="730"/>
      <c r="OTM43" s="730"/>
      <c r="OTN43" s="730"/>
      <c r="OTO43" s="730"/>
      <c r="OTP43" s="730"/>
      <c r="OTQ43" s="730"/>
      <c r="OTR43" s="730"/>
      <c r="OTS43" s="730"/>
      <c r="OTT43" s="730"/>
      <c r="OTU43" s="730"/>
      <c r="OTV43" s="730"/>
      <c r="OTW43" s="730"/>
      <c r="OTX43" s="730"/>
      <c r="OTY43" s="730"/>
      <c r="OTZ43" s="730"/>
      <c r="OUA43" s="730"/>
      <c r="OUB43" s="730"/>
      <c r="OUC43" s="730"/>
      <c r="OUD43" s="730"/>
      <c r="OUE43" s="730"/>
      <c r="OUF43" s="730"/>
      <c r="OUG43" s="730"/>
      <c r="OUH43" s="730"/>
      <c r="OUI43" s="730"/>
      <c r="OUJ43" s="730"/>
      <c r="OUK43" s="730"/>
      <c r="OUL43" s="730"/>
      <c r="OUM43" s="730"/>
      <c r="OUN43" s="730"/>
      <c r="OUO43" s="730"/>
      <c r="OUP43" s="730"/>
      <c r="OUQ43" s="730"/>
      <c r="OUR43" s="730"/>
      <c r="OUS43" s="730"/>
      <c r="OUT43" s="730"/>
      <c r="OUU43" s="730"/>
      <c r="OUV43" s="730"/>
      <c r="OUW43" s="730"/>
      <c r="OUX43" s="730"/>
      <c r="OUY43" s="730"/>
      <c r="OUZ43" s="730"/>
      <c r="OVA43" s="730"/>
      <c r="OVB43" s="730"/>
      <c r="OVC43" s="730"/>
      <c r="OVD43" s="730"/>
      <c r="OVE43" s="730"/>
      <c r="OVF43" s="730"/>
      <c r="OVG43" s="730"/>
      <c r="OVH43" s="730"/>
      <c r="OVI43" s="730"/>
      <c r="OVJ43" s="730"/>
      <c r="OVK43" s="730"/>
      <c r="OVL43" s="730"/>
      <c r="OVM43" s="730"/>
      <c r="OVN43" s="730"/>
      <c r="OVO43" s="730"/>
      <c r="OVP43" s="730"/>
      <c r="OVQ43" s="730"/>
      <c r="OVR43" s="730"/>
      <c r="OVS43" s="730"/>
      <c r="OVT43" s="730"/>
      <c r="OVU43" s="730"/>
      <c r="OVV43" s="730"/>
      <c r="OVW43" s="730"/>
      <c r="OVX43" s="730"/>
      <c r="OVY43" s="730"/>
      <c r="OVZ43" s="730"/>
      <c r="OWA43" s="730"/>
      <c r="OWB43" s="730"/>
      <c r="OWC43" s="730"/>
      <c r="OWD43" s="730"/>
      <c r="OWE43" s="730"/>
      <c r="OWF43" s="730"/>
      <c r="OWG43" s="730"/>
      <c r="OWH43" s="730"/>
      <c r="OWI43" s="730"/>
      <c r="OWJ43" s="730"/>
      <c r="OWK43" s="730"/>
      <c r="OWL43" s="730"/>
      <c r="OWM43" s="730"/>
      <c r="OWN43" s="730"/>
      <c r="OWO43" s="730"/>
      <c r="OWP43" s="730"/>
      <c r="OWQ43" s="730"/>
      <c r="OWR43" s="730"/>
      <c r="OWS43" s="730"/>
      <c r="OWT43" s="730"/>
      <c r="OWU43" s="730"/>
      <c r="OWV43" s="730"/>
      <c r="OWW43" s="730"/>
      <c r="OWX43" s="730"/>
      <c r="OWY43" s="730"/>
      <c r="OWZ43" s="730"/>
      <c r="OXA43" s="730"/>
      <c r="OXB43" s="730"/>
      <c r="OXC43" s="730"/>
      <c r="OXD43" s="730"/>
      <c r="OXE43" s="730"/>
      <c r="OXF43" s="730"/>
      <c r="OXG43" s="730"/>
      <c r="OXH43" s="730"/>
      <c r="OXI43" s="730"/>
      <c r="OXJ43" s="730"/>
      <c r="OXK43" s="730"/>
      <c r="OXL43" s="730"/>
      <c r="OXM43" s="730"/>
      <c r="OXN43" s="730"/>
      <c r="OXO43" s="730"/>
      <c r="OXP43" s="730"/>
      <c r="OXQ43" s="730"/>
      <c r="OXR43" s="730"/>
      <c r="OXS43" s="730"/>
      <c r="OXT43" s="730"/>
      <c r="OXU43" s="730"/>
      <c r="OXV43" s="730"/>
      <c r="OXW43" s="730"/>
      <c r="OXX43" s="730"/>
      <c r="OXY43" s="730"/>
      <c r="OXZ43" s="730"/>
      <c r="OYA43" s="730"/>
      <c r="OYB43" s="730"/>
      <c r="OYC43" s="730"/>
      <c r="OYD43" s="730"/>
      <c r="OYE43" s="730"/>
      <c r="OYF43" s="730"/>
      <c r="OYG43" s="730"/>
      <c r="OYH43" s="730"/>
      <c r="OYI43" s="730"/>
      <c r="OYJ43" s="730"/>
      <c r="OYK43" s="730"/>
      <c r="OYL43" s="730"/>
      <c r="OYM43" s="730"/>
      <c r="OYN43" s="730"/>
      <c r="OYO43" s="730"/>
      <c r="OYP43" s="730"/>
      <c r="OYQ43" s="730"/>
      <c r="OYR43" s="730"/>
      <c r="OYS43" s="730"/>
      <c r="OYT43" s="730"/>
      <c r="OYU43" s="730"/>
      <c r="OYV43" s="730"/>
      <c r="OYW43" s="730"/>
      <c r="OYX43" s="730"/>
      <c r="OYY43" s="730"/>
      <c r="OYZ43" s="730"/>
      <c r="OZA43" s="730"/>
      <c r="OZB43" s="730"/>
      <c r="OZC43" s="730"/>
      <c r="OZD43" s="730"/>
      <c r="OZE43" s="730"/>
      <c r="OZF43" s="730"/>
      <c r="OZG43" s="730"/>
      <c r="OZH43" s="730"/>
      <c r="OZI43" s="730"/>
      <c r="OZJ43" s="730"/>
      <c r="OZK43" s="730"/>
      <c r="OZL43" s="730"/>
      <c r="OZM43" s="730"/>
      <c r="OZN43" s="730"/>
      <c r="OZO43" s="730"/>
      <c r="OZP43" s="730"/>
      <c r="OZQ43" s="730"/>
      <c r="OZR43" s="730"/>
      <c r="OZS43" s="730"/>
      <c r="OZT43" s="730"/>
      <c r="OZU43" s="730"/>
      <c r="OZV43" s="730"/>
      <c r="OZW43" s="730"/>
      <c r="OZX43" s="730"/>
      <c r="OZY43" s="730"/>
      <c r="OZZ43" s="730"/>
      <c r="PAA43" s="730"/>
      <c r="PAB43" s="730"/>
      <c r="PAC43" s="730"/>
      <c r="PAD43" s="730"/>
      <c r="PAE43" s="730"/>
      <c r="PAF43" s="730"/>
      <c r="PAG43" s="730"/>
      <c r="PAH43" s="730"/>
      <c r="PAI43" s="730"/>
      <c r="PAJ43" s="730"/>
      <c r="PAK43" s="730"/>
      <c r="PAL43" s="730"/>
      <c r="PAM43" s="730"/>
      <c r="PAN43" s="730"/>
      <c r="PAO43" s="730"/>
      <c r="PAP43" s="730"/>
      <c r="PAQ43" s="730"/>
      <c r="PAR43" s="730"/>
      <c r="PAS43" s="730"/>
      <c r="PAT43" s="730"/>
      <c r="PAU43" s="730"/>
      <c r="PAV43" s="730"/>
      <c r="PAW43" s="730"/>
      <c r="PAX43" s="730"/>
      <c r="PAY43" s="730"/>
      <c r="PAZ43" s="730"/>
      <c r="PBA43" s="730"/>
      <c r="PBB43" s="730"/>
      <c r="PBC43" s="730"/>
      <c r="PBD43" s="730"/>
      <c r="PBE43" s="730"/>
      <c r="PBF43" s="730"/>
      <c r="PBG43" s="730"/>
      <c r="PBH43" s="730"/>
      <c r="PBI43" s="730"/>
      <c r="PBJ43" s="730"/>
      <c r="PBK43" s="730"/>
      <c r="PBL43" s="730"/>
      <c r="PBM43" s="730"/>
      <c r="PBN43" s="730"/>
      <c r="PBO43" s="730"/>
      <c r="PBP43" s="730"/>
      <c r="PBQ43" s="730"/>
      <c r="PBR43" s="730"/>
      <c r="PBS43" s="730"/>
      <c r="PBT43" s="730"/>
      <c r="PBU43" s="730"/>
      <c r="PBV43" s="730"/>
      <c r="PBW43" s="730"/>
      <c r="PBX43" s="730"/>
      <c r="PBY43" s="730"/>
      <c r="PBZ43" s="730"/>
      <c r="PCA43" s="730"/>
      <c r="PCB43" s="730"/>
      <c r="PCC43" s="730"/>
      <c r="PCD43" s="730"/>
      <c r="PCE43" s="730"/>
      <c r="PCF43" s="730"/>
      <c r="PCG43" s="730"/>
      <c r="PCH43" s="730"/>
      <c r="PCI43" s="730"/>
      <c r="PCJ43" s="730"/>
      <c r="PCK43" s="730"/>
      <c r="PCL43" s="730"/>
      <c r="PCM43" s="730"/>
      <c r="PCN43" s="730"/>
      <c r="PCO43" s="730"/>
      <c r="PCP43" s="730"/>
      <c r="PCQ43" s="730"/>
      <c r="PCR43" s="730"/>
      <c r="PCS43" s="730"/>
      <c r="PCT43" s="730"/>
      <c r="PCU43" s="730"/>
      <c r="PCV43" s="730"/>
      <c r="PCW43" s="730"/>
      <c r="PCX43" s="730"/>
      <c r="PCY43" s="730"/>
      <c r="PCZ43" s="730"/>
      <c r="PDA43" s="730"/>
      <c r="PDB43" s="730"/>
      <c r="PDC43" s="730"/>
      <c r="PDD43" s="730"/>
      <c r="PDE43" s="730"/>
      <c r="PDF43" s="730"/>
      <c r="PDG43" s="730"/>
      <c r="PDH43" s="730"/>
      <c r="PDI43" s="730"/>
      <c r="PDJ43" s="730"/>
      <c r="PDK43" s="730"/>
      <c r="PDL43" s="730"/>
      <c r="PDM43" s="730"/>
      <c r="PDN43" s="730"/>
      <c r="PDO43" s="730"/>
      <c r="PDP43" s="730"/>
      <c r="PDQ43" s="730"/>
      <c r="PDR43" s="730"/>
      <c r="PDS43" s="730"/>
      <c r="PDT43" s="730"/>
      <c r="PDU43" s="730"/>
      <c r="PDV43" s="730"/>
      <c r="PDW43" s="730"/>
      <c r="PDX43" s="730"/>
      <c r="PDY43" s="730"/>
      <c r="PDZ43" s="730"/>
      <c r="PEA43" s="730"/>
      <c r="PEB43" s="730"/>
      <c r="PEC43" s="730"/>
      <c r="PED43" s="730"/>
      <c r="PEE43" s="730"/>
      <c r="PEF43" s="730"/>
      <c r="PEG43" s="730"/>
      <c r="PEH43" s="730"/>
      <c r="PEI43" s="730"/>
      <c r="PEJ43" s="730"/>
      <c r="PEK43" s="730"/>
      <c r="PEL43" s="730"/>
      <c r="PEM43" s="730"/>
      <c r="PEN43" s="730"/>
      <c r="PEO43" s="730"/>
      <c r="PEP43" s="730"/>
      <c r="PEQ43" s="730"/>
      <c r="PER43" s="730"/>
      <c r="PES43" s="730"/>
      <c r="PET43" s="730"/>
      <c r="PEU43" s="730"/>
      <c r="PEV43" s="730"/>
      <c r="PEW43" s="730"/>
      <c r="PEX43" s="730"/>
      <c r="PEY43" s="730"/>
      <c r="PEZ43" s="730"/>
      <c r="PFA43" s="730"/>
      <c r="PFB43" s="730"/>
      <c r="PFC43" s="730"/>
      <c r="PFD43" s="730"/>
      <c r="PFE43" s="730"/>
      <c r="PFF43" s="730"/>
      <c r="PFG43" s="730"/>
      <c r="PFH43" s="730"/>
      <c r="PFI43" s="730"/>
      <c r="PFJ43" s="730"/>
      <c r="PFK43" s="730"/>
      <c r="PFL43" s="730"/>
      <c r="PFM43" s="730"/>
      <c r="PFN43" s="730"/>
      <c r="PFO43" s="730"/>
      <c r="PFP43" s="730"/>
      <c r="PFQ43" s="730"/>
      <c r="PFR43" s="730"/>
      <c r="PFS43" s="730"/>
      <c r="PFT43" s="730"/>
      <c r="PFU43" s="730"/>
      <c r="PFV43" s="730"/>
      <c r="PFW43" s="730"/>
      <c r="PFX43" s="730"/>
      <c r="PFY43" s="730"/>
      <c r="PFZ43" s="730"/>
      <c r="PGA43" s="730"/>
      <c r="PGB43" s="730"/>
      <c r="PGC43" s="730"/>
      <c r="PGD43" s="730"/>
      <c r="PGE43" s="730"/>
      <c r="PGF43" s="730"/>
      <c r="PGG43" s="730"/>
      <c r="PGH43" s="730"/>
      <c r="PGI43" s="730"/>
      <c r="PGJ43" s="730"/>
      <c r="PGK43" s="730"/>
      <c r="PGL43" s="730"/>
      <c r="PGM43" s="730"/>
      <c r="PGN43" s="730"/>
      <c r="PGO43" s="730"/>
      <c r="PGP43" s="730"/>
      <c r="PGQ43" s="730"/>
      <c r="PGR43" s="730"/>
      <c r="PGS43" s="730"/>
      <c r="PGT43" s="730"/>
      <c r="PGU43" s="730"/>
      <c r="PGV43" s="730"/>
      <c r="PGW43" s="730"/>
      <c r="PGX43" s="730"/>
      <c r="PGY43" s="730"/>
      <c r="PGZ43" s="730"/>
      <c r="PHA43" s="730"/>
      <c r="PHB43" s="730"/>
      <c r="PHC43" s="730"/>
      <c r="PHD43" s="730"/>
      <c r="PHE43" s="730"/>
      <c r="PHF43" s="730"/>
      <c r="PHG43" s="730"/>
      <c r="PHH43" s="730"/>
      <c r="PHI43" s="730"/>
      <c r="PHJ43" s="730"/>
      <c r="PHK43" s="730"/>
      <c r="PHL43" s="730"/>
      <c r="PHM43" s="730"/>
      <c r="PHN43" s="730"/>
      <c r="PHO43" s="730"/>
      <c r="PHP43" s="730"/>
      <c r="PHQ43" s="730"/>
      <c r="PHR43" s="730"/>
      <c r="PHS43" s="730"/>
      <c r="PHT43" s="730"/>
      <c r="PHU43" s="730"/>
      <c r="PHV43" s="730"/>
      <c r="PHW43" s="730"/>
      <c r="PHX43" s="730"/>
      <c r="PHY43" s="730"/>
      <c r="PHZ43" s="730"/>
      <c r="PIA43" s="730"/>
      <c r="PIB43" s="730"/>
      <c r="PIC43" s="730"/>
      <c r="PID43" s="730"/>
      <c r="PIE43" s="730"/>
      <c r="PIF43" s="730"/>
      <c r="PIG43" s="730"/>
      <c r="PIH43" s="730"/>
      <c r="PII43" s="730"/>
      <c r="PIJ43" s="730"/>
      <c r="PIK43" s="730"/>
      <c r="PIL43" s="730"/>
      <c r="PIM43" s="730"/>
      <c r="PIN43" s="730"/>
      <c r="PIO43" s="730"/>
      <c r="PIP43" s="730"/>
      <c r="PIQ43" s="730"/>
      <c r="PIR43" s="730"/>
      <c r="PIS43" s="730"/>
      <c r="PIT43" s="730"/>
      <c r="PIU43" s="730"/>
      <c r="PIV43" s="730"/>
      <c r="PIW43" s="730"/>
      <c r="PIX43" s="730"/>
      <c r="PIY43" s="730"/>
      <c r="PIZ43" s="730"/>
      <c r="PJA43" s="730"/>
      <c r="PJB43" s="730"/>
      <c r="PJC43" s="730"/>
      <c r="PJD43" s="730"/>
      <c r="PJE43" s="730"/>
      <c r="PJF43" s="730"/>
      <c r="PJG43" s="730"/>
      <c r="PJH43" s="730"/>
      <c r="PJI43" s="730"/>
      <c r="PJJ43" s="730"/>
      <c r="PJK43" s="730"/>
      <c r="PJL43" s="730"/>
      <c r="PJM43" s="730"/>
      <c r="PJN43" s="730"/>
      <c r="PJO43" s="730"/>
      <c r="PJP43" s="730"/>
      <c r="PJQ43" s="730"/>
      <c r="PJR43" s="730"/>
      <c r="PJS43" s="730"/>
      <c r="PJT43" s="730"/>
      <c r="PJU43" s="730"/>
      <c r="PJV43" s="730"/>
      <c r="PJW43" s="730"/>
      <c r="PJX43" s="730"/>
      <c r="PJY43" s="730"/>
      <c r="PJZ43" s="730"/>
      <c r="PKA43" s="730"/>
      <c r="PKB43" s="730"/>
      <c r="PKC43" s="730"/>
      <c r="PKD43" s="730"/>
      <c r="PKE43" s="730"/>
      <c r="PKF43" s="730"/>
      <c r="PKG43" s="730"/>
      <c r="PKH43" s="730"/>
      <c r="PKI43" s="730"/>
      <c r="PKJ43" s="730"/>
      <c r="PKK43" s="730"/>
      <c r="PKL43" s="730"/>
      <c r="PKM43" s="730"/>
      <c r="PKN43" s="730"/>
      <c r="PKO43" s="730"/>
      <c r="PKP43" s="730"/>
      <c r="PKQ43" s="730"/>
      <c r="PKR43" s="730"/>
      <c r="PKS43" s="730"/>
      <c r="PKT43" s="730"/>
      <c r="PKU43" s="730"/>
      <c r="PKV43" s="730"/>
      <c r="PKW43" s="730"/>
      <c r="PKX43" s="730"/>
      <c r="PKY43" s="730"/>
      <c r="PKZ43" s="730"/>
      <c r="PLA43" s="730"/>
      <c r="PLB43" s="730"/>
      <c r="PLC43" s="730"/>
      <c r="PLD43" s="730"/>
      <c r="PLE43" s="730"/>
      <c r="PLF43" s="730"/>
      <c r="PLG43" s="730"/>
      <c r="PLH43" s="730"/>
      <c r="PLI43" s="730"/>
      <c r="PLJ43" s="730"/>
      <c r="PLK43" s="730"/>
      <c r="PLL43" s="730"/>
      <c r="PLM43" s="730"/>
      <c r="PLN43" s="730"/>
      <c r="PLO43" s="730"/>
      <c r="PLP43" s="730"/>
      <c r="PLQ43" s="730"/>
      <c r="PLR43" s="730"/>
      <c r="PLS43" s="730"/>
      <c r="PLT43" s="730"/>
      <c r="PLU43" s="730"/>
      <c r="PLV43" s="730"/>
      <c r="PLW43" s="730"/>
      <c r="PLX43" s="730"/>
      <c r="PLY43" s="730"/>
      <c r="PLZ43" s="730"/>
      <c r="PMA43" s="730"/>
      <c r="PMB43" s="730"/>
      <c r="PMC43" s="730"/>
      <c r="PMD43" s="730"/>
      <c r="PME43" s="730"/>
      <c r="PMF43" s="730"/>
      <c r="PMG43" s="730"/>
      <c r="PMH43" s="730"/>
      <c r="PMI43" s="730"/>
      <c r="PMJ43" s="730"/>
      <c r="PMK43" s="730"/>
      <c r="PML43" s="730"/>
      <c r="PMM43" s="730"/>
      <c r="PMN43" s="730"/>
      <c r="PMO43" s="730"/>
      <c r="PMP43" s="730"/>
      <c r="PMQ43" s="730"/>
      <c r="PMR43" s="730"/>
      <c r="PMS43" s="730"/>
      <c r="PMT43" s="730"/>
      <c r="PMU43" s="730"/>
      <c r="PMV43" s="730"/>
      <c r="PMW43" s="730"/>
      <c r="PMX43" s="730"/>
      <c r="PMY43" s="730"/>
      <c r="PMZ43" s="730"/>
      <c r="PNA43" s="730"/>
      <c r="PNB43" s="730"/>
      <c r="PNC43" s="730"/>
      <c r="PND43" s="730"/>
      <c r="PNE43" s="730"/>
      <c r="PNF43" s="730"/>
      <c r="PNG43" s="730"/>
      <c r="PNH43" s="730"/>
      <c r="PNI43" s="730"/>
      <c r="PNJ43" s="730"/>
      <c r="PNK43" s="730"/>
      <c r="PNL43" s="730"/>
      <c r="PNM43" s="730"/>
      <c r="PNN43" s="730"/>
      <c r="PNO43" s="730"/>
      <c r="PNP43" s="730"/>
      <c r="PNQ43" s="730"/>
      <c r="PNR43" s="730"/>
      <c r="PNS43" s="730"/>
      <c r="PNT43" s="730"/>
      <c r="PNU43" s="730"/>
      <c r="PNV43" s="730"/>
      <c r="PNW43" s="730"/>
      <c r="PNX43" s="730"/>
      <c r="PNY43" s="730"/>
      <c r="PNZ43" s="730"/>
      <c r="POA43" s="730"/>
      <c r="POB43" s="730"/>
      <c r="POC43" s="730"/>
      <c r="POD43" s="730"/>
      <c r="POE43" s="730"/>
      <c r="POF43" s="730"/>
      <c r="POG43" s="730"/>
      <c r="POH43" s="730"/>
      <c r="POI43" s="730"/>
      <c r="POJ43" s="730"/>
      <c r="POK43" s="730"/>
      <c r="POL43" s="730"/>
      <c r="POM43" s="730"/>
      <c r="PON43" s="730"/>
      <c r="POO43" s="730"/>
      <c r="POP43" s="730"/>
      <c r="POQ43" s="730"/>
      <c r="POR43" s="730"/>
      <c r="POS43" s="730"/>
      <c r="POT43" s="730"/>
      <c r="POU43" s="730"/>
      <c r="POV43" s="730"/>
      <c r="POW43" s="730"/>
      <c r="POX43" s="730"/>
      <c r="POY43" s="730"/>
      <c r="POZ43" s="730"/>
      <c r="PPA43" s="730"/>
      <c r="PPB43" s="730"/>
      <c r="PPC43" s="730"/>
      <c r="PPD43" s="730"/>
      <c r="PPE43" s="730"/>
      <c r="PPF43" s="730"/>
      <c r="PPG43" s="730"/>
      <c r="PPH43" s="730"/>
      <c r="PPI43" s="730"/>
      <c r="PPJ43" s="730"/>
      <c r="PPK43" s="730"/>
      <c r="PPL43" s="730"/>
      <c r="PPM43" s="730"/>
      <c r="PPN43" s="730"/>
      <c r="PPO43" s="730"/>
      <c r="PPP43" s="730"/>
      <c r="PPQ43" s="730"/>
      <c r="PPR43" s="730"/>
      <c r="PPS43" s="730"/>
      <c r="PPT43" s="730"/>
      <c r="PPU43" s="730"/>
      <c r="PPV43" s="730"/>
      <c r="PPW43" s="730"/>
      <c r="PPX43" s="730"/>
      <c r="PPY43" s="730"/>
      <c r="PPZ43" s="730"/>
      <c r="PQA43" s="730"/>
      <c r="PQB43" s="730"/>
      <c r="PQC43" s="730"/>
      <c r="PQD43" s="730"/>
      <c r="PQE43" s="730"/>
      <c r="PQF43" s="730"/>
      <c r="PQG43" s="730"/>
      <c r="PQH43" s="730"/>
      <c r="PQI43" s="730"/>
      <c r="PQJ43" s="730"/>
      <c r="PQK43" s="730"/>
      <c r="PQL43" s="730"/>
      <c r="PQM43" s="730"/>
      <c r="PQN43" s="730"/>
      <c r="PQO43" s="730"/>
      <c r="PQP43" s="730"/>
      <c r="PQQ43" s="730"/>
      <c r="PQR43" s="730"/>
      <c r="PQS43" s="730"/>
      <c r="PQT43" s="730"/>
      <c r="PQU43" s="730"/>
      <c r="PQV43" s="730"/>
      <c r="PQW43" s="730"/>
      <c r="PQX43" s="730"/>
      <c r="PQY43" s="730"/>
      <c r="PQZ43" s="730"/>
      <c r="PRA43" s="730"/>
      <c r="PRB43" s="730"/>
      <c r="PRC43" s="730"/>
      <c r="PRD43" s="730"/>
      <c r="PRE43" s="730"/>
      <c r="PRF43" s="730"/>
      <c r="PRG43" s="730"/>
      <c r="PRH43" s="730"/>
      <c r="PRI43" s="730"/>
      <c r="PRJ43" s="730"/>
      <c r="PRK43" s="730"/>
      <c r="PRL43" s="730"/>
      <c r="PRM43" s="730"/>
      <c r="PRN43" s="730"/>
      <c r="PRO43" s="730"/>
      <c r="PRP43" s="730"/>
      <c r="PRQ43" s="730"/>
      <c r="PRR43" s="730"/>
      <c r="PRS43" s="730"/>
      <c r="PRT43" s="730"/>
      <c r="PRU43" s="730"/>
      <c r="PRV43" s="730"/>
      <c r="PRW43" s="730"/>
      <c r="PRX43" s="730"/>
      <c r="PRY43" s="730"/>
      <c r="PRZ43" s="730"/>
      <c r="PSA43" s="730"/>
      <c r="PSB43" s="730"/>
      <c r="PSC43" s="730"/>
      <c r="PSD43" s="730"/>
      <c r="PSE43" s="730"/>
      <c r="PSF43" s="730"/>
      <c r="PSG43" s="730"/>
      <c r="PSH43" s="730"/>
      <c r="PSI43" s="730"/>
      <c r="PSJ43" s="730"/>
      <c r="PSK43" s="730"/>
      <c r="PSL43" s="730"/>
      <c r="PSM43" s="730"/>
      <c r="PSN43" s="730"/>
      <c r="PSO43" s="730"/>
      <c r="PSP43" s="730"/>
      <c r="PSQ43" s="730"/>
      <c r="PSR43" s="730"/>
      <c r="PSS43" s="730"/>
      <c r="PST43" s="730"/>
      <c r="PSU43" s="730"/>
      <c r="PSV43" s="730"/>
      <c r="PSW43" s="730"/>
      <c r="PSX43" s="730"/>
      <c r="PSY43" s="730"/>
      <c r="PSZ43" s="730"/>
      <c r="PTA43" s="730"/>
      <c r="PTB43" s="730"/>
      <c r="PTC43" s="730"/>
      <c r="PTD43" s="730"/>
      <c r="PTE43" s="730"/>
      <c r="PTF43" s="730"/>
      <c r="PTG43" s="730"/>
      <c r="PTH43" s="730"/>
      <c r="PTI43" s="730"/>
      <c r="PTJ43" s="730"/>
      <c r="PTK43" s="730"/>
      <c r="PTL43" s="730"/>
      <c r="PTM43" s="730"/>
      <c r="PTN43" s="730"/>
      <c r="PTO43" s="730"/>
      <c r="PTP43" s="730"/>
      <c r="PTQ43" s="730"/>
      <c r="PTR43" s="730"/>
      <c r="PTS43" s="730"/>
      <c r="PTT43" s="730"/>
      <c r="PTU43" s="730"/>
      <c r="PTV43" s="730"/>
      <c r="PTW43" s="730"/>
      <c r="PTX43" s="730"/>
      <c r="PTY43" s="730"/>
      <c r="PTZ43" s="730"/>
      <c r="PUA43" s="730"/>
      <c r="PUB43" s="730"/>
      <c r="PUC43" s="730"/>
      <c r="PUD43" s="730"/>
      <c r="PUE43" s="730"/>
      <c r="PUF43" s="730"/>
      <c r="PUG43" s="730"/>
      <c r="PUH43" s="730"/>
      <c r="PUI43" s="730"/>
      <c r="PUJ43" s="730"/>
      <c r="PUK43" s="730"/>
      <c r="PUL43" s="730"/>
      <c r="PUM43" s="730"/>
      <c r="PUN43" s="730"/>
      <c r="PUO43" s="730"/>
      <c r="PUP43" s="730"/>
      <c r="PUQ43" s="730"/>
      <c r="PUR43" s="730"/>
      <c r="PUS43" s="730"/>
      <c r="PUT43" s="730"/>
      <c r="PUU43" s="730"/>
      <c r="PUV43" s="730"/>
      <c r="PUW43" s="730"/>
      <c r="PUX43" s="730"/>
      <c r="PUY43" s="730"/>
      <c r="PUZ43" s="730"/>
      <c r="PVA43" s="730"/>
      <c r="PVB43" s="730"/>
      <c r="PVC43" s="730"/>
      <c r="PVD43" s="730"/>
      <c r="PVE43" s="730"/>
      <c r="PVF43" s="730"/>
      <c r="PVG43" s="730"/>
      <c r="PVH43" s="730"/>
      <c r="PVI43" s="730"/>
      <c r="PVJ43" s="730"/>
      <c r="PVK43" s="730"/>
      <c r="PVL43" s="730"/>
      <c r="PVM43" s="730"/>
      <c r="PVN43" s="730"/>
      <c r="PVO43" s="730"/>
      <c r="PVP43" s="730"/>
      <c r="PVQ43" s="730"/>
      <c r="PVR43" s="730"/>
      <c r="PVS43" s="730"/>
      <c r="PVT43" s="730"/>
      <c r="PVU43" s="730"/>
      <c r="PVV43" s="730"/>
      <c r="PVW43" s="730"/>
      <c r="PVX43" s="730"/>
      <c r="PVY43" s="730"/>
      <c r="PVZ43" s="730"/>
      <c r="PWA43" s="730"/>
      <c r="PWB43" s="730"/>
      <c r="PWC43" s="730"/>
      <c r="PWD43" s="730"/>
      <c r="PWE43" s="730"/>
      <c r="PWF43" s="730"/>
      <c r="PWG43" s="730"/>
      <c r="PWH43" s="730"/>
      <c r="PWI43" s="730"/>
      <c r="PWJ43" s="730"/>
      <c r="PWK43" s="730"/>
      <c r="PWL43" s="730"/>
      <c r="PWM43" s="730"/>
      <c r="PWN43" s="730"/>
      <c r="PWO43" s="730"/>
      <c r="PWP43" s="730"/>
      <c r="PWQ43" s="730"/>
      <c r="PWR43" s="730"/>
      <c r="PWS43" s="730"/>
      <c r="PWT43" s="730"/>
      <c r="PWU43" s="730"/>
      <c r="PWV43" s="730"/>
      <c r="PWW43" s="730"/>
      <c r="PWX43" s="730"/>
      <c r="PWY43" s="730"/>
      <c r="PWZ43" s="730"/>
      <c r="PXA43" s="730"/>
      <c r="PXB43" s="730"/>
      <c r="PXC43" s="730"/>
      <c r="PXD43" s="730"/>
      <c r="PXE43" s="730"/>
      <c r="PXF43" s="730"/>
      <c r="PXG43" s="730"/>
      <c r="PXH43" s="730"/>
      <c r="PXI43" s="730"/>
      <c r="PXJ43" s="730"/>
      <c r="PXK43" s="730"/>
      <c r="PXL43" s="730"/>
      <c r="PXM43" s="730"/>
      <c r="PXN43" s="730"/>
      <c r="PXO43" s="730"/>
      <c r="PXP43" s="730"/>
      <c r="PXQ43" s="730"/>
      <c r="PXR43" s="730"/>
      <c r="PXS43" s="730"/>
      <c r="PXT43" s="730"/>
      <c r="PXU43" s="730"/>
      <c r="PXV43" s="730"/>
      <c r="PXW43" s="730"/>
      <c r="PXX43" s="730"/>
      <c r="PXY43" s="730"/>
      <c r="PXZ43" s="730"/>
      <c r="PYA43" s="730"/>
      <c r="PYB43" s="730"/>
      <c r="PYC43" s="730"/>
      <c r="PYD43" s="730"/>
      <c r="PYE43" s="730"/>
      <c r="PYF43" s="730"/>
      <c r="PYG43" s="730"/>
      <c r="PYH43" s="730"/>
      <c r="PYI43" s="730"/>
      <c r="PYJ43" s="730"/>
      <c r="PYK43" s="730"/>
      <c r="PYL43" s="730"/>
      <c r="PYM43" s="730"/>
      <c r="PYN43" s="730"/>
      <c r="PYO43" s="730"/>
      <c r="PYP43" s="730"/>
      <c r="PYQ43" s="730"/>
      <c r="PYR43" s="730"/>
      <c r="PYS43" s="730"/>
      <c r="PYT43" s="730"/>
      <c r="PYU43" s="730"/>
      <c r="PYV43" s="730"/>
      <c r="PYW43" s="730"/>
      <c r="PYX43" s="730"/>
      <c r="PYY43" s="730"/>
      <c r="PYZ43" s="730"/>
      <c r="PZA43" s="730"/>
      <c r="PZB43" s="730"/>
      <c r="PZC43" s="730"/>
      <c r="PZD43" s="730"/>
      <c r="PZE43" s="730"/>
      <c r="PZF43" s="730"/>
      <c r="PZG43" s="730"/>
      <c r="PZH43" s="730"/>
      <c r="PZI43" s="730"/>
      <c r="PZJ43" s="730"/>
      <c r="PZK43" s="730"/>
      <c r="PZL43" s="730"/>
      <c r="PZM43" s="730"/>
      <c r="PZN43" s="730"/>
      <c r="PZO43" s="730"/>
      <c r="PZP43" s="730"/>
      <c r="PZQ43" s="730"/>
      <c r="PZR43" s="730"/>
      <c r="PZS43" s="730"/>
      <c r="PZT43" s="730"/>
      <c r="PZU43" s="730"/>
      <c r="PZV43" s="730"/>
      <c r="PZW43" s="730"/>
      <c r="PZX43" s="730"/>
      <c r="PZY43" s="730"/>
      <c r="PZZ43" s="730"/>
      <c r="QAA43" s="730"/>
      <c r="QAB43" s="730"/>
      <c r="QAC43" s="730"/>
      <c r="QAD43" s="730"/>
      <c r="QAE43" s="730"/>
      <c r="QAF43" s="730"/>
      <c r="QAG43" s="730"/>
      <c r="QAH43" s="730"/>
      <c r="QAI43" s="730"/>
      <c r="QAJ43" s="730"/>
      <c r="QAK43" s="730"/>
      <c r="QAL43" s="730"/>
      <c r="QAM43" s="730"/>
      <c r="QAN43" s="730"/>
      <c r="QAO43" s="730"/>
      <c r="QAP43" s="730"/>
      <c r="QAQ43" s="730"/>
      <c r="QAR43" s="730"/>
      <c r="QAS43" s="730"/>
      <c r="QAT43" s="730"/>
      <c r="QAU43" s="730"/>
      <c r="QAV43" s="730"/>
      <c r="QAW43" s="730"/>
      <c r="QAX43" s="730"/>
      <c r="QAY43" s="730"/>
      <c r="QAZ43" s="730"/>
      <c r="QBA43" s="730"/>
      <c r="QBB43" s="730"/>
      <c r="QBC43" s="730"/>
      <c r="QBD43" s="730"/>
      <c r="QBE43" s="730"/>
      <c r="QBF43" s="730"/>
      <c r="QBG43" s="730"/>
      <c r="QBH43" s="730"/>
      <c r="QBI43" s="730"/>
      <c r="QBJ43" s="730"/>
      <c r="QBK43" s="730"/>
      <c r="QBL43" s="730"/>
      <c r="QBM43" s="730"/>
      <c r="QBN43" s="730"/>
      <c r="QBO43" s="730"/>
      <c r="QBP43" s="730"/>
      <c r="QBQ43" s="730"/>
      <c r="QBR43" s="730"/>
      <c r="QBS43" s="730"/>
      <c r="QBT43" s="730"/>
      <c r="QBU43" s="730"/>
      <c r="QBV43" s="730"/>
      <c r="QBW43" s="730"/>
      <c r="QBX43" s="730"/>
      <c r="QBY43" s="730"/>
      <c r="QBZ43" s="730"/>
      <c r="QCA43" s="730"/>
      <c r="QCB43" s="730"/>
      <c r="QCC43" s="730"/>
      <c r="QCD43" s="730"/>
      <c r="QCE43" s="730"/>
      <c r="QCF43" s="730"/>
      <c r="QCG43" s="730"/>
      <c r="QCH43" s="730"/>
      <c r="QCI43" s="730"/>
      <c r="QCJ43" s="730"/>
      <c r="QCK43" s="730"/>
      <c r="QCL43" s="730"/>
      <c r="QCM43" s="730"/>
      <c r="QCN43" s="730"/>
      <c r="QCO43" s="730"/>
      <c r="QCP43" s="730"/>
      <c r="QCQ43" s="730"/>
      <c r="QCR43" s="730"/>
      <c r="QCS43" s="730"/>
      <c r="QCT43" s="730"/>
      <c r="QCU43" s="730"/>
      <c r="QCV43" s="730"/>
      <c r="QCW43" s="730"/>
      <c r="QCX43" s="730"/>
      <c r="QCY43" s="730"/>
      <c r="QCZ43" s="730"/>
      <c r="QDA43" s="730"/>
      <c r="QDB43" s="730"/>
      <c r="QDC43" s="730"/>
      <c r="QDD43" s="730"/>
      <c r="QDE43" s="730"/>
      <c r="QDF43" s="730"/>
      <c r="QDG43" s="730"/>
      <c r="QDH43" s="730"/>
      <c r="QDI43" s="730"/>
      <c r="QDJ43" s="730"/>
      <c r="QDK43" s="730"/>
      <c r="QDL43" s="730"/>
      <c r="QDM43" s="730"/>
      <c r="QDN43" s="730"/>
      <c r="QDO43" s="730"/>
      <c r="QDP43" s="730"/>
      <c r="QDQ43" s="730"/>
      <c r="QDR43" s="730"/>
      <c r="QDS43" s="730"/>
      <c r="QDT43" s="730"/>
      <c r="QDU43" s="730"/>
      <c r="QDV43" s="730"/>
      <c r="QDW43" s="730"/>
      <c r="QDX43" s="730"/>
      <c r="QDY43" s="730"/>
      <c r="QDZ43" s="730"/>
      <c r="QEA43" s="730"/>
      <c r="QEB43" s="730"/>
      <c r="QEC43" s="730"/>
      <c r="QED43" s="730"/>
      <c r="QEE43" s="730"/>
      <c r="QEF43" s="730"/>
      <c r="QEG43" s="730"/>
      <c r="QEH43" s="730"/>
      <c r="QEI43" s="730"/>
      <c r="QEJ43" s="730"/>
      <c r="QEK43" s="730"/>
      <c r="QEL43" s="730"/>
      <c r="QEM43" s="730"/>
      <c r="QEN43" s="730"/>
      <c r="QEO43" s="730"/>
      <c r="QEP43" s="730"/>
      <c r="QEQ43" s="730"/>
      <c r="QER43" s="730"/>
      <c r="QES43" s="730"/>
      <c r="QET43" s="730"/>
      <c r="QEU43" s="730"/>
      <c r="QEV43" s="730"/>
      <c r="QEW43" s="730"/>
      <c r="QEX43" s="730"/>
      <c r="QEY43" s="730"/>
      <c r="QEZ43" s="730"/>
      <c r="QFA43" s="730"/>
      <c r="QFB43" s="730"/>
      <c r="QFC43" s="730"/>
      <c r="QFD43" s="730"/>
      <c r="QFE43" s="730"/>
      <c r="QFF43" s="730"/>
      <c r="QFG43" s="730"/>
      <c r="QFH43" s="730"/>
      <c r="QFI43" s="730"/>
      <c r="QFJ43" s="730"/>
      <c r="QFK43" s="730"/>
      <c r="QFL43" s="730"/>
      <c r="QFM43" s="730"/>
      <c r="QFN43" s="730"/>
      <c r="QFO43" s="730"/>
      <c r="QFP43" s="730"/>
      <c r="QFQ43" s="730"/>
      <c r="QFR43" s="730"/>
      <c r="QFS43" s="730"/>
      <c r="QFT43" s="730"/>
      <c r="QFU43" s="730"/>
      <c r="QFV43" s="730"/>
      <c r="QFW43" s="730"/>
      <c r="QFX43" s="730"/>
      <c r="QFY43" s="730"/>
      <c r="QFZ43" s="730"/>
      <c r="QGA43" s="730"/>
      <c r="QGB43" s="730"/>
      <c r="QGC43" s="730"/>
      <c r="QGD43" s="730"/>
      <c r="QGE43" s="730"/>
      <c r="QGF43" s="730"/>
      <c r="QGG43" s="730"/>
      <c r="QGH43" s="730"/>
      <c r="QGI43" s="730"/>
      <c r="QGJ43" s="730"/>
      <c r="QGK43" s="730"/>
      <c r="QGL43" s="730"/>
      <c r="QGM43" s="730"/>
      <c r="QGN43" s="730"/>
      <c r="QGO43" s="730"/>
      <c r="QGP43" s="730"/>
      <c r="QGQ43" s="730"/>
      <c r="QGR43" s="730"/>
      <c r="QGS43" s="730"/>
      <c r="QGT43" s="730"/>
      <c r="QGU43" s="730"/>
      <c r="QGV43" s="730"/>
      <c r="QGW43" s="730"/>
      <c r="QGX43" s="730"/>
      <c r="QGY43" s="730"/>
      <c r="QGZ43" s="730"/>
      <c r="QHA43" s="730"/>
      <c r="QHB43" s="730"/>
      <c r="QHC43" s="730"/>
      <c r="QHD43" s="730"/>
      <c r="QHE43" s="730"/>
      <c r="QHF43" s="730"/>
      <c r="QHG43" s="730"/>
      <c r="QHH43" s="730"/>
      <c r="QHI43" s="730"/>
      <c r="QHJ43" s="730"/>
      <c r="QHK43" s="730"/>
      <c r="QHL43" s="730"/>
      <c r="QHM43" s="730"/>
      <c r="QHN43" s="730"/>
      <c r="QHO43" s="730"/>
      <c r="QHP43" s="730"/>
      <c r="QHQ43" s="730"/>
      <c r="QHR43" s="730"/>
      <c r="QHS43" s="730"/>
      <c r="QHT43" s="730"/>
      <c r="QHU43" s="730"/>
      <c r="QHV43" s="730"/>
      <c r="QHW43" s="730"/>
      <c r="QHX43" s="730"/>
      <c r="QHY43" s="730"/>
      <c r="QHZ43" s="730"/>
      <c r="QIA43" s="730"/>
      <c r="QIB43" s="730"/>
      <c r="QIC43" s="730"/>
      <c r="QID43" s="730"/>
      <c r="QIE43" s="730"/>
      <c r="QIF43" s="730"/>
      <c r="QIG43" s="730"/>
      <c r="QIH43" s="730"/>
      <c r="QII43" s="730"/>
      <c r="QIJ43" s="730"/>
      <c r="QIK43" s="730"/>
      <c r="QIL43" s="730"/>
      <c r="QIM43" s="730"/>
      <c r="QIN43" s="730"/>
      <c r="QIO43" s="730"/>
      <c r="QIP43" s="730"/>
      <c r="QIQ43" s="730"/>
      <c r="QIR43" s="730"/>
      <c r="QIS43" s="730"/>
      <c r="QIT43" s="730"/>
      <c r="QIU43" s="730"/>
      <c r="QIV43" s="730"/>
      <c r="QIW43" s="730"/>
      <c r="QIX43" s="730"/>
      <c r="QIY43" s="730"/>
      <c r="QIZ43" s="730"/>
      <c r="QJA43" s="730"/>
      <c r="QJB43" s="730"/>
      <c r="QJC43" s="730"/>
      <c r="QJD43" s="730"/>
      <c r="QJE43" s="730"/>
      <c r="QJF43" s="730"/>
      <c r="QJG43" s="730"/>
      <c r="QJH43" s="730"/>
      <c r="QJI43" s="730"/>
      <c r="QJJ43" s="730"/>
      <c r="QJK43" s="730"/>
      <c r="QJL43" s="730"/>
      <c r="QJM43" s="730"/>
      <c r="QJN43" s="730"/>
      <c r="QJO43" s="730"/>
      <c r="QJP43" s="730"/>
      <c r="QJQ43" s="730"/>
      <c r="QJR43" s="730"/>
      <c r="QJS43" s="730"/>
      <c r="QJT43" s="730"/>
      <c r="QJU43" s="730"/>
      <c r="QJV43" s="730"/>
      <c r="QJW43" s="730"/>
      <c r="QJX43" s="730"/>
      <c r="QJY43" s="730"/>
      <c r="QJZ43" s="730"/>
      <c r="QKA43" s="730"/>
      <c r="QKB43" s="730"/>
      <c r="QKC43" s="730"/>
      <c r="QKD43" s="730"/>
      <c r="QKE43" s="730"/>
      <c r="QKF43" s="730"/>
      <c r="QKG43" s="730"/>
      <c r="QKH43" s="730"/>
      <c r="QKI43" s="730"/>
      <c r="QKJ43" s="730"/>
      <c r="QKK43" s="730"/>
      <c r="QKL43" s="730"/>
      <c r="QKM43" s="730"/>
      <c r="QKN43" s="730"/>
      <c r="QKO43" s="730"/>
      <c r="QKP43" s="730"/>
      <c r="QKQ43" s="730"/>
      <c r="QKR43" s="730"/>
      <c r="QKS43" s="730"/>
      <c r="QKT43" s="730"/>
      <c r="QKU43" s="730"/>
      <c r="QKV43" s="730"/>
      <c r="QKW43" s="730"/>
      <c r="QKX43" s="730"/>
      <c r="QKY43" s="730"/>
      <c r="QKZ43" s="730"/>
      <c r="QLA43" s="730"/>
      <c r="QLB43" s="730"/>
      <c r="QLC43" s="730"/>
      <c r="QLD43" s="730"/>
      <c r="QLE43" s="730"/>
      <c r="QLF43" s="730"/>
      <c r="QLG43" s="730"/>
      <c r="QLH43" s="730"/>
      <c r="QLI43" s="730"/>
      <c r="QLJ43" s="730"/>
      <c r="QLK43" s="730"/>
      <c r="QLL43" s="730"/>
      <c r="QLM43" s="730"/>
      <c r="QLN43" s="730"/>
      <c r="QLO43" s="730"/>
      <c r="QLP43" s="730"/>
      <c r="QLQ43" s="730"/>
      <c r="QLR43" s="730"/>
      <c r="QLS43" s="730"/>
      <c r="QLT43" s="730"/>
      <c r="QLU43" s="730"/>
      <c r="QLV43" s="730"/>
      <c r="QLW43" s="730"/>
      <c r="QLX43" s="730"/>
      <c r="QLY43" s="730"/>
      <c r="QLZ43" s="730"/>
      <c r="QMA43" s="730"/>
      <c r="QMB43" s="730"/>
      <c r="QMC43" s="730"/>
      <c r="QMD43" s="730"/>
      <c r="QME43" s="730"/>
      <c r="QMF43" s="730"/>
      <c r="QMG43" s="730"/>
      <c r="QMH43" s="730"/>
      <c r="QMI43" s="730"/>
      <c r="QMJ43" s="730"/>
      <c r="QMK43" s="730"/>
      <c r="QML43" s="730"/>
      <c r="QMM43" s="730"/>
      <c r="QMN43" s="730"/>
      <c r="QMO43" s="730"/>
      <c r="QMP43" s="730"/>
      <c r="QMQ43" s="730"/>
      <c r="QMR43" s="730"/>
      <c r="QMS43" s="730"/>
      <c r="QMT43" s="730"/>
      <c r="QMU43" s="730"/>
      <c r="QMV43" s="730"/>
      <c r="QMW43" s="730"/>
      <c r="QMX43" s="730"/>
      <c r="QMY43" s="730"/>
      <c r="QMZ43" s="730"/>
      <c r="QNA43" s="730"/>
      <c r="QNB43" s="730"/>
      <c r="QNC43" s="730"/>
      <c r="QND43" s="730"/>
      <c r="QNE43" s="730"/>
      <c r="QNF43" s="730"/>
      <c r="QNG43" s="730"/>
      <c r="QNH43" s="730"/>
      <c r="QNI43" s="730"/>
      <c r="QNJ43" s="730"/>
      <c r="QNK43" s="730"/>
      <c r="QNL43" s="730"/>
      <c r="QNM43" s="730"/>
      <c r="QNN43" s="730"/>
      <c r="QNO43" s="730"/>
      <c r="QNP43" s="730"/>
      <c r="QNQ43" s="730"/>
      <c r="QNR43" s="730"/>
      <c r="QNS43" s="730"/>
      <c r="QNT43" s="730"/>
      <c r="QNU43" s="730"/>
      <c r="QNV43" s="730"/>
      <c r="QNW43" s="730"/>
      <c r="QNX43" s="730"/>
      <c r="QNY43" s="730"/>
      <c r="QNZ43" s="730"/>
      <c r="QOA43" s="730"/>
      <c r="QOB43" s="730"/>
      <c r="QOC43" s="730"/>
      <c r="QOD43" s="730"/>
      <c r="QOE43" s="730"/>
      <c r="QOF43" s="730"/>
      <c r="QOG43" s="730"/>
      <c r="QOH43" s="730"/>
      <c r="QOI43" s="730"/>
      <c r="QOJ43" s="730"/>
      <c r="QOK43" s="730"/>
      <c r="QOL43" s="730"/>
      <c r="QOM43" s="730"/>
      <c r="QON43" s="730"/>
      <c r="QOO43" s="730"/>
      <c r="QOP43" s="730"/>
      <c r="QOQ43" s="730"/>
      <c r="QOR43" s="730"/>
      <c r="QOS43" s="730"/>
      <c r="QOT43" s="730"/>
      <c r="QOU43" s="730"/>
      <c r="QOV43" s="730"/>
      <c r="QOW43" s="730"/>
      <c r="QOX43" s="730"/>
      <c r="QOY43" s="730"/>
      <c r="QOZ43" s="730"/>
      <c r="QPA43" s="730"/>
      <c r="QPB43" s="730"/>
      <c r="QPC43" s="730"/>
      <c r="QPD43" s="730"/>
      <c r="QPE43" s="730"/>
      <c r="QPF43" s="730"/>
      <c r="QPG43" s="730"/>
      <c r="QPH43" s="730"/>
      <c r="QPI43" s="730"/>
      <c r="QPJ43" s="730"/>
      <c r="QPK43" s="730"/>
      <c r="QPL43" s="730"/>
      <c r="QPM43" s="730"/>
      <c r="QPN43" s="730"/>
      <c r="QPO43" s="730"/>
      <c r="QPP43" s="730"/>
      <c r="QPQ43" s="730"/>
      <c r="QPR43" s="730"/>
      <c r="QPS43" s="730"/>
      <c r="QPT43" s="730"/>
      <c r="QPU43" s="730"/>
      <c r="QPV43" s="730"/>
      <c r="QPW43" s="730"/>
      <c r="QPX43" s="730"/>
      <c r="QPY43" s="730"/>
      <c r="QPZ43" s="730"/>
      <c r="QQA43" s="730"/>
      <c r="QQB43" s="730"/>
      <c r="QQC43" s="730"/>
      <c r="QQD43" s="730"/>
      <c r="QQE43" s="730"/>
      <c r="QQF43" s="730"/>
      <c r="QQG43" s="730"/>
      <c r="QQH43" s="730"/>
      <c r="QQI43" s="730"/>
      <c r="QQJ43" s="730"/>
      <c r="QQK43" s="730"/>
      <c r="QQL43" s="730"/>
      <c r="QQM43" s="730"/>
      <c r="QQN43" s="730"/>
      <c r="QQO43" s="730"/>
      <c r="QQP43" s="730"/>
      <c r="QQQ43" s="730"/>
      <c r="QQR43" s="730"/>
      <c r="QQS43" s="730"/>
      <c r="QQT43" s="730"/>
      <c r="QQU43" s="730"/>
      <c r="QQV43" s="730"/>
      <c r="QQW43" s="730"/>
      <c r="QQX43" s="730"/>
      <c r="QQY43" s="730"/>
      <c r="QQZ43" s="730"/>
      <c r="QRA43" s="730"/>
      <c r="QRB43" s="730"/>
      <c r="QRC43" s="730"/>
      <c r="QRD43" s="730"/>
      <c r="QRE43" s="730"/>
      <c r="QRF43" s="730"/>
      <c r="QRG43" s="730"/>
      <c r="QRH43" s="730"/>
      <c r="QRI43" s="730"/>
      <c r="QRJ43" s="730"/>
      <c r="QRK43" s="730"/>
      <c r="QRL43" s="730"/>
      <c r="QRM43" s="730"/>
      <c r="QRN43" s="730"/>
      <c r="QRO43" s="730"/>
      <c r="QRP43" s="730"/>
      <c r="QRQ43" s="730"/>
      <c r="QRR43" s="730"/>
      <c r="QRS43" s="730"/>
      <c r="QRT43" s="730"/>
      <c r="QRU43" s="730"/>
      <c r="QRV43" s="730"/>
      <c r="QRW43" s="730"/>
      <c r="QRX43" s="730"/>
      <c r="QRY43" s="730"/>
      <c r="QRZ43" s="730"/>
      <c r="QSA43" s="730"/>
      <c r="QSB43" s="730"/>
      <c r="QSC43" s="730"/>
      <c r="QSD43" s="730"/>
      <c r="QSE43" s="730"/>
      <c r="QSF43" s="730"/>
      <c r="QSG43" s="730"/>
      <c r="QSH43" s="730"/>
      <c r="QSI43" s="730"/>
      <c r="QSJ43" s="730"/>
      <c r="QSK43" s="730"/>
      <c r="QSL43" s="730"/>
      <c r="QSM43" s="730"/>
      <c r="QSN43" s="730"/>
      <c r="QSO43" s="730"/>
      <c r="QSP43" s="730"/>
      <c r="QSQ43" s="730"/>
      <c r="QSR43" s="730"/>
      <c r="QSS43" s="730"/>
      <c r="QST43" s="730"/>
      <c r="QSU43" s="730"/>
      <c r="QSV43" s="730"/>
      <c r="QSW43" s="730"/>
      <c r="QSX43" s="730"/>
      <c r="QSY43" s="730"/>
      <c r="QSZ43" s="730"/>
      <c r="QTA43" s="730"/>
      <c r="QTB43" s="730"/>
      <c r="QTC43" s="730"/>
      <c r="QTD43" s="730"/>
      <c r="QTE43" s="730"/>
      <c r="QTF43" s="730"/>
      <c r="QTG43" s="730"/>
      <c r="QTH43" s="730"/>
      <c r="QTI43" s="730"/>
      <c r="QTJ43" s="730"/>
      <c r="QTK43" s="730"/>
      <c r="QTL43" s="730"/>
      <c r="QTM43" s="730"/>
      <c r="QTN43" s="730"/>
      <c r="QTO43" s="730"/>
      <c r="QTP43" s="730"/>
      <c r="QTQ43" s="730"/>
      <c r="QTR43" s="730"/>
      <c r="QTS43" s="730"/>
      <c r="QTT43" s="730"/>
      <c r="QTU43" s="730"/>
      <c r="QTV43" s="730"/>
      <c r="QTW43" s="730"/>
      <c r="QTX43" s="730"/>
      <c r="QTY43" s="730"/>
      <c r="QTZ43" s="730"/>
      <c r="QUA43" s="730"/>
      <c r="QUB43" s="730"/>
      <c r="QUC43" s="730"/>
      <c r="QUD43" s="730"/>
      <c r="QUE43" s="730"/>
      <c r="QUF43" s="730"/>
      <c r="QUG43" s="730"/>
      <c r="QUH43" s="730"/>
      <c r="QUI43" s="730"/>
      <c r="QUJ43" s="730"/>
      <c r="QUK43" s="730"/>
      <c r="QUL43" s="730"/>
      <c r="QUM43" s="730"/>
      <c r="QUN43" s="730"/>
      <c r="QUO43" s="730"/>
      <c r="QUP43" s="730"/>
      <c r="QUQ43" s="730"/>
      <c r="QUR43" s="730"/>
      <c r="QUS43" s="730"/>
      <c r="QUT43" s="730"/>
      <c r="QUU43" s="730"/>
      <c r="QUV43" s="730"/>
      <c r="QUW43" s="730"/>
      <c r="QUX43" s="730"/>
      <c r="QUY43" s="730"/>
      <c r="QUZ43" s="730"/>
      <c r="QVA43" s="730"/>
      <c r="QVB43" s="730"/>
      <c r="QVC43" s="730"/>
      <c r="QVD43" s="730"/>
      <c r="QVE43" s="730"/>
      <c r="QVF43" s="730"/>
      <c r="QVG43" s="730"/>
      <c r="QVH43" s="730"/>
      <c r="QVI43" s="730"/>
      <c r="QVJ43" s="730"/>
      <c r="QVK43" s="730"/>
      <c r="QVL43" s="730"/>
      <c r="QVM43" s="730"/>
      <c r="QVN43" s="730"/>
      <c r="QVO43" s="730"/>
      <c r="QVP43" s="730"/>
      <c r="QVQ43" s="730"/>
      <c r="QVR43" s="730"/>
      <c r="QVS43" s="730"/>
      <c r="QVT43" s="730"/>
      <c r="QVU43" s="730"/>
      <c r="QVV43" s="730"/>
      <c r="QVW43" s="730"/>
      <c r="QVX43" s="730"/>
      <c r="QVY43" s="730"/>
      <c r="QVZ43" s="730"/>
      <c r="QWA43" s="730"/>
      <c r="QWB43" s="730"/>
      <c r="QWC43" s="730"/>
      <c r="QWD43" s="730"/>
      <c r="QWE43" s="730"/>
      <c r="QWF43" s="730"/>
      <c r="QWG43" s="730"/>
      <c r="QWH43" s="730"/>
      <c r="QWI43" s="730"/>
      <c r="QWJ43" s="730"/>
      <c r="QWK43" s="730"/>
      <c r="QWL43" s="730"/>
      <c r="QWM43" s="730"/>
      <c r="QWN43" s="730"/>
      <c r="QWO43" s="730"/>
      <c r="QWP43" s="730"/>
      <c r="QWQ43" s="730"/>
      <c r="QWR43" s="730"/>
      <c r="QWS43" s="730"/>
      <c r="QWT43" s="730"/>
      <c r="QWU43" s="730"/>
      <c r="QWV43" s="730"/>
      <c r="QWW43" s="730"/>
      <c r="QWX43" s="730"/>
      <c r="QWY43" s="730"/>
      <c r="QWZ43" s="730"/>
      <c r="QXA43" s="730"/>
      <c r="QXB43" s="730"/>
      <c r="QXC43" s="730"/>
      <c r="QXD43" s="730"/>
      <c r="QXE43" s="730"/>
      <c r="QXF43" s="730"/>
      <c r="QXG43" s="730"/>
      <c r="QXH43" s="730"/>
      <c r="QXI43" s="730"/>
      <c r="QXJ43" s="730"/>
      <c r="QXK43" s="730"/>
      <c r="QXL43" s="730"/>
      <c r="QXM43" s="730"/>
      <c r="QXN43" s="730"/>
      <c r="QXO43" s="730"/>
      <c r="QXP43" s="730"/>
      <c r="QXQ43" s="730"/>
      <c r="QXR43" s="730"/>
      <c r="QXS43" s="730"/>
      <c r="QXT43" s="730"/>
      <c r="QXU43" s="730"/>
      <c r="QXV43" s="730"/>
      <c r="QXW43" s="730"/>
      <c r="QXX43" s="730"/>
      <c r="QXY43" s="730"/>
      <c r="QXZ43" s="730"/>
      <c r="QYA43" s="730"/>
      <c r="QYB43" s="730"/>
      <c r="QYC43" s="730"/>
      <c r="QYD43" s="730"/>
      <c r="QYE43" s="730"/>
      <c r="QYF43" s="730"/>
      <c r="QYG43" s="730"/>
      <c r="QYH43" s="730"/>
      <c r="QYI43" s="730"/>
      <c r="QYJ43" s="730"/>
      <c r="QYK43" s="730"/>
      <c r="QYL43" s="730"/>
      <c r="QYM43" s="730"/>
      <c r="QYN43" s="730"/>
      <c r="QYO43" s="730"/>
      <c r="QYP43" s="730"/>
      <c r="QYQ43" s="730"/>
      <c r="QYR43" s="730"/>
      <c r="QYS43" s="730"/>
      <c r="QYT43" s="730"/>
      <c r="QYU43" s="730"/>
      <c r="QYV43" s="730"/>
      <c r="QYW43" s="730"/>
      <c r="QYX43" s="730"/>
      <c r="QYY43" s="730"/>
      <c r="QYZ43" s="730"/>
      <c r="QZA43" s="730"/>
      <c r="QZB43" s="730"/>
      <c r="QZC43" s="730"/>
      <c r="QZD43" s="730"/>
      <c r="QZE43" s="730"/>
      <c r="QZF43" s="730"/>
      <c r="QZG43" s="730"/>
      <c r="QZH43" s="730"/>
      <c r="QZI43" s="730"/>
      <c r="QZJ43" s="730"/>
      <c r="QZK43" s="730"/>
      <c r="QZL43" s="730"/>
      <c r="QZM43" s="730"/>
      <c r="QZN43" s="730"/>
      <c r="QZO43" s="730"/>
      <c r="QZP43" s="730"/>
      <c r="QZQ43" s="730"/>
      <c r="QZR43" s="730"/>
      <c r="QZS43" s="730"/>
      <c r="QZT43" s="730"/>
      <c r="QZU43" s="730"/>
      <c r="QZV43" s="730"/>
      <c r="QZW43" s="730"/>
      <c r="QZX43" s="730"/>
      <c r="QZY43" s="730"/>
      <c r="QZZ43" s="730"/>
      <c r="RAA43" s="730"/>
      <c r="RAB43" s="730"/>
      <c r="RAC43" s="730"/>
      <c r="RAD43" s="730"/>
      <c r="RAE43" s="730"/>
      <c r="RAF43" s="730"/>
      <c r="RAG43" s="730"/>
      <c r="RAH43" s="730"/>
      <c r="RAI43" s="730"/>
      <c r="RAJ43" s="730"/>
      <c r="RAK43" s="730"/>
      <c r="RAL43" s="730"/>
      <c r="RAM43" s="730"/>
      <c r="RAN43" s="730"/>
      <c r="RAO43" s="730"/>
      <c r="RAP43" s="730"/>
      <c r="RAQ43" s="730"/>
      <c r="RAR43" s="730"/>
      <c r="RAS43" s="730"/>
      <c r="RAT43" s="730"/>
      <c r="RAU43" s="730"/>
      <c r="RAV43" s="730"/>
      <c r="RAW43" s="730"/>
      <c r="RAX43" s="730"/>
      <c r="RAY43" s="730"/>
      <c r="RAZ43" s="730"/>
      <c r="RBA43" s="730"/>
      <c r="RBB43" s="730"/>
      <c r="RBC43" s="730"/>
      <c r="RBD43" s="730"/>
      <c r="RBE43" s="730"/>
      <c r="RBF43" s="730"/>
      <c r="RBG43" s="730"/>
      <c r="RBH43" s="730"/>
      <c r="RBI43" s="730"/>
      <c r="RBJ43" s="730"/>
      <c r="RBK43" s="730"/>
      <c r="RBL43" s="730"/>
      <c r="RBM43" s="730"/>
      <c r="RBN43" s="730"/>
      <c r="RBO43" s="730"/>
      <c r="RBP43" s="730"/>
      <c r="RBQ43" s="730"/>
      <c r="RBR43" s="730"/>
      <c r="RBS43" s="730"/>
      <c r="RBT43" s="730"/>
      <c r="RBU43" s="730"/>
      <c r="RBV43" s="730"/>
      <c r="RBW43" s="730"/>
      <c r="RBX43" s="730"/>
      <c r="RBY43" s="730"/>
      <c r="RBZ43" s="730"/>
      <c r="RCA43" s="730"/>
      <c r="RCB43" s="730"/>
      <c r="RCC43" s="730"/>
      <c r="RCD43" s="730"/>
      <c r="RCE43" s="730"/>
      <c r="RCF43" s="730"/>
      <c r="RCG43" s="730"/>
      <c r="RCH43" s="730"/>
      <c r="RCI43" s="730"/>
      <c r="RCJ43" s="730"/>
      <c r="RCK43" s="730"/>
      <c r="RCL43" s="730"/>
      <c r="RCM43" s="730"/>
      <c r="RCN43" s="730"/>
      <c r="RCO43" s="730"/>
      <c r="RCP43" s="730"/>
      <c r="RCQ43" s="730"/>
      <c r="RCR43" s="730"/>
      <c r="RCS43" s="730"/>
      <c r="RCT43" s="730"/>
      <c r="RCU43" s="730"/>
      <c r="RCV43" s="730"/>
      <c r="RCW43" s="730"/>
      <c r="RCX43" s="730"/>
      <c r="RCY43" s="730"/>
      <c r="RCZ43" s="730"/>
      <c r="RDA43" s="730"/>
      <c r="RDB43" s="730"/>
      <c r="RDC43" s="730"/>
      <c r="RDD43" s="730"/>
      <c r="RDE43" s="730"/>
      <c r="RDF43" s="730"/>
      <c r="RDG43" s="730"/>
      <c r="RDH43" s="730"/>
      <c r="RDI43" s="730"/>
      <c r="RDJ43" s="730"/>
      <c r="RDK43" s="730"/>
      <c r="RDL43" s="730"/>
      <c r="RDM43" s="730"/>
      <c r="RDN43" s="730"/>
      <c r="RDO43" s="730"/>
      <c r="RDP43" s="730"/>
      <c r="RDQ43" s="730"/>
      <c r="RDR43" s="730"/>
      <c r="RDS43" s="730"/>
      <c r="RDT43" s="730"/>
      <c r="RDU43" s="730"/>
      <c r="RDV43" s="730"/>
      <c r="RDW43" s="730"/>
      <c r="RDX43" s="730"/>
      <c r="RDY43" s="730"/>
      <c r="RDZ43" s="730"/>
      <c r="REA43" s="730"/>
      <c r="REB43" s="730"/>
      <c r="REC43" s="730"/>
      <c r="RED43" s="730"/>
      <c r="REE43" s="730"/>
      <c r="REF43" s="730"/>
      <c r="REG43" s="730"/>
      <c r="REH43" s="730"/>
      <c r="REI43" s="730"/>
      <c r="REJ43" s="730"/>
      <c r="REK43" s="730"/>
      <c r="REL43" s="730"/>
      <c r="REM43" s="730"/>
      <c r="REN43" s="730"/>
      <c r="REO43" s="730"/>
      <c r="REP43" s="730"/>
      <c r="REQ43" s="730"/>
      <c r="RER43" s="730"/>
      <c r="RES43" s="730"/>
      <c r="RET43" s="730"/>
      <c r="REU43" s="730"/>
      <c r="REV43" s="730"/>
      <c r="REW43" s="730"/>
      <c r="REX43" s="730"/>
      <c r="REY43" s="730"/>
      <c r="REZ43" s="730"/>
      <c r="RFA43" s="730"/>
      <c r="RFB43" s="730"/>
      <c r="RFC43" s="730"/>
      <c r="RFD43" s="730"/>
      <c r="RFE43" s="730"/>
      <c r="RFF43" s="730"/>
      <c r="RFG43" s="730"/>
      <c r="RFH43" s="730"/>
      <c r="RFI43" s="730"/>
      <c r="RFJ43" s="730"/>
      <c r="RFK43" s="730"/>
      <c r="RFL43" s="730"/>
      <c r="RFM43" s="730"/>
      <c r="RFN43" s="730"/>
      <c r="RFO43" s="730"/>
      <c r="RFP43" s="730"/>
      <c r="RFQ43" s="730"/>
      <c r="RFR43" s="730"/>
      <c r="RFS43" s="730"/>
      <c r="RFT43" s="730"/>
      <c r="RFU43" s="730"/>
      <c r="RFV43" s="730"/>
      <c r="RFW43" s="730"/>
      <c r="RFX43" s="730"/>
      <c r="RFY43" s="730"/>
      <c r="RFZ43" s="730"/>
      <c r="RGA43" s="730"/>
      <c r="RGB43" s="730"/>
      <c r="RGC43" s="730"/>
      <c r="RGD43" s="730"/>
      <c r="RGE43" s="730"/>
      <c r="RGF43" s="730"/>
      <c r="RGG43" s="730"/>
      <c r="RGH43" s="730"/>
      <c r="RGI43" s="730"/>
      <c r="RGJ43" s="730"/>
      <c r="RGK43" s="730"/>
      <c r="RGL43" s="730"/>
      <c r="RGM43" s="730"/>
      <c r="RGN43" s="730"/>
      <c r="RGO43" s="730"/>
      <c r="RGP43" s="730"/>
      <c r="RGQ43" s="730"/>
      <c r="RGR43" s="730"/>
      <c r="RGS43" s="730"/>
      <c r="RGT43" s="730"/>
      <c r="RGU43" s="730"/>
      <c r="RGV43" s="730"/>
      <c r="RGW43" s="730"/>
      <c r="RGX43" s="730"/>
      <c r="RGY43" s="730"/>
      <c r="RGZ43" s="730"/>
      <c r="RHA43" s="730"/>
      <c r="RHB43" s="730"/>
      <c r="RHC43" s="730"/>
      <c r="RHD43" s="730"/>
      <c r="RHE43" s="730"/>
      <c r="RHF43" s="730"/>
      <c r="RHG43" s="730"/>
      <c r="RHH43" s="730"/>
      <c r="RHI43" s="730"/>
      <c r="RHJ43" s="730"/>
      <c r="RHK43" s="730"/>
      <c r="RHL43" s="730"/>
      <c r="RHM43" s="730"/>
      <c r="RHN43" s="730"/>
      <c r="RHO43" s="730"/>
      <c r="RHP43" s="730"/>
      <c r="RHQ43" s="730"/>
      <c r="RHR43" s="730"/>
      <c r="RHS43" s="730"/>
      <c r="RHT43" s="730"/>
      <c r="RHU43" s="730"/>
      <c r="RHV43" s="730"/>
      <c r="RHW43" s="730"/>
      <c r="RHX43" s="730"/>
      <c r="RHY43" s="730"/>
      <c r="RHZ43" s="730"/>
      <c r="RIA43" s="730"/>
      <c r="RIB43" s="730"/>
      <c r="RIC43" s="730"/>
      <c r="RID43" s="730"/>
      <c r="RIE43" s="730"/>
      <c r="RIF43" s="730"/>
      <c r="RIG43" s="730"/>
      <c r="RIH43" s="730"/>
      <c r="RII43" s="730"/>
      <c r="RIJ43" s="730"/>
      <c r="RIK43" s="730"/>
      <c r="RIL43" s="730"/>
      <c r="RIM43" s="730"/>
      <c r="RIN43" s="730"/>
      <c r="RIO43" s="730"/>
      <c r="RIP43" s="730"/>
      <c r="RIQ43" s="730"/>
      <c r="RIR43" s="730"/>
      <c r="RIS43" s="730"/>
      <c r="RIT43" s="730"/>
      <c r="RIU43" s="730"/>
      <c r="RIV43" s="730"/>
      <c r="RIW43" s="730"/>
      <c r="RIX43" s="730"/>
      <c r="RIY43" s="730"/>
      <c r="RIZ43" s="730"/>
      <c r="RJA43" s="730"/>
      <c r="RJB43" s="730"/>
      <c r="RJC43" s="730"/>
      <c r="RJD43" s="730"/>
      <c r="RJE43" s="730"/>
      <c r="RJF43" s="730"/>
      <c r="RJG43" s="730"/>
      <c r="RJH43" s="730"/>
      <c r="RJI43" s="730"/>
      <c r="RJJ43" s="730"/>
      <c r="RJK43" s="730"/>
      <c r="RJL43" s="730"/>
      <c r="RJM43" s="730"/>
      <c r="RJN43" s="730"/>
      <c r="RJO43" s="730"/>
      <c r="RJP43" s="730"/>
      <c r="RJQ43" s="730"/>
      <c r="RJR43" s="730"/>
      <c r="RJS43" s="730"/>
      <c r="RJT43" s="730"/>
      <c r="RJU43" s="730"/>
      <c r="RJV43" s="730"/>
      <c r="RJW43" s="730"/>
      <c r="RJX43" s="730"/>
      <c r="RJY43" s="730"/>
      <c r="RJZ43" s="730"/>
      <c r="RKA43" s="730"/>
      <c r="RKB43" s="730"/>
      <c r="RKC43" s="730"/>
      <c r="RKD43" s="730"/>
      <c r="RKE43" s="730"/>
      <c r="RKF43" s="730"/>
      <c r="RKG43" s="730"/>
      <c r="RKH43" s="730"/>
      <c r="RKI43" s="730"/>
      <c r="RKJ43" s="730"/>
      <c r="RKK43" s="730"/>
      <c r="RKL43" s="730"/>
      <c r="RKM43" s="730"/>
      <c r="RKN43" s="730"/>
      <c r="RKO43" s="730"/>
      <c r="RKP43" s="730"/>
      <c r="RKQ43" s="730"/>
      <c r="RKR43" s="730"/>
      <c r="RKS43" s="730"/>
      <c r="RKT43" s="730"/>
      <c r="RKU43" s="730"/>
      <c r="RKV43" s="730"/>
      <c r="RKW43" s="730"/>
      <c r="RKX43" s="730"/>
      <c r="RKY43" s="730"/>
      <c r="RKZ43" s="730"/>
      <c r="RLA43" s="730"/>
      <c r="RLB43" s="730"/>
      <c r="RLC43" s="730"/>
      <c r="RLD43" s="730"/>
      <c r="RLE43" s="730"/>
      <c r="RLF43" s="730"/>
      <c r="RLG43" s="730"/>
      <c r="RLH43" s="730"/>
      <c r="RLI43" s="730"/>
      <c r="RLJ43" s="730"/>
      <c r="RLK43" s="730"/>
      <c r="RLL43" s="730"/>
      <c r="RLM43" s="730"/>
      <c r="RLN43" s="730"/>
      <c r="RLO43" s="730"/>
      <c r="RLP43" s="730"/>
      <c r="RLQ43" s="730"/>
      <c r="RLR43" s="730"/>
      <c r="RLS43" s="730"/>
      <c r="RLT43" s="730"/>
      <c r="RLU43" s="730"/>
      <c r="RLV43" s="730"/>
      <c r="RLW43" s="730"/>
      <c r="RLX43" s="730"/>
      <c r="RLY43" s="730"/>
      <c r="RLZ43" s="730"/>
      <c r="RMA43" s="730"/>
      <c r="RMB43" s="730"/>
      <c r="RMC43" s="730"/>
      <c r="RMD43" s="730"/>
      <c r="RME43" s="730"/>
      <c r="RMF43" s="730"/>
      <c r="RMG43" s="730"/>
      <c r="RMH43" s="730"/>
      <c r="RMI43" s="730"/>
      <c r="RMJ43" s="730"/>
      <c r="RMK43" s="730"/>
      <c r="RML43" s="730"/>
      <c r="RMM43" s="730"/>
      <c r="RMN43" s="730"/>
      <c r="RMO43" s="730"/>
      <c r="RMP43" s="730"/>
      <c r="RMQ43" s="730"/>
      <c r="RMR43" s="730"/>
      <c r="RMS43" s="730"/>
      <c r="RMT43" s="730"/>
      <c r="RMU43" s="730"/>
      <c r="RMV43" s="730"/>
      <c r="RMW43" s="730"/>
      <c r="RMX43" s="730"/>
      <c r="RMY43" s="730"/>
      <c r="RMZ43" s="730"/>
      <c r="RNA43" s="730"/>
      <c r="RNB43" s="730"/>
      <c r="RNC43" s="730"/>
      <c r="RND43" s="730"/>
      <c r="RNE43" s="730"/>
      <c r="RNF43" s="730"/>
      <c r="RNG43" s="730"/>
      <c r="RNH43" s="730"/>
      <c r="RNI43" s="730"/>
      <c r="RNJ43" s="730"/>
      <c r="RNK43" s="730"/>
      <c r="RNL43" s="730"/>
      <c r="RNM43" s="730"/>
      <c r="RNN43" s="730"/>
      <c r="RNO43" s="730"/>
      <c r="RNP43" s="730"/>
      <c r="RNQ43" s="730"/>
      <c r="RNR43" s="730"/>
      <c r="RNS43" s="730"/>
      <c r="RNT43" s="730"/>
      <c r="RNU43" s="730"/>
      <c r="RNV43" s="730"/>
      <c r="RNW43" s="730"/>
      <c r="RNX43" s="730"/>
      <c r="RNY43" s="730"/>
      <c r="RNZ43" s="730"/>
      <c r="ROA43" s="730"/>
      <c r="ROB43" s="730"/>
      <c r="ROC43" s="730"/>
      <c r="ROD43" s="730"/>
      <c r="ROE43" s="730"/>
      <c r="ROF43" s="730"/>
      <c r="ROG43" s="730"/>
      <c r="ROH43" s="730"/>
      <c r="ROI43" s="730"/>
      <c r="ROJ43" s="730"/>
      <c r="ROK43" s="730"/>
      <c r="ROL43" s="730"/>
      <c r="ROM43" s="730"/>
      <c r="RON43" s="730"/>
      <c r="ROO43" s="730"/>
      <c r="ROP43" s="730"/>
      <c r="ROQ43" s="730"/>
      <c r="ROR43" s="730"/>
      <c r="ROS43" s="730"/>
      <c r="ROT43" s="730"/>
      <c r="ROU43" s="730"/>
      <c r="ROV43" s="730"/>
      <c r="ROW43" s="730"/>
      <c r="ROX43" s="730"/>
      <c r="ROY43" s="730"/>
      <c r="ROZ43" s="730"/>
      <c r="RPA43" s="730"/>
      <c r="RPB43" s="730"/>
      <c r="RPC43" s="730"/>
      <c r="RPD43" s="730"/>
      <c r="RPE43" s="730"/>
      <c r="RPF43" s="730"/>
      <c r="RPG43" s="730"/>
      <c r="RPH43" s="730"/>
      <c r="RPI43" s="730"/>
      <c r="RPJ43" s="730"/>
      <c r="RPK43" s="730"/>
      <c r="RPL43" s="730"/>
      <c r="RPM43" s="730"/>
      <c r="RPN43" s="730"/>
      <c r="RPO43" s="730"/>
      <c r="RPP43" s="730"/>
      <c r="RPQ43" s="730"/>
      <c r="RPR43" s="730"/>
      <c r="RPS43" s="730"/>
      <c r="RPT43" s="730"/>
      <c r="RPU43" s="730"/>
      <c r="RPV43" s="730"/>
      <c r="RPW43" s="730"/>
      <c r="RPX43" s="730"/>
      <c r="RPY43" s="730"/>
      <c r="RPZ43" s="730"/>
      <c r="RQA43" s="730"/>
      <c r="RQB43" s="730"/>
      <c r="RQC43" s="730"/>
      <c r="RQD43" s="730"/>
      <c r="RQE43" s="730"/>
      <c r="RQF43" s="730"/>
      <c r="RQG43" s="730"/>
      <c r="RQH43" s="730"/>
      <c r="RQI43" s="730"/>
      <c r="RQJ43" s="730"/>
      <c r="RQK43" s="730"/>
      <c r="RQL43" s="730"/>
      <c r="RQM43" s="730"/>
      <c r="RQN43" s="730"/>
      <c r="RQO43" s="730"/>
      <c r="RQP43" s="730"/>
      <c r="RQQ43" s="730"/>
      <c r="RQR43" s="730"/>
      <c r="RQS43" s="730"/>
      <c r="RQT43" s="730"/>
      <c r="RQU43" s="730"/>
      <c r="RQV43" s="730"/>
      <c r="RQW43" s="730"/>
      <c r="RQX43" s="730"/>
      <c r="RQY43" s="730"/>
      <c r="RQZ43" s="730"/>
      <c r="RRA43" s="730"/>
      <c r="RRB43" s="730"/>
      <c r="RRC43" s="730"/>
      <c r="RRD43" s="730"/>
      <c r="RRE43" s="730"/>
      <c r="RRF43" s="730"/>
      <c r="RRG43" s="730"/>
      <c r="RRH43" s="730"/>
      <c r="RRI43" s="730"/>
      <c r="RRJ43" s="730"/>
      <c r="RRK43" s="730"/>
      <c r="RRL43" s="730"/>
      <c r="RRM43" s="730"/>
      <c r="RRN43" s="730"/>
      <c r="RRO43" s="730"/>
      <c r="RRP43" s="730"/>
      <c r="RRQ43" s="730"/>
      <c r="RRR43" s="730"/>
      <c r="RRS43" s="730"/>
      <c r="RRT43" s="730"/>
      <c r="RRU43" s="730"/>
      <c r="RRV43" s="730"/>
      <c r="RRW43" s="730"/>
      <c r="RRX43" s="730"/>
      <c r="RRY43" s="730"/>
      <c r="RRZ43" s="730"/>
      <c r="RSA43" s="730"/>
      <c r="RSB43" s="730"/>
      <c r="RSC43" s="730"/>
      <c r="RSD43" s="730"/>
      <c r="RSE43" s="730"/>
      <c r="RSF43" s="730"/>
      <c r="RSG43" s="730"/>
      <c r="RSH43" s="730"/>
      <c r="RSI43" s="730"/>
      <c r="RSJ43" s="730"/>
      <c r="RSK43" s="730"/>
      <c r="RSL43" s="730"/>
      <c r="RSM43" s="730"/>
      <c r="RSN43" s="730"/>
      <c r="RSO43" s="730"/>
      <c r="RSP43" s="730"/>
      <c r="RSQ43" s="730"/>
      <c r="RSR43" s="730"/>
      <c r="RSS43" s="730"/>
      <c r="RST43" s="730"/>
      <c r="RSU43" s="730"/>
      <c r="RSV43" s="730"/>
      <c r="RSW43" s="730"/>
      <c r="RSX43" s="730"/>
      <c r="RSY43" s="730"/>
      <c r="RSZ43" s="730"/>
      <c r="RTA43" s="730"/>
      <c r="RTB43" s="730"/>
      <c r="RTC43" s="730"/>
      <c r="RTD43" s="730"/>
      <c r="RTE43" s="730"/>
      <c r="RTF43" s="730"/>
      <c r="RTG43" s="730"/>
      <c r="RTH43" s="730"/>
      <c r="RTI43" s="730"/>
      <c r="RTJ43" s="730"/>
      <c r="RTK43" s="730"/>
      <c r="RTL43" s="730"/>
      <c r="RTM43" s="730"/>
      <c r="RTN43" s="730"/>
      <c r="RTO43" s="730"/>
      <c r="RTP43" s="730"/>
      <c r="RTQ43" s="730"/>
      <c r="RTR43" s="730"/>
      <c r="RTS43" s="730"/>
      <c r="RTT43" s="730"/>
      <c r="RTU43" s="730"/>
      <c r="RTV43" s="730"/>
      <c r="RTW43" s="730"/>
      <c r="RTX43" s="730"/>
      <c r="RTY43" s="730"/>
      <c r="RTZ43" s="730"/>
      <c r="RUA43" s="730"/>
      <c r="RUB43" s="730"/>
      <c r="RUC43" s="730"/>
      <c r="RUD43" s="730"/>
      <c r="RUE43" s="730"/>
      <c r="RUF43" s="730"/>
      <c r="RUG43" s="730"/>
      <c r="RUH43" s="730"/>
      <c r="RUI43" s="730"/>
      <c r="RUJ43" s="730"/>
      <c r="RUK43" s="730"/>
      <c r="RUL43" s="730"/>
      <c r="RUM43" s="730"/>
      <c r="RUN43" s="730"/>
      <c r="RUO43" s="730"/>
      <c r="RUP43" s="730"/>
      <c r="RUQ43" s="730"/>
      <c r="RUR43" s="730"/>
      <c r="RUS43" s="730"/>
      <c r="RUT43" s="730"/>
      <c r="RUU43" s="730"/>
      <c r="RUV43" s="730"/>
      <c r="RUW43" s="730"/>
      <c r="RUX43" s="730"/>
      <c r="RUY43" s="730"/>
      <c r="RUZ43" s="730"/>
      <c r="RVA43" s="730"/>
      <c r="RVB43" s="730"/>
      <c r="RVC43" s="730"/>
      <c r="RVD43" s="730"/>
      <c r="RVE43" s="730"/>
      <c r="RVF43" s="730"/>
      <c r="RVG43" s="730"/>
      <c r="RVH43" s="730"/>
      <c r="RVI43" s="730"/>
      <c r="RVJ43" s="730"/>
      <c r="RVK43" s="730"/>
      <c r="RVL43" s="730"/>
      <c r="RVM43" s="730"/>
      <c r="RVN43" s="730"/>
      <c r="RVO43" s="730"/>
      <c r="RVP43" s="730"/>
      <c r="RVQ43" s="730"/>
      <c r="RVR43" s="730"/>
      <c r="RVS43" s="730"/>
      <c r="RVT43" s="730"/>
      <c r="RVU43" s="730"/>
      <c r="RVV43" s="730"/>
      <c r="RVW43" s="730"/>
      <c r="RVX43" s="730"/>
      <c r="RVY43" s="730"/>
      <c r="RVZ43" s="730"/>
      <c r="RWA43" s="730"/>
      <c r="RWB43" s="730"/>
      <c r="RWC43" s="730"/>
      <c r="RWD43" s="730"/>
      <c r="RWE43" s="730"/>
      <c r="RWF43" s="730"/>
      <c r="RWG43" s="730"/>
      <c r="RWH43" s="730"/>
      <c r="RWI43" s="730"/>
      <c r="RWJ43" s="730"/>
      <c r="RWK43" s="730"/>
      <c r="RWL43" s="730"/>
      <c r="RWM43" s="730"/>
      <c r="RWN43" s="730"/>
      <c r="RWO43" s="730"/>
      <c r="RWP43" s="730"/>
      <c r="RWQ43" s="730"/>
      <c r="RWR43" s="730"/>
      <c r="RWS43" s="730"/>
      <c r="RWT43" s="730"/>
      <c r="RWU43" s="730"/>
      <c r="RWV43" s="730"/>
      <c r="RWW43" s="730"/>
      <c r="RWX43" s="730"/>
      <c r="RWY43" s="730"/>
      <c r="RWZ43" s="730"/>
      <c r="RXA43" s="730"/>
      <c r="RXB43" s="730"/>
      <c r="RXC43" s="730"/>
      <c r="RXD43" s="730"/>
      <c r="RXE43" s="730"/>
      <c r="RXF43" s="730"/>
      <c r="RXG43" s="730"/>
      <c r="RXH43" s="730"/>
      <c r="RXI43" s="730"/>
      <c r="RXJ43" s="730"/>
      <c r="RXK43" s="730"/>
      <c r="RXL43" s="730"/>
      <c r="RXM43" s="730"/>
      <c r="RXN43" s="730"/>
      <c r="RXO43" s="730"/>
      <c r="RXP43" s="730"/>
      <c r="RXQ43" s="730"/>
      <c r="RXR43" s="730"/>
      <c r="RXS43" s="730"/>
      <c r="RXT43" s="730"/>
      <c r="RXU43" s="730"/>
      <c r="RXV43" s="730"/>
      <c r="RXW43" s="730"/>
      <c r="RXX43" s="730"/>
      <c r="RXY43" s="730"/>
      <c r="RXZ43" s="730"/>
      <c r="RYA43" s="730"/>
      <c r="RYB43" s="730"/>
      <c r="RYC43" s="730"/>
      <c r="RYD43" s="730"/>
      <c r="RYE43" s="730"/>
      <c r="RYF43" s="730"/>
      <c r="RYG43" s="730"/>
      <c r="RYH43" s="730"/>
      <c r="RYI43" s="730"/>
      <c r="RYJ43" s="730"/>
      <c r="RYK43" s="730"/>
      <c r="RYL43" s="730"/>
      <c r="RYM43" s="730"/>
      <c r="RYN43" s="730"/>
      <c r="RYO43" s="730"/>
      <c r="RYP43" s="730"/>
      <c r="RYQ43" s="730"/>
      <c r="RYR43" s="730"/>
      <c r="RYS43" s="730"/>
      <c r="RYT43" s="730"/>
      <c r="RYU43" s="730"/>
      <c r="RYV43" s="730"/>
      <c r="RYW43" s="730"/>
      <c r="RYX43" s="730"/>
      <c r="RYY43" s="730"/>
      <c r="RYZ43" s="730"/>
      <c r="RZA43" s="730"/>
      <c r="RZB43" s="730"/>
      <c r="RZC43" s="730"/>
      <c r="RZD43" s="730"/>
      <c r="RZE43" s="730"/>
      <c r="RZF43" s="730"/>
      <c r="RZG43" s="730"/>
      <c r="RZH43" s="730"/>
      <c r="RZI43" s="730"/>
      <c r="RZJ43" s="730"/>
      <c r="RZK43" s="730"/>
      <c r="RZL43" s="730"/>
      <c r="RZM43" s="730"/>
      <c r="RZN43" s="730"/>
      <c r="RZO43" s="730"/>
      <c r="RZP43" s="730"/>
      <c r="RZQ43" s="730"/>
      <c r="RZR43" s="730"/>
      <c r="RZS43" s="730"/>
      <c r="RZT43" s="730"/>
      <c r="RZU43" s="730"/>
      <c r="RZV43" s="730"/>
      <c r="RZW43" s="730"/>
      <c r="RZX43" s="730"/>
      <c r="RZY43" s="730"/>
      <c r="RZZ43" s="730"/>
      <c r="SAA43" s="730"/>
      <c r="SAB43" s="730"/>
      <c r="SAC43" s="730"/>
      <c r="SAD43" s="730"/>
      <c r="SAE43" s="730"/>
      <c r="SAF43" s="730"/>
      <c r="SAG43" s="730"/>
      <c r="SAH43" s="730"/>
      <c r="SAI43" s="730"/>
      <c r="SAJ43" s="730"/>
      <c r="SAK43" s="730"/>
      <c r="SAL43" s="730"/>
      <c r="SAM43" s="730"/>
      <c r="SAN43" s="730"/>
      <c r="SAO43" s="730"/>
      <c r="SAP43" s="730"/>
      <c r="SAQ43" s="730"/>
      <c r="SAR43" s="730"/>
      <c r="SAS43" s="730"/>
      <c r="SAT43" s="730"/>
      <c r="SAU43" s="730"/>
      <c r="SAV43" s="730"/>
      <c r="SAW43" s="730"/>
      <c r="SAX43" s="730"/>
      <c r="SAY43" s="730"/>
      <c r="SAZ43" s="730"/>
      <c r="SBA43" s="730"/>
      <c r="SBB43" s="730"/>
      <c r="SBC43" s="730"/>
      <c r="SBD43" s="730"/>
      <c r="SBE43" s="730"/>
      <c r="SBF43" s="730"/>
      <c r="SBG43" s="730"/>
      <c r="SBH43" s="730"/>
      <c r="SBI43" s="730"/>
      <c r="SBJ43" s="730"/>
      <c r="SBK43" s="730"/>
      <c r="SBL43" s="730"/>
      <c r="SBM43" s="730"/>
      <c r="SBN43" s="730"/>
      <c r="SBO43" s="730"/>
      <c r="SBP43" s="730"/>
      <c r="SBQ43" s="730"/>
      <c r="SBR43" s="730"/>
      <c r="SBS43" s="730"/>
      <c r="SBT43" s="730"/>
      <c r="SBU43" s="730"/>
      <c r="SBV43" s="730"/>
      <c r="SBW43" s="730"/>
      <c r="SBX43" s="730"/>
      <c r="SBY43" s="730"/>
      <c r="SBZ43" s="730"/>
      <c r="SCA43" s="730"/>
      <c r="SCB43" s="730"/>
      <c r="SCC43" s="730"/>
      <c r="SCD43" s="730"/>
      <c r="SCE43" s="730"/>
      <c r="SCF43" s="730"/>
      <c r="SCG43" s="730"/>
      <c r="SCH43" s="730"/>
      <c r="SCI43" s="730"/>
      <c r="SCJ43" s="730"/>
      <c r="SCK43" s="730"/>
      <c r="SCL43" s="730"/>
      <c r="SCM43" s="730"/>
      <c r="SCN43" s="730"/>
      <c r="SCO43" s="730"/>
      <c r="SCP43" s="730"/>
      <c r="SCQ43" s="730"/>
      <c r="SCR43" s="730"/>
      <c r="SCS43" s="730"/>
      <c r="SCT43" s="730"/>
      <c r="SCU43" s="730"/>
      <c r="SCV43" s="730"/>
      <c r="SCW43" s="730"/>
      <c r="SCX43" s="730"/>
      <c r="SCY43" s="730"/>
      <c r="SCZ43" s="730"/>
      <c r="SDA43" s="730"/>
      <c r="SDB43" s="730"/>
      <c r="SDC43" s="730"/>
      <c r="SDD43" s="730"/>
      <c r="SDE43" s="730"/>
      <c r="SDF43" s="730"/>
      <c r="SDG43" s="730"/>
      <c r="SDH43" s="730"/>
      <c r="SDI43" s="730"/>
      <c r="SDJ43" s="730"/>
      <c r="SDK43" s="730"/>
      <c r="SDL43" s="730"/>
      <c r="SDM43" s="730"/>
      <c r="SDN43" s="730"/>
      <c r="SDO43" s="730"/>
      <c r="SDP43" s="730"/>
      <c r="SDQ43" s="730"/>
      <c r="SDR43" s="730"/>
      <c r="SDS43" s="730"/>
      <c r="SDT43" s="730"/>
      <c r="SDU43" s="730"/>
      <c r="SDV43" s="730"/>
      <c r="SDW43" s="730"/>
      <c r="SDX43" s="730"/>
      <c r="SDY43" s="730"/>
      <c r="SDZ43" s="730"/>
      <c r="SEA43" s="730"/>
      <c r="SEB43" s="730"/>
      <c r="SEC43" s="730"/>
      <c r="SED43" s="730"/>
      <c r="SEE43" s="730"/>
      <c r="SEF43" s="730"/>
      <c r="SEG43" s="730"/>
      <c r="SEH43" s="730"/>
      <c r="SEI43" s="730"/>
      <c r="SEJ43" s="730"/>
      <c r="SEK43" s="730"/>
      <c r="SEL43" s="730"/>
      <c r="SEM43" s="730"/>
      <c r="SEN43" s="730"/>
      <c r="SEO43" s="730"/>
      <c r="SEP43" s="730"/>
      <c r="SEQ43" s="730"/>
      <c r="SER43" s="730"/>
      <c r="SES43" s="730"/>
      <c r="SET43" s="730"/>
      <c r="SEU43" s="730"/>
      <c r="SEV43" s="730"/>
      <c r="SEW43" s="730"/>
      <c r="SEX43" s="730"/>
      <c r="SEY43" s="730"/>
      <c r="SEZ43" s="730"/>
      <c r="SFA43" s="730"/>
      <c r="SFB43" s="730"/>
      <c r="SFC43" s="730"/>
      <c r="SFD43" s="730"/>
      <c r="SFE43" s="730"/>
      <c r="SFF43" s="730"/>
      <c r="SFG43" s="730"/>
      <c r="SFH43" s="730"/>
      <c r="SFI43" s="730"/>
      <c r="SFJ43" s="730"/>
      <c r="SFK43" s="730"/>
      <c r="SFL43" s="730"/>
      <c r="SFM43" s="730"/>
      <c r="SFN43" s="730"/>
      <c r="SFO43" s="730"/>
      <c r="SFP43" s="730"/>
      <c r="SFQ43" s="730"/>
      <c r="SFR43" s="730"/>
      <c r="SFS43" s="730"/>
      <c r="SFT43" s="730"/>
      <c r="SFU43" s="730"/>
      <c r="SFV43" s="730"/>
      <c r="SFW43" s="730"/>
      <c r="SFX43" s="730"/>
      <c r="SFY43" s="730"/>
      <c r="SFZ43" s="730"/>
      <c r="SGA43" s="730"/>
      <c r="SGB43" s="730"/>
      <c r="SGC43" s="730"/>
      <c r="SGD43" s="730"/>
      <c r="SGE43" s="730"/>
      <c r="SGF43" s="730"/>
      <c r="SGG43" s="730"/>
      <c r="SGH43" s="730"/>
      <c r="SGI43" s="730"/>
      <c r="SGJ43" s="730"/>
      <c r="SGK43" s="730"/>
      <c r="SGL43" s="730"/>
      <c r="SGM43" s="730"/>
      <c r="SGN43" s="730"/>
      <c r="SGO43" s="730"/>
      <c r="SGP43" s="730"/>
      <c r="SGQ43" s="730"/>
      <c r="SGR43" s="730"/>
      <c r="SGS43" s="730"/>
      <c r="SGT43" s="730"/>
      <c r="SGU43" s="730"/>
      <c r="SGV43" s="730"/>
      <c r="SGW43" s="730"/>
      <c r="SGX43" s="730"/>
      <c r="SGY43" s="730"/>
      <c r="SGZ43" s="730"/>
      <c r="SHA43" s="730"/>
      <c r="SHB43" s="730"/>
      <c r="SHC43" s="730"/>
      <c r="SHD43" s="730"/>
      <c r="SHE43" s="730"/>
      <c r="SHF43" s="730"/>
      <c r="SHG43" s="730"/>
      <c r="SHH43" s="730"/>
      <c r="SHI43" s="730"/>
      <c r="SHJ43" s="730"/>
      <c r="SHK43" s="730"/>
      <c r="SHL43" s="730"/>
      <c r="SHM43" s="730"/>
      <c r="SHN43" s="730"/>
      <c r="SHO43" s="730"/>
      <c r="SHP43" s="730"/>
      <c r="SHQ43" s="730"/>
      <c r="SHR43" s="730"/>
      <c r="SHS43" s="730"/>
      <c r="SHT43" s="730"/>
      <c r="SHU43" s="730"/>
      <c r="SHV43" s="730"/>
      <c r="SHW43" s="730"/>
      <c r="SHX43" s="730"/>
      <c r="SHY43" s="730"/>
      <c r="SHZ43" s="730"/>
      <c r="SIA43" s="730"/>
      <c r="SIB43" s="730"/>
      <c r="SIC43" s="730"/>
      <c r="SID43" s="730"/>
      <c r="SIE43" s="730"/>
      <c r="SIF43" s="730"/>
      <c r="SIG43" s="730"/>
      <c r="SIH43" s="730"/>
      <c r="SII43" s="730"/>
      <c r="SIJ43" s="730"/>
      <c r="SIK43" s="730"/>
      <c r="SIL43" s="730"/>
      <c r="SIM43" s="730"/>
      <c r="SIN43" s="730"/>
      <c r="SIO43" s="730"/>
      <c r="SIP43" s="730"/>
      <c r="SIQ43" s="730"/>
      <c r="SIR43" s="730"/>
      <c r="SIS43" s="730"/>
      <c r="SIT43" s="730"/>
      <c r="SIU43" s="730"/>
      <c r="SIV43" s="730"/>
      <c r="SIW43" s="730"/>
      <c r="SIX43" s="730"/>
      <c r="SIY43" s="730"/>
      <c r="SIZ43" s="730"/>
      <c r="SJA43" s="730"/>
      <c r="SJB43" s="730"/>
      <c r="SJC43" s="730"/>
      <c r="SJD43" s="730"/>
      <c r="SJE43" s="730"/>
      <c r="SJF43" s="730"/>
      <c r="SJG43" s="730"/>
      <c r="SJH43" s="730"/>
      <c r="SJI43" s="730"/>
      <c r="SJJ43" s="730"/>
      <c r="SJK43" s="730"/>
      <c r="SJL43" s="730"/>
      <c r="SJM43" s="730"/>
      <c r="SJN43" s="730"/>
      <c r="SJO43" s="730"/>
      <c r="SJP43" s="730"/>
      <c r="SJQ43" s="730"/>
      <c r="SJR43" s="730"/>
      <c r="SJS43" s="730"/>
      <c r="SJT43" s="730"/>
      <c r="SJU43" s="730"/>
      <c r="SJV43" s="730"/>
      <c r="SJW43" s="730"/>
      <c r="SJX43" s="730"/>
      <c r="SJY43" s="730"/>
      <c r="SJZ43" s="730"/>
      <c r="SKA43" s="730"/>
      <c r="SKB43" s="730"/>
      <c r="SKC43" s="730"/>
      <c r="SKD43" s="730"/>
      <c r="SKE43" s="730"/>
      <c r="SKF43" s="730"/>
      <c r="SKG43" s="730"/>
      <c r="SKH43" s="730"/>
      <c r="SKI43" s="730"/>
      <c r="SKJ43" s="730"/>
      <c r="SKK43" s="730"/>
      <c r="SKL43" s="730"/>
      <c r="SKM43" s="730"/>
      <c r="SKN43" s="730"/>
      <c r="SKO43" s="730"/>
      <c r="SKP43" s="730"/>
      <c r="SKQ43" s="730"/>
      <c r="SKR43" s="730"/>
      <c r="SKS43" s="730"/>
      <c r="SKT43" s="730"/>
      <c r="SKU43" s="730"/>
      <c r="SKV43" s="730"/>
      <c r="SKW43" s="730"/>
      <c r="SKX43" s="730"/>
      <c r="SKY43" s="730"/>
      <c r="SKZ43" s="730"/>
      <c r="SLA43" s="730"/>
      <c r="SLB43" s="730"/>
      <c r="SLC43" s="730"/>
      <c r="SLD43" s="730"/>
      <c r="SLE43" s="730"/>
      <c r="SLF43" s="730"/>
      <c r="SLG43" s="730"/>
      <c r="SLH43" s="730"/>
      <c r="SLI43" s="730"/>
      <c r="SLJ43" s="730"/>
      <c r="SLK43" s="730"/>
      <c r="SLL43" s="730"/>
      <c r="SLM43" s="730"/>
      <c r="SLN43" s="730"/>
      <c r="SLO43" s="730"/>
      <c r="SLP43" s="730"/>
      <c r="SLQ43" s="730"/>
      <c r="SLR43" s="730"/>
      <c r="SLS43" s="730"/>
      <c r="SLT43" s="730"/>
      <c r="SLU43" s="730"/>
      <c r="SLV43" s="730"/>
      <c r="SLW43" s="730"/>
      <c r="SLX43" s="730"/>
      <c r="SLY43" s="730"/>
      <c r="SLZ43" s="730"/>
      <c r="SMA43" s="730"/>
      <c r="SMB43" s="730"/>
      <c r="SMC43" s="730"/>
      <c r="SMD43" s="730"/>
      <c r="SME43" s="730"/>
      <c r="SMF43" s="730"/>
      <c r="SMG43" s="730"/>
      <c r="SMH43" s="730"/>
      <c r="SMI43" s="730"/>
      <c r="SMJ43" s="730"/>
      <c r="SMK43" s="730"/>
      <c r="SML43" s="730"/>
      <c r="SMM43" s="730"/>
      <c r="SMN43" s="730"/>
      <c r="SMO43" s="730"/>
      <c r="SMP43" s="730"/>
      <c r="SMQ43" s="730"/>
      <c r="SMR43" s="730"/>
      <c r="SMS43" s="730"/>
      <c r="SMT43" s="730"/>
      <c r="SMU43" s="730"/>
      <c r="SMV43" s="730"/>
      <c r="SMW43" s="730"/>
      <c r="SMX43" s="730"/>
      <c r="SMY43" s="730"/>
      <c r="SMZ43" s="730"/>
      <c r="SNA43" s="730"/>
      <c r="SNB43" s="730"/>
      <c r="SNC43" s="730"/>
      <c r="SND43" s="730"/>
      <c r="SNE43" s="730"/>
      <c r="SNF43" s="730"/>
      <c r="SNG43" s="730"/>
      <c r="SNH43" s="730"/>
      <c r="SNI43" s="730"/>
      <c r="SNJ43" s="730"/>
      <c r="SNK43" s="730"/>
      <c r="SNL43" s="730"/>
      <c r="SNM43" s="730"/>
      <c r="SNN43" s="730"/>
      <c r="SNO43" s="730"/>
      <c r="SNP43" s="730"/>
      <c r="SNQ43" s="730"/>
      <c r="SNR43" s="730"/>
      <c r="SNS43" s="730"/>
      <c r="SNT43" s="730"/>
      <c r="SNU43" s="730"/>
      <c r="SNV43" s="730"/>
      <c r="SNW43" s="730"/>
      <c r="SNX43" s="730"/>
      <c r="SNY43" s="730"/>
      <c r="SNZ43" s="730"/>
      <c r="SOA43" s="730"/>
      <c r="SOB43" s="730"/>
      <c r="SOC43" s="730"/>
      <c r="SOD43" s="730"/>
      <c r="SOE43" s="730"/>
      <c r="SOF43" s="730"/>
      <c r="SOG43" s="730"/>
      <c r="SOH43" s="730"/>
      <c r="SOI43" s="730"/>
      <c r="SOJ43" s="730"/>
      <c r="SOK43" s="730"/>
      <c r="SOL43" s="730"/>
      <c r="SOM43" s="730"/>
      <c r="SON43" s="730"/>
      <c r="SOO43" s="730"/>
      <c r="SOP43" s="730"/>
      <c r="SOQ43" s="730"/>
      <c r="SOR43" s="730"/>
      <c r="SOS43" s="730"/>
      <c r="SOT43" s="730"/>
      <c r="SOU43" s="730"/>
      <c r="SOV43" s="730"/>
      <c r="SOW43" s="730"/>
      <c r="SOX43" s="730"/>
      <c r="SOY43" s="730"/>
      <c r="SOZ43" s="730"/>
      <c r="SPA43" s="730"/>
      <c r="SPB43" s="730"/>
      <c r="SPC43" s="730"/>
      <c r="SPD43" s="730"/>
      <c r="SPE43" s="730"/>
      <c r="SPF43" s="730"/>
      <c r="SPG43" s="730"/>
      <c r="SPH43" s="730"/>
      <c r="SPI43" s="730"/>
      <c r="SPJ43" s="730"/>
      <c r="SPK43" s="730"/>
      <c r="SPL43" s="730"/>
      <c r="SPM43" s="730"/>
      <c r="SPN43" s="730"/>
      <c r="SPO43" s="730"/>
      <c r="SPP43" s="730"/>
      <c r="SPQ43" s="730"/>
      <c r="SPR43" s="730"/>
      <c r="SPS43" s="730"/>
      <c r="SPT43" s="730"/>
      <c r="SPU43" s="730"/>
      <c r="SPV43" s="730"/>
      <c r="SPW43" s="730"/>
      <c r="SPX43" s="730"/>
      <c r="SPY43" s="730"/>
      <c r="SPZ43" s="730"/>
      <c r="SQA43" s="730"/>
      <c r="SQB43" s="730"/>
      <c r="SQC43" s="730"/>
      <c r="SQD43" s="730"/>
      <c r="SQE43" s="730"/>
      <c r="SQF43" s="730"/>
      <c r="SQG43" s="730"/>
      <c r="SQH43" s="730"/>
      <c r="SQI43" s="730"/>
      <c r="SQJ43" s="730"/>
      <c r="SQK43" s="730"/>
      <c r="SQL43" s="730"/>
      <c r="SQM43" s="730"/>
      <c r="SQN43" s="730"/>
      <c r="SQO43" s="730"/>
      <c r="SQP43" s="730"/>
      <c r="SQQ43" s="730"/>
      <c r="SQR43" s="730"/>
      <c r="SQS43" s="730"/>
      <c r="SQT43" s="730"/>
      <c r="SQU43" s="730"/>
      <c r="SQV43" s="730"/>
      <c r="SQW43" s="730"/>
      <c r="SQX43" s="730"/>
      <c r="SQY43" s="730"/>
      <c r="SQZ43" s="730"/>
      <c r="SRA43" s="730"/>
      <c r="SRB43" s="730"/>
      <c r="SRC43" s="730"/>
      <c r="SRD43" s="730"/>
      <c r="SRE43" s="730"/>
      <c r="SRF43" s="730"/>
      <c r="SRG43" s="730"/>
      <c r="SRH43" s="730"/>
      <c r="SRI43" s="730"/>
      <c r="SRJ43" s="730"/>
      <c r="SRK43" s="730"/>
      <c r="SRL43" s="730"/>
      <c r="SRM43" s="730"/>
      <c r="SRN43" s="730"/>
      <c r="SRO43" s="730"/>
      <c r="SRP43" s="730"/>
      <c r="SRQ43" s="730"/>
      <c r="SRR43" s="730"/>
      <c r="SRS43" s="730"/>
      <c r="SRT43" s="730"/>
      <c r="SRU43" s="730"/>
      <c r="SRV43" s="730"/>
      <c r="SRW43" s="730"/>
      <c r="SRX43" s="730"/>
      <c r="SRY43" s="730"/>
      <c r="SRZ43" s="730"/>
      <c r="SSA43" s="730"/>
      <c r="SSB43" s="730"/>
      <c r="SSC43" s="730"/>
      <c r="SSD43" s="730"/>
      <c r="SSE43" s="730"/>
      <c r="SSF43" s="730"/>
      <c r="SSG43" s="730"/>
      <c r="SSH43" s="730"/>
      <c r="SSI43" s="730"/>
      <c r="SSJ43" s="730"/>
      <c r="SSK43" s="730"/>
      <c r="SSL43" s="730"/>
      <c r="SSM43" s="730"/>
      <c r="SSN43" s="730"/>
      <c r="SSO43" s="730"/>
      <c r="SSP43" s="730"/>
      <c r="SSQ43" s="730"/>
      <c r="SSR43" s="730"/>
      <c r="SSS43" s="730"/>
      <c r="SST43" s="730"/>
      <c r="SSU43" s="730"/>
      <c r="SSV43" s="730"/>
      <c r="SSW43" s="730"/>
      <c r="SSX43" s="730"/>
      <c r="SSY43" s="730"/>
      <c r="SSZ43" s="730"/>
      <c r="STA43" s="730"/>
      <c r="STB43" s="730"/>
      <c r="STC43" s="730"/>
      <c r="STD43" s="730"/>
      <c r="STE43" s="730"/>
      <c r="STF43" s="730"/>
      <c r="STG43" s="730"/>
      <c r="STH43" s="730"/>
      <c r="STI43" s="730"/>
      <c r="STJ43" s="730"/>
      <c r="STK43" s="730"/>
      <c r="STL43" s="730"/>
      <c r="STM43" s="730"/>
      <c r="STN43" s="730"/>
      <c r="STO43" s="730"/>
      <c r="STP43" s="730"/>
      <c r="STQ43" s="730"/>
      <c r="STR43" s="730"/>
      <c r="STS43" s="730"/>
      <c r="STT43" s="730"/>
      <c r="STU43" s="730"/>
      <c r="STV43" s="730"/>
      <c r="STW43" s="730"/>
      <c r="STX43" s="730"/>
      <c r="STY43" s="730"/>
      <c r="STZ43" s="730"/>
      <c r="SUA43" s="730"/>
      <c r="SUB43" s="730"/>
      <c r="SUC43" s="730"/>
      <c r="SUD43" s="730"/>
      <c r="SUE43" s="730"/>
      <c r="SUF43" s="730"/>
      <c r="SUG43" s="730"/>
      <c r="SUH43" s="730"/>
      <c r="SUI43" s="730"/>
      <c r="SUJ43" s="730"/>
      <c r="SUK43" s="730"/>
      <c r="SUL43" s="730"/>
      <c r="SUM43" s="730"/>
      <c r="SUN43" s="730"/>
      <c r="SUO43" s="730"/>
      <c r="SUP43" s="730"/>
      <c r="SUQ43" s="730"/>
      <c r="SUR43" s="730"/>
      <c r="SUS43" s="730"/>
      <c r="SUT43" s="730"/>
      <c r="SUU43" s="730"/>
      <c r="SUV43" s="730"/>
      <c r="SUW43" s="730"/>
      <c r="SUX43" s="730"/>
      <c r="SUY43" s="730"/>
      <c r="SUZ43" s="730"/>
      <c r="SVA43" s="730"/>
      <c r="SVB43" s="730"/>
      <c r="SVC43" s="730"/>
      <c r="SVD43" s="730"/>
      <c r="SVE43" s="730"/>
      <c r="SVF43" s="730"/>
      <c r="SVG43" s="730"/>
      <c r="SVH43" s="730"/>
      <c r="SVI43" s="730"/>
      <c r="SVJ43" s="730"/>
      <c r="SVK43" s="730"/>
      <c r="SVL43" s="730"/>
      <c r="SVM43" s="730"/>
      <c r="SVN43" s="730"/>
      <c r="SVO43" s="730"/>
      <c r="SVP43" s="730"/>
      <c r="SVQ43" s="730"/>
      <c r="SVR43" s="730"/>
      <c r="SVS43" s="730"/>
      <c r="SVT43" s="730"/>
      <c r="SVU43" s="730"/>
      <c r="SVV43" s="730"/>
      <c r="SVW43" s="730"/>
      <c r="SVX43" s="730"/>
      <c r="SVY43" s="730"/>
      <c r="SVZ43" s="730"/>
      <c r="SWA43" s="730"/>
      <c r="SWB43" s="730"/>
      <c r="SWC43" s="730"/>
      <c r="SWD43" s="730"/>
      <c r="SWE43" s="730"/>
      <c r="SWF43" s="730"/>
      <c r="SWG43" s="730"/>
      <c r="SWH43" s="730"/>
      <c r="SWI43" s="730"/>
      <c r="SWJ43" s="730"/>
      <c r="SWK43" s="730"/>
      <c r="SWL43" s="730"/>
      <c r="SWM43" s="730"/>
      <c r="SWN43" s="730"/>
      <c r="SWO43" s="730"/>
      <c r="SWP43" s="730"/>
      <c r="SWQ43" s="730"/>
      <c r="SWR43" s="730"/>
      <c r="SWS43" s="730"/>
      <c r="SWT43" s="730"/>
      <c r="SWU43" s="730"/>
      <c r="SWV43" s="730"/>
      <c r="SWW43" s="730"/>
      <c r="SWX43" s="730"/>
      <c r="SWY43" s="730"/>
      <c r="SWZ43" s="730"/>
      <c r="SXA43" s="730"/>
      <c r="SXB43" s="730"/>
      <c r="SXC43" s="730"/>
      <c r="SXD43" s="730"/>
      <c r="SXE43" s="730"/>
      <c r="SXF43" s="730"/>
      <c r="SXG43" s="730"/>
      <c r="SXH43" s="730"/>
      <c r="SXI43" s="730"/>
      <c r="SXJ43" s="730"/>
      <c r="SXK43" s="730"/>
      <c r="SXL43" s="730"/>
      <c r="SXM43" s="730"/>
      <c r="SXN43" s="730"/>
      <c r="SXO43" s="730"/>
      <c r="SXP43" s="730"/>
      <c r="SXQ43" s="730"/>
      <c r="SXR43" s="730"/>
      <c r="SXS43" s="730"/>
      <c r="SXT43" s="730"/>
      <c r="SXU43" s="730"/>
      <c r="SXV43" s="730"/>
      <c r="SXW43" s="730"/>
      <c r="SXX43" s="730"/>
      <c r="SXY43" s="730"/>
      <c r="SXZ43" s="730"/>
      <c r="SYA43" s="730"/>
      <c r="SYB43" s="730"/>
      <c r="SYC43" s="730"/>
      <c r="SYD43" s="730"/>
      <c r="SYE43" s="730"/>
      <c r="SYF43" s="730"/>
      <c r="SYG43" s="730"/>
      <c r="SYH43" s="730"/>
      <c r="SYI43" s="730"/>
      <c r="SYJ43" s="730"/>
      <c r="SYK43" s="730"/>
      <c r="SYL43" s="730"/>
      <c r="SYM43" s="730"/>
      <c r="SYN43" s="730"/>
      <c r="SYO43" s="730"/>
      <c r="SYP43" s="730"/>
      <c r="SYQ43" s="730"/>
      <c r="SYR43" s="730"/>
      <c r="SYS43" s="730"/>
      <c r="SYT43" s="730"/>
      <c r="SYU43" s="730"/>
      <c r="SYV43" s="730"/>
      <c r="SYW43" s="730"/>
      <c r="SYX43" s="730"/>
      <c r="SYY43" s="730"/>
      <c r="SYZ43" s="730"/>
      <c r="SZA43" s="730"/>
      <c r="SZB43" s="730"/>
      <c r="SZC43" s="730"/>
      <c r="SZD43" s="730"/>
      <c r="SZE43" s="730"/>
      <c r="SZF43" s="730"/>
      <c r="SZG43" s="730"/>
      <c r="SZH43" s="730"/>
      <c r="SZI43" s="730"/>
      <c r="SZJ43" s="730"/>
      <c r="SZK43" s="730"/>
      <c r="SZL43" s="730"/>
      <c r="SZM43" s="730"/>
      <c r="SZN43" s="730"/>
      <c r="SZO43" s="730"/>
      <c r="SZP43" s="730"/>
      <c r="SZQ43" s="730"/>
      <c r="SZR43" s="730"/>
      <c r="SZS43" s="730"/>
      <c r="SZT43" s="730"/>
      <c r="SZU43" s="730"/>
      <c r="SZV43" s="730"/>
      <c r="SZW43" s="730"/>
      <c r="SZX43" s="730"/>
      <c r="SZY43" s="730"/>
      <c r="SZZ43" s="730"/>
      <c r="TAA43" s="730"/>
      <c r="TAB43" s="730"/>
      <c r="TAC43" s="730"/>
      <c r="TAD43" s="730"/>
      <c r="TAE43" s="730"/>
      <c r="TAF43" s="730"/>
      <c r="TAG43" s="730"/>
      <c r="TAH43" s="730"/>
      <c r="TAI43" s="730"/>
      <c r="TAJ43" s="730"/>
      <c r="TAK43" s="730"/>
      <c r="TAL43" s="730"/>
      <c r="TAM43" s="730"/>
      <c r="TAN43" s="730"/>
      <c r="TAO43" s="730"/>
      <c r="TAP43" s="730"/>
      <c r="TAQ43" s="730"/>
      <c r="TAR43" s="730"/>
      <c r="TAS43" s="730"/>
      <c r="TAT43" s="730"/>
      <c r="TAU43" s="730"/>
      <c r="TAV43" s="730"/>
      <c r="TAW43" s="730"/>
      <c r="TAX43" s="730"/>
      <c r="TAY43" s="730"/>
      <c r="TAZ43" s="730"/>
      <c r="TBA43" s="730"/>
      <c r="TBB43" s="730"/>
      <c r="TBC43" s="730"/>
      <c r="TBD43" s="730"/>
      <c r="TBE43" s="730"/>
      <c r="TBF43" s="730"/>
      <c r="TBG43" s="730"/>
      <c r="TBH43" s="730"/>
      <c r="TBI43" s="730"/>
      <c r="TBJ43" s="730"/>
      <c r="TBK43" s="730"/>
      <c r="TBL43" s="730"/>
      <c r="TBM43" s="730"/>
      <c r="TBN43" s="730"/>
      <c r="TBO43" s="730"/>
      <c r="TBP43" s="730"/>
      <c r="TBQ43" s="730"/>
      <c r="TBR43" s="730"/>
      <c r="TBS43" s="730"/>
      <c r="TBT43" s="730"/>
      <c r="TBU43" s="730"/>
      <c r="TBV43" s="730"/>
      <c r="TBW43" s="730"/>
      <c r="TBX43" s="730"/>
      <c r="TBY43" s="730"/>
      <c r="TBZ43" s="730"/>
      <c r="TCA43" s="730"/>
      <c r="TCB43" s="730"/>
      <c r="TCC43" s="730"/>
      <c r="TCD43" s="730"/>
      <c r="TCE43" s="730"/>
      <c r="TCF43" s="730"/>
      <c r="TCG43" s="730"/>
      <c r="TCH43" s="730"/>
      <c r="TCI43" s="730"/>
      <c r="TCJ43" s="730"/>
      <c r="TCK43" s="730"/>
      <c r="TCL43" s="730"/>
      <c r="TCM43" s="730"/>
      <c r="TCN43" s="730"/>
      <c r="TCO43" s="730"/>
      <c r="TCP43" s="730"/>
      <c r="TCQ43" s="730"/>
      <c r="TCR43" s="730"/>
      <c r="TCS43" s="730"/>
      <c r="TCT43" s="730"/>
      <c r="TCU43" s="730"/>
      <c r="TCV43" s="730"/>
      <c r="TCW43" s="730"/>
      <c r="TCX43" s="730"/>
      <c r="TCY43" s="730"/>
      <c r="TCZ43" s="730"/>
      <c r="TDA43" s="730"/>
      <c r="TDB43" s="730"/>
      <c r="TDC43" s="730"/>
      <c r="TDD43" s="730"/>
      <c r="TDE43" s="730"/>
      <c r="TDF43" s="730"/>
      <c r="TDG43" s="730"/>
      <c r="TDH43" s="730"/>
      <c r="TDI43" s="730"/>
      <c r="TDJ43" s="730"/>
      <c r="TDK43" s="730"/>
      <c r="TDL43" s="730"/>
      <c r="TDM43" s="730"/>
      <c r="TDN43" s="730"/>
      <c r="TDO43" s="730"/>
      <c r="TDP43" s="730"/>
      <c r="TDQ43" s="730"/>
      <c r="TDR43" s="730"/>
      <c r="TDS43" s="730"/>
      <c r="TDT43" s="730"/>
      <c r="TDU43" s="730"/>
      <c r="TDV43" s="730"/>
      <c r="TDW43" s="730"/>
      <c r="TDX43" s="730"/>
      <c r="TDY43" s="730"/>
      <c r="TDZ43" s="730"/>
      <c r="TEA43" s="730"/>
      <c r="TEB43" s="730"/>
      <c r="TEC43" s="730"/>
      <c r="TED43" s="730"/>
      <c r="TEE43" s="730"/>
      <c r="TEF43" s="730"/>
      <c r="TEG43" s="730"/>
      <c r="TEH43" s="730"/>
      <c r="TEI43" s="730"/>
      <c r="TEJ43" s="730"/>
      <c r="TEK43" s="730"/>
      <c r="TEL43" s="730"/>
      <c r="TEM43" s="730"/>
      <c r="TEN43" s="730"/>
      <c r="TEO43" s="730"/>
      <c r="TEP43" s="730"/>
      <c r="TEQ43" s="730"/>
      <c r="TER43" s="730"/>
      <c r="TES43" s="730"/>
      <c r="TET43" s="730"/>
      <c r="TEU43" s="730"/>
      <c r="TEV43" s="730"/>
      <c r="TEW43" s="730"/>
      <c r="TEX43" s="730"/>
      <c r="TEY43" s="730"/>
      <c r="TEZ43" s="730"/>
      <c r="TFA43" s="730"/>
      <c r="TFB43" s="730"/>
      <c r="TFC43" s="730"/>
      <c r="TFD43" s="730"/>
      <c r="TFE43" s="730"/>
      <c r="TFF43" s="730"/>
      <c r="TFG43" s="730"/>
      <c r="TFH43" s="730"/>
      <c r="TFI43" s="730"/>
      <c r="TFJ43" s="730"/>
      <c r="TFK43" s="730"/>
      <c r="TFL43" s="730"/>
      <c r="TFM43" s="730"/>
      <c r="TFN43" s="730"/>
      <c r="TFO43" s="730"/>
      <c r="TFP43" s="730"/>
      <c r="TFQ43" s="730"/>
      <c r="TFR43" s="730"/>
      <c r="TFS43" s="730"/>
      <c r="TFT43" s="730"/>
      <c r="TFU43" s="730"/>
      <c r="TFV43" s="730"/>
      <c r="TFW43" s="730"/>
      <c r="TFX43" s="730"/>
      <c r="TFY43" s="730"/>
      <c r="TFZ43" s="730"/>
      <c r="TGA43" s="730"/>
      <c r="TGB43" s="730"/>
      <c r="TGC43" s="730"/>
      <c r="TGD43" s="730"/>
      <c r="TGE43" s="730"/>
      <c r="TGF43" s="730"/>
      <c r="TGG43" s="730"/>
      <c r="TGH43" s="730"/>
      <c r="TGI43" s="730"/>
      <c r="TGJ43" s="730"/>
      <c r="TGK43" s="730"/>
      <c r="TGL43" s="730"/>
      <c r="TGM43" s="730"/>
      <c r="TGN43" s="730"/>
      <c r="TGO43" s="730"/>
      <c r="TGP43" s="730"/>
      <c r="TGQ43" s="730"/>
      <c r="TGR43" s="730"/>
      <c r="TGS43" s="730"/>
      <c r="TGT43" s="730"/>
      <c r="TGU43" s="730"/>
      <c r="TGV43" s="730"/>
      <c r="TGW43" s="730"/>
      <c r="TGX43" s="730"/>
      <c r="TGY43" s="730"/>
      <c r="TGZ43" s="730"/>
      <c r="THA43" s="730"/>
      <c r="THB43" s="730"/>
      <c r="THC43" s="730"/>
      <c r="THD43" s="730"/>
      <c r="THE43" s="730"/>
      <c r="THF43" s="730"/>
      <c r="THG43" s="730"/>
      <c r="THH43" s="730"/>
      <c r="THI43" s="730"/>
      <c r="THJ43" s="730"/>
      <c r="THK43" s="730"/>
      <c r="THL43" s="730"/>
      <c r="THM43" s="730"/>
      <c r="THN43" s="730"/>
      <c r="THO43" s="730"/>
      <c r="THP43" s="730"/>
      <c r="THQ43" s="730"/>
      <c r="THR43" s="730"/>
      <c r="THS43" s="730"/>
      <c r="THT43" s="730"/>
      <c r="THU43" s="730"/>
      <c r="THV43" s="730"/>
      <c r="THW43" s="730"/>
      <c r="THX43" s="730"/>
      <c r="THY43" s="730"/>
      <c r="THZ43" s="730"/>
      <c r="TIA43" s="730"/>
      <c r="TIB43" s="730"/>
      <c r="TIC43" s="730"/>
      <c r="TID43" s="730"/>
      <c r="TIE43" s="730"/>
      <c r="TIF43" s="730"/>
      <c r="TIG43" s="730"/>
      <c r="TIH43" s="730"/>
      <c r="TII43" s="730"/>
      <c r="TIJ43" s="730"/>
      <c r="TIK43" s="730"/>
      <c r="TIL43" s="730"/>
      <c r="TIM43" s="730"/>
      <c r="TIN43" s="730"/>
      <c r="TIO43" s="730"/>
      <c r="TIP43" s="730"/>
      <c r="TIQ43" s="730"/>
      <c r="TIR43" s="730"/>
      <c r="TIS43" s="730"/>
      <c r="TIT43" s="730"/>
      <c r="TIU43" s="730"/>
      <c r="TIV43" s="730"/>
      <c r="TIW43" s="730"/>
      <c r="TIX43" s="730"/>
      <c r="TIY43" s="730"/>
      <c r="TIZ43" s="730"/>
      <c r="TJA43" s="730"/>
      <c r="TJB43" s="730"/>
      <c r="TJC43" s="730"/>
      <c r="TJD43" s="730"/>
      <c r="TJE43" s="730"/>
      <c r="TJF43" s="730"/>
      <c r="TJG43" s="730"/>
      <c r="TJH43" s="730"/>
      <c r="TJI43" s="730"/>
      <c r="TJJ43" s="730"/>
      <c r="TJK43" s="730"/>
      <c r="TJL43" s="730"/>
      <c r="TJM43" s="730"/>
      <c r="TJN43" s="730"/>
      <c r="TJO43" s="730"/>
      <c r="TJP43" s="730"/>
      <c r="TJQ43" s="730"/>
      <c r="TJR43" s="730"/>
      <c r="TJS43" s="730"/>
      <c r="TJT43" s="730"/>
      <c r="TJU43" s="730"/>
      <c r="TJV43" s="730"/>
      <c r="TJW43" s="730"/>
      <c r="TJX43" s="730"/>
      <c r="TJY43" s="730"/>
      <c r="TJZ43" s="730"/>
      <c r="TKA43" s="730"/>
      <c r="TKB43" s="730"/>
      <c r="TKC43" s="730"/>
      <c r="TKD43" s="730"/>
      <c r="TKE43" s="730"/>
      <c r="TKF43" s="730"/>
      <c r="TKG43" s="730"/>
      <c r="TKH43" s="730"/>
      <c r="TKI43" s="730"/>
      <c r="TKJ43" s="730"/>
      <c r="TKK43" s="730"/>
      <c r="TKL43" s="730"/>
      <c r="TKM43" s="730"/>
      <c r="TKN43" s="730"/>
      <c r="TKO43" s="730"/>
      <c r="TKP43" s="730"/>
      <c r="TKQ43" s="730"/>
      <c r="TKR43" s="730"/>
      <c r="TKS43" s="730"/>
      <c r="TKT43" s="730"/>
      <c r="TKU43" s="730"/>
      <c r="TKV43" s="730"/>
      <c r="TKW43" s="730"/>
      <c r="TKX43" s="730"/>
      <c r="TKY43" s="730"/>
      <c r="TKZ43" s="730"/>
      <c r="TLA43" s="730"/>
      <c r="TLB43" s="730"/>
      <c r="TLC43" s="730"/>
      <c r="TLD43" s="730"/>
      <c r="TLE43" s="730"/>
      <c r="TLF43" s="730"/>
      <c r="TLG43" s="730"/>
      <c r="TLH43" s="730"/>
      <c r="TLI43" s="730"/>
      <c r="TLJ43" s="730"/>
      <c r="TLK43" s="730"/>
      <c r="TLL43" s="730"/>
      <c r="TLM43" s="730"/>
      <c r="TLN43" s="730"/>
      <c r="TLO43" s="730"/>
      <c r="TLP43" s="730"/>
      <c r="TLQ43" s="730"/>
      <c r="TLR43" s="730"/>
      <c r="TLS43" s="730"/>
      <c r="TLT43" s="730"/>
      <c r="TLU43" s="730"/>
      <c r="TLV43" s="730"/>
      <c r="TLW43" s="730"/>
      <c r="TLX43" s="730"/>
      <c r="TLY43" s="730"/>
      <c r="TLZ43" s="730"/>
      <c r="TMA43" s="730"/>
      <c r="TMB43" s="730"/>
      <c r="TMC43" s="730"/>
      <c r="TMD43" s="730"/>
      <c r="TME43" s="730"/>
      <c r="TMF43" s="730"/>
      <c r="TMG43" s="730"/>
      <c r="TMH43" s="730"/>
      <c r="TMI43" s="730"/>
      <c r="TMJ43" s="730"/>
      <c r="TMK43" s="730"/>
      <c r="TML43" s="730"/>
      <c r="TMM43" s="730"/>
      <c r="TMN43" s="730"/>
      <c r="TMO43" s="730"/>
      <c r="TMP43" s="730"/>
      <c r="TMQ43" s="730"/>
      <c r="TMR43" s="730"/>
      <c r="TMS43" s="730"/>
      <c r="TMT43" s="730"/>
      <c r="TMU43" s="730"/>
      <c r="TMV43" s="730"/>
      <c r="TMW43" s="730"/>
      <c r="TMX43" s="730"/>
      <c r="TMY43" s="730"/>
      <c r="TMZ43" s="730"/>
      <c r="TNA43" s="730"/>
      <c r="TNB43" s="730"/>
      <c r="TNC43" s="730"/>
      <c r="TND43" s="730"/>
      <c r="TNE43" s="730"/>
      <c r="TNF43" s="730"/>
      <c r="TNG43" s="730"/>
      <c r="TNH43" s="730"/>
      <c r="TNI43" s="730"/>
      <c r="TNJ43" s="730"/>
      <c r="TNK43" s="730"/>
      <c r="TNL43" s="730"/>
      <c r="TNM43" s="730"/>
      <c r="TNN43" s="730"/>
      <c r="TNO43" s="730"/>
      <c r="TNP43" s="730"/>
      <c r="TNQ43" s="730"/>
      <c r="TNR43" s="730"/>
      <c r="TNS43" s="730"/>
      <c r="TNT43" s="730"/>
      <c r="TNU43" s="730"/>
      <c r="TNV43" s="730"/>
      <c r="TNW43" s="730"/>
      <c r="TNX43" s="730"/>
      <c r="TNY43" s="730"/>
      <c r="TNZ43" s="730"/>
      <c r="TOA43" s="730"/>
      <c r="TOB43" s="730"/>
      <c r="TOC43" s="730"/>
      <c r="TOD43" s="730"/>
      <c r="TOE43" s="730"/>
      <c r="TOF43" s="730"/>
      <c r="TOG43" s="730"/>
      <c r="TOH43" s="730"/>
      <c r="TOI43" s="730"/>
      <c r="TOJ43" s="730"/>
      <c r="TOK43" s="730"/>
      <c r="TOL43" s="730"/>
      <c r="TOM43" s="730"/>
      <c r="TON43" s="730"/>
      <c r="TOO43" s="730"/>
      <c r="TOP43" s="730"/>
      <c r="TOQ43" s="730"/>
      <c r="TOR43" s="730"/>
      <c r="TOS43" s="730"/>
      <c r="TOT43" s="730"/>
      <c r="TOU43" s="730"/>
      <c r="TOV43" s="730"/>
      <c r="TOW43" s="730"/>
      <c r="TOX43" s="730"/>
      <c r="TOY43" s="730"/>
      <c r="TOZ43" s="730"/>
      <c r="TPA43" s="730"/>
      <c r="TPB43" s="730"/>
      <c r="TPC43" s="730"/>
      <c r="TPD43" s="730"/>
      <c r="TPE43" s="730"/>
      <c r="TPF43" s="730"/>
      <c r="TPG43" s="730"/>
      <c r="TPH43" s="730"/>
      <c r="TPI43" s="730"/>
      <c r="TPJ43" s="730"/>
      <c r="TPK43" s="730"/>
      <c r="TPL43" s="730"/>
      <c r="TPM43" s="730"/>
      <c r="TPN43" s="730"/>
      <c r="TPO43" s="730"/>
      <c r="TPP43" s="730"/>
      <c r="TPQ43" s="730"/>
      <c r="TPR43" s="730"/>
      <c r="TPS43" s="730"/>
      <c r="TPT43" s="730"/>
      <c r="TPU43" s="730"/>
      <c r="TPV43" s="730"/>
      <c r="TPW43" s="730"/>
      <c r="TPX43" s="730"/>
      <c r="TPY43" s="730"/>
      <c r="TPZ43" s="730"/>
      <c r="TQA43" s="730"/>
      <c r="TQB43" s="730"/>
      <c r="TQC43" s="730"/>
      <c r="TQD43" s="730"/>
      <c r="TQE43" s="730"/>
      <c r="TQF43" s="730"/>
      <c r="TQG43" s="730"/>
      <c r="TQH43" s="730"/>
      <c r="TQI43" s="730"/>
      <c r="TQJ43" s="730"/>
      <c r="TQK43" s="730"/>
      <c r="TQL43" s="730"/>
      <c r="TQM43" s="730"/>
      <c r="TQN43" s="730"/>
      <c r="TQO43" s="730"/>
      <c r="TQP43" s="730"/>
      <c r="TQQ43" s="730"/>
      <c r="TQR43" s="730"/>
      <c r="TQS43" s="730"/>
      <c r="TQT43" s="730"/>
      <c r="TQU43" s="730"/>
      <c r="TQV43" s="730"/>
      <c r="TQW43" s="730"/>
      <c r="TQX43" s="730"/>
      <c r="TQY43" s="730"/>
      <c r="TQZ43" s="730"/>
      <c r="TRA43" s="730"/>
      <c r="TRB43" s="730"/>
      <c r="TRC43" s="730"/>
      <c r="TRD43" s="730"/>
      <c r="TRE43" s="730"/>
      <c r="TRF43" s="730"/>
      <c r="TRG43" s="730"/>
      <c r="TRH43" s="730"/>
      <c r="TRI43" s="730"/>
      <c r="TRJ43" s="730"/>
      <c r="TRK43" s="730"/>
      <c r="TRL43" s="730"/>
      <c r="TRM43" s="730"/>
      <c r="TRN43" s="730"/>
      <c r="TRO43" s="730"/>
      <c r="TRP43" s="730"/>
      <c r="TRQ43" s="730"/>
      <c r="TRR43" s="730"/>
      <c r="TRS43" s="730"/>
      <c r="TRT43" s="730"/>
      <c r="TRU43" s="730"/>
      <c r="TRV43" s="730"/>
      <c r="TRW43" s="730"/>
      <c r="TRX43" s="730"/>
      <c r="TRY43" s="730"/>
      <c r="TRZ43" s="730"/>
      <c r="TSA43" s="730"/>
      <c r="TSB43" s="730"/>
      <c r="TSC43" s="730"/>
      <c r="TSD43" s="730"/>
      <c r="TSE43" s="730"/>
      <c r="TSF43" s="730"/>
      <c r="TSG43" s="730"/>
      <c r="TSH43" s="730"/>
      <c r="TSI43" s="730"/>
      <c r="TSJ43" s="730"/>
      <c r="TSK43" s="730"/>
      <c r="TSL43" s="730"/>
      <c r="TSM43" s="730"/>
      <c r="TSN43" s="730"/>
      <c r="TSO43" s="730"/>
      <c r="TSP43" s="730"/>
      <c r="TSQ43" s="730"/>
      <c r="TSR43" s="730"/>
      <c r="TSS43" s="730"/>
      <c r="TST43" s="730"/>
      <c r="TSU43" s="730"/>
      <c r="TSV43" s="730"/>
      <c r="TSW43" s="730"/>
      <c r="TSX43" s="730"/>
      <c r="TSY43" s="730"/>
      <c r="TSZ43" s="730"/>
      <c r="TTA43" s="730"/>
      <c r="TTB43" s="730"/>
      <c r="TTC43" s="730"/>
      <c r="TTD43" s="730"/>
      <c r="TTE43" s="730"/>
      <c r="TTF43" s="730"/>
      <c r="TTG43" s="730"/>
      <c r="TTH43" s="730"/>
      <c r="TTI43" s="730"/>
      <c r="TTJ43" s="730"/>
      <c r="TTK43" s="730"/>
      <c r="TTL43" s="730"/>
      <c r="TTM43" s="730"/>
      <c r="TTN43" s="730"/>
      <c r="TTO43" s="730"/>
      <c r="TTP43" s="730"/>
      <c r="TTQ43" s="730"/>
      <c r="TTR43" s="730"/>
      <c r="TTS43" s="730"/>
      <c r="TTT43" s="730"/>
      <c r="TTU43" s="730"/>
      <c r="TTV43" s="730"/>
      <c r="TTW43" s="730"/>
      <c r="TTX43" s="730"/>
      <c r="TTY43" s="730"/>
      <c r="TTZ43" s="730"/>
      <c r="TUA43" s="730"/>
      <c r="TUB43" s="730"/>
      <c r="TUC43" s="730"/>
      <c r="TUD43" s="730"/>
      <c r="TUE43" s="730"/>
      <c r="TUF43" s="730"/>
      <c r="TUG43" s="730"/>
      <c r="TUH43" s="730"/>
      <c r="TUI43" s="730"/>
      <c r="TUJ43" s="730"/>
      <c r="TUK43" s="730"/>
      <c r="TUL43" s="730"/>
      <c r="TUM43" s="730"/>
      <c r="TUN43" s="730"/>
      <c r="TUO43" s="730"/>
      <c r="TUP43" s="730"/>
      <c r="TUQ43" s="730"/>
      <c r="TUR43" s="730"/>
      <c r="TUS43" s="730"/>
      <c r="TUT43" s="730"/>
      <c r="TUU43" s="730"/>
      <c r="TUV43" s="730"/>
      <c r="TUW43" s="730"/>
      <c r="TUX43" s="730"/>
      <c r="TUY43" s="730"/>
      <c r="TUZ43" s="730"/>
      <c r="TVA43" s="730"/>
      <c r="TVB43" s="730"/>
      <c r="TVC43" s="730"/>
      <c r="TVD43" s="730"/>
      <c r="TVE43" s="730"/>
      <c r="TVF43" s="730"/>
      <c r="TVG43" s="730"/>
      <c r="TVH43" s="730"/>
      <c r="TVI43" s="730"/>
      <c r="TVJ43" s="730"/>
      <c r="TVK43" s="730"/>
      <c r="TVL43" s="730"/>
      <c r="TVM43" s="730"/>
      <c r="TVN43" s="730"/>
      <c r="TVO43" s="730"/>
      <c r="TVP43" s="730"/>
      <c r="TVQ43" s="730"/>
      <c r="TVR43" s="730"/>
      <c r="TVS43" s="730"/>
      <c r="TVT43" s="730"/>
      <c r="TVU43" s="730"/>
      <c r="TVV43" s="730"/>
      <c r="TVW43" s="730"/>
      <c r="TVX43" s="730"/>
      <c r="TVY43" s="730"/>
      <c r="TVZ43" s="730"/>
      <c r="TWA43" s="730"/>
      <c r="TWB43" s="730"/>
      <c r="TWC43" s="730"/>
      <c r="TWD43" s="730"/>
      <c r="TWE43" s="730"/>
      <c r="TWF43" s="730"/>
      <c r="TWG43" s="730"/>
      <c r="TWH43" s="730"/>
      <c r="TWI43" s="730"/>
      <c r="TWJ43" s="730"/>
      <c r="TWK43" s="730"/>
      <c r="TWL43" s="730"/>
      <c r="TWM43" s="730"/>
      <c r="TWN43" s="730"/>
      <c r="TWO43" s="730"/>
      <c r="TWP43" s="730"/>
      <c r="TWQ43" s="730"/>
      <c r="TWR43" s="730"/>
      <c r="TWS43" s="730"/>
      <c r="TWT43" s="730"/>
      <c r="TWU43" s="730"/>
      <c r="TWV43" s="730"/>
      <c r="TWW43" s="730"/>
      <c r="TWX43" s="730"/>
      <c r="TWY43" s="730"/>
      <c r="TWZ43" s="730"/>
      <c r="TXA43" s="730"/>
      <c r="TXB43" s="730"/>
      <c r="TXC43" s="730"/>
      <c r="TXD43" s="730"/>
      <c r="TXE43" s="730"/>
      <c r="TXF43" s="730"/>
      <c r="TXG43" s="730"/>
      <c r="TXH43" s="730"/>
      <c r="TXI43" s="730"/>
      <c r="TXJ43" s="730"/>
      <c r="TXK43" s="730"/>
      <c r="TXL43" s="730"/>
      <c r="TXM43" s="730"/>
      <c r="TXN43" s="730"/>
      <c r="TXO43" s="730"/>
      <c r="TXP43" s="730"/>
      <c r="TXQ43" s="730"/>
      <c r="TXR43" s="730"/>
      <c r="TXS43" s="730"/>
      <c r="TXT43" s="730"/>
      <c r="TXU43" s="730"/>
      <c r="TXV43" s="730"/>
      <c r="TXW43" s="730"/>
      <c r="TXX43" s="730"/>
      <c r="TXY43" s="730"/>
      <c r="TXZ43" s="730"/>
      <c r="TYA43" s="730"/>
      <c r="TYB43" s="730"/>
      <c r="TYC43" s="730"/>
      <c r="TYD43" s="730"/>
      <c r="TYE43" s="730"/>
      <c r="TYF43" s="730"/>
      <c r="TYG43" s="730"/>
      <c r="TYH43" s="730"/>
      <c r="TYI43" s="730"/>
      <c r="TYJ43" s="730"/>
      <c r="TYK43" s="730"/>
      <c r="TYL43" s="730"/>
      <c r="TYM43" s="730"/>
      <c r="TYN43" s="730"/>
      <c r="TYO43" s="730"/>
      <c r="TYP43" s="730"/>
      <c r="TYQ43" s="730"/>
      <c r="TYR43" s="730"/>
      <c r="TYS43" s="730"/>
      <c r="TYT43" s="730"/>
      <c r="TYU43" s="730"/>
      <c r="TYV43" s="730"/>
      <c r="TYW43" s="730"/>
      <c r="TYX43" s="730"/>
      <c r="TYY43" s="730"/>
      <c r="TYZ43" s="730"/>
      <c r="TZA43" s="730"/>
      <c r="TZB43" s="730"/>
      <c r="TZC43" s="730"/>
      <c r="TZD43" s="730"/>
      <c r="TZE43" s="730"/>
      <c r="TZF43" s="730"/>
      <c r="TZG43" s="730"/>
      <c r="TZH43" s="730"/>
      <c r="TZI43" s="730"/>
      <c r="TZJ43" s="730"/>
      <c r="TZK43" s="730"/>
      <c r="TZL43" s="730"/>
      <c r="TZM43" s="730"/>
      <c r="TZN43" s="730"/>
      <c r="TZO43" s="730"/>
      <c r="TZP43" s="730"/>
      <c r="TZQ43" s="730"/>
      <c r="TZR43" s="730"/>
      <c r="TZS43" s="730"/>
      <c r="TZT43" s="730"/>
      <c r="TZU43" s="730"/>
      <c r="TZV43" s="730"/>
      <c r="TZW43" s="730"/>
      <c r="TZX43" s="730"/>
      <c r="TZY43" s="730"/>
      <c r="TZZ43" s="730"/>
      <c r="UAA43" s="730"/>
      <c r="UAB43" s="730"/>
      <c r="UAC43" s="730"/>
      <c r="UAD43" s="730"/>
      <c r="UAE43" s="730"/>
      <c r="UAF43" s="730"/>
      <c r="UAG43" s="730"/>
      <c r="UAH43" s="730"/>
      <c r="UAI43" s="730"/>
      <c r="UAJ43" s="730"/>
      <c r="UAK43" s="730"/>
      <c r="UAL43" s="730"/>
      <c r="UAM43" s="730"/>
      <c r="UAN43" s="730"/>
      <c r="UAO43" s="730"/>
      <c r="UAP43" s="730"/>
      <c r="UAQ43" s="730"/>
      <c r="UAR43" s="730"/>
      <c r="UAS43" s="730"/>
      <c r="UAT43" s="730"/>
      <c r="UAU43" s="730"/>
      <c r="UAV43" s="730"/>
      <c r="UAW43" s="730"/>
      <c r="UAX43" s="730"/>
      <c r="UAY43" s="730"/>
      <c r="UAZ43" s="730"/>
      <c r="UBA43" s="730"/>
      <c r="UBB43" s="730"/>
      <c r="UBC43" s="730"/>
      <c r="UBD43" s="730"/>
      <c r="UBE43" s="730"/>
      <c r="UBF43" s="730"/>
      <c r="UBG43" s="730"/>
      <c r="UBH43" s="730"/>
      <c r="UBI43" s="730"/>
      <c r="UBJ43" s="730"/>
      <c r="UBK43" s="730"/>
      <c r="UBL43" s="730"/>
      <c r="UBM43" s="730"/>
      <c r="UBN43" s="730"/>
      <c r="UBO43" s="730"/>
      <c r="UBP43" s="730"/>
      <c r="UBQ43" s="730"/>
      <c r="UBR43" s="730"/>
      <c r="UBS43" s="730"/>
      <c r="UBT43" s="730"/>
      <c r="UBU43" s="730"/>
      <c r="UBV43" s="730"/>
      <c r="UBW43" s="730"/>
      <c r="UBX43" s="730"/>
      <c r="UBY43" s="730"/>
      <c r="UBZ43" s="730"/>
      <c r="UCA43" s="730"/>
      <c r="UCB43" s="730"/>
      <c r="UCC43" s="730"/>
      <c r="UCD43" s="730"/>
      <c r="UCE43" s="730"/>
      <c r="UCF43" s="730"/>
      <c r="UCG43" s="730"/>
      <c r="UCH43" s="730"/>
      <c r="UCI43" s="730"/>
      <c r="UCJ43" s="730"/>
      <c r="UCK43" s="730"/>
      <c r="UCL43" s="730"/>
      <c r="UCM43" s="730"/>
      <c r="UCN43" s="730"/>
      <c r="UCO43" s="730"/>
      <c r="UCP43" s="730"/>
      <c r="UCQ43" s="730"/>
      <c r="UCR43" s="730"/>
      <c r="UCS43" s="730"/>
      <c r="UCT43" s="730"/>
      <c r="UCU43" s="730"/>
      <c r="UCV43" s="730"/>
      <c r="UCW43" s="730"/>
      <c r="UCX43" s="730"/>
      <c r="UCY43" s="730"/>
      <c r="UCZ43" s="730"/>
      <c r="UDA43" s="730"/>
      <c r="UDB43" s="730"/>
      <c r="UDC43" s="730"/>
      <c r="UDD43" s="730"/>
      <c r="UDE43" s="730"/>
      <c r="UDF43" s="730"/>
      <c r="UDG43" s="730"/>
      <c r="UDH43" s="730"/>
      <c r="UDI43" s="730"/>
      <c r="UDJ43" s="730"/>
      <c r="UDK43" s="730"/>
      <c r="UDL43" s="730"/>
      <c r="UDM43" s="730"/>
      <c r="UDN43" s="730"/>
      <c r="UDO43" s="730"/>
      <c r="UDP43" s="730"/>
      <c r="UDQ43" s="730"/>
      <c r="UDR43" s="730"/>
      <c r="UDS43" s="730"/>
      <c r="UDT43" s="730"/>
      <c r="UDU43" s="730"/>
      <c r="UDV43" s="730"/>
      <c r="UDW43" s="730"/>
      <c r="UDX43" s="730"/>
      <c r="UDY43" s="730"/>
      <c r="UDZ43" s="730"/>
      <c r="UEA43" s="730"/>
      <c r="UEB43" s="730"/>
      <c r="UEC43" s="730"/>
      <c r="UED43" s="730"/>
      <c r="UEE43" s="730"/>
      <c r="UEF43" s="730"/>
      <c r="UEG43" s="730"/>
      <c r="UEH43" s="730"/>
      <c r="UEI43" s="730"/>
      <c r="UEJ43" s="730"/>
      <c r="UEK43" s="730"/>
      <c r="UEL43" s="730"/>
      <c r="UEM43" s="730"/>
      <c r="UEN43" s="730"/>
      <c r="UEO43" s="730"/>
      <c r="UEP43" s="730"/>
      <c r="UEQ43" s="730"/>
      <c r="UER43" s="730"/>
      <c r="UES43" s="730"/>
      <c r="UET43" s="730"/>
      <c r="UEU43" s="730"/>
      <c r="UEV43" s="730"/>
      <c r="UEW43" s="730"/>
      <c r="UEX43" s="730"/>
      <c r="UEY43" s="730"/>
      <c r="UEZ43" s="730"/>
      <c r="UFA43" s="730"/>
      <c r="UFB43" s="730"/>
      <c r="UFC43" s="730"/>
      <c r="UFD43" s="730"/>
      <c r="UFE43" s="730"/>
      <c r="UFF43" s="730"/>
      <c r="UFG43" s="730"/>
      <c r="UFH43" s="730"/>
      <c r="UFI43" s="730"/>
      <c r="UFJ43" s="730"/>
      <c r="UFK43" s="730"/>
      <c r="UFL43" s="730"/>
      <c r="UFM43" s="730"/>
      <c r="UFN43" s="730"/>
      <c r="UFO43" s="730"/>
      <c r="UFP43" s="730"/>
      <c r="UFQ43" s="730"/>
      <c r="UFR43" s="730"/>
      <c r="UFS43" s="730"/>
      <c r="UFT43" s="730"/>
      <c r="UFU43" s="730"/>
      <c r="UFV43" s="730"/>
      <c r="UFW43" s="730"/>
      <c r="UFX43" s="730"/>
      <c r="UFY43" s="730"/>
      <c r="UFZ43" s="730"/>
      <c r="UGA43" s="730"/>
      <c r="UGB43" s="730"/>
      <c r="UGC43" s="730"/>
      <c r="UGD43" s="730"/>
      <c r="UGE43" s="730"/>
      <c r="UGF43" s="730"/>
      <c r="UGG43" s="730"/>
      <c r="UGH43" s="730"/>
      <c r="UGI43" s="730"/>
      <c r="UGJ43" s="730"/>
      <c r="UGK43" s="730"/>
      <c r="UGL43" s="730"/>
      <c r="UGM43" s="730"/>
      <c r="UGN43" s="730"/>
      <c r="UGO43" s="730"/>
      <c r="UGP43" s="730"/>
      <c r="UGQ43" s="730"/>
      <c r="UGR43" s="730"/>
      <c r="UGS43" s="730"/>
      <c r="UGT43" s="730"/>
      <c r="UGU43" s="730"/>
      <c r="UGV43" s="730"/>
      <c r="UGW43" s="730"/>
      <c r="UGX43" s="730"/>
      <c r="UGY43" s="730"/>
      <c r="UGZ43" s="730"/>
      <c r="UHA43" s="730"/>
      <c r="UHB43" s="730"/>
      <c r="UHC43" s="730"/>
      <c r="UHD43" s="730"/>
      <c r="UHE43" s="730"/>
      <c r="UHF43" s="730"/>
      <c r="UHG43" s="730"/>
      <c r="UHH43" s="730"/>
      <c r="UHI43" s="730"/>
      <c r="UHJ43" s="730"/>
      <c r="UHK43" s="730"/>
      <c r="UHL43" s="730"/>
      <c r="UHM43" s="730"/>
      <c r="UHN43" s="730"/>
      <c r="UHO43" s="730"/>
      <c r="UHP43" s="730"/>
      <c r="UHQ43" s="730"/>
      <c r="UHR43" s="730"/>
      <c r="UHS43" s="730"/>
      <c r="UHT43" s="730"/>
      <c r="UHU43" s="730"/>
      <c r="UHV43" s="730"/>
      <c r="UHW43" s="730"/>
      <c r="UHX43" s="730"/>
      <c r="UHY43" s="730"/>
      <c r="UHZ43" s="730"/>
      <c r="UIA43" s="730"/>
      <c r="UIB43" s="730"/>
      <c r="UIC43" s="730"/>
      <c r="UID43" s="730"/>
      <c r="UIE43" s="730"/>
      <c r="UIF43" s="730"/>
      <c r="UIG43" s="730"/>
      <c r="UIH43" s="730"/>
      <c r="UII43" s="730"/>
      <c r="UIJ43" s="730"/>
      <c r="UIK43" s="730"/>
      <c r="UIL43" s="730"/>
      <c r="UIM43" s="730"/>
      <c r="UIN43" s="730"/>
      <c r="UIO43" s="730"/>
      <c r="UIP43" s="730"/>
      <c r="UIQ43" s="730"/>
      <c r="UIR43" s="730"/>
      <c r="UIS43" s="730"/>
      <c r="UIT43" s="730"/>
      <c r="UIU43" s="730"/>
      <c r="UIV43" s="730"/>
      <c r="UIW43" s="730"/>
      <c r="UIX43" s="730"/>
      <c r="UIY43" s="730"/>
      <c r="UIZ43" s="730"/>
      <c r="UJA43" s="730"/>
      <c r="UJB43" s="730"/>
      <c r="UJC43" s="730"/>
      <c r="UJD43" s="730"/>
      <c r="UJE43" s="730"/>
      <c r="UJF43" s="730"/>
      <c r="UJG43" s="730"/>
      <c r="UJH43" s="730"/>
      <c r="UJI43" s="730"/>
      <c r="UJJ43" s="730"/>
      <c r="UJK43" s="730"/>
      <c r="UJL43" s="730"/>
      <c r="UJM43" s="730"/>
      <c r="UJN43" s="730"/>
      <c r="UJO43" s="730"/>
      <c r="UJP43" s="730"/>
      <c r="UJQ43" s="730"/>
      <c r="UJR43" s="730"/>
      <c r="UJS43" s="730"/>
      <c r="UJT43" s="730"/>
      <c r="UJU43" s="730"/>
      <c r="UJV43" s="730"/>
      <c r="UJW43" s="730"/>
      <c r="UJX43" s="730"/>
      <c r="UJY43" s="730"/>
      <c r="UJZ43" s="730"/>
      <c r="UKA43" s="730"/>
      <c r="UKB43" s="730"/>
      <c r="UKC43" s="730"/>
      <c r="UKD43" s="730"/>
      <c r="UKE43" s="730"/>
      <c r="UKF43" s="730"/>
      <c r="UKG43" s="730"/>
      <c r="UKH43" s="730"/>
      <c r="UKI43" s="730"/>
      <c r="UKJ43" s="730"/>
      <c r="UKK43" s="730"/>
      <c r="UKL43" s="730"/>
      <c r="UKM43" s="730"/>
      <c r="UKN43" s="730"/>
      <c r="UKO43" s="730"/>
      <c r="UKP43" s="730"/>
      <c r="UKQ43" s="730"/>
      <c r="UKR43" s="730"/>
      <c r="UKS43" s="730"/>
      <c r="UKT43" s="730"/>
      <c r="UKU43" s="730"/>
      <c r="UKV43" s="730"/>
      <c r="UKW43" s="730"/>
      <c r="UKX43" s="730"/>
      <c r="UKY43" s="730"/>
      <c r="UKZ43" s="730"/>
      <c r="ULA43" s="730"/>
      <c r="ULB43" s="730"/>
      <c r="ULC43" s="730"/>
      <c r="ULD43" s="730"/>
      <c r="ULE43" s="730"/>
      <c r="ULF43" s="730"/>
      <c r="ULG43" s="730"/>
      <c r="ULH43" s="730"/>
      <c r="ULI43" s="730"/>
      <c r="ULJ43" s="730"/>
      <c r="ULK43" s="730"/>
      <c r="ULL43" s="730"/>
      <c r="ULM43" s="730"/>
      <c r="ULN43" s="730"/>
      <c r="ULO43" s="730"/>
      <c r="ULP43" s="730"/>
      <c r="ULQ43" s="730"/>
      <c r="ULR43" s="730"/>
      <c r="ULS43" s="730"/>
      <c r="ULT43" s="730"/>
      <c r="ULU43" s="730"/>
      <c r="ULV43" s="730"/>
      <c r="ULW43" s="730"/>
      <c r="ULX43" s="730"/>
      <c r="ULY43" s="730"/>
      <c r="ULZ43" s="730"/>
      <c r="UMA43" s="730"/>
      <c r="UMB43" s="730"/>
      <c r="UMC43" s="730"/>
      <c r="UMD43" s="730"/>
      <c r="UME43" s="730"/>
      <c r="UMF43" s="730"/>
      <c r="UMG43" s="730"/>
      <c r="UMH43" s="730"/>
      <c r="UMI43" s="730"/>
      <c r="UMJ43" s="730"/>
      <c r="UMK43" s="730"/>
      <c r="UML43" s="730"/>
      <c r="UMM43" s="730"/>
      <c r="UMN43" s="730"/>
      <c r="UMO43" s="730"/>
      <c r="UMP43" s="730"/>
      <c r="UMQ43" s="730"/>
      <c r="UMR43" s="730"/>
      <c r="UMS43" s="730"/>
      <c r="UMT43" s="730"/>
      <c r="UMU43" s="730"/>
      <c r="UMV43" s="730"/>
      <c r="UMW43" s="730"/>
      <c r="UMX43" s="730"/>
      <c r="UMY43" s="730"/>
      <c r="UMZ43" s="730"/>
      <c r="UNA43" s="730"/>
      <c r="UNB43" s="730"/>
      <c r="UNC43" s="730"/>
      <c r="UND43" s="730"/>
      <c r="UNE43" s="730"/>
      <c r="UNF43" s="730"/>
      <c r="UNG43" s="730"/>
      <c r="UNH43" s="730"/>
      <c r="UNI43" s="730"/>
      <c r="UNJ43" s="730"/>
      <c r="UNK43" s="730"/>
      <c r="UNL43" s="730"/>
      <c r="UNM43" s="730"/>
      <c r="UNN43" s="730"/>
      <c r="UNO43" s="730"/>
      <c r="UNP43" s="730"/>
      <c r="UNQ43" s="730"/>
      <c r="UNR43" s="730"/>
      <c r="UNS43" s="730"/>
      <c r="UNT43" s="730"/>
      <c r="UNU43" s="730"/>
      <c r="UNV43" s="730"/>
      <c r="UNW43" s="730"/>
      <c r="UNX43" s="730"/>
      <c r="UNY43" s="730"/>
      <c r="UNZ43" s="730"/>
      <c r="UOA43" s="730"/>
      <c r="UOB43" s="730"/>
      <c r="UOC43" s="730"/>
      <c r="UOD43" s="730"/>
      <c r="UOE43" s="730"/>
      <c r="UOF43" s="730"/>
      <c r="UOG43" s="730"/>
      <c r="UOH43" s="730"/>
      <c r="UOI43" s="730"/>
      <c r="UOJ43" s="730"/>
      <c r="UOK43" s="730"/>
      <c r="UOL43" s="730"/>
      <c r="UOM43" s="730"/>
      <c r="UON43" s="730"/>
      <c r="UOO43" s="730"/>
      <c r="UOP43" s="730"/>
      <c r="UOQ43" s="730"/>
      <c r="UOR43" s="730"/>
      <c r="UOS43" s="730"/>
      <c r="UOT43" s="730"/>
      <c r="UOU43" s="730"/>
      <c r="UOV43" s="730"/>
      <c r="UOW43" s="730"/>
      <c r="UOX43" s="730"/>
      <c r="UOY43" s="730"/>
      <c r="UOZ43" s="730"/>
      <c r="UPA43" s="730"/>
      <c r="UPB43" s="730"/>
      <c r="UPC43" s="730"/>
      <c r="UPD43" s="730"/>
      <c r="UPE43" s="730"/>
      <c r="UPF43" s="730"/>
      <c r="UPG43" s="730"/>
      <c r="UPH43" s="730"/>
      <c r="UPI43" s="730"/>
      <c r="UPJ43" s="730"/>
      <c r="UPK43" s="730"/>
      <c r="UPL43" s="730"/>
      <c r="UPM43" s="730"/>
      <c r="UPN43" s="730"/>
      <c r="UPO43" s="730"/>
      <c r="UPP43" s="730"/>
      <c r="UPQ43" s="730"/>
      <c r="UPR43" s="730"/>
      <c r="UPS43" s="730"/>
      <c r="UPT43" s="730"/>
      <c r="UPU43" s="730"/>
      <c r="UPV43" s="730"/>
      <c r="UPW43" s="730"/>
      <c r="UPX43" s="730"/>
      <c r="UPY43" s="730"/>
      <c r="UPZ43" s="730"/>
      <c r="UQA43" s="730"/>
      <c r="UQB43" s="730"/>
      <c r="UQC43" s="730"/>
      <c r="UQD43" s="730"/>
      <c r="UQE43" s="730"/>
      <c r="UQF43" s="730"/>
      <c r="UQG43" s="730"/>
      <c r="UQH43" s="730"/>
      <c r="UQI43" s="730"/>
      <c r="UQJ43" s="730"/>
      <c r="UQK43" s="730"/>
      <c r="UQL43" s="730"/>
      <c r="UQM43" s="730"/>
      <c r="UQN43" s="730"/>
      <c r="UQO43" s="730"/>
      <c r="UQP43" s="730"/>
      <c r="UQQ43" s="730"/>
      <c r="UQR43" s="730"/>
      <c r="UQS43" s="730"/>
      <c r="UQT43" s="730"/>
      <c r="UQU43" s="730"/>
      <c r="UQV43" s="730"/>
      <c r="UQW43" s="730"/>
      <c r="UQX43" s="730"/>
      <c r="UQY43" s="730"/>
      <c r="UQZ43" s="730"/>
      <c r="URA43" s="730"/>
      <c r="URB43" s="730"/>
      <c r="URC43" s="730"/>
      <c r="URD43" s="730"/>
      <c r="URE43" s="730"/>
      <c r="URF43" s="730"/>
      <c r="URG43" s="730"/>
      <c r="URH43" s="730"/>
      <c r="URI43" s="730"/>
      <c r="URJ43" s="730"/>
      <c r="URK43" s="730"/>
      <c r="URL43" s="730"/>
      <c r="URM43" s="730"/>
      <c r="URN43" s="730"/>
      <c r="URO43" s="730"/>
      <c r="URP43" s="730"/>
      <c r="URQ43" s="730"/>
      <c r="URR43" s="730"/>
      <c r="URS43" s="730"/>
      <c r="URT43" s="730"/>
      <c r="URU43" s="730"/>
      <c r="URV43" s="730"/>
      <c r="URW43" s="730"/>
      <c r="URX43" s="730"/>
      <c r="URY43" s="730"/>
      <c r="URZ43" s="730"/>
      <c r="USA43" s="730"/>
      <c r="USB43" s="730"/>
      <c r="USC43" s="730"/>
      <c r="USD43" s="730"/>
      <c r="USE43" s="730"/>
      <c r="USF43" s="730"/>
      <c r="USG43" s="730"/>
      <c r="USH43" s="730"/>
      <c r="USI43" s="730"/>
      <c r="USJ43" s="730"/>
      <c r="USK43" s="730"/>
      <c r="USL43" s="730"/>
      <c r="USM43" s="730"/>
      <c r="USN43" s="730"/>
      <c r="USO43" s="730"/>
      <c r="USP43" s="730"/>
      <c r="USQ43" s="730"/>
      <c r="USR43" s="730"/>
      <c r="USS43" s="730"/>
      <c r="UST43" s="730"/>
      <c r="USU43" s="730"/>
      <c r="USV43" s="730"/>
      <c r="USW43" s="730"/>
      <c r="USX43" s="730"/>
      <c r="USY43" s="730"/>
      <c r="USZ43" s="730"/>
      <c r="UTA43" s="730"/>
      <c r="UTB43" s="730"/>
      <c r="UTC43" s="730"/>
      <c r="UTD43" s="730"/>
      <c r="UTE43" s="730"/>
      <c r="UTF43" s="730"/>
      <c r="UTG43" s="730"/>
      <c r="UTH43" s="730"/>
      <c r="UTI43" s="730"/>
      <c r="UTJ43" s="730"/>
      <c r="UTK43" s="730"/>
      <c r="UTL43" s="730"/>
      <c r="UTM43" s="730"/>
      <c r="UTN43" s="730"/>
      <c r="UTO43" s="730"/>
      <c r="UTP43" s="730"/>
      <c r="UTQ43" s="730"/>
      <c r="UTR43" s="730"/>
      <c r="UTS43" s="730"/>
      <c r="UTT43" s="730"/>
      <c r="UTU43" s="730"/>
      <c r="UTV43" s="730"/>
      <c r="UTW43" s="730"/>
      <c r="UTX43" s="730"/>
      <c r="UTY43" s="730"/>
      <c r="UTZ43" s="730"/>
      <c r="UUA43" s="730"/>
      <c r="UUB43" s="730"/>
      <c r="UUC43" s="730"/>
      <c r="UUD43" s="730"/>
      <c r="UUE43" s="730"/>
      <c r="UUF43" s="730"/>
      <c r="UUG43" s="730"/>
      <c r="UUH43" s="730"/>
      <c r="UUI43" s="730"/>
      <c r="UUJ43" s="730"/>
      <c r="UUK43" s="730"/>
      <c r="UUL43" s="730"/>
      <c r="UUM43" s="730"/>
      <c r="UUN43" s="730"/>
      <c r="UUO43" s="730"/>
      <c r="UUP43" s="730"/>
      <c r="UUQ43" s="730"/>
      <c r="UUR43" s="730"/>
      <c r="UUS43" s="730"/>
      <c r="UUT43" s="730"/>
      <c r="UUU43" s="730"/>
      <c r="UUV43" s="730"/>
      <c r="UUW43" s="730"/>
      <c r="UUX43" s="730"/>
      <c r="UUY43" s="730"/>
      <c r="UUZ43" s="730"/>
      <c r="UVA43" s="730"/>
      <c r="UVB43" s="730"/>
      <c r="UVC43" s="730"/>
      <c r="UVD43" s="730"/>
      <c r="UVE43" s="730"/>
      <c r="UVF43" s="730"/>
      <c r="UVG43" s="730"/>
      <c r="UVH43" s="730"/>
      <c r="UVI43" s="730"/>
      <c r="UVJ43" s="730"/>
      <c r="UVK43" s="730"/>
      <c r="UVL43" s="730"/>
      <c r="UVM43" s="730"/>
      <c r="UVN43" s="730"/>
      <c r="UVO43" s="730"/>
      <c r="UVP43" s="730"/>
      <c r="UVQ43" s="730"/>
      <c r="UVR43" s="730"/>
      <c r="UVS43" s="730"/>
      <c r="UVT43" s="730"/>
      <c r="UVU43" s="730"/>
      <c r="UVV43" s="730"/>
      <c r="UVW43" s="730"/>
      <c r="UVX43" s="730"/>
      <c r="UVY43" s="730"/>
      <c r="UVZ43" s="730"/>
      <c r="UWA43" s="730"/>
      <c r="UWB43" s="730"/>
      <c r="UWC43" s="730"/>
      <c r="UWD43" s="730"/>
      <c r="UWE43" s="730"/>
      <c r="UWF43" s="730"/>
      <c r="UWG43" s="730"/>
      <c r="UWH43" s="730"/>
      <c r="UWI43" s="730"/>
      <c r="UWJ43" s="730"/>
      <c r="UWK43" s="730"/>
      <c r="UWL43" s="730"/>
      <c r="UWM43" s="730"/>
      <c r="UWN43" s="730"/>
      <c r="UWO43" s="730"/>
      <c r="UWP43" s="730"/>
      <c r="UWQ43" s="730"/>
      <c r="UWR43" s="730"/>
      <c r="UWS43" s="730"/>
      <c r="UWT43" s="730"/>
      <c r="UWU43" s="730"/>
      <c r="UWV43" s="730"/>
      <c r="UWW43" s="730"/>
      <c r="UWX43" s="730"/>
      <c r="UWY43" s="730"/>
      <c r="UWZ43" s="730"/>
      <c r="UXA43" s="730"/>
      <c r="UXB43" s="730"/>
      <c r="UXC43" s="730"/>
      <c r="UXD43" s="730"/>
      <c r="UXE43" s="730"/>
      <c r="UXF43" s="730"/>
      <c r="UXG43" s="730"/>
      <c r="UXH43" s="730"/>
      <c r="UXI43" s="730"/>
      <c r="UXJ43" s="730"/>
      <c r="UXK43" s="730"/>
      <c r="UXL43" s="730"/>
      <c r="UXM43" s="730"/>
      <c r="UXN43" s="730"/>
      <c r="UXO43" s="730"/>
      <c r="UXP43" s="730"/>
      <c r="UXQ43" s="730"/>
      <c r="UXR43" s="730"/>
      <c r="UXS43" s="730"/>
      <c r="UXT43" s="730"/>
      <c r="UXU43" s="730"/>
      <c r="UXV43" s="730"/>
      <c r="UXW43" s="730"/>
      <c r="UXX43" s="730"/>
      <c r="UXY43" s="730"/>
      <c r="UXZ43" s="730"/>
      <c r="UYA43" s="730"/>
      <c r="UYB43" s="730"/>
      <c r="UYC43" s="730"/>
      <c r="UYD43" s="730"/>
      <c r="UYE43" s="730"/>
      <c r="UYF43" s="730"/>
      <c r="UYG43" s="730"/>
      <c r="UYH43" s="730"/>
      <c r="UYI43" s="730"/>
      <c r="UYJ43" s="730"/>
      <c r="UYK43" s="730"/>
      <c r="UYL43" s="730"/>
      <c r="UYM43" s="730"/>
      <c r="UYN43" s="730"/>
      <c r="UYO43" s="730"/>
      <c r="UYP43" s="730"/>
      <c r="UYQ43" s="730"/>
      <c r="UYR43" s="730"/>
      <c r="UYS43" s="730"/>
      <c r="UYT43" s="730"/>
      <c r="UYU43" s="730"/>
      <c r="UYV43" s="730"/>
      <c r="UYW43" s="730"/>
      <c r="UYX43" s="730"/>
      <c r="UYY43" s="730"/>
      <c r="UYZ43" s="730"/>
      <c r="UZA43" s="730"/>
      <c r="UZB43" s="730"/>
      <c r="UZC43" s="730"/>
      <c r="UZD43" s="730"/>
      <c r="UZE43" s="730"/>
      <c r="UZF43" s="730"/>
      <c r="UZG43" s="730"/>
      <c r="UZH43" s="730"/>
      <c r="UZI43" s="730"/>
      <c r="UZJ43" s="730"/>
      <c r="UZK43" s="730"/>
      <c r="UZL43" s="730"/>
      <c r="UZM43" s="730"/>
      <c r="UZN43" s="730"/>
      <c r="UZO43" s="730"/>
      <c r="UZP43" s="730"/>
      <c r="UZQ43" s="730"/>
      <c r="UZR43" s="730"/>
      <c r="UZS43" s="730"/>
      <c r="UZT43" s="730"/>
      <c r="UZU43" s="730"/>
      <c r="UZV43" s="730"/>
      <c r="UZW43" s="730"/>
      <c r="UZX43" s="730"/>
      <c r="UZY43" s="730"/>
      <c r="UZZ43" s="730"/>
      <c r="VAA43" s="730"/>
      <c r="VAB43" s="730"/>
      <c r="VAC43" s="730"/>
      <c r="VAD43" s="730"/>
      <c r="VAE43" s="730"/>
      <c r="VAF43" s="730"/>
      <c r="VAG43" s="730"/>
      <c r="VAH43" s="730"/>
      <c r="VAI43" s="730"/>
      <c r="VAJ43" s="730"/>
      <c r="VAK43" s="730"/>
      <c r="VAL43" s="730"/>
      <c r="VAM43" s="730"/>
      <c r="VAN43" s="730"/>
      <c r="VAO43" s="730"/>
      <c r="VAP43" s="730"/>
      <c r="VAQ43" s="730"/>
      <c r="VAR43" s="730"/>
      <c r="VAS43" s="730"/>
      <c r="VAT43" s="730"/>
      <c r="VAU43" s="730"/>
      <c r="VAV43" s="730"/>
      <c r="VAW43" s="730"/>
      <c r="VAX43" s="730"/>
      <c r="VAY43" s="730"/>
      <c r="VAZ43" s="730"/>
      <c r="VBA43" s="730"/>
      <c r="VBB43" s="730"/>
      <c r="VBC43" s="730"/>
      <c r="VBD43" s="730"/>
      <c r="VBE43" s="730"/>
      <c r="VBF43" s="730"/>
      <c r="VBG43" s="730"/>
      <c r="VBH43" s="730"/>
      <c r="VBI43" s="730"/>
      <c r="VBJ43" s="730"/>
      <c r="VBK43" s="730"/>
      <c r="VBL43" s="730"/>
      <c r="VBM43" s="730"/>
      <c r="VBN43" s="730"/>
      <c r="VBO43" s="730"/>
      <c r="VBP43" s="730"/>
      <c r="VBQ43" s="730"/>
      <c r="VBR43" s="730"/>
      <c r="VBS43" s="730"/>
      <c r="VBT43" s="730"/>
      <c r="VBU43" s="730"/>
      <c r="VBV43" s="730"/>
      <c r="VBW43" s="730"/>
      <c r="VBX43" s="730"/>
      <c r="VBY43" s="730"/>
      <c r="VBZ43" s="730"/>
      <c r="VCA43" s="730"/>
      <c r="VCB43" s="730"/>
      <c r="VCC43" s="730"/>
      <c r="VCD43" s="730"/>
      <c r="VCE43" s="730"/>
      <c r="VCF43" s="730"/>
      <c r="VCG43" s="730"/>
      <c r="VCH43" s="730"/>
      <c r="VCI43" s="730"/>
      <c r="VCJ43" s="730"/>
      <c r="VCK43" s="730"/>
      <c r="VCL43" s="730"/>
      <c r="VCM43" s="730"/>
      <c r="VCN43" s="730"/>
      <c r="VCO43" s="730"/>
      <c r="VCP43" s="730"/>
      <c r="VCQ43" s="730"/>
      <c r="VCR43" s="730"/>
      <c r="VCS43" s="730"/>
      <c r="VCT43" s="730"/>
      <c r="VCU43" s="730"/>
      <c r="VCV43" s="730"/>
      <c r="VCW43" s="730"/>
      <c r="VCX43" s="730"/>
      <c r="VCY43" s="730"/>
      <c r="VCZ43" s="730"/>
      <c r="VDA43" s="730"/>
      <c r="VDB43" s="730"/>
      <c r="VDC43" s="730"/>
      <c r="VDD43" s="730"/>
      <c r="VDE43" s="730"/>
      <c r="VDF43" s="730"/>
      <c r="VDG43" s="730"/>
      <c r="VDH43" s="730"/>
      <c r="VDI43" s="730"/>
      <c r="VDJ43" s="730"/>
      <c r="VDK43" s="730"/>
      <c r="VDL43" s="730"/>
      <c r="VDM43" s="730"/>
      <c r="VDN43" s="730"/>
      <c r="VDO43" s="730"/>
      <c r="VDP43" s="730"/>
      <c r="VDQ43" s="730"/>
      <c r="VDR43" s="730"/>
      <c r="VDS43" s="730"/>
      <c r="VDT43" s="730"/>
      <c r="VDU43" s="730"/>
      <c r="VDV43" s="730"/>
      <c r="VDW43" s="730"/>
      <c r="VDX43" s="730"/>
      <c r="VDY43" s="730"/>
      <c r="VDZ43" s="730"/>
      <c r="VEA43" s="730"/>
      <c r="VEB43" s="730"/>
      <c r="VEC43" s="730"/>
      <c r="VED43" s="730"/>
      <c r="VEE43" s="730"/>
      <c r="VEF43" s="730"/>
      <c r="VEG43" s="730"/>
      <c r="VEH43" s="730"/>
      <c r="VEI43" s="730"/>
      <c r="VEJ43" s="730"/>
      <c r="VEK43" s="730"/>
      <c r="VEL43" s="730"/>
      <c r="VEM43" s="730"/>
      <c r="VEN43" s="730"/>
      <c r="VEO43" s="730"/>
      <c r="VEP43" s="730"/>
      <c r="VEQ43" s="730"/>
      <c r="VER43" s="730"/>
      <c r="VES43" s="730"/>
      <c r="VET43" s="730"/>
      <c r="VEU43" s="730"/>
      <c r="VEV43" s="730"/>
      <c r="VEW43" s="730"/>
      <c r="VEX43" s="730"/>
      <c r="VEY43" s="730"/>
      <c r="VEZ43" s="730"/>
      <c r="VFA43" s="730"/>
      <c r="VFB43" s="730"/>
      <c r="VFC43" s="730"/>
      <c r="VFD43" s="730"/>
      <c r="VFE43" s="730"/>
      <c r="VFF43" s="730"/>
      <c r="VFG43" s="730"/>
      <c r="VFH43" s="730"/>
      <c r="VFI43" s="730"/>
      <c r="VFJ43" s="730"/>
      <c r="VFK43" s="730"/>
      <c r="VFL43" s="730"/>
      <c r="VFM43" s="730"/>
      <c r="VFN43" s="730"/>
      <c r="VFO43" s="730"/>
      <c r="VFP43" s="730"/>
      <c r="VFQ43" s="730"/>
      <c r="VFR43" s="730"/>
      <c r="VFS43" s="730"/>
      <c r="VFT43" s="730"/>
      <c r="VFU43" s="730"/>
      <c r="VFV43" s="730"/>
      <c r="VFW43" s="730"/>
      <c r="VFX43" s="730"/>
      <c r="VFY43" s="730"/>
      <c r="VFZ43" s="730"/>
      <c r="VGA43" s="730"/>
      <c r="VGB43" s="730"/>
      <c r="VGC43" s="730"/>
      <c r="VGD43" s="730"/>
      <c r="VGE43" s="730"/>
      <c r="VGF43" s="730"/>
      <c r="VGG43" s="730"/>
      <c r="VGH43" s="730"/>
      <c r="VGI43" s="730"/>
      <c r="VGJ43" s="730"/>
      <c r="VGK43" s="730"/>
      <c r="VGL43" s="730"/>
      <c r="VGM43" s="730"/>
      <c r="VGN43" s="730"/>
      <c r="VGO43" s="730"/>
      <c r="VGP43" s="730"/>
      <c r="VGQ43" s="730"/>
      <c r="VGR43" s="730"/>
      <c r="VGS43" s="730"/>
      <c r="VGT43" s="730"/>
      <c r="VGU43" s="730"/>
      <c r="VGV43" s="730"/>
      <c r="VGW43" s="730"/>
      <c r="VGX43" s="730"/>
      <c r="VGY43" s="730"/>
      <c r="VGZ43" s="730"/>
      <c r="VHA43" s="730"/>
      <c r="VHB43" s="730"/>
      <c r="VHC43" s="730"/>
      <c r="VHD43" s="730"/>
      <c r="VHE43" s="730"/>
      <c r="VHF43" s="730"/>
      <c r="VHG43" s="730"/>
      <c r="VHH43" s="730"/>
      <c r="VHI43" s="730"/>
      <c r="VHJ43" s="730"/>
      <c r="VHK43" s="730"/>
      <c r="VHL43" s="730"/>
      <c r="VHM43" s="730"/>
      <c r="VHN43" s="730"/>
      <c r="VHO43" s="730"/>
      <c r="VHP43" s="730"/>
      <c r="VHQ43" s="730"/>
      <c r="VHR43" s="730"/>
      <c r="VHS43" s="730"/>
      <c r="VHT43" s="730"/>
      <c r="VHU43" s="730"/>
      <c r="VHV43" s="730"/>
      <c r="VHW43" s="730"/>
      <c r="VHX43" s="730"/>
      <c r="VHY43" s="730"/>
      <c r="VHZ43" s="730"/>
      <c r="VIA43" s="730"/>
      <c r="VIB43" s="730"/>
      <c r="VIC43" s="730"/>
      <c r="VID43" s="730"/>
      <c r="VIE43" s="730"/>
      <c r="VIF43" s="730"/>
      <c r="VIG43" s="730"/>
      <c r="VIH43" s="730"/>
      <c r="VII43" s="730"/>
      <c r="VIJ43" s="730"/>
      <c r="VIK43" s="730"/>
      <c r="VIL43" s="730"/>
      <c r="VIM43" s="730"/>
      <c r="VIN43" s="730"/>
      <c r="VIO43" s="730"/>
      <c r="VIP43" s="730"/>
      <c r="VIQ43" s="730"/>
      <c r="VIR43" s="730"/>
      <c r="VIS43" s="730"/>
      <c r="VIT43" s="730"/>
      <c r="VIU43" s="730"/>
      <c r="VIV43" s="730"/>
      <c r="VIW43" s="730"/>
      <c r="VIX43" s="730"/>
      <c r="VIY43" s="730"/>
      <c r="VIZ43" s="730"/>
      <c r="VJA43" s="730"/>
      <c r="VJB43" s="730"/>
      <c r="VJC43" s="730"/>
      <c r="VJD43" s="730"/>
      <c r="VJE43" s="730"/>
      <c r="VJF43" s="730"/>
      <c r="VJG43" s="730"/>
      <c r="VJH43" s="730"/>
      <c r="VJI43" s="730"/>
      <c r="VJJ43" s="730"/>
      <c r="VJK43" s="730"/>
      <c r="VJL43" s="730"/>
      <c r="VJM43" s="730"/>
      <c r="VJN43" s="730"/>
      <c r="VJO43" s="730"/>
      <c r="VJP43" s="730"/>
      <c r="VJQ43" s="730"/>
      <c r="VJR43" s="730"/>
      <c r="VJS43" s="730"/>
      <c r="VJT43" s="730"/>
      <c r="VJU43" s="730"/>
      <c r="VJV43" s="730"/>
      <c r="VJW43" s="730"/>
      <c r="VJX43" s="730"/>
      <c r="VJY43" s="730"/>
      <c r="VJZ43" s="730"/>
      <c r="VKA43" s="730"/>
      <c r="VKB43" s="730"/>
      <c r="VKC43" s="730"/>
      <c r="VKD43" s="730"/>
      <c r="VKE43" s="730"/>
      <c r="VKF43" s="730"/>
      <c r="VKG43" s="730"/>
      <c r="VKH43" s="730"/>
      <c r="VKI43" s="730"/>
      <c r="VKJ43" s="730"/>
      <c r="VKK43" s="730"/>
      <c r="VKL43" s="730"/>
      <c r="VKM43" s="730"/>
      <c r="VKN43" s="730"/>
      <c r="VKO43" s="730"/>
      <c r="VKP43" s="730"/>
      <c r="VKQ43" s="730"/>
      <c r="VKR43" s="730"/>
      <c r="VKS43" s="730"/>
      <c r="VKT43" s="730"/>
      <c r="VKU43" s="730"/>
      <c r="VKV43" s="730"/>
      <c r="VKW43" s="730"/>
      <c r="VKX43" s="730"/>
      <c r="VKY43" s="730"/>
      <c r="VKZ43" s="730"/>
      <c r="VLA43" s="730"/>
      <c r="VLB43" s="730"/>
      <c r="VLC43" s="730"/>
      <c r="VLD43" s="730"/>
      <c r="VLE43" s="730"/>
      <c r="VLF43" s="730"/>
      <c r="VLG43" s="730"/>
      <c r="VLH43" s="730"/>
      <c r="VLI43" s="730"/>
      <c r="VLJ43" s="730"/>
      <c r="VLK43" s="730"/>
      <c r="VLL43" s="730"/>
      <c r="VLM43" s="730"/>
      <c r="VLN43" s="730"/>
      <c r="VLO43" s="730"/>
      <c r="VLP43" s="730"/>
      <c r="VLQ43" s="730"/>
      <c r="VLR43" s="730"/>
      <c r="VLS43" s="730"/>
      <c r="VLT43" s="730"/>
      <c r="VLU43" s="730"/>
      <c r="VLV43" s="730"/>
      <c r="VLW43" s="730"/>
      <c r="VLX43" s="730"/>
      <c r="VLY43" s="730"/>
      <c r="VLZ43" s="730"/>
      <c r="VMA43" s="730"/>
      <c r="VMB43" s="730"/>
      <c r="VMC43" s="730"/>
      <c r="VMD43" s="730"/>
      <c r="VME43" s="730"/>
      <c r="VMF43" s="730"/>
      <c r="VMG43" s="730"/>
      <c r="VMH43" s="730"/>
      <c r="VMI43" s="730"/>
      <c r="VMJ43" s="730"/>
      <c r="VMK43" s="730"/>
      <c r="VML43" s="730"/>
      <c r="VMM43" s="730"/>
      <c r="VMN43" s="730"/>
      <c r="VMO43" s="730"/>
      <c r="VMP43" s="730"/>
      <c r="VMQ43" s="730"/>
      <c r="VMR43" s="730"/>
      <c r="VMS43" s="730"/>
      <c r="VMT43" s="730"/>
      <c r="VMU43" s="730"/>
      <c r="VMV43" s="730"/>
      <c r="VMW43" s="730"/>
      <c r="VMX43" s="730"/>
      <c r="VMY43" s="730"/>
      <c r="VMZ43" s="730"/>
      <c r="VNA43" s="730"/>
      <c r="VNB43" s="730"/>
      <c r="VNC43" s="730"/>
      <c r="VND43" s="730"/>
      <c r="VNE43" s="730"/>
      <c r="VNF43" s="730"/>
      <c r="VNG43" s="730"/>
      <c r="VNH43" s="730"/>
      <c r="VNI43" s="730"/>
      <c r="VNJ43" s="730"/>
      <c r="VNK43" s="730"/>
      <c r="VNL43" s="730"/>
      <c r="VNM43" s="730"/>
      <c r="VNN43" s="730"/>
      <c r="VNO43" s="730"/>
      <c r="VNP43" s="730"/>
      <c r="VNQ43" s="730"/>
      <c r="VNR43" s="730"/>
      <c r="VNS43" s="730"/>
      <c r="VNT43" s="730"/>
      <c r="VNU43" s="730"/>
      <c r="VNV43" s="730"/>
      <c r="VNW43" s="730"/>
      <c r="VNX43" s="730"/>
      <c r="VNY43" s="730"/>
      <c r="VNZ43" s="730"/>
      <c r="VOA43" s="730"/>
      <c r="VOB43" s="730"/>
      <c r="VOC43" s="730"/>
      <c r="VOD43" s="730"/>
      <c r="VOE43" s="730"/>
      <c r="VOF43" s="730"/>
      <c r="VOG43" s="730"/>
      <c r="VOH43" s="730"/>
      <c r="VOI43" s="730"/>
      <c r="VOJ43" s="730"/>
      <c r="VOK43" s="730"/>
      <c r="VOL43" s="730"/>
      <c r="VOM43" s="730"/>
      <c r="VON43" s="730"/>
      <c r="VOO43" s="730"/>
      <c r="VOP43" s="730"/>
      <c r="VOQ43" s="730"/>
      <c r="VOR43" s="730"/>
      <c r="VOS43" s="730"/>
      <c r="VOT43" s="730"/>
      <c r="VOU43" s="730"/>
      <c r="VOV43" s="730"/>
      <c r="VOW43" s="730"/>
      <c r="VOX43" s="730"/>
      <c r="VOY43" s="730"/>
      <c r="VOZ43" s="730"/>
      <c r="VPA43" s="730"/>
      <c r="VPB43" s="730"/>
      <c r="VPC43" s="730"/>
      <c r="VPD43" s="730"/>
      <c r="VPE43" s="730"/>
      <c r="VPF43" s="730"/>
      <c r="VPG43" s="730"/>
      <c r="VPH43" s="730"/>
      <c r="VPI43" s="730"/>
      <c r="VPJ43" s="730"/>
      <c r="VPK43" s="730"/>
      <c r="VPL43" s="730"/>
      <c r="VPM43" s="730"/>
      <c r="VPN43" s="730"/>
      <c r="VPO43" s="730"/>
      <c r="VPP43" s="730"/>
      <c r="VPQ43" s="730"/>
      <c r="VPR43" s="730"/>
      <c r="VPS43" s="730"/>
      <c r="VPT43" s="730"/>
      <c r="VPU43" s="730"/>
      <c r="VPV43" s="730"/>
      <c r="VPW43" s="730"/>
      <c r="VPX43" s="730"/>
      <c r="VPY43" s="730"/>
      <c r="VPZ43" s="730"/>
      <c r="VQA43" s="730"/>
      <c r="VQB43" s="730"/>
      <c r="VQC43" s="730"/>
      <c r="VQD43" s="730"/>
      <c r="VQE43" s="730"/>
      <c r="VQF43" s="730"/>
      <c r="VQG43" s="730"/>
      <c r="VQH43" s="730"/>
      <c r="VQI43" s="730"/>
      <c r="VQJ43" s="730"/>
      <c r="VQK43" s="730"/>
      <c r="VQL43" s="730"/>
      <c r="VQM43" s="730"/>
      <c r="VQN43" s="730"/>
      <c r="VQO43" s="730"/>
      <c r="VQP43" s="730"/>
      <c r="VQQ43" s="730"/>
      <c r="VQR43" s="730"/>
      <c r="VQS43" s="730"/>
      <c r="VQT43" s="730"/>
      <c r="VQU43" s="730"/>
      <c r="VQV43" s="730"/>
      <c r="VQW43" s="730"/>
      <c r="VQX43" s="730"/>
      <c r="VQY43" s="730"/>
      <c r="VQZ43" s="730"/>
      <c r="VRA43" s="730"/>
      <c r="VRB43" s="730"/>
      <c r="VRC43" s="730"/>
      <c r="VRD43" s="730"/>
      <c r="VRE43" s="730"/>
      <c r="VRF43" s="730"/>
      <c r="VRG43" s="730"/>
      <c r="VRH43" s="730"/>
      <c r="VRI43" s="730"/>
      <c r="VRJ43" s="730"/>
      <c r="VRK43" s="730"/>
      <c r="VRL43" s="730"/>
      <c r="VRM43" s="730"/>
      <c r="VRN43" s="730"/>
      <c r="VRO43" s="730"/>
      <c r="VRP43" s="730"/>
      <c r="VRQ43" s="730"/>
      <c r="VRR43" s="730"/>
      <c r="VRS43" s="730"/>
      <c r="VRT43" s="730"/>
      <c r="VRU43" s="730"/>
      <c r="VRV43" s="730"/>
      <c r="VRW43" s="730"/>
      <c r="VRX43" s="730"/>
      <c r="VRY43" s="730"/>
      <c r="VRZ43" s="730"/>
      <c r="VSA43" s="730"/>
      <c r="VSB43" s="730"/>
      <c r="VSC43" s="730"/>
      <c r="VSD43" s="730"/>
      <c r="VSE43" s="730"/>
      <c r="VSF43" s="730"/>
      <c r="VSG43" s="730"/>
      <c r="VSH43" s="730"/>
      <c r="VSI43" s="730"/>
      <c r="VSJ43" s="730"/>
      <c r="VSK43" s="730"/>
      <c r="VSL43" s="730"/>
      <c r="VSM43" s="730"/>
      <c r="VSN43" s="730"/>
      <c r="VSO43" s="730"/>
      <c r="VSP43" s="730"/>
      <c r="VSQ43" s="730"/>
      <c r="VSR43" s="730"/>
      <c r="VSS43" s="730"/>
      <c r="VST43" s="730"/>
      <c r="VSU43" s="730"/>
      <c r="VSV43" s="730"/>
      <c r="VSW43" s="730"/>
      <c r="VSX43" s="730"/>
      <c r="VSY43" s="730"/>
      <c r="VSZ43" s="730"/>
      <c r="VTA43" s="730"/>
      <c r="VTB43" s="730"/>
      <c r="VTC43" s="730"/>
      <c r="VTD43" s="730"/>
      <c r="VTE43" s="730"/>
      <c r="VTF43" s="730"/>
      <c r="VTG43" s="730"/>
      <c r="VTH43" s="730"/>
      <c r="VTI43" s="730"/>
      <c r="VTJ43" s="730"/>
      <c r="VTK43" s="730"/>
      <c r="VTL43" s="730"/>
      <c r="VTM43" s="730"/>
      <c r="VTN43" s="730"/>
      <c r="VTO43" s="730"/>
      <c r="VTP43" s="730"/>
      <c r="VTQ43" s="730"/>
      <c r="VTR43" s="730"/>
      <c r="VTS43" s="730"/>
      <c r="VTT43" s="730"/>
      <c r="VTU43" s="730"/>
      <c r="VTV43" s="730"/>
      <c r="VTW43" s="730"/>
      <c r="VTX43" s="730"/>
      <c r="VTY43" s="730"/>
      <c r="VTZ43" s="730"/>
      <c r="VUA43" s="730"/>
      <c r="VUB43" s="730"/>
      <c r="VUC43" s="730"/>
      <c r="VUD43" s="730"/>
      <c r="VUE43" s="730"/>
      <c r="VUF43" s="730"/>
      <c r="VUG43" s="730"/>
      <c r="VUH43" s="730"/>
      <c r="VUI43" s="730"/>
      <c r="VUJ43" s="730"/>
      <c r="VUK43" s="730"/>
      <c r="VUL43" s="730"/>
      <c r="VUM43" s="730"/>
      <c r="VUN43" s="730"/>
      <c r="VUO43" s="730"/>
      <c r="VUP43" s="730"/>
      <c r="VUQ43" s="730"/>
      <c r="VUR43" s="730"/>
      <c r="VUS43" s="730"/>
      <c r="VUT43" s="730"/>
      <c r="VUU43" s="730"/>
      <c r="VUV43" s="730"/>
      <c r="VUW43" s="730"/>
      <c r="VUX43" s="730"/>
      <c r="VUY43" s="730"/>
      <c r="VUZ43" s="730"/>
      <c r="VVA43" s="730"/>
      <c r="VVB43" s="730"/>
      <c r="VVC43" s="730"/>
      <c r="VVD43" s="730"/>
      <c r="VVE43" s="730"/>
      <c r="VVF43" s="730"/>
      <c r="VVG43" s="730"/>
      <c r="VVH43" s="730"/>
      <c r="VVI43" s="730"/>
      <c r="VVJ43" s="730"/>
      <c r="VVK43" s="730"/>
      <c r="VVL43" s="730"/>
      <c r="VVM43" s="730"/>
      <c r="VVN43" s="730"/>
      <c r="VVO43" s="730"/>
      <c r="VVP43" s="730"/>
      <c r="VVQ43" s="730"/>
      <c r="VVR43" s="730"/>
      <c r="VVS43" s="730"/>
      <c r="VVT43" s="730"/>
      <c r="VVU43" s="730"/>
      <c r="VVV43" s="730"/>
      <c r="VVW43" s="730"/>
      <c r="VVX43" s="730"/>
      <c r="VVY43" s="730"/>
      <c r="VVZ43" s="730"/>
      <c r="VWA43" s="730"/>
      <c r="VWB43" s="730"/>
      <c r="VWC43" s="730"/>
      <c r="VWD43" s="730"/>
      <c r="VWE43" s="730"/>
      <c r="VWF43" s="730"/>
      <c r="VWG43" s="730"/>
      <c r="VWH43" s="730"/>
      <c r="VWI43" s="730"/>
      <c r="VWJ43" s="730"/>
      <c r="VWK43" s="730"/>
      <c r="VWL43" s="730"/>
      <c r="VWM43" s="730"/>
      <c r="VWN43" s="730"/>
      <c r="VWO43" s="730"/>
      <c r="VWP43" s="730"/>
      <c r="VWQ43" s="730"/>
      <c r="VWR43" s="730"/>
      <c r="VWS43" s="730"/>
      <c r="VWT43" s="730"/>
      <c r="VWU43" s="730"/>
      <c r="VWV43" s="730"/>
      <c r="VWW43" s="730"/>
      <c r="VWX43" s="730"/>
      <c r="VWY43" s="730"/>
      <c r="VWZ43" s="730"/>
      <c r="VXA43" s="730"/>
      <c r="VXB43" s="730"/>
      <c r="VXC43" s="730"/>
      <c r="VXD43" s="730"/>
      <c r="VXE43" s="730"/>
      <c r="VXF43" s="730"/>
      <c r="VXG43" s="730"/>
      <c r="VXH43" s="730"/>
      <c r="VXI43" s="730"/>
      <c r="VXJ43" s="730"/>
      <c r="VXK43" s="730"/>
      <c r="VXL43" s="730"/>
      <c r="VXM43" s="730"/>
      <c r="VXN43" s="730"/>
      <c r="VXO43" s="730"/>
      <c r="VXP43" s="730"/>
      <c r="VXQ43" s="730"/>
      <c r="VXR43" s="730"/>
      <c r="VXS43" s="730"/>
      <c r="VXT43" s="730"/>
      <c r="VXU43" s="730"/>
      <c r="VXV43" s="730"/>
      <c r="VXW43" s="730"/>
      <c r="VXX43" s="730"/>
      <c r="VXY43" s="730"/>
      <c r="VXZ43" s="730"/>
      <c r="VYA43" s="730"/>
      <c r="VYB43" s="730"/>
      <c r="VYC43" s="730"/>
      <c r="VYD43" s="730"/>
      <c r="VYE43" s="730"/>
      <c r="VYF43" s="730"/>
      <c r="VYG43" s="730"/>
      <c r="VYH43" s="730"/>
      <c r="VYI43" s="730"/>
      <c r="VYJ43" s="730"/>
      <c r="VYK43" s="730"/>
      <c r="VYL43" s="730"/>
      <c r="VYM43" s="730"/>
      <c r="VYN43" s="730"/>
      <c r="VYO43" s="730"/>
      <c r="VYP43" s="730"/>
      <c r="VYQ43" s="730"/>
      <c r="VYR43" s="730"/>
      <c r="VYS43" s="730"/>
      <c r="VYT43" s="730"/>
      <c r="VYU43" s="730"/>
      <c r="VYV43" s="730"/>
      <c r="VYW43" s="730"/>
      <c r="VYX43" s="730"/>
      <c r="VYY43" s="730"/>
      <c r="VYZ43" s="730"/>
      <c r="VZA43" s="730"/>
      <c r="VZB43" s="730"/>
      <c r="VZC43" s="730"/>
      <c r="VZD43" s="730"/>
      <c r="VZE43" s="730"/>
      <c r="VZF43" s="730"/>
      <c r="VZG43" s="730"/>
      <c r="VZH43" s="730"/>
      <c r="VZI43" s="730"/>
      <c r="VZJ43" s="730"/>
      <c r="VZK43" s="730"/>
      <c r="VZL43" s="730"/>
      <c r="VZM43" s="730"/>
      <c r="VZN43" s="730"/>
      <c r="VZO43" s="730"/>
      <c r="VZP43" s="730"/>
      <c r="VZQ43" s="730"/>
      <c r="VZR43" s="730"/>
      <c r="VZS43" s="730"/>
      <c r="VZT43" s="730"/>
      <c r="VZU43" s="730"/>
      <c r="VZV43" s="730"/>
      <c r="VZW43" s="730"/>
      <c r="VZX43" s="730"/>
      <c r="VZY43" s="730"/>
      <c r="VZZ43" s="730"/>
      <c r="WAA43" s="730"/>
      <c r="WAB43" s="730"/>
      <c r="WAC43" s="730"/>
      <c r="WAD43" s="730"/>
      <c r="WAE43" s="730"/>
      <c r="WAF43" s="730"/>
      <c r="WAG43" s="730"/>
      <c r="WAH43" s="730"/>
      <c r="WAI43" s="730"/>
      <c r="WAJ43" s="730"/>
      <c r="WAK43" s="730"/>
      <c r="WAL43" s="730"/>
      <c r="WAM43" s="730"/>
      <c r="WAN43" s="730"/>
      <c r="WAO43" s="730"/>
      <c r="WAP43" s="730"/>
      <c r="WAQ43" s="730"/>
      <c r="WAR43" s="730"/>
      <c r="WAS43" s="730"/>
      <c r="WAT43" s="730"/>
      <c r="WAU43" s="730"/>
      <c r="WAV43" s="730"/>
      <c r="WAW43" s="730"/>
      <c r="WAX43" s="730"/>
      <c r="WAY43" s="730"/>
      <c r="WAZ43" s="730"/>
      <c r="WBA43" s="730"/>
      <c r="WBB43" s="730"/>
      <c r="WBC43" s="730"/>
      <c r="WBD43" s="730"/>
      <c r="WBE43" s="730"/>
      <c r="WBF43" s="730"/>
      <c r="WBG43" s="730"/>
      <c r="WBH43" s="730"/>
      <c r="WBI43" s="730"/>
      <c r="WBJ43" s="730"/>
      <c r="WBK43" s="730"/>
      <c r="WBL43" s="730"/>
      <c r="WBM43" s="730"/>
      <c r="WBN43" s="730"/>
      <c r="WBO43" s="730"/>
      <c r="WBP43" s="730"/>
      <c r="WBQ43" s="730"/>
      <c r="WBR43" s="730"/>
      <c r="WBS43" s="730"/>
      <c r="WBT43" s="730"/>
      <c r="WBU43" s="730"/>
      <c r="WBV43" s="730"/>
      <c r="WBW43" s="730"/>
      <c r="WBX43" s="730"/>
      <c r="WBY43" s="730"/>
      <c r="WBZ43" s="730"/>
      <c r="WCA43" s="730"/>
      <c r="WCB43" s="730"/>
      <c r="WCC43" s="730"/>
      <c r="WCD43" s="730"/>
      <c r="WCE43" s="730"/>
      <c r="WCF43" s="730"/>
      <c r="WCG43" s="730"/>
      <c r="WCH43" s="730"/>
      <c r="WCI43" s="730"/>
      <c r="WCJ43" s="730"/>
      <c r="WCK43" s="730"/>
      <c r="WCL43" s="730"/>
      <c r="WCM43" s="730"/>
      <c r="WCN43" s="730"/>
      <c r="WCO43" s="730"/>
      <c r="WCP43" s="730"/>
      <c r="WCQ43" s="730"/>
      <c r="WCR43" s="730"/>
      <c r="WCS43" s="730"/>
      <c r="WCT43" s="730"/>
      <c r="WCU43" s="730"/>
      <c r="WCV43" s="730"/>
      <c r="WCW43" s="730"/>
      <c r="WCX43" s="730"/>
      <c r="WCY43" s="730"/>
      <c r="WCZ43" s="730"/>
      <c r="WDA43" s="730"/>
      <c r="WDB43" s="730"/>
      <c r="WDC43" s="730"/>
      <c r="WDD43" s="730"/>
      <c r="WDE43" s="730"/>
      <c r="WDF43" s="730"/>
      <c r="WDG43" s="730"/>
      <c r="WDH43" s="730"/>
      <c r="WDI43" s="730"/>
      <c r="WDJ43" s="730"/>
      <c r="WDK43" s="730"/>
      <c r="WDL43" s="730"/>
      <c r="WDM43" s="730"/>
      <c r="WDN43" s="730"/>
      <c r="WDO43" s="730"/>
      <c r="WDP43" s="730"/>
      <c r="WDQ43" s="730"/>
      <c r="WDR43" s="730"/>
      <c r="WDS43" s="730"/>
      <c r="WDT43" s="730"/>
      <c r="WDU43" s="730"/>
      <c r="WDV43" s="730"/>
      <c r="WDW43" s="730"/>
      <c r="WDX43" s="730"/>
      <c r="WDY43" s="730"/>
      <c r="WDZ43" s="730"/>
      <c r="WEA43" s="730"/>
      <c r="WEB43" s="730"/>
      <c r="WEC43" s="730"/>
      <c r="WED43" s="730"/>
      <c r="WEE43" s="730"/>
      <c r="WEF43" s="730"/>
      <c r="WEG43" s="730"/>
      <c r="WEH43" s="730"/>
      <c r="WEI43" s="730"/>
      <c r="WEJ43" s="730"/>
      <c r="WEK43" s="730"/>
      <c r="WEL43" s="730"/>
      <c r="WEM43" s="730"/>
      <c r="WEN43" s="730"/>
      <c r="WEO43" s="730"/>
      <c r="WEP43" s="730"/>
      <c r="WEQ43" s="730"/>
      <c r="WER43" s="730"/>
      <c r="WES43" s="730"/>
      <c r="WET43" s="730"/>
      <c r="WEU43" s="730"/>
      <c r="WEV43" s="730"/>
      <c r="WEW43" s="730"/>
      <c r="WEX43" s="730"/>
      <c r="WEY43" s="730"/>
      <c r="WEZ43" s="730"/>
      <c r="WFA43" s="730"/>
      <c r="WFB43" s="730"/>
      <c r="WFC43" s="730"/>
      <c r="WFD43" s="730"/>
      <c r="WFE43" s="730"/>
      <c r="WFF43" s="730"/>
      <c r="WFG43" s="730"/>
      <c r="WFH43" s="730"/>
      <c r="WFI43" s="730"/>
      <c r="WFJ43" s="730"/>
      <c r="WFK43" s="730"/>
      <c r="WFL43" s="730"/>
      <c r="WFM43" s="730"/>
      <c r="WFN43" s="730"/>
      <c r="WFO43" s="730"/>
      <c r="WFP43" s="730"/>
      <c r="WFQ43" s="730"/>
      <c r="WFR43" s="730"/>
      <c r="WFS43" s="730"/>
      <c r="WFT43" s="730"/>
      <c r="WFU43" s="730"/>
      <c r="WFV43" s="730"/>
      <c r="WFW43" s="730"/>
      <c r="WFX43" s="730"/>
      <c r="WFY43" s="730"/>
      <c r="WFZ43" s="730"/>
      <c r="WGA43" s="730"/>
      <c r="WGB43" s="730"/>
      <c r="WGC43" s="730"/>
      <c r="WGD43" s="730"/>
      <c r="WGE43" s="730"/>
      <c r="WGF43" s="730"/>
      <c r="WGG43" s="730"/>
      <c r="WGH43" s="730"/>
      <c r="WGI43" s="730"/>
      <c r="WGJ43" s="730"/>
      <c r="WGK43" s="730"/>
      <c r="WGL43" s="730"/>
      <c r="WGM43" s="730"/>
      <c r="WGN43" s="730"/>
      <c r="WGO43" s="730"/>
      <c r="WGP43" s="730"/>
      <c r="WGQ43" s="730"/>
      <c r="WGR43" s="730"/>
      <c r="WGS43" s="730"/>
      <c r="WGT43" s="730"/>
      <c r="WGU43" s="730"/>
      <c r="WGV43" s="730"/>
      <c r="WGW43" s="730"/>
      <c r="WGX43" s="730"/>
      <c r="WGY43" s="730"/>
      <c r="WGZ43" s="730"/>
      <c r="WHA43" s="730"/>
      <c r="WHB43" s="730"/>
      <c r="WHC43" s="730"/>
      <c r="WHD43" s="730"/>
      <c r="WHE43" s="730"/>
      <c r="WHF43" s="730"/>
      <c r="WHG43" s="730"/>
      <c r="WHH43" s="730"/>
      <c r="WHI43" s="730"/>
      <c r="WHJ43" s="730"/>
      <c r="WHK43" s="730"/>
      <c r="WHL43" s="730"/>
      <c r="WHM43" s="730"/>
      <c r="WHN43" s="730"/>
      <c r="WHO43" s="730"/>
      <c r="WHP43" s="730"/>
      <c r="WHQ43" s="730"/>
      <c r="WHR43" s="730"/>
      <c r="WHS43" s="730"/>
      <c r="WHT43" s="730"/>
      <c r="WHU43" s="730"/>
      <c r="WHV43" s="730"/>
      <c r="WHW43" s="730"/>
      <c r="WHX43" s="730"/>
      <c r="WHY43" s="730"/>
      <c r="WHZ43" s="730"/>
      <c r="WIA43" s="730"/>
      <c r="WIB43" s="730"/>
      <c r="WIC43" s="730"/>
      <c r="WID43" s="730"/>
      <c r="WIE43" s="730"/>
      <c r="WIF43" s="730"/>
      <c r="WIG43" s="730"/>
      <c r="WIH43" s="730"/>
      <c r="WII43" s="730"/>
      <c r="WIJ43" s="730"/>
      <c r="WIK43" s="730"/>
      <c r="WIL43" s="730"/>
      <c r="WIM43" s="730"/>
      <c r="WIN43" s="730"/>
      <c r="WIO43" s="730"/>
      <c r="WIP43" s="730"/>
      <c r="WIQ43" s="730"/>
      <c r="WIR43" s="730"/>
      <c r="WIS43" s="730"/>
      <c r="WIT43" s="730"/>
      <c r="WIU43" s="730"/>
      <c r="WIV43" s="730"/>
      <c r="WIW43" s="730"/>
      <c r="WIX43" s="730"/>
      <c r="WIY43" s="730"/>
      <c r="WIZ43" s="730"/>
      <c r="WJA43" s="730"/>
      <c r="WJB43" s="730"/>
      <c r="WJC43" s="730"/>
      <c r="WJD43" s="730"/>
      <c r="WJE43" s="730"/>
      <c r="WJF43" s="730"/>
      <c r="WJG43" s="730"/>
      <c r="WJH43" s="730"/>
      <c r="WJI43" s="730"/>
      <c r="WJJ43" s="730"/>
      <c r="WJK43" s="730"/>
      <c r="WJL43" s="730"/>
      <c r="WJM43" s="730"/>
      <c r="WJN43" s="730"/>
      <c r="WJO43" s="730"/>
      <c r="WJP43" s="730"/>
      <c r="WJQ43" s="730"/>
      <c r="WJR43" s="730"/>
      <c r="WJS43" s="730"/>
      <c r="WJT43" s="730"/>
      <c r="WJU43" s="730"/>
      <c r="WJV43" s="730"/>
      <c r="WJW43" s="730"/>
      <c r="WJX43" s="730"/>
      <c r="WJY43" s="730"/>
      <c r="WJZ43" s="730"/>
      <c r="WKA43" s="730"/>
      <c r="WKB43" s="730"/>
      <c r="WKC43" s="730"/>
      <c r="WKD43" s="730"/>
      <c r="WKE43" s="730"/>
      <c r="WKF43" s="730"/>
      <c r="WKG43" s="730"/>
      <c r="WKH43" s="730"/>
      <c r="WKI43" s="730"/>
      <c r="WKJ43" s="730"/>
      <c r="WKK43" s="730"/>
      <c r="WKL43" s="730"/>
      <c r="WKM43" s="730"/>
      <c r="WKN43" s="730"/>
      <c r="WKO43" s="730"/>
      <c r="WKP43" s="730"/>
      <c r="WKQ43" s="730"/>
      <c r="WKR43" s="730"/>
      <c r="WKS43" s="730"/>
      <c r="WKT43" s="730"/>
      <c r="WKU43" s="730"/>
      <c r="WKV43" s="730"/>
      <c r="WKW43" s="730"/>
      <c r="WKX43" s="730"/>
      <c r="WKY43" s="730"/>
      <c r="WKZ43" s="730"/>
      <c r="WLA43" s="730"/>
      <c r="WLB43" s="730"/>
      <c r="WLC43" s="730"/>
      <c r="WLD43" s="730"/>
      <c r="WLE43" s="730"/>
      <c r="WLF43" s="730"/>
      <c r="WLG43" s="730"/>
      <c r="WLH43" s="730"/>
      <c r="WLI43" s="730"/>
      <c r="WLJ43" s="730"/>
      <c r="WLK43" s="730"/>
      <c r="WLL43" s="730"/>
      <c r="WLM43" s="730"/>
      <c r="WLN43" s="730"/>
      <c r="WLO43" s="730"/>
      <c r="WLP43" s="730"/>
      <c r="WLQ43" s="730"/>
      <c r="WLR43" s="730"/>
      <c r="WLS43" s="730"/>
      <c r="WLT43" s="730"/>
      <c r="WLU43" s="730"/>
      <c r="WLV43" s="730"/>
      <c r="WLW43" s="730"/>
      <c r="WLX43" s="730"/>
      <c r="WLY43" s="730"/>
      <c r="WLZ43" s="730"/>
      <c r="WMA43" s="730"/>
      <c r="WMB43" s="730"/>
      <c r="WMC43" s="730"/>
      <c r="WMD43" s="730"/>
      <c r="WME43" s="730"/>
      <c r="WMF43" s="730"/>
      <c r="WMG43" s="730"/>
      <c r="WMH43" s="730"/>
      <c r="WMI43" s="730"/>
      <c r="WMJ43" s="730"/>
      <c r="WMK43" s="730"/>
      <c r="WML43" s="730"/>
      <c r="WMM43" s="730"/>
      <c r="WMN43" s="730"/>
      <c r="WMO43" s="730"/>
      <c r="WMP43" s="730"/>
      <c r="WMQ43" s="730"/>
      <c r="WMR43" s="730"/>
      <c r="WMS43" s="730"/>
      <c r="WMT43" s="730"/>
      <c r="WMU43" s="730"/>
      <c r="WMV43" s="730"/>
      <c r="WMW43" s="730"/>
      <c r="WMX43" s="730"/>
      <c r="WMY43" s="730"/>
      <c r="WMZ43" s="730"/>
      <c r="WNA43" s="730"/>
      <c r="WNB43" s="730"/>
      <c r="WNC43" s="730"/>
      <c r="WND43" s="730"/>
      <c r="WNE43" s="730"/>
      <c r="WNF43" s="730"/>
      <c r="WNG43" s="730"/>
      <c r="WNH43" s="730"/>
      <c r="WNI43" s="730"/>
      <c r="WNJ43" s="730"/>
      <c r="WNK43" s="730"/>
      <c r="WNL43" s="730"/>
      <c r="WNM43" s="730"/>
      <c r="WNN43" s="730"/>
      <c r="WNO43" s="730"/>
      <c r="WNP43" s="730"/>
      <c r="WNQ43" s="730"/>
      <c r="WNR43" s="730"/>
      <c r="WNS43" s="730"/>
      <c r="WNT43" s="730"/>
      <c r="WNU43" s="730"/>
      <c r="WNV43" s="730"/>
      <c r="WNW43" s="730"/>
      <c r="WNX43" s="730"/>
      <c r="WNY43" s="730"/>
      <c r="WNZ43" s="730"/>
      <c r="WOA43" s="730"/>
      <c r="WOB43" s="730"/>
      <c r="WOC43" s="730"/>
      <c r="WOD43" s="730"/>
      <c r="WOE43" s="730"/>
      <c r="WOF43" s="730"/>
      <c r="WOG43" s="730"/>
      <c r="WOH43" s="730"/>
      <c r="WOI43" s="730"/>
      <c r="WOJ43" s="730"/>
      <c r="WOK43" s="730"/>
      <c r="WOL43" s="730"/>
      <c r="WOM43" s="730"/>
      <c r="WON43" s="730"/>
      <c r="WOO43" s="730"/>
      <c r="WOP43" s="730"/>
      <c r="WOQ43" s="730"/>
      <c r="WOR43" s="730"/>
      <c r="WOS43" s="730"/>
      <c r="WOT43" s="730"/>
      <c r="WOU43" s="730"/>
      <c r="WOV43" s="730"/>
      <c r="WOW43" s="730"/>
      <c r="WOX43" s="730"/>
      <c r="WOY43" s="730"/>
      <c r="WOZ43" s="730"/>
      <c r="WPA43" s="730"/>
      <c r="WPB43" s="730"/>
      <c r="WPC43" s="730"/>
      <c r="WPD43" s="730"/>
      <c r="WPE43" s="730"/>
      <c r="WPF43" s="730"/>
      <c r="WPG43" s="730"/>
      <c r="WPH43" s="730"/>
      <c r="WPI43" s="730"/>
      <c r="WPJ43" s="730"/>
      <c r="WPK43" s="730"/>
      <c r="WPL43" s="730"/>
      <c r="WPM43" s="730"/>
      <c r="WPN43" s="730"/>
      <c r="WPO43" s="730"/>
      <c r="WPP43" s="730"/>
      <c r="WPQ43" s="730"/>
      <c r="WPR43" s="730"/>
      <c r="WPS43" s="730"/>
      <c r="WPT43" s="730"/>
      <c r="WPU43" s="730"/>
      <c r="WPV43" s="730"/>
      <c r="WPW43" s="730"/>
      <c r="WPX43" s="730"/>
      <c r="WPY43" s="730"/>
      <c r="WPZ43" s="730"/>
      <c r="WQA43" s="730"/>
      <c r="WQB43" s="730"/>
      <c r="WQC43" s="730"/>
      <c r="WQD43" s="730"/>
      <c r="WQE43" s="730"/>
      <c r="WQF43" s="730"/>
      <c r="WQG43" s="730"/>
      <c r="WQH43" s="730"/>
      <c r="WQI43" s="730"/>
      <c r="WQJ43" s="730"/>
      <c r="WQK43" s="730"/>
      <c r="WQL43" s="730"/>
      <c r="WQM43" s="730"/>
      <c r="WQN43" s="730"/>
      <c r="WQO43" s="730"/>
      <c r="WQP43" s="730"/>
      <c r="WQQ43" s="730"/>
      <c r="WQR43" s="730"/>
      <c r="WQS43" s="730"/>
      <c r="WQT43" s="730"/>
      <c r="WQU43" s="730"/>
      <c r="WQV43" s="730"/>
      <c r="WQW43" s="730"/>
      <c r="WQX43" s="730"/>
      <c r="WQY43" s="730"/>
      <c r="WQZ43" s="730"/>
      <c r="WRA43" s="730"/>
      <c r="WRB43" s="730"/>
      <c r="WRC43" s="730"/>
      <c r="WRD43" s="730"/>
      <c r="WRE43" s="730"/>
      <c r="WRF43" s="730"/>
      <c r="WRG43" s="730"/>
      <c r="WRH43" s="730"/>
      <c r="WRI43" s="730"/>
      <c r="WRJ43" s="730"/>
      <c r="WRK43" s="730"/>
      <c r="WRL43" s="730"/>
      <c r="WRM43" s="730"/>
      <c r="WRN43" s="730"/>
      <c r="WRO43" s="730"/>
      <c r="WRP43" s="730"/>
      <c r="WRQ43" s="730"/>
      <c r="WRR43" s="730"/>
      <c r="WRS43" s="730"/>
      <c r="WRT43" s="730"/>
      <c r="WRU43" s="730"/>
      <c r="WRV43" s="730"/>
      <c r="WRW43" s="730"/>
      <c r="WRX43" s="730"/>
      <c r="WRY43" s="730"/>
      <c r="WRZ43" s="730"/>
      <c r="WSA43" s="730"/>
      <c r="WSB43" s="730"/>
      <c r="WSC43" s="730"/>
      <c r="WSD43" s="730"/>
      <c r="WSE43" s="730"/>
      <c r="WSF43" s="730"/>
      <c r="WSG43" s="730"/>
      <c r="WSH43" s="730"/>
      <c r="WSI43" s="730"/>
      <c r="WSJ43" s="730"/>
      <c r="WSK43" s="730"/>
      <c r="WSL43" s="730"/>
      <c r="WSM43" s="730"/>
      <c r="WSN43" s="730"/>
      <c r="WSO43" s="730"/>
      <c r="WSP43" s="730"/>
      <c r="WSQ43" s="730"/>
      <c r="WSR43" s="730"/>
      <c r="WSS43" s="730"/>
      <c r="WST43" s="730"/>
      <c r="WSU43" s="730"/>
      <c r="WSV43" s="730"/>
      <c r="WSW43" s="730"/>
      <c r="WSX43" s="730"/>
      <c r="WSY43" s="730"/>
      <c r="WSZ43" s="730"/>
      <c r="WTA43" s="730"/>
      <c r="WTB43" s="730"/>
      <c r="WTC43" s="730"/>
      <c r="WTD43" s="730"/>
      <c r="WTE43" s="730"/>
      <c r="WTF43" s="730"/>
      <c r="WTG43" s="730"/>
      <c r="WTH43" s="730"/>
      <c r="WTI43" s="730"/>
      <c r="WTJ43" s="730"/>
      <c r="WTK43" s="730"/>
      <c r="WTL43" s="730"/>
      <c r="WTM43" s="730"/>
      <c r="WTN43" s="730"/>
      <c r="WTO43" s="730"/>
      <c r="WTP43" s="730"/>
      <c r="WTQ43" s="730"/>
      <c r="WTR43" s="730"/>
      <c r="WTS43" s="730"/>
      <c r="WTT43" s="730"/>
      <c r="WTU43" s="730"/>
      <c r="WTV43" s="730"/>
      <c r="WTW43" s="730"/>
      <c r="WTX43" s="730"/>
      <c r="WTY43" s="730"/>
      <c r="WTZ43" s="730"/>
      <c r="WUA43" s="730"/>
      <c r="WUB43" s="730"/>
      <c r="WUC43" s="730"/>
      <c r="WUD43" s="730"/>
      <c r="WUE43" s="730"/>
      <c r="WUF43" s="730"/>
      <c r="WUG43" s="730"/>
      <c r="WUH43" s="730"/>
      <c r="WUI43" s="730"/>
      <c r="WUJ43" s="730"/>
      <c r="WUK43" s="730"/>
      <c r="WUL43" s="730"/>
      <c r="WUM43" s="730"/>
      <c r="WUN43" s="730"/>
      <c r="WUO43" s="730"/>
      <c r="WUP43" s="730"/>
      <c r="WUQ43" s="730"/>
      <c r="WUR43" s="730"/>
      <c r="WUS43" s="730"/>
      <c r="WUT43" s="730"/>
      <c r="WUU43" s="730"/>
      <c r="WUV43" s="730"/>
      <c r="WUW43" s="730"/>
      <c r="WUX43" s="730"/>
      <c r="WUY43" s="730"/>
      <c r="WUZ43" s="730"/>
      <c r="WVA43" s="730"/>
      <c r="WVB43" s="730"/>
      <c r="WVC43" s="730"/>
      <c r="WVD43" s="730"/>
      <c r="WVE43" s="730"/>
      <c r="WVF43" s="730"/>
      <c r="WVG43" s="730"/>
      <c r="WVH43" s="730"/>
      <c r="WVI43" s="730"/>
      <c r="WVJ43" s="730"/>
      <c r="WVK43" s="730"/>
      <c r="WVL43" s="730"/>
      <c r="WVM43" s="730"/>
      <c r="WVN43" s="730"/>
      <c r="WVO43" s="730"/>
      <c r="WVP43" s="730"/>
      <c r="WVQ43" s="730"/>
      <c r="WVR43" s="730"/>
      <c r="WVS43" s="730"/>
      <c r="WVT43" s="730"/>
      <c r="WVU43" s="730"/>
      <c r="WVV43" s="730"/>
      <c r="WVW43" s="730"/>
      <c r="WVX43" s="730"/>
      <c r="WVY43" s="730"/>
      <c r="WVZ43" s="730"/>
      <c r="WWA43" s="730"/>
      <c r="WWB43" s="730"/>
      <c r="WWC43" s="730"/>
      <c r="WWD43" s="730"/>
      <c r="WWE43" s="730"/>
      <c r="WWF43" s="730"/>
      <c r="WWG43" s="730"/>
      <c r="WWH43" s="730"/>
      <c r="WWI43" s="730"/>
      <c r="WWJ43" s="730"/>
      <c r="WWK43" s="730"/>
      <c r="WWL43" s="730"/>
      <c r="WWM43" s="730"/>
      <c r="WWN43" s="730"/>
      <c r="WWO43" s="730"/>
      <c r="WWP43" s="730"/>
      <c r="WWQ43" s="730"/>
      <c r="WWR43" s="730"/>
      <c r="WWS43" s="730"/>
      <c r="WWT43" s="730"/>
      <c r="WWU43" s="730"/>
      <c r="WWV43" s="730"/>
      <c r="WWW43" s="730"/>
      <c r="WWX43" s="730"/>
      <c r="WWY43" s="730"/>
      <c r="WWZ43" s="730"/>
      <c r="WXA43" s="730"/>
      <c r="WXB43" s="730"/>
      <c r="WXC43" s="730"/>
      <c r="WXD43" s="730"/>
      <c r="WXE43" s="730"/>
      <c r="WXF43" s="730"/>
      <c r="WXG43" s="730"/>
      <c r="WXH43" s="730"/>
      <c r="WXI43" s="730"/>
      <c r="WXJ43" s="730"/>
      <c r="WXK43" s="730"/>
      <c r="WXL43" s="730"/>
      <c r="WXM43" s="730"/>
      <c r="WXN43" s="730"/>
      <c r="WXO43" s="730"/>
      <c r="WXP43" s="730"/>
      <c r="WXQ43" s="730"/>
      <c r="WXR43" s="730"/>
      <c r="WXS43" s="730"/>
      <c r="WXT43" s="730"/>
      <c r="WXU43" s="730"/>
      <c r="WXV43" s="730"/>
      <c r="WXW43" s="730"/>
      <c r="WXX43" s="730"/>
      <c r="WXY43" s="730"/>
      <c r="WXZ43" s="730"/>
      <c r="WYA43" s="730"/>
      <c r="WYB43" s="730"/>
      <c r="WYC43" s="730"/>
      <c r="WYD43" s="730"/>
      <c r="WYE43" s="730"/>
      <c r="WYF43" s="730"/>
      <c r="WYG43" s="730"/>
      <c r="WYH43" s="730"/>
      <c r="WYI43" s="730"/>
      <c r="WYJ43" s="730"/>
      <c r="WYK43" s="730"/>
      <c r="WYL43" s="730"/>
      <c r="WYM43" s="730"/>
      <c r="WYN43" s="730"/>
      <c r="WYO43" s="730"/>
      <c r="WYP43" s="730"/>
      <c r="WYQ43" s="730"/>
      <c r="WYR43" s="730"/>
      <c r="WYS43" s="730"/>
      <c r="WYT43" s="730"/>
      <c r="WYU43" s="730"/>
      <c r="WYV43" s="730"/>
      <c r="WYW43" s="730"/>
      <c r="WYX43" s="730"/>
      <c r="WYY43" s="730"/>
      <c r="WYZ43" s="730"/>
      <c r="WZA43" s="730"/>
      <c r="WZB43" s="730"/>
      <c r="WZC43" s="730"/>
      <c r="WZD43" s="730"/>
      <c r="WZE43" s="730"/>
      <c r="WZF43" s="730"/>
      <c r="WZG43" s="730"/>
      <c r="WZH43" s="730"/>
      <c r="WZI43" s="730"/>
      <c r="WZJ43" s="730"/>
      <c r="WZK43" s="730"/>
      <c r="WZL43" s="730"/>
      <c r="WZM43" s="730"/>
      <c r="WZN43" s="730"/>
      <c r="WZO43" s="730"/>
      <c r="WZP43" s="730"/>
      <c r="WZQ43" s="730"/>
      <c r="WZR43" s="730"/>
      <c r="WZS43" s="730"/>
      <c r="WZT43" s="730"/>
      <c r="WZU43" s="730"/>
      <c r="WZV43" s="730"/>
      <c r="WZW43" s="730"/>
      <c r="WZX43" s="730"/>
      <c r="WZY43" s="730"/>
      <c r="WZZ43" s="730"/>
      <c r="XAA43" s="730"/>
      <c r="XAB43" s="730"/>
      <c r="XAC43" s="730"/>
      <c r="XAD43" s="730"/>
      <c r="XAE43" s="730"/>
      <c r="XAF43" s="730"/>
      <c r="XAG43" s="730"/>
      <c r="XAH43" s="730"/>
      <c r="XAI43" s="730"/>
      <c r="XAJ43" s="730"/>
      <c r="XAK43" s="730"/>
      <c r="XAL43" s="730"/>
      <c r="XAM43" s="730"/>
      <c r="XAN43" s="730"/>
      <c r="XAO43" s="730"/>
      <c r="XAP43" s="730"/>
      <c r="XAQ43" s="730"/>
      <c r="XAR43" s="730"/>
      <c r="XAS43" s="730"/>
      <c r="XAT43" s="730"/>
      <c r="XAU43" s="730"/>
      <c r="XAV43" s="730"/>
      <c r="XAW43" s="730"/>
      <c r="XAX43" s="730"/>
      <c r="XAY43" s="730"/>
      <c r="XAZ43" s="730"/>
      <c r="XBA43" s="730"/>
      <c r="XBB43" s="730"/>
      <c r="XBC43" s="730"/>
      <c r="XBD43" s="730"/>
      <c r="XBE43" s="730"/>
      <c r="XBF43" s="730"/>
      <c r="XBG43" s="730"/>
      <c r="XBH43" s="730"/>
      <c r="XBI43" s="730"/>
      <c r="XBJ43" s="730"/>
      <c r="XBK43" s="730"/>
      <c r="XBL43" s="730"/>
      <c r="XBM43" s="730"/>
      <c r="XBN43" s="730"/>
      <c r="XBO43" s="730"/>
      <c r="XBP43" s="730"/>
      <c r="XBQ43" s="730"/>
      <c r="XBR43" s="730"/>
      <c r="XBS43" s="730"/>
      <c r="XBT43" s="730"/>
      <c r="XBU43" s="730"/>
      <c r="XBV43" s="730"/>
      <c r="XBW43" s="730"/>
      <c r="XBX43" s="730"/>
      <c r="XBY43" s="730"/>
      <c r="XBZ43" s="730"/>
      <c r="XCA43" s="730"/>
      <c r="XCB43" s="730"/>
      <c r="XCC43" s="730"/>
      <c r="XCD43" s="730"/>
      <c r="XCE43" s="730"/>
      <c r="XCF43" s="730"/>
      <c r="XCG43" s="730"/>
      <c r="XCH43" s="730"/>
      <c r="XCI43" s="730"/>
      <c r="XCJ43" s="730"/>
      <c r="XCK43" s="730"/>
      <c r="XCL43" s="730"/>
      <c r="XCM43" s="730"/>
      <c r="XCN43" s="730"/>
      <c r="XCO43" s="730"/>
      <c r="XCP43" s="730"/>
      <c r="XCQ43" s="730"/>
      <c r="XCR43" s="730"/>
      <c r="XCS43" s="730"/>
      <c r="XCT43" s="730"/>
      <c r="XCU43" s="730"/>
      <c r="XCV43" s="730"/>
      <c r="XCW43" s="730"/>
      <c r="XCX43" s="730"/>
      <c r="XCY43" s="730"/>
      <c r="XCZ43" s="730"/>
      <c r="XDA43" s="730"/>
      <c r="XDB43" s="730"/>
      <c r="XDC43" s="730"/>
      <c r="XDD43" s="730"/>
      <c r="XDE43" s="730"/>
      <c r="XDF43" s="730"/>
      <c r="XDG43" s="730"/>
      <c r="XDH43" s="730"/>
      <c r="XDI43" s="730"/>
      <c r="XDJ43" s="730"/>
      <c r="XDK43" s="730"/>
      <c r="XDL43" s="730"/>
      <c r="XDM43" s="730"/>
      <c r="XDN43" s="730"/>
      <c r="XDO43" s="730"/>
      <c r="XDP43" s="730"/>
      <c r="XDQ43" s="730"/>
      <c r="XDR43" s="730"/>
      <c r="XDS43" s="730"/>
      <c r="XDT43" s="730"/>
      <c r="XDU43" s="730"/>
      <c r="XDV43" s="730"/>
      <c r="XDW43" s="730"/>
      <c r="XDX43" s="730"/>
      <c r="XDY43" s="730"/>
      <c r="XDZ43" s="730"/>
      <c r="XEA43" s="730"/>
      <c r="XEB43" s="730"/>
      <c r="XEC43" s="730"/>
      <c r="XED43" s="730"/>
      <c r="XEE43" s="730"/>
      <c r="XEF43" s="730"/>
      <c r="XEG43" s="730"/>
      <c r="XEH43" s="730"/>
      <c r="XEI43" s="730"/>
      <c r="XEJ43" s="730"/>
      <c r="XEK43" s="730"/>
      <c r="XEL43" s="730"/>
      <c r="XEM43" s="730"/>
      <c r="XEN43" s="730"/>
      <c r="XEO43" s="730"/>
      <c r="XEP43" s="730"/>
      <c r="XEQ43" s="730"/>
      <c r="XER43" s="730"/>
      <c r="XES43" s="730"/>
      <c r="XET43" s="730"/>
      <c r="XEU43" s="730"/>
      <c r="XEV43" s="730"/>
      <c r="XEW43" s="730"/>
      <c r="XEX43" s="730"/>
      <c r="XEY43" s="730"/>
      <c r="XEZ43" s="730"/>
      <c r="XFA43" s="730"/>
    </row>
    <row r="44" spans="1:16381" s="247" customFormat="1" ht="15" customHeight="1" x14ac:dyDescent="0.25">
      <c r="A44" s="812"/>
      <c r="B44" s="1130" t="s">
        <v>1005</v>
      </c>
      <c r="C44" s="2008" t="s">
        <v>14</v>
      </c>
      <c r="D44" s="1981" t="str">
        <f>CONCATENATE("Col ", LEFT(ADDRESS(ROW('Leverage ratio'!G1),COLUMN('Leverage ratio'!G1),4), 1))</f>
        <v>Col G</v>
      </c>
      <c r="E44" s="1981" t="str">
        <f>CONCATENATE("Col ", LEFT(ADDRESS(ROW('Leverage ratio'!H1),COLUMN('Leverage ratio'!H1),4), 1))</f>
        <v>Col H</v>
      </c>
      <c r="F44" s="1981" t="str">
        <f>CONCATENATE("Col ", LEFT(ADDRESS(ROW('Leverage ratio'!I1),COLUMN('Leverage ratio'!I1),4), 1))</f>
        <v>Col I</v>
      </c>
      <c r="G44" s="1981" t="str">
        <f>CONCATENATE("Col ", LEFT(ADDRESS(ROW('Leverage ratio'!J1),COLUMN('Leverage ratio'!J1),4), 1))</f>
        <v>Col J</v>
      </c>
      <c r="H44" s="1980" t="str">
        <f>CONCATENATE("Col ", LEFT(ADDRESS(ROW('Leverage ratio'!K1),COLUMN('Leverage ratio'!K1),4), 1))</f>
        <v>Col K</v>
      </c>
      <c r="I44" s="730"/>
      <c r="J44" s="730"/>
      <c r="K44" s="730"/>
      <c r="L44" s="730"/>
      <c r="M44" s="730"/>
      <c r="N44" s="730"/>
      <c r="O44" s="730"/>
      <c r="P44" s="730"/>
      <c r="Q44" s="730"/>
      <c r="AN44" s="813"/>
    </row>
    <row r="45" spans="1:16381" s="247" customFormat="1" ht="15" customHeight="1" x14ac:dyDescent="0.25">
      <c r="A45" s="812"/>
      <c r="B45" s="1126" t="s">
        <v>1010</v>
      </c>
      <c r="C45" s="2007" t="str">
        <f>'Leverage ratio'!C8</f>
        <v>Check: total ≥ amounts associated with affiliated entities</v>
      </c>
      <c r="D45" s="1061"/>
      <c r="E45" s="1061"/>
      <c r="F45" s="1061"/>
      <c r="G45" s="1061"/>
      <c r="H45" s="1684" t="str">
        <f>'Leverage ratio'!K8</f>
        <v/>
      </c>
      <c r="I45" s="730"/>
      <c r="J45" s="730"/>
      <c r="K45" s="730"/>
      <c r="L45" s="730"/>
      <c r="M45" s="730"/>
      <c r="N45" s="730"/>
      <c r="O45" s="730"/>
      <c r="P45" s="730"/>
      <c r="Q45" s="730"/>
      <c r="AN45" s="813"/>
    </row>
    <row r="46" spans="1:16381" s="247" customFormat="1" ht="15" customHeight="1" x14ac:dyDescent="0.25">
      <c r="A46" s="812"/>
      <c r="B46" s="348" t="s">
        <v>1010</v>
      </c>
      <c r="C46" s="2003" t="str">
        <f>CONCATENATE('Leverage ratio'!$J$4, ": ", 'Leverage ratio'!C10)</f>
        <v>Check: accounting ≤ gross value: SFT agent transactions eligible for the exceptional treatment</v>
      </c>
      <c r="D46" s="343"/>
      <c r="E46" s="343"/>
      <c r="F46" s="343"/>
      <c r="G46" s="822" t="str">
        <f>'Leverage ratio'!J10</f>
        <v/>
      </c>
      <c r="H46" s="340"/>
      <c r="I46" s="730"/>
      <c r="J46" s="730"/>
      <c r="K46" s="730"/>
      <c r="L46" s="730"/>
      <c r="M46" s="730"/>
      <c r="N46" s="730"/>
      <c r="O46" s="730"/>
      <c r="P46" s="730"/>
      <c r="Q46" s="730"/>
      <c r="AN46" s="813"/>
    </row>
    <row r="47" spans="1:16381" s="247" customFormat="1" ht="15" customHeight="1" x14ac:dyDescent="0.25">
      <c r="A47" s="812"/>
      <c r="B47" s="348" t="s">
        <v>1010</v>
      </c>
      <c r="C47" s="2003" t="str">
        <f>CONCATENATE('Leverage ratio'!$J$4, ": ", 'Leverage ratio'!C11)</f>
        <v>Check: accounting ≤ gross value: Other SFTs</v>
      </c>
      <c r="D47" s="343"/>
      <c r="E47" s="343"/>
      <c r="F47" s="343"/>
      <c r="G47" s="822" t="str">
        <f>'Leverage ratio'!J11</f>
        <v/>
      </c>
      <c r="H47" s="340"/>
      <c r="I47" s="730"/>
      <c r="J47" s="730"/>
      <c r="K47" s="730"/>
      <c r="L47" s="730"/>
      <c r="M47" s="730"/>
      <c r="N47" s="730"/>
      <c r="O47" s="730"/>
      <c r="P47" s="730"/>
      <c r="Q47" s="730"/>
      <c r="AN47" s="813"/>
    </row>
    <row r="48" spans="1:16381" s="247" customFormat="1" ht="15" customHeight="1" x14ac:dyDescent="0.25">
      <c r="A48" s="812"/>
      <c r="B48" s="348" t="s">
        <v>1010</v>
      </c>
      <c r="C48" s="2003" t="str">
        <f>CONCATENATE('Leverage ratio'!$J$4, ": ", 'Leverage ratio'!C17)</f>
        <v>Check: accounting ≤ gross value: Cash pooling transactions; of which:</v>
      </c>
      <c r="D48" s="343"/>
      <c r="E48" s="343"/>
      <c r="F48" s="343"/>
      <c r="G48" s="822" t="str">
        <f>'Leverage ratio'!J17</f>
        <v/>
      </c>
      <c r="H48" s="340"/>
      <c r="I48" s="730"/>
      <c r="J48" s="730"/>
      <c r="K48" s="730"/>
      <c r="L48" s="730"/>
      <c r="M48" s="730"/>
      <c r="N48" s="730"/>
      <c r="O48" s="730"/>
      <c r="P48" s="730"/>
      <c r="Q48" s="730"/>
      <c r="AN48" s="813"/>
    </row>
    <row r="49" spans="1:16381" s="247" customFormat="1" ht="15" customHeight="1" x14ac:dyDescent="0.25">
      <c r="A49" s="812"/>
      <c r="B49" s="348" t="s">
        <v>1010</v>
      </c>
      <c r="C49" s="2003" t="str">
        <f>CONCATENATE('Leverage ratio'!$J$4, ": ", 'Leverage ratio'!C18)</f>
        <v>Check: accounting ≤ gross value: Cash pooling transactions that meet the criteria of paragraph 31</v>
      </c>
      <c r="D49" s="343"/>
      <c r="E49" s="343"/>
      <c r="F49" s="343"/>
      <c r="G49" s="822" t="str">
        <f>'Leverage ratio'!J18</f>
        <v/>
      </c>
      <c r="H49" s="340"/>
      <c r="I49" s="730"/>
      <c r="J49" s="730"/>
      <c r="K49" s="730"/>
      <c r="L49" s="730"/>
      <c r="M49" s="730"/>
      <c r="N49" s="730"/>
      <c r="O49" s="730"/>
      <c r="P49" s="730"/>
      <c r="Q49" s="730"/>
      <c r="AN49" s="813"/>
    </row>
    <row r="50" spans="1:16381" s="247" customFormat="1" ht="15" customHeight="1" x14ac:dyDescent="0.25">
      <c r="A50" s="812"/>
      <c r="B50" s="348" t="s">
        <v>1010</v>
      </c>
      <c r="C50" s="2003" t="str">
        <f>'Leverage ratio'!C19</f>
        <v>Check: total ≥ of which amount</v>
      </c>
      <c r="D50" s="822" t="str">
        <f>'Leverage ratio'!G19</f>
        <v/>
      </c>
      <c r="E50" s="822" t="str">
        <f>'Leverage ratio'!H19</f>
        <v/>
      </c>
      <c r="F50" s="822" t="str">
        <f>'Leverage ratio'!I19</f>
        <v/>
      </c>
      <c r="G50" s="343"/>
      <c r="H50" s="340"/>
      <c r="I50" s="730"/>
      <c r="J50" s="730"/>
      <c r="K50" s="730"/>
      <c r="L50" s="730"/>
      <c r="M50" s="730"/>
      <c r="N50" s="730"/>
      <c r="O50" s="730"/>
      <c r="P50" s="730"/>
      <c r="Q50" s="730"/>
      <c r="AN50" s="813"/>
    </row>
    <row r="51" spans="1:16381" s="247" customFormat="1" ht="15" customHeight="1" x14ac:dyDescent="0.25">
      <c r="A51" s="812"/>
      <c r="B51" s="348" t="s">
        <v>1010</v>
      </c>
      <c r="C51" s="2003" t="str">
        <f>'Leverage ratio'!C20</f>
        <v>Check: gross value ≥ exposure value ≥ net value</v>
      </c>
      <c r="D51" s="343"/>
      <c r="E51" s="343"/>
      <c r="F51" s="822" t="str">
        <f>'Leverage ratio'!I20</f>
        <v/>
      </c>
      <c r="G51" s="343"/>
      <c r="H51" s="340"/>
      <c r="I51" s="730"/>
      <c r="J51" s="730"/>
      <c r="K51" s="730"/>
      <c r="L51" s="730"/>
      <c r="M51" s="730"/>
      <c r="N51" s="730"/>
      <c r="O51" s="730"/>
      <c r="P51" s="730"/>
      <c r="Q51" s="730"/>
      <c r="AN51" s="813"/>
    </row>
    <row r="52" spans="1:16381" s="247" customFormat="1" ht="15" customHeight="1" x14ac:dyDescent="0.25">
      <c r="A52" s="812"/>
      <c r="B52" s="348" t="s">
        <v>1010</v>
      </c>
      <c r="C52" s="2003" t="str">
        <f>'Leverage ratio'!C21</f>
        <v>Check: consistent reporting in rows 17 and 18</v>
      </c>
      <c r="D52" s="343"/>
      <c r="E52" s="343"/>
      <c r="F52" s="822" t="str">
        <f>'Leverage ratio'!I21</f>
        <v/>
      </c>
      <c r="G52" s="343"/>
      <c r="H52" s="340"/>
      <c r="I52" s="730"/>
      <c r="J52" s="730"/>
      <c r="K52" s="730"/>
      <c r="L52" s="730"/>
      <c r="M52" s="730"/>
      <c r="N52" s="730"/>
      <c r="O52" s="730"/>
      <c r="P52" s="730"/>
      <c r="Q52" s="730"/>
      <c r="AN52" s="813"/>
    </row>
    <row r="53" spans="1:16381" s="247" customFormat="1" ht="15" customHeight="1" x14ac:dyDescent="0.25">
      <c r="A53" s="812"/>
      <c r="B53" s="348" t="s">
        <v>1010</v>
      </c>
      <c r="C53" s="2003" t="str">
        <f>'Leverage ratio'!C25</f>
        <v>Check: total ≥ of which amount</v>
      </c>
      <c r="D53" s="343"/>
      <c r="E53" s="343"/>
      <c r="F53" s="822" t="str">
        <f>'Leverage ratio'!I25</f>
        <v/>
      </c>
      <c r="G53" s="343"/>
      <c r="H53" s="340"/>
      <c r="I53" s="730"/>
      <c r="J53" s="730"/>
      <c r="K53" s="730"/>
      <c r="L53" s="730"/>
      <c r="M53" s="730"/>
      <c r="N53" s="730"/>
      <c r="O53" s="730"/>
      <c r="P53" s="730"/>
      <c r="Q53" s="730"/>
      <c r="AN53" s="813"/>
    </row>
    <row r="54" spans="1:16381" s="247" customFormat="1" ht="15" customHeight="1" x14ac:dyDescent="0.25">
      <c r="A54" s="812"/>
      <c r="B54" s="348" t="s">
        <v>1006</v>
      </c>
      <c r="C54" s="2003" t="str">
        <f>'Leverage ratio'!C33</f>
        <v>Check: total ≥ of which amount</v>
      </c>
      <c r="D54" s="343"/>
      <c r="E54" s="343"/>
      <c r="F54" s="343"/>
      <c r="G54" s="343"/>
      <c r="H54" s="1044" t="str">
        <f>'Leverage ratio'!K33</f>
        <v/>
      </c>
      <c r="I54" s="730"/>
      <c r="J54" s="730"/>
      <c r="K54" s="730"/>
      <c r="L54" s="730"/>
      <c r="M54" s="730"/>
      <c r="N54" s="730"/>
      <c r="O54" s="730"/>
      <c r="P54" s="730"/>
      <c r="Q54" s="730"/>
      <c r="AN54" s="813"/>
    </row>
    <row r="55" spans="1:16381" s="247" customFormat="1" ht="15" customHeight="1" x14ac:dyDescent="0.25">
      <c r="A55" s="812"/>
      <c r="B55" s="348" t="s">
        <v>1006</v>
      </c>
      <c r="C55" s="2003" t="str">
        <f>'Leverage ratio'!C36</f>
        <v>Check: total ≥ of which amount</v>
      </c>
      <c r="D55" s="343"/>
      <c r="E55" s="343"/>
      <c r="F55" s="343"/>
      <c r="G55" s="343"/>
      <c r="H55" s="1044" t="str">
        <f>'Leverage ratio'!K36</f>
        <v/>
      </c>
      <c r="I55" s="730"/>
      <c r="J55" s="730"/>
      <c r="K55" s="730"/>
      <c r="L55" s="730"/>
      <c r="M55" s="730"/>
      <c r="N55" s="730"/>
      <c r="O55" s="730"/>
      <c r="P55" s="730"/>
      <c r="Q55" s="730"/>
      <c r="AN55" s="813"/>
    </row>
    <row r="56" spans="1:16381" s="247" customFormat="1" ht="15" customHeight="1" x14ac:dyDescent="0.25">
      <c r="A56" s="812"/>
      <c r="B56" s="348" t="s">
        <v>1006</v>
      </c>
      <c r="C56" s="2003" t="str">
        <f>'Leverage ratio'!C52:H52</f>
        <v>Check: sum of OBS items ≥ deduction of eligible specific and general provisions in row 50</v>
      </c>
      <c r="D56" s="343"/>
      <c r="E56" s="343"/>
      <c r="F56" s="343"/>
      <c r="G56" s="822" t="str">
        <f>'Leverage ratio'!J52</f>
        <v/>
      </c>
      <c r="H56" s="340"/>
      <c r="I56" s="730"/>
      <c r="J56" s="730"/>
      <c r="K56" s="730"/>
      <c r="L56" s="730"/>
      <c r="M56" s="730"/>
      <c r="N56" s="730"/>
      <c r="O56" s="730"/>
      <c r="P56" s="730"/>
      <c r="Q56" s="730"/>
      <c r="AN56" s="813"/>
    </row>
    <row r="57" spans="1:16381" s="247" customFormat="1" ht="15" customHeight="1" x14ac:dyDescent="0.25">
      <c r="A57" s="812"/>
      <c r="B57" s="348" t="s">
        <v>1021</v>
      </c>
      <c r="C57" s="2003" t="str">
        <f>'Leverage ratio'!C61:H61</f>
        <v>Check: credit derivatives are consistently filled-in (see reporting instructions for more details)</v>
      </c>
      <c r="D57" s="343"/>
      <c r="E57" s="343"/>
      <c r="F57" s="822" t="str">
        <f>'Leverage ratio'!I61</f>
        <v/>
      </c>
      <c r="G57" s="822" t="str">
        <f>'Leverage ratio'!J61</f>
        <v/>
      </c>
      <c r="H57" s="1044" t="str">
        <f>'Leverage ratio'!K61</f>
        <v/>
      </c>
      <c r="I57" s="730"/>
      <c r="J57" s="730"/>
      <c r="K57" s="730"/>
      <c r="L57" s="730"/>
      <c r="M57" s="730"/>
      <c r="N57" s="730"/>
      <c r="O57" s="730"/>
      <c r="P57" s="730"/>
      <c r="Q57" s="730"/>
      <c r="AN57" s="813"/>
    </row>
    <row r="58" spans="1:16381" s="247" customFormat="1" ht="15" customHeight="1" x14ac:dyDescent="0.25">
      <c r="A58" s="812"/>
      <c r="B58" s="348" t="s">
        <v>1454</v>
      </c>
      <c r="C58" s="2003" t="str">
        <f>'Leverage ratio'!C129</f>
        <v>Check: PSEs in rows 127 and 128 should be less than or equal to overall PSEs in row 126</v>
      </c>
      <c r="D58" s="343"/>
      <c r="E58" s="343"/>
      <c r="F58" s="343"/>
      <c r="G58" s="343"/>
      <c r="H58" s="1044" t="str">
        <f>'Leverage ratio'!K129</f>
        <v/>
      </c>
      <c r="I58" s="730"/>
      <c r="J58" s="730"/>
      <c r="K58" s="730"/>
      <c r="L58" s="730"/>
      <c r="M58" s="730"/>
      <c r="N58" s="730"/>
      <c r="O58" s="730"/>
      <c r="P58" s="730"/>
      <c r="Q58" s="730"/>
      <c r="AN58" s="813"/>
    </row>
    <row r="59" spans="1:16381" s="247" customFormat="1" ht="15" customHeight="1" x14ac:dyDescent="0.25">
      <c r="A59" s="812"/>
      <c r="B59" s="335" t="s">
        <v>1454</v>
      </c>
      <c r="C59" s="2006" t="str">
        <f>'Leverage ratio'!C146</f>
        <v>Check: securitisation exposures should be lower than or equal total other exposures</v>
      </c>
      <c r="D59" s="489"/>
      <c r="E59" s="489"/>
      <c r="F59" s="489"/>
      <c r="G59" s="489"/>
      <c r="H59" s="823" t="str">
        <f>'Leverage ratio'!K146</f>
        <v/>
      </c>
      <c r="I59" s="730"/>
      <c r="J59" s="730"/>
      <c r="K59" s="730"/>
      <c r="L59" s="730"/>
      <c r="M59" s="730"/>
      <c r="N59" s="730"/>
      <c r="O59" s="730"/>
      <c r="P59" s="730"/>
      <c r="Q59" s="730"/>
      <c r="AN59" s="813"/>
    </row>
    <row r="60" spans="1:16381" s="247" customFormat="1" ht="45" customHeight="1" x14ac:dyDescent="0.25">
      <c r="A60" s="691" t="s">
        <v>1760</v>
      </c>
      <c r="B60" s="730"/>
      <c r="C60" s="730"/>
      <c r="D60" s="730"/>
      <c r="E60" s="730"/>
      <c r="F60" s="730"/>
      <c r="G60" s="730"/>
      <c r="H60" s="730"/>
      <c r="I60" s="730"/>
      <c r="J60" s="730"/>
      <c r="K60" s="730"/>
      <c r="L60" s="730"/>
      <c r="M60" s="730"/>
      <c r="N60" s="730"/>
      <c r="O60" s="730"/>
      <c r="P60" s="730"/>
      <c r="Q60" s="730"/>
      <c r="R60" s="730"/>
      <c r="S60" s="730"/>
      <c r="T60" s="730"/>
      <c r="U60" s="730"/>
      <c r="V60" s="730"/>
      <c r="W60" s="730"/>
      <c r="X60" s="730"/>
      <c r="Y60" s="730"/>
      <c r="Z60" s="730"/>
      <c r="AA60" s="730"/>
      <c r="AB60" s="730"/>
      <c r="AC60" s="730"/>
      <c r="AD60" s="730"/>
      <c r="AE60" s="730"/>
      <c r="AF60" s="730"/>
      <c r="AG60" s="730"/>
      <c r="AH60" s="730"/>
      <c r="AI60" s="730"/>
      <c r="AJ60" s="730"/>
      <c r="AK60" s="730"/>
      <c r="AL60" s="730"/>
      <c r="AM60" s="730"/>
      <c r="AN60" s="811"/>
      <c r="AO60" s="730"/>
      <c r="AP60" s="730"/>
      <c r="AQ60" s="730"/>
      <c r="AR60" s="730"/>
      <c r="AS60" s="730"/>
      <c r="AT60" s="730"/>
      <c r="AU60" s="730"/>
      <c r="AV60" s="730"/>
      <c r="AW60" s="730"/>
      <c r="AX60" s="730"/>
      <c r="AY60" s="730"/>
      <c r="AZ60" s="730"/>
      <c r="BA60" s="730"/>
      <c r="BB60" s="730"/>
      <c r="BC60" s="730"/>
      <c r="BD60" s="730"/>
      <c r="BE60" s="730"/>
      <c r="BF60" s="730"/>
      <c r="BG60" s="730"/>
      <c r="BH60" s="730"/>
      <c r="BI60" s="730"/>
      <c r="BJ60" s="730"/>
      <c r="BK60" s="730"/>
      <c r="BL60" s="730"/>
      <c r="BM60" s="730"/>
      <c r="BN60" s="730"/>
      <c r="BO60" s="730"/>
      <c r="BP60" s="730"/>
      <c r="BQ60" s="730"/>
      <c r="BR60" s="730"/>
      <c r="BS60" s="730"/>
      <c r="BT60" s="730"/>
      <c r="BU60" s="730"/>
      <c r="BV60" s="730"/>
      <c r="BW60" s="730"/>
      <c r="BX60" s="730"/>
      <c r="BY60" s="730"/>
      <c r="BZ60" s="730"/>
      <c r="CA60" s="730"/>
      <c r="CB60" s="730"/>
      <c r="CC60" s="730"/>
      <c r="CD60" s="730"/>
      <c r="CE60" s="730"/>
      <c r="CF60" s="730"/>
      <c r="CG60" s="730"/>
      <c r="CH60" s="730"/>
      <c r="CI60" s="730"/>
      <c r="CJ60" s="730"/>
      <c r="CK60" s="730"/>
      <c r="CL60" s="730"/>
      <c r="CM60" s="730"/>
      <c r="CN60" s="730"/>
      <c r="CO60" s="730"/>
      <c r="CP60" s="730"/>
      <c r="CQ60" s="730"/>
      <c r="CR60" s="730"/>
      <c r="CS60" s="730"/>
      <c r="CT60" s="730"/>
      <c r="CU60" s="730"/>
      <c r="CV60" s="730"/>
      <c r="CW60" s="730"/>
      <c r="CX60" s="730"/>
      <c r="CY60" s="730"/>
      <c r="CZ60" s="730"/>
      <c r="DA60" s="730"/>
      <c r="DB60" s="730"/>
      <c r="DC60" s="730"/>
      <c r="DD60" s="730"/>
      <c r="DE60" s="730"/>
      <c r="DF60" s="730"/>
      <c r="DG60" s="730"/>
      <c r="DH60" s="730"/>
      <c r="DI60" s="730"/>
      <c r="DJ60" s="730"/>
      <c r="DK60" s="730"/>
      <c r="DL60" s="730"/>
      <c r="DM60" s="730"/>
      <c r="DN60" s="730"/>
      <c r="DO60" s="730"/>
      <c r="DP60" s="730"/>
      <c r="DQ60" s="730"/>
      <c r="DR60" s="730"/>
      <c r="DS60" s="730"/>
      <c r="DT60" s="730"/>
      <c r="DU60" s="730"/>
      <c r="DV60" s="730"/>
      <c r="DW60" s="730"/>
      <c r="DX60" s="730"/>
      <c r="DY60" s="730"/>
      <c r="DZ60" s="730"/>
      <c r="EA60" s="730"/>
      <c r="EB60" s="730"/>
      <c r="EC60" s="730"/>
      <c r="ED60" s="730"/>
      <c r="EE60" s="730"/>
      <c r="EF60" s="730"/>
      <c r="EG60" s="730"/>
      <c r="EH60" s="730"/>
      <c r="EI60" s="730"/>
      <c r="EJ60" s="730"/>
      <c r="EK60" s="730"/>
      <c r="EL60" s="730"/>
      <c r="EM60" s="730"/>
      <c r="EN60" s="730"/>
      <c r="EO60" s="730"/>
      <c r="EP60" s="730"/>
      <c r="EQ60" s="730"/>
      <c r="ER60" s="730"/>
      <c r="ES60" s="730"/>
      <c r="ET60" s="730"/>
      <c r="EU60" s="730"/>
      <c r="EV60" s="730"/>
      <c r="EW60" s="730"/>
      <c r="EX60" s="730"/>
      <c r="EY60" s="730"/>
      <c r="EZ60" s="730"/>
      <c r="FA60" s="730"/>
      <c r="FB60" s="730"/>
      <c r="FC60" s="730"/>
      <c r="FD60" s="730"/>
      <c r="FE60" s="730"/>
      <c r="FF60" s="730"/>
      <c r="FG60" s="730"/>
      <c r="FH60" s="730"/>
      <c r="FI60" s="730"/>
      <c r="FJ60" s="730"/>
      <c r="FK60" s="730"/>
      <c r="FL60" s="730"/>
      <c r="FM60" s="730"/>
      <c r="FN60" s="730"/>
      <c r="FO60" s="730"/>
      <c r="FP60" s="730"/>
      <c r="FQ60" s="730"/>
      <c r="FR60" s="730"/>
      <c r="FS60" s="730"/>
      <c r="FT60" s="730"/>
      <c r="FU60" s="730"/>
      <c r="FV60" s="730"/>
      <c r="FW60" s="730"/>
      <c r="FX60" s="730"/>
      <c r="FY60" s="730"/>
      <c r="FZ60" s="730"/>
      <c r="GA60" s="730"/>
      <c r="GB60" s="730"/>
      <c r="GC60" s="730"/>
      <c r="GD60" s="730"/>
      <c r="GE60" s="730"/>
      <c r="GF60" s="730"/>
      <c r="GG60" s="730"/>
      <c r="GH60" s="730"/>
      <c r="GI60" s="730"/>
      <c r="GJ60" s="730"/>
      <c r="GK60" s="730"/>
      <c r="GL60" s="730"/>
      <c r="GM60" s="730"/>
      <c r="GN60" s="730"/>
      <c r="GO60" s="730"/>
      <c r="GP60" s="730"/>
      <c r="GQ60" s="730"/>
      <c r="GR60" s="730"/>
      <c r="GS60" s="730"/>
      <c r="GT60" s="730"/>
      <c r="GU60" s="730"/>
      <c r="GV60" s="730"/>
      <c r="GW60" s="730"/>
      <c r="GX60" s="730"/>
      <c r="GY60" s="730"/>
      <c r="GZ60" s="730"/>
      <c r="HA60" s="730"/>
      <c r="HB60" s="730"/>
      <c r="HC60" s="730"/>
      <c r="HD60" s="730"/>
      <c r="HE60" s="730"/>
      <c r="HF60" s="730"/>
      <c r="HG60" s="730"/>
      <c r="HH60" s="730"/>
      <c r="HI60" s="730"/>
      <c r="HJ60" s="730"/>
      <c r="HK60" s="730"/>
      <c r="HL60" s="730"/>
      <c r="HM60" s="730"/>
      <c r="HN60" s="730"/>
      <c r="HO60" s="730"/>
      <c r="HP60" s="730"/>
      <c r="HQ60" s="730"/>
      <c r="HR60" s="730"/>
      <c r="HS60" s="730"/>
      <c r="HT60" s="730"/>
      <c r="HU60" s="730"/>
      <c r="HV60" s="730"/>
      <c r="HW60" s="730"/>
      <c r="HX60" s="730"/>
      <c r="HY60" s="730"/>
      <c r="HZ60" s="730"/>
      <c r="IA60" s="730"/>
      <c r="IB60" s="730"/>
      <c r="IC60" s="730"/>
      <c r="ID60" s="730"/>
      <c r="IE60" s="730"/>
      <c r="IF60" s="730"/>
      <c r="IG60" s="730"/>
      <c r="IH60" s="730"/>
      <c r="II60" s="730"/>
      <c r="IJ60" s="730"/>
      <c r="IK60" s="730"/>
      <c r="IL60" s="730"/>
      <c r="IM60" s="730"/>
      <c r="IN60" s="730"/>
      <c r="IO60" s="730"/>
      <c r="IP60" s="730"/>
      <c r="IQ60" s="730"/>
      <c r="IR60" s="730"/>
      <c r="IS60" s="730"/>
      <c r="IT60" s="730"/>
      <c r="IU60" s="730"/>
      <c r="IV60" s="730"/>
      <c r="IW60" s="730"/>
      <c r="IX60" s="730"/>
      <c r="IY60" s="730"/>
      <c r="IZ60" s="730"/>
      <c r="JA60" s="730"/>
      <c r="JB60" s="730"/>
      <c r="JC60" s="730"/>
      <c r="JD60" s="730"/>
      <c r="JE60" s="730"/>
      <c r="JF60" s="730"/>
      <c r="JG60" s="730"/>
      <c r="JH60" s="730"/>
      <c r="JI60" s="730"/>
      <c r="JJ60" s="730"/>
      <c r="JK60" s="730"/>
      <c r="JL60" s="730"/>
      <c r="JM60" s="730"/>
      <c r="JN60" s="730"/>
      <c r="JO60" s="730"/>
      <c r="JP60" s="730"/>
      <c r="JQ60" s="730"/>
      <c r="JR60" s="730"/>
      <c r="JS60" s="730"/>
      <c r="JT60" s="730"/>
      <c r="JU60" s="730"/>
      <c r="JV60" s="730"/>
      <c r="JW60" s="730"/>
      <c r="JX60" s="730"/>
      <c r="JY60" s="730"/>
      <c r="JZ60" s="730"/>
      <c r="KA60" s="730"/>
      <c r="KB60" s="730"/>
      <c r="KC60" s="730"/>
      <c r="KD60" s="730"/>
      <c r="KE60" s="730"/>
      <c r="KF60" s="730"/>
      <c r="KG60" s="730"/>
      <c r="KH60" s="730"/>
      <c r="KI60" s="730"/>
      <c r="KJ60" s="730"/>
      <c r="KK60" s="730"/>
      <c r="KL60" s="730"/>
      <c r="KM60" s="730"/>
      <c r="KN60" s="730"/>
      <c r="KO60" s="730"/>
      <c r="KP60" s="730"/>
      <c r="KQ60" s="730"/>
      <c r="KR60" s="730"/>
      <c r="KS60" s="730"/>
      <c r="KT60" s="730"/>
      <c r="KU60" s="730"/>
      <c r="KV60" s="730"/>
      <c r="KW60" s="730"/>
      <c r="KX60" s="730"/>
      <c r="KY60" s="730"/>
      <c r="KZ60" s="730"/>
      <c r="LA60" s="730"/>
      <c r="LB60" s="730"/>
      <c r="LC60" s="730"/>
      <c r="LD60" s="730"/>
      <c r="LE60" s="730"/>
      <c r="LF60" s="730"/>
      <c r="LG60" s="730"/>
      <c r="LH60" s="730"/>
      <c r="LI60" s="730"/>
      <c r="LJ60" s="730"/>
      <c r="LK60" s="730"/>
      <c r="LL60" s="730"/>
      <c r="LM60" s="730"/>
      <c r="LN60" s="730"/>
      <c r="LO60" s="730"/>
      <c r="LP60" s="730"/>
      <c r="LQ60" s="730"/>
      <c r="LR60" s="730"/>
      <c r="LS60" s="730"/>
      <c r="LT60" s="730"/>
      <c r="LU60" s="730"/>
      <c r="LV60" s="730"/>
      <c r="LW60" s="730"/>
      <c r="LX60" s="730"/>
      <c r="LY60" s="730"/>
      <c r="LZ60" s="730"/>
      <c r="MA60" s="730"/>
      <c r="MB60" s="730"/>
      <c r="MC60" s="730"/>
      <c r="MD60" s="730"/>
      <c r="ME60" s="730"/>
      <c r="MF60" s="730"/>
      <c r="MG60" s="730"/>
      <c r="MH60" s="730"/>
      <c r="MI60" s="730"/>
      <c r="MJ60" s="730"/>
      <c r="MK60" s="730"/>
      <c r="ML60" s="730"/>
      <c r="MM60" s="730"/>
      <c r="MN60" s="730"/>
      <c r="MO60" s="730"/>
      <c r="MP60" s="730"/>
      <c r="MQ60" s="730"/>
      <c r="MR60" s="730"/>
      <c r="MS60" s="730"/>
      <c r="MT60" s="730"/>
      <c r="MU60" s="730"/>
      <c r="MV60" s="730"/>
      <c r="MW60" s="730"/>
      <c r="MX60" s="730"/>
      <c r="MY60" s="730"/>
      <c r="MZ60" s="730"/>
      <c r="NA60" s="730"/>
      <c r="NB60" s="730"/>
      <c r="NC60" s="730"/>
      <c r="ND60" s="730"/>
      <c r="NE60" s="730"/>
      <c r="NF60" s="730"/>
      <c r="NG60" s="730"/>
      <c r="NH60" s="730"/>
      <c r="NI60" s="730"/>
      <c r="NJ60" s="730"/>
      <c r="NK60" s="730"/>
      <c r="NL60" s="730"/>
      <c r="NM60" s="730"/>
      <c r="NN60" s="730"/>
      <c r="NO60" s="730"/>
      <c r="NP60" s="730"/>
      <c r="NQ60" s="730"/>
      <c r="NR60" s="730"/>
      <c r="NS60" s="730"/>
      <c r="NT60" s="730"/>
      <c r="NU60" s="730"/>
      <c r="NV60" s="730"/>
      <c r="NW60" s="730"/>
      <c r="NX60" s="730"/>
      <c r="NY60" s="730"/>
      <c r="NZ60" s="730"/>
      <c r="OA60" s="730"/>
      <c r="OB60" s="730"/>
      <c r="OC60" s="730"/>
      <c r="OD60" s="730"/>
      <c r="OE60" s="730"/>
      <c r="OF60" s="730"/>
      <c r="OG60" s="730"/>
      <c r="OH60" s="730"/>
      <c r="OI60" s="730"/>
      <c r="OJ60" s="730"/>
      <c r="OK60" s="730"/>
      <c r="OL60" s="730"/>
      <c r="OM60" s="730"/>
      <c r="ON60" s="730"/>
      <c r="OO60" s="730"/>
      <c r="OP60" s="730"/>
      <c r="OQ60" s="730"/>
      <c r="OR60" s="730"/>
      <c r="OS60" s="730"/>
      <c r="OT60" s="730"/>
      <c r="OU60" s="730"/>
      <c r="OV60" s="730"/>
      <c r="OW60" s="730"/>
      <c r="OX60" s="730"/>
      <c r="OY60" s="730"/>
      <c r="OZ60" s="730"/>
      <c r="PA60" s="730"/>
      <c r="PB60" s="730"/>
      <c r="PC60" s="730"/>
      <c r="PD60" s="730"/>
      <c r="PE60" s="730"/>
      <c r="PF60" s="730"/>
      <c r="PG60" s="730"/>
      <c r="PH60" s="730"/>
      <c r="PI60" s="730"/>
      <c r="PJ60" s="730"/>
      <c r="PK60" s="730"/>
      <c r="PL60" s="730"/>
      <c r="PM60" s="730"/>
      <c r="PN60" s="730"/>
      <c r="PO60" s="730"/>
      <c r="PP60" s="730"/>
      <c r="PQ60" s="730"/>
      <c r="PR60" s="730"/>
      <c r="PS60" s="730"/>
      <c r="PT60" s="730"/>
      <c r="PU60" s="730"/>
      <c r="PV60" s="730"/>
      <c r="PW60" s="730"/>
      <c r="PX60" s="730"/>
      <c r="PY60" s="730"/>
      <c r="PZ60" s="730"/>
      <c r="QA60" s="730"/>
      <c r="QB60" s="730"/>
      <c r="QC60" s="730"/>
      <c r="QD60" s="730"/>
      <c r="QE60" s="730"/>
      <c r="QF60" s="730"/>
      <c r="QG60" s="730"/>
      <c r="QH60" s="730"/>
      <c r="QI60" s="730"/>
      <c r="QJ60" s="730"/>
      <c r="QK60" s="730"/>
      <c r="QL60" s="730"/>
      <c r="QM60" s="730"/>
      <c r="QN60" s="730"/>
      <c r="QO60" s="730"/>
      <c r="QP60" s="730"/>
      <c r="QQ60" s="730"/>
      <c r="QR60" s="730"/>
      <c r="QS60" s="730"/>
      <c r="QT60" s="730"/>
      <c r="QU60" s="730"/>
      <c r="QV60" s="730"/>
      <c r="QW60" s="730"/>
      <c r="QX60" s="730"/>
      <c r="QY60" s="730"/>
      <c r="QZ60" s="730"/>
      <c r="RA60" s="730"/>
      <c r="RB60" s="730"/>
      <c r="RC60" s="730"/>
      <c r="RD60" s="730"/>
      <c r="RE60" s="730"/>
      <c r="RF60" s="730"/>
      <c r="RG60" s="730"/>
      <c r="RH60" s="730"/>
      <c r="RI60" s="730"/>
      <c r="RJ60" s="730"/>
      <c r="RK60" s="730"/>
      <c r="RL60" s="730"/>
      <c r="RM60" s="730"/>
      <c r="RN60" s="730"/>
      <c r="RO60" s="730"/>
      <c r="RP60" s="730"/>
      <c r="RQ60" s="730"/>
      <c r="RR60" s="730"/>
      <c r="RS60" s="730"/>
      <c r="RT60" s="730"/>
      <c r="RU60" s="730"/>
      <c r="RV60" s="730"/>
      <c r="RW60" s="730"/>
      <c r="RX60" s="730"/>
      <c r="RY60" s="730"/>
      <c r="RZ60" s="730"/>
      <c r="SA60" s="730"/>
      <c r="SB60" s="730"/>
      <c r="SC60" s="730"/>
      <c r="SD60" s="730"/>
      <c r="SE60" s="730"/>
      <c r="SF60" s="730"/>
      <c r="SG60" s="730"/>
      <c r="SH60" s="730"/>
      <c r="SI60" s="730"/>
      <c r="SJ60" s="730"/>
      <c r="SK60" s="730"/>
      <c r="SL60" s="730"/>
      <c r="SM60" s="730"/>
      <c r="SN60" s="730"/>
      <c r="SO60" s="730"/>
      <c r="SP60" s="730"/>
      <c r="SQ60" s="730"/>
      <c r="SR60" s="730"/>
      <c r="SS60" s="730"/>
      <c r="ST60" s="730"/>
      <c r="SU60" s="730"/>
      <c r="SV60" s="730"/>
      <c r="SW60" s="730"/>
      <c r="SX60" s="730"/>
      <c r="SY60" s="730"/>
      <c r="SZ60" s="730"/>
      <c r="TA60" s="730"/>
      <c r="TB60" s="730"/>
      <c r="TC60" s="730"/>
      <c r="TD60" s="730"/>
      <c r="TE60" s="730"/>
      <c r="TF60" s="730"/>
      <c r="TG60" s="730"/>
      <c r="TH60" s="730"/>
      <c r="TI60" s="730"/>
      <c r="TJ60" s="730"/>
      <c r="TK60" s="730"/>
      <c r="TL60" s="730"/>
      <c r="TM60" s="730"/>
      <c r="TN60" s="730"/>
      <c r="TO60" s="730"/>
      <c r="TP60" s="730"/>
      <c r="TQ60" s="730"/>
      <c r="TR60" s="730"/>
      <c r="TS60" s="730"/>
      <c r="TT60" s="730"/>
      <c r="TU60" s="730"/>
      <c r="TV60" s="730"/>
      <c r="TW60" s="730"/>
      <c r="TX60" s="730"/>
      <c r="TY60" s="730"/>
      <c r="TZ60" s="730"/>
      <c r="UA60" s="730"/>
      <c r="UB60" s="730"/>
      <c r="UC60" s="730"/>
      <c r="UD60" s="730"/>
      <c r="UE60" s="730"/>
      <c r="UF60" s="730"/>
      <c r="UG60" s="730"/>
      <c r="UH60" s="730"/>
      <c r="UI60" s="730"/>
      <c r="UJ60" s="730"/>
      <c r="UK60" s="730"/>
      <c r="UL60" s="730"/>
      <c r="UM60" s="730"/>
      <c r="UN60" s="730"/>
      <c r="UO60" s="730"/>
      <c r="UP60" s="730"/>
      <c r="UQ60" s="730"/>
      <c r="UR60" s="730"/>
      <c r="US60" s="730"/>
      <c r="UT60" s="730"/>
      <c r="UU60" s="730"/>
      <c r="UV60" s="730"/>
      <c r="UW60" s="730"/>
      <c r="UX60" s="730"/>
      <c r="UY60" s="730"/>
      <c r="UZ60" s="730"/>
      <c r="VA60" s="730"/>
      <c r="VB60" s="730"/>
      <c r="VC60" s="730"/>
      <c r="VD60" s="730"/>
      <c r="VE60" s="730"/>
      <c r="VF60" s="730"/>
      <c r="VG60" s="730"/>
      <c r="VH60" s="730"/>
      <c r="VI60" s="730"/>
      <c r="VJ60" s="730"/>
      <c r="VK60" s="730"/>
      <c r="VL60" s="730"/>
      <c r="VM60" s="730"/>
      <c r="VN60" s="730"/>
      <c r="VO60" s="730"/>
      <c r="VP60" s="730"/>
      <c r="VQ60" s="730"/>
      <c r="VR60" s="730"/>
      <c r="VS60" s="730"/>
      <c r="VT60" s="730"/>
      <c r="VU60" s="730"/>
      <c r="VV60" s="730"/>
      <c r="VW60" s="730"/>
      <c r="VX60" s="730"/>
      <c r="VY60" s="730"/>
      <c r="VZ60" s="730"/>
      <c r="WA60" s="730"/>
      <c r="WB60" s="730"/>
      <c r="WC60" s="730"/>
      <c r="WD60" s="730"/>
      <c r="WE60" s="730"/>
      <c r="WF60" s="730"/>
      <c r="WG60" s="730"/>
      <c r="WH60" s="730"/>
      <c r="WI60" s="730"/>
      <c r="WJ60" s="730"/>
      <c r="WK60" s="730"/>
      <c r="WL60" s="730"/>
      <c r="WM60" s="730"/>
      <c r="WN60" s="730"/>
      <c r="WO60" s="730"/>
      <c r="WP60" s="730"/>
      <c r="WQ60" s="730"/>
      <c r="WR60" s="730"/>
      <c r="WS60" s="730"/>
      <c r="WT60" s="730"/>
      <c r="WU60" s="730"/>
      <c r="WV60" s="730"/>
      <c r="WW60" s="730"/>
      <c r="WX60" s="730"/>
      <c r="WY60" s="730"/>
      <c r="WZ60" s="730"/>
      <c r="XA60" s="730"/>
      <c r="XB60" s="730"/>
      <c r="XC60" s="730"/>
      <c r="XD60" s="730"/>
      <c r="XE60" s="730"/>
      <c r="XF60" s="730"/>
      <c r="XG60" s="730"/>
      <c r="XH60" s="730"/>
      <c r="XI60" s="730"/>
      <c r="XJ60" s="730"/>
      <c r="XK60" s="730"/>
      <c r="XL60" s="730"/>
      <c r="XM60" s="730"/>
      <c r="XN60" s="730"/>
      <c r="XO60" s="730"/>
      <c r="XP60" s="730"/>
      <c r="XQ60" s="730"/>
      <c r="XR60" s="730"/>
      <c r="XS60" s="730"/>
      <c r="XT60" s="730"/>
      <c r="XU60" s="730"/>
      <c r="XV60" s="730"/>
      <c r="XW60" s="730"/>
      <c r="XX60" s="730"/>
      <c r="XY60" s="730"/>
      <c r="XZ60" s="730"/>
      <c r="YA60" s="730"/>
      <c r="YB60" s="730"/>
      <c r="YC60" s="730"/>
      <c r="YD60" s="730"/>
      <c r="YE60" s="730"/>
      <c r="YF60" s="730"/>
      <c r="YG60" s="730"/>
      <c r="YH60" s="730"/>
      <c r="YI60" s="730"/>
      <c r="YJ60" s="730"/>
      <c r="YK60" s="730"/>
      <c r="YL60" s="730"/>
      <c r="YM60" s="730"/>
      <c r="YN60" s="730"/>
      <c r="YO60" s="730"/>
      <c r="YP60" s="730"/>
      <c r="YQ60" s="730"/>
      <c r="YR60" s="730"/>
      <c r="YS60" s="730"/>
      <c r="YT60" s="730"/>
      <c r="YU60" s="730"/>
      <c r="YV60" s="730"/>
      <c r="YW60" s="730"/>
      <c r="YX60" s="730"/>
      <c r="YY60" s="730"/>
      <c r="YZ60" s="730"/>
      <c r="ZA60" s="730"/>
      <c r="ZB60" s="730"/>
      <c r="ZC60" s="730"/>
      <c r="ZD60" s="730"/>
      <c r="ZE60" s="730"/>
      <c r="ZF60" s="730"/>
      <c r="ZG60" s="730"/>
      <c r="ZH60" s="730"/>
      <c r="ZI60" s="730"/>
      <c r="ZJ60" s="730"/>
      <c r="ZK60" s="730"/>
      <c r="ZL60" s="730"/>
      <c r="ZM60" s="730"/>
      <c r="ZN60" s="730"/>
      <c r="ZO60" s="730"/>
      <c r="ZP60" s="730"/>
      <c r="ZQ60" s="730"/>
      <c r="ZR60" s="730"/>
      <c r="ZS60" s="730"/>
      <c r="ZT60" s="730"/>
      <c r="ZU60" s="730"/>
      <c r="ZV60" s="730"/>
      <c r="ZW60" s="730"/>
      <c r="ZX60" s="730"/>
      <c r="ZY60" s="730"/>
      <c r="ZZ60" s="730"/>
      <c r="AAA60" s="730"/>
      <c r="AAB60" s="730"/>
      <c r="AAC60" s="730"/>
      <c r="AAD60" s="730"/>
      <c r="AAE60" s="730"/>
      <c r="AAF60" s="730"/>
      <c r="AAG60" s="730"/>
      <c r="AAH60" s="730"/>
      <c r="AAI60" s="730"/>
      <c r="AAJ60" s="730"/>
      <c r="AAK60" s="730"/>
      <c r="AAL60" s="730"/>
      <c r="AAM60" s="730"/>
      <c r="AAN60" s="730"/>
      <c r="AAO60" s="730"/>
      <c r="AAP60" s="730"/>
      <c r="AAQ60" s="730"/>
      <c r="AAR60" s="730"/>
      <c r="AAS60" s="730"/>
      <c r="AAT60" s="730"/>
      <c r="AAU60" s="730"/>
      <c r="AAV60" s="730"/>
      <c r="AAW60" s="730"/>
      <c r="AAX60" s="730"/>
      <c r="AAY60" s="730"/>
      <c r="AAZ60" s="730"/>
      <c r="ABA60" s="730"/>
      <c r="ABB60" s="730"/>
      <c r="ABC60" s="730"/>
      <c r="ABD60" s="730"/>
      <c r="ABE60" s="730"/>
      <c r="ABF60" s="730"/>
      <c r="ABG60" s="730"/>
      <c r="ABH60" s="730"/>
      <c r="ABI60" s="730"/>
      <c r="ABJ60" s="730"/>
      <c r="ABK60" s="730"/>
      <c r="ABL60" s="730"/>
      <c r="ABM60" s="730"/>
      <c r="ABN60" s="730"/>
      <c r="ABO60" s="730"/>
      <c r="ABP60" s="730"/>
      <c r="ABQ60" s="730"/>
      <c r="ABR60" s="730"/>
      <c r="ABS60" s="730"/>
      <c r="ABT60" s="730"/>
      <c r="ABU60" s="730"/>
      <c r="ABV60" s="730"/>
      <c r="ABW60" s="730"/>
      <c r="ABX60" s="730"/>
      <c r="ABY60" s="730"/>
      <c r="ABZ60" s="730"/>
      <c r="ACA60" s="730"/>
      <c r="ACB60" s="730"/>
      <c r="ACC60" s="730"/>
      <c r="ACD60" s="730"/>
      <c r="ACE60" s="730"/>
      <c r="ACF60" s="730"/>
      <c r="ACG60" s="730"/>
      <c r="ACH60" s="730"/>
      <c r="ACI60" s="730"/>
      <c r="ACJ60" s="730"/>
      <c r="ACK60" s="730"/>
      <c r="ACL60" s="730"/>
      <c r="ACM60" s="730"/>
      <c r="ACN60" s="730"/>
      <c r="ACO60" s="730"/>
      <c r="ACP60" s="730"/>
      <c r="ACQ60" s="730"/>
      <c r="ACR60" s="730"/>
      <c r="ACS60" s="730"/>
      <c r="ACT60" s="730"/>
      <c r="ACU60" s="730"/>
      <c r="ACV60" s="730"/>
      <c r="ACW60" s="730"/>
      <c r="ACX60" s="730"/>
      <c r="ACY60" s="730"/>
      <c r="ACZ60" s="730"/>
      <c r="ADA60" s="730"/>
      <c r="ADB60" s="730"/>
      <c r="ADC60" s="730"/>
      <c r="ADD60" s="730"/>
      <c r="ADE60" s="730"/>
      <c r="ADF60" s="730"/>
      <c r="ADG60" s="730"/>
      <c r="ADH60" s="730"/>
      <c r="ADI60" s="730"/>
      <c r="ADJ60" s="730"/>
      <c r="ADK60" s="730"/>
      <c r="ADL60" s="730"/>
      <c r="ADM60" s="730"/>
      <c r="ADN60" s="730"/>
      <c r="ADO60" s="730"/>
      <c r="ADP60" s="730"/>
      <c r="ADQ60" s="730"/>
      <c r="ADR60" s="730"/>
      <c r="ADS60" s="730"/>
      <c r="ADT60" s="730"/>
      <c r="ADU60" s="730"/>
      <c r="ADV60" s="730"/>
      <c r="ADW60" s="730"/>
      <c r="ADX60" s="730"/>
      <c r="ADY60" s="730"/>
      <c r="ADZ60" s="730"/>
      <c r="AEA60" s="730"/>
      <c r="AEB60" s="730"/>
      <c r="AEC60" s="730"/>
      <c r="AED60" s="730"/>
      <c r="AEE60" s="730"/>
      <c r="AEF60" s="730"/>
      <c r="AEG60" s="730"/>
      <c r="AEH60" s="730"/>
      <c r="AEI60" s="730"/>
      <c r="AEJ60" s="730"/>
      <c r="AEK60" s="730"/>
      <c r="AEL60" s="730"/>
      <c r="AEM60" s="730"/>
      <c r="AEN60" s="730"/>
      <c r="AEO60" s="730"/>
      <c r="AEP60" s="730"/>
      <c r="AEQ60" s="730"/>
      <c r="AER60" s="730"/>
      <c r="AES60" s="730"/>
      <c r="AET60" s="730"/>
      <c r="AEU60" s="730"/>
      <c r="AEV60" s="730"/>
      <c r="AEW60" s="730"/>
      <c r="AEX60" s="730"/>
      <c r="AEY60" s="730"/>
      <c r="AEZ60" s="730"/>
      <c r="AFA60" s="730"/>
      <c r="AFB60" s="730"/>
      <c r="AFC60" s="730"/>
      <c r="AFD60" s="730"/>
      <c r="AFE60" s="730"/>
      <c r="AFF60" s="730"/>
      <c r="AFG60" s="730"/>
      <c r="AFH60" s="730"/>
      <c r="AFI60" s="730"/>
      <c r="AFJ60" s="730"/>
      <c r="AFK60" s="730"/>
      <c r="AFL60" s="730"/>
      <c r="AFM60" s="730"/>
      <c r="AFN60" s="730"/>
      <c r="AFO60" s="730"/>
      <c r="AFP60" s="730"/>
      <c r="AFQ60" s="730"/>
      <c r="AFR60" s="730"/>
      <c r="AFS60" s="730"/>
      <c r="AFT60" s="730"/>
      <c r="AFU60" s="730"/>
      <c r="AFV60" s="730"/>
      <c r="AFW60" s="730"/>
      <c r="AFX60" s="730"/>
      <c r="AFY60" s="730"/>
      <c r="AFZ60" s="730"/>
      <c r="AGA60" s="730"/>
      <c r="AGB60" s="730"/>
      <c r="AGC60" s="730"/>
      <c r="AGD60" s="730"/>
      <c r="AGE60" s="730"/>
      <c r="AGF60" s="730"/>
      <c r="AGG60" s="730"/>
      <c r="AGH60" s="730"/>
      <c r="AGI60" s="730"/>
      <c r="AGJ60" s="730"/>
      <c r="AGK60" s="730"/>
      <c r="AGL60" s="730"/>
      <c r="AGM60" s="730"/>
      <c r="AGN60" s="730"/>
      <c r="AGO60" s="730"/>
      <c r="AGP60" s="730"/>
      <c r="AGQ60" s="730"/>
      <c r="AGR60" s="730"/>
      <c r="AGS60" s="730"/>
      <c r="AGT60" s="730"/>
      <c r="AGU60" s="730"/>
      <c r="AGV60" s="730"/>
      <c r="AGW60" s="730"/>
      <c r="AGX60" s="730"/>
      <c r="AGY60" s="730"/>
      <c r="AGZ60" s="730"/>
      <c r="AHA60" s="730"/>
      <c r="AHB60" s="730"/>
      <c r="AHC60" s="730"/>
      <c r="AHD60" s="730"/>
      <c r="AHE60" s="730"/>
      <c r="AHF60" s="730"/>
      <c r="AHG60" s="730"/>
      <c r="AHH60" s="730"/>
      <c r="AHI60" s="730"/>
      <c r="AHJ60" s="730"/>
      <c r="AHK60" s="730"/>
      <c r="AHL60" s="730"/>
      <c r="AHM60" s="730"/>
      <c r="AHN60" s="730"/>
      <c r="AHO60" s="730"/>
      <c r="AHP60" s="730"/>
      <c r="AHQ60" s="730"/>
      <c r="AHR60" s="730"/>
      <c r="AHS60" s="730"/>
      <c r="AHT60" s="730"/>
      <c r="AHU60" s="730"/>
      <c r="AHV60" s="730"/>
      <c r="AHW60" s="730"/>
      <c r="AHX60" s="730"/>
      <c r="AHY60" s="730"/>
      <c r="AHZ60" s="730"/>
      <c r="AIA60" s="730"/>
      <c r="AIB60" s="730"/>
      <c r="AIC60" s="730"/>
      <c r="AID60" s="730"/>
      <c r="AIE60" s="730"/>
      <c r="AIF60" s="730"/>
      <c r="AIG60" s="730"/>
      <c r="AIH60" s="730"/>
      <c r="AII60" s="730"/>
      <c r="AIJ60" s="730"/>
      <c r="AIK60" s="730"/>
      <c r="AIL60" s="730"/>
      <c r="AIM60" s="730"/>
      <c r="AIN60" s="730"/>
      <c r="AIO60" s="730"/>
      <c r="AIP60" s="730"/>
      <c r="AIQ60" s="730"/>
      <c r="AIR60" s="730"/>
      <c r="AIS60" s="730"/>
      <c r="AIT60" s="730"/>
      <c r="AIU60" s="730"/>
      <c r="AIV60" s="730"/>
      <c r="AIW60" s="730"/>
      <c r="AIX60" s="730"/>
      <c r="AIY60" s="730"/>
      <c r="AIZ60" s="730"/>
      <c r="AJA60" s="730"/>
      <c r="AJB60" s="730"/>
      <c r="AJC60" s="730"/>
      <c r="AJD60" s="730"/>
      <c r="AJE60" s="730"/>
      <c r="AJF60" s="730"/>
      <c r="AJG60" s="730"/>
      <c r="AJH60" s="730"/>
      <c r="AJI60" s="730"/>
      <c r="AJJ60" s="730"/>
      <c r="AJK60" s="730"/>
      <c r="AJL60" s="730"/>
      <c r="AJM60" s="730"/>
      <c r="AJN60" s="730"/>
      <c r="AJO60" s="730"/>
      <c r="AJP60" s="730"/>
      <c r="AJQ60" s="730"/>
      <c r="AJR60" s="730"/>
      <c r="AJS60" s="730"/>
      <c r="AJT60" s="730"/>
      <c r="AJU60" s="730"/>
      <c r="AJV60" s="730"/>
      <c r="AJW60" s="730"/>
      <c r="AJX60" s="730"/>
      <c r="AJY60" s="730"/>
      <c r="AJZ60" s="730"/>
      <c r="AKA60" s="730"/>
      <c r="AKB60" s="730"/>
      <c r="AKC60" s="730"/>
      <c r="AKD60" s="730"/>
      <c r="AKE60" s="730"/>
      <c r="AKF60" s="730"/>
      <c r="AKG60" s="730"/>
      <c r="AKH60" s="730"/>
      <c r="AKI60" s="730"/>
      <c r="AKJ60" s="730"/>
      <c r="AKK60" s="730"/>
      <c r="AKL60" s="730"/>
      <c r="AKM60" s="730"/>
      <c r="AKN60" s="730"/>
      <c r="AKO60" s="730"/>
      <c r="AKP60" s="730"/>
      <c r="AKQ60" s="730"/>
      <c r="AKR60" s="730"/>
      <c r="AKS60" s="730"/>
      <c r="AKT60" s="730"/>
      <c r="AKU60" s="730"/>
      <c r="AKV60" s="730"/>
      <c r="AKW60" s="730"/>
      <c r="AKX60" s="730"/>
      <c r="AKY60" s="730"/>
      <c r="AKZ60" s="730"/>
      <c r="ALA60" s="730"/>
      <c r="ALB60" s="730"/>
      <c r="ALC60" s="730"/>
      <c r="ALD60" s="730"/>
      <c r="ALE60" s="730"/>
      <c r="ALF60" s="730"/>
      <c r="ALG60" s="730"/>
      <c r="ALH60" s="730"/>
      <c r="ALI60" s="730"/>
      <c r="ALJ60" s="730"/>
      <c r="ALK60" s="730"/>
      <c r="ALL60" s="730"/>
      <c r="ALM60" s="730"/>
      <c r="ALN60" s="730"/>
      <c r="ALO60" s="730"/>
      <c r="ALP60" s="730"/>
      <c r="ALQ60" s="730"/>
      <c r="ALR60" s="730"/>
      <c r="ALS60" s="730"/>
      <c r="ALT60" s="730"/>
      <c r="ALU60" s="730"/>
      <c r="ALV60" s="730"/>
      <c r="ALW60" s="730"/>
      <c r="ALX60" s="730"/>
      <c r="ALY60" s="730"/>
      <c r="ALZ60" s="730"/>
      <c r="AMA60" s="730"/>
      <c r="AMB60" s="730"/>
      <c r="AMC60" s="730"/>
      <c r="AMD60" s="730"/>
      <c r="AME60" s="730"/>
      <c r="AMF60" s="730"/>
      <c r="AMG60" s="730"/>
      <c r="AMH60" s="730"/>
      <c r="AMI60" s="730"/>
      <c r="AMJ60" s="730"/>
      <c r="AMK60" s="730"/>
      <c r="AML60" s="730"/>
      <c r="AMM60" s="730"/>
      <c r="AMN60" s="730"/>
      <c r="AMO60" s="730"/>
      <c r="AMP60" s="730"/>
      <c r="AMQ60" s="730"/>
      <c r="AMR60" s="730"/>
      <c r="AMS60" s="730"/>
      <c r="AMT60" s="730"/>
      <c r="AMU60" s="730"/>
      <c r="AMV60" s="730"/>
      <c r="AMW60" s="730"/>
      <c r="AMX60" s="730"/>
      <c r="AMY60" s="730"/>
      <c r="AMZ60" s="730"/>
      <c r="ANA60" s="730"/>
      <c r="ANB60" s="730"/>
      <c r="ANC60" s="730"/>
      <c r="AND60" s="730"/>
      <c r="ANE60" s="730"/>
      <c r="ANF60" s="730"/>
      <c r="ANG60" s="730"/>
      <c r="ANH60" s="730"/>
      <c r="ANI60" s="730"/>
      <c r="ANJ60" s="730"/>
      <c r="ANK60" s="730"/>
      <c r="ANL60" s="730"/>
      <c r="ANM60" s="730"/>
      <c r="ANN60" s="730"/>
      <c r="ANO60" s="730"/>
      <c r="ANP60" s="730"/>
      <c r="ANQ60" s="730"/>
      <c r="ANR60" s="730"/>
      <c r="ANS60" s="730"/>
      <c r="ANT60" s="730"/>
      <c r="ANU60" s="730"/>
      <c r="ANV60" s="730"/>
      <c r="ANW60" s="730"/>
      <c r="ANX60" s="730"/>
      <c r="ANY60" s="730"/>
      <c r="ANZ60" s="730"/>
      <c r="AOA60" s="730"/>
      <c r="AOB60" s="730"/>
      <c r="AOC60" s="730"/>
      <c r="AOD60" s="730"/>
      <c r="AOE60" s="730"/>
      <c r="AOF60" s="730"/>
      <c r="AOG60" s="730"/>
      <c r="AOH60" s="730"/>
      <c r="AOI60" s="730"/>
      <c r="AOJ60" s="730"/>
      <c r="AOK60" s="730"/>
      <c r="AOL60" s="730"/>
      <c r="AOM60" s="730"/>
      <c r="AON60" s="730"/>
      <c r="AOO60" s="730"/>
      <c r="AOP60" s="730"/>
      <c r="AOQ60" s="730"/>
      <c r="AOR60" s="730"/>
      <c r="AOS60" s="730"/>
      <c r="AOT60" s="730"/>
      <c r="AOU60" s="730"/>
      <c r="AOV60" s="730"/>
      <c r="AOW60" s="730"/>
      <c r="AOX60" s="730"/>
      <c r="AOY60" s="730"/>
      <c r="AOZ60" s="730"/>
      <c r="APA60" s="730"/>
      <c r="APB60" s="730"/>
      <c r="APC60" s="730"/>
      <c r="APD60" s="730"/>
      <c r="APE60" s="730"/>
      <c r="APF60" s="730"/>
      <c r="APG60" s="730"/>
      <c r="APH60" s="730"/>
      <c r="API60" s="730"/>
      <c r="APJ60" s="730"/>
      <c r="APK60" s="730"/>
      <c r="APL60" s="730"/>
      <c r="APM60" s="730"/>
      <c r="APN60" s="730"/>
      <c r="APO60" s="730"/>
      <c r="APP60" s="730"/>
      <c r="APQ60" s="730"/>
      <c r="APR60" s="730"/>
      <c r="APS60" s="730"/>
      <c r="APT60" s="730"/>
      <c r="APU60" s="730"/>
      <c r="APV60" s="730"/>
      <c r="APW60" s="730"/>
      <c r="APX60" s="730"/>
      <c r="APY60" s="730"/>
      <c r="APZ60" s="730"/>
      <c r="AQA60" s="730"/>
      <c r="AQB60" s="730"/>
      <c r="AQC60" s="730"/>
      <c r="AQD60" s="730"/>
      <c r="AQE60" s="730"/>
      <c r="AQF60" s="730"/>
      <c r="AQG60" s="730"/>
      <c r="AQH60" s="730"/>
      <c r="AQI60" s="730"/>
      <c r="AQJ60" s="730"/>
      <c r="AQK60" s="730"/>
      <c r="AQL60" s="730"/>
      <c r="AQM60" s="730"/>
      <c r="AQN60" s="730"/>
      <c r="AQO60" s="730"/>
      <c r="AQP60" s="730"/>
      <c r="AQQ60" s="730"/>
      <c r="AQR60" s="730"/>
      <c r="AQS60" s="730"/>
      <c r="AQT60" s="730"/>
      <c r="AQU60" s="730"/>
      <c r="AQV60" s="730"/>
      <c r="AQW60" s="730"/>
      <c r="AQX60" s="730"/>
      <c r="AQY60" s="730"/>
      <c r="AQZ60" s="730"/>
      <c r="ARA60" s="730"/>
      <c r="ARB60" s="730"/>
      <c r="ARC60" s="730"/>
      <c r="ARD60" s="730"/>
      <c r="ARE60" s="730"/>
      <c r="ARF60" s="730"/>
      <c r="ARG60" s="730"/>
      <c r="ARH60" s="730"/>
      <c r="ARI60" s="730"/>
      <c r="ARJ60" s="730"/>
      <c r="ARK60" s="730"/>
      <c r="ARL60" s="730"/>
      <c r="ARM60" s="730"/>
      <c r="ARN60" s="730"/>
      <c r="ARO60" s="730"/>
      <c r="ARP60" s="730"/>
      <c r="ARQ60" s="730"/>
      <c r="ARR60" s="730"/>
      <c r="ARS60" s="730"/>
      <c r="ART60" s="730"/>
      <c r="ARU60" s="730"/>
      <c r="ARV60" s="730"/>
      <c r="ARW60" s="730"/>
      <c r="ARX60" s="730"/>
      <c r="ARY60" s="730"/>
      <c r="ARZ60" s="730"/>
      <c r="ASA60" s="730"/>
      <c r="ASB60" s="730"/>
      <c r="ASC60" s="730"/>
      <c r="ASD60" s="730"/>
      <c r="ASE60" s="730"/>
      <c r="ASF60" s="730"/>
      <c r="ASG60" s="730"/>
      <c r="ASH60" s="730"/>
      <c r="ASI60" s="730"/>
      <c r="ASJ60" s="730"/>
      <c r="ASK60" s="730"/>
      <c r="ASL60" s="730"/>
      <c r="ASM60" s="730"/>
      <c r="ASN60" s="730"/>
      <c r="ASO60" s="730"/>
      <c r="ASP60" s="730"/>
      <c r="ASQ60" s="730"/>
      <c r="ASR60" s="730"/>
      <c r="ASS60" s="730"/>
      <c r="AST60" s="730"/>
      <c r="ASU60" s="730"/>
      <c r="ASV60" s="730"/>
      <c r="ASW60" s="730"/>
      <c r="ASX60" s="730"/>
      <c r="ASY60" s="730"/>
      <c r="ASZ60" s="730"/>
      <c r="ATA60" s="730"/>
      <c r="ATB60" s="730"/>
      <c r="ATC60" s="730"/>
      <c r="ATD60" s="730"/>
      <c r="ATE60" s="730"/>
      <c r="ATF60" s="730"/>
      <c r="ATG60" s="730"/>
      <c r="ATH60" s="730"/>
      <c r="ATI60" s="730"/>
      <c r="ATJ60" s="730"/>
      <c r="ATK60" s="730"/>
      <c r="ATL60" s="730"/>
      <c r="ATM60" s="730"/>
      <c r="ATN60" s="730"/>
      <c r="ATO60" s="730"/>
      <c r="ATP60" s="730"/>
      <c r="ATQ60" s="730"/>
      <c r="ATR60" s="730"/>
      <c r="ATS60" s="730"/>
      <c r="ATT60" s="730"/>
      <c r="ATU60" s="730"/>
      <c r="ATV60" s="730"/>
      <c r="ATW60" s="730"/>
      <c r="ATX60" s="730"/>
      <c r="ATY60" s="730"/>
      <c r="ATZ60" s="730"/>
      <c r="AUA60" s="730"/>
      <c r="AUB60" s="730"/>
      <c r="AUC60" s="730"/>
      <c r="AUD60" s="730"/>
      <c r="AUE60" s="730"/>
      <c r="AUF60" s="730"/>
      <c r="AUG60" s="730"/>
      <c r="AUH60" s="730"/>
      <c r="AUI60" s="730"/>
      <c r="AUJ60" s="730"/>
      <c r="AUK60" s="730"/>
      <c r="AUL60" s="730"/>
      <c r="AUM60" s="730"/>
      <c r="AUN60" s="730"/>
      <c r="AUO60" s="730"/>
      <c r="AUP60" s="730"/>
      <c r="AUQ60" s="730"/>
      <c r="AUR60" s="730"/>
      <c r="AUS60" s="730"/>
      <c r="AUT60" s="730"/>
      <c r="AUU60" s="730"/>
      <c r="AUV60" s="730"/>
      <c r="AUW60" s="730"/>
      <c r="AUX60" s="730"/>
      <c r="AUY60" s="730"/>
      <c r="AUZ60" s="730"/>
      <c r="AVA60" s="730"/>
      <c r="AVB60" s="730"/>
      <c r="AVC60" s="730"/>
      <c r="AVD60" s="730"/>
      <c r="AVE60" s="730"/>
      <c r="AVF60" s="730"/>
      <c r="AVG60" s="730"/>
      <c r="AVH60" s="730"/>
      <c r="AVI60" s="730"/>
      <c r="AVJ60" s="730"/>
      <c r="AVK60" s="730"/>
      <c r="AVL60" s="730"/>
      <c r="AVM60" s="730"/>
      <c r="AVN60" s="730"/>
      <c r="AVO60" s="730"/>
      <c r="AVP60" s="730"/>
      <c r="AVQ60" s="730"/>
      <c r="AVR60" s="730"/>
      <c r="AVS60" s="730"/>
      <c r="AVT60" s="730"/>
      <c r="AVU60" s="730"/>
      <c r="AVV60" s="730"/>
      <c r="AVW60" s="730"/>
      <c r="AVX60" s="730"/>
      <c r="AVY60" s="730"/>
      <c r="AVZ60" s="730"/>
      <c r="AWA60" s="730"/>
      <c r="AWB60" s="730"/>
      <c r="AWC60" s="730"/>
      <c r="AWD60" s="730"/>
      <c r="AWE60" s="730"/>
      <c r="AWF60" s="730"/>
      <c r="AWG60" s="730"/>
      <c r="AWH60" s="730"/>
      <c r="AWI60" s="730"/>
      <c r="AWJ60" s="730"/>
      <c r="AWK60" s="730"/>
      <c r="AWL60" s="730"/>
      <c r="AWM60" s="730"/>
      <c r="AWN60" s="730"/>
      <c r="AWO60" s="730"/>
      <c r="AWP60" s="730"/>
      <c r="AWQ60" s="730"/>
      <c r="AWR60" s="730"/>
      <c r="AWS60" s="730"/>
      <c r="AWT60" s="730"/>
      <c r="AWU60" s="730"/>
      <c r="AWV60" s="730"/>
      <c r="AWW60" s="730"/>
      <c r="AWX60" s="730"/>
      <c r="AWY60" s="730"/>
      <c r="AWZ60" s="730"/>
      <c r="AXA60" s="730"/>
      <c r="AXB60" s="730"/>
      <c r="AXC60" s="730"/>
      <c r="AXD60" s="730"/>
      <c r="AXE60" s="730"/>
      <c r="AXF60" s="730"/>
      <c r="AXG60" s="730"/>
      <c r="AXH60" s="730"/>
      <c r="AXI60" s="730"/>
      <c r="AXJ60" s="730"/>
      <c r="AXK60" s="730"/>
      <c r="AXL60" s="730"/>
      <c r="AXM60" s="730"/>
      <c r="AXN60" s="730"/>
      <c r="AXO60" s="730"/>
      <c r="AXP60" s="730"/>
      <c r="AXQ60" s="730"/>
      <c r="AXR60" s="730"/>
      <c r="AXS60" s="730"/>
      <c r="AXT60" s="730"/>
      <c r="AXU60" s="730"/>
      <c r="AXV60" s="730"/>
      <c r="AXW60" s="730"/>
      <c r="AXX60" s="730"/>
      <c r="AXY60" s="730"/>
      <c r="AXZ60" s="730"/>
      <c r="AYA60" s="730"/>
      <c r="AYB60" s="730"/>
      <c r="AYC60" s="730"/>
      <c r="AYD60" s="730"/>
      <c r="AYE60" s="730"/>
      <c r="AYF60" s="730"/>
      <c r="AYG60" s="730"/>
      <c r="AYH60" s="730"/>
      <c r="AYI60" s="730"/>
      <c r="AYJ60" s="730"/>
      <c r="AYK60" s="730"/>
      <c r="AYL60" s="730"/>
      <c r="AYM60" s="730"/>
      <c r="AYN60" s="730"/>
      <c r="AYO60" s="730"/>
      <c r="AYP60" s="730"/>
      <c r="AYQ60" s="730"/>
      <c r="AYR60" s="730"/>
      <c r="AYS60" s="730"/>
      <c r="AYT60" s="730"/>
      <c r="AYU60" s="730"/>
      <c r="AYV60" s="730"/>
      <c r="AYW60" s="730"/>
      <c r="AYX60" s="730"/>
      <c r="AYY60" s="730"/>
      <c r="AYZ60" s="730"/>
      <c r="AZA60" s="730"/>
      <c r="AZB60" s="730"/>
      <c r="AZC60" s="730"/>
      <c r="AZD60" s="730"/>
      <c r="AZE60" s="730"/>
      <c r="AZF60" s="730"/>
      <c r="AZG60" s="730"/>
      <c r="AZH60" s="730"/>
      <c r="AZI60" s="730"/>
      <c r="AZJ60" s="730"/>
      <c r="AZK60" s="730"/>
      <c r="AZL60" s="730"/>
      <c r="AZM60" s="730"/>
      <c r="AZN60" s="730"/>
      <c r="AZO60" s="730"/>
      <c r="AZP60" s="730"/>
      <c r="AZQ60" s="730"/>
      <c r="AZR60" s="730"/>
      <c r="AZS60" s="730"/>
      <c r="AZT60" s="730"/>
      <c r="AZU60" s="730"/>
      <c r="AZV60" s="730"/>
      <c r="AZW60" s="730"/>
      <c r="AZX60" s="730"/>
      <c r="AZY60" s="730"/>
      <c r="AZZ60" s="730"/>
      <c r="BAA60" s="730"/>
      <c r="BAB60" s="730"/>
      <c r="BAC60" s="730"/>
      <c r="BAD60" s="730"/>
      <c r="BAE60" s="730"/>
      <c r="BAF60" s="730"/>
      <c r="BAG60" s="730"/>
      <c r="BAH60" s="730"/>
      <c r="BAI60" s="730"/>
      <c r="BAJ60" s="730"/>
      <c r="BAK60" s="730"/>
      <c r="BAL60" s="730"/>
      <c r="BAM60" s="730"/>
      <c r="BAN60" s="730"/>
      <c r="BAO60" s="730"/>
      <c r="BAP60" s="730"/>
      <c r="BAQ60" s="730"/>
      <c r="BAR60" s="730"/>
      <c r="BAS60" s="730"/>
      <c r="BAT60" s="730"/>
      <c r="BAU60" s="730"/>
      <c r="BAV60" s="730"/>
      <c r="BAW60" s="730"/>
      <c r="BAX60" s="730"/>
      <c r="BAY60" s="730"/>
      <c r="BAZ60" s="730"/>
      <c r="BBA60" s="730"/>
      <c r="BBB60" s="730"/>
      <c r="BBC60" s="730"/>
      <c r="BBD60" s="730"/>
      <c r="BBE60" s="730"/>
      <c r="BBF60" s="730"/>
      <c r="BBG60" s="730"/>
      <c r="BBH60" s="730"/>
      <c r="BBI60" s="730"/>
      <c r="BBJ60" s="730"/>
      <c r="BBK60" s="730"/>
      <c r="BBL60" s="730"/>
      <c r="BBM60" s="730"/>
      <c r="BBN60" s="730"/>
      <c r="BBO60" s="730"/>
      <c r="BBP60" s="730"/>
      <c r="BBQ60" s="730"/>
      <c r="BBR60" s="730"/>
      <c r="BBS60" s="730"/>
      <c r="BBT60" s="730"/>
      <c r="BBU60" s="730"/>
      <c r="BBV60" s="730"/>
      <c r="BBW60" s="730"/>
      <c r="BBX60" s="730"/>
      <c r="BBY60" s="730"/>
      <c r="BBZ60" s="730"/>
      <c r="BCA60" s="730"/>
      <c r="BCB60" s="730"/>
      <c r="BCC60" s="730"/>
      <c r="BCD60" s="730"/>
      <c r="BCE60" s="730"/>
      <c r="BCF60" s="730"/>
      <c r="BCG60" s="730"/>
      <c r="BCH60" s="730"/>
      <c r="BCI60" s="730"/>
      <c r="BCJ60" s="730"/>
      <c r="BCK60" s="730"/>
      <c r="BCL60" s="730"/>
      <c r="BCM60" s="730"/>
      <c r="BCN60" s="730"/>
      <c r="BCO60" s="730"/>
      <c r="BCP60" s="730"/>
      <c r="BCQ60" s="730"/>
      <c r="BCR60" s="730"/>
      <c r="BCS60" s="730"/>
      <c r="BCT60" s="730"/>
      <c r="BCU60" s="730"/>
      <c r="BCV60" s="730"/>
      <c r="BCW60" s="730"/>
      <c r="BCX60" s="730"/>
      <c r="BCY60" s="730"/>
      <c r="BCZ60" s="730"/>
      <c r="BDA60" s="730"/>
      <c r="BDB60" s="730"/>
      <c r="BDC60" s="730"/>
      <c r="BDD60" s="730"/>
      <c r="BDE60" s="730"/>
      <c r="BDF60" s="730"/>
      <c r="BDG60" s="730"/>
      <c r="BDH60" s="730"/>
      <c r="BDI60" s="730"/>
      <c r="BDJ60" s="730"/>
      <c r="BDK60" s="730"/>
      <c r="BDL60" s="730"/>
      <c r="BDM60" s="730"/>
      <c r="BDN60" s="730"/>
      <c r="BDO60" s="730"/>
      <c r="BDP60" s="730"/>
      <c r="BDQ60" s="730"/>
      <c r="BDR60" s="730"/>
      <c r="BDS60" s="730"/>
      <c r="BDT60" s="730"/>
      <c r="BDU60" s="730"/>
      <c r="BDV60" s="730"/>
      <c r="BDW60" s="730"/>
      <c r="BDX60" s="730"/>
      <c r="BDY60" s="730"/>
      <c r="BDZ60" s="730"/>
      <c r="BEA60" s="730"/>
      <c r="BEB60" s="730"/>
      <c r="BEC60" s="730"/>
      <c r="BED60" s="730"/>
      <c r="BEE60" s="730"/>
      <c r="BEF60" s="730"/>
      <c r="BEG60" s="730"/>
      <c r="BEH60" s="730"/>
      <c r="BEI60" s="730"/>
      <c r="BEJ60" s="730"/>
      <c r="BEK60" s="730"/>
      <c r="BEL60" s="730"/>
      <c r="BEM60" s="730"/>
      <c r="BEN60" s="730"/>
      <c r="BEO60" s="730"/>
      <c r="BEP60" s="730"/>
      <c r="BEQ60" s="730"/>
      <c r="BER60" s="730"/>
      <c r="BES60" s="730"/>
      <c r="BET60" s="730"/>
      <c r="BEU60" s="730"/>
      <c r="BEV60" s="730"/>
      <c r="BEW60" s="730"/>
      <c r="BEX60" s="730"/>
      <c r="BEY60" s="730"/>
      <c r="BEZ60" s="730"/>
      <c r="BFA60" s="730"/>
      <c r="BFB60" s="730"/>
      <c r="BFC60" s="730"/>
      <c r="BFD60" s="730"/>
      <c r="BFE60" s="730"/>
      <c r="BFF60" s="730"/>
      <c r="BFG60" s="730"/>
      <c r="BFH60" s="730"/>
      <c r="BFI60" s="730"/>
      <c r="BFJ60" s="730"/>
      <c r="BFK60" s="730"/>
      <c r="BFL60" s="730"/>
      <c r="BFM60" s="730"/>
      <c r="BFN60" s="730"/>
      <c r="BFO60" s="730"/>
      <c r="BFP60" s="730"/>
      <c r="BFQ60" s="730"/>
      <c r="BFR60" s="730"/>
      <c r="BFS60" s="730"/>
      <c r="BFT60" s="730"/>
      <c r="BFU60" s="730"/>
      <c r="BFV60" s="730"/>
      <c r="BFW60" s="730"/>
      <c r="BFX60" s="730"/>
      <c r="BFY60" s="730"/>
      <c r="BFZ60" s="730"/>
      <c r="BGA60" s="730"/>
      <c r="BGB60" s="730"/>
      <c r="BGC60" s="730"/>
      <c r="BGD60" s="730"/>
      <c r="BGE60" s="730"/>
      <c r="BGF60" s="730"/>
      <c r="BGG60" s="730"/>
      <c r="BGH60" s="730"/>
      <c r="BGI60" s="730"/>
      <c r="BGJ60" s="730"/>
      <c r="BGK60" s="730"/>
      <c r="BGL60" s="730"/>
      <c r="BGM60" s="730"/>
      <c r="BGN60" s="730"/>
      <c r="BGO60" s="730"/>
      <c r="BGP60" s="730"/>
      <c r="BGQ60" s="730"/>
      <c r="BGR60" s="730"/>
      <c r="BGS60" s="730"/>
      <c r="BGT60" s="730"/>
      <c r="BGU60" s="730"/>
      <c r="BGV60" s="730"/>
      <c r="BGW60" s="730"/>
      <c r="BGX60" s="730"/>
      <c r="BGY60" s="730"/>
      <c r="BGZ60" s="730"/>
      <c r="BHA60" s="730"/>
      <c r="BHB60" s="730"/>
      <c r="BHC60" s="730"/>
      <c r="BHD60" s="730"/>
      <c r="BHE60" s="730"/>
      <c r="BHF60" s="730"/>
      <c r="BHG60" s="730"/>
      <c r="BHH60" s="730"/>
      <c r="BHI60" s="730"/>
      <c r="BHJ60" s="730"/>
      <c r="BHK60" s="730"/>
      <c r="BHL60" s="730"/>
      <c r="BHM60" s="730"/>
      <c r="BHN60" s="730"/>
      <c r="BHO60" s="730"/>
      <c r="BHP60" s="730"/>
      <c r="BHQ60" s="730"/>
      <c r="BHR60" s="730"/>
      <c r="BHS60" s="730"/>
      <c r="BHT60" s="730"/>
      <c r="BHU60" s="730"/>
      <c r="BHV60" s="730"/>
      <c r="BHW60" s="730"/>
      <c r="BHX60" s="730"/>
      <c r="BHY60" s="730"/>
      <c r="BHZ60" s="730"/>
      <c r="BIA60" s="730"/>
      <c r="BIB60" s="730"/>
      <c r="BIC60" s="730"/>
      <c r="BID60" s="730"/>
      <c r="BIE60" s="730"/>
      <c r="BIF60" s="730"/>
      <c r="BIG60" s="730"/>
      <c r="BIH60" s="730"/>
      <c r="BII60" s="730"/>
      <c r="BIJ60" s="730"/>
      <c r="BIK60" s="730"/>
      <c r="BIL60" s="730"/>
      <c r="BIM60" s="730"/>
      <c r="BIN60" s="730"/>
      <c r="BIO60" s="730"/>
      <c r="BIP60" s="730"/>
      <c r="BIQ60" s="730"/>
      <c r="BIR60" s="730"/>
      <c r="BIS60" s="730"/>
      <c r="BIT60" s="730"/>
      <c r="BIU60" s="730"/>
      <c r="BIV60" s="730"/>
      <c r="BIW60" s="730"/>
      <c r="BIX60" s="730"/>
      <c r="BIY60" s="730"/>
      <c r="BIZ60" s="730"/>
      <c r="BJA60" s="730"/>
      <c r="BJB60" s="730"/>
      <c r="BJC60" s="730"/>
      <c r="BJD60" s="730"/>
      <c r="BJE60" s="730"/>
      <c r="BJF60" s="730"/>
      <c r="BJG60" s="730"/>
      <c r="BJH60" s="730"/>
      <c r="BJI60" s="730"/>
      <c r="BJJ60" s="730"/>
      <c r="BJK60" s="730"/>
      <c r="BJL60" s="730"/>
      <c r="BJM60" s="730"/>
      <c r="BJN60" s="730"/>
      <c r="BJO60" s="730"/>
      <c r="BJP60" s="730"/>
      <c r="BJQ60" s="730"/>
      <c r="BJR60" s="730"/>
      <c r="BJS60" s="730"/>
      <c r="BJT60" s="730"/>
      <c r="BJU60" s="730"/>
      <c r="BJV60" s="730"/>
      <c r="BJW60" s="730"/>
      <c r="BJX60" s="730"/>
      <c r="BJY60" s="730"/>
      <c r="BJZ60" s="730"/>
      <c r="BKA60" s="730"/>
      <c r="BKB60" s="730"/>
      <c r="BKC60" s="730"/>
      <c r="BKD60" s="730"/>
      <c r="BKE60" s="730"/>
      <c r="BKF60" s="730"/>
      <c r="BKG60" s="730"/>
      <c r="BKH60" s="730"/>
      <c r="BKI60" s="730"/>
      <c r="BKJ60" s="730"/>
      <c r="BKK60" s="730"/>
      <c r="BKL60" s="730"/>
      <c r="BKM60" s="730"/>
      <c r="BKN60" s="730"/>
      <c r="BKO60" s="730"/>
      <c r="BKP60" s="730"/>
      <c r="BKQ60" s="730"/>
      <c r="BKR60" s="730"/>
      <c r="BKS60" s="730"/>
      <c r="BKT60" s="730"/>
      <c r="BKU60" s="730"/>
      <c r="BKV60" s="730"/>
      <c r="BKW60" s="730"/>
      <c r="BKX60" s="730"/>
      <c r="BKY60" s="730"/>
      <c r="BKZ60" s="730"/>
      <c r="BLA60" s="730"/>
      <c r="BLB60" s="730"/>
      <c r="BLC60" s="730"/>
      <c r="BLD60" s="730"/>
      <c r="BLE60" s="730"/>
      <c r="BLF60" s="730"/>
      <c r="BLG60" s="730"/>
      <c r="BLH60" s="730"/>
      <c r="BLI60" s="730"/>
      <c r="BLJ60" s="730"/>
      <c r="BLK60" s="730"/>
      <c r="BLL60" s="730"/>
      <c r="BLM60" s="730"/>
      <c r="BLN60" s="730"/>
      <c r="BLO60" s="730"/>
      <c r="BLP60" s="730"/>
      <c r="BLQ60" s="730"/>
      <c r="BLR60" s="730"/>
      <c r="BLS60" s="730"/>
      <c r="BLT60" s="730"/>
      <c r="BLU60" s="730"/>
      <c r="BLV60" s="730"/>
      <c r="BLW60" s="730"/>
      <c r="BLX60" s="730"/>
      <c r="BLY60" s="730"/>
      <c r="BLZ60" s="730"/>
      <c r="BMA60" s="730"/>
      <c r="BMB60" s="730"/>
      <c r="BMC60" s="730"/>
      <c r="BMD60" s="730"/>
      <c r="BME60" s="730"/>
      <c r="BMF60" s="730"/>
      <c r="BMG60" s="730"/>
      <c r="BMH60" s="730"/>
      <c r="BMI60" s="730"/>
      <c r="BMJ60" s="730"/>
      <c r="BMK60" s="730"/>
      <c r="BML60" s="730"/>
      <c r="BMM60" s="730"/>
      <c r="BMN60" s="730"/>
      <c r="BMO60" s="730"/>
      <c r="BMP60" s="730"/>
      <c r="BMQ60" s="730"/>
      <c r="BMR60" s="730"/>
      <c r="BMS60" s="730"/>
      <c r="BMT60" s="730"/>
      <c r="BMU60" s="730"/>
      <c r="BMV60" s="730"/>
      <c r="BMW60" s="730"/>
      <c r="BMX60" s="730"/>
      <c r="BMY60" s="730"/>
      <c r="BMZ60" s="730"/>
      <c r="BNA60" s="730"/>
      <c r="BNB60" s="730"/>
      <c r="BNC60" s="730"/>
      <c r="BND60" s="730"/>
      <c r="BNE60" s="730"/>
      <c r="BNF60" s="730"/>
      <c r="BNG60" s="730"/>
      <c r="BNH60" s="730"/>
      <c r="BNI60" s="730"/>
      <c r="BNJ60" s="730"/>
      <c r="BNK60" s="730"/>
      <c r="BNL60" s="730"/>
      <c r="BNM60" s="730"/>
      <c r="BNN60" s="730"/>
      <c r="BNO60" s="730"/>
      <c r="BNP60" s="730"/>
      <c r="BNQ60" s="730"/>
      <c r="BNR60" s="730"/>
      <c r="BNS60" s="730"/>
      <c r="BNT60" s="730"/>
      <c r="BNU60" s="730"/>
      <c r="BNV60" s="730"/>
      <c r="BNW60" s="730"/>
      <c r="BNX60" s="730"/>
      <c r="BNY60" s="730"/>
      <c r="BNZ60" s="730"/>
      <c r="BOA60" s="730"/>
      <c r="BOB60" s="730"/>
      <c r="BOC60" s="730"/>
      <c r="BOD60" s="730"/>
      <c r="BOE60" s="730"/>
      <c r="BOF60" s="730"/>
      <c r="BOG60" s="730"/>
      <c r="BOH60" s="730"/>
      <c r="BOI60" s="730"/>
      <c r="BOJ60" s="730"/>
      <c r="BOK60" s="730"/>
      <c r="BOL60" s="730"/>
      <c r="BOM60" s="730"/>
      <c r="BON60" s="730"/>
      <c r="BOO60" s="730"/>
      <c r="BOP60" s="730"/>
      <c r="BOQ60" s="730"/>
      <c r="BOR60" s="730"/>
      <c r="BOS60" s="730"/>
      <c r="BOT60" s="730"/>
      <c r="BOU60" s="730"/>
      <c r="BOV60" s="730"/>
      <c r="BOW60" s="730"/>
      <c r="BOX60" s="730"/>
      <c r="BOY60" s="730"/>
      <c r="BOZ60" s="730"/>
      <c r="BPA60" s="730"/>
      <c r="BPB60" s="730"/>
      <c r="BPC60" s="730"/>
      <c r="BPD60" s="730"/>
      <c r="BPE60" s="730"/>
      <c r="BPF60" s="730"/>
      <c r="BPG60" s="730"/>
      <c r="BPH60" s="730"/>
      <c r="BPI60" s="730"/>
      <c r="BPJ60" s="730"/>
      <c r="BPK60" s="730"/>
      <c r="BPL60" s="730"/>
      <c r="BPM60" s="730"/>
      <c r="BPN60" s="730"/>
      <c r="BPO60" s="730"/>
      <c r="BPP60" s="730"/>
      <c r="BPQ60" s="730"/>
      <c r="BPR60" s="730"/>
      <c r="BPS60" s="730"/>
      <c r="BPT60" s="730"/>
      <c r="BPU60" s="730"/>
      <c r="BPV60" s="730"/>
      <c r="BPW60" s="730"/>
      <c r="BPX60" s="730"/>
      <c r="BPY60" s="730"/>
      <c r="BPZ60" s="730"/>
      <c r="BQA60" s="730"/>
      <c r="BQB60" s="730"/>
      <c r="BQC60" s="730"/>
      <c r="BQD60" s="730"/>
      <c r="BQE60" s="730"/>
      <c r="BQF60" s="730"/>
      <c r="BQG60" s="730"/>
      <c r="BQH60" s="730"/>
      <c r="BQI60" s="730"/>
      <c r="BQJ60" s="730"/>
      <c r="BQK60" s="730"/>
      <c r="BQL60" s="730"/>
      <c r="BQM60" s="730"/>
      <c r="BQN60" s="730"/>
      <c r="BQO60" s="730"/>
      <c r="BQP60" s="730"/>
      <c r="BQQ60" s="730"/>
      <c r="BQR60" s="730"/>
      <c r="BQS60" s="730"/>
      <c r="BQT60" s="730"/>
      <c r="BQU60" s="730"/>
      <c r="BQV60" s="730"/>
      <c r="BQW60" s="730"/>
      <c r="BQX60" s="730"/>
      <c r="BQY60" s="730"/>
      <c r="BQZ60" s="730"/>
      <c r="BRA60" s="730"/>
      <c r="BRB60" s="730"/>
      <c r="BRC60" s="730"/>
      <c r="BRD60" s="730"/>
      <c r="BRE60" s="730"/>
      <c r="BRF60" s="730"/>
      <c r="BRG60" s="730"/>
      <c r="BRH60" s="730"/>
      <c r="BRI60" s="730"/>
      <c r="BRJ60" s="730"/>
      <c r="BRK60" s="730"/>
      <c r="BRL60" s="730"/>
      <c r="BRM60" s="730"/>
      <c r="BRN60" s="730"/>
      <c r="BRO60" s="730"/>
      <c r="BRP60" s="730"/>
      <c r="BRQ60" s="730"/>
      <c r="BRR60" s="730"/>
      <c r="BRS60" s="730"/>
      <c r="BRT60" s="730"/>
      <c r="BRU60" s="730"/>
      <c r="BRV60" s="730"/>
      <c r="BRW60" s="730"/>
      <c r="BRX60" s="730"/>
      <c r="BRY60" s="730"/>
      <c r="BRZ60" s="730"/>
      <c r="BSA60" s="730"/>
      <c r="BSB60" s="730"/>
      <c r="BSC60" s="730"/>
      <c r="BSD60" s="730"/>
      <c r="BSE60" s="730"/>
      <c r="BSF60" s="730"/>
      <c r="BSG60" s="730"/>
      <c r="BSH60" s="730"/>
      <c r="BSI60" s="730"/>
      <c r="BSJ60" s="730"/>
      <c r="BSK60" s="730"/>
      <c r="BSL60" s="730"/>
      <c r="BSM60" s="730"/>
      <c r="BSN60" s="730"/>
      <c r="BSO60" s="730"/>
      <c r="BSP60" s="730"/>
      <c r="BSQ60" s="730"/>
      <c r="BSR60" s="730"/>
      <c r="BSS60" s="730"/>
      <c r="BST60" s="730"/>
      <c r="BSU60" s="730"/>
      <c r="BSV60" s="730"/>
      <c r="BSW60" s="730"/>
      <c r="BSX60" s="730"/>
      <c r="BSY60" s="730"/>
      <c r="BSZ60" s="730"/>
      <c r="BTA60" s="730"/>
      <c r="BTB60" s="730"/>
      <c r="BTC60" s="730"/>
      <c r="BTD60" s="730"/>
      <c r="BTE60" s="730"/>
      <c r="BTF60" s="730"/>
      <c r="BTG60" s="730"/>
      <c r="BTH60" s="730"/>
      <c r="BTI60" s="730"/>
      <c r="BTJ60" s="730"/>
      <c r="BTK60" s="730"/>
      <c r="BTL60" s="730"/>
      <c r="BTM60" s="730"/>
      <c r="BTN60" s="730"/>
      <c r="BTO60" s="730"/>
      <c r="BTP60" s="730"/>
      <c r="BTQ60" s="730"/>
      <c r="BTR60" s="730"/>
      <c r="BTS60" s="730"/>
      <c r="BTT60" s="730"/>
      <c r="BTU60" s="730"/>
      <c r="BTV60" s="730"/>
      <c r="BTW60" s="730"/>
      <c r="BTX60" s="730"/>
      <c r="BTY60" s="730"/>
      <c r="BTZ60" s="730"/>
      <c r="BUA60" s="730"/>
      <c r="BUB60" s="730"/>
      <c r="BUC60" s="730"/>
      <c r="BUD60" s="730"/>
      <c r="BUE60" s="730"/>
      <c r="BUF60" s="730"/>
      <c r="BUG60" s="730"/>
      <c r="BUH60" s="730"/>
      <c r="BUI60" s="730"/>
      <c r="BUJ60" s="730"/>
      <c r="BUK60" s="730"/>
      <c r="BUL60" s="730"/>
      <c r="BUM60" s="730"/>
      <c r="BUN60" s="730"/>
      <c r="BUO60" s="730"/>
      <c r="BUP60" s="730"/>
      <c r="BUQ60" s="730"/>
      <c r="BUR60" s="730"/>
      <c r="BUS60" s="730"/>
      <c r="BUT60" s="730"/>
      <c r="BUU60" s="730"/>
      <c r="BUV60" s="730"/>
      <c r="BUW60" s="730"/>
      <c r="BUX60" s="730"/>
      <c r="BUY60" s="730"/>
      <c r="BUZ60" s="730"/>
      <c r="BVA60" s="730"/>
      <c r="BVB60" s="730"/>
      <c r="BVC60" s="730"/>
      <c r="BVD60" s="730"/>
      <c r="BVE60" s="730"/>
      <c r="BVF60" s="730"/>
      <c r="BVG60" s="730"/>
      <c r="BVH60" s="730"/>
      <c r="BVI60" s="730"/>
      <c r="BVJ60" s="730"/>
      <c r="BVK60" s="730"/>
      <c r="BVL60" s="730"/>
      <c r="BVM60" s="730"/>
      <c r="BVN60" s="730"/>
      <c r="BVO60" s="730"/>
      <c r="BVP60" s="730"/>
      <c r="BVQ60" s="730"/>
      <c r="BVR60" s="730"/>
      <c r="BVS60" s="730"/>
      <c r="BVT60" s="730"/>
      <c r="BVU60" s="730"/>
      <c r="BVV60" s="730"/>
      <c r="BVW60" s="730"/>
      <c r="BVX60" s="730"/>
      <c r="BVY60" s="730"/>
      <c r="BVZ60" s="730"/>
      <c r="BWA60" s="730"/>
      <c r="BWB60" s="730"/>
      <c r="BWC60" s="730"/>
      <c r="BWD60" s="730"/>
      <c r="BWE60" s="730"/>
      <c r="BWF60" s="730"/>
      <c r="BWG60" s="730"/>
      <c r="BWH60" s="730"/>
      <c r="BWI60" s="730"/>
      <c r="BWJ60" s="730"/>
      <c r="BWK60" s="730"/>
      <c r="BWL60" s="730"/>
      <c r="BWM60" s="730"/>
      <c r="BWN60" s="730"/>
      <c r="BWO60" s="730"/>
      <c r="BWP60" s="730"/>
      <c r="BWQ60" s="730"/>
      <c r="BWR60" s="730"/>
      <c r="BWS60" s="730"/>
      <c r="BWT60" s="730"/>
      <c r="BWU60" s="730"/>
      <c r="BWV60" s="730"/>
      <c r="BWW60" s="730"/>
      <c r="BWX60" s="730"/>
      <c r="BWY60" s="730"/>
      <c r="BWZ60" s="730"/>
      <c r="BXA60" s="730"/>
      <c r="BXB60" s="730"/>
      <c r="BXC60" s="730"/>
      <c r="BXD60" s="730"/>
      <c r="BXE60" s="730"/>
      <c r="BXF60" s="730"/>
      <c r="BXG60" s="730"/>
      <c r="BXH60" s="730"/>
      <c r="BXI60" s="730"/>
      <c r="BXJ60" s="730"/>
      <c r="BXK60" s="730"/>
      <c r="BXL60" s="730"/>
      <c r="BXM60" s="730"/>
      <c r="BXN60" s="730"/>
      <c r="BXO60" s="730"/>
      <c r="BXP60" s="730"/>
      <c r="BXQ60" s="730"/>
      <c r="BXR60" s="730"/>
      <c r="BXS60" s="730"/>
      <c r="BXT60" s="730"/>
      <c r="BXU60" s="730"/>
      <c r="BXV60" s="730"/>
      <c r="BXW60" s="730"/>
      <c r="BXX60" s="730"/>
      <c r="BXY60" s="730"/>
      <c r="BXZ60" s="730"/>
      <c r="BYA60" s="730"/>
      <c r="BYB60" s="730"/>
      <c r="BYC60" s="730"/>
      <c r="BYD60" s="730"/>
      <c r="BYE60" s="730"/>
      <c r="BYF60" s="730"/>
      <c r="BYG60" s="730"/>
      <c r="BYH60" s="730"/>
      <c r="BYI60" s="730"/>
      <c r="BYJ60" s="730"/>
      <c r="BYK60" s="730"/>
      <c r="BYL60" s="730"/>
      <c r="BYM60" s="730"/>
      <c r="BYN60" s="730"/>
      <c r="BYO60" s="730"/>
      <c r="BYP60" s="730"/>
      <c r="BYQ60" s="730"/>
      <c r="BYR60" s="730"/>
      <c r="BYS60" s="730"/>
      <c r="BYT60" s="730"/>
      <c r="BYU60" s="730"/>
      <c r="BYV60" s="730"/>
      <c r="BYW60" s="730"/>
      <c r="BYX60" s="730"/>
      <c r="BYY60" s="730"/>
      <c r="BYZ60" s="730"/>
      <c r="BZA60" s="730"/>
      <c r="BZB60" s="730"/>
      <c r="BZC60" s="730"/>
      <c r="BZD60" s="730"/>
      <c r="BZE60" s="730"/>
      <c r="BZF60" s="730"/>
      <c r="BZG60" s="730"/>
      <c r="BZH60" s="730"/>
      <c r="BZI60" s="730"/>
      <c r="BZJ60" s="730"/>
      <c r="BZK60" s="730"/>
      <c r="BZL60" s="730"/>
      <c r="BZM60" s="730"/>
      <c r="BZN60" s="730"/>
      <c r="BZO60" s="730"/>
      <c r="BZP60" s="730"/>
      <c r="BZQ60" s="730"/>
      <c r="BZR60" s="730"/>
      <c r="BZS60" s="730"/>
      <c r="BZT60" s="730"/>
      <c r="BZU60" s="730"/>
      <c r="BZV60" s="730"/>
      <c r="BZW60" s="730"/>
      <c r="BZX60" s="730"/>
      <c r="BZY60" s="730"/>
      <c r="BZZ60" s="730"/>
      <c r="CAA60" s="730"/>
      <c r="CAB60" s="730"/>
      <c r="CAC60" s="730"/>
      <c r="CAD60" s="730"/>
      <c r="CAE60" s="730"/>
      <c r="CAF60" s="730"/>
      <c r="CAG60" s="730"/>
      <c r="CAH60" s="730"/>
      <c r="CAI60" s="730"/>
      <c r="CAJ60" s="730"/>
      <c r="CAK60" s="730"/>
      <c r="CAL60" s="730"/>
      <c r="CAM60" s="730"/>
      <c r="CAN60" s="730"/>
      <c r="CAO60" s="730"/>
      <c r="CAP60" s="730"/>
      <c r="CAQ60" s="730"/>
      <c r="CAR60" s="730"/>
      <c r="CAS60" s="730"/>
      <c r="CAT60" s="730"/>
      <c r="CAU60" s="730"/>
      <c r="CAV60" s="730"/>
      <c r="CAW60" s="730"/>
      <c r="CAX60" s="730"/>
      <c r="CAY60" s="730"/>
      <c r="CAZ60" s="730"/>
      <c r="CBA60" s="730"/>
      <c r="CBB60" s="730"/>
      <c r="CBC60" s="730"/>
      <c r="CBD60" s="730"/>
      <c r="CBE60" s="730"/>
      <c r="CBF60" s="730"/>
      <c r="CBG60" s="730"/>
      <c r="CBH60" s="730"/>
      <c r="CBI60" s="730"/>
      <c r="CBJ60" s="730"/>
      <c r="CBK60" s="730"/>
      <c r="CBL60" s="730"/>
      <c r="CBM60" s="730"/>
      <c r="CBN60" s="730"/>
      <c r="CBO60" s="730"/>
      <c r="CBP60" s="730"/>
      <c r="CBQ60" s="730"/>
      <c r="CBR60" s="730"/>
      <c r="CBS60" s="730"/>
      <c r="CBT60" s="730"/>
      <c r="CBU60" s="730"/>
      <c r="CBV60" s="730"/>
      <c r="CBW60" s="730"/>
      <c r="CBX60" s="730"/>
      <c r="CBY60" s="730"/>
      <c r="CBZ60" s="730"/>
      <c r="CCA60" s="730"/>
      <c r="CCB60" s="730"/>
      <c r="CCC60" s="730"/>
      <c r="CCD60" s="730"/>
      <c r="CCE60" s="730"/>
      <c r="CCF60" s="730"/>
      <c r="CCG60" s="730"/>
      <c r="CCH60" s="730"/>
      <c r="CCI60" s="730"/>
      <c r="CCJ60" s="730"/>
      <c r="CCK60" s="730"/>
      <c r="CCL60" s="730"/>
      <c r="CCM60" s="730"/>
      <c r="CCN60" s="730"/>
      <c r="CCO60" s="730"/>
      <c r="CCP60" s="730"/>
      <c r="CCQ60" s="730"/>
      <c r="CCR60" s="730"/>
      <c r="CCS60" s="730"/>
      <c r="CCT60" s="730"/>
      <c r="CCU60" s="730"/>
      <c r="CCV60" s="730"/>
      <c r="CCW60" s="730"/>
      <c r="CCX60" s="730"/>
      <c r="CCY60" s="730"/>
      <c r="CCZ60" s="730"/>
      <c r="CDA60" s="730"/>
      <c r="CDB60" s="730"/>
      <c r="CDC60" s="730"/>
      <c r="CDD60" s="730"/>
      <c r="CDE60" s="730"/>
      <c r="CDF60" s="730"/>
      <c r="CDG60" s="730"/>
      <c r="CDH60" s="730"/>
      <c r="CDI60" s="730"/>
      <c r="CDJ60" s="730"/>
      <c r="CDK60" s="730"/>
      <c r="CDL60" s="730"/>
      <c r="CDM60" s="730"/>
      <c r="CDN60" s="730"/>
      <c r="CDO60" s="730"/>
      <c r="CDP60" s="730"/>
      <c r="CDQ60" s="730"/>
      <c r="CDR60" s="730"/>
      <c r="CDS60" s="730"/>
      <c r="CDT60" s="730"/>
      <c r="CDU60" s="730"/>
      <c r="CDV60" s="730"/>
      <c r="CDW60" s="730"/>
      <c r="CDX60" s="730"/>
      <c r="CDY60" s="730"/>
      <c r="CDZ60" s="730"/>
      <c r="CEA60" s="730"/>
      <c r="CEB60" s="730"/>
      <c r="CEC60" s="730"/>
      <c r="CED60" s="730"/>
      <c r="CEE60" s="730"/>
      <c r="CEF60" s="730"/>
      <c r="CEG60" s="730"/>
      <c r="CEH60" s="730"/>
      <c r="CEI60" s="730"/>
      <c r="CEJ60" s="730"/>
      <c r="CEK60" s="730"/>
      <c r="CEL60" s="730"/>
      <c r="CEM60" s="730"/>
      <c r="CEN60" s="730"/>
      <c r="CEO60" s="730"/>
      <c r="CEP60" s="730"/>
      <c r="CEQ60" s="730"/>
      <c r="CER60" s="730"/>
      <c r="CES60" s="730"/>
      <c r="CET60" s="730"/>
      <c r="CEU60" s="730"/>
      <c r="CEV60" s="730"/>
      <c r="CEW60" s="730"/>
      <c r="CEX60" s="730"/>
      <c r="CEY60" s="730"/>
      <c r="CEZ60" s="730"/>
      <c r="CFA60" s="730"/>
      <c r="CFB60" s="730"/>
      <c r="CFC60" s="730"/>
      <c r="CFD60" s="730"/>
      <c r="CFE60" s="730"/>
      <c r="CFF60" s="730"/>
      <c r="CFG60" s="730"/>
      <c r="CFH60" s="730"/>
      <c r="CFI60" s="730"/>
      <c r="CFJ60" s="730"/>
      <c r="CFK60" s="730"/>
      <c r="CFL60" s="730"/>
      <c r="CFM60" s="730"/>
      <c r="CFN60" s="730"/>
      <c r="CFO60" s="730"/>
      <c r="CFP60" s="730"/>
      <c r="CFQ60" s="730"/>
      <c r="CFR60" s="730"/>
      <c r="CFS60" s="730"/>
      <c r="CFT60" s="730"/>
      <c r="CFU60" s="730"/>
      <c r="CFV60" s="730"/>
      <c r="CFW60" s="730"/>
      <c r="CFX60" s="730"/>
      <c r="CFY60" s="730"/>
      <c r="CFZ60" s="730"/>
      <c r="CGA60" s="730"/>
      <c r="CGB60" s="730"/>
      <c r="CGC60" s="730"/>
      <c r="CGD60" s="730"/>
      <c r="CGE60" s="730"/>
      <c r="CGF60" s="730"/>
      <c r="CGG60" s="730"/>
      <c r="CGH60" s="730"/>
      <c r="CGI60" s="730"/>
      <c r="CGJ60" s="730"/>
      <c r="CGK60" s="730"/>
      <c r="CGL60" s="730"/>
      <c r="CGM60" s="730"/>
      <c r="CGN60" s="730"/>
      <c r="CGO60" s="730"/>
      <c r="CGP60" s="730"/>
      <c r="CGQ60" s="730"/>
      <c r="CGR60" s="730"/>
      <c r="CGS60" s="730"/>
      <c r="CGT60" s="730"/>
      <c r="CGU60" s="730"/>
      <c r="CGV60" s="730"/>
      <c r="CGW60" s="730"/>
      <c r="CGX60" s="730"/>
      <c r="CGY60" s="730"/>
      <c r="CGZ60" s="730"/>
      <c r="CHA60" s="730"/>
      <c r="CHB60" s="730"/>
      <c r="CHC60" s="730"/>
      <c r="CHD60" s="730"/>
      <c r="CHE60" s="730"/>
      <c r="CHF60" s="730"/>
      <c r="CHG60" s="730"/>
      <c r="CHH60" s="730"/>
      <c r="CHI60" s="730"/>
      <c r="CHJ60" s="730"/>
      <c r="CHK60" s="730"/>
      <c r="CHL60" s="730"/>
      <c r="CHM60" s="730"/>
      <c r="CHN60" s="730"/>
      <c r="CHO60" s="730"/>
      <c r="CHP60" s="730"/>
      <c r="CHQ60" s="730"/>
      <c r="CHR60" s="730"/>
      <c r="CHS60" s="730"/>
      <c r="CHT60" s="730"/>
      <c r="CHU60" s="730"/>
      <c r="CHV60" s="730"/>
      <c r="CHW60" s="730"/>
      <c r="CHX60" s="730"/>
      <c r="CHY60" s="730"/>
      <c r="CHZ60" s="730"/>
      <c r="CIA60" s="730"/>
      <c r="CIB60" s="730"/>
      <c r="CIC60" s="730"/>
      <c r="CID60" s="730"/>
      <c r="CIE60" s="730"/>
      <c r="CIF60" s="730"/>
      <c r="CIG60" s="730"/>
      <c r="CIH60" s="730"/>
      <c r="CII60" s="730"/>
      <c r="CIJ60" s="730"/>
      <c r="CIK60" s="730"/>
      <c r="CIL60" s="730"/>
      <c r="CIM60" s="730"/>
      <c r="CIN60" s="730"/>
      <c r="CIO60" s="730"/>
      <c r="CIP60" s="730"/>
      <c r="CIQ60" s="730"/>
      <c r="CIR60" s="730"/>
      <c r="CIS60" s="730"/>
      <c r="CIT60" s="730"/>
      <c r="CIU60" s="730"/>
      <c r="CIV60" s="730"/>
      <c r="CIW60" s="730"/>
      <c r="CIX60" s="730"/>
      <c r="CIY60" s="730"/>
      <c r="CIZ60" s="730"/>
      <c r="CJA60" s="730"/>
      <c r="CJB60" s="730"/>
      <c r="CJC60" s="730"/>
      <c r="CJD60" s="730"/>
      <c r="CJE60" s="730"/>
      <c r="CJF60" s="730"/>
      <c r="CJG60" s="730"/>
      <c r="CJH60" s="730"/>
      <c r="CJI60" s="730"/>
      <c r="CJJ60" s="730"/>
      <c r="CJK60" s="730"/>
      <c r="CJL60" s="730"/>
      <c r="CJM60" s="730"/>
      <c r="CJN60" s="730"/>
      <c r="CJO60" s="730"/>
      <c r="CJP60" s="730"/>
      <c r="CJQ60" s="730"/>
      <c r="CJR60" s="730"/>
      <c r="CJS60" s="730"/>
      <c r="CJT60" s="730"/>
      <c r="CJU60" s="730"/>
      <c r="CJV60" s="730"/>
      <c r="CJW60" s="730"/>
      <c r="CJX60" s="730"/>
      <c r="CJY60" s="730"/>
      <c r="CJZ60" s="730"/>
      <c r="CKA60" s="730"/>
      <c r="CKB60" s="730"/>
      <c r="CKC60" s="730"/>
      <c r="CKD60" s="730"/>
      <c r="CKE60" s="730"/>
      <c r="CKF60" s="730"/>
      <c r="CKG60" s="730"/>
      <c r="CKH60" s="730"/>
      <c r="CKI60" s="730"/>
      <c r="CKJ60" s="730"/>
      <c r="CKK60" s="730"/>
      <c r="CKL60" s="730"/>
      <c r="CKM60" s="730"/>
      <c r="CKN60" s="730"/>
      <c r="CKO60" s="730"/>
      <c r="CKP60" s="730"/>
      <c r="CKQ60" s="730"/>
      <c r="CKR60" s="730"/>
      <c r="CKS60" s="730"/>
      <c r="CKT60" s="730"/>
      <c r="CKU60" s="730"/>
      <c r="CKV60" s="730"/>
      <c r="CKW60" s="730"/>
      <c r="CKX60" s="730"/>
      <c r="CKY60" s="730"/>
      <c r="CKZ60" s="730"/>
      <c r="CLA60" s="730"/>
      <c r="CLB60" s="730"/>
      <c r="CLC60" s="730"/>
      <c r="CLD60" s="730"/>
      <c r="CLE60" s="730"/>
      <c r="CLF60" s="730"/>
      <c r="CLG60" s="730"/>
      <c r="CLH60" s="730"/>
      <c r="CLI60" s="730"/>
      <c r="CLJ60" s="730"/>
      <c r="CLK60" s="730"/>
      <c r="CLL60" s="730"/>
      <c r="CLM60" s="730"/>
      <c r="CLN60" s="730"/>
      <c r="CLO60" s="730"/>
      <c r="CLP60" s="730"/>
      <c r="CLQ60" s="730"/>
      <c r="CLR60" s="730"/>
      <c r="CLS60" s="730"/>
      <c r="CLT60" s="730"/>
      <c r="CLU60" s="730"/>
      <c r="CLV60" s="730"/>
      <c r="CLW60" s="730"/>
      <c r="CLX60" s="730"/>
      <c r="CLY60" s="730"/>
      <c r="CLZ60" s="730"/>
      <c r="CMA60" s="730"/>
      <c r="CMB60" s="730"/>
      <c r="CMC60" s="730"/>
      <c r="CMD60" s="730"/>
      <c r="CME60" s="730"/>
      <c r="CMF60" s="730"/>
      <c r="CMG60" s="730"/>
      <c r="CMH60" s="730"/>
      <c r="CMI60" s="730"/>
      <c r="CMJ60" s="730"/>
      <c r="CMK60" s="730"/>
      <c r="CML60" s="730"/>
      <c r="CMM60" s="730"/>
      <c r="CMN60" s="730"/>
      <c r="CMO60" s="730"/>
      <c r="CMP60" s="730"/>
      <c r="CMQ60" s="730"/>
      <c r="CMR60" s="730"/>
      <c r="CMS60" s="730"/>
      <c r="CMT60" s="730"/>
      <c r="CMU60" s="730"/>
      <c r="CMV60" s="730"/>
      <c r="CMW60" s="730"/>
      <c r="CMX60" s="730"/>
      <c r="CMY60" s="730"/>
      <c r="CMZ60" s="730"/>
      <c r="CNA60" s="730"/>
      <c r="CNB60" s="730"/>
      <c r="CNC60" s="730"/>
      <c r="CND60" s="730"/>
      <c r="CNE60" s="730"/>
      <c r="CNF60" s="730"/>
      <c r="CNG60" s="730"/>
      <c r="CNH60" s="730"/>
      <c r="CNI60" s="730"/>
      <c r="CNJ60" s="730"/>
      <c r="CNK60" s="730"/>
      <c r="CNL60" s="730"/>
      <c r="CNM60" s="730"/>
      <c r="CNN60" s="730"/>
      <c r="CNO60" s="730"/>
      <c r="CNP60" s="730"/>
      <c r="CNQ60" s="730"/>
      <c r="CNR60" s="730"/>
      <c r="CNS60" s="730"/>
      <c r="CNT60" s="730"/>
      <c r="CNU60" s="730"/>
      <c r="CNV60" s="730"/>
      <c r="CNW60" s="730"/>
      <c r="CNX60" s="730"/>
      <c r="CNY60" s="730"/>
      <c r="CNZ60" s="730"/>
      <c r="COA60" s="730"/>
      <c r="COB60" s="730"/>
      <c r="COC60" s="730"/>
      <c r="COD60" s="730"/>
      <c r="COE60" s="730"/>
      <c r="COF60" s="730"/>
      <c r="COG60" s="730"/>
      <c r="COH60" s="730"/>
      <c r="COI60" s="730"/>
      <c r="COJ60" s="730"/>
      <c r="COK60" s="730"/>
      <c r="COL60" s="730"/>
      <c r="COM60" s="730"/>
      <c r="CON60" s="730"/>
      <c r="COO60" s="730"/>
      <c r="COP60" s="730"/>
      <c r="COQ60" s="730"/>
      <c r="COR60" s="730"/>
      <c r="COS60" s="730"/>
      <c r="COT60" s="730"/>
      <c r="COU60" s="730"/>
      <c r="COV60" s="730"/>
      <c r="COW60" s="730"/>
      <c r="COX60" s="730"/>
      <c r="COY60" s="730"/>
      <c r="COZ60" s="730"/>
      <c r="CPA60" s="730"/>
      <c r="CPB60" s="730"/>
      <c r="CPC60" s="730"/>
      <c r="CPD60" s="730"/>
      <c r="CPE60" s="730"/>
      <c r="CPF60" s="730"/>
      <c r="CPG60" s="730"/>
      <c r="CPH60" s="730"/>
      <c r="CPI60" s="730"/>
      <c r="CPJ60" s="730"/>
      <c r="CPK60" s="730"/>
      <c r="CPL60" s="730"/>
      <c r="CPM60" s="730"/>
      <c r="CPN60" s="730"/>
      <c r="CPO60" s="730"/>
      <c r="CPP60" s="730"/>
      <c r="CPQ60" s="730"/>
      <c r="CPR60" s="730"/>
      <c r="CPS60" s="730"/>
      <c r="CPT60" s="730"/>
      <c r="CPU60" s="730"/>
      <c r="CPV60" s="730"/>
      <c r="CPW60" s="730"/>
      <c r="CPX60" s="730"/>
      <c r="CPY60" s="730"/>
      <c r="CPZ60" s="730"/>
      <c r="CQA60" s="730"/>
      <c r="CQB60" s="730"/>
      <c r="CQC60" s="730"/>
      <c r="CQD60" s="730"/>
      <c r="CQE60" s="730"/>
      <c r="CQF60" s="730"/>
      <c r="CQG60" s="730"/>
      <c r="CQH60" s="730"/>
      <c r="CQI60" s="730"/>
      <c r="CQJ60" s="730"/>
      <c r="CQK60" s="730"/>
      <c r="CQL60" s="730"/>
      <c r="CQM60" s="730"/>
      <c r="CQN60" s="730"/>
      <c r="CQO60" s="730"/>
      <c r="CQP60" s="730"/>
      <c r="CQQ60" s="730"/>
      <c r="CQR60" s="730"/>
      <c r="CQS60" s="730"/>
      <c r="CQT60" s="730"/>
      <c r="CQU60" s="730"/>
      <c r="CQV60" s="730"/>
      <c r="CQW60" s="730"/>
      <c r="CQX60" s="730"/>
      <c r="CQY60" s="730"/>
      <c r="CQZ60" s="730"/>
      <c r="CRA60" s="730"/>
      <c r="CRB60" s="730"/>
      <c r="CRC60" s="730"/>
      <c r="CRD60" s="730"/>
      <c r="CRE60" s="730"/>
      <c r="CRF60" s="730"/>
      <c r="CRG60" s="730"/>
      <c r="CRH60" s="730"/>
      <c r="CRI60" s="730"/>
      <c r="CRJ60" s="730"/>
      <c r="CRK60" s="730"/>
      <c r="CRL60" s="730"/>
      <c r="CRM60" s="730"/>
      <c r="CRN60" s="730"/>
      <c r="CRO60" s="730"/>
      <c r="CRP60" s="730"/>
      <c r="CRQ60" s="730"/>
      <c r="CRR60" s="730"/>
      <c r="CRS60" s="730"/>
      <c r="CRT60" s="730"/>
      <c r="CRU60" s="730"/>
      <c r="CRV60" s="730"/>
      <c r="CRW60" s="730"/>
      <c r="CRX60" s="730"/>
      <c r="CRY60" s="730"/>
      <c r="CRZ60" s="730"/>
      <c r="CSA60" s="730"/>
      <c r="CSB60" s="730"/>
      <c r="CSC60" s="730"/>
      <c r="CSD60" s="730"/>
      <c r="CSE60" s="730"/>
      <c r="CSF60" s="730"/>
      <c r="CSG60" s="730"/>
      <c r="CSH60" s="730"/>
      <c r="CSI60" s="730"/>
      <c r="CSJ60" s="730"/>
      <c r="CSK60" s="730"/>
      <c r="CSL60" s="730"/>
      <c r="CSM60" s="730"/>
      <c r="CSN60" s="730"/>
      <c r="CSO60" s="730"/>
      <c r="CSP60" s="730"/>
      <c r="CSQ60" s="730"/>
      <c r="CSR60" s="730"/>
      <c r="CSS60" s="730"/>
      <c r="CST60" s="730"/>
      <c r="CSU60" s="730"/>
      <c r="CSV60" s="730"/>
      <c r="CSW60" s="730"/>
      <c r="CSX60" s="730"/>
      <c r="CSY60" s="730"/>
      <c r="CSZ60" s="730"/>
      <c r="CTA60" s="730"/>
      <c r="CTB60" s="730"/>
      <c r="CTC60" s="730"/>
      <c r="CTD60" s="730"/>
      <c r="CTE60" s="730"/>
      <c r="CTF60" s="730"/>
      <c r="CTG60" s="730"/>
      <c r="CTH60" s="730"/>
      <c r="CTI60" s="730"/>
      <c r="CTJ60" s="730"/>
      <c r="CTK60" s="730"/>
      <c r="CTL60" s="730"/>
      <c r="CTM60" s="730"/>
      <c r="CTN60" s="730"/>
      <c r="CTO60" s="730"/>
      <c r="CTP60" s="730"/>
      <c r="CTQ60" s="730"/>
      <c r="CTR60" s="730"/>
      <c r="CTS60" s="730"/>
      <c r="CTT60" s="730"/>
      <c r="CTU60" s="730"/>
      <c r="CTV60" s="730"/>
      <c r="CTW60" s="730"/>
      <c r="CTX60" s="730"/>
      <c r="CTY60" s="730"/>
      <c r="CTZ60" s="730"/>
      <c r="CUA60" s="730"/>
      <c r="CUB60" s="730"/>
      <c r="CUC60" s="730"/>
      <c r="CUD60" s="730"/>
      <c r="CUE60" s="730"/>
      <c r="CUF60" s="730"/>
      <c r="CUG60" s="730"/>
      <c r="CUH60" s="730"/>
      <c r="CUI60" s="730"/>
      <c r="CUJ60" s="730"/>
      <c r="CUK60" s="730"/>
      <c r="CUL60" s="730"/>
      <c r="CUM60" s="730"/>
      <c r="CUN60" s="730"/>
      <c r="CUO60" s="730"/>
      <c r="CUP60" s="730"/>
      <c r="CUQ60" s="730"/>
      <c r="CUR60" s="730"/>
      <c r="CUS60" s="730"/>
      <c r="CUT60" s="730"/>
      <c r="CUU60" s="730"/>
      <c r="CUV60" s="730"/>
      <c r="CUW60" s="730"/>
      <c r="CUX60" s="730"/>
      <c r="CUY60" s="730"/>
      <c r="CUZ60" s="730"/>
      <c r="CVA60" s="730"/>
      <c r="CVB60" s="730"/>
      <c r="CVC60" s="730"/>
      <c r="CVD60" s="730"/>
      <c r="CVE60" s="730"/>
      <c r="CVF60" s="730"/>
      <c r="CVG60" s="730"/>
      <c r="CVH60" s="730"/>
      <c r="CVI60" s="730"/>
      <c r="CVJ60" s="730"/>
      <c r="CVK60" s="730"/>
      <c r="CVL60" s="730"/>
      <c r="CVM60" s="730"/>
      <c r="CVN60" s="730"/>
      <c r="CVO60" s="730"/>
      <c r="CVP60" s="730"/>
      <c r="CVQ60" s="730"/>
      <c r="CVR60" s="730"/>
      <c r="CVS60" s="730"/>
      <c r="CVT60" s="730"/>
      <c r="CVU60" s="730"/>
      <c r="CVV60" s="730"/>
      <c r="CVW60" s="730"/>
      <c r="CVX60" s="730"/>
      <c r="CVY60" s="730"/>
      <c r="CVZ60" s="730"/>
      <c r="CWA60" s="730"/>
      <c r="CWB60" s="730"/>
      <c r="CWC60" s="730"/>
      <c r="CWD60" s="730"/>
      <c r="CWE60" s="730"/>
      <c r="CWF60" s="730"/>
      <c r="CWG60" s="730"/>
      <c r="CWH60" s="730"/>
      <c r="CWI60" s="730"/>
      <c r="CWJ60" s="730"/>
      <c r="CWK60" s="730"/>
      <c r="CWL60" s="730"/>
      <c r="CWM60" s="730"/>
      <c r="CWN60" s="730"/>
      <c r="CWO60" s="730"/>
      <c r="CWP60" s="730"/>
      <c r="CWQ60" s="730"/>
      <c r="CWR60" s="730"/>
      <c r="CWS60" s="730"/>
      <c r="CWT60" s="730"/>
      <c r="CWU60" s="730"/>
      <c r="CWV60" s="730"/>
      <c r="CWW60" s="730"/>
      <c r="CWX60" s="730"/>
      <c r="CWY60" s="730"/>
      <c r="CWZ60" s="730"/>
      <c r="CXA60" s="730"/>
      <c r="CXB60" s="730"/>
      <c r="CXC60" s="730"/>
      <c r="CXD60" s="730"/>
      <c r="CXE60" s="730"/>
      <c r="CXF60" s="730"/>
      <c r="CXG60" s="730"/>
      <c r="CXH60" s="730"/>
      <c r="CXI60" s="730"/>
      <c r="CXJ60" s="730"/>
      <c r="CXK60" s="730"/>
      <c r="CXL60" s="730"/>
      <c r="CXM60" s="730"/>
      <c r="CXN60" s="730"/>
      <c r="CXO60" s="730"/>
      <c r="CXP60" s="730"/>
      <c r="CXQ60" s="730"/>
      <c r="CXR60" s="730"/>
      <c r="CXS60" s="730"/>
      <c r="CXT60" s="730"/>
      <c r="CXU60" s="730"/>
      <c r="CXV60" s="730"/>
      <c r="CXW60" s="730"/>
      <c r="CXX60" s="730"/>
      <c r="CXY60" s="730"/>
      <c r="CXZ60" s="730"/>
      <c r="CYA60" s="730"/>
      <c r="CYB60" s="730"/>
      <c r="CYC60" s="730"/>
      <c r="CYD60" s="730"/>
      <c r="CYE60" s="730"/>
      <c r="CYF60" s="730"/>
      <c r="CYG60" s="730"/>
      <c r="CYH60" s="730"/>
      <c r="CYI60" s="730"/>
      <c r="CYJ60" s="730"/>
      <c r="CYK60" s="730"/>
      <c r="CYL60" s="730"/>
      <c r="CYM60" s="730"/>
      <c r="CYN60" s="730"/>
      <c r="CYO60" s="730"/>
      <c r="CYP60" s="730"/>
      <c r="CYQ60" s="730"/>
      <c r="CYR60" s="730"/>
      <c r="CYS60" s="730"/>
      <c r="CYT60" s="730"/>
      <c r="CYU60" s="730"/>
      <c r="CYV60" s="730"/>
      <c r="CYW60" s="730"/>
      <c r="CYX60" s="730"/>
      <c r="CYY60" s="730"/>
      <c r="CYZ60" s="730"/>
      <c r="CZA60" s="730"/>
      <c r="CZB60" s="730"/>
      <c r="CZC60" s="730"/>
      <c r="CZD60" s="730"/>
      <c r="CZE60" s="730"/>
      <c r="CZF60" s="730"/>
      <c r="CZG60" s="730"/>
      <c r="CZH60" s="730"/>
      <c r="CZI60" s="730"/>
      <c r="CZJ60" s="730"/>
      <c r="CZK60" s="730"/>
      <c r="CZL60" s="730"/>
      <c r="CZM60" s="730"/>
      <c r="CZN60" s="730"/>
      <c r="CZO60" s="730"/>
      <c r="CZP60" s="730"/>
      <c r="CZQ60" s="730"/>
      <c r="CZR60" s="730"/>
      <c r="CZS60" s="730"/>
      <c r="CZT60" s="730"/>
      <c r="CZU60" s="730"/>
      <c r="CZV60" s="730"/>
      <c r="CZW60" s="730"/>
      <c r="CZX60" s="730"/>
      <c r="CZY60" s="730"/>
      <c r="CZZ60" s="730"/>
      <c r="DAA60" s="730"/>
      <c r="DAB60" s="730"/>
      <c r="DAC60" s="730"/>
      <c r="DAD60" s="730"/>
      <c r="DAE60" s="730"/>
      <c r="DAF60" s="730"/>
      <c r="DAG60" s="730"/>
      <c r="DAH60" s="730"/>
      <c r="DAI60" s="730"/>
      <c r="DAJ60" s="730"/>
      <c r="DAK60" s="730"/>
      <c r="DAL60" s="730"/>
      <c r="DAM60" s="730"/>
      <c r="DAN60" s="730"/>
      <c r="DAO60" s="730"/>
      <c r="DAP60" s="730"/>
      <c r="DAQ60" s="730"/>
      <c r="DAR60" s="730"/>
      <c r="DAS60" s="730"/>
      <c r="DAT60" s="730"/>
      <c r="DAU60" s="730"/>
      <c r="DAV60" s="730"/>
      <c r="DAW60" s="730"/>
      <c r="DAX60" s="730"/>
      <c r="DAY60" s="730"/>
      <c r="DAZ60" s="730"/>
      <c r="DBA60" s="730"/>
      <c r="DBB60" s="730"/>
      <c r="DBC60" s="730"/>
      <c r="DBD60" s="730"/>
      <c r="DBE60" s="730"/>
      <c r="DBF60" s="730"/>
      <c r="DBG60" s="730"/>
      <c r="DBH60" s="730"/>
      <c r="DBI60" s="730"/>
      <c r="DBJ60" s="730"/>
      <c r="DBK60" s="730"/>
      <c r="DBL60" s="730"/>
      <c r="DBM60" s="730"/>
      <c r="DBN60" s="730"/>
      <c r="DBO60" s="730"/>
      <c r="DBP60" s="730"/>
      <c r="DBQ60" s="730"/>
      <c r="DBR60" s="730"/>
      <c r="DBS60" s="730"/>
      <c r="DBT60" s="730"/>
      <c r="DBU60" s="730"/>
      <c r="DBV60" s="730"/>
      <c r="DBW60" s="730"/>
      <c r="DBX60" s="730"/>
      <c r="DBY60" s="730"/>
      <c r="DBZ60" s="730"/>
      <c r="DCA60" s="730"/>
      <c r="DCB60" s="730"/>
      <c r="DCC60" s="730"/>
      <c r="DCD60" s="730"/>
      <c r="DCE60" s="730"/>
      <c r="DCF60" s="730"/>
      <c r="DCG60" s="730"/>
      <c r="DCH60" s="730"/>
      <c r="DCI60" s="730"/>
      <c r="DCJ60" s="730"/>
      <c r="DCK60" s="730"/>
      <c r="DCL60" s="730"/>
      <c r="DCM60" s="730"/>
      <c r="DCN60" s="730"/>
      <c r="DCO60" s="730"/>
      <c r="DCP60" s="730"/>
      <c r="DCQ60" s="730"/>
      <c r="DCR60" s="730"/>
      <c r="DCS60" s="730"/>
      <c r="DCT60" s="730"/>
      <c r="DCU60" s="730"/>
      <c r="DCV60" s="730"/>
      <c r="DCW60" s="730"/>
      <c r="DCX60" s="730"/>
      <c r="DCY60" s="730"/>
      <c r="DCZ60" s="730"/>
      <c r="DDA60" s="730"/>
      <c r="DDB60" s="730"/>
      <c r="DDC60" s="730"/>
      <c r="DDD60" s="730"/>
      <c r="DDE60" s="730"/>
      <c r="DDF60" s="730"/>
      <c r="DDG60" s="730"/>
      <c r="DDH60" s="730"/>
      <c r="DDI60" s="730"/>
      <c r="DDJ60" s="730"/>
      <c r="DDK60" s="730"/>
      <c r="DDL60" s="730"/>
      <c r="DDM60" s="730"/>
      <c r="DDN60" s="730"/>
      <c r="DDO60" s="730"/>
      <c r="DDP60" s="730"/>
      <c r="DDQ60" s="730"/>
      <c r="DDR60" s="730"/>
      <c r="DDS60" s="730"/>
      <c r="DDT60" s="730"/>
      <c r="DDU60" s="730"/>
      <c r="DDV60" s="730"/>
      <c r="DDW60" s="730"/>
      <c r="DDX60" s="730"/>
      <c r="DDY60" s="730"/>
      <c r="DDZ60" s="730"/>
      <c r="DEA60" s="730"/>
      <c r="DEB60" s="730"/>
      <c r="DEC60" s="730"/>
      <c r="DED60" s="730"/>
      <c r="DEE60" s="730"/>
      <c r="DEF60" s="730"/>
      <c r="DEG60" s="730"/>
      <c r="DEH60" s="730"/>
      <c r="DEI60" s="730"/>
      <c r="DEJ60" s="730"/>
      <c r="DEK60" s="730"/>
      <c r="DEL60" s="730"/>
      <c r="DEM60" s="730"/>
      <c r="DEN60" s="730"/>
      <c r="DEO60" s="730"/>
      <c r="DEP60" s="730"/>
      <c r="DEQ60" s="730"/>
      <c r="DER60" s="730"/>
      <c r="DES60" s="730"/>
      <c r="DET60" s="730"/>
      <c r="DEU60" s="730"/>
      <c r="DEV60" s="730"/>
      <c r="DEW60" s="730"/>
      <c r="DEX60" s="730"/>
      <c r="DEY60" s="730"/>
      <c r="DEZ60" s="730"/>
      <c r="DFA60" s="730"/>
      <c r="DFB60" s="730"/>
      <c r="DFC60" s="730"/>
      <c r="DFD60" s="730"/>
      <c r="DFE60" s="730"/>
      <c r="DFF60" s="730"/>
      <c r="DFG60" s="730"/>
      <c r="DFH60" s="730"/>
      <c r="DFI60" s="730"/>
      <c r="DFJ60" s="730"/>
      <c r="DFK60" s="730"/>
      <c r="DFL60" s="730"/>
      <c r="DFM60" s="730"/>
      <c r="DFN60" s="730"/>
      <c r="DFO60" s="730"/>
      <c r="DFP60" s="730"/>
      <c r="DFQ60" s="730"/>
      <c r="DFR60" s="730"/>
      <c r="DFS60" s="730"/>
      <c r="DFT60" s="730"/>
      <c r="DFU60" s="730"/>
      <c r="DFV60" s="730"/>
      <c r="DFW60" s="730"/>
      <c r="DFX60" s="730"/>
      <c r="DFY60" s="730"/>
      <c r="DFZ60" s="730"/>
      <c r="DGA60" s="730"/>
      <c r="DGB60" s="730"/>
      <c r="DGC60" s="730"/>
      <c r="DGD60" s="730"/>
      <c r="DGE60" s="730"/>
      <c r="DGF60" s="730"/>
      <c r="DGG60" s="730"/>
      <c r="DGH60" s="730"/>
      <c r="DGI60" s="730"/>
      <c r="DGJ60" s="730"/>
      <c r="DGK60" s="730"/>
      <c r="DGL60" s="730"/>
      <c r="DGM60" s="730"/>
      <c r="DGN60" s="730"/>
      <c r="DGO60" s="730"/>
      <c r="DGP60" s="730"/>
      <c r="DGQ60" s="730"/>
      <c r="DGR60" s="730"/>
      <c r="DGS60" s="730"/>
      <c r="DGT60" s="730"/>
      <c r="DGU60" s="730"/>
      <c r="DGV60" s="730"/>
      <c r="DGW60" s="730"/>
      <c r="DGX60" s="730"/>
      <c r="DGY60" s="730"/>
      <c r="DGZ60" s="730"/>
      <c r="DHA60" s="730"/>
      <c r="DHB60" s="730"/>
      <c r="DHC60" s="730"/>
      <c r="DHD60" s="730"/>
      <c r="DHE60" s="730"/>
      <c r="DHF60" s="730"/>
      <c r="DHG60" s="730"/>
      <c r="DHH60" s="730"/>
      <c r="DHI60" s="730"/>
      <c r="DHJ60" s="730"/>
      <c r="DHK60" s="730"/>
      <c r="DHL60" s="730"/>
      <c r="DHM60" s="730"/>
      <c r="DHN60" s="730"/>
      <c r="DHO60" s="730"/>
      <c r="DHP60" s="730"/>
      <c r="DHQ60" s="730"/>
      <c r="DHR60" s="730"/>
      <c r="DHS60" s="730"/>
      <c r="DHT60" s="730"/>
      <c r="DHU60" s="730"/>
      <c r="DHV60" s="730"/>
      <c r="DHW60" s="730"/>
      <c r="DHX60" s="730"/>
      <c r="DHY60" s="730"/>
      <c r="DHZ60" s="730"/>
      <c r="DIA60" s="730"/>
      <c r="DIB60" s="730"/>
      <c r="DIC60" s="730"/>
      <c r="DID60" s="730"/>
      <c r="DIE60" s="730"/>
      <c r="DIF60" s="730"/>
      <c r="DIG60" s="730"/>
      <c r="DIH60" s="730"/>
      <c r="DII60" s="730"/>
      <c r="DIJ60" s="730"/>
      <c r="DIK60" s="730"/>
      <c r="DIL60" s="730"/>
      <c r="DIM60" s="730"/>
      <c r="DIN60" s="730"/>
      <c r="DIO60" s="730"/>
      <c r="DIP60" s="730"/>
      <c r="DIQ60" s="730"/>
      <c r="DIR60" s="730"/>
      <c r="DIS60" s="730"/>
      <c r="DIT60" s="730"/>
      <c r="DIU60" s="730"/>
      <c r="DIV60" s="730"/>
      <c r="DIW60" s="730"/>
      <c r="DIX60" s="730"/>
      <c r="DIY60" s="730"/>
      <c r="DIZ60" s="730"/>
      <c r="DJA60" s="730"/>
      <c r="DJB60" s="730"/>
      <c r="DJC60" s="730"/>
      <c r="DJD60" s="730"/>
      <c r="DJE60" s="730"/>
      <c r="DJF60" s="730"/>
      <c r="DJG60" s="730"/>
      <c r="DJH60" s="730"/>
      <c r="DJI60" s="730"/>
      <c r="DJJ60" s="730"/>
      <c r="DJK60" s="730"/>
      <c r="DJL60" s="730"/>
      <c r="DJM60" s="730"/>
      <c r="DJN60" s="730"/>
      <c r="DJO60" s="730"/>
      <c r="DJP60" s="730"/>
      <c r="DJQ60" s="730"/>
      <c r="DJR60" s="730"/>
      <c r="DJS60" s="730"/>
      <c r="DJT60" s="730"/>
      <c r="DJU60" s="730"/>
      <c r="DJV60" s="730"/>
      <c r="DJW60" s="730"/>
      <c r="DJX60" s="730"/>
      <c r="DJY60" s="730"/>
      <c r="DJZ60" s="730"/>
      <c r="DKA60" s="730"/>
      <c r="DKB60" s="730"/>
      <c r="DKC60" s="730"/>
      <c r="DKD60" s="730"/>
      <c r="DKE60" s="730"/>
      <c r="DKF60" s="730"/>
      <c r="DKG60" s="730"/>
      <c r="DKH60" s="730"/>
      <c r="DKI60" s="730"/>
      <c r="DKJ60" s="730"/>
      <c r="DKK60" s="730"/>
      <c r="DKL60" s="730"/>
      <c r="DKM60" s="730"/>
      <c r="DKN60" s="730"/>
      <c r="DKO60" s="730"/>
      <c r="DKP60" s="730"/>
      <c r="DKQ60" s="730"/>
      <c r="DKR60" s="730"/>
      <c r="DKS60" s="730"/>
      <c r="DKT60" s="730"/>
      <c r="DKU60" s="730"/>
      <c r="DKV60" s="730"/>
      <c r="DKW60" s="730"/>
      <c r="DKX60" s="730"/>
      <c r="DKY60" s="730"/>
      <c r="DKZ60" s="730"/>
      <c r="DLA60" s="730"/>
      <c r="DLB60" s="730"/>
      <c r="DLC60" s="730"/>
      <c r="DLD60" s="730"/>
      <c r="DLE60" s="730"/>
      <c r="DLF60" s="730"/>
      <c r="DLG60" s="730"/>
      <c r="DLH60" s="730"/>
      <c r="DLI60" s="730"/>
      <c r="DLJ60" s="730"/>
      <c r="DLK60" s="730"/>
      <c r="DLL60" s="730"/>
      <c r="DLM60" s="730"/>
      <c r="DLN60" s="730"/>
      <c r="DLO60" s="730"/>
      <c r="DLP60" s="730"/>
      <c r="DLQ60" s="730"/>
      <c r="DLR60" s="730"/>
      <c r="DLS60" s="730"/>
      <c r="DLT60" s="730"/>
      <c r="DLU60" s="730"/>
      <c r="DLV60" s="730"/>
      <c r="DLW60" s="730"/>
      <c r="DLX60" s="730"/>
      <c r="DLY60" s="730"/>
      <c r="DLZ60" s="730"/>
      <c r="DMA60" s="730"/>
      <c r="DMB60" s="730"/>
      <c r="DMC60" s="730"/>
      <c r="DMD60" s="730"/>
      <c r="DME60" s="730"/>
      <c r="DMF60" s="730"/>
      <c r="DMG60" s="730"/>
      <c r="DMH60" s="730"/>
      <c r="DMI60" s="730"/>
      <c r="DMJ60" s="730"/>
      <c r="DMK60" s="730"/>
      <c r="DML60" s="730"/>
      <c r="DMM60" s="730"/>
      <c r="DMN60" s="730"/>
      <c r="DMO60" s="730"/>
      <c r="DMP60" s="730"/>
      <c r="DMQ60" s="730"/>
      <c r="DMR60" s="730"/>
      <c r="DMS60" s="730"/>
      <c r="DMT60" s="730"/>
      <c r="DMU60" s="730"/>
      <c r="DMV60" s="730"/>
      <c r="DMW60" s="730"/>
      <c r="DMX60" s="730"/>
      <c r="DMY60" s="730"/>
      <c r="DMZ60" s="730"/>
      <c r="DNA60" s="730"/>
      <c r="DNB60" s="730"/>
      <c r="DNC60" s="730"/>
      <c r="DND60" s="730"/>
      <c r="DNE60" s="730"/>
      <c r="DNF60" s="730"/>
      <c r="DNG60" s="730"/>
      <c r="DNH60" s="730"/>
      <c r="DNI60" s="730"/>
      <c r="DNJ60" s="730"/>
      <c r="DNK60" s="730"/>
      <c r="DNL60" s="730"/>
      <c r="DNM60" s="730"/>
      <c r="DNN60" s="730"/>
      <c r="DNO60" s="730"/>
      <c r="DNP60" s="730"/>
      <c r="DNQ60" s="730"/>
      <c r="DNR60" s="730"/>
      <c r="DNS60" s="730"/>
      <c r="DNT60" s="730"/>
      <c r="DNU60" s="730"/>
      <c r="DNV60" s="730"/>
      <c r="DNW60" s="730"/>
      <c r="DNX60" s="730"/>
      <c r="DNY60" s="730"/>
      <c r="DNZ60" s="730"/>
      <c r="DOA60" s="730"/>
      <c r="DOB60" s="730"/>
      <c r="DOC60" s="730"/>
      <c r="DOD60" s="730"/>
      <c r="DOE60" s="730"/>
      <c r="DOF60" s="730"/>
      <c r="DOG60" s="730"/>
      <c r="DOH60" s="730"/>
      <c r="DOI60" s="730"/>
      <c r="DOJ60" s="730"/>
      <c r="DOK60" s="730"/>
      <c r="DOL60" s="730"/>
      <c r="DOM60" s="730"/>
      <c r="DON60" s="730"/>
      <c r="DOO60" s="730"/>
      <c r="DOP60" s="730"/>
      <c r="DOQ60" s="730"/>
      <c r="DOR60" s="730"/>
      <c r="DOS60" s="730"/>
      <c r="DOT60" s="730"/>
      <c r="DOU60" s="730"/>
      <c r="DOV60" s="730"/>
      <c r="DOW60" s="730"/>
      <c r="DOX60" s="730"/>
      <c r="DOY60" s="730"/>
      <c r="DOZ60" s="730"/>
      <c r="DPA60" s="730"/>
      <c r="DPB60" s="730"/>
      <c r="DPC60" s="730"/>
      <c r="DPD60" s="730"/>
      <c r="DPE60" s="730"/>
      <c r="DPF60" s="730"/>
      <c r="DPG60" s="730"/>
      <c r="DPH60" s="730"/>
      <c r="DPI60" s="730"/>
      <c r="DPJ60" s="730"/>
      <c r="DPK60" s="730"/>
      <c r="DPL60" s="730"/>
      <c r="DPM60" s="730"/>
      <c r="DPN60" s="730"/>
      <c r="DPO60" s="730"/>
      <c r="DPP60" s="730"/>
      <c r="DPQ60" s="730"/>
      <c r="DPR60" s="730"/>
      <c r="DPS60" s="730"/>
      <c r="DPT60" s="730"/>
      <c r="DPU60" s="730"/>
      <c r="DPV60" s="730"/>
      <c r="DPW60" s="730"/>
      <c r="DPX60" s="730"/>
      <c r="DPY60" s="730"/>
      <c r="DPZ60" s="730"/>
      <c r="DQA60" s="730"/>
      <c r="DQB60" s="730"/>
      <c r="DQC60" s="730"/>
      <c r="DQD60" s="730"/>
      <c r="DQE60" s="730"/>
      <c r="DQF60" s="730"/>
      <c r="DQG60" s="730"/>
      <c r="DQH60" s="730"/>
      <c r="DQI60" s="730"/>
      <c r="DQJ60" s="730"/>
      <c r="DQK60" s="730"/>
      <c r="DQL60" s="730"/>
      <c r="DQM60" s="730"/>
      <c r="DQN60" s="730"/>
      <c r="DQO60" s="730"/>
      <c r="DQP60" s="730"/>
      <c r="DQQ60" s="730"/>
      <c r="DQR60" s="730"/>
      <c r="DQS60" s="730"/>
      <c r="DQT60" s="730"/>
      <c r="DQU60" s="730"/>
      <c r="DQV60" s="730"/>
      <c r="DQW60" s="730"/>
      <c r="DQX60" s="730"/>
      <c r="DQY60" s="730"/>
      <c r="DQZ60" s="730"/>
      <c r="DRA60" s="730"/>
      <c r="DRB60" s="730"/>
      <c r="DRC60" s="730"/>
      <c r="DRD60" s="730"/>
      <c r="DRE60" s="730"/>
      <c r="DRF60" s="730"/>
      <c r="DRG60" s="730"/>
      <c r="DRH60" s="730"/>
      <c r="DRI60" s="730"/>
      <c r="DRJ60" s="730"/>
      <c r="DRK60" s="730"/>
      <c r="DRL60" s="730"/>
      <c r="DRM60" s="730"/>
      <c r="DRN60" s="730"/>
      <c r="DRO60" s="730"/>
      <c r="DRP60" s="730"/>
      <c r="DRQ60" s="730"/>
      <c r="DRR60" s="730"/>
      <c r="DRS60" s="730"/>
      <c r="DRT60" s="730"/>
      <c r="DRU60" s="730"/>
      <c r="DRV60" s="730"/>
      <c r="DRW60" s="730"/>
      <c r="DRX60" s="730"/>
      <c r="DRY60" s="730"/>
      <c r="DRZ60" s="730"/>
      <c r="DSA60" s="730"/>
      <c r="DSB60" s="730"/>
      <c r="DSC60" s="730"/>
      <c r="DSD60" s="730"/>
      <c r="DSE60" s="730"/>
      <c r="DSF60" s="730"/>
      <c r="DSG60" s="730"/>
      <c r="DSH60" s="730"/>
      <c r="DSI60" s="730"/>
      <c r="DSJ60" s="730"/>
      <c r="DSK60" s="730"/>
      <c r="DSL60" s="730"/>
      <c r="DSM60" s="730"/>
      <c r="DSN60" s="730"/>
      <c r="DSO60" s="730"/>
      <c r="DSP60" s="730"/>
      <c r="DSQ60" s="730"/>
      <c r="DSR60" s="730"/>
      <c r="DSS60" s="730"/>
      <c r="DST60" s="730"/>
      <c r="DSU60" s="730"/>
      <c r="DSV60" s="730"/>
      <c r="DSW60" s="730"/>
      <c r="DSX60" s="730"/>
      <c r="DSY60" s="730"/>
      <c r="DSZ60" s="730"/>
      <c r="DTA60" s="730"/>
      <c r="DTB60" s="730"/>
      <c r="DTC60" s="730"/>
      <c r="DTD60" s="730"/>
      <c r="DTE60" s="730"/>
      <c r="DTF60" s="730"/>
      <c r="DTG60" s="730"/>
      <c r="DTH60" s="730"/>
      <c r="DTI60" s="730"/>
      <c r="DTJ60" s="730"/>
      <c r="DTK60" s="730"/>
      <c r="DTL60" s="730"/>
      <c r="DTM60" s="730"/>
      <c r="DTN60" s="730"/>
      <c r="DTO60" s="730"/>
      <c r="DTP60" s="730"/>
      <c r="DTQ60" s="730"/>
      <c r="DTR60" s="730"/>
      <c r="DTS60" s="730"/>
      <c r="DTT60" s="730"/>
      <c r="DTU60" s="730"/>
      <c r="DTV60" s="730"/>
      <c r="DTW60" s="730"/>
      <c r="DTX60" s="730"/>
      <c r="DTY60" s="730"/>
      <c r="DTZ60" s="730"/>
      <c r="DUA60" s="730"/>
      <c r="DUB60" s="730"/>
      <c r="DUC60" s="730"/>
      <c r="DUD60" s="730"/>
      <c r="DUE60" s="730"/>
      <c r="DUF60" s="730"/>
      <c r="DUG60" s="730"/>
      <c r="DUH60" s="730"/>
      <c r="DUI60" s="730"/>
      <c r="DUJ60" s="730"/>
      <c r="DUK60" s="730"/>
      <c r="DUL60" s="730"/>
      <c r="DUM60" s="730"/>
      <c r="DUN60" s="730"/>
      <c r="DUO60" s="730"/>
      <c r="DUP60" s="730"/>
      <c r="DUQ60" s="730"/>
      <c r="DUR60" s="730"/>
      <c r="DUS60" s="730"/>
      <c r="DUT60" s="730"/>
      <c r="DUU60" s="730"/>
      <c r="DUV60" s="730"/>
      <c r="DUW60" s="730"/>
      <c r="DUX60" s="730"/>
      <c r="DUY60" s="730"/>
      <c r="DUZ60" s="730"/>
      <c r="DVA60" s="730"/>
      <c r="DVB60" s="730"/>
      <c r="DVC60" s="730"/>
      <c r="DVD60" s="730"/>
      <c r="DVE60" s="730"/>
      <c r="DVF60" s="730"/>
      <c r="DVG60" s="730"/>
      <c r="DVH60" s="730"/>
      <c r="DVI60" s="730"/>
      <c r="DVJ60" s="730"/>
      <c r="DVK60" s="730"/>
      <c r="DVL60" s="730"/>
      <c r="DVM60" s="730"/>
      <c r="DVN60" s="730"/>
      <c r="DVO60" s="730"/>
      <c r="DVP60" s="730"/>
      <c r="DVQ60" s="730"/>
      <c r="DVR60" s="730"/>
      <c r="DVS60" s="730"/>
      <c r="DVT60" s="730"/>
      <c r="DVU60" s="730"/>
      <c r="DVV60" s="730"/>
      <c r="DVW60" s="730"/>
      <c r="DVX60" s="730"/>
      <c r="DVY60" s="730"/>
      <c r="DVZ60" s="730"/>
      <c r="DWA60" s="730"/>
      <c r="DWB60" s="730"/>
      <c r="DWC60" s="730"/>
      <c r="DWD60" s="730"/>
      <c r="DWE60" s="730"/>
      <c r="DWF60" s="730"/>
      <c r="DWG60" s="730"/>
      <c r="DWH60" s="730"/>
      <c r="DWI60" s="730"/>
      <c r="DWJ60" s="730"/>
      <c r="DWK60" s="730"/>
      <c r="DWL60" s="730"/>
      <c r="DWM60" s="730"/>
      <c r="DWN60" s="730"/>
      <c r="DWO60" s="730"/>
      <c r="DWP60" s="730"/>
      <c r="DWQ60" s="730"/>
      <c r="DWR60" s="730"/>
      <c r="DWS60" s="730"/>
      <c r="DWT60" s="730"/>
      <c r="DWU60" s="730"/>
      <c r="DWV60" s="730"/>
      <c r="DWW60" s="730"/>
      <c r="DWX60" s="730"/>
      <c r="DWY60" s="730"/>
      <c r="DWZ60" s="730"/>
      <c r="DXA60" s="730"/>
      <c r="DXB60" s="730"/>
      <c r="DXC60" s="730"/>
      <c r="DXD60" s="730"/>
      <c r="DXE60" s="730"/>
      <c r="DXF60" s="730"/>
      <c r="DXG60" s="730"/>
      <c r="DXH60" s="730"/>
      <c r="DXI60" s="730"/>
      <c r="DXJ60" s="730"/>
      <c r="DXK60" s="730"/>
      <c r="DXL60" s="730"/>
      <c r="DXM60" s="730"/>
      <c r="DXN60" s="730"/>
      <c r="DXO60" s="730"/>
      <c r="DXP60" s="730"/>
      <c r="DXQ60" s="730"/>
      <c r="DXR60" s="730"/>
      <c r="DXS60" s="730"/>
      <c r="DXT60" s="730"/>
      <c r="DXU60" s="730"/>
      <c r="DXV60" s="730"/>
      <c r="DXW60" s="730"/>
      <c r="DXX60" s="730"/>
      <c r="DXY60" s="730"/>
      <c r="DXZ60" s="730"/>
      <c r="DYA60" s="730"/>
      <c r="DYB60" s="730"/>
      <c r="DYC60" s="730"/>
      <c r="DYD60" s="730"/>
      <c r="DYE60" s="730"/>
      <c r="DYF60" s="730"/>
      <c r="DYG60" s="730"/>
      <c r="DYH60" s="730"/>
      <c r="DYI60" s="730"/>
      <c r="DYJ60" s="730"/>
      <c r="DYK60" s="730"/>
      <c r="DYL60" s="730"/>
      <c r="DYM60" s="730"/>
      <c r="DYN60" s="730"/>
      <c r="DYO60" s="730"/>
      <c r="DYP60" s="730"/>
      <c r="DYQ60" s="730"/>
      <c r="DYR60" s="730"/>
      <c r="DYS60" s="730"/>
      <c r="DYT60" s="730"/>
      <c r="DYU60" s="730"/>
      <c r="DYV60" s="730"/>
      <c r="DYW60" s="730"/>
      <c r="DYX60" s="730"/>
      <c r="DYY60" s="730"/>
      <c r="DYZ60" s="730"/>
      <c r="DZA60" s="730"/>
      <c r="DZB60" s="730"/>
      <c r="DZC60" s="730"/>
      <c r="DZD60" s="730"/>
      <c r="DZE60" s="730"/>
      <c r="DZF60" s="730"/>
      <c r="DZG60" s="730"/>
      <c r="DZH60" s="730"/>
      <c r="DZI60" s="730"/>
      <c r="DZJ60" s="730"/>
      <c r="DZK60" s="730"/>
      <c r="DZL60" s="730"/>
      <c r="DZM60" s="730"/>
      <c r="DZN60" s="730"/>
      <c r="DZO60" s="730"/>
      <c r="DZP60" s="730"/>
      <c r="DZQ60" s="730"/>
      <c r="DZR60" s="730"/>
      <c r="DZS60" s="730"/>
      <c r="DZT60" s="730"/>
      <c r="DZU60" s="730"/>
      <c r="DZV60" s="730"/>
      <c r="DZW60" s="730"/>
      <c r="DZX60" s="730"/>
      <c r="DZY60" s="730"/>
      <c r="DZZ60" s="730"/>
      <c r="EAA60" s="730"/>
      <c r="EAB60" s="730"/>
      <c r="EAC60" s="730"/>
      <c r="EAD60" s="730"/>
      <c r="EAE60" s="730"/>
      <c r="EAF60" s="730"/>
      <c r="EAG60" s="730"/>
      <c r="EAH60" s="730"/>
      <c r="EAI60" s="730"/>
      <c r="EAJ60" s="730"/>
      <c r="EAK60" s="730"/>
      <c r="EAL60" s="730"/>
      <c r="EAM60" s="730"/>
      <c r="EAN60" s="730"/>
      <c r="EAO60" s="730"/>
      <c r="EAP60" s="730"/>
      <c r="EAQ60" s="730"/>
      <c r="EAR60" s="730"/>
      <c r="EAS60" s="730"/>
      <c r="EAT60" s="730"/>
      <c r="EAU60" s="730"/>
      <c r="EAV60" s="730"/>
      <c r="EAW60" s="730"/>
      <c r="EAX60" s="730"/>
      <c r="EAY60" s="730"/>
      <c r="EAZ60" s="730"/>
      <c r="EBA60" s="730"/>
      <c r="EBB60" s="730"/>
      <c r="EBC60" s="730"/>
      <c r="EBD60" s="730"/>
      <c r="EBE60" s="730"/>
      <c r="EBF60" s="730"/>
      <c r="EBG60" s="730"/>
      <c r="EBH60" s="730"/>
      <c r="EBI60" s="730"/>
      <c r="EBJ60" s="730"/>
      <c r="EBK60" s="730"/>
      <c r="EBL60" s="730"/>
      <c r="EBM60" s="730"/>
      <c r="EBN60" s="730"/>
      <c r="EBO60" s="730"/>
      <c r="EBP60" s="730"/>
      <c r="EBQ60" s="730"/>
      <c r="EBR60" s="730"/>
      <c r="EBS60" s="730"/>
      <c r="EBT60" s="730"/>
      <c r="EBU60" s="730"/>
      <c r="EBV60" s="730"/>
      <c r="EBW60" s="730"/>
      <c r="EBX60" s="730"/>
      <c r="EBY60" s="730"/>
      <c r="EBZ60" s="730"/>
      <c r="ECA60" s="730"/>
      <c r="ECB60" s="730"/>
      <c r="ECC60" s="730"/>
      <c r="ECD60" s="730"/>
      <c r="ECE60" s="730"/>
      <c r="ECF60" s="730"/>
      <c r="ECG60" s="730"/>
      <c r="ECH60" s="730"/>
      <c r="ECI60" s="730"/>
      <c r="ECJ60" s="730"/>
      <c r="ECK60" s="730"/>
      <c r="ECL60" s="730"/>
      <c r="ECM60" s="730"/>
      <c r="ECN60" s="730"/>
      <c r="ECO60" s="730"/>
      <c r="ECP60" s="730"/>
      <c r="ECQ60" s="730"/>
      <c r="ECR60" s="730"/>
      <c r="ECS60" s="730"/>
      <c r="ECT60" s="730"/>
      <c r="ECU60" s="730"/>
      <c r="ECV60" s="730"/>
      <c r="ECW60" s="730"/>
      <c r="ECX60" s="730"/>
      <c r="ECY60" s="730"/>
      <c r="ECZ60" s="730"/>
      <c r="EDA60" s="730"/>
      <c r="EDB60" s="730"/>
      <c r="EDC60" s="730"/>
      <c r="EDD60" s="730"/>
      <c r="EDE60" s="730"/>
      <c r="EDF60" s="730"/>
      <c r="EDG60" s="730"/>
      <c r="EDH60" s="730"/>
      <c r="EDI60" s="730"/>
      <c r="EDJ60" s="730"/>
      <c r="EDK60" s="730"/>
      <c r="EDL60" s="730"/>
      <c r="EDM60" s="730"/>
      <c r="EDN60" s="730"/>
      <c r="EDO60" s="730"/>
      <c r="EDP60" s="730"/>
      <c r="EDQ60" s="730"/>
      <c r="EDR60" s="730"/>
      <c r="EDS60" s="730"/>
      <c r="EDT60" s="730"/>
      <c r="EDU60" s="730"/>
      <c r="EDV60" s="730"/>
      <c r="EDW60" s="730"/>
      <c r="EDX60" s="730"/>
      <c r="EDY60" s="730"/>
      <c r="EDZ60" s="730"/>
      <c r="EEA60" s="730"/>
      <c r="EEB60" s="730"/>
      <c r="EEC60" s="730"/>
      <c r="EED60" s="730"/>
      <c r="EEE60" s="730"/>
      <c r="EEF60" s="730"/>
      <c r="EEG60" s="730"/>
      <c r="EEH60" s="730"/>
      <c r="EEI60" s="730"/>
      <c r="EEJ60" s="730"/>
      <c r="EEK60" s="730"/>
      <c r="EEL60" s="730"/>
      <c r="EEM60" s="730"/>
      <c r="EEN60" s="730"/>
      <c r="EEO60" s="730"/>
      <c r="EEP60" s="730"/>
      <c r="EEQ60" s="730"/>
      <c r="EER60" s="730"/>
      <c r="EES60" s="730"/>
      <c r="EET60" s="730"/>
      <c r="EEU60" s="730"/>
      <c r="EEV60" s="730"/>
      <c r="EEW60" s="730"/>
      <c r="EEX60" s="730"/>
      <c r="EEY60" s="730"/>
      <c r="EEZ60" s="730"/>
      <c r="EFA60" s="730"/>
      <c r="EFB60" s="730"/>
      <c r="EFC60" s="730"/>
      <c r="EFD60" s="730"/>
      <c r="EFE60" s="730"/>
      <c r="EFF60" s="730"/>
      <c r="EFG60" s="730"/>
      <c r="EFH60" s="730"/>
      <c r="EFI60" s="730"/>
      <c r="EFJ60" s="730"/>
      <c r="EFK60" s="730"/>
      <c r="EFL60" s="730"/>
      <c r="EFM60" s="730"/>
      <c r="EFN60" s="730"/>
      <c r="EFO60" s="730"/>
      <c r="EFP60" s="730"/>
      <c r="EFQ60" s="730"/>
      <c r="EFR60" s="730"/>
      <c r="EFS60" s="730"/>
      <c r="EFT60" s="730"/>
      <c r="EFU60" s="730"/>
      <c r="EFV60" s="730"/>
      <c r="EFW60" s="730"/>
      <c r="EFX60" s="730"/>
      <c r="EFY60" s="730"/>
      <c r="EFZ60" s="730"/>
      <c r="EGA60" s="730"/>
      <c r="EGB60" s="730"/>
      <c r="EGC60" s="730"/>
      <c r="EGD60" s="730"/>
      <c r="EGE60" s="730"/>
      <c r="EGF60" s="730"/>
      <c r="EGG60" s="730"/>
      <c r="EGH60" s="730"/>
      <c r="EGI60" s="730"/>
      <c r="EGJ60" s="730"/>
      <c r="EGK60" s="730"/>
      <c r="EGL60" s="730"/>
      <c r="EGM60" s="730"/>
      <c r="EGN60" s="730"/>
      <c r="EGO60" s="730"/>
      <c r="EGP60" s="730"/>
      <c r="EGQ60" s="730"/>
      <c r="EGR60" s="730"/>
      <c r="EGS60" s="730"/>
      <c r="EGT60" s="730"/>
      <c r="EGU60" s="730"/>
      <c r="EGV60" s="730"/>
      <c r="EGW60" s="730"/>
      <c r="EGX60" s="730"/>
      <c r="EGY60" s="730"/>
      <c r="EGZ60" s="730"/>
      <c r="EHA60" s="730"/>
      <c r="EHB60" s="730"/>
      <c r="EHC60" s="730"/>
      <c r="EHD60" s="730"/>
      <c r="EHE60" s="730"/>
      <c r="EHF60" s="730"/>
      <c r="EHG60" s="730"/>
      <c r="EHH60" s="730"/>
      <c r="EHI60" s="730"/>
      <c r="EHJ60" s="730"/>
      <c r="EHK60" s="730"/>
      <c r="EHL60" s="730"/>
      <c r="EHM60" s="730"/>
      <c r="EHN60" s="730"/>
      <c r="EHO60" s="730"/>
      <c r="EHP60" s="730"/>
      <c r="EHQ60" s="730"/>
      <c r="EHR60" s="730"/>
      <c r="EHS60" s="730"/>
      <c r="EHT60" s="730"/>
      <c r="EHU60" s="730"/>
      <c r="EHV60" s="730"/>
      <c r="EHW60" s="730"/>
      <c r="EHX60" s="730"/>
      <c r="EHY60" s="730"/>
      <c r="EHZ60" s="730"/>
      <c r="EIA60" s="730"/>
      <c r="EIB60" s="730"/>
      <c r="EIC60" s="730"/>
      <c r="EID60" s="730"/>
      <c r="EIE60" s="730"/>
      <c r="EIF60" s="730"/>
      <c r="EIG60" s="730"/>
      <c r="EIH60" s="730"/>
      <c r="EII60" s="730"/>
      <c r="EIJ60" s="730"/>
      <c r="EIK60" s="730"/>
      <c r="EIL60" s="730"/>
      <c r="EIM60" s="730"/>
      <c r="EIN60" s="730"/>
      <c r="EIO60" s="730"/>
      <c r="EIP60" s="730"/>
      <c r="EIQ60" s="730"/>
      <c r="EIR60" s="730"/>
      <c r="EIS60" s="730"/>
      <c r="EIT60" s="730"/>
      <c r="EIU60" s="730"/>
      <c r="EIV60" s="730"/>
      <c r="EIW60" s="730"/>
      <c r="EIX60" s="730"/>
      <c r="EIY60" s="730"/>
      <c r="EIZ60" s="730"/>
      <c r="EJA60" s="730"/>
      <c r="EJB60" s="730"/>
      <c r="EJC60" s="730"/>
      <c r="EJD60" s="730"/>
      <c r="EJE60" s="730"/>
      <c r="EJF60" s="730"/>
      <c r="EJG60" s="730"/>
      <c r="EJH60" s="730"/>
      <c r="EJI60" s="730"/>
      <c r="EJJ60" s="730"/>
      <c r="EJK60" s="730"/>
      <c r="EJL60" s="730"/>
      <c r="EJM60" s="730"/>
      <c r="EJN60" s="730"/>
      <c r="EJO60" s="730"/>
      <c r="EJP60" s="730"/>
      <c r="EJQ60" s="730"/>
      <c r="EJR60" s="730"/>
      <c r="EJS60" s="730"/>
      <c r="EJT60" s="730"/>
      <c r="EJU60" s="730"/>
      <c r="EJV60" s="730"/>
      <c r="EJW60" s="730"/>
      <c r="EJX60" s="730"/>
      <c r="EJY60" s="730"/>
      <c r="EJZ60" s="730"/>
      <c r="EKA60" s="730"/>
      <c r="EKB60" s="730"/>
      <c r="EKC60" s="730"/>
      <c r="EKD60" s="730"/>
      <c r="EKE60" s="730"/>
      <c r="EKF60" s="730"/>
      <c r="EKG60" s="730"/>
      <c r="EKH60" s="730"/>
      <c r="EKI60" s="730"/>
      <c r="EKJ60" s="730"/>
      <c r="EKK60" s="730"/>
      <c r="EKL60" s="730"/>
      <c r="EKM60" s="730"/>
      <c r="EKN60" s="730"/>
      <c r="EKO60" s="730"/>
      <c r="EKP60" s="730"/>
      <c r="EKQ60" s="730"/>
      <c r="EKR60" s="730"/>
      <c r="EKS60" s="730"/>
      <c r="EKT60" s="730"/>
      <c r="EKU60" s="730"/>
      <c r="EKV60" s="730"/>
      <c r="EKW60" s="730"/>
      <c r="EKX60" s="730"/>
      <c r="EKY60" s="730"/>
      <c r="EKZ60" s="730"/>
      <c r="ELA60" s="730"/>
      <c r="ELB60" s="730"/>
      <c r="ELC60" s="730"/>
      <c r="ELD60" s="730"/>
      <c r="ELE60" s="730"/>
      <c r="ELF60" s="730"/>
      <c r="ELG60" s="730"/>
      <c r="ELH60" s="730"/>
      <c r="ELI60" s="730"/>
      <c r="ELJ60" s="730"/>
      <c r="ELK60" s="730"/>
      <c r="ELL60" s="730"/>
      <c r="ELM60" s="730"/>
      <c r="ELN60" s="730"/>
      <c r="ELO60" s="730"/>
      <c r="ELP60" s="730"/>
      <c r="ELQ60" s="730"/>
      <c r="ELR60" s="730"/>
      <c r="ELS60" s="730"/>
      <c r="ELT60" s="730"/>
      <c r="ELU60" s="730"/>
      <c r="ELV60" s="730"/>
      <c r="ELW60" s="730"/>
      <c r="ELX60" s="730"/>
      <c r="ELY60" s="730"/>
      <c r="ELZ60" s="730"/>
      <c r="EMA60" s="730"/>
      <c r="EMB60" s="730"/>
      <c r="EMC60" s="730"/>
      <c r="EMD60" s="730"/>
      <c r="EME60" s="730"/>
      <c r="EMF60" s="730"/>
      <c r="EMG60" s="730"/>
      <c r="EMH60" s="730"/>
      <c r="EMI60" s="730"/>
      <c r="EMJ60" s="730"/>
      <c r="EMK60" s="730"/>
      <c r="EML60" s="730"/>
      <c r="EMM60" s="730"/>
      <c r="EMN60" s="730"/>
      <c r="EMO60" s="730"/>
      <c r="EMP60" s="730"/>
      <c r="EMQ60" s="730"/>
      <c r="EMR60" s="730"/>
      <c r="EMS60" s="730"/>
      <c r="EMT60" s="730"/>
      <c r="EMU60" s="730"/>
      <c r="EMV60" s="730"/>
      <c r="EMW60" s="730"/>
      <c r="EMX60" s="730"/>
      <c r="EMY60" s="730"/>
      <c r="EMZ60" s="730"/>
      <c r="ENA60" s="730"/>
      <c r="ENB60" s="730"/>
      <c r="ENC60" s="730"/>
      <c r="END60" s="730"/>
      <c r="ENE60" s="730"/>
      <c r="ENF60" s="730"/>
      <c r="ENG60" s="730"/>
      <c r="ENH60" s="730"/>
      <c r="ENI60" s="730"/>
      <c r="ENJ60" s="730"/>
      <c r="ENK60" s="730"/>
      <c r="ENL60" s="730"/>
      <c r="ENM60" s="730"/>
      <c r="ENN60" s="730"/>
      <c r="ENO60" s="730"/>
      <c r="ENP60" s="730"/>
      <c r="ENQ60" s="730"/>
      <c r="ENR60" s="730"/>
      <c r="ENS60" s="730"/>
      <c r="ENT60" s="730"/>
      <c r="ENU60" s="730"/>
      <c r="ENV60" s="730"/>
      <c r="ENW60" s="730"/>
      <c r="ENX60" s="730"/>
      <c r="ENY60" s="730"/>
      <c r="ENZ60" s="730"/>
      <c r="EOA60" s="730"/>
      <c r="EOB60" s="730"/>
      <c r="EOC60" s="730"/>
      <c r="EOD60" s="730"/>
      <c r="EOE60" s="730"/>
      <c r="EOF60" s="730"/>
      <c r="EOG60" s="730"/>
      <c r="EOH60" s="730"/>
      <c r="EOI60" s="730"/>
      <c r="EOJ60" s="730"/>
      <c r="EOK60" s="730"/>
      <c r="EOL60" s="730"/>
      <c r="EOM60" s="730"/>
      <c r="EON60" s="730"/>
      <c r="EOO60" s="730"/>
      <c r="EOP60" s="730"/>
      <c r="EOQ60" s="730"/>
      <c r="EOR60" s="730"/>
      <c r="EOS60" s="730"/>
      <c r="EOT60" s="730"/>
      <c r="EOU60" s="730"/>
      <c r="EOV60" s="730"/>
      <c r="EOW60" s="730"/>
      <c r="EOX60" s="730"/>
      <c r="EOY60" s="730"/>
      <c r="EOZ60" s="730"/>
      <c r="EPA60" s="730"/>
      <c r="EPB60" s="730"/>
      <c r="EPC60" s="730"/>
      <c r="EPD60" s="730"/>
      <c r="EPE60" s="730"/>
      <c r="EPF60" s="730"/>
      <c r="EPG60" s="730"/>
      <c r="EPH60" s="730"/>
      <c r="EPI60" s="730"/>
      <c r="EPJ60" s="730"/>
      <c r="EPK60" s="730"/>
      <c r="EPL60" s="730"/>
      <c r="EPM60" s="730"/>
      <c r="EPN60" s="730"/>
      <c r="EPO60" s="730"/>
      <c r="EPP60" s="730"/>
      <c r="EPQ60" s="730"/>
      <c r="EPR60" s="730"/>
      <c r="EPS60" s="730"/>
      <c r="EPT60" s="730"/>
      <c r="EPU60" s="730"/>
      <c r="EPV60" s="730"/>
      <c r="EPW60" s="730"/>
      <c r="EPX60" s="730"/>
      <c r="EPY60" s="730"/>
      <c r="EPZ60" s="730"/>
      <c r="EQA60" s="730"/>
      <c r="EQB60" s="730"/>
      <c r="EQC60" s="730"/>
      <c r="EQD60" s="730"/>
      <c r="EQE60" s="730"/>
      <c r="EQF60" s="730"/>
      <c r="EQG60" s="730"/>
      <c r="EQH60" s="730"/>
      <c r="EQI60" s="730"/>
      <c r="EQJ60" s="730"/>
      <c r="EQK60" s="730"/>
      <c r="EQL60" s="730"/>
      <c r="EQM60" s="730"/>
      <c r="EQN60" s="730"/>
      <c r="EQO60" s="730"/>
      <c r="EQP60" s="730"/>
      <c r="EQQ60" s="730"/>
      <c r="EQR60" s="730"/>
      <c r="EQS60" s="730"/>
      <c r="EQT60" s="730"/>
      <c r="EQU60" s="730"/>
      <c r="EQV60" s="730"/>
      <c r="EQW60" s="730"/>
      <c r="EQX60" s="730"/>
      <c r="EQY60" s="730"/>
      <c r="EQZ60" s="730"/>
      <c r="ERA60" s="730"/>
      <c r="ERB60" s="730"/>
      <c r="ERC60" s="730"/>
      <c r="ERD60" s="730"/>
      <c r="ERE60" s="730"/>
      <c r="ERF60" s="730"/>
      <c r="ERG60" s="730"/>
      <c r="ERH60" s="730"/>
      <c r="ERI60" s="730"/>
      <c r="ERJ60" s="730"/>
      <c r="ERK60" s="730"/>
      <c r="ERL60" s="730"/>
      <c r="ERM60" s="730"/>
      <c r="ERN60" s="730"/>
      <c r="ERO60" s="730"/>
      <c r="ERP60" s="730"/>
      <c r="ERQ60" s="730"/>
      <c r="ERR60" s="730"/>
      <c r="ERS60" s="730"/>
      <c r="ERT60" s="730"/>
      <c r="ERU60" s="730"/>
      <c r="ERV60" s="730"/>
      <c r="ERW60" s="730"/>
      <c r="ERX60" s="730"/>
      <c r="ERY60" s="730"/>
      <c r="ERZ60" s="730"/>
      <c r="ESA60" s="730"/>
      <c r="ESB60" s="730"/>
      <c r="ESC60" s="730"/>
      <c r="ESD60" s="730"/>
      <c r="ESE60" s="730"/>
      <c r="ESF60" s="730"/>
      <c r="ESG60" s="730"/>
      <c r="ESH60" s="730"/>
      <c r="ESI60" s="730"/>
      <c r="ESJ60" s="730"/>
      <c r="ESK60" s="730"/>
      <c r="ESL60" s="730"/>
      <c r="ESM60" s="730"/>
      <c r="ESN60" s="730"/>
      <c r="ESO60" s="730"/>
      <c r="ESP60" s="730"/>
      <c r="ESQ60" s="730"/>
      <c r="ESR60" s="730"/>
      <c r="ESS60" s="730"/>
      <c r="EST60" s="730"/>
      <c r="ESU60" s="730"/>
      <c r="ESV60" s="730"/>
      <c r="ESW60" s="730"/>
      <c r="ESX60" s="730"/>
      <c r="ESY60" s="730"/>
      <c r="ESZ60" s="730"/>
      <c r="ETA60" s="730"/>
      <c r="ETB60" s="730"/>
      <c r="ETC60" s="730"/>
      <c r="ETD60" s="730"/>
      <c r="ETE60" s="730"/>
      <c r="ETF60" s="730"/>
      <c r="ETG60" s="730"/>
      <c r="ETH60" s="730"/>
      <c r="ETI60" s="730"/>
      <c r="ETJ60" s="730"/>
      <c r="ETK60" s="730"/>
      <c r="ETL60" s="730"/>
      <c r="ETM60" s="730"/>
      <c r="ETN60" s="730"/>
      <c r="ETO60" s="730"/>
      <c r="ETP60" s="730"/>
      <c r="ETQ60" s="730"/>
      <c r="ETR60" s="730"/>
      <c r="ETS60" s="730"/>
      <c r="ETT60" s="730"/>
      <c r="ETU60" s="730"/>
      <c r="ETV60" s="730"/>
      <c r="ETW60" s="730"/>
      <c r="ETX60" s="730"/>
      <c r="ETY60" s="730"/>
      <c r="ETZ60" s="730"/>
      <c r="EUA60" s="730"/>
      <c r="EUB60" s="730"/>
      <c r="EUC60" s="730"/>
      <c r="EUD60" s="730"/>
      <c r="EUE60" s="730"/>
      <c r="EUF60" s="730"/>
      <c r="EUG60" s="730"/>
      <c r="EUH60" s="730"/>
      <c r="EUI60" s="730"/>
      <c r="EUJ60" s="730"/>
      <c r="EUK60" s="730"/>
      <c r="EUL60" s="730"/>
      <c r="EUM60" s="730"/>
      <c r="EUN60" s="730"/>
      <c r="EUO60" s="730"/>
      <c r="EUP60" s="730"/>
      <c r="EUQ60" s="730"/>
      <c r="EUR60" s="730"/>
      <c r="EUS60" s="730"/>
      <c r="EUT60" s="730"/>
      <c r="EUU60" s="730"/>
      <c r="EUV60" s="730"/>
      <c r="EUW60" s="730"/>
      <c r="EUX60" s="730"/>
      <c r="EUY60" s="730"/>
      <c r="EUZ60" s="730"/>
      <c r="EVA60" s="730"/>
      <c r="EVB60" s="730"/>
      <c r="EVC60" s="730"/>
      <c r="EVD60" s="730"/>
      <c r="EVE60" s="730"/>
      <c r="EVF60" s="730"/>
      <c r="EVG60" s="730"/>
      <c r="EVH60" s="730"/>
      <c r="EVI60" s="730"/>
      <c r="EVJ60" s="730"/>
      <c r="EVK60" s="730"/>
      <c r="EVL60" s="730"/>
      <c r="EVM60" s="730"/>
      <c r="EVN60" s="730"/>
      <c r="EVO60" s="730"/>
      <c r="EVP60" s="730"/>
      <c r="EVQ60" s="730"/>
      <c r="EVR60" s="730"/>
      <c r="EVS60" s="730"/>
      <c r="EVT60" s="730"/>
      <c r="EVU60" s="730"/>
      <c r="EVV60" s="730"/>
      <c r="EVW60" s="730"/>
      <c r="EVX60" s="730"/>
      <c r="EVY60" s="730"/>
      <c r="EVZ60" s="730"/>
      <c r="EWA60" s="730"/>
      <c r="EWB60" s="730"/>
      <c r="EWC60" s="730"/>
      <c r="EWD60" s="730"/>
      <c r="EWE60" s="730"/>
      <c r="EWF60" s="730"/>
      <c r="EWG60" s="730"/>
      <c r="EWH60" s="730"/>
      <c r="EWI60" s="730"/>
      <c r="EWJ60" s="730"/>
      <c r="EWK60" s="730"/>
      <c r="EWL60" s="730"/>
      <c r="EWM60" s="730"/>
      <c r="EWN60" s="730"/>
      <c r="EWO60" s="730"/>
      <c r="EWP60" s="730"/>
      <c r="EWQ60" s="730"/>
      <c r="EWR60" s="730"/>
      <c r="EWS60" s="730"/>
      <c r="EWT60" s="730"/>
      <c r="EWU60" s="730"/>
      <c r="EWV60" s="730"/>
      <c r="EWW60" s="730"/>
      <c r="EWX60" s="730"/>
      <c r="EWY60" s="730"/>
      <c r="EWZ60" s="730"/>
      <c r="EXA60" s="730"/>
      <c r="EXB60" s="730"/>
      <c r="EXC60" s="730"/>
      <c r="EXD60" s="730"/>
      <c r="EXE60" s="730"/>
      <c r="EXF60" s="730"/>
      <c r="EXG60" s="730"/>
      <c r="EXH60" s="730"/>
      <c r="EXI60" s="730"/>
      <c r="EXJ60" s="730"/>
      <c r="EXK60" s="730"/>
      <c r="EXL60" s="730"/>
      <c r="EXM60" s="730"/>
      <c r="EXN60" s="730"/>
      <c r="EXO60" s="730"/>
      <c r="EXP60" s="730"/>
      <c r="EXQ60" s="730"/>
      <c r="EXR60" s="730"/>
      <c r="EXS60" s="730"/>
      <c r="EXT60" s="730"/>
      <c r="EXU60" s="730"/>
      <c r="EXV60" s="730"/>
      <c r="EXW60" s="730"/>
      <c r="EXX60" s="730"/>
      <c r="EXY60" s="730"/>
      <c r="EXZ60" s="730"/>
      <c r="EYA60" s="730"/>
      <c r="EYB60" s="730"/>
      <c r="EYC60" s="730"/>
      <c r="EYD60" s="730"/>
      <c r="EYE60" s="730"/>
      <c r="EYF60" s="730"/>
      <c r="EYG60" s="730"/>
      <c r="EYH60" s="730"/>
      <c r="EYI60" s="730"/>
      <c r="EYJ60" s="730"/>
      <c r="EYK60" s="730"/>
      <c r="EYL60" s="730"/>
      <c r="EYM60" s="730"/>
      <c r="EYN60" s="730"/>
      <c r="EYO60" s="730"/>
      <c r="EYP60" s="730"/>
      <c r="EYQ60" s="730"/>
      <c r="EYR60" s="730"/>
      <c r="EYS60" s="730"/>
      <c r="EYT60" s="730"/>
      <c r="EYU60" s="730"/>
      <c r="EYV60" s="730"/>
      <c r="EYW60" s="730"/>
      <c r="EYX60" s="730"/>
      <c r="EYY60" s="730"/>
      <c r="EYZ60" s="730"/>
      <c r="EZA60" s="730"/>
      <c r="EZB60" s="730"/>
      <c r="EZC60" s="730"/>
      <c r="EZD60" s="730"/>
      <c r="EZE60" s="730"/>
      <c r="EZF60" s="730"/>
      <c r="EZG60" s="730"/>
      <c r="EZH60" s="730"/>
      <c r="EZI60" s="730"/>
      <c r="EZJ60" s="730"/>
      <c r="EZK60" s="730"/>
      <c r="EZL60" s="730"/>
      <c r="EZM60" s="730"/>
      <c r="EZN60" s="730"/>
      <c r="EZO60" s="730"/>
      <c r="EZP60" s="730"/>
      <c r="EZQ60" s="730"/>
      <c r="EZR60" s="730"/>
      <c r="EZS60" s="730"/>
      <c r="EZT60" s="730"/>
      <c r="EZU60" s="730"/>
      <c r="EZV60" s="730"/>
      <c r="EZW60" s="730"/>
      <c r="EZX60" s="730"/>
      <c r="EZY60" s="730"/>
      <c r="EZZ60" s="730"/>
      <c r="FAA60" s="730"/>
      <c r="FAB60" s="730"/>
      <c r="FAC60" s="730"/>
      <c r="FAD60" s="730"/>
      <c r="FAE60" s="730"/>
      <c r="FAF60" s="730"/>
      <c r="FAG60" s="730"/>
      <c r="FAH60" s="730"/>
      <c r="FAI60" s="730"/>
      <c r="FAJ60" s="730"/>
      <c r="FAK60" s="730"/>
      <c r="FAL60" s="730"/>
      <c r="FAM60" s="730"/>
      <c r="FAN60" s="730"/>
      <c r="FAO60" s="730"/>
      <c r="FAP60" s="730"/>
      <c r="FAQ60" s="730"/>
      <c r="FAR60" s="730"/>
      <c r="FAS60" s="730"/>
      <c r="FAT60" s="730"/>
      <c r="FAU60" s="730"/>
      <c r="FAV60" s="730"/>
      <c r="FAW60" s="730"/>
      <c r="FAX60" s="730"/>
      <c r="FAY60" s="730"/>
      <c r="FAZ60" s="730"/>
      <c r="FBA60" s="730"/>
      <c r="FBB60" s="730"/>
      <c r="FBC60" s="730"/>
      <c r="FBD60" s="730"/>
      <c r="FBE60" s="730"/>
      <c r="FBF60" s="730"/>
      <c r="FBG60" s="730"/>
      <c r="FBH60" s="730"/>
      <c r="FBI60" s="730"/>
      <c r="FBJ60" s="730"/>
      <c r="FBK60" s="730"/>
      <c r="FBL60" s="730"/>
      <c r="FBM60" s="730"/>
      <c r="FBN60" s="730"/>
      <c r="FBO60" s="730"/>
      <c r="FBP60" s="730"/>
      <c r="FBQ60" s="730"/>
      <c r="FBR60" s="730"/>
      <c r="FBS60" s="730"/>
      <c r="FBT60" s="730"/>
      <c r="FBU60" s="730"/>
      <c r="FBV60" s="730"/>
      <c r="FBW60" s="730"/>
      <c r="FBX60" s="730"/>
      <c r="FBY60" s="730"/>
      <c r="FBZ60" s="730"/>
      <c r="FCA60" s="730"/>
      <c r="FCB60" s="730"/>
      <c r="FCC60" s="730"/>
      <c r="FCD60" s="730"/>
      <c r="FCE60" s="730"/>
      <c r="FCF60" s="730"/>
      <c r="FCG60" s="730"/>
      <c r="FCH60" s="730"/>
      <c r="FCI60" s="730"/>
      <c r="FCJ60" s="730"/>
      <c r="FCK60" s="730"/>
      <c r="FCL60" s="730"/>
      <c r="FCM60" s="730"/>
      <c r="FCN60" s="730"/>
      <c r="FCO60" s="730"/>
      <c r="FCP60" s="730"/>
      <c r="FCQ60" s="730"/>
      <c r="FCR60" s="730"/>
      <c r="FCS60" s="730"/>
      <c r="FCT60" s="730"/>
      <c r="FCU60" s="730"/>
      <c r="FCV60" s="730"/>
      <c r="FCW60" s="730"/>
      <c r="FCX60" s="730"/>
      <c r="FCY60" s="730"/>
      <c r="FCZ60" s="730"/>
      <c r="FDA60" s="730"/>
      <c r="FDB60" s="730"/>
      <c r="FDC60" s="730"/>
      <c r="FDD60" s="730"/>
      <c r="FDE60" s="730"/>
      <c r="FDF60" s="730"/>
      <c r="FDG60" s="730"/>
      <c r="FDH60" s="730"/>
      <c r="FDI60" s="730"/>
      <c r="FDJ60" s="730"/>
      <c r="FDK60" s="730"/>
      <c r="FDL60" s="730"/>
      <c r="FDM60" s="730"/>
      <c r="FDN60" s="730"/>
      <c r="FDO60" s="730"/>
      <c r="FDP60" s="730"/>
      <c r="FDQ60" s="730"/>
      <c r="FDR60" s="730"/>
      <c r="FDS60" s="730"/>
      <c r="FDT60" s="730"/>
      <c r="FDU60" s="730"/>
      <c r="FDV60" s="730"/>
      <c r="FDW60" s="730"/>
      <c r="FDX60" s="730"/>
      <c r="FDY60" s="730"/>
      <c r="FDZ60" s="730"/>
      <c r="FEA60" s="730"/>
      <c r="FEB60" s="730"/>
      <c r="FEC60" s="730"/>
      <c r="FED60" s="730"/>
      <c r="FEE60" s="730"/>
      <c r="FEF60" s="730"/>
      <c r="FEG60" s="730"/>
      <c r="FEH60" s="730"/>
      <c r="FEI60" s="730"/>
      <c r="FEJ60" s="730"/>
      <c r="FEK60" s="730"/>
      <c r="FEL60" s="730"/>
      <c r="FEM60" s="730"/>
      <c r="FEN60" s="730"/>
      <c r="FEO60" s="730"/>
      <c r="FEP60" s="730"/>
      <c r="FEQ60" s="730"/>
      <c r="FER60" s="730"/>
      <c r="FES60" s="730"/>
      <c r="FET60" s="730"/>
      <c r="FEU60" s="730"/>
      <c r="FEV60" s="730"/>
      <c r="FEW60" s="730"/>
      <c r="FEX60" s="730"/>
      <c r="FEY60" s="730"/>
      <c r="FEZ60" s="730"/>
      <c r="FFA60" s="730"/>
      <c r="FFB60" s="730"/>
      <c r="FFC60" s="730"/>
      <c r="FFD60" s="730"/>
      <c r="FFE60" s="730"/>
      <c r="FFF60" s="730"/>
      <c r="FFG60" s="730"/>
      <c r="FFH60" s="730"/>
      <c r="FFI60" s="730"/>
      <c r="FFJ60" s="730"/>
      <c r="FFK60" s="730"/>
      <c r="FFL60" s="730"/>
      <c r="FFM60" s="730"/>
      <c r="FFN60" s="730"/>
      <c r="FFO60" s="730"/>
      <c r="FFP60" s="730"/>
      <c r="FFQ60" s="730"/>
      <c r="FFR60" s="730"/>
      <c r="FFS60" s="730"/>
      <c r="FFT60" s="730"/>
      <c r="FFU60" s="730"/>
      <c r="FFV60" s="730"/>
      <c r="FFW60" s="730"/>
      <c r="FFX60" s="730"/>
      <c r="FFY60" s="730"/>
      <c r="FFZ60" s="730"/>
      <c r="FGA60" s="730"/>
      <c r="FGB60" s="730"/>
      <c r="FGC60" s="730"/>
      <c r="FGD60" s="730"/>
      <c r="FGE60" s="730"/>
      <c r="FGF60" s="730"/>
      <c r="FGG60" s="730"/>
      <c r="FGH60" s="730"/>
      <c r="FGI60" s="730"/>
      <c r="FGJ60" s="730"/>
      <c r="FGK60" s="730"/>
      <c r="FGL60" s="730"/>
      <c r="FGM60" s="730"/>
      <c r="FGN60" s="730"/>
      <c r="FGO60" s="730"/>
      <c r="FGP60" s="730"/>
      <c r="FGQ60" s="730"/>
      <c r="FGR60" s="730"/>
      <c r="FGS60" s="730"/>
      <c r="FGT60" s="730"/>
      <c r="FGU60" s="730"/>
      <c r="FGV60" s="730"/>
      <c r="FGW60" s="730"/>
      <c r="FGX60" s="730"/>
      <c r="FGY60" s="730"/>
      <c r="FGZ60" s="730"/>
      <c r="FHA60" s="730"/>
      <c r="FHB60" s="730"/>
      <c r="FHC60" s="730"/>
      <c r="FHD60" s="730"/>
      <c r="FHE60" s="730"/>
      <c r="FHF60" s="730"/>
      <c r="FHG60" s="730"/>
      <c r="FHH60" s="730"/>
      <c r="FHI60" s="730"/>
      <c r="FHJ60" s="730"/>
      <c r="FHK60" s="730"/>
      <c r="FHL60" s="730"/>
      <c r="FHM60" s="730"/>
      <c r="FHN60" s="730"/>
      <c r="FHO60" s="730"/>
      <c r="FHP60" s="730"/>
      <c r="FHQ60" s="730"/>
      <c r="FHR60" s="730"/>
      <c r="FHS60" s="730"/>
      <c r="FHT60" s="730"/>
      <c r="FHU60" s="730"/>
      <c r="FHV60" s="730"/>
      <c r="FHW60" s="730"/>
      <c r="FHX60" s="730"/>
      <c r="FHY60" s="730"/>
      <c r="FHZ60" s="730"/>
      <c r="FIA60" s="730"/>
      <c r="FIB60" s="730"/>
      <c r="FIC60" s="730"/>
      <c r="FID60" s="730"/>
      <c r="FIE60" s="730"/>
      <c r="FIF60" s="730"/>
      <c r="FIG60" s="730"/>
      <c r="FIH60" s="730"/>
      <c r="FII60" s="730"/>
      <c r="FIJ60" s="730"/>
      <c r="FIK60" s="730"/>
      <c r="FIL60" s="730"/>
      <c r="FIM60" s="730"/>
      <c r="FIN60" s="730"/>
      <c r="FIO60" s="730"/>
      <c r="FIP60" s="730"/>
      <c r="FIQ60" s="730"/>
      <c r="FIR60" s="730"/>
      <c r="FIS60" s="730"/>
      <c r="FIT60" s="730"/>
      <c r="FIU60" s="730"/>
      <c r="FIV60" s="730"/>
      <c r="FIW60" s="730"/>
      <c r="FIX60" s="730"/>
      <c r="FIY60" s="730"/>
      <c r="FIZ60" s="730"/>
      <c r="FJA60" s="730"/>
      <c r="FJB60" s="730"/>
      <c r="FJC60" s="730"/>
      <c r="FJD60" s="730"/>
      <c r="FJE60" s="730"/>
      <c r="FJF60" s="730"/>
      <c r="FJG60" s="730"/>
      <c r="FJH60" s="730"/>
      <c r="FJI60" s="730"/>
      <c r="FJJ60" s="730"/>
      <c r="FJK60" s="730"/>
      <c r="FJL60" s="730"/>
      <c r="FJM60" s="730"/>
      <c r="FJN60" s="730"/>
      <c r="FJO60" s="730"/>
      <c r="FJP60" s="730"/>
      <c r="FJQ60" s="730"/>
      <c r="FJR60" s="730"/>
      <c r="FJS60" s="730"/>
      <c r="FJT60" s="730"/>
      <c r="FJU60" s="730"/>
      <c r="FJV60" s="730"/>
      <c r="FJW60" s="730"/>
      <c r="FJX60" s="730"/>
      <c r="FJY60" s="730"/>
      <c r="FJZ60" s="730"/>
      <c r="FKA60" s="730"/>
      <c r="FKB60" s="730"/>
      <c r="FKC60" s="730"/>
      <c r="FKD60" s="730"/>
      <c r="FKE60" s="730"/>
      <c r="FKF60" s="730"/>
      <c r="FKG60" s="730"/>
      <c r="FKH60" s="730"/>
      <c r="FKI60" s="730"/>
      <c r="FKJ60" s="730"/>
      <c r="FKK60" s="730"/>
      <c r="FKL60" s="730"/>
      <c r="FKM60" s="730"/>
      <c r="FKN60" s="730"/>
      <c r="FKO60" s="730"/>
      <c r="FKP60" s="730"/>
      <c r="FKQ60" s="730"/>
      <c r="FKR60" s="730"/>
      <c r="FKS60" s="730"/>
      <c r="FKT60" s="730"/>
      <c r="FKU60" s="730"/>
      <c r="FKV60" s="730"/>
      <c r="FKW60" s="730"/>
      <c r="FKX60" s="730"/>
      <c r="FKY60" s="730"/>
      <c r="FKZ60" s="730"/>
      <c r="FLA60" s="730"/>
      <c r="FLB60" s="730"/>
      <c r="FLC60" s="730"/>
      <c r="FLD60" s="730"/>
      <c r="FLE60" s="730"/>
      <c r="FLF60" s="730"/>
      <c r="FLG60" s="730"/>
      <c r="FLH60" s="730"/>
      <c r="FLI60" s="730"/>
      <c r="FLJ60" s="730"/>
      <c r="FLK60" s="730"/>
      <c r="FLL60" s="730"/>
      <c r="FLM60" s="730"/>
      <c r="FLN60" s="730"/>
      <c r="FLO60" s="730"/>
      <c r="FLP60" s="730"/>
      <c r="FLQ60" s="730"/>
      <c r="FLR60" s="730"/>
      <c r="FLS60" s="730"/>
      <c r="FLT60" s="730"/>
      <c r="FLU60" s="730"/>
      <c r="FLV60" s="730"/>
      <c r="FLW60" s="730"/>
      <c r="FLX60" s="730"/>
      <c r="FLY60" s="730"/>
      <c r="FLZ60" s="730"/>
      <c r="FMA60" s="730"/>
      <c r="FMB60" s="730"/>
      <c r="FMC60" s="730"/>
      <c r="FMD60" s="730"/>
      <c r="FME60" s="730"/>
      <c r="FMF60" s="730"/>
      <c r="FMG60" s="730"/>
      <c r="FMH60" s="730"/>
      <c r="FMI60" s="730"/>
      <c r="FMJ60" s="730"/>
      <c r="FMK60" s="730"/>
      <c r="FML60" s="730"/>
      <c r="FMM60" s="730"/>
      <c r="FMN60" s="730"/>
      <c r="FMO60" s="730"/>
      <c r="FMP60" s="730"/>
      <c r="FMQ60" s="730"/>
      <c r="FMR60" s="730"/>
      <c r="FMS60" s="730"/>
      <c r="FMT60" s="730"/>
      <c r="FMU60" s="730"/>
      <c r="FMV60" s="730"/>
      <c r="FMW60" s="730"/>
      <c r="FMX60" s="730"/>
      <c r="FMY60" s="730"/>
      <c r="FMZ60" s="730"/>
      <c r="FNA60" s="730"/>
      <c r="FNB60" s="730"/>
      <c r="FNC60" s="730"/>
      <c r="FND60" s="730"/>
      <c r="FNE60" s="730"/>
      <c r="FNF60" s="730"/>
      <c r="FNG60" s="730"/>
      <c r="FNH60" s="730"/>
      <c r="FNI60" s="730"/>
      <c r="FNJ60" s="730"/>
      <c r="FNK60" s="730"/>
      <c r="FNL60" s="730"/>
      <c r="FNM60" s="730"/>
      <c r="FNN60" s="730"/>
      <c r="FNO60" s="730"/>
      <c r="FNP60" s="730"/>
      <c r="FNQ60" s="730"/>
      <c r="FNR60" s="730"/>
      <c r="FNS60" s="730"/>
      <c r="FNT60" s="730"/>
      <c r="FNU60" s="730"/>
      <c r="FNV60" s="730"/>
      <c r="FNW60" s="730"/>
      <c r="FNX60" s="730"/>
      <c r="FNY60" s="730"/>
      <c r="FNZ60" s="730"/>
      <c r="FOA60" s="730"/>
      <c r="FOB60" s="730"/>
      <c r="FOC60" s="730"/>
      <c r="FOD60" s="730"/>
      <c r="FOE60" s="730"/>
      <c r="FOF60" s="730"/>
      <c r="FOG60" s="730"/>
      <c r="FOH60" s="730"/>
      <c r="FOI60" s="730"/>
      <c r="FOJ60" s="730"/>
      <c r="FOK60" s="730"/>
      <c r="FOL60" s="730"/>
      <c r="FOM60" s="730"/>
      <c r="FON60" s="730"/>
      <c r="FOO60" s="730"/>
      <c r="FOP60" s="730"/>
      <c r="FOQ60" s="730"/>
      <c r="FOR60" s="730"/>
      <c r="FOS60" s="730"/>
      <c r="FOT60" s="730"/>
      <c r="FOU60" s="730"/>
      <c r="FOV60" s="730"/>
      <c r="FOW60" s="730"/>
      <c r="FOX60" s="730"/>
      <c r="FOY60" s="730"/>
      <c r="FOZ60" s="730"/>
      <c r="FPA60" s="730"/>
      <c r="FPB60" s="730"/>
      <c r="FPC60" s="730"/>
      <c r="FPD60" s="730"/>
      <c r="FPE60" s="730"/>
      <c r="FPF60" s="730"/>
      <c r="FPG60" s="730"/>
      <c r="FPH60" s="730"/>
      <c r="FPI60" s="730"/>
      <c r="FPJ60" s="730"/>
      <c r="FPK60" s="730"/>
      <c r="FPL60" s="730"/>
      <c r="FPM60" s="730"/>
      <c r="FPN60" s="730"/>
      <c r="FPO60" s="730"/>
      <c r="FPP60" s="730"/>
      <c r="FPQ60" s="730"/>
      <c r="FPR60" s="730"/>
      <c r="FPS60" s="730"/>
      <c r="FPT60" s="730"/>
      <c r="FPU60" s="730"/>
      <c r="FPV60" s="730"/>
      <c r="FPW60" s="730"/>
      <c r="FPX60" s="730"/>
      <c r="FPY60" s="730"/>
      <c r="FPZ60" s="730"/>
      <c r="FQA60" s="730"/>
      <c r="FQB60" s="730"/>
      <c r="FQC60" s="730"/>
      <c r="FQD60" s="730"/>
      <c r="FQE60" s="730"/>
      <c r="FQF60" s="730"/>
      <c r="FQG60" s="730"/>
      <c r="FQH60" s="730"/>
      <c r="FQI60" s="730"/>
      <c r="FQJ60" s="730"/>
      <c r="FQK60" s="730"/>
      <c r="FQL60" s="730"/>
      <c r="FQM60" s="730"/>
      <c r="FQN60" s="730"/>
      <c r="FQO60" s="730"/>
      <c r="FQP60" s="730"/>
      <c r="FQQ60" s="730"/>
      <c r="FQR60" s="730"/>
      <c r="FQS60" s="730"/>
      <c r="FQT60" s="730"/>
      <c r="FQU60" s="730"/>
      <c r="FQV60" s="730"/>
      <c r="FQW60" s="730"/>
      <c r="FQX60" s="730"/>
      <c r="FQY60" s="730"/>
      <c r="FQZ60" s="730"/>
      <c r="FRA60" s="730"/>
      <c r="FRB60" s="730"/>
      <c r="FRC60" s="730"/>
      <c r="FRD60" s="730"/>
      <c r="FRE60" s="730"/>
      <c r="FRF60" s="730"/>
      <c r="FRG60" s="730"/>
      <c r="FRH60" s="730"/>
      <c r="FRI60" s="730"/>
      <c r="FRJ60" s="730"/>
      <c r="FRK60" s="730"/>
      <c r="FRL60" s="730"/>
      <c r="FRM60" s="730"/>
      <c r="FRN60" s="730"/>
      <c r="FRO60" s="730"/>
      <c r="FRP60" s="730"/>
      <c r="FRQ60" s="730"/>
      <c r="FRR60" s="730"/>
      <c r="FRS60" s="730"/>
      <c r="FRT60" s="730"/>
      <c r="FRU60" s="730"/>
      <c r="FRV60" s="730"/>
      <c r="FRW60" s="730"/>
      <c r="FRX60" s="730"/>
      <c r="FRY60" s="730"/>
      <c r="FRZ60" s="730"/>
      <c r="FSA60" s="730"/>
      <c r="FSB60" s="730"/>
      <c r="FSC60" s="730"/>
      <c r="FSD60" s="730"/>
      <c r="FSE60" s="730"/>
      <c r="FSF60" s="730"/>
      <c r="FSG60" s="730"/>
      <c r="FSH60" s="730"/>
      <c r="FSI60" s="730"/>
      <c r="FSJ60" s="730"/>
      <c r="FSK60" s="730"/>
      <c r="FSL60" s="730"/>
      <c r="FSM60" s="730"/>
      <c r="FSN60" s="730"/>
      <c r="FSO60" s="730"/>
      <c r="FSP60" s="730"/>
      <c r="FSQ60" s="730"/>
      <c r="FSR60" s="730"/>
      <c r="FSS60" s="730"/>
      <c r="FST60" s="730"/>
      <c r="FSU60" s="730"/>
      <c r="FSV60" s="730"/>
      <c r="FSW60" s="730"/>
      <c r="FSX60" s="730"/>
      <c r="FSY60" s="730"/>
      <c r="FSZ60" s="730"/>
      <c r="FTA60" s="730"/>
      <c r="FTB60" s="730"/>
      <c r="FTC60" s="730"/>
      <c r="FTD60" s="730"/>
      <c r="FTE60" s="730"/>
      <c r="FTF60" s="730"/>
      <c r="FTG60" s="730"/>
      <c r="FTH60" s="730"/>
      <c r="FTI60" s="730"/>
      <c r="FTJ60" s="730"/>
      <c r="FTK60" s="730"/>
      <c r="FTL60" s="730"/>
      <c r="FTM60" s="730"/>
      <c r="FTN60" s="730"/>
      <c r="FTO60" s="730"/>
      <c r="FTP60" s="730"/>
      <c r="FTQ60" s="730"/>
      <c r="FTR60" s="730"/>
      <c r="FTS60" s="730"/>
      <c r="FTT60" s="730"/>
      <c r="FTU60" s="730"/>
      <c r="FTV60" s="730"/>
      <c r="FTW60" s="730"/>
      <c r="FTX60" s="730"/>
      <c r="FTY60" s="730"/>
      <c r="FTZ60" s="730"/>
      <c r="FUA60" s="730"/>
      <c r="FUB60" s="730"/>
      <c r="FUC60" s="730"/>
      <c r="FUD60" s="730"/>
      <c r="FUE60" s="730"/>
      <c r="FUF60" s="730"/>
      <c r="FUG60" s="730"/>
      <c r="FUH60" s="730"/>
      <c r="FUI60" s="730"/>
      <c r="FUJ60" s="730"/>
      <c r="FUK60" s="730"/>
      <c r="FUL60" s="730"/>
      <c r="FUM60" s="730"/>
      <c r="FUN60" s="730"/>
      <c r="FUO60" s="730"/>
      <c r="FUP60" s="730"/>
      <c r="FUQ60" s="730"/>
      <c r="FUR60" s="730"/>
      <c r="FUS60" s="730"/>
      <c r="FUT60" s="730"/>
      <c r="FUU60" s="730"/>
      <c r="FUV60" s="730"/>
      <c r="FUW60" s="730"/>
      <c r="FUX60" s="730"/>
      <c r="FUY60" s="730"/>
      <c r="FUZ60" s="730"/>
      <c r="FVA60" s="730"/>
      <c r="FVB60" s="730"/>
      <c r="FVC60" s="730"/>
      <c r="FVD60" s="730"/>
      <c r="FVE60" s="730"/>
      <c r="FVF60" s="730"/>
      <c r="FVG60" s="730"/>
      <c r="FVH60" s="730"/>
      <c r="FVI60" s="730"/>
      <c r="FVJ60" s="730"/>
      <c r="FVK60" s="730"/>
      <c r="FVL60" s="730"/>
      <c r="FVM60" s="730"/>
      <c r="FVN60" s="730"/>
      <c r="FVO60" s="730"/>
      <c r="FVP60" s="730"/>
      <c r="FVQ60" s="730"/>
      <c r="FVR60" s="730"/>
      <c r="FVS60" s="730"/>
      <c r="FVT60" s="730"/>
      <c r="FVU60" s="730"/>
      <c r="FVV60" s="730"/>
      <c r="FVW60" s="730"/>
      <c r="FVX60" s="730"/>
      <c r="FVY60" s="730"/>
      <c r="FVZ60" s="730"/>
      <c r="FWA60" s="730"/>
      <c r="FWB60" s="730"/>
      <c r="FWC60" s="730"/>
      <c r="FWD60" s="730"/>
      <c r="FWE60" s="730"/>
      <c r="FWF60" s="730"/>
      <c r="FWG60" s="730"/>
      <c r="FWH60" s="730"/>
      <c r="FWI60" s="730"/>
      <c r="FWJ60" s="730"/>
      <c r="FWK60" s="730"/>
      <c r="FWL60" s="730"/>
      <c r="FWM60" s="730"/>
      <c r="FWN60" s="730"/>
      <c r="FWO60" s="730"/>
      <c r="FWP60" s="730"/>
      <c r="FWQ60" s="730"/>
      <c r="FWR60" s="730"/>
      <c r="FWS60" s="730"/>
      <c r="FWT60" s="730"/>
      <c r="FWU60" s="730"/>
      <c r="FWV60" s="730"/>
      <c r="FWW60" s="730"/>
      <c r="FWX60" s="730"/>
      <c r="FWY60" s="730"/>
      <c r="FWZ60" s="730"/>
      <c r="FXA60" s="730"/>
      <c r="FXB60" s="730"/>
      <c r="FXC60" s="730"/>
      <c r="FXD60" s="730"/>
      <c r="FXE60" s="730"/>
      <c r="FXF60" s="730"/>
      <c r="FXG60" s="730"/>
      <c r="FXH60" s="730"/>
      <c r="FXI60" s="730"/>
      <c r="FXJ60" s="730"/>
      <c r="FXK60" s="730"/>
      <c r="FXL60" s="730"/>
      <c r="FXM60" s="730"/>
      <c r="FXN60" s="730"/>
      <c r="FXO60" s="730"/>
      <c r="FXP60" s="730"/>
      <c r="FXQ60" s="730"/>
      <c r="FXR60" s="730"/>
      <c r="FXS60" s="730"/>
      <c r="FXT60" s="730"/>
      <c r="FXU60" s="730"/>
      <c r="FXV60" s="730"/>
      <c r="FXW60" s="730"/>
      <c r="FXX60" s="730"/>
      <c r="FXY60" s="730"/>
      <c r="FXZ60" s="730"/>
      <c r="FYA60" s="730"/>
      <c r="FYB60" s="730"/>
      <c r="FYC60" s="730"/>
      <c r="FYD60" s="730"/>
      <c r="FYE60" s="730"/>
      <c r="FYF60" s="730"/>
      <c r="FYG60" s="730"/>
      <c r="FYH60" s="730"/>
      <c r="FYI60" s="730"/>
      <c r="FYJ60" s="730"/>
      <c r="FYK60" s="730"/>
      <c r="FYL60" s="730"/>
      <c r="FYM60" s="730"/>
      <c r="FYN60" s="730"/>
      <c r="FYO60" s="730"/>
      <c r="FYP60" s="730"/>
      <c r="FYQ60" s="730"/>
      <c r="FYR60" s="730"/>
      <c r="FYS60" s="730"/>
      <c r="FYT60" s="730"/>
      <c r="FYU60" s="730"/>
      <c r="FYV60" s="730"/>
      <c r="FYW60" s="730"/>
      <c r="FYX60" s="730"/>
      <c r="FYY60" s="730"/>
      <c r="FYZ60" s="730"/>
      <c r="FZA60" s="730"/>
      <c r="FZB60" s="730"/>
      <c r="FZC60" s="730"/>
      <c r="FZD60" s="730"/>
      <c r="FZE60" s="730"/>
      <c r="FZF60" s="730"/>
      <c r="FZG60" s="730"/>
      <c r="FZH60" s="730"/>
      <c r="FZI60" s="730"/>
      <c r="FZJ60" s="730"/>
      <c r="FZK60" s="730"/>
      <c r="FZL60" s="730"/>
      <c r="FZM60" s="730"/>
      <c r="FZN60" s="730"/>
      <c r="FZO60" s="730"/>
      <c r="FZP60" s="730"/>
      <c r="FZQ60" s="730"/>
      <c r="FZR60" s="730"/>
      <c r="FZS60" s="730"/>
      <c r="FZT60" s="730"/>
      <c r="FZU60" s="730"/>
      <c r="FZV60" s="730"/>
      <c r="FZW60" s="730"/>
      <c r="FZX60" s="730"/>
      <c r="FZY60" s="730"/>
      <c r="FZZ60" s="730"/>
      <c r="GAA60" s="730"/>
      <c r="GAB60" s="730"/>
      <c r="GAC60" s="730"/>
      <c r="GAD60" s="730"/>
      <c r="GAE60" s="730"/>
      <c r="GAF60" s="730"/>
      <c r="GAG60" s="730"/>
      <c r="GAH60" s="730"/>
      <c r="GAI60" s="730"/>
      <c r="GAJ60" s="730"/>
      <c r="GAK60" s="730"/>
      <c r="GAL60" s="730"/>
      <c r="GAM60" s="730"/>
      <c r="GAN60" s="730"/>
      <c r="GAO60" s="730"/>
      <c r="GAP60" s="730"/>
      <c r="GAQ60" s="730"/>
      <c r="GAR60" s="730"/>
      <c r="GAS60" s="730"/>
      <c r="GAT60" s="730"/>
      <c r="GAU60" s="730"/>
      <c r="GAV60" s="730"/>
      <c r="GAW60" s="730"/>
      <c r="GAX60" s="730"/>
      <c r="GAY60" s="730"/>
      <c r="GAZ60" s="730"/>
      <c r="GBA60" s="730"/>
      <c r="GBB60" s="730"/>
      <c r="GBC60" s="730"/>
      <c r="GBD60" s="730"/>
      <c r="GBE60" s="730"/>
      <c r="GBF60" s="730"/>
      <c r="GBG60" s="730"/>
      <c r="GBH60" s="730"/>
      <c r="GBI60" s="730"/>
      <c r="GBJ60" s="730"/>
      <c r="GBK60" s="730"/>
      <c r="GBL60" s="730"/>
      <c r="GBM60" s="730"/>
      <c r="GBN60" s="730"/>
      <c r="GBO60" s="730"/>
      <c r="GBP60" s="730"/>
      <c r="GBQ60" s="730"/>
      <c r="GBR60" s="730"/>
      <c r="GBS60" s="730"/>
      <c r="GBT60" s="730"/>
      <c r="GBU60" s="730"/>
      <c r="GBV60" s="730"/>
      <c r="GBW60" s="730"/>
      <c r="GBX60" s="730"/>
      <c r="GBY60" s="730"/>
      <c r="GBZ60" s="730"/>
      <c r="GCA60" s="730"/>
      <c r="GCB60" s="730"/>
      <c r="GCC60" s="730"/>
      <c r="GCD60" s="730"/>
      <c r="GCE60" s="730"/>
      <c r="GCF60" s="730"/>
      <c r="GCG60" s="730"/>
      <c r="GCH60" s="730"/>
      <c r="GCI60" s="730"/>
      <c r="GCJ60" s="730"/>
      <c r="GCK60" s="730"/>
      <c r="GCL60" s="730"/>
      <c r="GCM60" s="730"/>
      <c r="GCN60" s="730"/>
      <c r="GCO60" s="730"/>
      <c r="GCP60" s="730"/>
      <c r="GCQ60" s="730"/>
      <c r="GCR60" s="730"/>
      <c r="GCS60" s="730"/>
      <c r="GCT60" s="730"/>
      <c r="GCU60" s="730"/>
      <c r="GCV60" s="730"/>
      <c r="GCW60" s="730"/>
      <c r="GCX60" s="730"/>
      <c r="GCY60" s="730"/>
      <c r="GCZ60" s="730"/>
      <c r="GDA60" s="730"/>
      <c r="GDB60" s="730"/>
      <c r="GDC60" s="730"/>
      <c r="GDD60" s="730"/>
      <c r="GDE60" s="730"/>
      <c r="GDF60" s="730"/>
      <c r="GDG60" s="730"/>
      <c r="GDH60" s="730"/>
      <c r="GDI60" s="730"/>
      <c r="GDJ60" s="730"/>
      <c r="GDK60" s="730"/>
      <c r="GDL60" s="730"/>
      <c r="GDM60" s="730"/>
      <c r="GDN60" s="730"/>
      <c r="GDO60" s="730"/>
      <c r="GDP60" s="730"/>
      <c r="GDQ60" s="730"/>
      <c r="GDR60" s="730"/>
      <c r="GDS60" s="730"/>
      <c r="GDT60" s="730"/>
      <c r="GDU60" s="730"/>
      <c r="GDV60" s="730"/>
      <c r="GDW60" s="730"/>
      <c r="GDX60" s="730"/>
      <c r="GDY60" s="730"/>
      <c r="GDZ60" s="730"/>
      <c r="GEA60" s="730"/>
      <c r="GEB60" s="730"/>
      <c r="GEC60" s="730"/>
      <c r="GED60" s="730"/>
      <c r="GEE60" s="730"/>
      <c r="GEF60" s="730"/>
      <c r="GEG60" s="730"/>
      <c r="GEH60" s="730"/>
      <c r="GEI60" s="730"/>
      <c r="GEJ60" s="730"/>
      <c r="GEK60" s="730"/>
      <c r="GEL60" s="730"/>
      <c r="GEM60" s="730"/>
      <c r="GEN60" s="730"/>
      <c r="GEO60" s="730"/>
      <c r="GEP60" s="730"/>
      <c r="GEQ60" s="730"/>
      <c r="GER60" s="730"/>
      <c r="GES60" s="730"/>
      <c r="GET60" s="730"/>
      <c r="GEU60" s="730"/>
      <c r="GEV60" s="730"/>
      <c r="GEW60" s="730"/>
      <c r="GEX60" s="730"/>
      <c r="GEY60" s="730"/>
      <c r="GEZ60" s="730"/>
      <c r="GFA60" s="730"/>
      <c r="GFB60" s="730"/>
      <c r="GFC60" s="730"/>
      <c r="GFD60" s="730"/>
      <c r="GFE60" s="730"/>
      <c r="GFF60" s="730"/>
      <c r="GFG60" s="730"/>
      <c r="GFH60" s="730"/>
      <c r="GFI60" s="730"/>
      <c r="GFJ60" s="730"/>
      <c r="GFK60" s="730"/>
      <c r="GFL60" s="730"/>
      <c r="GFM60" s="730"/>
      <c r="GFN60" s="730"/>
      <c r="GFO60" s="730"/>
      <c r="GFP60" s="730"/>
      <c r="GFQ60" s="730"/>
      <c r="GFR60" s="730"/>
      <c r="GFS60" s="730"/>
      <c r="GFT60" s="730"/>
      <c r="GFU60" s="730"/>
      <c r="GFV60" s="730"/>
      <c r="GFW60" s="730"/>
      <c r="GFX60" s="730"/>
      <c r="GFY60" s="730"/>
      <c r="GFZ60" s="730"/>
      <c r="GGA60" s="730"/>
      <c r="GGB60" s="730"/>
      <c r="GGC60" s="730"/>
      <c r="GGD60" s="730"/>
      <c r="GGE60" s="730"/>
      <c r="GGF60" s="730"/>
      <c r="GGG60" s="730"/>
      <c r="GGH60" s="730"/>
      <c r="GGI60" s="730"/>
      <c r="GGJ60" s="730"/>
      <c r="GGK60" s="730"/>
      <c r="GGL60" s="730"/>
      <c r="GGM60" s="730"/>
      <c r="GGN60" s="730"/>
      <c r="GGO60" s="730"/>
      <c r="GGP60" s="730"/>
      <c r="GGQ60" s="730"/>
      <c r="GGR60" s="730"/>
      <c r="GGS60" s="730"/>
      <c r="GGT60" s="730"/>
      <c r="GGU60" s="730"/>
      <c r="GGV60" s="730"/>
      <c r="GGW60" s="730"/>
      <c r="GGX60" s="730"/>
      <c r="GGY60" s="730"/>
      <c r="GGZ60" s="730"/>
      <c r="GHA60" s="730"/>
      <c r="GHB60" s="730"/>
      <c r="GHC60" s="730"/>
      <c r="GHD60" s="730"/>
      <c r="GHE60" s="730"/>
      <c r="GHF60" s="730"/>
      <c r="GHG60" s="730"/>
      <c r="GHH60" s="730"/>
      <c r="GHI60" s="730"/>
      <c r="GHJ60" s="730"/>
      <c r="GHK60" s="730"/>
      <c r="GHL60" s="730"/>
      <c r="GHM60" s="730"/>
      <c r="GHN60" s="730"/>
      <c r="GHO60" s="730"/>
      <c r="GHP60" s="730"/>
      <c r="GHQ60" s="730"/>
      <c r="GHR60" s="730"/>
      <c r="GHS60" s="730"/>
      <c r="GHT60" s="730"/>
      <c r="GHU60" s="730"/>
      <c r="GHV60" s="730"/>
      <c r="GHW60" s="730"/>
      <c r="GHX60" s="730"/>
      <c r="GHY60" s="730"/>
      <c r="GHZ60" s="730"/>
      <c r="GIA60" s="730"/>
      <c r="GIB60" s="730"/>
      <c r="GIC60" s="730"/>
      <c r="GID60" s="730"/>
      <c r="GIE60" s="730"/>
      <c r="GIF60" s="730"/>
      <c r="GIG60" s="730"/>
      <c r="GIH60" s="730"/>
      <c r="GII60" s="730"/>
      <c r="GIJ60" s="730"/>
      <c r="GIK60" s="730"/>
      <c r="GIL60" s="730"/>
      <c r="GIM60" s="730"/>
      <c r="GIN60" s="730"/>
      <c r="GIO60" s="730"/>
      <c r="GIP60" s="730"/>
      <c r="GIQ60" s="730"/>
      <c r="GIR60" s="730"/>
      <c r="GIS60" s="730"/>
      <c r="GIT60" s="730"/>
      <c r="GIU60" s="730"/>
      <c r="GIV60" s="730"/>
      <c r="GIW60" s="730"/>
      <c r="GIX60" s="730"/>
      <c r="GIY60" s="730"/>
      <c r="GIZ60" s="730"/>
      <c r="GJA60" s="730"/>
      <c r="GJB60" s="730"/>
      <c r="GJC60" s="730"/>
      <c r="GJD60" s="730"/>
      <c r="GJE60" s="730"/>
      <c r="GJF60" s="730"/>
      <c r="GJG60" s="730"/>
      <c r="GJH60" s="730"/>
      <c r="GJI60" s="730"/>
      <c r="GJJ60" s="730"/>
      <c r="GJK60" s="730"/>
      <c r="GJL60" s="730"/>
      <c r="GJM60" s="730"/>
      <c r="GJN60" s="730"/>
      <c r="GJO60" s="730"/>
      <c r="GJP60" s="730"/>
      <c r="GJQ60" s="730"/>
      <c r="GJR60" s="730"/>
      <c r="GJS60" s="730"/>
      <c r="GJT60" s="730"/>
      <c r="GJU60" s="730"/>
      <c r="GJV60" s="730"/>
      <c r="GJW60" s="730"/>
      <c r="GJX60" s="730"/>
      <c r="GJY60" s="730"/>
      <c r="GJZ60" s="730"/>
      <c r="GKA60" s="730"/>
      <c r="GKB60" s="730"/>
      <c r="GKC60" s="730"/>
      <c r="GKD60" s="730"/>
      <c r="GKE60" s="730"/>
      <c r="GKF60" s="730"/>
      <c r="GKG60" s="730"/>
      <c r="GKH60" s="730"/>
      <c r="GKI60" s="730"/>
      <c r="GKJ60" s="730"/>
      <c r="GKK60" s="730"/>
      <c r="GKL60" s="730"/>
      <c r="GKM60" s="730"/>
      <c r="GKN60" s="730"/>
      <c r="GKO60" s="730"/>
      <c r="GKP60" s="730"/>
      <c r="GKQ60" s="730"/>
      <c r="GKR60" s="730"/>
      <c r="GKS60" s="730"/>
      <c r="GKT60" s="730"/>
      <c r="GKU60" s="730"/>
      <c r="GKV60" s="730"/>
      <c r="GKW60" s="730"/>
      <c r="GKX60" s="730"/>
      <c r="GKY60" s="730"/>
      <c r="GKZ60" s="730"/>
      <c r="GLA60" s="730"/>
      <c r="GLB60" s="730"/>
      <c r="GLC60" s="730"/>
      <c r="GLD60" s="730"/>
      <c r="GLE60" s="730"/>
      <c r="GLF60" s="730"/>
      <c r="GLG60" s="730"/>
      <c r="GLH60" s="730"/>
      <c r="GLI60" s="730"/>
      <c r="GLJ60" s="730"/>
      <c r="GLK60" s="730"/>
      <c r="GLL60" s="730"/>
      <c r="GLM60" s="730"/>
      <c r="GLN60" s="730"/>
      <c r="GLO60" s="730"/>
      <c r="GLP60" s="730"/>
      <c r="GLQ60" s="730"/>
      <c r="GLR60" s="730"/>
      <c r="GLS60" s="730"/>
      <c r="GLT60" s="730"/>
      <c r="GLU60" s="730"/>
      <c r="GLV60" s="730"/>
      <c r="GLW60" s="730"/>
      <c r="GLX60" s="730"/>
      <c r="GLY60" s="730"/>
      <c r="GLZ60" s="730"/>
      <c r="GMA60" s="730"/>
      <c r="GMB60" s="730"/>
      <c r="GMC60" s="730"/>
      <c r="GMD60" s="730"/>
      <c r="GME60" s="730"/>
      <c r="GMF60" s="730"/>
      <c r="GMG60" s="730"/>
      <c r="GMH60" s="730"/>
      <c r="GMI60" s="730"/>
      <c r="GMJ60" s="730"/>
      <c r="GMK60" s="730"/>
      <c r="GML60" s="730"/>
      <c r="GMM60" s="730"/>
      <c r="GMN60" s="730"/>
      <c r="GMO60" s="730"/>
      <c r="GMP60" s="730"/>
      <c r="GMQ60" s="730"/>
      <c r="GMR60" s="730"/>
      <c r="GMS60" s="730"/>
      <c r="GMT60" s="730"/>
      <c r="GMU60" s="730"/>
      <c r="GMV60" s="730"/>
      <c r="GMW60" s="730"/>
      <c r="GMX60" s="730"/>
      <c r="GMY60" s="730"/>
      <c r="GMZ60" s="730"/>
      <c r="GNA60" s="730"/>
      <c r="GNB60" s="730"/>
      <c r="GNC60" s="730"/>
      <c r="GND60" s="730"/>
      <c r="GNE60" s="730"/>
      <c r="GNF60" s="730"/>
      <c r="GNG60" s="730"/>
      <c r="GNH60" s="730"/>
      <c r="GNI60" s="730"/>
      <c r="GNJ60" s="730"/>
      <c r="GNK60" s="730"/>
      <c r="GNL60" s="730"/>
      <c r="GNM60" s="730"/>
      <c r="GNN60" s="730"/>
      <c r="GNO60" s="730"/>
      <c r="GNP60" s="730"/>
      <c r="GNQ60" s="730"/>
      <c r="GNR60" s="730"/>
      <c r="GNS60" s="730"/>
      <c r="GNT60" s="730"/>
      <c r="GNU60" s="730"/>
      <c r="GNV60" s="730"/>
      <c r="GNW60" s="730"/>
      <c r="GNX60" s="730"/>
      <c r="GNY60" s="730"/>
      <c r="GNZ60" s="730"/>
      <c r="GOA60" s="730"/>
      <c r="GOB60" s="730"/>
      <c r="GOC60" s="730"/>
      <c r="GOD60" s="730"/>
      <c r="GOE60" s="730"/>
      <c r="GOF60" s="730"/>
      <c r="GOG60" s="730"/>
      <c r="GOH60" s="730"/>
      <c r="GOI60" s="730"/>
      <c r="GOJ60" s="730"/>
      <c r="GOK60" s="730"/>
      <c r="GOL60" s="730"/>
      <c r="GOM60" s="730"/>
      <c r="GON60" s="730"/>
      <c r="GOO60" s="730"/>
      <c r="GOP60" s="730"/>
      <c r="GOQ60" s="730"/>
      <c r="GOR60" s="730"/>
      <c r="GOS60" s="730"/>
      <c r="GOT60" s="730"/>
      <c r="GOU60" s="730"/>
      <c r="GOV60" s="730"/>
      <c r="GOW60" s="730"/>
      <c r="GOX60" s="730"/>
      <c r="GOY60" s="730"/>
      <c r="GOZ60" s="730"/>
      <c r="GPA60" s="730"/>
      <c r="GPB60" s="730"/>
      <c r="GPC60" s="730"/>
      <c r="GPD60" s="730"/>
      <c r="GPE60" s="730"/>
      <c r="GPF60" s="730"/>
      <c r="GPG60" s="730"/>
      <c r="GPH60" s="730"/>
      <c r="GPI60" s="730"/>
      <c r="GPJ60" s="730"/>
      <c r="GPK60" s="730"/>
      <c r="GPL60" s="730"/>
      <c r="GPM60" s="730"/>
      <c r="GPN60" s="730"/>
      <c r="GPO60" s="730"/>
      <c r="GPP60" s="730"/>
      <c r="GPQ60" s="730"/>
      <c r="GPR60" s="730"/>
      <c r="GPS60" s="730"/>
      <c r="GPT60" s="730"/>
      <c r="GPU60" s="730"/>
      <c r="GPV60" s="730"/>
      <c r="GPW60" s="730"/>
      <c r="GPX60" s="730"/>
      <c r="GPY60" s="730"/>
      <c r="GPZ60" s="730"/>
      <c r="GQA60" s="730"/>
      <c r="GQB60" s="730"/>
      <c r="GQC60" s="730"/>
      <c r="GQD60" s="730"/>
      <c r="GQE60" s="730"/>
      <c r="GQF60" s="730"/>
      <c r="GQG60" s="730"/>
      <c r="GQH60" s="730"/>
      <c r="GQI60" s="730"/>
      <c r="GQJ60" s="730"/>
      <c r="GQK60" s="730"/>
      <c r="GQL60" s="730"/>
      <c r="GQM60" s="730"/>
      <c r="GQN60" s="730"/>
      <c r="GQO60" s="730"/>
      <c r="GQP60" s="730"/>
      <c r="GQQ60" s="730"/>
      <c r="GQR60" s="730"/>
      <c r="GQS60" s="730"/>
      <c r="GQT60" s="730"/>
      <c r="GQU60" s="730"/>
      <c r="GQV60" s="730"/>
      <c r="GQW60" s="730"/>
      <c r="GQX60" s="730"/>
      <c r="GQY60" s="730"/>
      <c r="GQZ60" s="730"/>
      <c r="GRA60" s="730"/>
      <c r="GRB60" s="730"/>
      <c r="GRC60" s="730"/>
      <c r="GRD60" s="730"/>
      <c r="GRE60" s="730"/>
      <c r="GRF60" s="730"/>
      <c r="GRG60" s="730"/>
      <c r="GRH60" s="730"/>
      <c r="GRI60" s="730"/>
      <c r="GRJ60" s="730"/>
      <c r="GRK60" s="730"/>
      <c r="GRL60" s="730"/>
      <c r="GRM60" s="730"/>
      <c r="GRN60" s="730"/>
      <c r="GRO60" s="730"/>
      <c r="GRP60" s="730"/>
      <c r="GRQ60" s="730"/>
      <c r="GRR60" s="730"/>
      <c r="GRS60" s="730"/>
      <c r="GRT60" s="730"/>
      <c r="GRU60" s="730"/>
      <c r="GRV60" s="730"/>
      <c r="GRW60" s="730"/>
      <c r="GRX60" s="730"/>
      <c r="GRY60" s="730"/>
      <c r="GRZ60" s="730"/>
      <c r="GSA60" s="730"/>
      <c r="GSB60" s="730"/>
      <c r="GSC60" s="730"/>
      <c r="GSD60" s="730"/>
      <c r="GSE60" s="730"/>
      <c r="GSF60" s="730"/>
      <c r="GSG60" s="730"/>
      <c r="GSH60" s="730"/>
      <c r="GSI60" s="730"/>
      <c r="GSJ60" s="730"/>
      <c r="GSK60" s="730"/>
      <c r="GSL60" s="730"/>
      <c r="GSM60" s="730"/>
      <c r="GSN60" s="730"/>
      <c r="GSO60" s="730"/>
      <c r="GSP60" s="730"/>
      <c r="GSQ60" s="730"/>
      <c r="GSR60" s="730"/>
      <c r="GSS60" s="730"/>
      <c r="GST60" s="730"/>
      <c r="GSU60" s="730"/>
      <c r="GSV60" s="730"/>
      <c r="GSW60" s="730"/>
      <c r="GSX60" s="730"/>
      <c r="GSY60" s="730"/>
      <c r="GSZ60" s="730"/>
      <c r="GTA60" s="730"/>
      <c r="GTB60" s="730"/>
      <c r="GTC60" s="730"/>
      <c r="GTD60" s="730"/>
      <c r="GTE60" s="730"/>
      <c r="GTF60" s="730"/>
      <c r="GTG60" s="730"/>
      <c r="GTH60" s="730"/>
      <c r="GTI60" s="730"/>
      <c r="GTJ60" s="730"/>
      <c r="GTK60" s="730"/>
      <c r="GTL60" s="730"/>
      <c r="GTM60" s="730"/>
      <c r="GTN60" s="730"/>
      <c r="GTO60" s="730"/>
      <c r="GTP60" s="730"/>
      <c r="GTQ60" s="730"/>
      <c r="GTR60" s="730"/>
      <c r="GTS60" s="730"/>
      <c r="GTT60" s="730"/>
      <c r="GTU60" s="730"/>
      <c r="GTV60" s="730"/>
      <c r="GTW60" s="730"/>
      <c r="GTX60" s="730"/>
      <c r="GTY60" s="730"/>
      <c r="GTZ60" s="730"/>
      <c r="GUA60" s="730"/>
      <c r="GUB60" s="730"/>
      <c r="GUC60" s="730"/>
      <c r="GUD60" s="730"/>
      <c r="GUE60" s="730"/>
      <c r="GUF60" s="730"/>
      <c r="GUG60" s="730"/>
      <c r="GUH60" s="730"/>
      <c r="GUI60" s="730"/>
      <c r="GUJ60" s="730"/>
      <c r="GUK60" s="730"/>
      <c r="GUL60" s="730"/>
      <c r="GUM60" s="730"/>
      <c r="GUN60" s="730"/>
      <c r="GUO60" s="730"/>
      <c r="GUP60" s="730"/>
      <c r="GUQ60" s="730"/>
      <c r="GUR60" s="730"/>
      <c r="GUS60" s="730"/>
      <c r="GUT60" s="730"/>
      <c r="GUU60" s="730"/>
      <c r="GUV60" s="730"/>
      <c r="GUW60" s="730"/>
      <c r="GUX60" s="730"/>
      <c r="GUY60" s="730"/>
      <c r="GUZ60" s="730"/>
      <c r="GVA60" s="730"/>
      <c r="GVB60" s="730"/>
      <c r="GVC60" s="730"/>
      <c r="GVD60" s="730"/>
      <c r="GVE60" s="730"/>
      <c r="GVF60" s="730"/>
      <c r="GVG60" s="730"/>
      <c r="GVH60" s="730"/>
      <c r="GVI60" s="730"/>
      <c r="GVJ60" s="730"/>
      <c r="GVK60" s="730"/>
      <c r="GVL60" s="730"/>
      <c r="GVM60" s="730"/>
      <c r="GVN60" s="730"/>
      <c r="GVO60" s="730"/>
      <c r="GVP60" s="730"/>
      <c r="GVQ60" s="730"/>
      <c r="GVR60" s="730"/>
      <c r="GVS60" s="730"/>
      <c r="GVT60" s="730"/>
      <c r="GVU60" s="730"/>
      <c r="GVV60" s="730"/>
      <c r="GVW60" s="730"/>
      <c r="GVX60" s="730"/>
      <c r="GVY60" s="730"/>
      <c r="GVZ60" s="730"/>
      <c r="GWA60" s="730"/>
      <c r="GWB60" s="730"/>
      <c r="GWC60" s="730"/>
      <c r="GWD60" s="730"/>
      <c r="GWE60" s="730"/>
      <c r="GWF60" s="730"/>
      <c r="GWG60" s="730"/>
      <c r="GWH60" s="730"/>
      <c r="GWI60" s="730"/>
      <c r="GWJ60" s="730"/>
      <c r="GWK60" s="730"/>
      <c r="GWL60" s="730"/>
      <c r="GWM60" s="730"/>
      <c r="GWN60" s="730"/>
      <c r="GWO60" s="730"/>
      <c r="GWP60" s="730"/>
      <c r="GWQ60" s="730"/>
      <c r="GWR60" s="730"/>
      <c r="GWS60" s="730"/>
      <c r="GWT60" s="730"/>
      <c r="GWU60" s="730"/>
      <c r="GWV60" s="730"/>
      <c r="GWW60" s="730"/>
      <c r="GWX60" s="730"/>
      <c r="GWY60" s="730"/>
      <c r="GWZ60" s="730"/>
      <c r="GXA60" s="730"/>
      <c r="GXB60" s="730"/>
      <c r="GXC60" s="730"/>
      <c r="GXD60" s="730"/>
      <c r="GXE60" s="730"/>
      <c r="GXF60" s="730"/>
      <c r="GXG60" s="730"/>
      <c r="GXH60" s="730"/>
      <c r="GXI60" s="730"/>
      <c r="GXJ60" s="730"/>
      <c r="GXK60" s="730"/>
      <c r="GXL60" s="730"/>
      <c r="GXM60" s="730"/>
      <c r="GXN60" s="730"/>
      <c r="GXO60" s="730"/>
      <c r="GXP60" s="730"/>
      <c r="GXQ60" s="730"/>
      <c r="GXR60" s="730"/>
      <c r="GXS60" s="730"/>
      <c r="GXT60" s="730"/>
      <c r="GXU60" s="730"/>
      <c r="GXV60" s="730"/>
      <c r="GXW60" s="730"/>
      <c r="GXX60" s="730"/>
      <c r="GXY60" s="730"/>
      <c r="GXZ60" s="730"/>
      <c r="GYA60" s="730"/>
      <c r="GYB60" s="730"/>
      <c r="GYC60" s="730"/>
      <c r="GYD60" s="730"/>
      <c r="GYE60" s="730"/>
      <c r="GYF60" s="730"/>
      <c r="GYG60" s="730"/>
      <c r="GYH60" s="730"/>
      <c r="GYI60" s="730"/>
      <c r="GYJ60" s="730"/>
      <c r="GYK60" s="730"/>
      <c r="GYL60" s="730"/>
      <c r="GYM60" s="730"/>
      <c r="GYN60" s="730"/>
      <c r="GYO60" s="730"/>
      <c r="GYP60" s="730"/>
      <c r="GYQ60" s="730"/>
      <c r="GYR60" s="730"/>
      <c r="GYS60" s="730"/>
      <c r="GYT60" s="730"/>
      <c r="GYU60" s="730"/>
      <c r="GYV60" s="730"/>
      <c r="GYW60" s="730"/>
      <c r="GYX60" s="730"/>
      <c r="GYY60" s="730"/>
      <c r="GYZ60" s="730"/>
      <c r="GZA60" s="730"/>
      <c r="GZB60" s="730"/>
      <c r="GZC60" s="730"/>
      <c r="GZD60" s="730"/>
      <c r="GZE60" s="730"/>
      <c r="GZF60" s="730"/>
      <c r="GZG60" s="730"/>
      <c r="GZH60" s="730"/>
      <c r="GZI60" s="730"/>
      <c r="GZJ60" s="730"/>
      <c r="GZK60" s="730"/>
      <c r="GZL60" s="730"/>
      <c r="GZM60" s="730"/>
      <c r="GZN60" s="730"/>
      <c r="GZO60" s="730"/>
      <c r="GZP60" s="730"/>
      <c r="GZQ60" s="730"/>
      <c r="GZR60" s="730"/>
      <c r="GZS60" s="730"/>
      <c r="GZT60" s="730"/>
      <c r="GZU60" s="730"/>
      <c r="GZV60" s="730"/>
      <c r="GZW60" s="730"/>
      <c r="GZX60" s="730"/>
      <c r="GZY60" s="730"/>
      <c r="GZZ60" s="730"/>
      <c r="HAA60" s="730"/>
      <c r="HAB60" s="730"/>
      <c r="HAC60" s="730"/>
      <c r="HAD60" s="730"/>
      <c r="HAE60" s="730"/>
      <c r="HAF60" s="730"/>
      <c r="HAG60" s="730"/>
      <c r="HAH60" s="730"/>
      <c r="HAI60" s="730"/>
      <c r="HAJ60" s="730"/>
      <c r="HAK60" s="730"/>
      <c r="HAL60" s="730"/>
      <c r="HAM60" s="730"/>
      <c r="HAN60" s="730"/>
      <c r="HAO60" s="730"/>
      <c r="HAP60" s="730"/>
      <c r="HAQ60" s="730"/>
      <c r="HAR60" s="730"/>
      <c r="HAS60" s="730"/>
      <c r="HAT60" s="730"/>
      <c r="HAU60" s="730"/>
      <c r="HAV60" s="730"/>
      <c r="HAW60" s="730"/>
      <c r="HAX60" s="730"/>
      <c r="HAY60" s="730"/>
      <c r="HAZ60" s="730"/>
      <c r="HBA60" s="730"/>
      <c r="HBB60" s="730"/>
      <c r="HBC60" s="730"/>
      <c r="HBD60" s="730"/>
      <c r="HBE60" s="730"/>
      <c r="HBF60" s="730"/>
      <c r="HBG60" s="730"/>
      <c r="HBH60" s="730"/>
      <c r="HBI60" s="730"/>
      <c r="HBJ60" s="730"/>
      <c r="HBK60" s="730"/>
      <c r="HBL60" s="730"/>
      <c r="HBM60" s="730"/>
      <c r="HBN60" s="730"/>
      <c r="HBO60" s="730"/>
      <c r="HBP60" s="730"/>
      <c r="HBQ60" s="730"/>
      <c r="HBR60" s="730"/>
      <c r="HBS60" s="730"/>
      <c r="HBT60" s="730"/>
      <c r="HBU60" s="730"/>
      <c r="HBV60" s="730"/>
      <c r="HBW60" s="730"/>
      <c r="HBX60" s="730"/>
      <c r="HBY60" s="730"/>
      <c r="HBZ60" s="730"/>
      <c r="HCA60" s="730"/>
      <c r="HCB60" s="730"/>
      <c r="HCC60" s="730"/>
      <c r="HCD60" s="730"/>
      <c r="HCE60" s="730"/>
      <c r="HCF60" s="730"/>
      <c r="HCG60" s="730"/>
      <c r="HCH60" s="730"/>
      <c r="HCI60" s="730"/>
      <c r="HCJ60" s="730"/>
      <c r="HCK60" s="730"/>
      <c r="HCL60" s="730"/>
      <c r="HCM60" s="730"/>
      <c r="HCN60" s="730"/>
      <c r="HCO60" s="730"/>
      <c r="HCP60" s="730"/>
      <c r="HCQ60" s="730"/>
      <c r="HCR60" s="730"/>
      <c r="HCS60" s="730"/>
      <c r="HCT60" s="730"/>
      <c r="HCU60" s="730"/>
      <c r="HCV60" s="730"/>
      <c r="HCW60" s="730"/>
      <c r="HCX60" s="730"/>
      <c r="HCY60" s="730"/>
      <c r="HCZ60" s="730"/>
      <c r="HDA60" s="730"/>
      <c r="HDB60" s="730"/>
      <c r="HDC60" s="730"/>
      <c r="HDD60" s="730"/>
      <c r="HDE60" s="730"/>
      <c r="HDF60" s="730"/>
      <c r="HDG60" s="730"/>
      <c r="HDH60" s="730"/>
      <c r="HDI60" s="730"/>
      <c r="HDJ60" s="730"/>
      <c r="HDK60" s="730"/>
      <c r="HDL60" s="730"/>
      <c r="HDM60" s="730"/>
      <c r="HDN60" s="730"/>
      <c r="HDO60" s="730"/>
      <c r="HDP60" s="730"/>
      <c r="HDQ60" s="730"/>
      <c r="HDR60" s="730"/>
      <c r="HDS60" s="730"/>
      <c r="HDT60" s="730"/>
      <c r="HDU60" s="730"/>
      <c r="HDV60" s="730"/>
      <c r="HDW60" s="730"/>
      <c r="HDX60" s="730"/>
      <c r="HDY60" s="730"/>
      <c r="HDZ60" s="730"/>
      <c r="HEA60" s="730"/>
      <c r="HEB60" s="730"/>
      <c r="HEC60" s="730"/>
      <c r="HED60" s="730"/>
      <c r="HEE60" s="730"/>
      <c r="HEF60" s="730"/>
      <c r="HEG60" s="730"/>
      <c r="HEH60" s="730"/>
      <c r="HEI60" s="730"/>
      <c r="HEJ60" s="730"/>
      <c r="HEK60" s="730"/>
      <c r="HEL60" s="730"/>
      <c r="HEM60" s="730"/>
      <c r="HEN60" s="730"/>
      <c r="HEO60" s="730"/>
      <c r="HEP60" s="730"/>
      <c r="HEQ60" s="730"/>
      <c r="HER60" s="730"/>
      <c r="HES60" s="730"/>
      <c r="HET60" s="730"/>
      <c r="HEU60" s="730"/>
      <c r="HEV60" s="730"/>
      <c r="HEW60" s="730"/>
      <c r="HEX60" s="730"/>
      <c r="HEY60" s="730"/>
      <c r="HEZ60" s="730"/>
      <c r="HFA60" s="730"/>
      <c r="HFB60" s="730"/>
      <c r="HFC60" s="730"/>
      <c r="HFD60" s="730"/>
      <c r="HFE60" s="730"/>
      <c r="HFF60" s="730"/>
      <c r="HFG60" s="730"/>
      <c r="HFH60" s="730"/>
      <c r="HFI60" s="730"/>
      <c r="HFJ60" s="730"/>
      <c r="HFK60" s="730"/>
      <c r="HFL60" s="730"/>
      <c r="HFM60" s="730"/>
      <c r="HFN60" s="730"/>
      <c r="HFO60" s="730"/>
      <c r="HFP60" s="730"/>
      <c r="HFQ60" s="730"/>
      <c r="HFR60" s="730"/>
      <c r="HFS60" s="730"/>
      <c r="HFT60" s="730"/>
      <c r="HFU60" s="730"/>
      <c r="HFV60" s="730"/>
      <c r="HFW60" s="730"/>
      <c r="HFX60" s="730"/>
      <c r="HFY60" s="730"/>
      <c r="HFZ60" s="730"/>
      <c r="HGA60" s="730"/>
      <c r="HGB60" s="730"/>
      <c r="HGC60" s="730"/>
      <c r="HGD60" s="730"/>
      <c r="HGE60" s="730"/>
      <c r="HGF60" s="730"/>
      <c r="HGG60" s="730"/>
      <c r="HGH60" s="730"/>
      <c r="HGI60" s="730"/>
      <c r="HGJ60" s="730"/>
      <c r="HGK60" s="730"/>
      <c r="HGL60" s="730"/>
      <c r="HGM60" s="730"/>
      <c r="HGN60" s="730"/>
      <c r="HGO60" s="730"/>
      <c r="HGP60" s="730"/>
      <c r="HGQ60" s="730"/>
      <c r="HGR60" s="730"/>
      <c r="HGS60" s="730"/>
      <c r="HGT60" s="730"/>
      <c r="HGU60" s="730"/>
      <c r="HGV60" s="730"/>
      <c r="HGW60" s="730"/>
      <c r="HGX60" s="730"/>
      <c r="HGY60" s="730"/>
      <c r="HGZ60" s="730"/>
      <c r="HHA60" s="730"/>
      <c r="HHB60" s="730"/>
      <c r="HHC60" s="730"/>
      <c r="HHD60" s="730"/>
      <c r="HHE60" s="730"/>
      <c r="HHF60" s="730"/>
      <c r="HHG60" s="730"/>
      <c r="HHH60" s="730"/>
      <c r="HHI60" s="730"/>
      <c r="HHJ60" s="730"/>
      <c r="HHK60" s="730"/>
      <c r="HHL60" s="730"/>
      <c r="HHM60" s="730"/>
      <c r="HHN60" s="730"/>
      <c r="HHO60" s="730"/>
      <c r="HHP60" s="730"/>
      <c r="HHQ60" s="730"/>
      <c r="HHR60" s="730"/>
      <c r="HHS60" s="730"/>
      <c r="HHT60" s="730"/>
      <c r="HHU60" s="730"/>
      <c r="HHV60" s="730"/>
      <c r="HHW60" s="730"/>
      <c r="HHX60" s="730"/>
      <c r="HHY60" s="730"/>
      <c r="HHZ60" s="730"/>
      <c r="HIA60" s="730"/>
      <c r="HIB60" s="730"/>
      <c r="HIC60" s="730"/>
      <c r="HID60" s="730"/>
      <c r="HIE60" s="730"/>
      <c r="HIF60" s="730"/>
      <c r="HIG60" s="730"/>
      <c r="HIH60" s="730"/>
      <c r="HII60" s="730"/>
      <c r="HIJ60" s="730"/>
      <c r="HIK60" s="730"/>
      <c r="HIL60" s="730"/>
      <c r="HIM60" s="730"/>
      <c r="HIN60" s="730"/>
      <c r="HIO60" s="730"/>
      <c r="HIP60" s="730"/>
      <c r="HIQ60" s="730"/>
      <c r="HIR60" s="730"/>
      <c r="HIS60" s="730"/>
      <c r="HIT60" s="730"/>
      <c r="HIU60" s="730"/>
      <c r="HIV60" s="730"/>
      <c r="HIW60" s="730"/>
      <c r="HIX60" s="730"/>
      <c r="HIY60" s="730"/>
      <c r="HIZ60" s="730"/>
      <c r="HJA60" s="730"/>
      <c r="HJB60" s="730"/>
      <c r="HJC60" s="730"/>
      <c r="HJD60" s="730"/>
      <c r="HJE60" s="730"/>
      <c r="HJF60" s="730"/>
      <c r="HJG60" s="730"/>
      <c r="HJH60" s="730"/>
      <c r="HJI60" s="730"/>
      <c r="HJJ60" s="730"/>
      <c r="HJK60" s="730"/>
      <c r="HJL60" s="730"/>
      <c r="HJM60" s="730"/>
      <c r="HJN60" s="730"/>
      <c r="HJO60" s="730"/>
      <c r="HJP60" s="730"/>
      <c r="HJQ60" s="730"/>
      <c r="HJR60" s="730"/>
      <c r="HJS60" s="730"/>
      <c r="HJT60" s="730"/>
      <c r="HJU60" s="730"/>
      <c r="HJV60" s="730"/>
      <c r="HJW60" s="730"/>
      <c r="HJX60" s="730"/>
      <c r="HJY60" s="730"/>
      <c r="HJZ60" s="730"/>
      <c r="HKA60" s="730"/>
      <c r="HKB60" s="730"/>
      <c r="HKC60" s="730"/>
      <c r="HKD60" s="730"/>
      <c r="HKE60" s="730"/>
      <c r="HKF60" s="730"/>
      <c r="HKG60" s="730"/>
      <c r="HKH60" s="730"/>
      <c r="HKI60" s="730"/>
      <c r="HKJ60" s="730"/>
      <c r="HKK60" s="730"/>
      <c r="HKL60" s="730"/>
      <c r="HKM60" s="730"/>
      <c r="HKN60" s="730"/>
      <c r="HKO60" s="730"/>
      <c r="HKP60" s="730"/>
      <c r="HKQ60" s="730"/>
      <c r="HKR60" s="730"/>
      <c r="HKS60" s="730"/>
      <c r="HKT60" s="730"/>
      <c r="HKU60" s="730"/>
      <c r="HKV60" s="730"/>
      <c r="HKW60" s="730"/>
      <c r="HKX60" s="730"/>
      <c r="HKY60" s="730"/>
      <c r="HKZ60" s="730"/>
      <c r="HLA60" s="730"/>
      <c r="HLB60" s="730"/>
      <c r="HLC60" s="730"/>
      <c r="HLD60" s="730"/>
      <c r="HLE60" s="730"/>
      <c r="HLF60" s="730"/>
      <c r="HLG60" s="730"/>
      <c r="HLH60" s="730"/>
      <c r="HLI60" s="730"/>
      <c r="HLJ60" s="730"/>
      <c r="HLK60" s="730"/>
      <c r="HLL60" s="730"/>
      <c r="HLM60" s="730"/>
      <c r="HLN60" s="730"/>
      <c r="HLO60" s="730"/>
      <c r="HLP60" s="730"/>
      <c r="HLQ60" s="730"/>
      <c r="HLR60" s="730"/>
      <c r="HLS60" s="730"/>
      <c r="HLT60" s="730"/>
      <c r="HLU60" s="730"/>
      <c r="HLV60" s="730"/>
      <c r="HLW60" s="730"/>
      <c r="HLX60" s="730"/>
      <c r="HLY60" s="730"/>
      <c r="HLZ60" s="730"/>
      <c r="HMA60" s="730"/>
      <c r="HMB60" s="730"/>
      <c r="HMC60" s="730"/>
      <c r="HMD60" s="730"/>
      <c r="HME60" s="730"/>
      <c r="HMF60" s="730"/>
      <c r="HMG60" s="730"/>
      <c r="HMH60" s="730"/>
      <c r="HMI60" s="730"/>
      <c r="HMJ60" s="730"/>
      <c r="HMK60" s="730"/>
      <c r="HML60" s="730"/>
      <c r="HMM60" s="730"/>
      <c r="HMN60" s="730"/>
      <c r="HMO60" s="730"/>
      <c r="HMP60" s="730"/>
      <c r="HMQ60" s="730"/>
      <c r="HMR60" s="730"/>
      <c r="HMS60" s="730"/>
      <c r="HMT60" s="730"/>
      <c r="HMU60" s="730"/>
      <c r="HMV60" s="730"/>
      <c r="HMW60" s="730"/>
      <c r="HMX60" s="730"/>
      <c r="HMY60" s="730"/>
      <c r="HMZ60" s="730"/>
      <c r="HNA60" s="730"/>
      <c r="HNB60" s="730"/>
      <c r="HNC60" s="730"/>
      <c r="HND60" s="730"/>
      <c r="HNE60" s="730"/>
      <c r="HNF60" s="730"/>
      <c r="HNG60" s="730"/>
      <c r="HNH60" s="730"/>
      <c r="HNI60" s="730"/>
      <c r="HNJ60" s="730"/>
      <c r="HNK60" s="730"/>
      <c r="HNL60" s="730"/>
      <c r="HNM60" s="730"/>
      <c r="HNN60" s="730"/>
      <c r="HNO60" s="730"/>
      <c r="HNP60" s="730"/>
      <c r="HNQ60" s="730"/>
      <c r="HNR60" s="730"/>
      <c r="HNS60" s="730"/>
      <c r="HNT60" s="730"/>
      <c r="HNU60" s="730"/>
      <c r="HNV60" s="730"/>
      <c r="HNW60" s="730"/>
      <c r="HNX60" s="730"/>
      <c r="HNY60" s="730"/>
      <c r="HNZ60" s="730"/>
      <c r="HOA60" s="730"/>
      <c r="HOB60" s="730"/>
      <c r="HOC60" s="730"/>
      <c r="HOD60" s="730"/>
      <c r="HOE60" s="730"/>
      <c r="HOF60" s="730"/>
      <c r="HOG60" s="730"/>
      <c r="HOH60" s="730"/>
      <c r="HOI60" s="730"/>
      <c r="HOJ60" s="730"/>
      <c r="HOK60" s="730"/>
      <c r="HOL60" s="730"/>
      <c r="HOM60" s="730"/>
      <c r="HON60" s="730"/>
      <c r="HOO60" s="730"/>
      <c r="HOP60" s="730"/>
      <c r="HOQ60" s="730"/>
      <c r="HOR60" s="730"/>
      <c r="HOS60" s="730"/>
      <c r="HOT60" s="730"/>
      <c r="HOU60" s="730"/>
      <c r="HOV60" s="730"/>
      <c r="HOW60" s="730"/>
      <c r="HOX60" s="730"/>
      <c r="HOY60" s="730"/>
      <c r="HOZ60" s="730"/>
      <c r="HPA60" s="730"/>
      <c r="HPB60" s="730"/>
      <c r="HPC60" s="730"/>
      <c r="HPD60" s="730"/>
      <c r="HPE60" s="730"/>
      <c r="HPF60" s="730"/>
      <c r="HPG60" s="730"/>
      <c r="HPH60" s="730"/>
      <c r="HPI60" s="730"/>
      <c r="HPJ60" s="730"/>
      <c r="HPK60" s="730"/>
      <c r="HPL60" s="730"/>
      <c r="HPM60" s="730"/>
      <c r="HPN60" s="730"/>
      <c r="HPO60" s="730"/>
      <c r="HPP60" s="730"/>
      <c r="HPQ60" s="730"/>
      <c r="HPR60" s="730"/>
      <c r="HPS60" s="730"/>
      <c r="HPT60" s="730"/>
      <c r="HPU60" s="730"/>
      <c r="HPV60" s="730"/>
      <c r="HPW60" s="730"/>
      <c r="HPX60" s="730"/>
      <c r="HPY60" s="730"/>
      <c r="HPZ60" s="730"/>
      <c r="HQA60" s="730"/>
      <c r="HQB60" s="730"/>
      <c r="HQC60" s="730"/>
      <c r="HQD60" s="730"/>
      <c r="HQE60" s="730"/>
      <c r="HQF60" s="730"/>
      <c r="HQG60" s="730"/>
      <c r="HQH60" s="730"/>
      <c r="HQI60" s="730"/>
      <c r="HQJ60" s="730"/>
      <c r="HQK60" s="730"/>
      <c r="HQL60" s="730"/>
      <c r="HQM60" s="730"/>
      <c r="HQN60" s="730"/>
      <c r="HQO60" s="730"/>
      <c r="HQP60" s="730"/>
      <c r="HQQ60" s="730"/>
      <c r="HQR60" s="730"/>
      <c r="HQS60" s="730"/>
      <c r="HQT60" s="730"/>
      <c r="HQU60" s="730"/>
      <c r="HQV60" s="730"/>
      <c r="HQW60" s="730"/>
      <c r="HQX60" s="730"/>
      <c r="HQY60" s="730"/>
      <c r="HQZ60" s="730"/>
      <c r="HRA60" s="730"/>
      <c r="HRB60" s="730"/>
      <c r="HRC60" s="730"/>
      <c r="HRD60" s="730"/>
      <c r="HRE60" s="730"/>
      <c r="HRF60" s="730"/>
      <c r="HRG60" s="730"/>
      <c r="HRH60" s="730"/>
      <c r="HRI60" s="730"/>
      <c r="HRJ60" s="730"/>
      <c r="HRK60" s="730"/>
      <c r="HRL60" s="730"/>
      <c r="HRM60" s="730"/>
      <c r="HRN60" s="730"/>
      <c r="HRO60" s="730"/>
      <c r="HRP60" s="730"/>
      <c r="HRQ60" s="730"/>
      <c r="HRR60" s="730"/>
      <c r="HRS60" s="730"/>
      <c r="HRT60" s="730"/>
      <c r="HRU60" s="730"/>
      <c r="HRV60" s="730"/>
      <c r="HRW60" s="730"/>
      <c r="HRX60" s="730"/>
      <c r="HRY60" s="730"/>
      <c r="HRZ60" s="730"/>
      <c r="HSA60" s="730"/>
      <c r="HSB60" s="730"/>
      <c r="HSC60" s="730"/>
      <c r="HSD60" s="730"/>
      <c r="HSE60" s="730"/>
      <c r="HSF60" s="730"/>
      <c r="HSG60" s="730"/>
      <c r="HSH60" s="730"/>
      <c r="HSI60" s="730"/>
      <c r="HSJ60" s="730"/>
      <c r="HSK60" s="730"/>
      <c r="HSL60" s="730"/>
      <c r="HSM60" s="730"/>
      <c r="HSN60" s="730"/>
      <c r="HSO60" s="730"/>
      <c r="HSP60" s="730"/>
      <c r="HSQ60" s="730"/>
      <c r="HSR60" s="730"/>
      <c r="HSS60" s="730"/>
      <c r="HST60" s="730"/>
      <c r="HSU60" s="730"/>
      <c r="HSV60" s="730"/>
      <c r="HSW60" s="730"/>
      <c r="HSX60" s="730"/>
      <c r="HSY60" s="730"/>
      <c r="HSZ60" s="730"/>
      <c r="HTA60" s="730"/>
      <c r="HTB60" s="730"/>
      <c r="HTC60" s="730"/>
      <c r="HTD60" s="730"/>
      <c r="HTE60" s="730"/>
      <c r="HTF60" s="730"/>
      <c r="HTG60" s="730"/>
      <c r="HTH60" s="730"/>
      <c r="HTI60" s="730"/>
      <c r="HTJ60" s="730"/>
      <c r="HTK60" s="730"/>
      <c r="HTL60" s="730"/>
      <c r="HTM60" s="730"/>
      <c r="HTN60" s="730"/>
      <c r="HTO60" s="730"/>
      <c r="HTP60" s="730"/>
      <c r="HTQ60" s="730"/>
      <c r="HTR60" s="730"/>
      <c r="HTS60" s="730"/>
      <c r="HTT60" s="730"/>
      <c r="HTU60" s="730"/>
      <c r="HTV60" s="730"/>
      <c r="HTW60" s="730"/>
      <c r="HTX60" s="730"/>
      <c r="HTY60" s="730"/>
      <c r="HTZ60" s="730"/>
      <c r="HUA60" s="730"/>
      <c r="HUB60" s="730"/>
      <c r="HUC60" s="730"/>
      <c r="HUD60" s="730"/>
      <c r="HUE60" s="730"/>
      <c r="HUF60" s="730"/>
      <c r="HUG60" s="730"/>
      <c r="HUH60" s="730"/>
      <c r="HUI60" s="730"/>
      <c r="HUJ60" s="730"/>
      <c r="HUK60" s="730"/>
      <c r="HUL60" s="730"/>
      <c r="HUM60" s="730"/>
      <c r="HUN60" s="730"/>
      <c r="HUO60" s="730"/>
      <c r="HUP60" s="730"/>
      <c r="HUQ60" s="730"/>
      <c r="HUR60" s="730"/>
      <c r="HUS60" s="730"/>
      <c r="HUT60" s="730"/>
      <c r="HUU60" s="730"/>
      <c r="HUV60" s="730"/>
      <c r="HUW60" s="730"/>
      <c r="HUX60" s="730"/>
      <c r="HUY60" s="730"/>
      <c r="HUZ60" s="730"/>
      <c r="HVA60" s="730"/>
      <c r="HVB60" s="730"/>
      <c r="HVC60" s="730"/>
      <c r="HVD60" s="730"/>
      <c r="HVE60" s="730"/>
      <c r="HVF60" s="730"/>
      <c r="HVG60" s="730"/>
      <c r="HVH60" s="730"/>
      <c r="HVI60" s="730"/>
      <c r="HVJ60" s="730"/>
      <c r="HVK60" s="730"/>
      <c r="HVL60" s="730"/>
      <c r="HVM60" s="730"/>
      <c r="HVN60" s="730"/>
      <c r="HVO60" s="730"/>
      <c r="HVP60" s="730"/>
      <c r="HVQ60" s="730"/>
      <c r="HVR60" s="730"/>
      <c r="HVS60" s="730"/>
      <c r="HVT60" s="730"/>
      <c r="HVU60" s="730"/>
      <c r="HVV60" s="730"/>
      <c r="HVW60" s="730"/>
      <c r="HVX60" s="730"/>
      <c r="HVY60" s="730"/>
      <c r="HVZ60" s="730"/>
      <c r="HWA60" s="730"/>
      <c r="HWB60" s="730"/>
      <c r="HWC60" s="730"/>
      <c r="HWD60" s="730"/>
      <c r="HWE60" s="730"/>
      <c r="HWF60" s="730"/>
      <c r="HWG60" s="730"/>
      <c r="HWH60" s="730"/>
      <c r="HWI60" s="730"/>
      <c r="HWJ60" s="730"/>
      <c r="HWK60" s="730"/>
      <c r="HWL60" s="730"/>
      <c r="HWM60" s="730"/>
      <c r="HWN60" s="730"/>
      <c r="HWO60" s="730"/>
      <c r="HWP60" s="730"/>
      <c r="HWQ60" s="730"/>
      <c r="HWR60" s="730"/>
      <c r="HWS60" s="730"/>
      <c r="HWT60" s="730"/>
      <c r="HWU60" s="730"/>
      <c r="HWV60" s="730"/>
      <c r="HWW60" s="730"/>
      <c r="HWX60" s="730"/>
      <c r="HWY60" s="730"/>
      <c r="HWZ60" s="730"/>
      <c r="HXA60" s="730"/>
      <c r="HXB60" s="730"/>
      <c r="HXC60" s="730"/>
      <c r="HXD60" s="730"/>
      <c r="HXE60" s="730"/>
      <c r="HXF60" s="730"/>
      <c r="HXG60" s="730"/>
      <c r="HXH60" s="730"/>
      <c r="HXI60" s="730"/>
      <c r="HXJ60" s="730"/>
      <c r="HXK60" s="730"/>
      <c r="HXL60" s="730"/>
      <c r="HXM60" s="730"/>
      <c r="HXN60" s="730"/>
      <c r="HXO60" s="730"/>
      <c r="HXP60" s="730"/>
      <c r="HXQ60" s="730"/>
      <c r="HXR60" s="730"/>
      <c r="HXS60" s="730"/>
      <c r="HXT60" s="730"/>
      <c r="HXU60" s="730"/>
      <c r="HXV60" s="730"/>
      <c r="HXW60" s="730"/>
      <c r="HXX60" s="730"/>
      <c r="HXY60" s="730"/>
      <c r="HXZ60" s="730"/>
      <c r="HYA60" s="730"/>
      <c r="HYB60" s="730"/>
      <c r="HYC60" s="730"/>
      <c r="HYD60" s="730"/>
      <c r="HYE60" s="730"/>
      <c r="HYF60" s="730"/>
      <c r="HYG60" s="730"/>
      <c r="HYH60" s="730"/>
      <c r="HYI60" s="730"/>
      <c r="HYJ60" s="730"/>
      <c r="HYK60" s="730"/>
      <c r="HYL60" s="730"/>
      <c r="HYM60" s="730"/>
      <c r="HYN60" s="730"/>
      <c r="HYO60" s="730"/>
      <c r="HYP60" s="730"/>
      <c r="HYQ60" s="730"/>
      <c r="HYR60" s="730"/>
      <c r="HYS60" s="730"/>
      <c r="HYT60" s="730"/>
      <c r="HYU60" s="730"/>
      <c r="HYV60" s="730"/>
      <c r="HYW60" s="730"/>
      <c r="HYX60" s="730"/>
      <c r="HYY60" s="730"/>
      <c r="HYZ60" s="730"/>
      <c r="HZA60" s="730"/>
      <c r="HZB60" s="730"/>
      <c r="HZC60" s="730"/>
      <c r="HZD60" s="730"/>
      <c r="HZE60" s="730"/>
      <c r="HZF60" s="730"/>
      <c r="HZG60" s="730"/>
      <c r="HZH60" s="730"/>
      <c r="HZI60" s="730"/>
      <c r="HZJ60" s="730"/>
      <c r="HZK60" s="730"/>
      <c r="HZL60" s="730"/>
      <c r="HZM60" s="730"/>
      <c r="HZN60" s="730"/>
      <c r="HZO60" s="730"/>
      <c r="HZP60" s="730"/>
      <c r="HZQ60" s="730"/>
      <c r="HZR60" s="730"/>
      <c r="HZS60" s="730"/>
      <c r="HZT60" s="730"/>
      <c r="HZU60" s="730"/>
      <c r="HZV60" s="730"/>
      <c r="HZW60" s="730"/>
      <c r="HZX60" s="730"/>
      <c r="HZY60" s="730"/>
      <c r="HZZ60" s="730"/>
      <c r="IAA60" s="730"/>
      <c r="IAB60" s="730"/>
      <c r="IAC60" s="730"/>
      <c r="IAD60" s="730"/>
      <c r="IAE60" s="730"/>
      <c r="IAF60" s="730"/>
      <c r="IAG60" s="730"/>
      <c r="IAH60" s="730"/>
      <c r="IAI60" s="730"/>
      <c r="IAJ60" s="730"/>
      <c r="IAK60" s="730"/>
      <c r="IAL60" s="730"/>
      <c r="IAM60" s="730"/>
      <c r="IAN60" s="730"/>
      <c r="IAO60" s="730"/>
      <c r="IAP60" s="730"/>
      <c r="IAQ60" s="730"/>
      <c r="IAR60" s="730"/>
      <c r="IAS60" s="730"/>
      <c r="IAT60" s="730"/>
      <c r="IAU60" s="730"/>
      <c r="IAV60" s="730"/>
      <c r="IAW60" s="730"/>
      <c r="IAX60" s="730"/>
      <c r="IAY60" s="730"/>
      <c r="IAZ60" s="730"/>
      <c r="IBA60" s="730"/>
      <c r="IBB60" s="730"/>
      <c r="IBC60" s="730"/>
      <c r="IBD60" s="730"/>
      <c r="IBE60" s="730"/>
      <c r="IBF60" s="730"/>
      <c r="IBG60" s="730"/>
      <c r="IBH60" s="730"/>
      <c r="IBI60" s="730"/>
      <c r="IBJ60" s="730"/>
      <c r="IBK60" s="730"/>
      <c r="IBL60" s="730"/>
      <c r="IBM60" s="730"/>
      <c r="IBN60" s="730"/>
      <c r="IBO60" s="730"/>
      <c r="IBP60" s="730"/>
      <c r="IBQ60" s="730"/>
      <c r="IBR60" s="730"/>
      <c r="IBS60" s="730"/>
      <c r="IBT60" s="730"/>
      <c r="IBU60" s="730"/>
      <c r="IBV60" s="730"/>
      <c r="IBW60" s="730"/>
      <c r="IBX60" s="730"/>
      <c r="IBY60" s="730"/>
      <c r="IBZ60" s="730"/>
      <c r="ICA60" s="730"/>
      <c r="ICB60" s="730"/>
      <c r="ICC60" s="730"/>
      <c r="ICD60" s="730"/>
      <c r="ICE60" s="730"/>
      <c r="ICF60" s="730"/>
      <c r="ICG60" s="730"/>
      <c r="ICH60" s="730"/>
      <c r="ICI60" s="730"/>
      <c r="ICJ60" s="730"/>
      <c r="ICK60" s="730"/>
      <c r="ICL60" s="730"/>
      <c r="ICM60" s="730"/>
      <c r="ICN60" s="730"/>
      <c r="ICO60" s="730"/>
      <c r="ICP60" s="730"/>
      <c r="ICQ60" s="730"/>
      <c r="ICR60" s="730"/>
      <c r="ICS60" s="730"/>
      <c r="ICT60" s="730"/>
      <c r="ICU60" s="730"/>
      <c r="ICV60" s="730"/>
      <c r="ICW60" s="730"/>
      <c r="ICX60" s="730"/>
      <c r="ICY60" s="730"/>
      <c r="ICZ60" s="730"/>
      <c r="IDA60" s="730"/>
      <c r="IDB60" s="730"/>
      <c r="IDC60" s="730"/>
      <c r="IDD60" s="730"/>
      <c r="IDE60" s="730"/>
      <c r="IDF60" s="730"/>
      <c r="IDG60" s="730"/>
      <c r="IDH60" s="730"/>
      <c r="IDI60" s="730"/>
      <c r="IDJ60" s="730"/>
      <c r="IDK60" s="730"/>
      <c r="IDL60" s="730"/>
      <c r="IDM60" s="730"/>
      <c r="IDN60" s="730"/>
      <c r="IDO60" s="730"/>
      <c r="IDP60" s="730"/>
      <c r="IDQ60" s="730"/>
      <c r="IDR60" s="730"/>
      <c r="IDS60" s="730"/>
      <c r="IDT60" s="730"/>
      <c r="IDU60" s="730"/>
      <c r="IDV60" s="730"/>
      <c r="IDW60" s="730"/>
      <c r="IDX60" s="730"/>
      <c r="IDY60" s="730"/>
      <c r="IDZ60" s="730"/>
      <c r="IEA60" s="730"/>
      <c r="IEB60" s="730"/>
      <c r="IEC60" s="730"/>
      <c r="IED60" s="730"/>
      <c r="IEE60" s="730"/>
      <c r="IEF60" s="730"/>
      <c r="IEG60" s="730"/>
      <c r="IEH60" s="730"/>
      <c r="IEI60" s="730"/>
      <c r="IEJ60" s="730"/>
      <c r="IEK60" s="730"/>
      <c r="IEL60" s="730"/>
      <c r="IEM60" s="730"/>
      <c r="IEN60" s="730"/>
      <c r="IEO60" s="730"/>
      <c r="IEP60" s="730"/>
      <c r="IEQ60" s="730"/>
      <c r="IER60" s="730"/>
      <c r="IES60" s="730"/>
      <c r="IET60" s="730"/>
      <c r="IEU60" s="730"/>
      <c r="IEV60" s="730"/>
      <c r="IEW60" s="730"/>
      <c r="IEX60" s="730"/>
      <c r="IEY60" s="730"/>
      <c r="IEZ60" s="730"/>
      <c r="IFA60" s="730"/>
      <c r="IFB60" s="730"/>
      <c r="IFC60" s="730"/>
      <c r="IFD60" s="730"/>
      <c r="IFE60" s="730"/>
      <c r="IFF60" s="730"/>
      <c r="IFG60" s="730"/>
      <c r="IFH60" s="730"/>
      <c r="IFI60" s="730"/>
      <c r="IFJ60" s="730"/>
      <c r="IFK60" s="730"/>
      <c r="IFL60" s="730"/>
      <c r="IFM60" s="730"/>
      <c r="IFN60" s="730"/>
      <c r="IFO60" s="730"/>
      <c r="IFP60" s="730"/>
      <c r="IFQ60" s="730"/>
      <c r="IFR60" s="730"/>
      <c r="IFS60" s="730"/>
      <c r="IFT60" s="730"/>
      <c r="IFU60" s="730"/>
      <c r="IFV60" s="730"/>
      <c r="IFW60" s="730"/>
      <c r="IFX60" s="730"/>
      <c r="IFY60" s="730"/>
      <c r="IFZ60" s="730"/>
      <c r="IGA60" s="730"/>
      <c r="IGB60" s="730"/>
      <c r="IGC60" s="730"/>
      <c r="IGD60" s="730"/>
      <c r="IGE60" s="730"/>
      <c r="IGF60" s="730"/>
      <c r="IGG60" s="730"/>
      <c r="IGH60" s="730"/>
      <c r="IGI60" s="730"/>
      <c r="IGJ60" s="730"/>
      <c r="IGK60" s="730"/>
      <c r="IGL60" s="730"/>
      <c r="IGM60" s="730"/>
      <c r="IGN60" s="730"/>
      <c r="IGO60" s="730"/>
      <c r="IGP60" s="730"/>
      <c r="IGQ60" s="730"/>
      <c r="IGR60" s="730"/>
      <c r="IGS60" s="730"/>
      <c r="IGT60" s="730"/>
      <c r="IGU60" s="730"/>
      <c r="IGV60" s="730"/>
      <c r="IGW60" s="730"/>
      <c r="IGX60" s="730"/>
      <c r="IGY60" s="730"/>
      <c r="IGZ60" s="730"/>
      <c r="IHA60" s="730"/>
      <c r="IHB60" s="730"/>
      <c r="IHC60" s="730"/>
      <c r="IHD60" s="730"/>
      <c r="IHE60" s="730"/>
      <c r="IHF60" s="730"/>
      <c r="IHG60" s="730"/>
      <c r="IHH60" s="730"/>
      <c r="IHI60" s="730"/>
      <c r="IHJ60" s="730"/>
      <c r="IHK60" s="730"/>
      <c r="IHL60" s="730"/>
      <c r="IHM60" s="730"/>
      <c r="IHN60" s="730"/>
      <c r="IHO60" s="730"/>
      <c r="IHP60" s="730"/>
      <c r="IHQ60" s="730"/>
      <c r="IHR60" s="730"/>
      <c r="IHS60" s="730"/>
      <c r="IHT60" s="730"/>
      <c r="IHU60" s="730"/>
      <c r="IHV60" s="730"/>
      <c r="IHW60" s="730"/>
      <c r="IHX60" s="730"/>
      <c r="IHY60" s="730"/>
      <c r="IHZ60" s="730"/>
      <c r="IIA60" s="730"/>
      <c r="IIB60" s="730"/>
      <c r="IIC60" s="730"/>
      <c r="IID60" s="730"/>
      <c r="IIE60" s="730"/>
      <c r="IIF60" s="730"/>
      <c r="IIG60" s="730"/>
      <c r="IIH60" s="730"/>
      <c r="III60" s="730"/>
      <c r="IIJ60" s="730"/>
      <c r="IIK60" s="730"/>
      <c r="IIL60" s="730"/>
      <c r="IIM60" s="730"/>
      <c r="IIN60" s="730"/>
      <c r="IIO60" s="730"/>
      <c r="IIP60" s="730"/>
      <c r="IIQ60" s="730"/>
      <c r="IIR60" s="730"/>
      <c r="IIS60" s="730"/>
      <c r="IIT60" s="730"/>
      <c r="IIU60" s="730"/>
      <c r="IIV60" s="730"/>
      <c r="IIW60" s="730"/>
      <c r="IIX60" s="730"/>
      <c r="IIY60" s="730"/>
      <c r="IIZ60" s="730"/>
      <c r="IJA60" s="730"/>
      <c r="IJB60" s="730"/>
      <c r="IJC60" s="730"/>
      <c r="IJD60" s="730"/>
      <c r="IJE60" s="730"/>
      <c r="IJF60" s="730"/>
      <c r="IJG60" s="730"/>
      <c r="IJH60" s="730"/>
      <c r="IJI60" s="730"/>
      <c r="IJJ60" s="730"/>
      <c r="IJK60" s="730"/>
      <c r="IJL60" s="730"/>
      <c r="IJM60" s="730"/>
      <c r="IJN60" s="730"/>
      <c r="IJO60" s="730"/>
      <c r="IJP60" s="730"/>
      <c r="IJQ60" s="730"/>
      <c r="IJR60" s="730"/>
      <c r="IJS60" s="730"/>
      <c r="IJT60" s="730"/>
      <c r="IJU60" s="730"/>
      <c r="IJV60" s="730"/>
      <c r="IJW60" s="730"/>
      <c r="IJX60" s="730"/>
      <c r="IJY60" s="730"/>
      <c r="IJZ60" s="730"/>
      <c r="IKA60" s="730"/>
      <c r="IKB60" s="730"/>
      <c r="IKC60" s="730"/>
      <c r="IKD60" s="730"/>
      <c r="IKE60" s="730"/>
      <c r="IKF60" s="730"/>
      <c r="IKG60" s="730"/>
      <c r="IKH60" s="730"/>
      <c r="IKI60" s="730"/>
      <c r="IKJ60" s="730"/>
      <c r="IKK60" s="730"/>
      <c r="IKL60" s="730"/>
      <c r="IKM60" s="730"/>
      <c r="IKN60" s="730"/>
      <c r="IKO60" s="730"/>
      <c r="IKP60" s="730"/>
      <c r="IKQ60" s="730"/>
      <c r="IKR60" s="730"/>
      <c r="IKS60" s="730"/>
      <c r="IKT60" s="730"/>
      <c r="IKU60" s="730"/>
      <c r="IKV60" s="730"/>
      <c r="IKW60" s="730"/>
      <c r="IKX60" s="730"/>
      <c r="IKY60" s="730"/>
      <c r="IKZ60" s="730"/>
      <c r="ILA60" s="730"/>
      <c r="ILB60" s="730"/>
      <c r="ILC60" s="730"/>
      <c r="ILD60" s="730"/>
      <c r="ILE60" s="730"/>
      <c r="ILF60" s="730"/>
      <c r="ILG60" s="730"/>
      <c r="ILH60" s="730"/>
      <c r="ILI60" s="730"/>
      <c r="ILJ60" s="730"/>
      <c r="ILK60" s="730"/>
      <c r="ILL60" s="730"/>
      <c r="ILM60" s="730"/>
      <c r="ILN60" s="730"/>
      <c r="ILO60" s="730"/>
      <c r="ILP60" s="730"/>
      <c r="ILQ60" s="730"/>
      <c r="ILR60" s="730"/>
      <c r="ILS60" s="730"/>
      <c r="ILT60" s="730"/>
      <c r="ILU60" s="730"/>
      <c r="ILV60" s="730"/>
      <c r="ILW60" s="730"/>
      <c r="ILX60" s="730"/>
      <c r="ILY60" s="730"/>
      <c r="ILZ60" s="730"/>
      <c r="IMA60" s="730"/>
      <c r="IMB60" s="730"/>
      <c r="IMC60" s="730"/>
      <c r="IMD60" s="730"/>
      <c r="IME60" s="730"/>
      <c r="IMF60" s="730"/>
      <c r="IMG60" s="730"/>
      <c r="IMH60" s="730"/>
      <c r="IMI60" s="730"/>
      <c r="IMJ60" s="730"/>
      <c r="IMK60" s="730"/>
      <c r="IML60" s="730"/>
      <c r="IMM60" s="730"/>
      <c r="IMN60" s="730"/>
      <c r="IMO60" s="730"/>
      <c r="IMP60" s="730"/>
      <c r="IMQ60" s="730"/>
      <c r="IMR60" s="730"/>
      <c r="IMS60" s="730"/>
      <c r="IMT60" s="730"/>
      <c r="IMU60" s="730"/>
      <c r="IMV60" s="730"/>
      <c r="IMW60" s="730"/>
      <c r="IMX60" s="730"/>
      <c r="IMY60" s="730"/>
      <c r="IMZ60" s="730"/>
      <c r="INA60" s="730"/>
      <c r="INB60" s="730"/>
      <c r="INC60" s="730"/>
      <c r="IND60" s="730"/>
      <c r="INE60" s="730"/>
      <c r="INF60" s="730"/>
      <c r="ING60" s="730"/>
      <c r="INH60" s="730"/>
      <c r="INI60" s="730"/>
      <c r="INJ60" s="730"/>
      <c r="INK60" s="730"/>
      <c r="INL60" s="730"/>
      <c r="INM60" s="730"/>
      <c r="INN60" s="730"/>
      <c r="INO60" s="730"/>
      <c r="INP60" s="730"/>
      <c r="INQ60" s="730"/>
      <c r="INR60" s="730"/>
      <c r="INS60" s="730"/>
      <c r="INT60" s="730"/>
      <c r="INU60" s="730"/>
      <c r="INV60" s="730"/>
      <c r="INW60" s="730"/>
      <c r="INX60" s="730"/>
      <c r="INY60" s="730"/>
      <c r="INZ60" s="730"/>
      <c r="IOA60" s="730"/>
      <c r="IOB60" s="730"/>
      <c r="IOC60" s="730"/>
      <c r="IOD60" s="730"/>
      <c r="IOE60" s="730"/>
      <c r="IOF60" s="730"/>
      <c r="IOG60" s="730"/>
      <c r="IOH60" s="730"/>
      <c r="IOI60" s="730"/>
      <c r="IOJ60" s="730"/>
      <c r="IOK60" s="730"/>
      <c r="IOL60" s="730"/>
      <c r="IOM60" s="730"/>
      <c r="ION60" s="730"/>
      <c r="IOO60" s="730"/>
      <c r="IOP60" s="730"/>
      <c r="IOQ60" s="730"/>
      <c r="IOR60" s="730"/>
      <c r="IOS60" s="730"/>
      <c r="IOT60" s="730"/>
      <c r="IOU60" s="730"/>
      <c r="IOV60" s="730"/>
      <c r="IOW60" s="730"/>
      <c r="IOX60" s="730"/>
      <c r="IOY60" s="730"/>
      <c r="IOZ60" s="730"/>
      <c r="IPA60" s="730"/>
      <c r="IPB60" s="730"/>
      <c r="IPC60" s="730"/>
      <c r="IPD60" s="730"/>
      <c r="IPE60" s="730"/>
      <c r="IPF60" s="730"/>
      <c r="IPG60" s="730"/>
      <c r="IPH60" s="730"/>
      <c r="IPI60" s="730"/>
      <c r="IPJ60" s="730"/>
      <c r="IPK60" s="730"/>
      <c r="IPL60" s="730"/>
      <c r="IPM60" s="730"/>
      <c r="IPN60" s="730"/>
      <c r="IPO60" s="730"/>
      <c r="IPP60" s="730"/>
      <c r="IPQ60" s="730"/>
      <c r="IPR60" s="730"/>
      <c r="IPS60" s="730"/>
      <c r="IPT60" s="730"/>
      <c r="IPU60" s="730"/>
      <c r="IPV60" s="730"/>
      <c r="IPW60" s="730"/>
      <c r="IPX60" s="730"/>
      <c r="IPY60" s="730"/>
      <c r="IPZ60" s="730"/>
      <c r="IQA60" s="730"/>
      <c r="IQB60" s="730"/>
      <c r="IQC60" s="730"/>
      <c r="IQD60" s="730"/>
      <c r="IQE60" s="730"/>
      <c r="IQF60" s="730"/>
      <c r="IQG60" s="730"/>
      <c r="IQH60" s="730"/>
      <c r="IQI60" s="730"/>
      <c r="IQJ60" s="730"/>
      <c r="IQK60" s="730"/>
      <c r="IQL60" s="730"/>
      <c r="IQM60" s="730"/>
      <c r="IQN60" s="730"/>
      <c r="IQO60" s="730"/>
      <c r="IQP60" s="730"/>
      <c r="IQQ60" s="730"/>
      <c r="IQR60" s="730"/>
      <c r="IQS60" s="730"/>
      <c r="IQT60" s="730"/>
      <c r="IQU60" s="730"/>
      <c r="IQV60" s="730"/>
      <c r="IQW60" s="730"/>
      <c r="IQX60" s="730"/>
      <c r="IQY60" s="730"/>
      <c r="IQZ60" s="730"/>
      <c r="IRA60" s="730"/>
      <c r="IRB60" s="730"/>
      <c r="IRC60" s="730"/>
      <c r="IRD60" s="730"/>
      <c r="IRE60" s="730"/>
      <c r="IRF60" s="730"/>
      <c r="IRG60" s="730"/>
      <c r="IRH60" s="730"/>
      <c r="IRI60" s="730"/>
      <c r="IRJ60" s="730"/>
      <c r="IRK60" s="730"/>
      <c r="IRL60" s="730"/>
      <c r="IRM60" s="730"/>
      <c r="IRN60" s="730"/>
      <c r="IRO60" s="730"/>
      <c r="IRP60" s="730"/>
      <c r="IRQ60" s="730"/>
      <c r="IRR60" s="730"/>
      <c r="IRS60" s="730"/>
      <c r="IRT60" s="730"/>
      <c r="IRU60" s="730"/>
      <c r="IRV60" s="730"/>
      <c r="IRW60" s="730"/>
      <c r="IRX60" s="730"/>
      <c r="IRY60" s="730"/>
      <c r="IRZ60" s="730"/>
      <c r="ISA60" s="730"/>
      <c r="ISB60" s="730"/>
      <c r="ISC60" s="730"/>
      <c r="ISD60" s="730"/>
      <c r="ISE60" s="730"/>
      <c r="ISF60" s="730"/>
      <c r="ISG60" s="730"/>
      <c r="ISH60" s="730"/>
      <c r="ISI60" s="730"/>
      <c r="ISJ60" s="730"/>
      <c r="ISK60" s="730"/>
      <c r="ISL60" s="730"/>
      <c r="ISM60" s="730"/>
      <c r="ISN60" s="730"/>
      <c r="ISO60" s="730"/>
      <c r="ISP60" s="730"/>
      <c r="ISQ60" s="730"/>
      <c r="ISR60" s="730"/>
      <c r="ISS60" s="730"/>
      <c r="IST60" s="730"/>
      <c r="ISU60" s="730"/>
      <c r="ISV60" s="730"/>
      <c r="ISW60" s="730"/>
      <c r="ISX60" s="730"/>
      <c r="ISY60" s="730"/>
      <c r="ISZ60" s="730"/>
      <c r="ITA60" s="730"/>
      <c r="ITB60" s="730"/>
      <c r="ITC60" s="730"/>
      <c r="ITD60" s="730"/>
      <c r="ITE60" s="730"/>
      <c r="ITF60" s="730"/>
      <c r="ITG60" s="730"/>
      <c r="ITH60" s="730"/>
      <c r="ITI60" s="730"/>
      <c r="ITJ60" s="730"/>
      <c r="ITK60" s="730"/>
      <c r="ITL60" s="730"/>
      <c r="ITM60" s="730"/>
      <c r="ITN60" s="730"/>
      <c r="ITO60" s="730"/>
      <c r="ITP60" s="730"/>
      <c r="ITQ60" s="730"/>
      <c r="ITR60" s="730"/>
      <c r="ITS60" s="730"/>
      <c r="ITT60" s="730"/>
      <c r="ITU60" s="730"/>
      <c r="ITV60" s="730"/>
      <c r="ITW60" s="730"/>
      <c r="ITX60" s="730"/>
      <c r="ITY60" s="730"/>
      <c r="ITZ60" s="730"/>
      <c r="IUA60" s="730"/>
      <c r="IUB60" s="730"/>
      <c r="IUC60" s="730"/>
      <c r="IUD60" s="730"/>
      <c r="IUE60" s="730"/>
      <c r="IUF60" s="730"/>
      <c r="IUG60" s="730"/>
      <c r="IUH60" s="730"/>
      <c r="IUI60" s="730"/>
      <c r="IUJ60" s="730"/>
      <c r="IUK60" s="730"/>
      <c r="IUL60" s="730"/>
      <c r="IUM60" s="730"/>
      <c r="IUN60" s="730"/>
      <c r="IUO60" s="730"/>
      <c r="IUP60" s="730"/>
      <c r="IUQ60" s="730"/>
      <c r="IUR60" s="730"/>
      <c r="IUS60" s="730"/>
      <c r="IUT60" s="730"/>
      <c r="IUU60" s="730"/>
      <c r="IUV60" s="730"/>
      <c r="IUW60" s="730"/>
      <c r="IUX60" s="730"/>
      <c r="IUY60" s="730"/>
      <c r="IUZ60" s="730"/>
      <c r="IVA60" s="730"/>
      <c r="IVB60" s="730"/>
      <c r="IVC60" s="730"/>
      <c r="IVD60" s="730"/>
      <c r="IVE60" s="730"/>
      <c r="IVF60" s="730"/>
      <c r="IVG60" s="730"/>
      <c r="IVH60" s="730"/>
      <c r="IVI60" s="730"/>
      <c r="IVJ60" s="730"/>
      <c r="IVK60" s="730"/>
      <c r="IVL60" s="730"/>
      <c r="IVM60" s="730"/>
      <c r="IVN60" s="730"/>
      <c r="IVO60" s="730"/>
      <c r="IVP60" s="730"/>
      <c r="IVQ60" s="730"/>
      <c r="IVR60" s="730"/>
      <c r="IVS60" s="730"/>
      <c r="IVT60" s="730"/>
      <c r="IVU60" s="730"/>
      <c r="IVV60" s="730"/>
      <c r="IVW60" s="730"/>
      <c r="IVX60" s="730"/>
      <c r="IVY60" s="730"/>
      <c r="IVZ60" s="730"/>
      <c r="IWA60" s="730"/>
      <c r="IWB60" s="730"/>
      <c r="IWC60" s="730"/>
      <c r="IWD60" s="730"/>
      <c r="IWE60" s="730"/>
      <c r="IWF60" s="730"/>
      <c r="IWG60" s="730"/>
      <c r="IWH60" s="730"/>
      <c r="IWI60" s="730"/>
      <c r="IWJ60" s="730"/>
      <c r="IWK60" s="730"/>
      <c r="IWL60" s="730"/>
      <c r="IWM60" s="730"/>
      <c r="IWN60" s="730"/>
      <c r="IWO60" s="730"/>
      <c r="IWP60" s="730"/>
      <c r="IWQ60" s="730"/>
      <c r="IWR60" s="730"/>
      <c r="IWS60" s="730"/>
      <c r="IWT60" s="730"/>
      <c r="IWU60" s="730"/>
      <c r="IWV60" s="730"/>
      <c r="IWW60" s="730"/>
      <c r="IWX60" s="730"/>
      <c r="IWY60" s="730"/>
      <c r="IWZ60" s="730"/>
      <c r="IXA60" s="730"/>
      <c r="IXB60" s="730"/>
      <c r="IXC60" s="730"/>
      <c r="IXD60" s="730"/>
      <c r="IXE60" s="730"/>
      <c r="IXF60" s="730"/>
      <c r="IXG60" s="730"/>
      <c r="IXH60" s="730"/>
      <c r="IXI60" s="730"/>
      <c r="IXJ60" s="730"/>
      <c r="IXK60" s="730"/>
      <c r="IXL60" s="730"/>
      <c r="IXM60" s="730"/>
      <c r="IXN60" s="730"/>
      <c r="IXO60" s="730"/>
      <c r="IXP60" s="730"/>
      <c r="IXQ60" s="730"/>
      <c r="IXR60" s="730"/>
      <c r="IXS60" s="730"/>
      <c r="IXT60" s="730"/>
      <c r="IXU60" s="730"/>
      <c r="IXV60" s="730"/>
      <c r="IXW60" s="730"/>
      <c r="IXX60" s="730"/>
      <c r="IXY60" s="730"/>
      <c r="IXZ60" s="730"/>
      <c r="IYA60" s="730"/>
      <c r="IYB60" s="730"/>
      <c r="IYC60" s="730"/>
      <c r="IYD60" s="730"/>
      <c r="IYE60" s="730"/>
      <c r="IYF60" s="730"/>
      <c r="IYG60" s="730"/>
      <c r="IYH60" s="730"/>
      <c r="IYI60" s="730"/>
      <c r="IYJ60" s="730"/>
      <c r="IYK60" s="730"/>
      <c r="IYL60" s="730"/>
      <c r="IYM60" s="730"/>
      <c r="IYN60" s="730"/>
      <c r="IYO60" s="730"/>
      <c r="IYP60" s="730"/>
      <c r="IYQ60" s="730"/>
      <c r="IYR60" s="730"/>
      <c r="IYS60" s="730"/>
      <c r="IYT60" s="730"/>
      <c r="IYU60" s="730"/>
      <c r="IYV60" s="730"/>
      <c r="IYW60" s="730"/>
      <c r="IYX60" s="730"/>
      <c r="IYY60" s="730"/>
      <c r="IYZ60" s="730"/>
      <c r="IZA60" s="730"/>
      <c r="IZB60" s="730"/>
      <c r="IZC60" s="730"/>
      <c r="IZD60" s="730"/>
      <c r="IZE60" s="730"/>
      <c r="IZF60" s="730"/>
      <c r="IZG60" s="730"/>
      <c r="IZH60" s="730"/>
      <c r="IZI60" s="730"/>
      <c r="IZJ60" s="730"/>
      <c r="IZK60" s="730"/>
      <c r="IZL60" s="730"/>
      <c r="IZM60" s="730"/>
      <c r="IZN60" s="730"/>
      <c r="IZO60" s="730"/>
      <c r="IZP60" s="730"/>
      <c r="IZQ60" s="730"/>
      <c r="IZR60" s="730"/>
      <c r="IZS60" s="730"/>
      <c r="IZT60" s="730"/>
      <c r="IZU60" s="730"/>
      <c r="IZV60" s="730"/>
      <c r="IZW60" s="730"/>
      <c r="IZX60" s="730"/>
      <c r="IZY60" s="730"/>
      <c r="IZZ60" s="730"/>
      <c r="JAA60" s="730"/>
      <c r="JAB60" s="730"/>
      <c r="JAC60" s="730"/>
      <c r="JAD60" s="730"/>
      <c r="JAE60" s="730"/>
      <c r="JAF60" s="730"/>
      <c r="JAG60" s="730"/>
      <c r="JAH60" s="730"/>
      <c r="JAI60" s="730"/>
      <c r="JAJ60" s="730"/>
      <c r="JAK60" s="730"/>
      <c r="JAL60" s="730"/>
      <c r="JAM60" s="730"/>
      <c r="JAN60" s="730"/>
      <c r="JAO60" s="730"/>
      <c r="JAP60" s="730"/>
      <c r="JAQ60" s="730"/>
      <c r="JAR60" s="730"/>
      <c r="JAS60" s="730"/>
      <c r="JAT60" s="730"/>
      <c r="JAU60" s="730"/>
      <c r="JAV60" s="730"/>
      <c r="JAW60" s="730"/>
      <c r="JAX60" s="730"/>
      <c r="JAY60" s="730"/>
      <c r="JAZ60" s="730"/>
      <c r="JBA60" s="730"/>
      <c r="JBB60" s="730"/>
      <c r="JBC60" s="730"/>
      <c r="JBD60" s="730"/>
      <c r="JBE60" s="730"/>
      <c r="JBF60" s="730"/>
      <c r="JBG60" s="730"/>
      <c r="JBH60" s="730"/>
      <c r="JBI60" s="730"/>
      <c r="JBJ60" s="730"/>
      <c r="JBK60" s="730"/>
      <c r="JBL60" s="730"/>
      <c r="JBM60" s="730"/>
      <c r="JBN60" s="730"/>
      <c r="JBO60" s="730"/>
      <c r="JBP60" s="730"/>
      <c r="JBQ60" s="730"/>
      <c r="JBR60" s="730"/>
      <c r="JBS60" s="730"/>
      <c r="JBT60" s="730"/>
      <c r="JBU60" s="730"/>
      <c r="JBV60" s="730"/>
      <c r="JBW60" s="730"/>
      <c r="JBX60" s="730"/>
      <c r="JBY60" s="730"/>
      <c r="JBZ60" s="730"/>
      <c r="JCA60" s="730"/>
      <c r="JCB60" s="730"/>
      <c r="JCC60" s="730"/>
      <c r="JCD60" s="730"/>
      <c r="JCE60" s="730"/>
      <c r="JCF60" s="730"/>
      <c r="JCG60" s="730"/>
      <c r="JCH60" s="730"/>
      <c r="JCI60" s="730"/>
      <c r="JCJ60" s="730"/>
      <c r="JCK60" s="730"/>
      <c r="JCL60" s="730"/>
      <c r="JCM60" s="730"/>
      <c r="JCN60" s="730"/>
      <c r="JCO60" s="730"/>
      <c r="JCP60" s="730"/>
      <c r="JCQ60" s="730"/>
      <c r="JCR60" s="730"/>
      <c r="JCS60" s="730"/>
      <c r="JCT60" s="730"/>
      <c r="JCU60" s="730"/>
      <c r="JCV60" s="730"/>
      <c r="JCW60" s="730"/>
      <c r="JCX60" s="730"/>
      <c r="JCY60" s="730"/>
      <c r="JCZ60" s="730"/>
      <c r="JDA60" s="730"/>
      <c r="JDB60" s="730"/>
      <c r="JDC60" s="730"/>
      <c r="JDD60" s="730"/>
      <c r="JDE60" s="730"/>
      <c r="JDF60" s="730"/>
      <c r="JDG60" s="730"/>
      <c r="JDH60" s="730"/>
      <c r="JDI60" s="730"/>
      <c r="JDJ60" s="730"/>
      <c r="JDK60" s="730"/>
      <c r="JDL60" s="730"/>
      <c r="JDM60" s="730"/>
      <c r="JDN60" s="730"/>
      <c r="JDO60" s="730"/>
      <c r="JDP60" s="730"/>
      <c r="JDQ60" s="730"/>
      <c r="JDR60" s="730"/>
      <c r="JDS60" s="730"/>
      <c r="JDT60" s="730"/>
      <c r="JDU60" s="730"/>
      <c r="JDV60" s="730"/>
      <c r="JDW60" s="730"/>
      <c r="JDX60" s="730"/>
      <c r="JDY60" s="730"/>
      <c r="JDZ60" s="730"/>
      <c r="JEA60" s="730"/>
      <c r="JEB60" s="730"/>
      <c r="JEC60" s="730"/>
      <c r="JED60" s="730"/>
      <c r="JEE60" s="730"/>
      <c r="JEF60" s="730"/>
      <c r="JEG60" s="730"/>
      <c r="JEH60" s="730"/>
      <c r="JEI60" s="730"/>
      <c r="JEJ60" s="730"/>
      <c r="JEK60" s="730"/>
      <c r="JEL60" s="730"/>
      <c r="JEM60" s="730"/>
      <c r="JEN60" s="730"/>
      <c r="JEO60" s="730"/>
      <c r="JEP60" s="730"/>
      <c r="JEQ60" s="730"/>
      <c r="JER60" s="730"/>
      <c r="JES60" s="730"/>
      <c r="JET60" s="730"/>
      <c r="JEU60" s="730"/>
      <c r="JEV60" s="730"/>
      <c r="JEW60" s="730"/>
      <c r="JEX60" s="730"/>
      <c r="JEY60" s="730"/>
      <c r="JEZ60" s="730"/>
      <c r="JFA60" s="730"/>
      <c r="JFB60" s="730"/>
      <c r="JFC60" s="730"/>
      <c r="JFD60" s="730"/>
      <c r="JFE60" s="730"/>
      <c r="JFF60" s="730"/>
      <c r="JFG60" s="730"/>
      <c r="JFH60" s="730"/>
      <c r="JFI60" s="730"/>
      <c r="JFJ60" s="730"/>
      <c r="JFK60" s="730"/>
      <c r="JFL60" s="730"/>
      <c r="JFM60" s="730"/>
      <c r="JFN60" s="730"/>
      <c r="JFO60" s="730"/>
      <c r="JFP60" s="730"/>
      <c r="JFQ60" s="730"/>
      <c r="JFR60" s="730"/>
      <c r="JFS60" s="730"/>
      <c r="JFT60" s="730"/>
      <c r="JFU60" s="730"/>
      <c r="JFV60" s="730"/>
      <c r="JFW60" s="730"/>
      <c r="JFX60" s="730"/>
      <c r="JFY60" s="730"/>
      <c r="JFZ60" s="730"/>
      <c r="JGA60" s="730"/>
      <c r="JGB60" s="730"/>
      <c r="JGC60" s="730"/>
      <c r="JGD60" s="730"/>
      <c r="JGE60" s="730"/>
      <c r="JGF60" s="730"/>
      <c r="JGG60" s="730"/>
      <c r="JGH60" s="730"/>
      <c r="JGI60" s="730"/>
      <c r="JGJ60" s="730"/>
      <c r="JGK60" s="730"/>
      <c r="JGL60" s="730"/>
      <c r="JGM60" s="730"/>
      <c r="JGN60" s="730"/>
      <c r="JGO60" s="730"/>
      <c r="JGP60" s="730"/>
      <c r="JGQ60" s="730"/>
      <c r="JGR60" s="730"/>
      <c r="JGS60" s="730"/>
      <c r="JGT60" s="730"/>
      <c r="JGU60" s="730"/>
      <c r="JGV60" s="730"/>
      <c r="JGW60" s="730"/>
      <c r="JGX60" s="730"/>
      <c r="JGY60" s="730"/>
      <c r="JGZ60" s="730"/>
      <c r="JHA60" s="730"/>
      <c r="JHB60" s="730"/>
      <c r="JHC60" s="730"/>
      <c r="JHD60" s="730"/>
      <c r="JHE60" s="730"/>
      <c r="JHF60" s="730"/>
      <c r="JHG60" s="730"/>
      <c r="JHH60" s="730"/>
      <c r="JHI60" s="730"/>
      <c r="JHJ60" s="730"/>
      <c r="JHK60" s="730"/>
      <c r="JHL60" s="730"/>
      <c r="JHM60" s="730"/>
      <c r="JHN60" s="730"/>
      <c r="JHO60" s="730"/>
      <c r="JHP60" s="730"/>
      <c r="JHQ60" s="730"/>
      <c r="JHR60" s="730"/>
      <c r="JHS60" s="730"/>
      <c r="JHT60" s="730"/>
      <c r="JHU60" s="730"/>
      <c r="JHV60" s="730"/>
      <c r="JHW60" s="730"/>
      <c r="JHX60" s="730"/>
      <c r="JHY60" s="730"/>
      <c r="JHZ60" s="730"/>
      <c r="JIA60" s="730"/>
      <c r="JIB60" s="730"/>
      <c r="JIC60" s="730"/>
      <c r="JID60" s="730"/>
      <c r="JIE60" s="730"/>
      <c r="JIF60" s="730"/>
      <c r="JIG60" s="730"/>
      <c r="JIH60" s="730"/>
      <c r="JII60" s="730"/>
      <c r="JIJ60" s="730"/>
      <c r="JIK60" s="730"/>
      <c r="JIL60" s="730"/>
      <c r="JIM60" s="730"/>
      <c r="JIN60" s="730"/>
      <c r="JIO60" s="730"/>
      <c r="JIP60" s="730"/>
      <c r="JIQ60" s="730"/>
      <c r="JIR60" s="730"/>
      <c r="JIS60" s="730"/>
      <c r="JIT60" s="730"/>
      <c r="JIU60" s="730"/>
      <c r="JIV60" s="730"/>
      <c r="JIW60" s="730"/>
      <c r="JIX60" s="730"/>
      <c r="JIY60" s="730"/>
      <c r="JIZ60" s="730"/>
      <c r="JJA60" s="730"/>
      <c r="JJB60" s="730"/>
      <c r="JJC60" s="730"/>
      <c r="JJD60" s="730"/>
      <c r="JJE60" s="730"/>
      <c r="JJF60" s="730"/>
      <c r="JJG60" s="730"/>
      <c r="JJH60" s="730"/>
      <c r="JJI60" s="730"/>
      <c r="JJJ60" s="730"/>
      <c r="JJK60" s="730"/>
      <c r="JJL60" s="730"/>
      <c r="JJM60" s="730"/>
      <c r="JJN60" s="730"/>
      <c r="JJO60" s="730"/>
      <c r="JJP60" s="730"/>
      <c r="JJQ60" s="730"/>
      <c r="JJR60" s="730"/>
      <c r="JJS60" s="730"/>
      <c r="JJT60" s="730"/>
      <c r="JJU60" s="730"/>
      <c r="JJV60" s="730"/>
      <c r="JJW60" s="730"/>
      <c r="JJX60" s="730"/>
      <c r="JJY60" s="730"/>
      <c r="JJZ60" s="730"/>
      <c r="JKA60" s="730"/>
      <c r="JKB60" s="730"/>
      <c r="JKC60" s="730"/>
      <c r="JKD60" s="730"/>
      <c r="JKE60" s="730"/>
      <c r="JKF60" s="730"/>
      <c r="JKG60" s="730"/>
      <c r="JKH60" s="730"/>
      <c r="JKI60" s="730"/>
      <c r="JKJ60" s="730"/>
      <c r="JKK60" s="730"/>
      <c r="JKL60" s="730"/>
      <c r="JKM60" s="730"/>
      <c r="JKN60" s="730"/>
      <c r="JKO60" s="730"/>
      <c r="JKP60" s="730"/>
      <c r="JKQ60" s="730"/>
      <c r="JKR60" s="730"/>
      <c r="JKS60" s="730"/>
      <c r="JKT60" s="730"/>
      <c r="JKU60" s="730"/>
      <c r="JKV60" s="730"/>
      <c r="JKW60" s="730"/>
      <c r="JKX60" s="730"/>
      <c r="JKY60" s="730"/>
      <c r="JKZ60" s="730"/>
      <c r="JLA60" s="730"/>
      <c r="JLB60" s="730"/>
      <c r="JLC60" s="730"/>
      <c r="JLD60" s="730"/>
      <c r="JLE60" s="730"/>
      <c r="JLF60" s="730"/>
      <c r="JLG60" s="730"/>
      <c r="JLH60" s="730"/>
      <c r="JLI60" s="730"/>
      <c r="JLJ60" s="730"/>
      <c r="JLK60" s="730"/>
      <c r="JLL60" s="730"/>
      <c r="JLM60" s="730"/>
      <c r="JLN60" s="730"/>
      <c r="JLO60" s="730"/>
      <c r="JLP60" s="730"/>
      <c r="JLQ60" s="730"/>
      <c r="JLR60" s="730"/>
      <c r="JLS60" s="730"/>
      <c r="JLT60" s="730"/>
      <c r="JLU60" s="730"/>
      <c r="JLV60" s="730"/>
      <c r="JLW60" s="730"/>
      <c r="JLX60" s="730"/>
      <c r="JLY60" s="730"/>
      <c r="JLZ60" s="730"/>
      <c r="JMA60" s="730"/>
      <c r="JMB60" s="730"/>
      <c r="JMC60" s="730"/>
      <c r="JMD60" s="730"/>
      <c r="JME60" s="730"/>
      <c r="JMF60" s="730"/>
      <c r="JMG60" s="730"/>
      <c r="JMH60" s="730"/>
      <c r="JMI60" s="730"/>
      <c r="JMJ60" s="730"/>
      <c r="JMK60" s="730"/>
      <c r="JML60" s="730"/>
      <c r="JMM60" s="730"/>
      <c r="JMN60" s="730"/>
      <c r="JMO60" s="730"/>
      <c r="JMP60" s="730"/>
      <c r="JMQ60" s="730"/>
      <c r="JMR60" s="730"/>
      <c r="JMS60" s="730"/>
      <c r="JMT60" s="730"/>
      <c r="JMU60" s="730"/>
      <c r="JMV60" s="730"/>
      <c r="JMW60" s="730"/>
      <c r="JMX60" s="730"/>
      <c r="JMY60" s="730"/>
      <c r="JMZ60" s="730"/>
      <c r="JNA60" s="730"/>
      <c r="JNB60" s="730"/>
      <c r="JNC60" s="730"/>
      <c r="JND60" s="730"/>
      <c r="JNE60" s="730"/>
      <c r="JNF60" s="730"/>
      <c r="JNG60" s="730"/>
      <c r="JNH60" s="730"/>
      <c r="JNI60" s="730"/>
      <c r="JNJ60" s="730"/>
      <c r="JNK60" s="730"/>
      <c r="JNL60" s="730"/>
      <c r="JNM60" s="730"/>
      <c r="JNN60" s="730"/>
      <c r="JNO60" s="730"/>
      <c r="JNP60" s="730"/>
      <c r="JNQ60" s="730"/>
      <c r="JNR60" s="730"/>
      <c r="JNS60" s="730"/>
      <c r="JNT60" s="730"/>
      <c r="JNU60" s="730"/>
      <c r="JNV60" s="730"/>
      <c r="JNW60" s="730"/>
      <c r="JNX60" s="730"/>
      <c r="JNY60" s="730"/>
      <c r="JNZ60" s="730"/>
      <c r="JOA60" s="730"/>
      <c r="JOB60" s="730"/>
      <c r="JOC60" s="730"/>
      <c r="JOD60" s="730"/>
      <c r="JOE60" s="730"/>
      <c r="JOF60" s="730"/>
      <c r="JOG60" s="730"/>
      <c r="JOH60" s="730"/>
      <c r="JOI60" s="730"/>
      <c r="JOJ60" s="730"/>
      <c r="JOK60" s="730"/>
      <c r="JOL60" s="730"/>
      <c r="JOM60" s="730"/>
      <c r="JON60" s="730"/>
      <c r="JOO60" s="730"/>
      <c r="JOP60" s="730"/>
      <c r="JOQ60" s="730"/>
      <c r="JOR60" s="730"/>
      <c r="JOS60" s="730"/>
      <c r="JOT60" s="730"/>
      <c r="JOU60" s="730"/>
      <c r="JOV60" s="730"/>
      <c r="JOW60" s="730"/>
      <c r="JOX60" s="730"/>
      <c r="JOY60" s="730"/>
      <c r="JOZ60" s="730"/>
      <c r="JPA60" s="730"/>
      <c r="JPB60" s="730"/>
      <c r="JPC60" s="730"/>
      <c r="JPD60" s="730"/>
      <c r="JPE60" s="730"/>
      <c r="JPF60" s="730"/>
      <c r="JPG60" s="730"/>
      <c r="JPH60" s="730"/>
      <c r="JPI60" s="730"/>
      <c r="JPJ60" s="730"/>
      <c r="JPK60" s="730"/>
      <c r="JPL60" s="730"/>
      <c r="JPM60" s="730"/>
      <c r="JPN60" s="730"/>
      <c r="JPO60" s="730"/>
      <c r="JPP60" s="730"/>
      <c r="JPQ60" s="730"/>
      <c r="JPR60" s="730"/>
      <c r="JPS60" s="730"/>
      <c r="JPT60" s="730"/>
      <c r="JPU60" s="730"/>
      <c r="JPV60" s="730"/>
      <c r="JPW60" s="730"/>
      <c r="JPX60" s="730"/>
      <c r="JPY60" s="730"/>
      <c r="JPZ60" s="730"/>
      <c r="JQA60" s="730"/>
      <c r="JQB60" s="730"/>
      <c r="JQC60" s="730"/>
      <c r="JQD60" s="730"/>
      <c r="JQE60" s="730"/>
      <c r="JQF60" s="730"/>
      <c r="JQG60" s="730"/>
      <c r="JQH60" s="730"/>
      <c r="JQI60" s="730"/>
      <c r="JQJ60" s="730"/>
      <c r="JQK60" s="730"/>
      <c r="JQL60" s="730"/>
      <c r="JQM60" s="730"/>
      <c r="JQN60" s="730"/>
      <c r="JQO60" s="730"/>
      <c r="JQP60" s="730"/>
      <c r="JQQ60" s="730"/>
      <c r="JQR60" s="730"/>
      <c r="JQS60" s="730"/>
      <c r="JQT60" s="730"/>
      <c r="JQU60" s="730"/>
      <c r="JQV60" s="730"/>
      <c r="JQW60" s="730"/>
      <c r="JQX60" s="730"/>
      <c r="JQY60" s="730"/>
      <c r="JQZ60" s="730"/>
      <c r="JRA60" s="730"/>
      <c r="JRB60" s="730"/>
      <c r="JRC60" s="730"/>
      <c r="JRD60" s="730"/>
      <c r="JRE60" s="730"/>
      <c r="JRF60" s="730"/>
      <c r="JRG60" s="730"/>
      <c r="JRH60" s="730"/>
      <c r="JRI60" s="730"/>
      <c r="JRJ60" s="730"/>
      <c r="JRK60" s="730"/>
      <c r="JRL60" s="730"/>
      <c r="JRM60" s="730"/>
      <c r="JRN60" s="730"/>
      <c r="JRO60" s="730"/>
      <c r="JRP60" s="730"/>
      <c r="JRQ60" s="730"/>
      <c r="JRR60" s="730"/>
      <c r="JRS60" s="730"/>
      <c r="JRT60" s="730"/>
      <c r="JRU60" s="730"/>
      <c r="JRV60" s="730"/>
      <c r="JRW60" s="730"/>
      <c r="JRX60" s="730"/>
      <c r="JRY60" s="730"/>
      <c r="JRZ60" s="730"/>
      <c r="JSA60" s="730"/>
      <c r="JSB60" s="730"/>
      <c r="JSC60" s="730"/>
      <c r="JSD60" s="730"/>
      <c r="JSE60" s="730"/>
      <c r="JSF60" s="730"/>
      <c r="JSG60" s="730"/>
      <c r="JSH60" s="730"/>
      <c r="JSI60" s="730"/>
      <c r="JSJ60" s="730"/>
      <c r="JSK60" s="730"/>
      <c r="JSL60" s="730"/>
      <c r="JSM60" s="730"/>
      <c r="JSN60" s="730"/>
      <c r="JSO60" s="730"/>
      <c r="JSP60" s="730"/>
      <c r="JSQ60" s="730"/>
      <c r="JSR60" s="730"/>
      <c r="JSS60" s="730"/>
      <c r="JST60" s="730"/>
      <c r="JSU60" s="730"/>
      <c r="JSV60" s="730"/>
      <c r="JSW60" s="730"/>
      <c r="JSX60" s="730"/>
      <c r="JSY60" s="730"/>
      <c r="JSZ60" s="730"/>
      <c r="JTA60" s="730"/>
      <c r="JTB60" s="730"/>
      <c r="JTC60" s="730"/>
      <c r="JTD60" s="730"/>
      <c r="JTE60" s="730"/>
      <c r="JTF60" s="730"/>
      <c r="JTG60" s="730"/>
      <c r="JTH60" s="730"/>
      <c r="JTI60" s="730"/>
      <c r="JTJ60" s="730"/>
      <c r="JTK60" s="730"/>
      <c r="JTL60" s="730"/>
      <c r="JTM60" s="730"/>
      <c r="JTN60" s="730"/>
      <c r="JTO60" s="730"/>
      <c r="JTP60" s="730"/>
      <c r="JTQ60" s="730"/>
      <c r="JTR60" s="730"/>
      <c r="JTS60" s="730"/>
      <c r="JTT60" s="730"/>
      <c r="JTU60" s="730"/>
      <c r="JTV60" s="730"/>
      <c r="JTW60" s="730"/>
      <c r="JTX60" s="730"/>
      <c r="JTY60" s="730"/>
      <c r="JTZ60" s="730"/>
      <c r="JUA60" s="730"/>
      <c r="JUB60" s="730"/>
      <c r="JUC60" s="730"/>
      <c r="JUD60" s="730"/>
      <c r="JUE60" s="730"/>
      <c r="JUF60" s="730"/>
      <c r="JUG60" s="730"/>
      <c r="JUH60" s="730"/>
      <c r="JUI60" s="730"/>
      <c r="JUJ60" s="730"/>
      <c r="JUK60" s="730"/>
      <c r="JUL60" s="730"/>
      <c r="JUM60" s="730"/>
      <c r="JUN60" s="730"/>
      <c r="JUO60" s="730"/>
      <c r="JUP60" s="730"/>
      <c r="JUQ60" s="730"/>
      <c r="JUR60" s="730"/>
      <c r="JUS60" s="730"/>
      <c r="JUT60" s="730"/>
      <c r="JUU60" s="730"/>
      <c r="JUV60" s="730"/>
      <c r="JUW60" s="730"/>
      <c r="JUX60" s="730"/>
      <c r="JUY60" s="730"/>
      <c r="JUZ60" s="730"/>
      <c r="JVA60" s="730"/>
      <c r="JVB60" s="730"/>
      <c r="JVC60" s="730"/>
      <c r="JVD60" s="730"/>
      <c r="JVE60" s="730"/>
      <c r="JVF60" s="730"/>
      <c r="JVG60" s="730"/>
      <c r="JVH60" s="730"/>
      <c r="JVI60" s="730"/>
      <c r="JVJ60" s="730"/>
      <c r="JVK60" s="730"/>
      <c r="JVL60" s="730"/>
      <c r="JVM60" s="730"/>
      <c r="JVN60" s="730"/>
      <c r="JVO60" s="730"/>
      <c r="JVP60" s="730"/>
      <c r="JVQ60" s="730"/>
      <c r="JVR60" s="730"/>
      <c r="JVS60" s="730"/>
      <c r="JVT60" s="730"/>
      <c r="JVU60" s="730"/>
      <c r="JVV60" s="730"/>
      <c r="JVW60" s="730"/>
      <c r="JVX60" s="730"/>
      <c r="JVY60" s="730"/>
      <c r="JVZ60" s="730"/>
      <c r="JWA60" s="730"/>
      <c r="JWB60" s="730"/>
      <c r="JWC60" s="730"/>
      <c r="JWD60" s="730"/>
      <c r="JWE60" s="730"/>
      <c r="JWF60" s="730"/>
      <c r="JWG60" s="730"/>
      <c r="JWH60" s="730"/>
      <c r="JWI60" s="730"/>
      <c r="JWJ60" s="730"/>
      <c r="JWK60" s="730"/>
      <c r="JWL60" s="730"/>
      <c r="JWM60" s="730"/>
      <c r="JWN60" s="730"/>
      <c r="JWO60" s="730"/>
      <c r="JWP60" s="730"/>
      <c r="JWQ60" s="730"/>
      <c r="JWR60" s="730"/>
      <c r="JWS60" s="730"/>
      <c r="JWT60" s="730"/>
      <c r="JWU60" s="730"/>
      <c r="JWV60" s="730"/>
      <c r="JWW60" s="730"/>
      <c r="JWX60" s="730"/>
      <c r="JWY60" s="730"/>
      <c r="JWZ60" s="730"/>
      <c r="JXA60" s="730"/>
      <c r="JXB60" s="730"/>
      <c r="JXC60" s="730"/>
      <c r="JXD60" s="730"/>
      <c r="JXE60" s="730"/>
      <c r="JXF60" s="730"/>
      <c r="JXG60" s="730"/>
      <c r="JXH60" s="730"/>
      <c r="JXI60" s="730"/>
      <c r="JXJ60" s="730"/>
      <c r="JXK60" s="730"/>
      <c r="JXL60" s="730"/>
      <c r="JXM60" s="730"/>
      <c r="JXN60" s="730"/>
      <c r="JXO60" s="730"/>
      <c r="JXP60" s="730"/>
      <c r="JXQ60" s="730"/>
      <c r="JXR60" s="730"/>
      <c r="JXS60" s="730"/>
      <c r="JXT60" s="730"/>
      <c r="JXU60" s="730"/>
      <c r="JXV60" s="730"/>
      <c r="JXW60" s="730"/>
      <c r="JXX60" s="730"/>
      <c r="JXY60" s="730"/>
      <c r="JXZ60" s="730"/>
      <c r="JYA60" s="730"/>
      <c r="JYB60" s="730"/>
      <c r="JYC60" s="730"/>
      <c r="JYD60" s="730"/>
      <c r="JYE60" s="730"/>
      <c r="JYF60" s="730"/>
      <c r="JYG60" s="730"/>
      <c r="JYH60" s="730"/>
      <c r="JYI60" s="730"/>
      <c r="JYJ60" s="730"/>
      <c r="JYK60" s="730"/>
      <c r="JYL60" s="730"/>
      <c r="JYM60" s="730"/>
      <c r="JYN60" s="730"/>
      <c r="JYO60" s="730"/>
      <c r="JYP60" s="730"/>
      <c r="JYQ60" s="730"/>
      <c r="JYR60" s="730"/>
      <c r="JYS60" s="730"/>
      <c r="JYT60" s="730"/>
      <c r="JYU60" s="730"/>
      <c r="JYV60" s="730"/>
      <c r="JYW60" s="730"/>
      <c r="JYX60" s="730"/>
      <c r="JYY60" s="730"/>
      <c r="JYZ60" s="730"/>
      <c r="JZA60" s="730"/>
      <c r="JZB60" s="730"/>
      <c r="JZC60" s="730"/>
      <c r="JZD60" s="730"/>
      <c r="JZE60" s="730"/>
      <c r="JZF60" s="730"/>
      <c r="JZG60" s="730"/>
      <c r="JZH60" s="730"/>
      <c r="JZI60" s="730"/>
      <c r="JZJ60" s="730"/>
      <c r="JZK60" s="730"/>
      <c r="JZL60" s="730"/>
      <c r="JZM60" s="730"/>
      <c r="JZN60" s="730"/>
      <c r="JZO60" s="730"/>
      <c r="JZP60" s="730"/>
      <c r="JZQ60" s="730"/>
      <c r="JZR60" s="730"/>
      <c r="JZS60" s="730"/>
      <c r="JZT60" s="730"/>
      <c r="JZU60" s="730"/>
      <c r="JZV60" s="730"/>
      <c r="JZW60" s="730"/>
      <c r="JZX60" s="730"/>
      <c r="JZY60" s="730"/>
      <c r="JZZ60" s="730"/>
      <c r="KAA60" s="730"/>
      <c r="KAB60" s="730"/>
      <c r="KAC60" s="730"/>
      <c r="KAD60" s="730"/>
      <c r="KAE60" s="730"/>
      <c r="KAF60" s="730"/>
      <c r="KAG60" s="730"/>
      <c r="KAH60" s="730"/>
      <c r="KAI60" s="730"/>
      <c r="KAJ60" s="730"/>
      <c r="KAK60" s="730"/>
      <c r="KAL60" s="730"/>
      <c r="KAM60" s="730"/>
      <c r="KAN60" s="730"/>
      <c r="KAO60" s="730"/>
      <c r="KAP60" s="730"/>
      <c r="KAQ60" s="730"/>
      <c r="KAR60" s="730"/>
      <c r="KAS60" s="730"/>
      <c r="KAT60" s="730"/>
      <c r="KAU60" s="730"/>
      <c r="KAV60" s="730"/>
      <c r="KAW60" s="730"/>
      <c r="KAX60" s="730"/>
      <c r="KAY60" s="730"/>
      <c r="KAZ60" s="730"/>
      <c r="KBA60" s="730"/>
      <c r="KBB60" s="730"/>
      <c r="KBC60" s="730"/>
      <c r="KBD60" s="730"/>
      <c r="KBE60" s="730"/>
      <c r="KBF60" s="730"/>
      <c r="KBG60" s="730"/>
      <c r="KBH60" s="730"/>
      <c r="KBI60" s="730"/>
      <c r="KBJ60" s="730"/>
      <c r="KBK60" s="730"/>
      <c r="KBL60" s="730"/>
      <c r="KBM60" s="730"/>
      <c r="KBN60" s="730"/>
      <c r="KBO60" s="730"/>
      <c r="KBP60" s="730"/>
      <c r="KBQ60" s="730"/>
      <c r="KBR60" s="730"/>
      <c r="KBS60" s="730"/>
      <c r="KBT60" s="730"/>
      <c r="KBU60" s="730"/>
      <c r="KBV60" s="730"/>
      <c r="KBW60" s="730"/>
      <c r="KBX60" s="730"/>
      <c r="KBY60" s="730"/>
      <c r="KBZ60" s="730"/>
      <c r="KCA60" s="730"/>
      <c r="KCB60" s="730"/>
      <c r="KCC60" s="730"/>
      <c r="KCD60" s="730"/>
      <c r="KCE60" s="730"/>
      <c r="KCF60" s="730"/>
      <c r="KCG60" s="730"/>
      <c r="KCH60" s="730"/>
      <c r="KCI60" s="730"/>
      <c r="KCJ60" s="730"/>
      <c r="KCK60" s="730"/>
      <c r="KCL60" s="730"/>
      <c r="KCM60" s="730"/>
      <c r="KCN60" s="730"/>
      <c r="KCO60" s="730"/>
      <c r="KCP60" s="730"/>
      <c r="KCQ60" s="730"/>
      <c r="KCR60" s="730"/>
      <c r="KCS60" s="730"/>
      <c r="KCT60" s="730"/>
      <c r="KCU60" s="730"/>
      <c r="KCV60" s="730"/>
      <c r="KCW60" s="730"/>
      <c r="KCX60" s="730"/>
      <c r="KCY60" s="730"/>
      <c r="KCZ60" s="730"/>
      <c r="KDA60" s="730"/>
      <c r="KDB60" s="730"/>
      <c r="KDC60" s="730"/>
      <c r="KDD60" s="730"/>
      <c r="KDE60" s="730"/>
      <c r="KDF60" s="730"/>
      <c r="KDG60" s="730"/>
      <c r="KDH60" s="730"/>
      <c r="KDI60" s="730"/>
      <c r="KDJ60" s="730"/>
      <c r="KDK60" s="730"/>
      <c r="KDL60" s="730"/>
      <c r="KDM60" s="730"/>
      <c r="KDN60" s="730"/>
      <c r="KDO60" s="730"/>
      <c r="KDP60" s="730"/>
      <c r="KDQ60" s="730"/>
      <c r="KDR60" s="730"/>
      <c r="KDS60" s="730"/>
      <c r="KDT60" s="730"/>
      <c r="KDU60" s="730"/>
      <c r="KDV60" s="730"/>
      <c r="KDW60" s="730"/>
      <c r="KDX60" s="730"/>
      <c r="KDY60" s="730"/>
      <c r="KDZ60" s="730"/>
      <c r="KEA60" s="730"/>
      <c r="KEB60" s="730"/>
      <c r="KEC60" s="730"/>
      <c r="KED60" s="730"/>
      <c r="KEE60" s="730"/>
      <c r="KEF60" s="730"/>
      <c r="KEG60" s="730"/>
      <c r="KEH60" s="730"/>
      <c r="KEI60" s="730"/>
      <c r="KEJ60" s="730"/>
      <c r="KEK60" s="730"/>
      <c r="KEL60" s="730"/>
      <c r="KEM60" s="730"/>
      <c r="KEN60" s="730"/>
      <c r="KEO60" s="730"/>
      <c r="KEP60" s="730"/>
      <c r="KEQ60" s="730"/>
      <c r="KER60" s="730"/>
      <c r="KES60" s="730"/>
      <c r="KET60" s="730"/>
      <c r="KEU60" s="730"/>
      <c r="KEV60" s="730"/>
      <c r="KEW60" s="730"/>
      <c r="KEX60" s="730"/>
      <c r="KEY60" s="730"/>
      <c r="KEZ60" s="730"/>
      <c r="KFA60" s="730"/>
      <c r="KFB60" s="730"/>
      <c r="KFC60" s="730"/>
      <c r="KFD60" s="730"/>
      <c r="KFE60" s="730"/>
      <c r="KFF60" s="730"/>
      <c r="KFG60" s="730"/>
      <c r="KFH60" s="730"/>
      <c r="KFI60" s="730"/>
      <c r="KFJ60" s="730"/>
      <c r="KFK60" s="730"/>
      <c r="KFL60" s="730"/>
      <c r="KFM60" s="730"/>
      <c r="KFN60" s="730"/>
      <c r="KFO60" s="730"/>
      <c r="KFP60" s="730"/>
      <c r="KFQ60" s="730"/>
      <c r="KFR60" s="730"/>
      <c r="KFS60" s="730"/>
      <c r="KFT60" s="730"/>
      <c r="KFU60" s="730"/>
      <c r="KFV60" s="730"/>
      <c r="KFW60" s="730"/>
      <c r="KFX60" s="730"/>
      <c r="KFY60" s="730"/>
      <c r="KFZ60" s="730"/>
      <c r="KGA60" s="730"/>
      <c r="KGB60" s="730"/>
      <c r="KGC60" s="730"/>
      <c r="KGD60" s="730"/>
      <c r="KGE60" s="730"/>
      <c r="KGF60" s="730"/>
      <c r="KGG60" s="730"/>
      <c r="KGH60" s="730"/>
      <c r="KGI60" s="730"/>
      <c r="KGJ60" s="730"/>
      <c r="KGK60" s="730"/>
      <c r="KGL60" s="730"/>
      <c r="KGM60" s="730"/>
      <c r="KGN60" s="730"/>
      <c r="KGO60" s="730"/>
      <c r="KGP60" s="730"/>
      <c r="KGQ60" s="730"/>
      <c r="KGR60" s="730"/>
      <c r="KGS60" s="730"/>
      <c r="KGT60" s="730"/>
      <c r="KGU60" s="730"/>
      <c r="KGV60" s="730"/>
      <c r="KGW60" s="730"/>
      <c r="KGX60" s="730"/>
      <c r="KGY60" s="730"/>
      <c r="KGZ60" s="730"/>
      <c r="KHA60" s="730"/>
      <c r="KHB60" s="730"/>
      <c r="KHC60" s="730"/>
      <c r="KHD60" s="730"/>
      <c r="KHE60" s="730"/>
      <c r="KHF60" s="730"/>
      <c r="KHG60" s="730"/>
      <c r="KHH60" s="730"/>
      <c r="KHI60" s="730"/>
      <c r="KHJ60" s="730"/>
      <c r="KHK60" s="730"/>
      <c r="KHL60" s="730"/>
      <c r="KHM60" s="730"/>
      <c r="KHN60" s="730"/>
      <c r="KHO60" s="730"/>
      <c r="KHP60" s="730"/>
      <c r="KHQ60" s="730"/>
      <c r="KHR60" s="730"/>
      <c r="KHS60" s="730"/>
      <c r="KHT60" s="730"/>
      <c r="KHU60" s="730"/>
      <c r="KHV60" s="730"/>
      <c r="KHW60" s="730"/>
      <c r="KHX60" s="730"/>
      <c r="KHY60" s="730"/>
      <c r="KHZ60" s="730"/>
      <c r="KIA60" s="730"/>
      <c r="KIB60" s="730"/>
      <c r="KIC60" s="730"/>
      <c r="KID60" s="730"/>
      <c r="KIE60" s="730"/>
      <c r="KIF60" s="730"/>
      <c r="KIG60" s="730"/>
      <c r="KIH60" s="730"/>
      <c r="KII60" s="730"/>
      <c r="KIJ60" s="730"/>
      <c r="KIK60" s="730"/>
      <c r="KIL60" s="730"/>
      <c r="KIM60" s="730"/>
      <c r="KIN60" s="730"/>
      <c r="KIO60" s="730"/>
      <c r="KIP60" s="730"/>
      <c r="KIQ60" s="730"/>
      <c r="KIR60" s="730"/>
      <c r="KIS60" s="730"/>
      <c r="KIT60" s="730"/>
      <c r="KIU60" s="730"/>
      <c r="KIV60" s="730"/>
      <c r="KIW60" s="730"/>
      <c r="KIX60" s="730"/>
      <c r="KIY60" s="730"/>
      <c r="KIZ60" s="730"/>
      <c r="KJA60" s="730"/>
      <c r="KJB60" s="730"/>
      <c r="KJC60" s="730"/>
      <c r="KJD60" s="730"/>
      <c r="KJE60" s="730"/>
      <c r="KJF60" s="730"/>
      <c r="KJG60" s="730"/>
      <c r="KJH60" s="730"/>
      <c r="KJI60" s="730"/>
      <c r="KJJ60" s="730"/>
      <c r="KJK60" s="730"/>
      <c r="KJL60" s="730"/>
      <c r="KJM60" s="730"/>
      <c r="KJN60" s="730"/>
      <c r="KJO60" s="730"/>
      <c r="KJP60" s="730"/>
      <c r="KJQ60" s="730"/>
      <c r="KJR60" s="730"/>
      <c r="KJS60" s="730"/>
      <c r="KJT60" s="730"/>
      <c r="KJU60" s="730"/>
      <c r="KJV60" s="730"/>
      <c r="KJW60" s="730"/>
      <c r="KJX60" s="730"/>
      <c r="KJY60" s="730"/>
      <c r="KJZ60" s="730"/>
      <c r="KKA60" s="730"/>
      <c r="KKB60" s="730"/>
      <c r="KKC60" s="730"/>
      <c r="KKD60" s="730"/>
      <c r="KKE60" s="730"/>
      <c r="KKF60" s="730"/>
      <c r="KKG60" s="730"/>
      <c r="KKH60" s="730"/>
      <c r="KKI60" s="730"/>
      <c r="KKJ60" s="730"/>
      <c r="KKK60" s="730"/>
      <c r="KKL60" s="730"/>
      <c r="KKM60" s="730"/>
      <c r="KKN60" s="730"/>
      <c r="KKO60" s="730"/>
      <c r="KKP60" s="730"/>
      <c r="KKQ60" s="730"/>
      <c r="KKR60" s="730"/>
      <c r="KKS60" s="730"/>
      <c r="KKT60" s="730"/>
      <c r="KKU60" s="730"/>
      <c r="KKV60" s="730"/>
      <c r="KKW60" s="730"/>
      <c r="KKX60" s="730"/>
      <c r="KKY60" s="730"/>
      <c r="KKZ60" s="730"/>
      <c r="KLA60" s="730"/>
      <c r="KLB60" s="730"/>
      <c r="KLC60" s="730"/>
      <c r="KLD60" s="730"/>
      <c r="KLE60" s="730"/>
      <c r="KLF60" s="730"/>
      <c r="KLG60" s="730"/>
      <c r="KLH60" s="730"/>
      <c r="KLI60" s="730"/>
      <c r="KLJ60" s="730"/>
      <c r="KLK60" s="730"/>
      <c r="KLL60" s="730"/>
      <c r="KLM60" s="730"/>
      <c r="KLN60" s="730"/>
      <c r="KLO60" s="730"/>
      <c r="KLP60" s="730"/>
      <c r="KLQ60" s="730"/>
      <c r="KLR60" s="730"/>
      <c r="KLS60" s="730"/>
      <c r="KLT60" s="730"/>
      <c r="KLU60" s="730"/>
      <c r="KLV60" s="730"/>
      <c r="KLW60" s="730"/>
      <c r="KLX60" s="730"/>
      <c r="KLY60" s="730"/>
      <c r="KLZ60" s="730"/>
      <c r="KMA60" s="730"/>
      <c r="KMB60" s="730"/>
      <c r="KMC60" s="730"/>
      <c r="KMD60" s="730"/>
      <c r="KME60" s="730"/>
      <c r="KMF60" s="730"/>
      <c r="KMG60" s="730"/>
      <c r="KMH60" s="730"/>
      <c r="KMI60" s="730"/>
      <c r="KMJ60" s="730"/>
      <c r="KMK60" s="730"/>
      <c r="KML60" s="730"/>
      <c r="KMM60" s="730"/>
      <c r="KMN60" s="730"/>
      <c r="KMO60" s="730"/>
      <c r="KMP60" s="730"/>
      <c r="KMQ60" s="730"/>
      <c r="KMR60" s="730"/>
      <c r="KMS60" s="730"/>
      <c r="KMT60" s="730"/>
      <c r="KMU60" s="730"/>
      <c r="KMV60" s="730"/>
      <c r="KMW60" s="730"/>
      <c r="KMX60" s="730"/>
      <c r="KMY60" s="730"/>
      <c r="KMZ60" s="730"/>
      <c r="KNA60" s="730"/>
      <c r="KNB60" s="730"/>
      <c r="KNC60" s="730"/>
      <c r="KND60" s="730"/>
      <c r="KNE60" s="730"/>
      <c r="KNF60" s="730"/>
      <c r="KNG60" s="730"/>
      <c r="KNH60" s="730"/>
      <c r="KNI60" s="730"/>
      <c r="KNJ60" s="730"/>
      <c r="KNK60" s="730"/>
      <c r="KNL60" s="730"/>
      <c r="KNM60" s="730"/>
      <c r="KNN60" s="730"/>
      <c r="KNO60" s="730"/>
      <c r="KNP60" s="730"/>
      <c r="KNQ60" s="730"/>
      <c r="KNR60" s="730"/>
      <c r="KNS60" s="730"/>
      <c r="KNT60" s="730"/>
      <c r="KNU60" s="730"/>
      <c r="KNV60" s="730"/>
      <c r="KNW60" s="730"/>
      <c r="KNX60" s="730"/>
      <c r="KNY60" s="730"/>
      <c r="KNZ60" s="730"/>
      <c r="KOA60" s="730"/>
      <c r="KOB60" s="730"/>
      <c r="KOC60" s="730"/>
      <c r="KOD60" s="730"/>
      <c r="KOE60" s="730"/>
      <c r="KOF60" s="730"/>
      <c r="KOG60" s="730"/>
      <c r="KOH60" s="730"/>
      <c r="KOI60" s="730"/>
      <c r="KOJ60" s="730"/>
      <c r="KOK60" s="730"/>
      <c r="KOL60" s="730"/>
      <c r="KOM60" s="730"/>
      <c r="KON60" s="730"/>
      <c r="KOO60" s="730"/>
      <c r="KOP60" s="730"/>
      <c r="KOQ60" s="730"/>
      <c r="KOR60" s="730"/>
      <c r="KOS60" s="730"/>
      <c r="KOT60" s="730"/>
      <c r="KOU60" s="730"/>
      <c r="KOV60" s="730"/>
      <c r="KOW60" s="730"/>
      <c r="KOX60" s="730"/>
      <c r="KOY60" s="730"/>
      <c r="KOZ60" s="730"/>
      <c r="KPA60" s="730"/>
      <c r="KPB60" s="730"/>
      <c r="KPC60" s="730"/>
      <c r="KPD60" s="730"/>
      <c r="KPE60" s="730"/>
      <c r="KPF60" s="730"/>
      <c r="KPG60" s="730"/>
      <c r="KPH60" s="730"/>
      <c r="KPI60" s="730"/>
      <c r="KPJ60" s="730"/>
      <c r="KPK60" s="730"/>
      <c r="KPL60" s="730"/>
      <c r="KPM60" s="730"/>
      <c r="KPN60" s="730"/>
      <c r="KPO60" s="730"/>
      <c r="KPP60" s="730"/>
      <c r="KPQ60" s="730"/>
      <c r="KPR60" s="730"/>
      <c r="KPS60" s="730"/>
      <c r="KPT60" s="730"/>
      <c r="KPU60" s="730"/>
      <c r="KPV60" s="730"/>
      <c r="KPW60" s="730"/>
      <c r="KPX60" s="730"/>
      <c r="KPY60" s="730"/>
      <c r="KPZ60" s="730"/>
      <c r="KQA60" s="730"/>
      <c r="KQB60" s="730"/>
      <c r="KQC60" s="730"/>
      <c r="KQD60" s="730"/>
      <c r="KQE60" s="730"/>
      <c r="KQF60" s="730"/>
      <c r="KQG60" s="730"/>
      <c r="KQH60" s="730"/>
      <c r="KQI60" s="730"/>
      <c r="KQJ60" s="730"/>
      <c r="KQK60" s="730"/>
      <c r="KQL60" s="730"/>
      <c r="KQM60" s="730"/>
      <c r="KQN60" s="730"/>
      <c r="KQO60" s="730"/>
      <c r="KQP60" s="730"/>
      <c r="KQQ60" s="730"/>
      <c r="KQR60" s="730"/>
      <c r="KQS60" s="730"/>
      <c r="KQT60" s="730"/>
      <c r="KQU60" s="730"/>
      <c r="KQV60" s="730"/>
      <c r="KQW60" s="730"/>
      <c r="KQX60" s="730"/>
      <c r="KQY60" s="730"/>
      <c r="KQZ60" s="730"/>
      <c r="KRA60" s="730"/>
      <c r="KRB60" s="730"/>
      <c r="KRC60" s="730"/>
      <c r="KRD60" s="730"/>
      <c r="KRE60" s="730"/>
      <c r="KRF60" s="730"/>
      <c r="KRG60" s="730"/>
      <c r="KRH60" s="730"/>
      <c r="KRI60" s="730"/>
      <c r="KRJ60" s="730"/>
      <c r="KRK60" s="730"/>
      <c r="KRL60" s="730"/>
      <c r="KRM60" s="730"/>
      <c r="KRN60" s="730"/>
      <c r="KRO60" s="730"/>
      <c r="KRP60" s="730"/>
      <c r="KRQ60" s="730"/>
      <c r="KRR60" s="730"/>
      <c r="KRS60" s="730"/>
      <c r="KRT60" s="730"/>
      <c r="KRU60" s="730"/>
      <c r="KRV60" s="730"/>
      <c r="KRW60" s="730"/>
      <c r="KRX60" s="730"/>
      <c r="KRY60" s="730"/>
      <c r="KRZ60" s="730"/>
      <c r="KSA60" s="730"/>
      <c r="KSB60" s="730"/>
      <c r="KSC60" s="730"/>
      <c r="KSD60" s="730"/>
      <c r="KSE60" s="730"/>
      <c r="KSF60" s="730"/>
      <c r="KSG60" s="730"/>
      <c r="KSH60" s="730"/>
      <c r="KSI60" s="730"/>
      <c r="KSJ60" s="730"/>
      <c r="KSK60" s="730"/>
      <c r="KSL60" s="730"/>
      <c r="KSM60" s="730"/>
      <c r="KSN60" s="730"/>
      <c r="KSO60" s="730"/>
      <c r="KSP60" s="730"/>
      <c r="KSQ60" s="730"/>
      <c r="KSR60" s="730"/>
      <c r="KSS60" s="730"/>
      <c r="KST60" s="730"/>
      <c r="KSU60" s="730"/>
      <c r="KSV60" s="730"/>
      <c r="KSW60" s="730"/>
      <c r="KSX60" s="730"/>
      <c r="KSY60" s="730"/>
      <c r="KSZ60" s="730"/>
      <c r="KTA60" s="730"/>
      <c r="KTB60" s="730"/>
      <c r="KTC60" s="730"/>
      <c r="KTD60" s="730"/>
      <c r="KTE60" s="730"/>
      <c r="KTF60" s="730"/>
      <c r="KTG60" s="730"/>
      <c r="KTH60" s="730"/>
      <c r="KTI60" s="730"/>
      <c r="KTJ60" s="730"/>
      <c r="KTK60" s="730"/>
      <c r="KTL60" s="730"/>
      <c r="KTM60" s="730"/>
      <c r="KTN60" s="730"/>
      <c r="KTO60" s="730"/>
      <c r="KTP60" s="730"/>
      <c r="KTQ60" s="730"/>
      <c r="KTR60" s="730"/>
      <c r="KTS60" s="730"/>
      <c r="KTT60" s="730"/>
      <c r="KTU60" s="730"/>
      <c r="KTV60" s="730"/>
      <c r="KTW60" s="730"/>
      <c r="KTX60" s="730"/>
      <c r="KTY60" s="730"/>
      <c r="KTZ60" s="730"/>
      <c r="KUA60" s="730"/>
      <c r="KUB60" s="730"/>
      <c r="KUC60" s="730"/>
      <c r="KUD60" s="730"/>
      <c r="KUE60" s="730"/>
      <c r="KUF60" s="730"/>
      <c r="KUG60" s="730"/>
      <c r="KUH60" s="730"/>
      <c r="KUI60" s="730"/>
      <c r="KUJ60" s="730"/>
      <c r="KUK60" s="730"/>
      <c r="KUL60" s="730"/>
      <c r="KUM60" s="730"/>
      <c r="KUN60" s="730"/>
      <c r="KUO60" s="730"/>
      <c r="KUP60" s="730"/>
      <c r="KUQ60" s="730"/>
      <c r="KUR60" s="730"/>
      <c r="KUS60" s="730"/>
      <c r="KUT60" s="730"/>
      <c r="KUU60" s="730"/>
      <c r="KUV60" s="730"/>
      <c r="KUW60" s="730"/>
      <c r="KUX60" s="730"/>
      <c r="KUY60" s="730"/>
      <c r="KUZ60" s="730"/>
      <c r="KVA60" s="730"/>
      <c r="KVB60" s="730"/>
      <c r="KVC60" s="730"/>
      <c r="KVD60" s="730"/>
      <c r="KVE60" s="730"/>
      <c r="KVF60" s="730"/>
      <c r="KVG60" s="730"/>
      <c r="KVH60" s="730"/>
      <c r="KVI60" s="730"/>
      <c r="KVJ60" s="730"/>
      <c r="KVK60" s="730"/>
      <c r="KVL60" s="730"/>
      <c r="KVM60" s="730"/>
      <c r="KVN60" s="730"/>
      <c r="KVO60" s="730"/>
      <c r="KVP60" s="730"/>
      <c r="KVQ60" s="730"/>
      <c r="KVR60" s="730"/>
      <c r="KVS60" s="730"/>
      <c r="KVT60" s="730"/>
      <c r="KVU60" s="730"/>
      <c r="KVV60" s="730"/>
      <c r="KVW60" s="730"/>
      <c r="KVX60" s="730"/>
      <c r="KVY60" s="730"/>
      <c r="KVZ60" s="730"/>
      <c r="KWA60" s="730"/>
      <c r="KWB60" s="730"/>
      <c r="KWC60" s="730"/>
      <c r="KWD60" s="730"/>
      <c r="KWE60" s="730"/>
      <c r="KWF60" s="730"/>
      <c r="KWG60" s="730"/>
      <c r="KWH60" s="730"/>
      <c r="KWI60" s="730"/>
      <c r="KWJ60" s="730"/>
      <c r="KWK60" s="730"/>
      <c r="KWL60" s="730"/>
      <c r="KWM60" s="730"/>
      <c r="KWN60" s="730"/>
      <c r="KWO60" s="730"/>
      <c r="KWP60" s="730"/>
      <c r="KWQ60" s="730"/>
      <c r="KWR60" s="730"/>
      <c r="KWS60" s="730"/>
      <c r="KWT60" s="730"/>
      <c r="KWU60" s="730"/>
      <c r="KWV60" s="730"/>
      <c r="KWW60" s="730"/>
      <c r="KWX60" s="730"/>
      <c r="KWY60" s="730"/>
      <c r="KWZ60" s="730"/>
      <c r="KXA60" s="730"/>
      <c r="KXB60" s="730"/>
      <c r="KXC60" s="730"/>
      <c r="KXD60" s="730"/>
      <c r="KXE60" s="730"/>
      <c r="KXF60" s="730"/>
      <c r="KXG60" s="730"/>
      <c r="KXH60" s="730"/>
      <c r="KXI60" s="730"/>
      <c r="KXJ60" s="730"/>
      <c r="KXK60" s="730"/>
      <c r="KXL60" s="730"/>
      <c r="KXM60" s="730"/>
      <c r="KXN60" s="730"/>
      <c r="KXO60" s="730"/>
      <c r="KXP60" s="730"/>
      <c r="KXQ60" s="730"/>
      <c r="KXR60" s="730"/>
      <c r="KXS60" s="730"/>
      <c r="KXT60" s="730"/>
      <c r="KXU60" s="730"/>
      <c r="KXV60" s="730"/>
      <c r="KXW60" s="730"/>
      <c r="KXX60" s="730"/>
      <c r="KXY60" s="730"/>
      <c r="KXZ60" s="730"/>
      <c r="KYA60" s="730"/>
      <c r="KYB60" s="730"/>
      <c r="KYC60" s="730"/>
      <c r="KYD60" s="730"/>
      <c r="KYE60" s="730"/>
      <c r="KYF60" s="730"/>
      <c r="KYG60" s="730"/>
      <c r="KYH60" s="730"/>
      <c r="KYI60" s="730"/>
      <c r="KYJ60" s="730"/>
      <c r="KYK60" s="730"/>
      <c r="KYL60" s="730"/>
      <c r="KYM60" s="730"/>
      <c r="KYN60" s="730"/>
      <c r="KYO60" s="730"/>
      <c r="KYP60" s="730"/>
      <c r="KYQ60" s="730"/>
      <c r="KYR60" s="730"/>
      <c r="KYS60" s="730"/>
      <c r="KYT60" s="730"/>
      <c r="KYU60" s="730"/>
      <c r="KYV60" s="730"/>
      <c r="KYW60" s="730"/>
      <c r="KYX60" s="730"/>
      <c r="KYY60" s="730"/>
      <c r="KYZ60" s="730"/>
      <c r="KZA60" s="730"/>
      <c r="KZB60" s="730"/>
      <c r="KZC60" s="730"/>
      <c r="KZD60" s="730"/>
      <c r="KZE60" s="730"/>
      <c r="KZF60" s="730"/>
      <c r="KZG60" s="730"/>
      <c r="KZH60" s="730"/>
      <c r="KZI60" s="730"/>
      <c r="KZJ60" s="730"/>
      <c r="KZK60" s="730"/>
      <c r="KZL60" s="730"/>
      <c r="KZM60" s="730"/>
      <c r="KZN60" s="730"/>
      <c r="KZO60" s="730"/>
      <c r="KZP60" s="730"/>
      <c r="KZQ60" s="730"/>
      <c r="KZR60" s="730"/>
      <c r="KZS60" s="730"/>
      <c r="KZT60" s="730"/>
      <c r="KZU60" s="730"/>
      <c r="KZV60" s="730"/>
      <c r="KZW60" s="730"/>
      <c r="KZX60" s="730"/>
      <c r="KZY60" s="730"/>
      <c r="KZZ60" s="730"/>
      <c r="LAA60" s="730"/>
      <c r="LAB60" s="730"/>
      <c r="LAC60" s="730"/>
      <c r="LAD60" s="730"/>
      <c r="LAE60" s="730"/>
      <c r="LAF60" s="730"/>
      <c r="LAG60" s="730"/>
      <c r="LAH60" s="730"/>
      <c r="LAI60" s="730"/>
      <c r="LAJ60" s="730"/>
      <c r="LAK60" s="730"/>
      <c r="LAL60" s="730"/>
      <c r="LAM60" s="730"/>
      <c r="LAN60" s="730"/>
      <c r="LAO60" s="730"/>
      <c r="LAP60" s="730"/>
      <c r="LAQ60" s="730"/>
      <c r="LAR60" s="730"/>
      <c r="LAS60" s="730"/>
      <c r="LAT60" s="730"/>
      <c r="LAU60" s="730"/>
      <c r="LAV60" s="730"/>
      <c r="LAW60" s="730"/>
      <c r="LAX60" s="730"/>
      <c r="LAY60" s="730"/>
      <c r="LAZ60" s="730"/>
      <c r="LBA60" s="730"/>
      <c r="LBB60" s="730"/>
      <c r="LBC60" s="730"/>
      <c r="LBD60" s="730"/>
      <c r="LBE60" s="730"/>
      <c r="LBF60" s="730"/>
      <c r="LBG60" s="730"/>
      <c r="LBH60" s="730"/>
      <c r="LBI60" s="730"/>
      <c r="LBJ60" s="730"/>
      <c r="LBK60" s="730"/>
      <c r="LBL60" s="730"/>
      <c r="LBM60" s="730"/>
      <c r="LBN60" s="730"/>
      <c r="LBO60" s="730"/>
      <c r="LBP60" s="730"/>
      <c r="LBQ60" s="730"/>
      <c r="LBR60" s="730"/>
      <c r="LBS60" s="730"/>
      <c r="LBT60" s="730"/>
      <c r="LBU60" s="730"/>
      <c r="LBV60" s="730"/>
      <c r="LBW60" s="730"/>
      <c r="LBX60" s="730"/>
      <c r="LBY60" s="730"/>
      <c r="LBZ60" s="730"/>
      <c r="LCA60" s="730"/>
      <c r="LCB60" s="730"/>
      <c r="LCC60" s="730"/>
      <c r="LCD60" s="730"/>
      <c r="LCE60" s="730"/>
      <c r="LCF60" s="730"/>
      <c r="LCG60" s="730"/>
      <c r="LCH60" s="730"/>
      <c r="LCI60" s="730"/>
      <c r="LCJ60" s="730"/>
      <c r="LCK60" s="730"/>
      <c r="LCL60" s="730"/>
      <c r="LCM60" s="730"/>
      <c r="LCN60" s="730"/>
      <c r="LCO60" s="730"/>
      <c r="LCP60" s="730"/>
      <c r="LCQ60" s="730"/>
      <c r="LCR60" s="730"/>
      <c r="LCS60" s="730"/>
      <c r="LCT60" s="730"/>
      <c r="LCU60" s="730"/>
      <c r="LCV60" s="730"/>
      <c r="LCW60" s="730"/>
      <c r="LCX60" s="730"/>
      <c r="LCY60" s="730"/>
      <c r="LCZ60" s="730"/>
      <c r="LDA60" s="730"/>
      <c r="LDB60" s="730"/>
      <c r="LDC60" s="730"/>
      <c r="LDD60" s="730"/>
      <c r="LDE60" s="730"/>
      <c r="LDF60" s="730"/>
      <c r="LDG60" s="730"/>
      <c r="LDH60" s="730"/>
      <c r="LDI60" s="730"/>
      <c r="LDJ60" s="730"/>
      <c r="LDK60" s="730"/>
      <c r="LDL60" s="730"/>
      <c r="LDM60" s="730"/>
      <c r="LDN60" s="730"/>
      <c r="LDO60" s="730"/>
      <c r="LDP60" s="730"/>
      <c r="LDQ60" s="730"/>
      <c r="LDR60" s="730"/>
      <c r="LDS60" s="730"/>
      <c r="LDT60" s="730"/>
      <c r="LDU60" s="730"/>
      <c r="LDV60" s="730"/>
      <c r="LDW60" s="730"/>
      <c r="LDX60" s="730"/>
      <c r="LDY60" s="730"/>
      <c r="LDZ60" s="730"/>
      <c r="LEA60" s="730"/>
      <c r="LEB60" s="730"/>
      <c r="LEC60" s="730"/>
      <c r="LED60" s="730"/>
      <c r="LEE60" s="730"/>
      <c r="LEF60" s="730"/>
      <c r="LEG60" s="730"/>
      <c r="LEH60" s="730"/>
      <c r="LEI60" s="730"/>
      <c r="LEJ60" s="730"/>
      <c r="LEK60" s="730"/>
      <c r="LEL60" s="730"/>
      <c r="LEM60" s="730"/>
      <c r="LEN60" s="730"/>
      <c r="LEO60" s="730"/>
      <c r="LEP60" s="730"/>
      <c r="LEQ60" s="730"/>
      <c r="LER60" s="730"/>
      <c r="LES60" s="730"/>
      <c r="LET60" s="730"/>
      <c r="LEU60" s="730"/>
      <c r="LEV60" s="730"/>
      <c r="LEW60" s="730"/>
      <c r="LEX60" s="730"/>
      <c r="LEY60" s="730"/>
      <c r="LEZ60" s="730"/>
      <c r="LFA60" s="730"/>
      <c r="LFB60" s="730"/>
      <c r="LFC60" s="730"/>
      <c r="LFD60" s="730"/>
      <c r="LFE60" s="730"/>
      <c r="LFF60" s="730"/>
      <c r="LFG60" s="730"/>
      <c r="LFH60" s="730"/>
      <c r="LFI60" s="730"/>
      <c r="LFJ60" s="730"/>
      <c r="LFK60" s="730"/>
      <c r="LFL60" s="730"/>
      <c r="LFM60" s="730"/>
      <c r="LFN60" s="730"/>
      <c r="LFO60" s="730"/>
      <c r="LFP60" s="730"/>
      <c r="LFQ60" s="730"/>
      <c r="LFR60" s="730"/>
      <c r="LFS60" s="730"/>
      <c r="LFT60" s="730"/>
      <c r="LFU60" s="730"/>
      <c r="LFV60" s="730"/>
      <c r="LFW60" s="730"/>
      <c r="LFX60" s="730"/>
      <c r="LFY60" s="730"/>
      <c r="LFZ60" s="730"/>
      <c r="LGA60" s="730"/>
      <c r="LGB60" s="730"/>
      <c r="LGC60" s="730"/>
      <c r="LGD60" s="730"/>
      <c r="LGE60" s="730"/>
      <c r="LGF60" s="730"/>
      <c r="LGG60" s="730"/>
      <c r="LGH60" s="730"/>
      <c r="LGI60" s="730"/>
      <c r="LGJ60" s="730"/>
      <c r="LGK60" s="730"/>
      <c r="LGL60" s="730"/>
      <c r="LGM60" s="730"/>
      <c r="LGN60" s="730"/>
      <c r="LGO60" s="730"/>
      <c r="LGP60" s="730"/>
      <c r="LGQ60" s="730"/>
      <c r="LGR60" s="730"/>
      <c r="LGS60" s="730"/>
      <c r="LGT60" s="730"/>
      <c r="LGU60" s="730"/>
      <c r="LGV60" s="730"/>
      <c r="LGW60" s="730"/>
      <c r="LGX60" s="730"/>
      <c r="LGY60" s="730"/>
      <c r="LGZ60" s="730"/>
      <c r="LHA60" s="730"/>
      <c r="LHB60" s="730"/>
      <c r="LHC60" s="730"/>
      <c r="LHD60" s="730"/>
      <c r="LHE60" s="730"/>
      <c r="LHF60" s="730"/>
      <c r="LHG60" s="730"/>
      <c r="LHH60" s="730"/>
      <c r="LHI60" s="730"/>
      <c r="LHJ60" s="730"/>
      <c r="LHK60" s="730"/>
      <c r="LHL60" s="730"/>
      <c r="LHM60" s="730"/>
      <c r="LHN60" s="730"/>
      <c r="LHO60" s="730"/>
      <c r="LHP60" s="730"/>
      <c r="LHQ60" s="730"/>
      <c r="LHR60" s="730"/>
      <c r="LHS60" s="730"/>
      <c r="LHT60" s="730"/>
      <c r="LHU60" s="730"/>
      <c r="LHV60" s="730"/>
      <c r="LHW60" s="730"/>
      <c r="LHX60" s="730"/>
      <c r="LHY60" s="730"/>
      <c r="LHZ60" s="730"/>
      <c r="LIA60" s="730"/>
      <c r="LIB60" s="730"/>
      <c r="LIC60" s="730"/>
      <c r="LID60" s="730"/>
      <c r="LIE60" s="730"/>
      <c r="LIF60" s="730"/>
      <c r="LIG60" s="730"/>
      <c r="LIH60" s="730"/>
      <c r="LII60" s="730"/>
      <c r="LIJ60" s="730"/>
      <c r="LIK60" s="730"/>
      <c r="LIL60" s="730"/>
      <c r="LIM60" s="730"/>
      <c r="LIN60" s="730"/>
      <c r="LIO60" s="730"/>
      <c r="LIP60" s="730"/>
      <c r="LIQ60" s="730"/>
      <c r="LIR60" s="730"/>
      <c r="LIS60" s="730"/>
      <c r="LIT60" s="730"/>
      <c r="LIU60" s="730"/>
      <c r="LIV60" s="730"/>
      <c r="LIW60" s="730"/>
      <c r="LIX60" s="730"/>
      <c r="LIY60" s="730"/>
      <c r="LIZ60" s="730"/>
      <c r="LJA60" s="730"/>
      <c r="LJB60" s="730"/>
      <c r="LJC60" s="730"/>
      <c r="LJD60" s="730"/>
      <c r="LJE60" s="730"/>
      <c r="LJF60" s="730"/>
      <c r="LJG60" s="730"/>
      <c r="LJH60" s="730"/>
      <c r="LJI60" s="730"/>
      <c r="LJJ60" s="730"/>
      <c r="LJK60" s="730"/>
      <c r="LJL60" s="730"/>
      <c r="LJM60" s="730"/>
      <c r="LJN60" s="730"/>
      <c r="LJO60" s="730"/>
      <c r="LJP60" s="730"/>
      <c r="LJQ60" s="730"/>
      <c r="LJR60" s="730"/>
      <c r="LJS60" s="730"/>
      <c r="LJT60" s="730"/>
      <c r="LJU60" s="730"/>
      <c r="LJV60" s="730"/>
      <c r="LJW60" s="730"/>
      <c r="LJX60" s="730"/>
      <c r="LJY60" s="730"/>
      <c r="LJZ60" s="730"/>
      <c r="LKA60" s="730"/>
      <c r="LKB60" s="730"/>
      <c r="LKC60" s="730"/>
      <c r="LKD60" s="730"/>
      <c r="LKE60" s="730"/>
      <c r="LKF60" s="730"/>
      <c r="LKG60" s="730"/>
      <c r="LKH60" s="730"/>
      <c r="LKI60" s="730"/>
      <c r="LKJ60" s="730"/>
      <c r="LKK60" s="730"/>
      <c r="LKL60" s="730"/>
      <c r="LKM60" s="730"/>
      <c r="LKN60" s="730"/>
      <c r="LKO60" s="730"/>
      <c r="LKP60" s="730"/>
      <c r="LKQ60" s="730"/>
      <c r="LKR60" s="730"/>
      <c r="LKS60" s="730"/>
      <c r="LKT60" s="730"/>
      <c r="LKU60" s="730"/>
      <c r="LKV60" s="730"/>
      <c r="LKW60" s="730"/>
      <c r="LKX60" s="730"/>
      <c r="LKY60" s="730"/>
      <c r="LKZ60" s="730"/>
      <c r="LLA60" s="730"/>
      <c r="LLB60" s="730"/>
      <c r="LLC60" s="730"/>
      <c r="LLD60" s="730"/>
      <c r="LLE60" s="730"/>
      <c r="LLF60" s="730"/>
      <c r="LLG60" s="730"/>
      <c r="LLH60" s="730"/>
      <c r="LLI60" s="730"/>
      <c r="LLJ60" s="730"/>
      <c r="LLK60" s="730"/>
      <c r="LLL60" s="730"/>
      <c r="LLM60" s="730"/>
      <c r="LLN60" s="730"/>
      <c r="LLO60" s="730"/>
      <c r="LLP60" s="730"/>
      <c r="LLQ60" s="730"/>
      <c r="LLR60" s="730"/>
      <c r="LLS60" s="730"/>
      <c r="LLT60" s="730"/>
      <c r="LLU60" s="730"/>
      <c r="LLV60" s="730"/>
      <c r="LLW60" s="730"/>
      <c r="LLX60" s="730"/>
      <c r="LLY60" s="730"/>
      <c r="LLZ60" s="730"/>
      <c r="LMA60" s="730"/>
      <c r="LMB60" s="730"/>
      <c r="LMC60" s="730"/>
      <c r="LMD60" s="730"/>
      <c r="LME60" s="730"/>
      <c r="LMF60" s="730"/>
      <c r="LMG60" s="730"/>
      <c r="LMH60" s="730"/>
      <c r="LMI60" s="730"/>
      <c r="LMJ60" s="730"/>
      <c r="LMK60" s="730"/>
      <c r="LML60" s="730"/>
      <c r="LMM60" s="730"/>
      <c r="LMN60" s="730"/>
      <c r="LMO60" s="730"/>
      <c r="LMP60" s="730"/>
      <c r="LMQ60" s="730"/>
      <c r="LMR60" s="730"/>
      <c r="LMS60" s="730"/>
      <c r="LMT60" s="730"/>
      <c r="LMU60" s="730"/>
      <c r="LMV60" s="730"/>
      <c r="LMW60" s="730"/>
      <c r="LMX60" s="730"/>
      <c r="LMY60" s="730"/>
      <c r="LMZ60" s="730"/>
      <c r="LNA60" s="730"/>
      <c r="LNB60" s="730"/>
      <c r="LNC60" s="730"/>
      <c r="LND60" s="730"/>
      <c r="LNE60" s="730"/>
      <c r="LNF60" s="730"/>
      <c r="LNG60" s="730"/>
      <c r="LNH60" s="730"/>
      <c r="LNI60" s="730"/>
      <c r="LNJ60" s="730"/>
      <c r="LNK60" s="730"/>
      <c r="LNL60" s="730"/>
      <c r="LNM60" s="730"/>
      <c r="LNN60" s="730"/>
      <c r="LNO60" s="730"/>
      <c r="LNP60" s="730"/>
      <c r="LNQ60" s="730"/>
      <c r="LNR60" s="730"/>
      <c r="LNS60" s="730"/>
      <c r="LNT60" s="730"/>
      <c r="LNU60" s="730"/>
      <c r="LNV60" s="730"/>
      <c r="LNW60" s="730"/>
      <c r="LNX60" s="730"/>
      <c r="LNY60" s="730"/>
      <c r="LNZ60" s="730"/>
      <c r="LOA60" s="730"/>
      <c r="LOB60" s="730"/>
      <c r="LOC60" s="730"/>
      <c r="LOD60" s="730"/>
      <c r="LOE60" s="730"/>
      <c r="LOF60" s="730"/>
      <c r="LOG60" s="730"/>
      <c r="LOH60" s="730"/>
      <c r="LOI60" s="730"/>
      <c r="LOJ60" s="730"/>
      <c r="LOK60" s="730"/>
      <c r="LOL60" s="730"/>
      <c r="LOM60" s="730"/>
      <c r="LON60" s="730"/>
      <c r="LOO60" s="730"/>
      <c r="LOP60" s="730"/>
      <c r="LOQ60" s="730"/>
      <c r="LOR60" s="730"/>
      <c r="LOS60" s="730"/>
      <c r="LOT60" s="730"/>
      <c r="LOU60" s="730"/>
      <c r="LOV60" s="730"/>
      <c r="LOW60" s="730"/>
      <c r="LOX60" s="730"/>
      <c r="LOY60" s="730"/>
      <c r="LOZ60" s="730"/>
      <c r="LPA60" s="730"/>
      <c r="LPB60" s="730"/>
      <c r="LPC60" s="730"/>
      <c r="LPD60" s="730"/>
      <c r="LPE60" s="730"/>
      <c r="LPF60" s="730"/>
      <c r="LPG60" s="730"/>
      <c r="LPH60" s="730"/>
      <c r="LPI60" s="730"/>
      <c r="LPJ60" s="730"/>
      <c r="LPK60" s="730"/>
      <c r="LPL60" s="730"/>
      <c r="LPM60" s="730"/>
      <c r="LPN60" s="730"/>
      <c r="LPO60" s="730"/>
      <c r="LPP60" s="730"/>
      <c r="LPQ60" s="730"/>
      <c r="LPR60" s="730"/>
      <c r="LPS60" s="730"/>
      <c r="LPT60" s="730"/>
      <c r="LPU60" s="730"/>
      <c r="LPV60" s="730"/>
      <c r="LPW60" s="730"/>
      <c r="LPX60" s="730"/>
      <c r="LPY60" s="730"/>
      <c r="LPZ60" s="730"/>
      <c r="LQA60" s="730"/>
      <c r="LQB60" s="730"/>
      <c r="LQC60" s="730"/>
      <c r="LQD60" s="730"/>
      <c r="LQE60" s="730"/>
      <c r="LQF60" s="730"/>
      <c r="LQG60" s="730"/>
      <c r="LQH60" s="730"/>
      <c r="LQI60" s="730"/>
      <c r="LQJ60" s="730"/>
      <c r="LQK60" s="730"/>
      <c r="LQL60" s="730"/>
      <c r="LQM60" s="730"/>
      <c r="LQN60" s="730"/>
      <c r="LQO60" s="730"/>
      <c r="LQP60" s="730"/>
      <c r="LQQ60" s="730"/>
      <c r="LQR60" s="730"/>
      <c r="LQS60" s="730"/>
      <c r="LQT60" s="730"/>
      <c r="LQU60" s="730"/>
      <c r="LQV60" s="730"/>
      <c r="LQW60" s="730"/>
      <c r="LQX60" s="730"/>
      <c r="LQY60" s="730"/>
      <c r="LQZ60" s="730"/>
      <c r="LRA60" s="730"/>
      <c r="LRB60" s="730"/>
      <c r="LRC60" s="730"/>
      <c r="LRD60" s="730"/>
      <c r="LRE60" s="730"/>
      <c r="LRF60" s="730"/>
      <c r="LRG60" s="730"/>
      <c r="LRH60" s="730"/>
      <c r="LRI60" s="730"/>
      <c r="LRJ60" s="730"/>
      <c r="LRK60" s="730"/>
      <c r="LRL60" s="730"/>
      <c r="LRM60" s="730"/>
      <c r="LRN60" s="730"/>
      <c r="LRO60" s="730"/>
      <c r="LRP60" s="730"/>
      <c r="LRQ60" s="730"/>
      <c r="LRR60" s="730"/>
      <c r="LRS60" s="730"/>
      <c r="LRT60" s="730"/>
      <c r="LRU60" s="730"/>
      <c r="LRV60" s="730"/>
      <c r="LRW60" s="730"/>
      <c r="LRX60" s="730"/>
      <c r="LRY60" s="730"/>
      <c r="LRZ60" s="730"/>
      <c r="LSA60" s="730"/>
      <c r="LSB60" s="730"/>
      <c r="LSC60" s="730"/>
      <c r="LSD60" s="730"/>
      <c r="LSE60" s="730"/>
      <c r="LSF60" s="730"/>
      <c r="LSG60" s="730"/>
      <c r="LSH60" s="730"/>
      <c r="LSI60" s="730"/>
      <c r="LSJ60" s="730"/>
      <c r="LSK60" s="730"/>
      <c r="LSL60" s="730"/>
      <c r="LSM60" s="730"/>
      <c r="LSN60" s="730"/>
      <c r="LSO60" s="730"/>
      <c r="LSP60" s="730"/>
      <c r="LSQ60" s="730"/>
      <c r="LSR60" s="730"/>
      <c r="LSS60" s="730"/>
      <c r="LST60" s="730"/>
      <c r="LSU60" s="730"/>
      <c r="LSV60" s="730"/>
      <c r="LSW60" s="730"/>
      <c r="LSX60" s="730"/>
      <c r="LSY60" s="730"/>
      <c r="LSZ60" s="730"/>
      <c r="LTA60" s="730"/>
      <c r="LTB60" s="730"/>
      <c r="LTC60" s="730"/>
      <c r="LTD60" s="730"/>
      <c r="LTE60" s="730"/>
      <c r="LTF60" s="730"/>
      <c r="LTG60" s="730"/>
      <c r="LTH60" s="730"/>
      <c r="LTI60" s="730"/>
      <c r="LTJ60" s="730"/>
      <c r="LTK60" s="730"/>
      <c r="LTL60" s="730"/>
      <c r="LTM60" s="730"/>
      <c r="LTN60" s="730"/>
      <c r="LTO60" s="730"/>
      <c r="LTP60" s="730"/>
      <c r="LTQ60" s="730"/>
      <c r="LTR60" s="730"/>
      <c r="LTS60" s="730"/>
      <c r="LTT60" s="730"/>
      <c r="LTU60" s="730"/>
      <c r="LTV60" s="730"/>
      <c r="LTW60" s="730"/>
      <c r="LTX60" s="730"/>
      <c r="LTY60" s="730"/>
      <c r="LTZ60" s="730"/>
      <c r="LUA60" s="730"/>
      <c r="LUB60" s="730"/>
      <c r="LUC60" s="730"/>
      <c r="LUD60" s="730"/>
      <c r="LUE60" s="730"/>
      <c r="LUF60" s="730"/>
      <c r="LUG60" s="730"/>
      <c r="LUH60" s="730"/>
      <c r="LUI60" s="730"/>
      <c r="LUJ60" s="730"/>
      <c r="LUK60" s="730"/>
      <c r="LUL60" s="730"/>
      <c r="LUM60" s="730"/>
      <c r="LUN60" s="730"/>
      <c r="LUO60" s="730"/>
      <c r="LUP60" s="730"/>
      <c r="LUQ60" s="730"/>
      <c r="LUR60" s="730"/>
      <c r="LUS60" s="730"/>
      <c r="LUT60" s="730"/>
      <c r="LUU60" s="730"/>
      <c r="LUV60" s="730"/>
      <c r="LUW60" s="730"/>
      <c r="LUX60" s="730"/>
      <c r="LUY60" s="730"/>
      <c r="LUZ60" s="730"/>
      <c r="LVA60" s="730"/>
      <c r="LVB60" s="730"/>
      <c r="LVC60" s="730"/>
      <c r="LVD60" s="730"/>
      <c r="LVE60" s="730"/>
      <c r="LVF60" s="730"/>
      <c r="LVG60" s="730"/>
      <c r="LVH60" s="730"/>
      <c r="LVI60" s="730"/>
      <c r="LVJ60" s="730"/>
      <c r="LVK60" s="730"/>
      <c r="LVL60" s="730"/>
      <c r="LVM60" s="730"/>
      <c r="LVN60" s="730"/>
      <c r="LVO60" s="730"/>
      <c r="LVP60" s="730"/>
      <c r="LVQ60" s="730"/>
      <c r="LVR60" s="730"/>
      <c r="LVS60" s="730"/>
      <c r="LVT60" s="730"/>
      <c r="LVU60" s="730"/>
      <c r="LVV60" s="730"/>
      <c r="LVW60" s="730"/>
      <c r="LVX60" s="730"/>
      <c r="LVY60" s="730"/>
      <c r="LVZ60" s="730"/>
      <c r="LWA60" s="730"/>
      <c r="LWB60" s="730"/>
      <c r="LWC60" s="730"/>
      <c r="LWD60" s="730"/>
      <c r="LWE60" s="730"/>
      <c r="LWF60" s="730"/>
      <c r="LWG60" s="730"/>
      <c r="LWH60" s="730"/>
      <c r="LWI60" s="730"/>
      <c r="LWJ60" s="730"/>
      <c r="LWK60" s="730"/>
      <c r="LWL60" s="730"/>
      <c r="LWM60" s="730"/>
      <c r="LWN60" s="730"/>
      <c r="LWO60" s="730"/>
      <c r="LWP60" s="730"/>
      <c r="LWQ60" s="730"/>
      <c r="LWR60" s="730"/>
      <c r="LWS60" s="730"/>
      <c r="LWT60" s="730"/>
      <c r="LWU60" s="730"/>
      <c r="LWV60" s="730"/>
      <c r="LWW60" s="730"/>
      <c r="LWX60" s="730"/>
      <c r="LWY60" s="730"/>
      <c r="LWZ60" s="730"/>
      <c r="LXA60" s="730"/>
      <c r="LXB60" s="730"/>
      <c r="LXC60" s="730"/>
      <c r="LXD60" s="730"/>
      <c r="LXE60" s="730"/>
      <c r="LXF60" s="730"/>
      <c r="LXG60" s="730"/>
      <c r="LXH60" s="730"/>
      <c r="LXI60" s="730"/>
      <c r="LXJ60" s="730"/>
      <c r="LXK60" s="730"/>
      <c r="LXL60" s="730"/>
      <c r="LXM60" s="730"/>
      <c r="LXN60" s="730"/>
      <c r="LXO60" s="730"/>
      <c r="LXP60" s="730"/>
      <c r="LXQ60" s="730"/>
      <c r="LXR60" s="730"/>
      <c r="LXS60" s="730"/>
      <c r="LXT60" s="730"/>
      <c r="LXU60" s="730"/>
      <c r="LXV60" s="730"/>
      <c r="LXW60" s="730"/>
      <c r="LXX60" s="730"/>
      <c r="LXY60" s="730"/>
      <c r="LXZ60" s="730"/>
      <c r="LYA60" s="730"/>
      <c r="LYB60" s="730"/>
      <c r="LYC60" s="730"/>
      <c r="LYD60" s="730"/>
      <c r="LYE60" s="730"/>
      <c r="LYF60" s="730"/>
      <c r="LYG60" s="730"/>
      <c r="LYH60" s="730"/>
      <c r="LYI60" s="730"/>
      <c r="LYJ60" s="730"/>
      <c r="LYK60" s="730"/>
      <c r="LYL60" s="730"/>
      <c r="LYM60" s="730"/>
      <c r="LYN60" s="730"/>
      <c r="LYO60" s="730"/>
      <c r="LYP60" s="730"/>
      <c r="LYQ60" s="730"/>
      <c r="LYR60" s="730"/>
      <c r="LYS60" s="730"/>
      <c r="LYT60" s="730"/>
      <c r="LYU60" s="730"/>
      <c r="LYV60" s="730"/>
      <c r="LYW60" s="730"/>
      <c r="LYX60" s="730"/>
      <c r="LYY60" s="730"/>
      <c r="LYZ60" s="730"/>
      <c r="LZA60" s="730"/>
      <c r="LZB60" s="730"/>
      <c r="LZC60" s="730"/>
      <c r="LZD60" s="730"/>
      <c r="LZE60" s="730"/>
      <c r="LZF60" s="730"/>
      <c r="LZG60" s="730"/>
      <c r="LZH60" s="730"/>
      <c r="LZI60" s="730"/>
      <c r="LZJ60" s="730"/>
      <c r="LZK60" s="730"/>
      <c r="LZL60" s="730"/>
      <c r="LZM60" s="730"/>
      <c r="LZN60" s="730"/>
      <c r="LZO60" s="730"/>
      <c r="LZP60" s="730"/>
      <c r="LZQ60" s="730"/>
      <c r="LZR60" s="730"/>
      <c r="LZS60" s="730"/>
      <c r="LZT60" s="730"/>
      <c r="LZU60" s="730"/>
      <c r="LZV60" s="730"/>
      <c r="LZW60" s="730"/>
      <c r="LZX60" s="730"/>
      <c r="LZY60" s="730"/>
      <c r="LZZ60" s="730"/>
      <c r="MAA60" s="730"/>
      <c r="MAB60" s="730"/>
      <c r="MAC60" s="730"/>
      <c r="MAD60" s="730"/>
      <c r="MAE60" s="730"/>
      <c r="MAF60" s="730"/>
      <c r="MAG60" s="730"/>
      <c r="MAH60" s="730"/>
      <c r="MAI60" s="730"/>
      <c r="MAJ60" s="730"/>
      <c r="MAK60" s="730"/>
      <c r="MAL60" s="730"/>
      <c r="MAM60" s="730"/>
      <c r="MAN60" s="730"/>
      <c r="MAO60" s="730"/>
      <c r="MAP60" s="730"/>
      <c r="MAQ60" s="730"/>
      <c r="MAR60" s="730"/>
      <c r="MAS60" s="730"/>
      <c r="MAT60" s="730"/>
      <c r="MAU60" s="730"/>
      <c r="MAV60" s="730"/>
      <c r="MAW60" s="730"/>
      <c r="MAX60" s="730"/>
      <c r="MAY60" s="730"/>
      <c r="MAZ60" s="730"/>
      <c r="MBA60" s="730"/>
      <c r="MBB60" s="730"/>
      <c r="MBC60" s="730"/>
      <c r="MBD60" s="730"/>
      <c r="MBE60" s="730"/>
      <c r="MBF60" s="730"/>
      <c r="MBG60" s="730"/>
      <c r="MBH60" s="730"/>
      <c r="MBI60" s="730"/>
      <c r="MBJ60" s="730"/>
      <c r="MBK60" s="730"/>
      <c r="MBL60" s="730"/>
      <c r="MBM60" s="730"/>
      <c r="MBN60" s="730"/>
      <c r="MBO60" s="730"/>
      <c r="MBP60" s="730"/>
      <c r="MBQ60" s="730"/>
      <c r="MBR60" s="730"/>
      <c r="MBS60" s="730"/>
      <c r="MBT60" s="730"/>
      <c r="MBU60" s="730"/>
      <c r="MBV60" s="730"/>
      <c r="MBW60" s="730"/>
      <c r="MBX60" s="730"/>
      <c r="MBY60" s="730"/>
      <c r="MBZ60" s="730"/>
      <c r="MCA60" s="730"/>
      <c r="MCB60" s="730"/>
      <c r="MCC60" s="730"/>
      <c r="MCD60" s="730"/>
      <c r="MCE60" s="730"/>
      <c r="MCF60" s="730"/>
      <c r="MCG60" s="730"/>
      <c r="MCH60" s="730"/>
      <c r="MCI60" s="730"/>
      <c r="MCJ60" s="730"/>
      <c r="MCK60" s="730"/>
      <c r="MCL60" s="730"/>
      <c r="MCM60" s="730"/>
      <c r="MCN60" s="730"/>
      <c r="MCO60" s="730"/>
      <c r="MCP60" s="730"/>
      <c r="MCQ60" s="730"/>
      <c r="MCR60" s="730"/>
      <c r="MCS60" s="730"/>
      <c r="MCT60" s="730"/>
      <c r="MCU60" s="730"/>
      <c r="MCV60" s="730"/>
      <c r="MCW60" s="730"/>
      <c r="MCX60" s="730"/>
      <c r="MCY60" s="730"/>
      <c r="MCZ60" s="730"/>
      <c r="MDA60" s="730"/>
      <c r="MDB60" s="730"/>
      <c r="MDC60" s="730"/>
      <c r="MDD60" s="730"/>
      <c r="MDE60" s="730"/>
      <c r="MDF60" s="730"/>
      <c r="MDG60" s="730"/>
      <c r="MDH60" s="730"/>
      <c r="MDI60" s="730"/>
      <c r="MDJ60" s="730"/>
      <c r="MDK60" s="730"/>
      <c r="MDL60" s="730"/>
      <c r="MDM60" s="730"/>
      <c r="MDN60" s="730"/>
      <c r="MDO60" s="730"/>
      <c r="MDP60" s="730"/>
      <c r="MDQ60" s="730"/>
      <c r="MDR60" s="730"/>
      <c r="MDS60" s="730"/>
      <c r="MDT60" s="730"/>
      <c r="MDU60" s="730"/>
      <c r="MDV60" s="730"/>
      <c r="MDW60" s="730"/>
      <c r="MDX60" s="730"/>
      <c r="MDY60" s="730"/>
      <c r="MDZ60" s="730"/>
      <c r="MEA60" s="730"/>
      <c r="MEB60" s="730"/>
      <c r="MEC60" s="730"/>
      <c r="MED60" s="730"/>
      <c r="MEE60" s="730"/>
      <c r="MEF60" s="730"/>
      <c r="MEG60" s="730"/>
      <c r="MEH60" s="730"/>
      <c r="MEI60" s="730"/>
      <c r="MEJ60" s="730"/>
      <c r="MEK60" s="730"/>
      <c r="MEL60" s="730"/>
      <c r="MEM60" s="730"/>
      <c r="MEN60" s="730"/>
      <c r="MEO60" s="730"/>
      <c r="MEP60" s="730"/>
      <c r="MEQ60" s="730"/>
      <c r="MER60" s="730"/>
      <c r="MES60" s="730"/>
      <c r="MET60" s="730"/>
      <c r="MEU60" s="730"/>
      <c r="MEV60" s="730"/>
      <c r="MEW60" s="730"/>
      <c r="MEX60" s="730"/>
      <c r="MEY60" s="730"/>
      <c r="MEZ60" s="730"/>
      <c r="MFA60" s="730"/>
      <c r="MFB60" s="730"/>
      <c r="MFC60" s="730"/>
      <c r="MFD60" s="730"/>
      <c r="MFE60" s="730"/>
      <c r="MFF60" s="730"/>
      <c r="MFG60" s="730"/>
      <c r="MFH60" s="730"/>
      <c r="MFI60" s="730"/>
      <c r="MFJ60" s="730"/>
      <c r="MFK60" s="730"/>
      <c r="MFL60" s="730"/>
      <c r="MFM60" s="730"/>
      <c r="MFN60" s="730"/>
      <c r="MFO60" s="730"/>
      <c r="MFP60" s="730"/>
      <c r="MFQ60" s="730"/>
      <c r="MFR60" s="730"/>
      <c r="MFS60" s="730"/>
      <c r="MFT60" s="730"/>
      <c r="MFU60" s="730"/>
      <c r="MFV60" s="730"/>
      <c r="MFW60" s="730"/>
      <c r="MFX60" s="730"/>
      <c r="MFY60" s="730"/>
      <c r="MFZ60" s="730"/>
      <c r="MGA60" s="730"/>
      <c r="MGB60" s="730"/>
      <c r="MGC60" s="730"/>
      <c r="MGD60" s="730"/>
      <c r="MGE60" s="730"/>
      <c r="MGF60" s="730"/>
      <c r="MGG60" s="730"/>
      <c r="MGH60" s="730"/>
      <c r="MGI60" s="730"/>
      <c r="MGJ60" s="730"/>
      <c r="MGK60" s="730"/>
      <c r="MGL60" s="730"/>
      <c r="MGM60" s="730"/>
      <c r="MGN60" s="730"/>
      <c r="MGO60" s="730"/>
      <c r="MGP60" s="730"/>
      <c r="MGQ60" s="730"/>
      <c r="MGR60" s="730"/>
      <c r="MGS60" s="730"/>
      <c r="MGT60" s="730"/>
      <c r="MGU60" s="730"/>
      <c r="MGV60" s="730"/>
      <c r="MGW60" s="730"/>
      <c r="MGX60" s="730"/>
      <c r="MGY60" s="730"/>
      <c r="MGZ60" s="730"/>
      <c r="MHA60" s="730"/>
      <c r="MHB60" s="730"/>
      <c r="MHC60" s="730"/>
      <c r="MHD60" s="730"/>
      <c r="MHE60" s="730"/>
      <c r="MHF60" s="730"/>
      <c r="MHG60" s="730"/>
      <c r="MHH60" s="730"/>
      <c r="MHI60" s="730"/>
      <c r="MHJ60" s="730"/>
      <c r="MHK60" s="730"/>
      <c r="MHL60" s="730"/>
      <c r="MHM60" s="730"/>
      <c r="MHN60" s="730"/>
      <c r="MHO60" s="730"/>
      <c r="MHP60" s="730"/>
      <c r="MHQ60" s="730"/>
      <c r="MHR60" s="730"/>
      <c r="MHS60" s="730"/>
      <c r="MHT60" s="730"/>
      <c r="MHU60" s="730"/>
      <c r="MHV60" s="730"/>
      <c r="MHW60" s="730"/>
      <c r="MHX60" s="730"/>
      <c r="MHY60" s="730"/>
      <c r="MHZ60" s="730"/>
      <c r="MIA60" s="730"/>
      <c r="MIB60" s="730"/>
      <c r="MIC60" s="730"/>
      <c r="MID60" s="730"/>
      <c r="MIE60" s="730"/>
      <c r="MIF60" s="730"/>
      <c r="MIG60" s="730"/>
      <c r="MIH60" s="730"/>
      <c r="MII60" s="730"/>
      <c r="MIJ60" s="730"/>
      <c r="MIK60" s="730"/>
      <c r="MIL60" s="730"/>
      <c r="MIM60" s="730"/>
      <c r="MIN60" s="730"/>
      <c r="MIO60" s="730"/>
      <c r="MIP60" s="730"/>
      <c r="MIQ60" s="730"/>
      <c r="MIR60" s="730"/>
      <c r="MIS60" s="730"/>
      <c r="MIT60" s="730"/>
      <c r="MIU60" s="730"/>
      <c r="MIV60" s="730"/>
      <c r="MIW60" s="730"/>
      <c r="MIX60" s="730"/>
      <c r="MIY60" s="730"/>
      <c r="MIZ60" s="730"/>
      <c r="MJA60" s="730"/>
      <c r="MJB60" s="730"/>
      <c r="MJC60" s="730"/>
      <c r="MJD60" s="730"/>
      <c r="MJE60" s="730"/>
      <c r="MJF60" s="730"/>
      <c r="MJG60" s="730"/>
      <c r="MJH60" s="730"/>
      <c r="MJI60" s="730"/>
      <c r="MJJ60" s="730"/>
      <c r="MJK60" s="730"/>
      <c r="MJL60" s="730"/>
      <c r="MJM60" s="730"/>
      <c r="MJN60" s="730"/>
      <c r="MJO60" s="730"/>
      <c r="MJP60" s="730"/>
      <c r="MJQ60" s="730"/>
      <c r="MJR60" s="730"/>
      <c r="MJS60" s="730"/>
      <c r="MJT60" s="730"/>
      <c r="MJU60" s="730"/>
      <c r="MJV60" s="730"/>
      <c r="MJW60" s="730"/>
      <c r="MJX60" s="730"/>
      <c r="MJY60" s="730"/>
      <c r="MJZ60" s="730"/>
      <c r="MKA60" s="730"/>
      <c r="MKB60" s="730"/>
      <c r="MKC60" s="730"/>
      <c r="MKD60" s="730"/>
      <c r="MKE60" s="730"/>
      <c r="MKF60" s="730"/>
      <c r="MKG60" s="730"/>
      <c r="MKH60" s="730"/>
      <c r="MKI60" s="730"/>
      <c r="MKJ60" s="730"/>
      <c r="MKK60" s="730"/>
      <c r="MKL60" s="730"/>
      <c r="MKM60" s="730"/>
      <c r="MKN60" s="730"/>
      <c r="MKO60" s="730"/>
      <c r="MKP60" s="730"/>
      <c r="MKQ60" s="730"/>
      <c r="MKR60" s="730"/>
      <c r="MKS60" s="730"/>
      <c r="MKT60" s="730"/>
      <c r="MKU60" s="730"/>
      <c r="MKV60" s="730"/>
      <c r="MKW60" s="730"/>
      <c r="MKX60" s="730"/>
      <c r="MKY60" s="730"/>
      <c r="MKZ60" s="730"/>
      <c r="MLA60" s="730"/>
      <c r="MLB60" s="730"/>
      <c r="MLC60" s="730"/>
      <c r="MLD60" s="730"/>
      <c r="MLE60" s="730"/>
      <c r="MLF60" s="730"/>
      <c r="MLG60" s="730"/>
      <c r="MLH60" s="730"/>
      <c r="MLI60" s="730"/>
      <c r="MLJ60" s="730"/>
      <c r="MLK60" s="730"/>
      <c r="MLL60" s="730"/>
      <c r="MLM60" s="730"/>
      <c r="MLN60" s="730"/>
      <c r="MLO60" s="730"/>
      <c r="MLP60" s="730"/>
      <c r="MLQ60" s="730"/>
      <c r="MLR60" s="730"/>
      <c r="MLS60" s="730"/>
      <c r="MLT60" s="730"/>
      <c r="MLU60" s="730"/>
      <c r="MLV60" s="730"/>
      <c r="MLW60" s="730"/>
      <c r="MLX60" s="730"/>
      <c r="MLY60" s="730"/>
      <c r="MLZ60" s="730"/>
      <c r="MMA60" s="730"/>
      <c r="MMB60" s="730"/>
      <c r="MMC60" s="730"/>
      <c r="MMD60" s="730"/>
      <c r="MME60" s="730"/>
      <c r="MMF60" s="730"/>
      <c r="MMG60" s="730"/>
      <c r="MMH60" s="730"/>
      <c r="MMI60" s="730"/>
      <c r="MMJ60" s="730"/>
      <c r="MMK60" s="730"/>
      <c r="MML60" s="730"/>
      <c r="MMM60" s="730"/>
      <c r="MMN60" s="730"/>
      <c r="MMO60" s="730"/>
      <c r="MMP60" s="730"/>
      <c r="MMQ60" s="730"/>
      <c r="MMR60" s="730"/>
      <c r="MMS60" s="730"/>
      <c r="MMT60" s="730"/>
      <c r="MMU60" s="730"/>
      <c r="MMV60" s="730"/>
      <c r="MMW60" s="730"/>
      <c r="MMX60" s="730"/>
      <c r="MMY60" s="730"/>
      <c r="MMZ60" s="730"/>
      <c r="MNA60" s="730"/>
      <c r="MNB60" s="730"/>
      <c r="MNC60" s="730"/>
      <c r="MND60" s="730"/>
      <c r="MNE60" s="730"/>
      <c r="MNF60" s="730"/>
      <c r="MNG60" s="730"/>
      <c r="MNH60" s="730"/>
      <c r="MNI60" s="730"/>
      <c r="MNJ60" s="730"/>
      <c r="MNK60" s="730"/>
      <c r="MNL60" s="730"/>
      <c r="MNM60" s="730"/>
      <c r="MNN60" s="730"/>
      <c r="MNO60" s="730"/>
      <c r="MNP60" s="730"/>
      <c r="MNQ60" s="730"/>
      <c r="MNR60" s="730"/>
      <c r="MNS60" s="730"/>
      <c r="MNT60" s="730"/>
      <c r="MNU60" s="730"/>
      <c r="MNV60" s="730"/>
      <c r="MNW60" s="730"/>
      <c r="MNX60" s="730"/>
      <c r="MNY60" s="730"/>
      <c r="MNZ60" s="730"/>
      <c r="MOA60" s="730"/>
      <c r="MOB60" s="730"/>
      <c r="MOC60" s="730"/>
      <c r="MOD60" s="730"/>
      <c r="MOE60" s="730"/>
      <c r="MOF60" s="730"/>
      <c r="MOG60" s="730"/>
      <c r="MOH60" s="730"/>
      <c r="MOI60" s="730"/>
      <c r="MOJ60" s="730"/>
      <c r="MOK60" s="730"/>
      <c r="MOL60" s="730"/>
      <c r="MOM60" s="730"/>
      <c r="MON60" s="730"/>
      <c r="MOO60" s="730"/>
      <c r="MOP60" s="730"/>
      <c r="MOQ60" s="730"/>
      <c r="MOR60" s="730"/>
      <c r="MOS60" s="730"/>
      <c r="MOT60" s="730"/>
      <c r="MOU60" s="730"/>
      <c r="MOV60" s="730"/>
      <c r="MOW60" s="730"/>
      <c r="MOX60" s="730"/>
      <c r="MOY60" s="730"/>
      <c r="MOZ60" s="730"/>
      <c r="MPA60" s="730"/>
      <c r="MPB60" s="730"/>
      <c r="MPC60" s="730"/>
      <c r="MPD60" s="730"/>
      <c r="MPE60" s="730"/>
      <c r="MPF60" s="730"/>
      <c r="MPG60" s="730"/>
      <c r="MPH60" s="730"/>
      <c r="MPI60" s="730"/>
      <c r="MPJ60" s="730"/>
      <c r="MPK60" s="730"/>
      <c r="MPL60" s="730"/>
      <c r="MPM60" s="730"/>
      <c r="MPN60" s="730"/>
      <c r="MPO60" s="730"/>
      <c r="MPP60" s="730"/>
      <c r="MPQ60" s="730"/>
      <c r="MPR60" s="730"/>
      <c r="MPS60" s="730"/>
      <c r="MPT60" s="730"/>
      <c r="MPU60" s="730"/>
      <c r="MPV60" s="730"/>
      <c r="MPW60" s="730"/>
      <c r="MPX60" s="730"/>
      <c r="MPY60" s="730"/>
      <c r="MPZ60" s="730"/>
      <c r="MQA60" s="730"/>
      <c r="MQB60" s="730"/>
      <c r="MQC60" s="730"/>
      <c r="MQD60" s="730"/>
      <c r="MQE60" s="730"/>
      <c r="MQF60" s="730"/>
      <c r="MQG60" s="730"/>
      <c r="MQH60" s="730"/>
      <c r="MQI60" s="730"/>
      <c r="MQJ60" s="730"/>
      <c r="MQK60" s="730"/>
      <c r="MQL60" s="730"/>
      <c r="MQM60" s="730"/>
      <c r="MQN60" s="730"/>
      <c r="MQO60" s="730"/>
      <c r="MQP60" s="730"/>
      <c r="MQQ60" s="730"/>
      <c r="MQR60" s="730"/>
      <c r="MQS60" s="730"/>
      <c r="MQT60" s="730"/>
      <c r="MQU60" s="730"/>
      <c r="MQV60" s="730"/>
      <c r="MQW60" s="730"/>
      <c r="MQX60" s="730"/>
      <c r="MQY60" s="730"/>
      <c r="MQZ60" s="730"/>
      <c r="MRA60" s="730"/>
      <c r="MRB60" s="730"/>
      <c r="MRC60" s="730"/>
      <c r="MRD60" s="730"/>
      <c r="MRE60" s="730"/>
      <c r="MRF60" s="730"/>
      <c r="MRG60" s="730"/>
      <c r="MRH60" s="730"/>
      <c r="MRI60" s="730"/>
      <c r="MRJ60" s="730"/>
      <c r="MRK60" s="730"/>
      <c r="MRL60" s="730"/>
      <c r="MRM60" s="730"/>
      <c r="MRN60" s="730"/>
      <c r="MRO60" s="730"/>
      <c r="MRP60" s="730"/>
      <c r="MRQ60" s="730"/>
      <c r="MRR60" s="730"/>
      <c r="MRS60" s="730"/>
      <c r="MRT60" s="730"/>
      <c r="MRU60" s="730"/>
      <c r="MRV60" s="730"/>
      <c r="MRW60" s="730"/>
      <c r="MRX60" s="730"/>
      <c r="MRY60" s="730"/>
      <c r="MRZ60" s="730"/>
      <c r="MSA60" s="730"/>
      <c r="MSB60" s="730"/>
      <c r="MSC60" s="730"/>
      <c r="MSD60" s="730"/>
      <c r="MSE60" s="730"/>
      <c r="MSF60" s="730"/>
      <c r="MSG60" s="730"/>
      <c r="MSH60" s="730"/>
      <c r="MSI60" s="730"/>
      <c r="MSJ60" s="730"/>
      <c r="MSK60" s="730"/>
      <c r="MSL60" s="730"/>
      <c r="MSM60" s="730"/>
      <c r="MSN60" s="730"/>
      <c r="MSO60" s="730"/>
      <c r="MSP60" s="730"/>
      <c r="MSQ60" s="730"/>
      <c r="MSR60" s="730"/>
      <c r="MSS60" s="730"/>
      <c r="MST60" s="730"/>
      <c r="MSU60" s="730"/>
      <c r="MSV60" s="730"/>
      <c r="MSW60" s="730"/>
      <c r="MSX60" s="730"/>
      <c r="MSY60" s="730"/>
      <c r="MSZ60" s="730"/>
      <c r="MTA60" s="730"/>
      <c r="MTB60" s="730"/>
      <c r="MTC60" s="730"/>
      <c r="MTD60" s="730"/>
      <c r="MTE60" s="730"/>
      <c r="MTF60" s="730"/>
      <c r="MTG60" s="730"/>
      <c r="MTH60" s="730"/>
      <c r="MTI60" s="730"/>
      <c r="MTJ60" s="730"/>
      <c r="MTK60" s="730"/>
      <c r="MTL60" s="730"/>
      <c r="MTM60" s="730"/>
      <c r="MTN60" s="730"/>
      <c r="MTO60" s="730"/>
      <c r="MTP60" s="730"/>
      <c r="MTQ60" s="730"/>
      <c r="MTR60" s="730"/>
      <c r="MTS60" s="730"/>
      <c r="MTT60" s="730"/>
      <c r="MTU60" s="730"/>
      <c r="MTV60" s="730"/>
      <c r="MTW60" s="730"/>
      <c r="MTX60" s="730"/>
      <c r="MTY60" s="730"/>
      <c r="MTZ60" s="730"/>
      <c r="MUA60" s="730"/>
      <c r="MUB60" s="730"/>
      <c r="MUC60" s="730"/>
      <c r="MUD60" s="730"/>
      <c r="MUE60" s="730"/>
      <c r="MUF60" s="730"/>
      <c r="MUG60" s="730"/>
      <c r="MUH60" s="730"/>
      <c r="MUI60" s="730"/>
      <c r="MUJ60" s="730"/>
      <c r="MUK60" s="730"/>
      <c r="MUL60" s="730"/>
      <c r="MUM60" s="730"/>
      <c r="MUN60" s="730"/>
      <c r="MUO60" s="730"/>
      <c r="MUP60" s="730"/>
      <c r="MUQ60" s="730"/>
      <c r="MUR60" s="730"/>
      <c r="MUS60" s="730"/>
      <c r="MUT60" s="730"/>
      <c r="MUU60" s="730"/>
      <c r="MUV60" s="730"/>
      <c r="MUW60" s="730"/>
      <c r="MUX60" s="730"/>
      <c r="MUY60" s="730"/>
      <c r="MUZ60" s="730"/>
      <c r="MVA60" s="730"/>
      <c r="MVB60" s="730"/>
      <c r="MVC60" s="730"/>
      <c r="MVD60" s="730"/>
      <c r="MVE60" s="730"/>
      <c r="MVF60" s="730"/>
      <c r="MVG60" s="730"/>
      <c r="MVH60" s="730"/>
      <c r="MVI60" s="730"/>
      <c r="MVJ60" s="730"/>
      <c r="MVK60" s="730"/>
      <c r="MVL60" s="730"/>
      <c r="MVM60" s="730"/>
      <c r="MVN60" s="730"/>
      <c r="MVO60" s="730"/>
      <c r="MVP60" s="730"/>
      <c r="MVQ60" s="730"/>
      <c r="MVR60" s="730"/>
      <c r="MVS60" s="730"/>
      <c r="MVT60" s="730"/>
      <c r="MVU60" s="730"/>
      <c r="MVV60" s="730"/>
      <c r="MVW60" s="730"/>
      <c r="MVX60" s="730"/>
      <c r="MVY60" s="730"/>
      <c r="MVZ60" s="730"/>
      <c r="MWA60" s="730"/>
      <c r="MWB60" s="730"/>
      <c r="MWC60" s="730"/>
      <c r="MWD60" s="730"/>
      <c r="MWE60" s="730"/>
      <c r="MWF60" s="730"/>
      <c r="MWG60" s="730"/>
      <c r="MWH60" s="730"/>
      <c r="MWI60" s="730"/>
      <c r="MWJ60" s="730"/>
      <c r="MWK60" s="730"/>
      <c r="MWL60" s="730"/>
      <c r="MWM60" s="730"/>
      <c r="MWN60" s="730"/>
      <c r="MWO60" s="730"/>
      <c r="MWP60" s="730"/>
      <c r="MWQ60" s="730"/>
      <c r="MWR60" s="730"/>
      <c r="MWS60" s="730"/>
      <c r="MWT60" s="730"/>
      <c r="MWU60" s="730"/>
      <c r="MWV60" s="730"/>
      <c r="MWW60" s="730"/>
      <c r="MWX60" s="730"/>
      <c r="MWY60" s="730"/>
      <c r="MWZ60" s="730"/>
      <c r="MXA60" s="730"/>
      <c r="MXB60" s="730"/>
      <c r="MXC60" s="730"/>
      <c r="MXD60" s="730"/>
      <c r="MXE60" s="730"/>
      <c r="MXF60" s="730"/>
      <c r="MXG60" s="730"/>
      <c r="MXH60" s="730"/>
      <c r="MXI60" s="730"/>
      <c r="MXJ60" s="730"/>
      <c r="MXK60" s="730"/>
      <c r="MXL60" s="730"/>
      <c r="MXM60" s="730"/>
      <c r="MXN60" s="730"/>
      <c r="MXO60" s="730"/>
      <c r="MXP60" s="730"/>
      <c r="MXQ60" s="730"/>
      <c r="MXR60" s="730"/>
      <c r="MXS60" s="730"/>
      <c r="MXT60" s="730"/>
      <c r="MXU60" s="730"/>
      <c r="MXV60" s="730"/>
      <c r="MXW60" s="730"/>
      <c r="MXX60" s="730"/>
      <c r="MXY60" s="730"/>
      <c r="MXZ60" s="730"/>
      <c r="MYA60" s="730"/>
      <c r="MYB60" s="730"/>
      <c r="MYC60" s="730"/>
      <c r="MYD60" s="730"/>
      <c r="MYE60" s="730"/>
      <c r="MYF60" s="730"/>
      <c r="MYG60" s="730"/>
      <c r="MYH60" s="730"/>
      <c r="MYI60" s="730"/>
      <c r="MYJ60" s="730"/>
      <c r="MYK60" s="730"/>
      <c r="MYL60" s="730"/>
      <c r="MYM60" s="730"/>
      <c r="MYN60" s="730"/>
      <c r="MYO60" s="730"/>
      <c r="MYP60" s="730"/>
      <c r="MYQ60" s="730"/>
      <c r="MYR60" s="730"/>
      <c r="MYS60" s="730"/>
      <c r="MYT60" s="730"/>
      <c r="MYU60" s="730"/>
      <c r="MYV60" s="730"/>
      <c r="MYW60" s="730"/>
      <c r="MYX60" s="730"/>
      <c r="MYY60" s="730"/>
      <c r="MYZ60" s="730"/>
      <c r="MZA60" s="730"/>
      <c r="MZB60" s="730"/>
      <c r="MZC60" s="730"/>
      <c r="MZD60" s="730"/>
      <c r="MZE60" s="730"/>
      <c r="MZF60" s="730"/>
      <c r="MZG60" s="730"/>
      <c r="MZH60" s="730"/>
      <c r="MZI60" s="730"/>
      <c r="MZJ60" s="730"/>
      <c r="MZK60" s="730"/>
      <c r="MZL60" s="730"/>
      <c r="MZM60" s="730"/>
      <c r="MZN60" s="730"/>
      <c r="MZO60" s="730"/>
      <c r="MZP60" s="730"/>
      <c r="MZQ60" s="730"/>
      <c r="MZR60" s="730"/>
      <c r="MZS60" s="730"/>
      <c r="MZT60" s="730"/>
      <c r="MZU60" s="730"/>
      <c r="MZV60" s="730"/>
      <c r="MZW60" s="730"/>
      <c r="MZX60" s="730"/>
      <c r="MZY60" s="730"/>
      <c r="MZZ60" s="730"/>
      <c r="NAA60" s="730"/>
      <c r="NAB60" s="730"/>
      <c r="NAC60" s="730"/>
      <c r="NAD60" s="730"/>
      <c r="NAE60" s="730"/>
      <c r="NAF60" s="730"/>
      <c r="NAG60" s="730"/>
      <c r="NAH60" s="730"/>
      <c r="NAI60" s="730"/>
      <c r="NAJ60" s="730"/>
      <c r="NAK60" s="730"/>
      <c r="NAL60" s="730"/>
      <c r="NAM60" s="730"/>
      <c r="NAN60" s="730"/>
      <c r="NAO60" s="730"/>
      <c r="NAP60" s="730"/>
      <c r="NAQ60" s="730"/>
      <c r="NAR60" s="730"/>
      <c r="NAS60" s="730"/>
      <c r="NAT60" s="730"/>
      <c r="NAU60" s="730"/>
      <c r="NAV60" s="730"/>
      <c r="NAW60" s="730"/>
      <c r="NAX60" s="730"/>
      <c r="NAY60" s="730"/>
      <c r="NAZ60" s="730"/>
      <c r="NBA60" s="730"/>
      <c r="NBB60" s="730"/>
      <c r="NBC60" s="730"/>
      <c r="NBD60" s="730"/>
      <c r="NBE60" s="730"/>
      <c r="NBF60" s="730"/>
      <c r="NBG60" s="730"/>
      <c r="NBH60" s="730"/>
      <c r="NBI60" s="730"/>
      <c r="NBJ60" s="730"/>
      <c r="NBK60" s="730"/>
      <c r="NBL60" s="730"/>
      <c r="NBM60" s="730"/>
      <c r="NBN60" s="730"/>
      <c r="NBO60" s="730"/>
      <c r="NBP60" s="730"/>
      <c r="NBQ60" s="730"/>
      <c r="NBR60" s="730"/>
      <c r="NBS60" s="730"/>
      <c r="NBT60" s="730"/>
      <c r="NBU60" s="730"/>
      <c r="NBV60" s="730"/>
      <c r="NBW60" s="730"/>
      <c r="NBX60" s="730"/>
      <c r="NBY60" s="730"/>
      <c r="NBZ60" s="730"/>
      <c r="NCA60" s="730"/>
      <c r="NCB60" s="730"/>
      <c r="NCC60" s="730"/>
      <c r="NCD60" s="730"/>
      <c r="NCE60" s="730"/>
      <c r="NCF60" s="730"/>
      <c r="NCG60" s="730"/>
      <c r="NCH60" s="730"/>
      <c r="NCI60" s="730"/>
      <c r="NCJ60" s="730"/>
      <c r="NCK60" s="730"/>
      <c r="NCL60" s="730"/>
      <c r="NCM60" s="730"/>
      <c r="NCN60" s="730"/>
      <c r="NCO60" s="730"/>
      <c r="NCP60" s="730"/>
      <c r="NCQ60" s="730"/>
      <c r="NCR60" s="730"/>
      <c r="NCS60" s="730"/>
      <c r="NCT60" s="730"/>
      <c r="NCU60" s="730"/>
      <c r="NCV60" s="730"/>
      <c r="NCW60" s="730"/>
      <c r="NCX60" s="730"/>
      <c r="NCY60" s="730"/>
      <c r="NCZ60" s="730"/>
      <c r="NDA60" s="730"/>
      <c r="NDB60" s="730"/>
      <c r="NDC60" s="730"/>
      <c r="NDD60" s="730"/>
      <c r="NDE60" s="730"/>
      <c r="NDF60" s="730"/>
      <c r="NDG60" s="730"/>
      <c r="NDH60" s="730"/>
      <c r="NDI60" s="730"/>
      <c r="NDJ60" s="730"/>
      <c r="NDK60" s="730"/>
      <c r="NDL60" s="730"/>
      <c r="NDM60" s="730"/>
      <c r="NDN60" s="730"/>
      <c r="NDO60" s="730"/>
      <c r="NDP60" s="730"/>
      <c r="NDQ60" s="730"/>
      <c r="NDR60" s="730"/>
      <c r="NDS60" s="730"/>
      <c r="NDT60" s="730"/>
      <c r="NDU60" s="730"/>
      <c r="NDV60" s="730"/>
      <c r="NDW60" s="730"/>
      <c r="NDX60" s="730"/>
      <c r="NDY60" s="730"/>
      <c r="NDZ60" s="730"/>
      <c r="NEA60" s="730"/>
      <c r="NEB60" s="730"/>
      <c r="NEC60" s="730"/>
      <c r="NED60" s="730"/>
      <c r="NEE60" s="730"/>
      <c r="NEF60" s="730"/>
      <c r="NEG60" s="730"/>
      <c r="NEH60" s="730"/>
      <c r="NEI60" s="730"/>
      <c r="NEJ60" s="730"/>
      <c r="NEK60" s="730"/>
      <c r="NEL60" s="730"/>
      <c r="NEM60" s="730"/>
      <c r="NEN60" s="730"/>
      <c r="NEO60" s="730"/>
      <c r="NEP60" s="730"/>
      <c r="NEQ60" s="730"/>
      <c r="NER60" s="730"/>
      <c r="NES60" s="730"/>
      <c r="NET60" s="730"/>
      <c r="NEU60" s="730"/>
      <c r="NEV60" s="730"/>
      <c r="NEW60" s="730"/>
      <c r="NEX60" s="730"/>
      <c r="NEY60" s="730"/>
      <c r="NEZ60" s="730"/>
      <c r="NFA60" s="730"/>
      <c r="NFB60" s="730"/>
      <c r="NFC60" s="730"/>
      <c r="NFD60" s="730"/>
      <c r="NFE60" s="730"/>
      <c r="NFF60" s="730"/>
      <c r="NFG60" s="730"/>
      <c r="NFH60" s="730"/>
      <c r="NFI60" s="730"/>
      <c r="NFJ60" s="730"/>
      <c r="NFK60" s="730"/>
      <c r="NFL60" s="730"/>
      <c r="NFM60" s="730"/>
      <c r="NFN60" s="730"/>
      <c r="NFO60" s="730"/>
      <c r="NFP60" s="730"/>
      <c r="NFQ60" s="730"/>
      <c r="NFR60" s="730"/>
      <c r="NFS60" s="730"/>
      <c r="NFT60" s="730"/>
      <c r="NFU60" s="730"/>
      <c r="NFV60" s="730"/>
      <c r="NFW60" s="730"/>
      <c r="NFX60" s="730"/>
      <c r="NFY60" s="730"/>
      <c r="NFZ60" s="730"/>
      <c r="NGA60" s="730"/>
      <c r="NGB60" s="730"/>
      <c r="NGC60" s="730"/>
      <c r="NGD60" s="730"/>
      <c r="NGE60" s="730"/>
      <c r="NGF60" s="730"/>
      <c r="NGG60" s="730"/>
      <c r="NGH60" s="730"/>
      <c r="NGI60" s="730"/>
      <c r="NGJ60" s="730"/>
      <c r="NGK60" s="730"/>
      <c r="NGL60" s="730"/>
      <c r="NGM60" s="730"/>
      <c r="NGN60" s="730"/>
      <c r="NGO60" s="730"/>
      <c r="NGP60" s="730"/>
      <c r="NGQ60" s="730"/>
      <c r="NGR60" s="730"/>
      <c r="NGS60" s="730"/>
      <c r="NGT60" s="730"/>
      <c r="NGU60" s="730"/>
      <c r="NGV60" s="730"/>
      <c r="NGW60" s="730"/>
      <c r="NGX60" s="730"/>
      <c r="NGY60" s="730"/>
      <c r="NGZ60" s="730"/>
      <c r="NHA60" s="730"/>
      <c r="NHB60" s="730"/>
      <c r="NHC60" s="730"/>
      <c r="NHD60" s="730"/>
      <c r="NHE60" s="730"/>
      <c r="NHF60" s="730"/>
      <c r="NHG60" s="730"/>
      <c r="NHH60" s="730"/>
      <c r="NHI60" s="730"/>
      <c r="NHJ60" s="730"/>
      <c r="NHK60" s="730"/>
      <c r="NHL60" s="730"/>
      <c r="NHM60" s="730"/>
      <c r="NHN60" s="730"/>
      <c r="NHO60" s="730"/>
      <c r="NHP60" s="730"/>
      <c r="NHQ60" s="730"/>
      <c r="NHR60" s="730"/>
      <c r="NHS60" s="730"/>
      <c r="NHT60" s="730"/>
      <c r="NHU60" s="730"/>
      <c r="NHV60" s="730"/>
      <c r="NHW60" s="730"/>
      <c r="NHX60" s="730"/>
      <c r="NHY60" s="730"/>
      <c r="NHZ60" s="730"/>
      <c r="NIA60" s="730"/>
      <c r="NIB60" s="730"/>
      <c r="NIC60" s="730"/>
      <c r="NID60" s="730"/>
      <c r="NIE60" s="730"/>
      <c r="NIF60" s="730"/>
      <c r="NIG60" s="730"/>
      <c r="NIH60" s="730"/>
      <c r="NII60" s="730"/>
      <c r="NIJ60" s="730"/>
      <c r="NIK60" s="730"/>
      <c r="NIL60" s="730"/>
      <c r="NIM60" s="730"/>
      <c r="NIN60" s="730"/>
      <c r="NIO60" s="730"/>
      <c r="NIP60" s="730"/>
      <c r="NIQ60" s="730"/>
      <c r="NIR60" s="730"/>
      <c r="NIS60" s="730"/>
      <c r="NIT60" s="730"/>
      <c r="NIU60" s="730"/>
      <c r="NIV60" s="730"/>
      <c r="NIW60" s="730"/>
      <c r="NIX60" s="730"/>
      <c r="NIY60" s="730"/>
      <c r="NIZ60" s="730"/>
      <c r="NJA60" s="730"/>
      <c r="NJB60" s="730"/>
      <c r="NJC60" s="730"/>
      <c r="NJD60" s="730"/>
      <c r="NJE60" s="730"/>
      <c r="NJF60" s="730"/>
      <c r="NJG60" s="730"/>
      <c r="NJH60" s="730"/>
      <c r="NJI60" s="730"/>
      <c r="NJJ60" s="730"/>
      <c r="NJK60" s="730"/>
      <c r="NJL60" s="730"/>
      <c r="NJM60" s="730"/>
      <c r="NJN60" s="730"/>
      <c r="NJO60" s="730"/>
      <c r="NJP60" s="730"/>
      <c r="NJQ60" s="730"/>
      <c r="NJR60" s="730"/>
      <c r="NJS60" s="730"/>
      <c r="NJT60" s="730"/>
      <c r="NJU60" s="730"/>
      <c r="NJV60" s="730"/>
      <c r="NJW60" s="730"/>
      <c r="NJX60" s="730"/>
      <c r="NJY60" s="730"/>
      <c r="NJZ60" s="730"/>
      <c r="NKA60" s="730"/>
      <c r="NKB60" s="730"/>
      <c r="NKC60" s="730"/>
      <c r="NKD60" s="730"/>
      <c r="NKE60" s="730"/>
      <c r="NKF60" s="730"/>
      <c r="NKG60" s="730"/>
      <c r="NKH60" s="730"/>
      <c r="NKI60" s="730"/>
      <c r="NKJ60" s="730"/>
      <c r="NKK60" s="730"/>
      <c r="NKL60" s="730"/>
      <c r="NKM60" s="730"/>
      <c r="NKN60" s="730"/>
      <c r="NKO60" s="730"/>
      <c r="NKP60" s="730"/>
      <c r="NKQ60" s="730"/>
      <c r="NKR60" s="730"/>
      <c r="NKS60" s="730"/>
      <c r="NKT60" s="730"/>
      <c r="NKU60" s="730"/>
      <c r="NKV60" s="730"/>
      <c r="NKW60" s="730"/>
      <c r="NKX60" s="730"/>
      <c r="NKY60" s="730"/>
      <c r="NKZ60" s="730"/>
      <c r="NLA60" s="730"/>
      <c r="NLB60" s="730"/>
      <c r="NLC60" s="730"/>
      <c r="NLD60" s="730"/>
      <c r="NLE60" s="730"/>
      <c r="NLF60" s="730"/>
      <c r="NLG60" s="730"/>
      <c r="NLH60" s="730"/>
      <c r="NLI60" s="730"/>
      <c r="NLJ60" s="730"/>
      <c r="NLK60" s="730"/>
      <c r="NLL60" s="730"/>
      <c r="NLM60" s="730"/>
      <c r="NLN60" s="730"/>
      <c r="NLO60" s="730"/>
      <c r="NLP60" s="730"/>
      <c r="NLQ60" s="730"/>
      <c r="NLR60" s="730"/>
      <c r="NLS60" s="730"/>
      <c r="NLT60" s="730"/>
      <c r="NLU60" s="730"/>
      <c r="NLV60" s="730"/>
      <c r="NLW60" s="730"/>
      <c r="NLX60" s="730"/>
      <c r="NLY60" s="730"/>
      <c r="NLZ60" s="730"/>
      <c r="NMA60" s="730"/>
      <c r="NMB60" s="730"/>
      <c r="NMC60" s="730"/>
      <c r="NMD60" s="730"/>
      <c r="NME60" s="730"/>
      <c r="NMF60" s="730"/>
      <c r="NMG60" s="730"/>
      <c r="NMH60" s="730"/>
      <c r="NMI60" s="730"/>
      <c r="NMJ60" s="730"/>
      <c r="NMK60" s="730"/>
      <c r="NML60" s="730"/>
      <c r="NMM60" s="730"/>
      <c r="NMN60" s="730"/>
      <c r="NMO60" s="730"/>
      <c r="NMP60" s="730"/>
      <c r="NMQ60" s="730"/>
      <c r="NMR60" s="730"/>
      <c r="NMS60" s="730"/>
      <c r="NMT60" s="730"/>
      <c r="NMU60" s="730"/>
      <c r="NMV60" s="730"/>
      <c r="NMW60" s="730"/>
      <c r="NMX60" s="730"/>
      <c r="NMY60" s="730"/>
      <c r="NMZ60" s="730"/>
      <c r="NNA60" s="730"/>
      <c r="NNB60" s="730"/>
      <c r="NNC60" s="730"/>
      <c r="NND60" s="730"/>
      <c r="NNE60" s="730"/>
      <c r="NNF60" s="730"/>
      <c r="NNG60" s="730"/>
      <c r="NNH60" s="730"/>
      <c r="NNI60" s="730"/>
      <c r="NNJ60" s="730"/>
      <c r="NNK60" s="730"/>
      <c r="NNL60" s="730"/>
      <c r="NNM60" s="730"/>
      <c r="NNN60" s="730"/>
      <c r="NNO60" s="730"/>
      <c r="NNP60" s="730"/>
      <c r="NNQ60" s="730"/>
      <c r="NNR60" s="730"/>
      <c r="NNS60" s="730"/>
      <c r="NNT60" s="730"/>
      <c r="NNU60" s="730"/>
      <c r="NNV60" s="730"/>
      <c r="NNW60" s="730"/>
      <c r="NNX60" s="730"/>
      <c r="NNY60" s="730"/>
      <c r="NNZ60" s="730"/>
      <c r="NOA60" s="730"/>
      <c r="NOB60" s="730"/>
      <c r="NOC60" s="730"/>
      <c r="NOD60" s="730"/>
      <c r="NOE60" s="730"/>
      <c r="NOF60" s="730"/>
      <c r="NOG60" s="730"/>
      <c r="NOH60" s="730"/>
      <c r="NOI60" s="730"/>
      <c r="NOJ60" s="730"/>
      <c r="NOK60" s="730"/>
      <c r="NOL60" s="730"/>
      <c r="NOM60" s="730"/>
      <c r="NON60" s="730"/>
      <c r="NOO60" s="730"/>
      <c r="NOP60" s="730"/>
      <c r="NOQ60" s="730"/>
      <c r="NOR60" s="730"/>
      <c r="NOS60" s="730"/>
      <c r="NOT60" s="730"/>
      <c r="NOU60" s="730"/>
      <c r="NOV60" s="730"/>
      <c r="NOW60" s="730"/>
      <c r="NOX60" s="730"/>
      <c r="NOY60" s="730"/>
      <c r="NOZ60" s="730"/>
      <c r="NPA60" s="730"/>
      <c r="NPB60" s="730"/>
      <c r="NPC60" s="730"/>
      <c r="NPD60" s="730"/>
      <c r="NPE60" s="730"/>
      <c r="NPF60" s="730"/>
      <c r="NPG60" s="730"/>
      <c r="NPH60" s="730"/>
      <c r="NPI60" s="730"/>
      <c r="NPJ60" s="730"/>
      <c r="NPK60" s="730"/>
      <c r="NPL60" s="730"/>
      <c r="NPM60" s="730"/>
      <c r="NPN60" s="730"/>
      <c r="NPO60" s="730"/>
      <c r="NPP60" s="730"/>
      <c r="NPQ60" s="730"/>
      <c r="NPR60" s="730"/>
      <c r="NPS60" s="730"/>
      <c r="NPT60" s="730"/>
      <c r="NPU60" s="730"/>
      <c r="NPV60" s="730"/>
      <c r="NPW60" s="730"/>
      <c r="NPX60" s="730"/>
      <c r="NPY60" s="730"/>
      <c r="NPZ60" s="730"/>
      <c r="NQA60" s="730"/>
      <c r="NQB60" s="730"/>
      <c r="NQC60" s="730"/>
      <c r="NQD60" s="730"/>
      <c r="NQE60" s="730"/>
      <c r="NQF60" s="730"/>
      <c r="NQG60" s="730"/>
      <c r="NQH60" s="730"/>
      <c r="NQI60" s="730"/>
      <c r="NQJ60" s="730"/>
      <c r="NQK60" s="730"/>
      <c r="NQL60" s="730"/>
      <c r="NQM60" s="730"/>
      <c r="NQN60" s="730"/>
      <c r="NQO60" s="730"/>
      <c r="NQP60" s="730"/>
      <c r="NQQ60" s="730"/>
      <c r="NQR60" s="730"/>
      <c r="NQS60" s="730"/>
      <c r="NQT60" s="730"/>
      <c r="NQU60" s="730"/>
      <c r="NQV60" s="730"/>
      <c r="NQW60" s="730"/>
      <c r="NQX60" s="730"/>
      <c r="NQY60" s="730"/>
      <c r="NQZ60" s="730"/>
      <c r="NRA60" s="730"/>
      <c r="NRB60" s="730"/>
      <c r="NRC60" s="730"/>
      <c r="NRD60" s="730"/>
      <c r="NRE60" s="730"/>
      <c r="NRF60" s="730"/>
      <c r="NRG60" s="730"/>
      <c r="NRH60" s="730"/>
      <c r="NRI60" s="730"/>
      <c r="NRJ60" s="730"/>
      <c r="NRK60" s="730"/>
      <c r="NRL60" s="730"/>
      <c r="NRM60" s="730"/>
      <c r="NRN60" s="730"/>
      <c r="NRO60" s="730"/>
      <c r="NRP60" s="730"/>
      <c r="NRQ60" s="730"/>
      <c r="NRR60" s="730"/>
      <c r="NRS60" s="730"/>
      <c r="NRT60" s="730"/>
      <c r="NRU60" s="730"/>
      <c r="NRV60" s="730"/>
      <c r="NRW60" s="730"/>
      <c r="NRX60" s="730"/>
      <c r="NRY60" s="730"/>
      <c r="NRZ60" s="730"/>
      <c r="NSA60" s="730"/>
      <c r="NSB60" s="730"/>
      <c r="NSC60" s="730"/>
      <c r="NSD60" s="730"/>
      <c r="NSE60" s="730"/>
      <c r="NSF60" s="730"/>
      <c r="NSG60" s="730"/>
      <c r="NSH60" s="730"/>
      <c r="NSI60" s="730"/>
      <c r="NSJ60" s="730"/>
      <c r="NSK60" s="730"/>
      <c r="NSL60" s="730"/>
      <c r="NSM60" s="730"/>
      <c r="NSN60" s="730"/>
      <c r="NSO60" s="730"/>
      <c r="NSP60" s="730"/>
      <c r="NSQ60" s="730"/>
      <c r="NSR60" s="730"/>
      <c r="NSS60" s="730"/>
      <c r="NST60" s="730"/>
      <c r="NSU60" s="730"/>
      <c r="NSV60" s="730"/>
      <c r="NSW60" s="730"/>
      <c r="NSX60" s="730"/>
      <c r="NSY60" s="730"/>
      <c r="NSZ60" s="730"/>
      <c r="NTA60" s="730"/>
      <c r="NTB60" s="730"/>
      <c r="NTC60" s="730"/>
      <c r="NTD60" s="730"/>
      <c r="NTE60" s="730"/>
      <c r="NTF60" s="730"/>
      <c r="NTG60" s="730"/>
      <c r="NTH60" s="730"/>
      <c r="NTI60" s="730"/>
      <c r="NTJ60" s="730"/>
      <c r="NTK60" s="730"/>
      <c r="NTL60" s="730"/>
      <c r="NTM60" s="730"/>
      <c r="NTN60" s="730"/>
      <c r="NTO60" s="730"/>
      <c r="NTP60" s="730"/>
      <c r="NTQ60" s="730"/>
      <c r="NTR60" s="730"/>
      <c r="NTS60" s="730"/>
      <c r="NTT60" s="730"/>
      <c r="NTU60" s="730"/>
      <c r="NTV60" s="730"/>
      <c r="NTW60" s="730"/>
      <c r="NTX60" s="730"/>
      <c r="NTY60" s="730"/>
      <c r="NTZ60" s="730"/>
      <c r="NUA60" s="730"/>
      <c r="NUB60" s="730"/>
      <c r="NUC60" s="730"/>
      <c r="NUD60" s="730"/>
      <c r="NUE60" s="730"/>
      <c r="NUF60" s="730"/>
      <c r="NUG60" s="730"/>
      <c r="NUH60" s="730"/>
      <c r="NUI60" s="730"/>
      <c r="NUJ60" s="730"/>
      <c r="NUK60" s="730"/>
      <c r="NUL60" s="730"/>
      <c r="NUM60" s="730"/>
      <c r="NUN60" s="730"/>
      <c r="NUO60" s="730"/>
      <c r="NUP60" s="730"/>
      <c r="NUQ60" s="730"/>
      <c r="NUR60" s="730"/>
      <c r="NUS60" s="730"/>
      <c r="NUT60" s="730"/>
      <c r="NUU60" s="730"/>
      <c r="NUV60" s="730"/>
      <c r="NUW60" s="730"/>
      <c r="NUX60" s="730"/>
      <c r="NUY60" s="730"/>
      <c r="NUZ60" s="730"/>
      <c r="NVA60" s="730"/>
      <c r="NVB60" s="730"/>
      <c r="NVC60" s="730"/>
      <c r="NVD60" s="730"/>
      <c r="NVE60" s="730"/>
      <c r="NVF60" s="730"/>
      <c r="NVG60" s="730"/>
      <c r="NVH60" s="730"/>
      <c r="NVI60" s="730"/>
      <c r="NVJ60" s="730"/>
      <c r="NVK60" s="730"/>
      <c r="NVL60" s="730"/>
      <c r="NVM60" s="730"/>
      <c r="NVN60" s="730"/>
      <c r="NVO60" s="730"/>
      <c r="NVP60" s="730"/>
      <c r="NVQ60" s="730"/>
      <c r="NVR60" s="730"/>
      <c r="NVS60" s="730"/>
      <c r="NVT60" s="730"/>
      <c r="NVU60" s="730"/>
      <c r="NVV60" s="730"/>
      <c r="NVW60" s="730"/>
      <c r="NVX60" s="730"/>
      <c r="NVY60" s="730"/>
      <c r="NVZ60" s="730"/>
      <c r="NWA60" s="730"/>
      <c r="NWB60" s="730"/>
      <c r="NWC60" s="730"/>
      <c r="NWD60" s="730"/>
      <c r="NWE60" s="730"/>
      <c r="NWF60" s="730"/>
      <c r="NWG60" s="730"/>
      <c r="NWH60" s="730"/>
      <c r="NWI60" s="730"/>
      <c r="NWJ60" s="730"/>
      <c r="NWK60" s="730"/>
      <c r="NWL60" s="730"/>
      <c r="NWM60" s="730"/>
      <c r="NWN60" s="730"/>
      <c r="NWO60" s="730"/>
      <c r="NWP60" s="730"/>
      <c r="NWQ60" s="730"/>
      <c r="NWR60" s="730"/>
      <c r="NWS60" s="730"/>
      <c r="NWT60" s="730"/>
      <c r="NWU60" s="730"/>
      <c r="NWV60" s="730"/>
      <c r="NWW60" s="730"/>
      <c r="NWX60" s="730"/>
      <c r="NWY60" s="730"/>
      <c r="NWZ60" s="730"/>
      <c r="NXA60" s="730"/>
      <c r="NXB60" s="730"/>
      <c r="NXC60" s="730"/>
      <c r="NXD60" s="730"/>
      <c r="NXE60" s="730"/>
      <c r="NXF60" s="730"/>
      <c r="NXG60" s="730"/>
      <c r="NXH60" s="730"/>
      <c r="NXI60" s="730"/>
      <c r="NXJ60" s="730"/>
      <c r="NXK60" s="730"/>
      <c r="NXL60" s="730"/>
      <c r="NXM60" s="730"/>
      <c r="NXN60" s="730"/>
      <c r="NXO60" s="730"/>
      <c r="NXP60" s="730"/>
      <c r="NXQ60" s="730"/>
      <c r="NXR60" s="730"/>
      <c r="NXS60" s="730"/>
      <c r="NXT60" s="730"/>
      <c r="NXU60" s="730"/>
      <c r="NXV60" s="730"/>
      <c r="NXW60" s="730"/>
      <c r="NXX60" s="730"/>
      <c r="NXY60" s="730"/>
      <c r="NXZ60" s="730"/>
      <c r="NYA60" s="730"/>
      <c r="NYB60" s="730"/>
      <c r="NYC60" s="730"/>
      <c r="NYD60" s="730"/>
      <c r="NYE60" s="730"/>
      <c r="NYF60" s="730"/>
      <c r="NYG60" s="730"/>
      <c r="NYH60" s="730"/>
      <c r="NYI60" s="730"/>
      <c r="NYJ60" s="730"/>
      <c r="NYK60" s="730"/>
      <c r="NYL60" s="730"/>
      <c r="NYM60" s="730"/>
      <c r="NYN60" s="730"/>
      <c r="NYO60" s="730"/>
      <c r="NYP60" s="730"/>
      <c r="NYQ60" s="730"/>
      <c r="NYR60" s="730"/>
      <c r="NYS60" s="730"/>
      <c r="NYT60" s="730"/>
      <c r="NYU60" s="730"/>
      <c r="NYV60" s="730"/>
      <c r="NYW60" s="730"/>
      <c r="NYX60" s="730"/>
      <c r="NYY60" s="730"/>
      <c r="NYZ60" s="730"/>
      <c r="NZA60" s="730"/>
      <c r="NZB60" s="730"/>
      <c r="NZC60" s="730"/>
      <c r="NZD60" s="730"/>
      <c r="NZE60" s="730"/>
      <c r="NZF60" s="730"/>
      <c r="NZG60" s="730"/>
      <c r="NZH60" s="730"/>
      <c r="NZI60" s="730"/>
      <c r="NZJ60" s="730"/>
      <c r="NZK60" s="730"/>
      <c r="NZL60" s="730"/>
      <c r="NZM60" s="730"/>
      <c r="NZN60" s="730"/>
      <c r="NZO60" s="730"/>
      <c r="NZP60" s="730"/>
      <c r="NZQ60" s="730"/>
      <c r="NZR60" s="730"/>
      <c r="NZS60" s="730"/>
      <c r="NZT60" s="730"/>
      <c r="NZU60" s="730"/>
      <c r="NZV60" s="730"/>
      <c r="NZW60" s="730"/>
      <c r="NZX60" s="730"/>
      <c r="NZY60" s="730"/>
      <c r="NZZ60" s="730"/>
      <c r="OAA60" s="730"/>
      <c r="OAB60" s="730"/>
      <c r="OAC60" s="730"/>
      <c r="OAD60" s="730"/>
      <c r="OAE60" s="730"/>
      <c r="OAF60" s="730"/>
      <c r="OAG60" s="730"/>
      <c r="OAH60" s="730"/>
      <c r="OAI60" s="730"/>
      <c r="OAJ60" s="730"/>
      <c r="OAK60" s="730"/>
      <c r="OAL60" s="730"/>
      <c r="OAM60" s="730"/>
      <c r="OAN60" s="730"/>
      <c r="OAO60" s="730"/>
      <c r="OAP60" s="730"/>
      <c r="OAQ60" s="730"/>
      <c r="OAR60" s="730"/>
      <c r="OAS60" s="730"/>
      <c r="OAT60" s="730"/>
      <c r="OAU60" s="730"/>
      <c r="OAV60" s="730"/>
      <c r="OAW60" s="730"/>
      <c r="OAX60" s="730"/>
      <c r="OAY60" s="730"/>
      <c r="OAZ60" s="730"/>
      <c r="OBA60" s="730"/>
      <c r="OBB60" s="730"/>
      <c r="OBC60" s="730"/>
      <c r="OBD60" s="730"/>
      <c r="OBE60" s="730"/>
      <c r="OBF60" s="730"/>
      <c r="OBG60" s="730"/>
      <c r="OBH60" s="730"/>
      <c r="OBI60" s="730"/>
      <c r="OBJ60" s="730"/>
      <c r="OBK60" s="730"/>
      <c r="OBL60" s="730"/>
      <c r="OBM60" s="730"/>
      <c r="OBN60" s="730"/>
      <c r="OBO60" s="730"/>
      <c r="OBP60" s="730"/>
      <c r="OBQ60" s="730"/>
      <c r="OBR60" s="730"/>
      <c r="OBS60" s="730"/>
      <c r="OBT60" s="730"/>
      <c r="OBU60" s="730"/>
      <c r="OBV60" s="730"/>
      <c r="OBW60" s="730"/>
      <c r="OBX60" s="730"/>
      <c r="OBY60" s="730"/>
      <c r="OBZ60" s="730"/>
      <c r="OCA60" s="730"/>
      <c r="OCB60" s="730"/>
      <c r="OCC60" s="730"/>
      <c r="OCD60" s="730"/>
      <c r="OCE60" s="730"/>
      <c r="OCF60" s="730"/>
      <c r="OCG60" s="730"/>
      <c r="OCH60" s="730"/>
      <c r="OCI60" s="730"/>
      <c r="OCJ60" s="730"/>
      <c r="OCK60" s="730"/>
      <c r="OCL60" s="730"/>
      <c r="OCM60" s="730"/>
      <c r="OCN60" s="730"/>
      <c r="OCO60" s="730"/>
      <c r="OCP60" s="730"/>
      <c r="OCQ60" s="730"/>
      <c r="OCR60" s="730"/>
      <c r="OCS60" s="730"/>
      <c r="OCT60" s="730"/>
      <c r="OCU60" s="730"/>
      <c r="OCV60" s="730"/>
      <c r="OCW60" s="730"/>
      <c r="OCX60" s="730"/>
      <c r="OCY60" s="730"/>
      <c r="OCZ60" s="730"/>
      <c r="ODA60" s="730"/>
      <c r="ODB60" s="730"/>
      <c r="ODC60" s="730"/>
      <c r="ODD60" s="730"/>
      <c r="ODE60" s="730"/>
      <c r="ODF60" s="730"/>
      <c r="ODG60" s="730"/>
      <c r="ODH60" s="730"/>
      <c r="ODI60" s="730"/>
      <c r="ODJ60" s="730"/>
      <c r="ODK60" s="730"/>
      <c r="ODL60" s="730"/>
      <c r="ODM60" s="730"/>
      <c r="ODN60" s="730"/>
      <c r="ODO60" s="730"/>
      <c r="ODP60" s="730"/>
      <c r="ODQ60" s="730"/>
      <c r="ODR60" s="730"/>
      <c r="ODS60" s="730"/>
      <c r="ODT60" s="730"/>
      <c r="ODU60" s="730"/>
      <c r="ODV60" s="730"/>
      <c r="ODW60" s="730"/>
      <c r="ODX60" s="730"/>
      <c r="ODY60" s="730"/>
      <c r="ODZ60" s="730"/>
      <c r="OEA60" s="730"/>
      <c r="OEB60" s="730"/>
      <c r="OEC60" s="730"/>
      <c r="OED60" s="730"/>
      <c r="OEE60" s="730"/>
      <c r="OEF60" s="730"/>
      <c r="OEG60" s="730"/>
      <c r="OEH60" s="730"/>
      <c r="OEI60" s="730"/>
      <c r="OEJ60" s="730"/>
      <c r="OEK60" s="730"/>
      <c r="OEL60" s="730"/>
      <c r="OEM60" s="730"/>
      <c r="OEN60" s="730"/>
      <c r="OEO60" s="730"/>
      <c r="OEP60" s="730"/>
      <c r="OEQ60" s="730"/>
      <c r="OER60" s="730"/>
      <c r="OES60" s="730"/>
      <c r="OET60" s="730"/>
      <c r="OEU60" s="730"/>
      <c r="OEV60" s="730"/>
      <c r="OEW60" s="730"/>
      <c r="OEX60" s="730"/>
      <c r="OEY60" s="730"/>
      <c r="OEZ60" s="730"/>
      <c r="OFA60" s="730"/>
      <c r="OFB60" s="730"/>
      <c r="OFC60" s="730"/>
      <c r="OFD60" s="730"/>
      <c r="OFE60" s="730"/>
      <c r="OFF60" s="730"/>
      <c r="OFG60" s="730"/>
      <c r="OFH60" s="730"/>
      <c r="OFI60" s="730"/>
      <c r="OFJ60" s="730"/>
      <c r="OFK60" s="730"/>
      <c r="OFL60" s="730"/>
      <c r="OFM60" s="730"/>
      <c r="OFN60" s="730"/>
      <c r="OFO60" s="730"/>
      <c r="OFP60" s="730"/>
      <c r="OFQ60" s="730"/>
      <c r="OFR60" s="730"/>
      <c r="OFS60" s="730"/>
      <c r="OFT60" s="730"/>
      <c r="OFU60" s="730"/>
      <c r="OFV60" s="730"/>
      <c r="OFW60" s="730"/>
      <c r="OFX60" s="730"/>
      <c r="OFY60" s="730"/>
      <c r="OFZ60" s="730"/>
      <c r="OGA60" s="730"/>
      <c r="OGB60" s="730"/>
      <c r="OGC60" s="730"/>
      <c r="OGD60" s="730"/>
      <c r="OGE60" s="730"/>
      <c r="OGF60" s="730"/>
      <c r="OGG60" s="730"/>
      <c r="OGH60" s="730"/>
      <c r="OGI60" s="730"/>
      <c r="OGJ60" s="730"/>
      <c r="OGK60" s="730"/>
      <c r="OGL60" s="730"/>
      <c r="OGM60" s="730"/>
      <c r="OGN60" s="730"/>
      <c r="OGO60" s="730"/>
      <c r="OGP60" s="730"/>
      <c r="OGQ60" s="730"/>
      <c r="OGR60" s="730"/>
      <c r="OGS60" s="730"/>
      <c r="OGT60" s="730"/>
      <c r="OGU60" s="730"/>
      <c r="OGV60" s="730"/>
      <c r="OGW60" s="730"/>
      <c r="OGX60" s="730"/>
      <c r="OGY60" s="730"/>
      <c r="OGZ60" s="730"/>
      <c r="OHA60" s="730"/>
      <c r="OHB60" s="730"/>
      <c r="OHC60" s="730"/>
      <c r="OHD60" s="730"/>
      <c r="OHE60" s="730"/>
      <c r="OHF60" s="730"/>
      <c r="OHG60" s="730"/>
      <c r="OHH60" s="730"/>
      <c r="OHI60" s="730"/>
      <c r="OHJ60" s="730"/>
      <c r="OHK60" s="730"/>
      <c r="OHL60" s="730"/>
      <c r="OHM60" s="730"/>
      <c r="OHN60" s="730"/>
      <c r="OHO60" s="730"/>
      <c r="OHP60" s="730"/>
      <c r="OHQ60" s="730"/>
      <c r="OHR60" s="730"/>
      <c r="OHS60" s="730"/>
      <c r="OHT60" s="730"/>
      <c r="OHU60" s="730"/>
      <c r="OHV60" s="730"/>
      <c r="OHW60" s="730"/>
      <c r="OHX60" s="730"/>
      <c r="OHY60" s="730"/>
      <c r="OHZ60" s="730"/>
      <c r="OIA60" s="730"/>
      <c r="OIB60" s="730"/>
      <c r="OIC60" s="730"/>
      <c r="OID60" s="730"/>
      <c r="OIE60" s="730"/>
      <c r="OIF60" s="730"/>
      <c r="OIG60" s="730"/>
      <c r="OIH60" s="730"/>
      <c r="OII60" s="730"/>
      <c r="OIJ60" s="730"/>
      <c r="OIK60" s="730"/>
      <c r="OIL60" s="730"/>
      <c r="OIM60" s="730"/>
      <c r="OIN60" s="730"/>
      <c r="OIO60" s="730"/>
      <c r="OIP60" s="730"/>
      <c r="OIQ60" s="730"/>
      <c r="OIR60" s="730"/>
      <c r="OIS60" s="730"/>
      <c r="OIT60" s="730"/>
      <c r="OIU60" s="730"/>
      <c r="OIV60" s="730"/>
      <c r="OIW60" s="730"/>
      <c r="OIX60" s="730"/>
      <c r="OIY60" s="730"/>
      <c r="OIZ60" s="730"/>
      <c r="OJA60" s="730"/>
      <c r="OJB60" s="730"/>
      <c r="OJC60" s="730"/>
      <c r="OJD60" s="730"/>
      <c r="OJE60" s="730"/>
      <c r="OJF60" s="730"/>
      <c r="OJG60" s="730"/>
      <c r="OJH60" s="730"/>
      <c r="OJI60" s="730"/>
      <c r="OJJ60" s="730"/>
      <c r="OJK60" s="730"/>
      <c r="OJL60" s="730"/>
      <c r="OJM60" s="730"/>
      <c r="OJN60" s="730"/>
      <c r="OJO60" s="730"/>
      <c r="OJP60" s="730"/>
      <c r="OJQ60" s="730"/>
      <c r="OJR60" s="730"/>
      <c r="OJS60" s="730"/>
      <c r="OJT60" s="730"/>
      <c r="OJU60" s="730"/>
      <c r="OJV60" s="730"/>
      <c r="OJW60" s="730"/>
      <c r="OJX60" s="730"/>
      <c r="OJY60" s="730"/>
      <c r="OJZ60" s="730"/>
      <c r="OKA60" s="730"/>
      <c r="OKB60" s="730"/>
      <c r="OKC60" s="730"/>
      <c r="OKD60" s="730"/>
      <c r="OKE60" s="730"/>
      <c r="OKF60" s="730"/>
      <c r="OKG60" s="730"/>
      <c r="OKH60" s="730"/>
      <c r="OKI60" s="730"/>
      <c r="OKJ60" s="730"/>
      <c r="OKK60" s="730"/>
      <c r="OKL60" s="730"/>
      <c r="OKM60" s="730"/>
      <c r="OKN60" s="730"/>
      <c r="OKO60" s="730"/>
      <c r="OKP60" s="730"/>
      <c r="OKQ60" s="730"/>
      <c r="OKR60" s="730"/>
      <c r="OKS60" s="730"/>
      <c r="OKT60" s="730"/>
      <c r="OKU60" s="730"/>
      <c r="OKV60" s="730"/>
      <c r="OKW60" s="730"/>
      <c r="OKX60" s="730"/>
      <c r="OKY60" s="730"/>
      <c r="OKZ60" s="730"/>
      <c r="OLA60" s="730"/>
      <c r="OLB60" s="730"/>
      <c r="OLC60" s="730"/>
      <c r="OLD60" s="730"/>
      <c r="OLE60" s="730"/>
      <c r="OLF60" s="730"/>
      <c r="OLG60" s="730"/>
      <c r="OLH60" s="730"/>
      <c r="OLI60" s="730"/>
      <c r="OLJ60" s="730"/>
      <c r="OLK60" s="730"/>
      <c r="OLL60" s="730"/>
      <c r="OLM60" s="730"/>
      <c r="OLN60" s="730"/>
      <c r="OLO60" s="730"/>
      <c r="OLP60" s="730"/>
      <c r="OLQ60" s="730"/>
      <c r="OLR60" s="730"/>
      <c r="OLS60" s="730"/>
      <c r="OLT60" s="730"/>
      <c r="OLU60" s="730"/>
      <c r="OLV60" s="730"/>
      <c r="OLW60" s="730"/>
      <c r="OLX60" s="730"/>
      <c r="OLY60" s="730"/>
      <c r="OLZ60" s="730"/>
      <c r="OMA60" s="730"/>
      <c r="OMB60" s="730"/>
      <c r="OMC60" s="730"/>
      <c r="OMD60" s="730"/>
      <c r="OME60" s="730"/>
      <c r="OMF60" s="730"/>
      <c r="OMG60" s="730"/>
      <c r="OMH60" s="730"/>
      <c r="OMI60" s="730"/>
      <c r="OMJ60" s="730"/>
      <c r="OMK60" s="730"/>
      <c r="OML60" s="730"/>
      <c r="OMM60" s="730"/>
      <c r="OMN60" s="730"/>
      <c r="OMO60" s="730"/>
      <c r="OMP60" s="730"/>
      <c r="OMQ60" s="730"/>
      <c r="OMR60" s="730"/>
      <c r="OMS60" s="730"/>
      <c r="OMT60" s="730"/>
      <c r="OMU60" s="730"/>
      <c r="OMV60" s="730"/>
      <c r="OMW60" s="730"/>
      <c r="OMX60" s="730"/>
      <c r="OMY60" s="730"/>
      <c r="OMZ60" s="730"/>
      <c r="ONA60" s="730"/>
      <c r="ONB60" s="730"/>
      <c r="ONC60" s="730"/>
      <c r="OND60" s="730"/>
      <c r="ONE60" s="730"/>
      <c r="ONF60" s="730"/>
      <c r="ONG60" s="730"/>
      <c r="ONH60" s="730"/>
      <c r="ONI60" s="730"/>
      <c r="ONJ60" s="730"/>
      <c r="ONK60" s="730"/>
      <c r="ONL60" s="730"/>
      <c r="ONM60" s="730"/>
      <c r="ONN60" s="730"/>
      <c r="ONO60" s="730"/>
      <c r="ONP60" s="730"/>
      <c r="ONQ60" s="730"/>
      <c r="ONR60" s="730"/>
      <c r="ONS60" s="730"/>
      <c r="ONT60" s="730"/>
      <c r="ONU60" s="730"/>
      <c r="ONV60" s="730"/>
      <c r="ONW60" s="730"/>
      <c r="ONX60" s="730"/>
      <c r="ONY60" s="730"/>
      <c r="ONZ60" s="730"/>
      <c r="OOA60" s="730"/>
      <c r="OOB60" s="730"/>
      <c r="OOC60" s="730"/>
      <c r="OOD60" s="730"/>
      <c r="OOE60" s="730"/>
      <c r="OOF60" s="730"/>
      <c r="OOG60" s="730"/>
      <c r="OOH60" s="730"/>
      <c r="OOI60" s="730"/>
      <c r="OOJ60" s="730"/>
      <c r="OOK60" s="730"/>
      <c r="OOL60" s="730"/>
      <c r="OOM60" s="730"/>
      <c r="OON60" s="730"/>
      <c r="OOO60" s="730"/>
      <c r="OOP60" s="730"/>
      <c r="OOQ60" s="730"/>
      <c r="OOR60" s="730"/>
      <c r="OOS60" s="730"/>
      <c r="OOT60" s="730"/>
      <c r="OOU60" s="730"/>
      <c r="OOV60" s="730"/>
      <c r="OOW60" s="730"/>
      <c r="OOX60" s="730"/>
      <c r="OOY60" s="730"/>
      <c r="OOZ60" s="730"/>
      <c r="OPA60" s="730"/>
      <c r="OPB60" s="730"/>
      <c r="OPC60" s="730"/>
      <c r="OPD60" s="730"/>
      <c r="OPE60" s="730"/>
      <c r="OPF60" s="730"/>
      <c r="OPG60" s="730"/>
      <c r="OPH60" s="730"/>
      <c r="OPI60" s="730"/>
      <c r="OPJ60" s="730"/>
      <c r="OPK60" s="730"/>
      <c r="OPL60" s="730"/>
      <c r="OPM60" s="730"/>
      <c r="OPN60" s="730"/>
      <c r="OPO60" s="730"/>
      <c r="OPP60" s="730"/>
      <c r="OPQ60" s="730"/>
      <c r="OPR60" s="730"/>
      <c r="OPS60" s="730"/>
      <c r="OPT60" s="730"/>
      <c r="OPU60" s="730"/>
      <c r="OPV60" s="730"/>
      <c r="OPW60" s="730"/>
      <c r="OPX60" s="730"/>
      <c r="OPY60" s="730"/>
      <c r="OPZ60" s="730"/>
      <c r="OQA60" s="730"/>
      <c r="OQB60" s="730"/>
      <c r="OQC60" s="730"/>
      <c r="OQD60" s="730"/>
      <c r="OQE60" s="730"/>
      <c r="OQF60" s="730"/>
      <c r="OQG60" s="730"/>
      <c r="OQH60" s="730"/>
      <c r="OQI60" s="730"/>
      <c r="OQJ60" s="730"/>
      <c r="OQK60" s="730"/>
      <c r="OQL60" s="730"/>
      <c r="OQM60" s="730"/>
      <c r="OQN60" s="730"/>
      <c r="OQO60" s="730"/>
      <c r="OQP60" s="730"/>
      <c r="OQQ60" s="730"/>
      <c r="OQR60" s="730"/>
      <c r="OQS60" s="730"/>
      <c r="OQT60" s="730"/>
      <c r="OQU60" s="730"/>
      <c r="OQV60" s="730"/>
      <c r="OQW60" s="730"/>
      <c r="OQX60" s="730"/>
      <c r="OQY60" s="730"/>
      <c r="OQZ60" s="730"/>
      <c r="ORA60" s="730"/>
      <c r="ORB60" s="730"/>
      <c r="ORC60" s="730"/>
      <c r="ORD60" s="730"/>
      <c r="ORE60" s="730"/>
      <c r="ORF60" s="730"/>
      <c r="ORG60" s="730"/>
      <c r="ORH60" s="730"/>
      <c r="ORI60" s="730"/>
      <c r="ORJ60" s="730"/>
      <c r="ORK60" s="730"/>
      <c r="ORL60" s="730"/>
      <c r="ORM60" s="730"/>
      <c r="ORN60" s="730"/>
      <c r="ORO60" s="730"/>
      <c r="ORP60" s="730"/>
      <c r="ORQ60" s="730"/>
      <c r="ORR60" s="730"/>
      <c r="ORS60" s="730"/>
      <c r="ORT60" s="730"/>
      <c r="ORU60" s="730"/>
      <c r="ORV60" s="730"/>
      <c r="ORW60" s="730"/>
      <c r="ORX60" s="730"/>
      <c r="ORY60" s="730"/>
      <c r="ORZ60" s="730"/>
      <c r="OSA60" s="730"/>
      <c r="OSB60" s="730"/>
      <c r="OSC60" s="730"/>
      <c r="OSD60" s="730"/>
      <c r="OSE60" s="730"/>
      <c r="OSF60" s="730"/>
      <c r="OSG60" s="730"/>
      <c r="OSH60" s="730"/>
      <c r="OSI60" s="730"/>
      <c r="OSJ60" s="730"/>
      <c r="OSK60" s="730"/>
      <c r="OSL60" s="730"/>
      <c r="OSM60" s="730"/>
      <c r="OSN60" s="730"/>
      <c r="OSO60" s="730"/>
      <c r="OSP60" s="730"/>
      <c r="OSQ60" s="730"/>
      <c r="OSR60" s="730"/>
      <c r="OSS60" s="730"/>
      <c r="OST60" s="730"/>
      <c r="OSU60" s="730"/>
      <c r="OSV60" s="730"/>
      <c r="OSW60" s="730"/>
      <c r="OSX60" s="730"/>
      <c r="OSY60" s="730"/>
      <c r="OSZ60" s="730"/>
      <c r="OTA60" s="730"/>
      <c r="OTB60" s="730"/>
      <c r="OTC60" s="730"/>
      <c r="OTD60" s="730"/>
      <c r="OTE60" s="730"/>
      <c r="OTF60" s="730"/>
      <c r="OTG60" s="730"/>
      <c r="OTH60" s="730"/>
      <c r="OTI60" s="730"/>
      <c r="OTJ60" s="730"/>
      <c r="OTK60" s="730"/>
      <c r="OTL60" s="730"/>
      <c r="OTM60" s="730"/>
      <c r="OTN60" s="730"/>
      <c r="OTO60" s="730"/>
      <c r="OTP60" s="730"/>
      <c r="OTQ60" s="730"/>
      <c r="OTR60" s="730"/>
      <c r="OTS60" s="730"/>
      <c r="OTT60" s="730"/>
      <c r="OTU60" s="730"/>
      <c r="OTV60" s="730"/>
      <c r="OTW60" s="730"/>
      <c r="OTX60" s="730"/>
      <c r="OTY60" s="730"/>
      <c r="OTZ60" s="730"/>
      <c r="OUA60" s="730"/>
      <c r="OUB60" s="730"/>
      <c r="OUC60" s="730"/>
      <c r="OUD60" s="730"/>
      <c r="OUE60" s="730"/>
      <c r="OUF60" s="730"/>
      <c r="OUG60" s="730"/>
      <c r="OUH60" s="730"/>
      <c r="OUI60" s="730"/>
      <c r="OUJ60" s="730"/>
      <c r="OUK60" s="730"/>
      <c r="OUL60" s="730"/>
      <c r="OUM60" s="730"/>
      <c r="OUN60" s="730"/>
      <c r="OUO60" s="730"/>
      <c r="OUP60" s="730"/>
      <c r="OUQ60" s="730"/>
      <c r="OUR60" s="730"/>
      <c r="OUS60" s="730"/>
      <c r="OUT60" s="730"/>
      <c r="OUU60" s="730"/>
      <c r="OUV60" s="730"/>
      <c r="OUW60" s="730"/>
      <c r="OUX60" s="730"/>
      <c r="OUY60" s="730"/>
      <c r="OUZ60" s="730"/>
      <c r="OVA60" s="730"/>
      <c r="OVB60" s="730"/>
      <c r="OVC60" s="730"/>
      <c r="OVD60" s="730"/>
      <c r="OVE60" s="730"/>
      <c r="OVF60" s="730"/>
      <c r="OVG60" s="730"/>
      <c r="OVH60" s="730"/>
      <c r="OVI60" s="730"/>
      <c r="OVJ60" s="730"/>
      <c r="OVK60" s="730"/>
      <c r="OVL60" s="730"/>
      <c r="OVM60" s="730"/>
      <c r="OVN60" s="730"/>
      <c r="OVO60" s="730"/>
      <c r="OVP60" s="730"/>
      <c r="OVQ60" s="730"/>
      <c r="OVR60" s="730"/>
      <c r="OVS60" s="730"/>
      <c r="OVT60" s="730"/>
      <c r="OVU60" s="730"/>
      <c r="OVV60" s="730"/>
      <c r="OVW60" s="730"/>
      <c r="OVX60" s="730"/>
      <c r="OVY60" s="730"/>
      <c r="OVZ60" s="730"/>
      <c r="OWA60" s="730"/>
      <c r="OWB60" s="730"/>
      <c r="OWC60" s="730"/>
      <c r="OWD60" s="730"/>
      <c r="OWE60" s="730"/>
      <c r="OWF60" s="730"/>
      <c r="OWG60" s="730"/>
      <c r="OWH60" s="730"/>
      <c r="OWI60" s="730"/>
      <c r="OWJ60" s="730"/>
      <c r="OWK60" s="730"/>
      <c r="OWL60" s="730"/>
      <c r="OWM60" s="730"/>
      <c r="OWN60" s="730"/>
      <c r="OWO60" s="730"/>
      <c r="OWP60" s="730"/>
      <c r="OWQ60" s="730"/>
      <c r="OWR60" s="730"/>
      <c r="OWS60" s="730"/>
      <c r="OWT60" s="730"/>
      <c r="OWU60" s="730"/>
      <c r="OWV60" s="730"/>
      <c r="OWW60" s="730"/>
      <c r="OWX60" s="730"/>
      <c r="OWY60" s="730"/>
      <c r="OWZ60" s="730"/>
      <c r="OXA60" s="730"/>
      <c r="OXB60" s="730"/>
      <c r="OXC60" s="730"/>
      <c r="OXD60" s="730"/>
      <c r="OXE60" s="730"/>
      <c r="OXF60" s="730"/>
      <c r="OXG60" s="730"/>
      <c r="OXH60" s="730"/>
      <c r="OXI60" s="730"/>
      <c r="OXJ60" s="730"/>
      <c r="OXK60" s="730"/>
      <c r="OXL60" s="730"/>
      <c r="OXM60" s="730"/>
      <c r="OXN60" s="730"/>
      <c r="OXO60" s="730"/>
      <c r="OXP60" s="730"/>
      <c r="OXQ60" s="730"/>
      <c r="OXR60" s="730"/>
      <c r="OXS60" s="730"/>
      <c r="OXT60" s="730"/>
      <c r="OXU60" s="730"/>
      <c r="OXV60" s="730"/>
      <c r="OXW60" s="730"/>
      <c r="OXX60" s="730"/>
      <c r="OXY60" s="730"/>
      <c r="OXZ60" s="730"/>
      <c r="OYA60" s="730"/>
      <c r="OYB60" s="730"/>
      <c r="OYC60" s="730"/>
      <c r="OYD60" s="730"/>
      <c r="OYE60" s="730"/>
      <c r="OYF60" s="730"/>
      <c r="OYG60" s="730"/>
      <c r="OYH60" s="730"/>
      <c r="OYI60" s="730"/>
      <c r="OYJ60" s="730"/>
      <c r="OYK60" s="730"/>
      <c r="OYL60" s="730"/>
      <c r="OYM60" s="730"/>
      <c r="OYN60" s="730"/>
      <c r="OYO60" s="730"/>
      <c r="OYP60" s="730"/>
      <c r="OYQ60" s="730"/>
      <c r="OYR60" s="730"/>
      <c r="OYS60" s="730"/>
      <c r="OYT60" s="730"/>
      <c r="OYU60" s="730"/>
      <c r="OYV60" s="730"/>
      <c r="OYW60" s="730"/>
      <c r="OYX60" s="730"/>
      <c r="OYY60" s="730"/>
      <c r="OYZ60" s="730"/>
      <c r="OZA60" s="730"/>
      <c r="OZB60" s="730"/>
      <c r="OZC60" s="730"/>
      <c r="OZD60" s="730"/>
      <c r="OZE60" s="730"/>
      <c r="OZF60" s="730"/>
      <c r="OZG60" s="730"/>
      <c r="OZH60" s="730"/>
      <c r="OZI60" s="730"/>
      <c r="OZJ60" s="730"/>
      <c r="OZK60" s="730"/>
      <c r="OZL60" s="730"/>
      <c r="OZM60" s="730"/>
      <c r="OZN60" s="730"/>
      <c r="OZO60" s="730"/>
      <c r="OZP60" s="730"/>
      <c r="OZQ60" s="730"/>
      <c r="OZR60" s="730"/>
      <c r="OZS60" s="730"/>
      <c r="OZT60" s="730"/>
      <c r="OZU60" s="730"/>
      <c r="OZV60" s="730"/>
      <c r="OZW60" s="730"/>
      <c r="OZX60" s="730"/>
      <c r="OZY60" s="730"/>
      <c r="OZZ60" s="730"/>
      <c r="PAA60" s="730"/>
      <c r="PAB60" s="730"/>
      <c r="PAC60" s="730"/>
      <c r="PAD60" s="730"/>
      <c r="PAE60" s="730"/>
      <c r="PAF60" s="730"/>
      <c r="PAG60" s="730"/>
      <c r="PAH60" s="730"/>
      <c r="PAI60" s="730"/>
      <c r="PAJ60" s="730"/>
      <c r="PAK60" s="730"/>
      <c r="PAL60" s="730"/>
      <c r="PAM60" s="730"/>
      <c r="PAN60" s="730"/>
      <c r="PAO60" s="730"/>
      <c r="PAP60" s="730"/>
      <c r="PAQ60" s="730"/>
      <c r="PAR60" s="730"/>
      <c r="PAS60" s="730"/>
      <c r="PAT60" s="730"/>
      <c r="PAU60" s="730"/>
      <c r="PAV60" s="730"/>
      <c r="PAW60" s="730"/>
      <c r="PAX60" s="730"/>
      <c r="PAY60" s="730"/>
      <c r="PAZ60" s="730"/>
      <c r="PBA60" s="730"/>
      <c r="PBB60" s="730"/>
      <c r="PBC60" s="730"/>
      <c r="PBD60" s="730"/>
      <c r="PBE60" s="730"/>
      <c r="PBF60" s="730"/>
      <c r="PBG60" s="730"/>
      <c r="PBH60" s="730"/>
      <c r="PBI60" s="730"/>
      <c r="PBJ60" s="730"/>
      <c r="PBK60" s="730"/>
      <c r="PBL60" s="730"/>
      <c r="PBM60" s="730"/>
      <c r="PBN60" s="730"/>
      <c r="PBO60" s="730"/>
      <c r="PBP60" s="730"/>
      <c r="PBQ60" s="730"/>
      <c r="PBR60" s="730"/>
      <c r="PBS60" s="730"/>
      <c r="PBT60" s="730"/>
      <c r="PBU60" s="730"/>
      <c r="PBV60" s="730"/>
      <c r="PBW60" s="730"/>
      <c r="PBX60" s="730"/>
      <c r="PBY60" s="730"/>
      <c r="PBZ60" s="730"/>
      <c r="PCA60" s="730"/>
      <c r="PCB60" s="730"/>
      <c r="PCC60" s="730"/>
      <c r="PCD60" s="730"/>
      <c r="PCE60" s="730"/>
      <c r="PCF60" s="730"/>
      <c r="PCG60" s="730"/>
      <c r="PCH60" s="730"/>
      <c r="PCI60" s="730"/>
      <c r="PCJ60" s="730"/>
      <c r="PCK60" s="730"/>
      <c r="PCL60" s="730"/>
      <c r="PCM60" s="730"/>
      <c r="PCN60" s="730"/>
      <c r="PCO60" s="730"/>
      <c r="PCP60" s="730"/>
      <c r="PCQ60" s="730"/>
      <c r="PCR60" s="730"/>
      <c r="PCS60" s="730"/>
      <c r="PCT60" s="730"/>
      <c r="PCU60" s="730"/>
      <c r="PCV60" s="730"/>
      <c r="PCW60" s="730"/>
      <c r="PCX60" s="730"/>
      <c r="PCY60" s="730"/>
      <c r="PCZ60" s="730"/>
      <c r="PDA60" s="730"/>
      <c r="PDB60" s="730"/>
      <c r="PDC60" s="730"/>
      <c r="PDD60" s="730"/>
      <c r="PDE60" s="730"/>
      <c r="PDF60" s="730"/>
      <c r="PDG60" s="730"/>
      <c r="PDH60" s="730"/>
      <c r="PDI60" s="730"/>
      <c r="PDJ60" s="730"/>
      <c r="PDK60" s="730"/>
      <c r="PDL60" s="730"/>
      <c r="PDM60" s="730"/>
      <c r="PDN60" s="730"/>
      <c r="PDO60" s="730"/>
      <c r="PDP60" s="730"/>
      <c r="PDQ60" s="730"/>
      <c r="PDR60" s="730"/>
      <c r="PDS60" s="730"/>
      <c r="PDT60" s="730"/>
      <c r="PDU60" s="730"/>
      <c r="PDV60" s="730"/>
      <c r="PDW60" s="730"/>
      <c r="PDX60" s="730"/>
      <c r="PDY60" s="730"/>
      <c r="PDZ60" s="730"/>
      <c r="PEA60" s="730"/>
      <c r="PEB60" s="730"/>
      <c r="PEC60" s="730"/>
      <c r="PED60" s="730"/>
      <c r="PEE60" s="730"/>
      <c r="PEF60" s="730"/>
      <c r="PEG60" s="730"/>
      <c r="PEH60" s="730"/>
      <c r="PEI60" s="730"/>
      <c r="PEJ60" s="730"/>
      <c r="PEK60" s="730"/>
      <c r="PEL60" s="730"/>
      <c r="PEM60" s="730"/>
      <c r="PEN60" s="730"/>
      <c r="PEO60" s="730"/>
      <c r="PEP60" s="730"/>
      <c r="PEQ60" s="730"/>
      <c r="PER60" s="730"/>
      <c r="PES60" s="730"/>
      <c r="PET60" s="730"/>
      <c r="PEU60" s="730"/>
      <c r="PEV60" s="730"/>
      <c r="PEW60" s="730"/>
      <c r="PEX60" s="730"/>
      <c r="PEY60" s="730"/>
      <c r="PEZ60" s="730"/>
      <c r="PFA60" s="730"/>
      <c r="PFB60" s="730"/>
      <c r="PFC60" s="730"/>
      <c r="PFD60" s="730"/>
      <c r="PFE60" s="730"/>
      <c r="PFF60" s="730"/>
      <c r="PFG60" s="730"/>
      <c r="PFH60" s="730"/>
      <c r="PFI60" s="730"/>
      <c r="PFJ60" s="730"/>
      <c r="PFK60" s="730"/>
      <c r="PFL60" s="730"/>
      <c r="PFM60" s="730"/>
      <c r="PFN60" s="730"/>
      <c r="PFO60" s="730"/>
      <c r="PFP60" s="730"/>
      <c r="PFQ60" s="730"/>
      <c r="PFR60" s="730"/>
      <c r="PFS60" s="730"/>
      <c r="PFT60" s="730"/>
      <c r="PFU60" s="730"/>
      <c r="PFV60" s="730"/>
      <c r="PFW60" s="730"/>
      <c r="PFX60" s="730"/>
      <c r="PFY60" s="730"/>
      <c r="PFZ60" s="730"/>
      <c r="PGA60" s="730"/>
      <c r="PGB60" s="730"/>
      <c r="PGC60" s="730"/>
      <c r="PGD60" s="730"/>
      <c r="PGE60" s="730"/>
      <c r="PGF60" s="730"/>
      <c r="PGG60" s="730"/>
      <c r="PGH60" s="730"/>
      <c r="PGI60" s="730"/>
      <c r="PGJ60" s="730"/>
      <c r="PGK60" s="730"/>
      <c r="PGL60" s="730"/>
      <c r="PGM60" s="730"/>
      <c r="PGN60" s="730"/>
      <c r="PGO60" s="730"/>
      <c r="PGP60" s="730"/>
      <c r="PGQ60" s="730"/>
      <c r="PGR60" s="730"/>
      <c r="PGS60" s="730"/>
      <c r="PGT60" s="730"/>
      <c r="PGU60" s="730"/>
      <c r="PGV60" s="730"/>
      <c r="PGW60" s="730"/>
      <c r="PGX60" s="730"/>
      <c r="PGY60" s="730"/>
      <c r="PGZ60" s="730"/>
      <c r="PHA60" s="730"/>
      <c r="PHB60" s="730"/>
      <c r="PHC60" s="730"/>
      <c r="PHD60" s="730"/>
      <c r="PHE60" s="730"/>
      <c r="PHF60" s="730"/>
      <c r="PHG60" s="730"/>
      <c r="PHH60" s="730"/>
      <c r="PHI60" s="730"/>
      <c r="PHJ60" s="730"/>
      <c r="PHK60" s="730"/>
      <c r="PHL60" s="730"/>
      <c r="PHM60" s="730"/>
      <c r="PHN60" s="730"/>
      <c r="PHO60" s="730"/>
      <c r="PHP60" s="730"/>
      <c r="PHQ60" s="730"/>
      <c r="PHR60" s="730"/>
      <c r="PHS60" s="730"/>
      <c r="PHT60" s="730"/>
      <c r="PHU60" s="730"/>
      <c r="PHV60" s="730"/>
      <c r="PHW60" s="730"/>
      <c r="PHX60" s="730"/>
      <c r="PHY60" s="730"/>
      <c r="PHZ60" s="730"/>
      <c r="PIA60" s="730"/>
      <c r="PIB60" s="730"/>
      <c r="PIC60" s="730"/>
      <c r="PID60" s="730"/>
      <c r="PIE60" s="730"/>
      <c r="PIF60" s="730"/>
      <c r="PIG60" s="730"/>
      <c r="PIH60" s="730"/>
      <c r="PII60" s="730"/>
      <c r="PIJ60" s="730"/>
      <c r="PIK60" s="730"/>
      <c r="PIL60" s="730"/>
      <c r="PIM60" s="730"/>
      <c r="PIN60" s="730"/>
      <c r="PIO60" s="730"/>
      <c r="PIP60" s="730"/>
      <c r="PIQ60" s="730"/>
      <c r="PIR60" s="730"/>
      <c r="PIS60" s="730"/>
      <c r="PIT60" s="730"/>
      <c r="PIU60" s="730"/>
      <c r="PIV60" s="730"/>
      <c r="PIW60" s="730"/>
      <c r="PIX60" s="730"/>
      <c r="PIY60" s="730"/>
      <c r="PIZ60" s="730"/>
      <c r="PJA60" s="730"/>
      <c r="PJB60" s="730"/>
      <c r="PJC60" s="730"/>
      <c r="PJD60" s="730"/>
      <c r="PJE60" s="730"/>
      <c r="PJF60" s="730"/>
      <c r="PJG60" s="730"/>
      <c r="PJH60" s="730"/>
      <c r="PJI60" s="730"/>
      <c r="PJJ60" s="730"/>
      <c r="PJK60" s="730"/>
      <c r="PJL60" s="730"/>
      <c r="PJM60" s="730"/>
      <c r="PJN60" s="730"/>
      <c r="PJO60" s="730"/>
      <c r="PJP60" s="730"/>
      <c r="PJQ60" s="730"/>
      <c r="PJR60" s="730"/>
      <c r="PJS60" s="730"/>
      <c r="PJT60" s="730"/>
      <c r="PJU60" s="730"/>
      <c r="PJV60" s="730"/>
      <c r="PJW60" s="730"/>
      <c r="PJX60" s="730"/>
      <c r="PJY60" s="730"/>
      <c r="PJZ60" s="730"/>
      <c r="PKA60" s="730"/>
      <c r="PKB60" s="730"/>
      <c r="PKC60" s="730"/>
      <c r="PKD60" s="730"/>
      <c r="PKE60" s="730"/>
      <c r="PKF60" s="730"/>
      <c r="PKG60" s="730"/>
      <c r="PKH60" s="730"/>
      <c r="PKI60" s="730"/>
      <c r="PKJ60" s="730"/>
      <c r="PKK60" s="730"/>
      <c r="PKL60" s="730"/>
      <c r="PKM60" s="730"/>
      <c r="PKN60" s="730"/>
      <c r="PKO60" s="730"/>
      <c r="PKP60" s="730"/>
      <c r="PKQ60" s="730"/>
      <c r="PKR60" s="730"/>
      <c r="PKS60" s="730"/>
      <c r="PKT60" s="730"/>
      <c r="PKU60" s="730"/>
      <c r="PKV60" s="730"/>
      <c r="PKW60" s="730"/>
      <c r="PKX60" s="730"/>
      <c r="PKY60" s="730"/>
      <c r="PKZ60" s="730"/>
      <c r="PLA60" s="730"/>
      <c r="PLB60" s="730"/>
      <c r="PLC60" s="730"/>
      <c r="PLD60" s="730"/>
      <c r="PLE60" s="730"/>
      <c r="PLF60" s="730"/>
      <c r="PLG60" s="730"/>
      <c r="PLH60" s="730"/>
      <c r="PLI60" s="730"/>
      <c r="PLJ60" s="730"/>
      <c r="PLK60" s="730"/>
      <c r="PLL60" s="730"/>
      <c r="PLM60" s="730"/>
      <c r="PLN60" s="730"/>
      <c r="PLO60" s="730"/>
      <c r="PLP60" s="730"/>
      <c r="PLQ60" s="730"/>
      <c r="PLR60" s="730"/>
      <c r="PLS60" s="730"/>
      <c r="PLT60" s="730"/>
      <c r="PLU60" s="730"/>
      <c r="PLV60" s="730"/>
      <c r="PLW60" s="730"/>
      <c r="PLX60" s="730"/>
      <c r="PLY60" s="730"/>
      <c r="PLZ60" s="730"/>
      <c r="PMA60" s="730"/>
      <c r="PMB60" s="730"/>
      <c r="PMC60" s="730"/>
      <c r="PMD60" s="730"/>
      <c r="PME60" s="730"/>
      <c r="PMF60" s="730"/>
      <c r="PMG60" s="730"/>
      <c r="PMH60" s="730"/>
      <c r="PMI60" s="730"/>
      <c r="PMJ60" s="730"/>
      <c r="PMK60" s="730"/>
      <c r="PML60" s="730"/>
      <c r="PMM60" s="730"/>
      <c r="PMN60" s="730"/>
      <c r="PMO60" s="730"/>
      <c r="PMP60" s="730"/>
      <c r="PMQ60" s="730"/>
      <c r="PMR60" s="730"/>
      <c r="PMS60" s="730"/>
      <c r="PMT60" s="730"/>
      <c r="PMU60" s="730"/>
      <c r="PMV60" s="730"/>
      <c r="PMW60" s="730"/>
      <c r="PMX60" s="730"/>
      <c r="PMY60" s="730"/>
      <c r="PMZ60" s="730"/>
      <c r="PNA60" s="730"/>
      <c r="PNB60" s="730"/>
      <c r="PNC60" s="730"/>
      <c r="PND60" s="730"/>
      <c r="PNE60" s="730"/>
      <c r="PNF60" s="730"/>
      <c r="PNG60" s="730"/>
      <c r="PNH60" s="730"/>
      <c r="PNI60" s="730"/>
      <c r="PNJ60" s="730"/>
      <c r="PNK60" s="730"/>
      <c r="PNL60" s="730"/>
      <c r="PNM60" s="730"/>
      <c r="PNN60" s="730"/>
      <c r="PNO60" s="730"/>
      <c r="PNP60" s="730"/>
      <c r="PNQ60" s="730"/>
      <c r="PNR60" s="730"/>
      <c r="PNS60" s="730"/>
      <c r="PNT60" s="730"/>
      <c r="PNU60" s="730"/>
      <c r="PNV60" s="730"/>
      <c r="PNW60" s="730"/>
      <c r="PNX60" s="730"/>
      <c r="PNY60" s="730"/>
      <c r="PNZ60" s="730"/>
      <c r="POA60" s="730"/>
      <c r="POB60" s="730"/>
      <c r="POC60" s="730"/>
      <c r="POD60" s="730"/>
      <c r="POE60" s="730"/>
      <c r="POF60" s="730"/>
      <c r="POG60" s="730"/>
      <c r="POH60" s="730"/>
      <c r="POI60" s="730"/>
      <c r="POJ60" s="730"/>
      <c r="POK60" s="730"/>
      <c r="POL60" s="730"/>
      <c r="POM60" s="730"/>
      <c r="PON60" s="730"/>
      <c r="POO60" s="730"/>
      <c r="POP60" s="730"/>
      <c r="POQ60" s="730"/>
      <c r="POR60" s="730"/>
      <c r="POS60" s="730"/>
      <c r="POT60" s="730"/>
      <c r="POU60" s="730"/>
      <c r="POV60" s="730"/>
      <c r="POW60" s="730"/>
      <c r="POX60" s="730"/>
      <c r="POY60" s="730"/>
      <c r="POZ60" s="730"/>
      <c r="PPA60" s="730"/>
      <c r="PPB60" s="730"/>
      <c r="PPC60" s="730"/>
      <c r="PPD60" s="730"/>
      <c r="PPE60" s="730"/>
      <c r="PPF60" s="730"/>
      <c r="PPG60" s="730"/>
      <c r="PPH60" s="730"/>
      <c r="PPI60" s="730"/>
      <c r="PPJ60" s="730"/>
      <c r="PPK60" s="730"/>
      <c r="PPL60" s="730"/>
      <c r="PPM60" s="730"/>
      <c r="PPN60" s="730"/>
      <c r="PPO60" s="730"/>
      <c r="PPP60" s="730"/>
      <c r="PPQ60" s="730"/>
      <c r="PPR60" s="730"/>
      <c r="PPS60" s="730"/>
      <c r="PPT60" s="730"/>
      <c r="PPU60" s="730"/>
      <c r="PPV60" s="730"/>
      <c r="PPW60" s="730"/>
      <c r="PPX60" s="730"/>
      <c r="PPY60" s="730"/>
      <c r="PPZ60" s="730"/>
      <c r="PQA60" s="730"/>
      <c r="PQB60" s="730"/>
      <c r="PQC60" s="730"/>
      <c r="PQD60" s="730"/>
      <c r="PQE60" s="730"/>
      <c r="PQF60" s="730"/>
      <c r="PQG60" s="730"/>
      <c r="PQH60" s="730"/>
      <c r="PQI60" s="730"/>
      <c r="PQJ60" s="730"/>
      <c r="PQK60" s="730"/>
      <c r="PQL60" s="730"/>
      <c r="PQM60" s="730"/>
      <c r="PQN60" s="730"/>
      <c r="PQO60" s="730"/>
      <c r="PQP60" s="730"/>
      <c r="PQQ60" s="730"/>
      <c r="PQR60" s="730"/>
      <c r="PQS60" s="730"/>
      <c r="PQT60" s="730"/>
      <c r="PQU60" s="730"/>
      <c r="PQV60" s="730"/>
      <c r="PQW60" s="730"/>
      <c r="PQX60" s="730"/>
      <c r="PQY60" s="730"/>
      <c r="PQZ60" s="730"/>
      <c r="PRA60" s="730"/>
      <c r="PRB60" s="730"/>
      <c r="PRC60" s="730"/>
      <c r="PRD60" s="730"/>
      <c r="PRE60" s="730"/>
      <c r="PRF60" s="730"/>
      <c r="PRG60" s="730"/>
      <c r="PRH60" s="730"/>
      <c r="PRI60" s="730"/>
      <c r="PRJ60" s="730"/>
      <c r="PRK60" s="730"/>
      <c r="PRL60" s="730"/>
      <c r="PRM60" s="730"/>
      <c r="PRN60" s="730"/>
      <c r="PRO60" s="730"/>
      <c r="PRP60" s="730"/>
      <c r="PRQ60" s="730"/>
      <c r="PRR60" s="730"/>
      <c r="PRS60" s="730"/>
      <c r="PRT60" s="730"/>
      <c r="PRU60" s="730"/>
      <c r="PRV60" s="730"/>
      <c r="PRW60" s="730"/>
      <c r="PRX60" s="730"/>
      <c r="PRY60" s="730"/>
      <c r="PRZ60" s="730"/>
      <c r="PSA60" s="730"/>
      <c r="PSB60" s="730"/>
      <c r="PSC60" s="730"/>
      <c r="PSD60" s="730"/>
      <c r="PSE60" s="730"/>
      <c r="PSF60" s="730"/>
      <c r="PSG60" s="730"/>
      <c r="PSH60" s="730"/>
      <c r="PSI60" s="730"/>
      <c r="PSJ60" s="730"/>
      <c r="PSK60" s="730"/>
      <c r="PSL60" s="730"/>
      <c r="PSM60" s="730"/>
      <c r="PSN60" s="730"/>
      <c r="PSO60" s="730"/>
      <c r="PSP60" s="730"/>
      <c r="PSQ60" s="730"/>
      <c r="PSR60" s="730"/>
      <c r="PSS60" s="730"/>
      <c r="PST60" s="730"/>
      <c r="PSU60" s="730"/>
      <c r="PSV60" s="730"/>
      <c r="PSW60" s="730"/>
      <c r="PSX60" s="730"/>
      <c r="PSY60" s="730"/>
      <c r="PSZ60" s="730"/>
      <c r="PTA60" s="730"/>
      <c r="PTB60" s="730"/>
      <c r="PTC60" s="730"/>
      <c r="PTD60" s="730"/>
      <c r="PTE60" s="730"/>
      <c r="PTF60" s="730"/>
      <c r="PTG60" s="730"/>
      <c r="PTH60" s="730"/>
      <c r="PTI60" s="730"/>
      <c r="PTJ60" s="730"/>
      <c r="PTK60" s="730"/>
      <c r="PTL60" s="730"/>
      <c r="PTM60" s="730"/>
      <c r="PTN60" s="730"/>
      <c r="PTO60" s="730"/>
      <c r="PTP60" s="730"/>
      <c r="PTQ60" s="730"/>
      <c r="PTR60" s="730"/>
      <c r="PTS60" s="730"/>
      <c r="PTT60" s="730"/>
      <c r="PTU60" s="730"/>
      <c r="PTV60" s="730"/>
      <c r="PTW60" s="730"/>
      <c r="PTX60" s="730"/>
      <c r="PTY60" s="730"/>
      <c r="PTZ60" s="730"/>
      <c r="PUA60" s="730"/>
      <c r="PUB60" s="730"/>
      <c r="PUC60" s="730"/>
      <c r="PUD60" s="730"/>
      <c r="PUE60" s="730"/>
      <c r="PUF60" s="730"/>
      <c r="PUG60" s="730"/>
      <c r="PUH60" s="730"/>
      <c r="PUI60" s="730"/>
      <c r="PUJ60" s="730"/>
      <c r="PUK60" s="730"/>
      <c r="PUL60" s="730"/>
      <c r="PUM60" s="730"/>
      <c r="PUN60" s="730"/>
      <c r="PUO60" s="730"/>
      <c r="PUP60" s="730"/>
      <c r="PUQ60" s="730"/>
      <c r="PUR60" s="730"/>
      <c r="PUS60" s="730"/>
      <c r="PUT60" s="730"/>
      <c r="PUU60" s="730"/>
      <c r="PUV60" s="730"/>
      <c r="PUW60" s="730"/>
      <c r="PUX60" s="730"/>
      <c r="PUY60" s="730"/>
      <c r="PUZ60" s="730"/>
      <c r="PVA60" s="730"/>
      <c r="PVB60" s="730"/>
      <c r="PVC60" s="730"/>
      <c r="PVD60" s="730"/>
      <c r="PVE60" s="730"/>
      <c r="PVF60" s="730"/>
      <c r="PVG60" s="730"/>
      <c r="PVH60" s="730"/>
      <c r="PVI60" s="730"/>
      <c r="PVJ60" s="730"/>
      <c r="PVK60" s="730"/>
      <c r="PVL60" s="730"/>
      <c r="PVM60" s="730"/>
      <c r="PVN60" s="730"/>
      <c r="PVO60" s="730"/>
      <c r="PVP60" s="730"/>
      <c r="PVQ60" s="730"/>
      <c r="PVR60" s="730"/>
      <c r="PVS60" s="730"/>
      <c r="PVT60" s="730"/>
      <c r="PVU60" s="730"/>
      <c r="PVV60" s="730"/>
      <c r="PVW60" s="730"/>
      <c r="PVX60" s="730"/>
      <c r="PVY60" s="730"/>
      <c r="PVZ60" s="730"/>
      <c r="PWA60" s="730"/>
      <c r="PWB60" s="730"/>
      <c r="PWC60" s="730"/>
      <c r="PWD60" s="730"/>
      <c r="PWE60" s="730"/>
      <c r="PWF60" s="730"/>
      <c r="PWG60" s="730"/>
      <c r="PWH60" s="730"/>
      <c r="PWI60" s="730"/>
      <c r="PWJ60" s="730"/>
      <c r="PWK60" s="730"/>
      <c r="PWL60" s="730"/>
      <c r="PWM60" s="730"/>
      <c r="PWN60" s="730"/>
      <c r="PWO60" s="730"/>
      <c r="PWP60" s="730"/>
      <c r="PWQ60" s="730"/>
      <c r="PWR60" s="730"/>
      <c r="PWS60" s="730"/>
      <c r="PWT60" s="730"/>
      <c r="PWU60" s="730"/>
      <c r="PWV60" s="730"/>
      <c r="PWW60" s="730"/>
      <c r="PWX60" s="730"/>
      <c r="PWY60" s="730"/>
      <c r="PWZ60" s="730"/>
      <c r="PXA60" s="730"/>
      <c r="PXB60" s="730"/>
      <c r="PXC60" s="730"/>
      <c r="PXD60" s="730"/>
      <c r="PXE60" s="730"/>
      <c r="PXF60" s="730"/>
      <c r="PXG60" s="730"/>
      <c r="PXH60" s="730"/>
      <c r="PXI60" s="730"/>
      <c r="PXJ60" s="730"/>
      <c r="PXK60" s="730"/>
      <c r="PXL60" s="730"/>
      <c r="PXM60" s="730"/>
      <c r="PXN60" s="730"/>
      <c r="PXO60" s="730"/>
      <c r="PXP60" s="730"/>
      <c r="PXQ60" s="730"/>
      <c r="PXR60" s="730"/>
      <c r="PXS60" s="730"/>
      <c r="PXT60" s="730"/>
      <c r="PXU60" s="730"/>
      <c r="PXV60" s="730"/>
      <c r="PXW60" s="730"/>
      <c r="PXX60" s="730"/>
      <c r="PXY60" s="730"/>
      <c r="PXZ60" s="730"/>
      <c r="PYA60" s="730"/>
      <c r="PYB60" s="730"/>
      <c r="PYC60" s="730"/>
      <c r="PYD60" s="730"/>
      <c r="PYE60" s="730"/>
      <c r="PYF60" s="730"/>
      <c r="PYG60" s="730"/>
      <c r="PYH60" s="730"/>
      <c r="PYI60" s="730"/>
      <c r="PYJ60" s="730"/>
      <c r="PYK60" s="730"/>
      <c r="PYL60" s="730"/>
      <c r="PYM60" s="730"/>
      <c r="PYN60" s="730"/>
      <c r="PYO60" s="730"/>
      <c r="PYP60" s="730"/>
      <c r="PYQ60" s="730"/>
      <c r="PYR60" s="730"/>
      <c r="PYS60" s="730"/>
      <c r="PYT60" s="730"/>
      <c r="PYU60" s="730"/>
      <c r="PYV60" s="730"/>
      <c r="PYW60" s="730"/>
      <c r="PYX60" s="730"/>
      <c r="PYY60" s="730"/>
      <c r="PYZ60" s="730"/>
      <c r="PZA60" s="730"/>
      <c r="PZB60" s="730"/>
      <c r="PZC60" s="730"/>
      <c r="PZD60" s="730"/>
      <c r="PZE60" s="730"/>
      <c r="PZF60" s="730"/>
      <c r="PZG60" s="730"/>
      <c r="PZH60" s="730"/>
      <c r="PZI60" s="730"/>
      <c r="PZJ60" s="730"/>
      <c r="PZK60" s="730"/>
      <c r="PZL60" s="730"/>
      <c r="PZM60" s="730"/>
      <c r="PZN60" s="730"/>
      <c r="PZO60" s="730"/>
      <c r="PZP60" s="730"/>
      <c r="PZQ60" s="730"/>
      <c r="PZR60" s="730"/>
      <c r="PZS60" s="730"/>
      <c r="PZT60" s="730"/>
      <c r="PZU60" s="730"/>
      <c r="PZV60" s="730"/>
      <c r="PZW60" s="730"/>
      <c r="PZX60" s="730"/>
      <c r="PZY60" s="730"/>
      <c r="PZZ60" s="730"/>
      <c r="QAA60" s="730"/>
      <c r="QAB60" s="730"/>
      <c r="QAC60" s="730"/>
      <c r="QAD60" s="730"/>
      <c r="QAE60" s="730"/>
      <c r="QAF60" s="730"/>
      <c r="QAG60" s="730"/>
      <c r="QAH60" s="730"/>
      <c r="QAI60" s="730"/>
      <c r="QAJ60" s="730"/>
      <c r="QAK60" s="730"/>
      <c r="QAL60" s="730"/>
      <c r="QAM60" s="730"/>
      <c r="QAN60" s="730"/>
      <c r="QAO60" s="730"/>
      <c r="QAP60" s="730"/>
      <c r="QAQ60" s="730"/>
      <c r="QAR60" s="730"/>
      <c r="QAS60" s="730"/>
      <c r="QAT60" s="730"/>
      <c r="QAU60" s="730"/>
      <c r="QAV60" s="730"/>
      <c r="QAW60" s="730"/>
      <c r="QAX60" s="730"/>
      <c r="QAY60" s="730"/>
      <c r="QAZ60" s="730"/>
      <c r="QBA60" s="730"/>
      <c r="QBB60" s="730"/>
      <c r="QBC60" s="730"/>
      <c r="QBD60" s="730"/>
      <c r="QBE60" s="730"/>
      <c r="QBF60" s="730"/>
      <c r="QBG60" s="730"/>
      <c r="QBH60" s="730"/>
      <c r="QBI60" s="730"/>
      <c r="QBJ60" s="730"/>
      <c r="QBK60" s="730"/>
      <c r="QBL60" s="730"/>
      <c r="QBM60" s="730"/>
      <c r="QBN60" s="730"/>
      <c r="QBO60" s="730"/>
      <c r="QBP60" s="730"/>
      <c r="QBQ60" s="730"/>
      <c r="QBR60" s="730"/>
      <c r="QBS60" s="730"/>
      <c r="QBT60" s="730"/>
      <c r="QBU60" s="730"/>
      <c r="QBV60" s="730"/>
      <c r="QBW60" s="730"/>
      <c r="QBX60" s="730"/>
      <c r="QBY60" s="730"/>
      <c r="QBZ60" s="730"/>
      <c r="QCA60" s="730"/>
      <c r="QCB60" s="730"/>
      <c r="QCC60" s="730"/>
      <c r="QCD60" s="730"/>
      <c r="QCE60" s="730"/>
      <c r="QCF60" s="730"/>
      <c r="QCG60" s="730"/>
      <c r="QCH60" s="730"/>
      <c r="QCI60" s="730"/>
      <c r="QCJ60" s="730"/>
      <c r="QCK60" s="730"/>
      <c r="QCL60" s="730"/>
      <c r="QCM60" s="730"/>
      <c r="QCN60" s="730"/>
      <c r="QCO60" s="730"/>
      <c r="QCP60" s="730"/>
      <c r="QCQ60" s="730"/>
      <c r="QCR60" s="730"/>
      <c r="QCS60" s="730"/>
      <c r="QCT60" s="730"/>
      <c r="QCU60" s="730"/>
      <c r="QCV60" s="730"/>
      <c r="QCW60" s="730"/>
      <c r="QCX60" s="730"/>
      <c r="QCY60" s="730"/>
      <c r="QCZ60" s="730"/>
      <c r="QDA60" s="730"/>
      <c r="QDB60" s="730"/>
      <c r="QDC60" s="730"/>
      <c r="QDD60" s="730"/>
      <c r="QDE60" s="730"/>
      <c r="QDF60" s="730"/>
      <c r="QDG60" s="730"/>
      <c r="QDH60" s="730"/>
      <c r="QDI60" s="730"/>
      <c r="QDJ60" s="730"/>
      <c r="QDK60" s="730"/>
      <c r="QDL60" s="730"/>
      <c r="QDM60" s="730"/>
      <c r="QDN60" s="730"/>
      <c r="QDO60" s="730"/>
      <c r="QDP60" s="730"/>
      <c r="QDQ60" s="730"/>
      <c r="QDR60" s="730"/>
      <c r="QDS60" s="730"/>
      <c r="QDT60" s="730"/>
      <c r="QDU60" s="730"/>
      <c r="QDV60" s="730"/>
      <c r="QDW60" s="730"/>
      <c r="QDX60" s="730"/>
      <c r="QDY60" s="730"/>
      <c r="QDZ60" s="730"/>
      <c r="QEA60" s="730"/>
      <c r="QEB60" s="730"/>
      <c r="QEC60" s="730"/>
      <c r="QED60" s="730"/>
      <c r="QEE60" s="730"/>
      <c r="QEF60" s="730"/>
      <c r="QEG60" s="730"/>
      <c r="QEH60" s="730"/>
      <c r="QEI60" s="730"/>
      <c r="QEJ60" s="730"/>
      <c r="QEK60" s="730"/>
      <c r="QEL60" s="730"/>
      <c r="QEM60" s="730"/>
      <c r="QEN60" s="730"/>
      <c r="QEO60" s="730"/>
      <c r="QEP60" s="730"/>
      <c r="QEQ60" s="730"/>
      <c r="QER60" s="730"/>
      <c r="QES60" s="730"/>
      <c r="QET60" s="730"/>
      <c r="QEU60" s="730"/>
      <c r="QEV60" s="730"/>
      <c r="QEW60" s="730"/>
      <c r="QEX60" s="730"/>
      <c r="QEY60" s="730"/>
      <c r="QEZ60" s="730"/>
      <c r="QFA60" s="730"/>
      <c r="QFB60" s="730"/>
      <c r="QFC60" s="730"/>
      <c r="QFD60" s="730"/>
      <c r="QFE60" s="730"/>
      <c r="QFF60" s="730"/>
      <c r="QFG60" s="730"/>
      <c r="QFH60" s="730"/>
      <c r="QFI60" s="730"/>
      <c r="QFJ60" s="730"/>
      <c r="QFK60" s="730"/>
      <c r="QFL60" s="730"/>
      <c r="QFM60" s="730"/>
      <c r="QFN60" s="730"/>
      <c r="QFO60" s="730"/>
      <c r="QFP60" s="730"/>
      <c r="QFQ60" s="730"/>
      <c r="QFR60" s="730"/>
      <c r="QFS60" s="730"/>
      <c r="QFT60" s="730"/>
      <c r="QFU60" s="730"/>
      <c r="QFV60" s="730"/>
      <c r="QFW60" s="730"/>
      <c r="QFX60" s="730"/>
      <c r="QFY60" s="730"/>
      <c r="QFZ60" s="730"/>
      <c r="QGA60" s="730"/>
      <c r="QGB60" s="730"/>
      <c r="QGC60" s="730"/>
      <c r="QGD60" s="730"/>
      <c r="QGE60" s="730"/>
      <c r="QGF60" s="730"/>
      <c r="QGG60" s="730"/>
      <c r="QGH60" s="730"/>
      <c r="QGI60" s="730"/>
      <c r="QGJ60" s="730"/>
      <c r="QGK60" s="730"/>
      <c r="QGL60" s="730"/>
      <c r="QGM60" s="730"/>
      <c r="QGN60" s="730"/>
      <c r="QGO60" s="730"/>
      <c r="QGP60" s="730"/>
      <c r="QGQ60" s="730"/>
      <c r="QGR60" s="730"/>
      <c r="QGS60" s="730"/>
      <c r="QGT60" s="730"/>
      <c r="QGU60" s="730"/>
      <c r="QGV60" s="730"/>
      <c r="QGW60" s="730"/>
      <c r="QGX60" s="730"/>
      <c r="QGY60" s="730"/>
      <c r="QGZ60" s="730"/>
      <c r="QHA60" s="730"/>
      <c r="QHB60" s="730"/>
      <c r="QHC60" s="730"/>
      <c r="QHD60" s="730"/>
      <c r="QHE60" s="730"/>
      <c r="QHF60" s="730"/>
      <c r="QHG60" s="730"/>
      <c r="QHH60" s="730"/>
      <c r="QHI60" s="730"/>
      <c r="QHJ60" s="730"/>
      <c r="QHK60" s="730"/>
      <c r="QHL60" s="730"/>
      <c r="QHM60" s="730"/>
      <c r="QHN60" s="730"/>
      <c r="QHO60" s="730"/>
      <c r="QHP60" s="730"/>
      <c r="QHQ60" s="730"/>
      <c r="QHR60" s="730"/>
      <c r="QHS60" s="730"/>
      <c r="QHT60" s="730"/>
      <c r="QHU60" s="730"/>
      <c r="QHV60" s="730"/>
      <c r="QHW60" s="730"/>
      <c r="QHX60" s="730"/>
      <c r="QHY60" s="730"/>
      <c r="QHZ60" s="730"/>
      <c r="QIA60" s="730"/>
      <c r="QIB60" s="730"/>
      <c r="QIC60" s="730"/>
      <c r="QID60" s="730"/>
      <c r="QIE60" s="730"/>
      <c r="QIF60" s="730"/>
      <c r="QIG60" s="730"/>
      <c r="QIH60" s="730"/>
      <c r="QII60" s="730"/>
      <c r="QIJ60" s="730"/>
      <c r="QIK60" s="730"/>
      <c r="QIL60" s="730"/>
      <c r="QIM60" s="730"/>
      <c r="QIN60" s="730"/>
      <c r="QIO60" s="730"/>
      <c r="QIP60" s="730"/>
      <c r="QIQ60" s="730"/>
      <c r="QIR60" s="730"/>
      <c r="QIS60" s="730"/>
      <c r="QIT60" s="730"/>
      <c r="QIU60" s="730"/>
      <c r="QIV60" s="730"/>
      <c r="QIW60" s="730"/>
      <c r="QIX60" s="730"/>
      <c r="QIY60" s="730"/>
      <c r="QIZ60" s="730"/>
      <c r="QJA60" s="730"/>
      <c r="QJB60" s="730"/>
      <c r="QJC60" s="730"/>
      <c r="QJD60" s="730"/>
      <c r="QJE60" s="730"/>
      <c r="QJF60" s="730"/>
      <c r="QJG60" s="730"/>
      <c r="QJH60" s="730"/>
      <c r="QJI60" s="730"/>
      <c r="QJJ60" s="730"/>
      <c r="QJK60" s="730"/>
      <c r="QJL60" s="730"/>
      <c r="QJM60" s="730"/>
      <c r="QJN60" s="730"/>
      <c r="QJO60" s="730"/>
      <c r="QJP60" s="730"/>
      <c r="QJQ60" s="730"/>
      <c r="QJR60" s="730"/>
      <c r="QJS60" s="730"/>
      <c r="QJT60" s="730"/>
      <c r="QJU60" s="730"/>
      <c r="QJV60" s="730"/>
      <c r="QJW60" s="730"/>
      <c r="QJX60" s="730"/>
      <c r="QJY60" s="730"/>
      <c r="QJZ60" s="730"/>
      <c r="QKA60" s="730"/>
      <c r="QKB60" s="730"/>
      <c r="QKC60" s="730"/>
      <c r="QKD60" s="730"/>
      <c r="QKE60" s="730"/>
      <c r="QKF60" s="730"/>
      <c r="QKG60" s="730"/>
      <c r="QKH60" s="730"/>
      <c r="QKI60" s="730"/>
      <c r="QKJ60" s="730"/>
      <c r="QKK60" s="730"/>
      <c r="QKL60" s="730"/>
      <c r="QKM60" s="730"/>
      <c r="QKN60" s="730"/>
      <c r="QKO60" s="730"/>
      <c r="QKP60" s="730"/>
      <c r="QKQ60" s="730"/>
      <c r="QKR60" s="730"/>
      <c r="QKS60" s="730"/>
      <c r="QKT60" s="730"/>
      <c r="QKU60" s="730"/>
      <c r="QKV60" s="730"/>
      <c r="QKW60" s="730"/>
      <c r="QKX60" s="730"/>
      <c r="QKY60" s="730"/>
      <c r="QKZ60" s="730"/>
      <c r="QLA60" s="730"/>
      <c r="QLB60" s="730"/>
      <c r="QLC60" s="730"/>
      <c r="QLD60" s="730"/>
      <c r="QLE60" s="730"/>
      <c r="QLF60" s="730"/>
      <c r="QLG60" s="730"/>
      <c r="QLH60" s="730"/>
      <c r="QLI60" s="730"/>
      <c r="QLJ60" s="730"/>
      <c r="QLK60" s="730"/>
      <c r="QLL60" s="730"/>
      <c r="QLM60" s="730"/>
      <c r="QLN60" s="730"/>
      <c r="QLO60" s="730"/>
      <c r="QLP60" s="730"/>
      <c r="QLQ60" s="730"/>
      <c r="QLR60" s="730"/>
      <c r="QLS60" s="730"/>
      <c r="QLT60" s="730"/>
      <c r="QLU60" s="730"/>
      <c r="QLV60" s="730"/>
      <c r="QLW60" s="730"/>
      <c r="QLX60" s="730"/>
      <c r="QLY60" s="730"/>
      <c r="QLZ60" s="730"/>
      <c r="QMA60" s="730"/>
      <c r="QMB60" s="730"/>
      <c r="QMC60" s="730"/>
      <c r="QMD60" s="730"/>
      <c r="QME60" s="730"/>
      <c r="QMF60" s="730"/>
      <c r="QMG60" s="730"/>
      <c r="QMH60" s="730"/>
      <c r="QMI60" s="730"/>
      <c r="QMJ60" s="730"/>
      <c r="QMK60" s="730"/>
      <c r="QML60" s="730"/>
      <c r="QMM60" s="730"/>
      <c r="QMN60" s="730"/>
      <c r="QMO60" s="730"/>
      <c r="QMP60" s="730"/>
      <c r="QMQ60" s="730"/>
      <c r="QMR60" s="730"/>
      <c r="QMS60" s="730"/>
      <c r="QMT60" s="730"/>
      <c r="QMU60" s="730"/>
      <c r="QMV60" s="730"/>
      <c r="QMW60" s="730"/>
      <c r="QMX60" s="730"/>
      <c r="QMY60" s="730"/>
      <c r="QMZ60" s="730"/>
      <c r="QNA60" s="730"/>
      <c r="QNB60" s="730"/>
      <c r="QNC60" s="730"/>
      <c r="QND60" s="730"/>
      <c r="QNE60" s="730"/>
      <c r="QNF60" s="730"/>
      <c r="QNG60" s="730"/>
      <c r="QNH60" s="730"/>
      <c r="QNI60" s="730"/>
      <c r="QNJ60" s="730"/>
      <c r="QNK60" s="730"/>
      <c r="QNL60" s="730"/>
      <c r="QNM60" s="730"/>
      <c r="QNN60" s="730"/>
      <c r="QNO60" s="730"/>
      <c r="QNP60" s="730"/>
      <c r="QNQ60" s="730"/>
      <c r="QNR60" s="730"/>
      <c r="QNS60" s="730"/>
      <c r="QNT60" s="730"/>
      <c r="QNU60" s="730"/>
      <c r="QNV60" s="730"/>
      <c r="QNW60" s="730"/>
      <c r="QNX60" s="730"/>
      <c r="QNY60" s="730"/>
      <c r="QNZ60" s="730"/>
      <c r="QOA60" s="730"/>
      <c r="QOB60" s="730"/>
      <c r="QOC60" s="730"/>
      <c r="QOD60" s="730"/>
      <c r="QOE60" s="730"/>
      <c r="QOF60" s="730"/>
      <c r="QOG60" s="730"/>
      <c r="QOH60" s="730"/>
      <c r="QOI60" s="730"/>
      <c r="QOJ60" s="730"/>
      <c r="QOK60" s="730"/>
      <c r="QOL60" s="730"/>
      <c r="QOM60" s="730"/>
      <c r="QON60" s="730"/>
      <c r="QOO60" s="730"/>
      <c r="QOP60" s="730"/>
      <c r="QOQ60" s="730"/>
      <c r="QOR60" s="730"/>
      <c r="QOS60" s="730"/>
      <c r="QOT60" s="730"/>
      <c r="QOU60" s="730"/>
      <c r="QOV60" s="730"/>
      <c r="QOW60" s="730"/>
      <c r="QOX60" s="730"/>
      <c r="QOY60" s="730"/>
      <c r="QOZ60" s="730"/>
      <c r="QPA60" s="730"/>
      <c r="QPB60" s="730"/>
      <c r="QPC60" s="730"/>
      <c r="QPD60" s="730"/>
      <c r="QPE60" s="730"/>
      <c r="QPF60" s="730"/>
      <c r="QPG60" s="730"/>
      <c r="QPH60" s="730"/>
      <c r="QPI60" s="730"/>
      <c r="QPJ60" s="730"/>
      <c r="QPK60" s="730"/>
      <c r="QPL60" s="730"/>
      <c r="QPM60" s="730"/>
      <c r="QPN60" s="730"/>
      <c r="QPO60" s="730"/>
      <c r="QPP60" s="730"/>
      <c r="QPQ60" s="730"/>
      <c r="QPR60" s="730"/>
      <c r="QPS60" s="730"/>
      <c r="QPT60" s="730"/>
      <c r="QPU60" s="730"/>
      <c r="QPV60" s="730"/>
      <c r="QPW60" s="730"/>
      <c r="QPX60" s="730"/>
      <c r="QPY60" s="730"/>
      <c r="QPZ60" s="730"/>
      <c r="QQA60" s="730"/>
      <c r="QQB60" s="730"/>
      <c r="QQC60" s="730"/>
      <c r="QQD60" s="730"/>
      <c r="QQE60" s="730"/>
      <c r="QQF60" s="730"/>
      <c r="QQG60" s="730"/>
      <c r="QQH60" s="730"/>
      <c r="QQI60" s="730"/>
      <c r="QQJ60" s="730"/>
      <c r="QQK60" s="730"/>
      <c r="QQL60" s="730"/>
      <c r="QQM60" s="730"/>
      <c r="QQN60" s="730"/>
      <c r="QQO60" s="730"/>
      <c r="QQP60" s="730"/>
      <c r="QQQ60" s="730"/>
      <c r="QQR60" s="730"/>
      <c r="QQS60" s="730"/>
      <c r="QQT60" s="730"/>
      <c r="QQU60" s="730"/>
      <c r="QQV60" s="730"/>
      <c r="QQW60" s="730"/>
      <c r="QQX60" s="730"/>
      <c r="QQY60" s="730"/>
      <c r="QQZ60" s="730"/>
      <c r="QRA60" s="730"/>
      <c r="QRB60" s="730"/>
      <c r="QRC60" s="730"/>
      <c r="QRD60" s="730"/>
      <c r="QRE60" s="730"/>
      <c r="QRF60" s="730"/>
      <c r="QRG60" s="730"/>
      <c r="QRH60" s="730"/>
      <c r="QRI60" s="730"/>
      <c r="QRJ60" s="730"/>
      <c r="QRK60" s="730"/>
      <c r="QRL60" s="730"/>
      <c r="QRM60" s="730"/>
      <c r="QRN60" s="730"/>
      <c r="QRO60" s="730"/>
      <c r="QRP60" s="730"/>
      <c r="QRQ60" s="730"/>
      <c r="QRR60" s="730"/>
      <c r="QRS60" s="730"/>
      <c r="QRT60" s="730"/>
      <c r="QRU60" s="730"/>
      <c r="QRV60" s="730"/>
      <c r="QRW60" s="730"/>
      <c r="QRX60" s="730"/>
      <c r="QRY60" s="730"/>
      <c r="QRZ60" s="730"/>
      <c r="QSA60" s="730"/>
      <c r="QSB60" s="730"/>
      <c r="QSC60" s="730"/>
      <c r="QSD60" s="730"/>
      <c r="QSE60" s="730"/>
      <c r="QSF60" s="730"/>
      <c r="QSG60" s="730"/>
      <c r="QSH60" s="730"/>
      <c r="QSI60" s="730"/>
      <c r="QSJ60" s="730"/>
      <c r="QSK60" s="730"/>
      <c r="QSL60" s="730"/>
      <c r="QSM60" s="730"/>
      <c r="QSN60" s="730"/>
      <c r="QSO60" s="730"/>
      <c r="QSP60" s="730"/>
      <c r="QSQ60" s="730"/>
      <c r="QSR60" s="730"/>
      <c r="QSS60" s="730"/>
      <c r="QST60" s="730"/>
      <c r="QSU60" s="730"/>
      <c r="QSV60" s="730"/>
      <c r="QSW60" s="730"/>
      <c r="QSX60" s="730"/>
      <c r="QSY60" s="730"/>
      <c r="QSZ60" s="730"/>
      <c r="QTA60" s="730"/>
      <c r="QTB60" s="730"/>
      <c r="QTC60" s="730"/>
      <c r="QTD60" s="730"/>
      <c r="QTE60" s="730"/>
      <c r="QTF60" s="730"/>
      <c r="QTG60" s="730"/>
      <c r="QTH60" s="730"/>
      <c r="QTI60" s="730"/>
      <c r="QTJ60" s="730"/>
      <c r="QTK60" s="730"/>
      <c r="QTL60" s="730"/>
      <c r="QTM60" s="730"/>
      <c r="QTN60" s="730"/>
      <c r="QTO60" s="730"/>
      <c r="QTP60" s="730"/>
      <c r="QTQ60" s="730"/>
      <c r="QTR60" s="730"/>
      <c r="QTS60" s="730"/>
      <c r="QTT60" s="730"/>
      <c r="QTU60" s="730"/>
      <c r="QTV60" s="730"/>
      <c r="QTW60" s="730"/>
      <c r="QTX60" s="730"/>
      <c r="QTY60" s="730"/>
      <c r="QTZ60" s="730"/>
      <c r="QUA60" s="730"/>
      <c r="QUB60" s="730"/>
      <c r="QUC60" s="730"/>
      <c r="QUD60" s="730"/>
      <c r="QUE60" s="730"/>
      <c r="QUF60" s="730"/>
      <c r="QUG60" s="730"/>
      <c r="QUH60" s="730"/>
      <c r="QUI60" s="730"/>
      <c r="QUJ60" s="730"/>
      <c r="QUK60" s="730"/>
      <c r="QUL60" s="730"/>
      <c r="QUM60" s="730"/>
      <c r="QUN60" s="730"/>
      <c r="QUO60" s="730"/>
      <c r="QUP60" s="730"/>
      <c r="QUQ60" s="730"/>
      <c r="QUR60" s="730"/>
      <c r="QUS60" s="730"/>
      <c r="QUT60" s="730"/>
      <c r="QUU60" s="730"/>
      <c r="QUV60" s="730"/>
      <c r="QUW60" s="730"/>
      <c r="QUX60" s="730"/>
      <c r="QUY60" s="730"/>
      <c r="QUZ60" s="730"/>
      <c r="QVA60" s="730"/>
      <c r="QVB60" s="730"/>
      <c r="QVC60" s="730"/>
      <c r="QVD60" s="730"/>
      <c r="QVE60" s="730"/>
      <c r="QVF60" s="730"/>
      <c r="QVG60" s="730"/>
      <c r="QVH60" s="730"/>
      <c r="QVI60" s="730"/>
      <c r="QVJ60" s="730"/>
      <c r="QVK60" s="730"/>
      <c r="QVL60" s="730"/>
      <c r="QVM60" s="730"/>
      <c r="QVN60" s="730"/>
      <c r="QVO60" s="730"/>
      <c r="QVP60" s="730"/>
      <c r="QVQ60" s="730"/>
      <c r="QVR60" s="730"/>
      <c r="QVS60" s="730"/>
      <c r="QVT60" s="730"/>
      <c r="QVU60" s="730"/>
      <c r="QVV60" s="730"/>
      <c r="QVW60" s="730"/>
      <c r="QVX60" s="730"/>
      <c r="QVY60" s="730"/>
      <c r="QVZ60" s="730"/>
      <c r="QWA60" s="730"/>
      <c r="QWB60" s="730"/>
      <c r="QWC60" s="730"/>
      <c r="QWD60" s="730"/>
      <c r="QWE60" s="730"/>
      <c r="QWF60" s="730"/>
      <c r="QWG60" s="730"/>
      <c r="QWH60" s="730"/>
      <c r="QWI60" s="730"/>
      <c r="QWJ60" s="730"/>
      <c r="QWK60" s="730"/>
      <c r="QWL60" s="730"/>
      <c r="QWM60" s="730"/>
      <c r="QWN60" s="730"/>
      <c r="QWO60" s="730"/>
      <c r="QWP60" s="730"/>
      <c r="QWQ60" s="730"/>
      <c r="QWR60" s="730"/>
      <c r="QWS60" s="730"/>
      <c r="QWT60" s="730"/>
      <c r="QWU60" s="730"/>
      <c r="QWV60" s="730"/>
      <c r="QWW60" s="730"/>
      <c r="QWX60" s="730"/>
      <c r="QWY60" s="730"/>
      <c r="QWZ60" s="730"/>
      <c r="QXA60" s="730"/>
      <c r="QXB60" s="730"/>
      <c r="QXC60" s="730"/>
      <c r="QXD60" s="730"/>
      <c r="QXE60" s="730"/>
      <c r="QXF60" s="730"/>
      <c r="QXG60" s="730"/>
      <c r="QXH60" s="730"/>
      <c r="QXI60" s="730"/>
      <c r="QXJ60" s="730"/>
      <c r="QXK60" s="730"/>
      <c r="QXL60" s="730"/>
      <c r="QXM60" s="730"/>
      <c r="QXN60" s="730"/>
      <c r="QXO60" s="730"/>
      <c r="QXP60" s="730"/>
      <c r="QXQ60" s="730"/>
      <c r="QXR60" s="730"/>
      <c r="QXS60" s="730"/>
      <c r="QXT60" s="730"/>
      <c r="QXU60" s="730"/>
      <c r="QXV60" s="730"/>
      <c r="QXW60" s="730"/>
      <c r="QXX60" s="730"/>
      <c r="QXY60" s="730"/>
      <c r="QXZ60" s="730"/>
      <c r="QYA60" s="730"/>
      <c r="QYB60" s="730"/>
      <c r="QYC60" s="730"/>
      <c r="QYD60" s="730"/>
      <c r="QYE60" s="730"/>
      <c r="QYF60" s="730"/>
      <c r="QYG60" s="730"/>
      <c r="QYH60" s="730"/>
      <c r="QYI60" s="730"/>
      <c r="QYJ60" s="730"/>
      <c r="QYK60" s="730"/>
      <c r="QYL60" s="730"/>
      <c r="QYM60" s="730"/>
      <c r="QYN60" s="730"/>
      <c r="QYO60" s="730"/>
      <c r="QYP60" s="730"/>
      <c r="QYQ60" s="730"/>
      <c r="QYR60" s="730"/>
      <c r="QYS60" s="730"/>
      <c r="QYT60" s="730"/>
      <c r="QYU60" s="730"/>
      <c r="QYV60" s="730"/>
      <c r="QYW60" s="730"/>
      <c r="QYX60" s="730"/>
      <c r="QYY60" s="730"/>
      <c r="QYZ60" s="730"/>
      <c r="QZA60" s="730"/>
      <c r="QZB60" s="730"/>
      <c r="QZC60" s="730"/>
      <c r="QZD60" s="730"/>
      <c r="QZE60" s="730"/>
      <c r="QZF60" s="730"/>
      <c r="QZG60" s="730"/>
      <c r="QZH60" s="730"/>
      <c r="QZI60" s="730"/>
      <c r="QZJ60" s="730"/>
      <c r="QZK60" s="730"/>
      <c r="QZL60" s="730"/>
      <c r="QZM60" s="730"/>
      <c r="QZN60" s="730"/>
      <c r="QZO60" s="730"/>
      <c r="QZP60" s="730"/>
      <c r="QZQ60" s="730"/>
      <c r="QZR60" s="730"/>
      <c r="QZS60" s="730"/>
      <c r="QZT60" s="730"/>
      <c r="QZU60" s="730"/>
      <c r="QZV60" s="730"/>
      <c r="QZW60" s="730"/>
      <c r="QZX60" s="730"/>
      <c r="QZY60" s="730"/>
      <c r="QZZ60" s="730"/>
      <c r="RAA60" s="730"/>
      <c r="RAB60" s="730"/>
      <c r="RAC60" s="730"/>
      <c r="RAD60" s="730"/>
      <c r="RAE60" s="730"/>
      <c r="RAF60" s="730"/>
      <c r="RAG60" s="730"/>
      <c r="RAH60" s="730"/>
      <c r="RAI60" s="730"/>
      <c r="RAJ60" s="730"/>
      <c r="RAK60" s="730"/>
      <c r="RAL60" s="730"/>
      <c r="RAM60" s="730"/>
      <c r="RAN60" s="730"/>
      <c r="RAO60" s="730"/>
      <c r="RAP60" s="730"/>
      <c r="RAQ60" s="730"/>
      <c r="RAR60" s="730"/>
      <c r="RAS60" s="730"/>
      <c r="RAT60" s="730"/>
      <c r="RAU60" s="730"/>
      <c r="RAV60" s="730"/>
      <c r="RAW60" s="730"/>
      <c r="RAX60" s="730"/>
      <c r="RAY60" s="730"/>
      <c r="RAZ60" s="730"/>
      <c r="RBA60" s="730"/>
      <c r="RBB60" s="730"/>
      <c r="RBC60" s="730"/>
      <c r="RBD60" s="730"/>
      <c r="RBE60" s="730"/>
      <c r="RBF60" s="730"/>
      <c r="RBG60" s="730"/>
      <c r="RBH60" s="730"/>
      <c r="RBI60" s="730"/>
      <c r="RBJ60" s="730"/>
      <c r="RBK60" s="730"/>
      <c r="RBL60" s="730"/>
      <c r="RBM60" s="730"/>
      <c r="RBN60" s="730"/>
      <c r="RBO60" s="730"/>
      <c r="RBP60" s="730"/>
      <c r="RBQ60" s="730"/>
      <c r="RBR60" s="730"/>
      <c r="RBS60" s="730"/>
      <c r="RBT60" s="730"/>
      <c r="RBU60" s="730"/>
      <c r="RBV60" s="730"/>
      <c r="RBW60" s="730"/>
      <c r="RBX60" s="730"/>
      <c r="RBY60" s="730"/>
      <c r="RBZ60" s="730"/>
      <c r="RCA60" s="730"/>
      <c r="RCB60" s="730"/>
      <c r="RCC60" s="730"/>
      <c r="RCD60" s="730"/>
      <c r="RCE60" s="730"/>
      <c r="RCF60" s="730"/>
      <c r="RCG60" s="730"/>
      <c r="RCH60" s="730"/>
      <c r="RCI60" s="730"/>
      <c r="RCJ60" s="730"/>
      <c r="RCK60" s="730"/>
      <c r="RCL60" s="730"/>
      <c r="RCM60" s="730"/>
      <c r="RCN60" s="730"/>
      <c r="RCO60" s="730"/>
      <c r="RCP60" s="730"/>
      <c r="RCQ60" s="730"/>
      <c r="RCR60" s="730"/>
      <c r="RCS60" s="730"/>
      <c r="RCT60" s="730"/>
      <c r="RCU60" s="730"/>
      <c r="RCV60" s="730"/>
      <c r="RCW60" s="730"/>
      <c r="RCX60" s="730"/>
      <c r="RCY60" s="730"/>
      <c r="RCZ60" s="730"/>
      <c r="RDA60" s="730"/>
      <c r="RDB60" s="730"/>
      <c r="RDC60" s="730"/>
      <c r="RDD60" s="730"/>
      <c r="RDE60" s="730"/>
      <c r="RDF60" s="730"/>
      <c r="RDG60" s="730"/>
      <c r="RDH60" s="730"/>
      <c r="RDI60" s="730"/>
      <c r="RDJ60" s="730"/>
      <c r="RDK60" s="730"/>
      <c r="RDL60" s="730"/>
      <c r="RDM60" s="730"/>
      <c r="RDN60" s="730"/>
      <c r="RDO60" s="730"/>
      <c r="RDP60" s="730"/>
      <c r="RDQ60" s="730"/>
      <c r="RDR60" s="730"/>
      <c r="RDS60" s="730"/>
      <c r="RDT60" s="730"/>
      <c r="RDU60" s="730"/>
      <c r="RDV60" s="730"/>
      <c r="RDW60" s="730"/>
      <c r="RDX60" s="730"/>
      <c r="RDY60" s="730"/>
      <c r="RDZ60" s="730"/>
      <c r="REA60" s="730"/>
      <c r="REB60" s="730"/>
      <c r="REC60" s="730"/>
      <c r="RED60" s="730"/>
      <c r="REE60" s="730"/>
      <c r="REF60" s="730"/>
      <c r="REG60" s="730"/>
      <c r="REH60" s="730"/>
      <c r="REI60" s="730"/>
      <c r="REJ60" s="730"/>
      <c r="REK60" s="730"/>
      <c r="REL60" s="730"/>
      <c r="REM60" s="730"/>
      <c r="REN60" s="730"/>
      <c r="REO60" s="730"/>
      <c r="REP60" s="730"/>
      <c r="REQ60" s="730"/>
      <c r="RER60" s="730"/>
      <c r="RES60" s="730"/>
      <c r="RET60" s="730"/>
      <c r="REU60" s="730"/>
      <c r="REV60" s="730"/>
      <c r="REW60" s="730"/>
      <c r="REX60" s="730"/>
      <c r="REY60" s="730"/>
      <c r="REZ60" s="730"/>
      <c r="RFA60" s="730"/>
      <c r="RFB60" s="730"/>
      <c r="RFC60" s="730"/>
      <c r="RFD60" s="730"/>
      <c r="RFE60" s="730"/>
      <c r="RFF60" s="730"/>
      <c r="RFG60" s="730"/>
      <c r="RFH60" s="730"/>
      <c r="RFI60" s="730"/>
      <c r="RFJ60" s="730"/>
      <c r="RFK60" s="730"/>
      <c r="RFL60" s="730"/>
      <c r="RFM60" s="730"/>
      <c r="RFN60" s="730"/>
      <c r="RFO60" s="730"/>
      <c r="RFP60" s="730"/>
      <c r="RFQ60" s="730"/>
      <c r="RFR60" s="730"/>
      <c r="RFS60" s="730"/>
      <c r="RFT60" s="730"/>
      <c r="RFU60" s="730"/>
      <c r="RFV60" s="730"/>
      <c r="RFW60" s="730"/>
      <c r="RFX60" s="730"/>
      <c r="RFY60" s="730"/>
      <c r="RFZ60" s="730"/>
      <c r="RGA60" s="730"/>
      <c r="RGB60" s="730"/>
      <c r="RGC60" s="730"/>
      <c r="RGD60" s="730"/>
      <c r="RGE60" s="730"/>
      <c r="RGF60" s="730"/>
      <c r="RGG60" s="730"/>
      <c r="RGH60" s="730"/>
      <c r="RGI60" s="730"/>
      <c r="RGJ60" s="730"/>
      <c r="RGK60" s="730"/>
      <c r="RGL60" s="730"/>
      <c r="RGM60" s="730"/>
      <c r="RGN60" s="730"/>
      <c r="RGO60" s="730"/>
      <c r="RGP60" s="730"/>
      <c r="RGQ60" s="730"/>
      <c r="RGR60" s="730"/>
      <c r="RGS60" s="730"/>
      <c r="RGT60" s="730"/>
      <c r="RGU60" s="730"/>
      <c r="RGV60" s="730"/>
      <c r="RGW60" s="730"/>
      <c r="RGX60" s="730"/>
      <c r="RGY60" s="730"/>
      <c r="RGZ60" s="730"/>
      <c r="RHA60" s="730"/>
      <c r="RHB60" s="730"/>
      <c r="RHC60" s="730"/>
      <c r="RHD60" s="730"/>
      <c r="RHE60" s="730"/>
      <c r="RHF60" s="730"/>
      <c r="RHG60" s="730"/>
      <c r="RHH60" s="730"/>
      <c r="RHI60" s="730"/>
      <c r="RHJ60" s="730"/>
      <c r="RHK60" s="730"/>
      <c r="RHL60" s="730"/>
      <c r="RHM60" s="730"/>
      <c r="RHN60" s="730"/>
      <c r="RHO60" s="730"/>
      <c r="RHP60" s="730"/>
      <c r="RHQ60" s="730"/>
      <c r="RHR60" s="730"/>
      <c r="RHS60" s="730"/>
      <c r="RHT60" s="730"/>
      <c r="RHU60" s="730"/>
      <c r="RHV60" s="730"/>
      <c r="RHW60" s="730"/>
      <c r="RHX60" s="730"/>
      <c r="RHY60" s="730"/>
      <c r="RHZ60" s="730"/>
      <c r="RIA60" s="730"/>
      <c r="RIB60" s="730"/>
      <c r="RIC60" s="730"/>
      <c r="RID60" s="730"/>
      <c r="RIE60" s="730"/>
      <c r="RIF60" s="730"/>
      <c r="RIG60" s="730"/>
      <c r="RIH60" s="730"/>
      <c r="RII60" s="730"/>
      <c r="RIJ60" s="730"/>
      <c r="RIK60" s="730"/>
      <c r="RIL60" s="730"/>
      <c r="RIM60" s="730"/>
      <c r="RIN60" s="730"/>
      <c r="RIO60" s="730"/>
      <c r="RIP60" s="730"/>
      <c r="RIQ60" s="730"/>
      <c r="RIR60" s="730"/>
      <c r="RIS60" s="730"/>
      <c r="RIT60" s="730"/>
      <c r="RIU60" s="730"/>
      <c r="RIV60" s="730"/>
      <c r="RIW60" s="730"/>
      <c r="RIX60" s="730"/>
      <c r="RIY60" s="730"/>
      <c r="RIZ60" s="730"/>
      <c r="RJA60" s="730"/>
      <c r="RJB60" s="730"/>
      <c r="RJC60" s="730"/>
      <c r="RJD60" s="730"/>
      <c r="RJE60" s="730"/>
      <c r="RJF60" s="730"/>
      <c r="RJG60" s="730"/>
      <c r="RJH60" s="730"/>
      <c r="RJI60" s="730"/>
      <c r="RJJ60" s="730"/>
      <c r="RJK60" s="730"/>
      <c r="RJL60" s="730"/>
      <c r="RJM60" s="730"/>
      <c r="RJN60" s="730"/>
      <c r="RJO60" s="730"/>
      <c r="RJP60" s="730"/>
      <c r="RJQ60" s="730"/>
      <c r="RJR60" s="730"/>
      <c r="RJS60" s="730"/>
      <c r="RJT60" s="730"/>
      <c r="RJU60" s="730"/>
      <c r="RJV60" s="730"/>
      <c r="RJW60" s="730"/>
      <c r="RJX60" s="730"/>
      <c r="RJY60" s="730"/>
      <c r="RJZ60" s="730"/>
      <c r="RKA60" s="730"/>
      <c r="RKB60" s="730"/>
      <c r="RKC60" s="730"/>
      <c r="RKD60" s="730"/>
      <c r="RKE60" s="730"/>
      <c r="RKF60" s="730"/>
      <c r="RKG60" s="730"/>
      <c r="RKH60" s="730"/>
      <c r="RKI60" s="730"/>
      <c r="RKJ60" s="730"/>
      <c r="RKK60" s="730"/>
      <c r="RKL60" s="730"/>
      <c r="RKM60" s="730"/>
      <c r="RKN60" s="730"/>
      <c r="RKO60" s="730"/>
      <c r="RKP60" s="730"/>
      <c r="RKQ60" s="730"/>
      <c r="RKR60" s="730"/>
      <c r="RKS60" s="730"/>
      <c r="RKT60" s="730"/>
      <c r="RKU60" s="730"/>
      <c r="RKV60" s="730"/>
      <c r="RKW60" s="730"/>
      <c r="RKX60" s="730"/>
      <c r="RKY60" s="730"/>
      <c r="RKZ60" s="730"/>
      <c r="RLA60" s="730"/>
      <c r="RLB60" s="730"/>
      <c r="RLC60" s="730"/>
      <c r="RLD60" s="730"/>
      <c r="RLE60" s="730"/>
      <c r="RLF60" s="730"/>
      <c r="RLG60" s="730"/>
      <c r="RLH60" s="730"/>
      <c r="RLI60" s="730"/>
      <c r="RLJ60" s="730"/>
      <c r="RLK60" s="730"/>
      <c r="RLL60" s="730"/>
      <c r="RLM60" s="730"/>
      <c r="RLN60" s="730"/>
      <c r="RLO60" s="730"/>
      <c r="RLP60" s="730"/>
      <c r="RLQ60" s="730"/>
      <c r="RLR60" s="730"/>
      <c r="RLS60" s="730"/>
      <c r="RLT60" s="730"/>
      <c r="RLU60" s="730"/>
      <c r="RLV60" s="730"/>
      <c r="RLW60" s="730"/>
      <c r="RLX60" s="730"/>
      <c r="RLY60" s="730"/>
      <c r="RLZ60" s="730"/>
      <c r="RMA60" s="730"/>
      <c r="RMB60" s="730"/>
      <c r="RMC60" s="730"/>
      <c r="RMD60" s="730"/>
      <c r="RME60" s="730"/>
      <c r="RMF60" s="730"/>
      <c r="RMG60" s="730"/>
      <c r="RMH60" s="730"/>
      <c r="RMI60" s="730"/>
      <c r="RMJ60" s="730"/>
      <c r="RMK60" s="730"/>
      <c r="RML60" s="730"/>
      <c r="RMM60" s="730"/>
      <c r="RMN60" s="730"/>
      <c r="RMO60" s="730"/>
      <c r="RMP60" s="730"/>
      <c r="RMQ60" s="730"/>
      <c r="RMR60" s="730"/>
      <c r="RMS60" s="730"/>
      <c r="RMT60" s="730"/>
      <c r="RMU60" s="730"/>
      <c r="RMV60" s="730"/>
      <c r="RMW60" s="730"/>
      <c r="RMX60" s="730"/>
      <c r="RMY60" s="730"/>
      <c r="RMZ60" s="730"/>
      <c r="RNA60" s="730"/>
      <c r="RNB60" s="730"/>
      <c r="RNC60" s="730"/>
      <c r="RND60" s="730"/>
      <c r="RNE60" s="730"/>
      <c r="RNF60" s="730"/>
      <c r="RNG60" s="730"/>
      <c r="RNH60" s="730"/>
      <c r="RNI60" s="730"/>
      <c r="RNJ60" s="730"/>
      <c r="RNK60" s="730"/>
      <c r="RNL60" s="730"/>
      <c r="RNM60" s="730"/>
      <c r="RNN60" s="730"/>
      <c r="RNO60" s="730"/>
      <c r="RNP60" s="730"/>
      <c r="RNQ60" s="730"/>
      <c r="RNR60" s="730"/>
      <c r="RNS60" s="730"/>
      <c r="RNT60" s="730"/>
      <c r="RNU60" s="730"/>
      <c r="RNV60" s="730"/>
      <c r="RNW60" s="730"/>
      <c r="RNX60" s="730"/>
      <c r="RNY60" s="730"/>
      <c r="RNZ60" s="730"/>
      <c r="ROA60" s="730"/>
      <c r="ROB60" s="730"/>
      <c r="ROC60" s="730"/>
      <c r="ROD60" s="730"/>
      <c r="ROE60" s="730"/>
      <c r="ROF60" s="730"/>
      <c r="ROG60" s="730"/>
      <c r="ROH60" s="730"/>
      <c r="ROI60" s="730"/>
      <c r="ROJ60" s="730"/>
      <c r="ROK60" s="730"/>
      <c r="ROL60" s="730"/>
      <c r="ROM60" s="730"/>
      <c r="RON60" s="730"/>
      <c r="ROO60" s="730"/>
      <c r="ROP60" s="730"/>
      <c r="ROQ60" s="730"/>
      <c r="ROR60" s="730"/>
      <c r="ROS60" s="730"/>
      <c r="ROT60" s="730"/>
      <c r="ROU60" s="730"/>
      <c r="ROV60" s="730"/>
      <c r="ROW60" s="730"/>
      <c r="ROX60" s="730"/>
      <c r="ROY60" s="730"/>
      <c r="ROZ60" s="730"/>
      <c r="RPA60" s="730"/>
      <c r="RPB60" s="730"/>
      <c r="RPC60" s="730"/>
      <c r="RPD60" s="730"/>
      <c r="RPE60" s="730"/>
      <c r="RPF60" s="730"/>
      <c r="RPG60" s="730"/>
      <c r="RPH60" s="730"/>
      <c r="RPI60" s="730"/>
      <c r="RPJ60" s="730"/>
      <c r="RPK60" s="730"/>
      <c r="RPL60" s="730"/>
      <c r="RPM60" s="730"/>
      <c r="RPN60" s="730"/>
      <c r="RPO60" s="730"/>
      <c r="RPP60" s="730"/>
      <c r="RPQ60" s="730"/>
      <c r="RPR60" s="730"/>
      <c r="RPS60" s="730"/>
      <c r="RPT60" s="730"/>
      <c r="RPU60" s="730"/>
      <c r="RPV60" s="730"/>
      <c r="RPW60" s="730"/>
      <c r="RPX60" s="730"/>
      <c r="RPY60" s="730"/>
      <c r="RPZ60" s="730"/>
      <c r="RQA60" s="730"/>
      <c r="RQB60" s="730"/>
      <c r="RQC60" s="730"/>
      <c r="RQD60" s="730"/>
      <c r="RQE60" s="730"/>
      <c r="RQF60" s="730"/>
      <c r="RQG60" s="730"/>
      <c r="RQH60" s="730"/>
      <c r="RQI60" s="730"/>
      <c r="RQJ60" s="730"/>
      <c r="RQK60" s="730"/>
      <c r="RQL60" s="730"/>
      <c r="RQM60" s="730"/>
      <c r="RQN60" s="730"/>
      <c r="RQO60" s="730"/>
      <c r="RQP60" s="730"/>
      <c r="RQQ60" s="730"/>
      <c r="RQR60" s="730"/>
      <c r="RQS60" s="730"/>
      <c r="RQT60" s="730"/>
      <c r="RQU60" s="730"/>
      <c r="RQV60" s="730"/>
      <c r="RQW60" s="730"/>
      <c r="RQX60" s="730"/>
      <c r="RQY60" s="730"/>
      <c r="RQZ60" s="730"/>
      <c r="RRA60" s="730"/>
      <c r="RRB60" s="730"/>
      <c r="RRC60" s="730"/>
      <c r="RRD60" s="730"/>
      <c r="RRE60" s="730"/>
      <c r="RRF60" s="730"/>
      <c r="RRG60" s="730"/>
      <c r="RRH60" s="730"/>
      <c r="RRI60" s="730"/>
      <c r="RRJ60" s="730"/>
      <c r="RRK60" s="730"/>
      <c r="RRL60" s="730"/>
      <c r="RRM60" s="730"/>
      <c r="RRN60" s="730"/>
      <c r="RRO60" s="730"/>
      <c r="RRP60" s="730"/>
      <c r="RRQ60" s="730"/>
      <c r="RRR60" s="730"/>
      <c r="RRS60" s="730"/>
      <c r="RRT60" s="730"/>
      <c r="RRU60" s="730"/>
      <c r="RRV60" s="730"/>
      <c r="RRW60" s="730"/>
      <c r="RRX60" s="730"/>
      <c r="RRY60" s="730"/>
      <c r="RRZ60" s="730"/>
      <c r="RSA60" s="730"/>
      <c r="RSB60" s="730"/>
      <c r="RSC60" s="730"/>
      <c r="RSD60" s="730"/>
      <c r="RSE60" s="730"/>
      <c r="RSF60" s="730"/>
      <c r="RSG60" s="730"/>
      <c r="RSH60" s="730"/>
      <c r="RSI60" s="730"/>
      <c r="RSJ60" s="730"/>
      <c r="RSK60" s="730"/>
      <c r="RSL60" s="730"/>
      <c r="RSM60" s="730"/>
      <c r="RSN60" s="730"/>
      <c r="RSO60" s="730"/>
      <c r="RSP60" s="730"/>
      <c r="RSQ60" s="730"/>
      <c r="RSR60" s="730"/>
      <c r="RSS60" s="730"/>
      <c r="RST60" s="730"/>
      <c r="RSU60" s="730"/>
      <c r="RSV60" s="730"/>
      <c r="RSW60" s="730"/>
      <c r="RSX60" s="730"/>
      <c r="RSY60" s="730"/>
      <c r="RSZ60" s="730"/>
      <c r="RTA60" s="730"/>
      <c r="RTB60" s="730"/>
      <c r="RTC60" s="730"/>
      <c r="RTD60" s="730"/>
      <c r="RTE60" s="730"/>
      <c r="RTF60" s="730"/>
      <c r="RTG60" s="730"/>
      <c r="RTH60" s="730"/>
      <c r="RTI60" s="730"/>
      <c r="RTJ60" s="730"/>
      <c r="RTK60" s="730"/>
      <c r="RTL60" s="730"/>
      <c r="RTM60" s="730"/>
      <c r="RTN60" s="730"/>
      <c r="RTO60" s="730"/>
      <c r="RTP60" s="730"/>
      <c r="RTQ60" s="730"/>
      <c r="RTR60" s="730"/>
      <c r="RTS60" s="730"/>
      <c r="RTT60" s="730"/>
      <c r="RTU60" s="730"/>
      <c r="RTV60" s="730"/>
      <c r="RTW60" s="730"/>
      <c r="RTX60" s="730"/>
      <c r="RTY60" s="730"/>
      <c r="RTZ60" s="730"/>
      <c r="RUA60" s="730"/>
      <c r="RUB60" s="730"/>
      <c r="RUC60" s="730"/>
      <c r="RUD60" s="730"/>
      <c r="RUE60" s="730"/>
      <c r="RUF60" s="730"/>
      <c r="RUG60" s="730"/>
      <c r="RUH60" s="730"/>
      <c r="RUI60" s="730"/>
      <c r="RUJ60" s="730"/>
      <c r="RUK60" s="730"/>
      <c r="RUL60" s="730"/>
      <c r="RUM60" s="730"/>
      <c r="RUN60" s="730"/>
      <c r="RUO60" s="730"/>
      <c r="RUP60" s="730"/>
      <c r="RUQ60" s="730"/>
      <c r="RUR60" s="730"/>
      <c r="RUS60" s="730"/>
      <c r="RUT60" s="730"/>
      <c r="RUU60" s="730"/>
      <c r="RUV60" s="730"/>
      <c r="RUW60" s="730"/>
      <c r="RUX60" s="730"/>
      <c r="RUY60" s="730"/>
      <c r="RUZ60" s="730"/>
      <c r="RVA60" s="730"/>
      <c r="RVB60" s="730"/>
      <c r="RVC60" s="730"/>
      <c r="RVD60" s="730"/>
      <c r="RVE60" s="730"/>
      <c r="RVF60" s="730"/>
      <c r="RVG60" s="730"/>
      <c r="RVH60" s="730"/>
      <c r="RVI60" s="730"/>
      <c r="RVJ60" s="730"/>
      <c r="RVK60" s="730"/>
      <c r="RVL60" s="730"/>
      <c r="RVM60" s="730"/>
      <c r="RVN60" s="730"/>
      <c r="RVO60" s="730"/>
      <c r="RVP60" s="730"/>
      <c r="RVQ60" s="730"/>
      <c r="RVR60" s="730"/>
      <c r="RVS60" s="730"/>
      <c r="RVT60" s="730"/>
      <c r="RVU60" s="730"/>
      <c r="RVV60" s="730"/>
      <c r="RVW60" s="730"/>
      <c r="RVX60" s="730"/>
      <c r="RVY60" s="730"/>
      <c r="RVZ60" s="730"/>
      <c r="RWA60" s="730"/>
      <c r="RWB60" s="730"/>
      <c r="RWC60" s="730"/>
      <c r="RWD60" s="730"/>
      <c r="RWE60" s="730"/>
      <c r="RWF60" s="730"/>
      <c r="RWG60" s="730"/>
      <c r="RWH60" s="730"/>
      <c r="RWI60" s="730"/>
      <c r="RWJ60" s="730"/>
      <c r="RWK60" s="730"/>
      <c r="RWL60" s="730"/>
      <c r="RWM60" s="730"/>
      <c r="RWN60" s="730"/>
      <c r="RWO60" s="730"/>
      <c r="RWP60" s="730"/>
      <c r="RWQ60" s="730"/>
      <c r="RWR60" s="730"/>
      <c r="RWS60" s="730"/>
      <c r="RWT60" s="730"/>
      <c r="RWU60" s="730"/>
      <c r="RWV60" s="730"/>
      <c r="RWW60" s="730"/>
      <c r="RWX60" s="730"/>
      <c r="RWY60" s="730"/>
      <c r="RWZ60" s="730"/>
      <c r="RXA60" s="730"/>
      <c r="RXB60" s="730"/>
      <c r="RXC60" s="730"/>
      <c r="RXD60" s="730"/>
      <c r="RXE60" s="730"/>
      <c r="RXF60" s="730"/>
      <c r="RXG60" s="730"/>
      <c r="RXH60" s="730"/>
      <c r="RXI60" s="730"/>
      <c r="RXJ60" s="730"/>
      <c r="RXK60" s="730"/>
      <c r="RXL60" s="730"/>
      <c r="RXM60" s="730"/>
      <c r="RXN60" s="730"/>
      <c r="RXO60" s="730"/>
      <c r="RXP60" s="730"/>
      <c r="RXQ60" s="730"/>
      <c r="RXR60" s="730"/>
      <c r="RXS60" s="730"/>
      <c r="RXT60" s="730"/>
      <c r="RXU60" s="730"/>
      <c r="RXV60" s="730"/>
      <c r="RXW60" s="730"/>
      <c r="RXX60" s="730"/>
      <c r="RXY60" s="730"/>
      <c r="RXZ60" s="730"/>
      <c r="RYA60" s="730"/>
      <c r="RYB60" s="730"/>
      <c r="RYC60" s="730"/>
      <c r="RYD60" s="730"/>
      <c r="RYE60" s="730"/>
      <c r="RYF60" s="730"/>
      <c r="RYG60" s="730"/>
      <c r="RYH60" s="730"/>
      <c r="RYI60" s="730"/>
      <c r="RYJ60" s="730"/>
      <c r="RYK60" s="730"/>
      <c r="RYL60" s="730"/>
      <c r="RYM60" s="730"/>
      <c r="RYN60" s="730"/>
      <c r="RYO60" s="730"/>
      <c r="RYP60" s="730"/>
      <c r="RYQ60" s="730"/>
      <c r="RYR60" s="730"/>
      <c r="RYS60" s="730"/>
      <c r="RYT60" s="730"/>
      <c r="RYU60" s="730"/>
      <c r="RYV60" s="730"/>
      <c r="RYW60" s="730"/>
      <c r="RYX60" s="730"/>
      <c r="RYY60" s="730"/>
      <c r="RYZ60" s="730"/>
      <c r="RZA60" s="730"/>
      <c r="RZB60" s="730"/>
      <c r="RZC60" s="730"/>
      <c r="RZD60" s="730"/>
      <c r="RZE60" s="730"/>
      <c r="RZF60" s="730"/>
      <c r="RZG60" s="730"/>
      <c r="RZH60" s="730"/>
      <c r="RZI60" s="730"/>
      <c r="RZJ60" s="730"/>
      <c r="RZK60" s="730"/>
      <c r="RZL60" s="730"/>
      <c r="RZM60" s="730"/>
      <c r="RZN60" s="730"/>
      <c r="RZO60" s="730"/>
      <c r="RZP60" s="730"/>
      <c r="RZQ60" s="730"/>
      <c r="RZR60" s="730"/>
      <c r="RZS60" s="730"/>
      <c r="RZT60" s="730"/>
      <c r="RZU60" s="730"/>
      <c r="RZV60" s="730"/>
      <c r="RZW60" s="730"/>
      <c r="RZX60" s="730"/>
      <c r="RZY60" s="730"/>
      <c r="RZZ60" s="730"/>
      <c r="SAA60" s="730"/>
      <c r="SAB60" s="730"/>
      <c r="SAC60" s="730"/>
      <c r="SAD60" s="730"/>
      <c r="SAE60" s="730"/>
      <c r="SAF60" s="730"/>
      <c r="SAG60" s="730"/>
      <c r="SAH60" s="730"/>
      <c r="SAI60" s="730"/>
      <c r="SAJ60" s="730"/>
      <c r="SAK60" s="730"/>
      <c r="SAL60" s="730"/>
      <c r="SAM60" s="730"/>
      <c r="SAN60" s="730"/>
      <c r="SAO60" s="730"/>
      <c r="SAP60" s="730"/>
      <c r="SAQ60" s="730"/>
      <c r="SAR60" s="730"/>
      <c r="SAS60" s="730"/>
      <c r="SAT60" s="730"/>
      <c r="SAU60" s="730"/>
      <c r="SAV60" s="730"/>
      <c r="SAW60" s="730"/>
      <c r="SAX60" s="730"/>
      <c r="SAY60" s="730"/>
      <c r="SAZ60" s="730"/>
      <c r="SBA60" s="730"/>
      <c r="SBB60" s="730"/>
      <c r="SBC60" s="730"/>
      <c r="SBD60" s="730"/>
      <c r="SBE60" s="730"/>
      <c r="SBF60" s="730"/>
      <c r="SBG60" s="730"/>
      <c r="SBH60" s="730"/>
      <c r="SBI60" s="730"/>
      <c r="SBJ60" s="730"/>
      <c r="SBK60" s="730"/>
      <c r="SBL60" s="730"/>
      <c r="SBM60" s="730"/>
      <c r="SBN60" s="730"/>
      <c r="SBO60" s="730"/>
      <c r="SBP60" s="730"/>
      <c r="SBQ60" s="730"/>
      <c r="SBR60" s="730"/>
      <c r="SBS60" s="730"/>
      <c r="SBT60" s="730"/>
      <c r="SBU60" s="730"/>
      <c r="SBV60" s="730"/>
      <c r="SBW60" s="730"/>
      <c r="SBX60" s="730"/>
      <c r="SBY60" s="730"/>
      <c r="SBZ60" s="730"/>
      <c r="SCA60" s="730"/>
      <c r="SCB60" s="730"/>
      <c r="SCC60" s="730"/>
      <c r="SCD60" s="730"/>
      <c r="SCE60" s="730"/>
      <c r="SCF60" s="730"/>
      <c r="SCG60" s="730"/>
      <c r="SCH60" s="730"/>
      <c r="SCI60" s="730"/>
      <c r="SCJ60" s="730"/>
      <c r="SCK60" s="730"/>
      <c r="SCL60" s="730"/>
      <c r="SCM60" s="730"/>
      <c r="SCN60" s="730"/>
      <c r="SCO60" s="730"/>
      <c r="SCP60" s="730"/>
      <c r="SCQ60" s="730"/>
      <c r="SCR60" s="730"/>
      <c r="SCS60" s="730"/>
      <c r="SCT60" s="730"/>
      <c r="SCU60" s="730"/>
      <c r="SCV60" s="730"/>
      <c r="SCW60" s="730"/>
      <c r="SCX60" s="730"/>
      <c r="SCY60" s="730"/>
      <c r="SCZ60" s="730"/>
      <c r="SDA60" s="730"/>
      <c r="SDB60" s="730"/>
      <c r="SDC60" s="730"/>
      <c r="SDD60" s="730"/>
      <c r="SDE60" s="730"/>
      <c r="SDF60" s="730"/>
      <c r="SDG60" s="730"/>
      <c r="SDH60" s="730"/>
      <c r="SDI60" s="730"/>
      <c r="SDJ60" s="730"/>
      <c r="SDK60" s="730"/>
      <c r="SDL60" s="730"/>
      <c r="SDM60" s="730"/>
      <c r="SDN60" s="730"/>
      <c r="SDO60" s="730"/>
      <c r="SDP60" s="730"/>
      <c r="SDQ60" s="730"/>
      <c r="SDR60" s="730"/>
      <c r="SDS60" s="730"/>
      <c r="SDT60" s="730"/>
      <c r="SDU60" s="730"/>
      <c r="SDV60" s="730"/>
      <c r="SDW60" s="730"/>
      <c r="SDX60" s="730"/>
      <c r="SDY60" s="730"/>
      <c r="SDZ60" s="730"/>
      <c r="SEA60" s="730"/>
      <c r="SEB60" s="730"/>
      <c r="SEC60" s="730"/>
      <c r="SED60" s="730"/>
      <c r="SEE60" s="730"/>
      <c r="SEF60" s="730"/>
      <c r="SEG60" s="730"/>
      <c r="SEH60" s="730"/>
      <c r="SEI60" s="730"/>
      <c r="SEJ60" s="730"/>
      <c r="SEK60" s="730"/>
      <c r="SEL60" s="730"/>
      <c r="SEM60" s="730"/>
      <c r="SEN60" s="730"/>
      <c r="SEO60" s="730"/>
      <c r="SEP60" s="730"/>
      <c r="SEQ60" s="730"/>
      <c r="SER60" s="730"/>
      <c r="SES60" s="730"/>
      <c r="SET60" s="730"/>
      <c r="SEU60" s="730"/>
      <c r="SEV60" s="730"/>
      <c r="SEW60" s="730"/>
      <c r="SEX60" s="730"/>
      <c r="SEY60" s="730"/>
      <c r="SEZ60" s="730"/>
      <c r="SFA60" s="730"/>
      <c r="SFB60" s="730"/>
      <c r="SFC60" s="730"/>
      <c r="SFD60" s="730"/>
      <c r="SFE60" s="730"/>
      <c r="SFF60" s="730"/>
      <c r="SFG60" s="730"/>
      <c r="SFH60" s="730"/>
      <c r="SFI60" s="730"/>
      <c r="SFJ60" s="730"/>
      <c r="SFK60" s="730"/>
      <c r="SFL60" s="730"/>
      <c r="SFM60" s="730"/>
      <c r="SFN60" s="730"/>
      <c r="SFO60" s="730"/>
      <c r="SFP60" s="730"/>
      <c r="SFQ60" s="730"/>
      <c r="SFR60" s="730"/>
      <c r="SFS60" s="730"/>
      <c r="SFT60" s="730"/>
      <c r="SFU60" s="730"/>
      <c r="SFV60" s="730"/>
      <c r="SFW60" s="730"/>
      <c r="SFX60" s="730"/>
      <c r="SFY60" s="730"/>
      <c r="SFZ60" s="730"/>
      <c r="SGA60" s="730"/>
      <c r="SGB60" s="730"/>
      <c r="SGC60" s="730"/>
      <c r="SGD60" s="730"/>
      <c r="SGE60" s="730"/>
      <c r="SGF60" s="730"/>
      <c r="SGG60" s="730"/>
      <c r="SGH60" s="730"/>
      <c r="SGI60" s="730"/>
      <c r="SGJ60" s="730"/>
      <c r="SGK60" s="730"/>
      <c r="SGL60" s="730"/>
      <c r="SGM60" s="730"/>
      <c r="SGN60" s="730"/>
      <c r="SGO60" s="730"/>
      <c r="SGP60" s="730"/>
      <c r="SGQ60" s="730"/>
      <c r="SGR60" s="730"/>
      <c r="SGS60" s="730"/>
      <c r="SGT60" s="730"/>
      <c r="SGU60" s="730"/>
      <c r="SGV60" s="730"/>
      <c r="SGW60" s="730"/>
      <c r="SGX60" s="730"/>
      <c r="SGY60" s="730"/>
      <c r="SGZ60" s="730"/>
      <c r="SHA60" s="730"/>
      <c r="SHB60" s="730"/>
      <c r="SHC60" s="730"/>
      <c r="SHD60" s="730"/>
      <c r="SHE60" s="730"/>
      <c r="SHF60" s="730"/>
      <c r="SHG60" s="730"/>
      <c r="SHH60" s="730"/>
      <c r="SHI60" s="730"/>
      <c r="SHJ60" s="730"/>
      <c r="SHK60" s="730"/>
      <c r="SHL60" s="730"/>
      <c r="SHM60" s="730"/>
      <c r="SHN60" s="730"/>
      <c r="SHO60" s="730"/>
      <c r="SHP60" s="730"/>
      <c r="SHQ60" s="730"/>
      <c r="SHR60" s="730"/>
      <c r="SHS60" s="730"/>
      <c r="SHT60" s="730"/>
      <c r="SHU60" s="730"/>
      <c r="SHV60" s="730"/>
      <c r="SHW60" s="730"/>
      <c r="SHX60" s="730"/>
      <c r="SHY60" s="730"/>
      <c r="SHZ60" s="730"/>
      <c r="SIA60" s="730"/>
      <c r="SIB60" s="730"/>
      <c r="SIC60" s="730"/>
      <c r="SID60" s="730"/>
      <c r="SIE60" s="730"/>
      <c r="SIF60" s="730"/>
      <c r="SIG60" s="730"/>
      <c r="SIH60" s="730"/>
      <c r="SII60" s="730"/>
      <c r="SIJ60" s="730"/>
      <c r="SIK60" s="730"/>
      <c r="SIL60" s="730"/>
      <c r="SIM60" s="730"/>
      <c r="SIN60" s="730"/>
      <c r="SIO60" s="730"/>
      <c r="SIP60" s="730"/>
      <c r="SIQ60" s="730"/>
      <c r="SIR60" s="730"/>
      <c r="SIS60" s="730"/>
      <c r="SIT60" s="730"/>
      <c r="SIU60" s="730"/>
      <c r="SIV60" s="730"/>
      <c r="SIW60" s="730"/>
      <c r="SIX60" s="730"/>
      <c r="SIY60" s="730"/>
      <c r="SIZ60" s="730"/>
      <c r="SJA60" s="730"/>
      <c r="SJB60" s="730"/>
      <c r="SJC60" s="730"/>
      <c r="SJD60" s="730"/>
      <c r="SJE60" s="730"/>
      <c r="SJF60" s="730"/>
      <c r="SJG60" s="730"/>
      <c r="SJH60" s="730"/>
      <c r="SJI60" s="730"/>
      <c r="SJJ60" s="730"/>
      <c r="SJK60" s="730"/>
      <c r="SJL60" s="730"/>
      <c r="SJM60" s="730"/>
      <c r="SJN60" s="730"/>
      <c r="SJO60" s="730"/>
      <c r="SJP60" s="730"/>
      <c r="SJQ60" s="730"/>
      <c r="SJR60" s="730"/>
      <c r="SJS60" s="730"/>
      <c r="SJT60" s="730"/>
      <c r="SJU60" s="730"/>
      <c r="SJV60" s="730"/>
      <c r="SJW60" s="730"/>
      <c r="SJX60" s="730"/>
      <c r="SJY60" s="730"/>
      <c r="SJZ60" s="730"/>
      <c r="SKA60" s="730"/>
      <c r="SKB60" s="730"/>
      <c r="SKC60" s="730"/>
      <c r="SKD60" s="730"/>
      <c r="SKE60" s="730"/>
      <c r="SKF60" s="730"/>
      <c r="SKG60" s="730"/>
      <c r="SKH60" s="730"/>
      <c r="SKI60" s="730"/>
      <c r="SKJ60" s="730"/>
      <c r="SKK60" s="730"/>
      <c r="SKL60" s="730"/>
      <c r="SKM60" s="730"/>
      <c r="SKN60" s="730"/>
      <c r="SKO60" s="730"/>
      <c r="SKP60" s="730"/>
      <c r="SKQ60" s="730"/>
      <c r="SKR60" s="730"/>
      <c r="SKS60" s="730"/>
      <c r="SKT60" s="730"/>
      <c r="SKU60" s="730"/>
      <c r="SKV60" s="730"/>
      <c r="SKW60" s="730"/>
      <c r="SKX60" s="730"/>
      <c r="SKY60" s="730"/>
      <c r="SKZ60" s="730"/>
      <c r="SLA60" s="730"/>
      <c r="SLB60" s="730"/>
      <c r="SLC60" s="730"/>
      <c r="SLD60" s="730"/>
      <c r="SLE60" s="730"/>
      <c r="SLF60" s="730"/>
      <c r="SLG60" s="730"/>
      <c r="SLH60" s="730"/>
      <c r="SLI60" s="730"/>
      <c r="SLJ60" s="730"/>
      <c r="SLK60" s="730"/>
      <c r="SLL60" s="730"/>
      <c r="SLM60" s="730"/>
      <c r="SLN60" s="730"/>
      <c r="SLO60" s="730"/>
      <c r="SLP60" s="730"/>
      <c r="SLQ60" s="730"/>
      <c r="SLR60" s="730"/>
      <c r="SLS60" s="730"/>
      <c r="SLT60" s="730"/>
      <c r="SLU60" s="730"/>
      <c r="SLV60" s="730"/>
      <c r="SLW60" s="730"/>
      <c r="SLX60" s="730"/>
      <c r="SLY60" s="730"/>
      <c r="SLZ60" s="730"/>
      <c r="SMA60" s="730"/>
      <c r="SMB60" s="730"/>
      <c r="SMC60" s="730"/>
      <c r="SMD60" s="730"/>
      <c r="SME60" s="730"/>
      <c r="SMF60" s="730"/>
      <c r="SMG60" s="730"/>
      <c r="SMH60" s="730"/>
      <c r="SMI60" s="730"/>
      <c r="SMJ60" s="730"/>
      <c r="SMK60" s="730"/>
      <c r="SML60" s="730"/>
      <c r="SMM60" s="730"/>
      <c r="SMN60" s="730"/>
      <c r="SMO60" s="730"/>
      <c r="SMP60" s="730"/>
      <c r="SMQ60" s="730"/>
      <c r="SMR60" s="730"/>
      <c r="SMS60" s="730"/>
      <c r="SMT60" s="730"/>
      <c r="SMU60" s="730"/>
      <c r="SMV60" s="730"/>
      <c r="SMW60" s="730"/>
      <c r="SMX60" s="730"/>
      <c r="SMY60" s="730"/>
      <c r="SMZ60" s="730"/>
      <c r="SNA60" s="730"/>
      <c r="SNB60" s="730"/>
      <c r="SNC60" s="730"/>
      <c r="SND60" s="730"/>
      <c r="SNE60" s="730"/>
      <c r="SNF60" s="730"/>
      <c r="SNG60" s="730"/>
      <c r="SNH60" s="730"/>
      <c r="SNI60" s="730"/>
      <c r="SNJ60" s="730"/>
      <c r="SNK60" s="730"/>
      <c r="SNL60" s="730"/>
      <c r="SNM60" s="730"/>
      <c r="SNN60" s="730"/>
      <c r="SNO60" s="730"/>
      <c r="SNP60" s="730"/>
      <c r="SNQ60" s="730"/>
      <c r="SNR60" s="730"/>
      <c r="SNS60" s="730"/>
      <c r="SNT60" s="730"/>
      <c r="SNU60" s="730"/>
      <c r="SNV60" s="730"/>
      <c r="SNW60" s="730"/>
      <c r="SNX60" s="730"/>
      <c r="SNY60" s="730"/>
      <c r="SNZ60" s="730"/>
      <c r="SOA60" s="730"/>
      <c r="SOB60" s="730"/>
      <c r="SOC60" s="730"/>
      <c r="SOD60" s="730"/>
      <c r="SOE60" s="730"/>
      <c r="SOF60" s="730"/>
      <c r="SOG60" s="730"/>
      <c r="SOH60" s="730"/>
      <c r="SOI60" s="730"/>
      <c r="SOJ60" s="730"/>
      <c r="SOK60" s="730"/>
      <c r="SOL60" s="730"/>
      <c r="SOM60" s="730"/>
      <c r="SON60" s="730"/>
      <c r="SOO60" s="730"/>
      <c r="SOP60" s="730"/>
      <c r="SOQ60" s="730"/>
      <c r="SOR60" s="730"/>
      <c r="SOS60" s="730"/>
      <c r="SOT60" s="730"/>
      <c r="SOU60" s="730"/>
      <c r="SOV60" s="730"/>
      <c r="SOW60" s="730"/>
      <c r="SOX60" s="730"/>
      <c r="SOY60" s="730"/>
      <c r="SOZ60" s="730"/>
      <c r="SPA60" s="730"/>
      <c r="SPB60" s="730"/>
      <c r="SPC60" s="730"/>
      <c r="SPD60" s="730"/>
      <c r="SPE60" s="730"/>
      <c r="SPF60" s="730"/>
      <c r="SPG60" s="730"/>
      <c r="SPH60" s="730"/>
      <c r="SPI60" s="730"/>
      <c r="SPJ60" s="730"/>
      <c r="SPK60" s="730"/>
      <c r="SPL60" s="730"/>
      <c r="SPM60" s="730"/>
      <c r="SPN60" s="730"/>
      <c r="SPO60" s="730"/>
      <c r="SPP60" s="730"/>
      <c r="SPQ60" s="730"/>
      <c r="SPR60" s="730"/>
      <c r="SPS60" s="730"/>
      <c r="SPT60" s="730"/>
      <c r="SPU60" s="730"/>
      <c r="SPV60" s="730"/>
      <c r="SPW60" s="730"/>
      <c r="SPX60" s="730"/>
      <c r="SPY60" s="730"/>
      <c r="SPZ60" s="730"/>
      <c r="SQA60" s="730"/>
      <c r="SQB60" s="730"/>
      <c r="SQC60" s="730"/>
      <c r="SQD60" s="730"/>
      <c r="SQE60" s="730"/>
      <c r="SQF60" s="730"/>
      <c r="SQG60" s="730"/>
      <c r="SQH60" s="730"/>
      <c r="SQI60" s="730"/>
      <c r="SQJ60" s="730"/>
      <c r="SQK60" s="730"/>
      <c r="SQL60" s="730"/>
      <c r="SQM60" s="730"/>
      <c r="SQN60" s="730"/>
      <c r="SQO60" s="730"/>
      <c r="SQP60" s="730"/>
      <c r="SQQ60" s="730"/>
      <c r="SQR60" s="730"/>
      <c r="SQS60" s="730"/>
      <c r="SQT60" s="730"/>
      <c r="SQU60" s="730"/>
      <c r="SQV60" s="730"/>
      <c r="SQW60" s="730"/>
      <c r="SQX60" s="730"/>
      <c r="SQY60" s="730"/>
      <c r="SQZ60" s="730"/>
      <c r="SRA60" s="730"/>
      <c r="SRB60" s="730"/>
      <c r="SRC60" s="730"/>
      <c r="SRD60" s="730"/>
      <c r="SRE60" s="730"/>
      <c r="SRF60" s="730"/>
      <c r="SRG60" s="730"/>
      <c r="SRH60" s="730"/>
      <c r="SRI60" s="730"/>
      <c r="SRJ60" s="730"/>
      <c r="SRK60" s="730"/>
      <c r="SRL60" s="730"/>
      <c r="SRM60" s="730"/>
      <c r="SRN60" s="730"/>
      <c r="SRO60" s="730"/>
      <c r="SRP60" s="730"/>
      <c r="SRQ60" s="730"/>
      <c r="SRR60" s="730"/>
      <c r="SRS60" s="730"/>
      <c r="SRT60" s="730"/>
      <c r="SRU60" s="730"/>
      <c r="SRV60" s="730"/>
      <c r="SRW60" s="730"/>
      <c r="SRX60" s="730"/>
      <c r="SRY60" s="730"/>
      <c r="SRZ60" s="730"/>
      <c r="SSA60" s="730"/>
      <c r="SSB60" s="730"/>
      <c r="SSC60" s="730"/>
      <c r="SSD60" s="730"/>
      <c r="SSE60" s="730"/>
      <c r="SSF60" s="730"/>
      <c r="SSG60" s="730"/>
      <c r="SSH60" s="730"/>
      <c r="SSI60" s="730"/>
      <c r="SSJ60" s="730"/>
      <c r="SSK60" s="730"/>
      <c r="SSL60" s="730"/>
      <c r="SSM60" s="730"/>
      <c r="SSN60" s="730"/>
      <c r="SSO60" s="730"/>
      <c r="SSP60" s="730"/>
      <c r="SSQ60" s="730"/>
      <c r="SSR60" s="730"/>
      <c r="SSS60" s="730"/>
      <c r="SST60" s="730"/>
      <c r="SSU60" s="730"/>
      <c r="SSV60" s="730"/>
      <c r="SSW60" s="730"/>
      <c r="SSX60" s="730"/>
      <c r="SSY60" s="730"/>
      <c r="SSZ60" s="730"/>
      <c r="STA60" s="730"/>
      <c r="STB60" s="730"/>
      <c r="STC60" s="730"/>
      <c r="STD60" s="730"/>
      <c r="STE60" s="730"/>
      <c r="STF60" s="730"/>
      <c r="STG60" s="730"/>
      <c r="STH60" s="730"/>
      <c r="STI60" s="730"/>
      <c r="STJ60" s="730"/>
      <c r="STK60" s="730"/>
      <c r="STL60" s="730"/>
      <c r="STM60" s="730"/>
      <c r="STN60" s="730"/>
      <c r="STO60" s="730"/>
      <c r="STP60" s="730"/>
      <c r="STQ60" s="730"/>
      <c r="STR60" s="730"/>
      <c r="STS60" s="730"/>
      <c r="STT60" s="730"/>
      <c r="STU60" s="730"/>
      <c r="STV60" s="730"/>
      <c r="STW60" s="730"/>
      <c r="STX60" s="730"/>
      <c r="STY60" s="730"/>
      <c r="STZ60" s="730"/>
      <c r="SUA60" s="730"/>
      <c r="SUB60" s="730"/>
      <c r="SUC60" s="730"/>
      <c r="SUD60" s="730"/>
      <c r="SUE60" s="730"/>
      <c r="SUF60" s="730"/>
      <c r="SUG60" s="730"/>
      <c r="SUH60" s="730"/>
      <c r="SUI60" s="730"/>
      <c r="SUJ60" s="730"/>
      <c r="SUK60" s="730"/>
      <c r="SUL60" s="730"/>
      <c r="SUM60" s="730"/>
      <c r="SUN60" s="730"/>
      <c r="SUO60" s="730"/>
      <c r="SUP60" s="730"/>
      <c r="SUQ60" s="730"/>
      <c r="SUR60" s="730"/>
      <c r="SUS60" s="730"/>
      <c r="SUT60" s="730"/>
      <c r="SUU60" s="730"/>
      <c r="SUV60" s="730"/>
      <c r="SUW60" s="730"/>
      <c r="SUX60" s="730"/>
      <c r="SUY60" s="730"/>
      <c r="SUZ60" s="730"/>
      <c r="SVA60" s="730"/>
      <c r="SVB60" s="730"/>
      <c r="SVC60" s="730"/>
      <c r="SVD60" s="730"/>
      <c r="SVE60" s="730"/>
      <c r="SVF60" s="730"/>
      <c r="SVG60" s="730"/>
      <c r="SVH60" s="730"/>
      <c r="SVI60" s="730"/>
      <c r="SVJ60" s="730"/>
      <c r="SVK60" s="730"/>
      <c r="SVL60" s="730"/>
      <c r="SVM60" s="730"/>
      <c r="SVN60" s="730"/>
      <c r="SVO60" s="730"/>
      <c r="SVP60" s="730"/>
      <c r="SVQ60" s="730"/>
      <c r="SVR60" s="730"/>
      <c r="SVS60" s="730"/>
      <c r="SVT60" s="730"/>
      <c r="SVU60" s="730"/>
      <c r="SVV60" s="730"/>
      <c r="SVW60" s="730"/>
      <c r="SVX60" s="730"/>
      <c r="SVY60" s="730"/>
      <c r="SVZ60" s="730"/>
      <c r="SWA60" s="730"/>
      <c r="SWB60" s="730"/>
      <c r="SWC60" s="730"/>
      <c r="SWD60" s="730"/>
      <c r="SWE60" s="730"/>
      <c r="SWF60" s="730"/>
      <c r="SWG60" s="730"/>
      <c r="SWH60" s="730"/>
      <c r="SWI60" s="730"/>
      <c r="SWJ60" s="730"/>
      <c r="SWK60" s="730"/>
      <c r="SWL60" s="730"/>
      <c r="SWM60" s="730"/>
      <c r="SWN60" s="730"/>
      <c r="SWO60" s="730"/>
      <c r="SWP60" s="730"/>
      <c r="SWQ60" s="730"/>
      <c r="SWR60" s="730"/>
      <c r="SWS60" s="730"/>
      <c r="SWT60" s="730"/>
      <c r="SWU60" s="730"/>
      <c r="SWV60" s="730"/>
      <c r="SWW60" s="730"/>
      <c r="SWX60" s="730"/>
      <c r="SWY60" s="730"/>
      <c r="SWZ60" s="730"/>
      <c r="SXA60" s="730"/>
      <c r="SXB60" s="730"/>
      <c r="SXC60" s="730"/>
      <c r="SXD60" s="730"/>
      <c r="SXE60" s="730"/>
      <c r="SXF60" s="730"/>
      <c r="SXG60" s="730"/>
      <c r="SXH60" s="730"/>
      <c r="SXI60" s="730"/>
      <c r="SXJ60" s="730"/>
      <c r="SXK60" s="730"/>
      <c r="SXL60" s="730"/>
      <c r="SXM60" s="730"/>
      <c r="SXN60" s="730"/>
      <c r="SXO60" s="730"/>
      <c r="SXP60" s="730"/>
      <c r="SXQ60" s="730"/>
      <c r="SXR60" s="730"/>
      <c r="SXS60" s="730"/>
      <c r="SXT60" s="730"/>
      <c r="SXU60" s="730"/>
      <c r="SXV60" s="730"/>
      <c r="SXW60" s="730"/>
      <c r="SXX60" s="730"/>
      <c r="SXY60" s="730"/>
      <c r="SXZ60" s="730"/>
      <c r="SYA60" s="730"/>
      <c r="SYB60" s="730"/>
      <c r="SYC60" s="730"/>
      <c r="SYD60" s="730"/>
      <c r="SYE60" s="730"/>
      <c r="SYF60" s="730"/>
      <c r="SYG60" s="730"/>
      <c r="SYH60" s="730"/>
      <c r="SYI60" s="730"/>
      <c r="SYJ60" s="730"/>
      <c r="SYK60" s="730"/>
      <c r="SYL60" s="730"/>
      <c r="SYM60" s="730"/>
      <c r="SYN60" s="730"/>
      <c r="SYO60" s="730"/>
      <c r="SYP60" s="730"/>
      <c r="SYQ60" s="730"/>
      <c r="SYR60" s="730"/>
      <c r="SYS60" s="730"/>
      <c r="SYT60" s="730"/>
      <c r="SYU60" s="730"/>
      <c r="SYV60" s="730"/>
      <c r="SYW60" s="730"/>
      <c r="SYX60" s="730"/>
      <c r="SYY60" s="730"/>
      <c r="SYZ60" s="730"/>
      <c r="SZA60" s="730"/>
      <c r="SZB60" s="730"/>
      <c r="SZC60" s="730"/>
      <c r="SZD60" s="730"/>
      <c r="SZE60" s="730"/>
      <c r="SZF60" s="730"/>
      <c r="SZG60" s="730"/>
      <c r="SZH60" s="730"/>
      <c r="SZI60" s="730"/>
      <c r="SZJ60" s="730"/>
      <c r="SZK60" s="730"/>
      <c r="SZL60" s="730"/>
      <c r="SZM60" s="730"/>
      <c r="SZN60" s="730"/>
      <c r="SZO60" s="730"/>
      <c r="SZP60" s="730"/>
      <c r="SZQ60" s="730"/>
      <c r="SZR60" s="730"/>
      <c r="SZS60" s="730"/>
      <c r="SZT60" s="730"/>
      <c r="SZU60" s="730"/>
      <c r="SZV60" s="730"/>
      <c r="SZW60" s="730"/>
      <c r="SZX60" s="730"/>
      <c r="SZY60" s="730"/>
      <c r="SZZ60" s="730"/>
      <c r="TAA60" s="730"/>
      <c r="TAB60" s="730"/>
      <c r="TAC60" s="730"/>
      <c r="TAD60" s="730"/>
      <c r="TAE60" s="730"/>
      <c r="TAF60" s="730"/>
      <c r="TAG60" s="730"/>
      <c r="TAH60" s="730"/>
      <c r="TAI60" s="730"/>
      <c r="TAJ60" s="730"/>
      <c r="TAK60" s="730"/>
      <c r="TAL60" s="730"/>
      <c r="TAM60" s="730"/>
      <c r="TAN60" s="730"/>
      <c r="TAO60" s="730"/>
      <c r="TAP60" s="730"/>
      <c r="TAQ60" s="730"/>
      <c r="TAR60" s="730"/>
      <c r="TAS60" s="730"/>
      <c r="TAT60" s="730"/>
      <c r="TAU60" s="730"/>
      <c r="TAV60" s="730"/>
      <c r="TAW60" s="730"/>
      <c r="TAX60" s="730"/>
      <c r="TAY60" s="730"/>
      <c r="TAZ60" s="730"/>
      <c r="TBA60" s="730"/>
      <c r="TBB60" s="730"/>
      <c r="TBC60" s="730"/>
      <c r="TBD60" s="730"/>
      <c r="TBE60" s="730"/>
      <c r="TBF60" s="730"/>
      <c r="TBG60" s="730"/>
      <c r="TBH60" s="730"/>
      <c r="TBI60" s="730"/>
      <c r="TBJ60" s="730"/>
      <c r="TBK60" s="730"/>
      <c r="TBL60" s="730"/>
      <c r="TBM60" s="730"/>
      <c r="TBN60" s="730"/>
      <c r="TBO60" s="730"/>
      <c r="TBP60" s="730"/>
      <c r="TBQ60" s="730"/>
      <c r="TBR60" s="730"/>
      <c r="TBS60" s="730"/>
      <c r="TBT60" s="730"/>
      <c r="TBU60" s="730"/>
      <c r="TBV60" s="730"/>
      <c r="TBW60" s="730"/>
      <c r="TBX60" s="730"/>
      <c r="TBY60" s="730"/>
      <c r="TBZ60" s="730"/>
      <c r="TCA60" s="730"/>
      <c r="TCB60" s="730"/>
      <c r="TCC60" s="730"/>
      <c r="TCD60" s="730"/>
      <c r="TCE60" s="730"/>
      <c r="TCF60" s="730"/>
      <c r="TCG60" s="730"/>
      <c r="TCH60" s="730"/>
      <c r="TCI60" s="730"/>
      <c r="TCJ60" s="730"/>
      <c r="TCK60" s="730"/>
      <c r="TCL60" s="730"/>
      <c r="TCM60" s="730"/>
      <c r="TCN60" s="730"/>
      <c r="TCO60" s="730"/>
      <c r="TCP60" s="730"/>
      <c r="TCQ60" s="730"/>
      <c r="TCR60" s="730"/>
      <c r="TCS60" s="730"/>
      <c r="TCT60" s="730"/>
      <c r="TCU60" s="730"/>
      <c r="TCV60" s="730"/>
      <c r="TCW60" s="730"/>
      <c r="TCX60" s="730"/>
      <c r="TCY60" s="730"/>
      <c r="TCZ60" s="730"/>
      <c r="TDA60" s="730"/>
      <c r="TDB60" s="730"/>
      <c r="TDC60" s="730"/>
      <c r="TDD60" s="730"/>
      <c r="TDE60" s="730"/>
      <c r="TDF60" s="730"/>
      <c r="TDG60" s="730"/>
      <c r="TDH60" s="730"/>
      <c r="TDI60" s="730"/>
      <c r="TDJ60" s="730"/>
      <c r="TDK60" s="730"/>
      <c r="TDL60" s="730"/>
      <c r="TDM60" s="730"/>
      <c r="TDN60" s="730"/>
      <c r="TDO60" s="730"/>
      <c r="TDP60" s="730"/>
      <c r="TDQ60" s="730"/>
      <c r="TDR60" s="730"/>
      <c r="TDS60" s="730"/>
      <c r="TDT60" s="730"/>
      <c r="TDU60" s="730"/>
      <c r="TDV60" s="730"/>
      <c r="TDW60" s="730"/>
      <c r="TDX60" s="730"/>
      <c r="TDY60" s="730"/>
      <c r="TDZ60" s="730"/>
      <c r="TEA60" s="730"/>
      <c r="TEB60" s="730"/>
      <c r="TEC60" s="730"/>
      <c r="TED60" s="730"/>
      <c r="TEE60" s="730"/>
      <c r="TEF60" s="730"/>
      <c r="TEG60" s="730"/>
      <c r="TEH60" s="730"/>
      <c r="TEI60" s="730"/>
      <c r="TEJ60" s="730"/>
      <c r="TEK60" s="730"/>
      <c r="TEL60" s="730"/>
      <c r="TEM60" s="730"/>
      <c r="TEN60" s="730"/>
      <c r="TEO60" s="730"/>
      <c r="TEP60" s="730"/>
      <c r="TEQ60" s="730"/>
      <c r="TER60" s="730"/>
      <c r="TES60" s="730"/>
      <c r="TET60" s="730"/>
      <c r="TEU60" s="730"/>
      <c r="TEV60" s="730"/>
      <c r="TEW60" s="730"/>
      <c r="TEX60" s="730"/>
      <c r="TEY60" s="730"/>
      <c r="TEZ60" s="730"/>
      <c r="TFA60" s="730"/>
      <c r="TFB60" s="730"/>
      <c r="TFC60" s="730"/>
      <c r="TFD60" s="730"/>
      <c r="TFE60" s="730"/>
      <c r="TFF60" s="730"/>
      <c r="TFG60" s="730"/>
      <c r="TFH60" s="730"/>
      <c r="TFI60" s="730"/>
      <c r="TFJ60" s="730"/>
      <c r="TFK60" s="730"/>
      <c r="TFL60" s="730"/>
      <c r="TFM60" s="730"/>
      <c r="TFN60" s="730"/>
      <c r="TFO60" s="730"/>
      <c r="TFP60" s="730"/>
      <c r="TFQ60" s="730"/>
      <c r="TFR60" s="730"/>
      <c r="TFS60" s="730"/>
      <c r="TFT60" s="730"/>
      <c r="TFU60" s="730"/>
      <c r="TFV60" s="730"/>
      <c r="TFW60" s="730"/>
      <c r="TFX60" s="730"/>
      <c r="TFY60" s="730"/>
      <c r="TFZ60" s="730"/>
      <c r="TGA60" s="730"/>
      <c r="TGB60" s="730"/>
      <c r="TGC60" s="730"/>
      <c r="TGD60" s="730"/>
      <c r="TGE60" s="730"/>
      <c r="TGF60" s="730"/>
      <c r="TGG60" s="730"/>
      <c r="TGH60" s="730"/>
      <c r="TGI60" s="730"/>
      <c r="TGJ60" s="730"/>
      <c r="TGK60" s="730"/>
      <c r="TGL60" s="730"/>
      <c r="TGM60" s="730"/>
      <c r="TGN60" s="730"/>
      <c r="TGO60" s="730"/>
      <c r="TGP60" s="730"/>
      <c r="TGQ60" s="730"/>
      <c r="TGR60" s="730"/>
      <c r="TGS60" s="730"/>
      <c r="TGT60" s="730"/>
      <c r="TGU60" s="730"/>
      <c r="TGV60" s="730"/>
      <c r="TGW60" s="730"/>
      <c r="TGX60" s="730"/>
      <c r="TGY60" s="730"/>
      <c r="TGZ60" s="730"/>
      <c r="THA60" s="730"/>
      <c r="THB60" s="730"/>
      <c r="THC60" s="730"/>
      <c r="THD60" s="730"/>
      <c r="THE60" s="730"/>
      <c r="THF60" s="730"/>
      <c r="THG60" s="730"/>
      <c r="THH60" s="730"/>
      <c r="THI60" s="730"/>
      <c r="THJ60" s="730"/>
      <c r="THK60" s="730"/>
      <c r="THL60" s="730"/>
      <c r="THM60" s="730"/>
      <c r="THN60" s="730"/>
      <c r="THO60" s="730"/>
      <c r="THP60" s="730"/>
      <c r="THQ60" s="730"/>
      <c r="THR60" s="730"/>
      <c r="THS60" s="730"/>
      <c r="THT60" s="730"/>
      <c r="THU60" s="730"/>
      <c r="THV60" s="730"/>
      <c r="THW60" s="730"/>
      <c r="THX60" s="730"/>
      <c r="THY60" s="730"/>
      <c r="THZ60" s="730"/>
      <c r="TIA60" s="730"/>
      <c r="TIB60" s="730"/>
      <c r="TIC60" s="730"/>
      <c r="TID60" s="730"/>
      <c r="TIE60" s="730"/>
      <c r="TIF60" s="730"/>
      <c r="TIG60" s="730"/>
      <c r="TIH60" s="730"/>
      <c r="TII60" s="730"/>
      <c r="TIJ60" s="730"/>
      <c r="TIK60" s="730"/>
      <c r="TIL60" s="730"/>
      <c r="TIM60" s="730"/>
      <c r="TIN60" s="730"/>
      <c r="TIO60" s="730"/>
      <c r="TIP60" s="730"/>
      <c r="TIQ60" s="730"/>
      <c r="TIR60" s="730"/>
      <c r="TIS60" s="730"/>
      <c r="TIT60" s="730"/>
      <c r="TIU60" s="730"/>
      <c r="TIV60" s="730"/>
      <c r="TIW60" s="730"/>
      <c r="TIX60" s="730"/>
      <c r="TIY60" s="730"/>
      <c r="TIZ60" s="730"/>
      <c r="TJA60" s="730"/>
      <c r="TJB60" s="730"/>
      <c r="TJC60" s="730"/>
      <c r="TJD60" s="730"/>
      <c r="TJE60" s="730"/>
      <c r="TJF60" s="730"/>
      <c r="TJG60" s="730"/>
      <c r="TJH60" s="730"/>
      <c r="TJI60" s="730"/>
      <c r="TJJ60" s="730"/>
      <c r="TJK60" s="730"/>
      <c r="TJL60" s="730"/>
      <c r="TJM60" s="730"/>
      <c r="TJN60" s="730"/>
      <c r="TJO60" s="730"/>
      <c r="TJP60" s="730"/>
      <c r="TJQ60" s="730"/>
      <c r="TJR60" s="730"/>
      <c r="TJS60" s="730"/>
      <c r="TJT60" s="730"/>
      <c r="TJU60" s="730"/>
      <c r="TJV60" s="730"/>
      <c r="TJW60" s="730"/>
      <c r="TJX60" s="730"/>
      <c r="TJY60" s="730"/>
      <c r="TJZ60" s="730"/>
      <c r="TKA60" s="730"/>
      <c r="TKB60" s="730"/>
      <c r="TKC60" s="730"/>
      <c r="TKD60" s="730"/>
      <c r="TKE60" s="730"/>
      <c r="TKF60" s="730"/>
      <c r="TKG60" s="730"/>
      <c r="TKH60" s="730"/>
      <c r="TKI60" s="730"/>
      <c r="TKJ60" s="730"/>
      <c r="TKK60" s="730"/>
      <c r="TKL60" s="730"/>
      <c r="TKM60" s="730"/>
      <c r="TKN60" s="730"/>
      <c r="TKO60" s="730"/>
      <c r="TKP60" s="730"/>
      <c r="TKQ60" s="730"/>
      <c r="TKR60" s="730"/>
      <c r="TKS60" s="730"/>
      <c r="TKT60" s="730"/>
      <c r="TKU60" s="730"/>
      <c r="TKV60" s="730"/>
      <c r="TKW60" s="730"/>
      <c r="TKX60" s="730"/>
      <c r="TKY60" s="730"/>
      <c r="TKZ60" s="730"/>
      <c r="TLA60" s="730"/>
      <c r="TLB60" s="730"/>
      <c r="TLC60" s="730"/>
      <c r="TLD60" s="730"/>
      <c r="TLE60" s="730"/>
      <c r="TLF60" s="730"/>
      <c r="TLG60" s="730"/>
      <c r="TLH60" s="730"/>
      <c r="TLI60" s="730"/>
      <c r="TLJ60" s="730"/>
      <c r="TLK60" s="730"/>
      <c r="TLL60" s="730"/>
      <c r="TLM60" s="730"/>
      <c r="TLN60" s="730"/>
      <c r="TLO60" s="730"/>
      <c r="TLP60" s="730"/>
      <c r="TLQ60" s="730"/>
      <c r="TLR60" s="730"/>
      <c r="TLS60" s="730"/>
      <c r="TLT60" s="730"/>
      <c r="TLU60" s="730"/>
      <c r="TLV60" s="730"/>
      <c r="TLW60" s="730"/>
      <c r="TLX60" s="730"/>
      <c r="TLY60" s="730"/>
      <c r="TLZ60" s="730"/>
      <c r="TMA60" s="730"/>
      <c r="TMB60" s="730"/>
      <c r="TMC60" s="730"/>
      <c r="TMD60" s="730"/>
      <c r="TME60" s="730"/>
      <c r="TMF60" s="730"/>
      <c r="TMG60" s="730"/>
      <c r="TMH60" s="730"/>
      <c r="TMI60" s="730"/>
      <c r="TMJ60" s="730"/>
      <c r="TMK60" s="730"/>
      <c r="TML60" s="730"/>
      <c r="TMM60" s="730"/>
      <c r="TMN60" s="730"/>
      <c r="TMO60" s="730"/>
      <c r="TMP60" s="730"/>
      <c r="TMQ60" s="730"/>
      <c r="TMR60" s="730"/>
      <c r="TMS60" s="730"/>
      <c r="TMT60" s="730"/>
      <c r="TMU60" s="730"/>
      <c r="TMV60" s="730"/>
      <c r="TMW60" s="730"/>
      <c r="TMX60" s="730"/>
      <c r="TMY60" s="730"/>
      <c r="TMZ60" s="730"/>
      <c r="TNA60" s="730"/>
      <c r="TNB60" s="730"/>
      <c r="TNC60" s="730"/>
      <c r="TND60" s="730"/>
      <c r="TNE60" s="730"/>
      <c r="TNF60" s="730"/>
      <c r="TNG60" s="730"/>
      <c r="TNH60" s="730"/>
      <c r="TNI60" s="730"/>
      <c r="TNJ60" s="730"/>
      <c r="TNK60" s="730"/>
      <c r="TNL60" s="730"/>
      <c r="TNM60" s="730"/>
      <c r="TNN60" s="730"/>
      <c r="TNO60" s="730"/>
      <c r="TNP60" s="730"/>
      <c r="TNQ60" s="730"/>
      <c r="TNR60" s="730"/>
      <c r="TNS60" s="730"/>
      <c r="TNT60" s="730"/>
      <c r="TNU60" s="730"/>
      <c r="TNV60" s="730"/>
      <c r="TNW60" s="730"/>
      <c r="TNX60" s="730"/>
      <c r="TNY60" s="730"/>
      <c r="TNZ60" s="730"/>
      <c r="TOA60" s="730"/>
      <c r="TOB60" s="730"/>
      <c r="TOC60" s="730"/>
      <c r="TOD60" s="730"/>
      <c r="TOE60" s="730"/>
      <c r="TOF60" s="730"/>
      <c r="TOG60" s="730"/>
      <c r="TOH60" s="730"/>
      <c r="TOI60" s="730"/>
      <c r="TOJ60" s="730"/>
      <c r="TOK60" s="730"/>
      <c r="TOL60" s="730"/>
      <c r="TOM60" s="730"/>
      <c r="TON60" s="730"/>
      <c r="TOO60" s="730"/>
      <c r="TOP60" s="730"/>
      <c r="TOQ60" s="730"/>
      <c r="TOR60" s="730"/>
      <c r="TOS60" s="730"/>
      <c r="TOT60" s="730"/>
      <c r="TOU60" s="730"/>
      <c r="TOV60" s="730"/>
      <c r="TOW60" s="730"/>
      <c r="TOX60" s="730"/>
      <c r="TOY60" s="730"/>
      <c r="TOZ60" s="730"/>
      <c r="TPA60" s="730"/>
      <c r="TPB60" s="730"/>
      <c r="TPC60" s="730"/>
      <c r="TPD60" s="730"/>
      <c r="TPE60" s="730"/>
      <c r="TPF60" s="730"/>
      <c r="TPG60" s="730"/>
      <c r="TPH60" s="730"/>
      <c r="TPI60" s="730"/>
      <c r="TPJ60" s="730"/>
      <c r="TPK60" s="730"/>
      <c r="TPL60" s="730"/>
      <c r="TPM60" s="730"/>
      <c r="TPN60" s="730"/>
      <c r="TPO60" s="730"/>
      <c r="TPP60" s="730"/>
      <c r="TPQ60" s="730"/>
      <c r="TPR60" s="730"/>
      <c r="TPS60" s="730"/>
      <c r="TPT60" s="730"/>
      <c r="TPU60" s="730"/>
      <c r="TPV60" s="730"/>
      <c r="TPW60" s="730"/>
      <c r="TPX60" s="730"/>
      <c r="TPY60" s="730"/>
      <c r="TPZ60" s="730"/>
      <c r="TQA60" s="730"/>
      <c r="TQB60" s="730"/>
      <c r="TQC60" s="730"/>
      <c r="TQD60" s="730"/>
      <c r="TQE60" s="730"/>
      <c r="TQF60" s="730"/>
      <c r="TQG60" s="730"/>
      <c r="TQH60" s="730"/>
      <c r="TQI60" s="730"/>
      <c r="TQJ60" s="730"/>
      <c r="TQK60" s="730"/>
      <c r="TQL60" s="730"/>
      <c r="TQM60" s="730"/>
      <c r="TQN60" s="730"/>
      <c r="TQO60" s="730"/>
      <c r="TQP60" s="730"/>
      <c r="TQQ60" s="730"/>
      <c r="TQR60" s="730"/>
      <c r="TQS60" s="730"/>
      <c r="TQT60" s="730"/>
      <c r="TQU60" s="730"/>
      <c r="TQV60" s="730"/>
      <c r="TQW60" s="730"/>
      <c r="TQX60" s="730"/>
      <c r="TQY60" s="730"/>
      <c r="TQZ60" s="730"/>
      <c r="TRA60" s="730"/>
      <c r="TRB60" s="730"/>
      <c r="TRC60" s="730"/>
      <c r="TRD60" s="730"/>
      <c r="TRE60" s="730"/>
      <c r="TRF60" s="730"/>
      <c r="TRG60" s="730"/>
      <c r="TRH60" s="730"/>
      <c r="TRI60" s="730"/>
      <c r="TRJ60" s="730"/>
      <c r="TRK60" s="730"/>
      <c r="TRL60" s="730"/>
      <c r="TRM60" s="730"/>
      <c r="TRN60" s="730"/>
      <c r="TRO60" s="730"/>
      <c r="TRP60" s="730"/>
      <c r="TRQ60" s="730"/>
      <c r="TRR60" s="730"/>
      <c r="TRS60" s="730"/>
      <c r="TRT60" s="730"/>
      <c r="TRU60" s="730"/>
      <c r="TRV60" s="730"/>
      <c r="TRW60" s="730"/>
      <c r="TRX60" s="730"/>
      <c r="TRY60" s="730"/>
      <c r="TRZ60" s="730"/>
      <c r="TSA60" s="730"/>
      <c r="TSB60" s="730"/>
      <c r="TSC60" s="730"/>
      <c r="TSD60" s="730"/>
      <c r="TSE60" s="730"/>
      <c r="TSF60" s="730"/>
      <c r="TSG60" s="730"/>
      <c r="TSH60" s="730"/>
      <c r="TSI60" s="730"/>
      <c r="TSJ60" s="730"/>
      <c r="TSK60" s="730"/>
      <c r="TSL60" s="730"/>
      <c r="TSM60" s="730"/>
      <c r="TSN60" s="730"/>
      <c r="TSO60" s="730"/>
      <c r="TSP60" s="730"/>
      <c r="TSQ60" s="730"/>
      <c r="TSR60" s="730"/>
      <c r="TSS60" s="730"/>
      <c r="TST60" s="730"/>
      <c r="TSU60" s="730"/>
      <c r="TSV60" s="730"/>
      <c r="TSW60" s="730"/>
      <c r="TSX60" s="730"/>
      <c r="TSY60" s="730"/>
      <c r="TSZ60" s="730"/>
      <c r="TTA60" s="730"/>
      <c r="TTB60" s="730"/>
      <c r="TTC60" s="730"/>
      <c r="TTD60" s="730"/>
      <c r="TTE60" s="730"/>
      <c r="TTF60" s="730"/>
      <c r="TTG60" s="730"/>
      <c r="TTH60" s="730"/>
      <c r="TTI60" s="730"/>
      <c r="TTJ60" s="730"/>
      <c r="TTK60" s="730"/>
      <c r="TTL60" s="730"/>
      <c r="TTM60" s="730"/>
      <c r="TTN60" s="730"/>
      <c r="TTO60" s="730"/>
      <c r="TTP60" s="730"/>
      <c r="TTQ60" s="730"/>
      <c r="TTR60" s="730"/>
      <c r="TTS60" s="730"/>
      <c r="TTT60" s="730"/>
      <c r="TTU60" s="730"/>
      <c r="TTV60" s="730"/>
      <c r="TTW60" s="730"/>
      <c r="TTX60" s="730"/>
      <c r="TTY60" s="730"/>
      <c r="TTZ60" s="730"/>
      <c r="TUA60" s="730"/>
      <c r="TUB60" s="730"/>
      <c r="TUC60" s="730"/>
      <c r="TUD60" s="730"/>
      <c r="TUE60" s="730"/>
      <c r="TUF60" s="730"/>
      <c r="TUG60" s="730"/>
      <c r="TUH60" s="730"/>
      <c r="TUI60" s="730"/>
      <c r="TUJ60" s="730"/>
      <c r="TUK60" s="730"/>
      <c r="TUL60" s="730"/>
      <c r="TUM60" s="730"/>
      <c r="TUN60" s="730"/>
      <c r="TUO60" s="730"/>
      <c r="TUP60" s="730"/>
      <c r="TUQ60" s="730"/>
      <c r="TUR60" s="730"/>
      <c r="TUS60" s="730"/>
      <c r="TUT60" s="730"/>
      <c r="TUU60" s="730"/>
      <c r="TUV60" s="730"/>
      <c r="TUW60" s="730"/>
      <c r="TUX60" s="730"/>
      <c r="TUY60" s="730"/>
      <c r="TUZ60" s="730"/>
      <c r="TVA60" s="730"/>
      <c r="TVB60" s="730"/>
      <c r="TVC60" s="730"/>
      <c r="TVD60" s="730"/>
      <c r="TVE60" s="730"/>
      <c r="TVF60" s="730"/>
      <c r="TVG60" s="730"/>
      <c r="TVH60" s="730"/>
      <c r="TVI60" s="730"/>
      <c r="TVJ60" s="730"/>
      <c r="TVK60" s="730"/>
      <c r="TVL60" s="730"/>
      <c r="TVM60" s="730"/>
      <c r="TVN60" s="730"/>
      <c r="TVO60" s="730"/>
      <c r="TVP60" s="730"/>
      <c r="TVQ60" s="730"/>
      <c r="TVR60" s="730"/>
      <c r="TVS60" s="730"/>
      <c r="TVT60" s="730"/>
      <c r="TVU60" s="730"/>
      <c r="TVV60" s="730"/>
      <c r="TVW60" s="730"/>
      <c r="TVX60" s="730"/>
      <c r="TVY60" s="730"/>
      <c r="TVZ60" s="730"/>
      <c r="TWA60" s="730"/>
      <c r="TWB60" s="730"/>
      <c r="TWC60" s="730"/>
      <c r="TWD60" s="730"/>
      <c r="TWE60" s="730"/>
      <c r="TWF60" s="730"/>
      <c r="TWG60" s="730"/>
      <c r="TWH60" s="730"/>
      <c r="TWI60" s="730"/>
      <c r="TWJ60" s="730"/>
      <c r="TWK60" s="730"/>
      <c r="TWL60" s="730"/>
      <c r="TWM60" s="730"/>
      <c r="TWN60" s="730"/>
      <c r="TWO60" s="730"/>
      <c r="TWP60" s="730"/>
      <c r="TWQ60" s="730"/>
      <c r="TWR60" s="730"/>
      <c r="TWS60" s="730"/>
      <c r="TWT60" s="730"/>
      <c r="TWU60" s="730"/>
      <c r="TWV60" s="730"/>
      <c r="TWW60" s="730"/>
      <c r="TWX60" s="730"/>
      <c r="TWY60" s="730"/>
      <c r="TWZ60" s="730"/>
      <c r="TXA60" s="730"/>
      <c r="TXB60" s="730"/>
      <c r="TXC60" s="730"/>
      <c r="TXD60" s="730"/>
      <c r="TXE60" s="730"/>
      <c r="TXF60" s="730"/>
      <c r="TXG60" s="730"/>
      <c r="TXH60" s="730"/>
      <c r="TXI60" s="730"/>
      <c r="TXJ60" s="730"/>
      <c r="TXK60" s="730"/>
      <c r="TXL60" s="730"/>
      <c r="TXM60" s="730"/>
      <c r="TXN60" s="730"/>
      <c r="TXO60" s="730"/>
      <c r="TXP60" s="730"/>
      <c r="TXQ60" s="730"/>
      <c r="TXR60" s="730"/>
      <c r="TXS60" s="730"/>
      <c r="TXT60" s="730"/>
      <c r="TXU60" s="730"/>
      <c r="TXV60" s="730"/>
      <c r="TXW60" s="730"/>
      <c r="TXX60" s="730"/>
      <c r="TXY60" s="730"/>
      <c r="TXZ60" s="730"/>
      <c r="TYA60" s="730"/>
      <c r="TYB60" s="730"/>
      <c r="TYC60" s="730"/>
      <c r="TYD60" s="730"/>
      <c r="TYE60" s="730"/>
      <c r="TYF60" s="730"/>
      <c r="TYG60" s="730"/>
      <c r="TYH60" s="730"/>
      <c r="TYI60" s="730"/>
      <c r="TYJ60" s="730"/>
      <c r="TYK60" s="730"/>
      <c r="TYL60" s="730"/>
      <c r="TYM60" s="730"/>
      <c r="TYN60" s="730"/>
      <c r="TYO60" s="730"/>
      <c r="TYP60" s="730"/>
      <c r="TYQ60" s="730"/>
      <c r="TYR60" s="730"/>
      <c r="TYS60" s="730"/>
      <c r="TYT60" s="730"/>
      <c r="TYU60" s="730"/>
      <c r="TYV60" s="730"/>
      <c r="TYW60" s="730"/>
      <c r="TYX60" s="730"/>
      <c r="TYY60" s="730"/>
      <c r="TYZ60" s="730"/>
      <c r="TZA60" s="730"/>
      <c r="TZB60" s="730"/>
      <c r="TZC60" s="730"/>
      <c r="TZD60" s="730"/>
      <c r="TZE60" s="730"/>
      <c r="TZF60" s="730"/>
      <c r="TZG60" s="730"/>
      <c r="TZH60" s="730"/>
      <c r="TZI60" s="730"/>
      <c r="TZJ60" s="730"/>
      <c r="TZK60" s="730"/>
      <c r="TZL60" s="730"/>
      <c r="TZM60" s="730"/>
      <c r="TZN60" s="730"/>
      <c r="TZO60" s="730"/>
      <c r="TZP60" s="730"/>
      <c r="TZQ60" s="730"/>
      <c r="TZR60" s="730"/>
      <c r="TZS60" s="730"/>
      <c r="TZT60" s="730"/>
      <c r="TZU60" s="730"/>
      <c r="TZV60" s="730"/>
      <c r="TZW60" s="730"/>
      <c r="TZX60" s="730"/>
      <c r="TZY60" s="730"/>
      <c r="TZZ60" s="730"/>
      <c r="UAA60" s="730"/>
      <c r="UAB60" s="730"/>
      <c r="UAC60" s="730"/>
      <c r="UAD60" s="730"/>
      <c r="UAE60" s="730"/>
      <c r="UAF60" s="730"/>
      <c r="UAG60" s="730"/>
      <c r="UAH60" s="730"/>
      <c r="UAI60" s="730"/>
      <c r="UAJ60" s="730"/>
      <c r="UAK60" s="730"/>
      <c r="UAL60" s="730"/>
      <c r="UAM60" s="730"/>
      <c r="UAN60" s="730"/>
      <c r="UAO60" s="730"/>
      <c r="UAP60" s="730"/>
      <c r="UAQ60" s="730"/>
      <c r="UAR60" s="730"/>
      <c r="UAS60" s="730"/>
      <c r="UAT60" s="730"/>
      <c r="UAU60" s="730"/>
      <c r="UAV60" s="730"/>
      <c r="UAW60" s="730"/>
      <c r="UAX60" s="730"/>
      <c r="UAY60" s="730"/>
      <c r="UAZ60" s="730"/>
      <c r="UBA60" s="730"/>
      <c r="UBB60" s="730"/>
      <c r="UBC60" s="730"/>
      <c r="UBD60" s="730"/>
      <c r="UBE60" s="730"/>
      <c r="UBF60" s="730"/>
      <c r="UBG60" s="730"/>
      <c r="UBH60" s="730"/>
      <c r="UBI60" s="730"/>
      <c r="UBJ60" s="730"/>
      <c r="UBK60" s="730"/>
      <c r="UBL60" s="730"/>
      <c r="UBM60" s="730"/>
      <c r="UBN60" s="730"/>
      <c r="UBO60" s="730"/>
      <c r="UBP60" s="730"/>
      <c r="UBQ60" s="730"/>
      <c r="UBR60" s="730"/>
      <c r="UBS60" s="730"/>
      <c r="UBT60" s="730"/>
      <c r="UBU60" s="730"/>
      <c r="UBV60" s="730"/>
      <c r="UBW60" s="730"/>
      <c r="UBX60" s="730"/>
      <c r="UBY60" s="730"/>
      <c r="UBZ60" s="730"/>
      <c r="UCA60" s="730"/>
      <c r="UCB60" s="730"/>
      <c r="UCC60" s="730"/>
      <c r="UCD60" s="730"/>
      <c r="UCE60" s="730"/>
      <c r="UCF60" s="730"/>
      <c r="UCG60" s="730"/>
      <c r="UCH60" s="730"/>
      <c r="UCI60" s="730"/>
      <c r="UCJ60" s="730"/>
      <c r="UCK60" s="730"/>
      <c r="UCL60" s="730"/>
      <c r="UCM60" s="730"/>
      <c r="UCN60" s="730"/>
      <c r="UCO60" s="730"/>
      <c r="UCP60" s="730"/>
      <c r="UCQ60" s="730"/>
      <c r="UCR60" s="730"/>
      <c r="UCS60" s="730"/>
      <c r="UCT60" s="730"/>
      <c r="UCU60" s="730"/>
      <c r="UCV60" s="730"/>
      <c r="UCW60" s="730"/>
      <c r="UCX60" s="730"/>
      <c r="UCY60" s="730"/>
      <c r="UCZ60" s="730"/>
      <c r="UDA60" s="730"/>
      <c r="UDB60" s="730"/>
      <c r="UDC60" s="730"/>
      <c r="UDD60" s="730"/>
      <c r="UDE60" s="730"/>
      <c r="UDF60" s="730"/>
      <c r="UDG60" s="730"/>
      <c r="UDH60" s="730"/>
      <c r="UDI60" s="730"/>
      <c r="UDJ60" s="730"/>
      <c r="UDK60" s="730"/>
      <c r="UDL60" s="730"/>
      <c r="UDM60" s="730"/>
      <c r="UDN60" s="730"/>
      <c r="UDO60" s="730"/>
      <c r="UDP60" s="730"/>
      <c r="UDQ60" s="730"/>
      <c r="UDR60" s="730"/>
      <c r="UDS60" s="730"/>
      <c r="UDT60" s="730"/>
      <c r="UDU60" s="730"/>
      <c r="UDV60" s="730"/>
      <c r="UDW60" s="730"/>
      <c r="UDX60" s="730"/>
      <c r="UDY60" s="730"/>
      <c r="UDZ60" s="730"/>
      <c r="UEA60" s="730"/>
      <c r="UEB60" s="730"/>
      <c r="UEC60" s="730"/>
      <c r="UED60" s="730"/>
      <c r="UEE60" s="730"/>
      <c r="UEF60" s="730"/>
      <c r="UEG60" s="730"/>
      <c r="UEH60" s="730"/>
      <c r="UEI60" s="730"/>
      <c r="UEJ60" s="730"/>
      <c r="UEK60" s="730"/>
      <c r="UEL60" s="730"/>
      <c r="UEM60" s="730"/>
      <c r="UEN60" s="730"/>
      <c r="UEO60" s="730"/>
      <c r="UEP60" s="730"/>
      <c r="UEQ60" s="730"/>
      <c r="UER60" s="730"/>
      <c r="UES60" s="730"/>
      <c r="UET60" s="730"/>
      <c r="UEU60" s="730"/>
      <c r="UEV60" s="730"/>
      <c r="UEW60" s="730"/>
      <c r="UEX60" s="730"/>
      <c r="UEY60" s="730"/>
      <c r="UEZ60" s="730"/>
      <c r="UFA60" s="730"/>
      <c r="UFB60" s="730"/>
      <c r="UFC60" s="730"/>
      <c r="UFD60" s="730"/>
      <c r="UFE60" s="730"/>
      <c r="UFF60" s="730"/>
      <c r="UFG60" s="730"/>
      <c r="UFH60" s="730"/>
      <c r="UFI60" s="730"/>
      <c r="UFJ60" s="730"/>
      <c r="UFK60" s="730"/>
      <c r="UFL60" s="730"/>
      <c r="UFM60" s="730"/>
      <c r="UFN60" s="730"/>
      <c r="UFO60" s="730"/>
      <c r="UFP60" s="730"/>
      <c r="UFQ60" s="730"/>
      <c r="UFR60" s="730"/>
      <c r="UFS60" s="730"/>
      <c r="UFT60" s="730"/>
      <c r="UFU60" s="730"/>
      <c r="UFV60" s="730"/>
      <c r="UFW60" s="730"/>
      <c r="UFX60" s="730"/>
      <c r="UFY60" s="730"/>
      <c r="UFZ60" s="730"/>
      <c r="UGA60" s="730"/>
      <c r="UGB60" s="730"/>
      <c r="UGC60" s="730"/>
      <c r="UGD60" s="730"/>
      <c r="UGE60" s="730"/>
      <c r="UGF60" s="730"/>
      <c r="UGG60" s="730"/>
      <c r="UGH60" s="730"/>
      <c r="UGI60" s="730"/>
      <c r="UGJ60" s="730"/>
      <c r="UGK60" s="730"/>
      <c r="UGL60" s="730"/>
      <c r="UGM60" s="730"/>
      <c r="UGN60" s="730"/>
      <c r="UGO60" s="730"/>
      <c r="UGP60" s="730"/>
      <c r="UGQ60" s="730"/>
      <c r="UGR60" s="730"/>
      <c r="UGS60" s="730"/>
      <c r="UGT60" s="730"/>
      <c r="UGU60" s="730"/>
      <c r="UGV60" s="730"/>
      <c r="UGW60" s="730"/>
      <c r="UGX60" s="730"/>
      <c r="UGY60" s="730"/>
      <c r="UGZ60" s="730"/>
      <c r="UHA60" s="730"/>
      <c r="UHB60" s="730"/>
      <c r="UHC60" s="730"/>
      <c r="UHD60" s="730"/>
      <c r="UHE60" s="730"/>
      <c r="UHF60" s="730"/>
      <c r="UHG60" s="730"/>
      <c r="UHH60" s="730"/>
      <c r="UHI60" s="730"/>
      <c r="UHJ60" s="730"/>
      <c r="UHK60" s="730"/>
      <c r="UHL60" s="730"/>
      <c r="UHM60" s="730"/>
      <c r="UHN60" s="730"/>
      <c r="UHO60" s="730"/>
      <c r="UHP60" s="730"/>
      <c r="UHQ60" s="730"/>
      <c r="UHR60" s="730"/>
      <c r="UHS60" s="730"/>
      <c r="UHT60" s="730"/>
      <c r="UHU60" s="730"/>
      <c r="UHV60" s="730"/>
      <c r="UHW60" s="730"/>
      <c r="UHX60" s="730"/>
      <c r="UHY60" s="730"/>
      <c r="UHZ60" s="730"/>
      <c r="UIA60" s="730"/>
      <c r="UIB60" s="730"/>
      <c r="UIC60" s="730"/>
      <c r="UID60" s="730"/>
      <c r="UIE60" s="730"/>
      <c r="UIF60" s="730"/>
      <c r="UIG60" s="730"/>
      <c r="UIH60" s="730"/>
      <c r="UII60" s="730"/>
      <c r="UIJ60" s="730"/>
      <c r="UIK60" s="730"/>
      <c r="UIL60" s="730"/>
      <c r="UIM60" s="730"/>
      <c r="UIN60" s="730"/>
      <c r="UIO60" s="730"/>
      <c r="UIP60" s="730"/>
      <c r="UIQ60" s="730"/>
      <c r="UIR60" s="730"/>
      <c r="UIS60" s="730"/>
      <c r="UIT60" s="730"/>
      <c r="UIU60" s="730"/>
      <c r="UIV60" s="730"/>
      <c r="UIW60" s="730"/>
      <c r="UIX60" s="730"/>
      <c r="UIY60" s="730"/>
      <c r="UIZ60" s="730"/>
      <c r="UJA60" s="730"/>
      <c r="UJB60" s="730"/>
      <c r="UJC60" s="730"/>
      <c r="UJD60" s="730"/>
      <c r="UJE60" s="730"/>
      <c r="UJF60" s="730"/>
      <c r="UJG60" s="730"/>
      <c r="UJH60" s="730"/>
      <c r="UJI60" s="730"/>
      <c r="UJJ60" s="730"/>
      <c r="UJK60" s="730"/>
      <c r="UJL60" s="730"/>
      <c r="UJM60" s="730"/>
      <c r="UJN60" s="730"/>
      <c r="UJO60" s="730"/>
      <c r="UJP60" s="730"/>
      <c r="UJQ60" s="730"/>
      <c r="UJR60" s="730"/>
      <c r="UJS60" s="730"/>
      <c r="UJT60" s="730"/>
      <c r="UJU60" s="730"/>
      <c r="UJV60" s="730"/>
      <c r="UJW60" s="730"/>
      <c r="UJX60" s="730"/>
      <c r="UJY60" s="730"/>
      <c r="UJZ60" s="730"/>
      <c r="UKA60" s="730"/>
      <c r="UKB60" s="730"/>
      <c r="UKC60" s="730"/>
      <c r="UKD60" s="730"/>
      <c r="UKE60" s="730"/>
      <c r="UKF60" s="730"/>
      <c r="UKG60" s="730"/>
      <c r="UKH60" s="730"/>
      <c r="UKI60" s="730"/>
      <c r="UKJ60" s="730"/>
      <c r="UKK60" s="730"/>
      <c r="UKL60" s="730"/>
      <c r="UKM60" s="730"/>
      <c r="UKN60" s="730"/>
      <c r="UKO60" s="730"/>
      <c r="UKP60" s="730"/>
      <c r="UKQ60" s="730"/>
      <c r="UKR60" s="730"/>
      <c r="UKS60" s="730"/>
      <c r="UKT60" s="730"/>
      <c r="UKU60" s="730"/>
      <c r="UKV60" s="730"/>
      <c r="UKW60" s="730"/>
      <c r="UKX60" s="730"/>
      <c r="UKY60" s="730"/>
      <c r="UKZ60" s="730"/>
      <c r="ULA60" s="730"/>
      <c r="ULB60" s="730"/>
      <c r="ULC60" s="730"/>
      <c r="ULD60" s="730"/>
      <c r="ULE60" s="730"/>
      <c r="ULF60" s="730"/>
      <c r="ULG60" s="730"/>
      <c r="ULH60" s="730"/>
      <c r="ULI60" s="730"/>
      <c r="ULJ60" s="730"/>
      <c r="ULK60" s="730"/>
      <c r="ULL60" s="730"/>
      <c r="ULM60" s="730"/>
      <c r="ULN60" s="730"/>
      <c r="ULO60" s="730"/>
      <c r="ULP60" s="730"/>
      <c r="ULQ60" s="730"/>
      <c r="ULR60" s="730"/>
      <c r="ULS60" s="730"/>
      <c r="ULT60" s="730"/>
      <c r="ULU60" s="730"/>
      <c r="ULV60" s="730"/>
      <c r="ULW60" s="730"/>
      <c r="ULX60" s="730"/>
      <c r="ULY60" s="730"/>
      <c r="ULZ60" s="730"/>
      <c r="UMA60" s="730"/>
      <c r="UMB60" s="730"/>
      <c r="UMC60" s="730"/>
      <c r="UMD60" s="730"/>
      <c r="UME60" s="730"/>
      <c r="UMF60" s="730"/>
      <c r="UMG60" s="730"/>
      <c r="UMH60" s="730"/>
      <c r="UMI60" s="730"/>
      <c r="UMJ60" s="730"/>
      <c r="UMK60" s="730"/>
      <c r="UML60" s="730"/>
      <c r="UMM60" s="730"/>
      <c r="UMN60" s="730"/>
      <c r="UMO60" s="730"/>
      <c r="UMP60" s="730"/>
      <c r="UMQ60" s="730"/>
      <c r="UMR60" s="730"/>
      <c r="UMS60" s="730"/>
      <c r="UMT60" s="730"/>
      <c r="UMU60" s="730"/>
      <c r="UMV60" s="730"/>
      <c r="UMW60" s="730"/>
      <c r="UMX60" s="730"/>
      <c r="UMY60" s="730"/>
      <c r="UMZ60" s="730"/>
      <c r="UNA60" s="730"/>
      <c r="UNB60" s="730"/>
      <c r="UNC60" s="730"/>
      <c r="UND60" s="730"/>
      <c r="UNE60" s="730"/>
      <c r="UNF60" s="730"/>
      <c r="UNG60" s="730"/>
      <c r="UNH60" s="730"/>
      <c r="UNI60" s="730"/>
      <c r="UNJ60" s="730"/>
      <c r="UNK60" s="730"/>
      <c r="UNL60" s="730"/>
      <c r="UNM60" s="730"/>
      <c r="UNN60" s="730"/>
      <c r="UNO60" s="730"/>
      <c r="UNP60" s="730"/>
      <c r="UNQ60" s="730"/>
      <c r="UNR60" s="730"/>
      <c r="UNS60" s="730"/>
      <c r="UNT60" s="730"/>
      <c r="UNU60" s="730"/>
      <c r="UNV60" s="730"/>
      <c r="UNW60" s="730"/>
      <c r="UNX60" s="730"/>
      <c r="UNY60" s="730"/>
      <c r="UNZ60" s="730"/>
      <c r="UOA60" s="730"/>
      <c r="UOB60" s="730"/>
      <c r="UOC60" s="730"/>
      <c r="UOD60" s="730"/>
      <c r="UOE60" s="730"/>
      <c r="UOF60" s="730"/>
      <c r="UOG60" s="730"/>
      <c r="UOH60" s="730"/>
      <c r="UOI60" s="730"/>
      <c r="UOJ60" s="730"/>
      <c r="UOK60" s="730"/>
      <c r="UOL60" s="730"/>
      <c r="UOM60" s="730"/>
      <c r="UON60" s="730"/>
      <c r="UOO60" s="730"/>
      <c r="UOP60" s="730"/>
      <c r="UOQ60" s="730"/>
      <c r="UOR60" s="730"/>
      <c r="UOS60" s="730"/>
      <c r="UOT60" s="730"/>
      <c r="UOU60" s="730"/>
      <c r="UOV60" s="730"/>
      <c r="UOW60" s="730"/>
      <c r="UOX60" s="730"/>
      <c r="UOY60" s="730"/>
      <c r="UOZ60" s="730"/>
      <c r="UPA60" s="730"/>
      <c r="UPB60" s="730"/>
      <c r="UPC60" s="730"/>
      <c r="UPD60" s="730"/>
      <c r="UPE60" s="730"/>
      <c r="UPF60" s="730"/>
      <c r="UPG60" s="730"/>
      <c r="UPH60" s="730"/>
      <c r="UPI60" s="730"/>
      <c r="UPJ60" s="730"/>
      <c r="UPK60" s="730"/>
      <c r="UPL60" s="730"/>
      <c r="UPM60" s="730"/>
      <c r="UPN60" s="730"/>
      <c r="UPO60" s="730"/>
      <c r="UPP60" s="730"/>
      <c r="UPQ60" s="730"/>
      <c r="UPR60" s="730"/>
      <c r="UPS60" s="730"/>
      <c r="UPT60" s="730"/>
      <c r="UPU60" s="730"/>
      <c r="UPV60" s="730"/>
      <c r="UPW60" s="730"/>
      <c r="UPX60" s="730"/>
      <c r="UPY60" s="730"/>
      <c r="UPZ60" s="730"/>
      <c r="UQA60" s="730"/>
      <c r="UQB60" s="730"/>
      <c r="UQC60" s="730"/>
      <c r="UQD60" s="730"/>
      <c r="UQE60" s="730"/>
      <c r="UQF60" s="730"/>
      <c r="UQG60" s="730"/>
      <c r="UQH60" s="730"/>
      <c r="UQI60" s="730"/>
      <c r="UQJ60" s="730"/>
      <c r="UQK60" s="730"/>
      <c r="UQL60" s="730"/>
      <c r="UQM60" s="730"/>
      <c r="UQN60" s="730"/>
      <c r="UQO60" s="730"/>
      <c r="UQP60" s="730"/>
      <c r="UQQ60" s="730"/>
      <c r="UQR60" s="730"/>
      <c r="UQS60" s="730"/>
      <c r="UQT60" s="730"/>
      <c r="UQU60" s="730"/>
      <c r="UQV60" s="730"/>
      <c r="UQW60" s="730"/>
      <c r="UQX60" s="730"/>
      <c r="UQY60" s="730"/>
      <c r="UQZ60" s="730"/>
      <c r="URA60" s="730"/>
      <c r="URB60" s="730"/>
      <c r="URC60" s="730"/>
      <c r="URD60" s="730"/>
      <c r="URE60" s="730"/>
      <c r="URF60" s="730"/>
      <c r="URG60" s="730"/>
      <c r="URH60" s="730"/>
      <c r="URI60" s="730"/>
      <c r="URJ60" s="730"/>
      <c r="URK60" s="730"/>
      <c r="URL60" s="730"/>
      <c r="URM60" s="730"/>
      <c r="URN60" s="730"/>
      <c r="URO60" s="730"/>
      <c r="URP60" s="730"/>
      <c r="URQ60" s="730"/>
      <c r="URR60" s="730"/>
      <c r="URS60" s="730"/>
      <c r="URT60" s="730"/>
      <c r="URU60" s="730"/>
      <c r="URV60" s="730"/>
      <c r="URW60" s="730"/>
      <c r="URX60" s="730"/>
      <c r="URY60" s="730"/>
      <c r="URZ60" s="730"/>
      <c r="USA60" s="730"/>
      <c r="USB60" s="730"/>
      <c r="USC60" s="730"/>
      <c r="USD60" s="730"/>
      <c r="USE60" s="730"/>
      <c r="USF60" s="730"/>
      <c r="USG60" s="730"/>
      <c r="USH60" s="730"/>
      <c r="USI60" s="730"/>
      <c r="USJ60" s="730"/>
      <c r="USK60" s="730"/>
      <c r="USL60" s="730"/>
      <c r="USM60" s="730"/>
      <c r="USN60" s="730"/>
      <c r="USO60" s="730"/>
      <c r="USP60" s="730"/>
      <c r="USQ60" s="730"/>
      <c r="USR60" s="730"/>
      <c r="USS60" s="730"/>
      <c r="UST60" s="730"/>
      <c r="USU60" s="730"/>
      <c r="USV60" s="730"/>
      <c r="USW60" s="730"/>
      <c r="USX60" s="730"/>
      <c r="USY60" s="730"/>
      <c r="USZ60" s="730"/>
      <c r="UTA60" s="730"/>
      <c r="UTB60" s="730"/>
      <c r="UTC60" s="730"/>
      <c r="UTD60" s="730"/>
      <c r="UTE60" s="730"/>
      <c r="UTF60" s="730"/>
      <c r="UTG60" s="730"/>
      <c r="UTH60" s="730"/>
      <c r="UTI60" s="730"/>
      <c r="UTJ60" s="730"/>
      <c r="UTK60" s="730"/>
      <c r="UTL60" s="730"/>
      <c r="UTM60" s="730"/>
      <c r="UTN60" s="730"/>
      <c r="UTO60" s="730"/>
      <c r="UTP60" s="730"/>
      <c r="UTQ60" s="730"/>
      <c r="UTR60" s="730"/>
      <c r="UTS60" s="730"/>
      <c r="UTT60" s="730"/>
      <c r="UTU60" s="730"/>
      <c r="UTV60" s="730"/>
      <c r="UTW60" s="730"/>
      <c r="UTX60" s="730"/>
      <c r="UTY60" s="730"/>
      <c r="UTZ60" s="730"/>
      <c r="UUA60" s="730"/>
      <c r="UUB60" s="730"/>
      <c r="UUC60" s="730"/>
      <c r="UUD60" s="730"/>
      <c r="UUE60" s="730"/>
      <c r="UUF60" s="730"/>
      <c r="UUG60" s="730"/>
      <c r="UUH60" s="730"/>
      <c r="UUI60" s="730"/>
      <c r="UUJ60" s="730"/>
      <c r="UUK60" s="730"/>
      <c r="UUL60" s="730"/>
      <c r="UUM60" s="730"/>
      <c r="UUN60" s="730"/>
      <c r="UUO60" s="730"/>
      <c r="UUP60" s="730"/>
      <c r="UUQ60" s="730"/>
      <c r="UUR60" s="730"/>
      <c r="UUS60" s="730"/>
      <c r="UUT60" s="730"/>
      <c r="UUU60" s="730"/>
      <c r="UUV60" s="730"/>
      <c r="UUW60" s="730"/>
      <c r="UUX60" s="730"/>
      <c r="UUY60" s="730"/>
      <c r="UUZ60" s="730"/>
      <c r="UVA60" s="730"/>
      <c r="UVB60" s="730"/>
      <c r="UVC60" s="730"/>
      <c r="UVD60" s="730"/>
      <c r="UVE60" s="730"/>
      <c r="UVF60" s="730"/>
      <c r="UVG60" s="730"/>
      <c r="UVH60" s="730"/>
      <c r="UVI60" s="730"/>
      <c r="UVJ60" s="730"/>
      <c r="UVK60" s="730"/>
      <c r="UVL60" s="730"/>
      <c r="UVM60" s="730"/>
      <c r="UVN60" s="730"/>
      <c r="UVO60" s="730"/>
      <c r="UVP60" s="730"/>
      <c r="UVQ60" s="730"/>
      <c r="UVR60" s="730"/>
      <c r="UVS60" s="730"/>
      <c r="UVT60" s="730"/>
      <c r="UVU60" s="730"/>
      <c r="UVV60" s="730"/>
      <c r="UVW60" s="730"/>
      <c r="UVX60" s="730"/>
      <c r="UVY60" s="730"/>
      <c r="UVZ60" s="730"/>
      <c r="UWA60" s="730"/>
      <c r="UWB60" s="730"/>
      <c r="UWC60" s="730"/>
      <c r="UWD60" s="730"/>
      <c r="UWE60" s="730"/>
      <c r="UWF60" s="730"/>
      <c r="UWG60" s="730"/>
      <c r="UWH60" s="730"/>
      <c r="UWI60" s="730"/>
      <c r="UWJ60" s="730"/>
      <c r="UWK60" s="730"/>
      <c r="UWL60" s="730"/>
      <c r="UWM60" s="730"/>
      <c r="UWN60" s="730"/>
      <c r="UWO60" s="730"/>
      <c r="UWP60" s="730"/>
      <c r="UWQ60" s="730"/>
      <c r="UWR60" s="730"/>
      <c r="UWS60" s="730"/>
      <c r="UWT60" s="730"/>
      <c r="UWU60" s="730"/>
      <c r="UWV60" s="730"/>
      <c r="UWW60" s="730"/>
      <c r="UWX60" s="730"/>
      <c r="UWY60" s="730"/>
      <c r="UWZ60" s="730"/>
      <c r="UXA60" s="730"/>
      <c r="UXB60" s="730"/>
      <c r="UXC60" s="730"/>
      <c r="UXD60" s="730"/>
      <c r="UXE60" s="730"/>
      <c r="UXF60" s="730"/>
      <c r="UXG60" s="730"/>
      <c r="UXH60" s="730"/>
      <c r="UXI60" s="730"/>
      <c r="UXJ60" s="730"/>
      <c r="UXK60" s="730"/>
      <c r="UXL60" s="730"/>
      <c r="UXM60" s="730"/>
      <c r="UXN60" s="730"/>
      <c r="UXO60" s="730"/>
      <c r="UXP60" s="730"/>
      <c r="UXQ60" s="730"/>
      <c r="UXR60" s="730"/>
      <c r="UXS60" s="730"/>
      <c r="UXT60" s="730"/>
      <c r="UXU60" s="730"/>
      <c r="UXV60" s="730"/>
      <c r="UXW60" s="730"/>
      <c r="UXX60" s="730"/>
      <c r="UXY60" s="730"/>
      <c r="UXZ60" s="730"/>
      <c r="UYA60" s="730"/>
      <c r="UYB60" s="730"/>
      <c r="UYC60" s="730"/>
      <c r="UYD60" s="730"/>
      <c r="UYE60" s="730"/>
      <c r="UYF60" s="730"/>
      <c r="UYG60" s="730"/>
      <c r="UYH60" s="730"/>
      <c r="UYI60" s="730"/>
      <c r="UYJ60" s="730"/>
      <c r="UYK60" s="730"/>
      <c r="UYL60" s="730"/>
      <c r="UYM60" s="730"/>
      <c r="UYN60" s="730"/>
      <c r="UYO60" s="730"/>
      <c r="UYP60" s="730"/>
      <c r="UYQ60" s="730"/>
      <c r="UYR60" s="730"/>
      <c r="UYS60" s="730"/>
      <c r="UYT60" s="730"/>
      <c r="UYU60" s="730"/>
      <c r="UYV60" s="730"/>
      <c r="UYW60" s="730"/>
      <c r="UYX60" s="730"/>
      <c r="UYY60" s="730"/>
      <c r="UYZ60" s="730"/>
      <c r="UZA60" s="730"/>
      <c r="UZB60" s="730"/>
      <c r="UZC60" s="730"/>
      <c r="UZD60" s="730"/>
      <c r="UZE60" s="730"/>
      <c r="UZF60" s="730"/>
      <c r="UZG60" s="730"/>
      <c r="UZH60" s="730"/>
      <c r="UZI60" s="730"/>
      <c r="UZJ60" s="730"/>
      <c r="UZK60" s="730"/>
      <c r="UZL60" s="730"/>
      <c r="UZM60" s="730"/>
      <c r="UZN60" s="730"/>
      <c r="UZO60" s="730"/>
      <c r="UZP60" s="730"/>
      <c r="UZQ60" s="730"/>
      <c r="UZR60" s="730"/>
      <c r="UZS60" s="730"/>
      <c r="UZT60" s="730"/>
      <c r="UZU60" s="730"/>
      <c r="UZV60" s="730"/>
      <c r="UZW60" s="730"/>
      <c r="UZX60" s="730"/>
      <c r="UZY60" s="730"/>
      <c r="UZZ60" s="730"/>
      <c r="VAA60" s="730"/>
      <c r="VAB60" s="730"/>
      <c r="VAC60" s="730"/>
      <c r="VAD60" s="730"/>
      <c r="VAE60" s="730"/>
      <c r="VAF60" s="730"/>
      <c r="VAG60" s="730"/>
      <c r="VAH60" s="730"/>
      <c r="VAI60" s="730"/>
      <c r="VAJ60" s="730"/>
      <c r="VAK60" s="730"/>
      <c r="VAL60" s="730"/>
      <c r="VAM60" s="730"/>
      <c r="VAN60" s="730"/>
      <c r="VAO60" s="730"/>
      <c r="VAP60" s="730"/>
      <c r="VAQ60" s="730"/>
      <c r="VAR60" s="730"/>
      <c r="VAS60" s="730"/>
      <c r="VAT60" s="730"/>
      <c r="VAU60" s="730"/>
      <c r="VAV60" s="730"/>
      <c r="VAW60" s="730"/>
      <c r="VAX60" s="730"/>
      <c r="VAY60" s="730"/>
      <c r="VAZ60" s="730"/>
      <c r="VBA60" s="730"/>
      <c r="VBB60" s="730"/>
      <c r="VBC60" s="730"/>
      <c r="VBD60" s="730"/>
      <c r="VBE60" s="730"/>
      <c r="VBF60" s="730"/>
      <c r="VBG60" s="730"/>
      <c r="VBH60" s="730"/>
      <c r="VBI60" s="730"/>
      <c r="VBJ60" s="730"/>
      <c r="VBK60" s="730"/>
      <c r="VBL60" s="730"/>
      <c r="VBM60" s="730"/>
      <c r="VBN60" s="730"/>
      <c r="VBO60" s="730"/>
      <c r="VBP60" s="730"/>
      <c r="VBQ60" s="730"/>
      <c r="VBR60" s="730"/>
      <c r="VBS60" s="730"/>
      <c r="VBT60" s="730"/>
      <c r="VBU60" s="730"/>
      <c r="VBV60" s="730"/>
      <c r="VBW60" s="730"/>
      <c r="VBX60" s="730"/>
      <c r="VBY60" s="730"/>
      <c r="VBZ60" s="730"/>
      <c r="VCA60" s="730"/>
      <c r="VCB60" s="730"/>
      <c r="VCC60" s="730"/>
      <c r="VCD60" s="730"/>
      <c r="VCE60" s="730"/>
      <c r="VCF60" s="730"/>
      <c r="VCG60" s="730"/>
      <c r="VCH60" s="730"/>
      <c r="VCI60" s="730"/>
      <c r="VCJ60" s="730"/>
      <c r="VCK60" s="730"/>
      <c r="VCL60" s="730"/>
      <c r="VCM60" s="730"/>
      <c r="VCN60" s="730"/>
      <c r="VCO60" s="730"/>
      <c r="VCP60" s="730"/>
      <c r="VCQ60" s="730"/>
      <c r="VCR60" s="730"/>
      <c r="VCS60" s="730"/>
      <c r="VCT60" s="730"/>
      <c r="VCU60" s="730"/>
      <c r="VCV60" s="730"/>
      <c r="VCW60" s="730"/>
      <c r="VCX60" s="730"/>
      <c r="VCY60" s="730"/>
      <c r="VCZ60" s="730"/>
      <c r="VDA60" s="730"/>
      <c r="VDB60" s="730"/>
      <c r="VDC60" s="730"/>
      <c r="VDD60" s="730"/>
      <c r="VDE60" s="730"/>
      <c r="VDF60" s="730"/>
      <c r="VDG60" s="730"/>
      <c r="VDH60" s="730"/>
      <c r="VDI60" s="730"/>
      <c r="VDJ60" s="730"/>
      <c r="VDK60" s="730"/>
      <c r="VDL60" s="730"/>
      <c r="VDM60" s="730"/>
      <c r="VDN60" s="730"/>
      <c r="VDO60" s="730"/>
      <c r="VDP60" s="730"/>
      <c r="VDQ60" s="730"/>
      <c r="VDR60" s="730"/>
      <c r="VDS60" s="730"/>
      <c r="VDT60" s="730"/>
      <c r="VDU60" s="730"/>
      <c r="VDV60" s="730"/>
      <c r="VDW60" s="730"/>
      <c r="VDX60" s="730"/>
      <c r="VDY60" s="730"/>
      <c r="VDZ60" s="730"/>
      <c r="VEA60" s="730"/>
      <c r="VEB60" s="730"/>
      <c r="VEC60" s="730"/>
      <c r="VED60" s="730"/>
      <c r="VEE60" s="730"/>
      <c r="VEF60" s="730"/>
      <c r="VEG60" s="730"/>
      <c r="VEH60" s="730"/>
      <c r="VEI60" s="730"/>
      <c r="VEJ60" s="730"/>
      <c r="VEK60" s="730"/>
      <c r="VEL60" s="730"/>
      <c r="VEM60" s="730"/>
      <c r="VEN60" s="730"/>
      <c r="VEO60" s="730"/>
      <c r="VEP60" s="730"/>
      <c r="VEQ60" s="730"/>
      <c r="VER60" s="730"/>
      <c r="VES60" s="730"/>
      <c r="VET60" s="730"/>
      <c r="VEU60" s="730"/>
      <c r="VEV60" s="730"/>
      <c r="VEW60" s="730"/>
      <c r="VEX60" s="730"/>
      <c r="VEY60" s="730"/>
      <c r="VEZ60" s="730"/>
      <c r="VFA60" s="730"/>
      <c r="VFB60" s="730"/>
      <c r="VFC60" s="730"/>
      <c r="VFD60" s="730"/>
      <c r="VFE60" s="730"/>
      <c r="VFF60" s="730"/>
      <c r="VFG60" s="730"/>
      <c r="VFH60" s="730"/>
      <c r="VFI60" s="730"/>
      <c r="VFJ60" s="730"/>
      <c r="VFK60" s="730"/>
      <c r="VFL60" s="730"/>
      <c r="VFM60" s="730"/>
      <c r="VFN60" s="730"/>
      <c r="VFO60" s="730"/>
      <c r="VFP60" s="730"/>
      <c r="VFQ60" s="730"/>
      <c r="VFR60" s="730"/>
      <c r="VFS60" s="730"/>
      <c r="VFT60" s="730"/>
      <c r="VFU60" s="730"/>
      <c r="VFV60" s="730"/>
      <c r="VFW60" s="730"/>
      <c r="VFX60" s="730"/>
      <c r="VFY60" s="730"/>
      <c r="VFZ60" s="730"/>
      <c r="VGA60" s="730"/>
      <c r="VGB60" s="730"/>
      <c r="VGC60" s="730"/>
      <c r="VGD60" s="730"/>
      <c r="VGE60" s="730"/>
      <c r="VGF60" s="730"/>
      <c r="VGG60" s="730"/>
      <c r="VGH60" s="730"/>
      <c r="VGI60" s="730"/>
      <c r="VGJ60" s="730"/>
      <c r="VGK60" s="730"/>
      <c r="VGL60" s="730"/>
      <c r="VGM60" s="730"/>
      <c r="VGN60" s="730"/>
      <c r="VGO60" s="730"/>
      <c r="VGP60" s="730"/>
      <c r="VGQ60" s="730"/>
      <c r="VGR60" s="730"/>
      <c r="VGS60" s="730"/>
      <c r="VGT60" s="730"/>
      <c r="VGU60" s="730"/>
      <c r="VGV60" s="730"/>
      <c r="VGW60" s="730"/>
      <c r="VGX60" s="730"/>
      <c r="VGY60" s="730"/>
      <c r="VGZ60" s="730"/>
      <c r="VHA60" s="730"/>
      <c r="VHB60" s="730"/>
      <c r="VHC60" s="730"/>
      <c r="VHD60" s="730"/>
      <c r="VHE60" s="730"/>
      <c r="VHF60" s="730"/>
      <c r="VHG60" s="730"/>
      <c r="VHH60" s="730"/>
      <c r="VHI60" s="730"/>
      <c r="VHJ60" s="730"/>
      <c r="VHK60" s="730"/>
      <c r="VHL60" s="730"/>
      <c r="VHM60" s="730"/>
      <c r="VHN60" s="730"/>
      <c r="VHO60" s="730"/>
      <c r="VHP60" s="730"/>
      <c r="VHQ60" s="730"/>
      <c r="VHR60" s="730"/>
      <c r="VHS60" s="730"/>
      <c r="VHT60" s="730"/>
      <c r="VHU60" s="730"/>
      <c r="VHV60" s="730"/>
      <c r="VHW60" s="730"/>
      <c r="VHX60" s="730"/>
      <c r="VHY60" s="730"/>
      <c r="VHZ60" s="730"/>
      <c r="VIA60" s="730"/>
      <c r="VIB60" s="730"/>
      <c r="VIC60" s="730"/>
      <c r="VID60" s="730"/>
      <c r="VIE60" s="730"/>
      <c r="VIF60" s="730"/>
      <c r="VIG60" s="730"/>
      <c r="VIH60" s="730"/>
      <c r="VII60" s="730"/>
      <c r="VIJ60" s="730"/>
      <c r="VIK60" s="730"/>
      <c r="VIL60" s="730"/>
      <c r="VIM60" s="730"/>
      <c r="VIN60" s="730"/>
      <c r="VIO60" s="730"/>
      <c r="VIP60" s="730"/>
      <c r="VIQ60" s="730"/>
      <c r="VIR60" s="730"/>
      <c r="VIS60" s="730"/>
      <c r="VIT60" s="730"/>
      <c r="VIU60" s="730"/>
      <c r="VIV60" s="730"/>
      <c r="VIW60" s="730"/>
      <c r="VIX60" s="730"/>
      <c r="VIY60" s="730"/>
      <c r="VIZ60" s="730"/>
      <c r="VJA60" s="730"/>
      <c r="VJB60" s="730"/>
      <c r="VJC60" s="730"/>
      <c r="VJD60" s="730"/>
      <c r="VJE60" s="730"/>
      <c r="VJF60" s="730"/>
      <c r="VJG60" s="730"/>
      <c r="VJH60" s="730"/>
      <c r="VJI60" s="730"/>
      <c r="VJJ60" s="730"/>
      <c r="VJK60" s="730"/>
      <c r="VJL60" s="730"/>
      <c r="VJM60" s="730"/>
      <c r="VJN60" s="730"/>
      <c r="VJO60" s="730"/>
      <c r="VJP60" s="730"/>
      <c r="VJQ60" s="730"/>
      <c r="VJR60" s="730"/>
      <c r="VJS60" s="730"/>
      <c r="VJT60" s="730"/>
      <c r="VJU60" s="730"/>
      <c r="VJV60" s="730"/>
      <c r="VJW60" s="730"/>
      <c r="VJX60" s="730"/>
      <c r="VJY60" s="730"/>
      <c r="VJZ60" s="730"/>
      <c r="VKA60" s="730"/>
      <c r="VKB60" s="730"/>
      <c r="VKC60" s="730"/>
      <c r="VKD60" s="730"/>
      <c r="VKE60" s="730"/>
      <c r="VKF60" s="730"/>
      <c r="VKG60" s="730"/>
      <c r="VKH60" s="730"/>
      <c r="VKI60" s="730"/>
      <c r="VKJ60" s="730"/>
      <c r="VKK60" s="730"/>
      <c r="VKL60" s="730"/>
      <c r="VKM60" s="730"/>
      <c r="VKN60" s="730"/>
      <c r="VKO60" s="730"/>
      <c r="VKP60" s="730"/>
      <c r="VKQ60" s="730"/>
      <c r="VKR60" s="730"/>
      <c r="VKS60" s="730"/>
      <c r="VKT60" s="730"/>
      <c r="VKU60" s="730"/>
      <c r="VKV60" s="730"/>
      <c r="VKW60" s="730"/>
      <c r="VKX60" s="730"/>
      <c r="VKY60" s="730"/>
      <c r="VKZ60" s="730"/>
      <c r="VLA60" s="730"/>
      <c r="VLB60" s="730"/>
      <c r="VLC60" s="730"/>
      <c r="VLD60" s="730"/>
      <c r="VLE60" s="730"/>
      <c r="VLF60" s="730"/>
      <c r="VLG60" s="730"/>
      <c r="VLH60" s="730"/>
      <c r="VLI60" s="730"/>
      <c r="VLJ60" s="730"/>
      <c r="VLK60" s="730"/>
      <c r="VLL60" s="730"/>
      <c r="VLM60" s="730"/>
      <c r="VLN60" s="730"/>
      <c r="VLO60" s="730"/>
      <c r="VLP60" s="730"/>
      <c r="VLQ60" s="730"/>
      <c r="VLR60" s="730"/>
      <c r="VLS60" s="730"/>
      <c r="VLT60" s="730"/>
      <c r="VLU60" s="730"/>
      <c r="VLV60" s="730"/>
      <c r="VLW60" s="730"/>
      <c r="VLX60" s="730"/>
      <c r="VLY60" s="730"/>
      <c r="VLZ60" s="730"/>
      <c r="VMA60" s="730"/>
      <c r="VMB60" s="730"/>
      <c r="VMC60" s="730"/>
      <c r="VMD60" s="730"/>
      <c r="VME60" s="730"/>
      <c r="VMF60" s="730"/>
      <c r="VMG60" s="730"/>
      <c r="VMH60" s="730"/>
      <c r="VMI60" s="730"/>
      <c r="VMJ60" s="730"/>
      <c r="VMK60" s="730"/>
      <c r="VML60" s="730"/>
      <c r="VMM60" s="730"/>
      <c r="VMN60" s="730"/>
      <c r="VMO60" s="730"/>
      <c r="VMP60" s="730"/>
      <c r="VMQ60" s="730"/>
      <c r="VMR60" s="730"/>
      <c r="VMS60" s="730"/>
      <c r="VMT60" s="730"/>
      <c r="VMU60" s="730"/>
      <c r="VMV60" s="730"/>
      <c r="VMW60" s="730"/>
      <c r="VMX60" s="730"/>
      <c r="VMY60" s="730"/>
      <c r="VMZ60" s="730"/>
      <c r="VNA60" s="730"/>
      <c r="VNB60" s="730"/>
      <c r="VNC60" s="730"/>
      <c r="VND60" s="730"/>
      <c r="VNE60" s="730"/>
      <c r="VNF60" s="730"/>
      <c r="VNG60" s="730"/>
      <c r="VNH60" s="730"/>
      <c r="VNI60" s="730"/>
      <c r="VNJ60" s="730"/>
      <c r="VNK60" s="730"/>
      <c r="VNL60" s="730"/>
      <c r="VNM60" s="730"/>
      <c r="VNN60" s="730"/>
      <c r="VNO60" s="730"/>
      <c r="VNP60" s="730"/>
      <c r="VNQ60" s="730"/>
      <c r="VNR60" s="730"/>
      <c r="VNS60" s="730"/>
      <c r="VNT60" s="730"/>
      <c r="VNU60" s="730"/>
      <c r="VNV60" s="730"/>
      <c r="VNW60" s="730"/>
      <c r="VNX60" s="730"/>
      <c r="VNY60" s="730"/>
      <c r="VNZ60" s="730"/>
      <c r="VOA60" s="730"/>
      <c r="VOB60" s="730"/>
      <c r="VOC60" s="730"/>
      <c r="VOD60" s="730"/>
      <c r="VOE60" s="730"/>
      <c r="VOF60" s="730"/>
      <c r="VOG60" s="730"/>
      <c r="VOH60" s="730"/>
      <c r="VOI60" s="730"/>
      <c r="VOJ60" s="730"/>
      <c r="VOK60" s="730"/>
      <c r="VOL60" s="730"/>
      <c r="VOM60" s="730"/>
      <c r="VON60" s="730"/>
      <c r="VOO60" s="730"/>
      <c r="VOP60" s="730"/>
      <c r="VOQ60" s="730"/>
      <c r="VOR60" s="730"/>
      <c r="VOS60" s="730"/>
      <c r="VOT60" s="730"/>
      <c r="VOU60" s="730"/>
      <c r="VOV60" s="730"/>
      <c r="VOW60" s="730"/>
      <c r="VOX60" s="730"/>
      <c r="VOY60" s="730"/>
      <c r="VOZ60" s="730"/>
      <c r="VPA60" s="730"/>
      <c r="VPB60" s="730"/>
      <c r="VPC60" s="730"/>
      <c r="VPD60" s="730"/>
      <c r="VPE60" s="730"/>
      <c r="VPF60" s="730"/>
      <c r="VPG60" s="730"/>
      <c r="VPH60" s="730"/>
      <c r="VPI60" s="730"/>
      <c r="VPJ60" s="730"/>
      <c r="VPK60" s="730"/>
      <c r="VPL60" s="730"/>
      <c r="VPM60" s="730"/>
      <c r="VPN60" s="730"/>
      <c r="VPO60" s="730"/>
      <c r="VPP60" s="730"/>
      <c r="VPQ60" s="730"/>
      <c r="VPR60" s="730"/>
      <c r="VPS60" s="730"/>
      <c r="VPT60" s="730"/>
      <c r="VPU60" s="730"/>
      <c r="VPV60" s="730"/>
      <c r="VPW60" s="730"/>
      <c r="VPX60" s="730"/>
      <c r="VPY60" s="730"/>
      <c r="VPZ60" s="730"/>
      <c r="VQA60" s="730"/>
      <c r="VQB60" s="730"/>
      <c r="VQC60" s="730"/>
      <c r="VQD60" s="730"/>
      <c r="VQE60" s="730"/>
      <c r="VQF60" s="730"/>
      <c r="VQG60" s="730"/>
      <c r="VQH60" s="730"/>
      <c r="VQI60" s="730"/>
      <c r="VQJ60" s="730"/>
      <c r="VQK60" s="730"/>
      <c r="VQL60" s="730"/>
      <c r="VQM60" s="730"/>
      <c r="VQN60" s="730"/>
      <c r="VQO60" s="730"/>
      <c r="VQP60" s="730"/>
      <c r="VQQ60" s="730"/>
      <c r="VQR60" s="730"/>
      <c r="VQS60" s="730"/>
      <c r="VQT60" s="730"/>
      <c r="VQU60" s="730"/>
      <c r="VQV60" s="730"/>
      <c r="VQW60" s="730"/>
      <c r="VQX60" s="730"/>
      <c r="VQY60" s="730"/>
      <c r="VQZ60" s="730"/>
      <c r="VRA60" s="730"/>
      <c r="VRB60" s="730"/>
      <c r="VRC60" s="730"/>
      <c r="VRD60" s="730"/>
      <c r="VRE60" s="730"/>
      <c r="VRF60" s="730"/>
      <c r="VRG60" s="730"/>
      <c r="VRH60" s="730"/>
      <c r="VRI60" s="730"/>
      <c r="VRJ60" s="730"/>
      <c r="VRK60" s="730"/>
      <c r="VRL60" s="730"/>
      <c r="VRM60" s="730"/>
      <c r="VRN60" s="730"/>
      <c r="VRO60" s="730"/>
      <c r="VRP60" s="730"/>
      <c r="VRQ60" s="730"/>
      <c r="VRR60" s="730"/>
      <c r="VRS60" s="730"/>
      <c r="VRT60" s="730"/>
      <c r="VRU60" s="730"/>
      <c r="VRV60" s="730"/>
      <c r="VRW60" s="730"/>
      <c r="VRX60" s="730"/>
      <c r="VRY60" s="730"/>
      <c r="VRZ60" s="730"/>
      <c r="VSA60" s="730"/>
      <c r="VSB60" s="730"/>
      <c r="VSC60" s="730"/>
      <c r="VSD60" s="730"/>
      <c r="VSE60" s="730"/>
      <c r="VSF60" s="730"/>
      <c r="VSG60" s="730"/>
      <c r="VSH60" s="730"/>
      <c r="VSI60" s="730"/>
      <c r="VSJ60" s="730"/>
      <c r="VSK60" s="730"/>
      <c r="VSL60" s="730"/>
      <c r="VSM60" s="730"/>
      <c r="VSN60" s="730"/>
      <c r="VSO60" s="730"/>
      <c r="VSP60" s="730"/>
      <c r="VSQ60" s="730"/>
      <c r="VSR60" s="730"/>
      <c r="VSS60" s="730"/>
      <c r="VST60" s="730"/>
      <c r="VSU60" s="730"/>
      <c r="VSV60" s="730"/>
      <c r="VSW60" s="730"/>
      <c r="VSX60" s="730"/>
      <c r="VSY60" s="730"/>
      <c r="VSZ60" s="730"/>
      <c r="VTA60" s="730"/>
      <c r="VTB60" s="730"/>
      <c r="VTC60" s="730"/>
      <c r="VTD60" s="730"/>
      <c r="VTE60" s="730"/>
      <c r="VTF60" s="730"/>
      <c r="VTG60" s="730"/>
      <c r="VTH60" s="730"/>
      <c r="VTI60" s="730"/>
      <c r="VTJ60" s="730"/>
      <c r="VTK60" s="730"/>
      <c r="VTL60" s="730"/>
      <c r="VTM60" s="730"/>
      <c r="VTN60" s="730"/>
      <c r="VTO60" s="730"/>
      <c r="VTP60" s="730"/>
      <c r="VTQ60" s="730"/>
      <c r="VTR60" s="730"/>
      <c r="VTS60" s="730"/>
      <c r="VTT60" s="730"/>
      <c r="VTU60" s="730"/>
      <c r="VTV60" s="730"/>
      <c r="VTW60" s="730"/>
      <c r="VTX60" s="730"/>
      <c r="VTY60" s="730"/>
      <c r="VTZ60" s="730"/>
      <c r="VUA60" s="730"/>
      <c r="VUB60" s="730"/>
      <c r="VUC60" s="730"/>
      <c r="VUD60" s="730"/>
      <c r="VUE60" s="730"/>
      <c r="VUF60" s="730"/>
      <c r="VUG60" s="730"/>
      <c r="VUH60" s="730"/>
      <c r="VUI60" s="730"/>
      <c r="VUJ60" s="730"/>
      <c r="VUK60" s="730"/>
      <c r="VUL60" s="730"/>
      <c r="VUM60" s="730"/>
      <c r="VUN60" s="730"/>
      <c r="VUO60" s="730"/>
      <c r="VUP60" s="730"/>
      <c r="VUQ60" s="730"/>
      <c r="VUR60" s="730"/>
      <c r="VUS60" s="730"/>
      <c r="VUT60" s="730"/>
      <c r="VUU60" s="730"/>
      <c r="VUV60" s="730"/>
      <c r="VUW60" s="730"/>
      <c r="VUX60" s="730"/>
      <c r="VUY60" s="730"/>
      <c r="VUZ60" s="730"/>
      <c r="VVA60" s="730"/>
      <c r="VVB60" s="730"/>
      <c r="VVC60" s="730"/>
      <c r="VVD60" s="730"/>
      <c r="VVE60" s="730"/>
      <c r="VVF60" s="730"/>
      <c r="VVG60" s="730"/>
      <c r="VVH60" s="730"/>
      <c r="VVI60" s="730"/>
      <c r="VVJ60" s="730"/>
      <c r="VVK60" s="730"/>
      <c r="VVL60" s="730"/>
      <c r="VVM60" s="730"/>
      <c r="VVN60" s="730"/>
      <c r="VVO60" s="730"/>
      <c r="VVP60" s="730"/>
      <c r="VVQ60" s="730"/>
      <c r="VVR60" s="730"/>
      <c r="VVS60" s="730"/>
      <c r="VVT60" s="730"/>
      <c r="VVU60" s="730"/>
      <c r="VVV60" s="730"/>
      <c r="VVW60" s="730"/>
      <c r="VVX60" s="730"/>
      <c r="VVY60" s="730"/>
      <c r="VVZ60" s="730"/>
      <c r="VWA60" s="730"/>
      <c r="VWB60" s="730"/>
      <c r="VWC60" s="730"/>
      <c r="VWD60" s="730"/>
      <c r="VWE60" s="730"/>
      <c r="VWF60" s="730"/>
      <c r="VWG60" s="730"/>
      <c r="VWH60" s="730"/>
      <c r="VWI60" s="730"/>
      <c r="VWJ60" s="730"/>
      <c r="VWK60" s="730"/>
      <c r="VWL60" s="730"/>
      <c r="VWM60" s="730"/>
      <c r="VWN60" s="730"/>
      <c r="VWO60" s="730"/>
      <c r="VWP60" s="730"/>
      <c r="VWQ60" s="730"/>
      <c r="VWR60" s="730"/>
      <c r="VWS60" s="730"/>
      <c r="VWT60" s="730"/>
      <c r="VWU60" s="730"/>
      <c r="VWV60" s="730"/>
      <c r="VWW60" s="730"/>
      <c r="VWX60" s="730"/>
      <c r="VWY60" s="730"/>
      <c r="VWZ60" s="730"/>
      <c r="VXA60" s="730"/>
      <c r="VXB60" s="730"/>
      <c r="VXC60" s="730"/>
      <c r="VXD60" s="730"/>
      <c r="VXE60" s="730"/>
      <c r="VXF60" s="730"/>
      <c r="VXG60" s="730"/>
      <c r="VXH60" s="730"/>
      <c r="VXI60" s="730"/>
      <c r="VXJ60" s="730"/>
      <c r="VXK60" s="730"/>
      <c r="VXL60" s="730"/>
      <c r="VXM60" s="730"/>
      <c r="VXN60" s="730"/>
      <c r="VXO60" s="730"/>
      <c r="VXP60" s="730"/>
      <c r="VXQ60" s="730"/>
      <c r="VXR60" s="730"/>
      <c r="VXS60" s="730"/>
      <c r="VXT60" s="730"/>
      <c r="VXU60" s="730"/>
      <c r="VXV60" s="730"/>
      <c r="VXW60" s="730"/>
      <c r="VXX60" s="730"/>
      <c r="VXY60" s="730"/>
      <c r="VXZ60" s="730"/>
      <c r="VYA60" s="730"/>
      <c r="VYB60" s="730"/>
      <c r="VYC60" s="730"/>
      <c r="VYD60" s="730"/>
      <c r="VYE60" s="730"/>
      <c r="VYF60" s="730"/>
      <c r="VYG60" s="730"/>
      <c r="VYH60" s="730"/>
      <c r="VYI60" s="730"/>
      <c r="VYJ60" s="730"/>
      <c r="VYK60" s="730"/>
      <c r="VYL60" s="730"/>
      <c r="VYM60" s="730"/>
      <c r="VYN60" s="730"/>
      <c r="VYO60" s="730"/>
      <c r="VYP60" s="730"/>
      <c r="VYQ60" s="730"/>
      <c r="VYR60" s="730"/>
      <c r="VYS60" s="730"/>
      <c r="VYT60" s="730"/>
      <c r="VYU60" s="730"/>
      <c r="VYV60" s="730"/>
      <c r="VYW60" s="730"/>
      <c r="VYX60" s="730"/>
      <c r="VYY60" s="730"/>
      <c r="VYZ60" s="730"/>
      <c r="VZA60" s="730"/>
      <c r="VZB60" s="730"/>
      <c r="VZC60" s="730"/>
      <c r="VZD60" s="730"/>
      <c r="VZE60" s="730"/>
      <c r="VZF60" s="730"/>
      <c r="VZG60" s="730"/>
      <c r="VZH60" s="730"/>
      <c r="VZI60" s="730"/>
      <c r="VZJ60" s="730"/>
      <c r="VZK60" s="730"/>
      <c r="VZL60" s="730"/>
      <c r="VZM60" s="730"/>
      <c r="VZN60" s="730"/>
      <c r="VZO60" s="730"/>
      <c r="VZP60" s="730"/>
      <c r="VZQ60" s="730"/>
      <c r="VZR60" s="730"/>
      <c r="VZS60" s="730"/>
      <c r="VZT60" s="730"/>
      <c r="VZU60" s="730"/>
      <c r="VZV60" s="730"/>
      <c r="VZW60" s="730"/>
      <c r="VZX60" s="730"/>
      <c r="VZY60" s="730"/>
      <c r="VZZ60" s="730"/>
      <c r="WAA60" s="730"/>
      <c r="WAB60" s="730"/>
      <c r="WAC60" s="730"/>
      <c r="WAD60" s="730"/>
      <c r="WAE60" s="730"/>
      <c r="WAF60" s="730"/>
      <c r="WAG60" s="730"/>
      <c r="WAH60" s="730"/>
      <c r="WAI60" s="730"/>
      <c r="WAJ60" s="730"/>
      <c r="WAK60" s="730"/>
      <c r="WAL60" s="730"/>
      <c r="WAM60" s="730"/>
      <c r="WAN60" s="730"/>
      <c r="WAO60" s="730"/>
      <c r="WAP60" s="730"/>
      <c r="WAQ60" s="730"/>
      <c r="WAR60" s="730"/>
      <c r="WAS60" s="730"/>
      <c r="WAT60" s="730"/>
      <c r="WAU60" s="730"/>
      <c r="WAV60" s="730"/>
      <c r="WAW60" s="730"/>
      <c r="WAX60" s="730"/>
      <c r="WAY60" s="730"/>
      <c r="WAZ60" s="730"/>
      <c r="WBA60" s="730"/>
      <c r="WBB60" s="730"/>
      <c r="WBC60" s="730"/>
      <c r="WBD60" s="730"/>
      <c r="WBE60" s="730"/>
      <c r="WBF60" s="730"/>
      <c r="WBG60" s="730"/>
      <c r="WBH60" s="730"/>
      <c r="WBI60" s="730"/>
      <c r="WBJ60" s="730"/>
      <c r="WBK60" s="730"/>
      <c r="WBL60" s="730"/>
      <c r="WBM60" s="730"/>
      <c r="WBN60" s="730"/>
      <c r="WBO60" s="730"/>
      <c r="WBP60" s="730"/>
      <c r="WBQ60" s="730"/>
      <c r="WBR60" s="730"/>
      <c r="WBS60" s="730"/>
      <c r="WBT60" s="730"/>
      <c r="WBU60" s="730"/>
      <c r="WBV60" s="730"/>
      <c r="WBW60" s="730"/>
      <c r="WBX60" s="730"/>
      <c r="WBY60" s="730"/>
      <c r="WBZ60" s="730"/>
      <c r="WCA60" s="730"/>
      <c r="WCB60" s="730"/>
      <c r="WCC60" s="730"/>
      <c r="WCD60" s="730"/>
      <c r="WCE60" s="730"/>
      <c r="WCF60" s="730"/>
      <c r="WCG60" s="730"/>
      <c r="WCH60" s="730"/>
      <c r="WCI60" s="730"/>
      <c r="WCJ60" s="730"/>
      <c r="WCK60" s="730"/>
      <c r="WCL60" s="730"/>
      <c r="WCM60" s="730"/>
      <c r="WCN60" s="730"/>
      <c r="WCO60" s="730"/>
      <c r="WCP60" s="730"/>
      <c r="WCQ60" s="730"/>
      <c r="WCR60" s="730"/>
      <c r="WCS60" s="730"/>
      <c r="WCT60" s="730"/>
      <c r="WCU60" s="730"/>
      <c r="WCV60" s="730"/>
      <c r="WCW60" s="730"/>
      <c r="WCX60" s="730"/>
      <c r="WCY60" s="730"/>
      <c r="WCZ60" s="730"/>
      <c r="WDA60" s="730"/>
      <c r="WDB60" s="730"/>
      <c r="WDC60" s="730"/>
      <c r="WDD60" s="730"/>
      <c r="WDE60" s="730"/>
      <c r="WDF60" s="730"/>
      <c r="WDG60" s="730"/>
      <c r="WDH60" s="730"/>
      <c r="WDI60" s="730"/>
      <c r="WDJ60" s="730"/>
      <c r="WDK60" s="730"/>
      <c r="WDL60" s="730"/>
      <c r="WDM60" s="730"/>
      <c r="WDN60" s="730"/>
      <c r="WDO60" s="730"/>
      <c r="WDP60" s="730"/>
      <c r="WDQ60" s="730"/>
      <c r="WDR60" s="730"/>
      <c r="WDS60" s="730"/>
      <c r="WDT60" s="730"/>
      <c r="WDU60" s="730"/>
      <c r="WDV60" s="730"/>
      <c r="WDW60" s="730"/>
      <c r="WDX60" s="730"/>
      <c r="WDY60" s="730"/>
      <c r="WDZ60" s="730"/>
      <c r="WEA60" s="730"/>
      <c r="WEB60" s="730"/>
      <c r="WEC60" s="730"/>
      <c r="WED60" s="730"/>
      <c r="WEE60" s="730"/>
      <c r="WEF60" s="730"/>
      <c r="WEG60" s="730"/>
      <c r="WEH60" s="730"/>
      <c r="WEI60" s="730"/>
      <c r="WEJ60" s="730"/>
      <c r="WEK60" s="730"/>
      <c r="WEL60" s="730"/>
      <c r="WEM60" s="730"/>
      <c r="WEN60" s="730"/>
      <c r="WEO60" s="730"/>
      <c r="WEP60" s="730"/>
      <c r="WEQ60" s="730"/>
      <c r="WER60" s="730"/>
      <c r="WES60" s="730"/>
      <c r="WET60" s="730"/>
      <c r="WEU60" s="730"/>
      <c r="WEV60" s="730"/>
      <c r="WEW60" s="730"/>
      <c r="WEX60" s="730"/>
      <c r="WEY60" s="730"/>
      <c r="WEZ60" s="730"/>
      <c r="WFA60" s="730"/>
      <c r="WFB60" s="730"/>
      <c r="WFC60" s="730"/>
      <c r="WFD60" s="730"/>
      <c r="WFE60" s="730"/>
      <c r="WFF60" s="730"/>
      <c r="WFG60" s="730"/>
      <c r="WFH60" s="730"/>
      <c r="WFI60" s="730"/>
      <c r="WFJ60" s="730"/>
      <c r="WFK60" s="730"/>
      <c r="WFL60" s="730"/>
      <c r="WFM60" s="730"/>
      <c r="WFN60" s="730"/>
      <c r="WFO60" s="730"/>
      <c r="WFP60" s="730"/>
      <c r="WFQ60" s="730"/>
      <c r="WFR60" s="730"/>
      <c r="WFS60" s="730"/>
      <c r="WFT60" s="730"/>
      <c r="WFU60" s="730"/>
      <c r="WFV60" s="730"/>
      <c r="WFW60" s="730"/>
      <c r="WFX60" s="730"/>
      <c r="WFY60" s="730"/>
      <c r="WFZ60" s="730"/>
      <c r="WGA60" s="730"/>
      <c r="WGB60" s="730"/>
      <c r="WGC60" s="730"/>
      <c r="WGD60" s="730"/>
      <c r="WGE60" s="730"/>
      <c r="WGF60" s="730"/>
      <c r="WGG60" s="730"/>
      <c r="WGH60" s="730"/>
      <c r="WGI60" s="730"/>
      <c r="WGJ60" s="730"/>
      <c r="WGK60" s="730"/>
      <c r="WGL60" s="730"/>
      <c r="WGM60" s="730"/>
      <c r="WGN60" s="730"/>
      <c r="WGO60" s="730"/>
      <c r="WGP60" s="730"/>
      <c r="WGQ60" s="730"/>
      <c r="WGR60" s="730"/>
      <c r="WGS60" s="730"/>
      <c r="WGT60" s="730"/>
      <c r="WGU60" s="730"/>
      <c r="WGV60" s="730"/>
      <c r="WGW60" s="730"/>
      <c r="WGX60" s="730"/>
      <c r="WGY60" s="730"/>
      <c r="WGZ60" s="730"/>
      <c r="WHA60" s="730"/>
      <c r="WHB60" s="730"/>
      <c r="WHC60" s="730"/>
      <c r="WHD60" s="730"/>
      <c r="WHE60" s="730"/>
      <c r="WHF60" s="730"/>
      <c r="WHG60" s="730"/>
      <c r="WHH60" s="730"/>
      <c r="WHI60" s="730"/>
      <c r="WHJ60" s="730"/>
      <c r="WHK60" s="730"/>
      <c r="WHL60" s="730"/>
      <c r="WHM60" s="730"/>
      <c r="WHN60" s="730"/>
      <c r="WHO60" s="730"/>
      <c r="WHP60" s="730"/>
      <c r="WHQ60" s="730"/>
      <c r="WHR60" s="730"/>
      <c r="WHS60" s="730"/>
      <c r="WHT60" s="730"/>
      <c r="WHU60" s="730"/>
      <c r="WHV60" s="730"/>
      <c r="WHW60" s="730"/>
      <c r="WHX60" s="730"/>
      <c r="WHY60" s="730"/>
      <c r="WHZ60" s="730"/>
      <c r="WIA60" s="730"/>
      <c r="WIB60" s="730"/>
      <c r="WIC60" s="730"/>
      <c r="WID60" s="730"/>
      <c r="WIE60" s="730"/>
      <c r="WIF60" s="730"/>
      <c r="WIG60" s="730"/>
      <c r="WIH60" s="730"/>
      <c r="WII60" s="730"/>
      <c r="WIJ60" s="730"/>
      <c r="WIK60" s="730"/>
      <c r="WIL60" s="730"/>
      <c r="WIM60" s="730"/>
      <c r="WIN60" s="730"/>
      <c r="WIO60" s="730"/>
      <c r="WIP60" s="730"/>
      <c r="WIQ60" s="730"/>
      <c r="WIR60" s="730"/>
      <c r="WIS60" s="730"/>
      <c r="WIT60" s="730"/>
      <c r="WIU60" s="730"/>
      <c r="WIV60" s="730"/>
      <c r="WIW60" s="730"/>
      <c r="WIX60" s="730"/>
      <c r="WIY60" s="730"/>
      <c r="WIZ60" s="730"/>
      <c r="WJA60" s="730"/>
      <c r="WJB60" s="730"/>
      <c r="WJC60" s="730"/>
      <c r="WJD60" s="730"/>
      <c r="WJE60" s="730"/>
      <c r="WJF60" s="730"/>
      <c r="WJG60" s="730"/>
      <c r="WJH60" s="730"/>
      <c r="WJI60" s="730"/>
      <c r="WJJ60" s="730"/>
      <c r="WJK60" s="730"/>
      <c r="WJL60" s="730"/>
      <c r="WJM60" s="730"/>
      <c r="WJN60" s="730"/>
      <c r="WJO60" s="730"/>
      <c r="WJP60" s="730"/>
      <c r="WJQ60" s="730"/>
      <c r="WJR60" s="730"/>
      <c r="WJS60" s="730"/>
      <c r="WJT60" s="730"/>
      <c r="WJU60" s="730"/>
      <c r="WJV60" s="730"/>
      <c r="WJW60" s="730"/>
      <c r="WJX60" s="730"/>
      <c r="WJY60" s="730"/>
      <c r="WJZ60" s="730"/>
      <c r="WKA60" s="730"/>
      <c r="WKB60" s="730"/>
      <c r="WKC60" s="730"/>
      <c r="WKD60" s="730"/>
      <c r="WKE60" s="730"/>
      <c r="WKF60" s="730"/>
      <c r="WKG60" s="730"/>
      <c r="WKH60" s="730"/>
      <c r="WKI60" s="730"/>
      <c r="WKJ60" s="730"/>
      <c r="WKK60" s="730"/>
      <c r="WKL60" s="730"/>
      <c r="WKM60" s="730"/>
      <c r="WKN60" s="730"/>
      <c r="WKO60" s="730"/>
      <c r="WKP60" s="730"/>
      <c r="WKQ60" s="730"/>
      <c r="WKR60" s="730"/>
      <c r="WKS60" s="730"/>
      <c r="WKT60" s="730"/>
      <c r="WKU60" s="730"/>
      <c r="WKV60" s="730"/>
      <c r="WKW60" s="730"/>
      <c r="WKX60" s="730"/>
      <c r="WKY60" s="730"/>
      <c r="WKZ60" s="730"/>
      <c r="WLA60" s="730"/>
      <c r="WLB60" s="730"/>
      <c r="WLC60" s="730"/>
      <c r="WLD60" s="730"/>
      <c r="WLE60" s="730"/>
      <c r="WLF60" s="730"/>
      <c r="WLG60" s="730"/>
      <c r="WLH60" s="730"/>
      <c r="WLI60" s="730"/>
      <c r="WLJ60" s="730"/>
      <c r="WLK60" s="730"/>
      <c r="WLL60" s="730"/>
      <c r="WLM60" s="730"/>
      <c r="WLN60" s="730"/>
      <c r="WLO60" s="730"/>
      <c r="WLP60" s="730"/>
      <c r="WLQ60" s="730"/>
      <c r="WLR60" s="730"/>
      <c r="WLS60" s="730"/>
      <c r="WLT60" s="730"/>
      <c r="WLU60" s="730"/>
      <c r="WLV60" s="730"/>
      <c r="WLW60" s="730"/>
      <c r="WLX60" s="730"/>
      <c r="WLY60" s="730"/>
      <c r="WLZ60" s="730"/>
      <c r="WMA60" s="730"/>
      <c r="WMB60" s="730"/>
      <c r="WMC60" s="730"/>
      <c r="WMD60" s="730"/>
      <c r="WME60" s="730"/>
      <c r="WMF60" s="730"/>
      <c r="WMG60" s="730"/>
      <c r="WMH60" s="730"/>
      <c r="WMI60" s="730"/>
      <c r="WMJ60" s="730"/>
      <c r="WMK60" s="730"/>
      <c r="WML60" s="730"/>
      <c r="WMM60" s="730"/>
      <c r="WMN60" s="730"/>
      <c r="WMO60" s="730"/>
      <c r="WMP60" s="730"/>
      <c r="WMQ60" s="730"/>
      <c r="WMR60" s="730"/>
      <c r="WMS60" s="730"/>
      <c r="WMT60" s="730"/>
      <c r="WMU60" s="730"/>
      <c r="WMV60" s="730"/>
      <c r="WMW60" s="730"/>
      <c r="WMX60" s="730"/>
      <c r="WMY60" s="730"/>
      <c r="WMZ60" s="730"/>
      <c r="WNA60" s="730"/>
      <c r="WNB60" s="730"/>
      <c r="WNC60" s="730"/>
      <c r="WND60" s="730"/>
      <c r="WNE60" s="730"/>
      <c r="WNF60" s="730"/>
      <c r="WNG60" s="730"/>
      <c r="WNH60" s="730"/>
      <c r="WNI60" s="730"/>
      <c r="WNJ60" s="730"/>
      <c r="WNK60" s="730"/>
      <c r="WNL60" s="730"/>
      <c r="WNM60" s="730"/>
      <c r="WNN60" s="730"/>
      <c r="WNO60" s="730"/>
      <c r="WNP60" s="730"/>
      <c r="WNQ60" s="730"/>
      <c r="WNR60" s="730"/>
      <c r="WNS60" s="730"/>
      <c r="WNT60" s="730"/>
      <c r="WNU60" s="730"/>
      <c r="WNV60" s="730"/>
      <c r="WNW60" s="730"/>
      <c r="WNX60" s="730"/>
      <c r="WNY60" s="730"/>
      <c r="WNZ60" s="730"/>
      <c r="WOA60" s="730"/>
      <c r="WOB60" s="730"/>
      <c r="WOC60" s="730"/>
      <c r="WOD60" s="730"/>
      <c r="WOE60" s="730"/>
      <c r="WOF60" s="730"/>
      <c r="WOG60" s="730"/>
      <c r="WOH60" s="730"/>
      <c r="WOI60" s="730"/>
      <c r="WOJ60" s="730"/>
      <c r="WOK60" s="730"/>
      <c r="WOL60" s="730"/>
      <c r="WOM60" s="730"/>
      <c r="WON60" s="730"/>
      <c r="WOO60" s="730"/>
      <c r="WOP60" s="730"/>
      <c r="WOQ60" s="730"/>
      <c r="WOR60" s="730"/>
      <c r="WOS60" s="730"/>
      <c r="WOT60" s="730"/>
      <c r="WOU60" s="730"/>
      <c r="WOV60" s="730"/>
      <c r="WOW60" s="730"/>
      <c r="WOX60" s="730"/>
      <c r="WOY60" s="730"/>
      <c r="WOZ60" s="730"/>
      <c r="WPA60" s="730"/>
      <c r="WPB60" s="730"/>
      <c r="WPC60" s="730"/>
      <c r="WPD60" s="730"/>
      <c r="WPE60" s="730"/>
      <c r="WPF60" s="730"/>
      <c r="WPG60" s="730"/>
      <c r="WPH60" s="730"/>
      <c r="WPI60" s="730"/>
      <c r="WPJ60" s="730"/>
      <c r="WPK60" s="730"/>
      <c r="WPL60" s="730"/>
      <c r="WPM60" s="730"/>
      <c r="WPN60" s="730"/>
      <c r="WPO60" s="730"/>
      <c r="WPP60" s="730"/>
      <c r="WPQ60" s="730"/>
      <c r="WPR60" s="730"/>
      <c r="WPS60" s="730"/>
      <c r="WPT60" s="730"/>
      <c r="WPU60" s="730"/>
      <c r="WPV60" s="730"/>
      <c r="WPW60" s="730"/>
      <c r="WPX60" s="730"/>
      <c r="WPY60" s="730"/>
      <c r="WPZ60" s="730"/>
      <c r="WQA60" s="730"/>
      <c r="WQB60" s="730"/>
      <c r="WQC60" s="730"/>
      <c r="WQD60" s="730"/>
      <c r="WQE60" s="730"/>
      <c r="WQF60" s="730"/>
      <c r="WQG60" s="730"/>
      <c r="WQH60" s="730"/>
      <c r="WQI60" s="730"/>
      <c r="WQJ60" s="730"/>
      <c r="WQK60" s="730"/>
      <c r="WQL60" s="730"/>
      <c r="WQM60" s="730"/>
      <c r="WQN60" s="730"/>
      <c r="WQO60" s="730"/>
      <c r="WQP60" s="730"/>
      <c r="WQQ60" s="730"/>
      <c r="WQR60" s="730"/>
      <c r="WQS60" s="730"/>
      <c r="WQT60" s="730"/>
      <c r="WQU60" s="730"/>
      <c r="WQV60" s="730"/>
      <c r="WQW60" s="730"/>
      <c r="WQX60" s="730"/>
      <c r="WQY60" s="730"/>
      <c r="WQZ60" s="730"/>
      <c r="WRA60" s="730"/>
      <c r="WRB60" s="730"/>
      <c r="WRC60" s="730"/>
      <c r="WRD60" s="730"/>
      <c r="WRE60" s="730"/>
      <c r="WRF60" s="730"/>
      <c r="WRG60" s="730"/>
      <c r="WRH60" s="730"/>
      <c r="WRI60" s="730"/>
      <c r="WRJ60" s="730"/>
      <c r="WRK60" s="730"/>
      <c r="WRL60" s="730"/>
      <c r="WRM60" s="730"/>
      <c r="WRN60" s="730"/>
      <c r="WRO60" s="730"/>
      <c r="WRP60" s="730"/>
      <c r="WRQ60" s="730"/>
      <c r="WRR60" s="730"/>
      <c r="WRS60" s="730"/>
      <c r="WRT60" s="730"/>
      <c r="WRU60" s="730"/>
      <c r="WRV60" s="730"/>
      <c r="WRW60" s="730"/>
      <c r="WRX60" s="730"/>
      <c r="WRY60" s="730"/>
      <c r="WRZ60" s="730"/>
      <c r="WSA60" s="730"/>
      <c r="WSB60" s="730"/>
      <c r="WSC60" s="730"/>
      <c r="WSD60" s="730"/>
      <c r="WSE60" s="730"/>
      <c r="WSF60" s="730"/>
      <c r="WSG60" s="730"/>
      <c r="WSH60" s="730"/>
      <c r="WSI60" s="730"/>
      <c r="WSJ60" s="730"/>
      <c r="WSK60" s="730"/>
      <c r="WSL60" s="730"/>
      <c r="WSM60" s="730"/>
      <c r="WSN60" s="730"/>
      <c r="WSO60" s="730"/>
      <c r="WSP60" s="730"/>
      <c r="WSQ60" s="730"/>
      <c r="WSR60" s="730"/>
      <c r="WSS60" s="730"/>
      <c r="WST60" s="730"/>
      <c r="WSU60" s="730"/>
      <c r="WSV60" s="730"/>
      <c r="WSW60" s="730"/>
      <c r="WSX60" s="730"/>
      <c r="WSY60" s="730"/>
      <c r="WSZ60" s="730"/>
      <c r="WTA60" s="730"/>
      <c r="WTB60" s="730"/>
      <c r="WTC60" s="730"/>
      <c r="WTD60" s="730"/>
      <c r="WTE60" s="730"/>
      <c r="WTF60" s="730"/>
      <c r="WTG60" s="730"/>
      <c r="WTH60" s="730"/>
      <c r="WTI60" s="730"/>
      <c r="WTJ60" s="730"/>
      <c r="WTK60" s="730"/>
      <c r="WTL60" s="730"/>
      <c r="WTM60" s="730"/>
      <c r="WTN60" s="730"/>
      <c r="WTO60" s="730"/>
      <c r="WTP60" s="730"/>
      <c r="WTQ60" s="730"/>
      <c r="WTR60" s="730"/>
      <c r="WTS60" s="730"/>
      <c r="WTT60" s="730"/>
      <c r="WTU60" s="730"/>
      <c r="WTV60" s="730"/>
      <c r="WTW60" s="730"/>
      <c r="WTX60" s="730"/>
      <c r="WTY60" s="730"/>
      <c r="WTZ60" s="730"/>
      <c r="WUA60" s="730"/>
      <c r="WUB60" s="730"/>
      <c r="WUC60" s="730"/>
      <c r="WUD60" s="730"/>
      <c r="WUE60" s="730"/>
      <c r="WUF60" s="730"/>
      <c r="WUG60" s="730"/>
      <c r="WUH60" s="730"/>
      <c r="WUI60" s="730"/>
      <c r="WUJ60" s="730"/>
      <c r="WUK60" s="730"/>
      <c r="WUL60" s="730"/>
      <c r="WUM60" s="730"/>
      <c r="WUN60" s="730"/>
      <c r="WUO60" s="730"/>
      <c r="WUP60" s="730"/>
      <c r="WUQ60" s="730"/>
      <c r="WUR60" s="730"/>
      <c r="WUS60" s="730"/>
      <c r="WUT60" s="730"/>
      <c r="WUU60" s="730"/>
      <c r="WUV60" s="730"/>
      <c r="WUW60" s="730"/>
      <c r="WUX60" s="730"/>
      <c r="WUY60" s="730"/>
      <c r="WUZ60" s="730"/>
      <c r="WVA60" s="730"/>
      <c r="WVB60" s="730"/>
      <c r="WVC60" s="730"/>
      <c r="WVD60" s="730"/>
      <c r="WVE60" s="730"/>
      <c r="WVF60" s="730"/>
      <c r="WVG60" s="730"/>
      <c r="WVH60" s="730"/>
      <c r="WVI60" s="730"/>
      <c r="WVJ60" s="730"/>
      <c r="WVK60" s="730"/>
      <c r="WVL60" s="730"/>
      <c r="WVM60" s="730"/>
      <c r="WVN60" s="730"/>
      <c r="WVO60" s="730"/>
      <c r="WVP60" s="730"/>
      <c r="WVQ60" s="730"/>
      <c r="WVR60" s="730"/>
      <c r="WVS60" s="730"/>
      <c r="WVT60" s="730"/>
      <c r="WVU60" s="730"/>
      <c r="WVV60" s="730"/>
      <c r="WVW60" s="730"/>
      <c r="WVX60" s="730"/>
      <c r="WVY60" s="730"/>
      <c r="WVZ60" s="730"/>
      <c r="WWA60" s="730"/>
      <c r="WWB60" s="730"/>
      <c r="WWC60" s="730"/>
      <c r="WWD60" s="730"/>
      <c r="WWE60" s="730"/>
      <c r="WWF60" s="730"/>
      <c r="WWG60" s="730"/>
      <c r="WWH60" s="730"/>
      <c r="WWI60" s="730"/>
      <c r="WWJ60" s="730"/>
      <c r="WWK60" s="730"/>
      <c r="WWL60" s="730"/>
      <c r="WWM60" s="730"/>
      <c r="WWN60" s="730"/>
      <c r="WWO60" s="730"/>
      <c r="WWP60" s="730"/>
      <c r="WWQ60" s="730"/>
      <c r="WWR60" s="730"/>
      <c r="WWS60" s="730"/>
      <c r="WWT60" s="730"/>
      <c r="WWU60" s="730"/>
      <c r="WWV60" s="730"/>
      <c r="WWW60" s="730"/>
      <c r="WWX60" s="730"/>
      <c r="WWY60" s="730"/>
      <c r="WWZ60" s="730"/>
      <c r="WXA60" s="730"/>
      <c r="WXB60" s="730"/>
      <c r="WXC60" s="730"/>
      <c r="WXD60" s="730"/>
      <c r="WXE60" s="730"/>
      <c r="WXF60" s="730"/>
      <c r="WXG60" s="730"/>
      <c r="WXH60" s="730"/>
      <c r="WXI60" s="730"/>
      <c r="WXJ60" s="730"/>
      <c r="WXK60" s="730"/>
      <c r="WXL60" s="730"/>
      <c r="WXM60" s="730"/>
      <c r="WXN60" s="730"/>
      <c r="WXO60" s="730"/>
      <c r="WXP60" s="730"/>
      <c r="WXQ60" s="730"/>
      <c r="WXR60" s="730"/>
      <c r="WXS60" s="730"/>
      <c r="WXT60" s="730"/>
      <c r="WXU60" s="730"/>
      <c r="WXV60" s="730"/>
      <c r="WXW60" s="730"/>
      <c r="WXX60" s="730"/>
      <c r="WXY60" s="730"/>
      <c r="WXZ60" s="730"/>
      <c r="WYA60" s="730"/>
      <c r="WYB60" s="730"/>
      <c r="WYC60" s="730"/>
      <c r="WYD60" s="730"/>
      <c r="WYE60" s="730"/>
      <c r="WYF60" s="730"/>
      <c r="WYG60" s="730"/>
      <c r="WYH60" s="730"/>
      <c r="WYI60" s="730"/>
      <c r="WYJ60" s="730"/>
      <c r="WYK60" s="730"/>
      <c r="WYL60" s="730"/>
      <c r="WYM60" s="730"/>
      <c r="WYN60" s="730"/>
      <c r="WYO60" s="730"/>
      <c r="WYP60" s="730"/>
      <c r="WYQ60" s="730"/>
      <c r="WYR60" s="730"/>
      <c r="WYS60" s="730"/>
      <c r="WYT60" s="730"/>
      <c r="WYU60" s="730"/>
      <c r="WYV60" s="730"/>
      <c r="WYW60" s="730"/>
      <c r="WYX60" s="730"/>
      <c r="WYY60" s="730"/>
      <c r="WYZ60" s="730"/>
      <c r="WZA60" s="730"/>
      <c r="WZB60" s="730"/>
      <c r="WZC60" s="730"/>
      <c r="WZD60" s="730"/>
      <c r="WZE60" s="730"/>
      <c r="WZF60" s="730"/>
      <c r="WZG60" s="730"/>
      <c r="WZH60" s="730"/>
      <c r="WZI60" s="730"/>
      <c r="WZJ60" s="730"/>
      <c r="WZK60" s="730"/>
      <c r="WZL60" s="730"/>
      <c r="WZM60" s="730"/>
      <c r="WZN60" s="730"/>
      <c r="WZO60" s="730"/>
      <c r="WZP60" s="730"/>
      <c r="WZQ60" s="730"/>
      <c r="WZR60" s="730"/>
      <c r="WZS60" s="730"/>
      <c r="WZT60" s="730"/>
      <c r="WZU60" s="730"/>
      <c r="WZV60" s="730"/>
      <c r="WZW60" s="730"/>
      <c r="WZX60" s="730"/>
      <c r="WZY60" s="730"/>
      <c r="WZZ60" s="730"/>
      <c r="XAA60" s="730"/>
      <c r="XAB60" s="730"/>
      <c r="XAC60" s="730"/>
      <c r="XAD60" s="730"/>
      <c r="XAE60" s="730"/>
      <c r="XAF60" s="730"/>
      <c r="XAG60" s="730"/>
      <c r="XAH60" s="730"/>
      <c r="XAI60" s="730"/>
      <c r="XAJ60" s="730"/>
      <c r="XAK60" s="730"/>
      <c r="XAL60" s="730"/>
      <c r="XAM60" s="730"/>
      <c r="XAN60" s="730"/>
      <c r="XAO60" s="730"/>
      <c r="XAP60" s="730"/>
      <c r="XAQ60" s="730"/>
      <c r="XAR60" s="730"/>
      <c r="XAS60" s="730"/>
      <c r="XAT60" s="730"/>
      <c r="XAU60" s="730"/>
      <c r="XAV60" s="730"/>
      <c r="XAW60" s="730"/>
      <c r="XAX60" s="730"/>
      <c r="XAY60" s="730"/>
      <c r="XAZ60" s="730"/>
      <c r="XBA60" s="730"/>
      <c r="XBB60" s="730"/>
      <c r="XBC60" s="730"/>
      <c r="XBD60" s="730"/>
      <c r="XBE60" s="730"/>
      <c r="XBF60" s="730"/>
      <c r="XBG60" s="730"/>
      <c r="XBH60" s="730"/>
      <c r="XBI60" s="730"/>
      <c r="XBJ60" s="730"/>
      <c r="XBK60" s="730"/>
      <c r="XBL60" s="730"/>
      <c r="XBM60" s="730"/>
      <c r="XBN60" s="730"/>
      <c r="XBO60" s="730"/>
      <c r="XBP60" s="730"/>
      <c r="XBQ60" s="730"/>
      <c r="XBR60" s="730"/>
      <c r="XBS60" s="730"/>
      <c r="XBT60" s="730"/>
      <c r="XBU60" s="730"/>
      <c r="XBV60" s="730"/>
      <c r="XBW60" s="730"/>
      <c r="XBX60" s="730"/>
      <c r="XBY60" s="730"/>
      <c r="XBZ60" s="730"/>
      <c r="XCA60" s="730"/>
      <c r="XCB60" s="730"/>
      <c r="XCC60" s="730"/>
      <c r="XCD60" s="730"/>
      <c r="XCE60" s="730"/>
      <c r="XCF60" s="730"/>
      <c r="XCG60" s="730"/>
      <c r="XCH60" s="730"/>
      <c r="XCI60" s="730"/>
      <c r="XCJ60" s="730"/>
      <c r="XCK60" s="730"/>
      <c r="XCL60" s="730"/>
      <c r="XCM60" s="730"/>
      <c r="XCN60" s="730"/>
      <c r="XCO60" s="730"/>
      <c r="XCP60" s="730"/>
      <c r="XCQ60" s="730"/>
      <c r="XCR60" s="730"/>
      <c r="XCS60" s="730"/>
      <c r="XCT60" s="730"/>
      <c r="XCU60" s="730"/>
      <c r="XCV60" s="730"/>
      <c r="XCW60" s="730"/>
      <c r="XCX60" s="730"/>
      <c r="XCY60" s="730"/>
      <c r="XCZ60" s="730"/>
      <c r="XDA60" s="730"/>
      <c r="XDB60" s="730"/>
      <c r="XDC60" s="730"/>
      <c r="XDD60" s="730"/>
      <c r="XDE60" s="730"/>
      <c r="XDF60" s="730"/>
      <c r="XDG60" s="730"/>
      <c r="XDH60" s="730"/>
      <c r="XDI60" s="730"/>
      <c r="XDJ60" s="730"/>
      <c r="XDK60" s="730"/>
      <c r="XDL60" s="730"/>
      <c r="XDM60" s="730"/>
      <c r="XDN60" s="730"/>
      <c r="XDO60" s="730"/>
      <c r="XDP60" s="730"/>
      <c r="XDQ60" s="730"/>
      <c r="XDR60" s="730"/>
      <c r="XDS60" s="730"/>
      <c r="XDT60" s="730"/>
      <c r="XDU60" s="730"/>
      <c r="XDV60" s="730"/>
      <c r="XDW60" s="730"/>
      <c r="XDX60" s="730"/>
      <c r="XDY60" s="730"/>
      <c r="XDZ60" s="730"/>
      <c r="XEA60" s="730"/>
      <c r="XEB60" s="730"/>
      <c r="XEC60" s="730"/>
      <c r="XED60" s="730"/>
      <c r="XEE60" s="730"/>
      <c r="XEF60" s="730"/>
      <c r="XEG60" s="730"/>
      <c r="XEH60" s="730"/>
      <c r="XEI60" s="730"/>
      <c r="XEJ60" s="730"/>
      <c r="XEK60" s="730"/>
      <c r="XEL60" s="730"/>
      <c r="XEM60" s="730"/>
      <c r="XEN60" s="730"/>
      <c r="XEO60" s="730"/>
      <c r="XEP60" s="730"/>
      <c r="XEQ60" s="730"/>
      <c r="XER60" s="730"/>
      <c r="XES60" s="730"/>
      <c r="XET60" s="730"/>
      <c r="XEU60" s="730"/>
      <c r="XEV60" s="730"/>
      <c r="XEW60" s="730"/>
      <c r="XEX60" s="730"/>
      <c r="XEY60" s="730"/>
      <c r="XEZ60" s="730"/>
      <c r="XFA60" s="730"/>
    </row>
    <row r="61" spans="1:16381" s="247" customFormat="1" ht="15" customHeight="1" x14ac:dyDescent="0.25">
      <c r="A61" s="812"/>
      <c r="B61" s="1130" t="s">
        <v>1005</v>
      </c>
      <c r="C61" s="2008" t="s">
        <v>14</v>
      </c>
      <c r="D61" s="1981" t="str">
        <f>CONCATENATE("Col ", LEFT(ADDRESS(ROW('Leverage ratio additional'!S3),COLUMN('Leverage ratio'!S3),4), 1))</f>
        <v>Col S</v>
      </c>
      <c r="E61" s="1981" t="str">
        <f>CONCATENATE("Col ", LEFT(ADDRESS(ROW('Leverage ratio additional'!T3),COLUMN('Leverage ratio'!T3),4), 1))</f>
        <v>Col T</v>
      </c>
      <c r="F61" s="2201" t="str">
        <f>CONCATENATE("Col ", LEFT(ADDRESS(ROW('Leverage ratio additional'!U3),COLUMN('Leverage ratio'!U3),4), 1))</f>
        <v>Col U</v>
      </c>
      <c r="G61" s="730"/>
      <c r="H61" s="730"/>
      <c r="I61" s="730"/>
      <c r="J61" s="730"/>
      <c r="K61" s="730"/>
      <c r="L61" s="730"/>
      <c r="M61" s="730"/>
      <c r="N61" s="730"/>
      <c r="O61" s="730"/>
      <c r="P61" s="730"/>
      <c r="Q61" s="730"/>
      <c r="AN61" s="813"/>
    </row>
    <row r="62" spans="1:16381" s="247" customFormat="1" ht="15" customHeight="1" x14ac:dyDescent="0.25">
      <c r="A62" s="812"/>
      <c r="B62" s="1126" t="s">
        <v>1010</v>
      </c>
      <c r="C62" s="2007" t="str">
        <f>'Leverage ratio additional'!C4</f>
        <v>SFTs - adjusted gross assets (ie receivables)</v>
      </c>
      <c r="D62" s="1083" t="str">
        <f>'Leverage ratio additional'!S4</f>
        <v/>
      </c>
      <c r="E62" s="1083" t="str">
        <f>'Leverage ratio additional'!T4</f>
        <v/>
      </c>
      <c r="F62" s="1128" t="str">
        <f>'Leverage ratio additional'!U4</f>
        <v/>
      </c>
      <c r="G62" s="730"/>
      <c r="H62" s="730"/>
      <c r="I62" s="730"/>
      <c r="J62" s="730"/>
      <c r="K62" s="730"/>
      <c r="L62" s="730"/>
      <c r="M62" s="730"/>
      <c r="N62" s="730"/>
      <c r="O62" s="730"/>
      <c r="P62" s="730"/>
      <c r="Q62" s="730"/>
      <c r="AN62" s="813"/>
    </row>
    <row r="63" spans="1:16381" s="247" customFormat="1" ht="15" customHeight="1" x14ac:dyDescent="0.25">
      <c r="A63" s="812"/>
      <c r="B63" s="348" t="s">
        <v>1010</v>
      </c>
      <c r="C63" s="2003" t="str">
        <f>'Leverage ratio additional'!C5</f>
        <v>Derivatives replacement cost</v>
      </c>
      <c r="D63" s="822" t="str">
        <f>'Leverage ratio additional'!S5</f>
        <v/>
      </c>
      <c r="E63" s="822" t="str">
        <f>'Leverage ratio additional'!T5</f>
        <v/>
      </c>
      <c r="F63" s="1044" t="str">
        <f>'Leverage ratio additional'!U5</f>
        <v/>
      </c>
      <c r="G63" s="730"/>
      <c r="H63" s="730"/>
      <c r="I63" s="730"/>
      <c r="J63" s="730"/>
      <c r="K63" s="730"/>
      <c r="L63" s="730"/>
      <c r="M63" s="730"/>
      <c r="N63" s="730"/>
      <c r="O63" s="730"/>
      <c r="P63" s="730"/>
      <c r="Q63" s="730"/>
      <c r="AN63" s="813"/>
    </row>
    <row r="64" spans="1:16381" s="247" customFormat="1" ht="15" customHeight="1" x14ac:dyDescent="0.25">
      <c r="A64" s="812"/>
      <c r="B64" s="335" t="s">
        <v>1010</v>
      </c>
      <c r="C64" s="2006" t="str">
        <f>'Leverage ratio additional'!C6</f>
        <v>Central bank reserves included on-balance sheet</v>
      </c>
      <c r="D64" s="824" t="str">
        <f>'Leverage ratio additional'!S6</f>
        <v/>
      </c>
      <c r="E64" s="824" t="str">
        <f>'Leverage ratio additional'!T6</f>
        <v/>
      </c>
      <c r="F64" s="823" t="str">
        <f>'Leverage ratio additional'!U6</f>
        <v/>
      </c>
      <c r="G64" s="730"/>
      <c r="H64" s="730"/>
      <c r="I64" s="730"/>
      <c r="J64" s="730"/>
      <c r="K64" s="730"/>
      <c r="L64" s="730"/>
      <c r="M64" s="730"/>
      <c r="N64" s="730"/>
      <c r="O64" s="730"/>
      <c r="P64" s="730"/>
      <c r="Q64" s="730"/>
      <c r="AN64" s="813"/>
    </row>
    <row r="65" spans="1:16381" s="247" customFormat="1" ht="15" customHeight="1" x14ac:dyDescent="0.25">
      <c r="A65" s="812"/>
      <c r="B65" s="730"/>
      <c r="C65" s="730"/>
      <c r="D65" s="730"/>
      <c r="E65" s="730"/>
      <c r="F65" s="730"/>
      <c r="G65" s="730"/>
      <c r="H65" s="730"/>
      <c r="I65" s="1386"/>
      <c r="J65" s="1386"/>
      <c r="K65" s="1386"/>
      <c r="L65" s="1386"/>
      <c r="M65" s="1386"/>
      <c r="N65" s="1386"/>
      <c r="O65" s="1386"/>
      <c r="P65" s="1386"/>
      <c r="Q65" s="1386"/>
      <c r="R65" s="1386"/>
      <c r="S65" s="730"/>
      <c r="T65" s="730"/>
      <c r="U65" s="730"/>
      <c r="V65" s="730"/>
      <c r="W65" s="1777"/>
      <c r="AN65" s="813"/>
    </row>
    <row r="66" spans="1:16381" s="247" customFormat="1" ht="45" customHeight="1" x14ac:dyDescent="0.25">
      <c r="A66" s="1144" t="s">
        <v>1139</v>
      </c>
      <c r="B66" s="1636"/>
      <c r="C66" s="1636"/>
      <c r="D66" s="1636"/>
      <c r="E66" s="1636"/>
      <c r="F66" s="1636"/>
      <c r="G66" s="1636"/>
      <c r="H66" s="1636"/>
      <c r="I66" s="1636"/>
      <c r="J66" s="1636"/>
      <c r="K66" s="1636"/>
      <c r="L66" s="1636"/>
      <c r="M66" s="1636"/>
      <c r="N66" s="1636"/>
      <c r="O66" s="1636"/>
      <c r="P66" s="1636"/>
      <c r="Q66" s="1636"/>
      <c r="R66" s="1636"/>
      <c r="S66" s="1636"/>
      <c r="T66" s="1636"/>
      <c r="U66" s="1636"/>
      <c r="V66" s="1636"/>
      <c r="W66" s="730"/>
      <c r="X66" s="1636"/>
      <c r="Y66" s="1636"/>
      <c r="Z66" s="1636"/>
      <c r="AA66" s="1636"/>
      <c r="AB66" s="1636"/>
      <c r="AC66" s="1636"/>
      <c r="AD66" s="1636"/>
      <c r="AE66" s="1636"/>
      <c r="AF66" s="1636"/>
      <c r="AG66" s="1636"/>
      <c r="AH66" s="1636"/>
      <c r="AI66" s="1636"/>
      <c r="AJ66" s="1636"/>
      <c r="AK66" s="1636"/>
      <c r="AL66" s="1636"/>
      <c r="AM66" s="1636"/>
      <c r="AN66" s="1145"/>
      <c r="AO66" s="1636"/>
      <c r="AP66" s="1636"/>
      <c r="AQ66" s="1636"/>
      <c r="AR66" s="1636"/>
      <c r="AS66" s="1636"/>
      <c r="AT66" s="1636"/>
      <c r="AU66" s="1636"/>
      <c r="AV66" s="1636"/>
      <c r="AW66" s="1636"/>
      <c r="AX66" s="1636"/>
      <c r="AY66" s="1636"/>
      <c r="AZ66" s="1636"/>
      <c r="BA66" s="1636"/>
      <c r="BB66" s="1636"/>
      <c r="BC66" s="1636"/>
      <c r="BD66" s="1636"/>
      <c r="BE66" s="1636"/>
      <c r="BF66" s="1636"/>
      <c r="BG66" s="1636"/>
      <c r="BH66" s="1636"/>
      <c r="BI66" s="1636"/>
      <c r="BJ66" s="1636"/>
      <c r="BK66" s="1636"/>
      <c r="BL66" s="1636"/>
      <c r="BM66" s="1636"/>
      <c r="BN66" s="1636"/>
      <c r="BO66" s="1636"/>
      <c r="BP66" s="1636"/>
      <c r="BQ66" s="1636"/>
      <c r="BR66" s="1636"/>
      <c r="BS66" s="1636"/>
      <c r="BT66" s="1636"/>
      <c r="BU66" s="1636"/>
      <c r="BV66" s="1636"/>
      <c r="BW66" s="1636"/>
      <c r="BX66" s="1636"/>
      <c r="BY66" s="1636"/>
      <c r="BZ66" s="1636"/>
      <c r="CA66" s="1636"/>
      <c r="CB66" s="1636"/>
      <c r="CC66" s="1636"/>
      <c r="CD66" s="1636"/>
      <c r="CE66" s="1636"/>
      <c r="CF66" s="1636"/>
      <c r="CG66" s="1636"/>
      <c r="CH66" s="1636"/>
      <c r="CI66" s="1636"/>
      <c r="CJ66" s="1636"/>
      <c r="CK66" s="1636"/>
      <c r="CL66" s="1636"/>
      <c r="CM66" s="1636"/>
      <c r="CN66" s="1636"/>
      <c r="CO66" s="1636"/>
      <c r="CP66" s="1636"/>
      <c r="CQ66" s="1636"/>
      <c r="CR66" s="1636"/>
      <c r="CS66" s="1636"/>
      <c r="CT66" s="1636"/>
      <c r="CU66" s="1636"/>
      <c r="CV66" s="1636"/>
      <c r="CW66" s="1636"/>
      <c r="CX66" s="1636"/>
      <c r="CY66" s="1636"/>
      <c r="CZ66" s="1636"/>
      <c r="DA66" s="1636"/>
      <c r="DB66" s="1636"/>
      <c r="DC66" s="1636"/>
      <c r="DD66" s="1636"/>
      <c r="DE66" s="1636"/>
      <c r="DF66" s="1636"/>
      <c r="DG66" s="1636"/>
      <c r="DH66" s="1636"/>
      <c r="DI66" s="1636"/>
      <c r="DJ66" s="1636"/>
      <c r="DK66" s="1636"/>
      <c r="DL66" s="1636"/>
      <c r="DM66" s="1636"/>
      <c r="DN66" s="1636"/>
      <c r="DO66" s="1636"/>
      <c r="DP66" s="1636"/>
      <c r="DQ66" s="1636"/>
      <c r="DR66" s="1636"/>
      <c r="DS66" s="1636"/>
      <c r="DT66" s="1636"/>
      <c r="DU66" s="1636"/>
      <c r="DV66" s="1636"/>
      <c r="DW66" s="1636"/>
      <c r="DX66" s="1636"/>
      <c r="DY66" s="1636"/>
      <c r="DZ66" s="1636"/>
      <c r="EA66" s="1636"/>
      <c r="EB66" s="1636"/>
      <c r="EC66" s="1636"/>
      <c r="ED66" s="1636"/>
      <c r="EE66" s="1636"/>
      <c r="EF66" s="1636"/>
      <c r="EG66" s="1636"/>
      <c r="EH66" s="1636"/>
      <c r="EI66" s="1636"/>
      <c r="EJ66" s="1636"/>
      <c r="EK66" s="1636"/>
      <c r="EL66" s="1636"/>
      <c r="EM66" s="1636"/>
      <c r="EN66" s="1636"/>
      <c r="EO66" s="1636"/>
      <c r="EP66" s="1636"/>
      <c r="EQ66" s="1636"/>
      <c r="ER66" s="1636"/>
      <c r="ES66" s="1636"/>
      <c r="ET66" s="1636"/>
      <c r="EU66" s="1636"/>
      <c r="EV66" s="1636"/>
      <c r="EW66" s="1636"/>
      <c r="EX66" s="1636"/>
      <c r="EY66" s="1636"/>
      <c r="EZ66" s="1636"/>
      <c r="FA66" s="1636"/>
      <c r="FB66" s="1636"/>
      <c r="FC66" s="1636"/>
      <c r="FD66" s="1636"/>
      <c r="FE66" s="1636"/>
      <c r="FF66" s="1636"/>
      <c r="FG66" s="1636"/>
      <c r="FH66" s="1636"/>
      <c r="FI66" s="1636"/>
      <c r="FJ66" s="1636"/>
      <c r="FK66" s="1636"/>
      <c r="FL66" s="1636"/>
      <c r="FM66" s="1636"/>
      <c r="FN66" s="1636"/>
      <c r="FO66" s="1636"/>
      <c r="FP66" s="1636"/>
      <c r="FQ66" s="1636"/>
      <c r="FR66" s="1636"/>
      <c r="FS66" s="1636"/>
      <c r="FT66" s="1636"/>
      <c r="FU66" s="1636"/>
      <c r="FV66" s="1636"/>
      <c r="FW66" s="1636"/>
      <c r="FX66" s="1636"/>
      <c r="FY66" s="1636"/>
      <c r="FZ66" s="1636"/>
      <c r="GA66" s="1636"/>
      <c r="GB66" s="1636"/>
      <c r="GC66" s="1636"/>
      <c r="GD66" s="1636"/>
      <c r="GE66" s="1636"/>
      <c r="GF66" s="1636"/>
      <c r="GG66" s="1636"/>
      <c r="GH66" s="1636"/>
      <c r="GI66" s="1636"/>
      <c r="GJ66" s="1636"/>
      <c r="GK66" s="1636"/>
      <c r="GL66" s="1636"/>
      <c r="GM66" s="1636"/>
      <c r="GN66" s="1636"/>
      <c r="GO66" s="1636"/>
      <c r="GP66" s="1636"/>
      <c r="GQ66" s="1636"/>
      <c r="GR66" s="1636"/>
      <c r="GS66" s="1636"/>
      <c r="GT66" s="1636"/>
      <c r="GU66" s="1636"/>
      <c r="GV66" s="1636"/>
      <c r="GW66" s="1636"/>
      <c r="GX66" s="1636"/>
      <c r="GY66" s="1636"/>
      <c r="GZ66" s="1636"/>
      <c r="HA66" s="1636"/>
      <c r="HB66" s="1636"/>
      <c r="HC66" s="1636"/>
      <c r="HD66" s="1636"/>
      <c r="HE66" s="1636"/>
      <c r="HF66" s="1636"/>
      <c r="HG66" s="1636"/>
      <c r="HH66" s="1636"/>
      <c r="HI66" s="1636"/>
      <c r="HJ66" s="1636"/>
      <c r="HK66" s="1636"/>
      <c r="HL66" s="1636"/>
      <c r="HM66" s="1636"/>
      <c r="HN66" s="1636"/>
      <c r="HO66" s="1636"/>
      <c r="HP66" s="1636"/>
      <c r="HQ66" s="1636"/>
      <c r="HR66" s="1636"/>
      <c r="HS66" s="1636"/>
      <c r="HT66" s="1636"/>
      <c r="HU66" s="1636"/>
      <c r="HV66" s="1636"/>
      <c r="HW66" s="1636"/>
      <c r="HX66" s="1636"/>
      <c r="HY66" s="1636"/>
      <c r="HZ66" s="1636"/>
      <c r="IA66" s="1636"/>
      <c r="IB66" s="1636"/>
      <c r="IC66" s="1636"/>
      <c r="ID66" s="1636"/>
      <c r="IE66" s="1636"/>
      <c r="IF66" s="1636"/>
      <c r="IG66" s="1636"/>
      <c r="IH66" s="1636"/>
      <c r="II66" s="1636"/>
      <c r="IJ66" s="1636"/>
      <c r="IK66" s="1636"/>
      <c r="IL66" s="1636"/>
      <c r="IM66" s="1636"/>
      <c r="IN66" s="1636"/>
      <c r="IO66" s="1636"/>
      <c r="IP66" s="1636"/>
      <c r="IQ66" s="1636"/>
      <c r="IR66" s="1636"/>
      <c r="IS66" s="1636"/>
      <c r="IT66" s="1636"/>
      <c r="IU66" s="1636"/>
      <c r="IV66" s="1636"/>
      <c r="IW66" s="1636"/>
      <c r="IX66" s="1636"/>
      <c r="IY66" s="1636"/>
      <c r="IZ66" s="1636"/>
      <c r="JA66" s="1636"/>
      <c r="JB66" s="1636"/>
      <c r="JC66" s="1636"/>
      <c r="JD66" s="1636"/>
      <c r="JE66" s="1636"/>
      <c r="JF66" s="1636"/>
      <c r="JG66" s="1636"/>
      <c r="JH66" s="1636"/>
      <c r="JI66" s="1636"/>
      <c r="JJ66" s="1636"/>
      <c r="JK66" s="1636"/>
      <c r="JL66" s="1636"/>
      <c r="JM66" s="1636"/>
      <c r="JN66" s="1636"/>
      <c r="JO66" s="1636"/>
      <c r="JP66" s="1636"/>
      <c r="JQ66" s="1636"/>
      <c r="JR66" s="1636"/>
      <c r="JS66" s="1636"/>
      <c r="JT66" s="1636"/>
      <c r="JU66" s="1636"/>
      <c r="JV66" s="1636"/>
      <c r="JW66" s="1636"/>
      <c r="JX66" s="1636"/>
      <c r="JY66" s="1636"/>
      <c r="JZ66" s="1636"/>
      <c r="KA66" s="1636"/>
      <c r="KB66" s="1636"/>
      <c r="KC66" s="1636"/>
      <c r="KD66" s="1636"/>
      <c r="KE66" s="1636"/>
      <c r="KF66" s="1636"/>
      <c r="KG66" s="1636"/>
      <c r="KH66" s="1636"/>
      <c r="KI66" s="1636"/>
      <c r="KJ66" s="1636"/>
      <c r="KK66" s="1636"/>
      <c r="KL66" s="1636"/>
      <c r="KM66" s="1636"/>
      <c r="KN66" s="1636"/>
      <c r="KO66" s="1636"/>
      <c r="KP66" s="1636"/>
      <c r="KQ66" s="1636"/>
      <c r="KR66" s="1636"/>
      <c r="KS66" s="1636"/>
      <c r="KT66" s="1636"/>
      <c r="KU66" s="1636"/>
      <c r="KV66" s="1636"/>
      <c r="KW66" s="1636"/>
      <c r="KX66" s="1636"/>
      <c r="KY66" s="1636"/>
      <c r="KZ66" s="1636"/>
      <c r="LA66" s="1636"/>
      <c r="LB66" s="1636"/>
      <c r="LC66" s="1636"/>
      <c r="LD66" s="1636"/>
      <c r="LE66" s="1636"/>
      <c r="LF66" s="1636"/>
      <c r="LG66" s="1636"/>
      <c r="LH66" s="1636"/>
      <c r="LI66" s="1636"/>
      <c r="LJ66" s="1636"/>
      <c r="LK66" s="1636"/>
      <c r="LL66" s="1636"/>
      <c r="LM66" s="1636"/>
      <c r="LN66" s="1636"/>
      <c r="LO66" s="1636"/>
      <c r="LP66" s="1636"/>
      <c r="LQ66" s="1636"/>
      <c r="LR66" s="1636"/>
      <c r="LS66" s="1636"/>
      <c r="LT66" s="1636"/>
      <c r="LU66" s="1636"/>
      <c r="LV66" s="1636"/>
      <c r="LW66" s="1636"/>
      <c r="LX66" s="1636"/>
      <c r="LY66" s="1636"/>
      <c r="LZ66" s="1636"/>
      <c r="MA66" s="1636"/>
      <c r="MB66" s="1636"/>
      <c r="MC66" s="1636"/>
      <c r="MD66" s="1636"/>
      <c r="ME66" s="1636"/>
      <c r="MF66" s="1636"/>
      <c r="MG66" s="1636"/>
      <c r="MH66" s="1636"/>
      <c r="MI66" s="1636"/>
      <c r="MJ66" s="1636"/>
      <c r="MK66" s="1636"/>
      <c r="ML66" s="1636"/>
      <c r="MM66" s="1636"/>
      <c r="MN66" s="1636"/>
      <c r="MO66" s="1636"/>
      <c r="MP66" s="1636"/>
      <c r="MQ66" s="1636"/>
      <c r="MR66" s="1636"/>
      <c r="MS66" s="1636"/>
      <c r="MT66" s="1636"/>
      <c r="MU66" s="1636"/>
      <c r="MV66" s="1636"/>
      <c r="MW66" s="1636"/>
      <c r="MX66" s="1636"/>
      <c r="MY66" s="1636"/>
      <c r="MZ66" s="1636"/>
      <c r="NA66" s="1636"/>
      <c r="NB66" s="1636"/>
      <c r="NC66" s="1636"/>
      <c r="ND66" s="1636"/>
      <c r="NE66" s="1636"/>
      <c r="NF66" s="1636"/>
      <c r="NG66" s="1636"/>
      <c r="NH66" s="1636"/>
      <c r="NI66" s="1636"/>
      <c r="NJ66" s="1636"/>
      <c r="NK66" s="1636"/>
      <c r="NL66" s="1636"/>
      <c r="NM66" s="1636"/>
      <c r="NN66" s="1636"/>
      <c r="NO66" s="1636"/>
      <c r="NP66" s="1636"/>
      <c r="NQ66" s="1636"/>
      <c r="NR66" s="1636"/>
      <c r="NS66" s="1636"/>
      <c r="NT66" s="1636"/>
      <c r="NU66" s="1636"/>
      <c r="NV66" s="1636"/>
      <c r="NW66" s="1636"/>
      <c r="NX66" s="1636"/>
      <c r="NY66" s="1636"/>
      <c r="NZ66" s="1636"/>
      <c r="OA66" s="1636"/>
      <c r="OB66" s="1636"/>
      <c r="OC66" s="1636"/>
      <c r="OD66" s="1636"/>
      <c r="OE66" s="1636"/>
      <c r="OF66" s="1636"/>
      <c r="OG66" s="1636"/>
      <c r="OH66" s="1636"/>
      <c r="OI66" s="1636"/>
      <c r="OJ66" s="1636"/>
      <c r="OK66" s="1636"/>
      <c r="OL66" s="1636"/>
      <c r="OM66" s="1636"/>
      <c r="ON66" s="1636"/>
      <c r="OO66" s="1636"/>
      <c r="OP66" s="1636"/>
      <c r="OQ66" s="1636"/>
      <c r="OR66" s="1636"/>
      <c r="OS66" s="1636"/>
      <c r="OT66" s="1636"/>
      <c r="OU66" s="1636"/>
      <c r="OV66" s="1636"/>
      <c r="OW66" s="1636"/>
      <c r="OX66" s="1636"/>
      <c r="OY66" s="1636"/>
      <c r="OZ66" s="1636"/>
      <c r="PA66" s="1636"/>
      <c r="PB66" s="1636"/>
      <c r="PC66" s="1636"/>
      <c r="PD66" s="1636"/>
      <c r="PE66" s="1636"/>
      <c r="PF66" s="1636"/>
      <c r="PG66" s="1636"/>
      <c r="PH66" s="1636"/>
      <c r="PI66" s="1636"/>
      <c r="PJ66" s="1636"/>
      <c r="PK66" s="1636"/>
      <c r="PL66" s="1636"/>
      <c r="PM66" s="1636"/>
      <c r="PN66" s="1636"/>
      <c r="PO66" s="1636"/>
      <c r="PP66" s="1636"/>
      <c r="PQ66" s="1636"/>
      <c r="PR66" s="1636"/>
      <c r="PS66" s="1636"/>
      <c r="PT66" s="1636"/>
      <c r="PU66" s="1636"/>
      <c r="PV66" s="1636"/>
      <c r="PW66" s="1636"/>
      <c r="PX66" s="1636"/>
      <c r="PY66" s="1636"/>
      <c r="PZ66" s="1636"/>
      <c r="QA66" s="1636"/>
      <c r="QB66" s="1636"/>
      <c r="QC66" s="1636"/>
      <c r="QD66" s="1636"/>
      <c r="QE66" s="1636"/>
      <c r="QF66" s="1636"/>
      <c r="QG66" s="1636"/>
      <c r="QH66" s="1636"/>
      <c r="QI66" s="1636"/>
      <c r="QJ66" s="1636"/>
      <c r="QK66" s="1636"/>
      <c r="QL66" s="1636"/>
      <c r="QM66" s="1636"/>
      <c r="QN66" s="1636"/>
      <c r="QO66" s="1636"/>
      <c r="QP66" s="1636"/>
      <c r="QQ66" s="1636"/>
      <c r="QR66" s="1636"/>
      <c r="QS66" s="1636"/>
      <c r="QT66" s="1636"/>
      <c r="QU66" s="1636"/>
      <c r="QV66" s="1636"/>
      <c r="QW66" s="1636"/>
      <c r="QX66" s="1636"/>
      <c r="QY66" s="1636"/>
      <c r="QZ66" s="1636"/>
      <c r="RA66" s="1636"/>
      <c r="RB66" s="1636"/>
      <c r="RC66" s="1636"/>
      <c r="RD66" s="1636"/>
      <c r="RE66" s="1636"/>
      <c r="RF66" s="1636"/>
      <c r="RG66" s="1636"/>
      <c r="RH66" s="1636"/>
      <c r="RI66" s="1636"/>
      <c r="RJ66" s="1636"/>
      <c r="RK66" s="1636"/>
      <c r="RL66" s="1636"/>
      <c r="RM66" s="1636"/>
      <c r="RN66" s="1636"/>
      <c r="RO66" s="1636"/>
      <c r="RP66" s="1636"/>
      <c r="RQ66" s="1636"/>
      <c r="RR66" s="1636"/>
      <c r="RS66" s="1636"/>
      <c r="RT66" s="1636"/>
      <c r="RU66" s="1636"/>
      <c r="RV66" s="1636"/>
      <c r="RW66" s="1636"/>
      <c r="RX66" s="1636"/>
      <c r="RY66" s="1636"/>
      <c r="RZ66" s="1636"/>
      <c r="SA66" s="1636"/>
      <c r="SB66" s="1636"/>
      <c r="SC66" s="1636"/>
      <c r="SD66" s="1636"/>
      <c r="SE66" s="1636"/>
      <c r="SF66" s="1636"/>
      <c r="SG66" s="1636"/>
      <c r="SH66" s="1636"/>
      <c r="SI66" s="1636"/>
      <c r="SJ66" s="1636"/>
      <c r="SK66" s="1636"/>
      <c r="SL66" s="1636"/>
      <c r="SM66" s="1636"/>
      <c r="SN66" s="1636"/>
      <c r="SO66" s="1636"/>
      <c r="SP66" s="1636"/>
      <c r="SQ66" s="1636"/>
      <c r="SR66" s="1636"/>
      <c r="SS66" s="1636"/>
      <c r="ST66" s="1636"/>
      <c r="SU66" s="1636"/>
      <c r="SV66" s="1636"/>
      <c r="SW66" s="1636"/>
      <c r="SX66" s="1636"/>
      <c r="SY66" s="1636"/>
      <c r="SZ66" s="1636"/>
      <c r="TA66" s="1636"/>
      <c r="TB66" s="1636"/>
      <c r="TC66" s="1636"/>
      <c r="TD66" s="1636"/>
      <c r="TE66" s="1636"/>
      <c r="TF66" s="1636"/>
      <c r="TG66" s="1636"/>
      <c r="TH66" s="1636"/>
      <c r="TI66" s="1636"/>
      <c r="TJ66" s="1636"/>
      <c r="TK66" s="1636"/>
      <c r="TL66" s="1636"/>
      <c r="TM66" s="1636"/>
      <c r="TN66" s="1636"/>
      <c r="TO66" s="1636"/>
      <c r="TP66" s="1636"/>
      <c r="TQ66" s="1636"/>
      <c r="TR66" s="1636"/>
      <c r="TS66" s="1636"/>
      <c r="TT66" s="1636"/>
      <c r="TU66" s="1636"/>
      <c r="TV66" s="1636"/>
      <c r="TW66" s="1636"/>
      <c r="TX66" s="1636"/>
      <c r="TY66" s="1636"/>
      <c r="TZ66" s="1636"/>
      <c r="UA66" s="1636"/>
      <c r="UB66" s="1636"/>
      <c r="UC66" s="1636"/>
      <c r="UD66" s="1636"/>
      <c r="UE66" s="1636"/>
      <c r="UF66" s="1636"/>
      <c r="UG66" s="1636"/>
      <c r="UH66" s="1636"/>
      <c r="UI66" s="1636"/>
      <c r="UJ66" s="1636"/>
      <c r="UK66" s="1636"/>
      <c r="UL66" s="1636"/>
      <c r="UM66" s="1636"/>
      <c r="UN66" s="1636"/>
      <c r="UO66" s="1636"/>
      <c r="UP66" s="1636"/>
      <c r="UQ66" s="1636"/>
      <c r="UR66" s="1636"/>
      <c r="US66" s="1636"/>
      <c r="UT66" s="1636"/>
      <c r="UU66" s="1636"/>
      <c r="UV66" s="1636"/>
      <c r="UW66" s="1636"/>
      <c r="UX66" s="1636"/>
      <c r="UY66" s="1636"/>
      <c r="UZ66" s="1636"/>
      <c r="VA66" s="1636"/>
      <c r="VB66" s="1636"/>
      <c r="VC66" s="1636"/>
      <c r="VD66" s="1636"/>
      <c r="VE66" s="1636"/>
      <c r="VF66" s="1636"/>
      <c r="VG66" s="1636"/>
      <c r="VH66" s="1636"/>
      <c r="VI66" s="1636"/>
      <c r="VJ66" s="1636"/>
      <c r="VK66" s="1636"/>
      <c r="VL66" s="1636"/>
      <c r="VM66" s="1636"/>
      <c r="VN66" s="1636"/>
      <c r="VO66" s="1636"/>
      <c r="VP66" s="1636"/>
      <c r="VQ66" s="1636"/>
      <c r="VR66" s="1636"/>
      <c r="VS66" s="1636"/>
      <c r="VT66" s="1636"/>
      <c r="VU66" s="1636"/>
      <c r="VV66" s="1636"/>
      <c r="VW66" s="1636"/>
      <c r="VX66" s="1636"/>
      <c r="VY66" s="1636"/>
      <c r="VZ66" s="1636"/>
      <c r="WA66" s="1636"/>
      <c r="WB66" s="1636"/>
      <c r="WC66" s="1636"/>
      <c r="WD66" s="1636"/>
      <c r="WE66" s="1636"/>
      <c r="WF66" s="1636"/>
      <c r="WG66" s="1636"/>
      <c r="WH66" s="1636"/>
      <c r="WI66" s="1636"/>
      <c r="WJ66" s="1636"/>
      <c r="WK66" s="1636"/>
      <c r="WL66" s="1636"/>
      <c r="WM66" s="1636"/>
      <c r="WN66" s="1636"/>
      <c r="WO66" s="1636"/>
      <c r="WP66" s="1636"/>
      <c r="WQ66" s="1636"/>
      <c r="WR66" s="1636"/>
      <c r="WS66" s="1636"/>
      <c r="WT66" s="1636"/>
      <c r="WU66" s="1636"/>
      <c r="WV66" s="1636"/>
      <c r="WW66" s="1636"/>
      <c r="WX66" s="1636"/>
      <c r="WY66" s="1636"/>
      <c r="WZ66" s="1636"/>
      <c r="XA66" s="1636"/>
      <c r="XB66" s="1636"/>
      <c r="XC66" s="1636"/>
      <c r="XD66" s="1636"/>
      <c r="XE66" s="1636"/>
      <c r="XF66" s="1636"/>
      <c r="XG66" s="1636"/>
      <c r="XH66" s="1636"/>
      <c r="XI66" s="1636"/>
      <c r="XJ66" s="1636"/>
      <c r="XK66" s="1636"/>
      <c r="XL66" s="1636"/>
      <c r="XM66" s="1636"/>
      <c r="XN66" s="1636"/>
      <c r="XO66" s="1636"/>
      <c r="XP66" s="1636"/>
      <c r="XQ66" s="1636"/>
      <c r="XR66" s="1636"/>
      <c r="XS66" s="1636"/>
      <c r="XT66" s="1636"/>
      <c r="XU66" s="1636"/>
      <c r="XV66" s="1636"/>
      <c r="XW66" s="1636"/>
      <c r="XX66" s="1636"/>
      <c r="XY66" s="1636"/>
      <c r="XZ66" s="1636"/>
      <c r="YA66" s="1636"/>
      <c r="YB66" s="1636"/>
      <c r="YC66" s="1636"/>
      <c r="YD66" s="1636"/>
      <c r="YE66" s="1636"/>
      <c r="YF66" s="1636"/>
      <c r="YG66" s="1636"/>
      <c r="YH66" s="1636"/>
      <c r="YI66" s="1636"/>
      <c r="YJ66" s="1636"/>
      <c r="YK66" s="1636"/>
      <c r="YL66" s="1636"/>
      <c r="YM66" s="1636"/>
      <c r="YN66" s="1636"/>
      <c r="YO66" s="1636"/>
      <c r="YP66" s="1636"/>
      <c r="YQ66" s="1636"/>
      <c r="YR66" s="1636"/>
      <c r="YS66" s="1636"/>
      <c r="YT66" s="1636"/>
      <c r="YU66" s="1636"/>
      <c r="YV66" s="1636"/>
      <c r="YW66" s="1636"/>
      <c r="YX66" s="1636"/>
      <c r="YY66" s="1636"/>
      <c r="YZ66" s="1636"/>
      <c r="ZA66" s="1636"/>
      <c r="ZB66" s="1636"/>
      <c r="ZC66" s="1636"/>
      <c r="ZD66" s="1636"/>
      <c r="ZE66" s="1636"/>
      <c r="ZF66" s="1636"/>
      <c r="ZG66" s="1636"/>
      <c r="ZH66" s="1636"/>
      <c r="ZI66" s="1636"/>
      <c r="ZJ66" s="1636"/>
      <c r="ZK66" s="1636"/>
      <c r="ZL66" s="1636"/>
      <c r="ZM66" s="1636"/>
      <c r="ZN66" s="1636"/>
      <c r="ZO66" s="1636"/>
      <c r="ZP66" s="1636"/>
      <c r="ZQ66" s="1636"/>
      <c r="ZR66" s="1636"/>
      <c r="ZS66" s="1636"/>
      <c r="ZT66" s="1636"/>
      <c r="ZU66" s="1636"/>
      <c r="ZV66" s="1636"/>
      <c r="ZW66" s="1636"/>
      <c r="ZX66" s="1636"/>
      <c r="ZY66" s="1636"/>
      <c r="ZZ66" s="1636"/>
      <c r="AAA66" s="1636"/>
      <c r="AAB66" s="1636"/>
      <c r="AAC66" s="1636"/>
      <c r="AAD66" s="1636"/>
      <c r="AAE66" s="1636"/>
      <c r="AAF66" s="1636"/>
      <c r="AAG66" s="1636"/>
      <c r="AAH66" s="1636"/>
      <c r="AAI66" s="1636"/>
      <c r="AAJ66" s="1636"/>
      <c r="AAK66" s="1636"/>
      <c r="AAL66" s="1636"/>
      <c r="AAM66" s="1636"/>
      <c r="AAN66" s="1636"/>
      <c r="AAO66" s="1636"/>
      <c r="AAP66" s="1636"/>
      <c r="AAQ66" s="1636"/>
      <c r="AAR66" s="1636"/>
      <c r="AAS66" s="1636"/>
      <c r="AAT66" s="1636"/>
      <c r="AAU66" s="1636"/>
      <c r="AAV66" s="1636"/>
      <c r="AAW66" s="1636"/>
      <c r="AAX66" s="1636"/>
      <c r="AAY66" s="1636"/>
      <c r="AAZ66" s="1636"/>
      <c r="ABA66" s="1636"/>
      <c r="ABB66" s="1636"/>
      <c r="ABC66" s="1636"/>
      <c r="ABD66" s="1636"/>
      <c r="ABE66" s="1636"/>
      <c r="ABF66" s="1636"/>
      <c r="ABG66" s="1636"/>
      <c r="ABH66" s="1636"/>
      <c r="ABI66" s="1636"/>
      <c r="ABJ66" s="1636"/>
      <c r="ABK66" s="1636"/>
      <c r="ABL66" s="1636"/>
      <c r="ABM66" s="1636"/>
      <c r="ABN66" s="1636"/>
      <c r="ABO66" s="1636"/>
      <c r="ABP66" s="1636"/>
      <c r="ABQ66" s="1636"/>
      <c r="ABR66" s="1636"/>
      <c r="ABS66" s="1636"/>
      <c r="ABT66" s="1636"/>
      <c r="ABU66" s="1636"/>
      <c r="ABV66" s="1636"/>
      <c r="ABW66" s="1636"/>
      <c r="ABX66" s="1636"/>
      <c r="ABY66" s="1636"/>
      <c r="ABZ66" s="1636"/>
      <c r="ACA66" s="1636"/>
      <c r="ACB66" s="1636"/>
      <c r="ACC66" s="1636"/>
      <c r="ACD66" s="1636"/>
      <c r="ACE66" s="1636"/>
      <c r="ACF66" s="1636"/>
      <c r="ACG66" s="1636"/>
      <c r="ACH66" s="1636"/>
      <c r="ACI66" s="1636"/>
      <c r="ACJ66" s="1636"/>
      <c r="ACK66" s="1636"/>
      <c r="ACL66" s="1636"/>
      <c r="ACM66" s="1636"/>
      <c r="ACN66" s="1636"/>
      <c r="ACO66" s="1636"/>
      <c r="ACP66" s="1636"/>
      <c r="ACQ66" s="1636"/>
      <c r="ACR66" s="1636"/>
      <c r="ACS66" s="1636"/>
      <c r="ACT66" s="1636"/>
      <c r="ACU66" s="1636"/>
      <c r="ACV66" s="1636"/>
      <c r="ACW66" s="1636"/>
      <c r="ACX66" s="1636"/>
      <c r="ACY66" s="1636"/>
      <c r="ACZ66" s="1636"/>
      <c r="ADA66" s="1636"/>
      <c r="ADB66" s="1636"/>
      <c r="ADC66" s="1636"/>
      <c r="ADD66" s="1636"/>
      <c r="ADE66" s="1636"/>
      <c r="ADF66" s="1636"/>
      <c r="ADG66" s="1636"/>
      <c r="ADH66" s="1636"/>
      <c r="ADI66" s="1636"/>
      <c r="ADJ66" s="1636"/>
      <c r="ADK66" s="1636"/>
      <c r="ADL66" s="1636"/>
      <c r="ADM66" s="1636"/>
      <c r="ADN66" s="1636"/>
      <c r="ADO66" s="1636"/>
      <c r="ADP66" s="1636"/>
      <c r="ADQ66" s="1636"/>
      <c r="ADR66" s="1636"/>
      <c r="ADS66" s="1636"/>
      <c r="ADT66" s="1636"/>
      <c r="ADU66" s="1636"/>
      <c r="ADV66" s="1636"/>
      <c r="ADW66" s="1636"/>
      <c r="ADX66" s="1636"/>
      <c r="ADY66" s="1636"/>
      <c r="ADZ66" s="1636"/>
      <c r="AEA66" s="1636"/>
      <c r="AEB66" s="1636"/>
      <c r="AEC66" s="1636"/>
      <c r="AED66" s="1636"/>
      <c r="AEE66" s="1636"/>
      <c r="AEF66" s="1636"/>
      <c r="AEG66" s="1636"/>
      <c r="AEH66" s="1636"/>
      <c r="AEI66" s="1636"/>
      <c r="AEJ66" s="1636"/>
      <c r="AEK66" s="1636"/>
      <c r="AEL66" s="1636"/>
      <c r="AEM66" s="1636"/>
      <c r="AEN66" s="1636"/>
      <c r="AEO66" s="1636"/>
      <c r="AEP66" s="1636"/>
      <c r="AEQ66" s="1636"/>
      <c r="AER66" s="1636"/>
      <c r="AES66" s="1636"/>
      <c r="AET66" s="1636"/>
      <c r="AEU66" s="1636"/>
      <c r="AEV66" s="1636"/>
      <c r="AEW66" s="1636"/>
      <c r="AEX66" s="1636"/>
      <c r="AEY66" s="1636"/>
      <c r="AEZ66" s="1636"/>
      <c r="AFA66" s="1636"/>
      <c r="AFB66" s="1636"/>
      <c r="AFC66" s="1636"/>
      <c r="AFD66" s="1636"/>
      <c r="AFE66" s="1636"/>
      <c r="AFF66" s="1636"/>
      <c r="AFG66" s="1636"/>
      <c r="AFH66" s="1636"/>
      <c r="AFI66" s="1636"/>
      <c r="AFJ66" s="1636"/>
      <c r="AFK66" s="1636"/>
      <c r="AFL66" s="1636"/>
      <c r="AFM66" s="1636"/>
      <c r="AFN66" s="1636"/>
      <c r="AFO66" s="1636"/>
      <c r="AFP66" s="1636"/>
      <c r="AFQ66" s="1636"/>
      <c r="AFR66" s="1636"/>
      <c r="AFS66" s="1636"/>
      <c r="AFT66" s="1636"/>
      <c r="AFU66" s="1636"/>
      <c r="AFV66" s="1636"/>
      <c r="AFW66" s="1636"/>
      <c r="AFX66" s="1636"/>
      <c r="AFY66" s="1636"/>
      <c r="AFZ66" s="1636"/>
      <c r="AGA66" s="1636"/>
      <c r="AGB66" s="1636"/>
      <c r="AGC66" s="1636"/>
      <c r="AGD66" s="1636"/>
      <c r="AGE66" s="1636"/>
      <c r="AGF66" s="1636"/>
      <c r="AGG66" s="1636"/>
      <c r="AGH66" s="1636"/>
      <c r="AGI66" s="1636"/>
      <c r="AGJ66" s="1636"/>
      <c r="AGK66" s="1636"/>
      <c r="AGL66" s="1636"/>
      <c r="AGM66" s="1636"/>
      <c r="AGN66" s="1636"/>
      <c r="AGO66" s="1636"/>
      <c r="AGP66" s="1636"/>
      <c r="AGQ66" s="1636"/>
      <c r="AGR66" s="1636"/>
      <c r="AGS66" s="1636"/>
      <c r="AGT66" s="1636"/>
      <c r="AGU66" s="1636"/>
      <c r="AGV66" s="1636"/>
      <c r="AGW66" s="1636"/>
      <c r="AGX66" s="1636"/>
      <c r="AGY66" s="1636"/>
      <c r="AGZ66" s="1636"/>
      <c r="AHA66" s="1636"/>
      <c r="AHB66" s="1636"/>
      <c r="AHC66" s="1636"/>
      <c r="AHD66" s="1636"/>
      <c r="AHE66" s="1636"/>
      <c r="AHF66" s="1636"/>
      <c r="AHG66" s="1636"/>
      <c r="AHH66" s="1636"/>
      <c r="AHI66" s="1636"/>
      <c r="AHJ66" s="1636"/>
      <c r="AHK66" s="1636"/>
      <c r="AHL66" s="1636"/>
      <c r="AHM66" s="1636"/>
      <c r="AHN66" s="1636"/>
      <c r="AHO66" s="1636"/>
      <c r="AHP66" s="1636"/>
      <c r="AHQ66" s="1636"/>
      <c r="AHR66" s="1636"/>
      <c r="AHS66" s="1636"/>
      <c r="AHT66" s="1636"/>
      <c r="AHU66" s="1636"/>
      <c r="AHV66" s="1636"/>
      <c r="AHW66" s="1636"/>
      <c r="AHX66" s="1636"/>
      <c r="AHY66" s="1636"/>
      <c r="AHZ66" s="1636"/>
      <c r="AIA66" s="1636"/>
      <c r="AIB66" s="1636"/>
      <c r="AIC66" s="1636"/>
      <c r="AID66" s="1636"/>
      <c r="AIE66" s="1636"/>
      <c r="AIF66" s="1636"/>
      <c r="AIG66" s="1636"/>
      <c r="AIH66" s="1636"/>
      <c r="AII66" s="1636"/>
      <c r="AIJ66" s="1636"/>
      <c r="AIK66" s="1636"/>
      <c r="AIL66" s="1636"/>
      <c r="AIM66" s="1636"/>
      <c r="AIN66" s="1636"/>
      <c r="AIO66" s="1636"/>
      <c r="AIP66" s="1636"/>
      <c r="AIQ66" s="1636"/>
      <c r="AIR66" s="1636"/>
      <c r="AIS66" s="1636"/>
      <c r="AIT66" s="1636"/>
      <c r="AIU66" s="1636"/>
      <c r="AIV66" s="1636"/>
      <c r="AIW66" s="1636"/>
      <c r="AIX66" s="1636"/>
      <c r="AIY66" s="1636"/>
      <c r="AIZ66" s="1636"/>
      <c r="AJA66" s="1636"/>
      <c r="AJB66" s="1636"/>
      <c r="AJC66" s="1636"/>
      <c r="AJD66" s="1636"/>
      <c r="AJE66" s="1636"/>
      <c r="AJF66" s="1636"/>
      <c r="AJG66" s="1636"/>
      <c r="AJH66" s="1636"/>
      <c r="AJI66" s="1636"/>
      <c r="AJJ66" s="1636"/>
      <c r="AJK66" s="1636"/>
      <c r="AJL66" s="1636"/>
      <c r="AJM66" s="1636"/>
      <c r="AJN66" s="1636"/>
      <c r="AJO66" s="1636"/>
      <c r="AJP66" s="1636"/>
      <c r="AJQ66" s="1636"/>
      <c r="AJR66" s="1636"/>
      <c r="AJS66" s="1636"/>
      <c r="AJT66" s="1636"/>
      <c r="AJU66" s="1636"/>
      <c r="AJV66" s="1636"/>
      <c r="AJW66" s="1636"/>
      <c r="AJX66" s="1636"/>
      <c r="AJY66" s="1636"/>
      <c r="AJZ66" s="1636"/>
      <c r="AKA66" s="1636"/>
      <c r="AKB66" s="1636"/>
      <c r="AKC66" s="1636"/>
      <c r="AKD66" s="1636"/>
      <c r="AKE66" s="1636"/>
      <c r="AKF66" s="1636"/>
      <c r="AKG66" s="1636"/>
      <c r="AKH66" s="1636"/>
      <c r="AKI66" s="1636"/>
      <c r="AKJ66" s="1636"/>
      <c r="AKK66" s="1636"/>
      <c r="AKL66" s="1636"/>
      <c r="AKM66" s="1636"/>
      <c r="AKN66" s="1636"/>
      <c r="AKO66" s="1636"/>
      <c r="AKP66" s="1636"/>
      <c r="AKQ66" s="1636"/>
      <c r="AKR66" s="1636"/>
      <c r="AKS66" s="1636"/>
      <c r="AKT66" s="1636"/>
      <c r="AKU66" s="1636"/>
      <c r="AKV66" s="1636"/>
      <c r="AKW66" s="1636"/>
      <c r="AKX66" s="1636"/>
      <c r="AKY66" s="1636"/>
      <c r="AKZ66" s="1636"/>
      <c r="ALA66" s="1636"/>
      <c r="ALB66" s="1636"/>
      <c r="ALC66" s="1636"/>
      <c r="ALD66" s="1636"/>
      <c r="ALE66" s="1636"/>
      <c r="ALF66" s="1636"/>
      <c r="ALG66" s="1636"/>
      <c r="ALH66" s="1636"/>
      <c r="ALI66" s="1636"/>
      <c r="ALJ66" s="1636"/>
      <c r="ALK66" s="1636"/>
      <c r="ALL66" s="1636"/>
      <c r="ALM66" s="1636"/>
      <c r="ALN66" s="1636"/>
      <c r="ALO66" s="1636"/>
      <c r="ALP66" s="1636"/>
      <c r="ALQ66" s="1636"/>
      <c r="ALR66" s="1636"/>
      <c r="ALS66" s="1636"/>
      <c r="ALT66" s="1636"/>
      <c r="ALU66" s="1636"/>
      <c r="ALV66" s="1636"/>
      <c r="ALW66" s="1636"/>
      <c r="ALX66" s="1636"/>
      <c r="ALY66" s="1636"/>
      <c r="ALZ66" s="1636"/>
      <c r="AMA66" s="1636"/>
      <c r="AMB66" s="1636"/>
      <c r="AMC66" s="1636"/>
      <c r="AMD66" s="1636"/>
      <c r="AME66" s="1636"/>
      <c r="AMF66" s="1636"/>
      <c r="AMG66" s="1636"/>
      <c r="AMH66" s="1636"/>
      <c r="AMI66" s="1636"/>
      <c r="AMJ66" s="1636"/>
      <c r="AMK66" s="1636"/>
      <c r="AML66" s="1636"/>
      <c r="AMM66" s="1636"/>
      <c r="AMN66" s="1636"/>
      <c r="AMO66" s="1636"/>
      <c r="AMP66" s="1636"/>
      <c r="AMQ66" s="1636"/>
      <c r="AMR66" s="1636"/>
      <c r="AMS66" s="1636"/>
      <c r="AMT66" s="1636"/>
      <c r="AMU66" s="1636"/>
      <c r="AMV66" s="1636"/>
      <c r="AMW66" s="1636"/>
      <c r="AMX66" s="1636"/>
      <c r="AMY66" s="1636"/>
      <c r="AMZ66" s="1636"/>
      <c r="ANA66" s="1636"/>
      <c r="ANB66" s="1636"/>
      <c r="ANC66" s="1636"/>
      <c r="AND66" s="1636"/>
      <c r="ANE66" s="1636"/>
      <c r="ANF66" s="1636"/>
      <c r="ANG66" s="1636"/>
      <c r="ANH66" s="1636"/>
      <c r="ANI66" s="1636"/>
      <c r="ANJ66" s="1636"/>
      <c r="ANK66" s="1636"/>
      <c r="ANL66" s="1636"/>
      <c r="ANM66" s="1636"/>
      <c r="ANN66" s="1636"/>
      <c r="ANO66" s="1636"/>
      <c r="ANP66" s="1636"/>
      <c r="ANQ66" s="1636"/>
      <c r="ANR66" s="1636"/>
      <c r="ANS66" s="1636"/>
      <c r="ANT66" s="1636"/>
      <c r="ANU66" s="1636"/>
      <c r="ANV66" s="1636"/>
      <c r="ANW66" s="1636"/>
      <c r="ANX66" s="1636"/>
      <c r="ANY66" s="1636"/>
      <c r="ANZ66" s="1636"/>
      <c r="AOA66" s="1636"/>
      <c r="AOB66" s="1636"/>
      <c r="AOC66" s="1636"/>
      <c r="AOD66" s="1636"/>
      <c r="AOE66" s="1636"/>
      <c r="AOF66" s="1636"/>
      <c r="AOG66" s="1636"/>
      <c r="AOH66" s="1636"/>
      <c r="AOI66" s="1636"/>
      <c r="AOJ66" s="1636"/>
      <c r="AOK66" s="1636"/>
      <c r="AOL66" s="1636"/>
      <c r="AOM66" s="1636"/>
      <c r="AON66" s="1636"/>
      <c r="AOO66" s="1636"/>
      <c r="AOP66" s="1636"/>
      <c r="AOQ66" s="1636"/>
      <c r="AOR66" s="1636"/>
      <c r="AOS66" s="1636"/>
      <c r="AOT66" s="1636"/>
      <c r="AOU66" s="1636"/>
      <c r="AOV66" s="1636"/>
      <c r="AOW66" s="1636"/>
      <c r="AOX66" s="1636"/>
      <c r="AOY66" s="1636"/>
      <c r="AOZ66" s="1636"/>
      <c r="APA66" s="1636"/>
      <c r="APB66" s="1636"/>
      <c r="APC66" s="1636"/>
      <c r="APD66" s="1636"/>
      <c r="APE66" s="1636"/>
      <c r="APF66" s="1636"/>
      <c r="APG66" s="1636"/>
      <c r="APH66" s="1636"/>
      <c r="API66" s="1636"/>
      <c r="APJ66" s="1636"/>
      <c r="APK66" s="1636"/>
      <c r="APL66" s="1636"/>
      <c r="APM66" s="1636"/>
      <c r="APN66" s="1636"/>
      <c r="APO66" s="1636"/>
      <c r="APP66" s="1636"/>
      <c r="APQ66" s="1636"/>
      <c r="APR66" s="1636"/>
      <c r="APS66" s="1636"/>
      <c r="APT66" s="1636"/>
      <c r="APU66" s="1636"/>
      <c r="APV66" s="1636"/>
      <c r="APW66" s="1636"/>
      <c r="APX66" s="1636"/>
      <c r="APY66" s="1636"/>
      <c r="APZ66" s="1636"/>
      <c r="AQA66" s="1636"/>
      <c r="AQB66" s="1636"/>
      <c r="AQC66" s="1636"/>
      <c r="AQD66" s="1636"/>
      <c r="AQE66" s="1636"/>
      <c r="AQF66" s="1636"/>
      <c r="AQG66" s="1636"/>
      <c r="AQH66" s="1636"/>
      <c r="AQI66" s="1636"/>
      <c r="AQJ66" s="1636"/>
      <c r="AQK66" s="1636"/>
      <c r="AQL66" s="1636"/>
      <c r="AQM66" s="1636"/>
      <c r="AQN66" s="1636"/>
      <c r="AQO66" s="1636"/>
      <c r="AQP66" s="1636"/>
      <c r="AQQ66" s="1636"/>
      <c r="AQR66" s="1636"/>
      <c r="AQS66" s="1636"/>
      <c r="AQT66" s="1636"/>
      <c r="AQU66" s="1636"/>
      <c r="AQV66" s="1636"/>
      <c r="AQW66" s="1636"/>
      <c r="AQX66" s="1636"/>
      <c r="AQY66" s="1636"/>
      <c r="AQZ66" s="1636"/>
      <c r="ARA66" s="1636"/>
      <c r="ARB66" s="1636"/>
      <c r="ARC66" s="1636"/>
      <c r="ARD66" s="1636"/>
      <c r="ARE66" s="1636"/>
      <c r="ARF66" s="1636"/>
      <c r="ARG66" s="1636"/>
      <c r="ARH66" s="1636"/>
      <c r="ARI66" s="1636"/>
      <c r="ARJ66" s="1636"/>
      <c r="ARK66" s="1636"/>
      <c r="ARL66" s="1636"/>
      <c r="ARM66" s="1636"/>
      <c r="ARN66" s="1636"/>
      <c r="ARO66" s="1636"/>
      <c r="ARP66" s="1636"/>
      <c r="ARQ66" s="1636"/>
      <c r="ARR66" s="1636"/>
      <c r="ARS66" s="1636"/>
      <c r="ART66" s="1636"/>
      <c r="ARU66" s="1636"/>
      <c r="ARV66" s="1636"/>
      <c r="ARW66" s="1636"/>
      <c r="ARX66" s="1636"/>
      <c r="ARY66" s="1636"/>
      <c r="ARZ66" s="1636"/>
      <c r="ASA66" s="1636"/>
      <c r="ASB66" s="1636"/>
      <c r="ASC66" s="1636"/>
      <c r="ASD66" s="1636"/>
      <c r="ASE66" s="1636"/>
      <c r="ASF66" s="1636"/>
      <c r="ASG66" s="1636"/>
      <c r="ASH66" s="1636"/>
      <c r="ASI66" s="1636"/>
      <c r="ASJ66" s="1636"/>
      <c r="ASK66" s="1636"/>
      <c r="ASL66" s="1636"/>
      <c r="ASM66" s="1636"/>
      <c r="ASN66" s="1636"/>
      <c r="ASO66" s="1636"/>
      <c r="ASP66" s="1636"/>
      <c r="ASQ66" s="1636"/>
      <c r="ASR66" s="1636"/>
      <c r="ASS66" s="1636"/>
      <c r="AST66" s="1636"/>
      <c r="ASU66" s="1636"/>
      <c r="ASV66" s="1636"/>
      <c r="ASW66" s="1636"/>
      <c r="ASX66" s="1636"/>
      <c r="ASY66" s="1636"/>
      <c r="ASZ66" s="1636"/>
      <c r="ATA66" s="1636"/>
      <c r="ATB66" s="1636"/>
      <c r="ATC66" s="1636"/>
      <c r="ATD66" s="1636"/>
      <c r="ATE66" s="1636"/>
      <c r="ATF66" s="1636"/>
      <c r="ATG66" s="1636"/>
      <c r="ATH66" s="1636"/>
      <c r="ATI66" s="1636"/>
      <c r="ATJ66" s="1636"/>
      <c r="ATK66" s="1636"/>
      <c r="ATL66" s="1636"/>
      <c r="ATM66" s="1636"/>
      <c r="ATN66" s="1636"/>
      <c r="ATO66" s="1636"/>
      <c r="ATP66" s="1636"/>
      <c r="ATQ66" s="1636"/>
      <c r="ATR66" s="1636"/>
      <c r="ATS66" s="1636"/>
      <c r="ATT66" s="1636"/>
      <c r="ATU66" s="1636"/>
      <c r="ATV66" s="1636"/>
      <c r="ATW66" s="1636"/>
      <c r="ATX66" s="1636"/>
      <c r="ATY66" s="1636"/>
      <c r="ATZ66" s="1636"/>
      <c r="AUA66" s="1636"/>
      <c r="AUB66" s="1636"/>
      <c r="AUC66" s="1636"/>
      <c r="AUD66" s="1636"/>
      <c r="AUE66" s="1636"/>
      <c r="AUF66" s="1636"/>
      <c r="AUG66" s="1636"/>
      <c r="AUH66" s="1636"/>
      <c r="AUI66" s="1636"/>
      <c r="AUJ66" s="1636"/>
      <c r="AUK66" s="1636"/>
      <c r="AUL66" s="1636"/>
      <c r="AUM66" s="1636"/>
      <c r="AUN66" s="1636"/>
      <c r="AUO66" s="1636"/>
      <c r="AUP66" s="1636"/>
      <c r="AUQ66" s="1636"/>
      <c r="AUR66" s="1636"/>
      <c r="AUS66" s="1636"/>
      <c r="AUT66" s="1636"/>
      <c r="AUU66" s="1636"/>
      <c r="AUV66" s="1636"/>
      <c r="AUW66" s="1636"/>
      <c r="AUX66" s="1636"/>
      <c r="AUY66" s="1636"/>
      <c r="AUZ66" s="1636"/>
      <c r="AVA66" s="1636"/>
      <c r="AVB66" s="1636"/>
      <c r="AVC66" s="1636"/>
      <c r="AVD66" s="1636"/>
      <c r="AVE66" s="1636"/>
      <c r="AVF66" s="1636"/>
      <c r="AVG66" s="1636"/>
      <c r="AVH66" s="1636"/>
      <c r="AVI66" s="1636"/>
      <c r="AVJ66" s="1636"/>
      <c r="AVK66" s="1636"/>
      <c r="AVL66" s="1636"/>
      <c r="AVM66" s="1636"/>
      <c r="AVN66" s="1636"/>
      <c r="AVO66" s="1636"/>
      <c r="AVP66" s="1636"/>
      <c r="AVQ66" s="1636"/>
      <c r="AVR66" s="1636"/>
      <c r="AVS66" s="1636"/>
      <c r="AVT66" s="1636"/>
      <c r="AVU66" s="1636"/>
      <c r="AVV66" s="1636"/>
      <c r="AVW66" s="1636"/>
      <c r="AVX66" s="1636"/>
      <c r="AVY66" s="1636"/>
      <c r="AVZ66" s="1636"/>
      <c r="AWA66" s="1636"/>
      <c r="AWB66" s="1636"/>
      <c r="AWC66" s="1636"/>
      <c r="AWD66" s="1636"/>
      <c r="AWE66" s="1636"/>
      <c r="AWF66" s="1636"/>
      <c r="AWG66" s="1636"/>
      <c r="AWH66" s="1636"/>
      <c r="AWI66" s="1636"/>
      <c r="AWJ66" s="1636"/>
      <c r="AWK66" s="1636"/>
      <c r="AWL66" s="1636"/>
      <c r="AWM66" s="1636"/>
      <c r="AWN66" s="1636"/>
      <c r="AWO66" s="1636"/>
      <c r="AWP66" s="1636"/>
      <c r="AWQ66" s="1636"/>
      <c r="AWR66" s="1636"/>
      <c r="AWS66" s="1636"/>
      <c r="AWT66" s="1636"/>
      <c r="AWU66" s="1636"/>
      <c r="AWV66" s="1636"/>
      <c r="AWW66" s="1636"/>
      <c r="AWX66" s="1636"/>
      <c r="AWY66" s="1636"/>
      <c r="AWZ66" s="1636"/>
      <c r="AXA66" s="1636"/>
      <c r="AXB66" s="1636"/>
      <c r="AXC66" s="1636"/>
      <c r="AXD66" s="1636"/>
      <c r="AXE66" s="1636"/>
      <c r="AXF66" s="1636"/>
      <c r="AXG66" s="1636"/>
      <c r="AXH66" s="1636"/>
      <c r="AXI66" s="1636"/>
      <c r="AXJ66" s="1636"/>
      <c r="AXK66" s="1636"/>
      <c r="AXL66" s="1636"/>
      <c r="AXM66" s="1636"/>
      <c r="AXN66" s="1636"/>
      <c r="AXO66" s="1636"/>
      <c r="AXP66" s="1636"/>
      <c r="AXQ66" s="1636"/>
      <c r="AXR66" s="1636"/>
      <c r="AXS66" s="1636"/>
      <c r="AXT66" s="1636"/>
      <c r="AXU66" s="1636"/>
      <c r="AXV66" s="1636"/>
      <c r="AXW66" s="1636"/>
      <c r="AXX66" s="1636"/>
      <c r="AXY66" s="1636"/>
      <c r="AXZ66" s="1636"/>
      <c r="AYA66" s="1636"/>
      <c r="AYB66" s="1636"/>
      <c r="AYC66" s="1636"/>
      <c r="AYD66" s="1636"/>
      <c r="AYE66" s="1636"/>
      <c r="AYF66" s="1636"/>
      <c r="AYG66" s="1636"/>
      <c r="AYH66" s="1636"/>
      <c r="AYI66" s="1636"/>
      <c r="AYJ66" s="1636"/>
      <c r="AYK66" s="1636"/>
      <c r="AYL66" s="1636"/>
      <c r="AYM66" s="1636"/>
      <c r="AYN66" s="1636"/>
      <c r="AYO66" s="1636"/>
      <c r="AYP66" s="1636"/>
      <c r="AYQ66" s="1636"/>
      <c r="AYR66" s="1636"/>
      <c r="AYS66" s="1636"/>
      <c r="AYT66" s="1636"/>
      <c r="AYU66" s="1636"/>
      <c r="AYV66" s="1636"/>
      <c r="AYW66" s="1636"/>
      <c r="AYX66" s="1636"/>
      <c r="AYY66" s="1636"/>
      <c r="AYZ66" s="1636"/>
      <c r="AZA66" s="1636"/>
      <c r="AZB66" s="1636"/>
      <c r="AZC66" s="1636"/>
      <c r="AZD66" s="1636"/>
      <c r="AZE66" s="1636"/>
      <c r="AZF66" s="1636"/>
      <c r="AZG66" s="1636"/>
      <c r="AZH66" s="1636"/>
      <c r="AZI66" s="1636"/>
      <c r="AZJ66" s="1636"/>
      <c r="AZK66" s="1636"/>
      <c r="AZL66" s="1636"/>
      <c r="AZM66" s="1636"/>
      <c r="AZN66" s="1636"/>
      <c r="AZO66" s="1636"/>
      <c r="AZP66" s="1636"/>
      <c r="AZQ66" s="1636"/>
      <c r="AZR66" s="1636"/>
      <c r="AZS66" s="1636"/>
      <c r="AZT66" s="1636"/>
      <c r="AZU66" s="1636"/>
      <c r="AZV66" s="1636"/>
      <c r="AZW66" s="1636"/>
      <c r="AZX66" s="1636"/>
      <c r="AZY66" s="1636"/>
      <c r="AZZ66" s="1636"/>
      <c r="BAA66" s="1636"/>
      <c r="BAB66" s="1636"/>
      <c r="BAC66" s="1636"/>
      <c r="BAD66" s="1636"/>
      <c r="BAE66" s="1636"/>
      <c r="BAF66" s="1636"/>
      <c r="BAG66" s="1636"/>
      <c r="BAH66" s="1636"/>
      <c r="BAI66" s="1636"/>
      <c r="BAJ66" s="1636"/>
      <c r="BAK66" s="1636"/>
      <c r="BAL66" s="1636"/>
      <c r="BAM66" s="1636"/>
      <c r="BAN66" s="1636"/>
      <c r="BAO66" s="1636"/>
      <c r="BAP66" s="1636"/>
      <c r="BAQ66" s="1636"/>
      <c r="BAR66" s="1636"/>
      <c r="BAS66" s="1636"/>
      <c r="BAT66" s="1636"/>
      <c r="BAU66" s="1636"/>
      <c r="BAV66" s="1636"/>
      <c r="BAW66" s="1636"/>
      <c r="BAX66" s="1636"/>
      <c r="BAY66" s="1636"/>
      <c r="BAZ66" s="1636"/>
      <c r="BBA66" s="1636"/>
      <c r="BBB66" s="1636"/>
      <c r="BBC66" s="1636"/>
      <c r="BBD66" s="1636"/>
      <c r="BBE66" s="1636"/>
      <c r="BBF66" s="1636"/>
      <c r="BBG66" s="1636"/>
      <c r="BBH66" s="1636"/>
      <c r="BBI66" s="1636"/>
      <c r="BBJ66" s="1636"/>
      <c r="BBK66" s="1636"/>
      <c r="BBL66" s="1636"/>
      <c r="BBM66" s="1636"/>
      <c r="BBN66" s="1636"/>
      <c r="BBO66" s="1636"/>
      <c r="BBP66" s="1636"/>
      <c r="BBQ66" s="1636"/>
      <c r="BBR66" s="1636"/>
      <c r="BBS66" s="1636"/>
      <c r="BBT66" s="1636"/>
      <c r="BBU66" s="1636"/>
      <c r="BBV66" s="1636"/>
      <c r="BBW66" s="1636"/>
      <c r="BBX66" s="1636"/>
      <c r="BBY66" s="1636"/>
      <c r="BBZ66" s="1636"/>
      <c r="BCA66" s="1636"/>
      <c r="BCB66" s="1636"/>
      <c r="BCC66" s="1636"/>
      <c r="BCD66" s="1636"/>
      <c r="BCE66" s="1636"/>
      <c r="BCF66" s="1636"/>
      <c r="BCG66" s="1636"/>
      <c r="BCH66" s="1636"/>
      <c r="BCI66" s="1636"/>
      <c r="BCJ66" s="1636"/>
      <c r="BCK66" s="1636"/>
      <c r="BCL66" s="1636"/>
      <c r="BCM66" s="1636"/>
      <c r="BCN66" s="1636"/>
      <c r="BCO66" s="1636"/>
      <c r="BCP66" s="1636"/>
      <c r="BCQ66" s="1636"/>
      <c r="BCR66" s="1636"/>
      <c r="BCS66" s="1636"/>
      <c r="BCT66" s="1636"/>
      <c r="BCU66" s="1636"/>
      <c r="BCV66" s="1636"/>
      <c r="BCW66" s="1636"/>
      <c r="BCX66" s="1636"/>
      <c r="BCY66" s="1636"/>
      <c r="BCZ66" s="1636"/>
      <c r="BDA66" s="1636"/>
      <c r="BDB66" s="1636"/>
      <c r="BDC66" s="1636"/>
      <c r="BDD66" s="1636"/>
      <c r="BDE66" s="1636"/>
      <c r="BDF66" s="1636"/>
      <c r="BDG66" s="1636"/>
      <c r="BDH66" s="1636"/>
      <c r="BDI66" s="1636"/>
      <c r="BDJ66" s="1636"/>
      <c r="BDK66" s="1636"/>
      <c r="BDL66" s="1636"/>
      <c r="BDM66" s="1636"/>
      <c r="BDN66" s="1636"/>
      <c r="BDO66" s="1636"/>
      <c r="BDP66" s="1636"/>
      <c r="BDQ66" s="1636"/>
      <c r="BDR66" s="1636"/>
      <c r="BDS66" s="1636"/>
      <c r="BDT66" s="1636"/>
      <c r="BDU66" s="1636"/>
      <c r="BDV66" s="1636"/>
      <c r="BDW66" s="1636"/>
      <c r="BDX66" s="1636"/>
      <c r="BDY66" s="1636"/>
      <c r="BDZ66" s="1636"/>
      <c r="BEA66" s="1636"/>
      <c r="BEB66" s="1636"/>
      <c r="BEC66" s="1636"/>
      <c r="BED66" s="1636"/>
      <c r="BEE66" s="1636"/>
      <c r="BEF66" s="1636"/>
      <c r="BEG66" s="1636"/>
      <c r="BEH66" s="1636"/>
      <c r="BEI66" s="1636"/>
      <c r="BEJ66" s="1636"/>
      <c r="BEK66" s="1636"/>
      <c r="BEL66" s="1636"/>
      <c r="BEM66" s="1636"/>
      <c r="BEN66" s="1636"/>
      <c r="BEO66" s="1636"/>
      <c r="BEP66" s="1636"/>
      <c r="BEQ66" s="1636"/>
      <c r="BER66" s="1636"/>
      <c r="BES66" s="1636"/>
      <c r="BET66" s="1636"/>
      <c r="BEU66" s="1636"/>
      <c r="BEV66" s="1636"/>
      <c r="BEW66" s="1636"/>
      <c r="BEX66" s="1636"/>
      <c r="BEY66" s="1636"/>
      <c r="BEZ66" s="1636"/>
      <c r="BFA66" s="1636"/>
      <c r="BFB66" s="1636"/>
      <c r="BFC66" s="1636"/>
      <c r="BFD66" s="1636"/>
      <c r="BFE66" s="1636"/>
      <c r="BFF66" s="1636"/>
      <c r="BFG66" s="1636"/>
      <c r="BFH66" s="1636"/>
      <c r="BFI66" s="1636"/>
      <c r="BFJ66" s="1636"/>
      <c r="BFK66" s="1636"/>
      <c r="BFL66" s="1636"/>
      <c r="BFM66" s="1636"/>
      <c r="BFN66" s="1636"/>
      <c r="BFO66" s="1636"/>
      <c r="BFP66" s="1636"/>
      <c r="BFQ66" s="1636"/>
      <c r="BFR66" s="1636"/>
      <c r="BFS66" s="1636"/>
      <c r="BFT66" s="1636"/>
      <c r="BFU66" s="1636"/>
      <c r="BFV66" s="1636"/>
      <c r="BFW66" s="1636"/>
      <c r="BFX66" s="1636"/>
      <c r="BFY66" s="1636"/>
      <c r="BFZ66" s="1636"/>
      <c r="BGA66" s="1636"/>
      <c r="BGB66" s="1636"/>
      <c r="BGC66" s="1636"/>
      <c r="BGD66" s="1636"/>
      <c r="BGE66" s="1636"/>
      <c r="BGF66" s="1636"/>
      <c r="BGG66" s="1636"/>
      <c r="BGH66" s="1636"/>
      <c r="BGI66" s="1636"/>
      <c r="BGJ66" s="1636"/>
      <c r="BGK66" s="1636"/>
      <c r="BGL66" s="1636"/>
      <c r="BGM66" s="1636"/>
      <c r="BGN66" s="1636"/>
      <c r="BGO66" s="1636"/>
      <c r="BGP66" s="1636"/>
      <c r="BGQ66" s="1636"/>
      <c r="BGR66" s="1636"/>
      <c r="BGS66" s="1636"/>
      <c r="BGT66" s="1636"/>
      <c r="BGU66" s="1636"/>
      <c r="BGV66" s="1636"/>
      <c r="BGW66" s="1636"/>
      <c r="BGX66" s="1636"/>
      <c r="BGY66" s="1636"/>
      <c r="BGZ66" s="1636"/>
      <c r="BHA66" s="1636"/>
      <c r="BHB66" s="1636"/>
      <c r="BHC66" s="1636"/>
      <c r="BHD66" s="1636"/>
      <c r="BHE66" s="1636"/>
      <c r="BHF66" s="1636"/>
      <c r="BHG66" s="1636"/>
      <c r="BHH66" s="1636"/>
      <c r="BHI66" s="1636"/>
      <c r="BHJ66" s="1636"/>
      <c r="BHK66" s="1636"/>
      <c r="BHL66" s="1636"/>
      <c r="BHM66" s="1636"/>
      <c r="BHN66" s="1636"/>
      <c r="BHO66" s="1636"/>
      <c r="BHP66" s="1636"/>
      <c r="BHQ66" s="1636"/>
      <c r="BHR66" s="1636"/>
      <c r="BHS66" s="1636"/>
      <c r="BHT66" s="1636"/>
      <c r="BHU66" s="1636"/>
      <c r="BHV66" s="1636"/>
      <c r="BHW66" s="1636"/>
      <c r="BHX66" s="1636"/>
      <c r="BHY66" s="1636"/>
      <c r="BHZ66" s="1636"/>
      <c r="BIA66" s="1636"/>
      <c r="BIB66" s="1636"/>
      <c r="BIC66" s="1636"/>
      <c r="BID66" s="1636"/>
      <c r="BIE66" s="1636"/>
      <c r="BIF66" s="1636"/>
      <c r="BIG66" s="1636"/>
      <c r="BIH66" s="1636"/>
      <c r="BII66" s="1636"/>
      <c r="BIJ66" s="1636"/>
      <c r="BIK66" s="1636"/>
      <c r="BIL66" s="1636"/>
      <c r="BIM66" s="1636"/>
      <c r="BIN66" s="1636"/>
      <c r="BIO66" s="1636"/>
      <c r="BIP66" s="1636"/>
      <c r="BIQ66" s="1636"/>
      <c r="BIR66" s="1636"/>
      <c r="BIS66" s="1636"/>
      <c r="BIT66" s="1636"/>
      <c r="BIU66" s="1636"/>
      <c r="BIV66" s="1636"/>
      <c r="BIW66" s="1636"/>
      <c r="BIX66" s="1636"/>
      <c r="BIY66" s="1636"/>
      <c r="BIZ66" s="1636"/>
      <c r="BJA66" s="1636"/>
      <c r="BJB66" s="1636"/>
      <c r="BJC66" s="1636"/>
      <c r="BJD66" s="1636"/>
      <c r="BJE66" s="1636"/>
      <c r="BJF66" s="1636"/>
      <c r="BJG66" s="1636"/>
      <c r="BJH66" s="1636"/>
      <c r="BJI66" s="1636"/>
      <c r="BJJ66" s="1636"/>
      <c r="BJK66" s="1636"/>
      <c r="BJL66" s="1636"/>
      <c r="BJM66" s="1636"/>
      <c r="BJN66" s="1636"/>
      <c r="BJO66" s="1636"/>
      <c r="BJP66" s="1636"/>
      <c r="BJQ66" s="1636"/>
      <c r="BJR66" s="1636"/>
      <c r="BJS66" s="1636"/>
      <c r="BJT66" s="1636"/>
      <c r="BJU66" s="1636"/>
      <c r="BJV66" s="1636"/>
      <c r="BJW66" s="1636"/>
      <c r="BJX66" s="1636"/>
      <c r="BJY66" s="1636"/>
      <c r="BJZ66" s="1636"/>
      <c r="BKA66" s="1636"/>
      <c r="BKB66" s="1636"/>
      <c r="BKC66" s="1636"/>
      <c r="BKD66" s="1636"/>
      <c r="BKE66" s="1636"/>
      <c r="BKF66" s="1636"/>
      <c r="BKG66" s="1636"/>
      <c r="BKH66" s="1636"/>
      <c r="BKI66" s="1636"/>
      <c r="BKJ66" s="1636"/>
      <c r="BKK66" s="1636"/>
      <c r="BKL66" s="1636"/>
      <c r="BKM66" s="1636"/>
      <c r="BKN66" s="1636"/>
      <c r="BKO66" s="1636"/>
      <c r="BKP66" s="1636"/>
      <c r="BKQ66" s="1636"/>
      <c r="BKR66" s="1636"/>
      <c r="BKS66" s="1636"/>
      <c r="BKT66" s="1636"/>
      <c r="BKU66" s="1636"/>
      <c r="BKV66" s="1636"/>
      <c r="BKW66" s="1636"/>
      <c r="BKX66" s="1636"/>
      <c r="BKY66" s="1636"/>
      <c r="BKZ66" s="1636"/>
      <c r="BLA66" s="1636"/>
      <c r="BLB66" s="1636"/>
      <c r="BLC66" s="1636"/>
      <c r="BLD66" s="1636"/>
      <c r="BLE66" s="1636"/>
      <c r="BLF66" s="1636"/>
      <c r="BLG66" s="1636"/>
      <c r="BLH66" s="1636"/>
      <c r="BLI66" s="1636"/>
      <c r="BLJ66" s="1636"/>
      <c r="BLK66" s="1636"/>
      <c r="BLL66" s="1636"/>
      <c r="BLM66" s="1636"/>
      <c r="BLN66" s="1636"/>
      <c r="BLO66" s="1636"/>
      <c r="BLP66" s="1636"/>
      <c r="BLQ66" s="1636"/>
      <c r="BLR66" s="1636"/>
      <c r="BLS66" s="1636"/>
      <c r="BLT66" s="1636"/>
      <c r="BLU66" s="1636"/>
      <c r="BLV66" s="1636"/>
      <c r="BLW66" s="1636"/>
      <c r="BLX66" s="1636"/>
      <c r="BLY66" s="1636"/>
      <c r="BLZ66" s="1636"/>
      <c r="BMA66" s="1636"/>
      <c r="BMB66" s="1636"/>
      <c r="BMC66" s="1636"/>
      <c r="BMD66" s="1636"/>
      <c r="BME66" s="1636"/>
      <c r="BMF66" s="1636"/>
      <c r="BMG66" s="1636"/>
      <c r="BMH66" s="1636"/>
      <c r="BMI66" s="1636"/>
      <c r="BMJ66" s="1636"/>
      <c r="BMK66" s="1636"/>
      <c r="BML66" s="1636"/>
      <c r="BMM66" s="1636"/>
      <c r="BMN66" s="1636"/>
      <c r="BMO66" s="1636"/>
      <c r="BMP66" s="1636"/>
      <c r="BMQ66" s="1636"/>
      <c r="BMR66" s="1636"/>
      <c r="BMS66" s="1636"/>
      <c r="BMT66" s="1636"/>
      <c r="BMU66" s="1636"/>
      <c r="BMV66" s="1636"/>
      <c r="BMW66" s="1636"/>
      <c r="BMX66" s="1636"/>
      <c r="BMY66" s="1636"/>
      <c r="BMZ66" s="1636"/>
      <c r="BNA66" s="1636"/>
      <c r="BNB66" s="1636"/>
      <c r="BNC66" s="1636"/>
      <c r="BND66" s="1636"/>
      <c r="BNE66" s="1636"/>
      <c r="BNF66" s="1636"/>
      <c r="BNG66" s="1636"/>
      <c r="BNH66" s="1636"/>
      <c r="BNI66" s="1636"/>
      <c r="BNJ66" s="1636"/>
      <c r="BNK66" s="1636"/>
      <c r="BNL66" s="1636"/>
      <c r="BNM66" s="1636"/>
      <c r="BNN66" s="1636"/>
      <c r="BNO66" s="1636"/>
      <c r="BNP66" s="1636"/>
      <c r="BNQ66" s="1636"/>
      <c r="BNR66" s="1636"/>
      <c r="BNS66" s="1636"/>
      <c r="BNT66" s="1636"/>
      <c r="BNU66" s="1636"/>
      <c r="BNV66" s="1636"/>
      <c r="BNW66" s="1636"/>
      <c r="BNX66" s="1636"/>
      <c r="BNY66" s="1636"/>
      <c r="BNZ66" s="1636"/>
      <c r="BOA66" s="1636"/>
      <c r="BOB66" s="1636"/>
      <c r="BOC66" s="1636"/>
      <c r="BOD66" s="1636"/>
      <c r="BOE66" s="1636"/>
      <c r="BOF66" s="1636"/>
      <c r="BOG66" s="1636"/>
      <c r="BOH66" s="1636"/>
      <c r="BOI66" s="1636"/>
      <c r="BOJ66" s="1636"/>
      <c r="BOK66" s="1636"/>
      <c r="BOL66" s="1636"/>
      <c r="BOM66" s="1636"/>
      <c r="BON66" s="1636"/>
      <c r="BOO66" s="1636"/>
      <c r="BOP66" s="1636"/>
      <c r="BOQ66" s="1636"/>
      <c r="BOR66" s="1636"/>
      <c r="BOS66" s="1636"/>
      <c r="BOT66" s="1636"/>
      <c r="BOU66" s="1636"/>
      <c r="BOV66" s="1636"/>
      <c r="BOW66" s="1636"/>
      <c r="BOX66" s="1636"/>
      <c r="BOY66" s="1636"/>
      <c r="BOZ66" s="1636"/>
      <c r="BPA66" s="1636"/>
      <c r="BPB66" s="1636"/>
      <c r="BPC66" s="1636"/>
      <c r="BPD66" s="1636"/>
      <c r="BPE66" s="1636"/>
      <c r="BPF66" s="1636"/>
      <c r="BPG66" s="1636"/>
      <c r="BPH66" s="1636"/>
      <c r="BPI66" s="1636"/>
      <c r="BPJ66" s="1636"/>
      <c r="BPK66" s="1636"/>
      <c r="BPL66" s="1636"/>
      <c r="BPM66" s="1636"/>
      <c r="BPN66" s="1636"/>
      <c r="BPO66" s="1636"/>
      <c r="BPP66" s="1636"/>
      <c r="BPQ66" s="1636"/>
      <c r="BPR66" s="1636"/>
      <c r="BPS66" s="1636"/>
      <c r="BPT66" s="1636"/>
      <c r="BPU66" s="1636"/>
      <c r="BPV66" s="1636"/>
      <c r="BPW66" s="1636"/>
      <c r="BPX66" s="1636"/>
      <c r="BPY66" s="1636"/>
      <c r="BPZ66" s="1636"/>
      <c r="BQA66" s="1636"/>
      <c r="BQB66" s="1636"/>
      <c r="BQC66" s="1636"/>
      <c r="BQD66" s="1636"/>
      <c r="BQE66" s="1636"/>
      <c r="BQF66" s="1636"/>
      <c r="BQG66" s="1636"/>
      <c r="BQH66" s="1636"/>
      <c r="BQI66" s="1636"/>
      <c r="BQJ66" s="1636"/>
      <c r="BQK66" s="1636"/>
      <c r="BQL66" s="1636"/>
      <c r="BQM66" s="1636"/>
      <c r="BQN66" s="1636"/>
      <c r="BQO66" s="1636"/>
      <c r="BQP66" s="1636"/>
      <c r="BQQ66" s="1636"/>
      <c r="BQR66" s="1636"/>
      <c r="BQS66" s="1636"/>
      <c r="BQT66" s="1636"/>
      <c r="BQU66" s="1636"/>
      <c r="BQV66" s="1636"/>
      <c r="BQW66" s="1636"/>
      <c r="BQX66" s="1636"/>
      <c r="BQY66" s="1636"/>
      <c r="BQZ66" s="1636"/>
      <c r="BRA66" s="1636"/>
      <c r="BRB66" s="1636"/>
      <c r="BRC66" s="1636"/>
      <c r="BRD66" s="1636"/>
      <c r="BRE66" s="1636"/>
      <c r="BRF66" s="1636"/>
      <c r="BRG66" s="1636"/>
      <c r="BRH66" s="1636"/>
      <c r="BRI66" s="1636"/>
      <c r="BRJ66" s="1636"/>
      <c r="BRK66" s="1636"/>
      <c r="BRL66" s="1636"/>
      <c r="BRM66" s="1636"/>
      <c r="BRN66" s="1636"/>
      <c r="BRO66" s="1636"/>
      <c r="BRP66" s="1636"/>
      <c r="BRQ66" s="1636"/>
      <c r="BRR66" s="1636"/>
      <c r="BRS66" s="1636"/>
      <c r="BRT66" s="1636"/>
      <c r="BRU66" s="1636"/>
      <c r="BRV66" s="1636"/>
      <c r="BRW66" s="1636"/>
      <c r="BRX66" s="1636"/>
      <c r="BRY66" s="1636"/>
      <c r="BRZ66" s="1636"/>
      <c r="BSA66" s="1636"/>
      <c r="BSB66" s="1636"/>
      <c r="BSC66" s="1636"/>
      <c r="BSD66" s="1636"/>
      <c r="BSE66" s="1636"/>
      <c r="BSF66" s="1636"/>
      <c r="BSG66" s="1636"/>
      <c r="BSH66" s="1636"/>
      <c r="BSI66" s="1636"/>
      <c r="BSJ66" s="1636"/>
      <c r="BSK66" s="1636"/>
      <c r="BSL66" s="1636"/>
      <c r="BSM66" s="1636"/>
      <c r="BSN66" s="1636"/>
      <c r="BSO66" s="1636"/>
      <c r="BSP66" s="1636"/>
      <c r="BSQ66" s="1636"/>
      <c r="BSR66" s="1636"/>
      <c r="BSS66" s="1636"/>
      <c r="BST66" s="1636"/>
      <c r="BSU66" s="1636"/>
      <c r="BSV66" s="1636"/>
      <c r="BSW66" s="1636"/>
      <c r="BSX66" s="1636"/>
      <c r="BSY66" s="1636"/>
      <c r="BSZ66" s="1636"/>
      <c r="BTA66" s="1636"/>
      <c r="BTB66" s="1636"/>
      <c r="BTC66" s="1636"/>
      <c r="BTD66" s="1636"/>
      <c r="BTE66" s="1636"/>
      <c r="BTF66" s="1636"/>
      <c r="BTG66" s="1636"/>
      <c r="BTH66" s="1636"/>
      <c r="BTI66" s="1636"/>
      <c r="BTJ66" s="1636"/>
      <c r="BTK66" s="1636"/>
      <c r="BTL66" s="1636"/>
      <c r="BTM66" s="1636"/>
      <c r="BTN66" s="1636"/>
      <c r="BTO66" s="1636"/>
      <c r="BTP66" s="1636"/>
      <c r="BTQ66" s="1636"/>
      <c r="BTR66" s="1636"/>
      <c r="BTS66" s="1636"/>
      <c r="BTT66" s="1636"/>
      <c r="BTU66" s="1636"/>
      <c r="BTV66" s="1636"/>
      <c r="BTW66" s="1636"/>
      <c r="BTX66" s="1636"/>
      <c r="BTY66" s="1636"/>
      <c r="BTZ66" s="1636"/>
      <c r="BUA66" s="1636"/>
      <c r="BUB66" s="1636"/>
      <c r="BUC66" s="1636"/>
      <c r="BUD66" s="1636"/>
      <c r="BUE66" s="1636"/>
      <c r="BUF66" s="1636"/>
      <c r="BUG66" s="1636"/>
      <c r="BUH66" s="1636"/>
      <c r="BUI66" s="1636"/>
      <c r="BUJ66" s="1636"/>
      <c r="BUK66" s="1636"/>
      <c r="BUL66" s="1636"/>
      <c r="BUM66" s="1636"/>
      <c r="BUN66" s="1636"/>
      <c r="BUO66" s="1636"/>
      <c r="BUP66" s="1636"/>
      <c r="BUQ66" s="1636"/>
      <c r="BUR66" s="1636"/>
      <c r="BUS66" s="1636"/>
      <c r="BUT66" s="1636"/>
      <c r="BUU66" s="1636"/>
      <c r="BUV66" s="1636"/>
      <c r="BUW66" s="1636"/>
      <c r="BUX66" s="1636"/>
      <c r="BUY66" s="1636"/>
      <c r="BUZ66" s="1636"/>
      <c r="BVA66" s="1636"/>
      <c r="BVB66" s="1636"/>
      <c r="BVC66" s="1636"/>
      <c r="BVD66" s="1636"/>
      <c r="BVE66" s="1636"/>
      <c r="BVF66" s="1636"/>
      <c r="BVG66" s="1636"/>
      <c r="BVH66" s="1636"/>
      <c r="BVI66" s="1636"/>
      <c r="BVJ66" s="1636"/>
      <c r="BVK66" s="1636"/>
      <c r="BVL66" s="1636"/>
      <c r="BVM66" s="1636"/>
      <c r="BVN66" s="1636"/>
      <c r="BVO66" s="1636"/>
      <c r="BVP66" s="1636"/>
      <c r="BVQ66" s="1636"/>
      <c r="BVR66" s="1636"/>
      <c r="BVS66" s="1636"/>
      <c r="BVT66" s="1636"/>
      <c r="BVU66" s="1636"/>
      <c r="BVV66" s="1636"/>
      <c r="BVW66" s="1636"/>
      <c r="BVX66" s="1636"/>
      <c r="BVY66" s="1636"/>
      <c r="BVZ66" s="1636"/>
      <c r="BWA66" s="1636"/>
      <c r="BWB66" s="1636"/>
      <c r="BWC66" s="1636"/>
      <c r="BWD66" s="1636"/>
      <c r="BWE66" s="1636"/>
      <c r="BWF66" s="1636"/>
      <c r="BWG66" s="1636"/>
      <c r="BWH66" s="1636"/>
      <c r="BWI66" s="1636"/>
      <c r="BWJ66" s="1636"/>
      <c r="BWK66" s="1636"/>
      <c r="BWL66" s="1636"/>
      <c r="BWM66" s="1636"/>
      <c r="BWN66" s="1636"/>
      <c r="BWO66" s="1636"/>
      <c r="BWP66" s="1636"/>
      <c r="BWQ66" s="1636"/>
      <c r="BWR66" s="1636"/>
      <c r="BWS66" s="1636"/>
      <c r="BWT66" s="1636"/>
      <c r="BWU66" s="1636"/>
      <c r="BWV66" s="1636"/>
      <c r="BWW66" s="1636"/>
      <c r="BWX66" s="1636"/>
      <c r="BWY66" s="1636"/>
      <c r="BWZ66" s="1636"/>
      <c r="BXA66" s="1636"/>
      <c r="BXB66" s="1636"/>
      <c r="BXC66" s="1636"/>
      <c r="BXD66" s="1636"/>
      <c r="BXE66" s="1636"/>
      <c r="BXF66" s="1636"/>
      <c r="BXG66" s="1636"/>
      <c r="BXH66" s="1636"/>
      <c r="BXI66" s="1636"/>
      <c r="BXJ66" s="1636"/>
      <c r="BXK66" s="1636"/>
      <c r="BXL66" s="1636"/>
      <c r="BXM66" s="1636"/>
      <c r="BXN66" s="1636"/>
      <c r="BXO66" s="1636"/>
      <c r="BXP66" s="1636"/>
      <c r="BXQ66" s="1636"/>
      <c r="BXR66" s="1636"/>
      <c r="BXS66" s="1636"/>
      <c r="BXT66" s="1636"/>
      <c r="BXU66" s="1636"/>
      <c r="BXV66" s="1636"/>
      <c r="BXW66" s="1636"/>
      <c r="BXX66" s="1636"/>
      <c r="BXY66" s="1636"/>
      <c r="BXZ66" s="1636"/>
      <c r="BYA66" s="1636"/>
      <c r="BYB66" s="1636"/>
      <c r="BYC66" s="1636"/>
      <c r="BYD66" s="1636"/>
      <c r="BYE66" s="1636"/>
      <c r="BYF66" s="1636"/>
      <c r="BYG66" s="1636"/>
      <c r="BYH66" s="1636"/>
      <c r="BYI66" s="1636"/>
      <c r="BYJ66" s="1636"/>
      <c r="BYK66" s="1636"/>
      <c r="BYL66" s="1636"/>
      <c r="BYM66" s="1636"/>
      <c r="BYN66" s="1636"/>
      <c r="BYO66" s="1636"/>
      <c r="BYP66" s="1636"/>
      <c r="BYQ66" s="1636"/>
      <c r="BYR66" s="1636"/>
      <c r="BYS66" s="1636"/>
      <c r="BYT66" s="1636"/>
      <c r="BYU66" s="1636"/>
      <c r="BYV66" s="1636"/>
      <c r="BYW66" s="1636"/>
      <c r="BYX66" s="1636"/>
      <c r="BYY66" s="1636"/>
      <c r="BYZ66" s="1636"/>
      <c r="BZA66" s="1636"/>
      <c r="BZB66" s="1636"/>
      <c r="BZC66" s="1636"/>
      <c r="BZD66" s="1636"/>
      <c r="BZE66" s="1636"/>
      <c r="BZF66" s="1636"/>
      <c r="BZG66" s="1636"/>
      <c r="BZH66" s="1636"/>
      <c r="BZI66" s="1636"/>
      <c r="BZJ66" s="1636"/>
      <c r="BZK66" s="1636"/>
      <c r="BZL66" s="1636"/>
      <c r="BZM66" s="1636"/>
      <c r="BZN66" s="1636"/>
      <c r="BZO66" s="1636"/>
      <c r="BZP66" s="1636"/>
      <c r="BZQ66" s="1636"/>
      <c r="BZR66" s="1636"/>
      <c r="BZS66" s="1636"/>
      <c r="BZT66" s="1636"/>
      <c r="BZU66" s="1636"/>
      <c r="BZV66" s="1636"/>
      <c r="BZW66" s="1636"/>
      <c r="BZX66" s="1636"/>
      <c r="BZY66" s="1636"/>
      <c r="BZZ66" s="1636"/>
      <c r="CAA66" s="1636"/>
      <c r="CAB66" s="1636"/>
      <c r="CAC66" s="1636"/>
      <c r="CAD66" s="1636"/>
      <c r="CAE66" s="1636"/>
      <c r="CAF66" s="1636"/>
      <c r="CAG66" s="1636"/>
      <c r="CAH66" s="1636"/>
      <c r="CAI66" s="1636"/>
      <c r="CAJ66" s="1636"/>
      <c r="CAK66" s="1636"/>
      <c r="CAL66" s="1636"/>
      <c r="CAM66" s="1636"/>
      <c r="CAN66" s="1636"/>
      <c r="CAO66" s="1636"/>
      <c r="CAP66" s="1636"/>
      <c r="CAQ66" s="1636"/>
      <c r="CAR66" s="1636"/>
      <c r="CAS66" s="1636"/>
      <c r="CAT66" s="1636"/>
      <c r="CAU66" s="1636"/>
      <c r="CAV66" s="1636"/>
      <c r="CAW66" s="1636"/>
      <c r="CAX66" s="1636"/>
      <c r="CAY66" s="1636"/>
      <c r="CAZ66" s="1636"/>
      <c r="CBA66" s="1636"/>
      <c r="CBB66" s="1636"/>
      <c r="CBC66" s="1636"/>
      <c r="CBD66" s="1636"/>
      <c r="CBE66" s="1636"/>
      <c r="CBF66" s="1636"/>
      <c r="CBG66" s="1636"/>
      <c r="CBH66" s="1636"/>
      <c r="CBI66" s="1636"/>
      <c r="CBJ66" s="1636"/>
      <c r="CBK66" s="1636"/>
      <c r="CBL66" s="1636"/>
      <c r="CBM66" s="1636"/>
      <c r="CBN66" s="1636"/>
      <c r="CBO66" s="1636"/>
      <c r="CBP66" s="1636"/>
      <c r="CBQ66" s="1636"/>
      <c r="CBR66" s="1636"/>
      <c r="CBS66" s="1636"/>
      <c r="CBT66" s="1636"/>
      <c r="CBU66" s="1636"/>
      <c r="CBV66" s="1636"/>
      <c r="CBW66" s="1636"/>
      <c r="CBX66" s="1636"/>
      <c r="CBY66" s="1636"/>
      <c r="CBZ66" s="1636"/>
      <c r="CCA66" s="1636"/>
      <c r="CCB66" s="1636"/>
      <c r="CCC66" s="1636"/>
      <c r="CCD66" s="1636"/>
      <c r="CCE66" s="1636"/>
      <c r="CCF66" s="1636"/>
      <c r="CCG66" s="1636"/>
      <c r="CCH66" s="1636"/>
      <c r="CCI66" s="1636"/>
      <c r="CCJ66" s="1636"/>
      <c r="CCK66" s="1636"/>
      <c r="CCL66" s="1636"/>
      <c r="CCM66" s="1636"/>
      <c r="CCN66" s="1636"/>
      <c r="CCO66" s="1636"/>
      <c r="CCP66" s="1636"/>
      <c r="CCQ66" s="1636"/>
      <c r="CCR66" s="1636"/>
      <c r="CCS66" s="1636"/>
      <c r="CCT66" s="1636"/>
      <c r="CCU66" s="1636"/>
      <c r="CCV66" s="1636"/>
      <c r="CCW66" s="1636"/>
      <c r="CCX66" s="1636"/>
      <c r="CCY66" s="1636"/>
      <c r="CCZ66" s="1636"/>
      <c r="CDA66" s="1636"/>
      <c r="CDB66" s="1636"/>
      <c r="CDC66" s="1636"/>
      <c r="CDD66" s="1636"/>
      <c r="CDE66" s="1636"/>
      <c r="CDF66" s="1636"/>
      <c r="CDG66" s="1636"/>
      <c r="CDH66" s="1636"/>
      <c r="CDI66" s="1636"/>
      <c r="CDJ66" s="1636"/>
      <c r="CDK66" s="1636"/>
      <c r="CDL66" s="1636"/>
      <c r="CDM66" s="1636"/>
      <c r="CDN66" s="1636"/>
      <c r="CDO66" s="1636"/>
      <c r="CDP66" s="1636"/>
      <c r="CDQ66" s="1636"/>
      <c r="CDR66" s="1636"/>
      <c r="CDS66" s="1636"/>
      <c r="CDT66" s="1636"/>
      <c r="CDU66" s="1636"/>
      <c r="CDV66" s="1636"/>
      <c r="CDW66" s="1636"/>
      <c r="CDX66" s="1636"/>
      <c r="CDY66" s="1636"/>
      <c r="CDZ66" s="1636"/>
      <c r="CEA66" s="1636"/>
      <c r="CEB66" s="1636"/>
      <c r="CEC66" s="1636"/>
      <c r="CED66" s="1636"/>
      <c r="CEE66" s="1636"/>
      <c r="CEF66" s="1636"/>
      <c r="CEG66" s="1636"/>
      <c r="CEH66" s="1636"/>
      <c r="CEI66" s="1636"/>
      <c r="CEJ66" s="1636"/>
      <c r="CEK66" s="1636"/>
      <c r="CEL66" s="1636"/>
      <c r="CEM66" s="1636"/>
      <c r="CEN66" s="1636"/>
      <c r="CEO66" s="1636"/>
      <c r="CEP66" s="1636"/>
      <c r="CEQ66" s="1636"/>
      <c r="CER66" s="1636"/>
      <c r="CES66" s="1636"/>
      <c r="CET66" s="1636"/>
      <c r="CEU66" s="1636"/>
      <c r="CEV66" s="1636"/>
      <c r="CEW66" s="1636"/>
      <c r="CEX66" s="1636"/>
      <c r="CEY66" s="1636"/>
      <c r="CEZ66" s="1636"/>
      <c r="CFA66" s="1636"/>
      <c r="CFB66" s="1636"/>
      <c r="CFC66" s="1636"/>
      <c r="CFD66" s="1636"/>
      <c r="CFE66" s="1636"/>
      <c r="CFF66" s="1636"/>
      <c r="CFG66" s="1636"/>
      <c r="CFH66" s="1636"/>
      <c r="CFI66" s="1636"/>
      <c r="CFJ66" s="1636"/>
      <c r="CFK66" s="1636"/>
      <c r="CFL66" s="1636"/>
      <c r="CFM66" s="1636"/>
      <c r="CFN66" s="1636"/>
      <c r="CFO66" s="1636"/>
      <c r="CFP66" s="1636"/>
      <c r="CFQ66" s="1636"/>
      <c r="CFR66" s="1636"/>
      <c r="CFS66" s="1636"/>
      <c r="CFT66" s="1636"/>
      <c r="CFU66" s="1636"/>
      <c r="CFV66" s="1636"/>
      <c r="CFW66" s="1636"/>
      <c r="CFX66" s="1636"/>
      <c r="CFY66" s="1636"/>
      <c r="CFZ66" s="1636"/>
      <c r="CGA66" s="1636"/>
      <c r="CGB66" s="1636"/>
      <c r="CGC66" s="1636"/>
      <c r="CGD66" s="1636"/>
      <c r="CGE66" s="1636"/>
      <c r="CGF66" s="1636"/>
      <c r="CGG66" s="1636"/>
      <c r="CGH66" s="1636"/>
      <c r="CGI66" s="1636"/>
      <c r="CGJ66" s="1636"/>
      <c r="CGK66" s="1636"/>
      <c r="CGL66" s="1636"/>
      <c r="CGM66" s="1636"/>
      <c r="CGN66" s="1636"/>
      <c r="CGO66" s="1636"/>
      <c r="CGP66" s="1636"/>
      <c r="CGQ66" s="1636"/>
      <c r="CGR66" s="1636"/>
      <c r="CGS66" s="1636"/>
      <c r="CGT66" s="1636"/>
      <c r="CGU66" s="1636"/>
      <c r="CGV66" s="1636"/>
      <c r="CGW66" s="1636"/>
      <c r="CGX66" s="1636"/>
      <c r="CGY66" s="1636"/>
      <c r="CGZ66" s="1636"/>
      <c r="CHA66" s="1636"/>
      <c r="CHB66" s="1636"/>
      <c r="CHC66" s="1636"/>
      <c r="CHD66" s="1636"/>
      <c r="CHE66" s="1636"/>
      <c r="CHF66" s="1636"/>
      <c r="CHG66" s="1636"/>
      <c r="CHH66" s="1636"/>
      <c r="CHI66" s="1636"/>
      <c r="CHJ66" s="1636"/>
      <c r="CHK66" s="1636"/>
      <c r="CHL66" s="1636"/>
      <c r="CHM66" s="1636"/>
      <c r="CHN66" s="1636"/>
      <c r="CHO66" s="1636"/>
      <c r="CHP66" s="1636"/>
      <c r="CHQ66" s="1636"/>
      <c r="CHR66" s="1636"/>
      <c r="CHS66" s="1636"/>
      <c r="CHT66" s="1636"/>
      <c r="CHU66" s="1636"/>
      <c r="CHV66" s="1636"/>
      <c r="CHW66" s="1636"/>
      <c r="CHX66" s="1636"/>
      <c r="CHY66" s="1636"/>
      <c r="CHZ66" s="1636"/>
      <c r="CIA66" s="1636"/>
      <c r="CIB66" s="1636"/>
      <c r="CIC66" s="1636"/>
      <c r="CID66" s="1636"/>
      <c r="CIE66" s="1636"/>
      <c r="CIF66" s="1636"/>
      <c r="CIG66" s="1636"/>
      <c r="CIH66" s="1636"/>
      <c r="CII66" s="1636"/>
      <c r="CIJ66" s="1636"/>
      <c r="CIK66" s="1636"/>
      <c r="CIL66" s="1636"/>
      <c r="CIM66" s="1636"/>
      <c r="CIN66" s="1636"/>
      <c r="CIO66" s="1636"/>
      <c r="CIP66" s="1636"/>
      <c r="CIQ66" s="1636"/>
      <c r="CIR66" s="1636"/>
      <c r="CIS66" s="1636"/>
      <c r="CIT66" s="1636"/>
      <c r="CIU66" s="1636"/>
      <c r="CIV66" s="1636"/>
      <c r="CIW66" s="1636"/>
      <c r="CIX66" s="1636"/>
      <c r="CIY66" s="1636"/>
      <c r="CIZ66" s="1636"/>
      <c r="CJA66" s="1636"/>
      <c r="CJB66" s="1636"/>
      <c r="CJC66" s="1636"/>
      <c r="CJD66" s="1636"/>
      <c r="CJE66" s="1636"/>
      <c r="CJF66" s="1636"/>
      <c r="CJG66" s="1636"/>
      <c r="CJH66" s="1636"/>
      <c r="CJI66" s="1636"/>
      <c r="CJJ66" s="1636"/>
      <c r="CJK66" s="1636"/>
      <c r="CJL66" s="1636"/>
      <c r="CJM66" s="1636"/>
      <c r="CJN66" s="1636"/>
      <c r="CJO66" s="1636"/>
      <c r="CJP66" s="1636"/>
      <c r="CJQ66" s="1636"/>
      <c r="CJR66" s="1636"/>
      <c r="CJS66" s="1636"/>
      <c r="CJT66" s="1636"/>
      <c r="CJU66" s="1636"/>
      <c r="CJV66" s="1636"/>
      <c r="CJW66" s="1636"/>
      <c r="CJX66" s="1636"/>
      <c r="CJY66" s="1636"/>
      <c r="CJZ66" s="1636"/>
      <c r="CKA66" s="1636"/>
      <c r="CKB66" s="1636"/>
      <c r="CKC66" s="1636"/>
      <c r="CKD66" s="1636"/>
      <c r="CKE66" s="1636"/>
      <c r="CKF66" s="1636"/>
      <c r="CKG66" s="1636"/>
      <c r="CKH66" s="1636"/>
      <c r="CKI66" s="1636"/>
      <c r="CKJ66" s="1636"/>
      <c r="CKK66" s="1636"/>
      <c r="CKL66" s="1636"/>
      <c r="CKM66" s="1636"/>
      <c r="CKN66" s="1636"/>
      <c r="CKO66" s="1636"/>
      <c r="CKP66" s="1636"/>
      <c r="CKQ66" s="1636"/>
      <c r="CKR66" s="1636"/>
      <c r="CKS66" s="1636"/>
      <c r="CKT66" s="1636"/>
      <c r="CKU66" s="1636"/>
      <c r="CKV66" s="1636"/>
      <c r="CKW66" s="1636"/>
      <c r="CKX66" s="1636"/>
      <c r="CKY66" s="1636"/>
      <c r="CKZ66" s="1636"/>
      <c r="CLA66" s="1636"/>
      <c r="CLB66" s="1636"/>
      <c r="CLC66" s="1636"/>
      <c r="CLD66" s="1636"/>
      <c r="CLE66" s="1636"/>
      <c r="CLF66" s="1636"/>
      <c r="CLG66" s="1636"/>
      <c r="CLH66" s="1636"/>
      <c r="CLI66" s="1636"/>
      <c r="CLJ66" s="1636"/>
      <c r="CLK66" s="1636"/>
      <c r="CLL66" s="1636"/>
      <c r="CLM66" s="1636"/>
      <c r="CLN66" s="1636"/>
      <c r="CLO66" s="1636"/>
      <c r="CLP66" s="1636"/>
      <c r="CLQ66" s="1636"/>
      <c r="CLR66" s="1636"/>
      <c r="CLS66" s="1636"/>
      <c r="CLT66" s="1636"/>
      <c r="CLU66" s="1636"/>
      <c r="CLV66" s="1636"/>
      <c r="CLW66" s="1636"/>
      <c r="CLX66" s="1636"/>
      <c r="CLY66" s="1636"/>
      <c r="CLZ66" s="1636"/>
      <c r="CMA66" s="1636"/>
      <c r="CMB66" s="1636"/>
      <c r="CMC66" s="1636"/>
      <c r="CMD66" s="1636"/>
      <c r="CME66" s="1636"/>
      <c r="CMF66" s="1636"/>
      <c r="CMG66" s="1636"/>
      <c r="CMH66" s="1636"/>
      <c r="CMI66" s="1636"/>
      <c r="CMJ66" s="1636"/>
      <c r="CMK66" s="1636"/>
      <c r="CML66" s="1636"/>
      <c r="CMM66" s="1636"/>
      <c r="CMN66" s="1636"/>
      <c r="CMO66" s="1636"/>
      <c r="CMP66" s="1636"/>
      <c r="CMQ66" s="1636"/>
      <c r="CMR66" s="1636"/>
      <c r="CMS66" s="1636"/>
      <c r="CMT66" s="1636"/>
      <c r="CMU66" s="1636"/>
      <c r="CMV66" s="1636"/>
      <c r="CMW66" s="1636"/>
      <c r="CMX66" s="1636"/>
      <c r="CMY66" s="1636"/>
      <c r="CMZ66" s="1636"/>
      <c r="CNA66" s="1636"/>
      <c r="CNB66" s="1636"/>
      <c r="CNC66" s="1636"/>
      <c r="CND66" s="1636"/>
      <c r="CNE66" s="1636"/>
      <c r="CNF66" s="1636"/>
      <c r="CNG66" s="1636"/>
      <c r="CNH66" s="1636"/>
      <c r="CNI66" s="1636"/>
      <c r="CNJ66" s="1636"/>
      <c r="CNK66" s="1636"/>
      <c r="CNL66" s="1636"/>
      <c r="CNM66" s="1636"/>
      <c r="CNN66" s="1636"/>
      <c r="CNO66" s="1636"/>
      <c r="CNP66" s="1636"/>
      <c r="CNQ66" s="1636"/>
      <c r="CNR66" s="1636"/>
      <c r="CNS66" s="1636"/>
      <c r="CNT66" s="1636"/>
      <c r="CNU66" s="1636"/>
      <c r="CNV66" s="1636"/>
      <c r="CNW66" s="1636"/>
      <c r="CNX66" s="1636"/>
      <c r="CNY66" s="1636"/>
      <c r="CNZ66" s="1636"/>
      <c r="COA66" s="1636"/>
      <c r="COB66" s="1636"/>
      <c r="COC66" s="1636"/>
      <c r="COD66" s="1636"/>
      <c r="COE66" s="1636"/>
      <c r="COF66" s="1636"/>
      <c r="COG66" s="1636"/>
      <c r="COH66" s="1636"/>
      <c r="COI66" s="1636"/>
      <c r="COJ66" s="1636"/>
      <c r="COK66" s="1636"/>
      <c r="COL66" s="1636"/>
      <c r="COM66" s="1636"/>
      <c r="CON66" s="1636"/>
      <c r="COO66" s="1636"/>
      <c r="COP66" s="1636"/>
      <c r="COQ66" s="1636"/>
      <c r="COR66" s="1636"/>
      <c r="COS66" s="1636"/>
      <c r="COT66" s="1636"/>
      <c r="COU66" s="1636"/>
      <c r="COV66" s="1636"/>
      <c r="COW66" s="1636"/>
      <c r="COX66" s="1636"/>
      <c r="COY66" s="1636"/>
      <c r="COZ66" s="1636"/>
      <c r="CPA66" s="1636"/>
      <c r="CPB66" s="1636"/>
      <c r="CPC66" s="1636"/>
      <c r="CPD66" s="1636"/>
      <c r="CPE66" s="1636"/>
      <c r="CPF66" s="1636"/>
      <c r="CPG66" s="1636"/>
      <c r="CPH66" s="1636"/>
      <c r="CPI66" s="1636"/>
      <c r="CPJ66" s="1636"/>
      <c r="CPK66" s="1636"/>
      <c r="CPL66" s="1636"/>
      <c r="CPM66" s="1636"/>
      <c r="CPN66" s="1636"/>
      <c r="CPO66" s="1636"/>
      <c r="CPP66" s="1636"/>
      <c r="CPQ66" s="1636"/>
      <c r="CPR66" s="1636"/>
      <c r="CPS66" s="1636"/>
      <c r="CPT66" s="1636"/>
      <c r="CPU66" s="1636"/>
      <c r="CPV66" s="1636"/>
      <c r="CPW66" s="1636"/>
      <c r="CPX66" s="1636"/>
      <c r="CPY66" s="1636"/>
      <c r="CPZ66" s="1636"/>
      <c r="CQA66" s="1636"/>
      <c r="CQB66" s="1636"/>
      <c r="CQC66" s="1636"/>
      <c r="CQD66" s="1636"/>
      <c r="CQE66" s="1636"/>
      <c r="CQF66" s="1636"/>
      <c r="CQG66" s="1636"/>
      <c r="CQH66" s="1636"/>
      <c r="CQI66" s="1636"/>
      <c r="CQJ66" s="1636"/>
      <c r="CQK66" s="1636"/>
      <c r="CQL66" s="1636"/>
      <c r="CQM66" s="1636"/>
      <c r="CQN66" s="1636"/>
      <c r="CQO66" s="1636"/>
      <c r="CQP66" s="1636"/>
      <c r="CQQ66" s="1636"/>
      <c r="CQR66" s="1636"/>
      <c r="CQS66" s="1636"/>
      <c r="CQT66" s="1636"/>
      <c r="CQU66" s="1636"/>
      <c r="CQV66" s="1636"/>
      <c r="CQW66" s="1636"/>
      <c r="CQX66" s="1636"/>
      <c r="CQY66" s="1636"/>
      <c r="CQZ66" s="1636"/>
      <c r="CRA66" s="1636"/>
      <c r="CRB66" s="1636"/>
      <c r="CRC66" s="1636"/>
      <c r="CRD66" s="1636"/>
      <c r="CRE66" s="1636"/>
      <c r="CRF66" s="1636"/>
      <c r="CRG66" s="1636"/>
      <c r="CRH66" s="1636"/>
      <c r="CRI66" s="1636"/>
      <c r="CRJ66" s="1636"/>
      <c r="CRK66" s="1636"/>
      <c r="CRL66" s="1636"/>
      <c r="CRM66" s="1636"/>
      <c r="CRN66" s="1636"/>
      <c r="CRO66" s="1636"/>
      <c r="CRP66" s="1636"/>
      <c r="CRQ66" s="1636"/>
      <c r="CRR66" s="1636"/>
      <c r="CRS66" s="1636"/>
      <c r="CRT66" s="1636"/>
      <c r="CRU66" s="1636"/>
      <c r="CRV66" s="1636"/>
      <c r="CRW66" s="1636"/>
      <c r="CRX66" s="1636"/>
      <c r="CRY66" s="1636"/>
      <c r="CRZ66" s="1636"/>
      <c r="CSA66" s="1636"/>
      <c r="CSB66" s="1636"/>
      <c r="CSC66" s="1636"/>
      <c r="CSD66" s="1636"/>
      <c r="CSE66" s="1636"/>
      <c r="CSF66" s="1636"/>
      <c r="CSG66" s="1636"/>
      <c r="CSH66" s="1636"/>
      <c r="CSI66" s="1636"/>
      <c r="CSJ66" s="1636"/>
      <c r="CSK66" s="1636"/>
      <c r="CSL66" s="1636"/>
      <c r="CSM66" s="1636"/>
      <c r="CSN66" s="1636"/>
      <c r="CSO66" s="1636"/>
      <c r="CSP66" s="1636"/>
      <c r="CSQ66" s="1636"/>
      <c r="CSR66" s="1636"/>
      <c r="CSS66" s="1636"/>
      <c r="CST66" s="1636"/>
      <c r="CSU66" s="1636"/>
      <c r="CSV66" s="1636"/>
      <c r="CSW66" s="1636"/>
      <c r="CSX66" s="1636"/>
      <c r="CSY66" s="1636"/>
      <c r="CSZ66" s="1636"/>
      <c r="CTA66" s="1636"/>
      <c r="CTB66" s="1636"/>
      <c r="CTC66" s="1636"/>
      <c r="CTD66" s="1636"/>
      <c r="CTE66" s="1636"/>
      <c r="CTF66" s="1636"/>
      <c r="CTG66" s="1636"/>
      <c r="CTH66" s="1636"/>
      <c r="CTI66" s="1636"/>
      <c r="CTJ66" s="1636"/>
      <c r="CTK66" s="1636"/>
      <c r="CTL66" s="1636"/>
      <c r="CTM66" s="1636"/>
      <c r="CTN66" s="1636"/>
      <c r="CTO66" s="1636"/>
      <c r="CTP66" s="1636"/>
      <c r="CTQ66" s="1636"/>
      <c r="CTR66" s="1636"/>
      <c r="CTS66" s="1636"/>
      <c r="CTT66" s="1636"/>
      <c r="CTU66" s="1636"/>
      <c r="CTV66" s="1636"/>
      <c r="CTW66" s="1636"/>
      <c r="CTX66" s="1636"/>
      <c r="CTY66" s="1636"/>
      <c r="CTZ66" s="1636"/>
      <c r="CUA66" s="1636"/>
      <c r="CUB66" s="1636"/>
      <c r="CUC66" s="1636"/>
      <c r="CUD66" s="1636"/>
      <c r="CUE66" s="1636"/>
      <c r="CUF66" s="1636"/>
      <c r="CUG66" s="1636"/>
      <c r="CUH66" s="1636"/>
      <c r="CUI66" s="1636"/>
      <c r="CUJ66" s="1636"/>
      <c r="CUK66" s="1636"/>
      <c r="CUL66" s="1636"/>
      <c r="CUM66" s="1636"/>
      <c r="CUN66" s="1636"/>
      <c r="CUO66" s="1636"/>
      <c r="CUP66" s="1636"/>
      <c r="CUQ66" s="1636"/>
      <c r="CUR66" s="1636"/>
      <c r="CUS66" s="1636"/>
      <c r="CUT66" s="1636"/>
      <c r="CUU66" s="1636"/>
      <c r="CUV66" s="1636"/>
      <c r="CUW66" s="1636"/>
      <c r="CUX66" s="1636"/>
      <c r="CUY66" s="1636"/>
      <c r="CUZ66" s="1636"/>
      <c r="CVA66" s="1636"/>
      <c r="CVB66" s="1636"/>
      <c r="CVC66" s="1636"/>
      <c r="CVD66" s="1636"/>
      <c r="CVE66" s="1636"/>
      <c r="CVF66" s="1636"/>
      <c r="CVG66" s="1636"/>
      <c r="CVH66" s="1636"/>
      <c r="CVI66" s="1636"/>
      <c r="CVJ66" s="1636"/>
      <c r="CVK66" s="1636"/>
      <c r="CVL66" s="1636"/>
      <c r="CVM66" s="1636"/>
      <c r="CVN66" s="1636"/>
      <c r="CVO66" s="1636"/>
      <c r="CVP66" s="1636"/>
      <c r="CVQ66" s="1636"/>
      <c r="CVR66" s="1636"/>
      <c r="CVS66" s="1636"/>
      <c r="CVT66" s="1636"/>
      <c r="CVU66" s="1636"/>
      <c r="CVV66" s="1636"/>
      <c r="CVW66" s="1636"/>
      <c r="CVX66" s="1636"/>
      <c r="CVY66" s="1636"/>
      <c r="CVZ66" s="1636"/>
      <c r="CWA66" s="1636"/>
      <c r="CWB66" s="1636"/>
      <c r="CWC66" s="1636"/>
      <c r="CWD66" s="1636"/>
      <c r="CWE66" s="1636"/>
      <c r="CWF66" s="1636"/>
      <c r="CWG66" s="1636"/>
      <c r="CWH66" s="1636"/>
      <c r="CWI66" s="1636"/>
      <c r="CWJ66" s="1636"/>
      <c r="CWK66" s="1636"/>
      <c r="CWL66" s="1636"/>
      <c r="CWM66" s="1636"/>
      <c r="CWN66" s="1636"/>
      <c r="CWO66" s="1636"/>
      <c r="CWP66" s="1636"/>
      <c r="CWQ66" s="1636"/>
      <c r="CWR66" s="1636"/>
      <c r="CWS66" s="1636"/>
      <c r="CWT66" s="1636"/>
      <c r="CWU66" s="1636"/>
      <c r="CWV66" s="1636"/>
      <c r="CWW66" s="1636"/>
      <c r="CWX66" s="1636"/>
      <c r="CWY66" s="1636"/>
      <c r="CWZ66" s="1636"/>
      <c r="CXA66" s="1636"/>
      <c r="CXB66" s="1636"/>
      <c r="CXC66" s="1636"/>
      <c r="CXD66" s="1636"/>
      <c r="CXE66" s="1636"/>
      <c r="CXF66" s="1636"/>
      <c r="CXG66" s="1636"/>
      <c r="CXH66" s="1636"/>
      <c r="CXI66" s="1636"/>
      <c r="CXJ66" s="1636"/>
      <c r="CXK66" s="1636"/>
      <c r="CXL66" s="1636"/>
      <c r="CXM66" s="1636"/>
      <c r="CXN66" s="1636"/>
      <c r="CXO66" s="1636"/>
      <c r="CXP66" s="1636"/>
      <c r="CXQ66" s="1636"/>
      <c r="CXR66" s="1636"/>
      <c r="CXS66" s="1636"/>
      <c r="CXT66" s="1636"/>
      <c r="CXU66" s="1636"/>
      <c r="CXV66" s="1636"/>
      <c r="CXW66" s="1636"/>
      <c r="CXX66" s="1636"/>
      <c r="CXY66" s="1636"/>
      <c r="CXZ66" s="1636"/>
      <c r="CYA66" s="1636"/>
      <c r="CYB66" s="1636"/>
      <c r="CYC66" s="1636"/>
      <c r="CYD66" s="1636"/>
      <c r="CYE66" s="1636"/>
      <c r="CYF66" s="1636"/>
      <c r="CYG66" s="1636"/>
      <c r="CYH66" s="1636"/>
      <c r="CYI66" s="1636"/>
      <c r="CYJ66" s="1636"/>
      <c r="CYK66" s="1636"/>
      <c r="CYL66" s="1636"/>
      <c r="CYM66" s="1636"/>
      <c r="CYN66" s="1636"/>
      <c r="CYO66" s="1636"/>
      <c r="CYP66" s="1636"/>
      <c r="CYQ66" s="1636"/>
      <c r="CYR66" s="1636"/>
      <c r="CYS66" s="1636"/>
      <c r="CYT66" s="1636"/>
      <c r="CYU66" s="1636"/>
      <c r="CYV66" s="1636"/>
      <c r="CYW66" s="1636"/>
      <c r="CYX66" s="1636"/>
      <c r="CYY66" s="1636"/>
      <c r="CYZ66" s="1636"/>
      <c r="CZA66" s="1636"/>
      <c r="CZB66" s="1636"/>
      <c r="CZC66" s="1636"/>
      <c r="CZD66" s="1636"/>
      <c r="CZE66" s="1636"/>
      <c r="CZF66" s="1636"/>
      <c r="CZG66" s="1636"/>
      <c r="CZH66" s="1636"/>
      <c r="CZI66" s="1636"/>
      <c r="CZJ66" s="1636"/>
      <c r="CZK66" s="1636"/>
      <c r="CZL66" s="1636"/>
      <c r="CZM66" s="1636"/>
      <c r="CZN66" s="1636"/>
      <c r="CZO66" s="1636"/>
      <c r="CZP66" s="1636"/>
      <c r="CZQ66" s="1636"/>
      <c r="CZR66" s="1636"/>
      <c r="CZS66" s="1636"/>
      <c r="CZT66" s="1636"/>
      <c r="CZU66" s="1636"/>
      <c r="CZV66" s="1636"/>
      <c r="CZW66" s="1636"/>
      <c r="CZX66" s="1636"/>
      <c r="CZY66" s="1636"/>
      <c r="CZZ66" s="1636"/>
      <c r="DAA66" s="1636"/>
      <c r="DAB66" s="1636"/>
      <c r="DAC66" s="1636"/>
      <c r="DAD66" s="1636"/>
      <c r="DAE66" s="1636"/>
      <c r="DAF66" s="1636"/>
      <c r="DAG66" s="1636"/>
      <c r="DAH66" s="1636"/>
      <c r="DAI66" s="1636"/>
      <c r="DAJ66" s="1636"/>
      <c r="DAK66" s="1636"/>
      <c r="DAL66" s="1636"/>
      <c r="DAM66" s="1636"/>
      <c r="DAN66" s="1636"/>
      <c r="DAO66" s="1636"/>
      <c r="DAP66" s="1636"/>
      <c r="DAQ66" s="1636"/>
      <c r="DAR66" s="1636"/>
      <c r="DAS66" s="1636"/>
      <c r="DAT66" s="1636"/>
      <c r="DAU66" s="1636"/>
      <c r="DAV66" s="1636"/>
      <c r="DAW66" s="1636"/>
      <c r="DAX66" s="1636"/>
      <c r="DAY66" s="1636"/>
      <c r="DAZ66" s="1636"/>
      <c r="DBA66" s="1636"/>
      <c r="DBB66" s="1636"/>
      <c r="DBC66" s="1636"/>
      <c r="DBD66" s="1636"/>
      <c r="DBE66" s="1636"/>
      <c r="DBF66" s="1636"/>
      <c r="DBG66" s="1636"/>
      <c r="DBH66" s="1636"/>
      <c r="DBI66" s="1636"/>
      <c r="DBJ66" s="1636"/>
      <c r="DBK66" s="1636"/>
      <c r="DBL66" s="1636"/>
      <c r="DBM66" s="1636"/>
      <c r="DBN66" s="1636"/>
      <c r="DBO66" s="1636"/>
      <c r="DBP66" s="1636"/>
      <c r="DBQ66" s="1636"/>
      <c r="DBR66" s="1636"/>
      <c r="DBS66" s="1636"/>
      <c r="DBT66" s="1636"/>
      <c r="DBU66" s="1636"/>
      <c r="DBV66" s="1636"/>
      <c r="DBW66" s="1636"/>
      <c r="DBX66" s="1636"/>
      <c r="DBY66" s="1636"/>
      <c r="DBZ66" s="1636"/>
      <c r="DCA66" s="1636"/>
      <c r="DCB66" s="1636"/>
      <c r="DCC66" s="1636"/>
      <c r="DCD66" s="1636"/>
      <c r="DCE66" s="1636"/>
      <c r="DCF66" s="1636"/>
      <c r="DCG66" s="1636"/>
      <c r="DCH66" s="1636"/>
      <c r="DCI66" s="1636"/>
      <c r="DCJ66" s="1636"/>
      <c r="DCK66" s="1636"/>
      <c r="DCL66" s="1636"/>
      <c r="DCM66" s="1636"/>
      <c r="DCN66" s="1636"/>
      <c r="DCO66" s="1636"/>
      <c r="DCP66" s="1636"/>
      <c r="DCQ66" s="1636"/>
      <c r="DCR66" s="1636"/>
      <c r="DCS66" s="1636"/>
      <c r="DCT66" s="1636"/>
      <c r="DCU66" s="1636"/>
      <c r="DCV66" s="1636"/>
      <c r="DCW66" s="1636"/>
      <c r="DCX66" s="1636"/>
      <c r="DCY66" s="1636"/>
      <c r="DCZ66" s="1636"/>
      <c r="DDA66" s="1636"/>
      <c r="DDB66" s="1636"/>
      <c r="DDC66" s="1636"/>
      <c r="DDD66" s="1636"/>
      <c r="DDE66" s="1636"/>
      <c r="DDF66" s="1636"/>
      <c r="DDG66" s="1636"/>
      <c r="DDH66" s="1636"/>
      <c r="DDI66" s="1636"/>
      <c r="DDJ66" s="1636"/>
      <c r="DDK66" s="1636"/>
      <c r="DDL66" s="1636"/>
      <c r="DDM66" s="1636"/>
      <c r="DDN66" s="1636"/>
      <c r="DDO66" s="1636"/>
      <c r="DDP66" s="1636"/>
      <c r="DDQ66" s="1636"/>
      <c r="DDR66" s="1636"/>
      <c r="DDS66" s="1636"/>
      <c r="DDT66" s="1636"/>
      <c r="DDU66" s="1636"/>
      <c r="DDV66" s="1636"/>
      <c r="DDW66" s="1636"/>
      <c r="DDX66" s="1636"/>
      <c r="DDY66" s="1636"/>
      <c r="DDZ66" s="1636"/>
      <c r="DEA66" s="1636"/>
      <c r="DEB66" s="1636"/>
      <c r="DEC66" s="1636"/>
      <c r="DED66" s="1636"/>
      <c r="DEE66" s="1636"/>
      <c r="DEF66" s="1636"/>
      <c r="DEG66" s="1636"/>
      <c r="DEH66" s="1636"/>
      <c r="DEI66" s="1636"/>
      <c r="DEJ66" s="1636"/>
      <c r="DEK66" s="1636"/>
      <c r="DEL66" s="1636"/>
      <c r="DEM66" s="1636"/>
      <c r="DEN66" s="1636"/>
      <c r="DEO66" s="1636"/>
      <c r="DEP66" s="1636"/>
      <c r="DEQ66" s="1636"/>
      <c r="DER66" s="1636"/>
      <c r="DES66" s="1636"/>
      <c r="DET66" s="1636"/>
      <c r="DEU66" s="1636"/>
      <c r="DEV66" s="1636"/>
      <c r="DEW66" s="1636"/>
      <c r="DEX66" s="1636"/>
      <c r="DEY66" s="1636"/>
      <c r="DEZ66" s="1636"/>
      <c r="DFA66" s="1636"/>
      <c r="DFB66" s="1636"/>
      <c r="DFC66" s="1636"/>
      <c r="DFD66" s="1636"/>
      <c r="DFE66" s="1636"/>
      <c r="DFF66" s="1636"/>
      <c r="DFG66" s="1636"/>
      <c r="DFH66" s="1636"/>
      <c r="DFI66" s="1636"/>
      <c r="DFJ66" s="1636"/>
      <c r="DFK66" s="1636"/>
      <c r="DFL66" s="1636"/>
      <c r="DFM66" s="1636"/>
      <c r="DFN66" s="1636"/>
      <c r="DFO66" s="1636"/>
      <c r="DFP66" s="1636"/>
      <c r="DFQ66" s="1636"/>
      <c r="DFR66" s="1636"/>
      <c r="DFS66" s="1636"/>
      <c r="DFT66" s="1636"/>
      <c r="DFU66" s="1636"/>
      <c r="DFV66" s="1636"/>
      <c r="DFW66" s="1636"/>
      <c r="DFX66" s="1636"/>
      <c r="DFY66" s="1636"/>
      <c r="DFZ66" s="1636"/>
      <c r="DGA66" s="1636"/>
      <c r="DGB66" s="1636"/>
      <c r="DGC66" s="1636"/>
      <c r="DGD66" s="1636"/>
      <c r="DGE66" s="1636"/>
      <c r="DGF66" s="1636"/>
      <c r="DGG66" s="1636"/>
      <c r="DGH66" s="1636"/>
      <c r="DGI66" s="1636"/>
      <c r="DGJ66" s="1636"/>
      <c r="DGK66" s="1636"/>
      <c r="DGL66" s="1636"/>
      <c r="DGM66" s="1636"/>
      <c r="DGN66" s="1636"/>
      <c r="DGO66" s="1636"/>
      <c r="DGP66" s="1636"/>
      <c r="DGQ66" s="1636"/>
      <c r="DGR66" s="1636"/>
      <c r="DGS66" s="1636"/>
      <c r="DGT66" s="1636"/>
      <c r="DGU66" s="1636"/>
      <c r="DGV66" s="1636"/>
      <c r="DGW66" s="1636"/>
      <c r="DGX66" s="1636"/>
      <c r="DGY66" s="1636"/>
      <c r="DGZ66" s="1636"/>
      <c r="DHA66" s="1636"/>
      <c r="DHB66" s="1636"/>
      <c r="DHC66" s="1636"/>
      <c r="DHD66" s="1636"/>
      <c r="DHE66" s="1636"/>
      <c r="DHF66" s="1636"/>
      <c r="DHG66" s="1636"/>
      <c r="DHH66" s="1636"/>
      <c r="DHI66" s="1636"/>
      <c r="DHJ66" s="1636"/>
      <c r="DHK66" s="1636"/>
      <c r="DHL66" s="1636"/>
      <c r="DHM66" s="1636"/>
      <c r="DHN66" s="1636"/>
      <c r="DHO66" s="1636"/>
      <c r="DHP66" s="1636"/>
      <c r="DHQ66" s="1636"/>
      <c r="DHR66" s="1636"/>
      <c r="DHS66" s="1636"/>
      <c r="DHT66" s="1636"/>
      <c r="DHU66" s="1636"/>
      <c r="DHV66" s="1636"/>
      <c r="DHW66" s="1636"/>
      <c r="DHX66" s="1636"/>
      <c r="DHY66" s="1636"/>
      <c r="DHZ66" s="1636"/>
      <c r="DIA66" s="1636"/>
      <c r="DIB66" s="1636"/>
      <c r="DIC66" s="1636"/>
      <c r="DID66" s="1636"/>
      <c r="DIE66" s="1636"/>
      <c r="DIF66" s="1636"/>
      <c r="DIG66" s="1636"/>
      <c r="DIH66" s="1636"/>
      <c r="DII66" s="1636"/>
      <c r="DIJ66" s="1636"/>
      <c r="DIK66" s="1636"/>
      <c r="DIL66" s="1636"/>
      <c r="DIM66" s="1636"/>
      <c r="DIN66" s="1636"/>
      <c r="DIO66" s="1636"/>
      <c r="DIP66" s="1636"/>
      <c r="DIQ66" s="1636"/>
      <c r="DIR66" s="1636"/>
      <c r="DIS66" s="1636"/>
      <c r="DIT66" s="1636"/>
      <c r="DIU66" s="1636"/>
      <c r="DIV66" s="1636"/>
      <c r="DIW66" s="1636"/>
      <c r="DIX66" s="1636"/>
      <c r="DIY66" s="1636"/>
      <c r="DIZ66" s="1636"/>
      <c r="DJA66" s="1636"/>
      <c r="DJB66" s="1636"/>
      <c r="DJC66" s="1636"/>
      <c r="DJD66" s="1636"/>
      <c r="DJE66" s="1636"/>
      <c r="DJF66" s="1636"/>
      <c r="DJG66" s="1636"/>
      <c r="DJH66" s="1636"/>
      <c r="DJI66" s="1636"/>
      <c r="DJJ66" s="1636"/>
      <c r="DJK66" s="1636"/>
      <c r="DJL66" s="1636"/>
      <c r="DJM66" s="1636"/>
      <c r="DJN66" s="1636"/>
      <c r="DJO66" s="1636"/>
      <c r="DJP66" s="1636"/>
      <c r="DJQ66" s="1636"/>
      <c r="DJR66" s="1636"/>
      <c r="DJS66" s="1636"/>
      <c r="DJT66" s="1636"/>
      <c r="DJU66" s="1636"/>
      <c r="DJV66" s="1636"/>
      <c r="DJW66" s="1636"/>
      <c r="DJX66" s="1636"/>
      <c r="DJY66" s="1636"/>
      <c r="DJZ66" s="1636"/>
      <c r="DKA66" s="1636"/>
      <c r="DKB66" s="1636"/>
      <c r="DKC66" s="1636"/>
      <c r="DKD66" s="1636"/>
      <c r="DKE66" s="1636"/>
      <c r="DKF66" s="1636"/>
      <c r="DKG66" s="1636"/>
      <c r="DKH66" s="1636"/>
      <c r="DKI66" s="1636"/>
      <c r="DKJ66" s="1636"/>
      <c r="DKK66" s="1636"/>
      <c r="DKL66" s="1636"/>
      <c r="DKM66" s="1636"/>
      <c r="DKN66" s="1636"/>
      <c r="DKO66" s="1636"/>
      <c r="DKP66" s="1636"/>
      <c r="DKQ66" s="1636"/>
      <c r="DKR66" s="1636"/>
      <c r="DKS66" s="1636"/>
      <c r="DKT66" s="1636"/>
      <c r="DKU66" s="1636"/>
      <c r="DKV66" s="1636"/>
      <c r="DKW66" s="1636"/>
      <c r="DKX66" s="1636"/>
      <c r="DKY66" s="1636"/>
      <c r="DKZ66" s="1636"/>
      <c r="DLA66" s="1636"/>
      <c r="DLB66" s="1636"/>
      <c r="DLC66" s="1636"/>
      <c r="DLD66" s="1636"/>
      <c r="DLE66" s="1636"/>
      <c r="DLF66" s="1636"/>
      <c r="DLG66" s="1636"/>
      <c r="DLH66" s="1636"/>
      <c r="DLI66" s="1636"/>
      <c r="DLJ66" s="1636"/>
      <c r="DLK66" s="1636"/>
      <c r="DLL66" s="1636"/>
      <c r="DLM66" s="1636"/>
      <c r="DLN66" s="1636"/>
      <c r="DLO66" s="1636"/>
      <c r="DLP66" s="1636"/>
      <c r="DLQ66" s="1636"/>
      <c r="DLR66" s="1636"/>
      <c r="DLS66" s="1636"/>
      <c r="DLT66" s="1636"/>
      <c r="DLU66" s="1636"/>
      <c r="DLV66" s="1636"/>
      <c r="DLW66" s="1636"/>
      <c r="DLX66" s="1636"/>
      <c r="DLY66" s="1636"/>
      <c r="DLZ66" s="1636"/>
      <c r="DMA66" s="1636"/>
      <c r="DMB66" s="1636"/>
      <c r="DMC66" s="1636"/>
      <c r="DMD66" s="1636"/>
      <c r="DME66" s="1636"/>
      <c r="DMF66" s="1636"/>
      <c r="DMG66" s="1636"/>
      <c r="DMH66" s="1636"/>
      <c r="DMI66" s="1636"/>
      <c r="DMJ66" s="1636"/>
      <c r="DMK66" s="1636"/>
      <c r="DML66" s="1636"/>
      <c r="DMM66" s="1636"/>
      <c r="DMN66" s="1636"/>
      <c r="DMO66" s="1636"/>
      <c r="DMP66" s="1636"/>
      <c r="DMQ66" s="1636"/>
      <c r="DMR66" s="1636"/>
      <c r="DMS66" s="1636"/>
      <c r="DMT66" s="1636"/>
      <c r="DMU66" s="1636"/>
      <c r="DMV66" s="1636"/>
      <c r="DMW66" s="1636"/>
      <c r="DMX66" s="1636"/>
      <c r="DMY66" s="1636"/>
      <c r="DMZ66" s="1636"/>
      <c r="DNA66" s="1636"/>
      <c r="DNB66" s="1636"/>
      <c r="DNC66" s="1636"/>
      <c r="DND66" s="1636"/>
      <c r="DNE66" s="1636"/>
      <c r="DNF66" s="1636"/>
      <c r="DNG66" s="1636"/>
      <c r="DNH66" s="1636"/>
      <c r="DNI66" s="1636"/>
      <c r="DNJ66" s="1636"/>
      <c r="DNK66" s="1636"/>
      <c r="DNL66" s="1636"/>
      <c r="DNM66" s="1636"/>
      <c r="DNN66" s="1636"/>
      <c r="DNO66" s="1636"/>
      <c r="DNP66" s="1636"/>
      <c r="DNQ66" s="1636"/>
      <c r="DNR66" s="1636"/>
      <c r="DNS66" s="1636"/>
      <c r="DNT66" s="1636"/>
      <c r="DNU66" s="1636"/>
      <c r="DNV66" s="1636"/>
      <c r="DNW66" s="1636"/>
      <c r="DNX66" s="1636"/>
      <c r="DNY66" s="1636"/>
      <c r="DNZ66" s="1636"/>
      <c r="DOA66" s="1636"/>
      <c r="DOB66" s="1636"/>
      <c r="DOC66" s="1636"/>
      <c r="DOD66" s="1636"/>
      <c r="DOE66" s="1636"/>
      <c r="DOF66" s="1636"/>
      <c r="DOG66" s="1636"/>
      <c r="DOH66" s="1636"/>
      <c r="DOI66" s="1636"/>
      <c r="DOJ66" s="1636"/>
      <c r="DOK66" s="1636"/>
      <c r="DOL66" s="1636"/>
      <c r="DOM66" s="1636"/>
      <c r="DON66" s="1636"/>
      <c r="DOO66" s="1636"/>
      <c r="DOP66" s="1636"/>
      <c r="DOQ66" s="1636"/>
      <c r="DOR66" s="1636"/>
      <c r="DOS66" s="1636"/>
      <c r="DOT66" s="1636"/>
      <c r="DOU66" s="1636"/>
      <c r="DOV66" s="1636"/>
      <c r="DOW66" s="1636"/>
      <c r="DOX66" s="1636"/>
      <c r="DOY66" s="1636"/>
      <c r="DOZ66" s="1636"/>
      <c r="DPA66" s="1636"/>
      <c r="DPB66" s="1636"/>
      <c r="DPC66" s="1636"/>
      <c r="DPD66" s="1636"/>
      <c r="DPE66" s="1636"/>
      <c r="DPF66" s="1636"/>
      <c r="DPG66" s="1636"/>
      <c r="DPH66" s="1636"/>
      <c r="DPI66" s="1636"/>
      <c r="DPJ66" s="1636"/>
      <c r="DPK66" s="1636"/>
      <c r="DPL66" s="1636"/>
      <c r="DPM66" s="1636"/>
      <c r="DPN66" s="1636"/>
      <c r="DPO66" s="1636"/>
      <c r="DPP66" s="1636"/>
      <c r="DPQ66" s="1636"/>
      <c r="DPR66" s="1636"/>
      <c r="DPS66" s="1636"/>
      <c r="DPT66" s="1636"/>
      <c r="DPU66" s="1636"/>
      <c r="DPV66" s="1636"/>
      <c r="DPW66" s="1636"/>
      <c r="DPX66" s="1636"/>
      <c r="DPY66" s="1636"/>
      <c r="DPZ66" s="1636"/>
      <c r="DQA66" s="1636"/>
      <c r="DQB66" s="1636"/>
      <c r="DQC66" s="1636"/>
      <c r="DQD66" s="1636"/>
      <c r="DQE66" s="1636"/>
      <c r="DQF66" s="1636"/>
      <c r="DQG66" s="1636"/>
      <c r="DQH66" s="1636"/>
      <c r="DQI66" s="1636"/>
      <c r="DQJ66" s="1636"/>
      <c r="DQK66" s="1636"/>
      <c r="DQL66" s="1636"/>
      <c r="DQM66" s="1636"/>
      <c r="DQN66" s="1636"/>
      <c r="DQO66" s="1636"/>
      <c r="DQP66" s="1636"/>
      <c r="DQQ66" s="1636"/>
      <c r="DQR66" s="1636"/>
      <c r="DQS66" s="1636"/>
      <c r="DQT66" s="1636"/>
      <c r="DQU66" s="1636"/>
      <c r="DQV66" s="1636"/>
      <c r="DQW66" s="1636"/>
      <c r="DQX66" s="1636"/>
      <c r="DQY66" s="1636"/>
      <c r="DQZ66" s="1636"/>
      <c r="DRA66" s="1636"/>
      <c r="DRB66" s="1636"/>
      <c r="DRC66" s="1636"/>
      <c r="DRD66" s="1636"/>
      <c r="DRE66" s="1636"/>
      <c r="DRF66" s="1636"/>
      <c r="DRG66" s="1636"/>
      <c r="DRH66" s="1636"/>
      <c r="DRI66" s="1636"/>
      <c r="DRJ66" s="1636"/>
      <c r="DRK66" s="1636"/>
      <c r="DRL66" s="1636"/>
      <c r="DRM66" s="1636"/>
      <c r="DRN66" s="1636"/>
      <c r="DRO66" s="1636"/>
      <c r="DRP66" s="1636"/>
      <c r="DRQ66" s="1636"/>
      <c r="DRR66" s="1636"/>
      <c r="DRS66" s="1636"/>
      <c r="DRT66" s="1636"/>
      <c r="DRU66" s="1636"/>
      <c r="DRV66" s="1636"/>
      <c r="DRW66" s="1636"/>
      <c r="DRX66" s="1636"/>
      <c r="DRY66" s="1636"/>
      <c r="DRZ66" s="1636"/>
      <c r="DSA66" s="1636"/>
      <c r="DSB66" s="1636"/>
      <c r="DSC66" s="1636"/>
      <c r="DSD66" s="1636"/>
      <c r="DSE66" s="1636"/>
      <c r="DSF66" s="1636"/>
      <c r="DSG66" s="1636"/>
      <c r="DSH66" s="1636"/>
      <c r="DSI66" s="1636"/>
      <c r="DSJ66" s="1636"/>
      <c r="DSK66" s="1636"/>
      <c r="DSL66" s="1636"/>
      <c r="DSM66" s="1636"/>
      <c r="DSN66" s="1636"/>
      <c r="DSO66" s="1636"/>
      <c r="DSP66" s="1636"/>
      <c r="DSQ66" s="1636"/>
      <c r="DSR66" s="1636"/>
      <c r="DSS66" s="1636"/>
      <c r="DST66" s="1636"/>
      <c r="DSU66" s="1636"/>
      <c r="DSV66" s="1636"/>
      <c r="DSW66" s="1636"/>
      <c r="DSX66" s="1636"/>
      <c r="DSY66" s="1636"/>
      <c r="DSZ66" s="1636"/>
      <c r="DTA66" s="1636"/>
      <c r="DTB66" s="1636"/>
      <c r="DTC66" s="1636"/>
      <c r="DTD66" s="1636"/>
      <c r="DTE66" s="1636"/>
      <c r="DTF66" s="1636"/>
      <c r="DTG66" s="1636"/>
      <c r="DTH66" s="1636"/>
      <c r="DTI66" s="1636"/>
      <c r="DTJ66" s="1636"/>
      <c r="DTK66" s="1636"/>
      <c r="DTL66" s="1636"/>
      <c r="DTM66" s="1636"/>
      <c r="DTN66" s="1636"/>
      <c r="DTO66" s="1636"/>
      <c r="DTP66" s="1636"/>
      <c r="DTQ66" s="1636"/>
      <c r="DTR66" s="1636"/>
      <c r="DTS66" s="1636"/>
      <c r="DTT66" s="1636"/>
      <c r="DTU66" s="1636"/>
      <c r="DTV66" s="1636"/>
      <c r="DTW66" s="1636"/>
      <c r="DTX66" s="1636"/>
      <c r="DTY66" s="1636"/>
      <c r="DTZ66" s="1636"/>
      <c r="DUA66" s="1636"/>
      <c r="DUB66" s="1636"/>
      <c r="DUC66" s="1636"/>
      <c r="DUD66" s="1636"/>
      <c r="DUE66" s="1636"/>
      <c r="DUF66" s="1636"/>
      <c r="DUG66" s="1636"/>
      <c r="DUH66" s="1636"/>
      <c r="DUI66" s="1636"/>
      <c r="DUJ66" s="1636"/>
      <c r="DUK66" s="1636"/>
      <c r="DUL66" s="1636"/>
      <c r="DUM66" s="1636"/>
      <c r="DUN66" s="1636"/>
      <c r="DUO66" s="1636"/>
      <c r="DUP66" s="1636"/>
      <c r="DUQ66" s="1636"/>
      <c r="DUR66" s="1636"/>
      <c r="DUS66" s="1636"/>
      <c r="DUT66" s="1636"/>
      <c r="DUU66" s="1636"/>
      <c r="DUV66" s="1636"/>
      <c r="DUW66" s="1636"/>
      <c r="DUX66" s="1636"/>
      <c r="DUY66" s="1636"/>
      <c r="DUZ66" s="1636"/>
      <c r="DVA66" s="1636"/>
      <c r="DVB66" s="1636"/>
      <c r="DVC66" s="1636"/>
      <c r="DVD66" s="1636"/>
      <c r="DVE66" s="1636"/>
      <c r="DVF66" s="1636"/>
      <c r="DVG66" s="1636"/>
      <c r="DVH66" s="1636"/>
      <c r="DVI66" s="1636"/>
      <c r="DVJ66" s="1636"/>
      <c r="DVK66" s="1636"/>
      <c r="DVL66" s="1636"/>
      <c r="DVM66" s="1636"/>
      <c r="DVN66" s="1636"/>
      <c r="DVO66" s="1636"/>
      <c r="DVP66" s="1636"/>
      <c r="DVQ66" s="1636"/>
      <c r="DVR66" s="1636"/>
      <c r="DVS66" s="1636"/>
      <c r="DVT66" s="1636"/>
      <c r="DVU66" s="1636"/>
      <c r="DVV66" s="1636"/>
      <c r="DVW66" s="1636"/>
      <c r="DVX66" s="1636"/>
      <c r="DVY66" s="1636"/>
      <c r="DVZ66" s="1636"/>
      <c r="DWA66" s="1636"/>
      <c r="DWB66" s="1636"/>
      <c r="DWC66" s="1636"/>
      <c r="DWD66" s="1636"/>
      <c r="DWE66" s="1636"/>
      <c r="DWF66" s="1636"/>
      <c r="DWG66" s="1636"/>
      <c r="DWH66" s="1636"/>
      <c r="DWI66" s="1636"/>
      <c r="DWJ66" s="1636"/>
      <c r="DWK66" s="1636"/>
      <c r="DWL66" s="1636"/>
      <c r="DWM66" s="1636"/>
      <c r="DWN66" s="1636"/>
      <c r="DWO66" s="1636"/>
      <c r="DWP66" s="1636"/>
      <c r="DWQ66" s="1636"/>
      <c r="DWR66" s="1636"/>
      <c r="DWS66" s="1636"/>
      <c r="DWT66" s="1636"/>
      <c r="DWU66" s="1636"/>
      <c r="DWV66" s="1636"/>
      <c r="DWW66" s="1636"/>
      <c r="DWX66" s="1636"/>
      <c r="DWY66" s="1636"/>
      <c r="DWZ66" s="1636"/>
      <c r="DXA66" s="1636"/>
      <c r="DXB66" s="1636"/>
      <c r="DXC66" s="1636"/>
      <c r="DXD66" s="1636"/>
      <c r="DXE66" s="1636"/>
      <c r="DXF66" s="1636"/>
      <c r="DXG66" s="1636"/>
      <c r="DXH66" s="1636"/>
      <c r="DXI66" s="1636"/>
      <c r="DXJ66" s="1636"/>
      <c r="DXK66" s="1636"/>
      <c r="DXL66" s="1636"/>
      <c r="DXM66" s="1636"/>
      <c r="DXN66" s="1636"/>
      <c r="DXO66" s="1636"/>
      <c r="DXP66" s="1636"/>
      <c r="DXQ66" s="1636"/>
      <c r="DXR66" s="1636"/>
      <c r="DXS66" s="1636"/>
      <c r="DXT66" s="1636"/>
      <c r="DXU66" s="1636"/>
      <c r="DXV66" s="1636"/>
      <c r="DXW66" s="1636"/>
      <c r="DXX66" s="1636"/>
      <c r="DXY66" s="1636"/>
      <c r="DXZ66" s="1636"/>
      <c r="DYA66" s="1636"/>
      <c r="DYB66" s="1636"/>
      <c r="DYC66" s="1636"/>
      <c r="DYD66" s="1636"/>
      <c r="DYE66" s="1636"/>
      <c r="DYF66" s="1636"/>
      <c r="DYG66" s="1636"/>
      <c r="DYH66" s="1636"/>
      <c r="DYI66" s="1636"/>
      <c r="DYJ66" s="1636"/>
      <c r="DYK66" s="1636"/>
      <c r="DYL66" s="1636"/>
      <c r="DYM66" s="1636"/>
      <c r="DYN66" s="1636"/>
      <c r="DYO66" s="1636"/>
      <c r="DYP66" s="1636"/>
      <c r="DYQ66" s="1636"/>
      <c r="DYR66" s="1636"/>
      <c r="DYS66" s="1636"/>
      <c r="DYT66" s="1636"/>
      <c r="DYU66" s="1636"/>
      <c r="DYV66" s="1636"/>
      <c r="DYW66" s="1636"/>
      <c r="DYX66" s="1636"/>
      <c r="DYY66" s="1636"/>
      <c r="DYZ66" s="1636"/>
      <c r="DZA66" s="1636"/>
      <c r="DZB66" s="1636"/>
      <c r="DZC66" s="1636"/>
      <c r="DZD66" s="1636"/>
      <c r="DZE66" s="1636"/>
      <c r="DZF66" s="1636"/>
      <c r="DZG66" s="1636"/>
      <c r="DZH66" s="1636"/>
      <c r="DZI66" s="1636"/>
      <c r="DZJ66" s="1636"/>
      <c r="DZK66" s="1636"/>
      <c r="DZL66" s="1636"/>
      <c r="DZM66" s="1636"/>
      <c r="DZN66" s="1636"/>
      <c r="DZO66" s="1636"/>
      <c r="DZP66" s="1636"/>
      <c r="DZQ66" s="1636"/>
      <c r="DZR66" s="1636"/>
      <c r="DZS66" s="1636"/>
      <c r="DZT66" s="1636"/>
      <c r="DZU66" s="1636"/>
      <c r="DZV66" s="1636"/>
      <c r="DZW66" s="1636"/>
      <c r="DZX66" s="1636"/>
      <c r="DZY66" s="1636"/>
      <c r="DZZ66" s="1636"/>
      <c r="EAA66" s="1636"/>
      <c r="EAB66" s="1636"/>
      <c r="EAC66" s="1636"/>
      <c r="EAD66" s="1636"/>
      <c r="EAE66" s="1636"/>
      <c r="EAF66" s="1636"/>
      <c r="EAG66" s="1636"/>
      <c r="EAH66" s="1636"/>
      <c r="EAI66" s="1636"/>
      <c r="EAJ66" s="1636"/>
      <c r="EAK66" s="1636"/>
      <c r="EAL66" s="1636"/>
      <c r="EAM66" s="1636"/>
      <c r="EAN66" s="1636"/>
      <c r="EAO66" s="1636"/>
      <c r="EAP66" s="1636"/>
      <c r="EAQ66" s="1636"/>
      <c r="EAR66" s="1636"/>
      <c r="EAS66" s="1636"/>
      <c r="EAT66" s="1636"/>
      <c r="EAU66" s="1636"/>
      <c r="EAV66" s="1636"/>
      <c r="EAW66" s="1636"/>
      <c r="EAX66" s="1636"/>
      <c r="EAY66" s="1636"/>
      <c r="EAZ66" s="1636"/>
      <c r="EBA66" s="1636"/>
      <c r="EBB66" s="1636"/>
      <c r="EBC66" s="1636"/>
      <c r="EBD66" s="1636"/>
      <c r="EBE66" s="1636"/>
      <c r="EBF66" s="1636"/>
      <c r="EBG66" s="1636"/>
      <c r="EBH66" s="1636"/>
      <c r="EBI66" s="1636"/>
      <c r="EBJ66" s="1636"/>
      <c r="EBK66" s="1636"/>
      <c r="EBL66" s="1636"/>
      <c r="EBM66" s="1636"/>
      <c r="EBN66" s="1636"/>
      <c r="EBO66" s="1636"/>
      <c r="EBP66" s="1636"/>
      <c r="EBQ66" s="1636"/>
      <c r="EBR66" s="1636"/>
      <c r="EBS66" s="1636"/>
      <c r="EBT66" s="1636"/>
      <c r="EBU66" s="1636"/>
      <c r="EBV66" s="1636"/>
      <c r="EBW66" s="1636"/>
      <c r="EBX66" s="1636"/>
      <c r="EBY66" s="1636"/>
      <c r="EBZ66" s="1636"/>
      <c r="ECA66" s="1636"/>
      <c r="ECB66" s="1636"/>
      <c r="ECC66" s="1636"/>
      <c r="ECD66" s="1636"/>
      <c r="ECE66" s="1636"/>
      <c r="ECF66" s="1636"/>
      <c r="ECG66" s="1636"/>
      <c r="ECH66" s="1636"/>
      <c r="ECI66" s="1636"/>
      <c r="ECJ66" s="1636"/>
      <c r="ECK66" s="1636"/>
      <c r="ECL66" s="1636"/>
      <c r="ECM66" s="1636"/>
      <c r="ECN66" s="1636"/>
      <c r="ECO66" s="1636"/>
      <c r="ECP66" s="1636"/>
      <c r="ECQ66" s="1636"/>
      <c r="ECR66" s="1636"/>
      <c r="ECS66" s="1636"/>
      <c r="ECT66" s="1636"/>
      <c r="ECU66" s="1636"/>
      <c r="ECV66" s="1636"/>
      <c r="ECW66" s="1636"/>
      <c r="ECX66" s="1636"/>
      <c r="ECY66" s="1636"/>
      <c r="ECZ66" s="1636"/>
      <c r="EDA66" s="1636"/>
      <c r="EDB66" s="1636"/>
      <c r="EDC66" s="1636"/>
      <c r="EDD66" s="1636"/>
      <c r="EDE66" s="1636"/>
      <c r="EDF66" s="1636"/>
      <c r="EDG66" s="1636"/>
      <c r="EDH66" s="1636"/>
      <c r="EDI66" s="1636"/>
      <c r="EDJ66" s="1636"/>
      <c r="EDK66" s="1636"/>
      <c r="EDL66" s="1636"/>
      <c r="EDM66" s="1636"/>
      <c r="EDN66" s="1636"/>
      <c r="EDO66" s="1636"/>
      <c r="EDP66" s="1636"/>
      <c r="EDQ66" s="1636"/>
      <c r="EDR66" s="1636"/>
      <c r="EDS66" s="1636"/>
      <c r="EDT66" s="1636"/>
      <c r="EDU66" s="1636"/>
      <c r="EDV66" s="1636"/>
      <c r="EDW66" s="1636"/>
      <c r="EDX66" s="1636"/>
      <c r="EDY66" s="1636"/>
      <c r="EDZ66" s="1636"/>
      <c r="EEA66" s="1636"/>
      <c r="EEB66" s="1636"/>
      <c r="EEC66" s="1636"/>
      <c r="EED66" s="1636"/>
      <c r="EEE66" s="1636"/>
      <c r="EEF66" s="1636"/>
      <c r="EEG66" s="1636"/>
      <c r="EEH66" s="1636"/>
      <c r="EEI66" s="1636"/>
      <c r="EEJ66" s="1636"/>
      <c r="EEK66" s="1636"/>
      <c r="EEL66" s="1636"/>
      <c r="EEM66" s="1636"/>
      <c r="EEN66" s="1636"/>
      <c r="EEO66" s="1636"/>
      <c r="EEP66" s="1636"/>
      <c r="EEQ66" s="1636"/>
      <c r="EER66" s="1636"/>
      <c r="EES66" s="1636"/>
      <c r="EET66" s="1636"/>
      <c r="EEU66" s="1636"/>
      <c r="EEV66" s="1636"/>
      <c r="EEW66" s="1636"/>
      <c r="EEX66" s="1636"/>
      <c r="EEY66" s="1636"/>
      <c r="EEZ66" s="1636"/>
      <c r="EFA66" s="1636"/>
      <c r="EFB66" s="1636"/>
      <c r="EFC66" s="1636"/>
      <c r="EFD66" s="1636"/>
      <c r="EFE66" s="1636"/>
      <c r="EFF66" s="1636"/>
      <c r="EFG66" s="1636"/>
      <c r="EFH66" s="1636"/>
      <c r="EFI66" s="1636"/>
      <c r="EFJ66" s="1636"/>
      <c r="EFK66" s="1636"/>
      <c r="EFL66" s="1636"/>
      <c r="EFM66" s="1636"/>
      <c r="EFN66" s="1636"/>
      <c r="EFO66" s="1636"/>
      <c r="EFP66" s="1636"/>
      <c r="EFQ66" s="1636"/>
      <c r="EFR66" s="1636"/>
      <c r="EFS66" s="1636"/>
      <c r="EFT66" s="1636"/>
      <c r="EFU66" s="1636"/>
      <c r="EFV66" s="1636"/>
      <c r="EFW66" s="1636"/>
      <c r="EFX66" s="1636"/>
      <c r="EFY66" s="1636"/>
      <c r="EFZ66" s="1636"/>
      <c r="EGA66" s="1636"/>
      <c r="EGB66" s="1636"/>
      <c r="EGC66" s="1636"/>
      <c r="EGD66" s="1636"/>
      <c r="EGE66" s="1636"/>
      <c r="EGF66" s="1636"/>
      <c r="EGG66" s="1636"/>
      <c r="EGH66" s="1636"/>
      <c r="EGI66" s="1636"/>
      <c r="EGJ66" s="1636"/>
      <c r="EGK66" s="1636"/>
      <c r="EGL66" s="1636"/>
      <c r="EGM66" s="1636"/>
      <c r="EGN66" s="1636"/>
      <c r="EGO66" s="1636"/>
      <c r="EGP66" s="1636"/>
      <c r="EGQ66" s="1636"/>
      <c r="EGR66" s="1636"/>
      <c r="EGS66" s="1636"/>
      <c r="EGT66" s="1636"/>
      <c r="EGU66" s="1636"/>
      <c r="EGV66" s="1636"/>
      <c r="EGW66" s="1636"/>
      <c r="EGX66" s="1636"/>
      <c r="EGY66" s="1636"/>
      <c r="EGZ66" s="1636"/>
      <c r="EHA66" s="1636"/>
      <c r="EHB66" s="1636"/>
      <c r="EHC66" s="1636"/>
      <c r="EHD66" s="1636"/>
      <c r="EHE66" s="1636"/>
      <c r="EHF66" s="1636"/>
      <c r="EHG66" s="1636"/>
      <c r="EHH66" s="1636"/>
      <c r="EHI66" s="1636"/>
      <c r="EHJ66" s="1636"/>
      <c r="EHK66" s="1636"/>
      <c r="EHL66" s="1636"/>
      <c r="EHM66" s="1636"/>
      <c r="EHN66" s="1636"/>
      <c r="EHO66" s="1636"/>
      <c r="EHP66" s="1636"/>
      <c r="EHQ66" s="1636"/>
      <c r="EHR66" s="1636"/>
      <c r="EHS66" s="1636"/>
      <c r="EHT66" s="1636"/>
      <c r="EHU66" s="1636"/>
      <c r="EHV66" s="1636"/>
      <c r="EHW66" s="1636"/>
      <c r="EHX66" s="1636"/>
      <c r="EHY66" s="1636"/>
      <c r="EHZ66" s="1636"/>
      <c r="EIA66" s="1636"/>
      <c r="EIB66" s="1636"/>
      <c r="EIC66" s="1636"/>
      <c r="EID66" s="1636"/>
      <c r="EIE66" s="1636"/>
      <c r="EIF66" s="1636"/>
      <c r="EIG66" s="1636"/>
      <c r="EIH66" s="1636"/>
      <c r="EII66" s="1636"/>
      <c r="EIJ66" s="1636"/>
      <c r="EIK66" s="1636"/>
      <c r="EIL66" s="1636"/>
      <c r="EIM66" s="1636"/>
      <c r="EIN66" s="1636"/>
      <c r="EIO66" s="1636"/>
      <c r="EIP66" s="1636"/>
      <c r="EIQ66" s="1636"/>
      <c r="EIR66" s="1636"/>
      <c r="EIS66" s="1636"/>
      <c r="EIT66" s="1636"/>
      <c r="EIU66" s="1636"/>
      <c r="EIV66" s="1636"/>
      <c r="EIW66" s="1636"/>
      <c r="EIX66" s="1636"/>
      <c r="EIY66" s="1636"/>
      <c r="EIZ66" s="1636"/>
      <c r="EJA66" s="1636"/>
      <c r="EJB66" s="1636"/>
      <c r="EJC66" s="1636"/>
      <c r="EJD66" s="1636"/>
      <c r="EJE66" s="1636"/>
      <c r="EJF66" s="1636"/>
      <c r="EJG66" s="1636"/>
      <c r="EJH66" s="1636"/>
      <c r="EJI66" s="1636"/>
      <c r="EJJ66" s="1636"/>
      <c r="EJK66" s="1636"/>
      <c r="EJL66" s="1636"/>
      <c r="EJM66" s="1636"/>
      <c r="EJN66" s="1636"/>
      <c r="EJO66" s="1636"/>
      <c r="EJP66" s="1636"/>
      <c r="EJQ66" s="1636"/>
      <c r="EJR66" s="1636"/>
      <c r="EJS66" s="1636"/>
      <c r="EJT66" s="1636"/>
      <c r="EJU66" s="1636"/>
      <c r="EJV66" s="1636"/>
      <c r="EJW66" s="1636"/>
      <c r="EJX66" s="1636"/>
      <c r="EJY66" s="1636"/>
      <c r="EJZ66" s="1636"/>
      <c r="EKA66" s="1636"/>
      <c r="EKB66" s="1636"/>
      <c r="EKC66" s="1636"/>
      <c r="EKD66" s="1636"/>
      <c r="EKE66" s="1636"/>
      <c r="EKF66" s="1636"/>
      <c r="EKG66" s="1636"/>
      <c r="EKH66" s="1636"/>
      <c r="EKI66" s="1636"/>
      <c r="EKJ66" s="1636"/>
      <c r="EKK66" s="1636"/>
      <c r="EKL66" s="1636"/>
      <c r="EKM66" s="1636"/>
      <c r="EKN66" s="1636"/>
      <c r="EKO66" s="1636"/>
      <c r="EKP66" s="1636"/>
      <c r="EKQ66" s="1636"/>
      <c r="EKR66" s="1636"/>
      <c r="EKS66" s="1636"/>
      <c r="EKT66" s="1636"/>
      <c r="EKU66" s="1636"/>
      <c r="EKV66" s="1636"/>
      <c r="EKW66" s="1636"/>
      <c r="EKX66" s="1636"/>
      <c r="EKY66" s="1636"/>
      <c r="EKZ66" s="1636"/>
      <c r="ELA66" s="1636"/>
      <c r="ELB66" s="1636"/>
      <c r="ELC66" s="1636"/>
      <c r="ELD66" s="1636"/>
      <c r="ELE66" s="1636"/>
      <c r="ELF66" s="1636"/>
      <c r="ELG66" s="1636"/>
      <c r="ELH66" s="1636"/>
      <c r="ELI66" s="1636"/>
      <c r="ELJ66" s="1636"/>
      <c r="ELK66" s="1636"/>
      <c r="ELL66" s="1636"/>
      <c r="ELM66" s="1636"/>
      <c r="ELN66" s="1636"/>
      <c r="ELO66" s="1636"/>
      <c r="ELP66" s="1636"/>
      <c r="ELQ66" s="1636"/>
      <c r="ELR66" s="1636"/>
      <c r="ELS66" s="1636"/>
      <c r="ELT66" s="1636"/>
      <c r="ELU66" s="1636"/>
      <c r="ELV66" s="1636"/>
      <c r="ELW66" s="1636"/>
      <c r="ELX66" s="1636"/>
      <c r="ELY66" s="1636"/>
      <c r="ELZ66" s="1636"/>
      <c r="EMA66" s="1636"/>
      <c r="EMB66" s="1636"/>
      <c r="EMC66" s="1636"/>
      <c r="EMD66" s="1636"/>
      <c r="EME66" s="1636"/>
      <c r="EMF66" s="1636"/>
      <c r="EMG66" s="1636"/>
      <c r="EMH66" s="1636"/>
      <c r="EMI66" s="1636"/>
      <c r="EMJ66" s="1636"/>
      <c r="EMK66" s="1636"/>
      <c r="EML66" s="1636"/>
      <c r="EMM66" s="1636"/>
      <c r="EMN66" s="1636"/>
      <c r="EMO66" s="1636"/>
      <c r="EMP66" s="1636"/>
      <c r="EMQ66" s="1636"/>
      <c r="EMR66" s="1636"/>
      <c r="EMS66" s="1636"/>
      <c r="EMT66" s="1636"/>
      <c r="EMU66" s="1636"/>
      <c r="EMV66" s="1636"/>
      <c r="EMW66" s="1636"/>
      <c r="EMX66" s="1636"/>
      <c r="EMY66" s="1636"/>
      <c r="EMZ66" s="1636"/>
      <c r="ENA66" s="1636"/>
      <c r="ENB66" s="1636"/>
      <c r="ENC66" s="1636"/>
      <c r="END66" s="1636"/>
      <c r="ENE66" s="1636"/>
      <c r="ENF66" s="1636"/>
      <c r="ENG66" s="1636"/>
      <c r="ENH66" s="1636"/>
      <c r="ENI66" s="1636"/>
      <c r="ENJ66" s="1636"/>
      <c r="ENK66" s="1636"/>
      <c r="ENL66" s="1636"/>
      <c r="ENM66" s="1636"/>
      <c r="ENN66" s="1636"/>
      <c r="ENO66" s="1636"/>
      <c r="ENP66" s="1636"/>
      <c r="ENQ66" s="1636"/>
      <c r="ENR66" s="1636"/>
      <c r="ENS66" s="1636"/>
      <c r="ENT66" s="1636"/>
      <c r="ENU66" s="1636"/>
      <c r="ENV66" s="1636"/>
      <c r="ENW66" s="1636"/>
      <c r="ENX66" s="1636"/>
      <c r="ENY66" s="1636"/>
      <c r="ENZ66" s="1636"/>
      <c r="EOA66" s="1636"/>
      <c r="EOB66" s="1636"/>
      <c r="EOC66" s="1636"/>
      <c r="EOD66" s="1636"/>
      <c r="EOE66" s="1636"/>
      <c r="EOF66" s="1636"/>
      <c r="EOG66" s="1636"/>
      <c r="EOH66" s="1636"/>
      <c r="EOI66" s="1636"/>
      <c r="EOJ66" s="1636"/>
      <c r="EOK66" s="1636"/>
      <c r="EOL66" s="1636"/>
      <c r="EOM66" s="1636"/>
      <c r="EON66" s="1636"/>
      <c r="EOO66" s="1636"/>
      <c r="EOP66" s="1636"/>
      <c r="EOQ66" s="1636"/>
      <c r="EOR66" s="1636"/>
      <c r="EOS66" s="1636"/>
      <c r="EOT66" s="1636"/>
      <c r="EOU66" s="1636"/>
      <c r="EOV66" s="1636"/>
      <c r="EOW66" s="1636"/>
      <c r="EOX66" s="1636"/>
      <c r="EOY66" s="1636"/>
      <c r="EOZ66" s="1636"/>
      <c r="EPA66" s="1636"/>
      <c r="EPB66" s="1636"/>
      <c r="EPC66" s="1636"/>
      <c r="EPD66" s="1636"/>
      <c r="EPE66" s="1636"/>
      <c r="EPF66" s="1636"/>
      <c r="EPG66" s="1636"/>
      <c r="EPH66" s="1636"/>
      <c r="EPI66" s="1636"/>
      <c r="EPJ66" s="1636"/>
      <c r="EPK66" s="1636"/>
      <c r="EPL66" s="1636"/>
      <c r="EPM66" s="1636"/>
      <c r="EPN66" s="1636"/>
      <c r="EPO66" s="1636"/>
      <c r="EPP66" s="1636"/>
      <c r="EPQ66" s="1636"/>
      <c r="EPR66" s="1636"/>
      <c r="EPS66" s="1636"/>
      <c r="EPT66" s="1636"/>
      <c r="EPU66" s="1636"/>
      <c r="EPV66" s="1636"/>
      <c r="EPW66" s="1636"/>
      <c r="EPX66" s="1636"/>
      <c r="EPY66" s="1636"/>
      <c r="EPZ66" s="1636"/>
      <c r="EQA66" s="1636"/>
      <c r="EQB66" s="1636"/>
      <c r="EQC66" s="1636"/>
      <c r="EQD66" s="1636"/>
      <c r="EQE66" s="1636"/>
      <c r="EQF66" s="1636"/>
      <c r="EQG66" s="1636"/>
      <c r="EQH66" s="1636"/>
      <c r="EQI66" s="1636"/>
      <c r="EQJ66" s="1636"/>
      <c r="EQK66" s="1636"/>
      <c r="EQL66" s="1636"/>
      <c r="EQM66" s="1636"/>
      <c r="EQN66" s="1636"/>
      <c r="EQO66" s="1636"/>
      <c r="EQP66" s="1636"/>
      <c r="EQQ66" s="1636"/>
      <c r="EQR66" s="1636"/>
      <c r="EQS66" s="1636"/>
      <c r="EQT66" s="1636"/>
      <c r="EQU66" s="1636"/>
      <c r="EQV66" s="1636"/>
      <c r="EQW66" s="1636"/>
      <c r="EQX66" s="1636"/>
      <c r="EQY66" s="1636"/>
      <c r="EQZ66" s="1636"/>
      <c r="ERA66" s="1636"/>
      <c r="ERB66" s="1636"/>
      <c r="ERC66" s="1636"/>
      <c r="ERD66" s="1636"/>
      <c r="ERE66" s="1636"/>
      <c r="ERF66" s="1636"/>
      <c r="ERG66" s="1636"/>
      <c r="ERH66" s="1636"/>
      <c r="ERI66" s="1636"/>
      <c r="ERJ66" s="1636"/>
      <c r="ERK66" s="1636"/>
      <c r="ERL66" s="1636"/>
      <c r="ERM66" s="1636"/>
      <c r="ERN66" s="1636"/>
      <c r="ERO66" s="1636"/>
      <c r="ERP66" s="1636"/>
      <c r="ERQ66" s="1636"/>
      <c r="ERR66" s="1636"/>
      <c r="ERS66" s="1636"/>
      <c r="ERT66" s="1636"/>
      <c r="ERU66" s="1636"/>
      <c r="ERV66" s="1636"/>
      <c r="ERW66" s="1636"/>
      <c r="ERX66" s="1636"/>
      <c r="ERY66" s="1636"/>
      <c r="ERZ66" s="1636"/>
      <c r="ESA66" s="1636"/>
      <c r="ESB66" s="1636"/>
      <c r="ESC66" s="1636"/>
      <c r="ESD66" s="1636"/>
      <c r="ESE66" s="1636"/>
      <c r="ESF66" s="1636"/>
      <c r="ESG66" s="1636"/>
      <c r="ESH66" s="1636"/>
      <c r="ESI66" s="1636"/>
      <c r="ESJ66" s="1636"/>
      <c r="ESK66" s="1636"/>
      <c r="ESL66" s="1636"/>
      <c r="ESM66" s="1636"/>
      <c r="ESN66" s="1636"/>
      <c r="ESO66" s="1636"/>
      <c r="ESP66" s="1636"/>
      <c r="ESQ66" s="1636"/>
      <c r="ESR66" s="1636"/>
      <c r="ESS66" s="1636"/>
      <c r="EST66" s="1636"/>
      <c r="ESU66" s="1636"/>
      <c r="ESV66" s="1636"/>
      <c r="ESW66" s="1636"/>
      <c r="ESX66" s="1636"/>
      <c r="ESY66" s="1636"/>
      <c r="ESZ66" s="1636"/>
      <c r="ETA66" s="1636"/>
      <c r="ETB66" s="1636"/>
      <c r="ETC66" s="1636"/>
      <c r="ETD66" s="1636"/>
      <c r="ETE66" s="1636"/>
      <c r="ETF66" s="1636"/>
      <c r="ETG66" s="1636"/>
      <c r="ETH66" s="1636"/>
      <c r="ETI66" s="1636"/>
      <c r="ETJ66" s="1636"/>
      <c r="ETK66" s="1636"/>
      <c r="ETL66" s="1636"/>
      <c r="ETM66" s="1636"/>
      <c r="ETN66" s="1636"/>
      <c r="ETO66" s="1636"/>
      <c r="ETP66" s="1636"/>
      <c r="ETQ66" s="1636"/>
      <c r="ETR66" s="1636"/>
      <c r="ETS66" s="1636"/>
      <c r="ETT66" s="1636"/>
      <c r="ETU66" s="1636"/>
      <c r="ETV66" s="1636"/>
      <c r="ETW66" s="1636"/>
      <c r="ETX66" s="1636"/>
      <c r="ETY66" s="1636"/>
      <c r="ETZ66" s="1636"/>
      <c r="EUA66" s="1636"/>
      <c r="EUB66" s="1636"/>
      <c r="EUC66" s="1636"/>
      <c r="EUD66" s="1636"/>
      <c r="EUE66" s="1636"/>
      <c r="EUF66" s="1636"/>
      <c r="EUG66" s="1636"/>
      <c r="EUH66" s="1636"/>
      <c r="EUI66" s="1636"/>
      <c r="EUJ66" s="1636"/>
      <c r="EUK66" s="1636"/>
      <c r="EUL66" s="1636"/>
      <c r="EUM66" s="1636"/>
      <c r="EUN66" s="1636"/>
      <c r="EUO66" s="1636"/>
      <c r="EUP66" s="1636"/>
      <c r="EUQ66" s="1636"/>
      <c r="EUR66" s="1636"/>
      <c r="EUS66" s="1636"/>
      <c r="EUT66" s="1636"/>
      <c r="EUU66" s="1636"/>
      <c r="EUV66" s="1636"/>
      <c r="EUW66" s="1636"/>
      <c r="EUX66" s="1636"/>
      <c r="EUY66" s="1636"/>
      <c r="EUZ66" s="1636"/>
      <c r="EVA66" s="1636"/>
      <c r="EVB66" s="1636"/>
      <c r="EVC66" s="1636"/>
      <c r="EVD66" s="1636"/>
      <c r="EVE66" s="1636"/>
      <c r="EVF66" s="1636"/>
      <c r="EVG66" s="1636"/>
      <c r="EVH66" s="1636"/>
      <c r="EVI66" s="1636"/>
      <c r="EVJ66" s="1636"/>
      <c r="EVK66" s="1636"/>
      <c r="EVL66" s="1636"/>
      <c r="EVM66" s="1636"/>
      <c r="EVN66" s="1636"/>
      <c r="EVO66" s="1636"/>
      <c r="EVP66" s="1636"/>
      <c r="EVQ66" s="1636"/>
      <c r="EVR66" s="1636"/>
      <c r="EVS66" s="1636"/>
      <c r="EVT66" s="1636"/>
      <c r="EVU66" s="1636"/>
      <c r="EVV66" s="1636"/>
      <c r="EVW66" s="1636"/>
      <c r="EVX66" s="1636"/>
      <c r="EVY66" s="1636"/>
      <c r="EVZ66" s="1636"/>
      <c r="EWA66" s="1636"/>
      <c r="EWB66" s="1636"/>
      <c r="EWC66" s="1636"/>
      <c r="EWD66" s="1636"/>
      <c r="EWE66" s="1636"/>
      <c r="EWF66" s="1636"/>
      <c r="EWG66" s="1636"/>
      <c r="EWH66" s="1636"/>
      <c r="EWI66" s="1636"/>
      <c r="EWJ66" s="1636"/>
      <c r="EWK66" s="1636"/>
      <c r="EWL66" s="1636"/>
      <c r="EWM66" s="1636"/>
      <c r="EWN66" s="1636"/>
      <c r="EWO66" s="1636"/>
      <c r="EWP66" s="1636"/>
      <c r="EWQ66" s="1636"/>
      <c r="EWR66" s="1636"/>
      <c r="EWS66" s="1636"/>
      <c r="EWT66" s="1636"/>
      <c r="EWU66" s="1636"/>
      <c r="EWV66" s="1636"/>
      <c r="EWW66" s="1636"/>
      <c r="EWX66" s="1636"/>
      <c r="EWY66" s="1636"/>
      <c r="EWZ66" s="1636"/>
      <c r="EXA66" s="1636"/>
      <c r="EXB66" s="1636"/>
      <c r="EXC66" s="1636"/>
      <c r="EXD66" s="1636"/>
      <c r="EXE66" s="1636"/>
      <c r="EXF66" s="1636"/>
      <c r="EXG66" s="1636"/>
      <c r="EXH66" s="1636"/>
      <c r="EXI66" s="1636"/>
      <c r="EXJ66" s="1636"/>
      <c r="EXK66" s="1636"/>
      <c r="EXL66" s="1636"/>
      <c r="EXM66" s="1636"/>
      <c r="EXN66" s="1636"/>
      <c r="EXO66" s="1636"/>
      <c r="EXP66" s="1636"/>
      <c r="EXQ66" s="1636"/>
      <c r="EXR66" s="1636"/>
      <c r="EXS66" s="1636"/>
      <c r="EXT66" s="1636"/>
      <c r="EXU66" s="1636"/>
      <c r="EXV66" s="1636"/>
      <c r="EXW66" s="1636"/>
      <c r="EXX66" s="1636"/>
      <c r="EXY66" s="1636"/>
      <c r="EXZ66" s="1636"/>
      <c r="EYA66" s="1636"/>
      <c r="EYB66" s="1636"/>
      <c r="EYC66" s="1636"/>
      <c r="EYD66" s="1636"/>
      <c r="EYE66" s="1636"/>
      <c r="EYF66" s="1636"/>
      <c r="EYG66" s="1636"/>
      <c r="EYH66" s="1636"/>
      <c r="EYI66" s="1636"/>
      <c r="EYJ66" s="1636"/>
      <c r="EYK66" s="1636"/>
      <c r="EYL66" s="1636"/>
      <c r="EYM66" s="1636"/>
      <c r="EYN66" s="1636"/>
      <c r="EYO66" s="1636"/>
      <c r="EYP66" s="1636"/>
      <c r="EYQ66" s="1636"/>
      <c r="EYR66" s="1636"/>
      <c r="EYS66" s="1636"/>
      <c r="EYT66" s="1636"/>
      <c r="EYU66" s="1636"/>
      <c r="EYV66" s="1636"/>
      <c r="EYW66" s="1636"/>
      <c r="EYX66" s="1636"/>
      <c r="EYY66" s="1636"/>
      <c r="EYZ66" s="1636"/>
      <c r="EZA66" s="1636"/>
      <c r="EZB66" s="1636"/>
      <c r="EZC66" s="1636"/>
      <c r="EZD66" s="1636"/>
      <c r="EZE66" s="1636"/>
      <c r="EZF66" s="1636"/>
      <c r="EZG66" s="1636"/>
      <c r="EZH66" s="1636"/>
      <c r="EZI66" s="1636"/>
      <c r="EZJ66" s="1636"/>
      <c r="EZK66" s="1636"/>
      <c r="EZL66" s="1636"/>
      <c r="EZM66" s="1636"/>
      <c r="EZN66" s="1636"/>
      <c r="EZO66" s="1636"/>
      <c r="EZP66" s="1636"/>
      <c r="EZQ66" s="1636"/>
      <c r="EZR66" s="1636"/>
      <c r="EZS66" s="1636"/>
      <c r="EZT66" s="1636"/>
      <c r="EZU66" s="1636"/>
      <c r="EZV66" s="1636"/>
      <c r="EZW66" s="1636"/>
      <c r="EZX66" s="1636"/>
      <c r="EZY66" s="1636"/>
      <c r="EZZ66" s="1636"/>
      <c r="FAA66" s="1636"/>
      <c r="FAB66" s="1636"/>
      <c r="FAC66" s="1636"/>
      <c r="FAD66" s="1636"/>
      <c r="FAE66" s="1636"/>
      <c r="FAF66" s="1636"/>
      <c r="FAG66" s="1636"/>
      <c r="FAH66" s="1636"/>
      <c r="FAI66" s="1636"/>
      <c r="FAJ66" s="1636"/>
      <c r="FAK66" s="1636"/>
      <c r="FAL66" s="1636"/>
      <c r="FAM66" s="1636"/>
      <c r="FAN66" s="1636"/>
      <c r="FAO66" s="1636"/>
      <c r="FAP66" s="1636"/>
      <c r="FAQ66" s="1636"/>
      <c r="FAR66" s="1636"/>
      <c r="FAS66" s="1636"/>
      <c r="FAT66" s="1636"/>
      <c r="FAU66" s="1636"/>
      <c r="FAV66" s="1636"/>
      <c r="FAW66" s="1636"/>
      <c r="FAX66" s="1636"/>
      <c r="FAY66" s="1636"/>
      <c r="FAZ66" s="1636"/>
      <c r="FBA66" s="1636"/>
      <c r="FBB66" s="1636"/>
      <c r="FBC66" s="1636"/>
      <c r="FBD66" s="1636"/>
      <c r="FBE66" s="1636"/>
      <c r="FBF66" s="1636"/>
      <c r="FBG66" s="1636"/>
      <c r="FBH66" s="1636"/>
      <c r="FBI66" s="1636"/>
      <c r="FBJ66" s="1636"/>
      <c r="FBK66" s="1636"/>
      <c r="FBL66" s="1636"/>
      <c r="FBM66" s="1636"/>
      <c r="FBN66" s="1636"/>
      <c r="FBO66" s="1636"/>
      <c r="FBP66" s="1636"/>
      <c r="FBQ66" s="1636"/>
      <c r="FBR66" s="1636"/>
      <c r="FBS66" s="1636"/>
      <c r="FBT66" s="1636"/>
      <c r="FBU66" s="1636"/>
      <c r="FBV66" s="1636"/>
      <c r="FBW66" s="1636"/>
      <c r="FBX66" s="1636"/>
      <c r="FBY66" s="1636"/>
      <c r="FBZ66" s="1636"/>
      <c r="FCA66" s="1636"/>
      <c r="FCB66" s="1636"/>
      <c r="FCC66" s="1636"/>
      <c r="FCD66" s="1636"/>
      <c r="FCE66" s="1636"/>
      <c r="FCF66" s="1636"/>
      <c r="FCG66" s="1636"/>
      <c r="FCH66" s="1636"/>
      <c r="FCI66" s="1636"/>
      <c r="FCJ66" s="1636"/>
      <c r="FCK66" s="1636"/>
      <c r="FCL66" s="1636"/>
      <c r="FCM66" s="1636"/>
      <c r="FCN66" s="1636"/>
      <c r="FCO66" s="1636"/>
      <c r="FCP66" s="1636"/>
      <c r="FCQ66" s="1636"/>
      <c r="FCR66" s="1636"/>
      <c r="FCS66" s="1636"/>
      <c r="FCT66" s="1636"/>
      <c r="FCU66" s="1636"/>
      <c r="FCV66" s="1636"/>
      <c r="FCW66" s="1636"/>
      <c r="FCX66" s="1636"/>
      <c r="FCY66" s="1636"/>
      <c r="FCZ66" s="1636"/>
      <c r="FDA66" s="1636"/>
      <c r="FDB66" s="1636"/>
      <c r="FDC66" s="1636"/>
      <c r="FDD66" s="1636"/>
      <c r="FDE66" s="1636"/>
      <c r="FDF66" s="1636"/>
      <c r="FDG66" s="1636"/>
      <c r="FDH66" s="1636"/>
      <c r="FDI66" s="1636"/>
      <c r="FDJ66" s="1636"/>
      <c r="FDK66" s="1636"/>
      <c r="FDL66" s="1636"/>
      <c r="FDM66" s="1636"/>
      <c r="FDN66" s="1636"/>
      <c r="FDO66" s="1636"/>
      <c r="FDP66" s="1636"/>
      <c r="FDQ66" s="1636"/>
      <c r="FDR66" s="1636"/>
      <c r="FDS66" s="1636"/>
      <c r="FDT66" s="1636"/>
      <c r="FDU66" s="1636"/>
      <c r="FDV66" s="1636"/>
      <c r="FDW66" s="1636"/>
      <c r="FDX66" s="1636"/>
      <c r="FDY66" s="1636"/>
      <c r="FDZ66" s="1636"/>
      <c r="FEA66" s="1636"/>
      <c r="FEB66" s="1636"/>
      <c r="FEC66" s="1636"/>
      <c r="FED66" s="1636"/>
      <c r="FEE66" s="1636"/>
      <c r="FEF66" s="1636"/>
      <c r="FEG66" s="1636"/>
      <c r="FEH66" s="1636"/>
      <c r="FEI66" s="1636"/>
      <c r="FEJ66" s="1636"/>
      <c r="FEK66" s="1636"/>
      <c r="FEL66" s="1636"/>
      <c r="FEM66" s="1636"/>
      <c r="FEN66" s="1636"/>
      <c r="FEO66" s="1636"/>
      <c r="FEP66" s="1636"/>
      <c r="FEQ66" s="1636"/>
      <c r="FER66" s="1636"/>
      <c r="FES66" s="1636"/>
      <c r="FET66" s="1636"/>
      <c r="FEU66" s="1636"/>
      <c r="FEV66" s="1636"/>
      <c r="FEW66" s="1636"/>
      <c r="FEX66" s="1636"/>
      <c r="FEY66" s="1636"/>
      <c r="FEZ66" s="1636"/>
      <c r="FFA66" s="1636"/>
      <c r="FFB66" s="1636"/>
      <c r="FFC66" s="1636"/>
      <c r="FFD66" s="1636"/>
      <c r="FFE66" s="1636"/>
      <c r="FFF66" s="1636"/>
      <c r="FFG66" s="1636"/>
      <c r="FFH66" s="1636"/>
      <c r="FFI66" s="1636"/>
      <c r="FFJ66" s="1636"/>
      <c r="FFK66" s="1636"/>
      <c r="FFL66" s="1636"/>
      <c r="FFM66" s="1636"/>
      <c r="FFN66" s="1636"/>
      <c r="FFO66" s="1636"/>
      <c r="FFP66" s="1636"/>
      <c r="FFQ66" s="1636"/>
      <c r="FFR66" s="1636"/>
      <c r="FFS66" s="1636"/>
      <c r="FFT66" s="1636"/>
      <c r="FFU66" s="1636"/>
      <c r="FFV66" s="1636"/>
      <c r="FFW66" s="1636"/>
      <c r="FFX66" s="1636"/>
      <c r="FFY66" s="1636"/>
      <c r="FFZ66" s="1636"/>
      <c r="FGA66" s="1636"/>
      <c r="FGB66" s="1636"/>
      <c r="FGC66" s="1636"/>
      <c r="FGD66" s="1636"/>
      <c r="FGE66" s="1636"/>
      <c r="FGF66" s="1636"/>
      <c r="FGG66" s="1636"/>
      <c r="FGH66" s="1636"/>
      <c r="FGI66" s="1636"/>
      <c r="FGJ66" s="1636"/>
      <c r="FGK66" s="1636"/>
      <c r="FGL66" s="1636"/>
      <c r="FGM66" s="1636"/>
      <c r="FGN66" s="1636"/>
      <c r="FGO66" s="1636"/>
      <c r="FGP66" s="1636"/>
      <c r="FGQ66" s="1636"/>
      <c r="FGR66" s="1636"/>
      <c r="FGS66" s="1636"/>
      <c r="FGT66" s="1636"/>
      <c r="FGU66" s="1636"/>
      <c r="FGV66" s="1636"/>
      <c r="FGW66" s="1636"/>
      <c r="FGX66" s="1636"/>
      <c r="FGY66" s="1636"/>
      <c r="FGZ66" s="1636"/>
      <c r="FHA66" s="1636"/>
      <c r="FHB66" s="1636"/>
      <c r="FHC66" s="1636"/>
      <c r="FHD66" s="1636"/>
      <c r="FHE66" s="1636"/>
      <c r="FHF66" s="1636"/>
      <c r="FHG66" s="1636"/>
      <c r="FHH66" s="1636"/>
      <c r="FHI66" s="1636"/>
      <c r="FHJ66" s="1636"/>
      <c r="FHK66" s="1636"/>
      <c r="FHL66" s="1636"/>
      <c r="FHM66" s="1636"/>
      <c r="FHN66" s="1636"/>
      <c r="FHO66" s="1636"/>
      <c r="FHP66" s="1636"/>
      <c r="FHQ66" s="1636"/>
      <c r="FHR66" s="1636"/>
      <c r="FHS66" s="1636"/>
      <c r="FHT66" s="1636"/>
      <c r="FHU66" s="1636"/>
      <c r="FHV66" s="1636"/>
      <c r="FHW66" s="1636"/>
      <c r="FHX66" s="1636"/>
      <c r="FHY66" s="1636"/>
      <c r="FHZ66" s="1636"/>
      <c r="FIA66" s="1636"/>
      <c r="FIB66" s="1636"/>
      <c r="FIC66" s="1636"/>
      <c r="FID66" s="1636"/>
      <c r="FIE66" s="1636"/>
      <c r="FIF66" s="1636"/>
      <c r="FIG66" s="1636"/>
      <c r="FIH66" s="1636"/>
      <c r="FII66" s="1636"/>
      <c r="FIJ66" s="1636"/>
      <c r="FIK66" s="1636"/>
      <c r="FIL66" s="1636"/>
      <c r="FIM66" s="1636"/>
      <c r="FIN66" s="1636"/>
      <c r="FIO66" s="1636"/>
      <c r="FIP66" s="1636"/>
      <c r="FIQ66" s="1636"/>
      <c r="FIR66" s="1636"/>
      <c r="FIS66" s="1636"/>
      <c r="FIT66" s="1636"/>
      <c r="FIU66" s="1636"/>
      <c r="FIV66" s="1636"/>
      <c r="FIW66" s="1636"/>
      <c r="FIX66" s="1636"/>
      <c r="FIY66" s="1636"/>
      <c r="FIZ66" s="1636"/>
      <c r="FJA66" s="1636"/>
      <c r="FJB66" s="1636"/>
      <c r="FJC66" s="1636"/>
      <c r="FJD66" s="1636"/>
      <c r="FJE66" s="1636"/>
      <c r="FJF66" s="1636"/>
      <c r="FJG66" s="1636"/>
      <c r="FJH66" s="1636"/>
      <c r="FJI66" s="1636"/>
      <c r="FJJ66" s="1636"/>
      <c r="FJK66" s="1636"/>
      <c r="FJL66" s="1636"/>
      <c r="FJM66" s="1636"/>
      <c r="FJN66" s="1636"/>
      <c r="FJO66" s="1636"/>
      <c r="FJP66" s="1636"/>
      <c r="FJQ66" s="1636"/>
      <c r="FJR66" s="1636"/>
      <c r="FJS66" s="1636"/>
      <c r="FJT66" s="1636"/>
      <c r="FJU66" s="1636"/>
      <c r="FJV66" s="1636"/>
      <c r="FJW66" s="1636"/>
      <c r="FJX66" s="1636"/>
      <c r="FJY66" s="1636"/>
      <c r="FJZ66" s="1636"/>
      <c r="FKA66" s="1636"/>
      <c r="FKB66" s="1636"/>
      <c r="FKC66" s="1636"/>
      <c r="FKD66" s="1636"/>
      <c r="FKE66" s="1636"/>
      <c r="FKF66" s="1636"/>
      <c r="FKG66" s="1636"/>
      <c r="FKH66" s="1636"/>
      <c r="FKI66" s="1636"/>
      <c r="FKJ66" s="1636"/>
      <c r="FKK66" s="1636"/>
      <c r="FKL66" s="1636"/>
      <c r="FKM66" s="1636"/>
      <c r="FKN66" s="1636"/>
      <c r="FKO66" s="1636"/>
      <c r="FKP66" s="1636"/>
      <c r="FKQ66" s="1636"/>
      <c r="FKR66" s="1636"/>
      <c r="FKS66" s="1636"/>
      <c r="FKT66" s="1636"/>
      <c r="FKU66" s="1636"/>
      <c r="FKV66" s="1636"/>
      <c r="FKW66" s="1636"/>
      <c r="FKX66" s="1636"/>
      <c r="FKY66" s="1636"/>
      <c r="FKZ66" s="1636"/>
      <c r="FLA66" s="1636"/>
      <c r="FLB66" s="1636"/>
      <c r="FLC66" s="1636"/>
      <c r="FLD66" s="1636"/>
      <c r="FLE66" s="1636"/>
      <c r="FLF66" s="1636"/>
      <c r="FLG66" s="1636"/>
      <c r="FLH66" s="1636"/>
      <c r="FLI66" s="1636"/>
      <c r="FLJ66" s="1636"/>
      <c r="FLK66" s="1636"/>
      <c r="FLL66" s="1636"/>
      <c r="FLM66" s="1636"/>
      <c r="FLN66" s="1636"/>
      <c r="FLO66" s="1636"/>
      <c r="FLP66" s="1636"/>
      <c r="FLQ66" s="1636"/>
      <c r="FLR66" s="1636"/>
      <c r="FLS66" s="1636"/>
      <c r="FLT66" s="1636"/>
      <c r="FLU66" s="1636"/>
      <c r="FLV66" s="1636"/>
      <c r="FLW66" s="1636"/>
      <c r="FLX66" s="1636"/>
      <c r="FLY66" s="1636"/>
      <c r="FLZ66" s="1636"/>
      <c r="FMA66" s="1636"/>
      <c r="FMB66" s="1636"/>
      <c r="FMC66" s="1636"/>
      <c r="FMD66" s="1636"/>
      <c r="FME66" s="1636"/>
      <c r="FMF66" s="1636"/>
      <c r="FMG66" s="1636"/>
      <c r="FMH66" s="1636"/>
      <c r="FMI66" s="1636"/>
      <c r="FMJ66" s="1636"/>
      <c r="FMK66" s="1636"/>
      <c r="FML66" s="1636"/>
      <c r="FMM66" s="1636"/>
      <c r="FMN66" s="1636"/>
      <c r="FMO66" s="1636"/>
      <c r="FMP66" s="1636"/>
      <c r="FMQ66" s="1636"/>
      <c r="FMR66" s="1636"/>
      <c r="FMS66" s="1636"/>
      <c r="FMT66" s="1636"/>
      <c r="FMU66" s="1636"/>
      <c r="FMV66" s="1636"/>
      <c r="FMW66" s="1636"/>
      <c r="FMX66" s="1636"/>
      <c r="FMY66" s="1636"/>
      <c r="FMZ66" s="1636"/>
      <c r="FNA66" s="1636"/>
      <c r="FNB66" s="1636"/>
      <c r="FNC66" s="1636"/>
      <c r="FND66" s="1636"/>
      <c r="FNE66" s="1636"/>
      <c r="FNF66" s="1636"/>
      <c r="FNG66" s="1636"/>
      <c r="FNH66" s="1636"/>
      <c r="FNI66" s="1636"/>
      <c r="FNJ66" s="1636"/>
      <c r="FNK66" s="1636"/>
      <c r="FNL66" s="1636"/>
      <c r="FNM66" s="1636"/>
      <c r="FNN66" s="1636"/>
      <c r="FNO66" s="1636"/>
      <c r="FNP66" s="1636"/>
      <c r="FNQ66" s="1636"/>
      <c r="FNR66" s="1636"/>
      <c r="FNS66" s="1636"/>
      <c r="FNT66" s="1636"/>
      <c r="FNU66" s="1636"/>
      <c r="FNV66" s="1636"/>
      <c r="FNW66" s="1636"/>
      <c r="FNX66" s="1636"/>
      <c r="FNY66" s="1636"/>
      <c r="FNZ66" s="1636"/>
      <c r="FOA66" s="1636"/>
      <c r="FOB66" s="1636"/>
      <c r="FOC66" s="1636"/>
      <c r="FOD66" s="1636"/>
      <c r="FOE66" s="1636"/>
      <c r="FOF66" s="1636"/>
      <c r="FOG66" s="1636"/>
      <c r="FOH66" s="1636"/>
      <c r="FOI66" s="1636"/>
      <c r="FOJ66" s="1636"/>
      <c r="FOK66" s="1636"/>
      <c r="FOL66" s="1636"/>
      <c r="FOM66" s="1636"/>
      <c r="FON66" s="1636"/>
      <c r="FOO66" s="1636"/>
      <c r="FOP66" s="1636"/>
      <c r="FOQ66" s="1636"/>
      <c r="FOR66" s="1636"/>
      <c r="FOS66" s="1636"/>
      <c r="FOT66" s="1636"/>
      <c r="FOU66" s="1636"/>
      <c r="FOV66" s="1636"/>
      <c r="FOW66" s="1636"/>
      <c r="FOX66" s="1636"/>
      <c r="FOY66" s="1636"/>
      <c r="FOZ66" s="1636"/>
      <c r="FPA66" s="1636"/>
      <c r="FPB66" s="1636"/>
      <c r="FPC66" s="1636"/>
      <c r="FPD66" s="1636"/>
      <c r="FPE66" s="1636"/>
      <c r="FPF66" s="1636"/>
      <c r="FPG66" s="1636"/>
      <c r="FPH66" s="1636"/>
      <c r="FPI66" s="1636"/>
      <c r="FPJ66" s="1636"/>
      <c r="FPK66" s="1636"/>
      <c r="FPL66" s="1636"/>
      <c r="FPM66" s="1636"/>
      <c r="FPN66" s="1636"/>
      <c r="FPO66" s="1636"/>
      <c r="FPP66" s="1636"/>
      <c r="FPQ66" s="1636"/>
      <c r="FPR66" s="1636"/>
      <c r="FPS66" s="1636"/>
      <c r="FPT66" s="1636"/>
      <c r="FPU66" s="1636"/>
      <c r="FPV66" s="1636"/>
      <c r="FPW66" s="1636"/>
      <c r="FPX66" s="1636"/>
      <c r="FPY66" s="1636"/>
      <c r="FPZ66" s="1636"/>
      <c r="FQA66" s="1636"/>
      <c r="FQB66" s="1636"/>
      <c r="FQC66" s="1636"/>
      <c r="FQD66" s="1636"/>
      <c r="FQE66" s="1636"/>
      <c r="FQF66" s="1636"/>
      <c r="FQG66" s="1636"/>
      <c r="FQH66" s="1636"/>
      <c r="FQI66" s="1636"/>
      <c r="FQJ66" s="1636"/>
      <c r="FQK66" s="1636"/>
      <c r="FQL66" s="1636"/>
      <c r="FQM66" s="1636"/>
      <c r="FQN66" s="1636"/>
      <c r="FQO66" s="1636"/>
      <c r="FQP66" s="1636"/>
      <c r="FQQ66" s="1636"/>
      <c r="FQR66" s="1636"/>
      <c r="FQS66" s="1636"/>
      <c r="FQT66" s="1636"/>
      <c r="FQU66" s="1636"/>
      <c r="FQV66" s="1636"/>
      <c r="FQW66" s="1636"/>
      <c r="FQX66" s="1636"/>
      <c r="FQY66" s="1636"/>
      <c r="FQZ66" s="1636"/>
      <c r="FRA66" s="1636"/>
      <c r="FRB66" s="1636"/>
      <c r="FRC66" s="1636"/>
      <c r="FRD66" s="1636"/>
      <c r="FRE66" s="1636"/>
      <c r="FRF66" s="1636"/>
      <c r="FRG66" s="1636"/>
      <c r="FRH66" s="1636"/>
      <c r="FRI66" s="1636"/>
      <c r="FRJ66" s="1636"/>
      <c r="FRK66" s="1636"/>
      <c r="FRL66" s="1636"/>
      <c r="FRM66" s="1636"/>
      <c r="FRN66" s="1636"/>
      <c r="FRO66" s="1636"/>
      <c r="FRP66" s="1636"/>
      <c r="FRQ66" s="1636"/>
      <c r="FRR66" s="1636"/>
      <c r="FRS66" s="1636"/>
      <c r="FRT66" s="1636"/>
      <c r="FRU66" s="1636"/>
      <c r="FRV66" s="1636"/>
      <c r="FRW66" s="1636"/>
      <c r="FRX66" s="1636"/>
      <c r="FRY66" s="1636"/>
      <c r="FRZ66" s="1636"/>
      <c r="FSA66" s="1636"/>
      <c r="FSB66" s="1636"/>
      <c r="FSC66" s="1636"/>
      <c r="FSD66" s="1636"/>
      <c r="FSE66" s="1636"/>
      <c r="FSF66" s="1636"/>
      <c r="FSG66" s="1636"/>
      <c r="FSH66" s="1636"/>
      <c r="FSI66" s="1636"/>
      <c r="FSJ66" s="1636"/>
      <c r="FSK66" s="1636"/>
      <c r="FSL66" s="1636"/>
      <c r="FSM66" s="1636"/>
      <c r="FSN66" s="1636"/>
      <c r="FSO66" s="1636"/>
      <c r="FSP66" s="1636"/>
      <c r="FSQ66" s="1636"/>
      <c r="FSR66" s="1636"/>
      <c r="FSS66" s="1636"/>
      <c r="FST66" s="1636"/>
      <c r="FSU66" s="1636"/>
      <c r="FSV66" s="1636"/>
      <c r="FSW66" s="1636"/>
      <c r="FSX66" s="1636"/>
      <c r="FSY66" s="1636"/>
      <c r="FSZ66" s="1636"/>
      <c r="FTA66" s="1636"/>
      <c r="FTB66" s="1636"/>
      <c r="FTC66" s="1636"/>
      <c r="FTD66" s="1636"/>
      <c r="FTE66" s="1636"/>
      <c r="FTF66" s="1636"/>
      <c r="FTG66" s="1636"/>
      <c r="FTH66" s="1636"/>
      <c r="FTI66" s="1636"/>
      <c r="FTJ66" s="1636"/>
      <c r="FTK66" s="1636"/>
      <c r="FTL66" s="1636"/>
      <c r="FTM66" s="1636"/>
      <c r="FTN66" s="1636"/>
      <c r="FTO66" s="1636"/>
      <c r="FTP66" s="1636"/>
      <c r="FTQ66" s="1636"/>
      <c r="FTR66" s="1636"/>
      <c r="FTS66" s="1636"/>
      <c r="FTT66" s="1636"/>
      <c r="FTU66" s="1636"/>
      <c r="FTV66" s="1636"/>
      <c r="FTW66" s="1636"/>
      <c r="FTX66" s="1636"/>
      <c r="FTY66" s="1636"/>
      <c r="FTZ66" s="1636"/>
      <c r="FUA66" s="1636"/>
      <c r="FUB66" s="1636"/>
      <c r="FUC66" s="1636"/>
      <c r="FUD66" s="1636"/>
      <c r="FUE66" s="1636"/>
      <c r="FUF66" s="1636"/>
      <c r="FUG66" s="1636"/>
      <c r="FUH66" s="1636"/>
      <c r="FUI66" s="1636"/>
      <c r="FUJ66" s="1636"/>
      <c r="FUK66" s="1636"/>
      <c r="FUL66" s="1636"/>
      <c r="FUM66" s="1636"/>
      <c r="FUN66" s="1636"/>
      <c r="FUO66" s="1636"/>
      <c r="FUP66" s="1636"/>
      <c r="FUQ66" s="1636"/>
      <c r="FUR66" s="1636"/>
      <c r="FUS66" s="1636"/>
      <c r="FUT66" s="1636"/>
      <c r="FUU66" s="1636"/>
      <c r="FUV66" s="1636"/>
      <c r="FUW66" s="1636"/>
      <c r="FUX66" s="1636"/>
      <c r="FUY66" s="1636"/>
      <c r="FUZ66" s="1636"/>
      <c r="FVA66" s="1636"/>
      <c r="FVB66" s="1636"/>
      <c r="FVC66" s="1636"/>
      <c r="FVD66" s="1636"/>
      <c r="FVE66" s="1636"/>
      <c r="FVF66" s="1636"/>
      <c r="FVG66" s="1636"/>
      <c r="FVH66" s="1636"/>
      <c r="FVI66" s="1636"/>
      <c r="FVJ66" s="1636"/>
      <c r="FVK66" s="1636"/>
      <c r="FVL66" s="1636"/>
      <c r="FVM66" s="1636"/>
      <c r="FVN66" s="1636"/>
      <c r="FVO66" s="1636"/>
      <c r="FVP66" s="1636"/>
      <c r="FVQ66" s="1636"/>
      <c r="FVR66" s="1636"/>
      <c r="FVS66" s="1636"/>
      <c r="FVT66" s="1636"/>
      <c r="FVU66" s="1636"/>
      <c r="FVV66" s="1636"/>
      <c r="FVW66" s="1636"/>
      <c r="FVX66" s="1636"/>
      <c r="FVY66" s="1636"/>
      <c r="FVZ66" s="1636"/>
      <c r="FWA66" s="1636"/>
      <c r="FWB66" s="1636"/>
      <c r="FWC66" s="1636"/>
      <c r="FWD66" s="1636"/>
      <c r="FWE66" s="1636"/>
      <c r="FWF66" s="1636"/>
      <c r="FWG66" s="1636"/>
      <c r="FWH66" s="1636"/>
      <c r="FWI66" s="1636"/>
      <c r="FWJ66" s="1636"/>
      <c r="FWK66" s="1636"/>
      <c r="FWL66" s="1636"/>
      <c r="FWM66" s="1636"/>
      <c r="FWN66" s="1636"/>
      <c r="FWO66" s="1636"/>
      <c r="FWP66" s="1636"/>
      <c r="FWQ66" s="1636"/>
      <c r="FWR66" s="1636"/>
      <c r="FWS66" s="1636"/>
      <c r="FWT66" s="1636"/>
      <c r="FWU66" s="1636"/>
      <c r="FWV66" s="1636"/>
      <c r="FWW66" s="1636"/>
      <c r="FWX66" s="1636"/>
      <c r="FWY66" s="1636"/>
      <c r="FWZ66" s="1636"/>
      <c r="FXA66" s="1636"/>
      <c r="FXB66" s="1636"/>
      <c r="FXC66" s="1636"/>
      <c r="FXD66" s="1636"/>
      <c r="FXE66" s="1636"/>
      <c r="FXF66" s="1636"/>
      <c r="FXG66" s="1636"/>
      <c r="FXH66" s="1636"/>
      <c r="FXI66" s="1636"/>
      <c r="FXJ66" s="1636"/>
      <c r="FXK66" s="1636"/>
      <c r="FXL66" s="1636"/>
      <c r="FXM66" s="1636"/>
      <c r="FXN66" s="1636"/>
      <c r="FXO66" s="1636"/>
      <c r="FXP66" s="1636"/>
      <c r="FXQ66" s="1636"/>
      <c r="FXR66" s="1636"/>
      <c r="FXS66" s="1636"/>
      <c r="FXT66" s="1636"/>
      <c r="FXU66" s="1636"/>
      <c r="FXV66" s="1636"/>
      <c r="FXW66" s="1636"/>
      <c r="FXX66" s="1636"/>
      <c r="FXY66" s="1636"/>
      <c r="FXZ66" s="1636"/>
      <c r="FYA66" s="1636"/>
      <c r="FYB66" s="1636"/>
      <c r="FYC66" s="1636"/>
      <c r="FYD66" s="1636"/>
      <c r="FYE66" s="1636"/>
      <c r="FYF66" s="1636"/>
      <c r="FYG66" s="1636"/>
      <c r="FYH66" s="1636"/>
      <c r="FYI66" s="1636"/>
      <c r="FYJ66" s="1636"/>
      <c r="FYK66" s="1636"/>
      <c r="FYL66" s="1636"/>
      <c r="FYM66" s="1636"/>
      <c r="FYN66" s="1636"/>
      <c r="FYO66" s="1636"/>
      <c r="FYP66" s="1636"/>
      <c r="FYQ66" s="1636"/>
      <c r="FYR66" s="1636"/>
      <c r="FYS66" s="1636"/>
      <c r="FYT66" s="1636"/>
      <c r="FYU66" s="1636"/>
      <c r="FYV66" s="1636"/>
      <c r="FYW66" s="1636"/>
      <c r="FYX66" s="1636"/>
      <c r="FYY66" s="1636"/>
      <c r="FYZ66" s="1636"/>
      <c r="FZA66" s="1636"/>
      <c r="FZB66" s="1636"/>
      <c r="FZC66" s="1636"/>
      <c r="FZD66" s="1636"/>
      <c r="FZE66" s="1636"/>
      <c r="FZF66" s="1636"/>
      <c r="FZG66" s="1636"/>
      <c r="FZH66" s="1636"/>
      <c r="FZI66" s="1636"/>
      <c r="FZJ66" s="1636"/>
      <c r="FZK66" s="1636"/>
      <c r="FZL66" s="1636"/>
      <c r="FZM66" s="1636"/>
      <c r="FZN66" s="1636"/>
      <c r="FZO66" s="1636"/>
      <c r="FZP66" s="1636"/>
      <c r="FZQ66" s="1636"/>
      <c r="FZR66" s="1636"/>
      <c r="FZS66" s="1636"/>
      <c r="FZT66" s="1636"/>
      <c r="FZU66" s="1636"/>
      <c r="FZV66" s="1636"/>
      <c r="FZW66" s="1636"/>
      <c r="FZX66" s="1636"/>
      <c r="FZY66" s="1636"/>
      <c r="FZZ66" s="1636"/>
      <c r="GAA66" s="1636"/>
      <c r="GAB66" s="1636"/>
      <c r="GAC66" s="1636"/>
      <c r="GAD66" s="1636"/>
      <c r="GAE66" s="1636"/>
      <c r="GAF66" s="1636"/>
      <c r="GAG66" s="1636"/>
      <c r="GAH66" s="1636"/>
      <c r="GAI66" s="1636"/>
      <c r="GAJ66" s="1636"/>
      <c r="GAK66" s="1636"/>
      <c r="GAL66" s="1636"/>
      <c r="GAM66" s="1636"/>
      <c r="GAN66" s="1636"/>
      <c r="GAO66" s="1636"/>
      <c r="GAP66" s="1636"/>
      <c r="GAQ66" s="1636"/>
      <c r="GAR66" s="1636"/>
      <c r="GAS66" s="1636"/>
      <c r="GAT66" s="1636"/>
      <c r="GAU66" s="1636"/>
      <c r="GAV66" s="1636"/>
      <c r="GAW66" s="1636"/>
      <c r="GAX66" s="1636"/>
      <c r="GAY66" s="1636"/>
      <c r="GAZ66" s="1636"/>
      <c r="GBA66" s="1636"/>
      <c r="GBB66" s="1636"/>
      <c r="GBC66" s="1636"/>
      <c r="GBD66" s="1636"/>
      <c r="GBE66" s="1636"/>
      <c r="GBF66" s="1636"/>
      <c r="GBG66" s="1636"/>
      <c r="GBH66" s="1636"/>
      <c r="GBI66" s="1636"/>
      <c r="GBJ66" s="1636"/>
      <c r="GBK66" s="1636"/>
      <c r="GBL66" s="1636"/>
      <c r="GBM66" s="1636"/>
      <c r="GBN66" s="1636"/>
      <c r="GBO66" s="1636"/>
      <c r="GBP66" s="1636"/>
      <c r="GBQ66" s="1636"/>
      <c r="GBR66" s="1636"/>
      <c r="GBS66" s="1636"/>
      <c r="GBT66" s="1636"/>
      <c r="GBU66" s="1636"/>
      <c r="GBV66" s="1636"/>
      <c r="GBW66" s="1636"/>
      <c r="GBX66" s="1636"/>
      <c r="GBY66" s="1636"/>
      <c r="GBZ66" s="1636"/>
      <c r="GCA66" s="1636"/>
      <c r="GCB66" s="1636"/>
      <c r="GCC66" s="1636"/>
      <c r="GCD66" s="1636"/>
      <c r="GCE66" s="1636"/>
      <c r="GCF66" s="1636"/>
      <c r="GCG66" s="1636"/>
      <c r="GCH66" s="1636"/>
      <c r="GCI66" s="1636"/>
      <c r="GCJ66" s="1636"/>
      <c r="GCK66" s="1636"/>
      <c r="GCL66" s="1636"/>
      <c r="GCM66" s="1636"/>
      <c r="GCN66" s="1636"/>
      <c r="GCO66" s="1636"/>
      <c r="GCP66" s="1636"/>
      <c r="GCQ66" s="1636"/>
      <c r="GCR66" s="1636"/>
      <c r="GCS66" s="1636"/>
      <c r="GCT66" s="1636"/>
      <c r="GCU66" s="1636"/>
      <c r="GCV66" s="1636"/>
      <c r="GCW66" s="1636"/>
      <c r="GCX66" s="1636"/>
      <c r="GCY66" s="1636"/>
      <c r="GCZ66" s="1636"/>
      <c r="GDA66" s="1636"/>
      <c r="GDB66" s="1636"/>
      <c r="GDC66" s="1636"/>
      <c r="GDD66" s="1636"/>
      <c r="GDE66" s="1636"/>
      <c r="GDF66" s="1636"/>
      <c r="GDG66" s="1636"/>
      <c r="GDH66" s="1636"/>
      <c r="GDI66" s="1636"/>
      <c r="GDJ66" s="1636"/>
      <c r="GDK66" s="1636"/>
      <c r="GDL66" s="1636"/>
      <c r="GDM66" s="1636"/>
      <c r="GDN66" s="1636"/>
      <c r="GDO66" s="1636"/>
      <c r="GDP66" s="1636"/>
      <c r="GDQ66" s="1636"/>
      <c r="GDR66" s="1636"/>
      <c r="GDS66" s="1636"/>
      <c r="GDT66" s="1636"/>
      <c r="GDU66" s="1636"/>
      <c r="GDV66" s="1636"/>
      <c r="GDW66" s="1636"/>
      <c r="GDX66" s="1636"/>
      <c r="GDY66" s="1636"/>
      <c r="GDZ66" s="1636"/>
      <c r="GEA66" s="1636"/>
      <c r="GEB66" s="1636"/>
      <c r="GEC66" s="1636"/>
      <c r="GED66" s="1636"/>
      <c r="GEE66" s="1636"/>
      <c r="GEF66" s="1636"/>
      <c r="GEG66" s="1636"/>
      <c r="GEH66" s="1636"/>
      <c r="GEI66" s="1636"/>
      <c r="GEJ66" s="1636"/>
      <c r="GEK66" s="1636"/>
      <c r="GEL66" s="1636"/>
      <c r="GEM66" s="1636"/>
      <c r="GEN66" s="1636"/>
      <c r="GEO66" s="1636"/>
      <c r="GEP66" s="1636"/>
      <c r="GEQ66" s="1636"/>
      <c r="GER66" s="1636"/>
      <c r="GES66" s="1636"/>
      <c r="GET66" s="1636"/>
      <c r="GEU66" s="1636"/>
      <c r="GEV66" s="1636"/>
      <c r="GEW66" s="1636"/>
      <c r="GEX66" s="1636"/>
      <c r="GEY66" s="1636"/>
      <c r="GEZ66" s="1636"/>
      <c r="GFA66" s="1636"/>
      <c r="GFB66" s="1636"/>
      <c r="GFC66" s="1636"/>
      <c r="GFD66" s="1636"/>
      <c r="GFE66" s="1636"/>
      <c r="GFF66" s="1636"/>
      <c r="GFG66" s="1636"/>
      <c r="GFH66" s="1636"/>
      <c r="GFI66" s="1636"/>
      <c r="GFJ66" s="1636"/>
      <c r="GFK66" s="1636"/>
      <c r="GFL66" s="1636"/>
      <c r="GFM66" s="1636"/>
      <c r="GFN66" s="1636"/>
      <c r="GFO66" s="1636"/>
      <c r="GFP66" s="1636"/>
      <c r="GFQ66" s="1636"/>
      <c r="GFR66" s="1636"/>
      <c r="GFS66" s="1636"/>
      <c r="GFT66" s="1636"/>
      <c r="GFU66" s="1636"/>
      <c r="GFV66" s="1636"/>
      <c r="GFW66" s="1636"/>
      <c r="GFX66" s="1636"/>
      <c r="GFY66" s="1636"/>
      <c r="GFZ66" s="1636"/>
      <c r="GGA66" s="1636"/>
      <c r="GGB66" s="1636"/>
      <c r="GGC66" s="1636"/>
      <c r="GGD66" s="1636"/>
      <c r="GGE66" s="1636"/>
      <c r="GGF66" s="1636"/>
      <c r="GGG66" s="1636"/>
      <c r="GGH66" s="1636"/>
      <c r="GGI66" s="1636"/>
      <c r="GGJ66" s="1636"/>
      <c r="GGK66" s="1636"/>
      <c r="GGL66" s="1636"/>
      <c r="GGM66" s="1636"/>
      <c r="GGN66" s="1636"/>
      <c r="GGO66" s="1636"/>
      <c r="GGP66" s="1636"/>
      <c r="GGQ66" s="1636"/>
      <c r="GGR66" s="1636"/>
      <c r="GGS66" s="1636"/>
      <c r="GGT66" s="1636"/>
      <c r="GGU66" s="1636"/>
      <c r="GGV66" s="1636"/>
      <c r="GGW66" s="1636"/>
      <c r="GGX66" s="1636"/>
      <c r="GGY66" s="1636"/>
      <c r="GGZ66" s="1636"/>
      <c r="GHA66" s="1636"/>
      <c r="GHB66" s="1636"/>
      <c r="GHC66" s="1636"/>
      <c r="GHD66" s="1636"/>
      <c r="GHE66" s="1636"/>
      <c r="GHF66" s="1636"/>
      <c r="GHG66" s="1636"/>
      <c r="GHH66" s="1636"/>
      <c r="GHI66" s="1636"/>
      <c r="GHJ66" s="1636"/>
      <c r="GHK66" s="1636"/>
      <c r="GHL66" s="1636"/>
      <c r="GHM66" s="1636"/>
      <c r="GHN66" s="1636"/>
      <c r="GHO66" s="1636"/>
      <c r="GHP66" s="1636"/>
      <c r="GHQ66" s="1636"/>
      <c r="GHR66" s="1636"/>
      <c r="GHS66" s="1636"/>
      <c r="GHT66" s="1636"/>
      <c r="GHU66" s="1636"/>
      <c r="GHV66" s="1636"/>
      <c r="GHW66" s="1636"/>
      <c r="GHX66" s="1636"/>
      <c r="GHY66" s="1636"/>
      <c r="GHZ66" s="1636"/>
      <c r="GIA66" s="1636"/>
      <c r="GIB66" s="1636"/>
      <c r="GIC66" s="1636"/>
      <c r="GID66" s="1636"/>
      <c r="GIE66" s="1636"/>
      <c r="GIF66" s="1636"/>
      <c r="GIG66" s="1636"/>
      <c r="GIH66" s="1636"/>
      <c r="GII66" s="1636"/>
      <c r="GIJ66" s="1636"/>
      <c r="GIK66" s="1636"/>
      <c r="GIL66" s="1636"/>
      <c r="GIM66" s="1636"/>
      <c r="GIN66" s="1636"/>
      <c r="GIO66" s="1636"/>
      <c r="GIP66" s="1636"/>
      <c r="GIQ66" s="1636"/>
      <c r="GIR66" s="1636"/>
      <c r="GIS66" s="1636"/>
      <c r="GIT66" s="1636"/>
      <c r="GIU66" s="1636"/>
      <c r="GIV66" s="1636"/>
      <c r="GIW66" s="1636"/>
      <c r="GIX66" s="1636"/>
      <c r="GIY66" s="1636"/>
      <c r="GIZ66" s="1636"/>
      <c r="GJA66" s="1636"/>
      <c r="GJB66" s="1636"/>
      <c r="GJC66" s="1636"/>
      <c r="GJD66" s="1636"/>
      <c r="GJE66" s="1636"/>
      <c r="GJF66" s="1636"/>
      <c r="GJG66" s="1636"/>
      <c r="GJH66" s="1636"/>
      <c r="GJI66" s="1636"/>
      <c r="GJJ66" s="1636"/>
      <c r="GJK66" s="1636"/>
      <c r="GJL66" s="1636"/>
      <c r="GJM66" s="1636"/>
      <c r="GJN66" s="1636"/>
      <c r="GJO66" s="1636"/>
      <c r="GJP66" s="1636"/>
      <c r="GJQ66" s="1636"/>
      <c r="GJR66" s="1636"/>
      <c r="GJS66" s="1636"/>
      <c r="GJT66" s="1636"/>
      <c r="GJU66" s="1636"/>
      <c r="GJV66" s="1636"/>
      <c r="GJW66" s="1636"/>
      <c r="GJX66" s="1636"/>
      <c r="GJY66" s="1636"/>
      <c r="GJZ66" s="1636"/>
      <c r="GKA66" s="1636"/>
      <c r="GKB66" s="1636"/>
      <c r="GKC66" s="1636"/>
      <c r="GKD66" s="1636"/>
      <c r="GKE66" s="1636"/>
      <c r="GKF66" s="1636"/>
      <c r="GKG66" s="1636"/>
      <c r="GKH66" s="1636"/>
      <c r="GKI66" s="1636"/>
      <c r="GKJ66" s="1636"/>
      <c r="GKK66" s="1636"/>
      <c r="GKL66" s="1636"/>
      <c r="GKM66" s="1636"/>
      <c r="GKN66" s="1636"/>
      <c r="GKO66" s="1636"/>
      <c r="GKP66" s="1636"/>
      <c r="GKQ66" s="1636"/>
      <c r="GKR66" s="1636"/>
      <c r="GKS66" s="1636"/>
      <c r="GKT66" s="1636"/>
      <c r="GKU66" s="1636"/>
      <c r="GKV66" s="1636"/>
      <c r="GKW66" s="1636"/>
      <c r="GKX66" s="1636"/>
      <c r="GKY66" s="1636"/>
      <c r="GKZ66" s="1636"/>
      <c r="GLA66" s="1636"/>
      <c r="GLB66" s="1636"/>
      <c r="GLC66" s="1636"/>
      <c r="GLD66" s="1636"/>
      <c r="GLE66" s="1636"/>
      <c r="GLF66" s="1636"/>
      <c r="GLG66" s="1636"/>
      <c r="GLH66" s="1636"/>
      <c r="GLI66" s="1636"/>
      <c r="GLJ66" s="1636"/>
      <c r="GLK66" s="1636"/>
      <c r="GLL66" s="1636"/>
      <c r="GLM66" s="1636"/>
      <c r="GLN66" s="1636"/>
      <c r="GLO66" s="1636"/>
      <c r="GLP66" s="1636"/>
      <c r="GLQ66" s="1636"/>
      <c r="GLR66" s="1636"/>
      <c r="GLS66" s="1636"/>
      <c r="GLT66" s="1636"/>
      <c r="GLU66" s="1636"/>
      <c r="GLV66" s="1636"/>
      <c r="GLW66" s="1636"/>
      <c r="GLX66" s="1636"/>
      <c r="GLY66" s="1636"/>
      <c r="GLZ66" s="1636"/>
      <c r="GMA66" s="1636"/>
      <c r="GMB66" s="1636"/>
      <c r="GMC66" s="1636"/>
      <c r="GMD66" s="1636"/>
      <c r="GME66" s="1636"/>
      <c r="GMF66" s="1636"/>
      <c r="GMG66" s="1636"/>
      <c r="GMH66" s="1636"/>
      <c r="GMI66" s="1636"/>
      <c r="GMJ66" s="1636"/>
      <c r="GMK66" s="1636"/>
      <c r="GML66" s="1636"/>
      <c r="GMM66" s="1636"/>
      <c r="GMN66" s="1636"/>
      <c r="GMO66" s="1636"/>
      <c r="GMP66" s="1636"/>
      <c r="GMQ66" s="1636"/>
      <c r="GMR66" s="1636"/>
      <c r="GMS66" s="1636"/>
      <c r="GMT66" s="1636"/>
      <c r="GMU66" s="1636"/>
      <c r="GMV66" s="1636"/>
      <c r="GMW66" s="1636"/>
      <c r="GMX66" s="1636"/>
      <c r="GMY66" s="1636"/>
      <c r="GMZ66" s="1636"/>
      <c r="GNA66" s="1636"/>
      <c r="GNB66" s="1636"/>
      <c r="GNC66" s="1636"/>
      <c r="GND66" s="1636"/>
      <c r="GNE66" s="1636"/>
      <c r="GNF66" s="1636"/>
      <c r="GNG66" s="1636"/>
      <c r="GNH66" s="1636"/>
      <c r="GNI66" s="1636"/>
      <c r="GNJ66" s="1636"/>
      <c r="GNK66" s="1636"/>
      <c r="GNL66" s="1636"/>
      <c r="GNM66" s="1636"/>
      <c r="GNN66" s="1636"/>
      <c r="GNO66" s="1636"/>
      <c r="GNP66" s="1636"/>
      <c r="GNQ66" s="1636"/>
      <c r="GNR66" s="1636"/>
      <c r="GNS66" s="1636"/>
      <c r="GNT66" s="1636"/>
      <c r="GNU66" s="1636"/>
      <c r="GNV66" s="1636"/>
      <c r="GNW66" s="1636"/>
      <c r="GNX66" s="1636"/>
      <c r="GNY66" s="1636"/>
      <c r="GNZ66" s="1636"/>
      <c r="GOA66" s="1636"/>
      <c r="GOB66" s="1636"/>
      <c r="GOC66" s="1636"/>
      <c r="GOD66" s="1636"/>
      <c r="GOE66" s="1636"/>
      <c r="GOF66" s="1636"/>
      <c r="GOG66" s="1636"/>
      <c r="GOH66" s="1636"/>
      <c r="GOI66" s="1636"/>
      <c r="GOJ66" s="1636"/>
      <c r="GOK66" s="1636"/>
      <c r="GOL66" s="1636"/>
      <c r="GOM66" s="1636"/>
      <c r="GON66" s="1636"/>
      <c r="GOO66" s="1636"/>
      <c r="GOP66" s="1636"/>
      <c r="GOQ66" s="1636"/>
      <c r="GOR66" s="1636"/>
      <c r="GOS66" s="1636"/>
      <c r="GOT66" s="1636"/>
      <c r="GOU66" s="1636"/>
      <c r="GOV66" s="1636"/>
      <c r="GOW66" s="1636"/>
      <c r="GOX66" s="1636"/>
      <c r="GOY66" s="1636"/>
      <c r="GOZ66" s="1636"/>
      <c r="GPA66" s="1636"/>
      <c r="GPB66" s="1636"/>
      <c r="GPC66" s="1636"/>
      <c r="GPD66" s="1636"/>
      <c r="GPE66" s="1636"/>
      <c r="GPF66" s="1636"/>
      <c r="GPG66" s="1636"/>
      <c r="GPH66" s="1636"/>
      <c r="GPI66" s="1636"/>
      <c r="GPJ66" s="1636"/>
      <c r="GPK66" s="1636"/>
      <c r="GPL66" s="1636"/>
      <c r="GPM66" s="1636"/>
      <c r="GPN66" s="1636"/>
      <c r="GPO66" s="1636"/>
      <c r="GPP66" s="1636"/>
      <c r="GPQ66" s="1636"/>
      <c r="GPR66" s="1636"/>
      <c r="GPS66" s="1636"/>
      <c r="GPT66" s="1636"/>
      <c r="GPU66" s="1636"/>
      <c r="GPV66" s="1636"/>
      <c r="GPW66" s="1636"/>
      <c r="GPX66" s="1636"/>
      <c r="GPY66" s="1636"/>
      <c r="GPZ66" s="1636"/>
      <c r="GQA66" s="1636"/>
      <c r="GQB66" s="1636"/>
      <c r="GQC66" s="1636"/>
      <c r="GQD66" s="1636"/>
      <c r="GQE66" s="1636"/>
      <c r="GQF66" s="1636"/>
      <c r="GQG66" s="1636"/>
      <c r="GQH66" s="1636"/>
      <c r="GQI66" s="1636"/>
      <c r="GQJ66" s="1636"/>
      <c r="GQK66" s="1636"/>
      <c r="GQL66" s="1636"/>
      <c r="GQM66" s="1636"/>
      <c r="GQN66" s="1636"/>
      <c r="GQO66" s="1636"/>
      <c r="GQP66" s="1636"/>
      <c r="GQQ66" s="1636"/>
      <c r="GQR66" s="1636"/>
      <c r="GQS66" s="1636"/>
      <c r="GQT66" s="1636"/>
      <c r="GQU66" s="1636"/>
      <c r="GQV66" s="1636"/>
      <c r="GQW66" s="1636"/>
      <c r="GQX66" s="1636"/>
      <c r="GQY66" s="1636"/>
      <c r="GQZ66" s="1636"/>
      <c r="GRA66" s="1636"/>
      <c r="GRB66" s="1636"/>
      <c r="GRC66" s="1636"/>
      <c r="GRD66" s="1636"/>
      <c r="GRE66" s="1636"/>
      <c r="GRF66" s="1636"/>
      <c r="GRG66" s="1636"/>
      <c r="GRH66" s="1636"/>
      <c r="GRI66" s="1636"/>
      <c r="GRJ66" s="1636"/>
      <c r="GRK66" s="1636"/>
      <c r="GRL66" s="1636"/>
      <c r="GRM66" s="1636"/>
      <c r="GRN66" s="1636"/>
      <c r="GRO66" s="1636"/>
      <c r="GRP66" s="1636"/>
      <c r="GRQ66" s="1636"/>
      <c r="GRR66" s="1636"/>
      <c r="GRS66" s="1636"/>
      <c r="GRT66" s="1636"/>
      <c r="GRU66" s="1636"/>
      <c r="GRV66" s="1636"/>
      <c r="GRW66" s="1636"/>
      <c r="GRX66" s="1636"/>
      <c r="GRY66" s="1636"/>
      <c r="GRZ66" s="1636"/>
      <c r="GSA66" s="1636"/>
      <c r="GSB66" s="1636"/>
      <c r="GSC66" s="1636"/>
      <c r="GSD66" s="1636"/>
      <c r="GSE66" s="1636"/>
      <c r="GSF66" s="1636"/>
      <c r="GSG66" s="1636"/>
      <c r="GSH66" s="1636"/>
      <c r="GSI66" s="1636"/>
      <c r="GSJ66" s="1636"/>
      <c r="GSK66" s="1636"/>
      <c r="GSL66" s="1636"/>
      <c r="GSM66" s="1636"/>
      <c r="GSN66" s="1636"/>
      <c r="GSO66" s="1636"/>
      <c r="GSP66" s="1636"/>
      <c r="GSQ66" s="1636"/>
      <c r="GSR66" s="1636"/>
      <c r="GSS66" s="1636"/>
      <c r="GST66" s="1636"/>
      <c r="GSU66" s="1636"/>
      <c r="GSV66" s="1636"/>
      <c r="GSW66" s="1636"/>
      <c r="GSX66" s="1636"/>
      <c r="GSY66" s="1636"/>
      <c r="GSZ66" s="1636"/>
      <c r="GTA66" s="1636"/>
      <c r="GTB66" s="1636"/>
      <c r="GTC66" s="1636"/>
      <c r="GTD66" s="1636"/>
      <c r="GTE66" s="1636"/>
      <c r="GTF66" s="1636"/>
      <c r="GTG66" s="1636"/>
      <c r="GTH66" s="1636"/>
      <c r="GTI66" s="1636"/>
      <c r="GTJ66" s="1636"/>
      <c r="GTK66" s="1636"/>
      <c r="GTL66" s="1636"/>
      <c r="GTM66" s="1636"/>
      <c r="GTN66" s="1636"/>
      <c r="GTO66" s="1636"/>
      <c r="GTP66" s="1636"/>
      <c r="GTQ66" s="1636"/>
      <c r="GTR66" s="1636"/>
      <c r="GTS66" s="1636"/>
      <c r="GTT66" s="1636"/>
      <c r="GTU66" s="1636"/>
      <c r="GTV66" s="1636"/>
      <c r="GTW66" s="1636"/>
      <c r="GTX66" s="1636"/>
      <c r="GTY66" s="1636"/>
      <c r="GTZ66" s="1636"/>
      <c r="GUA66" s="1636"/>
      <c r="GUB66" s="1636"/>
      <c r="GUC66" s="1636"/>
      <c r="GUD66" s="1636"/>
      <c r="GUE66" s="1636"/>
      <c r="GUF66" s="1636"/>
      <c r="GUG66" s="1636"/>
      <c r="GUH66" s="1636"/>
      <c r="GUI66" s="1636"/>
      <c r="GUJ66" s="1636"/>
      <c r="GUK66" s="1636"/>
      <c r="GUL66" s="1636"/>
      <c r="GUM66" s="1636"/>
      <c r="GUN66" s="1636"/>
      <c r="GUO66" s="1636"/>
      <c r="GUP66" s="1636"/>
      <c r="GUQ66" s="1636"/>
      <c r="GUR66" s="1636"/>
      <c r="GUS66" s="1636"/>
      <c r="GUT66" s="1636"/>
      <c r="GUU66" s="1636"/>
      <c r="GUV66" s="1636"/>
      <c r="GUW66" s="1636"/>
      <c r="GUX66" s="1636"/>
      <c r="GUY66" s="1636"/>
      <c r="GUZ66" s="1636"/>
      <c r="GVA66" s="1636"/>
      <c r="GVB66" s="1636"/>
      <c r="GVC66" s="1636"/>
      <c r="GVD66" s="1636"/>
      <c r="GVE66" s="1636"/>
      <c r="GVF66" s="1636"/>
      <c r="GVG66" s="1636"/>
      <c r="GVH66" s="1636"/>
      <c r="GVI66" s="1636"/>
      <c r="GVJ66" s="1636"/>
      <c r="GVK66" s="1636"/>
      <c r="GVL66" s="1636"/>
      <c r="GVM66" s="1636"/>
      <c r="GVN66" s="1636"/>
      <c r="GVO66" s="1636"/>
      <c r="GVP66" s="1636"/>
      <c r="GVQ66" s="1636"/>
      <c r="GVR66" s="1636"/>
      <c r="GVS66" s="1636"/>
      <c r="GVT66" s="1636"/>
      <c r="GVU66" s="1636"/>
      <c r="GVV66" s="1636"/>
      <c r="GVW66" s="1636"/>
      <c r="GVX66" s="1636"/>
      <c r="GVY66" s="1636"/>
      <c r="GVZ66" s="1636"/>
      <c r="GWA66" s="1636"/>
      <c r="GWB66" s="1636"/>
      <c r="GWC66" s="1636"/>
      <c r="GWD66" s="1636"/>
      <c r="GWE66" s="1636"/>
      <c r="GWF66" s="1636"/>
      <c r="GWG66" s="1636"/>
      <c r="GWH66" s="1636"/>
      <c r="GWI66" s="1636"/>
      <c r="GWJ66" s="1636"/>
      <c r="GWK66" s="1636"/>
      <c r="GWL66" s="1636"/>
      <c r="GWM66" s="1636"/>
      <c r="GWN66" s="1636"/>
      <c r="GWO66" s="1636"/>
      <c r="GWP66" s="1636"/>
      <c r="GWQ66" s="1636"/>
      <c r="GWR66" s="1636"/>
      <c r="GWS66" s="1636"/>
      <c r="GWT66" s="1636"/>
      <c r="GWU66" s="1636"/>
      <c r="GWV66" s="1636"/>
      <c r="GWW66" s="1636"/>
      <c r="GWX66" s="1636"/>
      <c r="GWY66" s="1636"/>
      <c r="GWZ66" s="1636"/>
      <c r="GXA66" s="1636"/>
      <c r="GXB66" s="1636"/>
      <c r="GXC66" s="1636"/>
      <c r="GXD66" s="1636"/>
      <c r="GXE66" s="1636"/>
      <c r="GXF66" s="1636"/>
      <c r="GXG66" s="1636"/>
      <c r="GXH66" s="1636"/>
      <c r="GXI66" s="1636"/>
      <c r="GXJ66" s="1636"/>
      <c r="GXK66" s="1636"/>
      <c r="GXL66" s="1636"/>
      <c r="GXM66" s="1636"/>
      <c r="GXN66" s="1636"/>
      <c r="GXO66" s="1636"/>
      <c r="GXP66" s="1636"/>
      <c r="GXQ66" s="1636"/>
      <c r="GXR66" s="1636"/>
      <c r="GXS66" s="1636"/>
      <c r="GXT66" s="1636"/>
      <c r="GXU66" s="1636"/>
      <c r="GXV66" s="1636"/>
      <c r="GXW66" s="1636"/>
      <c r="GXX66" s="1636"/>
      <c r="GXY66" s="1636"/>
      <c r="GXZ66" s="1636"/>
      <c r="GYA66" s="1636"/>
      <c r="GYB66" s="1636"/>
      <c r="GYC66" s="1636"/>
      <c r="GYD66" s="1636"/>
      <c r="GYE66" s="1636"/>
      <c r="GYF66" s="1636"/>
      <c r="GYG66" s="1636"/>
      <c r="GYH66" s="1636"/>
      <c r="GYI66" s="1636"/>
      <c r="GYJ66" s="1636"/>
      <c r="GYK66" s="1636"/>
      <c r="GYL66" s="1636"/>
      <c r="GYM66" s="1636"/>
      <c r="GYN66" s="1636"/>
      <c r="GYO66" s="1636"/>
      <c r="GYP66" s="1636"/>
      <c r="GYQ66" s="1636"/>
      <c r="GYR66" s="1636"/>
      <c r="GYS66" s="1636"/>
      <c r="GYT66" s="1636"/>
      <c r="GYU66" s="1636"/>
      <c r="GYV66" s="1636"/>
      <c r="GYW66" s="1636"/>
      <c r="GYX66" s="1636"/>
      <c r="GYY66" s="1636"/>
      <c r="GYZ66" s="1636"/>
      <c r="GZA66" s="1636"/>
      <c r="GZB66" s="1636"/>
      <c r="GZC66" s="1636"/>
      <c r="GZD66" s="1636"/>
      <c r="GZE66" s="1636"/>
      <c r="GZF66" s="1636"/>
      <c r="GZG66" s="1636"/>
      <c r="GZH66" s="1636"/>
      <c r="GZI66" s="1636"/>
      <c r="GZJ66" s="1636"/>
      <c r="GZK66" s="1636"/>
      <c r="GZL66" s="1636"/>
      <c r="GZM66" s="1636"/>
      <c r="GZN66" s="1636"/>
      <c r="GZO66" s="1636"/>
      <c r="GZP66" s="1636"/>
      <c r="GZQ66" s="1636"/>
      <c r="GZR66" s="1636"/>
      <c r="GZS66" s="1636"/>
      <c r="GZT66" s="1636"/>
      <c r="GZU66" s="1636"/>
      <c r="GZV66" s="1636"/>
      <c r="GZW66" s="1636"/>
      <c r="GZX66" s="1636"/>
      <c r="GZY66" s="1636"/>
      <c r="GZZ66" s="1636"/>
      <c r="HAA66" s="1636"/>
      <c r="HAB66" s="1636"/>
      <c r="HAC66" s="1636"/>
      <c r="HAD66" s="1636"/>
      <c r="HAE66" s="1636"/>
      <c r="HAF66" s="1636"/>
      <c r="HAG66" s="1636"/>
      <c r="HAH66" s="1636"/>
      <c r="HAI66" s="1636"/>
      <c r="HAJ66" s="1636"/>
      <c r="HAK66" s="1636"/>
      <c r="HAL66" s="1636"/>
      <c r="HAM66" s="1636"/>
      <c r="HAN66" s="1636"/>
      <c r="HAO66" s="1636"/>
      <c r="HAP66" s="1636"/>
      <c r="HAQ66" s="1636"/>
      <c r="HAR66" s="1636"/>
      <c r="HAS66" s="1636"/>
      <c r="HAT66" s="1636"/>
      <c r="HAU66" s="1636"/>
      <c r="HAV66" s="1636"/>
      <c r="HAW66" s="1636"/>
      <c r="HAX66" s="1636"/>
      <c r="HAY66" s="1636"/>
      <c r="HAZ66" s="1636"/>
      <c r="HBA66" s="1636"/>
      <c r="HBB66" s="1636"/>
      <c r="HBC66" s="1636"/>
      <c r="HBD66" s="1636"/>
      <c r="HBE66" s="1636"/>
      <c r="HBF66" s="1636"/>
      <c r="HBG66" s="1636"/>
      <c r="HBH66" s="1636"/>
      <c r="HBI66" s="1636"/>
      <c r="HBJ66" s="1636"/>
      <c r="HBK66" s="1636"/>
      <c r="HBL66" s="1636"/>
      <c r="HBM66" s="1636"/>
      <c r="HBN66" s="1636"/>
      <c r="HBO66" s="1636"/>
      <c r="HBP66" s="1636"/>
      <c r="HBQ66" s="1636"/>
      <c r="HBR66" s="1636"/>
      <c r="HBS66" s="1636"/>
      <c r="HBT66" s="1636"/>
      <c r="HBU66" s="1636"/>
      <c r="HBV66" s="1636"/>
      <c r="HBW66" s="1636"/>
      <c r="HBX66" s="1636"/>
      <c r="HBY66" s="1636"/>
      <c r="HBZ66" s="1636"/>
      <c r="HCA66" s="1636"/>
      <c r="HCB66" s="1636"/>
      <c r="HCC66" s="1636"/>
      <c r="HCD66" s="1636"/>
      <c r="HCE66" s="1636"/>
      <c r="HCF66" s="1636"/>
      <c r="HCG66" s="1636"/>
      <c r="HCH66" s="1636"/>
      <c r="HCI66" s="1636"/>
      <c r="HCJ66" s="1636"/>
      <c r="HCK66" s="1636"/>
      <c r="HCL66" s="1636"/>
      <c r="HCM66" s="1636"/>
      <c r="HCN66" s="1636"/>
      <c r="HCO66" s="1636"/>
      <c r="HCP66" s="1636"/>
      <c r="HCQ66" s="1636"/>
      <c r="HCR66" s="1636"/>
      <c r="HCS66" s="1636"/>
      <c r="HCT66" s="1636"/>
      <c r="HCU66" s="1636"/>
      <c r="HCV66" s="1636"/>
      <c r="HCW66" s="1636"/>
      <c r="HCX66" s="1636"/>
      <c r="HCY66" s="1636"/>
      <c r="HCZ66" s="1636"/>
      <c r="HDA66" s="1636"/>
      <c r="HDB66" s="1636"/>
      <c r="HDC66" s="1636"/>
      <c r="HDD66" s="1636"/>
      <c r="HDE66" s="1636"/>
      <c r="HDF66" s="1636"/>
      <c r="HDG66" s="1636"/>
      <c r="HDH66" s="1636"/>
      <c r="HDI66" s="1636"/>
      <c r="HDJ66" s="1636"/>
      <c r="HDK66" s="1636"/>
      <c r="HDL66" s="1636"/>
      <c r="HDM66" s="1636"/>
      <c r="HDN66" s="1636"/>
      <c r="HDO66" s="1636"/>
      <c r="HDP66" s="1636"/>
      <c r="HDQ66" s="1636"/>
      <c r="HDR66" s="1636"/>
      <c r="HDS66" s="1636"/>
      <c r="HDT66" s="1636"/>
      <c r="HDU66" s="1636"/>
      <c r="HDV66" s="1636"/>
      <c r="HDW66" s="1636"/>
      <c r="HDX66" s="1636"/>
      <c r="HDY66" s="1636"/>
      <c r="HDZ66" s="1636"/>
      <c r="HEA66" s="1636"/>
      <c r="HEB66" s="1636"/>
      <c r="HEC66" s="1636"/>
      <c r="HED66" s="1636"/>
      <c r="HEE66" s="1636"/>
      <c r="HEF66" s="1636"/>
      <c r="HEG66" s="1636"/>
      <c r="HEH66" s="1636"/>
      <c r="HEI66" s="1636"/>
      <c r="HEJ66" s="1636"/>
      <c r="HEK66" s="1636"/>
      <c r="HEL66" s="1636"/>
      <c r="HEM66" s="1636"/>
      <c r="HEN66" s="1636"/>
      <c r="HEO66" s="1636"/>
      <c r="HEP66" s="1636"/>
      <c r="HEQ66" s="1636"/>
      <c r="HER66" s="1636"/>
      <c r="HES66" s="1636"/>
      <c r="HET66" s="1636"/>
      <c r="HEU66" s="1636"/>
      <c r="HEV66" s="1636"/>
      <c r="HEW66" s="1636"/>
      <c r="HEX66" s="1636"/>
      <c r="HEY66" s="1636"/>
      <c r="HEZ66" s="1636"/>
      <c r="HFA66" s="1636"/>
      <c r="HFB66" s="1636"/>
      <c r="HFC66" s="1636"/>
      <c r="HFD66" s="1636"/>
      <c r="HFE66" s="1636"/>
      <c r="HFF66" s="1636"/>
      <c r="HFG66" s="1636"/>
      <c r="HFH66" s="1636"/>
      <c r="HFI66" s="1636"/>
      <c r="HFJ66" s="1636"/>
      <c r="HFK66" s="1636"/>
      <c r="HFL66" s="1636"/>
      <c r="HFM66" s="1636"/>
      <c r="HFN66" s="1636"/>
      <c r="HFO66" s="1636"/>
      <c r="HFP66" s="1636"/>
      <c r="HFQ66" s="1636"/>
      <c r="HFR66" s="1636"/>
      <c r="HFS66" s="1636"/>
      <c r="HFT66" s="1636"/>
      <c r="HFU66" s="1636"/>
      <c r="HFV66" s="1636"/>
      <c r="HFW66" s="1636"/>
      <c r="HFX66" s="1636"/>
      <c r="HFY66" s="1636"/>
      <c r="HFZ66" s="1636"/>
      <c r="HGA66" s="1636"/>
      <c r="HGB66" s="1636"/>
      <c r="HGC66" s="1636"/>
      <c r="HGD66" s="1636"/>
      <c r="HGE66" s="1636"/>
      <c r="HGF66" s="1636"/>
      <c r="HGG66" s="1636"/>
      <c r="HGH66" s="1636"/>
      <c r="HGI66" s="1636"/>
      <c r="HGJ66" s="1636"/>
      <c r="HGK66" s="1636"/>
      <c r="HGL66" s="1636"/>
      <c r="HGM66" s="1636"/>
      <c r="HGN66" s="1636"/>
      <c r="HGO66" s="1636"/>
      <c r="HGP66" s="1636"/>
      <c r="HGQ66" s="1636"/>
      <c r="HGR66" s="1636"/>
      <c r="HGS66" s="1636"/>
      <c r="HGT66" s="1636"/>
      <c r="HGU66" s="1636"/>
      <c r="HGV66" s="1636"/>
      <c r="HGW66" s="1636"/>
      <c r="HGX66" s="1636"/>
      <c r="HGY66" s="1636"/>
      <c r="HGZ66" s="1636"/>
      <c r="HHA66" s="1636"/>
      <c r="HHB66" s="1636"/>
      <c r="HHC66" s="1636"/>
      <c r="HHD66" s="1636"/>
      <c r="HHE66" s="1636"/>
      <c r="HHF66" s="1636"/>
      <c r="HHG66" s="1636"/>
      <c r="HHH66" s="1636"/>
      <c r="HHI66" s="1636"/>
      <c r="HHJ66" s="1636"/>
      <c r="HHK66" s="1636"/>
      <c r="HHL66" s="1636"/>
      <c r="HHM66" s="1636"/>
      <c r="HHN66" s="1636"/>
      <c r="HHO66" s="1636"/>
      <c r="HHP66" s="1636"/>
      <c r="HHQ66" s="1636"/>
      <c r="HHR66" s="1636"/>
      <c r="HHS66" s="1636"/>
      <c r="HHT66" s="1636"/>
      <c r="HHU66" s="1636"/>
      <c r="HHV66" s="1636"/>
      <c r="HHW66" s="1636"/>
      <c r="HHX66" s="1636"/>
      <c r="HHY66" s="1636"/>
      <c r="HHZ66" s="1636"/>
      <c r="HIA66" s="1636"/>
      <c r="HIB66" s="1636"/>
      <c r="HIC66" s="1636"/>
      <c r="HID66" s="1636"/>
      <c r="HIE66" s="1636"/>
      <c r="HIF66" s="1636"/>
      <c r="HIG66" s="1636"/>
      <c r="HIH66" s="1636"/>
      <c r="HII66" s="1636"/>
      <c r="HIJ66" s="1636"/>
      <c r="HIK66" s="1636"/>
      <c r="HIL66" s="1636"/>
      <c r="HIM66" s="1636"/>
      <c r="HIN66" s="1636"/>
      <c r="HIO66" s="1636"/>
      <c r="HIP66" s="1636"/>
      <c r="HIQ66" s="1636"/>
      <c r="HIR66" s="1636"/>
      <c r="HIS66" s="1636"/>
      <c r="HIT66" s="1636"/>
      <c r="HIU66" s="1636"/>
      <c r="HIV66" s="1636"/>
      <c r="HIW66" s="1636"/>
      <c r="HIX66" s="1636"/>
      <c r="HIY66" s="1636"/>
      <c r="HIZ66" s="1636"/>
      <c r="HJA66" s="1636"/>
      <c r="HJB66" s="1636"/>
      <c r="HJC66" s="1636"/>
      <c r="HJD66" s="1636"/>
      <c r="HJE66" s="1636"/>
      <c r="HJF66" s="1636"/>
      <c r="HJG66" s="1636"/>
      <c r="HJH66" s="1636"/>
      <c r="HJI66" s="1636"/>
      <c r="HJJ66" s="1636"/>
      <c r="HJK66" s="1636"/>
      <c r="HJL66" s="1636"/>
      <c r="HJM66" s="1636"/>
      <c r="HJN66" s="1636"/>
      <c r="HJO66" s="1636"/>
      <c r="HJP66" s="1636"/>
      <c r="HJQ66" s="1636"/>
      <c r="HJR66" s="1636"/>
      <c r="HJS66" s="1636"/>
      <c r="HJT66" s="1636"/>
      <c r="HJU66" s="1636"/>
      <c r="HJV66" s="1636"/>
      <c r="HJW66" s="1636"/>
      <c r="HJX66" s="1636"/>
      <c r="HJY66" s="1636"/>
      <c r="HJZ66" s="1636"/>
      <c r="HKA66" s="1636"/>
      <c r="HKB66" s="1636"/>
      <c r="HKC66" s="1636"/>
      <c r="HKD66" s="1636"/>
      <c r="HKE66" s="1636"/>
      <c r="HKF66" s="1636"/>
      <c r="HKG66" s="1636"/>
      <c r="HKH66" s="1636"/>
      <c r="HKI66" s="1636"/>
      <c r="HKJ66" s="1636"/>
      <c r="HKK66" s="1636"/>
      <c r="HKL66" s="1636"/>
      <c r="HKM66" s="1636"/>
      <c r="HKN66" s="1636"/>
      <c r="HKO66" s="1636"/>
      <c r="HKP66" s="1636"/>
      <c r="HKQ66" s="1636"/>
      <c r="HKR66" s="1636"/>
      <c r="HKS66" s="1636"/>
      <c r="HKT66" s="1636"/>
      <c r="HKU66" s="1636"/>
      <c r="HKV66" s="1636"/>
      <c r="HKW66" s="1636"/>
      <c r="HKX66" s="1636"/>
      <c r="HKY66" s="1636"/>
      <c r="HKZ66" s="1636"/>
      <c r="HLA66" s="1636"/>
      <c r="HLB66" s="1636"/>
      <c r="HLC66" s="1636"/>
      <c r="HLD66" s="1636"/>
      <c r="HLE66" s="1636"/>
      <c r="HLF66" s="1636"/>
      <c r="HLG66" s="1636"/>
      <c r="HLH66" s="1636"/>
      <c r="HLI66" s="1636"/>
      <c r="HLJ66" s="1636"/>
      <c r="HLK66" s="1636"/>
      <c r="HLL66" s="1636"/>
      <c r="HLM66" s="1636"/>
      <c r="HLN66" s="1636"/>
      <c r="HLO66" s="1636"/>
      <c r="HLP66" s="1636"/>
      <c r="HLQ66" s="1636"/>
      <c r="HLR66" s="1636"/>
      <c r="HLS66" s="1636"/>
      <c r="HLT66" s="1636"/>
      <c r="HLU66" s="1636"/>
      <c r="HLV66" s="1636"/>
      <c r="HLW66" s="1636"/>
      <c r="HLX66" s="1636"/>
      <c r="HLY66" s="1636"/>
      <c r="HLZ66" s="1636"/>
      <c r="HMA66" s="1636"/>
      <c r="HMB66" s="1636"/>
      <c r="HMC66" s="1636"/>
      <c r="HMD66" s="1636"/>
      <c r="HME66" s="1636"/>
      <c r="HMF66" s="1636"/>
      <c r="HMG66" s="1636"/>
      <c r="HMH66" s="1636"/>
      <c r="HMI66" s="1636"/>
      <c r="HMJ66" s="1636"/>
      <c r="HMK66" s="1636"/>
      <c r="HML66" s="1636"/>
      <c r="HMM66" s="1636"/>
      <c r="HMN66" s="1636"/>
      <c r="HMO66" s="1636"/>
      <c r="HMP66" s="1636"/>
      <c r="HMQ66" s="1636"/>
      <c r="HMR66" s="1636"/>
      <c r="HMS66" s="1636"/>
      <c r="HMT66" s="1636"/>
      <c r="HMU66" s="1636"/>
      <c r="HMV66" s="1636"/>
      <c r="HMW66" s="1636"/>
      <c r="HMX66" s="1636"/>
      <c r="HMY66" s="1636"/>
      <c r="HMZ66" s="1636"/>
      <c r="HNA66" s="1636"/>
      <c r="HNB66" s="1636"/>
      <c r="HNC66" s="1636"/>
      <c r="HND66" s="1636"/>
      <c r="HNE66" s="1636"/>
      <c r="HNF66" s="1636"/>
      <c r="HNG66" s="1636"/>
      <c r="HNH66" s="1636"/>
      <c r="HNI66" s="1636"/>
      <c r="HNJ66" s="1636"/>
      <c r="HNK66" s="1636"/>
      <c r="HNL66" s="1636"/>
      <c r="HNM66" s="1636"/>
      <c r="HNN66" s="1636"/>
      <c r="HNO66" s="1636"/>
      <c r="HNP66" s="1636"/>
      <c r="HNQ66" s="1636"/>
      <c r="HNR66" s="1636"/>
      <c r="HNS66" s="1636"/>
      <c r="HNT66" s="1636"/>
      <c r="HNU66" s="1636"/>
      <c r="HNV66" s="1636"/>
      <c r="HNW66" s="1636"/>
      <c r="HNX66" s="1636"/>
      <c r="HNY66" s="1636"/>
      <c r="HNZ66" s="1636"/>
      <c r="HOA66" s="1636"/>
      <c r="HOB66" s="1636"/>
      <c r="HOC66" s="1636"/>
      <c r="HOD66" s="1636"/>
      <c r="HOE66" s="1636"/>
      <c r="HOF66" s="1636"/>
      <c r="HOG66" s="1636"/>
      <c r="HOH66" s="1636"/>
      <c r="HOI66" s="1636"/>
      <c r="HOJ66" s="1636"/>
      <c r="HOK66" s="1636"/>
      <c r="HOL66" s="1636"/>
      <c r="HOM66" s="1636"/>
      <c r="HON66" s="1636"/>
      <c r="HOO66" s="1636"/>
      <c r="HOP66" s="1636"/>
      <c r="HOQ66" s="1636"/>
      <c r="HOR66" s="1636"/>
      <c r="HOS66" s="1636"/>
      <c r="HOT66" s="1636"/>
      <c r="HOU66" s="1636"/>
      <c r="HOV66" s="1636"/>
      <c r="HOW66" s="1636"/>
      <c r="HOX66" s="1636"/>
      <c r="HOY66" s="1636"/>
      <c r="HOZ66" s="1636"/>
      <c r="HPA66" s="1636"/>
      <c r="HPB66" s="1636"/>
      <c r="HPC66" s="1636"/>
      <c r="HPD66" s="1636"/>
      <c r="HPE66" s="1636"/>
      <c r="HPF66" s="1636"/>
      <c r="HPG66" s="1636"/>
      <c r="HPH66" s="1636"/>
      <c r="HPI66" s="1636"/>
      <c r="HPJ66" s="1636"/>
      <c r="HPK66" s="1636"/>
      <c r="HPL66" s="1636"/>
      <c r="HPM66" s="1636"/>
      <c r="HPN66" s="1636"/>
      <c r="HPO66" s="1636"/>
      <c r="HPP66" s="1636"/>
      <c r="HPQ66" s="1636"/>
      <c r="HPR66" s="1636"/>
      <c r="HPS66" s="1636"/>
      <c r="HPT66" s="1636"/>
      <c r="HPU66" s="1636"/>
      <c r="HPV66" s="1636"/>
      <c r="HPW66" s="1636"/>
      <c r="HPX66" s="1636"/>
      <c r="HPY66" s="1636"/>
      <c r="HPZ66" s="1636"/>
      <c r="HQA66" s="1636"/>
      <c r="HQB66" s="1636"/>
      <c r="HQC66" s="1636"/>
      <c r="HQD66" s="1636"/>
      <c r="HQE66" s="1636"/>
      <c r="HQF66" s="1636"/>
      <c r="HQG66" s="1636"/>
      <c r="HQH66" s="1636"/>
      <c r="HQI66" s="1636"/>
      <c r="HQJ66" s="1636"/>
      <c r="HQK66" s="1636"/>
      <c r="HQL66" s="1636"/>
      <c r="HQM66" s="1636"/>
      <c r="HQN66" s="1636"/>
      <c r="HQO66" s="1636"/>
      <c r="HQP66" s="1636"/>
      <c r="HQQ66" s="1636"/>
      <c r="HQR66" s="1636"/>
      <c r="HQS66" s="1636"/>
      <c r="HQT66" s="1636"/>
      <c r="HQU66" s="1636"/>
      <c r="HQV66" s="1636"/>
      <c r="HQW66" s="1636"/>
      <c r="HQX66" s="1636"/>
      <c r="HQY66" s="1636"/>
      <c r="HQZ66" s="1636"/>
      <c r="HRA66" s="1636"/>
      <c r="HRB66" s="1636"/>
      <c r="HRC66" s="1636"/>
      <c r="HRD66" s="1636"/>
      <c r="HRE66" s="1636"/>
      <c r="HRF66" s="1636"/>
      <c r="HRG66" s="1636"/>
      <c r="HRH66" s="1636"/>
      <c r="HRI66" s="1636"/>
      <c r="HRJ66" s="1636"/>
      <c r="HRK66" s="1636"/>
      <c r="HRL66" s="1636"/>
      <c r="HRM66" s="1636"/>
      <c r="HRN66" s="1636"/>
      <c r="HRO66" s="1636"/>
      <c r="HRP66" s="1636"/>
      <c r="HRQ66" s="1636"/>
      <c r="HRR66" s="1636"/>
      <c r="HRS66" s="1636"/>
      <c r="HRT66" s="1636"/>
      <c r="HRU66" s="1636"/>
      <c r="HRV66" s="1636"/>
      <c r="HRW66" s="1636"/>
      <c r="HRX66" s="1636"/>
      <c r="HRY66" s="1636"/>
      <c r="HRZ66" s="1636"/>
      <c r="HSA66" s="1636"/>
      <c r="HSB66" s="1636"/>
      <c r="HSC66" s="1636"/>
      <c r="HSD66" s="1636"/>
      <c r="HSE66" s="1636"/>
      <c r="HSF66" s="1636"/>
      <c r="HSG66" s="1636"/>
      <c r="HSH66" s="1636"/>
      <c r="HSI66" s="1636"/>
      <c r="HSJ66" s="1636"/>
      <c r="HSK66" s="1636"/>
      <c r="HSL66" s="1636"/>
      <c r="HSM66" s="1636"/>
      <c r="HSN66" s="1636"/>
      <c r="HSO66" s="1636"/>
      <c r="HSP66" s="1636"/>
      <c r="HSQ66" s="1636"/>
      <c r="HSR66" s="1636"/>
      <c r="HSS66" s="1636"/>
      <c r="HST66" s="1636"/>
      <c r="HSU66" s="1636"/>
      <c r="HSV66" s="1636"/>
      <c r="HSW66" s="1636"/>
      <c r="HSX66" s="1636"/>
      <c r="HSY66" s="1636"/>
      <c r="HSZ66" s="1636"/>
      <c r="HTA66" s="1636"/>
      <c r="HTB66" s="1636"/>
      <c r="HTC66" s="1636"/>
      <c r="HTD66" s="1636"/>
      <c r="HTE66" s="1636"/>
      <c r="HTF66" s="1636"/>
      <c r="HTG66" s="1636"/>
      <c r="HTH66" s="1636"/>
      <c r="HTI66" s="1636"/>
      <c r="HTJ66" s="1636"/>
      <c r="HTK66" s="1636"/>
      <c r="HTL66" s="1636"/>
      <c r="HTM66" s="1636"/>
      <c r="HTN66" s="1636"/>
      <c r="HTO66" s="1636"/>
      <c r="HTP66" s="1636"/>
      <c r="HTQ66" s="1636"/>
      <c r="HTR66" s="1636"/>
      <c r="HTS66" s="1636"/>
      <c r="HTT66" s="1636"/>
      <c r="HTU66" s="1636"/>
      <c r="HTV66" s="1636"/>
      <c r="HTW66" s="1636"/>
      <c r="HTX66" s="1636"/>
      <c r="HTY66" s="1636"/>
      <c r="HTZ66" s="1636"/>
      <c r="HUA66" s="1636"/>
      <c r="HUB66" s="1636"/>
      <c r="HUC66" s="1636"/>
      <c r="HUD66" s="1636"/>
      <c r="HUE66" s="1636"/>
      <c r="HUF66" s="1636"/>
      <c r="HUG66" s="1636"/>
      <c r="HUH66" s="1636"/>
      <c r="HUI66" s="1636"/>
      <c r="HUJ66" s="1636"/>
      <c r="HUK66" s="1636"/>
      <c r="HUL66" s="1636"/>
      <c r="HUM66" s="1636"/>
      <c r="HUN66" s="1636"/>
      <c r="HUO66" s="1636"/>
      <c r="HUP66" s="1636"/>
      <c r="HUQ66" s="1636"/>
      <c r="HUR66" s="1636"/>
      <c r="HUS66" s="1636"/>
      <c r="HUT66" s="1636"/>
      <c r="HUU66" s="1636"/>
      <c r="HUV66" s="1636"/>
      <c r="HUW66" s="1636"/>
      <c r="HUX66" s="1636"/>
      <c r="HUY66" s="1636"/>
      <c r="HUZ66" s="1636"/>
      <c r="HVA66" s="1636"/>
      <c r="HVB66" s="1636"/>
      <c r="HVC66" s="1636"/>
      <c r="HVD66" s="1636"/>
      <c r="HVE66" s="1636"/>
      <c r="HVF66" s="1636"/>
      <c r="HVG66" s="1636"/>
      <c r="HVH66" s="1636"/>
      <c r="HVI66" s="1636"/>
      <c r="HVJ66" s="1636"/>
      <c r="HVK66" s="1636"/>
      <c r="HVL66" s="1636"/>
      <c r="HVM66" s="1636"/>
      <c r="HVN66" s="1636"/>
      <c r="HVO66" s="1636"/>
      <c r="HVP66" s="1636"/>
      <c r="HVQ66" s="1636"/>
      <c r="HVR66" s="1636"/>
      <c r="HVS66" s="1636"/>
      <c r="HVT66" s="1636"/>
      <c r="HVU66" s="1636"/>
      <c r="HVV66" s="1636"/>
      <c r="HVW66" s="1636"/>
      <c r="HVX66" s="1636"/>
      <c r="HVY66" s="1636"/>
      <c r="HVZ66" s="1636"/>
      <c r="HWA66" s="1636"/>
      <c r="HWB66" s="1636"/>
      <c r="HWC66" s="1636"/>
      <c r="HWD66" s="1636"/>
      <c r="HWE66" s="1636"/>
      <c r="HWF66" s="1636"/>
      <c r="HWG66" s="1636"/>
      <c r="HWH66" s="1636"/>
      <c r="HWI66" s="1636"/>
      <c r="HWJ66" s="1636"/>
      <c r="HWK66" s="1636"/>
      <c r="HWL66" s="1636"/>
      <c r="HWM66" s="1636"/>
      <c r="HWN66" s="1636"/>
      <c r="HWO66" s="1636"/>
      <c r="HWP66" s="1636"/>
      <c r="HWQ66" s="1636"/>
      <c r="HWR66" s="1636"/>
      <c r="HWS66" s="1636"/>
      <c r="HWT66" s="1636"/>
      <c r="HWU66" s="1636"/>
      <c r="HWV66" s="1636"/>
      <c r="HWW66" s="1636"/>
      <c r="HWX66" s="1636"/>
      <c r="HWY66" s="1636"/>
      <c r="HWZ66" s="1636"/>
      <c r="HXA66" s="1636"/>
      <c r="HXB66" s="1636"/>
      <c r="HXC66" s="1636"/>
      <c r="HXD66" s="1636"/>
      <c r="HXE66" s="1636"/>
      <c r="HXF66" s="1636"/>
      <c r="HXG66" s="1636"/>
      <c r="HXH66" s="1636"/>
      <c r="HXI66" s="1636"/>
      <c r="HXJ66" s="1636"/>
      <c r="HXK66" s="1636"/>
      <c r="HXL66" s="1636"/>
      <c r="HXM66" s="1636"/>
      <c r="HXN66" s="1636"/>
      <c r="HXO66" s="1636"/>
      <c r="HXP66" s="1636"/>
      <c r="HXQ66" s="1636"/>
      <c r="HXR66" s="1636"/>
      <c r="HXS66" s="1636"/>
      <c r="HXT66" s="1636"/>
      <c r="HXU66" s="1636"/>
      <c r="HXV66" s="1636"/>
      <c r="HXW66" s="1636"/>
      <c r="HXX66" s="1636"/>
      <c r="HXY66" s="1636"/>
      <c r="HXZ66" s="1636"/>
      <c r="HYA66" s="1636"/>
      <c r="HYB66" s="1636"/>
      <c r="HYC66" s="1636"/>
      <c r="HYD66" s="1636"/>
      <c r="HYE66" s="1636"/>
      <c r="HYF66" s="1636"/>
      <c r="HYG66" s="1636"/>
      <c r="HYH66" s="1636"/>
      <c r="HYI66" s="1636"/>
      <c r="HYJ66" s="1636"/>
      <c r="HYK66" s="1636"/>
      <c r="HYL66" s="1636"/>
      <c r="HYM66" s="1636"/>
      <c r="HYN66" s="1636"/>
      <c r="HYO66" s="1636"/>
      <c r="HYP66" s="1636"/>
      <c r="HYQ66" s="1636"/>
      <c r="HYR66" s="1636"/>
      <c r="HYS66" s="1636"/>
      <c r="HYT66" s="1636"/>
      <c r="HYU66" s="1636"/>
      <c r="HYV66" s="1636"/>
      <c r="HYW66" s="1636"/>
      <c r="HYX66" s="1636"/>
      <c r="HYY66" s="1636"/>
      <c r="HYZ66" s="1636"/>
      <c r="HZA66" s="1636"/>
      <c r="HZB66" s="1636"/>
      <c r="HZC66" s="1636"/>
      <c r="HZD66" s="1636"/>
      <c r="HZE66" s="1636"/>
      <c r="HZF66" s="1636"/>
      <c r="HZG66" s="1636"/>
      <c r="HZH66" s="1636"/>
      <c r="HZI66" s="1636"/>
      <c r="HZJ66" s="1636"/>
      <c r="HZK66" s="1636"/>
      <c r="HZL66" s="1636"/>
      <c r="HZM66" s="1636"/>
      <c r="HZN66" s="1636"/>
      <c r="HZO66" s="1636"/>
      <c r="HZP66" s="1636"/>
      <c r="HZQ66" s="1636"/>
      <c r="HZR66" s="1636"/>
      <c r="HZS66" s="1636"/>
      <c r="HZT66" s="1636"/>
      <c r="HZU66" s="1636"/>
      <c r="HZV66" s="1636"/>
      <c r="HZW66" s="1636"/>
      <c r="HZX66" s="1636"/>
      <c r="HZY66" s="1636"/>
      <c r="HZZ66" s="1636"/>
      <c r="IAA66" s="1636"/>
      <c r="IAB66" s="1636"/>
      <c r="IAC66" s="1636"/>
      <c r="IAD66" s="1636"/>
      <c r="IAE66" s="1636"/>
      <c r="IAF66" s="1636"/>
      <c r="IAG66" s="1636"/>
      <c r="IAH66" s="1636"/>
      <c r="IAI66" s="1636"/>
      <c r="IAJ66" s="1636"/>
      <c r="IAK66" s="1636"/>
      <c r="IAL66" s="1636"/>
      <c r="IAM66" s="1636"/>
      <c r="IAN66" s="1636"/>
      <c r="IAO66" s="1636"/>
      <c r="IAP66" s="1636"/>
      <c r="IAQ66" s="1636"/>
      <c r="IAR66" s="1636"/>
      <c r="IAS66" s="1636"/>
      <c r="IAT66" s="1636"/>
      <c r="IAU66" s="1636"/>
      <c r="IAV66" s="1636"/>
      <c r="IAW66" s="1636"/>
      <c r="IAX66" s="1636"/>
      <c r="IAY66" s="1636"/>
      <c r="IAZ66" s="1636"/>
      <c r="IBA66" s="1636"/>
      <c r="IBB66" s="1636"/>
      <c r="IBC66" s="1636"/>
      <c r="IBD66" s="1636"/>
      <c r="IBE66" s="1636"/>
      <c r="IBF66" s="1636"/>
      <c r="IBG66" s="1636"/>
      <c r="IBH66" s="1636"/>
      <c r="IBI66" s="1636"/>
      <c r="IBJ66" s="1636"/>
      <c r="IBK66" s="1636"/>
      <c r="IBL66" s="1636"/>
      <c r="IBM66" s="1636"/>
      <c r="IBN66" s="1636"/>
      <c r="IBO66" s="1636"/>
      <c r="IBP66" s="1636"/>
      <c r="IBQ66" s="1636"/>
      <c r="IBR66" s="1636"/>
      <c r="IBS66" s="1636"/>
      <c r="IBT66" s="1636"/>
      <c r="IBU66" s="1636"/>
      <c r="IBV66" s="1636"/>
      <c r="IBW66" s="1636"/>
      <c r="IBX66" s="1636"/>
      <c r="IBY66" s="1636"/>
      <c r="IBZ66" s="1636"/>
      <c r="ICA66" s="1636"/>
      <c r="ICB66" s="1636"/>
      <c r="ICC66" s="1636"/>
      <c r="ICD66" s="1636"/>
      <c r="ICE66" s="1636"/>
      <c r="ICF66" s="1636"/>
      <c r="ICG66" s="1636"/>
      <c r="ICH66" s="1636"/>
      <c r="ICI66" s="1636"/>
      <c r="ICJ66" s="1636"/>
      <c r="ICK66" s="1636"/>
      <c r="ICL66" s="1636"/>
      <c r="ICM66" s="1636"/>
      <c r="ICN66" s="1636"/>
      <c r="ICO66" s="1636"/>
      <c r="ICP66" s="1636"/>
      <c r="ICQ66" s="1636"/>
      <c r="ICR66" s="1636"/>
      <c r="ICS66" s="1636"/>
      <c r="ICT66" s="1636"/>
      <c r="ICU66" s="1636"/>
      <c r="ICV66" s="1636"/>
      <c r="ICW66" s="1636"/>
      <c r="ICX66" s="1636"/>
      <c r="ICY66" s="1636"/>
      <c r="ICZ66" s="1636"/>
      <c r="IDA66" s="1636"/>
      <c r="IDB66" s="1636"/>
      <c r="IDC66" s="1636"/>
      <c r="IDD66" s="1636"/>
      <c r="IDE66" s="1636"/>
      <c r="IDF66" s="1636"/>
      <c r="IDG66" s="1636"/>
      <c r="IDH66" s="1636"/>
      <c r="IDI66" s="1636"/>
      <c r="IDJ66" s="1636"/>
      <c r="IDK66" s="1636"/>
      <c r="IDL66" s="1636"/>
      <c r="IDM66" s="1636"/>
      <c r="IDN66" s="1636"/>
      <c r="IDO66" s="1636"/>
      <c r="IDP66" s="1636"/>
      <c r="IDQ66" s="1636"/>
      <c r="IDR66" s="1636"/>
      <c r="IDS66" s="1636"/>
      <c r="IDT66" s="1636"/>
      <c r="IDU66" s="1636"/>
      <c r="IDV66" s="1636"/>
      <c r="IDW66" s="1636"/>
      <c r="IDX66" s="1636"/>
      <c r="IDY66" s="1636"/>
      <c r="IDZ66" s="1636"/>
      <c r="IEA66" s="1636"/>
      <c r="IEB66" s="1636"/>
      <c r="IEC66" s="1636"/>
      <c r="IED66" s="1636"/>
      <c r="IEE66" s="1636"/>
      <c r="IEF66" s="1636"/>
      <c r="IEG66" s="1636"/>
      <c r="IEH66" s="1636"/>
      <c r="IEI66" s="1636"/>
      <c r="IEJ66" s="1636"/>
      <c r="IEK66" s="1636"/>
      <c r="IEL66" s="1636"/>
      <c r="IEM66" s="1636"/>
      <c r="IEN66" s="1636"/>
      <c r="IEO66" s="1636"/>
      <c r="IEP66" s="1636"/>
      <c r="IEQ66" s="1636"/>
      <c r="IER66" s="1636"/>
      <c r="IES66" s="1636"/>
      <c r="IET66" s="1636"/>
      <c r="IEU66" s="1636"/>
      <c r="IEV66" s="1636"/>
      <c r="IEW66" s="1636"/>
      <c r="IEX66" s="1636"/>
      <c r="IEY66" s="1636"/>
      <c r="IEZ66" s="1636"/>
      <c r="IFA66" s="1636"/>
      <c r="IFB66" s="1636"/>
      <c r="IFC66" s="1636"/>
      <c r="IFD66" s="1636"/>
      <c r="IFE66" s="1636"/>
      <c r="IFF66" s="1636"/>
      <c r="IFG66" s="1636"/>
      <c r="IFH66" s="1636"/>
      <c r="IFI66" s="1636"/>
      <c r="IFJ66" s="1636"/>
      <c r="IFK66" s="1636"/>
      <c r="IFL66" s="1636"/>
      <c r="IFM66" s="1636"/>
      <c r="IFN66" s="1636"/>
      <c r="IFO66" s="1636"/>
      <c r="IFP66" s="1636"/>
      <c r="IFQ66" s="1636"/>
      <c r="IFR66" s="1636"/>
      <c r="IFS66" s="1636"/>
      <c r="IFT66" s="1636"/>
      <c r="IFU66" s="1636"/>
      <c r="IFV66" s="1636"/>
      <c r="IFW66" s="1636"/>
      <c r="IFX66" s="1636"/>
      <c r="IFY66" s="1636"/>
      <c r="IFZ66" s="1636"/>
      <c r="IGA66" s="1636"/>
      <c r="IGB66" s="1636"/>
      <c r="IGC66" s="1636"/>
      <c r="IGD66" s="1636"/>
      <c r="IGE66" s="1636"/>
      <c r="IGF66" s="1636"/>
      <c r="IGG66" s="1636"/>
      <c r="IGH66" s="1636"/>
      <c r="IGI66" s="1636"/>
      <c r="IGJ66" s="1636"/>
      <c r="IGK66" s="1636"/>
      <c r="IGL66" s="1636"/>
      <c r="IGM66" s="1636"/>
      <c r="IGN66" s="1636"/>
      <c r="IGO66" s="1636"/>
      <c r="IGP66" s="1636"/>
      <c r="IGQ66" s="1636"/>
      <c r="IGR66" s="1636"/>
      <c r="IGS66" s="1636"/>
      <c r="IGT66" s="1636"/>
      <c r="IGU66" s="1636"/>
      <c r="IGV66" s="1636"/>
      <c r="IGW66" s="1636"/>
      <c r="IGX66" s="1636"/>
      <c r="IGY66" s="1636"/>
      <c r="IGZ66" s="1636"/>
      <c r="IHA66" s="1636"/>
      <c r="IHB66" s="1636"/>
      <c r="IHC66" s="1636"/>
      <c r="IHD66" s="1636"/>
      <c r="IHE66" s="1636"/>
      <c r="IHF66" s="1636"/>
      <c r="IHG66" s="1636"/>
      <c r="IHH66" s="1636"/>
      <c r="IHI66" s="1636"/>
      <c r="IHJ66" s="1636"/>
      <c r="IHK66" s="1636"/>
      <c r="IHL66" s="1636"/>
      <c r="IHM66" s="1636"/>
      <c r="IHN66" s="1636"/>
      <c r="IHO66" s="1636"/>
      <c r="IHP66" s="1636"/>
      <c r="IHQ66" s="1636"/>
      <c r="IHR66" s="1636"/>
      <c r="IHS66" s="1636"/>
      <c r="IHT66" s="1636"/>
      <c r="IHU66" s="1636"/>
      <c r="IHV66" s="1636"/>
      <c r="IHW66" s="1636"/>
      <c r="IHX66" s="1636"/>
      <c r="IHY66" s="1636"/>
      <c r="IHZ66" s="1636"/>
      <c r="IIA66" s="1636"/>
      <c r="IIB66" s="1636"/>
      <c r="IIC66" s="1636"/>
      <c r="IID66" s="1636"/>
      <c r="IIE66" s="1636"/>
      <c r="IIF66" s="1636"/>
      <c r="IIG66" s="1636"/>
      <c r="IIH66" s="1636"/>
      <c r="III66" s="1636"/>
      <c r="IIJ66" s="1636"/>
      <c r="IIK66" s="1636"/>
      <c r="IIL66" s="1636"/>
      <c r="IIM66" s="1636"/>
      <c r="IIN66" s="1636"/>
      <c r="IIO66" s="1636"/>
      <c r="IIP66" s="1636"/>
      <c r="IIQ66" s="1636"/>
      <c r="IIR66" s="1636"/>
      <c r="IIS66" s="1636"/>
      <c r="IIT66" s="1636"/>
      <c r="IIU66" s="1636"/>
      <c r="IIV66" s="1636"/>
      <c r="IIW66" s="1636"/>
      <c r="IIX66" s="1636"/>
      <c r="IIY66" s="1636"/>
      <c r="IIZ66" s="1636"/>
      <c r="IJA66" s="1636"/>
      <c r="IJB66" s="1636"/>
      <c r="IJC66" s="1636"/>
      <c r="IJD66" s="1636"/>
      <c r="IJE66" s="1636"/>
      <c r="IJF66" s="1636"/>
      <c r="IJG66" s="1636"/>
      <c r="IJH66" s="1636"/>
      <c r="IJI66" s="1636"/>
      <c r="IJJ66" s="1636"/>
      <c r="IJK66" s="1636"/>
      <c r="IJL66" s="1636"/>
      <c r="IJM66" s="1636"/>
      <c r="IJN66" s="1636"/>
      <c r="IJO66" s="1636"/>
      <c r="IJP66" s="1636"/>
      <c r="IJQ66" s="1636"/>
      <c r="IJR66" s="1636"/>
      <c r="IJS66" s="1636"/>
      <c r="IJT66" s="1636"/>
      <c r="IJU66" s="1636"/>
      <c r="IJV66" s="1636"/>
      <c r="IJW66" s="1636"/>
      <c r="IJX66" s="1636"/>
      <c r="IJY66" s="1636"/>
      <c r="IJZ66" s="1636"/>
      <c r="IKA66" s="1636"/>
      <c r="IKB66" s="1636"/>
      <c r="IKC66" s="1636"/>
      <c r="IKD66" s="1636"/>
      <c r="IKE66" s="1636"/>
      <c r="IKF66" s="1636"/>
      <c r="IKG66" s="1636"/>
      <c r="IKH66" s="1636"/>
      <c r="IKI66" s="1636"/>
      <c r="IKJ66" s="1636"/>
      <c r="IKK66" s="1636"/>
      <c r="IKL66" s="1636"/>
      <c r="IKM66" s="1636"/>
      <c r="IKN66" s="1636"/>
      <c r="IKO66" s="1636"/>
      <c r="IKP66" s="1636"/>
      <c r="IKQ66" s="1636"/>
      <c r="IKR66" s="1636"/>
      <c r="IKS66" s="1636"/>
      <c r="IKT66" s="1636"/>
      <c r="IKU66" s="1636"/>
      <c r="IKV66" s="1636"/>
      <c r="IKW66" s="1636"/>
      <c r="IKX66" s="1636"/>
      <c r="IKY66" s="1636"/>
      <c r="IKZ66" s="1636"/>
      <c r="ILA66" s="1636"/>
      <c r="ILB66" s="1636"/>
      <c r="ILC66" s="1636"/>
      <c r="ILD66" s="1636"/>
      <c r="ILE66" s="1636"/>
      <c r="ILF66" s="1636"/>
      <c r="ILG66" s="1636"/>
      <c r="ILH66" s="1636"/>
      <c r="ILI66" s="1636"/>
      <c r="ILJ66" s="1636"/>
      <c r="ILK66" s="1636"/>
      <c r="ILL66" s="1636"/>
      <c r="ILM66" s="1636"/>
      <c r="ILN66" s="1636"/>
      <c r="ILO66" s="1636"/>
      <c r="ILP66" s="1636"/>
      <c r="ILQ66" s="1636"/>
      <c r="ILR66" s="1636"/>
      <c r="ILS66" s="1636"/>
      <c r="ILT66" s="1636"/>
      <c r="ILU66" s="1636"/>
      <c r="ILV66" s="1636"/>
      <c r="ILW66" s="1636"/>
      <c r="ILX66" s="1636"/>
      <c r="ILY66" s="1636"/>
      <c r="ILZ66" s="1636"/>
      <c r="IMA66" s="1636"/>
      <c r="IMB66" s="1636"/>
      <c r="IMC66" s="1636"/>
      <c r="IMD66" s="1636"/>
      <c r="IME66" s="1636"/>
      <c r="IMF66" s="1636"/>
      <c r="IMG66" s="1636"/>
      <c r="IMH66" s="1636"/>
      <c r="IMI66" s="1636"/>
      <c r="IMJ66" s="1636"/>
      <c r="IMK66" s="1636"/>
      <c r="IML66" s="1636"/>
      <c r="IMM66" s="1636"/>
      <c r="IMN66" s="1636"/>
      <c r="IMO66" s="1636"/>
      <c r="IMP66" s="1636"/>
      <c r="IMQ66" s="1636"/>
      <c r="IMR66" s="1636"/>
      <c r="IMS66" s="1636"/>
      <c r="IMT66" s="1636"/>
      <c r="IMU66" s="1636"/>
      <c r="IMV66" s="1636"/>
      <c r="IMW66" s="1636"/>
      <c r="IMX66" s="1636"/>
      <c r="IMY66" s="1636"/>
      <c r="IMZ66" s="1636"/>
      <c r="INA66" s="1636"/>
      <c r="INB66" s="1636"/>
      <c r="INC66" s="1636"/>
      <c r="IND66" s="1636"/>
      <c r="INE66" s="1636"/>
      <c r="INF66" s="1636"/>
      <c r="ING66" s="1636"/>
      <c r="INH66" s="1636"/>
      <c r="INI66" s="1636"/>
      <c r="INJ66" s="1636"/>
      <c r="INK66" s="1636"/>
      <c r="INL66" s="1636"/>
      <c r="INM66" s="1636"/>
      <c r="INN66" s="1636"/>
      <c r="INO66" s="1636"/>
      <c r="INP66" s="1636"/>
      <c r="INQ66" s="1636"/>
      <c r="INR66" s="1636"/>
      <c r="INS66" s="1636"/>
      <c r="INT66" s="1636"/>
      <c r="INU66" s="1636"/>
      <c r="INV66" s="1636"/>
      <c r="INW66" s="1636"/>
      <c r="INX66" s="1636"/>
      <c r="INY66" s="1636"/>
      <c r="INZ66" s="1636"/>
      <c r="IOA66" s="1636"/>
      <c r="IOB66" s="1636"/>
      <c r="IOC66" s="1636"/>
      <c r="IOD66" s="1636"/>
      <c r="IOE66" s="1636"/>
      <c r="IOF66" s="1636"/>
      <c r="IOG66" s="1636"/>
      <c r="IOH66" s="1636"/>
      <c r="IOI66" s="1636"/>
      <c r="IOJ66" s="1636"/>
      <c r="IOK66" s="1636"/>
      <c r="IOL66" s="1636"/>
      <c r="IOM66" s="1636"/>
      <c r="ION66" s="1636"/>
      <c r="IOO66" s="1636"/>
      <c r="IOP66" s="1636"/>
      <c r="IOQ66" s="1636"/>
      <c r="IOR66" s="1636"/>
      <c r="IOS66" s="1636"/>
      <c r="IOT66" s="1636"/>
      <c r="IOU66" s="1636"/>
      <c r="IOV66" s="1636"/>
      <c r="IOW66" s="1636"/>
      <c r="IOX66" s="1636"/>
      <c r="IOY66" s="1636"/>
      <c r="IOZ66" s="1636"/>
      <c r="IPA66" s="1636"/>
      <c r="IPB66" s="1636"/>
      <c r="IPC66" s="1636"/>
      <c r="IPD66" s="1636"/>
      <c r="IPE66" s="1636"/>
      <c r="IPF66" s="1636"/>
      <c r="IPG66" s="1636"/>
      <c r="IPH66" s="1636"/>
      <c r="IPI66" s="1636"/>
      <c r="IPJ66" s="1636"/>
      <c r="IPK66" s="1636"/>
      <c r="IPL66" s="1636"/>
      <c r="IPM66" s="1636"/>
      <c r="IPN66" s="1636"/>
      <c r="IPO66" s="1636"/>
      <c r="IPP66" s="1636"/>
      <c r="IPQ66" s="1636"/>
      <c r="IPR66" s="1636"/>
      <c r="IPS66" s="1636"/>
      <c r="IPT66" s="1636"/>
      <c r="IPU66" s="1636"/>
      <c r="IPV66" s="1636"/>
      <c r="IPW66" s="1636"/>
      <c r="IPX66" s="1636"/>
      <c r="IPY66" s="1636"/>
      <c r="IPZ66" s="1636"/>
      <c r="IQA66" s="1636"/>
      <c r="IQB66" s="1636"/>
      <c r="IQC66" s="1636"/>
      <c r="IQD66" s="1636"/>
      <c r="IQE66" s="1636"/>
      <c r="IQF66" s="1636"/>
      <c r="IQG66" s="1636"/>
      <c r="IQH66" s="1636"/>
      <c r="IQI66" s="1636"/>
      <c r="IQJ66" s="1636"/>
      <c r="IQK66" s="1636"/>
      <c r="IQL66" s="1636"/>
      <c r="IQM66" s="1636"/>
      <c r="IQN66" s="1636"/>
      <c r="IQO66" s="1636"/>
      <c r="IQP66" s="1636"/>
      <c r="IQQ66" s="1636"/>
      <c r="IQR66" s="1636"/>
      <c r="IQS66" s="1636"/>
      <c r="IQT66" s="1636"/>
      <c r="IQU66" s="1636"/>
      <c r="IQV66" s="1636"/>
      <c r="IQW66" s="1636"/>
      <c r="IQX66" s="1636"/>
      <c r="IQY66" s="1636"/>
      <c r="IQZ66" s="1636"/>
      <c r="IRA66" s="1636"/>
      <c r="IRB66" s="1636"/>
      <c r="IRC66" s="1636"/>
      <c r="IRD66" s="1636"/>
      <c r="IRE66" s="1636"/>
      <c r="IRF66" s="1636"/>
      <c r="IRG66" s="1636"/>
      <c r="IRH66" s="1636"/>
      <c r="IRI66" s="1636"/>
      <c r="IRJ66" s="1636"/>
      <c r="IRK66" s="1636"/>
      <c r="IRL66" s="1636"/>
      <c r="IRM66" s="1636"/>
      <c r="IRN66" s="1636"/>
      <c r="IRO66" s="1636"/>
      <c r="IRP66" s="1636"/>
      <c r="IRQ66" s="1636"/>
      <c r="IRR66" s="1636"/>
      <c r="IRS66" s="1636"/>
      <c r="IRT66" s="1636"/>
      <c r="IRU66" s="1636"/>
      <c r="IRV66" s="1636"/>
      <c r="IRW66" s="1636"/>
      <c r="IRX66" s="1636"/>
      <c r="IRY66" s="1636"/>
      <c r="IRZ66" s="1636"/>
      <c r="ISA66" s="1636"/>
      <c r="ISB66" s="1636"/>
      <c r="ISC66" s="1636"/>
      <c r="ISD66" s="1636"/>
      <c r="ISE66" s="1636"/>
      <c r="ISF66" s="1636"/>
      <c r="ISG66" s="1636"/>
      <c r="ISH66" s="1636"/>
      <c r="ISI66" s="1636"/>
      <c r="ISJ66" s="1636"/>
      <c r="ISK66" s="1636"/>
      <c r="ISL66" s="1636"/>
      <c r="ISM66" s="1636"/>
      <c r="ISN66" s="1636"/>
      <c r="ISO66" s="1636"/>
      <c r="ISP66" s="1636"/>
      <c r="ISQ66" s="1636"/>
      <c r="ISR66" s="1636"/>
      <c r="ISS66" s="1636"/>
      <c r="IST66" s="1636"/>
      <c r="ISU66" s="1636"/>
      <c r="ISV66" s="1636"/>
      <c r="ISW66" s="1636"/>
      <c r="ISX66" s="1636"/>
      <c r="ISY66" s="1636"/>
      <c r="ISZ66" s="1636"/>
      <c r="ITA66" s="1636"/>
      <c r="ITB66" s="1636"/>
      <c r="ITC66" s="1636"/>
      <c r="ITD66" s="1636"/>
      <c r="ITE66" s="1636"/>
      <c r="ITF66" s="1636"/>
      <c r="ITG66" s="1636"/>
      <c r="ITH66" s="1636"/>
      <c r="ITI66" s="1636"/>
      <c r="ITJ66" s="1636"/>
      <c r="ITK66" s="1636"/>
      <c r="ITL66" s="1636"/>
      <c r="ITM66" s="1636"/>
      <c r="ITN66" s="1636"/>
      <c r="ITO66" s="1636"/>
      <c r="ITP66" s="1636"/>
      <c r="ITQ66" s="1636"/>
      <c r="ITR66" s="1636"/>
      <c r="ITS66" s="1636"/>
      <c r="ITT66" s="1636"/>
      <c r="ITU66" s="1636"/>
      <c r="ITV66" s="1636"/>
      <c r="ITW66" s="1636"/>
      <c r="ITX66" s="1636"/>
      <c r="ITY66" s="1636"/>
      <c r="ITZ66" s="1636"/>
      <c r="IUA66" s="1636"/>
      <c r="IUB66" s="1636"/>
      <c r="IUC66" s="1636"/>
      <c r="IUD66" s="1636"/>
      <c r="IUE66" s="1636"/>
      <c r="IUF66" s="1636"/>
      <c r="IUG66" s="1636"/>
      <c r="IUH66" s="1636"/>
      <c r="IUI66" s="1636"/>
      <c r="IUJ66" s="1636"/>
      <c r="IUK66" s="1636"/>
      <c r="IUL66" s="1636"/>
      <c r="IUM66" s="1636"/>
      <c r="IUN66" s="1636"/>
      <c r="IUO66" s="1636"/>
      <c r="IUP66" s="1636"/>
      <c r="IUQ66" s="1636"/>
      <c r="IUR66" s="1636"/>
      <c r="IUS66" s="1636"/>
      <c r="IUT66" s="1636"/>
      <c r="IUU66" s="1636"/>
      <c r="IUV66" s="1636"/>
      <c r="IUW66" s="1636"/>
      <c r="IUX66" s="1636"/>
      <c r="IUY66" s="1636"/>
      <c r="IUZ66" s="1636"/>
      <c r="IVA66" s="1636"/>
      <c r="IVB66" s="1636"/>
      <c r="IVC66" s="1636"/>
      <c r="IVD66" s="1636"/>
      <c r="IVE66" s="1636"/>
      <c r="IVF66" s="1636"/>
      <c r="IVG66" s="1636"/>
      <c r="IVH66" s="1636"/>
      <c r="IVI66" s="1636"/>
      <c r="IVJ66" s="1636"/>
      <c r="IVK66" s="1636"/>
      <c r="IVL66" s="1636"/>
      <c r="IVM66" s="1636"/>
      <c r="IVN66" s="1636"/>
      <c r="IVO66" s="1636"/>
      <c r="IVP66" s="1636"/>
      <c r="IVQ66" s="1636"/>
      <c r="IVR66" s="1636"/>
      <c r="IVS66" s="1636"/>
      <c r="IVT66" s="1636"/>
      <c r="IVU66" s="1636"/>
      <c r="IVV66" s="1636"/>
      <c r="IVW66" s="1636"/>
      <c r="IVX66" s="1636"/>
      <c r="IVY66" s="1636"/>
      <c r="IVZ66" s="1636"/>
      <c r="IWA66" s="1636"/>
      <c r="IWB66" s="1636"/>
      <c r="IWC66" s="1636"/>
      <c r="IWD66" s="1636"/>
      <c r="IWE66" s="1636"/>
      <c r="IWF66" s="1636"/>
      <c r="IWG66" s="1636"/>
      <c r="IWH66" s="1636"/>
      <c r="IWI66" s="1636"/>
      <c r="IWJ66" s="1636"/>
      <c r="IWK66" s="1636"/>
      <c r="IWL66" s="1636"/>
      <c r="IWM66" s="1636"/>
      <c r="IWN66" s="1636"/>
      <c r="IWO66" s="1636"/>
      <c r="IWP66" s="1636"/>
      <c r="IWQ66" s="1636"/>
      <c r="IWR66" s="1636"/>
      <c r="IWS66" s="1636"/>
      <c r="IWT66" s="1636"/>
      <c r="IWU66" s="1636"/>
      <c r="IWV66" s="1636"/>
      <c r="IWW66" s="1636"/>
      <c r="IWX66" s="1636"/>
      <c r="IWY66" s="1636"/>
      <c r="IWZ66" s="1636"/>
      <c r="IXA66" s="1636"/>
      <c r="IXB66" s="1636"/>
      <c r="IXC66" s="1636"/>
      <c r="IXD66" s="1636"/>
      <c r="IXE66" s="1636"/>
      <c r="IXF66" s="1636"/>
      <c r="IXG66" s="1636"/>
      <c r="IXH66" s="1636"/>
      <c r="IXI66" s="1636"/>
      <c r="IXJ66" s="1636"/>
      <c r="IXK66" s="1636"/>
      <c r="IXL66" s="1636"/>
      <c r="IXM66" s="1636"/>
      <c r="IXN66" s="1636"/>
      <c r="IXO66" s="1636"/>
      <c r="IXP66" s="1636"/>
      <c r="IXQ66" s="1636"/>
      <c r="IXR66" s="1636"/>
      <c r="IXS66" s="1636"/>
      <c r="IXT66" s="1636"/>
      <c r="IXU66" s="1636"/>
      <c r="IXV66" s="1636"/>
      <c r="IXW66" s="1636"/>
      <c r="IXX66" s="1636"/>
      <c r="IXY66" s="1636"/>
      <c r="IXZ66" s="1636"/>
      <c r="IYA66" s="1636"/>
      <c r="IYB66" s="1636"/>
      <c r="IYC66" s="1636"/>
      <c r="IYD66" s="1636"/>
      <c r="IYE66" s="1636"/>
      <c r="IYF66" s="1636"/>
      <c r="IYG66" s="1636"/>
      <c r="IYH66" s="1636"/>
      <c r="IYI66" s="1636"/>
      <c r="IYJ66" s="1636"/>
      <c r="IYK66" s="1636"/>
      <c r="IYL66" s="1636"/>
      <c r="IYM66" s="1636"/>
      <c r="IYN66" s="1636"/>
      <c r="IYO66" s="1636"/>
      <c r="IYP66" s="1636"/>
      <c r="IYQ66" s="1636"/>
      <c r="IYR66" s="1636"/>
      <c r="IYS66" s="1636"/>
      <c r="IYT66" s="1636"/>
      <c r="IYU66" s="1636"/>
      <c r="IYV66" s="1636"/>
      <c r="IYW66" s="1636"/>
      <c r="IYX66" s="1636"/>
      <c r="IYY66" s="1636"/>
      <c r="IYZ66" s="1636"/>
      <c r="IZA66" s="1636"/>
      <c r="IZB66" s="1636"/>
      <c r="IZC66" s="1636"/>
      <c r="IZD66" s="1636"/>
      <c r="IZE66" s="1636"/>
      <c r="IZF66" s="1636"/>
      <c r="IZG66" s="1636"/>
      <c r="IZH66" s="1636"/>
      <c r="IZI66" s="1636"/>
      <c r="IZJ66" s="1636"/>
      <c r="IZK66" s="1636"/>
      <c r="IZL66" s="1636"/>
      <c r="IZM66" s="1636"/>
      <c r="IZN66" s="1636"/>
      <c r="IZO66" s="1636"/>
      <c r="IZP66" s="1636"/>
      <c r="IZQ66" s="1636"/>
      <c r="IZR66" s="1636"/>
      <c r="IZS66" s="1636"/>
      <c r="IZT66" s="1636"/>
      <c r="IZU66" s="1636"/>
      <c r="IZV66" s="1636"/>
      <c r="IZW66" s="1636"/>
      <c r="IZX66" s="1636"/>
      <c r="IZY66" s="1636"/>
      <c r="IZZ66" s="1636"/>
      <c r="JAA66" s="1636"/>
      <c r="JAB66" s="1636"/>
      <c r="JAC66" s="1636"/>
      <c r="JAD66" s="1636"/>
      <c r="JAE66" s="1636"/>
      <c r="JAF66" s="1636"/>
      <c r="JAG66" s="1636"/>
      <c r="JAH66" s="1636"/>
      <c r="JAI66" s="1636"/>
      <c r="JAJ66" s="1636"/>
      <c r="JAK66" s="1636"/>
      <c r="JAL66" s="1636"/>
      <c r="JAM66" s="1636"/>
      <c r="JAN66" s="1636"/>
      <c r="JAO66" s="1636"/>
      <c r="JAP66" s="1636"/>
      <c r="JAQ66" s="1636"/>
      <c r="JAR66" s="1636"/>
      <c r="JAS66" s="1636"/>
      <c r="JAT66" s="1636"/>
      <c r="JAU66" s="1636"/>
      <c r="JAV66" s="1636"/>
      <c r="JAW66" s="1636"/>
      <c r="JAX66" s="1636"/>
      <c r="JAY66" s="1636"/>
      <c r="JAZ66" s="1636"/>
      <c r="JBA66" s="1636"/>
      <c r="JBB66" s="1636"/>
      <c r="JBC66" s="1636"/>
      <c r="JBD66" s="1636"/>
      <c r="JBE66" s="1636"/>
      <c r="JBF66" s="1636"/>
      <c r="JBG66" s="1636"/>
      <c r="JBH66" s="1636"/>
      <c r="JBI66" s="1636"/>
      <c r="JBJ66" s="1636"/>
      <c r="JBK66" s="1636"/>
      <c r="JBL66" s="1636"/>
      <c r="JBM66" s="1636"/>
      <c r="JBN66" s="1636"/>
      <c r="JBO66" s="1636"/>
      <c r="JBP66" s="1636"/>
      <c r="JBQ66" s="1636"/>
      <c r="JBR66" s="1636"/>
      <c r="JBS66" s="1636"/>
      <c r="JBT66" s="1636"/>
      <c r="JBU66" s="1636"/>
      <c r="JBV66" s="1636"/>
      <c r="JBW66" s="1636"/>
      <c r="JBX66" s="1636"/>
      <c r="JBY66" s="1636"/>
      <c r="JBZ66" s="1636"/>
      <c r="JCA66" s="1636"/>
      <c r="JCB66" s="1636"/>
      <c r="JCC66" s="1636"/>
      <c r="JCD66" s="1636"/>
      <c r="JCE66" s="1636"/>
      <c r="JCF66" s="1636"/>
      <c r="JCG66" s="1636"/>
      <c r="JCH66" s="1636"/>
      <c r="JCI66" s="1636"/>
      <c r="JCJ66" s="1636"/>
      <c r="JCK66" s="1636"/>
      <c r="JCL66" s="1636"/>
      <c r="JCM66" s="1636"/>
      <c r="JCN66" s="1636"/>
      <c r="JCO66" s="1636"/>
      <c r="JCP66" s="1636"/>
      <c r="JCQ66" s="1636"/>
      <c r="JCR66" s="1636"/>
      <c r="JCS66" s="1636"/>
      <c r="JCT66" s="1636"/>
      <c r="JCU66" s="1636"/>
      <c r="JCV66" s="1636"/>
      <c r="JCW66" s="1636"/>
      <c r="JCX66" s="1636"/>
      <c r="JCY66" s="1636"/>
      <c r="JCZ66" s="1636"/>
      <c r="JDA66" s="1636"/>
      <c r="JDB66" s="1636"/>
      <c r="JDC66" s="1636"/>
      <c r="JDD66" s="1636"/>
      <c r="JDE66" s="1636"/>
      <c r="JDF66" s="1636"/>
      <c r="JDG66" s="1636"/>
      <c r="JDH66" s="1636"/>
      <c r="JDI66" s="1636"/>
      <c r="JDJ66" s="1636"/>
      <c r="JDK66" s="1636"/>
      <c r="JDL66" s="1636"/>
      <c r="JDM66" s="1636"/>
      <c r="JDN66" s="1636"/>
      <c r="JDO66" s="1636"/>
      <c r="JDP66" s="1636"/>
      <c r="JDQ66" s="1636"/>
      <c r="JDR66" s="1636"/>
      <c r="JDS66" s="1636"/>
      <c r="JDT66" s="1636"/>
      <c r="JDU66" s="1636"/>
      <c r="JDV66" s="1636"/>
      <c r="JDW66" s="1636"/>
      <c r="JDX66" s="1636"/>
      <c r="JDY66" s="1636"/>
      <c r="JDZ66" s="1636"/>
      <c r="JEA66" s="1636"/>
      <c r="JEB66" s="1636"/>
      <c r="JEC66" s="1636"/>
      <c r="JED66" s="1636"/>
      <c r="JEE66" s="1636"/>
      <c r="JEF66" s="1636"/>
      <c r="JEG66" s="1636"/>
      <c r="JEH66" s="1636"/>
      <c r="JEI66" s="1636"/>
      <c r="JEJ66" s="1636"/>
      <c r="JEK66" s="1636"/>
      <c r="JEL66" s="1636"/>
      <c r="JEM66" s="1636"/>
      <c r="JEN66" s="1636"/>
      <c r="JEO66" s="1636"/>
      <c r="JEP66" s="1636"/>
      <c r="JEQ66" s="1636"/>
      <c r="JER66" s="1636"/>
      <c r="JES66" s="1636"/>
      <c r="JET66" s="1636"/>
      <c r="JEU66" s="1636"/>
      <c r="JEV66" s="1636"/>
      <c r="JEW66" s="1636"/>
      <c r="JEX66" s="1636"/>
      <c r="JEY66" s="1636"/>
      <c r="JEZ66" s="1636"/>
      <c r="JFA66" s="1636"/>
      <c r="JFB66" s="1636"/>
      <c r="JFC66" s="1636"/>
      <c r="JFD66" s="1636"/>
      <c r="JFE66" s="1636"/>
      <c r="JFF66" s="1636"/>
      <c r="JFG66" s="1636"/>
      <c r="JFH66" s="1636"/>
      <c r="JFI66" s="1636"/>
      <c r="JFJ66" s="1636"/>
      <c r="JFK66" s="1636"/>
      <c r="JFL66" s="1636"/>
      <c r="JFM66" s="1636"/>
      <c r="JFN66" s="1636"/>
      <c r="JFO66" s="1636"/>
      <c r="JFP66" s="1636"/>
      <c r="JFQ66" s="1636"/>
      <c r="JFR66" s="1636"/>
      <c r="JFS66" s="1636"/>
      <c r="JFT66" s="1636"/>
      <c r="JFU66" s="1636"/>
      <c r="JFV66" s="1636"/>
      <c r="JFW66" s="1636"/>
      <c r="JFX66" s="1636"/>
      <c r="JFY66" s="1636"/>
      <c r="JFZ66" s="1636"/>
      <c r="JGA66" s="1636"/>
      <c r="JGB66" s="1636"/>
      <c r="JGC66" s="1636"/>
      <c r="JGD66" s="1636"/>
      <c r="JGE66" s="1636"/>
      <c r="JGF66" s="1636"/>
      <c r="JGG66" s="1636"/>
      <c r="JGH66" s="1636"/>
      <c r="JGI66" s="1636"/>
      <c r="JGJ66" s="1636"/>
      <c r="JGK66" s="1636"/>
      <c r="JGL66" s="1636"/>
      <c r="JGM66" s="1636"/>
      <c r="JGN66" s="1636"/>
      <c r="JGO66" s="1636"/>
      <c r="JGP66" s="1636"/>
      <c r="JGQ66" s="1636"/>
      <c r="JGR66" s="1636"/>
      <c r="JGS66" s="1636"/>
      <c r="JGT66" s="1636"/>
      <c r="JGU66" s="1636"/>
      <c r="JGV66" s="1636"/>
      <c r="JGW66" s="1636"/>
      <c r="JGX66" s="1636"/>
      <c r="JGY66" s="1636"/>
      <c r="JGZ66" s="1636"/>
      <c r="JHA66" s="1636"/>
      <c r="JHB66" s="1636"/>
      <c r="JHC66" s="1636"/>
      <c r="JHD66" s="1636"/>
      <c r="JHE66" s="1636"/>
      <c r="JHF66" s="1636"/>
      <c r="JHG66" s="1636"/>
      <c r="JHH66" s="1636"/>
      <c r="JHI66" s="1636"/>
      <c r="JHJ66" s="1636"/>
      <c r="JHK66" s="1636"/>
      <c r="JHL66" s="1636"/>
      <c r="JHM66" s="1636"/>
      <c r="JHN66" s="1636"/>
      <c r="JHO66" s="1636"/>
      <c r="JHP66" s="1636"/>
      <c r="JHQ66" s="1636"/>
      <c r="JHR66" s="1636"/>
      <c r="JHS66" s="1636"/>
      <c r="JHT66" s="1636"/>
      <c r="JHU66" s="1636"/>
      <c r="JHV66" s="1636"/>
      <c r="JHW66" s="1636"/>
      <c r="JHX66" s="1636"/>
      <c r="JHY66" s="1636"/>
      <c r="JHZ66" s="1636"/>
      <c r="JIA66" s="1636"/>
      <c r="JIB66" s="1636"/>
      <c r="JIC66" s="1636"/>
      <c r="JID66" s="1636"/>
      <c r="JIE66" s="1636"/>
      <c r="JIF66" s="1636"/>
      <c r="JIG66" s="1636"/>
      <c r="JIH66" s="1636"/>
      <c r="JII66" s="1636"/>
      <c r="JIJ66" s="1636"/>
      <c r="JIK66" s="1636"/>
      <c r="JIL66" s="1636"/>
      <c r="JIM66" s="1636"/>
      <c r="JIN66" s="1636"/>
      <c r="JIO66" s="1636"/>
      <c r="JIP66" s="1636"/>
      <c r="JIQ66" s="1636"/>
      <c r="JIR66" s="1636"/>
      <c r="JIS66" s="1636"/>
      <c r="JIT66" s="1636"/>
      <c r="JIU66" s="1636"/>
      <c r="JIV66" s="1636"/>
      <c r="JIW66" s="1636"/>
      <c r="JIX66" s="1636"/>
      <c r="JIY66" s="1636"/>
      <c r="JIZ66" s="1636"/>
      <c r="JJA66" s="1636"/>
      <c r="JJB66" s="1636"/>
      <c r="JJC66" s="1636"/>
      <c r="JJD66" s="1636"/>
      <c r="JJE66" s="1636"/>
      <c r="JJF66" s="1636"/>
      <c r="JJG66" s="1636"/>
      <c r="JJH66" s="1636"/>
      <c r="JJI66" s="1636"/>
      <c r="JJJ66" s="1636"/>
      <c r="JJK66" s="1636"/>
      <c r="JJL66" s="1636"/>
      <c r="JJM66" s="1636"/>
      <c r="JJN66" s="1636"/>
      <c r="JJO66" s="1636"/>
      <c r="JJP66" s="1636"/>
      <c r="JJQ66" s="1636"/>
      <c r="JJR66" s="1636"/>
      <c r="JJS66" s="1636"/>
      <c r="JJT66" s="1636"/>
      <c r="JJU66" s="1636"/>
      <c r="JJV66" s="1636"/>
      <c r="JJW66" s="1636"/>
      <c r="JJX66" s="1636"/>
      <c r="JJY66" s="1636"/>
      <c r="JJZ66" s="1636"/>
      <c r="JKA66" s="1636"/>
      <c r="JKB66" s="1636"/>
      <c r="JKC66" s="1636"/>
      <c r="JKD66" s="1636"/>
      <c r="JKE66" s="1636"/>
      <c r="JKF66" s="1636"/>
      <c r="JKG66" s="1636"/>
      <c r="JKH66" s="1636"/>
      <c r="JKI66" s="1636"/>
      <c r="JKJ66" s="1636"/>
      <c r="JKK66" s="1636"/>
      <c r="JKL66" s="1636"/>
      <c r="JKM66" s="1636"/>
      <c r="JKN66" s="1636"/>
      <c r="JKO66" s="1636"/>
      <c r="JKP66" s="1636"/>
      <c r="JKQ66" s="1636"/>
      <c r="JKR66" s="1636"/>
      <c r="JKS66" s="1636"/>
      <c r="JKT66" s="1636"/>
      <c r="JKU66" s="1636"/>
      <c r="JKV66" s="1636"/>
      <c r="JKW66" s="1636"/>
      <c r="JKX66" s="1636"/>
      <c r="JKY66" s="1636"/>
      <c r="JKZ66" s="1636"/>
      <c r="JLA66" s="1636"/>
      <c r="JLB66" s="1636"/>
      <c r="JLC66" s="1636"/>
      <c r="JLD66" s="1636"/>
      <c r="JLE66" s="1636"/>
      <c r="JLF66" s="1636"/>
      <c r="JLG66" s="1636"/>
      <c r="JLH66" s="1636"/>
      <c r="JLI66" s="1636"/>
      <c r="JLJ66" s="1636"/>
      <c r="JLK66" s="1636"/>
      <c r="JLL66" s="1636"/>
      <c r="JLM66" s="1636"/>
      <c r="JLN66" s="1636"/>
      <c r="JLO66" s="1636"/>
      <c r="JLP66" s="1636"/>
      <c r="JLQ66" s="1636"/>
      <c r="JLR66" s="1636"/>
      <c r="JLS66" s="1636"/>
      <c r="JLT66" s="1636"/>
      <c r="JLU66" s="1636"/>
      <c r="JLV66" s="1636"/>
      <c r="JLW66" s="1636"/>
      <c r="JLX66" s="1636"/>
      <c r="JLY66" s="1636"/>
      <c r="JLZ66" s="1636"/>
      <c r="JMA66" s="1636"/>
      <c r="JMB66" s="1636"/>
      <c r="JMC66" s="1636"/>
      <c r="JMD66" s="1636"/>
      <c r="JME66" s="1636"/>
      <c r="JMF66" s="1636"/>
      <c r="JMG66" s="1636"/>
      <c r="JMH66" s="1636"/>
      <c r="JMI66" s="1636"/>
      <c r="JMJ66" s="1636"/>
      <c r="JMK66" s="1636"/>
      <c r="JML66" s="1636"/>
      <c r="JMM66" s="1636"/>
      <c r="JMN66" s="1636"/>
      <c r="JMO66" s="1636"/>
      <c r="JMP66" s="1636"/>
      <c r="JMQ66" s="1636"/>
      <c r="JMR66" s="1636"/>
      <c r="JMS66" s="1636"/>
      <c r="JMT66" s="1636"/>
      <c r="JMU66" s="1636"/>
      <c r="JMV66" s="1636"/>
      <c r="JMW66" s="1636"/>
      <c r="JMX66" s="1636"/>
      <c r="JMY66" s="1636"/>
      <c r="JMZ66" s="1636"/>
      <c r="JNA66" s="1636"/>
      <c r="JNB66" s="1636"/>
      <c r="JNC66" s="1636"/>
      <c r="JND66" s="1636"/>
      <c r="JNE66" s="1636"/>
      <c r="JNF66" s="1636"/>
      <c r="JNG66" s="1636"/>
      <c r="JNH66" s="1636"/>
      <c r="JNI66" s="1636"/>
      <c r="JNJ66" s="1636"/>
      <c r="JNK66" s="1636"/>
      <c r="JNL66" s="1636"/>
      <c r="JNM66" s="1636"/>
      <c r="JNN66" s="1636"/>
      <c r="JNO66" s="1636"/>
      <c r="JNP66" s="1636"/>
      <c r="JNQ66" s="1636"/>
      <c r="JNR66" s="1636"/>
      <c r="JNS66" s="1636"/>
      <c r="JNT66" s="1636"/>
      <c r="JNU66" s="1636"/>
      <c r="JNV66" s="1636"/>
      <c r="JNW66" s="1636"/>
      <c r="JNX66" s="1636"/>
      <c r="JNY66" s="1636"/>
      <c r="JNZ66" s="1636"/>
      <c r="JOA66" s="1636"/>
      <c r="JOB66" s="1636"/>
      <c r="JOC66" s="1636"/>
      <c r="JOD66" s="1636"/>
      <c r="JOE66" s="1636"/>
      <c r="JOF66" s="1636"/>
      <c r="JOG66" s="1636"/>
      <c r="JOH66" s="1636"/>
      <c r="JOI66" s="1636"/>
      <c r="JOJ66" s="1636"/>
      <c r="JOK66" s="1636"/>
      <c r="JOL66" s="1636"/>
      <c r="JOM66" s="1636"/>
      <c r="JON66" s="1636"/>
      <c r="JOO66" s="1636"/>
      <c r="JOP66" s="1636"/>
      <c r="JOQ66" s="1636"/>
      <c r="JOR66" s="1636"/>
      <c r="JOS66" s="1636"/>
      <c r="JOT66" s="1636"/>
      <c r="JOU66" s="1636"/>
      <c r="JOV66" s="1636"/>
      <c r="JOW66" s="1636"/>
      <c r="JOX66" s="1636"/>
      <c r="JOY66" s="1636"/>
      <c r="JOZ66" s="1636"/>
      <c r="JPA66" s="1636"/>
      <c r="JPB66" s="1636"/>
      <c r="JPC66" s="1636"/>
      <c r="JPD66" s="1636"/>
      <c r="JPE66" s="1636"/>
      <c r="JPF66" s="1636"/>
      <c r="JPG66" s="1636"/>
      <c r="JPH66" s="1636"/>
      <c r="JPI66" s="1636"/>
      <c r="JPJ66" s="1636"/>
      <c r="JPK66" s="1636"/>
      <c r="JPL66" s="1636"/>
      <c r="JPM66" s="1636"/>
      <c r="JPN66" s="1636"/>
      <c r="JPO66" s="1636"/>
      <c r="JPP66" s="1636"/>
      <c r="JPQ66" s="1636"/>
      <c r="JPR66" s="1636"/>
      <c r="JPS66" s="1636"/>
      <c r="JPT66" s="1636"/>
      <c r="JPU66" s="1636"/>
      <c r="JPV66" s="1636"/>
      <c r="JPW66" s="1636"/>
      <c r="JPX66" s="1636"/>
      <c r="JPY66" s="1636"/>
      <c r="JPZ66" s="1636"/>
      <c r="JQA66" s="1636"/>
      <c r="JQB66" s="1636"/>
      <c r="JQC66" s="1636"/>
      <c r="JQD66" s="1636"/>
      <c r="JQE66" s="1636"/>
      <c r="JQF66" s="1636"/>
      <c r="JQG66" s="1636"/>
      <c r="JQH66" s="1636"/>
      <c r="JQI66" s="1636"/>
      <c r="JQJ66" s="1636"/>
      <c r="JQK66" s="1636"/>
      <c r="JQL66" s="1636"/>
      <c r="JQM66" s="1636"/>
      <c r="JQN66" s="1636"/>
      <c r="JQO66" s="1636"/>
      <c r="JQP66" s="1636"/>
      <c r="JQQ66" s="1636"/>
      <c r="JQR66" s="1636"/>
      <c r="JQS66" s="1636"/>
      <c r="JQT66" s="1636"/>
      <c r="JQU66" s="1636"/>
      <c r="JQV66" s="1636"/>
      <c r="JQW66" s="1636"/>
      <c r="JQX66" s="1636"/>
      <c r="JQY66" s="1636"/>
      <c r="JQZ66" s="1636"/>
      <c r="JRA66" s="1636"/>
      <c r="JRB66" s="1636"/>
      <c r="JRC66" s="1636"/>
      <c r="JRD66" s="1636"/>
      <c r="JRE66" s="1636"/>
      <c r="JRF66" s="1636"/>
      <c r="JRG66" s="1636"/>
      <c r="JRH66" s="1636"/>
      <c r="JRI66" s="1636"/>
      <c r="JRJ66" s="1636"/>
      <c r="JRK66" s="1636"/>
      <c r="JRL66" s="1636"/>
      <c r="JRM66" s="1636"/>
      <c r="JRN66" s="1636"/>
      <c r="JRO66" s="1636"/>
      <c r="JRP66" s="1636"/>
      <c r="JRQ66" s="1636"/>
      <c r="JRR66" s="1636"/>
      <c r="JRS66" s="1636"/>
      <c r="JRT66" s="1636"/>
      <c r="JRU66" s="1636"/>
      <c r="JRV66" s="1636"/>
      <c r="JRW66" s="1636"/>
      <c r="JRX66" s="1636"/>
      <c r="JRY66" s="1636"/>
      <c r="JRZ66" s="1636"/>
      <c r="JSA66" s="1636"/>
      <c r="JSB66" s="1636"/>
      <c r="JSC66" s="1636"/>
      <c r="JSD66" s="1636"/>
      <c r="JSE66" s="1636"/>
      <c r="JSF66" s="1636"/>
      <c r="JSG66" s="1636"/>
      <c r="JSH66" s="1636"/>
      <c r="JSI66" s="1636"/>
      <c r="JSJ66" s="1636"/>
      <c r="JSK66" s="1636"/>
      <c r="JSL66" s="1636"/>
      <c r="JSM66" s="1636"/>
      <c r="JSN66" s="1636"/>
      <c r="JSO66" s="1636"/>
      <c r="JSP66" s="1636"/>
      <c r="JSQ66" s="1636"/>
      <c r="JSR66" s="1636"/>
      <c r="JSS66" s="1636"/>
      <c r="JST66" s="1636"/>
      <c r="JSU66" s="1636"/>
      <c r="JSV66" s="1636"/>
      <c r="JSW66" s="1636"/>
      <c r="JSX66" s="1636"/>
      <c r="JSY66" s="1636"/>
      <c r="JSZ66" s="1636"/>
      <c r="JTA66" s="1636"/>
      <c r="JTB66" s="1636"/>
      <c r="JTC66" s="1636"/>
      <c r="JTD66" s="1636"/>
      <c r="JTE66" s="1636"/>
      <c r="JTF66" s="1636"/>
      <c r="JTG66" s="1636"/>
      <c r="JTH66" s="1636"/>
      <c r="JTI66" s="1636"/>
      <c r="JTJ66" s="1636"/>
      <c r="JTK66" s="1636"/>
      <c r="JTL66" s="1636"/>
      <c r="JTM66" s="1636"/>
      <c r="JTN66" s="1636"/>
      <c r="JTO66" s="1636"/>
      <c r="JTP66" s="1636"/>
      <c r="JTQ66" s="1636"/>
      <c r="JTR66" s="1636"/>
      <c r="JTS66" s="1636"/>
      <c r="JTT66" s="1636"/>
      <c r="JTU66" s="1636"/>
      <c r="JTV66" s="1636"/>
      <c r="JTW66" s="1636"/>
      <c r="JTX66" s="1636"/>
      <c r="JTY66" s="1636"/>
      <c r="JTZ66" s="1636"/>
      <c r="JUA66" s="1636"/>
      <c r="JUB66" s="1636"/>
      <c r="JUC66" s="1636"/>
      <c r="JUD66" s="1636"/>
      <c r="JUE66" s="1636"/>
      <c r="JUF66" s="1636"/>
      <c r="JUG66" s="1636"/>
      <c r="JUH66" s="1636"/>
      <c r="JUI66" s="1636"/>
      <c r="JUJ66" s="1636"/>
      <c r="JUK66" s="1636"/>
      <c r="JUL66" s="1636"/>
      <c r="JUM66" s="1636"/>
      <c r="JUN66" s="1636"/>
      <c r="JUO66" s="1636"/>
      <c r="JUP66" s="1636"/>
      <c r="JUQ66" s="1636"/>
      <c r="JUR66" s="1636"/>
      <c r="JUS66" s="1636"/>
      <c r="JUT66" s="1636"/>
      <c r="JUU66" s="1636"/>
      <c r="JUV66" s="1636"/>
      <c r="JUW66" s="1636"/>
      <c r="JUX66" s="1636"/>
      <c r="JUY66" s="1636"/>
      <c r="JUZ66" s="1636"/>
      <c r="JVA66" s="1636"/>
      <c r="JVB66" s="1636"/>
      <c r="JVC66" s="1636"/>
      <c r="JVD66" s="1636"/>
      <c r="JVE66" s="1636"/>
      <c r="JVF66" s="1636"/>
      <c r="JVG66" s="1636"/>
      <c r="JVH66" s="1636"/>
      <c r="JVI66" s="1636"/>
      <c r="JVJ66" s="1636"/>
      <c r="JVK66" s="1636"/>
      <c r="JVL66" s="1636"/>
      <c r="JVM66" s="1636"/>
      <c r="JVN66" s="1636"/>
      <c r="JVO66" s="1636"/>
      <c r="JVP66" s="1636"/>
      <c r="JVQ66" s="1636"/>
      <c r="JVR66" s="1636"/>
      <c r="JVS66" s="1636"/>
      <c r="JVT66" s="1636"/>
      <c r="JVU66" s="1636"/>
      <c r="JVV66" s="1636"/>
      <c r="JVW66" s="1636"/>
      <c r="JVX66" s="1636"/>
      <c r="JVY66" s="1636"/>
      <c r="JVZ66" s="1636"/>
      <c r="JWA66" s="1636"/>
      <c r="JWB66" s="1636"/>
      <c r="JWC66" s="1636"/>
      <c r="JWD66" s="1636"/>
      <c r="JWE66" s="1636"/>
      <c r="JWF66" s="1636"/>
      <c r="JWG66" s="1636"/>
      <c r="JWH66" s="1636"/>
      <c r="JWI66" s="1636"/>
      <c r="JWJ66" s="1636"/>
      <c r="JWK66" s="1636"/>
      <c r="JWL66" s="1636"/>
      <c r="JWM66" s="1636"/>
      <c r="JWN66" s="1636"/>
      <c r="JWO66" s="1636"/>
      <c r="JWP66" s="1636"/>
      <c r="JWQ66" s="1636"/>
      <c r="JWR66" s="1636"/>
      <c r="JWS66" s="1636"/>
      <c r="JWT66" s="1636"/>
      <c r="JWU66" s="1636"/>
      <c r="JWV66" s="1636"/>
      <c r="JWW66" s="1636"/>
      <c r="JWX66" s="1636"/>
      <c r="JWY66" s="1636"/>
      <c r="JWZ66" s="1636"/>
      <c r="JXA66" s="1636"/>
      <c r="JXB66" s="1636"/>
      <c r="JXC66" s="1636"/>
      <c r="JXD66" s="1636"/>
      <c r="JXE66" s="1636"/>
      <c r="JXF66" s="1636"/>
      <c r="JXG66" s="1636"/>
      <c r="JXH66" s="1636"/>
      <c r="JXI66" s="1636"/>
      <c r="JXJ66" s="1636"/>
      <c r="JXK66" s="1636"/>
      <c r="JXL66" s="1636"/>
      <c r="JXM66" s="1636"/>
      <c r="JXN66" s="1636"/>
      <c r="JXO66" s="1636"/>
      <c r="JXP66" s="1636"/>
      <c r="JXQ66" s="1636"/>
      <c r="JXR66" s="1636"/>
      <c r="JXS66" s="1636"/>
      <c r="JXT66" s="1636"/>
      <c r="JXU66" s="1636"/>
      <c r="JXV66" s="1636"/>
      <c r="JXW66" s="1636"/>
      <c r="JXX66" s="1636"/>
      <c r="JXY66" s="1636"/>
      <c r="JXZ66" s="1636"/>
      <c r="JYA66" s="1636"/>
      <c r="JYB66" s="1636"/>
      <c r="JYC66" s="1636"/>
      <c r="JYD66" s="1636"/>
      <c r="JYE66" s="1636"/>
      <c r="JYF66" s="1636"/>
      <c r="JYG66" s="1636"/>
      <c r="JYH66" s="1636"/>
      <c r="JYI66" s="1636"/>
      <c r="JYJ66" s="1636"/>
      <c r="JYK66" s="1636"/>
      <c r="JYL66" s="1636"/>
      <c r="JYM66" s="1636"/>
      <c r="JYN66" s="1636"/>
      <c r="JYO66" s="1636"/>
      <c r="JYP66" s="1636"/>
      <c r="JYQ66" s="1636"/>
      <c r="JYR66" s="1636"/>
      <c r="JYS66" s="1636"/>
      <c r="JYT66" s="1636"/>
      <c r="JYU66" s="1636"/>
      <c r="JYV66" s="1636"/>
      <c r="JYW66" s="1636"/>
      <c r="JYX66" s="1636"/>
      <c r="JYY66" s="1636"/>
      <c r="JYZ66" s="1636"/>
      <c r="JZA66" s="1636"/>
      <c r="JZB66" s="1636"/>
      <c r="JZC66" s="1636"/>
      <c r="JZD66" s="1636"/>
      <c r="JZE66" s="1636"/>
      <c r="JZF66" s="1636"/>
      <c r="JZG66" s="1636"/>
      <c r="JZH66" s="1636"/>
      <c r="JZI66" s="1636"/>
      <c r="JZJ66" s="1636"/>
      <c r="JZK66" s="1636"/>
      <c r="JZL66" s="1636"/>
      <c r="JZM66" s="1636"/>
      <c r="JZN66" s="1636"/>
      <c r="JZO66" s="1636"/>
      <c r="JZP66" s="1636"/>
      <c r="JZQ66" s="1636"/>
      <c r="JZR66" s="1636"/>
      <c r="JZS66" s="1636"/>
      <c r="JZT66" s="1636"/>
      <c r="JZU66" s="1636"/>
      <c r="JZV66" s="1636"/>
      <c r="JZW66" s="1636"/>
      <c r="JZX66" s="1636"/>
      <c r="JZY66" s="1636"/>
      <c r="JZZ66" s="1636"/>
      <c r="KAA66" s="1636"/>
      <c r="KAB66" s="1636"/>
      <c r="KAC66" s="1636"/>
      <c r="KAD66" s="1636"/>
      <c r="KAE66" s="1636"/>
      <c r="KAF66" s="1636"/>
      <c r="KAG66" s="1636"/>
      <c r="KAH66" s="1636"/>
      <c r="KAI66" s="1636"/>
      <c r="KAJ66" s="1636"/>
      <c r="KAK66" s="1636"/>
      <c r="KAL66" s="1636"/>
      <c r="KAM66" s="1636"/>
      <c r="KAN66" s="1636"/>
      <c r="KAO66" s="1636"/>
      <c r="KAP66" s="1636"/>
      <c r="KAQ66" s="1636"/>
      <c r="KAR66" s="1636"/>
      <c r="KAS66" s="1636"/>
      <c r="KAT66" s="1636"/>
      <c r="KAU66" s="1636"/>
      <c r="KAV66" s="1636"/>
      <c r="KAW66" s="1636"/>
      <c r="KAX66" s="1636"/>
      <c r="KAY66" s="1636"/>
      <c r="KAZ66" s="1636"/>
      <c r="KBA66" s="1636"/>
      <c r="KBB66" s="1636"/>
      <c r="KBC66" s="1636"/>
      <c r="KBD66" s="1636"/>
      <c r="KBE66" s="1636"/>
      <c r="KBF66" s="1636"/>
      <c r="KBG66" s="1636"/>
      <c r="KBH66" s="1636"/>
      <c r="KBI66" s="1636"/>
      <c r="KBJ66" s="1636"/>
      <c r="KBK66" s="1636"/>
      <c r="KBL66" s="1636"/>
      <c r="KBM66" s="1636"/>
      <c r="KBN66" s="1636"/>
      <c r="KBO66" s="1636"/>
      <c r="KBP66" s="1636"/>
      <c r="KBQ66" s="1636"/>
      <c r="KBR66" s="1636"/>
      <c r="KBS66" s="1636"/>
      <c r="KBT66" s="1636"/>
      <c r="KBU66" s="1636"/>
      <c r="KBV66" s="1636"/>
      <c r="KBW66" s="1636"/>
      <c r="KBX66" s="1636"/>
      <c r="KBY66" s="1636"/>
      <c r="KBZ66" s="1636"/>
      <c r="KCA66" s="1636"/>
      <c r="KCB66" s="1636"/>
      <c r="KCC66" s="1636"/>
      <c r="KCD66" s="1636"/>
      <c r="KCE66" s="1636"/>
      <c r="KCF66" s="1636"/>
      <c r="KCG66" s="1636"/>
      <c r="KCH66" s="1636"/>
      <c r="KCI66" s="1636"/>
      <c r="KCJ66" s="1636"/>
      <c r="KCK66" s="1636"/>
      <c r="KCL66" s="1636"/>
      <c r="KCM66" s="1636"/>
      <c r="KCN66" s="1636"/>
      <c r="KCO66" s="1636"/>
      <c r="KCP66" s="1636"/>
      <c r="KCQ66" s="1636"/>
      <c r="KCR66" s="1636"/>
      <c r="KCS66" s="1636"/>
      <c r="KCT66" s="1636"/>
      <c r="KCU66" s="1636"/>
      <c r="KCV66" s="1636"/>
      <c r="KCW66" s="1636"/>
      <c r="KCX66" s="1636"/>
      <c r="KCY66" s="1636"/>
      <c r="KCZ66" s="1636"/>
      <c r="KDA66" s="1636"/>
      <c r="KDB66" s="1636"/>
      <c r="KDC66" s="1636"/>
      <c r="KDD66" s="1636"/>
      <c r="KDE66" s="1636"/>
      <c r="KDF66" s="1636"/>
      <c r="KDG66" s="1636"/>
      <c r="KDH66" s="1636"/>
      <c r="KDI66" s="1636"/>
      <c r="KDJ66" s="1636"/>
      <c r="KDK66" s="1636"/>
      <c r="KDL66" s="1636"/>
      <c r="KDM66" s="1636"/>
      <c r="KDN66" s="1636"/>
      <c r="KDO66" s="1636"/>
      <c r="KDP66" s="1636"/>
      <c r="KDQ66" s="1636"/>
      <c r="KDR66" s="1636"/>
      <c r="KDS66" s="1636"/>
      <c r="KDT66" s="1636"/>
      <c r="KDU66" s="1636"/>
      <c r="KDV66" s="1636"/>
      <c r="KDW66" s="1636"/>
      <c r="KDX66" s="1636"/>
      <c r="KDY66" s="1636"/>
      <c r="KDZ66" s="1636"/>
      <c r="KEA66" s="1636"/>
      <c r="KEB66" s="1636"/>
      <c r="KEC66" s="1636"/>
      <c r="KED66" s="1636"/>
      <c r="KEE66" s="1636"/>
      <c r="KEF66" s="1636"/>
      <c r="KEG66" s="1636"/>
      <c r="KEH66" s="1636"/>
      <c r="KEI66" s="1636"/>
      <c r="KEJ66" s="1636"/>
      <c r="KEK66" s="1636"/>
      <c r="KEL66" s="1636"/>
      <c r="KEM66" s="1636"/>
      <c r="KEN66" s="1636"/>
      <c r="KEO66" s="1636"/>
      <c r="KEP66" s="1636"/>
      <c r="KEQ66" s="1636"/>
      <c r="KER66" s="1636"/>
      <c r="KES66" s="1636"/>
      <c r="KET66" s="1636"/>
      <c r="KEU66" s="1636"/>
      <c r="KEV66" s="1636"/>
      <c r="KEW66" s="1636"/>
      <c r="KEX66" s="1636"/>
      <c r="KEY66" s="1636"/>
      <c r="KEZ66" s="1636"/>
      <c r="KFA66" s="1636"/>
      <c r="KFB66" s="1636"/>
      <c r="KFC66" s="1636"/>
      <c r="KFD66" s="1636"/>
      <c r="KFE66" s="1636"/>
      <c r="KFF66" s="1636"/>
      <c r="KFG66" s="1636"/>
      <c r="KFH66" s="1636"/>
      <c r="KFI66" s="1636"/>
      <c r="KFJ66" s="1636"/>
      <c r="KFK66" s="1636"/>
      <c r="KFL66" s="1636"/>
      <c r="KFM66" s="1636"/>
      <c r="KFN66" s="1636"/>
      <c r="KFO66" s="1636"/>
      <c r="KFP66" s="1636"/>
      <c r="KFQ66" s="1636"/>
      <c r="KFR66" s="1636"/>
      <c r="KFS66" s="1636"/>
      <c r="KFT66" s="1636"/>
      <c r="KFU66" s="1636"/>
      <c r="KFV66" s="1636"/>
      <c r="KFW66" s="1636"/>
      <c r="KFX66" s="1636"/>
      <c r="KFY66" s="1636"/>
      <c r="KFZ66" s="1636"/>
      <c r="KGA66" s="1636"/>
      <c r="KGB66" s="1636"/>
      <c r="KGC66" s="1636"/>
      <c r="KGD66" s="1636"/>
      <c r="KGE66" s="1636"/>
      <c r="KGF66" s="1636"/>
      <c r="KGG66" s="1636"/>
      <c r="KGH66" s="1636"/>
      <c r="KGI66" s="1636"/>
      <c r="KGJ66" s="1636"/>
      <c r="KGK66" s="1636"/>
      <c r="KGL66" s="1636"/>
      <c r="KGM66" s="1636"/>
      <c r="KGN66" s="1636"/>
      <c r="KGO66" s="1636"/>
      <c r="KGP66" s="1636"/>
      <c r="KGQ66" s="1636"/>
      <c r="KGR66" s="1636"/>
      <c r="KGS66" s="1636"/>
      <c r="KGT66" s="1636"/>
      <c r="KGU66" s="1636"/>
      <c r="KGV66" s="1636"/>
      <c r="KGW66" s="1636"/>
      <c r="KGX66" s="1636"/>
      <c r="KGY66" s="1636"/>
      <c r="KGZ66" s="1636"/>
      <c r="KHA66" s="1636"/>
      <c r="KHB66" s="1636"/>
      <c r="KHC66" s="1636"/>
      <c r="KHD66" s="1636"/>
      <c r="KHE66" s="1636"/>
      <c r="KHF66" s="1636"/>
      <c r="KHG66" s="1636"/>
      <c r="KHH66" s="1636"/>
      <c r="KHI66" s="1636"/>
      <c r="KHJ66" s="1636"/>
      <c r="KHK66" s="1636"/>
      <c r="KHL66" s="1636"/>
      <c r="KHM66" s="1636"/>
      <c r="KHN66" s="1636"/>
      <c r="KHO66" s="1636"/>
      <c r="KHP66" s="1636"/>
      <c r="KHQ66" s="1636"/>
      <c r="KHR66" s="1636"/>
      <c r="KHS66" s="1636"/>
      <c r="KHT66" s="1636"/>
      <c r="KHU66" s="1636"/>
      <c r="KHV66" s="1636"/>
      <c r="KHW66" s="1636"/>
      <c r="KHX66" s="1636"/>
      <c r="KHY66" s="1636"/>
      <c r="KHZ66" s="1636"/>
      <c r="KIA66" s="1636"/>
      <c r="KIB66" s="1636"/>
      <c r="KIC66" s="1636"/>
      <c r="KID66" s="1636"/>
      <c r="KIE66" s="1636"/>
      <c r="KIF66" s="1636"/>
      <c r="KIG66" s="1636"/>
      <c r="KIH66" s="1636"/>
      <c r="KII66" s="1636"/>
      <c r="KIJ66" s="1636"/>
      <c r="KIK66" s="1636"/>
      <c r="KIL66" s="1636"/>
      <c r="KIM66" s="1636"/>
      <c r="KIN66" s="1636"/>
      <c r="KIO66" s="1636"/>
      <c r="KIP66" s="1636"/>
      <c r="KIQ66" s="1636"/>
      <c r="KIR66" s="1636"/>
      <c r="KIS66" s="1636"/>
      <c r="KIT66" s="1636"/>
      <c r="KIU66" s="1636"/>
      <c r="KIV66" s="1636"/>
      <c r="KIW66" s="1636"/>
      <c r="KIX66" s="1636"/>
      <c r="KIY66" s="1636"/>
      <c r="KIZ66" s="1636"/>
      <c r="KJA66" s="1636"/>
      <c r="KJB66" s="1636"/>
      <c r="KJC66" s="1636"/>
      <c r="KJD66" s="1636"/>
      <c r="KJE66" s="1636"/>
      <c r="KJF66" s="1636"/>
      <c r="KJG66" s="1636"/>
      <c r="KJH66" s="1636"/>
      <c r="KJI66" s="1636"/>
      <c r="KJJ66" s="1636"/>
      <c r="KJK66" s="1636"/>
      <c r="KJL66" s="1636"/>
      <c r="KJM66" s="1636"/>
      <c r="KJN66" s="1636"/>
      <c r="KJO66" s="1636"/>
      <c r="KJP66" s="1636"/>
      <c r="KJQ66" s="1636"/>
      <c r="KJR66" s="1636"/>
      <c r="KJS66" s="1636"/>
      <c r="KJT66" s="1636"/>
      <c r="KJU66" s="1636"/>
      <c r="KJV66" s="1636"/>
      <c r="KJW66" s="1636"/>
      <c r="KJX66" s="1636"/>
      <c r="KJY66" s="1636"/>
      <c r="KJZ66" s="1636"/>
      <c r="KKA66" s="1636"/>
      <c r="KKB66" s="1636"/>
      <c r="KKC66" s="1636"/>
      <c r="KKD66" s="1636"/>
      <c r="KKE66" s="1636"/>
      <c r="KKF66" s="1636"/>
      <c r="KKG66" s="1636"/>
      <c r="KKH66" s="1636"/>
      <c r="KKI66" s="1636"/>
      <c r="KKJ66" s="1636"/>
      <c r="KKK66" s="1636"/>
      <c r="KKL66" s="1636"/>
      <c r="KKM66" s="1636"/>
      <c r="KKN66" s="1636"/>
      <c r="KKO66" s="1636"/>
      <c r="KKP66" s="1636"/>
      <c r="KKQ66" s="1636"/>
      <c r="KKR66" s="1636"/>
      <c r="KKS66" s="1636"/>
      <c r="KKT66" s="1636"/>
      <c r="KKU66" s="1636"/>
      <c r="KKV66" s="1636"/>
      <c r="KKW66" s="1636"/>
      <c r="KKX66" s="1636"/>
      <c r="KKY66" s="1636"/>
      <c r="KKZ66" s="1636"/>
      <c r="KLA66" s="1636"/>
      <c r="KLB66" s="1636"/>
      <c r="KLC66" s="1636"/>
      <c r="KLD66" s="1636"/>
      <c r="KLE66" s="1636"/>
      <c r="KLF66" s="1636"/>
      <c r="KLG66" s="1636"/>
      <c r="KLH66" s="1636"/>
      <c r="KLI66" s="1636"/>
      <c r="KLJ66" s="1636"/>
      <c r="KLK66" s="1636"/>
      <c r="KLL66" s="1636"/>
      <c r="KLM66" s="1636"/>
      <c r="KLN66" s="1636"/>
      <c r="KLO66" s="1636"/>
      <c r="KLP66" s="1636"/>
      <c r="KLQ66" s="1636"/>
      <c r="KLR66" s="1636"/>
      <c r="KLS66" s="1636"/>
      <c r="KLT66" s="1636"/>
      <c r="KLU66" s="1636"/>
      <c r="KLV66" s="1636"/>
      <c r="KLW66" s="1636"/>
      <c r="KLX66" s="1636"/>
      <c r="KLY66" s="1636"/>
      <c r="KLZ66" s="1636"/>
      <c r="KMA66" s="1636"/>
      <c r="KMB66" s="1636"/>
      <c r="KMC66" s="1636"/>
      <c r="KMD66" s="1636"/>
      <c r="KME66" s="1636"/>
      <c r="KMF66" s="1636"/>
      <c r="KMG66" s="1636"/>
      <c r="KMH66" s="1636"/>
      <c r="KMI66" s="1636"/>
      <c r="KMJ66" s="1636"/>
      <c r="KMK66" s="1636"/>
      <c r="KML66" s="1636"/>
      <c r="KMM66" s="1636"/>
      <c r="KMN66" s="1636"/>
      <c r="KMO66" s="1636"/>
      <c r="KMP66" s="1636"/>
      <c r="KMQ66" s="1636"/>
      <c r="KMR66" s="1636"/>
      <c r="KMS66" s="1636"/>
      <c r="KMT66" s="1636"/>
      <c r="KMU66" s="1636"/>
      <c r="KMV66" s="1636"/>
      <c r="KMW66" s="1636"/>
      <c r="KMX66" s="1636"/>
      <c r="KMY66" s="1636"/>
      <c r="KMZ66" s="1636"/>
      <c r="KNA66" s="1636"/>
      <c r="KNB66" s="1636"/>
      <c r="KNC66" s="1636"/>
      <c r="KND66" s="1636"/>
      <c r="KNE66" s="1636"/>
      <c r="KNF66" s="1636"/>
      <c r="KNG66" s="1636"/>
      <c r="KNH66" s="1636"/>
      <c r="KNI66" s="1636"/>
      <c r="KNJ66" s="1636"/>
      <c r="KNK66" s="1636"/>
      <c r="KNL66" s="1636"/>
      <c r="KNM66" s="1636"/>
      <c r="KNN66" s="1636"/>
      <c r="KNO66" s="1636"/>
      <c r="KNP66" s="1636"/>
      <c r="KNQ66" s="1636"/>
      <c r="KNR66" s="1636"/>
      <c r="KNS66" s="1636"/>
      <c r="KNT66" s="1636"/>
      <c r="KNU66" s="1636"/>
      <c r="KNV66" s="1636"/>
      <c r="KNW66" s="1636"/>
      <c r="KNX66" s="1636"/>
      <c r="KNY66" s="1636"/>
      <c r="KNZ66" s="1636"/>
      <c r="KOA66" s="1636"/>
      <c r="KOB66" s="1636"/>
      <c r="KOC66" s="1636"/>
      <c r="KOD66" s="1636"/>
      <c r="KOE66" s="1636"/>
      <c r="KOF66" s="1636"/>
      <c r="KOG66" s="1636"/>
      <c r="KOH66" s="1636"/>
      <c r="KOI66" s="1636"/>
      <c r="KOJ66" s="1636"/>
      <c r="KOK66" s="1636"/>
      <c r="KOL66" s="1636"/>
      <c r="KOM66" s="1636"/>
      <c r="KON66" s="1636"/>
      <c r="KOO66" s="1636"/>
      <c r="KOP66" s="1636"/>
      <c r="KOQ66" s="1636"/>
      <c r="KOR66" s="1636"/>
      <c r="KOS66" s="1636"/>
      <c r="KOT66" s="1636"/>
      <c r="KOU66" s="1636"/>
      <c r="KOV66" s="1636"/>
      <c r="KOW66" s="1636"/>
      <c r="KOX66" s="1636"/>
      <c r="KOY66" s="1636"/>
      <c r="KOZ66" s="1636"/>
      <c r="KPA66" s="1636"/>
      <c r="KPB66" s="1636"/>
      <c r="KPC66" s="1636"/>
      <c r="KPD66" s="1636"/>
      <c r="KPE66" s="1636"/>
      <c r="KPF66" s="1636"/>
      <c r="KPG66" s="1636"/>
      <c r="KPH66" s="1636"/>
      <c r="KPI66" s="1636"/>
      <c r="KPJ66" s="1636"/>
      <c r="KPK66" s="1636"/>
      <c r="KPL66" s="1636"/>
      <c r="KPM66" s="1636"/>
      <c r="KPN66" s="1636"/>
      <c r="KPO66" s="1636"/>
      <c r="KPP66" s="1636"/>
      <c r="KPQ66" s="1636"/>
      <c r="KPR66" s="1636"/>
      <c r="KPS66" s="1636"/>
      <c r="KPT66" s="1636"/>
      <c r="KPU66" s="1636"/>
      <c r="KPV66" s="1636"/>
      <c r="KPW66" s="1636"/>
      <c r="KPX66" s="1636"/>
      <c r="KPY66" s="1636"/>
      <c r="KPZ66" s="1636"/>
      <c r="KQA66" s="1636"/>
      <c r="KQB66" s="1636"/>
      <c r="KQC66" s="1636"/>
      <c r="KQD66" s="1636"/>
      <c r="KQE66" s="1636"/>
      <c r="KQF66" s="1636"/>
      <c r="KQG66" s="1636"/>
      <c r="KQH66" s="1636"/>
      <c r="KQI66" s="1636"/>
      <c r="KQJ66" s="1636"/>
      <c r="KQK66" s="1636"/>
      <c r="KQL66" s="1636"/>
      <c r="KQM66" s="1636"/>
      <c r="KQN66" s="1636"/>
      <c r="KQO66" s="1636"/>
      <c r="KQP66" s="1636"/>
      <c r="KQQ66" s="1636"/>
      <c r="KQR66" s="1636"/>
      <c r="KQS66" s="1636"/>
      <c r="KQT66" s="1636"/>
      <c r="KQU66" s="1636"/>
      <c r="KQV66" s="1636"/>
      <c r="KQW66" s="1636"/>
      <c r="KQX66" s="1636"/>
      <c r="KQY66" s="1636"/>
      <c r="KQZ66" s="1636"/>
      <c r="KRA66" s="1636"/>
      <c r="KRB66" s="1636"/>
      <c r="KRC66" s="1636"/>
      <c r="KRD66" s="1636"/>
      <c r="KRE66" s="1636"/>
      <c r="KRF66" s="1636"/>
      <c r="KRG66" s="1636"/>
      <c r="KRH66" s="1636"/>
      <c r="KRI66" s="1636"/>
      <c r="KRJ66" s="1636"/>
      <c r="KRK66" s="1636"/>
      <c r="KRL66" s="1636"/>
      <c r="KRM66" s="1636"/>
      <c r="KRN66" s="1636"/>
      <c r="KRO66" s="1636"/>
      <c r="KRP66" s="1636"/>
      <c r="KRQ66" s="1636"/>
      <c r="KRR66" s="1636"/>
      <c r="KRS66" s="1636"/>
      <c r="KRT66" s="1636"/>
      <c r="KRU66" s="1636"/>
      <c r="KRV66" s="1636"/>
      <c r="KRW66" s="1636"/>
      <c r="KRX66" s="1636"/>
      <c r="KRY66" s="1636"/>
      <c r="KRZ66" s="1636"/>
      <c r="KSA66" s="1636"/>
      <c r="KSB66" s="1636"/>
      <c r="KSC66" s="1636"/>
      <c r="KSD66" s="1636"/>
      <c r="KSE66" s="1636"/>
      <c r="KSF66" s="1636"/>
      <c r="KSG66" s="1636"/>
      <c r="KSH66" s="1636"/>
      <c r="KSI66" s="1636"/>
      <c r="KSJ66" s="1636"/>
      <c r="KSK66" s="1636"/>
      <c r="KSL66" s="1636"/>
      <c r="KSM66" s="1636"/>
      <c r="KSN66" s="1636"/>
      <c r="KSO66" s="1636"/>
      <c r="KSP66" s="1636"/>
      <c r="KSQ66" s="1636"/>
      <c r="KSR66" s="1636"/>
      <c r="KSS66" s="1636"/>
      <c r="KST66" s="1636"/>
      <c r="KSU66" s="1636"/>
      <c r="KSV66" s="1636"/>
      <c r="KSW66" s="1636"/>
      <c r="KSX66" s="1636"/>
      <c r="KSY66" s="1636"/>
      <c r="KSZ66" s="1636"/>
      <c r="KTA66" s="1636"/>
      <c r="KTB66" s="1636"/>
      <c r="KTC66" s="1636"/>
      <c r="KTD66" s="1636"/>
      <c r="KTE66" s="1636"/>
      <c r="KTF66" s="1636"/>
      <c r="KTG66" s="1636"/>
      <c r="KTH66" s="1636"/>
      <c r="KTI66" s="1636"/>
      <c r="KTJ66" s="1636"/>
      <c r="KTK66" s="1636"/>
      <c r="KTL66" s="1636"/>
      <c r="KTM66" s="1636"/>
      <c r="KTN66" s="1636"/>
      <c r="KTO66" s="1636"/>
      <c r="KTP66" s="1636"/>
      <c r="KTQ66" s="1636"/>
      <c r="KTR66" s="1636"/>
      <c r="KTS66" s="1636"/>
      <c r="KTT66" s="1636"/>
      <c r="KTU66" s="1636"/>
      <c r="KTV66" s="1636"/>
      <c r="KTW66" s="1636"/>
      <c r="KTX66" s="1636"/>
      <c r="KTY66" s="1636"/>
      <c r="KTZ66" s="1636"/>
      <c r="KUA66" s="1636"/>
      <c r="KUB66" s="1636"/>
      <c r="KUC66" s="1636"/>
      <c r="KUD66" s="1636"/>
      <c r="KUE66" s="1636"/>
      <c r="KUF66" s="1636"/>
      <c r="KUG66" s="1636"/>
      <c r="KUH66" s="1636"/>
      <c r="KUI66" s="1636"/>
      <c r="KUJ66" s="1636"/>
      <c r="KUK66" s="1636"/>
      <c r="KUL66" s="1636"/>
      <c r="KUM66" s="1636"/>
      <c r="KUN66" s="1636"/>
      <c r="KUO66" s="1636"/>
      <c r="KUP66" s="1636"/>
      <c r="KUQ66" s="1636"/>
      <c r="KUR66" s="1636"/>
      <c r="KUS66" s="1636"/>
      <c r="KUT66" s="1636"/>
      <c r="KUU66" s="1636"/>
      <c r="KUV66" s="1636"/>
      <c r="KUW66" s="1636"/>
      <c r="KUX66" s="1636"/>
      <c r="KUY66" s="1636"/>
      <c r="KUZ66" s="1636"/>
      <c r="KVA66" s="1636"/>
      <c r="KVB66" s="1636"/>
      <c r="KVC66" s="1636"/>
      <c r="KVD66" s="1636"/>
      <c r="KVE66" s="1636"/>
      <c r="KVF66" s="1636"/>
      <c r="KVG66" s="1636"/>
      <c r="KVH66" s="1636"/>
      <c r="KVI66" s="1636"/>
      <c r="KVJ66" s="1636"/>
      <c r="KVK66" s="1636"/>
      <c r="KVL66" s="1636"/>
      <c r="KVM66" s="1636"/>
      <c r="KVN66" s="1636"/>
      <c r="KVO66" s="1636"/>
      <c r="KVP66" s="1636"/>
      <c r="KVQ66" s="1636"/>
      <c r="KVR66" s="1636"/>
      <c r="KVS66" s="1636"/>
      <c r="KVT66" s="1636"/>
      <c r="KVU66" s="1636"/>
      <c r="KVV66" s="1636"/>
      <c r="KVW66" s="1636"/>
      <c r="KVX66" s="1636"/>
      <c r="KVY66" s="1636"/>
      <c r="KVZ66" s="1636"/>
      <c r="KWA66" s="1636"/>
      <c r="KWB66" s="1636"/>
      <c r="KWC66" s="1636"/>
      <c r="KWD66" s="1636"/>
      <c r="KWE66" s="1636"/>
      <c r="KWF66" s="1636"/>
      <c r="KWG66" s="1636"/>
      <c r="KWH66" s="1636"/>
      <c r="KWI66" s="1636"/>
      <c r="KWJ66" s="1636"/>
      <c r="KWK66" s="1636"/>
      <c r="KWL66" s="1636"/>
      <c r="KWM66" s="1636"/>
      <c r="KWN66" s="1636"/>
      <c r="KWO66" s="1636"/>
      <c r="KWP66" s="1636"/>
      <c r="KWQ66" s="1636"/>
      <c r="KWR66" s="1636"/>
      <c r="KWS66" s="1636"/>
      <c r="KWT66" s="1636"/>
      <c r="KWU66" s="1636"/>
      <c r="KWV66" s="1636"/>
      <c r="KWW66" s="1636"/>
      <c r="KWX66" s="1636"/>
      <c r="KWY66" s="1636"/>
      <c r="KWZ66" s="1636"/>
      <c r="KXA66" s="1636"/>
      <c r="KXB66" s="1636"/>
      <c r="KXC66" s="1636"/>
      <c r="KXD66" s="1636"/>
      <c r="KXE66" s="1636"/>
      <c r="KXF66" s="1636"/>
      <c r="KXG66" s="1636"/>
      <c r="KXH66" s="1636"/>
      <c r="KXI66" s="1636"/>
      <c r="KXJ66" s="1636"/>
      <c r="KXK66" s="1636"/>
      <c r="KXL66" s="1636"/>
      <c r="KXM66" s="1636"/>
      <c r="KXN66" s="1636"/>
      <c r="KXO66" s="1636"/>
      <c r="KXP66" s="1636"/>
      <c r="KXQ66" s="1636"/>
      <c r="KXR66" s="1636"/>
      <c r="KXS66" s="1636"/>
      <c r="KXT66" s="1636"/>
      <c r="KXU66" s="1636"/>
      <c r="KXV66" s="1636"/>
      <c r="KXW66" s="1636"/>
      <c r="KXX66" s="1636"/>
      <c r="KXY66" s="1636"/>
      <c r="KXZ66" s="1636"/>
      <c r="KYA66" s="1636"/>
      <c r="KYB66" s="1636"/>
      <c r="KYC66" s="1636"/>
      <c r="KYD66" s="1636"/>
      <c r="KYE66" s="1636"/>
      <c r="KYF66" s="1636"/>
      <c r="KYG66" s="1636"/>
      <c r="KYH66" s="1636"/>
      <c r="KYI66" s="1636"/>
      <c r="KYJ66" s="1636"/>
      <c r="KYK66" s="1636"/>
      <c r="KYL66" s="1636"/>
      <c r="KYM66" s="1636"/>
      <c r="KYN66" s="1636"/>
      <c r="KYO66" s="1636"/>
      <c r="KYP66" s="1636"/>
      <c r="KYQ66" s="1636"/>
      <c r="KYR66" s="1636"/>
      <c r="KYS66" s="1636"/>
      <c r="KYT66" s="1636"/>
      <c r="KYU66" s="1636"/>
      <c r="KYV66" s="1636"/>
      <c r="KYW66" s="1636"/>
      <c r="KYX66" s="1636"/>
      <c r="KYY66" s="1636"/>
      <c r="KYZ66" s="1636"/>
      <c r="KZA66" s="1636"/>
      <c r="KZB66" s="1636"/>
      <c r="KZC66" s="1636"/>
      <c r="KZD66" s="1636"/>
      <c r="KZE66" s="1636"/>
      <c r="KZF66" s="1636"/>
      <c r="KZG66" s="1636"/>
      <c r="KZH66" s="1636"/>
      <c r="KZI66" s="1636"/>
      <c r="KZJ66" s="1636"/>
      <c r="KZK66" s="1636"/>
      <c r="KZL66" s="1636"/>
      <c r="KZM66" s="1636"/>
      <c r="KZN66" s="1636"/>
      <c r="KZO66" s="1636"/>
      <c r="KZP66" s="1636"/>
      <c r="KZQ66" s="1636"/>
      <c r="KZR66" s="1636"/>
      <c r="KZS66" s="1636"/>
      <c r="KZT66" s="1636"/>
      <c r="KZU66" s="1636"/>
      <c r="KZV66" s="1636"/>
      <c r="KZW66" s="1636"/>
      <c r="KZX66" s="1636"/>
      <c r="KZY66" s="1636"/>
      <c r="KZZ66" s="1636"/>
      <c r="LAA66" s="1636"/>
      <c r="LAB66" s="1636"/>
      <c r="LAC66" s="1636"/>
      <c r="LAD66" s="1636"/>
      <c r="LAE66" s="1636"/>
      <c r="LAF66" s="1636"/>
      <c r="LAG66" s="1636"/>
      <c r="LAH66" s="1636"/>
      <c r="LAI66" s="1636"/>
      <c r="LAJ66" s="1636"/>
      <c r="LAK66" s="1636"/>
      <c r="LAL66" s="1636"/>
      <c r="LAM66" s="1636"/>
      <c r="LAN66" s="1636"/>
      <c r="LAO66" s="1636"/>
      <c r="LAP66" s="1636"/>
      <c r="LAQ66" s="1636"/>
      <c r="LAR66" s="1636"/>
      <c r="LAS66" s="1636"/>
      <c r="LAT66" s="1636"/>
      <c r="LAU66" s="1636"/>
      <c r="LAV66" s="1636"/>
      <c r="LAW66" s="1636"/>
      <c r="LAX66" s="1636"/>
      <c r="LAY66" s="1636"/>
      <c r="LAZ66" s="1636"/>
      <c r="LBA66" s="1636"/>
      <c r="LBB66" s="1636"/>
      <c r="LBC66" s="1636"/>
      <c r="LBD66" s="1636"/>
      <c r="LBE66" s="1636"/>
      <c r="LBF66" s="1636"/>
      <c r="LBG66" s="1636"/>
      <c r="LBH66" s="1636"/>
      <c r="LBI66" s="1636"/>
      <c r="LBJ66" s="1636"/>
      <c r="LBK66" s="1636"/>
      <c r="LBL66" s="1636"/>
      <c r="LBM66" s="1636"/>
      <c r="LBN66" s="1636"/>
      <c r="LBO66" s="1636"/>
      <c r="LBP66" s="1636"/>
      <c r="LBQ66" s="1636"/>
      <c r="LBR66" s="1636"/>
      <c r="LBS66" s="1636"/>
      <c r="LBT66" s="1636"/>
      <c r="LBU66" s="1636"/>
      <c r="LBV66" s="1636"/>
      <c r="LBW66" s="1636"/>
      <c r="LBX66" s="1636"/>
      <c r="LBY66" s="1636"/>
      <c r="LBZ66" s="1636"/>
      <c r="LCA66" s="1636"/>
      <c r="LCB66" s="1636"/>
      <c r="LCC66" s="1636"/>
      <c r="LCD66" s="1636"/>
      <c r="LCE66" s="1636"/>
      <c r="LCF66" s="1636"/>
      <c r="LCG66" s="1636"/>
      <c r="LCH66" s="1636"/>
      <c r="LCI66" s="1636"/>
      <c r="LCJ66" s="1636"/>
      <c r="LCK66" s="1636"/>
      <c r="LCL66" s="1636"/>
      <c r="LCM66" s="1636"/>
      <c r="LCN66" s="1636"/>
      <c r="LCO66" s="1636"/>
      <c r="LCP66" s="1636"/>
      <c r="LCQ66" s="1636"/>
      <c r="LCR66" s="1636"/>
      <c r="LCS66" s="1636"/>
      <c r="LCT66" s="1636"/>
      <c r="LCU66" s="1636"/>
      <c r="LCV66" s="1636"/>
      <c r="LCW66" s="1636"/>
      <c r="LCX66" s="1636"/>
      <c r="LCY66" s="1636"/>
      <c r="LCZ66" s="1636"/>
      <c r="LDA66" s="1636"/>
      <c r="LDB66" s="1636"/>
      <c r="LDC66" s="1636"/>
      <c r="LDD66" s="1636"/>
      <c r="LDE66" s="1636"/>
      <c r="LDF66" s="1636"/>
      <c r="LDG66" s="1636"/>
      <c r="LDH66" s="1636"/>
      <c r="LDI66" s="1636"/>
      <c r="LDJ66" s="1636"/>
      <c r="LDK66" s="1636"/>
      <c r="LDL66" s="1636"/>
      <c r="LDM66" s="1636"/>
      <c r="LDN66" s="1636"/>
      <c r="LDO66" s="1636"/>
      <c r="LDP66" s="1636"/>
      <c r="LDQ66" s="1636"/>
      <c r="LDR66" s="1636"/>
      <c r="LDS66" s="1636"/>
      <c r="LDT66" s="1636"/>
      <c r="LDU66" s="1636"/>
      <c r="LDV66" s="1636"/>
      <c r="LDW66" s="1636"/>
      <c r="LDX66" s="1636"/>
      <c r="LDY66" s="1636"/>
      <c r="LDZ66" s="1636"/>
      <c r="LEA66" s="1636"/>
      <c r="LEB66" s="1636"/>
      <c r="LEC66" s="1636"/>
      <c r="LED66" s="1636"/>
      <c r="LEE66" s="1636"/>
      <c r="LEF66" s="1636"/>
      <c r="LEG66" s="1636"/>
      <c r="LEH66" s="1636"/>
      <c r="LEI66" s="1636"/>
      <c r="LEJ66" s="1636"/>
      <c r="LEK66" s="1636"/>
      <c r="LEL66" s="1636"/>
      <c r="LEM66" s="1636"/>
      <c r="LEN66" s="1636"/>
      <c r="LEO66" s="1636"/>
      <c r="LEP66" s="1636"/>
      <c r="LEQ66" s="1636"/>
      <c r="LER66" s="1636"/>
      <c r="LES66" s="1636"/>
      <c r="LET66" s="1636"/>
      <c r="LEU66" s="1636"/>
      <c r="LEV66" s="1636"/>
      <c r="LEW66" s="1636"/>
      <c r="LEX66" s="1636"/>
      <c r="LEY66" s="1636"/>
      <c r="LEZ66" s="1636"/>
      <c r="LFA66" s="1636"/>
      <c r="LFB66" s="1636"/>
      <c r="LFC66" s="1636"/>
      <c r="LFD66" s="1636"/>
      <c r="LFE66" s="1636"/>
      <c r="LFF66" s="1636"/>
      <c r="LFG66" s="1636"/>
      <c r="LFH66" s="1636"/>
      <c r="LFI66" s="1636"/>
      <c r="LFJ66" s="1636"/>
      <c r="LFK66" s="1636"/>
      <c r="LFL66" s="1636"/>
      <c r="LFM66" s="1636"/>
      <c r="LFN66" s="1636"/>
      <c r="LFO66" s="1636"/>
      <c r="LFP66" s="1636"/>
      <c r="LFQ66" s="1636"/>
      <c r="LFR66" s="1636"/>
      <c r="LFS66" s="1636"/>
      <c r="LFT66" s="1636"/>
      <c r="LFU66" s="1636"/>
      <c r="LFV66" s="1636"/>
      <c r="LFW66" s="1636"/>
      <c r="LFX66" s="1636"/>
      <c r="LFY66" s="1636"/>
      <c r="LFZ66" s="1636"/>
      <c r="LGA66" s="1636"/>
      <c r="LGB66" s="1636"/>
      <c r="LGC66" s="1636"/>
      <c r="LGD66" s="1636"/>
      <c r="LGE66" s="1636"/>
      <c r="LGF66" s="1636"/>
      <c r="LGG66" s="1636"/>
      <c r="LGH66" s="1636"/>
      <c r="LGI66" s="1636"/>
      <c r="LGJ66" s="1636"/>
      <c r="LGK66" s="1636"/>
      <c r="LGL66" s="1636"/>
      <c r="LGM66" s="1636"/>
      <c r="LGN66" s="1636"/>
      <c r="LGO66" s="1636"/>
      <c r="LGP66" s="1636"/>
      <c r="LGQ66" s="1636"/>
      <c r="LGR66" s="1636"/>
      <c r="LGS66" s="1636"/>
      <c r="LGT66" s="1636"/>
      <c r="LGU66" s="1636"/>
      <c r="LGV66" s="1636"/>
      <c r="LGW66" s="1636"/>
      <c r="LGX66" s="1636"/>
      <c r="LGY66" s="1636"/>
      <c r="LGZ66" s="1636"/>
      <c r="LHA66" s="1636"/>
      <c r="LHB66" s="1636"/>
      <c r="LHC66" s="1636"/>
      <c r="LHD66" s="1636"/>
      <c r="LHE66" s="1636"/>
      <c r="LHF66" s="1636"/>
      <c r="LHG66" s="1636"/>
      <c r="LHH66" s="1636"/>
      <c r="LHI66" s="1636"/>
      <c r="LHJ66" s="1636"/>
      <c r="LHK66" s="1636"/>
      <c r="LHL66" s="1636"/>
      <c r="LHM66" s="1636"/>
      <c r="LHN66" s="1636"/>
      <c r="LHO66" s="1636"/>
      <c r="LHP66" s="1636"/>
      <c r="LHQ66" s="1636"/>
      <c r="LHR66" s="1636"/>
      <c r="LHS66" s="1636"/>
      <c r="LHT66" s="1636"/>
      <c r="LHU66" s="1636"/>
      <c r="LHV66" s="1636"/>
      <c r="LHW66" s="1636"/>
      <c r="LHX66" s="1636"/>
      <c r="LHY66" s="1636"/>
      <c r="LHZ66" s="1636"/>
      <c r="LIA66" s="1636"/>
      <c r="LIB66" s="1636"/>
      <c r="LIC66" s="1636"/>
      <c r="LID66" s="1636"/>
      <c r="LIE66" s="1636"/>
      <c r="LIF66" s="1636"/>
      <c r="LIG66" s="1636"/>
      <c r="LIH66" s="1636"/>
      <c r="LII66" s="1636"/>
      <c r="LIJ66" s="1636"/>
      <c r="LIK66" s="1636"/>
      <c r="LIL66" s="1636"/>
      <c r="LIM66" s="1636"/>
      <c r="LIN66" s="1636"/>
      <c r="LIO66" s="1636"/>
      <c r="LIP66" s="1636"/>
      <c r="LIQ66" s="1636"/>
      <c r="LIR66" s="1636"/>
      <c r="LIS66" s="1636"/>
      <c r="LIT66" s="1636"/>
      <c r="LIU66" s="1636"/>
      <c r="LIV66" s="1636"/>
      <c r="LIW66" s="1636"/>
      <c r="LIX66" s="1636"/>
      <c r="LIY66" s="1636"/>
      <c r="LIZ66" s="1636"/>
      <c r="LJA66" s="1636"/>
      <c r="LJB66" s="1636"/>
      <c r="LJC66" s="1636"/>
      <c r="LJD66" s="1636"/>
      <c r="LJE66" s="1636"/>
      <c r="LJF66" s="1636"/>
      <c r="LJG66" s="1636"/>
      <c r="LJH66" s="1636"/>
      <c r="LJI66" s="1636"/>
      <c r="LJJ66" s="1636"/>
      <c r="LJK66" s="1636"/>
      <c r="LJL66" s="1636"/>
      <c r="LJM66" s="1636"/>
      <c r="LJN66" s="1636"/>
      <c r="LJO66" s="1636"/>
      <c r="LJP66" s="1636"/>
      <c r="LJQ66" s="1636"/>
      <c r="LJR66" s="1636"/>
      <c r="LJS66" s="1636"/>
      <c r="LJT66" s="1636"/>
      <c r="LJU66" s="1636"/>
      <c r="LJV66" s="1636"/>
      <c r="LJW66" s="1636"/>
      <c r="LJX66" s="1636"/>
      <c r="LJY66" s="1636"/>
      <c r="LJZ66" s="1636"/>
      <c r="LKA66" s="1636"/>
      <c r="LKB66" s="1636"/>
      <c r="LKC66" s="1636"/>
      <c r="LKD66" s="1636"/>
      <c r="LKE66" s="1636"/>
      <c r="LKF66" s="1636"/>
      <c r="LKG66" s="1636"/>
      <c r="LKH66" s="1636"/>
      <c r="LKI66" s="1636"/>
      <c r="LKJ66" s="1636"/>
      <c r="LKK66" s="1636"/>
      <c r="LKL66" s="1636"/>
      <c r="LKM66" s="1636"/>
      <c r="LKN66" s="1636"/>
      <c r="LKO66" s="1636"/>
      <c r="LKP66" s="1636"/>
      <c r="LKQ66" s="1636"/>
      <c r="LKR66" s="1636"/>
      <c r="LKS66" s="1636"/>
      <c r="LKT66" s="1636"/>
      <c r="LKU66" s="1636"/>
      <c r="LKV66" s="1636"/>
      <c r="LKW66" s="1636"/>
      <c r="LKX66" s="1636"/>
      <c r="LKY66" s="1636"/>
      <c r="LKZ66" s="1636"/>
      <c r="LLA66" s="1636"/>
      <c r="LLB66" s="1636"/>
      <c r="LLC66" s="1636"/>
      <c r="LLD66" s="1636"/>
      <c r="LLE66" s="1636"/>
      <c r="LLF66" s="1636"/>
      <c r="LLG66" s="1636"/>
      <c r="LLH66" s="1636"/>
      <c r="LLI66" s="1636"/>
      <c r="LLJ66" s="1636"/>
      <c r="LLK66" s="1636"/>
      <c r="LLL66" s="1636"/>
      <c r="LLM66" s="1636"/>
      <c r="LLN66" s="1636"/>
      <c r="LLO66" s="1636"/>
      <c r="LLP66" s="1636"/>
      <c r="LLQ66" s="1636"/>
      <c r="LLR66" s="1636"/>
      <c r="LLS66" s="1636"/>
      <c r="LLT66" s="1636"/>
      <c r="LLU66" s="1636"/>
      <c r="LLV66" s="1636"/>
      <c r="LLW66" s="1636"/>
      <c r="LLX66" s="1636"/>
      <c r="LLY66" s="1636"/>
      <c r="LLZ66" s="1636"/>
      <c r="LMA66" s="1636"/>
      <c r="LMB66" s="1636"/>
      <c r="LMC66" s="1636"/>
      <c r="LMD66" s="1636"/>
      <c r="LME66" s="1636"/>
      <c r="LMF66" s="1636"/>
      <c r="LMG66" s="1636"/>
      <c r="LMH66" s="1636"/>
      <c r="LMI66" s="1636"/>
      <c r="LMJ66" s="1636"/>
      <c r="LMK66" s="1636"/>
      <c r="LML66" s="1636"/>
      <c r="LMM66" s="1636"/>
      <c r="LMN66" s="1636"/>
      <c r="LMO66" s="1636"/>
      <c r="LMP66" s="1636"/>
      <c r="LMQ66" s="1636"/>
      <c r="LMR66" s="1636"/>
      <c r="LMS66" s="1636"/>
      <c r="LMT66" s="1636"/>
      <c r="LMU66" s="1636"/>
      <c r="LMV66" s="1636"/>
      <c r="LMW66" s="1636"/>
      <c r="LMX66" s="1636"/>
      <c r="LMY66" s="1636"/>
      <c r="LMZ66" s="1636"/>
      <c r="LNA66" s="1636"/>
      <c r="LNB66" s="1636"/>
      <c r="LNC66" s="1636"/>
      <c r="LND66" s="1636"/>
      <c r="LNE66" s="1636"/>
      <c r="LNF66" s="1636"/>
      <c r="LNG66" s="1636"/>
      <c r="LNH66" s="1636"/>
      <c r="LNI66" s="1636"/>
      <c r="LNJ66" s="1636"/>
      <c r="LNK66" s="1636"/>
      <c r="LNL66" s="1636"/>
      <c r="LNM66" s="1636"/>
      <c r="LNN66" s="1636"/>
      <c r="LNO66" s="1636"/>
      <c r="LNP66" s="1636"/>
      <c r="LNQ66" s="1636"/>
      <c r="LNR66" s="1636"/>
      <c r="LNS66" s="1636"/>
      <c r="LNT66" s="1636"/>
      <c r="LNU66" s="1636"/>
      <c r="LNV66" s="1636"/>
      <c r="LNW66" s="1636"/>
      <c r="LNX66" s="1636"/>
      <c r="LNY66" s="1636"/>
      <c r="LNZ66" s="1636"/>
      <c r="LOA66" s="1636"/>
      <c r="LOB66" s="1636"/>
      <c r="LOC66" s="1636"/>
      <c r="LOD66" s="1636"/>
      <c r="LOE66" s="1636"/>
      <c r="LOF66" s="1636"/>
      <c r="LOG66" s="1636"/>
      <c r="LOH66" s="1636"/>
      <c r="LOI66" s="1636"/>
      <c r="LOJ66" s="1636"/>
      <c r="LOK66" s="1636"/>
      <c r="LOL66" s="1636"/>
      <c r="LOM66" s="1636"/>
      <c r="LON66" s="1636"/>
      <c r="LOO66" s="1636"/>
      <c r="LOP66" s="1636"/>
      <c r="LOQ66" s="1636"/>
      <c r="LOR66" s="1636"/>
      <c r="LOS66" s="1636"/>
      <c r="LOT66" s="1636"/>
      <c r="LOU66" s="1636"/>
      <c r="LOV66" s="1636"/>
      <c r="LOW66" s="1636"/>
      <c r="LOX66" s="1636"/>
      <c r="LOY66" s="1636"/>
      <c r="LOZ66" s="1636"/>
      <c r="LPA66" s="1636"/>
      <c r="LPB66" s="1636"/>
      <c r="LPC66" s="1636"/>
      <c r="LPD66" s="1636"/>
      <c r="LPE66" s="1636"/>
      <c r="LPF66" s="1636"/>
      <c r="LPG66" s="1636"/>
      <c r="LPH66" s="1636"/>
      <c r="LPI66" s="1636"/>
      <c r="LPJ66" s="1636"/>
      <c r="LPK66" s="1636"/>
      <c r="LPL66" s="1636"/>
      <c r="LPM66" s="1636"/>
      <c r="LPN66" s="1636"/>
      <c r="LPO66" s="1636"/>
      <c r="LPP66" s="1636"/>
      <c r="LPQ66" s="1636"/>
      <c r="LPR66" s="1636"/>
      <c r="LPS66" s="1636"/>
      <c r="LPT66" s="1636"/>
      <c r="LPU66" s="1636"/>
      <c r="LPV66" s="1636"/>
      <c r="LPW66" s="1636"/>
      <c r="LPX66" s="1636"/>
      <c r="LPY66" s="1636"/>
      <c r="LPZ66" s="1636"/>
      <c r="LQA66" s="1636"/>
      <c r="LQB66" s="1636"/>
      <c r="LQC66" s="1636"/>
      <c r="LQD66" s="1636"/>
      <c r="LQE66" s="1636"/>
      <c r="LQF66" s="1636"/>
      <c r="LQG66" s="1636"/>
      <c r="LQH66" s="1636"/>
      <c r="LQI66" s="1636"/>
      <c r="LQJ66" s="1636"/>
      <c r="LQK66" s="1636"/>
      <c r="LQL66" s="1636"/>
      <c r="LQM66" s="1636"/>
      <c r="LQN66" s="1636"/>
      <c r="LQO66" s="1636"/>
      <c r="LQP66" s="1636"/>
      <c r="LQQ66" s="1636"/>
      <c r="LQR66" s="1636"/>
      <c r="LQS66" s="1636"/>
      <c r="LQT66" s="1636"/>
      <c r="LQU66" s="1636"/>
      <c r="LQV66" s="1636"/>
      <c r="LQW66" s="1636"/>
      <c r="LQX66" s="1636"/>
      <c r="LQY66" s="1636"/>
      <c r="LQZ66" s="1636"/>
      <c r="LRA66" s="1636"/>
      <c r="LRB66" s="1636"/>
      <c r="LRC66" s="1636"/>
      <c r="LRD66" s="1636"/>
      <c r="LRE66" s="1636"/>
      <c r="LRF66" s="1636"/>
      <c r="LRG66" s="1636"/>
      <c r="LRH66" s="1636"/>
      <c r="LRI66" s="1636"/>
      <c r="LRJ66" s="1636"/>
      <c r="LRK66" s="1636"/>
      <c r="LRL66" s="1636"/>
      <c r="LRM66" s="1636"/>
      <c r="LRN66" s="1636"/>
      <c r="LRO66" s="1636"/>
      <c r="LRP66" s="1636"/>
      <c r="LRQ66" s="1636"/>
      <c r="LRR66" s="1636"/>
      <c r="LRS66" s="1636"/>
      <c r="LRT66" s="1636"/>
      <c r="LRU66" s="1636"/>
      <c r="LRV66" s="1636"/>
      <c r="LRW66" s="1636"/>
      <c r="LRX66" s="1636"/>
      <c r="LRY66" s="1636"/>
      <c r="LRZ66" s="1636"/>
      <c r="LSA66" s="1636"/>
      <c r="LSB66" s="1636"/>
      <c r="LSC66" s="1636"/>
      <c r="LSD66" s="1636"/>
      <c r="LSE66" s="1636"/>
      <c r="LSF66" s="1636"/>
      <c r="LSG66" s="1636"/>
      <c r="LSH66" s="1636"/>
      <c r="LSI66" s="1636"/>
      <c r="LSJ66" s="1636"/>
      <c r="LSK66" s="1636"/>
      <c r="LSL66" s="1636"/>
      <c r="LSM66" s="1636"/>
      <c r="LSN66" s="1636"/>
      <c r="LSO66" s="1636"/>
      <c r="LSP66" s="1636"/>
      <c r="LSQ66" s="1636"/>
      <c r="LSR66" s="1636"/>
      <c r="LSS66" s="1636"/>
      <c r="LST66" s="1636"/>
      <c r="LSU66" s="1636"/>
      <c r="LSV66" s="1636"/>
      <c r="LSW66" s="1636"/>
      <c r="LSX66" s="1636"/>
      <c r="LSY66" s="1636"/>
      <c r="LSZ66" s="1636"/>
      <c r="LTA66" s="1636"/>
      <c r="LTB66" s="1636"/>
      <c r="LTC66" s="1636"/>
      <c r="LTD66" s="1636"/>
      <c r="LTE66" s="1636"/>
      <c r="LTF66" s="1636"/>
      <c r="LTG66" s="1636"/>
      <c r="LTH66" s="1636"/>
      <c r="LTI66" s="1636"/>
      <c r="LTJ66" s="1636"/>
      <c r="LTK66" s="1636"/>
      <c r="LTL66" s="1636"/>
      <c r="LTM66" s="1636"/>
      <c r="LTN66" s="1636"/>
      <c r="LTO66" s="1636"/>
      <c r="LTP66" s="1636"/>
      <c r="LTQ66" s="1636"/>
      <c r="LTR66" s="1636"/>
      <c r="LTS66" s="1636"/>
      <c r="LTT66" s="1636"/>
      <c r="LTU66" s="1636"/>
      <c r="LTV66" s="1636"/>
      <c r="LTW66" s="1636"/>
      <c r="LTX66" s="1636"/>
      <c r="LTY66" s="1636"/>
      <c r="LTZ66" s="1636"/>
      <c r="LUA66" s="1636"/>
      <c r="LUB66" s="1636"/>
      <c r="LUC66" s="1636"/>
      <c r="LUD66" s="1636"/>
      <c r="LUE66" s="1636"/>
      <c r="LUF66" s="1636"/>
      <c r="LUG66" s="1636"/>
      <c r="LUH66" s="1636"/>
      <c r="LUI66" s="1636"/>
      <c r="LUJ66" s="1636"/>
      <c r="LUK66" s="1636"/>
      <c r="LUL66" s="1636"/>
      <c r="LUM66" s="1636"/>
      <c r="LUN66" s="1636"/>
      <c r="LUO66" s="1636"/>
      <c r="LUP66" s="1636"/>
      <c r="LUQ66" s="1636"/>
      <c r="LUR66" s="1636"/>
      <c r="LUS66" s="1636"/>
      <c r="LUT66" s="1636"/>
      <c r="LUU66" s="1636"/>
      <c r="LUV66" s="1636"/>
      <c r="LUW66" s="1636"/>
      <c r="LUX66" s="1636"/>
      <c r="LUY66" s="1636"/>
      <c r="LUZ66" s="1636"/>
      <c r="LVA66" s="1636"/>
      <c r="LVB66" s="1636"/>
      <c r="LVC66" s="1636"/>
      <c r="LVD66" s="1636"/>
      <c r="LVE66" s="1636"/>
      <c r="LVF66" s="1636"/>
      <c r="LVG66" s="1636"/>
      <c r="LVH66" s="1636"/>
      <c r="LVI66" s="1636"/>
      <c r="LVJ66" s="1636"/>
      <c r="LVK66" s="1636"/>
      <c r="LVL66" s="1636"/>
      <c r="LVM66" s="1636"/>
      <c r="LVN66" s="1636"/>
      <c r="LVO66" s="1636"/>
      <c r="LVP66" s="1636"/>
      <c r="LVQ66" s="1636"/>
      <c r="LVR66" s="1636"/>
      <c r="LVS66" s="1636"/>
      <c r="LVT66" s="1636"/>
      <c r="LVU66" s="1636"/>
      <c r="LVV66" s="1636"/>
      <c r="LVW66" s="1636"/>
      <c r="LVX66" s="1636"/>
      <c r="LVY66" s="1636"/>
      <c r="LVZ66" s="1636"/>
      <c r="LWA66" s="1636"/>
      <c r="LWB66" s="1636"/>
      <c r="LWC66" s="1636"/>
      <c r="LWD66" s="1636"/>
      <c r="LWE66" s="1636"/>
      <c r="LWF66" s="1636"/>
      <c r="LWG66" s="1636"/>
      <c r="LWH66" s="1636"/>
      <c r="LWI66" s="1636"/>
      <c r="LWJ66" s="1636"/>
      <c r="LWK66" s="1636"/>
      <c r="LWL66" s="1636"/>
      <c r="LWM66" s="1636"/>
      <c r="LWN66" s="1636"/>
      <c r="LWO66" s="1636"/>
      <c r="LWP66" s="1636"/>
      <c r="LWQ66" s="1636"/>
      <c r="LWR66" s="1636"/>
      <c r="LWS66" s="1636"/>
      <c r="LWT66" s="1636"/>
      <c r="LWU66" s="1636"/>
      <c r="LWV66" s="1636"/>
      <c r="LWW66" s="1636"/>
      <c r="LWX66" s="1636"/>
      <c r="LWY66" s="1636"/>
      <c r="LWZ66" s="1636"/>
      <c r="LXA66" s="1636"/>
      <c r="LXB66" s="1636"/>
      <c r="LXC66" s="1636"/>
      <c r="LXD66" s="1636"/>
      <c r="LXE66" s="1636"/>
      <c r="LXF66" s="1636"/>
      <c r="LXG66" s="1636"/>
      <c r="LXH66" s="1636"/>
      <c r="LXI66" s="1636"/>
      <c r="LXJ66" s="1636"/>
      <c r="LXK66" s="1636"/>
      <c r="LXL66" s="1636"/>
      <c r="LXM66" s="1636"/>
      <c r="LXN66" s="1636"/>
      <c r="LXO66" s="1636"/>
      <c r="LXP66" s="1636"/>
      <c r="LXQ66" s="1636"/>
      <c r="LXR66" s="1636"/>
      <c r="LXS66" s="1636"/>
      <c r="LXT66" s="1636"/>
      <c r="LXU66" s="1636"/>
      <c r="LXV66" s="1636"/>
      <c r="LXW66" s="1636"/>
      <c r="LXX66" s="1636"/>
      <c r="LXY66" s="1636"/>
      <c r="LXZ66" s="1636"/>
      <c r="LYA66" s="1636"/>
      <c r="LYB66" s="1636"/>
      <c r="LYC66" s="1636"/>
      <c r="LYD66" s="1636"/>
      <c r="LYE66" s="1636"/>
      <c r="LYF66" s="1636"/>
      <c r="LYG66" s="1636"/>
      <c r="LYH66" s="1636"/>
      <c r="LYI66" s="1636"/>
      <c r="LYJ66" s="1636"/>
      <c r="LYK66" s="1636"/>
      <c r="LYL66" s="1636"/>
      <c r="LYM66" s="1636"/>
      <c r="LYN66" s="1636"/>
      <c r="LYO66" s="1636"/>
      <c r="LYP66" s="1636"/>
      <c r="LYQ66" s="1636"/>
      <c r="LYR66" s="1636"/>
      <c r="LYS66" s="1636"/>
      <c r="LYT66" s="1636"/>
      <c r="LYU66" s="1636"/>
      <c r="LYV66" s="1636"/>
      <c r="LYW66" s="1636"/>
      <c r="LYX66" s="1636"/>
      <c r="LYY66" s="1636"/>
      <c r="LYZ66" s="1636"/>
      <c r="LZA66" s="1636"/>
      <c r="LZB66" s="1636"/>
      <c r="LZC66" s="1636"/>
      <c r="LZD66" s="1636"/>
      <c r="LZE66" s="1636"/>
      <c r="LZF66" s="1636"/>
      <c r="LZG66" s="1636"/>
      <c r="LZH66" s="1636"/>
      <c r="LZI66" s="1636"/>
      <c r="LZJ66" s="1636"/>
      <c r="LZK66" s="1636"/>
      <c r="LZL66" s="1636"/>
      <c r="LZM66" s="1636"/>
      <c r="LZN66" s="1636"/>
      <c r="LZO66" s="1636"/>
      <c r="LZP66" s="1636"/>
      <c r="LZQ66" s="1636"/>
      <c r="LZR66" s="1636"/>
      <c r="LZS66" s="1636"/>
      <c r="LZT66" s="1636"/>
      <c r="LZU66" s="1636"/>
      <c r="LZV66" s="1636"/>
      <c r="LZW66" s="1636"/>
      <c r="LZX66" s="1636"/>
      <c r="LZY66" s="1636"/>
      <c r="LZZ66" s="1636"/>
      <c r="MAA66" s="1636"/>
      <c r="MAB66" s="1636"/>
      <c r="MAC66" s="1636"/>
      <c r="MAD66" s="1636"/>
      <c r="MAE66" s="1636"/>
      <c r="MAF66" s="1636"/>
      <c r="MAG66" s="1636"/>
      <c r="MAH66" s="1636"/>
      <c r="MAI66" s="1636"/>
      <c r="MAJ66" s="1636"/>
      <c r="MAK66" s="1636"/>
      <c r="MAL66" s="1636"/>
      <c r="MAM66" s="1636"/>
      <c r="MAN66" s="1636"/>
      <c r="MAO66" s="1636"/>
      <c r="MAP66" s="1636"/>
      <c r="MAQ66" s="1636"/>
      <c r="MAR66" s="1636"/>
      <c r="MAS66" s="1636"/>
      <c r="MAT66" s="1636"/>
      <c r="MAU66" s="1636"/>
      <c r="MAV66" s="1636"/>
      <c r="MAW66" s="1636"/>
      <c r="MAX66" s="1636"/>
      <c r="MAY66" s="1636"/>
      <c r="MAZ66" s="1636"/>
      <c r="MBA66" s="1636"/>
      <c r="MBB66" s="1636"/>
      <c r="MBC66" s="1636"/>
      <c r="MBD66" s="1636"/>
      <c r="MBE66" s="1636"/>
      <c r="MBF66" s="1636"/>
      <c r="MBG66" s="1636"/>
      <c r="MBH66" s="1636"/>
      <c r="MBI66" s="1636"/>
      <c r="MBJ66" s="1636"/>
      <c r="MBK66" s="1636"/>
      <c r="MBL66" s="1636"/>
      <c r="MBM66" s="1636"/>
      <c r="MBN66" s="1636"/>
      <c r="MBO66" s="1636"/>
      <c r="MBP66" s="1636"/>
      <c r="MBQ66" s="1636"/>
      <c r="MBR66" s="1636"/>
      <c r="MBS66" s="1636"/>
      <c r="MBT66" s="1636"/>
      <c r="MBU66" s="1636"/>
      <c r="MBV66" s="1636"/>
      <c r="MBW66" s="1636"/>
      <c r="MBX66" s="1636"/>
      <c r="MBY66" s="1636"/>
      <c r="MBZ66" s="1636"/>
      <c r="MCA66" s="1636"/>
      <c r="MCB66" s="1636"/>
      <c r="MCC66" s="1636"/>
      <c r="MCD66" s="1636"/>
      <c r="MCE66" s="1636"/>
      <c r="MCF66" s="1636"/>
      <c r="MCG66" s="1636"/>
      <c r="MCH66" s="1636"/>
      <c r="MCI66" s="1636"/>
      <c r="MCJ66" s="1636"/>
      <c r="MCK66" s="1636"/>
      <c r="MCL66" s="1636"/>
      <c r="MCM66" s="1636"/>
      <c r="MCN66" s="1636"/>
      <c r="MCO66" s="1636"/>
      <c r="MCP66" s="1636"/>
      <c r="MCQ66" s="1636"/>
      <c r="MCR66" s="1636"/>
      <c r="MCS66" s="1636"/>
      <c r="MCT66" s="1636"/>
      <c r="MCU66" s="1636"/>
      <c r="MCV66" s="1636"/>
      <c r="MCW66" s="1636"/>
      <c r="MCX66" s="1636"/>
      <c r="MCY66" s="1636"/>
      <c r="MCZ66" s="1636"/>
      <c r="MDA66" s="1636"/>
      <c r="MDB66" s="1636"/>
      <c r="MDC66" s="1636"/>
      <c r="MDD66" s="1636"/>
      <c r="MDE66" s="1636"/>
      <c r="MDF66" s="1636"/>
      <c r="MDG66" s="1636"/>
      <c r="MDH66" s="1636"/>
      <c r="MDI66" s="1636"/>
      <c r="MDJ66" s="1636"/>
      <c r="MDK66" s="1636"/>
      <c r="MDL66" s="1636"/>
      <c r="MDM66" s="1636"/>
      <c r="MDN66" s="1636"/>
      <c r="MDO66" s="1636"/>
      <c r="MDP66" s="1636"/>
      <c r="MDQ66" s="1636"/>
      <c r="MDR66" s="1636"/>
      <c r="MDS66" s="1636"/>
      <c r="MDT66" s="1636"/>
      <c r="MDU66" s="1636"/>
      <c r="MDV66" s="1636"/>
      <c r="MDW66" s="1636"/>
      <c r="MDX66" s="1636"/>
      <c r="MDY66" s="1636"/>
      <c r="MDZ66" s="1636"/>
      <c r="MEA66" s="1636"/>
      <c r="MEB66" s="1636"/>
      <c r="MEC66" s="1636"/>
      <c r="MED66" s="1636"/>
      <c r="MEE66" s="1636"/>
      <c r="MEF66" s="1636"/>
      <c r="MEG66" s="1636"/>
      <c r="MEH66" s="1636"/>
      <c r="MEI66" s="1636"/>
      <c r="MEJ66" s="1636"/>
      <c r="MEK66" s="1636"/>
      <c r="MEL66" s="1636"/>
      <c r="MEM66" s="1636"/>
      <c r="MEN66" s="1636"/>
      <c r="MEO66" s="1636"/>
      <c r="MEP66" s="1636"/>
      <c r="MEQ66" s="1636"/>
      <c r="MER66" s="1636"/>
      <c r="MES66" s="1636"/>
      <c r="MET66" s="1636"/>
      <c r="MEU66" s="1636"/>
      <c r="MEV66" s="1636"/>
      <c r="MEW66" s="1636"/>
      <c r="MEX66" s="1636"/>
      <c r="MEY66" s="1636"/>
      <c r="MEZ66" s="1636"/>
      <c r="MFA66" s="1636"/>
      <c r="MFB66" s="1636"/>
      <c r="MFC66" s="1636"/>
      <c r="MFD66" s="1636"/>
      <c r="MFE66" s="1636"/>
      <c r="MFF66" s="1636"/>
      <c r="MFG66" s="1636"/>
      <c r="MFH66" s="1636"/>
      <c r="MFI66" s="1636"/>
      <c r="MFJ66" s="1636"/>
      <c r="MFK66" s="1636"/>
      <c r="MFL66" s="1636"/>
      <c r="MFM66" s="1636"/>
      <c r="MFN66" s="1636"/>
      <c r="MFO66" s="1636"/>
      <c r="MFP66" s="1636"/>
      <c r="MFQ66" s="1636"/>
      <c r="MFR66" s="1636"/>
      <c r="MFS66" s="1636"/>
      <c r="MFT66" s="1636"/>
      <c r="MFU66" s="1636"/>
      <c r="MFV66" s="1636"/>
      <c r="MFW66" s="1636"/>
      <c r="MFX66" s="1636"/>
      <c r="MFY66" s="1636"/>
      <c r="MFZ66" s="1636"/>
      <c r="MGA66" s="1636"/>
      <c r="MGB66" s="1636"/>
      <c r="MGC66" s="1636"/>
      <c r="MGD66" s="1636"/>
      <c r="MGE66" s="1636"/>
      <c r="MGF66" s="1636"/>
      <c r="MGG66" s="1636"/>
      <c r="MGH66" s="1636"/>
      <c r="MGI66" s="1636"/>
      <c r="MGJ66" s="1636"/>
      <c r="MGK66" s="1636"/>
      <c r="MGL66" s="1636"/>
      <c r="MGM66" s="1636"/>
      <c r="MGN66" s="1636"/>
      <c r="MGO66" s="1636"/>
      <c r="MGP66" s="1636"/>
      <c r="MGQ66" s="1636"/>
      <c r="MGR66" s="1636"/>
      <c r="MGS66" s="1636"/>
      <c r="MGT66" s="1636"/>
      <c r="MGU66" s="1636"/>
      <c r="MGV66" s="1636"/>
      <c r="MGW66" s="1636"/>
      <c r="MGX66" s="1636"/>
      <c r="MGY66" s="1636"/>
      <c r="MGZ66" s="1636"/>
      <c r="MHA66" s="1636"/>
      <c r="MHB66" s="1636"/>
      <c r="MHC66" s="1636"/>
      <c r="MHD66" s="1636"/>
      <c r="MHE66" s="1636"/>
      <c r="MHF66" s="1636"/>
      <c r="MHG66" s="1636"/>
      <c r="MHH66" s="1636"/>
      <c r="MHI66" s="1636"/>
      <c r="MHJ66" s="1636"/>
      <c r="MHK66" s="1636"/>
      <c r="MHL66" s="1636"/>
      <c r="MHM66" s="1636"/>
      <c r="MHN66" s="1636"/>
      <c r="MHO66" s="1636"/>
      <c r="MHP66" s="1636"/>
      <c r="MHQ66" s="1636"/>
      <c r="MHR66" s="1636"/>
      <c r="MHS66" s="1636"/>
      <c r="MHT66" s="1636"/>
      <c r="MHU66" s="1636"/>
      <c r="MHV66" s="1636"/>
      <c r="MHW66" s="1636"/>
      <c r="MHX66" s="1636"/>
      <c r="MHY66" s="1636"/>
      <c r="MHZ66" s="1636"/>
      <c r="MIA66" s="1636"/>
      <c r="MIB66" s="1636"/>
      <c r="MIC66" s="1636"/>
      <c r="MID66" s="1636"/>
      <c r="MIE66" s="1636"/>
      <c r="MIF66" s="1636"/>
      <c r="MIG66" s="1636"/>
      <c r="MIH66" s="1636"/>
      <c r="MII66" s="1636"/>
      <c r="MIJ66" s="1636"/>
      <c r="MIK66" s="1636"/>
      <c r="MIL66" s="1636"/>
      <c r="MIM66" s="1636"/>
      <c r="MIN66" s="1636"/>
      <c r="MIO66" s="1636"/>
      <c r="MIP66" s="1636"/>
      <c r="MIQ66" s="1636"/>
      <c r="MIR66" s="1636"/>
      <c r="MIS66" s="1636"/>
      <c r="MIT66" s="1636"/>
      <c r="MIU66" s="1636"/>
      <c r="MIV66" s="1636"/>
      <c r="MIW66" s="1636"/>
      <c r="MIX66" s="1636"/>
      <c r="MIY66" s="1636"/>
      <c r="MIZ66" s="1636"/>
      <c r="MJA66" s="1636"/>
      <c r="MJB66" s="1636"/>
      <c r="MJC66" s="1636"/>
      <c r="MJD66" s="1636"/>
      <c r="MJE66" s="1636"/>
      <c r="MJF66" s="1636"/>
      <c r="MJG66" s="1636"/>
      <c r="MJH66" s="1636"/>
      <c r="MJI66" s="1636"/>
      <c r="MJJ66" s="1636"/>
      <c r="MJK66" s="1636"/>
      <c r="MJL66" s="1636"/>
      <c r="MJM66" s="1636"/>
      <c r="MJN66" s="1636"/>
      <c r="MJO66" s="1636"/>
      <c r="MJP66" s="1636"/>
      <c r="MJQ66" s="1636"/>
      <c r="MJR66" s="1636"/>
      <c r="MJS66" s="1636"/>
      <c r="MJT66" s="1636"/>
      <c r="MJU66" s="1636"/>
      <c r="MJV66" s="1636"/>
      <c r="MJW66" s="1636"/>
      <c r="MJX66" s="1636"/>
      <c r="MJY66" s="1636"/>
      <c r="MJZ66" s="1636"/>
      <c r="MKA66" s="1636"/>
      <c r="MKB66" s="1636"/>
      <c r="MKC66" s="1636"/>
      <c r="MKD66" s="1636"/>
      <c r="MKE66" s="1636"/>
      <c r="MKF66" s="1636"/>
      <c r="MKG66" s="1636"/>
      <c r="MKH66" s="1636"/>
      <c r="MKI66" s="1636"/>
      <c r="MKJ66" s="1636"/>
      <c r="MKK66" s="1636"/>
      <c r="MKL66" s="1636"/>
      <c r="MKM66" s="1636"/>
      <c r="MKN66" s="1636"/>
      <c r="MKO66" s="1636"/>
      <c r="MKP66" s="1636"/>
      <c r="MKQ66" s="1636"/>
      <c r="MKR66" s="1636"/>
      <c r="MKS66" s="1636"/>
      <c r="MKT66" s="1636"/>
      <c r="MKU66" s="1636"/>
      <c r="MKV66" s="1636"/>
      <c r="MKW66" s="1636"/>
      <c r="MKX66" s="1636"/>
      <c r="MKY66" s="1636"/>
      <c r="MKZ66" s="1636"/>
      <c r="MLA66" s="1636"/>
      <c r="MLB66" s="1636"/>
      <c r="MLC66" s="1636"/>
      <c r="MLD66" s="1636"/>
      <c r="MLE66" s="1636"/>
      <c r="MLF66" s="1636"/>
      <c r="MLG66" s="1636"/>
      <c r="MLH66" s="1636"/>
      <c r="MLI66" s="1636"/>
      <c r="MLJ66" s="1636"/>
      <c r="MLK66" s="1636"/>
      <c r="MLL66" s="1636"/>
      <c r="MLM66" s="1636"/>
      <c r="MLN66" s="1636"/>
      <c r="MLO66" s="1636"/>
      <c r="MLP66" s="1636"/>
      <c r="MLQ66" s="1636"/>
      <c r="MLR66" s="1636"/>
      <c r="MLS66" s="1636"/>
      <c r="MLT66" s="1636"/>
      <c r="MLU66" s="1636"/>
      <c r="MLV66" s="1636"/>
      <c r="MLW66" s="1636"/>
      <c r="MLX66" s="1636"/>
      <c r="MLY66" s="1636"/>
      <c r="MLZ66" s="1636"/>
      <c r="MMA66" s="1636"/>
      <c r="MMB66" s="1636"/>
      <c r="MMC66" s="1636"/>
      <c r="MMD66" s="1636"/>
      <c r="MME66" s="1636"/>
      <c r="MMF66" s="1636"/>
      <c r="MMG66" s="1636"/>
      <c r="MMH66" s="1636"/>
      <c r="MMI66" s="1636"/>
      <c r="MMJ66" s="1636"/>
      <c r="MMK66" s="1636"/>
      <c r="MML66" s="1636"/>
      <c r="MMM66" s="1636"/>
      <c r="MMN66" s="1636"/>
      <c r="MMO66" s="1636"/>
      <c r="MMP66" s="1636"/>
      <c r="MMQ66" s="1636"/>
      <c r="MMR66" s="1636"/>
      <c r="MMS66" s="1636"/>
      <c r="MMT66" s="1636"/>
      <c r="MMU66" s="1636"/>
      <c r="MMV66" s="1636"/>
      <c r="MMW66" s="1636"/>
      <c r="MMX66" s="1636"/>
      <c r="MMY66" s="1636"/>
      <c r="MMZ66" s="1636"/>
      <c r="MNA66" s="1636"/>
      <c r="MNB66" s="1636"/>
      <c r="MNC66" s="1636"/>
      <c r="MND66" s="1636"/>
      <c r="MNE66" s="1636"/>
      <c r="MNF66" s="1636"/>
      <c r="MNG66" s="1636"/>
      <c r="MNH66" s="1636"/>
      <c r="MNI66" s="1636"/>
      <c r="MNJ66" s="1636"/>
      <c r="MNK66" s="1636"/>
      <c r="MNL66" s="1636"/>
      <c r="MNM66" s="1636"/>
      <c r="MNN66" s="1636"/>
      <c r="MNO66" s="1636"/>
      <c r="MNP66" s="1636"/>
      <c r="MNQ66" s="1636"/>
      <c r="MNR66" s="1636"/>
      <c r="MNS66" s="1636"/>
      <c r="MNT66" s="1636"/>
      <c r="MNU66" s="1636"/>
      <c r="MNV66" s="1636"/>
      <c r="MNW66" s="1636"/>
      <c r="MNX66" s="1636"/>
      <c r="MNY66" s="1636"/>
      <c r="MNZ66" s="1636"/>
      <c r="MOA66" s="1636"/>
      <c r="MOB66" s="1636"/>
      <c r="MOC66" s="1636"/>
      <c r="MOD66" s="1636"/>
      <c r="MOE66" s="1636"/>
      <c r="MOF66" s="1636"/>
      <c r="MOG66" s="1636"/>
      <c r="MOH66" s="1636"/>
      <c r="MOI66" s="1636"/>
      <c r="MOJ66" s="1636"/>
      <c r="MOK66" s="1636"/>
      <c r="MOL66" s="1636"/>
      <c r="MOM66" s="1636"/>
      <c r="MON66" s="1636"/>
      <c r="MOO66" s="1636"/>
      <c r="MOP66" s="1636"/>
      <c r="MOQ66" s="1636"/>
      <c r="MOR66" s="1636"/>
      <c r="MOS66" s="1636"/>
      <c r="MOT66" s="1636"/>
      <c r="MOU66" s="1636"/>
      <c r="MOV66" s="1636"/>
      <c r="MOW66" s="1636"/>
      <c r="MOX66" s="1636"/>
      <c r="MOY66" s="1636"/>
      <c r="MOZ66" s="1636"/>
      <c r="MPA66" s="1636"/>
      <c r="MPB66" s="1636"/>
      <c r="MPC66" s="1636"/>
      <c r="MPD66" s="1636"/>
      <c r="MPE66" s="1636"/>
      <c r="MPF66" s="1636"/>
      <c r="MPG66" s="1636"/>
      <c r="MPH66" s="1636"/>
      <c r="MPI66" s="1636"/>
      <c r="MPJ66" s="1636"/>
      <c r="MPK66" s="1636"/>
      <c r="MPL66" s="1636"/>
      <c r="MPM66" s="1636"/>
      <c r="MPN66" s="1636"/>
      <c r="MPO66" s="1636"/>
      <c r="MPP66" s="1636"/>
      <c r="MPQ66" s="1636"/>
      <c r="MPR66" s="1636"/>
      <c r="MPS66" s="1636"/>
      <c r="MPT66" s="1636"/>
      <c r="MPU66" s="1636"/>
      <c r="MPV66" s="1636"/>
      <c r="MPW66" s="1636"/>
      <c r="MPX66" s="1636"/>
      <c r="MPY66" s="1636"/>
      <c r="MPZ66" s="1636"/>
      <c r="MQA66" s="1636"/>
      <c r="MQB66" s="1636"/>
      <c r="MQC66" s="1636"/>
      <c r="MQD66" s="1636"/>
      <c r="MQE66" s="1636"/>
      <c r="MQF66" s="1636"/>
      <c r="MQG66" s="1636"/>
      <c r="MQH66" s="1636"/>
      <c r="MQI66" s="1636"/>
      <c r="MQJ66" s="1636"/>
      <c r="MQK66" s="1636"/>
      <c r="MQL66" s="1636"/>
      <c r="MQM66" s="1636"/>
      <c r="MQN66" s="1636"/>
      <c r="MQO66" s="1636"/>
      <c r="MQP66" s="1636"/>
      <c r="MQQ66" s="1636"/>
      <c r="MQR66" s="1636"/>
      <c r="MQS66" s="1636"/>
      <c r="MQT66" s="1636"/>
      <c r="MQU66" s="1636"/>
      <c r="MQV66" s="1636"/>
      <c r="MQW66" s="1636"/>
      <c r="MQX66" s="1636"/>
      <c r="MQY66" s="1636"/>
      <c r="MQZ66" s="1636"/>
      <c r="MRA66" s="1636"/>
      <c r="MRB66" s="1636"/>
      <c r="MRC66" s="1636"/>
      <c r="MRD66" s="1636"/>
      <c r="MRE66" s="1636"/>
      <c r="MRF66" s="1636"/>
      <c r="MRG66" s="1636"/>
      <c r="MRH66" s="1636"/>
      <c r="MRI66" s="1636"/>
      <c r="MRJ66" s="1636"/>
      <c r="MRK66" s="1636"/>
      <c r="MRL66" s="1636"/>
      <c r="MRM66" s="1636"/>
      <c r="MRN66" s="1636"/>
      <c r="MRO66" s="1636"/>
      <c r="MRP66" s="1636"/>
      <c r="MRQ66" s="1636"/>
      <c r="MRR66" s="1636"/>
      <c r="MRS66" s="1636"/>
      <c r="MRT66" s="1636"/>
      <c r="MRU66" s="1636"/>
      <c r="MRV66" s="1636"/>
      <c r="MRW66" s="1636"/>
      <c r="MRX66" s="1636"/>
      <c r="MRY66" s="1636"/>
      <c r="MRZ66" s="1636"/>
      <c r="MSA66" s="1636"/>
      <c r="MSB66" s="1636"/>
      <c r="MSC66" s="1636"/>
      <c r="MSD66" s="1636"/>
      <c r="MSE66" s="1636"/>
      <c r="MSF66" s="1636"/>
      <c r="MSG66" s="1636"/>
      <c r="MSH66" s="1636"/>
      <c r="MSI66" s="1636"/>
      <c r="MSJ66" s="1636"/>
      <c r="MSK66" s="1636"/>
      <c r="MSL66" s="1636"/>
      <c r="MSM66" s="1636"/>
      <c r="MSN66" s="1636"/>
      <c r="MSO66" s="1636"/>
      <c r="MSP66" s="1636"/>
      <c r="MSQ66" s="1636"/>
      <c r="MSR66" s="1636"/>
      <c r="MSS66" s="1636"/>
      <c r="MST66" s="1636"/>
      <c r="MSU66" s="1636"/>
      <c r="MSV66" s="1636"/>
      <c r="MSW66" s="1636"/>
      <c r="MSX66" s="1636"/>
      <c r="MSY66" s="1636"/>
      <c r="MSZ66" s="1636"/>
      <c r="MTA66" s="1636"/>
      <c r="MTB66" s="1636"/>
      <c r="MTC66" s="1636"/>
      <c r="MTD66" s="1636"/>
      <c r="MTE66" s="1636"/>
      <c r="MTF66" s="1636"/>
      <c r="MTG66" s="1636"/>
      <c r="MTH66" s="1636"/>
      <c r="MTI66" s="1636"/>
      <c r="MTJ66" s="1636"/>
      <c r="MTK66" s="1636"/>
      <c r="MTL66" s="1636"/>
      <c r="MTM66" s="1636"/>
      <c r="MTN66" s="1636"/>
      <c r="MTO66" s="1636"/>
      <c r="MTP66" s="1636"/>
      <c r="MTQ66" s="1636"/>
      <c r="MTR66" s="1636"/>
      <c r="MTS66" s="1636"/>
      <c r="MTT66" s="1636"/>
      <c r="MTU66" s="1636"/>
      <c r="MTV66" s="1636"/>
      <c r="MTW66" s="1636"/>
      <c r="MTX66" s="1636"/>
      <c r="MTY66" s="1636"/>
      <c r="MTZ66" s="1636"/>
      <c r="MUA66" s="1636"/>
      <c r="MUB66" s="1636"/>
      <c r="MUC66" s="1636"/>
      <c r="MUD66" s="1636"/>
      <c r="MUE66" s="1636"/>
      <c r="MUF66" s="1636"/>
      <c r="MUG66" s="1636"/>
      <c r="MUH66" s="1636"/>
      <c r="MUI66" s="1636"/>
      <c r="MUJ66" s="1636"/>
      <c r="MUK66" s="1636"/>
      <c r="MUL66" s="1636"/>
      <c r="MUM66" s="1636"/>
      <c r="MUN66" s="1636"/>
      <c r="MUO66" s="1636"/>
      <c r="MUP66" s="1636"/>
      <c r="MUQ66" s="1636"/>
      <c r="MUR66" s="1636"/>
      <c r="MUS66" s="1636"/>
      <c r="MUT66" s="1636"/>
      <c r="MUU66" s="1636"/>
      <c r="MUV66" s="1636"/>
      <c r="MUW66" s="1636"/>
      <c r="MUX66" s="1636"/>
      <c r="MUY66" s="1636"/>
      <c r="MUZ66" s="1636"/>
      <c r="MVA66" s="1636"/>
      <c r="MVB66" s="1636"/>
      <c r="MVC66" s="1636"/>
      <c r="MVD66" s="1636"/>
      <c r="MVE66" s="1636"/>
      <c r="MVF66" s="1636"/>
      <c r="MVG66" s="1636"/>
      <c r="MVH66" s="1636"/>
      <c r="MVI66" s="1636"/>
      <c r="MVJ66" s="1636"/>
      <c r="MVK66" s="1636"/>
      <c r="MVL66" s="1636"/>
      <c r="MVM66" s="1636"/>
      <c r="MVN66" s="1636"/>
      <c r="MVO66" s="1636"/>
      <c r="MVP66" s="1636"/>
      <c r="MVQ66" s="1636"/>
      <c r="MVR66" s="1636"/>
      <c r="MVS66" s="1636"/>
      <c r="MVT66" s="1636"/>
      <c r="MVU66" s="1636"/>
      <c r="MVV66" s="1636"/>
      <c r="MVW66" s="1636"/>
      <c r="MVX66" s="1636"/>
      <c r="MVY66" s="1636"/>
      <c r="MVZ66" s="1636"/>
      <c r="MWA66" s="1636"/>
      <c r="MWB66" s="1636"/>
      <c r="MWC66" s="1636"/>
      <c r="MWD66" s="1636"/>
      <c r="MWE66" s="1636"/>
      <c r="MWF66" s="1636"/>
      <c r="MWG66" s="1636"/>
      <c r="MWH66" s="1636"/>
      <c r="MWI66" s="1636"/>
      <c r="MWJ66" s="1636"/>
      <c r="MWK66" s="1636"/>
      <c r="MWL66" s="1636"/>
      <c r="MWM66" s="1636"/>
      <c r="MWN66" s="1636"/>
      <c r="MWO66" s="1636"/>
      <c r="MWP66" s="1636"/>
      <c r="MWQ66" s="1636"/>
      <c r="MWR66" s="1636"/>
      <c r="MWS66" s="1636"/>
      <c r="MWT66" s="1636"/>
      <c r="MWU66" s="1636"/>
      <c r="MWV66" s="1636"/>
      <c r="MWW66" s="1636"/>
      <c r="MWX66" s="1636"/>
      <c r="MWY66" s="1636"/>
      <c r="MWZ66" s="1636"/>
      <c r="MXA66" s="1636"/>
      <c r="MXB66" s="1636"/>
      <c r="MXC66" s="1636"/>
      <c r="MXD66" s="1636"/>
      <c r="MXE66" s="1636"/>
      <c r="MXF66" s="1636"/>
      <c r="MXG66" s="1636"/>
      <c r="MXH66" s="1636"/>
      <c r="MXI66" s="1636"/>
      <c r="MXJ66" s="1636"/>
      <c r="MXK66" s="1636"/>
      <c r="MXL66" s="1636"/>
      <c r="MXM66" s="1636"/>
      <c r="MXN66" s="1636"/>
      <c r="MXO66" s="1636"/>
      <c r="MXP66" s="1636"/>
      <c r="MXQ66" s="1636"/>
      <c r="MXR66" s="1636"/>
      <c r="MXS66" s="1636"/>
      <c r="MXT66" s="1636"/>
      <c r="MXU66" s="1636"/>
      <c r="MXV66" s="1636"/>
      <c r="MXW66" s="1636"/>
      <c r="MXX66" s="1636"/>
      <c r="MXY66" s="1636"/>
      <c r="MXZ66" s="1636"/>
      <c r="MYA66" s="1636"/>
      <c r="MYB66" s="1636"/>
      <c r="MYC66" s="1636"/>
      <c r="MYD66" s="1636"/>
      <c r="MYE66" s="1636"/>
      <c r="MYF66" s="1636"/>
      <c r="MYG66" s="1636"/>
      <c r="MYH66" s="1636"/>
      <c r="MYI66" s="1636"/>
      <c r="MYJ66" s="1636"/>
      <c r="MYK66" s="1636"/>
      <c r="MYL66" s="1636"/>
      <c r="MYM66" s="1636"/>
      <c r="MYN66" s="1636"/>
      <c r="MYO66" s="1636"/>
      <c r="MYP66" s="1636"/>
      <c r="MYQ66" s="1636"/>
      <c r="MYR66" s="1636"/>
      <c r="MYS66" s="1636"/>
      <c r="MYT66" s="1636"/>
      <c r="MYU66" s="1636"/>
      <c r="MYV66" s="1636"/>
      <c r="MYW66" s="1636"/>
      <c r="MYX66" s="1636"/>
      <c r="MYY66" s="1636"/>
      <c r="MYZ66" s="1636"/>
      <c r="MZA66" s="1636"/>
      <c r="MZB66" s="1636"/>
      <c r="MZC66" s="1636"/>
      <c r="MZD66" s="1636"/>
      <c r="MZE66" s="1636"/>
      <c r="MZF66" s="1636"/>
      <c r="MZG66" s="1636"/>
      <c r="MZH66" s="1636"/>
      <c r="MZI66" s="1636"/>
      <c r="MZJ66" s="1636"/>
      <c r="MZK66" s="1636"/>
      <c r="MZL66" s="1636"/>
      <c r="MZM66" s="1636"/>
      <c r="MZN66" s="1636"/>
      <c r="MZO66" s="1636"/>
      <c r="MZP66" s="1636"/>
      <c r="MZQ66" s="1636"/>
      <c r="MZR66" s="1636"/>
      <c r="MZS66" s="1636"/>
      <c r="MZT66" s="1636"/>
      <c r="MZU66" s="1636"/>
      <c r="MZV66" s="1636"/>
      <c r="MZW66" s="1636"/>
      <c r="MZX66" s="1636"/>
      <c r="MZY66" s="1636"/>
      <c r="MZZ66" s="1636"/>
      <c r="NAA66" s="1636"/>
      <c r="NAB66" s="1636"/>
      <c r="NAC66" s="1636"/>
      <c r="NAD66" s="1636"/>
      <c r="NAE66" s="1636"/>
      <c r="NAF66" s="1636"/>
      <c r="NAG66" s="1636"/>
      <c r="NAH66" s="1636"/>
      <c r="NAI66" s="1636"/>
      <c r="NAJ66" s="1636"/>
      <c r="NAK66" s="1636"/>
      <c r="NAL66" s="1636"/>
      <c r="NAM66" s="1636"/>
      <c r="NAN66" s="1636"/>
      <c r="NAO66" s="1636"/>
      <c r="NAP66" s="1636"/>
      <c r="NAQ66" s="1636"/>
      <c r="NAR66" s="1636"/>
      <c r="NAS66" s="1636"/>
      <c r="NAT66" s="1636"/>
      <c r="NAU66" s="1636"/>
      <c r="NAV66" s="1636"/>
      <c r="NAW66" s="1636"/>
      <c r="NAX66" s="1636"/>
      <c r="NAY66" s="1636"/>
      <c r="NAZ66" s="1636"/>
      <c r="NBA66" s="1636"/>
      <c r="NBB66" s="1636"/>
      <c r="NBC66" s="1636"/>
      <c r="NBD66" s="1636"/>
      <c r="NBE66" s="1636"/>
      <c r="NBF66" s="1636"/>
      <c r="NBG66" s="1636"/>
      <c r="NBH66" s="1636"/>
      <c r="NBI66" s="1636"/>
      <c r="NBJ66" s="1636"/>
      <c r="NBK66" s="1636"/>
      <c r="NBL66" s="1636"/>
      <c r="NBM66" s="1636"/>
      <c r="NBN66" s="1636"/>
      <c r="NBO66" s="1636"/>
      <c r="NBP66" s="1636"/>
      <c r="NBQ66" s="1636"/>
      <c r="NBR66" s="1636"/>
      <c r="NBS66" s="1636"/>
      <c r="NBT66" s="1636"/>
      <c r="NBU66" s="1636"/>
      <c r="NBV66" s="1636"/>
      <c r="NBW66" s="1636"/>
      <c r="NBX66" s="1636"/>
      <c r="NBY66" s="1636"/>
      <c r="NBZ66" s="1636"/>
      <c r="NCA66" s="1636"/>
      <c r="NCB66" s="1636"/>
      <c r="NCC66" s="1636"/>
      <c r="NCD66" s="1636"/>
      <c r="NCE66" s="1636"/>
      <c r="NCF66" s="1636"/>
      <c r="NCG66" s="1636"/>
      <c r="NCH66" s="1636"/>
      <c r="NCI66" s="1636"/>
      <c r="NCJ66" s="1636"/>
      <c r="NCK66" s="1636"/>
      <c r="NCL66" s="1636"/>
      <c r="NCM66" s="1636"/>
      <c r="NCN66" s="1636"/>
      <c r="NCO66" s="1636"/>
      <c r="NCP66" s="1636"/>
      <c r="NCQ66" s="1636"/>
      <c r="NCR66" s="1636"/>
      <c r="NCS66" s="1636"/>
      <c r="NCT66" s="1636"/>
      <c r="NCU66" s="1636"/>
      <c r="NCV66" s="1636"/>
      <c r="NCW66" s="1636"/>
      <c r="NCX66" s="1636"/>
      <c r="NCY66" s="1636"/>
      <c r="NCZ66" s="1636"/>
      <c r="NDA66" s="1636"/>
      <c r="NDB66" s="1636"/>
      <c r="NDC66" s="1636"/>
      <c r="NDD66" s="1636"/>
      <c r="NDE66" s="1636"/>
      <c r="NDF66" s="1636"/>
      <c r="NDG66" s="1636"/>
      <c r="NDH66" s="1636"/>
      <c r="NDI66" s="1636"/>
      <c r="NDJ66" s="1636"/>
      <c r="NDK66" s="1636"/>
      <c r="NDL66" s="1636"/>
      <c r="NDM66" s="1636"/>
      <c r="NDN66" s="1636"/>
      <c r="NDO66" s="1636"/>
      <c r="NDP66" s="1636"/>
      <c r="NDQ66" s="1636"/>
      <c r="NDR66" s="1636"/>
      <c r="NDS66" s="1636"/>
      <c r="NDT66" s="1636"/>
      <c r="NDU66" s="1636"/>
      <c r="NDV66" s="1636"/>
      <c r="NDW66" s="1636"/>
      <c r="NDX66" s="1636"/>
      <c r="NDY66" s="1636"/>
      <c r="NDZ66" s="1636"/>
      <c r="NEA66" s="1636"/>
      <c r="NEB66" s="1636"/>
      <c r="NEC66" s="1636"/>
      <c r="NED66" s="1636"/>
      <c r="NEE66" s="1636"/>
      <c r="NEF66" s="1636"/>
      <c r="NEG66" s="1636"/>
      <c r="NEH66" s="1636"/>
      <c r="NEI66" s="1636"/>
      <c r="NEJ66" s="1636"/>
      <c r="NEK66" s="1636"/>
      <c r="NEL66" s="1636"/>
      <c r="NEM66" s="1636"/>
      <c r="NEN66" s="1636"/>
      <c r="NEO66" s="1636"/>
      <c r="NEP66" s="1636"/>
      <c r="NEQ66" s="1636"/>
      <c r="NER66" s="1636"/>
      <c r="NES66" s="1636"/>
      <c r="NET66" s="1636"/>
      <c r="NEU66" s="1636"/>
      <c r="NEV66" s="1636"/>
      <c r="NEW66" s="1636"/>
      <c r="NEX66" s="1636"/>
      <c r="NEY66" s="1636"/>
      <c r="NEZ66" s="1636"/>
      <c r="NFA66" s="1636"/>
      <c r="NFB66" s="1636"/>
      <c r="NFC66" s="1636"/>
      <c r="NFD66" s="1636"/>
      <c r="NFE66" s="1636"/>
      <c r="NFF66" s="1636"/>
      <c r="NFG66" s="1636"/>
      <c r="NFH66" s="1636"/>
      <c r="NFI66" s="1636"/>
      <c r="NFJ66" s="1636"/>
      <c r="NFK66" s="1636"/>
      <c r="NFL66" s="1636"/>
      <c r="NFM66" s="1636"/>
      <c r="NFN66" s="1636"/>
      <c r="NFO66" s="1636"/>
      <c r="NFP66" s="1636"/>
      <c r="NFQ66" s="1636"/>
      <c r="NFR66" s="1636"/>
      <c r="NFS66" s="1636"/>
      <c r="NFT66" s="1636"/>
      <c r="NFU66" s="1636"/>
      <c r="NFV66" s="1636"/>
      <c r="NFW66" s="1636"/>
      <c r="NFX66" s="1636"/>
      <c r="NFY66" s="1636"/>
      <c r="NFZ66" s="1636"/>
      <c r="NGA66" s="1636"/>
      <c r="NGB66" s="1636"/>
      <c r="NGC66" s="1636"/>
      <c r="NGD66" s="1636"/>
      <c r="NGE66" s="1636"/>
      <c r="NGF66" s="1636"/>
      <c r="NGG66" s="1636"/>
      <c r="NGH66" s="1636"/>
      <c r="NGI66" s="1636"/>
      <c r="NGJ66" s="1636"/>
      <c r="NGK66" s="1636"/>
      <c r="NGL66" s="1636"/>
      <c r="NGM66" s="1636"/>
      <c r="NGN66" s="1636"/>
      <c r="NGO66" s="1636"/>
      <c r="NGP66" s="1636"/>
      <c r="NGQ66" s="1636"/>
      <c r="NGR66" s="1636"/>
      <c r="NGS66" s="1636"/>
      <c r="NGT66" s="1636"/>
      <c r="NGU66" s="1636"/>
      <c r="NGV66" s="1636"/>
      <c r="NGW66" s="1636"/>
      <c r="NGX66" s="1636"/>
      <c r="NGY66" s="1636"/>
      <c r="NGZ66" s="1636"/>
      <c r="NHA66" s="1636"/>
      <c r="NHB66" s="1636"/>
      <c r="NHC66" s="1636"/>
      <c r="NHD66" s="1636"/>
      <c r="NHE66" s="1636"/>
      <c r="NHF66" s="1636"/>
      <c r="NHG66" s="1636"/>
      <c r="NHH66" s="1636"/>
      <c r="NHI66" s="1636"/>
      <c r="NHJ66" s="1636"/>
      <c r="NHK66" s="1636"/>
      <c r="NHL66" s="1636"/>
      <c r="NHM66" s="1636"/>
      <c r="NHN66" s="1636"/>
      <c r="NHO66" s="1636"/>
      <c r="NHP66" s="1636"/>
      <c r="NHQ66" s="1636"/>
      <c r="NHR66" s="1636"/>
      <c r="NHS66" s="1636"/>
      <c r="NHT66" s="1636"/>
      <c r="NHU66" s="1636"/>
      <c r="NHV66" s="1636"/>
      <c r="NHW66" s="1636"/>
      <c r="NHX66" s="1636"/>
      <c r="NHY66" s="1636"/>
      <c r="NHZ66" s="1636"/>
      <c r="NIA66" s="1636"/>
      <c r="NIB66" s="1636"/>
      <c r="NIC66" s="1636"/>
      <c r="NID66" s="1636"/>
      <c r="NIE66" s="1636"/>
      <c r="NIF66" s="1636"/>
      <c r="NIG66" s="1636"/>
      <c r="NIH66" s="1636"/>
      <c r="NII66" s="1636"/>
      <c r="NIJ66" s="1636"/>
      <c r="NIK66" s="1636"/>
      <c r="NIL66" s="1636"/>
      <c r="NIM66" s="1636"/>
      <c r="NIN66" s="1636"/>
      <c r="NIO66" s="1636"/>
      <c r="NIP66" s="1636"/>
      <c r="NIQ66" s="1636"/>
      <c r="NIR66" s="1636"/>
      <c r="NIS66" s="1636"/>
      <c r="NIT66" s="1636"/>
      <c r="NIU66" s="1636"/>
      <c r="NIV66" s="1636"/>
      <c r="NIW66" s="1636"/>
      <c r="NIX66" s="1636"/>
      <c r="NIY66" s="1636"/>
      <c r="NIZ66" s="1636"/>
      <c r="NJA66" s="1636"/>
      <c r="NJB66" s="1636"/>
      <c r="NJC66" s="1636"/>
      <c r="NJD66" s="1636"/>
      <c r="NJE66" s="1636"/>
      <c r="NJF66" s="1636"/>
      <c r="NJG66" s="1636"/>
      <c r="NJH66" s="1636"/>
      <c r="NJI66" s="1636"/>
      <c r="NJJ66" s="1636"/>
      <c r="NJK66" s="1636"/>
      <c r="NJL66" s="1636"/>
      <c r="NJM66" s="1636"/>
      <c r="NJN66" s="1636"/>
      <c r="NJO66" s="1636"/>
      <c r="NJP66" s="1636"/>
      <c r="NJQ66" s="1636"/>
      <c r="NJR66" s="1636"/>
      <c r="NJS66" s="1636"/>
      <c r="NJT66" s="1636"/>
      <c r="NJU66" s="1636"/>
      <c r="NJV66" s="1636"/>
      <c r="NJW66" s="1636"/>
      <c r="NJX66" s="1636"/>
      <c r="NJY66" s="1636"/>
      <c r="NJZ66" s="1636"/>
      <c r="NKA66" s="1636"/>
      <c r="NKB66" s="1636"/>
      <c r="NKC66" s="1636"/>
      <c r="NKD66" s="1636"/>
      <c r="NKE66" s="1636"/>
      <c r="NKF66" s="1636"/>
      <c r="NKG66" s="1636"/>
      <c r="NKH66" s="1636"/>
      <c r="NKI66" s="1636"/>
      <c r="NKJ66" s="1636"/>
      <c r="NKK66" s="1636"/>
      <c r="NKL66" s="1636"/>
      <c r="NKM66" s="1636"/>
      <c r="NKN66" s="1636"/>
      <c r="NKO66" s="1636"/>
      <c r="NKP66" s="1636"/>
      <c r="NKQ66" s="1636"/>
      <c r="NKR66" s="1636"/>
      <c r="NKS66" s="1636"/>
      <c r="NKT66" s="1636"/>
      <c r="NKU66" s="1636"/>
      <c r="NKV66" s="1636"/>
      <c r="NKW66" s="1636"/>
      <c r="NKX66" s="1636"/>
      <c r="NKY66" s="1636"/>
      <c r="NKZ66" s="1636"/>
      <c r="NLA66" s="1636"/>
      <c r="NLB66" s="1636"/>
      <c r="NLC66" s="1636"/>
      <c r="NLD66" s="1636"/>
      <c r="NLE66" s="1636"/>
      <c r="NLF66" s="1636"/>
      <c r="NLG66" s="1636"/>
      <c r="NLH66" s="1636"/>
      <c r="NLI66" s="1636"/>
      <c r="NLJ66" s="1636"/>
      <c r="NLK66" s="1636"/>
      <c r="NLL66" s="1636"/>
      <c r="NLM66" s="1636"/>
      <c r="NLN66" s="1636"/>
      <c r="NLO66" s="1636"/>
      <c r="NLP66" s="1636"/>
      <c r="NLQ66" s="1636"/>
      <c r="NLR66" s="1636"/>
      <c r="NLS66" s="1636"/>
      <c r="NLT66" s="1636"/>
      <c r="NLU66" s="1636"/>
      <c r="NLV66" s="1636"/>
      <c r="NLW66" s="1636"/>
      <c r="NLX66" s="1636"/>
      <c r="NLY66" s="1636"/>
      <c r="NLZ66" s="1636"/>
      <c r="NMA66" s="1636"/>
      <c r="NMB66" s="1636"/>
      <c r="NMC66" s="1636"/>
      <c r="NMD66" s="1636"/>
      <c r="NME66" s="1636"/>
      <c r="NMF66" s="1636"/>
      <c r="NMG66" s="1636"/>
      <c r="NMH66" s="1636"/>
      <c r="NMI66" s="1636"/>
      <c r="NMJ66" s="1636"/>
      <c r="NMK66" s="1636"/>
      <c r="NML66" s="1636"/>
      <c r="NMM66" s="1636"/>
      <c r="NMN66" s="1636"/>
      <c r="NMO66" s="1636"/>
      <c r="NMP66" s="1636"/>
      <c r="NMQ66" s="1636"/>
      <c r="NMR66" s="1636"/>
      <c r="NMS66" s="1636"/>
      <c r="NMT66" s="1636"/>
      <c r="NMU66" s="1636"/>
      <c r="NMV66" s="1636"/>
      <c r="NMW66" s="1636"/>
      <c r="NMX66" s="1636"/>
      <c r="NMY66" s="1636"/>
      <c r="NMZ66" s="1636"/>
      <c r="NNA66" s="1636"/>
      <c r="NNB66" s="1636"/>
      <c r="NNC66" s="1636"/>
      <c r="NND66" s="1636"/>
      <c r="NNE66" s="1636"/>
      <c r="NNF66" s="1636"/>
      <c r="NNG66" s="1636"/>
      <c r="NNH66" s="1636"/>
      <c r="NNI66" s="1636"/>
      <c r="NNJ66" s="1636"/>
      <c r="NNK66" s="1636"/>
      <c r="NNL66" s="1636"/>
      <c r="NNM66" s="1636"/>
      <c r="NNN66" s="1636"/>
      <c r="NNO66" s="1636"/>
      <c r="NNP66" s="1636"/>
      <c r="NNQ66" s="1636"/>
      <c r="NNR66" s="1636"/>
      <c r="NNS66" s="1636"/>
      <c r="NNT66" s="1636"/>
      <c r="NNU66" s="1636"/>
      <c r="NNV66" s="1636"/>
      <c r="NNW66" s="1636"/>
      <c r="NNX66" s="1636"/>
      <c r="NNY66" s="1636"/>
      <c r="NNZ66" s="1636"/>
      <c r="NOA66" s="1636"/>
      <c r="NOB66" s="1636"/>
      <c r="NOC66" s="1636"/>
      <c r="NOD66" s="1636"/>
      <c r="NOE66" s="1636"/>
      <c r="NOF66" s="1636"/>
      <c r="NOG66" s="1636"/>
      <c r="NOH66" s="1636"/>
      <c r="NOI66" s="1636"/>
      <c r="NOJ66" s="1636"/>
      <c r="NOK66" s="1636"/>
      <c r="NOL66" s="1636"/>
      <c r="NOM66" s="1636"/>
      <c r="NON66" s="1636"/>
      <c r="NOO66" s="1636"/>
      <c r="NOP66" s="1636"/>
      <c r="NOQ66" s="1636"/>
      <c r="NOR66" s="1636"/>
      <c r="NOS66" s="1636"/>
      <c r="NOT66" s="1636"/>
      <c r="NOU66" s="1636"/>
      <c r="NOV66" s="1636"/>
      <c r="NOW66" s="1636"/>
      <c r="NOX66" s="1636"/>
      <c r="NOY66" s="1636"/>
      <c r="NOZ66" s="1636"/>
      <c r="NPA66" s="1636"/>
      <c r="NPB66" s="1636"/>
      <c r="NPC66" s="1636"/>
      <c r="NPD66" s="1636"/>
      <c r="NPE66" s="1636"/>
      <c r="NPF66" s="1636"/>
      <c r="NPG66" s="1636"/>
      <c r="NPH66" s="1636"/>
      <c r="NPI66" s="1636"/>
      <c r="NPJ66" s="1636"/>
      <c r="NPK66" s="1636"/>
      <c r="NPL66" s="1636"/>
      <c r="NPM66" s="1636"/>
      <c r="NPN66" s="1636"/>
      <c r="NPO66" s="1636"/>
      <c r="NPP66" s="1636"/>
      <c r="NPQ66" s="1636"/>
      <c r="NPR66" s="1636"/>
      <c r="NPS66" s="1636"/>
      <c r="NPT66" s="1636"/>
      <c r="NPU66" s="1636"/>
      <c r="NPV66" s="1636"/>
      <c r="NPW66" s="1636"/>
      <c r="NPX66" s="1636"/>
      <c r="NPY66" s="1636"/>
      <c r="NPZ66" s="1636"/>
      <c r="NQA66" s="1636"/>
      <c r="NQB66" s="1636"/>
      <c r="NQC66" s="1636"/>
      <c r="NQD66" s="1636"/>
      <c r="NQE66" s="1636"/>
      <c r="NQF66" s="1636"/>
      <c r="NQG66" s="1636"/>
      <c r="NQH66" s="1636"/>
      <c r="NQI66" s="1636"/>
      <c r="NQJ66" s="1636"/>
      <c r="NQK66" s="1636"/>
      <c r="NQL66" s="1636"/>
      <c r="NQM66" s="1636"/>
      <c r="NQN66" s="1636"/>
      <c r="NQO66" s="1636"/>
      <c r="NQP66" s="1636"/>
      <c r="NQQ66" s="1636"/>
      <c r="NQR66" s="1636"/>
      <c r="NQS66" s="1636"/>
      <c r="NQT66" s="1636"/>
      <c r="NQU66" s="1636"/>
      <c r="NQV66" s="1636"/>
      <c r="NQW66" s="1636"/>
      <c r="NQX66" s="1636"/>
      <c r="NQY66" s="1636"/>
      <c r="NQZ66" s="1636"/>
      <c r="NRA66" s="1636"/>
      <c r="NRB66" s="1636"/>
      <c r="NRC66" s="1636"/>
      <c r="NRD66" s="1636"/>
      <c r="NRE66" s="1636"/>
      <c r="NRF66" s="1636"/>
      <c r="NRG66" s="1636"/>
      <c r="NRH66" s="1636"/>
      <c r="NRI66" s="1636"/>
      <c r="NRJ66" s="1636"/>
      <c r="NRK66" s="1636"/>
      <c r="NRL66" s="1636"/>
      <c r="NRM66" s="1636"/>
      <c r="NRN66" s="1636"/>
      <c r="NRO66" s="1636"/>
      <c r="NRP66" s="1636"/>
      <c r="NRQ66" s="1636"/>
      <c r="NRR66" s="1636"/>
      <c r="NRS66" s="1636"/>
      <c r="NRT66" s="1636"/>
      <c r="NRU66" s="1636"/>
      <c r="NRV66" s="1636"/>
      <c r="NRW66" s="1636"/>
      <c r="NRX66" s="1636"/>
      <c r="NRY66" s="1636"/>
      <c r="NRZ66" s="1636"/>
      <c r="NSA66" s="1636"/>
      <c r="NSB66" s="1636"/>
      <c r="NSC66" s="1636"/>
      <c r="NSD66" s="1636"/>
      <c r="NSE66" s="1636"/>
      <c r="NSF66" s="1636"/>
      <c r="NSG66" s="1636"/>
      <c r="NSH66" s="1636"/>
      <c r="NSI66" s="1636"/>
      <c r="NSJ66" s="1636"/>
      <c r="NSK66" s="1636"/>
      <c r="NSL66" s="1636"/>
      <c r="NSM66" s="1636"/>
      <c r="NSN66" s="1636"/>
      <c r="NSO66" s="1636"/>
      <c r="NSP66" s="1636"/>
      <c r="NSQ66" s="1636"/>
      <c r="NSR66" s="1636"/>
      <c r="NSS66" s="1636"/>
      <c r="NST66" s="1636"/>
      <c r="NSU66" s="1636"/>
      <c r="NSV66" s="1636"/>
      <c r="NSW66" s="1636"/>
      <c r="NSX66" s="1636"/>
      <c r="NSY66" s="1636"/>
      <c r="NSZ66" s="1636"/>
      <c r="NTA66" s="1636"/>
      <c r="NTB66" s="1636"/>
      <c r="NTC66" s="1636"/>
      <c r="NTD66" s="1636"/>
      <c r="NTE66" s="1636"/>
      <c r="NTF66" s="1636"/>
      <c r="NTG66" s="1636"/>
      <c r="NTH66" s="1636"/>
      <c r="NTI66" s="1636"/>
      <c r="NTJ66" s="1636"/>
      <c r="NTK66" s="1636"/>
      <c r="NTL66" s="1636"/>
      <c r="NTM66" s="1636"/>
      <c r="NTN66" s="1636"/>
      <c r="NTO66" s="1636"/>
      <c r="NTP66" s="1636"/>
      <c r="NTQ66" s="1636"/>
      <c r="NTR66" s="1636"/>
      <c r="NTS66" s="1636"/>
      <c r="NTT66" s="1636"/>
      <c r="NTU66" s="1636"/>
      <c r="NTV66" s="1636"/>
      <c r="NTW66" s="1636"/>
      <c r="NTX66" s="1636"/>
      <c r="NTY66" s="1636"/>
      <c r="NTZ66" s="1636"/>
      <c r="NUA66" s="1636"/>
      <c r="NUB66" s="1636"/>
      <c r="NUC66" s="1636"/>
      <c r="NUD66" s="1636"/>
      <c r="NUE66" s="1636"/>
      <c r="NUF66" s="1636"/>
      <c r="NUG66" s="1636"/>
      <c r="NUH66" s="1636"/>
      <c r="NUI66" s="1636"/>
      <c r="NUJ66" s="1636"/>
      <c r="NUK66" s="1636"/>
      <c r="NUL66" s="1636"/>
      <c r="NUM66" s="1636"/>
      <c r="NUN66" s="1636"/>
      <c r="NUO66" s="1636"/>
      <c r="NUP66" s="1636"/>
      <c r="NUQ66" s="1636"/>
      <c r="NUR66" s="1636"/>
      <c r="NUS66" s="1636"/>
      <c r="NUT66" s="1636"/>
      <c r="NUU66" s="1636"/>
      <c r="NUV66" s="1636"/>
      <c r="NUW66" s="1636"/>
      <c r="NUX66" s="1636"/>
      <c r="NUY66" s="1636"/>
      <c r="NUZ66" s="1636"/>
      <c r="NVA66" s="1636"/>
      <c r="NVB66" s="1636"/>
      <c r="NVC66" s="1636"/>
      <c r="NVD66" s="1636"/>
      <c r="NVE66" s="1636"/>
      <c r="NVF66" s="1636"/>
      <c r="NVG66" s="1636"/>
      <c r="NVH66" s="1636"/>
      <c r="NVI66" s="1636"/>
      <c r="NVJ66" s="1636"/>
      <c r="NVK66" s="1636"/>
      <c r="NVL66" s="1636"/>
      <c r="NVM66" s="1636"/>
      <c r="NVN66" s="1636"/>
      <c r="NVO66" s="1636"/>
      <c r="NVP66" s="1636"/>
      <c r="NVQ66" s="1636"/>
      <c r="NVR66" s="1636"/>
      <c r="NVS66" s="1636"/>
      <c r="NVT66" s="1636"/>
      <c r="NVU66" s="1636"/>
      <c r="NVV66" s="1636"/>
      <c r="NVW66" s="1636"/>
      <c r="NVX66" s="1636"/>
      <c r="NVY66" s="1636"/>
      <c r="NVZ66" s="1636"/>
      <c r="NWA66" s="1636"/>
      <c r="NWB66" s="1636"/>
      <c r="NWC66" s="1636"/>
      <c r="NWD66" s="1636"/>
      <c r="NWE66" s="1636"/>
      <c r="NWF66" s="1636"/>
      <c r="NWG66" s="1636"/>
      <c r="NWH66" s="1636"/>
      <c r="NWI66" s="1636"/>
      <c r="NWJ66" s="1636"/>
      <c r="NWK66" s="1636"/>
      <c r="NWL66" s="1636"/>
      <c r="NWM66" s="1636"/>
      <c r="NWN66" s="1636"/>
      <c r="NWO66" s="1636"/>
      <c r="NWP66" s="1636"/>
      <c r="NWQ66" s="1636"/>
      <c r="NWR66" s="1636"/>
      <c r="NWS66" s="1636"/>
      <c r="NWT66" s="1636"/>
      <c r="NWU66" s="1636"/>
      <c r="NWV66" s="1636"/>
      <c r="NWW66" s="1636"/>
      <c r="NWX66" s="1636"/>
      <c r="NWY66" s="1636"/>
      <c r="NWZ66" s="1636"/>
      <c r="NXA66" s="1636"/>
      <c r="NXB66" s="1636"/>
      <c r="NXC66" s="1636"/>
      <c r="NXD66" s="1636"/>
      <c r="NXE66" s="1636"/>
      <c r="NXF66" s="1636"/>
      <c r="NXG66" s="1636"/>
      <c r="NXH66" s="1636"/>
      <c r="NXI66" s="1636"/>
      <c r="NXJ66" s="1636"/>
      <c r="NXK66" s="1636"/>
      <c r="NXL66" s="1636"/>
      <c r="NXM66" s="1636"/>
      <c r="NXN66" s="1636"/>
      <c r="NXO66" s="1636"/>
      <c r="NXP66" s="1636"/>
      <c r="NXQ66" s="1636"/>
      <c r="NXR66" s="1636"/>
      <c r="NXS66" s="1636"/>
      <c r="NXT66" s="1636"/>
      <c r="NXU66" s="1636"/>
      <c r="NXV66" s="1636"/>
      <c r="NXW66" s="1636"/>
      <c r="NXX66" s="1636"/>
      <c r="NXY66" s="1636"/>
      <c r="NXZ66" s="1636"/>
      <c r="NYA66" s="1636"/>
      <c r="NYB66" s="1636"/>
      <c r="NYC66" s="1636"/>
      <c r="NYD66" s="1636"/>
      <c r="NYE66" s="1636"/>
      <c r="NYF66" s="1636"/>
      <c r="NYG66" s="1636"/>
      <c r="NYH66" s="1636"/>
      <c r="NYI66" s="1636"/>
      <c r="NYJ66" s="1636"/>
      <c r="NYK66" s="1636"/>
      <c r="NYL66" s="1636"/>
      <c r="NYM66" s="1636"/>
      <c r="NYN66" s="1636"/>
      <c r="NYO66" s="1636"/>
      <c r="NYP66" s="1636"/>
      <c r="NYQ66" s="1636"/>
      <c r="NYR66" s="1636"/>
      <c r="NYS66" s="1636"/>
      <c r="NYT66" s="1636"/>
      <c r="NYU66" s="1636"/>
      <c r="NYV66" s="1636"/>
      <c r="NYW66" s="1636"/>
      <c r="NYX66" s="1636"/>
      <c r="NYY66" s="1636"/>
      <c r="NYZ66" s="1636"/>
      <c r="NZA66" s="1636"/>
      <c r="NZB66" s="1636"/>
      <c r="NZC66" s="1636"/>
      <c r="NZD66" s="1636"/>
      <c r="NZE66" s="1636"/>
      <c r="NZF66" s="1636"/>
      <c r="NZG66" s="1636"/>
      <c r="NZH66" s="1636"/>
      <c r="NZI66" s="1636"/>
      <c r="NZJ66" s="1636"/>
      <c r="NZK66" s="1636"/>
      <c r="NZL66" s="1636"/>
      <c r="NZM66" s="1636"/>
      <c r="NZN66" s="1636"/>
      <c r="NZO66" s="1636"/>
      <c r="NZP66" s="1636"/>
      <c r="NZQ66" s="1636"/>
      <c r="NZR66" s="1636"/>
      <c r="NZS66" s="1636"/>
      <c r="NZT66" s="1636"/>
      <c r="NZU66" s="1636"/>
      <c r="NZV66" s="1636"/>
      <c r="NZW66" s="1636"/>
      <c r="NZX66" s="1636"/>
      <c r="NZY66" s="1636"/>
      <c r="NZZ66" s="1636"/>
      <c r="OAA66" s="1636"/>
      <c r="OAB66" s="1636"/>
      <c r="OAC66" s="1636"/>
      <c r="OAD66" s="1636"/>
      <c r="OAE66" s="1636"/>
      <c r="OAF66" s="1636"/>
      <c r="OAG66" s="1636"/>
      <c r="OAH66" s="1636"/>
      <c r="OAI66" s="1636"/>
      <c r="OAJ66" s="1636"/>
      <c r="OAK66" s="1636"/>
      <c r="OAL66" s="1636"/>
      <c r="OAM66" s="1636"/>
      <c r="OAN66" s="1636"/>
      <c r="OAO66" s="1636"/>
      <c r="OAP66" s="1636"/>
      <c r="OAQ66" s="1636"/>
      <c r="OAR66" s="1636"/>
      <c r="OAS66" s="1636"/>
      <c r="OAT66" s="1636"/>
      <c r="OAU66" s="1636"/>
      <c r="OAV66" s="1636"/>
      <c r="OAW66" s="1636"/>
      <c r="OAX66" s="1636"/>
      <c r="OAY66" s="1636"/>
      <c r="OAZ66" s="1636"/>
      <c r="OBA66" s="1636"/>
      <c r="OBB66" s="1636"/>
      <c r="OBC66" s="1636"/>
      <c r="OBD66" s="1636"/>
      <c r="OBE66" s="1636"/>
      <c r="OBF66" s="1636"/>
      <c r="OBG66" s="1636"/>
      <c r="OBH66" s="1636"/>
      <c r="OBI66" s="1636"/>
      <c r="OBJ66" s="1636"/>
      <c r="OBK66" s="1636"/>
      <c r="OBL66" s="1636"/>
      <c r="OBM66" s="1636"/>
      <c r="OBN66" s="1636"/>
      <c r="OBO66" s="1636"/>
      <c r="OBP66" s="1636"/>
      <c r="OBQ66" s="1636"/>
      <c r="OBR66" s="1636"/>
      <c r="OBS66" s="1636"/>
      <c r="OBT66" s="1636"/>
      <c r="OBU66" s="1636"/>
      <c r="OBV66" s="1636"/>
      <c r="OBW66" s="1636"/>
      <c r="OBX66" s="1636"/>
      <c r="OBY66" s="1636"/>
      <c r="OBZ66" s="1636"/>
      <c r="OCA66" s="1636"/>
      <c r="OCB66" s="1636"/>
      <c r="OCC66" s="1636"/>
      <c r="OCD66" s="1636"/>
      <c r="OCE66" s="1636"/>
      <c r="OCF66" s="1636"/>
      <c r="OCG66" s="1636"/>
      <c r="OCH66" s="1636"/>
      <c r="OCI66" s="1636"/>
      <c r="OCJ66" s="1636"/>
      <c r="OCK66" s="1636"/>
      <c r="OCL66" s="1636"/>
      <c r="OCM66" s="1636"/>
      <c r="OCN66" s="1636"/>
      <c r="OCO66" s="1636"/>
      <c r="OCP66" s="1636"/>
      <c r="OCQ66" s="1636"/>
      <c r="OCR66" s="1636"/>
      <c r="OCS66" s="1636"/>
      <c r="OCT66" s="1636"/>
      <c r="OCU66" s="1636"/>
      <c r="OCV66" s="1636"/>
      <c r="OCW66" s="1636"/>
      <c r="OCX66" s="1636"/>
      <c r="OCY66" s="1636"/>
      <c r="OCZ66" s="1636"/>
      <c r="ODA66" s="1636"/>
      <c r="ODB66" s="1636"/>
      <c r="ODC66" s="1636"/>
      <c r="ODD66" s="1636"/>
      <c r="ODE66" s="1636"/>
      <c r="ODF66" s="1636"/>
      <c r="ODG66" s="1636"/>
      <c r="ODH66" s="1636"/>
      <c r="ODI66" s="1636"/>
      <c r="ODJ66" s="1636"/>
      <c r="ODK66" s="1636"/>
      <c r="ODL66" s="1636"/>
      <c r="ODM66" s="1636"/>
      <c r="ODN66" s="1636"/>
      <c r="ODO66" s="1636"/>
      <c r="ODP66" s="1636"/>
      <c r="ODQ66" s="1636"/>
      <c r="ODR66" s="1636"/>
      <c r="ODS66" s="1636"/>
      <c r="ODT66" s="1636"/>
      <c r="ODU66" s="1636"/>
      <c r="ODV66" s="1636"/>
      <c r="ODW66" s="1636"/>
      <c r="ODX66" s="1636"/>
      <c r="ODY66" s="1636"/>
      <c r="ODZ66" s="1636"/>
      <c r="OEA66" s="1636"/>
      <c r="OEB66" s="1636"/>
      <c r="OEC66" s="1636"/>
      <c r="OED66" s="1636"/>
      <c r="OEE66" s="1636"/>
      <c r="OEF66" s="1636"/>
      <c r="OEG66" s="1636"/>
      <c r="OEH66" s="1636"/>
      <c r="OEI66" s="1636"/>
      <c r="OEJ66" s="1636"/>
      <c r="OEK66" s="1636"/>
      <c r="OEL66" s="1636"/>
      <c r="OEM66" s="1636"/>
      <c r="OEN66" s="1636"/>
      <c r="OEO66" s="1636"/>
      <c r="OEP66" s="1636"/>
      <c r="OEQ66" s="1636"/>
      <c r="OER66" s="1636"/>
      <c r="OES66" s="1636"/>
      <c r="OET66" s="1636"/>
      <c r="OEU66" s="1636"/>
      <c r="OEV66" s="1636"/>
      <c r="OEW66" s="1636"/>
      <c r="OEX66" s="1636"/>
      <c r="OEY66" s="1636"/>
      <c r="OEZ66" s="1636"/>
      <c r="OFA66" s="1636"/>
      <c r="OFB66" s="1636"/>
      <c r="OFC66" s="1636"/>
      <c r="OFD66" s="1636"/>
      <c r="OFE66" s="1636"/>
      <c r="OFF66" s="1636"/>
      <c r="OFG66" s="1636"/>
      <c r="OFH66" s="1636"/>
      <c r="OFI66" s="1636"/>
      <c r="OFJ66" s="1636"/>
      <c r="OFK66" s="1636"/>
      <c r="OFL66" s="1636"/>
      <c r="OFM66" s="1636"/>
      <c r="OFN66" s="1636"/>
      <c r="OFO66" s="1636"/>
      <c r="OFP66" s="1636"/>
      <c r="OFQ66" s="1636"/>
      <c r="OFR66" s="1636"/>
      <c r="OFS66" s="1636"/>
      <c r="OFT66" s="1636"/>
      <c r="OFU66" s="1636"/>
      <c r="OFV66" s="1636"/>
      <c r="OFW66" s="1636"/>
      <c r="OFX66" s="1636"/>
      <c r="OFY66" s="1636"/>
      <c r="OFZ66" s="1636"/>
      <c r="OGA66" s="1636"/>
      <c r="OGB66" s="1636"/>
      <c r="OGC66" s="1636"/>
      <c r="OGD66" s="1636"/>
      <c r="OGE66" s="1636"/>
      <c r="OGF66" s="1636"/>
      <c r="OGG66" s="1636"/>
      <c r="OGH66" s="1636"/>
      <c r="OGI66" s="1636"/>
      <c r="OGJ66" s="1636"/>
      <c r="OGK66" s="1636"/>
      <c r="OGL66" s="1636"/>
      <c r="OGM66" s="1636"/>
      <c r="OGN66" s="1636"/>
      <c r="OGO66" s="1636"/>
      <c r="OGP66" s="1636"/>
      <c r="OGQ66" s="1636"/>
      <c r="OGR66" s="1636"/>
      <c r="OGS66" s="1636"/>
      <c r="OGT66" s="1636"/>
      <c r="OGU66" s="1636"/>
      <c r="OGV66" s="1636"/>
      <c r="OGW66" s="1636"/>
      <c r="OGX66" s="1636"/>
      <c r="OGY66" s="1636"/>
      <c r="OGZ66" s="1636"/>
      <c r="OHA66" s="1636"/>
      <c r="OHB66" s="1636"/>
      <c r="OHC66" s="1636"/>
      <c r="OHD66" s="1636"/>
      <c r="OHE66" s="1636"/>
      <c r="OHF66" s="1636"/>
      <c r="OHG66" s="1636"/>
      <c r="OHH66" s="1636"/>
      <c r="OHI66" s="1636"/>
      <c r="OHJ66" s="1636"/>
      <c r="OHK66" s="1636"/>
      <c r="OHL66" s="1636"/>
      <c r="OHM66" s="1636"/>
      <c r="OHN66" s="1636"/>
      <c r="OHO66" s="1636"/>
      <c r="OHP66" s="1636"/>
      <c r="OHQ66" s="1636"/>
      <c r="OHR66" s="1636"/>
      <c r="OHS66" s="1636"/>
      <c r="OHT66" s="1636"/>
      <c r="OHU66" s="1636"/>
      <c r="OHV66" s="1636"/>
      <c r="OHW66" s="1636"/>
      <c r="OHX66" s="1636"/>
      <c r="OHY66" s="1636"/>
      <c r="OHZ66" s="1636"/>
      <c r="OIA66" s="1636"/>
      <c r="OIB66" s="1636"/>
      <c r="OIC66" s="1636"/>
      <c r="OID66" s="1636"/>
      <c r="OIE66" s="1636"/>
      <c r="OIF66" s="1636"/>
      <c r="OIG66" s="1636"/>
      <c r="OIH66" s="1636"/>
      <c r="OII66" s="1636"/>
      <c r="OIJ66" s="1636"/>
      <c r="OIK66" s="1636"/>
      <c r="OIL66" s="1636"/>
      <c r="OIM66" s="1636"/>
      <c r="OIN66" s="1636"/>
      <c r="OIO66" s="1636"/>
      <c r="OIP66" s="1636"/>
      <c r="OIQ66" s="1636"/>
      <c r="OIR66" s="1636"/>
      <c r="OIS66" s="1636"/>
      <c r="OIT66" s="1636"/>
      <c r="OIU66" s="1636"/>
      <c r="OIV66" s="1636"/>
      <c r="OIW66" s="1636"/>
      <c r="OIX66" s="1636"/>
      <c r="OIY66" s="1636"/>
      <c r="OIZ66" s="1636"/>
      <c r="OJA66" s="1636"/>
      <c r="OJB66" s="1636"/>
      <c r="OJC66" s="1636"/>
      <c r="OJD66" s="1636"/>
      <c r="OJE66" s="1636"/>
      <c r="OJF66" s="1636"/>
      <c r="OJG66" s="1636"/>
      <c r="OJH66" s="1636"/>
      <c r="OJI66" s="1636"/>
      <c r="OJJ66" s="1636"/>
      <c r="OJK66" s="1636"/>
      <c r="OJL66" s="1636"/>
      <c r="OJM66" s="1636"/>
      <c r="OJN66" s="1636"/>
      <c r="OJO66" s="1636"/>
      <c r="OJP66" s="1636"/>
      <c r="OJQ66" s="1636"/>
      <c r="OJR66" s="1636"/>
      <c r="OJS66" s="1636"/>
      <c r="OJT66" s="1636"/>
      <c r="OJU66" s="1636"/>
      <c r="OJV66" s="1636"/>
      <c r="OJW66" s="1636"/>
      <c r="OJX66" s="1636"/>
      <c r="OJY66" s="1636"/>
      <c r="OJZ66" s="1636"/>
      <c r="OKA66" s="1636"/>
      <c r="OKB66" s="1636"/>
      <c r="OKC66" s="1636"/>
      <c r="OKD66" s="1636"/>
      <c r="OKE66" s="1636"/>
      <c r="OKF66" s="1636"/>
      <c r="OKG66" s="1636"/>
      <c r="OKH66" s="1636"/>
      <c r="OKI66" s="1636"/>
      <c r="OKJ66" s="1636"/>
      <c r="OKK66" s="1636"/>
      <c r="OKL66" s="1636"/>
      <c r="OKM66" s="1636"/>
      <c r="OKN66" s="1636"/>
      <c r="OKO66" s="1636"/>
      <c r="OKP66" s="1636"/>
      <c r="OKQ66" s="1636"/>
      <c r="OKR66" s="1636"/>
      <c r="OKS66" s="1636"/>
      <c r="OKT66" s="1636"/>
      <c r="OKU66" s="1636"/>
      <c r="OKV66" s="1636"/>
      <c r="OKW66" s="1636"/>
      <c r="OKX66" s="1636"/>
      <c r="OKY66" s="1636"/>
      <c r="OKZ66" s="1636"/>
      <c r="OLA66" s="1636"/>
      <c r="OLB66" s="1636"/>
      <c r="OLC66" s="1636"/>
      <c r="OLD66" s="1636"/>
      <c r="OLE66" s="1636"/>
      <c r="OLF66" s="1636"/>
      <c r="OLG66" s="1636"/>
      <c r="OLH66" s="1636"/>
      <c r="OLI66" s="1636"/>
      <c r="OLJ66" s="1636"/>
      <c r="OLK66" s="1636"/>
      <c r="OLL66" s="1636"/>
      <c r="OLM66" s="1636"/>
      <c r="OLN66" s="1636"/>
      <c r="OLO66" s="1636"/>
      <c r="OLP66" s="1636"/>
      <c r="OLQ66" s="1636"/>
      <c r="OLR66" s="1636"/>
      <c r="OLS66" s="1636"/>
      <c r="OLT66" s="1636"/>
      <c r="OLU66" s="1636"/>
      <c r="OLV66" s="1636"/>
      <c r="OLW66" s="1636"/>
      <c r="OLX66" s="1636"/>
      <c r="OLY66" s="1636"/>
      <c r="OLZ66" s="1636"/>
      <c r="OMA66" s="1636"/>
      <c r="OMB66" s="1636"/>
      <c r="OMC66" s="1636"/>
      <c r="OMD66" s="1636"/>
      <c r="OME66" s="1636"/>
      <c r="OMF66" s="1636"/>
      <c r="OMG66" s="1636"/>
      <c r="OMH66" s="1636"/>
      <c r="OMI66" s="1636"/>
      <c r="OMJ66" s="1636"/>
      <c r="OMK66" s="1636"/>
      <c r="OML66" s="1636"/>
      <c r="OMM66" s="1636"/>
      <c r="OMN66" s="1636"/>
      <c r="OMO66" s="1636"/>
      <c r="OMP66" s="1636"/>
      <c r="OMQ66" s="1636"/>
      <c r="OMR66" s="1636"/>
      <c r="OMS66" s="1636"/>
      <c r="OMT66" s="1636"/>
      <c r="OMU66" s="1636"/>
      <c r="OMV66" s="1636"/>
      <c r="OMW66" s="1636"/>
      <c r="OMX66" s="1636"/>
      <c r="OMY66" s="1636"/>
      <c r="OMZ66" s="1636"/>
      <c r="ONA66" s="1636"/>
      <c r="ONB66" s="1636"/>
      <c r="ONC66" s="1636"/>
      <c r="OND66" s="1636"/>
      <c r="ONE66" s="1636"/>
      <c r="ONF66" s="1636"/>
      <c r="ONG66" s="1636"/>
      <c r="ONH66" s="1636"/>
      <c r="ONI66" s="1636"/>
      <c r="ONJ66" s="1636"/>
      <c r="ONK66" s="1636"/>
      <c r="ONL66" s="1636"/>
      <c r="ONM66" s="1636"/>
      <c r="ONN66" s="1636"/>
      <c r="ONO66" s="1636"/>
      <c r="ONP66" s="1636"/>
      <c r="ONQ66" s="1636"/>
      <c r="ONR66" s="1636"/>
      <c r="ONS66" s="1636"/>
      <c r="ONT66" s="1636"/>
      <c r="ONU66" s="1636"/>
      <c r="ONV66" s="1636"/>
      <c r="ONW66" s="1636"/>
      <c r="ONX66" s="1636"/>
      <c r="ONY66" s="1636"/>
      <c r="ONZ66" s="1636"/>
      <c r="OOA66" s="1636"/>
      <c r="OOB66" s="1636"/>
      <c r="OOC66" s="1636"/>
      <c r="OOD66" s="1636"/>
      <c r="OOE66" s="1636"/>
      <c r="OOF66" s="1636"/>
      <c r="OOG66" s="1636"/>
      <c r="OOH66" s="1636"/>
      <c r="OOI66" s="1636"/>
      <c r="OOJ66" s="1636"/>
      <c r="OOK66" s="1636"/>
      <c r="OOL66" s="1636"/>
      <c r="OOM66" s="1636"/>
      <c r="OON66" s="1636"/>
      <c r="OOO66" s="1636"/>
      <c r="OOP66" s="1636"/>
      <c r="OOQ66" s="1636"/>
      <c r="OOR66" s="1636"/>
      <c r="OOS66" s="1636"/>
      <c r="OOT66" s="1636"/>
      <c r="OOU66" s="1636"/>
      <c r="OOV66" s="1636"/>
      <c r="OOW66" s="1636"/>
      <c r="OOX66" s="1636"/>
      <c r="OOY66" s="1636"/>
      <c r="OOZ66" s="1636"/>
      <c r="OPA66" s="1636"/>
      <c r="OPB66" s="1636"/>
      <c r="OPC66" s="1636"/>
      <c r="OPD66" s="1636"/>
      <c r="OPE66" s="1636"/>
      <c r="OPF66" s="1636"/>
      <c r="OPG66" s="1636"/>
      <c r="OPH66" s="1636"/>
      <c r="OPI66" s="1636"/>
      <c r="OPJ66" s="1636"/>
      <c r="OPK66" s="1636"/>
      <c r="OPL66" s="1636"/>
      <c r="OPM66" s="1636"/>
      <c r="OPN66" s="1636"/>
      <c r="OPO66" s="1636"/>
      <c r="OPP66" s="1636"/>
      <c r="OPQ66" s="1636"/>
      <c r="OPR66" s="1636"/>
      <c r="OPS66" s="1636"/>
      <c r="OPT66" s="1636"/>
      <c r="OPU66" s="1636"/>
      <c r="OPV66" s="1636"/>
      <c r="OPW66" s="1636"/>
      <c r="OPX66" s="1636"/>
      <c r="OPY66" s="1636"/>
      <c r="OPZ66" s="1636"/>
      <c r="OQA66" s="1636"/>
      <c r="OQB66" s="1636"/>
      <c r="OQC66" s="1636"/>
      <c r="OQD66" s="1636"/>
      <c r="OQE66" s="1636"/>
      <c r="OQF66" s="1636"/>
      <c r="OQG66" s="1636"/>
      <c r="OQH66" s="1636"/>
      <c r="OQI66" s="1636"/>
      <c r="OQJ66" s="1636"/>
      <c r="OQK66" s="1636"/>
      <c r="OQL66" s="1636"/>
      <c r="OQM66" s="1636"/>
      <c r="OQN66" s="1636"/>
      <c r="OQO66" s="1636"/>
      <c r="OQP66" s="1636"/>
      <c r="OQQ66" s="1636"/>
      <c r="OQR66" s="1636"/>
      <c r="OQS66" s="1636"/>
      <c r="OQT66" s="1636"/>
      <c r="OQU66" s="1636"/>
      <c r="OQV66" s="1636"/>
      <c r="OQW66" s="1636"/>
      <c r="OQX66" s="1636"/>
      <c r="OQY66" s="1636"/>
      <c r="OQZ66" s="1636"/>
      <c r="ORA66" s="1636"/>
      <c r="ORB66" s="1636"/>
      <c r="ORC66" s="1636"/>
      <c r="ORD66" s="1636"/>
      <c r="ORE66" s="1636"/>
      <c r="ORF66" s="1636"/>
      <c r="ORG66" s="1636"/>
      <c r="ORH66" s="1636"/>
      <c r="ORI66" s="1636"/>
      <c r="ORJ66" s="1636"/>
      <c r="ORK66" s="1636"/>
      <c r="ORL66" s="1636"/>
      <c r="ORM66" s="1636"/>
      <c r="ORN66" s="1636"/>
      <c r="ORO66" s="1636"/>
      <c r="ORP66" s="1636"/>
      <c r="ORQ66" s="1636"/>
      <c r="ORR66" s="1636"/>
      <c r="ORS66" s="1636"/>
      <c r="ORT66" s="1636"/>
      <c r="ORU66" s="1636"/>
      <c r="ORV66" s="1636"/>
      <c r="ORW66" s="1636"/>
      <c r="ORX66" s="1636"/>
      <c r="ORY66" s="1636"/>
      <c r="ORZ66" s="1636"/>
      <c r="OSA66" s="1636"/>
      <c r="OSB66" s="1636"/>
      <c r="OSC66" s="1636"/>
      <c r="OSD66" s="1636"/>
      <c r="OSE66" s="1636"/>
      <c r="OSF66" s="1636"/>
      <c r="OSG66" s="1636"/>
      <c r="OSH66" s="1636"/>
      <c r="OSI66" s="1636"/>
      <c r="OSJ66" s="1636"/>
      <c r="OSK66" s="1636"/>
      <c r="OSL66" s="1636"/>
      <c r="OSM66" s="1636"/>
      <c r="OSN66" s="1636"/>
      <c r="OSO66" s="1636"/>
      <c r="OSP66" s="1636"/>
      <c r="OSQ66" s="1636"/>
      <c r="OSR66" s="1636"/>
      <c r="OSS66" s="1636"/>
      <c r="OST66" s="1636"/>
      <c r="OSU66" s="1636"/>
      <c r="OSV66" s="1636"/>
      <c r="OSW66" s="1636"/>
      <c r="OSX66" s="1636"/>
      <c r="OSY66" s="1636"/>
      <c r="OSZ66" s="1636"/>
      <c r="OTA66" s="1636"/>
      <c r="OTB66" s="1636"/>
      <c r="OTC66" s="1636"/>
      <c r="OTD66" s="1636"/>
      <c r="OTE66" s="1636"/>
      <c r="OTF66" s="1636"/>
      <c r="OTG66" s="1636"/>
      <c r="OTH66" s="1636"/>
      <c r="OTI66" s="1636"/>
      <c r="OTJ66" s="1636"/>
      <c r="OTK66" s="1636"/>
      <c r="OTL66" s="1636"/>
      <c r="OTM66" s="1636"/>
      <c r="OTN66" s="1636"/>
      <c r="OTO66" s="1636"/>
      <c r="OTP66" s="1636"/>
      <c r="OTQ66" s="1636"/>
      <c r="OTR66" s="1636"/>
      <c r="OTS66" s="1636"/>
      <c r="OTT66" s="1636"/>
      <c r="OTU66" s="1636"/>
      <c r="OTV66" s="1636"/>
      <c r="OTW66" s="1636"/>
      <c r="OTX66" s="1636"/>
      <c r="OTY66" s="1636"/>
      <c r="OTZ66" s="1636"/>
      <c r="OUA66" s="1636"/>
      <c r="OUB66" s="1636"/>
      <c r="OUC66" s="1636"/>
      <c r="OUD66" s="1636"/>
      <c r="OUE66" s="1636"/>
      <c r="OUF66" s="1636"/>
      <c r="OUG66" s="1636"/>
      <c r="OUH66" s="1636"/>
      <c r="OUI66" s="1636"/>
      <c r="OUJ66" s="1636"/>
      <c r="OUK66" s="1636"/>
      <c r="OUL66" s="1636"/>
      <c r="OUM66" s="1636"/>
      <c r="OUN66" s="1636"/>
      <c r="OUO66" s="1636"/>
      <c r="OUP66" s="1636"/>
      <c r="OUQ66" s="1636"/>
      <c r="OUR66" s="1636"/>
      <c r="OUS66" s="1636"/>
      <c r="OUT66" s="1636"/>
      <c r="OUU66" s="1636"/>
      <c r="OUV66" s="1636"/>
      <c r="OUW66" s="1636"/>
      <c r="OUX66" s="1636"/>
      <c r="OUY66" s="1636"/>
      <c r="OUZ66" s="1636"/>
      <c r="OVA66" s="1636"/>
      <c r="OVB66" s="1636"/>
      <c r="OVC66" s="1636"/>
      <c r="OVD66" s="1636"/>
      <c r="OVE66" s="1636"/>
      <c r="OVF66" s="1636"/>
      <c r="OVG66" s="1636"/>
      <c r="OVH66" s="1636"/>
      <c r="OVI66" s="1636"/>
      <c r="OVJ66" s="1636"/>
      <c r="OVK66" s="1636"/>
      <c r="OVL66" s="1636"/>
      <c r="OVM66" s="1636"/>
      <c r="OVN66" s="1636"/>
      <c r="OVO66" s="1636"/>
      <c r="OVP66" s="1636"/>
      <c r="OVQ66" s="1636"/>
      <c r="OVR66" s="1636"/>
      <c r="OVS66" s="1636"/>
      <c r="OVT66" s="1636"/>
      <c r="OVU66" s="1636"/>
      <c r="OVV66" s="1636"/>
      <c r="OVW66" s="1636"/>
      <c r="OVX66" s="1636"/>
      <c r="OVY66" s="1636"/>
      <c r="OVZ66" s="1636"/>
      <c r="OWA66" s="1636"/>
      <c r="OWB66" s="1636"/>
      <c r="OWC66" s="1636"/>
      <c r="OWD66" s="1636"/>
      <c r="OWE66" s="1636"/>
      <c r="OWF66" s="1636"/>
      <c r="OWG66" s="1636"/>
      <c r="OWH66" s="1636"/>
      <c r="OWI66" s="1636"/>
      <c r="OWJ66" s="1636"/>
      <c r="OWK66" s="1636"/>
      <c r="OWL66" s="1636"/>
      <c r="OWM66" s="1636"/>
      <c r="OWN66" s="1636"/>
      <c r="OWO66" s="1636"/>
      <c r="OWP66" s="1636"/>
      <c r="OWQ66" s="1636"/>
      <c r="OWR66" s="1636"/>
      <c r="OWS66" s="1636"/>
      <c r="OWT66" s="1636"/>
      <c r="OWU66" s="1636"/>
      <c r="OWV66" s="1636"/>
      <c r="OWW66" s="1636"/>
      <c r="OWX66" s="1636"/>
      <c r="OWY66" s="1636"/>
      <c r="OWZ66" s="1636"/>
      <c r="OXA66" s="1636"/>
      <c r="OXB66" s="1636"/>
      <c r="OXC66" s="1636"/>
      <c r="OXD66" s="1636"/>
      <c r="OXE66" s="1636"/>
      <c r="OXF66" s="1636"/>
      <c r="OXG66" s="1636"/>
      <c r="OXH66" s="1636"/>
      <c r="OXI66" s="1636"/>
      <c r="OXJ66" s="1636"/>
      <c r="OXK66" s="1636"/>
      <c r="OXL66" s="1636"/>
      <c r="OXM66" s="1636"/>
      <c r="OXN66" s="1636"/>
      <c r="OXO66" s="1636"/>
      <c r="OXP66" s="1636"/>
      <c r="OXQ66" s="1636"/>
      <c r="OXR66" s="1636"/>
      <c r="OXS66" s="1636"/>
      <c r="OXT66" s="1636"/>
      <c r="OXU66" s="1636"/>
      <c r="OXV66" s="1636"/>
      <c r="OXW66" s="1636"/>
      <c r="OXX66" s="1636"/>
      <c r="OXY66" s="1636"/>
      <c r="OXZ66" s="1636"/>
      <c r="OYA66" s="1636"/>
      <c r="OYB66" s="1636"/>
      <c r="OYC66" s="1636"/>
      <c r="OYD66" s="1636"/>
      <c r="OYE66" s="1636"/>
      <c r="OYF66" s="1636"/>
      <c r="OYG66" s="1636"/>
      <c r="OYH66" s="1636"/>
      <c r="OYI66" s="1636"/>
      <c r="OYJ66" s="1636"/>
      <c r="OYK66" s="1636"/>
      <c r="OYL66" s="1636"/>
      <c r="OYM66" s="1636"/>
      <c r="OYN66" s="1636"/>
      <c r="OYO66" s="1636"/>
      <c r="OYP66" s="1636"/>
      <c r="OYQ66" s="1636"/>
      <c r="OYR66" s="1636"/>
      <c r="OYS66" s="1636"/>
      <c r="OYT66" s="1636"/>
      <c r="OYU66" s="1636"/>
      <c r="OYV66" s="1636"/>
      <c r="OYW66" s="1636"/>
      <c r="OYX66" s="1636"/>
      <c r="OYY66" s="1636"/>
      <c r="OYZ66" s="1636"/>
      <c r="OZA66" s="1636"/>
      <c r="OZB66" s="1636"/>
      <c r="OZC66" s="1636"/>
      <c r="OZD66" s="1636"/>
      <c r="OZE66" s="1636"/>
      <c r="OZF66" s="1636"/>
      <c r="OZG66" s="1636"/>
      <c r="OZH66" s="1636"/>
      <c r="OZI66" s="1636"/>
      <c r="OZJ66" s="1636"/>
      <c r="OZK66" s="1636"/>
      <c r="OZL66" s="1636"/>
      <c r="OZM66" s="1636"/>
      <c r="OZN66" s="1636"/>
      <c r="OZO66" s="1636"/>
      <c r="OZP66" s="1636"/>
      <c r="OZQ66" s="1636"/>
      <c r="OZR66" s="1636"/>
      <c r="OZS66" s="1636"/>
      <c r="OZT66" s="1636"/>
      <c r="OZU66" s="1636"/>
      <c r="OZV66" s="1636"/>
      <c r="OZW66" s="1636"/>
      <c r="OZX66" s="1636"/>
      <c r="OZY66" s="1636"/>
      <c r="OZZ66" s="1636"/>
      <c r="PAA66" s="1636"/>
      <c r="PAB66" s="1636"/>
      <c r="PAC66" s="1636"/>
      <c r="PAD66" s="1636"/>
      <c r="PAE66" s="1636"/>
      <c r="PAF66" s="1636"/>
      <c r="PAG66" s="1636"/>
      <c r="PAH66" s="1636"/>
      <c r="PAI66" s="1636"/>
      <c r="PAJ66" s="1636"/>
      <c r="PAK66" s="1636"/>
      <c r="PAL66" s="1636"/>
      <c r="PAM66" s="1636"/>
      <c r="PAN66" s="1636"/>
      <c r="PAO66" s="1636"/>
      <c r="PAP66" s="1636"/>
      <c r="PAQ66" s="1636"/>
      <c r="PAR66" s="1636"/>
      <c r="PAS66" s="1636"/>
      <c r="PAT66" s="1636"/>
      <c r="PAU66" s="1636"/>
      <c r="PAV66" s="1636"/>
      <c r="PAW66" s="1636"/>
      <c r="PAX66" s="1636"/>
      <c r="PAY66" s="1636"/>
      <c r="PAZ66" s="1636"/>
      <c r="PBA66" s="1636"/>
      <c r="PBB66" s="1636"/>
      <c r="PBC66" s="1636"/>
      <c r="PBD66" s="1636"/>
      <c r="PBE66" s="1636"/>
      <c r="PBF66" s="1636"/>
      <c r="PBG66" s="1636"/>
      <c r="PBH66" s="1636"/>
      <c r="PBI66" s="1636"/>
      <c r="PBJ66" s="1636"/>
      <c r="PBK66" s="1636"/>
      <c r="PBL66" s="1636"/>
      <c r="PBM66" s="1636"/>
      <c r="PBN66" s="1636"/>
      <c r="PBO66" s="1636"/>
      <c r="PBP66" s="1636"/>
      <c r="PBQ66" s="1636"/>
      <c r="PBR66" s="1636"/>
      <c r="PBS66" s="1636"/>
      <c r="PBT66" s="1636"/>
      <c r="PBU66" s="1636"/>
      <c r="PBV66" s="1636"/>
      <c r="PBW66" s="1636"/>
      <c r="PBX66" s="1636"/>
      <c r="PBY66" s="1636"/>
      <c r="PBZ66" s="1636"/>
      <c r="PCA66" s="1636"/>
      <c r="PCB66" s="1636"/>
      <c r="PCC66" s="1636"/>
      <c r="PCD66" s="1636"/>
      <c r="PCE66" s="1636"/>
      <c r="PCF66" s="1636"/>
      <c r="PCG66" s="1636"/>
      <c r="PCH66" s="1636"/>
      <c r="PCI66" s="1636"/>
      <c r="PCJ66" s="1636"/>
      <c r="PCK66" s="1636"/>
      <c r="PCL66" s="1636"/>
      <c r="PCM66" s="1636"/>
      <c r="PCN66" s="1636"/>
      <c r="PCO66" s="1636"/>
      <c r="PCP66" s="1636"/>
      <c r="PCQ66" s="1636"/>
      <c r="PCR66" s="1636"/>
      <c r="PCS66" s="1636"/>
      <c r="PCT66" s="1636"/>
      <c r="PCU66" s="1636"/>
      <c r="PCV66" s="1636"/>
      <c r="PCW66" s="1636"/>
      <c r="PCX66" s="1636"/>
      <c r="PCY66" s="1636"/>
      <c r="PCZ66" s="1636"/>
      <c r="PDA66" s="1636"/>
      <c r="PDB66" s="1636"/>
      <c r="PDC66" s="1636"/>
      <c r="PDD66" s="1636"/>
      <c r="PDE66" s="1636"/>
      <c r="PDF66" s="1636"/>
      <c r="PDG66" s="1636"/>
      <c r="PDH66" s="1636"/>
      <c r="PDI66" s="1636"/>
      <c r="PDJ66" s="1636"/>
      <c r="PDK66" s="1636"/>
      <c r="PDL66" s="1636"/>
      <c r="PDM66" s="1636"/>
      <c r="PDN66" s="1636"/>
      <c r="PDO66" s="1636"/>
      <c r="PDP66" s="1636"/>
      <c r="PDQ66" s="1636"/>
      <c r="PDR66" s="1636"/>
      <c r="PDS66" s="1636"/>
      <c r="PDT66" s="1636"/>
      <c r="PDU66" s="1636"/>
      <c r="PDV66" s="1636"/>
      <c r="PDW66" s="1636"/>
      <c r="PDX66" s="1636"/>
      <c r="PDY66" s="1636"/>
      <c r="PDZ66" s="1636"/>
      <c r="PEA66" s="1636"/>
      <c r="PEB66" s="1636"/>
      <c r="PEC66" s="1636"/>
      <c r="PED66" s="1636"/>
      <c r="PEE66" s="1636"/>
      <c r="PEF66" s="1636"/>
      <c r="PEG66" s="1636"/>
      <c r="PEH66" s="1636"/>
      <c r="PEI66" s="1636"/>
      <c r="PEJ66" s="1636"/>
      <c r="PEK66" s="1636"/>
      <c r="PEL66" s="1636"/>
      <c r="PEM66" s="1636"/>
      <c r="PEN66" s="1636"/>
      <c r="PEO66" s="1636"/>
      <c r="PEP66" s="1636"/>
      <c r="PEQ66" s="1636"/>
      <c r="PER66" s="1636"/>
      <c r="PES66" s="1636"/>
      <c r="PET66" s="1636"/>
      <c r="PEU66" s="1636"/>
      <c r="PEV66" s="1636"/>
      <c r="PEW66" s="1636"/>
      <c r="PEX66" s="1636"/>
      <c r="PEY66" s="1636"/>
      <c r="PEZ66" s="1636"/>
      <c r="PFA66" s="1636"/>
      <c r="PFB66" s="1636"/>
      <c r="PFC66" s="1636"/>
      <c r="PFD66" s="1636"/>
      <c r="PFE66" s="1636"/>
      <c r="PFF66" s="1636"/>
      <c r="PFG66" s="1636"/>
      <c r="PFH66" s="1636"/>
      <c r="PFI66" s="1636"/>
      <c r="PFJ66" s="1636"/>
      <c r="PFK66" s="1636"/>
      <c r="PFL66" s="1636"/>
      <c r="PFM66" s="1636"/>
      <c r="PFN66" s="1636"/>
      <c r="PFO66" s="1636"/>
      <c r="PFP66" s="1636"/>
      <c r="PFQ66" s="1636"/>
      <c r="PFR66" s="1636"/>
      <c r="PFS66" s="1636"/>
      <c r="PFT66" s="1636"/>
      <c r="PFU66" s="1636"/>
      <c r="PFV66" s="1636"/>
      <c r="PFW66" s="1636"/>
      <c r="PFX66" s="1636"/>
      <c r="PFY66" s="1636"/>
      <c r="PFZ66" s="1636"/>
      <c r="PGA66" s="1636"/>
      <c r="PGB66" s="1636"/>
      <c r="PGC66" s="1636"/>
      <c r="PGD66" s="1636"/>
      <c r="PGE66" s="1636"/>
      <c r="PGF66" s="1636"/>
      <c r="PGG66" s="1636"/>
      <c r="PGH66" s="1636"/>
      <c r="PGI66" s="1636"/>
      <c r="PGJ66" s="1636"/>
      <c r="PGK66" s="1636"/>
      <c r="PGL66" s="1636"/>
      <c r="PGM66" s="1636"/>
      <c r="PGN66" s="1636"/>
      <c r="PGO66" s="1636"/>
      <c r="PGP66" s="1636"/>
      <c r="PGQ66" s="1636"/>
      <c r="PGR66" s="1636"/>
      <c r="PGS66" s="1636"/>
      <c r="PGT66" s="1636"/>
      <c r="PGU66" s="1636"/>
      <c r="PGV66" s="1636"/>
      <c r="PGW66" s="1636"/>
      <c r="PGX66" s="1636"/>
      <c r="PGY66" s="1636"/>
      <c r="PGZ66" s="1636"/>
      <c r="PHA66" s="1636"/>
      <c r="PHB66" s="1636"/>
      <c r="PHC66" s="1636"/>
      <c r="PHD66" s="1636"/>
      <c r="PHE66" s="1636"/>
      <c r="PHF66" s="1636"/>
      <c r="PHG66" s="1636"/>
      <c r="PHH66" s="1636"/>
      <c r="PHI66" s="1636"/>
      <c r="PHJ66" s="1636"/>
      <c r="PHK66" s="1636"/>
      <c r="PHL66" s="1636"/>
      <c r="PHM66" s="1636"/>
      <c r="PHN66" s="1636"/>
      <c r="PHO66" s="1636"/>
      <c r="PHP66" s="1636"/>
      <c r="PHQ66" s="1636"/>
      <c r="PHR66" s="1636"/>
      <c r="PHS66" s="1636"/>
      <c r="PHT66" s="1636"/>
      <c r="PHU66" s="1636"/>
      <c r="PHV66" s="1636"/>
      <c r="PHW66" s="1636"/>
      <c r="PHX66" s="1636"/>
      <c r="PHY66" s="1636"/>
      <c r="PHZ66" s="1636"/>
      <c r="PIA66" s="1636"/>
      <c r="PIB66" s="1636"/>
      <c r="PIC66" s="1636"/>
      <c r="PID66" s="1636"/>
      <c r="PIE66" s="1636"/>
      <c r="PIF66" s="1636"/>
      <c r="PIG66" s="1636"/>
      <c r="PIH66" s="1636"/>
      <c r="PII66" s="1636"/>
      <c r="PIJ66" s="1636"/>
      <c r="PIK66" s="1636"/>
      <c r="PIL66" s="1636"/>
      <c r="PIM66" s="1636"/>
      <c r="PIN66" s="1636"/>
      <c r="PIO66" s="1636"/>
      <c r="PIP66" s="1636"/>
      <c r="PIQ66" s="1636"/>
      <c r="PIR66" s="1636"/>
      <c r="PIS66" s="1636"/>
      <c r="PIT66" s="1636"/>
      <c r="PIU66" s="1636"/>
      <c r="PIV66" s="1636"/>
      <c r="PIW66" s="1636"/>
      <c r="PIX66" s="1636"/>
      <c r="PIY66" s="1636"/>
      <c r="PIZ66" s="1636"/>
      <c r="PJA66" s="1636"/>
      <c r="PJB66" s="1636"/>
      <c r="PJC66" s="1636"/>
      <c r="PJD66" s="1636"/>
      <c r="PJE66" s="1636"/>
      <c r="PJF66" s="1636"/>
      <c r="PJG66" s="1636"/>
      <c r="PJH66" s="1636"/>
      <c r="PJI66" s="1636"/>
      <c r="PJJ66" s="1636"/>
      <c r="PJK66" s="1636"/>
      <c r="PJL66" s="1636"/>
      <c r="PJM66" s="1636"/>
      <c r="PJN66" s="1636"/>
      <c r="PJO66" s="1636"/>
      <c r="PJP66" s="1636"/>
      <c r="PJQ66" s="1636"/>
      <c r="PJR66" s="1636"/>
      <c r="PJS66" s="1636"/>
      <c r="PJT66" s="1636"/>
      <c r="PJU66" s="1636"/>
      <c r="PJV66" s="1636"/>
      <c r="PJW66" s="1636"/>
      <c r="PJX66" s="1636"/>
      <c r="PJY66" s="1636"/>
      <c r="PJZ66" s="1636"/>
      <c r="PKA66" s="1636"/>
      <c r="PKB66" s="1636"/>
      <c r="PKC66" s="1636"/>
      <c r="PKD66" s="1636"/>
      <c r="PKE66" s="1636"/>
      <c r="PKF66" s="1636"/>
      <c r="PKG66" s="1636"/>
      <c r="PKH66" s="1636"/>
      <c r="PKI66" s="1636"/>
      <c r="PKJ66" s="1636"/>
      <c r="PKK66" s="1636"/>
      <c r="PKL66" s="1636"/>
      <c r="PKM66" s="1636"/>
      <c r="PKN66" s="1636"/>
      <c r="PKO66" s="1636"/>
      <c r="PKP66" s="1636"/>
      <c r="PKQ66" s="1636"/>
      <c r="PKR66" s="1636"/>
      <c r="PKS66" s="1636"/>
      <c r="PKT66" s="1636"/>
      <c r="PKU66" s="1636"/>
      <c r="PKV66" s="1636"/>
      <c r="PKW66" s="1636"/>
      <c r="PKX66" s="1636"/>
      <c r="PKY66" s="1636"/>
      <c r="PKZ66" s="1636"/>
      <c r="PLA66" s="1636"/>
      <c r="PLB66" s="1636"/>
      <c r="PLC66" s="1636"/>
      <c r="PLD66" s="1636"/>
      <c r="PLE66" s="1636"/>
      <c r="PLF66" s="1636"/>
      <c r="PLG66" s="1636"/>
      <c r="PLH66" s="1636"/>
      <c r="PLI66" s="1636"/>
      <c r="PLJ66" s="1636"/>
      <c r="PLK66" s="1636"/>
      <c r="PLL66" s="1636"/>
      <c r="PLM66" s="1636"/>
      <c r="PLN66" s="1636"/>
      <c r="PLO66" s="1636"/>
      <c r="PLP66" s="1636"/>
      <c r="PLQ66" s="1636"/>
      <c r="PLR66" s="1636"/>
      <c r="PLS66" s="1636"/>
      <c r="PLT66" s="1636"/>
      <c r="PLU66" s="1636"/>
      <c r="PLV66" s="1636"/>
      <c r="PLW66" s="1636"/>
      <c r="PLX66" s="1636"/>
      <c r="PLY66" s="1636"/>
      <c r="PLZ66" s="1636"/>
      <c r="PMA66" s="1636"/>
      <c r="PMB66" s="1636"/>
      <c r="PMC66" s="1636"/>
      <c r="PMD66" s="1636"/>
      <c r="PME66" s="1636"/>
      <c r="PMF66" s="1636"/>
      <c r="PMG66" s="1636"/>
      <c r="PMH66" s="1636"/>
      <c r="PMI66" s="1636"/>
      <c r="PMJ66" s="1636"/>
      <c r="PMK66" s="1636"/>
      <c r="PML66" s="1636"/>
      <c r="PMM66" s="1636"/>
      <c r="PMN66" s="1636"/>
      <c r="PMO66" s="1636"/>
      <c r="PMP66" s="1636"/>
      <c r="PMQ66" s="1636"/>
      <c r="PMR66" s="1636"/>
      <c r="PMS66" s="1636"/>
      <c r="PMT66" s="1636"/>
      <c r="PMU66" s="1636"/>
      <c r="PMV66" s="1636"/>
      <c r="PMW66" s="1636"/>
      <c r="PMX66" s="1636"/>
      <c r="PMY66" s="1636"/>
      <c r="PMZ66" s="1636"/>
      <c r="PNA66" s="1636"/>
      <c r="PNB66" s="1636"/>
      <c r="PNC66" s="1636"/>
      <c r="PND66" s="1636"/>
      <c r="PNE66" s="1636"/>
      <c r="PNF66" s="1636"/>
      <c r="PNG66" s="1636"/>
      <c r="PNH66" s="1636"/>
      <c r="PNI66" s="1636"/>
      <c r="PNJ66" s="1636"/>
      <c r="PNK66" s="1636"/>
      <c r="PNL66" s="1636"/>
      <c r="PNM66" s="1636"/>
      <c r="PNN66" s="1636"/>
      <c r="PNO66" s="1636"/>
      <c r="PNP66" s="1636"/>
      <c r="PNQ66" s="1636"/>
      <c r="PNR66" s="1636"/>
      <c r="PNS66" s="1636"/>
      <c r="PNT66" s="1636"/>
      <c r="PNU66" s="1636"/>
      <c r="PNV66" s="1636"/>
      <c r="PNW66" s="1636"/>
      <c r="PNX66" s="1636"/>
      <c r="PNY66" s="1636"/>
      <c r="PNZ66" s="1636"/>
      <c r="POA66" s="1636"/>
      <c r="POB66" s="1636"/>
      <c r="POC66" s="1636"/>
      <c r="POD66" s="1636"/>
      <c r="POE66" s="1636"/>
      <c r="POF66" s="1636"/>
      <c r="POG66" s="1636"/>
      <c r="POH66" s="1636"/>
      <c r="POI66" s="1636"/>
      <c r="POJ66" s="1636"/>
      <c r="POK66" s="1636"/>
      <c r="POL66" s="1636"/>
      <c r="POM66" s="1636"/>
      <c r="PON66" s="1636"/>
      <c r="POO66" s="1636"/>
      <c r="POP66" s="1636"/>
      <c r="POQ66" s="1636"/>
      <c r="POR66" s="1636"/>
      <c r="POS66" s="1636"/>
      <c r="POT66" s="1636"/>
      <c r="POU66" s="1636"/>
      <c r="POV66" s="1636"/>
      <c r="POW66" s="1636"/>
      <c r="POX66" s="1636"/>
      <c r="POY66" s="1636"/>
      <c r="POZ66" s="1636"/>
      <c r="PPA66" s="1636"/>
      <c r="PPB66" s="1636"/>
      <c r="PPC66" s="1636"/>
      <c r="PPD66" s="1636"/>
      <c r="PPE66" s="1636"/>
      <c r="PPF66" s="1636"/>
      <c r="PPG66" s="1636"/>
      <c r="PPH66" s="1636"/>
      <c r="PPI66" s="1636"/>
      <c r="PPJ66" s="1636"/>
      <c r="PPK66" s="1636"/>
      <c r="PPL66" s="1636"/>
      <c r="PPM66" s="1636"/>
      <c r="PPN66" s="1636"/>
      <c r="PPO66" s="1636"/>
      <c r="PPP66" s="1636"/>
      <c r="PPQ66" s="1636"/>
      <c r="PPR66" s="1636"/>
      <c r="PPS66" s="1636"/>
      <c r="PPT66" s="1636"/>
      <c r="PPU66" s="1636"/>
      <c r="PPV66" s="1636"/>
      <c r="PPW66" s="1636"/>
      <c r="PPX66" s="1636"/>
      <c r="PPY66" s="1636"/>
      <c r="PPZ66" s="1636"/>
      <c r="PQA66" s="1636"/>
      <c r="PQB66" s="1636"/>
      <c r="PQC66" s="1636"/>
      <c r="PQD66" s="1636"/>
      <c r="PQE66" s="1636"/>
      <c r="PQF66" s="1636"/>
      <c r="PQG66" s="1636"/>
      <c r="PQH66" s="1636"/>
      <c r="PQI66" s="1636"/>
      <c r="PQJ66" s="1636"/>
      <c r="PQK66" s="1636"/>
      <c r="PQL66" s="1636"/>
      <c r="PQM66" s="1636"/>
      <c r="PQN66" s="1636"/>
      <c r="PQO66" s="1636"/>
      <c r="PQP66" s="1636"/>
      <c r="PQQ66" s="1636"/>
      <c r="PQR66" s="1636"/>
      <c r="PQS66" s="1636"/>
      <c r="PQT66" s="1636"/>
      <c r="PQU66" s="1636"/>
      <c r="PQV66" s="1636"/>
      <c r="PQW66" s="1636"/>
      <c r="PQX66" s="1636"/>
      <c r="PQY66" s="1636"/>
      <c r="PQZ66" s="1636"/>
      <c r="PRA66" s="1636"/>
      <c r="PRB66" s="1636"/>
      <c r="PRC66" s="1636"/>
      <c r="PRD66" s="1636"/>
      <c r="PRE66" s="1636"/>
      <c r="PRF66" s="1636"/>
      <c r="PRG66" s="1636"/>
      <c r="PRH66" s="1636"/>
      <c r="PRI66" s="1636"/>
      <c r="PRJ66" s="1636"/>
      <c r="PRK66" s="1636"/>
      <c r="PRL66" s="1636"/>
      <c r="PRM66" s="1636"/>
      <c r="PRN66" s="1636"/>
      <c r="PRO66" s="1636"/>
      <c r="PRP66" s="1636"/>
      <c r="PRQ66" s="1636"/>
      <c r="PRR66" s="1636"/>
      <c r="PRS66" s="1636"/>
      <c r="PRT66" s="1636"/>
      <c r="PRU66" s="1636"/>
      <c r="PRV66" s="1636"/>
      <c r="PRW66" s="1636"/>
      <c r="PRX66" s="1636"/>
      <c r="PRY66" s="1636"/>
      <c r="PRZ66" s="1636"/>
      <c r="PSA66" s="1636"/>
      <c r="PSB66" s="1636"/>
      <c r="PSC66" s="1636"/>
      <c r="PSD66" s="1636"/>
      <c r="PSE66" s="1636"/>
      <c r="PSF66" s="1636"/>
      <c r="PSG66" s="1636"/>
      <c r="PSH66" s="1636"/>
      <c r="PSI66" s="1636"/>
      <c r="PSJ66" s="1636"/>
      <c r="PSK66" s="1636"/>
      <c r="PSL66" s="1636"/>
      <c r="PSM66" s="1636"/>
      <c r="PSN66" s="1636"/>
      <c r="PSO66" s="1636"/>
      <c r="PSP66" s="1636"/>
      <c r="PSQ66" s="1636"/>
      <c r="PSR66" s="1636"/>
      <c r="PSS66" s="1636"/>
      <c r="PST66" s="1636"/>
      <c r="PSU66" s="1636"/>
      <c r="PSV66" s="1636"/>
      <c r="PSW66" s="1636"/>
      <c r="PSX66" s="1636"/>
      <c r="PSY66" s="1636"/>
      <c r="PSZ66" s="1636"/>
      <c r="PTA66" s="1636"/>
      <c r="PTB66" s="1636"/>
      <c r="PTC66" s="1636"/>
      <c r="PTD66" s="1636"/>
      <c r="PTE66" s="1636"/>
      <c r="PTF66" s="1636"/>
      <c r="PTG66" s="1636"/>
      <c r="PTH66" s="1636"/>
      <c r="PTI66" s="1636"/>
      <c r="PTJ66" s="1636"/>
      <c r="PTK66" s="1636"/>
      <c r="PTL66" s="1636"/>
      <c r="PTM66" s="1636"/>
      <c r="PTN66" s="1636"/>
      <c r="PTO66" s="1636"/>
      <c r="PTP66" s="1636"/>
      <c r="PTQ66" s="1636"/>
      <c r="PTR66" s="1636"/>
      <c r="PTS66" s="1636"/>
      <c r="PTT66" s="1636"/>
      <c r="PTU66" s="1636"/>
      <c r="PTV66" s="1636"/>
      <c r="PTW66" s="1636"/>
      <c r="PTX66" s="1636"/>
      <c r="PTY66" s="1636"/>
      <c r="PTZ66" s="1636"/>
      <c r="PUA66" s="1636"/>
      <c r="PUB66" s="1636"/>
      <c r="PUC66" s="1636"/>
      <c r="PUD66" s="1636"/>
      <c r="PUE66" s="1636"/>
      <c r="PUF66" s="1636"/>
      <c r="PUG66" s="1636"/>
      <c r="PUH66" s="1636"/>
      <c r="PUI66" s="1636"/>
      <c r="PUJ66" s="1636"/>
      <c r="PUK66" s="1636"/>
      <c r="PUL66" s="1636"/>
      <c r="PUM66" s="1636"/>
      <c r="PUN66" s="1636"/>
      <c r="PUO66" s="1636"/>
      <c r="PUP66" s="1636"/>
      <c r="PUQ66" s="1636"/>
      <c r="PUR66" s="1636"/>
      <c r="PUS66" s="1636"/>
      <c r="PUT66" s="1636"/>
      <c r="PUU66" s="1636"/>
      <c r="PUV66" s="1636"/>
      <c r="PUW66" s="1636"/>
      <c r="PUX66" s="1636"/>
      <c r="PUY66" s="1636"/>
      <c r="PUZ66" s="1636"/>
      <c r="PVA66" s="1636"/>
      <c r="PVB66" s="1636"/>
      <c r="PVC66" s="1636"/>
      <c r="PVD66" s="1636"/>
      <c r="PVE66" s="1636"/>
      <c r="PVF66" s="1636"/>
      <c r="PVG66" s="1636"/>
      <c r="PVH66" s="1636"/>
      <c r="PVI66" s="1636"/>
      <c r="PVJ66" s="1636"/>
      <c r="PVK66" s="1636"/>
      <c r="PVL66" s="1636"/>
      <c r="PVM66" s="1636"/>
      <c r="PVN66" s="1636"/>
      <c r="PVO66" s="1636"/>
      <c r="PVP66" s="1636"/>
      <c r="PVQ66" s="1636"/>
      <c r="PVR66" s="1636"/>
      <c r="PVS66" s="1636"/>
      <c r="PVT66" s="1636"/>
      <c r="PVU66" s="1636"/>
      <c r="PVV66" s="1636"/>
      <c r="PVW66" s="1636"/>
      <c r="PVX66" s="1636"/>
      <c r="PVY66" s="1636"/>
      <c r="PVZ66" s="1636"/>
      <c r="PWA66" s="1636"/>
      <c r="PWB66" s="1636"/>
      <c r="PWC66" s="1636"/>
      <c r="PWD66" s="1636"/>
      <c r="PWE66" s="1636"/>
      <c r="PWF66" s="1636"/>
      <c r="PWG66" s="1636"/>
      <c r="PWH66" s="1636"/>
      <c r="PWI66" s="1636"/>
      <c r="PWJ66" s="1636"/>
      <c r="PWK66" s="1636"/>
      <c r="PWL66" s="1636"/>
      <c r="PWM66" s="1636"/>
      <c r="PWN66" s="1636"/>
      <c r="PWO66" s="1636"/>
      <c r="PWP66" s="1636"/>
      <c r="PWQ66" s="1636"/>
      <c r="PWR66" s="1636"/>
      <c r="PWS66" s="1636"/>
      <c r="PWT66" s="1636"/>
      <c r="PWU66" s="1636"/>
      <c r="PWV66" s="1636"/>
      <c r="PWW66" s="1636"/>
      <c r="PWX66" s="1636"/>
      <c r="PWY66" s="1636"/>
      <c r="PWZ66" s="1636"/>
      <c r="PXA66" s="1636"/>
      <c r="PXB66" s="1636"/>
      <c r="PXC66" s="1636"/>
      <c r="PXD66" s="1636"/>
      <c r="PXE66" s="1636"/>
      <c r="PXF66" s="1636"/>
      <c r="PXG66" s="1636"/>
      <c r="PXH66" s="1636"/>
      <c r="PXI66" s="1636"/>
      <c r="PXJ66" s="1636"/>
      <c r="PXK66" s="1636"/>
      <c r="PXL66" s="1636"/>
      <c r="PXM66" s="1636"/>
      <c r="PXN66" s="1636"/>
      <c r="PXO66" s="1636"/>
      <c r="PXP66" s="1636"/>
      <c r="PXQ66" s="1636"/>
      <c r="PXR66" s="1636"/>
      <c r="PXS66" s="1636"/>
      <c r="PXT66" s="1636"/>
      <c r="PXU66" s="1636"/>
      <c r="PXV66" s="1636"/>
      <c r="PXW66" s="1636"/>
      <c r="PXX66" s="1636"/>
      <c r="PXY66" s="1636"/>
      <c r="PXZ66" s="1636"/>
      <c r="PYA66" s="1636"/>
      <c r="PYB66" s="1636"/>
      <c r="PYC66" s="1636"/>
      <c r="PYD66" s="1636"/>
      <c r="PYE66" s="1636"/>
      <c r="PYF66" s="1636"/>
      <c r="PYG66" s="1636"/>
      <c r="PYH66" s="1636"/>
      <c r="PYI66" s="1636"/>
      <c r="PYJ66" s="1636"/>
      <c r="PYK66" s="1636"/>
      <c r="PYL66" s="1636"/>
      <c r="PYM66" s="1636"/>
      <c r="PYN66" s="1636"/>
      <c r="PYO66" s="1636"/>
      <c r="PYP66" s="1636"/>
      <c r="PYQ66" s="1636"/>
      <c r="PYR66" s="1636"/>
      <c r="PYS66" s="1636"/>
      <c r="PYT66" s="1636"/>
      <c r="PYU66" s="1636"/>
      <c r="PYV66" s="1636"/>
      <c r="PYW66" s="1636"/>
      <c r="PYX66" s="1636"/>
      <c r="PYY66" s="1636"/>
      <c r="PYZ66" s="1636"/>
      <c r="PZA66" s="1636"/>
      <c r="PZB66" s="1636"/>
      <c r="PZC66" s="1636"/>
      <c r="PZD66" s="1636"/>
      <c r="PZE66" s="1636"/>
      <c r="PZF66" s="1636"/>
      <c r="PZG66" s="1636"/>
      <c r="PZH66" s="1636"/>
      <c r="PZI66" s="1636"/>
      <c r="PZJ66" s="1636"/>
      <c r="PZK66" s="1636"/>
      <c r="PZL66" s="1636"/>
      <c r="PZM66" s="1636"/>
      <c r="PZN66" s="1636"/>
      <c r="PZO66" s="1636"/>
      <c r="PZP66" s="1636"/>
      <c r="PZQ66" s="1636"/>
      <c r="PZR66" s="1636"/>
      <c r="PZS66" s="1636"/>
      <c r="PZT66" s="1636"/>
      <c r="PZU66" s="1636"/>
      <c r="PZV66" s="1636"/>
      <c r="PZW66" s="1636"/>
      <c r="PZX66" s="1636"/>
      <c r="PZY66" s="1636"/>
      <c r="PZZ66" s="1636"/>
      <c r="QAA66" s="1636"/>
      <c r="QAB66" s="1636"/>
      <c r="QAC66" s="1636"/>
      <c r="QAD66" s="1636"/>
      <c r="QAE66" s="1636"/>
      <c r="QAF66" s="1636"/>
      <c r="QAG66" s="1636"/>
      <c r="QAH66" s="1636"/>
      <c r="QAI66" s="1636"/>
      <c r="QAJ66" s="1636"/>
      <c r="QAK66" s="1636"/>
      <c r="QAL66" s="1636"/>
      <c r="QAM66" s="1636"/>
      <c r="QAN66" s="1636"/>
      <c r="QAO66" s="1636"/>
      <c r="QAP66" s="1636"/>
      <c r="QAQ66" s="1636"/>
      <c r="QAR66" s="1636"/>
      <c r="QAS66" s="1636"/>
      <c r="QAT66" s="1636"/>
      <c r="QAU66" s="1636"/>
      <c r="QAV66" s="1636"/>
      <c r="QAW66" s="1636"/>
      <c r="QAX66" s="1636"/>
      <c r="QAY66" s="1636"/>
      <c r="QAZ66" s="1636"/>
      <c r="QBA66" s="1636"/>
      <c r="QBB66" s="1636"/>
      <c r="QBC66" s="1636"/>
      <c r="QBD66" s="1636"/>
      <c r="QBE66" s="1636"/>
      <c r="QBF66" s="1636"/>
      <c r="QBG66" s="1636"/>
      <c r="QBH66" s="1636"/>
      <c r="QBI66" s="1636"/>
      <c r="QBJ66" s="1636"/>
      <c r="QBK66" s="1636"/>
      <c r="QBL66" s="1636"/>
      <c r="QBM66" s="1636"/>
      <c r="QBN66" s="1636"/>
      <c r="QBO66" s="1636"/>
      <c r="QBP66" s="1636"/>
      <c r="QBQ66" s="1636"/>
      <c r="QBR66" s="1636"/>
      <c r="QBS66" s="1636"/>
      <c r="QBT66" s="1636"/>
      <c r="QBU66" s="1636"/>
      <c r="QBV66" s="1636"/>
      <c r="QBW66" s="1636"/>
      <c r="QBX66" s="1636"/>
      <c r="QBY66" s="1636"/>
      <c r="QBZ66" s="1636"/>
      <c r="QCA66" s="1636"/>
      <c r="QCB66" s="1636"/>
      <c r="QCC66" s="1636"/>
      <c r="QCD66" s="1636"/>
      <c r="QCE66" s="1636"/>
      <c r="QCF66" s="1636"/>
      <c r="QCG66" s="1636"/>
      <c r="QCH66" s="1636"/>
      <c r="QCI66" s="1636"/>
      <c r="QCJ66" s="1636"/>
      <c r="QCK66" s="1636"/>
      <c r="QCL66" s="1636"/>
      <c r="QCM66" s="1636"/>
      <c r="QCN66" s="1636"/>
      <c r="QCO66" s="1636"/>
      <c r="QCP66" s="1636"/>
      <c r="QCQ66" s="1636"/>
      <c r="QCR66" s="1636"/>
      <c r="QCS66" s="1636"/>
      <c r="QCT66" s="1636"/>
      <c r="QCU66" s="1636"/>
      <c r="QCV66" s="1636"/>
      <c r="QCW66" s="1636"/>
      <c r="QCX66" s="1636"/>
      <c r="QCY66" s="1636"/>
      <c r="QCZ66" s="1636"/>
      <c r="QDA66" s="1636"/>
      <c r="QDB66" s="1636"/>
      <c r="QDC66" s="1636"/>
      <c r="QDD66" s="1636"/>
      <c r="QDE66" s="1636"/>
      <c r="QDF66" s="1636"/>
      <c r="QDG66" s="1636"/>
      <c r="QDH66" s="1636"/>
      <c r="QDI66" s="1636"/>
      <c r="QDJ66" s="1636"/>
      <c r="QDK66" s="1636"/>
      <c r="QDL66" s="1636"/>
      <c r="QDM66" s="1636"/>
      <c r="QDN66" s="1636"/>
      <c r="QDO66" s="1636"/>
      <c r="QDP66" s="1636"/>
      <c r="QDQ66" s="1636"/>
      <c r="QDR66" s="1636"/>
      <c r="QDS66" s="1636"/>
      <c r="QDT66" s="1636"/>
      <c r="QDU66" s="1636"/>
      <c r="QDV66" s="1636"/>
      <c r="QDW66" s="1636"/>
      <c r="QDX66" s="1636"/>
      <c r="QDY66" s="1636"/>
      <c r="QDZ66" s="1636"/>
      <c r="QEA66" s="1636"/>
      <c r="QEB66" s="1636"/>
      <c r="QEC66" s="1636"/>
      <c r="QED66" s="1636"/>
      <c r="QEE66" s="1636"/>
      <c r="QEF66" s="1636"/>
      <c r="QEG66" s="1636"/>
      <c r="QEH66" s="1636"/>
      <c r="QEI66" s="1636"/>
      <c r="QEJ66" s="1636"/>
      <c r="QEK66" s="1636"/>
      <c r="QEL66" s="1636"/>
      <c r="QEM66" s="1636"/>
      <c r="QEN66" s="1636"/>
      <c r="QEO66" s="1636"/>
      <c r="QEP66" s="1636"/>
      <c r="QEQ66" s="1636"/>
      <c r="QER66" s="1636"/>
      <c r="QES66" s="1636"/>
      <c r="QET66" s="1636"/>
      <c r="QEU66" s="1636"/>
      <c r="QEV66" s="1636"/>
      <c r="QEW66" s="1636"/>
      <c r="QEX66" s="1636"/>
      <c r="QEY66" s="1636"/>
      <c r="QEZ66" s="1636"/>
      <c r="QFA66" s="1636"/>
      <c r="QFB66" s="1636"/>
      <c r="QFC66" s="1636"/>
      <c r="QFD66" s="1636"/>
      <c r="QFE66" s="1636"/>
      <c r="QFF66" s="1636"/>
      <c r="QFG66" s="1636"/>
      <c r="QFH66" s="1636"/>
      <c r="QFI66" s="1636"/>
      <c r="QFJ66" s="1636"/>
      <c r="QFK66" s="1636"/>
      <c r="QFL66" s="1636"/>
      <c r="QFM66" s="1636"/>
      <c r="QFN66" s="1636"/>
      <c r="QFO66" s="1636"/>
      <c r="QFP66" s="1636"/>
      <c r="QFQ66" s="1636"/>
      <c r="QFR66" s="1636"/>
      <c r="QFS66" s="1636"/>
      <c r="QFT66" s="1636"/>
      <c r="QFU66" s="1636"/>
      <c r="QFV66" s="1636"/>
      <c r="QFW66" s="1636"/>
      <c r="QFX66" s="1636"/>
      <c r="QFY66" s="1636"/>
      <c r="QFZ66" s="1636"/>
      <c r="QGA66" s="1636"/>
      <c r="QGB66" s="1636"/>
      <c r="QGC66" s="1636"/>
      <c r="QGD66" s="1636"/>
      <c r="QGE66" s="1636"/>
      <c r="QGF66" s="1636"/>
      <c r="QGG66" s="1636"/>
      <c r="QGH66" s="1636"/>
      <c r="QGI66" s="1636"/>
      <c r="QGJ66" s="1636"/>
      <c r="QGK66" s="1636"/>
      <c r="QGL66" s="1636"/>
      <c r="QGM66" s="1636"/>
      <c r="QGN66" s="1636"/>
      <c r="QGO66" s="1636"/>
      <c r="QGP66" s="1636"/>
      <c r="QGQ66" s="1636"/>
      <c r="QGR66" s="1636"/>
      <c r="QGS66" s="1636"/>
      <c r="QGT66" s="1636"/>
      <c r="QGU66" s="1636"/>
      <c r="QGV66" s="1636"/>
      <c r="QGW66" s="1636"/>
      <c r="QGX66" s="1636"/>
      <c r="QGY66" s="1636"/>
      <c r="QGZ66" s="1636"/>
      <c r="QHA66" s="1636"/>
      <c r="QHB66" s="1636"/>
      <c r="QHC66" s="1636"/>
      <c r="QHD66" s="1636"/>
      <c r="QHE66" s="1636"/>
      <c r="QHF66" s="1636"/>
      <c r="QHG66" s="1636"/>
      <c r="QHH66" s="1636"/>
      <c r="QHI66" s="1636"/>
      <c r="QHJ66" s="1636"/>
      <c r="QHK66" s="1636"/>
      <c r="QHL66" s="1636"/>
      <c r="QHM66" s="1636"/>
      <c r="QHN66" s="1636"/>
      <c r="QHO66" s="1636"/>
      <c r="QHP66" s="1636"/>
      <c r="QHQ66" s="1636"/>
      <c r="QHR66" s="1636"/>
      <c r="QHS66" s="1636"/>
      <c r="QHT66" s="1636"/>
      <c r="QHU66" s="1636"/>
      <c r="QHV66" s="1636"/>
      <c r="QHW66" s="1636"/>
      <c r="QHX66" s="1636"/>
      <c r="QHY66" s="1636"/>
      <c r="QHZ66" s="1636"/>
      <c r="QIA66" s="1636"/>
      <c r="QIB66" s="1636"/>
      <c r="QIC66" s="1636"/>
      <c r="QID66" s="1636"/>
      <c r="QIE66" s="1636"/>
      <c r="QIF66" s="1636"/>
      <c r="QIG66" s="1636"/>
      <c r="QIH66" s="1636"/>
      <c r="QII66" s="1636"/>
      <c r="QIJ66" s="1636"/>
      <c r="QIK66" s="1636"/>
      <c r="QIL66" s="1636"/>
      <c r="QIM66" s="1636"/>
      <c r="QIN66" s="1636"/>
      <c r="QIO66" s="1636"/>
      <c r="QIP66" s="1636"/>
      <c r="QIQ66" s="1636"/>
      <c r="QIR66" s="1636"/>
      <c r="QIS66" s="1636"/>
      <c r="QIT66" s="1636"/>
      <c r="QIU66" s="1636"/>
      <c r="QIV66" s="1636"/>
      <c r="QIW66" s="1636"/>
      <c r="QIX66" s="1636"/>
      <c r="QIY66" s="1636"/>
      <c r="QIZ66" s="1636"/>
      <c r="QJA66" s="1636"/>
      <c r="QJB66" s="1636"/>
      <c r="QJC66" s="1636"/>
      <c r="QJD66" s="1636"/>
      <c r="QJE66" s="1636"/>
      <c r="QJF66" s="1636"/>
      <c r="QJG66" s="1636"/>
      <c r="QJH66" s="1636"/>
      <c r="QJI66" s="1636"/>
      <c r="QJJ66" s="1636"/>
      <c r="QJK66" s="1636"/>
      <c r="QJL66" s="1636"/>
      <c r="QJM66" s="1636"/>
      <c r="QJN66" s="1636"/>
      <c r="QJO66" s="1636"/>
      <c r="QJP66" s="1636"/>
      <c r="QJQ66" s="1636"/>
      <c r="QJR66" s="1636"/>
      <c r="QJS66" s="1636"/>
      <c r="QJT66" s="1636"/>
      <c r="QJU66" s="1636"/>
      <c r="QJV66" s="1636"/>
      <c r="QJW66" s="1636"/>
      <c r="QJX66" s="1636"/>
      <c r="QJY66" s="1636"/>
      <c r="QJZ66" s="1636"/>
      <c r="QKA66" s="1636"/>
      <c r="QKB66" s="1636"/>
      <c r="QKC66" s="1636"/>
      <c r="QKD66" s="1636"/>
      <c r="QKE66" s="1636"/>
      <c r="QKF66" s="1636"/>
      <c r="QKG66" s="1636"/>
      <c r="QKH66" s="1636"/>
      <c r="QKI66" s="1636"/>
      <c r="QKJ66" s="1636"/>
      <c r="QKK66" s="1636"/>
      <c r="QKL66" s="1636"/>
      <c r="QKM66" s="1636"/>
      <c r="QKN66" s="1636"/>
      <c r="QKO66" s="1636"/>
      <c r="QKP66" s="1636"/>
      <c r="QKQ66" s="1636"/>
      <c r="QKR66" s="1636"/>
      <c r="QKS66" s="1636"/>
      <c r="QKT66" s="1636"/>
      <c r="QKU66" s="1636"/>
      <c r="QKV66" s="1636"/>
      <c r="QKW66" s="1636"/>
      <c r="QKX66" s="1636"/>
      <c r="QKY66" s="1636"/>
      <c r="QKZ66" s="1636"/>
      <c r="QLA66" s="1636"/>
      <c r="QLB66" s="1636"/>
      <c r="QLC66" s="1636"/>
      <c r="QLD66" s="1636"/>
      <c r="QLE66" s="1636"/>
      <c r="QLF66" s="1636"/>
      <c r="QLG66" s="1636"/>
      <c r="QLH66" s="1636"/>
      <c r="QLI66" s="1636"/>
      <c r="QLJ66" s="1636"/>
      <c r="QLK66" s="1636"/>
      <c r="QLL66" s="1636"/>
      <c r="QLM66" s="1636"/>
      <c r="QLN66" s="1636"/>
      <c r="QLO66" s="1636"/>
      <c r="QLP66" s="1636"/>
      <c r="QLQ66" s="1636"/>
      <c r="QLR66" s="1636"/>
      <c r="QLS66" s="1636"/>
      <c r="QLT66" s="1636"/>
      <c r="QLU66" s="1636"/>
      <c r="QLV66" s="1636"/>
      <c r="QLW66" s="1636"/>
      <c r="QLX66" s="1636"/>
      <c r="QLY66" s="1636"/>
      <c r="QLZ66" s="1636"/>
      <c r="QMA66" s="1636"/>
      <c r="QMB66" s="1636"/>
      <c r="QMC66" s="1636"/>
      <c r="QMD66" s="1636"/>
      <c r="QME66" s="1636"/>
      <c r="QMF66" s="1636"/>
      <c r="QMG66" s="1636"/>
      <c r="QMH66" s="1636"/>
      <c r="QMI66" s="1636"/>
      <c r="QMJ66" s="1636"/>
      <c r="QMK66" s="1636"/>
      <c r="QML66" s="1636"/>
      <c r="QMM66" s="1636"/>
      <c r="QMN66" s="1636"/>
      <c r="QMO66" s="1636"/>
      <c r="QMP66" s="1636"/>
      <c r="QMQ66" s="1636"/>
      <c r="QMR66" s="1636"/>
      <c r="QMS66" s="1636"/>
      <c r="QMT66" s="1636"/>
      <c r="QMU66" s="1636"/>
      <c r="QMV66" s="1636"/>
      <c r="QMW66" s="1636"/>
      <c r="QMX66" s="1636"/>
      <c r="QMY66" s="1636"/>
      <c r="QMZ66" s="1636"/>
      <c r="QNA66" s="1636"/>
      <c r="QNB66" s="1636"/>
      <c r="QNC66" s="1636"/>
      <c r="QND66" s="1636"/>
      <c r="QNE66" s="1636"/>
      <c r="QNF66" s="1636"/>
      <c r="QNG66" s="1636"/>
      <c r="QNH66" s="1636"/>
      <c r="QNI66" s="1636"/>
      <c r="QNJ66" s="1636"/>
      <c r="QNK66" s="1636"/>
      <c r="QNL66" s="1636"/>
      <c r="QNM66" s="1636"/>
      <c r="QNN66" s="1636"/>
      <c r="QNO66" s="1636"/>
      <c r="QNP66" s="1636"/>
      <c r="QNQ66" s="1636"/>
      <c r="QNR66" s="1636"/>
      <c r="QNS66" s="1636"/>
      <c r="QNT66" s="1636"/>
      <c r="QNU66" s="1636"/>
      <c r="QNV66" s="1636"/>
      <c r="QNW66" s="1636"/>
      <c r="QNX66" s="1636"/>
      <c r="QNY66" s="1636"/>
      <c r="QNZ66" s="1636"/>
      <c r="QOA66" s="1636"/>
      <c r="QOB66" s="1636"/>
      <c r="QOC66" s="1636"/>
      <c r="QOD66" s="1636"/>
      <c r="QOE66" s="1636"/>
      <c r="QOF66" s="1636"/>
      <c r="QOG66" s="1636"/>
      <c r="QOH66" s="1636"/>
      <c r="QOI66" s="1636"/>
      <c r="QOJ66" s="1636"/>
      <c r="QOK66" s="1636"/>
      <c r="QOL66" s="1636"/>
      <c r="QOM66" s="1636"/>
      <c r="QON66" s="1636"/>
      <c r="QOO66" s="1636"/>
      <c r="QOP66" s="1636"/>
      <c r="QOQ66" s="1636"/>
      <c r="QOR66" s="1636"/>
      <c r="QOS66" s="1636"/>
      <c r="QOT66" s="1636"/>
      <c r="QOU66" s="1636"/>
      <c r="QOV66" s="1636"/>
      <c r="QOW66" s="1636"/>
      <c r="QOX66" s="1636"/>
      <c r="QOY66" s="1636"/>
      <c r="QOZ66" s="1636"/>
      <c r="QPA66" s="1636"/>
      <c r="QPB66" s="1636"/>
      <c r="QPC66" s="1636"/>
      <c r="QPD66" s="1636"/>
      <c r="QPE66" s="1636"/>
      <c r="QPF66" s="1636"/>
      <c r="QPG66" s="1636"/>
      <c r="QPH66" s="1636"/>
      <c r="QPI66" s="1636"/>
      <c r="QPJ66" s="1636"/>
      <c r="QPK66" s="1636"/>
      <c r="QPL66" s="1636"/>
      <c r="QPM66" s="1636"/>
      <c r="QPN66" s="1636"/>
      <c r="QPO66" s="1636"/>
      <c r="QPP66" s="1636"/>
      <c r="QPQ66" s="1636"/>
      <c r="QPR66" s="1636"/>
      <c r="QPS66" s="1636"/>
      <c r="QPT66" s="1636"/>
      <c r="QPU66" s="1636"/>
      <c r="QPV66" s="1636"/>
      <c r="QPW66" s="1636"/>
      <c r="QPX66" s="1636"/>
      <c r="QPY66" s="1636"/>
      <c r="QPZ66" s="1636"/>
      <c r="QQA66" s="1636"/>
      <c r="QQB66" s="1636"/>
      <c r="QQC66" s="1636"/>
      <c r="QQD66" s="1636"/>
      <c r="QQE66" s="1636"/>
      <c r="QQF66" s="1636"/>
      <c r="QQG66" s="1636"/>
      <c r="QQH66" s="1636"/>
      <c r="QQI66" s="1636"/>
      <c r="QQJ66" s="1636"/>
      <c r="QQK66" s="1636"/>
      <c r="QQL66" s="1636"/>
      <c r="QQM66" s="1636"/>
      <c r="QQN66" s="1636"/>
      <c r="QQO66" s="1636"/>
      <c r="QQP66" s="1636"/>
      <c r="QQQ66" s="1636"/>
      <c r="QQR66" s="1636"/>
      <c r="QQS66" s="1636"/>
      <c r="QQT66" s="1636"/>
      <c r="QQU66" s="1636"/>
      <c r="QQV66" s="1636"/>
      <c r="QQW66" s="1636"/>
      <c r="QQX66" s="1636"/>
      <c r="QQY66" s="1636"/>
      <c r="QQZ66" s="1636"/>
      <c r="QRA66" s="1636"/>
      <c r="QRB66" s="1636"/>
      <c r="QRC66" s="1636"/>
      <c r="QRD66" s="1636"/>
      <c r="QRE66" s="1636"/>
      <c r="QRF66" s="1636"/>
      <c r="QRG66" s="1636"/>
      <c r="QRH66" s="1636"/>
      <c r="QRI66" s="1636"/>
      <c r="QRJ66" s="1636"/>
      <c r="QRK66" s="1636"/>
      <c r="QRL66" s="1636"/>
      <c r="QRM66" s="1636"/>
      <c r="QRN66" s="1636"/>
      <c r="QRO66" s="1636"/>
      <c r="QRP66" s="1636"/>
      <c r="QRQ66" s="1636"/>
      <c r="QRR66" s="1636"/>
      <c r="QRS66" s="1636"/>
      <c r="QRT66" s="1636"/>
      <c r="QRU66" s="1636"/>
      <c r="QRV66" s="1636"/>
      <c r="QRW66" s="1636"/>
      <c r="QRX66" s="1636"/>
      <c r="QRY66" s="1636"/>
      <c r="QRZ66" s="1636"/>
      <c r="QSA66" s="1636"/>
      <c r="QSB66" s="1636"/>
      <c r="QSC66" s="1636"/>
      <c r="QSD66" s="1636"/>
      <c r="QSE66" s="1636"/>
      <c r="QSF66" s="1636"/>
      <c r="QSG66" s="1636"/>
      <c r="QSH66" s="1636"/>
      <c r="QSI66" s="1636"/>
      <c r="QSJ66" s="1636"/>
      <c r="QSK66" s="1636"/>
      <c r="QSL66" s="1636"/>
      <c r="QSM66" s="1636"/>
      <c r="QSN66" s="1636"/>
      <c r="QSO66" s="1636"/>
      <c r="QSP66" s="1636"/>
      <c r="QSQ66" s="1636"/>
      <c r="QSR66" s="1636"/>
      <c r="QSS66" s="1636"/>
      <c r="QST66" s="1636"/>
      <c r="QSU66" s="1636"/>
      <c r="QSV66" s="1636"/>
      <c r="QSW66" s="1636"/>
      <c r="QSX66" s="1636"/>
      <c r="QSY66" s="1636"/>
      <c r="QSZ66" s="1636"/>
      <c r="QTA66" s="1636"/>
      <c r="QTB66" s="1636"/>
      <c r="QTC66" s="1636"/>
      <c r="QTD66" s="1636"/>
      <c r="QTE66" s="1636"/>
      <c r="QTF66" s="1636"/>
      <c r="QTG66" s="1636"/>
      <c r="QTH66" s="1636"/>
      <c r="QTI66" s="1636"/>
      <c r="QTJ66" s="1636"/>
      <c r="QTK66" s="1636"/>
      <c r="QTL66" s="1636"/>
      <c r="QTM66" s="1636"/>
      <c r="QTN66" s="1636"/>
      <c r="QTO66" s="1636"/>
      <c r="QTP66" s="1636"/>
      <c r="QTQ66" s="1636"/>
      <c r="QTR66" s="1636"/>
      <c r="QTS66" s="1636"/>
      <c r="QTT66" s="1636"/>
      <c r="QTU66" s="1636"/>
      <c r="QTV66" s="1636"/>
      <c r="QTW66" s="1636"/>
      <c r="QTX66" s="1636"/>
      <c r="QTY66" s="1636"/>
      <c r="QTZ66" s="1636"/>
      <c r="QUA66" s="1636"/>
      <c r="QUB66" s="1636"/>
      <c r="QUC66" s="1636"/>
      <c r="QUD66" s="1636"/>
      <c r="QUE66" s="1636"/>
      <c r="QUF66" s="1636"/>
      <c r="QUG66" s="1636"/>
      <c r="QUH66" s="1636"/>
      <c r="QUI66" s="1636"/>
      <c r="QUJ66" s="1636"/>
      <c r="QUK66" s="1636"/>
      <c r="QUL66" s="1636"/>
      <c r="QUM66" s="1636"/>
      <c r="QUN66" s="1636"/>
      <c r="QUO66" s="1636"/>
      <c r="QUP66" s="1636"/>
      <c r="QUQ66" s="1636"/>
      <c r="QUR66" s="1636"/>
      <c r="QUS66" s="1636"/>
      <c r="QUT66" s="1636"/>
      <c r="QUU66" s="1636"/>
      <c r="QUV66" s="1636"/>
      <c r="QUW66" s="1636"/>
      <c r="QUX66" s="1636"/>
      <c r="QUY66" s="1636"/>
      <c r="QUZ66" s="1636"/>
      <c r="QVA66" s="1636"/>
      <c r="QVB66" s="1636"/>
      <c r="QVC66" s="1636"/>
      <c r="QVD66" s="1636"/>
      <c r="QVE66" s="1636"/>
      <c r="QVF66" s="1636"/>
      <c r="QVG66" s="1636"/>
      <c r="QVH66" s="1636"/>
      <c r="QVI66" s="1636"/>
      <c r="QVJ66" s="1636"/>
      <c r="QVK66" s="1636"/>
      <c r="QVL66" s="1636"/>
      <c r="QVM66" s="1636"/>
      <c r="QVN66" s="1636"/>
      <c r="QVO66" s="1636"/>
      <c r="QVP66" s="1636"/>
      <c r="QVQ66" s="1636"/>
      <c r="QVR66" s="1636"/>
      <c r="QVS66" s="1636"/>
      <c r="QVT66" s="1636"/>
      <c r="QVU66" s="1636"/>
      <c r="QVV66" s="1636"/>
      <c r="QVW66" s="1636"/>
      <c r="QVX66" s="1636"/>
      <c r="QVY66" s="1636"/>
      <c r="QVZ66" s="1636"/>
      <c r="QWA66" s="1636"/>
      <c r="QWB66" s="1636"/>
      <c r="QWC66" s="1636"/>
      <c r="QWD66" s="1636"/>
      <c r="QWE66" s="1636"/>
      <c r="QWF66" s="1636"/>
      <c r="QWG66" s="1636"/>
      <c r="QWH66" s="1636"/>
      <c r="QWI66" s="1636"/>
      <c r="QWJ66" s="1636"/>
      <c r="QWK66" s="1636"/>
      <c r="QWL66" s="1636"/>
      <c r="QWM66" s="1636"/>
      <c r="QWN66" s="1636"/>
      <c r="QWO66" s="1636"/>
      <c r="QWP66" s="1636"/>
      <c r="QWQ66" s="1636"/>
      <c r="QWR66" s="1636"/>
      <c r="QWS66" s="1636"/>
      <c r="QWT66" s="1636"/>
      <c r="QWU66" s="1636"/>
      <c r="QWV66" s="1636"/>
      <c r="QWW66" s="1636"/>
      <c r="QWX66" s="1636"/>
      <c r="QWY66" s="1636"/>
      <c r="QWZ66" s="1636"/>
      <c r="QXA66" s="1636"/>
      <c r="QXB66" s="1636"/>
      <c r="QXC66" s="1636"/>
      <c r="QXD66" s="1636"/>
      <c r="QXE66" s="1636"/>
      <c r="QXF66" s="1636"/>
      <c r="QXG66" s="1636"/>
      <c r="QXH66" s="1636"/>
      <c r="QXI66" s="1636"/>
      <c r="QXJ66" s="1636"/>
      <c r="QXK66" s="1636"/>
      <c r="QXL66" s="1636"/>
      <c r="QXM66" s="1636"/>
      <c r="QXN66" s="1636"/>
      <c r="QXO66" s="1636"/>
      <c r="QXP66" s="1636"/>
      <c r="QXQ66" s="1636"/>
      <c r="QXR66" s="1636"/>
      <c r="QXS66" s="1636"/>
      <c r="QXT66" s="1636"/>
      <c r="QXU66" s="1636"/>
      <c r="QXV66" s="1636"/>
      <c r="QXW66" s="1636"/>
      <c r="QXX66" s="1636"/>
      <c r="QXY66" s="1636"/>
      <c r="QXZ66" s="1636"/>
      <c r="QYA66" s="1636"/>
      <c r="QYB66" s="1636"/>
      <c r="QYC66" s="1636"/>
      <c r="QYD66" s="1636"/>
      <c r="QYE66" s="1636"/>
      <c r="QYF66" s="1636"/>
      <c r="QYG66" s="1636"/>
      <c r="QYH66" s="1636"/>
      <c r="QYI66" s="1636"/>
      <c r="QYJ66" s="1636"/>
      <c r="QYK66" s="1636"/>
      <c r="QYL66" s="1636"/>
      <c r="QYM66" s="1636"/>
      <c r="QYN66" s="1636"/>
      <c r="QYO66" s="1636"/>
      <c r="QYP66" s="1636"/>
      <c r="QYQ66" s="1636"/>
      <c r="QYR66" s="1636"/>
      <c r="QYS66" s="1636"/>
      <c r="QYT66" s="1636"/>
      <c r="QYU66" s="1636"/>
      <c r="QYV66" s="1636"/>
      <c r="QYW66" s="1636"/>
      <c r="QYX66" s="1636"/>
      <c r="QYY66" s="1636"/>
      <c r="QYZ66" s="1636"/>
      <c r="QZA66" s="1636"/>
      <c r="QZB66" s="1636"/>
      <c r="QZC66" s="1636"/>
      <c r="QZD66" s="1636"/>
      <c r="QZE66" s="1636"/>
      <c r="QZF66" s="1636"/>
      <c r="QZG66" s="1636"/>
      <c r="QZH66" s="1636"/>
      <c r="QZI66" s="1636"/>
      <c r="QZJ66" s="1636"/>
      <c r="QZK66" s="1636"/>
      <c r="QZL66" s="1636"/>
      <c r="QZM66" s="1636"/>
      <c r="QZN66" s="1636"/>
      <c r="QZO66" s="1636"/>
      <c r="QZP66" s="1636"/>
      <c r="QZQ66" s="1636"/>
      <c r="QZR66" s="1636"/>
      <c r="QZS66" s="1636"/>
      <c r="QZT66" s="1636"/>
      <c r="QZU66" s="1636"/>
      <c r="QZV66" s="1636"/>
      <c r="QZW66" s="1636"/>
      <c r="QZX66" s="1636"/>
      <c r="QZY66" s="1636"/>
      <c r="QZZ66" s="1636"/>
      <c r="RAA66" s="1636"/>
      <c r="RAB66" s="1636"/>
      <c r="RAC66" s="1636"/>
      <c r="RAD66" s="1636"/>
      <c r="RAE66" s="1636"/>
      <c r="RAF66" s="1636"/>
      <c r="RAG66" s="1636"/>
      <c r="RAH66" s="1636"/>
      <c r="RAI66" s="1636"/>
      <c r="RAJ66" s="1636"/>
      <c r="RAK66" s="1636"/>
      <c r="RAL66" s="1636"/>
      <c r="RAM66" s="1636"/>
      <c r="RAN66" s="1636"/>
      <c r="RAO66" s="1636"/>
      <c r="RAP66" s="1636"/>
      <c r="RAQ66" s="1636"/>
      <c r="RAR66" s="1636"/>
      <c r="RAS66" s="1636"/>
      <c r="RAT66" s="1636"/>
      <c r="RAU66" s="1636"/>
      <c r="RAV66" s="1636"/>
      <c r="RAW66" s="1636"/>
      <c r="RAX66" s="1636"/>
      <c r="RAY66" s="1636"/>
      <c r="RAZ66" s="1636"/>
      <c r="RBA66" s="1636"/>
      <c r="RBB66" s="1636"/>
      <c r="RBC66" s="1636"/>
      <c r="RBD66" s="1636"/>
      <c r="RBE66" s="1636"/>
      <c r="RBF66" s="1636"/>
      <c r="RBG66" s="1636"/>
      <c r="RBH66" s="1636"/>
      <c r="RBI66" s="1636"/>
      <c r="RBJ66" s="1636"/>
      <c r="RBK66" s="1636"/>
      <c r="RBL66" s="1636"/>
      <c r="RBM66" s="1636"/>
      <c r="RBN66" s="1636"/>
      <c r="RBO66" s="1636"/>
      <c r="RBP66" s="1636"/>
      <c r="RBQ66" s="1636"/>
      <c r="RBR66" s="1636"/>
      <c r="RBS66" s="1636"/>
      <c r="RBT66" s="1636"/>
      <c r="RBU66" s="1636"/>
      <c r="RBV66" s="1636"/>
      <c r="RBW66" s="1636"/>
      <c r="RBX66" s="1636"/>
      <c r="RBY66" s="1636"/>
      <c r="RBZ66" s="1636"/>
      <c r="RCA66" s="1636"/>
      <c r="RCB66" s="1636"/>
      <c r="RCC66" s="1636"/>
      <c r="RCD66" s="1636"/>
      <c r="RCE66" s="1636"/>
      <c r="RCF66" s="1636"/>
      <c r="RCG66" s="1636"/>
      <c r="RCH66" s="1636"/>
      <c r="RCI66" s="1636"/>
      <c r="RCJ66" s="1636"/>
      <c r="RCK66" s="1636"/>
      <c r="RCL66" s="1636"/>
      <c r="RCM66" s="1636"/>
      <c r="RCN66" s="1636"/>
      <c r="RCO66" s="1636"/>
      <c r="RCP66" s="1636"/>
      <c r="RCQ66" s="1636"/>
      <c r="RCR66" s="1636"/>
      <c r="RCS66" s="1636"/>
      <c r="RCT66" s="1636"/>
      <c r="RCU66" s="1636"/>
      <c r="RCV66" s="1636"/>
      <c r="RCW66" s="1636"/>
      <c r="RCX66" s="1636"/>
      <c r="RCY66" s="1636"/>
      <c r="RCZ66" s="1636"/>
      <c r="RDA66" s="1636"/>
      <c r="RDB66" s="1636"/>
      <c r="RDC66" s="1636"/>
      <c r="RDD66" s="1636"/>
      <c r="RDE66" s="1636"/>
      <c r="RDF66" s="1636"/>
      <c r="RDG66" s="1636"/>
      <c r="RDH66" s="1636"/>
      <c r="RDI66" s="1636"/>
      <c r="RDJ66" s="1636"/>
      <c r="RDK66" s="1636"/>
      <c r="RDL66" s="1636"/>
      <c r="RDM66" s="1636"/>
      <c r="RDN66" s="1636"/>
      <c r="RDO66" s="1636"/>
      <c r="RDP66" s="1636"/>
      <c r="RDQ66" s="1636"/>
      <c r="RDR66" s="1636"/>
      <c r="RDS66" s="1636"/>
      <c r="RDT66" s="1636"/>
      <c r="RDU66" s="1636"/>
      <c r="RDV66" s="1636"/>
      <c r="RDW66" s="1636"/>
      <c r="RDX66" s="1636"/>
      <c r="RDY66" s="1636"/>
      <c r="RDZ66" s="1636"/>
      <c r="REA66" s="1636"/>
      <c r="REB66" s="1636"/>
      <c r="REC66" s="1636"/>
      <c r="RED66" s="1636"/>
      <c r="REE66" s="1636"/>
      <c r="REF66" s="1636"/>
      <c r="REG66" s="1636"/>
      <c r="REH66" s="1636"/>
      <c r="REI66" s="1636"/>
      <c r="REJ66" s="1636"/>
      <c r="REK66" s="1636"/>
      <c r="REL66" s="1636"/>
      <c r="REM66" s="1636"/>
      <c r="REN66" s="1636"/>
      <c r="REO66" s="1636"/>
      <c r="REP66" s="1636"/>
      <c r="REQ66" s="1636"/>
      <c r="RER66" s="1636"/>
      <c r="RES66" s="1636"/>
      <c r="RET66" s="1636"/>
      <c r="REU66" s="1636"/>
      <c r="REV66" s="1636"/>
      <c r="REW66" s="1636"/>
      <c r="REX66" s="1636"/>
      <c r="REY66" s="1636"/>
      <c r="REZ66" s="1636"/>
      <c r="RFA66" s="1636"/>
      <c r="RFB66" s="1636"/>
      <c r="RFC66" s="1636"/>
      <c r="RFD66" s="1636"/>
      <c r="RFE66" s="1636"/>
      <c r="RFF66" s="1636"/>
      <c r="RFG66" s="1636"/>
      <c r="RFH66" s="1636"/>
      <c r="RFI66" s="1636"/>
      <c r="RFJ66" s="1636"/>
      <c r="RFK66" s="1636"/>
      <c r="RFL66" s="1636"/>
      <c r="RFM66" s="1636"/>
      <c r="RFN66" s="1636"/>
      <c r="RFO66" s="1636"/>
      <c r="RFP66" s="1636"/>
      <c r="RFQ66" s="1636"/>
      <c r="RFR66" s="1636"/>
      <c r="RFS66" s="1636"/>
      <c r="RFT66" s="1636"/>
      <c r="RFU66" s="1636"/>
      <c r="RFV66" s="1636"/>
      <c r="RFW66" s="1636"/>
      <c r="RFX66" s="1636"/>
      <c r="RFY66" s="1636"/>
      <c r="RFZ66" s="1636"/>
      <c r="RGA66" s="1636"/>
      <c r="RGB66" s="1636"/>
      <c r="RGC66" s="1636"/>
      <c r="RGD66" s="1636"/>
      <c r="RGE66" s="1636"/>
      <c r="RGF66" s="1636"/>
      <c r="RGG66" s="1636"/>
      <c r="RGH66" s="1636"/>
      <c r="RGI66" s="1636"/>
      <c r="RGJ66" s="1636"/>
      <c r="RGK66" s="1636"/>
      <c r="RGL66" s="1636"/>
      <c r="RGM66" s="1636"/>
      <c r="RGN66" s="1636"/>
      <c r="RGO66" s="1636"/>
      <c r="RGP66" s="1636"/>
      <c r="RGQ66" s="1636"/>
      <c r="RGR66" s="1636"/>
      <c r="RGS66" s="1636"/>
      <c r="RGT66" s="1636"/>
      <c r="RGU66" s="1636"/>
      <c r="RGV66" s="1636"/>
      <c r="RGW66" s="1636"/>
      <c r="RGX66" s="1636"/>
      <c r="RGY66" s="1636"/>
      <c r="RGZ66" s="1636"/>
      <c r="RHA66" s="1636"/>
      <c r="RHB66" s="1636"/>
      <c r="RHC66" s="1636"/>
      <c r="RHD66" s="1636"/>
      <c r="RHE66" s="1636"/>
      <c r="RHF66" s="1636"/>
      <c r="RHG66" s="1636"/>
      <c r="RHH66" s="1636"/>
      <c r="RHI66" s="1636"/>
      <c r="RHJ66" s="1636"/>
      <c r="RHK66" s="1636"/>
      <c r="RHL66" s="1636"/>
      <c r="RHM66" s="1636"/>
      <c r="RHN66" s="1636"/>
      <c r="RHO66" s="1636"/>
      <c r="RHP66" s="1636"/>
      <c r="RHQ66" s="1636"/>
      <c r="RHR66" s="1636"/>
      <c r="RHS66" s="1636"/>
      <c r="RHT66" s="1636"/>
      <c r="RHU66" s="1636"/>
      <c r="RHV66" s="1636"/>
      <c r="RHW66" s="1636"/>
      <c r="RHX66" s="1636"/>
      <c r="RHY66" s="1636"/>
      <c r="RHZ66" s="1636"/>
      <c r="RIA66" s="1636"/>
      <c r="RIB66" s="1636"/>
      <c r="RIC66" s="1636"/>
      <c r="RID66" s="1636"/>
      <c r="RIE66" s="1636"/>
      <c r="RIF66" s="1636"/>
      <c r="RIG66" s="1636"/>
      <c r="RIH66" s="1636"/>
      <c r="RII66" s="1636"/>
      <c r="RIJ66" s="1636"/>
      <c r="RIK66" s="1636"/>
      <c r="RIL66" s="1636"/>
      <c r="RIM66" s="1636"/>
      <c r="RIN66" s="1636"/>
      <c r="RIO66" s="1636"/>
      <c r="RIP66" s="1636"/>
      <c r="RIQ66" s="1636"/>
      <c r="RIR66" s="1636"/>
      <c r="RIS66" s="1636"/>
      <c r="RIT66" s="1636"/>
      <c r="RIU66" s="1636"/>
      <c r="RIV66" s="1636"/>
      <c r="RIW66" s="1636"/>
      <c r="RIX66" s="1636"/>
      <c r="RIY66" s="1636"/>
      <c r="RIZ66" s="1636"/>
      <c r="RJA66" s="1636"/>
      <c r="RJB66" s="1636"/>
      <c r="RJC66" s="1636"/>
      <c r="RJD66" s="1636"/>
      <c r="RJE66" s="1636"/>
      <c r="RJF66" s="1636"/>
      <c r="RJG66" s="1636"/>
      <c r="RJH66" s="1636"/>
      <c r="RJI66" s="1636"/>
      <c r="RJJ66" s="1636"/>
      <c r="RJK66" s="1636"/>
      <c r="RJL66" s="1636"/>
      <c r="RJM66" s="1636"/>
      <c r="RJN66" s="1636"/>
      <c r="RJO66" s="1636"/>
      <c r="RJP66" s="1636"/>
      <c r="RJQ66" s="1636"/>
      <c r="RJR66" s="1636"/>
      <c r="RJS66" s="1636"/>
      <c r="RJT66" s="1636"/>
      <c r="RJU66" s="1636"/>
      <c r="RJV66" s="1636"/>
      <c r="RJW66" s="1636"/>
      <c r="RJX66" s="1636"/>
      <c r="RJY66" s="1636"/>
      <c r="RJZ66" s="1636"/>
      <c r="RKA66" s="1636"/>
      <c r="RKB66" s="1636"/>
      <c r="RKC66" s="1636"/>
      <c r="RKD66" s="1636"/>
      <c r="RKE66" s="1636"/>
      <c r="RKF66" s="1636"/>
      <c r="RKG66" s="1636"/>
      <c r="RKH66" s="1636"/>
      <c r="RKI66" s="1636"/>
      <c r="RKJ66" s="1636"/>
      <c r="RKK66" s="1636"/>
      <c r="RKL66" s="1636"/>
      <c r="RKM66" s="1636"/>
      <c r="RKN66" s="1636"/>
      <c r="RKO66" s="1636"/>
      <c r="RKP66" s="1636"/>
      <c r="RKQ66" s="1636"/>
      <c r="RKR66" s="1636"/>
      <c r="RKS66" s="1636"/>
      <c r="RKT66" s="1636"/>
      <c r="RKU66" s="1636"/>
      <c r="RKV66" s="1636"/>
      <c r="RKW66" s="1636"/>
      <c r="RKX66" s="1636"/>
      <c r="RKY66" s="1636"/>
      <c r="RKZ66" s="1636"/>
      <c r="RLA66" s="1636"/>
      <c r="RLB66" s="1636"/>
      <c r="RLC66" s="1636"/>
      <c r="RLD66" s="1636"/>
      <c r="RLE66" s="1636"/>
      <c r="RLF66" s="1636"/>
      <c r="RLG66" s="1636"/>
      <c r="RLH66" s="1636"/>
      <c r="RLI66" s="1636"/>
      <c r="RLJ66" s="1636"/>
      <c r="RLK66" s="1636"/>
      <c r="RLL66" s="1636"/>
      <c r="RLM66" s="1636"/>
      <c r="RLN66" s="1636"/>
      <c r="RLO66" s="1636"/>
      <c r="RLP66" s="1636"/>
      <c r="RLQ66" s="1636"/>
      <c r="RLR66" s="1636"/>
      <c r="RLS66" s="1636"/>
      <c r="RLT66" s="1636"/>
      <c r="RLU66" s="1636"/>
      <c r="RLV66" s="1636"/>
      <c r="RLW66" s="1636"/>
      <c r="RLX66" s="1636"/>
      <c r="RLY66" s="1636"/>
      <c r="RLZ66" s="1636"/>
      <c r="RMA66" s="1636"/>
      <c r="RMB66" s="1636"/>
      <c r="RMC66" s="1636"/>
      <c r="RMD66" s="1636"/>
      <c r="RME66" s="1636"/>
      <c r="RMF66" s="1636"/>
      <c r="RMG66" s="1636"/>
      <c r="RMH66" s="1636"/>
      <c r="RMI66" s="1636"/>
      <c r="RMJ66" s="1636"/>
      <c r="RMK66" s="1636"/>
      <c r="RML66" s="1636"/>
      <c r="RMM66" s="1636"/>
      <c r="RMN66" s="1636"/>
      <c r="RMO66" s="1636"/>
      <c r="RMP66" s="1636"/>
      <c r="RMQ66" s="1636"/>
      <c r="RMR66" s="1636"/>
      <c r="RMS66" s="1636"/>
      <c r="RMT66" s="1636"/>
      <c r="RMU66" s="1636"/>
      <c r="RMV66" s="1636"/>
      <c r="RMW66" s="1636"/>
      <c r="RMX66" s="1636"/>
      <c r="RMY66" s="1636"/>
      <c r="RMZ66" s="1636"/>
      <c r="RNA66" s="1636"/>
      <c r="RNB66" s="1636"/>
      <c r="RNC66" s="1636"/>
      <c r="RND66" s="1636"/>
      <c r="RNE66" s="1636"/>
      <c r="RNF66" s="1636"/>
      <c r="RNG66" s="1636"/>
      <c r="RNH66" s="1636"/>
      <c r="RNI66" s="1636"/>
      <c r="RNJ66" s="1636"/>
      <c r="RNK66" s="1636"/>
      <c r="RNL66" s="1636"/>
      <c r="RNM66" s="1636"/>
      <c r="RNN66" s="1636"/>
      <c r="RNO66" s="1636"/>
      <c r="RNP66" s="1636"/>
      <c r="RNQ66" s="1636"/>
      <c r="RNR66" s="1636"/>
      <c r="RNS66" s="1636"/>
      <c r="RNT66" s="1636"/>
      <c r="RNU66" s="1636"/>
      <c r="RNV66" s="1636"/>
      <c r="RNW66" s="1636"/>
      <c r="RNX66" s="1636"/>
      <c r="RNY66" s="1636"/>
      <c r="RNZ66" s="1636"/>
      <c r="ROA66" s="1636"/>
      <c r="ROB66" s="1636"/>
      <c r="ROC66" s="1636"/>
      <c r="ROD66" s="1636"/>
      <c r="ROE66" s="1636"/>
      <c r="ROF66" s="1636"/>
      <c r="ROG66" s="1636"/>
      <c r="ROH66" s="1636"/>
      <c r="ROI66" s="1636"/>
      <c r="ROJ66" s="1636"/>
      <c r="ROK66" s="1636"/>
      <c r="ROL66" s="1636"/>
      <c r="ROM66" s="1636"/>
      <c r="RON66" s="1636"/>
      <c r="ROO66" s="1636"/>
      <c r="ROP66" s="1636"/>
      <c r="ROQ66" s="1636"/>
      <c r="ROR66" s="1636"/>
      <c r="ROS66" s="1636"/>
      <c r="ROT66" s="1636"/>
      <c r="ROU66" s="1636"/>
      <c r="ROV66" s="1636"/>
      <c r="ROW66" s="1636"/>
      <c r="ROX66" s="1636"/>
      <c r="ROY66" s="1636"/>
      <c r="ROZ66" s="1636"/>
      <c r="RPA66" s="1636"/>
      <c r="RPB66" s="1636"/>
      <c r="RPC66" s="1636"/>
      <c r="RPD66" s="1636"/>
      <c r="RPE66" s="1636"/>
      <c r="RPF66" s="1636"/>
      <c r="RPG66" s="1636"/>
      <c r="RPH66" s="1636"/>
      <c r="RPI66" s="1636"/>
      <c r="RPJ66" s="1636"/>
      <c r="RPK66" s="1636"/>
      <c r="RPL66" s="1636"/>
      <c r="RPM66" s="1636"/>
      <c r="RPN66" s="1636"/>
      <c r="RPO66" s="1636"/>
      <c r="RPP66" s="1636"/>
      <c r="RPQ66" s="1636"/>
      <c r="RPR66" s="1636"/>
      <c r="RPS66" s="1636"/>
      <c r="RPT66" s="1636"/>
      <c r="RPU66" s="1636"/>
      <c r="RPV66" s="1636"/>
      <c r="RPW66" s="1636"/>
      <c r="RPX66" s="1636"/>
      <c r="RPY66" s="1636"/>
      <c r="RPZ66" s="1636"/>
      <c r="RQA66" s="1636"/>
      <c r="RQB66" s="1636"/>
      <c r="RQC66" s="1636"/>
      <c r="RQD66" s="1636"/>
      <c r="RQE66" s="1636"/>
      <c r="RQF66" s="1636"/>
      <c r="RQG66" s="1636"/>
      <c r="RQH66" s="1636"/>
      <c r="RQI66" s="1636"/>
      <c r="RQJ66" s="1636"/>
      <c r="RQK66" s="1636"/>
      <c r="RQL66" s="1636"/>
      <c r="RQM66" s="1636"/>
      <c r="RQN66" s="1636"/>
      <c r="RQO66" s="1636"/>
      <c r="RQP66" s="1636"/>
      <c r="RQQ66" s="1636"/>
      <c r="RQR66" s="1636"/>
      <c r="RQS66" s="1636"/>
      <c r="RQT66" s="1636"/>
      <c r="RQU66" s="1636"/>
      <c r="RQV66" s="1636"/>
      <c r="RQW66" s="1636"/>
      <c r="RQX66" s="1636"/>
      <c r="RQY66" s="1636"/>
      <c r="RQZ66" s="1636"/>
      <c r="RRA66" s="1636"/>
      <c r="RRB66" s="1636"/>
      <c r="RRC66" s="1636"/>
      <c r="RRD66" s="1636"/>
      <c r="RRE66" s="1636"/>
      <c r="RRF66" s="1636"/>
      <c r="RRG66" s="1636"/>
      <c r="RRH66" s="1636"/>
      <c r="RRI66" s="1636"/>
      <c r="RRJ66" s="1636"/>
      <c r="RRK66" s="1636"/>
      <c r="RRL66" s="1636"/>
      <c r="RRM66" s="1636"/>
      <c r="RRN66" s="1636"/>
      <c r="RRO66" s="1636"/>
      <c r="RRP66" s="1636"/>
      <c r="RRQ66" s="1636"/>
      <c r="RRR66" s="1636"/>
      <c r="RRS66" s="1636"/>
      <c r="RRT66" s="1636"/>
      <c r="RRU66" s="1636"/>
      <c r="RRV66" s="1636"/>
      <c r="RRW66" s="1636"/>
      <c r="RRX66" s="1636"/>
      <c r="RRY66" s="1636"/>
      <c r="RRZ66" s="1636"/>
      <c r="RSA66" s="1636"/>
      <c r="RSB66" s="1636"/>
      <c r="RSC66" s="1636"/>
      <c r="RSD66" s="1636"/>
      <c r="RSE66" s="1636"/>
      <c r="RSF66" s="1636"/>
      <c r="RSG66" s="1636"/>
      <c r="RSH66" s="1636"/>
      <c r="RSI66" s="1636"/>
      <c r="RSJ66" s="1636"/>
      <c r="RSK66" s="1636"/>
      <c r="RSL66" s="1636"/>
      <c r="RSM66" s="1636"/>
      <c r="RSN66" s="1636"/>
      <c r="RSO66" s="1636"/>
      <c r="RSP66" s="1636"/>
      <c r="RSQ66" s="1636"/>
      <c r="RSR66" s="1636"/>
      <c r="RSS66" s="1636"/>
      <c r="RST66" s="1636"/>
      <c r="RSU66" s="1636"/>
      <c r="RSV66" s="1636"/>
      <c r="RSW66" s="1636"/>
      <c r="RSX66" s="1636"/>
      <c r="RSY66" s="1636"/>
      <c r="RSZ66" s="1636"/>
      <c r="RTA66" s="1636"/>
      <c r="RTB66" s="1636"/>
      <c r="RTC66" s="1636"/>
      <c r="RTD66" s="1636"/>
      <c r="RTE66" s="1636"/>
      <c r="RTF66" s="1636"/>
      <c r="RTG66" s="1636"/>
      <c r="RTH66" s="1636"/>
      <c r="RTI66" s="1636"/>
      <c r="RTJ66" s="1636"/>
      <c r="RTK66" s="1636"/>
      <c r="RTL66" s="1636"/>
      <c r="RTM66" s="1636"/>
      <c r="RTN66" s="1636"/>
      <c r="RTO66" s="1636"/>
      <c r="RTP66" s="1636"/>
      <c r="RTQ66" s="1636"/>
      <c r="RTR66" s="1636"/>
      <c r="RTS66" s="1636"/>
      <c r="RTT66" s="1636"/>
      <c r="RTU66" s="1636"/>
      <c r="RTV66" s="1636"/>
      <c r="RTW66" s="1636"/>
      <c r="RTX66" s="1636"/>
      <c r="RTY66" s="1636"/>
      <c r="RTZ66" s="1636"/>
      <c r="RUA66" s="1636"/>
      <c r="RUB66" s="1636"/>
      <c r="RUC66" s="1636"/>
      <c r="RUD66" s="1636"/>
      <c r="RUE66" s="1636"/>
      <c r="RUF66" s="1636"/>
      <c r="RUG66" s="1636"/>
      <c r="RUH66" s="1636"/>
      <c r="RUI66" s="1636"/>
      <c r="RUJ66" s="1636"/>
      <c r="RUK66" s="1636"/>
      <c r="RUL66" s="1636"/>
      <c r="RUM66" s="1636"/>
      <c r="RUN66" s="1636"/>
      <c r="RUO66" s="1636"/>
      <c r="RUP66" s="1636"/>
      <c r="RUQ66" s="1636"/>
      <c r="RUR66" s="1636"/>
      <c r="RUS66" s="1636"/>
      <c r="RUT66" s="1636"/>
      <c r="RUU66" s="1636"/>
      <c r="RUV66" s="1636"/>
      <c r="RUW66" s="1636"/>
      <c r="RUX66" s="1636"/>
      <c r="RUY66" s="1636"/>
      <c r="RUZ66" s="1636"/>
      <c r="RVA66" s="1636"/>
      <c r="RVB66" s="1636"/>
      <c r="RVC66" s="1636"/>
      <c r="RVD66" s="1636"/>
      <c r="RVE66" s="1636"/>
      <c r="RVF66" s="1636"/>
      <c r="RVG66" s="1636"/>
      <c r="RVH66" s="1636"/>
      <c r="RVI66" s="1636"/>
      <c r="RVJ66" s="1636"/>
      <c r="RVK66" s="1636"/>
      <c r="RVL66" s="1636"/>
      <c r="RVM66" s="1636"/>
      <c r="RVN66" s="1636"/>
      <c r="RVO66" s="1636"/>
      <c r="RVP66" s="1636"/>
      <c r="RVQ66" s="1636"/>
      <c r="RVR66" s="1636"/>
      <c r="RVS66" s="1636"/>
      <c r="RVT66" s="1636"/>
      <c r="RVU66" s="1636"/>
      <c r="RVV66" s="1636"/>
      <c r="RVW66" s="1636"/>
      <c r="RVX66" s="1636"/>
      <c r="RVY66" s="1636"/>
      <c r="RVZ66" s="1636"/>
      <c r="RWA66" s="1636"/>
      <c r="RWB66" s="1636"/>
      <c r="RWC66" s="1636"/>
      <c r="RWD66" s="1636"/>
      <c r="RWE66" s="1636"/>
      <c r="RWF66" s="1636"/>
      <c r="RWG66" s="1636"/>
      <c r="RWH66" s="1636"/>
      <c r="RWI66" s="1636"/>
      <c r="RWJ66" s="1636"/>
      <c r="RWK66" s="1636"/>
      <c r="RWL66" s="1636"/>
      <c r="RWM66" s="1636"/>
      <c r="RWN66" s="1636"/>
      <c r="RWO66" s="1636"/>
      <c r="RWP66" s="1636"/>
      <c r="RWQ66" s="1636"/>
      <c r="RWR66" s="1636"/>
      <c r="RWS66" s="1636"/>
      <c r="RWT66" s="1636"/>
      <c r="RWU66" s="1636"/>
      <c r="RWV66" s="1636"/>
      <c r="RWW66" s="1636"/>
      <c r="RWX66" s="1636"/>
      <c r="RWY66" s="1636"/>
      <c r="RWZ66" s="1636"/>
      <c r="RXA66" s="1636"/>
      <c r="RXB66" s="1636"/>
      <c r="RXC66" s="1636"/>
      <c r="RXD66" s="1636"/>
      <c r="RXE66" s="1636"/>
      <c r="RXF66" s="1636"/>
      <c r="RXG66" s="1636"/>
      <c r="RXH66" s="1636"/>
      <c r="RXI66" s="1636"/>
      <c r="RXJ66" s="1636"/>
      <c r="RXK66" s="1636"/>
      <c r="RXL66" s="1636"/>
      <c r="RXM66" s="1636"/>
      <c r="RXN66" s="1636"/>
      <c r="RXO66" s="1636"/>
      <c r="RXP66" s="1636"/>
      <c r="RXQ66" s="1636"/>
      <c r="RXR66" s="1636"/>
      <c r="RXS66" s="1636"/>
      <c r="RXT66" s="1636"/>
      <c r="RXU66" s="1636"/>
      <c r="RXV66" s="1636"/>
      <c r="RXW66" s="1636"/>
      <c r="RXX66" s="1636"/>
      <c r="RXY66" s="1636"/>
      <c r="RXZ66" s="1636"/>
      <c r="RYA66" s="1636"/>
      <c r="RYB66" s="1636"/>
      <c r="RYC66" s="1636"/>
      <c r="RYD66" s="1636"/>
      <c r="RYE66" s="1636"/>
      <c r="RYF66" s="1636"/>
      <c r="RYG66" s="1636"/>
      <c r="RYH66" s="1636"/>
      <c r="RYI66" s="1636"/>
      <c r="RYJ66" s="1636"/>
      <c r="RYK66" s="1636"/>
      <c r="RYL66" s="1636"/>
      <c r="RYM66" s="1636"/>
      <c r="RYN66" s="1636"/>
      <c r="RYO66" s="1636"/>
      <c r="RYP66" s="1636"/>
      <c r="RYQ66" s="1636"/>
      <c r="RYR66" s="1636"/>
      <c r="RYS66" s="1636"/>
      <c r="RYT66" s="1636"/>
      <c r="RYU66" s="1636"/>
      <c r="RYV66" s="1636"/>
      <c r="RYW66" s="1636"/>
      <c r="RYX66" s="1636"/>
      <c r="RYY66" s="1636"/>
      <c r="RYZ66" s="1636"/>
      <c r="RZA66" s="1636"/>
      <c r="RZB66" s="1636"/>
      <c r="RZC66" s="1636"/>
      <c r="RZD66" s="1636"/>
      <c r="RZE66" s="1636"/>
      <c r="RZF66" s="1636"/>
      <c r="RZG66" s="1636"/>
      <c r="RZH66" s="1636"/>
      <c r="RZI66" s="1636"/>
      <c r="RZJ66" s="1636"/>
      <c r="RZK66" s="1636"/>
      <c r="RZL66" s="1636"/>
      <c r="RZM66" s="1636"/>
      <c r="RZN66" s="1636"/>
      <c r="RZO66" s="1636"/>
      <c r="RZP66" s="1636"/>
      <c r="RZQ66" s="1636"/>
      <c r="RZR66" s="1636"/>
      <c r="RZS66" s="1636"/>
      <c r="RZT66" s="1636"/>
      <c r="RZU66" s="1636"/>
      <c r="RZV66" s="1636"/>
      <c r="RZW66" s="1636"/>
      <c r="RZX66" s="1636"/>
      <c r="RZY66" s="1636"/>
      <c r="RZZ66" s="1636"/>
      <c r="SAA66" s="1636"/>
      <c r="SAB66" s="1636"/>
      <c r="SAC66" s="1636"/>
      <c r="SAD66" s="1636"/>
      <c r="SAE66" s="1636"/>
      <c r="SAF66" s="1636"/>
      <c r="SAG66" s="1636"/>
      <c r="SAH66" s="1636"/>
      <c r="SAI66" s="1636"/>
      <c r="SAJ66" s="1636"/>
      <c r="SAK66" s="1636"/>
      <c r="SAL66" s="1636"/>
      <c r="SAM66" s="1636"/>
      <c r="SAN66" s="1636"/>
      <c r="SAO66" s="1636"/>
      <c r="SAP66" s="1636"/>
      <c r="SAQ66" s="1636"/>
      <c r="SAR66" s="1636"/>
      <c r="SAS66" s="1636"/>
      <c r="SAT66" s="1636"/>
      <c r="SAU66" s="1636"/>
      <c r="SAV66" s="1636"/>
      <c r="SAW66" s="1636"/>
      <c r="SAX66" s="1636"/>
      <c r="SAY66" s="1636"/>
      <c r="SAZ66" s="1636"/>
      <c r="SBA66" s="1636"/>
      <c r="SBB66" s="1636"/>
      <c r="SBC66" s="1636"/>
      <c r="SBD66" s="1636"/>
      <c r="SBE66" s="1636"/>
      <c r="SBF66" s="1636"/>
      <c r="SBG66" s="1636"/>
      <c r="SBH66" s="1636"/>
      <c r="SBI66" s="1636"/>
      <c r="SBJ66" s="1636"/>
      <c r="SBK66" s="1636"/>
      <c r="SBL66" s="1636"/>
      <c r="SBM66" s="1636"/>
      <c r="SBN66" s="1636"/>
      <c r="SBO66" s="1636"/>
      <c r="SBP66" s="1636"/>
      <c r="SBQ66" s="1636"/>
      <c r="SBR66" s="1636"/>
      <c r="SBS66" s="1636"/>
      <c r="SBT66" s="1636"/>
      <c r="SBU66" s="1636"/>
      <c r="SBV66" s="1636"/>
      <c r="SBW66" s="1636"/>
      <c r="SBX66" s="1636"/>
      <c r="SBY66" s="1636"/>
      <c r="SBZ66" s="1636"/>
      <c r="SCA66" s="1636"/>
      <c r="SCB66" s="1636"/>
      <c r="SCC66" s="1636"/>
      <c r="SCD66" s="1636"/>
      <c r="SCE66" s="1636"/>
      <c r="SCF66" s="1636"/>
      <c r="SCG66" s="1636"/>
      <c r="SCH66" s="1636"/>
      <c r="SCI66" s="1636"/>
      <c r="SCJ66" s="1636"/>
      <c r="SCK66" s="1636"/>
      <c r="SCL66" s="1636"/>
      <c r="SCM66" s="1636"/>
      <c r="SCN66" s="1636"/>
      <c r="SCO66" s="1636"/>
      <c r="SCP66" s="1636"/>
      <c r="SCQ66" s="1636"/>
      <c r="SCR66" s="1636"/>
      <c r="SCS66" s="1636"/>
      <c r="SCT66" s="1636"/>
      <c r="SCU66" s="1636"/>
      <c r="SCV66" s="1636"/>
      <c r="SCW66" s="1636"/>
      <c r="SCX66" s="1636"/>
      <c r="SCY66" s="1636"/>
      <c r="SCZ66" s="1636"/>
      <c r="SDA66" s="1636"/>
      <c r="SDB66" s="1636"/>
      <c r="SDC66" s="1636"/>
      <c r="SDD66" s="1636"/>
      <c r="SDE66" s="1636"/>
      <c r="SDF66" s="1636"/>
      <c r="SDG66" s="1636"/>
      <c r="SDH66" s="1636"/>
      <c r="SDI66" s="1636"/>
      <c r="SDJ66" s="1636"/>
      <c r="SDK66" s="1636"/>
      <c r="SDL66" s="1636"/>
      <c r="SDM66" s="1636"/>
      <c r="SDN66" s="1636"/>
      <c r="SDO66" s="1636"/>
      <c r="SDP66" s="1636"/>
      <c r="SDQ66" s="1636"/>
      <c r="SDR66" s="1636"/>
      <c r="SDS66" s="1636"/>
      <c r="SDT66" s="1636"/>
      <c r="SDU66" s="1636"/>
      <c r="SDV66" s="1636"/>
      <c r="SDW66" s="1636"/>
      <c r="SDX66" s="1636"/>
      <c r="SDY66" s="1636"/>
      <c r="SDZ66" s="1636"/>
      <c r="SEA66" s="1636"/>
      <c r="SEB66" s="1636"/>
      <c r="SEC66" s="1636"/>
      <c r="SED66" s="1636"/>
      <c r="SEE66" s="1636"/>
      <c r="SEF66" s="1636"/>
      <c r="SEG66" s="1636"/>
      <c r="SEH66" s="1636"/>
      <c r="SEI66" s="1636"/>
      <c r="SEJ66" s="1636"/>
      <c r="SEK66" s="1636"/>
      <c r="SEL66" s="1636"/>
      <c r="SEM66" s="1636"/>
      <c r="SEN66" s="1636"/>
      <c r="SEO66" s="1636"/>
      <c r="SEP66" s="1636"/>
      <c r="SEQ66" s="1636"/>
      <c r="SER66" s="1636"/>
      <c r="SES66" s="1636"/>
      <c r="SET66" s="1636"/>
      <c r="SEU66" s="1636"/>
      <c r="SEV66" s="1636"/>
      <c r="SEW66" s="1636"/>
      <c r="SEX66" s="1636"/>
      <c r="SEY66" s="1636"/>
      <c r="SEZ66" s="1636"/>
      <c r="SFA66" s="1636"/>
      <c r="SFB66" s="1636"/>
      <c r="SFC66" s="1636"/>
      <c r="SFD66" s="1636"/>
      <c r="SFE66" s="1636"/>
      <c r="SFF66" s="1636"/>
      <c r="SFG66" s="1636"/>
      <c r="SFH66" s="1636"/>
      <c r="SFI66" s="1636"/>
      <c r="SFJ66" s="1636"/>
      <c r="SFK66" s="1636"/>
      <c r="SFL66" s="1636"/>
      <c r="SFM66" s="1636"/>
      <c r="SFN66" s="1636"/>
      <c r="SFO66" s="1636"/>
      <c r="SFP66" s="1636"/>
      <c r="SFQ66" s="1636"/>
      <c r="SFR66" s="1636"/>
      <c r="SFS66" s="1636"/>
      <c r="SFT66" s="1636"/>
      <c r="SFU66" s="1636"/>
      <c r="SFV66" s="1636"/>
      <c r="SFW66" s="1636"/>
      <c r="SFX66" s="1636"/>
      <c r="SFY66" s="1636"/>
      <c r="SFZ66" s="1636"/>
      <c r="SGA66" s="1636"/>
      <c r="SGB66" s="1636"/>
      <c r="SGC66" s="1636"/>
      <c r="SGD66" s="1636"/>
      <c r="SGE66" s="1636"/>
      <c r="SGF66" s="1636"/>
      <c r="SGG66" s="1636"/>
      <c r="SGH66" s="1636"/>
      <c r="SGI66" s="1636"/>
      <c r="SGJ66" s="1636"/>
      <c r="SGK66" s="1636"/>
      <c r="SGL66" s="1636"/>
      <c r="SGM66" s="1636"/>
      <c r="SGN66" s="1636"/>
      <c r="SGO66" s="1636"/>
      <c r="SGP66" s="1636"/>
      <c r="SGQ66" s="1636"/>
      <c r="SGR66" s="1636"/>
      <c r="SGS66" s="1636"/>
      <c r="SGT66" s="1636"/>
      <c r="SGU66" s="1636"/>
      <c r="SGV66" s="1636"/>
      <c r="SGW66" s="1636"/>
      <c r="SGX66" s="1636"/>
      <c r="SGY66" s="1636"/>
      <c r="SGZ66" s="1636"/>
      <c r="SHA66" s="1636"/>
      <c r="SHB66" s="1636"/>
      <c r="SHC66" s="1636"/>
      <c r="SHD66" s="1636"/>
      <c r="SHE66" s="1636"/>
      <c r="SHF66" s="1636"/>
      <c r="SHG66" s="1636"/>
      <c r="SHH66" s="1636"/>
      <c r="SHI66" s="1636"/>
      <c r="SHJ66" s="1636"/>
      <c r="SHK66" s="1636"/>
      <c r="SHL66" s="1636"/>
      <c r="SHM66" s="1636"/>
      <c r="SHN66" s="1636"/>
      <c r="SHO66" s="1636"/>
      <c r="SHP66" s="1636"/>
      <c r="SHQ66" s="1636"/>
      <c r="SHR66" s="1636"/>
      <c r="SHS66" s="1636"/>
      <c r="SHT66" s="1636"/>
      <c r="SHU66" s="1636"/>
      <c r="SHV66" s="1636"/>
      <c r="SHW66" s="1636"/>
      <c r="SHX66" s="1636"/>
      <c r="SHY66" s="1636"/>
      <c r="SHZ66" s="1636"/>
      <c r="SIA66" s="1636"/>
      <c r="SIB66" s="1636"/>
      <c r="SIC66" s="1636"/>
      <c r="SID66" s="1636"/>
      <c r="SIE66" s="1636"/>
      <c r="SIF66" s="1636"/>
      <c r="SIG66" s="1636"/>
      <c r="SIH66" s="1636"/>
      <c r="SII66" s="1636"/>
      <c r="SIJ66" s="1636"/>
      <c r="SIK66" s="1636"/>
      <c r="SIL66" s="1636"/>
      <c r="SIM66" s="1636"/>
      <c r="SIN66" s="1636"/>
      <c r="SIO66" s="1636"/>
      <c r="SIP66" s="1636"/>
      <c r="SIQ66" s="1636"/>
      <c r="SIR66" s="1636"/>
      <c r="SIS66" s="1636"/>
      <c r="SIT66" s="1636"/>
      <c r="SIU66" s="1636"/>
      <c r="SIV66" s="1636"/>
      <c r="SIW66" s="1636"/>
      <c r="SIX66" s="1636"/>
      <c r="SIY66" s="1636"/>
      <c r="SIZ66" s="1636"/>
      <c r="SJA66" s="1636"/>
      <c r="SJB66" s="1636"/>
      <c r="SJC66" s="1636"/>
      <c r="SJD66" s="1636"/>
      <c r="SJE66" s="1636"/>
      <c r="SJF66" s="1636"/>
      <c r="SJG66" s="1636"/>
      <c r="SJH66" s="1636"/>
      <c r="SJI66" s="1636"/>
      <c r="SJJ66" s="1636"/>
      <c r="SJK66" s="1636"/>
      <c r="SJL66" s="1636"/>
      <c r="SJM66" s="1636"/>
      <c r="SJN66" s="1636"/>
      <c r="SJO66" s="1636"/>
      <c r="SJP66" s="1636"/>
      <c r="SJQ66" s="1636"/>
      <c r="SJR66" s="1636"/>
      <c r="SJS66" s="1636"/>
      <c r="SJT66" s="1636"/>
      <c r="SJU66" s="1636"/>
      <c r="SJV66" s="1636"/>
      <c r="SJW66" s="1636"/>
      <c r="SJX66" s="1636"/>
      <c r="SJY66" s="1636"/>
      <c r="SJZ66" s="1636"/>
      <c r="SKA66" s="1636"/>
      <c r="SKB66" s="1636"/>
      <c r="SKC66" s="1636"/>
      <c r="SKD66" s="1636"/>
      <c r="SKE66" s="1636"/>
      <c r="SKF66" s="1636"/>
      <c r="SKG66" s="1636"/>
      <c r="SKH66" s="1636"/>
      <c r="SKI66" s="1636"/>
      <c r="SKJ66" s="1636"/>
      <c r="SKK66" s="1636"/>
      <c r="SKL66" s="1636"/>
      <c r="SKM66" s="1636"/>
      <c r="SKN66" s="1636"/>
      <c r="SKO66" s="1636"/>
      <c r="SKP66" s="1636"/>
      <c r="SKQ66" s="1636"/>
      <c r="SKR66" s="1636"/>
      <c r="SKS66" s="1636"/>
      <c r="SKT66" s="1636"/>
      <c r="SKU66" s="1636"/>
      <c r="SKV66" s="1636"/>
      <c r="SKW66" s="1636"/>
      <c r="SKX66" s="1636"/>
      <c r="SKY66" s="1636"/>
      <c r="SKZ66" s="1636"/>
      <c r="SLA66" s="1636"/>
      <c r="SLB66" s="1636"/>
      <c r="SLC66" s="1636"/>
      <c r="SLD66" s="1636"/>
      <c r="SLE66" s="1636"/>
      <c r="SLF66" s="1636"/>
      <c r="SLG66" s="1636"/>
      <c r="SLH66" s="1636"/>
      <c r="SLI66" s="1636"/>
      <c r="SLJ66" s="1636"/>
      <c r="SLK66" s="1636"/>
      <c r="SLL66" s="1636"/>
      <c r="SLM66" s="1636"/>
      <c r="SLN66" s="1636"/>
      <c r="SLO66" s="1636"/>
      <c r="SLP66" s="1636"/>
      <c r="SLQ66" s="1636"/>
      <c r="SLR66" s="1636"/>
      <c r="SLS66" s="1636"/>
      <c r="SLT66" s="1636"/>
      <c r="SLU66" s="1636"/>
      <c r="SLV66" s="1636"/>
      <c r="SLW66" s="1636"/>
      <c r="SLX66" s="1636"/>
      <c r="SLY66" s="1636"/>
      <c r="SLZ66" s="1636"/>
      <c r="SMA66" s="1636"/>
      <c r="SMB66" s="1636"/>
      <c r="SMC66" s="1636"/>
      <c r="SMD66" s="1636"/>
      <c r="SME66" s="1636"/>
      <c r="SMF66" s="1636"/>
      <c r="SMG66" s="1636"/>
      <c r="SMH66" s="1636"/>
      <c r="SMI66" s="1636"/>
      <c r="SMJ66" s="1636"/>
      <c r="SMK66" s="1636"/>
      <c r="SML66" s="1636"/>
      <c r="SMM66" s="1636"/>
      <c r="SMN66" s="1636"/>
      <c r="SMO66" s="1636"/>
      <c r="SMP66" s="1636"/>
      <c r="SMQ66" s="1636"/>
      <c r="SMR66" s="1636"/>
      <c r="SMS66" s="1636"/>
      <c r="SMT66" s="1636"/>
      <c r="SMU66" s="1636"/>
      <c r="SMV66" s="1636"/>
      <c r="SMW66" s="1636"/>
      <c r="SMX66" s="1636"/>
      <c r="SMY66" s="1636"/>
      <c r="SMZ66" s="1636"/>
      <c r="SNA66" s="1636"/>
      <c r="SNB66" s="1636"/>
      <c r="SNC66" s="1636"/>
      <c r="SND66" s="1636"/>
      <c r="SNE66" s="1636"/>
      <c r="SNF66" s="1636"/>
      <c r="SNG66" s="1636"/>
      <c r="SNH66" s="1636"/>
      <c r="SNI66" s="1636"/>
      <c r="SNJ66" s="1636"/>
      <c r="SNK66" s="1636"/>
      <c r="SNL66" s="1636"/>
      <c r="SNM66" s="1636"/>
      <c r="SNN66" s="1636"/>
      <c r="SNO66" s="1636"/>
      <c r="SNP66" s="1636"/>
      <c r="SNQ66" s="1636"/>
      <c r="SNR66" s="1636"/>
      <c r="SNS66" s="1636"/>
      <c r="SNT66" s="1636"/>
      <c r="SNU66" s="1636"/>
      <c r="SNV66" s="1636"/>
      <c r="SNW66" s="1636"/>
      <c r="SNX66" s="1636"/>
      <c r="SNY66" s="1636"/>
      <c r="SNZ66" s="1636"/>
      <c r="SOA66" s="1636"/>
      <c r="SOB66" s="1636"/>
      <c r="SOC66" s="1636"/>
      <c r="SOD66" s="1636"/>
      <c r="SOE66" s="1636"/>
      <c r="SOF66" s="1636"/>
      <c r="SOG66" s="1636"/>
      <c r="SOH66" s="1636"/>
      <c r="SOI66" s="1636"/>
      <c r="SOJ66" s="1636"/>
      <c r="SOK66" s="1636"/>
      <c r="SOL66" s="1636"/>
      <c r="SOM66" s="1636"/>
      <c r="SON66" s="1636"/>
      <c r="SOO66" s="1636"/>
      <c r="SOP66" s="1636"/>
      <c r="SOQ66" s="1636"/>
      <c r="SOR66" s="1636"/>
      <c r="SOS66" s="1636"/>
      <c r="SOT66" s="1636"/>
      <c r="SOU66" s="1636"/>
      <c r="SOV66" s="1636"/>
      <c r="SOW66" s="1636"/>
      <c r="SOX66" s="1636"/>
      <c r="SOY66" s="1636"/>
      <c r="SOZ66" s="1636"/>
      <c r="SPA66" s="1636"/>
      <c r="SPB66" s="1636"/>
      <c r="SPC66" s="1636"/>
      <c r="SPD66" s="1636"/>
      <c r="SPE66" s="1636"/>
      <c r="SPF66" s="1636"/>
      <c r="SPG66" s="1636"/>
      <c r="SPH66" s="1636"/>
      <c r="SPI66" s="1636"/>
      <c r="SPJ66" s="1636"/>
      <c r="SPK66" s="1636"/>
      <c r="SPL66" s="1636"/>
      <c r="SPM66" s="1636"/>
      <c r="SPN66" s="1636"/>
      <c r="SPO66" s="1636"/>
      <c r="SPP66" s="1636"/>
      <c r="SPQ66" s="1636"/>
      <c r="SPR66" s="1636"/>
      <c r="SPS66" s="1636"/>
      <c r="SPT66" s="1636"/>
      <c r="SPU66" s="1636"/>
      <c r="SPV66" s="1636"/>
      <c r="SPW66" s="1636"/>
      <c r="SPX66" s="1636"/>
      <c r="SPY66" s="1636"/>
      <c r="SPZ66" s="1636"/>
      <c r="SQA66" s="1636"/>
      <c r="SQB66" s="1636"/>
      <c r="SQC66" s="1636"/>
      <c r="SQD66" s="1636"/>
      <c r="SQE66" s="1636"/>
      <c r="SQF66" s="1636"/>
      <c r="SQG66" s="1636"/>
      <c r="SQH66" s="1636"/>
      <c r="SQI66" s="1636"/>
      <c r="SQJ66" s="1636"/>
      <c r="SQK66" s="1636"/>
      <c r="SQL66" s="1636"/>
      <c r="SQM66" s="1636"/>
      <c r="SQN66" s="1636"/>
      <c r="SQO66" s="1636"/>
      <c r="SQP66" s="1636"/>
      <c r="SQQ66" s="1636"/>
      <c r="SQR66" s="1636"/>
      <c r="SQS66" s="1636"/>
      <c r="SQT66" s="1636"/>
      <c r="SQU66" s="1636"/>
      <c r="SQV66" s="1636"/>
      <c r="SQW66" s="1636"/>
      <c r="SQX66" s="1636"/>
      <c r="SQY66" s="1636"/>
      <c r="SQZ66" s="1636"/>
      <c r="SRA66" s="1636"/>
      <c r="SRB66" s="1636"/>
      <c r="SRC66" s="1636"/>
      <c r="SRD66" s="1636"/>
      <c r="SRE66" s="1636"/>
      <c r="SRF66" s="1636"/>
      <c r="SRG66" s="1636"/>
      <c r="SRH66" s="1636"/>
      <c r="SRI66" s="1636"/>
      <c r="SRJ66" s="1636"/>
      <c r="SRK66" s="1636"/>
      <c r="SRL66" s="1636"/>
      <c r="SRM66" s="1636"/>
      <c r="SRN66" s="1636"/>
      <c r="SRO66" s="1636"/>
      <c r="SRP66" s="1636"/>
      <c r="SRQ66" s="1636"/>
      <c r="SRR66" s="1636"/>
      <c r="SRS66" s="1636"/>
      <c r="SRT66" s="1636"/>
      <c r="SRU66" s="1636"/>
      <c r="SRV66" s="1636"/>
      <c r="SRW66" s="1636"/>
      <c r="SRX66" s="1636"/>
      <c r="SRY66" s="1636"/>
      <c r="SRZ66" s="1636"/>
      <c r="SSA66" s="1636"/>
      <c r="SSB66" s="1636"/>
      <c r="SSC66" s="1636"/>
      <c r="SSD66" s="1636"/>
      <c r="SSE66" s="1636"/>
      <c r="SSF66" s="1636"/>
      <c r="SSG66" s="1636"/>
      <c r="SSH66" s="1636"/>
      <c r="SSI66" s="1636"/>
      <c r="SSJ66" s="1636"/>
      <c r="SSK66" s="1636"/>
      <c r="SSL66" s="1636"/>
      <c r="SSM66" s="1636"/>
      <c r="SSN66" s="1636"/>
      <c r="SSO66" s="1636"/>
      <c r="SSP66" s="1636"/>
      <c r="SSQ66" s="1636"/>
      <c r="SSR66" s="1636"/>
      <c r="SSS66" s="1636"/>
      <c r="SST66" s="1636"/>
      <c r="SSU66" s="1636"/>
      <c r="SSV66" s="1636"/>
      <c r="SSW66" s="1636"/>
      <c r="SSX66" s="1636"/>
      <c r="SSY66" s="1636"/>
      <c r="SSZ66" s="1636"/>
      <c r="STA66" s="1636"/>
      <c r="STB66" s="1636"/>
      <c r="STC66" s="1636"/>
      <c r="STD66" s="1636"/>
      <c r="STE66" s="1636"/>
      <c r="STF66" s="1636"/>
      <c r="STG66" s="1636"/>
      <c r="STH66" s="1636"/>
      <c r="STI66" s="1636"/>
      <c r="STJ66" s="1636"/>
      <c r="STK66" s="1636"/>
      <c r="STL66" s="1636"/>
      <c r="STM66" s="1636"/>
      <c r="STN66" s="1636"/>
      <c r="STO66" s="1636"/>
      <c r="STP66" s="1636"/>
      <c r="STQ66" s="1636"/>
      <c r="STR66" s="1636"/>
      <c r="STS66" s="1636"/>
      <c r="STT66" s="1636"/>
      <c r="STU66" s="1636"/>
      <c r="STV66" s="1636"/>
      <c r="STW66" s="1636"/>
      <c r="STX66" s="1636"/>
      <c r="STY66" s="1636"/>
      <c r="STZ66" s="1636"/>
      <c r="SUA66" s="1636"/>
      <c r="SUB66" s="1636"/>
      <c r="SUC66" s="1636"/>
      <c r="SUD66" s="1636"/>
      <c r="SUE66" s="1636"/>
      <c r="SUF66" s="1636"/>
      <c r="SUG66" s="1636"/>
      <c r="SUH66" s="1636"/>
      <c r="SUI66" s="1636"/>
      <c r="SUJ66" s="1636"/>
      <c r="SUK66" s="1636"/>
      <c r="SUL66" s="1636"/>
      <c r="SUM66" s="1636"/>
      <c r="SUN66" s="1636"/>
      <c r="SUO66" s="1636"/>
      <c r="SUP66" s="1636"/>
      <c r="SUQ66" s="1636"/>
      <c r="SUR66" s="1636"/>
      <c r="SUS66" s="1636"/>
      <c r="SUT66" s="1636"/>
      <c r="SUU66" s="1636"/>
      <c r="SUV66" s="1636"/>
      <c r="SUW66" s="1636"/>
      <c r="SUX66" s="1636"/>
      <c r="SUY66" s="1636"/>
      <c r="SUZ66" s="1636"/>
      <c r="SVA66" s="1636"/>
      <c r="SVB66" s="1636"/>
      <c r="SVC66" s="1636"/>
      <c r="SVD66" s="1636"/>
      <c r="SVE66" s="1636"/>
      <c r="SVF66" s="1636"/>
      <c r="SVG66" s="1636"/>
      <c r="SVH66" s="1636"/>
      <c r="SVI66" s="1636"/>
      <c r="SVJ66" s="1636"/>
      <c r="SVK66" s="1636"/>
      <c r="SVL66" s="1636"/>
      <c r="SVM66" s="1636"/>
      <c r="SVN66" s="1636"/>
      <c r="SVO66" s="1636"/>
      <c r="SVP66" s="1636"/>
      <c r="SVQ66" s="1636"/>
      <c r="SVR66" s="1636"/>
      <c r="SVS66" s="1636"/>
      <c r="SVT66" s="1636"/>
      <c r="SVU66" s="1636"/>
      <c r="SVV66" s="1636"/>
      <c r="SVW66" s="1636"/>
      <c r="SVX66" s="1636"/>
      <c r="SVY66" s="1636"/>
      <c r="SVZ66" s="1636"/>
      <c r="SWA66" s="1636"/>
      <c r="SWB66" s="1636"/>
      <c r="SWC66" s="1636"/>
      <c r="SWD66" s="1636"/>
      <c r="SWE66" s="1636"/>
      <c r="SWF66" s="1636"/>
      <c r="SWG66" s="1636"/>
      <c r="SWH66" s="1636"/>
      <c r="SWI66" s="1636"/>
      <c r="SWJ66" s="1636"/>
      <c r="SWK66" s="1636"/>
      <c r="SWL66" s="1636"/>
      <c r="SWM66" s="1636"/>
      <c r="SWN66" s="1636"/>
      <c r="SWO66" s="1636"/>
      <c r="SWP66" s="1636"/>
      <c r="SWQ66" s="1636"/>
      <c r="SWR66" s="1636"/>
      <c r="SWS66" s="1636"/>
      <c r="SWT66" s="1636"/>
      <c r="SWU66" s="1636"/>
      <c r="SWV66" s="1636"/>
      <c r="SWW66" s="1636"/>
      <c r="SWX66" s="1636"/>
      <c r="SWY66" s="1636"/>
      <c r="SWZ66" s="1636"/>
      <c r="SXA66" s="1636"/>
      <c r="SXB66" s="1636"/>
      <c r="SXC66" s="1636"/>
      <c r="SXD66" s="1636"/>
      <c r="SXE66" s="1636"/>
      <c r="SXF66" s="1636"/>
      <c r="SXG66" s="1636"/>
      <c r="SXH66" s="1636"/>
      <c r="SXI66" s="1636"/>
      <c r="SXJ66" s="1636"/>
      <c r="SXK66" s="1636"/>
      <c r="SXL66" s="1636"/>
      <c r="SXM66" s="1636"/>
      <c r="SXN66" s="1636"/>
      <c r="SXO66" s="1636"/>
      <c r="SXP66" s="1636"/>
      <c r="SXQ66" s="1636"/>
      <c r="SXR66" s="1636"/>
      <c r="SXS66" s="1636"/>
      <c r="SXT66" s="1636"/>
      <c r="SXU66" s="1636"/>
      <c r="SXV66" s="1636"/>
      <c r="SXW66" s="1636"/>
      <c r="SXX66" s="1636"/>
      <c r="SXY66" s="1636"/>
      <c r="SXZ66" s="1636"/>
      <c r="SYA66" s="1636"/>
      <c r="SYB66" s="1636"/>
      <c r="SYC66" s="1636"/>
      <c r="SYD66" s="1636"/>
      <c r="SYE66" s="1636"/>
      <c r="SYF66" s="1636"/>
      <c r="SYG66" s="1636"/>
      <c r="SYH66" s="1636"/>
      <c r="SYI66" s="1636"/>
      <c r="SYJ66" s="1636"/>
      <c r="SYK66" s="1636"/>
      <c r="SYL66" s="1636"/>
      <c r="SYM66" s="1636"/>
      <c r="SYN66" s="1636"/>
      <c r="SYO66" s="1636"/>
      <c r="SYP66" s="1636"/>
      <c r="SYQ66" s="1636"/>
      <c r="SYR66" s="1636"/>
      <c r="SYS66" s="1636"/>
      <c r="SYT66" s="1636"/>
      <c r="SYU66" s="1636"/>
      <c r="SYV66" s="1636"/>
      <c r="SYW66" s="1636"/>
      <c r="SYX66" s="1636"/>
      <c r="SYY66" s="1636"/>
      <c r="SYZ66" s="1636"/>
      <c r="SZA66" s="1636"/>
      <c r="SZB66" s="1636"/>
      <c r="SZC66" s="1636"/>
      <c r="SZD66" s="1636"/>
      <c r="SZE66" s="1636"/>
      <c r="SZF66" s="1636"/>
      <c r="SZG66" s="1636"/>
      <c r="SZH66" s="1636"/>
      <c r="SZI66" s="1636"/>
      <c r="SZJ66" s="1636"/>
      <c r="SZK66" s="1636"/>
      <c r="SZL66" s="1636"/>
      <c r="SZM66" s="1636"/>
      <c r="SZN66" s="1636"/>
      <c r="SZO66" s="1636"/>
      <c r="SZP66" s="1636"/>
      <c r="SZQ66" s="1636"/>
      <c r="SZR66" s="1636"/>
      <c r="SZS66" s="1636"/>
      <c r="SZT66" s="1636"/>
      <c r="SZU66" s="1636"/>
      <c r="SZV66" s="1636"/>
      <c r="SZW66" s="1636"/>
      <c r="SZX66" s="1636"/>
      <c r="SZY66" s="1636"/>
      <c r="SZZ66" s="1636"/>
      <c r="TAA66" s="1636"/>
      <c r="TAB66" s="1636"/>
      <c r="TAC66" s="1636"/>
      <c r="TAD66" s="1636"/>
      <c r="TAE66" s="1636"/>
      <c r="TAF66" s="1636"/>
      <c r="TAG66" s="1636"/>
      <c r="TAH66" s="1636"/>
      <c r="TAI66" s="1636"/>
      <c r="TAJ66" s="1636"/>
      <c r="TAK66" s="1636"/>
      <c r="TAL66" s="1636"/>
      <c r="TAM66" s="1636"/>
      <c r="TAN66" s="1636"/>
      <c r="TAO66" s="1636"/>
      <c r="TAP66" s="1636"/>
      <c r="TAQ66" s="1636"/>
      <c r="TAR66" s="1636"/>
      <c r="TAS66" s="1636"/>
      <c r="TAT66" s="1636"/>
      <c r="TAU66" s="1636"/>
      <c r="TAV66" s="1636"/>
      <c r="TAW66" s="1636"/>
      <c r="TAX66" s="1636"/>
      <c r="TAY66" s="1636"/>
      <c r="TAZ66" s="1636"/>
      <c r="TBA66" s="1636"/>
      <c r="TBB66" s="1636"/>
      <c r="TBC66" s="1636"/>
      <c r="TBD66" s="1636"/>
      <c r="TBE66" s="1636"/>
      <c r="TBF66" s="1636"/>
      <c r="TBG66" s="1636"/>
      <c r="TBH66" s="1636"/>
      <c r="TBI66" s="1636"/>
      <c r="TBJ66" s="1636"/>
      <c r="TBK66" s="1636"/>
      <c r="TBL66" s="1636"/>
      <c r="TBM66" s="1636"/>
      <c r="TBN66" s="1636"/>
      <c r="TBO66" s="1636"/>
      <c r="TBP66" s="1636"/>
      <c r="TBQ66" s="1636"/>
      <c r="TBR66" s="1636"/>
      <c r="TBS66" s="1636"/>
      <c r="TBT66" s="1636"/>
      <c r="TBU66" s="1636"/>
      <c r="TBV66" s="1636"/>
      <c r="TBW66" s="1636"/>
      <c r="TBX66" s="1636"/>
      <c r="TBY66" s="1636"/>
      <c r="TBZ66" s="1636"/>
      <c r="TCA66" s="1636"/>
      <c r="TCB66" s="1636"/>
      <c r="TCC66" s="1636"/>
      <c r="TCD66" s="1636"/>
      <c r="TCE66" s="1636"/>
      <c r="TCF66" s="1636"/>
      <c r="TCG66" s="1636"/>
      <c r="TCH66" s="1636"/>
      <c r="TCI66" s="1636"/>
      <c r="TCJ66" s="1636"/>
      <c r="TCK66" s="1636"/>
      <c r="TCL66" s="1636"/>
      <c r="TCM66" s="1636"/>
      <c r="TCN66" s="1636"/>
      <c r="TCO66" s="1636"/>
      <c r="TCP66" s="1636"/>
      <c r="TCQ66" s="1636"/>
      <c r="TCR66" s="1636"/>
      <c r="TCS66" s="1636"/>
      <c r="TCT66" s="1636"/>
      <c r="TCU66" s="1636"/>
      <c r="TCV66" s="1636"/>
      <c r="TCW66" s="1636"/>
      <c r="TCX66" s="1636"/>
      <c r="TCY66" s="1636"/>
      <c r="TCZ66" s="1636"/>
      <c r="TDA66" s="1636"/>
      <c r="TDB66" s="1636"/>
      <c r="TDC66" s="1636"/>
      <c r="TDD66" s="1636"/>
      <c r="TDE66" s="1636"/>
      <c r="TDF66" s="1636"/>
      <c r="TDG66" s="1636"/>
      <c r="TDH66" s="1636"/>
      <c r="TDI66" s="1636"/>
      <c r="TDJ66" s="1636"/>
      <c r="TDK66" s="1636"/>
      <c r="TDL66" s="1636"/>
      <c r="TDM66" s="1636"/>
      <c r="TDN66" s="1636"/>
      <c r="TDO66" s="1636"/>
      <c r="TDP66" s="1636"/>
      <c r="TDQ66" s="1636"/>
      <c r="TDR66" s="1636"/>
      <c r="TDS66" s="1636"/>
      <c r="TDT66" s="1636"/>
      <c r="TDU66" s="1636"/>
      <c r="TDV66" s="1636"/>
      <c r="TDW66" s="1636"/>
      <c r="TDX66" s="1636"/>
      <c r="TDY66" s="1636"/>
      <c r="TDZ66" s="1636"/>
      <c r="TEA66" s="1636"/>
      <c r="TEB66" s="1636"/>
      <c r="TEC66" s="1636"/>
      <c r="TED66" s="1636"/>
      <c r="TEE66" s="1636"/>
      <c r="TEF66" s="1636"/>
      <c r="TEG66" s="1636"/>
      <c r="TEH66" s="1636"/>
      <c r="TEI66" s="1636"/>
      <c r="TEJ66" s="1636"/>
      <c r="TEK66" s="1636"/>
      <c r="TEL66" s="1636"/>
      <c r="TEM66" s="1636"/>
      <c r="TEN66" s="1636"/>
      <c r="TEO66" s="1636"/>
      <c r="TEP66" s="1636"/>
      <c r="TEQ66" s="1636"/>
      <c r="TER66" s="1636"/>
      <c r="TES66" s="1636"/>
      <c r="TET66" s="1636"/>
      <c r="TEU66" s="1636"/>
      <c r="TEV66" s="1636"/>
      <c r="TEW66" s="1636"/>
      <c r="TEX66" s="1636"/>
      <c r="TEY66" s="1636"/>
      <c r="TEZ66" s="1636"/>
      <c r="TFA66" s="1636"/>
      <c r="TFB66" s="1636"/>
      <c r="TFC66" s="1636"/>
      <c r="TFD66" s="1636"/>
      <c r="TFE66" s="1636"/>
      <c r="TFF66" s="1636"/>
      <c r="TFG66" s="1636"/>
      <c r="TFH66" s="1636"/>
      <c r="TFI66" s="1636"/>
      <c r="TFJ66" s="1636"/>
      <c r="TFK66" s="1636"/>
      <c r="TFL66" s="1636"/>
      <c r="TFM66" s="1636"/>
      <c r="TFN66" s="1636"/>
      <c r="TFO66" s="1636"/>
      <c r="TFP66" s="1636"/>
      <c r="TFQ66" s="1636"/>
      <c r="TFR66" s="1636"/>
      <c r="TFS66" s="1636"/>
      <c r="TFT66" s="1636"/>
      <c r="TFU66" s="1636"/>
      <c r="TFV66" s="1636"/>
      <c r="TFW66" s="1636"/>
      <c r="TFX66" s="1636"/>
      <c r="TFY66" s="1636"/>
      <c r="TFZ66" s="1636"/>
      <c r="TGA66" s="1636"/>
      <c r="TGB66" s="1636"/>
      <c r="TGC66" s="1636"/>
      <c r="TGD66" s="1636"/>
      <c r="TGE66" s="1636"/>
      <c r="TGF66" s="1636"/>
      <c r="TGG66" s="1636"/>
      <c r="TGH66" s="1636"/>
      <c r="TGI66" s="1636"/>
      <c r="TGJ66" s="1636"/>
      <c r="TGK66" s="1636"/>
      <c r="TGL66" s="1636"/>
      <c r="TGM66" s="1636"/>
      <c r="TGN66" s="1636"/>
      <c r="TGO66" s="1636"/>
      <c r="TGP66" s="1636"/>
      <c r="TGQ66" s="1636"/>
      <c r="TGR66" s="1636"/>
      <c r="TGS66" s="1636"/>
      <c r="TGT66" s="1636"/>
      <c r="TGU66" s="1636"/>
      <c r="TGV66" s="1636"/>
      <c r="TGW66" s="1636"/>
      <c r="TGX66" s="1636"/>
      <c r="TGY66" s="1636"/>
      <c r="TGZ66" s="1636"/>
      <c r="THA66" s="1636"/>
      <c r="THB66" s="1636"/>
      <c r="THC66" s="1636"/>
      <c r="THD66" s="1636"/>
      <c r="THE66" s="1636"/>
      <c r="THF66" s="1636"/>
      <c r="THG66" s="1636"/>
      <c r="THH66" s="1636"/>
      <c r="THI66" s="1636"/>
      <c r="THJ66" s="1636"/>
      <c r="THK66" s="1636"/>
      <c r="THL66" s="1636"/>
      <c r="THM66" s="1636"/>
      <c r="THN66" s="1636"/>
      <c r="THO66" s="1636"/>
      <c r="THP66" s="1636"/>
      <c r="THQ66" s="1636"/>
      <c r="THR66" s="1636"/>
      <c r="THS66" s="1636"/>
      <c r="THT66" s="1636"/>
      <c r="THU66" s="1636"/>
      <c r="THV66" s="1636"/>
      <c r="THW66" s="1636"/>
      <c r="THX66" s="1636"/>
      <c r="THY66" s="1636"/>
      <c r="THZ66" s="1636"/>
      <c r="TIA66" s="1636"/>
      <c r="TIB66" s="1636"/>
      <c r="TIC66" s="1636"/>
      <c r="TID66" s="1636"/>
      <c r="TIE66" s="1636"/>
      <c r="TIF66" s="1636"/>
      <c r="TIG66" s="1636"/>
      <c r="TIH66" s="1636"/>
      <c r="TII66" s="1636"/>
      <c r="TIJ66" s="1636"/>
      <c r="TIK66" s="1636"/>
      <c r="TIL66" s="1636"/>
      <c r="TIM66" s="1636"/>
      <c r="TIN66" s="1636"/>
      <c r="TIO66" s="1636"/>
      <c r="TIP66" s="1636"/>
      <c r="TIQ66" s="1636"/>
      <c r="TIR66" s="1636"/>
      <c r="TIS66" s="1636"/>
      <c r="TIT66" s="1636"/>
      <c r="TIU66" s="1636"/>
      <c r="TIV66" s="1636"/>
      <c r="TIW66" s="1636"/>
      <c r="TIX66" s="1636"/>
      <c r="TIY66" s="1636"/>
      <c r="TIZ66" s="1636"/>
      <c r="TJA66" s="1636"/>
      <c r="TJB66" s="1636"/>
      <c r="TJC66" s="1636"/>
      <c r="TJD66" s="1636"/>
      <c r="TJE66" s="1636"/>
      <c r="TJF66" s="1636"/>
      <c r="TJG66" s="1636"/>
      <c r="TJH66" s="1636"/>
      <c r="TJI66" s="1636"/>
      <c r="TJJ66" s="1636"/>
      <c r="TJK66" s="1636"/>
      <c r="TJL66" s="1636"/>
      <c r="TJM66" s="1636"/>
      <c r="TJN66" s="1636"/>
      <c r="TJO66" s="1636"/>
      <c r="TJP66" s="1636"/>
      <c r="TJQ66" s="1636"/>
      <c r="TJR66" s="1636"/>
      <c r="TJS66" s="1636"/>
      <c r="TJT66" s="1636"/>
      <c r="TJU66" s="1636"/>
      <c r="TJV66" s="1636"/>
      <c r="TJW66" s="1636"/>
      <c r="TJX66" s="1636"/>
      <c r="TJY66" s="1636"/>
      <c r="TJZ66" s="1636"/>
      <c r="TKA66" s="1636"/>
      <c r="TKB66" s="1636"/>
      <c r="TKC66" s="1636"/>
      <c r="TKD66" s="1636"/>
      <c r="TKE66" s="1636"/>
      <c r="TKF66" s="1636"/>
      <c r="TKG66" s="1636"/>
      <c r="TKH66" s="1636"/>
      <c r="TKI66" s="1636"/>
      <c r="TKJ66" s="1636"/>
      <c r="TKK66" s="1636"/>
      <c r="TKL66" s="1636"/>
      <c r="TKM66" s="1636"/>
      <c r="TKN66" s="1636"/>
      <c r="TKO66" s="1636"/>
      <c r="TKP66" s="1636"/>
      <c r="TKQ66" s="1636"/>
      <c r="TKR66" s="1636"/>
      <c r="TKS66" s="1636"/>
      <c r="TKT66" s="1636"/>
      <c r="TKU66" s="1636"/>
      <c r="TKV66" s="1636"/>
      <c r="TKW66" s="1636"/>
      <c r="TKX66" s="1636"/>
      <c r="TKY66" s="1636"/>
      <c r="TKZ66" s="1636"/>
      <c r="TLA66" s="1636"/>
      <c r="TLB66" s="1636"/>
      <c r="TLC66" s="1636"/>
      <c r="TLD66" s="1636"/>
      <c r="TLE66" s="1636"/>
      <c r="TLF66" s="1636"/>
      <c r="TLG66" s="1636"/>
      <c r="TLH66" s="1636"/>
      <c r="TLI66" s="1636"/>
      <c r="TLJ66" s="1636"/>
      <c r="TLK66" s="1636"/>
      <c r="TLL66" s="1636"/>
      <c r="TLM66" s="1636"/>
      <c r="TLN66" s="1636"/>
      <c r="TLO66" s="1636"/>
      <c r="TLP66" s="1636"/>
      <c r="TLQ66" s="1636"/>
      <c r="TLR66" s="1636"/>
      <c r="TLS66" s="1636"/>
      <c r="TLT66" s="1636"/>
      <c r="TLU66" s="1636"/>
      <c r="TLV66" s="1636"/>
      <c r="TLW66" s="1636"/>
      <c r="TLX66" s="1636"/>
      <c r="TLY66" s="1636"/>
      <c r="TLZ66" s="1636"/>
      <c r="TMA66" s="1636"/>
      <c r="TMB66" s="1636"/>
      <c r="TMC66" s="1636"/>
      <c r="TMD66" s="1636"/>
      <c r="TME66" s="1636"/>
      <c r="TMF66" s="1636"/>
      <c r="TMG66" s="1636"/>
      <c r="TMH66" s="1636"/>
      <c r="TMI66" s="1636"/>
      <c r="TMJ66" s="1636"/>
      <c r="TMK66" s="1636"/>
      <c r="TML66" s="1636"/>
      <c r="TMM66" s="1636"/>
      <c r="TMN66" s="1636"/>
      <c r="TMO66" s="1636"/>
      <c r="TMP66" s="1636"/>
      <c r="TMQ66" s="1636"/>
      <c r="TMR66" s="1636"/>
      <c r="TMS66" s="1636"/>
      <c r="TMT66" s="1636"/>
      <c r="TMU66" s="1636"/>
      <c r="TMV66" s="1636"/>
      <c r="TMW66" s="1636"/>
      <c r="TMX66" s="1636"/>
      <c r="TMY66" s="1636"/>
      <c r="TMZ66" s="1636"/>
      <c r="TNA66" s="1636"/>
      <c r="TNB66" s="1636"/>
      <c r="TNC66" s="1636"/>
      <c r="TND66" s="1636"/>
      <c r="TNE66" s="1636"/>
      <c r="TNF66" s="1636"/>
      <c r="TNG66" s="1636"/>
      <c r="TNH66" s="1636"/>
      <c r="TNI66" s="1636"/>
      <c r="TNJ66" s="1636"/>
      <c r="TNK66" s="1636"/>
      <c r="TNL66" s="1636"/>
      <c r="TNM66" s="1636"/>
      <c r="TNN66" s="1636"/>
      <c r="TNO66" s="1636"/>
      <c r="TNP66" s="1636"/>
      <c r="TNQ66" s="1636"/>
      <c r="TNR66" s="1636"/>
      <c r="TNS66" s="1636"/>
      <c r="TNT66" s="1636"/>
      <c r="TNU66" s="1636"/>
      <c r="TNV66" s="1636"/>
      <c r="TNW66" s="1636"/>
      <c r="TNX66" s="1636"/>
      <c r="TNY66" s="1636"/>
      <c r="TNZ66" s="1636"/>
      <c r="TOA66" s="1636"/>
      <c r="TOB66" s="1636"/>
      <c r="TOC66" s="1636"/>
      <c r="TOD66" s="1636"/>
      <c r="TOE66" s="1636"/>
      <c r="TOF66" s="1636"/>
      <c r="TOG66" s="1636"/>
      <c r="TOH66" s="1636"/>
      <c r="TOI66" s="1636"/>
      <c r="TOJ66" s="1636"/>
      <c r="TOK66" s="1636"/>
      <c r="TOL66" s="1636"/>
      <c r="TOM66" s="1636"/>
      <c r="TON66" s="1636"/>
      <c r="TOO66" s="1636"/>
      <c r="TOP66" s="1636"/>
      <c r="TOQ66" s="1636"/>
      <c r="TOR66" s="1636"/>
      <c r="TOS66" s="1636"/>
      <c r="TOT66" s="1636"/>
      <c r="TOU66" s="1636"/>
      <c r="TOV66" s="1636"/>
      <c r="TOW66" s="1636"/>
      <c r="TOX66" s="1636"/>
      <c r="TOY66" s="1636"/>
      <c r="TOZ66" s="1636"/>
      <c r="TPA66" s="1636"/>
      <c r="TPB66" s="1636"/>
      <c r="TPC66" s="1636"/>
      <c r="TPD66" s="1636"/>
      <c r="TPE66" s="1636"/>
      <c r="TPF66" s="1636"/>
      <c r="TPG66" s="1636"/>
      <c r="TPH66" s="1636"/>
      <c r="TPI66" s="1636"/>
      <c r="TPJ66" s="1636"/>
      <c r="TPK66" s="1636"/>
      <c r="TPL66" s="1636"/>
      <c r="TPM66" s="1636"/>
      <c r="TPN66" s="1636"/>
      <c r="TPO66" s="1636"/>
      <c r="TPP66" s="1636"/>
      <c r="TPQ66" s="1636"/>
      <c r="TPR66" s="1636"/>
      <c r="TPS66" s="1636"/>
      <c r="TPT66" s="1636"/>
      <c r="TPU66" s="1636"/>
      <c r="TPV66" s="1636"/>
      <c r="TPW66" s="1636"/>
      <c r="TPX66" s="1636"/>
      <c r="TPY66" s="1636"/>
      <c r="TPZ66" s="1636"/>
      <c r="TQA66" s="1636"/>
      <c r="TQB66" s="1636"/>
      <c r="TQC66" s="1636"/>
      <c r="TQD66" s="1636"/>
      <c r="TQE66" s="1636"/>
      <c r="TQF66" s="1636"/>
      <c r="TQG66" s="1636"/>
      <c r="TQH66" s="1636"/>
      <c r="TQI66" s="1636"/>
      <c r="TQJ66" s="1636"/>
      <c r="TQK66" s="1636"/>
      <c r="TQL66" s="1636"/>
      <c r="TQM66" s="1636"/>
      <c r="TQN66" s="1636"/>
      <c r="TQO66" s="1636"/>
      <c r="TQP66" s="1636"/>
      <c r="TQQ66" s="1636"/>
      <c r="TQR66" s="1636"/>
      <c r="TQS66" s="1636"/>
      <c r="TQT66" s="1636"/>
      <c r="TQU66" s="1636"/>
      <c r="TQV66" s="1636"/>
      <c r="TQW66" s="1636"/>
      <c r="TQX66" s="1636"/>
      <c r="TQY66" s="1636"/>
      <c r="TQZ66" s="1636"/>
      <c r="TRA66" s="1636"/>
      <c r="TRB66" s="1636"/>
      <c r="TRC66" s="1636"/>
      <c r="TRD66" s="1636"/>
      <c r="TRE66" s="1636"/>
      <c r="TRF66" s="1636"/>
      <c r="TRG66" s="1636"/>
      <c r="TRH66" s="1636"/>
      <c r="TRI66" s="1636"/>
      <c r="TRJ66" s="1636"/>
      <c r="TRK66" s="1636"/>
      <c r="TRL66" s="1636"/>
      <c r="TRM66" s="1636"/>
      <c r="TRN66" s="1636"/>
      <c r="TRO66" s="1636"/>
      <c r="TRP66" s="1636"/>
      <c r="TRQ66" s="1636"/>
      <c r="TRR66" s="1636"/>
      <c r="TRS66" s="1636"/>
      <c r="TRT66" s="1636"/>
      <c r="TRU66" s="1636"/>
      <c r="TRV66" s="1636"/>
      <c r="TRW66" s="1636"/>
      <c r="TRX66" s="1636"/>
      <c r="TRY66" s="1636"/>
      <c r="TRZ66" s="1636"/>
      <c r="TSA66" s="1636"/>
      <c r="TSB66" s="1636"/>
      <c r="TSC66" s="1636"/>
      <c r="TSD66" s="1636"/>
      <c r="TSE66" s="1636"/>
      <c r="TSF66" s="1636"/>
      <c r="TSG66" s="1636"/>
      <c r="TSH66" s="1636"/>
      <c r="TSI66" s="1636"/>
      <c r="TSJ66" s="1636"/>
      <c r="TSK66" s="1636"/>
      <c r="TSL66" s="1636"/>
      <c r="TSM66" s="1636"/>
      <c r="TSN66" s="1636"/>
      <c r="TSO66" s="1636"/>
      <c r="TSP66" s="1636"/>
      <c r="TSQ66" s="1636"/>
      <c r="TSR66" s="1636"/>
      <c r="TSS66" s="1636"/>
      <c r="TST66" s="1636"/>
      <c r="TSU66" s="1636"/>
      <c r="TSV66" s="1636"/>
      <c r="TSW66" s="1636"/>
      <c r="TSX66" s="1636"/>
      <c r="TSY66" s="1636"/>
      <c r="TSZ66" s="1636"/>
      <c r="TTA66" s="1636"/>
      <c r="TTB66" s="1636"/>
      <c r="TTC66" s="1636"/>
      <c r="TTD66" s="1636"/>
      <c r="TTE66" s="1636"/>
      <c r="TTF66" s="1636"/>
      <c r="TTG66" s="1636"/>
      <c r="TTH66" s="1636"/>
      <c r="TTI66" s="1636"/>
      <c r="TTJ66" s="1636"/>
      <c r="TTK66" s="1636"/>
      <c r="TTL66" s="1636"/>
      <c r="TTM66" s="1636"/>
      <c r="TTN66" s="1636"/>
      <c r="TTO66" s="1636"/>
      <c r="TTP66" s="1636"/>
      <c r="TTQ66" s="1636"/>
      <c r="TTR66" s="1636"/>
      <c r="TTS66" s="1636"/>
      <c r="TTT66" s="1636"/>
      <c r="TTU66" s="1636"/>
      <c r="TTV66" s="1636"/>
      <c r="TTW66" s="1636"/>
      <c r="TTX66" s="1636"/>
      <c r="TTY66" s="1636"/>
      <c r="TTZ66" s="1636"/>
      <c r="TUA66" s="1636"/>
      <c r="TUB66" s="1636"/>
      <c r="TUC66" s="1636"/>
      <c r="TUD66" s="1636"/>
      <c r="TUE66" s="1636"/>
      <c r="TUF66" s="1636"/>
      <c r="TUG66" s="1636"/>
      <c r="TUH66" s="1636"/>
      <c r="TUI66" s="1636"/>
      <c r="TUJ66" s="1636"/>
      <c r="TUK66" s="1636"/>
      <c r="TUL66" s="1636"/>
      <c r="TUM66" s="1636"/>
      <c r="TUN66" s="1636"/>
      <c r="TUO66" s="1636"/>
      <c r="TUP66" s="1636"/>
      <c r="TUQ66" s="1636"/>
      <c r="TUR66" s="1636"/>
      <c r="TUS66" s="1636"/>
      <c r="TUT66" s="1636"/>
      <c r="TUU66" s="1636"/>
      <c r="TUV66" s="1636"/>
      <c r="TUW66" s="1636"/>
      <c r="TUX66" s="1636"/>
      <c r="TUY66" s="1636"/>
      <c r="TUZ66" s="1636"/>
      <c r="TVA66" s="1636"/>
      <c r="TVB66" s="1636"/>
      <c r="TVC66" s="1636"/>
      <c r="TVD66" s="1636"/>
      <c r="TVE66" s="1636"/>
      <c r="TVF66" s="1636"/>
      <c r="TVG66" s="1636"/>
      <c r="TVH66" s="1636"/>
      <c r="TVI66" s="1636"/>
      <c r="TVJ66" s="1636"/>
      <c r="TVK66" s="1636"/>
      <c r="TVL66" s="1636"/>
      <c r="TVM66" s="1636"/>
      <c r="TVN66" s="1636"/>
      <c r="TVO66" s="1636"/>
      <c r="TVP66" s="1636"/>
      <c r="TVQ66" s="1636"/>
      <c r="TVR66" s="1636"/>
      <c r="TVS66" s="1636"/>
      <c r="TVT66" s="1636"/>
      <c r="TVU66" s="1636"/>
      <c r="TVV66" s="1636"/>
      <c r="TVW66" s="1636"/>
      <c r="TVX66" s="1636"/>
      <c r="TVY66" s="1636"/>
      <c r="TVZ66" s="1636"/>
      <c r="TWA66" s="1636"/>
      <c r="TWB66" s="1636"/>
      <c r="TWC66" s="1636"/>
      <c r="TWD66" s="1636"/>
      <c r="TWE66" s="1636"/>
      <c r="TWF66" s="1636"/>
      <c r="TWG66" s="1636"/>
      <c r="TWH66" s="1636"/>
      <c r="TWI66" s="1636"/>
      <c r="TWJ66" s="1636"/>
      <c r="TWK66" s="1636"/>
      <c r="TWL66" s="1636"/>
      <c r="TWM66" s="1636"/>
      <c r="TWN66" s="1636"/>
      <c r="TWO66" s="1636"/>
      <c r="TWP66" s="1636"/>
      <c r="TWQ66" s="1636"/>
      <c r="TWR66" s="1636"/>
      <c r="TWS66" s="1636"/>
      <c r="TWT66" s="1636"/>
      <c r="TWU66" s="1636"/>
      <c r="TWV66" s="1636"/>
      <c r="TWW66" s="1636"/>
      <c r="TWX66" s="1636"/>
      <c r="TWY66" s="1636"/>
      <c r="TWZ66" s="1636"/>
      <c r="TXA66" s="1636"/>
      <c r="TXB66" s="1636"/>
      <c r="TXC66" s="1636"/>
      <c r="TXD66" s="1636"/>
      <c r="TXE66" s="1636"/>
      <c r="TXF66" s="1636"/>
      <c r="TXG66" s="1636"/>
      <c r="TXH66" s="1636"/>
      <c r="TXI66" s="1636"/>
      <c r="TXJ66" s="1636"/>
      <c r="TXK66" s="1636"/>
      <c r="TXL66" s="1636"/>
      <c r="TXM66" s="1636"/>
      <c r="TXN66" s="1636"/>
      <c r="TXO66" s="1636"/>
      <c r="TXP66" s="1636"/>
      <c r="TXQ66" s="1636"/>
      <c r="TXR66" s="1636"/>
      <c r="TXS66" s="1636"/>
      <c r="TXT66" s="1636"/>
      <c r="TXU66" s="1636"/>
      <c r="TXV66" s="1636"/>
      <c r="TXW66" s="1636"/>
      <c r="TXX66" s="1636"/>
      <c r="TXY66" s="1636"/>
      <c r="TXZ66" s="1636"/>
      <c r="TYA66" s="1636"/>
      <c r="TYB66" s="1636"/>
      <c r="TYC66" s="1636"/>
      <c r="TYD66" s="1636"/>
      <c r="TYE66" s="1636"/>
      <c r="TYF66" s="1636"/>
      <c r="TYG66" s="1636"/>
      <c r="TYH66" s="1636"/>
      <c r="TYI66" s="1636"/>
      <c r="TYJ66" s="1636"/>
      <c r="TYK66" s="1636"/>
      <c r="TYL66" s="1636"/>
      <c r="TYM66" s="1636"/>
      <c r="TYN66" s="1636"/>
      <c r="TYO66" s="1636"/>
      <c r="TYP66" s="1636"/>
      <c r="TYQ66" s="1636"/>
      <c r="TYR66" s="1636"/>
      <c r="TYS66" s="1636"/>
      <c r="TYT66" s="1636"/>
      <c r="TYU66" s="1636"/>
      <c r="TYV66" s="1636"/>
      <c r="TYW66" s="1636"/>
      <c r="TYX66" s="1636"/>
      <c r="TYY66" s="1636"/>
      <c r="TYZ66" s="1636"/>
      <c r="TZA66" s="1636"/>
      <c r="TZB66" s="1636"/>
      <c r="TZC66" s="1636"/>
      <c r="TZD66" s="1636"/>
      <c r="TZE66" s="1636"/>
      <c r="TZF66" s="1636"/>
      <c r="TZG66" s="1636"/>
      <c r="TZH66" s="1636"/>
      <c r="TZI66" s="1636"/>
      <c r="TZJ66" s="1636"/>
      <c r="TZK66" s="1636"/>
      <c r="TZL66" s="1636"/>
      <c r="TZM66" s="1636"/>
      <c r="TZN66" s="1636"/>
      <c r="TZO66" s="1636"/>
      <c r="TZP66" s="1636"/>
      <c r="TZQ66" s="1636"/>
      <c r="TZR66" s="1636"/>
      <c r="TZS66" s="1636"/>
      <c r="TZT66" s="1636"/>
      <c r="TZU66" s="1636"/>
      <c r="TZV66" s="1636"/>
      <c r="TZW66" s="1636"/>
      <c r="TZX66" s="1636"/>
      <c r="TZY66" s="1636"/>
      <c r="TZZ66" s="1636"/>
      <c r="UAA66" s="1636"/>
      <c r="UAB66" s="1636"/>
      <c r="UAC66" s="1636"/>
      <c r="UAD66" s="1636"/>
      <c r="UAE66" s="1636"/>
      <c r="UAF66" s="1636"/>
      <c r="UAG66" s="1636"/>
      <c r="UAH66" s="1636"/>
      <c r="UAI66" s="1636"/>
      <c r="UAJ66" s="1636"/>
      <c r="UAK66" s="1636"/>
      <c r="UAL66" s="1636"/>
      <c r="UAM66" s="1636"/>
      <c r="UAN66" s="1636"/>
      <c r="UAO66" s="1636"/>
      <c r="UAP66" s="1636"/>
      <c r="UAQ66" s="1636"/>
      <c r="UAR66" s="1636"/>
      <c r="UAS66" s="1636"/>
      <c r="UAT66" s="1636"/>
      <c r="UAU66" s="1636"/>
      <c r="UAV66" s="1636"/>
      <c r="UAW66" s="1636"/>
      <c r="UAX66" s="1636"/>
      <c r="UAY66" s="1636"/>
      <c r="UAZ66" s="1636"/>
      <c r="UBA66" s="1636"/>
      <c r="UBB66" s="1636"/>
      <c r="UBC66" s="1636"/>
      <c r="UBD66" s="1636"/>
      <c r="UBE66" s="1636"/>
      <c r="UBF66" s="1636"/>
      <c r="UBG66" s="1636"/>
      <c r="UBH66" s="1636"/>
      <c r="UBI66" s="1636"/>
      <c r="UBJ66" s="1636"/>
      <c r="UBK66" s="1636"/>
      <c r="UBL66" s="1636"/>
      <c r="UBM66" s="1636"/>
      <c r="UBN66" s="1636"/>
      <c r="UBO66" s="1636"/>
      <c r="UBP66" s="1636"/>
      <c r="UBQ66" s="1636"/>
      <c r="UBR66" s="1636"/>
      <c r="UBS66" s="1636"/>
      <c r="UBT66" s="1636"/>
      <c r="UBU66" s="1636"/>
      <c r="UBV66" s="1636"/>
      <c r="UBW66" s="1636"/>
      <c r="UBX66" s="1636"/>
      <c r="UBY66" s="1636"/>
      <c r="UBZ66" s="1636"/>
      <c r="UCA66" s="1636"/>
      <c r="UCB66" s="1636"/>
      <c r="UCC66" s="1636"/>
      <c r="UCD66" s="1636"/>
      <c r="UCE66" s="1636"/>
      <c r="UCF66" s="1636"/>
      <c r="UCG66" s="1636"/>
      <c r="UCH66" s="1636"/>
      <c r="UCI66" s="1636"/>
      <c r="UCJ66" s="1636"/>
      <c r="UCK66" s="1636"/>
      <c r="UCL66" s="1636"/>
      <c r="UCM66" s="1636"/>
      <c r="UCN66" s="1636"/>
      <c r="UCO66" s="1636"/>
      <c r="UCP66" s="1636"/>
      <c r="UCQ66" s="1636"/>
      <c r="UCR66" s="1636"/>
      <c r="UCS66" s="1636"/>
      <c r="UCT66" s="1636"/>
      <c r="UCU66" s="1636"/>
      <c r="UCV66" s="1636"/>
      <c r="UCW66" s="1636"/>
      <c r="UCX66" s="1636"/>
      <c r="UCY66" s="1636"/>
      <c r="UCZ66" s="1636"/>
      <c r="UDA66" s="1636"/>
      <c r="UDB66" s="1636"/>
      <c r="UDC66" s="1636"/>
      <c r="UDD66" s="1636"/>
      <c r="UDE66" s="1636"/>
      <c r="UDF66" s="1636"/>
      <c r="UDG66" s="1636"/>
      <c r="UDH66" s="1636"/>
      <c r="UDI66" s="1636"/>
      <c r="UDJ66" s="1636"/>
      <c r="UDK66" s="1636"/>
      <c r="UDL66" s="1636"/>
      <c r="UDM66" s="1636"/>
      <c r="UDN66" s="1636"/>
      <c r="UDO66" s="1636"/>
      <c r="UDP66" s="1636"/>
      <c r="UDQ66" s="1636"/>
      <c r="UDR66" s="1636"/>
      <c r="UDS66" s="1636"/>
      <c r="UDT66" s="1636"/>
      <c r="UDU66" s="1636"/>
      <c r="UDV66" s="1636"/>
      <c r="UDW66" s="1636"/>
      <c r="UDX66" s="1636"/>
      <c r="UDY66" s="1636"/>
      <c r="UDZ66" s="1636"/>
      <c r="UEA66" s="1636"/>
      <c r="UEB66" s="1636"/>
      <c r="UEC66" s="1636"/>
      <c r="UED66" s="1636"/>
      <c r="UEE66" s="1636"/>
      <c r="UEF66" s="1636"/>
      <c r="UEG66" s="1636"/>
      <c r="UEH66" s="1636"/>
      <c r="UEI66" s="1636"/>
      <c r="UEJ66" s="1636"/>
      <c r="UEK66" s="1636"/>
      <c r="UEL66" s="1636"/>
      <c r="UEM66" s="1636"/>
      <c r="UEN66" s="1636"/>
      <c r="UEO66" s="1636"/>
      <c r="UEP66" s="1636"/>
      <c r="UEQ66" s="1636"/>
      <c r="UER66" s="1636"/>
      <c r="UES66" s="1636"/>
      <c r="UET66" s="1636"/>
      <c r="UEU66" s="1636"/>
      <c r="UEV66" s="1636"/>
      <c r="UEW66" s="1636"/>
      <c r="UEX66" s="1636"/>
      <c r="UEY66" s="1636"/>
      <c r="UEZ66" s="1636"/>
      <c r="UFA66" s="1636"/>
      <c r="UFB66" s="1636"/>
      <c r="UFC66" s="1636"/>
      <c r="UFD66" s="1636"/>
      <c r="UFE66" s="1636"/>
      <c r="UFF66" s="1636"/>
      <c r="UFG66" s="1636"/>
      <c r="UFH66" s="1636"/>
      <c r="UFI66" s="1636"/>
      <c r="UFJ66" s="1636"/>
      <c r="UFK66" s="1636"/>
      <c r="UFL66" s="1636"/>
      <c r="UFM66" s="1636"/>
      <c r="UFN66" s="1636"/>
      <c r="UFO66" s="1636"/>
      <c r="UFP66" s="1636"/>
      <c r="UFQ66" s="1636"/>
      <c r="UFR66" s="1636"/>
      <c r="UFS66" s="1636"/>
      <c r="UFT66" s="1636"/>
      <c r="UFU66" s="1636"/>
      <c r="UFV66" s="1636"/>
      <c r="UFW66" s="1636"/>
      <c r="UFX66" s="1636"/>
      <c r="UFY66" s="1636"/>
      <c r="UFZ66" s="1636"/>
      <c r="UGA66" s="1636"/>
      <c r="UGB66" s="1636"/>
      <c r="UGC66" s="1636"/>
      <c r="UGD66" s="1636"/>
      <c r="UGE66" s="1636"/>
      <c r="UGF66" s="1636"/>
      <c r="UGG66" s="1636"/>
      <c r="UGH66" s="1636"/>
      <c r="UGI66" s="1636"/>
      <c r="UGJ66" s="1636"/>
      <c r="UGK66" s="1636"/>
      <c r="UGL66" s="1636"/>
      <c r="UGM66" s="1636"/>
      <c r="UGN66" s="1636"/>
      <c r="UGO66" s="1636"/>
      <c r="UGP66" s="1636"/>
      <c r="UGQ66" s="1636"/>
      <c r="UGR66" s="1636"/>
      <c r="UGS66" s="1636"/>
      <c r="UGT66" s="1636"/>
      <c r="UGU66" s="1636"/>
      <c r="UGV66" s="1636"/>
      <c r="UGW66" s="1636"/>
      <c r="UGX66" s="1636"/>
      <c r="UGY66" s="1636"/>
      <c r="UGZ66" s="1636"/>
      <c r="UHA66" s="1636"/>
      <c r="UHB66" s="1636"/>
      <c r="UHC66" s="1636"/>
      <c r="UHD66" s="1636"/>
      <c r="UHE66" s="1636"/>
      <c r="UHF66" s="1636"/>
      <c r="UHG66" s="1636"/>
      <c r="UHH66" s="1636"/>
      <c r="UHI66" s="1636"/>
      <c r="UHJ66" s="1636"/>
      <c r="UHK66" s="1636"/>
      <c r="UHL66" s="1636"/>
      <c r="UHM66" s="1636"/>
      <c r="UHN66" s="1636"/>
      <c r="UHO66" s="1636"/>
      <c r="UHP66" s="1636"/>
      <c r="UHQ66" s="1636"/>
      <c r="UHR66" s="1636"/>
      <c r="UHS66" s="1636"/>
      <c r="UHT66" s="1636"/>
      <c r="UHU66" s="1636"/>
      <c r="UHV66" s="1636"/>
      <c r="UHW66" s="1636"/>
      <c r="UHX66" s="1636"/>
      <c r="UHY66" s="1636"/>
      <c r="UHZ66" s="1636"/>
      <c r="UIA66" s="1636"/>
      <c r="UIB66" s="1636"/>
      <c r="UIC66" s="1636"/>
      <c r="UID66" s="1636"/>
      <c r="UIE66" s="1636"/>
      <c r="UIF66" s="1636"/>
      <c r="UIG66" s="1636"/>
      <c r="UIH66" s="1636"/>
      <c r="UII66" s="1636"/>
      <c r="UIJ66" s="1636"/>
      <c r="UIK66" s="1636"/>
      <c r="UIL66" s="1636"/>
      <c r="UIM66" s="1636"/>
      <c r="UIN66" s="1636"/>
      <c r="UIO66" s="1636"/>
      <c r="UIP66" s="1636"/>
      <c r="UIQ66" s="1636"/>
      <c r="UIR66" s="1636"/>
      <c r="UIS66" s="1636"/>
      <c r="UIT66" s="1636"/>
      <c r="UIU66" s="1636"/>
      <c r="UIV66" s="1636"/>
      <c r="UIW66" s="1636"/>
      <c r="UIX66" s="1636"/>
      <c r="UIY66" s="1636"/>
      <c r="UIZ66" s="1636"/>
      <c r="UJA66" s="1636"/>
      <c r="UJB66" s="1636"/>
      <c r="UJC66" s="1636"/>
      <c r="UJD66" s="1636"/>
      <c r="UJE66" s="1636"/>
      <c r="UJF66" s="1636"/>
      <c r="UJG66" s="1636"/>
      <c r="UJH66" s="1636"/>
      <c r="UJI66" s="1636"/>
      <c r="UJJ66" s="1636"/>
      <c r="UJK66" s="1636"/>
      <c r="UJL66" s="1636"/>
      <c r="UJM66" s="1636"/>
      <c r="UJN66" s="1636"/>
      <c r="UJO66" s="1636"/>
      <c r="UJP66" s="1636"/>
      <c r="UJQ66" s="1636"/>
      <c r="UJR66" s="1636"/>
      <c r="UJS66" s="1636"/>
      <c r="UJT66" s="1636"/>
      <c r="UJU66" s="1636"/>
      <c r="UJV66" s="1636"/>
      <c r="UJW66" s="1636"/>
      <c r="UJX66" s="1636"/>
      <c r="UJY66" s="1636"/>
      <c r="UJZ66" s="1636"/>
      <c r="UKA66" s="1636"/>
      <c r="UKB66" s="1636"/>
      <c r="UKC66" s="1636"/>
      <c r="UKD66" s="1636"/>
      <c r="UKE66" s="1636"/>
      <c r="UKF66" s="1636"/>
      <c r="UKG66" s="1636"/>
      <c r="UKH66" s="1636"/>
      <c r="UKI66" s="1636"/>
      <c r="UKJ66" s="1636"/>
      <c r="UKK66" s="1636"/>
      <c r="UKL66" s="1636"/>
      <c r="UKM66" s="1636"/>
      <c r="UKN66" s="1636"/>
      <c r="UKO66" s="1636"/>
      <c r="UKP66" s="1636"/>
      <c r="UKQ66" s="1636"/>
      <c r="UKR66" s="1636"/>
      <c r="UKS66" s="1636"/>
      <c r="UKT66" s="1636"/>
      <c r="UKU66" s="1636"/>
      <c r="UKV66" s="1636"/>
      <c r="UKW66" s="1636"/>
      <c r="UKX66" s="1636"/>
      <c r="UKY66" s="1636"/>
      <c r="UKZ66" s="1636"/>
      <c r="ULA66" s="1636"/>
      <c r="ULB66" s="1636"/>
      <c r="ULC66" s="1636"/>
      <c r="ULD66" s="1636"/>
      <c r="ULE66" s="1636"/>
      <c r="ULF66" s="1636"/>
      <c r="ULG66" s="1636"/>
      <c r="ULH66" s="1636"/>
      <c r="ULI66" s="1636"/>
      <c r="ULJ66" s="1636"/>
      <c r="ULK66" s="1636"/>
      <c r="ULL66" s="1636"/>
      <c r="ULM66" s="1636"/>
      <c r="ULN66" s="1636"/>
      <c r="ULO66" s="1636"/>
      <c r="ULP66" s="1636"/>
      <c r="ULQ66" s="1636"/>
      <c r="ULR66" s="1636"/>
      <c r="ULS66" s="1636"/>
      <c r="ULT66" s="1636"/>
      <c r="ULU66" s="1636"/>
      <c r="ULV66" s="1636"/>
      <c r="ULW66" s="1636"/>
      <c r="ULX66" s="1636"/>
      <c r="ULY66" s="1636"/>
      <c r="ULZ66" s="1636"/>
      <c r="UMA66" s="1636"/>
      <c r="UMB66" s="1636"/>
      <c r="UMC66" s="1636"/>
      <c r="UMD66" s="1636"/>
      <c r="UME66" s="1636"/>
      <c r="UMF66" s="1636"/>
      <c r="UMG66" s="1636"/>
      <c r="UMH66" s="1636"/>
      <c r="UMI66" s="1636"/>
      <c r="UMJ66" s="1636"/>
      <c r="UMK66" s="1636"/>
      <c r="UML66" s="1636"/>
      <c r="UMM66" s="1636"/>
      <c r="UMN66" s="1636"/>
      <c r="UMO66" s="1636"/>
      <c r="UMP66" s="1636"/>
      <c r="UMQ66" s="1636"/>
      <c r="UMR66" s="1636"/>
      <c r="UMS66" s="1636"/>
      <c r="UMT66" s="1636"/>
      <c r="UMU66" s="1636"/>
      <c r="UMV66" s="1636"/>
      <c r="UMW66" s="1636"/>
      <c r="UMX66" s="1636"/>
      <c r="UMY66" s="1636"/>
      <c r="UMZ66" s="1636"/>
      <c r="UNA66" s="1636"/>
      <c r="UNB66" s="1636"/>
      <c r="UNC66" s="1636"/>
      <c r="UND66" s="1636"/>
      <c r="UNE66" s="1636"/>
      <c r="UNF66" s="1636"/>
      <c r="UNG66" s="1636"/>
      <c r="UNH66" s="1636"/>
      <c r="UNI66" s="1636"/>
      <c r="UNJ66" s="1636"/>
      <c r="UNK66" s="1636"/>
      <c r="UNL66" s="1636"/>
      <c r="UNM66" s="1636"/>
      <c r="UNN66" s="1636"/>
      <c r="UNO66" s="1636"/>
      <c r="UNP66" s="1636"/>
      <c r="UNQ66" s="1636"/>
      <c r="UNR66" s="1636"/>
      <c r="UNS66" s="1636"/>
      <c r="UNT66" s="1636"/>
      <c r="UNU66" s="1636"/>
      <c r="UNV66" s="1636"/>
      <c r="UNW66" s="1636"/>
      <c r="UNX66" s="1636"/>
      <c r="UNY66" s="1636"/>
      <c r="UNZ66" s="1636"/>
      <c r="UOA66" s="1636"/>
      <c r="UOB66" s="1636"/>
      <c r="UOC66" s="1636"/>
      <c r="UOD66" s="1636"/>
      <c r="UOE66" s="1636"/>
      <c r="UOF66" s="1636"/>
      <c r="UOG66" s="1636"/>
      <c r="UOH66" s="1636"/>
      <c r="UOI66" s="1636"/>
      <c r="UOJ66" s="1636"/>
      <c r="UOK66" s="1636"/>
      <c r="UOL66" s="1636"/>
      <c r="UOM66" s="1636"/>
      <c r="UON66" s="1636"/>
      <c r="UOO66" s="1636"/>
      <c r="UOP66" s="1636"/>
      <c r="UOQ66" s="1636"/>
      <c r="UOR66" s="1636"/>
      <c r="UOS66" s="1636"/>
      <c r="UOT66" s="1636"/>
      <c r="UOU66" s="1636"/>
      <c r="UOV66" s="1636"/>
      <c r="UOW66" s="1636"/>
      <c r="UOX66" s="1636"/>
      <c r="UOY66" s="1636"/>
      <c r="UOZ66" s="1636"/>
      <c r="UPA66" s="1636"/>
      <c r="UPB66" s="1636"/>
      <c r="UPC66" s="1636"/>
      <c r="UPD66" s="1636"/>
      <c r="UPE66" s="1636"/>
      <c r="UPF66" s="1636"/>
      <c r="UPG66" s="1636"/>
      <c r="UPH66" s="1636"/>
      <c r="UPI66" s="1636"/>
      <c r="UPJ66" s="1636"/>
      <c r="UPK66" s="1636"/>
      <c r="UPL66" s="1636"/>
      <c r="UPM66" s="1636"/>
      <c r="UPN66" s="1636"/>
      <c r="UPO66" s="1636"/>
      <c r="UPP66" s="1636"/>
      <c r="UPQ66" s="1636"/>
      <c r="UPR66" s="1636"/>
      <c r="UPS66" s="1636"/>
      <c r="UPT66" s="1636"/>
      <c r="UPU66" s="1636"/>
      <c r="UPV66" s="1636"/>
      <c r="UPW66" s="1636"/>
      <c r="UPX66" s="1636"/>
      <c r="UPY66" s="1636"/>
      <c r="UPZ66" s="1636"/>
      <c r="UQA66" s="1636"/>
      <c r="UQB66" s="1636"/>
      <c r="UQC66" s="1636"/>
      <c r="UQD66" s="1636"/>
      <c r="UQE66" s="1636"/>
      <c r="UQF66" s="1636"/>
      <c r="UQG66" s="1636"/>
      <c r="UQH66" s="1636"/>
      <c r="UQI66" s="1636"/>
      <c r="UQJ66" s="1636"/>
      <c r="UQK66" s="1636"/>
      <c r="UQL66" s="1636"/>
      <c r="UQM66" s="1636"/>
      <c r="UQN66" s="1636"/>
      <c r="UQO66" s="1636"/>
      <c r="UQP66" s="1636"/>
      <c r="UQQ66" s="1636"/>
      <c r="UQR66" s="1636"/>
      <c r="UQS66" s="1636"/>
      <c r="UQT66" s="1636"/>
      <c r="UQU66" s="1636"/>
      <c r="UQV66" s="1636"/>
      <c r="UQW66" s="1636"/>
      <c r="UQX66" s="1636"/>
      <c r="UQY66" s="1636"/>
      <c r="UQZ66" s="1636"/>
      <c r="URA66" s="1636"/>
      <c r="URB66" s="1636"/>
      <c r="URC66" s="1636"/>
      <c r="URD66" s="1636"/>
      <c r="URE66" s="1636"/>
      <c r="URF66" s="1636"/>
      <c r="URG66" s="1636"/>
      <c r="URH66" s="1636"/>
      <c r="URI66" s="1636"/>
      <c r="URJ66" s="1636"/>
      <c r="URK66" s="1636"/>
      <c r="URL66" s="1636"/>
      <c r="URM66" s="1636"/>
      <c r="URN66" s="1636"/>
      <c r="URO66" s="1636"/>
      <c r="URP66" s="1636"/>
      <c r="URQ66" s="1636"/>
      <c r="URR66" s="1636"/>
      <c r="URS66" s="1636"/>
      <c r="URT66" s="1636"/>
      <c r="URU66" s="1636"/>
      <c r="URV66" s="1636"/>
      <c r="URW66" s="1636"/>
      <c r="URX66" s="1636"/>
      <c r="URY66" s="1636"/>
      <c r="URZ66" s="1636"/>
      <c r="USA66" s="1636"/>
      <c r="USB66" s="1636"/>
      <c r="USC66" s="1636"/>
      <c r="USD66" s="1636"/>
      <c r="USE66" s="1636"/>
      <c r="USF66" s="1636"/>
      <c r="USG66" s="1636"/>
      <c r="USH66" s="1636"/>
      <c r="USI66" s="1636"/>
      <c r="USJ66" s="1636"/>
      <c r="USK66" s="1636"/>
      <c r="USL66" s="1636"/>
      <c r="USM66" s="1636"/>
      <c r="USN66" s="1636"/>
      <c r="USO66" s="1636"/>
      <c r="USP66" s="1636"/>
      <c r="USQ66" s="1636"/>
      <c r="USR66" s="1636"/>
      <c r="USS66" s="1636"/>
      <c r="UST66" s="1636"/>
      <c r="USU66" s="1636"/>
      <c r="USV66" s="1636"/>
      <c r="USW66" s="1636"/>
      <c r="USX66" s="1636"/>
      <c r="USY66" s="1636"/>
      <c r="USZ66" s="1636"/>
      <c r="UTA66" s="1636"/>
      <c r="UTB66" s="1636"/>
      <c r="UTC66" s="1636"/>
      <c r="UTD66" s="1636"/>
      <c r="UTE66" s="1636"/>
      <c r="UTF66" s="1636"/>
      <c r="UTG66" s="1636"/>
      <c r="UTH66" s="1636"/>
      <c r="UTI66" s="1636"/>
      <c r="UTJ66" s="1636"/>
      <c r="UTK66" s="1636"/>
      <c r="UTL66" s="1636"/>
      <c r="UTM66" s="1636"/>
      <c r="UTN66" s="1636"/>
      <c r="UTO66" s="1636"/>
      <c r="UTP66" s="1636"/>
      <c r="UTQ66" s="1636"/>
      <c r="UTR66" s="1636"/>
      <c r="UTS66" s="1636"/>
      <c r="UTT66" s="1636"/>
      <c r="UTU66" s="1636"/>
      <c r="UTV66" s="1636"/>
      <c r="UTW66" s="1636"/>
      <c r="UTX66" s="1636"/>
      <c r="UTY66" s="1636"/>
      <c r="UTZ66" s="1636"/>
      <c r="UUA66" s="1636"/>
      <c r="UUB66" s="1636"/>
      <c r="UUC66" s="1636"/>
      <c r="UUD66" s="1636"/>
      <c r="UUE66" s="1636"/>
      <c r="UUF66" s="1636"/>
      <c r="UUG66" s="1636"/>
      <c r="UUH66" s="1636"/>
      <c r="UUI66" s="1636"/>
      <c r="UUJ66" s="1636"/>
      <c r="UUK66" s="1636"/>
      <c r="UUL66" s="1636"/>
      <c r="UUM66" s="1636"/>
      <c r="UUN66" s="1636"/>
      <c r="UUO66" s="1636"/>
      <c r="UUP66" s="1636"/>
      <c r="UUQ66" s="1636"/>
      <c r="UUR66" s="1636"/>
      <c r="UUS66" s="1636"/>
      <c r="UUT66" s="1636"/>
      <c r="UUU66" s="1636"/>
      <c r="UUV66" s="1636"/>
      <c r="UUW66" s="1636"/>
      <c r="UUX66" s="1636"/>
      <c r="UUY66" s="1636"/>
      <c r="UUZ66" s="1636"/>
      <c r="UVA66" s="1636"/>
      <c r="UVB66" s="1636"/>
      <c r="UVC66" s="1636"/>
      <c r="UVD66" s="1636"/>
      <c r="UVE66" s="1636"/>
      <c r="UVF66" s="1636"/>
      <c r="UVG66" s="1636"/>
      <c r="UVH66" s="1636"/>
      <c r="UVI66" s="1636"/>
      <c r="UVJ66" s="1636"/>
      <c r="UVK66" s="1636"/>
      <c r="UVL66" s="1636"/>
      <c r="UVM66" s="1636"/>
      <c r="UVN66" s="1636"/>
      <c r="UVO66" s="1636"/>
      <c r="UVP66" s="1636"/>
      <c r="UVQ66" s="1636"/>
      <c r="UVR66" s="1636"/>
      <c r="UVS66" s="1636"/>
      <c r="UVT66" s="1636"/>
      <c r="UVU66" s="1636"/>
      <c r="UVV66" s="1636"/>
      <c r="UVW66" s="1636"/>
      <c r="UVX66" s="1636"/>
      <c r="UVY66" s="1636"/>
      <c r="UVZ66" s="1636"/>
      <c r="UWA66" s="1636"/>
      <c r="UWB66" s="1636"/>
      <c r="UWC66" s="1636"/>
      <c r="UWD66" s="1636"/>
      <c r="UWE66" s="1636"/>
      <c r="UWF66" s="1636"/>
      <c r="UWG66" s="1636"/>
      <c r="UWH66" s="1636"/>
      <c r="UWI66" s="1636"/>
      <c r="UWJ66" s="1636"/>
      <c r="UWK66" s="1636"/>
      <c r="UWL66" s="1636"/>
      <c r="UWM66" s="1636"/>
      <c r="UWN66" s="1636"/>
      <c r="UWO66" s="1636"/>
      <c r="UWP66" s="1636"/>
      <c r="UWQ66" s="1636"/>
      <c r="UWR66" s="1636"/>
      <c r="UWS66" s="1636"/>
      <c r="UWT66" s="1636"/>
      <c r="UWU66" s="1636"/>
      <c r="UWV66" s="1636"/>
      <c r="UWW66" s="1636"/>
      <c r="UWX66" s="1636"/>
      <c r="UWY66" s="1636"/>
      <c r="UWZ66" s="1636"/>
      <c r="UXA66" s="1636"/>
      <c r="UXB66" s="1636"/>
      <c r="UXC66" s="1636"/>
      <c r="UXD66" s="1636"/>
      <c r="UXE66" s="1636"/>
      <c r="UXF66" s="1636"/>
      <c r="UXG66" s="1636"/>
      <c r="UXH66" s="1636"/>
      <c r="UXI66" s="1636"/>
      <c r="UXJ66" s="1636"/>
      <c r="UXK66" s="1636"/>
      <c r="UXL66" s="1636"/>
      <c r="UXM66" s="1636"/>
      <c r="UXN66" s="1636"/>
      <c r="UXO66" s="1636"/>
      <c r="UXP66" s="1636"/>
      <c r="UXQ66" s="1636"/>
      <c r="UXR66" s="1636"/>
      <c r="UXS66" s="1636"/>
      <c r="UXT66" s="1636"/>
      <c r="UXU66" s="1636"/>
      <c r="UXV66" s="1636"/>
      <c r="UXW66" s="1636"/>
      <c r="UXX66" s="1636"/>
      <c r="UXY66" s="1636"/>
      <c r="UXZ66" s="1636"/>
      <c r="UYA66" s="1636"/>
      <c r="UYB66" s="1636"/>
      <c r="UYC66" s="1636"/>
      <c r="UYD66" s="1636"/>
      <c r="UYE66" s="1636"/>
      <c r="UYF66" s="1636"/>
      <c r="UYG66" s="1636"/>
      <c r="UYH66" s="1636"/>
      <c r="UYI66" s="1636"/>
      <c r="UYJ66" s="1636"/>
      <c r="UYK66" s="1636"/>
      <c r="UYL66" s="1636"/>
      <c r="UYM66" s="1636"/>
      <c r="UYN66" s="1636"/>
      <c r="UYO66" s="1636"/>
      <c r="UYP66" s="1636"/>
      <c r="UYQ66" s="1636"/>
      <c r="UYR66" s="1636"/>
      <c r="UYS66" s="1636"/>
      <c r="UYT66" s="1636"/>
      <c r="UYU66" s="1636"/>
      <c r="UYV66" s="1636"/>
      <c r="UYW66" s="1636"/>
      <c r="UYX66" s="1636"/>
      <c r="UYY66" s="1636"/>
      <c r="UYZ66" s="1636"/>
      <c r="UZA66" s="1636"/>
      <c r="UZB66" s="1636"/>
      <c r="UZC66" s="1636"/>
      <c r="UZD66" s="1636"/>
      <c r="UZE66" s="1636"/>
      <c r="UZF66" s="1636"/>
      <c r="UZG66" s="1636"/>
      <c r="UZH66" s="1636"/>
      <c r="UZI66" s="1636"/>
      <c r="UZJ66" s="1636"/>
      <c r="UZK66" s="1636"/>
      <c r="UZL66" s="1636"/>
      <c r="UZM66" s="1636"/>
      <c r="UZN66" s="1636"/>
      <c r="UZO66" s="1636"/>
      <c r="UZP66" s="1636"/>
      <c r="UZQ66" s="1636"/>
      <c r="UZR66" s="1636"/>
      <c r="UZS66" s="1636"/>
      <c r="UZT66" s="1636"/>
      <c r="UZU66" s="1636"/>
      <c r="UZV66" s="1636"/>
      <c r="UZW66" s="1636"/>
      <c r="UZX66" s="1636"/>
      <c r="UZY66" s="1636"/>
      <c r="UZZ66" s="1636"/>
      <c r="VAA66" s="1636"/>
      <c r="VAB66" s="1636"/>
      <c r="VAC66" s="1636"/>
      <c r="VAD66" s="1636"/>
      <c r="VAE66" s="1636"/>
      <c r="VAF66" s="1636"/>
      <c r="VAG66" s="1636"/>
      <c r="VAH66" s="1636"/>
      <c r="VAI66" s="1636"/>
      <c r="VAJ66" s="1636"/>
      <c r="VAK66" s="1636"/>
      <c r="VAL66" s="1636"/>
      <c r="VAM66" s="1636"/>
      <c r="VAN66" s="1636"/>
      <c r="VAO66" s="1636"/>
      <c r="VAP66" s="1636"/>
      <c r="VAQ66" s="1636"/>
      <c r="VAR66" s="1636"/>
      <c r="VAS66" s="1636"/>
      <c r="VAT66" s="1636"/>
      <c r="VAU66" s="1636"/>
      <c r="VAV66" s="1636"/>
      <c r="VAW66" s="1636"/>
      <c r="VAX66" s="1636"/>
      <c r="VAY66" s="1636"/>
      <c r="VAZ66" s="1636"/>
      <c r="VBA66" s="1636"/>
      <c r="VBB66" s="1636"/>
      <c r="VBC66" s="1636"/>
      <c r="VBD66" s="1636"/>
      <c r="VBE66" s="1636"/>
      <c r="VBF66" s="1636"/>
      <c r="VBG66" s="1636"/>
      <c r="VBH66" s="1636"/>
      <c r="VBI66" s="1636"/>
      <c r="VBJ66" s="1636"/>
      <c r="VBK66" s="1636"/>
      <c r="VBL66" s="1636"/>
      <c r="VBM66" s="1636"/>
      <c r="VBN66" s="1636"/>
      <c r="VBO66" s="1636"/>
      <c r="VBP66" s="1636"/>
      <c r="VBQ66" s="1636"/>
      <c r="VBR66" s="1636"/>
      <c r="VBS66" s="1636"/>
      <c r="VBT66" s="1636"/>
      <c r="VBU66" s="1636"/>
      <c r="VBV66" s="1636"/>
      <c r="VBW66" s="1636"/>
      <c r="VBX66" s="1636"/>
      <c r="VBY66" s="1636"/>
      <c r="VBZ66" s="1636"/>
      <c r="VCA66" s="1636"/>
      <c r="VCB66" s="1636"/>
      <c r="VCC66" s="1636"/>
      <c r="VCD66" s="1636"/>
      <c r="VCE66" s="1636"/>
      <c r="VCF66" s="1636"/>
      <c r="VCG66" s="1636"/>
      <c r="VCH66" s="1636"/>
      <c r="VCI66" s="1636"/>
      <c r="VCJ66" s="1636"/>
      <c r="VCK66" s="1636"/>
      <c r="VCL66" s="1636"/>
      <c r="VCM66" s="1636"/>
      <c r="VCN66" s="1636"/>
      <c r="VCO66" s="1636"/>
      <c r="VCP66" s="1636"/>
      <c r="VCQ66" s="1636"/>
      <c r="VCR66" s="1636"/>
      <c r="VCS66" s="1636"/>
      <c r="VCT66" s="1636"/>
      <c r="VCU66" s="1636"/>
      <c r="VCV66" s="1636"/>
      <c r="VCW66" s="1636"/>
      <c r="VCX66" s="1636"/>
      <c r="VCY66" s="1636"/>
      <c r="VCZ66" s="1636"/>
      <c r="VDA66" s="1636"/>
      <c r="VDB66" s="1636"/>
      <c r="VDC66" s="1636"/>
      <c r="VDD66" s="1636"/>
      <c r="VDE66" s="1636"/>
      <c r="VDF66" s="1636"/>
      <c r="VDG66" s="1636"/>
      <c r="VDH66" s="1636"/>
      <c r="VDI66" s="1636"/>
      <c r="VDJ66" s="1636"/>
      <c r="VDK66" s="1636"/>
      <c r="VDL66" s="1636"/>
      <c r="VDM66" s="1636"/>
      <c r="VDN66" s="1636"/>
      <c r="VDO66" s="1636"/>
      <c r="VDP66" s="1636"/>
      <c r="VDQ66" s="1636"/>
      <c r="VDR66" s="1636"/>
      <c r="VDS66" s="1636"/>
      <c r="VDT66" s="1636"/>
      <c r="VDU66" s="1636"/>
      <c r="VDV66" s="1636"/>
      <c r="VDW66" s="1636"/>
      <c r="VDX66" s="1636"/>
      <c r="VDY66" s="1636"/>
      <c r="VDZ66" s="1636"/>
      <c r="VEA66" s="1636"/>
      <c r="VEB66" s="1636"/>
      <c r="VEC66" s="1636"/>
      <c r="VED66" s="1636"/>
      <c r="VEE66" s="1636"/>
      <c r="VEF66" s="1636"/>
      <c r="VEG66" s="1636"/>
      <c r="VEH66" s="1636"/>
      <c r="VEI66" s="1636"/>
      <c r="VEJ66" s="1636"/>
      <c r="VEK66" s="1636"/>
      <c r="VEL66" s="1636"/>
      <c r="VEM66" s="1636"/>
      <c r="VEN66" s="1636"/>
      <c r="VEO66" s="1636"/>
      <c r="VEP66" s="1636"/>
      <c r="VEQ66" s="1636"/>
      <c r="VER66" s="1636"/>
      <c r="VES66" s="1636"/>
      <c r="VET66" s="1636"/>
      <c r="VEU66" s="1636"/>
      <c r="VEV66" s="1636"/>
      <c r="VEW66" s="1636"/>
      <c r="VEX66" s="1636"/>
      <c r="VEY66" s="1636"/>
      <c r="VEZ66" s="1636"/>
      <c r="VFA66" s="1636"/>
      <c r="VFB66" s="1636"/>
      <c r="VFC66" s="1636"/>
      <c r="VFD66" s="1636"/>
      <c r="VFE66" s="1636"/>
      <c r="VFF66" s="1636"/>
      <c r="VFG66" s="1636"/>
      <c r="VFH66" s="1636"/>
      <c r="VFI66" s="1636"/>
      <c r="VFJ66" s="1636"/>
      <c r="VFK66" s="1636"/>
      <c r="VFL66" s="1636"/>
      <c r="VFM66" s="1636"/>
      <c r="VFN66" s="1636"/>
      <c r="VFO66" s="1636"/>
      <c r="VFP66" s="1636"/>
      <c r="VFQ66" s="1636"/>
      <c r="VFR66" s="1636"/>
      <c r="VFS66" s="1636"/>
      <c r="VFT66" s="1636"/>
      <c r="VFU66" s="1636"/>
      <c r="VFV66" s="1636"/>
      <c r="VFW66" s="1636"/>
      <c r="VFX66" s="1636"/>
      <c r="VFY66" s="1636"/>
      <c r="VFZ66" s="1636"/>
      <c r="VGA66" s="1636"/>
      <c r="VGB66" s="1636"/>
      <c r="VGC66" s="1636"/>
      <c r="VGD66" s="1636"/>
      <c r="VGE66" s="1636"/>
      <c r="VGF66" s="1636"/>
      <c r="VGG66" s="1636"/>
      <c r="VGH66" s="1636"/>
      <c r="VGI66" s="1636"/>
      <c r="VGJ66" s="1636"/>
      <c r="VGK66" s="1636"/>
      <c r="VGL66" s="1636"/>
      <c r="VGM66" s="1636"/>
      <c r="VGN66" s="1636"/>
      <c r="VGO66" s="1636"/>
      <c r="VGP66" s="1636"/>
      <c r="VGQ66" s="1636"/>
      <c r="VGR66" s="1636"/>
      <c r="VGS66" s="1636"/>
      <c r="VGT66" s="1636"/>
      <c r="VGU66" s="1636"/>
      <c r="VGV66" s="1636"/>
      <c r="VGW66" s="1636"/>
      <c r="VGX66" s="1636"/>
      <c r="VGY66" s="1636"/>
      <c r="VGZ66" s="1636"/>
      <c r="VHA66" s="1636"/>
      <c r="VHB66" s="1636"/>
      <c r="VHC66" s="1636"/>
      <c r="VHD66" s="1636"/>
      <c r="VHE66" s="1636"/>
      <c r="VHF66" s="1636"/>
      <c r="VHG66" s="1636"/>
      <c r="VHH66" s="1636"/>
      <c r="VHI66" s="1636"/>
      <c r="VHJ66" s="1636"/>
      <c r="VHK66" s="1636"/>
      <c r="VHL66" s="1636"/>
      <c r="VHM66" s="1636"/>
      <c r="VHN66" s="1636"/>
      <c r="VHO66" s="1636"/>
      <c r="VHP66" s="1636"/>
      <c r="VHQ66" s="1636"/>
      <c r="VHR66" s="1636"/>
      <c r="VHS66" s="1636"/>
      <c r="VHT66" s="1636"/>
      <c r="VHU66" s="1636"/>
      <c r="VHV66" s="1636"/>
      <c r="VHW66" s="1636"/>
      <c r="VHX66" s="1636"/>
      <c r="VHY66" s="1636"/>
      <c r="VHZ66" s="1636"/>
      <c r="VIA66" s="1636"/>
      <c r="VIB66" s="1636"/>
      <c r="VIC66" s="1636"/>
      <c r="VID66" s="1636"/>
      <c r="VIE66" s="1636"/>
      <c r="VIF66" s="1636"/>
      <c r="VIG66" s="1636"/>
      <c r="VIH66" s="1636"/>
      <c r="VII66" s="1636"/>
      <c r="VIJ66" s="1636"/>
      <c r="VIK66" s="1636"/>
      <c r="VIL66" s="1636"/>
      <c r="VIM66" s="1636"/>
      <c r="VIN66" s="1636"/>
      <c r="VIO66" s="1636"/>
      <c r="VIP66" s="1636"/>
      <c r="VIQ66" s="1636"/>
      <c r="VIR66" s="1636"/>
      <c r="VIS66" s="1636"/>
      <c r="VIT66" s="1636"/>
      <c r="VIU66" s="1636"/>
      <c r="VIV66" s="1636"/>
      <c r="VIW66" s="1636"/>
      <c r="VIX66" s="1636"/>
      <c r="VIY66" s="1636"/>
      <c r="VIZ66" s="1636"/>
      <c r="VJA66" s="1636"/>
      <c r="VJB66" s="1636"/>
      <c r="VJC66" s="1636"/>
      <c r="VJD66" s="1636"/>
      <c r="VJE66" s="1636"/>
      <c r="VJF66" s="1636"/>
      <c r="VJG66" s="1636"/>
      <c r="VJH66" s="1636"/>
      <c r="VJI66" s="1636"/>
      <c r="VJJ66" s="1636"/>
      <c r="VJK66" s="1636"/>
      <c r="VJL66" s="1636"/>
      <c r="VJM66" s="1636"/>
      <c r="VJN66" s="1636"/>
      <c r="VJO66" s="1636"/>
      <c r="VJP66" s="1636"/>
      <c r="VJQ66" s="1636"/>
      <c r="VJR66" s="1636"/>
      <c r="VJS66" s="1636"/>
      <c r="VJT66" s="1636"/>
      <c r="VJU66" s="1636"/>
      <c r="VJV66" s="1636"/>
      <c r="VJW66" s="1636"/>
      <c r="VJX66" s="1636"/>
      <c r="VJY66" s="1636"/>
      <c r="VJZ66" s="1636"/>
      <c r="VKA66" s="1636"/>
      <c r="VKB66" s="1636"/>
      <c r="VKC66" s="1636"/>
      <c r="VKD66" s="1636"/>
      <c r="VKE66" s="1636"/>
      <c r="VKF66" s="1636"/>
      <c r="VKG66" s="1636"/>
      <c r="VKH66" s="1636"/>
      <c r="VKI66" s="1636"/>
      <c r="VKJ66" s="1636"/>
      <c r="VKK66" s="1636"/>
      <c r="VKL66" s="1636"/>
      <c r="VKM66" s="1636"/>
      <c r="VKN66" s="1636"/>
      <c r="VKO66" s="1636"/>
      <c r="VKP66" s="1636"/>
      <c r="VKQ66" s="1636"/>
      <c r="VKR66" s="1636"/>
      <c r="VKS66" s="1636"/>
      <c r="VKT66" s="1636"/>
      <c r="VKU66" s="1636"/>
      <c r="VKV66" s="1636"/>
      <c r="VKW66" s="1636"/>
      <c r="VKX66" s="1636"/>
      <c r="VKY66" s="1636"/>
      <c r="VKZ66" s="1636"/>
      <c r="VLA66" s="1636"/>
      <c r="VLB66" s="1636"/>
      <c r="VLC66" s="1636"/>
      <c r="VLD66" s="1636"/>
      <c r="VLE66" s="1636"/>
      <c r="VLF66" s="1636"/>
      <c r="VLG66" s="1636"/>
      <c r="VLH66" s="1636"/>
      <c r="VLI66" s="1636"/>
      <c r="VLJ66" s="1636"/>
      <c r="VLK66" s="1636"/>
      <c r="VLL66" s="1636"/>
      <c r="VLM66" s="1636"/>
      <c r="VLN66" s="1636"/>
      <c r="VLO66" s="1636"/>
      <c r="VLP66" s="1636"/>
      <c r="VLQ66" s="1636"/>
      <c r="VLR66" s="1636"/>
      <c r="VLS66" s="1636"/>
      <c r="VLT66" s="1636"/>
      <c r="VLU66" s="1636"/>
      <c r="VLV66" s="1636"/>
      <c r="VLW66" s="1636"/>
      <c r="VLX66" s="1636"/>
      <c r="VLY66" s="1636"/>
      <c r="VLZ66" s="1636"/>
      <c r="VMA66" s="1636"/>
      <c r="VMB66" s="1636"/>
      <c r="VMC66" s="1636"/>
      <c r="VMD66" s="1636"/>
      <c r="VME66" s="1636"/>
      <c r="VMF66" s="1636"/>
      <c r="VMG66" s="1636"/>
      <c r="VMH66" s="1636"/>
      <c r="VMI66" s="1636"/>
      <c r="VMJ66" s="1636"/>
      <c r="VMK66" s="1636"/>
      <c r="VML66" s="1636"/>
      <c r="VMM66" s="1636"/>
      <c r="VMN66" s="1636"/>
      <c r="VMO66" s="1636"/>
      <c r="VMP66" s="1636"/>
      <c r="VMQ66" s="1636"/>
      <c r="VMR66" s="1636"/>
      <c r="VMS66" s="1636"/>
      <c r="VMT66" s="1636"/>
      <c r="VMU66" s="1636"/>
      <c r="VMV66" s="1636"/>
      <c r="VMW66" s="1636"/>
      <c r="VMX66" s="1636"/>
      <c r="VMY66" s="1636"/>
      <c r="VMZ66" s="1636"/>
      <c r="VNA66" s="1636"/>
      <c r="VNB66" s="1636"/>
      <c r="VNC66" s="1636"/>
      <c r="VND66" s="1636"/>
      <c r="VNE66" s="1636"/>
      <c r="VNF66" s="1636"/>
      <c r="VNG66" s="1636"/>
      <c r="VNH66" s="1636"/>
      <c r="VNI66" s="1636"/>
      <c r="VNJ66" s="1636"/>
      <c r="VNK66" s="1636"/>
      <c r="VNL66" s="1636"/>
      <c r="VNM66" s="1636"/>
      <c r="VNN66" s="1636"/>
      <c r="VNO66" s="1636"/>
      <c r="VNP66" s="1636"/>
      <c r="VNQ66" s="1636"/>
      <c r="VNR66" s="1636"/>
      <c r="VNS66" s="1636"/>
      <c r="VNT66" s="1636"/>
      <c r="VNU66" s="1636"/>
      <c r="VNV66" s="1636"/>
      <c r="VNW66" s="1636"/>
      <c r="VNX66" s="1636"/>
      <c r="VNY66" s="1636"/>
      <c r="VNZ66" s="1636"/>
      <c r="VOA66" s="1636"/>
      <c r="VOB66" s="1636"/>
      <c r="VOC66" s="1636"/>
      <c r="VOD66" s="1636"/>
      <c r="VOE66" s="1636"/>
      <c r="VOF66" s="1636"/>
      <c r="VOG66" s="1636"/>
      <c r="VOH66" s="1636"/>
      <c r="VOI66" s="1636"/>
      <c r="VOJ66" s="1636"/>
      <c r="VOK66" s="1636"/>
      <c r="VOL66" s="1636"/>
      <c r="VOM66" s="1636"/>
      <c r="VON66" s="1636"/>
      <c r="VOO66" s="1636"/>
      <c r="VOP66" s="1636"/>
      <c r="VOQ66" s="1636"/>
      <c r="VOR66" s="1636"/>
      <c r="VOS66" s="1636"/>
      <c r="VOT66" s="1636"/>
      <c r="VOU66" s="1636"/>
      <c r="VOV66" s="1636"/>
      <c r="VOW66" s="1636"/>
      <c r="VOX66" s="1636"/>
      <c r="VOY66" s="1636"/>
      <c r="VOZ66" s="1636"/>
      <c r="VPA66" s="1636"/>
      <c r="VPB66" s="1636"/>
      <c r="VPC66" s="1636"/>
      <c r="VPD66" s="1636"/>
      <c r="VPE66" s="1636"/>
      <c r="VPF66" s="1636"/>
      <c r="VPG66" s="1636"/>
      <c r="VPH66" s="1636"/>
      <c r="VPI66" s="1636"/>
      <c r="VPJ66" s="1636"/>
      <c r="VPK66" s="1636"/>
      <c r="VPL66" s="1636"/>
      <c r="VPM66" s="1636"/>
      <c r="VPN66" s="1636"/>
      <c r="VPO66" s="1636"/>
      <c r="VPP66" s="1636"/>
      <c r="VPQ66" s="1636"/>
      <c r="VPR66" s="1636"/>
      <c r="VPS66" s="1636"/>
      <c r="VPT66" s="1636"/>
      <c r="VPU66" s="1636"/>
      <c r="VPV66" s="1636"/>
      <c r="VPW66" s="1636"/>
      <c r="VPX66" s="1636"/>
      <c r="VPY66" s="1636"/>
      <c r="VPZ66" s="1636"/>
      <c r="VQA66" s="1636"/>
      <c r="VQB66" s="1636"/>
      <c r="VQC66" s="1636"/>
      <c r="VQD66" s="1636"/>
      <c r="VQE66" s="1636"/>
      <c r="VQF66" s="1636"/>
      <c r="VQG66" s="1636"/>
      <c r="VQH66" s="1636"/>
      <c r="VQI66" s="1636"/>
      <c r="VQJ66" s="1636"/>
      <c r="VQK66" s="1636"/>
      <c r="VQL66" s="1636"/>
      <c r="VQM66" s="1636"/>
      <c r="VQN66" s="1636"/>
      <c r="VQO66" s="1636"/>
      <c r="VQP66" s="1636"/>
      <c r="VQQ66" s="1636"/>
      <c r="VQR66" s="1636"/>
      <c r="VQS66" s="1636"/>
      <c r="VQT66" s="1636"/>
      <c r="VQU66" s="1636"/>
      <c r="VQV66" s="1636"/>
      <c r="VQW66" s="1636"/>
      <c r="VQX66" s="1636"/>
      <c r="VQY66" s="1636"/>
      <c r="VQZ66" s="1636"/>
      <c r="VRA66" s="1636"/>
      <c r="VRB66" s="1636"/>
      <c r="VRC66" s="1636"/>
      <c r="VRD66" s="1636"/>
      <c r="VRE66" s="1636"/>
      <c r="VRF66" s="1636"/>
      <c r="VRG66" s="1636"/>
      <c r="VRH66" s="1636"/>
      <c r="VRI66" s="1636"/>
      <c r="VRJ66" s="1636"/>
      <c r="VRK66" s="1636"/>
      <c r="VRL66" s="1636"/>
      <c r="VRM66" s="1636"/>
      <c r="VRN66" s="1636"/>
      <c r="VRO66" s="1636"/>
      <c r="VRP66" s="1636"/>
      <c r="VRQ66" s="1636"/>
      <c r="VRR66" s="1636"/>
      <c r="VRS66" s="1636"/>
      <c r="VRT66" s="1636"/>
      <c r="VRU66" s="1636"/>
      <c r="VRV66" s="1636"/>
      <c r="VRW66" s="1636"/>
      <c r="VRX66" s="1636"/>
      <c r="VRY66" s="1636"/>
      <c r="VRZ66" s="1636"/>
      <c r="VSA66" s="1636"/>
      <c r="VSB66" s="1636"/>
      <c r="VSC66" s="1636"/>
      <c r="VSD66" s="1636"/>
      <c r="VSE66" s="1636"/>
      <c r="VSF66" s="1636"/>
      <c r="VSG66" s="1636"/>
      <c r="VSH66" s="1636"/>
      <c r="VSI66" s="1636"/>
      <c r="VSJ66" s="1636"/>
      <c r="VSK66" s="1636"/>
      <c r="VSL66" s="1636"/>
      <c r="VSM66" s="1636"/>
      <c r="VSN66" s="1636"/>
      <c r="VSO66" s="1636"/>
      <c r="VSP66" s="1636"/>
      <c r="VSQ66" s="1636"/>
      <c r="VSR66" s="1636"/>
      <c r="VSS66" s="1636"/>
      <c r="VST66" s="1636"/>
      <c r="VSU66" s="1636"/>
      <c r="VSV66" s="1636"/>
      <c r="VSW66" s="1636"/>
      <c r="VSX66" s="1636"/>
      <c r="VSY66" s="1636"/>
      <c r="VSZ66" s="1636"/>
      <c r="VTA66" s="1636"/>
      <c r="VTB66" s="1636"/>
      <c r="VTC66" s="1636"/>
      <c r="VTD66" s="1636"/>
      <c r="VTE66" s="1636"/>
      <c r="VTF66" s="1636"/>
      <c r="VTG66" s="1636"/>
      <c r="VTH66" s="1636"/>
      <c r="VTI66" s="1636"/>
      <c r="VTJ66" s="1636"/>
      <c r="VTK66" s="1636"/>
      <c r="VTL66" s="1636"/>
      <c r="VTM66" s="1636"/>
      <c r="VTN66" s="1636"/>
      <c r="VTO66" s="1636"/>
      <c r="VTP66" s="1636"/>
      <c r="VTQ66" s="1636"/>
      <c r="VTR66" s="1636"/>
      <c r="VTS66" s="1636"/>
      <c r="VTT66" s="1636"/>
      <c r="VTU66" s="1636"/>
      <c r="VTV66" s="1636"/>
      <c r="VTW66" s="1636"/>
      <c r="VTX66" s="1636"/>
      <c r="VTY66" s="1636"/>
      <c r="VTZ66" s="1636"/>
      <c r="VUA66" s="1636"/>
      <c r="VUB66" s="1636"/>
      <c r="VUC66" s="1636"/>
      <c r="VUD66" s="1636"/>
      <c r="VUE66" s="1636"/>
      <c r="VUF66" s="1636"/>
      <c r="VUG66" s="1636"/>
      <c r="VUH66" s="1636"/>
      <c r="VUI66" s="1636"/>
      <c r="VUJ66" s="1636"/>
      <c r="VUK66" s="1636"/>
      <c r="VUL66" s="1636"/>
      <c r="VUM66" s="1636"/>
      <c r="VUN66" s="1636"/>
      <c r="VUO66" s="1636"/>
      <c r="VUP66" s="1636"/>
      <c r="VUQ66" s="1636"/>
      <c r="VUR66" s="1636"/>
      <c r="VUS66" s="1636"/>
      <c r="VUT66" s="1636"/>
      <c r="VUU66" s="1636"/>
      <c r="VUV66" s="1636"/>
      <c r="VUW66" s="1636"/>
      <c r="VUX66" s="1636"/>
      <c r="VUY66" s="1636"/>
      <c r="VUZ66" s="1636"/>
      <c r="VVA66" s="1636"/>
      <c r="VVB66" s="1636"/>
      <c r="VVC66" s="1636"/>
      <c r="VVD66" s="1636"/>
      <c r="VVE66" s="1636"/>
      <c r="VVF66" s="1636"/>
      <c r="VVG66" s="1636"/>
      <c r="VVH66" s="1636"/>
      <c r="VVI66" s="1636"/>
      <c r="VVJ66" s="1636"/>
      <c r="VVK66" s="1636"/>
      <c r="VVL66" s="1636"/>
      <c r="VVM66" s="1636"/>
      <c r="VVN66" s="1636"/>
      <c r="VVO66" s="1636"/>
      <c r="VVP66" s="1636"/>
      <c r="VVQ66" s="1636"/>
      <c r="VVR66" s="1636"/>
      <c r="VVS66" s="1636"/>
      <c r="VVT66" s="1636"/>
      <c r="VVU66" s="1636"/>
      <c r="VVV66" s="1636"/>
      <c r="VVW66" s="1636"/>
      <c r="VVX66" s="1636"/>
      <c r="VVY66" s="1636"/>
      <c r="VVZ66" s="1636"/>
      <c r="VWA66" s="1636"/>
      <c r="VWB66" s="1636"/>
      <c r="VWC66" s="1636"/>
      <c r="VWD66" s="1636"/>
      <c r="VWE66" s="1636"/>
      <c r="VWF66" s="1636"/>
      <c r="VWG66" s="1636"/>
      <c r="VWH66" s="1636"/>
      <c r="VWI66" s="1636"/>
      <c r="VWJ66" s="1636"/>
      <c r="VWK66" s="1636"/>
      <c r="VWL66" s="1636"/>
      <c r="VWM66" s="1636"/>
      <c r="VWN66" s="1636"/>
      <c r="VWO66" s="1636"/>
      <c r="VWP66" s="1636"/>
      <c r="VWQ66" s="1636"/>
      <c r="VWR66" s="1636"/>
      <c r="VWS66" s="1636"/>
      <c r="VWT66" s="1636"/>
      <c r="VWU66" s="1636"/>
      <c r="VWV66" s="1636"/>
      <c r="VWW66" s="1636"/>
      <c r="VWX66" s="1636"/>
      <c r="VWY66" s="1636"/>
      <c r="VWZ66" s="1636"/>
      <c r="VXA66" s="1636"/>
      <c r="VXB66" s="1636"/>
      <c r="VXC66" s="1636"/>
      <c r="VXD66" s="1636"/>
      <c r="VXE66" s="1636"/>
      <c r="VXF66" s="1636"/>
      <c r="VXG66" s="1636"/>
      <c r="VXH66" s="1636"/>
      <c r="VXI66" s="1636"/>
      <c r="VXJ66" s="1636"/>
      <c r="VXK66" s="1636"/>
      <c r="VXL66" s="1636"/>
      <c r="VXM66" s="1636"/>
      <c r="VXN66" s="1636"/>
      <c r="VXO66" s="1636"/>
      <c r="VXP66" s="1636"/>
      <c r="VXQ66" s="1636"/>
      <c r="VXR66" s="1636"/>
      <c r="VXS66" s="1636"/>
      <c r="VXT66" s="1636"/>
      <c r="VXU66" s="1636"/>
      <c r="VXV66" s="1636"/>
      <c r="VXW66" s="1636"/>
      <c r="VXX66" s="1636"/>
      <c r="VXY66" s="1636"/>
      <c r="VXZ66" s="1636"/>
      <c r="VYA66" s="1636"/>
      <c r="VYB66" s="1636"/>
      <c r="VYC66" s="1636"/>
      <c r="VYD66" s="1636"/>
      <c r="VYE66" s="1636"/>
      <c r="VYF66" s="1636"/>
      <c r="VYG66" s="1636"/>
      <c r="VYH66" s="1636"/>
      <c r="VYI66" s="1636"/>
      <c r="VYJ66" s="1636"/>
      <c r="VYK66" s="1636"/>
      <c r="VYL66" s="1636"/>
      <c r="VYM66" s="1636"/>
      <c r="VYN66" s="1636"/>
      <c r="VYO66" s="1636"/>
      <c r="VYP66" s="1636"/>
      <c r="VYQ66" s="1636"/>
      <c r="VYR66" s="1636"/>
      <c r="VYS66" s="1636"/>
      <c r="VYT66" s="1636"/>
      <c r="VYU66" s="1636"/>
      <c r="VYV66" s="1636"/>
      <c r="VYW66" s="1636"/>
      <c r="VYX66" s="1636"/>
      <c r="VYY66" s="1636"/>
      <c r="VYZ66" s="1636"/>
      <c r="VZA66" s="1636"/>
      <c r="VZB66" s="1636"/>
      <c r="VZC66" s="1636"/>
      <c r="VZD66" s="1636"/>
      <c r="VZE66" s="1636"/>
      <c r="VZF66" s="1636"/>
      <c r="VZG66" s="1636"/>
      <c r="VZH66" s="1636"/>
      <c r="VZI66" s="1636"/>
      <c r="VZJ66" s="1636"/>
      <c r="VZK66" s="1636"/>
      <c r="VZL66" s="1636"/>
      <c r="VZM66" s="1636"/>
      <c r="VZN66" s="1636"/>
      <c r="VZO66" s="1636"/>
      <c r="VZP66" s="1636"/>
      <c r="VZQ66" s="1636"/>
      <c r="VZR66" s="1636"/>
      <c r="VZS66" s="1636"/>
      <c r="VZT66" s="1636"/>
      <c r="VZU66" s="1636"/>
      <c r="VZV66" s="1636"/>
      <c r="VZW66" s="1636"/>
      <c r="VZX66" s="1636"/>
      <c r="VZY66" s="1636"/>
      <c r="VZZ66" s="1636"/>
      <c r="WAA66" s="1636"/>
      <c r="WAB66" s="1636"/>
      <c r="WAC66" s="1636"/>
      <c r="WAD66" s="1636"/>
      <c r="WAE66" s="1636"/>
      <c r="WAF66" s="1636"/>
      <c r="WAG66" s="1636"/>
      <c r="WAH66" s="1636"/>
      <c r="WAI66" s="1636"/>
      <c r="WAJ66" s="1636"/>
      <c r="WAK66" s="1636"/>
      <c r="WAL66" s="1636"/>
      <c r="WAM66" s="1636"/>
      <c r="WAN66" s="1636"/>
      <c r="WAO66" s="1636"/>
      <c r="WAP66" s="1636"/>
      <c r="WAQ66" s="1636"/>
      <c r="WAR66" s="1636"/>
      <c r="WAS66" s="1636"/>
      <c r="WAT66" s="1636"/>
      <c r="WAU66" s="1636"/>
      <c r="WAV66" s="1636"/>
      <c r="WAW66" s="1636"/>
      <c r="WAX66" s="1636"/>
      <c r="WAY66" s="1636"/>
      <c r="WAZ66" s="1636"/>
      <c r="WBA66" s="1636"/>
      <c r="WBB66" s="1636"/>
      <c r="WBC66" s="1636"/>
      <c r="WBD66" s="1636"/>
      <c r="WBE66" s="1636"/>
      <c r="WBF66" s="1636"/>
      <c r="WBG66" s="1636"/>
      <c r="WBH66" s="1636"/>
      <c r="WBI66" s="1636"/>
      <c r="WBJ66" s="1636"/>
      <c r="WBK66" s="1636"/>
      <c r="WBL66" s="1636"/>
      <c r="WBM66" s="1636"/>
      <c r="WBN66" s="1636"/>
      <c r="WBO66" s="1636"/>
      <c r="WBP66" s="1636"/>
      <c r="WBQ66" s="1636"/>
      <c r="WBR66" s="1636"/>
      <c r="WBS66" s="1636"/>
      <c r="WBT66" s="1636"/>
      <c r="WBU66" s="1636"/>
      <c r="WBV66" s="1636"/>
      <c r="WBW66" s="1636"/>
      <c r="WBX66" s="1636"/>
      <c r="WBY66" s="1636"/>
      <c r="WBZ66" s="1636"/>
      <c r="WCA66" s="1636"/>
      <c r="WCB66" s="1636"/>
      <c r="WCC66" s="1636"/>
      <c r="WCD66" s="1636"/>
      <c r="WCE66" s="1636"/>
      <c r="WCF66" s="1636"/>
      <c r="WCG66" s="1636"/>
      <c r="WCH66" s="1636"/>
      <c r="WCI66" s="1636"/>
      <c r="WCJ66" s="1636"/>
      <c r="WCK66" s="1636"/>
      <c r="WCL66" s="1636"/>
      <c r="WCM66" s="1636"/>
      <c r="WCN66" s="1636"/>
      <c r="WCO66" s="1636"/>
      <c r="WCP66" s="1636"/>
      <c r="WCQ66" s="1636"/>
      <c r="WCR66" s="1636"/>
      <c r="WCS66" s="1636"/>
      <c r="WCT66" s="1636"/>
      <c r="WCU66" s="1636"/>
      <c r="WCV66" s="1636"/>
      <c r="WCW66" s="1636"/>
      <c r="WCX66" s="1636"/>
      <c r="WCY66" s="1636"/>
      <c r="WCZ66" s="1636"/>
      <c r="WDA66" s="1636"/>
      <c r="WDB66" s="1636"/>
      <c r="WDC66" s="1636"/>
      <c r="WDD66" s="1636"/>
      <c r="WDE66" s="1636"/>
      <c r="WDF66" s="1636"/>
      <c r="WDG66" s="1636"/>
      <c r="WDH66" s="1636"/>
      <c r="WDI66" s="1636"/>
      <c r="WDJ66" s="1636"/>
      <c r="WDK66" s="1636"/>
      <c r="WDL66" s="1636"/>
      <c r="WDM66" s="1636"/>
      <c r="WDN66" s="1636"/>
      <c r="WDO66" s="1636"/>
      <c r="WDP66" s="1636"/>
      <c r="WDQ66" s="1636"/>
      <c r="WDR66" s="1636"/>
      <c r="WDS66" s="1636"/>
      <c r="WDT66" s="1636"/>
      <c r="WDU66" s="1636"/>
      <c r="WDV66" s="1636"/>
      <c r="WDW66" s="1636"/>
      <c r="WDX66" s="1636"/>
      <c r="WDY66" s="1636"/>
      <c r="WDZ66" s="1636"/>
      <c r="WEA66" s="1636"/>
      <c r="WEB66" s="1636"/>
      <c r="WEC66" s="1636"/>
      <c r="WED66" s="1636"/>
      <c r="WEE66" s="1636"/>
      <c r="WEF66" s="1636"/>
      <c r="WEG66" s="1636"/>
      <c r="WEH66" s="1636"/>
      <c r="WEI66" s="1636"/>
      <c r="WEJ66" s="1636"/>
      <c r="WEK66" s="1636"/>
      <c r="WEL66" s="1636"/>
      <c r="WEM66" s="1636"/>
      <c r="WEN66" s="1636"/>
      <c r="WEO66" s="1636"/>
      <c r="WEP66" s="1636"/>
      <c r="WEQ66" s="1636"/>
      <c r="WER66" s="1636"/>
      <c r="WES66" s="1636"/>
      <c r="WET66" s="1636"/>
      <c r="WEU66" s="1636"/>
      <c r="WEV66" s="1636"/>
      <c r="WEW66" s="1636"/>
      <c r="WEX66" s="1636"/>
      <c r="WEY66" s="1636"/>
      <c r="WEZ66" s="1636"/>
      <c r="WFA66" s="1636"/>
      <c r="WFB66" s="1636"/>
      <c r="WFC66" s="1636"/>
      <c r="WFD66" s="1636"/>
      <c r="WFE66" s="1636"/>
      <c r="WFF66" s="1636"/>
      <c r="WFG66" s="1636"/>
      <c r="WFH66" s="1636"/>
      <c r="WFI66" s="1636"/>
      <c r="WFJ66" s="1636"/>
      <c r="WFK66" s="1636"/>
      <c r="WFL66" s="1636"/>
      <c r="WFM66" s="1636"/>
      <c r="WFN66" s="1636"/>
      <c r="WFO66" s="1636"/>
      <c r="WFP66" s="1636"/>
      <c r="WFQ66" s="1636"/>
      <c r="WFR66" s="1636"/>
      <c r="WFS66" s="1636"/>
      <c r="WFT66" s="1636"/>
      <c r="WFU66" s="1636"/>
      <c r="WFV66" s="1636"/>
      <c r="WFW66" s="1636"/>
      <c r="WFX66" s="1636"/>
      <c r="WFY66" s="1636"/>
      <c r="WFZ66" s="1636"/>
      <c r="WGA66" s="1636"/>
      <c r="WGB66" s="1636"/>
      <c r="WGC66" s="1636"/>
      <c r="WGD66" s="1636"/>
      <c r="WGE66" s="1636"/>
      <c r="WGF66" s="1636"/>
      <c r="WGG66" s="1636"/>
      <c r="WGH66" s="1636"/>
      <c r="WGI66" s="1636"/>
      <c r="WGJ66" s="1636"/>
      <c r="WGK66" s="1636"/>
      <c r="WGL66" s="1636"/>
      <c r="WGM66" s="1636"/>
      <c r="WGN66" s="1636"/>
      <c r="WGO66" s="1636"/>
      <c r="WGP66" s="1636"/>
      <c r="WGQ66" s="1636"/>
      <c r="WGR66" s="1636"/>
      <c r="WGS66" s="1636"/>
      <c r="WGT66" s="1636"/>
      <c r="WGU66" s="1636"/>
      <c r="WGV66" s="1636"/>
      <c r="WGW66" s="1636"/>
      <c r="WGX66" s="1636"/>
      <c r="WGY66" s="1636"/>
      <c r="WGZ66" s="1636"/>
      <c r="WHA66" s="1636"/>
      <c r="WHB66" s="1636"/>
      <c r="WHC66" s="1636"/>
      <c r="WHD66" s="1636"/>
      <c r="WHE66" s="1636"/>
      <c r="WHF66" s="1636"/>
      <c r="WHG66" s="1636"/>
      <c r="WHH66" s="1636"/>
      <c r="WHI66" s="1636"/>
      <c r="WHJ66" s="1636"/>
      <c r="WHK66" s="1636"/>
      <c r="WHL66" s="1636"/>
      <c r="WHM66" s="1636"/>
      <c r="WHN66" s="1636"/>
      <c r="WHO66" s="1636"/>
      <c r="WHP66" s="1636"/>
      <c r="WHQ66" s="1636"/>
      <c r="WHR66" s="1636"/>
      <c r="WHS66" s="1636"/>
      <c r="WHT66" s="1636"/>
      <c r="WHU66" s="1636"/>
      <c r="WHV66" s="1636"/>
      <c r="WHW66" s="1636"/>
      <c r="WHX66" s="1636"/>
      <c r="WHY66" s="1636"/>
      <c r="WHZ66" s="1636"/>
      <c r="WIA66" s="1636"/>
      <c r="WIB66" s="1636"/>
      <c r="WIC66" s="1636"/>
      <c r="WID66" s="1636"/>
      <c r="WIE66" s="1636"/>
      <c r="WIF66" s="1636"/>
      <c r="WIG66" s="1636"/>
      <c r="WIH66" s="1636"/>
      <c r="WII66" s="1636"/>
      <c r="WIJ66" s="1636"/>
      <c r="WIK66" s="1636"/>
      <c r="WIL66" s="1636"/>
      <c r="WIM66" s="1636"/>
      <c r="WIN66" s="1636"/>
      <c r="WIO66" s="1636"/>
      <c r="WIP66" s="1636"/>
      <c r="WIQ66" s="1636"/>
      <c r="WIR66" s="1636"/>
      <c r="WIS66" s="1636"/>
      <c r="WIT66" s="1636"/>
      <c r="WIU66" s="1636"/>
      <c r="WIV66" s="1636"/>
      <c r="WIW66" s="1636"/>
      <c r="WIX66" s="1636"/>
      <c r="WIY66" s="1636"/>
      <c r="WIZ66" s="1636"/>
      <c r="WJA66" s="1636"/>
      <c r="WJB66" s="1636"/>
      <c r="WJC66" s="1636"/>
      <c r="WJD66" s="1636"/>
      <c r="WJE66" s="1636"/>
      <c r="WJF66" s="1636"/>
      <c r="WJG66" s="1636"/>
      <c r="WJH66" s="1636"/>
      <c r="WJI66" s="1636"/>
      <c r="WJJ66" s="1636"/>
      <c r="WJK66" s="1636"/>
      <c r="WJL66" s="1636"/>
      <c r="WJM66" s="1636"/>
      <c r="WJN66" s="1636"/>
      <c r="WJO66" s="1636"/>
      <c r="WJP66" s="1636"/>
      <c r="WJQ66" s="1636"/>
      <c r="WJR66" s="1636"/>
      <c r="WJS66" s="1636"/>
      <c r="WJT66" s="1636"/>
      <c r="WJU66" s="1636"/>
      <c r="WJV66" s="1636"/>
      <c r="WJW66" s="1636"/>
      <c r="WJX66" s="1636"/>
      <c r="WJY66" s="1636"/>
      <c r="WJZ66" s="1636"/>
      <c r="WKA66" s="1636"/>
      <c r="WKB66" s="1636"/>
      <c r="WKC66" s="1636"/>
      <c r="WKD66" s="1636"/>
      <c r="WKE66" s="1636"/>
      <c r="WKF66" s="1636"/>
      <c r="WKG66" s="1636"/>
      <c r="WKH66" s="1636"/>
      <c r="WKI66" s="1636"/>
      <c r="WKJ66" s="1636"/>
      <c r="WKK66" s="1636"/>
      <c r="WKL66" s="1636"/>
      <c r="WKM66" s="1636"/>
      <c r="WKN66" s="1636"/>
      <c r="WKO66" s="1636"/>
      <c r="WKP66" s="1636"/>
      <c r="WKQ66" s="1636"/>
      <c r="WKR66" s="1636"/>
      <c r="WKS66" s="1636"/>
      <c r="WKT66" s="1636"/>
      <c r="WKU66" s="1636"/>
      <c r="WKV66" s="1636"/>
      <c r="WKW66" s="1636"/>
      <c r="WKX66" s="1636"/>
      <c r="WKY66" s="1636"/>
      <c r="WKZ66" s="1636"/>
      <c r="WLA66" s="1636"/>
      <c r="WLB66" s="1636"/>
      <c r="WLC66" s="1636"/>
      <c r="WLD66" s="1636"/>
      <c r="WLE66" s="1636"/>
      <c r="WLF66" s="1636"/>
      <c r="WLG66" s="1636"/>
      <c r="WLH66" s="1636"/>
      <c r="WLI66" s="1636"/>
      <c r="WLJ66" s="1636"/>
      <c r="WLK66" s="1636"/>
      <c r="WLL66" s="1636"/>
      <c r="WLM66" s="1636"/>
      <c r="WLN66" s="1636"/>
      <c r="WLO66" s="1636"/>
      <c r="WLP66" s="1636"/>
      <c r="WLQ66" s="1636"/>
      <c r="WLR66" s="1636"/>
      <c r="WLS66" s="1636"/>
      <c r="WLT66" s="1636"/>
      <c r="WLU66" s="1636"/>
      <c r="WLV66" s="1636"/>
      <c r="WLW66" s="1636"/>
      <c r="WLX66" s="1636"/>
      <c r="WLY66" s="1636"/>
      <c r="WLZ66" s="1636"/>
      <c r="WMA66" s="1636"/>
      <c r="WMB66" s="1636"/>
      <c r="WMC66" s="1636"/>
      <c r="WMD66" s="1636"/>
      <c r="WME66" s="1636"/>
      <c r="WMF66" s="1636"/>
      <c r="WMG66" s="1636"/>
      <c r="WMH66" s="1636"/>
      <c r="WMI66" s="1636"/>
      <c r="WMJ66" s="1636"/>
      <c r="WMK66" s="1636"/>
      <c r="WML66" s="1636"/>
      <c r="WMM66" s="1636"/>
      <c r="WMN66" s="1636"/>
      <c r="WMO66" s="1636"/>
      <c r="WMP66" s="1636"/>
      <c r="WMQ66" s="1636"/>
      <c r="WMR66" s="1636"/>
      <c r="WMS66" s="1636"/>
      <c r="WMT66" s="1636"/>
      <c r="WMU66" s="1636"/>
      <c r="WMV66" s="1636"/>
      <c r="WMW66" s="1636"/>
      <c r="WMX66" s="1636"/>
      <c r="WMY66" s="1636"/>
      <c r="WMZ66" s="1636"/>
      <c r="WNA66" s="1636"/>
      <c r="WNB66" s="1636"/>
      <c r="WNC66" s="1636"/>
      <c r="WND66" s="1636"/>
      <c r="WNE66" s="1636"/>
      <c r="WNF66" s="1636"/>
      <c r="WNG66" s="1636"/>
      <c r="WNH66" s="1636"/>
      <c r="WNI66" s="1636"/>
      <c r="WNJ66" s="1636"/>
      <c r="WNK66" s="1636"/>
      <c r="WNL66" s="1636"/>
      <c r="WNM66" s="1636"/>
      <c r="WNN66" s="1636"/>
      <c r="WNO66" s="1636"/>
      <c r="WNP66" s="1636"/>
      <c r="WNQ66" s="1636"/>
      <c r="WNR66" s="1636"/>
      <c r="WNS66" s="1636"/>
      <c r="WNT66" s="1636"/>
      <c r="WNU66" s="1636"/>
      <c r="WNV66" s="1636"/>
      <c r="WNW66" s="1636"/>
      <c r="WNX66" s="1636"/>
      <c r="WNY66" s="1636"/>
      <c r="WNZ66" s="1636"/>
      <c r="WOA66" s="1636"/>
      <c r="WOB66" s="1636"/>
      <c r="WOC66" s="1636"/>
      <c r="WOD66" s="1636"/>
      <c r="WOE66" s="1636"/>
      <c r="WOF66" s="1636"/>
      <c r="WOG66" s="1636"/>
      <c r="WOH66" s="1636"/>
      <c r="WOI66" s="1636"/>
      <c r="WOJ66" s="1636"/>
      <c r="WOK66" s="1636"/>
      <c r="WOL66" s="1636"/>
      <c r="WOM66" s="1636"/>
      <c r="WON66" s="1636"/>
      <c r="WOO66" s="1636"/>
      <c r="WOP66" s="1636"/>
      <c r="WOQ66" s="1636"/>
      <c r="WOR66" s="1636"/>
      <c r="WOS66" s="1636"/>
      <c r="WOT66" s="1636"/>
      <c r="WOU66" s="1636"/>
      <c r="WOV66" s="1636"/>
      <c r="WOW66" s="1636"/>
      <c r="WOX66" s="1636"/>
      <c r="WOY66" s="1636"/>
      <c r="WOZ66" s="1636"/>
      <c r="WPA66" s="1636"/>
      <c r="WPB66" s="1636"/>
      <c r="WPC66" s="1636"/>
      <c r="WPD66" s="1636"/>
      <c r="WPE66" s="1636"/>
      <c r="WPF66" s="1636"/>
      <c r="WPG66" s="1636"/>
      <c r="WPH66" s="1636"/>
      <c r="WPI66" s="1636"/>
      <c r="WPJ66" s="1636"/>
      <c r="WPK66" s="1636"/>
      <c r="WPL66" s="1636"/>
      <c r="WPM66" s="1636"/>
      <c r="WPN66" s="1636"/>
      <c r="WPO66" s="1636"/>
      <c r="WPP66" s="1636"/>
      <c r="WPQ66" s="1636"/>
      <c r="WPR66" s="1636"/>
      <c r="WPS66" s="1636"/>
      <c r="WPT66" s="1636"/>
      <c r="WPU66" s="1636"/>
      <c r="WPV66" s="1636"/>
      <c r="WPW66" s="1636"/>
      <c r="WPX66" s="1636"/>
      <c r="WPY66" s="1636"/>
      <c r="WPZ66" s="1636"/>
      <c r="WQA66" s="1636"/>
      <c r="WQB66" s="1636"/>
      <c r="WQC66" s="1636"/>
      <c r="WQD66" s="1636"/>
      <c r="WQE66" s="1636"/>
      <c r="WQF66" s="1636"/>
      <c r="WQG66" s="1636"/>
      <c r="WQH66" s="1636"/>
      <c r="WQI66" s="1636"/>
      <c r="WQJ66" s="1636"/>
      <c r="WQK66" s="1636"/>
      <c r="WQL66" s="1636"/>
      <c r="WQM66" s="1636"/>
      <c r="WQN66" s="1636"/>
      <c r="WQO66" s="1636"/>
      <c r="WQP66" s="1636"/>
      <c r="WQQ66" s="1636"/>
      <c r="WQR66" s="1636"/>
      <c r="WQS66" s="1636"/>
      <c r="WQT66" s="1636"/>
      <c r="WQU66" s="1636"/>
      <c r="WQV66" s="1636"/>
      <c r="WQW66" s="1636"/>
      <c r="WQX66" s="1636"/>
      <c r="WQY66" s="1636"/>
      <c r="WQZ66" s="1636"/>
      <c r="WRA66" s="1636"/>
      <c r="WRB66" s="1636"/>
      <c r="WRC66" s="1636"/>
      <c r="WRD66" s="1636"/>
      <c r="WRE66" s="1636"/>
      <c r="WRF66" s="1636"/>
      <c r="WRG66" s="1636"/>
      <c r="WRH66" s="1636"/>
      <c r="WRI66" s="1636"/>
      <c r="WRJ66" s="1636"/>
      <c r="WRK66" s="1636"/>
      <c r="WRL66" s="1636"/>
      <c r="WRM66" s="1636"/>
      <c r="WRN66" s="1636"/>
      <c r="WRO66" s="1636"/>
      <c r="WRP66" s="1636"/>
      <c r="WRQ66" s="1636"/>
      <c r="WRR66" s="1636"/>
      <c r="WRS66" s="1636"/>
      <c r="WRT66" s="1636"/>
      <c r="WRU66" s="1636"/>
      <c r="WRV66" s="1636"/>
      <c r="WRW66" s="1636"/>
      <c r="WRX66" s="1636"/>
      <c r="WRY66" s="1636"/>
      <c r="WRZ66" s="1636"/>
      <c r="WSA66" s="1636"/>
      <c r="WSB66" s="1636"/>
      <c r="WSC66" s="1636"/>
      <c r="WSD66" s="1636"/>
      <c r="WSE66" s="1636"/>
      <c r="WSF66" s="1636"/>
      <c r="WSG66" s="1636"/>
      <c r="WSH66" s="1636"/>
      <c r="WSI66" s="1636"/>
      <c r="WSJ66" s="1636"/>
      <c r="WSK66" s="1636"/>
      <c r="WSL66" s="1636"/>
      <c r="WSM66" s="1636"/>
      <c r="WSN66" s="1636"/>
      <c r="WSO66" s="1636"/>
      <c r="WSP66" s="1636"/>
      <c r="WSQ66" s="1636"/>
      <c r="WSR66" s="1636"/>
      <c r="WSS66" s="1636"/>
      <c r="WST66" s="1636"/>
      <c r="WSU66" s="1636"/>
      <c r="WSV66" s="1636"/>
      <c r="WSW66" s="1636"/>
      <c r="WSX66" s="1636"/>
      <c r="WSY66" s="1636"/>
      <c r="WSZ66" s="1636"/>
      <c r="WTA66" s="1636"/>
      <c r="WTB66" s="1636"/>
      <c r="WTC66" s="1636"/>
      <c r="WTD66" s="1636"/>
      <c r="WTE66" s="1636"/>
      <c r="WTF66" s="1636"/>
      <c r="WTG66" s="1636"/>
      <c r="WTH66" s="1636"/>
      <c r="WTI66" s="1636"/>
      <c r="WTJ66" s="1636"/>
      <c r="WTK66" s="1636"/>
      <c r="WTL66" s="1636"/>
      <c r="WTM66" s="1636"/>
      <c r="WTN66" s="1636"/>
      <c r="WTO66" s="1636"/>
      <c r="WTP66" s="1636"/>
      <c r="WTQ66" s="1636"/>
      <c r="WTR66" s="1636"/>
      <c r="WTS66" s="1636"/>
      <c r="WTT66" s="1636"/>
      <c r="WTU66" s="1636"/>
      <c r="WTV66" s="1636"/>
      <c r="WTW66" s="1636"/>
      <c r="WTX66" s="1636"/>
      <c r="WTY66" s="1636"/>
      <c r="WTZ66" s="1636"/>
      <c r="WUA66" s="1636"/>
      <c r="WUB66" s="1636"/>
      <c r="WUC66" s="1636"/>
      <c r="WUD66" s="1636"/>
      <c r="WUE66" s="1636"/>
      <c r="WUF66" s="1636"/>
      <c r="WUG66" s="1636"/>
      <c r="WUH66" s="1636"/>
      <c r="WUI66" s="1636"/>
      <c r="WUJ66" s="1636"/>
      <c r="WUK66" s="1636"/>
      <c r="WUL66" s="1636"/>
      <c r="WUM66" s="1636"/>
      <c r="WUN66" s="1636"/>
      <c r="WUO66" s="1636"/>
      <c r="WUP66" s="1636"/>
      <c r="WUQ66" s="1636"/>
      <c r="WUR66" s="1636"/>
      <c r="WUS66" s="1636"/>
      <c r="WUT66" s="1636"/>
      <c r="WUU66" s="1636"/>
      <c r="WUV66" s="1636"/>
      <c r="WUW66" s="1636"/>
      <c r="WUX66" s="1636"/>
      <c r="WUY66" s="1636"/>
      <c r="WUZ66" s="1636"/>
      <c r="WVA66" s="1636"/>
      <c r="WVB66" s="1636"/>
      <c r="WVC66" s="1636"/>
      <c r="WVD66" s="1636"/>
      <c r="WVE66" s="1636"/>
      <c r="WVF66" s="1636"/>
      <c r="WVG66" s="1636"/>
      <c r="WVH66" s="1636"/>
      <c r="WVI66" s="1636"/>
      <c r="WVJ66" s="1636"/>
      <c r="WVK66" s="1636"/>
      <c r="WVL66" s="1636"/>
      <c r="WVM66" s="1636"/>
      <c r="WVN66" s="1636"/>
      <c r="WVO66" s="1636"/>
      <c r="WVP66" s="1636"/>
      <c r="WVQ66" s="1636"/>
      <c r="WVR66" s="1636"/>
      <c r="WVS66" s="1636"/>
      <c r="WVT66" s="1636"/>
      <c r="WVU66" s="1636"/>
      <c r="WVV66" s="1636"/>
      <c r="WVW66" s="1636"/>
      <c r="WVX66" s="1636"/>
      <c r="WVY66" s="1636"/>
      <c r="WVZ66" s="1636"/>
      <c r="WWA66" s="1636"/>
      <c r="WWB66" s="1636"/>
      <c r="WWC66" s="1636"/>
      <c r="WWD66" s="1636"/>
      <c r="WWE66" s="1636"/>
      <c r="WWF66" s="1636"/>
      <c r="WWG66" s="1636"/>
      <c r="WWH66" s="1636"/>
      <c r="WWI66" s="1636"/>
      <c r="WWJ66" s="1636"/>
      <c r="WWK66" s="1636"/>
      <c r="WWL66" s="1636"/>
      <c r="WWM66" s="1636"/>
      <c r="WWN66" s="1636"/>
      <c r="WWO66" s="1636"/>
      <c r="WWP66" s="1636"/>
      <c r="WWQ66" s="1636"/>
      <c r="WWR66" s="1636"/>
      <c r="WWS66" s="1636"/>
      <c r="WWT66" s="1636"/>
      <c r="WWU66" s="1636"/>
      <c r="WWV66" s="1636"/>
      <c r="WWW66" s="1636"/>
      <c r="WWX66" s="1636"/>
      <c r="WWY66" s="1636"/>
      <c r="WWZ66" s="1636"/>
      <c r="WXA66" s="1636"/>
      <c r="WXB66" s="1636"/>
      <c r="WXC66" s="1636"/>
      <c r="WXD66" s="1636"/>
      <c r="WXE66" s="1636"/>
      <c r="WXF66" s="1636"/>
      <c r="WXG66" s="1636"/>
      <c r="WXH66" s="1636"/>
      <c r="WXI66" s="1636"/>
      <c r="WXJ66" s="1636"/>
      <c r="WXK66" s="1636"/>
      <c r="WXL66" s="1636"/>
      <c r="WXM66" s="1636"/>
      <c r="WXN66" s="1636"/>
      <c r="WXO66" s="1636"/>
      <c r="WXP66" s="1636"/>
      <c r="WXQ66" s="1636"/>
      <c r="WXR66" s="1636"/>
      <c r="WXS66" s="1636"/>
      <c r="WXT66" s="1636"/>
      <c r="WXU66" s="1636"/>
      <c r="WXV66" s="1636"/>
      <c r="WXW66" s="1636"/>
      <c r="WXX66" s="1636"/>
      <c r="WXY66" s="1636"/>
      <c r="WXZ66" s="1636"/>
      <c r="WYA66" s="1636"/>
      <c r="WYB66" s="1636"/>
      <c r="WYC66" s="1636"/>
      <c r="WYD66" s="1636"/>
      <c r="WYE66" s="1636"/>
      <c r="WYF66" s="1636"/>
      <c r="WYG66" s="1636"/>
      <c r="WYH66" s="1636"/>
      <c r="WYI66" s="1636"/>
      <c r="WYJ66" s="1636"/>
      <c r="WYK66" s="1636"/>
      <c r="WYL66" s="1636"/>
      <c r="WYM66" s="1636"/>
      <c r="WYN66" s="1636"/>
      <c r="WYO66" s="1636"/>
      <c r="WYP66" s="1636"/>
      <c r="WYQ66" s="1636"/>
      <c r="WYR66" s="1636"/>
      <c r="WYS66" s="1636"/>
      <c r="WYT66" s="1636"/>
      <c r="WYU66" s="1636"/>
      <c r="WYV66" s="1636"/>
      <c r="WYW66" s="1636"/>
      <c r="WYX66" s="1636"/>
      <c r="WYY66" s="1636"/>
      <c r="WYZ66" s="1636"/>
      <c r="WZA66" s="1636"/>
      <c r="WZB66" s="1636"/>
      <c r="WZC66" s="1636"/>
      <c r="WZD66" s="1636"/>
      <c r="WZE66" s="1636"/>
      <c r="WZF66" s="1636"/>
      <c r="WZG66" s="1636"/>
      <c r="WZH66" s="1636"/>
      <c r="WZI66" s="1636"/>
      <c r="WZJ66" s="1636"/>
      <c r="WZK66" s="1636"/>
      <c r="WZL66" s="1636"/>
      <c r="WZM66" s="1636"/>
      <c r="WZN66" s="1636"/>
      <c r="WZO66" s="1636"/>
      <c r="WZP66" s="1636"/>
      <c r="WZQ66" s="1636"/>
      <c r="WZR66" s="1636"/>
      <c r="WZS66" s="1636"/>
      <c r="WZT66" s="1636"/>
      <c r="WZU66" s="1636"/>
      <c r="WZV66" s="1636"/>
      <c r="WZW66" s="1636"/>
      <c r="WZX66" s="1636"/>
      <c r="WZY66" s="1636"/>
      <c r="WZZ66" s="1636"/>
      <c r="XAA66" s="1636"/>
      <c r="XAB66" s="1636"/>
      <c r="XAC66" s="1636"/>
      <c r="XAD66" s="1636"/>
      <c r="XAE66" s="1636"/>
      <c r="XAF66" s="1636"/>
      <c r="XAG66" s="1636"/>
      <c r="XAH66" s="1636"/>
      <c r="XAI66" s="1636"/>
      <c r="XAJ66" s="1636"/>
      <c r="XAK66" s="1636"/>
      <c r="XAL66" s="1636"/>
      <c r="XAM66" s="1636"/>
      <c r="XAN66" s="1636"/>
      <c r="XAO66" s="1636"/>
      <c r="XAP66" s="1636"/>
      <c r="XAQ66" s="1636"/>
      <c r="XAR66" s="1636"/>
      <c r="XAS66" s="1636"/>
      <c r="XAT66" s="1636"/>
      <c r="XAU66" s="1636"/>
      <c r="XAV66" s="1636"/>
      <c r="XAW66" s="1636"/>
      <c r="XAX66" s="1636"/>
      <c r="XAY66" s="1636"/>
      <c r="XAZ66" s="1636"/>
      <c r="XBA66" s="1636"/>
      <c r="XBB66" s="1636"/>
      <c r="XBC66" s="1636"/>
      <c r="XBD66" s="1636"/>
      <c r="XBE66" s="1636"/>
      <c r="XBF66" s="1636"/>
      <c r="XBG66" s="1636"/>
      <c r="XBH66" s="1636"/>
      <c r="XBI66" s="1636"/>
      <c r="XBJ66" s="1636"/>
      <c r="XBK66" s="1636"/>
      <c r="XBL66" s="1636"/>
      <c r="XBM66" s="1636"/>
      <c r="XBN66" s="1636"/>
      <c r="XBO66" s="1636"/>
      <c r="XBP66" s="1636"/>
      <c r="XBQ66" s="1636"/>
      <c r="XBR66" s="1636"/>
      <c r="XBS66" s="1636"/>
      <c r="XBT66" s="1636"/>
      <c r="XBU66" s="1636"/>
      <c r="XBV66" s="1636"/>
      <c r="XBW66" s="1636"/>
      <c r="XBX66" s="1636"/>
      <c r="XBY66" s="1636"/>
      <c r="XBZ66" s="1636"/>
      <c r="XCA66" s="1636"/>
      <c r="XCB66" s="1636"/>
      <c r="XCC66" s="1636"/>
      <c r="XCD66" s="1636"/>
      <c r="XCE66" s="1636"/>
      <c r="XCF66" s="1636"/>
      <c r="XCG66" s="1636"/>
      <c r="XCH66" s="1636"/>
      <c r="XCI66" s="1636"/>
      <c r="XCJ66" s="1636"/>
      <c r="XCK66" s="1636"/>
      <c r="XCL66" s="1636"/>
      <c r="XCM66" s="1636"/>
      <c r="XCN66" s="1636"/>
      <c r="XCO66" s="1636"/>
      <c r="XCP66" s="1636"/>
      <c r="XCQ66" s="1636"/>
      <c r="XCR66" s="1636"/>
      <c r="XCS66" s="1636"/>
      <c r="XCT66" s="1636"/>
      <c r="XCU66" s="1636"/>
      <c r="XCV66" s="1636"/>
      <c r="XCW66" s="1636"/>
      <c r="XCX66" s="1636"/>
      <c r="XCY66" s="1636"/>
      <c r="XCZ66" s="1636"/>
      <c r="XDA66" s="1636"/>
      <c r="XDB66" s="1636"/>
      <c r="XDC66" s="1636"/>
      <c r="XDD66" s="1636"/>
      <c r="XDE66" s="1636"/>
      <c r="XDF66" s="1636"/>
      <c r="XDG66" s="1636"/>
      <c r="XDH66" s="1636"/>
      <c r="XDI66" s="1636"/>
      <c r="XDJ66" s="1636"/>
      <c r="XDK66" s="1636"/>
      <c r="XDL66" s="1636"/>
      <c r="XDM66" s="1636"/>
      <c r="XDN66" s="1636"/>
      <c r="XDO66" s="1636"/>
      <c r="XDP66" s="1636"/>
      <c r="XDQ66" s="1636"/>
      <c r="XDR66" s="1636"/>
      <c r="XDS66" s="1636"/>
      <c r="XDT66" s="1636"/>
      <c r="XDU66" s="1636"/>
      <c r="XDV66" s="1636"/>
      <c r="XDW66" s="1636"/>
      <c r="XDX66" s="1636"/>
      <c r="XDY66" s="1636"/>
      <c r="XDZ66" s="1636"/>
      <c r="XEA66" s="1636"/>
      <c r="XEB66" s="1636"/>
      <c r="XEC66" s="1636"/>
      <c r="XED66" s="1636"/>
      <c r="XEE66" s="1636"/>
      <c r="XEF66" s="1636"/>
      <c r="XEG66" s="1636"/>
      <c r="XEH66" s="1636"/>
      <c r="XEI66" s="1636"/>
      <c r="XEJ66" s="1636"/>
      <c r="XEK66" s="1636"/>
      <c r="XEL66" s="1636"/>
      <c r="XEM66" s="1636"/>
      <c r="XEN66" s="1636"/>
      <c r="XEO66" s="1636"/>
      <c r="XEP66" s="1636"/>
      <c r="XEQ66" s="1636"/>
      <c r="XER66" s="1636"/>
      <c r="XES66" s="1636"/>
      <c r="XET66" s="1636"/>
      <c r="XEU66" s="1636"/>
      <c r="XEV66" s="1636"/>
      <c r="XEW66" s="1636"/>
      <c r="XEX66" s="1636"/>
      <c r="XEY66" s="1636"/>
      <c r="XEZ66" s="1636"/>
      <c r="XFA66" s="1636"/>
    </row>
    <row r="67" spans="1:16381" s="247" customFormat="1" ht="30" customHeight="1" x14ac:dyDescent="0.25">
      <c r="A67" s="812"/>
      <c r="B67" s="1130" t="s">
        <v>1005</v>
      </c>
      <c r="C67" s="2010" t="s">
        <v>14</v>
      </c>
      <c r="D67" s="2000" t="s">
        <v>1302</v>
      </c>
      <c r="E67" s="1999" t="s">
        <v>1304</v>
      </c>
      <c r="F67" s="2001" t="s">
        <v>1303</v>
      </c>
      <c r="G67" s="730"/>
      <c r="H67" s="730"/>
      <c r="I67" s="730"/>
      <c r="J67" s="730"/>
      <c r="K67" s="730"/>
      <c r="L67" s="730"/>
      <c r="M67" s="730"/>
      <c r="N67" s="730"/>
      <c r="O67" s="730"/>
      <c r="P67" s="730"/>
      <c r="Q67" s="730"/>
      <c r="R67" s="730"/>
      <c r="S67" s="730"/>
      <c r="T67" s="730"/>
      <c r="U67" s="730"/>
      <c r="V67" s="730"/>
      <c r="AN67" s="813"/>
    </row>
    <row r="68" spans="1:16381" s="247" customFormat="1" ht="15" customHeight="1" x14ac:dyDescent="0.25">
      <c r="A68" s="812"/>
      <c r="B68" s="692" t="s">
        <v>1010</v>
      </c>
      <c r="C68" s="929" t="str">
        <f>NSFR!B7</f>
        <v>Check: row 6 ≤ E60 + E63 + E68 in the General Info worksheet</v>
      </c>
      <c r="D68" s="868"/>
      <c r="E68" s="509"/>
      <c r="F68" s="828" t="str">
        <f>NSFR!F7</f>
        <v/>
      </c>
      <c r="G68" s="730"/>
      <c r="H68" s="730"/>
      <c r="I68" s="730"/>
      <c r="J68" s="730"/>
      <c r="K68" s="730"/>
      <c r="L68" s="730"/>
      <c r="M68" s="730"/>
      <c r="N68" s="730"/>
      <c r="O68" s="730"/>
      <c r="P68" s="730"/>
      <c r="Q68" s="730"/>
      <c r="R68" s="730"/>
      <c r="S68" s="730"/>
      <c r="T68" s="730"/>
      <c r="U68" s="730"/>
      <c r="V68" s="730"/>
      <c r="AN68" s="813"/>
    </row>
    <row r="69" spans="1:16381" s="247" customFormat="1" ht="15" customHeight="1" x14ac:dyDescent="0.25">
      <c r="A69" s="812"/>
      <c r="B69" s="348" t="s">
        <v>1010</v>
      </c>
      <c r="C69" s="928" t="str">
        <f>NSFR!B19</f>
        <v>Check: sum of rows 14 to row 16 = row 13 for each column</v>
      </c>
      <c r="D69" s="834" t="str">
        <f>NSFR!D19</f>
        <v/>
      </c>
      <c r="E69" s="822" t="str">
        <f>NSFR!E19</f>
        <v/>
      </c>
      <c r="F69" s="1044" t="str">
        <f>NSFR!F19</f>
        <v/>
      </c>
      <c r="G69" s="730"/>
      <c r="H69" s="730"/>
      <c r="I69" s="730"/>
      <c r="J69" s="730"/>
      <c r="K69" s="730"/>
      <c r="L69" s="730"/>
      <c r="M69" s="730"/>
      <c r="N69" s="730"/>
      <c r="O69" s="730"/>
      <c r="P69" s="730"/>
      <c r="Q69" s="730"/>
      <c r="R69" s="730"/>
      <c r="S69" s="730"/>
      <c r="T69" s="730"/>
      <c r="U69" s="730"/>
      <c r="V69" s="730"/>
      <c r="AN69" s="813"/>
    </row>
    <row r="70" spans="1:16381" s="247" customFormat="1" ht="15" customHeight="1" x14ac:dyDescent="0.25">
      <c r="A70" s="812"/>
      <c r="B70" s="348" t="s">
        <v>1010</v>
      </c>
      <c r="C70" s="928" t="str">
        <f>NSFR!B24</f>
        <v>Check: sum of row 21 to row 23 = row 20 for each column</v>
      </c>
      <c r="D70" s="834" t="str">
        <f>NSFR!D24</f>
        <v/>
      </c>
      <c r="E70" s="822" t="str">
        <f>NSFR!E24</f>
        <v/>
      </c>
      <c r="F70" s="1044" t="str">
        <f>NSFR!F24</f>
        <v/>
      </c>
      <c r="G70" s="730"/>
      <c r="H70" s="730"/>
      <c r="I70" s="730"/>
      <c r="J70" s="730"/>
      <c r="K70" s="730"/>
      <c r="L70" s="730"/>
      <c r="M70" s="730"/>
      <c r="N70" s="730"/>
      <c r="O70" s="730"/>
      <c r="P70" s="730"/>
      <c r="Q70" s="730"/>
      <c r="R70" s="730"/>
      <c r="S70" s="730"/>
      <c r="T70" s="730"/>
      <c r="U70" s="730"/>
      <c r="V70" s="730"/>
      <c r="AN70" s="813"/>
    </row>
    <row r="71" spans="1:16381" s="247" customFormat="1" ht="15" customHeight="1" x14ac:dyDescent="0.25">
      <c r="A71" s="812"/>
      <c r="B71" s="348" t="s">
        <v>1010</v>
      </c>
      <c r="C71" s="928" t="str">
        <f>NSFR!B29</f>
        <v>Check: sum of row 26 to row 28 = row 25 for each column</v>
      </c>
      <c r="D71" s="834" t="str">
        <f>NSFR!D29</f>
        <v/>
      </c>
      <c r="E71" s="822" t="str">
        <f>NSFR!E29</f>
        <v/>
      </c>
      <c r="F71" s="1044" t="str">
        <f>NSFR!F29</f>
        <v/>
      </c>
      <c r="G71" s="730"/>
      <c r="H71" s="730"/>
      <c r="I71" s="730"/>
      <c r="J71" s="730"/>
      <c r="K71" s="730"/>
      <c r="L71" s="730"/>
      <c r="M71" s="730"/>
      <c r="N71" s="730"/>
      <c r="O71" s="730"/>
      <c r="P71" s="730"/>
      <c r="Q71" s="730"/>
      <c r="R71" s="730"/>
      <c r="S71" s="730"/>
      <c r="T71" s="730"/>
      <c r="U71" s="730"/>
      <c r="V71" s="730"/>
      <c r="AN71" s="813"/>
    </row>
    <row r="72" spans="1:16381" s="247" customFormat="1" ht="15" customHeight="1" x14ac:dyDescent="0.25">
      <c r="A72" s="812"/>
      <c r="B72" s="348" t="s">
        <v>1010</v>
      </c>
      <c r="C72" s="928" t="str">
        <f>NSFR!B38</f>
        <v>Check: sum of row 33 to row 35 = row 32 for each column</v>
      </c>
      <c r="D72" s="834" t="str">
        <f>NSFR!D38</f>
        <v/>
      </c>
      <c r="E72" s="822" t="str">
        <f>NSFR!E38</f>
        <v/>
      </c>
      <c r="F72" s="1044" t="str">
        <f>NSFR!F38</f>
        <v/>
      </c>
      <c r="G72" s="730"/>
      <c r="H72" s="730"/>
      <c r="I72" s="730"/>
      <c r="J72" s="730"/>
      <c r="K72" s="730"/>
      <c r="L72" s="730"/>
      <c r="M72" s="730"/>
      <c r="N72" s="730"/>
      <c r="O72" s="730"/>
      <c r="P72" s="730"/>
      <c r="Q72" s="730"/>
      <c r="R72" s="730"/>
      <c r="S72" s="730"/>
      <c r="T72" s="730"/>
      <c r="U72" s="730"/>
      <c r="V72" s="730"/>
      <c r="AN72" s="813"/>
    </row>
    <row r="73" spans="1:16381" s="247" customFormat="1" ht="15" customHeight="1" x14ac:dyDescent="0.25">
      <c r="A73" s="812"/>
      <c r="B73" s="348" t="s">
        <v>1010</v>
      </c>
      <c r="C73" s="928" t="str">
        <f>NSFR!B53</f>
        <v>Check: row 49 ≥ sum of rows 51 to 52</v>
      </c>
      <c r="D73" s="345"/>
      <c r="E73" s="343"/>
      <c r="F73" s="1044" t="str">
        <f>NSFR!F53</f>
        <v/>
      </c>
      <c r="G73" s="730"/>
      <c r="H73" s="730"/>
      <c r="I73" s="730"/>
      <c r="J73" s="730"/>
      <c r="K73" s="730"/>
      <c r="L73" s="730"/>
      <c r="M73" s="730"/>
      <c r="N73" s="730"/>
      <c r="O73" s="730"/>
      <c r="P73" s="730"/>
      <c r="Q73" s="730"/>
      <c r="R73" s="730"/>
      <c r="S73" s="730"/>
      <c r="T73" s="730"/>
      <c r="U73" s="730"/>
      <c r="V73" s="730"/>
      <c r="AN73" s="813"/>
    </row>
    <row r="74" spans="1:16381" s="247" customFormat="1" ht="15" customHeight="1" x14ac:dyDescent="0.25">
      <c r="A74" s="812"/>
      <c r="B74" s="348" t="s">
        <v>1010</v>
      </c>
      <c r="C74" s="928" t="str">
        <f>NSFR!B58</f>
        <v>Check: row 54 ≥ sum of rows 56 to 57</v>
      </c>
      <c r="D74" s="345"/>
      <c r="E74" s="343"/>
      <c r="F74" s="1044" t="str">
        <f>NSFR!F58</f>
        <v/>
      </c>
      <c r="G74" s="730"/>
      <c r="H74" s="730"/>
      <c r="I74" s="730"/>
      <c r="J74" s="730"/>
      <c r="K74" s="730"/>
      <c r="L74" s="730"/>
      <c r="M74" s="730"/>
      <c r="N74" s="730"/>
      <c r="O74" s="730"/>
      <c r="P74" s="730"/>
      <c r="Q74" s="730"/>
      <c r="R74" s="730"/>
      <c r="S74" s="730"/>
      <c r="T74" s="730"/>
      <c r="U74" s="730"/>
      <c r="V74" s="730"/>
      <c r="AN74" s="813"/>
    </row>
    <row r="75" spans="1:16381" s="247" customFormat="1" ht="15" customHeight="1" x14ac:dyDescent="0.25">
      <c r="A75" s="812"/>
      <c r="B75" s="348" t="s">
        <v>1010</v>
      </c>
      <c r="C75" s="928" t="str">
        <f>NSFR!B64</f>
        <v>Check: sum of row 61 to row 63 = row 60</v>
      </c>
      <c r="D75" s="345"/>
      <c r="E75" s="343"/>
      <c r="F75" s="1044" t="str">
        <f>NSFR!F64</f>
        <v/>
      </c>
      <c r="G75" s="730"/>
      <c r="H75" s="730"/>
      <c r="I75" s="730"/>
      <c r="J75" s="730"/>
      <c r="K75" s="730"/>
      <c r="L75" s="730"/>
      <c r="M75" s="730"/>
      <c r="N75" s="730"/>
      <c r="O75" s="730"/>
      <c r="P75" s="730"/>
      <c r="Q75" s="730"/>
      <c r="R75" s="730"/>
      <c r="S75" s="730"/>
      <c r="T75" s="730"/>
      <c r="U75" s="730"/>
      <c r="V75" s="730"/>
      <c r="AN75" s="813"/>
    </row>
    <row r="76" spans="1:16381" s="247" customFormat="1" ht="15" customHeight="1" x14ac:dyDescent="0.25">
      <c r="A76" s="812"/>
      <c r="B76" s="348" t="s">
        <v>1010</v>
      </c>
      <c r="C76" s="928" t="str">
        <f>NSFR!B66</f>
        <v>Check: sum of row 65 = row 60</v>
      </c>
      <c r="D76" s="345"/>
      <c r="E76" s="343"/>
      <c r="F76" s="1044" t="str">
        <f>NSFR!F66</f>
        <v/>
      </c>
      <c r="G76" s="730"/>
      <c r="H76" s="730"/>
      <c r="I76" s="730"/>
      <c r="J76" s="730"/>
      <c r="K76" s="730"/>
      <c r="L76" s="730"/>
      <c r="M76" s="730"/>
      <c r="N76" s="730"/>
      <c r="O76" s="730"/>
      <c r="P76" s="730"/>
      <c r="Q76" s="730"/>
      <c r="R76" s="730"/>
      <c r="S76" s="730"/>
      <c r="T76" s="730"/>
      <c r="U76" s="730"/>
      <c r="V76" s="730"/>
      <c r="AN76" s="813"/>
    </row>
    <row r="77" spans="1:16381" s="247" customFormat="1" ht="15" customHeight="1" x14ac:dyDescent="0.25">
      <c r="A77" s="812"/>
      <c r="B77" s="348" t="s">
        <v>1010</v>
      </c>
      <c r="C77" s="928" t="str">
        <f>NSFR!B70</f>
        <v>Check: row 60 ≥ sum of rows 68 to 69</v>
      </c>
      <c r="D77" s="345"/>
      <c r="E77" s="343"/>
      <c r="F77" s="1044" t="str">
        <f>NSFR!F70</f>
        <v/>
      </c>
      <c r="G77" s="730"/>
      <c r="H77" s="730"/>
      <c r="I77" s="730"/>
      <c r="J77" s="730"/>
      <c r="K77" s="730"/>
      <c r="L77" s="730"/>
      <c r="M77" s="730"/>
      <c r="N77" s="730"/>
      <c r="O77" s="730"/>
      <c r="P77" s="730"/>
      <c r="Q77" s="730"/>
      <c r="R77" s="730"/>
      <c r="S77" s="730"/>
      <c r="T77" s="730"/>
      <c r="U77" s="730"/>
      <c r="V77" s="730"/>
      <c r="AN77" s="813"/>
    </row>
    <row r="78" spans="1:16381" s="247" customFormat="1" ht="15" customHeight="1" x14ac:dyDescent="0.25">
      <c r="A78" s="812"/>
      <c r="B78" s="348" t="s">
        <v>1011</v>
      </c>
      <c r="C78" s="930" t="str">
        <f>NSFR!B217</f>
        <v>Check: Row 213 ≥ sum of rows 215 to 216</v>
      </c>
      <c r="D78" s="345"/>
      <c r="E78" s="343"/>
      <c r="F78" s="1044" t="str">
        <f>NSFR!F217</f>
        <v/>
      </c>
      <c r="G78" s="730"/>
      <c r="H78" s="730"/>
      <c r="I78" s="730"/>
      <c r="J78" s="730"/>
      <c r="K78" s="730"/>
      <c r="L78" s="730"/>
      <c r="M78" s="730"/>
      <c r="N78" s="730"/>
      <c r="O78" s="730"/>
      <c r="P78" s="730"/>
      <c r="Q78" s="730"/>
      <c r="R78" s="730"/>
      <c r="S78" s="730"/>
      <c r="T78" s="730"/>
      <c r="U78" s="730"/>
      <c r="V78" s="730"/>
      <c r="AN78" s="813"/>
    </row>
    <row r="79" spans="1:16381" s="247" customFormat="1" ht="15" customHeight="1" x14ac:dyDescent="0.25">
      <c r="A79" s="812"/>
      <c r="B79" s="817" t="s">
        <v>1011</v>
      </c>
      <c r="C79" s="930" t="str">
        <f>NSFR!B224</f>
        <v>Check: row 219 ≥ sum of rows 222 to 223</v>
      </c>
      <c r="D79" s="345"/>
      <c r="E79" s="343"/>
      <c r="F79" s="1044" t="str">
        <f>NSFR!F224</f>
        <v/>
      </c>
      <c r="G79" s="730"/>
      <c r="H79" s="730"/>
      <c r="I79" s="730"/>
      <c r="J79" s="730"/>
      <c r="K79" s="730"/>
      <c r="L79" s="730"/>
      <c r="M79" s="730"/>
      <c r="N79" s="730"/>
      <c r="O79" s="730"/>
      <c r="P79" s="730"/>
      <c r="Q79" s="730"/>
      <c r="R79" s="730"/>
      <c r="S79" s="730"/>
      <c r="T79" s="730"/>
      <c r="U79" s="730"/>
      <c r="V79" s="730"/>
      <c r="AN79" s="813"/>
    </row>
    <row r="80" spans="1:16381" s="247" customFormat="1" ht="15" customHeight="1" x14ac:dyDescent="0.25">
      <c r="A80" s="812"/>
      <c r="B80" s="817" t="s">
        <v>1011</v>
      </c>
      <c r="C80" s="930" t="str">
        <f>NSFR!B229</f>
        <v>Check: row 225 ≥ sum of rows 227 to 228</v>
      </c>
      <c r="D80" s="345"/>
      <c r="E80" s="343"/>
      <c r="F80" s="1044" t="str">
        <f>NSFR!F229</f>
        <v/>
      </c>
      <c r="G80" s="730"/>
      <c r="H80" s="730"/>
      <c r="I80" s="730"/>
      <c r="J80" s="730"/>
      <c r="K80" s="730"/>
      <c r="L80" s="730"/>
      <c r="M80" s="730"/>
      <c r="N80" s="730"/>
      <c r="O80" s="730"/>
      <c r="P80" s="730"/>
      <c r="Q80" s="730"/>
      <c r="R80" s="730"/>
      <c r="S80" s="730"/>
      <c r="T80" s="730"/>
      <c r="U80" s="730"/>
      <c r="V80" s="730"/>
      <c r="AN80" s="813"/>
    </row>
    <row r="81" spans="1:16381" s="247" customFormat="1" ht="15" customHeight="1" x14ac:dyDescent="0.25">
      <c r="A81" s="812"/>
      <c r="B81" s="817" t="s">
        <v>1011</v>
      </c>
      <c r="C81" s="930" t="str">
        <f>NSFR!B238</f>
        <v>Check: sum of row 234 to row 237 = row 232</v>
      </c>
      <c r="D81" s="346"/>
      <c r="E81" s="818"/>
      <c r="F81" s="1044" t="str">
        <f>NSFR!F238</f>
        <v/>
      </c>
      <c r="G81" s="730"/>
      <c r="H81" s="730"/>
      <c r="I81" s="730"/>
      <c r="J81" s="730"/>
      <c r="K81" s="730"/>
      <c r="L81" s="730"/>
      <c r="M81" s="730"/>
      <c r="N81" s="730"/>
      <c r="O81" s="730"/>
      <c r="P81" s="730"/>
      <c r="Q81" s="730"/>
      <c r="R81" s="730"/>
      <c r="S81" s="730"/>
      <c r="T81" s="730"/>
      <c r="U81" s="730"/>
      <c r="V81" s="730"/>
      <c r="AN81" s="813"/>
    </row>
    <row r="82" spans="1:16381" s="247" customFormat="1" ht="15" customHeight="1" x14ac:dyDescent="0.25">
      <c r="A82" s="812"/>
      <c r="B82" s="817" t="s">
        <v>1011</v>
      </c>
      <c r="C82" s="930" t="str">
        <f>NSFR!B240</f>
        <v>Check: sum of row 239 = sum of rows 234 to 236</v>
      </c>
      <c r="D82" s="346"/>
      <c r="E82" s="818"/>
      <c r="F82" s="1044" t="str">
        <f>NSFR!F240</f>
        <v/>
      </c>
      <c r="G82" s="730"/>
      <c r="H82" s="730"/>
      <c r="I82" s="730"/>
      <c r="J82" s="730"/>
      <c r="K82" s="730"/>
      <c r="L82" s="730"/>
      <c r="M82" s="730"/>
      <c r="N82" s="730"/>
      <c r="O82" s="730"/>
      <c r="P82" s="730"/>
      <c r="Q82" s="730"/>
      <c r="R82" s="730"/>
      <c r="S82" s="730"/>
      <c r="T82" s="730"/>
      <c r="U82" s="730"/>
      <c r="V82" s="730"/>
      <c r="AN82" s="813"/>
    </row>
    <row r="83" spans="1:16381" s="247" customFormat="1" ht="15" customHeight="1" x14ac:dyDescent="0.25">
      <c r="A83" s="812"/>
      <c r="B83" s="817" t="s">
        <v>1011</v>
      </c>
      <c r="C83" s="930" t="str">
        <f>NSFR!B244</f>
        <v>Check: Sum of rows 234 to 236 ≥ sum of rows 242 to 243</v>
      </c>
      <c r="D83" s="346"/>
      <c r="E83" s="818"/>
      <c r="F83" s="1044" t="str">
        <f>NSFR!F244</f>
        <v/>
      </c>
      <c r="G83" s="730"/>
      <c r="H83" s="730"/>
      <c r="I83" s="730"/>
      <c r="J83" s="730"/>
      <c r="K83" s="730"/>
      <c r="L83" s="730"/>
      <c r="M83" s="730"/>
      <c r="N83" s="730"/>
      <c r="O83" s="730"/>
      <c r="P83" s="730"/>
      <c r="Q83" s="730"/>
      <c r="R83" s="730"/>
      <c r="S83" s="730"/>
      <c r="T83" s="730"/>
      <c r="U83" s="730"/>
      <c r="V83" s="730"/>
      <c r="AN83" s="813"/>
    </row>
    <row r="84" spans="1:16381" s="247" customFormat="1" ht="15" customHeight="1" x14ac:dyDescent="0.25">
      <c r="A84" s="812"/>
      <c r="B84" s="817" t="s">
        <v>1011</v>
      </c>
      <c r="C84" s="930" t="str">
        <f>NSFR!B250</f>
        <v>Check: interdependent assets in row 249 = interdependent liabilities above in row 75</v>
      </c>
      <c r="D84" s="834" t="str">
        <f>NSFR!D250</f>
        <v/>
      </c>
      <c r="E84" s="822" t="str">
        <f>NSFR!E250</f>
        <v/>
      </c>
      <c r="F84" s="1044" t="str">
        <f>NSFR!F250</f>
        <v/>
      </c>
      <c r="G84" s="730"/>
      <c r="H84" s="730"/>
      <c r="I84" s="730"/>
      <c r="J84" s="730"/>
      <c r="K84" s="730"/>
      <c r="L84" s="730"/>
      <c r="M84" s="730"/>
      <c r="N84" s="730"/>
      <c r="O84" s="730"/>
      <c r="P84" s="730"/>
      <c r="Q84" s="730"/>
      <c r="R84" s="730"/>
      <c r="S84" s="730"/>
      <c r="T84" s="730"/>
      <c r="U84" s="730"/>
      <c r="V84" s="730"/>
      <c r="AN84" s="813"/>
    </row>
    <row r="85" spans="1:16381" s="247" customFormat="1" ht="15" customHeight="1" x14ac:dyDescent="0.25">
      <c r="A85" s="812"/>
      <c r="B85" s="335" t="s">
        <v>1018</v>
      </c>
      <c r="C85" s="814" t="str">
        <f>NSFR!B295</f>
        <v>Check: the sum of each of the columns for rows 277 to 294 should equal the corresponding column in row 39</v>
      </c>
      <c r="D85" s="835" t="str">
        <f>NSFR!D295</f>
        <v>Pass</v>
      </c>
      <c r="E85" s="824" t="str">
        <f>NSFR!E295</f>
        <v>Pass</v>
      </c>
      <c r="F85" s="823" t="str">
        <f>NSFR!F295</f>
        <v>Pass</v>
      </c>
      <c r="G85" s="730"/>
      <c r="H85" s="730"/>
      <c r="I85" s="730"/>
      <c r="J85" s="730"/>
      <c r="K85" s="730"/>
      <c r="L85" s="730"/>
      <c r="M85" s="730"/>
      <c r="N85" s="730"/>
      <c r="O85" s="730"/>
      <c r="P85" s="730"/>
      <c r="Q85" s="730"/>
      <c r="R85" s="730"/>
      <c r="S85" s="730"/>
      <c r="T85" s="730"/>
      <c r="U85" s="730"/>
      <c r="V85" s="730"/>
      <c r="AN85" s="813"/>
    </row>
    <row r="86" spans="1:16381" s="247" customFormat="1" ht="15" customHeight="1" x14ac:dyDescent="0.25">
      <c r="A86" s="812"/>
      <c r="B86" s="1486"/>
      <c r="C86" s="334"/>
      <c r="D86" s="730"/>
      <c r="E86" s="730"/>
      <c r="F86" s="730"/>
      <c r="G86" s="730"/>
      <c r="H86" s="730"/>
      <c r="I86" s="730"/>
      <c r="J86" s="730"/>
      <c r="K86" s="730"/>
      <c r="L86" s="730"/>
      <c r="M86" s="730"/>
      <c r="N86" s="730"/>
      <c r="O86" s="730"/>
      <c r="P86" s="730"/>
      <c r="Q86" s="730"/>
      <c r="R86" s="730"/>
      <c r="S86" s="730"/>
      <c r="T86" s="730"/>
      <c r="U86" s="730"/>
      <c r="V86" s="730"/>
      <c r="AN86" s="813"/>
    </row>
    <row r="87" spans="1:16381" s="247" customFormat="1" ht="15" customHeight="1" x14ac:dyDescent="0.25">
      <c r="A87" s="812"/>
      <c r="B87" s="1995" t="s">
        <v>1005</v>
      </c>
      <c r="C87" s="1149" t="s">
        <v>14</v>
      </c>
      <c r="D87" s="1997" t="str">
        <f>CONCATENATE("Col ", LEFT(ADDRESS(ROW(NSFR!D391),COLUMN(NSFR!D391),4), 1))</f>
        <v>Col D</v>
      </c>
      <c r="E87" s="1997" t="str">
        <f>CONCATENATE("Col ", LEFT(ADDRESS(ROW(NSFR!E391),COLUMN(NSFR!E391),4), 1))</f>
        <v>Col E</v>
      </c>
      <c r="F87" s="1997" t="str">
        <f>CONCATENATE("Col ", LEFT(ADDRESS(ROW(NSFR!J391),COLUMN(NSFR!J391),4), 1))</f>
        <v>Col J</v>
      </c>
      <c r="G87" s="1997" t="str">
        <f>CONCATENATE("Col ", LEFT(ADDRESS(ROW(NSFR!L391),COLUMN(NSFR!L391),4), 1))</f>
        <v>Col L</v>
      </c>
      <c r="H87" s="730"/>
      <c r="I87" s="730"/>
      <c r="J87" s="730"/>
      <c r="K87" s="730"/>
      <c r="L87" s="730"/>
      <c r="M87" s="730"/>
      <c r="N87" s="730"/>
      <c r="O87" s="730"/>
      <c r="P87" s="730"/>
      <c r="Q87" s="730"/>
      <c r="R87" s="730"/>
      <c r="S87" s="730"/>
      <c r="T87" s="730"/>
      <c r="U87" s="730"/>
      <c r="V87" s="730"/>
      <c r="AN87" s="813"/>
    </row>
    <row r="88" spans="1:16381" s="247" customFormat="1" ht="15" customHeight="1" x14ac:dyDescent="0.25">
      <c r="A88" s="812"/>
      <c r="B88" s="2012" t="s">
        <v>1017</v>
      </c>
      <c r="C88" s="2013" t="str">
        <f>NSFR!B391</f>
        <v>Check versus NSFR (+/-) 10%</v>
      </c>
      <c r="D88" s="1147" t="str">
        <f>NSFR!D391</f>
        <v/>
      </c>
      <c r="E88" s="1147" t="str">
        <f>NSFR!E391</f>
        <v/>
      </c>
      <c r="F88" s="1147" t="str">
        <f>NSFR!J391</f>
        <v/>
      </c>
      <c r="G88" s="2014" t="str">
        <f>NSFR!L391</f>
        <v/>
      </c>
      <c r="H88" s="730"/>
      <c r="I88" s="730"/>
      <c r="J88" s="730"/>
      <c r="K88" s="730"/>
      <c r="L88" s="730"/>
      <c r="M88" s="730"/>
      <c r="N88" s="730"/>
      <c r="O88" s="730"/>
      <c r="P88" s="730"/>
      <c r="Q88" s="730"/>
      <c r="R88" s="730"/>
      <c r="S88" s="730"/>
      <c r="T88" s="730"/>
      <c r="U88" s="730"/>
      <c r="V88" s="730"/>
      <c r="AN88" s="813"/>
    </row>
    <row r="89" spans="1:16381" s="247" customFormat="1" ht="15" customHeight="1" x14ac:dyDescent="0.25">
      <c r="A89" s="812"/>
      <c r="B89" s="730"/>
      <c r="C89" s="730"/>
      <c r="D89" s="730"/>
      <c r="E89" s="730"/>
      <c r="F89" s="730"/>
      <c r="G89" s="730"/>
      <c r="H89" s="730"/>
      <c r="I89" s="730"/>
      <c r="J89" s="730"/>
      <c r="K89" s="730"/>
      <c r="L89" s="1386"/>
      <c r="M89" s="1386"/>
      <c r="N89" s="1386"/>
      <c r="O89" s="730"/>
      <c r="P89" s="730"/>
      <c r="Q89" s="730"/>
      <c r="R89" s="730"/>
      <c r="S89" s="730"/>
      <c r="T89" s="730"/>
      <c r="U89" s="730"/>
      <c r="V89" s="730"/>
      <c r="W89" s="1777"/>
      <c r="AN89" s="813"/>
    </row>
    <row r="90" spans="1:16381" s="247" customFormat="1" ht="45" customHeight="1" x14ac:dyDescent="0.25">
      <c r="A90" s="1144" t="s">
        <v>1300</v>
      </c>
      <c r="B90" s="1636"/>
      <c r="C90" s="1636"/>
      <c r="D90" s="1636"/>
      <c r="E90" s="1636"/>
      <c r="F90" s="1636"/>
      <c r="G90" s="1636"/>
      <c r="H90" s="1636"/>
      <c r="I90" s="1636"/>
      <c r="J90" s="1636"/>
      <c r="K90" s="1636"/>
      <c r="L90" s="1636"/>
      <c r="M90" s="1636"/>
      <c r="N90" s="1636"/>
      <c r="O90" s="1636"/>
      <c r="P90" s="1636"/>
      <c r="Q90" s="1636"/>
      <c r="R90" s="1636"/>
      <c r="S90" s="1636"/>
      <c r="T90" s="1636"/>
      <c r="U90" s="1636"/>
      <c r="V90" s="1636"/>
      <c r="W90" s="730"/>
      <c r="X90" s="1636"/>
      <c r="Y90" s="1636"/>
      <c r="Z90" s="1636"/>
      <c r="AA90" s="1636"/>
      <c r="AB90" s="1636"/>
      <c r="AC90" s="1636"/>
      <c r="AD90" s="1636"/>
      <c r="AE90" s="1636"/>
      <c r="AF90" s="1636"/>
      <c r="AG90" s="1636"/>
      <c r="AH90" s="1636"/>
      <c r="AI90" s="1636"/>
      <c r="AJ90" s="1636"/>
      <c r="AK90" s="1636"/>
      <c r="AL90" s="1636"/>
      <c r="AM90" s="1636"/>
      <c r="AN90" s="1145"/>
      <c r="AO90" s="1636"/>
      <c r="AP90" s="1636"/>
      <c r="AQ90" s="1636"/>
      <c r="AR90" s="1636"/>
      <c r="AS90" s="1636"/>
      <c r="AT90" s="1636"/>
      <c r="AU90" s="1636"/>
      <c r="AV90" s="1636"/>
      <c r="AW90" s="1636"/>
      <c r="AX90" s="1636"/>
      <c r="AY90" s="1636"/>
      <c r="AZ90" s="1636"/>
      <c r="BA90" s="1636"/>
      <c r="BB90" s="1636"/>
      <c r="BC90" s="1636"/>
      <c r="BD90" s="1636"/>
      <c r="BE90" s="1636"/>
      <c r="BF90" s="1636"/>
      <c r="BG90" s="1636"/>
      <c r="BH90" s="1636"/>
      <c r="BI90" s="1636"/>
      <c r="BJ90" s="1636"/>
      <c r="BK90" s="1636"/>
      <c r="BL90" s="1636"/>
      <c r="BM90" s="1636"/>
      <c r="BN90" s="1636"/>
      <c r="BO90" s="1636"/>
      <c r="BP90" s="1636"/>
      <c r="BQ90" s="1636"/>
      <c r="BR90" s="1636"/>
      <c r="BS90" s="1636"/>
      <c r="BT90" s="1636"/>
      <c r="BU90" s="1636"/>
      <c r="BV90" s="1636"/>
      <c r="BW90" s="1636"/>
      <c r="BX90" s="1636"/>
      <c r="BY90" s="1636"/>
      <c r="BZ90" s="1636"/>
      <c r="CA90" s="1636"/>
      <c r="CB90" s="1636"/>
      <c r="CC90" s="1636"/>
      <c r="CD90" s="1636"/>
      <c r="CE90" s="1636"/>
      <c r="CF90" s="1636"/>
      <c r="CG90" s="1636"/>
      <c r="CH90" s="1636"/>
      <c r="CI90" s="1636"/>
      <c r="CJ90" s="1636"/>
      <c r="CK90" s="1636"/>
      <c r="CL90" s="1636"/>
      <c r="CM90" s="1636"/>
      <c r="CN90" s="1636"/>
      <c r="CO90" s="1636"/>
      <c r="CP90" s="1636"/>
      <c r="CQ90" s="1636"/>
      <c r="CR90" s="1636"/>
      <c r="CS90" s="1636"/>
      <c r="CT90" s="1636"/>
      <c r="CU90" s="1636"/>
      <c r="CV90" s="1636"/>
      <c r="CW90" s="1636"/>
      <c r="CX90" s="1636"/>
      <c r="CY90" s="1636"/>
      <c r="CZ90" s="1636"/>
      <c r="DA90" s="1636"/>
      <c r="DB90" s="1636"/>
      <c r="DC90" s="1636"/>
      <c r="DD90" s="1636"/>
      <c r="DE90" s="1636"/>
      <c r="DF90" s="1636"/>
      <c r="DG90" s="1636"/>
      <c r="DH90" s="1636"/>
      <c r="DI90" s="1636"/>
      <c r="DJ90" s="1636"/>
      <c r="DK90" s="1636"/>
      <c r="DL90" s="1636"/>
      <c r="DM90" s="1636"/>
      <c r="DN90" s="1636"/>
      <c r="DO90" s="1636"/>
      <c r="DP90" s="1636"/>
      <c r="DQ90" s="1636"/>
      <c r="DR90" s="1636"/>
      <c r="DS90" s="1636"/>
      <c r="DT90" s="1636"/>
      <c r="DU90" s="1636"/>
      <c r="DV90" s="1636"/>
      <c r="DW90" s="1636"/>
      <c r="DX90" s="1636"/>
      <c r="DY90" s="1636"/>
      <c r="DZ90" s="1636"/>
      <c r="EA90" s="1636"/>
      <c r="EB90" s="1636"/>
      <c r="EC90" s="1636"/>
      <c r="ED90" s="1636"/>
      <c r="EE90" s="1636"/>
      <c r="EF90" s="1636"/>
      <c r="EG90" s="1636"/>
      <c r="EH90" s="1636"/>
      <c r="EI90" s="1636"/>
      <c r="EJ90" s="1636"/>
      <c r="EK90" s="1636"/>
      <c r="EL90" s="1636"/>
      <c r="EM90" s="1636"/>
      <c r="EN90" s="1636"/>
      <c r="EO90" s="1636"/>
      <c r="EP90" s="1636"/>
      <c r="EQ90" s="1636"/>
      <c r="ER90" s="1636"/>
      <c r="ES90" s="1636"/>
      <c r="ET90" s="1636"/>
      <c r="EU90" s="1636"/>
      <c r="EV90" s="1636"/>
      <c r="EW90" s="1636"/>
      <c r="EX90" s="1636"/>
      <c r="EY90" s="1636"/>
      <c r="EZ90" s="1636"/>
      <c r="FA90" s="1636"/>
      <c r="FB90" s="1636"/>
      <c r="FC90" s="1636"/>
      <c r="FD90" s="1636"/>
      <c r="FE90" s="1636"/>
      <c r="FF90" s="1636"/>
      <c r="FG90" s="1636"/>
      <c r="FH90" s="1636"/>
      <c r="FI90" s="1636"/>
      <c r="FJ90" s="1636"/>
      <c r="FK90" s="1636"/>
      <c r="FL90" s="1636"/>
      <c r="FM90" s="1636"/>
      <c r="FN90" s="1636"/>
      <c r="FO90" s="1636"/>
      <c r="FP90" s="1636"/>
      <c r="FQ90" s="1636"/>
      <c r="FR90" s="1636"/>
      <c r="FS90" s="1636"/>
      <c r="FT90" s="1636"/>
      <c r="FU90" s="1636"/>
      <c r="FV90" s="1636"/>
      <c r="FW90" s="1636"/>
      <c r="FX90" s="1636"/>
      <c r="FY90" s="1636"/>
      <c r="FZ90" s="1636"/>
      <c r="GA90" s="1636"/>
      <c r="GB90" s="1636"/>
      <c r="GC90" s="1636"/>
      <c r="GD90" s="1636"/>
      <c r="GE90" s="1636"/>
      <c r="GF90" s="1636"/>
      <c r="GG90" s="1636"/>
      <c r="GH90" s="1636"/>
      <c r="GI90" s="1636"/>
      <c r="GJ90" s="1636"/>
      <c r="GK90" s="1636"/>
      <c r="GL90" s="1636"/>
      <c r="GM90" s="1636"/>
      <c r="GN90" s="1636"/>
      <c r="GO90" s="1636"/>
      <c r="GP90" s="1636"/>
      <c r="GQ90" s="1636"/>
      <c r="GR90" s="1636"/>
      <c r="GS90" s="1636"/>
      <c r="GT90" s="1636"/>
      <c r="GU90" s="1636"/>
      <c r="GV90" s="1636"/>
      <c r="GW90" s="1636"/>
      <c r="GX90" s="1636"/>
      <c r="GY90" s="1636"/>
      <c r="GZ90" s="1636"/>
      <c r="HA90" s="1636"/>
      <c r="HB90" s="1636"/>
      <c r="HC90" s="1636"/>
      <c r="HD90" s="1636"/>
      <c r="HE90" s="1636"/>
      <c r="HF90" s="1636"/>
      <c r="HG90" s="1636"/>
      <c r="HH90" s="1636"/>
      <c r="HI90" s="1636"/>
      <c r="HJ90" s="1636"/>
      <c r="HK90" s="1636"/>
      <c r="HL90" s="1636"/>
      <c r="HM90" s="1636"/>
      <c r="HN90" s="1636"/>
      <c r="HO90" s="1636"/>
      <c r="HP90" s="1636"/>
      <c r="HQ90" s="1636"/>
      <c r="HR90" s="1636"/>
      <c r="HS90" s="1636"/>
      <c r="HT90" s="1636"/>
      <c r="HU90" s="1636"/>
      <c r="HV90" s="1636"/>
      <c r="HW90" s="1636"/>
      <c r="HX90" s="1636"/>
      <c r="HY90" s="1636"/>
      <c r="HZ90" s="1636"/>
      <c r="IA90" s="1636"/>
      <c r="IB90" s="1636"/>
      <c r="IC90" s="1636"/>
      <c r="ID90" s="1636"/>
      <c r="IE90" s="1636"/>
      <c r="IF90" s="1636"/>
      <c r="IG90" s="1636"/>
      <c r="IH90" s="1636"/>
      <c r="II90" s="1636"/>
      <c r="IJ90" s="1636"/>
      <c r="IK90" s="1636"/>
      <c r="IL90" s="1636"/>
      <c r="IM90" s="1636"/>
      <c r="IN90" s="1636"/>
      <c r="IO90" s="1636"/>
      <c r="IP90" s="1636"/>
      <c r="IQ90" s="1636"/>
      <c r="IR90" s="1636"/>
      <c r="IS90" s="1636"/>
      <c r="IT90" s="1636"/>
      <c r="IU90" s="1636"/>
      <c r="IV90" s="1636"/>
      <c r="IW90" s="1636"/>
      <c r="IX90" s="1636"/>
      <c r="IY90" s="1636"/>
      <c r="IZ90" s="1636"/>
      <c r="JA90" s="1636"/>
      <c r="JB90" s="1636"/>
      <c r="JC90" s="1636"/>
      <c r="JD90" s="1636"/>
      <c r="JE90" s="1636"/>
      <c r="JF90" s="1636"/>
      <c r="JG90" s="1636"/>
      <c r="JH90" s="1636"/>
      <c r="JI90" s="1636"/>
      <c r="JJ90" s="1636"/>
      <c r="JK90" s="1636"/>
      <c r="JL90" s="1636"/>
      <c r="JM90" s="1636"/>
      <c r="JN90" s="1636"/>
      <c r="JO90" s="1636"/>
      <c r="JP90" s="1636"/>
      <c r="JQ90" s="1636"/>
      <c r="JR90" s="1636"/>
      <c r="JS90" s="1636"/>
      <c r="JT90" s="1636"/>
      <c r="JU90" s="1636"/>
      <c r="JV90" s="1636"/>
      <c r="JW90" s="1636"/>
      <c r="JX90" s="1636"/>
      <c r="JY90" s="1636"/>
      <c r="JZ90" s="1636"/>
      <c r="KA90" s="1636"/>
      <c r="KB90" s="1636"/>
      <c r="KC90" s="1636"/>
      <c r="KD90" s="1636"/>
      <c r="KE90" s="1636"/>
      <c r="KF90" s="1636"/>
      <c r="KG90" s="1636"/>
      <c r="KH90" s="1636"/>
      <c r="KI90" s="1636"/>
      <c r="KJ90" s="1636"/>
      <c r="KK90" s="1636"/>
      <c r="KL90" s="1636"/>
      <c r="KM90" s="1636"/>
      <c r="KN90" s="1636"/>
      <c r="KO90" s="1636"/>
      <c r="KP90" s="1636"/>
      <c r="KQ90" s="1636"/>
      <c r="KR90" s="1636"/>
      <c r="KS90" s="1636"/>
      <c r="KT90" s="1636"/>
      <c r="KU90" s="1636"/>
      <c r="KV90" s="1636"/>
      <c r="KW90" s="1636"/>
      <c r="KX90" s="1636"/>
      <c r="KY90" s="1636"/>
      <c r="KZ90" s="1636"/>
      <c r="LA90" s="1636"/>
      <c r="LB90" s="1636"/>
      <c r="LC90" s="1636"/>
      <c r="LD90" s="1636"/>
      <c r="LE90" s="1636"/>
      <c r="LF90" s="1636"/>
      <c r="LG90" s="1636"/>
      <c r="LH90" s="1636"/>
      <c r="LI90" s="1636"/>
      <c r="LJ90" s="1636"/>
      <c r="LK90" s="1636"/>
      <c r="LL90" s="1636"/>
      <c r="LM90" s="1636"/>
      <c r="LN90" s="1636"/>
      <c r="LO90" s="1636"/>
      <c r="LP90" s="1636"/>
      <c r="LQ90" s="1636"/>
      <c r="LR90" s="1636"/>
      <c r="LS90" s="1636"/>
      <c r="LT90" s="1636"/>
      <c r="LU90" s="1636"/>
      <c r="LV90" s="1636"/>
      <c r="LW90" s="1636"/>
      <c r="LX90" s="1636"/>
      <c r="LY90" s="1636"/>
      <c r="LZ90" s="1636"/>
      <c r="MA90" s="1636"/>
      <c r="MB90" s="1636"/>
      <c r="MC90" s="1636"/>
      <c r="MD90" s="1636"/>
      <c r="ME90" s="1636"/>
      <c r="MF90" s="1636"/>
      <c r="MG90" s="1636"/>
      <c r="MH90" s="1636"/>
      <c r="MI90" s="1636"/>
      <c r="MJ90" s="1636"/>
      <c r="MK90" s="1636"/>
      <c r="ML90" s="1636"/>
      <c r="MM90" s="1636"/>
      <c r="MN90" s="1636"/>
      <c r="MO90" s="1636"/>
      <c r="MP90" s="1636"/>
      <c r="MQ90" s="1636"/>
      <c r="MR90" s="1636"/>
      <c r="MS90" s="1636"/>
      <c r="MT90" s="1636"/>
      <c r="MU90" s="1636"/>
      <c r="MV90" s="1636"/>
      <c r="MW90" s="1636"/>
      <c r="MX90" s="1636"/>
      <c r="MY90" s="1636"/>
      <c r="MZ90" s="1636"/>
      <c r="NA90" s="1636"/>
      <c r="NB90" s="1636"/>
      <c r="NC90" s="1636"/>
      <c r="ND90" s="1636"/>
      <c r="NE90" s="1636"/>
      <c r="NF90" s="1636"/>
      <c r="NG90" s="1636"/>
      <c r="NH90" s="1636"/>
      <c r="NI90" s="1636"/>
      <c r="NJ90" s="1636"/>
      <c r="NK90" s="1636"/>
      <c r="NL90" s="1636"/>
      <c r="NM90" s="1636"/>
      <c r="NN90" s="1636"/>
      <c r="NO90" s="1636"/>
      <c r="NP90" s="1636"/>
      <c r="NQ90" s="1636"/>
      <c r="NR90" s="1636"/>
      <c r="NS90" s="1636"/>
      <c r="NT90" s="1636"/>
      <c r="NU90" s="1636"/>
      <c r="NV90" s="1636"/>
      <c r="NW90" s="1636"/>
      <c r="NX90" s="1636"/>
      <c r="NY90" s="1636"/>
      <c r="NZ90" s="1636"/>
      <c r="OA90" s="1636"/>
      <c r="OB90" s="1636"/>
      <c r="OC90" s="1636"/>
      <c r="OD90" s="1636"/>
      <c r="OE90" s="1636"/>
      <c r="OF90" s="1636"/>
      <c r="OG90" s="1636"/>
      <c r="OH90" s="1636"/>
      <c r="OI90" s="1636"/>
      <c r="OJ90" s="1636"/>
      <c r="OK90" s="1636"/>
      <c r="OL90" s="1636"/>
      <c r="OM90" s="1636"/>
      <c r="ON90" s="1636"/>
      <c r="OO90" s="1636"/>
      <c r="OP90" s="1636"/>
      <c r="OQ90" s="1636"/>
      <c r="OR90" s="1636"/>
      <c r="OS90" s="1636"/>
      <c r="OT90" s="1636"/>
      <c r="OU90" s="1636"/>
      <c r="OV90" s="1636"/>
      <c r="OW90" s="1636"/>
      <c r="OX90" s="1636"/>
      <c r="OY90" s="1636"/>
      <c r="OZ90" s="1636"/>
      <c r="PA90" s="1636"/>
      <c r="PB90" s="1636"/>
      <c r="PC90" s="1636"/>
      <c r="PD90" s="1636"/>
      <c r="PE90" s="1636"/>
      <c r="PF90" s="1636"/>
      <c r="PG90" s="1636"/>
      <c r="PH90" s="1636"/>
      <c r="PI90" s="1636"/>
      <c r="PJ90" s="1636"/>
      <c r="PK90" s="1636"/>
      <c r="PL90" s="1636"/>
      <c r="PM90" s="1636"/>
      <c r="PN90" s="1636"/>
      <c r="PO90" s="1636"/>
      <c r="PP90" s="1636"/>
      <c r="PQ90" s="1636"/>
      <c r="PR90" s="1636"/>
      <c r="PS90" s="1636"/>
      <c r="PT90" s="1636"/>
      <c r="PU90" s="1636"/>
      <c r="PV90" s="1636"/>
      <c r="PW90" s="1636"/>
      <c r="PX90" s="1636"/>
      <c r="PY90" s="1636"/>
      <c r="PZ90" s="1636"/>
      <c r="QA90" s="1636"/>
      <c r="QB90" s="1636"/>
      <c r="QC90" s="1636"/>
      <c r="QD90" s="1636"/>
      <c r="QE90" s="1636"/>
      <c r="QF90" s="1636"/>
      <c r="QG90" s="1636"/>
      <c r="QH90" s="1636"/>
      <c r="QI90" s="1636"/>
      <c r="QJ90" s="1636"/>
      <c r="QK90" s="1636"/>
      <c r="QL90" s="1636"/>
      <c r="QM90" s="1636"/>
      <c r="QN90" s="1636"/>
      <c r="QO90" s="1636"/>
      <c r="QP90" s="1636"/>
      <c r="QQ90" s="1636"/>
      <c r="QR90" s="1636"/>
      <c r="QS90" s="1636"/>
      <c r="QT90" s="1636"/>
      <c r="QU90" s="1636"/>
      <c r="QV90" s="1636"/>
      <c r="QW90" s="1636"/>
      <c r="QX90" s="1636"/>
      <c r="QY90" s="1636"/>
      <c r="QZ90" s="1636"/>
      <c r="RA90" s="1636"/>
      <c r="RB90" s="1636"/>
      <c r="RC90" s="1636"/>
      <c r="RD90" s="1636"/>
      <c r="RE90" s="1636"/>
      <c r="RF90" s="1636"/>
      <c r="RG90" s="1636"/>
      <c r="RH90" s="1636"/>
      <c r="RI90" s="1636"/>
      <c r="RJ90" s="1636"/>
      <c r="RK90" s="1636"/>
      <c r="RL90" s="1636"/>
      <c r="RM90" s="1636"/>
      <c r="RN90" s="1636"/>
      <c r="RO90" s="1636"/>
      <c r="RP90" s="1636"/>
      <c r="RQ90" s="1636"/>
      <c r="RR90" s="1636"/>
      <c r="RS90" s="1636"/>
      <c r="RT90" s="1636"/>
      <c r="RU90" s="1636"/>
      <c r="RV90" s="1636"/>
      <c r="RW90" s="1636"/>
      <c r="RX90" s="1636"/>
      <c r="RY90" s="1636"/>
      <c r="RZ90" s="1636"/>
      <c r="SA90" s="1636"/>
      <c r="SB90" s="1636"/>
      <c r="SC90" s="1636"/>
      <c r="SD90" s="1636"/>
      <c r="SE90" s="1636"/>
      <c r="SF90" s="1636"/>
      <c r="SG90" s="1636"/>
      <c r="SH90" s="1636"/>
      <c r="SI90" s="1636"/>
      <c r="SJ90" s="1636"/>
      <c r="SK90" s="1636"/>
      <c r="SL90" s="1636"/>
      <c r="SM90" s="1636"/>
      <c r="SN90" s="1636"/>
      <c r="SO90" s="1636"/>
      <c r="SP90" s="1636"/>
      <c r="SQ90" s="1636"/>
      <c r="SR90" s="1636"/>
      <c r="SS90" s="1636"/>
      <c r="ST90" s="1636"/>
      <c r="SU90" s="1636"/>
      <c r="SV90" s="1636"/>
      <c r="SW90" s="1636"/>
      <c r="SX90" s="1636"/>
      <c r="SY90" s="1636"/>
      <c r="SZ90" s="1636"/>
      <c r="TA90" s="1636"/>
      <c r="TB90" s="1636"/>
      <c r="TC90" s="1636"/>
      <c r="TD90" s="1636"/>
      <c r="TE90" s="1636"/>
      <c r="TF90" s="1636"/>
      <c r="TG90" s="1636"/>
      <c r="TH90" s="1636"/>
      <c r="TI90" s="1636"/>
      <c r="TJ90" s="1636"/>
      <c r="TK90" s="1636"/>
      <c r="TL90" s="1636"/>
      <c r="TM90" s="1636"/>
      <c r="TN90" s="1636"/>
      <c r="TO90" s="1636"/>
      <c r="TP90" s="1636"/>
      <c r="TQ90" s="1636"/>
      <c r="TR90" s="1636"/>
      <c r="TS90" s="1636"/>
      <c r="TT90" s="1636"/>
      <c r="TU90" s="1636"/>
      <c r="TV90" s="1636"/>
      <c r="TW90" s="1636"/>
      <c r="TX90" s="1636"/>
      <c r="TY90" s="1636"/>
      <c r="TZ90" s="1636"/>
      <c r="UA90" s="1636"/>
      <c r="UB90" s="1636"/>
      <c r="UC90" s="1636"/>
      <c r="UD90" s="1636"/>
      <c r="UE90" s="1636"/>
      <c r="UF90" s="1636"/>
      <c r="UG90" s="1636"/>
      <c r="UH90" s="1636"/>
      <c r="UI90" s="1636"/>
      <c r="UJ90" s="1636"/>
      <c r="UK90" s="1636"/>
      <c r="UL90" s="1636"/>
      <c r="UM90" s="1636"/>
      <c r="UN90" s="1636"/>
      <c r="UO90" s="1636"/>
      <c r="UP90" s="1636"/>
      <c r="UQ90" s="1636"/>
      <c r="UR90" s="1636"/>
      <c r="US90" s="1636"/>
      <c r="UT90" s="1636"/>
      <c r="UU90" s="1636"/>
      <c r="UV90" s="1636"/>
      <c r="UW90" s="1636"/>
      <c r="UX90" s="1636"/>
      <c r="UY90" s="1636"/>
      <c r="UZ90" s="1636"/>
      <c r="VA90" s="1636"/>
      <c r="VB90" s="1636"/>
      <c r="VC90" s="1636"/>
      <c r="VD90" s="1636"/>
      <c r="VE90" s="1636"/>
      <c r="VF90" s="1636"/>
      <c r="VG90" s="1636"/>
      <c r="VH90" s="1636"/>
      <c r="VI90" s="1636"/>
      <c r="VJ90" s="1636"/>
      <c r="VK90" s="1636"/>
      <c r="VL90" s="1636"/>
      <c r="VM90" s="1636"/>
      <c r="VN90" s="1636"/>
      <c r="VO90" s="1636"/>
      <c r="VP90" s="1636"/>
      <c r="VQ90" s="1636"/>
      <c r="VR90" s="1636"/>
      <c r="VS90" s="1636"/>
      <c r="VT90" s="1636"/>
      <c r="VU90" s="1636"/>
      <c r="VV90" s="1636"/>
      <c r="VW90" s="1636"/>
      <c r="VX90" s="1636"/>
      <c r="VY90" s="1636"/>
      <c r="VZ90" s="1636"/>
      <c r="WA90" s="1636"/>
      <c r="WB90" s="1636"/>
      <c r="WC90" s="1636"/>
      <c r="WD90" s="1636"/>
      <c r="WE90" s="1636"/>
      <c r="WF90" s="1636"/>
      <c r="WG90" s="1636"/>
      <c r="WH90" s="1636"/>
      <c r="WI90" s="1636"/>
      <c r="WJ90" s="1636"/>
      <c r="WK90" s="1636"/>
      <c r="WL90" s="1636"/>
      <c r="WM90" s="1636"/>
      <c r="WN90" s="1636"/>
      <c r="WO90" s="1636"/>
      <c r="WP90" s="1636"/>
      <c r="WQ90" s="1636"/>
      <c r="WR90" s="1636"/>
      <c r="WS90" s="1636"/>
      <c r="WT90" s="1636"/>
      <c r="WU90" s="1636"/>
      <c r="WV90" s="1636"/>
      <c r="WW90" s="1636"/>
      <c r="WX90" s="1636"/>
      <c r="WY90" s="1636"/>
      <c r="WZ90" s="1636"/>
      <c r="XA90" s="1636"/>
      <c r="XB90" s="1636"/>
      <c r="XC90" s="1636"/>
      <c r="XD90" s="1636"/>
      <c r="XE90" s="1636"/>
      <c r="XF90" s="1636"/>
      <c r="XG90" s="1636"/>
      <c r="XH90" s="1636"/>
      <c r="XI90" s="1636"/>
      <c r="XJ90" s="1636"/>
      <c r="XK90" s="1636"/>
      <c r="XL90" s="1636"/>
      <c r="XM90" s="1636"/>
      <c r="XN90" s="1636"/>
      <c r="XO90" s="1636"/>
      <c r="XP90" s="1636"/>
      <c r="XQ90" s="1636"/>
      <c r="XR90" s="1636"/>
      <c r="XS90" s="1636"/>
      <c r="XT90" s="1636"/>
      <c r="XU90" s="1636"/>
      <c r="XV90" s="1636"/>
      <c r="XW90" s="1636"/>
      <c r="XX90" s="1636"/>
      <c r="XY90" s="1636"/>
      <c r="XZ90" s="1636"/>
      <c r="YA90" s="1636"/>
      <c r="YB90" s="1636"/>
      <c r="YC90" s="1636"/>
      <c r="YD90" s="1636"/>
      <c r="YE90" s="1636"/>
      <c r="YF90" s="1636"/>
      <c r="YG90" s="1636"/>
      <c r="YH90" s="1636"/>
      <c r="YI90" s="1636"/>
      <c r="YJ90" s="1636"/>
      <c r="YK90" s="1636"/>
      <c r="YL90" s="1636"/>
      <c r="YM90" s="1636"/>
      <c r="YN90" s="1636"/>
      <c r="YO90" s="1636"/>
      <c r="YP90" s="1636"/>
      <c r="YQ90" s="1636"/>
      <c r="YR90" s="1636"/>
      <c r="YS90" s="1636"/>
      <c r="YT90" s="1636"/>
      <c r="YU90" s="1636"/>
      <c r="YV90" s="1636"/>
      <c r="YW90" s="1636"/>
      <c r="YX90" s="1636"/>
      <c r="YY90" s="1636"/>
      <c r="YZ90" s="1636"/>
      <c r="ZA90" s="1636"/>
      <c r="ZB90" s="1636"/>
      <c r="ZC90" s="1636"/>
      <c r="ZD90" s="1636"/>
      <c r="ZE90" s="1636"/>
      <c r="ZF90" s="1636"/>
      <c r="ZG90" s="1636"/>
      <c r="ZH90" s="1636"/>
      <c r="ZI90" s="1636"/>
      <c r="ZJ90" s="1636"/>
      <c r="ZK90" s="1636"/>
      <c r="ZL90" s="1636"/>
      <c r="ZM90" s="1636"/>
      <c r="ZN90" s="1636"/>
      <c r="ZO90" s="1636"/>
      <c r="ZP90" s="1636"/>
      <c r="ZQ90" s="1636"/>
      <c r="ZR90" s="1636"/>
      <c r="ZS90" s="1636"/>
      <c r="ZT90" s="1636"/>
      <c r="ZU90" s="1636"/>
      <c r="ZV90" s="1636"/>
      <c r="ZW90" s="1636"/>
      <c r="ZX90" s="1636"/>
      <c r="ZY90" s="1636"/>
      <c r="ZZ90" s="1636"/>
      <c r="AAA90" s="1636"/>
      <c r="AAB90" s="1636"/>
      <c r="AAC90" s="1636"/>
      <c r="AAD90" s="1636"/>
      <c r="AAE90" s="1636"/>
      <c r="AAF90" s="1636"/>
      <c r="AAG90" s="1636"/>
      <c r="AAH90" s="1636"/>
      <c r="AAI90" s="1636"/>
      <c r="AAJ90" s="1636"/>
      <c r="AAK90" s="1636"/>
      <c r="AAL90" s="1636"/>
      <c r="AAM90" s="1636"/>
      <c r="AAN90" s="1636"/>
      <c r="AAO90" s="1636"/>
      <c r="AAP90" s="1636"/>
      <c r="AAQ90" s="1636"/>
      <c r="AAR90" s="1636"/>
      <c r="AAS90" s="1636"/>
      <c r="AAT90" s="1636"/>
      <c r="AAU90" s="1636"/>
      <c r="AAV90" s="1636"/>
      <c r="AAW90" s="1636"/>
      <c r="AAX90" s="1636"/>
      <c r="AAY90" s="1636"/>
      <c r="AAZ90" s="1636"/>
      <c r="ABA90" s="1636"/>
      <c r="ABB90" s="1636"/>
      <c r="ABC90" s="1636"/>
      <c r="ABD90" s="1636"/>
      <c r="ABE90" s="1636"/>
      <c r="ABF90" s="1636"/>
      <c r="ABG90" s="1636"/>
      <c r="ABH90" s="1636"/>
      <c r="ABI90" s="1636"/>
      <c r="ABJ90" s="1636"/>
      <c r="ABK90" s="1636"/>
      <c r="ABL90" s="1636"/>
      <c r="ABM90" s="1636"/>
      <c r="ABN90" s="1636"/>
      <c r="ABO90" s="1636"/>
      <c r="ABP90" s="1636"/>
      <c r="ABQ90" s="1636"/>
      <c r="ABR90" s="1636"/>
      <c r="ABS90" s="1636"/>
      <c r="ABT90" s="1636"/>
      <c r="ABU90" s="1636"/>
      <c r="ABV90" s="1636"/>
      <c r="ABW90" s="1636"/>
      <c r="ABX90" s="1636"/>
      <c r="ABY90" s="1636"/>
      <c r="ABZ90" s="1636"/>
      <c r="ACA90" s="1636"/>
      <c r="ACB90" s="1636"/>
      <c r="ACC90" s="1636"/>
      <c r="ACD90" s="1636"/>
      <c r="ACE90" s="1636"/>
      <c r="ACF90" s="1636"/>
      <c r="ACG90" s="1636"/>
      <c r="ACH90" s="1636"/>
      <c r="ACI90" s="1636"/>
      <c r="ACJ90" s="1636"/>
      <c r="ACK90" s="1636"/>
      <c r="ACL90" s="1636"/>
      <c r="ACM90" s="1636"/>
      <c r="ACN90" s="1636"/>
      <c r="ACO90" s="1636"/>
      <c r="ACP90" s="1636"/>
      <c r="ACQ90" s="1636"/>
      <c r="ACR90" s="1636"/>
      <c r="ACS90" s="1636"/>
      <c r="ACT90" s="1636"/>
      <c r="ACU90" s="1636"/>
      <c r="ACV90" s="1636"/>
      <c r="ACW90" s="1636"/>
      <c r="ACX90" s="1636"/>
      <c r="ACY90" s="1636"/>
      <c r="ACZ90" s="1636"/>
      <c r="ADA90" s="1636"/>
      <c r="ADB90" s="1636"/>
      <c r="ADC90" s="1636"/>
      <c r="ADD90" s="1636"/>
      <c r="ADE90" s="1636"/>
      <c r="ADF90" s="1636"/>
      <c r="ADG90" s="1636"/>
      <c r="ADH90" s="1636"/>
      <c r="ADI90" s="1636"/>
      <c r="ADJ90" s="1636"/>
      <c r="ADK90" s="1636"/>
      <c r="ADL90" s="1636"/>
      <c r="ADM90" s="1636"/>
      <c r="ADN90" s="1636"/>
      <c r="ADO90" s="1636"/>
      <c r="ADP90" s="1636"/>
      <c r="ADQ90" s="1636"/>
      <c r="ADR90" s="1636"/>
      <c r="ADS90" s="1636"/>
      <c r="ADT90" s="1636"/>
      <c r="ADU90" s="1636"/>
      <c r="ADV90" s="1636"/>
      <c r="ADW90" s="1636"/>
      <c r="ADX90" s="1636"/>
      <c r="ADY90" s="1636"/>
      <c r="ADZ90" s="1636"/>
      <c r="AEA90" s="1636"/>
      <c r="AEB90" s="1636"/>
      <c r="AEC90" s="1636"/>
      <c r="AED90" s="1636"/>
      <c r="AEE90" s="1636"/>
      <c r="AEF90" s="1636"/>
      <c r="AEG90" s="1636"/>
      <c r="AEH90" s="1636"/>
      <c r="AEI90" s="1636"/>
      <c r="AEJ90" s="1636"/>
      <c r="AEK90" s="1636"/>
      <c r="AEL90" s="1636"/>
      <c r="AEM90" s="1636"/>
      <c r="AEN90" s="1636"/>
      <c r="AEO90" s="1636"/>
      <c r="AEP90" s="1636"/>
      <c r="AEQ90" s="1636"/>
      <c r="AER90" s="1636"/>
      <c r="AES90" s="1636"/>
      <c r="AET90" s="1636"/>
      <c r="AEU90" s="1636"/>
      <c r="AEV90" s="1636"/>
      <c r="AEW90" s="1636"/>
      <c r="AEX90" s="1636"/>
      <c r="AEY90" s="1636"/>
      <c r="AEZ90" s="1636"/>
      <c r="AFA90" s="1636"/>
      <c r="AFB90" s="1636"/>
      <c r="AFC90" s="1636"/>
      <c r="AFD90" s="1636"/>
      <c r="AFE90" s="1636"/>
      <c r="AFF90" s="1636"/>
      <c r="AFG90" s="1636"/>
      <c r="AFH90" s="1636"/>
      <c r="AFI90" s="1636"/>
      <c r="AFJ90" s="1636"/>
      <c r="AFK90" s="1636"/>
      <c r="AFL90" s="1636"/>
      <c r="AFM90" s="1636"/>
      <c r="AFN90" s="1636"/>
      <c r="AFO90" s="1636"/>
      <c r="AFP90" s="1636"/>
      <c r="AFQ90" s="1636"/>
      <c r="AFR90" s="1636"/>
      <c r="AFS90" s="1636"/>
      <c r="AFT90" s="1636"/>
      <c r="AFU90" s="1636"/>
      <c r="AFV90" s="1636"/>
      <c r="AFW90" s="1636"/>
      <c r="AFX90" s="1636"/>
      <c r="AFY90" s="1636"/>
      <c r="AFZ90" s="1636"/>
      <c r="AGA90" s="1636"/>
      <c r="AGB90" s="1636"/>
      <c r="AGC90" s="1636"/>
      <c r="AGD90" s="1636"/>
      <c r="AGE90" s="1636"/>
      <c r="AGF90" s="1636"/>
      <c r="AGG90" s="1636"/>
      <c r="AGH90" s="1636"/>
      <c r="AGI90" s="1636"/>
      <c r="AGJ90" s="1636"/>
      <c r="AGK90" s="1636"/>
      <c r="AGL90" s="1636"/>
      <c r="AGM90" s="1636"/>
      <c r="AGN90" s="1636"/>
      <c r="AGO90" s="1636"/>
      <c r="AGP90" s="1636"/>
      <c r="AGQ90" s="1636"/>
      <c r="AGR90" s="1636"/>
      <c r="AGS90" s="1636"/>
      <c r="AGT90" s="1636"/>
      <c r="AGU90" s="1636"/>
      <c r="AGV90" s="1636"/>
      <c r="AGW90" s="1636"/>
      <c r="AGX90" s="1636"/>
      <c r="AGY90" s="1636"/>
      <c r="AGZ90" s="1636"/>
      <c r="AHA90" s="1636"/>
      <c r="AHB90" s="1636"/>
      <c r="AHC90" s="1636"/>
      <c r="AHD90" s="1636"/>
      <c r="AHE90" s="1636"/>
      <c r="AHF90" s="1636"/>
      <c r="AHG90" s="1636"/>
      <c r="AHH90" s="1636"/>
      <c r="AHI90" s="1636"/>
      <c r="AHJ90" s="1636"/>
      <c r="AHK90" s="1636"/>
      <c r="AHL90" s="1636"/>
      <c r="AHM90" s="1636"/>
      <c r="AHN90" s="1636"/>
      <c r="AHO90" s="1636"/>
      <c r="AHP90" s="1636"/>
      <c r="AHQ90" s="1636"/>
      <c r="AHR90" s="1636"/>
      <c r="AHS90" s="1636"/>
      <c r="AHT90" s="1636"/>
      <c r="AHU90" s="1636"/>
      <c r="AHV90" s="1636"/>
      <c r="AHW90" s="1636"/>
      <c r="AHX90" s="1636"/>
      <c r="AHY90" s="1636"/>
      <c r="AHZ90" s="1636"/>
      <c r="AIA90" s="1636"/>
      <c r="AIB90" s="1636"/>
      <c r="AIC90" s="1636"/>
      <c r="AID90" s="1636"/>
      <c r="AIE90" s="1636"/>
      <c r="AIF90" s="1636"/>
      <c r="AIG90" s="1636"/>
      <c r="AIH90" s="1636"/>
      <c r="AII90" s="1636"/>
      <c r="AIJ90" s="1636"/>
      <c r="AIK90" s="1636"/>
      <c r="AIL90" s="1636"/>
      <c r="AIM90" s="1636"/>
      <c r="AIN90" s="1636"/>
      <c r="AIO90" s="1636"/>
      <c r="AIP90" s="1636"/>
      <c r="AIQ90" s="1636"/>
      <c r="AIR90" s="1636"/>
      <c r="AIS90" s="1636"/>
      <c r="AIT90" s="1636"/>
      <c r="AIU90" s="1636"/>
      <c r="AIV90" s="1636"/>
      <c r="AIW90" s="1636"/>
      <c r="AIX90" s="1636"/>
      <c r="AIY90" s="1636"/>
      <c r="AIZ90" s="1636"/>
      <c r="AJA90" s="1636"/>
      <c r="AJB90" s="1636"/>
      <c r="AJC90" s="1636"/>
      <c r="AJD90" s="1636"/>
      <c r="AJE90" s="1636"/>
      <c r="AJF90" s="1636"/>
      <c r="AJG90" s="1636"/>
      <c r="AJH90" s="1636"/>
      <c r="AJI90" s="1636"/>
      <c r="AJJ90" s="1636"/>
      <c r="AJK90" s="1636"/>
      <c r="AJL90" s="1636"/>
      <c r="AJM90" s="1636"/>
      <c r="AJN90" s="1636"/>
      <c r="AJO90" s="1636"/>
      <c r="AJP90" s="1636"/>
      <c r="AJQ90" s="1636"/>
      <c r="AJR90" s="1636"/>
      <c r="AJS90" s="1636"/>
      <c r="AJT90" s="1636"/>
      <c r="AJU90" s="1636"/>
      <c r="AJV90" s="1636"/>
      <c r="AJW90" s="1636"/>
      <c r="AJX90" s="1636"/>
      <c r="AJY90" s="1636"/>
      <c r="AJZ90" s="1636"/>
      <c r="AKA90" s="1636"/>
      <c r="AKB90" s="1636"/>
      <c r="AKC90" s="1636"/>
      <c r="AKD90" s="1636"/>
      <c r="AKE90" s="1636"/>
      <c r="AKF90" s="1636"/>
      <c r="AKG90" s="1636"/>
      <c r="AKH90" s="1636"/>
      <c r="AKI90" s="1636"/>
      <c r="AKJ90" s="1636"/>
      <c r="AKK90" s="1636"/>
      <c r="AKL90" s="1636"/>
      <c r="AKM90" s="1636"/>
      <c r="AKN90" s="1636"/>
      <c r="AKO90" s="1636"/>
      <c r="AKP90" s="1636"/>
      <c r="AKQ90" s="1636"/>
      <c r="AKR90" s="1636"/>
      <c r="AKS90" s="1636"/>
      <c r="AKT90" s="1636"/>
      <c r="AKU90" s="1636"/>
      <c r="AKV90" s="1636"/>
      <c r="AKW90" s="1636"/>
      <c r="AKX90" s="1636"/>
      <c r="AKY90" s="1636"/>
      <c r="AKZ90" s="1636"/>
      <c r="ALA90" s="1636"/>
      <c r="ALB90" s="1636"/>
      <c r="ALC90" s="1636"/>
      <c r="ALD90" s="1636"/>
      <c r="ALE90" s="1636"/>
      <c r="ALF90" s="1636"/>
      <c r="ALG90" s="1636"/>
      <c r="ALH90" s="1636"/>
      <c r="ALI90" s="1636"/>
      <c r="ALJ90" s="1636"/>
      <c r="ALK90" s="1636"/>
      <c r="ALL90" s="1636"/>
      <c r="ALM90" s="1636"/>
      <c r="ALN90" s="1636"/>
      <c r="ALO90" s="1636"/>
      <c r="ALP90" s="1636"/>
      <c r="ALQ90" s="1636"/>
      <c r="ALR90" s="1636"/>
      <c r="ALS90" s="1636"/>
      <c r="ALT90" s="1636"/>
      <c r="ALU90" s="1636"/>
      <c r="ALV90" s="1636"/>
      <c r="ALW90" s="1636"/>
      <c r="ALX90" s="1636"/>
      <c r="ALY90" s="1636"/>
      <c r="ALZ90" s="1636"/>
      <c r="AMA90" s="1636"/>
      <c r="AMB90" s="1636"/>
      <c r="AMC90" s="1636"/>
      <c r="AMD90" s="1636"/>
      <c r="AME90" s="1636"/>
      <c r="AMF90" s="1636"/>
      <c r="AMG90" s="1636"/>
      <c r="AMH90" s="1636"/>
      <c r="AMI90" s="1636"/>
      <c r="AMJ90" s="1636"/>
      <c r="AMK90" s="1636"/>
      <c r="AML90" s="1636"/>
      <c r="AMM90" s="1636"/>
      <c r="AMN90" s="1636"/>
      <c r="AMO90" s="1636"/>
      <c r="AMP90" s="1636"/>
      <c r="AMQ90" s="1636"/>
      <c r="AMR90" s="1636"/>
      <c r="AMS90" s="1636"/>
      <c r="AMT90" s="1636"/>
      <c r="AMU90" s="1636"/>
      <c r="AMV90" s="1636"/>
      <c r="AMW90" s="1636"/>
      <c r="AMX90" s="1636"/>
      <c r="AMY90" s="1636"/>
      <c r="AMZ90" s="1636"/>
      <c r="ANA90" s="1636"/>
      <c r="ANB90" s="1636"/>
      <c r="ANC90" s="1636"/>
      <c r="AND90" s="1636"/>
      <c r="ANE90" s="1636"/>
      <c r="ANF90" s="1636"/>
      <c r="ANG90" s="1636"/>
      <c r="ANH90" s="1636"/>
      <c r="ANI90" s="1636"/>
      <c r="ANJ90" s="1636"/>
      <c r="ANK90" s="1636"/>
      <c r="ANL90" s="1636"/>
      <c r="ANM90" s="1636"/>
      <c r="ANN90" s="1636"/>
      <c r="ANO90" s="1636"/>
      <c r="ANP90" s="1636"/>
      <c r="ANQ90" s="1636"/>
      <c r="ANR90" s="1636"/>
      <c r="ANS90" s="1636"/>
      <c r="ANT90" s="1636"/>
      <c r="ANU90" s="1636"/>
      <c r="ANV90" s="1636"/>
      <c r="ANW90" s="1636"/>
      <c r="ANX90" s="1636"/>
      <c r="ANY90" s="1636"/>
      <c r="ANZ90" s="1636"/>
      <c r="AOA90" s="1636"/>
      <c r="AOB90" s="1636"/>
      <c r="AOC90" s="1636"/>
      <c r="AOD90" s="1636"/>
      <c r="AOE90" s="1636"/>
      <c r="AOF90" s="1636"/>
      <c r="AOG90" s="1636"/>
      <c r="AOH90" s="1636"/>
      <c r="AOI90" s="1636"/>
      <c r="AOJ90" s="1636"/>
      <c r="AOK90" s="1636"/>
      <c r="AOL90" s="1636"/>
      <c r="AOM90" s="1636"/>
      <c r="AON90" s="1636"/>
      <c r="AOO90" s="1636"/>
      <c r="AOP90" s="1636"/>
      <c r="AOQ90" s="1636"/>
      <c r="AOR90" s="1636"/>
      <c r="AOS90" s="1636"/>
      <c r="AOT90" s="1636"/>
      <c r="AOU90" s="1636"/>
      <c r="AOV90" s="1636"/>
      <c r="AOW90" s="1636"/>
      <c r="AOX90" s="1636"/>
      <c r="AOY90" s="1636"/>
      <c r="AOZ90" s="1636"/>
      <c r="APA90" s="1636"/>
      <c r="APB90" s="1636"/>
      <c r="APC90" s="1636"/>
      <c r="APD90" s="1636"/>
      <c r="APE90" s="1636"/>
      <c r="APF90" s="1636"/>
      <c r="APG90" s="1636"/>
      <c r="APH90" s="1636"/>
      <c r="API90" s="1636"/>
      <c r="APJ90" s="1636"/>
      <c r="APK90" s="1636"/>
      <c r="APL90" s="1636"/>
      <c r="APM90" s="1636"/>
      <c r="APN90" s="1636"/>
      <c r="APO90" s="1636"/>
      <c r="APP90" s="1636"/>
      <c r="APQ90" s="1636"/>
      <c r="APR90" s="1636"/>
      <c r="APS90" s="1636"/>
      <c r="APT90" s="1636"/>
      <c r="APU90" s="1636"/>
      <c r="APV90" s="1636"/>
      <c r="APW90" s="1636"/>
      <c r="APX90" s="1636"/>
      <c r="APY90" s="1636"/>
      <c r="APZ90" s="1636"/>
      <c r="AQA90" s="1636"/>
      <c r="AQB90" s="1636"/>
      <c r="AQC90" s="1636"/>
      <c r="AQD90" s="1636"/>
      <c r="AQE90" s="1636"/>
      <c r="AQF90" s="1636"/>
      <c r="AQG90" s="1636"/>
      <c r="AQH90" s="1636"/>
      <c r="AQI90" s="1636"/>
      <c r="AQJ90" s="1636"/>
      <c r="AQK90" s="1636"/>
      <c r="AQL90" s="1636"/>
      <c r="AQM90" s="1636"/>
      <c r="AQN90" s="1636"/>
      <c r="AQO90" s="1636"/>
      <c r="AQP90" s="1636"/>
      <c r="AQQ90" s="1636"/>
      <c r="AQR90" s="1636"/>
      <c r="AQS90" s="1636"/>
      <c r="AQT90" s="1636"/>
      <c r="AQU90" s="1636"/>
      <c r="AQV90" s="1636"/>
      <c r="AQW90" s="1636"/>
      <c r="AQX90" s="1636"/>
      <c r="AQY90" s="1636"/>
      <c r="AQZ90" s="1636"/>
      <c r="ARA90" s="1636"/>
      <c r="ARB90" s="1636"/>
      <c r="ARC90" s="1636"/>
      <c r="ARD90" s="1636"/>
      <c r="ARE90" s="1636"/>
      <c r="ARF90" s="1636"/>
      <c r="ARG90" s="1636"/>
      <c r="ARH90" s="1636"/>
      <c r="ARI90" s="1636"/>
      <c r="ARJ90" s="1636"/>
      <c r="ARK90" s="1636"/>
      <c r="ARL90" s="1636"/>
      <c r="ARM90" s="1636"/>
      <c r="ARN90" s="1636"/>
      <c r="ARO90" s="1636"/>
      <c r="ARP90" s="1636"/>
      <c r="ARQ90" s="1636"/>
      <c r="ARR90" s="1636"/>
      <c r="ARS90" s="1636"/>
      <c r="ART90" s="1636"/>
      <c r="ARU90" s="1636"/>
      <c r="ARV90" s="1636"/>
      <c r="ARW90" s="1636"/>
      <c r="ARX90" s="1636"/>
      <c r="ARY90" s="1636"/>
      <c r="ARZ90" s="1636"/>
      <c r="ASA90" s="1636"/>
      <c r="ASB90" s="1636"/>
      <c r="ASC90" s="1636"/>
      <c r="ASD90" s="1636"/>
      <c r="ASE90" s="1636"/>
      <c r="ASF90" s="1636"/>
      <c r="ASG90" s="1636"/>
      <c r="ASH90" s="1636"/>
      <c r="ASI90" s="1636"/>
      <c r="ASJ90" s="1636"/>
      <c r="ASK90" s="1636"/>
      <c r="ASL90" s="1636"/>
      <c r="ASM90" s="1636"/>
      <c r="ASN90" s="1636"/>
      <c r="ASO90" s="1636"/>
      <c r="ASP90" s="1636"/>
      <c r="ASQ90" s="1636"/>
      <c r="ASR90" s="1636"/>
      <c r="ASS90" s="1636"/>
      <c r="AST90" s="1636"/>
      <c r="ASU90" s="1636"/>
      <c r="ASV90" s="1636"/>
      <c r="ASW90" s="1636"/>
      <c r="ASX90" s="1636"/>
      <c r="ASY90" s="1636"/>
      <c r="ASZ90" s="1636"/>
      <c r="ATA90" s="1636"/>
      <c r="ATB90" s="1636"/>
      <c r="ATC90" s="1636"/>
      <c r="ATD90" s="1636"/>
      <c r="ATE90" s="1636"/>
      <c r="ATF90" s="1636"/>
      <c r="ATG90" s="1636"/>
      <c r="ATH90" s="1636"/>
      <c r="ATI90" s="1636"/>
      <c r="ATJ90" s="1636"/>
      <c r="ATK90" s="1636"/>
      <c r="ATL90" s="1636"/>
      <c r="ATM90" s="1636"/>
      <c r="ATN90" s="1636"/>
      <c r="ATO90" s="1636"/>
      <c r="ATP90" s="1636"/>
      <c r="ATQ90" s="1636"/>
      <c r="ATR90" s="1636"/>
      <c r="ATS90" s="1636"/>
      <c r="ATT90" s="1636"/>
      <c r="ATU90" s="1636"/>
      <c r="ATV90" s="1636"/>
      <c r="ATW90" s="1636"/>
      <c r="ATX90" s="1636"/>
      <c r="ATY90" s="1636"/>
      <c r="ATZ90" s="1636"/>
      <c r="AUA90" s="1636"/>
      <c r="AUB90" s="1636"/>
      <c r="AUC90" s="1636"/>
      <c r="AUD90" s="1636"/>
      <c r="AUE90" s="1636"/>
      <c r="AUF90" s="1636"/>
      <c r="AUG90" s="1636"/>
      <c r="AUH90" s="1636"/>
      <c r="AUI90" s="1636"/>
      <c r="AUJ90" s="1636"/>
      <c r="AUK90" s="1636"/>
      <c r="AUL90" s="1636"/>
      <c r="AUM90" s="1636"/>
      <c r="AUN90" s="1636"/>
      <c r="AUO90" s="1636"/>
      <c r="AUP90" s="1636"/>
      <c r="AUQ90" s="1636"/>
      <c r="AUR90" s="1636"/>
      <c r="AUS90" s="1636"/>
      <c r="AUT90" s="1636"/>
      <c r="AUU90" s="1636"/>
      <c r="AUV90" s="1636"/>
      <c r="AUW90" s="1636"/>
      <c r="AUX90" s="1636"/>
      <c r="AUY90" s="1636"/>
      <c r="AUZ90" s="1636"/>
      <c r="AVA90" s="1636"/>
      <c r="AVB90" s="1636"/>
      <c r="AVC90" s="1636"/>
      <c r="AVD90" s="1636"/>
      <c r="AVE90" s="1636"/>
      <c r="AVF90" s="1636"/>
      <c r="AVG90" s="1636"/>
      <c r="AVH90" s="1636"/>
      <c r="AVI90" s="1636"/>
      <c r="AVJ90" s="1636"/>
      <c r="AVK90" s="1636"/>
      <c r="AVL90" s="1636"/>
      <c r="AVM90" s="1636"/>
      <c r="AVN90" s="1636"/>
      <c r="AVO90" s="1636"/>
      <c r="AVP90" s="1636"/>
      <c r="AVQ90" s="1636"/>
      <c r="AVR90" s="1636"/>
      <c r="AVS90" s="1636"/>
      <c r="AVT90" s="1636"/>
      <c r="AVU90" s="1636"/>
      <c r="AVV90" s="1636"/>
      <c r="AVW90" s="1636"/>
      <c r="AVX90" s="1636"/>
      <c r="AVY90" s="1636"/>
      <c r="AVZ90" s="1636"/>
      <c r="AWA90" s="1636"/>
      <c r="AWB90" s="1636"/>
      <c r="AWC90" s="1636"/>
      <c r="AWD90" s="1636"/>
      <c r="AWE90" s="1636"/>
      <c r="AWF90" s="1636"/>
      <c r="AWG90" s="1636"/>
      <c r="AWH90" s="1636"/>
      <c r="AWI90" s="1636"/>
      <c r="AWJ90" s="1636"/>
      <c r="AWK90" s="1636"/>
      <c r="AWL90" s="1636"/>
      <c r="AWM90" s="1636"/>
      <c r="AWN90" s="1636"/>
      <c r="AWO90" s="1636"/>
      <c r="AWP90" s="1636"/>
      <c r="AWQ90" s="1636"/>
      <c r="AWR90" s="1636"/>
      <c r="AWS90" s="1636"/>
      <c r="AWT90" s="1636"/>
      <c r="AWU90" s="1636"/>
      <c r="AWV90" s="1636"/>
      <c r="AWW90" s="1636"/>
      <c r="AWX90" s="1636"/>
      <c r="AWY90" s="1636"/>
      <c r="AWZ90" s="1636"/>
      <c r="AXA90" s="1636"/>
      <c r="AXB90" s="1636"/>
      <c r="AXC90" s="1636"/>
      <c r="AXD90" s="1636"/>
      <c r="AXE90" s="1636"/>
      <c r="AXF90" s="1636"/>
      <c r="AXG90" s="1636"/>
      <c r="AXH90" s="1636"/>
      <c r="AXI90" s="1636"/>
      <c r="AXJ90" s="1636"/>
      <c r="AXK90" s="1636"/>
      <c r="AXL90" s="1636"/>
      <c r="AXM90" s="1636"/>
      <c r="AXN90" s="1636"/>
      <c r="AXO90" s="1636"/>
      <c r="AXP90" s="1636"/>
      <c r="AXQ90" s="1636"/>
      <c r="AXR90" s="1636"/>
      <c r="AXS90" s="1636"/>
      <c r="AXT90" s="1636"/>
      <c r="AXU90" s="1636"/>
      <c r="AXV90" s="1636"/>
      <c r="AXW90" s="1636"/>
      <c r="AXX90" s="1636"/>
      <c r="AXY90" s="1636"/>
      <c r="AXZ90" s="1636"/>
      <c r="AYA90" s="1636"/>
      <c r="AYB90" s="1636"/>
      <c r="AYC90" s="1636"/>
      <c r="AYD90" s="1636"/>
      <c r="AYE90" s="1636"/>
      <c r="AYF90" s="1636"/>
      <c r="AYG90" s="1636"/>
      <c r="AYH90" s="1636"/>
      <c r="AYI90" s="1636"/>
      <c r="AYJ90" s="1636"/>
      <c r="AYK90" s="1636"/>
      <c r="AYL90" s="1636"/>
      <c r="AYM90" s="1636"/>
      <c r="AYN90" s="1636"/>
      <c r="AYO90" s="1636"/>
      <c r="AYP90" s="1636"/>
      <c r="AYQ90" s="1636"/>
      <c r="AYR90" s="1636"/>
      <c r="AYS90" s="1636"/>
      <c r="AYT90" s="1636"/>
      <c r="AYU90" s="1636"/>
      <c r="AYV90" s="1636"/>
      <c r="AYW90" s="1636"/>
      <c r="AYX90" s="1636"/>
      <c r="AYY90" s="1636"/>
      <c r="AYZ90" s="1636"/>
      <c r="AZA90" s="1636"/>
      <c r="AZB90" s="1636"/>
      <c r="AZC90" s="1636"/>
      <c r="AZD90" s="1636"/>
      <c r="AZE90" s="1636"/>
      <c r="AZF90" s="1636"/>
      <c r="AZG90" s="1636"/>
      <c r="AZH90" s="1636"/>
      <c r="AZI90" s="1636"/>
      <c r="AZJ90" s="1636"/>
      <c r="AZK90" s="1636"/>
      <c r="AZL90" s="1636"/>
      <c r="AZM90" s="1636"/>
      <c r="AZN90" s="1636"/>
      <c r="AZO90" s="1636"/>
      <c r="AZP90" s="1636"/>
      <c r="AZQ90" s="1636"/>
      <c r="AZR90" s="1636"/>
      <c r="AZS90" s="1636"/>
      <c r="AZT90" s="1636"/>
      <c r="AZU90" s="1636"/>
      <c r="AZV90" s="1636"/>
      <c r="AZW90" s="1636"/>
      <c r="AZX90" s="1636"/>
      <c r="AZY90" s="1636"/>
      <c r="AZZ90" s="1636"/>
      <c r="BAA90" s="1636"/>
      <c r="BAB90" s="1636"/>
      <c r="BAC90" s="1636"/>
      <c r="BAD90" s="1636"/>
      <c r="BAE90" s="1636"/>
      <c r="BAF90" s="1636"/>
      <c r="BAG90" s="1636"/>
      <c r="BAH90" s="1636"/>
      <c r="BAI90" s="1636"/>
      <c r="BAJ90" s="1636"/>
      <c r="BAK90" s="1636"/>
      <c r="BAL90" s="1636"/>
      <c r="BAM90" s="1636"/>
      <c r="BAN90" s="1636"/>
      <c r="BAO90" s="1636"/>
      <c r="BAP90" s="1636"/>
      <c r="BAQ90" s="1636"/>
      <c r="BAR90" s="1636"/>
      <c r="BAS90" s="1636"/>
      <c r="BAT90" s="1636"/>
      <c r="BAU90" s="1636"/>
      <c r="BAV90" s="1636"/>
      <c r="BAW90" s="1636"/>
      <c r="BAX90" s="1636"/>
      <c r="BAY90" s="1636"/>
      <c r="BAZ90" s="1636"/>
      <c r="BBA90" s="1636"/>
      <c r="BBB90" s="1636"/>
      <c r="BBC90" s="1636"/>
      <c r="BBD90" s="1636"/>
      <c r="BBE90" s="1636"/>
      <c r="BBF90" s="1636"/>
      <c r="BBG90" s="1636"/>
      <c r="BBH90" s="1636"/>
      <c r="BBI90" s="1636"/>
      <c r="BBJ90" s="1636"/>
      <c r="BBK90" s="1636"/>
      <c r="BBL90" s="1636"/>
      <c r="BBM90" s="1636"/>
      <c r="BBN90" s="1636"/>
      <c r="BBO90" s="1636"/>
      <c r="BBP90" s="1636"/>
      <c r="BBQ90" s="1636"/>
      <c r="BBR90" s="1636"/>
      <c r="BBS90" s="1636"/>
      <c r="BBT90" s="1636"/>
      <c r="BBU90" s="1636"/>
      <c r="BBV90" s="1636"/>
      <c r="BBW90" s="1636"/>
      <c r="BBX90" s="1636"/>
      <c r="BBY90" s="1636"/>
      <c r="BBZ90" s="1636"/>
      <c r="BCA90" s="1636"/>
      <c r="BCB90" s="1636"/>
      <c r="BCC90" s="1636"/>
      <c r="BCD90" s="1636"/>
      <c r="BCE90" s="1636"/>
      <c r="BCF90" s="1636"/>
      <c r="BCG90" s="1636"/>
      <c r="BCH90" s="1636"/>
      <c r="BCI90" s="1636"/>
      <c r="BCJ90" s="1636"/>
      <c r="BCK90" s="1636"/>
      <c r="BCL90" s="1636"/>
      <c r="BCM90" s="1636"/>
      <c r="BCN90" s="1636"/>
      <c r="BCO90" s="1636"/>
      <c r="BCP90" s="1636"/>
      <c r="BCQ90" s="1636"/>
      <c r="BCR90" s="1636"/>
      <c r="BCS90" s="1636"/>
      <c r="BCT90" s="1636"/>
      <c r="BCU90" s="1636"/>
      <c r="BCV90" s="1636"/>
      <c r="BCW90" s="1636"/>
      <c r="BCX90" s="1636"/>
      <c r="BCY90" s="1636"/>
      <c r="BCZ90" s="1636"/>
      <c r="BDA90" s="1636"/>
      <c r="BDB90" s="1636"/>
      <c r="BDC90" s="1636"/>
      <c r="BDD90" s="1636"/>
      <c r="BDE90" s="1636"/>
      <c r="BDF90" s="1636"/>
      <c r="BDG90" s="1636"/>
      <c r="BDH90" s="1636"/>
      <c r="BDI90" s="1636"/>
      <c r="BDJ90" s="1636"/>
      <c r="BDK90" s="1636"/>
      <c r="BDL90" s="1636"/>
      <c r="BDM90" s="1636"/>
      <c r="BDN90" s="1636"/>
      <c r="BDO90" s="1636"/>
      <c r="BDP90" s="1636"/>
      <c r="BDQ90" s="1636"/>
      <c r="BDR90" s="1636"/>
      <c r="BDS90" s="1636"/>
      <c r="BDT90" s="1636"/>
      <c r="BDU90" s="1636"/>
      <c r="BDV90" s="1636"/>
      <c r="BDW90" s="1636"/>
      <c r="BDX90" s="1636"/>
      <c r="BDY90" s="1636"/>
      <c r="BDZ90" s="1636"/>
      <c r="BEA90" s="1636"/>
      <c r="BEB90" s="1636"/>
      <c r="BEC90" s="1636"/>
      <c r="BED90" s="1636"/>
      <c r="BEE90" s="1636"/>
      <c r="BEF90" s="1636"/>
      <c r="BEG90" s="1636"/>
      <c r="BEH90" s="1636"/>
      <c r="BEI90" s="1636"/>
      <c r="BEJ90" s="1636"/>
      <c r="BEK90" s="1636"/>
      <c r="BEL90" s="1636"/>
      <c r="BEM90" s="1636"/>
      <c r="BEN90" s="1636"/>
      <c r="BEO90" s="1636"/>
      <c r="BEP90" s="1636"/>
      <c r="BEQ90" s="1636"/>
      <c r="BER90" s="1636"/>
      <c r="BES90" s="1636"/>
      <c r="BET90" s="1636"/>
      <c r="BEU90" s="1636"/>
      <c r="BEV90" s="1636"/>
      <c r="BEW90" s="1636"/>
      <c r="BEX90" s="1636"/>
      <c r="BEY90" s="1636"/>
      <c r="BEZ90" s="1636"/>
      <c r="BFA90" s="1636"/>
      <c r="BFB90" s="1636"/>
      <c r="BFC90" s="1636"/>
      <c r="BFD90" s="1636"/>
      <c r="BFE90" s="1636"/>
      <c r="BFF90" s="1636"/>
      <c r="BFG90" s="1636"/>
      <c r="BFH90" s="1636"/>
      <c r="BFI90" s="1636"/>
      <c r="BFJ90" s="1636"/>
      <c r="BFK90" s="1636"/>
      <c r="BFL90" s="1636"/>
      <c r="BFM90" s="1636"/>
      <c r="BFN90" s="1636"/>
      <c r="BFO90" s="1636"/>
      <c r="BFP90" s="1636"/>
      <c r="BFQ90" s="1636"/>
      <c r="BFR90" s="1636"/>
      <c r="BFS90" s="1636"/>
      <c r="BFT90" s="1636"/>
      <c r="BFU90" s="1636"/>
      <c r="BFV90" s="1636"/>
      <c r="BFW90" s="1636"/>
      <c r="BFX90" s="1636"/>
      <c r="BFY90" s="1636"/>
      <c r="BFZ90" s="1636"/>
      <c r="BGA90" s="1636"/>
      <c r="BGB90" s="1636"/>
      <c r="BGC90" s="1636"/>
      <c r="BGD90" s="1636"/>
      <c r="BGE90" s="1636"/>
      <c r="BGF90" s="1636"/>
      <c r="BGG90" s="1636"/>
      <c r="BGH90" s="1636"/>
      <c r="BGI90" s="1636"/>
      <c r="BGJ90" s="1636"/>
      <c r="BGK90" s="1636"/>
      <c r="BGL90" s="1636"/>
      <c r="BGM90" s="1636"/>
      <c r="BGN90" s="1636"/>
      <c r="BGO90" s="1636"/>
      <c r="BGP90" s="1636"/>
      <c r="BGQ90" s="1636"/>
      <c r="BGR90" s="1636"/>
      <c r="BGS90" s="1636"/>
      <c r="BGT90" s="1636"/>
      <c r="BGU90" s="1636"/>
      <c r="BGV90" s="1636"/>
      <c r="BGW90" s="1636"/>
      <c r="BGX90" s="1636"/>
      <c r="BGY90" s="1636"/>
      <c r="BGZ90" s="1636"/>
      <c r="BHA90" s="1636"/>
      <c r="BHB90" s="1636"/>
      <c r="BHC90" s="1636"/>
      <c r="BHD90" s="1636"/>
      <c r="BHE90" s="1636"/>
      <c r="BHF90" s="1636"/>
      <c r="BHG90" s="1636"/>
      <c r="BHH90" s="1636"/>
      <c r="BHI90" s="1636"/>
      <c r="BHJ90" s="1636"/>
      <c r="BHK90" s="1636"/>
      <c r="BHL90" s="1636"/>
      <c r="BHM90" s="1636"/>
      <c r="BHN90" s="1636"/>
      <c r="BHO90" s="1636"/>
      <c r="BHP90" s="1636"/>
      <c r="BHQ90" s="1636"/>
      <c r="BHR90" s="1636"/>
      <c r="BHS90" s="1636"/>
      <c r="BHT90" s="1636"/>
      <c r="BHU90" s="1636"/>
      <c r="BHV90" s="1636"/>
      <c r="BHW90" s="1636"/>
      <c r="BHX90" s="1636"/>
      <c r="BHY90" s="1636"/>
      <c r="BHZ90" s="1636"/>
      <c r="BIA90" s="1636"/>
      <c r="BIB90" s="1636"/>
      <c r="BIC90" s="1636"/>
      <c r="BID90" s="1636"/>
      <c r="BIE90" s="1636"/>
      <c r="BIF90" s="1636"/>
      <c r="BIG90" s="1636"/>
      <c r="BIH90" s="1636"/>
      <c r="BII90" s="1636"/>
      <c r="BIJ90" s="1636"/>
      <c r="BIK90" s="1636"/>
      <c r="BIL90" s="1636"/>
      <c r="BIM90" s="1636"/>
      <c r="BIN90" s="1636"/>
      <c r="BIO90" s="1636"/>
      <c r="BIP90" s="1636"/>
      <c r="BIQ90" s="1636"/>
      <c r="BIR90" s="1636"/>
      <c r="BIS90" s="1636"/>
      <c r="BIT90" s="1636"/>
      <c r="BIU90" s="1636"/>
      <c r="BIV90" s="1636"/>
      <c r="BIW90" s="1636"/>
      <c r="BIX90" s="1636"/>
      <c r="BIY90" s="1636"/>
      <c r="BIZ90" s="1636"/>
      <c r="BJA90" s="1636"/>
      <c r="BJB90" s="1636"/>
      <c r="BJC90" s="1636"/>
      <c r="BJD90" s="1636"/>
      <c r="BJE90" s="1636"/>
      <c r="BJF90" s="1636"/>
      <c r="BJG90" s="1636"/>
      <c r="BJH90" s="1636"/>
      <c r="BJI90" s="1636"/>
      <c r="BJJ90" s="1636"/>
      <c r="BJK90" s="1636"/>
      <c r="BJL90" s="1636"/>
      <c r="BJM90" s="1636"/>
      <c r="BJN90" s="1636"/>
      <c r="BJO90" s="1636"/>
      <c r="BJP90" s="1636"/>
      <c r="BJQ90" s="1636"/>
      <c r="BJR90" s="1636"/>
      <c r="BJS90" s="1636"/>
      <c r="BJT90" s="1636"/>
      <c r="BJU90" s="1636"/>
      <c r="BJV90" s="1636"/>
      <c r="BJW90" s="1636"/>
      <c r="BJX90" s="1636"/>
      <c r="BJY90" s="1636"/>
      <c r="BJZ90" s="1636"/>
      <c r="BKA90" s="1636"/>
      <c r="BKB90" s="1636"/>
      <c r="BKC90" s="1636"/>
      <c r="BKD90" s="1636"/>
      <c r="BKE90" s="1636"/>
      <c r="BKF90" s="1636"/>
      <c r="BKG90" s="1636"/>
      <c r="BKH90" s="1636"/>
      <c r="BKI90" s="1636"/>
      <c r="BKJ90" s="1636"/>
      <c r="BKK90" s="1636"/>
      <c r="BKL90" s="1636"/>
      <c r="BKM90" s="1636"/>
      <c r="BKN90" s="1636"/>
      <c r="BKO90" s="1636"/>
      <c r="BKP90" s="1636"/>
      <c r="BKQ90" s="1636"/>
      <c r="BKR90" s="1636"/>
      <c r="BKS90" s="1636"/>
      <c r="BKT90" s="1636"/>
      <c r="BKU90" s="1636"/>
      <c r="BKV90" s="1636"/>
      <c r="BKW90" s="1636"/>
      <c r="BKX90" s="1636"/>
      <c r="BKY90" s="1636"/>
      <c r="BKZ90" s="1636"/>
      <c r="BLA90" s="1636"/>
      <c r="BLB90" s="1636"/>
      <c r="BLC90" s="1636"/>
      <c r="BLD90" s="1636"/>
      <c r="BLE90" s="1636"/>
      <c r="BLF90" s="1636"/>
      <c r="BLG90" s="1636"/>
      <c r="BLH90" s="1636"/>
      <c r="BLI90" s="1636"/>
      <c r="BLJ90" s="1636"/>
      <c r="BLK90" s="1636"/>
      <c r="BLL90" s="1636"/>
      <c r="BLM90" s="1636"/>
      <c r="BLN90" s="1636"/>
      <c r="BLO90" s="1636"/>
      <c r="BLP90" s="1636"/>
      <c r="BLQ90" s="1636"/>
      <c r="BLR90" s="1636"/>
      <c r="BLS90" s="1636"/>
      <c r="BLT90" s="1636"/>
      <c r="BLU90" s="1636"/>
      <c r="BLV90" s="1636"/>
      <c r="BLW90" s="1636"/>
      <c r="BLX90" s="1636"/>
      <c r="BLY90" s="1636"/>
      <c r="BLZ90" s="1636"/>
      <c r="BMA90" s="1636"/>
      <c r="BMB90" s="1636"/>
      <c r="BMC90" s="1636"/>
      <c r="BMD90" s="1636"/>
      <c r="BME90" s="1636"/>
      <c r="BMF90" s="1636"/>
      <c r="BMG90" s="1636"/>
      <c r="BMH90" s="1636"/>
      <c r="BMI90" s="1636"/>
      <c r="BMJ90" s="1636"/>
      <c r="BMK90" s="1636"/>
      <c r="BML90" s="1636"/>
      <c r="BMM90" s="1636"/>
      <c r="BMN90" s="1636"/>
      <c r="BMO90" s="1636"/>
      <c r="BMP90" s="1636"/>
      <c r="BMQ90" s="1636"/>
      <c r="BMR90" s="1636"/>
      <c r="BMS90" s="1636"/>
      <c r="BMT90" s="1636"/>
      <c r="BMU90" s="1636"/>
      <c r="BMV90" s="1636"/>
      <c r="BMW90" s="1636"/>
      <c r="BMX90" s="1636"/>
      <c r="BMY90" s="1636"/>
      <c r="BMZ90" s="1636"/>
      <c r="BNA90" s="1636"/>
      <c r="BNB90" s="1636"/>
      <c r="BNC90" s="1636"/>
      <c r="BND90" s="1636"/>
      <c r="BNE90" s="1636"/>
      <c r="BNF90" s="1636"/>
      <c r="BNG90" s="1636"/>
      <c r="BNH90" s="1636"/>
      <c r="BNI90" s="1636"/>
      <c r="BNJ90" s="1636"/>
      <c r="BNK90" s="1636"/>
      <c r="BNL90" s="1636"/>
      <c r="BNM90" s="1636"/>
      <c r="BNN90" s="1636"/>
      <c r="BNO90" s="1636"/>
      <c r="BNP90" s="1636"/>
      <c r="BNQ90" s="1636"/>
      <c r="BNR90" s="1636"/>
      <c r="BNS90" s="1636"/>
      <c r="BNT90" s="1636"/>
      <c r="BNU90" s="1636"/>
      <c r="BNV90" s="1636"/>
      <c r="BNW90" s="1636"/>
      <c r="BNX90" s="1636"/>
      <c r="BNY90" s="1636"/>
      <c r="BNZ90" s="1636"/>
      <c r="BOA90" s="1636"/>
      <c r="BOB90" s="1636"/>
      <c r="BOC90" s="1636"/>
      <c r="BOD90" s="1636"/>
      <c r="BOE90" s="1636"/>
      <c r="BOF90" s="1636"/>
      <c r="BOG90" s="1636"/>
      <c r="BOH90" s="1636"/>
      <c r="BOI90" s="1636"/>
      <c r="BOJ90" s="1636"/>
      <c r="BOK90" s="1636"/>
      <c r="BOL90" s="1636"/>
      <c r="BOM90" s="1636"/>
      <c r="BON90" s="1636"/>
      <c r="BOO90" s="1636"/>
      <c r="BOP90" s="1636"/>
      <c r="BOQ90" s="1636"/>
      <c r="BOR90" s="1636"/>
      <c r="BOS90" s="1636"/>
      <c r="BOT90" s="1636"/>
      <c r="BOU90" s="1636"/>
      <c r="BOV90" s="1636"/>
      <c r="BOW90" s="1636"/>
      <c r="BOX90" s="1636"/>
      <c r="BOY90" s="1636"/>
      <c r="BOZ90" s="1636"/>
      <c r="BPA90" s="1636"/>
      <c r="BPB90" s="1636"/>
      <c r="BPC90" s="1636"/>
      <c r="BPD90" s="1636"/>
      <c r="BPE90" s="1636"/>
      <c r="BPF90" s="1636"/>
      <c r="BPG90" s="1636"/>
      <c r="BPH90" s="1636"/>
      <c r="BPI90" s="1636"/>
      <c r="BPJ90" s="1636"/>
      <c r="BPK90" s="1636"/>
      <c r="BPL90" s="1636"/>
      <c r="BPM90" s="1636"/>
      <c r="BPN90" s="1636"/>
      <c r="BPO90" s="1636"/>
      <c r="BPP90" s="1636"/>
      <c r="BPQ90" s="1636"/>
      <c r="BPR90" s="1636"/>
      <c r="BPS90" s="1636"/>
      <c r="BPT90" s="1636"/>
      <c r="BPU90" s="1636"/>
      <c r="BPV90" s="1636"/>
      <c r="BPW90" s="1636"/>
      <c r="BPX90" s="1636"/>
      <c r="BPY90" s="1636"/>
      <c r="BPZ90" s="1636"/>
      <c r="BQA90" s="1636"/>
      <c r="BQB90" s="1636"/>
      <c r="BQC90" s="1636"/>
      <c r="BQD90" s="1636"/>
      <c r="BQE90" s="1636"/>
      <c r="BQF90" s="1636"/>
      <c r="BQG90" s="1636"/>
      <c r="BQH90" s="1636"/>
      <c r="BQI90" s="1636"/>
      <c r="BQJ90" s="1636"/>
      <c r="BQK90" s="1636"/>
      <c r="BQL90" s="1636"/>
      <c r="BQM90" s="1636"/>
      <c r="BQN90" s="1636"/>
      <c r="BQO90" s="1636"/>
      <c r="BQP90" s="1636"/>
      <c r="BQQ90" s="1636"/>
      <c r="BQR90" s="1636"/>
      <c r="BQS90" s="1636"/>
      <c r="BQT90" s="1636"/>
      <c r="BQU90" s="1636"/>
      <c r="BQV90" s="1636"/>
      <c r="BQW90" s="1636"/>
      <c r="BQX90" s="1636"/>
      <c r="BQY90" s="1636"/>
      <c r="BQZ90" s="1636"/>
      <c r="BRA90" s="1636"/>
      <c r="BRB90" s="1636"/>
      <c r="BRC90" s="1636"/>
      <c r="BRD90" s="1636"/>
      <c r="BRE90" s="1636"/>
      <c r="BRF90" s="1636"/>
      <c r="BRG90" s="1636"/>
      <c r="BRH90" s="1636"/>
      <c r="BRI90" s="1636"/>
      <c r="BRJ90" s="1636"/>
      <c r="BRK90" s="1636"/>
      <c r="BRL90" s="1636"/>
      <c r="BRM90" s="1636"/>
      <c r="BRN90" s="1636"/>
      <c r="BRO90" s="1636"/>
      <c r="BRP90" s="1636"/>
      <c r="BRQ90" s="1636"/>
      <c r="BRR90" s="1636"/>
      <c r="BRS90" s="1636"/>
      <c r="BRT90" s="1636"/>
      <c r="BRU90" s="1636"/>
      <c r="BRV90" s="1636"/>
      <c r="BRW90" s="1636"/>
      <c r="BRX90" s="1636"/>
      <c r="BRY90" s="1636"/>
      <c r="BRZ90" s="1636"/>
      <c r="BSA90" s="1636"/>
      <c r="BSB90" s="1636"/>
      <c r="BSC90" s="1636"/>
      <c r="BSD90" s="1636"/>
      <c r="BSE90" s="1636"/>
      <c r="BSF90" s="1636"/>
      <c r="BSG90" s="1636"/>
      <c r="BSH90" s="1636"/>
      <c r="BSI90" s="1636"/>
      <c r="BSJ90" s="1636"/>
      <c r="BSK90" s="1636"/>
      <c r="BSL90" s="1636"/>
      <c r="BSM90" s="1636"/>
      <c r="BSN90" s="1636"/>
      <c r="BSO90" s="1636"/>
      <c r="BSP90" s="1636"/>
      <c r="BSQ90" s="1636"/>
      <c r="BSR90" s="1636"/>
      <c r="BSS90" s="1636"/>
      <c r="BST90" s="1636"/>
      <c r="BSU90" s="1636"/>
      <c r="BSV90" s="1636"/>
      <c r="BSW90" s="1636"/>
      <c r="BSX90" s="1636"/>
      <c r="BSY90" s="1636"/>
      <c r="BSZ90" s="1636"/>
      <c r="BTA90" s="1636"/>
      <c r="BTB90" s="1636"/>
      <c r="BTC90" s="1636"/>
      <c r="BTD90" s="1636"/>
      <c r="BTE90" s="1636"/>
      <c r="BTF90" s="1636"/>
      <c r="BTG90" s="1636"/>
      <c r="BTH90" s="1636"/>
      <c r="BTI90" s="1636"/>
      <c r="BTJ90" s="1636"/>
      <c r="BTK90" s="1636"/>
      <c r="BTL90" s="1636"/>
      <c r="BTM90" s="1636"/>
      <c r="BTN90" s="1636"/>
      <c r="BTO90" s="1636"/>
      <c r="BTP90" s="1636"/>
      <c r="BTQ90" s="1636"/>
      <c r="BTR90" s="1636"/>
      <c r="BTS90" s="1636"/>
      <c r="BTT90" s="1636"/>
      <c r="BTU90" s="1636"/>
      <c r="BTV90" s="1636"/>
      <c r="BTW90" s="1636"/>
      <c r="BTX90" s="1636"/>
      <c r="BTY90" s="1636"/>
      <c r="BTZ90" s="1636"/>
      <c r="BUA90" s="1636"/>
      <c r="BUB90" s="1636"/>
      <c r="BUC90" s="1636"/>
      <c r="BUD90" s="1636"/>
      <c r="BUE90" s="1636"/>
      <c r="BUF90" s="1636"/>
      <c r="BUG90" s="1636"/>
      <c r="BUH90" s="1636"/>
      <c r="BUI90" s="1636"/>
      <c r="BUJ90" s="1636"/>
      <c r="BUK90" s="1636"/>
      <c r="BUL90" s="1636"/>
      <c r="BUM90" s="1636"/>
      <c r="BUN90" s="1636"/>
      <c r="BUO90" s="1636"/>
      <c r="BUP90" s="1636"/>
      <c r="BUQ90" s="1636"/>
      <c r="BUR90" s="1636"/>
      <c r="BUS90" s="1636"/>
      <c r="BUT90" s="1636"/>
      <c r="BUU90" s="1636"/>
      <c r="BUV90" s="1636"/>
      <c r="BUW90" s="1636"/>
      <c r="BUX90" s="1636"/>
      <c r="BUY90" s="1636"/>
      <c r="BUZ90" s="1636"/>
      <c r="BVA90" s="1636"/>
      <c r="BVB90" s="1636"/>
      <c r="BVC90" s="1636"/>
      <c r="BVD90" s="1636"/>
      <c r="BVE90" s="1636"/>
      <c r="BVF90" s="1636"/>
      <c r="BVG90" s="1636"/>
      <c r="BVH90" s="1636"/>
      <c r="BVI90" s="1636"/>
      <c r="BVJ90" s="1636"/>
      <c r="BVK90" s="1636"/>
      <c r="BVL90" s="1636"/>
      <c r="BVM90" s="1636"/>
      <c r="BVN90" s="1636"/>
      <c r="BVO90" s="1636"/>
      <c r="BVP90" s="1636"/>
      <c r="BVQ90" s="1636"/>
      <c r="BVR90" s="1636"/>
      <c r="BVS90" s="1636"/>
      <c r="BVT90" s="1636"/>
      <c r="BVU90" s="1636"/>
      <c r="BVV90" s="1636"/>
      <c r="BVW90" s="1636"/>
      <c r="BVX90" s="1636"/>
      <c r="BVY90" s="1636"/>
      <c r="BVZ90" s="1636"/>
      <c r="BWA90" s="1636"/>
      <c r="BWB90" s="1636"/>
      <c r="BWC90" s="1636"/>
      <c r="BWD90" s="1636"/>
      <c r="BWE90" s="1636"/>
      <c r="BWF90" s="1636"/>
      <c r="BWG90" s="1636"/>
      <c r="BWH90" s="1636"/>
      <c r="BWI90" s="1636"/>
      <c r="BWJ90" s="1636"/>
      <c r="BWK90" s="1636"/>
      <c r="BWL90" s="1636"/>
      <c r="BWM90" s="1636"/>
      <c r="BWN90" s="1636"/>
      <c r="BWO90" s="1636"/>
      <c r="BWP90" s="1636"/>
      <c r="BWQ90" s="1636"/>
      <c r="BWR90" s="1636"/>
      <c r="BWS90" s="1636"/>
      <c r="BWT90" s="1636"/>
      <c r="BWU90" s="1636"/>
      <c r="BWV90" s="1636"/>
      <c r="BWW90" s="1636"/>
      <c r="BWX90" s="1636"/>
      <c r="BWY90" s="1636"/>
      <c r="BWZ90" s="1636"/>
      <c r="BXA90" s="1636"/>
      <c r="BXB90" s="1636"/>
      <c r="BXC90" s="1636"/>
      <c r="BXD90" s="1636"/>
      <c r="BXE90" s="1636"/>
      <c r="BXF90" s="1636"/>
      <c r="BXG90" s="1636"/>
      <c r="BXH90" s="1636"/>
      <c r="BXI90" s="1636"/>
      <c r="BXJ90" s="1636"/>
      <c r="BXK90" s="1636"/>
      <c r="BXL90" s="1636"/>
      <c r="BXM90" s="1636"/>
      <c r="BXN90" s="1636"/>
      <c r="BXO90" s="1636"/>
      <c r="BXP90" s="1636"/>
      <c r="BXQ90" s="1636"/>
      <c r="BXR90" s="1636"/>
      <c r="BXS90" s="1636"/>
      <c r="BXT90" s="1636"/>
      <c r="BXU90" s="1636"/>
      <c r="BXV90" s="1636"/>
      <c r="BXW90" s="1636"/>
      <c r="BXX90" s="1636"/>
      <c r="BXY90" s="1636"/>
      <c r="BXZ90" s="1636"/>
      <c r="BYA90" s="1636"/>
      <c r="BYB90" s="1636"/>
      <c r="BYC90" s="1636"/>
      <c r="BYD90" s="1636"/>
      <c r="BYE90" s="1636"/>
      <c r="BYF90" s="1636"/>
      <c r="BYG90" s="1636"/>
      <c r="BYH90" s="1636"/>
      <c r="BYI90" s="1636"/>
      <c r="BYJ90" s="1636"/>
      <c r="BYK90" s="1636"/>
      <c r="BYL90" s="1636"/>
      <c r="BYM90" s="1636"/>
      <c r="BYN90" s="1636"/>
      <c r="BYO90" s="1636"/>
      <c r="BYP90" s="1636"/>
      <c r="BYQ90" s="1636"/>
      <c r="BYR90" s="1636"/>
      <c r="BYS90" s="1636"/>
      <c r="BYT90" s="1636"/>
      <c r="BYU90" s="1636"/>
      <c r="BYV90" s="1636"/>
      <c r="BYW90" s="1636"/>
      <c r="BYX90" s="1636"/>
      <c r="BYY90" s="1636"/>
      <c r="BYZ90" s="1636"/>
      <c r="BZA90" s="1636"/>
      <c r="BZB90" s="1636"/>
      <c r="BZC90" s="1636"/>
      <c r="BZD90" s="1636"/>
      <c r="BZE90" s="1636"/>
      <c r="BZF90" s="1636"/>
      <c r="BZG90" s="1636"/>
      <c r="BZH90" s="1636"/>
      <c r="BZI90" s="1636"/>
      <c r="BZJ90" s="1636"/>
      <c r="BZK90" s="1636"/>
      <c r="BZL90" s="1636"/>
      <c r="BZM90" s="1636"/>
      <c r="BZN90" s="1636"/>
      <c r="BZO90" s="1636"/>
      <c r="BZP90" s="1636"/>
      <c r="BZQ90" s="1636"/>
      <c r="BZR90" s="1636"/>
      <c r="BZS90" s="1636"/>
      <c r="BZT90" s="1636"/>
      <c r="BZU90" s="1636"/>
      <c r="BZV90" s="1636"/>
      <c r="BZW90" s="1636"/>
      <c r="BZX90" s="1636"/>
      <c r="BZY90" s="1636"/>
      <c r="BZZ90" s="1636"/>
      <c r="CAA90" s="1636"/>
      <c r="CAB90" s="1636"/>
      <c r="CAC90" s="1636"/>
      <c r="CAD90" s="1636"/>
      <c r="CAE90" s="1636"/>
      <c r="CAF90" s="1636"/>
      <c r="CAG90" s="1636"/>
      <c r="CAH90" s="1636"/>
      <c r="CAI90" s="1636"/>
      <c r="CAJ90" s="1636"/>
      <c r="CAK90" s="1636"/>
      <c r="CAL90" s="1636"/>
      <c r="CAM90" s="1636"/>
      <c r="CAN90" s="1636"/>
      <c r="CAO90" s="1636"/>
      <c r="CAP90" s="1636"/>
      <c r="CAQ90" s="1636"/>
      <c r="CAR90" s="1636"/>
      <c r="CAS90" s="1636"/>
      <c r="CAT90" s="1636"/>
      <c r="CAU90" s="1636"/>
      <c r="CAV90" s="1636"/>
      <c r="CAW90" s="1636"/>
      <c r="CAX90" s="1636"/>
      <c r="CAY90" s="1636"/>
      <c r="CAZ90" s="1636"/>
      <c r="CBA90" s="1636"/>
      <c r="CBB90" s="1636"/>
      <c r="CBC90" s="1636"/>
      <c r="CBD90" s="1636"/>
      <c r="CBE90" s="1636"/>
      <c r="CBF90" s="1636"/>
      <c r="CBG90" s="1636"/>
      <c r="CBH90" s="1636"/>
      <c r="CBI90" s="1636"/>
      <c r="CBJ90" s="1636"/>
      <c r="CBK90" s="1636"/>
      <c r="CBL90" s="1636"/>
      <c r="CBM90" s="1636"/>
      <c r="CBN90" s="1636"/>
      <c r="CBO90" s="1636"/>
      <c r="CBP90" s="1636"/>
      <c r="CBQ90" s="1636"/>
      <c r="CBR90" s="1636"/>
      <c r="CBS90" s="1636"/>
      <c r="CBT90" s="1636"/>
      <c r="CBU90" s="1636"/>
      <c r="CBV90" s="1636"/>
      <c r="CBW90" s="1636"/>
      <c r="CBX90" s="1636"/>
      <c r="CBY90" s="1636"/>
      <c r="CBZ90" s="1636"/>
      <c r="CCA90" s="1636"/>
      <c r="CCB90" s="1636"/>
      <c r="CCC90" s="1636"/>
      <c r="CCD90" s="1636"/>
      <c r="CCE90" s="1636"/>
      <c r="CCF90" s="1636"/>
      <c r="CCG90" s="1636"/>
      <c r="CCH90" s="1636"/>
      <c r="CCI90" s="1636"/>
      <c r="CCJ90" s="1636"/>
      <c r="CCK90" s="1636"/>
      <c r="CCL90" s="1636"/>
      <c r="CCM90" s="1636"/>
      <c r="CCN90" s="1636"/>
      <c r="CCO90" s="1636"/>
      <c r="CCP90" s="1636"/>
      <c r="CCQ90" s="1636"/>
      <c r="CCR90" s="1636"/>
      <c r="CCS90" s="1636"/>
      <c r="CCT90" s="1636"/>
      <c r="CCU90" s="1636"/>
      <c r="CCV90" s="1636"/>
      <c r="CCW90" s="1636"/>
      <c r="CCX90" s="1636"/>
      <c r="CCY90" s="1636"/>
      <c r="CCZ90" s="1636"/>
      <c r="CDA90" s="1636"/>
      <c r="CDB90" s="1636"/>
      <c r="CDC90" s="1636"/>
      <c r="CDD90" s="1636"/>
      <c r="CDE90" s="1636"/>
      <c r="CDF90" s="1636"/>
      <c r="CDG90" s="1636"/>
      <c r="CDH90" s="1636"/>
      <c r="CDI90" s="1636"/>
      <c r="CDJ90" s="1636"/>
      <c r="CDK90" s="1636"/>
      <c r="CDL90" s="1636"/>
      <c r="CDM90" s="1636"/>
      <c r="CDN90" s="1636"/>
      <c r="CDO90" s="1636"/>
      <c r="CDP90" s="1636"/>
      <c r="CDQ90" s="1636"/>
      <c r="CDR90" s="1636"/>
      <c r="CDS90" s="1636"/>
      <c r="CDT90" s="1636"/>
      <c r="CDU90" s="1636"/>
      <c r="CDV90" s="1636"/>
      <c r="CDW90" s="1636"/>
      <c r="CDX90" s="1636"/>
      <c r="CDY90" s="1636"/>
      <c r="CDZ90" s="1636"/>
      <c r="CEA90" s="1636"/>
      <c r="CEB90" s="1636"/>
      <c r="CEC90" s="1636"/>
      <c r="CED90" s="1636"/>
      <c r="CEE90" s="1636"/>
      <c r="CEF90" s="1636"/>
      <c r="CEG90" s="1636"/>
      <c r="CEH90" s="1636"/>
      <c r="CEI90" s="1636"/>
      <c r="CEJ90" s="1636"/>
      <c r="CEK90" s="1636"/>
      <c r="CEL90" s="1636"/>
      <c r="CEM90" s="1636"/>
      <c r="CEN90" s="1636"/>
      <c r="CEO90" s="1636"/>
      <c r="CEP90" s="1636"/>
      <c r="CEQ90" s="1636"/>
      <c r="CER90" s="1636"/>
      <c r="CES90" s="1636"/>
      <c r="CET90" s="1636"/>
      <c r="CEU90" s="1636"/>
      <c r="CEV90" s="1636"/>
      <c r="CEW90" s="1636"/>
      <c r="CEX90" s="1636"/>
      <c r="CEY90" s="1636"/>
      <c r="CEZ90" s="1636"/>
      <c r="CFA90" s="1636"/>
      <c r="CFB90" s="1636"/>
      <c r="CFC90" s="1636"/>
      <c r="CFD90" s="1636"/>
      <c r="CFE90" s="1636"/>
      <c r="CFF90" s="1636"/>
      <c r="CFG90" s="1636"/>
      <c r="CFH90" s="1636"/>
      <c r="CFI90" s="1636"/>
      <c r="CFJ90" s="1636"/>
      <c r="CFK90" s="1636"/>
      <c r="CFL90" s="1636"/>
      <c r="CFM90" s="1636"/>
      <c r="CFN90" s="1636"/>
      <c r="CFO90" s="1636"/>
      <c r="CFP90" s="1636"/>
      <c r="CFQ90" s="1636"/>
      <c r="CFR90" s="1636"/>
      <c r="CFS90" s="1636"/>
      <c r="CFT90" s="1636"/>
      <c r="CFU90" s="1636"/>
      <c r="CFV90" s="1636"/>
      <c r="CFW90" s="1636"/>
      <c r="CFX90" s="1636"/>
      <c r="CFY90" s="1636"/>
      <c r="CFZ90" s="1636"/>
      <c r="CGA90" s="1636"/>
      <c r="CGB90" s="1636"/>
      <c r="CGC90" s="1636"/>
      <c r="CGD90" s="1636"/>
      <c r="CGE90" s="1636"/>
      <c r="CGF90" s="1636"/>
      <c r="CGG90" s="1636"/>
      <c r="CGH90" s="1636"/>
      <c r="CGI90" s="1636"/>
      <c r="CGJ90" s="1636"/>
      <c r="CGK90" s="1636"/>
      <c r="CGL90" s="1636"/>
      <c r="CGM90" s="1636"/>
      <c r="CGN90" s="1636"/>
      <c r="CGO90" s="1636"/>
      <c r="CGP90" s="1636"/>
      <c r="CGQ90" s="1636"/>
      <c r="CGR90" s="1636"/>
      <c r="CGS90" s="1636"/>
      <c r="CGT90" s="1636"/>
      <c r="CGU90" s="1636"/>
      <c r="CGV90" s="1636"/>
      <c r="CGW90" s="1636"/>
      <c r="CGX90" s="1636"/>
      <c r="CGY90" s="1636"/>
      <c r="CGZ90" s="1636"/>
      <c r="CHA90" s="1636"/>
      <c r="CHB90" s="1636"/>
      <c r="CHC90" s="1636"/>
      <c r="CHD90" s="1636"/>
      <c r="CHE90" s="1636"/>
      <c r="CHF90" s="1636"/>
      <c r="CHG90" s="1636"/>
      <c r="CHH90" s="1636"/>
      <c r="CHI90" s="1636"/>
      <c r="CHJ90" s="1636"/>
      <c r="CHK90" s="1636"/>
      <c r="CHL90" s="1636"/>
      <c r="CHM90" s="1636"/>
      <c r="CHN90" s="1636"/>
      <c r="CHO90" s="1636"/>
      <c r="CHP90" s="1636"/>
      <c r="CHQ90" s="1636"/>
      <c r="CHR90" s="1636"/>
      <c r="CHS90" s="1636"/>
      <c r="CHT90" s="1636"/>
      <c r="CHU90" s="1636"/>
      <c r="CHV90" s="1636"/>
      <c r="CHW90" s="1636"/>
      <c r="CHX90" s="1636"/>
      <c r="CHY90" s="1636"/>
      <c r="CHZ90" s="1636"/>
      <c r="CIA90" s="1636"/>
      <c r="CIB90" s="1636"/>
      <c r="CIC90" s="1636"/>
      <c r="CID90" s="1636"/>
      <c r="CIE90" s="1636"/>
      <c r="CIF90" s="1636"/>
      <c r="CIG90" s="1636"/>
      <c r="CIH90" s="1636"/>
      <c r="CII90" s="1636"/>
      <c r="CIJ90" s="1636"/>
      <c r="CIK90" s="1636"/>
      <c r="CIL90" s="1636"/>
      <c r="CIM90" s="1636"/>
      <c r="CIN90" s="1636"/>
      <c r="CIO90" s="1636"/>
      <c r="CIP90" s="1636"/>
      <c r="CIQ90" s="1636"/>
      <c r="CIR90" s="1636"/>
      <c r="CIS90" s="1636"/>
      <c r="CIT90" s="1636"/>
      <c r="CIU90" s="1636"/>
      <c r="CIV90" s="1636"/>
      <c r="CIW90" s="1636"/>
      <c r="CIX90" s="1636"/>
      <c r="CIY90" s="1636"/>
      <c r="CIZ90" s="1636"/>
      <c r="CJA90" s="1636"/>
      <c r="CJB90" s="1636"/>
      <c r="CJC90" s="1636"/>
      <c r="CJD90" s="1636"/>
      <c r="CJE90" s="1636"/>
      <c r="CJF90" s="1636"/>
      <c r="CJG90" s="1636"/>
      <c r="CJH90" s="1636"/>
      <c r="CJI90" s="1636"/>
      <c r="CJJ90" s="1636"/>
      <c r="CJK90" s="1636"/>
      <c r="CJL90" s="1636"/>
      <c r="CJM90" s="1636"/>
      <c r="CJN90" s="1636"/>
      <c r="CJO90" s="1636"/>
      <c r="CJP90" s="1636"/>
      <c r="CJQ90" s="1636"/>
      <c r="CJR90" s="1636"/>
      <c r="CJS90" s="1636"/>
      <c r="CJT90" s="1636"/>
      <c r="CJU90" s="1636"/>
      <c r="CJV90" s="1636"/>
      <c r="CJW90" s="1636"/>
      <c r="CJX90" s="1636"/>
      <c r="CJY90" s="1636"/>
      <c r="CJZ90" s="1636"/>
      <c r="CKA90" s="1636"/>
      <c r="CKB90" s="1636"/>
      <c r="CKC90" s="1636"/>
      <c r="CKD90" s="1636"/>
      <c r="CKE90" s="1636"/>
      <c r="CKF90" s="1636"/>
      <c r="CKG90" s="1636"/>
      <c r="CKH90" s="1636"/>
      <c r="CKI90" s="1636"/>
      <c r="CKJ90" s="1636"/>
      <c r="CKK90" s="1636"/>
      <c r="CKL90" s="1636"/>
      <c r="CKM90" s="1636"/>
      <c r="CKN90" s="1636"/>
      <c r="CKO90" s="1636"/>
      <c r="CKP90" s="1636"/>
      <c r="CKQ90" s="1636"/>
      <c r="CKR90" s="1636"/>
      <c r="CKS90" s="1636"/>
      <c r="CKT90" s="1636"/>
      <c r="CKU90" s="1636"/>
      <c r="CKV90" s="1636"/>
      <c r="CKW90" s="1636"/>
      <c r="CKX90" s="1636"/>
      <c r="CKY90" s="1636"/>
      <c r="CKZ90" s="1636"/>
      <c r="CLA90" s="1636"/>
      <c r="CLB90" s="1636"/>
      <c r="CLC90" s="1636"/>
      <c r="CLD90" s="1636"/>
      <c r="CLE90" s="1636"/>
      <c r="CLF90" s="1636"/>
      <c r="CLG90" s="1636"/>
      <c r="CLH90" s="1636"/>
      <c r="CLI90" s="1636"/>
      <c r="CLJ90" s="1636"/>
      <c r="CLK90" s="1636"/>
      <c r="CLL90" s="1636"/>
      <c r="CLM90" s="1636"/>
      <c r="CLN90" s="1636"/>
      <c r="CLO90" s="1636"/>
      <c r="CLP90" s="1636"/>
      <c r="CLQ90" s="1636"/>
      <c r="CLR90" s="1636"/>
      <c r="CLS90" s="1636"/>
      <c r="CLT90" s="1636"/>
      <c r="CLU90" s="1636"/>
      <c r="CLV90" s="1636"/>
      <c r="CLW90" s="1636"/>
      <c r="CLX90" s="1636"/>
      <c r="CLY90" s="1636"/>
      <c r="CLZ90" s="1636"/>
      <c r="CMA90" s="1636"/>
      <c r="CMB90" s="1636"/>
      <c r="CMC90" s="1636"/>
      <c r="CMD90" s="1636"/>
      <c r="CME90" s="1636"/>
      <c r="CMF90" s="1636"/>
      <c r="CMG90" s="1636"/>
      <c r="CMH90" s="1636"/>
      <c r="CMI90" s="1636"/>
      <c r="CMJ90" s="1636"/>
      <c r="CMK90" s="1636"/>
      <c r="CML90" s="1636"/>
      <c r="CMM90" s="1636"/>
      <c r="CMN90" s="1636"/>
      <c r="CMO90" s="1636"/>
      <c r="CMP90" s="1636"/>
      <c r="CMQ90" s="1636"/>
      <c r="CMR90" s="1636"/>
      <c r="CMS90" s="1636"/>
      <c r="CMT90" s="1636"/>
      <c r="CMU90" s="1636"/>
      <c r="CMV90" s="1636"/>
      <c r="CMW90" s="1636"/>
      <c r="CMX90" s="1636"/>
      <c r="CMY90" s="1636"/>
      <c r="CMZ90" s="1636"/>
      <c r="CNA90" s="1636"/>
      <c r="CNB90" s="1636"/>
      <c r="CNC90" s="1636"/>
      <c r="CND90" s="1636"/>
      <c r="CNE90" s="1636"/>
      <c r="CNF90" s="1636"/>
      <c r="CNG90" s="1636"/>
      <c r="CNH90" s="1636"/>
      <c r="CNI90" s="1636"/>
      <c r="CNJ90" s="1636"/>
      <c r="CNK90" s="1636"/>
      <c r="CNL90" s="1636"/>
      <c r="CNM90" s="1636"/>
      <c r="CNN90" s="1636"/>
      <c r="CNO90" s="1636"/>
      <c r="CNP90" s="1636"/>
      <c r="CNQ90" s="1636"/>
      <c r="CNR90" s="1636"/>
      <c r="CNS90" s="1636"/>
      <c r="CNT90" s="1636"/>
      <c r="CNU90" s="1636"/>
      <c r="CNV90" s="1636"/>
      <c r="CNW90" s="1636"/>
      <c r="CNX90" s="1636"/>
      <c r="CNY90" s="1636"/>
      <c r="CNZ90" s="1636"/>
      <c r="COA90" s="1636"/>
      <c r="COB90" s="1636"/>
      <c r="COC90" s="1636"/>
      <c r="COD90" s="1636"/>
      <c r="COE90" s="1636"/>
      <c r="COF90" s="1636"/>
      <c r="COG90" s="1636"/>
      <c r="COH90" s="1636"/>
      <c r="COI90" s="1636"/>
      <c r="COJ90" s="1636"/>
      <c r="COK90" s="1636"/>
      <c r="COL90" s="1636"/>
      <c r="COM90" s="1636"/>
      <c r="CON90" s="1636"/>
      <c r="COO90" s="1636"/>
      <c r="COP90" s="1636"/>
      <c r="COQ90" s="1636"/>
      <c r="COR90" s="1636"/>
      <c r="COS90" s="1636"/>
      <c r="COT90" s="1636"/>
      <c r="COU90" s="1636"/>
      <c r="COV90" s="1636"/>
      <c r="COW90" s="1636"/>
      <c r="COX90" s="1636"/>
      <c r="COY90" s="1636"/>
      <c r="COZ90" s="1636"/>
      <c r="CPA90" s="1636"/>
      <c r="CPB90" s="1636"/>
      <c r="CPC90" s="1636"/>
      <c r="CPD90" s="1636"/>
      <c r="CPE90" s="1636"/>
      <c r="CPF90" s="1636"/>
      <c r="CPG90" s="1636"/>
      <c r="CPH90" s="1636"/>
      <c r="CPI90" s="1636"/>
      <c r="CPJ90" s="1636"/>
      <c r="CPK90" s="1636"/>
      <c r="CPL90" s="1636"/>
      <c r="CPM90" s="1636"/>
      <c r="CPN90" s="1636"/>
      <c r="CPO90" s="1636"/>
      <c r="CPP90" s="1636"/>
      <c r="CPQ90" s="1636"/>
      <c r="CPR90" s="1636"/>
      <c r="CPS90" s="1636"/>
      <c r="CPT90" s="1636"/>
      <c r="CPU90" s="1636"/>
      <c r="CPV90" s="1636"/>
      <c r="CPW90" s="1636"/>
      <c r="CPX90" s="1636"/>
      <c r="CPY90" s="1636"/>
      <c r="CPZ90" s="1636"/>
      <c r="CQA90" s="1636"/>
      <c r="CQB90" s="1636"/>
      <c r="CQC90" s="1636"/>
      <c r="CQD90" s="1636"/>
      <c r="CQE90" s="1636"/>
      <c r="CQF90" s="1636"/>
      <c r="CQG90" s="1636"/>
      <c r="CQH90" s="1636"/>
      <c r="CQI90" s="1636"/>
      <c r="CQJ90" s="1636"/>
      <c r="CQK90" s="1636"/>
      <c r="CQL90" s="1636"/>
      <c r="CQM90" s="1636"/>
      <c r="CQN90" s="1636"/>
      <c r="CQO90" s="1636"/>
      <c r="CQP90" s="1636"/>
      <c r="CQQ90" s="1636"/>
      <c r="CQR90" s="1636"/>
      <c r="CQS90" s="1636"/>
      <c r="CQT90" s="1636"/>
      <c r="CQU90" s="1636"/>
      <c r="CQV90" s="1636"/>
      <c r="CQW90" s="1636"/>
      <c r="CQX90" s="1636"/>
      <c r="CQY90" s="1636"/>
      <c r="CQZ90" s="1636"/>
      <c r="CRA90" s="1636"/>
      <c r="CRB90" s="1636"/>
      <c r="CRC90" s="1636"/>
      <c r="CRD90" s="1636"/>
      <c r="CRE90" s="1636"/>
      <c r="CRF90" s="1636"/>
      <c r="CRG90" s="1636"/>
      <c r="CRH90" s="1636"/>
      <c r="CRI90" s="1636"/>
      <c r="CRJ90" s="1636"/>
      <c r="CRK90" s="1636"/>
      <c r="CRL90" s="1636"/>
      <c r="CRM90" s="1636"/>
      <c r="CRN90" s="1636"/>
      <c r="CRO90" s="1636"/>
      <c r="CRP90" s="1636"/>
      <c r="CRQ90" s="1636"/>
      <c r="CRR90" s="1636"/>
      <c r="CRS90" s="1636"/>
      <c r="CRT90" s="1636"/>
      <c r="CRU90" s="1636"/>
      <c r="CRV90" s="1636"/>
      <c r="CRW90" s="1636"/>
      <c r="CRX90" s="1636"/>
      <c r="CRY90" s="1636"/>
      <c r="CRZ90" s="1636"/>
      <c r="CSA90" s="1636"/>
      <c r="CSB90" s="1636"/>
      <c r="CSC90" s="1636"/>
      <c r="CSD90" s="1636"/>
      <c r="CSE90" s="1636"/>
      <c r="CSF90" s="1636"/>
      <c r="CSG90" s="1636"/>
      <c r="CSH90" s="1636"/>
      <c r="CSI90" s="1636"/>
      <c r="CSJ90" s="1636"/>
      <c r="CSK90" s="1636"/>
      <c r="CSL90" s="1636"/>
      <c r="CSM90" s="1636"/>
      <c r="CSN90" s="1636"/>
      <c r="CSO90" s="1636"/>
      <c r="CSP90" s="1636"/>
      <c r="CSQ90" s="1636"/>
      <c r="CSR90" s="1636"/>
      <c r="CSS90" s="1636"/>
      <c r="CST90" s="1636"/>
      <c r="CSU90" s="1636"/>
      <c r="CSV90" s="1636"/>
      <c r="CSW90" s="1636"/>
      <c r="CSX90" s="1636"/>
      <c r="CSY90" s="1636"/>
      <c r="CSZ90" s="1636"/>
      <c r="CTA90" s="1636"/>
      <c r="CTB90" s="1636"/>
      <c r="CTC90" s="1636"/>
      <c r="CTD90" s="1636"/>
      <c r="CTE90" s="1636"/>
      <c r="CTF90" s="1636"/>
      <c r="CTG90" s="1636"/>
      <c r="CTH90" s="1636"/>
      <c r="CTI90" s="1636"/>
      <c r="CTJ90" s="1636"/>
      <c r="CTK90" s="1636"/>
      <c r="CTL90" s="1636"/>
      <c r="CTM90" s="1636"/>
      <c r="CTN90" s="1636"/>
      <c r="CTO90" s="1636"/>
      <c r="CTP90" s="1636"/>
      <c r="CTQ90" s="1636"/>
      <c r="CTR90" s="1636"/>
      <c r="CTS90" s="1636"/>
      <c r="CTT90" s="1636"/>
      <c r="CTU90" s="1636"/>
      <c r="CTV90" s="1636"/>
      <c r="CTW90" s="1636"/>
      <c r="CTX90" s="1636"/>
      <c r="CTY90" s="1636"/>
      <c r="CTZ90" s="1636"/>
      <c r="CUA90" s="1636"/>
      <c r="CUB90" s="1636"/>
      <c r="CUC90" s="1636"/>
      <c r="CUD90" s="1636"/>
      <c r="CUE90" s="1636"/>
      <c r="CUF90" s="1636"/>
      <c r="CUG90" s="1636"/>
      <c r="CUH90" s="1636"/>
      <c r="CUI90" s="1636"/>
      <c r="CUJ90" s="1636"/>
      <c r="CUK90" s="1636"/>
      <c r="CUL90" s="1636"/>
      <c r="CUM90" s="1636"/>
      <c r="CUN90" s="1636"/>
      <c r="CUO90" s="1636"/>
      <c r="CUP90" s="1636"/>
      <c r="CUQ90" s="1636"/>
      <c r="CUR90" s="1636"/>
      <c r="CUS90" s="1636"/>
      <c r="CUT90" s="1636"/>
      <c r="CUU90" s="1636"/>
      <c r="CUV90" s="1636"/>
      <c r="CUW90" s="1636"/>
      <c r="CUX90" s="1636"/>
      <c r="CUY90" s="1636"/>
      <c r="CUZ90" s="1636"/>
      <c r="CVA90" s="1636"/>
      <c r="CVB90" s="1636"/>
      <c r="CVC90" s="1636"/>
      <c r="CVD90" s="1636"/>
      <c r="CVE90" s="1636"/>
      <c r="CVF90" s="1636"/>
      <c r="CVG90" s="1636"/>
      <c r="CVH90" s="1636"/>
      <c r="CVI90" s="1636"/>
      <c r="CVJ90" s="1636"/>
      <c r="CVK90" s="1636"/>
      <c r="CVL90" s="1636"/>
      <c r="CVM90" s="1636"/>
      <c r="CVN90" s="1636"/>
      <c r="CVO90" s="1636"/>
      <c r="CVP90" s="1636"/>
      <c r="CVQ90" s="1636"/>
      <c r="CVR90" s="1636"/>
      <c r="CVS90" s="1636"/>
      <c r="CVT90" s="1636"/>
      <c r="CVU90" s="1636"/>
      <c r="CVV90" s="1636"/>
      <c r="CVW90" s="1636"/>
      <c r="CVX90" s="1636"/>
      <c r="CVY90" s="1636"/>
      <c r="CVZ90" s="1636"/>
      <c r="CWA90" s="1636"/>
      <c r="CWB90" s="1636"/>
      <c r="CWC90" s="1636"/>
      <c r="CWD90" s="1636"/>
      <c r="CWE90" s="1636"/>
      <c r="CWF90" s="1636"/>
      <c r="CWG90" s="1636"/>
      <c r="CWH90" s="1636"/>
      <c r="CWI90" s="1636"/>
      <c r="CWJ90" s="1636"/>
      <c r="CWK90" s="1636"/>
      <c r="CWL90" s="1636"/>
      <c r="CWM90" s="1636"/>
      <c r="CWN90" s="1636"/>
      <c r="CWO90" s="1636"/>
      <c r="CWP90" s="1636"/>
      <c r="CWQ90" s="1636"/>
      <c r="CWR90" s="1636"/>
      <c r="CWS90" s="1636"/>
      <c r="CWT90" s="1636"/>
      <c r="CWU90" s="1636"/>
      <c r="CWV90" s="1636"/>
      <c r="CWW90" s="1636"/>
      <c r="CWX90" s="1636"/>
      <c r="CWY90" s="1636"/>
      <c r="CWZ90" s="1636"/>
      <c r="CXA90" s="1636"/>
      <c r="CXB90" s="1636"/>
      <c r="CXC90" s="1636"/>
      <c r="CXD90" s="1636"/>
      <c r="CXE90" s="1636"/>
      <c r="CXF90" s="1636"/>
      <c r="CXG90" s="1636"/>
      <c r="CXH90" s="1636"/>
      <c r="CXI90" s="1636"/>
      <c r="CXJ90" s="1636"/>
      <c r="CXK90" s="1636"/>
      <c r="CXL90" s="1636"/>
      <c r="CXM90" s="1636"/>
      <c r="CXN90" s="1636"/>
      <c r="CXO90" s="1636"/>
      <c r="CXP90" s="1636"/>
      <c r="CXQ90" s="1636"/>
      <c r="CXR90" s="1636"/>
      <c r="CXS90" s="1636"/>
      <c r="CXT90" s="1636"/>
      <c r="CXU90" s="1636"/>
      <c r="CXV90" s="1636"/>
      <c r="CXW90" s="1636"/>
      <c r="CXX90" s="1636"/>
      <c r="CXY90" s="1636"/>
      <c r="CXZ90" s="1636"/>
      <c r="CYA90" s="1636"/>
      <c r="CYB90" s="1636"/>
      <c r="CYC90" s="1636"/>
      <c r="CYD90" s="1636"/>
      <c r="CYE90" s="1636"/>
      <c r="CYF90" s="1636"/>
      <c r="CYG90" s="1636"/>
      <c r="CYH90" s="1636"/>
      <c r="CYI90" s="1636"/>
      <c r="CYJ90" s="1636"/>
      <c r="CYK90" s="1636"/>
      <c r="CYL90" s="1636"/>
      <c r="CYM90" s="1636"/>
      <c r="CYN90" s="1636"/>
      <c r="CYO90" s="1636"/>
      <c r="CYP90" s="1636"/>
      <c r="CYQ90" s="1636"/>
      <c r="CYR90" s="1636"/>
      <c r="CYS90" s="1636"/>
      <c r="CYT90" s="1636"/>
      <c r="CYU90" s="1636"/>
      <c r="CYV90" s="1636"/>
      <c r="CYW90" s="1636"/>
      <c r="CYX90" s="1636"/>
      <c r="CYY90" s="1636"/>
      <c r="CYZ90" s="1636"/>
      <c r="CZA90" s="1636"/>
      <c r="CZB90" s="1636"/>
      <c r="CZC90" s="1636"/>
      <c r="CZD90" s="1636"/>
      <c r="CZE90" s="1636"/>
      <c r="CZF90" s="1636"/>
      <c r="CZG90" s="1636"/>
      <c r="CZH90" s="1636"/>
      <c r="CZI90" s="1636"/>
      <c r="CZJ90" s="1636"/>
      <c r="CZK90" s="1636"/>
      <c r="CZL90" s="1636"/>
      <c r="CZM90" s="1636"/>
      <c r="CZN90" s="1636"/>
      <c r="CZO90" s="1636"/>
      <c r="CZP90" s="1636"/>
      <c r="CZQ90" s="1636"/>
      <c r="CZR90" s="1636"/>
      <c r="CZS90" s="1636"/>
      <c r="CZT90" s="1636"/>
      <c r="CZU90" s="1636"/>
      <c r="CZV90" s="1636"/>
      <c r="CZW90" s="1636"/>
      <c r="CZX90" s="1636"/>
      <c r="CZY90" s="1636"/>
      <c r="CZZ90" s="1636"/>
      <c r="DAA90" s="1636"/>
      <c r="DAB90" s="1636"/>
      <c r="DAC90" s="1636"/>
      <c r="DAD90" s="1636"/>
      <c r="DAE90" s="1636"/>
      <c r="DAF90" s="1636"/>
      <c r="DAG90" s="1636"/>
      <c r="DAH90" s="1636"/>
      <c r="DAI90" s="1636"/>
      <c r="DAJ90" s="1636"/>
      <c r="DAK90" s="1636"/>
      <c r="DAL90" s="1636"/>
      <c r="DAM90" s="1636"/>
      <c r="DAN90" s="1636"/>
      <c r="DAO90" s="1636"/>
      <c r="DAP90" s="1636"/>
      <c r="DAQ90" s="1636"/>
      <c r="DAR90" s="1636"/>
      <c r="DAS90" s="1636"/>
      <c r="DAT90" s="1636"/>
      <c r="DAU90" s="1636"/>
      <c r="DAV90" s="1636"/>
      <c r="DAW90" s="1636"/>
      <c r="DAX90" s="1636"/>
      <c r="DAY90" s="1636"/>
      <c r="DAZ90" s="1636"/>
      <c r="DBA90" s="1636"/>
      <c r="DBB90" s="1636"/>
      <c r="DBC90" s="1636"/>
      <c r="DBD90" s="1636"/>
      <c r="DBE90" s="1636"/>
      <c r="DBF90" s="1636"/>
      <c r="DBG90" s="1636"/>
      <c r="DBH90" s="1636"/>
      <c r="DBI90" s="1636"/>
      <c r="DBJ90" s="1636"/>
      <c r="DBK90" s="1636"/>
      <c r="DBL90" s="1636"/>
      <c r="DBM90" s="1636"/>
      <c r="DBN90" s="1636"/>
      <c r="DBO90" s="1636"/>
      <c r="DBP90" s="1636"/>
      <c r="DBQ90" s="1636"/>
      <c r="DBR90" s="1636"/>
      <c r="DBS90" s="1636"/>
      <c r="DBT90" s="1636"/>
      <c r="DBU90" s="1636"/>
      <c r="DBV90" s="1636"/>
      <c r="DBW90" s="1636"/>
      <c r="DBX90" s="1636"/>
      <c r="DBY90" s="1636"/>
      <c r="DBZ90" s="1636"/>
      <c r="DCA90" s="1636"/>
      <c r="DCB90" s="1636"/>
      <c r="DCC90" s="1636"/>
      <c r="DCD90" s="1636"/>
      <c r="DCE90" s="1636"/>
      <c r="DCF90" s="1636"/>
      <c r="DCG90" s="1636"/>
      <c r="DCH90" s="1636"/>
      <c r="DCI90" s="1636"/>
      <c r="DCJ90" s="1636"/>
      <c r="DCK90" s="1636"/>
      <c r="DCL90" s="1636"/>
      <c r="DCM90" s="1636"/>
      <c r="DCN90" s="1636"/>
      <c r="DCO90" s="1636"/>
      <c r="DCP90" s="1636"/>
      <c r="DCQ90" s="1636"/>
      <c r="DCR90" s="1636"/>
      <c r="DCS90" s="1636"/>
      <c r="DCT90" s="1636"/>
      <c r="DCU90" s="1636"/>
      <c r="DCV90" s="1636"/>
      <c r="DCW90" s="1636"/>
      <c r="DCX90" s="1636"/>
      <c r="DCY90" s="1636"/>
      <c r="DCZ90" s="1636"/>
      <c r="DDA90" s="1636"/>
      <c r="DDB90" s="1636"/>
      <c r="DDC90" s="1636"/>
      <c r="DDD90" s="1636"/>
      <c r="DDE90" s="1636"/>
      <c r="DDF90" s="1636"/>
      <c r="DDG90" s="1636"/>
      <c r="DDH90" s="1636"/>
      <c r="DDI90" s="1636"/>
      <c r="DDJ90" s="1636"/>
      <c r="DDK90" s="1636"/>
      <c r="DDL90" s="1636"/>
      <c r="DDM90" s="1636"/>
      <c r="DDN90" s="1636"/>
      <c r="DDO90" s="1636"/>
      <c r="DDP90" s="1636"/>
      <c r="DDQ90" s="1636"/>
      <c r="DDR90" s="1636"/>
      <c r="DDS90" s="1636"/>
      <c r="DDT90" s="1636"/>
      <c r="DDU90" s="1636"/>
      <c r="DDV90" s="1636"/>
      <c r="DDW90" s="1636"/>
      <c r="DDX90" s="1636"/>
      <c r="DDY90" s="1636"/>
      <c r="DDZ90" s="1636"/>
      <c r="DEA90" s="1636"/>
      <c r="DEB90" s="1636"/>
      <c r="DEC90" s="1636"/>
      <c r="DED90" s="1636"/>
      <c r="DEE90" s="1636"/>
      <c r="DEF90" s="1636"/>
      <c r="DEG90" s="1636"/>
      <c r="DEH90" s="1636"/>
      <c r="DEI90" s="1636"/>
      <c r="DEJ90" s="1636"/>
      <c r="DEK90" s="1636"/>
      <c r="DEL90" s="1636"/>
      <c r="DEM90" s="1636"/>
      <c r="DEN90" s="1636"/>
      <c r="DEO90" s="1636"/>
      <c r="DEP90" s="1636"/>
      <c r="DEQ90" s="1636"/>
      <c r="DER90" s="1636"/>
      <c r="DES90" s="1636"/>
      <c r="DET90" s="1636"/>
      <c r="DEU90" s="1636"/>
      <c r="DEV90" s="1636"/>
      <c r="DEW90" s="1636"/>
      <c r="DEX90" s="1636"/>
      <c r="DEY90" s="1636"/>
      <c r="DEZ90" s="1636"/>
      <c r="DFA90" s="1636"/>
      <c r="DFB90" s="1636"/>
      <c r="DFC90" s="1636"/>
      <c r="DFD90" s="1636"/>
      <c r="DFE90" s="1636"/>
      <c r="DFF90" s="1636"/>
      <c r="DFG90" s="1636"/>
      <c r="DFH90" s="1636"/>
      <c r="DFI90" s="1636"/>
      <c r="DFJ90" s="1636"/>
      <c r="DFK90" s="1636"/>
      <c r="DFL90" s="1636"/>
      <c r="DFM90" s="1636"/>
      <c r="DFN90" s="1636"/>
      <c r="DFO90" s="1636"/>
      <c r="DFP90" s="1636"/>
      <c r="DFQ90" s="1636"/>
      <c r="DFR90" s="1636"/>
      <c r="DFS90" s="1636"/>
      <c r="DFT90" s="1636"/>
      <c r="DFU90" s="1636"/>
      <c r="DFV90" s="1636"/>
      <c r="DFW90" s="1636"/>
      <c r="DFX90" s="1636"/>
      <c r="DFY90" s="1636"/>
      <c r="DFZ90" s="1636"/>
      <c r="DGA90" s="1636"/>
      <c r="DGB90" s="1636"/>
      <c r="DGC90" s="1636"/>
      <c r="DGD90" s="1636"/>
      <c r="DGE90" s="1636"/>
      <c r="DGF90" s="1636"/>
      <c r="DGG90" s="1636"/>
      <c r="DGH90" s="1636"/>
      <c r="DGI90" s="1636"/>
      <c r="DGJ90" s="1636"/>
      <c r="DGK90" s="1636"/>
      <c r="DGL90" s="1636"/>
      <c r="DGM90" s="1636"/>
      <c r="DGN90" s="1636"/>
      <c r="DGO90" s="1636"/>
      <c r="DGP90" s="1636"/>
      <c r="DGQ90" s="1636"/>
      <c r="DGR90" s="1636"/>
      <c r="DGS90" s="1636"/>
      <c r="DGT90" s="1636"/>
      <c r="DGU90" s="1636"/>
      <c r="DGV90" s="1636"/>
      <c r="DGW90" s="1636"/>
      <c r="DGX90" s="1636"/>
      <c r="DGY90" s="1636"/>
      <c r="DGZ90" s="1636"/>
      <c r="DHA90" s="1636"/>
      <c r="DHB90" s="1636"/>
      <c r="DHC90" s="1636"/>
      <c r="DHD90" s="1636"/>
      <c r="DHE90" s="1636"/>
      <c r="DHF90" s="1636"/>
      <c r="DHG90" s="1636"/>
      <c r="DHH90" s="1636"/>
      <c r="DHI90" s="1636"/>
      <c r="DHJ90" s="1636"/>
      <c r="DHK90" s="1636"/>
      <c r="DHL90" s="1636"/>
      <c r="DHM90" s="1636"/>
      <c r="DHN90" s="1636"/>
      <c r="DHO90" s="1636"/>
      <c r="DHP90" s="1636"/>
      <c r="DHQ90" s="1636"/>
      <c r="DHR90" s="1636"/>
      <c r="DHS90" s="1636"/>
      <c r="DHT90" s="1636"/>
      <c r="DHU90" s="1636"/>
      <c r="DHV90" s="1636"/>
      <c r="DHW90" s="1636"/>
      <c r="DHX90" s="1636"/>
      <c r="DHY90" s="1636"/>
      <c r="DHZ90" s="1636"/>
      <c r="DIA90" s="1636"/>
      <c r="DIB90" s="1636"/>
      <c r="DIC90" s="1636"/>
      <c r="DID90" s="1636"/>
      <c r="DIE90" s="1636"/>
      <c r="DIF90" s="1636"/>
      <c r="DIG90" s="1636"/>
      <c r="DIH90" s="1636"/>
      <c r="DII90" s="1636"/>
      <c r="DIJ90" s="1636"/>
      <c r="DIK90" s="1636"/>
      <c r="DIL90" s="1636"/>
      <c r="DIM90" s="1636"/>
      <c r="DIN90" s="1636"/>
      <c r="DIO90" s="1636"/>
      <c r="DIP90" s="1636"/>
      <c r="DIQ90" s="1636"/>
      <c r="DIR90" s="1636"/>
      <c r="DIS90" s="1636"/>
      <c r="DIT90" s="1636"/>
      <c r="DIU90" s="1636"/>
      <c r="DIV90" s="1636"/>
      <c r="DIW90" s="1636"/>
      <c r="DIX90" s="1636"/>
      <c r="DIY90" s="1636"/>
      <c r="DIZ90" s="1636"/>
      <c r="DJA90" s="1636"/>
      <c r="DJB90" s="1636"/>
      <c r="DJC90" s="1636"/>
      <c r="DJD90" s="1636"/>
      <c r="DJE90" s="1636"/>
      <c r="DJF90" s="1636"/>
      <c r="DJG90" s="1636"/>
      <c r="DJH90" s="1636"/>
      <c r="DJI90" s="1636"/>
      <c r="DJJ90" s="1636"/>
      <c r="DJK90" s="1636"/>
      <c r="DJL90" s="1636"/>
      <c r="DJM90" s="1636"/>
      <c r="DJN90" s="1636"/>
      <c r="DJO90" s="1636"/>
      <c r="DJP90" s="1636"/>
      <c r="DJQ90" s="1636"/>
      <c r="DJR90" s="1636"/>
      <c r="DJS90" s="1636"/>
      <c r="DJT90" s="1636"/>
      <c r="DJU90" s="1636"/>
      <c r="DJV90" s="1636"/>
      <c r="DJW90" s="1636"/>
      <c r="DJX90" s="1636"/>
      <c r="DJY90" s="1636"/>
      <c r="DJZ90" s="1636"/>
      <c r="DKA90" s="1636"/>
      <c r="DKB90" s="1636"/>
      <c r="DKC90" s="1636"/>
      <c r="DKD90" s="1636"/>
      <c r="DKE90" s="1636"/>
      <c r="DKF90" s="1636"/>
      <c r="DKG90" s="1636"/>
      <c r="DKH90" s="1636"/>
      <c r="DKI90" s="1636"/>
      <c r="DKJ90" s="1636"/>
      <c r="DKK90" s="1636"/>
      <c r="DKL90" s="1636"/>
      <c r="DKM90" s="1636"/>
      <c r="DKN90" s="1636"/>
      <c r="DKO90" s="1636"/>
      <c r="DKP90" s="1636"/>
      <c r="DKQ90" s="1636"/>
      <c r="DKR90" s="1636"/>
      <c r="DKS90" s="1636"/>
      <c r="DKT90" s="1636"/>
      <c r="DKU90" s="1636"/>
      <c r="DKV90" s="1636"/>
      <c r="DKW90" s="1636"/>
      <c r="DKX90" s="1636"/>
      <c r="DKY90" s="1636"/>
      <c r="DKZ90" s="1636"/>
      <c r="DLA90" s="1636"/>
      <c r="DLB90" s="1636"/>
      <c r="DLC90" s="1636"/>
      <c r="DLD90" s="1636"/>
      <c r="DLE90" s="1636"/>
      <c r="DLF90" s="1636"/>
      <c r="DLG90" s="1636"/>
      <c r="DLH90" s="1636"/>
      <c r="DLI90" s="1636"/>
      <c r="DLJ90" s="1636"/>
      <c r="DLK90" s="1636"/>
      <c r="DLL90" s="1636"/>
      <c r="DLM90" s="1636"/>
      <c r="DLN90" s="1636"/>
      <c r="DLO90" s="1636"/>
      <c r="DLP90" s="1636"/>
      <c r="DLQ90" s="1636"/>
      <c r="DLR90" s="1636"/>
      <c r="DLS90" s="1636"/>
      <c r="DLT90" s="1636"/>
      <c r="DLU90" s="1636"/>
      <c r="DLV90" s="1636"/>
      <c r="DLW90" s="1636"/>
      <c r="DLX90" s="1636"/>
      <c r="DLY90" s="1636"/>
      <c r="DLZ90" s="1636"/>
      <c r="DMA90" s="1636"/>
      <c r="DMB90" s="1636"/>
      <c r="DMC90" s="1636"/>
      <c r="DMD90" s="1636"/>
      <c r="DME90" s="1636"/>
      <c r="DMF90" s="1636"/>
      <c r="DMG90" s="1636"/>
      <c r="DMH90" s="1636"/>
      <c r="DMI90" s="1636"/>
      <c r="DMJ90" s="1636"/>
      <c r="DMK90" s="1636"/>
      <c r="DML90" s="1636"/>
      <c r="DMM90" s="1636"/>
      <c r="DMN90" s="1636"/>
      <c r="DMO90" s="1636"/>
      <c r="DMP90" s="1636"/>
      <c r="DMQ90" s="1636"/>
      <c r="DMR90" s="1636"/>
      <c r="DMS90" s="1636"/>
      <c r="DMT90" s="1636"/>
      <c r="DMU90" s="1636"/>
      <c r="DMV90" s="1636"/>
      <c r="DMW90" s="1636"/>
      <c r="DMX90" s="1636"/>
      <c r="DMY90" s="1636"/>
      <c r="DMZ90" s="1636"/>
      <c r="DNA90" s="1636"/>
      <c r="DNB90" s="1636"/>
      <c r="DNC90" s="1636"/>
      <c r="DND90" s="1636"/>
      <c r="DNE90" s="1636"/>
      <c r="DNF90" s="1636"/>
      <c r="DNG90" s="1636"/>
      <c r="DNH90" s="1636"/>
      <c r="DNI90" s="1636"/>
      <c r="DNJ90" s="1636"/>
      <c r="DNK90" s="1636"/>
      <c r="DNL90" s="1636"/>
      <c r="DNM90" s="1636"/>
      <c r="DNN90" s="1636"/>
      <c r="DNO90" s="1636"/>
      <c r="DNP90" s="1636"/>
      <c r="DNQ90" s="1636"/>
      <c r="DNR90" s="1636"/>
      <c r="DNS90" s="1636"/>
      <c r="DNT90" s="1636"/>
      <c r="DNU90" s="1636"/>
      <c r="DNV90" s="1636"/>
      <c r="DNW90" s="1636"/>
      <c r="DNX90" s="1636"/>
      <c r="DNY90" s="1636"/>
      <c r="DNZ90" s="1636"/>
      <c r="DOA90" s="1636"/>
      <c r="DOB90" s="1636"/>
      <c r="DOC90" s="1636"/>
      <c r="DOD90" s="1636"/>
      <c r="DOE90" s="1636"/>
      <c r="DOF90" s="1636"/>
      <c r="DOG90" s="1636"/>
      <c r="DOH90" s="1636"/>
      <c r="DOI90" s="1636"/>
      <c r="DOJ90" s="1636"/>
      <c r="DOK90" s="1636"/>
      <c r="DOL90" s="1636"/>
      <c r="DOM90" s="1636"/>
      <c r="DON90" s="1636"/>
      <c r="DOO90" s="1636"/>
      <c r="DOP90" s="1636"/>
      <c r="DOQ90" s="1636"/>
      <c r="DOR90" s="1636"/>
      <c r="DOS90" s="1636"/>
      <c r="DOT90" s="1636"/>
      <c r="DOU90" s="1636"/>
      <c r="DOV90" s="1636"/>
      <c r="DOW90" s="1636"/>
      <c r="DOX90" s="1636"/>
      <c r="DOY90" s="1636"/>
      <c r="DOZ90" s="1636"/>
      <c r="DPA90" s="1636"/>
      <c r="DPB90" s="1636"/>
      <c r="DPC90" s="1636"/>
      <c r="DPD90" s="1636"/>
      <c r="DPE90" s="1636"/>
      <c r="DPF90" s="1636"/>
      <c r="DPG90" s="1636"/>
      <c r="DPH90" s="1636"/>
      <c r="DPI90" s="1636"/>
      <c r="DPJ90" s="1636"/>
      <c r="DPK90" s="1636"/>
      <c r="DPL90" s="1636"/>
      <c r="DPM90" s="1636"/>
      <c r="DPN90" s="1636"/>
      <c r="DPO90" s="1636"/>
      <c r="DPP90" s="1636"/>
      <c r="DPQ90" s="1636"/>
      <c r="DPR90" s="1636"/>
      <c r="DPS90" s="1636"/>
      <c r="DPT90" s="1636"/>
      <c r="DPU90" s="1636"/>
      <c r="DPV90" s="1636"/>
      <c r="DPW90" s="1636"/>
      <c r="DPX90" s="1636"/>
      <c r="DPY90" s="1636"/>
      <c r="DPZ90" s="1636"/>
      <c r="DQA90" s="1636"/>
      <c r="DQB90" s="1636"/>
      <c r="DQC90" s="1636"/>
      <c r="DQD90" s="1636"/>
      <c r="DQE90" s="1636"/>
      <c r="DQF90" s="1636"/>
      <c r="DQG90" s="1636"/>
      <c r="DQH90" s="1636"/>
      <c r="DQI90" s="1636"/>
      <c r="DQJ90" s="1636"/>
      <c r="DQK90" s="1636"/>
      <c r="DQL90" s="1636"/>
      <c r="DQM90" s="1636"/>
      <c r="DQN90" s="1636"/>
      <c r="DQO90" s="1636"/>
      <c r="DQP90" s="1636"/>
      <c r="DQQ90" s="1636"/>
      <c r="DQR90" s="1636"/>
      <c r="DQS90" s="1636"/>
      <c r="DQT90" s="1636"/>
      <c r="DQU90" s="1636"/>
      <c r="DQV90" s="1636"/>
      <c r="DQW90" s="1636"/>
      <c r="DQX90" s="1636"/>
      <c r="DQY90" s="1636"/>
      <c r="DQZ90" s="1636"/>
      <c r="DRA90" s="1636"/>
      <c r="DRB90" s="1636"/>
      <c r="DRC90" s="1636"/>
      <c r="DRD90" s="1636"/>
      <c r="DRE90" s="1636"/>
      <c r="DRF90" s="1636"/>
      <c r="DRG90" s="1636"/>
      <c r="DRH90" s="1636"/>
      <c r="DRI90" s="1636"/>
      <c r="DRJ90" s="1636"/>
      <c r="DRK90" s="1636"/>
      <c r="DRL90" s="1636"/>
      <c r="DRM90" s="1636"/>
      <c r="DRN90" s="1636"/>
      <c r="DRO90" s="1636"/>
      <c r="DRP90" s="1636"/>
      <c r="DRQ90" s="1636"/>
      <c r="DRR90" s="1636"/>
      <c r="DRS90" s="1636"/>
      <c r="DRT90" s="1636"/>
      <c r="DRU90" s="1636"/>
      <c r="DRV90" s="1636"/>
      <c r="DRW90" s="1636"/>
      <c r="DRX90" s="1636"/>
      <c r="DRY90" s="1636"/>
      <c r="DRZ90" s="1636"/>
      <c r="DSA90" s="1636"/>
      <c r="DSB90" s="1636"/>
      <c r="DSC90" s="1636"/>
      <c r="DSD90" s="1636"/>
      <c r="DSE90" s="1636"/>
      <c r="DSF90" s="1636"/>
      <c r="DSG90" s="1636"/>
      <c r="DSH90" s="1636"/>
      <c r="DSI90" s="1636"/>
      <c r="DSJ90" s="1636"/>
      <c r="DSK90" s="1636"/>
      <c r="DSL90" s="1636"/>
      <c r="DSM90" s="1636"/>
      <c r="DSN90" s="1636"/>
      <c r="DSO90" s="1636"/>
      <c r="DSP90" s="1636"/>
      <c r="DSQ90" s="1636"/>
      <c r="DSR90" s="1636"/>
      <c r="DSS90" s="1636"/>
      <c r="DST90" s="1636"/>
      <c r="DSU90" s="1636"/>
      <c r="DSV90" s="1636"/>
      <c r="DSW90" s="1636"/>
      <c r="DSX90" s="1636"/>
      <c r="DSY90" s="1636"/>
      <c r="DSZ90" s="1636"/>
      <c r="DTA90" s="1636"/>
      <c r="DTB90" s="1636"/>
      <c r="DTC90" s="1636"/>
      <c r="DTD90" s="1636"/>
      <c r="DTE90" s="1636"/>
      <c r="DTF90" s="1636"/>
      <c r="DTG90" s="1636"/>
      <c r="DTH90" s="1636"/>
      <c r="DTI90" s="1636"/>
      <c r="DTJ90" s="1636"/>
      <c r="DTK90" s="1636"/>
      <c r="DTL90" s="1636"/>
      <c r="DTM90" s="1636"/>
      <c r="DTN90" s="1636"/>
      <c r="DTO90" s="1636"/>
      <c r="DTP90" s="1636"/>
      <c r="DTQ90" s="1636"/>
      <c r="DTR90" s="1636"/>
      <c r="DTS90" s="1636"/>
      <c r="DTT90" s="1636"/>
      <c r="DTU90" s="1636"/>
      <c r="DTV90" s="1636"/>
      <c r="DTW90" s="1636"/>
      <c r="DTX90" s="1636"/>
      <c r="DTY90" s="1636"/>
      <c r="DTZ90" s="1636"/>
      <c r="DUA90" s="1636"/>
      <c r="DUB90" s="1636"/>
      <c r="DUC90" s="1636"/>
      <c r="DUD90" s="1636"/>
      <c r="DUE90" s="1636"/>
      <c r="DUF90" s="1636"/>
      <c r="DUG90" s="1636"/>
      <c r="DUH90" s="1636"/>
      <c r="DUI90" s="1636"/>
      <c r="DUJ90" s="1636"/>
      <c r="DUK90" s="1636"/>
      <c r="DUL90" s="1636"/>
      <c r="DUM90" s="1636"/>
      <c r="DUN90" s="1636"/>
      <c r="DUO90" s="1636"/>
      <c r="DUP90" s="1636"/>
      <c r="DUQ90" s="1636"/>
      <c r="DUR90" s="1636"/>
      <c r="DUS90" s="1636"/>
      <c r="DUT90" s="1636"/>
      <c r="DUU90" s="1636"/>
      <c r="DUV90" s="1636"/>
      <c r="DUW90" s="1636"/>
      <c r="DUX90" s="1636"/>
      <c r="DUY90" s="1636"/>
      <c r="DUZ90" s="1636"/>
      <c r="DVA90" s="1636"/>
      <c r="DVB90" s="1636"/>
      <c r="DVC90" s="1636"/>
      <c r="DVD90" s="1636"/>
      <c r="DVE90" s="1636"/>
      <c r="DVF90" s="1636"/>
      <c r="DVG90" s="1636"/>
      <c r="DVH90" s="1636"/>
      <c r="DVI90" s="1636"/>
      <c r="DVJ90" s="1636"/>
      <c r="DVK90" s="1636"/>
      <c r="DVL90" s="1636"/>
      <c r="DVM90" s="1636"/>
      <c r="DVN90" s="1636"/>
      <c r="DVO90" s="1636"/>
      <c r="DVP90" s="1636"/>
      <c r="DVQ90" s="1636"/>
      <c r="DVR90" s="1636"/>
      <c r="DVS90" s="1636"/>
      <c r="DVT90" s="1636"/>
      <c r="DVU90" s="1636"/>
      <c r="DVV90" s="1636"/>
      <c r="DVW90" s="1636"/>
      <c r="DVX90" s="1636"/>
      <c r="DVY90" s="1636"/>
      <c r="DVZ90" s="1636"/>
      <c r="DWA90" s="1636"/>
      <c r="DWB90" s="1636"/>
      <c r="DWC90" s="1636"/>
      <c r="DWD90" s="1636"/>
      <c r="DWE90" s="1636"/>
      <c r="DWF90" s="1636"/>
      <c r="DWG90" s="1636"/>
      <c r="DWH90" s="1636"/>
      <c r="DWI90" s="1636"/>
      <c r="DWJ90" s="1636"/>
      <c r="DWK90" s="1636"/>
      <c r="DWL90" s="1636"/>
      <c r="DWM90" s="1636"/>
      <c r="DWN90" s="1636"/>
      <c r="DWO90" s="1636"/>
      <c r="DWP90" s="1636"/>
      <c r="DWQ90" s="1636"/>
      <c r="DWR90" s="1636"/>
      <c r="DWS90" s="1636"/>
      <c r="DWT90" s="1636"/>
      <c r="DWU90" s="1636"/>
      <c r="DWV90" s="1636"/>
      <c r="DWW90" s="1636"/>
      <c r="DWX90" s="1636"/>
      <c r="DWY90" s="1636"/>
      <c r="DWZ90" s="1636"/>
      <c r="DXA90" s="1636"/>
      <c r="DXB90" s="1636"/>
      <c r="DXC90" s="1636"/>
      <c r="DXD90" s="1636"/>
      <c r="DXE90" s="1636"/>
      <c r="DXF90" s="1636"/>
      <c r="DXG90" s="1636"/>
      <c r="DXH90" s="1636"/>
      <c r="DXI90" s="1636"/>
      <c r="DXJ90" s="1636"/>
      <c r="DXK90" s="1636"/>
      <c r="DXL90" s="1636"/>
      <c r="DXM90" s="1636"/>
      <c r="DXN90" s="1636"/>
      <c r="DXO90" s="1636"/>
      <c r="DXP90" s="1636"/>
      <c r="DXQ90" s="1636"/>
      <c r="DXR90" s="1636"/>
      <c r="DXS90" s="1636"/>
      <c r="DXT90" s="1636"/>
      <c r="DXU90" s="1636"/>
      <c r="DXV90" s="1636"/>
      <c r="DXW90" s="1636"/>
      <c r="DXX90" s="1636"/>
      <c r="DXY90" s="1636"/>
      <c r="DXZ90" s="1636"/>
      <c r="DYA90" s="1636"/>
      <c r="DYB90" s="1636"/>
      <c r="DYC90" s="1636"/>
      <c r="DYD90" s="1636"/>
      <c r="DYE90" s="1636"/>
      <c r="DYF90" s="1636"/>
      <c r="DYG90" s="1636"/>
      <c r="DYH90" s="1636"/>
      <c r="DYI90" s="1636"/>
      <c r="DYJ90" s="1636"/>
      <c r="DYK90" s="1636"/>
      <c r="DYL90" s="1636"/>
      <c r="DYM90" s="1636"/>
      <c r="DYN90" s="1636"/>
      <c r="DYO90" s="1636"/>
      <c r="DYP90" s="1636"/>
      <c r="DYQ90" s="1636"/>
      <c r="DYR90" s="1636"/>
      <c r="DYS90" s="1636"/>
      <c r="DYT90" s="1636"/>
      <c r="DYU90" s="1636"/>
      <c r="DYV90" s="1636"/>
      <c r="DYW90" s="1636"/>
      <c r="DYX90" s="1636"/>
      <c r="DYY90" s="1636"/>
      <c r="DYZ90" s="1636"/>
      <c r="DZA90" s="1636"/>
      <c r="DZB90" s="1636"/>
      <c r="DZC90" s="1636"/>
      <c r="DZD90" s="1636"/>
      <c r="DZE90" s="1636"/>
      <c r="DZF90" s="1636"/>
      <c r="DZG90" s="1636"/>
      <c r="DZH90" s="1636"/>
      <c r="DZI90" s="1636"/>
      <c r="DZJ90" s="1636"/>
      <c r="DZK90" s="1636"/>
      <c r="DZL90" s="1636"/>
      <c r="DZM90" s="1636"/>
      <c r="DZN90" s="1636"/>
      <c r="DZO90" s="1636"/>
      <c r="DZP90" s="1636"/>
      <c r="DZQ90" s="1636"/>
      <c r="DZR90" s="1636"/>
      <c r="DZS90" s="1636"/>
      <c r="DZT90" s="1636"/>
      <c r="DZU90" s="1636"/>
      <c r="DZV90" s="1636"/>
      <c r="DZW90" s="1636"/>
      <c r="DZX90" s="1636"/>
      <c r="DZY90" s="1636"/>
      <c r="DZZ90" s="1636"/>
      <c r="EAA90" s="1636"/>
      <c r="EAB90" s="1636"/>
      <c r="EAC90" s="1636"/>
      <c r="EAD90" s="1636"/>
      <c r="EAE90" s="1636"/>
      <c r="EAF90" s="1636"/>
      <c r="EAG90" s="1636"/>
      <c r="EAH90" s="1636"/>
      <c r="EAI90" s="1636"/>
      <c r="EAJ90" s="1636"/>
      <c r="EAK90" s="1636"/>
      <c r="EAL90" s="1636"/>
      <c r="EAM90" s="1636"/>
      <c r="EAN90" s="1636"/>
      <c r="EAO90" s="1636"/>
      <c r="EAP90" s="1636"/>
      <c r="EAQ90" s="1636"/>
      <c r="EAR90" s="1636"/>
      <c r="EAS90" s="1636"/>
      <c r="EAT90" s="1636"/>
      <c r="EAU90" s="1636"/>
      <c r="EAV90" s="1636"/>
      <c r="EAW90" s="1636"/>
      <c r="EAX90" s="1636"/>
      <c r="EAY90" s="1636"/>
      <c r="EAZ90" s="1636"/>
      <c r="EBA90" s="1636"/>
      <c r="EBB90" s="1636"/>
      <c r="EBC90" s="1636"/>
      <c r="EBD90" s="1636"/>
      <c r="EBE90" s="1636"/>
      <c r="EBF90" s="1636"/>
      <c r="EBG90" s="1636"/>
      <c r="EBH90" s="1636"/>
      <c r="EBI90" s="1636"/>
      <c r="EBJ90" s="1636"/>
      <c r="EBK90" s="1636"/>
      <c r="EBL90" s="1636"/>
      <c r="EBM90" s="1636"/>
      <c r="EBN90" s="1636"/>
      <c r="EBO90" s="1636"/>
      <c r="EBP90" s="1636"/>
      <c r="EBQ90" s="1636"/>
      <c r="EBR90" s="1636"/>
      <c r="EBS90" s="1636"/>
      <c r="EBT90" s="1636"/>
      <c r="EBU90" s="1636"/>
      <c r="EBV90" s="1636"/>
      <c r="EBW90" s="1636"/>
      <c r="EBX90" s="1636"/>
      <c r="EBY90" s="1636"/>
      <c r="EBZ90" s="1636"/>
      <c r="ECA90" s="1636"/>
      <c r="ECB90" s="1636"/>
      <c r="ECC90" s="1636"/>
      <c r="ECD90" s="1636"/>
      <c r="ECE90" s="1636"/>
      <c r="ECF90" s="1636"/>
      <c r="ECG90" s="1636"/>
      <c r="ECH90" s="1636"/>
      <c r="ECI90" s="1636"/>
      <c r="ECJ90" s="1636"/>
      <c r="ECK90" s="1636"/>
      <c r="ECL90" s="1636"/>
      <c r="ECM90" s="1636"/>
      <c r="ECN90" s="1636"/>
      <c r="ECO90" s="1636"/>
      <c r="ECP90" s="1636"/>
      <c r="ECQ90" s="1636"/>
      <c r="ECR90" s="1636"/>
      <c r="ECS90" s="1636"/>
      <c r="ECT90" s="1636"/>
      <c r="ECU90" s="1636"/>
      <c r="ECV90" s="1636"/>
      <c r="ECW90" s="1636"/>
      <c r="ECX90" s="1636"/>
      <c r="ECY90" s="1636"/>
      <c r="ECZ90" s="1636"/>
      <c r="EDA90" s="1636"/>
      <c r="EDB90" s="1636"/>
      <c r="EDC90" s="1636"/>
      <c r="EDD90" s="1636"/>
      <c r="EDE90" s="1636"/>
      <c r="EDF90" s="1636"/>
      <c r="EDG90" s="1636"/>
      <c r="EDH90" s="1636"/>
      <c r="EDI90" s="1636"/>
      <c r="EDJ90" s="1636"/>
      <c r="EDK90" s="1636"/>
      <c r="EDL90" s="1636"/>
      <c r="EDM90" s="1636"/>
      <c r="EDN90" s="1636"/>
      <c r="EDO90" s="1636"/>
      <c r="EDP90" s="1636"/>
      <c r="EDQ90" s="1636"/>
      <c r="EDR90" s="1636"/>
      <c r="EDS90" s="1636"/>
      <c r="EDT90" s="1636"/>
      <c r="EDU90" s="1636"/>
      <c r="EDV90" s="1636"/>
      <c r="EDW90" s="1636"/>
      <c r="EDX90" s="1636"/>
      <c r="EDY90" s="1636"/>
      <c r="EDZ90" s="1636"/>
      <c r="EEA90" s="1636"/>
      <c r="EEB90" s="1636"/>
      <c r="EEC90" s="1636"/>
      <c r="EED90" s="1636"/>
      <c r="EEE90" s="1636"/>
      <c r="EEF90" s="1636"/>
      <c r="EEG90" s="1636"/>
      <c r="EEH90" s="1636"/>
      <c r="EEI90" s="1636"/>
      <c r="EEJ90" s="1636"/>
      <c r="EEK90" s="1636"/>
      <c r="EEL90" s="1636"/>
      <c r="EEM90" s="1636"/>
      <c r="EEN90" s="1636"/>
      <c r="EEO90" s="1636"/>
      <c r="EEP90" s="1636"/>
      <c r="EEQ90" s="1636"/>
      <c r="EER90" s="1636"/>
      <c r="EES90" s="1636"/>
      <c r="EET90" s="1636"/>
      <c r="EEU90" s="1636"/>
      <c r="EEV90" s="1636"/>
      <c r="EEW90" s="1636"/>
      <c r="EEX90" s="1636"/>
      <c r="EEY90" s="1636"/>
      <c r="EEZ90" s="1636"/>
      <c r="EFA90" s="1636"/>
      <c r="EFB90" s="1636"/>
      <c r="EFC90" s="1636"/>
      <c r="EFD90" s="1636"/>
      <c r="EFE90" s="1636"/>
      <c r="EFF90" s="1636"/>
      <c r="EFG90" s="1636"/>
      <c r="EFH90" s="1636"/>
      <c r="EFI90" s="1636"/>
      <c r="EFJ90" s="1636"/>
      <c r="EFK90" s="1636"/>
      <c r="EFL90" s="1636"/>
      <c r="EFM90" s="1636"/>
      <c r="EFN90" s="1636"/>
      <c r="EFO90" s="1636"/>
      <c r="EFP90" s="1636"/>
      <c r="EFQ90" s="1636"/>
      <c r="EFR90" s="1636"/>
      <c r="EFS90" s="1636"/>
      <c r="EFT90" s="1636"/>
      <c r="EFU90" s="1636"/>
      <c r="EFV90" s="1636"/>
      <c r="EFW90" s="1636"/>
      <c r="EFX90" s="1636"/>
      <c r="EFY90" s="1636"/>
      <c r="EFZ90" s="1636"/>
      <c r="EGA90" s="1636"/>
      <c r="EGB90" s="1636"/>
      <c r="EGC90" s="1636"/>
      <c r="EGD90" s="1636"/>
      <c r="EGE90" s="1636"/>
      <c r="EGF90" s="1636"/>
      <c r="EGG90" s="1636"/>
      <c r="EGH90" s="1636"/>
      <c r="EGI90" s="1636"/>
      <c r="EGJ90" s="1636"/>
      <c r="EGK90" s="1636"/>
      <c r="EGL90" s="1636"/>
      <c r="EGM90" s="1636"/>
      <c r="EGN90" s="1636"/>
      <c r="EGO90" s="1636"/>
      <c r="EGP90" s="1636"/>
      <c r="EGQ90" s="1636"/>
      <c r="EGR90" s="1636"/>
      <c r="EGS90" s="1636"/>
      <c r="EGT90" s="1636"/>
      <c r="EGU90" s="1636"/>
      <c r="EGV90" s="1636"/>
      <c r="EGW90" s="1636"/>
      <c r="EGX90" s="1636"/>
      <c r="EGY90" s="1636"/>
      <c r="EGZ90" s="1636"/>
      <c r="EHA90" s="1636"/>
      <c r="EHB90" s="1636"/>
      <c r="EHC90" s="1636"/>
      <c r="EHD90" s="1636"/>
      <c r="EHE90" s="1636"/>
      <c r="EHF90" s="1636"/>
      <c r="EHG90" s="1636"/>
      <c r="EHH90" s="1636"/>
      <c r="EHI90" s="1636"/>
      <c r="EHJ90" s="1636"/>
      <c r="EHK90" s="1636"/>
      <c r="EHL90" s="1636"/>
      <c r="EHM90" s="1636"/>
      <c r="EHN90" s="1636"/>
      <c r="EHO90" s="1636"/>
      <c r="EHP90" s="1636"/>
      <c r="EHQ90" s="1636"/>
      <c r="EHR90" s="1636"/>
      <c r="EHS90" s="1636"/>
      <c r="EHT90" s="1636"/>
      <c r="EHU90" s="1636"/>
      <c r="EHV90" s="1636"/>
      <c r="EHW90" s="1636"/>
      <c r="EHX90" s="1636"/>
      <c r="EHY90" s="1636"/>
      <c r="EHZ90" s="1636"/>
      <c r="EIA90" s="1636"/>
      <c r="EIB90" s="1636"/>
      <c r="EIC90" s="1636"/>
      <c r="EID90" s="1636"/>
      <c r="EIE90" s="1636"/>
      <c r="EIF90" s="1636"/>
      <c r="EIG90" s="1636"/>
      <c r="EIH90" s="1636"/>
      <c r="EII90" s="1636"/>
      <c r="EIJ90" s="1636"/>
      <c r="EIK90" s="1636"/>
      <c r="EIL90" s="1636"/>
      <c r="EIM90" s="1636"/>
      <c r="EIN90" s="1636"/>
      <c r="EIO90" s="1636"/>
      <c r="EIP90" s="1636"/>
      <c r="EIQ90" s="1636"/>
      <c r="EIR90" s="1636"/>
      <c r="EIS90" s="1636"/>
      <c r="EIT90" s="1636"/>
      <c r="EIU90" s="1636"/>
      <c r="EIV90" s="1636"/>
      <c r="EIW90" s="1636"/>
      <c r="EIX90" s="1636"/>
      <c r="EIY90" s="1636"/>
      <c r="EIZ90" s="1636"/>
      <c r="EJA90" s="1636"/>
      <c r="EJB90" s="1636"/>
      <c r="EJC90" s="1636"/>
      <c r="EJD90" s="1636"/>
      <c r="EJE90" s="1636"/>
      <c r="EJF90" s="1636"/>
      <c r="EJG90" s="1636"/>
      <c r="EJH90" s="1636"/>
      <c r="EJI90" s="1636"/>
      <c r="EJJ90" s="1636"/>
      <c r="EJK90" s="1636"/>
      <c r="EJL90" s="1636"/>
      <c r="EJM90" s="1636"/>
      <c r="EJN90" s="1636"/>
      <c r="EJO90" s="1636"/>
      <c r="EJP90" s="1636"/>
      <c r="EJQ90" s="1636"/>
      <c r="EJR90" s="1636"/>
      <c r="EJS90" s="1636"/>
      <c r="EJT90" s="1636"/>
      <c r="EJU90" s="1636"/>
      <c r="EJV90" s="1636"/>
      <c r="EJW90" s="1636"/>
      <c r="EJX90" s="1636"/>
      <c r="EJY90" s="1636"/>
      <c r="EJZ90" s="1636"/>
      <c r="EKA90" s="1636"/>
      <c r="EKB90" s="1636"/>
      <c r="EKC90" s="1636"/>
      <c r="EKD90" s="1636"/>
      <c r="EKE90" s="1636"/>
      <c r="EKF90" s="1636"/>
      <c r="EKG90" s="1636"/>
      <c r="EKH90" s="1636"/>
      <c r="EKI90" s="1636"/>
      <c r="EKJ90" s="1636"/>
      <c r="EKK90" s="1636"/>
      <c r="EKL90" s="1636"/>
      <c r="EKM90" s="1636"/>
      <c r="EKN90" s="1636"/>
      <c r="EKO90" s="1636"/>
      <c r="EKP90" s="1636"/>
      <c r="EKQ90" s="1636"/>
      <c r="EKR90" s="1636"/>
      <c r="EKS90" s="1636"/>
      <c r="EKT90" s="1636"/>
      <c r="EKU90" s="1636"/>
      <c r="EKV90" s="1636"/>
      <c r="EKW90" s="1636"/>
      <c r="EKX90" s="1636"/>
      <c r="EKY90" s="1636"/>
      <c r="EKZ90" s="1636"/>
      <c r="ELA90" s="1636"/>
      <c r="ELB90" s="1636"/>
      <c r="ELC90" s="1636"/>
      <c r="ELD90" s="1636"/>
      <c r="ELE90" s="1636"/>
      <c r="ELF90" s="1636"/>
      <c r="ELG90" s="1636"/>
      <c r="ELH90" s="1636"/>
      <c r="ELI90" s="1636"/>
      <c r="ELJ90" s="1636"/>
      <c r="ELK90" s="1636"/>
      <c r="ELL90" s="1636"/>
      <c r="ELM90" s="1636"/>
      <c r="ELN90" s="1636"/>
      <c r="ELO90" s="1636"/>
      <c r="ELP90" s="1636"/>
      <c r="ELQ90" s="1636"/>
      <c r="ELR90" s="1636"/>
      <c r="ELS90" s="1636"/>
      <c r="ELT90" s="1636"/>
      <c r="ELU90" s="1636"/>
      <c r="ELV90" s="1636"/>
      <c r="ELW90" s="1636"/>
      <c r="ELX90" s="1636"/>
      <c r="ELY90" s="1636"/>
      <c r="ELZ90" s="1636"/>
      <c r="EMA90" s="1636"/>
      <c r="EMB90" s="1636"/>
      <c r="EMC90" s="1636"/>
      <c r="EMD90" s="1636"/>
      <c r="EME90" s="1636"/>
      <c r="EMF90" s="1636"/>
      <c r="EMG90" s="1636"/>
      <c r="EMH90" s="1636"/>
      <c r="EMI90" s="1636"/>
      <c r="EMJ90" s="1636"/>
      <c r="EMK90" s="1636"/>
      <c r="EML90" s="1636"/>
      <c r="EMM90" s="1636"/>
      <c r="EMN90" s="1636"/>
      <c r="EMO90" s="1636"/>
      <c r="EMP90" s="1636"/>
      <c r="EMQ90" s="1636"/>
      <c r="EMR90" s="1636"/>
      <c r="EMS90" s="1636"/>
      <c r="EMT90" s="1636"/>
      <c r="EMU90" s="1636"/>
      <c r="EMV90" s="1636"/>
      <c r="EMW90" s="1636"/>
      <c r="EMX90" s="1636"/>
      <c r="EMY90" s="1636"/>
      <c r="EMZ90" s="1636"/>
      <c r="ENA90" s="1636"/>
      <c r="ENB90" s="1636"/>
      <c r="ENC90" s="1636"/>
      <c r="END90" s="1636"/>
      <c r="ENE90" s="1636"/>
      <c r="ENF90" s="1636"/>
      <c r="ENG90" s="1636"/>
      <c r="ENH90" s="1636"/>
      <c r="ENI90" s="1636"/>
      <c r="ENJ90" s="1636"/>
      <c r="ENK90" s="1636"/>
      <c r="ENL90" s="1636"/>
      <c r="ENM90" s="1636"/>
      <c r="ENN90" s="1636"/>
      <c r="ENO90" s="1636"/>
      <c r="ENP90" s="1636"/>
      <c r="ENQ90" s="1636"/>
      <c r="ENR90" s="1636"/>
      <c r="ENS90" s="1636"/>
      <c r="ENT90" s="1636"/>
      <c r="ENU90" s="1636"/>
      <c r="ENV90" s="1636"/>
      <c r="ENW90" s="1636"/>
      <c r="ENX90" s="1636"/>
      <c r="ENY90" s="1636"/>
      <c r="ENZ90" s="1636"/>
      <c r="EOA90" s="1636"/>
      <c r="EOB90" s="1636"/>
      <c r="EOC90" s="1636"/>
      <c r="EOD90" s="1636"/>
      <c r="EOE90" s="1636"/>
      <c r="EOF90" s="1636"/>
      <c r="EOG90" s="1636"/>
      <c r="EOH90" s="1636"/>
      <c r="EOI90" s="1636"/>
      <c r="EOJ90" s="1636"/>
      <c r="EOK90" s="1636"/>
      <c r="EOL90" s="1636"/>
      <c r="EOM90" s="1636"/>
      <c r="EON90" s="1636"/>
      <c r="EOO90" s="1636"/>
      <c r="EOP90" s="1636"/>
      <c r="EOQ90" s="1636"/>
      <c r="EOR90" s="1636"/>
      <c r="EOS90" s="1636"/>
      <c r="EOT90" s="1636"/>
      <c r="EOU90" s="1636"/>
      <c r="EOV90" s="1636"/>
      <c r="EOW90" s="1636"/>
      <c r="EOX90" s="1636"/>
      <c r="EOY90" s="1636"/>
      <c r="EOZ90" s="1636"/>
      <c r="EPA90" s="1636"/>
      <c r="EPB90" s="1636"/>
      <c r="EPC90" s="1636"/>
      <c r="EPD90" s="1636"/>
      <c r="EPE90" s="1636"/>
      <c r="EPF90" s="1636"/>
      <c r="EPG90" s="1636"/>
      <c r="EPH90" s="1636"/>
      <c r="EPI90" s="1636"/>
      <c r="EPJ90" s="1636"/>
      <c r="EPK90" s="1636"/>
      <c r="EPL90" s="1636"/>
      <c r="EPM90" s="1636"/>
      <c r="EPN90" s="1636"/>
      <c r="EPO90" s="1636"/>
      <c r="EPP90" s="1636"/>
      <c r="EPQ90" s="1636"/>
      <c r="EPR90" s="1636"/>
      <c r="EPS90" s="1636"/>
      <c r="EPT90" s="1636"/>
      <c r="EPU90" s="1636"/>
      <c r="EPV90" s="1636"/>
      <c r="EPW90" s="1636"/>
      <c r="EPX90" s="1636"/>
      <c r="EPY90" s="1636"/>
      <c r="EPZ90" s="1636"/>
      <c r="EQA90" s="1636"/>
      <c r="EQB90" s="1636"/>
      <c r="EQC90" s="1636"/>
      <c r="EQD90" s="1636"/>
      <c r="EQE90" s="1636"/>
      <c r="EQF90" s="1636"/>
      <c r="EQG90" s="1636"/>
      <c r="EQH90" s="1636"/>
      <c r="EQI90" s="1636"/>
      <c r="EQJ90" s="1636"/>
      <c r="EQK90" s="1636"/>
      <c r="EQL90" s="1636"/>
      <c r="EQM90" s="1636"/>
      <c r="EQN90" s="1636"/>
      <c r="EQO90" s="1636"/>
      <c r="EQP90" s="1636"/>
      <c r="EQQ90" s="1636"/>
      <c r="EQR90" s="1636"/>
      <c r="EQS90" s="1636"/>
      <c r="EQT90" s="1636"/>
      <c r="EQU90" s="1636"/>
      <c r="EQV90" s="1636"/>
      <c r="EQW90" s="1636"/>
      <c r="EQX90" s="1636"/>
      <c r="EQY90" s="1636"/>
      <c r="EQZ90" s="1636"/>
      <c r="ERA90" s="1636"/>
      <c r="ERB90" s="1636"/>
      <c r="ERC90" s="1636"/>
      <c r="ERD90" s="1636"/>
      <c r="ERE90" s="1636"/>
      <c r="ERF90" s="1636"/>
      <c r="ERG90" s="1636"/>
      <c r="ERH90" s="1636"/>
      <c r="ERI90" s="1636"/>
      <c r="ERJ90" s="1636"/>
      <c r="ERK90" s="1636"/>
      <c r="ERL90" s="1636"/>
      <c r="ERM90" s="1636"/>
      <c r="ERN90" s="1636"/>
      <c r="ERO90" s="1636"/>
      <c r="ERP90" s="1636"/>
      <c r="ERQ90" s="1636"/>
      <c r="ERR90" s="1636"/>
      <c r="ERS90" s="1636"/>
      <c r="ERT90" s="1636"/>
      <c r="ERU90" s="1636"/>
      <c r="ERV90" s="1636"/>
      <c r="ERW90" s="1636"/>
      <c r="ERX90" s="1636"/>
      <c r="ERY90" s="1636"/>
      <c r="ERZ90" s="1636"/>
      <c r="ESA90" s="1636"/>
      <c r="ESB90" s="1636"/>
      <c r="ESC90" s="1636"/>
      <c r="ESD90" s="1636"/>
      <c r="ESE90" s="1636"/>
      <c r="ESF90" s="1636"/>
      <c r="ESG90" s="1636"/>
      <c r="ESH90" s="1636"/>
      <c r="ESI90" s="1636"/>
      <c r="ESJ90" s="1636"/>
      <c r="ESK90" s="1636"/>
      <c r="ESL90" s="1636"/>
      <c r="ESM90" s="1636"/>
      <c r="ESN90" s="1636"/>
      <c r="ESO90" s="1636"/>
      <c r="ESP90" s="1636"/>
      <c r="ESQ90" s="1636"/>
      <c r="ESR90" s="1636"/>
      <c r="ESS90" s="1636"/>
      <c r="EST90" s="1636"/>
      <c r="ESU90" s="1636"/>
      <c r="ESV90" s="1636"/>
      <c r="ESW90" s="1636"/>
      <c r="ESX90" s="1636"/>
      <c r="ESY90" s="1636"/>
      <c r="ESZ90" s="1636"/>
      <c r="ETA90" s="1636"/>
      <c r="ETB90" s="1636"/>
      <c r="ETC90" s="1636"/>
      <c r="ETD90" s="1636"/>
      <c r="ETE90" s="1636"/>
      <c r="ETF90" s="1636"/>
      <c r="ETG90" s="1636"/>
      <c r="ETH90" s="1636"/>
      <c r="ETI90" s="1636"/>
      <c r="ETJ90" s="1636"/>
      <c r="ETK90" s="1636"/>
      <c r="ETL90" s="1636"/>
      <c r="ETM90" s="1636"/>
      <c r="ETN90" s="1636"/>
      <c r="ETO90" s="1636"/>
      <c r="ETP90" s="1636"/>
      <c r="ETQ90" s="1636"/>
      <c r="ETR90" s="1636"/>
      <c r="ETS90" s="1636"/>
      <c r="ETT90" s="1636"/>
      <c r="ETU90" s="1636"/>
      <c r="ETV90" s="1636"/>
      <c r="ETW90" s="1636"/>
      <c r="ETX90" s="1636"/>
      <c r="ETY90" s="1636"/>
      <c r="ETZ90" s="1636"/>
      <c r="EUA90" s="1636"/>
      <c r="EUB90" s="1636"/>
      <c r="EUC90" s="1636"/>
      <c r="EUD90" s="1636"/>
      <c r="EUE90" s="1636"/>
      <c r="EUF90" s="1636"/>
      <c r="EUG90" s="1636"/>
      <c r="EUH90" s="1636"/>
      <c r="EUI90" s="1636"/>
      <c r="EUJ90" s="1636"/>
      <c r="EUK90" s="1636"/>
      <c r="EUL90" s="1636"/>
      <c r="EUM90" s="1636"/>
      <c r="EUN90" s="1636"/>
      <c r="EUO90" s="1636"/>
      <c r="EUP90" s="1636"/>
      <c r="EUQ90" s="1636"/>
      <c r="EUR90" s="1636"/>
      <c r="EUS90" s="1636"/>
      <c r="EUT90" s="1636"/>
      <c r="EUU90" s="1636"/>
      <c r="EUV90" s="1636"/>
      <c r="EUW90" s="1636"/>
      <c r="EUX90" s="1636"/>
      <c r="EUY90" s="1636"/>
      <c r="EUZ90" s="1636"/>
      <c r="EVA90" s="1636"/>
      <c r="EVB90" s="1636"/>
      <c r="EVC90" s="1636"/>
      <c r="EVD90" s="1636"/>
      <c r="EVE90" s="1636"/>
      <c r="EVF90" s="1636"/>
      <c r="EVG90" s="1636"/>
      <c r="EVH90" s="1636"/>
      <c r="EVI90" s="1636"/>
      <c r="EVJ90" s="1636"/>
      <c r="EVK90" s="1636"/>
      <c r="EVL90" s="1636"/>
      <c r="EVM90" s="1636"/>
      <c r="EVN90" s="1636"/>
      <c r="EVO90" s="1636"/>
      <c r="EVP90" s="1636"/>
      <c r="EVQ90" s="1636"/>
      <c r="EVR90" s="1636"/>
      <c r="EVS90" s="1636"/>
      <c r="EVT90" s="1636"/>
      <c r="EVU90" s="1636"/>
      <c r="EVV90" s="1636"/>
      <c r="EVW90" s="1636"/>
      <c r="EVX90" s="1636"/>
      <c r="EVY90" s="1636"/>
      <c r="EVZ90" s="1636"/>
      <c r="EWA90" s="1636"/>
      <c r="EWB90" s="1636"/>
      <c r="EWC90" s="1636"/>
      <c r="EWD90" s="1636"/>
      <c r="EWE90" s="1636"/>
      <c r="EWF90" s="1636"/>
      <c r="EWG90" s="1636"/>
      <c r="EWH90" s="1636"/>
      <c r="EWI90" s="1636"/>
      <c r="EWJ90" s="1636"/>
      <c r="EWK90" s="1636"/>
      <c r="EWL90" s="1636"/>
      <c r="EWM90" s="1636"/>
      <c r="EWN90" s="1636"/>
      <c r="EWO90" s="1636"/>
      <c r="EWP90" s="1636"/>
      <c r="EWQ90" s="1636"/>
      <c r="EWR90" s="1636"/>
      <c r="EWS90" s="1636"/>
      <c r="EWT90" s="1636"/>
      <c r="EWU90" s="1636"/>
      <c r="EWV90" s="1636"/>
      <c r="EWW90" s="1636"/>
      <c r="EWX90" s="1636"/>
      <c r="EWY90" s="1636"/>
      <c r="EWZ90" s="1636"/>
      <c r="EXA90" s="1636"/>
      <c r="EXB90" s="1636"/>
      <c r="EXC90" s="1636"/>
      <c r="EXD90" s="1636"/>
      <c r="EXE90" s="1636"/>
      <c r="EXF90" s="1636"/>
      <c r="EXG90" s="1636"/>
      <c r="EXH90" s="1636"/>
      <c r="EXI90" s="1636"/>
      <c r="EXJ90" s="1636"/>
      <c r="EXK90" s="1636"/>
      <c r="EXL90" s="1636"/>
      <c r="EXM90" s="1636"/>
      <c r="EXN90" s="1636"/>
      <c r="EXO90" s="1636"/>
      <c r="EXP90" s="1636"/>
      <c r="EXQ90" s="1636"/>
      <c r="EXR90" s="1636"/>
      <c r="EXS90" s="1636"/>
      <c r="EXT90" s="1636"/>
      <c r="EXU90" s="1636"/>
      <c r="EXV90" s="1636"/>
      <c r="EXW90" s="1636"/>
      <c r="EXX90" s="1636"/>
      <c r="EXY90" s="1636"/>
      <c r="EXZ90" s="1636"/>
      <c r="EYA90" s="1636"/>
      <c r="EYB90" s="1636"/>
      <c r="EYC90" s="1636"/>
      <c r="EYD90" s="1636"/>
      <c r="EYE90" s="1636"/>
      <c r="EYF90" s="1636"/>
      <c r="EYG90" s="1636"/>
      <c r="EYH90" s="1636"/>
      <c r="EYI90" s="1636"/>
      <c r="EYJ90" s="1636"/>
      <c r="EYK90" s="1636"/>
      <c r="EYL90" s="1636"/>
      <c r="EYM90" s="1636"/>
      <c r="EYN90" s="1636"/>
      <c r="EYO90" s="1636"/>
      <c r="EYP90" s="1636"/>
      <c r="EYQ90" s="1636"/>
      <c r="EYR90" s="1636"/>
      <c r="EYS90" s="1636"/>
      <c r="EYT90" s="1636"/>
      <c r="EYU90" s="1636"/>
      <c r="EYV90" s="1636"/>
      <c r="EYW90" s="1636"/>
      <c r="EYX90" s="1636"/>
      <c r="EYY90" s="1636"/>
      <c r="EYZ90" s="1636"/>
      <c r="EZA90" s="1636"/>
      <c r="EZB90" s="1636"/>
      <c r="EZC90" s="1636"/>
      <c r="EZD90" s="1636"/>
      <c r="EZE90" s="1636"/>
      <c r="EZF90" s="1636"/>
      <c r="EZG90" s="1636"/>
      <c r="EZH90" s="1636"/>
      <c r="EZI90" s="1636"/>
      <c r="EZJ90" s="1636"/>
      <c r="EZK90" s="1636"/>
      <c r="EZL90" s="1636"/>
      <c r="EZM90" s="1636"/>
      <c r="EZN90" s="1636"/>
      <c r="EZO90" s="1636"/>
      <c r="EZP90" s="1636"/>
      <c r="EZQ90" s="1636"/>
      <c r="EZR90" s="1636"/>
      <c r="EZS90" s="1636"/>
      <c r="EZT90" s="1636"/>
      <c r="EZU90" s="1636"/>
      <c r="EZV90" s="1636"/>
      <c r="EZW90" s="1636"/>
      <c r="EZX90" s="1636"/>
      <c r="EZY90" s="1636"/>
      <c r="EZZ90" s="1636"/>
      <c r="FAA90" s="1636"/>
      <c r="FAB90" s="1636"/>
      <c r="FAC90" s="1636"/>
      <c r="FAD90" s="1636"/>
      <c r="FAE90" s="1636"/>
      <c r="FAF90" s="1636"/>
      <c r="FAG90" s="1636"/>
      <c r="FAH90" s="1636"/>
      <c r="FAI90" s="1636"/>
      <c r="FAJ90" s="1636"/>
      <c r="FAK90" s="1636"/>
      <c r="FAL90" s="1636"/>
      <c r="FAM90" s="1636"/>
      <c r="FAN90" s="1636"/>
      <c r="FAO90" s="1636"/>
      <c r="FAP90" s="1636"/>
      <c r="FAQ90" s="1636"/>
      <c r="FAR90" s="1636"/>
      <c r="FAS90" s="1636"/>
      <c r="FAT90" s="1636"/>
      <c r="FAU90" s="1636"/>
      <c r="FAV90" s="1636"/>
      <c r="FAW90" s="1636"/>
      <c r="FAX90" s="1636"/>
      <c r="FAY90" s="1636"/>
      <c r="FAZ90" s="1636"/>
      <c r="FBA90" s="1636"/>
      <c r="FBB90" s="1636"/>
      <c r="FBC90" s="1636"/>
      <c r="FBD90" s="1636"/>
      <c r="FBE90" s="1636"/>
      <c r="FBF90" s="1636"/>
      <c r="FBG90" s="1636"/>
      <c r="FBH90" s="1636"/>
      <c r="FBI90" s="1636"/>
      <c r="FBJ90" s="1636"/>
      <c r="FBK90" s="1636"/>
      <c r="FBL90" s="1636"/>
      <c r="FBM90" s="1636"/>
      <c r="FBN90" s="1636"/>
      <c r="FBO90" s="1636"/>
      <c r="FBP90" s="1636"/>
      <c r="FBQ90" s="1636"/>
      <c r="FBR90" s="1636"/>
      <c r="FBS90" s="1636"/>
      <c r="FBT90" s="1636"/>
      <c r="FBU90" s="1636"/>
      <c r="FBV90" s="1636"/>
      <c r="FBW90" s="1636"/>
      <c r="FBX90" s="1636"/>
      <c r="FBY90" s="1636"/>
      <c r="FBZ90" s="1636"/>
      <c r="FCA90" s="1636"/>
      <c r="FCB90" s="1636"/>
      <c r="FCC90" s="1636"/>
      <c r="FCD90" s="1636"/>
      <c r="FCE90" s="1636"/>
      <c r="FCF90" s="1636"/>
      <c r="FCG90" s="1636"/>
      <c r="FCH90" s="1636"/>
      <c r="FCI90" s="1636"/>
      <c r="FCJ90" s="1636"/>
      <c r="FCK90" s="1636"/>
      <c r="FCL90" s="1636"/>
      <c r="FCM90" s="1636"/>
      <c r="FCN90" s="1636"/>
      <c r="FCO90" s="1636"/>
      <c r="FCP90" s="1636"/>
      <c r="FCQ90" s="1636"/>
      <c r="FCR90" s="1636"/>
      <c r="FCS90" s="1636"/>
      <c r="FCT90" s="1636"/>
      <c r="FCU90" s="1636"/>
      <c r="FCV90" s="1636"/>
      <c r="FCW90" s="1636"/>
      <c r="FCX90" s="1636"/>
      <c r="FCY90" s="1636"/>
      <c r="FCZ90" s="1636"/>
      <c r="FDA90" s="1636"/>
      <c r="FDB90" s="1636"/>
      <c r="FDC90" s="1636"/>
      <c r="FDD90" s="1636"/>
      <c r="FDE90" s="1636"/>
      <c r="FDF90" s="1636"/>
      <c r="FDG90" s="1636"/>
      <c r="FDH90" s="1636"/>
      <c r="FDI90" s="1636"/>
      <c r="FDJ90" s="1636"/>
      <c r="FDK90" s="1636"/>
      <c r="FDL90" s="1636"/>
      <c r="FDM90" s="1636"/>
      <c r="FDN90" s="1636"/>
      <c r="FDO90" s="1636"/>
      <c r="FDP90" s="1636"/>
      <c r="FDQ90" s="1636"/>
      <c r="FDR90" s="1636"/>
      <c r="FDS90" s="1636"/>
      <c r="FDT90" s="1636"/>
      <c r="FDU90" s="1636"/>
      <c r="FDV90" s="1636"/>
      <c r="FDW90" s="1636"/>
      <c r="FDX90" s="1636"/>
      <c r="FDY90" s="1636"/>
      <c r="FDZ90" s="1636"/>
      <c r="FEA90" s="1636"/>
      <c r="FEB90" s="1636"/>
      <c r="FEC90" s="1636"/>
      <c r="FED90" s="1636"/>
      <c r="FEE90" s="1636"/>
      <c r="FEF90" s="1636"/>
      <c r="FEG90" s="1636"/>
      <c r="FEH90" s="1636"/>
      <c r="FEI90" s="1636"/>
      <c r="FEJ90" s="1636"/>
      <c r="FEK90" s="1636"/>
      <c r="FEL90" s="1636"/>
      <c r="FEM90" s="1636"/>
      <c r="FEN90" s="1636"/>
      <c r="FEO90" s="1636"/>
      <c r="FEP90" s="1636"/>
      <c r="FEQ90" s="1636"/>
      <c r="FER90" s="1636"/>
      <c r="FES90" s="1636"/>
      <c r="FET90" s="1636"/>
      <c r="FEU90" s="1636"/>
      <c r="FEV90" s="1636"/>
      <c r="FEW90" s="1636"/>
      <c r="FEX90" s="1636"/>
      <c r="FEY90" s="1636"/>
      <c r="FEZ90" s="1636"/>
      <c r="FFA90" s="1636"/>
      <c r="FFB90" s="1636"/>
      <c r="FFC90" s="1636"/>
      <c r="FFD90" s="1636"/>
      <c r="FFE90" s="1636"/>
      <c r="FFF90" s="1636"/>
      <c r="FFG90" s="1636"/>
      <c r="FFH90" s="1636"/>
      <c r="FFI90" s="1636"/>
      <c r="FFJ90" s="1636"/>
      <c r="FFK90" s="1636"/>
      <c r="FFL90" s="1636"/>
      <c r="FFM90" s="1636"/>
      <c r="FFN90" s="1636"/>
      <c r="FFO90" s="1636"/>
      <c r="FFP90" s="1636"/>
      <c r="FFQ90" s="1636"/>
      <c r="FFR90" s="1636"/>
      <c r="FFS90" s="1636"/>
      <c r="FFT90" s="1636"/>
      <c r="FFU90" s="1636"/>
      <c r="FFV90" s="1636"/>
      <c r="FFW90" s="1636"/>
      <c r="FFX90" s="1636"/>
      <c r="FFY90" s="1636"/>
      <c r="FFZ90" s="1636"/>
      <c r="FGA90" s="1636"/>
      <c r="FGB90" s="1636"/>
      <c r="FGC90" s="1636"/>
      <c r="FGD90" s="1636"/>
      <c r="FGE90" s="1636"/>
      <c r="FGF90" s="1636"/>
      <c r="FGG90" s="1636"/>
      <c r="FGH90" s="1636"/>
      <c r="FGI90" s="1636"/>
      <c r="FGJ90" s="1636"/>
      <c r="FGK90" s="1636"/>
      <c r="FGL90" s="1636"/>
      <c r="FGM90" s="1636"/>
      <c r="FGN90" s="1636"/>
      <c r="FGO90" s="1636"/>
      <c r="FGP90" s="1636"/>
      <c r="FGQ90" s="1636"/>
      <c r="FGR90" s="1636"/>
      <c r="FGS90" s="1636"/>
      <c r="FGT90" s="1636"/>
      <c r="FGU90" s="1636"/>
      <c r="FGV90" s="1636"/>
      <c r="FGW90" s="1636"/>
      <c r="FGX90" s="1636"/>
      <c r="FGY90" s="1636"/>
      <c r="FGZ90" s="1636"/>
      <c r="FHA90" s="1636"/>
      <c r="FHB90" s="1636"/>
      <c r="FHC90" s="1636"/>
      <c r="FHD90" s="1636"/>
      <c r="FHE90" s="1636"/>
      <c r="FHF90" s="1636"/>
      <c r="FHG90" s="1636"/>
      <c r="FHH90" s="1636"/>
      <c r="FHI90" s="1636"/>
      <c r="FHJ90" s="1636"/>
      <c r="FHK90" s="1636"/>
      <c r="FHL90" s="1636"/>
      <c r="FHM90" s="1636"/>
      <c r="FHN90" s="1636"/>
      <c r="FHO90" s="1636"/>
      <c r="FHP90" s="1636"/>
      <c r="FHQ90" s="1636"/>
      <c r="FHR90" s="1636"/>
      <c r="FHS90" s="1636"/>
      <c r="FHT90" s="1636"/>
      <c r="FHU90" s="1636"/>
      <c r="FHV90" s="1636"/>
      <c r="FHW90" s="1636"/>
      <c r="FHX90" s="1636"/>
      <c r="FHY90" s="1636"/>
      <c r="FHZ90" s="1636"/>
      <c r="FIA90" s="1636"/>
      <c r="FIB90" s="1636"/>
      <c r="FIC90" s="1636"/>
      <c r="FID90" s="1636"/>
      <c r="FIE90" s="1636"/>
      <c r="FIF90" s="1636"/>
      <c r="FIG90" s="1636"/>
      <c r="FIH90" s="1636"/>
      <c r="FII90" s="1636"/>
      <c r="FIJ90" s="1636"/>
      <c r="FIK90" s="1636"/>
      <c r="FIL90" s="1636"/>
      <c r="FIM90" s="1636"/>
      <c r="FIN90" s="1636"/>
      <c r="FIO90" s="1636"/>
      <c r="FIP90" s="1636"/>
      <c r="FIQ90" s="1636"/>
      <c r="FIR90" s="1636"/>
      <c r="FIS90" s="1636"/>
      <c r="FIT90" s="1636"/>
      <c r="FIU90" s="1636"/>
      <c r="FIV90" s="1636"/>
      <c r="FIW90" s="1636"/>
      <c r="FIX90" s="1636"/>
      <c r="FIY90" s="1636"/>
      <c r="FIZ90" s="1636"/>
      <c r="FJA90" s="1636"/>
      <c r="FJB90" s="1636"/>
      <c r="FJC90" s="1636"/>
      <c r="FJD90" s="1636"/>
      <c r="FJE90" s="1636"/>
      <c r="FJF90" s="1636"/>
      <c r="FJG90" s="1636"/>
      <c r="FJH90" s="1636"/>
      <c r="FJI90" s="1636"/>
      <c r="FJJ90" s="1636"/>
      <c r="FJK90" s="1636"/>
      <c r="FJL90" s="1636"/>
      <c r="FJM90" s="1636"/>
      <c r="FJN90" s="1636"/>
      <c r="FJO90" s="1636"/>
      <c r="FJP90" s="1636"/>
      <c r="FJQ90" s="1636"/>
      <c r="FJR90" s="1636"/>
      <c r="FJS90" s="1636"/>
      <c r="FJT90" s="1636"/>
      <c r="FJU90" s="1636"/>
      <c r="FJV90" s="1636"/>
      <c r="FJW90" s="1636"/>
      <c r="FJX90" s="1636"/>
      <c r="FJY90" s="1636"/>
      <c r="FJZ90" s="1636"/>
      <c r="FKA90" s="1636"/>
      <c r="FKB90" s="1636"/>
      <c r="FKC90" s="1636"/>
      <c r="FKD90" s="1636"/>
      <c r="FKE90" s="1636"/>
      <c r="FKF90" s="1636"/>
      <c r="FKG90" s="1636"/>
      <c r="FKH90" s="1636"/>
      <c r="FKI90" s="1636"/>
      <c r="FKJ90" s="1636"/>
      <c r="FKK90" s="1636"/>
      <c r="FKL90" s="1636"/>
      <c r="FKM90" s="1636"/>
      <c r="FKN90" s="1636"/>
      <c r="FKO90" s="1636"/>
      <c r="FKP90" s="1636"/>
      <c r="FKQ90" s="1636"/>
      <c r="FKR90" s="1636"/>
      <c r="FKS90" s="1636"/>
      <c r="FKT90" s="1636"/>
      <c r="FKU90" s="1636"/>
      <c r="FKV90" s="1636"/>
      <c r="FKW90" s="1636"/>
      <c r="FKX90" s="1636"/>
      <c r="FKY90" s="1636"/>
      <c r="FKZ90" s="1636"/>
      <c r="FLA90" s="1636"/>
      <c r="FLB90" s="1636"/>
      <c r="FLC90" s="1636"/>
      <c r="FLD90" s="1636"/>
      <c r="FLE90" s="1636"/>
      <c r="FLF90" s="1636"/>
      <c r="FLG90" s="1636"/>
      <c r="FLH90" s="1636"/>
      <c r="FLI90" s="1636"/>
      <c r="FLJ90" s="1636"/>
      <c r="FLK90" s="1636"/>
      <c r="FLL90" s="1636"/>
      <c r="FLM90" s="1636"/>
      <c r="FLN90" s="1636"/>
      <c r="FLO90" s="1636"/>
      <c r="FLP90" s="1636"/>
      <c r="FLQ90" s="1636"/>
      <c r="FLR90" s="1636"/>
      <c r="FLS90" s="1636"/>
      <c r="FLT90" s="1636"/>
      <c r="FLU90" s="1636"/>
      <c r="FLV90" s="1636"/>
      <c r="FLW90" s="1636"/>
      <c r="FLX90" s="1636"/>
      <c r="FLY90" s="1636"/>
      <c r="FLZ90" s="1636"/>
      <c r="FMA90" s="1636"/>
      <c r="FMB90" s="1636"/>
      <c r="FMC90" s="1636"/>
      <c r="FMD90" s="1636"/>
      <c r="FME90" s="1636"/>
      <c r="FMF90" s="1636"/>
      <c r="FMG90" s="1636"/>
      <c r="FMH90" s="1636"/>
      <c r="FMI90" s="1636"/>
      <c r="FMJ90" s="1636"/>
      <c r="FMK90" s="1636"/>
      <c r="FML90" s="1636"/>
      <c r="FMM90" s="1636"/>
      <c r="FMN90" s="1636"/>
      <c r="FMO90" s="1636"/>
      <c r="FMP90" s="1636"/>
      <c r="FMQ90" s="1636"/>
      <c r="FMR90" s="1636"/>
      <c r="FMS90" s="1636"/>
      <c r="FMT90" s="1636"/>
      <c r="FMU90" s="1636"/>
      <c r="FMV90" s="1636"/>
      <c r="FMW90" s="1636"/>
      <c r="FMX90" s="1636"/>
      <c r="FMY90" s="1636"/>
      <c r="FMZ90" s="1636"/>
      <c r="FNA90" s="1636"/>
      <c r="FNB90" s="1636"/>
      <c r="FNC90" s="1636"/>
      <c r="FND90" s="1636"/>
      <c r="FNE90" s="1636"/>
      <c r="FNF90" s="1636"/>
      <c r="FNG90" s="1636"/>
      <c r="FNH90" s="1636"/>
      <c r="FNI90" s="1636"/>
      <c r="FNJ90" s="1636"/>
      <c r="FNK90" s="1636"/>
      <c r="FNL90" s="1636"/>
      <c r="FNM90" s="1636"/>
      <c r="FNN90" s="1636"/>
      <c r="FNO90" s="1636"/>
      <c r="FNP90" s="1636"/>
      <c r="FNQ90" s="1636"/>
      <c r="FNR90" s="1636"/>
      <c r="FNS90" s="1636"/>
      <c r="FNT90" s="1636"/>
      <c r="FNU90" s="1636"/>
      <c r="FNV90" s="1636"/>
      <c r="FNW90" s="1636"/>
      <c r="FNX90" s="1636"/>
      <c r="FNY90" s="1636"/>
      <c r="FNZ90" s="1636"/>
      <c r="FOA90" s="1636"/>
      <c r="FOB90" s="1636"/>
      <c r="FOC90" s="1636"/>
      <c r="FOD90" s="1636"/>
      <c r="FOE90" s="1636"/>
      <c r="FOF90" s="1636"/>
      <c r="FOG90" s="1636"/>
      <c r="FOH90" s="1636"/>
      <c r="FOI90" s="1636"/>
      <c r="FOJ90" s="1636"/>
      <c r="FOK90" s="1636"/>
      <c r="FOL90" s="1636"/>
      <c r="FOM90" s="1636"/>
      <c r="FON90" s="1636"/>
      <c r="FOO90" s="1636"/>
      <c r="FOP90" s="1636"/>
      <c r="FOQ90" s="1636"/>
      <c r="FOR90" s="1636"/>
      <c r="FOS90" s="1636"/>
      <c r="FOT90" s="1636"/>
      <c r="FOU90" s="1636"/>
      <c r="FOV90" s="1636"/>
      <c r="FOW90" s="1636"/>
      <c r="FOX90" s="1636"/>
      <c r="FOY90" s="1636"/>
      <c r="FOZ90" s="1636"/>
      <c r="FPA90" s="1636"/>
      <c r="FPB90" s="1636"/>
      <c r="FPC90" s="1636"/>
      <c r="FPD90" s="1636"/>
      <c r="FPE90" s="1636"/>
      <c r="FPF90" s="1636"/>
      <c r="FPG90" s="1636"/>
      <c r="FPH90" s="1636"/>
      <c r="FPI90" s="1636"/>
      <c r="FPJ90" s="1636"/>
      <c r="FPK90" s="1636"/>
      <c r="FPL90" s="1636"/>
      <c r="FPM90" s="1636"/>
      <c r="FPN90" s="1636"/>
      <c r="FPO90" s="1636"/>
      <c r="FPP90" s="1636"/>
      <c r="FPQ90" s="1636"/>
      <c r="FPR90" s="1636"/>
      <c r="FPS90" s="1636"/>
      <c r="FPT90" s="1636"/>
      <c r="FPU90" s="1636"/>
      <c r="FPV90" s="1636"/>
      <c r="FPW90" s="1636"/>
      <c r="FPX90" s="1636"/>
      <c r="FPY90" s="1636"/>
      <c r="FPZ90" s="1636"/>
      <c r="FQA90" s="1636"/>
      <c r="FQB90" s="1636"/>
      <c r="FQC90" s="1636"/>
      <c r="FQD90" s="1636"/>
      <c r="FQE90" s="1636"/>
      <c r="FQF90" s="1636"/>
      <c r="FQG90" s="1636"/>
      <c r="FQH90" s="1636"/>
      <c r="FQI90" s="1636"/>
      <c r="FQJ90" s="1636"/>
      <c r="FQK90" s="1636"/>
      <c r="FQL90" s="1636"/>
      <c r="FQM90" s="1636"/>
      <c r="FQN90" s="1636"/>
      <c r="FQO90" s="1636"/>
      <c r="FQP90" s="1636"/>
      <c r="FQQ90" s="1636"/>
      <c r="FQR90" s="1636"/>
      <c r="FQS90" s="1636"/>
      <c r="FQT90" s="1636"/>
      <c r="FQU90" s="1636"/>
      <c r="FQV90" s="1636"/>
      <c r="FQW90" s="1636"/>
      <c r="FQX90" s="1636"/>
      <c r="FQY90" s="1636"/>
      <c r="FQZ90" s="1636"/>
      <c r="FRA90" s="1636"/>
      <c r="FRB90" s="1636"/>
      <c r="FRC90" s="1636"/>
      <c r="FRD90" s="1636"/>
      <c r="FRE90" s="1636"/>
      <c r="FRF90" s="1636"/>
      <c r="FRG90" s="1636"/>
      <c r="FRH90" s="1636"/>
      <c r="FRI90" s="1636"/>
      <c r="FRJ90" s="1636"/>
      <c r="FRK90" s="1636"/>
      <c r="FRL90" s="1636"/>
      <c r="FRM90" s="1636"/>
      <c r="FRN90" s="1636"/>
      <c r="FRO90" s="1636"/>
      <c r="FRP90" s="1636"/>
      <c r="FRQ90" s="1636"/>
      <c r="FRR90" s="1636"/>
      <c r="FRS90" s="1636"/>
      <c r="FRT90" s="1636"/>
      <c r="FRU90" s="1636"/>
      <c r="FRV90" s="1636"/>
      <c r="FRW90" s="1636"/>
      <c r="FRX90" s="1636"/>
      <c r="FRY90" s="1636"/>
      <c r="FRZ90" s="1636"/>
      <c r="FSA90" s="1636"/>
      <c r="FSB90" s="1636"/>
      <c r="FSC90" s="1636"/>
      <c r="FSD90" s="1636"/>
      <c r="FSE90" s="1636"/>
      <c r="FSF90" s="1636"/>
      <c r="FSG90" s="1636"/>
      <c r="FSH90" s="1636"/>
      <c r="FSI90" s="1636"/>
      <c r="FSJ90" s="1636"/>
      <c r="FSK90" s="1636"/>
      <c r="FSL90" s="1636"/>
      <c r="FSM90" s="1636"/>
      <c r="FSN90" s="1636"/>
      <c r="FSO90" s="1636"/>
      <c r="FSP90" s="1636"/>
      <c r="FSQ90" s="1636"/>
      <c r="FSR90" s="1636"/>
      <c r="FSS90" s="1636"/>
      <c r="FST90" s="1636"/>
      <c r="FSU90" s="1636"/>
      <c r="FSV90" s="1636"/>
      <c r="FSW90" s="1636"/>
      <c r="FSX90" s="1636"/>
      <c r="FSY90" s="1636"/>
      <c r="FSZ90" s="1636"/>
      <c r="FTA90" s="1636"/>
      <c r="FTB90" s="1636"/>
      <c r="FTC90" s="1636"/>
      <c r="FTD90" s="1636"/>
      <c r="FTE90" s="1636"/>
      <c r="FTF90" s="1636"/>
      <c r="FTG90" s="1636"/>
      <c r="FTH90" s="1636"/>
      <c r="FTI90" s="1636"/>
      <c r="FTJ90" s="1636"/>
      <c r="FTK90" s="1636"/>
      <c r="FTL90" s="1636"/>
      <c r="FTM90" s="1636"/>
      <c r="FTN90" s="1636"/>
      <c r="FTO90" s="1636"/>
      <c r="FTP90" s="1636"/>
      <c r="FTQ90" s="1636"/>
      <c r="FTR90" s="1636"/>
      <c r="FTS90" s="1636"/>
      <c r="FTT90" s="1636"/>
      <c r="FTU90" s="1636"/>
      <c r="FTV90" s="1636"/>
      <c r="FTW90" s="1636"/>
      <c r="FTX90" s="1636"/>
      <c r="FTY90" s="1636"/>
      <c r="FTZ90" s="1636"/>
      <c r="FUA90" s="1636"/>
      <c r="FUB90" s="1636"/>
      <c r="FUC90" s="1636"/>
      <c r="FUD90" s="1636"/>
      <c r="FUE90" s="1636"/>
      <c r="FUF90" s="1636"/>
      <c r="FUG90" s="1636"/>
      <c r="FUH90" s="1636"/>
      <c r="FUI90" s="1636"/>
      <c r="FUJ90" s="1636"/>
      <c r="FUK90" s="1636"/>
      <c r="FUL90" s="1636"/>
      <c r="FUM90" s="1636"/>
      <c r="FUN90" s="1636"/>
      <c r="FUO90" s="1636"/>
      <c r="FUP90" s="1636"/>
      <c r="FUQ90" s="1636"/>
      <c r="FUR90" s="1636"/>
      <c r="FUS90" s="1636"/>
      <c r="FUT90" s="1636"/>
      <c r="FUU90" s="1636"/>
      <c r="FUV90" s="1636"/>
      <c r="FUW90" s="1636"/>
      <c r="FUX90" s="1636"/>
      <c r="FUY90" s="1636"/>
      <c r="FUZ90" s="1636"/>
      <c r="FVA90" s="1636"/>
      <c r="FVB90" s="1636"/>
      <c r="FVC90" s="1636"/>
      <c r="FVD90" s="1636"/>
      <c r="FVE90" s="1636"/>
      <c r="FVF90" s="1636"/>
      <c r="FVG90" s="1636"/>
      <c r="FVH90" s="1636"/>
      <c r="FVI90" s="1636"/>
      <c r="FVJ90" s="1636"/>
      <c r="FVK90" s="1636"/>
      <c r="FVL90" s="1636"/>
      <c r="FVM90" s="1636"/>
      <c r="FVN90" s="1636"/>
      <c r="FVO90" s="1636"/>
      <c r="FVP90" s="1636"/>
      <c r="FVQ90" s="1636"/>
      <c r="FVR90" s="1636"/>
      <c r="FVS90" s="1636"/>
      <c r="FVT90" s="1636"/>
      <c r="FVU90" s="1636"/>
      <c r="FVV90" s="1636"/>
      <c r="FVW90" s="1636"/>
      <c r="FVX90" s="1636"/>
      <c r="FVY90" s="1636"/>
      <c r="FVZ90" s="1636"/>
      <c r="FWA90" s="1636"/>
      <c r="FWB90" s="1636"/>
      <c r="FWC90" s="1636"/>
      <c r="FWD90" s="1636"/>
      <c r="FWE90" s="1636"/>
      <c r="FWF90" s="1636"/>
      <c r="FWG90" s="1636"/>
      <c r="FWH90" s="1636"/>
      <c r="FWI90" s="1636"/>
      <c r="FWJ90" s="1636"/>
      <c r="FWK90" s="1636"/>
      <c r="FWL90" s="1636"/>
      <c r="FWM90" s="1636"/>
      <c r="FWN90" s="1636"/>
      <c r="FWO90" s="1636"/>
      <c r="FWP90" s="1636"/>
      <c r="FWQ90" s="1636"/>
      <c r="FWR90" s="1636"/>
      <c r="FWS90" s="1636"/>
      <c r="FWT90" s="1636"/>
      <c r="FWU90" s="1636"/>
      <c r="FWV90" s="1636"/>
      <c r="FWW90" s="1636"/>
      <c r="FWX90" s="1636"/>
      <c r="FWY90" s="1636"/>
      <c r="FWZ90" s="1636"/>
      <c r="FXA90" s="1636"/>
      <c r="FXB90" s="1636"/>
      <c r="FXC90" s="1636"/>
      <c r="FXD90" s="1636"/>
      <c r="FXE90" s="1636"/>
      <c r="FXF90" s="1636"/>
      <c r="FXG90" s="1636"/>
      <c r="FXH90" s="1636"/>
      <c r="FXI90" s="1636"/>
      <c r="FXJ90" s="1636"/>
      <c r="FXK90" s="1636"/>
      <c r="FXL90" s="1636"/>
      <c r="FXM90" s="1636"/>
      <c r="FXN90" s="1636"/>
      <c r="FXO90" s="1636"/>
      <c r="FXP90" s="1636"/>
      <c r="FXQ90" s="1636"/>
      <c r="FXR90" s="1636"/>
      <c r="FXS90" s="1636"/>
      <c r="FXT90" s="1636"/>
      <c r="FXU90" s="1636"/>
      <c r="FXV90" s="1636"/>
      <c r="FXW90" s="1636"/>
      <c r="FXX90" s="1636"/>
      <c r="FXY90" s="1636"/>
      <c r="FXZ90" s="1636"/>
      <c r="FYA90" s="1636"/>
      <c r="FYB90" s="1636"/>
      <c r="FYC90" s="1636"/>
      <c r="FYD90" s="1636"/>
      <c r="FYE90" s="1636"/>
      <c r="FYF90" s="1636"/>
      <c r="FYG90" s="1636"/>
      <c r="FYH90" s="1636"/>
      <c r="FYI90" s="1636"/>
      <c r="FYJ90" s="1636"/>
      <c r="FYK90" s="1636"/>
      <c r="FYL90" s="1636"/>
      <c r="FYM90" s="1636"/>
      <c r="FYN90" s="1636"/>
      <c r="FYO90" s="1636"/>
      <c r="FYP90" s="1636"/>
      <c r="FYQ90" s="1636"/>
      <c r="FYR90" s="1636"/>
      <c r="FYS90" s="1636"/>
      <c r="FYT90" s="1636"/>
      <c r="FYU90" s="1636"/>
      <c r="FYV90" s="1636"/>
      <c r="FYW90" s="1636"/>
      <c r="FYX90" s="1636"/>
      <c r="FYY90" s="1636"/>
      <c r="FYZ90" s="1636"/>
      <c r="FZA90" s="1636"/>
      <c r="FZB90" s="1636"/>
      <c r="FZC90" s="1636"/>
      <c r="FZD90" s="1636"/>
      <c r="FZE90" s="1636"/>
      <c r="FZF90" s="1636"/>
      <c r="FZG90" s="1636"/>
      <c r="FZH90" s="1636"/>
      <c r="FZI90" s="1636"/>
      <c r="FZJ90" s="1636"/>
      <c r="FZK90" s="1636"/>
      <c r="FZL90" s="1636"/>
      <c r="FZM90" s="1636"/>
      <c r="FZN90" s="1636"/>
      <c r="FZO90" s="1636"/>
      <c r="FZP90" s="1636"/>
      <c r="FZQ90" s="1636"/>
      <c r="FZR90" s="1636"/>
      <c r="FZS90" s="1636"/>
      <c r="FZT90" s="1636"/>
      <c r="FZU90" s="1636"/>
      <c r="FZV90" s="1636"/>
      <c r="FZW90" s="1636"/>
      <c r="FZX90" s="1636"/>
      <c r="FZY90" s="1636"/>
      <c r="FZZ90" s="1636"/>
      <c r="GAA90" s="1636"/>
      <c r="GAB90" s="1636"/>
      <c r="GAC90" s="1636"/>
      <c r="GAD90" s="1636"/>
      <c r="GAE90" s="1636"/>
      <c r="GAF90" s="1636"/>
      <c r="GAG90" s="1636"/>
      <c r="GAH90" s="1636"/>
      <c r="GAI90" s="1636"/>
      <c r="GAJ90" s="1636"/>
      <c r="GAK90" s="1636"/>
      <c r="GAL90" s="1636"/>
      <c r="GAM90" s="1636"/>
      <c r="GAN90" s="1636"/>
      <c r="GAO90" s="1636"/>
      <c r="GAP90" s="1636"/>
      <c r="GAQ90" s="1636"/>
      <c r="GAR90" s="1636"/>
      <c r="GAS90" s="1636"/>
      <c r="GAT90" s="1636"/>
      <c r="GAU90" s="1636"/>
      <c r="GAV90" s="1636"/>
      <c r="GAW90" s="1636"/>
      <c r="GAX90" s="1636"/>
      <c r="GAY90" s="1636"/>
      <c r="GAZ90" s="1636"/>
      <c r="GBA90" s="1636"/>
      <c r="GBB90" s="1636"/>
      <c r="GBC90" s="1636"/>
      <c r="GBD90" s="1636"/>
      <c r="GBE90" s="1636"/>
      <c r="GBF90" s="1636"/>
      <c r="GBG90" s="1636"/>
      <c r="GBH90" s="1636"/>
      <c r="GBI90" s="1636"/>
      <c r="GBJ90" s="1636"/>
      <c r="GBK90" s="1636"/>
      <c r="GBL90" s="1636"/>
      <c r="GBM90" s="1636"/>
      <c r="GBN90" s="1636"/>
      <c r="GBO90" s="1636"/>
      <c r="GBP90" s="1636"/>
      <c r="GBQ90" s="1636"/>
      <c r="GBR90" s="1636"/>
      <c r="GBS90" s="1636"/>
      <c r="GBT90" s="1636"/>
      <c r="GBU90" s="1636"/>
      <c r="GBV90" s="1636"/>
      <c r="GBW90" s="1636"/>
      <c r="GBX90" s="1636"/>
      <c r="GBY90" s="1636"/>
      <c r="GBZ90" s="1636"/>
      <c r="GCA90" s="1636"/>
      <c r="GCB90" s="1636"/>
      <c r="GCC90" s="1636"/>
      <c r="GCD90" s="1636"/>
      <c r="GCE90" s="1636"/>
      <c r="GCF90" s="1636"/>
      <c r="GCG90" s="1636"/>
      <c r="GCH90" s="1636"/>
      <c r="GCI90" s="1636"/>
      <c r="GCJ90" s="1636"/>
      <c r="GCK90" s="1636"/>
      <c r="GCL90" s="1636"/>
      <c r="GCM90" s="1636"/>
      <c r="GCN90" s="1636"/>
      <c r="GCO90" s="1636"/>
      <c r="GCP90" s="1636"/>
      <c r="GCQ90" s="1636"/>
      <c r="GCR90" s="1636"/>
      <c r="GCS90" s="1636"/>
      <c r="GCT90" s="1636"/>
      <c r="GCU90" s="1636"/>
      <c r="GCV90" s="1636"/>
      <c r="GCW90" s="1636"/>
      <c r="GCX90" s="1636"/>
      <c r="GCY90" s="1636"/>
      <c r="GCZ90" s="1636"/>
      <c r="GDA90" s="1636"/>
      <c r="GDB90" s="1636"/>
      <c r="GDC90" s="1636"/>
      <c r="GDD90" s="1636"/>
      <c r="GDE90" s="1636"/>
      <c r="GDF90" s="1636"/>
      <c r="GDG90" s="1636"/>
      <c r="GDH90" s="1636"/>
      <c r="GDI90" s="1636"/>
      <c r="GDJ90" s="1636"/>
      <c r="GDK90" s="1636"/>
      <c r="GDL90" s="1636"/>
      <c r="GDM90" s="1636"/>
      <c r="GDN90" s="1636"/>
      <c r="GDO90" s="1636"/>
      <c r="GDP90" s="1636"/>
      <c r="GDQ90" s="1636"/>
      <c r="GDR90" s="1636"/>
      <c r="GDS90" s="1636"/>
      <c r="GDT90" s="1636"/>
      <c r="GDU90" s="1636"/>
      <c r="GDV90" s="1636"/>
      <c r="GDW90" s="1636"/>
      <c r="GDX90" s="1636"/>
      <c r="GDY90" s="1636"/>
      <c r="GDZ90" s="1636"/>
      <c r="GEA90" s="1636"/>
      <c r="GEB90" s="1636"/>
      <c r="GEC90" s="1636"/>
      <c r="GED90" s="1636"/>
      <c r="GEE90" s="1636"/>
      <c r="GEF90" s="1636"/>
      <c r="GEG90" s="1636"/>
      <c r="GEH90" s="1636"/>
      <c r="GEI90" s="1636"/>
      <c r="GEJ90" s="1636"/>
      <c r="GEK90" s="1636"/>
      <c r="GEL90" s="1636"/>
      <c r="GEM90" s="1636"/>
      <c r="GEN90" s="1636"/>
      <c r="GEO90" s="1636"/>
      <c r="GEP90" s="1636"/>
      <c r="GEQ90" s="1636"/>
      <c r="GER90" s="1636"/>
      <c r="GES90" s="1636"/>
      <c r="GET90" s="1636"/>
      <c r="GEU90" s="1636"/>
      <c r="GEV90" s="1636"/>
      <c r="GEW90" s="1636"/>
      <c r="GEX90" s="1636"/>
      <c r="GEY90" s="1636"/>
      <c r="GEZ90" s="1636"/>
      <c r="GFA90" s="1636"/>
      <c r="GFB90" s="1636"/>
      <c r="GFC90" s="1636"/>
      <c r="GFD90" s="1636"/>
      <c r="GFE90" s="1636"/>
      <c r="GFF90" s="1636"/>
      <c r="GFG90" s="1636"/>
      <c r="GFH90" s="1636"/>
      <c r="GFI90" s="1636"/>
      <c r="GFJ90" s="1636"/>
      <c r="GFK90" s="1636"/>
      <c r="GFL90" s="1636"/>
      <c r="GFM90" s="1636"/>
      <c r="GFN90" s="1636"/>
      <c r="GFO90" s="1636"/>
      <c r="GFP90" s="1636"/>
      <c r="GFQ90" s="1636"/>
      <c r="GFR90" s="1636"/>
      <c r="GFS90" s="1636"/>
      <c r="GFT90" s="1636"/>
      <c r="GFU90" s="1636"/>
      <c r="GFV90" s="1636"/>
      <c r="GFW90" s="1636"/>
      <c r="GFX90" s="1636"/>
      <c r="GFY90" s="1636"/>
      <c r="GFZ90" s="1636"/>
      <c r="GGA90" s="1636"/>
      <c r="GGB90" s="1636"/>
      <c r="GGC90" s="1636"/>
      <c r="GGD90" s="1636"/>
      <c r="GGE90" s="1636"/>
      <c r="GGF90" s="1636"/>
      <c r="GGG90" s="1636"/>
      <c r="GGH90" s="1636"/>
      <c r="GGI90" s="1636"/>
      <c r="GGJ90" s="1636"/>
      <c r="GGK90" s="1636"/>
      <c r="GGL90" s="1636"/>
      <c r="GGM90" s="1636"/>
      <c r="GGN90" s="1636"/>
      <c r="GGO90" s="1636"/>
      <c r="GGP90" s="1636"/>
      <c r="GGQ90" s="1636"/>
      <c r="GGR90" s="1636"/>
      <c r="GGS90" s="1636"/>
      <c r="GGT90" s="1636"/>
      <c r="GGU90" s="1636"/>
      <c r="GGV90" s="1636"/>
      <c r="GGW90" s="1636"/>
      <c r="GGX90" s="1636"/>
      <c r="GGY90" s="1636"/>
      <c r="GGZ90" s="1636"/>
      <c r="GHA90" s="1636"/>
      <c r="GHB90" s="1636"/>
      <c r="GHC90" s="1636"/>
      <c r="GHD90" s="1636"/>
      <c r="GHE90" s="1636"/>
      <c r="GHF90" s="1636"/>
      <c r="GHG90" s="1636"/>
      <c r="GHH90" s="1636"/>
      <c r="GHI90" s="1636"/>
      <c r="GHJ90" s="1636"/>
      <c r="GHK90" s="1636"/>
      <c r="GHL90" s="1636"/>
      <c r="GHM90" s="1636"/>
      <c r="GHN90" s="1636"/>
      <c r="GHO90" s="1636"/>
      <c r="GHP90" s="1636"/>
      <c r="GHQ90" s="1636"/>
      <c r="GHR90" s="1636"/>
      <c r="GHS90" s="1636"/>
      <c r="GHT90" s="1636"/>
      <c r="GHU90" s="1636"/>
      <c r="GHV90" s="1636"/>
      <c r="GHW90" s="1636"/>
      <c r="GHX90" s="1636"/>
      <c r="GHY90" s="1636"/>
      <c r="GHZ90" s="1636"/>
      <c r="GIA90" s="1636"/>
      <c r="GIB90" s="1636"/>
      <c r="GIC90" s="1636"/>
      <c r="GID90" s="1636"/>
      <c r="GIE90" s="1636"/>
      <c r="GIF90" s="1636"/>
      <c r="GIG90" s="1636"/>
      <c r="GIH90" s="1636"/>
      <c r="GII90" s="1636"/>
      <c r="GIJ90" s="1636"/>
      <c r="GIK90" s="1636"/>
      <c r="GIL90" s="1636"/>
      <c r="GIM90" s="1636"/>
      <c r="GIN90" s="1636"/>
      <c r="GIO90" s="1636"/>
      <c r="GIP90" s="1636"/>
      <c r="GIQ90" s="1636"/>
      <c r="GIR90" s="1636"/>
      <c r="GIS90" s="1636"/>
      <c r="GIT90" s="1636"/>
      <c r="GIU90" s="1636"/>
      <c r="GIV90" s="1636"/>
      <c r="GIW90" s="1636"/>
      <c r="GIX90" s="1636"/>
      <c r="GIY90" s="1636"/>
      <c r="GIZ90" s="1636"/>
      <c r="GJA90" s="1636"/>
      <c r="GJB90" s="1636"/>
      <c r="GJC90" s="1636"/>
      <c r="GJD90" s="1636"/>
      <c r="GJE90" s="1636"/>
      <c r="GJF90" s="1636"/>
      <c r="GJG90" s="1636"/>
      <c r="GJH90" s="1636"/>
      <c r="GJI90" s="1636"/>
      <c r="GJJ90" s="1636"/>
      <c r="GJK90" s="1636"/>
      <c r="GJL90" s="1636"/>
      <c r="GJM90" s="1636"/>
      <c r="GJN90" s="1636"/>
      <c r="GJO90" s="1636"/>
      <c r="GJP90" s="1636"/>
      <c r="GJQ90" s="1636"/>
      <c r="GJR90" s="1636"/>
      <c r="GJS90" s="1636"/>
      <c r="GJT90" s="1636"/>
      <c r="GJU90" s="1636"/>
      <c r="GJV90" s="1636"/>
      <c r="GJW90" s="1636"/>
      <c r="GJX90" s="1636"/>
      <c r="GJY90" s="1636"/>
      <c r="GJZ90" s="1636"/>
      <c r="GKA90" s="1636"/>
      <c r="GKB90" s="1636"/>
      <c r="GKC90" s="1636"/>
      <c r="GKD90" s="1636"/>
      <c r="GKE90" s="1636"/>
      <c r="GKF90" s="1636"/>
      <c r="GKG90" s="1636"/>
      <c r="GKH90" s="1636"/>
      <c r="GKI90" s="1636"/>
      <c r="GKJ90" s="1636"/>
      <c r="GKK90" s="1636"/>
      <c r="GKL90" s="1636"/>
      <c r="GKM90" s="1636"/>
      <c r="GKN90" s="1636"/>
      <c r="GKO90" s="1636"/>
      <c r="GKP90" s="1636"/>
      <c r="GKQ90" s="1636"/>
      <c r="GKR90" s="1636"/>
      <c r="GKS90" s="1636"/>
      <c r="GKT90" s="1636"/>
      <c r="GKU90" s="1636"/>
      <c r="GKV90" s="1636"/>
      <c r="GKW90" s="1636"/>
      <c r="GKX90" s="1636"/>
      <c r="GKY90" s="1636"/>
      <c r="GKZ90" s="1636"/>
      <c r="GLA90" s="1636"/>
      <c r="GLB90" s="1636"/>
      <c r="GLC90" s="1636"/>
      <c r="GLD90" s="1636"/>
      <c r="GLE90" s="1636"/>
      <c r="GLF90" s="1636"/>
      <c r="GLG90" s="1636"/>
      <c r="GLH90" s="1636"/>
      <c r="GLI90" s="1636"/>
      <c r="GLJ90" s="1636"/>
      <c r="GLK90" s="1636"/>
      <c r="GLL90" s="1636"/>
      <c r="GLM90" s="1636"/>
      <c r="GLN90" s="1636"/>
      <c r="GLO90" s="1636"/>
      <c r="GLP90" s="1636"/>
      <c r="GLQ90" s="1636"/>
      <c r="GLR90" s="1636"/>
      <c r="GLS90" s="1636"/>
      <c r="GLT90" s="1636"/>
      <c r="GLU90" s="1636"/>
      <c r="GLV90" s="1636"/>
      <c r="GLW90" s="1636"/>
      <c r="GLX90" s="1636"/>
      <c r="GLY90" s="1636"/>
      <c r="GLZ90" s="1636"/>
      <c r="GMA90" s="1636"/>
      <c r="GMB90" s="1636"/>
      <c r="GMC90" s="1636"/>
      <c r="GMD90" s="1636"/>
      <c r="GME90" s="1636"/>
      <c r="GMF90" s="1636"/>
      <c r="GMG90" s="1636"/>
      <c r="GMH90" s="1636"/>
      <c r="GMI90" s="1636"/>
      <c r="GMJ90" s="1636"/>
      <c r="GMK90" s="1636"/>
      <c r="GML90" s="1636"/>
      <c r="GMM90" s="1636"/>
      <c r="GMN90" s="1636"/>
      <c r="GMO90" s="1636"/>
      <c r="GMP90" s="1636"/>
      <c r="GMQ90" s="1636"/>
      <c r="GMR90" s="1636"/>
      <c r="GMS90" s="1636"/>
      <c r="GMT90" s="1636"/>
      <c r="GMU90" s="1636"/>
      <c r="GMV90" s="1636"/>
      <c r="GMW90" s="1636"/>
      <c r="GMX90" s="1636"/>
      <c r="GMY90" s="1636"/>
      <c r="GMZ90" s="1636"/>
      <c r="GNA90" s="1636"/>
      <c r="GNB90" s="1636"/>
      <c r="GNC90" s="1636"/>
      <c r="GND90" s="1636"/>
      <c r="GNE90" s="1636"/>
      <c r="GNF90" s="1636"/>
      <c r="GNG90" s="1636"/>
      <c r="GNH90" s="1636"/>
      <c r="GNI90" s="1636"/>
      <c r="GNJ90" s="1636"/>
      <c r="GNK90" s="1636"/>
      <c r="GNL90" s="1636"/>
      <c r="GNM90" s="1636"/>
      <c r="GNN90" s="1636"/>
      <c r="GNO90" s="1636"/>
      <c r="GNP90" s="1636"/>
      <c r="GNQ90" s="1636"/>
      <c r="GNR90" s="1636"/>
      <c r="GNS90" s="1636"/>
      <c r="GNT90" s="1636"/>
      <c r="GNU90" s="1636"/>
      <c r="GNV90" s="1636"/>
      <c r="GNW90" s="1636"/>
      <c r="GNX90" s="1636"/>
      <c r="GNY90" s="1636"/>
      <c r="GNZ90" s="1636"/>
      <c r="GOA90" s="1636"/>
      <c r="GOB90" s="1636"/>
      <c r="GOC90" s="1636"/>
      <c r="GOD90" s="1636"/>
      <c r="GOE90" s="1636"/>
      <c r="GOF90" s="1636"/>
      <c r="GOG90" s="1636"/>
      <c r="GOH90" s="1636"/>
      <c r="GOI90" s="1636"/>
      <c r="GOJ90" s="1636"/>
      <c r="GOK90" s="1636"/>
      <c r="GOL90" s="1636"/>
      <c r="GOM90" s="1636"/>
      <c r="GON90" s="1636"/>
      <c r="GOO90" s="1636"/>
      <c r="GOP90" s="1636"/>
      <c r="GOQ90" s="1636"/>
      <c r="GOR90" s="1636"/>
      <c r="GOS90" s="1636"/>
      <c r="GOT90" s="1636"/>
      <c r="GOU90" s="1636"/>
      <c r="GOV90" s="1636"/>
      <c r="GOW90" s="1636"/>
      <c r="GOX90" s="1636"/>
      <c r="GOY90" s="1636"/>
      <c r="GOZ90" s="1636"/>
      <c r="GPA90" s="1636"/>
      <c r="GPB90" s="1636"/>
      <c r="GPC90" s="1636"/>
      <c r="GPD90" s="1636"/>
      <c r="GPE90" s="1636"/>
      <c r="GPF90" s="1636"/>
      <c r="GPG90" s="1636"/>
      <c r="GPH90" s="1636"/>
      <c r="GPI90" s="1636"/>
      <c r="GPJ90" s="1636"/>
      <c r="GPK90" s="1636"/>
      <c r="GPL90" s="1636"/>
      <c r="GPM90" s="1636"/>
      <c r="GPN90" s="1636"/>
      <c r="GPO90" s="1636"/>
      <c r="GPP90" s="1636"/>
      <c r="GPQ90" s="1636"/>
      <c r="GPR90" s="1636"/>
      <c r="GPS90" s="1636"/>
      <c r="GPT90" s="1636"/>
      <c r="GPU90" s="1636"/>
      <c r="GPV90" s="1636"/>
      <c r="GPW90" s="1636"/>
      <c r="GPX90" s="1636"/>
      <c r="GPY90" s="1636"/>
      <c r="GPZ90" s="1636"/>
      <c r="GQA90" s="1636"/>
      <c r="GQB90" s="1636"/>
      <c r="GQC90" s="1636"/>
      <c r="GQD90" s="1636"/>
      <c r="GQE90" s="1636"/>
      <c r="GQF90" s="1636"/>
      <c r="GQG90" s="1636"/>
      <c r="GQH90" s="1636"/>
      <c r="GQI90" s="1636"/>
      <c r="GQJ90" s="1636"/>
      <c r="GQK90" s="1636"/>
      <c r="GQL90" s="1636"/>
      <c r="GQM90" s="1636"/>
      <c r="GQN90" s="1636"/>
      <c r="GQO90" s="1636"/>
      <c r="GQP90" s="1636"/>
      <c r="GQQ90" s="1636"/>
      <c r="GQR90" s="1636"/>
      <c r="GQS90" s="1636"/>
      <c r="GQT90" s="1636"/>
      <c r="GQU90" s="1636"/>
      <c r="GQV90" s="1636"/>
      <c r="GQW90" s="1636"/>
      <c r="GQX90" s="1636"/>
      <c r="GQY90" s="1636"/>
      <c r="GQZ90" s="1636"/>
      <c r="GRA90" s="1636"/>
      <c r="GRB90" s="1636"/>
      <c r="GRC90" s="1636"/>
      <c r="GRD90" s="1636"/>
      <c r="GRE90" s="1636"/>
      <c r="GRF90" s="1636"/>
      <c r="GRG90" s="1636"/>
      <c r="GRH90" s="1636"/>
      <c r="GRI90" s="1636"/>
      <c r="GRJ90" s="1636"/>
      <c r="GRK90" s="1636"/>
      <c r="GRL90" s="1636"/>
      <c r="GRM90" s="1636"/>
      <c r="GRN90" s="1636"/>
      <c r="GRO90" s="1636"/>
      <c r="GRP90" s="1636"/>
      <c r="GRQ90" s="1636"/>
      <c r="GRR90" s="1636"/>
      <c r="GRS90" s="1636"/>
      <c r="GRT90" s="1636"/>
      <c r="GRU90" s="1636"/>
      <c r="GRV90" s="1636"/>
      <c r="GRW90" s="1636"/>
      <c r="GRX90" s="1636"/>
      <c r="GRY90" s="1636"/>
      <c r="GRZ90" s="1636"/>
      <c r="GSA90" s="1636"/>
      <c r="GSB90" s="1636"/>
      <c r="GSC90" s="1636"/>
      <c r="GSD90" s="1636"/>
      <c r="GSE90" s="1636"/>
      <c r="GSF90" s="1636"/>
      <c r="GSG90" s="1636"/>
      <c r="GSH90" s="1636"/>
      <c r="GSI90" s="1636"/>
      <c r="GSJ90" s="1636"/>
      <c r="GSK90" s="1636"/>
      <c r="GSL90" s="1636"/>
      <c r="GSM90" s="1636"/>
      <c r="GSN90" s="1636"/>
      <c r="GSO90" s="1636"/>
      <c r="GSP90" s="1636"/>
      <c r="GSQ90" s="1636"/>
      <c r="GSR90" s="1636"/>
      <c r="GSS90" s="1636"/>
      <c r="GST90" s="1636"/>
      <c r="GSU90" s="1636"/>
      <c r="GSV90" s="1636"/>
      <c r="GSW90" s="1636"/>
      <c r="GSX90" s="1636"/>
      <c r="GSY90" s="1636"/>
      <c r="GSZ90" s="1636"/>
      <c r="GTA90" s="1636"/>
      <c r="GTB90" s="1636"/>
      <c r="GTC90" s="1636"/>
      <c r="GTD90" s="1636"/>
      <c r="GTE90" s="1636"/>
      <c r="GTF90" s="1636"/>
      <c r="GTG90" s="1636"/>
      <c r="GTH90" s="1636"/>
      <c r="GTI90" s="1636"/>
      <c r="GTJ90" s="1636"/>
      <c r="GTK90" s="1636"/>
      <c r="GTL90" s="1636"/>
      <c r="GTM90" s="1636"/>
      <c r="GTN90" s="1636"/>
      <c r="GTO90" s="1636"/>
      <c r="GTP90" s="1636"/>
      <c r="GTQ90" s="1636"/>
      <c r="GTR90" s="1636"/>
      <c r="GTS90" s="1636"/>
      <c r="GTT90" s="1636"/>
      <c r="GTU90" s="1636"/>
      <c r="GTV90" s="1636"/>
      <c r="GTW90" s="1636"/>
      <c r="GTX90" s="1636"/>
      <c r="GTY90" s="1636"/>
      <c r="GTZ90" s="1636"/>
      <c r="GUA90" s="1636"/>
      <c r="GUB90" s="1636"/>
      <c r="GUC90" s="1636"/>
      <c r="GUD90" s="1636"/>
      <c r="GUE90" s="1636"/>
      <c r="GUF90" s="1636"/>
      <c r="GUG90" s="1636"/>
      <c r="GUH90" s="1636"/>
      <c r="GUI90" s="1636"/>
      <c r="GUJ90" s="1636"/>
      <c r="GUK90" s="1636"/>
      <c r="GUL90" s="1636"/>
      <c r="GUM90" s="1636"/>
      <c r="GUN90" s="1636"/>
      <c r="GUO90" s="1636"/>
      <c r="GUP90" s="1636"/>
      <c r="GUQ90" s="1636"/>
      <c r="GUR90" s="1636"/>
      <c r="GUS90" s="1636"/>
      <c r="GUT90" s="1636"/>
      <c r="GUU90" s="1636"/>
      <c r="GUV90" s="1636"/>
      <c r="GUW90" s="1636"/>
      <c r="GUX90" s="1636"/>
      <c r="GUY90" s="1636"/>
      <c r="GUZ90" s="1636"/>
      <c r="GVA90" s="1636"/>
      <c r="GVB90" s="1636"/>
      <c r="GVC90" s="1636"/>
      <c r="GVD90" s="1636"/>
      <c r="GVE90" s="1636"/>
      <c r="GVF90" s="1636"/>
      <c r="GVG90" s="1636"/>
      <c r="GVH90" s="1636"/>
      <c r="GVI90" s="1636"/>
      <c r="GVJ90" s="1636"/>
      <c r="GVK90" s="1636"/>
      <c r="GVL90" s="1636"/>
      <c r="GVM90" s="1636"/>
      <c r="GVN90" s="1636"/>
      <c r="GVO90" s="1636"/>
      <c r="GVP90" s="1636"/>
      <c r="GVQ90" s="1636"/>
      <c r="GVR90" s="1636"/>
      <c r="GVS90" s="1636"/>
      <c r="GVT90" s="1636"/>
      <c r="GVU90" s="1636"/>
      <c r="GVV90" s="1636"/>
      <c r="GVW90" s="1636"/>
      <c r="GVX90" s="1636"/>
      <c r="GVY90" s="1636"/>
      <c r="GVZ90" s="1636"/>
      <c r="GWA90" s="1636"/>
      <c r="GWB90" s="1636"/>
      <c r="GWC90" s="1636"/>
      <c r="GWD90" s="1636"/>
      <c r="GWE90" s="1636"/>
      <c r="GWF90" s="1636"/>
      <c r="GWG90" s="1636"/>
      <c r="GWH90" s="1636"/>
      <c r="GWI90" s="1636"/>
      <c r="GWJ90" s="1636"/>
      <c r="GWK90" s="1636"/>
      <c r="GWL90" s="1636"/>
      <c r="GWM90" s="1636"/>
      <c r="GWN90" s="1636"/>
      <c r="GWO90" s="1636"/>
      <c r="GWP90" s="1636"/>
      <c r="GWQ90" s="1636"/>
      <c r="GWR90" s="1636"/>
      <c r="GWS90" s="1636"/>
      <c r="GWT90" s="1636"/>
      <c r="GWU90" s="1636"/>
      <c r="GWV90" s="1636"/>
      <c r="GWW90" s="1636"/>
      <c r="GWX90" s="1636"/>
      <c r="GWY90" s="1636"/>
      <c r="GWZ90" s="1636"/>
      <c r="GXA90" s="1636"/>
      <c r="GXB90" s="1636"/>
      <c r="GXC90" s="1636"/>
      <c r="GXD90" s="1636"/>
      <c r="GXE90" s="1636"/>
      <c r="GXF90" s="1636"/>
      <c r="GXG90" s="1636"/>
      <c r="GXH90" s="1636"/>
      <c r="GXI90" s="1636"/>
      <c r="GXJ90" s="1636"/>
      <c r="GXK90" s="1636"/>
      <c r="GXL90" s="1636"/>
      <c r="GXM90" s="1636"/>
      <c r="GXN90" s="1636"/>
      <c r="GXO90" s="1636"/>
      <c r="GXP90" s="1636"/>
      <c r="GXQ90" s="1636"/>
      <c r="GXR90" s="1636"/>
      <c r="GXS90" s="1636"/>
      <c r="GXT90" s="1636"/>
      <c r="GXU90" s="1636"/>
      <c r="GXV90" s="1636"/>
      <c r="GXW90" s="1636"/>
      <c r="GXX90" s="1636"/>
      <c r="GXY90" s="1636"/>
      <c r="GXZ90" s="1636"/>
      <c r="GYA90" s="1636"/>
      <c r="GYB90" s="1636"/>
      <c r="GYC90" s="1636"/>
      <c r="GYD90" s="1636"/>
      <c r="GYE90" s="1636"/>
      <c r="GYF90" s="1636"/>
      <c r="GYG90" s="1636"/>
      <c r="GYH90" s="1636"/>
      <c r="GYI90" s="1636"/>
      <c r="GYJ90" s="1636"/>
      <c r="GYK90" s="1636"/>
      <c r="GYL90" s="1636"/>
      <c r="GYM90" s="1636"/>
      <c r="GYN90" s="1636"/>
      <c r="GYO90" s="1636"/>
      <c r="GYP90" s="1636"/>
      <c r="GYQ90" s="1636"/>
      <c r="GYR90" s="1636"/>
      <c r="GYS90" s="1636"/>
      <c r="GYT90" s="1636"/>
      <c r="GYU90" s="1636"/>
      <c r="GYV90" s="1636"/>
      <c r="GYW90" s="1636"/>
      <c r="GYX90" s="1636"/>
      <c r="GYY90" s="1636"/>
      <c r="GYZ90" s="1636"/>
      <c r="GZA90" s="1636"/>
      <c r="GZB90" s="1636"/>
      <c r="GZC90" s="1636"/>
      <c r="GZD90" s="1636"/>
      <c r="GZE90" s="1636"/>
      <c r="GZF90" s="1636"/>
      <c r="GZG90" s="1636"/>
      <c r="GZH90" s="1636"/>
      <c r="GZI90" s="1636"/>
      <c r="GZJ90" s="1636"/>
      <c r="GZK90" s="1636"/>
      <c r="GZL90" s="1636"/>
      <c r="GZM90" s="1636"/>
      <c r="GZN90" s="1636"/>
      <c r="GZO90" s="1636"/>
      <c r="GZP90" s="1636"/>
      <c r="GZQ90" s="1636"/>
      <c r="GZR90" s="1636"/>
      <c r="GZS90" s="1636"/>
      <c r="GZT90" s="1636"/>
      <c r="GZU90" s="1636"/>
      <c r="GZV90" s="1636"/>
      <c r="GZW90" s="1636"/>
      <c r="GZX90" s="1636"/>
      <c r="GZY90" s="1636"/>
      <c r="GZZ90" s="1636"/>
      <c r="HAA90" s="1636"/>
      <c r="HAB90" s="1636"/>
      <c r="HAC90" s="1636"/>
      <c r="HAD90" s="1636"/>
      <c r="HAE90" s="1636"/>
      <c r="HAF90" s="1636"/>
      <c r="HAG90" s="1636"/>
      <c r="HAH90" s="1636"/>
      <c r="HAI90" s="1636"/>
      <c r="HAJ90" s="1636"/>
      <c r="HAK90" s="1636"/>
      <c r="HAL90" s="1636"/>
      <c r="HAM90" s="1636"/>
      <c r="HAN90" s="1636"/>
      <c r="HAO90" s="1636"/>
      <c r="HAP90" s="1636"/>
      <c r="HAQ90" s="1636"/>
      <c r="HAR90" s="1636"/>
      <c r="HAS90" s="1636"/>
      <c r="HAT90" s="1636"/>
      <c r="HAU90" s="1636"/>
      <c r="HAV90" s="1636"/>
      <c r="HAW90" s="1636"/>
      <c r="HAX90" s="1636"/>
      <c r="HAY90" s="1636"/>
      <c r="HAZ90" s="1636"/>
      <c r="HBA90" s="1636"/>
      <c r="HBB90" s="1636"/>
      <c r="HBC90" s="1636"/>
      <c r="HBD90" s="1636"/>
      <c r="HBE90" s="1636"/>
      <c r="HBF90" s="1636"/>
      <c r="HBG90" s="1636"/>
      <c r="HBH90" s="1636"/>
      <c r="HBI90" s="1636"/>
      <c r="HBJ90" s="1636"/>
      <c r="HBK90" s="1636"/>
      <c r="HBL90" s="1636"/>
      <c r="HBM90" s="1636"/>
      <c r="HBN90" s="1636"/>
      <c r="HBO90" s="1636"/>
      <c r="HBP90" s="1636"/>
      <c r="HBQ90" s="1636"/>
      <c r="HBR90" s="1636"/>
      <c r="HBS90" s="1636"/>
      <c r="HBT90" s="1636"/>
      <c r="HBU90" s="1636"/>
      <c r="HBV90" s="1636"/>
      <c r="HBW90" s="1636"/>
      <c r="HBX90" s="1636"/>
      <c r="HBY90" s="1636"/>
      <c r="HBZ90" s="1636"/>
      <c r="HCA90" s="1636"/>
      <c r="HCB90" s="1636"/>
      <c r="HCC90" s="1636"/>
      <c r="HCD90" s="1636"/>
      <c r="HCE90" s="1636"/>
      <c r="HCF90" s="1636"/>
      <c r="HCG90" s="1636"/>
      <c r="HCH90" s="1636"/>
      <c r="HCI90" s="1636"/>
      <c r="HCJ90" s="1636"/>
      <c r="HCK90" s="1636"/>
      <c r="HCL90" s="1636"/>
      <c r="HCM90" s="1636"/>
      <c r="HCN90" s="1636"/>
      <c r="HCO90" s="1636"/>
      <c r="HCP90" s="1636"/>
      <c r="HCQ90" s="1636"/>
      <c r="HCR90" s="1636"/>
      <c r="HCS90" s="1636"/>
      <c r="HCT90" s="1636"/>
      <c r="HCU90" s="1636"/>
      <c r="HCV90" s="1636"/>
      <c r="HCW90" s="1636"/>
      <c r="HCX90" s="1636"/>
      <c r="HCY90" s="1636"/>
      <c r="HCZ90" s="1636"/>
      <c r="HDA90" s="1636"/>
      <c r="HDB90" s="1636"/>
      <c r="HDC90" s="1636"/>
      <c r="HDD90" s="1636"/>
      <c r="HDE90" s="1636"/>
      <c r="HDF90" s="1636"/>
      <c r="HDG90" s="1636"/>
      <c r="HDH90" s="1636"/>
      <c r="HDI90" s="1636"/>
      <c r="HDJ90" s="1636"/>
      <c r="HDK90" s="1636"/>
      <c r="HDL90" s="1636"/>
      <c r="HDM90" s="1636"/>
      <c r="HDN90" s="1636"/>
      <c r="HDO90" s="1636"/>
      <c r="HDP90" s="1636"/>
      <c r="HDQ90" s="1636"/>
      <c r="HDR90" s="1636"/>
      <c r="HDS90" s="1636"/>
      <c r="HDT90" s="1636"/>
      <c r="HDU90" s="1636"/>
      <c r="HDV90" s="1636"/>
      <c r="HDW90" s="1636"/>
      <c r="HDX90" s="1636"/>
      <c r="HDY90" s="1636"/>
      <c r="HDZ90" s="1636"/>
      <c r="HEA90" s="1636"/>
      <c r="HEB90" s="1636"/>
      <c r="HEC90" s="1636"/>
      <c r="HED90" s="1636"/>
      <c r="HEE90" s="1636"/>
      <c r="HEF90" s="1636"/>
      <c r="HEG90" s="1636"/>
      <c r="HEH90" s="1636"/>
      <c r="HEI90" s="1636"/>
      <c r="HEJ90" s="1636"/>
      <c r="HEK90" s="1636"/>
      <c r="HEL90" s="1636"/>
      <c r="HEM90" s="1636"/>
      <c r="HEN90" s="1636"/>
      <c r="HEO90" s="1636"/>
      <c r="HEP90" s="1636"/>
      <c r="HEQ90" s="1636"/>
      <c r="HER90" s="1636"/>
      <c r="HES90" s="1636"/>
      <c r="HET90" s="1636"/>
      <c r="HEU90" s="1636"/>
      <c r="HEV90" s="1636"/>
      <c r="HEW90" s="1636"/>
      <c r="HEX90" s="1636"/>
      <c r="HEY90" s="1636"/>
      <c r="HEZ90" s="1636"/>
      <c r="HFA90" s="1636"/>
      <c r="HFB90" s="1636"/>
      <c r="HFC90" s="1636"/>
      <c r="HFD90" s="1636"/>
      <c r="HFE90" s="1636"/>
      <c r="HFF90" s="1636"/>
      <c r="HFG90" s="1636"/>
      <c r="HFH90" s="1636"/>
      <c r="HFI90" s="1636"/>
      <c r="HFJ90" s="1636"/>
      <c r="HFK90" s="1636"/>
      <c r="HFL90" s="1636"/>
      <c r="HFM90" s="1636"/>
      <c r="HFN90" s="1636"/>
      <c r="HFO90" s="1636"/>
      <c r="HFP90" s="1636"/>
      <c r="HFQ90" s="1636"/>
      <c r="HFR90" s="1636"/>
      <c r="HFS90" s="1636"/>
      <c r="HFT90" s="1636"/>
      <c r="HFU90" s="1636"/>
      <c r="HFV90" s="1636"/>
      <c r="HFW90" s="1636"/>
      <c r="HFX90" s="1636"/>
      <c r="HFY90" s="1636"/>
      <c r="HFZ90" s="1636"/>
      <c r="HGA90" s="1636"/>
      <c r="HGB90" s="1636"/>
      <c r="HGC90" s="1636"/>
      <c r="HGD90" s="1636"/>
      <c r="HGE90" s="1636"/>
      <c r="HGF90" s="1636"/>
      <c r="HGG90" s="1636"/>
      <c r="HGH90" s="1636"/>
      <c r="HGI90" s="1636"/>
      <c r="HGJ90" s="1636"/>
      <c r="HGK90" s="1636"/>
      <c r="HGL90" s="1636"/>
      <c r="HGM90" s="1636"/>
      <c r="HGN90" s="1636"/>
      <c r="HGO90" s="1636"/>
      <c r="HGP90" s="1636"/>
      <c r="HGQ90" s="1636"/>
      <c r="HGR90" s="1636"/>
      <c r="HGS90" s="1636"/>
      <c r="HGT90" s="1636"/>
      <c r="HGU90" s="1636"/>
      <c r="HGV90" s="1636"/>
      <c r="HGW90" s="1636"/>
      <c r="HGX90" s="1636"/>
      <c r="HGY90" s="1636"/>
      <c r="HGZ90" s="1636"/>
      <c r="HHA90" s="1636"/>
      <c r="HHB90" s="1636"/>
      <c r="HHC90" s="1636"/>
      <c r="HHD90" s="1636"/>
      <c r="HHE90" s="1636"/>
      <c r="HHF90" s="1636"/>
      <c r="HHG90" s="1636"/>
      <c r="HHH90" s="1636"/>
      <c r="HHI90" s="1636"/>
      <c r="HHJ90" s="1636"/>
      <c r="HHK90" s="1636"/>
      <c r="HHL90" s="1636"/>
      <c r="HHM90" s="1636"/>
      <c r="HHN90" s="1636"/>
      <c r="HHO90" s="1636"/>
      <c r="HHP90" s="1636"/>
      <c r="HHQ90" s="1636"/>
      <c r="HHR90" s="1636"/>
      <c r="HHS90" s="1636"/>
      <c r="HHT90" s="1636"/>
      <c r="HHU90" s="1636"/>
      <c r="HHV90" s="1636"/>
      <c r="HHW90" s="1636"/>
      <c r="HHX90" s="1636"/>
      <c r="HHY90" s="1636"/>
      <c r="HHZ90" s="1636"/>
      <c r="HIA90" s="1636"/>
      <c r="HIB90" s="1636"/>
      <c r="HIC90" s="1636"/>
      <c r="HID90" s="1636"/>
      <c r="HIE90" s="1636"/>
      <c r="HIF90" s="1636"/>
      <c r="HIG90" s="1636"/>
      <c r="HIH90" s="1636"/>
      <c r="HII90" s="1636"/>
      <c r="HIJ90" s="1636"/>
      <c r="HIK90" s="1636"/>
      <c r="HIL90" s="1636"/>
      <c r="HIM90" s="1636"/>
      <c r="HIN90" s="1636"/>
      <c r="HIO90" s="1636"/>
      <c r="HIP90" s="1636"/>
      <c r="HIQ90" s="1636"/>
      <c r="HIR90" s="1636"/>
      <c r="HIS90" s="1636"/>
      <c r="HIT90" s="1636"/>
      <c r="HIU90" s="1636"/>
      <c r="HIV90" s="1636"/>
      <c r="HIW90" s="1636"/>
      <c r="HIX90" s="1636"/>
      <c r="HIY90" s="1636"/>
      <c r="HIZ90" s="1636"/>
      <c r="HJA90" s="1636"/>
      <c r="HJB90" s="1636"/>
      <c r="HJC90" s="1636"/>
      <c r="HJD90" s="1636"/>
      <c r="HJE90" s="1636"/>
      <c r="HJF90" s="1636"/>
      <c r="HJG90" s="1636"/>
      <c r="HJH90" s="1636"/>
      <c r="HJI90" s="1636"/>
      <c r="HJJ90" s="1636"/>
      <c r="HJK90" s="1636"/>
      <c r="HJL90" s="1636"/>
      <c r="HJM90" s="1636"/>
      <c r="HJN90" s="1636"/>
      <c r="HJO90" s="1636"/>
      <c r="HJP90" s="1636"/>
      <c r="HJQ90" s="1636"/>
      <c r="HJR90" s="1636"/>
      <c r="HJS90" s="1636"/>
      <c r="HJT90" s="1636"/>
      <c r="HJU90" s="1636"/>
      <c r="HJV90" s="1636"/>
      <c r="HJW90" s="1636"/>
      <c r="HJX90" s="1636"/>
      <c r="HJY90" s="1636"/>
      <c r="HJZ90" s="1636"/>
      <c r="HKA90" s="1636"/>
      <c r="HKB90" s="1636"/>
      <c r="HKC90" s="1636"/>
      <c r="HKD90" s="1636"/>
      <c r="HKE90" s="1636"/>
      <c r="HKF90" s="1636"/>
      <c r="HKG90" s="1636"/>
      <c r="HKH90" s="1636"/>
      <c r="HKI90" s="1636"/>
      <c r="HKJ90" s="1636"/>
      <c r="HKK90" s="1636"/>
      <c r="HKL90" s="1636"/>
      <c r="HKM90" s="1636"/>
      <c r="HKN90" s="1636"/>
      <c r="HKO90" s="1636"/>
      <c r="HKP90" s="1636"/>
      <c r="HKQ90" s="1636"/>
      <c r="HKR90" s="1636"/>
      <c r="HKS90" s="1636"/>
      <c r="HKT90" s="1636"/>
      <c r="HKU90" s="1636"/>
      <c r="HKV90" s="1636"/>
      <c r="HKW90" s="1636"/>
      <c r="HKX90" s="1636"/>
      <c r="HKY90" s="1636"/>
      <c r="HKZ90" s="1636"/>
      <c r="HLA90" s="1636"/>
      <c r="HLB90" s="1636"/>
      <c r="HLC90" s="1636"/>
      <c r="HLD90" s="1636"/>
      <c r="HLE90" s="1636"/>
      <c r="HLF90" s="1636"/>
      <c r="HLG90" s="1636"/>
      <c r="HLH90" s="1636"/>
      <c r="HLI90" s="1636"/>
      <c r="HLJ90" s="1636"/>
      <c r="HLK90" s="1636"/>
      <c r="HLL90" s="1636"/>
      <c r="HLM90" s="1636"/>
      <c r="HLN90" s="1636"/>
      <c r="HLO90" s="1636"/>
      <c r="HLP90" s="1636"/>
      <c r="HLQ90" s="1636"/>
      <c r="HLR90" s="1636"/>
      <c r="HLS90" s="1636"/>
      <c r="HLT90" s="1636"/>
      <c r="HLU90" s="1636"/>
      <c r="HLV90" s="1636"/>
      <c r="HLW90" s="1636"/>
      <c r="HLX90" s="1636"/>
      <c r="HLY90" s="1636"/>
      <c r="HLZ90" s="1636"/>
      <c r="HMA90" s="1636"/>
      <c r="HMB90" s="1636"/>
      <c r="HMC90" s="1636"/>
      <c r="HMD90" s="1636"/>
      <c r="HME90" s="1636"/>
      <c r="HMF90" s="1636"/>
      <c r="HMG90" s="1636"/>
      <c r="HMH90" s="1636"/>
      <c r="HMI90" s="1636"/>
      <c r="HMJ90" s="1636"/>
      <c r="HMK90" s="1636"/>
      <c r="HML90" s="1636"/>
      <c r="HMM90" s="1636"/>
      <c r="HMN90" s="1636"/>
      <c r="HMO90" s="1636"/>
      <c r="HMP90" s="1636"/>
      <c r="HMQ90" s="1636"/>
      <c r="HMR90" s="1636"/>
      <c r="HMS90" s="1636"/>
      <c r="HMT90" s="1636"/>
      <c r="HMU90" s="1636"/>
      <c r="HMV90" s="1636"/>
      <c r="HMW90" s="1636"/>
      <c r="HMX90" s="1636"/>
      <c r="HMY90" s="1636"/>
      <c r="HMZ90" s="1636"/>
      <c r="HNA90" s="1636"/>
      <c r="HNB90" s="1636"/>
      <c r="HNC90" s="1636"/>
      <c r="HND90" s="1636"/>
      <c r="HNE90" s="1636"/>
      <c r="HNF90" s="1636"/>
      <c r="HNG90" s="1636"/>
      <c r="HNH90" s="1636"/>
      <c r="HNI90" s="1636"/>
      <c r="HNJ90" s="1636"/>
      <c r="HNK90" s="1636"/>
      <c r="HNL90" s="1636"/>
      <c r="HNM90" s="1636"/>
      <c r="HNN90" s="1636"/>
      <c r="HNO90" s="1636"/>
      <c r="HNP90" s="1636"/>
      <c r="HNQ90" s="1636"/>
      <c r="HNR90" s="1636"/>
      <c r="HNS90" s="1636"/>
      <c r="HNT90" s="1636"/>
      <c r="HNU90" s="1636"/>
      <c r="HNV90" s="1636"/>
      <c r="HNW90" s="1636"/>
      <c r="HNX90" s="1636"/>
      <c r="HNY90" s="1636"/>
      <c r="HNZ90" s="1636"/>
      <c r="HOA90" s="1636"/>
      <c r="HOB90" s="1636"/>
      <c r="HOC90" s="1636"/>
      <c r="HOD90" s="1636"/>
      <c r="HOE90" s="1636"/>
      <c r="HOF90" s="1636"/>
      <c r="HOG90" s="1636"/>
      <c r="HOH90" s="1636"/>
      <c r="HOI90" s="1636"/>
      <c r="HOJ90" s="1636"/>
      <c r="HOK90" s="1636"/>
      <c r="HOL90" s="1636"/>
      <c r="HOM90" s="1636"/>
      <c r="HON90" s="1636"/>
      <c r="HOO90" s="1636"/>
      <c r="HOP90" s="1636"/>
      <c r="HOQ90" s="1636"/>
      <c r="HOR90" s="1636"/>
      <c r="HOS90" s="1636"/>
      <c r="HOT90" s="1636"/>
      <c r="HOU90" s="1636"/>
      <c r="HOV90" s="1636"/>
      <c r="HOW90" s="1636"/>
      <c r="HOX90" s="1636"/>
      <c r="HOY90" s="1636"/>
      <c r="HOZ90" s="1636"/>
      <c r="HPA90" s="1636"/>
      <c r="HPB90" s="1636"/>
      <c r="HPC90" s="1636"/>
      <c r="HPD90" s="1636"/>
      <c r="HPE90" s="1636"/>
      <c r="HPF90" s="1636"/>
      <c r="HPG90" s="1636"/>
      <c r="HPH90" s="1636"/>
      <c r="HPI90" s="1636"/>
      <c r="HPJ90" s="1636"/>
      <c r="HPK90" s="1636"/>
      <c r="HPL90" s="1636"/>
      <c r="HPM90" s="1636"/>
      <c r="HPN90" s="1636"/>
      <c r="HPO90" s="1636"/>
      <c r="HPP90" s="1636"/>
      <c r="HPQ90" s="1636"/>
      <c r="HPR90" s="1636"/>
      <c r="HPS90" s="1636"/>
      <c r="HPT90" s="1636"/>
      <c r="HPU90" s="1636"/>
      <c r="HPV90" s="1636"/>
      <c r="HPW90" s="1636"/>
      <c r="HPX90" s="1636"/>
      <c r="HPY90" s="1636"/>
      <c r="HPZ90" s="1636"/>
      <c r="HQA90" s="1636"/>
      <c r="HQB90" s="1636"/>
      <c r="HQC90" s="1636"/>
      <c r="HQD90" s="1636"/>
      <c r="HQE90" s="1636"/>
      <c r="HQF90" s="1636"/>
      <c r="HQG90" s="1636"/>
      <c r="HQH90" s="1636"/>
      <c r="HQI90" s="1636"/>
      <c r="HQJ90" s="1636"/>
      <c r="HQK90" s="1636"/>
      <c r="HQL90" s="1636"/>
      <c r="HQM90" s="1636"/>
      <c r="HQN90" s="1636"/>
      <c r="HQO90" s="1636"/>
      <c r="HQP90" s="1636"/>
      <c r="HQQ90" s="1636"/>
      <c r="HQR90" s="1636"/>
      <c r="HQS90" s="1636"/>
      <c r="HQT90" s="1636"/>
      <c r="HQU90" s="1636"/>
      <c r="HQV90" s="1636"/>
      <c r="HQW90" s="1636"/>
      <c r="HQX90" s="1636"/>
      <c r="HQY90" s="1636"/>
      <c r="HQZ90" s="1636"/>
      <c r="HRA90" s="1636"/>
      <c r="HRB90" s="1636"/>
      <c r="HRC90" s="1636"/>
      <c r="HRD90" s="1636"/>
      <c r="HRE90" s="1636"/>
      <c r="HRF90" s="1636"/>
      <c r="HRG90" s="1636"/>
      <c r="HRH90" s="1636"/>
      <c r="HRI90" s="1636"/>
      <c r="HRJ90" s="1636"/>
      <c r="HRK90" s="1636"/>
      <c r="HRL90" s="1636"/>
      <c r="HRM90" s="1636"/>
      <c r="HRN90" s="1636"/>
      <c r="HRO90" s="1636"/>
      <c r="HRP90" s="1636"/>
      <c r="HRQ90" s="1636"/>
      <c r="HRR90" s="1636"/>
      <c r="HRS90" s="1636"/>
      <c r="HRT90" s="1636"/>
      <c r="HRU90" s="1636"/>
      <c r="HRV90" s="1636"/>
      <c r="HRW90" s="1636"/>
      <c r="HRX90" s="1636"/>
      <c r="HRY90" s="1636"/>
      <c r="HRZ90" s="1636"/>
      <c r="HSA90" s="1636"/>
      <c r="HSB90" s="1636"/>
      <c r="HSC90" s="1636"/>
      <c r="HSD90" s="1636"/>
      <c r="HSE90" s="1636"/>
      <c r="HSF90" s="1636"/>
      <c r="HSG90" s="1636"/>
      <c r="HSH90" s="1636"/>
      <c r="HSI90" s="1636"/>
      <c r="HSJ90" s="1636"/>
      <c r="HSK90" s="1636"/>
      <c r="HSL90" s="1636"/>
      <c r="HSM90" s="1636"/>
      <c r="HSN90" s="1636"/>
      <c r="HSO90" s="1636"/>
      <c r="HSP90" s="1636"/>
      <c r="HSQ90" s="1636"/>
      <c r="HSR90" s="1636"/>
      <c r="HSS90" s="1636"/>
      <c r="HST90" s="1636"/>
      <c r="HSU90" s="1636"/>
      <c r="HSV90" s="1636"/>
      <c r="HSW90" s="1636"/>
      <c r="HSX90" s="1636"/>
      <c r="HSY90" s="1636"/>
      <c r="HSZ90" s="1636"/>
      <c r="HTA90" s="1636"/>
      <c r="HTB90" s="1636"/>
      <c r="HTC90" s="1636"/>
      <c r="HTD90" s="1636"/>
      <c r="HTE90" s="1636"/>
      <c r="HTF90" s="1636"/>
      <c r="HTG90" s="1636"/>
      <c r="HTH90" s="1636"/>
      <c r="HTI90" s="1636"/>
      <c r="HTJ90" s="1636"/>
      <c r="HTK90" s="1636"/>
      <c r="HTL90" s="1636"/>
      <c r="HTM90" s="1636"/>
      <c r="HTN90" s="1636"/>
      <c r="HTO90" s="1636"/>
      <c r="HTP90" s="1636"/>
      <c r="HTQ90" s="1636"/>
      <c r="HTR90" s="1636"/>
      <c r="HTS90" s="1636"/>
      <c r="HTT90" s="1636"/>
      <c r="HTU90" s="1636"/>
      <c r="HTV90" s="1636"/>
      <c r="HTW90" s="1636"/>
      <c r="HTX90" s="1636"/>
      <c r="HTY90" s="1636"/>
      <c r="HTZ90" s="1636"/>
      <c r="HUA90" s="1636"/>
      <c r="HUB90" s="1636"/>
      <c r="HUC90" s="1636"/>
      <c r="HUD90" s="1636"/>
      <c r="HUE90" s="1636"/>
      <c r="HUF90" s="1636"/>
      <c r="HUG90" s="1636"/>
      <c r="HUH90" s="1636"/>
      <c r="HUI90" s="1636"/>
      <c r="HUJ90" s="1636"/>
      <c r="HUK90" s="1636"/>
      <c r="HUL90" s="1636"/>
      <c r="HUM90" s="1636"/>
      <c r="HUN90" s="1636"/>
      <c r="HUO90" s="1636"/>
      <c r="HUP90" s="1636"/>
      <c r="HUQ90" s="1636"/>
      <c r="HUR90" s="1636"/>
      <c r="HUS90" s="1636"/>
      <c r="HUT90" s="1636"/>
      <c r="HUU90" s="1636"/>
      <c r="HUV90" s="1636"/>
      <c r="HUW90" s="1636"/>
      <c r="HUX90" s="1636"/>
      <c r="HUY90" s="1636"/>
      <c r="HUZ90" s="1636"/>
      <c r="HVA90" s="1636"/>
      <c r="HVB90" s="1636"/>
      <c r="HVC90" s="1636"/>
      <c r="HVD90" s="1636"/>
      <c r="HVE90" s="1636"/>
      <c r="HVF90" s="1636"/>
      <c r="HVG90" s="1636"/>
      <c r="HVH90" s="1636"/>
      <c r="HVI90" s="1636"/>
      <c r="HVJ90" s="1636"/>
      <c r="HVK90" s="1636"/>
      <c r="HVL90" s="1636"/>
      <c r="HVM90" s="1636"/>
      <c r="HVN90" s="1636"/>
      <c r="HVO90" s="1636"/>
      <c r="HVP90" s="1636"/>
      <c r="HVQ90" s="1636"/>
      <c r="HVR90" s="1636"/>
      <c r="HVS90" s="1636"/>
      <c r="HVT90" s="1636"/>
      <c r="HVU90" s="1636"/>
      <c r="HVV90" s="1636"/>
      <c r="HVW90" s="1636"/>
      <c r="HVX90" s="1636"/>
      <c r="HVY90" s="1636"/>
      <c r="HVZ90" s="1636"/>
      <c r="HWA90" s="1636"/>
      <c r="HWB90" s="1636"/>
      <c r="HWC90" s="1636"/>
      <c r="HWD90" s="1636"/>
      <c r="HWE90" s="1636"/>
      <c r="HWF90" s="1636"/>
      <c r="HWG90" s="1636"/>
      <c r="HWH90" s="1636"/>
      <c r="HWI90" s="1636"/>
      <c r="HWJ90" s="1636"/>
      <c r="HWK90" s="1636"/>
      <c r="HWL90" s="1636"/>
      <c r="HWM90" s="1636"/>
      <c r="HWN90" s="1636"/>
      <c r="HWO90" s="1636"/>
      <c r="HWP90" s="1636"/>
      <c r="HWQ90" s="1636"/>
      <c r="HWR90" s="1636"/>
      <c r="HWS90" s="1636"/>
      <c r="HWT90" s="1636"/>
      <c r="HWU90" s="1636"/>
      <c r="HWV90" s="1636"/>
      <c r="HWW90" s="1636"/>
      <c r="HWX90" s="1636"/>
      <c r="HWY90" s="1636"/>
      <c r="HWZ90" s="1636"/>
      <c r="HXA90" s="1636"/>
      <c r="HXB90" s="1636"/>
      <c r="HXC90" s="1636"/>
      <c r="HXD90" s="1636"/>
      <c r="HXE90" s="1636"/>
      <c r="HXF90" s="1636"/>
      <c r="HXG90" s="1636"/>
      <c r="HXH90" s="1636"/>
      <c r="HXI90" s="1636"/>
      <c r="HXJ90" s="1636"/>
      <c r="HXK90" s="1636"/>
      <c r="HXL90" s="1636"/>
      <c r="HXM90" s="1636"/>
      <c r="HXN90" s="1636"/>
      <c r="HXO90" s="1636"/>
      <c r="HXP90" s="1636"/>
      <c r="HXQ90" s="1636"/>
      <c r="HXR90" s="1636"/>
      <c r="HXS90" s="1636"/>
      <c r="HXT90" s="1636"/>
      <c r="HXU90" s="1636"/>
      <c r="HXV90" s="1636"/>
      <c r="HXW90" s="1636"/>
      <c r="HXX90" s="1636"/>
      <c r="HXY90" s="1636"/>
      <c r="HXZ90" s="1636"/>
      <c r="HYA90" s="1636"/>
      <c r="HYB90" s="1636"/>
      <c r="HYC90" s="1636"/>
      <c r="HYD90" s="1636"/>
      <c r="HYE90" s="1636"/>
      <c r="HYF90" s="1636"/>
      <c r="HYG90" s="1636"/>
      <c r="HYH90" s="1636"/>
      <c r="HYI90" s="1636"/>
      <c r="HYJ90" s="1636"/>
      <c r="HYK90" s="1636"/>
      <c r="HYL90" s="1636"/>
      <c r="HYM90" s="1636"/>
      <c r="HYN90" s="1636"/>
      <c r="HYO90" s="1636"/>
      <c r="HYP90" s="1636"/>
      <c r="HYQ90" s="1636"/>
      <c r="HYR90" s="1636"/>
      <c r="HYS90" s="1636"/>
      <c r="HYT90" s="1636"/>
      <c r="HYU90" s="1636"/>
      <c r="HYV90" s="1636"/>
      <c r="HYW90" s="1636"/>
      <c r="HYX90" s="1636"/>
      <c r="HYY90" s="1636"/>
      <c r="HYZ90" s="1636"/>
      <c r="HZA90" s="1636"/>
      <c r="HZB90" s="1636"/>
      <c r="HZC90" s="1636"/>
      <c r="HZD90" s="1636"/>
      <c r="HZE90" s="1636"/>
      <c r="HZF90" s="1636"/>
      <c r="HZG90" s="1636"/>
      <c r="HZH90" s="1636"/>
      <c r="HZI90" s="1636"/>
      <c r="HZJ90" s="1636"/>
      <c r="HZK90" s="1636"/>
      <c r="HZL90" s="1636"/>
      <c r="HZM90" s="1636"/>
      <c r="HZN90" s="1636"/>
      <c r="HZO90" s="1636"/>
      <c r="HZP90" s="1636"/>
      <c r="HZQ90" s="1636"/>
      <c r="HZR90" s="1636"/>
      <c r="HZS90" s="1636"/>
      <c r="HZT90" s="1636"/>
      <c r="HZU90" s="1636"/>
      <c r="HZV90" s="1636"/>
      <c r="HZW90" s="1636"/>
      <c r="HZX90" s="1636"/>
      <c r="HZY90" s="1636"/>
      <c r="HZZ90" s="1636"/>
      <c r="IAA90" s="1636"/>
      <c r="IAB90" s="1636"/>
      <c r="IAC90" s="1636"/>
      <c r="IAD90" s="1636"/>
      <c r="IAE90" s="1636"/>
      <c r="IAF90" s="1636"/>
      <c r="IAG90" s="1636"/>
      <c r="IAH90" s="1636"/>
      <c r="IAI90" s="1636"/>
      <c r="IAJ90" s="1636"/>
      <c r="IAK90" s="1636"/>
      <c r="IAL90" s="1636"/>
      <c r="IAM90" s="1636"/>
      <c r="IAN90" s="1636"/>
      <c r="IAO90" s="1636"/>
      <c r="IAP90" s="1636"/>
      <c r="IAQ90" s="1636"/>
      <c r="IAR90" s="1636"/>
      <c r="IAS90" s="1636"/>
      <c r="IAT90" s="1636"/>
      <c r="IAU90" s="1636"/>
      <c r="IAV90" s="1636"/>
      <c r="IAW90" s="1636"/>
      <c r="IAX90" s="1636"/>
      <c r="IAY90" s="1636"/>
      <c r="IAZ90" s="1636"/>
      <c r="IBA90" s="1636"/>
      <c r="IBB90" s="1636"/>
      <c r="IBC90" s="1636"/>
      <c r="IBD90" s="1636"/>
      <c r="IBE90" s="1636"/>
      <c r="IBF90" s="1636"/>
      <c r="IBG90" s="1636"/>
      <c r="IBH90" s="1636"/>
      <c r="IBI90" s="1636"/>
      <c r="IBJ90" s="1636"/>
      <c r="IBK90" s="1636"/>
      <c r="IBL90" s="1636"/>
      <c r="IBM90" s="1636"/>
      <c r="IBN90" s="1636"/>
      <c r="IBO90" s="1636"/>
      <c r="IBP90" s="1636"/>
      <c r="IBQ90" s="1636"/>
      <c r="IBR90" s="1636"/>
      <c r="IBS90" s="1636"/>
      <c r="IBT90" s="1636"/>
      <c r="IBU90" s="1636"/>
      <c r="IBV90" s="1636"/>
      <c r="IBW90" s="1636"/>
      <c r="IBX90" s="1636"/>
      <c r="IBY90" s="1636"/>
      <c r="IBZ90" s="1636"/>
      <c r="ICA90" s="1636"/>
      <c r="ICB90" s="1636"/>
      <c r="ICC90" s="1636"/>
      <c r="ICD90" s="1636"/>
      <c r="ICE90" s="1636"/>
      <c r="ICF90" s="1636"/>
      <c r="ICG90" s="1636"/>
      <c r="ICH90" s="1636"/>
      <c r="ICI90" s="1636"/>
      <c r="ICJ90" s="1636"/>
      <c r="ICK90" s="1636"/>
      <c r="ICL90" s="1636"/>
      <c r="ICM90" s="1636"/>
      <c r="ICN90" s="1636"/>
      <c r="ICO90" s="1636"/>
      <c r="ICP90" s="1636"/>
      <c r="ICQ90" s="1636"/>
      <c r="ICR90" s="1636"/>
      <c r="ICS90" s="1636"/>
      <c r="ICT90" s="1636"/>
      <c r="ICU90" s="1636"/>
      <c r="ICV90" s="1636"/>
      <c r="ICW90" s="1636"/>
      <c r="ICX90" s="1636"/>
      <c r="ICY90" s="1636"/>
      <c r="ICZ90" s="1636"/>
      <c r="IDA90" s="1636"/>
      <c r="IDB90" s="1636"/>
      <c r="IDC90" s="1636"/>
      <c r="IDD90" s="1636"/>
      <c r="IDE90" s="1636"/>
      <c r="IDF90" s="1636"/>
      <c r="IDG90" s="1636"/>
      <c r="IDH90" s="1636"/>
      <c r="IDI90" s="1636"/>
      <c r="IDJ90" s="1636"/>
      <c r="IDK90" s="1636"/>
      <c r="IDL90" s="1636"/>
      <c r="IDM90" s="1636"/>
      <c r="IDN90" s="1636"/>
      <c r="IDO90" s="1636"/>
      <c r="IDP90" s="1636"/>
      <c r="IDQ90" s="1636"/>
      <c r="IDR90" s="1636"/>
      <c r="IDS90" s="1636"/>
      <c r="IDT90" s="1636"/>
      <c r="IDU90" s="1636"/>
      <c r="IDV90" s="1636"/>
      <c r="IDW90" s="1636"/>
      <c r="IDX90" s="1636"/>
      <c r="IDY90" s="1636"/>
      <c r="IDZ90" s="1636"/>
      <c r="IEA90" s="1636"/>
      <c r="IEB90" s="1636"/>
      <c r="IEC90" s="1636"/>
      <c r="IED90" s="1636"/>
      <c r="IEE90" s="1636"/>
      <c r="IEF90" s="1636"/>
      <c r="IEG90" s="1636"/>
      <c r="IEH90" s="1636"/>
      <c r="IEI90" s="1636"/>
      <c r="IEJ90" s="1636"/>
      <c r="IEK90" s="1636"/>
      <c r="IEL90" s="1636"/>
      <c r="IEM90" s="1636"/>
      <c r="IEN90" s="1636"/>
      <c r="IEO90" s="1636"/>
      <c r="IEP90" s="1636"/>
      <c r="IEQ90" s="1636"/>
      <c r="IER90" s="1636"/>
      <c r="IES90" s="1636"/>
      <c r="IET90" s="1636"/>
      <c r="IEU90" s="1636"/>
      <c r="IEV90" s="1636"/>
      <c r="IEW90" s="1636"/>
      <c r="IEX90" s="1636"/>
      <c r="IEY90" s="1636"/>
      <c r="IEZ90" s="1636"/>
      <c r="IFA90" s="1636"/>
      <c r="IFB90" s="1636"/>
      <c r="IFC90" s="1636"/>
      <c r="IFD90" s="1636"/>
      <c r="IFE90" s="1636"/>
      <c r="IFF90" s="1636"/>
      <c r="IFG90" s="1636"/>
      <c r="IFH90" s="1636"/>
      <c r="IFI90" s="1636"/>
      <c r="IFJ90" s="1636"/>
      <c r="IFK90" s="1636"/>
      <c r="IFL90" s="1636"/>
      <c r="IFM90" s="1636"/>
      <c r="IFN90" s="1636"/>
      <c r="IFO90" s="1636"/>
      <c r="IFP90" s="1636"/>
      <c r="IFQ90" s="1636"/>
      <c r="IFR90" s="1636"/>
      <c r="IFS90" s="1636"/>
      <c r="IFT90" s="1636"/>
      <c r="IFU90" s="1636"/>
      <c r="IFV90" s="1636"/>
      <c r="IFW90" s="1636"/>
      <c r="IFX90" s="1636"/>
      <c r="IFY90" s="1636"/>
      <c r="IFZ90" s="1636"/>
      <c r="IGA90" s="1636"/>
      <c r="IGB90" s="1636"/>
      <c r="IGC90" s="1636"/>
      <c r="IGD90" s="1636"/>
      <c r="IGE90" s="1636"/>
      <c r="IGF90" s="1636"/>
      <c r="IGG90" s="1636"/>
      <c r="IGH90" s="1636"/>
      <c r="IGI90" s="1636"/>
      <c r="IGJ90" s="1636"/>
      <c r="IGK90" s="1636"/>
      <c r="IGL90" s="1636"/>
      <c r="IGM90" s="1636"/>
      <c r="IGN90" s="1636"/>
      <c r="IGO90" s="1636"/>
      <c r="IGP90" s="1636"/>
      <c r="IGQ90" s="1636"/>
      <c r="IGR90" s="1636"/>
      <c r="IGS90" s="1636"/>
      <c r="IGT90" s="1636"/>
      <c r="IGU90" s="1636"/>
      <c r="IGV90" s="1636"/>
      <c r="IGW90" s="1636"/>
      <c r="IGX90" s="1636"/>
      <c r="IGY90" s="1636"/>
      <c r="IGZ90" s="1636"/>
      <c r="IHA90" s="1636"/>
      <c r="IHB90" s="1636"/>
      <c r="IHC90" s="1636"/>
      <c r="IHD90" s="1636"/>
      <c r="IHE90" s="1636"/>
      <c r="IHF90" s="1636"/>
      <c r="IHG90" s="1636"/>
      <c r="IHH90" s="1636"/>
      <c r="IHI90" s="1636"/>
      <c r="IHJ90" s="1636"/>
      <c r="IHK90" s="1636"/>
      <c r="IHL90" s="1636"/>
      <c r="IHM90" s="1636"/>
      <c r="IHN90" s="1636"/>
      <c r="IHO90" s="1636"/>
      <c r="IHP90" s="1636"/>
      <c r="IHQ90" s="1636"/>
      <c r="IHR90" s="1636"/>
      <c r="IHS90" s="1636"/>
      <c r="IHT90" s="1636"/>
      <c r="IHU90" s="1636"/>
      <c r="IHV90" s="1636"/>
      <c r="IHW90" s="1636"/>
      <c r="IHX90" s="1636"/>
      <c r="IHY90" s="1636"/>
      <c r="IHZ90" s="1636"/>
      <c r="IIA90" s="1636"/>
      <c r="IIB90" s="1636"/>
      <c r="IIC90" s="1636"/>
      <c r="IID90" s="1636"/>
      <c r="IIE90" s="1636"/>
      <c r="IIF90" s="1636"/>
      <c r="IIG90" s="1636"/>
      <c r="IIH90" s="1636"/>
      <c r="III90" s="1636"/>
      <c r="IIJ90" s="1636"/>
      <c r="IIK90" s="1636"/>
      <c r="IIL90" s="1636"/>
      <c r="IIM90" s="1636"/>
      <c r="IIN90" s="1636"/>
      <c r="IIO90" s="1636"/>
      <c r="IIP90" s="1636"/>
      <c r="IIQ90" s="1636"/>
      <c r="IIR90" s="1636"/>
      <c r="IIS90" s="1636"/>
      <c r="IIT90" s="1636"/>
      <c r="IIU90" s="1636"/>
      <c r="IIV90" s="1636"/>
      <c r="IIW90" s="1636"/>
      <c r="IIX90" s="1636"/>
      <c r="IIY90" s="1636"/>
      <c r="IIZ90" s="1636"/>
      <c r="IJA90" s="1636"/>
      <c r="IJB90" s="1636"/>
      <c r="IJC90" s="1636"/>
      <c r="IJD90" s="1636"/>
      <c r="IJE90" s="1636"/>
      <c r="IJF90" s="1636"/>
      <c r="IJG90" s="1636"/>
      <c r="IJH90" s="1636"/>
      <c r="IJI90" s="1636"/>
      <c r="IJJ90" s="1636"/>
      <c r="IJK90" s="1636"/>
      <c r="IJL90" s="1636"/>
      <c r="IJM90" s="1636"/>
      <c r="IJN90" s="1636"/>
      <c r="IJO90" s="1636"/>
      <c r="IJP90" s="1636"/>
      <c r="IJQ90" s="1636"/>
      <c r="IJR90" s="1636"/>
      <c r="IJS90" s="1636"/>
      <c r="IJT90" s="1636"/>
      <c r="IJU90" s="1636"/>
      <c r="IJV90" s="1636"/>
      <c r="IJW90" s="1636"/>
      <c r="IJX90" s="1636"/>
      <c r="IJY90" s="1636"/>
      <c r="IJZ90" s="1636"/>
      <c r="IKA90" s="1636"/>
      <c r="IKB90" s="1636"/>
      <c r="IKC90" s="1636"/>
      <c r="IKD90" s="1636"/>
      <c r="IKE90" s="1636"/>
      <c r="IKF90" s="1636"/>
      <c r="IKG90" s="1636"/>
      <c r="IKH90" s="1636"/>
      <c r="IKI90" s="1636"/>
      <c r="IKJ90" s="1636"/>
      <c r="IKK90" s="1636"/>
      <c r="IKL90" s="1636"/>
      <c r="IKM90" s="1636"/>
      <c r="IKN90" s="1636"/>
      <c r="IKO90" s="1636"/>
      <c r="IKP90" s="1636"/>
      <c r="IKQ90" s="1636"/>
      <c r="IKR90" s="1636"/>
      <c r="IKS90" s="1636"/>
      <c r="IKT90" s="1636"/>
      <c r="IKU90" s="1636"/>
      <c r="IKV90" s="1636"/>
      <c r="IKW90" s="1636"/>
      <c r="IKX90" s="1636"/>
      <c r="IKY90" s="1636"/>
      <c r="IKZ90" s="1636"/>
      <c r="ILA90" s="1636"/>
      <c r="ILB90" s="1636"/>
      <c r="ILC90" s="1636"/>
      <c r="ILD90" s="1636"/>
      <c r="ILE90" s="1636"/>
      <c r="ILF90" s="1636"/>
      <c r="ILG90" s="1636"/>
      <c r="ILH90" s="1636"/>
      <c r="ILI90" s="1636"/>
      <c r="ILJ90" s="1636"/>
      <c r="ILK90" s="1636"/>
      <c r="ILL90" s="1636"/>
      <c r="ILM90" s="1636"/>
      <c r="ILN90" s="1636"/>
      <c r="ILO90" s="1636"/>
      <c r="ILP90" s="1636"/>
      <c r="ILQ90" s="1636"/>
      <c r="ILR90" s="1636"/>
      <c r="ILS90" s="1636"/>
      <c r="ILT90" s="1636"/>
      <c r="ILU90" s="1636"/>
      <c r="ILV90" s="1636"/>
      <c r="ILW90" s="1636"/>
      <c r="ILX90" s="1636"/>
      <c r="ILY90" s="1636"/>
      <c r="ILZ90" s="1636"/>
      <c r="IMA90" s="1636"/>
      <c r="IMB90" s="1636"/>
      <c r="IMC90" s="1636"/>
      <c r="IMD90" s="1636"/>
      <c r="IME90" s="1636"/>
      <c r="IMF90" s="1636"/>
      <c r="IMG90" s="1636"/>
      <c r="IMH90" s="1636"/>
      <c r="IMI90" s="1636"/>
      <c r="IMJ90" s="1636"/>
      <c r="IMK90" s="1636"/>
      <c r="IML90" s="1636"/>
      <c r="IMM90" s="1636"/>
      <c r="IMN90" s="1636"/>
      <c r="IMO90" s="1636"/>
      <c r="IMP90" s="1636"/>
      <c r="IMQ90" s="1636"/>
      <c r="IMR90" s="1636"/>
      <c r="IMS90" s="1636"/>
      <c r="IMT90" s="1636"/>
      <c r="IMU90" s="1636"/>
      <c r="IMV90" s="1636"/>
      <c r="IMW90" s="1636"/>
      <c r="IMX90" s="1636"/>
      <c r="IMY90" s="1636"/>
      <c r="IMZ90" s="1636"/>
      <c r="INA90" s="1636"/>
      <c r="INB90" s="1636"/>
      <c r="INC90" s="1636"/>
      <c r="IND90" s="1636"/>
      <c r="INE90" s="1636"/>
      <c r="INF90" s="1636"/>
      <c r="ING90" s="1636"/>
      <c r="INH90" s="1636"/>
      <c r="INI90" s="1636"/>
      <c r="INJ90" s="1636"/>
      <c r="INK90" s="1636"/>
      <c r="INL90" s="1636"/>
      <c r="INM90" s="1636"/>
      <c r="INN90" s="1636"/>
      <c r="INO90" s="1636"/>
      <c r="INP90" s="1636"/>
      <c r="INQ90" s="1636"/>
      <c r="INR90" s="1636"/>
      <c r="INS90" s="1636"/>
      <c r="INT90" s="1636"/>
      <c r="INU90" s="1636"/>
      <c r="INV90" s="1636"/>
      <c r="INW90" s="1636"/>
      <c r="INX90" s="1636"/>
      <c r="INY90" s="1636"/>
      <c r="INZ90" s="1636"/>
      <c r="IOA90" s="1636"/>
      <c r="IOB90" s="1636"/>
      <c r="IOC90" s="1636"/>
      <c r="IOD90" s="1636"/>
      <c r="IOE90" s="1636"/>
      <c r="IOF90" s="1636"/>
      <c r="IOG90" s="1636"/>
      <c r="IOH90" s="1636"/>
      <c r="IOI90" s="1636"/>
      <c r="IOJ90" s="1636"/>
      <c r="IOK90" s="1636"/>
      <c r="IOL90" s="1636"/>
      <c r="IOM90" s="1636"/>
      <c r="ION90" s="1636"/>
      <c r="IOO90" s="1636"/>
      <c r="IOP90" s="1636"/>
      <c r="IOQ90" s="1636"/>
      <c r="IOR90" s="1636"/>
      <c r="IOS90" s="1636"/>
      <c r="IOT90" s="1636"/>
      <c r="IOU90" s="1636"/>
      <c r="IOV90" s="1636"/>
      <c r="IOW90" s="1636"/>
      <c r="IOX90" s="1636"/>
      <c r="IOY90" s="1636"/>
      <c r="IOZ90" s="1636"/>
      <c r="IPA90" s="1636"/>
      <c r="IPB90" s="1636"/>
      <c r="IPC90" s="1636"/>
      <c r="IPD90" s="1636"/>
      <c r="IPE90" s="1636"/>
      <c r="IPF90" s="1636"/>
      <c r="IPG90" s="1636"/>
      <c r="IPH90" s="1636"/>
      <c r="IPI90" s="1636"/>
      <c r="IPJ90" s="1636"/>
      <c r="IPK90" s="1636"/>
      <c r="IPL90" s="1636"/>
      <c r="IPM90" s="1636"/>
      <c r="IPN90" s="1636"/>
      <c r="IPO90" s="1636"/>
      <c r="IPP90" s="1636"/>
      <c r="IPQ90" s="1636"/>
      <c r="IPR90" s="1636"/>
      <c r="IPS90" s="1636"/>
      <c r="IPT90" s="1636"/>
      <c r="IPU90" s="1636"/>
      <c r="IPV90" s="1636"/>
      <c r="IPW90" s="1636"/>
      <c r="IPX90" s="1636"/>
      <c r="IPY90" s="1636"/>
      <c r="IPZ90" s="1636"/>
      <c r="IQA90" s="1636"/>
      <c r="IQB90" s="1636"/>
      <c r="IQC90" s="1636"/>
      <c r="IQD90" s="1636"/>
      <c r="IQE90" s="1636"/>
      <c r="IQF90" s="1636"/>
      <c r="IQG90" s="1636"/>
      <c r="IQH90" s="1636"/>
      <c r="IQI90" s="1636"/>
      <c r="IQJ90" s="1636"/>
      <c r="IQK90" s="1636"/>
      <c r="IQL90" s="1636"/>
      <c r="IQM90" s="1636"/>
      <c r="IQN90" s="1636"/>
      <c r="IQO90" s="1636"/>
      <c r="IQP90" s="1636"/>
      <c r="IQQ90" s="1636"/>
      <c r="IQR90" s="1636"/>
      <c r="IQS90" s="1636"/>
      <c r="IQT90" s="1636"/>
      <c r="IQU90" s="1636"/>
      <c r="IQV90" s="1636"/>
      <c r="IQW90" s="1636"/>
      <c r="IQX90" s="1636"/>
      <c r="IQY90" s="1636"/>
      <c r="IQZ90" s="1636"/>
      <c r="IRA90" s="1636"/>
      <c r="IRB90" s="1636"/>
      <c r="IRC90" s="1636"/>
      <c r="IRD90" s="1636"/>
      <c r="IRE90" s="1636"/>
      <c r="IRF90" s="1636"/>
      <c r="IRG90" s="1636"/>
      <c r="IRH90" s="1636"/>
      <c r="IRI90" s="1636"/>
      <c r="IRJ90" s="1636"/>
      <c r="IRK90" s="1636"/>
      <c r="IRL90" s="1636"/>
      <c r="IRM90" s="1636"/>
      <c r="IRN90" s="1636"/>
      <c r="IRO90" s="1636"/>
      <c r="IRP90" s="1636"/>
      <c r="IRQ90" s="1636"/>
      <c r="IRR90" s="1636"/>
      <c r="IRS90" s="1636"/>
      <c r="IRT90" s="1636"/>
      <c r="IRU90" s="1636"/>
      <c r="IRV90" s="1636"/>
      <c r="IRW90" s="1636"/>
      <c r="IRX90" s="1636"/>
      <c r="IRY90" s="1636"/>
      <c r="IRZ90" s="1636"/>
      <c r="ISA90" s="1636"/>
      <c r="ISB90" s="1636"/>
      <c r="ISC90" s="1636"/>
      <c r="ISD90" s="1636"/>
      <c r="ISE90" s="1636"/>
      <c r="ISF90" s="1636"/>
      <c r="ISG90" s="1636"/>
      <c r="ISH90" s="1636"/>
      <c r="ISI90" s="1636"/>
      <c r="ISJ90" s="1636"/>
      <c r="ISK90" s="1636"/>
      <c r="ISL90" s="1636"/>
      <c r="ISM90" s="1636"/>
      <c r="ISN90" s="1636"/>
      <c r="ISO90" s="1636"/>
      <c r="ISP90" s="1636"/>
      <c r="ISQ90" s="1636"/>
      <c r="ISR90" s="1636"/>
      <c r="ISS90" s="1636"/>
      <c r="IST90" s="1636"/>
      <c r="ISU90" s="1636"/>
      <c r="ISV90" s="1636"/>
      <c r="ISW90" s="1636"/>
      <c r="ISX90" s="1636"/>
      <c r="ISY90" s="1636"/>
      <c r="ISZ90" s="1636"/>
      <c r="ITA90" s="1636"/>
      <c r="ITB90" s="1636"/>
      <c r="ITC90" s="1636"/>
      <c r="ITD90" s="1636"/>
      <c r="ITE90" s="1636"/>
      <c r="ITF90" s="1636"/>
      <c r="ITG90" s="1636"/>
      <c r="ITH90" s="1636"/>
      <c r="ITI90" s="1636"/>
      <c r="ITJ90" s="1636"/>
      <c r="ITK90" s="1636"/>
      <c r="ITL90" s="1636"/>
      <c r="ITM90" s="1636"/>
      <c r="ITN90" s="1636"/>
      <c r="ITO90" s="1636"/>
      <c r="ITP90" s="1636"/>
      <c r="ITQ90" s="1636"/>
      <c r="ITR90" s="1636"/>
      <c r="ITS90" s="1636"/>
      <c r="ITT90" s="1636"/>
      <c r="ITU90" s="1636"/>
      <c r="ITV90" s="1636"/>
      <c r="ITW90" s="1636"/>
      <c r="ITX90" s="1636"/>
      <c r="ITY90" s="1636"/>
      <c r="ITZ90" s="1636"/>
      <c r="IUA90" s="1636"/>
      <c r="IUB90" s="1636"/>
      <c r="IUC90" s="1636"/>
      <c r="IUD90" s="1636"/>
      <c r="IUE90" s="1636"/>
      <c r="IUF90" s="1636"/>
      <c r="IUG90" s="1636"/>
      <c r="IUH90" s="1636"/>
      <c r="IUI90" s="1636"/>
      <c r="IUJ90" s="1636"/>
      <c r="IUK90" s="1636"/>
      <c r="IUL90" s="1636"/>
      <c r="IUM90" s="1636"/>
      <c r="IUN90" s="1636"/>
      <c r="IUO90" s="1636"/>
      <c r="IUP90" s="1636"/>
      <c r="IUQ90" s="1636"/>
      <c r="IUR90" s="1636"/>
      <c r="IUS90" s="1636"/>
      <c r="IUT90" s="1636"/>
      <c r="IUU90" s="1636"/>
      <c r="IUV90" s="1636"/>
      <c r="IUW90" s="1636"/>
      <c r="IUX90" s="1636"/>
      <c r="IUY90" s="1636"/>
      <c r="IUZ90" s="1636"/>
      <c r="IVA90" s="1636"/>
      <c r="IVB90" s="1636"/>
      <c r="IVC90" s="1636"/>
      <c r="IVD90" s="1636"/>
      <c r="IVE90" s="1636"/>
      <c r="IVF90" s="1636"/>
      <c r="IVG90" s="1636"/>
      <c r="IVH90" s="1636"/>
      <c r="IVI90" s="1636"/>
      <c r="IVJ90" s="1636"/>
      <c r="IVK90" s="1636"/>
      <c r="IVL90" s="1636"/>
      <c r="IVM90" s="1636"/>
      <c r="IVN90" s="1636"/>
      <c r="IVO90" s="1636"/>
      <c r="IVP90" s="1636"/>
      <c r="IVQ90" s="1636"/>
      <c r="IVR90" s="1636"/>
      <c r="IVS90" s="1636"/>
      <c r="IVT90" s="1636"/>
      <c r="IVU90" s="1636"/>
      <c r="IVV90" s="1636"/>
      <c r="IVW90" s="1636"/>
      <c r="IVX90" s="1636"/>
      <c r="IVY90" s="1636"/>
      <c r="IVZ90" s="1636"/>
      <c r="IWA90" s="1636"/>
      <c r="IWB90" s="1636"/>
      <c r="IWC90" s="1636"/>
      <c r="IWD90" s="1636"/>
      <c r="IWE90" s="1636"/>
      <c r="IWF90" s="1636"/>
      <c r="IWG90" s="1636"/>
      <c r="IWH90" s="1636"/>
      <c r="IWI90" s="1636"/>
      <c r="IWJ90" s="1636"/>
      <c r="IWK90" s="1636"/>
      <c r="IWL90" s="1636"/>
      <c r="IWM90" s="1636"/>
      <c r="IWN90" s="1636"/>
      <c r="IWO90" s="1636"/>
      <c r="IWP90" s="1636"/>
      <c r="IWQ90" s="1636"/>
      <c r="IWR90" s="1636"/>
      <c r="IWS90" s="1636"/>
      <c r="IWT90" s="1636"/>
      <c r="IWU90" s="1636"/>
      <c r="IWV90" s="1636"/>
      <c r="IWW90" s="1636"/>
      <c r="IWX90" s="1636"/>
      <c r="IWY90" s="1636"/>
      <c r="IWZ90" s="1636"/>
      <c r="IXA90" s="1636"/>
      <c r="IXB90" s="1636"/>
      <c r="IXC90" s="1636"/>
      <c r="IXD90" s="1636"/>
      <c r="IXE90" s="1636"/>
      <c r="IXF90" s="1636"/>
      <c r="IXG90" s="1636"/>
      <c r="IXH90" s="1636"/>
      <c r="IXI90" s="1636"/>
      <c r="IXJ90" s="1636"/>
      <c r="IXK90" s="1636"/>
      <c r="IXL90" s="1636"/>
      <c r="IXM90" s="1636"/>
      <c r="IXN90" s="1636"/>
      <c r="IXO90" s="1636"/>
      <c r="IXP90" s="1636"/>
      <c r="IXQ90" s="1636"/>
      <c r="IXR90" s="1636"/>
      <c r="IXS90" s="1636"/>
      <c r="IXT90" s="1636"/>
      <c r="IXU90" s="1636"/>
      <c r="IXV90" s="1636"/>
      <c r="IXW90" s="1636"/>
      <c r="IXX90" s="1636"/>
      <c r="IXY90" s="1636"/>
      <c r="IXZ90" s="1636"/>
      <c r="IYA90" s="1636"/>
      <c r="IYB90" s="1636"/>
      <c r="IYC90" s="1636"/>
      <c r="IYD90" s="1636"/>
      <c r="IYE90" s="1636"/>
      <c r="IYF90" s="1636"/>
      <c r="IYG90" s="1636"/>
      <c r="IYH90" s="1636"/>
      <c r="IYI90" s="1636"/>
      <c r="IYJ90" s="1636"/>
      <c r="IYK90" s="1636"/>
      <c r="IYL90" s="1636"/>
      <c r="IYM90" s="1636"/>
      <c r="IYN90" s="1636"/>
      <c r="IYO90" s="1636"/>
      <c r="IYP90" s="1636"/>
      <c r="IYQ90" s="1636"/>
      <c r="IYR90" s="1636"/>
      <c r="IYS90" s="1636"/>
      <c r="IYT90" s="1636"/>
      <c r="IYU90" s="1636"/>
      <c r="IYV90" s="1636"/>
      <c r="IYW90" s="1636"/>
      <c r="IYX90" s="1636"/>
      <c r="IYY90" s="1636"/>
      <c r="IYZ90" s="1636"/>
      <c r="IZA90" s="1636"/>
      <c r="IZB90" s="1636"/>
      <c r="IZC90" s="1636"/>
      <c r="IZD90" s="1636"/>
      <c r="IZE90" s="1636"/>
      <c r="IZF90" s="1636"/>
      <c r="IZG90" s="1636"/>
      <c r="IZH90" s="1636"/>
      <c r="IZI90" s="1636"/>
      <c r="IZJ90" s="1636"/>
      <c r="IZK90" s="1636"/>
      <c r="IZL90" s="1636"/>
      <c r="IZM90" s="1636"/>
      <c r="IZN90" s="1636"/>
      <c r="IZO90" s="1636"/>
      <c r="IZP90" s="1636"/>
      <c r="IZQ90" s="1636"/>
      <c r="IZR90" s="1636"/>
      <c r="IZS90" s="1636"/>
      <c r="IZT90" s="1636"/>
      <c r="IZU90" s="1636"/>
      <c r="IZV90" s="1636"/>
      <c r="IZW90" s="1636"/>
      <c r="IZX90" s="1636"/>
      <c r="IZY90" s="1636"/>
      <c r="IZZ90" s="1636"/>
      <c r="JAA90" s="1636"/>
      <c r="JAB90" s="1636"/>
      <c r="JAC90" s="1636"/>
      <c r="JAD90" s="1636"/>
      <c r="JAE90" s="1636"/>
      <c r="JAF90" s="1636"/>
      <c r="JAG90" s="1636"/>
      <c r="JAH90" s="1636"/>
      <c r="JAI90" s="1636"/>
      <c r="JAJ90" s="1636"/>
      <c r="JAK90" s="1636"/>
      <c r="JAL90" s="1636"/>
      <c r="JAM90" s="1636"/>
      <c r="JAN90" s="1636"/>
      <c r="JAO90" s="1636"/>
      <c r="JAP90" s="1636"/>
      <c r="JAQ90" s="1636"/>
      <c r="JAR90" s="1636"/>
      <c r="JAS90" s="1636"/>
      <c r="JAT90" s="1636"/>
      <c r="JAU90" s="1636"/>
      <c r="JAV90" s="1636"/>
      <c r="JAW90" s="1636"/>
      <c r="JAX90" s="1636"/>
      <c r="JAY90" s="1636"/>
      <c r="JAZ90" s="1636"/>
      <c r="JBA90" s="1636"/>
      <c r="JBB90" s="1636"/>
      <c r="JBC90" s="1636"/>
      <c r="JBD90" s="1636"/>
      <c r="JBE90" s="1636"/>
      <c r="JBF90" s="1636"/>
      <c r="JBG90" s="1636"/>
      <c r="JBH90" s="1636"/>
      <c r="JBI90" s="1636"/>
      <c r="JBJ90" s="1636"/>
      <c r="JBK90" s="1636"/>
      <c r="JBL90" s="1636"/>
      <c r="JBM90" s="1636"/>
      <c r="JBN90" s="1636"/>
      <c r="JBO90" s="1636"/>
      <c r="JBP90" s="1636"/>
      <c r="JBQ90" s="1636"/>
      <c r="JBR90" s="1636"/>
      <c r="JBS90" s="1636"/>
      <c r="JBT90" s="1636"/>
      <c r="JBU90" s="1636"/>
      <c r="JBV90" s="1636"/>
      <c r="JBW90" s="1636"/>
      <c r="JBX90" s="1636"/>
      <c r="JBY90" s="1636"/>
      <c r="JBZ90" s="1636"/>
      <c r="JCA90" s="1636"/>
      <c r="JCB90" s="1636"/>
      <c r="JCC90" s="1636"/>
      <c r="JCD90" s="1636"/>
      <c r="JCE90" s="1636"/>
      <c r="JCF90" s="1636"/>
      <c r="JCG90" s="1636"/>
      <c r="JCH90" s="1636"/>
      <c r="JCI90" s="1636"/>
      <c r="JCJ90" s="1636"/>
      <c r="JCK90" s="1636"/>
      <c r="JCL90" s="1636"/>
      <c r="JCM90" s="1636"/>
      <c r="JCN90" s="1636"/>
      <c r="JCO90" s="1636"/>
      <c r="JCP90" s="1636"/>
      <c r="JCQ90" s="1636"/>
      <c r="JCR90" s="1636"/>
      <c r="JCS90" s="1636"/>
      <c r="JCT90" s="1636"/>
      <c r="JCU90" s="1636"/>
      <c r="JCV90" s="1636"/>
      <c r="JCW90" s="1636"/>
      <c r="JCX90" s="1636"/>
      <c r="JCY90" s="1636"/>
      <c r="JCZ90" s="1636"/>
      <c r="JDA90" s="1636"/>
      <c r="JDB90" s="1636"/>
      <c r="JDC90" s="1636"/>
      <c r="JDD90" s="1636"/>
      <c r="JDE90" s="1636"/>
      <c r="JDF90" s="1636"/>
      <c r="JDG90" s="1636"/>
      <c r="JDH90" s="1636"/>
      <c r="JDI90" s="1636"/>
      <c r="JDJ90" s="1636"/>
      <c r="JDK90" s="1636"/>
      <c r="JDL90" s="1636"/>
      <c r="JDM90" s="1636"/>
      <c r="JDN90" s="1636"/>
      <c r="JDO90" s="1636"/>
      <c r="JDP90" s="1636"/>
      <c r="JDQ90" s="1636"/>
      <c r="JDR90" s="1636"/>
      <c r="JDS90" s="1636"/>
      <c r="JDT90" s="1636"/>
      <c r="JDU90" s="1636"/>
      <c r="JDV90" s="1636"/>
      <c r="JDW90" s="1636"/>
      <c r="JDX90" s="1636"/>
      <c r="JDY90" s="1636"/>
      <c r="JDZ90" s="1636"/>
      <c r="JEA90" s="1636"/>
      <c r="JEB90" s="1636"/>
      <c r="JEC90" s="1636"/>
      <c r="JED90" s="1636"/>
      <c r="JEE90" s="1636"/>
      <c r="JEF90" s="1636"/>
      <c r="JEG90" s="1636"/>
      <c r="JEH90" s="1636"/>
      <c r="JEI90" s="1636"/>
      <c r="JEJ90" s="1636"/>
      <c r="JEK90" s="1636"/>
      <c r="JEL90" s="1636"/>
      <c r="JEM90" s="1636"/>
      <c r="JEN90" s="1636"/>
      <c r="JEO90" s="1636"/>
      <c r="JEP90" s="1636"/>
      <c r="JEQ90" s="1636"/>
      <c r="JER90" s="1636"/>
      <c r="JES90" s="1636"/>
      <c r="JET90" s="1636"/>
      <c r="JEU90" s="1636"/>
      <c r="JEV90" s="1636"/>
      <c r="JEW90" s="1636"/>
      <c r="JEX90" s="1636"/>
      <c r="JEY90" s="1636"/>
      <c r="JEZ90" s="1636"/>
      <c r="JFA90" s="1636"/>
      <c r="JFB90" s="1636"/>
      <c r="JFC90" s="1636"/>
      <c r="JFD90" s="1636"/>
      <c r="JFE90" s="1636"/>
      <c r="JFF90" s="1636"/>
      <c r="JFG90" s="1636"/>
      <c r="JFH90" s="1636"/>
      <c r="JFI90" s="1636"/>
      <c r="JFJ90" s="1636"/>
      <c r="JFK90" s="1636"/>
      <c r="JFL90" s="1636"/>
      <c r="JFM90" s="1636"/>
      <c r="JFN90" s="1636"/>
      <c r="JFO90" s="1636"/>
      <c r="JFP90" s="1636"/>
      <c r="JFQ90" s="1636"/>
      <c r="JFR90" s="1636"/>
      <c r="JFS90" s="1636"/>
      <c r="JFT90" s="1636"/>
      <c r="JFU90" s="1636"/>
      <c r="JFV90" s="1636"/>
      <c r="JFW90" s="1636"/>
      <c r="JFX90" s="1636"/>
      <c r="JFY90" s="1636"/>
      <c r="JFZ90" s="1636"/>
      <c r="JGA90" s="1636"/>
      <c r="JGB90" s="1636"/>
      <c r="JGC90" s="1636"/>
      <c r="JGD90" s="1636"/>
      <c r="JGE90" s="1636"/>
      <c r="JGF90" s="1636"/>
      <c r="JGG90" s="1636"/>
      <c r="JGH90" s="1636"/>
      <c r="JGI90" s="1636"/>
      <c r="JGJ90" s="1636"/>
      <c r="JGK90" s="1636"/>
      <c r="JGL90" s="1636"/>
      <c r="JGM90" s="1636"/>
      <c r="JGN90" s="1636"/>
      <c r="JGO90" s="1636"/>
      <c r="JGP90" s="1636"/>
      <c r="JGQ90" s="1636"/>
      <c r="JGR90" s="1636"/>
      <c r="JGS90" s="1636"/>
      <c r="JGT90" s="1636"/>
      <c r="JGU90" s="1636"/>
      <c r="JGV90" s="1636"/>
      <c r="JGW90" s="1636"/>
      <c r="JGX90" s="1636"/>
      <c r="JGY90" s="1636"/>
      <c r="JGZ90" s="1636"/>
      <c r="JHA90" s="1636"/>
      <c r="JHB90" s="1636"/>
      <c r="JHC90" s="1636"/>
      <c r="JHD90" s="1636"/>
      <c r="JHE90" s="1636"/>
      <c r="JHF90" s="1636"/>
      <c r="JHG90" s="1636"/>
      <c r="JHH90" s="1636"/>
      <c r="JHI90" s="1636"/>
      <c r="JHJ90" s="1636"/>
      <c r="JHK90" s="1636"/>
      <c r="JHL90" s="1636"/>
      <c r="JHM90" s="1636"/>
      <c r="JHN90" s="1636"/>
      <c r="JHO90" s="1636"/>
      <c r="JHP90" s="1636"/>
      <c r="JHQ90" s="1636"/>
      <c r="JHR90" s="1636"/>
      <c r="JHS90" s="1636"/>
      <c r="JHT90" s="1636"/>
      <c r="JHU90" s="1636"/>
      <c r="JHV90" s="1636"/>
      <c r="JHW90" s="1636"/>
      <c r="JHX90" s="1636"/>
      <c r="JHY90" s="1636"/>
      <c r="JHZ90" s="1636"/>
      <c r="JIA90" s="1636"/>
      <c r="JIB90" s="1636"/>
      <c r="JIC90" s="1636"/>
      <c r="JID90" s="1636"/>
      <c r="JIE90" s="1636"/>
      <c r="JIF90" s="1636"/>
      <c r="JIG90" s="1636"/>
      <c r="JIH90" s="1636"/>
      <c r="JII90" s="1636"/>
      <c r="JIJ90" s="1636"/>
      <c r="JIK90" s="1636"/>
      <c r="JIL90" s="1636"/>
      <c r="JIM90" s="1636"/>
      <c r="JIN90" s="1636"/>
      <c r="JIO90" s="1636"/>
      <c r="JIP90" s="1636"/>
      <c r="JIQ90" s="1636"/>
      <c r="JIR90" s="1636"/>
      <c r="JIS90" s="1636"/>
      <c r="JIT90" s="1636"/>
      <c r="JIU90" s="1636"/>
      <c r="JIV90" s="1636"/>
      <c r="JIW90" s="1636"/>
      <c r="JIX90" s="1636"/>
      <c r="JIY90" s="1636"/>
      <c r="JIZ90" s="1636"/>
      <c r="JJA90" s="1636"/>
      <c r="JJB90" s="1636"/>
      <c r="JJC90" s="1636"/>
      <c r="JJD90" s="1636"/>
      <c r="JJE90" s="1636"/>
      <c r="JJF90" s="1636"/>
      <c r="JJG90" s="1636"/>
      <c r="JJH90" s="1636"/>
      <c r="JJI90" s="1636"/>
      <c r="JJJ90" s="1636"/>
      <c r="JJK90" s="1636"/>
      <c r="JJL90" s="1636"/>
      <c r="JJM90" s="1636"/>
      <c r="JJN90" s="1636"/>
      <c r="JJO90" s="1636"/>
      <c r="JJP90" s="1636"/>
      <c r="JJQ90" s="1636"/>
      <c r="JJR90" s="1636"/>
      <c r="JJS90" s="1636"/>
      <c r="JJT90" s="1636"/>
      <c r="JJU90" s="1636"/>
      <c r="JJV90" s="1636"/>
      <c r="JJW90" s="1636"/>
      <c r="JJX90" s="1636"/>
      <c r="JJY90" s="1636"/>
      <c r="JJZ90" s="1636"/>
      <c r="JKA90" s="1636"/>
      <c r="JKB90" s="1636"/>
      <c r="JKC90" s="1636"/>
      <c r="JKD90" s="1636"/>
      <c r="JKE90" s="1636"/>
      <c r="JKF90" s="1636"/>
      <c r="JKG90" s="1636"/>
      <c r="JKH90" s="1636"/>
      <c r="JKI90" s="1636"/>
      <c r="JKJ90" s="1636"/>
      <c r="JKK90" s="1636"/>
      <c r="JKL90" s="1636"/>
      <c r="JKM90" s="1636"/>
      <c r="JKN90" s="1636"/>
      <c r="JKO90" s="1636"/>
      <c r="JKP90" s="1636"/>
      <c r="JKQ90" s="1636"/>
      <c r="JKR90" s="1636"/>
      <c r="JKS90" s="1636"/>
      <c r="JKT90" s="1636"/>
      <c r="JKU90" s="1636"/>
      <c r="JKV90" s="1636"/>
      <c r="JKW90" s="1636"/>
      <c r="JKX90" s="1636"/>
      <c r="JKY90" s="1636"/>
      <c r="JKZ90" s="1636"/>
      <c r="JLA90" s="1636"/>
      <c r="JLB90" s="1636"/>
      <c r="JLC90" s="1636"/>
      <c r="JLD90" s="1636"/>
      <c r="JLE90" s="1636"/>
      <c r="JLF90" s="1636"/>
      <c r="JLG90" s="1636"/>
      <c r="JLH90" s="1636"/>
      <c r="JLI90" s="1636"/>
      <c r="JLJ90" s="1636"/>
      <c r="JLK90" s="1636"/>
      <c r="JLL90" s="1636"/>
      <c r="JLM90" s="1636"/>
      <c r="JLN90" s="1636"/>
      <c r="JLO90" s="1636"/>
      <c r="JLP90" s="1636"/>
      <c r="JLQ90" s="1636"/>
      <c r="JLR90" s="1636"/>
      <c r="JLS90" s="1636"/>
      <c r="JLT90" s="1636"/>
      <c r="JLU90" s="1636"/>
      <c r="JLV90" s="1636"/>
      <c r="JLW90" s="1636"/>
      <c r="JLX90" s="1636"/>
      <c r="JLY90" s="1636"/>
      <c r="JLZ90" s="1636"/>
      <c r="JMA90" s="1636"/>
      <c r="JMB90" s="1636"/>
      <c r="JMC90" s="1636"/>
      <c r="JMD90" s="1636"/>
      <c r="JME90" s="1636"/>
      <c r="JMF90" s="1636"/>
      <c r="JMG90" s="1636"/>
      <c r="JMH90" s="1636"/>
      <c r="JMI90" s="1636"/>
      <c r="JMJ90" s="1636"/>
      <c r="JMK90" s="1636"/>
      <c r="JML90" s="1636"/>
      <c r="JMM90" s="1636"/>
      <c r="JMN90" s="1636"/>
      <c r="JMO90" s="1636"/>
      <c r="JMP90" s="1636"/>
      <c r="JMQ90" s="1636"/>
      <c r="JMR90" s="1636"/>
      <c r="JMS90" s="1636"/>
      <c r="JMT90" s="1636"/>
      <c r="JMU90" s="1636"/>
      <c r="JMV90" s="1636"/>
      <c r="JMW90" s="1636"/>
      <c r="JMX90" s="1636"/>
      <c r="JMY90" s="1636"/>
      <c r="JMZ90" s="1636"/>
      <c r="JNA90" s="1636"/>
      <c r="JNB90" s="1636"/>
      <c r="JNC90" s="1636"/>
      <c r="JND90" s="1636"/>
      <c r="JNE90" s="1636"/>
      <c r="JNF90" s="1636"/>
      <c r="JNG90" s="1636"/>
      <c r="JNH90" s="1636"/>
      <c r="JNI90" s="1636"/>
      <c r="JNJ90" s="1636"/>
      <c r="JNK90" s="1636"/>
      <c r="JNL90" s="1636"/>
      <c r="JNM90" s="1636"/>
      <c r="JNN90" s="1636"/>
      <c r="JNO90" s="1636"/>
      <c r="JNP90" s="1636"/>
      <c r="JNQ90" s="1636"/>
      <c r="JNR90" s="1636"/>
      <c r="JNS90" s="1636"/>
      <c r="JNT90" s="1636"/>
      <c r="JNU90" s="1636"/>
      <c r="JNV90" s="1636"/>
      <c r="JNW90" s="1636"/>
      <c r="JNX90" s="1636"/>
      <c r="JNY90" s="1636"/>
      <c r="JNZ90" s="1636"/>
      <c r="JOA90" s="1636"/>
      <c r="JOB90" s="1636"/>
      <c r="JOC90" s="1636"/>
      <c r="JOD90" s="1636"/>
      <c r="JOE90" s="1636"/>
      <c r="JOF90" s="1636"/>
      <c r="JOG90" s="1636"/>
      <c r="JOH90" s="1636"/>
      <c r="JOI90" s="1636"/>
      <c r="JOJ90" s="1636"/>
      <c r="JOK90" s="1636"/>
      <c r="JOL90" s="1636"/>
      <c r="JOM90" s="1636"/>
      <c r="JON90" s="1636"/>
      <c r="JOO90" s="1636"/>
      <c r="JOP90" s="1636"/>
      <c r="JOQ90" s="1636"/>
      <c r="JOR90" s="1636"/>
      <c r="JOS90" s="1636"/>
      <c r="JOT90" s="1636"/>
      <c r="JOU90" s="1636"/>
      <c r="JOV90" s="1636"/>
      <c r="JOW90" s="1636"/>
      <c r="JOX90" s="1636"/>
      <c r="JOY90" s="1636"/>
      <c r="JOZ90" s="1636"/>
      <c r="JPA90" s="1636"/>
      <c r="JPB90" s="1636"/>
      <c r="JPC90" s="1636"/>
      <c r="JPD90" s="1636"/>
      <c r="JPE90" s="1636"/>
      <c r="JPF90" s="1636"/>
      <c r="JPG90" s="1636"/>
      <c r="JPH90" s="1636"/>
      <c r="JPI90" s="1636"/>
      <c r="JPJ90" s="1636"/>
      <c r="JPK90" s="1636"/>
      <c r="JPL90" s="1636"/>
      <c r="JPM90" s="1636"/>
      <c r="JPN90" s="1636"/>
      <c r="JPO90" s="1636"/>
      <c r="JPP90" s="1636"/>
      <c r="JPQ90" s="1636"/>
      <c r="JPR90" s="1636"/>
      <c r="JPS90" s="1636"/>
      <c r="JPT90" s="1636"/>
      <c r="JPU90" s="1636"/>
      <c r="JPV90" s="1636"/>
      <c r="JPW90" s="1636"/>
      <c r="JPX90" s="1636"/>
      <c r="JPY90" s="1636"/>
      <c r="JPZ90" s="1636"/>
      <c r="JQA90" s="1636"/>
      <c r="JQB90" s="1636"/>
      <c r="JQC90" s="1636"/>
      <c r="JQD90" s="1636"/>
      <c r="JQE90" s="1636"/>
      <c r="JQF90" s="1636"/>
      <c r="JQG90" s="1636"/>
      <c r="JQH90" s="1636"/>
      <c r="JQI90" s="1636"/>
      <c r="JQJ90" s="1636"/>
      <c r="JQK90" s="1636"/>
      <c r="JQL90" s="1636"/>
      <c r="JQM90" s="1636"/>
      <c r="JQN90" s="1636"/>
      <c r="JQO90" s="1636"/>
      <c r="JQP90" s="1636"/>
      <c r="JQQ90" s="1636"/>
      <c r="JQR90" s="1636"/>
      <c r="JQS90" s="1636"/>
      <c r="JQT90" s="1636"/>
      <c r="JQU90" s="1636"/>
      <c r="JQV90" s="1636"/>
      <c r="JQW90" s="1636"/>
      <c r="JQX90" s="1636"/>
      <c r="JQY90" s="1636"/>
      <c r="JQZ90" s="1636"/>
      <c r="JRA90" s="1636"/>
      <c r="JRB90" s="1636"/>
      <c r="JRC90" s="1636"/>
      <c r="JRD90" s="1636"/>
      <c r="JRE90" s="1636"/>
      <c r="JRF90" s="1636"/>
      <c r="JRG90" s="1636"/>
      <c r="JRH90" s="1636"/>
      <c r="JRI90" s="1636"/>
      <c r="JRJ90" s="1636"/>
      <c r="JRK90" s="1636"/>
      <c r="JRL90" s="1636"/>
      <c r="JRM90" s="1636"/>
      <c r="JRN90" s="1636"/>
      <c r="JRO90" s="1636"/>
      <c r="JRP90" s="1636"/>
      <c r="JRQ90" s="1636"/>
      <c r="JRR90" s="1636"/>
      <c r="JRS90" s="1636"/>
      <c r="JRT90" s="1636"/>
      <c r="JRU90" s="1636"/>
      <c r="JRV90" s="1636"/>
      <c r="JRW90" s="1636"/>
      <c r="JRX90" s="1636"/>
      <c r="JRY90" s="1636"/>
      <c r="JRZ90" s="1636"/>
      <c r="JSA90" s="1636"/>
      <c r="JSB90" s="1636"/>
      <c r="JSC90" s="1636"/>
      <c r="JSD90" s="1636"/>
      <c r="JSE90" s="1636"/>
      <c r="JSF90" s="1636"/>
      <c r="JSG90" s="1636"/>
      <c r="JSH90" s="1636"/>
      <c r="JSI90" s="1636"/>
      <c r="JSJ90" s="1636"/>
      <c r="JSK90" s="1636"/>
      <c r="JSL90" s="1636"/>
      <c r="JSM90" s="1636"/>
      <c r="JSN90" s="1636"/>
      <c r="JSO90" s="1636"/>
      <c r="JSP90" s="1636"/>
      <c r="JSQ90" s="1636"/>
      <c r="JSR90" s="1636"/>
      <c r="JSS90" s="1636"/>
      <c r="JST90" s="1636"/>
      <c r="JSU90" s="1636"/>
      <c r="JSV90" s="1636"/>
      <c r="JSW90" s="1636"/>
      <c r="JSX90" s="1636"/>
      <c r="JSY90" s="1636"/>
      <c r="JSZ90" s="1636"/>
      <c r="JTA90" s="1636"/>
      <c r="JTB90" s="1636"/>
      <c r="JTC90" s="1636"/>
      <c r="JTD90" s="1636"/>
      <c r="JTE90" s="1636"/>
      <c r="JTF90" s="1636"/>
      <c r="JTG90" s="1636"/>
      <c r="JTH90" s="1636"/>
      <c r="JTI90" s="1636"/>
      <c r="JTJ90" s="1636"/>
      <c r="JTK90" s="1636"/>
      <c r="JTL90" s="1636"/>
      <c r="JTM90" s="1636"/>
      <c r="JTN90" s="1636"/>
      <c r="JTO90" s="1636"/>
      <c r="JTP90" s="1636"/>
      <c r="JTQ90" s="1636"/>
      <c r="JTR90" s="1636"/>
      <c r="JTS90" s="1636"/>
      <c r="JTT90" s="1636"/>
      <c r="JTU90" s="1636"/>
      <c r="JTV90" s="1636"/>
      <c r="JTW90" s="1636"/>
      <c r="JTX90" s="1636"/>
      <c r="JTY90" s="1636"/>
      <c r="JTZ90" s="1636"/>
      <c r="JUA90" s="1636"/>
      <c r="JUB90" s="1636"/>
      <c r="JUC90" s="1636"/>
      <c r="JUD90" s="1636"/>
      <c r="JUE90" s="1636"/>
      <c r="JUF90" s="1636"/>
      <c r="JUG90" s="1636"/>
      <c r="JUH90" s="1636"/>
      <c r="JUI90" s="1636"/>
      <c r="JUJ90" s="1636"/>
      <c r="JUK90" s="1636"/>
      <c r="JUL90" s="1636"/>
      <c r="JUM90" s="1636"/>
      <c r="JUN90" s="1636"/>
      <c r="JUO90" s="1636"/>
      <c r="JUP90" s="1636"/>
      <c r="JUQ90" s="1636"/>
      <c r="JUR90" s="1636"/>
      <c r="JUS90" s="1636"/>
      <c r="JUT90" s="1636"/>
      <c r="JUU90" s="1636"/>
      <c r="JUV90" s="1636"/>
      <c r="JUW90" s="1636"/>
      <c r="JUX90" s="1636"/>
      <c r="JUY90" s="1636"/>
      <c r="JUZ90" s="1636"/>
      <c r="JVA90" s="1636"/>
      <c r="JVB90" s="1636"/>
      <c r="JVC90" s="1636"/>
      <c r="JVD90" s="1636"/>
      <c r="JVE90" s="1636"/>
      <c r="JVF90" s="1636"/>
      <c r="JVG90" s="1636"/>
      <c r="JVH90" s="1636"/>
      <c r="JVI90" s="1636"/>
      <c r="JVJ90" s="1636"/>
      <c r="JVK90" s="1636"/>
      <c r="JVL90" s="1636"/>
      <c r="JVM90" s="1636"/>
      <c r="JVN90" s="1636"/>
      <c r="JVO90" s="1636"/>
      <c r="JVP90" s="1636"/>
      <c r="JVQ90" s="1636"/>
      <c r="JVR90" s="1636"/>
      <c r="JVS90" s="1636"/>
      <c r="JVT90" s="1636"/>
      <c r="JVU90" s="1636"/>
      <c r="JVV90" s="1636"/>
      <c r="JVW90" s="1636"/>
      <c r="JVX90" s="1636"/>
      <c r="JVY90" s="1636"/>
      <c r="JVZ90" s="1636"/>
      <c r="JWA90" s="1636"/>
      <c r="JWB90" s="1636"/>
      <c r="JWC90" s="1636"/>
      <c r="JWD90" s="1636"/>
      <c r="JWE90" s="1636"/>
      <c r="JWF90" s="1636"/>
      <c r="JWG90" s="1636"/>
      <c r="JWH90" s="1636"/>
      <c r="JWI90" s="1636"/>
      <c r="JWJ90" s="1636"/>
      <c r="JWK90" s="1636"/>
      <c r="JWL90" s="1636"/>
      <c r="JWM90" s="1636"/>
      <c r="JWN90" s="1636"/>
      <c r="JWO90" s="1636"/>
      <c r="JWP90" s="1636"/>
      <c r="JWQ90" s="1636"/>
      <c r="JWR90" s="1636"/>
      <c r="JWS90" s="1636"/>
      <c r="JWT90" s="1636"/>
      <c r="JWU90" s="1636"/>
      <c r="JWV90" s="1636"/>
      <c r="JWW90" s="1636"/>
      <c r="JWX90" s="1636"/>
      <c r="JWY90" s="1636"/>
      <c r="JWZ90" s="1636"/>
      <c r="JXA90" s="1636"/>
      <c r="JXB90" s="1636"/>
      <c r="JXC90" s="1636"/>
      <c r="JXD90" s="1636"/>
      <c r="JXE90" s="1636"/>
      <c r="JXF90" s="1636"/>
      <c r="JXG90" s="1636"/>
      <c r="JXH90" s="1636"/>
      <c r="JXI90" s="1636"/>
      <c r="JXJ90" s="1636"/>
      <c r="JXK90" s="1636"/>
      <c r="JXL90" s="1636"/>
      <c r="JXM90" s="1636"/>
      <c r="JXN90" s="1636"/>
      <c r="JXO90" s="1636"/>
      <c r="JXP90" s="1636"/>
      <c r="JXQ90" s="1636"/>
      <c r="JXR90" s="1636"/>
      <c r="JXS90" s="1636"/>
      <c r="JXT90" s="1636"/>
      <c r="JXU90" s="1636"/>
      <c r="JXV90" s="1636"/>
      <c r="JXW90" s="1636"/>
      <c r="JXX90" s="1636"/>
      <c r="JXY90" s="1636"/>
      <c r="JXZ90" s="1636"/>
      <c r="JYA90" s="1636"/>
      <c r="JYB90" s="1636"/>
      <c r="JYC90" s="1636"/>
      <c r="JYD90" s="1636"/>
      <c r="JYE90" s="1636"/>
      <c r="JYF90" s="1636"/>
      <c r="JYG90" s="1636"/>
      <c r="JYH90" s="1636"/>
      <c r="JYI90" s="1636"/>
      <c r="JYJ90" s="1636"/>
      <c r="JYK90" s="1636"/>
      <c r="JYL90" s="1636"/>
      <c r="JYM90" s="1636"/>
      <c r="JYN90" s="1636"/>
      <c r="JYO90" s="1636"/>
      <c r="JYP90" s="1636"/>
      <c r="JYQ90" s="1636"/>
      <c r="JYR90" s="1636"/>
      <c r="JYS90" s="1636"/>
      <c r="JYT90" s="1636"/>
      <c r="JYU90" s="1636"/>
      <c r="JYV90" s="1636"/>
      <c r="JYW90" s="1636"/>
      <c r="JYX90" s="1636"/>
      <c r="JYY90" s="1636"/>
      <c r="JYZ90" s="1636"/>
      <c r="JZA90" s="1636"/>
      <c r="JZB90" s="1636"/>
      <c r="JZC90" s="1636"/>
      <c r="JZD90" s="1636"/>
      <c r="JZE90" s="1636"/>
      <c r="JZF90" s="1636"/>
      <c r="JZG90" s="1636"/>
      <c r="JZH90" s="1636"/>
      <c r="JZI90" s="1636"/>
      <c r="JZJ90" s="1636"/>
      <c r="JZK90" s="1636"/>
      <c r="JZL90" s="1636"/>
      <c r="JZM90" s="1636"/>
      <c r="JZN90" s="1636"/>
      <c r="JZO90" s="1636"/>
      <c r="JZP90" s="1636"/>
      <c r="JZQ90" s="1636"/>
      <c r="JZR90" s="1636"/>
      <c r="JZS90" s="1636"/>
      <c r="JZT90" s="1636"/>
      <c r="JZU90" s="1636"/>
      <c r="JZV90" s="1636"/>
      <c r="JZW90" s="1636"/>
      <c r="JZX90" s="1636"/>
      <c r="JZY90" s="1636"/>
      <c r="JZZ90" s="1636"/>
      <c r="KAA90" s="1636"/>
      <c r="KAB90" s="1636"/>
      <c r="KAC90" s="1636"/>
      <c r="KAD90" s="1636"/>
      <c r="KAE90" s="1636"/>
      <c r="KAF90" s="1636"/>
      <c r="KAG90" s="1636"/>
      <c r="KAH90" s="1636"/>
      <c r="KAI90" s="1636"/>
      <c r="KAJ90" s="1636"/>
      <c r="KAK90" s="1636"/>
      <c r="KAL90" s="1636"/>
      <c r="KAM90" s="1636"/>
      <c r="KAN90" s="1636"/>
      <c r="KAO90" s="1636"/>
      <c r="KAP90" s="1636"/>
      <c r="KAQ90" s="1636"/>
      <c r="KAR90" s="1636"/>
      <c r="KAS90" s="1636"/>
      <c r="KAT90" s="1636"/>
      <c r="KAU90" s="1636"/>
      <c r="KAV90" s="1636"/>
      <c r="KAW90" s="1636"/>
      <c r="KAX90" s="1636"/>
      <c r="KAY90" s="1636"/>
      <c r="KAZ90" s="1636"/>
      <c r="KBA90" s="1636"/>
      <c r="KBB90" s="1636"/>
      <c r="KBC90" s="1636"/>
      <c r="KBD90" s="1636"/>
      <c r="KBE90" s="1636"/>
      <c r="KBF90" s="1636"/>
      <c r="KBG90" s="1636"/>
      <c r="KBH90" s="1636"/>
      <c r="KBI90" s="1636"/>
      <c r="KBJ90" s="1636"/>
      <c r="KBK90" s="1636"/>
      <c r="KBL90" s="1636"/>
      <c r="KBM90" s="1636"/>
      <c r="KBN90" s="1636"/>
      <c r="KBO90" s="1636"/>
      <c r="KBP90" s="1636"/>
      <c r="KBQ90" s="1636"/>
      <c r="KBR90" s="1636"/>
      <c r="KBS90" s="1636"/>
      <c r="KBT90" s="1636"/>
      <c r="KBU90" s="1636"/>
      <c r="KBV90" s="1636"/>
      <c r="KBW90" s="1636"/>
      <c r="KBX90" s="1636"/>
      <c r="KBY90" s="1636"/>
      <c r="KBZ90" s="1636"/>
      <c r="KCA90" s="1636"/>
      <c r="KCB90" s="1636"/>
      <c r="KCC90" s="1636"/>
      <c r="KCD90" s="1636"/>
      <c r="KCE90" s="1636"/>
      <c r="KCF90" s="1636"/>
      <c r="KCG90" s="1636"/>
      <c r="KCH90" s="1636"/>
      <c r="KCI90" s="1636"/>
      <c r="KCJ90" s="1636"/>
      <c r="KCK90" s="1636"/>
      <c r="KCL90" s="1636"/>
      <c r="KCM90" s="1636"/>
      <c r="KCN90" s="1636"/>
      <c r="KCO90" s="1636"/>
      <c r="KCP90" s="1636"/>
      <c r="KCQ90" s="1636"/>
      <c r="KCR90" s="1636"/>
      <c r="KCS90" s="1636"/>
      <c r="KCT90" s="1636"/>
      <c r="KCU90" s="1636"/>
      <c r="KCV90" s="1636"/>
      <c r="KCW90" s="1636"/>
      <c r="KCX90" s="1636"/>
      <c r="KCY90" s="1636"/>
      <c r="KCZ90" s="1636"/>
      <c r="KDA90" s="1636"/>
      <c r="KDB90" s="1636"/>
      <c r="KDC90" s="1636"/>
      <c r="KDD90" s="1636"/>
      <c r="KDE90" s="1636"/>
      <c r="KDF90" s="1636"/>
      <c r="KDG90" s="1636"/>
      <c r="KDH90" s="1636"/>
      <c r="KDI90" s="1636"/>
      <c r="KDJ90" s="1636"/>
      <c r="KDK90" s="1636"/>
      <c r="KDL90" s="1636"/>
      <c r="KDM90" s="1636"/>
      <c r="KDN90" s="1636"/>
      <c r="KDO90" s="1636"/>
      <c r="KDP90" s="1636"/>
      <c r="KDQ90" s="1636"/>
      <c r="KDR90" s="1636"/>
      <c r="KDS90" s="1636"/>
      <c r="KDT90" s="1636"/>
      <c r="KDU90" s="1636"/>
      <c r="KDV90" s="1636"/>
      <c r="KDW90" s="1636"/>
      <c r="KDX90" s="1636"/>
      <c r="KDY90" s="1636"/>
      <c r="KDZ90" s="1636"/>
      <c r="KEA90" s="1636"/>
      <c r="KEB90" s="1636"/>
      <c r="KEC90" s="1636"/>
      <c r="KED90" s="1636"/>
      <c r="KEE90" s="1636"/>
      <c r="KEF90" s="1636"/>
      <c r="KEG90" s="1636"/>
      <c r="KEH90" s="1636"/>
      <c r="KEI90" s="1636"/>
      <c r="KEJ90" s="1636"/>
      <c r="KEK90" s="1636"/>
      <c r="KEL90" s="1636"/>
      <c r="KEM90" s="1636"/>
      <c r="KEN90" s="1636"/>
      <c r="KEO90" s="1636"/>
      <c r="KEP90" s="1636"/>
      <c r="KEQ90" s="1636"/>
      <c r="KER90" s="1636"/>
      <c r="KES90" s="1636"/>
      <c r="KET90" s="1636"/>
      <c r="KEU90" s="1636"/>
      <c r="KEV90" s="1636"/>
      <c r="KEW90" s="1636"/>
      <c r="KEX90" s="1636"/>
      <c r="KEY90" s="1636"/>
      <c r="KEZ90" s="1636"/>
      <c r="KFA90" s="1636"/>
      <c r="KFB90" s="1636"/>
      <c r="KFC90" s="1636"/>
      <c r="KFD90" s="1636"/>
      <c r="KFE90" s="1636"/>
      <c r="KFF90" s="1636"/>
      <c r="KFG90" s="1636"/>
      <c r="KFH90" s="1636"/>
      <c r="KFI90" s="1636"/>
      <c r="KFJ90" s="1636"/>
      <c r="KFK90" s="1636"/>
      <c r="KFL90" s="1636"/>
      <c r="KFM90" s="1636"/>
      <c r="KFN90" s="1636"/>
      <c r="KFO90" s="1636"/>
      <c r="KFP90" s="1636"/>
      <c r="KFQ90" s="1636"/>
      <c r="KFR90" s="1636"/>
      <c r="KFS90" s="1636"/>
      <c r="KFT90" s="1636"/>
      <c r="KFU90" s="1636"/>
      <c r="KFV90" s="1636"/>
      <c r="KFW90" s="1636"/>
      <c r="KFX90" s="1636"/>
      <c r="KFY90" s="1636"/>
      <c r="KFZ90" s="1636"/>
      <c r="KGA90" s="1636"/>
      <c r="KGB90" s="1636"/>
      <c r="KGC90" s="1636"/>
      <c r="KGD90" s="1636"/>
      <c r="KGE90" s="1636"/>
      <c r="KGF90" s="1636"/>
      <c r="KGG90" s="1636"/>
      <c r="KGH90" s="1636"/>
      <c r="KGI90" s="1636"/>
      <c r="KGJ90" s="1636"/>
      <c r="KGK90" s="1636"/>
      <c r="KGL90" s="1636"/>
      <c r="KGM90" s="1636"/>
      <c r="KGN90" s="1636"/>
      <c r="KGO90" s="1636"/>
      <c r="KGP90" s="1636"/>
      <c r="KGQ90" s="1636"/>
      <c r="KGR90" s="1636"/>
      <c r="KGS90" s="1636"/>
      <c r="KGT90" s="1636"/>
      <c r="KGU90" s="1636"/>
      <c r="KGV90" s="1636"/>
      <c r="KGW90" s="1636"/>
      <c r="KGX90" s="1636"/>
      <c r="KGY90" s="1636"/>
      <c r="KGZ90" s="1636"/>
      <c r="KHA90" s="1636"/>
      <c r="KHB90" s="1636"/>
      <c r="KHC90" s="1636"/>
      <c r="KHD90" s="1636"/>
      <c r="KHE90" s="1636"/>
      <c r="KHF90" s="1636"/>
      <c r="KHG90" s="1636"/>
      <c r="KHH90" s="1636"/>
      <c r="KHI90" s="1636"/>
      <c r="KHJ90" s="1636"/>
      <c r="KHK90" s="1636"/>
      <c r="KHL90" s="1636"/>
      <c r="KHM90" s="1636"/>
      <c r="KHN90" s="1636"/>
      <c r="KHO90" s="1636"/>
      <c r="KHP90" s="1636"/>
      <c r="KHQ90" s="1636"/>
      <c r="KHR90" s="1636"/>
      <c r="KHS90" s="1636"/>
      <c r="KHT90" s="1636"/>
      <c r="KHU90" s="1636"/>
      <c r="KHV90" s="1636"/>
      <c r="KHW90" s="1636"/>
      <c r="KHX90" s="1636"/>
      <c r="KHY90" s="1636"/>
      <c r="KHZ90" s="1636"/>
      <c r="KIA90" s="1636"/>
      <c r="KIB90" s="1636"/>
      <c r="KIC90" s="1636"/>
      <c r="KID90" s="1636"/>
      <c r="KIE90" s="1636"/>
      <c r="KIF90" s="1636"/>
      <c r="KIG90" s="1636"/>
      <c r="KIH90" s="1636"/>
      <c r="KII90" s="1636"/>
      <c r="KIJ90" s="1636"/>
      <c r="KIK90" s="1636"/>
      <c r="KIL90" s="1636"/>
      <c r="KIM90" s="1636"/>
      <c r="KIN90" s="1636"/>
      <c r="KIO90" s="1636"/>
      <c r="KIP90" s="1636"/>
      <c r="KIQ90" s="1636"/>
      <c r="KIR90" s="1636"/>
      <c r="KIS90" s="1636"/>
      <c r="KIT90" s="1636"/>
      <c r="KIU90" s="1636"/>
      <c r="KIV90" s="1636"/>
      <c r="KIW90" s="1636"/>
      <c r="KIX90" s="1636"/>
      <c r="KIY90" s="1636"/>
      <c r="KIZ90" s="1636"/>
      <c r="KJA90" s="1636"/>
      <c r="KJB90" s="1636"/>
      <c r="KJC90" s="1636"/>
      <c r="KJD90" s="1636"/>
      <c r="KJE90" s="1636"/>
      <c r="KJF90" s="1636"/>
      <c r="KJG90" s="1636"/>
      <c r="KJH90" s="1636"/>
      <c r="KJI90" s="1636"/>
      <c r="KJJ90" s="1636"/>
      <c r="KJK90" s="1636"/>
      <c r="KJL90" s="1636"/>
      <c r="KJM90" s="1636"/>
      <c r="KJN90" s="1636"/>
      <c r="KJO90" s="1636"/>
      <c r="KJP90" s="1636"/>
      <c r="KJQ90" s="1636"/>
      <c r="KJR90" s="1636"/>
      <c r="KJS90" s="1636"/>
      <c r="KJT90" s="1636"/>
      <c r="KJU90" s="1636"/>
      <c r="KJV90" s="1636"/>
      <c r="KJW90" s="1636"/>
      <c r="KJX90" s="1636"/>
      <c r="KJY90" s="1636"/>
      <c r="KJZ90" s="1636"/>
      <c r="KKA90" s="1636"/>
      <c r="KKB90" s="1636"/>
      <c r="KKC90" s="1636"/>
      <c r="KKD90" s="1636"/>
      <c r="KKE90" s="1636"/>
      <c r="KKF90" s="1636"/>
      <c r="KKG90" s="1636"/>
      <c r="KKH90" s="1636"/>
      <c r="KKI90" s="1636"/>
      <c r="KKJ90" s="1636"/>
      <c r="KKK90" s="1636"/>
      <c r="KKL90" s="1636"/>
      <c r="KKM90" s="1636"/>
      <c r="KKN90" s="1636"/>
      <c r="KKO90" s="1636"/>
      <c r="KKP90" s="1636"/>
      <c r="KKQ90" s="1636"/>
      <c r="KKR90" s="1636"/>
      <c r="KKS90" s="1636"/>
      <c r="KKT90" s="1636"/>
      <c r="KKU90" s="1636"/>
      <c r="KKV90" s="1636"/>
      <c r="KKW90" s="1636"/>
      <c r="KKX90" s="1636"/>
      <c r="KKY90" s="1636"/>
      <c r="KKZ90" s="1636"/>
      <c r="KLA90" s="1636"/>
      <c r="KLB90" s="1636"/>
      <c r="KLC90" s="1636"/>
      <c r="KLD90" s="1636"/>
      <c r="KLE90" s="1636"/>
      <c r="KLF90" s="1636"/>
      <c r="KLG90" s="1636"/>
      <c r="KLH90" s="1636"/>
      <c r="KLI90" s="1636"/>
      <c r="KLJ90" s="1636"/>
      <c r="KLK90" s="1636"/>
      <c r="KLL90" s="1636"/>
      <c r="KLM90" s="1636"/>
      <c r="KLN90" s="1636"/>
      <c r="KLO90" s="1636"/>
      <c r="KLP90" s="1636"/>
      <c r="KLQ90" s="1636"/>
      <c r="KLR90" s="1636"/>
      <c r="KLS90" s="1636"/>
      <c r="KLT90" s="1636"/>
      <c r="KLU90" s="1636"/>
      <c r="KLV90" s="1636"/>
      <c r="KLW90" s="1636"/>
      <c r="KLX90" s="1636"/>
      <c r="KLY90" s="1636"/>
      <c r="KLZ90" s="1636"/>
      <c r="KMA90" s="1636"/>
      <c r="KMB90" s="1636"/>
      <c r="KMC90" s="1636"/>
      <c r="KMD90" s="1636"/>
      <c r="KME90" s="1636"/>
      <c r="KMF90" s="1636"/>
      <c r="KMG90" s="1636"/>
      <c r="KMH90" s="1636"/>
      <c r="KMI90" s="1636"/>
      <c r="KMJ90" s="1636"/>
      <c r="KMK90" s="1636"/>
      <c r="KML90" s="1636"/>
      <c r="KMM90" s="1636"/>
      <c r="KMN90" s="1636"/>
      <c r="KMO90" s="1636"/>
      <c r="KMP90" s="1636"/>
      <c r="KMQ90" s="1636"/>
      <c r="KMR90" s="1636"/>
      <c r="KMS90" s="1636"/>
      <c r="KMT90" s="1636"/>
      <c r="KMU90" s="1636"/>
      <c r="KMV90" s="1636"/>
      <c r="KMW90" s="1636"/>
      <c r="KMX90" s="1636"/>
      <c r="KMY90" s="1636"/>
      <c r="KMZ90" s="1636"/>
      <c r="KNA90" s="1636"/>
      <c r="KNB90" s="1636"/>
      <c r="KNC90" s="1636"/>
      <c r="KND90" s="1636"/>
      <c r="KNE90" s="1636"/>
      <c r="KNF90" s="1636"/>
      <c r="KNG90" s="1636"/>
      <c r="KNH90" s="1636"/>
      <c r="KNI90" s="1636"/>
      <c r="KNJ90" s="1636"/>
      <c r="KNK90" s="1636"/>
      <c r="KNL90" s="1636"/>
      <c r="KNM90" s="1636"/>
      <c r="KNN90" s="1636"/>
      <c r="KNO90" s="1636"/>
      <c r="KNP90" s="1636"/>
      <c r="KNQ90" s="1636"/>
      <c r="KNR90" s="1636"/>
      <c r="KNS90" s="1636"/>
      <c r="KNT90" s="1636"/>
      <c r="KNU90" s="1636"/>
      <c r="KNV90" s="1636"/>
      <c r="KNW90" s="1636"/>
      <c r="KNX90" s="1636"/>
      <c r="KNY90" s="1636"/>
      <c r="KNZ90" s="1636"/>
      <c r="KOA90" s="1636"/>
      <c r="KOB90" s="1636"/>
      <c r="KOC90" s="1636"/>
      <c r="KOD90" s="1636"/>
      <c r="KOE90" s="1636"/>
      <c r="KOF90" s="1636"/>
      <c r="KOG90" s="1636"/>
      <c r="KOH90" s="1636"/>
      <c r="KOI90" s="1636"/>
      <c r="KOJ90" s="1636"/>
      <c r="KOK90" s="1636"/>
      <c r="KOL90" s="1636"/>
      <c r="KOM90" s="1636"/>
      <c r="KON90" s="1636"/>
      <c r="KOO90" s="1636"/>
      <c r="KOP90" s="1636"/>
      <c r="KOQ90" s="1636"/>
      <c r="KOR90" s="1636"/>
      <c r="KOS90" s="1636"/>
      <c r="KOT90" s="1636"/>
      <c r="KOU90" s="1636"/>
      <c r="KOV90" s="1636"/>
      <c r="KOW90" s="1636"/>
      <c r="KOX90" s="1636"/>
      <c r="KOY90" s="1636"/>
      <c r="KOZ90" s="1636"/>
      <c r="KPA90" s="1636"/>
      <c r="KPB90" s="1636"/>
      <c r="KPC90" s="1636"/>
      <c r="KPD90" s="1636"/>
      <c r="KPE90" s="1636"/>
      <c r="KPF90" s="1636"/>
      <c r="KPG90" s="1636"/>
      <c r="KPH90" s="1636"/>
      <c r="KPI90" s="1636"/>
      <c r="KPJ90" s="1636"/>
      <c r="KPK90" s="1636"/>
      <c r="KPL90" s="1636"/>
      <c r="KPM90" s="1636"/>
      <c r="KPN90" s="1636"/>
      <c r="KPO90" s="1636"/>
      <c r="KPP90" s="1636"/>
      <c r="KPQ90" s="1636"/>
      <c r="KPR90" s="1636"/>
      <c r="KPS90" s="1636"/>
      <c r="KPT90" s="1636"/>
      <c r="KPU90" s="1636"/>
      <c r="KPV90" s="1636"/>
      <c r="KPW90" s="1636"/>
      <c r="KPX90" s="1636"/>
      <c r="KPY90" s="1636"/>
      <c r="KPZ90" s="1636"/>
      <c r="KQA90" s="1636"/>
      <c r="KQB90" s="1636"/>
      <c r="KQC90" s="1636"/>
      <c r="KQD90" s="1636"/>
      <c r="KQE90" s="1636"/>
      <c r="KQF90" s="1636"/>
      <c r="KQG90" s="1636"/>
      <c r="KQH90" s="1636"/>
      <c r="KQI90" s="1636"/>
      <c r="KQJ90" s="1636"/>
      <c r="KQK90" s="1636"/>
      <c r="KQL90" s="1636"/>
      <c r="KQM90" s="1636"/>
      <c r="KQN90" s="1636"/>
      <c r="KQO90" s="1636"/>
      <c r="KQP90" s="1636"/>
      <c r="KQQ90" s="1636"/>
      <c r="KQR90" s="1636"/>
      <c r="KQS90" s="1636"/>
      <c r="KQT90" s="1636"/>
      <c r="KQU90" s="1636"/>
      <c r="KQV90" s="1636"/>
      <c r="KQW90" s="1636"/>
      <c r="KQX90" s="1636"/>
      <c r="KQY90" s="1636"/>
      <c r="KQZ90" s="1636"/>
      <c r="KRA90" s="1636"/>
      <c r="KRB90" s="1636"/>
      <c r="KRC90" s="1636"/>
      <c r="KRD90" s="1636"/>
      <c r="KRE90" s="1636"/>
      <c r="KRF90" s="1636"/>
      <c r="KRG90" s="1636"/>
      <c r="KRH90" s="1636"/>
      <c r="KRI90" s="1636"/>
      <c r="KRJ90" s="1636"/>
      <c r="KRK90" s="1636"/>
      <c r="KRL90" s="1636"/>
      <c r="KRM90" s="1636"/>
      <c r="KRN90" s="1636"/>
      <c r="KRO90" s="1636"/>
      <c r="KRP90" s="1636"/>
      <c r="KRQ90" s="1636"/>
      <c r="KRR90" s="1636"/>
      <c r="KRS90" s="1636"/>
      <c r="KRT90" s="1636"/>
      <c r="KRU90" s="1636"/>
      <c r="KRV90" s="1636"/>
      <c r="KRW90" s="1636"/>
      <c r="KRX90" s="1636"/>
      <c r="KRY90" s="1636"/>
      <c r="KRZ90" s="1636"/>
      <c r="KSA90" s="1636"/>
      <c r="KSB90" s="1636"/>
      <c r="KSC90" s="1636"/>
      <c r="KSD90" s="1636"/>
      <c r="KSE90" s="1636"/>
      <c r="KSF90" s="1636"/>
      <c r="KSG90" s="1636"/>
      <c r="KSH90" s="1636"/>
      <c r="KSI90" s="1636"/>
      <c r="KSJ90" s="1636"/>
      <c r="KSK90" s="1636"/>
      <c r="KSL90" s="1636"/>
      <c r="KSM90" s="1636"/>
      <c r="KSN90" s="1636"/>
      <c r="KSO90" s="1636"/>
      <c r="KSP90" s="1636"/>
      <c r="KSQ90" s="1636"/>
      <c r="KSR90" s="1636"/>
      <c r="KSS90" s="1636"/>
      <c r="KST90" s="1636"/>
      <c r="KSU90" s="1636"/>
      <c r="KSV90" s="1636"/>
      <c r="KSW90" s="1636"/>
      <c r="KSX90" s="1636"/>
      <c r="KSY90" s="1636"/>
      <c r="KSZ90" s="1636"/>
      <c r="KTA90" s="1636"/>
      <c r="KTB90" s="1636"/>
      <c r="KTC90" s="1636"/>
      <c r="KTD90" s="1636"/>
      <c r="KTE90" s="1636"/>
      <c r="KTF90" s="1636"/>
      <c r="KTG90" s="1636"/>
      <c r="KTH90" s="1636"/>
      <c r="KTI90" s="1636"/>
      <c r="KTJ90" s="1636"/>
      <c r="KTK90" s="1636"/>
      <c r="KTL90" s="1636"/>
      <c r="KTM90" s="1636"/>
      <c r="KTN90" s="1636"/>
      <c r="KTO90" s="1636"/>
      <c r="KTP90" s="1636"/>
      <c r="KTQ90" s="1636"/>
      <c r="KTR90" s="1636"/>
      <c r="KTS90" s="1636"/>
      <c r="KTT90" s="1636"/>
      <c r="KTU90" s="1636"/>
      <c r="KTV90" s="1636"/>
      <c r="KTW90" s="1636"/>
      <c r="KTX90" s="1636"/>
      <c r="KTY90" s="1636"/>
      <c r="KTZ90" s="1636"/>
      <c r="KUA90" s="1636"/>
      <c r="KUB90" s="1636"/>
      <c r="KUC90" s="1636"/>
      <c r="KUD90" s="1636"/>
      <c r="KUE90" s="1636"/>
      <c r="KUF90" s="1636"/>
      <c r="KUG90" s="1636"/>
      <c r="KUH90" s="1636"/>
      <c r="KUI90" s="1636"/>
      <c r="KUJ90" s="1636"/>
      <c r="KUK90" s="1636"/>
      <c r="KUL90" s="1636"/>
      <c r="KUM90" s="1636"/>
      <c r="KUN90" s="1636"/>
      <c r="KUO90" s="1636"/>
      <c r="KUP90" s="1636"/>
      <c r="KUQ90" s="1636"/>
      <c r="KUR90" s="1636"/>
      <c r="KUS90" s="1636"/>
      <c r="KUT90" s="1636"/>
      <c r="KUU90" s="1636"/>
      <c r="KUV90" s="1636"/>
      <c r="KUW90" s="1636"/>
      <c r="KUX90" s="1636"/>
      <c r="KUY90" s="1636"/>
      <c r="KUZ90" s="1636"/>
      <c r="KVA90" s="1636"/>
      <c r="KVB90" s="1636"/>
      <c r="KVC90" s="1636"/>
      <c r="KVD90" s="1636"/>
      <c r="KVE90" s="1636"/>
      <c r="KVF90" s="1636"/>
      <c r="KVG90" s="1636"/>
      <c r="KVH90" s="1636"/>
      <c r="KVI90" s="1636"/>
      <c r="KVJ90" s="1636"/>
      <c r="KVK90" s="1636"/>
      <c r="KVL90" s="1636"/>
      <c r="KVM90" s="1636"/>
      <c r="KVN90" s="1636"/>
      <c r="KVO90" s="1636"/>
      <c r="KVP90" s="1636"/>
      <c r="KVQ90" s="1636"/>
      <c r="KVR90" s="1636"/>
      <c r="KVS90" s="1636"/>
      <c r="KVT90" s="1636"/>
      <c r="KVU90" s="1636"/>
      <c r="KVV90" s="1636"/>
      <c r="KVW90" s="1636"/>
      <c r="KVX90" s="1636"/>
      <c r="KVY90" s="1636"/>
      <c r="KVZ90" s="1636"/>
      <c r="KWA90" s="1636"/>
      <c r="KWB90" s="1636"/>
      <c r="KWC90" s="1636"/>
      <c r="KWD90" s="1636"/>
      <c r="KWE90" s="1636"/>
      <c r="KWF90" s="1636"/>
      <c r="KWG90" s="1636"/>
      <c r="KWH90" s="1636"/>
      <c r="KWI90" s="1636"/>
      <c r="KWJ90" s="1636"/>
      <c r="KWK90" s="1636"/>
      <c r="KWL90" s="1636"/>
      <c r="KWM90" s="1636"/>
      <c r="KWN90" s="1636"/>
      <c r="KWO90" s="1636"/>
      <c r="KWP90" s="1636"/>
      <c r="KWQ90" s="1636"/>
      <c r="KWR90" s="1636"/>
      <c r="KWS90" s="1636"/>
      <c r="KWT90" s="1636"/>
      <c r="KWU90" s="1636"/>
      <c r="KWV90" s="1636"/>
      <c r="KWW90" s="1636"/>
      <c r="KWX90" s="1636"/>
      <c r="KWY90" s="1636"/>
      <c r="KWZ90" s="1636"/>
      <c r="KXA90" s="1636"/>
      <c r="KXB90" s="1636"/>
      <c r="KXC90" s="1636"/>
      <c r="KXD90" s="1636"/>
      <c r="KXE90" s="1636"/>
      <c r="KXF90" s="1636"/>
      <c r="KXG90" s="1636"/>
      <c r="KXH90" s="1636"/>
      <c r="KXI90" s="1636"/>
      <c r="KXJ90" s="1636"/>
      <c r="KXK90" s="1636"/>
      <c r="KXL90" s="1636"/>
      <c r="KXM90" s="1636"/>
      <c r="KXN90" s="1636"/>
      <c r="KXO90" s="1636"/>
      <c r="KXP90" s="1636"/>
      <c r="KXQ90" s="1636"/>
      <c r="KXR90" s="1636"/>
      <c r="KXS90" s="1636"/>
      <c r="KXT90" s="1636"/>
      <c r="KXU90" s="1636"/>
      <c r="KXV90" s="1636"/>
      <c r="KXW90" s="1636"/>
      <c r="KXX90" s="1636"/>
      <c r="KXY90" s="1636"/>
      <c r="KXZ90" s="1636"/>
      <c r="KYA90" s="1636"/>
      <c r="KYB90" s="1636"/>
      <c r="KYC90" s="1636"/>
      <c r="KYD90" s="1636"/>
      <c r="KYE90" s="1636"/>
      <c r="KYF90" s="1636"/>
      <c r="KYG90" s="1636"/>
      <c r="KYH90" s="1636"/>
      <c r="KYI90" s="1636"/>
      <c r="KYJ90" s="1636"/>
      <c r="KYK90" s="1636"/>
      <c r="KYL90" s="1636"/>
      <c r="KYM90" s="1636"/>
      <c r="KYN90" s="1636"/>
      <c r="KYO90" s="1636"/>
      <c r="KYP90" s="1636"/>
      <c r="KYQ90" s="1636"/>
      <c r="KYR90" s="1636"/>
      <c r="KYS90" s="1636"/>
      <c r="KYT90" s="1636"/>
      <c r="KYU90" s="1636"/>
      <c r="KYV90" s="1636"/>
      <c r="KYW90" s="1636"/>
      <c r="KYX90" s="1636"/>
      <c r="KYY90" s="1636"/>
      <c r="KYZ90" s="1636"/>
      <c r="KZA90" s="1636"/>
      <c r="KZB90" s="1636"/>
      <c r="KZC90" s="1636"/>
      <c r="KZD90" s="1636"/>
      <c r="KZE90" s="1636"/>
      <c r="KZF90" s="1636"/>
      <c r="KZG90" s="1636"/>
      <c r="KZH90" s="1636"/>
      <c r="KZI90" s="1636"/>
      <c r="KZJ90" s="1636"/>
      <c r="KZK90" s="1636"/>
      <c r="KZL90" s="1636"/>
      <c r="KZM90" s="1636"/>
      <c r="KZN90" s="1636"/>
      <c r="KZO90" s="1636"/>
      <c r="KZP90" s="1636"/>
      <c r="KZQ90" s="1636"/>
      <c r="KZR90" s="1636"/>
      <c r="KZS90" s="1636"/>
      <c r="KZT90" s="1636"/>
      <c r="KZU90" s="1636"/>
      <c r="KZV90" s="1636"/>
      <c r="KZW90" s="1636"/>
      <c r="KZX90" s="1636"/>
      <c r="KZY90" s="1636"/>
      <c r="KZZ90" s="1636"/>
      <c r="LAA90" s="1636"/>
      <c r="LAB90" s="1636"/>
      <c r="LAC90" s="1636"/>
      <c r="LAD90" s="1636"/>
      <c r="LAE90" s="1636"/>
      <c r="LAF90" s="1636"/>
      <c r="LAG90" s="1636"/>
      <c r="LAH90" s="1636"/>
      <c r="LAI90" s="1636"/>
      <c r="LAJ90" s="1636"/>
      <c r="LAK90" s="1636"/>
      <c r="LAL90" s="1636"/>
      <c r="LAM90" s="1636"/>
      <c r="LAN90" s="1636"/>
      <c r="LAO90" s="1636"/>
      <c r="LAP90" s="1636"/>
      <c r="LAQ90" s="1636"/>
      <c r="LAR90" s="1636"/>
      <c r="LAS90" s="1636"/>
      <c r="LAT90" s="1636"/>
      <c r="LAU90" s="1636"/>
      <c r="LAV90" s="1636"/>
      <c r="LAW90" s="1636"/>
      <c r="LAX90" s="1636"/>
      <c r="LAY90" s="1636"/>
      <c r="LAZ90" s="1636"/>
      <c r="LBA90" s="1636"/>
      <c r="LBB90" s="1636"/>
      <c r="LBC90" s="1636"/>
      <c r="LBD90" s="1636"/>
      <c r="LBE90" s="1636"/>
      <c r="LBF90" s="1636"/>
      <c r="LBG90" s="1636"/>
      <c r="LBH90" s="1636"/>
      <c r="LBI90" s="1636"/>
      <c r="LBJ90" s="1636"/>
      <c r="LBK90" s="1636"/>
      <c r="LBL90" s="1636"/>
      <c r="LBM90" s="1636"/>
      <c r="LBN90" s="1636"/>
      <c r="LBO90" s="1636"/>
      <c r="LBP90" s="1636"/>
      <c r="LBQ90" s="1636"/>
      <c r="LBR90" s="1636"/>
      <c r="LBS90" s="1636"/>
      <c r="LBT90" s="1636"/>
      <c r="LBU90" s="1636"/>
      <c r="LBV90" s="1636"/>
      <c r="LBW90" s="1636"/>
      <c r="LBX90" s="1636"/>
      <c r="LBY90" s="1636"/>
      <c r="LBZ90" s="1636"/>
      <c r="LCA90" s="1636"/>
      <c r="LCB90" s="1636"/>
      <c r="LCC90" s="1636"/>
      <c r="LCD90" s="1636"/>
      <c r="LCE90" s="1636"/>
      <c r="LCF90" s="1636"/>
      <c r="LCG90" s="1636"/>
      <c r="LCH90" s="1636"/>
      <c r="LCI90" s="1636"/>
      <c r="LCJ90" s="1636"/>
      <c r="LCK90" s="1636"/>
      <c r="LCL90" s="1636"/>
      <c r="LCM90" s="1636"/>
      <c r="LCN90" s="1636"/>
      <c r="LCO90" s="1636"/>
      <c r="LCP90" s="1636"/>
      <c r="LCQ90" s="1636"/>
      <c r="LCR90" s="1636"/>
      <c r="LCS90" s="1636"/>
      <c r="LCT90" s="1636"/>
      <c r="LCU90" s="1636"/>
      <c r="LCV90" s="1636"/>
      <c r="LCW90" s="1636"/>
      <c r="LCX90" s="1636"/>
      <c r="LCY90" s="1636"/>
      <c r="LCZ90" s="1636"/>
      <c r="LDA90" s="1636"/>
      <c r="LDB90" s="1636"/>
      <c r="LDC90" s="1636"/>
      <c r="LDD90" s="1636"/>
      <c r="LDE90" s="1636"/>
      <c r="LDF90" s="1636"/>
      <c r="LDG90" s="1636"/>
      <c r="LDH90" s="1636"/>
      <c r="LDI90" s="1636"/>
      <c r="LDJ90" s="1636"/>
      <c r="LDK90" s="1636"/>
      <c r="LDL90" s="1636"/>
      <c r="LDM90" s="1636"/>
      <c r="LDN90" s="1636"/>
      <c r="LDO90" s="1636"/>
      <c r="LDP90" s="1636"/>
      <c r="LDQ90" s="1636"/>
      <c r="LDR90" s="1636"/>
      <c r="LDS90" s="1636"/>
      <c r="LDT90" s="1636"/>
      <c r="LDU90" s="1636"/>
      <c r="LDV90" s="1636"/>
      <c r="LDW90" s="1636"/>
      <c r="LDX90" s="1636"/>
      <c r="LDY90" s="1636"/>
      <c r="LDZ90" s="1636"/>
      <c r="LEA90" s="1636"/>
      <c r="LEB90" s="1636"/>
      <c r="LEC90" s="1636"/>
      <c r="LED90" s="1636"/>
      <c r="LEE90" s="1636"/>
      <c r="LEF90" s="1636"/>
      <c r="LEG90" s="1636"/>
      <c r="LEH90" s="1636"/>
      <c r="LEI90" s="1636"/>
      <c r="LEJ90" s="1636"/>
      <c r="LEK90" s="1636"/>
      <c r="LEL90" s="1636"/>
      <c r="LEM90" s="1636"/>
      <c r="LEN90" s="1636"/>
      <c r="LEO90" s="1636"/>
      <c r="LEP90" s="1636"/>
      <c r="LEQ90" s="1636"/>
      <c r="LER90" s="1636"/>
      <c r="LES90" s="1636"/>
      <c r="LET90" s="1636"/>
      <c r="LEU90" s="1636"/>
      <c r="LEV90" s="1636"/>
      <c r="LEW90" s="1636"/>
      <c r="LEX90" s="1636"/>
      <c r="LEY90" s="1636"/>
      <c r="LEZ90" s="1636"/>
      <c r="LFA90" s="1636"/>
      <c r="LFB90" s="1636"/>
      <c r="LFC90" s="1636"/>
      <c r="LFD90" s="1636"/>
      <c r="LFE90" s="1636"/>
      <c r="LFF90" s="1636"/>
      <c r="LFG90" s="1636"/>
      <c r="LFH90" s="1636"/>
      <c r="LFI90" s="1636"/>
      <c r="LFJ90" s="1636"/>
      <c r="LFK90" s="1636"/>
      <c r="LFL90" s="1636"/>
      <c r="LFM90" s="1636"/>
      <c r="LFN90" s="1636"/>
      <c r="LFO90" s="1636"/>
      <c r="LFP90" s="1636"/>
      <c r="LFQ90" s="1636"/>
      <c r="LFR90" s="1636"/>
      <c r="LFS90" s="1636"/>
      <c r="LFT90" s="1636"/>
      <c r="LFU90" s="1636"/>
      <c r="LFV90" s="1636"/>
      <c r="LFW90" s="1636"/>
      <c r="LFX90" s="1636"/>
      <c r="LFY90" s="1636"/>
      <c r="LFZ90" s="1636"/>
      <c r="LGA90" s="1636"/>
      <c r="LGB90" s="1636"/>
      <c r="LGC90" s="1636"/>
      <c r="LGD90" s="1636"/>
      <c r="LGE90" s="1636"/>
      <c r="LGF90" s="1636"/>
      <c r="LGG90" s="1636"/>
      <c r="LGH90" s="1636"/>
      <c r="LGI90" s="1636"/>
      <c r="LGJ90" s="1636"/>
      <c r="LGK90" s="1636"/>
      <c r="LGL90" s="1636"/>
      <c r="LGM90" s="1636"/>
      <c r="LGN90" s="1636"/>
      <c r="LGO90" s="1636"/>
      <c r="LGP90" s="1636"/>
      <c r="LGQ90" s="1636"/>
      <c r="LGR90" s="1636"/>
      <c r="LGS90" s="1636"/>
      <c r="LGT90" s="1636"/>
      <c r="LGU90" s="1636"/>
      <c r="LGV90" s="1636"/>
      <c r="LGW90" s="1636"/>
      <c r="LGX90" s="1636"/>
      <c r="LGY90" s="1636"/>
      <c r="LGZ90" s="1636"/>
      <c r="LHA90" s="1636"/>
      <c r="LHB90" s="1636"/>
      <c r="LHC90" s="1636"/>
      <c r="LHD90" s="1636"/>
      <c r="LHE90" s="1636"/>
      <c r="LHF90" s="1636"/>
      <c r="LHG90" s="1636"/>
      <c r="LHH90" s="1636"/>
      <c r="LHI90" s="1636"/>
      <c r="LHJ90" s="1636"/>
      <c r="LHK90" s="1636"/>
      <c r="LHL90" s="1636"/>
      <c r="LHM90" s="1636"/>
      <c r="LHN90" s="1636"/>
      <c r="LHO90" s="1636"/>
      <c r="LHP90" s="1636"/>
      <c r="LHQ90" s="1636"/>
      <c r="LHR90" s="1636"/>
      <c r="LHS90" s="1636"/>
      <c r="LHT90" s="1636"/>
      <c r="LHU90" s="1636"/>
      <c r="LHV90" s="1636"/>
      <c r="LHW90" s="1636"/>
      <c r="LHX90" s="1636"/>
      <c r="LHY90" s="1636"/>
      <c r="LHZ90" s="1636"/>
      <c r="LIA90" s="1636"/>
      <c r="LIB90" s="1636"/>
      <c r="LIC90" s="1636"/>
      <c r="LID90" s="1636"/>
      <c r="LIE90" s="1636"/>
      <c r="LIF90" s="1636"/>
      <c r="LIG90" s="1636"/>
      <c r="LIH90" s="1636"/>
      <c r="LII90" s="1636"/>
      <c r="LIJ90" s="1636"/>
      <c r="LIK90" s="1636"/>
      <c r="LIL90" s="1636"/>
      <c r="LIM90" s="1636"/>
      <c r="LIN90" s="1636"/>
      <c r="LIO90" s="1636"/>
      <c r="LIP90" s="1636"/>
      <c r="LIQ90" s="1636"/>
      <c r="LIR90" s="1636"/>
      <c r="LIS90" s="1636"/>
      <c r="LIT90" s="1636"/>
      <c r="LIU90" s="1636"/>
      <c r="LIV90" s="1636"/>
      <c r="LIW90" s="1636"/>
      <c r="LIX90" s="1636"/>
      <c r="LIY90" s="1636"/>
      <c r="LIZ90" s="1636"/>
      <c r="LJA90" s="1636"/>
      <c r="LJB90" s="1636"/>
      <c r="LJC90" s="1636"/>
      <c r="LJD90" s="1636"/>
      <c r="LJE90" s="1636"/>
      <c r="LJF90" s="1636"/>
      <c r="LJG90" s="1636"/>
      <c r="LJH90" s="1636"/>
      <c r="LJI90" s="1636"/>
      <c r="LJJ90" s="1636"/>
      <c r="LJK90" s="1636"/>
      <c r="LJL90" s="1636"/>
      <c r="LJM90" s="1636"/>
      <c r="LJN90" s="1636"/>
      <c r="LJO90" s="1636"/>
      <c r="LJP90" s="1636"/>
      <c r="LJQ90" s="1636"/>
      <c r="LJR90" s="1636"/>
      <c r="LJS90" s="1636"/>
      <c r="LJT90" s="1636"/>
      <c r="LJU90" s="1636"/>
      <c r="LJV90" s="1636"/>
      <c r="LJW90" s="1636"/>
      <c r="LJX90" s="1636"/>
      <c r="LJY90" s="1636"/>
      <c r="LJZ90" s="1636"/>
      <c r="LKA90" s="1636"/>
      <c r="LKB90" s="1636"/>
      <c r="LKC90" s="1636"/>
      <c r="LKD90" s="1636"/>
      <c r="LKE90" s="1636"/>
      <c r="LKF90" s="1636"/>
      <c r="LKG90" s="1636"/>
      <c r="LKH90" s="1636"/>
      <c r="LKI90" s="1636"/>
      <c r="LKJ90" s="1636"/>
      <c r="LKK90" s="1636"/>
      <c r="LKL90" s="1636"/>
      <c r="LKM90" s="1636"/>
      <c r="LKN90" s="1636"/>
      <c r="LKO90" s="1636"/>
      <c r="LKP90" s="1636"/>
      <c r="LKQ90" s="1636"/>
      <c r="LKR90" s="1636"/>
      <c r="LKS90" s="1636"/>
      <c r="LKT90" s="1636"/>
      <c r="LKU90" s="1636"/>
      <c r="LKV90" s="1636"/>
      <c r="LKW90" s="1636"/>
      <c r="LKX90" s="1636"/>
      <c r="LKY90" s="1636"/>
      <c r="LKZ90" s="1636"/>
      <c r="LLA90" s="1636"/>
      <c r="LLB90" s="1636"/>
      <c r="LLC90" s="1636"/>
      <c r="LLD90" s="1636"/>
      <c r="LLE90" s="1636"/>
      <c r="LLF90" s="1636"/>
      <c r="LLG90" s="1636"/>
      <c r="LLH90" s="1636"/>
      <c r="LLI90" s="1636"/>
      <c r="LLJ90" s="1636"/>
      <c r="LLK90" s="1636"/>
      <c r="LLL90" s="1636"/>
      <c r="LLM90" s="1636"/>
      <c r="LLN90" s="1636"/>
      <c r="LLO90" s="1636"/>
      <c r="LLP90" s="1636"/>
      <c r="LLQ90" s="1636"/>
      <c r="LLR90" s="1636"/>
      <c r="LLS90" s="1636"/>
      <c r="LLT90" s="1636"/>
      <c r="LLU90" s="1636"/>
      <c r="LLV90" s="1636"/>
      <c r="LLW90" s="1636"/>
      <c r="LLX90" s="1636"/>
      <c r="LLY90" s="1636"/>
      <c r="LLZ90" s="1636"/>
      <c r="LMA90" s="1636"/>
      <c r="LMB90" s="1636"/>
      <c r="LMC90" s="1636"/>
      <c r="LMD90" s="1636"/>
      <c r="LME90" s="1636"/>
      <c r="LMF90" s="1636"/>
      <c r="LMG90" s="1636"/>
      <c r="LMH90" s="1636"/>
      <c r="LMI90" s="1636"/>
      <c r="LMJ90" s="1636"/>
      <c r="LMK90" s="1636"/>
      <c r="LML90" s="1636"/>
      <c r="LMM90" s="1636"/>
      <c r="LMN90" s="1636"/>
      <c r="LMO90" s="1636"/>
      <c r="LMP90" s="1636"/>
      <c r="LMQ90" s="1636"/>
      <c r="LMR90" s="1636"/>
      <c r="LMS90" s="1636"/>
      <c r="LMT90" s="1636"/>
      <c r="LMU90" s="1636"/>
      <c r="LMV90" s="1636"/>
      <c r="LMW90" s="1636"/>
      <c r="LMX90" s="1636"/>
      <c r="LMY90" s="1636"/>
      <c r="LMZ90" s="1636"/>
      <c r="LNA90" s="1636"/>
      <c r="LNB90" s="1636"/>
      <c r="LNC90" s="1636"/>
      <c r="LND90" s="1636"/>
      <c r="LNE90" s="1636"/>
      <c r="LNF90" s="1636"/>
      <c r="LNG90" s="1636"/>
      <c r="LNH90" s="1636"/>
      <c r="LNI90" s="1636"/>
      <c r="LNJ90" s="1636"/>
      <c r="LNK90" s="1636"/>
      <c r="LNL90" s="1636"/>
      <c r="LNM90" s="1636"/>
      <c r="LNN90" s="1636"/>
      <c r="LNO90" s="1636"/>
      <c r="LNP90" s="1636"/>
      <c r="LNQ90" s="1636"/>
      <c r="LNR90" s="1636"/>
      <c r="LNS90" s="1636"/>
      <c r="LNT90" s="1636"/>
      <c r="LNU90" s="1636"/>
      <c r="LNV90" s="1636"/>
      <c r="LNW90" s="1636"/>
      <c r="LNX90" s="1636"/>
      <c r="LNY90" s="1636"/>
      <c r="LNZ90" s="1636"/>
      <c r="LOA90" s="1636"/>
      <c r="LOB90" s="1636"/>
      <c r="LOC90" s="1636"/>
      <c r="LOD90" s="1636"/>
      <c r="LOE90" s="1636"/>
      <c r="LOF90" s="1636"/>
      <c r="LOG90" s="1636"/>
      <c r="LOH90" s="1636"/>
      <c r="LOI90" s="1636"/>
      <c r="LOJ90" s="1636"/>
      <c r="LOK90" s="1636"/>
      <c r="LOL90" s="1636"/>
      <c r="LOM90" s="1636"/>
      <c r="LON90" s="1636"/>
      <c r="LOO90" s="1636"/>
      <c r="LOP90" s="1636"/>
      <c r="LOQ90" s="1636"/>
      <c r="LOR90" s="1636"/>
      <c r="LOS90" s="1636"/>
      <c r="LOT90" s="1636"/>
      <c r="LOU90" s="1636"/>
      <c r="LOV90" s="1636"/>
      <c r="LOW90" s="1636"/>
      <c r="LOX90" s="1636"/>
      <c r="LOY90" s="1636"/>
      <c r="LOZ90" s="1636"/>
      <c r="LPA90" s="1636"/>
      <c r="LPB90" s="1636"/>
      <c r="LPC90" s="1636"/>
      <c r="LPD90" s="1636"/>
      <c r="LPE90" s="1636"/>
      <c r="LPF90" s="1636"/>
      <c r="LPG90" s="1636"/>
      <c r="LPH90" s="1636"/>
      <c r="LPI90" s="1636"/>
      <c r="LPJ90" s="1636"/>
      <c r="LPK90" s="1636"/>
      <c r="LPL90" s="1636"/>
      <c r="LPM90" s="1636"/>
      <c r="LPN90" s="1636"/>
      <c r="LPO90" s="1636"/>
      <c r="LPP90" s="1636"/>
      <c r="LPQ90" s="1636"/>
      <c r="LPR90" s="1636"/>
      <c r="LPS90" s="1636"/>
      <c r="LPT90" s="1636"/>
      <c r="LPU90" s="1636"/>
      <c r="LPV90" s="1636"/>
      <c r="LPW90" s="1636"/>
      <c r="LPX90" s="1636"/>
      <c r="LPY90" s="1636"/>
      <c r="LPZ90" s="1636"/>
      <c r="LQA90" s="1636"/>
      <c r="LQB90" s="1636"/>
      <c r="LQC90" s="1636"/>
      <c r="LQD90" s="1636"/>
      <c r="LQE90" s="1636"/>
      <c r="LQF90" s="1636"/>
      <c r="LQG90" s="1636"/>
      <c r="LQH90" s="1636"/>
      <c r="LQI90" s="1636"/>
      <c r="LQJ90" s="1636"/>
      <c r="LQK90" s="1636"/>
      <c r="LQL90" s="1636"/>
      <c r="LQM90" s="1636"/>
      <c r="LQN90" s="1636"/>
      <c r="LQO90" s="1636"/>
      <c r="LQP90" s="1636"/>
      <c r="LQQ90" s="1636"/>
      <c r="LQR90" s="1636"/>
      <c r="LQS90" s="1636"/>
      <c r="LQT90" s="1636"/>
      <c r="LQU90" s="1636"/>
      <c r="LQV90" s="1636"/>
      <c r="LQW90" s="1636"/>
      <c r="LQX90" s="1636"/>
      <c r="LQY90" s="1636"/>
      <c r="LQZ90" s="1636"/>
      <c r="LRA90" s="1636"/>
      <c r="LRB90" s="1636"/>
      <c r="LRC90" s="1636"/>
      <c r="LRD90" s="1636"/>
      <c r="LRE90" s="1636"/>
      <c r="LRF90" s="1636"/>
      <c r="LRG90" s="1636"/>
      <c r="LRH90" s="1636"/>
      <c r="LRI90" s="1636"/>
      <c r="LRJ90" s="1636"/>
      <c r="LRK90" s="1636"/>
      <c r="LRL90" s="1636"/>
      <c r="LRM90" s="1636"/>
      <c r="LRN90" s="1636"/>
      <c r="LRO90" s="1636"/>
      <c r="LRP90" s="1636"/>
      <c r="LRQ90" s="1636"/>
      <c r="LRR90" s="1636"/>
      <c r="LRS90" s="1636"/>
      <c r="LRT90" s="1636"/>
      <c r="LRU90" s="1636"/>
      <c r="LRV90" s="1636"/>
      <c r="LRW90" s="1636"/>
      <c r="LRX90" s="1636"/>
      <c r="LRY90" s="1636"/>
      <c r="LRZ90" s="1636"/>
      <c r="LSA90" s="1636"/>
      <c r="LSB90" s="1636"/>
      <c r="LSC90" s="1636"/>
      <c r="LSD90" s="1636"/>
      <c r="LSE90" s="1636"/>
      <c r="LSF90" s="1636"/>
      <c r="LSG90" s="1636"/>
      <c r="LSH90" s="1636"/>
      <c r="LSI90" s="1636"/>
      <c r="LSJ90" s="1636"/>
      <c r="LSK90" s="1636"/>
      <c r="LSL90" s="1636"/>
      <c r="LSM90" s="1636"/>
      <c r="LSN90" s="1636"/>
      <c r="LSO90" s="1636"/>
      <c r="LSP90" s="1636"/>
      <c r="LSQ90" s="1636"/>
      <c r="LSR90" s="1636"/>
      <c r="LSS90" s="1636"/>
      <c r="LST90" s="1636"/>
      <c r="LSU90" s="1636"/>
      <c r="LSV90" s="1636"/>
      <c r="LSW90" s="1636"/>
      <c r="LSX90" s="1636"/>
      <c r="LSY90" s="1636"/>
      <c r="LSZ90" s="1636"/>
      <c r="LTA90" s="1636"/>
      <c r="LTB90" s="1636"/>
      <c r="LTC90" s="1636"/>
      <c r="LTD90" s="1636"/>
      <c r="LTE90" s="1636"/>
      <c r="LTF90" s="1636"/>
      <c r="LTG90" s="1636"/>
      <c r="LTH90" s="1636"/>
      <c r="LTI90" s="1636"/>
      <c r="LTJ90" s="1636"/>
      <c r="LTK90" s="1636"/>
      <c r="LTL90" s="1636"/>
      <c r="LTM90" s="1636"/>
      <c r="LTN90" s="1636"/>
      <c r="LTO90" s="1636"/>
      <c r="LTP90" s="1636"/>
      <c r="LTQ90" s="1636"/>
      <c r="LTR90" s="1636"/>
      <c r="LTS90" s="1636"/>
      <c r="LTT90" s="1636"/>
      <c r="LTU90" s="1636"/>
      <c r="LTV90" s="1636"/>
      <c r="LTW90" s="1636"/>
      <c r="LTX90" s="1636"/>
      <c r="LTY90" s="1636"/>
      <c r="LTZ90" s="1636"/>
      <c r="LUA90" s="1636"/>
      <c r="LUB90" s="1636"/>
      <c r="LUC90" s="1636"/>
      <c r="LUD90" s="1636"/>
      <c r="LUE90" s="1636"/>
      <c r="LUF90" s="1636"/>
      <c r="LUG90" s="1636"/>
      <c r="LUH90" s="1636"/>
      <c r="LUI90" s="1636"/>
      <c r="LUJ90" s="1636"/>
      <c r="LUK90" s="1636"/>
      <c r="LUL90" s="1636"/>
      <c r="LUM90" s="1636"/>
      <c r="LUN90" s="1636"/>
      <c r="LUO90" s="1636"/>
      <c r="LUP90" s="1636"/>
      <c r="LUQ90" s="1636"/>
      <c r="LUR90" s="1636"/>
      <c r="LUS90" s="1636"/>
      <c r="LUT90" s="1636"/>
      <c r="LUU90" s="1636"/>
      <c r="LUV90" s="1636"/>
      <c r="LUW90" s="1636"/>
      <c r="LUX90" s="1636"/>
      <c r="LUY90" s="1636"/>
      <c r="LUZ90" s="1636"/>
      <c r="LVA90" s="1636"/>
      <c r="LVB90" s="1636"/>
      <c r="LVC90" s="1636"/>
      <c r="LVD90" s="1636"/>
      <c r="LVE90" s="1636"/>
      <c r="LVF90" s="1636"/>
      <c r="LVG90" s="1636"/>
      <c r="LVH90" s="1636"/>
      <c r="LVI90" s="1636"/>
      <c r="LVJ90" s="1636"/>
      <c r="LVK90" s="1636"/>
      <c r="LVL90" s="1636"/>
      <c r="LVM90" s="1636"/>
      <c r="LVN90" s="1636"/>
      <c r="LVO90" s="1636"/>
      <c r="LVP90" s="1636"/>
      <c r="LVQ90" s="1636"/>
      <c r="LVR90" s="1636"/>
      <c r="LVS90" s="1636"/>
      <c r="LVT90" s="1636"/>
      <c r="LVU90" s="1636"/>
      <c r="LVV90" s="1636"/>
      <c r="LVW90" s="1636"/>
      <c r="LVX90" s="1636"/>
      <c r="LVY90" s="1636"/>
      <c r="LVZ90" s="1636"/>
      <c r="LWA90" s="1636"/>
      <c r="LWB90" s="1636"/>
      <c r="LWC90" s="1636"/>
      <c r="LWD90" s="1636"/>
      <c r="LWE90" s="1636"/>
      <c r="LWF90" s="1636"/>
      <c r="LWG90" s="1636"/>
      <c r="LWH90" s="1636"/>
      <c r="LWI90" s="1636"/>
      <c r="LWJ90" s="1636"/>
      <c r="LWK90" s="1636"/>
      <c r="LWL90" s="1636"/>
      <c r="LWM90" s="1636"/>
      <c r="LWN90" s="1636"/>
      <c r="LWO90" s="1636"/>
      <c r="LWP90" s="1636"/>
      <c r="LWQ90" s="1636"/>
      <c r="LWR90" s="1636"/>
      <c r="LWS90" s="1636"/>
      <c r="LWT90" s="1636"/>
      <c r="LWU90" s="1636"/>
      <c r="LWV90" s="1636"/>
      <c r="LWW90" s="1636"/>
      <c r="LWX90" s="1636"/>
      <c r="LWY90" s="1636"/>
      <c r="LWZ90" s="1636"/>
      <c r="LXA90" s="1636"/>
      <c r="LXB90" s="1636"/>
      <c r="LXC90" s="1636"/>
      <c r="LXD90" s="1636"/>
      <c r="LXE90" s="1636"/>
      <c r="LXF90" s="1636"/>
      <c r="LXG90" s="1636"/>
      <c r="LXH90" s="1636"/>
      <c r="LXI90" s="1636"/>
      <c r="LXJ90" s="1636"/>
      <c r="LXK90" s="1636"/>
      <c r="LXL90" s="1636"/>
      <c r="LXM90" s="1636"/>
      <c r="LXN90" s="1636"/>
      <c r="LXO90" s="1636"/>
      <c r="LXP90" s="1636"/>
      <c r="LXQ90" s="1636"/>
      <c r="LXR90" s="1636"/>
      <c r="LXS90" s="1636"/>
      <c r="LXT90" s="1636"/>
      <c r="LXU90" s="1636"/>
      <c r="LXV90" s="1636"/>
      <c r="LXW90" s="1636"/>
      <c r="LXX90" s="1636"/>
      <c r="LXY90" s="1636"/>
      <c r="LXZ90" s="1636"/>
      <c r="LYA90" s="1636"/>
      <c r="LYB90" s="1636"/>
      <c r="LYC90" s="1636"/>
      <c r="LYD90" s="1636"/>
      <c r="LYE90" s="1636"/>
      <c r="LYF90" s="1636"/>
      <c r="LYG90" s="1636"/>
      <c r="LYH90" s="1636"/>
      <c r="LYI90" s="1636"/>
      <c r="LYJ90" s="1636"/>
      <c r="LYK90" s="1636"/>
      <c r="LYL90" s="1636"/>
      <c r="LYM90" s="1636"/>
      <c r="LYN90" s="1636"/>
      <c r="LYO90" s="1636"/>
      <c r="LYP90" s="1636"/>
      <c r="LYQ90" s="1636"/>
      <c r="LYR90" s="1636"/>
      <c r="LYS90" s="1636"/>
      <c r="LYT90" s="1636"/>
      <c r="LYU90" s="1636"/>
      <c r="LYV90" s="1636"/>
      <c r="LYW90" s="1636"/>
      <c r="LYX90" s="1636"/>
      <c r="LYY90" s="1636"/>
      <c r="LYZ90" s="1636"/>
      <c r="LZA90" s="1636"/>
      <c r="LZB90" s="1636"/>
      <c r="LZC90" s="1636"/>
      <c r="LZD90" s="1636"/>
      <c r="LZE90" s="1636"/>
      <c r="LZF90" s="1636"/>
      <c r="LZG90" s="1636"/>
      <c r="LZH90" s="1636"/>
      <c r="LZI90" s="1636"/>
      <c r="LZJ90" s="1636"/>
      <c r="LZK90" s="1636"/>
      <c r="LZL90" s="1636"/>
      <c r="LZM90" s="1636"/>
      <c r="LZN90" s="1636"/>
      <c r="LZO90" s="1636"/>
      <c r="LZP90" s="1636"/>
      <c r="LZQ90" s="1636"/>
      <c r="LZR90" s="1636"/>
      <c r="LZS90" s="1636"/>
      <c r="LZT90" s="1636"/>
      <c r="LZU90" s="1636"/>
      <c r="LZV90" s="1636"/>
      <c r="LZW90" s="1636"/>
      <c r="LZX90" s="1636"/>
      <c r="LZY90" s="1636"/>
      <c r="LZZ90" s="1636"/>
      <c r="MAA90" s="1636"/>
      <c r="MAB90" s="1636"/>
      <c r="MAC90" s="1636"/>
      <c r="MAD90" s="1636"/>
      <c r="MAE90" s="1636"/>
      <c r="MAF90" s="1636"/>
      <c r="MAG90" s="1636"/>
      <c r="MAH90" s="1636"/>
      <c r="MAI90" s="1636"/>
      <c r="MAJ90" s="1636"/>
      <c r="MAK90" s="1636"/>
      <c r="MAL90" s="1636"/>
      <c r="MAM90" s="1636"/>
      <c r="MAN90" s="1636"/>
      <c r="MAO90" s="1636"/>
      <c r="MAP90" s="1636"/>
      <c r="MAQ90" s="1636"/>
      <c r="MAR90" s="1636"/>
      <c r="MAS90" s="1636"/>
      <c r="MAT90" s="1636"/>
      <c r="MAU90" s="1636"/>
      <c r="MAV90" s="1636"/>
      <c r="MAW90" s="1636"/>
      <c r="MAX90" s="1636"/>
      <c r="MAY90" s="1636"/>
      <c r="MAZ90" s="1636"/>
      <c r="MBA90" s="1636"/>
      <c r="MBB90" s="1636"/>
      <c r="MBC90" s="1636"/>
      <c r="MBD90" s="1636"/>
      <c r="MBE90" s="1636"/>
      <c r="MBF90" s="1636"/>
      <c r="MBG90" s="1636"/>
      <c r="MBH90" s="1636"/>
      <c r="MBI90" s="1636"/>
      <c r="MBJ90" s="1636"/>
      <c r="MBK90" s="1636"/>
      <c r="MBL90" s="1636"/>
      <c r="MBM90" s="1636"/>
      <c r="MBN90" s="1636"/>
      <c r="MBO90" s="1636"/>
      <c r="MBP90" s="1636"/>
      <c r="MBQ90" s="1636"/>
      <c r="MBR90" s="1636"/>
      <c r="MBS90" s="1636"/>
      <c r="MBT90" s="1636"/>
      <c r="MBU90" s="1636"/>
      <c r="MBV90" s="1636"/>
      <c r="MBW90" s="1636"/>
      <c r="MBX90" s="1636"/>
      <c r="MBY90" s="1636"/>
      <c r="MBZ90" s="1636"/>
      <c r="MCA90" s="1636"/>
      <c r="MCB90" s="1636"/>
      <c r="MCC90" s="1636"/>
      <c r="MCD90" s="1636"/>
      <c r="MCE90" s="1636"/>
      <c r="MCF90" s="1636"/>
      <c r="MCG90" s="1636"/>
      <c r="MCH90" s="1636"/>
      <c r="MCI90" s="1636"/>
      <c r="MCJ90" s="1636"/>
      <c r="MCK90" s="1636"/>
      <c r="MCL90" s="1636"/>
      <c r="MCM90" s="1636"/>
      <c r="MCN90" s="1636"/>
      <c r="MCO90" s="1636"/>
      <c r="MCP90" s="1636"/>
      <c r="MCQ90" s="1636"/>
      <c r="MCR90" s="1636"/>
      <c r="MCS90" s="1636"/>
      <c r="MCT90" s="1636"/>
      <c r="MCU90" s="1636"/>
      <c r="MCV90" s="1636"/>
      <c r="MCW90" s="1636"/>
      <c r="MCX90" s="1636"/>
      <c r="MCY90" s="1636"/>
      <c r="MCZ90" s="1636"/>
      <c r="MDA90" s="1636"/>
      <c r="MDB90" s="1636"/>
      <c r="MDC90" s="1636"/>
      <c r="MDD90" s="1636"/>
      <c r="MDE90" s="1636"/>
      <c r="MDF90" s="1636"/>
      <c r="MDG90" s="1636"/>
      <c r="MDH90" s="1636"/>
      <c r="MDI90" s="1636"/>
      <c r="MDJ90" s="1636"/>
      <c r="MDK90" s="1636"/>
      <c r="MDL90" s="1636"/>
      <c r="MDM90" s="1636"/>
      <c r="MDN90" s="1636"/>
      <c r="MDO90" s="1636"/>
      <c r="MDP90" s="1636"/>
      <c r="MDQ90" s="1636"/>
      <c r="MDR90" s="1636"/>
      <c r="MDS90" s="1636"/>
      <c r="MDT90" s="1636"/>
      <c r="MDU90" s="1636"/>
      <c r="MDV90" s="1636"/>
      <c r="MDW90" s="1636"/>
      <c r="MDX90" s="1636"/>
      <c r="MDY90" s="1636"/>
      <c r="MDZ90" s="1636"/>
      <c r="MEA90" s="1636"/>
      <c r="MEB90" s="1636"/>
      <c r="MEC90" s="1636"/>
      <c r="MED90" s="1636"/>
      <c r="MEE90" s="1636"/>
      <c r="MEF90" s="1636"/>
      <c r="MEG90" s="1636"/>
      <c r="MEH90" s="1636"/>
      <c r="MEI90" s="1636"/>
      <c r="MEJ90" s="1636"/>
      <c r="MEK90" s="1636"/>
      <c r="MEL90" s="1636"/>
      <c r="MEM90" s="1636"/>
      <c r="MEN90" s="1636"/>
      <c r="MEO90" s="1636"/>
      <c r="MEP90" s="1636"/>
      <c r="MEQ90" s="1636"/>
      <c r="MER90" s="1636"/>
      <c r="MES90" s="1636"/>
      <c r="MET90" s="1636"/>
      <c r="MEU90" s="1636"/>
      <c r="MEV90" s="1636"/>
      <c r="MEW90" s="1636"/>
      <c r="MEX90" s="1636"/>
      <c r="MEY90" s="1636"/>
      <c r="MEZ90" s="1636"/>
      <c r="MFA90" s="1636"/>
      <c r="MFB90" s="1636"/>
      <c r="MFC90" s="1636"/>
      <c r="MFD90" s="1636"/>
      <c r="MFE90" s="1636"/>
      <c r="MFF90" s="1636"/>
      <c r="MFG90" s="1636"/>
      <c r="MFH90" s="1636"/>
      <c r="MFI90" s="1636"/>
      <c r="MFJ90" s="1636"/>
      <c r="MFK90" s="1636"/>
      <c r="MFL90" s="1636"/>
      <c r="MFM90" s="1636"/>
      <c r="MFN90" s="1636"/>
      <c r="MFO90" s="1636"/>
      <c r="MFP90" s="1636"/>
      <c r="MFQ90" s="1636"/>
      <c r="MFR90" s="1636"/>
      <c r="MFS90" s="1636"/>
      <c r="MFT90" s="1636"/>
      <c r="MFU90" s="1636"/>
      <c r="MFV90" s="1636"/>
      <c r="MFW90" s="1636"/>
      <c r="MFX90" s="1636"/>
      <c r="MFY90" s="1636"/>
      <c r="MFZ90" s="1636"/>
      <c r="MGA90" s="1636"/>
      <c r="MGB90" s="1636"/>
      <c r="MGC90" s="1636"/>
      <c r="MGD90" s="1636"/>
      <c r="MGE90" s="1636"/>
      <c r="MGF90" s="1636"/>
      <c r="MGG90" s="1636"/>
      <c r="MGH90" s="1636"/>
      <c r="MGI90" s="1636"/>
      <c r="MGJ90" s="1636"/>
      <c r="MGK90" s="1636"/>
      <c r="MGL90" s="1636"/>
      <c r="MGM90" s="1636"/>
      <c r="MGN90" s="1636"/>
      <c r="MGO90" s="1636"/>
      <c r="MGP90" s="1636"/>
      <c r="MGQ90" s="1636"/>
      <c r="MGR90" s="1636"/>
      <c r="MGS90" s="1636"/>
      <c r="MGT90" s="1636"/>
      <c r="MGU90" s="1636"/>
      <c r="MGV90" s="1636"/>
      <c r="MGW90" s="1636"/>
      <c r="MGX90" s="1636"/>
      <c r="MGY90" s="1636"/>
      <c r="MGZ90" s="1636"/>
      <c r="MHA90" s="1636"/>
      <c r="MHB90" s="1636"/>
      <c r="MHC90" s="1636"/>
      <c r="MHD90" s="1636"/>
      <c r="MHE90" s="1636"/>
      <c r="MHF90" s="1636"/>
      <c r="MHG90" s="1636"/>
      <c r="MHH90" s="1636"/>
      <c r="MHI90" s="1636"/>
      <c r="MHJ90" s="1636"/>
      <c r="MHK90" s="1636"/>
      <c r="MHL90" s="1636"/>
      <c r="MHM90" s="1636"/>
      <c r="MHN90" s="1636"/>
      <c r="MHO90" s="1636"/>
      <c r="MHP90" s="1636"/>
      <c r="MHQ90" s="1636"/>
      <c r="MHR90" s="1636"/>
      <c r="MHS90" s="1636"/>
      <c r="MHT90" s="1636"/>
      <c r="MHU90" s="1636"/>
      <c r="MHV90" s="1636"/>
      <c r="MHW90" s="1636"/>
      <c r="MHX90" s="1636"/>
      <c r="MHY90" s="1636"/>
      <c r="MHZ90" s="1636"/>
      <c r="MIA90" s="1636"/>
      <c r="MIB90" s="1636"/>
      <c r="MIC90" s="1636"/>
      <c r="MID90" s="1636"/>
      <c r="MIE90" s="1636"/>
      <c r="MIF90" s="1636"/>
      <c r="MIG90" s="1636"/>
      <c r="MIH90" s="1636"/>
      <c r="MII90" s="1636"/>
      <c r="MIJ90" s="1636"/>
      <c r="MIK90" s="1636"/>
      <c r="MIL90" s="1636"/>
      <c r="MIM90" s="1636"/>
      <c r="MIN90" s="1636"/>
      <c r="MIO90" s="1636"/>
      <c r="MIP90" s="1636"/>
      <c r="MIQ90" s="1636"/>
      <c r="MIR90" s="1636"/>
      <c r="MIS90" s="1636"/>
      <c r="MIT90" s="1636"/>
      <c r="MIU90" s="1636"/>
      <c r="MIV90" s="1636"/>
      <c r="MIW90" s="1636"/>
      <c r="MIX90" s="1636"/>
      <c r="MIY90" s="1636"/>
      <c r="MIZ90" s="1636"/>
      <c r="MJA90" s="1636"/>
      <c r="MJB90" s="1636"/>
      <c r="MJC90" s="1636"/>
      <c r="MJD90" s="1636"/>
      <c r="MJE90" s="1636"/>
      <c r="MJF90" s="1636"/>
      <c r="MJG90" s="1636"/>
      <c r="MJH90" s="1636"/>
      <c r="MJI90" s="1636"/>
      <c r="MJJ90" s="1636"/>
      <c r="MJK90" s="1636"/>
      <c r="MJL90" s="1636"/>
      <c r="MJM90" s="1636"/>
      <c r="MJN90" s="1636"/>
      <c r="MJO90" s="1636"/>
      <c r="MJP90" s="1636"/>
      <c r="MJQ90" s="1636"/>
      <c r="MJR90" s="1636"/>
      <c r="MJS90" s="1636"/>
      <c r="MJT90" s="1636"/>
      <c r="MJU90" s="1636"/>
      <c r="MJV90" s="1636"/>
      <c r="MJW90" s="1636"/>
      <c r="MJX90" s="1636"/>
      <c r="MJY90" s="1636"/>
      <c r="MJZ90" s="1636"/>
      <c r="MKA90" s="1636"/>
      <c r="MKB90" s="1636"/>
      <c r="MKC90" s="1636"/>
      <c r="MKD90" s="1636"/>
      <c r="MKE90" s="1636"/>
      <c r="MKF90" s="1636"/>
      <c r="MKG90" s="1636"/>
      <c r="MKH90" s="1636"/>
      <c r="MKI90" s="1636"/>
      <c r="MKJ90" s="1636"/>
      <c r="MKK90" s="1636"/>
      <c r="MKL90" s="1636"/>
      <c r="MKM90" s="1636"/>
      <c r="MKN90" s="1636"/>
      <c r="MKO90" s="1636"/>
      <c r="MKP90" s="1636"/>
      <c r="MKQ90" s="1636"/>
      <c r="MKR90" s="1636"/>
      <c r="MKS90" s="1636"/>
      <c r="MKT90" s="1636"/>
      <c r="MKU90" s="1636"/>
      <c r="MKV90" s="1636"/>
      <c r="MKW90" s="1636"/>
      <c r="MKX90" s="1636"/>
      <c r="MKY90" s="1636"/>
      <c r="MKZ90" s="1636"/>
      <c r="MLA90" s="1636"/>
      <c r="MLB90" s="1636"/>
      <c r="MLC90" s="1636"/>
      <c r="MLD90" s="1636"/>
      <c r="MLE90" s="1636"/>
      <c r="MLF90" s="1636"/>
      <c r="MLG90" s="1636"/>
      <c r="MLH90" s="1636"/>
      <c r="MLI90" s="1636"/>
      <c r="MLJ90" s="1636"/>
      <c r="MLK90" s="1636"/>
      <c r="MLL90" s="1636"/>
      <c r="MLM90" s="1636"/>
      <c r="MLN90" s="1636"/>
      <c r="MLO90" s="1636"/>
      <c r="MLP90" s="1636"/>
      <c r="MLQ90" s="1636"/>
      <c r="MLR90" s="1636"/>
      <c r="MLS90" s="1636"/>
      <c r="MLT90" s="1636"/>
      <c r="MLU90" s="1636"/>
      <c r="MLV90" s="1636"/>
      <c r="MLW90" s="1636"/>
      <c r="MLX90" s="1636"/>
      <c r="MLY90" s="1636"/>
      <c r="MLZ90" s="1636"/>
      <c r="MMA90" s="1636"/>
      <c r="MMB90" s="1636"/>
      <c r="MMC90" s="1636"/>
      <c r="MMD90" s="1636"/>
      <c r="MME90" s="1636"/>
      <c r="MMF90" s="1636"/>
      <c r="MMG90" s="1636"/>
      <c r="MMH90" s="1636"/>
      <c r="MMI90" s="1636"/>
      <c r="MMJ90" s="1636"/>
      <c r="MMK90" s="1636"/>
      <c r="MML90" s="1636"/>
      <c r="MMM90" s="1636"/>
      <c r="MMN90" s="1636"/>
      <c r="MMO90" s="1636"/>
      <c r="MMP90" s="1636"/>
      <c r="MMQ90" s="1636"/>
      <c r="MMR90" s="1636"/>
      <c r="MMS90" s="1636"/>
      <c r="MMT90" s="1636"/>
      <c r="MMU90" s="1636"/>
      <c r="MMV90" s="1636"/>
      <c r="MMW90" s="1636"/>
      <c r="MMX90" s="1636"/>
      <c r="MMY90" s="1636"/>
      <c r="MMZ90" s="1636"/>
      <c r="MNA90" s="1636"/>
      <c r="MNB90" s="1636"/>
      <c r="MNC90" s="1636"/>
      <c r="MND90" s="1636"/>
      <c r="MNE90" s="1636"/>
      <c r="MNF90" s="1636"/>
      <c r="MNG90" s="1636"/>
      <c r="MNH90" s="1636"/>
      <c r="MNI90" s="1636"/>
      <c r="MNJ90" s="1636"/>
      <c r="MNK90" s="1636"/>
      <c r="MNL90" s="1636"/>
      <c r="MNM90" s="1636"/>
      <c r="MNN90" s="1636"/>
      <c r="MNO90" s="1636"/>
      <c r="MNP90" s="1636"/>
      <c r="MNQ90" s="1636"/>
      <c r="MNR90" s="1636"/>
      <c r="MNS90" s="1636"/>
      <c r="MNT90" s="1636"/>
      <c r="MNU90" s="1636"/>
      <c r="MNV90" s="1636"/>
      <c r="MNW90" s="1636"/>
      <c r="MNX90" s="1636"/>
      <c r="MNY90" s="1636"/>
      <c r="MNZ90" s="1636"/>
      <c r="MOA90" s="1636"/>
      <c r="MOB90" s="1636"/>
      <c r="MOC90" s="1636"/>
      <c r="MOD90" s="1636"/>
      <c r="MOE90" s="1636"/>
      <c r="MOF90" s="1636"/>
      <c r="MOG90" s="1636"/>
      <c r="MOH90" s="1636"/>
      <c r="MOI90" s="1636"/>
      <c r="MOJ90" s="1636"/>
      <c r="MOK90" s="1636"/>
      <c r="MOL90" s="1636"/>
      <c r="MOM90" s="1636"/>
      <c r="MON90" s="1636"/>
      <c r="MOO90" s="1636"/>
      <c r="MOP90" s="1636"/>
      <c r="MOQ90" s="1636"/>
      <c r="MOR90" s="1636"/>
      <c r="MOS90" s="1636"/>
      <c r="MOT90" s="1636"/>
      <c r="MOU90" s="1636"/>
      <c r="MOV90" s="1636"/>
      <c r="MOW90" s="1636"/>
      <c r="MOX90" s="1636"/>
      <c r="MOY90" s="1636"/>
      <c r="MOZ90" s="1636"/>
      <c r="MPA90" s="1636"/>
      <c r="MPB90" s="1636"/>
      <c r="MPC90" s="1636"/>
      <c r="MPD90" s="1636"/>
      <c r="MPE90" s="1636"/>
      <c r="MPF90" s="1636"/>
      <c r="MPG90" s="1636"/>
      <c r="MPH90" s="1636"/>
      <c r="MPI90" s="1636"/>
      <c r="MPJ90" s="1636"/>
      <c r="MPK90" s="1636"/>
      <c r="MPL90" s="1636"/>
      <c r="MPM90" s="1636"/>
      <c r="MPN90" s="1636"/>
      <c r="MPO90" s="1636"/>
      <c r="MPP90" s="1636"/>
      <c r="MPQ90" s="1636"/>
      <c r="MPR90" s="1636"/>
      <c r="MPS90" s="1636"/>
      <c r="MPT90" s="1636"/>
      <c r="MPU90" s="1636"/>
      <c r="MPV90" s="1636"/>
      <c r="MPW90" s="1636"/>
      <c r="MPX90" s="1636"/>
      <c r="MPY90" s="1636"/>
      <c r="MPZ90" s="1636"/>
      <c r="MQA90" s="1636"/>
      <c r="MQB90" s="1636"/>
      <c r="MQC90" s="1636"/>
      <c r="MQD90" s="1636"/>
      <c r="MQE90" s="1636"/>
      <c r="MQF90" s="1636"/>
      <c r="MQG90" s="1636"/>
      <c r="MQH90" s="1636"/>
      <c r="MQI90" s="1636"/>
      <c r="MQJ90" s="1636"/>
      <c r="MQK90" s="1636"/>
      <c r="MQL90" s="1636"/>
      <c r="MQM90" s="1636"/>
      <c r="MQN90" s="1636"/>
      <c r="MQO90" s="1636"/>
      <c r="MQP90" s="1636"/>
      <c r="MQQ90" s="1636"/>
      <c r="MQR90" s="1636"/>
      <c r="MQS90" s="1636"/>
      <c r="MQT90" s="1636"/>
      <c r="MQU90" s="1636"/>
      <c r="MQV90" s="1636"/>
      <c r="MQW90" s="1636"/>
      <c r="MQX90" s="1636"/>
      <c r="MQY90" s="1636"/>
      <c r="MQZ90" s="1636"/>
      <c r="MRA90" s="1636"/>
      <c r="MRB90" s="1636"/>
      <c r="MRC90" s="1636"/>
      <c r="MRD90" s="1636"/>
      <c r="MRE90" s="1636"/>
      <c r="MRF90" s="1636"/>
      <c r="MRG90" s="1636"/>
      <c r="MRH90" s="1636"/>
      <c r="MRI90" s="1636"/>
      <c r="MRJ90" s="1636"/>
      <c r="MRK90" s="1636"/>
      <c r="MRL90" s="1636"/>
      <c r="MRM90" s="1636"/>
      <c r="MRN90" s="1636"/>
      <c r="MRO90" s="1636"/>
      <c r="MRP90" s="1636"/>
      <c r="MRQ90" s="1636"/>
      <c r="MRR90" s="1636"/>
      <c r="MRS90" s="1636"/>
      <c r="MRT90" s="1636"/>
      <c r="MRU90" s="1636"/>
      <c r="MRV90" s="1636"/>
      <c r="MRW90" s="1636"/>
      <c r="MRX90" s="1636"/>
      <c r="MRY90" s="1636"/>
      <c r="MRZ90" s="1636"/>
      <c r="MSA90" s="1636"/>
      <c r="MSB90" s="1636"/>
      <c r="MSC90" s="1636"/>
      <c r="MSD90" s="1636"/>
      <c r="MSE90" s="1636"/>
      <c r="MSF90" s="1636"/>
      <c r="MSG90" s="1636"/>
      <c r="MSH90" s="1636"/>
      <c r="MSI90" s="1636"/>
      <c r="MSJ90" s="1636"/>
      <c r="MSK90" s="1636"/>
      <c r="MSL90" s="1636"/>
      <c r="MSM90" s="1636"/>
      <c r="MSN90" s="1636"/>
      <c r="MSO90" s="1636"/>
      <c r="MSP90" s="1636"/>
      <c r="MSQ90" s="1636"/>
      <c r="MSR90" s="1636"/>
      <c r="MSS90" s="1636"/>
      <c r="MST90" s="1636"/>
      <c r="MSU90" s="1636"/>
      <c r="MSV90" s="1636"/>
      <c r="MSW90" s="1636"/>
      <c r="MSX90" s="1636"/>
      <c r="MSY90" s="1636"/>
      <c r="MSZ90" s="1636"/>
      <c r="MTA90" s="1636"/>
      <c r="MTB90" s="1636"/>
      <c r="MTC90" s="1636"/>
      <c r="MTD90" s="1636"/>
      <c r="MTE90" s="1636"/>
      <c r="MTF90" s="1636"/>
      <c r="MTG90" s="1636"/>
      <c r="MTH90" s="1636"/>
      <c r="MTI90" s="1636"/>
      <c r="MTJ90" s="1636"/>
      <c r="MTK90" s="1636"/>
      <c r="MTL90" s="1636"/>
      <c r="MTM90" s="1636"/>
      <c r="MTN90" s="1636"/>
      <c r="MTO90" s="1636"/>
      <c r="MTP90" s="1636"/>
      <c r="MTQ90" s="1636"/>
      <c r="MTR90" s="1636"/>
      <c r="MTS90" s="1636"/>
      <c r="MTT90" s="1636"/>
      <c r="MTU90" s="1636"/>
      <c r="MTV90" s="1636"/>
      <c r="MTW90" s="1636"/>
      <c r="MTX90" s="1636"/>
      <c r="MTY90" s="1636"/>
      <c r="MTZ90" s="1636"/>
      <c r="MUA90" s="1636"/>
      <c r="MUB90" s="1636"/>
      <c r="MUC90" s="1636"/>
      <c r="MUD90" s="1636"/>
      <c r="MUE90" s="1636"/>
      <c r="MUF90" s="1636"/>
      <c r="MUG90" s="1636"/>
      <c r="MUH90" s="1636"/>
      <c r="MUI90" s="1636"/>
      <c r="MUJ90" s="1636"/>
      <c r="MUK90" s="1636"/>
      <c r="MUL90" s="1636"/>
      <c r="MUM90" s="1636"/>
      <c r="MUN90" s="1636"/>
      <c r="MUO90" s="1636"/>
      <c r="MUP90" s="1636"/>
      <c r="MUQ90" s="1636"/>
      <c r="MUR90" s="1636"/>
      <c r="MUS90" s="1636"/>
      <c r="MUT90" s="1636"/>
      <c r="MUU90" s="1636"/>
      <c r="MUV90" s="1636"/>
      <c r="MUW90" s="1636"/>
      <c r="MUX90" s="1636"/>
      <c r="MUY90" s="1636"/>
      <c r="MUZ90" s="1636"/>
      <c r="MVA90" s="1636"/>
      <c r="MVB90" s="1636"/>
      <c r="MVC90" s="1636"/>
      <c r="MVD90" s="1636"/>
      <c r="MVE90" s="1636"/>
      <c r="MVF90" s="1636"/>
      <c r="MVG90" s="1636"/>
      <c r="MVH90" s="1636"/>
      <c r="MVI90" s="1636"/>
      <c r="MVJ90" s="1636"/>
      <c r="MVK90" s="1636"/>
      <c r="MVL90" s="1636"/>
      <c r="MVM90" s="1636"/>
      <c r="MVN90" s="1636"/>
      <c r="MVO90" s="1636"/>
      <c r="MVP90" s="1636"/>
      <c r="MVQ90" s="1636"/>
      <c r="MVR90" s="1636"/>
      <c r="MVS90" s="1636"/>
      <c r="MVT90" s="1636"/>
      <c r="MVU90" s="1636"/>
      <c r="MVV90" s="1636"/>
      <c r="MVW90" s="1636"/>
      <c r="MVX90" s="1636"/>
      <c r="MVY90" s="1636"/>
      <c r="MVZ90" s="1636"/>
      <c r="MWA90" s="1636"/>
      <c r="MWB90" s="1636"/>
      <c r="MWC90" s="1636"/>
      <c r="MWD90" s="1636"/>
      <c r="MWE90" s="1636"/>
      <c r="MWF90" s="1636"/>
      <c r="MWG90" s="1636"/>
      <c r="MWH90" s="1636"/>
      <c r="MWI90" s="1636"/>
      <c r="MWJ90" s="1636"/>
      <c r="MWK90" s="1636"/>
      <c r="MWL90" s="1636"/>
      <c r="MWM90" s="1636"/>
      <c r="MWN90" s="1636"/>
      <c r="MWO90" s="1636"/>
      <c r="MWP90" s="1636"/>
      <c r="MWQ90" s="1636"/>
      <c r="MWR90" s="1636"/>
      <c r="MWS90" s="1636"/>
      <c r="MWT90" s="1636"/>
      <c r="MWU90" s="1636"/>
      <c r="MWV90" s="1636"/>
      <c r="MWW90" s="1636"/>
      <c r="MWX90" s="1636"/>
      <c r="MWY90" s="1636"/>
      <c r="MWZ90" s="1636"/>
      <c r="MXA90" s="1636"/>
      <c r="MXB90" s="1636"/>
      <c r="MXC90" s="1636"/>
      <c r="MXD90" s="1636"/>
      <c r="MXE90" s="1636"/>
      <c r="MXF90" s="1636"/>
      <c r="MXG90" s="1636"/>
      <c r="MXH90" s="1636"/>
      <c r="MXI90" s="1636"/>
      <c r="MXJ90" s="1636"/>
      <c r="MXK90" s="1636"/>
      <c r="MXL90" s="1636"/>
      <c r="MXM90" s="1636"/>
      <c r="MXN90" s="1636"/>
      <c r="MXO90" s="1636"/>
      <c r="MXP90" s="1636"/>
      <c r="MXQ90" s="1636"/>
      <c r="MXR90" s="1636"/>
      <c r="MXS90" s="1636"/>
      <c r="MXT90" s="1636"/>
      <c r="MXU90" s="1636"/>
      <c r="MXV90" s="1636"/>
      <c r="MXW90" s="1636"/>
      <c r="MXX90" s="1636"/>
      <c r="MXY90" s="1636"/>
      <c r="MXZ90" s="1636"/>
      <c r="MYA90" s="1636"/>
      <c r="MYB90" s="1636"/>
      <c r="MYC90" s="1636"/>
      <c r="MYD90" s="1636"/>
      <c r="MYE90" s="1636"/>
      <c r="MYF90" s="1636"/>
      <c r="MYG90" s="1636"/>
      <c r="MYH90" s="1636"/>
      <c r="MYI90" s="1636"/>
      <c r="MYJ90" s="1636"/>
      <c r="MYK90" s="1636"/>
      <c r="MYL90" s="1636"/>
      <c r="MYM90" s="1636"/>
      <c r="MYN90" s="1636"/>
      <c r="MYO90" s="1636"/>
      <c r="MYP90" s="1636"/>
      <c r="MYQ90" s="1636"/>
      <c r="MYR90" s="1636"/>
      <c r="MYS90" s="1636"/>
      <c r="MYT90" s="1636"/>
      <c r="MYU90" s="1636"/>
      <c r="MYV90" s="1636"/>
      <c r="MYW90" s="1636"/>
      <c r="MYX90" s="1636"/>
      <c r="MYY90" s="1636"/>
      <c r="MYZ90" s="1636"/>
      <c r="MZA90" s="1636"/>
      <c r="MZB90" s="1636"/>
      <c r="MZC90" s="1636"/>
      <c r="MZD90" s="1636"/>
      <c r="MZE90" s="1636"/>
      <c r="MZF90" s="1636"/>
      <c r="MZG90" s="1636"/>
      <c r="MZH90" s="1636"/>
      <c r="MZI90" s="1636"/>
      <c r="MZJ90" s="1636"/>
      <c r="MZK90" s="1636"/>
      <c r="MZL90" s="1636"/>
      <c r="MZM90" s="1636"/>
      <c r="MZN90" s="1636"/>
      <c r="MZO90" s="1636"/>
      <c r="MZP90" s="1636"/>
      <c r="MZQ90" s="1636"/>
      <c r="MZR90" s="1636"/>
      <c r="MZS90" s="1636"/>
      <c r="MZT90" s="1636"/>
      <c r="MZU90" s="1636"/>
      <c r="MZV90" s="1636"/>
      <c r="MZW90" s="1636"/>
      <c r="MZX90" s="1636"/>
      <c r="MZY90" s="1636"/>
      <c r="MZZ90" s="1636"/>
      <c r="NAA90" s="1636"/>
      <c r="NAB90" s="1636"/>
      <c r="NAC90" s="1636"/>
      <c r="NAD90" s="1636"/>
      <c r="NAE90" s="1636"/>
      <c r="NAF90" s="1636"/>
      <c r="NAG90" s="1636"/>
      <c r="NAH90" s="1636"/>
      <c r="NAI90" s="1636"/>
      <c r="NAJ90" s="1636"/>
      <c r="NAK90" s="1636"/>
      <c r="NAL90" s="1636"/>
      <c r="NAM90" s="1636"/>
      <c r="NAN90" s="1636"/>
      <c r="NAO90" s="1636"/>
      <c r="NAP90" s="1636"/>
      <c r="NAQ90" s="1636"/>
      <c r="NAR90" s="1636"/>
      <c r="NAS90" s="1636"/>
      <c r="NAT90" s="1636"/>
      <c r="NAU90" s="1636"/>
      <c r="NAV90" s="1636"/>
      <c r="NAW90" s="1636"/>
      <c r="NAX90" s="1636"/>
      <c r="NAY90" s="1636"/>
      <c r="NAZ90" s="1636"/>
      <c r="NBA90" s="1636"/>
      <c r="NBB90" s="1636"/>
      <c r="NBC90" s="1636"/>
      <c r="NBD90" s="1636"/>
      <c r="NBE90" s="1636"/>
      <c r="NBF90" s="1636"/>
      <c r="NBG90" s="1636"/>
      <c r="NBH90" s="1636"/>
      <c r="NBI90" s="1636"/>
      <c r="NBJ90" s="1636"/>
      <c r="NBK90" s="1636"/>
      <c r="NBL90" s="1636"/>
      <c r="NBM90" s="1636"/>
      <c r="NBN90" s="1636"/>
      <c r="NBO90" s="1636"/>
      <c r="NBP90" s="1636"/>
      <c r="NBQ90" s="1636"/>
      <c r="NBR90" s="1636"/>
      <c r="NBS90" s="1636"/>
      <c r="NBT90" s="1636"/>
      <c r="NBU90" s="1636"/>
      <c r="NBV90" s="1636"/>
      <c r="NBW90" s="1636"/>
      <c r="NBX90" s="1636"/>
      <c r="NBY90" s="1636"/>
      <c r="NBZ90" s="1636"/>
      <c r="NCA90" s="1636"/>
      <c r="NCB90" s="1636"/>
      <c r="NCC90" s="1636"/>
      <c r="NCD90" s="1636"/>
      <c r="NCE90" s="1636"/>
      <c r="NCF90" s="1636"/>
      <c r="NCG90" s="1636"/>
      <c r="NCH90" s="1636"/>
      <c r="NCI90" s="1636"/>
      <c r="NCJ90" s="1636"/>
      <c r="NCK90" s="1636"/>
      <c r="NCL90" s="1636"/>
      <c r="NCM90" s="1636"/>
      <c r="NCN90" s="1636"/>
      <c r="NCO90" s="1636"/>
      <c r="NCP90" s="1636"/>
      <c r="NCQ90" s="1636"/>
      <c r="NCR90" s="1636"/>
      <c r="NCS90" s="1636"/>
      <c r="NCT90" s="1636"/>
      <c r="NCU90" s="1636"/>
      <c r="NCV90" s="1636"/>
      <c r="NCW90" s="1636"/>
      <c r="NCX90" s="1636"/>
      <c r="NCY90" s="1636"/>
      <c r="NCZ90" s="1636"/>
      <c r="NDA90" s="1636"/>
      <c r="NDB90" s="1636"/>
      <c r="NDC90" s="1636"/>
      <c r="NDD90" s="1636"/>
      <c r="NDE90" s="1636"/>
      <c r="NDF90" s="1636"/>
      <c r="NDG90" s="1636"/>
      <c r="NDH90" s="1636"/>
      <c r="NDI90" s="1636"/>
      <c r="NDJ90" s="1636"/>
      <c r="NDK90" s="1636"/>
      <c r="NDL90" s="1636"/>
      <c r="NDM90" s="1636"/>
      <c r="NDN90" s="1636"/>
      <c r="NDO90" s="1636"/>
      <c r="NDP90" s="1636"/>
      <c r="NDQ90" s="1636"/>
      <c r="NDR90" s="1636"/>
      <c r="NDS90" s="1636"/>
      <c r="NDT90" s="1636"/>
      <c r="NDU90" s="1636"/>
      <c r="NDV90" s="1636"/>
      <c r="NDW90" s="1636"/>
      <c r="NDX90" s="1636"/>
      <c r="NDY90" s="1636"/>
      <c r="NDZ90" s="1636"/>
      <c r="NEA90" s="1636"/>
      <c r="NEB90" s="1636"/>
      <c r="NEC90" s="1636"/>
      <c r="NED90" s="1636"/>
      <c r="NEE90" s="1636"/>
      <c r="NEF90" s="1636"/>
      <c r="NEG90" s="1636"/>
      <c r="NEH90" s="1636"/>
      <c r="NEI90" s="1636"/>
      <c r="NEJ90" s="1636"/>
      <c r="NEK90" s="1636"/>
      <c r="NEL90" s="1636"/>
      <c r="NEM90" s="1636"/>
      <c r="NEN90" s="1636"/>
      <c r="NEO90" s="1636"/>
      <c r="NEP90" s="1636"/>
      <c r="NEQ90" s="1636"/>
      <c r="NER90" s="1636"/>
      <c r="NES90" s="1636"/>
      <c r="NET90" s="1636"/>
      <c r="NEU90" s="1636"/>
      <c r="NEV90" s="1636"/>
      <c r="NEW90" s="1636"/>
      <c r="NEX90" s="1636"/>
      <c r="NEY90" s="1636"/>
      <c r="NEZ90" s="1636"/>
      <c r="NFA90" s="1636"/>
      <c r="NFB90" s="1636"/>
      <c r="NFC90" s="1636"/>
      <c r="NFD90" s="1636"/>
      <c r="NFE90" s="1636"/>
      <c r="NFF90" s="1636"/>
      <c r="NFG90" s="1636"/>
      <c r="NFH90" s="1636"/>
      <c r="NFI90" s="1636"/>
      <c r="NFJ90" s="1636"/>
      <c r="NFK90" s="1636"/>
      <c r="NFL90" s="1636"/>
      <c r="NFM90" s="1636"/>
      <c r="NFN90" s="1636"/>
      <c r="NFO90" s="1636"/>
      <c r="NFP90" s="1636"/>
      <c r="NFQ90" s="1636"/>
      <c r="NFR90" s="1636"/>
      <c r="NFS90" s="1636"/>
      <c r="NFT90" s="1636"/>
      <c r="NFU90" s="1636"/>
      <c r="NFV90" s="1636"/>
      <c r="NFW90" s="1636"/>
      <c r="NFX90" s="1636"/>
      <c r="NFY90" s="1636"/>
      <c r="NFZ90" s="1636"/>
      <c r="NGA90" s="1636"/>
      <c r="NGB90" s="1636"/>
      <c r="NGC90" s="1636"/>
      <c r="NGD90" s="1636"/>
      <c r="NGE90" s="1636"/>
      <c r="NGF90" s="1636"/>
      <c r="NGG90" s="1636"/>
      <c r="NGH90" s="1636"/>
      <c r="NGI90" s="1636"/>
      <c r="NGJ90" s="1636"/>
      <c r="NGK90" s="1636"/>
      <c r="NGL90" s="1636"/>
      <c r="NGM90" s="1636"/>
      <c r="NGN90" s="1636"/>
      <c r="NGO90" s="1636"/>
      <c r="NGP90" s="1636"/>
      <c r="NGQ90" s="1636"/>
      <c r="NGR90" s="1636"/>
      <c r="NGS90" s="1636"/>
      <c r="NGT90" s="1636"/>
      <c r="NGU90" s="1636"/>
      <c r="NGV90" s="1636"/>
      <c r="NGW90" s="1636"/>
      <c r="NGX90" s="1636"/>
      <c r="NGY90" s="1636"/>
      <c r="NGZ90" s="1636"/>
      <c r="NHA90" s="1636"/>
      <c r="NHB90" s="1636"/>
      <c r="NHC90" s="1636"/>
      <c r="NHD90" s="1636"/>
      <c r="NHE90" s="1636"/>
      <c r="NHF90" s="1636"/>
      <c r="NHG90" s="1636"/>
      <c r="NHH90" s="1636"/>
      <c r="NHI90" s="1636"/>
      <c r="NHJ90" s="1636"/>
      <c r="NHK90" s="1636"/>
      <c r="NHL90" s="1636"/>
      <c r="NHM90" s="1636"/>
      <c r="NHN90" s="1636"/>
      <c r="NHO90" s="1636"/>
      <c r="NHP90" s="1636"/>
      <c r="NHQ90" s="1636"/>
      <c r="NHR90" s="1636"/>
      <c r="NHS90" s="1636"/>
      <c r="NHT90" s="1636"/>
      <c r="NHU90" s="1636"/>
      <c r="NHV90" s="1636"/>
      <c r="NHW90" s="1636"/>
      <c r="NHX90" s="1636"/>
      <c r="NHY90" s="1636"/>
      <c r="NHZ90" s="1636"/>
      <c r="NIA90" s="1636"/>
      <c r="NIB90" s="1636"/>
      <c r="NIC90" s="1636"/>
      <c r="NID90" s="1636"/>
      <c r="NIE90" s="1636"/>
      <c r="NIF90" s="1636"/>
      <c r="NIG90" s="1636"/>
      <c r="NIH90" s="1636"/>
      <c r="NII90" s="1636"/>
      <c r="NIJ90" s="1636"/>
      <c r="NIK90" s="1636"/>
      <c r="NIL90" s="1636"/>
      <c r="NIM90" s="1636"/>
      <c r="NIN90" s="1636"/>
      <c r="NIO90" s="1636"/>
      <c r="NIP90" s="1636"/>
      <c r="NIQ90" s="1636"/>
      <c r="NIR90" s="1636"/>
      <c r="NIS90" s="1636"/>
      <c r="NIT90" s="1636"/>
      <c r="NIU90" s="1636"/>
      <c r="NIV90" s="1636"/>
      <c r="NIW90" s="1636"/>
      <c r="NIX90" s="1636"/>
      <c r="NIY90" s="1636"/>
      <c r="NIZ90" s="1636"/>
      <c r="NJA90" s="1636"/>
      <c r="NJB90" s="1636"/>
      <c r="NJC90" s="1636"/>
      <c r="NJD90" s="1636"/>
      <c r="NJE90" s="1636"/>
      <c r="NJF90" s="1636"/>
      <c r="NJG90" s="1636"/>
      <c r="NJH90" s="1636"/>
      <c r="NJI90" s="1636"/>
      <c r="NJJ90" s="1636"/>
      <c r="NJK90" s="1636"/>
      <c r="NJL90" s="1636"/>
      <c r="NJM90" s="1636"/>
      <c r="NJN90" s="1636"/>
      <c r="NJO90" s="1636"/>
      <c r="NJP90" s="1636"/>
      <c r="NJQ90" s="1636"/>
      <c r="NJR90" s="1636"/>
      <c r="NJS90" s="1636"/>
      <c r="NJT90" s="1636"/>
      <c r="NJU90" s="1636"/>
      <c r="NJV90" s="1636"/>
      <c r="NJW90" s="1636"/>
      <c r="NJX90" s="1636"/>
      <c r="NJY90" s="1636"/>
      <c r="NJZ90" s="1636"/>
      <c r="NKA90" s="1636"/>
      <c r="NKB90" s="1636"/>
      <c r="NKC90" s="1636"/>
      <c r="NKD90" s="1636"/>
      <c r="NKE90" s="1636"/>
      <c r="NKF90" s="1636"/>
      <c r="NKG90" s="1636"/>
      <c r="NKH90" s="1636"/>
      <c r="NKI90" s="1636"/>
      <c r="NKJ90" s="1636"/>
      <c r="NKK90" s="1636"/>
      <c r="NKL90" s="1636"/>
      <c r="NKM90" s="1636"/>
      <c r="NKN90" s="1636"/>
      <c r="NKO90" s="1636"/>
      <c r="NKP90" s="1636"/>
      <c r="NKQ90" s="1636"/>
      <c r="NKR90" s="1636"/>
      <c r="NKS90" s="1636"/>
      <c r="NKT90" s="1636"/>
      <c r="NKU90" s="1636"/>
      <c r="NKV90" s="1636"/>
      <c r="NKW90" s="1636"/>
      <c r="NKX90" s="1636"/>
      <c r="NKY90" s="1636"/>
      <c r="NKZ90" s="1636"/>
      <c r="NLA90" s="1636"/>
      <c r="NLB90" s="1636"/>
      <c r="NLC90" s="1636"/>
      <c r="NLD90" s="1636"/>
      <c r="NLE90" s="1636"/>
      <c r="NLF90" s="1636"/>
      <c r="NLG90" s="1636"/>
      <c r="NLH90" s="1636"/>
      <c r="NLI90" s="1636"/>
      <c r="NLJ90" s="1636"/>
      <c r="NLK90" s="1636"/>
      <c r="NLL90" s="1636"/>
      <c r="NLM90" s="1636"/>
      <c r="NLN90" s="1636"/>
      <c r="NLO90" s="1636"/>
      <c r="NLP90" s="1636"/>
      <c r="NLQ90" s="1636"/>
      <c r="NLR90" s="1636"/>
      <c r="NLS90" s="1636"/>
      <c r="NLT90" s="1636"/>
      <c r="NLU90" s="1636"/>
      <c r="NLV90" s="1636"/>
      <c r="NLW90" s="1636"/>
      <c r="NLX90" s="1636"/>
      <c r="NLY90" s="1636"/>
      <c r="NLZ90" s="1636"/>
      <c r="NMA90" s="1636"/>
      <c r="NMB90" s="1636"/>
      <c r="NMC90" s="1636"/>
      <c r="NMD90" s="1636"/>
      <c r="NME90" s="1636"/>
      <c r="NMF90" s="1636"/>
      <c r="NMG90" s="1636"/>
      <c r="NMH90" s="1636"/>
      <c r="NMI90" s="1636"/>
      <c r="NMJ90" s="1636"/>
      <c r="NMK90" s="1636"/>
      <c r="NML90" s="1636"/>
      <c r="NMM90" s="1636"/>
      <c r="NMN90" s="1636"/>
      <c r="NMO90" s="1636"/>
      <c r="NMP90" s="1636"/>
      <c r="NMQ90" s="1636"/>
      <c r="NMR90" s="1636"/>
      <c r="NMS90" s="1636"/>
      <c r="NMT90" s="1636"/>
      <c r="NMU90" s="1636"/>
      <c r="NMV90" s="1636"/>
      <c r="NMW90" s="1636"/>
      <c r="NMX90" s="1636"/>
      <c r="NMY90" s="1636"/>
      <c r="NMZ90" s="1636"/>
      <c r="NNA90" s="1636"/>
      <c r="NNB90" s="1636"/>
      <c r="NNC90" s="1636"/>
      <c r="NND90" s="1636"/>
      <c r="NNE90" s="1636"/>
      <c r="NNF90" s="1636"/>
      <c r="NNG90" s="1636"/>
      <c r="NNH90" s="1636"/>
      <c r="NNI90" s="1636"/>
      <c r="NNJ90" s="1636"/>
      <c r="NNK90" s="1636"/>
      <c r="NNL90" s="1636"/>
      <c r="NNM90" s="1636"/>
      <c r="NNN90" s="1636"/>
      <c r="NNO90" s="1636"/>
      <c r="NNP90" s="1636"/>
      <c r="NNQ90" s="1636"/>
      <c r="NNR90" s="1636"/>
      <c r="NNS90" s="1636"/>
      <c r="NNT90" s="1636"/>
      <c r="NNU90" s="1636"/>
      <c r="NNV90" s="1636"/>
      <c r="NNW90" s="1636"/>
      <c r="NNX90" s="1636"/>
      <c r="NNY90" s="1636"/>
      <c r="NNZ90" s="1636"/>
      <c r="NOA90" s="1636"/>
      <c r="NOB90" s="1636"/>
      <c r="NOC90" s="1636"/>
      <c r="NOD90" s="1636"/>
      <c r="NOE90" s="1636"/>
      <c r="NOF90" s="1636"/>
      <c r="NOG90" s="1636"/>
      <c r="NOH90" s="1636"/>
      <c r="NOI90" s="1636"/>
      <c r="NOJ90" s="1636"/>
      <c r="NOK90" s="1636"/>
      <c r="NOL90" s="1636"/>
      <c r="NOM90" s="1636"/>
      <c r="NON90" s="1636"/>
      <c r="NOO90" s="1636"/>
      <c r="NOP90" s="1636"/>
      <c r="NOQ90" s="1636"/>
      <c r="NOR90" s="1636"/>
      <c r="NOS90" s="1636"/>
      <c r="NOT90" s="1636"/>
      <c r="NOU90" s="1636"/>
      <c r="NOV90" s="1636"/>
      <c r="NOW90" s="1636"/>
      <c r="NOX90" s="1636"/>
      <c r="NOY90" s="1636"/>
      <c r="NOZ90" s="1636"/>
      <c r="NPA90" s="1636"/>
      <c r="NPB90" s="1636"/>
      <c r="NPC90" s="1636"/>
      <c r="NPD90" s="1636"/>
      <c r="NPE90" s="1636"/>
      <c r="NPF90" s="1636"/>
      <c r="NPG90" s="1636"/>
      <c r="NPH90" s="1636"/>
      <c r="NPI90" s="1636"/>
      <c r="NPJ90" s="1636"/>
      <c r="NPK90" s="1636"/>
      <c r="NPL90" s="1636"/>
      <c r="NPM90" s="1636"/>
      <c r="NPN90" s="1636"/>
      <c r="NPO90" s="1636"/>
      <c r="NPP90" s="1636"/>
      <c r="NPQ90" s="1636"/>
      <c r="NPR90" s="1636"/>
      <c r="NPS90" s="1636"/>
      <c r="NPT90" s="1636"/>
      <c r="NPU90" s="1636"/>
      <c r="NPV90" s="1636"/>
      <c r="NPW90" s="1636"/>
      <c r="NPX90" s="1636"/>
      <c r="NPY90" s="1636"/>
      <c r="NPZ90" s="1636"/>
      <c r="NQA90" s="1636"/>
      <c r="NQB90" s="1636"/>
      <c r="NQC90" s="1636"/>
      <c r="NQD90" s="1636"/>
      <c r="NQE90" s="1636"/>
      <c r="NQF90" s="1636"/>
      <c r="NQG90" s="1636"/>
      <c r="NQH90" s="1636"/>
      <c r="NQI90" s="1636"/>
      <c r="NQJ90" s="1636"/>
      <c r="NQK90" s="1636"/>
      <c r="NQL90" s="1636"/>
      <c r="NQM90" s="1636"/>
      <c r="NQN90" s="1636"/>
      <c r="NQO90" s="1636"/>
      <c r="NQP90" s="1636"/>
      <c r="NQQ90" s="1636"/>
      <c r="NQR90" s="1636"/>
      <c r="NQS90" s="1636"/>
      <c r="NQT90" s="1636"/>
      <c r="NQU90" s="1636"/>
      <c r="NQV90" s="1636"/>
      <c r="NQW90" s="1636"/>
      <c r="NQX90" s="1636"/>
      <c r="NQY90" s="1636"/>
      <c r="NQZ90" s="1636"/>
      <c r="NRA90" s="1636"/>
      <c r="NRB90" s="1636"/>
      <c r="NRC90" s="1636"/>
      <c r="NRD90" s="1636"/>
      <c r="NRE90" s="1636"/>
      <c r="NRF90" s="1636"/>
      <c r="NRG90" s="1636"/>
      <c r="NRH90" s="1636"/>
      <c r="NRI90" s="1636"/>
      <c r="NRJ90" s="1636"/>
      <c r="NRK90" s="1636"/>
      <c r="NRL90" s="1636"/>
      <c r="NRM90" s="1636"/>
      <c r="NRN90" s="1636"/>
      <c r="NRO90" s="1636"/>
      <c r="NRP90" s="1636"/>
      <c r="NRQ90" s="1636"/>
      <c r="NRR90" s="1636"/>
      <c r="NRS90" s="1636"/>
      <c r="NRT90" s="1636"/>
      <c r="NRU90" s="1636"/>
      <c r="NRV90" s="1636"/>
      <c r="NRW90" s="1636"/>
      <c r="NRX90" s="1636"/>
      <c r="NRY90" s="1636"/>
      <c r="NRZ90" s="1636"/>
      <c r="NSA90" s="1636"/>
      <c r="NSB90" s="1636"/>
      <c r="NSC90" s="1636"/>
      <c r="NSD90" s="1636"/>
      <c r="NSE90" s="1636"/>
      <c r="NSF90" s="1636"/>
      <c r="NSG90" s="1636"/>
      <c r="NSH90" s="1636"/>
      <c r="NSI90" s="1636"/>
      <c r="NSJ90" s="1636"/>
      <c r="NSK90" s="1636"/>
      <c r="NSL90" s="1636"/>
      <c r="NSM90" s="1636"/>
      <c r="NSN90" s="1636"/>
      <c r="NSO90" s="1636"/>
      <c r="NSP90" s="1636"/>
      <c r="NSQ90" s="1636"/>
      <c r="NSR90" s="1636"/>
      <c r="NSS90" s="1636"/>
      <c r="NST90" s="1636"/>
      <c r="NSU90" s="1636"/>
      <c r="NSV90" s="1636"/>
      <c r="NSW90" s="1636"/>
      <c r="NSX90" s="1636"/>
      <c r="NSY90" s="1636"/>
      <c r="NSZ90" s="1636"/>
      <c r="NTA90" s="1636"/>
      <c r="NTB90" s="1636"/>
      <c r="NTC90" s="1636"/>
      <c r="NTD90" s="1636"/>
      <c r="NTE90" s="1636"/>
      <c r="NTF90" s="1636"/>
      <c r="NTG90" s="1636"/>
      <c r="NTH90" s="1636"/>
      <c r="NTI90" s="1636"/>
      <c r="NTJ90" s="1636"/>
      <c r="NTK90" s="1636"/>
      <c r="NTL90" s="1636"/>
      <c r="NTM90" s="1636"/>
      <c r="NTN90" s="1636"/>
      <c r="NTO90" s="1636"/>
      <c r="NTP90" s="1636"/>
      <c r="NTQ90" s="1636"/>
      <c r="NTR90" s="1636"/>
      <c r="NTS90" s="1636"/>
      <c r="NTT90" s="1636"/>
      <c r="NTU90" s="1636"/>
      <c r="NTV90" s="1636"/>
      <c r="NTW90" s="1636"/>
      <c r="NTX90" s="1636"/>
      <c r="NTY90" s="1636"/>
      <c r="NTZ90" s="1636"/>
      <c r="NUA90" s="1636"/>
      <c r="NUB90" s="1636"/>
      <c r="NUC90" s="1636"/>
      <c r="NUD90" s="1636"/>
      <c r="NUE90" s="1636"/>
      <c r="NUF90" s="1636"/>
      <c r="NUG90" s="1636"/>
      <c r="NUH90" s="1636"/>
      <c r="NUI90" s="1636"/>
      <c r="NUJ90" s="1636"/>
      <c r="NUK90" s="1636"/>
      <c r="NUL90" s="1636"/>
      <c r="NUM90" s="1636"/>
      <c r="NUN90" s="1636"/>
      <c r="NUO90" s="1636"/>
      <c r="NUP90" s="1636"/>
      <c r="NUQ90" s="1636"/>
      <c r="NUR90" s="1636"/>
      <c r="NUS90" s="1636"/>
      <c r="NUT90" s="1636"/>
      <c r="NUU90" s="1636"/>
      <c r="NUV90" s="1636"/>
      <c r="NUW90" s="1636"/>
      <c r="NUX90" s="1636"/>
      <c r="NUY90" s="1636"/>
      <c r="NUZ90" s="1636"/>
      <c r="NVA90" s="1636"/>
      <c r="NVB90" s="1636"/>
      <c r="NVC90" s="1636"/>
      <c r="NVD90" s="1636"/>
      <c r="NVE90" s="1636"/>
      <c r="NVF90" s="1636"/>
      <c r="NVG90" s="1636"/>
      <c r="NVH90" s="1636"/>
      <c r="NVI90" s="1636"/>
      <c r="NVJ90" s="1636"/>
      <c r="NVK90" s="1636"/>
      <c r="NVL90" s="1636"/>
      <c r="NVM90" s="1636"/>
      <c r="NVN90" s="1636"/>
      <c r="NVO90" s="1636"/>
      <c r="NVP90" s="1636"/>
      <c r="NVQ90" s="1636"/>
      <c r="NVR90" s="1636"/>
      <c r="NVS90" s="1636"/>
      <c r="NVT90" s="1636"/>
      <c r="NVU90" s="1636"/>
      <c r="NVV90" s="1636"/>
      <c r="NVW90" s="1636"/>
      <c r="NVX90" s="1636"/>
      <c r="NVY90" s="1636"/>
      <c r="NVZ90" s="1636"/>
      <c r="NWA90" s="1636"/>
      <c r="NWB90" s="1636"/>
      <c r="NWC90" s="1636"/>
      <c r="NWD90" s="1636"/>
      <c r="NWE90" s="1636"/>
      <c r="NWF90" s="1636"/>
      <c r="NWG90" s="1636"/>
      <c r="NWH90" s="1636"/>
      <c r="NWI90" s="1636"/>
      <c r="NWJ90" s="1636"/>
      <c r="NWK90" s="1636"/>
      <c r="NWL90" s="1636"/>
      <c r="NWM90" s="1636"/>
      <c r="NWN90" s="1636"/>
      <c r="NWO90" s="1636"/>
      <c r="NWP90" s="1636"/>
      <c r="NWQ90" s="1636"/>
      <c r="NWR90" s="1636"/>
      <c r="NWS90" s="1636"/>
      <c r="NWT90" s="1636"/>
      <c r="NWU90" s="1636"/>
      <c r="NWV90" s="1636"/>
      <c r="NWW90" s="1636"/>
      <c r="NWX90" s="1636"/>
      <c r="NWY90" s="1636"/>
      <c r="NWZ90" s="1636"/>
      <c r="NXA90" s="1636"/>
      <c r="NXB90" s="1636"/>
      <c r="NXC90" s="1636"/>
      <c r="NXD90" s="1636"/>
      <c r="NXE90" s="1636"/>
      <c r="NXF90" s="1636"/>
      <c r="NXG90" s="1636"/>
      <c r="NXH90" s="1636"/>
      <c r="NXI90" s="1636"/>
      <c r="NXJ90" s="1636"/>
      <c r="NXK90" s="1636"/>
      <c r="NXL90" s="1636"/>
      <c r="NXM90" s="1636"/>
      <c r="NXN90" s="1636"/>
      <c r="NXO90" s="1636"/>
      <c r="NXP90" s="1636"/>
      <c r="NXQ90" s="1636"/>
      <c r="NXR90" s="1636"/>
      <c r="NXS90" s="1636"/>
      <c r="NXT90" s="1636"/>
      <c r="NXU90" s="1636"/>
      <c r="NXV90" s="1636"/>
      <c r="NXW90" s="1636"/>
      <c r="NXX90" s="1636"/>
      <c r="NXY90" s="1636"/>
      <c r="NXZ90" s="1636"/>
      <c r="NYA90" s="1636"/>
      <c r="NYB90" s="1636"/>
      <c r="NYC90" s="1636"/>
      <c r="NYD90" s="1636"/>
      <c r="NYE90" s="1636"/>
      <c r="NYF90" s="1636"/>
      <c r="NYG90" s="1636"/>
      <c r="NYH90" s="1636"/>
      <c r="NYI90" s="1636"/>
      <c r="NYJ90" s="1636"/>
      <c r="NYK90" s="1636"/>
      <c r="NYL90" s="1636"/>
      <c r="NYM90" s="1636"/>
      <c r="NYN90" s="1636"/>
      <c r="NYO90" s="1636"/>
      <c r="NYP90" s="1636"/>
      <c r="NYQ90" s="1636"/>
      <c r="NYR90" s="1636"/>
      <c r="NYS90" s="1636"/>
      <c r="NYT90" s="1636"/>
      <c r="NYU90" s="1636"/>
      <c r="NYV90" s="1636"/>
      <c r="NYW90" s="1636"/>
      <c r="NYX90" s="1636"/>
      <c r="NYY90" s="1636"/>
      <c r="NYZ90" s="1636"/>
      <c r="NZA90" s="1636"/>
      <c r="NZB90" s="1636"/>
      <c r="NZC90" s="1636"/>
      <c r="NZD90" s="1636"/>
      <c r="NZE90" s="1636"/>
      <c r="NZF90" s="1636"/>
      <c r="NZG90" s="1636"/>
      <c r="NZH90" s="1636"/>
      <c r="NZI90" s="1636"/>
      <c r="NZJ90" s="1636"/>
      <c r="NZK90" s="1636"/>
      <c r="NZL90" s="1636"/>
      <c r="NZM90" s="1636"/>
      <c r="NZN90" s="1636"/>
      <c r="NZO90" s="1636"/>
      <c r="NZP90" s="1636"/>
      <c r="NZQ90" s="1636"/>
      <c r="NZR90" s="1636"/>
      <c r="NZS90" s="1636"/>
      <c r="NZT90" s="1636"/>
      <c r="NZU90" s="1636"/>
      <c r="NZV90" s="1636"/>
      <c r="NZW90" s="1636"/>
      <c r="NZX90" s="1636"/>
      <c r="NZY90" s="1636"/>
      <c r="NZZ90" s="1636"/>
      <c r="OAA90" s="1636"/>
      <c r="OAB90" s="1636"/>
      <c r="OAC90" s="1636"/>
      <c r="OAD90" s="1636"/>
      <c r="OAE90" s="1636"/>
      <c r="OAF90" s="1636"/>
      <c r="OAG90" s="1636"/>
      <c r="OAH90" s="1636"/>
      <c r="OAI90" s="1636"/>
      <c r="OAJ90" s="1636"/>
      <c r="OAK90" s="1636"/>
      <c r="OAL90" s="1636"/>
      <c r="OAM90" s="1636"/>
      <c r="OAN90" s="1636"/>
      <c r="OAO90" s="1636"/>
      <c r="OAP90" s="1636"/>
      <c r="OAQ90" s="1636"/>
      <c r="OAR90" s="1636"/>
      <c r="OAS90" s="1636"/>
      <c r="OAT90" s="1636"/>
      <c r="OAU90" s="1636"/>
      <c r="OAV90" s="1636"/>
      <c r="OAW90" s="1636"/>
      <c r="OAX90" s="1636"/>
      <c r="OAY90" s="1636"/>
      <c r="OAZ90" s="1636"/>
      <c r="OBA90" s="1636"/>
      <c r="OBB90" s="1636"/>
      <c r="OBC90" s="1636"/>
      <c r="OBD90" s="1636"/>
      <c r="OBE90" s="1636"/>
      <c r="OBF90" s="1636"/>
      <c r="OBG90" s="1636"/>
      <c r="OBH90" s="1636"/>
      <c r="OBI90" s="1636"/>
      <c r="OBJ90" s="1636"/>
      <c r="OBK90" s="1636"/>
      <c r="OBL90" s="1636"/>
      <c r="OBM90" s="1636"/>
      <c r="OBN90" s="1636"/>
      <c r="OBO90" s="1636"/>
      <c r="OBP90" s="1636"/>
      <c r="OBQ90" s="1636"/>
      <c r="OBR90" s="1636"/>
      <c r="OBS90" s="1636"/>
      <c r="OBT90" s="1636"/>
      <c r="OBU90" s="1636"/>
      <c r="OBV90" s="1636"/>
      <c r="OBW90" s="1636"/>
      <c r="OBX90" s="1636"/>
      <c r="OBY90" s="1636"/>
      <c r="OBZ90" s="1636"/>
      <c r="OCA90" s="1636"/>
      <c r="OCB90" s="1636"/>
      <c r="OCC90" s="1636"/>
      <c r="OCD90" s="1636"/>
      <c r="OCE90" s="1636"/>
      <c r="OCF90" s="1636"/>
      <c r="OCG90" s="1636"/>
      <c r="OCH90" s="1636"/>
      <c r="OCI90" s="1636"/>
      <c r="OCJ90" s="1636"/>
      <c r="OCK90" s="1636"/>
      <c r="OCL90" s="1636"/>
      <c r="OCM90" s="1636"/>
      <c r="OCN90" s="1636"/>
      <c r="OCO90" s="1636"/>
      <c r="OCP90" s="1636"/>
      <c r="OCQ90" s="1636"/>
      <c r="OCR90" s="1636"/>
      <c r="OCS90" s="1636"/>
      <c r="OCT90" s="1636"/>
      <c r="OCU90" s="1636"/>
      <c r="OCV90" s="1636"/>
      <c r="OCW90" s="1636"/>
      <c r="OCX90" s="1636"/>
      <c r="OCY90" s="1636"/>
      <c r="OCZ90" s="1636"/>
      <c r="ODA90" s="1636"/>
      <c r="ODB90" s="1636"/>
      <c r="ODC90" s="1636"/>
      <c r="ODD90" s="1636"/>
      <c r="ODE90" s="1636"/>
      <c r="ODF90" s="1636"/>
      <c r="ODG90" s="1636"/>
      <c r="ODH90" s="1636"/>
      <c r="ODI90" s="1636"/>
      <c r="ODJ90" s="1636"/>
      <c r="ODK90" s="1636"/>
      <c r="ODL90" s="1636"/>
      <c r="ODM90" s="1636"/>
      <c r="ODN90" s="1636"/>
      <c r="ODO90" s="1636"/>
      <c r="ODP90" s="1636"/>
      <c r="ODQ90" s="1636"/>
      <c r="ODR90" s="1636"/>
      <c r="ODS90" s="1636"/>
      <c r="ODT90" s="1636"/>
      <c r="ODU90" s="1636"/>
      <c r="ODV90" s="1636"/>
      <c r="ODW90" s="1636"/>
      <c r="ODX90" s="1636"/>
      <c r="ODY90" s="1636"/>
      <c r="ODZ90" s="1636"/>
      <c r="OEA90" s="1636"/>
      <c r="OEB90" s="1636"/>
      <c r="OEC90" s="1636"/>
      <c r="OED90" s="1636"/>
      <c r="OEE90" s="1636"/>
      <c r="OEF90" s="1636"/>
      <c r="OEG90" s="1636"/>
      <c r="OEH90" s="1636"/>
      <c r="OEI90" s="1636"/>
      <c r="OEJ90" s="1636"/>
      <c r="OEK90" s="1636"/>
      <c r="OEL90" s="1636"/>
      <c r="OEM90" s="1636"/>
      <c r="OEN90" s="1636"/>
      <c r="OEO90" s="1636"/>
      <c r="OEP90" s="1636"/>
      <c r="OEQ90" s="1636"/>
      <c r="OER90" s="1636"/>
      <c r="OES90" s="1636"/>
      <c r="OET90" s="1636"/>
      <c r="OEU90" s="1636"/>
      <c r="OEV90" s="1636"/>
      <c r="OEW90" s="1636"/>
      <c r="OEX90" s="1636"/>
      <c r="OEY90" s="1636"/>
      <c r="OEZ90" s="1636"/>
      <c r="OFA90" s="1636"/>
      <c r="OFB90" s="1636"/>
      <c r="OFC90" s="1636"/>
      <c r="OFD90" s="1636"/>
      <c r="OFE90" s="1636"/>
      <c r="OFF90" s="1636"/>
      <c r="OFG90" s="1636"/>
      <c r="OFH90" s="1636"/>
      <c r="OFI90" s="1636"/>
      <c r="OFJ90" s="1636"/>
      <c r="OFK90" s="1636"/>
      <c r="OFL90" s="1636"/>
      <c r="OFM90" s="1636"/>
      <c r="OFN90" s="1636"/>
      <c r="OFO90" s="1636"/>
      <c r="OFP90" s="1636"/>
      <c r="OFQ90" s="1636"/>
      <c r="OFR90" s="1636"/>
      <c r="OFS90" s="1636"/>
      <c r="OFT90" s="1636"/>
      <c r="OFU90" s="1636"/>
      <c r="OFV90" s="1636"/>
      <c r="OFW90" s="1636"/>
      <c r="OFX90" s="1636"/>
      <c r="OFY90" s="1636"/>
      <c r="OFZ90" s="1636"/>
      <c r="OGA90" s="1636"/>
      <c r="OGB90" s="1636"/>
      <c r="OGC90" s="1636"/>
      <c r="OGD90" s="1636"/>
      <c r="OGE90" s="1636"/>
      <c r="OGF90" s="1636"/>
      <c r="OGG90" s="1636"/>
      <c r="OGH90" s="1636"/>
      <c r="OGI90" s="1636"/>
      <c r="OGJ90" s="1636"/>
      <c r="OGK90" s="1636"/>
      <c r="OGL90" s="1636"/>
      <c r="OGM90" s="1636"/>
      <c r="OGN90" s="1636"/>
      <c r="OGO90" s="1636"/>
      <c r="OGP90" s="1636"/>
      <c r="OGQ90" s="1636"/>
      <c r="OGR90" s="1636"/>
      <c r="OGS90" s="1636"/>
      <c r="OGT90" s="1636"/>
      <c r="OGU90" s="1636"/>
      <c r="OGV90" s="1636"/>
      <c r="OGW90" s="1636"/>
      <c r="OGX90" s="1636"/>
      <c r="OGY90" s="1636"/>
      <c r="OGZ90" s="1636"/>
      <c r="OHA90" s="1636"/>
      <c r="OHB90" s="1636"/>
      <c r="OHC90" s="1636"/>
      <c r="OHD90" s="1636"/>
      <c r="OHE90" s="1636"/>
      <c r="OHF90" s="1636"/>
      <c r="OHG90" s="1636"/>
      <c r="OHH90" s="1636"/>
      <c r="OHI90" s="1636"/>
      <c r="OHJ90" s="1636"/>
      <c r="OHK90" s="1636"/>
      <c r="OHL90" s="1636"/>
      <c r="OHM90" s="1636"/>
      <c r="OHN90" s="1636"/>
      <c r="OHO90" s="1636"/>
      <c r="OHP90" s="1636"/>
      <c r="OHQ90" s="1636"/>
      <c r="OHR90" s="1636"/>
      <c r="OHS90" s="1636"/>
      <c r="OHT90" s="1636"/>
      <c r="OHU90" s="1636"/>
      <c r="OHV90" s="1636"/>
      <c r="OHW90" s="1636"/>
      <c r="OHX90" s="1636"/>
      <c r="OHY90" s="1636"/>
      <c r="OHZ90" s="1636"/>
      <c r="OIA90" s="1636"/>
      <c r="OIB90" s="1636"/>
      <c r="OIC90" s="1636"/>
      <c r="OID90" s="1636"/>
      <c r="OIE90" s="1636"/>
      <c r="OIF90" s="1636"/>
      <c r="OIG90" s="1636"/>
      <c r="OIH90" s="1636"/>
      <c r="OII90" s="1636"/>
      <c r="OIJ90" s="1636"/>
      <c r="OIK90" s="1636"/>
      <c r="OIL90" s="1636"/>
      <c r="OIM90" s="1636"/>
      <c r="OIN90" s="1636"/>
      <c r="OIO90" s="1636"/>
      <c r="OIP90" s="1636"/>
      <c r="OIQ90" s="1636"/>
      <c r="OIR90" s="1636"/>
      <c r="OIS90" s="1636"/>
      <c r="OIT90" s="1636"/>
      <c r="OIU90" s="1636"/>
      <c r="OIV90" s="1636"/>
      <c r="OIW90" s="1636"/>
      <c r="OIX90" s="1636"/>
      <c r="OIY90" s="1636"/>
      <c r="OIZ90" s="1636"/>
      <c r="OJA90" s="1636"/>
      <c r="OJB90" s="1636"/>
      <c r="OJC90" s="1636"/>
      <c r="OJD90" s="1636"/>
      <c r="OJE90" s="1636"/>
      <c r="OJF90" s="1636"/>
      <c r="OJG90" s="1636"/>
      <c r="OJH90" s="1636"/>
      <c r="OJI90" s="1636"/>
      <c r="OJJ90" s="1636"/>
      <c r="OJK90" s="1636"/>
      <c r="OJL90" s="1636"/>
      <c r="OJM90" s="1636"/>
      <c r="OJN90" s="1636"/>
      <c r="OJO90" s="1636"/>
      <c r="OJP90" s="1636"/>
      <c r="OJQ90" s="1636"/>
      <c r="OJR90" s="1636"/>
      <c r="OJS90" s="1636"/>
      <c r="OJT90" s="1636"/>
      <c r="OJU90" s="1636"/>
      <c r="OJV90" s="1636"/>
      <c r="OJW90" s="1636"/>
      <c r="OJX90" s="1636"/>
      <c r="OJY90" s="1636"/>
      <c r="OJZ90" s="1636"/>
      <c r="OKA90" s="1636"/>
      <c r="OKB90" s="1636"/>
      <c r="OKC90" s="1636"/>
      <c r="OKD90" s="1636"/>
      <c r="OKE90" s="1636"/>
      <c r="OKF90" s="1636"/>
      <c r="OKG90" s="1636"/>
      <c r="OKH90" s="1636"/>
      <c r="OKI90" s="1636"/>
      <c r="OKJ90" s="1636"/>
      <c r="OKK90" s="1636"/>
      <c r="OKL90" s="1636"/>
      <c r="OKM90" s="1636"/>
      <c r="OKN90" s="1636"/>
      <c r="OKO90" s="1636"/>
      <c r="OKP90" s="1636"/>
      <c r="OKQ90" s="1636"/>
      <c r="OKR90" s="1636"/>
      <c r="OKS90" s="1636"/>
      <c r="OKT90" s="1636"/>
      <c r="OKU90" s="1636"/>
      <c r="OKV90" s="1636"/>
      <c r="OKW90" s="1636"/>
      <c r="OKX90" s="1636"/>
      <c r="OKY90" s="1636"/>
      <c r="OKZ90" s="1636"/>
      <c r="OLA90" s="1636"/>
      <c r="OLB90" s="1636"/>
      <c r="OLC90" s="1636"/>
      <c r="OLD90" s="1636"/>
      <c r="OLE90" s="1636"/>
      <c r="OLF90" s="1636"/>
      <c r="OLG90" s="1636"/>
      <c r="OLH90" s="1636"/>
      <c r="OLI90" s="1636"/>
      <c r="OLJ90" s="1636"/>
      <c r="OLK90" s="1636"/>
      <c r="OLL90" s="1636"/>
      <c r="OLM90" s="1636"/>
      <c r="OLN90" s="1636"/>
      <c r="OLO90" s="1636"/>
      <c r="OLP90" s="1636"/>
      <c r="OLQ90" s="1636"/>
      <c r="OLR90" s="1636"/>
      <c r="OLS90" s="1636"/>
      <c r="OLT90" s="1636"/>
      <c r="OLU90" s="1636"/>
      <c r="OLV90" s="1636"/>
      <c r="OLW90" s="1636"/>
      <c r="OLX90" s="1636"/>
      <c r="OLY90" s="1636"/>
      <c r="OLZ90" s="1636"/>
      <c r="OMA90" s="1636"/>
      <c r="OMB90" s="1636"/>
      <c r="OMC90" s="1636"/>
      <c r="OMD90" s="1636"/>
      <c r="OME90" s="1636"/>
      <c r="OMF90" s="1636"/>
      <c r="OMG90" s="1636"/>
      <c r="OMH90" s="1636"/>
      <c r="OMI90" s="1636"/>
      <c r="OMJ90" s="1636"/>
      <c r="OMK90" s="1636"/>
      <c r="OML90" s="1636"/>
      <c r="OMM90" s="1636"/>
      <c r="OMN90" s="1636"/>
      <c r="OMO90" s="1636"/>
      <c r="OMP90" s="1636"/>
      <c r="OMQ90" s="1636"/>
      <c r="OMR90" s="1636"/>
      <c r="OMS90" s="1636"/>
      <c r="OMT90" s="1636"/>
      <c r="OMU90" s="1636"/>
      <c r="OMV90" s="1636"/>
      <c r="OMW90" s="1636"/>
      <c r="OMX90" s="1636"/>
      <c r="OMY90" s="1636"/>
      <c r="OMZ90" s="1636"/>
      <c r="ONA90" s="1636"/>
      <c r="ONB90" s="1636"/>
      <c r="ONC90" s="1636"/>
      <c r="OND90" s="1636"/>
      <c r="ONE90" s="1636"/>
      <c r="ONF90" s="1636"/>
      <c r="ONG90" s="1636"/>
      <c r="ONH90" s="1636"/>
      <c r="ONI90" s="1636"/>
      <c r="ONJ90" s="1636"/>
      <c r="ONK90" s="1636"/>
      <c r="ONL90" s="1636"/>
      <c r="ONM90" s="1636"/>
      <c r="ONN90" s="1636"/>
      <c r="ONO90" s="1636"/>
      <c r="ONP90" s="1636"/>
      <c r="ONQ90" s="1636"/>
      <c r="ONR90" s="1636"/>
      <c r="ONS90" s="1636"/>
      <c r="ONT90" s="1636"/>
      <c r="ONU90" s="1636"/>
      <c r="ONV90" s="1636"/>
      <c r="ONW90" s="1636"/>
      <c r="ONX90" s="1636"/>
      <c r="ONY90" s="1636"/>
      <c r="ONZ90" s="1636"/>
      <c r="OOA90" s="1636"/>
      <c r="OOB90" s="1636"/>
      <c r="OOC90" s="1636"/>
      <c r="OOD90" s="1636"/>
      <c r="OOE90" s="1636"/>
      <c r="OOF90" s="1636"/>
      <c r="OOG90" s="1636"/>
      <c r="OOH90" s="1636"/>
      <c r="OOI90" s="1636"/>
      <c r="OOJ90" s="1636"/>
      <c r="OOK90" s="1636"/>
      <c r="OOL90" s="1636"/>
      <c r="OOM90" s="1636"/>
      <c r="OON90" s="1636"/>
      <c r="OOO90" s="1636"/>
      <c r="OOP90" s="1636"/>
      <c r="OOQ90" s="1636"/>
      <c r="OOR90" s="1636"/>
      <c r="OOS90" s="1636"/>
      <c r="OOT90" s="1636"/>
      <c r="OOU90" s="1636"/>
      <c r="OOV90" s="1636"/>
      <c r="OOW90" s="1636"/>
      <c r="OOX90" s="1636"/>
      <c r="OOY90" s="1636"/>
      <c r="OOZ90" s="1636"/>
      <c r="OPA90" s="1636"/>
      <c r="OPB90" s="1636"/>
      <c r="OPC90" s="1636"/>
      <c r="OPD90" s="1636"/>
      <c r="OPE90" s="1636"/>
      <c r="OPF90" s="1636"/>
      <c r="OPG90" s="1636"/>
      <c r="OPH90" s="1636"/>
      <c r="OPI90" s="1636"/>
      <c r="OPJ90" s="1636"/>
      <c r="OPK90" s="1636"/>
      <c r="OPL90" s="1636"/>
      <c r="OPM90" s="1636"/>
      <c r="OPN90" s="1636"/>
      <c r="OPO90" s="1636"/>
      <c r="OPP90" s="1636"/>
      <c r="OPQ90" s="1636"/>
      <c r="OPR90" s="1636"/>
      <c r="OPS90" s="1636"/>
      <c r="OPT90" s="1636"/>
      <c r="OPU90" s="1636"/>
      <c r="OPV90" s="1636"/>
      <c r="OPW90" s="1636"/>
      <c r="OPX90" s="1636"/>
      <c r="OPY90" s="1636"/>
      <c r="OPZ90" s="1636"/>
      <c r="OQA90" s="1636"/>
      <c r="OQB90" s="1636"/>
      <c r="OQC90" s="1636"/>
      <c r="OQD90" s="1636"/>
      <c r="OQE90" s="1636"/>
      <c r="OQF90" s="1636"/>
      <c r="OQG90" s="1636"/>
      <c r="OQH90" s="1636"/>
      <c r="OQI90" s="1636"/>
      <c r="OQJ90" s="1636"/>
      <c r="OQK90" s="1636"/>
      <c r="OQL90" s="1636"/>
      <c r="OQM90" s="1636"/>
      <c r="OQN90" s="1636"/>
      <c r="OQO90" s="1636"/>
      <c r="OQP90" s="1636"/>
      <c r="OQQ90" s="1636"/>
      <c r="OQR90" s="1636"/>
      <c r="OQS90" s="1636"/>
      <c r="OQT90" s="1636"/>
      <c r="OQU90" s="1636"/>
      <c r="OQV90" s="1636"/>
      <c r="OQW90" s="1636"/>
      <c r="OQX90" s="1636"/>
      <c r="OQY90" s="1636"/>
      <c r="OQZ90" s="1636"/>
      <c r="ORA90" s="1636"/>
      <c r="ORB90" s="1636"/>
      <c r="ORC90" s="1636"/>
      <c r="ORD90" s="1636"/>
      <c r="ORE90" s="1636"/>
      <c r="ORF90" s="1636"/>
      <c r="ORG90" s="1636"/>
      <c r="ORH90" s="1636"/>
      <c r="ORI90" s="1636"/>
      <c r="ORJ90" s="1636"/>
      <c r="ORK90" s="1636"/>
      <c r="ORL90" s="1636"/>
      <c r="ORM90" s="1636"/>
      <c r="ORN90" s="1636"/>
      <c r="ORO90" s="1636"/>
      <c r="ORP90" s="1636"/>
      <c r="ORQ90" s="1636"/>
      <c r="ORR90" s="1636"/>
      <c r="ORS90" s="1636"/>
      <c r="ORT90" s="1636"/>
      <c r="ORU90" s="1636"/>
      <c r="ORV90" s="1636"/>
      <c r="ORW90" s="1636"/>
      <c r="ORX90" s="1636"/>
      <c r="ORY90" s="1636"/>
      <c r="ORZ90" s="1636"/>
      <c r="OSA90" s="1636"/>
      <c r="OSB90" s="1636"/>
      <c r="OSC90" s="1636"/>
      <c r="OSD90" s="1636"/>
      <c r="OSE90" s="1636"/>
      <c r="OSF90" s="1636"/>
      <c r="OSG90" s="1636"/>
      <c r="OSH90" s="1636"/>
      <c r="OSI90" s="1636"/>
      <c r="OSJ90" s="1636"/>
      <c r="OSK90" s="1636"/>
      <c r="OSL90" s="1636"/>
      <c r="OSM90" s="1636"/>
      <c r="OSN90" s="1636"/>
      <c r="OSO90" s="1636"/>
      <c r="OSP90" s="1636"/>
      <c r="OSQ90" s="1636"/>
      <c r="OSR90" s="1636"/>
      <c r="OSS90" s="1636"/>
      <c r="OST90" s="1636"/>
      <c r="OSU90" s="1636"/>
      <c r="OSV90" s="1636"/>
      <c r="OSW90" s="1636"/>
      <c r="OSX90" s="1636"/>
      <c r="OSY90" s="1636"/>
      <c r="OSZ90" s="1636"/>
      <c r="OTA90" s="1636"/>
      <c r="OTB90" s="1636"/>
      <c r="OTC90" s="1636"/>
      <c r="OTD90" s="1636"/>
      <c r="OTE90" s="1636"/>
      <c r="OTF90" s="1636"/>
      <c r="OTG90" s="1636"/>
      <c r="OTH90" s="1636"/>
      <c r="OTI90" s="1636"/>
      <c r="OTJ90" s="1636"/>
      <c r="OTK90" s="1636"/>
      <c r="OTL90" s="1636"/>
      <c r="OTM90" s="1636"/>
      <c r="OTN90" s="1636"/>
      <c r="OTO90" s="1636"/>
      <c r="OTP90" s="1636"/>
      <c r="OTQ90" s="1636"/>
      <c r="OTR90" s="1636"/>
      <c r="OTS90" s="1636"/>
      <c r="OTT90" s="1636"/>
      <c r="OTU90" s="1636"/>
      <c r="OTV90" s="1636"/>
      <c r="OTW90" s="1636"/>
      <c r="OTX90" s="1636"/>
      <c r="OTY90" s="1636"/>
      <c r="OTZ90" s="1636"/>
      <c r="OUA90" s="1636"/>
      <c r="OUB90" s="1636"/>
      <c r="OUC90" s="1636"/>
      <c r="OUD90" s="1636"/>
      <c r="OUE90" s="1636"/>
      <c r="OUF90" s="1636"/>
      <c r="OUG90" s="1636"/>
      <c r="OUH90" s="1636"/>
      <c r="OUI90" s="1636"/>
      <c r="OUJ90" s="1636"/>
      <c r="OUK90" s="1636"/>
      <c r="OUL90" s="1636"/>
      <c r="OUM90" s="1636"/>
      <c r="OUN90" s="1636"/>
      <c r="OUO90" s="1636"/>
      <c r="OUP90" s="1636"/>
      <c r="OUQ90" s="1636"/>
      <c r="OUR90" s="1636"/>
      <c r="OUS90" s="1636"/>
      <c r="OUT90" s="1636"/>
      <c r="OUU90" s="1636"/>
      <c r="OUV90" s="1636"/>
      <c r="OUW90" s="1636"/>
      <c r="OUX90" s="1636"/>
      <c r="OUY90" s="1636"/>
      <c r="OUZ90" s="1636"/>
      <c r="OVA90" s="1636"/>
      <c r="OVB90" s="1636"/>
      <c r="OVC90" s="1636"/>
      <c r="OVD90" s="1636"/>
      <c r="OVE90" s="1636"/>
      <c r="OVF90" s="1636"/>
      <c r="OVG90" s="1636"/>
      <c r="OVH90" s="1636"/>
      <c r="OVI90" s="1636"/>
      <c r="OVJ90" s="1636"/>
      <c r="OVK90" s="1636"/>
      <c r="OVL90" s="1636"/>
      <c r="OVM90" s="1636"/>
      <c r="OVN90" s="1636"/>
      <c r="OVO90" s="1636"/>
      <c r="OVP90" s="1636"/>
      <c r="OVQ90" s="1636"/>
      <c r="OVR90" s="1636"/>
      <c r="OVS90" s="1636"/>
      <c r="OVT90" s="1636"/>
      <c r="OVU90" s="1636"/>
      <c r="OVV90" s="1636"/>
      <c r="OVW90" s="1636"/>
      <c r="OVX90" s="1636"/>
      <c r="OVY90" s="1636"/>
      <c r="OVZ90" s="1636"/>
      <c r="OWA90" s="1636"/>
      <c r="OWB90" s="1636"/>
      <c r="OWC90" s="1636"/>
      <c r="OWD90" s="1636"/>
      <c r="OWE90" s="1636"/>
      <c r="OWF90" s="1636"/>
      <c r="OWG90" s="1636"/>
      <c r="OWH90" s="1636"/>
      <c r="OWI90" s="1636"/>
      <c r="OWJ90" s="1636"/>
      <c r="OWK90" s="1636"/>
      <c r="OWL90" s="1636"/>
      <c r="OWM90" s="1636"/>
      <c r="OWN90" s="1636"/>
      <c r="OWO90" s="1636"/>
      <c r="OWP90" s="1636"/>
      <c r="OWQ90" s="1636"/>
      <c r="OWR90" s="1636"/>
      <c r="OWS90" s="1636"/>
      <c r="OWT90" s="1636"/>
      <c r="OWU90" s="1636"/>
      <c r="OWV90" s="1636"/>
      <c r="OWW90" s="1636"/>
      <c r="OWX90" s="1636"/>
      <c r="OWY90" s="1636"/>
      <c r="OWZ90" s="1636"/>
      <c r="OXA90" s="1636"/>
      <c r="OXB90" s="1636"/>
      <c r="OXC90" s="1636"/>
      <c r="OXD90" s="1636"/>
      <c r="OXE90" s="1636"/>
      <c r="OXF90" s="1636"/>
      <c r="OXG90" s="1636"/>
      <c r="OXH90" s="1636"/>
      <c r="OXI90" s="1636"/>
      <c r="OXJ90" s="1636"/>
      <c r="OXK90" s="1636"/>
      <c r="OXL90" s="1636"/>
      <c r="OXM90" s="1636"/>
      <c r="OXN90" s="1636"/>
      <c r="OXO90" s="1636"/>
      <c r="OXP90" s="1636"/>
      <c r="OXQ90" s="1636"/>
      <c r="OXR90" s="1636"/>
      <c r="OXS90" s="1636"/>
      <c r="OXT90" s="1636"/>
      <c r="OXU90" s="1636"/>
      <c r="OXV90" s="1636"/>
      <c r="OXW90" s="1636"/>
      <c r="OXX90" s="1636"/>
      <c r="OXY90" s="1636"/>
      <c r="OXZ90" s="1636"/>
      <c r="OYA90" s="1636"/>
      <c r="OYB90" s="1636"/>
      <c r="OYC90" s="1636"/>
      <c r="OYD90" s="1636"/>
      <c r="OYE90" s="1636"/>
      <c r="OYF90" s="1636"/>
      <c r="OYG90" s="1636"/>
      <c r="OYH90" s="1636"/>
      <c r="OYI90" s="1636"/>
      <c r="OYJ90" s="1636"/>
      <c r="OYK90" s="1636"/>
      <c r="OYL90" s="1636"/>
      <c r="OYM90" s="1636"/>
      <c r="OYN90" s="1636"/>
      <c r="OYO90" s="1636"/>
      <c r="OYP90" s="1636"/>
      <c r="OYQ90" s="1636"/>
      <c r="OYR90" s="1636"/>
      <c r="OYS90" s="1636"/>
      <c r="OYT90" s="1636"/>
      <c r="OYU90" s="1636"/>
      <c r="OYV90" s="1636"/>
      <c r="OYW90" s="1636"/>
      <c r="OYX90" s="1636"/>
      <c r="OYY90" s="1636"/>
      <c r="OYZ90" s="1636"/>
      <c r="OZA90" s="1636"/>
      <c r="OZB90" s="1636"/>
      <c r="OZC90" s="1636"/>
      <c r="OZD90" s="1636"/>
      <c r="OZE90" s="1636"/>
      <c r="OZF90" s="1636"/>
      <c r="OZG90" s="1636"/>
      <c r="OZH90" s="1636"/>
      <c r="OZI90" s="1636"/>
      <c r="OZJ90" s="1636"/>
      <c r="OZK90" s="1636"/>
      <c r="OZL90" s="1636"/>
      <c r="OZM90" s="1636"/>
      <c r="OZN90" s="1636"/>
      <c r="OZO90" s="1636"/>
      <c r="OZP90" s="1636"/>
      <c r="OZQ90" s="1636"/>
      <c r="OZR90" s="1636"/>
      <c r="OZS90" s="1636"/>
      <c r="OZT90" s="1636"/>
      <c r="OZU90" s="1636"/>
      <c r="OZV90" s="1636"/>
      <c r="OZW90" s="1636"/>
      <c r="OZX90" s="1636"/>
      <c r="OZY90" s="1636"/>
      <c r="OZZ90" s="1636"/>
      <c r="PAA90" s="1636"/>
      <c r="PAB90" s="1636"/>
      <c r="PAC90" s="1636"/>
      <c r="PAD90" s="1636"/>
      <c r="PAE90" s="1636"/>
      <c r="PAF90" s="1636"/>
      <c r="PAG90" s="1636"/>
      <c r="PAH90" s="1636"/>
      <c r="PAI90" s="1636"/>
      <c r="PAJ90" s="1636"/>
      <c r="PAK90" s="1636"/>
      <c r="PAL90" s="1636"/>
      <c r="PAM90" s="1636"/>
      <c r="PAN90" s="1636"/>
      <c r="PAO90" s="1636"/>
      <c r="PAP90" s="1636"/>
      <c r="PAQ90" s="1636"/>
      <c r="PAR90" s="1636"/>
      <c r="PAS90" s="1636"/>
      <c r="PAT90" s="1636"/>
      <c r="PAU90" s="1636"/>
      <c r="PAV90" s="1636"/>
      <c r="PAW90" s="1636"/>
      <c r="PAX90" s="1636"/>
      <c r="PAY90" s="1636"/>
      <c r="PAZ90" s="1636"/>
      <c r="PBA90" s="1636"/>
      <c r="PBB90" s="1636"/>
      <c r="PBC90" s="1636"/>
      <c r="PBD90" s="1636"/>
      <c r="PBE90" s="1636"/>
      <c r="PBF90" s="1636"/>
      <c r="PBG90" s="1636"/>
      <c r="PBH90" s="1636"/>
      <c r="PBI90" s="1636"/>
      <c r="PBJ90" s="1636"/>
      <c r="PBK90" s="1636"/>
      <c r="PBL90" s="1636"/>
      <c r="PBM90" s="1636"/>
      <c r="PBN90" s="1636"/>
      <c r="PBO90" s="1636"/>
      <c r="PBP90" s="1636"/>
      <c r="PBQ90" s="1636"/>
      <c r="PBR90" s="1636"/>
      <c r="PBS90" s="1636"/>
      <c r="PBT90" s="1636"/>
      <c r="PBU90" s="1636"/>
      <c r="PBV90" s="1636"/>
      <c r="PBW90" s="1636"/>
      <c r="PBX90" s="1636"/>
      <c r="PBY90" s="1636"/>
      <c r="PBZ90" s="1636"/>
      <c r="PCA90" s="1636"/>
      <c r="PCB90" s="1636"/>
      <c r="PCC90" s="1636"/>
      <c r="PCD90" s="1636"/>
      <c r="PCE90" s="1636"/>
      <c r="PCF90" s="1636"/>
      <c r="PCG90" s="1636"/>
      <c r="PCH90" s="1636"/>
      <c r="PCI90" s="1636"/>
      <c r="PCJ90" s="1636"/>
      <c r="PCK90" s="1636"/>
      <c r="PCL90" s="1636"/>
      <c r="PCM90" s="1636"/>
      <c r="PCN90" s="1636"/>
      <c r="PCO90" s="1636"/>
      <c r="PCP90" s="1636"/>
      <c r="PCQ90" s="1636"/>
      <c r="PCR90" s="1636"/>
      <c r="PCS90" s="1636"/>
      <c r="PCT90" s="1636"/>
      <c r="PCU90" s="1636"/>
      <c r="PCV90" s="1636"/>
      <c r="PCW90" s="1636"/>
      <c r="PCX90" s="1636"/>
      <c r="PCY90" s="1636"/>
      <c r="PCZ90" s="1636"/>
      <c r="PDA90" s="1636"/>
      <c r="PDB90" s="1636"/>
      <c r="PDC90" s="1636"/>
      <c r="PDD90" s="1636"/>
      <c r="PDE90" s="1636"/>
      <c r="PDF90" s="1636"/>
      <c r="PDG90" s="1636"/>
      <c r="PDH90" s="1636"/>
      <c r="PDI90" s="1636"/>
      <c r="PDJ90" s="1636"/>
      <c r="PDK90" s="1636"/>
      <c r="PDL90" s="1636"/>
      <c r="PDM90" s="1636"/>
      <c r="PDN90" s="1636"/>
      <c r="PDO90" s="1636"/>
      <c r="PDP90" s="1636"/>
      <c r="PDQ90" s="1636"/>
      <c r="PDR90" s="1636"/>
      <c r="PDS90" s="1636"/>
      <c r="PDT90" s="1636"/>
      <c r="PDU90" s="1636"/>
      <c r="PDV90" s="1636"/>
      <c r="PDW90" s="1636"/>
      <c r="PDX90" s="1636"/>
      <c r="PDY90" s="1636"/>
      <c r="PDZ90" s="1636"/>
      <c r="PEA90" s="1636"/>
      <c r="PEB90" s="1636"/>
      <c r="PEC90" s="1636"/>
      <c r="PED90" s="1636"/>
      <c r="PEE90" s="1636"/>
      <c r="PEF90" s="1636"/>
      <c r="PEG90" s="1636"/>
      <c r="PEH90" s="1636"/>
      <c r="PEI90" s="1636"/>
      <c r="PEJ90" s="1636"/>
      <c r="PEK90" s="1636"/>
      <c r="PEL90" s="1636"/>
      <c r="PEM90" s="1636"/>
      <c r="PEN90" s="1636"/>
      <c r="PEO90" s="1636"/>
      <c r="PEP90" s="1636"/>
      <c r="PEQ90" s="1636"/>
      <c r="PER90" s="1636"/>
      <c r="PES90" s="1636"/>
      <c r="PET90" s="1636"/>
      <c r="PEU90" s="1636"/>
      <c r="PEV90" s="1636"/>
      <c r="PEW90" s="1636"/>
      <c r="PEX90" s="1636"/>
      <c r="PEY90" s="1636"/>
      <c r="PEZ90" s="1636"/>
      <c r="PFA90" s="1636"/>
      <c r="PFB90" s="1636"/>
      <c r="PFC90" s="1636"/>
      <c r="PFD90" s="1636"/>
      <c r="PFE90" s="1636"/>
      <c r="PFF90" s="1636"/>
      <c r="PFG90" s="1636"/>
      <c r="PFH90" s="1636"/>
      <c r="PFI90" s="1636"/>
      <c r="PFJ90" s="1636"/>
      <c r="PFK90" s="1636"/>
      <c r="PFL90" s="1636"/>
      <c r="PFM90" s="1636"/>
      <c r="PFN90" s="1636"/>
      <c r="PFO90" s="1636"/>
      <c r="PFP90" s="1636"/>
      <c r="PFQ90" s="1636"/>
      <c r="PFR90" s="1636"/>
      <c r="PFS90" s="1636"/>
      <c r="PFT90" s="1636"/>
      <c r="PFU90" s="1636"/>
      <c r="PFV90" s="1636"/>
      <c r="PFW90" s="1636"/>
      <c r="PFX90" s="1636"/>
      <c r="PFY90" s="1636"/>
      <c r="PFZ90" s="1636"/>
      <c r="PGA90" s="1636"/>
      <c r="PGB90" s="1636"/>
      <c r="PGC90" s="1636"/>
      <c r="PGD90" s="1636"/>
      <c r="PGE90" s="1636"/>
      <c r="PGF90" s="1636"/>
      <c r="PGG90" s="1636"/>
      <c r="PGH90" s="1636"/>
      <c r="PGI90" s="1636"/>
      <c r="PGJ90" s="1636"/>
      <c r="PGK90" s="1636"/>
      <c r="PGL90" s="1636"/>
      <c r="PGM90" s="1636"/>
      <c r="PGN90" s="1636"/>
      <c r="PGO90" s="1636"/>
      <c r="PGP90" s="1636"/>
      <c r="PGQ90" s="1636"/>
      <c r="PGR90" s="1636"/>
      <c r="PGS90" s="1636"/>
      <c r="PGT90" s="1636"/>
      <c r="PGU90" s="1636"/>
      <c r="PGV90" s="1636"/>
      <c r="PGW90" s="1636"/>
      <c r="PGX90" s="1636"/>
      <c r="PGY90" s="1636"/>
      <c r="PGZ90" s="1636"/>
      <c r="PHA90" s="1636"/>
      <c r="PHB90" s="1636"/>
      <c r="PHC90" s="1636"/>
      <c r="PHD90" s="1636"/>
      <c r="PHE90" s="1636"/>
      <c r="PHF90" s="1636"/>
      <c r="PHG90" s="1636"/>
      <c r="PHH90" s="1636"/>
      <c r="PHI90" s="1636"/>
      <c r="PHJ90" s="1636"/>
      <c r="PHK90" s="1636"/>
      <c r="PHL90" s="1636"/>
      <c r="PHM90" s="1636"/>
      <c r="PHN90" s="1636"/>
      <c r="PHO90" s="1636"/>
      <c r="PHP90" s="1636"/>
      <c r="PHQ90" s="1636"/>
      <c r="PHR90" s="1636"/>
      <c r="PHS90" s="1636"/>
      <c r="PHT90" s="1636"/>
      <c r="PHU90" s="1636"/>
      <c r="PHV90" s="1636"/>
      <c r="PHW90" s="1636"/>
      <c r="PHX90" s="1636"/>
      <c r="PHY90" s="1636"/>
      <c r="PHZ90" s="1636"/>
      <c r="PIA90" s="1636"/>
      <c r="PIB90" s="1636"/>
      <c r="PIC90" s="1636"/>
      <c r="PID90" s="1636"/>
      <c r="PIE90" s="1636"/>
      <c r="PIF90" s="1636"/>
      <c r="PIG90" s="1636"/>
      <c r="PIH90" s="1636"/>
      <c r="PII90" s="1636"/>
      <c r="PIJ90" s="1636"/>
      <c r="PIK90" s="1636"/>
      <c r="PIL90" s="1636"/>
      <c r="PIM90" s="1636"/>
      <c r="PIN90" s="1636"/>
      <c r="PIO90" s="1636"/>
      <c r="PIP90" s="1636"/>
      <c r="PIQ90" s="1636"/>
      <c r="PIR90" s="1636"/>
      <c r="PIS90" s="1636"/>
      <c r="PIT90" s="1636"/>
      <c r="PIU90" s="1636"/>
      <c r="PIV90" s="1636"/>
      <c r="PIW90" s="1636"/>
      <c r="PIX90" s="1636"/>
      <c r="PIY90" s="1636"/>
      <c r="PIZ90" s="1636"/>
      <c r="PJA90" s="1636"/>
      <c r="PJB90" s="1636"/>
      <c r="PJC90" s="1636"/>
      <c r="PJD90" s="1636"/>
      <c r="PJE90" s="1636"/>
      <c r="PJF90" s="1636"/>
      <c r="PJG90" s="1636"/>
      <c r="PJH90" s="1636"/>
      <c r="PJI90" s="1636"/>
      <c r="PJJ90" s="1636"/>
      <c r="PJK90" s="1636"/>
      <c r="PJL90" s="1636"/>
      <c r="PJM90" s="1636"/>
      <c r="PJN90" s="1636"/>
      <c r="PJO90" s="1636"/>
      <c r="PJP90" s="1636"/>
      <c r="PJQ90" s="1636"/>
      <c r="PJR90" s="1636"/>
      <c r="PJS90" s="1636"/>
      <c r="PJT90" s="1636"/>
      <c r="PJU90" s="1636"/>
      <c r="PJV90" s="1636"/>
      <c r="PJW90" s="1636"/>
      <c r="PJX90" s="1636"/>
      <c r="PJY90" s="1636"/>
      <c r="PJZ90" s="1636"/>
      <c r="PKA90" s="1636"/>
      <c r="PKB90" s="1636"/>
      <c r="PKC90" s="1636"/>
      <c r="PKD90" s="1636"/>
      <c r="PKE90" s="1636"/>
      <c r="PKF90" s="1636"/>
      <c r="PKG90" s="1636"/>
      <c r="PKH90" s="1636"/>
      <c r="PKI90" s="1636"/>
      <c r="PKJ90" s="1636"/>
      <c r="PKK90" s="1636"/>
      <c r="PKL90" s="1636"/>
      <c r="PKM90" s="1636"/>
      <c r="PKN90" s="1636"/>
      <c r="PKO90" s="1636"/>
      <c r="PKP90" s="1636"/>
      <c r="PKQ90" s="1636"/>
      <c r="PKR90" s="1636"/>
      <c r="PKS90" s="1636"/>
      <c r="PKT90" s="1636"/>
      <c r="PKU90" s="1636"/>
      <c r="PKV90" s="1636"/>
      <c r="PKW90" s="1636"/>
      <c r="PKX90" s="1636"/>
      <c r="PKY90" s="1636"/>
      <c r="PKZ90" s="1636"/>
      <c r="PLA90" s="1636"/>
      <c r="PLB90" s="1636"/>
      <c r="PLC90" s="1636"/>
      <c r="PLD90" s="1636"/>
      <c r="PLE90" s="1636"/>
      <c r="PLF90" s="1636"/>
      <c r="PLG90" s="1636"/>
      <c r="PLH90" s="1636"/>
      <c r="PLI90" s="1636"/>
      <c r="PLJ90" s="1636"/>
      <c r="PLK90" s="1636"/>
      <c r="PLL90" s="1636"/>
      <c r="PLM90" s="1636"/>
      <c r="PLN90" s="1636"/>
      <c r="PLO90" s="1636"/>
      <c r="PLP90" s="1636"/>
      <c r="PLQ90" s="1636"/>
      <c r="PLR90" s="1636"/>
      <c r="PLS90" s="1636"/>
      <c r="PLT90" s="1636"/>
      <c r="PLU90" s="1636"/>
      <c r="PLV90" s="1636"/>
      <c r="PLW90" s="1636"/>
      <c r="PLX90" s="1636"/>
      <c r="PLY90" s="1636"/>
      <c r="PLZ90" s="1636"/>
      <c r="PMA90" s="1636"/>
      <c r="PMB90" s="1636"/>
      <c r="PMC90" s="1636"/>
      <c r="PMD90" s="1636"/>
      <c r="PME90" s="1636"/>
      <c r="PMF90" s="1636"/>
      <c r="PMG90" s="1636"/>
      <c r="PMH90" s="1636"/>
      <c r="PMI90" s="1636"/>
      <c r="PMJ90" s="1636"/>
      <c r="PMK90" s="1636"/>
      <c r="PML90" s="1636"/>
      <c r="PMM90" s="1636"/>
      <c r="PMN90" s="1636"/>
      <c r="PMO90" s="1636"/>
      <c r="PMP90" s="1636"/>
      <c r="PMQ90" s="1636"/>
      <c r="PMR90" s="1636"/>
      <c r="PMS90" s="1636"/>
      <c r="PMT90" s="1636"/>
      <c r="PMU90" s="1636"/>
      <c r="PMV90" s="1636"/>
      <c r="PMW90" s="1636"/>
      <c r="PMX90" s="1636"/>
      <c r="PMY90" s="1636"/>
      <c r="PMZ90" s="1636"/>
      <c r="PNA90" s="1636"/>
      <c r="PNB90" s="1636"/>
      <c r="PNC90" s="1636"/>
      <c r="PND90" s="1636"/>
      <c r="PNE90" s="1636"/>
      <c r="PNF90" s="1636"/>
      <c r="PNG90" s="1636"/>
      <c r="PNH90" s="1636"/>
      <c r="PNI90" s="1636"/>
      <c r="PNJ90" s="1636"/>
      <c r="PNK90" s="1636"/>
      <c r="PNL90" s="1636"/>
      <c r="PNM90" s="1636"/>
      <c r="PNN90" s="1636"/>
      <c r="PNO90" s="1636"/>
      <c r="PNP90" s="1636"/>
      <c r="PNQ90" s="1636"/>
      <c r="PNR90" s="1636"/>
      <c r="PNS90" s="1636"/>
      <c r="PNT90" s="1636"/>
      <c r="PNU90" s="1636"/>
      <c r="PNV90" s="1636"/>
      <c r="PNW90" s="1636"/>
      <c r="PNX90" s="1636"/>
      <c r="PNY90" s="1636"/>
      <c r="PNZ90" s="1636"/>
      <c r="POA90" s="1636"/>
      <c r="POB90" s="1636"/>
      <c r="POC90" s="1636"/>
      <c r="POD90" s="1636"/>
      <c r="POE90" s="1636"/>
      <c r="POF90" s="1636"/>
      <c r="POG90" s="1636"/>
      <c r="POH90" s="1636"/>
      <c r="POI90" s="1636"/>
      <c r="POJ90" s="1636"/>
      <c r="POK90" s="1636"/>
      <c r="POL90" s="1636"/>
      <c r="POM90" s="1636"/>
      <c r="PON90" s="1636"/>
      <c r="POO90" s="1636"/>
      <c r="POP90" s="1636"/>
      <c r="POQ90" s="1636"/>
      <c r="POR90" s="1636"/>
      <c r="POS90" s="1636"/>
      <c r="POT90" s="1636"/>
      <c r="POU90" s="1636"/>
      <c r="POV90" s="1636"/>
      <c r="POW90" s="1636"/>
      <c r="POX90" s="1636"/>
      <c r="POY90" s="1636"/>
      <c r="POZ90" s="1636"/>
      <c r="PPA90" s="1636"/>
      <c r="PPB90" s="1636"/>
      <c r="PPC90" s="1636"/>
      <c r="PPD90" s="1636"/>
      <c r="PPE90" s="1636"/>
      <c r="PPF90" s="1636"/>
      <c r="PPG90" s="1636"/>
      <c r="PPH90" s="1636"/>
      <c r="PPI90" s="1636"/>
      <c r="PPJ90" s="1636"/>
      <c r="PPK90" s="1636"/>
      <c r="PPL90" s="1636"/>
      <c r="PPM90" s="1636"/>
      <c r="PPN90" s="1636"/>
      <c r="PPO90" s="1636"/>
      <c r="PPP90" s="1636"/>
      <c r="PPQ90" s="1636"/>
      <c r="PPR90" s="1636"/>
      <c r="PPS90" s="1636"/>
      <c r="PPT90" s="1636"/>
      <c r="PPU90" s="1636"/>
      <c r="PPV90" s="1636"/>
      <c r="PPW90" s="1636"/>
      <c r="PPX90" s="1636"/>
      <c r="PPY90" s="1636"/>
      <c r="PPZ90" s="1636"/>
      <c r="PQA90" s="1636"/>
      <c r="PQB90" s="1636"/>
      <c r="PQC90" s="1636"/>
      <c r="PQD90" s="1636"/>
      <c r="PQE90" s="1636"/>
      <c r="PQF90" s="1636"/>
      <c r="PQG90" s="1636"/>
      <c r="PQH90" s="1636"/>
      <c r="PQI90" s="1636"/>
      <c r="PQJ90" s="1636"/>
      <c r="PQK90" s="1636"/>
      <c r="PQL90" s="1636"/>
      <c r="PQM90" s="1636"/>
      <c r="PQN90" s="1636"/>
      <c r="PQO90" s="1636"/>
      <c r="PQP90" s="1636"/>
      <c r="PQQ90" s="1636"/>
      <c r="PQR90" s="1636"/>
      <c r="PQS90" s="1636"/>
      <c r="PQT90" s="1636"/>
      <c r="PQU90" s="1636"/>
      <c r="PQV90" s="1636"/>
      <c r="PQW90" s="1636"/>
      <c r="PQX90" s="1636"/>
      <c r="PQY90" s="1636"/>
      <c r="PQZ90" s="1636"/>
      <c r="PRA90" s="1636"/>
      <c r="PRB90" s="1636"/>
      <c r="PRC90" s="1636"/>
      <c r="PRD90" s="1636"/>
      <c r="PRE90" s="1636"/>
      <c r="PRF90" s="1636"/>
      <c r="PRG90" s="1636"/>
      <c r="PRH90" s="1636"/>
      <c r="PRI90" s="1636"/>
      <c r="PRJ90" s="1636"/>
      <c r="PRK90" s="1636"/>
      <c r="PRL90" s="1636"/>
      <c r="PRM90" s="1636"/>
      <c r="PRN90" s="1636"/>
      <c r="PRO90" s="1636"/>
      <c r="PRP90" s="1636"/>
      <c r="PRQ90" s="1636"/>
      <c r="PRR90" s="1636"/>
      <c r="PRS90" s="1636"/>
      <c r="PRT90" s="1636"/>
      <c r="PRU90" s="1636"/>
      <c r="PRV90" s="1636"/>
      <c r="PRW90" s="1636"/>
      <c r="PRX90" s="1636"/>
      <c r="PRY90" s="1636"/>
      <c r="PRZ90" s="1636"/>
      <c r="PSA90" s="1636"/>
      <c r="PSB90" s="1636"/>
      <c r="PSC90" s="1636"/>
      <c r="PSD90" s="1636"/>
      <c r="PSE90" s="1636"/>
      <c r="PSF90" s="1636"/>
      <c r="PSG90" s="1636"/>
      <c r="PSH90" s="1636"/>
      <c r="PSI90" s="1636"/>
      <c r="PSJ90" s="1636"/>
      <c r="PSK90" s="1636"/>
      <c r="PSL90" s="1636"/>
      <c r="PSM90" s="1636"/>
      <c r="PSN90" s="1636"/>
      <c r="PSO90" s="1636"/>
      <c r="PSP90" s="1636"/>
      <c r="PSQ90" s="1636"/>
      <c r="PSR90" s="1636"/>
      <c r="PSS90" s="1636"/>
      <c r="PST90" s="1636"/>
      <c r="PSU90" s="1636"/>
      <c r="PSV90" s="1636"/>
      <c r="PSW90" s="1636"/>
      <c r="PSX90" s="1636"/>
      <c r="PSY90" s="1636"/>
      <c r="PSZ90" s="1636"/>
      <c r="PTA90" s="1636"/>
      <c r="PTB90" s="1636"/>
      <c r="PTC90" s="1636"/>
      <c r="PTD90" s="1636"/>
      <c r="PTE90" s="1636"/>
      <c r="PTF90" s="1636"/>
      <c r="PTG90" s="1636"/>
      <c r="PTH90" s="1636"/>
      <c r="PTI90" s="1636"/>
      <c r="PTJ90" s="1636"/>
      <c r="PTK90" s="1636"/>
      <c r="PTL90" s="1636"/>
      <c r="PTM90" s="1636"/>
      <c r="PTN90" s="1636"/>
      <c r="PTO90" s="1636"/>
      <c r="PTP90" s="1636"/>
      <c r="PTQ90" s="1636"/>
      <c r="PTR90" s="1636"/>
      <c r="PTS90" s="1636"/>
      <c r="PTT90" s="1636"/>
      <c r="PTU90" s="1636"/>
      <c r="PTV90" s="1636"/>
      <c r="PTW90" s="1636"/>
      <c r="PTX90" s="1636"/>
      <c r="PTY90" s="1636"/>
      <c r="PTZ90" s="1636"/>
      <c r="PUA90" s="1636"/>
      <c r="PUB90" s="1636"/>
      <c r="PUC90" s="1636"/>
      <c r="PUD90" s="1636"/>
      <c r="PUE90" s="1636"/>
      <c r="PUF90" s="1636"/>
      <c r="PUG90" s="1636"/>
      <c r="PUH90" s="1636"/>
      <c r="PUI90" s="1636"/>
      <c r="PUJ90" s="1636"/>
      <c r="PUK90" s="1636"/>
      <c r="PUL90" s="1636"/>
      <c r="PUM90" s="1636"/>
      <c r="PUN90" s="1636"/>
      <c r="PUO90" s="1636"/>
      <c r="PUP90" s="1636"/>
      <c r="PUQ90" s="1636"/>
      <c r="PUR90" s="1636"/>
      <c r="PUS90" s="1636"/>
      <c r="PUT90" s="1636"/>
      <c r="PUU90" s="1636"/>
      <c r="PUV90" s="1636"/>
      <c r="PUW90" s="1636"/>
      <c r="PUX90" s="1636"/>
      <c r="PUY90" s="1636"/>
      <c r="PUZ90" s="1636"/>
      <c r="PVA90" s="1636"/>
      <c r="PVB90" s="1636"/>
      <c r="PVC90" s="1636"/>
      <c r="PVD90" s="1636"/>
      <c r="PVE90" s="1636"/>
      <c r="PVF90" s="1636"/>
      <c r="PVG90" s="1636"/>
      <c r="PVH90" s="1636"/>
      <c r="PVI90" s="1636"/>
      <c r="PVJ90" s="1636"/>
      <c r="PVK90" s="1636"/>
      <c r="PVL90" s="1636"/>
      <c r="PVM90" s="1636"/>
      <c r="PVN90" s="1636"/>
      <c r="PVO90" s="1636"/>
      <c r="PVP90" s="1636"/>
      <c r="PVQ90" s="1636"/>
      <c r="PVR90" s="1636"/>
      <c r="PVS90" s="1636"/>
      <c r="PVT90" s="1636"/>
      <c r="PVU90" s="1636"/>
      <c r="PVV90" s="1636"/>
      <c r="PVW90" s="1636"/>
      <c r="PVX90" s="1636"/>
      <c r="PVY90" s="1636"/>
      <c r="PVZ90" s="1636"/>
      <c r="PWA90" s="1636"/>
      <c r="PWB90" s="1636"/>
      <c r="PWC90" s="1636"/>
      <c r="PWD90" s="1636"/>
      <c r="PWE90" s="1636"/>
      <c r="PWF90" s="1636"/>
      <c r="PWG90" s="1636"/>
      <c r="PWH90" s="1636"/>
      <c r="PWI90" s="1636"/>
      <c r="PWJ90" s="1636"/>
      <c r="PWK90" s="1636"/>
      <c r="PWL90" s="1636"/>
      <c r="PWM90" s="1636"/>
      <c r="PWN90" s="1636"/>
      <c r="PWO90" s="1636"/>
      <c r="PWP90" s="1636"/>
      <c r="PWQ90" s="1636"/>
      <c r="PWR90" s="1636"/>
      <c r="PWS90" s="1636"/>
      <c r="PWT90" s="1636"/>
      <c r="PWU90" s="1636"/>
      <c r="PWV90" s="1636"/>
      <c r="PWW90" s="1636"/>
      <c r="PWX90" s="1636"/>
      <c r="PWY90" s="1636"/>
      <c r="PWZ90" s="1636"/>
      <c r="PXA90" s="1636"/>
      <c r="PXB90" s="1636"/>
      <c r="PXC90" s="1636"/>
      <c r="PXD90" s="1636"/>
      <c r="PXE90" s="1636"/>
      <c r="PXF90" s="1636"/>
      <c r="PXG90" s="1636"/>
      <c r="PXH90" s="1636"/>
      <c r="PXI90" s="1636"/>
      <c r="PXJ90" s="1636"/>
      <c r="PXK90" s="1636"/>
      <c r="PXL90" s="1636"/>
      <c r="PXM90" s="1636"/>
      <c r="PXN90" s="1636"/>
      <c r="PXO90" s="1636"/>
      <c r="PXP90" s="1636"/>
      <c r="PXQ90" s="1636"/>
      <c r="PXR90" s="1636"/>
      <c r="PXS90" s="1636"/>
      <c r="PXT90" s="1636"/>
      <c r="PXU90" s="1636"/>
      <c r="PXV90" s="1636"/>
      <c r="PXW90" s="1636"/>
      <c r="PXX90" s="1636"/>
      <c r="PXY90" s="1636"/>
      <c r="PXZ90" s="1636"/>
      <c r="PYA90" s="1636"/>
      <c r="PYB90" s="1636"/>
      <c r="PYC90" s="1636"/>
      <c r="PYD90" s="1636"/>
      <c r="PYE90" s="1636"/>
      <c r="PYF90" s="1636"/>
      <c r="PYG90" s="1636"/>
      <c r="PYH90" s="1636"/>
      <c r="PYI90" s="1636"/>
      <c r="PYJ90" s="1636"/>
      <c r="PYK90" s="1636"/>
      <c r="PYL90" s="1636"/>
      <c r="PYM90" s="1636"/>
      <c r="PYN90" s="1636"/>
      <c r="PYO90" s="1636"/>
      <c r="PYP90" s="1636"/>
      <c r="PYQ90" s="1636"/>
      <c r="PYR90" s="1636"/>
      <c r="PYS90" s="1636"/>
      <c r="PYT90" s="1636"/>
      <c r="PYU90" s="1636"/>
      <c r="PYV90" s="1636"/>
      <c r="PYW90" s="1636"/>
      <c r="PYX90" s="1636"/>
      <c r="PYY90" s="1636"/>
      <c r="PYZ90" s="1636"/>
      <c r="PZA90" s="1636"/>
      <c r="PZB90" s="1636"/>
      <c r="PZC90" s="1636"/>
      <c r="PZD90" s="1636"/>
      <c r="PZE90" s="1636"/>
      <c r="PZF90" s="1636"/>
      <c r="PZG90" s="1636"/>
      <c r="PZH90" s="1636"/>
      <c r="PZI90" s="1636"/>
      <c r="PZJ90" s="1636"/>
      <c r="PZK90" s="1636"/>
      <c r="PZL90" s="1636"/>
      <c r="PZM90" s="1636"/>
      <c r="PZN90" s="1636"/>
      <c r="PZO90" s="1636"/>
      <c r="PZP90" s="1636"/>
      <c r="PZQ90" s="1636"/>
      <c r="PZR90" s="1636"/>
      <c r="PZS90" s="1636"/>
      <c r="PZT90" s="1636"/>
      <c r="PZU90" s="1636"/>
      <c r="PZV90" s="1636"/>
      <c r="PZW90" s="1636"/>
      <c r="PZX90" s="1636"/>
      <c r="PZY90" s="1636"/>
      <c r="PZZ90" s="1636"/>
      <c r="QAA90" s="1636"/>
      <c r="QAB90" s="1636"/>
      <c r="QAC90" s="1636"/>
      <c r="QAD90" s="1636"/>
      <c r="QAE90" s="1636"/>
      <c r="QAF90" s="1636"/>
      <c r="QAG90" s="1636"/>
      <c r="QAH90" s="1636"/>
      <c r="QAI90" s="1636"/>
      <c r="QAJ90" s="1636"/>
      <c r="QAK90" s="1636"/>
      <c r="QAL90" s="1636"/>
      <c r="QAM90" s="1636"/>
      <c r="QAN90" s="1636"/>
      <c r="QAO90" s="1636"/>
      <c r="QAP90" s="1636"/>
      <c r="QAQ90" s="1636"/>
      <c r="QAR90" s="1636"/>
      <c r="QAS90" s="1636"/>
      <c r="QAT90" s="1636"/>
      <c r="QAU90" s="1636"/>
      <c r="QAV90" s="1636"/>
      <c r="QAW90" s="1636"/>
      <c r="QAX90" s="1636"/>
      <c r="QAY90" s="1636"/>
      <c r="QAZ90" s="1636"/>
      <c r="QBA90" s="1636"/>
      <c r="QBB90" s="1636"/>
      <c r="QBC90" s="1636"/>
      <c r="QBD90" s="1636"/>
      <c r="QBE90" s="1636"/>
      <c r="QBF90" s="1636"/>
      <c r="QBG90" s="1636"/>
      <c r="QBH90" s="1636"/>
      <c r="QBI90" s="1636"/>
      <c r="QBJ90" s="1636"/>
      <c r="QBK90" s="1636"/>
      <c r="QBL90" s="1636"/>
      <c r="QBM90" s="1636"/>
      <c r="QBN90" s="1636"/>
      <c r="QBO90" s="1636"/>
      <c r="QBP90" s="1636"/>
      <c r="QBQ90" s="1636"/>
      <c r="QBR90" s="1636"/>
      <c r="QBS90" s="1636"/>
      <c r="QBT90" s="1636"/>
      <c r="QBU90" s="1636"/>
      <c r="QBV90" s="1636"/>
      <c r="QBW90" s="1636"/>
      <c r="QBX90" s="1636"/>
      <c r="QBY90" s="1636"/>
      <c r="QBZ90" s="1636"/>
      <c r="QCA90" s="1636"/>
      <c r="QCB90" s="1636"/>
      <c r="QCC90" s="1636"/>
      <c r="QCD90" s="1636"/>
      <c r="QCE90" s="1636"/>
      <c r="QCF90" s="1636"/>
      <c r="QCG90" s="1636"/>
      <c r="QCH90" s="1636"/>
      <c r="QCI90" s="1636"/>
      <c r="QCJ90" s="1636"/>
      <c r="QCK90" s="1636"/>
      <c r="QCL90" s="1636"/>
      <c r="QCM90" s="1636"/>
      <c r="QCN90" s="1636"/>
      <c r="QCO90" s="1636"/>
      <c r="QCP90" s="1636"/>
      <c r="QCQ90" s="1636"/>
      <c r="QCR90" s="1636"/>
      <c r="QCS90" s="1636"/>
      <c r="QCT90" s="1636"/>
      <c r="QCU90" s="1636"/>
      <c r="QCV90" s="1636"/>
      <c r="QCW90" s="1636"/>
      <c r="QCX90" s="1636"/>
      <c r="QCY90" s="1636"/>
      <c r="QCZ90" s="1636"/>
      <c r="QDA90" s="1636"/>
      <c r="QDB90" s="1636"/>
      <c r="QDC90" s="1636"/>
      <c r="QDD90" s="1636"/>
      <c r="QDE90" s="1636"/>
      <c r="QDF90" s="1636"/>
      <c r="QDG90" s="1636"/>
      <c r="QDH90" s="1636"/>
      <c r="QDI90" s="1636"/>
      <c r="QDJ90" s="1636"/>
      <c r="QDK90" s="1636"/>
      <c r="QDL90" s="1636"/>
      <c r="QDM90" s="1636"/>
      <c r="QDN90" s="1636"/>
      <c r="QDO90" s="1636"/>
      <c r="QDP90" s="1636"/>
      <c r="QDQ90" s="1636"/>
      <c r="QDR90" s="1636"/>
      <c r="QDS90" s="1636"/>
      <c r="QDT90" s="1636"/>
      <c r="QDU90" s="1636"/>
      <c r="QDV90" s="1636"/>
      <c r="QDW90" s="1636"/>
      <c r="QDX90" s="1636"/>
      <c r="QDY90" s="1636"/>
      <c r="QDZ90" s="1636"/>
      <c r="QEA90" s="1636"/>
      <c r="QEB90" s="1636"/>
      <c r="QEC90" s="1636"/>
      <c r="QED90" s="1636"/>
      <c r="QEE90" s="1636"/>
      <c r="QEF90" s="1636"/>
      <c r="QEG90" s="1636"/>
      <c r="QEH90" s="1636"/>
      <c r="QEI90" s="1636"/>
      <c r="QEJ90" s="1636"/>
      <c r="QEK90" s="1636"/>
      <c r="QEL90" s="1636"/>
      <c r="QEM90" s="1636"/>
      <c r="QEN90" s="1636"/>
      <c r="QEO90" s="1636"/>
      <c r="QEP90" s="1636"/>
      <c r="QEQ90" s="1636"/>
      <c r="QER90" s="1636"/>
      <c r="QES90" s="1636"/>
      <c r="QET90" s="1636"/>
      <c r="QEU90" s="1636"/>
      <c r="QEV90" s="1636"/>
      <c r="QEW90" s="1636"/>
      <c r="QEX90" s="1636"/>
      <c r="QEY90" s="1636"/>
      <c r="QEZ90" s="1636"/>
      <c r="QFA90" s="1636"/>
      <c r="QFB90" s="1636"/>
      <c r="QFC90" s="1636"/>
      <c r="QFD90" s="1636"/>
      <c r="QFE90" s="1636"/>
      <c r="QFF90" s="1636"/>
      <c r="QFG90" s="1636"/>
      <c r="QFH90" s="1636"/>
      <c r="QFI90" s="1636"/>
      <c r="QFJ90" s="1636"/>
      <c r="QFK90" s="1636"/>
      <c r="QFL90" s="1636"/>
      <c r="QFM90" s="1636"/>
      <c r="QFN90" s="1636"/>
      <c r="QFO90" s="1636"/>
      <c r="QFP90" s="1636"/>
      <c r="QFQ90" s="1636"/>
      <c r="QFR90" s="1636"/>
      <c r="QFS90" s="1636"/>
      <c r="QFT90" s="1636"/>
      <c r="QFU90" s="1636"/>
      <c r="QFV90" s="1636"/>
      <c r="QFW90" s="1636"/>
      <c r="QFX90" s="1636"/>
      <c r="QFY90" s="1636"/>
      <c r="QFZ90" s="1636"/>
      <c r="QGA90" s="1636"/>
      <c r="QGB90" s="1636"/>
      <c r="QGC90" s="1636"/>
      <c r="QGD90" s="1636"/>
      <c r="QGE90" s="1636"/>
      <c r="QGF90" s="1636"/>
      <c r="QGG90" s="1636"/>
      <c r="QGH90" s="1636"/>
      <c r="QGI90" s="1636"/>
      <c r="QGJ90" s="1636"/>
      <c r="QGK90" s="1636"/>
      <c r="QGL90" s="1636"/>
      <c r="QGM90" s="1636"/>
      <c r="QGN90" s="1636"/>
      <c r="QGO90" s="1636"/>
      <c r="QGP90" s="1636"/>
      <c r="QGQ90" s="1636"/>
      <c r="QGR90" s="1636"/>
      <c r="QGS90" s="1636"/>
      <c r="QGT90" s="1636"/>
      <c r="QGU90" s="1636"/>
      <c r="QGV90" s="1636"/>
      <c r="QGW90" s="1636"/>
      <c r="QGX90" s="1636"/>
      <c r="QGY90" s="1636"/>
      <c r="QGZ90" s="1636"/>
      <c r="QHA90" s="1636"/>
      <c r="QHB90" s="1636"/>
      <c r="QHC90" s="1636"/>
      <c r="QHD90" s="1636"/>
      <c r="QHE90" s="1636"/>
      <c r="QHF90" s="1636"/>
      <c r="QHG90" s="1636"/>
      <c r="QHH90" s="1636"/>
      <c r="QHI90" s="1636"/>
      <c r="QHJ90" s="1636"/>
      <c r="QHK90" s="1636"/>
      <c r="QHL90" s="1636"/>
      <c r="QHM90" s="1636"/>
      <c r="QHN90" s="1636"/>
      <c r="QHO90" s="1636"/>
      <c r="QHP90" s="1636"/>
      <c r="QHQ90" s="1636"/>
      <c r="QHR90" s="1636"/>
      <c r="QHS90" s="1636"/>
      <c r="QHT90" s="1636"/>
      <c r="QHU90" s="1636"/>
      <c r="QHV90" s="1636"/>
      <c r="QHW90" s="1636"/>
      <c r="QHX90" s="1636"/>
      <c r="QHY90" s="1636"/>
      <c r="QHZ90" s="1636"/>
      <c r="QIA90" s="1636"/>
      <c r="QIB90" s="1636"/>
      <c r="QIC90" s="1636"/>
      <c r="QID90" s="1636"/>
      <c r="QIE90" s="1636"/>
      <c r="QIF90" s="1636"/>
      <c r="QIG90" s="1636"/>
      <c r="QIH90" s="1636"/>
      <c r="QII90" s="1636"/>
      <c r="QIJ90" s="1636"/>
      <c r="QIK90" s="1636"/>
      <c r="QIL90" s="1636"/>
      <c r="QIM90" s="1636"/>
      <c r="QIN90" s="1636"/>
      <c r="QIO90" s="1636"/>
      <c r="QIP90" s="1636"/>
      <c r="QIQ90" s="1636"/>
      <c r="QIR90" s="1636"/>
      <c r="QIS90" s="1636"/>
      <c r="QIT90" s="1636"/>
      <c r="QIU90" s="1636"/>
      <c r="QIV90" s="1636"/>
      <c r="QIW90" s="1636"/>
      <c r="QIX90" s="1636"/>
      <c r="QIY90" s="1636"/>
      <c r="QIZ90" s="1636"/>
      <c r="QJA90" s="1636"/>
      <c r="QJB90" s="1636"/>
      <c r="QJC90" s="1636"/>
      <c r="QJD90" s="1636"/>
      <c r="QJE90" s="1636"/>
      <c r="QJF90" s="1636"/>
      <c r="QJG90" s="1636"/>
      <c r="QJH90" s="1636"/>
      <c r="QJI90" s="1636"/>
      <c r="QJJ90" s="1636"/>
      <c r="QJK90" s="1636"/>
      <c r="QJL90" s="1636"/>
      <c r="QJM90" s="1636"/>
      <c r="QJN90" s="1636"/>
      <c r="QJO90" s="1636"/>
      <c r="QJP90" s="1636"/>
      <c r="QJQ90" s="1636"/>
      <c r="QJR90" s="1636"/>
      <c r="QJS90" s="1636"/>
      <c r="QJT90" s="1636"/>
      <c r="QJU90" s="1636"/>
      <c r="QJV90" s="1636"/>
      <c r="QJW90" s="1636"/>
      <c r="QJX90" s="1636"/>
      <c r="QJY90" s="1636"/>
      <c r="QJZ90" s="1636"/>
      <c r="QKA90" s="1636"/>
      <c r="QKB90" s="1636"/>
      <c r="QKC90" s="1636"/>
      <c r="QKD90" s="1636"/>
      <c r="QKE90" s="1636"/>
      <c r="QKF90" s="1636"/>
      <c r="QKG90" s="1636"/>
      <c r="QKH90" s="1636"/>
      <c r="QKI90" s="1636"/>
      <c r="QKJ90" s="1636"/>
      <c r="QKK90" s="1636"/>
      <c r="QKL90" s="1636"/>
      <c r="QKM90" s="1636"/>
      <c r="QKN90" s="1636"/>
      <c r="QKO90" s="1636"/>
      <c r="QKP90" s="1636"/>
      <c r="QKQ90" s="1636"/>
      <c r="QKR90" s="1636"/>
      <c r="QKS90" s="1636"/>
      <c r="QKT90" s="1636"/>
      <c r="QKU90" s="1636"/>
      <c r="QKV90" s="1636"/>
      <c r="QKW90" s="1636"/>
      <c r="QKX90" s="1636"/>
      <c r="QKY90" s="1636"/>
      <c r="QKZ90" s="1636"/>
      <c r="QLA90" s="1636"/>
      <c r="QLB90" s="1636"/>
      <c r="QLC90" s="1636"/>
      <c r="QLD90" s="1636"/>
      <c r="QLE90" s="1636"/>
      <c r="QLF90" s="1636"/>
      <c r="QLG90" s="1636"/>
      <c r="QLH90" s="1636"/>
      <c r="QLI90" s="1636"/>
      <c r="QLJ90" s="1636"/>
      <c r="QLK90" s="1636"/>
      <c r="QLL90" s="1636"/>
      <c r="QLM90" s="1636"/>
      <c r="QLN90" s="1636"/>
      <c r="QLO90" s="1636"/>
      <c r="QLP90" s="1636"/>
      <c r="QLQ90" s="1636"/>
      <c r="QLR90" s="1636"/>
      <c r="QLS90" s="1636"/>
      <c r="QLT90" s="1636"/>
      <c r="QLU90" s="1636"/>
      <c r="QLV90" s="1636"/>
      <c r="QLW90" s="1636"/>
      <c r="QLX90" s="1636"/>
      <c r="QLY90" s="1636"/>
      <c r="QLZ90" s="1636"/>
      <c r="QMA90" s="1636"/>
      <c r="QMB90" s="1636"/>
      <c r="QMC90" s="1636"/>
      <c r="QMD90" s="1636"/>
      <c r="QME90" s="1636"/>
      <c r="QMF90" s="1636"/>
      <c r="QMG90" s="1636"/>
      <c r="QMH90" s="1636"/>
      <c r="QMI90" s="1636"/>
      <c r="QMJ90" s="1636"/>
      <c r="QMK90" s="1636"/>
      <c r="QML90" s="1636"/>
      <c r="QMM90" s="1636"/>
      <c r="QMN90" s="1636"/>
      <c r="QMO90" s="1636"/>
      <c r="QMP90" s="1636"/>
      <c r="QMQ90" s="1636"/>
      <c r="QMR90" s="1636"/>
      <c r="QMS90" s="1636"/>
      <c r="QMT90" s="1636"/>
      <c r="QMU90" s="1636"/>
      <c r="QMV90" s="1636"/>
      <c r="QMW90" s="1636"/>
      <c r="QMX90" s="1636"/>
      <c r="QMY90" s="1636"/>
      <c r="QMZ90" s="1636"/>
      <c r="QNA90" s="1636"/>
      <c r="QNB90" s="1636"/>
      <c r="QNC90" s="1636"/>
      <c r="QND90" s="1636"/>
      <c r="QNE90" s="1636"/>
      <c r="QNF90" s="1636"/>
      <c r="QNG90" s="1636"/>
      <c r="QNH90" s="1636"/>
      <c r="QNI90" s="1636"/>
      <c r="QNJ90" s="1636"/>
      <c r="QNK90" s="1636"/>
      <c r="QNL90" s="1636"/>
      <c r="QNM90" s="1636"/>
      <c r="QNN90" s="1636"/>
      <c r="QNO90" s="1636"/>
      <c r="QNP90" s="1636"/>
      <c r="QNQ90" s="1636"/>
      <c r="QNR90" s="1636"/>
      <c r="QNS90" s="1636"/>
      <c r="QNT90" s="1636"/>
      <c r="QNU90" s="1636"/>
      <c r="QNV90" s="1636"/>
      <c r="QNW90" s="1636"/>
      <c r="QNX90" s="1636"/>
      <c r="QNY90" s="1636"/>
      <c r="QNZ90" s="1636"/>
      <c r="QOA90" s="1636"/>
      <c r="QOB90" s="1636"/>
      <c r="QOC90" s="1636"/>
      <c r="QOD90" s="1636"/>
      <c r="QOE90" s="1636"/>
      <c r="QOF90" s="1636"/>
      <c r="QOG90" s="1636"/>
      <c r="QOH90" s="1636"/>
      <c r="QOI90" s="1636"/>
      <c r="QOJ90" s="1636"/>
      <c r="QOK90" s="1636"/>
      <c r="QOL90" s="1636"/>
      <c r="QOM90" s="1636"/>
      <c r="QON90" s="1636"/>
      <c r="QOO90" s="1636"/>
      <c r="QOP90" s="1636"/>
      <c r="QOQ90" s="1636"/>
      <c r="QOR90" s="1636"/>
      <c r="QOS90" s="1636"/>
      <c r="QOT90" s="1636"/>
      <c r="QOU90" s="1636"/>
      <c r="QOV90" s="1636"/>
      <c r="QOW90" s="1636"/>
      <c r="QOX90" s="1636"/>
      <c r="QOY90" s="1636"/>
      <c r="QOZ90" s="1636"/>
      <c r="QPA90" s="1636"/>
      <c r="QPB90" s="1636"/>
      <c r="QPC90" s="1636"/>
      <c r="QPD90" s="1636"/>
      <c r="QPE90" s="1636"/>
      <c r="QPF90" s="1636"/>
      <c r="QPG90" s="1636"/>
      <c r="QPH90" s="1636"/>
      <c r="QPI90" s="1636"/>
      <c r="QPJ90" s="1636"/>
      <c r="QPK90" s="1636"/>
      <c r="QPL90" s="1636"/>
      <c r="QPM90" s="1636"/>
      <c r="QPN90" s="1636"/>
      <c r="QPO90" s="1636"/>
      <c r="QPP90" s="1636"/>
      <c r="QPQ90" s="1636"/>
      <c r="QPR90" s="1636"/>
      <c r="QPS90" s="1636"/>
      <c r="QPT90" s="1636"/>
      <c r="QPU90" s="1636"/>
      <c r="QPV90" s="1636"/>
      <c r="QPW90" s="1636"/>
      <c r="QPX90" s="1636"/>
      <c r="QPY90" s="1636"/>
      <c r="QPZ90" s="1636"/>
      <c r="QQA90" s="1636"/>
      <c r="QQB90" s="1636"/>
      <c r="QQC90" s="1636"/>
      <c r="QQD90" s="1636"/>
      <c r="QQE90" s="1636"/>
      <c r="QQF90" s="1636"/>
      <c r="QQG90" s="1636"/>
      <c r="QQH90" s="1636"/>
      <c r="QQI90" s="1636"/>
      <c r="QQJ90" s="1636"/>
      <c r="QQK90" s="1636"/>
      <c r="QQL90" s="1636"/>
      <c r="QQM90" s="1636"/>
      <c r="QQN90" s="1636"/>
      <c r="QQO90" s="1636"/>
      <c r="QQP90" s="1636"/>
      <c r="QQQ90" s="1636"/>
      <c r="QQR90" s="1636"/>
      <c r="QQS90" s="1636"/>
      <c r="QQT90" s="1636"/>
      <c r="QQU90" s="1636"/>
      <c r="QQV90" s="1636"/>
      <c r="QQW90" s="1636"/>
      <c r="QQX90" s="1636"/>
      <c r="QQY90" s="1636"/>
      <c r="QQZ90" s="1636"/>
      <c r="QRA90" s="1636"/>
      <c r="QRB90" s="1636"/>
      <c r="QRC90" s="1636"/>
      <c r="QRD90" s="1636"/>
      <c r="QRE90" s="1636"/>
      <c r="QRF90" s="1636"/>
      <c r="QRG90" s="1636"/>
      <c r="QRH90" s="1636"/>
      <c r="QRI90" s="1636"/>
      <c r="QRJ90" s="1636"/>
      <c r="QRK90" s="1636"/>
      <c r="QRL90" s="1636"/>
      <c r="QRM90" s="1636"/>
      <c r="QRN90" s="1636"/>
      <c r="QRO90" s="1636"/>
      <c r="QRP90" s="1636"/>
      <c r="QRQ90" s="1636"/>
      <c r="QRR90" s="1636"/>
      <c r="QRS90" s="1636"/>
      <c r="QRT90" s="1636"/>
      <c r="QRU90" s="1636"/>
      <c r="QRV90" s="1636"/>
      <c r="QRW90" s="1636"/>
      <c r="QRX90" s="1636"/>
      <c r="QRY90" s="1636"/>
      <c r="QRZ90" s="1636"/>
      <c r="QSA90" s="1636"/>
      <c r="QSB90" s="1636"/>
      <c r="QSC90" s="1636"/>
      <c r="QSD90" s="1636"/>
      <c r="QSE90" s="1636"/>
      <c r="QSF90" s="1636"/>
      <c r="QSG90" s="1636"/>
      <c r="QSH90" s="1636"/>
      <c r="QSI90" s="1636"/>
      <c r="QSJ90" s="1636"/>
      <c r="QSK90" s="1636"/>
      <c r="QSL90" s="1636"/>
      <c r="QSM90" s="1636"/>
      <c r="QSN90" s="1636"/>
      <c r="QSO90" s="1636"/>
      <c r="QSP90" s="1636"/>
      <c r="QSQ90" s="1636"/>
      <c r="QSR90" s="1636"/>
      <c r="QSS90" s="1636"/>
      <c r="QST90" s="1636"/>
      <c r="QSU90" s="1636"/>
      <c r="QSV90" s="1636"/>
      <c r="QSW90" s="1636"/>
      <c r="QSX90" s="1636"/>
      <c r="QSY90" s="1636"/>
      <c r="QSZ90" s="1636"/>
      <c r="QTA90" s="1636"/>
      <c r="QTB90" s="1636"/>
      <c r="QTC90" s="1636"/>
      <c r="QTD90" s="1636"/>
      <c r="QTE90" s="1636"/>
      <c r="QTF90" s="1636"/>
      <c r="QTG90" s="1636"/>
      <c r="QTH90" s="1636"/>
      <c r="QTI90" s="1636"/>
      <c r="QTJ90" s="1636"/>
      <c r="QTK90" s="1636"/>
      <c r="QTL90" s="1636"/>
      <c r="QTM90" s="1636"/>
      <c r="QTN90" s="1636"/>
      <c r="QTO90" s="1636"/>
      <c r="QTP90" s="1636"/>
      <c r="QTQ90" s="1636"/>
      <c r="QTR90" s="1636"/>
      <c r="QTS90" s="1636"/>
      <c r="QTT90" s="1636"/>
      <c r="QTU90" s="1636"/>
      <c r="QTV90" s="1636"/>
      <c r="QTW90" s="1636"/>
      <c r="QTX90" s="1636"/>
      <c r="QTY90" s="1636"/>
      <c r="QTZ90" s="1636"/>
      <c r="QUA90" s="1636"/>
      <c r="QUB90" s="1636"/>
      <c r="QUC90" s="1636"/>
      <c r="QUD90" s="1636"/>
      <c r="QUE90" s="1636"/>
      <c r="QUF90" s="1636"/>
      <c r="QUG90" s="1636"/>
      <c r="QUH90" s="1636"/>
      <c r="QUI90" s="1636"/>
      <c r="QUJ90" s="1636"/>
      <c r="QUK90" s="1636"/>
      <c r="QUL90" s="1636"/>
      <c r="QUM90" s="1636"/>
      <c r="QUN90" s="1636"/>
      <c r="QUO90" s="1636"/>
      <c r="QUP90" s="1636"/>
      <c r="QUQ90" s="1636"/>
      <c r="QUR90" s="1636"/>
      <c r="QUS90" s="1636"/>
      <c r="QUT90" s="1636"/>
      <c r="QUU90" s="1636"/>
      <c r="QUV90" s="1636"/>
      <c r="QUW90" s="1636"/>
      <c r="QUX90" s="1636"/>
      <c r="QUY90" s="1636"/>
      <c r="QUZ90" s="1636"/>
      <c r="QVA90" s="1636"/>
      <c r="QVB90" s="1636"/>
      <c r="QVC90" s="1636"/>
      <c r="QVD90" s="1636"/>
      <c r="QVE90" s="1636"/>
      <c r="QVF90" s="1636"/>
      <c r="QVG90" s="1636"/>
      <c r="QVH90" s="1636"/>
      <c r="QVI90" s="1636"/>
      <c r="QVJ90" s="1636"/>
      <c r="QVK90" s="1636"/>
      <c r="QVL90" s="1636"/>
      <c r="QVM90" s="1636"/>
      <c r="QVN90" s="1636"/>
      <c r="QVO90" s="1636"/>
      <c r="QVP90" s="1636"/>
      <c r="QVQ90" s="1636"/>
      <c r="QVR90" s="1636"/>
      <c r="QVS90" s="1636"/>
      <c r="QVT90" s="1636"/>
      <c r="QVU90" s="1636"/>
      <c r="QVV90" s="1636"/>
      <c r="QVW90" s="1636"/>
      <c r="QVX90" s="1636"/>
      <c r="QVY90" s="1636"/>
      <c r="QVZ90" s="1636"/>
      <c r="QWA90" s="1636"/>
      <c r="QWB90" s="1636"/>
      <c r="QWC90" s="1636"/>
      <c r="QWD90" s="1636"/>
      <c r="QWE90" s="1636"/>
      <c r="QWF90" s="1636"/>
      <c r="QWG90" s="1636"/>
      <c r="QWH90" s="1636"/>
      <c r="QWI90" s="1636"/>
      <c r="QWJ90" s="1636"/>
      <c r="QWK90" s="1636"/>
      <c r="QWL90" s="1636"/>
      <c r="QWM90" s="1636"/>
      <c r="QWN90" s="1636"/>
      <c r="QWO90" s="1636"/>
      <c r="QWP90" s="1636"/>
      <c r="QWQ90" s="1636"/>
      <c r="QWR90" s="1636"/>
      <c r="QWS90" s="1636"/>
      <c r="QWT90" s="1636"/>
      <c r="QWU90" s="1636"/>
      <c r="QWV90" s="1636"/>
      <c r="QWW90" s="1636"/>
      <c r="QWX90" s="1636"/>
      <c r="QWY90" s="1636"/>
      <c r="QWZ90" s="1636"/>
      <c r="QXA90" s="1636"/>
      <c r="QXB90" s="1636"/>
      <c r="QXC90" s="1636"/>
      <c r="QXD90" s="1636"/>
      <c r="QXE90" s="1636"/>
      <c r="QXF90" s="1636"/>
      <c r="QXG90" s="1636"/>
      <c r="QXH90" s="1636"/>
      <c r="QXI90" s="1636"/>
      <c r="QXJ90" s="1636"/>
      <c r="QXK90" s="1636"/>
      <c r="QXL90" s="1636"/>
      <c r="QXM90" s="1636"/>
      <c r="QXN90" s="1636"/>
      <c r="QXO90" s="1636"/>
      <c r="QXP90" s="1636"/>
      <c r="QXQ90" s="1636"/>
      <c r="QXR90" s="1636"/>
      <c r="QXS90" s="1636"/>
      <c r="QXT90" s="1636"/>
      <c r="QXU90" s="1636"/>
      <c r="QXV90" s="1636"/>
      <c r="QXW90" s="1636"/>
      <c r="QXX90" s="1636"/>
      <c r="QXY90" s="1636"/>
      <c r="QXZ90" s="1636"/>
      <c r="QYA90" s="1636"/>
      <c r="QYB90" s="1636"/>
      <c r="QYC90" s="1636"/>
      <c r="QYD90" s="1636"/>
      <c r="QYE90" s="1636"/>
      <c r="QYF90" s="1636"/>
      <c r="QYG90" s="1636"/>
      <c r="QYH90" s="1636"/>
      <c r="QYI90" s="1636"/>
      <c r="QYJ90" s="1636"/>
      <c r="QYK90" s="1636"/>
      <c r="QYL90" s="1636"/>
      <c r="QYM90" s="1636"/>
      <c r="QYN90" s="1636"/>
      <c r="QYO90" s="1636"/>
      <c r="QYP90" s="1636"/>
      <c r="QYQ90" s="1636"/>
      <c r="QYR90" s="1636"/>
      <c r="QYS90" s="1636"/>
      <c r="QYT90" s="1636"/>
      <c r="QYU90" s="1636"/>
      <c r="QYV90" s="1636"/>
      <c r="QYW90" s="1636"/>
      <c r="QYX90" s="1636"/>
      <c r="QYY90" s="1636"/>
      <c r="QYZ90" s="1636"/>
      <c r="QZA90" s="1636"/>
      <c r="QZB90" s="1636"/>
      <c r="QZC90" s="1636"/>
      <c r="QZD90" s="1636"/>
      <c r="QZE90" s="1636"/>
      <c r="QZF90" s="1636"/>
      <c r="QZG90" s="1636"/>
      <c r="QZH90" s="1636"/>
      <c r="QZI90" s="1636"/>
      <c r="QZJ90" s="1636"/>
      <c r="QZK90" s="1636"/>
      <c r="QZL90" s="1636"/>
      <c r="QZM90" s="1636"/>
      <c r="QZN90" s="1636"/>
      <c r="QZO90" s="1636"/>
      <c r="QZP90" s="1636"/>
      <c r="QZQ90" s="1636"/>
      <c r="QZR90" s="1636"/>
      <c r="QZS90" s="1636"/>
      <c r="QZT90" s="1636"/>
      <c r="QZU90" s="1636"/>
      <c r="QZV90" s="1636"/>
      <c r="QZW90" s="1636"/>
      <c r="QZX90" s="1636"/>
      <c r="QZY90" s="1636"/>
      <c r="QZZ90" s="1636"/>
      <c r="RAA90" s="1636"/>
      <c r="RAB90" s="1636"/>
      <c r="RAC90" s="1636"/>
      <c r="RAD90" s="1636"/>
      <c r="RAE90" s="1636"/>
      <c r="RAF90" s="1636"/>
      <c r="RAG90" s="1636"/>
      <c r="RAH90" s="1636"/>
      <c r="RAI90" s="1636"/>
      <c r="RAJ90" s="1636"/>
      <c r="RAK90" s="1636"/>
      <c r="RAL90" s="1636"/>
      <c r="RAM90" s="1636"/>
      <c r="RAN90" s="1636"/>
      <c r="RAO90" s="1636"/>
      <c r="RAP90" s="1636"/>
      <c r="RAQ90" s="1636"/>
      <c r="RAR90" s="1636"/>
      <c r="RAS90" s="1636"/>
      <c r="RAT90" s="1636"/>
      <c r="RAU90" s="1636"/>
      <c r="RAV90" s="1636"/>
      <c r="RAW90" s="1636"/>
      <c r="RAX90" s="1636"/>
      <c r="RAY90" s="1636"/>
      <c r="RAZ90" s="1636"/>
      <c r="RBA90" s="1636"/>
      <c r="RBB90" s="1636"/>
      <c r="RBC90" s="1636"/>
      <c r="RBD90" s="1636"/>
      <c r="RBE90" s="1636"/>
      <c r="RBF90" s="1636"/>
      <c r="RBG90" s="1636"/>
      <c r="RBH90" s="1636"/>
      <c r="RBI90" s="1636"/>
      <c r="RBJ90" s="1636"/>
      <c r="RBK90" s="1636"/>
      <c r="RBL90" s="1636"/>
      <c r="RBM90" s="1636"/>
      <c r="RBN90" s="1636"/>
      <c r="RBO90" s="1636"/>
      <c r="RBP90" s="1636"/>
      <c r="RBQ90" s="1636"/>
      <c r="RBR90" s="1636"/>
      <c r="RBS90" s="1636"/>
      <c r="RBT90" s="1636"/>
      <c r="RBU90" s="1636"/>
      <c r="RBV90" s="1636"/>
      <c r="RBW90" s="1636"/>
      <c r="RBX90" s="1636"/>
      <c r="RBY90" s="1636"/>
      <c r="RBZ90" s="1636"/>
      <c r="RCA90" s="1636"/>
      <c r="RCB90" s="1636"/>
      <c r="RCC90" s="1636"/>
      <c r="RCD90" s="1636"/>
      <c r="RCE90" s="1636"/>
      <c r="RCF90" s="1636"/>
      <c r="RCG90" s="1636"/>
      <c r="RCH90" s="1636"/>
      <c r="RCI90" s="1636"/>
      <c r="RCJ90" s="1636"/>
      <c r="RCK90" s="1636"/>
      <c r="RCL90" s="1636"/>
      <c r="RCM90" s="1636"/>
      <c r="RCN90" s="1636"/>
      <c r="RCO90" s="1636"/>
      <c r="RCP90" s="1636"/>
      <c r="RCQ90" s="1636"/>
      <c r="RCR90" s="1636"/>
      <c r="RCS90" s="1636"/>
      <c r="RCT90" s="1636"/>
      <c r="RCU90" s="1636"/>
      <c r="RCV90" s="1636"/>
      <c r="RCW90" s="1636"/>
      <c r="RCX90" s="1636"/>
      <c r="RCY90" s="1636"/>
      <c r="RCZ90" s="1636"/>
      <c r="RDA90" s="1636"/>
      <c r="RDB90" s="1636"/>
      <c r="RDC90" s="1636"/>
      <c r="RDD90" s="1636"/>
      <c r="RDE90" s="1636"/>
      <c r="RDF90" s="1636"/>
      <c r="RDG90" s="1636"/>
      <c r="RDH90" s="1636"/>
      <c r="RDI90" s="1636"/>
      <c r="RDJ90" s="1636"/>
      <c r="RDK90" s="1636"/>
      <c r="RDL90" s="1636"/>
      <c r="RDM90" s="1636"/>
      <c r="RDN90" s="1636"/>
      <c r="RDO90" s="1636"/>
      <c r="RDP90" s="1636"/>
      <c r="RDQ90" s="1636"/>
      <c r="RDR90" s="1636"/>
      <c r="RDS90" s="1636"/>
      <c r="RDT90" s="1636"/>
      <c r="RDU90" s="1636"/>
      <c r="RDV90" s="1636"/>
      <c r="RDW90" s="1636"/>
      <c r="RDX90" s="1636"/>
      <c r="RDY90" s="1636"/>
      <c r="RDZ90" s="1636"/>
      <c r="REA90" s="1636"/>
      <c r="REB90" s="1636"/>
      <c r="REC90" s="1636"/>
      <c r="RED90" s="1636"/>
      <c r="REE90" s="1636"/>
      <c r="REF90" s="1636"/>
      <c r="REG90" s="1636"/>
      <c r="REH90" s="1636"/>
      <c r="REI90" s="1636"/>
      <c r="REJ90" s="1636"/>
      <c r="REK90" s="1636"/>
      <c r="REL90" s="1636"/>
      <c r="REM90" s="1636"/>
      <c r="REN90" s="1636"/>
      <c r="REO90" s="1636"/>
      <c r="REP90" s="1636"/>
      <c r="REQ90" s="1636"/>
      <c r="RER90" s="1636"/>
      <c r="RES90" s="1636"/>
      <c r="RET90" s="1636"/>
      <c r="REU90" s="1636"/>
      <c r="REV90" s="1636"/>
      <c r="REW90" s="1636"/>
      <c r="REX90" s="1636"/>
      <c r="REY90" s="1636"/>
      <c r="REZ90" s="1636"/>
      <c r="RFA90" s="1636"/>
      <c r="RFB90" s="1636"/>
      <c r="RFC90" s="1636"/>
      <c r="RFD90" s="1636"/>
      <c r="RFE90" s="1636"/>
      <c r="RFF90" s="1636"/>
      <c r="RFG90" s="1636"/>
      <c r="RFH90" s="1636"/>
      <c r="RFI90" s="1636"/>
      <c r="RFJ90" s="1636"/>
      <c r="RFK90" s="1636"/>
      <c r="RFL90" s="1636"/>
      <c r="RFM90" s="1636"/>
      <c r="RFN90" s="1636"/>
      <c r="RFO90" s="1636"/>
      <c r="RFP90" s="1636"/>
      <c r="RFQ90" s="1636"/>
      <c r="RFR90" s="1636"/>
      <c r="RFS90" s="1636"/>
      <c r="RFT90" s="1636"/>
      <c r="RFU90" s="1636"/>
      <c r="RFV90" s="1636"/>
      <c r="RFW90" s="1636"/>
      <c r="RFX90" s="1636"/>
      <c r="RFY90" s="1636"/>
      <c r="RFZ90" s="1636"/>
      <c r="RGA90" s="1636"/>
      <c r="RGB90" s="1636"/>
      <c r="RGC90" s="1636"/>
      <c r="RGD90" s="1636"/>
      <c r="RGE90" s="1636"/>
      <c r="RGF90" s="1636"/>
      <c r="RGG90" s="1636"/>
      <c r="RGH90" s="1636"/>
      <c r="RGI90" s="1636"/>
      <c r="RGJ90" s="1636"/>
      <c r="RGK90" s="1636"/>
      <c r="RGL90" s="1636"/>
      <c r="RGM90" s="1636"/>
      <c r="RGN90" s="1636"/>
      <c r="RGO90" s="1636"/>
      <c r="RGP90" s="1636"/>
      <c r="RGQ90" s="1636"/>
      <c r="RGR90" s="1636"/>
      <c r="RGS90" s="1636"/>
      <c r="RGT90" s="1636"/>
      <c r="RGU90" s="1636"/>
      <c r="RGV90" s="1636"/>
      <c r="RGW90" s="1636"/>
      <c r="RGX90" s="1636"/>
      <c r="RGY90" s="1636"/>
      <c r="RGZ90" s="1636"/>
      <c r="RHA90" s="1636"/>
      <c r="RHB90" s="1636"/>
      <c r="RHC90" s="1636"/>
      <c r="RHD90" s="1636"/>
      <c r="RHE90" s="1636"/>
      <c r="RHF90" s="1636"/>
      <c r="RHG90" s="1636"/>
      <c r="RHH90" s="1636"/>
      <c r="RHI90" s="1636"/>
      <c r="RHJ90" s="1636"/>
      <c r="RHK90" s="1636"/>
      <c r="RHL90" s="1636"/>
      <c r="RHM90" s="1636"/>
      <c r="RHN90" s="1636"/>
      <c r="RHO90" s="1636"/>
      <c r="RHP90" s="1636"/>
      <c r="RHQ90" s="1636"/>
      <c r="RHR90" s="1636"/>
      <c r="RHS90" s="1636"/>
      <c r="RHT90" s="1636"/>
      <c r="RHU90" s="1636"/>
      <c r="RHV90" s="1636"/>
      <c r="RHW90" s="1636"/>
      <c r="RHX90" s="1636"/>
      <c r="RHY90" s="1636"/>
      <c r="RHZ90" s="1636"/>
      <c r="RIA90" s="1636"/>
      <c r="RIB90" s="1636"/>
      <c r="RIC90" s="1636"/>
      <c r="RID90" s="1636"/>
      <c r="RIE90" s="1636"/>
      <c r="RIF90" s="1636"/>
      <c r="RIG90" s="1636"/>
      <c r="RIH90" s="1636"/>
      <c r="RII90" s="1636"/>
      <c r="RIJ90" s="1636"/>
      <c r="RIK90" s="1636"/>
      <c r="RIL90" s="1636"/>
      <c r="RIM90" s="1636"/>
      <c r="RIN90" s="1636"/>
      <c r="RIO90" s="1636"/>
      <c r="RIP90" s="1636"/>
      <c r="RIQ90" s="1636"/>
      <c r="RIR90" s="1636"/>
      <c r="RIS90" s="1636"/>
      <c r="RIT90" s="1636"/>
      <c r="RIU90" s="1636"/>
      <c r="RIV90" s="1636"/>
      <c r="RIW90" s="1636"/>
      <c r="RIX90" s="1636"/>
      <c r="RIY90" s="1636"/>
      <c r="RIZ90" s="1636"/>
      <c r="RJA90" s="1636"/>
      <c r="RJB90" s="1636"/>
      <c r="RJC90" s="1636"/>
      <c r="RJD90" s="1636"/>
      <c r="RJE90" s="1636"/>
      <c r="RJF90" s="1636"/>
      <c r="RJG90" s="1636"/>
      <c r="RJH90" s="1636"/>
      <c r="RJI90" s="1636"/>
      <c r="RJJ90" s="1636"/>
      <c r="RJK90" s="1636"/>
      <c r="RJL90" s="1636"/>
      <c r="RJM90" s="1636"/>
      <c r="RJN90" s="1636"/>
      <c r="RJO90" s="1636"/>
      <c r="RJP90" s="1636"/>
      <c r="RJQ90" s="1636"/>
      <c r="RJR90" s="1636"/>
      <c r="RJS90" s="1636"/>
      <c r="RJT90" s="1636"/>
      <c r="RJU90" s="1636"/>
      <c r="RJV90" s="1636"/>
      <c r="RJW90" s="1636"/>
      <c r="RJX90" s="1636"/>
      <c r="RJY90" s="1636"/>
      <c r="RJZ90" s="1636"/>
      <c r="RKA90" s="1636"/>
      <c r="RKB90" s="1636"/>
      <c r="RKC90" s="1636"/>
      <c r="RKD90" s="1636"/>
      <c r="RKE90" s="1636"/>
      <c r="RKF90" s="1636"/>
      <c r="RKG90" s="1636"/>
      <c r="RKH90" s="1636"/>
      <c r="RKI90" s="1636"/>
      <c r="RKJ90" s="1636"/>
      <c r="RKK90" s="1636"/>
      <c r="RKL90" s="1636"/>
      <c r="RKM90" s="1636"/>
      <c r="RKN90" s="1636"/>
      <c r="RKO90" s="1636"/>
      <c r="RKP90" s="1636"/>
      <c r="RKQ90" s="1636"/>
      <c r="RKR90" s="1636"/>
      <c r="RKS90" s="1636"/>
      <c r="RKT90" s="1636"/>
      <c r="RKU90" s="1636"/>
      <c r="RKV90" s="1636"/>
      <c r="RKW90" s="1636"/>
      <c r="RKX90" s="1636"/>
      <c r="RKY90" s="1636"/>
      <c r="RKZ90" s="1636"/>
      <c r="RLA90" s="1636"/>
      <c r="RLB90" s="1636"/>
      <c r="RLC90" s="1636"/>
      <c r="RLD90" s="1636"/>
      <c r="RLE90" s="1636"/>
      <c r="RLF90" s="1636"/>
      <c r="RLG90" s="1636"/>
      <c r="RLH90" s="1636"/>
      <c r="RLI90" s="1636"/>
      <c r="RLJ90" s="1636"/>
      <c r="RLK90" s="1636"/>
      <c r="RLL90" s="1636"/>
      <c r="RLM90" s="1636"/>
      <c r="RLN90" s="1636"/>
      <c r="RLO90" s="1636"/>
      <c r="RLP90" s="1636"/>
      <c r="RLQ90" s="1636"/>
      <c r="RLR90" s="1636"/>
      <c r="RLS90" s="1636"/>
      <c r="RLT90" s="1636"/>
      <c r="RLU90" s="1636"/>
      <c r="RLV90" s="1636"/>
      <c r="RLW90" s="1636"/>
      <c r="RLX90" s="1636"/>
      <c r="RLY90" s="1636"/>
      <c r="RLZ90" s="1636"/>
      <c r="RMA90" s="1636"/>
      <c r="RMB90" s="1636"/>
      <c r="RMC90" s="1636"/>
      <c r="RMD90" s="1636"/>
      <c r="RME90" s="1636"/>
      <c r="RMF90" s="1636"/>
      <c r="RMG90" s="1636"/>
      <c r="RMH90" s="1636"/>
      <c r="RMI90" s="1636"/>
      <c r="RMJ90" s="1636"/>
      <c r="RMK90" s="1636"/>
      <c r="RML90" s="1636"/>
      <c r="RMM90" s="1636"/>
      <c r="RMN90" s="1636"/>
      <c r="RMO90" s="1636"/>
      <c r="RMP90" s="1636"/>
      <c r="RMQ90" s="1636"/>
      <c r="RMR90" s="1636"/>
      <c r="RMS90" s="1636"/>
      <c r="RMT90" s="1636"/>
      <c r="RMU90" s="1636"/>
      <c r="RMV90" s="1636"/>
      <c r="RMW90" s="1636"/>
      <c r="RMX90" s="1636"/>
      <c r="RMY90" s="1636"/>
      <c r="RMZ90" s="1636"/>
      <c r="RNA90" s="1636"/>
      <c r="RNB90" s="1636"/>
      <c r="RNC90" s="1636"/>
      <c r="RND90" s="1636"/>
      <c r="RNE90" s="1636"/>
      <c r="RNF90" s="1636"/>
      <c r="RNG90" s="1636"/>
      <c r="RNH90" s="1636"/>
      <c r="RNI90" s="1636"/>
      <c r="RNJ90" s="1636"/>
      <c r="RNK90" s="1636"/>
      <c r="RNL90" s="1636"/>
      <c r="RNM90" s="1636"/>
      <c r="RNN90" s="1636"/>
      <c r="RNO90" s="1636"/>
      <c r="RNP90" s="1636"/>
      <c r="RNQ90" s="1636"/>
      <c r="RNR90" s="1636"/>
      <c r="RNS90" s="1636"/>
      <c r="RNT90" s="1636"/>
      <c r="RNU90" s="1636"/>
      <c r="RNV90" s="1636"/>
      <c r="RNW90" s="1636"/>
      <c r="RNX90" s="1636"/>
      <c r="RNY90" s="1636"/>
      <c r="RNZ90" s="1636"/>
      <c r="ROA90" s="1636"/>
      <c r="ROB90" s="1636"/>
      <c r="ROC90" s="1636"/>
      <c r="ROD90" s="1636"/>
      <c r="ROE90" s="1636"/>
      <c r="ROF90" s="1636"/>
      <c r="ROG90" s="1636"/>
      <c r="ROH90" s="1636"/>
      <c r="ROI90" s="1636"/>
      <c r="ROJ90" s="1636"/>
      <c r="ROK90" s="1636"/>
      <c r="ROL90" s="1636"/>
      <c r="ROM90" s="1636"/>
      <c r="RON90" s="1636"/>
      <c r="ROO90" s="1636"/>
      <c r="ROP90" s="1636"/>
      <c r="ROQ90" s="1636"/>
      <c r="ROR90" s="1636"/>
      <c r="ROS90" s="1636"/>
      <c r="ROT90" s="1636"/>
      <c r="ROU90" s="1636"/>
      <c r="ROV90" s="1636"/>
      <c r="ROW90" s="1636"/>
      <c r="ROX90" s="1636"/>
      <c r="ROY90" s="1636"/>
      <c r="ROZ90" s="1636"/>
      <c r="RPA90" s="1636"/>
      <c r="RPB90" s="1636"/>
      <c r="RPC90" s="1636"/>
      <c r="RPD90" s="1636"/>
      <c r="RPE90" s="1636"/>
      <c r="RPF90" s="1636"/>
      <c r="RPG90" s="1636"/>
      <c r="RPH90" s="1636"/>
      <c r="RPI90" s="1636"/>
      <c r="RPJ90" s="1636"/>
      <c r="RPK90" s="1636"/>
      <c r="RPL90" s="1636"/>
      <c r="RPM90" s="1636"/>
      <c r="RPN90" s="1636"/>
      <c r="RPO90" s="1636"/>
      <c r="RPP90" s="1636"/>
      <c r="RPQ90" s="1636"/>
      <c r="RPR90" s="1636"/>
      <c r="RPS90" s="1636"/>
      <c r="RPT90" s="1636"/>
      <c r="RPU90" s="1636"/>
      <c r="RPV90" s="1636"/>
      <c r="RPW90" s="1636"/>
      <c r="RPX90" s="1636"/>
      <c r="RPY90" s="1636"/>
      <c r="RPZ90" s="1636"/>
      <c r="RQA90" s="1636"/>
      <c r="RQB90" s="1636"/>
      <c r="RQC90" s="1636"/>
      <c r="RQD90" s="1636"/>
      <c r="RQE90" s="1636"/>
      <c r="RQF90" s="1636"/>
      <c r="RQG90" s="1636"/>
      <c r="RQH90" s="1636"/>
      <c r="RQI90" s="1636"/>
      <c r="RQJ90" s="1636"/>
      <c r="RQK90" s="1636"/>
      <c r="RQL90" s="1636"/>
      <c r="RQM90" s="1636"/>
      <c r="RQN90" s="1636"/>
      <c r="RQO90" s="1636"/>
      <c r="RQP90" s="1636"/>
      <c r="RQQ90" s="1636"/>
      <c r="RQR90" s="1636"/>
      <c r="RQS90" s="1636"/>
      <c r="RQT90" s="1636"/>
      <c r="RQU90" s="1636"/>
      <c r="RQV90" s="1636"/>
      <c r="RQW90" s="1636"/>
      <c r="RQX90" s="1636"/>
      <c r="RQY90" s="1636"/>
      <c r="RQZ90" s="1636"/>
      <c r="RRA90" s="1636"/>
      <c r="RRB90" s="1636"/>
      <c r="RRC90" s="1636"/>
      <c r="RRD90" s="1636"/>
      <c r="RRE90" s="1636"/>
      <c r="RRF90" s="1636"/>
      <c r="RRG90" s="1636"/>
      <c r="RRH90" s="1636"/>
      <c r="RRI90" s="1636"/>
      <c r="RRJ90" s="1636"/>
      <c r="RRK90" s="1636"/>
      <c r="RRL90" s="1636"/>
      <c r="RRM90" s="1636"/>
      <c r="RRN90" s="1636"/>
      <c r="RRO90" s="1636"/>
      <c r="RRP90" s="1636"/>
      <c r="RRQ90" s="1636"/>
      <c r="RRR90" s="1636"/>
      <c r="RRS90" s="1636"/>
      <c r="RRT90" s="1636"/>
      <c r="RRU90" s="1636"/>
      <c r="RRV90" s="1636"/>
      <c r="RRW90" s="1636"/>
      <c r="RRX90" s="1636"/>
      <c r="RRY90" s="1636"/>
      <c r="RRZ90" s="1636"/>
      <c r="RSA90" s="1636"/>
      <c r="RSB90" s="1636"/>
      <c r="RSC90" s="1636"/>
      <c r="RSD90" s="1636"/>
      <c r="RSE90" s="1636"/>
      <c r="RSF90" s="1636"/>
      <c r="RSG90" s="1636"/>
      <c r="RSH90" s="1636"/>
      <c r="RSI90" s="1636"/>
      <c r="RSJ90" s="1636"/>
      <c r="RSK90" s="1636"/>
      <c r="RSL90" s="1636"/>
      <c r="RSM90" s="1636"/>
      <c r="RSN90" s="1636"/>
      <c r="RSO90" s="1636"/>
      <c r="RSP90" s="1636"/>
      <c r="RSQ90" s="1636"/>
      <c r="RSR90" s="1636"/>
      <c r="RSS90" s="1636"/>
      <c r="RST90" s="1636"/>
      <c r="RSU90" s="1636"/>
      <c r="RSV90" s="1636"/>
      <c r="RSW90" s="1636"/>
      <c r="RSX90" s="1636"/>
      <c r="RSY90" s="1636"/>
      <c r="RSZ90" s="1636"/>
      <c r="RTA90" s="1636"/>
      <c r="RTB90" s="1636"/>
      <c r="RTC90" s="1636"/>
      <c r="RTD90" s="1636"/>
      <c r="RTE90" s="1636"/>
      <c r="RTF90" s="1636"/>
      <c r="RTG90" s="1636"/>
      <c r="RTH90" s="1636"/>
      <c r="RTI90" s="1636"/>
      <c r="RTJ90" s="1636"/>
      <c r="RTK90" s="1636"/>
      <c r="RTL90" s="1636"/>
      <c r="RTM90" s="1636"/>
      <c r="RTN90" s="1636"/>
      <c r="RTO90" s="1636"/>
      <c r="RTP90" s="1636"/>
      <c r="RTQ90" s="1636"/>
      <c r="RTR90" s="1636"/>
      <c r="RTS90" s="1636"/>
      <c r="RTT90" s="1636"/>
      <c r="RTU90" s="1636"/>
      <c r="RTV90" s="1636"/>
      <c r="RTW90" s="1636"/>
      <c r="RTX90" s="1636"/>
      <c r="RTY90" s="1636"/>
      <c r="RTZ90" s="1636"/>
      <c r="RUA90" s="1636"/>
      <c r="RUB90" s="1636"/>
      <c r="RUC90" s="1636"/>
      <c r="RUD90" s="1636"/>
      <c r="RUE90" s="1636"/>
      <c r="RUF90" s="1636"/>
      <c r="RUG90" s="1636"/>
      <c r="RUH90" s="1636"/>
      <c r="RUI90" s="1636"/>
      <c r="RUJ90" s="1636"/>
      <c r="RUK90" s="1636"/>
      <c r="RUL90" s="1636"/>
      <c r="RUM90" s="1636"/>
      <c r="RUN90" s="1636"/>
      <c r="RUO90" s="1636"/>
      <c r="RUP90" s="1636"/>
      <c r="RUQ90" s="1636"/>
      <c r="RUR90" s="1636"/>
      <c r="RUS90" s="1636"/>
      <c r="RUT90" s="1636"/>
      <c r="RUU90" s="1636"/>
      <c r="RUV90" s="1636"/>
      <c r="RUW90" s="1636"/>
      <c r="RUX90" s="1636"/>
      <c r="RUY90" s="1636"/>
      <c r="RUZ90" s="1636"/>
      <c r="RVA90" s="1636"/>
      <c r="RVB90" s="1636"/>
      <c r="RVC90" s="1636"/>
      <c r="RVD90" s="1636"/>
      <c r="RVE90" s="1636"/>
      <c r="RVF90" s="1636"/>
      <c r="RVG90" s="1636"/>
      <c r="RVH90" s="1636"/>
      <c r="RVI90" s="1636"/>
      <c r="RVJ90" s="1636"/>
      <c r="RVK90" s="1636"/>
      <c r="RVL90" s="1636"/>
      <c r="RVM90" s="1636"/>
      <c r="RVN90" s="1636"/>
      <c r="RVO90" s="1636"/>
      <c r="RVP90" s="1636"/>
      <c r="RVQ90" s="1636"/>
      <c r="RVR90" s="1636"/>
      <c r="RVS90" s="1636"/>
      <c r="RVT90" s="1636"/>
      <c r="RVU90" s="1636"/>
      <c r="RVV90" s="1636"/>
      <c r="RVW90" s="1636"/>
      <c r="RVX90" s="1636"/>
      <c r="RVY90" s="1636"/>
      <c r="RVZ90" s="1636"/>
      <c r="RWA90" s="1636"/>
      <c r="RWB90" s="1636"/>
      <c r="RWC90" s="1636"/>
      <c r="RWD90" s="1636"/>
      <c r="RWE90" s="1636"/>
      <c r="RWF90" s="1636"/>
      <c r="RWG90" s="1636"/>
      <c r="RWH90" s="1636"/>
      <c r="RWI90" s="1636"/>
      <c r="RWJ90" s="1636"/>
      <c r="RWK90" s="1636"/>
      <c r="RWL90" s="1636"/>
      <c r="RWM90" s="1636"/>
      <c r="RWN90" s="1636"/>
      <c r="RWO90" s="1636"/>
      <c r="RWP90" s="1636"/>
      <c r="RWQ90" s="1636"/>
      <c r="RWR90" s="1636"/>
      <c r="RWS90" s="1636"/>
      <c r="RWT90" s="1636"/>
      <c r="RWU90" s="1636"/>
      <c r="RWV90" s="1636"/>
      <c r="RWW90" s="1636"/>
      <c r="RWX90" s="1636"/>
      <c r="RWY90" s="1636"/>
      <c r="RWZ90" s="1636"/>
      <c r="RXA90" s="1636"/>
      <c r="RXB90" s="1636"/>
      <c r="RXC90" s="1636"/>
      <c r="RXD90" s="1636"/>
      <c r="RXE90" s="1636"/>
      <c r="RXF90" s="1636"/>
      <c r="RXG90" s="1636"/>
      <c r="RXH90" s="1636"/>
      <c r="RXI90" s="1636"/>
      <c r="RXJ90" s="1636"/>
      <c r="RXK90" s="1636"/>
      <c r="RXL90" s="1636"/>
      <c r="RXM90" s="1636"/>
      <c r="RXN90" s="1636"/>
      <c r="RXO90" s="1636"/>
      <c r="RXP90" s="1636"/>
      <c r="RXQ90" s="1636"/>
      <c r="RXR90" s="1636"/>
      <c r="RXS90" s="1636"/>
      <c r="RXT90" s="1636"/>
      <c r="RXU90" s="1636"/>
      <c r="RXV90" s="1636"/>
      <c r="RXW90" s="1636"/>
      <c r="RXX90" s="1636"/>
      <c r="RXY90" s="1636"/>
      <c r="RXZ90" s="1636"/>
      <c r="RYA90" s="1636"/>
      <c r="RYB90" s="1636"/>
      <c r="RYC90" s="1636"/>
      <c r="RYD90" s="1636"/>
      <c r="RYE90" s="1636"/>
      <c r="RYF90" s="1636"/>
      <c r="RYG90" s="1636"/>
      <c r="RYH90" s="1636"/>
      <c r="RYI90" s="1636"/>
      <c r="RYJ90" s="1636"/>
      <c r="RYK90" s="1636"/>
      <c r="RYL90" s="1636"/>
      <c r="RYM90" s="1636"/>
      <c r="RYN90" s="1636"/>
      <c r="RYO90" s="1636"/>
      <c r="RYP90" s="1636"/>
      <c r="RYQ90" s="1636"/>
      <c r="RYR90" s="1636"/>
      <c r="RYS90" s="1636"/>
      <c r="RYT90" s="1636"/>
      <c r="RYU90" s="1636"/>
      <c r="RYV90" s="1636"/>
      <c r="RYW90" s="1636"/>
      <c r="RYX90" s="1636"/>
      <c r="RYY90" s="1636"/>
      <c r="RYZ90" s="1636"/>
      <c r="RZA90" s="1636"/>
      <c r="RZB90" s="1636"/>
      <c r="RZC90" s="1636"/>
      <c r="RZD90" s="1636"/>
      <c r="RZE90" s="1636"/>
      <c r="RZF90" s="1636"/>
      <c r="RZG90" s="1636"/>
      <c r="RZH90" s="1636"/>
      <c r="RZI90" s="1636"/>
      <c r="RZJ90" s="1636"/>
      <c r="RZK90" s="1636"/>
      <c r="RZL90" s="1636"/>
      <c r="RZM90" s="1636"/>
      <c r="RZN90" s="1636"/>
      <c r="RZO90" s="1636"/>
      <c r="RZP90" s="1636"/>
      <c r="RZQ90" s="1636"/>
      <c r="RZR90" s="1636"/>
      <c r="RZS90" s="1636"/>
      <c r="RZT90" s="1636"/>
      <c r="RZU90" s="1636"/>
      <c r="RZV90" s="1636"/>
      <c r="RZW90" s="1636"/>
      <c r="RZX90" s="1636"/>
      <c r="RZY90" s="1636"/>
      <c r="RZZ90" s="1636"/>
      <c r="SAA90" s="1636"/>
      <c r="SAB90" s="1636"/>
      <c r="SAC90" s="1636"/>
      <c r="SAD90" s="1636"/>
      <c r="SAE90" s="1636"/>
      <c r="SAF90" s="1636"/>
      <c r="SAG90" s="1636"/>
      <c r="SAH90" s="1636"/>
      <c r="SAI90" s="1636"/>
      <c r="SAJ90" s="1636"/>
      <c r="SAK90" s="1636"/>
      <c r="SAL90" s="1636"/>
      <c r="SAM90" s="1636"/>
      <c r="SAN90" s="1636"/>
      <c r="SAO90" s="1636"/>
      <c r="SAP90" s="1636"/>
      <c r="SAQ90" s="1636"/>
      <c r="SAR90" s="1636"/>
      <c r="SAS90" s="1636"/>
      <c r="SAT90" s="1636"/>
      <c r="SAU90" s="1636"/>
      <c r="SAV90" s="1636"/>
      <c r="SAW90" s="1636"/>
      <c r="SAX90" s="1636"/>
      <c r="SAY90" s="1636"/>
      <c r="SAZ90" s="1636"/>
      <c r="SBA90" s="1636"/>
      <c r="SBB90" s="1636"/>
      <c r="SBC90" s="1636"/>
      <c r="SBD90" s="1636"/>
      <c r="SBE90" s="1636"/>
      <c r="SBF90" s="1636"/>
      <c r="SBG90" s="1636"/>
      <c r="SBH90" s="1636"/>
      <c r="SBI90" s="1636"/>
      <c r="SBJ90" s="1636"/>
      <c r="SBK90" s="1636"/>
      <c r="SBL90" s="1636"/>
      <c r="SBM90" s="1636"/>
      <c r="SBN90" s="1636"/>
      <c r="SBO90" s="1636"/>
      <c r="SBP90" s="1636"/>
      <c r="SBQ90" s="1636"/>
      <c r="SBR90" s="1636"/>
      <c r="SBS90" s="1636"/>
      <c r="SBT90" s="1636"/>
      <c r="SBU90" s="1636"/>
      <c r="SBV90" s="1636"/>
      <c r="SBW90" s="1636"/>
      <c r="SBX90" s="1636"/>
      <c r="SBY90" s="1636"/>
      <c r="SBZ90" s="1636"/>
      <c r="SCA90" s="1636"/>
      <c r="SCB90" s="1636"/>
      <c r="SCC90" s="1636"/>
      <c r="SCD90" s="1636"/>
      <c r="SCE90" s="1636"/>
      <c r="SCF90" s="1636"/>
      <c r="SCG90" s="1636"/>
      <c r="SCH90" s="1636"/>
      <c r="SCI90" s="1636"/>
      <c r="SCJ90" s="1636"/>
      <c r="SCK90" s="1636"/>
      <c r="SCL90" s="1636"/>
      <c r="SCM90" s="1636"/>
      <c r="SCN90" s="1636"/>
      <c r="SCO90" s="1636"/>
      <c r="SCP90" s="1636"/>
      <c r="SCQ90" s="1636"/>
      <c r="SCR90" s="1636"/>
      <c r="SCS90" s="1636"/>
      <c r="SCT90" s="1636"/>
      <c r="SCU90" s="1636"/>
      <c r="SCV90" s="1636"/>
      <c r="SCW90" s="1636"/>
      <c r="SCX90" s="1636"/>
      <c r="SCY90" s="1636"/>
      <c r="SCZ90" s="1636"/>
      <c r="SDA90" s="1636"/>
      <c r="SDB90" s="1636"/>
      <c r="SDC90" s="1636"/>
      <c r="SDD90" s="1636"/>
      <c r="SDE90" s="1636"/>
      <c r="SDF90" s="1636"/>
      <c r="SDG90" s="1636"/>
      <c r="SDH90" s="1636"/>
      <c r="SDI90" s="1636"/>
      <c r="SDJ90" s="1636"/>
      <c r="SDK90" s="1636"/>
      <c r="SDL90" s="1636"/>
      <c r="SDM90" s="1636"/>
      <c r="SDN90" s="1636"/>
      <c r="SDO90" s="1636"/>
      <c r="SDP90" s="1636"/>
      <c r="SDQ90" s="1636"/>
      <c r="SDR90" s="1636"/>
      <c r="SDS90" s="1636"/>
      <c r="SDT90" s="1636"/>
      <c r="SDU90" s="1636"/>
      <c r="SDV90" s="1636"/>
      <c r="SDW90" s="1636"/>
      <c r="SDX90" s="1636"/>
      <c r="SDY90" s="1636"/>
      <c r="SDZ90" s="1636"/>
      <c r="SEA90" s="1636"/>
      <c r="SEB90" s="1636"/>
      <c r="SEC90" s="1636"/>
      <c r="SED90" s="1636"/>
      <c r="SEE90" s="1636"/>
      <c r="SEF90" s="1636"/>
      <c r="SEG90" s="1636"/>
      <c r="SEH90" s="1636"/>
      <c r="SEI90" s="1636"/>
      <c r="SEJ90" s="1636"/>
      <c r="SEK90" s="1636"/>
      <c r="SEL90" s="1636"/>
      <c r="SEM90" s="1636"/>
      <c r="SEN90" s="1636"/>
      <c r="SEO90" s="1636"/>
      <c r="SEP90" s="1636"/>
      <c r="SEQ90" s="1636"/>
      <c r="SER90" s="1636"/>
      <c r="SES90" s="1636"/>
      <c r="SET90" s="1636"/>
      <c r="SEU90" s="1636"/>
      <c r="SEV90" s="1636"/>
      <c r="SEW90" s="1636"/>
      <c r="SEX90" s="1636"/>
      <c r="SEY90" s="1636"/>
      <c r="SEZ90" s="1636"/>
      <c r="SFA90" s="1636"/>
      <c r="SFB90" s="1636"/>
      <c r="SFC90" s="1636"/>
      <c r="SFD90" s="1636"/>
      <c r="SFE90" s="1636"/>
      <c r="SFF90" s="1636"/>
      <c r="SFG90" s="1636"/>
      <c r="SFH90" s="1636"/>
      <c r="SFI90" s="1636"/>
      <c r="SFJ90" s="1636"/>
      <c r="SFK90" s="1636"/>
      <c r="SFL90" s="1636"/>
      <c r="SFM90" s="1636"/>
      <c r="SFN90" s="1636"/>
      <c r="SFO90" s="1636"/>
      <c r="SFP90" s="1636"/>
      <c r="SFQ90" s="1636"/>
      <c r="SFR90" s="1636"/>
      <c r="SFS90" s="1636"/>
      <c r="SFT90" s="1636"/>
      <c r="SFU90" s="1636"/>
      <c r="SFV90" s="1636"/>
      <c r="SFW90" s="1636"/>
      <c r="SFX90" s="1636"/>
      <c r="SFY90" s="1636"/>
      <c r="SFZ90" s="1636"/>
      <c r="SGA90" s="1636"/>
      <c r="SGB90" s="1636"/>
      <c r="SGC90" s="1636"/>
      <c r="SGD90" s="1636"/>
      <c r="SGE90" s="1636"/>
      <c r="SGF90" s="1636"/>
      <c r="SGG90" s="1636"/>
      <c r="SGH90" s="1636"/>
      <c r="SGI90" s="1636"/>
      <c r="SGJ90" s="1636"/>
      <c r="SGK90" s="1636"/>
      <c r="SGL90" s="1636"/>
      <c r="SGM90" s="1636"/>
      <c r="SGN90" s="1636"/>
      <c r="SGO90" s="1636"/>
      <c r="SGP90" s="1636"/>
      <c r="SGQ90" s="1636"/>
      <c r="SGR90" s="1636"/>
      <c r="SGS90" s="1636"/>
      <c r="SGT90" s="1636"/>
      <c r="SGU90" s="1636"/>
      <c r="SGV90" s="1636"/>
      <c r="SGW90" s="1636"/>
      <c r="SGX90" s="1636"/>
      <c r="SGY90" s="1636"/>
      <c r="SGZ90" s="1636"/>
      <c r="SHA90" s="1636"/>
      <c r="SHB90" s="1636"/>
      <c r="SHC90" s="1636"/>
      <c r="SHD90" s="1636"/>
      <c r="SHE90" s="1636"/>
      <c r="SHF90" s="1636"/>
      <c r="SHG90" s="1636"/>
      <c r="SHH90" s="1636"/>
      <c r="SHI90" s="1636"/>
      <c r="SHJ90" s="1636"/>
      <c r="SHK90" s="1636"/>
      <c r="SHL90" s="1636"/>
      <c r="SHM90" s="1636"/>
      <c r="SHN90" s="1636"/>
      <c r="SHO90" s="1636"/>
      <c r="SHP90" s="1636"/>
      <c r="SHQ90" s="1636"/>
      <c r="SHR90" s="1636"/>
      <c r="SHS90" s="1636"/>
      <c r="SHT90" s="1636"/>
      <c r="SHU90" s="1636"/>
      <c r="SHV90" s="1636"/>
      <c r="SHW90" s="1636"/>
      <c r="SHX90" s="1636"/>
      <c r="SHY90" s="1636"/>
      <c r="SHZ90" s="1636"/>
      <c r="SIA90" s="1636"/>
      <c r="SIB90" s="1636"/>
      <c r="SIC90" s="1636"/>
      <c r="SID90" s="1636"/>
      <c r="SIE90" s="1636"/>
      <c r="SIF90" s="1636"/>
      <c r="SIG90" s="1636"/>
      <c r="SIH90" s="1636"/>
      <c r="SII90" s="1636"/>
      <c r="SIJ90" s="1636"/>
      <c r="SIK90" s="1636"/>
      <c r="SIL90" s="1636"/>
      <c r="SIM90" s="1636"/>
      <c r="SIN90" s="1636"/>
      <c r="SIO90" s="1636"/>
      <c r="SIP90" s="1636"/>
      <c r="SIQ90" s="1636"/>
      <c r="SIR90" s="1636"/>
      <c r="SIS90" s="1636"/>
      <c r="SIT90" s="1636"/>
      <c r="SIU90" s="1636"/>
      <c r="SIV90" s="1636"/>
      <c r="SIW90" s="1636"/>
      <c r="SIX90" s="1636"/>
      <c r="SIY90" s="1636"/>
      <c r="SIZ90" s="1636"/>
      <c r="SJA90" s="1636"/>
      <c r="SJB90" s="1636"/>
      <c r="SJC90" s="1636"/>
      <c r="SJD90" s="1636"/>
      <c r="SJE90" s="1636"/>
      <c r="SJF90" s="1636"/>
      <c r="SJG90" s="1636"/>
      <c r="SJH90" s="1636"/>
      <c r="SJI90" s="1636"/>
      <c r="SJJ90" s="1636"/>
      <c r="SJK90" s="1636"/>
      <c r="SJL90" s="1636"/>
      <c r="SJM90" s="1636"/>
      <c r="SJN90" s="1636"/>
      <c r="SJO90" s="1636"/>
      <c r="SJP90" s="1636"/>
      <c r="SJQ90" s="1636"/>
      <c r="SJR90" s="1636"/>
      <c r="SJS90" s="1636"/>
      <c r="SJT90" s="1636"/>
      <c r="SJU90" s="1636"/>
      <c r="SJV90" s="1636"/>
      <c r="SJW90" s="1636"/>
      <c r="SJX90" s="1636"/>
      <c r="SJY90" s="1636"/>
      <c r="SJZ90" s="1636"/>
      <c r="SKA90" s="1636"/>
      <c r="SKB90" s="1636"/>
      <c r="SKC90" s="1636"/>
      <c r="SKD90" s="1636"/>
      <c r="SKE90" s="1636"/>
      <c r="SKF90" s="1636"/>
      <c r="SKG90" s="1636"/>
      <c r="SKH90" s="1636"/>
      <c r="SKI90" s="1636"/>
      <c r="SKJ90" s="1636"/>
      <c r="SKK90" s="1636"/>
      <c r="SKL90" s="1636"/>
      <c r="SKM90" s="1636"/>
      <c r="SKN90" s="1636"/>
      <c r="SKO90" s="1636"/>
      <c r="SKP90" s="1636"/>
      <c r="SKQ90" s="1636"/>
      <c r="SKR90" s="1636"/>
      <c r="SKS90" s="1636"/>
      <c r="SKT90" s="1636"/>
      <c r="SKU90" s="1636"/>
      <c r="SKV90" s="1636"/>
      <c r="SKW90" s="1636"/>
      <c r="SKX90" s="1636"/>
      <c r="SKY90" s="1636"/>
      <c r="SKZ90" s="1636"/>
      <c r="SLA90" s="1636"/>
      <c r="SLB90" s="1636"/>
      <c r="SLC90" s="1636"/>
      <c r="SLD90" s="1636"/>
      <c r="SLE90" s="1636"/>
      <c r="SLF90" s="1636"/>
      <c r="SLG90" s="1636"/>
      <c r="SLH90" s="1636"/>
      <c r="SLI90" s="1636"/>
      <c r="SLJ90" s="1636"/>
      <c r="SLK90" s="1636"/>
      <c r="SLL90" s="1636"/>
      <c r="SLM90" s="1636"/>
      <c r="SLN90" s="1636"/>
      <c r="SLO90" s="1636"/>
      <c r="SLP90" s="1636"/>
      <c r="SLQ90" s="1636"/>
      <c r="SLR90" s="1636"/>
      <c r="SLS90" s="1636"/>
      <c r="SLT90" s="1636"/>
      <c r="SLU90" s="1636"/>
      <c r="SLV90" s="1636"/>
      <c r="SLW90" s="1636"/>
      <c r="SLX90" s="1636"/>
      <c r="SLY90" s="1636"/>
      <c r="SLZ90" s="1636"/>
      <c r="SMA90" s="1636"/>
      <c r="SMB90" s="1636"/>
      <c r="SMC90" s="1636"/>
      <c r="SMD90" s="1636"/>
      <c r="SME90" s="1636"/>
      <c r="SMF90" s="1636"/>
      <c r="SMG90" s="1636"/>
      <c r="SMH90" s="1636"/>
      <c r="SMI90" s="1636"/>
      <c r="SMJ90" s="1636"/>
      <c r="SMK90" s="1636"/>
      <c r="SML90" s="1636"/>
      <c r="SMM90" s="1636"/>
      <c r="SMN90" s="1636"/>
      <c r="SMO90" s="1636"/>
      <c r="SMP90" s="1636"/>
      <c r="SMQ90" s="1636"/>
      <c r="SMR90" s="1636"/>
      <c r="SMS90" s="1636"/>
      <c r="SMT90" s="1636"/>
      <c r="SMU90" s="1636"/>
      <c r="SMV90" s="1636"/>
      <c r="SMW90" s="1636"/>
      <c r="SMX90" s="1636"/>
      <c r="SMY90" s="1636"/>
      <c r="SMZ90" s="1636"/>
      <c r="SNA90" s="1636"/>
      <c r="SNB90" s="1636"/>
      <c r="SNC90" s="1636"/>
      <c r="SND90" s="1636"/>
      <c r="SNE90" s="1636"/>
      <c r="SNF90" s="1636"/>
      <c r="SNG90" s="1636"/>
      <c r="SNH90" s="1636"/>
      <c r="SNI90" s="1636"/>
      <c r="SNJ90" s="1636"/>
      <c r="SNK90" s="1636"/>
      <c r="SNL90" s="1636"/>
      <c r="SNM90" s="1636"/>
      <c r="SNN90" s="1636"/>
      <c r="SNO90" s="1636"/>
      <c r="SNP90" s="1636"/>
      <c r="SNQ90" s="1636"/>
      <c r="SNR90" s="1636"/>
      <c r="SNS90" s="1636"/>
      <c r="SNT90" s="1636"/>
      <c r="SNU90" s="1636"/>
      <c r="SNV90" s="1636"/>
      <c r="SNW90" s="1636"/>
      <c r="SNX90" s="1636"/>
      <c r="SNY90" s="1636"/>
      <c r="SNZ90" s="1636"/>
      <c r="SOA90" s="1636"/>
      <c r="SOB90" s="1636"/>
      <c r="SOC90" s="1636"/>
      <c r="SOD90" s="1636"/>
      <c r="SOE90" s="1636"/>
      <c r="SOF90" s="1636"/>
      <c r="SOG90" s="1636"/>
      <c r="SOH90" s="1636"/>
      <c r="SOI90" s="1636"/>
      <c r="SOJ90" s="1636"/>
      <c r="SOK90" s="1636"/>
      <c r="SOL90" s="1636"/>
      <c r="SOM90" s="1636"/>
      <c r="SON90" s="1636"/>
      <c r="SOO90" s="1636"/>
      <c r="SOP90" s="1636"/>
      <c r="SOQ90" s="1636"/>
      <c r="SOR90" s="1636"/>
      <c r="SOS90" s="1636"/>
      <c r="SOT90" s="1636"/>
      <c r="SOU90" s="1636"/>
      <c r="SOV90" s="1636"/>
      <c r="SOW90" s="1636"/>
      <c r="SOX90" s="1636"/>
      <c r="SOY90" s="1636"/>
      <c r="SOZ90" s="1636"/>
      <c r="SPA90" s="1636"/>
      <c r="SPB90" s="1636"/>
      <c r="SPC90" s="1636"/>
      <c r="SPD90" s="1636"/>
      <c r="SPE90" s="1636"/>
      <c r="SPF90" s="1636"/>
      <c r="SPG90" s="1636"/>
      <c r="SPH90" s="1636"/>
      <c r="SPI90" s="1636"/>
      <c r="SPJ90" s="1636"/>
      <c r="SPK90" s="1636"/>
      <c r="SPL90" s="1636"/>
      <c r="SPM90" s="1636"/>
      <c r="SPN90" s="1636"/>
      <c r="SPO90" s="1636"/>
      <c r="SPP90" s="1636"/>
      <c r="SPQ90" s="1636"/>
      <c r="SPR90" s="1636"/>
      <c r="SPS90" s="1636"/>
      <c r="SPT90" s="1636"/>
      <c r="SPU90" s="1636"/>
      <c r="SPV90" s="1636"/>
      <c r="SPW90" s="1636"/>
      <c r="SPX90" s="1636"/>
      <c r="SPY90" s="1636"/>
      <c r="SPZ90" s="1636"/>
      <c r="SQA90" s="1636"/>
      <c r="SQB90" s="1636"/>
      <c r="SQC90" s="1636"/>
      <c r="SQD90" s="1636"/>
      <c r="SQE90" s="1636"/>
      <c r="SQF90" s="1636"/>
      <c r="SQG90" s="1636"/>
      <c r="SQH90" s="1636"/>
      <c r="SQI90" s="1636"/>
      <c r="SQJ90" s="1636"/>
      <c r="SQK90" s="1636"/>
      <c r="SQL90" s="1636"/>
      <c r="SQM90" s="1636"/>
      <c r="SQN90" s="1636"/>
      <c r="SQO90" s="1636"/>
      <c r="SQP90" s="1636"/>
      <c r="SQQ90" s="1636"/>
      <c r="SQR90" s="1636"/>
      <c r="SQS90" s="1636"/>
      <c r="SQT90" s="1636"/>
      <c r="SQU90" s="1636"/>
      <c r="SQV90" s="1636"/>
      <c r="SQW90" s="1636"/>
      <c r="SQX90" s="1636"/>
      <c r="SQY90" s="1636"/>
      <c r="SQZ90" s="1636"/>
      <c r="SRA90" s="1636"/>
      <c r="SRB90" s="1636"/>
      <c r="SRC90" s="1636"/>
      <c r="SRD90" s="1636"/>
      <c r="SRE90" s="1636"/>
      <c r="SRF90" s="1636"/>
      <c r="SRG90" s="1636"/>
      <c r="SRH90" s="1636"/>
      <c r="SRI90" s="1636"/>
      <c r="SRJ90" s="1636"/>
      <c r="SRK90" s="1636"/>
      <c r="SRL90" s="1636"/>
      <c r="SRM90" s="1636"/>
      <c r="SRN90" s="1636"/>
      <c r="SRO90" s="1636"/>
      <c r="SRP90" s="1636"/>
      <c r="SRQ90" s="1636"/>
      <c r="SRR90" s="1636"/>
      <c r="SRS90" s="1636"/>
      <c r="SRT90" s="1636"/>
      <c r="SRU90" s="1636"/>
      <c r="SRV90" s="1636"/>
      <c r="SRW90" s="1636"/>
      <c r="SRX90" s="1636"/>
      <c r="SRY90" s="1636"/>
      <c r="SRZ90" s="1636"/>
      <c r="SSA90" s="1636"/>
      <c r="SSB90" s="1636"/>
      <c r="SSC90" s="1636"/>
      <c r="SSD90" s="1636"/>
      <c r="SSE90" s="1636"/>
      <c r="SSF90" s="1636"/>
      <c r="SSG90" s="1636"/>
      <c r="SSH90" s="1636"/>
      <c r="SSI90" s="1636"/>
      <c r="SSJ90" s="1636"/>
      <c r="SSK90" s="1636"/>
      <c r="SSL90" s="1636"/>
      <c r="SSM90" s="1636"/>
      <c r="SSN90" s="1636"/>
      <c r="SSO90" s="1636"/>
      <c r="SSP90" s="1636"/>
      <c r="SSQ90" s="1636"/>
      <c r="SSR90" s="1636"/>
      <c r="SSS90" s="1636"/>
      <c r="SST90" s="1636"/>
      <c r="SSU90" s="1636"/>
      <c r="SSV90" s="1636"/>
      <c r="SSW90" s="1636"/>
      <c r="SSX90" s="1636"/>
      <c r="SSY90" s="1636"/>
      <c r="SSZ90" s="1636"/>
      <c r="STA90" s="1636"/>
      <c r="STB90" s="1636"/>
      <c r="STC90" s="1636"/>
      <c r="STD90" s="1636"/>
      <c r="STE90" s="1636"/>
      <c r="STF90" s="1636"/>
      <c r="STG90" s="1636"/>
      <c r="STH90" s="1636"/>
      <c r="STI90" s="1636"/>
      <c r="STJ90" s="1636"/>
      <c r="STK90" s="1636"/>
      <c r="STL90" s="1636"/>
      <c r="STM90" s="1636"/>
      <c r="STN90" s="1636"/>
      <c r="STO90" s="1636"/>
      <c r="STP90" s="1636"/>
      <c r="STQ90" s="1636"/>
      <c r="STR90" s="1636"/>
      <c r="STS90" s="1636"/>
      <c r="STT90" s="1636"/>
      <c r="STU90" s="1636"/>
      <c r="STV90" s="1636"/>
      <c r="STW90" s="1636"/>
      <c r="STX90" s="1636"/>
      <c r="STY90" s="1636"/>
      <c r="STZ90" s="1636"/>
      <c r="SUA90" s="1636"/>
      <c r="SUB90" s="1636"/>
      <c r="SUC90" s="1636"/>
      <c r="SUD90" s="1636"/>
      <c r="SUE90" s="1636"/>
      <c r="SUF90" s="1636"/>
      <c r="SUG90" s="1636"/>
      <c r="SUH90" s="1636"/>
      <c r="SUI90" s="1636"/>
      <c r="SUJ90" s="1636"/>
      <c r="SUK90" s="1636"/>
      <c r="SUL90" s="1636"/>
      <c r="SUM90" s="1636"/>
      <c r="SUN90" s="1636"/>
      <c r="SUO90" s="1636"/>
      <c r="SUP90" s="1636"/>
      <c r="SUQ90" s="1636"/>
      <c r="SUR90" s="1636"/>
      <c r="SUS90" s="1636"/>
      <c r="SUT90" s="1636"/>
      <c r="SUU90" s="1636"/>
      <c r="SUV90" s="1636"/>
      <c r="SUW90" s="1636"/>
      <c r="SUX90" s="1636"/>
      <c r="SUY90" s="1636"/>
      <c r="SUZ90" s="1636"/>
      <c r="SVA90" s="1636"/>
      <c r="SVB90" s="1636"/>
      <c r="SVC90" s="1636"/>
      <c r="SVD90" s="1636"/>
      <c r="SVE90" s="1636"/>
      <c r="SVF90" s="1636"/>
      <c r="SVG90" s="1636"/>
      <c r="SVH90" s="1636"/>
      <c r="SVI90" s="1636"/>
      <c r="SVJ90" s="1636"/>
      <c r="SVK90" s="1636"/>
      <c r="SVL90" s="1636"/>
      <c r="SVM90" s="1636"/>
      <c r="SVN90" s="1636"/>
      <c r="SVO90" s="1636"/>
      <c r="SVP90" s="1636"/>
      <c r="SVQ90" s="1636"/>
      <c r="SVR90" s="1636"/>
      <c r="SVS90" s="1636"/>
      <c r="SVT90" s="1636"/>
      <c r="SVU90" s="1636"/>
      <c r="SVV90" s="1636"/>
      <c r="SVW90" s="1636"/>
      <c r="SVX90" s="1636"/>
      <c r="SVY90" s="1636"/>
      <c r="SVZ90" s="1636"/>
      <c r="SWA90" s="1636"/>
      <c r="SWB90" s="1636"/>
      <c r="SWC90" s="1636"/>
      <c r="SWD90" s="1636"/>
      <c r="SWE90" s="1636"/>
      <c r="SWF90" s="1636"/>
      <c r="SWG90" s="1636"/>
      <c r="SWH90" s="1636"/>
      <c r="SWI90" s="1636"/>
      <c r="SWJ90" s="1636"/>
      <c r="SWK90" s="1636"/>
      <c r="SWL90" s="1636"/>
      <c r="SWM90" s="1636"/>
      <c r="SWN90" s="1636"/>
      <c r="SWO90" s="1636"/>
      <c r="SWP90" s="1636"/>
      <c r="SWQ90" s="1636"/>
      <c r="SWR90" s="1636"/>
      <c r="SWS90" s="1636"/>
      <c r="SWT90" s="1636"/>
      <c r="SWU90" s="1636"/>
      <c r="SWV90" s="1636"/>
      <c r="SWW90" s="1636"/>
      <c r="SWX90" s="1636"/>
      <c r="SWY90" s="1636"/>
      <c r="SWZ90" s="1636"/>
      <c r="SXA90" s="1636"/>
      <c r="SXB90" s="1636"/>
      <c r="SXC90" s="1636"/>
      <c r="SXD90" s="1636"/>
      <c r="SXE90" s="1636"/>
      <c r="SXF90" s="1636"/>
      <c r="SXG90" s="1636"/>
      <c r="SXH90" s="1636"/>
      <c r="SXI90" s="1636"/>
      <c r="SXJ90" s="1636"/>
      <c r="SXK90" s="1636"/>
      <c r="SXL90" s="1636"/>
      <c r="SXM90" s="1636"/>
      <c r="SXN90" s="1636"/>
      <c r="SXO90" s="1636"/>
      <c r="SXP90" s="1636"/>
      <c r="SXQ90" s="1636"/>
      <c r="SXR90" s="1636"/>
      <c r="SXS90" s="1636"/>
      <c r="SXT90" s="1636"/>
      <c r="SXU90" s="1636"/>
      <c r="SXV90" s="1636"/>
      <c r="SXW90" s="1636"/>
      <c r="SXX90" s="1636"/>
      <c r="SXY90" s="1636"/>
      <c r="SXZ90" s="1636"/>
      <c r="SYA90" s="1636"/>
      <c r="SYB90" s="1636"/>
      <c r="SYC90" s="1636"/>
      <c r="SYD90" s="1636"/>
      <c r="SYE90" s="1636"/>
      <c r="SYF90" s="1636"/>
      <c r="SYG90" s="1636"/>
      <c r="SYH90" s="1636"/>
      <c r="SYI90" s="1636"/>
      <c r="SYJ90" s="1636"/>
      <c r="SYK90" s="1636"/>
      <c r="SYL90" s="1636"/>
      <c r="SYM90" s="1636"/>
      <c r="SYN90" s="1636"/>
      <c r="SYO90" s="1636"/>
      <c r="SYP90" s="1636"/>
      <c r="SYQ90" s="1636"/>
      <c r="SYR90" s="1636"/>
      <c r="SYS90" s="1636"/>
      <c r="SYT90" s="1636"/>
      <c r="SYU90" s="1636"/>
      <c r="SYV90" s="1636"/>
      <c r="SYW90" s="1636"/>
      <c r="SYX90" s="1636"/>
      <c r="SYY90" s="1636"/>
      <c r="SYZ90" s="1636"/>
      <c r="SZA90" s="1636"/>
      <c r="SZB90" s="1636"/>
      <c r="SZC90" s="1636"/>
      <c r="SZD90" s="1636"/>
      <c r="SZE90" s="1636"/>
      <c r="SZF90" s="1636"/>
      <c r="SZG90" s="1636"/>
      <c r="SZH90" s="1636"/>
      <c r="SZI90" s="1636"/>
      <c r="SZJ90" s="1636"/>
      <c r="SZK90" s="1636"/>
      <c r="SZL90" s="1636"/>
      <c r="SZM90" s="1636"/>
      <c r="SZN90" s="1636"/>
      <c r="SZO90" s="1636"/>
      <c r="SZP90" s="1636"/>
      <c r="SZQ90" s="1636"/>
      <c r="SZR90" s="1636"/>
      <c r="SZS90" s="1636"/>
      <c r="SZT90" s="1636"/>
      <c r="SZU90" s="1636"/>
      <c r="SZV90" s="1636"/>
      <c r="SZW90" s="1636"/>
      <c r="SZX90" s="1636"/>
      <c r="SZY90" s="1636"/>
      <c r="SZZ90" s="1636"/>
      <c r="TAA90" s="1636"/>
      <c r="TAB90" s="1636"/>
      <c r="TAC90" s="1636"/>
      <c r="TAD90" s="1636"/>
      <c r="TAE90" s="1636"/>
      <c r="TAF90" s="1636"/>
      <c r="TAG90" s="1636"/>
      <c r="TAH90" s="1636"/>
      <c r="TAI90" s="1636"/>
      <c r="TAJ90" s="1636"/>
      <c r="TAK90" s="1636"/>
      <c r="TAL90" s="1636"/>
      <c r="TAM90" s="1636"/>
      <c r="TAN90" s="1636"/>
      <c r="TAO90" s="1636"/>
      <c r="TAP90" s="1636"/>
      <c r="TAQ90" s="1636"/>
      <c r="TAR90" s="1636"/>
      <c r="TAS90" s="1636"/>
      <c r="TAT90" s="1636"/>
      <c r="TAU90" s="1636"/>
      <c r="TAV90" s="1636"/>
      <c r="TAW90" s="1636"/>
      <c r="TAX90" s="1636"/>
      <c r="TAY90" s="1636"/>
      <c r="TAZ90" s="1636"/>
      <c r="TBA90" s="1636"/>
      <c r="TBB90" s="1636"/>
      <c r="TBC90" s="1636"/>
      <c r="TBD90" s="1636"/>
      <c r="TBE90" s="1636"/>
      <c r="TBF90" s="1636"/>
      <c r="TBG90" s="1636"/>
      <c r="TBH90" s="1636"/>
      <c r="TBI90" s="1636"/>
      <c r="TBJ90" s="1636"/>
      <c r="TBK90" s="1636"/>
      <c r="TBL90" s="1636"/>
      <c r="TBM90" s="1636"/>
      <c r="TBN90" s="1636"/>
      <c r="TBO90" s="1636"/>
      <c r="TBP90" s="1636"/>
      <c r="TBQ90" s="1636"/>
      <c r="TBR90" s="1636"/>
      <c r="TBS90" s="1636"/>
      <c r="TBT90" s="1636"/>
      <c r="TBU90" s="1636"/>
      <c r="TBV90" s="1636"/>
      <c r="TBW90" s="1636"/>
      <c r="TBX90" s="1636"/>
      <c r="TBY90" s="1636"/>
      <c r="TBZ90" s="1636"/>
      <c r="TCA90" s="1636"/>
      <c r="TCB90" s="1636"/>
      <c r="TCC90" s="1636"/>
      <c r="TCD90" s="1636"/>
      <c r="TCE90" s="1636"/>
      <c r="TCF90" s="1636"/>
      <c r="TCG90" s="1636"/>
      <c r="TCH90" s="1636"/>
      <c r="TCI90" s="1636"/>
      <c r="TCJ90" s="1636"/>
      <c r="TCK90" s="1636"/>
      <c r="TCL90" s="1636"/>
      <c r="TCM90" s="1636"/>
      <c r="TCN90" s="1636"/>
      <c r="TCO90" s="1636"/>
      <c r="TCP90" s="1636"/>
      <c r="TCQ90" s="1636"/>
      <c r="TCR90" s="1636"/>
      <c r="TCS90" s="1636"/>
      <c r="TCT90" s="1636"/>
      <c r="TCU90" s="1636"/>
      <c r="TCV90" s="1636"/>
      <c r="TCW90" s="1636"/>
      <c r="TCX90" s="1636"/>
      <c r="TCY90" s="1636"/>
      <c r="TCZ90" s="1636"/>
      <c r="TDA90" s="1636"/>
      <c r="TDB90" s="1636"/>
      <c r="TDC90" s="1636"/>
      <c r="TDD90" s="1636"/>
      <c r="TDE90" s="1636"/>
      <c r="TDF90" s="1636"/>
      <c r="TDG90" s="1636"/>
      <c r="TDH90" s="1636"/>
      <c r="TDI90" s="1636"/>
      <c r="TDJ90" s="1636"/>
      <c r="TDK90" s="1636"/>
      <c r="TDL90" s="1636"/>
      <c r="TDM90" s="1636"/>
      <c r="TDN90" s="1636"/>
      <c r="TDO90" s="1636"/>
      <c r="TDP90" s="1636"/>
      <c r="TDQ90" s="1636"/>
      <c r="TDR90" s="1636"/>
      <c r="TDS90" s="1636"/>
      <c r="TDT90" s="1636"/>
      <c r="TDU90" s="1636"/>
      <c r="TDV90" s="1636"/>
      <c r="TDW90" s="1636"/>
      <c r="TDX90" s="1636"/>
      <c r="TDY90" s="1636"/>
      <c r="TDZ90" s="1636"/>
      <c r="TEA90" s="1636"/>
      <c r="TEB90" s="1636"/>
      <c r="TEC90" s="1636"/>
      <c r="TED90" s="1636"/>
      <c r="TEE90" s="1636"/>
      <c r="TEF90" s="1636"/>
      <c r="TEG90" s="1636"/>
      <c r="TEH90" s="1636"/>
      <c r="TEI90" s="1636"/>
      <c r="TEJ90" s="1636"/>
      <c r="TEK90" s="1636"/>
      <c r="TEL90" s="1636"/>
      <c r="TEM90" s="1636"/>
      <c r="TEN90" s="1636"/>
      <c r="TEO90" s="1636"/>
      <c r="TEP90" s="1636"/>
      <c r="TEQ90" s="1636"/>
      <c r="TER90" s="1636"/>
      <c r="TES90" s="1636"/>
      <c r="TET90" s="1636"/>
      <c r="TEU90" s="1636"/>
      <c r="TEV90" s="1636"/>
      <c r="TEW90" s="1636"/>
      <c r="TEX90" s="1636"/>
      <c r="TEY90" s="1636"/>
      <c r="TEZ90" s="1636"/>
      <c r="TFA90" s="1636"/>
      <c r="TFB90" s="1636"/>
      <c r="TFC90" s="1636"/>
      <c r="TFD90" s="1636"/>
      <c r="TFE90" s="1636"/>
      <c r="TFF90" s="1636"/>
      <c r="TFG90" s="1636"/>
      <c r="TFH90" s="1636"/>
      <c r="TFI90" s="1636"/>
      <c r="TFJ90" s="1636"/>
      <c r="TFK90" s="1636"/>
      <c r="TFL90" s="1636"/>
      <c r="TFM90" s="1636"/>
      <c r="TFN90" s="1636"/>
      <c r="TFO90" s="1636"/>
      <c r="TFP90" s="1636"/>
      <c r="TFQ90" s="1636"/>
      <c r="TFR90" s="1636"/>
      <c r="TFS90" s="1636"/>
      <c r="TFT90" s="1636"/>
      <c r="TFU90" s="1636"/>
      <c r="TFV90" s="1636"/>
      <c r="TFW90" s="1636"/>
      <c r="TFX90" s="1636"/>
      <c r="TFY90" s="1636"/>
      <c r="TFZ90" s="1636"/>
      <c r="TGA90" s="1636"/>
      <c r="TGB90" s="1636"/>
      <c r="TGC90" s="1636"/>
      <c r="TGD90" s="1636"/>
      <c r="TGE90" s="1636"/>
      <c r="TGF90" s="1636"/>
      <c r="TGG90" s="1636"/>
      <c r="TGH90" s="1636"/>
      <c r="TGI90" s="1636"/>
      <c r="TGJ90" s="1636"/>
      <c r="TGK90" s="1636"/>
      <c r="TGL90" s="1636"/>
      <c r="TGM90" s="1636"/>
      <c r="TGN90" s="1636"/>
      <c r="TGO90" s="1636"/>
      <c r="TGP90" s="1636"/>
      <c r="TGQ90" s="1636"/>
      <c r="TGR90" s="1636"/>
      <c r="TGS90" s="1636"/>
      <c r="TGT90" s="1636"/>
      <c r="TGU90" s="1636"/>
      <c r="TGV90" s="1636"/>
      <c r="TGW90" s="1636"/>
      <c r="TGX90" s="1636"/>
      <c r="TGY90" s="1636"/>
      <c r="TGZ90" s="1636"/>
      <c r="THA90" s="1636"/>
      <c r="THB90" s="1636"/>
      <c r="THC90" s="1636"/>
      <c r="THD90" s="1636"/>
      <c r="THE90" s="1636"/>
      <c r="THF90" s="1636"/>
      <c r="THG90" s="1636"/>
      <c r="THH90" s="1636"/>
      <c r="THI90" s="1636"/>
      <c r="THJ90" s="1636"/>
      <c r="THK90" s="1636"/>
      <c r="THL90" s="1636"/>
      <c r="THM90" s="1636"/>
      <c r="THN90" s="1636"/>
      <c r="THO90" s="1636"/>
      <c r="THP90" s="1636"/>
      <c r="THQ90" s="1636"/>
      <c r="THR90" s="1636"/>
      <c r="THS90" s="1636"/>
      <c r="THT90" s="1636"/>
      <c r="THU90" s="1636"/>
      <c r="THV90" s="1636"/>
      <c r="THW90" s="1636"/>
      <c r="THX90" s="1636"/>
      <c r="THY90" s="1636"/>
      <c r="THZ90" s="1636"/>
      <c r="TIA90" s="1636"/>
      <c r="TIB90" s="1636"/>
      <c r="TIC90" s="1636"/>
      <c r="TID90" s="1636"/>
      <c r="TIE90" s="1636"/>
      <c r="TIF90" s="1636"/>
      <c r="TIG90" s="1636"/>
      <c r="TIH90" s="1636"/>
      <c r="TII90" s="1636"/>
      <c r="TIJ90" s="1636"/>
      <c r="TIK90" s="1636"/>
      <c r="TIL90" s="1636"/>
      <c r="TIM90" s="1636"/>
      <c r="TIN90" s="1636"/>
      <c r="TIO90" s="1636"/>
      <c r="TIP90" s="1636"/>
      <c r="TIQ90" s="1636"/>
      <c r="TIR90" s="1636"/>
      <c r="TIS90" s="1636"/>
      <c r="TIT90" s="1636"/>
      <c r="TIU90" s="1636"/>
      <c r="TIV90" s="1636"/>
      <c r="TIW90" s="1636"/>
      <c r="TIX90" s="1636"/>
      <c r="TIY90" s="1636"/>
      <c r="TIZ90" s="1636"/>
      <c r="TJA90" s="1636"/>
      <c r="TJB90" s="1636"/>
      <c r="TJC90" s="1636"/>
      <c r="TJD90" s="1636"/>
      <c r="TJE90" s="1636"/>
      <c r="TJF90" s="1636"/>
      <c r="TJG90" s="1636"/>
      <c r="TJH90" s="1636"/>
      <c r="TJI90" s="1636"/>
      <c r="TJJ90" s="1636"/>
      <c r="TJK90" s="1636"/>
      <c r="TJL90" s="1636"/>
      <c r="TJM90" s="1636"/>
      <c r="TJN90" s="1636"/>
      <c r="TJO90" s="1636"/>
      <c r="TJP90" s="1636"/>
      <c r="TJQ90" s="1636"/>
      <c r="TJR90" s="1636"/>
      <c r="TJS90" s="1636"/>
      <c r="TJT90" s="1636"/>
      <c r="TJU90" s="1636"/>
      <c r="TJV90" s="1636"/>
      <c r="TJW90" s="1636"/>
      <c r="TJX90" s="1636"/>
      <c r="TJY90" s="1636"/>
      <c r="TJZ90" s="1636"/>
      <c r="TKA90" s="1636"/>
      <c r="TKB90" s="1636"/>
      <c r="TKC90" s="1636"/>
      <c r="TKD90" s="1636"/>
      <c r="TKE90" s="1636"/>
      <c r="TKF90" s="1636"/>
      <c r="TKG90" s="1636"/>
      <c r="TKH90" s="1636"/>
      <c r="TKI90" s="1636"/>
      <c r="TKJ90" s="1636"/>
      <c r="TKK90" s="1636"/>
      <c r="TKL90" s="1636"/>
      <c r="TKM90" s="1636"/>
      <c r="TKN90" s="1636"/>
      <c r="TKO90" s="1636"/>
      <c r="TKP90" s="1636"/>
      <c r="TKQ90" s="1636"/>
      <c r="TKR90" s="1636"/>
      <c r="TKS90" s="1636"/>
      <c r="TKT90" s="1636"/>
      <c r="TKU90" s="1636"/>
      <c r="TKV90" s="1636"/>
      <c r="TKW90" s="1636"/>
      <c r="TKX90" s="1636"/>
      <c r="TKY90" s="1636"/>
      <c r="TKZ90" s="1636"/>
      <c r="TLA90" s="1636"/>
      <c r="TLB90" s="1636"/>
      <c r="TLC90" s="1636"/>
      <c r="TLD90" s="1636"/>
      <c r="TLE90" s="1636"/>
      <c r="TLF90" s="1636"/>
      <c r="TLG90" s="1636"/>
      <c r="TLH90" s="1636"/>
      <c r="TLI90" s="1636"/>
      <c r="TLJ90" s="1636"/>
      <c r="TLK90" s="1636"/>
      <c r="TLL90" s="1636"/>
      <c r="TLM90" s="1636"/>
      <c r="TLN90" s="1636"/>
      <c r="TLO90" s="1636"/>
      <c r="TLP90" s="1636"/>
      <c r="TLQ90" s="1636"/>
      <c r="TLR90" s="1636"/>
      <c r="TLS90" s="1636"/>
      <c r="TLT90" s="1636"/>
      <c r="TLU90" s="1636"/>
      <c r="TLV90" s="1636"/>
      <c r="TLW90" s="1636"/>
      <c r="TLX90" s="1636"/>
      <c r="TLY90" s="1636"/>
      <c r="TLZ90" s="1636"/>
      <c r="TMA90" s="1636"/>
      <c r="TMB90" s="1636"/>
      <c r="TMC90" s="1636"/>
      <c r="TMD90" s="1636"/>
      <c r="TME90" s="1636"/>
      <c r="TMF90" s="1636"/>
      <c r="TMG90" s="1636"/>
      <c r="TMH90" s="1636"/>
      <c r="TMI90" s="1636"/>
      <c r="TMJ90" s="1636"/>
      <c r="TMK90" s="1636"/>
      <c r="TML90" s="1636"/>
      <c r="TMM90" s="1636"/>
      <c r="TMN90" s="1636"/>
      <c r="TMO90" s="1636"/>
      <c r="TMP90" s="1636"/>
      <c r="TMQ90" s="1636"/>
      <c r="TMR90" s="1636"/>
      <c r="TMS90" s="1636"/>
      <c r="TMT90" s="1636"/>
      <c r="TMU90" s="1636"/>
      <c r="TMV90" s="1636"/>
      <c r="TMW90" s="1636"/>
      <c r="TMX90" s="1636"/>
      <c r="TMY90" s="1636"/>
      <c r="TMZ90" s="1636"/>
      <c r="TNA90" s="1636"/>
      <c r="TNB90" s="1636"/>
      <c r="TNC90" s="1636"/>
      <c r="TND90" s="1636"/>
      <c r="TNE90" s="1636"/>
      <c r="TNF90" s="1636"/>
      <c r="TNG90" s="1636"/>
      <c r="TNH90" s="1636"/>
      <c r="TNI90" s="1636"/>
      <c r="TNJ90" s="1636"/>
      <c r="TNK90" s="1636"/>
      <c r="TNL90" s="1636"/>
      <c r="TNM90" s="1636"/>
      <c r="TNN90" s="1636"/>
      <c r="TNO90" s="1636"/>
      <c r="TNP90" s="1636"/>
      <c r="TNQ90" s="1636"/>
      <c r="TNR90" s="1636"/>
      <c r="TNS90" s="1636"/>
      <c r="TNT90" s="1636"/>
      <c r="TNU90" s="1636"/>
      <c r="TNV90" s="1636"/>
      <c r="TNW90" s="1636"/>
      <c r="TNX90" s="1636"/>
      <c r="TNY90" s="1636"/>
      <c r="TNZ90" s="1636"/>
      <c r="TOA90" s="1636"/>
      <c r="TOB90" s="1636"/>
      <c r="TOC90" s="1636"/>
      <c r="TOD90" s="1636"/>
      <c r="TOE90" s="1636"/>
      <c r="TOF90" s="1636"/>
      <c r="TOG90" s="1636"/>
      <c r="TOH90" s="1636"/>
      <c r="TOI90" s="1636"/>
      <c r="TOJ90" s="1636"/>
      <c r="TOK90" s="1636"/>
      <c r="TOL90" s="1636"/>
      <c r="TOM90" s="1636"/>
      <c r="TON90" s="1636"/>
      <c r="TOO90" s="1636"/>
      <c r="TOP90" s="1636"/>
      <c r="TOQ90" s="1636"/>
      <c r="TOR90" s="1636"/>
      <c r="TOS90" s="1636"/>
      <c r="TOT90" s="1636"/>
      <c r="TOU90" s="1636"/>
      <c r="TOV90" s="1636"/>
      <c r="TOW90" s="1636"/>
      <c r="TOX90" s="1636"/>
      <c r="TOY90" s="1636"/>
      <c r="TOZ90" s="1636"/>
      <c r="TPA90" s="1636"/>
      <c r="TPB90" s="1636"/>
      <c r="TPC90" s="1636"/>
      <c r="TPD90" s="1636"/>
      <c r="TPE90" s="1636"/>
      <c r="TPF90" s="1636"/>
      <c r="TPG90" s="1636"/>
      <c r="TPH90" s="1636"/>
      <c r="TPI90" s="1636"/>
      <c r="TPJ90" s="1636"/>
      <c r="TPK90" s="1636"/>
      <c r="TPL90" s="1636"/>
      <c r="TPM90" s="1636"/>
      <c r="TPN90" s="1636"/>
      <c r="TPO90" s="1636"/>
      <c r="TPP90" s="1636"/>
      <c r="TPQ90" s="1636"/>
      <c r="TPR90" s="1636"/>
      <c r="TPS90" s="1636"/>
      <c r="TPT90" s="1636"/>
      <c r="TPU90" s="1636"/>
      <c r="TPV90" s="1636"/>
      <c r="TPW90" s="1636"/>
      <c r="TPX90" s="1636"/>
      <c r="TPY90" s="1636"/>
      <c r="TPZ90" s="1636"/>
      <c r="TQA90" s="1636"/>
      <c r="TQB90" s="1636"/>
      <c r="TQC90" s="1636"/>
      <c r="TQD90" s="1636"/>
      <c r="TQE90" s="1636"/>
      <c r="TQF90" s="1636"/>
      <c r="TQG90" s="1636"/>
      <c r="TQH90" s="1636"/>
      <c r="TQI90" s="1636"/>
      <c r="TQJ90" s="1636"/>
      <c r="TQK90" s="1636"/>
      <c r="TQL90" s="1636"/>
      <c r="TQM90" s="1636"/>
      <c r="TQN90" s="1636"/>
      <c r="TQO90" s="1636"/>
      <c r="TQP90" s="1636"/>
      <c r="TQQ90" s="1636"/>
      <c r="TQR90" s="1636"/>
      <c r="TQS90" s="1636"/>
      <c r="TQT90" s="1636"/>
      <c r="TQU90" s="1636"/>
      <c r="TQV90" s="1636"/>
      <c r="TQW90" s="1636"/>
      <c r="TQX90" s="1636"/>
      <c r="TQY90" s="1636"/>
      <c r="TQZ90" s="1636"/>
      <c r="TRA90" s="1636"/>
      <c r="TRB90" s="1636"/>
      <c r="TRC90" s="1636"/>
      <c r="TRD90" s="1636"/>
      <c r="TRE90" s="1636"/>
      <c r="TRF90" s="1636"/>
      <c r="TRG90" s="1636"/>
      <c r="TRH90" s="1636"/>
      <c r="TRI90" s="1636"/>
      <c r="TRJ90" s="1636"/>
      <c r="TRK90" s="1636"/>
      <c r="TRL90" s="1636"/>
      <c r="TRM90" s="1636"/>
      <c r="TRN90" s="1636"/>
      <c r="TRO90" s="1636"/>
      <c r="TRP90" s="1636"/>
      <c r="TRQ90" s="1636"/>
      <c r="TRR90" s="1636"/>
      <c r="TRS90" s="1636"/>
      <c r="TRT90" s="1636"/>
      <c r="TRU90" s="1636"/>
      <c r="TRV90" s="1636"/>
      <c r="TRW90" s="1636"/>
      <c r="TRX90" s="1636"/>
      <c r="TRY90" s="1636"/>
      <c r="TRZ90" s="1636"/>
      <c r="TSA90" s="1636"/>
      <c r="TSB90" s="1636"/>
      <c r="TSC90" s="1636"/>
      <c r="TSD90" s="1636"/>
      <c r="TSE90" s="1636"/>
      <c r="TSF90" s="1636"/>
      <c r="TSG90" s="1636"/>
      <c r="TSH90" s="1636"/>
      <c r="TSI90" s="1636"/>
      <c r="TSJ90" s="1636"/>
      <c r="TSK90" s="1636"/>
      <c r="TSL90" s="1636"/>
      <c r="TSM90" s="1636"/>
      <c r="TSN90" s="1636"/>
      <c r="TSO90" s="1636"/>
      <c r="TSP90" s="1636"/>
      <c r="TSQ90" s="1636"/>
      <c r="TSR90" s="1636"/>
      <c r="TSS90" s="1636"/>
      <c r="TST90" s="1636"/>
      <c r="TSU90" s="1636"/>
      <c r="TSV90" s="1636"/>
      <c r="TSW90" s="1636"/>
      <c r="TSX90" s="1636"/>
      <c r="TSY90" s="1636"/>
      <c r="TSZ90" s="1636"/>
      <c r="TTA90" s="1636"/>
      <c r="TTB90" s="1636"/>
      <c r="TTC90" s="1636"/>
      <c r="TTD90" s="1636"/>
      <c r="TTE90" s="1636"/>
      <c r="TTF90" s="1636"/>
      <c r="TTG90" s="1636"/>
      <c r="TTH90" s="1636"/>
      <c r="TTI90" s="1636"/>
      <c r="TTJ90" s="1636"/>
      <c r="TTK90" s="1636"/>
      <c r="TTL90" s="1636"/>
      <c r="TTM90" s="1636"/>
      <c r="TTN90" s="1636"/>
      <c r="TTO90" s="1636"/>
      <c r="TTP90" s="1636"/>
      <c r="TTQ90" s="1636"/>
      <c r="TTR90" s="1636"/>
      <c r="TTS90" s="1636"/>
      <c r="TTT90" s="1636"/>
      <c r="TTU90" s="1636"/>
      <c r="TTV90" s="1636"/>
      <c r="TTW90" s="1636"/>
      <c r="TTX90" s="1636"/>
      <c r="TTY90" s="1636"/>
      <c r="TTZ90" s="1636"/>
      <c r="TUA90" s="1636"/>
      <c r="TUB90" s="1636"/>
      <c r="TUC90" s="1636"/>
      <c r="TUD90" s="1636"/>
      <c r="TUE90" s="1636"/>
      <c r="TUF90" s="1636"/>
      <c r="TUG90" s="1636"/>
      <c r="TUH90" s="1636"/>
      <c r="TUI90" s="1636"/>
      <c r="TUJ90" s="1636"/>
      <c r="TUK90" s="1636"/>
      <c r="TUL90" s="1636"/>
      <c r="TUM90" s="1636"/>
      <c r="TUN90" s="1636"/>
      <c r="TUO90" s="1636"/>
      <c r="TUP90" s="1636"/>
      <c r="TUQ90" s="1636"/>
      <c r="TUR90" s="1636"/>
      <c r="TUS90" s="1636"/>
      <c r="TUT90" s="1636"/>
      <c r="TUU90" s="1636"/>
      <c r="TUV90" s="1636"/>
      <c r="TUW90" s="1636"/>
      <c r="TUX90" s="1636"/>
      <c r="TUY90" s="1636"/>
      <c r="TUZ90" s="1636"/>
      <c r="TVA90" s="1636"/>
      <c r="TVB90" s="1636"/>
      <c r="TVC90" s="1636"/>
      <c r="TVD90" s="1636"/>
      <c r="TVE90" s="1636"/>
      <c r="TVF90" s="1636"/>
      <c r="TVG90" s="1636"/>
      <c r="TVH90" s="1636"/>
      <c r="TVI90" s="1636"/>
      <c r="TVJ90" s="1636"/>
      <c r="TVK90" s="1636"/>
      <c r="TVL90" s="1636"/>
      <c r="TVM90" s="1636"/>
      <c r="TVN90" s="1636"/>
      <c r="TVO90" s="1636"/>
      <c r="TVP90" s="1636"/>
      <c r="TVQ90" s="1636"/>
      <c r="TVR90" s="1636"/>
      <c r="TVS90" s="1636"/>
      <c r="TVT90" s="1636"/>
      <c r="TVU90" s="1636"/>
      <c r="TVV90" s="1636"/>
      <c r="TVW90" s="1636"/>
      <c r="TVX90" s="1636"/>
      <c r="TVY90" s="1636"/>
      <c r="TVZ90" s="1636"/>
      <c r="TWA90" s="1636"/>
      <c r="TWB90" s="1636"/>
      <c r="TWC90" s="1636"/>
      <c r="TWD90" s="1636"/>
      <c r="TWE90" s="1636"/>
      <c r="TWF90" s="1636"/>
      <c r="TWG90" s="1636"/>
      <c r="TWH90" s="1636"/>
      <c r="TWI90" s="1636"/>
      <c r="TWJ90" s="1636"/>
      <c r="TWK90" s="1636"/>
      <c r="TWL90" s="1636"/>
      <c r="TWM90" s="1636"/>
      <c r="TWN90" s="1636"/>
      <c r="TWO90" s="1636"/>
      <c r="TWP90" s="1636"/>
      <c r="TWQ90" s="1636"/>
      <c r="TWR90" s="1636"/>
      <c r="TWS90" s="1636"/>
      <c r="TWT90" s="1636"/>
      <c r="TWU90" s="1636"/>
      <c r="TWV90" s="1636"/>
      <c r="TWW90" s="1636"/>
      <c r="TWX90" s="1636"/>
      <c r="TWY90" s="1636"/>
      <c r="TWZ90" s="1636"/>
      <c r="TXA90" s="1636"/>
      <c r="TXB90" s="1636"/>
      <c r="TXC90" s="1636"/>
      <c r="TXD90" s="1636"/>
      <c r="TXE90" s="1636"/>
      <c r="TXF90" s="1636"/>
      <c r="TXG90" s="1636"/>
      <c r="TXH90" s="1636"/>
      <c r="TXI90" s="1636"/>
      <c r="TXJ90" s="1636"/>
      <c r="TXK90" s="1636"/>
      <c r="TXL90" s="1636"/>
      <c r="TXM90" s="1636"/>
      <c r="TXN90" s="1636"/>
      <c r="TXO90" s="1636"/>
      <c r="TXP90" s="1636"/>
      <c r="TXQ90" s="1636"/>
      <c r="TXR90" s="1636"/>
      <c r="TXS90" s="1636"/>
      <c r="TXT90" s="1636"/>
      <c r="TXU90" s="1636"/>
      <c r="TXV90" s="1636"/>
      <c r="TXW90" s="1636"/>
      <c r="TXX90" s="1636"/>
      <c r="TXY90" s="1636"/>
      <c r="TXZ90" s="1636"/>
      <c r="TYA90" s="1636"/>
      <c r="TYB90" s="1636"/>
      <c r="TYC90" s="1636"/>
      <c r="TYD90" s="1636"/>
      <c r="TYE90" s="1636"/>
      <c r="TYF90" s="1636"/>
      <c r="TYG90" s="1636"/>
      <c r="TYH90" s="1636"/>
      <c r="TYI90" s="1636"/>
      <c r="TYJ90" s="1636"/>
      <c r="TYK90" s="1636"/>
      <c r="TYL90" s="1636"/>
      <c r="TYM90" s="1636"/>
      <c r="TYN90" s="1636"/>
      <c r="TYO90" s="1636"/>
      <c r="TYP90" s="1636"/>
      <c r="TYQ90" s="1636"/>
      <c r="TYR90" s="1636"/>
      <c r="TYS90" s="1636"/>
      <c r="TYT90" s="1636"/>
      <c r="TYU90" s="1636"/>
      <c r="TYV90" s="1636"/>
      <c r="TYW90" s="1636"/>
      <c r="TYX90" s="1636"/>
      <c r="TYY90" s="1636"/>
      <c r="TYZ90" s="1636"/>
      <c r="TZA90" s="1636"/>
      <c r="TZB90" s="1636"/>
      <c r="TZC90" s="1636"/>
      <c r="TZD90" s="1636"/>
      <c r="TZE90" s="1636"/>
      <c r="TZF90" s="1636"/>
      <c r="TZG90" s="1636"/>
      <c r="TZH90" s="1636"/>
      <c r="TZI90" s="1636"/>
      <c r="TZJ90" s="1636"/>
      <c r="TZK90" s="1636"/>
      <c r="TZL90" s="1636"/>
      <c r="TZM90" s="1636"/>
      <c r="TZN90" s="1636"/>
      <c r="TZO90" s="1636"/>
      <c r="TZP90" s="1636"/>
      <c r="TZQ90" s="1636"/>
      <c r="TZR90" s="1636"/>
      <c r="TZS90" s="1636"/>
      <c r="TZT90" s="1636"/>
      <c r="TZU90" s="1636"/>
      <c r="TZV90" s="1636"/>
      <c r="TZW90" s="1636"/>
      <c r="TZX90" s="1636"/>
      <c r="TZY90" s="1636"/>
      <c r="TZZ90" s="1636"/>
      <c r="UAA90" s="1636"/>
      <c r="UAB90" s="1636"/>
      <c r="UAC90" s="1636"/>
      <c r="UAD90" s="1636"/>
      <c r="UAE90" s="1636"/>
      <c r="UAF90" s="1636"/>
      <c r="UAG90" s="1636"/>
      <c r="UAH90" s="1636"/>
      <c r="UAI90" s="1636"/>
      <c r="UAJ90" s="1636"/>
      <c r="UAK90" s="1636"/>
      <c r="UAL90" s="1636"/>
      <c r="UAM90" s="1636"/>
      <c r="UAN90" s="1636"/>
      <c r="UAO90" s="1636"/>
      <c r="UAP90" s="1636"/>
      <c r="UAQ90" s="1636"/>
      <c r="UAR90" s="1636"/>
      <c r="UAS90" s="1636"/>
      <c r="UAT90" s="1636"/>
      <c r="UAU90" s="1636"/>
      <c r="UAV90" s="1636"/>
      <c r="UAW90" s="1636"/>
      <c r="UAX90" s="1636"/>
      <c r="UAY90" s="1636"/>
      <c r="UAZ90" s="1636"/>
      <c r="UBA90" s="1636"/>
      <c r="UBB90" s="1636"/>
      <c r="UBC90" s="1636"/>
      <c r="UBD90" s="1636"/>
      <c r="UBE90" s="1636"/>
      <c r="UBF90" s="1636"/>
      <c r="UBG90" s="1636"/>
      <c r="UBH90" s="1636"/>
      <c r="UBI90" s="1636"/>
      <c r="UBJ90" s="1636"/>
      <c r="UBK90" s="1636"/>
      <c r="UBL90" s="1636"/>
      <c r="UBM90" s="1636"/>
      <c r="UBN90" s="1636"/>
      <c r="UBO90" s="1636"/>
      <c r="UBP90" s="1636"/>
      <c r="UBQ90" s="1636"/>
      <c r="UBR90" s="1636"/>
      <c r="UBS90" s="1636"/>
      <c r="UBT90" s="1636"/>
      <c r="UBU90" s="1636"/>
      <c r="UBV90" s="1636"/>
      <c r="UBW90" s="1636"/>
      <c r="UBX90" s="1636"/>
      <c r="UBY90" s="1636"/>
      <c r="UBZ90" s="1636"/>
      <c r="UCA90" s="1636"/>
      <c r="UCB90" s="1636"/>
      <c r="UCC90" s="1636"/>
      <c r="UCD90" s="1636"/>
      <c r="UCE90" s="1636"/>
      <c r="UCF90" s="1636"/>
      <c r="UCG90" s="1636"/>
      <c r="UCH90" s="1636"/>
      <c r="UCI90" s="1636"/>
      <c r="UCJ90" s="1636"/>
      <c r="UCK90" s="1636"/>
      <c r="UCL90" s="1636"/>
      <c r="UCM90" s="1636"/>
      <c r="UCN90" s="1636"/>
      <c r="UCO90" s="1636"/>
      <c r="UCP90" s="1636"/>
      <c r="UCQ90" s="1636"/>
      <c r="UCR90" s="1636"/>
      <c r="UCS90" s="1636"/>
      <c r="UCT90" s="1636"/>
      <c r="UCU90" s="1636"/>
      <c r="UCV90" s="1636"/>
      <c r="UCW90" s="1636"/>
      <c r="UCX90" s="1636"/>
      <c r="UCY90" s="1636"/>
      <c r="UCZ90" s="1636"/>
      <c r="UDA90" s="1636"/>
      <c r="UDB90" s="1636"/>
      <c r="UDC90" s="1636"/>
      <c r="UDD90" s="1636"/>
      <c r="UDE90" s="1636"/>
      <c r="UDF90" s="1636"/>
      <c r="UDG90" s="1636"/>
      <c r="UDH90" s="1636"/>
      <c r="UDI90" s="1636"/>
      <c r="UDJ90" s="1636"/>
      <c r="UDK90" s="1636"/>
      <c r="UDL90" s="1636"/>
      <c r="UDM90" s="1636"/>
      <c r="UDN90" s="1636"/>
      <c r="UDO90" s="1636"/>
      <c r="UDP90" s="1636"/>
      <c r="UDQ90" s="1636"/>
      <c r="UDR90" s="1636"/>
      <c r="UDS90" s="1636"/>
      <c r="UDT90" s="1636"/>
      <c r="UDU90" s="1636"/>
      <c r="UDV90" s="1636"/>
      <c r="UDW90" s="1636"/>
      <c r="UDX90" s="1636"/>
      <c r="UDY90" s="1636"/>
      <c r="UDZ90" s="1636"/>
      <c r="UEA90" s="1636"/>
      <c r="UEB90" s="1636"/>
      <c r="UEC90" s="1636"/>
      <c r="UED90" s="1636"/>
      <c r="UEE90" s="1636"/>
      <c r="UEF90" s="1636"/>
      <c r="UEG90" s="1636"/>
      <c r="UEH90" s="1636"/>
      <c r="UEI90" s="1636"/>
      <c r="UEJ90" s="1636"/>
      <c r="UEK90" s="1636"/>
      <c r="UEL90" s="1636"/>
      <c r="UEM90" s="1636"/>
      <c r="UEN90" s="1636"/>
      <c r="UEO90" s="1636"/>
      <c r="UEP90" s="1636"/>
      <c r="UEQ90" s="1636"/>
      <c r="UER90" s="1636"/>
      <c r="UES90" s="1636"/>
      <c r="UET90" s="1636"/>
      <c r="UEU90" s="1636"/>
      <c r="UEV90" s="1636"/>
      <c r="UEW90" s="1636"/>
      <c r="UEX90" s="1636"/>
      <c r="UEY90" s="1636"/>
      <c r="UEZ90" s="1636"/>
      <c r="UFA90" s="1636"/>
      <c r="UFB90" s="1636"/>
      <c r="UFC90" s="1636"/>
      <c r="UFD90" s="1636"/>
      <c r="UFE90" s="1636"/>
      <c r="UFF90" s="1636"/>
      <c r="UFG90" s="1636"/>
      <c r="UFH90" s="1636"/>
      <c r="UFI90" s="1636"/>
      <c r="UFJ90" s="1636"/>
      <c r="UFK90" s="1636"/>
      <c r="UFL90" s="1636"/>
      <c r="UFM90" s="1636"/>
      <c r="UFN90" s="1636"/>
      <c r="UFO90" s="1636"/>
      <c r="UFP90" s="1636"/>
      <c r="UFQ90" s="1636"/>
      <c r="UFR90" s="1636"/>
      <c r="UFS90" s="1636"/>
      <c r="UFT90" s="1636"/>
      <c r="UFU90" s="1636"/>
      <c r="UFV90" s="1636"/>
      <c r="UFW90" s="1636"/>
      <c r="UFX90" s="1636"/>
      <c r="UFY90" s="1636"/>
      <c r="UFZ90" s="1636"/>
      <c r="UGA90" s="1636"/>
      <c r="UGB90" s="1636"/>
      <c r="UGC90" s="1636"/>
      <c r="UGD90" s="1636"/>
      <c r="UGE90" s="1636"/>
      <c r="UGF90" s="1636"/>
      <c r="UGG90" s="1636"/>
      <c r="UGH90" s="1636"/>
      <c r="UGI90" s="1636"/>
      <c r="UGJ90" s="1636"/>
      <c r="UGK90" s="1636"/>
      <c r="UGL90" s="1636"/>
      <c r="UGM90" s="1636"/>
      <c r="UGN90" s="1636"/>
      <c r="UGO90" s="1636"/>
      <c r="UGP90" s="1636"/>
      <c r="UGQ90" s="1636"/>
      <c r="UGR90" s="1636"/>
      <c r="UGS90" s="1636"/>
      <c r="UGT90" s="1636"/>
      <c r="UGU90" s="1636"/>
      <c r="UGV90" s="1636"/>
      <c r="UGW90" s="1636"/>
      <c r="UGX90" s="1636"/>
      <c r="UGY90" s="1636"/>
      <c r="UGZ90" s="1636"/>
      <c r="UHA90" s="1636"/>
      <c r="UHB90" s="1636"/>
      <c r="UHC90" s="1636"/>
      <c r="UHD90" s="1636"/>
      <c r="UHE90" s="1636"/>
      <c r="UHF90" s="1636"/>
      <c r="UHG90" s="1636"/>
      <c r="UHH90" s="1636"/>
      <c r="UHI90" s="1636"/>
      <c r="UHJ90" s="1636"/>
      <c r="UHK90" s="1636"/>
      <c r="UHL90" s="1636"/>
      <c r="UHM90" s="1636"/>
      <c r="UHN90" s="1636"/>
      <c r="UHO90" s="1636"/>
      <c r="UHP90" s="1636"/>
      <c r="UHQ90" s="1636"/>
      <c r="UHR90" s="1636"/>
      <c r="UHS90" s="1636"/>
      <c r="UHT90" s="1636"/>
      <c r="UHU90" s="1636"/>
      <c r="UHV90" s="1636"/>
      <c r="UHW90" s="1636"/>
      <c r="UHX90" s="1636"/>
      <c r="UHY90" s="1636"/>
      <c r="UHZ90" s="1636"/>
      <c r="UIA90" s="1636"/>
      <c r="UIB90" s="1636"/>
      <c r="UIC90" s="1636"/>
      <c r="UID90" s="1636"/>
      <c r="UIE90" s="1636"/>
      <c r="UIF90" s="1636"/>
      <c r="UIG90" s="1636"/>
      <c r="UIH90" s="1636"/>
      <c r="UII90" s="1636"/>
      <c r="UIJ90" s="1636"/>
      <c r="UIK90" s="1636"/>
      <c r="UIL90" s="1636"/>
      <c r="UIM90" s="1636"/>
      <c r="UIN90" s="1636"/>
      <c r="UIO90" s="1636"/>
      <c r="UIP90" s="1636"/>
      <c r="UIQ90" s="1636"/>
      <c r="UIR90" s="1636"/>
      <c r="UIS90" s="1636"/>
      <c r="UIT90" s="1636"/>
      <c r="UIU90" s="1636"/>
      <c r="UIV90" s="1636"/>
      <c r="UIW90" s="1636"/>
      <c r="UIX90" s="1636"/>
      <c r="UIY90" s="1636"/>
      <c r="UIZ90" s="1636"/>
      <c r="UJA90" s="1636"/>
      <c r="UJB90" s="1636"/>
      <c r="UJC90" s="1636"/>
      <c r="UJD90" s="1636"/>
      <c r="UJE90" s="1636"/>
      <c r="UJF90" s="1636"/>
      <c r="UJG90" s="1636"/>
      <c r="UJH90" s="1636"/>
      <c r="UJI90" s="1636"/>
      <c r="UJJ90" s="1636"/>
      <c r="UJK90" s="1636"/>
      <c r="UJL90" s="1636"/>
      <c r="UJM90" s="1636"/>
      <c r="UJN90" s="1636"/>
      <c r="UJO90" s="1636"/>
      <c r="UJP90" s="1636"/>
      <c r="UJQ90" s="1636"/>
      <c r="UJR90" s="1636"/>
      <c r="UJS90" s="1636"/>
      <c r="UJT90" s="1636"/>
      <c r="UJU90" s="1636"/>
      <c r="UJV90" s="1636"/>
      <c r="UJW90" s="1636"/>
      <c r="UJX90" s="1636"/>
      <c r="UJY90" s="1636"/>
      <c r="UJZ90" s="1636"/>
      <c r="UKA90" s="1636"/>
      <c r="UKB90" s="1636"/>
      <c r="UKC90" s="1636"/>
      <c r="UKD90" s="1636"/>
      <c r="UKE90" s="1636"/>
      <c r="UKF90" s="1636"/>
      <c r="UKG90" s="1636"/>
      <c r="UKH90" s="1636"/>
      <c r="UKI90" s="1636"/>
      <c r="UKJ90" s="1636"/>
      <c r="UKK90" s="1636"/>
      <c r="UKL90" s="1636"/>
      <c r="UKM90" s="1636"/>
      <c r="UKN90" s="1636"/>
      <c r="UKO90" s="1636"/>
      <c r="UKP90" s="1636"/>
      <c r="UKQ90" s="1636"/>
      <c r="UKR90" s="1636"/>
      <c r="UKS90" s="1636"/>
      <c r="UKT90" s="1636"/>
      <c r="UKU90" s="1636"/>
      <c r="UKV90" s="1636"/>
      <c r="UKW90" s="1636"/>
      <c r="UKX90" s="1636"/>
      <c r="UKY90" s="1636"/>
      <c r="UKZ90" s="1636"/>
      <c r="ULA90" s="1636"/>
      <c r="ULB90" s="1636"/>
      <c r="ULC90" s="1636"/>
      <c r="ULD90" s="1636"/>
      <c r="ULE90" s="1636"/>
      <c r="ULF90" s="1636"/>
      <c r="ULG90" s="1636"/>
      <c r="ULH90" s="1636"/>
      <c r="ULI90" s="1636"/>
      <c r="ULJ90" s="1636"/>
      <c r="ULK90" s="1636"/>
      <c r="ULL90" s="1636"/>
      <c r="ULM90" s="1636"/>
      <c r="ULN90" s="1636"/>
      <c r="ULO90" s="1636"/>
      <c r="ULP90" s="1636"/>
      <c r="ULQ90" s="1636"/>
      <c r="ULR90" s="1636"/>
      <c r="ULS90" s="1636"/>
      <c r="ULT90" s="1636"/>
      <c r="ULU90" s="1636"/>
      <c r="ULV90" s="1636"/>
      <c r="ULW90" s="1636"/>
      <c r="ULX90" s="1636"/>
      <c r="ULY90" s="1636"/>
      <c r="ULZ90" s="1636"/>
      <c r="UMA90" s="1636"/>
      <c r="UMB90" s="1636"/>
      <c r="UMC90" s="1636"/>
      <c r="UMD90" s="1636"/>
      <c r="UME90" s="1636"/>
      <c r="UMF90" s="1636"/>
      <c r="UMG90" s="1636"/>
      <c r="UMH90" s="1636"/>
      <c r="UMI90" s="1636"/>
      <c r="UMJ90" s="1636"/>
      <c r="UMK90" s="1636"/>
      <c r="UML90" s="1636"/>
      <c r="UMM90" s="1636"/>
      <c r="UMN90" s="1636"/>
      <c r="UMO90" s="1636"/>
      <c r="UMP90" s="1636"/>
      <c r="UMQ90" s="1636"/>
      <c r="UMR90" s="1636"/>
      <c r="UMS90" s="1636"/>
      <c r="UMT90" s="1636"/>
      <c r="UMU90" s="1636"/>
      <c r="UMV90" s="1636"/>
      <c r="UMW90" s="1636"/>
      <c r="UMX90" s="1636"/>
      <c r="UMY90" s="1636"/>
      <c r="UMZ90" s="1636"/>
      <c r="UNA90" s="1636"/>
      <c r="UNB90" s="1636"/>
      <c r="UNC90" s="1636"/>
      <c r="UND90" s="1636"/>
      <c r="UNE90" s="1636"/>
      <c r="UNF90" s="1636"/>
      <c r="UNG90" s="1636"/>
      <c r="UNH90" s="1636"/>
      <c r="UNI90" s="1636"/>
      <c r="UNJ90" s="1636"/>
      <c r="UNK90" s="1636"/>
      <c r="UNL90" s="1636"/>
      <c r="UNM90" s="1636"/>
      <c r="UNN90" s="1636"/>
      <c r="UNO90" s="1636"/>
      <c r="UNP90" s="1636"/>
      <c r="UNQ90" s="1636"/>
      <c r="UNR90" s="1636"/>
      <c r="UNS90" s="1636"/>
      <c r="UNT90" s="1636"/>
      <c r="UNU90" s="1636"/>
      <c r="UNV90" s="1636"/>
      <c r="UNW90" s="1636"/>
      <c r="UNX90" s="1636"/>
      <c r="UNY90" s="1636"/>
      <c r="UNZ90" s="1636"/>
      <c r="UOA90" s="1636"/>
      <c r="UOB90" s="1636"/>
      <c r="UOC90" s="1636"/>
      <c r="UOD90" s="1636"/>
      <c r="UOE90" s="1636"/>
      <c r="UOF90" s="1636"/>
      <c r="UOG90" s="1636"/>
      <c r="UOH90" s="1636"/>
      <c r="UOI90" s="1636"/>
      <c r="UOJ90" s="1636"/>
      <c r="UOK90" s="1636"/>
      <c r="UOL90" s="1636"/>
      <c r="UOM90" s="1636"/>
      <c r="UON90" s="1636"/>
      <c r="UOO90" s="1636"/>
      <c r="UOP90" s="1636"/>
      <c r="UOQ90" s="1636"/>
      <c r="UOR90" s="1636"/>
      <c r="UOS90" s="1636"/>
      <c r="UOT90" s="1636"/>
      <c r="UOU90" s="1636"/>
      <c r="UOV90" s="1636"/>
      <c r="UOW90" s="1636"/>
      <c r="UOX90" s="1636"/>
      <c r="UOY90" s="1636"/>
      <c r="UOZ90" s="1636"/>
      <c r="UPA90" s="1636"/>
      <c r="UPB90" s="1636"/>
      <c r="UPC90" s="1636"/>
      <c r="UPD90" s="1636"/>
      <c r="UPE90" s="1636"/>
      <c r="UPF90" s="1636"/>
      <c r="UPG90" s="1636"/>
      <c r="UPH90" s="1636"/>
      <c r="UPI90" s="1636"/>
      <c r="UPJ90" s="1636"/>
      <c r="UPK90" s="1636"/>
      <c r="UPL90" s="1636"/>
      <c r="UPM90" s="1636"/>
      <c r="UPN90" s="1636"/>
      <c r="UPO90" s="1636"/>
      <c r="UPP90" s="1636"/>
      <c r="UPQ90" s="1636"/>
      <c r="UPR90" s="1636"/>
      <c r="UPS90" s="1636"/>
      <c r="UPT90" s="1636"/>
      <c r="UPU90" s="1636"/>
      <c r="UPV90" s="1636"/>
      <c r="UPW90" s="1636"/>
      <c r="UPX90" s="1636"/>
      <c r="UPY90" s="1636"/>
      <c r="UPZ90" s="1636"/>
      <c r="UQA90" s="1636"/>
      <c r="UQB90" s="1636"/>
      <c r="UQC90" s="1636"/>
      <c r="UQD90" s="1636"/>
      <c r="UQE90" s="1636"/>
      <c r="UQF90" s="1636"/>
      <c r="UQG90" s="1636"/>
      <c r="UQH90" s="1636"/>
      <c r="UQI90" s="1636"/>
      <c r="UQJ90" s="1636"/>
      <c r="UQK90" s="1636"/>
      <c r="UQL90" s="1636"/>
      <c r="UQM90" s="1636"/>
      <c r="UQN90" s="1636"/>
      <c r="UQO90" s="1636"/>
      <c r="UQP90" s="1636"/>
      <c r="UQQ90" s="1636"/>
      <c r="UQR90" s="1636"/>
      <c r="UQS90" s="1636"/>
      <c r="UQT90" s="1636"/>
      <c r="UQU90" s="1636"/>
      <c r="UQV90" s="1636"/>
      <c r="UQW90" s="1636"/>
      <c r="UQX90" s="1636"/>
      <c r="UQY90" s="1636"/>
      <c r="UQZ90" s="1636"/>
      <c r="URA90" s="1636"/>
      <c r="URB90" s="1636"/>
      <c r="URC90" s="1636"/>
      <c r="URD90" s="1636"/>
      <c r="URE90" s="1636"/>
      <c r="URF90" s="1636"/>
      <c r="URG90" s="1636"/>
      <c r="URH90" s="1636"/>
      <c r="URI90" s="1636"/>
      <c r="URJ90" s="1636"/>
      <c r="URK90" s="1636"/>
      <c r="URL90" s="1636"/>
      <c r="URM90" s="1636"/>
      <c r="URN90" s="1636"/>
      <c r="URO90" s="1636"/>
      <c r="URP90" s="1636"/>
      <c r="URQ90" s="1636"/>
      <c r="URR90" s="1636"/>
      <c r="URS90" s="1636"/>
      <c r="URT90" s="1636"/>
      <c r="URU90" s="1636"/>
      <c r="URV90" s="1636"/>
      <c r="URW90" s="1636"/>
      <c r="URX90" s="1636"/>
      <c r="URY90" s="1636"/>
      <c r="URZ90" s="1636"/>
      <c r="USA90" s="1636"/>
      <c r="USB90" s="1636"/>
      <c r="USC90" s="1636"/>
      <c r="USD90" s="1636"/>
      <c r="USE90" s="1636"/>
      <c r="USF90" s="1636"/>
      <c r="USG90" s="1636"/>
      <c r="USH90" s="1636"/>
      <c r="USI90" s="1636"/>
      <c r="USJ90" s="1636"/>
      <c r="USK90" s="1636"/>
      <c r="USL90" s="1636"/>
      <c r="USM90" s="1636"/>
      <c r="USN90" s="1636"/>
      <c r="USO90" s="1636"/>
      <c r="USP90" s="1636"/>
      <c r="USQ90" s="1636"/>
      <c r="USR90" s="1636"/>
      <c r="USS90" s="1636"/>
      <c r="UST90" s="1636"/>
      <c r="USU90" s="1636"/>
      <c r="USV90" s="1636"/>
      <c r="USW90" s="1636"/>
      <c r="USX90" s="1636"/>
      <c r="USY90" s="1636"/>
      <c r="USZ90" s="1636"/>
      <c r="UTA90" s="1636"/>
      <c r="UTB90" s="1636"/>
      <c r="UTC90" s="1636"/>
      <c r="UTD90" s="1636"/>
      <c r="UTE90" s="1636"/>
      <c r="UTF90" s="1636"/>
      <c r="UTG90" s="1636"/>
      <c r="UTH90" s="1636"/>
      <c r="UTI90" s="1636"/>
      <c r="UTJ90" s="1636"/>
      <c r="UTK90" s="1636"/>
      <c r="UTL90" s="1636"/>
      <c r="UTM90" s="1636"/>
      <c r="UTN90" s="1636"/>
      <c r="UTO90" s="1636"/>
      <c r="UTP90" s="1636"/>
      <c r="UTQ90" s="1636"/>
      <c r="UTR90" s="1636"/>
      <c r="UTS90" s="1636"/>
      <c r="UTT90" s="1636"/>
      <c r="UTU90" s="1636"/>
      <c r="UTV90" s="1636"/>
      <c r="UTW90" s="1636"/>
      <c r="UTX90" s="1636"/>
      <c r="UTY90" s="1636"/>
      <c r="UTZ90" s="1636"/>
      <c r="UUA90" s="1636"/>
      <c r="UUB90" s="1636"/>
      <c r="UUC90" s="1636"/>
      <c r="UUD90" s="1636"/>
      <c r="UUE90" s="1636"/>
      <c r="UUF90" s="1636"/>
      <c r="UUG90" s="1636"/>
      <c r="UUH90" s="1636"/>
      <c r="UUI90" s="1636"/>
      <c r="UUJ90" s="1636"/>
      <c r="UUK90" s="1636"/>
      <c r="UUL90" s="1636"/>
      <c r="UUM90" s="1636"/>
      <c r="UUN90" s="1636"/>
      <c r="UUO90" s="1636"/>
      <c r="UUP90" s="1636"/>
      <c r="UUQ90" s="1636"/>
      <c r="UUR90" s="1636"/>
      <c r="UUS90" s="1636"/>
      <c r="UUT90" s="1636"/>
      <c r="UUU90" s="1636"/>
      <c r="UUV90" s="1636"/>
      <c r="UUW90" s="1636"/>
      <c r="UUX90" s="1636"/>
      <c r="UUY90" s="1636"/>
      <c r="UUZ90" s="1636"/>
      <c r="UVA90" s="1636"/>
      <c r="UVB90" s="1636"/>
      <c r="UVC90" s="1636"/>
      <c r="UVD90" s="1636"/>
      <c r="UVE90" s="1636"/>
      <c r="UVF90" s="1636"/>
      <c r="UVG90" s="1636"/>
      <c r="UVH90" s="1636"/>
      <c r="UVI90" s="1636"/>
      <c r="UVJ90" s="1636"/>
      <c r="UVK90" s="1636"/>
      <c r="UVL90" s="1636"/>
      <c r="UVM90" s="1636"/>
      <c r="UVN90" s="1636"/>
      <c r="UVO90" s="1636"/>
      <c r="UVP90" s="1636"/>
      <c r="UVQ90" s="1636"/>
      <c r="UVR90" s="1636"/>
      <c r="UVS90" s="1636"/>
      <c r="UVT90" s="1636"/>
      <c r="UVU90" s="1636"/>
      <c r="UVV90" s="1636"/>
      <c r="UVW90" s="1636"/>
      <c r="UVX90" s="1636"/>
      <c r="UVY90" s="1636"/>
      <c r="UVZ90" s="1636"/>
      <c r="UWA90" s="1636"/>
      <c r="UWB90" s="1636"/>
      <c r="UWC90" s="1636"/>
      <c r="UWD90" s="1636"/>
      <c r="UWE90" s="1636"/>
      <c r="UWF90" s="1636"/>
      <c r="UWG90" s="1636"/>
      <c r="UWH90" s="1636"/>
      <c r="UWI90" s="1636"/>
      <c r="UWJ90" s="1636"/>
      <c r="UWK90" s="1636"/>
      <c r="UWL90" s="1636"/>
      <c r="UWM90" s="1636"/>
      <c r="UWN90" s="1636"/>
      <c r="UWO90" s="1636"/>
      <c r="UWP90" s="1636"/>
      <c r="UWQ90" s="1636"/>
      <c r="UWR90" s="1636"/>
      <c r="UWS90" s="1636"/>
      <c r="UWT90" s="1636"/>
      <c r="UWU90" s="1636"/>
      <c r="UWV90" s="1636"/>
      <c r="UWW90" s="1636"/>
      <c r="UWX90" s="1636"/>
      <c r="UWY90" s="1636"/>
      <c r="UWZ90" s="1636"/>
      <c r="UXA90" s="1636"/>
      <c r="UXB90" s="1636"/>
      <c r="UXC90" s="1636"/>
      <c r="UXD90" s="1636"/>
      <c r="UXE90" s="1636"/>
      <c r="UXF90" s="1636"/>
      <c r="UXG90" s="1636"/>
      <c r="UXH90" s="1636"/>
      <c r="UXI90" s="1636"/>
      <c r="UXJ90" s="1636"/>
      <c r="UXK90" s="1636"/>
      <c r="UXL90" s="1636"/>
      <c r="UXM90" s="1636"/>
      <c r="UXN90" s="1636"/>
      <c r="UXO90" s="1636"/>
      <c r="UXP90" s="1636"/>
      <c r="UXQ90" s="1636"/>
      <c r="UXR90" s="1636"/>
      <c r="UXS90" s="1636"/>
      <c r="UXT90" s="1636"/>
      <c r="UXU90" s="1636"/>
      <c r="UXV90" s="1636"/>
      <c r="UXW90" s="1636"/>
      <c r="UXX90" s="1636"/>
      <c r="UXY90" s="1636"/>
      <c r="UXZ90" s="1636"/>
      <c r="UYA90" s="1636"/>
      <c r="UYB90" s="1636"/>
      <c r="UYC90" s="1636"/>
      <c r="UYD90" s="1636"/>
      <c r="UYE90" s="1636"/>
      <c r="UYF90" s="1636"/>
      <c r="UYG90" s="1636"/>
      <c r="UYH90" s="1636"/>
      <c r="UYI90" s="1636"/>
      <c r="UYJ90" s="1636"/>
      <c r="UYK90" s="1636"/>
      <c r="UYL90" s="1636"/>
      <c r="UYM90" s="1636"/>
      <c r="UYN90" s="1636"/>
      <c r="UYO90" s="1636"/>
      <c r="UYP90" s="1636"/>
      <c r="UYQ90" s="1636"/>
      <c r="UYR90" s="1636"/>
      <c r="UYS90" s="1636"/>
      <c r="UYT90" s="1636"/>
      <c r="UYU90" s="1636"/>
      <c r="UYV90" s="1636"/>
      <c r="UYW90" s="1636"/>
      <c r="UYX90" s="1636"/>
      <c r="UYY90" s="1636"/>
      <c r="UYZ90" s="1636"/>
      <c r="UZA90" s="1636"/>
      <c r="UZB90" s="1636"/>
      <c r="UZC90" s="1636"/>
      <c r="UZD90" s="1636"/>
      <c r="UZE90" s="1636"/>
      <c r="UZF90" s="1636"/>
      <c r="UZG90" s="1636"/>
      <c r="UZH90" s="1636"/>
      <c r="UZI90" s="1636"/>
      <c r="UZJ90" s="1636"/>
      <c r="UZK90" s="1636"/>
      <c r="UZL90" s="1636"/>
      <c r="UZM90" s="1636"/>
      <c r="UZN90" s="1636"/>
      <c r="UZO90" s="1636"/>
      <c r="UZP90" s="1636"/>
      <c r="UZQ90" s="1636"/>
      <c r="UZR90" s="1636"/>
      <c r="UZS90" s="1636"/>
      <c r="UZT90" s="1636"/>
      <c r="UZU90" s="1636"/>
      <c r="UZV90" s="1636"/>
      <c r="UZW90" s="1636"/>
      <c r="UZX90" s="1636"/>
      <c r="UZY90" s="1636"/>
      <c r="UZZ90" s="1636"/>
      <c r="VAA90" s="1636"/>
      <c r="VAB90" s="1636"/>
      <c r="VAC90" s="1636"/>
      <c r="VAD90" s="1636"/>
      <c r="VAE90" s="1636"/>
      <c r="VAF90" s="1636"/>
      <c r="VAG90" s="1636"/>
      <c r="VAH90" s="1636"/>
      <c r="VAI90" s="1636"/>
      <c r="VAJ90" s="1636"/>
      <c r="VAK90" s="1636"/>
      <c r="VAL90" s="1636"/>
      <c r="VAM90" s="1636"/>
      <c r="VAN90" s="1636"/>
      <c r="VAO90" s="1636"/>
      <c r="VAP90" s="1636"/>
      <c r="VAQ90" s="1636"/>
      <c r="VAR90" s="1636"/>
      <c r="VAS90" s="1636"/>
      <c r="VAT90" s="1636"/>
      <c r="VAU90" s="1636"/>
      <c r="VAV90" s="1636"/>
      <c r="VAW90" s="1636"/>
      <c r="VAX90" s="1636"/>
      <c r="VAY90" s="1636"/>
      <c r="VAZ90" s="1636"/>
      <c r="VBA90" s="1636"/>
      <c r="VBB90" s="1636"/>
      <c r="VBC90" s="1636"/>
      <c r="VBD90" s="1636"/>
      <c r="VBE90" s="1636"/>
      <c r="VBF90" s="1636"/>
      <c r="VBG90" s="1636"/>
      <c r="VBH90" s="1636"/>
      <c r="VBI90" s="1636"/>
      <c r="VBJ90" s="1636"/>
      <c r="VBK90" s="1636"/>
      <c r="VBL90" s="1636"/>
      <c r="VBM90" s="1636"/>
      <c r="VBN90" s="1636"/>
      <c r="VBO90" s="1636"/>
      <c r="VBP90" s="1636"/>
      <c r="VBQ90" s="1636"/>
      <c r="VBR90" s="1636"/>
      <c r="VBS90" s="1636"/>
      <c r="VBT90" s="1636"/>
      <c r="VBU90" s="1636"/>
      <c r="VBV90" s="1636"/>
      <c r="VBW90" s="1636"/>
      <c r="VBX90" s="1636"/>
      <c r="VBY90" s="1636"/>
      <c r="VBZ90" s="1636"/>
      <c r="VCA90" s="1636"/>
      <c r="VCB90" s="1636"/>
      <c r="VCC90" s="1636"/>
      <c r="VCD90" s="1636"/>
      <c r="VCE90" s="1636"/>
      <c r="VCF90" s="1636"/>
      <c r="VCG90" s="1636"/>
      <c r="VCH90" s="1636"/>
      <c r="VCI90" s="1636"/>
      <c r="VCJ90" s="1636"/>
      <c r="VCK90" s="1636"/>
      <c r="VCL90" s="1636"/>
      <c r="VCM90" s="1636"/>
      <c r="VCN90" s="1636"/>
      <c r="VCO90" s="1636"/>
      <c r="VCP90" s="1636"/>
      <c r="VCQ90" s="1636"/>
      <c r="VCR90" s="1636"/>
      <c r="VCS90" s="1636"/>
      <c r="VCT90" s="1636"/>
      <c r="VCU90" s="1636"/>
      <c r="VCV90" s="1636"/>
      <c r="VCW90" s="1636"/>
      <c r="VCX90" s="1636"/>
      <c r="VCY90" s="1636"/>
      <c r="VCZ90" s="1636"/>
      <c r="VDA90" s="1636"/>
      <c r="VDB90" s="1636"/>
      <c r="VDC90" s="1636"/>
      <c r="VDD90" s="1636"/>
      <c r="VDE90" s="1636"/>
      <c r="VDF90" s="1636"/>
      <c r="VDG90" s="1636"/>
      <c r="VDH90" s="1636"/>
      <c r="VDI90" s="1636"/>
      <c r="VDJ90" s="1636"/>
      <c r="VDK90" s="1636"/>
      <c r="VDL90" s="1636"/>
      <c r="VDM90" s="1636"/>
      <c r="VDN90" s="1636"/>
      <c r="VDO90" s="1636"/>
      <c r="VDP90" s="1636"/>
      <c r="VDQ90" s="1636"/>
      <c r="VDR90" s="1636"/>
      <c r="VDS90" s="1636"/>
      <c r="VDT90" s="1636"/>
      <c r="VDU90" s="1636"/>
      <c r="VDV90" s="1636"/>
      <c r="VDW90" s="1636"/>
      <c r="VDX90" s="1636"/>
      <c r="VDY90" s="1636"/>
      <c r="VDZ90" s="1636"/>
      <c r="VEA90" s="1636"/>
      <c r="VEB90" s="1636"/>
      <c r="VEC90" s="1636"/>
      <c r="VED90" s="1636"/>
      <c r="VEE90" s="1636"/>
      <c r="VEF90" s="1636"/>
      <c r="VEG90" s="1636"/>
      <c r="VEH90" s="1636"/>
      <c r="VEI90" s="1636"/>
      <c r="VEJ90" s="1636"/>
      <c r="VEK90" s="1636"/>
      <c r="VEL90" s="1636"/>
      <c r="VEM90" s="1636"/>
      <c r="VEN90" s="1636"/>
      <c r="VEO90" s="1636"/>
      <c r="VEP90" s="1636"/>
      <c r="VEQ90" s="1636"/>
      <c r="VER90" s="1636"/>
      <c r="VES90" s="1636"/>
      <c r="VET90" s="1636"/>
      <c r="VEU90" s="1636"/>
      <c r="VEV90" s="1636"/>
      <c r="VEW90" s="1636"/>
      <c r="VEX90" s="1636"/>
      <c r="VEY90" s="1636"/>
      <c r="VEZ90" s="1636"/>
      <c r="VFA90" s="1636"/>
      <c r="VFB90" s="1636"/>
      <c r="VFC90" s="1636"/>
      <c r="VFD90" s="1636"/>
      <c r="VFE90" s="1636"/>
      <c r="VFF90" s="1636"/>
      <c r="VFG90" s="1636"/>
      <c r="VFH90" s="1636"/>
      <c r="VFI90" s="1636"/>
      <c r="VFJ90" s="1636"/>
      <c r="VFK90" s="1636"/>
      <c r="VFL90" s="1636"/>
      <c r="VFM90" s="1636"/>
      <c r="VFN90" s="1636"/>
      <c r="VFO90" s="1636"/>
      <c r="VFP90" s="1636"/>
      <c r="VFQ90" s="1636"/>
      <c r="VFR90" s="1636"/>
      <c r="VFS90" s="1636"/>
      <c r="VFT90" s="1636"/>
      <c r="VFU90" s="1636"/>
      <c r="VFV90" s="1636"/>
      <c r="VFW90" s="1636"/>
      <c r="VFX90" s="1636"/>
      <c r="VFY90" s="1636"/>
      <c r="VFZ90" s="1636"/>
      <c r="VGA90" s="1636"/>
      <c r="VGB90" s="1636"/>
      <c r="VGC90" s="1636"/>
      <c r="VGD90" s="1636"/>
      <c r="VGE90" s="1636"/>
      <c r="VGF90" s="1636"/>
      <c r="VGG90" s="1636"/>
      <c r="VGH90" s="1636"/>
      <c r="VGI90" s="1636"/>
      <c r="VGJ90" s="1636"/>
      <c r="VGK90" s="1636"/>
      <c r="VGL90" s="1636"/>
      <c r="VGM90" s="1636"/>
      <c r="VGN90" s="1636"/>
      <c r="VGO90" s="1636"/>
      <c r="VGP90" s="1636"/>
      <c r="VGQ90" s="1636"/>
      <c r="VGR90" s="1636"/>
      <c r="VGS90" s="1636"/>
      <c r="VGT90" s="1636"/>
      <c r="VGU90" s="1636"/>
      <c r="VGV90" s="1636"/>
      <c r="VGW90" s="1636"/>
      <c r="VGX90" s="1636"/>
      <c r="VGY90" s="1636"/>
      <c r="VGZ90" s="1636"/>
      <c r="VHA90" s="1636"/>
      <c r="VHB90" s="1636"/>
      <c r="VHC90" s="1636"/>
      <c r="VHD90" s="1636"/>
      <c r="VHE90" s="1636"/>
      <c r="VHF90" s="1636"/>
      <c r="VHG90" s="1636"/>
      <c r="VHH90" s="1636"/>
      <c r="VHI90" s="1636"/>
      <c r="VHJ90" s="1636"/>
      <c r="VHK90" s="1636"/>
      <c r="VHL90" s="1636"/>
      <c r="VHM90" s="1636"/>
      <c r="VHN90" s="1636"/>
      <c r="VHO90" s="1636"/>
      <c r="VHP90" s="1636"/>
      <c r="VHQ90" s="1636"/>
      <c r="VHR90" s="1636"/>
      <c r="VHS90" s="1636"/>
      <c r="VHT90" s="1636"/>
      <c r="VHU90" s="1636"/>
      <c r="VHV90" s="1636"/>
      <c r="VHW90" s="1636"/>
      <c r="VHX90" s="1636"/>
      <c r="VHY90" s="1636"/>
      <c r="VHZ90" s="1636"/>
      <c r="VIA90" s="1636"/>
      <c r="VIB90" s="1636"/>
      <c r="VIC90" s="1636"/>
      <c r="VID90" s="1636"/>
      <c r="VIE90" s="1636"/>
      <c r="VIF90" s="1636"/>
      <c r="VIG90" s="1636"/>
      <c r="VIH90" s="1636"/>
      <c r="VII90" s="1636"/>
      <c r="VIJ90" s="1636"/>
      <c r="VIK90" s="1636"/>
      <c r="VIL90" s="1636"/>
      <c r="VIM90" s="1636"/>
      <c r="VIN90" s="1636"/>
      <c r="VIO90" s="1636"/>
      <c r="VIP90" s="1636"/>
      <c r="VIQ90" s="1636"/>
      <c r="VIR90" s="1636"/>
      <c r="VIS90" s="1636"/>
      <c r="VIT90" s="1636"/>
      <c r="VIU90" s="1636"/>
      <c r="VIV90" s="1636"/>
      <c r="VIW90" s="1636"/>
      <c r="VIX90" s="1636"/>
      <c r="VIY90" s="1636"/>
      <c r="VIZ90" s="1636"/>
      <c r="VJA90" s="1636"/>
      <c r="VJB90" s="1636"/>
      <c r="VJC90" s="1636"/>
      <c r="VJD90" s="1636"/>
      <c r="VJE90" s="1636"/>
      <c r="VJF90" s="1636"/>
      <c r="VJG90" s="1636"/>
      <c r="VJH90" s="1636"/>
      <c r="VJI90" s="1636"/>
      <c r="VJJ90" s="1636"/>
      <c r="VJK90" s="1636"/>
      <c r="VJL90" s="1636"/>
      <c r="VJM90" s="1636"/>
      <c r="VJN90" s="1636"/>
      <c r="VJO90" s="1636"/>
      <c r="VJP90" s="1636"/>
      <c r="VJQ90" s="1636"/>
      <c r="VJR90" s="1636"/>
      <c r="VJS90" s="1636"/>
      <c r="VJT90" s="1636"/>
      <c r="VJU90" s="1636"/>
      <c r="VJV90" s="1636"/>
      <c r="VJW90" s="1636"/>
      <c r="VJX90" s="1636"/>
      <c r="VJY90" s="1636"/>
      <c r="VJZ90" s="1636"/>
      <c r="VKA90" s="1636"/>
      <c r="VKB90" s="1636"/>
      <c r="VKC90" s="1636"/>
      <c r="VKD90" s="1636"/>
      <c r="VKE90" s="1636"/>
      <c r="VKF90" s="1636"/>
      <c r="VKG90" s="1636"/>
      <c r="VKH90" s="1636"/>
      <c r="VKI90" s="1636"/>
      <c r="VKJ90" s="1636"/>
      <c r="VKK90" s="1636"/>
      <c r="VKL90" s="1636"/>
      <c r="VKM90" s="1636"/>
      <c r="VKN90" s="1636"/>
      <c r="VKO90" s="1636"/>
      <c r="VKP90" s="1636"/>
      <c r="VKQ90" s="1636"/>
      <c r="VKR90" s="1636"/>
      <c r="VKS90" s="1636"/>
      <c r="VKT90" s="1636"/>
      <c r="VKU90" s="1636"/>
      <c r="VKV90" s="1636"/>
      <c r="VKW90" s="1636"/>
      <c r="VKX90" s="1636"/>
      <c r="VKY90" s="1636"/>
      <c r="VKZ90" s="1636"/>
      <c r="VLA90" s="1636"/>
      <c r="VLB90" s="1636"/>
      <c r="VLC90" s="1636"/>
      <c r="VLD90" s="1636"/>
      <c r="VLE90" s="1636"/>
      <c r="VLF90" s="1636"/>
      <c r="VLG90" s="1636"/>
      <c r="VLH90" s="1636"/>
      <c r="VLI90" s="1636"/>
      <c r="VLJ90" s="1636"/>
      <c r="VLK90" s="1636"/>
      <c r="VLL90" s="1636"/>
      <c r="VLM90" s="1636"/>
      <c r="VLN90" s="1636"/>
      <c r="VLO90" s="1636"/>
      <c r="VLP90" s="1636"/>
      <c r="VLQ90" s="1636"/>
      <c r="VLR90" s="1636"/>
      <c r="VLS90" s="1636"/>
      <c r="VLT90" s="1636"/>
      <c r="VLU90" s="1636"/>
      <c r="VLV90" s="1636"/>
      <c r="VLW90" s="1636"/>
      <c r="VLX90" s="1636"/>
      <c r="VLY90" s="1636"/>
      <c r="VLZ90" s="1636"/>
      <c r="VMA90" s="1636"/>
      <c r="VMB90" s="1636"/>
      <c r="VMC90" s="1636"/>
      <c r="VMD90" s="1636"/>
      <c r="VME90" s="1636"/>
      <c r="VMF90" s="1636"/>
      <c r="VMG90" s="1636"/>
      <c r="VMH90" s="1636"/>
      <c r="VMI90" s="1636"/>
      <c r="VMJ90" s="1636"/>
      <c r="VMK90" s="1636"/>
      <c r="VML90" s="1636"/>
      <c r="VMM90" s="1636"/>
      <c r="VMN90" s="1636"/>
      <c r="VMO90" s="1636"/>
      <c r="VMP90" s="1636"/>
      <c r="VMQ90" s="1636"/>
      <c r="VMR90" s="1636"/>
      <c r="VMS90" s="1636"/>
      <c r="VMT90" s="1636"/>
      <c r="VMU90" s="1636"/>
      <c r="VMV90" s="1636"/>
      <c r="VMW90" s="1636"/>
      <c r="VMX90" s="1636"/>
      <c r="VMY90" s="1636"/>
      <c r="VMZ90" s="1636"/>
      <c r="VNA90" s="1636"/>
      <c r="VNB90" s="1636"/>
      <c r="VNC90" s="1636"/>
      <c r="VND90" s="1636"/>
      <c r="VNE90" s="1636"/>
      <c r="VNF90" s="1636"/>
      <c r="VNG90" s="1636"/>
      <c r="VNH90" s="1636"/>
      <c r="VNI90" s="1636"/>
      <c r="VNJ90" s="1636"/>
      <c r="VNK90" s="1636"/>
      <c r="VNL90" s="1636"/>
      <c r="VNM90" s="1636"/>
      <c r="VNN90" s="1636"/>
      <c r="VNO90" s="1636"/>
      <c r="VNP90" s="1636"/>
      <c r="VNQ90" s="1636"/>
      <c r="VNR90" s="1636"/>
      <c r="VNS90" s="1636"/>
      <c r="VNT90" s="1636"/>
      <c r="VNU90" s="1636"/>
      <c r="VNV90" s="1636"/>
      <c r="VNW90" s="1636"/>
      <c r="VNX90" s="1636"/>
      <c r="VNY90" s="1636"/>
      <c r="VNZ90" s="1636"/>
      <c r="VOA90" s="1636"/>
      <c r="VOB90" s="1636"/>
      <c r="VOC90" s="1636"/>
      <c r="VOD90" s="1636"/>
      <c r="VOE90" s="1636"/>
      <c r="VOF90" s="1636"/>
      <c r="VOG90" s="1636"/>
      <c r="VOH90" s="1636"/>
      <c r="VOI90" s="1636"/>
      <c r="VOJ90" s="1636"/>
      <c r="VOK90" s="1636"/>
      <c r="VOL90" s="1636"/>
      <c r="VOM90" s="1636"/>
      <c r="VON90" s="1636"/>
      <c r="VOO90" s="1636"/>
      <c r="VOP90" s="1636"/>
      <c r="VOQ90" s="1636"/>
      <c r="VOR90" s="1636"/>
      <c r="VOS90" s="1636"/>
      <c r="VOT90" s="1636"/>
      <c r="VOU90" s="1636"/>
      <c r="VOV90" s="1636"/>
      <c r="VOW90" s="1636"/>
      <c r="VOX90" s="1636"/>
      <c r="VOY90" s="1636"/>
      <c r="VOZ90" s="1636"/>
      <c r="VPA90" s="1636"/>
      <c r="VPB90" s="1636"/>
      <c r="VPC90" s="1636"/>
      <c r="VPD90" s="1636"/>
      <c r="VPE90" s="1636"/>
      <c r="VPF90" s="1636"/>
      <c r="VPG90" s="1636"/>
      <c r="VPH90" s="1636"/>
      <c r="VPI90" s="1636"/>
      <c r="VPJ90" s="1636"/>
      <c r="VPK90" s="1636"/>
      <c r="VPL90" s="1636"/>
      <c r="VPM90" s="1636"/>
      <c r="VPN90" s="1636"/>
      <c r="VPO90" s="1636"/>
      <c r="VPP90" s="1636"/>
      <c r="VPQ90" s="1636"/>
      <c r="VPR90" s="1636"/>
      <c r="VPS90" s="1636"/>
      <c r="VPT90" s="1636"/>
      <c r="VPU90" s="1636"/>
      <c r="VPV90" s="1636"/>
      <c r="VPW90" s="1636"/>
      <c r="VPX90" s="1636"/>
      <c r="VPY90" s="1636"/>
      <c r="VPZ90" s="1636"/>
      <c r="VQA90" s="1636"/>
      <c r="VQB90" s="1636"/>
      <c r="VQC90" s="1636"/>
      <c r="VQD90" s="1636"/>
      <c r="VQE90" s="1636"/>
      <c r="VQF90" s="1636"/>
      <c r="VQG90" s="1636"/>
      <c r="VQH90" s="1636"/>
      <c r="VQI90" s="1636"/>
      <c r="VQJ90" s="1636"/>
      <c r="VQK90" s="1636"/>
      <c r="VQL90" s="1636"/>
      <c r="VQM90" s="1636"/>
      <c r="VQN90" s="1636"/>
      <c r="VQO90" s="1636"/>
      <c r="VQP90" s="1636"/>
      <c r="VQQ90" s="1636"/>
      <c r="VQR90" s="1636"/>
      <c r="VQS90" s="1636"/>
      <c r="VQT90" s="1636"/>
      <c r="VQU90" s="1636"/>
      <c r="VQV90" s="1636"/>
      <c r="VQW90" s="1636"/>
      <c r="VQX90" s="1636"/>
      <c r="VQY90" s="1636"/>
      <c r="VQZ90" s="1636"/>
      <c r="VRA90" s="1636"/>
      <c r="VRB90" s="1636"/>
      <c r="VRC90" s="1636"/>
      <c r="VRD90" s="1636"/>
      <c r="VRE90" s="1636"/>
      <c r="VRF90" s="1636"/>
      <c r="VRG90" s="1636"/>
      <c r="VRH90" s="1636"/>
      <c r="VRI90" s="1636"/>
      <c r="VRJ90" s="1636"/>
      <c r="VRK90" s="1636"/>
      <c r="VRL90" s="1636"/>
      <c r="VRM90" s="1636"/>
      <c r="VRN90" s="1636"/>
      <c r="VRO90" s="1636"/>
      <c r="VRP90" s="1636"/>
      <c r="VRQ90" s="1636"/>
      <c r="VRR90" s="1636"/>
      <c r="VRS90" s="1636"/>
      <c r="VRT90" s="1636"/>
      <c r="VRU90" s="1636"/>
      <c r="VRV90" s="1636"/>
      <c r="VRW90" s="1636"/>
      <c r="VRX90" s="1636"/>
      <c r="VRY90" s="1636"/>
      <c r="VRZ90" s="1636"/>
      <c r="VSA90" s="1636"/>
      <c r="VSB90" s="1636"/>
      <c r="VSC90" s="1636"/>
      <c r="VSD90" s="1636"/>
      <c r="VSE90" s="1636"/>
      <c r="VSF90" s="1636"/>
      <c r="VSG90" s="1636"/>
      <c r="VSH90" s="1636"/>
      <c r="VSI90" s="1636"/>
      <c r="VSJ90" s="1636"/>
      <c r="VSK90" s="1636"/>
      <c r="VSL90" s="1636"/>
      <c r="VSM90" s="1636"/>
      <c r="VSN90" s="1636"/>
      <c r="VSO90" s="1636"/>
      <c r="VSP90" s="1636"/>
      <c r="VSQ90" s="1636"/>
      <c r="VSR90" s="1636"/>
      <c r="VSS90" s="1636"/>
      <c r="VST90" s="1636"/>
      <c r="VSU90" s="1636"/>
      <c r="VSV90" s="1636"/>
      <c r="VSW90" s="1636"/>
      <c r="VSX90" s="1636"/>
      <c r="VSY90" s="1636"/>
      <c r="VSZ90" s="1636"/>
      <c r="VTA90" s="1636"/>
      <c r="VTB90" s="1636"/>
      <c r="VTC90" s="1636"/>
      <c r="VTD90" s="1636"/>
      <c r="VTE90" s="1636"/>
      <c r="VTF90" s="1636"/>
      <c r="VTG90" s="1636"/>
      <c r="VTH90" s="1636"/>
      <c r="VTI90" s="1636"/>
      <c r="VTJ90" s="1636"/>
      <c r="VTK90" s="1636"/>
      <c r="VTL90" s="1636"/>
      <c r="VTM90" s="1636"/>
      <c r="VTN90" s="1636"/>
      <c r="VTO90" s="1636"/>
      <c r="VTP90" s="1636"/>
      <c r="VTQ90" s="1636"/>
      <c r="VTR90" s="1636"/>
      <c r="VTS90" s="1636"/>
      <c r="VTT90" s="1636"/>
      <c r="VTU90" s="1636"/>
      <c r="VTV90" s="1636"/>
      <c r="VTW90" s="1636"/>
      <c r="VTX90" s="1636"/>
      <c r="VTY90" s="1636"/>
      <c r="VTZ90" s="1636"/>
      <c r="VUA90" s="1636"/>
      <c r="VUB90" s="1636"/>
      <c r="VUC90" s="1636"/>
      <c r="VUD90" s="1636"/>
      <c r="VUE90" s="1636"/>
      <c r="VUF90" s="1636"/>
      <c r="VUG90" s="1636"/>
      <c r="VUH90" s="1636"/>
      <c r="VUI90" s="1636"/>
      <c r="VUJ90" s="1636"/>
      <c r="VUK90" s="1636"/>
      <c r="VUL90" s="1636"/>
      <c r="VUM90" s="1636"/>
      <c r="VUN90" s="1636"/>
      <c r="VUO90" s="1636"/>
      <c r="VUP90" s="1636"/>
      <c r="VUQ90" s="1636"/>
      <c r="VUR90" s="1636"/>
      <c r="VUS90" s="1636"/>
      <c r="VUT90" s="1636"/>
      <c r="VUU90" s="1636"/>
      <c r="VUV90" s="1636"/>
      <c r="VUW90" s="1636"/>
      <c r="VUX90" s="1636"/>
      <c r="VUY90" s="1636"/>
      <c r="VUZ90" s="1636"/>
      <c r="VVA90" s="1636"/>
      <c r="VVB90" s="1636"/>
      <c r="VVC90" s="1636"/>
      <c r="VVD90" s="1636"/>
      <c r="VVE90" s="1636"/>
      <c r="VVF90" s="1636"/>
      <c r="VVG90" s="1636"/>
      <c r="VVH90" s="1636"/>
      <c r="VVI90" s="1636"/>
      <c r="VVJ90" s="1636"/>
      <c r="VVK90" s="1636"/>
      <c r="VVL90" s="1636"/>
      <c r="VVM90" s="1636"/>
      <c r="VVN90" s="1636"/>
      <c r="VVO90" s="1636"/>
      <c r="VVP90" s="1636"/>
      <c r="VVQ90" s="1636"/>
      <c r="VVR90" s="1636"/>
      <c r="VVS90" s="1636"/>
      <c r="VVT90" s="1636"/>
      <c r="VVU90" s="1636"/>
      <c r="VVV90" s="1636"/>
      <c r="VVW90" s="1636"/>
      <c r="VVX90" s="1636"/>
      <c r="VVY90" s="1636"/>
      <c r="VVZ90" s="1636"/>
      <c r="VWA90" s="1636"/>
      <c r="VWB90" s="1636"/>
      <c r="VWC90" s="1636"/>
      <c r="VWD90" s="1636"/>
      <c r="VWE90" s="1636"/>
      <c r="VWF90" s="1636"/>
      <c r="VWG90" s="1636"/>
      <c r="VWH90" s="1636"/>
      <c r="VWI90" s="1636"/>
      <c r="VWJ90" s="1636"/>
      <c r="VWK90" s="1636"/>
      <c r="VWL90" s="1636"/>
      <c r="VWM90" s="1636"/>
      <c r="VWN90" s="1636"/>
      <c r="VWO90" s="1636"/>
      <c r="VWP90" s="1636"/>
      <c r="VWQ90" s="1636"/>
      <c r="VWR90" s="1636"/>
      <c r="VWS90" s="1636"/>
      <c r="VWT90" s="1636"/>
      <c r="VWU90" s="1636"/>
      <c r="VWV90" s="1636"/>
      <c r="VWW90" s="1636"/>
      <c r="VWX90" s="1636"/>
      <c r="VWY90" s="1636"/>
      <c r="VWZ90" s="1636"/>
      <c r="VXA90" s="1636"/>
      <c r="VXB90" s="1636"/>
      <c r="VXC90" s="1636"/>
      <c r="VXD90" s="1636"/>
      <c r="VXE90" s="1636"/>
      <c r="VXF90" s="1636"/>
      <c r="VXG90" s="1636"/>
      <c r="VXH90" s="1636"/>
      <c r="VXI90" s="1636"/>
      <c r="VXJ90" s="1636"/>
      <c r="VXK90" s="1636"/>
      <c r="VXL90" s="1636"/>
      <c r="VXM90" s="1636"/>
      <c r="VXN90" s="1636"/>
      <c r="VXO90" s="1636"/>
      <c r="VXP90" s="1636"/>
      <c r="VXQ90" s="1636"/>
      <c r="VXR90" s="1636"/>
      <c r="VXS90" s="1636"/>
      <c r="VXT90" s="1636"/>
      <c r="VXU90" s="1636"/>
      <c r="VXV90" s="1636"/>
      <c r="VXW90" s="1636"/>
      <c r="VXX90" s="1636"/>
      <c r="VXY90" s="1636"/>
      <c r="VXZ90" s="1636"/>
      <c r="VYA90" s="1636"/>
      <c r="VYB90" s="1636"/>
      <c r="VYC90" s="1636"/>
      <c r="VYD90" s="1636"/>
      <c r="VYE90" s="1636"/>
      <c r="VYF90" s="1636"/>
      <c r="VYG90" s="1636"/>
      <c r="VYH90" s="1636"/>
      <c r="VYI90" s="1636"/>
      <c r="VYJ90" s="1636"/>
      <c r="VYK90" s="1636"/>
      <c r="VYL90" s="1636"/>
      <c r="VYM90" s="1636"/>
      <c r="VYN90" s="1636"/>
      <c r="VYO90" s="1636"/>
      <c r="VYP90" s="1636"/>
      <c r="VYQ90" s="1636"/>
      <c r="VYR90" s="1636"/>
      <c r="VYS90" s="1636"/>
      <c r="VYT90" s="1636"/>
      <c r="VYU90" s="1636"/>
      <c r="VYV90" s="1636"/>
      <c r="VYW90" s="1636"/>
      <c r="VYX90" s="1636"/>
      <c r="VYY90" s="1636"/>
      <c r="VYZ90" s="1636"/>
      <c r="VZA90" s="1636"/>
      <c r="VZB90" s="1636"/>
      <c r="VZC90" s="1636"/>
      <c r="VZD90" s="1636"/>
      <c r="VZE90" s="1636"/>
      <c r="VZF90" s="1636"/>
      <c r="VZG90" s="1636"/>
      <c r="VZH90" s="1636"/>
      <c r="VZI90" s="1636"/>
      <c r="VZJ90" s="1636"/>
      <c r="VZK90" s="1636"/>
      <c r="VZL90" s="1636"/>
      <c r="VZM90" s="1636"/>
      <c r="VZN90" s="1636"/>
      <c r="VZO90" s="1636"/>
      <c r="VZP90" s="1636"/>
      <c r="VZQ90" s="1636"/>
      <c r="VZR90" s="1636"/>
      <c r="VZS90" s="1636"/>
      <c r="VZT90" s="1636"/>
      <c r="VZU90" s="1636"/>
      <c r="VZV90" s="1636"/>
      <c r="VZW90" s="1636"/>
      <c r="VZX90" s="1636"/>
      <c r="VZY90" s="1636"/>
      <c r="VZZ90" s="1636"/>
      <c r="WAA90" s="1636"/>
      <c r="WAB90" s="1636"/>
      <c r="WAC90" s="1636"/>
      <c r="WAD90" s="1636"/>
      <c r="WAE90" s="1636"/>
      <c r="WAF90" s="1636"/>
      <c r="WAG90" s="1636"/>
      <c r="WAH90" s="1636"/>
      <c r="WAI90" s="1636"/>
      <c r="WAJ90" s="1636"/>
      <c r="WAK90" s="1636"/>
      <c r="WAL90" s="1636"/>
      <c r="WAM90" s="1636"/>
      <c r="WAN90" s="1636"/>
      <c r="WAO90" s="1636"/>
      <c r="WAP90" s="1636"/>
      <c r="WAQ90" s="1636"/>
      <c r="WAR90" s="1636"/>
      <c r="WAS90" s="1636"/>
      <c r="WAT90" s="1636"/>
      <c r="WAU90" s="1636"/>
      <c r="WAV90" s="1636"/>
      <c r="WAW90" s="1636"/>
      <c r="WAX90" s="1636"/>
      <c r="WAY90" s="1636"/>
      <c r="WAZ90" s="1636"/>
      <c r="WBA90" s="1636"/>
      <c r="WBB90" s="1636"/>
      <c r="WBC90" s="1636"/>
      <c r="WBD90" s="1636"/>
      <c r="WBE90" s="1636"/>
      <c r="WBF90" s="1636"/>
      <c r="WBG90" s="1636"/>
      <c r="WBH90" s="1636"/>
      <c r="WBI90" s="1636"/>
      <c r="WBJ90" s="1636"/>
      <c r="WBK90" s="1636"/>
      <c r="WBL90" s="1636"/>
      <c r="WBM90" s="1636"/>
      <c r="WBN90" s="1636"/>
      <c r="WBO90" s="1636"/>
      <c r="WBP90" s="1636"/>
      <c r="WBQ90" s="1636"/>
      <c r="WBR90" s="1636"/>
      <c r="WBS90" s="1636"/>
      <c r="WBT90" s="1636"/>
      <c r="WBU90" s="1636"/>
      <c r="WBV90" s="1636"/>
      <c r="WBW90" s="1636"/>
      <c r="WBX90" s="1636"/>
      <c r="WBY90" s="1636"/>
      <c r="WBZ90" s="1636"/>
      <c r="WCA90" s="1636"/>
      <c r="WCB90" s="1636"/>
      <c r="WCC90" s="1636"/>
      <c r="WCD90" s="1636"/>
      <c r="WCE90" s="1636"/>
      <c r="WCF90" s="1636"/>
      <c r="WCG90" s="1636"/>
      <c r="WCH90" s="1636"/>
      <c r="WCI90" s="1636"/>
      <c r="WCJ90" s="1636"/>
      <c r="WCK90" s="1636"/>
      <c r="WCL90" s="1636"/>
      <c r="WCM90" s="1636"/>
      <c r="WCN90" s="1636"/>
      <c r="WCO90" s="1636"/>
      <c r="WCP90" s="1636"/>
      <c r="WCQ90" s="1636"/>
      <c r="WCR90" s="1636"/>
      <c r="WCS90" s="1636"/>
      <c r="WCT90" s="1636"/>
      <c r="WCU90" s="1636"/>
      <c r="WCV90" s="1636"/>
      <c r="WCW90" s="1636"/>
      <c r="WCX90" s="1636"/>
      <c r="WCY90" s="1636"/>
      <c r="WCZ90" s="1636"/>
      <c r="WDA90" s="1636"/>
      <c r="WDB90" s="1636"/>
      <c r="WDC90" s="1636"/>
      <c r="WDD90" s="1636"/>
      <c r="WDE90" s="1636"/>
      <c r="WDF90" s="1636"/>
      <c r="WDG90" s="1636"/>
      <c r="WDH90" s="1636"/>
      <c r="WDI90" s="1636"/>
      <c r="WDJ90" s="1636"/>
      <c r="WDK90" s="1636"/>
      <c r="WDL90" s="1636"/>
      <c r="WDM90" s="1636"/>
      <c r="WDN90" s="1636"/>
      <c r="WDO90" s="1636"/>
      <c r="WDP90" s="1636"/>
      <c r="WDQ90" s="1636"/>
      <c r="WDR90" s="1636"/>
      <c r="WDS90" s="1636"/>
      <c r="WDT90" s="1636"/>
      <c r="WDU90" s="1636"/>
      <c r="WDV90" s="1636"/>
      <c r="WDW90" s="1636"/>
      <c r="WDX90" s="1636"/>
      <c r="WDY90" s="1636"/>
      <c r="WDZ90" s="1636"/>
      <c r="WEA90" s="1636"/>
      <c r="WEB90" s="1636"/>
      <c r="WEC90" s="1636"/>
      <c r="WED90" s="1636"/>
      <c r="WEE90" s="1636"/>
      <c r="WEF90" s="1636"/>
      <c r="WEG90" s="1636"/>
      <c r="WEH90" s="1636"/>
      <c r="WEI90" s="1636"/>
      <c r="WEJ90" s="1636"/>
      <c r="WEK90" s="1636"/>
      <c r="WEL90" s="1636"/>
      <c r="WEM90" s="1636"/>
      <c r="WEN90" s="1636"/>
      <c r="WEO90" s="1636"/>
      <c r="WEP90" s="1636"/>
      <c r="WEQ90" s="1636"/>
      <c r="WER90" s="1636"/>
      <c r="WES90" s="1636"/>
      <c r="WET90" s="1636"/>
      <c r="WEU90" s="1636"/>
      <c r="WEV90" s="1636"/>
      <c r="WEW90" s="1636"/>
      <c r="WEX90" s="1636"/>
      <c r="WEY90" s="1636"/>
      <c r="WEZ90" s="1636"/>
      <c r="WFA90" s="1636"/>
      <c r="WFB90" s="1636"/>
      <c r="WFC90" s="1636"/>
      <c r="WFD90" s="1636"/>
      <c r="WFE90" s="1636"/>
      <c r="WFF90" s="1636"/>
      <c r="WFG90" s="1636"/>
      <c r="WFH90" s="1636"/>
      <c r="WFI90" s="1636"/>
      <c r="WFJ90" s="1636"/>
      <c r="WFK90" s="1636"/>
      <c r="WFL90" s="1636"/>
      <c r="WFM90" s="1636"/>
      <c r="WFN90" s="1636"/>
      <c r="WFO90" s="1636"/>
      <c r="WFP90" s="1636"/>
      <c r="WFQ90" s="1636"/>
      <c r="WFR90" s="1636"/>
      <c r="WFS90" s="1636"/>
      <c r="WFT90" s="1636"/>
      <c r="WFU90" s="1636"/>
      <c r="WFV90" s="1636"/>
      <c r="WFW90" s="1636"/>
      <c r="WFX90" s="1636"/>
      <c r="WFY90" s="1636"/>
      <c r="WFZ90" s="1636"/>
      <c r="WGA90" s="1636"/>
      <c r="WGB90" s="1636"/>
      <c r="WGC90" s="1636"/>
      <c r="WGD90" s="1636"/>
      <c r="WGE90" s="1636"/>
      <c r="WGF90" s="1636"/>
      <c r="WGG90" s="1636"/>
      <c r="WGH90" s="1636"/>
      <c r="WGI90" s="1636"/>
      <c r="WGJ90" s="1636"/>
      <c r="WGK90" s="1636"/>
      <c r="WGL90" s="1636"/>
      <c r="WGM90" s="1636"/>
      <c r="WGN90" s="1636"/>
      <c r="WGO90" s="1636"/>
      <c r="WGP90" s="1636"/>
      <c r="WGQ90" s="1636"/>
      <c r="WGR90" s="1636"/>
      <c r="WGS90" s="1636"/>
      <c r="WGT90" s="1636"/>
      <c r="WGU90" s="1636"/>
      <c r="WGV90" s="1636"/>
      <c r="WGW90" s="1636"/>
      <c r="WGX90" s="1636"/>
      <c r="WGY90" s="1636"/>
      <c r="WGZ90" s="1636"/>
      <c r="WHA90" s="1636"/>
      <c r="WHB90" s="1636"/>
      <c r="WHC90" s="1636"/>
      <c r="WHD90" s="1636"/>
      <c r="WHE90" s="1636"/>
      <c r="WHF90" s="1636"/>
      <c r="WHG90" s="1636"/>
      <c r="WHH90" s="1636"/>
      <c r="WHI90" s="1636"/>
      <c r="WHJ90" s="1636"/>
      <c r="WHK90" s="1636"/>
      <c r="WHL90" s="1636"/>
      <c r="WHM90" s="1636"/>
      <c r="WHN90" s="1636"/>
      <c r="WHO90" s="1636"/>
      <c r="WHP90" s="1636"/>
      <c r="WHQ90" s="1636"/>
      <c r="WHR90" s="1636"/>
      <c r="WHS90" s="1636"/>
      <c r="WHT90" s="1636"/>
      <c r="WHU90" s="1636"/>
      <c r="WHV90" s="1636"/>
      <c r="WHW90" s="1636"/>
      <c r="WHX90" s="1636"/>
      <c r="WHY90" s="1636"/>
      <c r="WHZ90" s="1636"/>
      <c r="WIA90" s="1636"/>
      <c r="WIB90" s="1636"/>
      <c r="WIC90" s="1636"/>
      <c r="WID90" s="1636"/>
      <c r="WIE90" s="1636"/>
      <c r="WIF90" s="1636"/>
      <c r="WIG90" s="1636"/>
      <c r="WIH90" s="1636"/>
      <c r="WII90" s="1636"/>
      <c r="WIJ90" s="1636"/>
      <c r="WIK90" s="1636"/>
      <c r="WIL90" s="1636"/>
      <c r="WIM90" s="1636"/>
      <c r="WIN90" s="1636"/>
      <c r="WIO90" s="1636"/>
      <c r="WIP90" s="1636"/>
      <c r="WIQ90" s="1636"/>
      <c r="WIR90" s="1636"/>
      <c r="WIS90" s="1636"/>
      <c r="WIT90" s="1636"/>
      <c r="WIU90" s="1636"/>
      <c r="WIV90" s="1636"/>
      <c r="WIW90" s="1636"/>
      <c r="WIX90" s="1636"/>
      <c r="WIY90" s="1636"/>
      <c r="WIZ90" s="1636"/>
      <c r="WJA90" s="1636"/>
      <c r="WJB90" s="1636"/>
      <c r="WJC90" s="1636"/>
      <c r="WJD90" s="1636"/>
      <c r="WJE90" s="1636"/>
      <c r="WJF90" s="1636"/>
      <c r="WJG90" s="1636"/>
      <c r="WJH90" s="1636"/>
      <c r="WJI90" s="1636"/>
      <c r="WJJ90" s="1636"/>
      <c r="WJK90" s="1636"/>
      <c r="WJL90" s="1636"/>
      <c r="WJM90" s="1636"/>
      <c r="WJN90" s="1636"/>
      <c r="WJO90" s="1636"/>
      <c r="WJP90" s="1636"/>
      <c r="WJQ90" s="1636"/>
      <c r="WJR90" s="1636"/>
      <c r="WJS90" s="1636"/>
      <c r="WJT90" s="1636"/>
      <c r="WJU90" s="1636"/>
      <c r="WJV90" s="1636"/>
      <c r="WJW90" s="1636"/>
      <c r="WJX90" s="1636"/>
      <c r="WJY90" s="1636"/>
      <c r="WJZ90" s="1636"/>
      <c r="WKA90" s="1636"/>
      <c r="WKB90" s="1636"/>
      <c r="WKC90" s="1636"/>
      <c r="WKD90" s="1636"/>
      <c r="WKE90" s="1636"/>
      <c r="WKF90" s="1636"/>
      <c r="WKG90" s="1636"/>
      <c r="WKH90" s="1636"/>
      <c r="WKI90" s="1636"/>
      <c r="WKJ90" s="1636"/>
      <c r="WKK90" s="1636"/>
      <c r="WKL90" s="1636"/>
      <c r="WKM90" s="1636"/>
      <c r="WKN90" s="1636"/>
      <c r="WKO90" s="1636"/>
      <c r="WKP90" s="1636"/>
      <c r="WKQ90" s="1636"/>
      <c r="WKR90" s="1636"/>
      <c r="WKS90" s="1636"/>
      <c r="WKT90" s="1636"/>
      <c r="WKU90" s="1636"/>
      <c r="WKV90" s="1636"/>
      <c r="WKW90" s="1636"/>
      <c r="WKX90" s="1636"/>
      <c r="WKY90" s="1636"/>
      <c r="WKZ90" s="1636"/>
      <c r="WLA90" s="1636"/>
      <c r="WLB90" s="1636"/>
      <c r="WLC90" s="1636"/>
      <c r="WLD90" s="1636"/>
      <c r="WLE90" s="1636"/>
      <c r="WLF90" s="1636"/>
      <c r="WLG90" s="1636"/>
      <c r="WLH90" s="1636"/>
      <c r="WLI90" s="1636"/>
      <c r="WLJ90" s="1636"/>
      <c r="WLK90" s="1636"/>
      <c r="WLL90" s="1636"/>
      <c r="WLM90" s="1636"/>
      <c r="WLN90" s="1636"/>
      <c r="WLO90" s="1636"/>
      <c r="WLP90" s="1636"/>
      <c r="WLQ90" s="1636"/>
      <c r="WLR90" s="1636"/>
      <c r="WLS90" s="1636"/>
      <c r="WLT90" s="1636"/>
      <c r="WLU90" s="1636"/>
      <c r="WLV90" s="1636"/>
      <c r="WLW90" s="1636"/>
      <c r="WLX90" s="1636"/>
      <c r="WLY90" s="1636"/>
      <c r="WLZ90" s="1636"/>
      <c r="WMA90" s="1636"/>
      <c r="WMB90" s="1636"/>
      <c r="WMC90" s="1636"/>
      <c r="WMD90" s="1636"/>
      <c r="WME90" s="1636"/>
      <c r="WMF90" s="1636"/>
      <c r="WMG90" s="1636"/>
      <c r="WMH90" s="1636"/>
      <c r="WMI90" s="1636"/>
      <c r="WMJ90" s="1636"/>
      <c r="WMK90" s="1636"/>
      <c r="WML90" s="1636"/>
      <c r="WMM90" s="1636"/>
      <c r="WMN90" s="1636"/>
      <c r="WMO90" s="1636"/>
      <c r="WMP90" s="1636"/>
      <c r="WMQ90" s="1636"/>
      <c r="WMR90" s="1636"/>
      <c r="WMS90" s="1636"/>
      <c r="WMT90" s="1636"/>
      <c r="WMU90" s="1636"/>
      <c r="WMV90" s="1636"/>
      <c r="WMW90" s="1636"/>
      <c r="WMX90" s="1636"/>
      <c r="WMY90" s="1636"/>
      <c r="WMZ90" s="1636"/>
      <c r="WNA90" s="1636"/>
      <c r="WNB90" s="1636"/>
      <c r="WNC90" s="1636"/>
      <c r="WND90" s="1636"/>
      <c r="WNE90" s="1636"/>
      <c r="WNF90" s="1636"/>
      <c r="WNG90" s="1636"/>
      <c r="WNH90" s="1636"/>
      <c r="WNI90" s="1636"/>
      <c r="WNJ90" s="1636"/>
      <c r="WNK90" s="1636"/>
      <c r="WNL90" s="1636"/>
      <c r="WNM90" s="1636"/>
      <c r="WNN90" s="1636"/>
      <c r="WNO90" s="1636"/>
      <c r="WNP90" s="1636"/>
      <c r="WNQ90" s="1636"/>
      <c r="WNR90" s="1636"/>
      <c r="WNS90" s="1636"/>
      <c r="WNT90" s="1636"/>
      <c r="WNU90" s="1636"/>
      <c r="WNV90" s="1636"/>
      <c r="WNW90" s="1636"/>
      <c r="WNX90" s="1636"/>
      <c r="WNY90" s="1636"/>
      <c r="WNZ90" s="1636"/>
      <c r="WOA90" s="1636"/>
      <c r="WOB90" s="1636"/>
      <c r="WOC90" s="1636"/>
      <c r="WOD90" s="1636"/>
      <c r="WOE90" s="1636"/>
      <c r="WOF90" s="1636"/>
      <c r="WOG90" s="1636"/>
      <c r="WOH90" s="1636"/>
      <c r="WOI90" s="1636"/>
      <c r="WOJ90" s="1636"/>
      <c r="WOK90" s="1636"/>
      <c r="WOL90" s="1636"/>
      <c r="WOM90" s="1636"/>
      <c r="WON90" s="1636"/>
      <c r="WOO90" s="1636"/>
      <c r="WOP90" s="1636"/>
      <c r="WOQ90" s="1636"/>
      <c r="WOR90" s="1636"/>
      <c r="WOS90" s="1636"/>
      <c r="WOT90" s="1636"/>
      <c r="WOU90" s="1636"/>
      <c r="WOV90" s="1636"/>
      <c r="WOW90" s="1636"/>
      <c r="WOX90" s="1636"/>
      <c r="WOY90" s="1636"/>
      <c r="WOZ90" s="1636"/>
      <c r="WPA90" s="1636"/>
      <c r="WPB90" s="1636"/>
      <c r="WPC90" s="1636"/>
      <c r="WPD90" s="1636"/>
      <c r="WPE90" s="1636"/>
      <c r="WPF90" s="1636"/>
      <c r="WPG90" s="1636"/>
      <c r="WPH90" s="1636"/>
      <c r="WPI90" s="1636"/>
      <c r="WPJ90" s="1636"/>
      <c r="WPK90" s="1636"/>
      <c r="WPL90" s="1636"/>
      <c r="WPM90" s="1636"/>
      <c r="WPN90" s="1636"/>
      <c r="WPO90" s="1636"/>
      <c r="WPP90" s="1636"/>
      <c r="WPQ90" s="1636"/>
      <c r="WPR90" s="1636"/>
      <c r="WPS90" s="1636"/>
      <c r="WPT90" s="1636"/>
      <c r="WPU90" s="1636"/>
      <c r="WPV90" s="1636"/>
      <c r="WPW90" s="1636"/>
      <c r="WPX90" s="1636"/>
      <c r="WPY90" s="1636"/>
      <c r="WPZ90" s="1636"/>
      <c r="WQA90" s="1636"/>
      <c r="WQB90" s="1636"/>
      <c r="WQC90" s="1636"/>
      <c r="WQD90" s="1636"/>
      <c r="WQE90" s="1636"/>
      <c r="WQF90" s="1636"/>
      <c r="WQG90" s="1636"/>
      <c r="WQH90" s="1636"/>
      <c r="WQI90" s="1636"/>
      <c r="WQJ90" s="1636"/>
      <c r="WQK90" s="1636"/>
      <c r="WQL90" s="1636"/>
      <c r="WQM90" s="1636"/>
      <c r="WQN90" s="1636"/>
      <c r="WQO90" s="1636"/>
      <c r="WQP90" s="1636"/>
      <c r="WQQ90" s="1636"/>
      <c r="WQR90" s="1636"/>
      <c r="WQS90" s="1636"/>
      <c r="WQT90" s="1636"/>
      <c r="WQU90" s="1636"/>
      <c r="WQV90" s="1636"/>
      <c r="WQW90" s="1636"/>
      <c r="WQX90" s="1636"/>
      <c r="WQY90" s="1636"/>
      <c r="WQZ90" s="1636"/>
      <c r="WRA90" s="1636"/>
      <c r="WRB90" s="1636"/>
      <c r="WRC90" s="1636"/>
      <c r="WRD90" s="1636"/>
      <c r="WRE90" s="1636"/>
      <c r="WRF90" s="1636"/>
      <c r="WRG90" s="1636"/>
      <c r="WRH90" s="1636"/>
      <c r="WRI90" s="1636"/>
      <c r="WRJ90" s="1636"/>
      <c r="WRK90" s="1636"/>
      <c r="WRL90" s="1636"/>
      <c r="WRM90" s="1636"/>
      <c r="WRN90" s="1636"/>
      <c r="WRO90" s="1636"/>
      <c r="WRP90" s="1636"/>
      <c r="WRQ90" s="1636"/>
      <c r="WRR90" s="1636"/>
      <c r="WRS90" s="1636"/>
      <c r="WRT90" s="1636"/>
      <c r="WRU90" s="1636"/>
      <c r="WRV90" s="1636"/>
      <c r="WRW90" s="1636"/>
      <c r="WRX90" s="1636"/>
      <c r="WRY90" s="1636"/>
      <c r="WRZ90" s="1636"/>
      <c r="WSA90" s="1636"/>
      <c r="WSB90" s="1636"/>
      <c r="WSC90" s="1636"/>
      <c r="WSD90" s="1636"/>
      <c r="WSE90" s="1636"/>
      <c r="WSF90" s="1636"/>
      <c r="WSG90" s="1636"/>
      <c r="WSH90" s="1636"/>
      <c r="WSI90" s="1636"/>
      <c r="WSJ90" s="1636"/>
      <c r="WSK90" s="1636"/>
      <c r="WSL90" s="1636"/>
      <c r="WSM90" s="1636"/>
      <c r="WSN90" s="1636"/>
      <c r="WSO90" s="1636"/>
      <c r="WSP90" s="1636"/>
      <c r="WSQ90" s="1636"/>
      <c r="WSR90" s="1636"/>
      <c r="WSS90" s="1636"/>
      <c r="WST90" s="1636"/>
      <c r="WSU90" s="1636"/>
      <c r="WSV90" s="1636"/>
      <c r="WSW90" s="1636"/>
      <c r="WSX90" s="1636"/>
      <c r="WSY90" s="1636"/>
      <c r="WSZ90" s="1636"/>
      <c r="WTA90" s="1636"/>
      <c r="WTB90" s="1636"/>
      <c r="WTC90" s="1636"/>
      <c r="WTD90" s="1636"/>
      <c r="WTE90" s="1636"/>
      <c r="WTF90" s="1636"/>
      <c r="WTG90" s="1636"/>
      <c r="WTH90" s="1636"/>
      <c r="WTI90" s="1636"/>
      <c r="WTJ90" s="1636"/>
      <c r="WTK90" s="1636"/>
      <c r="WTL90" s="1636"/>
      <c r="WTM90" s="1636"/>
      <c r="WTN90" s="1636"/>
      <c r="WTO90" s="1636"/>
      <c r="WTP90" s="1636"/>
      <c r="WTQ90" s="1636"/>
      <c r="WTR90" s="1636"/>
      <c r="WTS90" s="1636"/>
      <c r="WTT90" s="1636"/>
      <c r="WTU90" s="1636"/>
      <c r="WTV90" s="1636"/>
      <c r="WTW90" s="1636"/>
      <c r="WTX90" s="1636"/>
      <c r="WTY90" s="1636"/>
      <c r="WTZ90" s="1636"/>
      <c r="WUA90" s="1636"/>
      <c r="WUB90" s="1636"/>
      <c r="WUC90" s="1636"/>
      <c r="WUD90" s="1636"/>
      <c r="WUE90" s="1636"/>
      <c r="WUF90" s="1636"/>
      <c r="WUG90" s="1636"/>
      <c r="WUH90" s="1636"/>
      <c r="WUI90" s="1636"/>
      <c r="WUJ90" s="1636"/>
      <c r="WUK90" s="1636"/>
      <c r="WUL90" s="1636"/>
      <c r="WUM90" s="1636"/>
      <c r="WUN90" s="1636"/>
      <c r="WUO90" s="1636"/>
      <c r="WUP90" s="1636"/>
      <c r="WUQ90" s="1636"/>
      <c r="WUR90" s="1636"/>
      <c r="WUS90" s="1636"/>
      <c r="WUT90" s="1636"/>
      <c r="WUU90" s="1636"/>
      <c r="WUV90" s="1636"/>
      <c r="WUW90" s="1636"/>
      <c r="WUX90" s="1636"/>
      <c r="WUY90" s="1636"/>
      <c r="WUZ90" s="1636"/>
      <c r="WVA90" s="1636"/>
      <c r="WVB90" s="1636"/>
      <c r="WVC90" s="1636"/>
      <c r="WVD90" s="1636"/>
      <c r="WVE90" s="1636"/>
      <c r="WVF90" s="1636"/>
      <c r="WVG90" s="1636"/>
      <c r="WVH90" s="1636"/>
      <c r="WVI90" s="1636"/>
      <c r="WVJ90" s="1636"/>
      <c r="WVK90" s="1636"/>
      <c r="WVL90" s="1636"/>
      <c r="WVM90" s="1636"/>
      <c r="WVN90" s="1636"/>
      <c r="WVO90" s="1636"/>
      <c r="WVP90" s="1636"/>
      <c r="WVQ90" s="1636"/>
      <c r="WVR90" s="1636"/>
      <c r="WVS90" s="1636"/>
      <c r="WVT90" s="1636"/>
      <c r="WVU90" s="1636"/>
      <c r="WVV90" s="1636"/>
      <c r="WVW90" s="1636"/>
      <c r="WVX90" s="1636"/>
      <c r="WVY90" s="1636"/>
      <c r="WVZ90" s="1636"/>
      <c r="WWA90" s="1636"/>
      <c r="WWB90" s="1636"/>
      <c r="WWC90" s="1636"/>
      <c r="WWD90" s="1636"/>
      <c r="WWE90" s="1636"/>
      <c r="WWF90" s="1636"/>
      <c r="WWG90" s="1636"/>
      <c r="WWH90" s="1636"/>
      <c r="WWI90" s="1636"/>
      <c r="WWJ90" s="1636"/>
      <c r="WWK90" s="1636"/>
      <c r="WWL90" s="1636"/>
      <c r="WWM90" s="1636"/>
      <c r="WWN90" s="1636"/>
      <c r="WWO90" s="1636"/>
      <c r="WWP90" s="1636"/>
      <c r="WWQ90" s="1636"/>
      <c r="WWR90" s="1636"/>
      <c r="WWS90" s="1636"/>
      <c r="WWT90" s="1636"/>
      <c r="WWU90" s="1636"/>
      <c r="WWV90" s="1636"/>
      <c r="WWW90" s="1636"/>
      <c r="WWX90" s="1636"/>
      <c r="WWY90" s="1636"/>
      <c r="WWZ90" s="1636"/>
      <c r="WXA90" s="1636"/>
      <c r="WXB90" s="1636"/>
      <c r="WXC90" s="1636"/>
      <c r="WXD90" s="1636"/>
      <c r="WXE90" s="1636"/>
      <c r="WXF90" s="1636"/>
      <c r="WXG90" s="1636"/>
      <c r="WXH90" s="1636"/>
      <c r="WXI90" s="1636"/>
      <c r="WXJ90" s="1636"/>
      <c r="WXK90" s="1636"/>
      <c r="WXL90" s="1636"/>
      <c r="WXM90" s="1636"/>
      <c r="WXN90" s="1636"/>
      <c r="WXO90" s="1636"/>
      <c r="WXP90" s="1636"/>
      <c r="WXQ90" s="1636"/>
      <c r="WXR90" s="1636"/>
      <c r="WXS90" s="1636"/>
      <c r="WXT90" s="1636"/>
      <c r="WXU90" s="1636"/>
      <c r="WXV90" s="1636"/>
      <c r="WXW90" s="1636"/>
      <c r="WXX90" s="1636"/>
      <c r="WXY90" s="1636"/>
      <c r="WXZ90" s="1636"/>
      <c r="WYA90" s="1636"/>
      <c r="WYB90" s="1636"/>
      <c r="WYC90" s="1636"/>
      <c r="WYD90" s="1636"/>
      <c r="WYE90" s="1636"/>
      <c r="WYF90" s="1636"/>
      <c r="WYG90" s="1636"/>
      <c r="WYH90" s="1636"/>
      <c r="WYI90" s="1636"/>
      <c r="WYJ90" s="1636"/>
      <c r="WYK90" s="1636"/>
      <c r="WYL90" s="1636"/>
      <c r="WYM90" s="1636"/>
      <c r="WYN90" s="1636"/>
      <c r="WYO90" s="1636"/>
      <c r="WYP90" s="1636"/>
      <c r="WYQ90" s="1636"/>
      <c r="WYR90" s="1636"/>
      <c r="WYS90" s="1636"/>
      <c r="WYT90" s="1636"/>
      <c r="WYU90" s="1636"/>
      <c r="WYV90" s="1636"/>
      <c r="WYW90" s="1636"/>
      <c r="WYX90" s="1636"/>
      <c r="WYY90" s="1636"/>
      <c r="WYZ90" s="1636"/>
      <c r="WZA90" s="1636"/>
      <c r="WZB90" s="1636"/>
      <c r="WZC90" s="1636"/>
      <c r="WZD90" s="1636"/>
      <c r="WZE90" s="1636"/>
      <c r="WZF90" s="1636"/>
      <c r="WZG90" s="1636"/>
      <c r="WZH90" s="1636"/>
      <c r="WZI90" s="1636"/>
      <c r="WZJ90" s="1636"/>
      <c r="WZK90" s="1636"/>
      <c r="WZL90" s="1636"/>
      <c r="WZM90" s="1636"/>
      <c r="WZN90" s="1636"/>
      <c r="WZO90" s="1636"/>
      <c r="WZP90" s="1636"/>
      <c r="WZQ90" s="1636"/>
      <c r="WZR90" s="1636"/>
      <c r="WZS90" s="1636"/>
      <c r="WZT90" s="1636"/>
      <c r="WZU90" s="1636"/>
      <c r="WZV90" s="1636"/>
      <c r="WZW90" s="1636"/>
      <c r="WZX90" s="1636"/>
      <c r="WZY90" s="1636"/>
      <c r="WZZ90" s="1636"/>
      <c r="XAA90" s="1636"/>
      <c r="XAB90" s="1636"/>
      <c r="XAC90" s="1636"/>
      <c r="XAD90" s="1636"/>
      <c r="XAE90" s="1636"/>
      <c r="XAF90" s="1636"/>
      <c r="XAG90" s="1636"/>
      <c r="XAH90" s="1636"/>
      <c r="XAI90" s="1636"/>
      <c r="XAJ90" s="1636"/>
      <c r="XAK90" s="1636"/>
      <c r="XAL90" s="1636"/>
      <c r="XAM90" s="1636"/>
      <c r="XAN90" s="1636"/>
      <c r="XAO90" s="1636"/>
      <c r="XAP90" s="1636"/>
      <c r="XAQ90" s="1636"/>
      <c r="XAR90" s="1636"/>
      <c r="XAS90" s="1636"/>
      <c r="XAT90" s="1636"/>
      <c r="XAU90" s="1636"/>
      <c r="XAV90" s="1636"/>
      <c r="XAW90" s="1636"/>
      <c r="XAX90" s="1636"/>
      <c r="XAY90" s="1636"/>
      <c r="XAZ90" s="1636"/>
      <c r="XBA90" s="1636"/>
      <c r="XBB90" s="1636"/>
      <c r="XBC90" s="1636"/>
      <c r="XBD90" s="1636"/>
      <c r="XBE90" s="1636"/>
      <c r="XBF90" s="1636"/>
      <c r="XBG90" s="1636"/>
      <c r="XBH90" s="1636"/>
      <c r="XBI90" s="1636"/>
      <c r="XBJ90" s="1636"/>
      <c r="XBK90" s="1636"/>
      <c r="XBL90" s="1636"/>
      <c r="XBM90" s="1636"/>
      <c r="XBN90" s="1636"/>
      <c r="XBO90" s="1636"/>
      <c r="XBP90" s="1636"/>
      <c r="XBQ90" s="1636"/>
      <c r="XBR90" s="1636"/>
      <c r="XBS90" s="1636"/>
      <c r="XBT90" s="1636"/>
      <c r="XBU90" s="1636"/>
      <c r="XBV90" s="1636"/>
      <c r="XBW90" s="1636"/>
      <c r="XBX90" s="1636"/>
      <c r="XBY90" s="1636"/>
      <c r="XBZ90" s="1636"/>
      <c r="XCA90" s="1636"/>
      <c r="XCB90" s="1636"/>
      <c r="XCC90" s="1636"/>
      <c r="XCD90" s="1636"/>
      <c r="XCE90" s="1636"/>
      <c r="XCF90" s="1636"/>
      <c r="XCG90" s="1636"/>
      <c r="XCH90" s="1636"/>
      <c r="XCI90" s="1636"/>
      <c r="XCJ90" s="1636"/>
      <c r="XCK90" s="1636"/>
      <c r="XCL90" s="1636"/>
      <c r="XCM90" s="1636"/>
      <c r="XCN90" s="1636"/>
      <c r="XCO90" s="1636"/>
      <c r="XCP90" s="1636"/>
      <c r="XCQ90" s="1636"/>
      <c r="XCR90" s="1636"/>
      <c r="XCS90" s="1636"/>
      <c r="XCT90" s="1636"/>
      <c r="XCU90" s="1636"/>
      <c r="XCV90" s="1636"/>
      <c r="XCW90" s="1636"/>
      <c r="XCX90" s="1636"/>
      <c r="XCY90" s="1636"/>
      <c r="XCZ90" s="1636"/>
      <c r="XDA90" s="1636"/>
      <c r="XDB90" s="1636"/>
      <c r="XDC90" s="1636"/>
      <c r="XDD90" s="1636"/>
      <c r="XDE90" s="1636"/>
      <c r="XDF90" s="1636"/>
      <c r="XDG90" s="1636"/>
      <c r="XDH90" s="1636"/>
      <c r="XDI90" s="1636"/>
      <c r="XDJ90" s="1636"/>
      <c r="XDK90" s="1636"/>
      <c r="XDL90" s="1636"/>
      <c r="XDM90" s="1636"/>
      <c r="XDN90" s="1636"/>
      <c r="XDO90" s="1636"/>
      <c r="XDP90" s="1636"/>
      <c r="XDQ90" s="1636"/>
      <c r="XDR90" s="1636"/>
      <c r="XDS90" s="1636"/>
      <c r="XDT90" s="1636"/>
      <c r="XDU90" s="1636"/>
      <c r="XDV90" s="1636"/>
      <c r="XDW90" s="1636"/>
      <c r="XDX90" s="1636"/>
      <c r="XDY90" s="1636"/>
      <c r="XDZ90" s="1636"/>
      <c r="XEA90" s="1636"/>
      <c r="XEB90" s="1636"/>
      <c r="XEC90" s="1636"/>
      <c r="XED90" s="1636"/>
      <c r="XEE90" s="1636"/>
      <c r="XEF90" s="1636"/>
      <c r="XEG90" s="1636"/>
      <c r="XEH90" s="1636"/>
      <c r="XEI90" s="1636"/>
      <c r="XEJ90" s="1636"/>
      <c r="XEK90" s="1636"/>
      <c r="XEL90" s="1636"/>
      <c r="XEM90" s="1636"/>
      <c r="XEN90" s="1636"/>
      <c r="XEO90" s="1636"/>
      <c r="XEP90" s="1636"/>
      <c r="XEQ90" s="1636"/>
      <c r="XER90" s="1636"/>
      <c r="XES90" s="1636"/>
      <c r="XET90" s="1636"/>
      <c r="XEU90" s="1636"/>
      <c r="XEV90" s="1636"/>
      <c r="XEW90" s="1636"/>
      <c r="XEX90" s="1636"/>
      <c r="XEY90" s="1636"/>
      <c r="XEZ90" s="1636"/>
      <c r="XFA90" s="1636"/>
    </row>
    <row r="91" spans="1:16381" s="247" customFormat="1" ht="45" customHeight="1" x14ac:dyDescent="0.25">
      <c r="A91" s="691" t="s">
        <v>1619</v>
      </c>
      <c r="B91" s="730"/>
      <c r="C91" s="730"/>
      <c r="D91" s="730"/>
      <c r="E91" s="730"/>
      <c r="F91" s="730"/>
      <c r="G91" s="730"/>
      <c r="H91" s="730"/>
      <c r="I91" s="730"/>
      <c r="J91" s="730"/>
      <c r="K91" s="730"/>
      <c r="L91" s="730"/>
      <c r="M91" s="730"/>
      <c r="N91" s="730"/>
      <c r="O91" s="730"/>
      <c r="P91" s="730"/>
      <c r="Q91" s="730"/>
      <c r="R91" s="730"/>
      <c r="S91" s="730"/>
      <c r="T91" s="730"/>
      <c r="U91" s="730"/>
      <c r="V91" s="730"/>
      <c r="W91" s="730"/>
      <c r="X91" s="730"/>
      <c r="Y91" s="730"/>
      <c r="Z91" s="730"/>
      <c r="AA91" s="730"/>
      <c r="AB91" s="730"/>
      <c r="AC91" s="730"/>
      <c r="AD91" s="730"/>
      <c r="AE91" s="730"/>
      <c r="AF91" s="730"/>
      <c r="AG91" s="730"/>
      <c r="AH91" s="730"/>
      <c r="AI91" s="730"/>
      <c r="AJ91" s="730"/>
      <c r="AK91" s="730"/>
      <c r="AL91" s="730"/>
      <c r="AM91" s="730"/>
      <c r="AN91" s="811"/>
      <c r="AO91" s="730"/>
      <c r="AP91" s="730"/>
      <c r="AQ91" s="730"/>
      <c r="AR91" s="730"/>
      <c r="AS91" s="730"/>
      <c r="AT91" s="730"/>
      <c r="AU91" s="730"/>
      <c r="AV91" s="730"/>
      <c r="AW91" s="730"/>
      <c r="AX91" s="730"/>
      <c r="AY91" s="730"/>
      <c r="AZ91" s="730"/>
      <c r="BA91" s="730"/>
      <c r="BB91" s="730"/>
      <c r="BC91" s="730"/>
      <c r="BD91" s="730"/>
      <c r="BE91" s="730"/>
      <c r="BF91" s="730"/>
      <c r="BG91" s="730"/>
      <c r="BH91" s="730"/>
      <c r="BI91" s="730"/>
      <c r="BJ91" s="730"/>
      <c r="BK91" s="730"/>
      <c r="BL91" s="730"/>
      <c r="BM91" s="730"/>
      <c r="BN91" s="730"/>
      <c r="BO91" s="730"/>
      <c r="BP91" s="730"/>
      <c r="BQ91" s="730"/>
      <c r="BR91" s="730"/>
      <c r="BS91" s="730"/>
      <c r="BT91" s="730"/>
      <c r="BU91" s="730"/>
      <c r="BV91" s="730"/>
      <c r="BW91" s="730"/>
      <c r="BX91" s="730"/>
      <c r="BY91" s="730"/>
      <c r="BZ91" s="730"/>
      <c r="CA91" s="730"/>
      <c r="CB91" s="730"/>
      <c r="CC91" s="730"/>
      <c r="CD91" s="730"/>
      <c r="CE91" s="730"/>
      <c r="CF91" s="730"/>
      <c r="CG91" s="730"/>
      <c r="CH91" s="730"/>
      <c r="CI91" s="730"/>
      <c r="CJ91" s="730"/>
      <c r="CK91" s="730"/>
      <c r="CL91" s="730"/>
      <c r="CM91" s="730"/>
      <c r="CN91" s="730"/>
      <c r="CO91" s="730"/>
      <c r="CP91" s="730"/>
      <c r="CQ91" s="730"/>
      <c r="CR91" s="730"/>
      <c r="CS91" s="730"/>
      <c r="CT91" s="730"/>
      <c r="CU91" s="730"/>
      <c r="CV91" s="730"/>
      <c r="CW91" s="730"/>
      <c r="CX91" s="730"/>
      <c r="CY91" s="730"/>
      <c r="CZ91" s="730"/>
      <c r="DA91" s="730"/>
      <c r="DB91" s="730"/>
      <c r="DC91" s="730"/>
      <c r="DD91" s="730"/>
      <c r="DE91" s="730"/>
      <c r="DF91" s="730"/>
      <c r="DG91" s="730"/>
      <c r="DH91" s="730"/>
      <c r="DI91" s="730"/>
      <c r="DJ91" s="730"/>
      <c r="DK91" s="730"/>
      <c r="DL91" s="730"/>
      <c r="DM91" s="730"/>
      <c r="DN91" s="730"/>
      <c r="DO91" s="730"/>
      <c r="DP91" s="730"/>
      <c r="DQ91" s="730"/>
      <c r="DR91" s="730"/>
      <c r="DS91" s="730"/>
      <c r="DT91" s="730"/>
      <c r="DU91" s="730"/>
      <c r="DV91" s="730"/>
      <c r="DW91" s="730"/>
      <c r="DX91" s="730"/>
      <c r="DY91" s="730"/>
      <c r="DZ91" s="730"/>
      <c r="EA91" s="730"/>
      <c r="EB91" s="730"/>
      <c r="EC91" s="730"/>
      <c r="ED91" s="730"/>
      <c r="EE91" s="730"/>
      <c r="EF91" s="730"/>
      <c r="EG91" s="730"/>
      <c r="EH91" s="730"/>
      <c r="EI91" s="730"/>
      <c r="EJ91" s="730"/>
      <c r="EK91" s="730"/>
      <c r="EL91" s="730"/>
      <c r="EM91" s="730"/>
      <c r="EN91" s="730"/>
      <c r="EO91" s="730"/>
      <c r="EP91" s="730"/>
      <c r="EQ91" s="730"/>
      <c r="ER91" s="730"/>
      <c r="ES91" s="730"/>
      <c r="ET91" s="730"/>
      <c r="EU91" s="730"/>
      <c r="EV91" s="730"/>
      <c r="EW91" s="730"/>
      <c r="EX91" s="730"/>
      <c r="EY91" s="730"/>
      <c r="EZ91" s="730"/>
      <c r="FA91" s="730"/>
      <c r="FB91" s="730"/>
      <c r="FC91" s="730"/>
      <c r="FD91" s="730"/>
      <c r="FE91" s="730"/>
      <c r="FF91" s="730"/>
      <c r="FG91" s="730"/>
      <c r="FH91" s="730"/>
      <c r="FI91" s="730"/>
      <c r="FJ91" s="730"/>
      <c r="FK91" s="730"/>
      <c r="FL91" s="730"/>
      <c r="FM91" s="730"/>
      <c r="FN91" s="730"/>
      <c r="FO91" s="730"/>
      <c r="FP91" s="730"/>
      <c r="FQ91" s="730"/>
      <c r="FR91" s="730"/>
      <c r="FS91" s="730"/>
      <c r="FT91" s="730"/>
      <c r="FU91" s="730"/>
      <c r="FV91" s="730"/>
      <c r="FW91" s="730"/>
      <c r="FX91" s="730"/>
      <c r="FY91" s="730"/>
      <c r="FZ91" s="730"/>
      <c r="GA91" s="730"/>
      <c r="GB91" s="730"/>
      <c r="GC91" s="730"/>
      <c r="GD91" s="730"/>
      <c r="GE91" s="730"/>
      <c r="GF91" s="730"/>
      <c r="GG91" s="730"/>
      <c r="GH91" s="730"/>
      <c r="GI91" s="730"/>
      <c r="GJ91" s="730"/>
      <c r="GK91" s="730"/>
      <c r="GL91" s="730"/>
      <c r="GM91" s="730"/>
      <c r="GN91" s="730"/>
      <c r="GO91" s="730"/>
      <c r="GP91" s="730"/>
      <c r="GQ91" s="730"/>
      <c r="GR91" s="730"/>
      <c r="GS91" s="730"/>
      <c r="GT91" s="730"/>
      <c r="GU91" s="730"/>
      <c r="GV91" s="730"/>
      <c r="GW91" s="730"/>
      <c r="GX91" s="730"/>
      <c r="GY91" s="730"/>
      <c r="GZ91" s="730"/>
      <c r="HA91" s="730"/>
      <c r="HB91" s="730"/>
      <c r="HC91" s="730"/>
      <c r="HD91" s="730"/>
      <c r="HE91" s="730"/>
      <c r="HF91" s="730"/>
      <c r="HG91" s="730"/>
      <c r="HH91" s="730"/>
      <c r="HI91" s="730"/>
      <c r="HJ91" s="730"/>
      <c r="HK91" s="730"/>
      <c r="HL91" s="730"/>
      <c r="HM91" s="730"/>
      <c r="HN91" s="730"/>
      <c r="HO91" s="730"/>
      <c r="HP91" s="730"/>
      <c r="HQ91" s="730"/>
      <c r="HR91" s="730"/>
      <c r="HS91" s="730"/>
      <c r="HT91" s="730"/>
      <c r="HU91" s="730"/>
      <c r="HV91" s="730"/>
      <c r="HW91" s="730"/>
      <c r="HX91" s="730"/>
      <c r="HY91" s="730"/>
      <c r="HZ91" s="730"/>
      <c r="IA91" s="730"/>
      <c r="IB91" s="730"/>
      <c r="IC91" s="730"/>
      <c r="ID91" s="730"/>
      <c r="IE91" s="730"/>
      <c r="IF91" s="730"/>
      <c r="IG91" s="730"/>
      <c r="IH91" s="730"/>
      <c r="II91" s="730"/>
      <c r="IJ91" s="730"/>
      <c r="IK91" s="730"/>
      <c r="IL91" s="730"/>
      <c r="IM91" s="730"/>
      <c r="IN91" s="730"/>
      <c r="IO91" s="730"/>
      <c r="IP91" s="730"/>
      <c r="IQ91" s="730"/>
      <c r="IR91" s="730"/>
      <c r="IS91" s="730"/>
      <c r="IT91" s="730"/>
      <c r="IU91" s="730"/>
      <c r="IV91" s="730"/>
      <c r="IW91" s="730"/>
      <c r="IX91" s="730"/>
      <c r="IY91" s="730"/>
      <c r="IZ91" s="730"/>
      <c r="JA91" s="730"/>
      <c r="JB91" s="730"/>
      <c r="JC91" s="730"/>
      <c r="JD91" s="730"/>
      <c r="JE91" s="730"/>
      <c r="JF91" s="730"/>
      <c r="JG91" s="730"/>
      <c r="JH91" s="730"/>
      <c r="JI91" s="730"/>
      <c r="JJ91" s="730"/>
      <c r="JK91" s="730"/>
      <c r="JL91" s="730"/>
      <c r="JM91" s="730"/>
      <c r="JN91" s="730"/>
      <c r="JO91" s="730"/>
      <c r="JP91" s="730"/>
      <c r="JQ91" s="730"/>
      <c r="JR91" s="730"/>
      <c r="JS91" s="730"/>
      <c r="JT91" s="730"/>
      <c r="JU91" s="730"/>
      <c r="JV91" s="730"/>
      <c r="JW91" s="730"/>
      <c r="JX91" s="730"/>
      <c r="JY91" s="730"/>
      <c r="JZ91" s="730"/>
      <c r="KA91" s="730"/>
      <c r="KB91" s="730"/>
      <c r="KC91" s="730"/>
      <c r="KD91" s="730"/>
      <c r="KE91" s="730"/>
      <c r="KF91" s="730"/>
      <c r="KG91" s="730"/>
      <c r="KH91" s="730"/>
      <c r="KI91" s="730"/>
      <c r="KJ91" s="730"/>
      <c r="KK91" s="730"/>
      <c r="KL91" s="730"/>
      <c r="KM91" s="730"/>
      <c r="KN91" s="730"/>
      <c r="KO91" s="730"/>
      <c r="KP91" s="730"/>
      <c r="KQ91" s="730"/>
      <c r="KR91" s="730"/>
      <c r="KS91" s="730"/>
      <c r="KT91" s="730"/>
      <c r="KU91" s="730"/>
      <c r="KV91" s="730"/>
      <c r="KW91" s="730"/>
      <c r="KX91" s="730"/>
      <c r="KY91" s="730"/>
      <c r="KZ91" s="730"/>
      <c r="LA91" s="730"/>
      <c r="LB91" s="730"/>
      <c r="LC91" s="730"/>
      <c r="LD91" s="730"/>
      <c r="LE91" s="730"/>
      <c r="LF91" s="730"/>
      <c r="LG91" s="730"/>
      <c r="LH91" s="730"/>
      <c r="LI91" s="730"/>
      <c r="LJ91" s="730"/>
      <c r="LK91" s="730"/>
      <c r="LL91" s="730"/>
      <c r="LM91" s="730"/>
      <c r="LN91" s="730"/>
      <c r="LO91" s="730"/>
      <c r="LP91" s="730"/>
      <c r="LQ91" s="730"/>
      <c r="LR91" s="730"/>
      <c r="LS91" s="730"/>
      <c r="LT91" s="730"/>
      <c r="LU91" s="730"/>
      <c r="LV91" s="730"/>
      <c r="LW91" s="730"/>
      <c r="LX91" s="730"/>
      <c r="LY91" s="730"/>
      <c r="LZ91" s="730"/>
      <c r="MA91" s="730"/>
      <c r="MB91" s="730"/>
      <c r="MC91" s="730"/>
      <c r="MD91" s="730"/>
      <c r="ME91" s="730"/>
      <c r="MF91" s="730"/>
      <c r="MG91" s="730"/>
      <c r="MH91" s="730"/>
      <c r="MI91" s="730"/>
      <c r="MJ91" s="730"/>
      <c r="MK91" s="730"/>
      <c r="ML91" s="730"/>
      <c r="MM91" s="730"/>
      <c r="MN91" s="730"/>
      <c r="MO91" s="730"/>
      <c r="MP91" s="730"/>
      <c r="MQ91" s="730"/>
      <c r="MR91" s="730"/>
      <c r="MS91" s="730"/>
      <c r="MT91" s="730"/>
      <c r="MU91" s="730"/>
      <c r="MV91" s="730"/>
      <c r="MW91" s="730"/>
      <c r="MX91" s="730"/>
      <c r="MY91" s="730"/>
      <c r="MZ91" s="730"/>
      <c r="NA91" s="730"/>
      <c r="NB91" s="730"/>
      <c r="NC91" s="730"/>
      <c r="ND91" s="730"/>
      <c r="NE91" s="730"/>
      <c r="NF91" s="730"/>
      <c r="NG91" s="730"/>
      <c r="NH91" s="730"/>
      <c r="NI91" s="730"/>
      <c r="NJ91" s="730"/>
      <c r="NK91" s="730"/>
      <c r="NL91" s="730"/>
      <c r="NM91" s="730"/>
      <c r="NN91" s="730"/>
      <c r="NO91" s="730"/>
      <c r="NP91" s="730"/>
      <c r="NQ91" s="730"/>
      <c r="NR91" s="730"/>
      <c r="NS91" s="730"/>
      <c r="NT91" s="730"/>
      <c r="NU91" s="730"/>
      <c r="NV91" s="730"/>
      <c r="NW91" s="730"/>
      <c r="NX91" s="730"/>
      <c r="NY91" s="730"/>
      <c r="NZ91" s="730"/>
      <c r="OA91" s="730"/>
      <c r="OB91" s="730"/>
      <c r="OC91" s="730"/>
      <c r="OD91" s="730"/>
      <c r="OE91" s="730"/>
      <c r="OF91" s="730"/>
      <c r="OG91" s="730"/>
      <c r="OH91" s="730"/>
      <c r="OI91" s="730"/>
      <c r="OJ91" s="730"/>
      <c r="OK91" s="730"/>
      <c r="OL91" s="730"/>
      <c r="OM91" s="730"/>
      <c r="ON91" s="730"/>
      <c r="OO91" s="730"/>
      <c r="OP91" s="730"/>
      <c r="OQ91" s="730"/>
      <c r="OR91" s="730"/>
      <c r="OS91" s="730"/>
      <c r="OT91" s="730"/>
      <c r="OU91" s="730"/>
      <c r="OV91" s="730"/>
      <c r="OW91" s="730"/>
      <c r="OX91" s="730"/>
      <c r="OY91" s="730"/>
      <c r="OZ91" s="730"/>
      <c r="PA91" s="730"/>
      <c r="PB91" s="730"/>
      <c r="PC91" s="730"/>
      <c r="PD91" s="730"/>
      <c r="PE91" s="730"/>
      <c r="PF91" s="730"/>
      <c r="PG91" s="730"/>
      <c r="PH91" s="730"/>
      <c r="PI91" s="730"/>
      <c r="PJ91" s="730"/>
      <c r="PK91" s="730"/>
      <c r="PL91" s="730"/>
      <c r="PM91" s="730"/>
      <c r="PN91" s="730"/>
      <c r="PO91" s="730"/>
      <c r="PP91" s="730"/>
      <c r="PQ91" s="730"/>
      <c r="PR91" s="730"/>
      <c r="PS91" s="730"/>
      <c r="PT91" s="730"/>
      <c r="PU91" s="730"/>
      <c r="PV91" s="730"/>
      <c r="PW91" s="730"/>
      <c r="PX91" s="730"/>
      <c r="PY91" s="730"/>
      <c r="PZ91" s="730"/>
      <c r="QA91" s="730"/>
      <c r="QB91" s="730"/>
      <c r="QC91" s="730"/>
      <c r="QD91" s="730"/>
      <c r="QE91" s="730"/>
      <c r="QF91" s="730"/>
      <c r="QG91" s="730"/>
      <c r="QH91" s="730"/>
      <c r="QI91" s="730"/>
      <c r="QJ91" s="730"/>
      <c r="QK91" s="730"/>
      <c r="QL91" s="730"/>
      <c r="QM91" s="730"/>
      <c r="QN91" s="730"/>
      <c r="QO91" s="730"/>
      <c r="QP91" s="730"/>
      <c r="QQ91" s="730"/>
      <c r="QR91" s="730"/>
      <c r="QS91" s="730"/>
      <c r="QT91" s="730"/>
      <c r="QU91" s="730"/>
      <c r="QV91" s="730"/>
      <c r="QW91" s="730"/>
      <c r="QX91" s="730"/>
      <c r="QY91" s="730"/>
      <c r="QZ91" s="730"/>
      <c r="RA91" s="730"/>
      <c r="RB91" s="730"/>
      <c r="RC91" s="730"/>
      <c r="RD91" s="730"/>
      <c r="RE91" s="730"/>
      <c r="RF91" s="730"/>
      <c r="RG91" s="730"/>
      <c r="RH91" s="730"/>
      <c r="RI91" s="730"/>
      <c r="RJ91" s="730"/>
      <c r="RK91" s="730"/>
      <c r="RL91" s="730"/>
      <c r="RM91" s="730"/>
      <c r="RN91" s="730"/>
      <c r="RO91" s="730"/>
      <c r="RP91" s="730"/>
      <c r="RQ91" s="730"/>
      <c r="RR91" s="730"/>
      <c r="RS91" s="730"/>
      <c r="RT91" s="730"/>
      <c r="RU91" s="730"/>
      <c r="RV91" s="730"/>
      <c r="RW91" s="730"/>
      <c r="RX91" s="730"/>
      <c r="RY91" s="730"/>
      <c r="RZ91" s="730"/>
      <c r="SA91" s="730"/>
      <c r="SB91" s="730"/>
      <c r="SC91" s="730"/>
      <c r="SD91" s="730"/>
      <c r="SE91" s="730"/>
      <c r="SF91" s="730"/>
      <c r="SG91" s="730"/>
      <c r="SH91" s="730"/>
      <c r="SI91" s="730"/>
      <c r="SJ91" s="730"/>
      <c r="SK91" s="730"/>
      <c r="SL91" s="730"/>
      <c r="SM91" s="730"/>
      <c r="SN91" s="730"/>
      <c r="SO91" s="730"/>
      <c r="SP91" s="730"/>
      <c r="SQ91" s="730"/>
      <c r="SR91" s="730"/>
      <c r="SS91" s="730"/>
      <c r="ST91" s="730"/>
      <c r="SU91" s="730"/>
      <c r="SV91" s="730"/>
      <c r="SW91" s="730"/>
      <c r="SX91" s="730"/>
      <c r="SY91" s="730"/>
      <c r="SZ91" s="730"/>
      <c r="TA91" s="730"/>
      <c r="TB91" s="730"/>
      <c r="TC91" s="730"/>
      <c r="TD91" s="730"/>
      <c r="TE91" s="730"/>
      <c r="TF91" s="730"/>
      <c r="TG91" s="730"/>
      <c r="TH91" s="730"/>
      <c r="TI91" s="730"/>
      <c r="TJ91" s="730"/>
      <c r="TK91" s="730"/>
      <c r="TL91" s="730"/>
      <c r="TM91" s="730"/>
      <c r="TN91" s="730"/>
      <c r="TO91" s="730"/>
      <c r="TP91" s="730"/>
      <c r="TQ91" s="730"/>
      <c r="TR91" s="730"/>
      <c r="TS91" s="730"/>
      <c r="TT91" s="730"/>
      <c r="TU91" s="730"/>
      <c r="TV91" s="730"/>
      <c r="TW91" s="730"/>
      <c r="TX91" s="730"/>
      <c r="TY91" s="730"/>
      <c r="TZ91" s="730"/>
      <c r="UA91" s="730"/>
      <c r="UB91" s="730"/>
      <c r="UC91" s="730"/>
      <c r="UD91" s="730"/>
      <c r="UE91" s="730"/>
      <c r="UF91" s="730"/>
      <c r="UG91" s="730"/>
      <c r="UH91" s="730"/>
      <c r="UI91" s="730"/>
      <c r="UJ91" s="730"/>
      <c r="UK91" s="730"/>
      <c r="UL91" s="730"/>
      <c r="UM91" s="730"/>
      <c r="UN91" s="730"/>
      <c r="UO91" s="730"/>
      <c r="UP91" s="730"/>
      <c r="UQ91" s="730"/>
      <c r="UR91" s="730"/>
      <c r="US91" s="730"/>
      <c r="UT91" s="730"/>
      <c r="UU91" s="730"/>
      <c r="UV91" s="730"/>
      <c r="UW91" s="730"/>
      <c r="UX91" s="730"/>
      <c r="UY91" s="730"/>
      <c r="UZ91" s="730"/>
      <c r="VA91" s="730"/>
      <c r="VB91" s="730"/>
      <c r="VC91" s="730"/>
      <c r="VD91" s="730"/>
      <c r="VE91" s="730"/>
      <c r="VF91" s="730"/>
      <c r="VG91" s="730"/>
      <c r="VH91" s="730"/>
      <c r="VI91" s="730"/>
      <c r="VJ91" s="730"/>
      <c r="VK91" s="730"/>
      <c r="VL91" s="730"/>
      <c r="VM91" s="730"/>
      <c r="VN91" s="730"/>
      <c r="VO91" s="730"/>
      <c r="VP91" s="730"/>
      <c r="VQ91" s="730"/>
      <c r="VR91" s="730"/>
      <c r="VS91" s="730"/>
      <c r="VT91" s="730"/>
      <c r="VU91" s="730"/>
      <c r="VV91" s="730"/>
      <c r="VW91" s="730"/>
      <c r="VX91" s="730"/>
      <c r="VY91" s="730"/>
      <c r="VZ91" s="730"/>
      <c r="WA91" s="730"/>
      <c r="WB91" s="730"/>
      <c r="WC91" s="730"/>
      <c r="WD91" s="730"/>
      <c r="WE91" s="730"/>
      <c r="WF91" s="730"/>
      <c r="WG91" s="730"/>
      <c r="WH91" s="730"/>
      <c r="WI91" s="730"/>
      <c r="WJ91" s="730"/>
      <c r="WK91" s="730"/>
      <c r="WL91" s="730"/>
      <c r="WM91" s="730"/>
      <c r="WN91" s="730"/>
      <c r="WO91" s="730"/>
      <c r="WP91" s="730"/>
      <c r="WQ91" s="730"/>
      <c r="WR91" s="730"/>
      <c r="WS91" s="730"/>
      <c r="WT91" s="730"/>
      <c r="WU91" s="730"/>
      <c r="WV91" s="730"/>
      <c r="WW91" s="730"/>
      <c r="WX91" s="730"/>
      <c r="WY91" s="730"/>
      <c r="WZ91" s="730"/>
      <c r="XA91" s="730"/>
      <c r="XB91" s="730"/>
      <c r="XC91" s="730"/>
      <c r="XD91" s="730"/>
      <c r="XE91" s="730"/>
      <c r="XF91" s="730"/>
      <c r="XG91" s="730"/>
      <c r="XH91" s="730"/>
      <c r="XI91" s="730"/>
      <c r="XJ91" s="730"/>
      <c r="XK91" s="730"/>
      <c r="XL91" s="730"/>
      <c r="XM91" s="730"/>
      <c r="XN91" s="730"/>
      <c r="XO91" s="730"/>
      <c r="XP91" s="730"/>
      <c r="XQ91" s="730"/>
      <c r="XR91" s="730"/>
      <c r="XS91" s="730"/>
      <c r="XT91" s="730"/>
      <c r="XU91" s="730"/>
      <c r="XV91" s="730"/>
      <c r="XW91" s="730"/>
      <c r="XX91" s="730"/>
      <c r="XY91" s="730"/>
      <c r="XZ91" s="730"/>
      <c r="YA91" s="730"/>
      <c r="YB91" s="730"/>
      <c r="YC91" s="730"/>
      <c r="YD91" s="730"/>
      <c r="YE91" s="730"/>
      <c r="YF91" s="730"/>
      <c r="YG91" s="730"/>
      <c r="YH91" s="730"/>
      <c r="YI91" s="730"/>
      <c r="YJ91" s="730"/>
      <c r="YK91" s="730"/>
      <c r="YL91" s="730"/>
      <c r="YM91" s="730"/>
      <c r="YN91" s="730"/>
      <c r="YO91" s="730"/>
      <c r="YP91" s="730"/>
      <c r="YQ91" s="730"/>
      <c r="YR91" s="730"/>
      <c r="YS91" s="730"/>
      <c r="YT91" s="730"/>
      <c r="YU91" s="730"/>
      <c r="YV91" s="730"/>
      <c r="YW91" s="730"/>
      <c r="YX91" s="730"/>
      <c r="YY91" s="730"/>
      <c r="YZ91" s="730"/>
      <c r="ZA91" s="730"/>
      <c r="ZB91" s="730"/>
      <c r="ZC91" s="730"/>
      <c r="ZD91" s="730"/>
      <c r="ZE91" s="730"/>
      <c r="ZF91" s="730"/>
      <c r="ZG91" s="730"/>
      <c r="ZH91" s="730"/>
      <c r="ZI91" s="730"/>
      <c r="ZJ91" s="730"/>
      <c r="ZK91" s="730"/>
      <c r="ZL91" s="730"/>
      <c r="ZM91" s="730"/>
      <c r="ZN91" s="730"/>
      <c r="ZO91" s="730"/>
      <c r="ZP91" s="730"/>
      <c r="ZQ91" s="730"/>
      <c r="ZR91" s="730"/>
      <c r="ZS91" s="730"/>
      <c r="ZT91" s="730"/>
      <c r="ZU91" s="730"/>
      <c r="ZV91" s="730"/>
      <c r="ZW91" s="730"/>
      <c r="ZX91" s="730"/>
      <c r="ZY91" s="730"/>
      <c r="ZZ91" s="730"/>
      <c r="AAA91" s="730"/>
      <c r="AAB91" s="730"/>
      <c r="AAC91" s="730"/>
      <c r="AAD91" s="730"/>
      <c r="AAE91" s="730"/>
      <c r="AAF91" s="730"/>
      <c r="AAG91" s="730"/>
      <c r="AAH91" s="730"/>
      <c r="AAI91" s="730"/>
      <c r="AAJ91" s="730"/>
      <c r="AAK91" s="730"/>
      <c r="AAL91" s="730"/>
      <c r="AAM91" s="730"/>
      <c r="AAN91" s="730"/>
      <c r="AAO91" s="730"/>
      <c r="AAP91" s="730"/>
      <c r="AAQ91" s="730"/>
      <c r="AAR91" s="730"/>
      <c r="AAS91" s="730"/>
      <c r="AAT91" s="730"/>
      <c r="AAU91" s="730"/>
      <c r="AAV91" s="730"/>
      <c r="AAW91" s="730"/>
      <c r="AAX91" s="730"/>
      <c r="AAY91" s="730"/>
      <c r="AAZ91" s="730"/>
      <c r="ABA91" s="730"/>
      <c r="ABB91" s="730"/>
      <c r="ABC91" s="730"/>
      <c r="ABD91" s="730"/>
      <c r="ABE91" s="730"/>
      <c r="ABF91" s="730"/>
      <c r="ABG91" s="730"/>
      <c r="ABH91" s="730"/>
      <c r="ABI91" s="730"/>
      <c r="ABJ91" s="730"/>
      <c r="ABK91" s="730"/>
      <c r="ABL91" s="730"/>
      <c r="ABM91" s="730"/>
      <c r="ABN91" s="730"/>
      <c r="ABO91" s="730"/>
      <c r="ABP91" s="730"/>
      <c r="ABQ91" s="730"/>
      <c r="ABR91" s="730"/>
      <c r="ABS91" s="730"/>
      <c r="ABT91" s="730"/>
      <c r="ABU91" s="730"/>
      <c r="ABV91" s="730"/>
      <c r="ABW91" s="730"/>
      <c r="ABX91" s="730"/>
      <c r="ABY91" s="730"/>
      <c r="ABZ91" s="730"/>
      <c r="ACA91" s="730"/>
      <c r="ACB91" s="730"/>
      <c r="ACC91" s="730"/>
      <c r="ACD91" s="730"/>
      <c r="ACE91" s="730"/>
      <c r="ACF91" s="730"/>
      <c r="ACG91" s="730"/>
      <c r="ACH91" s="730"/>
      <c r="ACI91" s="730"/>
      <c r="ACJ91" s="730"/>
      <c r="ACK91" s="730"/>
      <c r="ACL91" s="730"/>
      <c r="ACM91" s="730"/>
      <c r="ACN91" s="730"/>
      <c r="ACO91" s="730"/>
      <c r="ACP91" s="730"/>
      <c r="ACQ91" s="730"/>
      <c r="ACR91" s="730"/>
      <c r="ACS91" s="730"/>
      <c r="ACT91" s="730"/>
      <c r="ACU91" s="730"/>
      <c r="ACV91" s="730"/>
      <c r="ACW91" s="730"/>
      <c r="ACX91" s="730"/>
      <c r="ACY91" s="730"/>
      <c r="ACZ91" s="730"/>
      <c r="ADA91" s="730"/>
      <c r="ADB91" s="730"/>
      <c r="ADC91" s="730"/>
      <c r="ADD91" s="730"/>
      <c r="ADE91" s="730"/>
      <c r="ADF91" s="730"/>
      <c r="ADG91" s="730"/>
      <c r="ADH91" s="730"/>
      <c r="ADI91" s="730"/>
      <c r="ADJ91" s="730"/>
      <c r="ADK91" s="730"/>
      <c r="ADL91" s="730"/>
      <c r="ADM91" s="730"/>
      <c r="ADN91" s="730"/>
      <c r="ADO91" s="730"/>
      <c r="ADP91" s="730"/>
      <c r="ADQ91" s="730"/>
      <c r="ADR91" s="730"/>
      <c r="ADS91" s="730"/>
      <c r="ADT91" s="730"/>
      <c r="ADU91" s="730"/>
      <c r="ADV91" s="730"/>
      <c r="ADW91" s="730"/>
      <c r="ADX91" s="730"/>
      <c r="ADY91" s="730"/>
      <c r="ADZ91" s="730"/>
      <c r="AEA91" s="730"/>
      <c r="AEB91" s="730"/>
      <c r="AEC91" s="730"/>
      <c r="AED91" s="730"/>
      <c r="AEE91" s="730"/>
      <c r="AEF91" s="730"/>
      <c r="AEG91" s="730"/>
      <c r="AEH91" s="730"/>
      <c r="AEI91" s="730"/>
      <c r="AEJ91" s="730"/>
      <c r="AEK91" s="730"/>
      <c r="AEL91" s="730"/>
      <c r="AEM91" s="730"/>
      <c r="AEN91" s="730"/>
      <c r="AEO91" s="730"/>
      <c r="AEP91" s="730"/>
      <c r="AEQ91" s="730"/>
      <c r="AER91" s="730"/>
      <c r="AES91" s="730"/>
      <c r="AET91" s="730"/>
      <c r="AEU91" s="730"/>
      <c r="AEV91" s="730"/>
      <c r="AEW91" s="730"/>
      <c r="AEX91" s="730"/>
      <c r="AEY91" s="730"/>
      <c r="AEZ91" s="730"/>
      <c r="AFA91" s="730"/>
      <c r="AFB91" s="730"/>
      <c r="AFC91" s="730"/>
      <c r="AFD91" s="730"/>
      <c r="AFE91" s="730"/>
      <c r="AFF91" s="730"/>
      <c r="AFG91" s="730"/>
      <c r="AFH91" s="730"/>
      <c r="AFI91" s="730"/>
      <c r="AFJ91" s="730"/>
      <c r="AFK91" s="730"/>
      <c r="AFL91" s="730"/>
      <c r="AFM91" s="730"/>
      <c r="AFN91" s="730"/>
      <c r="AFO91" s="730"/>
      <c r="AFP91" s="730"/>
      <c r="AFQ91" s="730"/>
      <c r="AFR91" s="730"/>
      <c r="AFS91" s="730"/>
      <c r="AFT91" s="730"/>
      <c r="AFU91" s="730"/>
      <c r="AFV91" s="730"/>
      <c r="AFW91" s="730"/>
      <c r="AFX91" s="730"/>
      <c r="AFY91" s="730"/>
      <c r="AFZ91" s="730"/>
      <c r="AGA91" s="730"/>
      <c r="AGB91" s="730"/>
      <c r="AGC91" s="730"/>
      <c r="AGD91" s="730"/>
      <c r="AGE91" s="730"/>
      <c r="AGF91" s="730"/>
      <c r="AGG91" s="730"/>
      <c r="AGH91" s="730"/>
      <c r="AGI91" s="730"/>
      <c r="AGJ91" s="730"/>
      <c r="AGK91" s="730"/>
      <c r="AGL91" s="730"/>
      <c r="AGM91" s="730"/>
      <c r="AGN91" s="730"/>
      <c r="AGO91" s="730"/>
      <c r="AGP91" s="730"/>
      <c r="AGQ91" s="730"/>
      <c r="AGR91" s="730"/>
      <c r="AGS91" s="730"/>
      <c r="AGT91" s="730"/>
      <c r="AGU91" s="730"/>
      <c r="AGV91" s="730"/>
      <c r="AGW91" s="730"/>
      <c r="AGX91" s="730"/>
      <c r="AGY91" s="730"/>
      <c r="AGZ91" s="730"/>
      <c r="AHA91" s="730"/>
      <c r="AHB91" s="730"/>
      <c r="AHC91" s="730"/>
      <c r="AHD91" s="730"/>
      <c r="AHE91" s="730"/>
      <c r="AHF91" s="730"/>
      <c r="AHG91" s="730"/>
      <c r="AHH91" s="730"/>
      <c r="AHI91" s="730"/>
      <c r="AHJ91" s="730"/>
      <c r="AHK91" s="730"/>
      <c r="AHL91" s="730"/>
      <c r="AHM91" s="730"/>
      <c r="AHN91" s="730"/>
      <c r="AHO91" s="730"/>
      <c r="AHP91" s="730"/>
      <c r="AHQ91" s="730"/>
      <c r="AHR91" s="730"/>
      <c r="AHS91" s="730"/>
      <c r="AHT91" s="730"/>
      <c r="AHU91" s="730"/>
      <c r="AHV91" s="730"/>
      <c r="AHW91" s="730"/>
      <c r="AHX91" s="730"/>
      <c r="AHY91" s="730"/>
      <c r="AHZ91" s="730"/>
      <c r="AIA91" s="730"/>
      <c r="AIB91" s="730"/>
      <c r="AIC91" s="730"/>
      <c r="AID91" s="730"/>
      <c r="AIE91" s="730"/>
      <c r="AIF91" s="730"/>
      <c r="AIG91" s="730"/>
      <c r="AIH91" s="730"/>
      <c r="AII91" s="730"/>
      <c r="AIJ91" s="730"/>
      <c r="AIK91" s="730"/>
      <c r="AIL91" s="730"/>
      <c r="AIM91" s="730"/>
      <c r="AIN91" s="730"/>
      <c r="AIO91" s="730"/>
      <c r="AIP91" s="730"/>
      <c r="AIQ91" s="730"/>
      <c r="AIR91" s="730"/>
      <c r="AIS91" s="730"/>
      <c r="AIT91" s="730"/>
      <c r="AIU91" s="730"/>
      <c r="AIV91" s="730"/>
      <c r="AIW91" s="730"/>
      <c r="AIX91" s="730"/>
      <c r="AIY91" s="730"/>
      <c r="AIZ91" s="730"/>
      <c r="AJA91" s="730"/>
      <c r="AJB91" s="730"/>
      <c r="AJC91" s="730"/>
      <c r="AJD91" s="730"/>
      <c r="AJE91" s="730"/>
      <c r="AJF91" s="730"/>
      <c r="AJG91" s="730"/>
      <c r="AJH91" s="730"/>
      <c r="AJI91" s="730"/>
      <c r="AJJ91" s="730"/>
      <c r="AJK91" s="730"/>
      <c r="AJL91" s="730"/>
      <c r="AJM91" s="730"/>
      <c r="AJN91" s="730"/>
      <c r="AJO91" s="730"/>
      <c r="AJP91" s="730"/>
      <c r="AJQ91" s="730"/>
      <c r="AJR91" s="730"/>
      <c r="AJS91" s="730"/>
      <c r="AJT91" s="730"/>
      <c r="AJU91" s="730"/>
      <c r="AJV91" s="730"/>
      <c r="AJW91" s="730"/>
      <c r="AJX91" s="730"/>
      <c r="AJY91" s="730"/>
      <c r="AJZ91" s="730"/>
      <c r="AKA91" s="730"/>
      <c r="AKB91" s="730"/>
      <c r="AKC91" s="730"/>
      <c r="AKD91" s="730"/>
      <c r="AKE91" s="730"/>
      <c r="AKF91" s="730"/>
      <c r="AKG91" s="730"/>
      <c r="AKH91" s="730"/>
      <c r="AKI91" s="730"/>
      <c r="AKJ91" s="730"/>
      <c r="AKK91" s="730"/>
      <c r="AKL91" s="730"/>
      <c r="AKM91" s="730"/>
      <c r="AKN91" s="730"/>
      <c r="AKO91" s="730"/>
      <c r="AKP91" s="730"/>
      <c r="AKQ91" s="730"/>
      <c r="AKR91" s="730"/>
      <c r="AKS91" s="730"/>
      <c r="AKT91" s="730"/>
      <c r="AKU91" s="730"/>
      <c r="AKV91" s="730"/>
      <c r="AKW91" s="730"/>
      <c r="AKX91" s="730"/>
      <c r="AKY91" s="730"/>
      <c r="AKZ91" s="730"/>
      <c r="ALA91" s="730"/>
      <c r="ALB91" s="730"/>
      <c r="ALC91" s="730"/>
      <c r="ALD91" s="730"/>
      <c r="ALE91" s="730"/>
      <c r="ALF91" s="730"/>
      <c r="ALG91" s="730"/>
      <c r="ALH91" s="730"/>
      <c r="ALI91" s="730"/>
      <c r="ALJ91" s="730"/>
      <c r="ALK91" s="730"/>
      <c r="ALL91" s="730"/>
      <c r="ALM91" s="730"/>
      <c r="ALN91" s="730"/>
      <c r="ALO91" s="730"/>
      <c r="ALP91" s="730"/>
      <c r="ALQ91" s="730"/>
      <c r="ALR91" s="730"/>
      <c r="ALS91" s="730"/>
      <c r="ALT91" s="730"/>
      <c r="ALU91" s="730"/>
      <c r="ALV91" s="730"/>
      <c r="ALW91" s="730"/>
      <c r="ALX91" s="730"/>
      <c r="ALY91" s="730"/>
      <c r="ALZ91" s="730"/>
      <c r="AMA91" s="730"/>
      <c r="AMB91" s="730"/>
      <c r="AMC91" s="730"/>
      <c r="AMD91" s="730"/>
      <c r="AME91" s="730"/>
      <c r="AMF91" s="730"/>
      <c r="AMG91" s="730"/>
      <c r="AMH91" s="730"/>
      <c r="AMI91" s="730"/>
      <c r="AMJ91" s="730"/>
      <c r="AMK91" s="730"/>
      <c r="AML91" s="730"/>
      <c r="AMM91" s="730"/>
      <c r="AMN91" s="730"/>
      <c r="AMO91" s="730"/>
      <c r="AMP91" s="730"/>
      <c r="AMQ91" s="730"/>
      <c r="AMR91" s="730"/>
      <c r="AMS91" s="730"/>
      <c r="AMT91" s="730"/>
      <c r="AMU91" s="730"/>
      <c r="AMV91" s="730"/>
      <c r="AMW91" s="730"/>
      <c r="AMX91" s="730"/>
      <c r="AMY91" s="730"/>
      <c r="AMZ91" s="730"/>
      <c r="ANA91" s="730"/>
      <c r="ANB91" s="730"/>
      <c r="ANC91" s="730"/>
      <c r="AND91" s="730"/>
      <c r="ANE91" s="730"/>
      <c r="ANF91" s="730"/>
      <c r="ANG91" s="730"/>
      <c r="ANH91" s="730"/>
      <c r="ANI91" s="730"/>
      <c r="ANJ91" s="730"/>
      <c r="ANK91" s="730"/>
      <c r="ANL91" s="730"/>
      <c r="ANM91" s="730"/>
      <c r="ANN91" s="730"/>
      <c r="ANO91" s="730"/>
      <c r="ANP91" s="730"/>
      <c r="ANQ91" s="730"/>
      <c r="ANR91" s="730"/>
      <c r="ANS91" s="730"/>
      <c r="ANT91" s="730"/>
      <c r="ANU91" s="730"/>
      <c r="ANV91" s="730"/>
      <c r="ANW91" s="730"/>
      <c r="ANX91" s="730"/>
      <c r="ANY91" s="730"/>
      <c r="ANZ91" s="730"/>
      <c r="AOA91" s="730"/>
      <c r="AOB91" s="730"/>
      <c r="AOC91" s="730"/>
      <c r="AOD91" s="730"/>
      <c r="AOE91" s="730"/>
      <c r="AOF91" s="730"/>
      <c r="AOG91" s="730"/>
      <c r="AOH91" s="730"/>
      <c r="AOI91" s="730"/>
      <c r="AOJ91" s="730"/>
      <c r="AOK91" s="730"/>
      <c r="AOL91" s="730"/>
      <c r="AOM91" s="730"/>
      <c r="AON91" s="730"/>
      <c r="AOO91" s="730"/>
      <c r="AOP91" s="730"/>
      <c r="AOQ91" s="730"/>
      <c r="AOR91" s="730"/>
      <c r="AOS91" s="730"/>
      <c r="AOT91" s="730"/>
      <c r="AOU91" s="730"/>
      <c r="AOV91" s="730"/>
      <c r="AOW91" s="730"/>
      <c r="AOX91" s="730"/>
      <c r="AOY91" s="730"/>
      <c r="AOZ91" s="730"/>
      <c r="APA91" s="730"/>
      <c r="APB91" s="730"/>
      <c r="APC91" s="730"/>
      <c r="APD91" s="730"/>
      <c r="APE91" s="730"/>
      <c r="APF91" s="730"/>
      <c r="APG91" s="730"/>
      <c r="APH91" s="730"/>
      <c r="API91" s="730"/>
      <c r="APJ91" s="730"/>
      <c r="APK91" s="730"/>
      <c r="APL91" s="730"/>
      <c r="APM91" s="730"/>
      <c r="APN91" s="730"/>
      <c r="APO91" s="730"/>
      <c r="APP91" s="730"/>
      <c r="APQ91" s="730"/>
      <c r="APR91" s="730"/>
      <c r="APS91" s="730"/>
      <c r="APT91" s="730"/>
      <c r="APU91" s="730"/>
      <c r="APV91" s="730"/>
      <c r="APW91" s="730"/>
      <c r="APX91" s="730"/>
      <c r="APY91" s="730"/>
      <c r="APZ91" s="730"/>
      <c r="AQA91" s="730"/>
      <c r="AQB91" s="730"/>
      <c r="AQC91" s="730"/>
      <c r="AQD91" s="730"/>
      <c r="AQE91" s="730"/>
      <c r="AQF91" s="730"/>
      <c r="AQG91" s="730"/>
      <c r="AQH91" s="730"/>
      <c r="AQI91" s="730"/>
      <c r="AQJ91" s="730"/>
      <c r="AQK91" s="730"/>
      <c r="AQL91" s="730"/>
      <c r="AQM91" s="730"/>
      <c r="AQN91" s="730"/>
      <c r="AQO91" s="730"/>
      <c r="AQP91" s="730"/>
      <c r="AQQ91" s="730"/>
      <c r="AQR91" s="730"/>
      <c r="AQS91" s="730"/>
      <c r="AQT91" s="730"/>
      <c r="AQU91" s="730"/>
      <c r="AQV91" s="730"/>
      <c r="AQW91" s="730"/>
      <c r="AQX91" s="730"/>
      <c r="AQY91" s="730"/>
      <c r="AQZ91" s="730"/>
      <c r="ARA91" s="730"/>
      <c r="ARB91" s="730"/>
      <c r="ARC91" s="730"/>
      <c r="ARD91" s="730"/>
      <c r="ARE91" s="730"/>
      <c r="ARF91" s="730"/>
      <c r="ARG91" s="730"/>
      <c r="ARH91" s="730"/>
      <c r="ARI91" s="730"/>
      <c r="ARJ91" s="730"/>
      <c r="ARK91" s="730"/>
      <c r="ARL91" s="730"/>
      <c r="ARM91" s="730"/>
      <c r="ARN91" s="730"/>
      <c r="ARO91" s="730"/>
      <c r="ARP91" s="730"/>
      <c r="ARQ91" s="730"/>
      <c r="ARR91" s="730"/>
      <c r="ARS91" s="730"/>
      <c r="ART91" s="730"/>
      <c r="ARU91" s="730"/>
      <c r="ARV91" s="730"/>
      <c r="ARW91" s="730"/>
      <c r="ARX91" s="730"/>
      <c r="ARY91" s="730"/>
      <c r="ARZ91" s="730"/>
      <c r="ASA91" s="730"/>
      <c r="ASB91" s="730"/>
      <c r="ASC91" s="730"/>
      <c r="ASD91" s="730"/>
      <c r="ASE91" s="730"/>
      <c r="ASF91" s="730"/>
      <c r="ASG91" s="730"/>
      <c r="ASH91" s="730"/>
      <c r="ASI91" s="730"/>
      <c r="ASJ91" s="730"/>
      <c r="ASK91" s="730"/>
      <c r="ASL91" s="730"/>
      <c r="ASM91" s="730"/>
      <c r="ASN91" s="730"/>
      <c r="ASO91" s="730"/>
      <c r="ASP91" s="730"/>
      <c r="ASQ91" s="730"/>
      <c r="ASR91" s="730"/>
      <c r="ASS91" s="730"/>
      <c r="AST91" s="730"/>
      <c r="ASU91" s="730"/>
      <c r="ASV91" s="730"/>
      <c r="ASW91" s="730"/>
      <c r="ASX91" s="730"/>
      <c r="ASY91" s="730"/>
      <c r="ASZ91" s="730"/>
      <c r="ATA91" s="730"/>
      <c r="ATB91" s="730"/>
      <c r="ATC91" s="730"/>
      <c r="ATD91" s="730"/>
      <c r="ATE91" s="730"/>
      <c r="ATF91" s="730"/>
      <c r="ATG91" s="730"/>
      <c r="ATH91" s="730"/>
      <c r="ATI91" s="730"/>
      <c r="ATJ91" s="730"/>
      <c r="ATK91" s="730"/>
      <c r="ATL91" s="730"/>
      <c r="ATM91" s="730"/>
      <c r="ATN91" s="730"/>
      <c r="ATO91" s="730"/>
      <c r="ATP91" s="730"/>
      <c r="ATQ91" s="730"/>
      <c r="ATR91" s="730"/>
      <c r="ATS91" s="730"/>
      <c r="ATT91" s="730"/>
      <c r="ATU91" s="730"/>
      <c r="ATV91" s="730"/>
      <c r="ATW91" s="730"/>
      <c r="ATX91" s="730"/>
      <c r="ATY91" s="730"/>
      <c r="ATZ91" s="730"/>
      <c r="AUA91" s="730"/>
      <c r="AUB91" s="730"/>
      <c r="AUC91" s="730"/>
      <c r="AUD91" s="730"/>
      <c r="AUE91" s="730"/>
      <c r="AUF91" s="730"/>
      <c r="AUG91" s="730"/>
      <c r="AUH91" s="730"/>
      <c r="AUI91" s="730"/>
      <c r="AUJ91" s="730"/>
      <c r="AUK91" s="730"/>
      <c r="AUL91" s="730"/>
      <c r="AUM91" s="730"/>
      <c r="AUN91" s="730"/>
      <c r="AUO91" s="730"/>
      <c r="AUP91" s="730"/>
      <c r="AUQ91" s="730"/>
      <c r="AUR91" s="730"/>
      <c r="AUS91" s="730"/>
      <c r="AUT91" s="730"/>
      <c r="AUU91" s="730"/>
      <c r="AUV91" s="730"/>
      <c r="AUW91" s="730"/>
      <c r="AUX91" s="730"/>
      <c r="AUY91" s="730"/>
      <c r="AUZ91" s="730"/>
      <c r="AVA91" s="730"/>
      <c r="AVB91" s="730"/>
      <c r="AVC91" s="730"/>
      <c r="AVD91" s="730"/>
      <c r="AVE91" s="730"/>
      <c r="AVF91" s="730"/>
      <c r="AVG91" s="730"/>
      <c r="AVH91" s="730"/>
      <c r="AVI91" s="730"/>
      <c r="AVJ91" s="730"/>
      <c r="AVK91" s="730"/>
      <c r="AVL91" s="730"/>
      <c r="AVM91" s="730"/>
      <c r="AVN91" s="730"/>
      <c r="AVO91" s="730"/>
      <c r="AVP91" s="730"/>
      <c r="AVQ91" s="730"/>
      <c r="AVR91" s="730"/>
      <c r="AVS91" s="730"/>
      <c r="AVT91" s="730"/>
      <c r="AVU91" s="730"/>
      <c r="AVV91" s="730"/>
      <c r="AVW91" s="730"/>
      <c r="AVX91" s="730"/>
      <c r="AVY91" s="730"/>
      <c r="AVZ91" s="730"/>
      <c r="AWA91" s="730"/>
      <c r="AWB91" s="730"/>
      <c r="AWC91" s="730"/>
      <c r="AWD91" s="730"/>
      <c r="AWE91" s="730"/>
      <c r="AWF91" s="730"/>
      <c r="AWG91" s="730"/>
      <c r="AWH91" s="730"/>
      <c r="AWI91" s="730"/>
      <c r="AWJ91" s="730"/>
      <c r="AWK91" s="730"/>
      <c r="AWL91" s="730"/>
      <c r="AWM91" s="730"/>
      <c r="AWN91" s="730"/>
      <c r="AWO91" s="730"/>
      <c r="AWP91" s="730"/>
      <c r="AWQ91" s="730"/>
      <c r="AWR91" s="730"/>
      <c r="AWS91" s="730"/>
      <c r="AWT91" s="730"/>
      <c r="AWU91" s="730"/>
      <c r="AWV91" s="730"/>
      <c r="AWW91" s="730"/>
      <c r="AWX91" s="730"/>
      <c r="AWY91" s="730"/>
      <c r="AWZ91" s="730"/>
      <c r="AXA91" s="730"/>
      <c r="AXB91" s="730"/>
      <c r="AXC91" s="730"/>
      <c r="AXD91" s="730"/>
      <c r="AXE91" s="730"/>
      <c r="AXF91" s="730"/>
      <c r="AXG91" s="730"/>
      <c r="AXH91" s="730"/>
      <c r="AXI91" s="730"/>
      <c r="AXJ91" s="730"/>
      <c r="AXK91" s="730"/>
      <c r="AXL91" s="730"/>
      <c r="AXM91" s="730"/>
      <c r="AXN91" s="730"/>
      <c r="AXO91" s="730"/>
      <c r="AXP91" s="730"/>
      <c r="AXQ91" s="730"/>
      <c r="AXR91" s="730"/>
      <c r="AXS91" s="730"/>
      <c r="AXT91" s="730"/>
      <c r="AXU91" s="730"/>
      <c r="AXV91" s="730"/>
      <c r="AXW91" s="730"/>
      <c r="AXX91" s="730"/>
      <c r="AXY91" s="730"/>
      <c r="AXZ91" s="730"/>
      <c r="AYA91" s="730"/>
      <c r="AYB91" s="730"/>
      <c r="AYC91" s="730"/>
      <c r="AYD91" s="730"/>
      <c r="AYE91" s="730"/>
      <c r="AYF91" s="730"/>
      <c r="AYG91" s="730"/>
      <c r="AYH91" s="730"/>
      <c r="AYI91" s="730"/>
      <c r="AYJ91" s="730"/>
      <c r="AYK91" s="730"/>
      <c r="AYL91" s="730"/>
      <c r="AYM91" s="730"/>
      <c r="AYN91" s="730"/>
      <c r="AYO91" s="730"/>
      <c r="AYP91" s="730"/>
      <c r="AYQ91" s="730"/>
      <c r="AYR91" s="730"/>
      <c r="AYS91" s="730"/>
      <c r="AYT91" s="730"/>
      <c r="AYU91" s="730"/>
      <c r="AYV91" s="730"/>
      <c r="AYW91" s="730"/>
      <c r="AYX91" s="730"/>
      <c r="AYY91" s="730"/>
      <c r="AYZ91" s="730"/>
      <c r="AZA91" s="730"/>
      <c r="AZB91" s="730"/>
      <c r="AZC91" s="730"/>
      <c r="AZD91" s="730"/>
      <c r="AZE91" s="730"/>
      <c r="AZF91" s="730"/>
      <c r="AZG91" s="730"/>
      <c r="AZH91" s="730"/>
      <c r="AZI91" s="730"/>
      <c r="AZJ91" s="730"/>
      <c r="AZK91" s="730"/>
      <c r="AZL91" s="730"/>
      <c r="AZM91" s="730"/>
      <c r="AZN91" s="730"/>
      <c r="AZO91" s="730"/>
      <c r="AZP91" s="730"/>
      <c r="AZQ91" s="730"/>
      <c r="AZR91" s="730"/>
      <c r="AZS91" s="730"/>
      <c r="AZT91" s="730"/>
      <c r="AZU91" s="730"/>
      <c r="AZV91" s="730"/>
      <c r="AZW91" s="730"/>
      <c r="AZX91" s="730"/>
      <c r="AZY91" s="730"/>
      <c r="AZZ91" s="730"/>
      <c r="BAA91" s="730"/>
      <c r="BAB91" s="730"/>
      <c r="BAC91" s="730"/>
      <c r="BAD91" s="730"/>
      <c r="BAE91" s="730"/>
      <c r="BAF91" s="730"/>
      <c r="BAG91" s="730"/>
      <c r="BAH91" s="730"/>
      <c r="BAI91" s="730"/>
      <c r="BAJ91" s="730"/>
      <c r="BAK91" s="730"/>
      <c r="BAL91" s="730"/>
      <c r="BAM91" s="730"/>
      <c r="BAN91" s="730"/>
      <c r="BAO91" s="730"/>
      <c r="BAP91" s="730"/>
      <c r="BAQ91" s="730"/>
      <c r="BAR91" s="730"/>
      <c r="BAS91" s="730"/>
      <c r="BAT91" s="730"/>
      <c r="BAU91" s="730"/>
      <c r="BAV91" s="730"/>
      <c r="BAW91" s="730"/>
      <c r="BAX91" s="730"/>
      <c r="BAY91" s="730"/>
      <c r="BAZ91" s="730"/>
      <c r="BBA91" s="730"/>
      <c r="BBB91" s="730"/>
      <c r="BBC91" s="730"/>
      <c r="BBD91" s="730"/>
      <c r="BBE91" s="730"/>
      <c r="BBF91" s="730"/>
      <c r="BBG91" s="730"/>
      <c r="BBH91" s="730"/>
      <c r="BBI91" s="730"/>
      <c r="BBJ91" s="730"/>
      <c r="BBK91" s="730"/>
      <c r="BBL91" s="730"/>
      <c r="BBM91" s="730"/>
      <c r="BBN91" s="730"/>
      <c r="BBO91" s="730"/>
      <c r="BBP91" s="730"/>
      <c r="BBQ91" s="730"/>
      <c r="BBR91" s="730"/>
      <c r="BBS91" s="730"/>
      <c r="BBT91" s="730"/>
      <c r="BBU91" s="730"/>
      <c r="BBV91" s="730"/>
      <c r="BBW91" s="730"/>
      <c r="BBX91" s="730"/>
      <c r="BBY91" s="730"/>
      <c r="BBZ91" s="730"/>
      <c r="BCA91" s="730"/>
      <c r="BCB91" s="730"/>
      <c r="BCC91" s="730"/>
      <c r="BCD91" s="730"/>
      <c r="BCE91" s="730"/>
      <c r="BCF91" s="730"/>
      <c r="BCG91" s="730"/>
      <c r="BCH91" s="730"/>
      <c r="BCI91" s="730"/>
      <c r="BCJ91" s="730"/>
      <c r="BCK91" s="730"/>
      <c r="BCL91" s="730"/>
      <c r="BCM91" s="730"/>
      <c r="BCN91" s="730"/>
      <c r="BCO91" s="730"/>
      <c r="BCP91" s="730"/>
      <c r="BCQ91" s="730"/>
      <c r="BCR91" s="730"/>
      <c r="BCS91" s="730"/>
      <c r="BCT91" s="730"/>
      <c r="BCU91" s="730"/>
      <c r="BCV91" s="730"/>
      <c r="BCW91" s="730"/>
      <c r="BCX91" s="730"/>
      <c r="BCY91" s="730"/>
      <c r="BCZ91" s="730"/>
      <c r="BDA91" s="730"/>
      <c r="BDB91" s="730"/>
      <c r="BDC91" s="730"/>
      <c r="BDD91" s="730"/>
      <c r="BDE91" s="730"/>
      <c r="BDF91" s="730"/>
      <c r="BDG91" s="730"/>
      <c r="BDH91" s="730"/>
      <c r="BDI91" s="730"/>
      <c r="BDJ91" s="730"/>
      <c r="BDK91" s="730"/>
      <c r="BDL91" s="730"/>
      <c r="BDM91" s="730"/>
      <c r="BDN91" s="730"/>
      <c r="BDO91" s="730"/>
      <c r="BDP91" s="730"/>
      <c r="BDQ91" s="730"/>
      <c r="BDR91" s="730"/>
      <c r="BDS91" s="730"/>
      <c r="BDT91" s="730"/>
      <c r="BDU91" s="730"/>
      <c r="BDV91" s="730"/>
      <c r="BDW91" s="730"/>
      <c r="BDX91" s="730"/>
      <c r="BDY91" s="730"/>
      <c r="BDZ91" s="730"/>
      <c r="BEA91" s="730"/>
      <c r="BEB91" s="730"/>
      <c r="BEC91" s="730"/>
      <c r="BED91" s="730"/>
      <c r="BEE91" s="730"/>
      <c r="BEF91" s="730"/>
      <c r="BEG91" s="730"/>
      <c r="BEH91" s="730"/>
      <c r="BEI91" s="730"/>
      <c r="BEJ91" s="730"/>
      <c r="BEK91" s="730"/>
      <c r="BEL91" s="730"/>
      <c r="BEM91" s="730"/>
      <c r="BEN91" s="730"/>
      <c r="BEO91" s="730"/>
      <c r="BEP91" s="730"/>
      <c r="BEQ91" s="730"/>
      <c r="BER91" s="730"/>
      <c r="BES91" s="730"/>
      <c r="BET91" s="730"/>
      <c r="BEU91" s="730"/>
      <c r="BEV91" s="730"/>
      <c r="BEW91" s="730"/>
      <c r="BEX91" s="730"/>
      <c r="BEY91" s="730"/>
      <c r="BEZ91" s="730"/>
      <c r="BFA91" s="730"/>
      <c r="BFB91" s="730"/>
      <c r="BFC91" s="730"/>
      <c r="BFD91" s="730"/>
      <c r="BFE91" s="730"/>
      <c r="BFF91" s="730"/>
      <c r="BFG91" s="730"/>
      <c r="BFH91" s="730"/>
      <c r="BFI91" s="730"/>
      <c r="BFJ91" s="730"/>
      <c r="BFK91" s="730"/>
      <c r="BFL91" s="730"/>
      <c r="BFM91" s="730"/>
      <c r="BFN91" s="730"/>
      <c r="BFO91" s="730"/>
      <c r="BFP91" s="730"/>
      <c r="BFQ91" s="730"/>
      <c r="BFR91" s="730"/>
      <c r="BFS91" s="730"/>
      <c r="BFT91" s="730"/>
      <c r="BFU91" s="730"/>
      <c r="BFV91" s="730"/>
      <c r="BFW91" s="730"/>
      <c r="BFX91" s="730"/>
      <c r="BFY91" s="730"/>
      <c r="BFZ91" s="730"/>
      <c r="BGA91" s="730"/>
      <c r="BGB91" s="730"/>
      <c r="BGC91" s="730"/>
      <c r="BGD91" s="730"/>
      <c r="BGE91" s="730"/>
      <c r="BGF91" s="730"/>
      <c r="BGG91" s="730"/>
      <c r="BGH91" s="730"/>
      <c r="BGI91" s="730"/>
      <c r="BGJ91" s="730"/>
      <c r="BGK91" s="730"/>
      <c r="BGL91" s="730"/>
      <c r="BGM91" s="730"/>
      <c r="BGN91" s="730"/>
      <c r="BGO91" s="730"/>
      <c r="BGP91" s="730"/>
      <c r="BGQ91" s="730"/>
      <c r="BGR91" s="730"/>
      <c r="BGS91" s="730"/>
      <c r="BGT91" s="730"/>
      <c r="BGU91" s="730"/>
      <c r="BGV91" s="730"/>
      <c r="BGW91" s="730"/>
      <c r="BGX91" s="730"/>
      <c r="BGY91" s="730"/>
      <c r="BGZ91" s="730"/>
      <c r="BHA91" s="730"/>
      <c r="BHB91" s="730"/>
      <c r="BHC91" s="730"/>
      <c r="BHD91" s="730"/>
      <c r="BHE91" s="730"/>
      <c r="BHF91" s="730"/>
      <c r="BHG91" s="730"/>
      <c r="BHH91" s="730"/>
      <c r="BHI91" s="730"/>
      <c r="BHJ91" s="730"/>
      <c r="BHK91" s="730"/>
      <c r="BHL91" s="730"/>
      <c r="BHM91" s="730"/>
      <c r="BHN91" s="730"/>
      <c r="BHO91" s="730"/>
      <c r="BHP91" s="730"/>
      <c r="BHQ91" s="730"/>
      <c r="BHR91" s="730"/>
      <c r="BHS91" s="730"/>
      <c r="BHT91" s="730"/>
      <c r="BHU91" s="730"/>
      <c r="BHV91" s="730"/>
      <c r="BHW91" s="730"/>
      <c r="BHX91" s="730"/>
      <c r="BHY91" s="730"/>
      <c r="BHZ91" s="730"/>
      <c r="BIA91" s="730"/>
      <c r="BIB91" s="730"/>
      <c r="BIC91" s="730"/>
      <c r="BID91" s="730"/>
      <c r="BIE91" s="730"/>
      <c r="BIF91" s="730"/>
      <c r="BIG91" s="730"/>
      <c r="BIH91" s="730"/>
      <c r="BII91" s="730"/>
      <c r="BIJ91" s="730"/>
      <c r="BIK91" s="730"/>
      <c r="BIL91" s="730"/>
      <c r="BIM91" s="730"/>
      <c r="BIN91" s="730"/>
      <c r="BIO91" s="730"/>
      <c r="BIP91" s="730"/>
      <c r="BIQ91" s="730"/>
      <c r="BIR91" s="730"/>
      <c r="BIS91" s="730"/>
      <c r="BIT91" s="730"/>
      <c r="BIU91" s="730"/>
      <c r="BIV91" s="730"/>
      <c r="BIW91" s="730"/>
      <c r="BIX91" s="730"/>
      <c r="BIY91" s="730"/>
      <c r="BIZ91" s="730"/>
      <c r="BJA91" s="730"/>
      <c r="BJB91" s="730"/>
      <c r="BJC91" s="730"/>
      <c r="BJD91" s="730"/>
      <c r="BJE91" s="730"/>
      <c r="BJF91" s="730"/>
      <c r="BJG91" s="730"/>
      <c r="BJH91" s="730"/>
      <c r="BJI91" s="730"/>
      <c r="BJJ91" s="730"/>
      <c r="BJK91" s="730"/>
      <c r="BJL91" s="730"/>
      <c r="BJM91" s="730"/>
      <c r="BJN91" s="730"/>
      <c r="BJO91" s="730"/>
      <c r="BJP91" s="730"/>
      <c r="BJQ91" s="730"/>
      <c r="BJR91" s="730"/>
      <c r="BJS91" s="730"/>
      <c r="BJT91" s="730"/>
      <c r="BJU91" s="730"/>
      <c r="BJV91" s="730"/>
      <c r="BJW91" s="730"/>
      <c r="BJX91" s="730"/>
      <c r="BJY91" s="730"/>
      <c r="BJZ91" s="730"/>
      <c r="BKA91" s="730"/>
      <c r="BKB91" s="730"/>
      <c r="BKC91" s="730"/>
      <c r="BKD91" s="730"/>
      <c r="BKE91" s="730"/>
      <c r="BKF91" s="730"/>
      <c r="BKG91" s="730"/>
      <c r="BKH91" s="730"/>
      <c r="BKI91" s="730"/>
      <c r="BKJ91" s="730"/>
      <c r="BKK91" s="730"/>
      <c r="BKL91" s="730"/>
      <c r="BKM91" s="730"/>
      <c r="BKN91" s="730"/>
      <c r="BKO91" s="730"/>
      <c r="BKP91" s="730"/>
      <c r="BKQ91" s="730"/>
      <c r="BKR91" s="730"/>
      <c r="BKS91" s="730"/>
      <c r="BKT91" s="730"/>
      <c r="BKU91" s="730"/>
      <c r="BKV91" s="730"/>
      <c r="BKW91" s="730"/>
      <c r="BKX91" s="730"/>
      <c r="BKY91" s="730"/>
      <c r="BKZ91" s="730"/>
      <c r="BLA91" s="730"/>
      <c r="BLB91" s="730"/>
      <c r="BLC91" s="730"/>
      <c r="BLD91" s="730"/>
      <c r="BLE91" s="730"/>
      <c r="BLF91" s="730"/>
      <c r="BLG91" s="730"/>
      <c r="BLH91" s="730"/>
      <c r="BLI91" s="730"/>
      <c r="BLJ91" s="730"/>
      <c r="BLK91" s="730"/>
      <c r="BLL91" s="730"/>
      <c r="BLM91" s="730"/>
      <c r="BLN91" s="730"/>
      <c r="BLO91" s="730"/>
      <c r="BLP91" s="730"/>
      <c r="BLQ91" s="730"/>
      <c r="BLR91" s="730"/>
      <c r="BLS91" s="730"/>
      <c r="BLT91" s="730"/>
      <c r="BLU91" s="730"/>
      <c r="BLV91" s="730"/>
      <c r="BLW91" s="730"/>
      <c r="BLX91" s="730"/>
      <c r="BLY91" s="730"/>
      <c r="BLZ91" s="730"/>
      <c r="BMA91" s="730"/>
      <c r="BMB91" s="730"/>
      <c r="BMC91" s="730"/>
      <c r="BMD91" s="730"/>
      <c r="BME91" s="730"/>
      <c r="BMF91" s="730"/>
      <c r="BMG91" s="730"/>
      <c r="BMH91" s="730"/>
      <c r="BMI91" s="730"/>
      <c r="BMJ91" s="730"/>
      <c r="BMK91" s="730"/>
      <c r="BML91" s="730"/>
      <c r="BMM91" s="730"/>
      <c r="BMN91" s="730"/>
      <c r="BMO91" s="730"/>
      <c r="BMP91" s="730"/>
      <c r="BMQ91" s="730"/>
      <c r="BMR91" s="730"/>
      <c r="BMS91" s="730"/>
      <c r="BMT91" s="730"/>
      <c r="BMU91" s="730"/>
      <c r="BMV91" s="730"/>
      <c r="BMW91" s="730"/>
      <c r="BMX91" s="730"/>
      <c r="BMY91" s="730"/>
      <c r="BMZ91" s="730"/>
      <c r="BNA91" s="730"/>
      <c r="BNB91" s="730"/>
      <c r="BNC91" s="730"/>
      <c r="BND91" s="730"/>
      <c r="BNE91" s="730"/>
      <c r="BNF91" s="730"/>
      <c r="BNG91" s="730"/>
      <c r="BNH91" s="730"/>
      <c r="BNI91" s="730"/>
      <c r="BNJ91" s="730"/>
      <c r="BNK91" s="730"/>
      <c r="BNL91" s="730"/>
      <c r="BNM91" s="730"/>
      <c r="BNN91" s="730"/>
      <c r="BNO91" s="730"/>
      <c r="BNP91" s="730"/>
      <c r="BNQ91" s="730"/>
      <c r="BNR91" s="730"/>
      <c r="BNS91" s="730"/>
      <c r="BNT91" s="730"/>
      <c r="BNU91" s="730"/>
      <c r="BNV91" s="730"/>
      <c r="BNW91" s="730"/>
      <c r="BNX91" s="730"/>
      <c r="BNY91" s="730"/>
      <c r="BNZ91" s="730"/>
      <c r="BOA91" s="730"/>
      <c r="BOB91" s="730"/>
      <c r="BOC91" s="730"/>
      <c r="BOD91" s="730"/>
      <c r="BOE91" s="730"/>
      <c r="BOF91" s="730"/>
      <c r="BOG91" s="730"/>
      <c r="BOH91" s="730"/>
      <c r="BOI91" s="730"/>
      <c r="BOJ91" s="730"/>
      <c r="BOK91" s="730"/>
      <c r="BOL91" s="730"/>
      <c r="BOM91" s="730"/>
      <c r="BON91" s="730"/>
      <c r="BOO91" s="730"/>
      <c r="BOP91" s="730"/>
      <c r="BOQ91" s="730"/>
      <c r="BOR91" s="730"/>
      <c r="BOS91" s="730"/>
      <c r="BOT91" s="730"/>
      <c r="BOU91" s="730"/>
      <c r="BOV91" s="730"/>
      <c r="BOW91" s="730"/>
      <c r="BOX91" s="730"/>
      <c r="BOY91" s="730"/>
      <c r="BOZ91" s="730"/>
      <c r="BPA91" s="730"/>
      <c r="BPB91" s="730"/>
      <c r="BPC91" s="730"/>
      <c r="BPD91" s="730"/>
      <c r="BPE91" s="730"/>
      <c r="BPF91" s="730"/>
      <c r="BPG91" s="730"/>
      <c r="BPH91" s="730"/>
      <c r="BPI91" s="730"/>
      <c r="BPJ91" s="730"/>
      <c r="BPK91" s="730"/>
      <c r="BPL91" s="730"/>
      <c r="BPM91" s="730"/>
      <c r="BPN91" s="730"/>
      <c r="BPO91" s="730"/>
      <c r="BPP91" s="730"/>
      <c r="BPQ91" s="730"/>
      <c r="BPR91" s="730"/>
      <c r="BPS91" s="730"/>
      <c r="BPT91" s="730"/>
      <c r="BPU91" s="730"/>
      <c r="BPV91" s="730"/>
      <c r="BPW91" s="730"/>
      <c r="BPX91" s="730"/>
      <c r="BPY91" s="730"/>
      <c r="BPZ91" s="730"/>
      <c r="BQA91" s="730"/>
      <c r="BQB91" s="730"/>
      <c r="BQC91" s="730"/>
      <c r="BQD91" s="730"/>
      <c r="BQE91" s="730"/>
      <c r="BQF91" s="730"/>
      <c r="BQG91" s="730"/>
      <c r="BQH91" s="730"/>
      <c r="BQI91" s="730"/>
      <c r="BQJ91" s="730"/>
      <c r="BQK91" s="730"/>
      <c r="BQL91" s="730"/>
      <c r="BQM91" s="730"/>
      <c r="BQN91" s="730"/>
      <c r="BQO91" s="730"/>
      <c r="BQP91" s="730"/>
      <c r="BQQ91" s="730"/>
      <c r="BQR91" s="730"/>
      <c r="BQS91" s="730"/>
      <c r="BQT91" s="730"/>
      <c r="BQU91" s="730"/>
      <c r="BQV91" s="730"/>
      <c r="BQW91" s="730"/>
      <c r="BQX91" s="730"/>
      <c r="BQY91" s="730"/>
      <c r="BQZ91" s="730"/>
      <c r="BRA91" s="730"/>
      <c r="BRB91" s="730"/>
      <c r="BRC91" s="730"/>
      <c r="BRD91" s="730"/>
      <c r="BRE91" s="730"/>
      <c r="BRF91" s="730"/>
      <c r="BRG91" s="730"/>
      <c r="BRH91" s="730"/>
      <c r="BRI91" s="730"/>
      <c r="BRJ91" s="730"/>
      <c r="BRK91" s="730"/>
      <c r="BRL91" s="730"/>
      <c r="BRM91" s="730"/>
      <c r="BRN91" s="730"/>
      <c r="BRO91" s="730"/>
      <c r="BRP91" s="730"/>
      <c r="BRQ91" s="730"/>
      <c r="BRR91" s="730"/>
      <c r="BRS91" s="730"/>
      <c r="BRT91" s="730"/>
      <c r="BRU91" s="730"/>
      <c r="BRV91" s="730"/>
      <c r="BRW91" s="730"/>
      <c r="BRX91" s="730"/>
      <c r="BRY91" s="730"/>
      <c r="BRZ91" s="730"/>
      <c r="BSA91" s="730"/>
      <c r="BSB91" s="730"/>
      <c r="BSC91" s="730"/>
      <c r="BSD91" s="730"/>
      <c r="BSE91" s="730"/>
      <c r="BSF91" s="730"/>
      <c r="BSG91" s="730"/>
      <c r="BSH91" s="730"/>
      <c r="BSI91" s="730"/>
      <c r="BSJ91" s="730"/>
      <c r="BSK91" s="730"/>
      <c r="BSL91" s="730"/>
      <c r="BSM91" s="730"/>
      <c r="BSN91" s="730"/>
      <c r="BSO91" s="730"/>
      <c r="BSP91" s="730"/>
      <c r="BSQ91" s="730"/>
      <c r="BSR91" s="730"/>
      <c r="BSS91" s="730"/>
      <c r="BST91" s="730"/>
      <c r="BSU91" s="730"/>
      <c r="BSV91" s="730"/>
      <c r="BSW91" s="730"/>
      <c r="BSX91" s="730"/>
      <c r="BSY91" s="730"/>
      <c r="BSZ91" s="730"/>
      <c r="BTA91" s="730"/>
      <c r="BTB91" s="730"/>
      <c r="BTC91" s="730"/>
      <c r="BTD91" s="730"/>
      <c r="BTE91" s="730"/>
      <c r="BTF91" s="730"/>
      <c r="BTG91" s="730"/>
      <c r="BTH91" s="730"/>
      <c r="BTI91" s="730"/>
      <c r="BTJ91" s="730"/>
      <c r="BTK91" s="730"/>
      <c r="BTL91" s="730"/>
      <c r="BTM91" s="730"/>
      <c r="BTN91" s="730"/>
      <c r="BTO91" s="730"/>
      <c r="BTP91" s="730"/>
      <c r="BTQ91" s="730"/>
      <c r="BTR91" s="730"/>
      <c r="BTS91" s="730"/>
      <c r="BTT91" s="730"/>
      <c r="BTU91" s="730"/>
      <c r="BTV91" s="730"/>
      <c r="BTW91" s="730"/>
      <c r="BTX91" s="730"/>
      <c r="BTY91" s="730"/>
      <c r="BTZ91" s="730"/>
      <c r="BUA91" s="730"/>
      <c r="BUB91" s="730"/>
      <c r="BUC91" s="730"/>
      <c r="BUD91" s="730"/>
      <c r="BUE91" s="730"/>
      <c r="BUF91" s="730"/>
      <c r="BUG91" s="730"/>
      <c r="BUH91" s="730"/>
      <c r="BUI91" s="730"/>
      <c r="BUJ91" s="730"/>
      <c r="BUK91" s="730"/>
      <c r="BUL91" s="730"/>
      <c r="BUM91" s="730"/>
      <c r="BUN91" s="730"/>
      <c r="BUO91" s="730"/>
      <c r="BUP91" s="730"/>
      <c r="BUQ91" s="730"/>
      <c r="BUR91" s="730"/>
      <c r="BUS91" s="730"/>
      <c r="BUT91" s="730"/>
      <c r="BUU91" s="730"/>
      <c r="BUV91" s="730"/>
      <c r="BUW91" s="730"/>
      <c r="BUX91" s="730"/>
      <c r="BUY91" s="730"/>
      <c r="BUZ91" s="730"/>
      <c r="BVA91" s="730"/>
      <c r="BVB91" s="730"/>
      <c r="BVC91" s="730"/>
      <c r="BVD91" s="730"/>
      <c r="BVE91" s="730"/>
      <c r="BVF91" s="730"/>
      <c r="BVG91" s="730"/>
      <c r="BVH91" s="730"/>
      <c r="BVI91" s="730"/>
      <c r="BVJ91" s="730"/>
      <c r="BVK91" s="730"/>
      <c r="BVL91" s="730"/>
      <c r="BVM91" s="730"/>
      <c r="BVN91" s="730"/>
      <c r="BVO91" s="730"/>
      <c r="BVP91" s="730"/>
      <c r="BVQ91" s="730"/>
      <c r="BVR91" s="730"/>
      <c r="BVS91" s="730"/>
      <c r="BVT91" s="730"/>
      <c r="BVU91" s="730"/>
      <c r="BVV91" s="730"/>
      <c r="BVW91" s="730"/>
      <c r="BVX91" s="730"/>
      <c r="BVY91" s="730"/>
      <c r="BVZ91" s="730"/>
      <c r="BWA91" s="730"/>
      <c r="BWB91" s="730"/>
      <c r="BWC91" s="730"/>
      <c r="BWD91" s="730"/>
      <c r="BWE91" s="730"/>
      <c r="BWF91" s="730"/>
      <c r="BWG91" s="730"/>
      <c r="BWH91" s="730"/>
      <c r="BWI91" s="730"/>
      <c r="BWJ91" s="730"/>
      <c r="BWK91" s="730"/>
      <c r="BWL91" s="730"/>
      <c r="BWM91" s="730"/>
      <c r="BWN91" s="730"/>
      <c r="BWO91" s="730"/>
      <c r="BWP91" s="730"/>
      <c r="BWQ91" s="730"/>
      <c r="BWR91" s="730"/>
      <c r="BWS91" s="730"/>
      <c r="BWT91" s="730"/>
      <c r="BWU91" s="730"/>
      <c r="BWV91" s="730"/>
      <c r="BWW91" s="730"/>
      <c r="BWX91" s="730"/>
      <c r="BWY91" s="730"/>
      <c r="BWZ91" s="730"/>
      <c r="BXA91" s="730"/>
      <c r="BXB91" s="730"/>
      <c r="BXC91" s="730"/>
      <c r="BXD91" s="730"/>
      <c r="BXE91" s="730"/>
      <c r="BXF91" s="730"/>
      <c r="BXG91" s="730"/>
      <c r="BXH91" s="730"/>
      <c r="BXI91" s="730"/>
      <c r="BXJ91" s="730"/>
      <c r="BXK91" s="730"/>
      <c r="BXL91" s="730"/>
      <c r="BXM91" s="730"/>
      <c r="BXN91" s="730"/>
      <c r="BXO91" s="730"/>
      <c r="BXP91" s="730"/>
      <c r="BXQ91" s="730"/>
      <c r="BXR91" s="730"/>
      <c r="BXS91" s="730"/>
      <c r="BXT91" s="730"/>
      <c r="BXU91" s="730"/>
      <c r="BXV91" s="730"/>
      <c r="BXW91" s="730"/>
      <c r="BXX91" s="730"/>
      <c r="BXY91" s="730"/>
      <c r="BXZ91" s="730"/>
      <c r="BYA91" s="730"/>
      <c r="BYB91" s="730"/>
      <c r="BYC91" s="730"/>
      <c r="BYD91" s="730"/>
      <c r="BYE91" s="730"/>
      <c r="BYF91" s="730"/>
      <c r="BYG91" s="730"/>
      <c r="BYH91" s="730"/>
      <c r="BYI91" s="730"/>
      <c r="BYJ91" s="730"/>
      <c r="BYK91" s="730"/>
      <c r="BYL91" s="730"/>
      <c r="BYM91" s="730"/>
      <c r="BYN91" s="730"/>
      <c r="BYO91" s="730"/>
      <c r="BYP91" s="730"/>
      <c r="BYQ91" s="730"/>
      <c r="BYR91" s="730"/>
      <c r="BYS91" s="730"/>
      <c r="BYT91" s="730"/>
      <c r="BYU91" s="730"/>
      <c r="BYV91" s="730"/>
      <c r="BYW91" s="730"/>
      <c r="BYX91" s="730"/>
      <c r="BYY91" s="730"/>
      <c r="BYZ91" s="730"/>
      <c r="BZA91" s="730"/>
      <c r="BZB91" s="730"/>
      <c r="BZC91" s="730"/>
      <c r="BZD91" s="730"/>
      <c r="BZE91" s="730"/>
      <c r="BZF91" s="730"/>
      <c r="BZG91" s="730"/>
      <c r="BZH91" s="730"/>
      <c r="BZI91" s="730"/>
      <c r="BZJ91" s="730"/>
      <c r="BZK91" s="730"/>
      <c r="BZL91" s="730"/>
      <c r="BZM91" s="730"/>
      <c r="BZN91" s="730"/>
      <c r="BZO91" s="730"/>
      <c r="BZP91" s="730"/>
      <c r="BZQ91" s="730"/>
      <c r="BZR91" s="730"/>
      <c r="BZS91" s="730"/>
      <c r="BZT91" s="730"/>
      <c r="BZU91" s="730"/>
      <c r="BZV91" s="730"/>
      <c r="BZW91" s="730"/>
      <c r="BZX91" s="730"/>
      <c r="BZY91" s="730"/>
      <c r="BZZ91" s="730"/>
      <c r="CAA91" s="730"/>
      <c r="CAB91" s="730"/>
      <c r="CAC91" s="730"/>
      <c r="CAD91" s="730"/>
      <c r="CAE91" s="730"/>
      <c r="CAF91" s="730"/>
      <c r="CAG91" s="730"/>
      <c r="CAH91" s="730"/>
      <c r="CAI91" s="730"/>
      <c r="CAJ91" s="730"/>
      <c r="CAK91" s="730"/>
      <c r="CAL91" s="730"/>
      <c r="CAM91" s="730"/>
      <c r="CAN91" s="730"/>
      <c r="CAO91" s="730"/>
      <c r="CAP91" s="730"/>
      <c r="CAQ91" s="730"/>
      <c r="CAR91" s="730"/>
      <c r="CAS91" s="730"/>
      <c r="CAT91" s="730"/>
      <c r="CAU91" s="730"/>
      <c r="CAV91" s="730"/>
      <c r="CAW91" s="730"/>
      <c r="CAX91" s="730"/>
      <c r="CAY91" s="730"/>
      <c r="CAZ91" s="730"/>
      <c r="CBA91" s="730"/>
      <c r="CBB91" s="730"/>
      <c r="CBC91" s="730"/>
      <c r="CBD91" s="730"/>
      <c r="CBE91" s="730"/>
      <c r="CBF91" s="730"/>
      <c r="CBG91" s="730"/>
      <c r="CBH91" s="730"/>
      <c r="CBI91" s="730"/>
      <c r="CBJ91" s="730"/>
      <c r="CBK91" s="730"/>
      <c r="CBL91" s="730"/>
      <c r="CBM91" s="730"/>
      <c r="CBN91" s="730"/>
      <c r="CBO91" s="730"/>
      <c r="CBP91" s="730"/>
      <c r="CBQ91" s="730"/>
      <c r="CBR91" s="730"/>
      <c r="CBS91" s="730"/>
      <c r="CBT91" s="730"/>
      <c r="CBU91" s="730"/>
      <c r="CBV91" s="730"/>
      <c r="CBW91" s="730"/>
      <c r="CBX91" s="730"/>
      <c r="CBY91" s="730"/>
      <c r="CBZ91" s="730"/>
      <c r="CCA91" s="730"/>
      <c r="CCB91" s="730"/>
      <c r="CCC91" s="730"/>
      <c r="CCD91" s="730"/>
      <c r="CCE91" s="730"/>
      <c r="CCF91" s="730"/>
      <c r="CCG91" s="730"/>
      <c r="CCH91" s="730"/>
      <c r="CCI91" s="730"/>
      <c r="CCJ91" s="730"/>
      <c r="CCK91" s="730"/>
      <c r="CCL91" s="730"/>
      <c r="CCM91" s="730"/>
      <c r="CCN91" s="730"/>
      <c r="CCO91" s="730"/>
      <c r="CCP91" s="730"/>
      <c r="CCQ91" s="730"/>
      <c r="CCR91" s="730"/>
      <c r="CCS91" s="730"/>
      <c r="CCT91" s="730"/>
      <c r="CCU91" s="730"/>
      <c r="CCV91" s="730"/>
      <c r="CCW91" s="730"/>
      <c r="CCX91" s="730"/>
      <c r="CCY91" s="730"/>
      <c r="CCZ91" s="730"/>
      <c r="CDA91" s="730"/>
      <c r="CDB91" s="730"/>
      <c r="CDC91" s="730"/>
      <c r="CDD91" s="730"/>
      <c r="CDE91" s="730"/>
      <c r="CDF91" s="730"/>
      <c r="CDG91" s="730"/>
      <c r="CDH91" s="730"/>
      <c r="CDI91" s="730"/>
      <c r="CDJ91" s="730"/>
      <c r="CDK91" s="730"/>
      <c r="CDL91" s="730"/>
      <c r="CDM91" s="730"/>
      <c r="CDN91" s="730"/>
      <c r="CDO91" s="730"/>
      <c r="CDP91" s="730"/>
      <c r="CDQ91" s="730"/>
      <c r="CDR91" s="730"/>
      <c r="CDS91" s="730"/>
      <c r="CDT91" s="730"/>
      <c r="CDU91" s="730"/>
      <c r="CDV91" s="730"/>
      <c r="CDW91" s="730"/>
      <c r="CDX91" s="730"/>
      <c r="CDY91" s="730"/>
      <c r="CDZ91" s="730"/>
      <c r="CEA91" s="730"/>
      <c r="CEB91" s="730"/>
      <c r="CEC91" s="730"/>
      <c r="CED91" s="730"/>
      <c r="CEE91" s="730"/>
      <c r="CEF91" s="730"/>
      <c r="CEG91" s="730"/>
      <c r="CEH91" s="730"/>
      <c r="CEI91" s="730"/>
      <c r="CEJ91" s="730"/>
      <c r="CEK91" s="730"/>
      <c r="CEL91" s="730"/>
      <c r="CEM91" s="730"/>
      <c r="CEN91" s="730"/>
      <c r="CEO91" s="730"/>
      <c r="CEP91" s="730"/>
      <c r="CEQ91" s="730"/>
      <c r="CER91" s="730"/>
      <c r="CES91" s="730"/>
      <c r="CET91" s="730"/>
      <c r="CEU91" s="730"/>
      <c r="CEV91" s="730"/>
      <c r="CEW91" s="730"/>
      <c r="CEX91" s="730"/>
      <c r="CEY91" s="730"/>
      <c r="CEZ91" s="730"/>
      <c r="CFA91" s="730"/>
      <c r="CFB91" s="730"/>
      <c r="CFC91" s="730"/>
      <c r="CFD91" s="730"/>
      <c r="CFE91" s="730"/>
      <c r="CFF91" s="730"/>
      <c r="CFG91" s="730"/>
      <c r="CFH91" s="730"/>
      <c r="CFI91" s="730"/>
      <c r="CFJ91" s="730"/>
      <c r="CFK91" s="730"/>
      <c r="CFL91" s="730"/>
      <c r="CFM91" s="730"/>
      <c r="CFN91" s="730"/>
      <c r="CFO91" s="730"/>
      <c r="CFP91" s="730"/>
      <c r="CFQ91" s="730"/>
      <c r="CFR91" s="730"/>
      <c r="CFS91" s="730"/>
      <c r="CFT91" s="730"/>
      <c r="CFU91" s="730"/>
      <c r="CFV91" s="730"/>
      <c r="CFW91" s="730"/>
      <c r="CFX91" s="730"/>
      <c r="CFY91" s="730"/>
      <c r="CFZ91" s="730"/>
      <c r="CGA91" s="730"/>
      <c r="CGB91" s="730"/>
      <c r="CGC91" s="730"/>
      <c r="CGD91" s="730"/>
      <c r="CGE91" s="730"/>
      <c r="CGF91" s="730"/>
      <c r="CGG91" s="730"/>
      <c r="CGH91" s="730"/>
      <c r="CGI91" s="730"/>
      <c r="CGJ91" s="730"/>
      <c r="CGK91" s="730"/>
      <c r="CGL91" s="730"/>
      <c r="CGM91" s="730"/>
      <c r="CGN91" s="730"/>
      <c r="CGO91" s="730"/>
      <c r="CGP91" s="730"/>
      <c r="CGQ91" s="730"/>
      <c r="CGR91" s="730"/>
      <c r="CGS91" s="730"/>
      <c r="CGT91" s="730"/>
      <c r="CGU91" s="730"/>
      <c r="CGV91" s="730"/>
      <c r="CGW91" s="730"/>
      <c r="CGX91" s="730"/>
      <c r="CGY91" s="730"/>
      <c r="CGZ91" s="730"/>
      <c r="CHA91" s="730"/>
      <c r="CHB91" s="730"/>
      <c r="CHC91" s="730"/>
      <c r="CHD91" s="730"/>
      <c r="CHE91" s="730"/>
      <c r="CHF91" s="730"/>
      <c r="CHG91" s="730"/>
      <c r="CHH91" s="730"/>
      <c r="CHI91" s="730"/>
      <c r="CHJ91" s="730"/>
      <c r="CHK91" s="730"/>
      <c r="CHL91" s="730"/>
      <c r="CHM91" s="730"/>
      <c r="CHN91" s="730"/>
      <c r="CHO91" s="730"/>
      <c r="CHP91" s="730"/>
      <c r="CHQ91" s="730"/>
      <c r="CHR91" s="730"/>
      <c r="CHS91" s="730"/>
      <c r="CHT91" s="730"/>
      <c r="CHU91" s="730"/>
      <c r="CHV91" s="730"/>
      <c r="CHW91" s="730"/>
      <c r="CHX91" s="730"/>
      <c r="CHY91" s="730"/>
      <c r="CHZ91" s="730"/>
      <c r="CIA91" s="730"/>
      <c r="CIB91" s="730"/>
      <c r="CIC91" s="730"/>
      <c r="CID91" s="730"/>
      <c r="CIE91" s="730"/>
      <c r="CIF91" s="730"/>
      <c r="CIG91" s="730"/>
      <c r="CIH91" s="730"/>
      <c r="CII91" s="730"/>
      <c r="CIJ91" s="730"/>
      <c r="CIK91" s="730"/>
      <c r="CIL91" s="730"/>
      <c r="CIM91" s="730"/>
      <c r="CIN91" s="730"/>
      <c r="CIO91" s="730"/>
      <c r="CIP91" s="730"/>
      <c r="CIQ91" s="730"/>
      <c r="CIR91" s="730"/>
      <c r="CIS91" s="730"/>
      <c r="CIT91" s="730"/>
      <c r="CIU91" s="730"/>
      <c r="CIV91" s="730"/>
      <c r="CIW91" s="730"/>
      <c r="CIX91" s="730"/>
      <c r="CIY91" s="730"/>
      <c r="CIZ91" s="730"/>
      <c r="CJA91" s="730"/>
      <c r="CJB91" s="730"/>
      <c r="CJC91" s="730"/>
      <c r="CJD91" s="730"/>
      <c r="CJE91" s="730"/>
      <c r="CJF91" s="730"/>
      <c r="CJG91" s="730"/>
      <c r="CJH91" s="730"/>
      <c r="CJI91" s="730"/>
      <c r="CJJ91" s="730"/>
      <c r="CJK91" s="730"/>
      <c r="CJL91" s="730"/>
      <c r="CJM91" s="730"/>
      <c r="CJN91" s="730"/>
      <c r="CJO91" s="730"/>
      <c r="CJP91" s="730"/>
      <c r="CJQ91" s="730"/>
      <c r="CJR91" s="730"/>
      <c r="CJS91" s="730"/>
      <c r="CJT91" s="730"/>
      <c r="CJU91" s="730"/>
      <c r="CJV91" s="730"/>
      <c r="CJW91" s="730"/>
      <c r="CJX91" s="730"/>
      <c r="CJY91" s="730"/>
      <c r="CJZ91" s="730"/>
      <c r="CKA91" s="730"/>
      <c r="CKB91" s="730"/>
      <c r="CKC91" s="730"/>
      <c r="CKD91" s="730"/>
      <c r="CKE91" s="730"/>
      <c r="CKF91" s="730"/>
      <c r="CKG91" s="730"/>
      <c r="CKH91" s="730"/>
      <c r="CKI91" s="730"/>
      <c r="CKJ91" s="730"/>
      <c r="CKK91" s="730"/>
      <c r="CKL91" s="730"/>
      <c r="CKM91" s="730"/>
      <c r="CKN91" s="730"/>
      <c r="CKO91" s="730"/>
      <c r="CKP91" s="730"/>
      <c r="CKQ91" s="730"/>
      <c r="CKR91" s="730"/>
      <c r="CKS91" s="730"/>
      <c r="CKT91" s="730"/>
      <c r="CKU91" s="730"/>
      <c r="CKV91" s="730"/>
      <c r="CKW91" s="730"/>
      <c r="CKX91" s="730"/>
      <c r="CKY91" s="730"/>
      <c r="CKZ91" s="730"/>
      <c r="CLA91" s="730"/>
      <c r="CLB91" s="730"/>
      <c r="CLC91" s="730"/>
      <c r="CLD91" s="730"/>
      <c r="CLE91" s="730"/>
      <c r="CLF91" s="730"/>
      <c r="CLG91" s="730"/>
      <c r="CLH91" s="730"/>
      <c r="CLI91" s="730"/>
      <c r="CLJ91" s="730"/>
      <c r="CLK91" s="730"/>
      <c r="CLL91" s="730"/>
      <c r="CLM91" s="730"/>
      <c r="CLN91" s="730"/>
      <c r="CLO91" s="730"/>
      <c r="CLP91" s="730"/>
      <c r="CLQ91" s="730"/>
      <c r="CLR91" s="730"/>
      <c r="CLS91" s="730"/>
      <c r="CLT91" s="730"/>
      <c r="CLU91" s="730"/>
      <c r="CLV91" s="730"/>
      <c r="CLW91" s="730"/>
      <c r="CLX91" s="730"/>
      <c r="CLY91" s="730"/>
      <c r="CLZ91" s="730"/>
      <c r="CMA91" s="730"/>
      <c r="CMB91" s="730"/>
      <c r="CMC91" s="730"/>
      <c r="CMD91" s="730"/>
      <c r="CME91" s="730"/>
      <c r="CMF91" s="730"/>
      <c r="CMG91" s="730"/>
      <c r="CMH91" s="730"/>
      <c r="CMI91" s="730"/>
      <c r="CMJ91" s="730"/>
      <c r="CMK91" s="730"/>
      <c r="CML91" s="730"/>
      <c r="CMM91" s="730"/>
      <c r="CMN91" s="730"/>
      <c r="CMO91" s="730"/>
      <c r="CMP91" s="730"/>
      <c r="CMQ91" s="730"/>
      <c r="CMR91" s="730"/>
      <c r="CMS91" s="730"/>
      <c r="CMT91" s="730"/>
      <c r="CMU91" s="730"/>
      <c r="CMV91" s="730"/>
      <c r="CMW91" s="730"/>
      <c r="CMX91" s="730"/>
      <c r="CMY91" s="730"/>
      <c r="CMZ91" s="730"/>
      <c r="CNA91" s="730"/>
      <c r="CNB91" s="730"/>
      <c r="CNC91" s="730"/>
      <c r="CND91" s="730"/>
      <c r="CNE91" s="730"/>
      <c r="CNF91" s="730"/>
      <c r="CNG91" s="730"/>
      <c r="CNH91" s="730"/>
      <c r="CNI91" s="730"/>
      <c r="CNJ91" s="730"/>
      <c r="CNK91" s="730"/>
      <c r="CNL91" s="730"/>
      <c r="CNM91" s="730"/>
      <c r="CNN91" s="730"/>
      <c r="CNO91" s="730"/>
      <c r="CNP91" s="730"/>
      <c r="CNQ91" s="730"/>
      <c r="CNR91" s="730"/>
      <c r="CNS91" s="730"/>
      <c r="CNT91" s="730"/>
      <c r="CNU91" s="730"/>
      <c r="CNV91" s="730"/>
      <c r="CNW91" s="730"/>
      <c r="CNX91" s="730"/>
      <c r="CNY91" s="730"/>
      <c r="CNZ91" s="730"/>
      <c r="COA91" s="730"/>
      <c r="COB91" s="730"/>
      <c r="COC91" s="730"/>
      <c r="COD91" s="730"/>
      <c r="COE91" s="730"/>
      <c r="COF91" s="730"/>
      <c r="COG91" s="730"/>
      <c r="COH91" s="730"/>
      <c r="COI91" s="730"/>
      <c r="COJ91" s="730"/>
      <c r="COK91" s="730"/>
      <c r="COL91" s="730"/>
      <c r="COM91" s="730"/>
      <c r="CON91" s="730"/>
      <c r="COO91" s="730"/>
      <c r="COP91" s="730"/>
      <c r="COQ91" s="730"/>
      <c r="COR91" s="730"/>
      <c r="COS91" s="730"/>
      <c r="COT91" s="730"/>
      <c r="COU91" s="730"/>
      <c r="COV91" s="730"/>
      <c r="COW91" s="730"/>
      <c r="COX91" s="730"/>
      <c r="COY91" s="730"/>
      <c r="COZ91" s="730"/>
      <c r="CPA91" s="730"/>
      <c r="CPB91" s="730"/>
      <c r="CPC91" s="730"/>
      <c r="CPD91" s="730"/>
      <c r="CPE91" s="730"/>
      <c r="CPF91" s="730"/>
      <c r="CPG91" s="730"/>
      <c r="CPH91" s="730"/>
      <c r="CPI91" s="730"/>
      <c r="CPJ91" s="730"/>
      <c r="CPK91" s="730"/>
      <c r="CPL91" s="730"/>
      <c r="CPM91" s="730"/>
      <c r="CPN91" s="730"/>
      <c r="CPO91" s="730"/>
      <c r="CPP91" s="730"/>
      <c r="CPQ91" s="730"/>
      <c r="CPR91" s="730"/>
      <c r="CPS91" s="730"/>
      <c r="CPT91" s="730"/>
      <c r="CPU91" s="730"/>
      <c r="CPV91" s="730"/>
      <c r="CPW91" s="730"/>
      <c r="CPX91" s="730"/>
      <c r="CPY91" s="730"/>
      <c r="CPZ91" s="730"/>
      <c r="CQA91" s="730"/>
      <c r="CQB91" s="730"/>
      <c r="CQC91" s="730"/>
      <c r="CQD91" s="730"/>
      <c r="CQE91" s="730"/>
      <c r="CQF91" s="730"/>
      <c r="CQG91" s="730"/>
      <c r="CQH91" s="730"/>
      <c r="CQI91" s="730"/>
      <c r="CQJ91" s="730"/>
      <c r="CQK91" s="730"/>
      <c r="CQL91" s="730"/>
      <c r="CQM91" s="730"/>
      <c r="CQN91" s="730"/>
      <c r="CQO91" s="730"/>
      <c r="CQP91" s="730"/>
      <c r="CQQ91" s="730"/>
      <c r="CQR91" s="730"/>
      <c r="CQS91" s="730"/>
      <c r="CQT91" s="730"/>
      <c r="CQU91" s="730"/>
      <c r="CQV91" s="730"/>
      <c r="CQW91" s="730"/>
      <c r="CQX91" s="730"/>
      <c r="CQY91" s="730"/>
      <c r="CQZ91" s="730"/>
      <c r="CRA91" s="730"/>
      <c r="CRB91" s="730"/>
      <c r="CRC91" s="730"/>
      <c r="CRD91" s="730"/>
      <c r="CRE91" s="730"/>
      <c r="CRF91" s="730"/>
      <c r="CRG91" s="730"/>
      <c r="CRH91" s="730"/>
      <c r="CRI91" s="730"/>
      <c r="CRJ91" s="730"/>
      <c r="CRK91" s="730"/>
      <c r="CRL91" s="730"/>
      <c r="CRM91" s="730"/>
      <c r="CRN91" s="730"/>
      <c r="CRO91" s="730"/>
      <c r="CRP91" s="730"/>
      <c r="CRQ91" s="730"/>
      <c r="CRR91" s="730"/>
      <c r="CRS91" s="730"/>
      <c r="CRT91" s="730"/>
      <c r="CRU91" s="730"/>
      <c r="CRV91" s="730"/>
      <c r="CRW91" s="730"/>
      <c r="CRX91" s="730"/>
      <c r="CRY91" s="730"/>
      <c r="CRZ91" s="730"/>
      <c r="CSA91" s="730"/>
      <c r="CSB91" s="730"/>
      <c r="CSC91" s="730"/>
      <c r="CSD91" s="730"/>
      <c r="CSE91" s="730"/>
      <c r="CSF91" s="730"/>
      <c r="CSG91" s="730"/>
      <c r="CSH91" s="730"/>
      <c r="CSI91" s="730"/>
      <c r="CSJ91" s="730"/>
      <c r="CSK91" s="730"/>
      <c r="CSL91" s="730"/>
      <c r="CSM91" s="730"/>
      <c r="CSN91" s="730"/>
      <c r="CSO91" s="730"/>
      <c r="CSP91" s="730"/>
      <c r="CSQ91" s="730"/>
      <c r="CSR91" s="730"/>
      <c r="CSS91" s="730"/>
      <c r="CST91" s="730"/>
      <c r="CSU91" s="730"/>
      <c r="CSV91" s="730"/>
      <c r="CSW91" s="730"/>
      <c r="CSX91" s="730"/>
      <c r="CSY91" s="730"/>
      <c r="CSZ91" s="730"/>
      <c r="CTA91" s="730"/>
      <c r="CTB91" s="730"/>
      <c r="CTC91" s="730"/>
      <c r="CTD91" s="730"/>
      <c r="CTE91" s="730"/>
      <c r="CTF91" s="730"/>
      <c r="CTG91" s="730"/>
      <c r="CTH91" s="730"/>
      <c r="CTI91" s="730"/>
      <c r="CTJ91" s="730"/>
      <c r="CTK91" s="730"/>
      <c r="CTL91" s="730"/>
      <c r="CTM91" s="730"/>
      <c r="CTN91" s="730"/>
      <c r="CTO91" s="730"/>
      <c r="CTP91" s="730"/>
      <c r="CTQ91" s="730"/>
      <c r="CTR91" s="730"/>
      <c r="CTS91" s="730"/>
      <c r="CTT91" s="730"/>
      <c r="CTU91" s="730"/>
      <c r="CTV91" s="730"/>
      <c r="CTW91" s="730"/>
      <c r="CTX91" s="730"/>
      <c r="CTY91" s="730"/>
      <c r="CTZ91" s="730"/>
      <c r="CUA91" s="730"/>
      <c r="CUB91" s="730"/>
      <c r="CUC91" s="730"/>
      <c r="CUD91" s="730"/>
      <c r="CUE91" s="730"/>
      <c r="CUF91" s="730"/>
      <c r="CUG91" s="730"/>
      <c r="CUH91" s="730"/>
      <c r="CUI91" s="730"/>
      <c r="CUJ91" s="730"/>
      <c r="CUK91" s="730"/>
      <c r="CUL91" s="730"/>
      <c r="CUM91" s="730"/>
      <c r="CUN91" s="730"/>
      <c r="CUO91" s="730"/>
      <c r="CUP91" s="730"/>
      <c r="CUQ91" s="730"/>
      <c r="CUR91" s="730"/>
      <c r="CUS91" s="730"/>
      <c r="CUT91" s="730"/>
      <c r="CUU91" s="730"/>
      <c r="CUV91" s="730"/>
      <c r="CUW91" s="730"/>
      <c r="CUX91" s="730"/>
      <c r="CUY91" s="730"/>
      <c r="CUZ91" s="730"/>
      <c r="CVA91" s="730"/>
      <c r="CVB91" s="730"/>
      <c r="CVC91" s="730"/>
      <c r="CVD91" s="730"/>
      <c r="CVE91" s="730"/>
      <c r="CVF91" s="730"/>
      <c r="CVG91" s="730"/>
      <c r="CVH91" s="730"/>
      <c r="CVI91" s="730"/>
      <c r="CVJ91" s="730"/>
      <c r="CVK91" s="730"/>
      <c r="CVL91" s="730"/>
      <c r="CVM91" s="730"/>
      <c r="CVN91" s="730"/>
      <c r="CVO91" s="730"/>
      <c r="CVP91" s="730"/>
      <c r="CVQ91" s="730"/>
      <c r="CVR91" s="730"/>
      <c r="CVS91" s="730"/>
      <c r="CVT91" s="730"/>
      <c r="CVU91" s="730"/>
      <c r="CVV91" s="730"/>
      <c r="CVW91" s="730"/>
      <c r="CVX91" s="730"/>
      <c r="CVY91" s="730"/>
      <c r="CVZ91" s="730"/>
      <c r="CWA91" s="730"/>
      <c r="CWB91" s="730"/>
      <c r="CWC91" s="730"/>
      <c r="CWD91" s="730"/>
      <c r="CWE91" s="730"/>
      <c r="CWF91" s="730"/>
      <c r="CWG91" s="730"/>
      <c r="CWH91" s="730"/>
      <c r="CWI91" s="730"/>
      <c r="CWJ91" s="730"/>
      <c r="CWK91" s="730"/>
      <c r="CWL91" s="730"/>
      <c r="CWM91" s="730"/>
      <c r="CWN91" s="730"/>
      <c r="CWO91" s="730"/>
      <c r="CWP91" s="730"/>
      <c r="CWQ91" s="730"/>
      <c r="CWR91" s="730"/>
      <c r="CWS91" s="730"/>
      <c r="CWT91" s="730"/>
      <c r="CWU91" s="730"/>
      <c r="CWV91" s="730"/>
      <c r="CWW91" s="730"/>
      <c r="CWX91" s="730"/>
      <c r="CWY91" s="730"/>
      <c r="CWZ91" s="730"/>
      <c r="CXA91" s="730"/>
      <c r="CXB91" s="730"/>
      <c r="CXC91" s="730"/>
      <c r="CXD91" s="730"/>
      <c r="CXE91" s="730"/>
      <c r="CXF91" s="730"/>
      <c r="CXG91" s="730"/>
      <c r="CXH91" s="730"/>
      <c r="CXI91" s="730"/>
      <c r="CXJ91" s="730"/>
      <c r="CXK91" s="730"/>
      <c r="CXL91" s="730"/>
      <c r="CXM91" s="730"/>
      <c r="CXN91" s="730"/>
      <c r="CXO91" s="730"/>
      <c r="CXP91" s="730"/>
      <c r="CXQ91" s="730"/>
      <c r="CXR91" s="730"/>
      <c r="CXS91" s="730"/>
      <c r="CXT91" s="730"/>
      <c r="CXU91" s="730"/>
      <c r="CXV91" s="730"/>
      <c r="CXW91" s="730"/>
      <c r="CXX91" s="730"/>
      <c r="CXY91" s="730"/>
      <c r="CXZ91" s="730"/>
      <c r="CYA91" s="730"/>
      <c r="CYB91" s="730"/>
      <c r="CYC91" s="730"/>
      <c r="CYD91" s="730"/>
      <c r="CYE91" s="730"/>
      <c r="CYF91" s="730"/>
      <c r="CYG91" s="730"/>
      <c r="CYH91" s="730"/>
      <c r="CYI91" s="730"/>
      <c r="CYJ91" s="730"/>
      <c r="CYK91" s="730"/>
      <c r="CYL91" s="730"/>
      <c r="CYM91" s="730"/>
      <c r="CYN91" s="730"/>
      <c r="CYO91" s="730"/>
      <c r="CYP91" s="730"/>
      <c r="CYQ91" s="730"/>
      <c r="CYR91" s="730"/>
      <c r="CYS91" s="730"/>
      <c r="CYT91" s="730"/>
      <c r="CYU91" s="730"/>
      <c r="CYV91" s="730"/>
      <c r="CYW91" s="730"/>
      <c r="CYX91" s="730"/>
      <c r="CYY91" s="730"/>
      <c r="CYZ91" s="730"/>
      <c r="CZA91" s="730"/>
      <c r="CZB91" s="730"/>
      <c r="CZC91" s="730"/>
      <c r="CZD91" s="730"/>
      <c r="CZE91" s="730"/>
      <c r="CZF91" s="730"/>
      <c r="CZG91" s="730"/>
      <c r="CZH91" s="730"/>
      <c r="CZI91" s="730"/>
      <c r="CZJ91" s="730"/>
      <c r="CZK91" s="730"/>
      <c r="CZL91" s="730"/>
      <c r="CZM91" s="730"/>
      <c r="CZN91" s="730"/>
      <c r="CZO91" s="730"/>
      <c r="CZP91" s="730"/>
      <c r="CZQ91" s="730"/>
      <c r="CZR91" s="730"/>
      <c r="CZS91" s="730"/>
      <c r="CZT91" s="730"/>
      <c r="CZU91" s="730"/>
      <c r="CZV91" s="730"/>
      <c r="CZW91" s="730"/>
      <c r="CZX91" s="730"/>
      <c r="CZY91" s="730"/>
      <c r="CZZ91" s="730"/>
      <c r="DAA91" s="730"/>
      <c r="DAB91" s="730"/>
      <c r="DAC91" s="730"/>
      <c r="DAD91" s="730"/>
      <c r="DAE91" s="730"/>
      <c r="DAF91" s="730"/>
      <c r="DAG91" s="730"/>
      <c r="DAH91" s="730"/>
      <c r="DAI91" s="730"/>
      <c r="DAJ91" s="730"/>
      <c r="DAK91" s="730"/>
      <c r="DAL91" s="730"/>
      <c r="DAM91" s="730"/>
      <c r="DAN91" s="730"/>
      <c r="DAO91" s="730"/>
      <c r="DAP91" s="730"/>
      <c r="DAQ91" s="730"/>
      <c r="DAR91" s="730"/>
      <c r="DAS91" s="730"/>
      <c r="DAT91" s="730"/>
      <c r="DAU91" s="730"/>
      <c r="DAV91" s="730"/>
      <c r="DAW91" s="730"/>
      <c r="DAX91" s="730"/>
      <c r="DAY91" s="730"/>
      <c r="DAZ91" s="730"/>
      <c r="DBA91" s="730"/>
      <c r="DBB91" s="730"/>
      <c r="DBC91" s="730"/>
      <c r="DBD91" s="730"/>
      <c r="DBE91" s="730"/>
      <c r="DBF91" s="730"/>
      <c r="DBG91" s="730"/>
      <c r="DBH91" s="730"/>
      <c r="DBI91" s="730"/>
      <c r="DBJ91" s="730"/>
      <c r="DBK91" s="730"/>
      <c r="DBL91" s="730"/>
      <c r="DBM91" s="730"/>
      <c r="DBN91" s="730"/>
      <c r="DBO91" s="730"/>
      <c r="DBP91" s="730"/>
      <c r="DBQ91" s="730"/>
      <c r="DBR91" s="730"/>
      <c r="DBS91" s="730"/>
      <c r="DBT91" s="730"/>
      <c r="DBU91" s="730"/>
      <c r="DBV91" s="730"/>
      <c r="DBW91" s="730"/>
      <c r="DBX91" s="730"/>
      <c r="DBY91" s="730"/>
      <c r="DBZ91" s="730"/>
      <c r="DCA91" s="730"/>
      <c r="DCB91" s="730"/>
      <c r="DCC91" s="730"/>
      <c r="DCD91" s="730"/>
      <c r="DCE91" s="730"/>
      <c r="DCF91" s="730"/>
      <c r="DCG91" s="730"/>
      <c r="DCH91" s="730"/>
      <c r="DCI91" s="730"/>
      <c r="DCJ91" s="730"/>
      <c r="DCK91" s="730"/>
      <c r="DCL91" s="730"/>
      <c r="DCM91" s="730"/>
      <c r="DCN91" s="730"/>
      <c r="DCO91" s="730"/>
      <c r="DCP91" s="730"/>
      <c r="DCQ91" s="730"/>
      <c r="DCR91" s="730"/>
      <c r="DCS91" s="730"/>
      <c r="DCT91" s="730"/>
      <c r="DCU91" s="730"/>
      <c r="DCV91" s="730"/>
      <c r="DCW91" s="730"/>
      <c r="DCX91" s="730"/>
      <c r="DCY91" s="730"/>
      <c r="DCZ91" s="730"/>
      <c r="DDA91" s="730"/>
      <c r="DDB91" s="730"/>
      <c r="DDC91" s="730"/>
      <c r="DDD91" s="730"/>
      <c r="DDE91" s="730"/>
      <c r="DDF91" s="730"/>
      <c r="DDG91" s="730"/>
      <c r="DDH91" s="730"/>
      <c r="DDI91" s="730"/>
      <c r="DDJ91" s="730"/>
      <c r="DDK91" s="730"/>
      <c r="DDL91" s="730"/>
      <c r="DDM91" s="730"/>
      <c r="DDN91" s="730"/>
      <c r="DDO91" s="730"/>
      <c r="DDP91" s="730"/>
      <c r="DDQ91" s="730"/>
      <c r="DDR91" s="730"/>
      <c r="DDS91" s="730"/>
      <c r="DDT91" s="730"/>
      <c r="DDU91" s="730"/>
      <c r="DDV91" s="730"/>
      <c r="DDW91" s="730"/>
      <c r="DDX91" s="730"/>
      <c r="DDY91" s="730"/>
      <c r="DDZ91" s="730"/>
      <c r="DEA91" s="730"/>
      <c r="DEB91" s="730"/>
      <c r="DEC91" s="730"/>
      <c r="DED91" s="730"/>
      <c r="DEE91" s="730"/>
      <c r="DEF91" s="730"/>
      <c r="DEG91" s="730"/>
      <c r="DEH91" s="730"/>
      <c r="DEI91" s="730"/>
      <c r="DEJ91" s="730"/>
      <c r="DEK91" s="730"/>
      <c r="DEL91" s="730"/>
      <c r="DEM91" s="730"/>
      <c r="DEN91" s="730"/>
      <c r="DEO91" s="730"/>
      <c r="DEP91" s="730"/>
      <c r="DEQ91" s="730"/>
      <c r="DER91" s="730"/>
      <c r="DES91" s="730"/>
      <c r="DET91" s="730"/>
      <c r="DEU91" s="730"/>
      <c r="DEV91" s="730"/>
      <c r="DEW91" s="730"/>
      <c r="DEX91" s="730"/>
      <c r="DEY91" s="730"/>
      <c r="DEZ91" s="730"/>
      <c r="DFA91" s="730"/>
      <c r="DFB91" s="730"/>
      <c r="DFC91" s="730"/>
      <c r="DFD91" s="730"/>
      <c r="DFE91" s="730"/>
      <c r="DFF91" s="730"/>
      <c r="DFG91" s="730"/>
      <c r="DFH91" s="730"/>
      <c r="DFI91" s="730"/>
      <c r="DFJ91" s="730"/>
      <c r="DFK91" s="730"/>
      <c r="DFL91" s="730"/>
      <c r="DFM91" s="730"/>
      <c r="DFN91" s="730"/>
      <c r="DFO91" s="730"/>
      <c r="DFP91" s="730"/>
      <c r="DFQ91" s="730"/>
      <c r="DFR91" s="730"/>
      <c r="DFS91" s="730"/>
      <c r="DFT91" s="730"/>
      <c r="DFU91" s="730"/>
      <c r="DFV91" s="730"/>
      <c r="DFW91" s="730"/>
      <c r="DFX91" s="730"/>
      <c r="DFY91" s="730"/>
      <c r="DFZ91" s="730"/>
      <c r="DGA91" s="730"/>
      <c r="DGB91" s="730"/>
      <c r="DGC91" s="730"/>
      <c r="DGD91" s="730"/>
      <c r="DGE91" s="730"/>
      <c r="DGF91" s="730"/>
      <c r="DGG91" s="730"/>
      <c r="DGH91" s="730"/>
      <c r="DGI91" s="730"/>
      <c r="DGJ91" s="730"/>
      <c r="DGK91" s="730"/>
      <c r="DGL91" s="730"/>
      <c r="DGM91" s="730"/>
      <c r="DGN91" s="730"/>
      <c r="DGO91" s="730"/>
      <c r="DGP91" s="730"/>
      <c r="DGQ91" s="730"/>
      <c r="DGR91" s="730"/>
      <c r="DGS91" s="730"/>
      <c r="DGT91" s="730"/>
      <c r="DGU91" s="730"/>
      <c r="DGV91" s="730"/>
      <c r="DGW91" s="730"/>
      <c r="DGX91" s="730"/>
      <c r="DGY91" s="730"/>
      <c r="DGZ91" s="730"/>
      <c r="DHA91" s="730"/>
      <c r="DHB91" s="730"/>
      <c r="DHC91" s="730"/>
      <c r="DHD91" s="730"/>
      <c r="DHE91" s="730"/>
      <c r="DHF91" s="730"/>
      <c r="DHG91" s="730"/>
      <c r="DHH91" s="730"/>
      <c r="DHI91" s="730"/>
      <c r="DHJ91" s="730"/>
      <c r="DHK91" s="730"/>
      <c r="DHL91" s="730"/>
      <c r="DHM91" s="730"/>
      <c r="DHN91" s="730"/>
      <c r="DHO91" s="730"/>
      <c r="DHP91" s="730"/>
      <c r="DHQ91" s="730"/>
      <c r="DHR91" s="730"/>
      <c r="DHS91" s="730"/>
      <c r="DHT91" s="730"/>
      <c r="DHU91" s="730"/>
      <c r="DHV91" s="730"/>
      <c r="DHW91" s="730"/>
      <c r="DHX91" s="730"/>
      <c r="DHY91" s="730"/>
      <c r="DHZ91" s="730"/>
      <c r="DIA91" s="730"/>
      <c r="DIB91" s="730"/>
      <c r="DIC91" s="730"/>
      <c r="DID91" s="730"/>
      <c r="DIE91" s="730"/>
      <c r="DIF91" s="730"/>
      <c r="DIG91" s="730"/>
      <c r="DIH91" s="730"/>
      <c r="DII91" s="730"/>
      <c r="DIJ91" s="730"/>
      <c r="DIK91" s="730"/>
      <c r="DIL91" s="730"/>
      <c r="DIM91" s="730"/>
      <c r="DIN91" s="730"/>
      <c r="DIO91" s="730"/>
      <c r="DIP91" s="730"/>
      <c r="DIQ91" s="730"/>
      <c r="DIR91" s="730"/>
      <c r="DIS91" s="730"/>
      <c r="DIT91" s="730"/>
      <c r="DIU91" s="730"/>
      <c r="DIV91" s="730"/>
      <c r="DIW91" s="730"/>
      <c r="DIX91" s="730"/>
      <c r="DIY91" s="730"/>
      <c r="DIZ91" s="730"/>
      <c r="DJA91" s="730"/>
      <c r="DJB91" s="730"/>
      <c r="DJC91" s="730"/>
      <c r="DJD91" s="730"/>
      <c r="DJE91" s="730"/>
      <c r="DJF91" s="730"/>
      <c r="DJG91" s="730"/>
      <c r="DJH91" s="730"/>
      <c r="DJI91" s="730"/>
      <c r="DJJ91" s="730"/>
      <c r="DJK91" s="730"/>
      <c r="DJL91" s="730"/>
      <c r="DJM91" s="730"/>
      <c r="DJN91" s="730"/>
      <c r="DJO91" s="730"/>
      <c r="DJP91" s="730"/>
      <c r="DJQ91" s="730"/>
      <c r="DJR91" s="730"/>
      <c r="DJS91" s="730"/>
      <c r="DJT91" s="730"/>
      <c r="DJU91" s="730"/>
      <c r="DJV91" s="730"/>
      <c r="DJW91" s="730"/>
      <c r="DJX91" s="730"/>
      <c r="DJY91" s="730"/>
      <c r="DJZ91" s="730"/>
      <c r="DKA91" s="730"/>
      <c r="DKB91" s="730"/>
      <c r="DKC91" s="730"/>
      <c r="DKD91" s="730"/>
      <c r="DKE91" s="730"/>
      <c r="DKF91" s="730"/>
      <c r="DKG91" s="730"/>
      <c r="DKH91" s="730"/>
      <c r="DKI91" s="730"/>
      <c r="DKJ91" s="730"/>
      <c r="DKK91" s="730"/>
      <c r="DKL91" s="730"/>
      <c r="DKM91" s="730"/>
      <c r="DKN91" s="730"/>
      <c r="DKO91" s="730"/>
      <c r="DKP91" s="730"/>
      <c r="DKQ91" s="730"/>
      <c r="DKR91" s="730"/>
      <c r="DKS91" s="730"/>
      <c r="DKT91" s="730"/>
      <c r="DKU91" s="730"/>
      <c r="DKV91" s="730"/>
      <c r="DKW91" s="730"/>
      <c r="DKX91" s="730"/>
      <c r="DKY91" s="730"/>
      <c r="DKZ91" s="730"/>
      <c r="DLA91" s="730"/>
      <c r="DLB91" s="730"/>
      <c r="DLC91" s="730"/>
      <c r="DLD91" s="730"/>
      <c r="DLE91" s="730"/>
      <c r="DLF91" s="730"/>
      <c r="DLG91" s="730"/>
      <c r="DLH91" s="730"/>
      <c r="DLI91" s="730"/>
      <c r="DLJ91" s="730"/>
      <c r="DLK91" s="730"/>
      <c r="DLL91" s="730"/>
      <c r="DLM91" s="730"/>
      <c r="DLN91" s="730"/>
      <c r="DLO91" s="730"/>
      <c r="DLP91" s="730"/>
      <c r="DLQ91" s="730"/>
      <c r="DLR91" s="730"/>
      <c r="DLS91" s="730"/>
      <c r="DLT91" s="730"/>
      <c r="DLU91" s="730"/>
      <c r="DLV91" s="730"/>
      <c r="DLW91" s="730"/>
      <c r="DLX91" s="730"/>
      <c r="DLY91" s="730"/>
      <c r="DLZ91" s="730"/>
      <c r="DMA91" s="730"/>
      <c r="DMB91" s="730"/>
      <c r="DMC91" s="730"/>
      <c r="DMD91" s="730"/>
      <c r="DME91" s="730"/>
      <c r="DMF91" s="730"/>
      <c r="DMG91" s="730"/>
      <c r="DMH91" s="730"/>
      <c r="DMI91" s="730"/>
      <c r="DMJ91" s="730"/>
      <c r="DMK91" s="730"/>
      <c r="DML91" s="730"/>
      <c r="DMM91" s="730"/>
      <c r="DMN91" s="730"/>
      <c r="DMO91" s="730"/>
      <c r="DMP91" s="730"/>
      <c r="DMQ91" s="730"/>
      <c r="DMR91" s="730"/>
      <c r="DMS91" s="730"/>
      <c r="DMT91" s="730"/>
      <c r="DMU91" s="730"/>
      <c r="DMV91" s="730"/>
      <c r="DMW91" s="730"/>
      <c r="DMX91" s="730"/>
      <c r="DMY91" s="730"/>
      <c r="DMZ91" s="730"/>
      <c r="DNA91" s="730"/>
      <c r="DNB91" s="730"/>
      <c r="DNC91" s="730"/>
      <c r="DND91" s="730"/>
      <c r="DNE91" s="730"/>
      <c r="DNF91" s="730"/>
      <c r="DNG91" s="730"/>
      <c r="DNH91" s="730"/>
      <c r="DNI91" s="730"/>
      <c r="DNJ91" s="730"/>
      <c r="DNK91" s="730"/>
      <c r="DNL91" s="730"/>
      <c r="DNM91" s="730"/>
      <c r="DNN91" s="730"/>
      <c r="DNO91" s="730"/>
      <c r="DNP91" s="730"/>
      <c r="DNQ91" s="730"/>
      <c r="DNR91" s="730"/>
      <c r="DNS91" s="730"/>
      <c r="DNT91" s="730"/>
      <c r="DNU91" s="730"/>
      <c r="DNV91" s="730"/>
      <c r="DNW91" s="730"/>
      <c r="DNX91" s="730"/>
      <c r="DNY91" s="730"/>
      <c r="DNZ91" s="730"/>
      <c r="DOA91" s="730"/>
      <c r="DOB91" s="730"/>
      <c r="DOC91" s="730"/>
      <c r="DOD91" s="730"/>
      <c r="DOE91" s="730"/>
      <c r="DOF91" s="730"/>
      <c r="DOG91" s="730"/>
      <c r="DOH91" s="730"/>
      <c r="DOI91" s="730"/>
      <c r="DOJ91" s="730"/>
      <c r="DOK91" s="730"/>
      <c r="DOL91" s="730"/>
      <c r="DOM91" s="730"/>
      <c r="DON91" s="730"/>
      <c r="DOO91" s="730"/>
      <c r="DOP91" s="730"/>
      <c r="DOQ91" s="730"/>
      <c r="DOR91" s="730"/>
      <c r="DOS91" s="730"/>
      <c r="DOT91" s="730"/>
      <c r="DOU91" s="730"/>
      <c r="DOV91" s="730"/>
      <c r="DOW91" s="730"/>
      <c r="DOX91" s="730"/>
      <c r="DOY91" s="730"/>
      <c r="DOZ91" s="730"/>
      <c r="DPA91" s="730"/>
      <c r="DPB91" s="730"/>
      <c r="DPC91" s="730"/>
      <c r="DPD91" s="730"/>
      <c r="DPE91" s="730"/>
      <c r="DPF91" s="730"/>
      <c r="DPG91" s="730"/>
      <c r="DPH91" s="730"/>
      <c r="DPI91" s="730"/>
      <c r="DPJ91" s="730"/>
      <c r="DPK91" s="730"/>
      <c r="DPL91" s="730"/>
      <c r="DPM91" s="730"/>
      <c r="DPN91" s="730"/>
      <c r="DPO91" s="730"/>
      <c r="DPP91" s="730"/>
      <c r="DPQ91" s="730"/>
      <c r="DPR91" s="730"/>
      <c r="DPS91" s="730"/>
      <c r="DPT91" s="730"/>
      <c r="DPU91" s="730"/>
      <c r="DPV91" s="730"/>
      <c r="DPW91" s="730"/>
      <c r="DPX91" s="730"/>
      <c r="DPY91" s="730"/>
      <c r="DPZ91" s="730"/>
      <c r="DQA91" s="730"/>
      <c r="DQB91" s="730"/>
      <c r="DQC91" s="730"/>
      <c r="DQD91" s="730"/>
      <c r="DQE91" s="730"/>
      <c r="DQF91" s="730"/>
      <c r="DQG91" s="730"/>
      <c r="DQH91" s="730"/>
      <c r="DQI91" s="730"/>
      <c r="DQJ91" s="730"/>
      <c r="DQK91" s="730"/>
      <c r="DQL91" s="730"/>
      <c r="DQM91" s="730"/>
      <c r="DQN91" s="730"/>
      <c r="DQO91" s="730"/>
      <c r="DQP91" s="730"/>
      <c r="DQQ91" s="730"/>
      <c r="DQR91" s="730"/>
      <c r="DQS91" s="730"/>
      <c r="DQT91" s="730"/>
      <c r="DQU91" s="730"/>
      <c r="DQV91" s="730"/>
      <c r="DQW91" s="730"/>
      <c r="DQX91" s="730"/>
      <c r="DQY91" s="730"/>
      <c r="DQZ91" s="730"/>
      <c r="DRA91" s="730"/>
      <c r="DRB91" s="730"/>
      <c r="DRC91" s="730"/>
      <c r="DRD91" s="730"/>
      <c r="DRE91" s="730"/>
      <c r="DRF91" s="730"/>
      <c r="DRG91" s="730"/>
      <c r="DRH91" s="730"/>
      <c r="DRI91" s="730"/>
      <c r="DRJ91" s="730"/>
      <c r="DRK91" s="730"/>
      <c r="DRL91" s="730"/>
      <c r="DRM91" s="730"/>
      <c r="DRN91" s="730"/>
      <c r="DRO91" s="730"/>
      <c r="DRP91" s="730"/>
      <c r="DRQ91" s="730"/>
      <c r="DRR91" s="730"/>
      <c r="DRS91" s="730"/>
      <c r="DRT91" s="730"/>
      <c r="DRU91" s="730"/>
      <c r="DRV91" s="730"/>
      <c r="DRW91" s="730"/>
      <c r="DRX91" s="730"/>
      <c r="DRY91" s="730"/>
      <c r="DRZ91" s="730"/>
      <c r="DSA91" s="730"/>
      <c r="DSB91" s="730"/>
      <c r="DSC91" s="730"/>
      <c r="DSD91" s="730"/>
      <c r="DSE91" s="730"/>
      <c r="DSF91" s="730"/>
      <c r="DSG91" s="730"/>
      <c r="DSH91" s="730"/>
      <c r="DSI91" s="730"/>
      <c r="DSJ91" s="730"/>
      <c r="DSK91" s="730"/>
      <c r="DSL91" s="730"/>
      <c r="DSM91" s="730"/>
      <c r="DSN91" s="730"/>
      <c r="DSO91" s="730"/>
      <c r="DSP91" s="730"/>
      <c r="DSQ91" s="730"/>
      <c r="DSR91" s="730"/>
      <c r="DSS91" s="730"/>
      <c r="DST91" s="730"/>
      <c r="DSU91" s="730"/>
      <c r="DSV91" s="730"/>
      <c r="DSW91" s="730"/>
      <c r="DSX91" s="730"/>
      <c r="DSY91" s="730"/>
      <c r="DSZ91" s="730"/>
      <c r="DTA91" s="730"/>
      <c r="DTB91" s="730"/>
      <c r="DTC91" s="730"/>
      <c r="DTD91" s="730"/>
      <c r="DTE91" s="730"/>
      <c r="DTF91" s="730"/>
      <c r="DTG91" s="730"/>
      <c r="DTH91" s="730"/>
      <c r="DTI91" s="730"/>
      <c r="DTJ91" s="730"/>
      <c r="DTK91" s="730"/>
      <c r="DTL91" s="730"/>
      <c r="DTM91" s="730"/>
      <c r="DTN91" s="730"/>
      <c r="DTO91" s="730"/>
      <c r="DTP91" s="730"/>
      <c r="DTQ91" s="730"/>
      <c r="DTR91" s="730"/>
      <c r="DTS91" s="730"/>
      <c r="DTT91" s="730"/>
      <c r="DTU91" s="730"/>
      <c r="DTV91" s="730"/>
      <c r="DTW91" s="730"/>
      <c r="DTX91" s="730"/>
      <c r="DTY91" s="730"/>
      <c r="DTZ91" s="730"/>
      <c r="DUA91" s="730"/>
      <c r="DUB91" s="730"/>
      <c r="DUC91" s="730"/>
      <c r="DUD91" s="730"/>
      <c r="DUE91" s="730"/>
      <c r="DUF91" s="730"/>
      <c r="DUG91" s="730"/>
      <c r="DUH91" s="730"/>
      <c r="DUI91" s="730"/>
      <c r="DUJ91" s="730"/>
      <c r="DUK91" s="730"/>
      <c r="DUL91" s="730"/>
      <c r="DUM91" s="730"/>
      <c r="DUN91" s="730"/>
      <c r="DUO91" s="730"/>
      <c r="DUP91" s="730"/>
      <c r="DUQ91" s="730"/>
      <c r="DUR91" s="730"/>
      <c r="DUS91" s="730"/>
      <c r="DUT91" s="730"/>
      <c r="DUU91" s="730"/>
      <c r="DUV91" s="730"/>
      <c r="DUW91" s="730"/>
      <c r="DUX91" s="730"/>
      <c r="DUY91" s="730"/>
      <c r="DUZ91" s="730"/>
      <c r="DVA91" s="730"/>
      <c r="DVB91" s="730"/>
      <c r="DVC91" s="730"/>
      <c r="DVD91" s="730"/>
      <c r="DVE91" s="730"/>
      <c r="DVF91" s="730"/>
      <c r="DVG91" s="730"/>
      <c r="DVH91" s="730"/>
      <c r="DVI91" s="730"/>
      <c r="DVJ91" s="730"/>
      <c r="DVK91" s="730"/>
      <c r="DVL91" s="730"/>
      <c r="DVM91" s="730"/>
      <c r="DVN91" s="730"/>
      <c r="DVO91" s="730"/>
      <c r="DVP91" s="730"/>
      <c r="DVQ91" s="730"/>
      <c r="DVR91" s="730"/>
      <c r="DVS91" s="730"/>
      <c r="DVT91" s="730"/>
      <c r="DVU91" s="730"/>
      <c r="DVV91" s="730"/>
      <c r="DVW91" s="730"/>
      <c r="DVX91" s="730"/>
      <c r="DVY91" s="730"/>
      <c r="DVZ91" s="730"/>
      <c r="DWA91" s="730"/>
      <c r="DWB91" s="730"/>
      <c r="DWC91" s="730"/>
      <c r="DWD91" s="730"/>
      <c r="DWE91" s="730"/>
      <c r="DWF91" s="730"/>
      <c r="DWG91" s="730"/>
      <c r="DWH91" s="730"/>
      <c r="DWI91" s="730"/>
      <c r="DWJ91" s="730"/>
      <c r="DWK91" s="730"/>
      <c r="DWL91" s="730"/>
      <c r="DWM91" s="730"/>
      <c r="DWN91" s="730"/>
      <c r="DWO91" s="730"/>
      <c r="DWP91" s="730"/>
      <c r="DWQ91" s="730"/>
      <c r="DWR91" s="730"/>
      <c r="DWS91" s="730"/>
      <c r="DWT91" s="730"/>
      <c r="DWU91" s="730"/>
      <c r="DWV91" s="730"/>
      <c r="DWW91" s="730"/>
      <c r="DWX91" s="730"/>
      <c r="DWY91" s="730"/>
      <c r="DWZ91" s="730"/>
      <c r="DXA91" s="730"/>
      <c r="DXB91" s="730"/>
      <c r="DXC91" s="730"/>
      <c r="DXD91" s="730"/>
      <c r="DXE91" s="730"/>
      <c r="DXF91" s="730"/>
      <c r="DXG91" s="730"/>
      <c r="DXH91" s="730"/>
      <c r="DXI91" s="730"/>
      <c r="DXJ91" s="730"/>
      <c r="DXK91" s="730"/>
      <c r="DXL91" s="730"/>
      <c r="DXM91" s="730"/>
      <c r="DXN91" s="730"/>
      <c r="DXO91" s="730"/>
      <c r="DXP91" s="730"/>
      <c r="DXQ91" s="730"/>
      <c r="DXR91" s="730"/>
      <c r="DXS91" s="730"/>
      <c r="DXT91" s="730"/>
      <c r="DXU91" s="730"/>
      <c r="DXV91" s="730"/>
      <c r="DXW91" s="730"/>
      <c r="DXX91" s="730"/>
      <c r="DXY91" s="730"/>
      <c r="DXZ91" s="730"/>
      <c r="DYA91" s="730"/>
      <c r="DYB91" s="730"/>
      <c r="DYC91" s="730"/>
      <c r="DYD91" s="730"/>
      <c r="DYE91" s="730"/>
      <c r="DYF91" s="730"/>
      <c r="DYG91" s="730"/>
      <c r="DYH91" s="730"/>
      <c r="DYI91" s="730"/>
      <c r="DYJ91" s="730"/>
      <c r="DYK91" s="730"/>
      <c r="DYL91" s="730"/>
      <c r="DYM91" s="730"/>
      <c r="DYN91" s="730"/>
      <c r="DYO91" s="730"/>
      <c r="DYP91" s="730"/>
      <c r="DYQ91" s="730"/>
      <c r="DYR91" s="730"/>
      <c r="DYS91" s="730"/>
      <c r="DYT91" s="730"/>
      <c r="DYU91" s="730"/>
      <c r="DYV91" s="730"/>
      <c r="DYW91" s="730"/>
      <c r="DYX91" s="730"/>
      <c r="DYY91" s="730"/>
      <c r="DYZ91" s="730"/>
      <c r="DZA91" s="730"/>
      <c r="DZB91" s="730"/>
      <c r="DZC91" s="730"/>
      <c r="DZD91" s="730"/>
      <c r="DZE91" s="730"/>
      <c r="DZF91" s="730"/>
      <c r="DZG91" s="730"/>
      <c r="DZH91" s="730"/>
      <c r="DZI91" s="730"/>
      <c r="DZJ91" s="730"/>
      <c r="DZK91" s="730"/>
      <c r="DZL91" s="730"/>
      <c r="DZM91" s="730"/>
      <c r="DZN91" s="730"/>
      <c r="DZO91" s="730"/>
      <c r="DZP91" s="730"/>
      <c r="DZQ91" s="730"/>
      <c r="DZR91" s="730"/>
      <c r="DZS91" s="730"/>
      <c r="DZT91" s="730"/>
      <c r="DZU91" s="730"/>
      <c r="DZV91" s="730"/>
      <c r="DZW91" s="730"/>
      <c r="DZX91" s="730"/>
      <c r="DZY91" s="730"/>
      <c r="DZZ91" s="730"/>
      <c r="EAA91" s="730"/>
      <c r="EAB91" s="730"/>
      <c r="EAC91" s="730"/>
      <c r="EAD91" s="730"/>
      <c r="EAE91" s="730"/>
      <c r="EAF91" s="730"/>
      <c r="EAG91" s="730"/>
      <c r="EAH91" s="730"/>
      <c r="EAI91" s="730"/>
      <c r="EAJ91" s="730"/>
      <c r="EAK91" s="730"/>
      <c r="EAL91" s="730"/>
      <c r="EAM91" s="730"/>
      <c r="EAN91" s="730"/>
      <c r="EAO91" s="730"/>
      <c r="EAP91" s="730"/>
      <c r="EAQ91" s="730"/>
      <c r="EAR91" s="730"/>
      <c r="EAS91" s="730"/>
      <c r="EAT91" s="730"/>
      <c r="EAU91" s="730"/>
      <c r="EAV91" s="730"/>
      <c r="EAW91" s="730"/>
      <c r="EAX91" s="730"/>
      <c r="EAY91" s="730"/>
      <c r="EAZ91" s="730"/>
      <c r="EBA91" s="730"/>
      <c r="EBB91" s="730"/>
      <c r="EBC91" s="730"/>
      <c r="EBD91" s="730"/>
      <c r="EBE91" s="730"/>
      <c r="EBF91" s="730"/>
      <c r="EBG91" s="730"/>
      <c r="EBH91" s="730"/>
      <c r="EBI91" s="730"/>
      <c r="EBJ91" s="730"/>
      <c r="EBK91" s="730"/>
      <c r="EBL91" s="730"/>
      <c r="EBM91" s="730"/>
      <c r="EBN91" s="730"/>
      <c r="EBO91" s="730"/>
      <c r="EBP91" s="730"/>
      <c r="EBQ91" s="730"/>
      <c r="EBR91" s="730"/>
      <c r="EBS91" s="730"/>
      <c r="EBT91" s="730"/>
      <c r="EBU91" s="730"/>
      <c r="EBV91" s="730"/>
      <c r="EBW91" s="730"/>
      <c r="EBX91" s="730"/>
      <c r="EBY91" s="730"/>
      <c r="EBZ91" s="730"/>
      <c r="ECA91" s="730"/>
      <c r="ECB91" s="730"/>
      <c r="ECC91" s="730"/>
      <c r="ECD91" s="730"/>
      <c r="ECE91" s="730"/>
      <c r="ECF91" s="730"/>
      <c r="ECG91" s="730"/>
      <c r="ECH91" s="730"/>
      <c r="ECI91" s="730"/>
      <c r="ECJ91" s="730"/>
      <c r="ECK91" s="730"/>
      <c r="ECL91" s="730"/>
      <c r="ECM91" s="730"/>
      <c r="ECN91" s="730"/>
      <c r="ECO91" s="730"/>
      <c r="ECP91" s="730"/>
      <c r="ECQ91" s="730"/>
      <c r="ECR91" s="730"/>
      <c r="ECS91" s="730"/>
      <c r="ECT91" s="730"/>
      <c r="ECU91" s="730"/>
      <c r="ECV91" s="730"/>
      <c r="ECW91" s="730"/>
      <c r="ECX91" s="730"/>
      <c r="ECY91" s="730"/>
      <c r="ECZ91" s="730"/>
      <c r="EDA91" s="730"/>
      <c r="EDB91" s="730"/>
      <c r="EDC91" s="730"/>
      <c r="EDD91" s="730"/>
      <c r="EDE91" s="730"/>
      <c r="EDF91" s="730"/>
      <c r="EDG91" s="730"/>
      <c r="EDH91" s="730"/>
      <c r="EDI91" s="730"/>
      <c r="EDJ91" s="730"/>
      <c r="EDK91" s="730"/>
      <c r="EDL91" s="730"/>
      <c r="EDM91" s="730"/>
      <c r="EDN91" s="730"/>
      <c r="EDO91" s="730"/>
      <c r="EDP91" s="730"/>
      <c r="EDQ91" s="730"/>
      <c r="EDR91" s="730"/>
      <c r="EDS91" s="730"/>
      <c r="EDT91" s="730"/>
      <c r="EDU91" s="730"/>
      <c r="EDV91" s="730"/>
      <c r="EDW91" s="730"/>
      <c r="EDX91" s="730"/>
      <c r="EDY91" s="730"/>
      <c r="EDZ91" s="730"/>
      <c r="EEA91" s="730"/>
      <c r="EEB91" s="730"/>
      <c r="EEC91" s="730"/>
      <c r="EED91" s="730"/>
      <c r="EEE91" s="730"/>
      <c r="EEF91" s="730"/>
      <c r="EEG91" s="730"/>
      <c r="EEH91" s="730"/>
      <c r="EEI91" s="730"/>
      <c r="EEJ91" s="730"/>
      <c r="EEK91" s="730"/>
      <c r="EEL91" s="730"/>
      <c r="EEM91" s="730"/>
      <c r="EEN91" s="730"/>
      <c r="EEO91" s="730"/>
      <c r="EEP91" s="730"/>
      <c r="EEQ91" s="730"/>
      <c r="EER91" s="730"/>
      <c r="EES91" s="730"/>
      <c r="EET91" s="730"/>
      <c r="EEU91" s="730"/>
      <c r="EEV91" s="730"/>
      <c r="EEW91" s="730"/>
      <c r="EEX91" s="730"/>
      <c r="EEY91" s="730"/>
      <c r="EEZ91" s="730"/>
      <c r="EFA91" s="730"/>
      <c r="EFB91" s="730"/>
      <c r="EFC91" s="730"/>
      <c r="EFD91" s="730"/>
      <c r="EFE91" s="730"/>
      <c r="EFF91" s="730"/>
      <c r="EFG91" s="730"/>
      <c r="EFH91" s="730"/>
      <c r="EFI91" s="730"/>
      <c r="EFJ91" s="730"/>
      <c r="EFK91" s="730"/>
      <c r="EFL91" s="730"/>
      <c r="EFM91" s="730"/>
      <c r="EFN91" s="730"/>
      <c r="EFO91" s="730"/>
      <c r="EFP91" s="730"/>
      <c r="EFQ91" s="730"/>
      <c r="EFR91" s="730"/>
      <c r="EFS91" s="730"/>
      <c r="EFT91" s="730"/>
      <c r="EFU91" s="730"/>
      <c r="EFV91" s="730"/>
      <c r="EFW91" s="730"/>
      <c r="EFX91" s="730"/>
      <c r="EFY91" s="730"/>
      <c r="EFZ91" s="730"/>
      <c r="EGA91" s="730"/>
      <c r="EGB91" s="730"/>
      <c r="EGC91" s="730"/>
      <c r="EGD91" s="730"/>
      <c r="EGE91" s="730"/>
      <c r="EGF91" s="730"/>
      <c r="EGG91" s="730"/>
      <c r="EGH91" s="730"/>
      <c r="EGI91" s="730"/>
      <c r="EGJ91" s="730"/>
      <c r="EGK91" s="730"/>
      <c r="EGL91" s="730"/>
      <c r="EGM91" s="730"/>
      <c r="EGN91" s="730"/>
      <c r="EGO91" s="730"/>
      <c r="EGP91" s="730"/>
      <c r="EGQ91" s="730"/>
      <c r="EGR91" s="730"/>
      <c r="EGS91" s="730"/>
      <c r="EGT91" s="730"/>
      <c r="EGU91" s="730"/>
      <c r="EGV91" s="730"/>
      <c r="EGW91" s="730"/>
      <c r="EGX91" s="730"/>
      <c r="EGY91" s="730"/>
      <c r="EGZ91" s="730"/>
      <c r="EHA91" s="730"/>
      <c r="EHB91" s="730"/>
      <c r="EHC91" s="730"/>
      <c r="EHD91" s="730"/>
      <c r="EHE91" s="730"/>
      <c r="EHF91" s="730"/>
      <c r="EHG91" s="730"/>
      <c r="EHH91" s="730"/>
      <c r="EHI91" s="730"/>
      <c r="EHJ91" s="730"/>
      <c r="EHK91" s="730"/>
      <c r="EHL91" s="730"/>
      <c r="EHM91" s="730"/>
      <c r="EHN91" s="730"/>
      <c r="EHO91" s="730"/>
      <c r="EHP91" s="730"/>
      <c r="EHQ91" s="730"/>
      <c r="EHR91" s="730"/>
      <c r="EHS91" s="730"/>
      <c r="EHT91" s="730"/>
      <c r="EHU91" s="730"/>
      <c r="EHV91" s="730"/>
      <c r="EHW91" s="730"/>
      <c r="EHX91" s="730"/>
      <c r="EHY91" s="730"/>
      <c r="EHZ91" s="730"/>
      <c r="EIA91" s="730"/>
      <c r="EIB91" s="730"/>
      <c r="EIC91" s="730"/>
      <c r="EID91" s="730"/>
      <c r="EIE91" s="730"/>
      <c r="EIF91" s="730"/>
      <c r="EIG91" s="730"/>
      <c r="EIH91" s="730"/>
      <c r="EII91" s="730"/>
      <c r="EIJ91" s="730"/>
      <c r="EIK91" s="730"/>
      <c r="EIL91" s="730"/>
      <c r="EIM91" s="730"/>
      <c r="EIN91" s="730"/>
      <c r="EIO91" s="730"/>
      <c r="EIP91" s="730"/>
      <c r="EIQ91" s="730"/>
      <c r="EIR91" s="730"/>
      <c r="EIS91" s="730"/>
      <c r="EIT91" s="730"/>
      <c r="EIU91" s="730"/>
      <c r="EIV91" s="730"/>
      <c r="EIW91" s="730"/>
      <c r="EIX91" s="730"/>
      <c r="EIY91" s="730"/>
      <c r="EIZ91" s="730"/>
      <c r="EJA91" s="730"/>
      <c r="EJB91" s="730"/>
      <c r="EJC91" s="730"/>
      <c r="EJD91" s="730"/>
      <c r="EJE91" s="730"/>
      <c r="EJF91" s="730"/>
      <c r="EJG91" s="730"/>
      <c r="EJH91" s="730"/>
      <c r="EJI91" s="730"/>
      <c r="EJJ91" s="730"/>
      <c r="EJK91" s="730"/>
      <c r="EJL91" s="730"/>
      <c r="EJM91" s="730"/>
      <c r="EJN91" s="730"/>
      <c r="EJO91" s="730"/>
      <c r="EJP91" s="730"/>
      <c r="EJQ91" s="730"/>
      <c r="EJR91" s="730"/>
      <c r="EJS91" s="730"/>
      <c r="EJT91" s="730"/>
      <c r="EJU91" s="730"/>
      <c r="EJV91" s="730"/>
      <c r="EJW91" s="730"/>
      <c r="EJX91" s="730"/>
      <c r="EJY91" s="730"/>
      <c r="EJZ91" s="730"/>
      <c r="EKA91" s="730"/>
      <c r="EKB91" s="730"/>
      <c r="EKC91" s="730"/>
      <c r="EKD91" s="730"/>
      <c r="EKE91" s="730"/>
      <c r="EKF91" s="730"/>
      <c r="EKG91" s="730"/>
      <c r="EKH91" s="730"/>
      <c r="EKI91" s="730"/>
      <c r="EKJ91" s="730"/>
      <c r="EKK91" s="730"/>
      <c r="EKL91" s="730"/>
      <c r="EKM91" s="730"/>
      <c r="EKN91" s="730"/>
      <c r="EKO91" s="730"/>
      <c r="EKP91" s="730"/>
      <c r="EKQ91" s="730"/>
      <c r="EKR91" s="730"/>
      <c r="EKS91" s="730"/>
      <c r="EKT91" s="730"/>
      <c r="EKU91" s="730"/>
      <c r="EKV91" s="730"/>
      <c r="EKW91" s="730"/>
      <c r="EKX91" s="730"/>
      <c r="EKY91" s="730"/>
      <c r="EKZ91" s="730"/>
      <c r="ELA91" s="730"/>
      <c r="ELB91" s="730"/>
      <c r="ELC91" s="730"/>
      <c r="ELD91" s="730"/>
      <c r="ELE91" s="730"/>
      <c r="ELF91" s="730"/>
      <c r="ELG91" s="730"/>
      <c r="ELH91" s="730"/>
      <c r="ELI91" s="730"/>
      <c r="ELJ91" s="730"/>
      <c r="ELK91" s="730"/>
      <c r="ELL91" s="730"/>
      <c r="ELM91" s="730"/>
      <c r="ELN91" s="730"/>
      <c r="ELO91" s="730"/>
      <c r="ELP91" s="730"/>
      <c r="ELQ91" s="730"/>
      <c r="ELR91" s="730"/>
      <c r="ELS91" s="730"/>
      <c r="ELT91" s="730"/>
      <c r="ELU91" s="730"/>
      <c r="ELV91" s="730"/>
      <c r="ELW91" s="730"/>
      <c r="ELX91" s="730"/>
      <c r="ELY91" s="730"/>
      <c r="ELZ91" s="730"/>
      <c r="EMA91" s="730"/>
      <c r="EMB91" s="730"/>
      <c r="EMC91" s="730"/>
      <c r="EMD91" s="730"/>
      <c r="EME91" s="730"/>
      <c r="EMF91" s="730"/>
      <c r="EMG91" s="730"/>
      <c r="EMH91" s="730"/>
      <c r="EMI91" s="730"/>
      <c r="EMJ91" s="730"/>
      <c r="EMK91" s="730"/>
      <c r="EML91" s="730"/>
      <c r="EMM91" s="730"/>
      <c r="EMN91" s="730"/>
      <c r="EMO91" s="730"/>
      <c r="EMP91" s="730"/>
      <c r="EMQ91" s="730"/>
      <c r="EMR91" s="730"/>
      <c r="EMS91" s="730"/>
      <c r="EMT91" s="730"/>
      <c r="EMU91" s="730"/>
      <c r="EMV91" s="730"/>
      <c r="EMW91" s="730"/>
      <c r="EMX91" s="730"/>
      <c r="EMY91" s="730"/>
      <c r="EMZ91" s="730"/>
      <c r="ENA91" s="730"/>
      <c r="ENB91" s="730"/>
      <c r="ENC91" s="730"/>
      <c r="END91" s="730"/>
      <c r="ENE91" s="730"/>
      <c r="ENF91" s="730"/>
      <c r="ENG91" s="730"/>
      <c r="ENH91" s="730"/>
      <c r="ENI91" s="730"/>
      <c r="ENJ91" s="730"/>
      <c r="ENK91" s="730"/>
      <c r="ENL91" s="730"/>
      <c r="ENM91" s="730"/>
      <c r="ENN91" s="730"/>
      <c r="ENO91" s="730"/>
      <c r="ENP91" s="730"/>
      <c r="ENQ91" s="730"/>
      <c r="ENR91" s="730"/>
      <c r="ENS91" s="730"/>
      <c r="ENT91" s="730"/>
      <c r="ENU91" s="730"/>
      <c r="ENV91" s="730"/>
      <c r="ENW91" s="730"/>
      <c r="ENX91" s="730"/>
      <c r="ENY91" s="730"/>
      <c r="ENZ91" s="730"/>
      <c r="EOA91" s="730"/>
      <c r="EOB91" s="730"/>
      <c r="EOC91" s="730"/>
      <c r="EOD91" s="730"/>
      <c r="EOE91" s="730"/>
      <c r="EOF91" s="730"/>
      <c r="EOG91" s="730"/>
      <c r="EOH91" s="730"/>
      <c r="EOI91" s="730"/>
      <c r="EOJ91" s="730"/>
      <c r="EOK91" s="730"/>
      <c r="EOL91" s="730"/>
      <c r="EOM91" s="730"/>
      <c r="EON91" s="730"/>
      <c r="EOO91" s="730"/>
      <c r="EOP91" s="730"/>
      <c r="EOQ91" s="730"/>
      <c r="EOR91" s="730"/>
      <c r="EOS91" s="730"/>
      <c r="EOT91" s="730"/>
      <c r="EOU91" s="730"/>
      <c r="EOV91" s="730"/>
      <c r="EOW91" s="730"/>
      <c r="EOX91" s="730"/>
      <c r="EOY91" s="730"/>
      <c r="EOZ91" s="730"/>
      <c r="EPA91" s="730"/>
      <c r="EPB91" s="730"/>
      <c r="EPC91" s="730"/>
      <c r="EPD91" s="730"/>
      <c r="EPE91" s="730"/>
      <c r="EPF91" s="730"/>
      <c r="EPG91" s="730"/>
      <c r="EPH91" s="730"/>
      <c r="EPI91" s="730"/>
      <c r="EPJ91" s="730"/>
      <c r="EPK91" s="730"/>
      <c r="EPL91" s="730"/>
      <c r="EPM91" s="730"/>
      <c r="EPN91" s="730"/>
      <c r="EPO91" s="730"/>
      <c r="EPP91" s="730"/>
      <c r="EPQ91" s="730"/>
      <c r="EPR91" s="730"/>
      <c r="EPS91" s="730"/>
      <c r="EPT91" s="730"/>
      <c r="EPU91" s="730"/>
      <c r="EPV91" s="730"/>
      <c r="EPW91" s="730"/>
      <c r="EPX91" s="730"/>
      <c r="EPY91" s="730"/>
      <c r="EPZ91" s="730"/>
      <c r="EQA91" s="730"/>
      <c r="EQB91" s="730"/>
      <c r="EQC91" s="730"/>
      <c r="EQD91" s="730"/>
      <c r="EQE91" s="730"/>
      <c r="EQF91" s="730"/>
      <c r="EQG91" s="730"/>
      <c r="EQH91" s="730"/>
      <c r="EQI91" s="730"/>
      <c r="EQJ91" s="730"/>
      <c r="EQK91" s="730"/>
      <c r="EQL91" s="730"/>
      <c r="EQM91" s="730"/>
      <c r="EQN91" s="730"/>
      <c r="EQO91" s="730"/>
      <c r="EQP91" s="730"/>
      <c r="EQQ91" s="730"/>
      <c r="EQR91" s="730"/>
      <c r="EQS91" s="730"/>
      <c r="EQT91" s="730"/>
      <c r="EQU91" s="730"/>
      <c r="EQV91" s="730"/>
      <c r="EQW91" s="730"/>
      <c r="EQX91" s="730"/>
      <c r="EQY91" s="730"/>
      <c r="EQZ91" s="730"/>
      <c r="ERA91" s="730"/>
      <c r="ERB91" s="730"/>
      <c r="ERC91" s="730"/>
      <c r="ERD91" s="730"/>
      <c r="ERE91" s="730"/>
      <c r="ERF91" s="730"/>
      <c r="ERG91" s="730"/>
      <c r="ERH91" s="730"/>
      <c r="ERI91" s="730"/>
      <c r="ERJ91" s="730"/>
      <c r="ERK91" s="730"/>
      <c r="ERL91" s="730"/>
      <c r="ERM91" s="730"/>
      <c r="ERN91" s="730"/>
      <c r="ERO91" s="730"/>
      <c r="ERP91" s="730"/>
      <c r="ERQ91" s="730"/>
      <c r="ERR91" s="730"/>
      <c r="ERS91" s="730"/>
      <c r="ERT91" s="730"/>
      <c r="ERU91" s="730"/>
      <c r="ERV91" s="730"/>
      <c r="ERW91" s="730"/>
      <c r="ERX91" s="730"/>
      <c r="ERY91" s="730"/>
      <c r="ERZ91" s="730"/>
      <c r="ESA91" s="730"/>
      <c r="ESB91" s="730"/>
      <c r="ESC91" s="730"/>
      <c r="ESD91" s="730"/>
      <c r="ESE91" s="730"/>
      <c r="ESF91" s="730"/>
      <c r="ESG91" s="730"/>
      <c r="ESH91" s="730"/>
      <c r="ESI91" s="730"/>
      <c r="ESJ91" s="730"/>
      <c r="ESK91" s="730"/>
      <c r="ESL91" s="730"/>
      <c r="ESM91" s="730"/>
      <c r="ESN91" s="730"/>
      <c r="ESO91" s="730"/>
      <c r="ESP91" s="730"/>
      <c r="ESQ91" s="730"/>
      <c r="ESR91" s="730"/>
      <c r="ESS91" s="730"/>
      <c r="EST91" s="730"/>
      <c r="ESU91" s="730"/>
      <c r="ESV91" s="730"/>
      <c r="ESW91" s="730"/>
      <c r="ESX91" s="730"/>
      <c r="ESY91" s="730"/>
      <c r="ESZ91" s="730"/>
      <c r="ETA91" s="730"/>
      <c r="ETB91" s="730"/>
      <c r="ETC91" s="730"/>
      <c r="ETD91" s="730"/>
      <c r="ETE91" s="730"/>
      <c r="ETF91" s="730"/>
      <c r="ETG91" s="730"/>
      <c r="ETH91" s="730"/>
      <c r="ETI91" s="730"/>
      <c r="ETJ91" s="730"/>
      <c r="ETK91" s="730"/>
      <c r="ETL91" s="730"/>
      <c r="ETM91" s="730"/>
      <c r="ETN91" s="730"/>
      <c r="ETO91" s="730"/>
      <c r="ETP91" s="730"/>
      <c r="ETQ91" s="730"/>
      <c r="ETR91" s="730"/>
      <c r="ETS91" s="730"/>
      <c r="ETT91" s="730"/>
      <c r="ETU91" s="730"/>
      <c r="ETV91" s="730"/>
      <c r="ETW91" s="730"/>
      <c r="ETX91" s="730"/>
      <c r="ETY91" s="730"/>
      <c r="ETZ91" s="730"/>
      <c r="EUA91" s="730"/>
      <c r="EUB91" s="730"/>
      <c r="EUC91" s="730"/>
      <c r="EUD91" s="730"/>
      <c r="EUE91" s="730"/>
      <c r="EUF91" s="730"/>
      <c r="EUG91" s="730"/>
      <c r="EUH91" s="730"/>
      <c r="EUI91" s="730"/>
      <c r="EUJ91" s="730"/>
      <c r="EUK91" s="730"/>
      <c r="EUL91" s="730"/>
      <c r="EUM91" s="730"/>
      <c r="EUN91" s="730"/>
      <c r="EUO91" s="730"/>
      <c r="EUP91" s="730"/>
      <c r="EUQ91" s="730"/>
      <c r="EUR91" s="730"/>
      <c r="EUS91" s="730"/>
      <c r="EUT91" s="730"/>
      <c r="EUU91" s="730"/>
      <c r="EUV91" s="730"/>
      <c r="EUW91" s="730"/>
      <c r="EUX91" s="730"/>
      <c r="EUY91" s="730"/>
      <c r="EUZ91" s="730"/>
      <c r="EVA91" s="730"/>
      <c r="EVB91" s="730"/>
      <c r="EVC91" s="730"/>
      <c r="EVD91" s="730"/>
      <c r="EVE91" s="730"/>
      <c r="EVF91" s="730"/>
      <c r="EVG91" s="730"/>
      <c r="EVH91" s="730"/>
      <c r="EVI91" s="730"/>
      <c r="EVJ91" s="730"/>
      <c r="EVK91" s="730"/>
      <c r="EVL91" s="730"/>
      <c r="EVM91" s="730"/>
      <c r="EVN91" s="730"/>
      <c r="EVO91" s="730"/>
      <c r="EVP91" s="730"/>
      <c r="EVQ91" s="730"/>
      <c r="EVR91" s="730"/>
      <c r="EVS91" s="730"/>
      <c r="EVT91" s="730"/>
      <c r="EVU91" s="730"/>
      <c r="EVV91" s="730"/>
      <c r="EVW91" s="730"/>
      <c r="EVX91" s="730"/>
      <c r="EVY91" s="730"/>
      <c r="EVZ91" s="730"/>
      <c r="EWA91" s="730"/>
      <c r="EWB91" s="730"/>
      <c r="EWC91" s="730"/>
      <c r="EWD91" s="730"/>
      <c r="EWE91" s="730"/>
      <c r="EWF91" s="730"/>
      <c r="EWG91" s="730"/>
      <c r="EWH91" s="730"/>
      <c r="EWI91" s="730"/>
      <c r="EWJ91" s="730"/>
      <c r="EWK91" s="730"/>
      <c r="EWL91" s="730"/>
      <c r="EWM91" s="730"/>
      <c r="EWN91" s="730"/>
      <c r="EWO91" s="730"/>
      <c r="EWP91" s="730"/>
      <c r="EWQ91" s="730"/>
      <c r="EWR91" s="730"/>
      <c r="EWS91" s="730"/>
      <c r="EWT91" s="730"/>
      <c r="EWU91" s="730"/>
      <c r="EWV91" s="730"/>
      <c r="EWW91" s="730"/>
      <c r="EWX91" s="730"/>
      <c r="EWY91" s="730"/>
      <c r="EWZ91" s="730"/>
      <c r="EXA91" s="730"/>
      <c r="EXB91" s="730"/>
      <c r="EXC91" s="730"/>
      <c r="EXD91" s="730"/>
      <c r="EXE91" s="730"/>
      <c r="EXF91" s="730"/>
      <c r="EXG91" s="730"/>
      <c r="EXH91" s="730"/>
      <c r="EXI91" s="730"/>
      <c r="EXJ91" s="730"/>
      <c r="EXK91" s="730"/>
      <c r="EXL91" s="730"/>
      <c r="EXM91" s="730"/>
      <c r="EXN91" s="730"/>
      <c r="EXO91" s="730"/>
      <c r="EXP91" s="730"/>
      <c r="EXQ91" s="730"/>
      <c r="EXR91" s="730"/>
      <c r="EXS91" s="730"/>
      <c r="EXT91" s="730"/>
      <c r="EXU91" s="730"/>
      <c r="EXV91" s="730"/>
      <c r="EXW91" s="730"/>
      <c r="EXX91" s="730"/>
      <c r="EXY91" s="730"/>
      <c r="EXZ91" s="730"/>
      <c r="EYA91" s="730"/>
      <c r="EYB91" s="730"/>
      <c r="EYC91" s="730"/>
      <c r="EYD91" s="730"/>
      <c r="EYE91" s="730"/>
      <c r="EYF91" s="730"/>
      <c r="EYG91" s="730"/>
      <c r="EYH91" s="730"/>
      <c r="EYI91" s="730"/>
      <c r="EYJ91" s="730"/>
      <c r="EYK91" s="730"/>
      <c r="EYL91" s="730"/>
      <c r="EYM91" s="730"/>
      <c r="EYN91" s="730"/>
      <c r="EYO91" s="730"/>
      <c r="EYP91" s="730"/>
      <c r="EYQ91" s="730"/>
      <c r="EYR91" s="730"/>
      <c r="EYS91" s="730"/>
      <c r="EYT91" s="730"/>
      <c r="EYU91" s="730"/>
      <c r="EYV91" s="730"/>
      <c r="EYW91" s="730"/>
      <c r="EYX91" s="730"/>
      <c r="EYY91" s="730"/>
      <c r="EYZ91" s="730"/>
      <c r="EZA91" s="730"/>
      <c r="EZB91" s="730"/>
      <c r="EZC91" s="730"/>
      <c r="EZD91" s="730"/>
      <c r="EZE91" s="730"/>
      <c r="EZF91" s="730"/>
      <c r="EZG91" s="730"/>
      <c r="EZH91" s="730"/>
      <c r="EZI91" s="730"/>
      <c r="EZJ91" s="730"/>
      <c r="EZK91" s="730"/>
      <c r="EZL91" s="730"/>
      <c r="EZM91" s="730"/>
      <c r="EZN91" s="730"/>
      <c r="EZO91" s="730"/>
      <c r="EZP91" s="730"/>
      <c r="EZQ91" s="730"/>
      <c r="EZR91" s="730"/>
      <c r="EZS91" s="730"/>
      <c r="EZT91" s="730"/>
      <c r="EZU91" s="730"/>
      <c r="EZV91" s="730"/>
      <c r="EZW91" s="730"/>
      <c r="EZX91" s="730"/>
      <c r="EZY91" s="730"/>
      <c r="EZZ91" s="730"/>
      <c r="FAA91" s="730"/>
      <c r="FAB91" s="730"/>
      <c r="FAC91" s="730"/>
      <c r="FAD91" s="730"/>
      <c r="FAE91" s="730"/>
      <c r="FAF91" s="730"/>
      <c r="FAG91" s="730"/>
      <c r="FAH91" s="730"/>
      <c r="FAI91" s="730"/>
      <c r="FAJ91" s="730"/>
      <c r="FAK91" s="730"/>
      <c r="FAL91" s="730"/>
      <c r="FAM91" s="730"/>
      <c r="FAN91" s="730"/>
      <c r="FAO91" s="730"/>
      <c r="FAP91" s="730"/>
      <c r="FAQ91" s="730"/>
      <c r="FAR91" s="730"/>
      <c r="FAS91" s="730"/>
      <c r="FAT91" s="730"/>
      <c r="FAU91" s="730"/>
      <c r="FAV91" s="730"/>
      <c r="FAW91" s="730"/>
      <c r="FAX91" s="730"/>
      <c r="FAY91" s="730"/>
      <c r="FAZ91" s="730"/>
      <c r="FBA91" s="730"/>
      <c r="FBB91" s="730"/>
      <c r="FBC91" s="730"/>
      <c r="FBD91" s="730"/>
      <c r="FBE91" s="730"/>
      <c r="FBF91" s="730"/>
      <c r="FBG91" s="730"/>
      <c r="FBH91" s="730"/>
      <c r="FBI91" s="730"/>
      <c r="FBJ91" s="730"/>
      <c r="FBK91" s="730"/>
      <c r="FBL91" s="730"/>
      <c r="FBM91" s="730"/>
      <c r="FBN91" s="730"/>
      <c r="FBO91" s="730"/>
      <c r="FBP91" s="730"/>
      <c r="FBQ91" s="730"/>
      <c r="FBR91" s="730"/>
      <c r="FBS91" s="730"/>
      <c r="FBT91" s="730"/>
      <c r="FBU91" s="730"/>
      <c r="FBV91" s="730"/>
      <c r="FBW91" s="730"/>
      <c r="FBX91" s="730"/>
      <c r="FBY91" s="730"/>
      <c r="FBZ91" s="730"/>
      <c r="FCA91" s="730"/>
      <c r="FCB91" s="730"/>
      <c r="FCC91" s="730"/>
      <c r="FCD91" s="730"/>
      <c r="FCE91" s="730"/>
      <c r="FCF91" s="730"/>
      <c r="FCG91" s="730"/>
      <c r="FCH91" s="730"/>
      <c r="FCI91" s="730"/>
      <c r="FCJ91" s="730"/>
      <c r="FCK91" s="730"/>
      <c r="FCL91" s="730"/>
      <c r="FCM91" s="730"/>
      <c r="FCN91" s="730"/>
      <c r="FCO91" s="730"/>
      <c r="FCP91" s="730"/>
      <c r="FCQ91" s="730"/>
      <c r="FCR91" s="730"/>
      <c r="FCS91" s="730"/>
      <c r="FCT91" s="730"/>
      <c r="FCU91" s="730"/>
      <c r="FCV91" s="730"/>
      <c r="FCW91" s="730"/>
      <c r="FCX91" s="730"/>
      <c r="FCY91" s="730"/>
      <c r="FCZ91" s="730"/>
      <c r="FDA91" s="730"/>
      <c r="FDB91" s="730"/>
      <c r="FDC91" s="730"/>
      <c r="FDD91" s="730"/>
      <c r="FDE91" s="730"/>
      <c r="FDF91" s="730"/>
      <c r="FDG91" s="730"/>
      <c r="FDH91" s="730"/>
      <c r="FDI91" s="730"/>
      <c r="FDJ91" s="730"/>
      <c r="FDK91" s="730"/>
      <c r="FDL91" s="730"/>
      <c r="FDM91" s="730"/>
      <c r="FDN91" s="730"/>
      <c r="FDO91" s="730"/>
      <c r="FDP91" s="730"/>
      <c r="FDQ91" s="730"/>
      <c r="FDR91" s="730"/>
      <c r="FDS91" s="730"/>
      <c r="FDT91" s="730"/>
      <c r="FDU91" s="730"/>
      <c r="FDV91" s="730"/>
      <c r="FDW91" s="730"/>
      <c r="FDX91" s="730"/>
      <c r="FDY91" s="730"/>
      <c r="FDZ91" s="730"/>
      <c r="FEA91" s="730"/>
      <c r="FEB91" s="730"/>
      <c r="FEC91" s="730"/>
      <c r="FED91" s="730"/>
      <c r="FEE91" s="730"/>
      <c r="FEF91" s="730"/>
      <c r="FEG91" s="730"/>
      <c r="FEH91" s="730"/>
      <c r="FEI91" s="730"/>
      <c r="FEJ91" s="730"/>
      <c r="FEK91" s="730"/>
      <c r="FEL91" s="730"/>
      <c r="FEM91" s="730"/>
      <c r="FEN91" s="730"/>
      <c r="FEO91" s="730"/>
      <c r="FEP91" s="730"/>
      <c r="FEQ91" s="730"/>
      <c r="FER91" s="730"/>
      <c r="FES91" s="730"/>
      <c r="FET91" s="730"/>
      <c r="FEU91" s="730"/>
      <c r="FEV91" s="730"/>
      <c r="FEW91" s="730"/>
      <c r="FEX91" s="730"/>
      <c r="FEY91" s="730"/>
      <c r="FEZ91" s="730"/>
      <c r="FFA91" s="730"/>
      <c r="FFB91" s="730"/>
      <c r="FFC91" s="730"/>
      <c r="FFD91" s="730"/>
      <c r="FFE91" s="730"/>
      <c r="FFF91" s="730"/>
      <c r="FFG91" s="730"/>
      <c r="FFH91" s="730"/>
      <c r="FFI91" s="730"/>
      <c r="FFJ91" s="730"/>
      <c r="FFK91" s="730"/>
      <c r="FFL91" s="730"/>
      <c r="FFM91" s="730"/>
      <c r="FFN91" s="730"/>
      <c r="FFO91" s="730"/>
      <c r="FFP91" s="730"/>
      <c r="FFQ91" s="730"/>
      <c r="FFR91" s="730"/>
      <c r="FFS91" s="730"/>
      <c r="FFT91" s="730"/>
      <c r="FFU91" s="730"/>
      <c r="FFV91" s="730"/>
      <c r="FFW91" s="730"/>
      <c r="FFX91" s="730"/>
      <c r="FFY91" s="730"/>
      <c r="FFZ91" s="730"/>
      <c r="FGA91" s="730"/>
      <c r="FGB91" s="730"/>
      <c r="FGC91" s="730"/>
      <c r="FGD91" s="730"/>
      <c r="FGE91" s="730"/>
      <c r="FGF91" s="730"/>
      <c r="FGG91" s="730"/>
      <c r="FGH91" s="730"/>
      <c r="FGI91" s="730"/>
      <c r="FGJ91" s="730"/>
      <c r="FGK91" s="730"/>
      <c r="FGL91" s="730"/>
      <c r="FGM91" s="730"/>
      <c r="FGN91" s="730"/>
      <c r="FGO91" s="730"/>
      <c r="FGP91" s="730"/>
      <c r="FGQ91" s="730"/>
      <c r="FGR91" s="730"/>
      <c r="FGS91" s="730"/>
      <c r="FGT91" s="730"/>
      <c r="FGU91" s="730"/>
      <c r="FGV91" s="730"/>
      <c r="FGW91" s="730"/>
      <c r="FGX91" s="730"/>
      <c r="FGY91" s="730"/>
      <c r="FGZ91" s="730"/>
      <c r="FHA91" s="730"/>
      <c r="FHB91" s="730"/>
      <c r="FHC91" s="730"/>
      <c r="FHD91" s="730"/>
      <c r="FHE91" s="730"/>
      <c r="FHF91" s="730"/>
      <c r="FHG91" s="730"/>
      <c r="FHH91" s="730"/>
      <c r="FHI91" s="730"/>
      <c r="FHJ91" s="730"/>
      <c r="FHK91" s="730"/>
      <c r="FHL91" s="730"/>
      <c r="FHM91" s="730"/>
      <c r="FHN91" s="730"/>
      <c r="FHO91" s="730"/>
      <c r="FHP91" s="730"/>
      <c r="FHQ91" s="730"/>
      <c r="FHR91" s="730"/>
      <c r="FHS91" s="730"/>
      <c r="FHT91" s="730"/>
      <c r="FHU91" s="730"/>
      <c r="FHV91" s="730"/>
      <c r="FHW91" s="730"/>
      <c r="FHX91" s="730"/>
      <c r="FHY91" s="730"/>
      <c r="FHZ91" s="730"/>
      <c r="FIA91" s="730"/>
      <c r="FIB91" s="730"/>
      <c r="FIC91" s="730"/>
      <c r="FID91" s="730"/>
      <c r="FIE91" s="730"/>
      <c r="FIF91" s="730"/>
      <c r="FIG91" s="730"/>
      <c r="FIH91" s="730"/>
      <c r="FII91" s="730"/>
      <c r="FIJ91" s="730"/>
      <c r="FIK91" s="730"/>
      <c r="FIL91" s="730"/>
      <c r="FIM91" s="730"/>
      <c r="FIN91" s="730"/>
      <c r="FIO91" s="730"/>
      <c r="FIP91" s="730"/>
      <c r="FIQ91" s="730"/>
      <c r="FIR91" s="730"/>
      <c r="FIS91" s="730"/>
      <c r="FIT91" s="730"/>
      <c r="FIU91" s="730"/>
      <c r="FIV91" s="730"/>
      <c r="FIW91" s="730"/>
      <c r="FIX91" s="730"/>
      <c r="FIY91" s="730"/>
      <c r="FIZ91" s="730"/>
      <c r="FJA91" s="730"/>
      <c r="FJB91" s="730"/>
      <c r="FJC91" s="730"/>
      <c r="FJD91" s="730"/>
      <c r="FJE91" s="730"/>
      <c r="FJF91" s="730"/>
      <c r="FJG91" s="730"/>
      <c r="FJH91" s="730"/>
      <c r="FJI91" s="730"/>
      <c r="FJJ91" s="730"/>
      <c r="FJK91" s="730"/>
      <c r="FJL91" s="730"/>
      <c r="FJM91" s="730"/>
      <c r="FJN91" s="730"/>
      <c r="FJO91" s="730"/>
      <c r="FJP91" s="730"/>
      <c r="FJQ91" s="730"/>
      <c r="FJR91" s="730"/>
      <c r="FJS91" s="730"/>
      <c r="FJT91" s="730"/>
      <c r="FJU91" s="730"/>
      <c r="FJV91" s="730"/>
      <c r="FJW91" s="730"/>
      <c r="FJX91" s="730"/>
      <c r="FJY91" s="730"/>
      <c r="FJZ91" s="730"/>
      <c r="FKA91" s="730"/>
      <c r="FKB91" s="730"/>
      <c r="FKC91" s="730"/>
      <c r="FKD91" s="730"/>
      <c r="FKE91" s="730"/>
      <c r="FKF91" s="730"/>
      <c r="FKG91" s="730"/>
      <c r="FKH91" s="730"/>
      <c r="FKI91" s="730"/>
      <c r="FKJ91" s="730"/>
      <c r="FKK91" s="730"/>
      <c r="FKL91" s="730"/>
      <c r="FKM91" s="730"/>
      <c r="FKN91" s="730"/>
      <c r="FKO91" s="730"/>
      <c r="FKP91" s="730"/>
      <c r="FKQ91" s="730"/>
      <c r="FKR91" s="730"/>
      <c r="FKS91" s="730"/>
      <c r="FKT91" s="730"/>
      <c r="FKU91" s="730"/>
      <c r="FKV91" s="730"/>
      <c r="FKW91" s="730"/>
      <c r="FKX91" s="730"/>
      <c r="FKY91" s="730"/>
      <c r="FKZ91" s="730"/>
      <c r="FLA91" s="730"/>
      <c r="FLB91" s="730"/>
      <c r="FLC91" s="730"/>
      <c r="FLD91" s="730"/>
      <c r="FLE91" s="730"/>
      <c r="FLF91" s="730"/>
      <c r="FLG91" s="730"/>
      <c r="FLH91" s="730"/>
      <c r="FLI91" s="730"/>
      <c r="FLJ91" s="730"/>
      <c r="FLK91" s="730"/>
      <c r="FLL91" s="730"/>
      <c r="FLM91" s="730"/>
      <c r="FLN91" s="730"/>
      <c r="FLO91" s="730"/>
      <c r="FLP91" s="730"/>
      <c r="FLQ91" s="730"/>
      <c r="FLR91" s="730"/>
      <c r="FLS91" s="730"/>
      <c r="FLT91" s="730"/>
      <c r="FLU91" s="730"/>
      <c r="FLV91" s="730"/>
      <c r="FLW91" s="730"/>
      <c r="FLX91" s="730"/>
      <c r="FLY91" s="730"/>
      <c r="FLZ91" s="730"/>
      <c r="FMA91" s="730"/>
      <c r="FMB91" s="730"/>
      <c r="FMC91" s="730"/>
      <c r="FMD91" s="730"/>
      <c r="FME91" s="730"/>
      <c r="FMF91" s="730"/>
      <c r="FMG91" s="730"/>
      <c r="FMH91" s="730"/>
      <c r="FMI91" s="730"/>
      <c r="FMJ91" s="730"/>
      <c r="FMK91" s="730"/>
      <c r="FML91" s="730"/>
      <c r="FMM91" s="730"/>
      <c r="FMN91" s="730"/>
      <c r="FMO91" s="730"/>
      <c r="FMP91" s="730"/>
      <c r="FMQ91" s="730"/>
      <c r="FMR91" s="730"/>
      <c r="FMS91" s="730"/>
      <c r="FMT91" s="730"/>
      <c r="FMU91" s="730"/>
      <c r="FMV91" s="730"/>
      <c r="FMW91" s="730"/>
      <c r="FMX91" s="730"/>
      <c r="FMY91" s="730"/>
      <c r="FMZ91" s="730"/>
      <c r="FNA91" s="730"/>
      <c r="FNB91" s="730"/>
      <c r="FNC91" s="730"/>
      <c r="FND91" s="730"/>
      <c r="FNE91" s="730"/>
      <c r="FNF91" s="730"/>
      <c r="FNG91" s="730"/>
      <c r="FNH91" s="730"/>
      <c r="FNI91" s="730"/>
      <c r="FNJ91" s="730"/>
      <c r="FNK91" s="730"/>
      <c r="FNL91" s="730"/>
      <c r="FNM91" s="730"/>
      <c r="FNN91" s="730"/>
      <c r="FNO91" s="730"/>
      <c r="FNP91" s="730"/>
      <c r="FNQ91" s="730"/>
      <c r="FNR91" s="730"/>
      <c r="FNS91" s="730"/>
      <c r="FNT91" s="730"/>
      <c r="FNU91" s="730"/>
      <c r="FNV91" s="730"/>
      <c r="FNW91" s="730"/>
      <c r="FNX91" s="730"/>
      <c r="FNY91" s="730"/>
      <c r="FNZ91" s="730"/>
      <c r="FOA91" s="730"/>
      <c r="FOB91" s="730"/>
      <c r="FOC91" s="730"/>
      <c r="FOD91" s="730"/>
      <c r="FOE91" s="730"/>
      <c r="FOF91" s="730"/>
      <c r="FOG91" s="730"/>
      <c r="FOH91" s="730"/>
      <c r="FOI91" s="730"/>
      <c r="FOJ91" s="730"/>
      <c r="FOK91" s="730"/>
      <c r="FOL91" s="730"/>
      <c r="FOM91" s="730"/>
      <c r="FON91" s="730"/>
      <c r="FOO91" s="730"/>
      <c r="FOP91" s="730"/>
      <c r="FOQ91" s="730"/>
      <c r="FOR91" s="730"/>
      <c r="FOS91" s="730"/>
      <c r="FOT91" s="730"/>
      <c r="FOU91" s="730"/>
      <c r="FOV91" s="730"/>
      <c r="FOW91" s="730"/>
      <c r="FOX91" s="730"/>
      <c r="FOY91" s="730"/>
      <c r="FOZ91" s="730"/>
      <c r="FPA91" s="730"/>
      <c r="FPB91" s="730"/>
      <c r="FPC91" s="730"/>
      <c r="FPD91" s="730"/>
      <c r="FPE91" s="730"/>
      <c r="FPF91" s="730"/>
      <c r="FPG91" s="730"/>
      <c r="FPH91" s="730"/>
      <c r="FPI91" s="730"/>
      <c r="FPJ91" s="730"/>
      <c r="FPK91" s="730"/>
      <c r="FPL91" s="730"/>
      <c r="FPM91" s="730"/>
      <c r="FPN91" s="730"/>
      <c r="FPO91" s="730"/>
      <c r="FPP91" s="730"/>
      <c r="FPQ91" s="730"/>
      <c r="FPR91" s="730"/>
      <c r="FPS91" s="730"/>
      <c r="FPT91" s="730"/>
      <c r="FPU91" s="730"/>
      <c r="FPV91" s="730"/>
      <c r="FPW91" s="730"/>
      <c r="FPX91" s="730"/>
      <c r="FPY91" s="730"/>
      <c r="FPZ91" s="730"/>
      <c r="FQA91" s="730"/>
      <c r="FQB91" s="730"/>
      <c r="FQC91" s="730"/>
      <c r="FQD91" s="730"/>
      <c r="FQE91" s="730"/>
      <c r="FQF91" s="730"/>
      <c r="FQG91" s="730"/>
      <c r="FQH91" s="730"/>
      <c r="FQI91" s="730"/>
      <c r="FQJ91" s="730"/>
      <c r="FQK91" s="730"/>
      <c r="FQL91" s="730"/>
      <c r="FQM91" s="730"/>
      <c r="FQN91" s="730"/>
      <c r="FQO91" s="730"/>
      <c r="FQP91" s="730"/>
      <c r="FQQ91" s="730"/>
      <c r="FQR91" s="730"/>
      <c r="FQS91" s="730"/>
      <c r="FQT91" s="730"/>
      <c r="FQU91" s="730"/>
      <c r="FQV91" s="730"/>
      <c r="FQW91" s="730"/>
      <c r="FQX91" s="730"/>
      <c r="FQY91" s="730"/>
      <c r="FQZ91" s="730"/>
      <c r="FRA91" s="730"/>
      <c r="FRB91" s="730"/>
      <c r="FRC91" s="730"/>
      <c r="FRD91" s="730"/>
      <c r="FRE91" s="730"/>
      <c r="FRF91" s="730"/>
      <c r="FRG91" s="730"/>
      <c r="FRH91" s="730"/>
      <c r="FRI91" s="730"/>
      <c r="FRJ91" s="730"/>
      <c r="FRK91" s="730"/>
      <c r="FRL91" s="730"/>
      <c r="FRM91" s="730"/>
      <c r="FRN91" s="730"/>
      <c r="FRO91" s="730"/>
      <c r="FRP91" s="730"/>
      <c r="FRQ91" s="730"/>
      <c r="FRR91" s="730"/>
      <c r="FRS91" s="730"/>
      <c r="FRT91" s="730"/>
      <c r="FRU91" s="730"/>
      <c r="FRV91" s="730"/>
      <c r="FRW91" s="730"/>
      <c r="FRX91" s="730"/>
      <c r="FRY91" s="730"/>
      <c r="FRZ91" s="730"/>
      <c r="FSA91" s="730"/>
      <c r="FSB91" s="730"/>
      <c r="FSC91" s="730"/>
      <c r="FSD91" s="730"/>
      <c r="FSE91" s="730"/>
      <c r="FSF91" s="730"/>
      <c r="FSG91" s="730"/>
      <c r="FSH91" s="730"/>
      <c r="FSI91" s="730"/>
      <c r="FSJ91" s="730"/>
      <c r="FSK91" s="730"/>
      <c r="FSL91" s="730"/>
      <c r="FSM91" s="730"/>
      <c r="FSN91" s="730"/>
      <c r="FSO91" s="730"/>
      <c r="FSP91" s="730"/>
      <c r="FSQ91" s="730"/>
      <c r="FSR91" s="730"/>
      <c r="FSS91" s="730"/>
      <c r="FST91" s="730"/>
      <c r="FSU91" s="730"/>
      <c r="FSV91" s="730"/>
      <c r="FSW91" s="730"/>
      <c r="FSX91" s="730"/>
      <c r="FSY91" s="730"/>
      <c r="FSZ91" s="730"/>
      <c r="FTA91" s="730"/>
      <c r="FTB91" s="730"/>
      <c r="FTC91" s="730"/>
      <c r="FTD91" s="730"/>
      <c r="FTE91" s="730"/>
      <c r="FTF91" s="730"/>
      <c r="FTG91" s="730"/>
      <c r="FTH91" s="730"/>
      <c r="FTI91" s="730"/>
      <c r="FTJ91" s="730"/>
      <c r="FTK91" s="730"/>
      <c r="FTL91" s="730"/>
      <c r="FTM91" s="730"/>
      <c r="FTN91" s="730"/>
      <c r="FTO91" s="730"/>
      <c r="FTP91" s="730"/>
      <c r="FTQ91" s="730"/>
      <c r="FTR91" s="730"/>
      <c r="FTS91" s="730"/>
      <c r="FTT91" s="730"/>
      <c r="FTU91" s="730"/>
      <c r="FTV91" s="730"/>
      <c r="FTW91" s="730"/>
      <c r="FTX91" s="730"/>
      <c r="FTY91" s="730"/>
      <c r="FTZ91" s="730"/>
      <c r="FUA91" s="730"/>
      <c r="FUB91" s="730"/>
      <c r="FUC91" s="730"/>
      <c r="FUD91" s="730"/>
      <c r="FUE91" s="730"/>
      <c r="FUF91" s="730"/>
      <c r="FUG91" s="730"/>
      <c r="FUH91" s="730"/>
      <c r="FUI91" s="730"/>
      <c r="FUJ91" s="730"/>
      <c r="FUK91" s="730"/>
      <c r="FUL91" s="730"/>
      <c r="FUM91" s="730"/>
      <c r="FUN91" s="730"/>
      <c r="FUO91" s="730"/>
      <c r="FUP91" s="730"/>
      <c r="FUQ91" s="730"/>
      <c r="FUR91" s="730"/>
      <c r="FUS91" s="730"/>
      <c r="FUT91" s="730"/>
      <c r="FUU91" s="730"/>
      <c r="FUV91" s="730"/>
      <c r="FUW91" s="730"/>
      <c r="FUX91" s="730"/>
      <c r="FUY91" s="730"/>
      <c r="FUZ91" s="730"/>
      <c r="FVA91" s="730"/>
      <c r="FVB91" s="730"/>
      <c r="FVC91" s="730"/>
      <c r="FVD91" s="730"/>
      <c r="FVE91" s="730"/>
      <c r="FVF91" s="730"/>
      <c r="FVG91" s="730"/>
      <c r="FVH91" s="730"/>
      <c r="FVI91" s="730"/>
      <c r="FVJ91" s="730"/>
      <c r="FVK91" s="730"/>
      <c r="FVL91" s="730"/>
      <c r="FVM91" s="730"/>
      <c r="FVN91" s="730"/>
      <c r="FVO91" s="730"/>
      <c r="FVP91" s="730"/>
      <c r="FVQ91" s="730"/>
      <c r="FVR91" s="730"/>
      <c r="FVS91" s="730"/>
      <c r="FVT91" s="730"/>
      <c r="FVU91" s="730"/>
      <c r="FVV91" s="730"/>
      <c r="FVW91" s="730"/>
      <c r="FVX91" s="730"/>
      <c r="FVY91" s="730"/>
      <c r="FVZ91" s="730"/>
      <c r="FWA91" s="730"/>
      <c r="FWB91" s="730"/>
      <c r="FWC91" s="730"/>
      <c r="FWD91" s="730"/>
      <c r="FWE91" s="730"/>
      <c r="FWF91" s="730"/>
      <c r="FWG91" s="730"/>
      <c r="FWH91" s="730"/>
      <c r="FWI91" s="730"/>
      <c r="FWJ91" s="730"/>
      <c r="FWK91" s="730"/>
      <c r="FWL91" s="730"/>
      <c r="FWM91" s="730"/>
      <c r="FWN91" s="730"/>
      <c r="FWO91" s="730"/>
      <c r="FWP91" s="730"/>
      <c r="FWQ91" s="730"/>
      <c r="FWR91" s="730"/>
      <c r="FWS91" s="730"/>
      <c r="FWT91" s="730"/>
      <c r="FWU91" s="730"/>
      <c r="FWV91" s="730"/>
      <c r="FWW91" s="730"/>
      <c r="FWX91" s="730"/>
      <c r="FWY91" s="730"/>
      <c r="FWZ91" s="730"/>
      <c r="FXA91" s="730"/>
      <c r="FXB91" s="730"/>
      <c r="FXC91" s="730"/>
      <c r="FXD91" s="730"/>
      <c r="FXE91" s="730"/>
      <c r="FXF91" s="730"/>
      <c r="FXG91" s="730"/>
      <c r="FXH91" s="730"/>
      <c r="FXI91" s="730"/>
      <c r="FXJ91" s="730"/>
      <c r="FXK91" s="730"/>
      <c r="FXL91" s="730"/>
      <c r="FXM91" s="730"/>
      <c r="FXN91" s="730"/>
      <c r="FXO91" s="730"/>
      <c r="FXP91" s="730"/>
      <c r="FXQ91" s="730"/>
      <c r="FXR91" s="730"/>
      <c r="FXS91" s="730"/>
      <c r="FXT91" s="730"/>
      <c r="FXU91" s="730"/>
      <c r="FXV91" s="730"/>
      <c r="FXW91" s="730"/>
      <c r="FXX91" s="730"/>
      <c r="FXY91" s="730"/>
      <c r="FXZ91" s="730"/>
      <c r="FYA91" s="730"/>
      <c r="FYB91" s="730"/>
      <c r="FYC91" s="730"/>
      <c r="FYD91" s="730"/>
      <c r="FYE91" s="730"/>
      <c r="FYF91" s="730"/>
      <c r="FYG91" s="730"/>
      <c r="FYH91" s="730"/>
      <c r="FYI91" s="730"/>
      <c r="FYJ91" s="730"/>
      <c r="FYK91" s="730"/>
      <c r="FYL91" s="730"/>
      <c r="FYM91" s="730"/>
      <c r="FYN91" s="730"/>
      <c r="FYO91" s="730"/>
      <c r="FYP91" s="730"/>
      <c r="FYQ91" s="730"/>
      <c r="FYR91" s="730"/>
      <c r="FYS91" s="730"/>
      <c r="FYT91" s="730"/>
      <c r="FYU91" s="730"/>
      <c r="FYV91" s="730"/>
      <c r="FYW91" s="730"/>
      <c r="FYX91" s="730"/>
      <c r="FYY91" s="730"/>
      <c r="FYZ91" s="730"/>
      <c r="FZA91" s="730"/>
      <c r="FZB91" s="730"/>
      <c r="FZC91" s="730"/>
      <c r="FZD91" s="730"/>
      <c r="FZE91" s="730"/>
      <c r="FZF91" s="730"/>
      <c r="FZG91" s="730"/>
      <c r="FZH91" s="730"/>
      <c r="FZI91" s="730"/>
      <c r="FZJ91" s="730"/>
      <c r="FZK91" s="730"/>
      <c r="FZL91" s="730"/>
      <c r="FZM91" s="730"/>
      <c r="FZN91" s="730"/>
      <c r="FZO91" s="730"/>
      <c r="FZP91" s="730"/>
      <c r="FZQ91" s="730"/>
      <c r="FZR91" s="730"/>
      <c r="FZS91" s="730"/>
      <c r="FZT91" s="730"/>
      <c r="FZU91" s="730"/>
      <c r="FZV91" s="730"/>
      <c r="FZW91" s="730"/>
      <c r="FZX91" s="730"/>
      <c r="FZY91" s="730"/>
      <c r="FZZ91" s="730"/>
      <c r="GAA91" s="730"/>
      <c r="GAB91" s="730"/>
      <c r="GAC91" s="730"/>
      <c r="GAD91" s="730"/>
      <c r="GAE91" s="730"/>
      <c r="GAF91" s="730"/>
      <c r="GAG91" s="730"/>
      <c r="GAH91" s="730"/>
      <c r="GAI91" s="730"/>
      <c r="GAJ91" s="730"/>
      <c r="GAK91" s="730"/>
      <c r="GAL91" s="730"/>
      <c r="GAM91" s="730"/>
      <c r="GAN91" s="730"/>
      <c r="GAO91" s="730"/>
      <c r="GAP91" s="730"/>
      <c r="GAQ91" s="730"/>
      <c r="GAR91" s="730"/>
      <c r="GAS91" s="730"/>
      <c r="GAT91" s="730"/>
      <c r="GAU91" s="730"/>
      <c r="GAV91" s="730"/>
      <c r="GAW91" s="730"/>
      <c r="GAX91" s="730"/>
      <c r="GAY91" s="730"/>
      <c r="GAZ91" s="730"/>
      <c r="GBA91" s="730"/>
      <c r="GBB91" s="730"/>
      <c r="GBC91" s="730"/>
      <c r="GBD91" s="730"/>
      <c r="GBE91" s="730"/>
      <c r="GBF91" s="730"/>
      <c r="GBG91" s="730"/>
      <c r="GBH91" s="730"/>
      <c r="GBI91" s="730"/>
      <c r="GBJ91" s="730"/>
      <c r="GBK91" s="730"/>
      <c r="GBL91" s="730"/>
      <c r="GBM91" s="730"/>
      <c r="GBN91" s="730"/>
      <c r="GBO91" s="730"/>
      <c r="GBP91" s="730"/>
      <c r="GBQ91" s="730"/>
      <c r="GBR91" s="730"/>
      <c r="GBS91" s="730"/>
      <c r="GBT91" s="730"/>
      <c r="GBU91" s="730"/>
      <c r="GBV91" s="730"/>
      <c r="GBW91" s="730"/>
      <c r="GBX91" s="730"/>
      <c r="GBY91" s="730"/>
      <c r="GBZ91" s="730"/>
      <c r="GCA91" s="730"/>
      <c r="GCB91" s="730"/>
      <c r="GCC91" s="730"/>
      <c r="GCD91" s="730"/>
      <c r="GCE91" s="730"/>
      <c r="GCF91" s="730"/>
      <c r="GCG91" s="730"/>
      <c r="GCH91" s="730"/>
      <c r="GCI91" s="730"/>
      <c r="GCJ91" s="730"/>
      <c r="GCK91" s="730"/>
      <c r="GCL91" s="730"/>
      <c r="GCM91" s="730"/>
      <c r="GCN91" s="730"/>
      <c r="GCO91" s="730"/>
      <c r="GCP91" s="730"/>
      <c r="GCQ91" s="730"/>
      <c r="GCR91" s="730"/>
      <c r="GCS91" s="730"/>
      <c r="GCT91" s="730"/>
      <c r="GCU91" s="730"/>
      <c r="GCV91" s="730"/>
      <c r="GCW91" s="730"/>
      <c r="GCX91" s="730"/>
      <c r="GCY91" s="730"/>
      <c r="GCZ91" s="730"/>
      <c r="GDA91" s="730"/>
      <c r="GDB91" s="730"/>
      <c r="GDC91" s="730"/>
      <c r="GDD91" s="730"/>
      <c r="GDE91" s="730"/>
      <c r="GDF91" s="730"/>
      <c r="GDG91" s="730"/>
      <c r="GDH91" s="730"/>
      <c r="GDI91" s="730"/>
      <c r="GDJ91" s="730"/>
      <c r="GDK91" s="730"/>
      <c r="GDL91" s="730"/>
      <c r="GDM91" s="730"/>
      <c r="GDN91" s="730"/>
      <c r="GDO91" s="730"/>
      <c r="GDP91" s="730"/>
      <c r="GDQ91" s="730"/>
      <c r="GDR91" s="730"/>
      <c r="GDS91" s="730"/>
      <c r="GDT91" s="730"/>
      <c r="GDU91" s="730"/>
      <c r="GDV91" s="730"/>
      <c r="GDW91" s="730"/>
      <c r="GDX91" s="730"/>
      <c r="GDY91" s="730"/>
      <c r="GDZ91" s="730"/>
      <c r="GEA91" s="730"/>
      <c r="GEB91" s="730"/>
      <c r="GEC91" s="730"/>
      <c r="GED91" s="730"/>
      <c r="GEE91" s="730"/>
      <c r="GEF91" s="730"/>
      <c r="GEG91" s="730"/>
      <c r="GEH91" s="730"/>
      <c r="GEI91" s="730"/>
      <c r="GEJ91" s="730"/>
      <c r="GEK91" s="730"/>
      <c r="GEL91" s="730"/>
      <c r="GEM91" s="730"/>
      <c r="GEN91" s="730"/>
      <c r="GEO91" s="730"/>
      <c r="GEP91" s="730"/>
      <c r="GEQ91" s="730"/>
      <c r="GER91" s="730"/>
      <c r="GES91" s="730"/>
      <c r="GET91" s="730"/>
      <c r="GEU91" s="730"/>
      <c r="GEV91" s="730"/>
      <c r="GEW91" s="730"/>
      <c r="GEX91" s="730"/>
      <c r="GEY91" s="730"/>
      <c r="GEZ91" s="730"/>
      <c r="GFA91" s="730"/>
      <c r="GFB91" s="730"/>
      <c r="GFC91" s="730"/>
      <c r="GFD91" s="730"/>
      <c r="GFE91" s="730"/>
      <c r="GFF91" s="730"/>
      <c r="GFG91" s="730"/>
      <c r="GFH91" s="730"/>
      <c r="GFI91" s="730"/>
      <c r="GFJ91" s="730"/>
      <c r="GFK91" s="730"/>
      <c r="GFL91" s="730"/>
      <c r="GFM91" s="730"/>
      <c r="GFN91" s="730"/>
      <c r="GFO91" s="730"/>
      <c r="GFP91" s="730"/>
      <c r="GFQ91" s="730"/>
      <c r="GFR91" s="730"/>
      <c r="GFS91" s="730"/>
      <c r="GFT91" s="730"/>
      <c r="GFU91" s="730"/>
      <c r="GFV91" s="730"/>
      <c r="GFW91" s="730"/>
      <c r="GFX91" s="730"/>
      <c r="GFY91" s="730"/>
      <c r="GFZ91" s="730"/>
      <c r="GGA91" s="730"/>
      <c r="GGB91" s="730"/>
      <c r="GGC91" s="730"/>
      <c r="GGD91" s="730"/>
      <c r="GGE91" s="730"/>
      <c r="GGF91" s="730"/>
      <c r="GGG91" s="730"/>
      <c r="GGH91" s="730"/>
      <c r="GGI91" s="730"/>
      <c r="GGJ91" s="730"/>
      <c r="GGK91" s="730"/>
      <c r="GGL91" s="730"/>
      <c r="GGM91" s="730"/>
      <c r="GGN91" s="730"/>
      <c r="GGO91" s="730"/>
      <c r="GGP91" s="730"/>
      <c r="GGQ91" s="730"/>
      <c r="GGR91" s="730"/>
      <c r="GGS91" s="730"/>
      <c r="GGT91" s="730"/>
      <c r="GGU91" s="730"/>
      <c r="GGV91" s="730"/>
      <c r="GGW91" s="730"/>
      <c r="GGX91" s="730"/>
      <c r="GGY91" s="730"/>
      <c r="GGZ91" s="730"/>
      <c r="GHA91" s="730"/>
      <c r="GHB91" s="730"/>
      <c r="GHC91" s="730"/>
      <c r="GHD91" s="730"/>
      <c r="GHE91" s="730"/>
      <c r="GHF91" s="730"/>
      <c r="GHG91" s="730"/>
      <c r="GHH91" s="730"/>
      <c r="GHI91" s="730"/>
      <c r="GHJ91" s="730"/>
      <c r="GHK91" s="730"/>
      <c r="GHL91" s="730"/>
      <c r="GHM91" s="730"/>
      <c r="GHN91" s="730"/>
      <c r="GHO91" s="730"/>
      <c r="GHP91" s="730"/>
      <c r="GHQ91" s="730"/>
      <c r="GHR91" s="730"/>
      <c r="GHS91" s="730"/>
      <c r="GHT91" s="730"/>
      <c r="GHU91" s="730"/>
      <c r="GHV91" s="730"/>
      <c r="GHW91" s="730"/>
      <c r="GHX91" s="730"/>
      <c r="GHY91" s="730"/>
      <c r="GHZ91" s="730"/>
      <c r="GIA91" s="730"/>
      <c r="GIB91" s="730"/>
      <c r="GIC91" s="730"/>
      <c r="GID91" s="730"/>
      <c r="GIE91" s="730"/>
      <c r="GIF91" s="730"/>
      <c r="GIG91" s="730"/>
      <c r="GIH91" s="730"/>
      <c r="GII91" s="730"/>
      <c r="GIJ91" s="730"/>
      <c r="GIK91" s="730"/>
      <c r="GIL91" s="730"/>
      <c r="GIM91" s="730"/>
      <c r="GIN91" s="730"/>
      <c r="GIO91" s="730"/>
      <c r="GIP91" s="730"/>
      <c r="GIQ91" s="730"/>
      <c r="GIR91" s="730"/>
      <c r="GIS91" s="730"/>
      <c r="GIT91" s="730"/>
      <c r="GIU91" s="730"/>
      <c r="GIV91" s="730"/>
      <c r="GIW91" s="730"/>
      <c r="GIX91" s="730"/>
      <c r="GIY91" s="730"/>
      <c r="GIZ91" s="730"/>
      <c r="GJA91" s="730"/>
      <c r="GJB91" s="730"/>
      <c r="GJC91" s="730"/>
      <c r="GJD91" s="730"/>
      <c r="GJE91" s="730"/>
      <c r="GJF91" s="730"/>
      <c r="GJG91" s="730"/>
      <c r="GJH91" s="730"/>
      <c r="GJI91" s="730"/>
      <c r="GJJ91" s="730"/>
      <c r="GJK91" s="730"/>
      <c r="GJL91" s="730"/>
      <c r="GJM91" s="730"/>
      <c r="GJN91" s="730"/>
      <c r="GJO91" s="730"/>
      <c r="GJP91" s="730"/>
      <c r="GJQ91" s="730"/>
      <c r="GJR91" s="730"/>
      <c r="GJS91" s="730"/>
      <c r="GJT91" s="730"/>
      <c r="GJU91" s="730"/>
      <c r="GJV91" s="730"/>
      <c r="GJW91" s="730"/>
      <c r="GJX91" s="730"/>
      <c r="GJY91" s="730"/>
      <c r="GJZ91" s="730"/>
      <c r="GKA91" s="730"/>
      <c r="GKB91" s="730"/>
      <c r="GKC91" s="730"/>
      <c r="GKD91" s="730"/>
      <c r="GKE91" s="730"/>
      <c r="GKF91" s="730"/>
      <c r="GKG91" s="730"/>
      <c r="GKH91" s="730"/>
      <c r="GKI91" s="730"/>
      <c r="GKJ91" s="730"/>
      <c r="GKK91" s="730"/>
      <c r="GKL91" s="730"/>
      <c r="GKM91" s="730"/>
      <c r="GKN91" s="730"/>
      <c r="GKO91" s="730"/>
      <c r="GKP91" s="730"/>
      <c r="GKQ91" s="730"/>
      <c r="GKR91" s="730"/>
      <c r="GKS91" s="730"/>
      <c r="GKT91" s="730"/>
      <c r="GKU91" s="730"/>
      <c r="GKV91" s="730"/>
      <c r="GKW91" s="730"/>
      <c r="GKX91" s="730"/>
      <c r="GKY91" s="730"/>
      <c r="GKZ91" s="730"/>
      <c r="GLA91" s="730"/>
      <c r="GLB91" s="730"/>
      <c r="GLC91" s="730"/>
      <c r="GLD91" s="730"/>
      <c r="GLE91" s="730"/>
      <c r="GLF91" s="730"/>
      <c r="GLG91" s="730"/>
      <c r="GLH91" s="730"/>
      <c r="GLI91" s="730"/>
      <c r="GLJ91" s="730"/>
      <c r="GLK91" s="730"/>
      <c r="GLL91" s="730"/>
      <c r="GLM91" s="730"/>
      <c r="GLN91" s="730"/>
      <c r="GLO91" s="730"/>
      <c r="GLP91" s="730"/>
      <c r="GLQ91" s="730"/>
      <c r="GLR91" s="730"/>
      <c r="GLS91" s="730"/>
      <c r="GLT91" s="730"/>
      <c r="GLU91" s="730"/>
      <c r="GLV91" s="730"/>
      <c r="GLW91" s="730"/>
      <c r="GLX91" s="730"/>
      <c r="GLY91" s="730"/>
      <c r="GLZ91" s="730"/>
      <c r="GMA91" s="730"/>
      <c r="GMB91" s="730"/>
      <c r="GMC91" s="730"/>
      <c r="GMD91" s="730"/>
      <c r="GME91" s="730"/>
      <c r="GMF91" s="730"/>
      <c r="GMG91" s="730"/>
      <c r="GMH91" s="730"/>
      <c r="GMI91" s="730"/>
      <c r="GMJ91" s="730"/>
      <c r="GMK91" s="730"/>
      <c r="GML91" s="730"/>
      <c r="GMM91" s="730"/>
      <c r="GMN91" s="730"/>
      <c r="GMO91" s="730"/>
      <c r="GMP91" s="730"/>
      <c r="GMQ91" s="730"/>
      <c r="GMR91" s="730"/>
      <c r="GMS91" s="730"/>
      <c r="GMT91" s="730"/>
      <c r="GMU91" s="730"/>
      <c r="GMV91" s="730"/>
      <c r="GMW91" s="730"/>
      <c r="GMX91" s="730"/>
      <c r="GMY91" s="730"/>
      <c r="GMZ91" s="730"/>
      <c r="GNA91" s="730"/>
      <c r="GNB91" s="730"/>
      <c r="GNC91" s="730"/>
      <c r="GND91" s="730"/>
      <c r="GNE91" s="730"/>
      <c r="GNF91" s="730"/>
      <c r="GNG91" s="730"/>
      <c r="GNH91" s="730"/>
      <c r="GNI91" s="730"/>
      <c r="GNJ91" s="730"/>
      <c r="GNK91" s="730"/>
      <c r="GNL91" s="730"/>
      <c r="GNM91" s="730"/>
      <c r="GNN91" s="730"/>
      <c r="GNO91" s="730"/>
      <c r="GNP91" s="730"/>
      <c r="GNQ91" s="730"/>
      <c r="GNR91" s="730"/>
      <c r="GNS91" s="730"/>
      <c r="GNT91" s="730"/>
      <c r="GNU91" s="730"/>
      <c r="GNV91" s="730"/>
      <c r="GNW91" s="730"/>
      <c r="GNX91" s="730"/>
      <c r="GNY91" s="730"/>
      <c r="GNZ91" s="730"/>
      <c r="GOA91" s="730"/>
      <c r="GOB91" s="730"/>
      <c r="GOC91" s="730"/>
      <c r="GOD91" s="730"/>
      <c r="GOE91" s="730"/>
      <c r="GOF91" s="730"/>
      <c r="GOG91" s="730"/>
      <c r="GOH91" s="730"/>
      <c r="GOI91" s="730"/>
      <c r="GOJ91" s="730"/>
      <c r="GOK91" s="730"/>
      <c r="GOL91" s="730"/>
      <c r="GOM91" s="730"/>
      <c r="GON91" s="730"/>
      <c r="GOO91" s="730"/>
      <c r="GOP91" s="730"/>
      <c r="GOQ91" s="730"/>
      <c r="GOR91" s="730"/>
      <c r="GOS91" s="730"/>
      <c r="GOT91" s="730"/>
      <c r="GOU91" s="730"/>
      <c r="GOV91" s="730"/>
      <c r="GOW91" s="730"/>
      <c r="GOX91" s="730"/>
      <c r="GOY91" s="730"/>
      <c r="GOZ91" s="730"/>
      <c r="GPA91" s="730"/>
      <c r="GPB91" s="730"/>
      <c r="GPC91" s="730"/>
      <c r="GPD91" s="730"/>
      <c r="GPE91" s="730"/>
      <c r="GPF91" s="730"/>
      <c r="GPG91" s="730"/>
      <c r="GPH91" s="730"/>
      <c r="GPI91" s="730"/>
      <c r="GPJ91" s="730"/>
      <c r="GPK91" s="730"/>
      <c r="GPL91" s="730"/>
      <c r="GPM91" s="730"/>
      <c r="GPN91" s="730"/>
      <c r="GPO91" s="730"/>
      <c r="GPP91" s="730"/>
      <c r="GPQ91" s="730"/>
      <c r="GPR91" s="730"/>
      <c r="GPS91" s="730"/>
      <c r="GPT91" s="730"/>
      <c r="GPU91" s="730"/>
      <c r="GPV91" s="730"/>
      <c r="GPW91" s="730"/>
      <c r="GPX91" s="730"/>
      <c r="GPY91" s="730"/>
      <c r="GPZ91" s="730"/>
      <c r="GQA91" s="730"/>
      <c r="GQB91" s="730"/>
      <c r="GQC91" s="730"/>
      <c r="GQD91" s="730"/>
      <c r="GQE91" s="730"/>
      <c r="GQF91" s="730"/>
      <c r="GQG91" s="730"/>
      <c r="GQH91" s="730"/>
      <c r="GQI91" s="730"/>
      <c r="GQJ91" s="730"/>
      <c r="GQK91" s="730"/>
      <c r="GQL91" s="730"/>
      <c r="GQM91" s="730"/>
      <c r="GQN91" s="730"/>
      <c r="GQO91" s="730"/>
      <c r="GQP91" s="730"/>
      <c r="GQQ91" s="730"/>
      <c r="GQR91" s="730"/>
      <c r="GQS91" s="730"/>
      <c r="GQT91" s="730"/>
      <c r="GQU91" s="730"/>
      <c r="GQV91" s="730"/>
      <c r="GQW91" s="730"/>
      <c r="GQX91" s="730"/>
      <c r="GQY91" s="730"/>
      <c r="GQZ91" s="730"/>
      <c r="GRA91" s="730"/>
      <c r="GRB91" s="730"/>
      <c r="GRC91" s="730"/>
      <c r="GRD91" s="730"/>
      <c r="GRE91" s="730"/>
      <c r="GRF91" s="730"/>
      <c r="GRG91" s="730"/>
      <c r="GRH91" s="730"/>
      <c r="GRI91" s="730"/>
      <c r="GRJ91" s="730"/>
      <c r="GRK91" s="730"/>
      <c r="GRL91" s="730"/>
      <c r="GRM91" s="730"/>
      <c r="GRN91" s="730"/>
      <c r="GRO91" s="730"/>
      <c r="GRP91" s="730"/>
      <c r="GRQ91" s="730"/>
      <c r="GRR91" s="730"/>
      <c r="GRS91" s="730"/>
      <c r="GRT91" s="730"/>
      <c r="GRU91" s="730"/>
      <c r="GRV91" s="730"/>
      <c r="GRW91" s="730"/>
      <c r="GRX91" s="730"/>
      <c r="GRY91" s="730"/>
      <c r="GRZ91" s="730"/>
      <c r="GSA91" s="730"/>
      <c r="GSB91" s="730"/>
      <c r="GSC91" s="730"/>
      <c r="GSD91" s="730"/>
      <c r="GSE91" s="730"/>
      <c r="GSF91" s="730"/>
      <c r="GSG91" s="730"/>
      <c r="GSH91" s="730"/>
      <c r="GSI91" s="730"/>
      <c r="GSJ91" s="730"/>
      <c r="GSK91" s="730"/>
      <c r="GSL91" s="730"/>
      <c r="GSM91" s="730"/>
      <c r="GSN91" s="730"/>
      <c r="GSO91" s="730"/>
      <c r="GSP91" s="730"/>
      <c r="GSQ91" s="730"/>
      <c r="GSR91" s="730"/>
      <c r="GSS91" s="730"/>
      <c r="GST91" s="730"/>
      <c r="GSU91" s="730"/>
      <c r="GSV91" s="730"/>
      <c r="GSW91" s="730"/>
      <c r="GSX91" s="730"/>
      <c r="GSY91" s="730"/>
      <c r="GSZ91" s="730"/>
      <c r="GTA91" s="730"/>
      <c r="GTB91" s="730"/>
      <c r="GTC91" s="730"/>
      <c r="GTD91" s="730"/>
      <c r="GTE91" s="730"/>
      <c r="GTF91" s="730"/>
      <c r="GTG91" s="730"/>
      <c r="GTH91" s="730"/>
      <c r="GTI91" s="730"/>
      <c r="GTJ91" s="730"/>
      <c r="GTK91" s="730"/>
      <c r="GTL91" s="730"/>
      <c r="GTM91" s="730"/>
      <c r="GTN91" s="730"/>
      <c r="GTO91" s="730"/>
      <c r="GTP91" s="730"/>
      <c r="GTQ91" s="730"/>
      <c r="GTR91" s="730"/>
      <c r="GTS91" s="730"/>
      <c r="GTT91" s="730"/>
      <c r="GTU91" s="730"/>
      <c r="GTV91" s="730"/>
      <c r="GTW91" s="730"/>
      <c r="GTX91" s="730"/>
      <c r="GTY91" s="730"/>
      <c r="GTZ91" s="730"/>
      <c r="GUA91" s="730"/>
      <c r="GUB91" s="730"/>
      <c r="GUC91" s="730"/>
      <c r="GUD91" s="730"/>
      <c r="GUE91" s="730"/>
      <c r="GUF91" s="730"/>
      <c r="GUG91" s="730"/>
      <c r="GUH91" s="730"/>
      <c r="GUI91" s="730"/>
      <c r="GUJ91" s="730"/>
      <c r="GUK91" s="730"/>
      <c r="GUL91" s="730"/>
      <c r="GUM91" s="730"/>
      <c r="GUN91" s="730"/>
      <c r="GUO91" s="730"/>
      <c r="GUP91" s="730"/>
      <c r="GUQ91" s="730"/>
      <c r="GUR91" s="730"/>
      <c r="GUS91" s="730"/>
      <c r="GUT91" s="730"/>
      <c r="GUU91" s="730"/>
      <c r="GUV91" s="730"/>
      <c r="GUW91" s="730"/>
      <c r="GUX91" s="730"/>
      <c r="GUY91" s="730"/>
      <c r="GUZ91" s="730"/>
      <c r="GVA91" s="730"/>
      <c r="GVB91" s="730"/>
      <c r="GVC91" s="730"/>
      <c r="GVD91" s="730"/>
      <c r="GVE91" s="730"/>
      <c r="GVF91" s="730"/>
      <c r="GVG91" s="730"/>
      <c r="GVH91" s="730"/>
      <c r="GVI91" s="730"/>
      <c r="GVJ91" s="730"/>
      <c r="GVK91" s="730"/>
      <c r="GVL91" s="730"/>
      <c r="GVM91" s="730"/>
      <c r="GVN91" s="730"/>
      <c r="GVO91" s="730"/>
      <c r="GVP91" s="730"/>
      <c r="GVQ91" s="730"/>
      <c r="GVR91" s="730"/>
      <c r="GVS91" s="730"/>
      <c r="GVT91" s="730"/>
      <c r="GVU91" s="730"/>
      <c r="GVV91" s="730"/>
      <c r="GVW91" s="730"/>
      <c r="GVX91" s="730"/>
      <c r="GVY91" s="730"/>
      <c r="GVZ91" s="730"/>
      <c r="GWA91" s="730"/>
      <c r="GWB91" s="730"/>
      <c r="GWC91" s="730"/>
      <c r="GWD91" s="730"/>
      <c r="GWE91" s="730"/>
      <c r="GWF91" s="730"/>
      <c r="GWG91" s="730"/>
      <c r="GWH91" s="730"/>
      <c r="GWI91" s="730"/>
      <c r="GWJ91" s="730"/>
      <c r="GWK91" s="730"/>
      <c r="GWL91" s="730"/>
      <c r="GWM91" s="730"/>
      <c r="GWN91" s="730"/>
      <c r="GWO91" s="730"/>
      <c r="GWP91" s="730"/>
      <c r="GWQ91" s="730"/>
      <c r="GWR91" s="730"/>
      <c r="GWS91" s="730"/>
      <c r="GWT91" s="730"/>
      <c r="GWU91" s="730"/>
      <c r="GWV91" s="730"/>
      <c r="GWW91" s="730"/>
      <c r="GWX91" s="730"/>
      <c r="GWY91" s="730"/>
      <c r="GWZ91" s="730"/>
      <c r="GXA91" s="730"/>
      <c r="GXB91" s="730"/>
      <c r="GXC91" s="730"/>
      <c r="GXD91" s="730"/>
      <c r="GXE91" s="730"/>
      <c r="GXF91" s="730"/>
      <c r="GXG91" s="730"/>
      <c r="GXH91" s="730"/>
      <c r="GXI91" s="730"/>
      <c r="GXJ91" s="730"/>
      <c r="GXK91" s="730"/>
      <c r="GXL91" s="730"/>
      <c r="GXM91" s="730"/>
      <c r="GXN91" s="730"/>
      <c r="GXO91" s="730"/>
      <c r="GXP91" s="730"/>
      <c r="GXQ91" s="730"/>
      <c r="GXR91" s="730"/>
      <c r="GXS91" s="730"/>
      <c r="GXT91" s="730"/>
      <c r="GXU91" s="730"/>
      <c r="GXV91" s="730"/>
      <c r="GXW91" s="730"/>
      <c r="GXX91" s="730"/>
      <c r="GXY91" s="730"/>
      <c r="GXZ91" s="730"/>
      <c r="GYA91" s="730"/>
      <c r="GYB91" s="730"/>
      <c r="GYC91" s="730"/>
      <c r="GYD91" s="730"/>
      <c r="GYE91" s="730"/>
      <c r="GYF91" s="730"/>
      <c r="GYG91" s="730"/>
      <c r="GYH91" s="730"/>
      <c r="GYI91" s="730"/>
      <c r="GYJ91" s="730"/>
      <c r="GYK91" s="730"/>
      <c r="GYL91" s="730"/>
      <c r="GYM91" s="730"/>
      <c r="GYN91" s="730"/>
      <c r="GYO91" s="730"/>
      <c r="GYP91" s="730"/>
      <c r="GYQ91" s="730"/>
      <c r="GYR91" s="730"/>
      <c r="GYS91" s="730"/>
      <c r="GYT91" s="730"/>
      <c r="GYU91" s="730"/>
      <c r="GYV91" s="730"/>
      <c r="GYW91" s="730"/>
      <c r="GYX91" s="730"/>
      <c r="GYY91" s="730"/>
      <c r="GYZ91" s="730"/>
      <c r="GZA91" s="730"/>
      <c r="GZB91" s="730"/>
      <c r="GZC91" s="730"/>
      <c r="GZD91" s="730"/>
      <c r="GZE91" s="730"/>
      <c r="GZF91" s="730"/>
      <c r="GZG91" s="730"/>
      <c r="GZH91" s="730"/>
      <c r="GZI91" s="730"/>
      <c r="GZJ91" s="730"/>
      <c r="GZK91" s="730"/>
      <c r="GZL91" s="730"/>
      <c r="GZM91" s="730"/>
      <c r="GZN91" s="730"/>
      <c r="GZO91" s="730"/>
      <c r="GZP91" s="730"/>
      <c r="GZQ91" s="730"/>
      <c r="GZR91" s="730"/>
      <c r="GZS91" s="730"/>
      <c r="GZT91" s="730"/>
      <c r="GZU91" s="730"/>
      <c r="GZV91" s="730"/>
      <c r="GZW91" s="730"/>
      <c r="GZX91" s="730"/>
      <c r="GZY91" s="730"/>
      <c r="GZZ91" s="730"/>
      <c r="HAA91" s="730"/>
      <c r="HAB91" s="730"/>
      <c r="HAC91" s="730"/>
      <c r="HAD91" s="730"/>
      <c r="HAE91" s="730"/>
      <c r="HAF91" s="730"/>
      <c r="HAG91" s="730"/>
      <c r="HAH91" s="730"/>
      <c r="HAI91" s="730"/>
      <c r="HAJ91" s="730"/>
      <c r="HAK91" s="730"/>
      <c r="HAL91" s="730"/>
      <c r="HAM91" s="730"/>
      <c r="HAN91" s="730"/>
      <c r="HAO91" s="730"/>
      <c r="HAP91" s="730"/>
      <c r="HAQ91" s="730"/>
      <c r="HAR91" s="730"/>
      <c r="HAS91" s="730"/>
      <c r="HAT91" s="730"/>
      <c r="HAU91" s="730"/>
      <c r="HAV91" s="730"/>
      <c r="HAW91" s="730"/>
      <c r="HAX91" s="730"/>
      <c r="HAY91" s="730"/>
      <c r="HAZ91" s="730"/>
      <c r="HBA91" s="730"/>
      <c r="HBB91" s="730"/>
      <c r="HBC91" s="730"/>
      <c r="HBD91" s="730"/>
      <c r="HBE91" s="730"/>
      <c r="HBF91" s="730"/>
      <c r="HBG91" s="730"/>
      <c r="HBH91" s="730"/>
      <c r="HBI91" s="730"/>
      <c r="HBJ91" s="730"/>
      <c r="HBK91" s="730"/>
      <c r="HBL91" s="730"/>
      <c r="HBM91" s="730"/>
      <c r="HBN91" s="730"/>
      <c r="HBO91" s="730"/>
      <c r="HBP91" s="730"/>
      <c r="HBQ91" s="730"/>
      <c r="HBR91" s="730"/>
      <c r="HBS91" s="730"/>
      <c r="HBT91" s="730"/>
      <c r="HBU91" s="730"/>
      <c r="HBV91" s="730"/>
      <c r="HBW91" s="730"/>
      <c r="HBX91" s="730"/>
      <c r="HBY91" s="730"/>
      <c r="HBZ91" s="730"/>
      <c r="HCA91" s="730"/>
      <c r="HCB91" s="730"/>
      <c r="HCC91" s="730"/>
      <c r="HCD91" s="730"/>
      <c r="HCE91" s="730"/>
      <c r="HCF91" s="730"/>
      <c r="HCG91" s="730"/>
      <c r="HCH91" s="730"/>
      <c r="HCI91" s="730"/>
      <c r="HCJ91" s="730"/>
      <c r="HCK91" s="730"/>
      <c r="HCL91" s="730"/>
      <c r="HCM91" s="730"/>
      <c r="HCN91" s="730"/>
      <c r="HCO91" s="730"/>
      <c r="HCP91" s="730"/>
      <c r="HCQ91" s="730"/>
      <c r="HCR91" s="730"/>
      <c r="HCS91" s="730"/>
      <c r="HCT91" s="730"/>
      <c r="HCU91" s="730"/>
      <c r="HCV91" s="730"/>
      <c r="HCW91" s="730"/>
      <c r="HCX91" s="730"/>
      <c r="HCY91" s="730"/>
      <c r="HCZ91" s="730"/>
      <c r="HDA91" s="730"/>
      <c r="HDB91" s="730"/>
      <c r="HDC91" s="730"/>
      <c r="HDD91" s="730"/>
      <c r="HDE91" s="730"/>
      <c r="HDF91" s="730"/>
      <c r="HDG91" s="730"/>
      <c r="HDH91" s="730"/>
      <c r="HDI91" s="730"/>
      <c r="HDJ91" s="730"/>
      <c r="HDK91" s="730"/>
      <c r="HDL91" s="730"/>
      <c r="HDM91" s="730"/>
      <c r="HDN91" s="730"/>
      <c r="HDO91" s="730"/>
      <c r="HDP91" s="730"/>
      <c r="HDQ91" s="730"/>
      <c r="HDR91" s="730"/>
      <c r="HDS91" s="730"/>
      <c r="HDT91" s="730"/>
      <c r="HDU91" s="730"/>
      <c r="HDV91" s="730"/>
      <c r="HDW91" s="730"/>
      <c r="HDX91" s="730"/>
      <c r="HDY91" s="730"/>
      <c r="HDZ91" s="730"/>
      <c r="HEA91" s="730"/>
      <c r="HEB91" s="730"/>
      <c r="HEC91" s="730"/>
      <c r="HED91" s="730"/>
      <c r="HEE91" s="730"/>
      <c r="HEF91" s="730"/>
      <c r="HEG91" s="730"/>
      <c r="HEH91" s="730"/>
      <c r="HEI91" s="730"/>
      <c r="HEJ91" s="730"/>
      <c r="HEK91" s="730"/>
      <c r="HEL91" s="730"/>
      <c r="HEM91" s="730"/>
      <c r="HEN91" s="730"/>
      <c r="HEO91" s="730"/>
      <c r="HEP91" s="730"/>
      <c r="HEQ91" s="730"/>
      <c r="HER91" s="730"/>
      <c r="HES91" s="730"/>
      <c r="HET91" s="730"/>
      <c r="HEU91" s="730"/>
      <c r="HEV91" s="730"/>
      <c r="HEW91" s="730"/>
      <c r="HEX91" s="730"/>
      <c r="HEY91" s="730"/>
      <c r="HEZ91" s="730"/>
      <c r="HFA91" s="730"/>
      <c r="HFB91" s="730"/>
      <c r="HFC91" s="730"/>
      <c r="HFD91" s="730"/>
      <c r="HFE91" s="730"/>
      <c r="HFF91" s="730"/>
      <c r="HFG91" s="730"/>
      <c r="HFH91" s="730"/>
      <c r="HFI91" s="730"/>
      <c r="HFJ91" s="730"/>
      <c r="HFK91" s="730"/>
      <c r="HFL91" s="730"/>
      <c r="HFM91" s="730"/>
      <c r="HFN91" s="730"/>
      <c r="HFO91" s="730"/>
      <c r="HFP91" s="730"/>
      <c r="HFQ91" s="730"/>
      <c r="HFR91" s="730"/>
      <c r="HFS91" s="730"/>
      <c r="HFT91" s="730"/>
      <c r="HFU91" s="730"/>
      <c r="HFV91" s="730"/>
      <c r="HFW91" s="730"/>
      <c r="HFX91" s="730"/>
      <c r="HFY91" s="730"/>
      <c r="HFZ91" s="730"/>
      <c r="HGA91" s="730"/>
      <c r="HGB91" s="730"/>
      <c r="HGC91" s="730"/>
      <c r="HGD91" s="730"/>
      <c r="HGE91" s="730"/>
      <c r="HGF91" s="730"/>
      <c r="HGG91" s="730"/>
      <c r="HGH91" s="730"/>
      <c r="HGI91" s="730"/>
      <c r="HGJ91" s="730"/>
      <c r="HGK91" s="730"/>
      <c r="HGL91" s="730"/>
      <c r="HGM91" s="730"/>
      <c r="HGN91" s="730"/>
      <c r="HGO91" s="730"/>
      <c r="HGP91" s="730"/>
      <c r="HGQ91" s="730"/>
      <c r="HGR91" s="730"/>
      <c r="HGS91" s="730"/>
      <c r="HGT91" s="730"/>
      <c r="HGU91" s="730"/>
      <c r="HGV91" s="730"/>
      <c r="HGW91" s="730"/>
      <c r="HGX91" s="730"/>
      <c r="HGY91" s="730"/>
      <c r="HGZ91" s="730"/>
      <c r="HHA91" s="730"/>
      <c r="HHB91" s="730"/>
      <c r="HHC91" s="730"/>
      <c r="HHD91" s="730"/>
      <c r="HHE91" s="730"/>
      <c r="HHF91" s="730"/>
      <c r="HHG91" s="730"/>
      <c r="HHH91" s="730"/>
      <c r="HHI91" s="730"/>
      <c r="HHJ91" s="730"/>
      <c r="HHK91" s="730"/>
      <c r="HHL91" s="730"/>
      <c r="HHM91" s="730"/>
      <c r="HHN91" s="730"/>
      <c r="HHO91" s="730"/>
      <c r="HHP91" s="730"/>
      <c r="HHQ91" s="730"/>
      <c r="HHR91" s="730"/>
      <c r="HHS91" s="730"/>
      <c r="HHT91" s="730"/>
      <c r="HHU91" s="730"/>
      <c r="HHV91" s="730"/>
      <c r="HHW91" s="730"/>
      <c r="HHX91" s="730"/>
      <c r="HHY91" s="730"/>
      <c r="HHZ91" s="730"/>
      <c r="HIA91" s="730"/>
      <c r="HIB91" s="730"/>
      <c r="HIC91" s="730"/>
      <c r="HID91" s="730"/>
      <c r="HIE91" s="730"/>
      <c r="HIF91" s="730"/>
      <c r="HIG91" s="730"/>
      <c r="HIH91" s="730"/>
      <c r="HII91" s="730"/>
      <c r="HIJ91" s="730"/>
      <c r="HIK91" s="730"/>
      <c r="HIL91" s="730"/>
      <c r="HIM91" s="730"/>
      <c r="HIN91" s="730"/>
      <c r="HIO91" s="730"/>
      <c r="HIP91" s="730"/>
      <c r="HIQ91" s="730"/>
      <c r="HIR91" s="730"/>
      <c r="HIS91" s="730"/>
      <c r="HIT91" s="730"/>
      <c r="HIU91" s="730"/>
      <c r="HIV91" s="730"/>
      <c r="HIW91" s="730"/>
      <c r="HIX91" s="730"/>
      <c r="HIY91" s="730"/>
      <c r="HIZ91" s="730"/>
      <c r="HJA91" s="730"/>
      <c r="HJB91" s="730"/>
      <c r="HJC91" s="730"/>
      <c r="HJD91" s="730"/>
      <c r="HJE91" s="730"/>
      <c r="HJF91" s="730"/>
      <c r="HJG91" s="730"/>
      <c r="HJH91" s="730"/>
      <c r="HJI91" s="730"/>
      <c r="HJJ91" s="730"/>
      <c r="HJK91" s="730"/>
      <c r="HJL91" s="730"/>
      <c r="HJM91" s="730"/>
      <c r="HJN91" s="730"/>
      <c r="HJO91" s="730"/>
      <c r="HJP91" s="730"/>
      <c r="HJQ91" s="730"/>
      <c r="HJR91" s="730"/>
      <c r="HJS91" s="730"/>
      <c r="HJT91" s="730"/>
      <c r="HJU91" s="730"/>
      <c r="HJV91" s="730"/>
      <c r="HJW91" s="730"/>
      <c r="HJX91" s="730"/>
      <c r="HJY91" s="730"/>
      <c r="HJZ91" s="730"/>
      <c r="HKA91" s="730"/>
      <c r="HKB91" s="730"/>
      <c r="HKC91" s="730"/>
      <c r="HKD91" s="730"/>
      <c r="HKE91" s="730"/>
      <c r="HKF91" s="730"/>
      <c r="HKG91" s="730"/>
      <c r="HKH91" s="730"/>
      <c r="HKI91" s="730"/>
      <c r="HKJ91" s="730"/>
      <c r="HKK91" s="730"/>
      <c r="HKL91" s="730"/>
      <c r="HKM91" s="730"/>
      <c r="HKN91" s="730"/>
      <c r="HKO91" s="730"/>
      <c r="HKP91" s="730"/>
      <c r="HKQ91" s="730"/>
      <c r="HKR91" s="730"/>
      <c r="HKS91" s="730"/>
      <c r="HKT91" s="730"/>
      <c r="HKU91" s="730"/>
      <c r="HKV91" s="730"/>
      <c r="HKW91" s="730"/>
      <c r="HKX91" s="730"/>
      <c r="HKY91" s="730"/>
      <c r="HKZ91" s="730"/>
      <c r="HLA91" s="730"/>
      <c r="HLB91" s="730"/>
      <c r="HLC91" s="730"/>
      <c r="HLD91" s="730"/>
      <c r="HLE91" s="730"/>
      <c r="HLF91" s="730"/>
      <c r="HLG91" s="730"/>
      <c r="HLH91" s="730"/>
      <c r="HLI91" s="730"/>
      <c r="HLJ91" s="730"/>
      <c r="HLK91" s="730"/>
      <c r="HLL91" s="730"/>
      <c r="HLM91" s="730"/>
      <c r="HLN91" s="730"/>
      <c r="HLO91" s="730"/>
      <c r="HLP91" s="730"/>
      <c r="HLQ91" s="730"/>
      <c r="HLR91" s="730"/>
      <c r="HLS91" s="730"/>
      <c r="HLT91" s="730"/>
      <c r="HLU91" s="730"/>
      <c r="HLV91" s="730"/>
      <c r="HLW91" s="730"/>
      <c r="HLX91" s="730"/>
      <c r="HLY91" s="730"/>
      <c r="HLZ91" s="730"/>
      <c r="HMA91" s="730"/>
      <c r="HMB91" s="730"/>
      <c r="HMC91" s="730"/>
      <c r="HMD91" s="730"/>
      <c r="HME91" s="730"/>
      <c r="HMF91" s="730"/>
      <c r="HMG91" s="730"/>
      <c r="HMH91" s="730"/>
      <c r="HMI91" s="730"/>
      <c r="HMJ91" s="730"/>
      <c r="HMK91" s="730"/>
      <c r="HML91" s="730"/>
      <c r="HMM91" s="730"/>
      <c r="HMN91" s="730"/>
      <c r="HMO91" s="730"/>
      <c r="HMP91" s="730"/>
      <c r="HMQ91" s="730"/>
      <c r="HMR91" s="730"/>
      <c r="HMS91" s="730"/>
      <c r="HMT91" s="730"/>
      <c r="HMU91" s="730"/>
      <c r="HMV91" s="730"/>
      <c r="HMW91" s="730"/>
      <c r="HMX91" s="730"/>
      <c r="HMY91" s="730"/>
      <c r="HMZ91" s="730"/>
      <c r="HNA91" s="730"/>
      <c r="HNB91" s="730"/>
      <c r="HNC91" s="730"/>
      <c r="HND91" s="730"/>
      <c r="HNE91" s="730"/>
      <c r="HNF91" s="730"/>
      <c r="HNG91" s="730"/>
      <c r="HNH91" s="730"/>
      <c r="HNI91" s="730"/>
      <c r="HNJ91" s="730"/>
      <c r="HNK91" s="730"/>
      <c r="HNL91" s="730"/>
      <c r="HNM91" s="730"/>
      <c r="HNN91" s="730"/>
      <c r="HNO91" s="730"/>
      <c r="HNP91" s="730"/>
      <c r="HNQ91" s="730"/>
      <c r="HNR91" s="730"/>
      <c r="HNS91" s="730"/>
      <c r="HNT91" s="730"/>
      <c r="HNU91" s="730"/>
      <c r="HNV91" s="730"/>
      <c r="HNW91" s="730"/>
      <c r="HNX91" s="730"/>
      <c r="HNY91" s="730"/>
      <c r="HNZ91" s="730"/>
      <c r="HOA91" s="730"/>
      <c r="HOB91" s="730"/>
      <c r="HOC91" s="730"/>
      <c r="HOD91" s="730"/>
      <c r="HOE91" s="730"/>
      <c r="HOF91" s="730"/>
      <c r="HOG91" s="730"/>
      <c r="HOH91" s="730"/>
      <c r="HOI91" s="730"/>
      <c r="HOJ91" s="730"/>
      <c r="HOK91" s="730"/>
      <c r="HOL91" s="730"/>
      <c r="HOM91" s="730"/>
      <c r="HON91" s="730"/>
      <c r="HOO91" s="730"/>
      <c r="HOP91" s="730"/>
      <c r="HOQ91" s="730"/>
      <c r="HOR91" s="730"/>
      <c r="HOS91" s="730"/>
      <c r="HOT91" s="730"/>
      <c r="HOU91" s="730"/>
      <c r="HOV91" s="730"/>
      <c r="HOW91" s="730"/>
      <c r="HOX91" s="730"/>
      <c r="HOY91" s="730"/>
      <c r="HOZ91" s="730"/>
      <c r="HPA91" s="730"/>
      <c r="HPB91" s="730"/>
      <c r="HPC91" s="730"/>
      <c r="HPD91" s="730"/>
      <c r="HPE91" s="730"/>
      <c r="HPF91" s="730"/>
      <c r="HPG91" s="730"/>
      <c r="HPH91" s="730"/>
      <c r="HPI91" s="730"/>
      <c r="HPJ91" s="730"/>
      <c r="HPK91" s="730"/>
      <c r="HPL91" s="730"/>
      <c r="HPM91" s="730"/>
      <c r="HPN91" s="730"/>
      <c r="HPO91" s="730"/>
      <c r="HPP91" s="730"/>
      <c r="HPQ91" s="730"/>
      <c r="HPR91" s="730"/>
      <c r="HPS91" s="730"/>
      <c r="HPT91" s="730"/>
      <c r="HPU91" s="730"/>
      <c r="HPV91" s="730"/>
      <c r="HPW91" s="730"/>
      <c r="HPX91" s="730"/>
      <c r="HPY91" s="730"/>
      <c r="HPZ91" s="730"/>
      <c r="HQA91" s="730"/>
      <c r="HQB91" s="730"/>
      <c r="HQC91" s="730"/>
      <c r="HQD91" s="730"/>
      <c r="HQE91" s="730"/>
      <c r="HQF91" s="730"/>
      <c r="HQG91" s="730"/>
      <c r="HQH91" s="730"/>
      <c r="HQI91" s="730"/>
      <c r="HQJ91" s="730"/>
      <c r="HQK91" s="730"/>
      <c r="HQL91" s="730"/>
      <c r="HQM91" s="730"/>
      <c r="HQN91" s="730"/>
      <c r="HQO91" s="730"/>
      <c r="HQP91" s="730"/>
      <c r="HQQ91" s="730"/>
      <c r="HQR91" s="730"/>
      <c r="HQS91" s="730"/>
      <c r="HQT91" s="730"/>
      <c r="HQU91" s="730"/>
      <c r="HQV91" s="730"/>
      <c r="HQW91" s="730"/>
      <c r="HQX91" s="730"/>
      <c r="HQY91" s="730"/>
      <c r="HQZ91" s="730"/>
      <c r="HRA91" s="730"/>
      <c r="HRB91" s="730"/>
      <c r="HRC91" s="730"/>
      <c r="HRD91" s="730"/>
      <c r="HRE91" s="730"/>
      <c r="HRF91" s="730"/>
      <c r="HRG91" s="730"/>
      <c r="HRH91" s="730"/>
      <c r="HRI91" s="730"/>
      <c r="HRJ91" s="730"/>
      <c r="HRK91" s="730"/>
      <c r="HRL91" s="730"/>
      <c r="HRM91" s="730"/>
      <c r="HRN91" s="730"/>
      <c r="HRO91" s="730"/>
      <c r="HRP91" s="730"/>
      <c r="HRQ91" s="730"/>
      <c r="HRR91" s="730"/>
      <c r="HRS91" s="730"/>
      <c r="HRT91" s="730"/>
      <c r="HRU91" s="730"/>
      <c r="HRV91" s="730"/>
      <c r="HRW91" s="730"/>
      <c r="HRX91" s="730"/>
      <c r="HRY91" s="730"/>
      <c r="HRZ91" s="730"/>
      <c r="HSA91" s="730"/>
      <c r="HSB91" s="730"/>
      <c r="HSC91" s="730"/>
      <c r="HSD91" s="730"/>
      <c r="HSE91" s="730"/>
      <c r="HSF91" s="730"/>
      <c r="HSG91" s="730"/>
      <c r="HSH91" s="730"/>
      <c r="HSI91" s="730"/>
      <c r="HSJ91" s="730"/>
      <c r="HSK91" s="730"/>
      <c r="HSL91" s="730"/>
      <c r="HSM91" s="730"/>
      <c r="HSN91" s="730"/>
      <c r="HSO91" s="730"/>
      <c r="HSP91" s="730"/>
      <c r="HSQ91" s="730"/>
      <c r="HSR91" s="730"/>
      <c r="HSS91" s="730"/>
      <c r="HST91" s="730"/>
      <c r="HSU91" s="730"/>
      <c r="HSV91" s="730"/>
      <c r="HSW91" s="730"/>
      <c r="HSX91" s="730"/>
      <c r="HSY91" s="730"/>
      <c r="HSZ91" s="730"/>
      <c r="HTA91" s="730"/>
      <c r="HTB91" s="730"/>
      <c r="HTC91" s="730"/>
      <c r="HTD91" s="730"/>
      <c r="HTE91" s="730"/>
      <c r="HTF91" s="730"/>
      <c r="HTG91" s="730"/>
      <c r="HTH91" s="730"/>
      <c r="HTI91" s="730"/>
      <c r="HTJ91" s="730"/>
      <c r="HTK91" s="730"/>
      <c r="HTL91" s="730"/>
      <c r="HTM91" s="730"/>
      <c r="HTN91" s="730"/>
      <c r="HTO91" s="730"/>
      <c r="HTP91" s="730"/>
      <c r="HTQ91" s="730"/>
      <c r="HTR91" s="730"/>
      <c r="HTS91" s="730"/>
      <c r="HTT91" s="730"/>
      <c r="HTU91" s="730"/>
      <c r="HTV91" s="730"/>
      <c r="HTW91" s="730"/>
      <c r="HTX91" s="730"/>
      <c r="HTY91" s="730"/>
      <c r="HTZ91" s="730"/>
      <c r="HUA91" s="730"/>
      <c r="HUB91" s="730"/>
      <c r="HUC91" s="730"/>
      <c r="HUD91" s="730"/>
      <c r="HUE91" s="730"/>
      <c r="HUF91" s="730"/>
      <c r="HUG91" s="730"/>
      <c r="HUH91" s="730"/>
      <c r="HUI91" s="730"/>
      <c r="HUJ91" s="730"/>
      <c r="HUK91" s="730"/>
      <c r="HUL91" s="730"/>
      <c r="HUM91" s="730"/>
      <c r="HUN91" s="730"/>
      <c r="HUO91" s="730"/>
      <c r="HUP91" s="730"/>
      <c r="HUQ91" s="730"/>
      <c r="HUR91" s="730"/>
      <c r="HUS91" s="730"/>
      <c r="HUT91" s="730"/>
      <c r="HUU91" s="730"/>
      <c r="HUV91" s="730"/>
      <c r="HUW91" s="730"/>
      <c r="HUX91" s="730"/>
      <c r="HUY91" s="730"/>
      <c r="HUZ91" s="730"/>
      <c r="HVA91" s="730"/>
      <c r="HVB91" s="730"/>
      <c r="HVC91" s="730"/>
      <c r="HVD91" s="730"/>
      <c r="HVE91" s="730"/>
      <c r="HVF91" s="730"/>
      <c r="HVG91" s="730"/>
      <c r="HVH91" s="730"/>
      <c r="HVI91" s="730"/>
      <c r="HVJ91" s="730"/>
      <c r="HVK91" s="730"/>
      <c r="HVL91" s="730"/>
      <c r="HVM91" s="730"/>
      <c r="HVN91" s="730"/>
      <c r="HVO91" s="730"/>
      <c r="HVP91" s="730"/>
      <c r="HVQ91" s="730"/>
      <c r="HVR91" s="730"/>
      <c r="HVS91" s="730"/>
      <c r="HVT91" s="730"/>
      <c r="HVU91" s="730"/>
      <c r="HVV91" s="730"/>
      <c r="HVW91" s="730"/>
      <c r="HVX91" s="730"/>
      <c r="HVY91" s="730"/>
      <c r="HVZ91" s="730"/>
      <c r="HWA91" s="730"/>
      <c r="HWB91" s="730"/>
      <c r="HWC91" s="730"/>
      <c r="HWD91" s="730"/>
      <c r="HWE91" s="730"/>
      <c r="HWF91" s="730"/>
      <c r="HWG91" s="730"/>
      <c r="HWH91" s="730"/>
      <c r="HWI91" s="730"/>
      <c r="HWJ91" s="730"/>
      <c r="HWK91" s="730"/>
      <c r="HWL91" s="730"/>
      <c r="HWM91" s="730"/>
      <c r="HWN91" s="730"/>
      <c r="HWO91" s="730"/>
      <c r="HWP91" s="730"/>
      <c r="HWQ91" s="730"/>
      <c r="HWR91" s="730"/>
      <c r="HWS91" s="730"/>
      <c r="HWT91" s="730"/>
      <c r="HWU91" s="730"/>
      <c r="HWV91" s="730"/>
      <c r="HWW91" s="730"/>
      <c r="HWX91" s="730"/>
      <c r="HWY91" s="730"/>
      <c r="HWZ91" s="730"/>
      <c r="HXA91" s="730"/>
      <c r="HXB91" s="730"/>
      <c r="HXC91" s="730"/>
      <c r="HXD91" s="730"/>
      <c r="HXE91" s="730"/>
      <c r="HXF91" s="730"/>
      <c r="HXG91" s="730"/>
      <c r="HXH91" s="730"/>
      <c r="HXI91" s="730"/>
      <c r="HXJ91" s="730"/>
      <c r="HXK91" s="730"/>
      <c r="HXL91" s="730"/>
      <c r="HXM91" s="730"/>
      <c r="HXN91" s="730"/>
      <c r="HXO91" s="730"/>
      <c r="HXP91" s="730"/>
      <c r="HXQ91" s="730"/>
      <c r="HXR91" s="730"/>
      <c r="HXS91" s="730"/>
      <c r="HXT91" s="730"/>
      <c r="HXU91" s="730"/>
      <c r="HXV91" s="730"/>
      <c r="HXW91" s="730"/>
      <c r="HXX91" s="730"/>
      <c r="HXY91" s="730"/>
      <c r="HXZ91" s="730"/>
      <c r="HYA91" s="730"/>
      <c r="HYB91" s="730"/>
      <c r="HYC91" s="730"/>
      <c r="HYD91" s="730"/>
      <c r="HYE91" s="730"/>
      <c r="HYF91" s="730"/>
      <c r="HYG91" s="730"/>
      <c r="HYH91" s="730"/>
      <c r="HYI91" s="730"/>
      <c r="HYJ91" s="730"/>
      <c r="HYK91" s="730"/>
      <c r="HYL91" s="730"/>
      <c r="HYM91" s="730"/>
      <c r="HYN91" s="730"/>
      <c r="HYO91" s="730"/>
      <c r="HYP91" s="730"/>
      <c r="HYQ91" s="730"/>
      <c r="HYR91" s="730"/>
      <c r="HYS91" s="730"/>
      <c r="HYT91" s="730"/>
      <c r="HYU91" s="730"/>
      <c r="HYV91" s="730"/>
      <c r="HYW91" s="730"/>
      <c r="HYX91" s="730"/>
      <c r="HYY91" s="730"/>
      <c r="HYZ91" s="730"/>
      <c r="HZA91" s="730"/>
      <c r="HZB91" s="730"/>
      <c r="HZC91" s="730"/>
      <c r="HZD91" s="730"/>
      <c r="HZE91" s="730"/>
      <c r="HZF91" s="730"/>
      <c r="HZG91" s="730"/>
      <c r="HZH91" s="730"/>
      <c r="HZI91" s="730"/>
      <c r="HZJ91" s="730"/>
      <c r="HZK91" s="730"/>
      <c r="HZL91" s="730"/>
      <c r="HZM91" s="730"/>
      <c r="HZN91" s="730"/>
      <c r="HZO91" s="730"/>
      <c r="HZP91" s="730"/>
      <c r="HZQ91" s="730"/>
      <c r="HZR91" s="730"/>
      <c r="HZS91" s="730"/>
      <c r="HZT91" s="730"/>
      <c r="HZU91" s="730"/>
      <c r="HZV91" s="730"/>
      <c r="HZW91" s="730"/>
      <c r="HZX91" s="730"/>
      <c r="HZY91" s="730"/>
      <c r="HZZ91" s="730"/>
      <c r="IAA91" s="730"/>
      <c r="IAB91" s="730"/>
      <c r="IAC91" s="730"/>
      <c r="IAD91" s="730"/>
      <c r="IAE91" s="730"/>
      <c r="IAF91" s="730"/>
      <c r="IAG91" s="730"/>
      <c r="IAH91" s="730"/>
      <c r="IAI91" s="730"/>
      <c r="IAJ91" s="730"/>
      <c r="IAK91" s="730"/>
      <c r="IAL91" s="730"/>
      <c r="IAM91" s="730"/>
      <c r="IAN91" s="730"/>
      <c r="IAO91" s="730"/>
      <c r="IAP91" s="730"/>
      <c r="IAQ91" s="730"/>
      <c r="IAR91" s="730"/>
      <c r="IAS91" s="730"/>
      <c r="IAT91" s="730"/>
      <c r="IAU91" s="730"/>
      <c r="IAV91" s="730"/>
      <c r="IAW91" s="730"/>
      <c r="IAX91" s="730"/>
      <c r="IAY91" s="730"/>
      <c r="IAZ91" s="730"/>
      <c r="IBA91" s="730"/>
      <c r="IBB91" s="730"/>
      <c r="IBC91" s="730"/>
      <c r="IBD91" s="730"/>
      <c r="IBE91" s="730"/>
      <c r="IBF91" s="730"/>
      <c r="IBG91" s="730"/>
      <c r="IBH91" s="730"/>
      <c r="IBI91" s="730"/>
      <c r="IBJ91" s="730"/>
      <c r="IBK91" s="730"/>
      <c r="IBL91" s="730"/>
      <c r="IBM91" s="730"/>
      <c r="IBN91" s="730"/>
      <c r="IBO91" s="730"/>
      <c r="IBP91" s="730"/>
      <c r="IBQ91" s="730"/>
      <c r="IBR91" s="730"/>
      <c r="IBS91" s="730"/>
      <c r="IBT91" s="730"/>
      <c r="IBU91" s="730"/>
      <c r="IBV91" s="730"/>
      <c r="IBW91" s="730"/>
      <c r="IBX91" s="730"/>
      <c r="IBY91" s="730"/>
      <c r="IBZ91" s="730"/>
      <c r="ICA91" s="730"/>
      <c r="ICB91" s="730"/>
      <c r="ICC91" s="730"/>
      <c r="ICD91" s="730"/>
      <c r="ICE91" s="730"/>
      <c r="ICF91" s="730"/>
      <c r="ICG91" s="730"/>
      <c r="ICH91" s="730"/>
      <c r="ICI91" s="730"/>
      <c r="ICJ91" s="730"/>
      <c r="ICK91" s="730"/>
      <c r="ICL91" s="730"/>
      <c r="ICM91" s="730"/>
      <c r="ICN91" s="730"/>
      <c r="ICO91" s="730"/>
      <c r="ICP91" s="730"/>
      <c r="ICQ91" s="730"/>
      <c r="ICR91" s="730"/>
      <c r="ICS91" s="730"/>
      <c r="ICT91" s="730"/>
      <c r="ICU91" s="730"/>
      <c r="ICV91" s="730"/>
      <c r="ICW91" s="730"/>
      <c r="ICX91" s="730"/>
      <c r="ICY91" s="730"/>
      <c r="ICZ91" s="730"/>
      <c r="IDA91" s="730"/>
      <c r="IDB91" s="730"/>
      <c r="IDC91" s="730"/>
      <c r="IDD91" s="730"/>
      <c r="IDE91" s="730"/>
      <c r="IDF91" s="730"/>
      <c r="IDG91" s="730"/>
      <c r="IDH91" s="730"/>
      <c r="IDI91" s="730"/>
      <c r="IDJ91" s="730"/>
      <c r="IDK91" s="730"/>
      <c r="IDL91" s="730"/>
      <c r="IDM91" s="730"/>
      <c r="IDN91" s="730"/>
      <c r="IDO91" s="730"/>
      <c r="IDP91" s="730"/>
      <c r="IDQ91" s="730"/>
      <c r="IDR91" s="730"/>
      <c r="IDS91" s="730"/>
      <c r="IDT91" s="730"/>
      <c r="IDU91" s="730"/>
      <c r="IDV91" s="730"/>
      <c r="IDW91" s="730"/>
      <c r="IDX91" s="730"/>
      <c r="IDY91" s="730"/>
      <c r="IDZ91" s="730"/>
      <c r="IEA91" s="730"/>
      <c r="IEB91" s="730"/>
      <c r="IEC91" s="730"/>
      <c r="IED91" s="730"/>
      <c r="IEE91" s="730"/>
      <c r="IEF91" s="730"/>
      <c r="IEG91" s="730"/>
      <c r="IEH91" s="730"/>
      <c r="IEI91" s="730"/>
      <c r="IEJ91" s="730"/>
      <c r="IEK91" s="730"/>
      <c r="IEL91" s="730"/>
      <c r="IEM91" s="730"/>
      <c r="IEN91" s="730"/>
      <c r="IEO91" s="730"/>
      <c r="IEP91" s="730"/>
      <c r="IEQ91" s="730"/>
      <c r="IER91" s="730"/>
      <c r="IES91" s="730"/>
      <c r="IET91" s="730"/>
      <c r="IEU91" s="730"/>
      <c r="IEV91" s="730"/>
      <c r="IEW91" s="730"/>
      <c r="IEX91" s="730"/>
      <c r="IEY91" s="730"/>
      <c r="IEZ91" s="730"/>
      <c r="IFA91" s="730"/>
      <c r="IFB91" s="730"/>
      <c r="IFC91" s="730"/>
      <c r="IFD91" s="730"/>
      <c r="IFE91" s="730"/>
      <c r="IFF91" s="730"/>
      <c r="IFG91" s="730"/>
      <c r="IFH91" s="730"/>
      <c r="IFI91" s="730"/>
      <c r="IFJ91" s="730"/>
      <c r="IFK91" s="730"/>
      <c r="IFL91" s="730"/>
      <c r="IFM91" s="730"/>
      <c r="IFN91" s="730"/>
      <c r="IFO91" s="730"/>
      <c r="IFP91" s="730"/>
      <c r="IFQ91" s="730"/>
      <c r="IFR91" s="730"/>
      <c r="IFS91" s="730"/>
      <c r="IFT91" s="730"/>
      <c r="IFU91" s="730"/>
      <c r="IFV91" s="730"/>
      <c r="IFW91" s="730"/>
      <c r="IFX91" s="730"/>
      <c r="IFY91" s="730"/>
      <c r="IFZ91" s="730"/>
      <c r="IGA91" s="730"/>
      <c r="IGB91" s="730"/>
      <c r="IGC91" s="730"/>
      <c r="IGD91" s="730"/>
      <c r="IGE91" s="730"/>
      <c r="IGF91" s="730"/>
      <c r="IGG91" s="730"/>
      <c r="IGH91" s="730"/>
      <c r="IGI91" s="730"/>
      <c r="IGJ91" s="730"/>
      <c r="IGK91" s="730"/>
      <c r="IGL91" s="730"/>
      <c r="IGM91" s="730"/>
      <c r="IGN91" s="730"/>
      <c r="IGO91" s="730"/>
      <c r="IGP91" s="730"/>
      <c r="IGQ91" s="730"/>
      <c r="IGR91" s="730"/>
      <c r="IGS91" s="730"/>
      <c r="IGT91" s="730"/>
      <c r="IGU91" s="730"/>
      <c r="IGV91" s="730"/>
      <c r="IGW91" s="730"/>
      <c r="IGX91" s="730"/>
      <c r="IGY91" s="730"/>
      <c r="IGZ91" s="730"/>
      <c r="IHA91" s="730"/>
      <c r="IHB91" s="730"/>
      <c r="IHC91" s="730"/>
      <c r="IHD91" s="730"/>
      <c r="IHE91" s="730"/>
      <c r="IHF91" s="730"/>
      <c r="IHG91" s="730"/>
      <c r="IHH91" s="730"/>
      <c r="IHI91" s="730"/>
      <c r="IHJ91" s="730"/>
      <c r="IHK91" s="730"/>
      <c r="IHL91" s="730"/>
      <c r="IHM91" s="730"/>
      <c r="IHN91" s="730"/>
      <c r="IHO91" s="730"/>
      <c r="IHP91" s="730"/>
      <c r="IHQ91" s="730"/>
      <c r="IHR91" s="730"/>
      <c r="IHS91" s="730"/>
      <c r="IHT91" s="730"/>
      <c r="IHU91" s="730"/>
      <c r="IHV91" s="730"/>
      <c r="IHW91" s="730"/>
      <c r="IHX91" s="730"/>
      <c r="IHY91" s="730"/>
      <c r="IHZ91" s="730"/>
      <c r="IIA91" s="730"/>
      <c r="IIB91" s="730"/>
      <c r="IIC91" s="730"/>
      <c r="IID91" s="730"/>
      <c r="IIE91" s="730"/>
      <c r="IIF91" s="730"/>
      <c r="IIG91" s="730"/>
      <c r="IIH91" s="730"/>
      <c r="III91" s="730"/>
      <c r="IIJ91" s="730"/>
      <c r="IIK91" s="730"/>
      <c r="IIL91" s="730"/>
      <c r="IIM91" s="730"/>
      <c r="IIN91" s="730"/>
      <c r="IIO91" s="730"/>
      <c r="IIP91" s="730"/>
      <c r="IIQ91" s="730"/>
      <c r="IIR91" s="730"/>
      <c r="IIS91" s="730"/>
      <c r="IIT91" s="730"/>
      <c r="IIU91" s="730"/>
      <c r="IIV91" s="730"/>
      <c r="IIW91" s="730"/>
      <c r="IIX91" s="730"/>
      <c r="IIY91" s="730"/>
      <c r="IIZ91" s="730"/>
      <c r="IJA91" s="730"/>
      <c r="IJB91" s="730"/>
      <c r="IJC91" s="730"/>
      <c r="IJD91" s="730"/>
      <c r="IJE91" s="730"/>
      <c r="IJF91" s="730"/>
      <c r="IJG91" s="730"/>
      <c r="IJH91" s="730"/>
      <c r="IJI91" s="730"/>
      <c r="IJJ91" s="730"/>
      <c r="IJK91" s="730"/>
      <c r="IJL91" s="730"/>
      <c r="IJM91" s="730"/>
      <c r="IJN91" s="730"/>
      <c r="IJO91" s="730"/>
      <c r="IJP91" s="730"/>
      <c r="IJQ91" s="730"/>
      <c r="IJR91" s="730"/>
      <c r="IJS91" s="730"/>
      <c r="IJT91" s="730"/>
      <c r="IJU91" s="730"/>
      <c r="IJV91" s="730"/>
      <c r="IJW91" s="730"/>
      <c r="IJX91" s="730"/>
      <c r="IJY91" s="730"/>
      <c r="IJZ91" s="730"/>
      <c r="IKA91" s="730"/>
      <c r="IKB91" s="730"/>
      <c r="IKC91" s="730"/>
      <c r="IKD91" s="730"/>
      <c r="IKE91" s="730"/>
      <c r="IKF91" s="730"/>
      <c r="IKG91" s="730"/>
      <c r="IKH91" s="730"/>
      <c r="IKI91" s="730"/>
      <c r="IKJ91" s="730"/>
      <c r="IKK91" s="730"/>
      <c r="IKL91" s="730"/>
      <c r="IKM91" s="730"/>
      <c r="IKN91" s="730"/>
      <c r="IKO91" s="730"/>
      <c r="IKP91" s="730"/>
      <c r="IKQ91" s="730"/>
      <c r="IKR91" s="730"/>
      <c r="IKS91" s="730"/>
      <c r="IKT91" s="730"/>
      <c r="IKU91" s="730"/>
      <c r="IKV91" s="730"/>
      <c r="IKW91" s="730"/>
      <c r="IKX91" s="730"/>
      <c r="IKY91" s="730"/>
      <c r="IKZ91" s="730"/>
      <c r="ILA91" s="730"/>
      <c r="ILB91" s="730"/>
      <c r="ILC91" s="730"/>
      <c r="ILD91" s="730"/>
      <c r="ILE91" s="730"/>
      <c r="ILF91" s="730"/>
      <c r="ILG91" s="730"/>
      <c r="ILH91" s="730"/>
      <c r="ILI91" s="730"/>
      <c r="ILJ91" s="730"/>
      <c r="ILK91" s="730"/>
      <c r="ILL91" s="730"/>
      <c r="ILM91" s="730"/>
      <c r="ILN91" s="730"/>
      <c r="ILO91" s="730"/>
      <c r="ILP91" s="730"/>
      <c r="ILQ91" s="730"/>
      <c r="ILR91" s="730"/>
      <c r="ILS91" s="730"/>
      <c r="ILT91" s="730"/>
      <c r="ILU91" s="730"/>
      <c r="ILV91" s="730"/>
      <c r="ILW91" s="730"/>
      <c r="ILX91" s="730"/>
      <c r="ILY91" s="730"/>
      <c r="ILZ91" s="730"/>
      <c r="IMA91" s="730"/>
      <c r="IMB91" s="730"/>
      <c r="IMC91" s="730"/>
      <c r="IMD91" s="730"/>
      <c r="IME91" s="730"/>
      <c r="IMF91" s="730"/>
      <c r="IMG91" s="730"/>
      <c r="IMH91" s="730"/>
      <c r="IMI91" s="730"/>
      <c r="IMJ91" s="730"/>
      <c r="IMK91" s="730"/>
      <c r="IML91" s="730"/>
      <c r="IMM91" s="730"/>
      <c r="IMN91" s="730"/>
      <c r="IMO91" s="730"/>
      <c r="IMP91" s="730"/>
      <c r="IMQ91" s="730"/>
      <c r="IMR91" s="730"/>
      <c r="IMS91" s="730"/>
      <c r="IMT91" s="730"/>
      <c r="IMU91" s="730"/>
      <c r="IMV91" s="730"/>
      <c r="IMW91" s="730"/>
      <c r="IMX91" s="730"/>
      <c r="IMY91" s="730"/>
      <c r="IMZ91" s="730"/>
      <c r="INA91" s="730"/>
      <c r="INB91" s="730"/>
      <c r="INC91" s="730"/>
      <c r="IND91" s="730"/>
      <c r="INE91" s="730"/>
      <c r="INF91" s="730"/>
      <c r="ING91" s="730"/>
      <c r="INH91" s="730"/>
      <c r="INI91" s="730"/>
      <c r="INJ91" s="730"/>
      <c r="INK91" s="730"/>
      <c r="INL91" s="730"/>
      <c r="INM91" s="730"/>
      <c r="INN91" s="730"/>
      <c r="INO91" s="730"/>
      <c r="INP91" s="730"/>
      <c r="INQ91" s="730"/>
      <c r="INR91" s="730"/>
      <c r="INS91" s="730"/>
      <c r="INT91" s="730"/>
      <c r="INU91" s="730"/>
      <c r="INV91" s="730"/>
      <c r="INW91" s="730"/>
      <c r="INX91" s="730"/>
      <c r="INY91" s="730"/>
      <c r="INZ91" s="730"/>
      <c r="IOA91" s="730"/>
      <c r="IOB91" s="730"/>
      <c r="IOC91" s="730"/>
      <c r="IOD91" s="730"/>
      <c r="IOE91" s="730"/>
      <c r="IOF91" s="730"/>
      <c r="IOG91" s="730"/>
      <c r="IOH91" s="730"/>
      <c r="IOI91" s="730"/>
      <c r="IOJ91" s="730"/>
      <c r="IOK91" s="730"/>
      <c r="IOL91" s="730"/>
      <c r="IOM91" s="730"/>
      <c r="ION91" s="730"/>
      <c r="IOO91" s="730"/>
      <c r="IOP91" s="730"/>
      <c r="IOQ91" s="730"/>
      <c r="IOR91" s="730"/>
      <c r="IOS91" s="730"/>
      <c r="IOT91" s="730"/>
      <c r="IOU91" s="730"/>
      <c r="IOV91" s="730"/>
      <c r="IOW91" s="730"/>
      <c r="IOX91" s="730"/>
      <c r="IOY91" s="730"/>
      <c r="IOZ91" s="730"/>
      <c r="IPA91" s="730"/>
      <c r="IPB91" s="730"/>
      <c r="IPC91" s="730"/>
      <c r="IPD91" s="730"/>
      <c r="IPE91" s="730"/>
      <c r="IPF91" s="730"/>
      <c r="IPG91" s="730"/>
      <c r="IPH91" s="730"/>
      <c r="IPI91" s="730"/>
      <c r="IPJ91" s="730"/>
      <c r="IPK91" s="730"/>
      <c r="IPL91" s="730"/>
      <c r="IPM91" s="730"/>
      <c r="IPN91" s="730"/>
      <c r="IPO91" s="730"/>
      <c r="IPP91" s="730"/>
      <c r="IPQ91" s="730"/>
      <c r="IPR91" s="730"/>
      <c r="IPS91" s="730"/>
      <c r="IPT91" s="730"/>
      <c r="IPU91" s="730"/>
      <c r="IPV91" s="730"/>
      <c r="IPW91" s="730"/>
      <c r="IPX91" s="730"/>
      <c r="IPY91" s="730"/>
      <c r="IPZ91" s="730"/>
      <c r="IQA91" s="730"/>
      <c r="IQB91" s="730"/>
      <c r="IQC91" s="730"/>
      <c r="IQD91" s="730"/>
      <c r="IQE91" s="730"/>
      <c r="IQF91" s="730"/>
      <c r="IQG91" s="730"/>
      <c r="IQH91" s="730"/>
      <c r="IQI91" s="730"/>
      <c r="IQJ91" s="730"/>
      <c r="IQK91" s="730"/>
      <c r="IQL91" s="730"/>
      <c r="IQM91" s="730"/>
      <c r="IQN91" s="730"/>
      <c r="IQO91" s="730"/>
      <c r="IQP91" s="730"/>
      <c r="IQQ91" s="730"/>
      <c r="IQR91" s="730"/>
      <c r="IQS91" s="730"/>
      <c r="IQT91" s="730"/>
      <c r="IQU91" s="730"/>
      <c r="IQV91" s="730"/>
      <c r="IQW91" s="730"/>
      <c r="IQX91" s="730"/>
      <c r="IQY91" s="730"/>
      <c r="IQZ91" s="730"/>
      <c r="IRA91" s="730"/>
      <c r="IRB91" s="730"/>
      <c r="IRC91" s="730"/>
      <c r="IRD91" s="730"/>
      <c r="IRE91" s="730"/>
      <c r="IRF91" s="730"/>
      <c r="IRG91" s="730"/>
      <c r="IRH91" s="730"/>
      <c r="IRI91" s="730"/>
      <c r="IRJ91" s="730"/>
      <c r="IRK91" s="730"/>
      <c r="IRL91" s="730"/>
      <c r="IRM91" s="730"/>
      <c r="IRN91" s="730"/>
      <c r="IRO91" s="730"/>
      <c r="IRP91" s="730"/>
      <c r="IRQ91" s="730"/>
      <c r="IRR91" s="730"/>
      <c r="IRS91" s="730"/>
      <c r="IRT91" s="730"/>
      <c r="IRU91" s="730"/>
      <c r="IRV91" s="730"/>
      <c r="IRW91" s="730"/>
      <c r="IRX91" s="730"/>
      <c r="IRY91" s="730"/>
      <c r="IRZ91" s="730"/>
      <c r="ISA91" s="730"/>
      <c r="ISB91" s="730"/>
      <c r="ISC91" s="730"/>
      <c r="ISD91" s="730"/>
      <c r="ISE91" s="730"/>
      <c r="ISF91" s="730"/>
      <c r="ISG91" s="730"/>
      <c r="ISH91" s="730"/>
      <c r="ISI91" s="730"/>
      <c r="ISJ91" s="730"/>
      <c r="ISK91" s="730"/>
      <c r="ISL91" s="730"/>
      <c r="ISM91" s="730"/>
      <c r="ISN91" s="730"/>
      <c r="ISO91" s="730"/>
      <c r="ISP91" s="730"/>
      <c r="ISQ91" s="730"/>
      <c r="ISR91" s="730"/>
      <c r="ISS91" s="730"/>
      <c r="IST91" s="730"/>
      <c r="ISU91" s="730"/>
      <c r="ISV91" s="730"/>
      <c r="ISW91" s="730"/>
      <c r="ISX91" s="730"/>
      <c r="ISY91" s="730"/>
      <c r="ISZ91" s="730"/>
      <c r="ITA91" s="730"/>
      <c r="ITB91" s="730"/>
      <c r="ITC91" s="730"/>
      <c r="ITD91" s="730"/>
      <c r="ITE91" s="730"/>
      <c r="ITF91" s="730"/>
      <c r="ITG91" s="730"/>
      <c r="ITH91" s="730"/>
      <c r="ITI91" s="730"/>
      <c r="ITJ91" s="730"/>
      <c r="ITK91" s="730"/>
      <c r="ITL91" s="730"/>
      <c r="ITM91" s="730"/>
      <c r="ITN91" s="730"/>
      <c r="ITO91" s="730"/>
      <c r="ITP91" s="730"/>
      <c r="ITQ91" s="730"/>
      <c r="ITR91" s="730"/>
      <c r="ITS91" s="730"/>
      <c r="ITT91" s="730"/>
      <c r="ITU91" s="730"/>
      <c r="ITV91" s="730"/>
      <c r="ITW91" s="730"/>
      <c r="ITX91" s="730"/>
      <c r="ITY91" s="730"/>
      <c r="ITZ91" s="730"/>
      <c r="IUA91" s="730"/>
      <c r="IUB91" s="730"/>
      <c r="IUC91" s="730"/>
      <c r="IUD91" s="730"/>
      <c r="IUE91" s="730"/>
      <c r="IUF91" s="730"/>
      <c r="IUG91" s="730"/>
      <c r="IUH91" s="730"/>
      <c r="IUI91" s="730"/>
      <c r="IUJ91" s="730"/>
      <c r="IUK91" s="730"/>
      <c r="IUL91" s="730"/>
      <c r="IUM91" s="730"/>
      <c r="IUN91" s="730"/>
      <c r="IUO91" s="730"/>
      <c r="IUP91" s="730"/>
      <c r="IUQ91" s="730"/>
      <c r="IUR91" s="730"/>
      <c r="IUS91" s="730"/>
      <c r="IUT91" s="730"/>
      <c r="IUU91" s="730"/>
      <c r="IUV91" s="730"/>
      <c r="IUW91" s="730"/>
      <c r="IUX91" s="730"/>
      <c r="IUY91" s="730"/>
      <c r="IUZ91" s="730"/>
      <c r="IVA91" s="730"/>
      <c r="IVB91" s="730"/>
      <c r="IVC91" s="730"/>
      <c r="IVD91" s="730"/>
      <c r="IVE91" s="730"/>
      <c r="IVF91" s="730"/>
      <c r="IVG91" s="730"/>
      <c r="IVH91" s="730"/>
      <c r="IVI91" s="730"/>
      <c r="IVJ91" s="730"/>
      <c r="IVK91" s="730"/>
      <c r="IVL91" s="730"/>
      <c r="IVM91" s="730"/>
      <c r="IVN91" s="730"/>
      <c r="IVO91" s="730"/>
      <c r="IVP91" s="730"/>
      <c r="IVQ91" s="730"/>
      <c r="IVR91" s="730"/>
      <c r="IVS91" s="730"/>
      <c r="IVT91" s="730"/>
      <c r="IVU91" s="730"/>
      <c r="IVV91" s="730"/>
      <c r="IVW91" s="730"/>
      <c r="IVX91" s="730"/>
      <c r="IVY91" s="730"/>
      <c r="IVZ91" s="730"/>
      <c r="IWA91" s="730"/>
      <c r="IWB91" s="730"/>
      <c r="IWC91" s="730"/>
      <c r="IWD91" s="730"/>
      <c r="IWE91" s="730"/>
      <c r="IWF91" s="730"/>
      <c r="IWG91" s="730"/>
      <c r="IWH91" s="730"/>
      <c r="IWI91" s="730"/>
      <c r="IWJ91" s="730"/>
      <c r="IWK91" s="730"/>
      <c r="IWL91" s="730"/>
      <c r="IWM91" s="730"/>
      <c r="IWN91" s="730"/>
      <c r="IWO91" s="730"/>
      <c r="IWP91" s="730"/>
      <c r="IWQ91" s="730"/>
      <c r="IWR91" s="730"/>
      <c r="IWS91" s="730"/>
      <c r="IWT91" s="730"/>
      <c r="IWU91" s="730"/>
      <c r="IWV91" s="730"/>
      <c r="IWW91" s="730"/>
      <c r="IWX91" s="730"/>
      <c r="IWY91" s="730"/>
      <c r="IWZ91" s="730"/>
      <c r="IXA91" s="730"/>
      <c r="IXB91" s="730"/>
      <c r="IXC91" s="730"/>
      <c r="IXD91" s="730"/>
      <c r="IXE91" s="730"/>
      <c r="IXF91" s="730"/>
      <c r="IXG91" s="730"/>
      <c r="IXH91" s="730"/>
      <c r="IXI91" s="730"/>
      <c r="IXJ91" s="730"/>
      <c r="IXK91" s="730"/>
      <c r="IXL91" s="730"/>
      <c r="IXM91" s="730"/>
      <c r="IXN91" s="730"/>
      <c r="IXO91" s="730"/>
      <c r="IXP91" s="730"/>
      <c r="IXQ91" s="730"/>
      <c r="IXR91" s="730"/>
      <c r="IXS91" s="730"/>
      <c r="IXT91" s="730"/>
      <c r="IXU91" s="730"/>
      <c r="IXV91" s="730"/>
      <c r="IXW91" s="730"/>
      <c r="IXX91" s="730"/>
      <c r="IXY91" s="730"/>
      <c r="IXZ91" s="730"/>
      <c r="IYA91" s="730"/>
      <c r="IYB91" s="730"/>
      <c r="IYC91" s="730"/>
      <c r="IYD91" s="730"/>
      <c r="IYE91" s="730"/>
      <c r="IYF91" s="730"/>
      <c r="IYG91" s="730"/>
      <c r="IYH91" s="730"/>
      <c r="IYI91" s="730"/>
      <c r="IYJ91" s="730"/>
      <c r="IYK91" s="730"/>
      <c r="IYL91" s="730"/>
      <c r="IYM91" s="730"/>
      <c r="IYN91" s="730"/>
      <c r="IYO91" s="730"/>
      <c r="IYP91" s="730"/>
      <c r="IYQ91" s="730"/>
      <c r="IYR91" s="730"/>
      <c r="IYS91" s="730"/>
      <c r="IYT91" s="730"/>
      <c r="IYU91" s="730"/>
      <c r="IYV91" s="730"/>
      <c r="IYW91" s="730"/>
      <c r="IYX91" s="730"/>
      <c r="IYY91" s="730"/>
      <c r="IYZ91" s="730"/>
      <c r="IZA91" s="730"/>
      <c r="IZB91" s="730"/>
      <c r="IZC91" s="730"/>
      <c r="IZD91" s="730"/>
      <c r="IZE91" s="730"/>
      <c r="IZF91" s="730"/>
      <c r="IZG91" s="730"/>
      <c r="IZH91" s="730"/>
      <c r="IZI91" s="730"/>
      <c r="IZJ91" s="730"/>
      <c r="IZK91" s="730"/>
      <c r="IZL91" s="730"/>
      <c r="IZM91" s="730"/>
      <c r="IZN91" s="730"/>
      <c r="IZO91" s="730"/>
      <c r="IZP91" s="730"/>
      <c r="IZQ91" s="730"/>
      <c r="IZR91" s="730"/>
      <c r="IZS91" s="730"/>
      <c r="IZT91" s="730"/>
      <c r="IZU91" s="730"/>
      <c r="IZV91" s="730"/>
      <c r="IZW91" s="730"/>
      <c r="IZX91" s="730"/>
      <c r="IZY91" s="730"/>
      <c r="IZZ91" s="730"/>
      <c r="JAA91" s="730"/>
      <c r="JAB91" s="730"/>
      <c r="JAC91" s="730"/>
      <c r="JAD91" s="730"/>
      <c r="JAE91" s="730"/>
      <c r="JAF91" s="730"/>
      <c r="JAG91" s="730"/>
      <c r="JAH91" s="730"/>
      <c r="JAI91" s="730"/>
      <c r="JAJ91" s="730"/>
      <c r="JAK91" s="730"/>
      <c r="JAL91" s="730"/>
      <c r="JAM91" s="730"/>
      <c r="JAN91" s="730"/>
      <c r="JAO91" s="730"/>
      <c r="JAP91" s="730"/>
      <c r="JAQ91" s="730"/>
      <c r="JAR91" s="730"/>
      <c r="JAS91" s="730"/>
      <c r="JAT91" s="730"/>
      <c r="JAU91" s="730"/>
      <c r="JAV91" s="730"/>
      <c r="JAW91" s="730"/>
      <c r="JAX91" s="730"/>
      <c r="JAY91" s="730"/>
      <c r="JAZ91" s="730"/>
      <c r="JBA91" s="730"/>
      <c r="JBB91" s="730"/>
      <c r="JBC91" s="730"/>
      <c r="JBD91" s="730"/>
      <c r="JBE91" s="730"/>
      <c r="JBF91" s="730"/>
      <c r="JBG91" s="730"/>
      <c r="JBH91" s="730"/>
      <c r="JBI91" s="730"/>
      <c r="JBJ91" s="730"/>
      <c r="JBK91" s="730"/>
      <c r="JBL91" s="730"/>
      <c r="JBM91" s="730"/>
      <c r="JBN91" s="730"/>
      <c r="JBO91" s="730"/>
      <c r="JBP91" s="730"/>
      <c r="JBQ91" s="730"/>
      <c r="JBR91" s="730"/>
      <c r="JBS91" s="730"/>
      <c r="JBT91" s="730"/>
      <c r="JBU91" s="730"/>
      <c r="JBV91" s="730"/>
      <c r="JBW91" s="730"/>
      <c r="JBX91" s="730"/>
      <c r="JBY91" s="730"/>
      <c r="JBZ91" s="730"/>
      <c r="JCA91" s="730"/>
      <c r="JCB91" s="730"/>
      <c r="JCC91" s="730"/>
      <c r="JCD91" s="730"/>
      <c r="JCE91" s="730"/>
      <c r="JCF91" s="730"/>
      <c r="JCG91" s="730"/>
      <c r="JCH91" s="730"/>
      <c r="JCI91" s="730"/>
      <c r="JCJ91" s="730"/>
      <c r="JCK91" s="730"/>
      <c r="JCL91" s="730"/>
      <c r="JCM91" s="730"/>
      <c r="JCN91" s="730"/>
      <c r="JCO91" s="730"/>
      <c r="JCP91" s="730"/>
      <c r="JCQ91" s="730"/>
      <c r="JCR91" s="730"/>
      <c r="JCS91" s="730"/>
      <c r="JCT91" s="730"/>
      <c r="JCU91" s="730"/>
      <c r="JCV91" s="730"/>
      <c r="JCW91" s="730"/>
      <c r="JCX91" s="730"/>
      <c r="JCY91" s="730"/>
      <c r="JCZ91" s="730"/>
      <c r="JDA91" s="730"/>
      <c r="JDB91" s="730"/>
      <c r="JDC91" s="730"/>
      <c r="JDD91" s="730"/>
      <c r="JDE91" s="730"/>
      <c r="JDF91" s="730"/>
      <c r="JDG91" s="730"/>
      <c r="JDH91" s="730"/>
      <c r="JDI91" s="730"/>
      <c r="JDJ91" s="730"/>
      <c r="JDK91" s="730"/>
      <c r="JDL91" s="730"/>
      <c r="JDM91" s="730"/>
      <c r="JDN91" s="730"/>
      <c r="JDO91" s="730"/>
      <c r="JDP91" s="730"/>
      <c r="JDQ91" s="730"/>
      <c r="JDR91" s="730"/>
      <c r="JDS91" s="730"/>
      <c r="JDT91" s="730"/>
      <c r="JDU91" s="730"/>
      <c r="JDV91" s="730"/>
      <c r="JDW91" s="730"/>
      <c r="JDX91" s="730"/>
      <c r="JDY91" s="730"/>
      <c r="JDZ91" s="730"/>
      <c r="JEA91" s="730"/>
      <c r="JEB91" s="730"/>
      <c r="JEC91" s="730"/>
      <c r="JED91" s="730"/>
      <c r="JEE91" s="730"/>
      <c r="JEF91" s="730"/>
      <c r="JEG91" s="730"/>
      <c r="JEH91" s="730"/>
      <c r="JEI91" s="730"/>
      <c r="JEJ91" s="730"/>
      <c r="JEK91" s="730"/>
      <c r="JEL91" s="730"/>
      <c r="JEM91" s="730"/>
      <c r="JEN91" s="730"/>
      <c r="JEO91" s="730"/>
      <c r="JEP91" s="730"/>
      <c r="JEQ91" s="730"/>
      <c r="JER91" s="730"/>
      <c r="JES91" s="730"/>
      <c r="JET91" s="730"/>
      <c r="JEU91" s="730"/>
      <c r="JEV91" s="730"/>
      <c r="JEW91" s="730"/>
      <c r="JEX91" s="730"/>
      <c r="JEY91" s="730"/>
      <c r="JEZ91" s="730"/>
      <c r="JFA91" s="730"/>
      <c r="JFB91" s="730"/>
      <c r="JFC91" s="730"/>
      <c r="JFD91" s="730"/>
      <c r="JFE91" s="730"/>
      <c r="JFF91" s="730"/>
      <c r="JFG91" s="730"/>
      <c r="JFH91" s="730"/>
      <c r="JFI91" s="730"/>
      <c r="JFJ91" s="730"/>
      <c r="JFK91" s="730"/>
      <c r="JFL91" s="730"/>
      <c r="JFM91" s="730"/>
      <c r="JFN91" s="730"/>
      <c r="JFO91" s="730"/>
      <c r="JFP91" s="730"/>
      <c r="JFQ91" s="730"/>
      <c r="JFR91" s="730"/>
      <c r="JFS91" s="730"/>
      <c r="JFT91" s="730"/>
      <c r="JFU91" s="730"/>
      <c r="JFV91" s="730"/>
      <c r="JFW91" s="730"/>
      <c r="JFX91" s="730"/>
      <c r="JFY91" s="730"/>
      <c r="JFZ91" s="730"/>
      <c r="JGA91" s="730"/>
      <c r="JGB91" s="730"/>
      <c r="JGC91" s="730"/>
      <c r="JGD91" s="730"/>
      <c r="JGE91" s="730"/>
      <c r="JGF91" s="730"/>
      <c r="JGG91" s="730"/>
      <c r="JGH91" s="730"/>
      <c r="JGI91" s="730"/>
      <c r="JGJ91" s="730"/>
      <c r="JGK91" s="730"/>
      <c r="JGL91" s="730"/>
      <c r="JGM91" s="730"/>
      <c r="JGN91" s="730"/>
      <c r="JGO91" s="730"/>
      <c r="JGP91" s="730"/>
      <c r="JGQ91" s="730"/>
      <c r="JGR91" s="730"/>
      <c r="JGS91" s="730"/>
      <c r="JGT91" s="730"/>
      <c r="JGU91" s="730"/>
      <c r="JGV91" s="730"/>
      <c r="JGW91" s="730"/>
      <c r="JGX91" s="730"/>
      <c r="JGY91" s="730"/>
      <c r="JGZ91" s="730"/>
      <c r="JHA91" s="730"/>
      <c r="JHB91" s="730"/>
      <c r="JHC91" s="730"/>
      <c r="JHD91" s="730"/>
      <c r="JHE91" s="730"/>
      <c r="JHF91" s="730"/>
      <c r="JHG91" s="730"/>
      <c r="JHH91" s="730"/>
      <c r="JHI91" s="730"/>
      <c r="JHJ91" s="730"/>
      <c r="JHK91" s="730"/>
      <c r="JHL91" s="730"/>
      <c r="JHM91" s="730"/>
      <c r="JHN91" s="730"/>
      <c r="JHO91" s="730"/>
      <c r="JHP91" s="730"/>
      <c r="JHQ91" s="730"/>
      <c r="JHR91" s="730"/>
      <c r="JHS91" s="730"/>
      <c r="JHT91" s="730"/>
      <c r="JHU91" s="730"/>
      <c r="JHV91" s="730"/>
      <c r="JHW91" s="730"/>
      <c r="JHX91" s="730"/>
      <c r="JHY91" s="730"/>
      <c r="JHZ91" s="730"/>
      <c r="JIA91" s="730"/>
      <c r="JIB91" s="730"/>
      <c r="JIC91" s="730"/>
      <c r="JID91" s="730"/>
      <c r="JIE91" s="730"/>
      <c r="JIF91" s="730"/>
      <c r="JIG91" s="730"/>
      <c r="JIH91" s="730"/>
      <c r="JII91" s="730"/>
      <c r="JIJ91" s="730"/>
      <c r="JIK91" s="730"/>
      <c r="JIL91" s="730"/>
      <c r="JIM91" s="730"/>
      <c r="JIN91" s="730"/>
      <c r="JIO91" s="730"/>
      <c r="JIP91" s="730"/>
      <c r="JIQ91" s="730"/>
      <c r="JIR91" s="730"/>
      <c r="JIS91" s="730"/>
      <c r="JIT91" s="730"/>
      <c r="JIU91" s="730"/>
      <c r="JIV91" s="730"/>
      <c r="JIW91" s="730"/>
      <c r="JIX91" s="730"/>
      <c r="JIY91" s="730"/>
      <c r="JIZ91" s="730"/>
      <c r="JJA91" s="730"/>
      <c r="JJB91" s="730"/>
      <c r="JJC91" s="730"/>
      <c r="JJD91" s="730"/>
      <c r="JJE91" s="730"/>
      <c r="JJF91" s="730"/>
      <c r="JJG91" s="730"/>
      <c r="JJH91" s="730"/>
      <c r="JJI91" s="730"/>
      <c r="JJJ91" s="730"/>
      <c r="JJK91" s="730"/>
      <c r="JJL91" s="730"/>
      <c r="JJM91" s="730"/>
      <c r="JJN91" s="730"/>
      <c r="JJO91" s="730"/>
      <c r="JJP91" s="730"/>
      <c r="JJQ91" s="730"/>
      <c r="JJR91" s="730"/>
      <c r="JJS91" s="730"/>
      <c r="JJT91" s="730"/>
      <c r="JJU91" s="730"/>
      <c r="JJV91" s="730"/>
      <c r="JJW91" s="730"/>
      <c r="JJX91" s="730"/>
      <c r="JJY91" s="730"/>
      <c r="JJZ91" s="730"/>
      <c r="JKA91" s="730"/>
      <c r="JKB91" s="730"/>
      <c r="JKC91" s="730"/>
      <c r="JKD91" s="730"/>
      <c r="JKE91" s="730"/>
      <c r="JKF91" s="730"/>
      <c r="JKG91" s="730"/>
      <c r="JKH91" s="730"/>
      <c r="JKI91" s="730"/>
      <c r="JKJ91" s="730"/>
      <c r="JKK91" s="730"/>
      <c r="JKL91" s="730"/>
      <c r="JKM91" s="730"/>
      <c r="JKN91" s="730"/>
      <c r="JKO91" s="730"/>
      <c r="JKP91" s="730"/>
      <c r="JKQ91" s="730"/>
      <c r="JKR91" s="730"/>
      <c r="JKS91" s="730"/>
      <c r="JKT91" s="730"/>
      <c r="JKU91" s="730"/>
      <c r="JKV91" s="730"/>
      <c r="JKW91" s="730"/>
      <c r="JKX91" s="730"/>
      <c r="JKY91" s="730"/>
      <c r="JKZ91" s="730"/>
      <c r="JLA91" s="730"/>
      <c r="JLB91" s="730"/>
      <c r="JLC91" s="730"/>
      <c r="JLD91" s="730"/>
      <c r="JLE91" s="730"/>
      <c r="JLF91" s="730"/>
      <c r="JLG91" s="730"/>
      <c r="JLH91" s="730"/>
      <c r="JLI91" s="730"/>
      <c r="JLJ91" s="730"/>
      <c r="JLK91" s="730"/>
      <c r="JLL91" s="730"/>
      <c r="JLM91" s="730"/>
      <c r="JLN91" s="730"/>
      <c r="JLO91" s="730"/>
      <c r="JLP91" s="730"/>
      <c r="JLQ91" s="730"/>
      <c r="JLR91" s="730"/>
      <c r="JLS91" s="730"/>
      <c r="JLT91" s="730"/>
      <c r="JLU91" s="730"/>
      <c r="JLV91" s="730"/>
      <c r="JLW91" s="730"/>
      <c r="JLX91" s="730"/>
      <c r="JLY91" s="730"/>
      <c r="JLZ91" s="730"/>
      <c r="JMA91" s="730"/>
      <c r="JMB91" s="730"/>
      <c r="JMC91" s="730"/>
      <c r="JMD91" s="730"/>
      <c r="JME91" s="730"/>
      <c r="JMF91" s="730"/>
      <c r="JMG91" s="730"/>
      <c r="JMH91" s="730"/>
      <c r="JMI91" s="730"/>
      <c r="JMJ91" s="730"/>
      <c r="JMK91" s="730"/>
      <c r="JML91" s="730"/>
      <c r="JMM91" s="730"/>
      <c r="JMN91" s="730"/>
      <c r="JMO91" s="730"/>
      <c r="JMP91" s="730"/>
      <c r="JMQ91" s="730"/>
      <c r="JMR91" s="730"/>
      <c r="JMS91" s="730"/>
      <c r="JMT91" s="730"/>
      <c r="JMU91" s="730"/>
      <c r="JMV91" s="730"/>
      <c r="JMW91" s="730"/>
      <c r="JMX91" s="730"/>
      <c r="JMY91" s="730"/>
      <c r="JMZ91" s="730"/>
      <c r="JNA91" s="730"/>
      <c r="JNB91" s="730"/>
      <c r="JNC91" s="730"/>
      <c r="JND91" s="730"/>
      <c r="JNE91" s="730"/>
      <c r="JNF91" s="730"/>
      <c r="JNG91" s="730"/>
      <c r="JNH91" s="730"/>
      <c r="JNI91" s="730"/>
      <c r="JNJ91" s="730"/>
      <c r="JNK91" s="730"/>
      <c r="JNL91" s="730"/>
      <c r="JNM91" s="730"/>
      <c r="JNN91" s="730"/>
      <c r="JNO91" s="730"/>
      <c r="JNP91" s="730"/>
      <c r="JNQ91" s="730"/>
      <c r="JNR91" s="730"/>
      <c r="JNS91" s="730"/>
      <c r="JNT91" s="730"/>
      <c r="JNU91" s="730"/>
      <c r="JNV91" s="730"/>
      <c r="JNW91" s="730"/>
      <c r="JNX91" s="730"/>
      <c r="JNY91" s="730"/>
      <c r="JNZ91" s="730"/>
      <c r="JOA91" s="730"/>
      <c r="JOB91" s="730"/>
      <c r="JOC91" s="730"/>
      <c r="JOD91" s="730"/>
      <c r="JOE91" s="730"/>
      <c r="JOF91" s="730"/>
      <c r="JOG91" s="730"/>
      <c r="JOH91" s="730"/>
      <c r="JOI91" s="730"/>
      <c r="JOJ91" s="730"/>
      <c r="JOK91" s="730"/>
      <c r="JOL91" s="730"/>
      <c r="JOM91" s="730"/>
      <c r="JON91" s="730"/>
      <c r="JOO91" s="730"/>
      <c r="JOP91" s="730"/>
      <c r="JOQ91" s="730"/>
      <c r="JOR91" s="730"/>
      <c r="JOS91" s="730"/>
      <c r="JOT91" s="730"/>
      <c r="JOU91" s="730"/>
      <c r="JOV91" s="730"/>
      <c r="JOW91" s="730"/>
      <c r="JOX91" s="730"/>
      <c r="JOY91" s="730"/>
      <c r="JOZ91" s="730"/>
      <c r="JPA91" s="730"/>
      <c r="JPB91" s="730"/>
      <c r="JPC91" s="730"/>
      <c r="JPD91" s="730"/>
      <c r="JPE91" s="730"/>
      <c r="JPF91" s="730"/>
      <c r="JPG91" s="730"/>
      <c r="JPH91" s="730"/>
      <c r="JPI91" s="730"/>
      <c r="JPJ91" s="730"/>
      <c r="JPK91" s="730"/>
      <c r="JPL91" s="730"/>
      <c r="JPM91" s="730"/>
      <c r="JPN91" s="730"/>
      <c r="JPO91" s="730"/>
      <c r="JPP91" s="730"/>
      <c r="JPQ91" s="730"/>
      <c r="JPR91" s="730"/>
      <c r="JPS91" s="730"/>
      <c r="JPT91" s="730"/>
      <c r="JPU91" s="730"/>
      <c r="JPV91" s="730"/>
      <c r="JPW91" s="730"/>
      <c r="JPX91" s="730"/>
      <c r="JPY91" s="730"/>
      <c r="JPZ91" s="730"/>
      <c r="JQA91" s="730"/>
      <c r="JQB91" s="730"/>
      <c r="JQC91" s="730"/>
      <c r="JQD91" s="730"/>
      <c r="JQE91" s="730"/>
      <c r="JQF91" s="730"/>
      <c r="JQG91" s="730"/>
      <c r="JQH91" s="730"/>
      <c r="JQI91" s="730"/>
      <c r="JQJ91" s="730"/>
      <c r="JQK91" s="730"/>
      <c r="JQL91" s="730"/>
      <c r="JQM91" s="730"/>
      <c r="JQN91" s="730"/>
      <c r="JQO91" s="730"/>
      <c r="JQP91" s="730"/>
      <c r="JQQ91" s="730"/>
      <c r="JQR91" s="730"/>
      <c r="JQS91" s="730"/>
      <c r="JQT91" s="730"/>
      <c r="JQU91" s="730"/>
      <c r="JQV91" s="730"/>
      <c r="JQW91" s="730"/>
      <c r="JQX91" s="730"/>
      <c r="JQY91" s="730"/>
      <c r="JQZ91" s="730"/>
      <c r="JRA91" s="730"/>
      <c r="JRB91" s="730"/>
      <c r="JRC91" s="730"/>
      <c r="JRD91" s="730"/>
      <c r="JRE91" s="730"/>
      <c r="JRF91" s="730"/>
      <c r="JRG91" s="730"/>
      <c r="JRH91" s="730"/>
      <c r="JRI91" s="730"/>
      <c r="JRJ91" s="730"/>
      <c r="JRK91" s="730"/>
      <c r="JRL91" s="730"/>
      <c r="JRM91" s="730"/>
      <c r="JRN91" s="730"/>
      <c r="JRO91" s="730"/>
      <c r="JRP91" s="730"/>
      <c r="JRQ91" s="730"/>
      <c r="JRR91" s="730"/>
      <c r="JRS91" s="730"/>
      <c r="JRT91" s="730"/>
      <c r="JRU91" s="730"/>
      <c r="JRV91" s="730"/>
      <c r="JRW91" s="730"/>
      <c r="JRX91" s="730"/>
      <c r="JRY91" s="730"/>
      <c r="JRZ91" s="730"/>
      <c r="JSA91" s="730"/>
      <c r="JSB91" s="730"/>
      <c r="JSC91" s="730"/>
      <c r="JSD91" s="730"/>
      <c r="JSE91" s="730"/>
      <c r="JSF91" s="730"/>
      <c r="JSG91" s="730"/>
      <c r="JSH91" s="730"/>
      <c r="JSI91" s="730"/>
      <c r="JSJ91" s="730"/>
      <c r="JSK91" s="730"/>
      <c r="JSL91" s="730"/>
      <c r="JSM91" s="730"/>
      <c r="JSN91" s="730"/>
      <c r="JSO91" s="730"/>
      <c r="JSP91" s="730"/>
      <c r="JSQ91" s="730"/>
      <c r="JSR91" s="730"/>
      <c r="JSS91" s="730"/>
      <c r="JST91" s="730"/>
      <c r="JSU91" s="730"/>
      <c r="JSV91" s="730"/>
      <c r="JSW91" s="730"/>
      <c r="JSX91" s="730"/>
      <c r="JSY91" s="730"/>
      <c r="JSZ91" s="730"/>
      <c r="JTA91" s="730"/>
      <c r="JTB91" s="730"/>
      <c r="JTC91" s="730"/>
      <c r="JTD91" s="730"/>
      <c r="JTE91" s="730"/>
      <c r="JTF91" s="730"/>
      <c r="JTG91" s="730"/>
      <c r="JTH91" s="730"/>
      <c r="JTI91" s="730"/>
      <c r="JTJ91" s="730"/>
      <c r="JTK91" s="730"/>
      <c r="JTL91" s="730"/>
      <c r="JTM91" s="730"/>
      <c r="JTN91" s="730"/>
      <c r="JTO91" s="730"/>
      <c r="JTP91" s="730"/>
      <c r="JTQ91" s="730"/>
      <c r="JTR91" s="730"/>
      <c r="JTS91" s="730"/>
      <c r="JTT91" s="730"/>
      <c r="JTU91" s="730"/>
      <c r="JTV91" s="730"/>
      <c r="JTW91" s="730"/>
      <c r="JTX91" s="730"/>
      <c r="JTY91" s="730"/>
      <c r="JTZ91" s="730"/>
      <c r="JUA91" s="730"/>
      <c r="JUB91" s="730"/>
      <c r="JUC91" s="730"/>
      <c r="JUD91" s="730"/>
      <c r="JUE91" s="730"/>
      <c r="JUF91" s="730"/>
      <c r="JUG91" s="730"/>
      <c r="JUH91" s="730"/>
      <c r="JUI91" s="730"/>
      <c r="JUJ91" s="730"/>
      <c r="JUK91" s="730"/>
      <c r="JUL91" s="730"/>
      <c r="JUM91" s="730"/>
      <c r="JUN91" s="730"/>
      <c r="JUO91" s="730"/>
      <c r="JUP91" s="730"/>
      <c r="JUQ91" s="730"/>
      <c r="JUR91" s="730"/>
      <c r="JUS91" s="730"/>
      <c r="JUT91" s="730"/>
      <c r="JUU91" s="730"/>
      <c r="JUV91" s="730"/>
      <c r="JUW91" s="730"/>
      <c r="JUX91" s="730"/>
      <c r="JUY91" s="730"/>
      <c r="JUZ91" s="730"/>
      <c r="JVA91" s="730"/>
      <c r="JVB91" s="730"/>
      <c r="JVC91" s="730"/>
      <c r="JVD91" s="730"/>
      <c r="JVE91" s="730"/>
      <c r="JVF91" s="730"/>
      <c r="JVG91" s="730"/>
      <c r="JVH91" s="730"/>
      <c r="JVI91" s="730"/>
      <c r="JVJ91" s="730"/>
      <c r="JVK91" s="730"/>
      <c r="JVL91" s="730"/>
      <c r="JVM91" s="730"/>
      <c r="JVN91" s="730"/>
      <c r="JVO91" s="730"/>
      <c r="JVP91" s="730"/>
      <c r="JVQ91" s="730"/>
      <c r="JVR91" s="730"/>
      <c r="JVS91" s="730"/>
      <c r="JVT91" s="730"/>
      <c r="JVU91" s="730"/>
      <c r="JVV91" s="730"/>
      <c r="JVW91" s="730"/>
      <c r="JVX91" s="730"/>
      <c r="JVY91" s="730"/>
      <c r="JVZ91" s="730"/>
      <c r="JWA91" s="730"/>
      <c r="JWB91" s="730"/>
      <c r="JWC91" s="730"/>
      <c r="JWD91" s="730"/>
      <c r="JWE91" s="730"/>
      <c r="JWF91" s="730"/>
      <c r="JWG91" s="730"/>
      <c r="JWH91" s="730"/>
      <c r="JWI91" s="730"/>
      <c r="JWJ91" s="730"/>
      <c r="JWK91" s="730"/>
      <c r="JWL91" s="730"/>
      <c r="JWM91" s="730"/>
      <c r="JWN91" s="730"/>
      <c r="JWO91" s="730"/>
      <c r="JWP91" s="730"/>
      <c r="JWQ91" s="730"/>
      <c r="JWR91" s="730"/>
      <c r="JWS91" s="730"/>
      <c r="JWT91" s="730"/>
      <c r="JWU91" s="730"/>
      <c r="JWV91" s="730"/>
      <c r="JWW91" s="730"/>
      <c r="JWX91" s="730"/>
      <c r="JWY91" s="730"/>
      <c r="JWZ91" s="730"/>
      <c r="JXA91" s="730"/>
      <c r="JXB91" s="730"/>
      <c r="JXC91" s="730"/>
      <c r="JXD91" s="730"/>
      <c r="JXE91" s="730"/>
      <c r="JXF91" s="730"/>
      <c r="JXG91" s="730"/>
      <c r="JXH91" s="730"/>
      <c r="JXI91" s="730"/>
      <c r="JXJ91" s="730"/>
      <c r="JXK91" s="730"/>
      <c r="JXL91" s="730"/>
      <c r="JXM91" s="730"/>
      <c r="JXN91" s="730"/>
      <c r="JXO91" s="730"/>
      <c r="JXP91" s="730"/>
      <c r="JXQ91" s="730"/>
      <c r="JXR91" s="730"/>
      <c r="JXS91" s="730"/>
      <c r="JXT91" s="730"/>
      <c r="JXU91" s="730"/>
      <c r="JXV91" s="730"/>
      <c r="JXW91" s="730"/>
      <c r="JXX91" s="730"/>
      <c r="JXY91" s="730"/>
      <c r="JXZ91" s="730"/>
      <c r="JYA91" s="730"/>
      <c r="JYB91" s="730"/>
      <c r="JYC91" s="730"/>
      <c r="JYD91" s="730"/>
      <c r="JYE91" s="730"/>
      <c r="JYF91" s="730"/>
      <c r="JYG91" s="730"/>
      <c r="JYH91" s="730"/>
      <c r="JYI91" s="730"/>
      <c r="JYJ91" s="730"/>
      <c r="JYK91" s="730"/>
      <c r="JYL91" s="730"/>
      <c r="JYM91" s="730"/>
      <c r="JYN91" s="730"/>
      <c r="JYO91" s="730"/>
      <c r="JYP91" s="730"/>
      <c r="JYQ91" s="730"/>
      <c r="JYR91" s="730"/>
      <c r="JYS91" s="730"/>
      <c r="JYT91" s="730"/>
      <c r="JYU91" s="730"/>
      <c r="JYV91" s="730"/>
      <c r="JYW91" s="730"/>
      <c r="JYX91" s="730"/>
      <c r="JYY91" s="730"/>
      <c r="JYZ91" s="730"/>
      <c r="JZA91" s="730"/>
      <c r="JZB91" s="730"/>
      <c r="JZC91" s="730"/>
      <c r="JZD91" s="730"/>
      <c r="JZE91" s="730"/>
      <c r="JZF91" s="730"/>
      <c r="JZG91" s="730"/>
      <c r="JZH91" s="730"/>
      <c r="JZI91" s="730"/>
      <c r="JZJ91" s="730"/>
      <c r="JZK91" s="730"/>
      <c r="JZL91" s="730"/>
      <c r="JZM91" s="730"/>
      <c r="JZN91" s="730"/>
      <c r="JZO91" s="730"/>
      <c r="JZP91" s="730"/>
      <c r="JZQ91" s="730"/>
      <c r="JZR91" s="730"/>
      <c r="JZS91" s="730"/>
      <c r="JZT91" s="730"/>
      <c r="JZU91" s="730"/>
      <c r="JZV91" s="730"/>
      <c r="JZW91" s="730"/>
      <c r="JZX91" s="730"/>
      <c r="JZY91" s="730"/>
      <c r="JZZ91" s="730"/>
      <c r="KAA91" s="730"/>
      <c r="KAB91" s="730"/>
      <c r="KAC91" s="730"/>
      <c r="KAD91" s="730"/>
      <c r="KAE91" s="730"/>
      <c r="KAF91" s="730"/>
      <c r="KAG91" s="730"/>
      <c r="KAH91" s="730"/>
      <c r="KAI91" s="730"/>
      <c r="KAJ91" s="730"/>
      <c r="KAK91" s="730"/>
      <c r="KAL91" s="730"/>
      <c r="KAM91" s="730"/>
      <c r="KAN91" s="730"/>
      <c r="KAO91" s="730"/>
      <c r="KAP91" s="730"/>
      <c r="KAQ91" s="730"/>
      <c r="KAR91" s="730"/>
      <c r="KAS91" s="730"/>
      <c r="KAT91" s="730"/>
      <c r="KAU91" s="730"/>
      <c r="KAV91" s="730"/>
      <c r="KAW91" s="730"/>
      <c r="KAX91" s="730"/>
      <c r="KAY91" s="730"/>
      <c r="KAZ91" s="730"/>
      <c r="KBA91" s="730"/>
      <c r="KBB91" s="730"/>
      <c r="KBC91" s="730"/>
      <c r="KBD91" s="730"/>
      <c r="KBE91" s="730"/>
      <c r="KBF91" s="730"/>
      <c r="KBG91" s="730"/>
      <c r="KBH91" s="730"/>
      <c r="KBI91" s="730"/>
      <c r="KBJ91" s="730"/>
      <c r="KBK91" s="730"/>
      <c r="KBL91" s="730"/>
      <c r="KBM91" s="730"/>
      <c r="KBN91" s="730"/>
      <c r="KBO91" s="730"/>
      <c r="KBP91" s="730"/>
      <c r="KBQ91" s="730"/>
      <c r="KBR91" s="730"/>
      <c r="KBS91" s="730"/>
      <c r="KBT91" s="730"/>
      <c r="KBU91" s="730"/>
      <c r="KBV91" s="730"/>
      <c r="KBW91" s="730"/>
      <c r="KBX91" s="730"/>
      <c r="KBY91" s="730"/>
      <c r="KBZ91" s="730"/>
      <c r="KCA91" s="730"/>
      <c r="KCB91" s="730"/>
      <c r="KCC91" s="730"/>
      <c r="KCD91" s="730"/>
      <c r="KCE91" s="730"/>
      <c r="KCF91" s="730"/>
      <c r="KCG91" s="730"/>
      <c r="KCH91" s="730"/>
      <c r="KCI91" s="730"/>
      <c r="KCJ91" s="730"/>
      <c r="KCK91" s="730"/>
      <c r="KCL91" s="730"/>
      <c r="KCM91" s="730"/>
      <c r="KCN91" s="730"/>
      <c r="KCO91" s="730"/>
      <c r="KCP91" s="730"/>
      <c r="KCQ91" s="730"/>
      <c r="KCR91" s="730"/>
      <c r="KCS91" s="730"/>
      <c r="KCT91" s="730"/>
      <c r="KCU91" s="730"/>
      <c r="KCV91" s="730"/>
      <c r="KCW91" s="730"/>
      <c r="KCX91" s="730"/>
      <c r="KCY91" s="730"/>
      <c r="KCZ91" s="730"/>
      <c r="KDA91" s="730"/>
      <c r="KDB91" s="730"/>
      <c r="KDC91" s="730"/>
      <c r="KDD91" s="730"/>
      <c r="KDE91" s="730"/>
      <c r="KDF91" s="730"/>
      <c r="KDG91" s="730"/>
      <c r="KDH91" s="730"/>
      <c r="KDI91" s="730"/>
      <c r="KDJ91" s="730"/>
      <c r="KDK91" s="730"/>
      <c r="KDL91" s="730"/>
      <c r="KDM91" s="730"/>
      <c r="KDN91" s="730"/>
      <c r="KDO91" s="730"/>
      <c r="KDP91" s="730"/>
      <c r="KDQ91" s="730"/>
      <c r="KDR91" s="730"/>
      <c r="KDS91" s="730"/>
      <c r="KDT91" s="730"/>
      <c r="KDU91" s="730"/>
      <c r="KDV91" s="730"/>
      <c r="KDW91" s="730"/>
      <c r="KDX91" s="730"/>
      <c r="KDY91" s="730"/>
      <c r="KDZ91" s="730"/>
      <c r="KEA91" s="730"/>
      <c r="KEB91" s="730"/>
      <c r="KEC91" s="730"/>
      <c r="KED91" s="730"/>
      <c r="KEE91" s="730"/>
      <c r="KEF91" s="730"/>
      <c r="KEG91" s="730"/>
      <c r="KEH91" s="730"/>
      <c r="KEI91" s="730"/>
      <c r="KEJ91" s="730"/>
      <c r="KEK91" s="730"/>
      <c r="KEL91" s="730"/>
      <c r="KEM91" s="730"/>
      <c r="KEN91" s="730"/>
      <c r="KEO91" s="730"/>
      <c r="KEP91" s="730"/>
      <c r="KEQ91" s="730"/>
      <c r="KER91" s="730"/>
      <c r="KES91" s="730"/>
      <c r="KET91" s="730"/>
      <c r="KEU91" s="730"/>
      <c r="KEV91" s="730"/>
      <c r="KEW91" s="730"/>
      <c r="KEX91" s="730"/>
      <c r="KEY91" s="730"/>
      <c r="KEZ91" s="730"/>
      <c r="KFA91" s="730"/>
      <c r="KFB91" s="730"/>
      <c r="KFC91" s="730"/>
      <c r="KFD91" s="730"/>
      <c r="KFE91" s="730"/>
      <c r="KFF91" s="730"/>
      <c r="KFG91" s="730"/>
      <c r="KFH91" s="730"/>
      <c r="KFI91" s="730"/>
      <c r="KFJ91" s="730"/>
      <c r="KFK91" s="730"/>
      <c r="KFL91" s="730"/>
      <c r="KFM91" s="730"/>
      <c r="KFN91" s="730"/>
      <c r="KFO91" s="730"/>
      <c r="KFP91" s="730"/>
      <c r="KFQ91" s="730"/>
      <c r="KFR91" s="730"/>
      <c r="KFS91" s="730"/>
      <c r="KFT91" s="730"/>
      <c r="KFU91" s="730"/>
      <c r="KFV91" s="730"/>
      <c r="KFW91" s="730"/>
      <c r="KFX91" s="730"/>
      <c r="KFY91" s="730"/>
      <c r="KFZ91" s="730"/>
      <c r="KGA91" s="730"/>
      <c r="KGB91" s="730"/>
      <c r="KGC91" s="730"/>
      <c r="KGD91" s="730"/>
      <c r="KGE91" s="730"/>
      <c r="KGF91" s="730"/>
      <c r="KGG91" s="730"/>
      <c r="KGH91" s="730"/>
      <c r="KGI91" s="730"/>
      <c r="KGJ91" s="730"/>
      <c r="KGK91" s="730"/>
      <c r="KGL91" s="730"/>
      <c r="KGM91" s="730"/>
      <c r="KGN91" s="730"/>
      <c r="KGO91" s="730"/>
      <c r="KGP91" s="730"/>
      <c r="KGQ91" s="730"/>
      <c r="KGR91" s="730"/>
      <c r="KGS91" s="730"/>
      <c r="KGT91" s="730"/>
      <c r="KGU91" s="730"/>
      <c r="KGV91" s="730"/>
      <c r="KGW91" s="730"/>
      <c r="KGX91" s="730"/>
      <c r="KGY91" s="730"/>
      <c r="KGZ91" s="730"/>
      <c r="KHA91" s="730"/>
      <c r="KHB91" s="730"/>
      <c r="KHC91" s="730"/>
      <c r="KHD91" s="730"/>
      <c r="KHE91" s="730"/>
      <c r="KHF91" s="730"/>
      <c r="KHG91" s="730"/>
      <c r="KHH91" s="730"/>
      <c r="KHI91" s="730"/>
      <c r="KHJ91" s="730"/>
      <c r="KHK91" s="730"/>
      <c r="KHL91" s="730"/>
      <c r="KHM91" s="730"/>
      <c r="KHN91" s="730"/>
      <c r="KHO91" s="730"/>
      <c r="KHP91" s="730"/>
      <c r="KHQ91" s="730"/>
      <c r="KHR91" s="730"/>
      <c r="KHS91" s="730"/>
      <c r="KHT91" s="730"/>
      <c r="KHU91" s="730"/>
      <c r="KHV91" s="730"/>
      <c r="KHW91" s="730"/>
      <c r="KHX91" s="730"/>
      <c r="KHY91" s="730"/>
      <c r="KHZ91" s="730"/>
      <c r="KIA91" s="730"/>
      <c r="KIB91" s="730"/>
      <c r="KIC91" s="730"/>
      <c r="KID91" s="730"/>
      <c r="KIE91" s="730"/>
      <c r="KIF91" s="730"/>
      <c r="KIG91" s="730"/>
      <c r="KIH91" s="730"/>
      <c r="KII91" s="730"/>
      <c r="KIJ91" s="730"/>
      <c r="KIK91" s="730"/>
      <c r="KIL91" s="730"/>
      <c r="KIM91" s="730"/>
      <c r="KIN91" s="730"/>
      <c r="KIO91" s="730"/>
      <c r="KIP91" s="730"/>
      <c r="KIQ91" s="730"/>
      <c r="KIR91" s="730"/>
      <c r="KIS91" s="730"/>
      <c r="KIT91" s="730"/>
      <c r="KIU91" s="730"/>
      <c r="KIV91" s="730"/>
      <c r="KIW91" s="730"/>
      <c r="KIX91" s="730"/>
      <c r="KIY91" s="730"/>
      <c r="KIZ91" s="730"/>
      <c r="KJA91" s="730"/>
      <c r="KJB91" s="730"/>
      <c r="KJC91" s="730"/>
      <c r="KJD91" s="730"/>
      <c r="KJE91" s="730"/>
      <c r="KJF91" s="730"/>
      <c r="KJG91" s="730"/>
      <c r="KJH91" s="730"/>
      <c r="KJI91" s="730"/>
      <c r="KJJ91" s="730"/>
      <c r="KJK91" s="730"/>
      <c r="KJL91" s="730"/>
      <c r="KJM91" s="730"/>
      <c r="KJN91" s="730"/>
      <c r="KJO91" s="730"/>
      <c r="KJP91" s="730"/>
      <c r="KJQ91" s="730"/>
      <c r="KJR91" s="730"/>
      <c r="KJS91" s="730"/>
      <c r="KJT91" s="730"/>
      <c r="KJU91" s="730"/>
      <c r="KJV91" s="730"/>
      <c r="KJW91" s="730"/>
      <c r="KJX91" s="730"/>
      <c r="KJY91" s="730"/>
      <c r="KJZ91" s="730"/>
      <c r="KKA91" s="730"/>
      <c r="KKB91" s="730"/>
      <c r="KKC91" s="730"/>
      <c r="KKD91" s="730"/>
      <c r="KKE91" s="730"/>
      <c r="KKF91" s="730"/>
      <c r="KKG91" s="730"/>
      <c r="KKH91" s="730"/>
      <c r="KKI91" s="730"/>
      <c r="KKJ91" s="730"/>
      <c r="KKK91" s="730"/>
      <c r="KKL91" s="730"/>
      <c r="KKM91" s="730"/>
      <c r="KKN91" s="730"/>
      <c r="KKO91" s="730"/>
      <c r="KKP91" s="730"/>
      <c r="KKQ91" s="730"/>
      <c r="KKR91" s="730"/>
      <c r="KKS91" s="730"/>
      <c r="KKT91" s="730"/>
      <c r="KKU91" s="730"/>
      <c r="KKV91" s="730"/>
      <c r="KKW91" s="730"/>
      <c r="KKX91" s="730"/>
      <c r="KKY91" s="730"/>
      <c r="KKZ91" s="730"/>
      <c r="KLA91" s="730"/>
      <c r="KLB91" s="730"/>
      <c r="KLC91" s="730"/>
      <c r="KLD91" s="730"/>
      <c r="KLE91" s="730"/>
      <c r="KLF91" s="730"/>
      <c r="KLG91" s="730"/>
      <c r="KLH91" s="730"/>
      <c r="KLI91" s="730"/>
      <c r="KLJ91" s="730"/>
      <c r="KLK91" s="730"/>
      <c r="KLL91" s="730"/>
      <c r="KLM91" s="730"/>
      <c r="KLN91" s="730"/>
      <c r="KLO91" s="730"/>
      <c r="KLP91" s="730"/>
      <c r="KLQ91" s="730"/>
      <c r="KLR91" s="730"/>
      <c r="KLS91" s="730"/>
      <c r="KLT91" s="730"/>
      <c r="KLU91" s="730"/>
      <c r="KLV91" s="730"/>
      <c r="KLW91" s="730"/>
      <c r="KLX91" s="730"/>
      <c r="KLY91" s="730"/>
      <c r="KLZ91" s="730"/>
      <c r="KMA91" s="730"/>
      <c r="KMB91" s="730"/>
      <c r="KMC91" s="730"/>
      <c r="KMD91" s="730"/>
      <c r="KME91" s="730"/>
      <c r="KMF91" s="730"/>
      <c r="KMG91" s="730"/>
      <c r="KMH91" s="730"/>
      <c r="KMI91" s="730"/>
      <c r="KMJ91" s="730"/>
      <c r="KMK91" s="730"/>
      <c r="KML91" s="730"/>
      <c r="KMM91" s="730"/>
      <c r="KMN91" s="730"/>
      <c r="KMO91" s="730"/>
      <c r="KMP91" s="730"/>
      <c r="KMQ91" s="730"/>
      <c r="KMR91" s="730"/>
      <c r="KMS91" s="730"/>
      <c r="KMT91" s="730"/>
      <c r="KMU91" s="730"/>
      <c r="KMV91" s="730"/>
      <c r="KMW91" s="730"/>
      <c r="KMX91" s="730"/>
      <c r="KMY91" s="730"/>
      <c r="KMZ91" s="730"/>
      <c r="KNA91" s="730"/>
      <c r="KNB91" s="730"/>
      <c r="KNC91" s="730"/>
      <c r="KND91" s="730"/>
      <c r="KNE91" s="730"/>
      <c r="KNF91" s="730"/>
      <c r="KNG91" s="730"/>
      <c r="KNH91" s="730"/>
      <c r="KNI91" s="730"/>
      <c r="KNJ91" s="730"/>
      <c r="KNK91" s="730"/>
      <c r="KNL91" s="730"/>
      <c r="KNM91" s="730"/>
      <c r="KNN91" s="730"/>
      <c r="KNO91" s="730"/>
      <c r="KNP91" s="730"/>
      <c r="KNQ91" s="730"/>
      <c r="KNR91" s="730"/>
      <c r="KNS91" s="730"/>
      <c r="KNT91" s="730"/>
      <c r="KNU91" s="730"/>
      <c r="KNV91" s="730"/>
      <c r="KNW91" s="730"/>
      <c r="KNX91" s="730"/>
      <c r="KNY91" s="730"/>
      <c r="KNZ91" s="730"/>
      <c r="KOA91" s="730"/>
      <c r="KOB91" s="730"/>
      <c r="KOC91" s="730"/>
      <c r="KOD91" s="730"/>
      <c r="KOE91" s="730"/>
      <c r="KOF91" s="730"/>
      <c r="KOG91" s="730"/>
      <c r="KOH91" s="730"/>
      <c r="KOI91" s="730"/>
      <c r="KOJ91" s="730"/>
      <c r="KOK91" s="730"/>
      <c r="KOL91" s="730"/>
      <c r="KOM91" s="730"/>
      <c r="KON91" s="730"/>
      <c r="KOO91" s="730"/>
      <c r="KOP91" s="730"/>
      <c r="KOQ91" s="730"/>
      <c r="KOR91" s="730"/>
      <c r="KOS91" s="730"/>
      <c r="KOT91" s="730"/>
      <c r="KOU91" s="730"/>
      <c r="KOV91" s="730"/>
      <c r="KOW91" s="730"/>
      <c r="KOX91" s="730"/>
      <c r="KOY91" s="730"/>
      <c r="KOZ91" s="730"/>
      <c r="KPA91" s="730"/>
      <c r="KPB91" s="730"/>
      <c r="KPC91" s="730"/>
      <c r="KPD91" s="730"/>
      <c r="KPE91" s="730"/>
      <c r="KPF91" s="730"/>
      <c r="KPG91" s="730"/>
      <c r="KPH91" s="730"/>
      <c r="KPI91" s="730"/>
      <c r="KPJ91" s="730"/>
      <c r="KPK91" s="730"/>
      <c r="KPL91" s="730"/>
      <c r="KPM91" s="730"/>
      <c r="KPN91" s="730"/>
      <c r="KPO91" s="730"/>
      <c r="KPP91" s="730"/>
      <c r="KPQ91" s="730"/>
      <c r="KPR91" s="730"/>
      <c r="KPS91" s="730"/>
      <c r="KPT91" s="730"/>
      <c r="KPU91" s="730"/>
      <c r="KPV91" s="730"/>
      <c r="KPW91" s="730"/>
      <c r="KPX91" s="730"/>
      <c r="KPY91" s="730"/>
      <c r="KPZ91" s="730"/>
      <c r="KQA91" s="730"/>
      <c r="KQB91" s="730"/>
      <c r="KQC91" s="730"/>
      <c r="KQD91" s="730"/>
      <c r="KQE91" s="730"/>
      <c r="KQF91" s="730"/>
      <c r="KQG91" s="730"/>
      <c r="KQH91" s="730"/>
      <c r="KQI91" s="730"/>
      <c r="KQJ91" s="730"/>
      <c r="KQK91" s="730"/>
      <c r="KQL91" s="730"/>
      <c r="KQM91" s="730"/>
      <c r="KQN91" s="730"/>
      <c r="KQO91" s="730"/>
      <c r="KQP91" s="730"/>
      <c r="KQQ91" s="730"/>
      <c r="KQR91" s="730"/>
      <c r="KQS91" s="730"/>
      <c r="KQT91" s="730"/>
      <c r="KQU91" s="730"/>
      <c r="KQV91" s="730"/>
      <c r="KQW91" s="730"/>
      <c r="KQX91" s="730"/>
      <c r="KQY91" s="730"/>
      <c r="KQZ91" s="730"/>
      <c r="KRA91" s="730"/>
      <c r="KRB91" s="730"/>
      <c r="KRC91" s="730"/>
      <c r="KRD91" s="730"/>
      <c r="KRE91" s="730"/>
      <c r="KRF91" s="730"/>
      <c r="KRG91" s="730"/>
      <c r="KRH91" s="730"/>
      <c r="KRI91" s="730"/>
      <c r="KRJ91" s="730"/>
      <c r="KRK91" s="730"/>
      <c r="KRL91" s="730"/>
      <c r="KRM91" s="730"/>
      <c r="KRN91" s="730"/>
      <c r="KRO91" s="730"/>
      <c r="KRP91" s="730"/>
      <c r="KRQ91" s="730"/>
      <c r="KRR91" s="730"/>
      <c r="KRS91" s="730"/>
      <c r="KRT91" s="730"/>
      <c r="KRU91" s="730"/>
      <c r="KRV91" s="730"/>
      <c r="KRW91" s="730"/>
      <c r="KRX91" s="730"/>
      <c r="KRY91" s="730"/>
      <c r="KRZ91" s="730"/>
      <c r="KSA91" s="730"/>
      <c r="KSB91" s="730"/>
      <c r="KSC91" s="730"/>
      <c r="KSD91" s="730"/>
      <c r="KSE91" s="730"/>
      <c r="KSF91" s="730"/>
      <c r="KSG91" s="730"/>
      <c r="KSH91" s="730"/>
      <c r="KSI91" s="730"/>
      <c r="KSJ91" s="730"/>
      <c r="KSK91" s="730"/>
      <c r="KSL91" s="730"/>
      <c r="KSM91" s="730"/>
      <c r="KSN91" s="730"/>
      <c r="KSO91" s="730"/>
      <c r="KSP91" s="730"/>
      <c r="KSQ91" s="730"/>
      <c r="KSR91" s="730"/>
      <c r="KSS91" s="730"/>
      <c r="KST91" s="730"/>
      <c r="KSU91" s="730"/>
      <c r="KSV91" s="730"/>
      <c r="KSW91" s="730"/>
      <c r="KSX91" s="730"/>
      <c r="KSY91" s="730"/>
      <c r="KSZ91" s="730"/>
      <c r="KTA91" s="730"/>
      <c r="KTB91" s="730"/>
      <c r="KTC91" s="730"/>
      <c r="KTD91" s="730"/>
      <c r="KTE91" s="730"/>
      <c r="KTF91" s="730"/>
      <c r="KTG91" s="730"/>
      <c r="KTH91" s="730"/>
      <c r="KTI91" s="730"/>
      <c r="KTJ91" s="730"/>
      <c r="KTK91" s="730"/>
      <c r="KTL91" s="730"/>
      <c r="KTM91" s="730"/>
      <c r="KTN91" s="730"/>
      <c r="KTO91" s="730"/>
      <c r="KTP91" s="730"/>
      <c r="KTQ91" s="730"/>
      <c r="KTR91" s="730"/>
      <c r="KTS91" s="730"/>
      <c r="KTT91" s="730"/>
      <c r="KTU91" s="730"/>
      <c r="KTV91" s="730"/>
      <c r="KTW91" s="730"/>
      <c r="KTX91" s="730"/>
      <c r="KTY91" s="730"/>
      <c r="KTZ91" s="730"/>
      <c r="KUA91" s="730"/>
      <c r="KUB91" s="730"/>
      <c r="KUC91" s="730"/>
      <c r="KUD91" s="730"/>
      <c r="KUE91" s="730"/>
      <c r="KUF91" s="730"/>
      <c r="KUG91" s="730"/>
      <c r="KUH91" s="730"/>
      <c r="KUI91" s="730"/>
      <c r="KUJ91" s="730"/>
      <c r="KUK91" s="730"/>
      <c r="KUL91" s="730"/>
      <c r="KUM91" s="730"/>
      <c r="KUN91" s="730"/>
      <c r="KUO91" s="730"/>
      <c r="KUP91" s="730"/>
      <c r="KUQ91" s="730"/>
      <c r="KUR91" s="730"/>
      <c r="KUS91" s="730"/>
      <c r="KUT91" s="730"/>
      <c r="KUU91" s="730"/>
      <c r="KUV91" s="730"/>
      <c r="KUW91" s="730"/>
      <c r="KUX91" s="730"/>
      <c r="KUY91" s="730"/>
      <c r="KUZ91" s="730"/>
      <c r="KVA91" s="730"/>
      <c r="KVB91" s="730"/>
      <c r="KVC91" s="730"/>
      <c r="KVD91" s="730"/>
      <c r="KVE91" s="730"/>
      <c r="KVF91" s="730"/>
      <c r="KVG91" s="730"/>
      <c r="KVH91" s="730"/>
      <c r="KVI91" s="730"/>
      <c r="KVJ91" s="730"/>
      <c r="KVK91" s="730"/>
      <c r="KVL91" s="730"/>
      <c r="KVM91" s="730"/>
      <c r="KVN91" s="730"/>
      <c r="KVO91" s="730"/>
      <c r="KVP91" s="730"/>
      <c r="KVQ91" s="730"/>
      <c r="KVR91" s="730"/>
      <c r="KVS91" s="730"/>
      <c r="KVT91" s="730"/>
      <c r="KVU91" s="730"/>
      <c r="KVV91" s="730"/>
      <c r="KVW91" s="730"/>
      <c r="KVX91" s="730"/>
      <c r="KVY91" s="730"/>
      <c r="KVZ91" s="730"/>
      <c r="KWA91" s="730"/>
      <c r="KWB91" s="730"/>
      <c r="KWC91" s="730"/>
      <c r="KWD91" s="730"/>
      <c r="KWE91" s="730"/>
      <c r="KWF91" s="730"/>
      <c r="KWG91" s="730"/>
      <c r="KWH91" s="730"/>
      <c r="KWI91" s="730"/>
      <c r="KWJ91" s="730"/>
      <c r="KWK91" s="730"/>
      <c r="KWL91" s="730"/>
      <c r="KWM91" s="730"/>
      <c r="KWN91" s="730"/>
      <c r="KWO91" s="730"/>
      <c r="KWP91" s="730"/>
      <c r="KWQ91" s="730"/>
      <c r="KWR91" s="730"/>
      <c r="KWS91" s="730"/>
      <c r="KWT91" s="730"/>
      <c r="KWU91" s="730"/>
      <c r="KWV91" s="730"/>
      <c r="KWW91" s="730"/>
      <c r="KWX91" s="730"/>
      <c r="KWY91" s="730"/>
      <c r="KWZ91" s="730"/>
      <c r="KXA91" s="730"/>
      <c r="KXB91" s="730"/>
      <c r="KXC91" s="730"/>
      <c r="KXD91" s="730"/>
      <c r="KXE91" s="730"/>
      <c r="KXF91" s="730"/>
      <c r="KXG91" s="730"/>
      <c r="KXH91" s="730"/>
      <c r="KXI91" s="730"/>
      <c r="KXJ91" s="730"/>
      <c r="KXK91" s="730"/>
      <c r="KXL91" s="730"/>
      <c r="KXM91" s="730"/>
      <c r="KXN91" s="730"/>
      <c r="KXO91" s="730"/>
      <c r="KXP91" s="730"/>
      <c r="KXQ91" s="730"/>
      <c r="KXR91" s="730"/>
      <c r="KXS91" s="730"/>
      <c r="KXT91" s="730"/>
      <c r="KXU91" s="730"/>
      <c r="KXV91" s="730"/>
      <c r="KXW91" s="730"/>
      <c r="KXX91" s="730"/>
      <c r="KXY91" s="730"/>
      <c r="KXZ91" s="730"/>
      <c r="KYA91" s="730"/>
      <c r="KYB91" s="730"/>
      <c r="KYC91" s="730"/>
      <c r="KYD91" s="730"/>
      <c r="KYE91" s="730"/>
      <c r="KYF91" s="730"/>
      <c r="KYG91" s="730"/>
      <c r="KYH91" s="730"/>
      <c r="KYI91" s="730"/>
      <c r="KYJ91" s="730"/>
      <c r="KYK91" s="730"/>
      <c r="KYL91" s="730"/>
      <c r="KYM91" s="730"/>
      <c r="KYN91" s="730"/>
      <c r="KYO91" s="730"/>
      <c r="KYP91" s="730"/>
      <c r="KYQ91" s="730"/>
      <c r="KYR91" s="730"/>
      <c r="KYS91" s="730"/>
      <c r="KYT91" s="730"/>
      <c r="KYU91" s="730"/>
      <c r="KYV91" s="730"/>
      <c r="KYW91" s="730"/>
      <c r="KYX91" s="730"/>
      <c r="KYY91" s="730"/>
      <c r="KYZ91" s="730"/>
      <c r="KZA91" s="730"/>
      <c r="KZB91" s="730"/>
      <c r="KZC91" s="730"/>
      <c r="KZD91" s="730"/>
      <c r="KZE91" s="730"/>
      <c r="KZF91" s="730"/>
      <c r="KZG91" s="730"/>
      <c r="KZH91" s="730"/>
      <c r="KZI91" s="730"/>
      <c r="KZJ91" s="730"/>
      <c r="KZK91" s="730"/>
      <c r="KZL91" s="730"/>
      <c r="KZM91" s="730"/>
      <c r="KZN91" s="730"/>
      <c r="KZO91" s="730"/>
      <c r="KZP91" s="730"/>
      <c r="KZQ91" s="730"/>
      <c r="KZR91" s="730"/>
      <c r="KZS91" s="730"/>
      <c r="KZT91" s="730"/>
      <c r="KZU91" s="730"/>
      <c r="KZV91" s="730"/>
      <c r="KZW91" s="730"/>
      <c r="KZX91" s="730"/>
      <c r="KZY91" s="730"/>
      <c r="KZZ91" s="730"/>
      <c r="LAA91" s="730"/>
      <c r="LAB91" s="730"/>
      <c r="LAC91" s="730"/>
      <c r="LAD91" s="730"/>
      <c r="LAE91" s="730"/>
      <c r="LAF91" s="730"/>
      <c r="LAG91" s="730"/>
      <c r="LAH91" s="730"/>
      <c r="LAI91" s="730"/>
      <c r="LAJ91" s="730"/>
      <c r="LAK91" s="730"/>
      <c r="LAL91" s="730"/>
      <c r="LAM91" s="730"/>
      <c r="LAN91" s="730"/>
      <c r="LAO91" s="730"/>
      <c r="LAP91" s="730"/>
      <c r="LAQ91" s="730"/>
      <c r="LAR91" s="730"/>
      <c r="LAS91" s="730"/>
      <c r="LAT91" s="730"/>
      <c r="LAU91" s="730"/>
      <c r="LAV91" s="730"/>
      <c r="LAW91" s="730"/>
      <c r="LAX91" s="730"/>
      <c r="LAY91" s="730"/>
      <c r="LAZ91" s="730"/>
      <c r="LBA91" s="730"/>
      <c r="LBB91" s="730"/>
      <c r="LBC91" s="730"/>
      <c r="LBD91" s="730"/>
      <c r="LBE91" s="730"/>
      <c r="LBF91" s="730"/>
      <c r="LBG91" s="730"/>
      <c r="LBH91" s="730"/>
      <c r="LBI91" s="730"/>
      <c r="LBJ91" s="730"/>
      <c r="LBK91" s="730"/>
      <c r="LBL91" s="730"/>
      <c r="LBM91" s="730"/>
      <c r="LBN91" s="730"/>
      <c r="LBO91" s="730"/>
      <c r="LBP91" s="730"/>
      <c r="LBQ91" s="730"/>
      <c r="LBR91" s="730"/>
      <c r="LBS91" s="730"/>
      <c r="LBT91" s="730"/>
      <c r="LBU91" s="730"/>
      <c r="LBV91" s="730"/>
      <c r="LBW91" s="730"/>
      <c r="LBX91" s="730"/>
      <c r="LBY91" s="730"/>
      <c r="LBZ91" s="730"/>
      <c r="LCA91" s="730"/>
      <c r="LCB91" s="730"/>
      <c r="LCC91" s="730"/>
      <c r="LCD91" s="730"/>
      <c r="LCE91" s="730"/>
      <c r="LCF91" s="730"/>
      <c r="LCG91" s="730"/>
      <c r="LCH91" s="730"/>
      <c r="LCI91" s="730"/>
      <c r="LCJ91" s="730"/>
      <c r="LCK91" s="730"/>
      <c r="LCL91" s="730"/>
      <c r="LCM91" s="730"/>
      <c r="LCN91" s="730"/>
      <c r="LCO91" s="730"/>
      <c r="LCP91" s="730"/>
      <c r="LCQ91" s="730"/>
      <c r="LCR91" s="730"/>
      <c r="LCS91" s="730"/>
      <c r="LCT91" s="730"/>
      <c r="LCU91" s="730"/>
      <c r="LCV91" s="730"/>
      <c r="LCW91" s="730"/>
      <c r="LCX91" s="730"/>
      <c r="LCY91" s="730"/>
      <c r="LCZ91" s="730"/>
      <c r="LDA91" s="730"/>
      <c r="LDB91" s="730"/>
      <c r="LDC91" s="730"/>
      <c r="LDD91" s="730"/>
      <c r="LDE91" s="730"/>
      <c r="LDF91" s="730"/>
      <c r="LDG91" s="730"/>
      <c r="LDH91" s="730"/>
      <c r="LDI91" s="730"/>
      <c r="LDJ91" s="730"/>
      <c r="LDK91" s="730"/>
      <c r="LDL91" s="730"/>
      <c r="LDM91" s="730"/>
      <c r="LDN91" s="730"/>
      <c r="LDO91" s="730"/>
      <c r="LDP91" s="730"/>
      <c r="LDQ91" s="730"/>
      <c r="LDR91" s="730"/>
      <c r="LDS91" s="730"/>
      <c r="LDT91" s="730"/>
      <c r="LDU91" s="730"/>
      <c r="LDV91" s="730"/>
      <c r="LDW91" s="730"/>
      <c r="LDX91" s="730"/>
      <c r="LDY91" s="730"/>
      <c r="LDZ91" s="730"/>
      <c r="LEA91" s="730"/>
      <c r="LEB91" s="730"/>
      <c r="LEC91" s="730"/>
      <c r="LED91" s="730"/>
      <c r="LEE91" s="730"/>
      <c r="LEF91" s="730"/>
      <c r="LEG91" s="730"/>
      <c r="LEH91" s="730"/>
      <c r="LEI91" s="730"/>
      <c r="LEJ91" s="730"/>
      <c r="LEK91" s="730"/>
      <c r="LEL91" s="730"/>
      <c r="LEM91" s="730"/>
      <c r="LEN91" s="730"/>
      <c r="LEO91" s="730"/>
      <c r="LEP91" s="730"/>
      <c r="LEQ91" s="730"/>
      <c r="LER91" s="730"/>
      <c r="LES91" s="730"/>
      <c r="LET91" s="730"/>
      <c r="LEU91" s="730"/>
      <c r="LEV91" s="730"/>
      <c r="LEW91" s="730"/>
      <c r="LEX91" s="730"/>
      <c r="LEY91" s="730"/>
      <c r="LEZ91" s="730"/>
      <c r="LFA91" s="730"/>
      <c r="LFB91" s="730"/>
      <c r="LFC91" s="730"/>
      <c r="LFD91" s="730"/>
      <c r="LFE91" s="730"/>
      <c r="LFF91" s="730"/>
      <c r="LFG91" s="730"/>
      <c r="LFH91" s="730"/>
      <c r="LFI91" s="730"/>
      <c r="LFJ91" s="730"/>
      <c r="LFK91" s="730"/>
      <c r="LFL91" s="730"/>
      <c r="LFM91" s="730"/>
      <c r="LFN91" s="730"/>
      <c r="LFO91" s="730"/>
      <c r="LFP91" s="730"/>
      <c r="LFQ91" s="730"/>
      <c r="LFR91" s="730"/>
      <c r="LFS91" s="730"/>
      <c r="LFT91" s="730"/>
      <c r="LFU91" s="730"/>
      <c r="LFV91" s="730"/>
      <c r="LFW91" s="730"/>
      <c r="LFX91" s="730"/>
      <c r="LFY91" s="730"/>
      <c r="LFZ91" s="730"/>
      <c r="LGA91" s="730"/>
      <c r="LGB91" s="730"/>
      <c r="LGC91" s="730"/>
      <c r="LGD91" s="730"/>
      <c r="LGE91" s="730"/>
      <c r="LGF91" s="730"/>
      <c r="LGG91" s="730"/>
      <c r="LGH91" s="730"/>
      <c r="LGI91" s="730"/>
      <c r="LGJ91" s="730"/>
      <c r="LGK91" s="730"/>
      <c r="LGL91" s="730"/>
      <c r="LGM91" s="730"/>
      <c r="LGN91" s="730"/>
      <c r="LGO91" s="730"/>
      <c r="LGP91" s="730"/>
      <c r="LGQ91" s="730"/>
      <c r="LGR91" s="730"/>
      <c r="LGS91" s="730"/>
      <c r="LGT91" s="730"/>
      <c r="LGU91" s="730"/>
      <c r="LGV91" s="730"/>
      <c r="LGW91" s="730"/>
      <c r="LGX91" s="730"/>
      <c r="LGY91" s="730"/>
      <c r="LGZ91" s="730"/>
      <c r="LHA91" s="730"/>
      <c r="LHB91" s="730"/>
      <c r="LHC91" s="730"/>
      <c r="LHD91" s="730"/>
      <c r="LHE91" s="730"/>
      <c r="LHF91" s="730"/>
      <c r="LHG91" s="730"/>
      <c r="LHH91" s="730"/>
      <c r="LHI91" s="730"/>
      <c r="LHJ91" s="730"/>
      <c r="LHK91" s="730"/>
      <c r="LHL91" s="730"/>
      <c r="LHM91" s="730"/>
      <c r="LHN91" s="730"/>
      <c r="LHO91" s="730"/>
      <c r="LHP91" s="730"/>
      <c r="LHQ91" s="730"/>
      <c r="LHR91" s="730"/>
      <c r="LHS91" s="730"/>
      <c r="LHT91" s="730"/>
      <c r="LHU91" s="730"/>
      <c r="LHV91" s="730"/>
      <c r="LHW91" s="730"/>
      <c r="LHX91" s="730"/>
      <c r="LHY91" s="730"/>
      <c r="LHZ91" s="730"/>
      <c r="LIA91" s="730"/>
      <c r="LIB91" s="730"/>
      <c r="LIC91" s="730"/>
      <c r="LID91" s="730"/>
      <c r="LIE91" s="730"/>
      <c r="LIF91" s="730"/>
      <c r="LIG91" s="730"/>
      <c r="LIH91" s="730"/>
      <c r="LII91" s="730"/>
      <c r="LIJ91" s="730"/>
      <c r="LIK91" s="730"/>
      <c r="LIL91" s="730"/>
      <c r="LIM91" s="730"/>
      <c r="LIN91" s="730"/>
      <c r="LIO91" s="730"/>
      <c r="LIP91" s="730"/>
      <c r="LIQ91" s="730"/>
      <c r="LIR91" s="730"/>
      <c r="LIS91" s="730"/>
      <c r="LIT91" s="730"/>
      <c r="LIU91" s="730"/>
      <c r="LIV91" s="730"/>
      <c r="LIW91" s="730"/>
      <c r="LIX91" s="730"/>
      <c r="LIY91" s="730"/>
      <c r="LIZ91" s="730"/>
      <c r="LJA91" s="730"/>
      <c r="LJB91" s="730"/>
      <c r="LJC91" s="730"/>
      <c r="LJD91" s="730"/>
      <c r="LJE91" s="730"/>
      <c r="LJF91" s="730"/>
      <c r="LJG91" s="730"/>
      <c r="LJH91" s="730"/>
      <c r="LJI91" s="730"/>
      <c r="LJJ91" s="730"/>
      <c r="LJK91" s="730"/>
      <c r="LJL91" s="730"/>
      <c r="LJM91" s="730"/>
      <c r="LJN91" s="730"/>
      <c r="LJO91" s="730"/>
      <c r="LJP91" s="730"/>
      <c r="LJQ91" s="730"/>
      <c r="LJR91" s="730"/>
      <c r="LJS91" s="730"/>
      <c r="LJT91" s="730"/>
      <c r="LJU91" s="730"/>
      <c r="LJV91" s="730"/>
      <c r="LJW91" s="730"/>
      <c r="LJX91" s="730"/>
      <c r="LJY91" s="730"/>
      <c r="LJZ91" s="730"/>
      <c r="LKA91" s="730"/>
      <c r="LKB91" s="730"/>
      <c r="LKC91" s="730"/>
      <c r="LKD91" s="730"/>
      <c r="LKE91" s="730"/>
      <c r="LKF91" s="730"/>
      <c r="LKG91" s="730"/>
      <c r="LKH91" s="730"/>
      <c r="LKI91" s="730"/>
      <c r="LKJ91" s="730"/>
      <c r="LKK91" s="730"/>
      <c r="LKL91" s="730"/>
      <c r="LKM91" s="730"/>
      <c r="LKN91" s="730"/>
      <c r="LKO91" s="730"/>
      <c r="LKP91" s="730"/>
      <c r="LKQ91" s="730"/>
      <c r="LKR91" s="730"/>
      <c r="LKS91" s="730"/>
      <c r="LKT91" s="730"/>
      <c r="LKU91" s="730"/>
      <c r="LKV91" s="730"/>
      <c r="LKW91" s="730"/>
      <c r="LKX91" s="730"/>
      <c r="LKY91" s="730"/>
      <c r="LKZ91" s="730"/>
      <c r="LLA91" s="730"/>
      <c r="LLB91" s="730"/>
      <c r="LLC91" s="730"/>
      <c r="LLD91" s="730"/>
      <c r="LLE91" s="730"/>
      <c r="LLF91" s="730"/>
      <c r="LLG91" s="730"/>
      <c r="LLH91" s="730"/>
      <c r="LLI91" s="730"/>
      <c r="LLJ91" s="730"/>
      <c r="LLK91" s="730"/>
      <c r="LLL91" s="730"/>
      <c r="LLM91" s="730"/>
      <c r="LLN91" s="730"/>
      <c r="LLO91" s="730"/>
      <c r="LLP91" s="730"/>
      <c r="LLQ91" s="730"/>
      <c r="LLR91" s="730"/>
      <c r="LLS91" s="730"/>
      <c r="LLT91" s="730"/>
      <c r="LLU91" s="730"/>
      <c r="LLV91" s="730"/>
      <c r="LLW91" s="730"/>
      <c r="LLX91" s="730"/>
      <c r="LLY91" s="730"/>
      <c r="LLZ91" s="730"/>
      <c r="LMA91" s="730"/>
      <c r="LMB91" s="730"/>
      <c r="LMC91" s="730"/>
      <c r="LMD91" s="730"/>
      <c r="LME91" s="730"/>
      <c r="LMF91" s="730"/>
      <c r="LMG91" s="730"/>
      <c r="LMH91" s="730"/>
      <c r="LMI91" s="730"/>
      <c r="LMJ91" s="730"/>
      <c r="LMK91" s="730"/>
      <c r="LML91" s="730"/>
      <c r="LMM91" s="730"/>
      <c r="LMN91" s="730"/>
      <c r="LMO91" s="730"/>
      <c r="LMP91" s="730"/>
      <c r="LMQ91" s="730"/>
      <c r="LMR91" s="730"/>
      <c r="LMS91" s="730"/>
      <c r="LMT91" s="730"/>
      <c r="LMU91" s="730"/>
      <c r="LMV91" s="730"/>
      <c r="LMW91" s="730"/>
      <c r="LMX91" s="730"/>
      <c r="LMY91" s="730"/>
      <c r="LMZ91" s="730"/>
      <c r="LNA91" s="730"/>
      <c r="LNB91" s="730"/>
      <c r="LNC91" s="730"/>
      <c r="LND91" s="730"/>
      <c r="LNE91" s="730"/>
      <c r="LNF91" s="730"/>
      <c r="LNG91" s="730"/>
      <c r="LNH91" s="730"/>
      <c r="LNI91" s="730"/>
      <c r="LNJ91" s="730"/>
      <c r="LNK91" s="730"/>
      <c r="LNL91" s="730"/>
      <c r="LNM91" s="730"/>
      <c r="LNN91" s="730"/>
      <c r="LNO91" s="730"/>
      <c r="LNP91" s="730"/>
      <c r="LNQ91" s="730"/>
      <c r="LNR91" s="730"/>
      <c r="LNS91" s="730"/>
      <c r="LNT91" s="730"/>
      <c r="LNU91" s="730"/>
      <c r="LNV91" s="730"/>
      <c r="LNW91" s="730"/>
      <c r="LNX91" s="730"/>
      <c r="LNY91" s="730"/>
      <c r="LNZ91" s="730"/>
      <c r="LOA91" s="730"/>
      <c r="LOB91" s="730"/>
      <c r="LOC91" s="730"/>
      <c r="LOD91" s="730"/>
      <c r="LOE91" s="730"/>
      <c r="LOF91" s="730"/>
      <c r="LOG91" s="730"/>
      <c r="LOH91" s="730"/>
      <c r="LOI91" s="730"/>
      <c r="LOJ91" s="730"/>
      <c r="LOK91" s="730"/>
      <c r="LOL91" s="730"/>
      <c r="LOM91" s="730"/>
      <c r="LON91" s="730"/>
      <c r="LOO91" s="730"/>
      <c r="LOP91" s="730"/>
      <c r="LOQ91" s="730"/>
      <c r="LOR91" s="730"/>
      <c r="LOS91" s="730"/>
      <c r="LOT91" s="730"/>
      <c r="LOU91" s="730"/>
      <c r="LOV91" s="730"/>
      <c r="LOW91" s="730"/>
      <c r="LOX91" s="730"/>
      <c r="LOY91" s="730"/>
      <c r="LOZ91" s="730"/>
      <c r="LPA91" s="730"/>
      <c r="LPB91" s="730"/>
      <c r="LPC91" s="730"/>
      <c r="LPD91" s="730"/>
      <c r="LPE91" s="730"/>
      <c r="LPF91" s="730"/>
      <c r="LPG91" s="730"/>
      <c r="LPH91" s="730"/>
      <c r="LPI91" s="730"/>
      <c r="LPJ91" s="730"/>
      <c r="LPK91" s="730"/>
      <c r="LPL91" s="730"/>
      <c r="LPM91" s="730"/>
      <c r="LPN91" s="730"/>
      <c r="LPO91" s="730"/>
      <c r="LPP91" s="730"/>
      <c r="LPQ91" s="730"/>
      <c r="LPR91" s="730"/>
      <c r="LPS91" s="730"/>
      <c r="LPT91" s="730"/>
      <c r="LPU91" s="730"/>
      <c r="LPV91" s="730"/>
      <c r="LPW91" s="730"/>
      <c r="LPX91" s="730"/>
      <c r="LPY91" s="730"/>
      <c r="LPZ91" s="730"/>
      <c r="LQA91" s="730"/>
      <c r="LQB91" s="730"/>
      <c r="LQC91" s="730"/>
      <c r="LQD91" s="730"/>
      <c r="LQE91" s="730"/>
      <c r="LQF91" s="730"/>
      <c r="LQG91" s="730"/>
      <c r="LQH91" s="730"/>
      <c r="LQI91" s="730"/>
      <c r="LQJ91" s="730"/>
      <c r="LQK91" s="730"/>
      <c r="LQL91" s="730"/>
      <c r="LQM91" s="730"/>
      <c r="LQN91" s="730"/>
      <c r="LQO91" s="730"/>
      <c r="LQP91" s="730"/>
      <c r="LQQ91" s="730"/>
      <c r="LQR91" s="730"/>
      <c r="LQS91" s="730"/>
      <c r="LQT91" s="730"/>
      <c r="LQU91" s="730"/>
      <c r="LQV91" s="730"/>
      <c r="LQW91" s="730"/>
      <c r="LQX91" s="730"/>
      <c r="LQY91" s="730"/>
      <c r="LQZ91" s="730"/>
      <c r="LRA91" s="730"/>
      <c r="LRB91" s="730"/>
      <c r="LRC91" s="730"/>
      <c r="LRD91" s="730"/>
      <c r="LRE91" s="730"/>
      <c r="LRF91" s="730"/>
      <c r="LRG91" s="730"/>
      <c r="LRH91" s="730"/>
      <c r="LRI91" s="730"/>
      <c r="LRJ91" s="730"/>
      <c r="LRK91" s="730"/>
      <c r="LRL91" s="730"/>
      <c r="LRM91" s="730"/>
      <c r="LRN91" s="730"/>
      <c r="LRO91" s="730"/>
      <c r="LRP91" s="730"/>
      <c r="LRQ91" s="730"/>
      <c r="LRR91" s="730"/>
      <c r="LRS91" s="730"/>
      <c r="LRT91" s="730"/>
      <c r="LRU91" s="730"/>
      <c r="LRV91" s="730"/>
      <c r="LRW91" s="730"/>
      <c r="LRX91" s="730"/>
      <c r="LRY91" s="730"/>
      <c r="LRZ91" s="730"/>
      <c r="LSA91" s="730"/>
      <c r="LSB91" s="730"/>
      <c r="LSC91" s="730"/>
      <c r="LSD91" s="730"/>
      <c r="LSE91" s="730"/>
      <c r="LSF91" s="730"/>
      <c r="LSG91" s="730"/>
      <c r="LSH91" s="730"/>
      <c r="LSI91" s="730"/>
      <c r="LSJ91" s="730"/>
      <c r="LSK91" s="730"/>
      <c r="LSL91" s="730"/>
      <c r="LSM91" s="730"/>
      <c r="LSN91" s="730"/>
      <c r="LSO91" s="730"/>
      <c r="LSP91" s="730"/>
      <c r="LSQ91" s="730"/>
      <c r="LSR91" s="730"/>
      <c r="LSS91" s="730"/>
      <c r="LST91" s="730"/>
      <c r="LSU91" s="730"/>
      <c r="LSV91" s="730"/>
      <c r="LSW91" s="730"/>
      <c r="LSX91" s="730"/>
      <c r="LSY91" s="730"/>
      <c r="LSZ91" s="730"/>
      <c r="LTA91" s="730"/>
      <c r="LTB91" s="730"/>
      <c r="LTC91" s="730"/>
      <c r="LTD91" s="730"/>
      <c r="LTE91" s="730"/>
      <c r="LTF91" s="730"/>
      <c r="LTG91" s="730"/>
      <c r="LTH91" s="730"/>
      <c r="LTI91" s="730"/>
      <c r="LTJ91" s="730"/>
      <c r="LTK91" s="730"/>
      <c r="LTL91" s="730"/>
      <c r="LTM91" s="730"/>
      <c r="LTN91" s="730"/>
      <c r="LTO91" s="730"/>
      <c r="LTP91" s="730"/>
      <c r="LTQ91" s="730"/>
      <c r="LTR91" s="730"/>
      <c r="LTS91" s="730"/>
      <c r="LTT91" s="730"/>
      <c r="LTU91" s="730"/>
      <c r="LTV91" s="730"/>
      <c r="LTW91" s="730"/>
      <c r="LTX91" s="730"/>
      <c r="LTY91" s="730"/>
      <c r="LTZ91" s="730"/>
      <c r="LUA91" s="730"/>
      <c r="LUB91" s="730"/>
      <c r="LUC91" s="730"/>
      <c r="LUD91" s="730"/>
      <c r="LUE91" s="730"/>
      <c r="LUF91" s="730"/>
      <c r="LUG91" s="730"/>
      <c r="LUH91" s="730"/>
      <c r="LUI91" s="730"/>
      <c r="LUJ91" s="730"/>
      <c r="LUK91" s="730"/>
      <c r="LUL91" s="730"/>
      <c r="LUM91" s="730"/>
      <c r="LUN91" s="730"/>
      <c r="LUO91" s="730"/>
      <c r="LUP91" s="730"/>
      <c r="LUQ91" s="730"/>
      <c r="LUR91" s="730"/>
      <c r="LUS91" s="730"/>
      <c r="LUT91" s="730"/>
      <c r="LUU91" s="730"/>
      <c r="LUV91" s="730"/>
      <c r="LUW91" s="730"/>
      <c r="LUX91" s="730"/>
      <c r="LUY91" s="730"/>
      <c r="LUZ91" s="730"/>
      <c r="LVA91" s="730"/>
      <c r="LVB91" s="730"/>
      <c r="LVC91" s="730"/>
      <c r="LVD91" s="730"/>
      <c r="LVE91" s="730"/>
      <c r="LVF91" s="730"/>
      <c r="LVG91" s="730"/>
      <c r="LVH91" s="730"/>
      <c r="LVI91" s="730"/>
      <c r="LVJ91" s="730"/>
      <c r="LVK91" s="730"/>
      <c r="LVL91" s="730"/>
      <c r="LVM91" s="730"/>
      <c r="LVN91" s="730"/>
      <c r="LVO91" s="730"/>
      <c r="LVP91" s="730"/>
      <c r="LVQ91" s="730"/>
      <c r="LVR91" s="730"/>
      <c r="LVS91" s="730"/>
      <c r="LVT91" s="730"/>
      <c r="LVU91" s="730"/>
      <c r="LVV91" s="730"/>
      <c r="LVW91" s="730"/>
      <c r="LVX91" s="730"/>
      <c r="LVY91" s="730"/>
      <c r="LVZ91" s="730"/>
      <c r="LWA91" s="730"/>
      <c r="LWB91" s="730"/>
      <c r="LWC91" s="730"/>
      <c r="LWD91" s="730"/>
      <c r="LWE91" s="730"/>
      <c r="LWF91" s="730"/>
      <c r="LWG91" s="730"/>
      <c r="LWH91" s="730"/>
      <c r="LWI91" s="730"/>
      <c r="LWJ91" s="730"/>
      <c r="LWK91" s="730"/>
      <c r="LWL91" s="730"/>
      <c r="LWM91" s="730"/>
      <c r="LWN91" s="730"/>
      <c r="LWO91" s="730"/>
      <c r="LWP91" s="730"/>
      <c r="LWQ91" s="730"/>
      <c r="LWR91" s="730"/>
      <c r="LWS91" s="730"/>
      <c r="LWT91" s="730"/>
      <c r="LWU91" s="730"/>
      <c r="LWV91" s="730"/>
      <c r="LWW91" s="730"/>
      <c r="LWX91" s="730"/>
      <c r="LWY91" s="730"/>
      <c r="LWZ91" s="730"/>
      <c r="LXA91" s="730"/>
      <c r="LXB91" s="730"/>
      <c r="LXC91" s="730"/>
      <c r="LXD91" s="730"/>
      <c r="LXE91" s="730"/>
      <c r="LXF91" s="730"/>
      <c r="LXG91" s="730"/>
      <c r="LXH91" s="730"/>
      <c r="LXI91" s="730"/>
      <c r="LXJ91" s="730"/>
      <c r="LXK91" s="730"/>
      <c r="LXL91" s="730"/>
      <c r="LXM91" s="730"/>
      <c r="LXN91" s="730"/>
      <c r="LXO91" s="730"/>
      <c r="LXP91" s="730"/>
      <c r="LXQ91" s="730"/>
      <c r="LXR91" s="730"/>
      <c r="LXS91" s="730"/>
      <c r="LXT91" s="730"/>
      <c r="LXU91" s="730"/>
      <c r="LXV91" s="730"/>
      <c r="LXW91" s="730"/>
      <c r="LXX91" s="730"/>
      <c r="LXY91" s="730"/>
      <c r="LXZ91" s="730"/>
      <c r="LYA91" s="730"/>
      <c r="LYB91" s="730"/>
      <c r="LYC91" s="730"/>
      <c r="LYD91" s="730"/>
      <c r="LYE91" s="730"/>
      <c r="LYF91" s="730"/>
      <c r="LYG91" s="730"/>
      <c r="LYH91" s="730"/>
      <c r="LYI91" s="730"/>
      <c r="LYJ91" s="730"/>
      <c r="LYK91" s="730"/>
      <c r="LYL91" s="730"/>
      <c r="LYM91" s="730"/>
      <c r="LYN91" s="730"/>
      <c r="LYO91" s="730"/>
      <c r="LYP91" s="730"/>
      <c r="LYQ91" s="730"/>
      <c r="LYR91" s="730"/>
      <c r="LYS91" s="730"/>
      <c r="LYT91" s="730"/>
      <c r="LYU91" s="730"/>
      <c r="LYV91" s="730"/>
      <c r="LYW91" s="730"/>
      <c r="LYX91" s="730"/>
      <c r="LYY91" s="730"/>
      <c r="LYZ91" s="730"/>
      <c r="LZA91" s="730"/>
      <c r="LZB91" s="730"/>
      <c r="LZC91" s="730"/>
      <c r="LZD91" s="730"/>
      <c r="LZE91" s="730"/>
      <c r="LZF91" s="730"/>
      <c r="LZG91" s="730"/>
      <c r="LZH91" s="730"/>
      <c r="LZI91" s="730"/>
      <c r="LZJ91" s="730"/>
      <c r="LZK91" s="730"/>
      <c r="LZL91" s="730"/>
      <c r="LZM91" s="730"/>
      <c r="LZN91" s="730"/>
      <c r="LZO91" s="730"/>
      <c r="LZP91" s="730"/>
      <c r="LZQ91" s="730"/>
      <c r="LZR91" s="730"/>
      <c r="LZS91" s="730"/>
      <c r="LZT91" s="730"/>
      <c r="LZU91" s="730"/>
      <c r="LZV91" s="730"/>
      <c r="LZW91" s="730"/>
      <c r="LZX91" s="730"/>
      <c r="LZY91" s="730"/>
      <c r="LZZ91" s="730"/>
      <c r="MAA91" s="730"/>
      <c r="MAB91" s="730"/>
      <c r="MAC91" s="730"/>
      <c r="MAD91" s="730"/>
      <c r="MAE91" s="730"/>
      <c r="MAF91" s="730"/>
      <c r="MAG91" s="730"/>
      <c r="MAH91" s="730"/>
      <c r="MAI91" s="730"/>
      <c r="MAJ91" s="730"/>
      <c r="MAK91" s="730"/>
      <c r="MAL91" s="730"/>
      <c r="MAM91" s="730"/>
      <c r="MAN91" s="730"/>
      <c r="MAO91" s="730"/>
      <c r="MAP91" s="730"/>
      <c r="MAQ91" s="730"/>
      <c r="MAR91" s="730"/>
      <c r="MAS91" s="730"/>
      <c r="MAT91" s="730"/>
      <c r="MAU91" s="730"/>
      <c r="MAV91" s="730"/>
      <c r="MAW91" s="730"/>
      <c r="MAX91" s="730"/>
      <c r="MAY91" s="730"/>
      <c r="MAZ91" s="730"/>
      <c r="MBA91" s="730"/>
      <c r="MBB91" s="730"/>
      <c r="MBC91" s="730"/>
      <c r="MBD91" s="730"/>
      <c r="MBE91" s="730"/>
      <c r="MBF91" s="730"/>
      <c r="MBG91" s="730"/>
      <c r="MBH91" s="730"/>
      <c r="MBI91" s="730"/>
      <c r="MBJ91" s="730"/>
      <c r="MBK91" s="730"/>
      <c r="MBL91" s="730"/>
      <c r="MBM91" s="730"/>
      <c r="MBN91" s="730"/>
      <c r="MBO91" s="730"/>
      <c r="MBP91" s="730"/>
      <c r="MBQ91" s="730"/>
      <c r="MBR91" s="730"/>
      <c r="MBS91" s="730"/>
      <c r="MBT91" s="730"/>
      <c r="MBU91" s="730"/>
      <c r="MBV91" s="730"/>
      <c r="MBW91" s="730"/>
      <c r="MBX91" s="730"/>
      <c r="MBY91" s="730"/>
      <c r="MBZ91" s="730"/>
      <c r="MCA91" s="730"/>
      <c r="MCB91" s="730"/>
      <c r="MCC91" s="730"/>
      <c r="MCD91" s="730"/>
      <c r="MCE91" s="730"/>
      <c r="MCF91" s="730"/>
      <c r="MCG91" s="730"/>
      <c r="MCH91" s="730"/>
      <c r="MCI91" s="730"/>
      <c r="MCJ91" s="730"/>
      <c r="MCK91" s="730"/>
      <c r="MCL91" s="730"/>
      <c r="MCM91" s="730"/>
      <c r="MCN91" s="730"/>
      <c r="MCO91" s="730"/>
      <c r="MCP91" s="730"/>
      <c r="MCQ91" s="730"/>
      <c r="MCR91" s="730"/>
      <c r="MCS91" s="730"/>
      <c r="MCT91" s="730"/>
      <c r="MCU91" s="730"/>
      <c r="MCV91" s="730"/>
      <c r="MCW91" s="730"/>
      <c r="MCX91" s="730"/>
      <c r="MCY91" s="730"/>
      <c r="MCZ91" s="730"/>
      <c r="MDA91" s="730"/>
      <c r="MDB91" s="730"/>
      <c r="MDC91" s="730"/>
      <c r="MDD91" s="730"/>
      <c r="MDE91" s="730"/>
      <c r="MDF91" s="730"/>
      <c r="MDG91" s="730"/>
      <c r="MDH91" s="730"/>
      <c r="MDI91" s="730"/>
      <c r="MDJ91" s="730"/>
      <c r="MDK91" s="730"/>
      <c r="MDL91" s="730"/>
      <c r="MDM91" s="730"/>
      <c r="MDN91" s="730"/>
      <c r="MDO91" s="730"/>
      <c r="MDP91" s="730"/>
      <c r="MDQ91" s="730"/>
      <c r="MDR91" s="730"/>
      <c r="MDS91" s="730"/>
      <c r="MDT91" s="730"/>
      <c r="MDU91" s="730"/>
      <c r="MDV91" s="730"/>
      <c r="MDW91" s="730"/>
      <c r="MDX91" s="730"/>
      <c r="MDY91" s="730"/>
      <c r="MDZ91" s="730"/>
      <c r="MEA91" s="730"/>
      <c r="MEB91" s="730"/>
      <c r="MEC91" s="730"/>
      <c r="MED91" s="730"/>
      <c r="MEE91" s="730"/>
      <c r="MEF91" s="730"/>
      <c r="MEG91" s="730"/>
      <c r="MEH91" s="730"/>
      <c r="MEI91" s="730"/>
      <c r="MEJ91" s="730"/>
      <c r="MEK91" s="730"/>
      <c r="MEL91" s="730"/>
      <c r="MEM91" s="730"/>
      <c r="MEN91" s="730"/>
      <c r="MEO91" s="730"/>
      <c r="MEP91" s="730"/>
      <c r="MEQ91" s="730"/>
      <c r="MER91" s="730"/>
      <c r="MES91" s="730"/>
      <c r="MET91" s="730"/>
      <c r="MEU91" s="730"/>
      <c r="MEV91" s="730"/>
      <c r="MEW91" s="730"/>
      <c r="MEX91" s="730"/>
      <c r="MEY91" s="730"/>
      <c r="MEZ91" s="730"/>
      <c r="MFA91" s="730"/>
      <c r="MFB91" s="730"/>
      <c r="MFC91" s="730"/>
      <c r="MFD91" s="730"/>
      <c r="MFE91" s="730"/>
      <c r="MFF91" s="730"/>
      <c r="MFG91" s="730"/>
      <c r="MFH91" s="730"/>
      <c r="MFI91" s="730"/>
      <c r="MFJ91" s="730"/>
      <c r="MFK91" s="730"/>
      <c r="MFL91" s="730"/>
      <c r="MFM91" s="730"/>
      <c r="MFN91" s="730"/>
      <c r="MFO91" s="730"/>
      <c r="MFP91" s="730"/>
      <c r="MFQ91" s="730"/>
      <c r="MFR91" s="730"/>
      <c r="MFS91" s="730"/>
      <c r="MFT91" s="730"/>
      <c r="MFU91" s="730"/>
      <c r="MFV91" s="730"/>
      <c r="MFW91" s="730"/>
      <c r="MFX91" s="730"/>
      <c r="MFY91" s="730"/>
      <c r="MFZ91" s="730"/>
      <c r="MGA91" s="730"/>
      <c r="MGB91" s="730"/>
      <c r="MGC91" s="730"/>
      <c r="MGD91" s="730"/>
      <c r="MGE91" s="730"/>
      <c r="MGF91" s="730"/>
      <c r="MGG91" s="730"/>
      <c r="MGH91" s="730"/>
      <c r="MGI91" s="730"/>
      <c r="MGJ91" s="730"/>
      <c r="MGK91" s="730"/>
      <c r="MGL91" s="730"/>
      <c r="MGM91" s="730"/>
      <c r="MGN91" s="730"/>
      <c r="MGO91" s="730"/>
      <c r="MGP91" s="730"/>
      <c r="MGQ91" s="730"/>
      <c r="MGR91" s="730"/>
      <c r="MGS91" s="730"/>
      <c r="MGT91" s="730"/>
      <c r="MGU91" s="730"/>
      <c r="MGV91" s="730"/>
      <c r="MGW91" s="730"/>
      <c r="MGX91" s="730"/>
      <c r="MGY91" s="730"/>
      <c r="MGZ91" s="730"/>
      <c r="MHA91" s="730"/>
      <c r="MHB91" s="730"/>
      <c r="MHC91" s="730"/>
      <c r="MHD91" s="730"/>
      <c r="MHE91" s="730"/>
      <c r="MHF91" s="730"/>
      <c r="MHG91" s="730"/>
      <c r="MHH91" s="730"/>
      <c r="MHI91" s="730"/>
      <c r="MHJ91" s="730"/>
      <c r="MHK91" s="730"/>
      <c r="MHL91" s="730"/>
      <c r="MHM91" s="730"/>
      <c r="MHN91" s="730"/>
      <c r="MHO91" s="730"/>
      <c r="MHP91" s="730"/>
      <c r="MHQ91" s="730"/>
      <c r="MHR91" s="730"/>
      <c r="MHS91" s="730"/>
      <c r="MHT91" s="730"/>
      <c r="MHU91" s="730"/>
      <c r="MHV91" s="730"/>
      <c r="MHW91" s="730"/>
      <c r="MHX91" s="730"/>
      <c r="MHY91" s="730"/>
      <c r="MHZ91" s="730"/>
      <c r="MIA91" s="730"/>
      <c r="MIB91" s="730"/>
      <c r="MIC91" s="730"/>
      <c r="MID91" s="730"/>
      <c r="MIE91" s="730"/>
      <c r="MIF91" s="730"/>
      <c r="MIG91" s="730"/>
      <c r="MIH91" s="730"/>
      <c r="MII91" s="730"/>
      <c r="MIJ91" s="730"/>
      <c r="MIK91" s="730"/>
      <c r="MIL91" s="730"/>
      <c r="MIM91" s="730"/>
      <c r="MIN91" s="730"/>
      <c r="MIO91" s="730"/>
      <c r="MIP91" s="730"/>
      <c r="MIQ91" s="730"/>
      <c r="MIR91" s="730"/>
      <c r="MIS91" s="730"/>
      <c r="MIT91" s="730"/>
      <c r="MIU91" s="730"/>
      <c r="MIV91" s="730"/>
      <c r="MIW91" s="730"/>
      <c r="MIX91" s="730"/>
      <c r="MIY91" s="730"/>
      <c r="MIZ91" s="730"/>
      <c r="MJA91" s="730"/>
      <c r="MJB91" s="730"/>
      <c r="MJC91" s="730"/>
      <c r="MJD91" s="730"/>
      <c r="MJE91" s="730"/>
      <c r="MJF91" s="730"/>
      <c r="MJG91" s="730"/>
      <c r="MJH91" s="730"/>
      <c r="MJI91" s="730"/>
      <c r="MJJ91" s="730"/>
      <c r="MJK91" s="730"/>
      <c r="MJL91" s="730"/>
      <c r="MJM91" s="730"/>
      <c r="MJN91" s="730"/>
      <c r="MJO91" s="730"/>
      <c r="MJP91" s="730"/>
      <c r="MJQ91" s="730"/>
      <c r="MJR91" s="730"/>
      <c r="MJS91" s="730"/>
      <c r="MJT91" s="730"/>
      <c r="MJU91" s="730"/>
      <c r="MJV91" s="730"/>
      <c r="MJW91" s="730"/>
      <c r="MJX91" s="730"/>
      <c r="MJY91" s="730"/>
      <c r="MJZ91" s="730"/>
      <c r="MKA91" s="730"/>
      <c r="MKB91" s="730"/>
      <c r="MKC91" s="730"/>
      <c r="MKD91" s="730"/>
      <c r="MKE91" s="730"/>
      <c r="MKF91" s="730"/>
      <c r="MKG91" s="730"/>
      <c r="MKH91" s="730"/>
      <c r="MKI91" s="730"/>
      <c r="MKJ91" s="730"/>
      <c r="MKK91" s="730"/>
      <c r="MKL91" s="730"/>
      <c r="MKM91" s="730"/>
      <c r="MKN91" s="730"/>
      <c r="MKO91" s="730"/>
      <c r="MKP91" s="730"/>
      <c r="MKQ91" s="730"/>
      <c r="MKR91" s="730"/>
      <c r="MKS91" s="730"/>
      <c r="MKT91" s="730"/>
      <c r="MKU91" s="730"/>
      <c r="MKV91" s="730"/>
      <c r="MKW91" s="730"/>
      <c r="MKX91" s="730"/>
      <c r="MKY91" s="730"/>
      <c r="MKZ91" s="730"/>
      <c r="MLA91" s="730"/>
      <c r="MLB91" s="730"/>
      <c r="MLC91" s="730"/>
      <c r="MLD91" s="730"/>
      <c r="MLE91" s="730"/>
      <c r="MLF91" s="730"/>
      <c r="MLG91" s="730"/>
      <c r="MLH91" s="730"/>
      <c r="MLI91" s="730"/>
      <c r="MLJ91" s="730"/>
      <c r="MLK91" s="730"/>
      <c r="MLL91" s="730"/>
      <c r="MLM91" s="730"/>
      <c r="MLN91" s="730"/>
      <c r="MLO91" s="730"/>
      <c r="MLP91" s="730"/>
      <c r="MLQ91" s="730"/>
      <c r="MLR91" s="730"/>
      <c r="MLS91" s="730"/>
      <c r="MLT91" s="730"/>
      <c r="MLU91" s="730"/>
      <c r="MLV91" s="730"/>
      <c r="MLW91" s="730"/>
      <c r="MLX91" s="730"/>
      <c r="MLY91" s="730"/>
      <c r="MLZ91" s="730"/>
      <c r="MMA91" s="730"/>
      <c r="MMB91" s="730"/>
      <c r="MMC91" s="730"/>
      <c r="MMD91" s="730"/>
      <c r="MME91" s="730"/>
      <c r="MMF91" s="730"/>
      <c r="MMG91" s="730"/>
      <c r="MMH91" s="730"/>
      <c r="MMI91" s="730"/>
      <c r="MMJ91" s="730"/>
      <c r="MMK91" s="730"/>
      <c r="MML91" s="730"/>
      <c r="MMM91" s="730"/>
      <c r="MMN91" s="730"/>
      <c r="MMO91" s="730"/>
      <c r="MMP91" s="730"/>
      <c r="MMQ91" s="730"/>
      <c r="MMR91" s="730"/>
      <c r="MMS91" s="730"/>
      <c r="MMT91" s="730"/>
      <c r="MMU91" s="730"/>
      <c r="MMV91" s="730"/>
      <c r="MMW91" s="730"/>
      <c r="MMX91" s="730"/>
      <c r="MMY91" s="730"/>
      <c r="MMZ91" s="730"/>
      <c r="MNA91" s="730"/>
      <c r="MNB91" s="730"/>
      <c r="MNC91" s="730"/>
      <c r="MND91" s="730"/>
      <c r="MNE91" s="730"/>
      <c r="MNF91" s="730"/>
      <c r="MNG91" s="730"/>
      <c r="MNH91" s="730"/>
      <c r="MNI91" s="730"/>
      <c r="MNJ91" s="730"/>
      <c r="MNK91" s="730"/>
      <c r="MNL91" s="730"/>
      <c r="MNM91" s="730"/>
      <c r="MNN91" s="730"/>
      <c r="MNO91" s="730"/>
      <c r="MNP91" s="730"/>
      <c r="MNQ91" s="730"/>
      <c r="MNR91" s="730"/>
      <c r="MNS91" s="730"/>
      <c r="MNT91" s="730"/>
      <c r="MNU91" s="730"/>
      <c r="MNV91" s="730"/>
      <c r="MNW91" s="730"/>
      <c r="MNX91" s="730"/>
      <c r="MNY91" s="730"/>
      <c r="MNZ91" s="730"/>
      <c r="MOA91" s="730"/>
      <c r="MOB91" s="730"/>
      <c r="MOC91" s="730"/>
      <c r="MOD91" s="730"/>
      <c r="MOE91" s="730"/>
      <c r="MOF91" s="730"/>
      <c r="MOG91" s="730"/>
      <c r="MOH91" s="730"/>
      <c r="MOI91" s="730"/>
      <c r="MOJ91" s="730"/>
      <c r="MOK91" s="730"/>
      <c r="MOL91" s="730"/>
      <c r="MOM91" s="730"/>
      <c r="MON91" s="730"/>
      <c r="MOO91" s="730"/>
      <c r="MOP91" s="730"/>
      <c r="MOQ91" s="730"/>
      <c r="MOR91" s="730"/>
      <c r="MOS91" s="730"/>
      <c r="MOT91" s="730"/>
      <c r="MOU91" s="730"/>
      <c r="MOV91" s="730"/>
      <c r="MOW91" s="730"/>
      <c r="MOX91" s="730"/>
      <c r="MOY91" s="730"/>
      <c r="MOZ91" s="730"/>
      <c r="MPA91" s="730"/>
      <c r="MPB91" s="730"/>
      <c r="MPC91" s="730"/>
      <c r="MPD91" s="730"/>
      <c r="MPE91" s="730"/>
      <c r="MPF91" s="730"/>
      <c r="MPG91" s="730"/>
      <c r="MPH91" s="730"/>
      <c r="MPI91" s="730"/>
      <c r="MPJ91" s="730"/>
      <c r="MPK91" s="730"/>
      <c r="MPL91" s="730"/>
      <c r="MPM91" s="730"/>
      <c r="MPN91" s="730"/>
      <c r="MPO91" s="730"/>
      <c r="MPP91" s="730"/>
      <c r="MPQ91" s="730"/>
      <c r="MPR91" s="730"/>
      <c r="MPS91" s="730"/>
      <c r="MPT91" s="730"/>
      <c r="MPU91" s="730"/>
      <c r="MPV91" s="730"/>
      <c r="MPW91" s="730"/>
      <c r="MPX91" s="730"/>
      <c r="MPY91" s="730"/>
      <c r="MPZ91" s="730"/>
      <c r="MQA91" s="730"/>
      <c r="MQB91" s="730"/>
      <c r="MQC91" s="730"/>
      <c r="MQD91" s="730"/>
      <c r="MQE91" s="730"/>
      <c r="MQF91" s="730"/>
      <c r="MQG91" s="730"/>
      <c r="MQH91" s="730"/>
      <c r="MQI91" s="730"/>
      <c r="MQJ91" s="730"/>
      <c r="MQK91" s="730"/>
      <c r="MQL91" s="730"/>
      <c r="MQM91" s="730"/>
      <c r="MQN91" s="730"/>
      <c r="MQO91" s="730"/>
      <c r="MQP91" s="730"/>
      <c r="MQQ91" s="730"/>
      <c r="MQR91" s="730"/>
      <c r="MQS91" s="730"/>
      <c r="MQT91" s="730"/>
      <c r="MQU91" s="730"/>
      <c r="MQV91" s="730"/>
      <c r="MQW91" s="730"/>
      <c r="MQX91" s="730"/>
      <c r="MQY91" s="730"/>
      <c r="MQZ91" s="730"/>
      <c r="MRA91" s="730"/>
      <c r="MRB91" s="730"/>
      <c r="MRC91" s="730"/>
      <c r="MRD91" s="730"/>
      <c r="MRE91" s="730"/>
      <c r="MRF91" s="730"/>
      <c r="MRG91" s="730"/>
      <c r="MRH91" s="730"/>
      <c r="MRI91" s="730"/>
      <c r="MRJ91" s="730"/>
      <c r="MRK91" s="730"/>
      <c r="MRL91" s="730"/>
      <c r="MRM91" s="730"/>
      <c r="MRN91" s="730"/>
      <c r="MRO91" s="730"/>
      <c r="MRP91" s="730"/>
      <c r="MRQ91" s="730"/>
      <c r="MRR91" s="730"/>
      <c r="MRS91" s="730"/>
      <c r="MRT91" s="730"/>
      <c r="MRU91" s="730"/>
      <c r="MRV91" s="730"/>
      <c r="MRW91" s="730"/>
      <c r="MRX91" s="730"/>
      <c r="MRY91" s="730"/>
      <c r="MRZ91" s="730"/>
      <c r="MSA91" s="730"/>
      <c r="MSB91" s="730"/>
      <c r="MSC91" s="730"/>
      <c r="MSD91" s="730"/>
      <c r="MSE91" s="730"/>
      <c r="MSF91" s="730"/>
      <c r="MSG91" s="730"/>
      <c r="MSH91" s="730"/>
      <c r="MSI91" s="730"/>
      <c r="MSJ91" s="730"/>
      <c r="MSK91" s="730"/>
      <c r="MSL91" s="730"/>
      <c r="MSM91" s="730"/>
      <c r="MSN91" s="730"/>
      <c r="MSO91" s="730"/>
      <c r="MSP91" s="730"/>
      <c r="MSQ91" s="730"/>
      <c r="MSR91" s="730"/>
      <c r="MSS91" s="730"/>
      <c r="MST91" s="730"/>
      <c r="MSU91" s="730"/>
      <c r="MSV91" s="730"/>
      <c r="MSW91" s="730"/>
      <c r="MSX91" s="730"/>
      <c r="MSY91" s="730"/>
      <c r="MSZ91" s="730"/>
      <c r="MTA91" s="730"/>
      <c r="MTB91" s="730"/>
      <c r="MTC91" s="730"/>
      <c r="MTD91" s="730"/>
      <c r="MTE91" s="730"/>
      <c r="MTF91" s="730"/>
      <c r="MTG91" s="730"/>
      <c r="MTH91" s="730"/>
      <c r="MTI91" s="730"/>
      <c r="MTJ91" s="730"/>
      <c r="MTK91" s="730"/>
      <c r="MTL91" s="730"/>
      <c r="MTM91" s="730"/>
      <c r="MTN91" s="730"/>
      <c r="MTO91" s="730"/>
      <c r="MTP91" s="730"/>
      <c r="MTQ91" s="730"/>
      <c r="MTR91" s="730"/>
      <c r="MTS91" s="730"/>
      <c r="MTT91" s="730"/>
      <c r="MTU91" s="730"/>
      <c r="MTV91" s="730"/>
      <c r="MTW91" s="730"/>
      <c r="MTX91" s="730"/>
      <c r="MTY91" s="730"/>
      <c r="MTZ91" s="730"/>
      <c r="MUA91" s="730"/>
      <c r="MUB91" s="730"/>
      <c r="MUC91" s="730"/>
      <c r="MUD91" s="730"/>
      <c r="MUE91" s="730"/>
      <c r="MUF91" s="730"/>
      <c r="MUG91" s="730"/>
      <c r="MUH91" s="730"/>
      <c r="MUI91" s="730"/>
      <c r="MUJ91" s="730"/>
      <c r="MUK91" s="730"/>
      <c r="MUL91" s="730"/>
      <c r="MUM91" s="730"/>
      <c r="MUN91" s="730"/>
      <c r="MUO91" s="730"/>
      <c r="MUP91" s="730"/>
      <c r="MUQ91" s="730"/>
      <c r="MUR91" s="730"/>
      <c r="MUS91" s="730"/>
      <c r="MUT91" s="730"/>
      <c r="MUU91" s="730"/>
      <c r="MUV91" s="730"/>
      <c r="MUW91" s="730"/>
      <c r="MUX91" s="730"/>
      <c r="MUY91" s="730"/>
      <c r="MUZ91" s="730"/>
      <c r="MVA91" s="730"/>
      <c r="MVB91" s="730"/>
      <c r="MVC91" s="730"/>
      <c r="MVD91" s="730"/>
      <c r="MVE91" s="730"/>
      <c r="MVF91" s="730"/>
      <c r="MVG91" s="730"/>
      <c r="MVH91" s="730"/>
      <c r="MVI91" s="730"/>
      <c r="MVJ91" s="730"/>
      <c r="MVK91" s="730"/>
      <c r="MVL91" s="730"/>
      <c r="MVM91" s="730"/>
      <c r="MVN91" s="730"/>
      <c r="MVO91" s="730"/>
      <c r="MVP91" s="730"/>
      <c r="MVQ91" s="730"/>
      <c r="MVR91" s="730"/>
      <c r="MVS91" s="730"/>
      <c r="MVT91" s="730"/>
      <c r="MVU91" s="730"/>
      <c r="MVV91" s="730"/>
      <c r="MVW91" s="730"/>
      <c r="MVX91" s="730"/>
      <c r="MVY91" s="730"/>
      <c r="MVZ91" s="730"/>
      <c r="MWA91" s="730"/>
      <c r="MWB91" s="730"/>
      <c r="MWC91" s="730"/>
      <c r="MWD91" s="730"/>
      <c r="MWE91" s="730"/>
      <c r="MWF91" s="730"/>
      <c r="MWG91" s="730"/>
      <c r="MWH91" s="730"/>
      <c r="MWI91" s="730"/>
      <c r="MWJ91" s="730"/>
      <c r="MWK91" s="730"/>
      <c r="MWL91" s="730"/>
      <c r="MWM91" s="730"/>
      <c r="MWN91" s="730"/>
      <c r="MWO91" s="730"/>
      <c r="MWP91" s="730"/>
      <c r="MWQ91" s="730"/>
      <c r="MWR91" s="730"/>
      <c r="MWS91" s="730"/>
      <c r="MWT91" s="730"/>
      <c r="MWU91" s="730"/>
      <c r="MWV91" s="730"/>
      <c r="MWW91" s="730"/>
      <c r="MWX91" s="730"/>
      <c r="MWY91" s="730"/>
      <c r="MWZ91" s="730"/>
      <c r="MXA91" s="730"/>
      <c r="MXB91" s="730"/>
      <c r="MXC91" s="730"/>
      <c r="MXD91" s="730"/>
      <c r="MXE91" s="730"/>
      <c r="MXF91" s="730"/>
      <c r="MXG91" s="730"/>
      <c r="MXH91" s="730"/>
      <c r="MXI91" s="730"/>
      <c r="MXJ91" s="730"/>
      <c r="MXK91" s="730"/>
      <c r="MXL91" s="730"/>
      <c r="MXM91" s="730"/>
      <c r="MXN91" s="730"/>
      <c r="MXO91" s="730"/>
      <c r="MXP91" s="730"/>
      <c r="MXQ91" s="730"/>
      <c r="MXR91" s="730"/>
      <c r="MXS91" s="730"/>
      <c r="MXT91" s="730"/>
      <c r="MXU91" s="730"/>
      <c r="MXV91" s="730"/>
      <c r="MXW91" s="730"/>
      <c r="MXX91" s="730"/>
      <c r="MXY91" s="730"/>
      <c r="MXZ91" s="730"/>
      <c r="MYA91" s="730"/>
      <c r="MYB91" s="730"/>
      <c r="MYC91" s="730"/>
      <c r="MYD91" s="730"/>
      <c r="MYE91" s="730"/>
      <c r="MYF91" s="730"/>
      <c r="MYG91" s="730"/>
      <c r="MYH91" s="730"/>
      <c r="MYI91" s="730"/>
      <c r="MYJ91" s="730"/>
      <c r="MYK91" s="730"/>
      <c r="MYL91" s="730"/>
      <c r="MYM91" s="730"/>
      <c r="MYN91" s="730"/>
      <c r="MYO91" s="730"/>
      <c r="MYP91" s="730"/>
      <c r="MYQ91" s="730"/>
      <c r="MYR91" s="730"/>
      <c r="MYS91" s="730"/>
      <c r="MYT91" s="730"/>
      <c r="MYU91" s="730"/>
      <c r="MYV91" s="730"/>
      <c r="MYW91" s="730"/>
      <c r="MYX91" s="730"/>
      <c r="MYY91" s="730"/>
      <c r="MYZ91" s="730"/>
      <c r="MZA91" s="730"/>
      <c r="MZB91" s="730"/>
      <c r="MZC91" s="730"/>
      <c r="MZD91" s="730"/>
      <c r="MZE91" s="730"/>
      <c r="MZF91" s="730"/>
      <c r="MZG91" s="730"/>
      <c r="MZH91" s="730"/>
      <c r="MZI91" s="730"/>
      <c r="MZJ91" s="730"/>
      <c r="MZK91" s="730"/>
      <c r="MZL91" s="730"/>
      <c r="MZM91" s="730"/>
      <c r="MZN91" s="730"/>
      <c r="MZO91" s="730"/>
      <c r="MZP91" s="730"/>
      <c r="MZQ91" s="730"/>
      <c r="MZR91" s="730"/>
      <c r="MZS91" s="730"/>
      <c r="MZT91" s="730"/>
      <c r="MZU91" s="730"/>
      <c r="MZV91" s="730"/>
      <c r="MZW91" s="730"/>
      <c r="MZX91" s="730"/>
      <c r="MZY91" s="730"/>
      <c r="MZZ91" s="730"/>
      <c r="NAA91" s="730"/>
      <c r="NAB91" s="730"/>
      <c r="NAC91" s="730"/>
      <c r="NAD91" s="730"/>
      <c r="NAE91" s="730"/>
      <c r="NAF91" s="730"/>
      <c r="NAG91" s="730"/>
      <c r="NAH91" s="730"/>
      <c r="NAI91" s="730"/>
      <c r="NAJ91" s="730"/>
      <c r="NAK91" s="730"/>
      <c r="NAL91" s="730"/>
      <c r="NAM91" s="730"/>
      <c r="NAN91" s="730"/>
      <c r="NAO91" s="730"/>
      <c r="NAP91" s="730"/>
      <c r="NAQ91" s="730"/>
      <c r="NAR91" s="730"/>
      <c r="NAS91" s="730"/>
      <c r="NAT91" s="730"/>
      <c r="NAU91" s="730"/>
      <c r="NAV91" s="730"/>
      <c r="NAW91" s="730"/>
      <c r="NAX91" s="730"/>
      <c r="NAY91" s="730"/>
      <c r="NAZ91" s="730"/>
      <c r="NBA91" s="730"/>
      <c r="NBB91" s="730"/>
      <c r="NBC91" s="730"/>
      <c r="NBD91" s="730"/>
      <c r="NBE91" s="730"/>
      <c r="NBF91" s="730"/>
      <c r="NBG91" s="730"/>
      <c r="NBH91" s="730"/>
      <c r="NBI91" s="730"/>
      <c r="NBJ91" s="730"/>
      <c r="NBK91" s="730"/>
      <c r="NBL91" s="730"/>
      <c r="NBM91" s="730"/>
      <c r="NBN91" s="730"/>
      <c r="NBO91" s="730"/>
      <c r="NBP91" s="730"/>
      <c r="NBQ91" s="730"/>
      <c r="NBR91" s="730"/>
      <c r="NBS91" s="730"/>
      <c r="NBT91" s="730"/>
      <c r="NBU91" s="730"/>
      <c r="NBV91" s="730"/>
      <c r="NBW91" s="730"/>
      <c r="NBX91" s="730"/>
      <c r="NBY91" s="730"/>
      <c r="NBZ91" s="730"/>
      <c r="NCA91" s="730"/>
      <c r="NCB91" s="730"/>
      <c r="NCC91" s="730"/>
      <c r="NCD91" s="730"/>
      <c r="NCE91" s="730"/>
      <c r="NCF91" s="730"/>
      <c r="NCG91" s="730"/>
      <c r="NCH91" s="730"/>
      <c r="NCI91" s="730"/>
      <c r="NCJ91" s="730"/>
      <c r="NCK91" s="730"/>
      <c r="NCL91" s="730"/>
      <c r="NCM91" s="730"/>
      <c r="NCN91" s="730"/>
      <c r="NCO91" s="730"/>
      <c r="NCP91" s="730"/>
      <c r="NCQ91" s="730"/>
      <c r="NCR91" s="730"/>
      <c r="NCS91" s="730"/>
      <c r="NCT91" s="730"/>
      <c r="NCU91" s="730"/>
      <c r="NCV91" s="730"/>
      <c r="NCW91" s="730"/>
      <c r="NCX91" s="730"/>
      <c r="NCY91" s="730"/>
      <c r="NCZ91" s="730"/>
      <c r="NDA91" s="730"/>
      <c r="NDB91" s="730"/>
      <c r="NDC91" s="730"/>
      <c r="NDD91" s="730"/>
      <c r="NDE91" s="730"/>
      <c r="NDF91" s="730"/>
      <c r="NDG91" s="730"/>
      <c r="NDH91" s="730"/>
      <c r="NDI91" s="730"/>
      <c r="NDJ91" s="730"/>
      <c r="NDK91" s="730"/>
      <c r="NDL91" s="730"/>
      <c r="NDM91" s="730"/>
      <c r="NDN91" s="730"/>
      <c r="NDO91" s="730"/>
      <c r="NDP91" s="730"/>
      <c r="NDQ91" s="730"/>
      <c r="NDR91" s="730"/>
      <c r="NDS91" s="730"/>
      <c r="NDT91" s="730"/>
      <c r="NDU91" s="730"/>
      <c r="NDV91" s="730"/>
      <c r="NDW91" s="730"/>
      <c r="NDX91" s="730"/>
      <c r="NDY91" s="730"/>
      <c r="NDZ91" s="730"/>
      <c r="NEA91" s="730"/>
      <c r="NEB91" s="730"/>
      <c r="NEC91" s="730"/>
      <c r="NED91" s="730"/>
      <c r="NEE91" s="730"/>
      <c r="NEF91" s="730"/>
      <c r="NEG91" s="730"/>
      <c r="NEH91" s="730"/>
      <c r="NEI91" s="730"/>
      <c r="NEJ91" s="730"/>
      <c r="NEK91" s="730"/>
      <c r="NEL91" s="730"/>
      <c r="NEM91" s="730"/>
      <c r="NEN91" s="730"/>
      <c r="NEO91" s="730"/>
      <c r="NEP91" s="730"/>
      <c r="NEQ91" s="730"/>
      <c r="NER91" s="730"/>
      <c r="NES91" s="730"/>
      <c r="NET91" s="730"/>
      <c r="NEU91" s="730"/>
      <c r="NEV91" s="730"/>
      <c r="NEW91" s="730"/>
      <c r="NEX91" s="730"/>
      <c r="NEY91" s="730"/>
      <c r="NEZ91" s="730"/>
      <c r="NFA91" s="730"/>
      <c r="NFB91" s="730"/>
      <c r="NFC91" s="730"/>
      <c r="NFD91" s="730"/>
      <c r="NFE91" s="730"/>
      <c r="NFF91" s="730"/>
      <c r="NFG91" s="730"/>
      <c r="NFH91" s="730"/>
      <c r="NFI91" s="730"/>
      <c r="NFJ91" s="730"/>
      <c r="NFK91" s="730"/>
      <c r="NFL91" s="730"/>
      <c r="NFM91" s="730"/>
      <c r="NFN91" s="730"/>
      <c r="NFO91" s="730"/>
      <c r="NFP91" s="730"/>
      <c r="NFQ91" s="730"/>
      <c r="NFR91" s="730"/>
      <c r="NFS91" s="730"/>
      <c r="NFT91" s="730"/>
      <c r="NFU91" s="730"/>
      <c r="NFV91" s="730"/>
      <c r="NFW91" s="730"/>
      <c r="NFX91" s="730"/>
      <c r="NFY91" s="730"/>
      <c r="NFZ91" s="730"/>
      <c r="NGA91" s="730"/>
      <c r="NGB91" s="730"/>
      <c r="NGC91" s="730"/>
      <c r="NGD91" s="730"/>
      <c r="NGE91" s="730"/>
      <c r="NGF91" s="730"/>
      <c r="NGG91" s="730"/>
      <c r="NGH91" s="730"/>
      <c r="NGI91" s="730"/>
      <c r="NGJ91" s="730"/>
      <c r="NGK91" s="730"/>
      <c r="NGL91" s="730"/>
      <c r="NGM91" s="730"/>
      <c r="NGN91" s="730"/>
      <c r="NGO91" s="730"/>
      <c r="NGP91" s="730"/>
      <c r="NGQ91" s="730"/>
      <c r="NGR91" s="730"/>
      <c r="NGS91" s="730"/>
      <c r="NGT91" s="730"/>
      <c r="NGU91" s="730"/>
      <c r="NGV91" s="730"/>
      <c r="NGW91" s="730"/>
      <c r="NGX91" s="730"/>
      <c r="NGY91" s="730"/>
      <c r="NGZ91" s="730"/>
      <c r="NHA91" s="730"/>
      <c r="NHB91" s="730"/>
      <c r="NHC91" s="730"/>
      <c r="NHD91" s="730"/>
      <c r="NHE91" s="730"/>
      <c r="NHF91" s="730"/>
      <c r="NHG91" s="730"/>
      <c r="NHH91" s="730"/>
      <c r="NHI91" s="730"/>
      <c r="NHJ91" s="730"/>
      <c r="NHK91" s="730"/>
      <c r="NHL91" s="730"/>
      <c r="NHM91" s="730"/>
      <c r="NHN91" s="730"/>
      <c r="NHO91" s="730"/>
      <c r="NHP91" s="730"/>
      <c r="NHQ91" s="730"/>
      <c r="NHR91" s="730"/>
      <c r="NHS91" s="730"/>
      <c r="NHT91" s="730"/>
      <c r="NHU91" s="730"/>
      <c r="NHV91" s="730"/>
      <c r="NHW91" s="730"/>
      <c r="NHX91" s="730"/>
      <c r="NHY91" s="730"/>
      <c r="NHZ91" s="730"/>
      <c r="NIA91" s="730"/>
      <c r="NIB91" s="730"/>
      <c r="NIC91" s="730"/>
      <c r="NID91" s="730"/>
      <c r="NIE91" s="730"/>
      <c r="NIF91" s="730"/>
      <c r="NIG91" s="730"/>
      <c r="NIH91" s="730"/>
      <c r="NII91" s="730"/>
      <c r="NIJ91" s="730"/>
      <c r="NIK91" s="730"/>
      <c r="NIL91" s="730"/>
      <c r="NIM91" s="730"/>
      <c r="NIN91" s="730"/>
      <c r="NIO91" s="730"/>
      <c r="NIP91" s="730"/>
      <c r="NIQ91" s="730"/>
      <c r="NIR91" s="730"/>
      <c r="NIS91" s="730"/>
      <c r="NIT91" s="730"/>
      <c r="NIU91" s="730"/>
      <c r="NIV91" s="730"/>
      <c r="NIW91" s="730"/>
      <c r="NIX91" s="730"/>
      <c r="NIY91" s="730"/>
      <c r="NIZ91" s="730"/>
      <c r="NJA91" s="730"/>
      <c r="NJB91" s="730"/>
      <c r="NJC91" s="730"/>
      <c r="NJD91" s="730"/>
      <c r="NJE91" s="730"/>
      <c r="NJF91" s="730"/>
      <c r="NJG91" s="730"/>
      <c r="NJH91" s="730"/>
      <c r="NJI91" s="730"/>
      <c r="NJJ91" s="730"/>
      <c r="NJK91" s="730"/>
      <c r="NJL91" s="730"/>
      <c r="NJM91" s="730"/>
      <c r="NJN91" s="730"/>
      <c r="NJO91" s="730"/>
      <c r="NJP91" s="730"/>
      <c r="NJQ91" s="730"/>
      <c r="NJR91" s="730"/>
      <c r="NJS91" s="730"/>
      <c r="NJT91" s="730"/>
      <c r="NJU91" s="730"/>
      <c r="NJV91" s="730"/>
      <c r="NJW91" s="730"/>
      <c r="NJX91" s="730"/>
      <c r="NJY91" s="730"/>
      <c r="NJZ91" s="730"/>
      <c r="NKA91" s="730"/>
      <c r="NKB91" s="730"/>
      <c r="NKC91" s="730"/>
      <c r="NKD91" s="730"/>
      <c r="NKE91" s="730"/>
      <c r="NKF91" s="730"/>
      <c r="NKG91" s="730"/>
      <c r="NKH91" s="730"/>
      <c r="NKI91" s="730"/>
      <c r="NKJ91" s="730"/>
      <c r="NKK91" s="730"/>
      <c r="NKL91" s="730"/>
      <c r="NKM91" s="730"/>
      <c r="NKN91" s="730"/>
      <c r="NKO91" s="730"/>
      <c r="NKP91" s="730"/>
      <c r="NKQ91" s="730"/>
      <c r="NKR91" s="730"/>
      <c r="NKS91" s="730"/>
      <c r="NKT91" s="730"/>
      <c r="NKU91" s="730"/>
      <c r="NKV91" s="730"/>
      <c r="NKW91" s="730"/>
      <c r="NKX91" s="730"/>
      <c r="NKY91" s="730"/>
      <c r="NKZ91" s="730"/>
      <c r="NLA91" s="730"/>
      <c r="NLB91" s="730"/>
      <c r="NLC91" s="730"/>
      <c r="NLD91" s="730"/>
      <c r="NLE91" s="730"/>
      <c r="NLF91" s="730"/>
      <c r="NLG91" s="730"/>
      <c r="NLH91" s="730"/>
      <c r="NLI91" s="730"/>
      <c r="NLJ91" s="730"/>
      <c r="NLK91" s="730"/>
      <c r="NLL91" s="730"/>
      <c r="NLM91" s="730"/>
      <c r="NLN91" s="730"/>
      <c r="NLO91" s="730"/>
      <c r="NLP91" s="730"/>
      <c r="NLQ91" s="730"/>
      <c r="NLR91" s="730"/>
      <c r="NLS91" s="730"/>
      <c r="NLT91" s="730"/>
      <c r="NLU91" s="730"/>
      <c r="NLV91" s="730"/>
      <c r="NLW91" s="730"/>
      <c r="NLX91" s="730"/>
      <c r="NLY91" s="730"/>
      <c r="NLZ91" s="730"/>
      <c r="NMA91" s="730"/>
      <c r="NMB91" s="730"/>
      <c r="NMC91" s="730"/>
      <c r="NMD91" s="730"/>
      <c r="NME91" s="730"/>
      <c r="NMF91" s="730"/>
      <c r="NMG91" s="730"/>
      <c r="NMH91" s="730"/>
      <c r="NMI91" s="730"/>
      <c r="NMJ91" s="730"/>
      <c r="NMK91" s="730"/>
      <c r="NML91" s="730"/>
      <c r="NMM91" s="730"/>
      <c r="NMN91" s="730"/>
      <c r="NMO91" s="730"/>
      <c r="NMP91" s="730"/>
      <c r="NMQ91" s="730"/>
      <c r="NMR91" s="730"/>
      <c r="NMS91" s="730"/>
      <c r="NMT91" s="730"/>
      <c r="NMU91" s="730"/>
      <c r="NMV91" s="730"/>
      <c r="NMW91" s="730"/>
      <c r="NMX91" s="730"/>
      <c r="NMY91" s="730"/>
      <c r="NMZ91" s="730"/>
      <c r="NNA91" s="730"/>
      <c r="NNB91" s="730"/>
      <c r="NNC91" s="730"/>
      <c r="NND91" s="730"/>
      <c r="NNE91" s="730"/>
      <c r="NNF91" s="730"/>
      <c r="NNG91" s="730"/>
      <c r="NNH91" s="730"/>
      <c r="NNI91" s="730"/>
      <c r="NNJ91" s="730"/>
      <c r="NNK91" s="730"/>
      <c r="NNL91" s="730"/>
      <c r="NNM91" s="730"/>
      <c r="NNN91" s="730"/>
      <c r="NNO91" s="730"/>
      <c r="NNP91" s="730"/>
      <c r="NNQ91" s="730"/>
      <c r="NNR91" s="730"/>
      <c r="NNS91" s="730"/>
      <c r="NNT91" s="730"/>
      <c r="NNU91" s="730"/>
      <c r="NNV91" s="730"/>
      <c r="NNW91" s="730"/>
      <c r="NNX91" s="730"/>
      <c r="NNY91" s="730"/>
      <c r="NNZ91" s="730"/>
      <c r="NOA91" s="730"/>
      <c r="NOB91" s="730"/>
      <c r="NOC91" s="730"/>
      <c r="NOD91" s="730"/>
      <c r="NOE91" s="730"/>
      <c r="NOF91" s="730"/>
      <c r="NOG91" s="730"/>
      <c r="NOH91" s="730"/>
      <c r="NOI91" s="730"/>
      <c r="NOJ91" s="730"/>
      <c r="NOK91" s="730"/>
      <c r="NOL91" s="730"/>
      <c r="NOM91" s="730"/>
      <c r="NON91" s="730"/>
      <c r="NOO91" s="730"/>
      <c r="NOP91" s="730"/>
      <c r="NOQ91" s="730"/>
      <c r="NOR91" s="730"/>
      <c r="NOS91" s="730"/>
      <c r="NOT91" s="730"/>
      <c r="NOU91" s="730"/>
      <c r="NOV91" s="730"/>
      <c r="NOW91" s="730"/>
      <c r="NOX91" s="730"/>
      <c r="NOY91" s="730"/>
      <c r="NOZ91" s="730"/>
      <c r="NPA91" s="730"/>
      <c r="NPB91" s="730"/>
      <c r="NPC91" s="730"/>
      <c r="NPD91" s="730"/>
      <c r="NPE91" s="730"/>
      <c r="NPF91" s="730"/>
      <c r="NPG91" s="730"/>
      <c r="NPH91" s="730"/>
      <c r="NPI91" s="730"/>
      <c r="NPJ91" s="730"/>
      <c r="NPK91" s="730"/>
      <c r="NPL91" s="730"/>
      <c r="NPM91" s="730"/>
      <c r="NPN91" s="730"/>
      <c r="NPO91" s="730"/>
      <c r="NPP91" s="730"/>
      <c r="NPQ91" s="730"/>
      <c r="NPR91" s="730"/>
      <c r="NPS91" s="730"/>
      <c r="NPT91" s="730"/>
      <c r="NPU91" s="730"/>
      <c r="NPV91" s="730"/>
      <c r="NPW91" s="730"/>
      <c r="NPX91" s="730"/>
      <c r="NPY91" s="730"/>
      <c r="NPZ91" s="730"/>
      <c r="NQA91" s="730"/>
      <c r="NQB91" s="730"/>
      <c r="NQC91" s="730"/>
      <c r="NQD91" s="730"/>
      <c r="NQE91" s="730"/>
      <c r="NQF91" s="730"/>
      <c r="NQG91" s="730"/>
      <c r="NQH91" s="730"/>
      <c r="NQI91" s="730"/>
      <c r="NQJ91" s="730"/>
      <c r="NQK91" s="730"/>
      <c r="NQL91" s="730"/>
      <c r="NQM91" s="730"/>
      <c r="NQN91" s="730"/>
      <c r="NQO91" s="730"/>
      <c r="NQP91" s="730"/>
      <c r="NQQ91" s="730"/>
      <c r="NQR91" s="730"/>
      <c r="NQS91" s="730"/>
      <c r="NQT91" s="730"/>
      <c r="NQU91" s="730"/>
      <c r="NQV91" s="730"/>
      <c r="NQW91" s="730"/>
      <c r="NQX91" s="730"/>
      <c r="NQY91" s="730"/>
      <c r="NQZ91" s="730"/>
      <c r="NRA91" s="730"/>
      <c r="NRB91" s="730"/>
      <c r="NRC91" s="730"/>
      <c r="NRD91" s="730"/>
      <c r="NRE91" s="730"/>
      <c r="NRF91" s="730"/>
      <c r="NRG91" s="730"/>
      <c r="NRH91" s="730"/>
      <c r="NRI91" s="730"/>
      <c r="NRJ91" s="730"/>
      <c r="NRK91" s="730"/>
      <c r="NRL91" s="730"/>
      <c r="NRM91" s="730"/>
      <c r="NRN91" s="730"/>
      <c r="NRO91" s="730"/>
      <c r="NRP91" s="730"/>
      <c r="NRQ91" s="730"/>
      <c r="NRR91" s="730"/>
      <c r="NRS91" s="730"/>
      <c r="NRT91" s="730"/>
      <c r="NRU91" s="730"/>
      <c r="NRV91" s="730"/>
      <c r="NRW91" s="730"/>
      <c r="NRX91" s="730"/>
      <c r="NRY91" s="730"/>
      <c r="NRZ91" s="730"/>
      <c r="NSA91" s="730"/>
      <c r="NSB91" s="730"/>
      <c r="NSC91" s="730"/>
      <c r="NSD91" s="730"/>
      <c r="NSE91" s="730"/>
      <c r="NSF91" s="730"/>
      <c r="NSG91" s="730"/>
      <c r="NSH91" s="730"/>
      <c r="NSI91" s="730"/>
      <c r="NSJ91" s="730"/>
      <c r="NSK91" s="730"/>
      <c r="NSL91" s="730"/>
      <c r="NSM91" s="730"/>
      <c r="NSN91" s="730"/>
      <c r="NSO91" s="730"/>
      <c r="NSP91" s="730"/>
      <c r="NSQ91" s="730"/>
      <c r="NSR91" s="730"/>
      <c r="NSS91" s="730"/>
      <c r="NST91" s="730"/>
      <c r="NSU91" s="730"/>
      <c r="NSV91" s="730"/>
      <c r="NSW91" s="730"/>
      <c r="NSX91" s="730"/>
      <c r="NSY91" s="730"/>
      <c r="NSZ91" s="730"/>
      <c r="NTA91" s="730"/>
      <c r="NTB91" s="730"/>
      <c r="NTC91" s="730"/>
      <c r="NTD91" s="730"/>
      <c r="NTE91" s="730"/>
      <c r="NTF91" s="730"/>
      <c r="NTG91" s="730"/>
      <c r="NTH91" s="730"/>
      <c r="NTI91" s="730"/>
      <c r="NTJ91" s="730"/>
      <c r="NTK91" s="730"/>
      <c r="NTL91" s="730"/>
      <c r="NTM91" s="730"/>
      <c r="NTN91" s="730"/>
      <c r="NTO91" s="730"/>
      <c r="NTP91" s="730"/>
      <c r="NTQ91" s="730"/>
      <c r="NTR91" s="730"/>
      <c r="NTS91" s="730"/>
      <c r="NTT91" s="730"/>
      <c r="NTU91" s="730"/>
      <c r="NTV91" s="730"/>
      <c r="NTW91" s="730"/>
      <c r="NTX91" s="730"/>
      <c r="NTY91" s="730"/>
      <c r="NTZ91" s="730"/>
      <c r="NUA91" s="730"/>
      <c r="NUB91" s="730"/>
      <c r="NUC91" s="730"/>
      <c r="NUD91" s="730"/>
      <c r="NUE91" s="730"/>
      <c r="NUF91" s="730"/>
      <c r="NUG91" s="730"/>
      <c r="NUH91" s="730"/>
      <c r="NUI91" s="730"/>
      <c r="NUJ91" s="730"/>
      <c r="NUK91" s="730"/>
      <c r="NUL91" s="730"/>
      <c r="NUM91" s="730"/>
      <c r="NUN91" s="730"/>
      <c r="NUO91" s="730"/>
      <c r="NUP91" s="730"/>
      <c r="NUQ91" s="730"/>
      <c r="NUR91" s="730"/>
      <c r="NUS91" s="730"/>
      <c r="NUT91" s="730"/>
      <c r="NUU91" s="730"/>
      <c r="NUV91" s="730"/>
      <c r="NUW91" s="730"/>
      <c r="NUX91" s="730"/>
      <c r="NUY91" s="730"/>
      <c r="NUZ91" s="730"/>
      <c r="NVA91" s="730"/>
      <c r="NVB91" s="730"/>
      <c r="NVC91" s="730"/>
      <c r="NVD91" s="730"/>
      <c r="NVE91" s="730"/>
      <c r="NVF91" s="730"/>
      <c r="NVG91" s="730"/>
      <c r="NVH91" s="730"/>
      <c r="NVI91" s="730"/>
      <c r="NVJ91" s="730"/>
      <c r="NVK91" s="730"/>
      <c r="NVL91" s="730"/>
      <c r="NVM91" s="730"/>
      <c r="NVN91" s="730"/>
      <c r="NVO91" s="730"/>
      <c r="NVP91" s="730"/>
      <c r="NVQ91" s="730"/>
      <c r="NVR91" s="730"/>
      <c r="NVS91" s="730"/>
      <c r="NVT91" s="730"/>
      <c r="NVU91" s="730"/>
      <c r="NVV91" s="730"/>
      <c r="NVW91" s="730"/>
      <c r="NVX91" s="730"/>
      <c r="NVY91" s="730"/>
      <c r="NVZ91" s="730"/>
      <c r="NWA91" s="730"/>
      <c r="NWB91" s="730"/>
      <c r="NWC91" s="730"/>
      <c r="NWD91" s="730"/>
      <c r="NWE91" s="730"/>
      <c r="NWF91" s="730"/>
      <c r="NWG91" s="730"/>
      <c r="NWH91" s="730"/>
      <c r="NWI91" s="730"/>
      <c r="NWJ91" s="730"/>
      <c r="NWK91" s="730"/>
      <c r="NWL91" s="730"/>
      <c r="NWM91" s="730"/>
      <c r="NWN91" s="730"/>
      <c r="NWO91" s="730"/>
      <c r="NWP91" s="730"/>
      <c r="NWQ91" s="730"/>
      <c r="NWR91" s="730"/>
      <c r="NWS91" s="730"/>
      <c r="NWT91" s="730"/>
      <c r="NWU91" s="730"/>
      <c r="NWV91" s="730"/>
      <c r="NWW91" s="730"/>
      <c r="NWX91" s="730"/>
      <c r="NWY91" s="730"/>
      <c r="NWZ91" s="730"/>
      <c r="NXA91" s="730"/>
      <c r="NXB91" s="730"/>
      <c r="NXC91" s="730"/>
      <c r="NXD91" s="730"/>
      <c r="NXE91" s="730"/>
      <c r="NXF91" s="730"/>
      <c r="NXG91" s="730"/>
      <c r="NXH91" s="730"/>
      <c r="NXI91" s="730"/>
      <c r="NXJ91" s="730"/>
      <c r="NXK91" s="730"/>
      <c r="NXL91" s="730"/>
      <c r="NXM91" s="730"/>
      <c r="NXN91" s="730"/>
      <c r="NXO91" s="730"/>
      <c r="NXP91" s="730"/>
      <c r="NXQ91" s="730"/>
      <c r="NXR91" s="730"/>
      <c r="NXS91" s="730"/>
      <c r="NXT91" s="730"/>
      <c r="NXU91" s="730"/>
      <c r="NXV91" s="730"/>
      <c r="NXW91" s="730"/>
      <c r="NXX91" s="730"/>
      <c r="NXY91" s="730"/>
      <c r="NXZ91" s="730"/>
      <c r="NYA91" s="730"/>
      <c r="NYB91" s="730"/>
      <c r="NYC91" s="730"/>
      <c r="NYD91" s="730"/>
      <c r="NYE91" s="730"/>
      <c r="NYF91" s="730"/>
      <c r="NYG91" s="730"/>
      <c r="NYH91" s="730"/>
      <c r="NYI91" s="730"/>
      <c r="NYJ91" s="730"/>
      <c r="NYK91" s="730"/>
      <c r="NYL91" s="730"/>
      <c r="NYM91" s="730"/>
      <c r="NYN91" s="730"/>
      <c r="NYO91" s="730"/>
      <c r="NYP91" s="730"/>
      <c r="NYQ91" s="730"/>
      <c r="NYR91" s="730"/>
      <c r="NYS91" s="730"/>
      <c r="NYT91" s="730"/>
      <c r="NYU91" s="730"/>
      <c r="NYV91" s="730"/>
      <c r="NYW91" s="730"/>
      <c r="NYX91" s="730"/>
      <c r="NYY91" s="730"/>
      <c r="NYZ91" s="730"/>
      <c r="NZA91" s="730"/>
      <c r="NZB91" s="730"/>
      <c r="NZC91" s="730"/>
      <c r="NZD91" s="730"/>
      <c r="NZE91" s="730"/>
      <c r="NZF91" s="730"/>
      <c r="NZG91" s="730"/>
      <c r="NZH91" s="730"/>
      <c r="NZI91" s="730"/>
      <c r="NZJ91" s="730"/>
      <c r="NZK91" s="730"/>
      <c r="NZL91" s="730"/>
      <c r="NZM91" s="730"/>
      <c r="NZN91" s="730"/>
      <c r="NZO91" s="730"/>
      <c r="NZP91" s="730"/>
      <c r="NZQ91" s="730"/>
      <c r="NZR91" s="730"/>
      <c r="NZS91" s="730"/>
      <c r="NZT91" s="730"/>
      <c r="NZU91" s="730"/>
      <c r="NZV91" s="730"/>
      <c r="NZW91" s="730"/>
      <c r="NZX91" s="730"/>
      <c r="NZY91" s="730"/>
      <c r="NZZ91" s="730"/>
      <c r="OAA91" s="730"/>
      <c r="OAB91" s="730"/>
      <c r="OAC91" s="730"/>
      <c r="OAD91" s="730"/>
      <c r="OAE91" s="730"/>
      <c r="OAF91" s="730"/>
      <c r="OAG91" s="730"/>
      <c r="OAH91" s="730"/>
      <c r="OAI91" s="730"/>
      <c r="OAJ91" s="730"/>
      <c r="OAK91" s="730"/>
      <c r="OAL91" s="730"/>
      <c r="OAM91" s="730"/>
      <c r="OAN91" s="730"/>
      <c r="OAO91" s="730"/>
      <c r="OAP91" s="730"/>
      <c r="OAQ91" s="730"/>
      <c r="OAR91" s="730"/>
      <c r="OAS91" s="730"/>
      <c r="OAT91" s="730"/>
      <c r="OAU91" s="730"/>
      <c r="OAV91" s="730"/>
      <c r="OAW91" s="730"/>
      <c r="OAX91" s="730"/>
      <c r="OAY91" s="730"/>
      <c r="OAZ91" s="730"/>
      <c r="OBA91" s="730"/>
      <c r="OBB91" s="730"/>
      <c r="OBC91" s="730"/>
      <c r="OBD91" s="730"/>
      <c r="OBE91" s="730"/>
      <c r="OBF91" s="730"/>
      <c r="OBG91" s="730"/>
      <c r="OBH91" s="730"/>
      <c r="OBI91" s="730"/>
      <c r="OBJ91" s="730"/>
      <c r="OBK91" s="730"/>
      <c r="OBL91" s="730"/>
      <c r="OBM91" s="730"/>
      <c r="OBN91" s="730"/>
      <c r="OBO91" s="730"/>
      <c r="OBP91" s="730"/>
      <c r="OBQ91" s="730"/>
      <c r="OBR91" s="730"/>
      <c r="OBS91" s="730"/>
      <c r="OBT91" s="730"/>
      <c r="OBU91" s="730"/>
      <c r="OBV91" s="730"/>
      <c r="OBW91" s="730"/>
      <c r="OBX91" s="730"/>
      <c r="OBY91" s="730"/>
      <c r="OBZ91" s="730"/>
      <c r="OCA91" s="730"/>
      <c r="OCB91" s="730"/>
      <c r="OCC91" s="730"/>
      <c r="OCD91" s="730"/>
      <c r="OCE91" s="730"/>
      <c r="OCF91" s="730"/>
      <c r="OCG91" s="730"/>
      <c r="OCH91" s="730"/>
      <c r="OCI91" s="730"/>
      <c r="OCJ91" s="730"/>
      <c r="OCK91" s="730"/>
      <c r="OCL91" s="730"/>
      <c r="OCM91" s="730"/>
      <c r="OCN91" s="730"/>
      <c r="OCO91" s="730"/>
      <c r="OCP91" s="730"/>
      <c r="OCQ91" s="730"/>
      <c r="OCR91" s="730"/>
      <c r="OCS91" s="730"/>
      <c r="OCT91" s="730"/>
      <c r="OCU91" s="730"/>
      <c r="OCV91" s="730"/>
      <c r="OCW91" s="730"/>
      <c r="OCX91" s="730"/>
      <c r="OCY91" s="730"/>
      <c r="OCZ91" s="730"/>
      <c r="ODA91" s="730"/>
      <c r="ODB91" s="730"/>
      <c r="ODC91" s="730"/>
      <c r="ODD91" s="730"/>
      <c r="ODE91" s="730"/>
      <c r="ODF91" s="730"/>
      <c r="ODG91" s="730"/>
      <c r="ODH91" s="730"/>
      <c r="ODI91" s="730"/>
      <c r="ODJ91" s="730"/>
      <c r="ODK91" s="730"/>
      <c r="ODL91" s="730"/>
      <c r="ODM91" s="730"/>
      <c r="ODN91" s="730"/>
      <c r="ODO91" s="730"/>
      <c r="ODP91" s="730"/>
      <c r="ODQ91" s="730"/>
      <c r="ODR91" s="730"/>
      <c r="ODS91" s="730"/>
      <c r="ODT91" s="730"/>
      <c r="ODU91" s="730"/>
      <c r="ODV91" s="730"/>
      <c r="ODW91" s="730"/>
      <c r="ODX91" s="730"/>
      <c r="ODY91" s="730"/>
      <c r="ODZ91" s="730"/>
      <c r="OEA91" s="730"/>
      <c r="OEB91" s="730"/>
      <c r="OEC91" s="730"/>
      <c r="OED91" s="730"/>
      <c r="OEE91" s="730"/>
      <c r="OEF91" s="730"/>
      <c r="OEG91" s="730"/>
      <c r="OEH91" s="730"/>
      <c r="OEI91" s="730"/>
      <c r="OEJ91" s="730"/>
      <c r="OEK91" s="730"/>
      <c r="OEL91" s="730"/>
      <c r="OEM91" s="730"/>
      <c r="OEN91" s="730"/>
      <c r="OEO91" s="730"/>
      <c r="OEP91" s="730"/>
      <c r="OEQ91" s="730"/>
      <c r="OER91" s="730"/>
      <c r="OES91" s="730"/>
      <c r="OET91" s="730"/>
      <c r="OEU91" s="730"/>
      <c r="OEV91" s="730"/>
      <c r="OEW91" s="730"/>
      <c r="OEX91" s="730"/>
      <c r="OEY91" s="730"/>
      <c r="OEZ91" s="730"/>
      <c r="OFA91" s="730"/>
      <c r="OFB91" s="730"/>
      <c r="OFC91" s="730"/>
      <c r="OFD91" s="730"/>
      <c r="OFE91" s="730"/>
      <c r="OFF91" s="730"/>
      <c r="OFG91" s="730"/>
      <c r="OFH91" s="730"/>
      <c r="OFI91" s="730"/>
      <c r="OFJ91" s="730"/>
      <c r="OFK91" s="730"/>
      <c r="OFL91" s="730"/>
      <c r="OFM91" s="730"/>
      <c r="OFN91" s="730"/>
      <c r="OFO91" s="730"/>
      <c r="OFP91" s="730"/>
      <c r="OFQ91" s="730"/>
      <c r="OFR91" s="730"/>
      <c r="OFS91" s="730"/>
      <c r="OFT91" s="730"/>
      <c r="OFU91" s="730"/>
      <c r="OFV91" s="730"/>
      <c r="OFW91" s="730"/>
      <c r="OFX91" s="730"/>
      <c r="OFY91" s="730"/>
      <c r="OFZ91" s="730"/>
      <c r="OGA91" s="730"/>
      <c r="OGB91" s="730"/>
      <c r="OGC91" s="730"/>
      <c r="OGD91" s="730"/>
      <c r="OGE91" s="730"/>
      <c r="OGF91" s="730"/>
      <c r="OGG91" s="730"/>
      <c r="OGH91" s="730"/>
      <c r="OGI91" s="730"/>
      <c r="OGJ91" s="730"/>
      <c r="OGK91" s="730"/>
      <c r="OGL91" s="730"/>
      <c r="OGM91" s="730"/>
      <c r="OGN91" s="730"/>
      <c r="OGO91" s="730"/>
      <c r="OGP91" s="730"/>
      <c r="OGQ91" s="730"/>
      <c r="OGR91" s="730"/>
      <c r="OGS91" s="730"/>
      <c r="OGT91" s="730"/>
      <c r="OGU91" s="730"/>
      <c r="OGV91" s="730"/>
      <c r="OGW91" s="730"/>
      <c r="OGX91" s="730"/>
      <c r="OGY91" s="730"/>
      <c r="OGZ91" s="730"/>
      <c r="OHA91" s="730"/>
      <c r="OHB91" s="730"/>
      <c r="OHC91" s="730"/>
      <c r="OHD91" s="730"/>
      <c r="OHE91" s="730"/>
      <c r="OHF91" s="730"/>
      <c r="OHG91" s="730"/>
      <c r="OHH91" s="730"/>
      <c r="OHI91" s="730"/>
      <c r="OHJ91" s="730"/>
      <c r="OHK91" s="730"/>
      <c r="OHL91" s="730"/>
      <c r="OHM91" s="730"/>
      <c r="OHN91" s="730"/>
      <c r="OHO91" s="730"/>
      <c r="OHP91" s="730"/>
      <c r="OHQ91" s="730"/>
      <c r="OHR91" s="730"/>
      <c r="OHS91" s="730"/>
      <c r="OHT91" s="730"/>
      <c r="OHU91" s="730"/>
      <c r="OHV91" s="730"/>
      <c r="OHW91" s="730"/>
      <c r="OHX91" s="730"/>
      <c r="OHY91" s="730"/>
      <c r="OHZ91" s="730"/>
      <c r="OIA91" s="730"/>
      <c r="OIB91" s="730"/>
      <c r="OIC91" s="730"/>
      <c r="OID91" s="730"/>
      <c r="OIE91" s="730"/>
      <c r="OIF91" s="730"/>
      <c r="OIG91" s="730"/>
      <c r="OIH91" s="730"/>
      <c r="OII91" s="730"/>
      <c r="OIJ91" s="730"/>
      <c r="OIK91" s="730"/>
      <c r="OIL91" s="730"/>
      <c r="OIM91" s="730"/>
      <c r="OIN91" s="730"/>
      <c r="OIO91" s="730"/>
      <c r="OIP91" s="730"/>
      <c r="OIQ91" s="730"/>
      <c r="OIR91" s="730"/>
      <c r="OIS91" s="730"/>
      <c r="OIT91" s="730"/>
      <c r="OIU91" s="730"/>
      <c r="OIV91" s="730"/>
      <c r="OIW91" s="730"/>
      <c r="OIX91" s="730"/>
      <c r="OIY91" s="730"/>
      <c r="OIZ91" s="730"/>
      <c r="OJA91" s="730"/>
      <c r="OJB91" s="730"/>
      <c r="OJC91" s="730"/>
      <c r="OJD91" s="730"/>
      <c r="OJE91" s="730"/>
      <c r="OJF91" s="730"/>
      <c r="OJG91" s="730"/>
      <c r="OJH91" s="730"/>
      <c r="OJI91" s="730"/>
      <c r="OJJ91" s="730"/>
      <c r="OJK91" s="730"/>
      <c r="OJL91" s="730"/>
      <c r="OJM91" s="730"/>
      <c r="OJN91" s="730"/>
      <c r="OJO91" s="730"/>
      <c r="OJP91" s="730"/>
      <c r="OJQ91" s="730"/>
      <c r="OJR91" s="730"/>
      <c r="OJS91" s="730"/>
      <c r="OJT91" s="730"/>
      <c r="OJU91" s="730"/>
      <c r="OJV91" s="730"/>
      <c r="OJW91" s="730"/>
      <c r="OJX91" s="730"/>
      <c r="OJY91" s="730"/>
      <c r="OJZ91" s="730"/>
      <c r="OKA91" s="730"/>
      <c r="OKB91" s="730"/>
      <c r="OKC91" s="730"/>
      <c r="OKD91" s="730"/>
      <c r="OKE91" s="730"/>
      <c r="OKF91" s="730"/>
      <c r="OKG91" s="730"/>
      <c r="OKH91" s="730"/>
      <c r="OKI91" s="730"/>
      <c r="OKJ91" s="730"/>
      <c r="OKK91" s="730"/>
      <c r="OKL91" s="730"/>
      <c r="OKM91" s="730"/>
      <c r="OKN91" s="730"/>
      <c r="OKO91" s="730"/>
      <c r="OKP91" s="730"/>
      <c r="OKQ91" s="730"/>
      <c r="OKR91" s="730"/>
      <c r="OKS91" s="730"/>
      <c r="OKT91" s="730"/>
      <c r="OKU91" s="730"/>
      <c r="OKV91" s="730"/>
      <c r="OKW91" s="730"/>
      <c r="OKX91" s="730"/>
      <c r="OKY91" s="730"/>
      <c r="OKZ91" s="730"/>
      <c r="OLA91" s="730"/>
      <c r="OLB91" s="730"/>
      <c r="OLC91" s="730"/>
      <c r="OLD91" s="730"/>
      <c r="OLE91" s="730"/>
      <c r="OLF91" s="730"/>
      <c r="OLG91" s="730"/>
      <c r="OLH91" s="730"/>
      <c r="OLI91" s="730"/>
      <c r="OLJ91" s="730"/>
      <c r="OLK91" s="730"/>
      <c r="OLL91" s="730"/>
      <c r="OLM91" s="730"/>
      <c r="OLN91" s="730"/>
      <c r="OLO91" s="730"/>
      <c r="OLP91" s="730"/>
      <c r="OLQ91" s="730"/>
      <c r="OLR91" s="730"/>
      <c r="OLS91" s="730"/>
      <c r="OLT91" s="730"/>
      <c r="OLU91" s="730"/>
      <c r="OLV91" s="730"/>
      <c r="OLW91" s="730"/>
      <c r="OLX91" s="730"/>
      <c r="OLY91" s="730"/>
      <c r="OLZ91" s="730"/>
      <c r="OMA91" s="730"/>
      <c r="OMB91" s="730"/>
      <c r="OMC91" s="730"/>
      <c r="OMD91" s="730"/>
      <c r="OME91" s="730"/>
      <c r="OMF91" s="730"/>
      <c r="OMG91" s="730"/>
      <c r="OMH91" s="730"/>
      <c r="OMI91" s="730"/>
      <c r="OMJ91" s="730"/>
      <c r="OMK91" s="730"/>
      <c r="OML91" s="730"/>
      <c r="OMM91" s="730"/>
      <c r="OMN91" s="730"/>
      <c r="OMO91" s="730"/>
      <c r="OMP91" s="730"/>
      <c r="OMQ91" s="730"/>
      <c r="OMR91" s="730"/>
      <c r="OMS91" s="730"/>
      <c r="OMT91" s="730"/>
      <c r="OMU91" s="730"/>
      <c r="OMV91" s="730"/>
      <c r="OMW91" s="730"/>
      <c r="OMX91" s="730"/>
      <c r="OMY91" s="730"/>
      <c r="OMZ91" s="730"/>
      <c r="ONA91" s="730"/>
      <c r="ONB91" s="730"/>
      <c r="ONC91" s="730"/>
      <c r="OND91" s="730"/>
      <c r="ONE91" s="730"/>
      <c r="ONF91" s="730"/>
      <c r="ONG91" s="730"/>
      <c r="ONH91" s="730"/>
      <c r="ONI91" s="730"/>
      <c r="ONJ91" s="730"/>
      <c r="ONK91" s="730"/>
      <c r="ONL91" s="730"/>
      <c r="ONM91" s="730"/>
      <c r="ONN91" s="730"/>
      <c r="ONO91" s="730"/>
      <c r="ONP91" s="730"/>
      <c r="ONQ91" s="730"/>
      <c r="ONR91" s="730"/>
      <c r="ONS91" s="730"/>
      <c r="ONT91" s="730"/>
      <c r="ONU91" s="730"/>
      <c r="ONV91" s="730"/>
      <c r="ONW91" s="730"/>
      <c r="ONX91" s="730"/>
      <c r="ONY91" s="730"/>
      <c r="ONZ91" s="730"/>
      <c r="OOA91" s="730"/>
      <c r="OOB91" s="730"/>
      <c r="OOC91" s="730"/>
      <c r="OOD91" s="730"/>
      <c r="OOE91" s="730"/>
      <c r="OOF91" s="730"/>
      <c r="OOG91" s="730"/>
      <c r="OOH91" s="730"/>
      <c r="OOI91" s="730"/>
      <c r="OOJ91" s="730"/>
      <c r="OOK91" s="730"/>
      <c r="OOL91" s="730"/>
      <c r="OOM91" s="730"/>
      <c r="OON91" s="730"/>
      <c r="OOO91" s="730"/>
      <c r="OOP91" s="730"/>
      <c r="OOQ91" s="730"/>
      <c r="OOR91" s="730"/>
      <c r="OOS91" s="730"/>
      <c r="OOT91" s="730"/>
      <c r="OOU91" s="730"/>
      <c r="OOV91" s="730"/>
      <c r="OOW91" s="730"/>
      <c r="OOX91" s="730"/>
      <c r="OOY91" s="730"/>
      <c r="OOZ91" s="730"/>
      <c r="OPA91" s="730"/>
      <c r="OPB91" s="730"/>
      <c r="OPC91" s="730"/>
      <c r="OPD91" s="730"/>
      <c r="OPE91" s="730"/>
      <c r="OPF91" s="730"/>
      <c r="OPG91" s="730"/>
      <c r="OPH91" s="730"/>
      <c r="OPI91" s="730"/>
      <c r="OPJ91" s="730"/>
      <c r="OPK91" s="730"/>
      <c r="OPL91" s="730"/>
      <c r="OPM91" s="730"/>
      <c r="OPN91" s="730"/>
      <c r="OPO91" s="730"/>
      <c r="OPP91" s="730"/>
      <c r="OPQ91" s="730"/>
      <c r="OPR91" s="730"/>
      <c r="OPS91" s="730"/>
      <c r="OPT91" s="730"/>
      <c r="OPU91" s="730"/>
      <c r="OPV91" s="730"/>
      <c r="OPW91" s="730"/>
      <c r="OPX91" s="730"/>
      <c r="OPY91" s="730"/>
      <c r="OPZ91" s="730"/>
      <c r="OQA91" s="730"/>
      <c r="OQB91" s="730"/>
      <c r="OQC91" s="730"/>
      <c r="OQD91" s="730"/>
      <c r="OQE91" s="730"/>
      <c r="OQF91" s="730"/>
      <c r="OQG91" s="730"/>
      <c r="OQH91" s="730"/>
      <c r="OQI91" s="730"/>
      <c r="OQJ91" s="730"/>
      <c r="OQK91" s="730"/>
      <c r="OQL91" s="730"/>
      <c r="OQM91" s="730"/>
      <c r="OQN91" s="730"/>
      <c r="OQO91" s="730"/>
      <c r="OQP91" s="730"/>
      <c r="OQQ91" s="730"/>
      <c r="OQR91" s="730"/>
      <c r="OQS91" s="730"/>
      <c r="OQT91" s="730"/>
      <c r="OQU91" s="730"/>
      <c r="OQV91" s="730"/>
      <c r="OQW91" s="730"/>
      <c r="OQX91" s="730"/>
      <c r="OQY91" s="730"/>
      <c r="OQZ91" s="730"/>
      <c r="ORA91" s="730"/>
      <c r="ORB91" s="730"/>
      <c r="ORC91" s="730"/>
      <c r="ORD91" s="730"/>
      <c r="ORE91" s="730"/>
      <c r="ORF91" s="730"/>
      <c r="ORG91" s="730"/>
      <c r="ORH91" s="730"/>
      <c r="ORI91" s="730"/>
      <c r="ORJ91" s="730"/>
      <c r="ORK91" s="730"/>
      <c r="ORL91" s="730"/>
      <c r="ORM91" s="730"/>
      <c r="ORN91" s="730"/>
      <c r="ORO91" s="730"/>
      <c r="ORP91" s="730"/>
      <c r="ORQ91" s="730"/>
      <c r="ORR91" s="730"/>
      <c r="ORS91" s="730"/>
      <c r="ORT91" s="730"/>
      <c r="ORU91" s="730"/>
      <c r="ORV91" s="730"/>
      <c r="ORW91" s="730"/>
      <c r="ORX91" s="730"/>
      <c r="ORY91" s="730"/>
      <c r="ORZ91" s="730"/>
      <c r="OSA91" s="730"/>
      <c r="OSB91" s="730"/>
      <c r="OSC91" s="730"/>
      <c r="OSD91" s="730"/>
      <c r="OSE91" s="730"/>
      <c r="OSF91" s="730"/>
      <c r="OSG91" s="730"/>
      <c r="OSH91" s="730"/>
      <c r="OSI91" s="730"/>
      <c r="OSJ91" s="730"/>
      <c r="OSK91" s="730"/>
      <c r="OSL91" s="730"/>
      <c r="OSM91" s="730"/>
      <c r="OSN91" s="730"/>
      <c r="OSO91" s="730"/>
      <c r="OSP91" s="730"/>
      <c r="OSQ91" s="730"/>
      <c r="OSR91" s="730"/>
      <c r="OSS91" s="730"/>
      <c r="OST91" s="730"/>
      <c r="OSU91" s="730"/>
      <c r="OSV91" s="730"/>
      <c r="OSW91" s="730"/>
      <c r="OSX91" s="730"/>
      <c r="OSY91" s="730"/>
      <c r="OSZ91" s="730"/>
      <c r="OTA91" s="730"/>
      <c r="OTB91" s="730"/>
      <c r="OTC91" s="730"/>
      <c r="OTD91" s="730"/>
      <c r="OTE91" s="730"/>
      <c r="OTF91" s="730"/>
      <c r="OTG91" s="730"/>
      <c r="OTH91" s="730"/>
      <c r="OTI91" s="730"/>
      <c r="OTJ91" s="730"/>
      <c r="OTK91" s="730"/>
      <c r="OTL91" s="730"/>
      <c r="OTM91" s="730"/>
      <c r="OTN91" s="730"/>
      <c r="OTO91" s="730"/>
      <c r="OTP91" s="730"/>
      <c r="OTQ91" s="730"/>
      <c r="OTR91" s="730"/>
      <c r="OTS91" s="730"/>
      <c r="OTT91" s="730"/>
      <c r="OTU91" s="730"/>
      <c r="OTV91" s="730"/>
      <c r="OTW91" s="730"/>
      <c r="OTX91" s="730"/>
      <c r="OTY91" s="730"/>
      <c r="OTZ91" s="730"/>
      <c r="OUA91" s="730"/>
      <c r="OUB91" s="730"/>
      <c r="OUC91" s="730"/>
      <c r="OUD91" s="730"/>
      <c r="OUE91" s="730"/>
      <c r="OUF91" s="730"/>
      <c r="OUG91" s="730"/>
      <c r="OUH91" s="730"/>
      <c r="OUI91" s="730"/>
      <c r="OUJ91" s="730"/>
      <c r="OUK91" s="730"/>
      <c r="OUL91" s="730"/>
      <c r="OUM91" s="730"/>
      <c r="OUN91" s="730"/>
      <c r="OUO91" s="730"/>
      <c r="OUP91" s="730"/>
      <c r="OUQ91" s="730"/>
      <c r="OUR91" s="730"/>
      <c r="OUS91" s="730"/>
      <c r="OUT91" s="730"/>
      <c r="OUU91" s="730"/>
      <c r="OUV91" s="730"/>
      <c r="OUW91" s="730"/>
      <c r="OUX91" s="730"/>
      <c r="OUY91" s="730"/>
      <c r="OUZ91" s="730"/>
      <c r="OVA91" s="730"/>
      <c r="OVB91" s="730"/>
      <c r="OVC91" s="730"/>
      <c r="OVD91" s="730"/>
      <c r="OVE91" s="730"/>
      <c r="OVF91" s="730"/>
      <c r="OVG91" s="730"/>
      <c r="OVH91" s="730"/>
      <c r="OVI91" s="730"/>
      <c r="OVJ91" s="730"/>
      <c r="OVK91" s="730"/>
      <c r="OVL91" s="730"/>
      <c r="OVM91" s="730"/>
      <c r="OVN91" s="730"/>
      <c r="OVO91" s="730"/>
      <c r="OVP91" s="730"/>
      <c r="OVQ91" s="730"/>
      <c r="OVR91" s="730"/>
      <c r="OVS91" s="730"/>
      <c r="OVT91" s="730"/>
      <c r="OVU91" s="730"/>
      <c r="OVV91" s="730"/>
      <c r="OVW91" s="730"/>
      <c r="OVX91" s="730"/>
      <c r="OVY91" s="730"/>
      <c r="OVZ91" s="730"/>
      <c r="OWA91" s="730"/>
      <c r="OWB91" s="730"/>
      <c r="OWC91" s="730"/>
      <c r="OWD91" s="730"/>
      <c r="OWE91" s="730"/>
      <c r="OWF91" s="730"/>
      <c r="OWG91" s="730"/>
      <c r="OWH91" s="730"/>
      <c r="OWI91" s="730"/>
      <c r="OWJ91" s="730"/>
      <c r="OWK91" s="730"/>
      <c r="OWL91" s="730"/>
      <c r="OWM91" s="730"/>
      <c r="OWN91" s="730"/>
      <c r="OWO91" s="730"/>
      <c r="OWP91" s="730"/>
      <c r="OWQ91" s="730"/>
      <c r="OWR91" s="730"/>
      <c r="OWS91" s="730"/>
      <c r="OWT91" s="730"/>
      <c r="OWU91" s="730"/>
      <c r="OWV91" s="730"/>
      <c r="OWW91" s="730"/>
      <c r="OWX91" s="730"/>
      <c r="OWY91" s="730"/>
      <c r="OWZ91" s="730"/>
      <c r="OXA91" s="730"/>
      <c r="OXB91" s="730"/>
      <c r="OXC91" s="730"/>
      <c r="OXD91" s="730"/>
      <c r="OXE91" s="730"/>
      <c r="OXF91" s="730"/>
      <c r="OXG91" s="730"/>
      <c r="OXH91" s="730"/>
      <c r="OXI91" s="730"/>
      <c r="OXJ91" s="730"/>
      <c r="OXK91" s="730"/>
      <c r="OXL91" s="730"/>
      <c r="OXM91" s="730"/>
      <c r="OXN91" s="730"/>
      <c r="OXO91" s="730"/>
      <c r="OXP91" s="730"/>
      <c r="OXQ91" s="730"/>
      <c r="OXR91" s="730"/>
      <c r="OXS91" s="730"/>
      <c r="OXT91" s="730"/>
      <c r="OXU91" s="730"/>
      <c r="OXV91" s="730"/>
      <c r="OXW91" s="730"/>
      <c r="OXX91" s="730"/>
      <c r="OXY91" s="730"/>
      <c r="OXZ91" s="730"/>
      <c r="OYA91" s="730"/>
      <c r="OYB91" s="730"/>
      <c r="OYC91" s="730"/>
      <c r="OYD91" s="730"/>
      <c r="OYE91" s="730"/>
      <c r="OYF91" s="730"/>
      <c r="OYG91" s="730"/>
      <c r="OYH91" s="730"/>
      <c r="OYI91" s="730"/>
      <c r="OYJ91" s="730"/>
      <c r="OYK91" s="730"/>
      <c r="OYL91" s="730"/>
      <c r="OYM91" s="730"/>
      <c r="OYN91" s="730"/>
      <c r="OYO91" s="730"/>
      <c r="OYP91" s="730"/>
      <c r="OYQ91" s="730"/>
      <c r="OYR91" s="730"/>
      <c r="OYS91" s="730"/>
      <c r="OYT91" s="730"/>
      <c r="OYU91" s="730"/>
      <c r="OYV91" s="730"/>
      <c r="OYW91" s="730"/>
      <c r="OYX91" s="730"/>
      <c r="OYY91" s="730"/>
      <c r="OYZ91" s="730"/>
      <c r="OZA91" s="730"/>
      <c r="OZB91" s="730"/>
      <c r="OZC91" s="730"/>
      <c r="OZD91" s="730"/>
      <c r="OZE91" s="730"/>
      <c r="OZF91" s="730"/>
      <c r="OZG91" s="730"/>
      <c r="OZH91" s="730"/>
      <c r="OZI91" s="730"/>
      <c r="OZJ91" s="730"/>
      <c r="OZK91" s="730"/>
      <c r="OZL91" s="730"/>
      <c r="OZM91" s="730"/>
      <c r="OZN91" s="730"/>
      <c r="OZO91" s="730"/>
      <c r="OZP91" s="730"/>
      <c r="OZQ91" s="730"/>
      <c r="OZR91" s="730"/>
      <c r="OZS91" s="730"/>
      <c r="OZT91" s="730"/>
      <c r="OZU91" s="730"/>
      <c r="OZV91" s="730"/>
      <c r="OZW91" s="730"/>
      <c r="OZX91" s="730"/>
      <c r="OZY91" s="730"/>
      <c r="OZZ91" s="730"/>
      <c r="PAA91" s="730"/>
      <c r="PAB91" s="730"/>
      <c r="PAC91" s="730"/>
      <c r="PAD91" s="730"/>
      <c r="PAE91" s="730"/>
      <c r="PAF91" s="730"/>
      <c r="PAG91" s="730"/>
      <c r="PAH91" s="730"/>
      <c r="PAI91" s="730"/>
      <c r="PAJ91" s="730"/>
      <c r="PAK91" s="730"/>
      <c r="PAL91" s="730"/>
      <c r="PAM91" s="730"/>
      <c r="PAN91" s="730"/>
      <c r="PAO91" s="730"/>
      <c r="PAP91" s="730"/>
      <c r="PAQ91" s="730"/>
      <c r="PAR91" s="730"/>
      <c r="PAS91" s="730"/>
      <c r="PAT91" s="730"/>
      <c r="PAU91" s="730"/>
      <c r="PAV91" s="730"/>
      <c r="PAW91" s="730"/>
      <c r="PAX91" s="730"/>
      <c r="PAY91" s="730"/>
      <c r="PAZ91" s="730"/>
      <c r="PBA91" s="730"/>
      <c r="PBB91" s="730"/>
      <c r="PBC91" s="730"/>
      <c r="PBD91" s="730"/>
      <c r="PBE91" s="730"/>
      <c r="PBF91" s="730"/>
      <c r="PBG91" s="730"/>
      <c r="PBH91" s="730"/>
      <c r="PBI91" s="730"/>
      <c r="PBJ91" s="730"/>
      <c r="PBK91" s="730"/>
      <c r="PBL91" s="730"/>
      <c r="PBM91" s="730"/>
      <c r="PBN91" s="730"/>
      <c r="PBO91" s="730"/>
      <c r="PBP91" s="730"/>
      <c r="PBQ91" s="730"/>
      <c r="PBR91" s="730"/>
      <c r="PBS91" s="730"/>
      <c r="PBT91" s="730"/>
      <c r="PBU91" s="730"/>
      <c r="PBV91" s="730"/>
      <c r="PBW91" s="730"/>
      <c r="PBX91" s="730"/>
      <c r="PBY91" s="730"/>
      <c r="PBZ91" s="730"/>
      <c r="PCA91" s="730"/>
      <c r="PCB91" s="730"/>
      <c r="PCC91" s="730"/>
      <c r="PCD91" s="730"/>
      <c r="PCE91" s="730"/>
      <c r="PCF91" s="730"/>
      <c r="PCG91" s="730"/>
      <c r="PCH91" s="730"/>
      <c r="PCI91" s="730"/>
      <c r="PCJ91" s="730"/>
      <c r="PCK91" s="730"/>
      <c r="PCL91" s="730"/>
      <c r="PCM91" s="730"/>
      <c r="PCN91" s="730"/>
      <c r="PCO91" s="730"/>
      <c r="PCP91" s="730"/>
      <c r="PCQ91" s="730"/>
      <c r="PCR91" s="730"/>
      <c r="PCS91" s="730"/>
      <c r="PCT91" s="730"/>
      <c r="PCU91" s="730"/>
      <c r="PCV91" s="730"/>
      <c r="PCW91" s="730"/>
      <c r="PCX91" s="730"/>
      <c r="PCY91" s="730"/>
      <c r="PCZ91" s="730"/>
      <c r="PDA91" s="730"/>
      <c r="PDB91" s="730"/>
      <c r="PDC91" s="730"/>
      <c r="PDD91" s="730"/>
      <c r="PDE91" s="730"/>
      <c r="PDF91" s="730"/>
      <c r="PDG91" s="730"/>
      <c r="PDH91" s="730"/>
      <c r="PDI91" s="730"/>
      <c r="PDJ91" s="730"/>
      <c r="PDK91" s="730"/>
      <c r="PDL91" s="730"/>
      <c r="PDM91" s="730"/>
      <c r="PDN91" s="730"/>
      <c r="PDO91" s="730"/>
      <c r="PDP91" s="730"/>
      <c r="PDQ91" s="730"/>
      <c r="PDR91" s="730"/>
      <c r="PDS91" s="730"/>
      <c r="PDT91" s="730"/>
      <c r="PDU91" s="730"/>
      <c r="PDV91" s="730"/>
      <c r="PDW91" s="730"/>
      <c r="PDX91" s="730"/>
      <c r="PDY91" s="730"/>
      <c r="PDZ91" s="730"/>
      <c r="PEA91" s="730"/>
      <c r="PEB91" s="730"/>
      <c r="PEC91" s="730"/>
      <c r="PED91" s="730"/>
      <c r="PEE91" s="730"/>
      <c r="PEF91" s="730"/>
      <c r="PEG91" s="730"/>
      <c r="PEH91" s="730"/>
      <c r="PEI91" s="730"/>
      <c r="PEJ91" s="730"/>
      <c r="PEK91" s="730"/>
      <c r="PEL91" s="730"/>
      <c r="PEM91" s="730"/>
      <c r="PEN91" s="730"/>
      <c r="PEO91" s="730"/>
      <c r="PEP91" s="730"/>
      <c r="PEQ91" s="730"/>
      <c r="PER91" s="730"/>
      <c r="PES91" s="730"/>
      <c r="PET91" s="730"/>
      <c r="PEU91" s="730"/>
      <c r="PEV91" s="730"/>
      <c r="PEW91" s="730"/>
      <c r="PEX91" s="730"/>
      <c r="PEY91" s="730"/>
      <c r="PEZ91" s="730"/>
      <c r="PFA91" s="730"/>
      <c r="PFB91" s="730"/>
      <c r="PFC91" s="730"/>
      <c r="PFD91" s="730"/>
      <c r="PFE91" s="730"/>
      <c r="PFF91" s="730"/>
      <c r="PFG91" s="730"/>
      <c r="PFH91" s="730"/>
      <c r="PFI91" s="730"/>
      <c r="PFJ91" s="730"/>
      <c r="PFK91" s="730"/>
      <c r="PFL91" s="730"/>
      <c r="PFM91" s="730"/>
      <c r="PFN91" s="730"/>
      <c r="PFO91" s="730"/>
      <c r="PFP91" s="730"/>
      <c r="PFQ91" s="730"/>
      <c r="PFR91" s="730"/>
      <c r="PFS91" s="730"/>
      <c r="PFT91" s="730"/>
      <c r="PFU91" s="730"/>
      <c r="PFV91" s="730"/>
      <c r="PFW91" s="730"/>
      <c r="PFX91" s="730"/>
      <c r="PFY91" s="730"/>
      <c r="PFZ91" s="730"/>
      <c r="PGA91" s="730"/>
      <c r="PGB91" s="730"/>
      <c r="PGC91" s="730"/>
      <c r="PGD91" s="730"/>
      <c r="PGE91" s="730"/>
      <c r="PGF91" s="730"/>
      <c r="PGG91" s="730"/>
      <c r="PGH91" s="730"/>
      <c r="PGI91" s="730"/>
      <c r="PGJ91" s="730"/>
      <c r="PGK91" s="730"/>
      <c r="PGL91" s="730"/>
      <c r="PGM91" s="730"/>
      <c r="PGN91" s="730"/>
      <c r="PGO91" s="730"/>
      <c r="PGP91" s="730"/>
      <c r="PGQ91" s="730"/>
      <c r="PGR91" s="730"/>
      <c r="PGS91" s="730"/>
      <c r="PGT91" s="730"/>
      <c r="PGU91" s="730"/>
      <c r="PGV91" s="730"/>
      <c r="PGW91" s="730"/>
      <c r="PGX91" s="730"/>
      <c r="PGY91" s="730"/>
      <c r="PGZ91" s="730"/>
      <c r="PHA91" s="730"/>
      <c r="PHB91" s="730"/>
      <c r="PHC91" s="730"/>
      <c r="PHD91" s="730"/>
      <c r="PHE91" s="730"/>
      <c r="PHF91" s="730"/>
      <c r="PHG91" s="730"/>
      <c r="PHH91" s="730"/>
      <c r="PHI91" s="730"/>
      <c r="PHJ91" s="730"/>
      <c r="PHK91" s="730"/>
      <c r="PHL91" s="730"/>
      <c r="PHM91" s="730"/>
      <c r="PHN91" s="730"/>
      <c r="PHO91" s="730"/>
      <c r="PHP91" s="730"/>
      <c r="PHQ91" s="730"/>
      <c r="PHR91" s="730"/>
      <c r="PHS91" s="730"/>
      <c r="PHT91" s="730"/>
      <c r="PHU91" s="730"/>
      <c r="PHV91" s="730"/>
      <c r="PHW91" s="730"/>
      <c r="PHX91" s="730"/>
      <c r="PHY91" s="730"/>
      <c r="PHZ91" s="730"/>
      <c r="PIA91" s="730"/>
      <c r="PIB91" s="730"/>
      <c r="PIC91" s="730"/>
      <c r="PID91" s="730"/>
      <c r="PIE91" s="730"/>
      <c r="PIF91" s="730"/>
      <c r="PIG91" s="730"/>
      <c r="PIH91" s="730"/>
      <c r="PII91" s="730"/>
      <c r="PIJ91" s="730"/>
      <c r="PIK91" s="730"/>
      <c r="PIL91" s="730"/>
      <c r="PIM91" s="730"/>
      <c r="PIN91" s="730"/>
      <c r="PIO91" s="730"/>
      <c r="PIP91" s="730"/>
      <c r="PIQ91" s="730"/>
      <c r="PIR91" s="730"/>
      <c r="PIS91" s="730"/>
      <c r="PIT91" s="730"/>
      <c r="PIU91" s="730"/>
      <c r="PIV91" s="730"/>
      <c r="PIW91" s="730"/>
      <c r="PIX91" s="730"/>
      <c r="PIY91" s="730"/>
      <c r="PIZ91" s="730"/>
      <c r="PJA91" s="730"/>
      <c r="PJB91" s="730"/>
      <c r="PJC91" s="730"/>
      <c r="PJD91" s="730"/>
      <c r="PJE91" s="730"/>
      <c r="PJF91" s="730"/>
      <c r="PJG91" s="730"/>
      <c r="PJH91" s="730"/>
      <c r="PJI91" s="730"/>
      <c r="PJJ91" s="730"/>
      <c r="PJK91" s="730"/>
      <c r="PJL91" s="730"/>
      <c r="PJM91" s="730"/>
      <c r="PJN91" s="730"/>
      <c r="PJO91" s="730"/>
      <c r="PJP91" s="730"/>
      <c r="PJQ91" s="730"/>
      <c r="PJR91" s="730"/>
      <c r="PJS91" s="730"/>
      <c r="PJT91" s="730"/>
      <c r="PJU91" s="730"/>
      <c r="PJV91" s="730"/>
      <c r="PJW91" s="730"/>
      <c r="PJX91" s="730"/>
      <c r="PJY91" s="730"/>
      <c r="PJZ91" s="730"/>
      <c r="PKA91" s="730"/>
      <c r="PKB91" s="730"/>
      <c r="PKC91" s="730"/>
      <c r="PKD91" s="730"/>
      <c r="PKE91" s="730"/>
      <c r="PKF91" s="730"/>
      <c r="PKG91" s="730"/>
      <c r="PKH91" s="730"/>
      <c r="PKI91" s="730"/>
      <c r="PKJ91" s="730"/>
      <c r="PKK91" s="730"/>
      <c r="PKL91" s="730"/>
      <c r="PKM91" s="730"/>
      <c r="PKN91" s="730"/>
      <c r="PKO91" s="730"/>
      <c r="PKP91" s="730"/>
      <c r="PKQ91" s="730"/>
      <c r="PKR91" s="730"/>
      <c r="PKS91" s="730"/>
      <c r="PKT91" s="730"/>
      <c r="PKU91" s="730"/>
      <c r="PKV91" s="730"/>
      <c r="PKW91" s="730"/>
      <c r="PKX91" s="730"/>
      <c r="PKY91" s="730"/>
      <c r="PKZ91" s="730"/>
      <c r="PLA91" s="730"/>
      <c r="PLB91" s="730"/>
      <c r="PLC91" s="730"/>
      <c r="PLD91" s="730"/>
      <c r="PLE91" s="730"/>
      <c r="PLF91" s="730"/>
      <c r="PLG91" s="730"/>
      <c r="PLH91" s="730"/>
      <c r="PLI91" s="730"/>
      <c r="PLJ91" s="730"/>
      <c r="PLK91" s="730"/>
      <c r="PLL91" s="730"/>
      <c r="PLM91" s="730"/>
      <c r="PLN91" s="730"/>
      <c r="PLO91" s="730"/>
      <c r="PLP91" s="730"/>
      <c r="PLQ91" s="730"/>
      <c r="PLR91" s="730"/>
      <c r="PLS91" s="730"/>
      <c r="PLT91" s="730"/>
      <c r="PLU91" s="730"/>
      <c r="PLV91" s="730"/>
      <c r="PLW91" s="730"/>
      <c r="PLX91" s="730"/>
      <c r="PLY91" s="730"/>
      <c r="PLZ91" s="730"/>
      <c r="PMA91" s="730"/>
      <c r="PMB91" s="730"/>
      <c r="PMC91" s="730"/>
      <c r="PMD91" s="730"/>
      <c r="PME91" s="730"/>
      <c r="PMF91" s="730"/>
      <c r="PMG91" s="730"/>
      <c r="PMH91" s="730"/>
      <c r="PMI91" s="730"/>
      <c r="PMJ91" s="730"/>
      <c r="PMK91" s="730"/>
      <c r="PML91" s="730"/>
      <c r="PMM91" s="730"/>
      <c r="PMN91" s="730"/>
      <c r="PMO91" s="730"/>
      <c r="PMP91" s="730"/>
      <c r="PMQ91" s="730"/>
      <c r="PMR91" s="730"/>
      <c r="PMS91" s="730"/>
      <c r="PMT91" s="730"/>
      <c r="PMU91" s="730"/>
      <c r="PMV91" s="730"/>
      <c r="PMW91" s="730"/>
      <c r="PMX91" s="730"/>
      <c r="PMY91" s="730"/>
      <c r="PMZ91" s="730"/>
      <c r="PNA91" s="730"/>
      <c r="PNB91" s="730"/>
      <c r="PNC91" s="730"/>
      <c r="PND91" s="730"/>
      <c r="PNE91" s="730"/>
      <c r="PNF91" s="730"/>
      <c r="PNG91" s="730"/>
      <c r="PNH91" s="730"/>
      <c r="PNI91" s="730"/>
      <c r="PNJ91" s="730"/>
      <c r="PNK91" s="730"/>
      <c r="PNL91" s="730"/>
      <c r="PNM91" s="730"/>
      <c r="PNN91" s="730"/>
      <c r="PNO91" s="730"/>
      <c r="PNP91" s="730"/>
      <c r="PNQ91" s="730"/>
      <c r="PNR91" s="730"/>
      <c r="PNS91" s="730"/>
      <c r="PNT91" s="730"/>
      <c r="PNU91" s="730"/>
      <c r="PNV91" s="730"/>
      <c r="PNW91" s="730"/>
      <c r="PNX91" s="730"/>
      <c r="PNY91" s="730"/>
      <c r="PNZ91" s="730"/>
      <c r="POA91" s="730"/>
      <c r="POB91" s="730"/>
      <c r="POC91" s="730"/>
      <c r="POD91" s="730"/>
      <c r="POE91" s="730"/>
      <c r="POF91" s="730"/>
      <c r="POG91" s="730"/>
      <c r="POH91" s="730"/>
      <c r="POI91" s="730"/>
      <c r="POJ91" s="730"/>
      <c r="POK91" s="730"/>
      <c r="POL91" s="730"/>
      <c r="POM91" s="730"/>
      <c r="PON91" s="730"/>
      <c r="POO91" s="730"/>
      <c r="POP91" s="730"/>
      <c r="POQ91" s="730"/>
      <c r="POR91" s="730"/>
      <c r="POS91" s="730"/>
      <c r="POT91" s="730"/>
      <c r="POU91" s="730"/>
      <c r="POV91" s="730"/>
      <c r="POW91" s="730"/>
      <c r="POX91" s="730"/>
      <c r="POY91" s="730"/>
      <c r="POZ91" s="730"/>
      <c r="PPA91" s="730"/>
      <c r="PPB91" s="730"/>
      <c r="PPC91" s="730"/>
      <c r="PPD91" s="730"/>
      <c r="PPE91" s="730"/>
      <c r="PPF91" s="730"/>
      <c r="PPG91" s="730"/>
      <c r="PPH91" s="730"/>
      <c r="PPI91" s="730"/>
      <c r="PPJ91" s="730"/>
      <c r="PPK91" s="730"/>
      <c r="PPL91" s="730"/>
      <c r="PPM91" s="730"/>
      <c r="PPN91" s="730"/>
      <c r="PPO91" s="730"/>
      <c r="PPP91" s="730"/>
      <c r="PPQ91" s="730"/>
      <c r="PPR91" s="730"/>
      <c r="PPS91" s="730"/>
      <c r="PPT91" s="730"/>
      <c r="PPU91" s="730"/>
      <c r="PPV91" s="730"/>
      <c r="PPW91" s="730"/>
      <c r="PPX91" s="730"/>
      <c r="PPY91" s="730"/>
      <c r="PPZ91" s="730"/>
      <c r="PQA91" s="730"/>
      <c r="PQB91" s="730"/>
      <c r="PQC91" s="730"/>
      <c r="PQD91" s="730"/>
      <c r="PQE91" s="730"/>
      <c r="PQF91" s="730"/>
      <c r="PQG91" s="730"/>
      <c r="PQH91" s="730"/>
      <c r="PQI91" s="730"/>
      <c r="PQJ91" s="730"/>
      <c r="PQK91" s="730"/>
      <c r="PQL91" s="730"/>
      <c r="PQM91" s="730"/>
      <c r="PQN91" s="730"/>
      <c r="PQO91" s="730"/>
      <c r="PQP91" s="730"/>
      <c r="PQQ91" s="730"/>
      <c r="PQR91" s="730"/>
      <c r="PQS91" s="730"/>
      <c r="PQT91" s="730"/>
      <c r="PQU91" s="730"/>
      <c r="PQV91" s="730"/>
      <c r="PQW91" s="730"/>
      <c r="PQX91" s="730"/>
      <c r="PQY91" s="730"/>
      <c r="PQZ91" s="730"/>
      <c r="PRA91" s="730"/>
      <c r="PRB91" s="730"/>
      <c r="PRC91" s="730"/>
      <c r="PRD91" s="730"/>
      <c r="PRE91" s="730"/>
      <c r="PRF91" s="730"/>
      <c r="PRG91" s="730"/>
      <c r="PRH91" s="730"/>
      <c r="PRI91" s="730"/>
      <c r="PRJ91" s="730"/>
      <c r="PRK91" s="730"/>
      <c r="PRL91" s="730"/>
      <c r="PRM91" s="730"/>
      <c r="PRN91" s="730"/>
      <c r="PRO91" s="730"/>
      <c r="PRP91" s="730"/>
      <c r="PRQ91" s="730"/>
      <c r="PRR91" s="730"/>
      <c r="PRS91" s="730"/>
      <c r="PRT91" s="730"/>
      <c r="PRU91" s="730"/>
      <c r="PRV91" s="730"/>
      <c r="PRW91" s="730"/>
      <c r="PRX91" s="730"/>
      <c r="PRY91" s="730"/>
      <c r="PRZ91" s="730"/>
      <c r="PSA91" s="730"/>
      <c r="PSB91" s="730"/>
      <c r="PSC91" s="730"/>
      <c r="PSD91" s="730"/>
      <c r="PSE91" s="730"/>
      <c r="PSF91" s="730"/>
      <c r="PSG91" s="730"/>
      <c r="PSH91" s="730"/>
      <c r="PSI91" s="730"/>
      <c r="PSJ91" s="730"/>
      <c r="PSK91" s="730"/>
      <c r="PSL91" s="730"/>
      <c r="PSM91" s="730"/>
      <c r="PSN91" s="730"/>
      <c r="PSO91" s="730"/>
      <c r="PSP91" s="730"/>
      <c r="PSQ91" s="730"/>
      <c r="PSR91" s="730"/>
      <c r="PSS91" s="730"/>
      <c r="PST91" s="730"/>
      <c r="PSU91" s="730"/>
      <c r="PSV91" s="730"/>
      <c r="PSW91" s="730"/>
      <c r="PSX91" s="730"/>
      <c r="PSY91" s="730"/>
      <c r="PSZ91" s="730"/>
      <c r="PTA91" s="730"/>
      <c r="PTB91" s="730"/>
      <c r="PTC91" s="730"/>
      <c r="PTD91" s="730"/>
      <c r="PTE91" s="730"/>
      <c r="PTF91" s="730"/>
      <c r="PTG91" s="730"/>
      <c r="PTH91" s="730"/>
      <c r="PTI91" s="730"/>
      <c r="PTJ91" s="730"/>
      <c r="PTK91" s="730"/>
      <c r="PTL91" s="730"/>
      <c r="PTM91" s="730"/>
      <c r="PTN91" s="730"/>
      <c r="PTO91" s="730"/>
      <c r="PTP91" s="730"/>
      <c r="PTQ91" s="730"/>
      <c r="PTR91" s="730"/>
      <c r="PTS91" s="730"/>
      <c r="PTT91" s="730"/>
      <c r="PTU91" s="730"/>
      <c r="PTV91" s="730"/>
      <c r="PTW91" s="730"/>
      <c r="PTX91" s="730"/>
      <c r="PTY91" s="730"/>
      <c r="PTZ91" s="730"/>
      <c r="PUA91" s="730"/>
      <c r="PUB91" s="730"/>
      <c r="PUC91" s="730"/>
      <c r="PUD91" s="730"/>
      <c r="PUE91" s="730"/>
      <c r="PUF91" s="730"/>
      <c r="PUG91" s="730"/>
      <c r="PUH91" s="730"/>
      <c r="PUI91" s="730"/>
      <c r="PUJ91" s="730"/>
      <c r="PUK91" s="730"/>
      <c r="PUL91" s="730"/>
      <c r="PUM91" s="730"/>
      <c r="PUN91" s="730"/>
      <c r="PUO91" s="730"/>
      <c r="PUP91" s="730"/>
      <c r="PUQ91" s="730"/>
      <c r="PUR91" s="730"/>
      <c r="PUS91" s="730"/>
      <c r="PUT91" s="730"/>
      <c r="PUU91" s="730"/>
      <c r="PUV91" s="730"/>
      <c r="PUW91" s="730"/>
      <c r="PUX91" s="730"/>
      <c r="PUY91" s="730"/>
      <c r="PUZ91" s="730"/>
      <c r="PVA91" s="730"/>
      <c r="PVB91" s="730"/>
      <c r="PVC91" s="730"/>
      <c r="PVD91" s="730"/>
      <c r="PVE91" s="730"/>
      <c r="PVF91" s="730"/>
      <c r="PVG91" s="730"/>
      <c r="PVH91" s="730"/>
      <c r="PVI91" s="730"/>
      <c r="PVJ91" s="730"/>
      <c r="PVK91" s="730"/>
      <c r="PVL91" s="730"/>
      <c r="PVM91" s="730"/>
      <c r="PVN91" s="730"/>
      <c r="PVO91" s="730"/>
      <c r="PVP91" s="730"/>
      <c r="PVQ91" s="730"/>
      <c r="PVR91" s="730"/>
      <c r="PVS91" s="730"/>
      <c r="PVT91" s="730"/>
      <c r="PVU91" s="730"/>
      <c r="PVV91" s="730"/>
      <c r="PVW91" s="730"/>
      <c r="PVX91" s="730"/>
      <c r="PVY91" s="730"/>
      <c r="PVZ91" s="730"/>
      <c r="PWA91" s="730"/>
      <c r="PWB91" s="730"/>
      <c r="PWC91" s="730"/>
      <c r="PWD91" s="730"/>
      <c r="PWE91" s="730"/>
      <c r="PWF91" s="730"/>
      <c r="PWG91" s="730"/>
      <c r="PWH91" s="730"/>
      <c r="PWI91" s="730"/>
      <c r="PWJ91" s="730"/>
      <c r="PWK91" s="730"/>
      <c r="PWL91" s="730"/>
      <c r="PWM91" s="730"/>
      <c r="PWN91" s="730"/>
      <c r="PWO91" s="730"/>
      <c r="PWP91" s="730"/>
      <c r="PWQ91" s="730"/>
      <c r="PWR91" s="730"/>
      <c r="PWS91" s="730"/>
      <c r="PWT91" s="730"/>
      <c r="PWU91" s="730"/>
      <c r="PWV91" s="730"/>
      <c r="PWW91" s="730"/>
      <c r="PWX91" s="730"/>
      <c r="PWY91" s="730"/>
      <c r="PWZ91" s="730"/>
      <c r="PXA91" s="730"/>
      <c r="PXB91" s="730"/>
      <c r="PXC91" s="730"/>
      <c r="PXD91" s="730"/>
      <c r="PXE91" s="730"/>
      <c r="PXF91" s="730"/>
      <c r="PXG91" s="730"/>
      <c r="PXH91" s="730"/>
      <c r="PXI91" s="730"/>
      <c r="PXJ91" s="730"/>
      <c r="PXK91" s="730"/>
      <c r="PXL91" s="730"/>
      <c r="PXM91" s="730"/>
      <c r="PXN91" s="730"/>
      <c r="PXO91" s="730"/>
      <c r="PXP91" s="730"/>
      <c r="PXQ91" s="730"/>
      <c r="PXR91" s="730"/>
      <c r="PXS91" s="730"/>
      <c r="PXT91" s="730"/>
      <c r="PXU91" s="730"/>
      <c r="PXV91" s="730"/>
      <c r="PXW91" s="730"/>
      <c r="PXX91" s="730"/>
      <c r="PXY91" s="730"/>
      <c r="PXZ91" s="730"/>
      <c r="PYA91" s="730"/>
      <c r="PYB91" s="730"/>
      <c r="PYC91" s="730"/>
      <c r="PYD91" s="730"/>
      <c r="PYE91" s="730"/>
      <c r="PYF91" s="730"/>
      <c r="PYG91" s="730"/>
      <c r="PYH91" s="730"/>
      <c r="PYI91" s="730"/>
      <c r="PYJ91" s="730"/>
      <c r="PYK91" s="730"/>
      <c r="PYL91" s="730"/>
      <c r="PYM91" s="730"/>
      <c r="PYN91" s="730"/>
      <c r="PYO91" s="730"/>
      <c r="PYP91" s="730"/>
      <c r="PYQ91" s="730"/>
      <c r="PYR91" s="730"/>
      <c r="PYS91" s="730"/>
      <c r="PYT91" s="730"/>
      <c r="PYU91" s="730"/>
      <c r="PYV91" s="730"/>
      <c r="PYW91" s="730"/>
      <c r="PYX91" s="730"/>
      <c r="PYY91" s="730"/>
      <c r="PYZ91" s="730"/>
      <c r="PZA91" s="730"/>
      <c r="PZB91" s="730"/>
      <c r="PZC91" s="730"/>
      <c r="PZD91" s="730"/>
      <c r="PZE91" s="730"/>
      <c r="PZF91" s="730"/>
      <c r="PZG91" s="730"/>
      <c r="PZH91" s="730"/>
      <c r="PZI91" s="730"/>
      <c r="PZJ91" s="730"/>
      <c r="PZK91" s="730"/>
      <c r="PZL91" s="730"/>
      <c r="PZM91" s="730"/>
      <c r="PZN91" s="730"/>
      <c r="PZO91" s="730"/>
      <c r="PZP91" s="730"/>
      <c r="PZQ91" s="730"/>
      <c r="PZR91" s="730"/>
      <c r="PZS91" s="730"/>
      <c r="PZT91" s="730"/>
      <c r="PZU91" s="730"/>
      <c r="PZV91" s="730"/>
      <c r="PZW91" s="730"/>
      <c r="PZX91" s="730"/>
      <c r="PZY91" s="730"/>
      <c r="PZZ91" s="730"/>
      <c r="QAA91" s="730"/>
      <c r="QAB91" s="730"/>
      <c r="QAC91" s="730"/>
      <c r="QAD91" s="730"/>
      <c r="QAE91" s="730"/>
      <c r="QAF91" s="730"/>
      <c r="QAG91" s="730"/>
      <c r="QAH91" s="730"/>
      <c r="QAI91" s="730"/>
      <c r="QAJ91" s="730"/>
      <c r="QAK91" s="730"/>
      <c r="QAL91" s="730"/>
      <c r="QAM91" s="730"/>
      <c r="QAN91" s="730"/>
      <c r="QAO91" s="730"/>
      <c r="QAP91" s="730"/>
      <c r="QAQ91" s="730"/>
      <c r="QAR91" s="730"/>
      <c r="QAS91" s="730"/>
      <c r="QAT91" s="730"/>
      <c r="QAU91" s="730"/>
      <c r="QAV91" s="730"/>
      <c r="QAW91" s="730"/>
      <c r="QAX91" s="730"/>
      <c r="QAY91" s="730"/>
      <c r="QAZ91" s="730"/>
      <c r="QBA91" s="730"/>
      <c r="QBB91" s="730"/>
      <c r="QBC91" s="730"/>
      <c r="QBD91" s="730"/>
      <c r="QBE91" s="730"/>
      <c r="QBF91" s="730"/>
      <c r="QBG91" s="730"/>
      <c r="QBH91" s="730"/>
      <c r="QBI91" s="730"/>
      <c r="QBJ91" s="730"/>
      <c r="QBK91" s="730"/>
      <c r="QBL91" s="730"/>
      <c r="QBM91" s="730"/>
      <c r="QBN91" s="730"/>
      <c r="QBO91" s="730"/>
      <c r="QBP91" s="730"/>
      <c r="QBQ91" s="730"/>
      <c r="QBR91" s="730"/>
      <c r="QBS91" s="730"/>
      <c r="QBT91" s="730"/>
      <c r="QBU91" s="730"/>
      <c r="QBV91" s="730"/>
      <c r="QBW91" s="730"/>
      <c r="QBX91" s="730"/>
      <c r="QBY91" s="730"/>
      <c r="QBZ91" s="730"/>
      <c r="QCA91" s="730"/>
      <c r="QCB91" s="730"/>
      <c r="QCC91" s="730"/>
      <c r="QCD91" s="730"/>
      <c r="QCE91" s="730"/>
      <c r="QCF91" s="730"/>
      <c r="QCG91" s="730"/>
      <c r="QCH91" s="730"/>
      <c r="QCI91" s="730"/>
      <c r="QCJ91" s="730"/>
      <c r="QCK91" s="730"/>
      <c r="QCL91" s="730"/>
      <c r="QCM91" s="730"/>
      <c r="QCN91" s="730"/>
      <c r="QCO91" s="730"/>
      <c r="QCP91" s="730"/>
      <c r="QCQ91" s="730"/>
      <c r="QCR91" s="730"/>
      <c r="QCS91" s="730"/>
      <c r="QCT91" s="730"/>
      <c r="QCU91" s="730"/>
      <c r="QCV91" s="730"/>
      <c r="QCW91" s="730"/>
      <c r="QCX91" s="730"/>
      <c r="QCY91" s="730"/>
      <c r="QCZ91" s="730"/>
      <c r="QDA91" s="730"/>
      <c r="QDB91" s="730"/>
      <c r="QDC91" s="730"/>
      <c r="QDD91" s="730"/>
      <c r="QDE91" s="730"/>
      <c r="QDF91" s="730"/>
      <c r="QDG91" s="730"/>
      <c r="QDH91" s="730"/>
      <c r="QDI91" s="730"/>
      <c r="QDJ91" s="730"/>
      <c r="QDK91" s="730"/>
      <c r="QDL91" s="730"/>
      <c r="QDM91" s="730"/>
      <c r="QDN91" s="730"/>
      <c r="QDO91" s="730"/>
      <c r="QDP91" s="730"/>
      <c r="QDQ91" s="730"/>
      <c r="QDR91" s="730"/>
      <c r="QDS91" s="730"/>
      <c r="QDT91" s="730"/>
      <c r="QDU91" s="730"/>
      <c r="QDV91" s="730"/>
      <c r="QDW91" s="730"/>
      <c r="QDX91" s="730"/>
      <c r="QDY91" s="730"/>
      <c r="QDZ91" s="730"/>
      <c r="QEA91" s="730"/>
      <c r="QEB91" s="730"/>
      <c r="QEC91" s="730"/>
      <c r="QED91" s="730"/>
      <c r="QEE91" s="730"/>
      <c r="QEF91" s="730"/>
      <c r="QEG91" s="730"/>
      <c r="QEH91" s="730"/>
      <c r="QEI91" s="730"/>
      <c r="QEJ91" s="730"/>
      <c r="QEK91" s="730"/>
      <c r="QEL91" s="730"/>
      <c r="QEM91" s="730"/>
      <c r="QEN91" s="730"/>
      <c r="QEO91" s="730"/>
      <c r="QEP91" s="730"/>
      <c r="QEQ91" s="730"/>
      <c r="QER91" s="730"/>
      <c r="QES91" s="730"/>
      <c r="QET91" s="730"/>
      <c r="QEU91" s="730"/>
      <c r="QEV91" s="730"/>
      <c r="QEW91" s="730"/>
      <c r="QEX91" s="730"/>
      <c r="QEY91" s="730"/>
      <c r="QEZ91" s="730"/>
      <c r="QFA91" s="730"/>
      <c r="QFB91" s="730"/>
      <c r="QFC91" s="730"/>
      <c r="QFD91" s="730"/>
      <c r="QFE91" s="730"/>
      <c r="QFF91" s="730"/>
      <c r="QFG91" s="730"/>
      <c r="QFH91" s="730"/>
      <c r="QFI91" s="730"/>
      <c r="QFJ91" s="730"/>
      <c r="QFK91" s="730"/>
      <c r="QFL91" s="730"/>
      <c r="QFM91" s="730"/>
      <c r="QFN91" s="730"/>
      <c r="QFO91" s="730"/>
      <c r="QFP91" s="730"/>
      <c r="QFQ91" s="730"/>
      <c r="QFR91" s="730"/>
      <c r="QFS91" s="730"/>
      <c r="QFT91" s="730"/>
      <c r="QFU91" s="730"/>
      <c r="QFV91" s="730"/>
      <c r="QFW91" s="730"/>
      <c r="QFX91" s="730"/>
      <c r="QFY91" s="730"/>
      <c r="QFZ91" s="730"/>
      <c r="QGA91" s="730"/>
      <c r="QGB91" s="730"/>
      <c r="QGC91" s="730"/>
      <c r="QGD91" s="730"/>
      <c r="QGE91" s="730"/>
      <c r="QGF91" s="730"/>
      <c r="QGG91" s="730"/>
      <c r="QGH91" s="730"/>
      <c r="QGI91" s="730"/>
      <c r="QGJ91" s="730"/>
      <c r="QGK91" s="730"/>
      <c r="QGL91" s="730"/>
      <c r="QGM91" s="730"/>
      <c r="QGN91" s="730"/>
      <c r="QGO91" s="730"/>
      <c r="QGP91" s="730"/>
      <c r="QGQ91" s="730"/>
      <c r="QGR91" s="730"/>
      <c r="QGS91" s="730"/>
      <c r="QGT91" s="730"/>
      <c r="QGU91" s="730"/>
      <c r="QGV91" s="730"/>
      <c r="QGW91" s="730"/>
      <c r="QGX91" s="730"/>
      <c r="QGY91" s="730"/>
      <c r="QGZ91" s="730"/>
      <c r="QHA91" s="730"/>
      <c r="QHB91" s="730"/>
      <c r="QHC91" s="730"/>
      <c r="QHD91" s="730"/>
      <c r="QHE91" s="730"/>
      <c r="QHF91" s="730"/>
      <c r="QHG91" s="730"/>
      <c r="QHH91" s="730"/>
      <c r="QHI91" s="730"/>
      <c r="QHJ91" s="730"/>
      <c r="QHK91" s="730"/>
      <c r="QHL91" s="730"/>
      <c r="QHM91" s="730"/>
      <c r="QHN91" s="730"/>
      <c r="QHO91" s="730"/>
      <c r="QHP91" s="730"/>
      <c r="QHQ91" s="730"/>
      <c r="QHR91" s="730"/>
      <c r="QHS91" s="730"/>
      <c r="QHT91" s="730"/>
      <c r="QHU91" s="730"/>
      <c r="QHV91" s="730"/>
      <c r="QHW91" s="730"/>
      <c r="QHX91" s="730"/>
      <c r="QHY91" s="730"/>
      <c r="QHZ91" s="730"/>
      <c r="QIA91" s="730"/>
      <c r="QIB91" s="730"/>
      <c r="QIC91" s="730"/>
      <c r="QID91" s="730"/>
      <c r="QIE91" s="730"/>
      <c r="QIF91" s="730"/>
      <c r="QIG91" s="730"/>
      <c r="QIH91" s="730"/>
      <c r="QII91" s="730"/>
      <c r="QIJ91" s="730"/>
      <c r="QIK91" s="730"/>
      <c r="QIL91" s="730"/>
      <c r="QIM91" s="730"/>
      <c r="QIN91" s="730"/>
      <c r="QIO91" s="730"/>
      <c r="QIP91" s="730"/>
      <c r="QIQ91" s="730"/>
      <c r="QIR91" s="730"/>
      <c r="QIS91" s="730"/>
      <c r="QIT91" s="730"/>
      <c r="QIU91" s="730"/>
      <c r="QIV91" s="730"/>
      <c r="QIW91" s="730"/>
      <c r="QIX91" s="730"/>
      <c r="QIY91" s="730"/>
      <c r="QIZ91" s="730"/>
      <c r="QJA91" s="730"/>
      <c r="QJB91" s="730"/>
      <c r="QJC91" s="730"/>
      <c r="QJD91" s="730"/>
      <c r="QJE91" s="730"/>
      <c r="QJF91" s="730"/>
      <c r="QJG91" s="730"/>
      <c r="QJH91" s="730"/>
      <c r="QJI91" s="730"/>
      <c r="QJJ91" s="730"/>
      <c r="QJK91" s="730"/>
      <c r="QJL91" s="730"/>
      <c r="QJM91" s="730"/>
      <c r="QJN91" s="730"/>
      <c r="QJO91" s="730"/>
      <c r="QJP91" s="730"/>
      <c r="QJQ91" s="730"/>
      <c r="QJR91" s="730"/>
      <c r="QJS91" s="730"/>
      <c r="QJT91" s="730"/>
      <c r="QJU91" s="730"/>
      <c r="QJV91" s="730"/>
      <c r="QJW91" s="730"/>
      <c r="QJX91" s="730"/>
      <c r="QJY91" s="730"/>
      <c r="QJZ91" s="730"/>
      <c r="QKA91" s="730"/>
      <c r="QKB91" s="730"/>
      <c r="QKC91" s="730"/>
      <c r="QKD91" s="730"/>
      <c r="QKE91" s="730"/>
      <c r="QKF91" s="730"/>
      <c r="QKG91" s="730"/>
      <c r="QKH91" s="730"/>
      <c r="QKI91" s="730"/>
      <c r="QKJ91" s="730"/>
      <c r="QKK91" s="730"/>
      <c r="QKL91" s="730"/>
      <c r="QKM91" s="730"/>
      <c r="QKN91" s="730"/>
      <c r="QKO91" s="730"/>
      <c r="QKP91" s="730"/>
      <c r="QKQ91" s="730"/>
      <c r="QKR91" s="730"/>
      <c r="QKS91" s="730"/>
      <c r="QKT91" s="730"/>
      <c r="QKU91" s="730"/>
      <c r="QKV91" s="730"/>
      <c r="QKW91" s="730"/>
      <c r="QKX91" s="730"/>
      <c r="QKY91" s="730"/>
      <c r="QKZ91" s="730"/>
      <c r="QLA91" s="730"/>
      <c r="QLB91" s="730"/>
      <c r="QLC91" s="730"/>
      <c r="QLD91" s="730"/>
      <c r="QLE91" s="730"/>
      <c r="QLF91" s="730"/>
      <c r="QLG91" s="730"/>
      <c r="QLH91" s="730"/>
      <c r="QLI91" s="730"/>
      <c r="QLJ91" s="730"/>
      <c r="QLK91" s="730"/>
      <c r="QLL91" s="730"/>
      <c r="QLM91" s="730"/>
      <c r="QLN91" s="730"/>
      <c r="QLO91" s="730"/>
      <c r="QLP91" s="730"/>
      <c r="QLQ91" s="730"/>
      <c r="QLR91" s="730"/>
      <c r="QLS91" s="730"/>
      <c r="QLT91" s="730"/>
      <c r="QLU91" s="730"/>
      <c r="QLV91" s="730"/>
      <c r="QLW91" s="730"/>
      <c r="QLX91" s="730"/>
      <c r="QLY91" s="730"/>
      <c r="QLZ91" s="730"/>
      <c r="QMA91" s="730"/>
      <c r="QMB91" s="730"/>
      <c r="QMC91" s="730"/>
      <c r="QMD91" s="730"/>
      <c r="QME91" s="730"/>
      <c r="QMF91" s="730"/>
      <c r="QMG91" s="730"/>
      <c r="QMH91" s="730"/>
      <c r="QMI91" s="730"/>
      <c r="QMJ91" s="730"/>
      <c r="QMK91" s="730"/>
      <c r="QML91" s="730"/>
      <c r="QMM91" s="730"/>
      <c r="QMN91" s="730"/>
      <c r="QMO91" s="730"/>
      <c r="QMP91" s="730"/>
      <c r="QMQ91" s="730"/>
      <c r="QMR91" s="730"/>
      <c r="QMS91" s="730"/>
      <c r="QMT91" s="730"/>
      <c r="QMU91" s="730"/>
      <c r="QMV91" s="730"/>
      <c r="QMW91" s="730"/>
      <c r="QMX91" s="730"/>
      <c r="QMY91" s="730"/>
      <c r="QMZ91" s="730"/>
      <c r="QNA91" s="730"/>
      <c r="QNB91" s="730"/>
      <c r="QNC91" s="730"/>
      <c r="QND91" s="730"/>
      <c r="QNE91" s="730"/>
      <c r="QNF91" s="730"/>
      <c r="QNG91" s="730"/>
      <c r="QNH91" s="730"/>
      <c r="QNI91" s="730"/>
      <c r="QNJ91" s="730"/>
      <c r="QNK91" s="730"/>
      <c r="QNL91" s="730"/>
      <c r="QNM91" s="730"/>
      <c r="QNN91" s="730"/>
      <c r="QNO91" s="730"/>
      <c r="QNP91" s="730"/>
      <c r="QNQ91" s="730"/>
      <c r="QNR91" s="730"/>
      <c r="QNS91" s="730"/>
      <c r="QNT91" s="730"/>
      <c r="QNU91" s="730"/>
      <c r="QNV91" s="730"/>
      <c r="QNW91" s="730"/>
      <c r="QNX91" s="730"/>
      <c r="QNY91" s="730"/>
      <c r="QNZ91" s="730"/>
      <c r="QOA91" s="730"/>
      <c r="QOB91" s="730"/>
      <c r="QOC91" s="730"/>
      <c r="QOD91" s="730"/>
      <c r="QOE91" s="730"/>
      <c r="QOF91" s="730"/>
      <c r="QOG91" s="730"/>
      <c r="QOH91" s="730"/>
      <c r="QOI91" s="730"/>
      <c r="QOJ91" s="730"/>
      <c r="QOK91" s="730"/>
      <c r="QOL91" s="730"/>
      <c r="QOM91" s="730"/>
      <c r="QON91" s="730"/>
      <c r="QOO91" s="730"/>
      <c r="QOP91" s="730"/>
      <c r="QOQ91" s="730"/>
      <c r="QOR91" s="730"/>
      <c r="QOS91" s="730"/>
      <c r="QOT91" s="730"/>
      <c r="QOU91" s="730"/>
      <c r="QOV91" s="730"/>
      <c r="QOW91" s="730"/>
      <c r="QOX91" s="730"/>
      <c r="QOY91" s="730"/>
      <c r="QOZ91" s="730"/>
      <c r="QPA91" s="730"/>
      <c r="QPB91" s="730"/>
      <c r="QPC91" s="730"/>
      <c r="QPD91" s="730"/>
      <c r="QPE91" s="730"/>
      <c r="QPF91" s="730"/>
      <c r="QPG91" s="730"/>
      <c r="QPH91" s="730"/>
      <c r="QPI91" s="730"/>
      <c r="QPJ91" s="730"/>
      <c r="QPK91" s="730"/>
      <c r="QPL91" s="730"/>
      <c r="QPM91" s="730"/>
      <c r="QPN91" s="730"/>
      <c r="QPO91" s="730"/>
      <c r="QPP91" s="730"/>
      <c r="QPQ91" s="730"/>
      <c r="QPR91" s="730"/>
      <c r="QPS91" s="730"/>
      <c r="QPT91" s="730"/>
      <c r="QPU91" s="730"/>
      <c r="QPV91" s="730"/>
      <c r="QPW91" s="730"/>
      <c r="QPX91" s="730"/>
      <c r="QPY91" s="730"/>
      <c r="QPZ91" s="730"/>
      <c r="QQA91" s="730"/>
      <c r="QQB91" s="730"/>
      <c r="QQC91" s="730"/>
      <c r="QQD91" s="730"/>
      <c r="QQE91" s="730"/>
      <c r="QQF91" s="730"/>
      <c r="QQG91" s="730"/>
      <c r="QQH91" s="730"/>
      <c r="QQI91" s="730"/>
      <c r="QQJ91" s="730"/>
      <c r="QQK91" s="730"/>
      <c r="QQL91" s="730"/>
      <c r="QQM91" s="730"/>
      <c r="QQN91" s="730"/>
      <c r="QQO91" s="730"/>
      <c r="QQP91" s="730"/>
      <c r="QQQ91" s="730"/>
      <c r="QQR91" s="730"/>
      <c r="QQS91" s="730"/>
      <c r="QQT91" s="730"/>
      <c r="QQU91" s="730"/>
      <c r="QQV91" s="730"/>
      <c r="QQW91" s="730"/>
      <c r="QQX91" s="730"/>
      <c r="QQY91" s="730"/>
      <c r="QQZ91" s="730"/>
      <c r="QRA91" s="730"/>
      <c r="QRB91" s="730"/>
      <c r="QRC91" s="730"/>
      <c r="QRD91" s="730"/>
      <c r="QRE91" s="730"/>
      <c r="QRF91" s="730"/>
      <c r="QRG91" s="730"/>
      <c r="QRH91" s="730"/>
      <c r="QRI91" s="730"/>
      <c r="QRJ91" s="730"/>
      <c r="QRK91" s="730"/>
      <c r="QRL91" s="730"/>
      <c r="QRM91" s="730"/>
      <c r="QRN91" s="730"/>
      <c r="QRO91" s="730"/>
      <c r="QRP91" s="730"/>
      <c r="QRQ91" s="730"/>
      <c r="QRR91" s="730"/>
      <c r="QRS91" s="730"/>
      <c r="QRT91" s="730"/>
      <c r="QRU91" s="730"/>
      <c r="QRV91" s="730"/>
      <c r="QRW91" s="730"/>
      <c r="QRX91" s="730"/>
      <c r="QRY91" s="730"/>
      <c r="QRZ91" s="730"/>
      <c r="QSA91" s="730"/>
      <c r="QSB91" s="730"/>
      <c r="QSC91" s="730"/>
      <c r="QSD91" s="730"/>
      <c r="QSE91" s="730"/>
      <c r="QSF91" s="730"/>
      <c r="QSG91" s="730"/>
      <c r="QSH91" s="730"/>
      <c r="QSI91" s="730"/>
      <c r="QSJ91" s="730"/>
      <c r="QSK91" s="730"/>
      <c r="QSL91" s="730"/>
      <c r="QSM91" s="730"/>
      <c r="QSN91" s="730"/>
      <c r="QSO91" s="730"/>
      <c r="QSP91" s="730"/>
      <c r="QSQ91" s="730"/>
      <c r="QSR91" s="730"/>
      <c r="QSS91" s="730"/>
      <c r="QST91" s="730"/>
      <c r="QSU91" s="730"/>
      <c r="QSV91" s="730"/>
      <c r="QSW91" s="730"/>
      <c r="QSX91" s="730"/>
      <c r="QSY91" s="730"/>
      <c r="QSZ91" s="730"/>
      <c r="QTA91" s="730"/>
      <c r="QTB91" s="730"/>
      <c r="QTC91" s="730"/>
      <c r="QTD91" s="730"/>
      <c r="QTE91" s="730"/>
      <c r="QTF91" s="730"/>
      <c r="QTG91" s="730"/>
      <c r="QTH91" s="730"/>
      <c r="QTI91" s="730"/>
      <c r="QTJ91" s="730"/>
      <c r="QTK91" s="730"/>
      <c r="QTL91" s="730"/>
      <c r="QTM91" s="730"/>
      <c r="QTN91" s="730"/>
      <c r="QTO91" s="730"/>
      <c r="QTP91" s="730"/>
      <c r="QTQ91" s="730"/>
      <c r="QTR91" s="730"/>
      <c r="QTS91" s="730"/>
      <c r="QTT91" s="730"/>
      <c r="QTU91" s="730"/>
      <c r="QTV91" s="730"/>
      <c r="QTW91" s="730"/>
      <c r="QTX91" s="730"/>
      <c r="QTY91" s="730"/>
      <c r="QTZ91" s="730"/>
      <c r="QUA91" s="730"/>
      <c r="QUB91" s="730"/>
      <c r="QUC91" s="730"/>
      <c r="QUD91" s="730"/>
      <c r="QUE91" s="730"/>
      <c r="QUF91" s="730"/>
      <c r="QUG91" s="730"/>
      <c r="QUH91" s="730"/>
      <c r="QUI91" s="730"/>
      <c r="QUJ91" s="730"/>
      <c r="QUK91" s="730"/>
      <c r="QUL91" s="730"/>
      <c r="QUM91" s="730"/>
      <c r="QUN91" s="730"/>
      <c r="QUO91" s="730"/>
      <c r="QUP91" s="730"/>
      <c r="QUQ91" s="730"/>
      <c r="QUR91" s="730"/>
      <c r="QUS91" s="730"/>
      <c r="QUT91" s="730"/>
      <c r="QUU91" s="730"/>
      <c r="QUV91" s="730"/>
      <c r="QUW91" s="730"/>
      <c r="QUX91" s="730"/>
      <c r="QUY91" s="730"/>
      <c r="QUZ91" s="730"/>
      <c r="QVA91" s="730"/>
      <c r="QVB91" s="730"/>
      <c r="QVC91" s="730"/>
      <c r="QVD91" s="730"/>
      <c r="QVE91" s="730"/>
      <c r="QVF91" s="730"/>
      <c r="QVG91" s="730"/>
      <c r="QVH91" s="730"/>
      <c r="QVI91" s="730"/>
      <c r="QVJ91" s="730"/>
      <c r="QVK91" s="730"/>
      <c r="QVL91" s="730"/>
      <c r="QVM91" s="730"/>
      <c r="QVN91" s="730"/>
      <c r="QVO91" s="730"/>
      <c r="QVP91" s="730"/>
      <c r="QVQ91" s="730"/>
      <c r="QVR91" s="730"/>
      <c r="QVS91" s="730"/>
      <c r="QVT91" s="730"/>
      <c r="QVU91" s="730"/>
      <c r="QVV91" s="730"/>
      <c r="QVW91" s="730"/>
      <c r="QVX91" s="730"/>
      <c r="QVY91" s="730"/>
      <c r="QVZ91" s="730"/>
      <c r="QWA91" s="730"/>
      <c r="QWB91" s="730"/>
      <c r="QWC91" s="730"/>
      <c r="QWD91" s="730"/>
      <c r="QWE91" s="730"/>
      <c r="QWF91" s="730"/>
      <c r="QWG91" s="730"/>
      <c r="QWH91" s="730"/>
      <c r="QWI91" s="730"/>
      <c r="QWJ91" s="730"/>
      <c r="QWK91" s="730"/>
      <c r="QWL91" s="730"/>
      <c r="QWM91" s="730"/>
      <c r="QWN91" s="730"/>
      <c r="QWO91" s="730"/>
      <c r="QWP91" s="730"/>
      <c r="QWQ91" s="730"/>
      <c r="QWR91" s="730"/>
      <c r="QWS91" s="730"/>
      <c r="QWT91" s="730"/>
      <c r="QWU91" s="730"/>
      <c r="QWV91" s="730"/>
      <c r="QWW91" s="730"/>
      <c r="QWX91" s="730"/>
      <c r="QWY91" s="730"/>
      <c r="QWZ91" s="730"/>
      <c r="QXA91" s="730"/>
      <c r="QXB91" s="730"/>
      <c r="QXC91" s="730"/>
      <c r="QXD91" s="730"/>
      <c r="QXE91" s="730"/>
      <c r="QXF91" s="730"/>
      <c r="QXG91" s="730"/>
      <c r="QXH91" s="730"/>
      <c r="QXI91" s="730"/>
      <c r="QXJ91" s="730"/>
      <c r="QXK91" s="730"/>
      <c r="QXL91" s="730"/>
      <c r="QXM91" s="730"/>
      <c r="QXN91" s="730"/>
      <c r="QXO91" s="730"/>
      <c r="QXP91" s="730"/>
      <c r="QXQ91" s="730"/>
      <c r="QXR91" s="730"/>
      <c r="QXS91" s="730"/>
      <c r="QXT91" s="730"/>
      <c r="QXU91" s="730"/>
      <c r="QXV91" s="730"/>
      <c r="QXW91" s="730"/>
      <c r="QXX91" s="730"/>
      <c r="QXY91" s="730"/>
      <c r="QXZ91" s="730"/>
      <c r="QYA91" s="730"/>
      <c r="QYB91" s="730"/>
      <c r="QYC91" s="730"/>
      <c r="QYD91" s="730"/>
      <c r="QYE91" s="730"/>
      <c r="QYF91" s="730"/>
      <c r="QYG91" s="730"/>
      <c r="QYH91" s="730"/>
      <c r="QYI91" s="730"/>
      <c r="QYJ91" s="730"/>
      <c r="QYK91" s="730"/>
      <c r="QYL91" s="730"/>
      <c r="QYM91" s="730"/>
      <c r="QYN91" s="730"/>
      <c r="QYO91" s="730"/>
      <c r="QYP91" s="730"/>
      <c r="QYQ91" s="730"/>
      <c r="QYR91" s="730"/>
      <c r="QYS91" s="730"/>
      <c r="QYT91" s="730"/>
      <c r="QYU91" s="730"/>
      <c r="QYV91" s="730"/>
      <c r="QYW91" s="730"/>
      <c r="QYX91" s="730"/>
      <c r="QYY91" s="730"/>
      <c r="QYZ91" s="730"/>
      <c r="QZA91" s="730"/>
      <c r="QZB91" s="730"/>
      <c r="QZC91" s="730"/>
      <c r="QZD91" s="730"/>
      <c r="QZE91" s="730"/>
      <c r="QZF91" s="730"/>
      <c r="QZG91" s="730"/>
      <c r="QZH91" s="730"/>
      <c r="QZI91" s="730"/>
      <c r="QZJ91" s="730"/>
      <c r="QZK91" s="730"/>
      <c r="QZL91" s="730"/>
      <c r="QZM91" s="730"/>
      <c r="QZN91" s="730"/>
      <c r="QZO91" s="730"/>
      <c r="QZP91" s="730"/>
      <c r="QZQ91" s="730"/>
      <c r="QZR91" s="730"/>
      <c r="QZS91" s="730"/>
      <c r="QZT91" s="730"/>
      <c r="QZU91" s="730"/>
      <c r="QZV91" s="730"/>
      <c r="QZW91" s="730"/>
      <c r="QZX91" s="730"/>
      <c r="QZY91" s="730"/>
      <c r="QZZ91" s="730"/>
      <c r="RAA91" s="730"/>
      <c r="RAB91" s="730"/>
      <c r="RAC91" s="730"/>
      <c r="RAD91" s="730"/>
      <c r="RAE91" s="730"/>
      <c r="RAF91" s="730"/>
      <c r="RAG91" s="730"/>
      <c r="RAH91" s="730"/>
      <c r="RAI91" s="730"/>
      <c r="RAJ91" s="730"/>
      <c r="RAK91" s="730"/>
      <c r="RAL91" s="730"/>
      <c r="RAM91" s="730"/>
      <c r="RAN91" s="730"/>
      <c r="RAO91" s="730"/>
      <c r="RAP91" s="730"/>
      <c r="RAQ91" s="730"/>
      <c r="RAR91" s="730"/>
      <c r="RAS91" s="730"/>
      <c r="RAT91" s="730"/>
      <c r="RAU91" s="730"/>
      <c r="RAV91" s="730"/>
      <c r="RAW91" s="730"/>
      <c r="RAX91" s="730"/>
      <c r="RAY91" s="730"/>
      <c r="RAZ91" s="730"/>
      <c r="RBA91" s="730"/>
      <c r="RBB91" s="730"/>
      <c r="RBC91" s="730"/>
      <c r="RBD91" s="730"/>
      <c r="RBE91" s="730"/>
      <c r="RBF91" s="730"/>
      <c r="RBG91" s="730"/>
      <c r="RBH91" s="730"/>
      <c r="RBI91" s="730"/>
      <c r="RBJ91" s="730"/>
      <c r="RBK91" s="730"/>
      <c r="RBL91" s="730"/>
      <c r="RBM91" s="730"/>
      <c r="RBN91" s="730"/>
      <c r="RBO91" s="730"/>
      <c r="RBP91" s="730"/>
      <c r="RBQ91" s="730"/>
      <c r="RBR91" s="730"/>
      <c r="RBS91" s="730"/>
      <c r="RBT91" s="730"/>
      <c r="RBU91" s="730"/>
      <c r="RBV91" s="730"/>
      <c r="RBW91" s="730"/>
      <c r="RBX91" s="730"/>
      <c r="RBY91" s="730"/>
      <c r="RBZ91" s="730"/>
      <c r="RCA91" s="730"/>
      <c r="RCB91" s="730"/>
      <c r="RCC91" s="730"/>
      <c r="RCD91" s="730"/>
      <c r="RCE91" s="730"/>
      <c r="RCF91" s="730"/>
      <c r="RCG91" s="730"/>
      <c r="RCH91" s="730"/>
      <c r="RCI91" s="730"/>
      <c r="RCJ91" s="730"/>
      <c r="RCK91" s="730"/>
      <c r="RCL91" s="730"/>
      <c r="RCM91" s="730"/>
      <c r="RCN91" s="730"/>
      <c r="RCO91" s="730"/>
      <c r="RCP91" s="730"/>
      <c r="RCQ91" s="730"/>
      <c r="RCR91" s="730"/>
      <c r="RCS91" s="730"/>
      <c r="RCT91" s="730"/>
      <c r="RCU91" s="730"/>
      <c r="RCV91" s="730"/>
      <c r="RCW91" s="730"/>
      <c r="RCX91" s="730"/>
      <c r="RCY91" s="730"/>
      <c r="RCZ91" s="730"/>
      <c r="RDA91" s="730"/>
      <c r="RDB91" s="730"/>
      <c r="RDC91" s="730"/>
      <c r="RDD91" s="730"/>
      <c r="RDE91" s="730"/>
      <c r="RDF91" s="730"/>
      <c r="RDG91" s="730"/>
      <c r="RDH91" s="730"/>
      <c r="RDI91" s="730"/>
      <c r="RDJ91" s="730"/>
      <c r="RDK91" s="730"/>
      <c r="RDL91" s="730"/>
      <c r="RDM91" s="730"/>
      <c r="RDN91" s="730"/>
      <c r="RDO91" s="730"/>
      <c r="RDP91" s="730"/>
      <c r="RDQ91" s="730"/>
      <c r="RDR91" s="730"/>
      <c r="RDS91" s="730"/>
      <c r="RDT91" s="730"/>
      <c r="RDU91" s="730"/>
      <c r="RDV91" s="730"/>
      <c r="RDW91" s="730"/>
      <c r="RDX91" s="730"/>
      <c r="RDY91" s="730"/>
      <c r="RDZ91" s="730"/>
      <c r="REA91" s="730"/>
      <c r="REB91" s="730"/>
      <c r="REC91" s="730"/>
      <c r="RED91" s="730"/>
      <c r="REE91" s="730"/>
      <c r="REF91" s="730"/>
      <c r="REG91" s="730"/>
      <c r="REH91" s="730"/>
      <c r="REI91" s="730"/>
      <c r="REJ91" s="730"/>
      <c r="REK91" s="730"/>
      <c r="REL91" s="730"/>
      <c r="REM91" s="730"/>
      <c r="REN91" s="730"/>
      <c r="REO91" s="730"/>
      <c r="REP91" s="730"/>
      <c r="REQ91" s="730"/>
      <c r="RER91" s="730"/>
      <c r="RES91" s="730"/>
      <c r="RET91" s="730"/>
      <c r="REU91" s="730"/>
      <c r="REV91" s="730"/>
      <c r="REW91" s="730"/>
      <c r="REX91" s="730"/>
      <c r="REY91" s="730"/>
      <c r="REZ91" s="730"/>
      <c r="RFA91" s="730"/>
      <c r="RFB91" s="730"/>
      <c r="RFC91" s="730"/>
      <c r="RFD91" s="730"/>
      <c r="RFE91" s="730"/>
      <c r="RFF91" s="730"/>
      <c r="RFG91" s="730"/>
      <c r="RFH91" s="730"/>
      <c r="RFI91" s="730"/>
      <c r="RFJ91" s="730"/>
      <c r="RFK91" s="730"/>
      <c r="RFL91" s="730"/>
      <c r="RFM91" s="730"/>
      <c r="RFN91" s="730"/>
      <c r="RFO91" s="730"/>
      <c r="RFP91" s="730"/>
      <c r="RFQ91" s="730"/>
      <c r="RFR91" s="730"/>
      <c r="RFS91" s="730"/>
      <c r="RFT91" s="730"/>
      <c r="RFU91" s="730"/>
      <c r="RFV91" s="730"/>
      <c r="RFW91" s="730"/>
      <c r="RFX91" s="730"/>
      <c r="RFY91" s="730"/>
      <c r="RFZ91" s="730"/>
      <c r="RGA91" s="730"/>
      <c r="RGB91" s="730"/>
      <c r="RGC91" s="730"/>
      <c r="RGD91" s="730"/>
      <c r="RGE91" s="730"/>
      <c r="RGF91" s="730"/>
      <c r="RGG91" s="730"/>
      <c r="RGH91" s="730"/>
      <c r="RGI91" s="730"/>
      <c r="RGJ91" s="730"/>
      <c r="RGK91" s="730"/>
      <c r="RGL91" s="730"/>
      <c r="RGM91" s="730"/>
      <c r="RGN91" s="730"/>
      <c r="RGO91" s="730"/>
      <c r="RGP91" s="730"/>
      <c r="RGQ91" s="730"/>
      <c r="RGR91" s="730"/>
      <c r="RGS91" s="730"/>
      <c r="RGT91" s="730"/>
      <c r="RGU91" s="730"/>
      <c r="RGV91" s="730"/>
      <c r="RGW91" s="730"/>
      <c r="RGX91" s="730"/>
      <c r="RGY91" s="730"/>
      <c r="RGZ91" s="730"/>
      <c r="RHA91" s="730"/>
      <c r="RHB91" s="730"/>
      <c r="RHC91" s="730"/>
      <c r="RHD91" s="730"/>
      <c r="RHE91" s="730"/>
      <c r="RHF91" s="730"/>
      <c r="RHG91" s="730"/>
      <c r="RHH91" s="730"/>
      <c r="RHI91" s="730"/>
      <c r="RHJ91" s="730"/>
      <c r="RHK91" s="730"/>
      <c r="RHL91" s="730"/>
      <c r="RHM91" s="730"/>
      <c r="RHN91" s="730"/>
      <c r="RHO91" s="730"/>
      <c r="RHP91" s="730"/>
      <c r="RHQ91" s="730"/>
      <c r="RHR91" s="730"/>
      <c r="RHS91" s="730"/>
      <c r="RHT91" s="730"/>
      <c r="RHU91" s="730"/>
      <c r="RHV91" s="730"/>
      <c r="RHW91" s="730"/>
      <c r="RHX91" s="730"/>
      <c r="RHY91" s="730"/>
      <c r="RHZ91" s="730"/>
      <c r="RIA91" s="730"/>
      <c r="RIB91" s="730"/>
      <c r="RIC91" s="730"/>
      <c r="RID91" s="730"/>
      <c r="RIE91" s="730"/>
      <c r="RIF91" s="730"/>
      <c r="RIG91" s="730"/>
      <c r="RIH91" s="730"/>
      <c r="RII91" s="730"/>
      <c r="RIJ91" s="730"/>
      <c r="RIK91" s="730"/>
      <c r="RIL91" s="730"/>
      <c r="RIM91" s="730"/>
      <c r="RIN91" s="730"/>
      <c r="RIO91" s="730"/>
      <c r="RIP91" s="730"/>
      <c r="RIQ91" s="730"/>
      <c r="RIR91" s="730"/>
      <c r="RIS91" s="730"/>
      <c r="RIT91" s="730"/>
      <c r="RIU91" s="730"/>
      <c r="RIV91" s="730"/>
      <c r="RIW91" s="730"/>
      <c r="RIX91" s="730"/>
      <c r="RIY91" s="730"/>
      <c r="RIZ91" s="730"/>
      <c r="RJA91" s="730"/>
      <c r="RJB91" s="730"/>
      <c r="RJC91" s="730"/>
      <c r="RJD91" s="730"/>
      <c r="RJE91" s="730"/>
      <c r="RJF91" s="730"/>
      <c r="RJG91" s="730"/>
      <c r="RJH91" s="730"/>
      <c r="RJI91" s="730"/>
      <c r="RJJ91" s="730"/>
      <c r="RJK91" s="730"/>
      <c r="RJL91" s="730"/>
      <c r="RJM91" s="730"/>
      <c r="RJN91" s="730"/>
      <c r="RJO91" s="730"/>
      <c r="RJP91" s="730"/>
      <c r="RJQ91" s="730"/>
      <c r="RJR91" s="730"/>
      <c r="RJS91" s="730"/>
      <c r="RJT91" s="730"/>
      <c r="RJU91" s="730"/>
      <c r="RJV91" s="730"/>
      <c r="RJW91" s="730"/>
      <c r="RJX91" s="730"/>
      <c r="RJY91" s="730"/>
      <c r="RJZ91" s="730"/>
      <c r="RKA91" s="730"/>
      <c r="RKB91" s="730"/>
      <c r="RKC91" s="730"/>
      <c r="RKD91" s="730"/>
      <c r="RKE91" s="730"/>
      <c r="RKF91" s="730"/>
      <c r="RKG91" s="730"/>
      <c r="RKH91" s="730"/>
      <c r="RKI91" s="730"/>
      <c r="RKJ91" s="730"/>
      <c r="RKK91" s="730"/>
      <c r="RKL91" s="730"/>
      <c r="RKM91" s="730"/>
      <c r="RKN91" s="730"/>
      <c r="RKO91" s="730"/>
      <c r="RKP91" s="730"/>
      <c r="RKQ91" s="730"/>
      <c r="RKR91" s="730"/>
      <c r="RKS91" s="730"/>
      <c r="RKT91" s="730"/>
      <c r="RKU91" s="730"/>
      <c r="RKV91" s="730"/>
      <c r="RKW91" s="730"/>
      <c r="RKX91" s="730"/>
      <c r="RKY91" s="730"/>
      <c r="RKZ91" s="730"/>
      <c r="RLA91" s="730"/>
      <c r="RLB91" s="730"/>
      <c r="RLC91" s="730"/>
      <c r="RLD91" s="730"/>
      <c r="RLE91" s="730"/>
      <c r="RLF91" s="730"/>
      <c r="RLG91" s="730"/>
      <c r="RLH91" s="730"/>
      <c r="RLI91" s="730"/>
      <c r="RLJ91" s="730"/>
      <c r="RLK91" s="730"/>
      <c r="RLL91" s="730"/>
      <c r="RLM91" s="730"/>
      <c r="RLN91" s="730"/>
      <c r="RLO91" s="730"/>
      <c r="RLP91" s="730"/>
      <c r="RLQ91" s="730"/>
      <c r="RLR91" s="730"/>
      <c r="RLS91" s="730"/>
      <c r="RLT91" s="730"/>
      <c r="RLU91" s="730"/>
      <c r="RLV91" s="730"/>
      <c r="RLW91" s="730"/>
      <c r="RLX91" s="730"/>
      <c r="RLY91" s="730"/>
      <c r="RLZ91" s="730"/>
      <c r="RMA91" s="730"/>
      <c r="RMB91" s="730"/>
      <c r="RMC91" s="730"/>
      <c r="RMD91" s="730"/>
      <c r="RME91" s="730"/>
      <c r="RMF91" s="730"/>
      <c r="RMG91" s="730"/>
      <c r="RMH91" s="730"/>
      <c r="RMI91" s="730"/>
      <c r="RMJ91" s="730"/>
      <c r="RMK91" s="730"/>
      <c r="RML91" s="730"/>
      <c r="RMM91" s="730"/>
      <c r="RMN91" s="730"/>
      <c r="RMO91" s="730"/>
      <c r="RMP91" s="730"/>
      <c r="RMQ91" s="730"/>
      <c r="RMR91" s="730"/>
      <c r="RMS91" s="730"/>
      <c r="RMT91" s="730"/>
      <c r="RMU91" s="730"/>
      <c r="RMV91" s="730"/>
      <c r="RMW91" s="730"/>
      <c r="RMX91" s="730"/>
      <c r="RMY91" s="730"/>
      <c r="RMZ91" s="730"/>
      <c r="RNA91" s="730"/>
      <c r="RNB91" s="730"/>
      <c r="RNC91" s="730"/>
      <c r="RND91" s="730"/>
      <c r="RNE91" s="730"/>
      <c r="RNF91" s="730"/>
      <c r="RNG91" s="730"/>
      <c r="RNH91" s="730"/>
      <c r="RNI91" s="730"/>
      <c r="RNJ91" s="730"/>
      <c r="RNK91" s="730"/>
      <c r="RNL91" s="730"/>
      <c r="RNM91" s="730"/>
      <c r="RNN91" s="730"/>
      <c r="RNO91" s="730"/>
      <c r="RNP91" s="730"/>
      <c r="RNQ91" s="730"/>
      <c r="RNR91" s="730"/>
      <c r="RNS91" s="730"/>
      <c r="RNT91" s="730"/>
      <c r="RNU91" s="730"/>
      <c r="RNV91" s="730"/>
      <c r="RNW91" s="730"/>
      <c r="RNX91" s="730"/>
      <c r="RNY91" s="730"/>
      <c r="RNZ91" s="730"/>
      <c r="ROA91" s="730"/>
      <c r="ROB91" s="730"/>
      <c r="ROC91" s="730"/>
      <c r="ROD91" s="730"/>
      <c r="ROE91" s="730"/>
      <c r="ROF91" s="730"/>
      <c r="ROG91" s="730"/>
      <c r="ROH91" s="730"/>
      <c r="ROI91" s="730"/>
      <c r="ROJ91" s="730"/>
      <c r="ROK91" s="730"/>
      <c r="ROL91" s="730"/>
      <c r="ROM91" s="730"/>
      <c r="RON91" s="730"/>
      <c r="ROO91" s="730"/>
      <c r="ROP91" s="730"/>
      <c r="ROQ91" s="730"/>
      <c r="ROR91" s="730"/>
      <c r="ROS91" s="730"/>
      <c r="ROT91" s="730"/>
      <c r="ROU91" s="730"/>
      <c r="ROV91" s="730"/>
      <c r="ROW91" s="730"/>
      <c r="ROX91" s="730"/>
      <c r="ROY91" s="730"/>
      <c r="ROZ91" s="730"/>
      <c r="RPA91" s="730"/>
      <c r="RPB91" s="730"/>
      <c r="RPC91" s="730"/>
      <c r="RPD91" s="730"/>
      <c r="RPE91" s="730"/>
      <c r="RPF91" s="730"/>
      <c r="RPG91" s="730"/>
      <c r="RPH91" s="730"/>
      <c r="RPI91" s="730"/>
      <c r="RPJ91" s="730"/>
      <c r="RPK91" s="730"/>
      <c r="RPL91" s="730"/>
      <c r="RPM91" s="730"/>
      <c r="RPN91" s="730"/>
      <c r="RPO91" s="730"/>
      <c r="RPP91" s="730"/>
      <c r="RPQ91" s="730"/>
      <c r="RPR91" s="730"/>
      <c r="RPS91" s="730"/>
      <c r="RPT91" s="730"/>
      <c r="RPU91" s="730"/>
      <c r="RPV91" s="730"/>
      <c r="RPW91" s="730"/>
      <c r="RPX91" s="730"/>
      <c r="RPY91" s="730"/>
      <c r="RPZ91" s="730"/>
      <c r="RQA91" s="730"/>
      <c r="RQB91" s="730"/>
      <c r="RQC91" s="730"/>
      <c r="RQD91" s="730"/>
      <c r="RQE91" s="730"/>
      <c r="RQF91" s="730"/>
      <c r="RQG91" s="730"/>
      <c r="RQH91" s="730"/>
      <c r="RQI91" s="730"/>
      <c r="RQJ91" s="730"/>
      <c r="RQK91" s="730"/>
      <c r="RQL91" s="730"/>
      <c r="RQM91" s="730"/>
      <c r="RQN91" s="730"/>
      <c r="RQO91" s="730"/>
      <c r="RQP91" s="730"/>
      <c r="RQQ91" s="730"/>
      <c r="RQR91" s="730"/>
      <c r="RQS91" s="730"/>
      <c r="RQT91" s="730"/>
      <c r="RQU91" s="730"/>
      <c r="RQV91" s="730"/>
      <c r="RQW91" s="730"/>
      <c r="RQX91" s="730"/>
      <c r="RQY91" s="730"/>
      <c r="RQZ91" s="730"/>
      <c r="RRA91" s="730"/>
      <c r="RRB91" s="730"/>
      <c r="RRC91" s="730"/>
      <c r="RRD91" s="730"/>
      <c r="RRE91" s="730"/>
      <c r="RRF91" s="730"/>
      <c r="RRG91" s="730"/>
      <c r="RRH91" s="730"/>
      <c r="RRI91" s="730"/>
      <c r="RRJ91" s="730"/>
      <c r="RRK91" s="730"/>
      <c r="RRL91" s="730"/>
      <c r="RRM91" s="730"/>
      <c r="RRN91" s="730"/>
      <c r="RRO91" s="730"/>
      <c r="RRP91" s="730"/>
      <c r="RRQ91" s="730"/>
      <c r="RRR91" s="730"/>
      <c r="RRS91" s="730"/>
      <c r="RRT91" s="730"/>
      <c r="RRU91" s="730"/>
      <c r="RRV91" s="730"/>
      <c r="RRW91" s="730"/>
      <c r="RRX91" s="730"/>
      <c r="RRY91" s="730"/>
      <c r="RRZ91" s="730"/>
      <c r="RSA91" s="730"/>
      <c r="RSB91" s="730"/>
      <c r="RSC91" s="730"/>
      <c r="RSD91" s="730"/>
      <c r="RSE91" s="730"/>
      <c r="RSF91" s="730"/>
      <c r="RSG91" s="730"/>
      <c r="RSH91" s="730"/>
      <c r="RSI91" s="730"/>
      <c r="RSJ91" s="730"/>
      <c r="RSK91" s="730"/>
      <c r="RSL91" s="730"/>
      <c r="RSM91" s="730"/>
      <c r="RSN91" s="730"/>
      <c r="RSO91" s="730"/>
      <c r="RSP91" s="730"/>
      <c r="RSQ91" s="730"/>
      <c r="RSR91" s="730"/>
      <c r="RSS91" s="730"/>
      <c r="RST91" s="730"/>
      <c r="RSU91" s="730"/>
      <c r="RSV91" s="730"/>
      <c r="RSW91" s="730"/>
      <c r="RSX91" s="730"/>
      <c r="RSY91" s="730"/>
      <c r="RSZ91" s="730"/>
      <c r="RTA91" s="730"/>
      <c r="RTB91" s="730"/>
      <c r="RTC91" s="730"/>
      <c r="RTD91" s="730"/>
      <c r="RTE91" s="730"/>
      <c r="RTF91" s="730"/>
      <c r="RTG91" s="730"/>
      <c r="RTH91" s="730"/>
      <c r="RTI91" s="730"/>
      <c r="RTJ91" s="730"/>
      <c r="RTK91" s="730"/>
      <c r="RTL91" s="730"/>
      <c r="RTM91" s="730"/>
      <c r="RTN91" s="730"/>
      <c r="RTO91" s="730"/>
      <c r="RTP91" s="730"/>
      <c r="RTQ91" s="730"/>
      <c r="RTR91" s="730"/>
      <c r="RTS91" s="730"/>
      <c r="RTT91" s="730"/>
      <c r="RTU91" s="730"/>
      <c r="RTV91" s="730"/>
      <c r="RTW91" s="730"/>
      <c r="RTX91" s="730"/>
      <c r="RTY91" s="730"/>
      <c r="RTZ91" s="730"/>
      <c r="RUA91" s="730"/>
      <c r="RUB91" s="730"/>
      <c r="RUC91" s="730"/>
      <c r="RUD91" s="730"/>
      <c r="RUE91" s="730"/>
      <c r="RUF91" s="730"/>
      <c r="RUG91" s="730"/>
      <c r="RUH91" s="730"/>
      <c r="RUI91" s="730"/>
      <c r="RUJ91" s="730"/>
      <c r="RUK91" s="730"/>
      <c r="RUL91" s="730"/>
      <c r="RUM91" s="730"/>
      <c r="RUN91" s="730"/>
      <c r="RUO91" s="730"/>
      <c r="RUP91" s="730"/>
      <c r="RUQ91" s="730"/>
      <c r="RUR91" s="730"/>
      <c r="RUS91" s="730"/>
      <c r="RUT91" s="730"/>
      <c r="RUU91" s="730"/>
      <c r="RUV91" s="730"/>
      <c r="RUW91" s="730"/>
      <c r="RUX91" s="730"/>
      <c r="RUY91" s="730"/>
      <c r="RUZ91" s="730"/>
      <c r="RVA91" s="730"/>
      <c r="RVB91" s="730"/>
      <c r="RVC91" s="730"/>
      <c r="RVD91" s="730"/>
      <c r="RVE91" s="730"/>
      <c r="RVF91" s="730"/>
      <c r="RVG91" s="730"/>
      <c r="RVH91" s="730"/>
      <c r="RVI91" s="730"/>
      <c r="RVJ91" s="730"/>
      <c r="RVK91" s="730"/>
      <c r="RVL91" s="730"/>
      <c r="RVM91" s="730"/>
      <c r="RVN91" s="730"/>
      <c r="RVO91" s="730"/>
      <c r="RVP91" s="730"/>
      <c r="RVQ91" s="730"/>
      <c r="RVR91" s="730"/>
      <c r="RVS91" s="730"/>
      <c r="RVT91" s="730"/>
      <c r="RVU91" s="730"/>
      <c r="RVV91" s="730"/>
      <c r="RVW91" s="730"/>
      <c r="RVX91" s="730"/>
      <c r="RVY91" s="730"/>
      <c r="RVZ91" s="730"/>
      <c r="RWA91" s="730"/>
      <c r="RWB91" s="730"/>
      <c r="RWC91" s="730"/>
      <c r="RWD91" s="730"/>
      <c r="RWE91" s="730"/>
      <c r="RWF91" s="730"/>
      <c r="RWG91" s="730"/>
      <c r="RWH91" s="730"/>
      <c r="RWI91" s="730"/>
      <c r="RWJ91" s="730"/>
      <c r="RWK91" s="730"/>
      <c r="RWL91" s="730"/>
      <c r="RWM91" s="730"/>
      <c r="RWN91" s="730"/>
      <c r="RWO91" s="730"/>
      <c r="RWP91" s="730"/>
      <c r="RWQ91" s="730"/>
      <c r="RWR91" s="730"/>
      <c r="RWS91" s="730"/>
      <c r="RWT91" s="730"/>
      <c r="RWU91" s="730"/>
      <c r="RWV91" s="730"/>
      <c r="RWW91" s="730"/>
      <c r="RWX91" s="730"/>
      <c r="RWY91" s="730"/>
      <c r="RWZ91" s="730"/>
      <c r="RXA91" s="730"/>
      <c r="RXB91" s="730"/>
      <c r="RXC91" s="730"/>
      <c r="RXD91" s="730"/>
      <c r="RXE91" s="730"/>
      <c r="RXF91" s="730"/>
      <c r="RXG91" s="730"/>
      <c r="RXH91" s="730"/>
      <c r="RXI91" s="730"/>
      <c r="RXJ91" s="730"/>
      <c r="RXK91" s="730"/>
      <c r="RXL91" s="730"/>
      <c r="RXM91" s="730"/>
      <c r="RXN91" s="730"/>
      <c r="RXO91" s="730"/>
      <c r="RXP91" s="730"/>
      <c r="RXQ91" s="730"/>
      <c r="RXR91" s="730"/>
      <c r="RXS91" s="730"/>
      <c r="RXT91" s="730"/>
      <c r="RXU91" s="730"/>
      <c r="RXV91" s="730"/>
      <c r="RXW91" s="730"/>
      <c r="RXX91" s="730"/>
      <c r="RXY91" s="730"/>
      <c r="RXZ91" s="730"/>
      <c r="RYA91" s="730"/>
      <c r="RYB91" s="730"/>
      <c r="RYC91" s="730"/>
      <c r="RYD91" s="730"/>
      <c r="RYE91" s="730"/>
      <c r="RYF91" s="730"/>
      <c r="RYG91" s="730"/>
      <c r="RYH91" s="730"/>
      <c r="RYI91" s="730"/>
      <c r="RYJ91" s="730"/>
      <c r="RYK91" s="730"/>
      <c r="RYL91" s="730"/>
      <c r="RYM91" s="730"/>
      <c r="RYN91" s="730"/>
      <c r="RYO91" s="730"/>
      <c r="RYP91" s="730"/>
      <c r="RYQ91" s="730"/>
      <c r="RYR91" s="730"/>
      <c r="RYS91" s="730"/>
      <c r="RYT91" s="730"/>
      <c r="RYU91" s="730"/>
      <c r="RYV91" s="730"/>
      <c r="RYW91" s="730"/>
      <c r="RYX91" s="730"/>
      <c r="RYY91" s="730"/>
      <c r="RYZ91" s="730"/>
      <c r="RZA91" s="730"/>
      <c r="RZB91" s="730"/>
      <c r="RZC91" s="730"/>
      <c r="RZD91" s="730"/>
      <c r="RZE91" s="730"/>
      <c r="RZF91" s="730"/>
      <c r="RZG91" s="730"/>
      <c r="RZH91" s="730"/>
      <c r="RZI91" s="730"/>
      <c r="RZJ91" s="730"/>
      <c r="RZK91" s="730"/>
      <c r="RZL91" s="730"/>
      <c r="RZM91" s="730"/>
      <c r="RZN91" s="730"/>
      <c r="RZO91" s="730"/>
      <c r="RZP91" s="730"/>
      <c r="RZQ91" s="730"/>
      <c r="RZR91" s="730"/>
      <c r="RZS91" s="730"/>
      <c r="RZT91" s="730"/>
      <c r="RZU91" s="730"/>
      <c r="RZV91" s="730"/>
      <c r="RZW91" s="730"/>
      <c r="RZX91" s="730"/>
      <c r="RZY91" s="730"/>
      <c r="RZZ91" s="730"/>
      <c r="SAA91" s="730"/>
      <c r="SAB91" s="730"/>
      <c r="SAC91" s="730"/>
      <c r="SAD91" s="730"/>
      <c r="SAE91" s="730"/>
      <c r="SAF91" s="730"/>
      <c r="SAG91" s="730"/>
      <c r="SAH91" s="730"/>
      <c r="SAI91" s="730"/>
      <c r="SAJ91" s="730"/>
      <c r="SAK91" s="730"/>
      <c r="SAL91" s="730"/>
      <c r="SAM91" s="730"/>
      <c r="SAN91" s="730"/>
      <c r="SAO91" s="730"/>
      <c r="SAP91" s="730"/>
      <c r="SAQ91" s="730"/>
      <c r="SAR91" s="730"/>
      <c r="SAS91" s="730"/>
      <c r="SAT91" s="730"/>
      <c r="SAU91" s="730"/>
      <c r="SAV91" s="730"/>
      <c r="SAW91" s="730"/>
      <c r="SAX91" s="730"/>
      <c r="SAY91" s="730"/>
      <c r="SAZ91" s="730"/>
      <c r="SBA91" s="730"/>
      <c r="SBB91" s="730"/>
      <c r="SBC91" s="730"/>
      <c r="SBD91" s="730"/>
      <c r="SBE91" s="730"/>
      <c r="SBF91" s="730"/>
      <c r="SBG91" s="730"/>
      <c r="SBH91" s="730"/>
      <c r="SBI91" s="730"/>
      <c r="SBJ91" s="730"/>
      <c r="SBK91" s="730"/>
      <c r="SBL91" s="730"/>
      <c r="SBM91" s="730"/>
      <c r="SBN91" s="730"/>
      <c r="SBO91" s="730"/>
      <c r="SBP91" s="730"/>
      <c r="SBQ91" s="730"/>
      <c r="SBR91" s="730"/>
      <c r="SBS91" s="730"/>
      <c r="SBT91" s="730"/>
      <c r="SBU91" s="730"/>
      <c r="SBV91" s="730"/>
      <c r="SBW91" s="730"/>
      <c r="SBX91" s="730"/>
      <c r="SBY91" s="730"/>
      <c r="SBZ91" s="730"/>
      <c r="SCA91" s="730"/>
      <c r="SCB91" s="730"/>
      <c r="SCC91" s="730"/>
      <c r="SCD91" s="730"/>
      <c r="SCE91" s="730"/>
      <c r="SCF91" s="730"/>
      <c r="SCG91" s="730"/>
      <c r="SCH91" s="730"/>
      <c r="SCI91" s="730"/>
      <c r="SCJ91" s="730"/>
      <c r="SCK91" s="730"/>
      <c r="SCL91" s="730"/>
      <c r="SCM91" s="730"/>
      <c r="SCN91" s="730"/>
      <c r="SCO91" s="730"/>
      <c r="SCP91" s="730"/>
      <c r="SCQ91" s="730"/>
      <c r="SCR91" s="730"/>
      <c r="SCS91" s="730"/>
      <c r="SCT91" s="730"/>
      <c r="SCU91" s="730"/>
      <c r="SCV91" s="730"/>
      <c r="SCW91" s="730"/>
      <c r="SCX91" s="730"/>
      <c r="SCY91" s="730"/>
      <c r="SCZ91" s="730"/>
      <c r="SDA91" s="730"/>
      <c r="SDB91" s="730"/>
      <c r="SDC91" s="730"/>
      <c r="SDD91" s="730"/>
      <c r="SDE91" s="730"/>
      <c r="SDF91" s="730"/>
      <c r="SDG91" s="730"/>
      <c r="SDH91" s="730"/>
      <c r="SDI91" s="730"/>
      <c r="SDJ91" s="730"/>
      <c r="SDK91" s="730"/>
      <c r="SDL91" s="730"/>
      <c r="SDM91" s="730"/>
      <c r="SDN91" s="730"/>
      <c r="SDO91" s="730"/>
      <c r="SDP91" s="730"/>
      <c r="SDQ91" s="730"/>
      <c r="SDR91" s="730"/>
      <c r="SDS91" s="730"/>
      <c r="SDT91" s="730"/>
      <c r="SDU91" s="730"/>
      <c r="SDV91" s="730"/>
      <c r="SDW91" s="730"/>
      <c r="SDX91" s="730"/>
      <c r="SDY91" s="730"/>
      <c r="SDZ91" s="730"/>
      <c r="SEA91" s="730"/>
      <c r="SEB91" s="730"/>
      <c r="SEC91" s="730"/>
      <c r="SED91" s="730"/>
      <c r="SEE91" s="730"/>
      <c r="SEF91" s="730"/>
      <c r="SEG91" s="730"/>
      <c r="SEH91" s="730"/>
      <c r="SEI91" s="730"/>
      <c r="SEJ91" s="730"/>
      <c r="SEK91" s="730"/>
      <c r="SEL91" s="730"/>
      <c r="SEM91" s="730"/>
      <c r="SEN91" s="730"/>
      <c r="SEO91" s="730"/>
      <c r="SEP91" s="730"/>
      <c r="SEQ91" s="730"/>
      <c r="SER91" s="730"/>
      <c r="SES91" s="730"/>
      <c r="SET91" s="730"/>
      <c r="SEU91" s="730"/>
      <c r="SEV91" s="730"/>
      <c r="SEW91" s="730"/>
      <c r="SEX91" s="730"/>
      <c r="SEY91" s="730"/>
      <c r="SEZ91" s="730"/>
      <c r="SFA91" s="730"/>
      <c r="SFB91" s="730"/>
      <c r="SFC91" s="730"/>
      <c r="SFD91" s="730"/>
      <c r="SFE91" s="730"/>
      <c r="SFF91" s="730"/>
      <c r="SFG91" s="730"/>
      <c r="SFH91" s="730"/>
      <c r="SFI91" s="730"/>
      <c r="SFJ91" s="730"/>
      <c r="SFK91" s="730"/>
      <c r="SFL91" s="730"/>
      <c r="SFM91" s="730"/>
      <c r="SFN91" s="730"/>
      <c r="SFO91" s="730"/>
      <c r="SFP91" s="730"/>
      <c r="SFQ91" s="730"/>
      <c r="SFR91" s="730"/>
      <c r="SFS91" s="730"/>
      <c r="SFT91" s="730"/>
      <c r="SFU91" s="730"/>
      <c r="SFV91" s="730"/>
      <c r="SFW91" s="730"/>
      <c r="SFX91" s="730"/>
      <c r="SFY91" s="730"/>
      <c r="SFZ91" s="730"/>
      <c r="SGA91" s="730"/>
      <c r="SGB91" s="730"/>
      <c r="SGC91" s="730"/>
      <c r="SGD91" s="730"/>
      <c r="SGE91" s="730"/>
      <c r="SGF91" s="730"/>
      <c r="SGG91" s="730"/>
      <c r="SGH91" s="730"/>
      <c r="SGI91" s="730"/>
      <c r="SGJ91" s="730"/>
      <c r="SGK91" s="730"/>
      <c r="SGL91" s="730"/>
      <c r="SGM91" s="730"/>
      <c r="SGN91" s="730"/>
      <c r="SGO91" s="730"/>
      <c r="SGP91" s="730"/>
      <c r="SGQ91" s="730"/>
      <c r="SGR91" s="730"/>
      <c r="SGS91" s="730"/>
      <c r="SGT91" s="730"/>
      <c r="SGU91" s="730"/>
      <c r="SGV91" s="730"/>
      <c r="SGW91" s="730"/>
      <c r="SGX91" s="730"/>
      <c r="SGY91" s="730"/>
      <c r="SGZ91" s="730"/>
      <c r="SHA91" s="730"/>
      <c r="SHB91" s="730"/>
      <c r="SHC91" s="730"/>
      <c r="SHD91" s="730"/>
      <c r="SHE91" s="730"/>
      <c r="SHF91" s="730"/>
      <c r="SHG91" s="730"/>
      <c r="SHH91" s="730"/>
      <c r="SHI91" s="730"/>
      <c r="SHJ91" s="730"/>
      <c r="SHK91" s="730"/>
      <c r="SHL91" s="730"/>
      <c r="SHM91" s="730"/>
      <c r="SHN91" s="730"/>
      <c r="SHO91" s="730"/>
      <c r="SHP91" s="730"/>
      <c r="SHQ91" s="730"/>
      <c r="SHR91" s="730"/>
      <c r="SHS91" s="730"/>
      <c r="SHT91" s="730"/>
      <c r="SHU91" s="730"/>
      <c r="SHV91" s="730"/>
      <c r="SHW91" s="730"/>
      <c r="SHX91" s="730"/>
      <c r="SHY91" s="730"/>
      <c r="SHZ91" s="730"/>
      <c r="SIA91" s="730"/>
      <c r="SIB91" s="730"/>
      <c r="SIC91" s="730"/>
      <c r="SID91" s="730"/>
      <c r="SIE91" s="730"/>
      <c r="SIF91" s="730"/>
      <c r="SIG91" s="730"/>
      <c r="SIH91" s="730"/>
      <c r="SII91" s="730"/>
      <c r="SIJ91" s="730"/>
      <c r="SIK91" s="730"/>
      <c r="SIL91" s="730"/>
      <c r="SIM91" s="730"/>
      <c r="SIN91" s="730"/>
      <c r="SIO91" s="730"/>
      <c r="SIP91" s="730"/>
      <c r="SIQ91" s="730"/>
      <c r="SIR91" s="730"/>
      <c r="SIS91" s="730"/>
      <c r="SIT91" s="730"/>
      <c r="SIU91" s="730"/>
      <c r="SIV91" s="730"/>
      <c r="SIW91" s="730"/>
      <c r="SIX91" s="730"/>
      <c r="SIY91" s="730"/>
      <c r="SIZ91" s="730"/>
      <c r="SJA91" s="730"/>
      <c r="SJB91" s="730"/>
      <c r="SJC91" s="730"/>
      <c r="SJD91" s="730"/>
      <c r="SJE91" s="730"/>
      <c r="SJF91" s="730"/>
      <c r="SJG91" s="730"/>
      <c r="SJH91" s="730"/>
      <c r="SJI91" s="730"/>
      <c r="SJJ91" s="730"/>
      <c r="SJK91" s="730"/>
      <c r="SJL91" s="730"/>
      <c r="SJM91" s="730"/>
      <c r="SJN91" s="730"/>
      <c r="SJO91" s="730"/>
      <c r="SJP91" s="730"/>
      <c r="SJQ91" s="730"/>
      <c r="SJR91" s="730"/>
      <c r="SJS91" s="730"/>
      <c r="SJT91" s="730"/>
      <c r="SJU91" s="730"/>
      <c r="SJV91" s="730"/>
      <c r="SJW91" s="730"/>
      <c r="SJX91" s="730"/>
      <c r="SJY91" s="730"/>
      <c r="SJZ91" s="730"/>
      <c r="SKA91" s="730"/>
      <c r="SKB91" s="730"/>
      <c r="SKC91" s="730"/>
      <c r="SKD91" s="730"/>
      <c r="SKE91" s="730"/>
      <c r="SKF91" s="730"/>
      <c r="SKG91" s="730"/>
      <c r="SKH91" s="730"/>
      <c r="SKI91" s="730"/>
      <c r="SKJ91" s="730"/>
      <c r="SKK91" s="730"/>
      <c r="SKL91" s="730"/>
      <c r="SKM91" s="730"/>
      <c r="SKN91" s="730"/>
      <c r="SKO91" s="730"/>
      <c r="SKP91" s="730"/>
      <c r="SKQ91" s="730"/>
      <c r="SKR91" s="730"/>
      <c r="SKS91" s="730"/>
      <c r="SKT91" s="730"/>
      <c r="SKU91" s="730"/>
      <c r="SKV91" s="730"/>
      <c r="SKW91" s="730"/>
      <c r="SKX91" s="730"/>
      <c r="SKY91" s="730"/>
      <c r="SKZ91" s="730"/>
      <c r="SLA91" s="730"/>
      <c r="SLB91" s="730"/>
      <c r="SLC91" s="730"/>
      <c r="SLD91" s="730"/>
      <c r="SLE91" s="730"/>
      <c r="SLF91" s="730"/>
      <c r="SLG91" s="730"/>
      <c r="SLH91" s="730"/>
      <c r="SLI91" s="730"/>
      <c r="SLJ91" s="730"/>
      <c r="SLK91" s="730"/>
      <c r="SLL91" s="730"/>
      <c r="SLM91" s="730"/>
      <c r="SLN91" s="730"/>
      <c r="SLO91" s="730"/>
      <c r="SLP91" s="730"/>
      <c r="SLQ91" s="730"/>
      <c r="SLR91" s="730"/>
      <c r="SLS91" s="730"/>
      <c r="SLT91" s="730"/>
      <c r="SLU91" s="730"/>
      <c r="SLV91" s="730"/>
      <c r="SLW91" s="730"/>
      <c r="SLX91" s="730"/>
      <c r="SLY91" s="730"/>
      <c r="SLZ91" s="730"/>
      <c r="SMA91" s="730"/>
      <c r="SMB91" s="730"/>
      <c r="SMC91" s="730"/>
      <c r="SMD91" s="730"/>
      <c r="SME91" s="730"/>
      <c r="SMF91" s="730"/>
      <c r="SMG91" s="730"/>
      <c r="SMH91" s="730"/>
      <c r="SMI91" s="730"/>
      <c r="SMJ91" s="730"/>
      <c r="SMK91" s="730"/>
      <c r="SML91" s="730"/>
      <c r="SMM91" s="730"/>
      <c r="SMN91" s="730"/>
      <c r="SMO91" s="730"/>
      <c r="SMP91" s="730"/>
      <c r="SMQ91" s="730"/>
      <c r="SMR91" s="730"/>
      <c r="SMS91" s="730"/>
      <c r="SMT91" s="730"/>
      <c r="SMU91" s="730"/>
      <c r="SMV91" s="730"/>
      <c r="SMW91" s="730"/>
      <c r="SMX91" s="730"/>
      <c r="SMY91" s="730"/>
      <c r="SMZ91" s="730"/>
      <c r="SNA91" s="730"/>
      <c r="SNB91" s="730"/>
      <c r="SNC91" s="730"/>
      <c r="SND91" s="730"/>
      <c r="SNE91" s="730"/>
      <c r="SNF91" s="730"/>
      <c r="SNG91" s="730"/>
      <c r="SNH91" s="730"/>
      <c r="SNI91" s="730"/>
      <c r="SNJ91" s="730"/>
      <c r="SNK91" s="730"/>
      <c r="SNL91" s="730"/>
      <c r="SNM91" s="730"/>
      <c r="SNN91" s="730"/>
      <c r="SNO91" s="730"/>
      <c r="SNP91" s="730"/>
      <c r="SNQ91" s="730"/>
      <c r="SNR91" s="730"/>
      <c r="SNS91" s="730"/>
      <c r="SNT91" s="730"/>
      <c r="SNU91" s="730"/>
      <c r="SNV91" s="730"/>
      <c r="SNW91" s="730"/>
      <c r="SNX91" s="730"/>
      <c r="SNY91" s="730"/>
      <c r="SNZ91" s="730"/>
      <c r="SOA91" s="730"/>
      <c r="SOB91" s="730"/>
      <c r="SOC91" s="730"/>
      <c r="SOD91" s="730"/>
      <c r="SOE91" s="730"/>
      <c r="SOF91" s="730"/>
      <c r="SOG91" s="730"/>
      <c r="SOH91" s="730"/>
      <c r="SOI91" s="730"/>
      <c r="SOJ91" s="730"/>
      <c r="SOK91" s="730"/>
      <c r="SOL91" s="730"/>
      <c r="SOM91" s="730"/>
      <c r="SON91" s="730"/>
      <c r="SOO91" s="730"/>
      <c r="SOP91" s="730"/>
      <c r="SOQ91" s="730"/>
      <c r="SOR91" s="730"/>
      <c r="SOS91" s="730"/>
      <c r="SOT91" s="730"/>
      <c r="SOU91" s="730"/>
      <c r="SOV91" s="730"/>
      <c r="SOW91" s="730"/>
      <c r="SOX91" s="730"/>
      <c r="SOY91" s="730"/>
      <c r="SOZ91" s="730"/>
      <c r="SPA91" s="730"/>
      <c r="SPB91" s="730"/>
      <c r="SPC91" s="730"/>
      <c r="SPD91" s="730"/>
      <c r="SPE91" s="730"/>
      <c r="SPF91" s="730"/>
      <c r="SPG91" s="730"/>
      <c r="SPH91" s="730"/>
      <c r="SPI91" s="730"/>
      <c r="SPJ91" s="730"/>
      <c r="SPK91" s="730"/>
      <c r="SPL91" s="730"/>
      <c r="SPM91" s="730"/>
      <c r="SPN91" s="730"/>
      <c r="SPO91" s="730"/>
      <c r="SPP91" s="730"/>
      <c r="SPQ91" s="730"/>
      <c r="SPR91" s="730"/>
      <c r="SPS91" s="730"/>
      <c r="SPT91" s="730"/>
      <c r="SPU91" s="730"/>
      <c r="SPV91" s="730"/>
      <c r="SPW91" s="730"/>
      <c r="SPX91" s="730"/>
      <c r="SPY91" s="730"/>
      <c r="SPZ91" s="730"/>
      <c r="SQA91" s="730"/>
      <c r="SQB91" s="730"/>
      <c r="SQC91" s="730"/>
      <c r="SQD91" s="730"/>
      <c r="SQE91" s="730"/>
      <c r="SQF91" s="730"/>
      <c r="SQG91" s="730"/>
      <c r="SQH91" s="730"/>
      <c r="SQI91" s="730"/>
      <c r="SQJ91" s="730"/>
      <c r="SQK91" s="730"/>
      <c r="SQL91" s="730"/>
      <c r="SQM91" s="730"/>
      <c r="SQN91" s="730"/>
      <c r="SQO91" s="730"/>
      <c r="SQP91" s="730"/>
      <c r="SQQ91" s="730"/>
      <c r="SQR91" s="730"/>
      <c r="SQS91" s="730"/>
      <c r="SQT91" s="730"/>
      <c r="SQU91" s="730"/>
      <c r="SQV91" s="730"/>
      <c r="SQW91" s="730"/>
      <c r="SQX91" s="730"/>
      <c r="SQY91" s="730"/>
      <c r="SQZ91" s="730"/>
      <c r="SRA91" s="730"/>
      <c r="SRB91" s="730"/>
      <c r="SRC91" s="730"/>
      <c r="SRD91" s="730"/>
      <c r="SRE91" s="730"/>
      <c r="SRF91" s="730"/>
      <c r="SRG91" s="730"/>
      <c r="SRH91" s="730"/>
      <c r="SRI91" s="730"/>
      <c r="SRJ91" s="730"/>
      <c r="SRK91" s="730"/>
      <c r="SRL91" s="730"/>
      <c r="SRM91" s="730"/>
      <c r="SRN91" s="730"/>
      <c r="SRO91" s="730"/>
      <c r="SRP91" s="730"/>
      <c r="SRQ91" s="730"/>
      <c r="SRR91" s="730"/>
      <c r="SRS91" s="730"/>
      <c r="SRT91" s="730"/>
      <c r="SRU91" s="730"/>
      <c r="SRV91" s="730"/>
      <c r="SRW91" s="730"/>
      <c r="SRX91" s="730"/>
      <c r="SRY91" s="730"/>
      <c r="SRZ91" s="730"/>
      <c r="SSA91" s="730"/>
      <c r="SSB91" s="730"/>
      <c r="SSC91" s="730"/>
      <c r="SSD91" s="730"/>
      <c r="SSE91" s="730"/>
      <c r="SSF91" s="730"/>
      <c r="SSG91" s="730"/>
      <c r="SSH91" s="730"/>
      <c r="SSI91" s="730"/>
      <c r="SSJ91" s="730"/>
      <c r="SSK91" s="730"/>
      <c r="SSL91" s="730"/>
      <c r="SSM91" s="730"/>
      <c r="SSN91" s="730"/>
      <c r="SSO91" s="730"/>
      <c r="SSP91" s="730"/>
      <c r="SSQ91" s="730"/>
      <c r="SSR91" s="730"/>
      <c r="SSS91" s="730"/>
      <c r="SST91" s="730"/>
      <c r="SSU91" s="730"/>
      <c r="SSV91" s="730"/>
      <c r="SSW91" s="730"/>
      <c r="SSX91" s="730"/>
      <c r="SSY91" s="730"/>
      <c r="SSZ91" s="730"/>
      <c r="STA91" s="730"/>
      <c r="STB91" s="730"/>
      <c r="STC91" s="730"/>
      <c r="STD91" s="730"/>
      <c r="STE91" s="730"/>
      <c r="STF91" s="730"/>
      <c r="STG91" s="730"/>
      <c r="STH91" s="730"/>
      <c r="STI91" s="730"/>
      <c r="STJ91" s="730"/>
      <c r="STK91" s="730"/>
      <c r="STL91" s="730"/>
      <c r="STM91" s="730"/>
      <c r="STN91" s="730"/>
      <c r="STO91" s="730"/>
      <c r="STP91" s="730"/>
      <c r="STQ91" s="730"/>
      <c r="STR91" s="730"/>
      <c r="STS91" s="730"/>
      <c r="STT91" s="730"/>
      <c r="STU91" s="730"/>
      <c r="STV91" s="730"/>
      <c r="STW91" s="730"/>
      <c r="STX91" s="730"/>
      <c r="STY91" s="730"/>
      <c r="STZ91" s="730"/>
      <c r="SUA91" s="730"/>
      <c r="SUB91" s="730"/>
      <c r="SUC91" s="730"/>
      <c r="SUD91" s="730"/>
      <c r="SUE91" s="730"/>
      <c r="SUF91" s="730"/>
      <c r="SUG91" s="730"/>
      <c r="SUH91" s="730"/>
      <c r="SUI91" s="730"/>
      <c r="SUJ91" s="730"/>
      <c r="SUK91" s="730"/>
      <c r="SUL91" s="730"/>
      <c r="SUM91" s="730"/>
      <c r="SUN91" s="730"/>
      <c r="SUO91" s="730"/>
      <c r="SUP91" s="730"/>
      <c r="SUQ91" s="730"/>
      <c r="SUR91" s="730"/>
      <c r="SUS91" s="730"/>
      <c r="SUT91" s="730"/>
      <c r="SUU91" s="730"/>
      <c r="SUV91" s="730"/>
      <c r="SUW91" s="730"/>
      <c r="SUX91" s="730"/>
      <c r="SUY91" s="730"/>
      <c r="SUZ91" s="730"/>
      <c r="SVA91" s="730"/>
      <c r="SVB91" s="730"/>
      <c r="SVC91" s="730"/>
      <c r="SVD91" s="730"/>
      <c r="SVE91" s="730"/>
      <c r="SVF91" s="730"/>
      <c r="SVG91" s="730"/>
      <c r="SVH91" s="730"/>
      <c r="SVI91" s="730"/>
      <c r="SVJ91" s="730"/>
      <c r="SVK91" s="730"/>
      <c r="SVL91" s="730"/>
      <c r="SVM91" s="730"/>
      <c r="SVN91" s="730"/>
      <c r="SVO91" s="730"/>
      <c r="SVP91" s="730"/>
      <c r="SVQ91" s="730"/>
      <c r="SVR91" s="730"/>
      <c r="SVS91" s="730"/>
      <c r="SVT91" s="730"/>
      <c r="SVU91" s="730"/>
      <c r="SVV91" s="730"/>
      <c r="SVW91" s="730"/>
      <c r="SVX91" s="730"/>
      <c r="SVY91" s="730"/>
      <c r="SVZ91" s="730"/>
      <c r="SWA91" s="730"/>
      <c r="SWB91" s="730"/>
      <c r="SWC91" s="730"/>
      <c r="SWD91" s="730"/>
      <c r="SWE91" s="730"/>
      <c r="SWF91" s="730"/>
      <c r="SWG91" s="730"/>
      <c r="SWH91" s="730"/>
      <c r="SWI91" s="730"/>
      <c r="SWJ91" s="730"/>
      <c r="SWK91" s="730"/>
      <c r="SWL91" s="730"/>
      <c r="SWM91" s="730"/>
      <c r="SWN91" s="730"/>
      <c r="SWO91" s="730"/>
      <c r="SWP91" s="730"/>
      <c r="SWQ91" s="730"/>
      <c r="SWR91" s="730"/>
      <c r="SWS91" s="730"/>
      <c r="SWT91" s="730"/>
      <c r="SWU91" s="730"/>
      <c r="SWV91" s="730"/>
      <c r="SWW91" s="730"/>
      <c r="SWX91" s="730"/>
      <c r="SWY91" s="730"/>
      <c r="SWZ91" s="730"/>
      <c r="SXA91" s="730"/>
      <c r="SXB91" s="730"/>
      <c r="SXC91" s="730"/>
      <c r="SXD91" s="730"/>
      <c r="SXE91" s="730"/>
      <c r="SXF91" s="730"/>
      <c r="SXG91" s="730"/>
      <c r="SXH91" s="730"/>
      <c r="SXI91" s="730"/>
      <c r="SXJ91" s="730"/>
      <c r="SXK91" s="730"/>
      <c r="SXL91" s="730"/>
      <c r="SXM91" s="730"/>
      <c r="SXN91" s="730"/>
      <c r="SXO91" s="730"/>
      <c r="SXP91" s="730"/>
      <c r="SXQ91" s="730"/>
      <c r="SXR91" s="730"/>
      <c r="SXS91" s="730"/>
      <c r="SXT91" s="730"/>
      <c r="SXU91" s="730"/>
      <c r="SXV91" s="730"/>
      <c r="SXW91" s="730"/>
      <c r="SXX91" s="730"/>
      <c r="SXY91" s="730"/>
      <c r="SXZ91" s="730"/>
      <c r="SYA91" s="730"/>
      <c r="SYB91" s="730"/>
      <c r="SYC91" s="730"/>
      <c r="SYD91" s="730"/>
      <c r="SYE91" s="730"/>
      <c r="SYF91" s="730"/>
      <c r="SYG91" s="730"/>
      <c r="SYH91" s="730"/>
      <c r="SYI91" s="730"/>
      <c r="SYJ91" s="730"/>
      <c r="SYK91" s="730"/>
      <c r="SYL91" s="730"/>
      <c r="SYM91" s="730"/>
      <c r="SYN91" s="730"/>
      <c r="SYO91" s="730"/>
      <c r="SYP91" s="730"/>
      <c r="SYQ91" s="730"/>
      <c r="SYR91" s="730"/>
      <c r="SYS91" s="730"/>
      <c r="SYT91" s="730"/>
      <c r="SYU91" s="730"/>
      <c r="SYV91" s="730"/>
      <c r="SYW91" s="730"/>
      <c r="SYX91" s="730"/>
      <c r="SYY91" s="730"/>
      <c r="SYZ91" s="730"/>
      <c r="SZA91" s="730"/>
      <c r="SZB91" s="730"/>
      <c r="SZC91" s="730"/>
      <c r="SZD91" s="730"/>
      <c r="SZE91" s="730"/>
      <c r="SZF91" s="730"/>
      <c r="SZG91" s="730"/>
      <c r="SZH91" s="730"/>
      <c r="SZI91" s="730"/>
      <c r="SZJ91" s="730"/>
      <c r="SZK91" s="730"/>
      <c r="SZL91" s="730"/>
      <c r="SZM91" s="730"/>
      <c r="SZN91" s="730"/>
      <c r="SZO91" s="730"/>
      <c r="SZP91" s="730"/>
      <c r="SZQ91" s="730"/>
      <c r="SZR91" s="730"/>
      <c r="SZS91" s="730"/>
      <c r="SZT91" s="730"/>
      <c r="SZU91" s="730"/>
      <c r="SZV91" s="730"/>
      <c r="SZW91" s="730"/>
      <c r="SZX91" s="730"/>
      <c r="SZY91" s="730"/>
      <c r="SZZ91" s="730"/>
      <c r="TAA91" s="730"/>
      <c r="TAB91" s="730"/>
      <c r="TAC91" s="730"/>
      <c r="TAD91" s="730"/>
      <c r="TAE91" s="730"/>
      <c r="TAF91" s="730"/>
      <c r="TAG91" s="730"/>
      <c r="TAH91" s="730"/>
      <c r="TAI91" s="730"/>
      <c r="TAJ91" s="730"/>
      <c r="TAK91" s="730"/>
      <c r="TAL91" s="730"/>
      <c r="TAM91" s="730"/>
      <c r="TAN91" s="730"/>
      <c r="TAO91" s="730"/>
      <c r="TAP91" s="730"/>
      <c r="TAQ91" s="730"/>
      <c r="TAR91" s="730"/>
      <c r="TAS91" s="730"/>
      <c r="TAT91" s="730"/>
      <c r="TAU91" s="730"/>
      <c r="TAV91" s="730"/>
      <c r="TAW91" s="730"/>
      <c r="TAX91" s="730"/>
      <c r="TAY91" s="730"/>
      <c r="TAZ91" s="730"/>
      <c r="TBA91" s="730"/>
      <c r="TBB91" s="730"/>
      <c r="TBC91" s="730"/>
      <c r="TBD91" s="730"/>
      <c r="TBE91" s="730"/>
      <c r="TBF91" s="730"/>
      <c r="TBG91" s="730"/>
      <c r="TBH91" s="730"/>
      <c r="TBI91" s="730"/>
      <c r="TBJ91" s="730"/>
      <c r="TBK91" s="730"/>
      <c r="TBL91" s="730"/>
      <c r="TBM91" s="730"/>
      <c r="TBN91" s="730"/>
      <c r="TBO91" s="730"/>
      <c r="TBP91" s="730"/>
      <c r="TBQ91" s="730"/>
      <c r="TBR91" s="730"/>
      <c r="TBS91" s="730"/>
      <c r="TBT91" s="730"/>
      <c r="TBU91" s="730"/>
      <c r="TBV91" s="730"/>
      <c r="TBW91" s="730"/>
      <c r="TBX91" s="730"/>
      <c r="TBY91" s="730"/>
      <c r="TBZ91" s="730"/>
      <c r="TCA91" s="730"/>
      <c r="TCB91" s="730"/>
      <c r="TCC91" s="730"/>
      <c r="TCD91" s="730"/>
      <c r="TCE91" s="730"/>
      <c r="TCF91" s="730"/>
      <c r="TCG91" s="730"/>
      <c r="TCH91" s="730"/>
      <c r="TCI91" s="730"/>
      <c r="TCJ91" s="730"/>
      <c r="TCK91" s="730"/>
      <c r="TCL91" s="730"/>
      <c r="TCM91" s="730"/>
      <c r="TCN91" s="730"/>
      <c r="TCO91" s="730"/>
      <c r="TCP91" s="730"/>
      <c r="TCQ91" s="730"/>
      <c r="TCR91" s="730"/>
      <c r="TCS91" s="730"/>
      <c r="TCT91" s="730"/>
      <c r="TCU91" s="730"/>
      <c r="TCV91" s="730"/>
      <c r="TCW91" s="730"/>
      <c r="TCX91" s="730"/>
      <c r="TCY91" s="730"/>
      <c r="TCZ91" s="730"/>
      <c r="TDA91" s="730"/>
      <c r="TDB91" s="730"/>
      <c r="TDC91" s="730"/>
      <c r="TDD91" s="730"/>
      <c r="TDE91" s="730"/>
      <c r="TDF91" s="730"/>
      <c r="TDG91" s="730"/>
      <c r="TDH91" s="730"/>
      <c r="TDI91" s="730"/>
      <c r="TDJ91" s="730"/>
      <c r="TDK91" s="730"/>
      <c r="TDL91" s="730"/>
      <c r="TDM91" s="730"/>
      <c r="TDN91" s="730"/>
      <c r="TDO91" s="730"/>
      <c r="TDP91" s="730"/>
      <c r="TDQ91" s="730"/>
      <c r="TDR91" s="730"/>
      <c r="TDS91" s="730"/>
      <c r="TDT91" s="730"/>
      <c r="TDU91" s="730"/>
      <c r="TDV91" s="730"/>
      <c r="TDW91" s="730"/>
      <c r="TDX91" s="730"/>
      <c r="TDY91" s="730"/>
      <c r="TDZ91" s="730"/>
      <c r="TEA91" s="730"/>
      <c r="TEB91" s="730"/>
      <c r="TEC91" s="730"/>
      <c r="TED91" s="730"/>
      <c r="TEE91" s="730"/>
      <c r="TEF91" s="730"/>
      <c r="TEG91" s="730"/>
      <c r="TEH91" s="730"/>
      <c r="TEI91" s="730"/>
      <c r="TEJ91" s="730"/>
      <c r="TEK91" s="730"/>
      <c r="TEL91" s="730"/>
      <c r="TEM91" s="730"/>
      <c r="TEN91" s="730"/>
      <c r="TEO91" s="730"/>
      <c r="TEP91" s="730"/>
      <c r="TEQ91" s="730"/>
      <c r="TER91" s="730"/>
      <c r="TES91" s="730"/>
      <c r="TET91" s="730"/>
      <c r="TEU91" s="730"/>
      <c r="TEV91" s="730"/>
      <c r="TEW91" s="730"/>
      <c r="TEX91" s="730"/>
      <c r="TEY91" s="730"/>
      <c r="TEZ91" s="730"/>
      <c r="TFA91" s="730"/>
      <c r="TFB91" s="730"/>
      <c r="TFC91" s="730"/>
      <c r="TFD91" s="730"/>
      <c r="TFE91" s="730"/>
      <c r="TFF91" s="730"/>
      <c r="TFG91" s="730"/>
      <c r="TFH91" s="730"/>
      <c r="TFI91" s="730"/>
      <c r="TFJ91" s="730"/>
      <c r="TFK91" s="730"/>
      <c r="TFL91" s="730"/>
      <c r="TFM91" s="730"/>
      <c r="TFN91" s="730"/>
      <c r="TFO91" s="730"/>
      <c r="TFP91" s="730"/>
      <c r="TFQ91" s="730"/>
      <c r="TFR91" s="730"/>
      <c r="TFS91" s="730"/>
      <c r="TFT91" s="730"/>
      <c r="TFU91" s="730"/>
      <c r="TFV91" s="730"/>
      <c r="TFW91" s="730"/>
      <c r="TFX91" s="730"/>
      <c r="TFY91" s="730"/>
      <c r="TFZ91" s="730"/>
      <c r="TGA91" s="730"/>
      <c r="TGB91" s="730"/>
      <c r="TGC91" s="730"/>
      <c r="TGD91" s="730"/>
      <c r="TGE91" s="730"/>
      <c r="TGF91" s="730"/>
      <c r="TGG91" s="730"/>
      <c r="TGH91" s="730"/>
      <c r="TGI91" s="730"/>
      <c r="TGJ91" s="730"/>
      <c r="TGK91" s="730"/>
      <c r="TGL91" s="730"/>
      <c r="TGM91" s="730"/>
      <c r="TGN91" s="730"/>
      <c r="TGO91" s="730"/>
      <c r="TGP91" s="730"/>
      <c r="TGQ91" s="730"/>
      <c r="TGR91" s="730"/>
      <c r="TGS91" s="730"/>
      <c r="TGT91" s="730"/>
      <c r="TGU91" s="730"/>
      <c r="TGV91" s="730"/>
      <c r="TGW91" s="730"/>
      <c r="TGX91" s="730"/>
      <c r="TGY91" s="730"/>
      <c r="TGZ91" s="730"/>
      <c r="THA91" s="730"/>
      <c r="THB91" s="730"/>
      <c r="THC91" s="730"/>
      <c r="THD91" s="730"/>
      <c r="THE91" s="730"/>
      <c r="THF91" s="730"/>
      <c r="THG91" s="730"/>
      <c r="THH91" s="730"/>
      <c r="THI91" s="730"/>
      <c r="THJ91" s="730"/>
      <c r="THK91" s="730"/>
      <c r="THL91" s="730"/>
      <c r="THM91" s="730"/>
      <c r="THN91" s="730"/>
      <c r="THO91" s="730"/>
      <c r="THP91" s="730"/>
      <c r="THQ91" s="730"/>
      <c r="THR91" s="730"/>
      <c r="THS91" s="730"/>
      <c r="THT91" s="730"/>
      <c r="THU91" s="730"/>
      <c r="THV91" s="730"/>
      <c r="THW91" s="730"/>
      <c r="THX91" s="730"/>
      <c r="THY91" s="730"/>
      <c r="THZ91" s="730"/>
      <c r="TIA91" s="730"/>
      <c r="TIB91" s="730"/>
      <c r="TIC91" s="730"/>
      <c r="TID91" s="730"/>
      <c r="TIE91" s="730"/>
      <c r="TIF91" s="730"/>
      <c r="TIG91" s="730"/>
      <c r="TIH91" s="730"/>
      <c r="TII91" s="730"/>
      <c r="TIJ91" s="730"/>
      <c r="TIK91" s="730"/>
      <c r="TIL91" s="730"/>
      <c r="TIM91" s="730"/>
      <c r="TIN91" s="730"/>
      <c r="TIO91" s="730"/>
      <c r="TIP91" s="730"/>
      <c r="TIQ91" s="730"/>
      <c r="TIR91" s="730"/>
      <c r="TIS91" s="730"/>
      <c r="TIT91" s="730"/>
      <c r="TIU91" s="730"/>
      <c r="TIV91" s="730"/>
      <c r="TIW91" s="730"/>
      <c r="TIX91" s="730"/>
      <c r="TIY91" s="730"/>
      <c r="TIZ91" s="730"/>
      <c r="TJA91" s="730"/>
      <c r="TJB91" s="730"/>
      <c r="TJC91" s="730"/>
      <c r="TJD91" s="730"/>
      <c r="TJE91" s="730"/>
      <c r="TJF91" s="730"/>
      <c r="TJG91" s="730"/>
      <c r="TJH91" s="730"/>
      <c r="TJI91" s="730"/>
      <c r="TJJ91" s="730"/>
      <c r="TJK91" s="730"/>
      <c r="TJL91" s="730"/>
      <c r="TJM91" s="730"/>
      <c r="TJN91" s="730"/>
      <c r="TJO91" s="730"/>
      <c r="TJP91" s="730"/>
      <c r="TJQ91" s="730"/>
      <c r="TJR91" s="730"/>
      <c r="TJS91" s="730"/>
      <c r="TJT91" s="730"/>
      <c r="TJU91" s="730"/>
      <c r="TJV91" s="730"/>
      <c r="TJW91" s="730"/>
      <c r="TJX91" s="730"/>
      <c r="TJY91" s="730"/>
      <c r="TJZ91" s="730"/>
      <c r="TKA91" s="730"/>
      <c r="TKB91" s="730"/>
      <c r="TKC91" s="730"/>
      <c r="TKD91" s="730"/>
      <c r="TKE91" s="730"/>
      <c r="TKF91" s="730"/>
      <c r="TKG91" s="730"/>
      <c r="TKH91" s="730"/>
      <c r="TKI91" s="730"/>
      <c r="TKJ91" s="730"/>
      <c r="TKK91" s="730"/>
      <c r="TKL91" s="730"/>
      <c r="TKM91" s="730"/>
      <c r="TKN91" s="730"/>
      <c r="TKO91" s="730"/>
      <c r="TKP91" s="730"/>
      <c r="TKQ91" s="730"/>
      <c r="TKR91" s="730"/>
      <c r="TKS91" s="730"/>
      <c r="TKT91" s="730"/>
      <c r="TKU91" s="730"/>
      <c r="TKV91" s="730"/>
      <c r="TKW91" s="730"/>
      <c r="TKX91" s="730"/>
      <c r="TKY91" s="730"/>
      <c r="TKZ91" s="730"/>
      <c r="TLA91" s="730"/>
      <c r="TLB91" s="730"/>
      <c r="TLC91" s="730"/>
      <c r="TLD91" s="730"/>
      <c r="TLE91" s="730"/>
      <c r="TLF91" s="730"/>
      <c r="TLG91" s="730"/>
      <c r="TLH91" s="730"/>
      <c r="TLI91" s="730"/>
      <c r="TLJ91" s="730"/>
      <c r="TLK91" s="730"/>
      <c r="TLL91" s="730"/>
      <c r="TLM91" s="730"/>
      <c r="TLN91" s="730"/>
      <c r="TLO91" s="730"/>
      <c r="TLP91" s="730"/>
      <c r="TLQ91" s="730"/>
      <c r="TLR91" s="730"/>
      <c r="TLS91" s="730"/>
      <c r="TLT91" s="730"/>
      <c r="TLU91" s="730"/>
      <c r="TLV91" s="730"/>
      <c r="TLW91" s="730"/>
      <c r="TLX91" s="730"/>
      <c r="TLY91" s="730"/>
      <c r="TLZ91" s="730"/>
      <c r="TMA91" s="730"/>
      <c r="TMB91" s="730"/>
      <c r="TMC91" s="730"/>
      <c r="TMD91" s="730"/>
      <c r="TME91" s="730"/>
      <c r="TMF91" s="730"/>
      <c r="TMG91" s="730"/>
      <c r="TMH91" s="730"/>
      <c r="TMI91" s="730"/>
      <c r="TMJ91" s="730"/>
      <c r="TMK91" s="730"/>
      <c r="TML91" s="730"/>
      <c r="TMM91" s="730"/>
      <c r="TMN91" s="730"/>
      <c r="TMO91" s="730"/>
      <c r="TMP91" s="730"/>
      <c r="TMQ91" s="730"/>
      <c r="TMR91" s="730"/>
      <c r="TMS91" s="730"/>
      <c r="TMT91" s="730"/>
      <c r="TMU91" s="730"/>
      <c r="TMV91" s="730"/>
      <c r="TMW91" s="730"/>
      <c r="TMX91" s="730"/>
      <c r="TMY91" s="730"/>
      <c r="TMZ91" s="730"/>
      <c r="TNA91" s="730"/>
      <c r="TNB91" s="730"/>
      <c r="TNC91" s="730"/>
      <c r="TND91" s="730"/>
      <c r="TNE91" s="730"/>
      <c r="TNF91" s="730"/>
      <c r="TNG91" s="730"/>
      <c r="TNH91" s="730"/>
      <c r="TNI91" s="730"/>
      <c r="TNJ91" s="730"/>
      <c r="TNK91" s="730"/>
      <c r="TNL91" s="730"/>
      <c r="TNM91" s="730"/>
      <c r="TNN91" s="730"/>
      <c r="TNO91" s="730"/>
      <c r="TNP91" s="730"/>
      <c r="TNQ91" s="730"/>
      <c r="TNR91" s="730"/>
      <c r="TNS91" s="730"/>
      <c r="TNT91" s="730"/>
      <c r="TNU91" s="730"/>
      <c r="TNV91" s="730"/>
      <c r="TNW91" s="730"/>
      <c r="TNX91" s="730"/>
      <c r="TNY91" s="730"/>
      <c r="TNZ91" s="730"/>
      <c r="TOA91" s="730"/>
      <c r="TOB91" s="730"/>
      <c r="TOC91" s="730"/>
      <c r="TOD91" s="730"/>
      <c r="TOE91" s="730"/>
      <c r="TOF91" s="730"/>
      <c r="TOG91" s="730"/>
      <c r="TOH91" s="730"/>
      <c r="TOI91" s="730"/>
      <c r="TOJ91" s="730"/>
      <c r="TOK91" s="730"/>
      <c r="TOL91" s="730"/>
      <c r="TOM91" s="730"/>
      <c r="TON91" s="730"/>
      <c r="TOO91" s="730"/>
      <c r="TOP91" s="730"/>
      <c r="TOQ91" s="730"/>
      <c r="TOR91" s="730"/>
      <c r="TOS91" s="730"/>
      <c r="TOT91" s="730"/>
      <c r="TOU91" s="730"/>
      <c r="TOV91" s="730"/>
      <c r="TOW91" s="730"/>
      <c r="TOX91" s="730"/>
      <c r="TOY91" s="730"/>
      <c r="TOZ91" s="730"/>
      <c r="TPA91" s="730"/>
      <c r="TPB91" s="730"/>
      <c r="TPC91" s="730"/>
      <c r="TPD91" s="730"/>
      <c r="TPE91" s="730"/>
      <c r="TPF91" s="730"/>
      <c r="TPG91" s="730"/>
      <c r="TPH91" s="730"/>
      <c r="TPI91" s="730"/>
      <c r="TPJ91" s="730"/>
      <c r="TPK91" s="730"/>
      <c r="TPL91" s="730"/>
      <c r="TPM91" s="730"/>
      <c r="TPN91" s="730"/>
      <c r="TPO91" s="730"/>
      <c r="TPP91" s="730"/>
      <c r="TPQ91" s="730"/>
      <c r="TPR91" s="730"/>
      <c r="TPS91" s="730"/>
      <c r="TPT91" s="730"/>
      <c r="TPU91" s="730"/>
      <c r="TPV91" s="730"/>
      <c r="TPW91" s="730"/>
      <c r="TPX91" s="730"/>
      <c r="TPY91" s="730"/>
      <c r="TPZ91" s="730"/>
      <c r="TQA91" s="730"/>
      <c r="TQB91" s="730"/>
      <c r="TQC91" s="730"/>
      <c r="TQD91" s="730"/>
      <c r="TQE91" s="730"/>
      <c r="TQF91" s="730"/>
      <c r="TQG91" s="730"/>
      <c r="TQH91" s="730"/>
      <c r="TQI91" s="730"/>
      <c r="TQJ91" s="730"/>
      <c r="TQK91" s="730"/>
      <c r="TQL91" s="730"/>
      <c r="TQM91" s="730"/>
      <c r="TQN91" s="730"/>
      <c r="TQO91" s="730"/>
      <c r="TQP91" s="730"/>
      <c r="TQQ91" s="730"/>
      <c r="TQR91" s="730"/>
      <c r="TQS91" s="730"/>
      <c r="TQT91" s="730"/>
      <c r="TQU91" s="730"/>
      <c r="TQV91" s="730"/>
      <c r="TQW91" s="730"/>
      <c r="TQX91" s="730"/>
      <c r="TQY91" s="730"/>
      <c r="TQZ91" s="730"/>
      <c r="TRA91" s="730"/>
      <c r="TRB91" s="730"/>
      <c r="TRC91" s="730"/>
      <c r="TRD91" s="730"/>
      <c r="TRE91" s="730"/>
      <c r="TRF91" s="730"/>
      <c r="TRG91" s="730"/>
      <c r="TRH91" s="730"/>
      <c r="TRI91" s="730"/>
      <c r="TRJ91" s="730"/>
      <c r="TRK91" s="730"/>
      <c r="TRL91" s="730"/>
      <c r="TRM91" s="730"/>
      <c r="TRN91" s="730"/>
      <c r="TRO91" s="730"/>
      <c r="TRP91" s="730"/>
      <c r="TRQ91" s="730"/>
      <c r="TRR91" s="730"/>
      <c r="TRS91" s="730"/>
      <c r="TRT91" s="730"/>
      <c r="TRU91" s="730"/>
      <c r="TRV91" s="730"/>
      <c r="TRW91" s="730"/>
      <c r="TRX91" s="730"/>
      <c r="TRY91" s="730"/>
      <c r="TRZ91" s="730"/>
      <c r="TSA91" s="730"/>
      <c r="TSB91" s="730"/>
      <c r="TSC91" s="730"/>
      <c r="TSD91" s="730"/>
      <c r="TSE91" s="730"/>
      <c r="TSF91" s="730"/>
      <c r="TSG91" s="730"/>
      <c r="TSH91" s="730"/>
      <c r="TSI91" s="730"/>
      <c r="TSJ91" s="730"/>
      <c r="TSK91" s="730"/>
      <c r="TSL91" s="730"/>
      <c r="TSM91" s="730"/>
      <c r="TSN91" s="730"/>
      <c r="TSO91" s="730"/>
      <c r="TSP91" s="730"/>
      <c r="TSQ91" s="730"/>
      <c r="TSR91" s="730"/>
      <c r="TSS91" s="730"/>
      <c r="TST91" s="730"/>
      <c r="TSU91" s="730"/>
      <c r="TSV91" s="730"/>
      <c r="TSW91" s="730"/>
      <c r="TSX91" s="730"/>
      <c r="TSY91" s="730"/>
      <c r="TSZ91" s="730"/>
      <c r="TTA91" s="730"/>
      <c r="TTB91" s="730"/>
      <c r="TTC91" s="730"/>
      <c r="TTD91" s="730"/>
      <c r="TTE91" s="730"/>
      <c r="TTF91" s="730"/>
      <c r="TTG91" s="730"/>
      <c r="TTH91" s="730"/>
      <c r="TTI91" s="730"/>
      <c r="TTJ91" s="730"/>
      <c r="TTK91" s="730"/>
      <c r="TTL91" s="730"/>
      <c r="TTM91" s="730"/>
      <c r="TTN91" s="730"/>
      <c r="TTO91" s="730"/>
      <c r="TTP91" s="730"/>
      <c r="TTQ91" s="730"/>
      <c r="TTR91" s="730"/>
      <c r="TTS91" s="730"/>
      <c r="TTT91" s="730"/>
      <c r="TTU91" s="730"/>
      <c r="TTV91" s="730"/>
      <c r="TTW91" s="730"/>
      <c r="TTX91" s="730"/>
      <c r="TTY91" s="730"/>
      <c r="TTZ91" s="730"/>
      <c r="TUA91" s="730"/>
      <c r="TUB91" s="730"/>
      <c r="TUC91" s="730"/>
      <c r="TUD91" s="730"/>
      <c r="TUE91" s="730"/>
      <c r="TUF91" s="730"/>
      <c r="TUG91" s="730"/>
      <c r="TUH91" s="730"/>
      <c r="TUI91" s="730"/>
      <c r="TUJ91" s="730"/>
      <c r="TUK91" s="730"/>
      <c r="TUL91" s="730"/>
      <c r="TUM91" s="730"/>
      <c r="TUN91" s="730"/>
      <c r="TUO91" s="730"/>
      <c r="TUP91" s="730"/>
      <c r="TUQ91" s="730"/>
      <c r="TUR91" s="730"/>
      <c r="TUS91" s="730"/>
      <c r="TUT91" s="730"/>
      <c r="TUU91" s="730"/>
      <c r="TUV91" s="730"/>
      <c r="TUW91" s="730"/>
      <c r="TUX91" s="730"/>
      <c r="TUY91" s="730"/>
      <c r="TUZ91" s="730"/>
      <c r="TVA91" s="730"/>
      <c r="TVB91" s="730"/>
      <c r="TVC91" s="730"/>
      <c r="TVD91" s="730"/>
      <c r="TVE91" s="730"/>
      <c r="TVF91" s="730"/>
      <c r="TVG91" s="730"/>
      <c r="TVH91" s="730"/>
      <c r="TVI91" s="730"/>
      <c r="TVJ91" s="730"/>
      <c r="TVK91" s="730"/>
      <c r="TVL91" s="730"/>
      <c r="TVM91" s="730"/>
      <c r="TVN91" s="730"/>
      <c r="TVO91" s="730"/>
      <c r="TVP91" s="730"/>
      <c r="TVQ91" s="730"/>
      <c r="TVR91" s="730"/>
      <c r="TVS91" s="730"/>
      <c r="TVT91" s="730"/>
      <c r="TVU91" s="730"/>
      <c r="TVV91" s="730"/>
      <c r="TVW91" s="730"/>
      <c r="TVX91" s="730"/>
      <c r="TVY91" s="730"/>
      <c r="TVZ91" s="730"/>
      <c r="TWA91" s="730"/>
      <c r="TWB91" s="730"/>
      <c r="TWC91" s="730"/>
      <c r="TWD91" s="730"/>
      <c r="TWE91" s="730"/>
      <c r="TWF91" s="730"/>
      <c r="TWG91" s="730"/>
      <c r="TWH91" s="730"/>
      <c r="TWI91" s="730"/>
      <c r="TWJ91" s="730"/>
      <c r="TWK91" s="730"/>
      <c r="TWL91" s="730"/>
      <c r="TWM91" s="730"/>
      <c r="TWN91" s="730"/>
      <c r="TWO91" s="730"/>
      <c r="TWP91" s="730"/>
      <c r="TWQ91" s="730"/>
      <c r="TWR91" s="730"/>
      <c r="TWS91" s="730"/>
      <c r="TWT91" s="730"/>
      <c r="TWU91" s="730"/>
      <c r="TWV91" s="730"/>
      <c r="TWW91" s="730"/>
      <c r="TWX91" s="730"/>
      <c r="TWY91" s="730"/>
      <c r="TWZ91" s="730"/>
      <c r="TXA91" s="730"/>
      <c r="TXB91" s="730"/>
      <c r="TXC91" s="730"/>
      <c r="TXD91" s="730"/>
      <c r="TXE91" s="730"/>
      <c r="TXF91" s="730"/>
      <c r="TXG91" s="730"/>
      <c r="TXH91" s="730"/>
      <c r="TXI91" s="730"/>
      <c r="TXJ91" s="730"/>
      <c r="TXK91" s="730"/>
      <c r="TXL91" s="730"/>
      <c r="TXM91" s="730"/>
      <c r="TXN91" s="730"/>
      <c r="TXO91" s="730"/>
      <c r="TXP91" s="730"/>
      <c r="TXQ91" s="730"/>
      <c r="TXR91" s="730"/>
      <c r="TXS91" s="730"/>
      <c r="TXT91" s="730"/>
      <c r="TXU91" s="730"/>
      <c r="TXV91" s="730"/>
      <c r="TXW91" s="730"/>
      <c r="TXX91" s="730"/>
      <c r="TXY91" s="730"/>
      <c r="TXZ91" s="730"/>
      <c r="TYA91" s="730"/>
      <c r="TYB91" s="730"/>
      <c r="TYC91" s="730"/>
      <c r="TYD91" s="730"/>
      <c r="TYE91" s="730"/>
      <c r="TYF91" s="730"/>
      <c r="TYG91" s="730"/>
      <c r="TYH91" s="730"/>
      <c r="TYI91" s="730"/>
      <c r="TYJ91" s="730"/>
      <c r="TYK91" s="730"/>
      <c r="TYL91" s="730"/>
      <c r="TYM91" s="730"/>
      <c r="TYN91" s="730"/>
      <c r="TYO91" s="730"/>
      <c r="TYP91" s="730"/>
      <c r="TYQ91" s="730"/>
      <c r="TYR91" s="730"/>
      <c r="TYS91" s="730"/>
      <c r="TYT91" s="730"/>
      <c r="TYU91" s="730"/>
      <c r="TYV91" s="730"/>
      <c r="TYW91" s="730"/>
      <c r="TYX91" s="730"/>
      <c r="TYY91" s="730"/>
      <c r="TYZ91" s="730"/>
      <c r="TZA91" s="730"/>
      <c r="TZB91" s="730"/>
      <c r="TZC91" s="730"/>
      <c r="TZD91" s="730"/>
      <c r="TZE91" s="730"/>
      <c r="TZF91" s="730"/>
      <c r="TZG91" s="730"/>
      <c r="TZH91" s="730"/>
      <c r="TZI91" s="730"/>
      <c r="TZJ91" s="730"/>
      <c r="TZK91" s="730"/>
      <c r="TZL91" s="730"/>
      <c r="TZM91" s="730"/>
      <c r="TZN91" s="730"/>
      <c r="TZO91" s="730"/>
      <c r="TZP91" s="730"/>
      <c r="TZQ91" s="730"/>
      <c r="TZR91" s="730"/>
      <c r="TZS91" s="730"/>
      <c r="TZT91" s="730"/>
      <c r="TZU91" s="730"/>
      <c r="TZV91" s="730"/>
      <c r="TZW91" s="730"/>
      <c r="TZX91" s="730"/>
      <c r="TZY91" s="730"/>
      <c r="TZZ91" s="730"/>
      <c r="UAA91" s="730"/>
      <c r="UAB91" s="730"/>
      <c r="UAC91" s="730"/>
      <c r="UAD91" s="730"/>
      <c r="UAE91" s="730"/>
      <c r="UAF91" s="730"/>
      <c r="UAG91" s="730"/>
      <c r="UAH91" s="730"/>
      <c r="UAI91" s="730"/>
      <c r="UAJ91" s="730"/>
      <c r="UAK91" s="730"/>
      <c r="UAL91" s="730"/>
      <c r="UAM91" s="730"/>
      <c r="UAN91" s="730"/>
      <c r="UAO91" s="730"/>
      <c r="UAP91" s="730"/>
      <c r="UAQ91" s="730"/>
      <c r="UAR91" s="730"/>
      <c r="UAS91" s="730"/>
      <c r="UAT91" s="730"/>
      <c r="UAU91" s="730"/>
      <c r="UAV91" s="730"/>
      <c r="UAW91" s="730"/>
      <c r="UAX91" s="730"/>
      <c r="UAY91" s="730"/>
      <c r="UAZ91" s="730"/>
      <c r="UBA91" s="730"/>
      <c r="UBB91" s="730"/>
      <c r="UBC91" s="730"/>
      <c r="UBD91" s="730"/>
      <c r="UBE91" s="730"/>
      <c r="UBF91" s="730"/>
      <c r="UBG91" s="730"/>
      <c r="UBH91" s="730"/>
      <c r="UBI91" s="730"/>
      <c r="UBJ91" s="730"/>
      <c r="UBK91" s="730"/>
      <c r="UBL91" s="730"/>
      <c r="UBM91" s="730"/>
      <c r="UBN91" s="730"/>
      <c r="UBO91" s="730"/>
      <c r="UBP91" s="730"/>
      <c r="UBQ91" s="730"/>
      <c r="UBR91" s="730"/>
      <c r="UBS91" s="730"/>
      <c r="UBT91" s="730"/>
      <c r="UBU91" s="730"/>
      <c r="UBV91" s="730"/>
      <c r="UBW91" s="730"/>
      <c r="UBX91" s="730"/>
      <c r="UBY91" s="730"/>
      <c r="UBZ91" s="730"/>
      <c r="UCA91" s="730"/>
      <c r="UCB91" s="730"/>
      <c r="UCC91" s="730"/>
      <c r="UCD91" s="730"/>
      <c r="UCE91" s="730"/>
      <c r="UCF91" s="730"/>
      <c r="UCG91" s="730"/>
      <c r="UCH91" s="730"/>
      <c r="UCI91" s="730"/>
      <c r="UCJ91" s="730"/>
      <c r="UCK91" s="730"/>
      <c r="UCL91" s="730"/>
      <c r="UCM91" s="730"/>
      <c r="UCN91" s="730"/>
      <c r="UCO91" s="730"/>
      <c r="UCP91" s="730"/>
      <c r="UCQ91" s="730"/>
      <c r="UCR91" s="730"/>
      <c r="UCS91" s="730"/>
      <c r="UCT91" s="730"/>
      <c r="UCU91" s="730"/>
      <c r="UCV91" s="730"/>
      <c r="UCW91" s="730"/>
      <c r="UCX91" s="730"/>
      <c r="UCY91" s="730"/>
      <c r="UCZ91" s="730"/>
      <c r="UDA91" s="730"/>
      <c r="UDB91" s="730"/>
      <c r="UDC91" s="730"/>
      <c r="UDD91" s="730"/>
      <c r="UDE91" s="730"/>
      <c r="UDF91" s="730"/>
      <c r="UDG91" s="730"/>
      <c r="UDH91" s="730"/>
      <c r="UDI91" s="730"/>
      <c r="UDJ91" s="730"/>
      <c r="UDK91" s="730"/>
      <c r="UDL91" s="730"/>
      <c r="UDM91" s="730"/>
      <c r="UDN91" s="730"/>
      <c r="UDO91" s="730"/>
      <c r="UDP91" s="730"/>
      <c r="UDQ91" s="730"/>
      <c r="UDR91" s="730"/>
      <c r="UDS91" s="730"/>
      <c r="UDT91" s="730"/>
      <c r="UDU91" s="730"/>
      <c r="UDV91" s="730"/>
      <c r="UDW91" s="730"/>
      <c r="UDX91" s="730"/>
      <c r="UDY91" s="730"/>
      <c r="UDZ91" s="730"/>
      <c r="UEA91" s="730"/>
      <c r="UEB91" s="730"/>
      <c r="UEC91" s="730"/>
      <c r="UED91" s="730"/>
      <c r="UEE91" s="730"/>
      <c r="UEF91" s="730"/>
      <c r="UEG91" s="730"/>
      <c r="UEH91" s="730"/>
      <c r="UEI91" s="730"/>
      <c r="UEJ91" s="730"/>
      <c r="UEK91" s="730"/>
      <c r="UEL91" s="730"/>
      <c r="UEM91" s="730"/>
      <c r="UEN91" s="730"/>
      <c r="UEO91" s="730"/>
      <c r="UEP91" s="730"/>
      <c r="UEQ91" s="730"/>
      <c r="UER91" s="730"/>
      <c r="UES91" s="730"/>
      <c r="UET91" s="730"/>
      <c r="UEU91" s="730"/>
      <c r="UEV91" s="730"/>
      <c r="UEW91" s="730"/>
      <c r="UEX91" s="730"/>
      <c r="UEY91" s="730"/>
      <c r="UEZ91" s="730"/>
      <c r="UFA91" s="730"/>
      <c r="UFB91" s="730"/>
      <c r="UFC91" s="730"/>
      <c r="UFD91" s="730"/>
      <c r="UFE91" s="730"/>
      <c r="UFF91" s="730"/>
      <c r="UFG91" s="730"/>
      <c r="UFH91" s="730"/>
      <c r="UFI91" s="730"/>
      <c r="UFJ91" s="730"/>
      <c r="UFK91" s="730"/>
      <c r="UFL91" s="730"/>
      <c r="UFM91" s="730"/>
      <c r="UFN91" s="730"/>
      <c r="UFO91" s="730"/>
      <c r="UFP91" s="730"/>
      <c r="UFQ91" s="730"/>
      <c r="UFR91" s="730"/>
      <c r="UFS91" s="730"/>
      <c r="UFT91" s="730"/>
      <c r="UFU91" s="730"/>
      <c r="UFV91" s="730"/>
      <c r="UFW91" s="730"/>
      <c r="UFX91" s="730"/>
      <c r="UFY91" s="730"/>
      <c r="UFZ91" s="730"/>
      <c r="UGA91" s="730"/>
      <c r="UGB91" s="730"/>
      <c r="UGC91" s="730"/>
      <c r="UGD91" s="730"/>
      <c r="UGE91" s="730"/>
      <c r="UGF91" s="730"/>
      <c r="UGG91" s="730"/>
      <c r="UGH91" s="730"/>
      <c r="UGI91" s="730"/>
      <c r="UGJ91" s="730"/>
      <c r="UGK91" s="730"/>
      <c r="UGL91" s="730"/>
      <c r="UGM91" s="730"/>
      <c r="UGN91" s="730"/>
      <c r="UGO91" s="730"/>
      <c r="UGP91" s="730"/>
      <c r="UGQ91" s="730"/>
      <c r="UGR91" s="730"/>
      <c r="UGS91" s="730"/>
      <c r="UGT91" s="730"/>
      <c r="UGU91" s="730"/>
      <c r="UGV91" s="730"/>
      <c r="UGW91" s="730"/>
      <c r="UGX91" s="730"/>
      <c r="UGY91" s="730"/>
      <c r="UGZ91" s="730"/>
      <c r="UHA91" s="730"/>
      <c r="UHB91" s="730"/>
      <c r="UHC91" s="730"/>
      <c r="UHD91" s="730"/>
      <c r="UHE91" s="730"/>
      <c r="UHF91" s="730"/>
      <c r="UHG91" s="730"/>
      <c r="UHH91" s="730"/>
      <c r="UHI91" s="730"/>
      <c r="UHJ91" s="730"/>
      <c r="UHK91" s="730"/>
      <c r="UHL91" s="730"/>
      <c r="UHM91" s="730"/>
      <c r="UHN91" s="730"/>
      <c r="UHO91" s="730"/>
      <c r="UHP91" s="730"/>
      <c r="UHQ91" s="730"/>
      <c r="UHR91" s="730"/>
      <c r="UHS91" s="730"/>
      <c r="UHT91" s="730"/>
      <c r="UHU91" s="730"/>
      <c r="UHV91" s="730"/>
      <c r="UHW91" s="730"/>
      <c r="UHX91" s="730"/>
      <c r="UHY91" s="730"/>
      <c r="UHZ91" s="730"/>
      <c r="UIA91" s="730"/>
      <c r="UIB91" s="730"/>
      <c r="UIC91" s="730"/>
      <c r="UID91" s="730"/>
      <c r="UIE91" s="730"/>
      <c r="UIF91" s="730"/>
      <c r="UIG91" s="730"/>
      <c r="UIH91" s="730"/>
      <c r="UII91" s="730"/>
      <c r="UIJ91" s="730"/>
      <c r="UIK91" s="730"/>
      <c r="UIL91" s="730"/>
      <c r="UIM91" s="730"/>
      <c r="UIN91" s="730"/>
      <c r="UIO91" s="730"/>
      <c r="UIP91" s="730"/>
      <c r="UIQ91" s="730"/>
      <c r="UIR91" s="730"/>
      <c r="UIS91" s="730"/>
      <c r="UIT91" s="730"/>
      <c r="UIU91" s="730"/>
      <c r="UIV91" s="730"/>
      <c r="UIW91" s="730"/>
      <c r="UIX91" s="730"/>
      <c r="UIY91" s="730"/>
      <c r="UIZ91" s="730"/>
      <c r="UJA91" s="730"/>
      <c r="UJB91" s="730"/>
      <c r="UJC91" s="730"/>
      <c r="UJD91" s="730"/>
      <c r="UJE91" s="730"/>
      <c r="UJF91" s="730"/>
      <c r="UJG91" s="730"/>
      <c r="UJH91" s="730"/>
      <c r="UJI91" s="730"/>
      <c r="UJJ91" s="730"/>
      <c r="UJK91" s="730"/>
      <c r="UJL91" s="730"/>
      <c r="UJM91" s="730"/>
      <c r="UJN91" s="730"/>
      <c r="UJO91" s="730"/>
      <c r="UJP91" s="730"/>
      <c r="UJQ91" s="730"/>
      <c r="UJR91" s="730"/>
      <c r="UJS91" s="730"/>
      <c r="UJT91" s="730"/>
      <c r="UJU91" s="730"/>
      <c r="UJV91" s="730"/>
      <c r="UJW91" s="730"/>
      <c r="UJX91" s="730"/>
      <c r="UJY91" s="730"/>
      <c r="UJZ91" s="730"/>
      <c r="UKA91" s="730"/>
      <c r="UKB91" s="730"/>
      <c r="UKC91" s="730"/>
      <c r="UKD91" s="730"/>
      <c r="UKE91" s="730"/>
      <c r="UKF91" s="730"/>
      <c r="UKG91" s="730"/>
      <c r="UKH91" s="730"/>
      <c r="UKI91" s="730"/>
      <c r="UKJ91" s="730"/>
      <c r="UKK91" s="730"/>
      <c r="UKL91" s="730"/>
      <c r="UKM91" s="730"/>
      <c r="UKN91" s="730"/>
      <c r="UKO91" s="730"/>
      <c r="UKP91" s="730"/>
      <c r="UKQ91" s="730"/>
      <c r="UKR91" s="730"/>
      <c r="UKS91" s="730"/>
      <c r="UKT91" s="730"/>
      <c r="UKU91" s="730"/>
      <c r="UKV91" s="730"/>
      <c r="UKW91" s="730"/>
      <c r="UKX91" s="730"/>
      <c r="UKY91" s="730"/>
      <c r="UKZ91" s="730"/>
      <c r="ULA91" s="730"/>
      <c r="ULB91" s="730"/>
      <c r="ULC91" s="730"/>
      <c r="ULD91" s="730"/>
      <c r="ULE91" s="730"/>
      <c r="ULF91" s="730"/>
      <c r="ULG91" s="730"/>
      <c r="ULH91" s="730"/>
      <c r="ULI91" s="730"/>
      <c r="ULJ91" s="730"/>
      <c r="ULK91" s="730"/>
      <c r="ULL91" s="730"/>
      <c r="ULM91" s="730"/>
      <c r="ULN91" s="730"/>
      <c r="ULO91" s="730"/>
      <c r="ULP91" s="730"/>
      <c r="ULQ91" s="730"/>
      <c r="ULR91" s="730"/>
      <c r="ULS91" s="730"/>
      <c r="ULT91" s="730"/>
      <c r="ULU91" s="730"/>
      <c r="ULV91" s="730"/>
      <c r="ULW91" s="730"/>
      <c r="ULX91" s="730"/>
      <c r="ULY91" s="730"/>
      <c r="ULZ91" s="730"/>
      <c r="UMA91" s="730"/>
      <c r="UMB91" s="730"/>
      <c r="UMC91" s="730"/>
      <c r="UMD91" s="730"/>
      <c r="UME91" s="730"/>
      <c r="UMF91" s="730"/>
      <c r="UMG91" s="730"/>
      <c r="UMH91" s="730"/>
      <c r="UMI91" s="730"/>
      <c r="UMJ91" s="730"/>
      <c r="UMK91" s="730"/>
      <c r="UML91" s="730"/>
      <c r="UMM91" s="730"/>
      <c r="UMN91" s="730"/>
      <c r="UMO91" s="730"/>
      <c r="UMP91" s="730"/>
      <c r="UMQ91" s="730"/>
      <c r="UMR91" s="730"/>
      <c r="UMS91" s="730"/>
      <c r="UMT91" s="730"/>
      <c r="UMU91" s="730"/>
      <c r="UMV91" s="730"/>
      <c r="UMW91" s="730"/>
      <c r="UMX91" s="730"/>
      <c r="UMY91" s="730"/>
      <c r="UMZ91" s="730"/>
      <c r="UNA91" s="730"/>
      <c r="UNB91" s="730"/>
      <c r="UNC91" s="730"/>
      <c r="UND91" s="730"/>
      <c r="UNE91" s="730"/>
      <c r="UNF91" s="730"/>
      <c r="UNG91" s="730"/>
      <c r="UNH91" s="730"/>
      <c r="UNI91" s="730"/>
      <c r="UNJ91" s="730"/>
      <c r="UNK91" s="730"/>
      <c r="UNL91" s="730"/>
      <c r="UNM91" s="730"/>
      <c r="UNN91" s="730"/>
      <c r="UNO91" s="730"/>
      <c r="UNP91" s="730"/>
      <c r="UNQ91" s="730"/>
      <c r="UNR91" s="730"/>
      <c r="UNS91" s="730"/>
      <c r="UNT91" s="730"/>
      <c r="UNU91" s="730"/>
      <c r="UNV91" s="730"/>
      <c r="UNW91" s="730"/>
      <c r="UNX91" s="730"/>
      <c r="UNY91" s="730"/>
      <c r="UNZ91" s="730"/>
      <c r="UOA91" s="730"/>
      <c r="UOB91" s="730"/>
      <c r="UOC91" s="730"/>
      <c r="UOD91" s="730"/>
      <c r="UOE91" s="730"/>
      <c r="UOF91" s="730"/>
      <c r="UOG91" s="730"/>
      <c r="UOH91" s="730"/>
      <c r="UOI91" s="730"/>
      <c r="UOJ91" s="730"/>
      <c r="UOK91" s="730"/>
      <c r="UOL91" s="730"/>
      <c r="UOM91" s="730"/>
      <c r="UON91" s="730"/>
      <c r="UOO91" s="730"/>
      <c r="UOP91" s="730"/>
      <c r="UOQ91" s="730"/>
      <c r="UOR91" s="730"/>
      <c r="UOS91" s="730"/>
      <c r="UOT91" s="730"/>
      <c r="UOU91" s="730"/>
      <c r="UOV91" s="730"/>
      <c r="UOW91" s="730"/>
      <c r="UOX91" s="730"/>
      <c r="UOY91" s="730"/>
      <c r="UOZ91" s="730"/>
      <c r="UPA91" s="730"/>
      <c r="UPB91" s="730"/>
      <c r="UPC91" s="730"/>
      <c r="UPD91" s="730"/>
      <c r="UPE91" s="730"/>
      <c r="UPF91" s="730"/>
      <c r="UPG91" s="730"/>
      <c r="UPH91" s="730"/>
      <c r="UPI91" s="730"/>
      <c r="UPJ91" s="730"/>
      <c r="UPK91" s="730"/>
      <c r="UPL91" s="730"/>
      <c r="UPM91" s="730"/>
      <c r="UPN91" s="730"/>
      <c r="UPO91" s="730"/>
      <c r="UPP91" s="730"/>
      <c r="UPQ91" s="730"/>
      <c r="UPR91" s="730"/>
      <c r="UPS91" s="730"/>
      <c r="UPT91" s="730"/>
      <c r="UPU91" s="730"/>
      <c r="UPV91" s="730"/>
      <c r="UPW91" s="730"/>
      <c r="UPX91" s="730"/>
      <c r="UPY91" s="730"/>
      <c r="UPZ91" s="730"/>
      <c r="UQA91" s="730"/>
      <c r="UQB91" s="730"/>
      <c r="UQC91" s="730"/>
      <c r="UQD91" s="730"/>
      <c r="UQE91" s="730"/>
      <c r="UQF91" s="730"/>
      <c r="UQG91" s="730"/>
      <c r="UQH91" s="730"/>
      <c r="UQI91" s="730"/>
      <c r="UQJ91" s="730"/>
      <c r="UQK91" s="730"/>
      <c r="UQL91" s="730"/>
      <c r="UQM91" s="730"/>
      <c r="UQN91" s="730"/>
      <c r="UQO91" s="730"/>
      <c r="UQP91" s="730"/>
      <c r="UQQ91" s="730"/>
      <c r="UQR91" s="730"/>
      <c r="UQS91" s="730"/>
      <c r="UQT91" s="730"/>
      <c r="UQU91" s="730"/>
      <c r="UQV91" s="730"/>
      <c r="UQW91" s="730"/>
      <c r="UQX91" s="730"/>
      <c r="UQY91" s="730"/>
      <c r="UQZ91" s="730"/>
      <c r="URA91" s="730"/>
      <c r="URB91" s="730"/>
      <c r="URC91" s="730"/>
      <c r="URD91" s="730"/>
      <c r="URE91" s="730"/>
      <c r="URF91" s="730"/>
      <c r="URG91" s="730"/>
      <c r="URH91" s="730"/>
      <c r="URI91" s="730"/>
      <c r="URJ91" s="730"/>
      <c r="URK91" s="730"/>
      <c r="URL91" s="730"/>
      <c r="URM91" s="730"/>
      <c r="URN91" s="730"/>
      <c r="URO91" s="730"/>
      <c r="URP91" s="730"/>
      <c r="URQ91" s="730"/>
      <c r="URR91" s="730"/>
      <c r="URS91" s="730"/>
      <c r="URT91" s="730"/>
      <c r="URU91" s="730"/>
      <c r="URV91" s="730"/>
      <c r="URW91" s="730"/>
      <c r="URX91" s="730"/>
      <c r="URY91" s="730"/>
      <c r="URZ91" s="730"/>
      <c r="USA91" s="730"/>
      <c r="USB91" s="730"/>
      <c r="USC91" s="730"/>
      <c r="USD91" s="730"/>
      <c r="USE91" s="730"/>
      <c r="USF91" s="730"/>
      <c r="USG91" s="730"/>
      <c r="USH91" s="730"/>
      <c r="USI91" s="730"/>
      <c r="USJ91" s="730"/>
      <c r="USK91" s="730"/>
      <c r="USL91" s="730"/>
      <c r="USM91" s="730"/>
      <c r="USN91" s="730"/>
      <c r="USO91" s="730"/>
      <c r="USP91" s="730"/>
      <c r="USQ91" s="730"/>
      <c r="USR91" s="730"/>
      <c r="USS91" s="730"/>
      <c r="UST91" s="730"/>
      <c r="USU91" s="730"/>
      <c r="USV91" s="730"/>
      <c r="USW91" s="730"/>
      <c r="USX91" s="730"/>
      <c r="USY91" s="730"/>
      <c r="USZ91" s="730"/>
      <c r="UTA91" s="730"/>
      <c r="UTB91" s="730"/>
      <c r="UTC91" s="730"/>
      <c r="UTD91" s="730"/>
      <c r="UTE91" s="730"/>
      <c r="UTF91" s="730"/>
      <c r="UTG91" s="730"/>
      <c r="UTH91" s="730"/>
      <c r="UTI91" s="730"/>
      <c r="UTJ91" s="730"/>
      <c r="UTK91" s="730"/>
      <c r="UTL91" s="730"/>
      <c r="UTM91" s="730"/>
      <c r="UTN91" s="730"/>
      <c r="UTO91" s="730"/>
      <c r="UTP91" s="730"/>
      <c r="UTQ91" s="730"/>
      <c r="UTR91" s="730"/>
      <c r="UTS91" s="730"/>
      <c r="UTT91" s="730"/>
      <c r="UTU91" s="730"/>
      <c r="UTV91" s="730"/>
      <c r="UTW91" s="730"/>
      <c r="UTX91" s="730"/>
      <c r="UTY91" s="730"/>
      <c r="UTZ91" s="730"/>
      <c r="UUA91" s="730"/>
      <c r="UUB91" s="730"/>
      <c r="UUC91" s="730"/>
      <c r="UUD91" s="730"/>
      <c r="UUE91" s="730"/>
      <c r="UUF91" s="730"/>
      <c r="UUG91" s="730"/>
      <c r="UUH91" s="730"/>
      <c r="UUI91" s="730"/>
      <c r="UUJ91" s="730"/>
      <c r="UUK91" s="730"/>
      <c r="UUL91" s="730"/>
      <c r="UUM91" s="730"/>
      <c r="UUN91" s="730"/>
      <c r="UUO91" s="730"/>
      <c r="UUP91" s="730"/>
      <c r="UUQ91" s="730"/>
      <c r="UUR91" s="730"/>
      <c r="UUS91" s="730"/>
      <c r="UUT91" s="730"/>
      <c r="UUU91" s="730"/>
      <c r="UUV91" s="730"/>
      <c r="UUW91" s="730"/>
      <c r="UUX91" s="730"/>
      <c r="UUY91" s="730"/>
      <c r="UUZ91" s="730"/>
      <c r="UVA91" s="730"/>
      <c r="UVB91" s="730"/>
      <c r="UVC91" s="730"/>
      <c r="UVD91" s="730"/>
      <c r="UVE91" s="730"/>
      <c r="UVF91" s="730"/>
      <c r="UVG91" s="730"/>
      <c r="UVH91" s="730"/>
      <c r="UVI91" s="730"/>
      <c r="UVJ91" s="730"/>
      <c r="UVK91" s="730"/>
      <c r="UVL91" s="730"/>
      <c r="UVM91" s="730"/>
      <c r="UVN91" s="730"/>
      <c r="UVO91" s="730"/>
      <c r="UVP91" s="730"/>
      <c r="UVQ91" s="730"/>
      <c r="UVR91" s="730"/>
      <c r="UVS91" s="730"/>
      <c r="UVT91" s="730"/>
      <c r="UVU91" s="730"/>
      <c r="UVV91" s="730"/>
      <c r="UVW91" s="730"/>
      <c r="UVX91" s="730"/>
      <c r="UVY91" s="730"/>
      <c r="UVZ91" s="730"/>
      <c r="UWA91" s="730"/>
      <c r="UWB91" s="730"/>
      <c r="UWC91" s="730"/>
      <c r="UWD91" s="730"/>
      <c r="UWE91" s="730"/>
      <c r="UWF91" s="730"/>
      <c r="UWG91" s="730"/>
      <c r="UWH91" s="730"/>
      <c r="UWI91" s="730"/>
      <c r="UWJ91" s="730"/>
      <c r="UWK91" s="730"/>
      <c r="UWL91" s="730"/>
      <c r="UWM91" s="730"/>
      <c r="UWN91" s="730"/>
      <c r="UWO91" s="730"/>
      <c r="UWP91" s="730"/>
      <c r="UWQ91" s="730"/>
      <c r="UWR91" s="730"/>
      <c r="UWS91" s="730"/>
      <c r="UWT91" s="730"/>
      <c r="UWU91" s="730"/>
      <c r="UWV91" s="730"/>
      <c r="UWW91" s="730"/>
      <c r="UWX91" s="730"/>
      <c r="UWY91" s="730"/>
      <c r="UWZ91" s="730"/>
      <c r="UXA91" s="730"/>
      <c r="UXB91" s="730"/>
      <c r="UXC91" s="730"/>
      <c r="UXD91" s="730"/>
      <c r="UXE91" s="730"/>
      <c r="UXF91" s="730"/>
      <c r="UXG91" s="730"/>
      <c r="UXH91" s="730"/>
      <c r="UXI91" s="730"/>
      <c r="UXJ91" s="730"/>
      <c r="UXK91" s="730"/>
      <c r="UXL91" s="730"/>
      <c r="UXM91" s="730"/>
      <c r="UXN91" s="730"/>
      <c r="UXO91" s="730"/>
      <c r="UXP91" s="730"/>
      <c r="UXQ91" s="730"/>
      <c r="UXR91" s="730"/>
      <c r="UXS91" s="730"/>
      <c r="UXT91" s="730"/>
      <c r="UXU91" s="730"/>
      <c r="UXV91" s="730"/>
      <c r="UXW91" s="730"/>
      <c r="UXX91" s="730"/>
      <c r="UXY91" s="730"/>
      <c r="UXZ91" s="730"/>
      <c r="UYA91" s="730"/>
      <c r="UYB91" s="730"/>
      <c r="UYC91" s="730"/>
      <c r="UYD91" s="730"/>
      <c r="UYE91" s="730"/>
      <c r="UYF91" s="730"/>
      <c r="UYG91" s="730"/>
      <c r="UYH91" s="730"/>
      <c r="UYI91" s="730"/>
      <c r="UYJ91" s="730"/>
      <c r="UYK91" s="730"/>
      <c r="UYL91" s="730"/>
      <c r="UYM91" s="730"/>
      <c r="UYN91" s="730"/>
      <c r="UYO91" s="730"/>
      <c r="UYP91" s="730"/>
      <c r="UYQ91" s="730"/>
      <c r="UYR91" s="730"/>
      <c r="UYS91" s="730"/>
      <c r="UYT91" s="730"/>
      <c r="UYU91" s="730"/>
      <c r="UYV91" s="730"/>
      <c r="UYW91" s="730"/>
      <c r="UYX91" s="730"/>
      <c r="UYY91" s="730"/>
      <c r="UYZ91" s="730"/>
      <c r="UZA91" s="730"/>
      <c r="UZB91" s="730"/>
      <c r="UZC91" s="730"/>
      <c r="UZD91" s="730"/>
      <c r="UZE91" s="730"/>
      <c r="UZF91" s="730"/>
      <c r="UZG91" s="730"/>
      <c r="UZH91" s="730"/>
      <c r="UZI91" s="730"/>
      <c r="UZJ91" s="730"/>
      <c r="UZK91" s="730"/>
      <c r="UZL91" s="730"/>
      <c r="UZM91" s="730"/>
      <c r="UZN91" s="730"/>
      <c r="UZO91" s="730"/>
      <c r="UZP91" s="730"/>
      <c r="UZQ91" s="730"/>
      <c r="UZR91" s="730"/>
      <c r="UZS91" s="730"/>
      <c r="UZT91" s="730"/>
      <c r="UZU91" s="730"/>
      <c r="UZV91" s="730"/>
      <c r="UZW91" s="730"/>
      <c r="UZX91" s="730"/>
      <c r="UZY91" s="730"/>
      <c r="UZZ91" s="730"/>
      <c r="VAA91" s="730"/>
      <c r="VAB91" s="730"/>
      <c r="VAC91" s="730"/>
      <c r="VAD91" s="730"/>
      <c r="VAE91" s="730"/>
      <c r="VAF91" s="730"/>
      <c r="VAG91" s="730"/>
      <c r="VAH91" s="730"/>
      <c r="VAI91" s="730"/>
      <c r="VAJ91" s="730"/>
      <c r="VAK91" s="730"/>
      <c r="VAL91" s="730"/>
      <c r="VAM91" s="730"/>
      <c r="VAN91" s="730"/>
      <c r="VAO91" s="730"/>
      <c r="VAP91" s="730"/>
      <c r="VAQ91" s="730"/>
      <c r="VAR91" s="730"/>
      <c r="VAS91" s="730"/>
      <c r="VAT91" s="730"/>
      <c r="VAU91" s="730"/>
      <c r="VAV91" s="730"/>
      <c r="VAW91" s="730"/>
      <c r="VAX91" s="730"/>
      <c r="VAY91" s="730"/>
      <c r="VAZ91" s="730"/>
      <c r="VBA91" s="730"/>
      <c r="VBB91" s="730"/>
      <c r="VBC91" s="730"/>
      <c r="VBD91" s="730"/>
      <c r="VBE91" s="730"/>
      <c r="VBF91" s="730"/>
      <c r="VBG91" s="730"/>
      <c r="VBH91" s="730"/>
      <c r="VBI91" s="730"/>
      <c r="VBJ91" s="730"/>
      <c r="VBK91" s="730"/>
      <c r="VBL91" s="730"/>
      <c r="VBM91" s="730"/>
      <c r="VBN91" s="730"/>
      <c r="VBO91" s="730"/>
      <c r="VBP91" s="730"/>
      <c r="VBQ91" s="730"/>
      <c r="VBR91" s="730"/>
      <c r="VBS91" s="730"/>
      <c r="VBT91" s="730"/>
      <c r="VBU91" s="730"/>
      <c r="VBV91" s="730"/>
      <c r="VBW91" s="730"/>
      <c r="VBX91" s="730"/>
      <c r="VBY91" s="730"/>
      <c r="VBZ91" s="730"/>
      <c r="VCA91" s="730"/>
      <c r="VCB91" s="730"/>
      <c r="VCC91" s="730"/>
      <c r="VCD91" s="730"/>
      <c r="VCE91" s="730"/>
      <c r="VCF91" s="730"/>
      <c r="VCG91" s="730"/>
      <c r="VCH91" s="730"/>
      <c r="VCI91" s="730"/>
      <c r="VCJ91" s="730"/>
      <c r="VCK91" s="730"/>
      <c r="VCL91" s="730"/>
      <c r="VCM91" s="730"/>
      <c r="VCN91" s="730"/>
      <c r="VCO91" s="730"/>
      <c r="VCP91" s="730"/>
      <c r="VCQ91" s="730"/>
      <c r="VCR91" s="730"/>
      <c r="VCS91" s="730"/>
      <c r="VCT91" s="730"/>
      <c r="VCU91" s="730"/>
      <c r="VCV91" s="730"/>
      <c r="VCW91" s="730"/>
      <c r="VCX91" s="730"/>
      <c r="VCY91" s="730"/>
      <c r="VCZ91" s="730"/>
      <c r="VDA91" s="730"/>
      <c r="VDB91" s="730"/>
      <c r="VDC91" s="730"/>
      <c r="VDD91" s="730"/>
      <c r="VDE91" s="730"/>
      <c r="VDF91" s="730"/>
      <c r="VDG91" s="730"/>
      <c r="VDH91" s="730"/>
      <c r="VDI91" s="730"/>
      <c r="VDJ91" s="730"/>
      <c r="VDK91" s="730"/>
      <c r="VDL91" s="730"/>
      <c r="VDM91" s="730"/>
      <c r="VDN91" s="730"/>
      <c r="VDO91" s="730"/>
      <c r="VDP91" s="730"/>
      <c r="VDQ91" s="730"/>
      <c r="VDR91" s="730"/>
      <c r="VDS91" s="730"/>
      <c r="VDT91" s="730"/>
      <c r="VDU91" s="730"/>
      <c r="VDV91" s="730"/>
      <c r="VDW91" s="730"/>
      <c r="VDX91" s="730"/>
      <c r="VDY91" s="730"/>
      <c r="VDZ91" s="730"/>
      <c r="VEA91" s="730"/>
      <c r="VEB91" s="730"/>
      <c r="VEC91" s="730"/>
      <c r="VED91" s="730"/>
      <c r="VEE91" s="730"/>
      <c r="VEF91" s="730"/>
      <c r="VEG91" s="730"/>
      <c r="VEH91" s="730"/>
      <c r="VEI91" s="730"/>
      <c r="VEJ91" s="730"/>
      <c r="VEK91" s="730"/>
      <c r="VEL91" s="730"/>
      <c r="VEM91" s="730"/>
      <c r="VEN91" s="730"/>
      <c r="VEO91" s="730"/>
      <c r="VEP91" s="730"/>
      <c r="VEQ91" s="730"/>
      <c r="VER91" s="730"/>
      <c r="VES91" s="730"/>
      <c r="VET91" s="730"/>
      <c r="VEU91" s="730"/>
      <c r="VEV91" s="730"/>
      <c r="VEW91" s="730"/>
      <c r="VEX91" s="730"/>
      <c r="VEY91" s="730"/>
      <c r="VEZ91" s="730"/>
      <c r="VFA91" s="730"/>
      <c r="VFB91" s="730"/>
      <c r="VFC91" s="730"/>
      <c r="VFD91" s="730"/>
      <c r="VFE91" s="730"/>
      <c r="VFF91" s="730"/>
      <c r="VFG91" s="730"/>
      <c r="VFH91" s="730"/>
      <c r="VFI91" s="730"/>
      <c r="VFJ91" s="730"/>
      <c r="VFK91" s="730"/>
      <c r="VFL91" s="730"/>
      <c r="VFM91" s="730"/>
      <c r="VFN91" s="730"/>
      <c r="VFO91" s="730"/>
      <c r="VFP91" s="730"/>
      <c r="VFQ91" s="730"/>
      <c r="VFR91" s="730"/>
      <c r="VFS91" s="730"/>
      <c r="VFT91" s="730"/>
      <c r="VFU91" s="730"/>
      <c r="VFV91" s="730"/>
      <c r="VFW91" s="730"/>
      <c r="VFX91" s="730"/>
      <c r="VFY91" s="730"/>
      <c r="VFZ91" s="730"/>
      <c r="VGA91" s="730"/>
      <c r="VGB91" s="730"/>
      <c r="VGC91" s="730"/>
      <c r="VGD91" s="730"/>
      <c r="VGE91" s="730"/>
      <c r="VGF91" s="730"/>
      <c r="VGG91" s="730"/>
      <c r="VGH91" s="730"/>
      <c r="VGI91" s="730"/>
      <c r="VGJ91" s="730"/>
      <c r="VGK91" s="730"/>
      <c r="VGL91" s="730"/>
      <c r="VGM91" s="730"/>
      <c r="VGN91" s="730"/>
      <c r="VGO91" s="730"/>
      <c r="VGP91" s="730"/>
      <c r="VGQ91" s="730"/>
      <c r="VGR91" s="730"/>
      <c r="VGS91" s="730"/>
      <c r="VGT91" s="730"/>
      <c r="VGU91" s="730"/>
      <c r="VGV91" s="730"/>
      <c r="VGW91" s="730"/>
      <c r="VGX91" s="730"/>
      <c r="VGY91" s="730"/>
      <c r="VGZ91" s="730"/>
      <c r="VHA91" s="730"/>
      <c r="VHB91" s="730"/>
      <c r="VHC91" s="730"/>
      <c r="VHD91" s="730"/>
      <c r="VHE91" s="730"/>
      <c r="VHF91" s="730"/>
      <c r="VHG91" s="730"/>
      <c r="VHH91" s="730"/>
      <c r="VHI91" s="730"/>
      <c r="VHJ91" s="730"/>
      <c r="VHK91" s="730"/>
      <c r="VHL91" s="730"/>
      <c r="VHM91" s="730"/>
      <c r="VHN91" s="730"/>
      <c r="VHO91" s="730"/>
      <c r="VHP91" s="730"/>
      <c r="VHQ91" s="730"/>
      <c r="VHR91" s="730"/>
      <c r="VHS91" s="730"/>
      <c r="VHT91" s="730"/>
      <c r="VHU91" s="730"/>
      <c r="VHV91" s="730"/>
      <c r="VHW91" s="730"/>
      <c r="VHX91" s="730"/>
      <c r="VHY91" s="730"/>
      <c r="VHZ91" s="730"/>
      <c r="VIA91" s="730"/>
      <c r="VIB91" s="730"/>
      <c r="VIC91" s="730"/>
      <c r="VID91" s="730"/>
      <c r="VIE91" s="730"/>
      <c r="VIF91" s="730"/>
      <c r="VIG91" s="730"/>
      <c r="VIH91" s="730"/>
      <c r="VII91" s="730"/>
      <c r="VIJ91" s="730"/>
      <c r="VIK91" s="730"/>
      <c r="VIL91" s="730"/>
      <c r="VIM91" s="730"/>
      <c r="VIN91" s="730"/>
      <c r="VIO91" s="730"/>
      <c r="VIP91" s="730"/>
      <c r="VIQ91" s="730"/>
      <c r="VIR91" s="730"/>
      <c r="VIS91" s="730"/>
      <c r="VIT91" s="730"/>
      <c r="VIU91" s="730"/>
      <c r="VIV91" s="730"/>
      <c r="VIW91" s="730"/>
      <c r="VIX91" s="730"/>
      <c r="VIY91" s="730"/>
      <c r="VIZ91" s="730"/>
      <c r="VJA91" s="730"/>
      <c r="VJB91" s="730"/>
      <c r="VJC91" s="730"/>
      <c r="VJD91" s="730"/>
      <c r="VJE91" s="730"/>
      <c r="VJF91" s="730"/>
      <c r="VJG91" s="730"/>
      <c r="VJH91" s="730"/>
      <c r="VJI91" s="730"/>
      <c r="VJJ91" s="730"/>
      <c r="VJK91" s="730"/>
      <c r="VJL91" s="730"/>
      <c r="VJM91" s="730"/>
      <c r="VJN91" s="730"/>
      <c r="VJO91" s="730"/>
      <c r="VJP91" s="730"/>
      <c r="VJQ91" s="730"/>
      <c r="VJR91" s="730"/>
      <c r="VJS91" s="730"/>
      <c r="VJT91" s="730"/>
      <c r="VJU91" s="730"/>
      <c r="VJV91" s="730"/>
      <c r="VJW91" s="730"/>
      <c r="VJX91" s="730"/>
      <c r="VJY91" s="730"/>
      <c r="VJZ91" s="730"/>
      <c r="VKA91" s="730"/>
      <c r="VKB91" s="730"/>
      <c r="VKC91" s="730"/>
      <c r="VKD91" s="730"/>
      <c r="VKE91" s="730"/>
      <c r="VKF91" s="730"/>
      <c r="VKG91" s="730"/>
      <c r="VKH91" s="730"/>
      <c r="VKI91" s="730"/>
      <c r="VKJ91" s="730"/>
      <c r="VKK91" s="730"/>
      <c r="VKL91" s="730"/>
      <c r="VKM91" s="730"/>
      <c r="VKN91" s="730"/>
      <c r="VKO91" s="730"/>
      <c r="VKP91" s="730"/>
      <c r="VKQ91" s="730"/>
      <c r="VKR91" s="730"/>
      <c r="VKS91" s="730"/>
      <c r="VKT91" s="730"/>
      <c r="VKU91" s="730"/>
      <c r="VKV91" s="730"/>
      <c r="VKW91" s="730"/>
      <c r="VKX91" s="730"/>
      <c r="VKY91" s="730"/>
      <c r="VKZ91" s="730"/>
      <c r="VLA91" s="730"/>
      <c r="VLB91" s="730"/>
      <c r="VLC91" s="730"/>
      <c r="VLD91" s="730"/>
      <c r="VLE91" s="730"/>
      <c r="VLF91" s="730"/>
      <c r="VLG91" s="730"/>
      <c r="VLH91" s="730"/>
      <c r="VLI91" s="730"/>
      <c r="VLJ91" s="730"/>
      <c r="VLK91" s="730"/>
      <c r="VLL91" s="730"/>
      <c r="VLM91" s="730"/>
      <c r="VLN91" s="730"/>
      <c r="VLO91" s="730"/>
      <c r="VLP91" s="730"/>
      <c r="VLQ91" s="730"/>
      <c r="VLR91" s="730"/>
      <c r="VLS91" s="730"/>
      <c r="VLT91" s="730"/>
      <c r="VLU91" s="730"/>
      <c r="VLV91" s="730"/>
      <c r="VLW91" s="730"/>
      <c r="VLX91" s="730"/>
      <c r="VLY91" s="730"/>
      <c r="VLZ91" s="730"/>
      <c r="VMA91" s="730"/>
      <c r="VMB91" s="730"/>
      <c r="VMC91" s="730"/>
      <c r="VMD91" s="730"/>
      <c r="VME91" s="730"/>
      <c r="VMF91" s="730"/>
      <c r="VMG91" s="730"/>
      <c r="VMH91" s="730"/>
      <c r="VMI91" s="730"/>
      <c r="VMJ91" s="730"/>
      <c r="VMK91" s="730"/>
      <c r="VML91" s="730"/>
      <c r="VMM91" s="730"/>
      <c r="VMN91" s="730"/>
      <c r="VMO91" s="730"/>
      <c r="VMP91" s="730"/>
      <c r="VMQ91" s="730"/>
      <c r="VMR91" s="730"/>
      <c r="VMS91" s="730"/>
      <c r="VMT91" s="730"/>
      <c r="VMU91" s="730"/>
      <c r="VMV91" s="730"/>
      <c r="VMW91" s="730"/>
      <c r="VMX91" s="730"/>
      <c r="VMY91" s="730"/>
      <c r="VMZ91" s="730"/>
      <c r="VNA91" s="730"/>
      <c r="VNB91" s="730"/>
      <c r="VNC91" s="730"/>
      <c r="VND91" s="730"/>
      <c r="VNE91" s="730"/>
      <c r="VNF91" s="730"/>
      <c r="VNG91" s="730"/>
      <c r="VNH91" s="730"/>
      <c r="VNI91" s="730"/>
      <c r="VNJ91" s="730"/>
      <c r="VNK91" s="730"/>
      <c r="VNL91" s="730"/>
      <c r="VNM91" s="730"/>
      <c r="VNN91" s="730"/>
      <c r="VNO91" s="730"/>
      <c r="VNP91" s="730"/>
      <c r="VNQ91" s="730"/>
      <c r="VNR91" s="730"/>
      <c r="VNS91" s="730"/>
      <c r="VNT91" s="730"/>
      <c r="VNU91" s="730"/>
      <c r="VNV91" s="730"/>
      <c r="VNW91" s="730"/>
      <c r="VNX91" s="730"/>
      <c r="VNY91" s="730"/>
      <c r="VNZ91" s="730"/>
      <c r="VOA91" s="730"/>
      <c r="VOB91" s="730"/>
      <c r="VOC91" s="730"/>
      <c r="VOD91" s="730"/>
      <c r="VOE91" s="730"/>
      <c r="VOF91" s="730"/>
      <c r="VOG91" s="730"/>
      <c r="VOH91" s="730"/>
      <c r="VOI91" s="730"/>
      <c r="VOJ91" s="730"/>
      <c r="VOK91" s="730"/>
      <c r="VOL91" s="730"/>
      <c r="VOM91" s="730"/>
      <c r="VON91" s="730"/>
      <c r="VOO91" s="730"/>
      <c r="VOP91" s="730"/>
      <c r="VOQ91" s="730"/>
      <c r="VOR91" s="730"/>
      <c r="VOS91" s="730"/>
      <c r="VOT91" s="730"/>
      <c r="VOU91" s="730"/>
      <c r="VOV91" s="730"/>
      <c r="VOW91" s="730"/>
      <c r="VOX91" s="730"/>
      <c r="VOY91" s="730"/>
      <c r="VOZ91" s="730"/>
      <c r="VPA91" s="730"/>
      <c r="VPB91" s="730"/>
      <c r="VPC91" s="730"/>
      <c r="VPD91" s="730"/>
      <c r="VPE91" s="730"/>
      <c r="VPF91" s="730"/>
      <c r="VPG91" s="730"/>
      <c r="VPH91" s="730"/>
      <c r="VPI91" s="730"/>
      <c r="VPJ91" s="730"/>
      <c r="VPK91" s="730"/>
      <c r="VPL91" s="730"/>
      <c r="VPM91" s="730"/>
      <c r="VPN91" s="730"/>
      <c r="VPO91" s="730"/>
      <c r="VPP91" s="730"/>
      <c r="VPQ91" s="730"/>
      <c r="VPR91" s="730"/>
      <c r="VPS91" s="730"/>
      <c r="VPT91" s="730"/>
      <c r="VPU91" s="730"/>
      <c r="VPV91" s="730"/>
      <c r="VPW91" s="730"/>
      <c r="VPX91" s="730"/>
      <c r="VPY91" s="730"/>
      <c r="VPZ91" s="730"/>
      <c r="VQA91" s="730"/>
      <c r="VQB91" s="730"/>
      <c r="VQC91" s="730"/>
      <c r="VQD91" s="730"/>
      <c r="VQE91" s="730"/>
      <c r="VQF91" s="730"/>
      <c r="VQG91" s="730"/>
      <c r="VQH91" s="730"/>
      <c r="VQI91" s="730"/>
      <c r="VQJ91" s="730"/>
      <c r="VQK91" s="730"/>
      <c r="VQL91" s="730"/>
      <c r="VQM91" s="730"/>
      <c r="VQN91" s="730"/>
      <c r="VQO91" s="730"/>
      <c r="VQP91" s="730"/>
      <c r="VQQ91" s="730"/>
      <c r="VQR91" s="730"/>
      <c r="VQS91" s="730"/>
      <c r="VQT91" s="730"/>
      <c r="VQU91" s="730"/>
      <c r="VQV91" s="730"/>
      <c r="VQW91" s="730"/>
      <c r="VQX91" s="730"/>
      <c r="VQY91" s="730"/>
      <c r="VQZ91" s="730"/>
      <c r="VRA91" s="730"/>
      <c r="VRB91" s="730"/>
      <c r="VRC91" s="730"/>
      <c r="VRD91" s="730"/>
      <c r="VRE91" s="730"/>
      <c r="VRF91" s="730"/>
      <c r="VRG91" s="730"/>
      <c r="VRH91" s="730"/>
      <c r="VRI91" s="730"/>
      <c r="VRJ91" s="730"/>
      <c r="VRK91" s="730"/>
      <c r="VRL91" s="730"/>
      <c r="VRM91" s="730"/>
      <c r="VRN91" s="730"/>
      <c r="VRO91" s="730"/>
      <c r="VRP91" s="730"/>
      <c r="VRQ91" s="730"/>
      <c r="VRR91" s="730"/>
      <c r="VRS91" s="730"/>
      <c r="VRT91" s="730"/>
      <c r="VRU91" s="730"/>
      <c r="VRV91" s="730"/>
      <c r="VRW91" s="730"/>
      <c r="VRX91" s="730"/>
      <c r="VRY91" s="730"/>
      <c r="VRZ91" s="730"/>
      <c r="VSA91" s="730"/>
      <c r="VSB91" s="730"/>
      <c r="VSC91" s="730"/>
      <c r="VSD91" s="730"/>
      <c r="VSE91" s="730"/>
      <c r="VSF91" s="730"/>
      <c r="VSG91" s="730"/>
      <c r="VSH91" s="730"/>
      <c r="VSI91" s="730"/>
      <c r="VSJ91" s="730"/>
      <c r="VSK91" s="730"/>
      <c r="VSL91" s="730"/>
      <c r="VSM91" s="730"/>
      <c r="VSN91" s="730"/>
      <c r="VSO91" s="730"/>
      <c r="VSP91" s="730"/>
      <c r="VSQ91" s="730"/>
      <c r="VSR91" s="730"/>
      <c r="VSS91" s="730"/>
      <c r="VST91" s="730"/>
      <c r="VSU91" s="730"/>
      <c r="VSV91" s="730"/>
      <c r="VSW91" s="730"/>
      <c r="VSX91" s="730"/>
      <c r="VSY91" s="730"/>
      <c r="VSZ91" s="730"/>
      <c r="VTA91" s="730"/>
      <c r="VTB91" s="730"/>
      <c r="VTC91" s="730"/>
      <c r="VTD91" s="730"/>
      <c r="VTE91" s="730"/>
      <c r="VTF91" s="730"/>
      <c r="VTG91" s="730"/>
      <c r="VTH91" s="730"/>
      <c r="VTI91" s="730"/>
      <c r="VTJ91" s="730"/>
      <c r="VTK91" s="730"/>
      <c r="VTL91" s="730"/>
      <c r="VTM91" s="730"/>
      <c r="VTN91" s="730"/>
      <c r="VTO91" s="730"/>
      <c r="VTP91" s="730"/>
      <c r="VTQ91" s="730"/>
      <c r="VTR91" s="730"/>
      <c r="VTS91" s="730"/>
      <c r="VTT91" s="730"/>
      <c r="VTU91" s="730"/>
      <c r="VTV91" s="730"/>
      <c r="VTW91" s="730"/>
      <c r="VTX91" s="730"/>
      <c r="VTY91" s="730"/>
      <c r="VTZ91" s="730"/>
      <c r="VUA91" s="730"/>
      <c r="VUB91" s="730"/>
      <c r="VUC91" s="730"/>
      <c r="VUD91" s="730"/>
      <c r="VUE91" s="730"/>
      <c r="VUF91" s="730"/>
      <c r="VUG91" s="730"/>
      <c r="VUH91" s="730"/>
      <c r="VUI91" s="730"/>
      <c r="VUJ91" s="730"/>
      <c r="VUK91" s="730"/>
      <c r="VUL91" s="730"/>
      <c r="VUM91" s="730"/>
      <c r="VUN91" s="730"/>
      <c r="VUO91" s="730"/>
      <c r="VUP91" s="730"/>
      <c r="VUQ91" s="730"/>
      <c r="VUR91" s="730"/>
      <c r="VUS91" s="730"/>
      <c r="VUT91" s="730"/>
      <c r="VUU91" s="730"/>
      <c r="VUV91" s="730"/>
      <c r="VUW91" s="730"/>
      <c r="VUX91" s="730"/>
      <c r="VUY91" s="730"/>
      <c r="VUZ91" s="730"/>
      <c r="VVA91" s="730"/>
      <c r="VVB91" s="730"/>
      <c r="VVC91" s="730"/>
      <c r="VVD91" s="730"/>
      <c r="VVE91" s="730"/>
      <c r="VVF91" s="730"/>
      <c r="VVG91" s="730"/>
      <c r="VVH91" s="730"/>
      <c r="VVI91" s="730"/>
      <c r="VVJ91" s="730"/>
      <c r="VVK91" s="730"/>
      <c r="VVL91" s="730"/>
      <c r="VVM91" s="730"/>
      <c r="VVN91" s="730"/>
      <c r="VVO91" s="730"/>
      <c r="VVP91" s="730"/>
      <c r="VVQ91" s="730"/>
      <c r="VVR91" s="730"/>
      <c r="VVS91" s="730"/>
      <c r="VVT91" s="730"/>
      <c r="VVU91" s="730"/>
      <c r="VVV91" s="730"/>
      <c r="VVW91" s="730"/>
      <c r="VVX91" s="730"/>
      <c r="VVY91" s="730"/>
      <c r="VVZ91" s="730"/>
      <c r="VWA91" s="730"/>
      <c r="VWB91" s="730"/>
      <c r="VWC91" s="730"/>
      <c r="VWD91" s="730"/>
      <c r="VWE91" s="730"/>
      <c r="VWF91" s="730"/>
      <c r="VWG91" s="730"/>
      <c r="VWH91" s="730"/>
      <c r="VWI91" s="730"/>
      <c r="VWJ91" s="730"/>
      <c r="VWK91" s="730"/>
      <c r="VWL91" s="730"/>
      <c r="VWM91" s="730"/>
      <c r="VWN91" s="730"/>
      <c r="VWO91" s="730"/>
      <c r="VWP91" s="730"/>
      <c r="VWQ91" s="730"/>
      <c r="VWR91" s="730"/>
      <c r="VWS91" s="730"/>
      <c r="VWT91" s="730"/>
      <c r="VWU91" s="730"/>
      <c r="VWV91" s="730"/>
      <c r="VWW91" s="730"/>
      <c r="VWX91" s="730"/>
      <c r="VWY91" s="730"/>
      <c r="VWZ91" s="730"/>
      <c r="VXA91" s="730"/>
      <c r="VXB91" s="730"/>
      <c r="VXC91" s="730"/>
      <c r="VXD91" s="730"/>
      <c r="VXE91" s="730"/>
      <c r="VXF91" s="730"/>
      <c r="VXG91" s="730"/>
      <c r="VXH91" s="730"/>
      <c r="VXI91" s="730"/>
      <c r="VXJ91" s="730"/>
      <c r="VXK91" s="730"/>
      <c r="VXL91" s="730"/>
      <c r="VXM91" s="730"/>
      <c r="VXN91" s="730"/>
      <c r="VXO91" s="730"/>
      <c r="VXP91" s="730"/>
      <c r="VXQ91" s="730"/>
      <c r="VXR91" s="730"/>
      <c r="VXS91" s="730"/>
      <c r="VXT91" s="730"/>
      <c r="VXU91" s="730"/>
      <c r="VXV91" s="730"/>
      <c r="VXW91" s="730"/>
      <c r="VXX91" s="730"/>
      <c r="VXY91" s="730"/>
      <c r="VXZ91" s="730"/>
      <c r="VYA91" s="730"/>
      <c r="VYB91" s="730"/>
      <c r="VYC91" s="730"/>
      <c r="VYD91" s="730"/>
      <c r="VYE91" s="730"/>
      <c r="VYF91" s="730"/>
      <c r="VYG91" s="730"/>
      <c r="VYH91" s="730"/>
      <c r="VYI91" s="730"/>
      <c r="VYJ91" s="730"/>
      <c r="VYK91" s="730"/>
      <c r="VYL91" s="730"/>
      <c r="VYM91" s="730"/>
      <c r="VYN91" s="730"/>
      <c r="VYO91" s="730"/>
      <c r="VYP91" s="730"/>
      <c r="VYQ91" s="730"/>
      <c r="VYR91" s="730"/>
      <c r="VYS91" s="730"/>
      <c r="VYT91" s="730"/>
      <c r="VYU91" s="730"/>
      <c r="VYV91" s="730"/>
      <c r="VYW91" s="730"/>
      <c r="VYX91" s="730"/>
      <c r="VYY91" s="730"/>
      <c r="VYZ91" s="730"/>
      <c r="VZA91" s="730"/>
      <c r="VZB91" s="730"/>
      <c r="VZC91" s="730"/>
      <c r="VZD91" s="730"/>
      <c r="VZE91" s="730"/>
      <c r="VZF91" s="730"/>
      <c r="VZG91" s="730"/>
      <c r="VZH91" s="730"/>
      <c r="VZI91" s="730"/>
      <c r="VZJ91" s="730"/>
      <c r="VZK91" s="730"/>
      <c r="VZL91" s="730"/>
      <c r="VZM91" s="730"/>
      <c r="VZN91" s="730"/>
      <c r="VZO91" s="730"/>
      <c r="VZP91" s="730"/>
      <c r="VZQ91" s="730"/>
      <c r="VZR91" s="730"/>
      <c r="VZS91" s="730"/>
      <c r="VZT91" s="730"/>
      <c r="VZU91" s="730"/>
      <c r="VZV91" s="730"/>
      <c r="VZW91" s="730"/>
      <c r="VZX91" s="730"/>
      <c r="VZY91" s="730"/>
      <c r="VZZ91" s="730"/>
      <c r="WAA91" s="730"/>
      <c r="WAB91" s="730"/>
      <c r="WAC91" s="730"/>
      <c r="WAD91" s="730"/>
      <c r="WAE91" s="730"/>
      <c r="WAF91" s="730"/>
      <c r="WAG91" s="730"/>
      <c r="WAH91" s="730"/>
      <c r="WAI91" s="730"/>
      <c r="WAJ91" s="730"/>
      <c r="WAK91" s="730"/>
      <c r="WAL91" s="730"/>
      <c r="WAM91" s="730"/>
      <c r="WAN91" s="730"/>
      <c r="WAO91" s="730"/>
      <c r="WAP91" s="730"/>
      <c r="WAQ91" s="730"/>
      <c r="WAR91" s="730"/>
      <c r="WAS91" s="730"/>
      <c r="WAT91" s="730"/>
      <c r="WAU91" s="730"/>
      <c r="WAV91" s="730"/>
      <c r="WAW91" s="730"/>
      <c r="WAX91" s="730"/>
      <c r="WAY91" s="730"/>
      <c r="WAZ91" s="730"/>
      <c r="WBA91" s="730"/>
      <c r="WBB91" s="730"/>
      <c r="WBC91" s="730"/>
      <c r="WBD91" s="730"/>
      <c r="WBE91" s="730"/>
      <c r="WBF91" s="730"/>
      <c r="WBG91" s="730"/>
      <c r="WBH91" s="730"/>
      <c r="WBI91" s="730"/>
      <c r="WBJ91" s="730"/>
      <c r="WBK91" s="730"/>
      <c r="WBL91" s="730"/>
      <c r="WBM91" s="730"/>
      <c r="WBN91" s="730"/>
      <c r="WBO91" s="730"/>
      <c r="WBP91" s="730"/>
      <c r="WBQ91" s="730"/>
      <c r="WBR91" s="730"/>
      <c r="WBS91" s="730"/>
      <c r="WBT91" s="730"/>
      <c r="WBU91" s="730"/>
      <c r="WBV91" s="730"/>
      <c r="WBW91" s="730"/>
      <c r="WBX91" s="730"/>
      <c r="WBY91" s="730"/>
      <c r="WBZ91" s="730"/>
      <c r="WCA91" s="730"/>
      <c r="WCB91" s="730"/>
      <c r="WCC91" s="730"/>
      <c r="WCD91" s="730"/>
      <c r="WCE91" s="730"/>
      <c r="WCF91" s="730"/>
      <c r="WCG91" s="730"/>
      <c r="WCH91" s="730"/>
      <c r="WCI91" s="730"/>
      <c r="WCJ91" s="730"/>
      <c r="WCK91" s="730"/>
      <c r="WCL91" s="730"/>
      <c r="WCM91" s="730"/>
      <c r="WCN91" s="730"/>
      <c r="WCO91" s="730"/>
      <c r="WCP91" s="730"/>
      <c r="WCQ91" s="730"/>
      <c r="WCR91" s="730"/>
      <c r="WCS91" s="730"/>
      <c r="WCT91" s="730"/>
      <c r="WCU91" s="730"/>
      <c r="WCV91" s="730"/>
      <c r="WCW91" s="730"/>
      <c r="WCX91" s="730"/>
      <c r="WCY91" s="730"/>
      <c r="WCZ91" s="730"/>
      <c r="WDA91" s="730"/>
      <c r="WDB91" s="730"/>
      <c r="WDC91" s="730"/>
      <c r="WDD91" s="730"/>
      <c r="WDE91" s="730"/>
      <c r="WDF91" s="730"/>
      <c r="WDG91" s="730"/>
      <c r="WDH91" s="730"/>
      <c r="WDI91" s="730"/>
      <c r="WDJ91" s="730"/>
      <c r="WDK91" s="730"/>
      <c r="WDL91" s="730"/>
      <c r="WDM91" s="730"/>
      <c r="WDN91" s="730"/>
      <c r="WDO91" s="730"/>
      <c r="WDP91" s="730"/>
      <c r="WDQ91" s="730"/>
      <c r="WDR91" s="730"/>
      <c r="WDS91" s="730"/>
      <c r="WDT91" s="730"/>
      <c r="WDU91" s="730"/>
      <c r="WDV91" s="730"/>
      <c r="WDW91" s="730"/>
      <c r="WDX91" s="730"/>
      <c r="WDY91" s="730"/>
      <c r="WDZ91" s="730"/>
      <c r="WEA91" s="730"/>
      <c r="WEB91" s="730"/>
      <c r="WEC91" s="730"/>
      <c r="WED91" s="730"/>
      <c r="WEE91" s="730"/>
      <c r="WEF91" s="730"/>
      <c r="WEG91" s="730"/>
      <c r="WEH91" s="730"/>
      <c r="WEI91" s="730"/>
      <c r="WEJ91" s="730"/>
      <c r="WEK91" s="730"/>
      <c r="WEL91" s="730"/>
      <c r="WEM91" s="730"/>
      <c r="WEN91" s="730"/>
      <c r="WEO91" s="730"/>
      <c r="WEP91" s="730"/>
      <c r="WEQ91" s="730"/>
      <c r="WER91" s="730"/>
      <c r="WES91" s="730"/>
      <c r="WET91" s="730"/>
      <c r="WEU91" s="730"/>
      <c r="WEV91" s="730"/>
      <c r="WEW91" s="730"/>
      <c r="WEX91" s="730"/>
      <c r="WEY91" s="730"/>
      <c r="WEZ91" s="730"/>
      <c r="WFA91" s="730"/>
      <c r="WFB91" s="730"/>
      <c r="WFC91" s="730"/>
      <c r="WFD91" s="730"/>
      <c r="WFE91" s="730"/>
      <c r="WFF91" s="730"/>
      <c r="WFG91" s="730"/>
      <c r="WFH91" s="730"/>
      <c r="WFI91" s="730"/>
      <c r="WFJ91" s="730"/>
      <c r="WFK91" s="730"/>
      <c r="WFL91" s="730"/>
      <c r="WFM91" s="730"/>
      <c r="WFN91" s="730"/>
      <c r="WFO91" s="730"/>
      <c r="WFP91" s="730"/>
      <c r="WFQ91" s="730"/>
      <c r="WFR91" s="730"/>
      <c r="WFS91" s="730"/>
      <c r="WFT91" s="730"/>
      <c r="WFU91" s="730"/>
      <c r="WFV91" s="730"/>
      <c r="WFW91" s="730"/>
      <c r="WFX91" s="730"/>
      <c r="WFY91" s="730"/>
      <c r="WFZ91" s="730"/>
      <c r="WGA91" s="730"/>
      <c r="WGB91" s="730"/>
      <c r="WGC91" s="730"/>
      <c r="WGD91" s="730"/>
      <c r="WGE91" s="730"/>
      <c r="WGF91" s="730"/>
      <c r="WGG91" s="730"/>
      <c r="WGH91" s="730"/>
      <c r="WGI91" s="730"/>
      <c r="WGJ91" s="730"/>
      <c r="WGK91" s="730"/>
      <c r="WGL91" s="730"/>
      <c r="WGM91" s="730"/>
      <c r="WGN91" s="730"/>
      <c r="WGO91" s="730"/>
      <c r="WGP91" s="730"/>
      <c r="WGQ91" s="730"/>
      <c r="WGR91" s="730"/>
      <c r="WGS91" s="730"/>
      <c r="WGT91" s="730"/>
      <c r="WGU91" s="730"/>
      <c r="WGV91" s="730"/>
      <c r="WGW91" s="730"/>
      <c r="WGX91" s="730"/>
      <c r="WGY91" s="730"/>
      <c r="WGZ91" s="730"/>
      <c r="WHA91" s="730"/>
      <c r="WHB91" s="730"/>
      <c r="WHC91" s="730"/>
      <c r="WHD91" s="730"/>
      <c r="WHE91" s="730"/>
      <c r="WHF91" s="730"/>
      <c r="WHG91" s="730"/>
      <c r="WHH91" s="730"/>
      <c r="WHI91" s="730"/>
      <c r="WHJ91" s="730"/>
      <c r="WHK91" s="730"/>
      <c r="WHL91" s="730"/>
      <c r="WHM91" s="730"/>
      <c r="WHN91" s="730"/>
      <c r="WHO91" s="730"/>
      <c r="WHP91" s="730"/>
      <c r="WHQ91" s="730"/>
      <c r="WHR91" s="730"/>
      <c r="WHS91" s="730"/>
      <c r="WHT91" s="730"/>
      <c r="WHU91" s="730"/>
      <c r="WHV91" s="730"/>
      <c r="WHW91" s="730"/>
      <c r="WHX91" s="730"/>
      <c r="WHY91" s="730"/>
      <c r="WHZ91" s="730"/>
      <c r="WIA91" s="730"/>
      <c r="WIB91" s="730"/>
      <c r="WIC91" s="730"/>
      <c r="WID91" s="730"/>
      <c r="WIE91" s="730"/>
      <c r="WIF91" s="730"/>
      <c r="WIG91" s="730"/>
      <c r="WIH91" s="730"/>
      <c r="WII91" s="730"/>
      <c r="WIJ91" s="730"/>
      <c r="WIK91" s="730"/>
      <c r="WIL91" s="730"/>
      <c r="WIM91" s="730"/>
      <c r="WIN91" s="730"/>
      <c r="WIO91" s="730"/>
      <c r="WIP91" s="730"/>
      <c r="WIQ91" s="730"/>
      <c r="WIR91" s="730"/>
      <c r="WIS91" s="730"/>
      <c r="WIT91" s="730"/>
      <c r="WIU91" s="730"/>
      <c r="WIV91" s="730"/>
      <c r="WIW91" s="730"/>
      <c r="WIX91" s="730"/>
      <c r="WIY91" s="730"/>
      <c r="WIZ91" s="730"/>
      <c r="WJA91" s="730"/>
      <c r="WJB91" s="730"/>
      <c r="WJC91" s="730"/>
      <c r="WJD91" s="730"/>
      <c r="WJE91" s="730"/>
      <c r="WJF91" s="730"/>
      <c r="WJG91" s="730"/>
      <c r="WJH91" s="730"/>
      <c r="WJI91" s="730"/>
      <c r="WJJ91" s="730"/>
      <c r="WJK91" s="730"/>
      <c r="WJL91" s="730"/>
      <c r="WJM91" s="730"/>
      <c r="WJN91" s="730"/>
      <c r="WJO91" s="730"/>
      <c r="WJP91" s="730"/>
      <c r="WJQ91" s="730"/>
      <c r="WJR91" s="730"/>
      <c r="WJS91" s="730"/>
      <c r="WJT91" s="730"/>
      <c r="WJU91" s="730"/>
      <c r="WJV91" s="730"/>
      <c r="WJW91" s="730"/>
      <c r="WJX91" s="730"/>
      <c r="WJY91" s="730"/>
      <c r="WJZ91" s="730"/>
      <c r="WKA91" s="730"/>
      <c r="WKB91" s="730"/>
      <c r="WKC91" s="730"/>
      <c r="WKD91" s="730"/>
      <c r="WKE91" s="730"/>
      <c r="WKF91" s="730"/>
      <c r="WKG91" s="730"/>
      <c r="WKH91" s="730"/>
      <c r="WKI91" s="730"/>
      <c r="WKJ91" s="730"/>
      <c r="WKK91" s="730"/>
      <c r="WKL91" s="730"/>
      <c r="WKM91" s="730"/>
      <c r="WKN91" s="730"/>
      <c r="WKO91" s="730"/>
      <c r="WKP91" s="730"/>
      <c r="WKQ91" s="730"/>
      <c r="WKR91" s="730"/>
      <c r="WKS91" s="730"/>
      <c r="WKT91" s="730"/>
      <c r="WKU91" s="730"/>
      <c r="WKV91" s="730"/>
      <c r="WKW91" s="730"/>
      <c r="WKX91" s="730"/>
      <c r="WKY91" s="730"/>
      <c r="WKZ91" s="730"/>
      <c r="WLA91" s="730"/>
      <c r="WLB91" s="730"/>
      <c r="WLC91" s="730"/>
      <c r="WLD91" s="730"/>
      <c r="WLE91" s="730"/>
      <c r="WLF91" s="730"/>
      <c r="WLG91" s="730"/>
      <c r="WLH91" s="730"/>
      <c r="WLI91" s="730"/>
      <c r="WLJ91" s="730"/>
      <c r="WLK91" s="730"/>
      <c r="WLL91" s="730"/>
      <c r="WLM91" s="730"/>
      <c r="WLN91" s="730"/>
      <c r="WLO91" s="730"/>
      <c r="WLP91" s="730"/>
      <c r="WLQ91" s="730"/>
      <c r="WLR91" s="730"/>
      <c r="WLS91" s="730"/>
      <c r="WLT91" s="730"/>
      <c r="WLU91" s="730"/>
      <c r="WLV91" s="730"/>
      <c r="WLW91" s="730"/>
      <c r="WLX91" s="730"/>
      <c r="WLY91" s="730"/>
      <c r="WLZ91" s="730"/>
      <c r="WMA91" s="730"/>
      <c r="WMB91" s="730"/>
      <c r="WMC91" s="730"/>
      <c r="WMD91" s="730"/>
      <c r="WME91" s="730"/>
      <c r="WMF91" s="730"/>
      <c r="WMG91" s="730"/>
      <c r="WMH91" s="730"/>
      <c r="WMI91" s="730"/>
      <c r="WMJ91" s="730"/>
      <c r="WMK91" s="730"/>
      <c r="WML91" s="730"/>
      <c r="WMM91" s="730"/>
      <c r="WMN91" s="730"/>
      <c r="WMO91" s="730"/>
      <c r="WMP91" s="730"/>
      <c r="WMQ91" s="730"/>
      <c r="WMR91" s="730"/>
      <c r="WMS91" s="730"/>
      <c r="WMT91" s="730"/>
      <c r="WMU91" s="730"/>
      <c r="WMV91" s="730"/>
      <c r="WMW91" s="730"/>
      <c r="WMX91" s="730"/>
      <c r="WMY91" s="730"/>
      <c r="WMZ91" s="730"/>
      <c r="WNA91" s="730"/>
      <c r="WNB91" s="730"/>
      <c r="WNC91" s="730"/>
      <c r="WND91" s="730"/>
      <c r="WNE91" s="730"/>
      <c r="WNF91" s="730"/>
      <c r="WNG91" s="730"/>
      <c r="WNH91" s="730"/>
      <c r="WNI91" s="730"/>
      <c r="WNJ91" s="730"/>
      <c r="WNK91" s="730"/>
      <c r="WNL91" s="730"/>
      <c r="WNM91" s="730"/>
      <c r="WNN91" s="730"/>
      <c r="WNO91" s="730"/>
      <c r="WNP91" s="730"/>
      <c r="WNQ91" s="730"/>
      <c r="WNR91" s="730"/>
      <c r="WNS91" s="730"/>
      <c r="WNT91" s="730"/>
      <c r="WNU91" s="730"/>
      <c r="WNV91" s="730"/>
      <c r="WNW91" s="730"/>
      <c r="WNX91" s="730"/>
      <c r="WNY91" s="730"/>
      <c r="WNZ91" s="730"/>
      <c r="WOA91" s="730"/>
      <c r="WOB91" s="730"/>
      <c r="WOC91" s="730"/>
      <c r="WOD91" s="730"/>
      <c r="WOE91" s="730"/>
      <c r="WOF91" s="730"/>
      <c r="WOG91" s="730"/>
      <c r="WOH91" s="730"/>
      <c r="WOI91" s="730"/>
      <c r="WOJ91" s="730"/>
      <c r="WOK91" s="730"/>
      <c r="WOL91" s="730"/>
      <c r="WOM91" s="730"/>
      <c r="WON91" s="730"/>
      <c r="WOO91" s="730"/>
      <c r="WOP91" s="730"/>
      <c r="WOQ91" s="730"/>
      <c r="WOR91" s="730"/>
      <c r="WOS91" s="730"/>
      <c r="WOT91" s="730"/>
      <c r="WOU91" s="730"/>
      <c r="WOV91" s="730"/>
      <c r="WOW91" s="730"/>
      <c r="WOX91" s="730"/>
      <c r="WOY91" s="730"/>
      <c r="WOZ91" s="730"/>
      <c r="WPA91" s="730"/>
      <c r="WPB91" s="730"/>
      <c r="WPC91" s="730"/>
      <c r="WPD91" s="730"/>
      <c r="WPE91" s="730"/>
      <c r="WPF91" s="730"/>
      <c r="WPG91" s="730"/>
      <c r="WPH91" s="730"/>
      <c r="WPI91" s="730"/>
      <c r="WPJ91" s="730"/>
      <c r="WPK91" s="730"/>
      <c r="WPL91" s="730"/>
      <c r="WPM91" s="730"/>
      <c r="WPN91" s="730"/>
      <c r="WPO91" s="730"/>
      <c r="WPP91" s="730"/>
      <c r="WPQ91" s="730"/>
      <c r="WPR91" s="730"/>
      <c r="WPS91" s="730"/>
      <c r="WPT91" s="730"/>
      <c r="WPU91" s="730"/>
      <c r="WPV91" s="730"/>
      <c r="WPW91" s="730"/>
      <c r="WPX91" s="730"/>
      <c r="WPY91" s="730"/>
      <c r="WPZ91" s="730"/>
      <c r="WQA91" s="730"/>
      <c r="WQB91" s="730"/>
      <c r="WQC91" s="730"/>
      <c r="WQD91" s="730"/>
      <c r="WQE91" s="730"/>
      <c r="WQF91" s="730"/>
      <c r="WQG91" s="730"/>
      <c r="WQH91" s="730"/>
      <c r="WQI91" s="730"/>
      <c r="WQJ91" s="730"/>
      <c r="WQK91" s="730"/>
      <c r="WQL91" s="730"/>
      <c r="WQM91" s="730"/>
      <c r="WQN91" s="730"/>
      <c r="WQO91" s="730"/>
      <c r="WQP91" s="730"/>
      <c r="WQQ91" s="730"/>
      <c r="WQR91" s="730"/>
      <c r="WQS91" s="730"/>
      <c r="WQT91" s="730"/>
      <c r="WQU91" s="730"/>
      <c r="WQV91" s="730"/>
      <c r="WQW91" s="730"/>
      <c r="WQX91" s="730"/>
      <c r="WQY91" s="730"/>
      <c r="WQZ91" s="730"/>
      <c r="WRA91" s="730"/>
      <c r="WRB91" s="730"/>
      <c r="WRC91" s="730"/>
      <c r="WRD91" s="730"/>
      <c r="WRE91" s="730"/>
      <c r="WRF91" s="730"/>
      <c r="WRG91" s="730"/>
      <c r="WRH91" s="730"/>
      <c r="WRI91" s="730"/>
      <c r="WRJ91" s="730"/>
      <c r="WRK91" s="730"/>
      <c r="WRL91" s="730"/>
      <c r="WRM91" s="730"/>
      <c r="WRN91" s="730"/>
      <c r="WRO91" s="730"/>
      <c r="WRP91" s="730"/>
      <c r="WRQ91" s="730"/>
      <c r="WRR91" s="730"/>
      <c r="WRS91" s="730"/>
      <c r="WRT91" s="730"/>
      <c r="WRU91" s="730"/>
      <c r="WRV91" s="730"/>
      <c r="WRW91" s="730"/>
      <c r="WRX91" s="730"/>
      <c r="WRY91" s="730"/>
      <c r="WRZ91" s="730"/>
      <c r="WSA91" s="730"/>
      <c r="WSB91" s="730"/>
      <c r="WSC91" s="730"/>
      <c r="WSD91" s="730"/>
      <c r="WSE91" s="730"/>
      <c r="WSF91" s="730"/>
      <c r="WSG91" s="730"/>
      <c r="WSH91" s="730"/>
      <c r="WSI91" s="730"/>
      <c r="WSJ91" s="730"/>
      <c r="WSK91" s="730"/>
      <c r="WSL91" s="730"/>
      <c r="WSM91" s="730"/>
      <c r="WSN91" s="730"/>
      <c r="WSO91" s="730"/>
      <c r="WSP91" s="730"/>
      <c r="WSQ91" s="730"/>
      <c r="WSR91" s="730"/>
      <c r="WSS91" s="730"/>
      <c r="WST91" s="730"/>
      <c r="WSU91" s="730"/>
      <c r="WSV91" s="730"/>
      <c r="WSW91" s="730"/>
      <c r="WSX91" s="730"/>
      <c r="WSY91" s="730"/>
      <c r="WSZ91" s="730"/>
      <c r="WTA91" s="730"/>
      <c r="WTB91" s="730"/>
      <c r="WTC91" s="730"/>
      <c r="WTD91" s="730"/>
      <c r="WTE91" s="730"/>
      <c r="WTF91" s="730"/>
      <c r="WTG91" s="730"/>
      <c r="WTH91" s="730"/>
      <c r="WTI91" s="730"/>
      <c r="WTJ91" s="730"/>
      <c r="WTK91" s="730"/>
      <c r="WTL91" s="730"/>
      <c r="WTM91" s="730"/>
      <c r="WTN91" s="730"/>
      <c r="WTO91" s="730"/>
      <c r="WTP91" s="730"/>
      <c r="WTQ91" s="730"/>
      <c r="WTR91" s="730"/>
      <c r="WTS91" s="730"/>
      <c r="WTT91" s="730"/>
      <c r="WTU91" s="730"/>
      <c r="WTV91" s="730"/>
      <c r="WTW91" s="730"/>
      <c r="WTX91" s="730"/>
      <c r="WTY91" s="730"/>
      <c r="WTZ91" s="730"/>
      <c r="WUA91" s="730"/>
      <c r="WUB91" s="730"/>
      <c r="WUC91" s="730"/>
      <c r="WUD91" s="730"/>
      <c r="WUE91" s="730"/>
      <c r="WUF91" s="730"/>
      <c r="WUG91" s="730"/>
      <c r="WUH91" s="730"/>
      <c r="WUI91" s="730"/>
      <c r="WUJ91" s="730"/>
      <c r="WUK91" s="730"/>
      <c r="WUL91" s="730"/>
      <c r="WUM91" s="730"/>
      <c r="WUN91" s="730"/>
      <c r="WUO91" s="730"/>
      <c r="WUP91" s="730"/>
      <c r="WUQ91" s="730"/>
      <c r="WUR91" s="730"/>
      <c r="WUS91" s="730"/>
      <c r="WUT91" s="730"/>
      <c r="WUU91" s="730"/>
      <c r="WUV91" s="730"/>
      <c r="WUW91" s="730"/>
      <c r="WUX91" s="730"/>
      <c r="WUY91" s="730"/>
      <c r="WUZ91" s="730"/>
      <c r="WVA91" s="730"/>
      <c r="WVB91" s="730"/>
      <c r="WVC91" s="730"/>
      <c r="WVD91" s="730"/>
      <c r="WVE91" s="730"/>
      <c r="WVF91" s="730"/>
      <c r="WVG91" s="730"/>
      <c r="WVH91" s="730"/>
      <c r="WVI91" s="730"/>
      <c r="WVJ91" s="730"/>
      <c r="WVK91" s="730"/>
      <c r="WVL91" s="730"/>
      <c r="WVM91" s="730"/>
      <c r="WVN91" s="730"/>
      <c r="WVO91" s="730"/>
      <c r="WVP91" s="730"/>
      <c r="WVQ91" s="730"/>
      <c r="WVR91" s="730"/>
      <c r="WVS91" s="730"/>
      <c r="WVT91" s="730"/>
      <c r="WVU91" s="730"/>
      <c r="WVV91" s="730"/>
      <c r="WVW91" s="730"/>
      <c r="WVX91" s="730"/>
      <c r="WVY91" s="730"/>
      <c r="WVZ91" s="730"/>
      <c r="WWA91" s="730"/>
      <c r="WWB91" s="730"/>
      <c r="WWC91" s="730"/>
      <c r="WWD91" s="730"/>
      <c r="WWE91" s="730"/>
      <c r="WWF91" s="730"/>
      <c r="WWG91" s="730"/>
      <c r="WWH91" s="730"/>
      <c r="WWI91" s="730"/>
      <c r="WWJ91" s="730"/>
      <c r="WWK91" s="730"/>
      <c r="WWL91" s="730"/>
      <c r="WWM91" s="730"/>
      <c r="WWN91" s="730"/>
      <c r="WWO91" s="730"/>
      <c r="WWP91" s="730"/>
      <c r="WWQ91" s="730"/>
      <c r="WWR91" s="730"/>
      <c r="WWS91" s="730"/>
      <c r="WWT91" s="730"/>
      <c r="WWU91" s="730"/>
      <c r="WWV91" s="730"/>
      <c r="WWW91" s="730"/>
      <c r="WWX91" s="730"/>
      <c r="WWY91" s="730"/>
      <c r="WWZ91" s="730"/>
      <c r="WXA91" s="730"/>
      <c r="WXB91" s="730"/>
      <c r="WXC91" s="730"/>
      <c r="WXD91" s="730"/>
      <c r="WXE91" s="730"/>
      <c r="WXF91" s="730"/>
      <c r="WXG91" s="730"/>
      <c r="WXH91" s="730"/>
      <c r="WXI91" s="730"/>
      <c r="WXJ91" s="730"/>
      <c r="WXK91" s="730"/>
      <c r="WXL91" s="730"/>
      <c r="WXM91" s="730"/>
      <c r="WXN91" s="730"/>
      <c r="WXO91" s="730"/>
      <c r="WXP91" s="730"/>
      <c r="WXQ91" s="730"/>
      <c r="WXR91" s="730"/>
      <c r="WXS91" s="730"/>
      <c r="WXT91" s="730"/>
      <c r="WXU91" s="730"/>
      <c r="WXV91" s="730"/>
      <c r="WXW91" s="730"/>
      <c r="WXX91" s="730"/>
      <c r="WXY91" s="730"/>
      <c r="WXZ91" s="730"/>
      <c r="WYA91" s="730"/>
      <c r="WYB91" s="730"/>
      <c r="WYC91" s="730"/>
      <c r="WYD91" s="730"/>
      <c r="WYE91" s="730"/>
      <c r="WYF91" s="730"/>
      <c r="WYG91" s="730"/>
      <c r="WYH91" s="730"/>
      <c r="WYI91" s="730"/>
      <c r="WYJ91" s="730"/>
      <c r="WYK91" s="730"/>
      <c r="WYL91" s="730"/>
      <c r="WYM91" s="730"/>
      <c r="WYN91" s="730"/>
      <c r="WYO91" s="730"/>
      <c r="WYP91" s="730"/>
      <c r="WYQ91" s="730"/>
      <c r="WYR91" s="730"/>
      <c r="WYS91" s="730"/>
      <c r="WYT91" s="730"/>
      <c r="WYU91" s="730"/>
      <c r="WYV91" s="730"/>
      <c r="WYW91" s="730"/>
      <c r="WYX91" s="730"/>
      <c r="WYY91" s="730"/>
      <c r="WYZ91" s="730"/>
      <c r="WZA91" s="730"/>
      <c r="WZB91" s="730"/>
      <c r="WZC91" s="730"/>
      <c r="WZD91" s="730"/>
      <c r="WZE91" s="730"/>
      <c r="WZF91" s="730"/>
      <c r="WZG91" s="730"/>
      <c r="WZH91" s="730"/>
      <c r="WZI91" s="730"/>
      <c r="WZJ91" s="730"/>
      <c r="WZK91" s="730"/>
      <c r="WZL91" s="730"/>
      <c r="WZM91" s="730"/>
      <c r="WZN91" s="730"/>
      <c r="WZO91" s="730"/>
      <c r="WZP91" s="730"/>
      <c r="WZQ91" s="730"/>
      <c r="WZR91" s="730"/>
      <c r="WZS91" s="730"/>
      <c r="WZT91" s="730"/>
      <c r="WZU91" s="730"/>
      <c r="WZV91" s="730"/>
      <c r="WZW91" s="730"/>
      <c r="WZX91" s="730"/>
      <c r="WZY91" s="730"/>
      <c r="WZZ91" s="730"/>
      <c r="XAA91" s="730"/>
      <c r="XAB91" s="730"/>
      <c r="XAC91" s="730"/>
      <c r="XAD91" s="730"/>
      <c r="XAE91" s="730"/>
      <c r="XAF91" s="730"/>
      <c r="XAG91" s="730"/>
      <c r="XAH91" s="730"/>
      <c r="XAI91" s="730"/>
      <c r="XAJ91" s="730"/>
      <c r="XAK91" s="730"/>
      <c r="XAL91" s="730"/>
      <c r="XAM91" s="730"/>
      <c r="XAN91" s="730"/>
      <c r="XAO91" s="730"/>
      <c r="XAP91" s="730"/>
      <c r="XAQ91" s="730"/>
      <c r="XAR91" s="730"/>
      <c r="XAS91" s="730"/>
      <c r="XAT91" s="730"/>
      <c r="XAU91" s="730"/>
      <c r="XAV91" s="730"/>
      <c r="XAW91" s="730"/>
      <c r="XAX91" s="730"/>
      <c r="XAY91" s="730"/>
      <c r="XAZ91" s="730"/>
      <c r="XBA91" s="730"/>
      <c r="XBB91" s="730"/>
      <c r="XBC91" s="730"/>
      <c r="XBD91" s="730"/>
      <c r="XBE91" s="730"/>
      <c r="XBF91" s="730"/>
      <c r="XBG91" s="730"/>
      <c r="XBH91" s="730"/>
      <c r="XBI91" s="730"/>
      <c r="XBJ91" s="730"/>
      <c r="XBK91" s="730"/>
      <c r="XBL91" s="730"/>
      <c r="XBM91" s="730"/>
      <c r="XBN91" s="730"/>
      <c r="XBO91" s="730"/>
      <c r="XBP91" s="730"/>
      <c r="XBQ91" s="730"/>
      <c r="XBR91" s="730"/>
      <c r="XBS91" s="730"/>
      <c r="XBT91" s="730"/>
      <c r="XBU91" s="730"/>
      <c r="XBV91" s="730"/>
      <c r="XBW91" s="730"/>
      <c r="XBX91" s="730"/>
      <c r="XBY91" s="730"/>
      <c r="XBZ91" s="730"/>
      <c r="XCA91" s="730"/>
      <c r="XCB91" s="730"/>
      <c r="XCC91" s="730"/>
      <c r="XCD91" s="730"/>
      <c r="XCE91" s="730"/>
      <c r="XCF91" s="730"/>
      <c r="XCG91" s="730"/>
      <c r="XCH91" s="730"/>
      <c r="XCI91" s="730"/>
      <c r="XCJ91" s="730"/>
      <c r="XCK91" s="730"/>
      <c r="XCL91" s="730"/>
      <c r="XCM91" s="730"/>
      <c r="XCN91" s="730"/>
      <c r="XCO91" s="730"/>
      <c r="XCP91" s="730"/>
      <c r="XCQ91" s="730"/>
      <c r="XCR91" s="730"/>
      <c r="XCS91" s="730"/>
      <c r="XCT91" s="730"/>
      <c r="XCU91" s="730"/>
      <c r="XCV91" s="730"/>
      <c r="XCW91" s="730"/>
      <c r="XCX91" s="730"/>
      <c r="XCY91" s="730"/>
      <c r="XCZ91" s="730"/>
      <c r="XDA91" s="730"/>
      <c r="XDB91" s="730"/>
      <c r="XDC91" s="730"/>
      <c r="XDD91" s="730"/>
      <c r="XDE91" s="730"/>
      <c r="XDF91" s="730"/>
      <c r="XDG91" s="730"/>
      <c r="XDH91" s="730"/>
      <c r="XDI91" s="730"/>
      <c r="XDJ91" s="730"/>
      <c r="XDK91" s="730"/>
      <c r="XDL91" s="730"/>
      <c r="XDM91" s="730"/>
      <c r="XDN91" s="730"/>
      <c r="XDO91" s="730"/>
      <c r="XDP91" s="730"/>
      <c r="XDQ91" s="730"/>
      <c r="XDR91" s="730"/>
      <c r="XDS91" s="730"/>
      <c r="XDT91" s="730"/>
      <c r="XDU91" s="730"/>
      <c r="XDV91" s="730"/>
      <c r="XDW91" s="730"/>
      <c r="XDX91" s="730"/>
      <c r="XDY91" s="730"/>
      <c r="XDZ91" s="730"/>
      <c r="XEA91" s="730"/>
      <c r="XEB91" s="730"/>
      <c r="XEC91" s="730"/>
      <c r="XED91" s="730"/>
      <c r="XEE91" s="730"/>
      <c r="XEF91" s="730"/>
      <c r="XEG91" s="730"/>
      <c r="XEH91" s="730"/>
      <c r="XEI91" s="730"/>
      <c r="XEJ91" s="730"/>
      <c r="XEK91" s="730"/>
      <c r="XEL91" s="730"/>
      <c r="XEM91" s="730"/>
      <c r="XEN91" s="730"/>
      <c r="XEO91" s="730"/>
      <c r="XEP91" s="730"/>
      <c r="XEQ91" s="730"/>
      <c r="XER91" s="730"/>
      <c r="XES91" s="730"/>
      <c r="XET91" s="730"/>
      <c r="XEU91" s="730"/>
      <c r="XEV91" s="730"/>
      <c r="XEW91" s="730"/>
      <c r="XEX91" s="730"/>
      <c r="XEY91" s="730"/>
      <c r="XEZ91" s="730"/>
      <c r="XFA91" s="730"/>
    </row>
    <row r="92" spans="1:16381" s="247" customFormat="1" ht="15" customHeight="1" x14ac:dyDescent="0.25">
      <c r="A92" s="812"/>
      <c r="B92" s="1995" t="s">
        <v>1005</v>
      </c>
      <c r="C92" s="1994" t="s">
        <v>14</v>
      </c>
      <c r="D92" s="1997" t="str">
        <f>CONCATENATE("Col ", LEFT(ADDRESS(ROW('Credit risk (SA)'!AC139),COLUMN('Credit risk (SA)'!AC139),4), 1))</f>
        <v>Col A</v>
      </c>
      <c r="E92" s="730"/>
      <c r="F92" s="730"/>
      <c r="G92" s="730"/>
      <c r="H92" s="730"/>
      <c r="I92" s="730"/>
      <c r="J92" s="730"/>
      <c r="K92" s="730"/>
      <c r="L92" s="730"/>
      <c r="M92" s="730"/>
      <c r="N92" s="730"/>
      <c r="O92" s="730"/>
      <c r="P92" s="730"/>
      <c r="Q92" s="730"/>
      <c r="R92" s="730"/>
      <c r="S92" s="730"/>
      <c r="T92" s="730"/>
      <c r="U92" s="730"/>
      <c r="V92" s="730"/>
      <c r="W92" s="730"/>
      <c r="X92" s="730"/>
      <c r="Y92" s="730"/>
      <c r="Z92" s="730"/>
      <c r="AA92" s="730"/>
      <c r="AB92" s="730"/>
      <c r="AC92" s="730"/>
      <c r="AD92" s="730"/>
      <c r="AE92" s="730"/>
      <c r="AF92" s="730"/>
      <c r="AG92" s="730"/>
      <c r="AH92" s="730"/>
      <c r="AI92" s="730"/>
      <c r="AJ92" s="730"/>
      <c r="AK92" s="730"/>
      <c r="AL92" s="730"/>
      <c r="AM92" s="730"/>
      <c r="AN92" s="813"/>
    </row>
    <row r="93" spans="1:16381" s="247" customFormat="1" ht="15" customHeight="1" x14ac:dyDescent="0.25">
      <c r="A93" s="812"/>
      <c r="B93" s="1116"/>
      <c r="C93" s="1244" t="str">
        <f>'Credit risk (SA)'!AC15</f>
        <v>Check: column AB RW in Parameters worksheet</v>
      </c>
      <c r="D93" s="1242"/>
      <c r="E93" s="730"/>
      <c r="F93" s="730"/>
      <c r="G93" s="730"/>
      <c r="H93" s="730"/>
      <c r="I93" s="730"/>
      <c r="J93" s="730"/>
      <c r="K93" s="730"/>
      <c r="L93" s="730"/>
      <c r="M93" s="730"/>
      <c r="N93" s="730"/>
      <c r="O93" s="730"/>
      <c r="P93" s="730"/>
      <c r="Q93" s="730"/>
      <c r="R93" s="730"/>
      <c r="S93" s="730"/>
      <c r="T93" s="730"/>
      <c r="U93" s="730"/>
      <c r="V93" s="730"/>
      <c r="W93" s="730"/>
      <c r="X93" s="730"/>
      <c r="Y93" s="730"/>
      <c r="Z93" s="730"/>
      <c r="AA93" s="730"/>
      <c r="AB93" s="730"/>
      <c r="AC93" s="730"/>
      <c r="AD93" s="730"/>
      <c r="AE93" s="730"/>
      <c r="AF93" s="730"/>
      <c r="AG93" s="730"/>
      <c r="AH93" s="730"/>
      <c r="AI93" s="730"/>
      <c r="AJ93" s="730"/>
      <c r="AK93" s="730"/>
      <c r="AL93" s="730"/>
      <c r="AM93" s="730"/>
      <c r="AN93" s="813"/>
    </row>
    <row r="94" spans="1:16381" s="247" customFormat="1" ht="15" customHeight="1" x14ac:dyDescent="0.25">
      <c r="A94" s="812"/>
      <c r="B94" s="868"/>
      <c r="C94" s="273" t="str">
        <f>'Credit risk (SA)'!B23</f>
        <v>Banks (excluding covered bonds); of which:</v>
      </c>
      <c r="D94" s="1243"/>
      <c r="E94" s="730"/>
      <c r="F94" s="730"/>
      <c r="G94" s="730"/>
      <c r="H94" s="730"/>
      <c r="I94" s="730"/>
      <c r="J94" s="730"/>
      <c r="K94" s="730"/>
      <c r="L94" s="730"/>
      <c r="M94" s="730"/>
      <c r="N94" s="730"/>
      <c r="O94" s="730"/>
      <c r="P94" s="730"/>
      <c r="Q94" s="730"/>
      <c r="R94" s="730"/>
      <c r="S94" s="730"/>
      <c r="T94" s="730"/>
      <c r="U94" s="730"/>
      <c r="V94" s="730"/>
      <c r="W94" s="730"/>
      <c r="X94" s="730"/>
      <c r="Y94" s="730"/>
      <c r="Z94" s="730"/>
      <c r="AA94" s="730"/>
      <c r="AB94" s="730"/>
      <c r="AC94" s="730"/>
      <c r="AD94" s="730"/>
      <c r="AE94" s="730"/>
      <c r="AF94" s="730"/>
      <c r="AG94" s="730"/>
      <c r="AH94" s="730"/>
      <c r="AI94" s="730"/>
      <c r="AJ94" s="730"/>
      <c r="AK94" s="730"/>
      <c r="AL94" s="730"/>
      <c r="AM94" s="730"/>
      <c r="AN94" s="813"/>
    </row>
    <row r="95" spans="1:16381" s="247" customFormat="1" ht="15" customHeight="1" x14ac:dyDescent="0.25">
      <c r="A95" s="812"/>
      <c r="B95" s="345"/>
      <c r="C95" s="319" t="str">
        <f>'Credit risk (SA)'!B25</f>
        <v>ECRA - jurisdictions where ratings are allowed; of which:</v>
      </c>
      <c r="D95" s="1135"/>
      <c r="E95" s="730"/>
      <c r="F95" s="730"/>
      <c r="G95" s="730"/>
      <c r="H95" s="730"/>
      <c r="I95" s="730"/>
      <c r="J95" s="730"/>
      <c r="K95" s="730"/>
      <c r="L95" s="730"/>
      <c r="M95" s="730"/>
      <c r="N95" s="730"/>
      <c r="O95" s="730"/>
      <c r="P95" s="730"/>
      <c r="Q95" s="730"/>
      <c r="R95" s="730"/>
      <c r="S95" s="730"/>
      <c r="T95" s="730"/>
      <c r="U95" s="730"/>
      <c r="V95" s="730"/>
      <c r="W95" s="730"/>
      <c r="X95" s="730"/>
      <c r="Y95" s="730"/>
      <c r="Z95" s="730"/>
      <c r="AA95" s="730"/>
      <c r="AB95" s="730"/>
      <c r="AC95" s="730"/>
      <c r="AD95" s="730"/>
      <c r="AE95" s="730"/>
      <c r="AF95" s="730"/>
      <c r="AG95" s="730"/>
      <c r="AH95" s="730"/>
      <c r="AI95" s="730"/>
      <c r="AJ95" s="730"/>
      <c r="AK95" s="730"/>
      <c r="AL95" s="730"/>
      <c r="AM95" s="730"/>
      <c r="AN95" s="813"/>
    </row>
    <row r="96" spans="1:16381" s="247" customFormat="1" ht="15" customHeight="1" x14ac:dyDescent="0.25">
      <c r="A96" s="812"/>
      <c r="B96" s="345"/>
      <c r="C96" s="322" t="str">
        <f>'Credit risk (SA)'!B26</f>
        <v>ECRA (long term); of which:</v>
      </c>
      <c r="D96" s="1135"/>
      <c r="E96" s="730"/>
      <c r="F96" s="730"/>
      <c r="G96" s="730"/>
      <c r="H96" s="730"/>
      <c r="I96" s="730"/>
      <c r="J96" s="730"/>
      <c r="K96" s="730"/>
      <c r="L96" s="730"/>
      <c r="M96" s="730"/>
      <c r="N96" s="730"/>
      <c r="O96" s="730"/>
      <c r="P96" s="730"/>
      <c r="Q96" s="730"/>
      <c r="R96" s="730"/>
      <c r="S96" s="730"/>
      <c r="T96" s="730"/>
      <c r="U96" s="730"/>
      <c r="V96" s="730"/>
      <c r="W96" s="730"/>
      <c r="X96" s="730"/>
      <c r="Y96" s="730"/>
      <c r="Z96" s="730"/>
      <c r="AA96" s="730"/>
      <c r="AB96" s="730"/>
      <c r="AC96" s="730"/>
      <c r="AD96" s="730"/>
      <c r="AE96" s="730"/>
      <c r="AF96" s="730"/>
      <c r="AG96" s="730"/>
      <c r="AH96" s="730"/>
      <c r="AI96" s="730"/>
      <c r="AJ96" s="730"/>
      <c r="AK96" s="730"/>
      <c r="AL96" s="730"/>
      <c r="AM96" s="730"/>
      <c r="AN96" s="813"/>
    </row>
    <row r="97" spans="1:40" s="247" customFormat="1" ht="15" customHeight="1" x14ac:dyDescent="0.25">
      <c r="A97" s="812"/>
      <c r="B97" s="348" t="s">
        <v>1019</v>
      </c>
      <c r="C97" s="1118" t="str">
        <f>'Credit risk (SA)'!B27</f>
        <v xml:space="preserve">AAA to AA- </v>
      </c>
      <c r="D97" s="1998" t="str">
        <f>'Credit risk (SA)'!AC27</f>
        <v/>
      </c>
      <c r="E97" s="730"/>
      <c r="F97" s="730"/>
      <c r="G97" s="730"/>
      <c r="H97" s="730"/>
      <c r="I97" s="730"/>
      <c r="J97" s="730"/>
      <c r="K97" s="730"/>
      <c r="L97" s="730"/>
      <c r="M97" s="730"/>
      <c r="N97" s="730"/>
      <c r="O97" s="730"/>
      <c r="P97" s="730"/>
      <c r="Q97" s="730"/>
      <c r="R97" s="730"/>
      <c r="S97" s="730"/>
      <c r="T97" s="730"/>
      <c r="U97" s="730"/>
      <c r="V97" s="730"/>
      <c r="W97" s="730"/>
      <c r="X97" s="730"/>
      <c r="Y97" s="730"/>
      <c r="Z97" s="730"/>
      <c r="AA97" s="730"/>
      <c r="AB97" s="730"/>
      <c r="AC97" s="730"/>
      <c r="AD97" s="730"/>
      <c r="AE97" s="730"/>
      <c r="AF97" s="730"/>
      <c r="AG97" s="730"/>
      <c r="AH97" s="730"/>
      <c r="AI97" s="730"/>
      <c r="AJ97" s="730"/>
      <c r="AK97" s="730"/>
      <c r="AL97" s="730"/>
      <c r="AM97" s="730"/>
      <c r="AN97" s="813"/>
    </row>
    <row r="98" spans="1:40" s="247" customFormat="1" ht="15" customHeight="1" x14ac:dyDescent="0.25">
      <c r="A98" s="812"/>
      <c r="B98" s="348" t="s">
        <v>1019</v>
      </c>
      <c r="C98" s="1118" t="str">
        <f>'Credit risk (SA)'!B28</f>
        <v>A+ to A-</v>
      </c>
      <c r="D98" s="1998" t="str">
        <f>'Credit risk (SA)'!AC28</f>
        <v/>
      </c>
      <c r="E98" s="730"/>
      <c r="F98" s="730"/>
      <c r="G98" s="730"/>
      <c r="H98" s="730"/>
      <c r="I98" s="730"/>
      <c r="J98" s="730"/>
      <c r="K98" s="730"/>
      <c r="L98" s="730"/>
      <c r="M98" s="730"/>
      <c r="N98" s="730"/>
      <c r="O98" s="730"/>
      <c r="P98" s="730"/>
      <c r="Q98" s="730"/>
      <c r="R98" s="730"/>
      <c r="S98" s="730"/>
      <c r="T98" s="730"/>
      <c r="U98" s="730"/>
      <c r="V98" s="730"/>
      <c r="W98" s="730"/>
      <c r="X98" s="730"/>
      <c r="Y98" s="730"/>
      <c r="Z98" s="730"/>
      <c r="AA98" s="730"/>
      <c r="AB98" s="730"/>
      <c r="AC98" s="730"/>
      <c r="AD98" s="730"/>
      <c r="AE98" s="730"/>
      <c r="AF98" s="730"/>
      <c r="AG98" s="730"/>
      <c r="AH98" s="730"/>
      <c r="AI98" s="730"/>
      <c r="AJ98" s="730"/>
      <c r="AK98" s="730"/>
      <c r="AL98" s="730"/>
      <c r="AM98" s="730"/>
      <c r="AN98" s="813"/>
    </row>
    <row r="99" spans="1:40" s="247" customFormat="1" ht="15" customHeight="1" x14ac:dyDescent="0.25">
      <c r="A99" s="812"/>
      <c r="B99" s="348" t="s">
        <v>1019</v>
      </c>
      <c r="C99" s="1118" t="str">
        <f>'Credit risk (SA)'!B29</f>
        <v>BBB+ to BBB-</v>
      </c>
      <c r="D99" s="1998" t="str">
        <f>'Credit risk (SA)'!AC29</f>
        <v/>
      </c>
      <c r="E99" s="730"/>
      <c r="F99" s="730"/>
      <c r="G99" s="730"/>
      <c r="H99" s="730"/>
      <c r="I99" s="730"/>
      <c r="J99" s="730"/>
      <c r="K99" s="730"/>
      <c r="L99" s="730"/>
      <c r="M99" s="730"/>
      <c r="N99" s="730"/>
      <c r="O99" s="730"/>
      <c r="P99" s="730"/>
      <c r="Q99" s="730"/>
      <c r="R99" s="730"/>
      <c r="S99" s="730"/>
      <c r="T99" s="730"/>
      <c r="U99" s="730"/>
      <c r="V99" s="730"/>
      <c r="W99" s="730"/>
      <c r="X99" s="730"/>
      <c r="Y99" s="730"/>
      <c r="Z99" s="730"/>
      <c r="AA99" s="730"/>
      <c r="AB99" s="730"/>
      <c r="AC99" s="730"/>
      <c r="AD99" s="730"/>
      <c r="AE99" s="730"/>
      <c r="AF99" s="730"/>
      <c r="AG99" s="730"/>
      <c r="AH99" s="730"/>
      <c r="AI99" s="730"/>
      <c r="AJ99" s="730"/>
      <c r="AK99" s="730"/>
      <c r="AL99" s="730"/>
      <c r="AM99" s="730"/>
      <c r="AN99" s="813"/>
    </row>
    <row r="100" spans="1:40" s="247" customFormat="1" ht="15" customHeight="1" x14ac:dyDescent="0.25">
      <c r="A100" s="812"/>
      <c r="B100" s="348" t="s">
        <v>1019</v>
      </c>
      <c r="C100" s="1118" t="str">
        <f>'Credit risk (SA)'!B30</f>
        <v>BB+ to B-</v>
      </c>
      <c r="D100" s="1998" t="str">
        <f>'Credit risk (SA)'!AC30</f>
        <v/>
      </c>
      <c r="E100" s="730"/>
      <c r="F100" s="730"/>
      <c r="G100" s="730"/>
      <c r="H100" s="730"/>
      <c r="I100" s="730"/>
      <c r="J100" s="730"/>
      <c r="K100" s="730"/>
      <c r="L100" s="730"/>
      <c r="M100" s="730"/>
      <c r="N100" s="730"/>
      <c r="O100" s="730"/>
      <c r="P100" s="730"/>
      <c r="Q100" s="730"/>
      <c r="R100" s="730"/>
      <c r="S100" s="730"/>
      <c r="T100" s="730"/>
      <c r="U100" s="730"/>
      <c r="V100" s="730"/>
      <c r="W100" s="730"/>
      <c r="X100" s="730"/>
      <c r="Y100" s="730"/>
      <c r="Z100" s="730"/>
      <c r="AA100" s="730"/>
      <c r="AB100" s="730"/>
      <c r="AC100" s="730"/>
      <c r="AD100" s="730"/>
      <c r="AE100" s="730"/>
      <c r="AF100" s="730"/>
      <c r="AG100" s="730"/>
      <c r="AH100" s="730"/>
      <c r="AI100" s="730"/>
      <c r="AJ100" s="730"/>
      <c r="AK100" s="730"/>
      <c r="AL100" s="730"/>
      <c r="AM100" s="730"/>
      <c r="AN100" s="813"/>
    </row>
    <row r="101" spans="1:40" s="247" customFormat="1" ht="15" customHeight="1" x14ac:dyDescent="0.25">
      <c r="A101" s="812"/>
      <c r="B101" s="348" t="s">
        <v>1019</v>
      </c>
      <c r="C101" s="1118" t="str">
        <f>'Credit risk (SA)'!B31</f>
        <v>below B-</v>
      </c>
      <c r="D101" s="1998" t="str">
        <f>'Credit risk (SA)'!AC31</f>
        <v/>
      </c>
      <c r="E101" s="730"/>
      <c r="F101" s="730"/>
      <c r="G101" s="730"/>
      <c r="H101" s="730"/>
      <c r="I101" s="730"/>
      <c r="J101" s="730"/>
      <c r="K101" s="730"/>
      <c r="L101" s="730"/>
      <c r="M101" s="730"/>
      <c r="N101" s="730"/>
      <c r="O101" s="730"/>
      <c r="P101" s="730"/>
      <c r="Q101" s="730"/>
      <c r="R101" s="730"/>
      <c r="S101" s="730"/>
      <c r="T101" s="730"/>
      <c r="U101" s="730"/>
      <c r="V101" s="730"/>
      <c r="W101" s="730"/>
      <c r="X101" s="730"/>
      <c r="Y101" s="730"/>
      <c r="Z101" s="730"/>
      <c r="AA101" s="730"/>
      <c r="AB101" s="730"/>
      <c r="AC101" s="730"/>
      <c r="AD101" s="730"/>
      <c r="AE101" s="730"/>
      <c r="AF101" s="730"/>
      <c r="AG101" s="730"/>
      <c r="AH101" s="730"/>
      <c r="AI101" s="730"/>
      <c r="AJ101" s="730"/>
      <c r="AK101" s="730"/>
      <c r="AL101" s="730"/>
      <c r="AM101" s="730"/>
      <c r="AN101" s="813"/>
    </row>
    <row r="102" spans="1:40" s="247" customFormat="1" ht="15" customHeight="1" x14ac:dyDescent="0.25">
      <c r="A102" s="812"/>
      <c r="B102" s="345"/>
      <c r="C102" s="322" t="str">
        <f>'Credit risk (SA)'!B32</f>
        <v>ECRA (short term); of which:</v>
      </c>
      <c r="D102" s="1135"/>
      <c r="E102" s="730"/>
      <c r="F102" s="730"/>
      <c r="G102" s="730"/>
      <c r="H102" s="730"/>
      <c r="I102" s="730"/>
      <c r="J102" s="730"/>
      <c r="K102" s="730"/>
      <c r="L102" s="730"/>
      <c r="M102" s="730"/>
      <c r="N102" s="730"/>
      <c r="O102" s="730"/>
      <c r="P102" s="730"/>
      <c r="Q102" s="730"/>
      <c r="R102" s="730"/>
      <c r="S102" s="730"/>
      <c r="T102" s="730"/>
      <c r="U102" s="730"/>
      <c r="V102" s="730"/>
      <c r="W102" s="730"/>
      <c r="X102" s="730"/>
      <c r="Y102" s="730"/>
      <c r="Z102" s="730"/>
      <c r="AA102" s="730"/>
      <c r="AB102" s="730"/>
      <c r="AC102" s="730"/>
      <c r="AD102" s="730"/>
      <c r="AE102" s="730"/>
      <c r="AF102" s="730"/>
      <c r="AG102" s="730"/>
      <c r="AH102" s="730"/>
      <c r="AI102" s="730"/>
      <c r="AJ102" s="730"/>
      <c r="AK102" s="730"/>
      <c r="AL102" s="730"/>
      <c r="AM102" s="730"/>
      <c r="AN102" s="813"/>
    </row>
    <row r="103" spans="1:40" s="247" customFormat="1" ht="15" customHeight="1" x14ac:dyDescent="0.25">
      <c r="A103" s="812"/>
      <c r="B103" s="348" t="s">
        <v>1019</v>
      </c>
      <c r="C103" s="1118" t="str">
        <f>'Credit risk (SA)'!B33</f>
        <v xml:space="preserve">AAA to AA- </v>
      </c>
      <c r="D103" s="1998" t="str">
        <f>'Credit risk (SA)'!AC33</f>
        <v/>
      </c>
      <c r="E103" s="730"/>
      <c r="F103" s="730"/>
      <c r="G103" s="730"/>
      <c r="H103" s="730"/>
      <c r="I103" s="730"/>
      <c r="J103" s="730"/>
      <c r="K103" s="730"/>
      <c r="L103" s="730"/>
      <c r="M103" s="730"/>
      <c r="N103" s="730"/>
      <c r="O103" s="730"/>
      <c r="P103" s="730"/>
      <c r="Q103" s="730"/>
      <c r="R103" s="730"/>
      <c r="S103" s="730"/>
      <c r="T103" s="730"/>
      <c r="U103" s="730"/>
      <c r="V103" s="730"/>
      <c r="W103" s="730"/>
      <c r="X103" s="730"/>
      <c r="Y103" s="730"/>
      <c r="Z103" s="730"/>
      <c r="AA103" s="730"/>
      <c r="AB103" s="730"/>
      <c r="AC103" s="730"/>
      <c r="AD103" s="730"/>
      <c r="AE103" s="730"/>
      <c r="AF103" s="730"/>
      <c r="AG103" s="730"/>
      <c r="AH103" s="730"/>
      <c r="AI103" s="730"/>
      <c r="AJ103" s="730"/>
      <c r="AK103" s="730"/>
      <c r="AL103" s="730"/>
      <c r="AM103" s="730"/>
      <c r="AN103" s="813"/>
    </row>
    <row r="104" spans="1:40" s="247" customFormat="1" ht="15" customHeight="1" x14ac:dyDescent="0.25">
      <c r="A104" s="812"/>
      <c r="B104" s="348" t="s">
        <v>1019</v>
      </c>
      <c r="C104" s="1118" t="str">
        <f>'Credit risk (SA)'!B34</f>
        <v>A+ to A-</v>
      </c>
      <c r="D104" s="1998" t="str">
        <f>'Credit risk (SA)'!AC34</f>
        <v/>
      </c>
      <c r="E104" s="730"/>
      <c r="F104" s="730"/>
      <c r="G104" s="730"/>
      <c r="H104" s="730"/>
      <c r="I104" s="730"/>
      <c r="J104" s="730"/>
      <c r="K104" s="730"/>
      <c r="L104" s="730"/>
      <c r="M104" s="730"/>
      <c r="N104" s="730"/>
      <c r="O104" s="730"/>
      <c r="P104" s="730"/>
      <c r="Q104" s="730"/>
      <c r="R104" s="730"/>
      <c r="S104" s="730"/>
      <c r="T104" s="730"/>
      <c r="U104" s="730"/>
      <c r="V104" s="730"/>
      <c r="W104" s="730"/>
      <c r="X104" s="730"/>
      <c r="Y104" s="730"/>
      <c r="Z104" s="730"/>
      <c r="AA104" s="730"/>
      <c r="AB104" s="730"/>
      <c r="AC104" s="730"/>
      <c r="AD104" s="730"/>
      <c r="AE104" s="730"/>
      <c r="AF104" s="730"/>
      <c r="AG104" s="730"/>
      <c r="AH104" s="730"/>
      <c r="AI104" s="730"/>
      <c r="AJ104" s="730"/>
      <c r="AK104" s="730"/>
      <c r="AL104" s="730"/>
      <c r="AM104" s="730"/>
      <c r="AN104" s="813"/>
    </row>
    <row r="105" spans="1:40" s="247" customFormat="1" ht="15" customHeight="1" x14ac:dyDescent="0.25">
      <c r="A105" s="812"/>
      <c r="B105" s="348" t="s">
        <v>1019</v>
      </c>
      <c r="C105" s="1118" t="str">
        <f>'Credit risk (SA)'!B35</f>
        <v>BBB+ to BBB-</v>
      </c>
      <c r="D105" s="1998" t="str">
        <f>'Credit risk (SA)'!AC35</f>
        <v/>
      </c>
      <c r="E105" s="730"/>
      <c r="F105" s="730"/>
      <c r="G105" s="730"/>
      <c r="H105" s="730"/>
      <c r="I105" s="730"/>
      <c r="J105" s="730"/>
      <c r="K105" s="730"/>
      <c r="L105" s="730"/>
      <c r="M105" s="730"/>
      <c r="N105" s="730"/>
      <c r="O105" s="730"/>
      <c r="P105" s="730"/>
      <c r="Q105" s="730"/>
      <c r="R105" s="730"/>
      <c r="S105" s="730"/>
      <c r="T105" s="730"/>
      <c r="U105" s="730"/>
      <c r="V105" s="730"/>
      <c r="W105" s="730"/>
      <c r="X105" s="730"/>
      <c r="Y105" s="730"/>
      <c r="Z105" s="730"/>
      <c r="AA105" s="730"/>
      <c r="AB105" s="730"/>
      <c r="AC105" s="730"/>
      <c r="AD105" s="730"/>
      <c r="AE105" s="730"/>
      <c r="AF105" s="730"/>
      <c r="AG105" s="730"/>
      <c r="AH105" s="730"/>
      <c r="AI105" s="730"/>
      <c r="AJ105" s="730"/>
      <c r="AK105" s="730"/>
      <c r="AL105" s="730"/>
      <c r="AM105" s="730"/>
      <c r="AN105" s="813"/>
    </row>
    <row r="106" spans="1:40" s="247" customFormat="1" ht="15" customHeight="1" x14ac:dyDescent="0.25">
      <c r="A106" s="812"/>
      <c r="B106" s="348" t="s">
        <v>1019</v>
      </c>
      <c r="C106" s="1118" t="str">
        <f>'Credit risk (SA)'!B36</f>
        <v>BB+ to B-</v>
      </c>
      <c r="D106" s="1998" t="str">
        <f>'Credit risk (SA)'!AC36</f>
        <v/>
      </c>
      <c r="E106" s="730"/>
      <c r="F106" s="730"/>
      <c r="G106" s="730"/>
      <c r="H106" s="730"/>
      <c r="I106" s="730"/>
      <c r="J106" s="730"/>
      <c r="K106" s="730"/>
      <c r="L106" s="730"/>
      <c r="M106" s="730"/>
      <c r="N106" s="730"/>
      <c r="O106" s="730"/>
      <c r="P106" s="730"/>
      <c r="Q106" s="730"/>
      <c r="R106" s="730"/>
      <c r="S106" s="730"/>
      <c r="T106" s="730"/>
      <c r="U106" s="730"/>
      <c r="V106" s="730"/>
      <c r="W106" s="730"/>
      <c r="X106" s="730"/>
      <c r="Y106" s="730"/>
      <c r="Z106" s="730"/>
      <c r="AA106" s="730"/>
      <c r="AB106" s="730"/>
      <c r="AC106" s="730"/>
      <c r="AD106" s="730"/>
      <c r="AE106" s="730"/>
      <c r="AF106" s="730"/>
      <c r="AG106" s="730"/>
      <c r="AH106" s="730"/>
      <c r="AI106" s="730"/>
      <c r="AJ106" s="730"/>
      <c r="AK106" s="730"/>
      <c r="AL106" s="730"/>
      <c r="AM106" s="730"/>
      <c r="AN106" s="813"/>
    </row>
    <row r="107" spans="1:40" s="247" customFormat="1" ht="15" customHeight="1" x14ac:dyDescent="0.25">
      <c r="A107" s="812"/>
      <c r="B107" s="348" t="s">
        <v>1019</v>
      </c>
      <c r="C107" s="1118" t="str">
        <f>'Credit risk (SA)'!B37</f>
        <v>below B-</v>
      </c>
      <c r="D107" s="1998" t="str">
        <f>'Credit risk (SA)'!AC37</f>
        <v/>
      </c>
      <c r="E107" s="730"/>
      <c r="F107" s="730"/>
      <c r="G107" s="730"/>
      <c r="H107" s="730"/>
      <c r="I107" s="730"/>
      <c r="J107" s="730"/>
      <c r="K107" s="730"/>
      <c r="L107" s="730"/>
      <c r="M107" s="730"/>
      <c r="N107" s="730"/>
      <c r="O107" s="730"/>
      <c r="P107" s="730"/>
      <c r="Q107" s="730"/>
      <c r="R107" s="730"/>
      <c r="S107" s="730"/>
      <c r="T107" s="730"/>
      <c r="U107" s="730"/>
      <c r="V107" s="730"/>
      <c r="W107" s="730"/>
      <c r="X107" s="730"/>
      <c r="Y107" s="730"/>
      <c r="Z107" s="730"/>
      <c r="AA107" s="730"/>
      <c r="AB107" s="730"/>
      <c r="AC107" s="730"/>
      <c r="AD107" s="730"/>
      <c r="AE107" s="730"/>
      <c r="AF107" s="730"/>
      <c r="AG107" s="730"/>
      <c r="AH107" s="730"/>
      <c r="AI107" s="730"/>
      <c r="AJ107" s="730"/>
      <c r="AK107" s="730"/>
      <c r="AL107" s="730"/>
      <c r="AM107" s="730"/>
      <c r="AN107" s="813"/>
    </row>
    <row r="108" spans="1:40" s="247" customFormat="1" ht="15" customHeight="1" x14ac:dyDescent="0.25">
      <c r="A108" s="812"/>
      <c r="B108" s="345"/>
      <c r="C108" s="319" t="str">
        <f>'Credit risk (SA)'!B38</f>
        <v>SCRA; of which:</v>
      </c>
      <c r="D108" s="1135"/>
      <c r="E108" s="730"/>
      <c r="F108" s="730"/>
      <c r="G108" s="730"/>
      <c r="H108" s="730"/>
      <c r="I108" s="730"/>
      <c r="J108" s="730"/>
      <c r="K108" s="730"/>
      <c r="L108" s="730"/>
      <c r="M108" s="730"/>
      <c r="N108" s="730"/>
      <c r="O108" s="730"/>
      <c r="P108" s="730"/>
      <c r="Q108" s="730"/>
      <c r="R108" s="730"/>
      <c r="S108" s="730"/>
      <c r="T108" s="730"/>
      <c r="U108" s="730"/>
      <c r="V108" s="730"/>
      <c r="W108" s="730"/>
      <c r="X108" s="730"/>
      <c r="Y108" s="730"/>
      <c r="Z108" s="730"/>
      <c r="AA108" s="730"/>
      <c r="AB108" s="730"/>
      <c r="AC108" s="730"/>
      <c r="AD108" s="730"/>
      <c r="AE108" s="730"/>
      <c r="AF108" s="730"/>
      <c r="AG108" s="730"/>
      <c r="AH108" s="730"/>
      <c r="AI108" s="730"/>
      <c r="AJ108" s="730"/>
      <c r="AK108" s="730"/>
      <c r="AL108" s="730"/>
      <c r="AM108" s="730"/>
      <c r="AN108" s="813"/>
    </row>
    <row r="109" spans="1:40" s="247" customFormat="1" ht="15" customHeight="1" x14ac:dyDescent="0.25">
      <c r="A109" s="812"/>
      <c r="B109" s="345"/>
      <c r="C109" s="322" t="str">
        <f>'Credit risk (SA)'!B39</f>
        <v>SCRA (long term)</v>
      </c>
      <c r="D109" s="1135"/>
      <c r="E109" s="730"/>
      <c r="F109" s="730"/>
      <c r="G109" s="730"/>
      <c r="H109" s="730"/>
      <c r="I109" s="730"/>
      <c r="J109" s="730"/>
      <c r="K109" s="730"/>
      <c r="L109" s="730"/>
      <c r="M109" s="730"/>
      <c r="N109" s="730"/>
      <c r="O109" s="730"/>
      <c r="P109" s="730"/>
      <c r="Q109" s="730"/>
      <c r="R109" s="730"/>
      <c r="S109" s="730"/>
      <c r="T109" s="730"/>
      <c r="U109" s="730"/>
      <c r="V109" s="730"/>
      <c r="W109" s="730"/>
      <c r="X109" s="730"/>
      <c r="Y109" s="730"/>
      <c r="Z109" s="730"/>
      <c r="AA109" s="730"/>
      <c r="AB109" s="730"/>
      <c r="AC109" s="730"/>
      <c r="AD109" s="730"/>
      <c r="AE109" s="730"/>
      <c r="AF109" s="730"/>
      <c r="AG109" s="730"/>
      <c r="AH109" s="730"/>
      <c r="AI109" s="730"/>
      <c r="AJ109" s="730"/>
      <c r="AK109" s="730"/>
      <c r="AL109" s="730"/>
      <c r="AM109" s="730"/>
      <c r="AN109" s="813"/>
    </row>
    <row r="110" spans="1:40" s="247" customFormat="1" ht="15" customHeight="1" x14ac:dyDescent="0.25">
      <c r="A110" s="812"/>
      <c r="B110" s="348" t="s">
        <v>1019</v>
      </c>
      <c r="C110" s="1118" t="str">
        <f>'Credit risk (SA)'!B40</f>
        <v>Grade A (30% risk weight)</v>
      </c>
      <c r="D110" s="1998" t="str">
        <f>'Credit risk (SA)'!AC40</f>
        <v/>
      </c>
      <c r="E110" s="730"/>
      <c r="F110" s="730"/>
      <c r="G110" s="730"/>
      <c r="H110" s="730"/>
      <c r="I110" s="730"/>
      <c r="J110" s="730"/>
      <c r="K110" s="730"/>
      <c r="L110" s="730"/>
      <c r="M110" s="730"/>
      <c r="N110" s="730"/>
      <c r="O110" s="730"/>
      <c r="P110" s="730"/>
      <c r="Q110" s="730"/>
      <c r="R110" s="730"/>
      <c r="S110" s="730"/>
      <c r="T110" s="730"/>
      <c r="U110" s="730"/>
      <c r="V110" s="730"/>
      <c r="W110" s="730"/>
      <c r="X110" s="730"/>
      <c r="Y110" s="730"/>
      <c r="Z110" s="730"/>
      <c r="AA110" s="730"/>
      <c r="AB110" s="730"/>
      <c r="AC110" s="730"/>
      <c r="AD110" s="730"/>
      <c r="AE110" s="730"/>
      <c r="AF110" s="730"/>
      <c r="AG110" s="730"/>
      <c r="AH110" s="730"/>
      <c r="AI110" s="730"/>
      <c r="AJ110" s="730"/>
      <c r="AK110" s="730"/>
      <c r="AL110" s="730"/>
      <c r="AM110" s="730"/>
      <c r="AN110" s="813"/>
    </row>
    <row r="111" spans="1:40" s="247" customFormat="1" ht="15" customHeight="1" x14ac:dyDescent="0.25">
      <c r="A111" s="812"/>
      <c r="B111" s="348" t="s">
        <v>1019</v>
      </c>
      <c r="C111" s="1118" t="str">
        <f>'Credit risk (SA)'!B41</f>
        <v>Grade A (40% risk weight)</v>
      </c>
      <c r="D111" s="1998" t="str">
        <f>'Credit risk (SA)'!AC41</f>
        <v/>
      </c>
      <c r="E111" s="730"/>
      <c r="F111" s="730"/>
      <c r="G111" s="730"/>
      <c r="H111" s="730"/>
      <c r="I111" s="730"/>
      <c r="J111" s="730"/>
      <c r="K111" s="730"/>
      <c r="L111" s="730"/>
      <c r="M111" s="730"/>
      <c r="N111" s="730"/>
      <c r="O111" s="730"/>
      <c r="P111" s="730"/>
      <c r="Q111" s="730"/>
      <c r="R111" s="730"/>
      <c r="S111" s="730"/>
      <c r="T111" s="730"/>
      <c r="U111" s="730"/>
      <c r="V111" s="730"/>
      <c r="W111" s="730"/>
      <c r="X111" s="730"/>
      <c r="Y111" s="730"/>
      <c r="Z111" s="730"/>
      <c r="AA111" s="730"/>
      <c r="AB111" s="730"/>
      <c r="AC111" s="730"/>
      <c r="AD111" s="730"/>
      <c r="AE111" s="730"/>
      <c r="AF111" s="730"/>
      <c r="AG111" s="730"/>
      <c r="AH111" s="730"/>
      <c r="AI111" s="730"/>
      <c r="AJ111" s="730"/>
      <c r="AK111" s="730"/>
      <c r="AL111" s="730"/>
      <c r="AM111" s="730"/>
      <c r="AN111" s="813"/>
    </row>
    <row r="112" spans="1:40" s="247" customFormat="1" ht="15" customHeight="1" x14ac:dyDescent="0.25">
      <c r="A112" s="812"/>
      <c r="B112" s="348" t="s">
        <v>1019</v>
      </c>
      <c r="C112" s="1118" t="str">
        <f>'Credit risk (SA)'!B42</f>
        <v>Grade B</v>
      </c>
      <c r="D112" s="1998" t="str">
        <f>'Credit risk (SA)'!AC42</f>
        <v/>
      </c>
      <c r="E112" s="730"/>
      <c r="F112" s="730"/>
      <c r="G112" s="730"/>
      <c r="H112" s="730"/>
      <c r="I112" s="730"/>
      <c r="J112" s="730"/>
      <c r="K112" s="730"/>
      <c r="L112" s="730"/>
      <c r="M112" s="730"/>
      <c r="N112" s="730"/>
      <c r="O112" s="730"/>
      <c r="P112" s="730"/>
      <c r="Q112" s="730"/>
      <c r="R112" s="730"/>
      <c r="S112" s="730"/>
      <c r="T112" s="730"/>
      <c r="U112" s="730"/>
      <c r="V112" s="730"/>
      <c r="W112" s="730"/>
      <c r="X112" s="730"/>
      <c r="Y112" s="730"/>
      <c r="Z112" s="730"/>
      <c r="AA112" s="730"/>
      <c r="AB112" s="730"/>
      <c r="AC112" s="730"/>
      <c r="AD112" s="730"/>
      <c r="AE112" s="730"/>
      <c r="AF112" s="730"/>
      <c r="AG112" s="730"/>
      <c r="AH112" s="730"/>
      <c r="AI112" s="730"/>
      <c r="AJ112" s="730"/>
      <c r="AK112" s="730"/>
      <c r="AL112" s="730"/>
      <c r="AM112" s="730"/>
      <c r="AN112" s="813"/>
    </row>
    <row r="113" spans="1:40" s="247" customFormat="1" ht="15" customHeight="1" x14ac:dyDescent="0.25">
      <c r="A113" s="812"/>
      <c r="B113" s="348" t="s">
        <v>1019</v>
      </c>
      <c r="C113" s="1118" t="str">
        <f>'Credit risk (SA)'!B43</f>
        <v>Grade C</v>
      </c>
      <c r="D113" s="1998" t="str">
        <f>'Credit risk (SA)'!AC43</f>
        <v/>
      </c>
      <c r="E113" s="730"/>
      <c r="F113" s="730"/>
      <c r="G113" s="730"/>
      <c r="H113" s="730"/>
      <c r="I113" s="730"/>
      <c r="J113" s="730"/>
      <c r="K113" s="730"/>
      <c r="L113" s="730"/>
      <c r="M113" s="730"/>
      <c r="N113" s="730"/>
      <c r="O113" s="730"/>
      <c r="P113" s="730"/>
      <c r="Q113" s="730"/>
      <c r="R113" s="730"/>
      <c r="S113" s="730"/>
      <c r="T113" s="730"/>
      <c r="U113" s="730"/>
      <c r="V113" s="730"/>
      <c r="W113" s="730"/>
      <c r="X113" s="730"/>
      <c r="Y113" s="730"/>
      <c r="Z113" s="730"/>
      <c r="AA113" s="730"/>
      <c r="AB113" s="730"/>
      <c r="AC113" s="730"/>
      <c r="AD113" s="730"/>
      <c r="AE113" s="730"/>
      <c r="AF113" s="730"/>
      <c r="AG113" s="730"/>
      <c r="AH113" s="730"/>
      <c r="AI113" s="730"/>
      <c r="AJ113" s="730"/>
      <c r="AK113" s="730"/>
      <c r="AL113" s="730"/>
      <c r="AM113" s="730"/>
      <c r="AN113" s="813"/>
    </row>
    <row r="114" spans="1:40" s="247" customFormat="1" ht="15" customHeight="1" x14ac:dyDescent="0.25">
      <c r="A114" s="812"/>
      <c r="B114" s="345"/>
      <c r="C114" s="322" t="str">
        <f>'Credit risk (SA)'!B45</f>
        <v>SCRA (short term)</v>
      </c>
      <c r="D114" s="1135"/>
      <c r="E114" s="730"/>
      <c r="F114" s="730"/>
      <c r="G114" s="730"/>
      <c r="H114" s="730"/>
      <c r="I114" s="730"/>
      <c r="J114" s="730"/>
      <c r="K114" s="730"/>
      <c r="L114" s="730"/>
      <c r="M114" s="730"/>
      <c r="N114" s="730"/>
      <c r="O114" s="730"/>
      <c r="P114" s="730"/>
      <c r="Q114" s="730"/>
      <c r="R114" s="730"/>
      <c r="S114" s="730"/>
      <c r="T114" s="730"/>
      <c r="U114" s="730"/>
      <c r="V114" s="730"/>
      <c r="W114" s="730"/>
      <c r="X114" s="730"/>
      <c r="Y114" s="730"/>
      <c r="Z114" s="730"/>
      <c r="AA114" s="730"/>
      <c r="AB114" s="730"/>
      <c r="AC114" s="730"/>
      <c r="AD114" s="730"/>
      <c r="AE114" s="730"/>
      <c r="AF114" s="730"/>
      <c r="AG114" s="730"/>
      <c r="AH114" s="730"/>
      <c r="AI114" s="730"/>
      <c r="AJ114" s="730"/>
      <c r="AK114" s="730"/>
      <c r="AL114" s="730"/>
      <c r="AM114" s="730"/>
      <c r="AN114" s="813"/>
    </row>
    <row r="115" spans="1:40" s="247" customFormat="1" ht="15" customHeight="1" x14ac:dyDescent="0.25">
      <c r="A115" s="812"/>
      <c r="B115" s="348" t="s">
        <v>1019</v>
      </c>
      <c r="C115" s="1118" t="str">
        <f>'Credit risk (SA)'!B46</f>
        <v>Grade A</v>
      </c>
      <c r="D115" s="1998" t="str">
        <f>'Credit risk (SA)'!AC46</f>
        <v/>
      </c>
      <c r="E115" s="730"/>
      <c r="F115" s="730"/>
      <c r="G115" s="730"/>
      <c r="H115" s="730"/>
      <c r="I115" s="730"/>
      <c r="J115" s="730"/>
      <c r="K115" s="730"/>
      <c r="L115" s="730"/>
      <c r="M115" s="730"/>
      <c r="N115" s="730"/>
      <c r="O115" s="730"/>
      <c r="P115" s="730"/>
      <c r="Q115" s="730"/>
      <c r="R115" s="730"/>
      <c r="S115" s="730"/>
      <c r="T115" s="730"/>
      <c r="U115" s="730"/>
      <c r="V115" s="730"/>
      <c r="W115" s="730"/>
      <c r="X115" s="730"/>
      <c r="Y115" s="730"/>
      <c r="Z115" s="730"/>
      <c r="AA115" s="730"/>
      <c r="AB115" s="730"/>
      <c r="AC115" s="730"/>
      <c r="AD115" s="730"/>
      <c r="AE115" s="730"/>
      <c r="AF115" s="730"/>
      <c r="AG115" s="730"/>
      <c r="AH115" s="730"/>
      <c r="AI115" s="730"/>
      <c r="AJ115" s="730"/>
      <c r="AK115" s="730"/>
      <c r="AL115" s="730"/>
      <c r="AM115" s="730"/>
      <c r="AN115" s="813"/>
    </row>
    <row r="116" spans="1:40" s="247" customFormat="1" ht="15" customHeight="1" x14ac:dyDescent="0.25">
      <c r="A116" s="812"/>
      <c r="B116" s="348" t="s">
        <v>1019</v>
      </c>
      <c r="C116" s="1118" t="str">
        <f>'Credit risk (SA)'!B47</f>
        <v>Grade B</v>
      </c>
      <c r="D116" s="1998" t="str">
        <f>'Credit risk (SA)'!AC47</f>
        <v/>
      </c>
      <c r="E116" s="730"/>
      <c r="F116" s="730"/>
      <c r="G116" s="730"/>
      <c r="H116" s="730"/>
      <c r="I116" s="730"/>
      <c r="J116" s="730"/>
      <c r="K116" s="730"/>
      <c r="L116" s="730"/>
      <c r="M116" s="730"/>
      <c r="N116" s="730"/>
      <c r="O116" s="730"/>
      <c r="P116" s="730"/>
      <c r="Q116" s="730"/>
      <c r="R116" s="730"/>
      <c r="S116" s="730"/>
      <c r="T116" s="730"/>
      <c r="U116" s="730"/>
      <c r="V116" s="730"/>
      <c r="W116" s="730"/>
      <c r="X116" s="730"/>
      <c r="Y116" s="730"/>
      <c r="Z116" s="730"/>
      <c r="AA116" s="730"/>
      <c r="AB116" s="730"/>
      <c r="AC116" s="730"/>
      <c r="AD116" s="730"/>
      <c r="AE116" s="730"/>
      <c r="AF116" s="730"/>
      <c r="AG116" s="730"/>
      <c r="AH116" s="730"/>
      <c r="AI116" s="730"/>
      <c r="AJ116" s="730"/>
      <c r="AK116" s="730"/>
      <c r="AL116" s="730"/>
      <c r="AM116" s="730"/>
      <c r="AN116" s="813"/>
    </row>
    <row r="117" spans="1:40" s="247" customFormat="1" ht="15" customHeight="1" x14ac:dyDescent="0.25">
      <c r="A117" s="812"/>
      <c r="B117" s="348" t="s">
        <v>1019</v>
      </c>
      <c r="C117" s="1118" t="str">
        <f>'Credit risk (SA)'!B48</f>
        <v>Grade C</v>
      </c>
      <c r="D117" s="1998" t="str">
        <f>'Credit risk (SA)'!AC48</f>
        <v/>
      </c>
      <c r="E117" s="730"/>
      <c r="F117" s="730"/>
      <c r="G117" s="730"/>
      <c r="H117" s="730"/>
      <c r="I117" s="730"/>
      <c r="J117" s="730"/>
      <c r="K117" s="730"/>
      <c r="L117" s="730"/>
      <c r="M117" s="730"/>
      <c r="N117" s="730"/>
      <c r="O117" s="730"/>
      <c r="P117" s="730"/>
      <c r="Q117" s="730"/>
      <c r="R117" s="730"/>
      <c r="S117" s="730"/>
      <c r="T117" s="730"/>
      <c r="U117" s="730"/>
      <c r="V117" s="730"/>
      <c r="W117" s="730"/>
      <c r="X117" s="730"/>
      <c r="Y117" s="730"/>
      <c r="Z117" s="730"/>
      <c r="AA117" s="730"/>
      <c r="AB117" s="730"/>
      <c r="AC117" s="730"/>
      <c r="AD117" s="730"/>
      <c r="AE117" s="730"/>
      <c r="AF117" s="730"/>
      <c r="AG117" s="730"/>
      <c r="AH117" s="730"/>
      <c r="AI117" s="730"/>
      <c r="AJ117" s="730"/>
      <c r="AK117" s="730"/>
      <c r="AL117" s="730"/>
      <c r="AM117" s="730"/>
      <c r="AN117" s="813"/>
    </row>
    <row r="118" spans="1:40" s="247" customFormat="1" ht="15" customHeight="1" x14ac:dyDescent="0.25">
      <c r="A118" s="812"/>
      <c r="B118" s="345"/>
      <c r="C118" s="300" t="str">
        <f>'Credit risk (SA)'!B50</f>
        <v>Covered bonds; of which:</v>
      </c>
      <c r="D118" s="1135"/>
      <c r="E118" s="730"/>
      <c r="F118" s="730"/>
      <c r="G118" s="730"/>
      <c r="H118" s="730"/>
      <c r="I118" s="730"/>
      <c r="J118" s="730"/>
      <c r="K118" s="730"/>
      <c r="L118" s="730"/>
      <c r="M118" s="730"/>
      <c r="N118" s="730"/>
      <c r="O118" s="730"/>
      <c r="P118" s="730"/>
      <c r="Q118" s="730"/>
      <c r="R118" s="730"/>
      <c r="S118" s="730"/>
      <c r="T118" s="730"/>
      <c r="U118" s="730"/>
      <c r="V118" s="730"/>
      <c r="W118" s="730"/>
      <c r="X118" s="730"/>
      <c r="Y118" s="730"/>
      <c r="Z118" s="730"/>
      <c r="AA118" s="730"/>
      <c r="AB118" s="730"/>
      <c r="AC118" s="730"/>
      <c r="AD118" s="730"/>
      <c r="AE118" s="730"/>
      <c r="AF118" s="730"/>
      <c r="AG118" s="730"/>
      <c r="AH118" s="730"/>
      <c r="AI118" s="730"/>
      <c r="AJ118" s="730"/>
      <c r="AK118" s="730"/>
      <c r="AL118" s="730"/>
      <c r="AM118" s="730"/>
      <c r="AN118" s="813"/>
    </row>
    <row r="119" spans="1:40" s="247" customFormat="1" ht="15" customHeight="1" x14ac:dyDescent="0.25">
      <c r="A119" s="812"/>
      <c r="B119" s="345"/>
      <c r="C119" s="319" t="str">
        <f>'Credit risk (SA)'!B51</f>
        <v>rated</v>
      </c>
      <c r="D119" s="1135"/>
      <c r="E119" s="730"/>
      <c r="F119" s="730"/>
      <c r="G119" s="730"/>
      <c r="H119" s="730"/>
      <c r="I119" s="730"/>
      <c r="J119" s="730"/>
      <c r="K119" s="730"/>
      <c r="L119" s="730"/>
      <c r="M119" s="730"/>
      <c r="N119" s="730"/>
      <c r="O119" s="730"/>
      <c r="P119" s="730"/>
      <c r="Q119" s="730"/>
      <c r="R119" s="730"/>
      <c r="S119" s="730"/>
      <c r="T119" s="730"/>
      <c r="U119" s="730"/>
      <c r="V119" s="730"/>
      <c r="W119" s="730"/>
      <c r="X119" s="730"/>
      <c r="Y119" s="730"/>
      <c r="Z119" s="730"/>
      <c r="AA119" s="730"/>
      <c r="AB119" s="730"/>
      <c r="AC119" s="730"/>
      <c r="AD119" s="730"/>
      <c r="AE119" s="730"/>
      <c r="AF119" s="730"/>
      <c r="AG119" s="730"/>
      <c r="AH119" s="730"/>
      <c r="AI119" s="730"/>
      <c r="AJ119" s="730"/>
      <c r="AK119" s="730"/>
      <c r="AL119" s="730"/>
      <c r="AM119" s="730"/>
      <c r="AN119" s="813"/>
    </row>
    <row r="120" spans="1:40" s="247" customFormat="1" ht="15" customHeight="1" x14ac:dyDescent="0.25">
      <c r="A120" s="812"/>
      <c r="B120" s="348" t="s">
        <v>1019</v>
      </c>
      <c r="C120" s="913" t="str">
        <f>'Credit risk (SA)'!B52</f>
        <v xml:space="preserve">AAA to AA- </v>
      </c>
      <c r="D120" s="1998" t="str">
        <f>'Credit risk (SA)'!AC52</f>
        <v/>
      </c>
      <c r="E120" s="730"/>
      <c r="F120" s="730"/>
      <c r="G120" s="730"/>
      <c r="H120" s="730"/>
      <c r="I120" s="730"/>
      <c r="J120" s="730"/>
      <c r="K120" s="730"/>
      <c r="L120" s="730"/>
      <c r="M120" s="730"/>
      <c r="N120" s="730"/>
      <c r="O120" s="730"/>
      <c r="P120" s="730"/>
      <c r="Q120" s="730"/>
      <c r="R120" s="730"/>
      <c r="S120" s="730"/>
      <c r="T120" s="730"/>
      <c r="U120" s="730"/>
      <c r="V120" s="730"/>
      <c r="W120" s="730"/>
      <c r="X120" s="730"/>
      <c r="Y120" s="730"/>
      <c r="Z120" s="730"/>
      <c r="AA120" s="730"/>
      <c r="AB120" s="730"/>
      <c r="AC120" s="730"/>
      <c r="AD120" s="730"/>
      <c r="AE120" s="730"/>
      <c r="AF120" s="730"/>
      <c r="AG120" s="730"/>
      <c r="AH120" s="730"/>
      <c r="AI120" s="730"/>
      <c r="AJ120" s="730"/>
      <c r="AK120" s="730"/>
      <c r="AL120" s="730"/>
      <c r="AM120" s="730"/>
      <c r="AN120" s="813"/>
    </row>
    <row r="121" spans="1:40" s="247" customFormat="1" ht="15" customHeight="1" x14ac:dyDescent="0.25">
      <c r="A121" s="812"/>
      <c r="B121" s="348" t="s">
        <v>1019</v>
      </c>
      <c r="C121" s="913" t="str">
        <f>'Credit risk (SA)'!B53</f>
        <v>A+ to A-</v>
      </c>
      <c r="D121" s="1998" t="str">
        <f>'Credit risk (SA)'!AC53</f>
        <v/>
      </c>
      <c r="E121" s="730"/>
      <c r="F121" s="730"/>
      <c r="G121" s="730"/>
      <c r="H121" s="730"/>
      <c r="I121" s="730"/>
      <c r="J121" s="730"/>
      <c r="K121" s="730"/>
      <c r="L121" s="730"/>
      <c r="M121" s="730"/>
      <c r="N121" s="730"/>
      <c r="O121" s="730"/>
      <c r="P121" s="730"/>
      <c r="Q121" s="730"/>
      <c r="R121" s="730"/>
      <c r="S121" s="730"/>
      <c r="T121" s="730"/>
      <c r="U121" s="730"/>
      <c r="V121" s="730"/>
      <c r="W121" s="730"/>
      <c r="X121" s="730"/>
      <c r="Y121" s="730"/>
      <c r="Z121" s="730"/>
      <c r="AA121" s="730"/>
      <c r="AB121" s="730"/>
      <c r="AC121" s="730"/>
      <c r="AD121" s="730"/>
      <c r="AE121" s="730"/>
      <c r="AF121" s="730"/>
      <c r="AG121" s="730"/>
      <c r="AH121" s="730"/>
      <c r="AI121" s="730"/>
      <c r="AJ121" s="730"/>
      <c r="AK121" s="730"/>
      <c r="AL121" s="730"/>
      <c r="AM121" s="730"/>
      <c r="AN121" s="813"/>
    </row>
    <row r="122" spans="1:40" s="247" customFormat="1" ht="15" customHeight="1" x14ac:dyDescent="0.25">
      <c r="A122" s="812"/>
      <c r="B122" s="348" t="s">
        <v>1019</v>
      </c>
      <c r="C122" s="913" t="str">
        <f>'Credit risk (SA)'!B54</f>
        <v>BBB+ to BBB-</v>
      </c>
      <c r="D122" s="1998" t="str">
        <f>'Credit risk (SA)'!AC54</f>
        <v/>
      </c>
      <c r="E122" s="730"/>
      <c r="F122" s="730"/>
      <c r="G122" s="730"/>
      <c r="H122" s="730"/>
      <c r="I122" s="730"/>
      <c r="J122" s="730"/>
      <c r="K122" s="730"/>
      <c r="L122" s="730"/>
      <c r="M122" s="730"/>
      <c r="N122" s="730"/>
      <c r="O122" s="730"/>
      <c r="P122" s="730"/>
      <c r="Q122" s="730"/>
      <c r="R122" s="730"/>
      <c r="S122" s="730"/>
      <c r="T122" s="730"/>
      <c r="U122" s="730"/>
      <c r="V122" s="730"/>
      <c r="W122" s="730"/>
      <c r="X122" s="730"/>
      <c r="Y122" s="730"/>
      <c r="Z122" s="730"/>
      <c r="AA122" s="730"/>
      <c r="AB122" s="730"/>
      <c r="AC122" s="730"/>
      <c r="AD122" s="730"/>
      <c r="AE122" s="730"/>
      <c r="AF122" s="730"/>
      <c r="AG122" s="730"/>
      <c r="AH122" s="730"/>
      <c r="AI122" s="730"/>
      <c r="AJ122" s="730"/>
      <c r="AK122" s="730"/>
      <c r="AL122" s="730"/>
      <c r="AM122" s="730"/>
      <c r="AN122" s="813"/>
    </row>
    <row r="123" spans="1:40" s="247" customFormat="1" ht="15" customHeight="1" x14ac:dyDescent="0.25">
      <c r="A123" s="812"/>
      <c r="B123" s="348" t="s">
        <v>1019</v>
      </c>
      <c r="C123" s="913" t="str">
        <f>'Credit risk (SA)'!B55</f>
        <v>BB+ to B-</v>
      </c>
      <c r="D123" s="1998" t="str">
        <f>'Credit risk (SA)'!AC55</f>
        <v/>
      </c>
      <c r="E123" s="730"/>
      <c r="F123" s="730"/>
      <c r="G123" s="730"/>
      <c r="H123" s="730"/>
      <c r="I123" s="730"/>
      <c r="J123" s="730"/>
      <c r="K123" s="730"/>
      <c r="L123" s="730"/>
      <c r="M123" s="730"/>
      <c r="N123" s="730"/>
      <c r="O123" s="730"/>
      <c r="P123" s="730"/>
      <c r="Q123" s="730"/>
      <c r="R123" s="730"/>
      <c r="S123" s="730"/>
      <c r="T123" s="730"/>
      <c r="U123" s="730"/>
      <c r="V123" s="730"/>
      <c r="W123" s="730"/>
      <c r="X123" s="730"/>
      <c r="Y123" s="730"/>
      <c r="Z123" s="730"/>
      <c r="AA123" s="730"/>
      <c r="AB123" s="730"/>
      <c r="AC123" s="730"/>
      <c r="AD123" s="730"/>
      <c r="AE123" s="730"/>
      <c r="AF123" s="730"/>
      <c r="AG123" s="730"/>
      <c r="AH123" s="730"/>
      <c r="AI123" s="730"/>
      <c r="AJ123" s="730"/>
      <c r="AK123" s="730"/>
      <c r="AL123" s="730"/>
      <c r="AM123" s="730"/>
      <c r="AN123" s="813"/>
    </row>
    <row r="124" spans="1:40" s="247" customFormat="1" ht="15" customHeight="1" x14ac:dyDescent="0.25">
      <c r="A124" s="812"/>
      <c r="B124" s="348" t="s">
        <v>1019</v>
      </c>
      <c r="C124" s="913" t="str">
        <f>'Credit risk (SA)'!B56</f>
        <v>below B-</v>
      </c>
      <c r="D124" s="1998" t="str">
        <f>'Credit risk (SA)'!AC56</f>
        <v/>
      </c>
      <c r="E124" s="730"/>
      <c r="F124" s="730"/>
      <c r="G124" s="730"/>
      <c r="H124" s="730"/>
      <c r="I124" s="730"/>
      <c r="J124" s="730"/>
      <c r="K124" s="730"/>
      <c r="L124" s="730"/>
      <c r="M124" s="730"/>
      <c r="N124" s="730"/>
      <c r="O124" s="730"/>
      <c r="P124" s="730"/>
      <c r="Q124" s="730"/>
      <c r="R124" s="730"/>
      <c r="S124" s="730"/>
      <c r="T124" s="730"/>
      <c r="U124" s="730"/>
      <c r="V124" s="730"/>
      <c r="W124" s="730"/>
      <c r="X124" s="730"/>
      <c r="Y124" s="730"/>
      <c r="Z124" s="730"/>
      <c r="AA124" s="730"/>
      <c r="AB124" s="730"/>
      <c r="AC124" s="730"/>
      <c r="AD124" s="730"/>
      <c r="AE124" s="730"/>
      <c r="AF124" s="730"/>
      <c r="AG124" s="730"/>
      <c r="AH124" s="730"/>
      <c r="AI124" s="730"/>
      <c r="AJ124" s="730"/>
      <c r="AK124" s="730"/>
      <c r="AL124" s="730"/>
      <c r="AM124" s="730"/>
      <c r="AN124" s="813"/>
    </row>
    <row r="125" spans="1:40" s="247" customFormat="1" ht="15" customHeight="1" x14ac:dyDescent="0.25">
      <c r="A125" s="812"/>
      <c r="B125" s="345"/>
      <c r="C125" s="319" t="str">
        <f>'Credit risk (SA)'!B57</f>
        <v>unrated; of which:</v>
      </c>
      <c r="D125" s="1135"/>
      <c r="E125" s="730"/>
      <c r="F125" s="730"/>
      <c r="G125" s="730"/>
      <c r="H125" s="730"/>
      <c r="I125" s="730"/>
      <c r="J125" s="730"/>
      <c r="K125" s="730"/>
      <c r="L125" s="730"/>
      <c r="M125" s="730"/>
      <c r="N125" s="730"/>
      <c r="O125" s="730"/>
      <c r="P125" s="730"/>
      <c r="Q125" s="730"/>
      <c r="R125" s="730"/>
      <c r="S125" s="730"/>
      <c r="T125" s="730"/>
      <c r="U125" s="730"/>
      <c r="V125" s="730"/>
      <c r="W125" s="730"/>
      <c r="X125" s="730"/>
      <c r="Y125" s="730"/>
      <c r="Z125" s="730"/>
      <c r="AA125" s="730"/>
      <c r="AB125" s="730"/>
      <c r="AC125" s="730"/>
      <c r="AD125" s="730"/>
      <c r="AE125" s="730"/>
      <c r="AF125" s="730"/>
      <c r="AG125" s="730"/>
      <c r="AH125" s="730"/>
      <c r="AI125" s="730"/>
      <c r="AJ125" s="730"/>
      <c r="AK125" s="730"/>
      <c r="AL125" s="730"/>
      <c r="AM125" s="730"/>
      <c r="AN125" s="813"/>
    </row>
    <row r="126" spans="1:40" s="247" customFormat="1" ht="15" customHeight="1" x14ac:dyDescent="0.25">
      <c r="A126" s="812"/>
      <c r="B126" s="348" t="s">
        <v>1019</v>
      </c>
      <c r="C126" s="913" t="str">
        <f>'Credit risk (SA)'!B58</f>
        <v>risk weight for issuing bank of 20%</v>
      </c>
      <c r="D126" s="1998" t="str">
        <f>'Credit risk (SA)'!AC58</f>
        <v/>
      </c>
      <c r="E126" s="730"/>
      <c r="F126" s="730"/>
      <c r="G126" s="730"/>
      <c r="H126" s="730"/>
      <c r="I126" s="730"/>
      <c r="J126" s="730"/>
      <c r="K126" s="730"/>
      <c r="L126" s="730"/>
      <c r="M126" s="730"/>
      <c r="N126" s="730"/>
      <c r="O126" s="730"/>
      <c r="P126" s="730"/>
      <c r="Q126" s="730"/>
      <c r="R126" s="730"/>
      <c r="S126" s="730"/>
      <c r="T126" s="730"/>
      <c r="U126" s="730"/>
      <c r="V126" s="730"/>
      <c r="W126" s="730"/>
      <c r="X126" s="730"/>
      <c r="Y126" s="730"/>
      <c r="Z126" s="730"/>
      <c r="AA126" s="730"/>
      <c r="AB126" s="730"/>
      <c r="AC126" s="730"/>
      <c r="AD126" s="730"/>
      <c r="AE126" s="730"/>
      <c r="AF126" s="730"/>
      <c r="AG126" s="730"/>
      <c r="AH126" s="730"/>
      <c r="AI126" s="730"/>
      <c r="AJ126" s="730"/>
      <c r="AK126" s="730"/>
      <c r="AL126" s="730"/>
      <c r="AM126" s="730"/>
      <c r="AN126" s="813"/>
    </row>
    <row r="127" spans="1:40" s="247" customFormat="1" ht="15" customHeight="1" x14ac:dyDescent="0.25">
      <c r="A127" s="812"/>
      <c r="B127" s="348" t="s">
        <v>1019</v>
      </c>
      <c r="C127" s="913" t="str">
        <f>'Credit risk (SA)'!B59</f>
        <v>risk weight for issuing bank of 30%</v>
      </c>
      <c r="D127" s="1998" t="str">
        <f>'Credit risk (SA)'!AC59</f>
        <v/>
      </c>
      <c r="E127" s="730"/>
      <c r="F127" s="730"/>
      <c r="G127" s="730"/>
      <c r="H127" s="730"/>
      <c r="I127" s="730"/>
      <c r="J127" s="730"/>
      <c r="K127" s="730"/>
      <c r="L127" s="730"/>
      <c r="M127" s="730"/>
      <c r="N127" s="730"/>
      <c r="O127" s="730"/>
      <c r="P127" s="730"/>
      <c r="Q127" s="730"/>
      <c r="R127" s="730"/>
      <c r="S127" s="730"/>
      <c r="T127" s="730"/>
      <c r="U127" s="730"/>
      <c r="V127" s="730"/>
      <c r="W127" s="730"/>
      <c r="X127" s="730"/>
      <c r="Y127" s="730"/>
      <c r="Z127" s="730"/>
      <c r="AA127" s="730"/>
      <c r="AB127" s="730"/>
      <c r="AC127" s="730"/>
      <c r="AD127" s="730"/>
      <c r="AE127" s="730"/>
      <c r="AF127" s="730"/>
      <c r="AG127" s="730"/>
      <c r="AH127" s="730"/>
      <c r="AI127" s="730"/>
      <c r="AJ127" s="730"/>
      <c r="AK127" s="730"/>
      <c r="AL127" s="730"/>
      <c r="AM127" s="730"/>
      <c r="AN127" s="813"/>
    </row>
    <row r="128" spans="1:40" s="247" customFormat="1" ht="15" customHeight="1" x14ac:dyDescent="0.25">
      <c r="A128" s="812"/>
      <c r="B128" s="348" t="s">
        <v>1019</v>
      </c>
      <c r="C128" s="913" t="str">
        <f>'Credit risk (SA)'!B60</f>
        <v>risk weight for issuing bank of 40%</v>
      </c>
      <c r="D128" s="1998" t="str">
        <f>'Credit risk (SA)'!AC60</f>
        <v/>
      </c>
      <c r="E128" s="730"/>
      <c r="F128" s="730"/>
      <c r="G128" s="730"/>
      <c r="H128" s="730"/>
      <c r="I128" s="730"/>
      <c r="J128" s="730"/>
      <c r="K128" s="730"/>
      <c r="L128" s="730"/>
      <c r="M128" s="730"/>
      <c r="N128" s="730"/>
      <c r="O128" s="730"/>
      <c r="P128" s="730"/>
      <c r="Q128" s="730"/>
      <c r="R128" s="730"/>
      <c r="S128" s="730"/>
      <c r="T128" s="730"/>
      <c r="U128" s="730"/>
      <c r="V128" s="730"/>
      <c r="W128" s="730"/>
      <c r="X128" s="730"/>
      <c r="Y128" s="730"/>
      <c r="Z128" s="730"/>
      <c r="AA128" s="730"/>
      <c r="AB128" s="730"/>
      <c r="AC128" s="730"/>
      <c r="AD128" s="730"/>
      <c r="AE128" s="730"/>
      <c r="AF128" s="730"/>
      <c r="AG128" s="730"/>
      <c r="AH128" s="730"/>
      <c r="AI128" s="730"/>
      <c r="AJ128" s="730"/>
      <c r="AK128" s="730"/>
      <c r="AL128" s="730"/>
      <c r="AM128" s="730"/>
      <c r="AN128" s="813"/>
    </row>
    <row r="129" spans="1:40" s="247" customFormat="1" ht="15" customHeight="1" x14ac:dyDescent="0.25">
      <c r="A129" s="812"/>
      <c r="B129" s="348" t="s">
        <v>1019</v>
      </c>
      <c r="C129" s="913" t="str">
        <f>'Credit risk (SA)'!B61</f>
        <v>risk weight for issuing bank of 50%</v>
      </c>
      <c r="D129" s="1998" t="str">
        <f>'Credit risk (SA)'!AC61</f>
        <v/>
      </c>
      <c r="E129" s="730"/>
      <c r="F129" s="730"/>
      <c r="G129" s="730"/>
      <c r="H129" s="730"/>
      <c r="I129" s="730"/>
      <c r="J129" s="730"/>
      <c r="K129" s="730"/>
      <c r="L129" s="730"/>
      <c r="M129" s="730"/>
      <c r="N129" s="730"/>
      <c r="O129" s="730"/>
      <c r="P129" s="730"/>
      <c r="Q129" s="730"/>
      <c r="R129" s="730"/>
      <c r="S129" s="730"/>
      <c r="T129" s="730"/>
      <c r="U129" s="730"/>
      <c r="V129" s="730"/>
      <c r="W129" s="730"/>
      <c r="X129" s="730"/>
      <c r="Y129" s="730"/>
      <c r="Z129" s="730"/>
      <c r="AA129" s="730"/>
      <c r="AB129" s="730"/>
      <c r="AC129" s="730"/>
      <c r="AD129" s="730"/>
      <c r="AE129" s="730"/>
      <c r="AF129" s="730"/>
      <c r="AG129" s="730"/>
      <c r="AH129" s="730"/>
      <c r="AI129" s="730"/>
      <c r="AJ129" s="730"/>
      <c r="AK129" s="730"/>
      <c r="AL129" s="730"/>
      <c r="AM129" s="730"/>
      <c r="AN129" s="813"/>
    </row>
    <row r="130" spans="1:40" s="247" customFormat="1" ht="15" customHeight="1" x14ac:dyDescent="0.25">
      <c r="A130" s="812"/>
      <c r="B130" s="348" t="s">
        <v>1019</v>
      </c>
      <c r="C130" s="913" t="str">
        <f>'Credit risk (SA)'!B62</f>
        <v>risk weight for issuing bank of 75%</v>
      </c>
      <c r="D130" s="1998" t="str">
        <f>'Credit risk (SA)'!AC62</f>
        <v/>
      </c>
      <c r="E130" s="730"/>
      <c r="F130" s="730"/>
      <c r="G130" s="730"/>
      <c r="H130" s="730"/>
      <c r="I130" s="730"/>
      <c r="J130" s="730"/>
      <c r="K130" s="730"/>
      <c r="L130" s="730"/>
      <c r="M130" s="730"/>
      <c r="N130" s="730"/>
      <c r="O130" s="730"/>
      <c r="P130" s="730"/>
      <c r="Q130" s="730"/>
      <c r="R130" s="730"/>
      <c r="S130" s="730"/>
      <c r="T130" s="730"/>
      <c r="U130" s="730"/>
      <c r="V130" s="730"/>
      <c r="W130" s="730"/>
      <c r="X130" s="730"/>
      <c r="Y130" s="730"/>
      <c r="Z130" s="730"/>
      <c r="AA130" s="730"/>
      <c r="AB130" s="730"/>
      <c r="AC130" s="730"/>
      <c r="AD130" s="730"/>
      <c r="AE130" s="730"/>
      <c r="AF130" s="730"/>
      <c r="AG130" s="730"/>
      <c r="AH130" s="730"/>
      <c r="AI130" s="730"/>
      <c r="AJ130" s="730"/>
      <c r="AK130" s="730"/>
      <c r="AL130" s="730"/>
      <c r="AM130" s="730"/>
      <c r="AN130" s="813"/>
    </row>
    <row r="131" spans="1:40" s="247" customFormat="1" ht="15" customHeight="1" x14ac:dyDescent="0.25">
      <c r="A131" s="812"/>
      <c r="B131" s="348" t="s">
        <v>1019</v>
      </c>
      <c r="C131" s="913" t="str">
        <f>'Credit risk (SA)'!B63</f>
        <v>risk weight for issuing bank of 100%</v>
      </c>
      <c r="D131" s="1998" t="str">
        <f>'Credit risk (SA)'!AC63</f>
        <v/>
      </c>
      <c r="E131" s="730"/>
      <c r="F131" s="730"/>
      <c r="G131" s="730"/>
      <c r="H131" s="730"/>
      <c r="I131" s="730"/>
      <c r="J131" s="730"/>
      <c r="K131" s="730"/>
      <c r="L131" s="730"/>
      <c r="M131" s="730"/>
      <c r="N131" s="730"/>
      <c r="O131" s="730"/>
      <c r="P131" s="730"/>
      <c r="Q131" s="730"/>
      <c r="R131" s="730"/>
      <c r="S131" s="730"/>
      <c r="T131" s="730"/>
      <c r="U131" s="730"/>
      <c r="V131" s="730"/>
      <c r="W131" s="730"/>
      <c r="X131" s="730"/>
      <c r="Y131" s="730"/>
      <c r="Z131" s="730"/>
      <c r="AA131" s="730"/>
      <c r="AB131" s="730"/>
      <c r="AC131" s="730"/>
      <c r="AD131" s="730"/>
      <c r="AE131" s="730"/>
      <c r="AF131" s="730"/>
      <c r="AG131" s="730"/>
      <c r="AH131" s="730"/>
      <c r="AI131" s="730"/>
      <c r="AJ131" s="730"/>
      <c r="AK131" s="730"/>
      <c r="AL131" s="730"/>
      <c r="AM131" s="730"/>
      <c r="AN131" s="813"/>
    </row>
    <row r="132" spans="1:40" s="247" customFormat="1" ht="15" customHeight="1" x14ac:dyDescent="0.25">
      <c r="A132" s="812"/>
      <c r="B132" s="348" t="s">
        <v>1019</v>
      </c>
      <c r="C132" s="913" t="str">
        <f>'Credit risk (SA)'!B64</f>
        <v>risk weight for issuing bank of 150%</v>
      </c>
      <c r="D132" s="1998" t="str">
        <f>'Credit risk (SA)'!AC64</f>
        <v/>
      </c>
      <c r="E132" s="730"/>
      <c r="F132" s="730"/>
      <c r="G132" s="730"/>
      <c r="H132" s="730"/>
      <c r="I132" s="730"/>
      <c r="J132" s="730"/>
      <c r="K132" s="730"/>
      <c r="L132" s="730"/>
      <c r="M132" s="730"/>
      <c r="N132" s="730"/>
      <c r="O132" s="730"/>
      <c r="P132" s="730"/>
      <c r="Q132" s="730"/>
      <c r="R132" s="730"/>
      <c r="S132" s="730"/>
      <c r="T132" s="730"/>
      <c r="U132" s="730"/>
      <c r="V132" s="730"/>
      <c r="W132" s="730"/>
      <c r="X132" s="730"/>
      <c r="Y132" s="730"/>
      <c r="Z132" s="730"/>
      <c r="AA132" s="730"/>
      <c r="AB132" s="730"/>
      <c r="AC132" s="730"/>
      <c r="AD132" s="730"/>
      <c r="AE132" s="730"/>
      <c r="AF132" s="730"/>
      <c r="AG132" s="730"/>
      <c r="AH132" s="730"/>
      <c r="AI132" s="730"/>
      <c r="AJ132" s="730"/>
      <c r="AK132" s="730"/>
      <c r="AL132" s="730"/>
      <c r="AM132" s="730"/>
      <c r="AN132" s="813"/>
    </row>
    <row r="133" spans="1:40" s="247" customFormat="1" ht="15" customHeight="1" x14ac:dyDescent="0.25">
      <c r="A133" s="812"/>
      <c r="B133" s="345"/>
      <c r="C133" s="300" t="str">
        <f>'Credit risk (SA)'!B65</f>
        <v>Corporates (excluding SMEs); of which:</v>
      </c>
      <c r="D133" s="1135"/>
      <c r="E133" s="730"/>
      <c r="F133" s="730"/>
      <c r="G133" s="730"/>
      <c r="H133" s="730"/>
      <c r="I133" s="730"/>
      <c r="J133" s="730"/>
      <c r="K133" s="730"/>
      <c r="L133" s="730"/>
      <c r="M133" s="730"/>
      <c r="N133" s="730"/>
      <c r="O133" s="730"/>
      <c r="P133" s="730"/>
      <c r="Q133" s="730"/>
      <c r="R133" s="730"/>
      <c r="S133" s="730"/>
      <c r="T133" s="730"/>
      <c r="U133" s="730"/>
      <c r="V133" s="730"/>
      <c r="W133" s="730"/>
      <c r="X133" s="730"/>
      <c r="Y133" s="730"/>
      <c r="Z133" s="730"/>
      <c r="AA133" s="730"/>
      <c r="AB133" s="730"/>
      <c r="AC133" s="730"/>
      <c r="AD133" s="730"/>
      <c r="AE133" s="730"/>
      <c r="AF133" s="730"/>
      <c r="AG133" s="730"/>
      <c r="AH133" s="730"/>
      <c r="AI133" s="730"/>
      <c r="AJ133" s="730"/>
      <c r="AK133" s="730"/>
      <c r="AL133" s="730"/>
      <c r="AM133" s="730"/>
      <c r="AN133" s="813"/>
    </row>
    <row r="134" spans="1:40" s="247" customFormat="1" ht="15" customHeight="1" x14ac:dyDescent="0.25">
      <c r="A134" s="812"/>
      <c r="B134" s="345"/>
      <c r="C134" s="319" t="str">
        <f>'Credit risk (SA)'!B66</f>
        <v>Corporates (excluding SMEs) - rating allowed; of which:</v>
      </c>
      <c r="D134" s="1135"/>
      <c r="E134" s="730"/>
      <c r="F134" s="730"/>
      <c r="G134" s="730"/>
      <c r="H134" s="730"/>
      <c r="I134" s="730"/>
      <c r="J134" s="730"/>
      <c r="K134" s="730"/>
      <c r="L134" s="730"/>
      <c r="M134" s="730"/>
      <c r="N134" s="730"/>
      <c r="O134" s="730"/>
      <c r="P134" s="730"/>
      <c r="Q134" s="730"/>
      <c r="R134" s="730"/>
      <c r="S134" s="730"/>
      <c r="T134" s="730"/>
      <c r="U134" s="730"/>
      <c r="V134" s="730"/>
      <c r="W134" s="730"/>
      <c r="X134" s="730"/>
      <c r="Y134" s="730"/>
      <c r="Z134" s="730"/>
      <c r="AA134" s="730"/>
      <c r="AB134" s="730"/>
      <c r="AC134" s="730"/>
      <c r="AD134" s="730"/>
      <c r="AE134" s="730"/>
      <c r="AF134" s="730"/>
      <c r="AG134" s="730"/>
      <c r="AH134" s="730"/>
      <c r="AI134" s="730"/>
      <c r="AJ134" s="730"/>
      <c r="AK134" s="730"/>
      <c r="AL134" s="730"/>
      <c r="AM134" s="730"/>
      <c r="AN134" s="813"/>
    </row>
    <row r="135" spans="1:40" s="247" customFormat="1" ht="15" customHeight="1" x14ac:dyDescent="0.25">
      <c r="A135" s="812"/>
      <c r="B135" s="345"/>
      <c r="C135" s="322" t="str">
        <f>'Credit risk (SA)'!B67</f>
        <v>rated corporate exposures; of which:</v>
      </c>
      <c r="D135" s="1135"/>
      <c r="E135" s="730"/>
      <c r="F135" s="730"/>
      <c r="G135" s="730"/>
      <c r="H135" s="730"/>
      <c r="I135" s="730"/>
      <c r="J135" s="730"/>
      <c r="K135" s="730"/>
      <c r="L135" s="730"/>
      <c r="M135" s="730"/>
      <c r="N135" s="730"/>
      <c r="O135" s="730"/>
      <c r="P135" s="730"/>
      <c r="Q135" s="730"/>
      <c r="R135" s="730"/>
      <c r="S135" s="730"/>
      <c r="T135" s="730"/>
      <c r="U135" s="730"/>
      <c r="V135" s="730"/>
      <c r="W135" s="730"/>
      <c r="X135" s="730"/>
      <c r="Y135" s="730"/>
      <c r="Z135" s="730"/>
      <c r="AA135" s="730"/>
      <c r="AB135" s="730"/>
      <c r="AC135" s="730"/>
      <c r="AD135" s="730"/>
      <c r="AE135" s="730"/>
      <c r="AF135" s="730"/>
      <c r="AG135" s="730"/>
      <c r="AH135" s="730"/>
      <c r="AI135" s="730"/>
      <c r="AJ135" s="730"/>
      <c r="AK135" s="730"/>
      <c r="AL135" s="730"/>
      <c r="AM135" s="730"/>
      <c r="AN135" s="813"/>
    </row>
    <row r="136" spans="1:40" s="247" customFormat="1" ht="15" customHeight="1" x14ac:dyDescent="0.25">
      <c r="A136" s="812"/>
      <c r="B136" s="348" t="s">
        <v>1019</v>
      </c>
      <c r="C136" s="1118" t="str">
        <f>'Credit risk (SA)'!B68</f>
        <v xml:space="preserve">AAA to AA- </v>
      </c>
      <c r="D136" s="1998" t="str">
        <f>'Credit risk (SA)'!AC68</f>
        <v/>
      </c>
      <c r="E136" s="730"/>
      <c r="F136" s="730"/>
      <c r="G136" s="730"/>
      <c r="H136" s="730"/>
      <c r="I136" s="730"/>
      <c r="J136" s="730"/>
      <c r="K136" s="730"/>
      <c r="L136" s="730"/>
      <c r="M136" s="730"/>
      <c r="N136" s="730"/>
      <c r="O136" s="730"/>
      <c r="P136" s="730"/>
      <c r="Q136" s="730"/>
      <c r="R136" s="730"/>
      <c r="S136" s="730"/>
      <c r="T136" s="730"/>
      <c r="U136" s="730"/>
      <c r="V136" s="730"/>
      <c r="W136" s="730"/>
      <c r="X136" s="730"/>
      <c r="Y136" s="730"/>
      <c r="Z136" s="730"/>
      <c r="AA136" s="730"/>
      <c r="AB136" s="730"/>
      <c r="AC136" s="730"/>
      <c r="AD136" s="730"/>
      <c r="AE136" s="730"/>
      <c r="AF136" s="730"/>
      <c r="AG136" s="730"/>
      <c r="AH136" s="730"/>
      <c r="AI136" s="730"/>
      <c r="AJ136" s="730"/>
      <c r="AK136" s="730"/>
      <c r="AL136" s="730"/>
      <c r="AM136" s="730"/>
      <c r="AN136" s="813"/>
    </row>
    <row r="137" spans="1:40" s="247" customFormat="1" ht="15" customHeight="1" x14ac:dyDescent="0.25">
      <c r="A137" s="812"/>
      <c r="B137" s="348" t="s">
        <v>1019</v>
      </c>
      <c r="C137" s="1118" t="str">
        <f>'Credit risk (SA)'!B69</f>
        <v>A+ to A-</v>
      </c>
      <c r="D137" s="1998" t="str">
        <f>'Credit risk (SA)'!AC69</f>
        <v/>
      </c>
      <c r="E137" s="730"/>
      <c r="F137" s="730"/>
      <c r="G137" s="730"/>
      <c r="H137" s="730"/>
      <c r="I137" s="730"/>
      <c r="J137" s="730"/>
      <c r="K137" s="730"/>
      <c r="L137" s="730"/>
      <c r="M137" s="730"/>
      <c r="N137" s="730"/>
      <c r="O137" s="730"/>
      <c r="P137" s="730"/>
      <c r="Q137" s="730"/>
      <c r="R137" s="730"/>
      <c r="S137" s="730"/>
      <c r="T137" s="730"/>
      <c r="U137" s="730"/>
      <c r="V137" s="730"/>
      <c r="W137" s="730"/>
      <c r="X137" s="730"/>
      <c r="Y137" s="730"/>
      <c r="Z137" s="730"/>
      <c r="AA137" s="730"/>
      <c r="AB137" s="730"/>
      <c r="AC137" s="730"/>
      <c r="AD137" s="730"/>
      <c r="AE137" s="730"/>
      <c r="AF137" s="730"/>
      <c r="AG137" s="730"/>
      <c r="AH137" s="730"/>
      <c r="AI137" s="730"/>
      <c r="AJ137" s="730"/>
      <c r="AK137" s="730"/>
      <c r="AL137" s="730"/>
      <c r="AM137" s="730"/>
      <c r="AN137" s="813"/>
    </row>
    <row r="138" spans="1:40" s="247" customFormat="1" ht="15" customHeight="1" x14ac:dyDescent="0.25">
      <c r="A138" s="812"/>
      <c r="B138" s="348" t="s">
        <v>1019</v>
      </c>
      <c r="C138" s="1118" t="str">
        <f>'Credit risk (SA)'!B70</f>
        <v>BBB+ to BBB-</v>
      </c>
      <c r="D138" s="1998" t="str">
        <f>'Credit risk (SA)'!AC70</f>
        <v/>
      </c>
      <c r="E138" s="730"/>
      <c r="F138" s="730"/>
      <c r="G138" s="730"/>
      <c r="H138" s="730"/>
      <c r="I138" s="730"/>
      <c r="J138" s="730"/>
      <c r="K138" s="730"/>
      <c r="L138" s="730"/>
      <c r="M138" s="730"/>
      <c r="N138" s="730"/>
      <c r="O138" s="730"/>
      <c r="P138" s="730"/>
      <c r="Q138" s="730"/>
      <c r="R138" s="730"/>
      <c r="S138" s="730"/>
      <c r="T138" s="730"/>
      <c r="U138" s="730"/>
      <c r="V138" s="730"/>
      <c r="W138" s="730"/>
      <c r="X138" s="730"/>
      <c r="Y138" s="730"/>
      <c r="Z138" s="730"/>
      <c r="AA138" s="730"/>
      <c r="AB138" s="730"/>
      <c r="AC138" s="730"/>
      <c r="AD138" s="730"/>
      <c r="AE138" s="730"/>
      <c r="AF138" s="730"/>
      <c r="AG138" s="730"/>
      <c r="AH138" s="730"/>
      <c r="AI138" s="730"/>
      <c r="AJ138" s="730"/>
      <c r="AK138" s="730"/>
      <c r="AL138" s="730"/>
      <c r="AM138" s="730"/>
      <c r="AN138" s="813"/>
    </row>
    <row r="139" spans="1:40" s="247" customFormat="1" ht="15" customHeight="1" x14ac:dyDescent="0.25">
      <c r="A139" s="812"/>
      <c r="B139" s="348" t="s">
        <v>1019</v>
      </c>
      <c r="C139" s="1118" t="str">
        <f>'Credit risk (SA)'!B71</f>
        <v>BB+ to BB-</v>
      </c>
      <c r="D139" s="1998" t="str">
        <f>'Credit risk (SA)'!AC71</f>
        <v/>
      </c>
      <c r="E139" s="730"/>
      <c r="F139" s="730"/>
      <c r="G139" s="730"/>
      <c r="H139" s="730"/>
      <c r="I139" s="730"/>
      <c r="J139" s="730"/>
      <c r="K139" s="730"/>
      <c r="L139" s="730"/>
      <c r="M139" s="730"/>
      <c r="N139" s="730"/>
      <c r="O139" s="730"/>
      <c r="P139" s="730"/>
      <c r="Q139" s="730"/>
      <c r="R139" s="730"/>
      <c r="S139" s="730"/>
      <c r="T139" s="730"/>
      <c r="U139" s="730"/>
      <c r="V139" s="730"/>
      <c r="W139" s="730"/>
      <c r="X139" s="730"/>
      <c r="Y139" s="730"/>
      <c r="Z139" s="730"/>
      <c r="AA139" s="730"/>
      <c r="AB139" s="730"/>
      <c r="AC139" s="730"/>
      <c r="AD139" s="730"/>
      <c r="AE139" s="730"/>
      <c r="AF139" s="730"/>
      <c r="AG139" s="730"/>
      <c r="AH139" s="730"/>
      <c r="AI139" s="730"/>
      <c r="AJ139" s="730"/>
      <c r="AK139" s="730"/>
      <c r="AL139" s="730"/>
      <c r="AM139" s="730"/>
      <c r="AN139" s="813"/>
    </row>
    <row r="140" spans="1:40" s="247" customFormat="1" ht="15" customHeight="1" x14ac:dyDescent="0.25">
      <c r="A140" s="812"/>
      <c r="B140" s="348" t="s">
        <v>1019</v>
      </c>
      <c r="C140" s="1118" t="str">
        <f>'Credit risk (SA)'!B72</f>
        <v>below BB-</v>
      </c>
      <c r="D140" s="1998" t="str">
        <f>'Credit risk (SA)'!AC72</f>
        <v/>
      </c>
      <c r="E140" s="730"/>
      <c r="F140" s="730"/>
      <c r="G140" s="730"/>
      <c r="H140" s="730"/>
      <c r="I140" s="730"/>
      <c r="J140" s="730"/>
      <c r="K140" s="730"/>
      <c r="L140" s="730"/>
      <c r="M140" s="730"/>
      <c r="N140" s="730"/>
      <c r="O140" s="730"/>
      <c r="P140" s="730"/>
      <c r="Q140" s="730"/>
      <c r="R140" s="730"/>
      <c r="S140" s="730"/>
      <c r="T140" s="730"/>
      <c r="U140" s="730"/>
      <c r="V140" s="730"/>
      <c r="W140" s="730"/>
      <c r="X140" s="730"/>
      <c r="Y140" s="730"/>
      <c r="Z140" s="730"/>
      <c r="AA140" s="730"/>
      <c r="AB140" s="730"/>
      <c r="AC140" s="730"/>
      <c r="AD140" s="730"/>
      <c r="AE140" s="730"/>
      <c r="AF140" s="730"/>
      <c r="AG140" s="730"/>
      <c r="AH140" s="730"/>
      <c r="AI140" s="730"/>
      <c r="AJ140" s="730"/>
      <c r="AK140" s="730"/>
      <c r="AL140" s="730"/>
      <c r="AM140" s="730"/>
      <c r="AN140" s="813"/>
    </row>
    <row r="141" spans="1:40" s="247" customFormat="1" ht="15" customHeight="1" x14ac:dyDescent="0.25">
      <c r="A141" s="812"/>
      <c r="B141" s="348" t="s">
        <v>1019</v>
      </c>
      <c r="C141" s="322" t="str">
        <f>'Credit risk (SA)'!B73</f>
        <v xml:space="preserve">unrated corporate exposures </v>
      </c>
      <c r="D141" s="1998" t="str">
        <f>'Credit risk (SA)'!AC73</f>
        <v/>
      </c>
      <c r="E141" s="730"/>
      <c r="F141" s="730"/>
      <c r="G141" s="730"/>
      <c r="H141" s="730"/>
      <c r="I141" s="730"/>
      <c r="J141" s="730"/>
      <c r="K141" s="730"/>
      <c r="L141" s="730"/>
      <c r="M141" s="730"/>
      <c r="N141" s="730"/>
      <c r="O141" s="730"/>
      <c r="P141" s="730"/>
      <c r="Q141" s="730"/>
      <c r="R141" s="730"/>
      <c r="S141" s="730"/>
      <c r="T141" s="730"/>
      <c r="U141" s="730"/>
      <c r="V141" s="730"/>
      <c r="W141" s="730"/>
      <c r="X141" s="730"/>
      <c r="Y141" s="730"/>
      <c r="Z141" s="730"/>
      <c r="AA141" s="730"/>
      <c r="AB141" s="730"/>
      <c r="AC141" s="730"/>
      <c r="AD141" s="730"/>
      <c r="AE141" s="730"/>
      <c r="AF141" s="730"/>
      <c r="AG141" s="730"/>
      <c r="AH141" s="730"/>
      <c r="AI141" s="730"/>
      <c r="AJ141" s="730"/>
      <c r="AK141" s="730"/>
      <c r="AL141" s="730"/>
      <c r="AM141" s="730"/>
      <c r="AN141" s="813"/>
    </row>
    <row r="142" spans="1:40" s="247" customFormat="1" ht="15" customHeight="1" x14ac:dyDescent="0.25">
      <c r="A142" s="812"/>
      <c r="B142" s="345"/>
      <c r="C142" s="319" t="str">
        <f>'Credit risk (SA)'!B74</f>
        <v>Corporates (excluding SMEs) - rating not allowed; of which:</v>
      </c>
      <c r="D142" s="1135"/>
      <c r="E142" s="730"/>
      <c r="F142" s="730"/>
      <c r="G142" s="730"/>
      <c r="H142" s="730"/>
      <c r="I142" s="730"/>
      <c r="J142" s="730"/>
      <c r="K142" s="730"/>
      <c r="L142" s="730"/>
      <c r="M142" s="730"/>
      <c r="N142" s="730"/>
      <c r="O142" s="730"/>
      <c r="P142" s="730"/>
      <c r="Q142" s="730"/>
      <c r="R142" s="730"/>
      <c r="S142" s="730"/>
      <c r="T142" s="730"/>
      <c r="U142" s="730"/>
      <c r="V142" s="730"/>
      <c r="W142" s="730"/>
      <c r="X142" s="730"/>
      <c r="Y142" s="730"/>
      <c r="Z142" s="730"/>
      <c r="AA142" s="730"/>
      <c r="AB142" s="730"/>
      <c r="AC142" s="730"/>
      <c r="AD142" s="730"/>
      <c r="AE142" s="730"/>
      <c r="AF142" s="730"/>
      <c r="AG142" s="730"/>
      <c r="AH142" s="730"/>
      <c r="AI142" s="730"/>
      <c r="AJ142" s="730"/>
      <c r="AK142" s="730"/>
      <c r="AL142" s="730"/>
      <c r="AM142" s="730"/>
      <c r="AN142" s="813"/>
    </row>
    <row r="143" spans="1:40" s="247" customFormat="1" ht="15" customHeight="1" x14ac:dyDescent="0.25">
      <c r="A143" s="812"/>
      <c r="B143" s="348" t="s">
        <v>1019</v>
      </c>
      <c r="C143" s="913" t="str">
        <f>'Credit risk (SA)'!B75</f>
        <v>investment grade</v>
      </c>
      <c r="D143" s="1998" t="str">
        <f>'Credit risk (SA)'!AC75</f>
        <v/>
      </c>
      <c r="E143" s="730"/>
      <c r="F143" s="730"/>
      <c r="G143" s="730"/>
      <c r="H143" s="730"/>
      <c r="I143" s="730"/>
      <c r="J143" s="730"/>
      <c r="K143" s="730"/>
      <c r="L143" s="730"/>
      <c r="M143" s="730"/>
      <c r="N143" s="730"/>
      <c r="O143" s="730"/>
      <c r="P143" s="730"/>
      <c r="Q143" s="730"/>
      <c r="R143" s="730"/>
      <c r="S143" s="730"/>
      <c r="T143" s="730"/>
      <c r="U143" s="730"/>
      <c r="V143" s="730"/>
      <c r="W143" s="730"/>
      <c r="X143" s="730"/>
      <c r="Y143" s="730"/>
      <c r="Z143" s="730"/>
      <c r="AA143" s="730"/>
      <c r="AB143" s="730"/>
      <c r="AC143" s="730"/>
      <c r="AD143" s="730"/>
      <c r="AE143" s="730"/>
      <c r="AF143" s="730"/>
      <c r="AG143" s="730"/>
      <c r="AH143" s="730"/>
      <c r="AI143" s="730"/>
      <c r="AJ143" s="730"/>
      <c r="AK143" s="730"/>
      <c r="AL143" s="730"/>
      <c r="AM143" s="730"/>
      <c r="AN143" s="813"/>
    </row>
    <row r="144" spans="1:40" s="247" customFormat="1" ht="15" customHeight="1" x14ac:dyDescent="0.25">
      <c r="A144" s="812"/>
      <c r="B144" s="348" t="s">
        <v>1019</v>
      </c>
      <c r="C144" s="913" t="str">
        <f>'Credit risk (SA)'!B76</f>
        <v>not investment grade</v>
      </c>
      <c r="D144" s="1998" t="str">
        <f>'Credit risk (SA)'!AC76</f>
        <v/>
      </c>
      <c r="E144" s="730"/>
      <c r="F144" s="730"/>
      <c r="G144" s="730"/>
      <c r="H144" s="730"/>
      <c r="I144" s="730"/>
      <c r="J144" s="730"/>
      <c r="K144" s="730"/>
      <c r="L144" s="730"/>
      <c r="M144" s="730"/>
      <c r="N144" s="730"/>
      <c r="O144" s="730"/>
      <c r="P144" s="730"/>
      <c r="Q144" s="730"/>
      <c r="R144" s="730"/>
      <c r="S144" s="730"/>
      <c r="T144" s="730"/>
      <c r="U144" s="730"/>
      <c r="V144" s="730"/>
      <c r="W144" s="730"/>
      <c r="X144" s="730"/>
      <c r="Y144" s="730"/>
      <c r="Z144" s="730"/>
      <c r="AA144" s="730"/>
      <c r="AB144" s="730"/>
      <c r="AC144" s="730"/>
      <c r="AD144" s="730"/>
      <c r="AE144" s="730"/>
      <c r="AF144" s="730"/>
      <c r="AG144" s="730"/>
      <c r="AH144" s="730"/>
      <c r="AI144" s="730"/>
      <c r="AJ144" s="730"/>
      <c r="AK144" s="730"/>
      <c r="AL144" s="730"/>
      <c r="AM144" s="730"/>
      <c r="AN144" s="813"/>
    </row>
    <row r="145" spans="1:40" s="247" customFormat="1" ht="15" customHeight="1" x14ac:dyDescent="0.25">
      <c r="A145" s="812"/>
      <c r="B145" s="348" t="s">
        <v>1019</v>
      </c>
      <c r="C145" s="300" t="str">
        <f>'Credit risk (SA)'!B77</f>
        <v>Corporate SME exposures</v>
      </c>
      <c r="D145" s="1998" t="str">
        <f>'Credit risk (SA)'!AC77</f>
        <v/>
      </c>
      <c r="E145" s="730"/>
      <c r="F145" s="730"/>
      <c r="G145" s="730"/>
      <c r="H145" s="730"/>
      <c r="I145" s="730"/>
      <c r="J145" s="730"/>
      <c r="K145" s="730"/>
      <c r="L145" s="730"/>
      <c r="M145" s="730"/>
      <c r="N145" s="730"/>
      <c r="O145" s="730"/>
      <c r="P145" s="730"/>
      <c r="Q145" s="730"/>
      <c r="R145" s="730"/>
      <c r="S145" s="730"/>
      <c r="T145" s="730"/>
      <c r="U145" s="730"/>
      <c r="V145" s="730"/>
      <c r="W145" s="730"/>
      <c r="X145" s="730"/>
      <c r="Y145" s="730"/>
      <c r="Z145" s="730"/>
      <c r="AA145" s="730"/>
      <c r="AB145" s="730"/>
      <c r="AC145" s="730"/>
      <c r="AD145" s="730"/>
      <c r="AE145" s="730"/>
      <c r="AF145" s="730"/>
      <c r="AG145" s="730"/>
      <c r="AH145" s="730"/>
      <c r="AI145" s="730"/>
      <c r="AJ145" s="730"/>
      <c r="AK145" s="730"/>
      <c r="AL145" s="730"/>
      <c r="AM145" s="730"/>
      <c r="AN145" s="813"/>
    </row>
    <row r="146" spans="1:40" s="247" customFormat="1" ht="15" customHeight="1" x14ac:dyDescent="0.25">
      <c r="A146" s="812"/>
      <c r="B146" s="345"/>
      <c r="C146" s="300" t="str">
        <f>'Credit risk (SA)'!B78</f>
        <v>Specialised lending; of which:</v>
      </c>
      <c r="D146" s="1135"/>
      <c r="E146" s="730"/>
      <c r="F146" s="730"/>
      <c r="G146" s="730"/>
      <c r="H146" s="730"/>
      <c r="I146" s="730"/>
      <c r="J146" s="730"/>
      <c r="K146" s="730"/>
      <c r="L146" s="730"/>
      <c r="M146" s="730"/>
      <c r="N146" s="730"/>
      <c r="O146" s="730"/>
      <c r="P146" s="730"/>
      <c r="Q146" s="730"/>
      <c r="R146" s="730"/>
      <c r="S146" s="730"/>
      <c r="T146" s="730"/>
      <c r="U146" s="730"/>
      <c r="V146" s="730"/>
      <c r="W146" s="730"/>
      <c r="X146" s="730"/>
      <c r="Y146" s="730"/>
      <c r="Z146" s="730"/>
      <c r="AA146" s="730"/>
      <c r="AB146" s="730"/>
      <c r="AC146" s="730"/>
      <c r="AD146" s="730"/>
      <c r="AE146" s="730"/>
      <c r="AF146" s="730"/>
      <c r="AG146" s="730"/>
      <c r="AH146" s="730"/>
      <c r="AI146" s="730"/>
      <c r="AJ146" s="730"/>
      <c r="AK146" s="730"/>
      <c r="AL146" s="730"/>
      <c r="AM146" s="730"/>
      <c r="AN146" s="813"/>
    </row>
    <row r="147" spans="1:40" s="247" customFormat="1" ht="15" customHeight="1" x14ac:dyDescent="0.25">
      <c r="A147" s="812"/>
      <c r="B147" s="345"/>
      <c r="C147" s="319" t="str">
        <f>'Credit risk (SA)'!B79</f>
        <v>rated (only for jurisdictions where rating is allowed)</v>
      </c>
      <c r="D147" s="1135"/>
      <c r="E147" s="730"/>
      <c r="F147" s="730"/>
      <c r="G147" s="730"/>
      <c r="H147" s="730"/>
      <c r="I147" s="730"/>
      <c r="J147" s="730"/>
      <c r="K147" s="730"/>
      <c r="L147" s="730"/>
      <c r="M147" s="730"/>
      <c r="N147" s="730"/>
      <c r="O147" s="730"/>
      <c r="P147" s="730"/>
      <c r="Q147" s="730"/>
      <c r="R147" s="730"/>
      <c r="S147" s="730"/>
      <c r="T147" s="730"/>
      <c r="U147" s="730"/>
      <c r="V147" s="730"/>
      <c r="W147" s="730"/>
      <c r="X147" s="730"/>
      <c r="Y147" s="730"/>
      <c r="Z147" s="730"/>
      <c r="AA147" s="730"/>
      <c r="AB147" s="730"/>
      <c r="AC147" s="730"/>
      <c r="AD147" s="730"/>
      <c r="AE147" s="730"/>
      <c r="AF147" s="730"/>
      <c r="AG147" s="730"/>
      <c r="AH147" s="730"/>
      <c r="AI147" s="730"/>
      <c r="AJ147" s="730"/>
      <c r="AK147" s="730"/>
      <c r="AL147" s="730"/>
      <c r="AM147" s="730"/>
      <c r="AN147" s="813"/>
    </row>
    <row r="148" spans="1:40" s="247" customFormat="1" ht="15" customHeight="1" x14ac:dyDescent="0.25">
      <c r="A148" s="812"/>
      <c r="B148" s="345"/>
      <c r="C148" s="319" t="str">
        <f>'Credit risk (SA)'!B80</f>
        <v>project finance; of which:</v>
      </c>
      <c r="D148" s="1135"/>
      <c r="E148" s="730"/>
      <c r="F148" s="730"/>
      <c r="G148" s="730"/>
      <c r="H148" s="730"/>
      <c r="I148" s="730"/>
      <c r="J148" s="730"/>
      <c r="K148" s="730"/>
      <c r="L148" s="730"/>
      <c r="M148" s="730"/>
      <c r="N148" s="730"/>
      <c r="O148" s="730"/>
      <c r="P148" s="730"/>
      <c r="Q148" s="730"/>
      <c r="R148" s="730"/>
      <c r="S148" s="730"/>
      <c r="T148" s="730"/>
      <c r="U148" s="730"/>
      <c r="V148" s="730"/>
      <c r="W148" s="730"/>
      <c r="X148" s="730"/>
      <c r="Y148" s="730"/>
      <c r="Z148" s="730"/>
      <c r="AA148" s="730"/>
      <c r="AB148" s="730"/>
      <c r="AC148" s="730"/>
      <c r="AD148" s="730"/>
      <c r="AE148" s="730"/>
      <c r="AF148" s="730"/>
      <c r="AG148" s="730"/>
      <c r="AH148" s="730"/>
      <c r="AI148" s="730"/>
      <c r="AJ148" s="730"/>
      <c r="AK148" s="730"/>
      <c r="AL148" s="730"/>
      <c r="AM148" s="730"/>
      <c r="AN148" s="813"/>
    </row>
    <row r="149" spans="1:40" s="247" customFormat="1" ht="15" customHeight="1" x14ac:dyDescent="0.25">
      <c r="A149" s="812"/>
      <c r="B149" s="348" t="s">
        <v>1019</v>
      </c>
      <c r="C149" s="913" t="str">
        <f>'Credit risk (SA)'!B81</f>
        <v>pre-operational phase</v>
      </c>
      <c r="D149" s="1998" t="str">
        <f>'Credit risk (SA)'!AC81</f>
        <v/>
      </c>
      <c r="E149" s="730"/>
      <c r="F149" s="730"/>
      <c r="G149" s="730"/>
      <c r="H149" s="730"/>
      <c r="I149" s="730"/>
      <c r="J149" s="730"/>
      <c r="K149" s="730"/>
      <c r="L149" s="730"/>
      <c r="M149" s="730"/>
      <c r="N149" s="730"/>
      <c r="O149" s="730"/>
      <c r="P149" s="730"/>
      <c r="Q149" s="730"/>
      <c r="R149" s="730"/>
      <c r="S149" s="730"/>
      <c r="T149" s="730"/>
      <c r="U149" s="730"/>
      <c r="V149" s="730"/>
      <c r="W149" s="730"/>
      <c r="X149" s="730"/>
      <c r="Y149" s="730"/>
      <c r="Z149" s="730"/>
      <c r="AA149" s="730"/>
      <c r="AB149" s="730"/>
      <c r="AC149" s="730"/>
      <c r="AD149" s="730"/>
      <c r="AE149" s="730"/>
      <c r="AF149" s="730"/>
      <c r="AG149" s="730"/>
      <c r="AH149" s="730"/>
      <c r="AI149" s="730"/>
      <c r="AJ149" s="730"/>
      <c r="AK149" s="730"/>
      <c r="AL149" s="730"/>
      <c r="AM149" s="730"/>
      <c r="AN149" s="813"/>
    </row>
    <row r="150" spans="1:40" s="247" customFormat="1" ht="15" customHeight="1" x14ac:dyDescent="0.25">
      <c r="A150" s="812"/>
      <c r="B150" s="348" t="s">
        <v>1019</v>
      </c>
      <c r="C150" s="913" t="str">
        <f>'Credit risk (SA)'!B82</f>
        <v>operational phase</v>
      </c>
      <c r="D150" s="1998" t="str">
        <f>'Credit risk (SA)'!AC82</f>
        <v/>
      </c>
      <c r="E150" s="730"/>
      <c r="F150" s="730"/>
      <c r="G150" s="730"/>
      <c r="H150" s="730"/>
      <c r="I150" s="730"/>
      <c r="J150" s="730"/>
      <c r="K150" s="730"/>
      <c r="L150" s="730"/>
      <c r="M150" s="730"/>
      <c r="N150" s="730"/>
      <c r="O150" s="730"/>
      <c r="P150" s="730"/>
      <c r="Q150" s="730"/>
      <c r="R150" s="730"/>
      <c r="S150" s="730"/>
      <c r="T150" s="730"/>
      <c r="U150" s="730"/>
      <c r="V150" s="730"/>
      <c r="W150" s="730"/>
      <c r="X150" s="730"/>
      <c r="Y150" s="730"/>
      <c r="Z150" s="730"/>
      <c r="AA150" s="730"/>
      <c r="AB150" s="730"/>
      <c r="AC150" s="730"/>
      <c r="AD150" s="730"/>
      <c r="AE150" s="730"/>
      <c r="AF150" s="730"/>
      <c r="AG150" s="730"/>
      <c r="AH150" s="730"/>
      <c r="AI150" s="730"/>
      <c r="AJ150" s="730"/>
      <c r="AK150" s="730"/>
      <c r="AL150" s="730"/>
      <c r="AM150" s="730"/>
      <c r="AN150" s="813"/>
    </row>
    <row r="151" spans="1:40" s="247" customFormat="1" ht="15" customHeight="1" x14ac:dyDescent="0.25">
      <c r="A151" s="812"/>
      <c r="B151" s="348" t="s">
        <v>1019</v>
      </c>
      <c r="C151" s="913" t="str">
        <f>'Credit risk (SA)'!B83</f>
        <v>operational phase (high quality)</v>
      </c>
      <c r="D151" s="1998" t="str">
        <f>'Credit risk (SA)'!AC83</f>
        <v/>
      </c>
      <c r="E151" s="730"/>
      <c r="F151" s="730"/>
      <c r="G151" s="730"/>
      <c r="H151" s="730"/>
      <c r="I151" s="730"/>
      <c r="J151" s="730"/>
      <c r="K151" s="730"/>
      <c r="L151" s="730"/>
      <c r="M151" s="730"/>
      <c r="N151" s="730"/>
      <c r="O151" s="730"/>
      <c r="P151" s="730"/>
      <c r="Q151" s="730"/>
      <c r="R151" s="730"/>
      <c r="S151" s="730"/>
      <c r="T151" s="730"/>
      <c r="U151" s="730"/>
      <c r="V151" s="730"/>
      <c r="W151" s="730"/>
      <c r="X151" s="730"/>
      <c r="Y151" s="730"/>
      <c r="Z151" s="730"/>
      <c r="AA151" s="730"/>
      <c r="AB151" s="730"/>
      <c r="AC151" s="730"/>
      <c r="AD151" s="730"/>
      <c r="AE151" s="730"/>
      <c r="AF151" s="730"/>
      <c r="AG151" s="730"/>
      <c r="AH151" s="730"/>
      <c r="AI151" s="730"/>
      <c r="AJ151" s="730"/>
      <c r="AK151" s="730"/>
      <c r="AL151" s="730"/>
      <c r="AM151" s="730"/>
      <c r="AN151" s="813"/>
    </row>
    <row r="152" spans="1:40" s="247" customFormat="1" ht="15" customHeight="1" x14ac:dyDescent="0.25">
      <c r="A152" s="812"/>
      <c r="B152" s="348" t="s">
        <v>1019</v>
      </c>
      <c r="C152" s="319" t="str">
        <f>'Credit risk (SA)'!B84</f>
        <v>object finance</v>
      </c>
      <c r="D152" s="1998" t="str">
        <f>'Credit risk (SA)'!AC84</f>
        <v/>
      </c>
      <c r="E152" s="730"/>
      <c r="F152" s="730"/>
      <c r="G152" s="730"/>
      <c r="H152" s="730"/>
      <c r="I152" s="730"/>
      <c r="J152" s="730"/>
      <c r="K152" s="730"/>
      <c r="L152" s="730"/>
      <c r="M152" s="730"/>
      <c r="N152" s="730"/>
      <c r="O152" s="730"/>
      <c r="P152" s="730"/>
      <c r="Q152" s="730"/>
      <c r="R152" s="730"/>
      <c r="S152" s="730"/>
      <c r="T152" s="730"/>
      <c r="U152" s="730"/>
      <c r="V152" s="730"/>
      <c r="W152" s="730"/>
      <c r="X152" s="730"/>
      <c r="Y152" s="730"/>
      <c r="Z152" s="730"/>
      <c r="AA152" s="730"/>
      <c r="AB152" s="730"/>
      <c r="AC152" s="730"/>
      <c r="AD152" s="730"/>
      <c r="AE152" s="730"/>
      <c r="AF152" s="730"/>
      <c r="AG152" s="730"/>
      <c r="AH152" s="730"/>
      <c r="AI152" s="730"/>
      <c r="AJ152" s="730"/>
      <c r="AK152" s="730"/>
      <c r="AL152" s="730"/>
      <c r="AM152" s="730"/>
      <c r="AN152" s="813"/>
    </row>
    <row r="153" spans="1:40" s="247" customFormat="1" ht="15" customHeight="1" x14ac:dyDescent="0.25">
      <c r="A153" s="812"/>
      <c r="B153" s="348" t="s">
        <v>1019</v>
      </c>
      <c r="C153" s="319" t="str">
        <f>'Credit risk (SA)'!B85</f>
        <v>commodity finance</v>
      </c>
      <c r="D153" s="1998" t="str">
        <f>'Credit risk (SA)'!AC85</f>
        <v/>
      </c>
      <c r="E153" s="730"/>
      <c r="F153" s="730"/>
      <c r="G153" s="730"/>
      <c r="H153" s="730"/>
      <c r="I153" s="730"/>
      <c r="J153" s="730"/>
      <c r="K153" s="730"/>
      <c r="L153" s="730"/>
      <c r="M153" s="730"/>
      <c r="N153" s="730"/>
      <c r="O153" s="730"/>
      <c r="P153" s="730"/>
      <c r="Q153" s="730"/>
      <c r="R153" s="730"/>
      <c r="S153" s="730"/>
      <c r="T153" s="730"/>
      <c r="U153" s="730"/>
      <c r="V153" s="730"/>
      <c r="W153" s="730"/>
      <c r="X153" s="730"/>
      <c r="Y153" s="730"/>
      <c r="Z153" s="730"/>
      <c r="AA153" s="730"/>
      <c r="AB153" s="730"/>
      <c r="AC153" s="730"/>
      <c r="AD153" s="730"/>
      <c r="AE153" s="730"/>
      <c r="AF153" s="730"/>
      <c r="AG153" s="730"/>
      <c r="AH153" s="730"/>
      <c r="AI153" s="730"/>
      <c r="AJ153" s="730"/>
      <c r="AK153" s="730"/>
      <c r="AL153" s="730"/>
      <c r="AM153" s="730"/>
      <c r="AN153" s="813"/>
    </row>
    <row r="154" spans="1:40" s="247" customFormat="1" ht="15" customHeight="1" x14ac:dyDescent="0.25">
      <c r="A154" s="812"/>
      <c r="B154" s="345"/>
      <c r="C154" s="1121" t="str">
        <f>'Credit risk (SA)'!B86</f>
        <v>Equity exposures; of which:</v>
      </c>
      <c r="D154" s="1135"/>
      <c r="E154" s="730"/>
      <c r="F154" s="730"/>
      <c r="G154" s="730"/>
      <c r="H154" s="730"/>
      <c r="I154" s="730"/>
      <c r="J154" s="730"/>
      <c r="K154" s="730"/>
      <c r="L154" s="730"/>
      <c r="M154" s="730"/>
      <c r="N154" s="730"/>
      <c r="O154" s="730"/>
      <c r="P154" s="730"/>
      <c r="Q154" s="730"/>
      <c r="R154" s="730"/>
      <c r="S154" s="730"/>
      <c r="T154" s="730"/>
      <c r="U154" s="730"/>
      <c r="V154" s="730"/>
      <c r="W154" s="730"/>
      <c r="X154" s="730"/>
      <c r="Y154" s="730"/>
      <c r="Z154" s="730"/>
      <c r="AA154" s="730"/>
      <c r="AB154" s="730"/>
      <c r="AC154" s="730"/>
      <c r="AD154" s="730"/>
      <c r="AE154" s="730"/>
      <c r="AF154" s="730"/>
      <c r="AG154" s="730"/>
      <c r="AH154" s="730"/>
      <c r="AI154" s="730"/>
      <c r="AJ154" s="730"/>
      <c r="AK154" s="730"/>
      <c r="AL154" s="730"/>
      <c r="AM154" s="730"/>
      <c r="AN154" s="813"/>
    </row>
    <row r="155" spans="1:40" s="247" customFormat="1" ht="15" customHeight="1" x14ac:dyDescent="0.25">
      <c r="A155" s="812"/>
      <c r="B155" s="348" t="s">
        <v>1019</v>
      </c>
      <c r="C155" s="1119" t="str">
        <f>'Credit risk (SA)'!B87</f>
        <v>speculative unlisted</v>
      </c>
      <c r="D155" s="1998" t="str">
        <f>'Credit risk (SA)'!AC87</f>
        <v/>
      </c>
      <c r="E155" s="730"/>
      <c r="F155" s="730"/>
      <c r="G155" s="730"/>
      <c r="H155" s="730"/>
      <c r="I155" s="730"/>
      <c r="J155" s="730"/>
      <c r="K155" s="730"/>
      <c r="L155" s="730"/>
      <c r="M155" s="730"/>
      <c r="N155" s="730"/>
      <c r="O155" s="730"/>
      <c r="P155" s="730"/>
      <c r="Q155" s="730"/>
      <c r="R155" s="730"/>
      <c r="S155" s="730"/>
      <c r="T155" s="730"/>
      <c r="U155" s="730"/>
      <c r="V155" s="730"/>
      <c r="W155" s="730"/>
      <c r="X155" s="730"/>
      <c r="Y155" s="730"/>
      <c r="Z155" s="730"/>
      <c r="AA155" s="730"/>
      <c r="AB155" s="730"/>
      <c r="AC155" s="730"/>
      <c r="AD155" s="730"/>
      <c r="AE155" s="730"/>
      <c r="AF155" s="730"/>
      <c r="AG155" s="730"/>
      <c r="AH155" s="730"/>
      <c r="AI155" s="730"/>
      <c r="AJ155" s="730"/>
      <c r="AK155" s="730"/>
      <c r="AL155" s="730"/>
      <c r="AM155" s="730"/>
      <c r="AN155" s="813"/>
    </row>
    <row r="156" spans="1:40" s="247" customFormat="1" ht="15" customHeight="1" x14ac:dyDescent="0.25">
      <c r="A156" s="812"/>
      <c r="B156" s="348" t="s">
        <v>1019</v>
      </c>
      <c r="C156" s="1119" t="str">
        <f>'Credit risk (SA)'!B88</f>
        <v>exposures to certain legislative programs</v>
      </c>
      <c r="D156" s="1998" t="str">
        <f>'Credit risk (SA)'!AC88</f>
        <v/>
      </c>
      <c r="E156" s="730"/>
      <c r="F156" s="730"/>
      <c r="G156" s="730"/>
      <c r="H156" s="730"/>
      <c r="I156" s="730"/>
      <c r="J156" s="730"/>
      <c r="K156" s="730"/>
      <c r="L156" s="730"/>
      <c r="M156" s="730"/>
      <c r="N156" s="730"/>
      <c r="O156" s="730"/>
      <c r="P156" s="730"/>
      <c r="Q156" s="730"/>
      <c r="R156" s="730"/>
      <c r="S156" s="730"/>
      <c r="T156" s="730"/>
      <c r="U156" s="730"/>
      <c r="V156" s="730"/>
      <c r="W156" s="730"/>
      <c r="X156" s="730"/>
      <c r="Y156" s="730"/>
      <c r="Z156" s="730"/>
      <c r="AA156" s="730"/>
      <c r="AB156" s="730"/>
      <c r="AC156" s="730"/>
      <c r="AD156" s="730"/>
      <c r="AE156" s="730"/>
      <c r="AF156" s="730"/>
      <c r="AG156" s="730"/>
      <c r="AH156" s="730"/>
      <c r="AI156" s="730"/>
      <c r="AJ156" s="730"/>
      <c r="AK156" s="730"/>
      <c r="AL156" s="730"/>
      <c r="AM156" s="730"/>
      <c r="AN156" s="813"/>
    </row>
    <row r="157" spans="1:40" s="247" customFormat="1" ht="15" customHeight="1" x14ac:dyDescent="0.25">
      <c r="A157" s="812"/>
      <c r="B157" s="348" t="s">
        <v>1019</v>
      </c>
      <c r="C157" s="1119" t="str">
        <f>'Credit risk (SA)'!B89</f>
        <v>others</v>
      </c>
      <c r="D157" s="1998" t="str">
        <f>'Credit risk (SA)'!AC89</f>
        <v/>
      </c>
      <c r="E157" s="730"/>
      <c r="F157" s="730"/>
      <c r="G157" s="730"/>
      <c r="H157" s="730"/>
      <c r="I157" s="730"/>
      <c r="J157" s="730"/>
      <c r="K157" s="730"/>
      <c r="L157" s="730"/>
      <c r="M157" s="730"/>
      <c r="N157" s="730"/>
      <c r="O157" s="730"/>
      <c r="P157" s="730"/>
      <c r="Q157" s="730"/>
      <c r="R157" s="730"/>
      <c r="S157" s="730"/>
      <c r="T157" s="730"/>
      <c r="U157" s="730"/>
      <c r="V157" s="730"/>
      <c r="W157" s="730"/>
      <c r="X157" s="730"/>
      <c r="Y157" s="730"/>
      <c r="Z157" s="730"/>
      <c r="AA157" s="730"/>
      <c r="AB157" s="730"/>
      <c r="AC157" s="730"/>
      <c r="AD157" s="730"/>
      <c r="AE157" s="730"/>
      <c r="AF157" s="730"/>
      <c r="AG157" s="730"/>
      <c r="AH157" s="730"/>
      <c r="AI157" s="730"/>
      <c r="AJ157" s="730"/>
      <c r="AK157" s="730"/>
      <c r="AL157" s="730"/>
      <c r="AM157" s="730"/>
      <c r="AN157" s="813"/>
    </row>
    <row r="158" spans="1:40" s="247" customFormat="1" ht="15" customHeight="1" x14ac:dyDescent="0.25">
      <c r="A158" s="812"/>
      <c r="B158" s="345"/>
      <c r="C158" s="300" t="str">
        <f>'Credit risk (SA)'!B94</f>
        <v>Retail exposures; of which:</v>
      </c>
      <c r="D158" s="1135"/>
      <c r="E158" s="730"/>
      <c r="F158" s="730"/>
      <c r="G158" s="730"/>
      <c r="H158" s="730"/>
      <c r="I158" s="730"/>
      <c r="J158" s="730"/>
      <c r="K158" s="730"/>
      <c r="L158" s="730"/>
      <c r="M158" s="730"/>
      <c r="N158" s="730"/>
      <c r="O158" s="730"/>
      <c r="P158" s="730"/>
      <c r="Q158" s="730"/>
      <c r="R158" s="730"/>
      <c r="S158" s="730"/>
      <c r="T158" s="730"/>
      <c r="U158" s="730"/>
      <c r="V158" s="730"/>
      <c r="W158" s="730"/>
      <c r="X158" s="730"/>
      <c r="Y158" s="730"/>
      <c r="Z158" s="730"/>
      <c r="AA158" s="730"/>
      <c r="AB158" s="730"/>
      <c r="AC158" s="730"/>
      <c r="AD158" s="730"/>
      <c r="AE158" s="730"/>
      <c r="AF158" s="730"/>
      <c r="AG158" s="730"/>
      <c r="AH158" s="730"/>
      <c r="AI158" s="730"/>
      <c r="AJ158" s="730"/>
      <c r="AK158" s="730"/>
      <c r="AL158" s="730"/>
      <c r="AM158" s="730"/>
      <c r="AN158" s="813"/>
    </row>
    <row r="159" spans="1:40" s="247" customFormat="1" ht="15" customHeight="1" x14ac:dyDescent="0.25">
      <c r="A159" s="812"/>
      <c r="B159" s="348" t="s">
        <v>1019</v>
      </c>
      <c r="C159" s="319" t="str">
        <f>'Credit risk (SA)'!B95</f>
        <v>regulatory retail: transactors</v>
      </c>
      <c r="D159" s="1998" t="str">
        <f>'Credit risk (SA)'!AC95</f>
        <v/>
      </c>
      <c r="E159" s="730"/>
      <c r="F159" s="730"/>
      <c r="G159" s="730"/>
      <c r="H159" s="730"/>
      <c r="I159" s="730"/>
      <c r="J159" s="730"/>
      <c r="K159" s="730"/>
      <c r="L159" s="730"/>
      <c r="M159" s="730"/>
      <c r="N159" s="730"/>
      <c r="O159" s="730"/>
      <c r="P159" s="730"/>
      <c r="Q159" s="730"/>
      <c r="R159" s="730"/>
      <c r="S159" s="730"/>
      <c r="T159" s="730"/>
      <c r="U159" s="730"/>
      <c r="V159" s="730"/>
      <c r="W159" s="730"/>
      <c r="X159" s="730"/>
      <c r="Y159" s="730"/>
      <c r="Z159" s="730"/>
      <c r="AA159" s="730"/>
      <c r="AB159" s="730"/>
      <c r="AC159" s="730"/>
      <c r="AD159" s="730"/>
      <c r="AE159" s="730"/>
      <c r="AF159" s="730"/>
      <c r="AG159" s="730"/>
      <c r="AH159" s="730"/>
      <c r="AI159" s="730"/>
      <c r="AJ159" s="730"/>
      <c r="AK159" s="730"/>
      <c r="AL159" s="730"/>
      <c r="AM159" s="730"/>
      <c r="AN159" s="813"/>
    </row>
    <row r="160" spans="1:40" s="247" customFormat="1" ht="15" customHeight="1" x14ac:dyDescent="0.25">
      <c r="A160" s="812"/>
      <c r="B160" s="348" t="s">
        <v>1019</v>
      </c>
      <c r="C160" s="738" t="str">
        <f>'Credit risk (SA)'!B96</f>
        <v>regulatory retail: non-transactors</v>
      </c>
      <c r="D160" s="1998" t="str">
        <f>'Credit risk (SA)'!AC96</f>
        <v/>
      </c>
      <c r="E160" s="730"/>
      <c r="F160" s="730"/>
      <c r="G160" s="730"/>
      <c r="H160" s="730"/>
      <c r="I160" s="730"/>
      <c r="J160" s="730"/>
      <c r="K160" s="730"/>
      <c r="L160" s="730"/>
      <c r="M160" s="730"/>
      <c r="N160" s="730"/>
      <c r="O160" s="730"/>
      <c r="P160" s="730"/>
      <c r="Q160" s="730"/>
      <c r="R160" s="730"/>
      <c r="S160" s="730"/>
      <c r="T160" s="730"/>
      <c r="U160" s="730"/>
      <c r="V160" s="730"/>
      <c r="W160" s="730"/>
      <c r="X160" s="730"/>
      <c r="Y160" s="730"/>
      <c r="Z160" s="730"/>
      <c r="AA160" s="730"/>
      <c r="AB160" s="730"/>
      <c r="AC160" s="730"/>
      <c r="AD160" s="730"/>
      <c r="AE160" s="730"/>
      <c r="AF160" s="730"/>
      <c r="AG160" s="730"/>
      <c r="AH160" s="730"/>
      <c r="AI160" s="730"/>
      <c r="AJ160" s="730"/>
      <c r="AK160" s="730"/>
      <c r="AL160" s="730"/>
      <c r="AM160" s="730"/>
      <c r="AN160" s="813"/>
    </row>
    <row r="161" spans="1:40" s="247" customFormat="1" ht="15" customHeight="1" x14ac:dyDescent="0.25">
      <c r="A161" s="812"/>
      <c r="B161" s="348" t="s">
        <v>1019</v>
      </c>
      <c r="C161" s="738" t="str">
        <f>'Credit risk (SA)'!B97</f>
        <v>other retail</v>
      </c>
      <c r="D161" s="1998" t="str">
        <f>'Credit risk (SA)'!AC97</f>
        <v/>
      </c>
      <c r="E161" s="730"/>
      <c r="F161" s="730"/>
      <c r="G161" s="730"/>
      <c r="H161" s="730"/>
      <c r="I161" s="730"/>
      <c r="J161" s="730"/>
      <c r="K161" s="730"/>
      <c r="L161" s="730"/>
      <c r="M161" s="730"/>
      <c r="N161" s="730"/>
      <c r="O161" s="730"/>
      <c r="P161" s="730"/>
      <c r="Q161" s="730"/>
      <c r="R161" s="730"/>
      <c r="S161" s="730"/>
      <c r="T161" s="730"/>
      <c r="U161" s="730"/>
      <c r="V161" s="730"/>
      <c r="W161" s="730"/>
      <c r="X161" s="730"/>
      <c r="Y161" s="730"/>
      <c r="Z161" s="730"/>
      <c r="AA161" s="730"/>
      <c r="AB161" s="730"/>
      <c r="AC161" s="730"/>
      <c r="AD161" s="730"/>
      <c r="AE161" s="730"/>
      <c r="AF161" s="730"/>
      <c r="AG161" s="730"/>
      <c r="AH161" s="730"/>
      <c r="AI161" s="730"/>
      <c r="AJ161" s="730"/>
      <c r="AK161" s="730"/>
      <c r="AL161" s="730"/>
      <c r="AM161" s="730"/>
      <c r="AN161" s="813"/>
    </row>
    <row r="162" spans="1:40" s="247" customFormat="1" ht="15" customHeight="1" x14ac:dyDescent="0.25">
      <c r="A162" s="812"/>
      <c r="B162" s="345"/>
      <c r="C162" s="1122" t="str">
        <f>'Credit risk (SA)'!B98</f>
        <v>Exposures secured by real estate; of which:</v>
      </c>
      <c r="D162" s="1135"/>
      <c r="E162" s="730"/>
      <c r="F162" s="730"/>
      <c r="G162" s="730"/>
      <c r="H162" s="730"/>
      <c r="I162" s="730"/>
      <c r="J162" s="730"/>
      <c r="K162" s="730"/>
      <c r="L162" s="730"/>
      <c r="M162" s="730"/>
      <c r="N162" s="730"/>
      <c r="O162" s="730"/>
      <c r="P162" s="730"/>
      <c r="Q162" s="730"/>
      <c r="R162" s="730"/>
      <c r="S162" s="730"/>
      <c r="T162" s="730"/>
      <c r="U162" s="730"/>
      <c r="V162" s="730"/>
      <c r="W162" s="730"/>
      <c r="X162" s="730"/>
      <c r="Y162" s="730"/>
      <c r="Z162" s="730"/>
      <c r="AA162" s="730"/>
      <c r="AB162" s="730"/>
      <c r="AC162" s="730"/>
      <c r="AD162" s="730"/>
      <c r="AE162" s="730"/>
      <c r="AF162" s="730"/>
      <c r="AG162" s="730"/>
      <c r="AH162" s="730"/>
      <c r="AI162" s="730"/>
      <c r="AJ162" s="730"/>
      <c r="AK162" s="730"/>
      <c r="AL162" s="730"/>
      <c r="AM162" s="730"/>
      <c r="AN162" s="813"/>
    </row>
    <row r="163" spans="1:40" s="247" customFormat="1" ht="15" customHeight="1" x14ac:dyDescent="0.25">
      <c r="A163" s="812"/>
      <c r="B163" s="345"/>
      <c r="C163" s="738" t="str">
        <f>'Credit risk (SA)'!B99</f>
        <v>general residential real estate; of which:</v>
      </c>
      <c r="D163" s="1135"/>
      <c r="E163" s="730"/>
      <c r="F163" s="730"/>
      <c r="G163" s="730"/>
      <c r="H163" s="730"/>
      <c r="I163" s="730"/>
      <c r="J163" s="730"/>
      <c r="K163" s="730"/>
      <c r="L163" s="730"/>
      <c r="M163" s="730"/>
      <c r="N163" s="730"/>
      <c r="O163" s="730"/>
      <c r="P163" s="730"/>
      <c r="Q163" s="730"/>
      <c r="R163" s="730"/>
      <c r="S163" s="730"/>
      <c r="T163" s="730"/>
      <c r="U163" s="730"/>
      <c r="V163" s="730"/>
      <c r="W163" s="730"/>
      <c r="X163" s="730"/>
      <c r="Y163" s="730"/>
      <c r="Z163" s="730"/>
      <c r="AA163" s="730"/>
      <c r="AB163" s="730"/>
      <c r="AC163" s="730"/>
      <c r="AD163" s="730"/>
      <c r="AE163" s="730"/>
      <c r="AF163" s="730"/>
      <c r="AG163" s="730"/>
      <c r="AH163" s="730"/>
      <c r="AI163" s="730"/>
      <c r="AJ163" s="730"/>
      <c r="AK163" s="730"/>
      <c r="AL163" s="730"/>
      <c r="AM163" s="730"/>
      <c r="AN163" s="813"/>
    </row>
    <row r="164" spans="1:40" s="247" customFormat="1" ht="15" customHeight="1" x14ac:dyDescent="0.25">
      <c r="A164" s="812"/>
      <c r="B164" s="345"/>
      <c r="C164" s="1111" t="str">
        <f>'Credit risk (SA)'!B100</f>
        <v>whole loan approach; of which:</v>
      </c>
      <c r="D164" s="1135"/>
      <c r="E164" s="730"/>
      <c r="F164" s="730"/>
      <c r="G164" s="730"/>
      <c r="H164" s="730"/>
      <c r="I164" s="730"/>
      <c r="J164" s="730"/>
      <c r="K164" s="730"/>
      <c r="L164" s="730"/>
      <c r="M164" s="730"/>
      <c r="N164" s="730"/>
      <c r="O164" s="730"/>
      <c r="P164" s="730"/>
      <c r="Q164" s="730"/>
      <c r="R164" s="730"/>
      <c r="S164" s="730"/>
      <c r="T164" s="730"/>
      <c r="U164" s="730"/>
      <c r="V164" s="730"/>
      <c r="W164" s="730"/>
      <c r="X164" s="730"/>
      <c r="Y164" s="730"/>
      <c r="Z164" s="730"/>
      <c r="AA164" s="730"/>
      <c r="AB164" s="730"/>
      <c r="AC164" s="730"/>
      <c r="AD164" s="730"/>
      <c r="AE164" s="730"/>
      <c r="AF164" s="730"/>
      <c r="AG164" s="730"/>
      <c r="AH164" s="730"/>
      <c r="AI164" s="730"/>
      <c r="AJ164" s="730"/>
      <c r="AK164" s="730"/>
      <c r="AL164" s="730"/>
      <c r="AM164" s="730"/>
      <c r="AN164" s="813"/>
    </row>
    <row r="165" spans="1:40" s="247" customFormat="1" ht="15" customHeight="1" x14ac:dyDescent="0.25">
      <c r="A165" s="812"/>
      <c r="B165" s="348" t="s">
        <v>1019</v>
      </c>
      <c r="C165" s="1120" t="str">
        <f>'Credit risk (SA)'!B101</f>
        <v>LTV ≤ 50%</v>
      </c>
      <c r="D165" s="1998" t="str">
        <f>'Credit risk (SA)'!AC101</f>
        <v/>
      </c>
      <c r="E165" s="730"/>
      <c r="F165" s="730"/>
      <c r="G165" s="730"/>
      <c r="H165" s="730"/>
      <c r="I165" s="730"/>
      <c r="J165" s="730"/>
      <c r="K165" s="730"/>
      <c r="L165" s="730"/>
      <c r="M165" s="730"/>
      <c r="N165" s="730"/>
      <c r="O165" s="730"/>
      <c r="P165" s="730"/>
      <c r="Q165" s="730"/>
      <c r="R165" s="730"/>
      <c r="S165" s="730"/>
      <c r="T165" s="730"/>
      <c r="U165" s="730"/>
      <c r="V165" s="730"/>
      <c r="W165" s="730"/>
      <c r="X165" s="730"/>
      <c r="Y165" s="730"/>
      <c r="Z165" s="730"/>
      <c r="AA165" s="730"/>
      <c r="AB165" s="730"/>
      <c r="AC165" s="730"/>
      <c r="AD165" s="730"/>
      <c r="AE165" s="730"/>
      <c r="AF165" s="730"/>
      <c r="AG165" s="730"/>
      <c r="AH165" s="730"/>
      <c r="AI165" s="730"/>
      <c r="AJ165" s="730"/>
      <c r="AK165" s="730"/>
      <c r="AL165" s="730"/>
      <c r="AM165" s="730"/>
      <c r="AN165" s="813"/>
    </row>
    <row r="166" spans="1:40" s="247" customFormat="1" ht="15" customHeight="1" x14ac:dyDescent="0.25">
      <c r="A166" s="812"/>
      <c r="B166" s="348" t="s">
        <v>1019</v>
      </c>
      <c r="C166" s="1120" t="str">
        <f>'Credit risk (SA)'!B102</f>
        <v>50% &lt;LTV ≤ 60%</v>
      </c>
      <c r="D166" s="1998" t="str">
        <f>'Credit risk (SA)'!AC102</f>
        <v/>
      </c>
      <c r="E166" s="730"/>
      <c r="F166" s="730"/>
      <c r="G166" s="730"/>
      <c r="H166" s="730"/>
      <c r="I166" s="730"/>
      <c r="J166" s="730"/>
      <c r="K166" s="730"/>
      <c r="L166" s="730"/>
      <c r="M166" s="730"/>
      <c r="N166" s="730"/>
      <c r="O166" s="730"/>
      <c r="P166" s="730"/>
      <c r="Q166" s="730"/>
      <c r="R166" s="730"/>
      <c r="S166" s="730"/>
      <c r="T166" s="730"/>
      <c r="U166" s="730"/>
      <c r="V166" s="730"/>
      <c r="W166" s="730"/>
      <c r="X166" s="730"/>
      <c r="Y166" s="730"/>
      <c r="Z166" s="730"/>
      <c r="AA166" s="730"/>
      <c r="AB166" s="730"/>
      <c r="AC166" s="730"/>
      <c r="AD166" s="730"/>
      <c r="AE166" s="730"/>
      <c r="AF166" s="730"/>
      <c r="AG166" s="730"/>
      <c r="AH166" s="730"/>
      <c r="AI166" s="730"/>
      <c r="AJ166" s="730"/>
      <c r="AK166" s="730"/>
      <c r="AL166" s="730"/>
      <c r="AM166" s="730"/>
      <c r="AN166" s="813"/>
    </row>
    <row r="167" spans="1:40" s="247" customFormat="1" ht="15" customHeight="1" x14ac:dyDescent="0.25">
      <c r="A167" s="812"/>
      <c r="B167" s="348" t="s">
        <v>1019</v>
      </c>
      <c r="C167" s="1120" t="str">
        <f>'Credit risk (SA)'!B103</f>
        <v>60% &lt;LTV ≤ 80%</v>
      </c>
      <c r="D167" s="1998" t="str">
        <f>'Credit risk (SA)'!AC103</f>
        <v/>
      </c>
      <c r="E167" s="730"/>
      <c r="F167" s="730"/>
      <c r="G167" s="730"/>
      <c r="H167" s="730"/>
      <c r="I167" s="730"/>
      <c r="J167" s="730"/>
      <c r="K167" s="730"/>
      <c r="L167" s="730"/>
      <c r="M167" s="730"/>
      <c r="N167" s="730"/>
      <c r="O167" s="730"/>
      <c r="P167" s="730"/>
      <c r="Q167" s="730"/>
      <c r="R167" s="730"/>
      <c r="S167" s="730"/>
      <c r="T167" s="730"/>
      <c r="U167" s="730"/>
      <c r="V167" s="730"/>
      <c r="W167" s="730"/>
      <c r="X167" s="730"/>
      <c r="Y167" s="730"/>
      <c r="Z167" s="730"/>
      <c r="AA167" s="730"/>
      <c r="AB167" s="730"/>
      <c r="AC167" s="730"/>
      <c r="AD167" s="730"/>
      <c r="AE167" s="730"/>
      <c r="AF167" s="730"/>
      <c r="AG167" s="730"/>
      <c r="AH167" s="730"/>
      <c r="AI167" s="730"/>
      <c r="AJ167" s="730"/>
      <c r="AK167" s="730"/>
      <c r="AL167" s="730"/>
      <c r="AM167" s="730"/>
      <c r="AN167" s="813"/>
    </row>
    <row r="168" spans="1:40" s="247" customFormat="1" ht="15" customHeight="1" x14ac:dyDescent="0.25">
      <c r="A168" s="812"/>
      <c r="B168" s="348" t="s">
        <v>1019</v>
      </c>
      <c r="C168" s="1120" t="str">
        <f>'Credit risk (SA)'!B104</f>
        <v>80% &lt;LTV ≤ 90%</v>
      </c>
      <c r="D168" s="1998" t="str">
        <f>'Credit risk (SA)'!AC104</f>
        <v/>
      </c>
      <c r="E168" s="730"/>
      <c r="F168" s="730"/>
      <c r="G168" s="730"/>
      <c r="H168" s="730"/>
      <c r="I168" s="730"/>
      <c r="J168" s="730"/>
      <c r="K168" s="730"/>
      <c r="L168" s="730"/>
      <c r="M168" s="730"/>
      <c r="N168" s="730"/>
      <c r="O168" s="730"/>
      <c r="P168" s="730"/>
      <c r="Q168" s="730"/>
      <c r="R168" s="730"/>
      <c r="S168" s="730"/>
      <c r="T168" s="730"/>
      <c r="U168" s="730"/>
      <c r="V168" s="730"/>
      <c r="W168" s="730"/>
      <c r="X168" s="730"/>
      <c r="Y168" s="730"/>
      <c r="Z168" s="730"/>
      <c r="AA168" s="730"/>
      <c r="AB168" s="730"/>
      <c r="AC168" s="730"/>
      <c r="AD168" s="730"/>
      <c r="AE168" s="730"/>
      <c r="AF168" s="730"/>
      <c r="AG168" s="730"/>
      <c r="AH168" s="730"/>
      <c r="AI168" s="730"/>
      <c r="AJ168" s="730"/>
      <c r="AK168" s="730"/>
      <c r="AL168" s="730"/>
      <c r="AM168" s="730"/>
      <c r="AN168" s="813"/>
    </row>
    <row r="169" spans="1:40" s="247" customFormat="1" ht="15" customHeight="1" x14ac:dyDescent="0.25">
      <c r="A169" s="812"/>
      <c r="B169" s="348" t="s">
        <v>1019</v>
      </c>
      <c r="C169" s="1120" t="str">
        <f>'Credit risk (SA)'!B105</f>
        <v>90% &lt;LTV ≤ 100%</v>
      </c>
      <c r="D169" s="1998" t="str">
        <f>'Credit risk (SA)'!AC105</f>
        <v/>
      </c>
      <c r="E169" s="730"/>
      <c r="F169" s="730"/>
      <c r="G169" s="730"/>
      <c r="H169" s="730"/>
      <c r="I169" s="730"/>
      <c r="J169" s="730"/>
      <c r="K169" s="730"/>
      <c r="L169" s="730"/>
      <c r="M169" s="730"/>
      <c r="N169" s="730"/>
      <c r="O169" s="730"/>
      <c r="P169" s="730"/>
      <c r="Q169" s="730"/>
      <c r="R169" s="730"/>
      <c r="S169" s="730"/>
      <c r="T169" s="730"/>
      <c r="U169" s="730"/>
      <c r="V169" s="730"/>
      <c r="W169" s="730"/>
      <c r="X169" s="730"/>
      <c r="Y169" s="730"/>
      <c r="Z169" s="730"/>
      <c r="AA169" s="730"/>
      <c r="AB169" s="730"/>
      <c r="AC169" s="730"/>
      <c r="AD169" s="730"/>
      <c r="AE169" s="730"/>
      <c r="AF169" s="730"/>
      <c r="AG169" s="730"/>
      <c r="AH169" s="730"/>
      <c r="AI169" s="730"/>
      <c r="AJ169" s="730"/>
      <c r="AK169" s="730"/>
      <c r="AL169" s="730"/>
      <c r="AM169" s="730"/>
      <c r="AN169" s="813"/>
    </row>
    <row r="170" spans="1:40" s="247" customFormat="1" ht="15" customHeight="1" x14ac:dyDescent="0.25">
      <c r="A170" s="812"/>
      <c r="B170" s="348" t="s">
        <v>1019</v>
      </c>
      <c r="C170" s="1120" t="str">
        <f>'Credit risk (SA)'!B106</f>
        <v>LTV &gt; 100%</v>
      </c>
      <c r="D170" s="1998" t="str">
        <f>'Credit risk (SA)'!AC106</f>
        <v/>
      </c>
      <c r="E170" s="730"/>
      <c r="F170" s="730"/>
      <c r="G170" s="730"/>
      <c r="H170" s="730"/>
      <c r="I170" s="730"/>
      <c r="J170" s="730"/>
      <c r="K170" s="730"/>
      <c r="L170" s="730"/>
      <c r="M170" s="730"/>
      <c r="N170" s="730"/>
      <c r="O170" s="730"/>
      <c r="P170" s="730"/>
      <c r="Q170" s="730"/>
      <c r="R170" s="730"/>
      <c r="S170" s="730"/>
      <c r="T170" s="730"/>
      <c r="U170" s="730"/>
      <c r="V170" s="730"/>
      <c r="W170" s="730"/>
      <c r="X170" s="730"/>
      <c r="Y170" s="730"/>
      <c r="Z170" s="730"/>
      <c r="AA170" s="730"/>
      <c r="AB170" s="730"/>
      <c r="AC170" s="730"/>
      <c r="AD170" s="730"/>
      <c r="AE170" s="730"/>
      <c r="AF170" s="730"/>
      <c r="AG170" s="730"/>
      <c r="AH170" s="730"/>
      <c r="AI170" s="730"/>
      <c r="AJ170" s="730"/>
      <c r="AK170" s="730"/>
      <c r="AL170" s="730"/>
      <c r="AM170" s="730"/>
      <c r="AN170" s="813"/>
    </row>
    <row r="171" spans="1:40" s="247" customFormat="1" ht="15" customHeight="1" x14ac:dyDescent="0.25">
      <c r="A171" s="812"/>
      <c r="B171" s="345"/>
      <c r="C171" s="1120" t="str">
        <f>'Credit risk (SA)'!B107</f>
        <v>Requirements not met</v>
      </c>
      <c r="D171" s="1135"/>
      <c r="E171" s="730"/>
      <c r="F171" s="730"/>
      <c r="G171" s="730"/>
      <c r="H171" s="730"/>
      <c r="I171" s="730"/>
      <c r="J171" s="730"/>
      <c r="K171" s="730"/>
      <c r="L171" s="730"/>
      <c r="M171" s="730"/>
      <c r="N171" s="730"/>
      <c r="O171" s="730"/>
      <c r="P171" s="730"/>
      <c r="Q171" s="730"/>
      <c r="R171" s="730"/>
      <c r="S171" s="730"/>
      <c r="T171" s="730"/>
      <c r="U171" s="730"/>
      <c r="V171" s="730"/>
      <c r="W171" s="730"/>
      <c r="X171" s="730"/>
      <c r="Y171" s="730"/>
      <c r="Z171" s="730"/>
      <c r="AA171" s="730"/>
      <c r="AB171" s="730"/>
      <c r="AC171" s="730"/>
      <c r="AD171" s="730"/>
      <c r="AE171" s="730"/>
      <c r="AF171" s="730"/>
      <c r="AG171" s="730"/>
      <c r="AH171" s="730"/>
      <c r="AI171" s="730"/>
      <c r="AJ171" s="730"/>
      <c r="AK171" s="730"/>
      <c r="AL171" s="730"/>
      <c r="AM171" s="730"/>
      <c r="AN171" s="813"/>
    </row>
    <row r="172" spans="1:40" s="247" customFormat="1" ht="15" customHeight="1" x14ac:dyDescent="0.25">
      <c r="A172" s="812"/>
      <c r="B172" s="345"/>
      <c r="C172" s="1111" t="str">
        <f>'Credit risk (SA)'!B108</f>
        <v>loan splitting approach; of which:</v>
      </c>
      <c r="D172" s="1135"/>
      <c r="E172" s="730"/>
      <c r="F172" s="730"/>
      <c r="G172" s="730"/>
      <c r="H172" s="730"/>
      <c r="I172" s="730"/>
      <c r="J172" s="730"/>
      <c r="K172" s="730"/>
      <c r="L172" s="730"/>
      <c r="M172" s="730"/>
      <c r="N172" s="730"/>
      <c r="O172" s="730"/>
      <c r="P172" s="730"/>
      <c r="Q172" s="730"/>
      <c r="R172" s="730"/>
      <c r="S172" s="730"/>
      <c r="T172" s="730"/>
      <c r="U172" s="730"/>
      <c r="V172" s="730"/>
      <c r="W172" s="730"/>
      <c r="X172" s="730"/>
      <c r="Y172" s="730"/>
      <c r="Z172" s="730"/>
      <c r="AA172" s="730"/>
      <c r="AB172" s="730"/>
      <c r="AC172" s="730"/>
      <c r="AD172" s="730"/>
      <c r="AE172" s="730"/>
      <c r="AF172" s="730"/>
      <c r="AG172" s="730"/>
      <c r="AH172" s="730"/>
      <c r="AI172" s="730"/>
      <c r="AJ172" s="730"/>
      <c r="AK172" s="730"/>
      <c r="AL172" s="730"/>
      <c r="AM172" s="730"/>
      <c r="AN172" s="813"/>
    </row>
    <row r="173" spans="1:40" s="247" customFormat="1" ht="15" customHeight="1" x14ac:dyDescent="0.25">
      <c r="A173" s="812"/>
      <c r="B173" s="348" t="s">
        <v>1019</v>
      </c>
      <c r="C173" s="1120" t="str">
        <f>'Credit risk (SA)'!B109</f>
        <v>exposures ≤ 55% of property value</v>
      </c>
      <c r="D173" s="1998" t="str">
        <f>'Credit risk (SA)'!AC109</f>
        <v/>
      </c>
      <c r="E173" s="730"/>
      <c r="F173" s="730"/>
      <c r="G173" s="730"/>
      <c r="H173" s="730"/>
      <c r="I173" s="730"/>
      <c r="J173" s="730"/>
      <c r="K173" s="730"/>
      <c r="L173" s="730"/>
      <c r="M173" s="730"/>
      <c r="N173" s="730"/>
      <c r="O173" s="730"/>
      <c r="P173" s="730"/>
      <c r="Q173" s="730"/>
      <c r="R173" s="730"/>
      <c r="S173" s="730"/>
      <c r="T173" s="730"/>
      <c r="U173" s="730"/>
      <c r="V173" s="730"/>
      <c r="W173" s="730"/>
      <c r="X173" s="730"/>
      <c r="Y173" s="730"/>
      <c r="Z173" s="730"/>
      <c r="AA173" s="730"/>
      <c r="AB173" s="730"/>
      <c r="AC173" s="730"/>
      <c r="AD173" s="730"/>
      <c r="AE173" s="730"/>
      <c r="AF173" s="730"/>
      <c r="AG173" s="730"/>
      <c r="AH173" s="730"/>
      <c r="AI173" s="730"/>
      <c r="AJ173" s="730"/>
      <c r="AK173" s="730"/>
      <c r="AL173" s="730"/>
      <c r="AM173" s="730"/>
      <c r="AN173" s="813"/>
    </row>
    <row r="174" spans="1:40" s="247" customFormat="1" ht="15" customHeight="1" x14ac:dyDescent="0.25">
      <c r="A174" s="812"/>
      <c r="B174" s="345"/>
      <c r="C174" s="738" t="str">
        <f>'Credit risk (SA)'!B121</f>
        <v>income producing residential real estate; of which:</v>
      </c>
      <c r="D174" s="1135"/>
      <c r="E174" s="730"/>
      <c r="F174" s="730"/>
      <c r="G174" s="730"/>
      <c r="H174" s="730"/>
      <c r="I174" s="730"/>
      <c r="J174" s="730"/>
      <c r="K174" s="730"/>
      <c r="L174" s="730"/>
      <c r="M174" s="730"/>
      <c r="N174" s="730"/>
      <c r="O174" s="730"/>
      <c r="P174" s="730"/>
      <c r="Q174" s="730"/>
      <c r="R174" s="730"/>
      <c r="S174" s="730"/>
      <c r="T174" s="730"/>
      <c r="U174" s="730"/>
      <c r="V174" s="730"/>
      <c r="W174" s="730"/>
      <c r="X174" s="730"/>
      <c r="Y174" s="730"/>
      <c r="Z174" s="730"/>
      <c r="AA174" s="730"/>
      <c r="AB174" s="730"/>
      <c r="AC174" s="730"/>
      <c r="AD174" s="730"/>
      <c r="AE174" s="730"/>
      <c r="AF174" s="730"/>
      <c r="AG174" s="730"/>
      <c r="AH174" s="730"/>
      <c r="AI174" s="730"/>
      <c r="AJ174" s="730"/>
      <c r="AK174" s="730"/>
      <c r="AL174" s="730"/>
      <c r="AM174" s="730"/>
      <c r="AN174" s="813"/>
    </row>
    <row r="175" spans="1:40" s="247" customFormat="1" ht="15" customHeight="1" x14ac:dyDescent="0.25">
      <c r="A175" s="812"/>
      <c r="B175" s="348" t="s">
        <v>1019</v>
      </c>
      <c r="C175" s="1120" t="str">
        <f>'Credit risk (SA)'!B122</f>
        <v>LTV ≤ 50%</v>
      </c>
      <c r="D175" s="1998" t="str">
        <f>'Credit risk (SA)'!AC122</f>
        <v/>
      </c>
      <c r="E175" s="730"/>
      <c r="F175" s="730"/>
      <c r="G175" s="730"/>
      <c r="H175" s="730"/>
      <c r="I175" s="730"/>
      <c r="J175" s="730"/>
      <c r="K175" s="730"/>
      <c r="L175" s="730"/>
      <c r="M175" s="730"/>
      <c r="N175" s="730"/>
      <c r="O175" s="730"/>
      <c r="P175" s="730"/>
      <c r="Q175" s="730"/>
      <c r="R175" s="730"/>
      <c r="S175" s="730"/>
      <c r="T175" s="730"/>
      <c r="U175" s="730"/>
      <c r="V175" s="730"/>
      <c r="W175" s="730"/>
      <c r="X175" s="730"/>
      <c r="Y175" s="730"/>
      <c r="Z175" s="730"/>
      <c r="AA175" s="730"/>
      <c r="AB175" s="730"/>
      <c r="AC175" s="730"/>
      <c r="AD175" s="730"/>
      <c r="AE175" s="730"/>
      <c r="AF175" s="730"/>
      <c r="AG175" s="730"/>
      <c r="AH175" s="730"/>
      <c r="AI175" s="730"/>
      <c r="AJ175" s="730"/>
      <c r="AK175" s="730"/>
      <c r="AL175" s="730"/>
      <c r="AM175" s="730"/>
      <c r="AN175" s="813"/>
    </row>
    <row r="176" spans="1:40" s="247" customFormat="1" ht="15" customHeight="1" x14ac:dyDescent="0.25">
      <c r="A176" s="812"/>
      <c r="B176" s="348" t="s">
        <v>1019</v>
      </c>
      <c r="C176" s="1120" t="str">
        <f>'Credit risk (SA)'!B123</f>
        <v>50% &lt;LTV ≤ 60%</v>
      </c>
      <c r="D176" s="1998" t="str">
        <f>'Credit risk (SA)'!AC123</f>
        <v/>
      </c>
      <c r="E176" s="730"/>
      <c r="F176" s="730"/>
      <c r="G176" s="730"/>
      <c r="H176" s="730"/>
      <c r="I176" s="730"/>
      <c r="J176" s="730"/>
      <c r="K176" s="730"/>
      <c r="L176" s="730"/>
      <c r="M176" s="730"/>
      <c r="N176" s="730"/>
      <c r="O176" s="730"/>
      <c r="P176" s="730"/>
      <c r="Q176" s="730"/>
      <c r="R176" s="730"/>
      <c r="S176" s="730"/>
      <c r="T176" s="730"/>
      <c r="U176" s="730"/>
      <c r="V176" s="730"/>
      <c r="W176" s="730"/>
      <c r="X176" s="730"/>
      <c r="Y176" s="730"/>
      <c r="Z176" s="730"/>
      <c r="AA176" s="730"/>
      <c r="AB176" s="730"/>
      <c r="AC176" s="730"/>
      <c r="AD176" s="730"/>
      <c r="AE176" s="730"/>
      <c r="AF176" s="730"/>
      <c r="AG176" s="730"/>
      <c r="AH176" s="730"/>
      <c r="AI176" s="730"/>
      <c r="AJ176" s="730"/>
      <c r="AK176" s="730"/>
      <c r="AL176" s="730"/>
      <c r="AM176" s="730"/>
      <c r="AN176" s="813"/>
    </row>
    <row r="177" spans="1:40" s="247" customFormat="1" ht="15" customHeight="1" x14ac:dyDescent="0.25">
      <c r="A177" s="812"/>
      <c r="B177" s="348" t="s">
        <v>1019</v>
      </c>
      <c r="C177" s="1120" t="str">
        <f>'Credit risk (SA)'!B124</f>
        <v>60% &lt;LTV ≤ 80%</v>
      </c>
      <c r="D177" s="1998" t="str">
        <f>'Credit risk (SA)'!AC124</f>
        <v/>
      </c>
      <c r="E177" s="730"/>
      <c r="F177" s="730"/>
      <c r="G177" s="730"/>
      <c r="H177" s="730"/>
      <c r="I177" s="730"/>
      <c r="J177" s="730"/>
      <c r="K177" s="730"/>
      <c r="L177" s="730"/>
      <c r="M177" s="730"/>
      <c r="N177" s="730"/>
      <c r="O177" s="730"/>
      <c r="P177" s="730"/>
      <c r="Q177" s="730"/>
      <c r="R177" s="730"/>
      <c r="S177" s="730"/>
      <c r="T177" s="730"/>
      <c r="U177" s="730"/>
      <c r="V177" s="730"/>
      <c r="W177" s="730"/>
      <c r="X177" s="730"/>
      <c r="Y177" s="730"/>
      <c r="Z177" s="730"/>
      <c r="AA177" s="730"/>
      <c r="AB177" s="730"/>
      <c r="AC177" s="730"/>
      <c r="AD177" s="730"/>
      <c r="AE177" s="730"/>
      <c r="AF177" s="730"/>
      <c r="AG177" s="730"/>
      <c r="AH177" s="730"/>
      <c r="AI177" s="730"/>
      <c r="AJ177" s="730"/>
      <c r="AK177" s="730"/>
      <c r="AL177" s="730"/>
      <c r="AM177" s="730"/>
      <c r="AN177" s="813"/>
    </row>
    <row r="178" spans="1:40" s="247" customFormat="1" ht="15" customHeight="1" x14ac:dyDescent="0.25">
      <c r="A178" s="812"/>
      <c r="B178" s="348" t="s">
        <v>1019</v>
      </c>
      <c r="C178" s="1120" t="str">
        <f>'Credit risk (SA)'!B125</f>
        <v>80% &lt;LTV ≤ 90%</v>
      </c>
      <c r="D178" s="1998" t="str">
        <f>'Credit risk (SA)'!AC125</f>
        <v/>
      </c>
      <c r="E178" s="730"/>
      <c r="F178" s="730"/>
      <c r="G178" s="730"/>
      <c r="H178" s="730"/>
      <c r="I178" s="730"/>
      <c r="J178" s="730"/>
      <c r="K178" s="730"/>
      <c r="L178" s="730"/>
      <c r="M178" s="730"/>
      <c r="N178" s="730"/>
      <c r="O178" s="730"/>
      <c r="P178" s="730"/>
      <c r="Q178" s="730"/>
      <c r="R178" s="730"/>
      <c r="S178" s="730"/>
      <c r="T178" s="730"/>
      <c r="U178" s="730"/>
      <c r="V178" s="730"/>
      <c r="W178" s="730"/>
      <c r="X178" s="730"/>
      <c r="Y178" s="730"/>
      <c r="Z178" s="730"/>
      <c r="AA178" s="730"/>
      <c r="AB178" s="730"/>
      <c r="AC178" s="730"/>
      <c r="AD178" s="730"/>
      <c r="AE178" s="730"/>
      <c r="AF178" s="730"/>
      <c r="AG178" s="730"/>
      <c r="AH178" s="730"/>
      <c r="AI178" s="730"/>
      <c r="AJ178" s="730"/>
      <c r="AK178" s="730"/>
      <c r="AL178" s="730"/>
      <c r="AM178" s="730"/>
      <c r="AN178" s="813"/>
    </row>
    <row r="179" spans="1:40" s="247" customFormat="1" ht="15" customHeight="1" x14ac:dyDescent="0.25">
      <c r="A179" s="812"/>
      <c r="B179" s="348" t="s">
        <v>1019</v>
      </c>
      <c r="C179" s="1120" t="str">
        <f>'Credit risk (SA)'!B126</f>
        <v>90% &lt;LTV ≤ 100%</v>
      </c>
      <c r="D179" s="1998" t="str">
        <f>'Credit risk (SA)'!AC126</f>
        <v/>
      </c>
      <c r="E179" s="730"/>
      <c r="F179" s="730"/>
      <c r="G179" s="730"/>
      <c r="H179" s="730"/>
      <c r="I179" s="730"/>
      <c r="J179" s="730"/>
      <c r="K179" s="730"/>
      <c r="L179" s="730"/>
      <c r="M179" s="730"/>
      <c r="N179" s="730"/>
      <c r="O179" s="730"/>
      <c r="P179" s="730"/>
      <c r="Q179" s="730"/>
      <c r="R179" s="730"/>
      <c r="S179" s="730"/>
      <c r="T179" s="730"/>
      <c r="U179" s="730"/>
      <c r="V179" s="730"/>
      <c r="W179" s="730"/>
      <c r="X179" s="730"/>
      <c r="Y179" s="730"/>
      <c r="Z179" s="730"/>
      <c r="AA179" s="730"/>
      <c r="AB179" s="730"/>
      <c r="AC179" s="730"/>
      <c r="AD179" s="730"/>
      <c r="AE179" s="730"/>
      <c r="AF179" s="730"/>
      <c r="AG179" s="730"/>
      <c r="AH179" s="730"/>
      <c r="AI179" s="730"/>
      <c r="AJ179" s="730"/>
      <c r="AK179" s="730"/>
      <c r="AL179" s="730"/>
      <c r="AM179" s="730"/>
      <c r="AN179" s="813"/>
    </row>
    <row r="180" spans="1:40" s="247" customFormat="1" ht="15" customHeight="1" x14ac:dyDescent="0.25">
      <c r="A180" s="812"/>
      <c r="B180" s="348" t="s">
        <v>1019</v>
      </c>
      <c r="C180" s="1120" t="str">
        <f>'Credit risk (SA)'!B127</f>
        <v>LTV &gt; 100%</v>
      </c>
      <c r="D180" s="1998" t="str">
        <f>'Credit risk (SA)'!AC127</f>
        <v/>
      </c>
      <c r="E180" s="730"/>
      <c r="F180" s="730"/>
      <c r="G180" s="730"/>
      <c r="H180" s="730"/>
      <c r="I180" s="730"/>
      <c r="J180" s="730"/>
      <c r="K180" s="730"/>
      <c r="L180" s="730"/>
      <c r="M180" s="730"/>
      <c r="N180" s="730"/>
      <c r="O180" s="730"/>
      <c r="P180" s="730"/>
      <c r="Q180" s="730"/>
      <c r="R180" s="730"/>
      <c r="S180" s="730"/>
      <c r="T180" s="730"/>
      <c r="U180" s="730"/>
      <c r="V180" s="730"/>
      <c r="W180" s="730"/>
      <c r="X180" s="730"/>
      <c r="Y180" s="730"/>
      <c r="Z180" s="730"/>
      <c r="AA180" s="730"/>
      <c r="AB180" s="730"/>
      <c r="AC180" s="730"/>
      <c r="AD180" s="730"/>
      <c r="AE180" s="730"/>
      <c r="AF180" s="730"/>
      <c r="AG180" s="730"/>
      <c r="AH180" s="730"/>
      <c r="AI180" s="730"/>
      <c r="AJ180" s="730"/>
      <c r="AK180" s="730"/>
      <c r="AL180" s="730"/>
      <c r="AM180" s="730"/>
      <c r="AN180" s="813"/>
    </row>
    <row r="181" spans="1:40" s="247" customFormat="1" ht="15" customHeight="1" x14ac:dyDescent="0.25">
      <c r="A181" s="812"/>
      <c r="B181" s="348" t="s">
        <v>1019</v>
      </c>
      <c r="C181" s="1120" t="str">
        <f>'Credit risk (SA)'!B128</f>
        <v>Requirements not met</v>
      </c>
      <c r="D181" s="1998" t="str">
        <f>'Credit risk (SA)'!AC128</f>
        <v/>
      </c>
      <c r="E181" s="730"/>
      <c r="F181" s="730"/>
      <c r="G181" s="730"/>
      <c r="H181" s="730"/>
      <c r="I181" s="730"/>
      <c r="J181" s="730"/>
      <c r="K181" s="730"/>
      <c r="L181" s="730"/>
      <c r="M181" s="730"/>
      <c r="N181" s="730"/>
      <c r="O181" s="730"/>
      <c r="P181" s="730"/>
      <c r="Q181" s="730"/>
      <c r="R181" s="730"/>
      <c r="S181" s="730"/>
      <c r="T181" s="730"/>
      <c r="U181" s="730"/>
      <c r="V181" s="730"/>
      <c r="W181" s="730"/>
      <c r="X181" s="730"/>
      <c r="Y181" s="730"/>
      <c r="Z181" s="730"/>
      <c r="AA181" s="730"/>
      <c r="AB181" s="730"/>
      <c r="AC181" s="730"/>
      <c r="AD181" s="730"/>
      <c r="AE181" s="730"/>
      <c r="AF181" s="730"/>
      <c r="AG181" s="730"/>
      <c r="AH181" s="730"/>
      <c r="AI181" s="730"/>
      <c r="AJ181" s="730"/>
      <c r="AK181" s="730"/>
      <c r="AL181" s="730"/>
      <c r="AM181" s="730"/>
      <c r="AN181" s="813"/>
    </row>
    <row r="182" spans="1:40" s="247" customFormat="1" ht="15" customHeight="1" x14ac:dyDescent="0.25">
      <c r="A182" s="812"/>
      <c r="B182" s="345"/>
      <c r="C182" s="738" t="str">
        <f>'Credit risk (SA)'!B129</f>
        <v>income producing commercial real estate; of which:</v>
      </c>
      <c r="D182" s="1135"/>
      <c r="E182" s="730"/>
      <c r="F182" s="730"/>
      <c r="G182" s="730"/>
      <c r="H182" s="730"/>
      <c r="I182" s="730"/>
      <c r="J182" s="730"/>
      <c r="K182" s="730"/>
      <c r="L182" s="730"/>
      <c r="M182" s="730"/>
      <c r="N182" s="730"/>
      <c r="O182" s="730"/>
      <c r="P182" s="730"/>
      <c r="Q182" s="730"/>
      <c r="R182" s="730"/>
      <c r="S182" s="730"/>
      <c r="T182" s="730"/>
      <c r="U182" s="730"/>
      <c r="V182" s="730"/>
      <c r="W182" s="730"/>
      <c r="X182" s="730"/>
      <c r="Y182" s="730"/>
      <c r="Z182" s="730"/>
      <c r="AA182" s="730"/>
      <c r="AB182" s="730"/>
      <c r="AC182" s="730"/>
      <c r="AD182" s="730"/>
      <c r="AE182" s="730"/>
      <c r="AF182" s="730"/>
      <c r="AG182" s="730"/>
      <c r="AH182" s="730"/>
      <c r="AI182" s="730"/>
      <c r="AJ182" s="730"/>
      <c r="AK182" s="730"/>
      <c r="AL182" s="730"/>
      <c r="AM182" s="730"/>
      <c r="AN182" s="813"/>
    </row>
    <row r="183" spans="1:40" s="247" customFormat="1" ht="15" customHeight="1" x14ac:dyDescent="0.25">
      <c r="A183" s="812"/>
      <c r="B183" s="348" t="s">
        <v>1019</v>
      </c>
      <c r="C183" s="1120" t="str">
        <f>'Credit risk (SA)'!B130</f>
        <v>LTV ≤ 60%</v>
      </c>
      <c r="D183" s="1998" t="str">
        <f>'Credit risk (SA)'!AC130</f>
        <v/>
      </c>
      <c r="E183" s="730"/>
      <c r="F183" s="730"/>
      <c r="G183" s="730"/>
      <c r="H183" s="730"/>
      <c r="I183" s="730"/>
      <c r="J183" s="730"/>
      <c r="K183" s="730"/>
      <c r="L183" s="730"/>
      <c r="M183" s="730"/>
      <c r="N183" s="730"/>
      <c r="O183" s="730"/>
      <c r="P183" s="730"/>
      <c r="Q183" s="730"/>
      <c r="R183" s="730"/>
      <c r="S183" s="730"/>
      <c r="T183" s="730"/>
      <c r="U183" s="730"/>
      <c r="V183" s="730"/>
      <c r="W183" s="730"/>
      <c r="X183" s="730"/>
      <c r="Y183" s="730"/>
      <c r="Z183" s="730"/>
      <c r="AA183" s="730"/>
      <c r="AB183" s="730"/>
      <c r="AC183" s="730"/>
      <c r="AD183" s="730"/>
      <c r="AE183" s="730"/>
      <c r="AF183" s="730"/>
      <c r="AG183" s="730"/>
      <c r="AH183" s="730"/>
      <c r="AI183" s="730"/>
      <c r="AJ183" s="730"/>
      <c r="AK183" s="730"/>
      <c r="AL183" s="730"/>
      <c r="AM183" s="730"/>
      <c r="AN183" s="813"/>
    </row>
    <row r="184" spans="1:40" s="247" customFormat="1" ht="15" customHeight="1" x14ac:dyDescent="0.25">
      <c r="A184" s="812"/>
      <c r="B184" s="348" t="s">
        <v>1019</v>
      </c>
      <c r="C184" s="1120" t="str">
        <f>'Credit risk (SA)'!B131</f>
        <v>60% &lt; LTV ≤ 80%</v>
      </c>
      <c r="D184" s="1998" t="str">
        <f>'Credit risk (SA)'!AC131</f>
        <v/>
      </c>
      <c r="E184" s="730"/>
      <c r="F184" s="730"/>
      <c r="G184" s="730"/>
      <c r="H184" s="730"/>
      <c r="I184" s="730"/>
      <c r="J184" s="730"/>
      <c r="K184" s="730"/>
      <c r="L184" s="730"/>
      <c r="M184" s="730"/>
      <c r="N184" s="730"/>
      <c r="O184" s="730"/>
      <c r="P184" s="730"/>
      <c r="Q184" s="730"/>
      <c r="R184" s="730"/>
      <c r="S184" s="730"/>
      <c r="T184" s="730"/>
      <c r="U184" s="730"/>
      <c r="V184" s="730"/>
      <c r="W184" s="730"/>
      <c r="X184" s="730"/>
      <c r="Y184" s="730"/>
      <c r="Z184" s="730"/>
      <c r="AA184" s="730"/>
      <c r="AB184" s="730"/>
      <c r="AC184" s="730"/>
      <c r="AD184" s="730"/>
      <c r="AE184" s="730"/>
      <c r="AF184" s="730"/>
      <c r="AG184" s="730"/>
      <c r="AH184" s="730"/>
      <c r="AI184" s="730"/>
      <c r="AJ184" s="730"/>
      <c r="AK184" s="730"/>
      <c r="AL184" s="730"/>
      <c r="AM184" s="730"/>
      <c r="AN184" s="813"/>
    </row>
    <row r="185" spans="1:40" s="247" customFormat="1" ht="15" customHeight="1" x14ac:dyDescent="0.25">
      <c r="A185" s="812"/>
      <c r="B185" s="348" t="s">
        <v>1019</v>
      </c>
      <c r="C185" s="1120" t="str">
        <f>'Credit risk (SA)'!B132</f>
        <v>LTV &gt; 80%</v>
      </c>
      <c r="D185" s="1998" t="str">
        <f>'Credit risk (SA)'!AC132</f>
        <v/>
      </c>
      <c r="E185" s="730"/>
      <c r="F185" s="730"/>
      <c r="G185" s="730"/>
      <c r="H185" s="730"/>
      <c r="I185" s="730"/>
      <c r="J185" s="730"/>
      <c r="K185" s="730"/>
      <c r="L185" s="730"/>
      <c r="M185" s="730"/>
      <c r="N185" s="730"/>
      <c r="O185" s="730"/>
      <c r="P185" s="730"/>
      <c r="Q185" s="730"/>
      <c r="R185" s="730"/>
      <c r="S185" s="730"/>
      <c r="T185" s="730"/>
      <c r="U185" s="730"/>
      <c r="V185" s="730"/>
      <c r="W185" s="730"/>
      <c r="X185" s="730"/>
      <c r="Y185" s="730"/>
      <c r="Z185" s="730"/>
      <c r="AA185" s="730"/>
      <c r="AB185" s="730"/>
      <c r="AC185" s="730"/>
      <c r="AD185" s="730"/>
      <c r="AE185" s="730"/>
      <c r="AF185" s="730"/>
      <c r="AG185" s="730"/>
      <c r="AH185" s="730"/>
      <c r="AI185" s="730"/>
      <c r="AJ185" s="730"/>
      <c r="AK185" s="730"/>
      <c r="AL185" s="730"/>
      <c r="AM185" s="730"/>
      <c r="AN185" s="813"/>
    </row>
    <row r="186" spans="1:40" s="247" customFormat="1" ht="15" customHeight="1" x14ac:dyDescent="0.25">
      <c r="A186" s="812"/>
      <c r="B186" s="348" t="s">
        <v>1019</v>
      </c>
      <c r="C186" s="1120" t="str">
        <f>'Credit risk (SA)'!B133</f>
        <v>Requirements not met</v>
      </c>
      <c r="D186" s="1998" t="str">
        <f>'Credit risk (SA)'!AC133</f>
        <v/>
      </c>
      <c r="E186" s="730"/>
      <c r="F186" s="730"/>
      <c r="G186" s="730"/>
      <c r="H186" s="730"/>
      <c r="I186" s="730"/>
      <c r="J186" s="730"/>
      <c r="K186" s="730"/>
      <c r="L186" s="730"/>
      <c r="M186" s="730"/>
      <c r="N186" s="730"/>
      <c r="O186" s="730"/>
      <c r="P186" s="730"/>
      <c r="Q186" s="730"/>
      <c r="R186" s="730"/>
      <c r="S186" s="730"/>
      <c r="T186" s="730"/>
      <c r="U186" s="730"/>
      <c r="V186" s="730"/>
      <c r="W186" s="730"/>
      <c r="X186" s="730"/>
      <c r="Y186" s="730"/>
      <c r="Z186" s="730"/>
      <c r="AA186" s="730"/>
      <c r="AB186" s="730"/>
      <c r="AC186" s="730"/>
      <c r="AD186" s="730"/>
      <c r="AE186" s="730"/>
      <c r="AF186" s="730"/>
      <c r="AG186" s="730"/>
      <c r="AH186" s="730"/>
      <c r="AI186" s="730"/>
      <c r="AJ186" s="730"/>
      <c r="AK186" s="730"/>
      <c r="AL186" s="730"/>
      <c r="AM186" s="730"/>
      <c r="AN186" s="813"/>
    </row>
    <row r="187" spans="1:40" s="247" customFormat="1" ht="15" customHeight="1" x14ac:dyDescent="0.25">
      <c r="A187" s="812"/>
      <c r="B187" s="345"/>
      <c r="C187" s="738" t="str">
        <f>'Credit risk (SA)'!B134</f>
        <v>land acquisition, development and construction; of which:</v>
      </c>
      <c r="D187" s="1135"/>
      <c r="E187" s="730"/>
      <c r="F187" s="730"/>
      <c r="G187" s="730"/>
      <c r="H187" s="730"/>
      <c r="I187" s="730"/>
      <c r="J187" s="730"/>
      <c r="K187" s="730"/>
      <c r="L187" s="730"/>
      <c r="M187" s="730"/>
      <c r="N187" s="730"/>
      <c r="O187" s="730"/>
      <c r="P187" s="730"/>
      <c r="Q187" s="730"/>
      <c r="R187" s="730"/>
      <c r="S187" s="730"/>
      <c r="T187" s="730"/>
      <c r="U187" s="730"/>
      <c r="V187" s="730"/>
      <c r="W187" s="730"/>
      <c r="X187" s="730"/>
      <c r="Y187" s="730"/>
      <c r="Z187" s="730"/>
      <c r="AA187" s="730"/>
      <c r="AB187" s="730"/>
      <c r="AC187" s="730"/>
      <c r="AD187" s="730"/>
      <c r="AE187" s="730"/>
      <c r="AF187" s="730"/>
      <c r="AG187" s="730"/>
      <c r="AH187" s="730"/>
      <c r="AI187" s="730"/>
      <c r="AJ187" s="730"/>
      <c r="AK187" s="730"/>
      <c r="AL187" s="730"/>
      <c r="AM187" s="730"/>
      <c r="AN187" s="813"/>
    </row>
    <row r="188" spans="1:40" s="247" customFormat="1" ht="15" customHeight="1" x14ac:dyDescent="0.25">
      <c r="A188" s="812"/>
      <c r="B188" s="348" t="s">
        <v>1019</v>
      </c>
      <c r="C188" s="1120" t="str">
        <f>'Credit risk (SA)'!B135</f>
        <v>150% risk weight</v>
      </c>
      <c r="D188" s="1998" t="str">
        <f>'Credit risk (SA)'!AC135</f>
        <v/>
      </c>
      <c r="E188" s="730"/>
      <c r="F188" s="730"/>
      <c r="G188" s="730"/>
      <c r="H188" s="730"/>
      <c r="I188" s="730"/>
      <c r="J188" s="730"/>
      <c r="K188" s="730"/>
      <c r="L188" s="730"/>
      <c r="M188" s="730"/>
      <c r="N188" s="730"/>
      <c r="O188" s="730"/>
      <c r="P188" s="730"/>
      <c r="Q188" s="730"/>
      <c r="R188" s="730"/>
      <c r="S188" s="730"/>
      <c r="T188" s="730"/>
      <c r="U188" s="730"/>
      <c r="V188" s="730"/>
      <c r="W188" s="730"/>
      <c r="X188" s="730"/>
      <c r="Y188" s="730"/>
      <c r="Z188" s="730"/>
      <c r="AA188" s="730"/>
      <c r="AB188" s="730"/>
      <c r="AC188" s="730"/>
      <c r="AJ188" s="730"/>
      <c r="AK188" s="730"/>
      <c r="AL188" s="730"/>
      <c r="AM188" s="730"/>
      <c r="AN188" s="813"/>
    </row>
    <row r="189" spans="1:40" s="247" customFormat="1" ht="15" customHeight="1" x14ac:dyDescent="0.25">
      <c r="A189" s="812"/>
      <c r="B189" s="335" t="s">
        <v>1019</v>
      </c>
      <c r="C189" s="1134" t="str">
        <f>'Credit risk (SA)'!B136</f>
        <v>100% risk weight</v>
      </c>
      <c r="D189" s="833" t="str">
        <f>'Credit risk (SA)'!AC136</f>
        <v/>
      </c>
      <c r="E189" s="730"/>
      <c r="F189" s="730"/>
      <c r="G189" s="730"/>
      <c r="H189" s="730"/>
      <c r="I189" s="730"/>
      <c r="J189" s="730"/>
      <c r="K189" s="730"/>
      <c r="L189" s="730"/>
      <c r="M189" s="730"/>
      <c r="N189" s="730"/>
      <c r="O189" s="730"/>
      <c r="P189" s="730"/>
      <c r="Q189" s="730"/>
      <c r="R189" s="730"/>
      <c r="S189" s="730"/>
      <c r="T189" s="730"/>
      <c r="U189" s="730"/>
      <c r="V189" s="730"/>
      <c r="W189" s="730"/>
      <c r="X189" s="730"/>
      <c r="Y189" s="730"/>
      <c r="Z189" s="730"/>
      <c r="AA189" s="730"/>
      <c r="AB189" s="730"/>
      <c r="AC189" s="730"/>
      <c r="AD189" s="730"/>
      <c r="AE189" s="730"/>
      <c r="AF189" s="730"/>
      <c r="AG189" s="730"/>
      <c r="AH189" s="730"/>
      <c r="AI189" s="730"/>
      <c r="AJ189" s="730"/>
      <c r="AK189" s="730"/>
      <c r="AL189" s="730"/>
      <c r="AM189" s="730"/>
      <c r="AN189" s="813"/>
    </row>
    <row r="190" spans="1:40" s="247" customFormat="1" ht="15" customHeight="1" x14ac:dyDescent="0.25">
      <c r="A190" s="812"/>
      <c r="B190" s="730"/>
      <c r="C190" s="730"/>
      <c r="D190" s="730"/>
      <c r="E190" s="730"/>
      <c r="F190" s="730"/>
      <c r="G190" s="730"/>
      <c r="H190" s="730"/>
      <c r="I190" s="730"/>
      <c r="J190" s="730"/>
      <c r="K190" s="730"/>
      <c r="L190" s="1386"/>
      <c r="M190" s="1386"/>
      <c r="N190" s="1386"/>
      <c r="O190" s="730"/>
      <c r="P190" s="730"/>
      <c r="Q190" s="730"/>
      <c r="R190" s="730"/>
      <c r="S190" s="730"/>
      <c r="T190" s="730"/>
      <c r="U190" s="730"/>
      <c r="V190" s="730"/>
      <c r="AD190" s="730"/>
      <c r="AE190" s="730"/>
      <c r="AF190" s="730"/>
      <c r="AG190" s="730"/>
      <c r="AH190" s="730"/>
      <c r="AI190" s="730"/>
      <c r="AN190" s="813"/>
    </row>
    <row r="191" spans="1:40" s="247" customFormat="1" ht="15" customHeight="1" x14ac:dyDescent="0.25">
      <c r="A191" s="812"/>
      <c r="B191" s="1130" t="s">
        <v>1005</v>
      </c>
      <c r="C191" s="2010" t="s">
        <v>14</v>
      </c>
      <c r="D191" s="1993" t="str">
        <f>CONCATENATE("Col ", LEFT(ADDRESS(ROW('Credit risk (SA)'!C202),COLUMN('Credit risk (SA)'!C202),4), 1))</f>
        <v>Col C</v>
      </c>
      <c r="E191" s="1993" t="str">
        <f>CONCATENATE("Col ", LEFT(ADDRESS(ROW('Credit risk (SA)'!D202),COLUMN('Credit risk (SA)'!D202),4), 1))</f>
        <v>Col D</v>
      </c>
      <c r="F191" s="1993" t="str">
        <f>CONCATENATE("Col ", LEFT(ADDRESS(ROW('Credit risk (SA)'!E202),COLUMN('Credit risk (SA)'!E202),4), 1))</f>
        <v>Col E</v>
      </c>
      <c r="G191" s="1993" t="str">
        <f>CONCATENATE("Col ", LEFT(ADDRESS(ROW('Credit risk (SA)'!F202),COLUMN('Credit risk (SA)'!F202),4), 1))</f>
        <v>Col F</v>
      </c>
      <c r="H191" s="1993" t="str">
        <f>CONCATENATE("Col ", LEFT(ADDRESS(ROW('Credit risk (SA)'!G202),COLUMN('Credit risk (SA)'!G202),4), 1))</f>
        <v>Col G</v>
      </c>
      <c r="I191" s="1993" t="str">
        <f>CONCATENATE("Col ", LEFT(ADDRESS(ROW('Credit risk (SA)'!H202),COLUMN('Credit risk (SA)'!H202),4), 1))</f>
        <v>Col H</v>
      </c>
      <c r="J191" s="1993" t="str">
        <f>CONCATENATE("Col ", LEFT(ADDRESS(ROW('Credit risk (SA)'!I202),COLUMN('Credit risk (SA)'!I202),4), 1))</f>
        <v>Col I</v>
      </c>
      <c r="K191" s="1993" t="str">
        <f>CONCATENATE("Col ", LEFT(ADDRESS(ROW('Credit risk (SA)'!J202),COLUMN('Credit risk (SA)'!J202),4), 1))</f>
        <v>Col J</v>
      </c>
      <c r="L191" s="1993" t="str">
        <f>CONCATENATE("Col ", LEFT(ADDRESS(ROW('Credit risk (SA)'!K202),COLUMN('Credit risk (SA)'!K202),4), 1))</f>
        <v>Col K</v>
      </c>
      <c r="M191" s="1993" t="str">
        <f>CONCATENATE("Col ", LEFT(ADDRESS(ROW('Credit risk (SA)'!L202),COLUMN('Credit risk (SA)'!L202),4), 1))</f>
        <v>Col L</v>
      </c>
      <c r="N191" s="1993" t="str">
        <f>CONCATENATE("Col ", LEFT(ADDRESS(ROW('Credit risk (SA)'!N202),COLUMN('Credit risk (SA)'!N202),4), 1))</f>
        <v>Col N</v>
      </c>
      <c r="O191" s="1993" t="str">
        <f>CONCATENATE("Col ", LEFT(ADDRESS(ROW('Credit risk (SA)'!Q202),COLUMN('Credit risk (SA)'!Q202),4), 1))</f>
        <v>Col Q</v>
      </c>
      <c r="P191" s="1993" t="str">
        <f>CONCATENATE("Col ", LEFT(ADDRESS(ROW('Credit risk (SA)'!R202),COLUMN('Credit risk (SA)'!R202),4), 1))</f>
        <v>Col R</v>
      </c>
      <c r="Q191" s="1993" t="str">
        <f>CONCATENATE("Col ", LEFT(ADDRESS(ROW('Credit risk (SA)'!S202),COLUMN('Credit risk (SA)'!S202),4), 1))</f>
        <v>Col S</v>
      </c>
      <c r="R191" s="1993" t="str">
        <f>CONCATENATE("Col ", LEFT(ADDRESS(ROW('Credit risk (SA)'!T202),COLUMN('Credit risk (SA)'!T202),4), 1))</f>
        <v>Col T</v>
      </c>
      <c r="S191" s="1993" t="str">
        <f>CONCATENATE("Col ", LEFT(ADDRESS(ROW('Credit risk (SA)'!U202),COLUMN('Credit risk (SA)'!U202),4), 1))</f>
        <v>Col U</v>
      </c>
      <c r="T191" s="1993" t="str">
        <f>CONCATENATE("Col ", LEFT(ADDRESS(ROW('Credit risk (SA)'!V202),COLUMN('Credit risk (SA)'!V202),4), 1))</f>
        <v>Col V</v>
      </c>
      <c r="U191" s="1993" t="str">
        <f>CONCATENATE("Col ", LEFT(ADDRESS(ROW('Credit risk (SA)'!W202),COLUMN('Credit risk (SA)'!W202),4), 1))</f>
        <v>Col W</v>
      </c>
      <c r="V191" s="1993" t="str">
        <f>CONCATENATE("Col ", LEFT(ADDRESS(ROW('Credit risk (SA)'!X202),COLUMN('Credit risk (SA)'!X202),4), 1))</f>
        <v>Col X</v>
      </c>
      <c r="W191" s="1993" t="str">
        <f>CONCATENATE("Col ", LEFT(ADDRESS(ROW('Credit risk (SA)'!Y202),COLUMN('Credit risk (SA)'!Y202),4), 1))</f>
        <v>Col Y</v>
      </c>
      <c r="X191" s="1993" t="str">
        <f>CONCATENATE("Col ", LEFT(ADDRESS(ROW('Credit risk (SA)'!Z202),COLUMN('Credit risk (SA)'!Z202),4), 1))</f>
        <v>Col Z</v>
      </c>
      <c r="Y191" s="1980" t="str">
        <f>CONCATENATE("Col ", LEFT(ADDRESS(ROW('Credit risk (SA)'!AD202),COLUMN('Credit risk (SA)'!AD202),4), 2))</f>
        <v>Col AD</v>
      </c>
      <c r="Z191" s="1980" t="str">
        <f>CONCATENATE("Col ", LEFT(ADDRESS(ROW('Credit risk (SA)'!AE202),COLUMN('Credit risk (SA)'!AE202),4), 2))</f>
        <v>Col AE</v>
      </c>
      <c r="AA191" s="1980" t="str">
        <f>CONCATENATE("Col ", LEFT(ADDRESS(ROW('Credit risk (SA)'!AF202),COLUMN('Credit risk (SA)'!AF202),4), 2))</f>
        <v>Col AF</v>
      </c>
      <c r="AB191" s="1980" t="str">
        <f>CONCATENATE("Col ", LEFT(ADDRESS(ROW('Credit risk (SA)'!AG202),COLUMN('Credit risk (SA)'!AG202),4), 2))</f>
        <v>Col AG</v>
      </c>
      <c r="AC191" s="1980" t="str">
        <f>CONCATENATE("Col ", LEFT(ADDRESS(ROW('Credit risk (SA)'!AH202),COLUMN('Credit risk (SA)'!AH202),4), 2))</f>
        <v>Col AH</v>
      </c>
      <c r="AD191" s="730"/>
      <c r="AE191" s="730"/>
      <c r="AF191" s="730"/>
      <c r="AG191" s="730"/>
      <c r="AH191" s="730"/>
      <c r="AI191" s="730"/>
      <c r="AN191" s="813"/>
    </row>
    <row r="192" spans="1:40" s="247" customFormat="1" ht="15" customHeight="1" x14ac:dyDescent="0.25">
      <c r="A192" s="812"/>
      <c r="B192" s="1126" t="s">
        <v>1019</v>
      </c>
      <c r="C192" s="1127" t="str">
        <f>'Credit risk (SA)'!B139</f>
        <v>Check: row138 ≤ row 137</v>
      </c>
      <c r="D192" s="1116"/>
      <c r="E192" s="1083" t="str">
        <f>'Credit risk (SA)'!D139</f>
        <v/>
      </c>
      <c r="F192" s="1083" t="str">
        <f>'Credit risk (SA)'!E139</f>
        <v/>
      </c>
      <c r="G192" s="1083" t="str">
        <f>'Credit risk (SA)'!F139</f>
        <v/>
      </c>
      <c r="H192" s="1083" t="str">
        <f>'Credit risk (SA)'!G139</f>
        <v/>
      </c>
      <c r="I192" s="1083" t="str">
        <f>'Credit risk (SA)'!H139</f>
        <v/>
      </c>
      <c r="J192" s="1116"/>
      <c r="K192" s="1083" t="str">
        <f>'Credit risk (SA)'!J139</f>
        <v/>
      </c>
      <c r="L192" s="1083" t="str">
        <f>'Credit risk (SA)'!K139</f>
        <v/>
      </c>
      <c r="M192" s="1083" t="str">
        <f>'Credit risk (SA)'!L139</f>
        <v/>
      </c>
      <c r="N192" s="345"/>
      <c r="O192" s="1083" t="str">
        <f>'Credit risk (SA)'!Q139</f>
        <v/>
      </c>
      <c r="P192" s="1083" t="str">
        <f>'Credit risk (SA)'!R139</f>
        <v/>
      </c>
      <c r="Q192" s="1083" t="str">
        <f>'Credit risk (SA)'!S139</f>
        <v/>
      </c>
      <c r="R192" s="1083" t="str">
        <f>'Credit risk (SA)'!T139</f>
        <v/>
      </c>
      <c r="S192" s="1083" t="str">
        <f>'Credit risk (SA)'!U139</f>
        <v/>
      </c>
      <c r="T192" s="1083" t="str">
        <f>'Credit risk (SA)'!V139</f>
        <v/>
      </c>
      <c r="U192" s="1083" t="str">
        <f>'Credit risk (SA)'!W139</f>
        <v/>
      </c>
      <c r="V192" s="1083" t="str">
        <f>'Credit risk (SA)'!X139</f>
        <v/>
      </c>
      <c r="W192" s="1083" t="str">
        <f>'Credit risk (SA)'!Y139</f>
        <v/>
      </c>
      <c r="X192" s="1083" t="str">
        <f>'Credit risk (SA)'!Z139</f>
        <v/>
      </c>
      <c r="Y192" s="1083" t="str">
        <f>'Credit risk (SA)'!AD139</f>
        <v/>
      </c>
      <c r="Z192" s="1083" t="str">
        <f>'Credit risk (SA)'!AE139</f>
        <v/>
      </c>
      <c r="AA192" s="1083" t="str">
        <f>'Credit risk (SA)'!AF139</f>
        <v/>
      </c>
      <c r="AB192" s="1083" t="str">
        <f>'Credit risk (SA)'!AG139</f>
        <v/>
      </c>
      <c r="AC192" s="1128" t="str">
        <f>'Credit risk (SA)'!AH139</f>
        <v/>
      </c>
      <c r="AD192" s="730"/>
      <c r="AE192" s="730"/>
      <c r="AF192" s="730"/>
      <c r="AG192" s="730"/>
      <c r="AH192" s="730"/>
      <c r="AI192" s="730"/>
      <c r="AN192" s="813"/>
    </row>
    <row r="193" spans="1:16381" s="247" customFormat="1" ht="15" customHeight="1" x14ac:dyDescent="0.25">
      <c r="A193" s="812"/>
      <c r="B193" s="348" t="s">
        <v>1019</v>
      </c>
      <c r="C193" s="928" t="str">
        <f>'Credit risk (SA)'!B143</f>
        <v>Check: cell I137 = cell N142</v>
      </c>
      <c r="D193" s="345"/>
      <c r="E193" s="345"/>
      <c r="F193" s="345"/>
      <c r="G193" s="345"/>
      <c r="H193" s="345"/>
      <c r="I193" s="345"/>
      <c r="J193" s="345"/>
      <c r="K193" s="345"/>
      <c r="L193" s="345"/>
      <c r="M193" s="345"/>
      <c r="N193" s="822" t="str">
        <f>'Credit risk (SA)'!N143</f>
        <v/>
      </c>
      <c r="O193" s="345"/>
      <c r="P193" s="345"/>
      <c r="Q193" s="345"/>
      <c r="R193" s="345"/>
      <c r="S193" s="345"/>
      <c r="T193" s="345"/>
      <c r="U193" s="345"/>
      <c r="V193" s="345"/>
      <c r="W193" s="345"/>
      <c r="X193" s="345"/>
      <c r="Y193" s="340"/>
      <c r="Z193" s="340"/>
      <c r="AA193" s="340"/>
      <c r="AB193" s="340"/>
      <c r="AC193" s="340"/>
      <c r="AD193" s="730"/>
      <c r="AE193" s="730"/>
      <c r="AF193" s="730"/>
      <c r="AG193" s="730"/>
      <c r="AH193" s="730"/>
      <c r="AI193" s="730"/>
      <c r="AN193" s="813"/>
    </row>
    <row r="194" spans="1:16381" s="247" customFormat="1" ht="15" customHeight="1" x14ac:dyDescent="0.25">
      <c r="A194" s="812"/>
      <c r="B194" s="335" t="s">
        <v>1020</v>
      </c>
      <c r="C194" s="814" t="str">
        <f>'Credit risk (SA)'!B152</f>
        <v>Check: row 149 = row 86</v>
      </c>
      <c r="D194" s="835" t="str">
        <f>'Credit risk (SA)'!C152</f>
        <v/>
      </c>
      <c r="E194" s="835" t="str">
        <f>'Credit risk (SA)'!D152</f>
        <v/>
      </c>
      <c r="F194" s="835" t="str">
        <f>'Credit risk (SA)'!E152</f>
        <v/>
      </c>
      <c r="G194" s="835" t="str">
        <f>'Credit risk (SA)'!F152</f>
        <v/>
      </c>
      <c r="H194" s="835" t="str">
        <f>'Credit risk (SA)'!G152</f>
        <v/>
      </c>
      <c r="I194" s="835" t="str">
        <f>'Credit risk (SA)'!H152</f>
        <v/>
      </c>
      <c r="J194" s="835" t="str">
        <f>'Credit risk (SA)'!I152</f>
        <v/>
      </c>
      <c r="K194" s="835" t="str">
        <f>'Credit risk (SA)'!J152</f>
        <v/>
      </c>
      <c r="L194" s="347"/>
      <c r="M194" s="347"/>
      <c r="N194" s="347"/>
      <c r="O194" s="347"/>
      <c r="P194" s="347"/>
      <c r="Q194" s="347"/>
      <c r="R194" s="347"/>
      <c r="S194" s="347"/>
      <c r="T194" s="347"/>
      <c r="U194" s="347"/>
      <c r="V194" s="347"/>
      <c r="W194" s="347"/>
      <c r="X194" s="347"/>
      <c r="Y194" s="490"/>
      <c r="Z194" s="490"/>
      <c r="AA194" s="490"/>
      <c r="AB194" s="490"/>
      <c r="AC194" s="490"/>
      <c r="AD194" s="730"/>
      <c r="AE194" s="730"/>
      <c r="AF194" s="730"/>
      <c r="AG194" s="730"/>
      <c r="AH194" s="730"/>
      <c r="AI194" s="730"/>
      <c r="AN194" s="813"/>
    </row>
    <row r="195" spans="1:16381" s="247" customFormat="1" ht="45" customHeight="1" x14ac:dyDescent="0.25">
      <c r="A195" s="691" t="s">
        <v>1618</v>
      </c>
      <c r="B195" s="730"/>
      <c r="C195" s="730"/>
      <c r="D195" s="730"/>
      <c r="E195" s="730"/>
      <c r="F195" s="730"/>
      <c r="G195" s="730"/>
      <c r="H195" s="730"/>
      <c r="I195" s="730"/>
      <c r="J195" s="730"/>
      <c r="K195" s="730"/>
      <c r="L195" s="730"/>
      <c r="M195" s="730"/>
      <c r="N195" s="730"/>
      <c r="O195" s="730"/>
      <c r="P195" s="730"/>
      <c r="Q195" s="730"/>
      <c r="R195" s="730"/>
      <c r="S195" s="730"/>
      <c r="T195" s="730"/>
      <c r="U195" s="730"/>
      <c r="V195" s="730"/>
      <c r="W195" s="730"/>
      <c r="X195" s="730"/>
      <c r="Y195" s="730"/>
      <c r="Z195" s="730"/>
      <c r="AA195" s="730"/>
      <c r="AB195" s="730"/>
      <c r="AC195" s="730"/>
      <c r="AD195" s="730"/>
      <c r="AE195" s="730"/>
      <c r="AF195" s="730"/>
      <c r="AG195" s="730"/>
      <c r="AH195" s="730"/>
      <c r="AI195" s="730"/>
      <c r="AJ195" s="730"/>
      <c r="AK195" s="730"/>
      <c r="AL195" s="730"/>
      <c r="AM195" s="730"/>
      <c r="AN195" s="811"/>
      <c r="AO195" s="730"/>
      <c r="AP195" s="730"/>
      <c r="AQ195" s="730"/>
      <c r="AR195" s="730"/>
      <c r="AS195" s="730"/>
      <c r="AT195" s="730"/>
      <c r="AU195" s="730"/>
      <c r="AV195" s="730"/>
      <c r="AW195" s="730"/>
      <c r="AX195" s="730"/>
      <c r="AY195" s="730"/>
      <c r="AZ195" s="730"/>
      <c r="BA195" s="730"/>
      <c r="BB195" s="730"/>
      <c r="BC195" s="730"/>
      <c r="BD195" s="730"/>
      <c r="BE195" s="730"/>
      <c r="BF195" s="730"/>
      <c r="BG195" s="730"/>
      <c r="BH195" s="730"/>
      <c r="BI195" s="730"/>
      <c r="BJ195" s="730"/>
      <c r="BK195" s="730"/>
      <c r="BL195" s="730"/>
      <c r="BM195" s="730"/>
      <c r="BN195" s="730"/>
      <c r="BO195" s="730"/>
      <c r="BP195" s="730"/>
      <c r="BQ195" s="730"/>
      <c r="BR195" s="730"/>
      <c r="BS195" s="730"/>
      <c r="BT195" s="730"/>
      <c r="BU195" s="730"/>
      <c r="BV195" s="730"/>
      <c r="BW195" s="730"/>
      <c r="BX195" s="730"/>
      <c r="BY195" s="730"/>
      <c r="BZ195" s="730"/>
      <c r="CA195" s="730"/>
      <c r="CB195" s="730"/>
      <c r="CC195" s="730"/>
      <c r="CD195" s="730"/>
      <c r="CE195" s="730"/>
      <c r="CF195" s="730"/>
      <c r="CG195" s="730"/>
      <c r="CH195" s="730"/>
      <c r="CI195" s="730"/>
      <c r="CJ195" s="730"/>
      <c r="CK195" s="730"/>
      <c r="CL195" s="730"/>
      <c r="CM195" s="730"/>
      <c r="CN195" s="730"/>
      <c r="CO195" s="730"/>
      <c r="CP195" s="730"/>
      <c r="CQ195" s="730"/>
      <c r="CR195" s="730"/>
      <c r="CS195" s="730"/>
      <c r="CT195" s="730"/>
      <c r="CU195" s="730"/>
      <c r="CV195" s="730"/>
      <c r="CW195" s="730"/>
      <c r="CX195" s="730"/>
      <c r="CY195" s="730"/>
      <c r="CZ195" s="730"/>
      <c r="DA195" s="730"/>
      <c r="DB195" s="730"/>
      <c r="DC195" s="730"/>
      <c r="DD195" s="730"/>
      <c r="DE195" s="730"/>
      <c r="DF195" s="730"/>
      <c r="DG195" s="730"/>
      <c r="DH195" s="730"/>
      <c r="DI195" s="730"/>
      <c r="DJ195" s="730"/>
      <c r="DK195" s="730"/>
      <c r="DL195" s="730"/>
      <c r="DM195" s="730"/>
      <c r="DN195" s="730"/>
      <c r="DO195" s="730"/>
      <c r="DP195" s="730"/>
      <c r="DQ195" s="730"/>
      <c r="DR195" s="730"/>
      <c r="DS195" s="730"/>
      <c r="DT195" s="730"/>
      <c r="DU195" s="730"/>
      <c r="DV195" s="730"/>
      <c r="DW195" s="730"/>
      <c r="DX195" s="730"/>
      <c r="DY195" s="730"/>
      <c r="DZ195" s="730"/>
      <c r="EA195" s="730"/>
      <c r="EB195" s="730"/>
      <c r="EC195" s="730"/>
      <c r="ED195" s="730"/>
      <c r="EE195" s="730"/>
      <c r="EF195" s="730"/>
      <c r="EG195" s="730"/>
      <c r="EH195" s="730"/>
      <c r="EI195" s="730"/>
      <c r="EJ195" s="730"/>
      <c r="EK195" s="730"/>
      <c r="EL195" s="730"/>
      <c r="EM195" s="730"/>
      <c r="EN195" s="730"/>
      <c r="EO195" s="730"/>
      <c r="EP195" s="730"/>
      <c r="EQ195" s="730"/>
      <c r="ER195" s="730"/>
      <c r="ES195" s="730"/>
      <c r="ET195" s="730"/>
      <c r="EU195" s="730"/>
      <c r="EV195" s="730"/>
      <c r="EW195" s="730"/>
      <c r="EX195" s="730"/>
      <c r="EY195" s="730"/>
      <c r="EZ195" s="730"/>
      <c r="FA195" s="730"/>
      <c r="FB195" s="730"/>
      <c r="FC195" s="730"/>
      <c r="FD195" s="730"/>
      <c r="FE195" s="730"/>
      <c r="FF195" s="730"/>
      <c r="FG195" s="730"/>
      <c r="FH195" s="730"/>
      <c r="FI195" s="730"/>
      <c r="FJ195" s="730"/>
      <c r="FK195" s="730"/>
      <c r="FL195" s="730"/>
      <c r="FM195" s="730"/>
      <c r="FN195" s="730"/>
      <c r="FO195" s="730"/>
      <c r="FP195" s="730"/>
      <c r="FQ195" s="730"/>
      <c r="FR195" s="730"/>
      <c r="FS195" s="730"/>
      <c r="FT195" s="730"/>
      <c r="FU195" s="730"/>
      <c r="FV195" s="730"/>
      <c r="FW195" s="730"/>
      <c r="FX195" s="730"/>
      <c r="FY195" s="730"/>
      <c r="FZ195" s="730"/>
      <c r="GA195" s="730"/>
      <c r="GB195" s="730"/>
      <c r="GC195" s="730"/>
      <c r="GD195" s="730"/>
      <c r="GE195" s="730"/>
      <c r="GF195" s="730"/>
      <c r="GG195" s="730"/>
      <c r="GH195" s="730"/>
      <c r="GI195" s="730"/>
      <c r="GJ195" s="730"/>
      <c r="GK195" s="730"/>
      <c r="GL195" s="730"/>
      <c r="GM195" s="730"/>
      <c r="GN195" s="730"/>
      <c r="GO195" s="730"/>
      <c r="GP195" s="730"/>
      <c r="GQ195" s="730"/>
      <c r="GR195" s="730"/>
      <c r="GS195" s="730"/>
      <c r="GT195" s="730"/>
      <c r="GU195" s="730"/>
      <c r="GV195" s="730"/>
      <c r="GW195" s="730"/>
      <c r="GX195" s="730"/>
      <c r="GY195" s="730"/>
      <c r="GZ195" s="730"/>
      <c r="HA195" s="730"/>
      <c r="HB195" s="730"/>
      <c r="HC195" s="730"/>
      <c r="HD195" s="730"/>
      <c r="HE195" s="730"/>
      <c r="HF195" s="730"/>
      <c r="HG195" s="730"/>
      <c r="HH195" s="730"/>
      <c r="HI195" s="730"/>
      <c r="HJ195" s="730"/>
      <c r="HK195" s="730"/>
      <c r="HL195" s="730"/>
      <c r="HM195" s="730"/>
      <c r="HN195" s="730"/>
      <c r="HO195" s="730"/>
      <c r="HP195" s="730"/>
      <c r="HQ195" s="730"/>
      <c r="HR195" s="730"/>
      <c r="HS195" s="730"/>
      <c r="HT195" s="730"/>
      <c r="HU195" s="730"/>
      <c r="HV195" s="730"/>
      <c r="HW195" s="730"/>
      <c r="HX195" s="730"/>
      <c r="HY195" s="730"/>
      <c r="HZ195" s="730"/>
      <c r="IA195" s="730"/>
      <c r="IB195" s="730"/>
      <c r="IC195" s="730"/>
      <c r="ID195" s="730"/>
      <c r="IE195" s="730"/>
      <c r="IF195" s="730"/>
      <c r="IG195" s="730"/>
      <c r="IH195" s="730"/>
      <c r="II195" s="730"/>
      <c r="IJ195" s="730"/>
      <c r="IK195" s="730"/>
      <c r="IL195" s="730"/>
      <c r="IM195" s="730"/>
      <c r="IN195" s="730"/>
      <c r="IO195" s="730"/>
      <c r="IP195" s="730"/>
      <c r="IQ195" s="730"/>
      <c r="IR195" s="730"/>
      <c r="IS195" s="730"/>
      <c r="IT195" s="730"/>
      <c r="IU195" s="730"/>
      <c r="IV195" s="730"/>
      <c r="IW195" s="730"/>
      <c r="IX195" s="730"/>
      <c r="IY195" s="730"/>
      <c r="IZ195" s="730"/>
      <c r="JA195" s="730"/>
      <c r="JB195" s="730"/>
      <c r="JC195" s="730"/>
      <c r="JD195" s="730"/>
      <c r="JE195" s="730"/>
      <c r="JF195" s="730"/>
      <c r="JG195" s="730"/>
      <c r="JH195" s="730"/>
      <c r="JI195" s="730"/>
      <c r="JJ195" s="730"/>
      <c r="JK195" s="730"/>
      <c r="JL195" s="730"/>
      <c r="JM195" s="730"/>
      <c r="JN195" s="730"/>
      <c r="JO195" s="730"/>
      <c r="JP195" s="730"/>
      <c r="JQ195" s="730"/>
      <c r="JR195" s="730"/>
      <c r="JS195" s="730"/>
      <c r="JT195" s="730"/>
      <c r="JU195" s="730"/>
      <c r="JV195" s="730"/>
      <c r="JW195" s="730"/>
      <c r="JX195" s="730"/>
      <c r="JY195" s="730"/>
      <c r="JZ195" s="730"/>
      <c r="KA195" s="730"/>
      <c r="KB195" s="730"/>
      <c r="KC195" s="730"/>
      <c r="KD195" s="730"/>
      <c r="KE195" s="730"/>
      <c r="KF195" s="730"/>
      <c r="KG195" s="730"/>
      <c r="KH195" s="730"/>
      <c r="KI195" s="730"/>
      <c r="KJ195" s="730"/>
      <c r="KK195" s="730"/>
      <c r="KL195" s="730"/>
      <c r="KM195" s="730"/>
      <c r="KN195" s="730"/>
      <c r="KO195" s="730"/>
      <c r="KP195" s="730"/>
      <c r="KQ195" s="730"/>
      <c r="KR195" s="730"/>
      <c r="KS195" s="730"/>
      <c r="KT195" s="730"/>
      <c r="KU195" s="730"/>
      <c r="KV195" s="730"/>
      <c r="KW195" s="730"/>
      <c r="KX195" s="730"/>
      <c r="KY195" s="730"/>
      <c r="KZ195" s="730"/>
      <c r="LA195" s="730"/>
      <c r="LB195" s="730"/>
      <c r="LC195" s="730"/>
      <c r="LD195" s="730"/>
      <c r="LE195" s="730"/>
      <c r="LF195" s="730"/>
      <c r="LG195" s="730"/>
      <c r="LH195" s="730"/>
      <c r="LI195" s="730"/>
      <c r="LJ195" s="730"/>
      <c r="LK195" s="730"/>
      <c r="LL195" s="730"/>
      <c r="LM195" s="730"/>
      <c r="LN195" s="730"/>
      <c r="LO195" s="730"/>
      <c r="LP195" s="730"/>
      <c r="LQ195" s="730"/>
      <c r="LR195" s="730"/>
      <c r="LS195" s="730"/>
      <c r="LT195" s="730"/>
      <c r="LU195" s="730"/>
      <c r="LV195" s="730"/>
      <c r="LW195" s="730"/>
      <c r="LX195" s="730"/>
      <c r="LY195" s="730"/>
      <c r="LZ195" s="730"/>
      <c r="MA195" s="730"/>
      <c r="MB195" s="730"/>
      <c r="MC195" s="730"/>
      <c r="MD195" s="730"/>
      <c r="ME195" s="730"/>
      <c r="MF195" s="730"/>
      <c r="MG195" s="730"/>
      <c r="MH195" s="730"/>
      <c r="MI195" s="730"/>
      <c r="MJ195" s="730"/>
      <c r="MK195" s="730"/>
      <c r="ML195" s="730"/>
      <c r="MM195" s="730"/>
      <c r="MN195" s="730"/>
      <c r="MO195" s="730"/>
      <c r="MP195" s="730"/>
      <c r="MQ195" s="730"/>
      <c r="MR195" s="730"/>
      <c r="MS195" s="730"/>
      <c r="MT195" s="730"/>
      <c r="MU195" s="730"/>
      <c r="MV195" s="730"/>
      <c r="MW195" s="730"/>
      <c r="MX195" s="730"/>
      <c r="MY195" s="730"/>
      <c r="MZ195" s="730"/>
      <c r="NA195" s="730"/>
      <c r="NB195" s="730"/>
      <c r="NC195" s="730"/>
      <c r="ND195" s="730"/>
      <c r="NE195" s="730"/>
      <c r="NF195" s="730"/>
      <c r="NG195" s="730"/>
      <c r="NH195" s="730"/>
      <c r="NI195" s="730"/>
      <c r="NJ195" s="730"/>
      <c r="NK195" s="730"/>
      <c r="NL195" s="730"/>
      <c r="NM195" s="730"/>
      <c r="NN195" s="730"/>
      <c r="NO195" s="730"/>
      <c r="NP195" s="730"/>
      <c r="NQ195" s="730"/>
      <c r="NR195" s="730"/>
      <c r="NS195" s="730"/>
      <c r="NT195" s="730"/>
      <c r="NU195" s="730"/>
      <c r="NV195" s="730"/>
      <c r="NW195" s="730"/>
      <c r="NX195" s="730"/>
      <c r="NY195" s="730"/>
      <c r="NZ195" s="730"/>
      <c r="OA195" s="730"/>
      <c r="OB195" s="730"/>
      <c r="OC195" s="730"/>
      <c r="OD195" s="730"/>
      <c r="OE195" s="730"/>
      <c r="OF195" s="730"/>
      <c r="OG195" s="730"/>
      <c r="OH195" s="730"/>
      <c r="OI195" s="730"/>
      <c r="OJ195" s="730"/>
      <c r="OK195" s="730"/>
      <c r="OL195" s="730"/>
      <c r="OM195" s="730"/>
      <c r="ON195" s="730"/>
      <c r="OO195" s="730"/>
      <c r="OP195" s="730"/>
      <c r="OQ195" s="730"/>
      <c r="OR195" s="730"/>
      <c r="OS195" s="730"/>
      <c r="OT195" s="730"/>
      <c r="OU195" s="730"/>
      <c r="OV195" s="730"/>
      <c r="OW195" s="730"/>
      <c r="OX195" s="730"/>
      <c r="OY195" s="730"/>
      <c r="OZ195" s="730"/>
      <c r="PA195" s="730"/>
      <c r="PB195" s="730"/>
      <c r="PC195" s="730"/>
      <c r="PD195" s="730"/>
      <c r="PE195" s="730"/>
      <c r="PF195" s="730"/>
      <c r="PG195" s="730"/>
      <c r="PH195" s="730"/>
      <c r="PI195" s="730"/>
      <c r="PJ195" s="730"/>
      <c r="PK195" s="730"/>
      <c r="PL195" s="730"/>
      <c r="PM195" s="730"/>
      <c r="PN195" s="730"/>
      <c r="PO195" s="730"/>
      <c r="PP195" s="730"/>
      <c r="PQ195" s="730"/>
      <c r="PR195" s="730"/>
      <c r="PS195" s="730"/>
      <c r="PT195" s="730"/>
      <c r="PU195" s="730"/>
      <c r="PV195" s="730"/>
      <c r="PW195" s="730"/>
      <c r="PX195" s="730"/>
      <c r="PY195" s="730"/>
      <c r="PZ195" s="730"/>
      <c r="QA195" s="730"/>
      <c r="QB195" s="730"/>
      <c r="QC195" s="730"/>
      <c r="QD195" s="730"/>
      <c r="QE195" s="730"/>
      <c r="QF195" s="730"/>
      <c r="QG195" s="730"/>
      <c r="QH195" s="730"/>
      <c r="QI195" s="730"/>
      <c r="QJ195" s="730"/>
      <c r="QK195" s="730"/>
      <c r="QL195" s="730"/>
      <c r="QM195" s="730"/>
      <c r="QN195" s="730"/>
      <c r="QO195" s="730"/>
      <c r="QP195" s="730"/>
      <c r="QQ195" s="730"/>
      <c r="QR195" s="730"/>
      <c r="QS195" s="730"/>
      <c r="QT195" s="730"/>
      <c r="QU195" s="730"/>
      <c r="QV195" s="730"/>
      <c r="QW195" s="730"/>
      <c r="QX195" s="730"/>
      <c r="QY195" s="730"/>
      <c r="QZ195" s="730"/>
      <c r="RA195" s="730"/>
      <c r="RB195" s="730"/>
      <c r="RC195" s="730"/>
      <c r="RD195" s="730"/>
      <c r="RE195" s="730"/>
      <c r="RF195" s="730"/>
      <c r="RG195" s="730"/>
      <c r="RH195" s="730"/>
      <c r="RI195" s="730"/>
      <c r="RJ195" s="730"/>
      <c r="RK195" s="730"/>
      <c r="RL195" s="730"/>
      <c r="RM195" s="730"/>
      <c r="RN195" s="730"/>
      <c r="RO195" s="730"/>
      <c r="RP195" s="730"/>
      <c r="RQ195" s="730"/>
      <c r="RR195" s="730"/>
      <c r="RS195" s="730"/>
      <c r="RT195" s="730"/>
      <c r="RU195" s="730"/>
      <c r="RV195" s="730"/>
      <c r="RW195" s="730"/>
      <c r="RX195" s="730"/>
      <c r="RY195" s="730"/>
      <c r="RZ195" s="730"/>
      <c r="SA195" s="730"/>
      <c r="SB195" s="730"/>
      <c r="SC195" s="730"/>
      <c r="SD195" s="730"/>
      <c r="SE195" s="730"/>
      <c r="SF195" s="730"/>
      <c r="SG195" s="730"/>
      <c r="SH195" s="730"/>
      <c r="SI195" s="730"/>
      <c r="SJ195" s="730"/>
      <c r="SK195" s="730"/>
      <c r="SL195" s="730"/>
      <c r="SM195" s="730"/>
      <c r="SN195" s="730"/>
      <c r="SO195" s="730"/>
      <c r="SP195" s="730"/>
      <c r="SQ195" s="730"/>
      <c r="SR195" s="730"/>
      <c r="SS195" s="730"/>
      <c r="ST195" s="730"/>
      <c r="SU195" s="730"/>
      <c r="SV195" s="730"/>
      <c r="SW195" s="730"/>
      <c r="SX195" s="730"/>
      <c r="SY195" s="730"/>
      <c r="SZ195" s="730"/>
      <c r="TA195" s="730"/>
      <c r="TB195" s="730"/>
      <c r="TC195" s="730"/>
      <c r="TD195" s="730"/>
      <c r="TE195" s="730"/>
      <c r="TF195" s="730"/>
      <c r="TG195" s="730"/>
      <c r="TH195" s="730"/>
      <c r="TI195" s="730"/>
      <c r="TJ195" s="730"/>
      <c r="TK195" s="730"/>
      <c r="TL195" s="730"/>
      <c r="TM195" s="730"/>
      <c r="TN195" s="730"/>
      <c r="TO195" s="730"/>
      <c r="TP195" s="730"/>
      <c r="TQ195" s="730"/>
      <c r="TR195" s="730"/>
      <c r="TS195" s="730"/>
      <c r="TT195" s="730"/>
      <c r="TU195" s="730"/>
      <c r="TV195" s="730"/>
      <c r="TW195" s="730"/>
      <c r="TX195" s="730"/>
      <c r="TY195" s="730"/>
      <c r="TZ195" s="730"/>
      <c r="UA195" s="730"/>
      <c r="UB195" s="730"/>
      <c r="UC195" s="730"/>
      <c r="UD195" s="730"/>
      <c r="UE195" s="730"/>
      <c r="UF195" s="730"/>
      <c r="UG195" s="730"/>
      <c r="UH195" s="730"/>
      <c r="UI195" s="730"/>
      <c r="UJ195" s="730"/>
      <c r="UK195" s="730"/>
      <c r="UL195" s="730"/>
      <c r="UM195" s="730"/>
      <c r="UN195" s="730"/>
      <c r="UO195" s="730"/>
      <c r="UP195" s="730"/>
      <c r="UQ195" s="730"/>
      <c r="UR195" s="730"/>
      <c r="US195" s="730"/>
      <c r="UT195" s="730"/>
      <c r="UU195" s="730"/>
      <c r="UV195" s="730"/>
      <c r="UW195" s="730"/>
      <c r="UX195" s="730"/>
      <c r="UY195" s="730"/>
      <c r="UZ195" s="730"/>
      <c r="VA195" s="730"/>
      <c r="VB195" s="730"/>
      <c r="VC195" s="730"/>
      <c r="VD195" s="730"/>
      <c r="VE195" s="730"/>
      <c r="VF195" s="730"/>
      <c r="VG195" s="730"/>
      <c r="VH195" s="730"/>
      <c r="VI195" s="730"/>
      <c r="VJ195" s="730"/>
      <c r="VK195" s="730"/>
      <c r="VL195" s="730"/>
      <c r="VM195" s="730"/>
      <c r="VN195" s="730"/>
      <c r="VO195" s="730"/>
      <c r="VP195" s="730"/>
      <c r="VQ195" s="730"/>
      <c r="VR195" s="730"/>
      <c r="VS195" s="730"/>
      <c r="VT195" s="730"/>
      <c r="VU195" s="730"/>
      <c r="VV195" s="730"/>
      <c r="VW195" s="730"/>
      <c r="VX195" s="730"/>
      <c r="VY195" s="730"/>
      <c r="VZ195" s="730"/>
      <c r="WA195" s="730"/>
      <c r="WB195" s="730"/>
      <c r="WC195" s="730"/>
      <c r="WD195" s="730"/>
      <c r="WE195" s="730"/>
      <c r="WF195" s="730"/>
      <c r="WG195" s="730"/>
      <c r="WH195" s="730"/>
      <c r="WI195" s="730"/>
      <c r="WJ195" s="730"/>
      <c r="WK195" s="730"/>
      <c r="WL195" s="730"/>
      <c r="WM195" s="730"/>
      <c r="WN195" s="730"/>
      <c r="WO195" s="730"/>
      <c r="WP195" s="730"/>
      <c r="WQ195" s="730"/>
      <c r="WR195" s="730"/>
      <c r="WS195" s="730"/>
      <c r="WT195" s="730"/>
      <c r="WU195" s="730"/>
      <c r="WV195" s="730"/>
      <c r="WW195" s="730"/>
      <c r="WX195" s="730"/>
      <c r="WY195" s="730"/>
      <c r="WZ195" s="730"/>
      <c r="XA195" s="730"/>
      <c r="XB195" s="730"/>
      <c r="XC195" s="730"/>
      <c r="XD195" s="730"/>
      <c r="XE195" s="730"/>
      <c r="XF195" s="730"/>
      <c r="XG195" s="730"/>
      <c r="XH195" s="730"/>
      <c r="XI195" s="730"/>
      <c r="XJ195" s="730"/>
      <c r="XK195" s="730"/>
      <c r="XL195" s="730"/>
      <c r="XM195" s="730"/>
      <c r="XN195" s="730"/>
      <c r="XO195" s="730"/>
      <c r="XP195" s="730"/>
      <c r="XQ195" s="730"/>
      <c r="XR195" s="730"/>
      <c r="XS195" s="730"/>
      <c r="XT195" s="730"/>
      <c r="XU195" s="730"/>
      <c r="XV195" s="730"/>
      <c r="XW195" s="730"/>
      <c r="XX195" s="730"/>
      <c r="XY195" s="730"/>
      <c r="XZ195" s="730"/>
      <c r="YA195" s="730"/>
      <c r="YB195" s="730"/>
      <c r="YC195" s="730"/>
      <c r="YD195" s="730"/>
      <c r="YE195" s="730"/>
      <c r="YF195" s="730"/>
      <c r="YG195" s="730"/>
      <c r="YH195" s="730"/>
      <c r="YI195" s="730"/>
      <c r="YJ195" s="730"/>
      <c r="YK195" s="730"/>
      <c r="YL195" s="730"/>
      <c r="YM195" s="730"/>
      <c r="YN195" s="730"/>
      <c r="YO195" s="730"/>
      <c r="YP195" s="730"/>
      <c r="YQ195" s="730"/>
      <c r="YR195" s="730"/>
      <c r="YS195" s="730"/>
      <c r="YT195" s="730"/>
      <c r="YU195" s="730"/>
      <c r="YV195" s="730"/>
      <c r="YW195" s="730"/>
      <c r="YX195" s="730"/>
      <c r="YY195" s="730"/>
      <c r="YZ195" s="730"/>
      <c r="ZA195" s="730"/>
      <c r="ZB195" s="730"/>
      <c r="ZC195" s="730"/>
      <c r="ZD195" s="730"/>
      <c r="ZE195" s="730"/>
      <c r="ZF195" s="730"/>
      <c r="ZG195" s="730"/>
      <c r="ZH195" s="730"/>
      <c r="ZI195" s="730"/>
      <c r="ZJ195" s="730"/>
      <c r="ZK195" s="730"/>
      <c r="ZL195" s="730"/>
      <c r="ZM195" s="730"/>
      <c r="ZN195" s="730"/>
      <c r="ZO195" s="730"/>
      <c r="ZP195" s="730"/>
      <c r="ZQ195" s="730"/>
      <c r="ZR195" s="730"/>
      <c r="ZS195" s="730"/>
      <c r="ZT195" s="730"/>
      <c r="ZU195" s="730"/>
      <c r="ZV195" s="730"/>
      <c r="ZW195" s="730"/>
      <c r="ZX195" s="730"/>
      <c r="ZY195" s="730"/>
      <c r="ZZ195" s="730"/>
      <c r="AAA195" s="730"/>
      <c r="AAB195" s="730"/>
      <c r="AAC195" s="730"/>
      <c r="AAD195" s="730"/>
      <c r="AAE195" s="730"/>
      <c r="AAF195" s="730"/>
      <c r="AAG195" s="730"/>
      <c r="AAH195" s="730"/>
      <c r="AAI195" s="730"/>
      <c r="AAJ195" s="730"/>
      <c r="AAK195" s="730"/>
      <c r="AAL195" s="730"/>
      <c r="AAM195" s="730"/>
      <c r="AAN195" s="730"/>
      <c r="AAO195" s="730"/>
      <c r="AAP195" s="730"/>
      <c r="AAQ195" s="730"/>
      <c r="AAR195" s="730"/>
      <c r="AAS195" s="730"/>
      <c r="AAT195" s="730"/>
      <c r="AAU195" s="730"/>
      <c r="AAV195" s="730"/>
      <c r="AAW195" s="730"/>
      <c r="AAX195" s="730"/>
      <c r="AAY195" s="730"/>
      <c r="AAZ195" s="730"/>
      <c r="ABA195" s="730"/>
      <c r="ABB195" s="730"/>
      <c r="ABC195" s="730"/>
      <c r="ABD195" s="730"/>
      <c r="ABE195" s="730"/>
      <c r="ABF195" s="730"/>
      <c r="ABG195" s="730"/>
      <c r="ABH195" s="730"/>
      <c r="ABI195" s="730"/>
      <c r="ABJ195" s="730"/>
      <c r="ABK195" s="730"/>
      <c r="ABL195" s="730"/>
      <c r="ABM195" s="730"/>
      <c r="ABN195" s="730"/>
      <c r="ABO195" s="730"/>
      <c r="ABP195" s="730"/>
      <c r="ABQ195" s="730"/>
      <c r="ABR195" s="730"/>
      <c r="ABS195" s="730"/>
      <c r="ABT195" s="730"/>
      <c r="ABU195" s="730"/>
      <c r="ABV195" s="730"/>
      <c r="ABW195" s="730"/>
      <c r="ABX195" s="730"/>
      <c r="ABY195" s="730"/>
      <c r="ABZ195" s="730"/>
      <c r="ACA195" s="730"/>
      <c r="ACB195" s="730"/>
      <c r="ACC195" s="730"/>
      <c r="ACD195" s="730"/>
      <c r="ACE195" s="730"/>
      <c r="ACF195" s="730"/>
      <c r="ACG195" s="730"/>
      <c r="ACH195" s="730"/>
      <c r="ACI195" s="730"/>
      <c r="ACJ195" s="730"/>
      <c r="ACK195" s="730"/>
      <c r="ACL195" s="730"/>
      <c r="ACM195" s="730"/>
      <c r="ACN195" s="730"/>
      <c r="ACO195" s="730"/>
      <c r="ACP195" s="730"/>
      <c r="ACQ195" s="730"/>
      <c r="ACR195" s="730"/>
      <c r="ACS195" s="730"/>
      <c r="ACT195" s="730"/>
      <c r="ACU195" s="730"/>
      <c r="ACV195" s="730"/>
      <c r="ACW195" s="730"/>
      <c r="ACX195" s="730"/>
      <c r="ACY195" s="730"/>
      <c r="ACZ195" s="730"/>
      <c r="ADA195" s="730"/>
      <c r="ADB195" s="730"/>
      <c r="ADC195" s="730"/>
      <c r="ADD195" s="730"/>
      <c r="ADE195" s="730"/>
      <c r="ADF195" s="730"/>
      <c r="ADG195" s="730"/>
      <c r="ADH195" s="730"/>
      <c r="ADI195" s="730"/>
      <c r="ADJ195" s="730"/>
      <c r="ADK195" s="730"/>
      <c r="ADL195" s="730"/>
      <c r="ADM195" s="730"/>
      <c r="ADN195" s="730"/>
      <c r="ADO195" s="730"/>
      <c r="ADP195" s="730"/>
      <c r="ADQ195" s="730"/>
      <c r="ADR195" s="730"/>
      <c r="ADS195" s="730"/>
      <c r="ADT195" s="730"/>
      <c r="ADU195" s="730"/>
      <c r="ADV195" s="730"/>
      <c r="ADW195" s="730"/>
      <c r="ADX195" s="730"/>
      <c r="ADY195" s="730"/>
      <c r="ADZ195" s="730"/>
      <c r="AEA195" s="730"/>
      <c r="AEB195" s="730"/>
      <c r="AEC195" s="730"/>
      <c r="AED195" s="730"/>
      <c r="AEE195" s="730"/>
      <c r="AEF195" s="730"/>
      <c r="AEG195" s="730"/>
      <c r="AEH195" s="730"/>
      <c r="AEI195" s="730"/>
      <c r="AEJ195" s="730"/>
      <c r="AEK195" s="730"/>
      <c r="AEL195" s="730"/>
      <c r="AEM195" s="730"/>
      <c r="AEN195" s="730"/>
      <c r="AEO195" s="730"/>
      <c r="AEP195" s="730"/>
      <c r="AEQ195" s="730"/>
      <c r="AER195" s="730"/>
      <c r="AES195" s="730"/>
      <c r="AET195" s="730"/>
      <c r="AEU195" s="730"/>
      <c r="AEV195" s="730"/>
      <c r="AEW195" s="730"/>
      <c r="AEX195" s="730"/>
      <c r="AEY195" s="730"/>
      <c r="AEZ195" s="730"/>
      <c r="AFA195" s="730"/>
      <c r="AFB195" s="730"/>
      <c r="AFC195" s="730"/>
      <c r="AFD195" s="730"/>
      <c r="AFE195" s="730"/>
      <c r="AFF195" s="730"/>
      <c r="AFG195" s="730"/>
      <c r="AFH195" s="730"/>
      <c r="AFI195" s="730"/>
      <c r="AFJ195" s="730"/>
      <c r="AFK195" s="730"/>
      <c r="AFL195" s="730"/>
      <c r="AFM195" s="730"/>
      <c r="AFN195" s="730"/>
      <c r="AFO195" s="730"/>
      <c r="AFP195" s="730"/>
      <c r="AFQ195" s="730"/>
      <c r="AFR195" s="730"/>
      <c r="AFS195" s="730"/>
      <c r="AFT195" s="730"/>
      <c r="AFU195" s="730"/>
      <c r="AFV195" s="730"/>
      <c r="AFW195" s="730"/>
      <c r="AFX195" s="730"/>
      <c r="AFY195" s="730"/>
      <c r="AFZ195" s="730"/>
      <c r="AGA195" s="730"/>
      <c r="AGB195" s="730"/>
      <c r="AGC195" s="730"/>
      <c r="AGD195" s="730"/>
      <c r="AGE195" s="730"/>
      <c r="AGF195" s="730"/>
      <c r="AGG195" s="730"/>
      <c r="AGH195" s="730"/>
      <c r="AGI195" s="730"/>
      <c r="AGJ195" s="730"/>
      <c r="AGK195" s="730"/>
      <c r="AGL195" s="730"/>
      <c r="AGM195" s="730"/>
      <c r="AGN195" s="730"/>
      <c r="AGO195" s="730"/>
      <c r="AGP195" s="730"/>
      <c r="AGQ195" s="730"/>
      <c r="AGR195" s="730"/>
      <c r="AGS195" s="730"/>
      <c r="AGT195" s="730"/>
      <c r="AGU195" s="730"/>
      <c r="AGV195" s="730"/>
      <c r="AGW195" s="730"/>
      <c r="AGX195" s="730"/>
      <c r="AGY195" s="730"/>
      <c r="AGZ195" s="730"/>
      <c r="AHA195" s="730"/>
      <c r="AHB195" s="730"/>
      <c r="AHC195" s="730"/>
      <c r="AHD195" s="730"/>
      <c r="AHE195" s="730"/>
      <c r="AHF195" s="730"/>
      <c r="AHG195" s="730"/>
      <c r="AHH195" s="730"/>
      <c r="AHI195" s="730"/>
      <c r="AHJ195" s="730"/>
      <c r="AHK195" s="730"/>
      <c r="AHL195" s="730"/>
      <c r="AHM195" s="730"/>
      <c r="AHN195" s="730"/>
      <c r="AHO195" s="730"/>
      <c r="AHP195" s="730"/>
      <c r="AHQ195" s="730"/>
      <c r="AHR195" s="730"/>
      <c r="AHS195" s="730"/>
      <c r="AHT195" s="730"/>
      <c r="AHU195" s="730"/>
      <c r="AHV195" s="730"/>
      <c r="AHW195" s="730"/>
      <c r="AHX195" s="730"/>
      <c r="AHY195" s="730"/>
      <c r="AHZ195" s="730"/>
      <c r="AIA195" s="730"/>
      <c r="AIB195" s="730"/>
      <c r="AIC195" s="730"/>
      <c r="AID195" s="730"/>
      <c r="AIE195" s="730"/>
      <c r="AIF195" s="730"/>
      <c r="AIG195" s="730"/>
      <c r="AIH195" s="730"/>
      <c r="AII195" s="730"/>
      <c r="AIJ195" s="730"/>
      <c r="AIK195" s="730"/>
      <c r="AIL195" s="730"/>
      <c r="AIM195" s="730"/>
      <c r="AIN195" s="730"/>
      <c r="AIO195" s="730"/>
      <c r="AIP195" s="730"/>
      <c r="AIQ195" s="730"/>
      <c r="AIR195" s="730"/>
      <c r="AIS195" s="730"/>
      <c r="AIT195" s="730"/>
      <c r="AIU195" s="730"/>
      <c r="AIV195" s="730"/>
      <c r="AIW195" s="730"/>
      <c r="AIX195" s="730"/>
      <c r="AIY195" s="730"/>
      <c r="AIZ195" s="730"/>
      <c r="AJA195" s="730"/>
      <c r="AJB195" s="730"/>
      <c r="AJC195" s="730"/>
      <c r="AJD195" s="730"/>
      <c r="AJE195" s="730"/>
      <c r="AJF195" s="730"/>
      <c r="AJG195" s="730"/>
      <c r="AJH195" s="730"/>
      <c r="AJI195" s="730"/>
      <c r="AJJ195" s="730"/>
      <c r="AJK195" s="730"/>
      <c r="AJL195" s="730"/>
      <c r="AJM195" s="730"/>
      <c r="AJN195" s="730"/>
      <c r="AJO195" s="730"/>
      <c r="AJP195" s="730"/>
      <c r="AJQ195" s="730"/>
      <c r="AJR195" s="730"/>
      <c r="AJS195" s="730"/>
      <c r="AJT195" s="730"/>
      <c r="AJU195" s="730"/>
      <c r="AJV195" s="730"/>
      <c r="AJW195" s="730"/>
      <c r="AJX195" s="730"/>
      <c r="AJY195" s="730"/>
      <c r="AJZ195" s="730"/>
      <c r="AKA195" s="730"/>
      <c r="AKB195" s="730"/>
      <c r="AKC195" s="730"/>
      <c r="AKD195" s="730"/>
      <c r="AKE195" s="730"/>
      <c r="AKF195" s="730"/>
      <c r="AKG195" s="730"/>
      <c r="AKH195" s="730"/>
      <c r="AKI195" s="730"/>
      <c r="AKJ195" s="730"/>
      <c r="AKK195" s="730"/>
      <c r="AKL195" s="730"/>
      <c r="AKM195" s="730"/>
      <c r="AKN195" s="730"/>
      <c r="AKO195" s="730"/>
      <c r="AKP195" s="730"/>
      <c r="AKQ195" s="730"/>
      <c r="AKR195" s="730"/>
      <c r="AKS195" s="730"/>
      <c r="AKT195" s="730"/>
      <c r="AKU195" s="730"/>
      <c r="AKV195" s="730"/>
      <c r="AKW195" s="730"/>
      <c r="AKX195" s="730"/>
      <c r="AKY195" s="730"/>
      <c r="AKZ195" s="730"/>
      <c r="ALA195" s="730"/>
      <c r="ALB195" s="730"/>
      <c r="ALC195" s="730"/>
      <c r="ALD195" s="730"/>
      <c r="ALE195" s="730"/>
      <c r="ALF195" s="730"/>
      <c r="ALG195" s="730"/>
      <c r="ALH195" s="730"/>
      <c r="ALI195" s="730"/>
      <c r="ALJ195" s="730"/>
      <c r="ALK195" s="730"/>
      <c r="ALL195" s="730"/>
      <c r="ALM195" s="730"/>
      <c r="ALN195" s="730"/>
      <c r="ALO195" s="730"/>
      <c r="ALP195" s="730"/>
      <c r="ALQ195" s="730"/>
      <c r="ALR195" s="730"/>
      <c r="ALS195" s="730"/>
      <c r="ALT195" s="730"/>
      <c r="ALU195" s="730"/>
      <c r="ALV195" s="730"/>
      <c r="ALW195" s="730"/>
      <c r="ALX195" s="730"/>
      <c r="ALY195" s="730"/>
      <c r="ALZ195" s="730"/>
      <c r="AMA195" s="730"/>
      <c r="AMB195" s="730"/>
      <c r="AMC195" s="730"/>
      <c r="AMD195" s="730"/>
      <c r="AME195" s="730"/>
      <c r="AMF195" s="730"/>
      <c r="AMG195" s="730"/>
      <c r="AMH195" s="730"/>
      <c r="AMI195" s="730"/>
      <c r="AMJ195" s="730"/>
      <c r="AMK195" s="730"/>
      <c r="AML195" s="730"/>
      <c r="AMM195" s="730"/>
      <c r="AMN195" s="730"/>
      <c r="AMO195" s="730"/>
      <c r="AMP195" s="730"/>
      <c r="AMQ195" s="730"/>
      <c r="AMR195" s="730"/>
      <c r="AMS195" s="730"/>
      <c r="AMT195" s="730"/>
      <c r="AMU195" s="730"/>
      <c r="AMV195" s="730"/>
      <c r="AMW195" s="730"/>
      <c r="AMX195" s="730"/>
      <c r="AMY195" s="730"/>
      <c r="AMZ195" s="730"/>
      <c r="ANA195" s="730"/>
      <c r="ANB195" s="730"/>
      <c r="ANC195" s="730"/>
      <c r="AND195" s="730"/>
      <c r="ANE195" s="730"/>
      <c r="ANF195" s="730"/>
      <c r="ANG195" s="730"/>
      <c r="ANH195" s="730"/>
      <c r="ANI195" s="730"/>
      <c r="ANJ195" s="730"/>
      <c r="ANK195" s="730"/>
      <c r="ANL195" s="730"/>
      <c r="ANM195" s="730"/>
      <c r="ANN195" s="730"/>
      <c r="ANO195" s="730"/>
      <c r="ANP195" s="730"/>
      <c r="ANQ195" s="730"/>
      <c r="ANR195" s="730"/>
      <c r="ANS195" s="730"/>
      <c r="ANT195" s="730"/>
      <c r="ANU195" s="730"/>
      <c r="ANV195" s="730"/>
      <c r="ANW195" s="730"/>
      <c r="ANX195" s="730"/>
      <c r="ANY195" s="730"/>
      <c r="ANZ195" s="730"/>
      <c r="AOA195" s="730"/>
      <c r="AOB195" s="730"/>
      <c r="AOC195" s="730"/>
      <c r="AOD195" s="730"/>
      <c r="AOE195" s="730"/>
      <c r="AOF195" s="730"/>
      <c r="AOG195" s="730"/>
      <c r="AOH195" s="730"/>
      <c r="AOI195" s="730"/>
      <c r="AOJ195" s="730"/>
      <c r="AOK195" s="730"/>
      <c r="AOL195" s="730"/>
      <c r="AOM195" s="730"/>
      <c r="AON195" s="730"/>
      <c r="AOO195" s="730"/>
      <c r="AOP195" s="730"/>
      <c r="AOQ195" s="730"/>
      <c r="AOR195" s="730"/>
      <c r="AOS195" s="730"/>
      <c r="AOT195" s="730"/>
      <c r="AOU195" s="730"/>
      <c r="AOV195" s="730"/>
      <c r="AOW195" s="730"/>
      <c r="AOX195" s="730"/>
      <c r="AOY195" s="730"/>
      <c r="AOZ195" s="730"/>
      <c r="APA195" s="730"/>
      <c r="APB195" s="730"/>
      <c r="APC195" s="730"/>
      <c r="APD195" s="730"/>
      <c r="APE195" s="730"/>
      <c r="APF195" s="730"/>
      <c r="APG195" s="730"/>
      <c r="APH195" s="730"/>
      <c r="API195" s="730"/>
      <c r="APJ195" s="730"/>
      <c r="APK195" s="730"/>
      <c r="APL195" s="730"/>
      <c r="APM195" s="730"/>
      <c r="APN195" s="730"/>
      <c r="APO195" s="730"/>
      <c r="APP195" s="730"/>
      <c r="APQ195" s="730"/>
      <c r="APR195" s="730"/>
      <c r="APS195" s="730"/>
      <c r="APT195" s="730"/>
      <c r="APU195" s="730"/>
      <c r="APV195" s="730"/>
      <c r="APW195" s="730"/>
      <c r="APX195" s="730"/>
      <c r="APY195" s="730"/>
      <c r="APZ195" s="730"/>
      <c r="AQA195" s="730"/>
      <c r="AQB195" s="730"/>
      <c r="AQC195" s="730"/>
      <c r="AQD195" s="730"/>
      <c r="AQE195" s="730"/>
      <c r="AQF195" s="730"/>
      <c r="AQG195" s="730"/>
      <c r="AQH195" s="730"/>
      <c r="AQI195" s="730"/>
      <c r="AQJ195" s="730"/>
      <c r="AQK195" s="730"/>
      <c r="AQL195" s="730"/>
      <c r="AQM195" s="730"/>
      <c r="AQN195" s="730"/>
      <c r="AQO195" s="730"/>
      <c r="AQP195" s="730"/>
      <c r="AQQ195" s="730"/>
      <c r="AQR195" s="730"/>
      <c r="AQS195" s="730"/>
      <c r="AQT195" s="730"/>
      <c r="AQU195" s="730"/>
      <c r="AQV195" s="730"/>
      <c r="AQW195" s="730"/>
      <c r="AQX195" s="730"/>
      <c r="AQY195" s="730"/>
      <c r="AQZ195" s="730"/>
      <c r="ARA195" s="730"/>
      <c r="ARB195" s="730"/>
      <c r="ARC195" s="730"/>
      <c r="ARD195" s="730"/>
      <c r="ARE195" s="730"/>
      <c r="ARF195" s="730"/>
      <c r="ARG195" s="730"/>
      <c r="ARH195" s="730"/>
      <c r="ARI195" s="730"/>
      <c r="ARJ195" s="730"/>
      <c r="ARK195" s="730"/>
      <c r="ARL195" s="730"/>
      <c r="ARM195" s="730"/>
      <c r="ARN195" s="730"/>
      <c r="ARO195" s="730"/>
      <c r="ARP195" s="730"/>
      <c r="ARQ195" s="730"/>
      <c r="ARR195" s="730"/>
      <c r="ARS195" s="730"/>
      <c r="ART195" s="730"/>
      <c r="ARU195" s="730"/>
      <c r="ARV195" s="730"/>
      <c r="ARW195" s="730"/>
      <c r="ARX195" s="730"/>
      <c r="ARY195" s="730"/>
      <c r="ARZ195" s="730"/>
      <c r="ASA195" s="730"/>
      <c r="ASB195" s="730"/>
      <c r="ASC195" s="730"/>
      <c r="ASD195" s="730"/>
      <c r="ASE195" s="730"/>
      <c r="ASF195" s="730"/>
      <c r="ASG195" s="730"/>
      <c r="ASH195" s="730"/>
      <c r="ASI195" s="730"/>
      <c r="ASJ195" s="730"/>
      <c r="ASK195" s="730"/>
      <c r="ASL195" s="730"/>
      <c r="ASM195" s="730"/>
      <c r="ASN195" s="730"/>
      <c r="ASO195" s="730"/>
      <c r="ASP195" s="730"/>
      <c r="ASQ195" s="730"/>
      <c r="ASR195" s="730"/>
      <c r="ASS195" s="730"/>
      <c r="AST195" s="730"/>
      <c r="ASU195" s="730"/>
      <c r="ASV195" s="730"/>
      <c r="ASW195" s="730"/>
      <c r="ASX195" s="730"/>
      <c r="ASY195" s="730"/>
      <c r="ASZ195" s="730"/>
      <c r="ATA195" s="730"/>
      <c r="ATB195" s="730"/>
      <c r="ATC195" s="730"/>
      <c r="ATD195" s="730"/>
      <c r="ATE195" s="730"/>
      <c r="ATF195" s="730"/>
      <c r="ATG195" s="730"/>
      <c r="ATH195" s="730"/>
      <c r="ATI195" s="730"/>
      <c r="ATJ195" s="730"/>
      <c r="ATK195" s="730"/>
      <c r="ATL195" s="730"/>
      <c r="ATM195" s="730"/>
      <c r="ATN195" s="730"/>
      <c r="ATO195" s="730"/>
      <c r="ATP195" s="730"/>
      <c r="ATQ195" s="730"/>
      <c r="ATR195" s="730"/>
      <c r="ATS195" s="730"/>
      <c r="ATT195" s="730"/>
      <c r="ATU195" s="730"/>
      <c r="ATV195" s="730"/>
      <c r="ATW195" s="730"/>
      <c r="ATX195" s="730"/>
      <c r="ATY195" s="730"/>
      <c r="ATZ195" s="730"/>
      <c r="AUA195" s="730"/>
      <c r="AUB195" s="730"/>
      <c r="AUC195" s="730"/>
      <c r="AUD195" s="730"/>
      <c r="AUE195" s="730"/>
      <c r="AUF195" s="730"/>
      <c r="AUG195" s="730"/>
      <c r="AUH195" s="730"/>
      <c r="AUI195" s="730"/>
      <c r="AUJ195" s="730"/>
      <c r="AUK195" s="730"/>
      <c r="AUL195" s="730"/>
      <c r="AUM195" s="730"/>
      <c r="AUN195" s="730"/>
      <c r="AUO195" s="730"/>
      <c r="AUP195" s="730"/>
      <c r="AUQ195" s="730"/>
      <c r="AUR195" s="730"/>
      <c r="AUS195" s="730"/>
      <c r="AUT195" s="730"/>
      <c r="AUU195" s="730"/>
      <c r="AUV195" s="730"/>
      <c r="AUW195" s="730"/>
      <c r="AUX195" s="730"/>
      <c r="AUY195" s="730"/>
      <c r="AUZ195" s="730"/>
      <c r="AVA195" s="730"/>
      <c r="AVB195" s="730"/>
      <c r="AVC195" s="730"/>
      <c r="AVD195" s="730"/>
      <c r="AVE195" s="730"/>
      <c r="AVF195" s="730"/>
      <c r="AVG195" s="730"/>
      <c r="AVH195" s="730"/>
      <c r="AVI195" s="730"/>
      <c r="AVJ195" s="730"/>
      <c r="AVK195" s="730"/>
      <c r="AVL195" s="730"/>
      <c r="AVM195" s="730"/>
      <c r="AVN195" s="730"/>
      <c r="AVO195" s="730"/>
      <c r="AVP195" s="730"/>
      <c r="AVQ195" s="730"/>
      <c r="AVR195" s="730"/>
      <c r="AVS195" s="730"/>
      <c r="AVT195" s="730"/>
      <c r="AVU195" s="730"/>
      <c r="AVV195" s="730"/>
      <c r="AVW195" s="730"/>
      <c r="AVX195" s="730"/>
      <c r="AVY195" s="730"/>
      <c r="AVZ195" s="730"/>
      <c r="AWA195" s="730"/>
      <c r="AWB195" s="730"/>
      <c r="AWC195" s="730"/>
      <c r="AWD195" s="730"/>
      <c r="AWE195" s="730"/>
      <c r="AWF195" s="730"/>
      <c r="AWG195" s="730"/>
      <c r="AWH195" s="730"/>
      <c r="AWI195" s="730"/>
      <c r="AWJ195" s="730"/>
      <c r="AWK195" s="730"/>
      <c r="AWL195" s="730"/>
      <c r="AWM195" s="730"/>
      <c r="AWN195" s="730"/>
      <c r="AWO195" s="730"/>
      <c r="AWP195" s="730"/>
      <c r="AWQ195" s="730"/>
      <c r="AWR195" s="730"/>
      <c r="AWS195" s="730"/>
      <c r="AWT195" s="730"/>
      <c r="AWU195" s="730"/>
      <c r="AWV195" s="730"/>
      <c r="AWW195" s="730"/>
      <c r="AWX195" s="730"/>
      <c r="AWY195" s="730"/>
      <c r="AWZ195" s="730"/>
      <c r="AXA195" s="730"/>
      <c r="AXB195" s="730"/>
      <c r="AXC195" s="730"/>
      <c r="AXD195" s="730"/>
      <c r="AXE195" s="730"/>
      <c r="AXF195" s="730"/>
      <c r="AXG195" s="730"/>
      <c r="AXH195" s="730"/>
      <c r="AXI195" s="730"/>
      <c r="AXJ195" s="730"/>
      <c r="AXK195" s="730"/>
      <c r="AXL195" s="730"/>
      <c r="AXM195" s="730"/>
      <c r="AXN195" s="730"/>
      <c r="AXO195" s="730"/>
      <c r="AXP195" s="730"/>
      <c r="AXQ195" s="730"/>
      <c r="AXR195" s="730"/>
      <c r="AXS195" s="730"/>
      <c r="AXT195" s="730"/>
      <c r="AXU195" s="730"/>
      <c r="AXV195" s="730"/>
      <c r="AXW195" s="730"/>
      <c r="AXX195" s="730"/>
      <c r="AXY195" s="730"/>
      <c r="AXZ195" s="730"/>
      <c r="AYA195" s="730"/>
      <c r="AYB195" s="730"/>
      <c r="AYC195" s="730"/>
      <c r="AYD195" s="730"/>
      <c r="AYE195" s="730"/>
      <c r="AYF195" s="730"/>
      <c r="AYG195" s="730"/>
      <c r="AYH195" s="730"/>
      <c r="AYI195" s="730"/>
      <c r="AYJ195" s="730"/>
      <c r="AYK195" s="730"/>
      <c r="AYL195" s="730"/>
      <c r="AYM195" s="730"/>
      <c r="AYN195" s="730"/>
      <c r="AYO195" s="730"/>
      <c r="AYP195" s="730"/>
      <c r="AYQ195" s="730"/>
      <c r="AYR195" s="730"/>
      <c r="AYS195" s="730"/>
      <c r="AYT195" s="730"/>
      <c r="AYU195" s="730"/>
      <c r="AYV195" s="730"/>
      <c r="AYW195" s="730"/>
      <c r="AYX195" s="730"/>
      <c r="AYY195" s="730"/>
      <c r="AYZ195" s="730"/>
      <c r="AZA195" s="730"/>
      <c r="AZB195" s="730"/>
      <c r="AZC195" s="730"/>
      <c r="AZD195" s="730"/>
      <c r="AZE195" s="730"/>
      <c r="AZF195" s="730"/>
      <c r="AZG195" s="730"/>
      <c r="AZH195" s="730"/>
      <c r="AZI195" s="730"/>
      <c r="AZJ195" s="730"/>
      <c r="AZK195" s="730"/>
      <c r="AZL195" s="730"/>
      <c r="AZM195" s="730"/>
      <c r="AZN195" s="730"/>
      <c r="AZO195" s="730"/>
      <c r="AZP195" s="730"/>
      <c r="AZQ195" s="730"/>
      <c r="AZR195" s="730"/>
      <c r="AZS195" s="730"/>
      <c r="AZT195" s="730"/>
      <c r="AZU195" s="730"/>
      <c r="AZV195" s="730"/>
      <c r="AZW195" s="730"/>
      <c r="AZX195" s="730"/>
      <c r="AZY195" s="730"/>
      <c r="AZZ195" s="730"/>
      <c r="BAA195" s="730"/>
      <c r="BAB195" s="730"/>
      <c r="BAC195" s="730"/>
      <c r="BAD195" s="730"/>
      <c r="BAE195" s="730"/>
      <c r="BAF195" s="730"/>
      <c r="BAG195" s="730"/>
      <c r="BAH195" s="730"/>
      <c r="BAI195" s="730"/>
      <c r="BAJ195" s="730"/>
      <c r="BAK195" s="730"/>
      <c r="BAL195" s="730"/>
      <c r="BAM195" s="730"/>
      <c r="BAN195" s="730"/>
      <c r="BAO195" s="730"/>
      <c r="BAP195" s="730"/>
      <c r="BAQ195" s="730"/>
      <c r="BAR195" s="730"/>
      <c r="BAS195" s="730"/>
      <c r="BAT195" s="730"/>
      <c r="BAU195" s="730"/>
      <c r="BAV195" s="730"/>
      <c r="BAW195" s="730"/>
      <c r="BAX195" s="730"/>
      <c r="BAY195" s="730"/>
      <c r="BAZ195" s="730"/>
      <c r="BBA195" s="730"/>
      <c r="BBB195" s="730"/>
      <c r="BBC195" s="730"/>
      <c r="BBD195" s="730"/>
      <c r="BBE195" s="730"/>
      <c r="BBF195" s="730"/>
      <c r="BBG195" s="730"/>
      <c r="BBH195" s="730"/>
      <c r="BBI195" s="730"/>
      <c r="BBJ195" s="730"/>
      <c r="BBK195" s="730"/>
      <c r="BBL195" s="730"/>
      <c r="BBM195" s="730"/>
      <c r="BBN195" s="730"/>
      <c r="BBO195" s="730"/>
      <c r="BBP195" s="730"/>
      <c r="BBQ195" s="730"/>
      <c r="BBR195" s="730"/>
      <c r="BBS195" s="730"/>
      <c r="BBT195" s="730"/>
      <c r="BBU195" s="730"/>
      <c r="BBV195" s="730"/>
      <c r="BBW195" s="730"/>
      <c r="BBX195" s="730"/>
      <c r="BBY195" s="730"/>
      <c r="BBZ195" s="730"/>
      <c r="BCA195" s="730"/>
      <c r="BCB195" s="730"/>
      <c r="BCC195" s="730"/>
      <c r="BCD195" s="730"/>
      <c r="BCE195" s="730"/>
      <c r="BCF195" s="730"/>
      <c r="BCG195" s="730"/>
      <c r="BCH195" s="730"/>
      <c r="BCI195" s="730"/>
      <c r="BCJ195" s="730"/>
      <c r="BCK195" s="730"/>
      <c r="BCL195" s="730"/>
      <c r="BCM195" s="730"/>
      <c r="BCN195" s="730"/>
      <c r="BCO195" s="730"/>
      <c r="BCP195" s="730"/>
      <c r="BCQ195" s="730"/>
      <c r="BCR195" s="730"/>
      <c r="BCS195" s="730"/>
      <c r="BCT195" s="730"/>
      <c r="BCU195" s="730"/>
      <c r="BCV195" s="730"/>
      <c r="BCW195" s="730"/>
      <c r="BCX195" s="730"/>
      <c r="BCY195" s="730"/>
      <c r="BCZ195" s="730"/>
      <c r="BDA195" s="730"/>
      <c r="BDB195" s="730"/>
      <c r="BDC195" s="730"/>
      <c r="BDD195" s="730"/>
      <c r="BDE195" s="730"/>
      <c r="BDF195" s="730"/>
      <c r="BDG195" s="730"/>
      <c r="BDH195" s="730"/>
      <c r="BDI195" s="730"/>
      <c r="BDJ195" s="730"/>
      <c r="BDK195" s="730"/>
      <c r="BDL195" s="730"/>
      <c r="BDM195" s="730"/>
      <c r="BDN195" s="730"/>
      <c r="BDO195" s="730"/>
      <c r="BDP195" s="730"/>
      <c r="BDQ195" s="730"/>
      <c r="BDR195" s="730"/>
      <c r="BDS195" s="730"/>
      <c r="BDT195" s="730"/>
      <c r="BDU195" s="730"/>
      <c r="BDV195" s="730"/>
      <c r="BDW195" s="730"/>
      <c r="BDX195" s="730"/>
      <c r="BDY195" s="730"/>
      <c r="BDZ195" s="730"/>
      <c r="BEA195" s="730"/>
      <c r="BEB195" s="730"/>
      <c r="BEC195" s="730"/>
      <c r="BED195" s="730"/>
      <c r="BEE195" s="730"/>
      <c r="BEF195" s="730"/>
      <c r="BEG195" s="730"/>
      <c r="BEH195" s="730"/>
      <c r="BEI195" s="730"/>
      <c r="BEJ195" s="730"/>
      <c r="BEK195" s="730"/>
      <c r="BEL195" s="730"/>
      <c r="BEM195" s="730"/>
      <c r="BEN195" s="730"/>
      <c r="BEO195" s="730"/>
      <c r="BEP195" s="730"/>
      <c r="BEQ195" s="730"/>
      <c r="BER195" s="730"/>
      <c r="BES195" s="730"/>
      <c r="BET195" s="730"/>
      <c r="BEU195" s="730"/>
      <c r="BEV195" s="730"/>
      <c r="BEW195" s="730"/>
      <c r="BEX195" s="730"/>
      <c r="BEY195" s="730"/>
      <c r="BEZ195" s="730"/>
      <c r="BFA195" s="730"/>
      <c r="BFB195" s="730"/>
      <c r="BFC195" s="730"/>
      <c r="BFD195" s="730"/>
      <c r="BFE195" s="730"/>
      <c r="BFF195" s="730"/>
      <c r="BFG195" s="730"/>
      <c r="BFH195" s="730"/>
      <c r="BFI195" s="730"/>
      <c r="BFJ195" s="730"/>
      <c r="BFK195" s="730"/>
      <c r="BFL195" s="730"/>
      <c r="BFM195" s="730"/>
      <c r="BFN195" s="730"/>
      <c r="BFO195" s="730"/>
      <c r="BFP195" s="730"/>
      <c r="BFQ195" s="730"/>
      <c r="BFR195" s="730"/>
      <c r="BFS195" s="730"/>
      <c r="BFT195" s="730"/>
      <c r="BFU195" s="730"/>
      <c r="BFV195" s="730"/>
      <c r="BFW195" s="730"/>
      <c r="BFX195" s="730"/>
      <c r="BFY195" s="730"/>
      <c r="BFZ195" s="730"/>
      <c r="BGA195" s="730"/>
      <c r="BGB195" s="730"/>
      <c r="BGC195" s="730"/>
      <c r="BGD195" s="730"/>
      <c r="BGE195" s="730"/>
      <c r="BGF195" s="730"/>
      <c r="BGG195" s="730"/>
      <c r="BGH195" s="730"/>
      <c r="BGI195" s="730"/>
      <c r="BGJ195" s="730"/>
      <c r="BGK195" s="730"/>
      <c r="BGL195" s="730"/>
      <c r="BGM195" s="730"/>
      <c r="BGN195" s="730"/>
      <c r="BGO195" s="730"/>
      <c r="BGP195" s="730"/>
      <c r="BGQ195" s="730"/>
      <c r="BGR195" s="730"/>
      <c r="BGS195" s="730"/>
      <c r="BGT195" s="730"/>
      <c r="BGU195" s="730"/>
      <c r="BGV195" s="730"/>
      <c r="BGW195" s="730"/>
      <c r="BGX195" s="730"/>
      <c r="BGY195" s="730"/>
      <c r="BGZ195" s="730"/>
      <c r="BHA195" s="730"/>
      <c r="BHB195" s="730"/>
      <c r="BHC195" s="730"/>
      <c r="BHD195" s="730"/>
      <c r="BHE195" s="730"/>
      <c r="BHF195" s="730"/>
      <c r="BHG195" s="730"/>
      <c r="BHH195" s="730"/>
      <c r="BHI195" s="730"/>
      <c r="BHJ195" s="730"/>
      <c r="BHK195" s="730"/>
      <c r="BHL195" s="730"/>
      <c r="BHM195" s="730"/>
      <c r="BHN195" s="730"/>
      <c r="BHO195" s="730"/>
      <c r="BHP195" s="730"/>
      <c r="BHQ195" s="730"/>
      <c r="BHR195" s="730"/>
      <c r="BHS195" s="730"/>
      <c r="BHT195" s="730"/>
      <c r="BHU195" s="730"/>
      <c r="BHV195" s="730"/>
      <c r="BHW195" s="730"/>
      <c r="BHX195" s="730"/>
      <c r="BHY195" s="730"/>
      <c r="BHZ195" s="730"/>
      <c r="BIA195" s="730"/>
      <c r="BIB195" s="730"/>
      <c r="BIC195" s="730"/>
      <c r="BID195" s="730"/>
      <c r="BIE195" s="730"/>
      <c r="BIF195" s="730"/>
      <c r="BIG195" s="730"/>
      <c r="BIH195" s="730"/>
      <c r="BII195" s="730"/>
      <c r="BIJ195" s="730"/>
      <c r="BIK195" s="730"/>
      <c r="BIL195" s="730"/>
      <c r="BIM195" s="730"/>
      <c r="BIN195" s="730"/>
      <c r="BIO195" s="730"/>
      <c r="BIP195" s="730"/>
      <c r="BIQ195" s="730"/>
      <c r="BIR195" s="730"/>
      <c r="BIS195" s="730"/>
      <c r="BIT195" s="730"/>
      <c r="BIU195" s="730"/>
      <c r="BIV195" s="730"/>
      <c r="BIW195" s="730"/>
      <c r="BIX195" s="730"/>
      <c r="BIY195" s="730"/>
      <c r="BIZ195" s="730"/>
      <c r="BJA195" s="730"/>
      <c r="BJB195" s="730"/>
      <c r="BJC195" s="730"/>
      <c r="BJD195" s="730"/>
      <c r="BJE195" s="730"/>
      <c r="BJF195" s="730"/>
      <c r="BJG195" s="730"/>
      <c r="BJH195" s="730"/>
      <c r="BJI195" s="730"/>
      <c r="BJJ195" s="730"/>
      <c r="BJK195" s="730"/>
      <c r="BJL195" s="730"/>
      <c r="BJM195" s="730"/>
      <c r="BJN195" s="730"/>
      <c r="BJO195" s="730"/>
      <c r="BJP195" s="730"/>
      <c r="BJQ195" s="730"/>
      <c r="BJR195" s="730"/>
      <c r="BJS195" s="730"/>
      <c r="BJT195" s="730"/>
      <c r="BJU195" s="730"/>
      <c r="BJV195" s="730"/>
      <c r="BJW195" s="730"/>
      <c r="BJX195" s="730"/>
      <c r="BJY195" s="730"/>
      <c r="BJZ195" s="730"/>
      <c r="BKA195" s="730"/>
      <c r="BKB195" s="730"/>
      <c r="BKC195" s="730"/>
      <c r="BKD195" s="730"/>
      <c r="BKE195" s="730"/>
      <c r="BKF195" s="730"/>
      <c r="BKG195" s="730"/>
      <c r="BKH195" s="730"/>
      <c r="BKI195" s="730"/>
      <c r="BKJ195" s="730"/>
      <c r="BKK195" s="730"/>
      <c r="BKL195" s="730"/>
      <c r="BKM195" s="730"/>
      <c r="BKN195" s="730"/>
      <c r="BKO195" s="730"/>
      <c r="BKP195" s="730"/>
      <c r="BKQ195" s="730"/>
      <c r="BKR195" s="730"/>
      <c r="BKS195" s="730"/>
      <c r="BKT195" s="730"/>
      <c r="BKU195" s="730"/>
      <c r="BKV195" s="730"/>
      <c r="BKW195" s="730"/>
      <c r="BKX195" s="730"/>
      <c r="BKY195" s="730"/>
      <c r="BKZ195" s="730"/>
      <c r="BLA195" s="730"/>
      <c r="BLB195" s="730"/>
      <c r="BLC195" s="730"/>
      <c r="BLD195" s="730"/>
      <c r="BLE195" s="730"/>
      <c r="BLF195" s="730"/>
      <c r="BLG195" s="730"/>
      <c r="BLH195" s="730"/>
      <c r="BLI195" s="730"/>
      <c r="BLJ195" s="730"/>
      <c r="BLK195" s="730"/>
      <c r="BLL195" s="730"/>
      <c r="BLM195" s="730"/>
      <c r="BLN195" s="730"/>
      <c r="BLO195" s="730"/>
      <c r="BLP195" s="730"/>
      <c r="BLQ195" s="730"/>
      <c r="BLR195" s="730"/>
      <c r="BLS195" s="730"/>
      <c r="BLT195" s="730"/>
      <c r="BLU195" s="730"/>
      <c r="BLV195" s="730"/>
      <c r="BLW195" s="730"/>
      <c r="BLX195" s="730"/>
      <c r="BLY195" s="730"/>
      <c r="BLZ195" s="730"/>
      <c r="BMA195" s="730"/>
      <c r="BMB195" s="730"/>
      <c r="BMC195" s="730"/>
      <c r="BMD195" s="730"/>
      <c r="BME195" s="730"/>
      <c r="BMF195" s="730"/>
      <c r="BMG195" s="730"/>
      <c r="BMH195" s="730"/>
      <c r="BMI195" s="730"/>
      <c r="BMJ195" s="730"/>
      <c r="BMK195" s="730"/>
      <c r="BML195" s="730"/>
      <c r="BMM195" s="730"/>
      <c r="BMN195" s="730"/>
      <c r="BMO195" s="730"/>
      <c r="BMP195" s="730"/>
      <c r="BMQ195" s="730"/>
      <c r="BMR195" s="730"/>
      <c r="BMS195" s="730"/>
      <c r="BMT195" s="730"/>
      <c r="BMU195" s="730"/>
      <c r="BMV195" s="730"/>
      <c r="BMW195" s="730"/>
      <c r="BMX195" s="730"/>
      <c r="BMY195" s="730"/>
      <c r="BMZ195" s="730"/>
      <c r="BNA195" s="730"/>
      <c r="BNB195" s="730"/>
      <c r="BNC195" s="730"/>
      <c r="BND195" s="730"/>
      <c r="BNE195" s="730"/>
      <c r="BNF195" s="730"/>
      <c r="BNG195" s="730"/>
      <c r="BNH195" s="730"/>
      <c r="BNI195" s="730"/>
      <c r="BNJ195" s="730"/>
      <c r="BNK195" s="730"/>
      <c r="BNL195" s="730"/>
      <c r="BNM195" s="730"/>
      <c r="BNN195" s="730"/>
      <c r="BNO195" s="730"/>
      <c r="BNP195" s="730"/>
      <c r="BNQ195" s="730"/>
      <c r="BNR195" s="730"/>
      <c r="BNS195" s="730"/>
      <c r="BNT195" s="730"/>
      <c r="BNU195" s="730"/>
      <c r="BNV195" s="730"/>
      <c r="BNW195" s="730"/>
      <c r="BNX195" s="730"/>
      <c r="BNY195" s="730"/>
      <c r="BNZ195" s="730"/>
      <c r="BOA195" s="730"/>
      <c r="BOB195" s="730"/>
      <c r="BOC195" s="730"/>
      <c r="BOD195" s="730"/>
      <c r="BOE195" s="730"/>
      <c r="BOF195" s="730"/>
      <c r="BOG195" s="730"/>
      <c r="BOH195" s="730"/>
      <c r="BOI195" s="730"/>
      <c r="BOJ195" s="730"/>
      <c r="BOK195" s="730"/>
      <c r="BOL195" s="730"/>
      <c r="BOM195" s="730"/>
      <c r="BON195" s="730"/>
      <c r="BOO195" s="730"/>
      <c r="BOP195" s="730"/>
      <c r="BOQ195" s="730"/>
      <c r="BOR195" s="730"/>
      <c r="BOS195" s="730"/>
      <c r="BOT195" s="730"/>
      <c r="BOU195" s="730"/>
      <c r="BOV195" s="730"/>
      <c r="BOW195" s="730"/>
      <c r="BOX195" s="730"/>
      <c r="BOY195" s="730"/>
      <c r="BOZ195" s="730"/>
      <c r="BPA195" s="730"/>
      <c r="BPB195" s="730"/>
      <c r="BPC195" s="730"/>
      <c r="BPD195" s="730"/>
      <c r="BPE195" s="730"/>
      <c r="BPF195" s="730"/>
      <c r="BPG195" s="730"/>
      <c r="BPH195" s="730"/>
      <c r="BPI195" s="730"/>
      <c r="BPJ195" s="730"/>
      <c r="BPK195" s="730"/>
      <c r="BPL195" s="730"/>
      <c r="BPM195" s="730"/>
      <c r="BPN195" s="730"/>
      <c r="BPO195" s="730"/>
      <c r="BPP195" s="730"/>
      <c r="BPQ195" s="730"/>
      <c r="BPR195" s="730"/>
      <c r="BPS195" s="730"/>
      <c r="BPT195" s="730"/>
      <c r="BPU195" s="730"/>
      <c r="BPV195" s="730"/>
      <c r="BPW195" s="730"/>
      <c r="BPX195" s="730"/>
      <c r="BPY195" s="730"/>
      <c r="BPZ195" s="730"/>
      <c r="BQA195" s="730"/>
      <c r="BQB195" s="730"/>
      <c r="BQC195" s="730"/>
      <c r="BQD195" s="730"/>
      <c r="BQE195" s="730"/>
      <c r="BQF195" s="730"/>
      <c r="BQG195" s="730"/>
      <c r="BQH195" s="730"/>
      <c r="BQI195" s="730"/>
      <c r="BQJ195" s="730"/>
      <c r="BQK195" s="730"/>
      <c r="BQL195" s="730"/>
      <c r="BQM195" s="730"/>
      <c r="BQN195" s="730"/>
      <c r="BQO195" s="730"/>
      <c r="BQP195" s="730"/>
      <c r="BQQ195" s="730"/>
      <c r="BQR195" s="730"/>
      <c r="BQS195" s="730"/>
      <c r="BQT195" s="730"/>
      <c r="BQU195" s="730"/>
      <c r="BQV195" s="730"/>
      <c r="BQW195" s="730"/>
      <c r="BQX195" s="730"/>
      <c r="BQY195" s="730"/>
      <c r="BQZ195" s="730"/>
      <c r="BRA195" s="730"/>
      <c r="BRB195" s="730"/>
      <c r="BRC195" s="730"/>
      <c r="BRD195" s="730"/>
      <c r="BRE195" s="730"/>
      <c r="BRF195" s="730"/>
      <c r="BRG195" s="730"/>
      <c r="BRH195" s="730"/>
      <c r="BRI195" s="730"/>
      <c r="BRJ195" s="730"/>
      <c r="BRK195" s="730"/>
      <c r="BRL195" s="730"/>
      <c r="BRM195" s="730"/>
      <c r="BRN195" s="730"/>
      <c r="BRO195" s="730"/>
      <c r="BRP195" s="730"/>
      <c r="BRQ195" s="730"/>
      <c r="BRR195" s="730"/>
      <c r="BRS195" s="730"/>
      <c r="BRT195" s="730"/>
      <c r="BRU195" s="730"/>
      <c r="BRV195" s="730"/>
      <c r="BRW195" s="730"/>
      <c r="BRX195" s="730"/>
      <c r="BRY195" s="730"/>
      <c r="BRZ195" s="730"/>
      <c r="BSA195" s="730"/>
      <c r="BSB195" s="730"/>
      <c r="BSC195" s="730"/>
      <c r="BSD195" s="730"/>
      <c r="BSE195" s="730"/>
      <c r="BSF195" s="730"/>
      <c r="BSG195" s="730"/>
      <c r="BSH195" s="730"/>
      <c r="BSI195" s="730"/>
      <c r="BSJ195" s="730"/>
      <c r="BSK195" s="730"/>
      <c r="BSL195" s="730"/>
      <c r="BSM195" s="730"/>
      <c r="BSN195" s="730"/>
      <c r="BSO195" s="730"/>
      <c r="BSP195" s="730"/>
      <c r="BSQ195" s="730"/>
      <c r="BSR195" s="730"/>
      <c r="BSS195" s="730"/>
      <c r="BST195" s="730"/>
      <c r="BSU195" s="730"/>
      <c r="BSV195" s="730"/>
      <c r="BSW195" s="730"/>
      <c r="BSX195" s="730"/>
      <c r="BSY195" s="730"/>
      <c r="BSZ195" s="730"/>
      <c r="BTA195" s="730"/>
      <c r="BTB195" s="730"/>
      <c r="BTC195" s="730"/>
      <c r="BTD195" s="730"/>
      <c r="BTE195" s="730"/>
      <c r="BTF195" s="730"/>
      <c r="BTG195" s="730"/>
      <c r="BTH195" s="730"/>
      <c r="BTI195" s="730"/>
      <c r="BTJ195" s="730"/>
      <c r="BTK195" s="730"/>
      <c r="BTL195" s="730"/>
      <c r="BTM195" s="730"/>
      <c r="BTN195" s="730"/>
      <c r="BTO195" s="730"/>
      <c r="BTP195" s="730"/>
      <c r="BTQ195" s="730"/>
      <c r="BTR195" s="730"/>
      <c r="BTS195" s="730"/>
      <c r="BTT195" s="730"/>
      <c r="BTU195" s="730"/>
      <c r="BTV195" s="730"/>
      <c r="BTW195" s="730"/>
      <c r="BTX195" s="730"/>
      <c r="BTY195" s="730"/>
      <c r="BTZ195" s="730"/>
      <c r="BUA195" s="730"/>
      <c r="BUB195" s="730"/>
      <c r="BUC195" s="730"/>
      <c r="BUD195" s="730"/>
      <c r="BUE195" s="730"/>
      <c r="BUF195" s="730"/>
      <c r="BUG195" s="730"/>
      <c r="BUH195" s="730"/>
      <c r="BUI195" s="730"/>
      <c r="BUJ195" s="730"/>
      <c r="BUK195" s="730"/>
      <c r="BUL195" s="730"/>
      <c r="BUM195" s="730"/>
      <c r="BUN195" s="730"/>
      <c r="BUO195" s="730"/>
      <c r="BUP195" s="730"/>
      <c r="BUQ195" s="730"/>
      <c r="BUR195" s="730"/>
      <c r="BUS195" s="730"/>
      <c r="BUT195" s="730"/>
      <c r="BUU195" s="730"/>
      <c r="BUV195" s="730"/>
      <c r="BUW195" s="730"/>
      <c r="BUX195" s="730"/>
      <c r="BUY195" s="730"/>
      <c r="BUZ195" s="730"/>
      <c r="BVA195" s="730"/>
      <c r="BVB195" s="730"/>
      <c r="BVC195" s="730"/>
      <c r="BVD195" s="730"/>
      <c r="BVE195" s="730"/>
      <c r="BVF195" s="730"/>
      <c r="BVG195" s="730"/>
      <c r="BVH195" s="730"/>
      <c r="BVI195" s="730"/>
      <c r="BVJ195" s="730"/>
      <c r="BVK195" s="730"/>
      <c r="BVL195" s="730"/>
      <c r="BVM195" s="730"/>
      <c r="BVN195" s="730"/>
      <c r="BVO195" s="730"/>
      <c r="BVP195" s="730"/>
      <c r="BVQ195" s="730"/>
      <c r="BVR195" s="730"/>
      <c r="BVS195" s="730"/>
      <c r="BVT195" s="730"/>
      <c r="BVU195" s="730"/>
      <c r="BVV195" s="730"/>
      <c r="BVW195" s="730"/>
      <c r="BVX195" s="730"/>
      <c r="BVY195" s="730"/>
      <c r="BVZ195" s="730"/>
      <c r="BWA195" s="730"/>
      <c r="BWB195" s="730"/>
      <c r="BWC195" s="730"/>
      <c r="BWD195" s="730"/>
      <c r="BWE195" s="730"/>
      <c r="BWF195" s="730"/>
      <c r="BWG195" s="730"/>
      <c r="BWH195" s="730"/>
      <c r="BWI195" s="730"/>
      <c r="BWJ195" s="730"/>
      <c r="BWK195" s="730"/>
      <c r="BWL195" s="730"/>
      <c r="BWM195" s="730"/>
      <c r="BWN195" s="730"/>
      <c r="BWO195" s="730"/>
      <c r="BWP195" s="730"/>
      <c r="BWQ195" s="730"/>
      <c r="BWR195" s="730"/>
      <c r="BWS195" s="730"/>
      <c r="BWT195" s="730"/>
      <c r="BWU195" s="730"/>
      <c r="BWV195" s="730"/>
      <c r="BWW195" s="730"/>
      <c r="BWX195" s="730"/>
      <c r="BWY195" s="730"/>
      <c r="BWZ195" s="730"/>
      <c r="BXA195" s="730"/>
      <c r="BXB195" s="730"/>
      <c r="BXC195" s="730"/>
      <c r="BXD195" s="730"/>
      <c r="BXE195" s="730"/>
      <c r="BXF195" s="730"/>
      <c r="BXG195" s="730"/>
      <c r="BXH195" s="730"/>
      <c r="BXI195" s="730"/>
      <c r="BXJ195" s="730"/>
      <c r="BXK195" s="730"/>
      <c r="BXL195" s="730"/>
      <c r="BXM195" s="730"/>
      <c r="BXN195" s="730"/>
      <c r="BXO195" s="730"/>
      <c r="BXP195" s="730"/>
      <c r="BXQ195" s="730"/>
      <c r="BXR195" s="730"/>
      <c r="BXS195" s="730"/>
      <c r="BXT195" s="730"/>
      <c r="BXU195" s="730"/>
      <c r="BXV195" s="730"/>
      <c r="BXW195" s="730"/>
      <c r="BXX195" s="730"/>
      <c r="BXY195" s="730"/>
      <c r="BXZ195" s="730"/>
      <c r="BYA195" s="730"/>
      <c r="BYB195" s="730"/>
      <c r="BYC195" s="730"/>
      <c r="BYD195" s="730"/>
      <c r="BYE195" s="730"/>
      <c r="BYF195" s="730"/>
      <c r="BYG195" s="730"/>
      <c r="BYH195" s="730"/>
      <c r="BYI195" s="730"/>
      <c r="BYJ195" s="730"/>
      <c r="BYK195" s="730"/>
      <c r="BYL195" s="730"/>
      <c r="BYM195" s="730"/>
      <c r="BYN195" s="730"/>
      <c r="BYO195" s="730"/>
      <c r="BYP195" s="730"/>
      <c r="BYQ195" s="730"/>
      <c r="BYR195" s="730"/>
      <c r="BYS195" s="730"/>
      <c r="BYT195" s="730"/>
      <c r="BYU195" s="730"/>
      <c r="BYV195" s="730"/>
      <c r="BYW195" s="730"/>
      <c r="BYX195" s="730"/>
      <c r="BYY195" s="730"/>
      <c r="BYZ195" s="730"/>
      <c r="BZA195" s="730"/>
      <c r="BZB195" s="730"/>
      <c r="BZC195" s="730"/>
      <c r="BZD195" s="730"/>
      <c r="BZE195" s="730"/>
      <c r="BZF195" s="730"/>
      <c r="BZG195" s="730"/>
      <c r="BZH195" s="730"/>
      <c r="BZI195" s="730"/>
      <c r="BZJ195" s="730"/>
      <c r="BZK195" s="730"/>
      <c r="BZL195" s="730"/>
      <c r="BZM195" s="730"/>
      <c r="BZN195" s="730"/>
      <c r="BZO195" s="730"/>
      <c r="BZP195" s="730"/>
      <c r="BZQ195" s="730"/>
      <c r="BZR195" s="730"/>
      <c r="BZS195" s="730"/>
      <c r="BZT195" s="730"/>
      <c r="BZU195" s="730"/>
      <c r="BZV195" s="730"/>
      <c r="BZW195" s="730"/>
      <c r="BZX195" s="730"/>
      <c r="BZY195" s="730"/>
      <c r="BZZ195" s="730"/>
      <c r="CAA195" s="730"/>
      <c r="CAB195" s="730"/>
      <c r="CAC195" s="730"/>
      <c r="CAD195" s="730"/>
      <c r="CAE195" s="730"/>
      <c r="CAF195" s="730"/>
      <c r="CAG195" s="730"/>
      <c r="CAH195" s="730"/>
      <c r="CAI195" s="730"/>
      <c r="CAJ195" s="730"/>
      <c r="CAK195" s="730"/>
      <c r="CAL195" s="730"/>
      <c r="CAM195" s="730"/>
      <c r="CAN195" s="730"/>
      <c r="CAO195" s="730"/>
      <c r="CAP195" s="730"/>
      <c r="CAQ195" s="730"/>
      <c r="CAR195" s="730"/>
      <c r="CAS195" s="730"/>
      <c r="CAT195" s="730"/>
      <c r="CAU195" s="730"/>
      <c r="CAV195" s="730"/>
      <c r="CAW195" s="730"/>
      <c r="CAX195" s="730"/>
      <c r="CAY195" s="730"/>
      <c r="CAZ195" s="730"/>
      <c r="CBA195" s="730"/>
      <c r="CBB195" s="730"/>
      <c r="CBC195" s="730"/>
      <c r="CBD195" s="730"/>
      <c r="CBE195" s="730"/>
      <c r="CBF195" s="730"/>
      <c r="CBG195" s="730"/>
      <c r="CBH195" s="730"/>
      <c r="CBI195" s="730"/>
      <c r="CBJ195" s="730"/>
      <c r="CBK195" s="730"/>
      <c r="CBL195" s="730"/>
      <c r="CBM195" s="730"/>
      <c r="CBN195" s="730"/>
      <c r="CBO195" s="730"/>
      <c r="CBP195" s="730"/>
      <c r="CBQ195" s="730"/>
      <c r="CBR195" s="730"/>
      <c r="CBS195" s="730"/>
      <c r="CBT195" s="730"/>
      <c r="CBU195" s="730"/>
      <c r="CBV195" s="730"/>
      <c r="CBW195" s="730"/>
      <c r="CBX195" s="730"/>
      <c r="CBY195" s="730"/>
      <c r="CBZ195" s="730"/>
      <c r="CCA195" s="730"/>
      <c r="CCB195" s="730"/>
      <c r="CCC195" s="730"/>
      <c r="CCD195" s="730"/>
      <c r="CCE195" s="730"/>
      <c r="CCF195" s="730"/>
      <c r="CCG195" s="730"/>
      <c r="CCH195" s="730"/>
      <c r="CCI195" s="730"/>
      <c r="CCJ195" s="730"/>
      <c r="CCK195" s="730"/>
      <c r="CCL195" s="730"/>
      <c r="CCM195" s="730"/>
      <c r="CCN195" s="730"/>
      <c r="CCO195" s="730"/>
      <c r="CCP195" s="730"/>
      <c r="CCQ195" s="730"/>
      <c r="CCR195" s="730"/>
      <c r="CCS195" s="730"/>
      <c r="CCT195" s="730"/>
      <c r="CCU195" s="730"/>
      <c r="CCV195" s="730"/>
      <c r="CCW195" s="730"/>
      <c r="CCX195" s="730"/>
      <c r="CCY195" s="730"/>
      <c r="CCZ195" s="730"/>
      <c r="CDA195" s="730"/>
      <c r="CDB195" s="730"/>
      <c r="CDC195" s="730"/>
      <c r="CDD195" s="730"/>
      <c r="CDE195" s="730"/>
      <c r="CDF195" s="730"/>
      <c r="CDG195" s="730"/>
      <c r="CDH195" s="730"/>
      <c r="CDI195" s="730"/>
      <c r="CDJ195" s="730"/>
      <c r="CDK195" s="730"/>
      <c r="CDL195" s="730"/>
      <c r="CDM195" s="730"/>
      <c r="CDN195" s="730"/>
      <c r="CDO195" s="730"/>
      <c r="CDP195" s="730"/>
      <c r="CDQ195" s="730"/>
      <c r="CDR195" s="730"/>
      <c r="CDS195" s="730"/>
      <c r="CDT195" s="730"/>
      <c r="CDU195" s="730"/>
      <c r="CDV195" s="730"/>
      <c r="CDW195" s="730"/>
      <c r="CDX195" s="730"/>
      <c r="CDY195" s="730"/>
      <c r="CDZ195" s="730"/>
      <c r="CEA195" s="730"/>
      <c r="CEB195" s="730"/>
      <c r="CEC195" s="730"/>
      <c r="CED195" s="730"/>
      <c r="CEE195" s="730"/>
      <c r="CEF195" s="730"/>
      <c r="CEG195" s="730"/>
      <c r="CEH195" s="730"/>
      <c r="CEI195" s="730"/>
      <c r="CEJ195" s="730"/>
      <c r="CEK195" s="730"/>
      <c r="CEL195" s="730"/>
      <c r="CEM195" s="730"/>
      <c r="CEN195" s="730"/>
      <c r="CEO195" s="730"/>
      <c r="CEP195" s="730"/>
      <c r="CEQ195" s="730"/>
      <c r="CER195" s="730"/>
      <c r="CES195" s="730"/>
      <c r="CET195" s="730"/>
      <c r="CEU195" s="730"/>
      <c r="CEV195" s="730"/>
      <c r="CEW195" s="730"/>
      <c r="CEX195" s="730"/>
      <c r="CEY195" s="730"/>
      <c r="CEZ195" s="730"/>
      <c r="CFA195" s="730"/>
      <c r="CFB195" s="730"/>
      <c r="CFC195" s="730"/>
      <c r="CFD195" s="730"/>
      <c r="CFE195" s="730"/>
      <c r="CFF195" s="730"/>
      <c r="CFG195" s="730"/>
      <c r="CFH195" s="730"/>
      <c r="CFI195" s="730"/>
      <c r="CFJ195" s="730"/>
      <c r="CFK195" s="730"/>
      <c r="CFL195" s="730"/>
      <c r="CFM195" s="730"/>
      <c r="CFN195" s="730"/>
      <c r="CFO195" s="730"/>
      <c r="CFP195" s="730"/>
      <c r="CFQ195" s="730"/>
      <c r="CFR195" s="730"/>
      <c r="CFS195" s="730"/>
      <c r="CFT195" s="730"/>
      <c r="CFU195" s="730"/>
      <c r="CFV195" s="730"/>
      <c r="CFW195" s="730"/>
      <c r="CFX195" s="730"/>
      <c r="CFY195" s="730"/>
      <c r="CFZ195" s="730"/>
      <c r="CGA195" s="730"/>
      <c r="CGB195" s="730"/>
      <c r="CGC195" s="730"/>
      <c r="CGD195" s="730"/>
      <c r="CGE195" s="730"/>
      <c r="CGF195" s="730"/>
      <c r="CGG195" s="730"/>
      <c r="CGH195" s="730"/>
      <c r="CGI195" s="730"/>
      <c r="CGJ195" s="730"/>
      <c r="CGK195" s="730"/>
      <c r="CGL195" s="730"/>
      <c r="CGM195" s="730"/>
      <c r="CGN195" s="730"/>
      <c r="CGO195" s="730"/>
      <c r="CGP195" s="730"/>
      <c r="CGQ195" s="730"/>
      <c r="CGR195" s="730"/>
      <c r="CGS195" s="730"/>
      <c r="CGT195" s="730"/>
      <c r="CGU195" s="730"/>
      <c r="CGV195" s="730"/>
      <c r="CGW195" s="730"/>
      <c r="CGX195" s="730"/>
      <c r="CGY195" s="730"/>
      <c r="CGZ195" s="730"/>
      <c r="CHA195" s="730"/>
      <c r="CHB195" s="730"/>
      <c r="CHC195" s="730"/>
      <c r="CHD195" s="730"/>
      <c r="CHE195" s="730"/>
      <c r="CHF195" s="730"/>
      <c r="CHG195" s="730"/>
      <c r="CHH195" s="730"/>
      <c r="CHI195" s="730"/>
      <c r="CHJ195" s="730"/>
      <c r="CHK195" s="730"/>
      <c r="CHL195" s="730"/>
      <c r="CHM195" s="730"/>
      <c r="CHN195" s="730"/>
      <c r="CHO195" s="730"/>
      <c r="CHP195" s="730"/>
      <c r="CHQ195" s="730"/>
      <c r="CHR195" s="730"/>
      <c r="CHS195" s="730"/>
      <c r="CHT195" s="730"/>
      <c r="CHU195" s="730"/>
      <c r="CHV195" s="730"/>
      <c r="CHW195" s="730"/>
      <c r="CHX195" s="730"/>
      <c r="CHY195" s="730"/>
      <c r="CHZ195" s="730"/>
      <c r="CIA195" s="730"/>
      <c r="CIB195" s="730"/>
      <c r="CIC195" s="730"/>
      <c r="CID195" s="730"/>
      <c r="CIE195" s="730"/>
      <c r="CIF195" s="730"/>
      <c r="CIG195" s="730"/>
      <c r="CIH195" s="730"/>
      <c r="CII195" s="730"/>
      <c r="CIJ195" s="730"/>
      <c r="CIK195" s="730"/>
      <c r="CIL195" s="730"/>
      <c r="CIM195" s="730"/>
      <c r="CIN195" s="730"/>
      <c r="CIO195" s="730"/>
      <c r="CIP195" s="730"/>
      <c r="CIQ195" s="730"/>
      <c r="CIR195" s="730"/>
      <c r="CIS195" s="730"/>
      <c r="CIT195" s="730"/>
      <c r="CIU195" s="730"/>
      <c r="CIV195" s="730"/>
      <c r="CIW195" s="730"/>
      <c r="CIX195" s="730"/>
      <c r="CIY195" s="730"/>
      <c r="CIZ195" s="730"/>
      <c r="CJA195" s="730"/>
      <c r="CJB195" s="730"/>
      <c r="CJC195" s="730"/>
      <c r="CJD195" s="730"/>
      <c r="CJE195" s="730"/>
      <c r="CJF195" s="730"/>
      <c r="CJG195" s="730"/>
      <c r="CJH195" s="730"/>
      <c r="CJI195" s="730"/>
      <c r="CJJ195" s="730"/>
      <c r="CJK195" s="730"/>
      <c r="CJL195" s="730"/>
      <c r="CJM195" s="730"/>
      <c r="CJN195" s="730"/>
      <c r="CJO195" s="730"/>
      <c r="CJP195" s="730"/>
      <c r="CJQ195" s="730"/>
      <c r="CJR195" s="730"/>
      <c r="CJS195" s="730"/>
      <c r="CJT195" s="730"/>
      <c r="CJU195" s="730"/>
      <c r="CJV195" s="730"/>
      <c r="CJW195" s="730"/>
      <c r="CJX195" s="730"/>
      <c r="CJY195" s="730"/>
      <c r="CJZ195" s="730"/>
      <c r="CKA195" s="730"/>
      <c r="CKB195" s="730"/>
      <c r="CKC195" s="730"/>
      <c r="CKD195" s="730"/>
      <c r="CKE195" s="730"/>
      <c r="CKF195" s="730"/>
      <c r="CKG195" s="730"/>
      <c r="CKH195" s="730"/>
      <c r="CKI195" s="730"/>
      <c r="CKJ195" s="730"/>
      <c r="CKK195" s="730"/>
      <c r="CKL195" s="730"/>
      <c r="CKM195" s="730"/>
      <c r="CKN195" s="730"/>
      <c r="CKO195" s="730"/>
      <c r="CKP195" s="730"/>
      <c r="CKQ195" s="730"/>
      <c r="CKR195" s="730"/>
      <c r="CKS195" s="730"/>
      <c r="CKT195" s="730"/>
      <c r="CKU195" s="730"/>
      <c r="CKV195" s="730"/>
      <c r="CKW195" s="730"/>
      <c r="CKX195" s="730"/>
      <c r="CKY195" s="730"/>
      <c r="CKZ195" s="730"/>
      <c r="CLA195" s="730"/>
      <c r="CLB195" s="730"/>
      <c r="CLC195" s="730"/>
      <c r="CLD195" s="730"/>
      <c r="CLE195" s="730"/>
      <c r="CLF195" s="730"/>
      <c r="CLG195" s="730"/>
      <c r="CLH195" s="730"/>
      <c r="CLI195" s="730"/>
      <c r="CLJ195" s="730"/>
      <c r="CLK195" s="730"/>
      <c r="CLL195" s="730"/>
      <c r="CLM195" s="730"/>
      <c r="CLN195" s="730"/>
      <c r="CLO195" s="730"/>
      <c r="CLP195" s="730"/>
      <c r="CLQ195" s="730"/>
      <c r="CLR195" s="730"/>
      <c r="CLS195" s="730"/>
      <c r="CLT195" s="730"/>
      <c r="CLU195" s="730"/>
      <c r="CLV195" s="730"/>
      <c r="CLW195" s="730"/>
      <c r="CLX195" s="730"/>
      <c r="CLY195" s="730"/>
      <c r="CLZ195" s="730"/>
      <c r="CMA195" s="730"/>
      <c r="CMB195" s="730"/>
      <c r="CMC195" s="730"/>
      <c r="CMD195" s="730"/>
      <c r="CME195" s="730"/>
      <c r="CMF195" s="730"/>
      <c r="CMG195" s="730"/>
      <c r="CMH195" s="730"/>
      <c r="CMI195" s="730"/>
      <c r="CMJ195" s="730"/>
      <c r="CMK195" s="730"/>
      <c r="CML195" s="730"/>
      <c r="CMM195" s="730"/>
      <c r="CMN195" s="730"/>
      <c r="CMO195" s="730"/>
      <c r="CMP195" s="730"/>
      <c r="CMQ195" s="730"/>
      <c r="CMR195" s="730"/>
      <c r="CMS195" s="730"/>
      <c r="CMT195" s="730"/>
      <c r="CMU195" s="730"/>
      <c r="CMV195" s="730"/>
      <c r="CMW195" s="730"/>
      <c r="CMX195" s="730"/>
      <c r="CMY195" s="730"/>
      <c r="CMZ195" s="730"/>
      <c r="CNA195" s="730"/>
      <c r="CNB195" s="730"/>
      <c r="CNC195" s="730"/>
      <c r="CND195" s="730"/>
      <c r="CNE195" s="730"/>
      <c r="CNF195" s="730"/>
      <c r="CNG195" s="730"/>
      <c r="CNH195" s="730"/>
      <c r="CNI195" s="730"/>
      <c r="CNJ195" s="730"/>
      <c r="CNK195" s="730"/>
      <c r="CNL195" s="730"/>
      <c r="CNM195" s="730"/>
      <c r="CNN195" s="730"/>
      <c r="CNO195" s="730"/>
      <c r="CNP195" s="730"/>
      <c r="CNQ195" s="730"/>
      <c r="CNR195" s="730"/>
      <c r="CNS195" s="730"/>
      <c r="CNT195" s="730"/>
      <c r="CNU195" s="730"/>
      <c r="CNV195" s="730"/>
      <c r="CNW195" s="730"/>
      <c r="CNX195" s="730"/>
      <c r="CNY195" s="730"/>
      <c r="CNZ195" s="730"/>
      <c r="COA195" s="730"/>
      <c r="COB195" s="730"/>
      <c r="COC195" s="730"/>
      <c r="COD195" s="730"/>
      <c r="COE195" s="730"/>
      <c r="COF195" s="730"/>
      <c r="COG195" s="730"/>
      <c r="COH195" s="730"/>
      <c r="COI195" s="730"/>
      <c r="COJ195" s="730"/>
      <c r="COK195" s="730"/>
      <c r="COL195" s="730"/>
      <c r="COM195" s="730"/>
      <c r="CON195" s="730"/>
      <c r="COO195" s="730"/>
      <c r="COP195" s="730"/>
      <c r="COQ195" s="730"/>
      <c r="COR195" s="730"/>
      <c r="COS195" s="730"/>
      <c r="COT195" s="730"/>
      <c r="COU195" s="730"/>
      <c r="COV195" s="730"/>
      <c r="COW195" s="730"/>
      <c r="COX195" s="730"/>
      <c r="COY195" s="730"/>
      <c r="COZ195" s="730"/>
      <c r="CPA195" s="730"/>
      <c r="CPB195" s="730"/>
      <c r="CPC195" s="730"/>
      <c r="CPD195" s="730"/>
      <c r="CPE195" s="730"/>
      <c r="CPF195" s="730"/>
      <c r="CPG195" s="730"/>
      <c r="CPH195" s="730"/>
      <c r="CPI195" s="730"/>
      <c r="CPJ195" s="730"/>
      <c r="CPK195" s="730"/>
      <c r="CPL195" s="730"/>
      <c r="CPM195" s="730"/>
      <c r="CPN195" s="730"/>
      <c r="CPO195" s="730"/>
      <c r="CPP195" s="730"/>
      <c r="CPQ195" s="730"/>
      <c r="CPR195" s="730"/>
      <c r="CPS195" s="730"/>
      <c r="CPT195" s="730"/>
      <c r="CPU195" s="730"/>
      <c r="CPV195" s="730"/>
      <c r="CPW195" s="730"/>
      <c r="CPX195" s="730"/>
      <c r="CPY195" s="730"/>
      <c r="CPZ195" s="730"/>
      <c r="CQA195" s="730"/>
      <c r="CQB195" s="730"/>
      <c r="CQC195" s="730"/>
      <c r="CQD195" s="730"/>
      <c r="CQE195" s="730"/>
      <c r="CQF195" s="730"/>
      <c r="CQG195" s="730"/>
      <c r="CQH195" s="730"/>
      <c r="CQI195" s="730"/>
      <c r="CQJ195" s="730"/>
      <c r="CQK195" s="730"/>
      <c r="CQL195" s="730"/>
      <c r="CQM195" s="730"/>
      <c r="CQN195" s="730"/>
      <c r="CQO195" s="730"/>
      <c r="CQP195" s="730"/>
      <c r="CQQ195" s="730"/>
      <c r="CQR195" s="730"/>
      <c r="CQS195" s="730"/>
      <c r="CQT195" s="730"/>
      <c r="CQU195" s="730"/>
      <c r="CQV195" s="730"/>
      <c r="CQW195" s="730"/>
      <c r="CQX195" s="730"/>
      <c r="CQY195" s="730"/>
      <c r="CQZ195" s="730"/>
      <c r="CRA195" s="730"/>
      <c r="CRB195" s="730"/>
      <c r="CRC195" s="730"/>
      <c r="CRD195" s="730"/>
      <c r="CRE195" s="730"/>
      <c r="CRF195" s="730"/>
      <c r="CRG195" s="730"/>
      <c r="CRH195" s="730"/>
      <c r="CRI195" s="730"/>
      <c r="CRJ195" s="730"/>
      <c r="CRK195" s="730"/>
      <c r="CRL195" s="730"/>
      <c r="CRM195" s="730"/>
      <c r="CRN195" s="730"/>
      <c r="CRO195" s="730"/>
      <c r="CRP195" s="730"/>
      <c r="CRQ195" s="730"/>
      <c r="CRR195" s="730"/>
      <c r="CRS195" s="730"/>
      <c r="CRT195" s="730"/>
      <c r="CRU195" s="730"/>
      <c r="CRV195" s="730"/>
      <c r="CRW195" s="730"/>
      <c r="CRX195" s="730"/>
      <c r="CRY195" s="730"/>
      <c r="CRZ195" s="730"/>
      <c r="CSA195" s="730"/>
      <c r="CSB195" s="730"/>
      <c r="CSC195" s="730"/>
      <c r="CSD195" s="730"/>
      <c r="CSE195" s="730"/>
      <c r="CSF195" s="730"/>
      <c r="CSG195" s="730"/>
      <c r="CSH195" s="730"/>
      <c r="CSI195" s="730"/>
      <c r="CSJ195" s="730"/>
      <c r="CSK195" s="730"/>
      <c r="CSL195" s="730"/>
      <c r="CSM195" s="730"/>
      <c r="CSN195" s="730"/>
      <c r="CSO195" s="730"/>
      <c r="CSP195" s="730"/>
      <c r="CSQ195" s="730"/>
      <c r="CSR195" s="730"/>
      <c r="CSS195" s="730"/>
      <c r="CST195" s="730"/>
      <c r="CSU195" s="730"/>
      <c r="CSV195" s="730"/>
      <c r="CSW195" s="730"/>
      <c r="CSX195" s="730"/>
      <c r="CSY195" s="730"/>
      <c r="CSZ195" s="730"/>
      <c r="CTA195" s="730"/>
      <c r="CTB195" s="730"/>
      <c r="CTC195" s="730"/>
      <c r="CTD195" s="730"/>
      <c r="CTE195" s="730"/>
      <c r="CTF195" s="730"/>
      <c r="CTG195" s="730"/>
      <c r="CTH195" s="730"/>
      <c r="CTI195" s="730"/>
      <c r="CTJ195" s="730"/>
      <c r="CTK195" s="730"/>
      <c r="CTL195" s="730"/>
      <c r="CTM195" s="730"/>
      <c r="CTN195" s="730"/>
      <c r="CTO195" s="730"/>
      <c r="CTP195" s="730"/>
      <c r="CTQ195" s="730"/>
      <c r="CTR195" s="730"/>
      <c r="CTS195" s="730"/>
      <c r="CTT195" s="730"/>
      <c r="CTU195" s="730"/>
      <c r="CTV195" s="730"/>
      <c r="CTW195" s="730"/>
      <c r="CTX195" s="730"/>
      <c r="CTY195" s="730"/>
      <c r="CTZ195" s="730"/>
      <c r="CUA195" s="730"/>
      <c r="CUB195" s="730"/>
      <c r="CUC195" s="730"/>
      <c r="CUD195" s="730"/>
      <c r="CUE195" s="730"/>
      <c r="CUF195" s="730"/>
      <c r="CUG195" s="730"/>
      <c r="CUH195" s="730"/>
      <c r="CUI195" s="730"/>
      <c r="CUJ195" s="730"/>
      <c r="CUK195" s="730"/>
      <c r="CUL195" s="730"/>
      <c r="CUM195" s="730"/>
      <c r="CUN195" s="730"/>
      <c r="CUO195" s="730"/>
      <c r="CUP195" s="730"/>
      <c r="CUQ195" s="730"/>
      <c r="CUR195" s="730"/>
      <c r="CUS195" s="730"/>
      <c r="CUT195" s="730"/>
      <c r="CUU195" s="730"/>
      <c r="CUV195" s="730"/>
      <c r="CUW195" s="730"/>
      <c r="CUX195" s="730"/>
      <c r="CUY195" s="730"/>
      <c r="CUZ195" s="730"/>
      <c r="CVA195" s="730"/>
      <c r="CVB195" s="730"/>
      <c r="CVC195" s="730"/>
      <c r="CVD195" s="730"/>
      <c r="CVE195" s="730"/>
      <c r="CVF195" s="730"/>
      <c r="CVG195" s="730"/>
      <c r="CVH195" s="730"/>
      <c r="CVI195" s="730"/>
      <c r="CVJ195" s="730"/>
      <c r="CVK195" s="730"/>
      <c r="CVL195" s="730"/>
      <c r="CVM195" s="730"/>
      <c r="CVN195" s="730"/>
      <c r="CVO195" s="730"/>
      <c r="CVP195" s="730"/>
      <c r="CVQ195" s="730"/>
      <c r="CVR195" s="730"/>
      <c r="CVS195" s="730"/>
      <c r="CVT195" s="730"/>
      <c r="CVU195" s="730"/>
      <c r="CVV195" s="730"/>
      <c r="CVW195" s="730"/>
      <c r="CVX195" s="730"/>
      <c r="CVY195" s="730"/>
      <c r="CVZ195" s="730"/>
      <c r="CWA195" s="730"/>
      <c r="CWB195" s="730"/>
      <c r="CWC195" s="730"/>
      <c r="CWD195" s="730"/>
      <c r="CWE195" s="730"/>
      <c r="CWF195" s="730"/>
      <c r="CWG195" s="730"/>
      <c r="CWH195" s="730"/>
      <c r="CWI195" s="730"/>
      <c r="CWJ195" s="730"/>
      <c r="CWK195" s="730"/>
      <c r="CWL195" s="730"/>
      <c r="CWM195" s="730"/>
      <c r="CWN195" s="730"/>
      <c r="CWO195" s="730"/>
      <c r="CWP195" s="730"/>
      <c r="CWQ195" s="730"/>
      <c r="CWR195" s="730"/>
      <c r="CWS195" s="730"/>
      <c r="CWT195" s="730"/>
      <c r="CWU195" s="730"/>
      <c r="CWV195" s="730"/>
      <c r="CWW195" s="730"/>
      <c r="CWX195" s="730"/>
      <c r="CWY195" s="730"/>
      <c r="CWZ195" s="730"/>
      <c r="CXA195" s="730"/>
      <c r="CXB195" s="730"/>
      <c r="CXC195" s="730"/>
      <c r="CXD195" s="730"/>
      <c r="CXE195" s="730"/>
      <c r="CXF195" s="730"/>
      <c r="CXG195" s="730"/>
      <c r="CXH195" s="730"/>
      <c r="CXI195" s="730"/>
      <c r="CXJ195" s="730"/>
      <c r="CXK195" s="730"/>
      <c r="CXL195" s="730"/>
      <c r="CXM195" s="730"/>
      <c r="CXN195" s="730"/>
      <c r="CXO195" s="730"/>
      <c r="CXP195" s="730"/>
      <c r="CXQ195" s="730"/>
      <c r="CXR195" s="730"/>
      <c r="CXS195" s="730"/>
      <c r="CXT195" s="730"/>
      <c r="CXU195" s="730"/>
      <c r="CXV195" s="730"/>
      <c r="CXW195" s="730"/>
      <c r="CXX195" s="730"/>
      <c r="CXY195" s="730"/>
      <c r="CXZ195" s="730"/>
      <c r="CYA195" s="730"/>
      <c r="CYB195" s="730"/>
      <c r="CYC195" s="730"/>
      <c r="CYD195" s="730"/>
      <c r="CYE195" s="730"/>
      <c r="CYF195" s="730"/>
      <c r="CYG195" s="730"/>
      <c r="CYH195" s="730"/>
      <c r="CYI195" s="730"/>
      <c r="CYJ195" s="730"/>
      <c r="CYK195" s="730"/>
      <c r="CYL195" s="730"/>
      <c r="CYM195" s="730"/>
      <c r="CYN195" s="730"/>
      <c r="CYO195" s="730"/>
      <c r="CYP195" s="730"/>
      <c r="CYQ195" s="730"/>
      <c r="CYR195" s="730"/>
      <c r="CYS195" s="730"/>
      <c r="CYT195" s="730"/>
      <c r="CYU195" s="730"/>
      <c r="CYV195" s="730"/>
      <c r="CYW195" s="730"/>
      <c r="CYX195" s="730"/>
      <c r="CYY195" s="730"/>
      <c r="CYZ195" s="730"/>
      <c r="CZA195" s="730"/>
      <c r="CZB195" s="730"/>
      <c r="CZC195" s="730"/>
      <c r="CZD195" s="730"/>
      <c r="CZE195" s="730"/>
      <c r="CZF195" s="730"/>
      <c r="CZG195" s="730"/>
      <c r="CZH195" s="730"/>
      <c r="CZI195" s="730"/>
      <c r="CZJ195" s="730"/>
      <c r="CZK195" s="730"/>
      <c r="CZL195" s="730"/>
      <c r="CZM195" s="730"/>
      <c r="CZN195" s="730"/>
      <c r="CZO195" s="730"/>
      <c r="CZP195" s="730"/>
      <c r="CZQ195" s="730"/>
      <c r="CZR195" s="730"/>
      <c r="CZS195" s="730"/>
      <c r="CZT195" s="730"/>
      <c r="CZU195" s="730"/>
      <c r="CZV195" s="730"/>
      <c r="CZW195" s="730"/>
      <c r="CZX195" s="730"/>
      <c r="CZY195" s="730"/>
      <c r="CZZ195" s="730"/>
      <c r="DAA195" s="730"/>
      <c r="DAB195" s="730"/>
      <c r="DAC195" s="730"/>
      <c r="DAD195" s="730"/>
      <c r="DAE195" s="730"/>
      <c r="DAF195" s="730"/>
      <c r="DAG195" s="730"/>
      <c r="DAH195" s="730"/>
      <c r="DAI195" s="730"/>
      <c r="DAJ195" s="730"/>
      <c r="DAK195" s="730"/>
      <c r="DAL195" s="730"/>
      <c r="DAM195" s="730"/>
      <c r="DAN195" s="730"/>
      <c r="DAO195" s="730"/>
      <c r="DAP195" s="730"/>
      <c r="DAQ195" s="730"/>
      <c r="DAR195" s="730"/>
      <c r="DAS195" s="730"/>
      <c r="DAT195" s="730"/>
      <c r="DAU195" s="730"/>
      <c r="DAV195" s="730"/>
      <c r="DAW195" s="730"/>
      <c r="DAX195" s="730"/>
      <c r="DAY195" s="730"/>
      <c r="DAZ195" s="730"/>
      <c r="DBA195" s="730"/>
      <c r="DBB195" s="730"/>
      <c r="DBC195" s="730"/>
      <c r="DBD195" s="730"/>
      <c r="DBE195" s="730"/>
      <c r="DBF195" s="730"/>
      <c r="DBG195" s="730"/>
      <c r="DBH195" s="730"/>
      <c r="DBI195" s="730"/>
      <c r="DBJ195" s="730"/>
      <c r="DBK195" s="730"/>
      <c r="DBL195" s="730"/>
      <c r="DBM195" s="730"/>
      <c r="DBN195" s="730"/>
      <c r="DBO195" s="730"/>
      <c r="DBP195" s="730"/>
      <c r="DBQ195" s="730"/>
      <c r="DBR195" s="730"/>
      <c r="DBS195" s="730"/>
      <c r="DBT195" s="730"/>
      <c r="DBU195" s="730"/>
      <c r="DBV195" s="730"/>
      <c r="DBW195" s="730"/>
      <c r="DBX195" s="730"/>
      <c r="DBY195" s="730"/>
      <c r="DBZ195" s="730"/>
      <c r="DCA195" s="730"/>
      <c r="DCB195" s="730"/>
      <c r="DCC195" s="730"/>
      <c r="DCD195" s="730"/>
      <c r="DCE195" s="730"/>
      <c r="DCF195" s="730"/>
      <c r="DCG195" s="730"/>
      <c r="DCH195" s="730"/>
      <c r="DCI195" s="730"/>
      <c r="DCJ195" s="730"/>
      <c r="DCK195" s="730"/>
      <c r="DCL195" s="730"/>
      <c r="DCM195" s="730"/>
      <c r="DCN195" s="730"/>
      <c r="DCO195" s="730"/>
      <c r="DCP195" s="730"/>
      <c r="DCQ195" s="730"/>
      <c r="DCR195" s="730"/>
      <c r="DCS195" s="730"/>
      <c r="DCT195" s="730"/>
      <c r="DCU195" s="730"/>
      <c r="DCV195" s="730"/>
      <c r="DCW195" s="730"/>
      <c r="DCX195" s="730"/>
      <c r="DCY195" s="730"/>
      <c r="DCZ195" s="730"/>
      <c r="DDA195" s="730"/>
      <c r="DDB195" s="730"/>
      <c r="DDC195" s="730"/>
      <c r="DDD195" s="730"/>
      <c r="DDE195" s="730"/>
      <c r="DDF195" s="730"/>
      <c r="DDG195" s="730"/>
      <c r="DDH195" s="730"/>
      <c r="DDI195" s="730"/>
      <c r="DDJ195" s="730"/>
      <c r="DDK195" s="730"/>
      <c r="DDL195" s="730"/>
      <c r="DDM195" s="730"/>
      <c r="DDN195" s="730"/>
      <c r="DDO195" s="730"/>
      <c r="DDP195" s="730"/>
      <c r="DDQ195" s="730"/>
      <c r="DDR195" s="730"/>
      <c r="DDS195" s="730"/>
      <c r="DDT195" s="730"/>
      <c r="DDU195" s="730"/>
      <c r="DDV195" s="730"/>
      <c r="DDW195" s="730"/>
      <c r="DDX195" s="730"/>
      <c r="DDY195" s="730"/>
      <c r="DDZ195" s="730"/>
      <c r="DEA195" s="730"/>
      <c r="DEB195" s="730"/>
      <c r="DEC195" s="730"/>
      <c r="DED195" s="730"/>
      <c r="DEE195" s="730"/>
      <c r="DEF195" s="730"/>
      <c r="DEG195" s="730"/>
      <c r="DEH195" s="730"/>
      <c r="DEI195" s="730"/>
      <c r="DEJ195" s="730"/>
      <c r="DEK195" s="730"/>
      <c r="DEL195" s="730"/>
      <c r="DEM195" s="730"/>
      <c r="DEN195" s="730"/>
      <c r="DEO195" s="730"/>
      <c r="DEP195" s="730"/>
      <c r="DEQ195" s="730"/>
      <c r="DER195" s="730"/>
      <c r="DES195" s="730"/>
      <c r="DET195" s="730"/>
      <c r="DEU195" s="730"/>
      <c r="DEV195" s="730"/>
      <c r="DEW195" s="730"/>
      <c r="DEX195" s="730"/>
      <c r="DEY195" s="730"/>
      <c r="DEZ195" s="730"/>
      <c r="DFA195" s="730"/>
      <c r="DFB195" s="730"/>
      <c r="DFC195" s="730"/>
      <c r="DFD195" s="730"/>
      <c r="DFE195" s="730"/>
      <c r="DFF195" s="730"/>
      <c r="DFG195" s="730"/>
      <c r="DFH195" s="730"/>
      <c r="DFI195" s="730"/>
      <c r="DFJ195" s="730"/>
      <c r="DFK195" s="730"/>
      <c r="DFL195" s="730"/>
      <c r="DFM195" s="730"/>
      <c r="DFN195" s="730"/>
      <c r="DFO195" s="730"/>
      <c r="DFP195" s="730"/>
      <c r="DFQ195" s="730"/>
      <c r="DFR195" s="730"/>
      <c r="DFS195" s="730"/>
      <c r="DFT195" s="730"/>
      <c r="DFU195" s="730"/>
      <c r="DFV195" s="730"/>
      <c r="DFW195" s="730"/>
      <c r="DFX195" s="730"/>
      <c r="DFY195" s="730"/>
      <c r="DFZ195" s="730"/>
      <c r="DGA195" s="730"/>
      <c r="DGB195" s="730"/>
      <c r="DGC195" s="730"/>
      <c r="DGD195" s="730"/>
      <c r="DGE195" s="730"/>
      <c r="DGF195" s="730"/>
      <c r="DGG195" s="730"/>
      <c r="DGH195" s="730"/>
      <c r="DGI195" s="730"/>
      <c r="DGJ195" s="730"/>
      <c r="DGK195" s="730"/>
      <c r="DGL195" s="730"/>
      <c r="DGM195" s="730"/>
      <c r="DGN195" s="730"/>
      <c r="DGO195" s="730"/>
      <c r="DGP195" s="730"/>
      <c r="DGQ195" s="730"/>
      <c r="DGR195" s="730"/>
      <c r="DGS195" s="730"/>
      <c r="DGT195" s="730"/>
      <c r="DGU195" s="730"/>
      <c r="DGV195" s="730"/>
      <c r="DGW195" s="730"/>
      <c r="DGX195" s="730"/>
      <c r="DGY195" s="730"/>
      <c r="DGZ195" s="730"/>
      <c r="DHA195" s="730"/>
      <c r="DHB195" s="730"/>
      <c r="DHC195" s="730"/>
      <c r="DHD195" s="730"/>
      <c r="DHE195" s="730"/>
      <c r="DHF195" s="730"/>
      <c r="DHG195" s="730"/>
      <c r="DHH195" s="730"/>
      <c r="DHI195" s="730"/>
      <c r="DHJ195" s="730"/>
      <c r="DHK195" s="730"/>
      <c r="DHL195" s="730"/>
      <c r="DHM195" s="730"/>
      <c r="DHN195" s="730"/>
      <c r="DHO195" s="730"/>
      <c r="DHP195" s="730"/>
      <c r="DHQ195" s="730"/>
      <c r="DHR195" s="730"/>
      <c r="DHS195" s="730"/>
      <c r="DHT195" s="730"/>
      <c r="DHU195" s="730"/>
      <c r="DHV195" s="730"/>
      <c r="DHW195" s="730"/>
      <c r="DHX195" s="730"/>
      <c r="DHY195" s="730"/>
      <c r="DHZ195" s="730"/>
      <c r="DIA195" s="730"/>
      <c r="DIB195" s="730"/>
      <c r="DIC195" s="730"/>
      <c r="DID195" s="730"/>
      <c r="DIE195" s="730"/>
      <c r="DIF195" s="730"/>
      <c r="DIG195" s="730"/>
      <c r="DIH195" s="730"/>
      <c r="DII195" s="730"/>
      <c r="DIJ195" s="730"/>
      <c r="DIK195" s="730"/>
      <c r="DIL195" s="730"/>
      <c r="DIM195" s="730"/>
      <c r="DIN195" s="730"/>
      <c r="DIO195" s="730"/>
      <c r="DIP195" s="730"/>
      <c r="DIQ195" s="730"/>
      <c r="DIR195" s="730"/>
      <c r="DIS195" s="730"/>
      <c r="DIT195" s="730"/>
      <c r="DIU195" s="730"/>
      <c r="DIV195" s="730"/>
      <c r="DIW195" s="730"/>
      <c r="DIX195" s="730"/>
      <c r="DIY195" s="730"/>
      <c r="DIZ195" s="730"/>
      <c r="DJA195" s="730"/>
      <c r="DJB195" s="730"/>
      <c r="DJC195" s="730"/>
      <c r="DJD195" s="730"/>
      <c r="DJE195" s="730"/>
      <c r="DJF195" s="730"/>
      <c r="DJG195" s="730"/>
      <c r="DJH195" s="730"/>
      <c r="DJI195" s="730"/>
      <c r="DJJ195" s="730"/>
      <c r="DJK195" s="730"/>
      <c r="DJL195" s="730"/>
      <c r="DJM195" s="730"/>
      <c r="DJN195" s="730"/>
      <c r="DJO195" s="730"/>
      <c r="DJP195" s="730"/>
      <c r="DJQ195" s="730"/>
      <c r="DJR195" s="730"/>
      <c r="DJS195" s="730"/>
      <c r="DJT195" s="730"/>
      <c r="DJU195" s="730"/>
      <c r="DJV195" s="730"/>
      <c r="DJW195" s="730"/>
      <c r="DJX195" s="730"/>
      <c r="DJY195" s="730"/>
      <c r="DJZ195" s="730"/>
      <c r="DKA195" s="730"/>
      <c r="DKB195" s="730"/>
      <c r="DKC195" s="730"/>
      <c r="DKD195" s="730"/>
      <c r="DKE195" s="730"/>
      <c r="DKF195" s="730"/>
      <c r="DKG195" s="730"/>
      <c r="DKH195" s="730"/>
      <c r="DKI195" s="730"/>
      <c r="DKJ195" s="730"/>
      <c r="DKK195" s="730"/>
      <c r="DKL195" s="730"/>
      <c r="DKM195" s="730"/>
      <c r="DKN195" s="730"/>
      <c r="DKO195" s="730"/>
      <c r="DKP195" s="730"/>
      <c r="DKQ195" s="730"/>
      <c r="DKR195" s="730"/>
      <c r="DKS195" s="730"/>
      <c r="DKT195" s="730"/>
      <c r="DKU195" s="730"/>
      <c r="DKV195" s="730"/>
      <c r="DKW195" s="730"/>
      <c r="DKX195" s="730"/>
      <c r="DKY195" s="730"/>
      <c r="DKZ195" s="730"/>
      <c r="DLA195" s="730"/>
      <c r="DLB195" s="730"/>
      <c r="DLC195" s="730"/>
      <c r="DLD195" s="730"/>
      <c r="DLE195" s="730"/>
      <c r="DLF195" s="730"/>
      <c r="DLG195" s="730"/>
      <c r="DLH195" s="730"/>
      <c r="DLI195" s="730"/>
      <c r="DLJ195" s="730"/>
      <c r="DLK195" s="730"/>
      <c r="DLL195" s="730"/>
      <c r="DLM195" s="730"/>
      <c r="DLN195" s="730"/>
      <c r="DLO195" s="730"/>
      <c r="DLP195" s="730"/>
      <c r="DLQ195" s="730"/>
      <c r="DLR195" s="730"/>
      <c r="DLS195" s="730"/>
      <c r="DLT195" s="730"/>
      <c r="DLU195" s="730"/>
      <c r="DLV195" s="730"/>
      <c r="DLW195" s="730"/>
      <c r="DLX195" s="730"/>
      <c r="DLY195" s="730"/>
      <c r="DLZ195" s="730"/>
      <c r="DMA195" s="730"/>
      <c r="DMB195" s="730"/>
      <c r="DMC195" s="730"/>
      <c r="DMD195" s="730"/>
      <c r="DME195" s="730"/>
      <c r="DMF195" s="730"/>
      <c r="DMG195" s="730"/>
      <c r="DMH195" s="730"/>
      <c r="DMI195" s="730"/>
      <c r="DMJ195" s="730"/>
      <c r="DMK195" s="730"/>
      <c r="DML195" s="730"/>
      <c r="DMM195" s="730"/>
      <c r="DMN195" s="730"/>
      <c r="DMO195" s="730"/>
      <c r="DMP195" s="730"/>
      <c r="DMQ195" s="730"/>
      <c r="DMR195" s="730"/>
      <c r="DMS195" s="730"/>
      <c r="DMT195" s="730"/>
      <c r="DMU195" s="730"/>
      <c r="DMV195" s="730"/>
      <c r="DMW195" s="730"/>
      <c r="DMX195" s="730"/>
      <c r="DMY195" s="730"/>
      <c r="DMZ195" s="730"/>
      <c r="DNA195" s="730"/>
      <c r="DNB195" s="730"/>
      <c r="DNC195" s="730"/>
      <c r="DND195" s="730"/>
      <c r="DNE195" s="730"/>
      <c r="DNF195" s="730"/>
      <c r="DNG195" s="730"/>
      <c r="DNH195" s="730"/>
      <c r="DNI195" s="730"/>
      <c r="DNJ195" s="730"/>
      <c r="DNK195" s="730"/>
      <c r="DNL195" s="730"/>
      <c r="DNM195" s="730"/>
      <c r="DNN195" s="730"/>
      <c r="DNO195" s="730"/>
      <c r="DNP195" s="730"/>
      <c r="DNQ195" s="730"/>
      <c r="DNR195" s="730"/>
      <c r="DNS195" s="730"/>
      <c r="DNT195" s="730"/>
      <c r="DNU195" s="730"/>
      <c r="DNV195" s="730"/>
      <c r="DNW195" s="730"/>
      <c r="DNX195" s="730"/>
      <c r="DNY195" s="730"/>
      <c r="DNZ195" s="730"/>
      <c r="DOA195" s="730"/>
      <c r="DOB195" s="730"/>
      <c r="DOC195" s="730"/>
      <c r="DOD195" s="730"/>
      <c r="DOE195" s="730"/>
      <c r="DOF195" s="730"/>
      <c r="DOG195" s="730"/>
      <c r="DOH195" s="730"/>
      <c r="DOI195" s="730"/>
      <c r="DOJ195" s="730"/>
      <c r="DOK195" s="730"/>
      <c r="DOL195" s="730"/>
      <c r="DOM195" s="730"/>
      <c r="DON195" s="730"/>
      <c r="DOO195" s="730"/>
      <c r="DOP195" s="730"/>
      <c r="DOQ195" s="730"/>
      <c r="DOR195" s="730"/>
      <c r="DOS195" s="730"/>
      <c r="DOT195" s="730"/>
      <c r="DOU195" s="730"/>
      <c r="DOV195" s="730"/>
      <c r="DOW195" s="730"/>
      <c r="DOX195" s="730"/>
      <c r="DOY195" s="730"/>
      <c r="DOZ195" s="730"/>
      <c r="DPA195" s="730"/>
      <c r="DPB195" s="730"/>
      <c r="DPC195" s="730"/>
      <c r="DPD195" s="730"/>
      <c r="DPE195" s="730"/>
      <c r="DPF195" s="730"/>
      <c r="DPG195" s="730"/>
      <c r="DPH195" s="730"/>
      <c r="DPI195" s="730"/>
      <c r="DPJ195" s="730"/>
      <c r="DPK195" s="730"/>
      <c r="DPL195" s="730"/>
      <c r="DPM195" s="730"/>
      <c r="DPN195" s="730"/>
      <c r="DPO195" s="730"/>
      <c r="DPP195" s="730"/>
      <c r="DPQ195" s="730"/>
      <c r="DPR195" s="730"/>
      <c r="DPS195" s="730"/>
      <c r="DPT195" s="730"/>
      <c r="DPU195" s="730"/>
      <c r="DPV195" s="730"/>
      <c r="DPW195" s="730"/>
      <c r="DPX195" s="730"/>
      <c r="DPY195" s="730"/>
      <c r="DPZ195" s="730"/>
      <c r="DQA195" s="730"/>
      <c r="DQB195" s="730"/>
      <c r="DQC195" s="730"/>
      <c r="DQD195" s="730"/>
      <c r="DQE195" s="730"/>
      <c r="DQF195" s="730"/>
      <c r="DQG195" s="730"/>
      <c r="DQH195" s="730"/>
      <c r="DQI195" s="730"/>
      <c r="DQJ195" s="730"/>
      <c r="DQK195" s="730"/>
      <c r="DQL195" s="730"/>
      <c r="DQM195" s="730"/>
      <c r="DQN195" s="730"/>
      <c r="DQO195" s="730"/>
      <c r="DQP195" s="730"/>
      <c r="DQQ195" s="730"/>
      <c r="DQR195" s="730"/>
      <c r="DQS195" s="730"/>
      <c r="DQT195" s="730"/>
      <c r="DQU195" s="730"/>
      <c r="DQV195" s="730"/>
      <c r="DQW195" s="730"/>
      <c r="DQX195" s="730"/>
      <c r="DQY195" s="730"/>
      <c r="DQZ195" s="730"/>
      <c r="DRA195" s="730"/>
      <c r="DRB195" s="730"/>
      <c r="DRC195" s="730"/>
      <c r="DRD195" s="730"/>
      <c r="DRE195" s="730"/>
      <c r="DRF195" s="730"/>
      <c r="DRG195" s="730"/>
      <c r="DRH195" s="730"/>
      <c r="DRI195" s="730"/>
      <c r="DRJ195" s="730"/>
      <c r="DRK195" s="730"/>
      <c r="DRL195" s="730"/>
      <c r="DRM195" s="730"/>
      <c r="DRN195" s="730"/>
      <c r="DRO195" s="730"/>
      <c r="DRP195" s="730"/>
      <c r="DRQ195" s="730"/>
      <c r="DRR195" s="730"/>
      <c r="DRS195" s="730"/>
      <c r="DRT195" s="730"/>
      <c r="DRU195" s="730"/>
      <c r="DRV195" s="730"/>
      <c r="DRW195" s="730"/>
      <c r="DRX195" s="730"/>
      <c r="DRY195" s="730"/>
      <c r="DRZ195" s="730"/>
      <c r="DSA195" s="730"/>
      <c r="DSB195" s="730"/>
      <c r="DSC195" s="730"/>
      <c r="DSD195" s="730"/>
      <c r="DSE195" s="730"/>
      <c r="DSF195" s="730"/>
      <c r="DSG195" s="730"/>
      <c r="DSH195" s="730"/>
      <c r="DSI195" s="730"/>
      <c r="DSJ195" s="730"/>
      <c r="DSK195" s="730"/>
      <c r="DSL195" s="730"/>
      <c r="DSM195" s="730"/>
      <c r="DSN195" s="730"/>
      <c r="DSO195" s="730"/>
      <c r="DSP195" s="730"/>
      <c r="DSQ195" s="730"/>
      <c r="DSR195" s="730"/>
      <c r="DSS195" s="730"/>
      <c r="DST195" s="730"/>
      <c r="DSU195" s="730"/>
      <c r="DSV195" s="730"/>
      <c r="DSW195" s="730"/>
      <c r="DSX195" s="730"/>
      <c r="DSY195" s="730"/>
      <c r="DSZ195" s="730"/>
      <c r="DTA195" s="730"/>
      <c r="DTB195" s="730"/>
      <c r="DTC195" s="730"/>
      <c r="DTD195" s="730"/>
      <c r="DTE195" s="730"/>
      <c r="DTF195" s="730"/>
      <c r="DTG195" s="730"/>
      <c r="DTH195" s="730"/>
      <c r="DTI195" s="730"/>
      <c r="DTJ195" s="730"/>
      <c r="DTK195" s="730"/>
      <c r="DTL195" s="730"/>
      <c r="DTM195" s="730"/>
      <c r="DTN195" s="730"/>
      <c r="DTO195" s="730"/>
      <c r="DTP195" s="730"/>
      <c r="DTQ195" s="730"/>
      <c r="DTR195" s="730"/>
      <c r="DTS195" s="730"/>
      <c r="DTT195" s="730"/>
      <c r="DTU195" s="730"/>
      <c r="DTV195" s="730"/>
      <c r="DTW195" s="730"/>
      <c r="DTX195" s="730"/>
      <c r="DTY195" s="730"/>
      <c r="DTZ195" s="730"/>
      <c r="DUA195" s="730"/>
      <c r="DUB195" s="730"/>
      <c r="DUC195" s="730"/>
      <c r="DUD195" s="730"/>
      <c r="DUE195" s="730"/>
      <c r="DUF195" s="730"/>
      <c r="DUG195" s="730"/>
      <c r="DUH195" s="730"/>
      <c r="DUI195" s="730"/>
      <c r="DUJ195" s="730"/>
      <c r="DUK195" s="730"/>
      <c r="DUL195" s="730"/>
      <c r="DUM195" s="730"/>
      <c r="DUN195" s="730"/>
      <c r="DUO195" s="730"/>
      <c r="DUP195" s="730"/>
      <c r="DUQ195" s="730"/>
      <c r="DUR195" s="730"/>
      <c r="DUS195" s="730"/>
      <c r="DUT195" s="730"/>
      <c r="DUU195" s="730"/>
      <c r="DUV195" s="730"/>
      <c r="DUW195" s="730"/>
      <c r="DUX195" s="730"/>
      <c r="DUY195" s="730"/>
      <c r="DUZ195" s="730"/>
      <c r="DVA195" s="730"/>
      <c r="DVB195" s="730"/>
      <c r="DVC195" s="730"/>
      <c r="DVD195" s="730"/>
      <c r="DVE195" s="730"/>
      <c r="DVF195" s="730"/>
      <c r="DVG195" s="730"/>
      <c r="DVH195" s="730"/>
      <c r="DVI195" s="730"/>
      <c r="DVJ195" s="730"/>
      <c r="DVK195" s="730"/>
      <c r="DVL195" s="730"/>
      <c r="DVM195" s="730"/>
      <c r="DVN195" s="730"/>
      <c r="DVO195" s="730"/>
      <c r="DVP195" s="730"/>
      <c r="DVQ195" s="730"/>
      <c r="DVR195" s="730"/>
      <c r="DVS195" s="730"/>
      <c r="DVT195" s="730"/>
      <c r="DVU195" s="730"/>
      <c r="DVV195" s="730"/>
      <c r="DVW195" s="730"/>
      <c r="DVX195" s="730"/>
      <c r="DVY195" s="730"/>
      <c r="DVZ195" s="730"/>
      <c r="DWA195" s="730"/>
      <c r="DWB195" s="730"/>
      <c r="DWC195" s="730"/>
      <c r="DWD195" s="730"/>
      <c r="DWE195" s="730"/>
      <c r="DWF195" s="730"/>
      <c r="DWG195" s="730"/>
      <c r="DWH195" s="730"/>
      <c r="DWI195" s="730"/>
      <c r="DWJ195" s="730"/>
      <c r="DWK195" s="730"/>
      <c r="DWL195" s="730"/>
      <c r="DWM195" s="730"/>
      <c r="DWN195" s="730"/>
      <c r="DWO195" s="730"/>
      <c r="DWP195" s="730"/>
      <c r="DWQ195" s="730"/>
      <c r="DWR195" s="730"/>
      <c r="DWS195" s="730"/>
      <c r="DWT195" s="730"/>
      <c r="DWU195" s="730"/>
      <c r="DWV195" s="730"/>
      <c r="DWW195" s="730"/>
      <c r="DWX195" s="730"/>
      <c r="DWY195" s="730"/>
      <c r="DWZ195" s="730"/>
      <c r="DXA195" s="730"/>
      <c r="DXB195" s="730"/>
      <c r="DXC195" s="730"/>
      <c r="DXD195" s="730"/>
      <c r="DXE195" s="730"/>
      <c r="DXF195" s="730"/>
      <c r="DXG195" s="730"/>
      <c r="DXH195" s="730"/>
      <c r="DXI195" s="730"/>
      <c r="DXJ195" s="730"/>
      <c r="DXK195" s="730"/>
      <c r="DXL195" s="730"/>
      <c r="DXM195" s="730"/>
      <c r="DXN195" s="730"/>
      <c r="DXO195" s="730"/>
      <c r="DXP195" s="730"/>
      <c r="DXQ195" s="730"/>
      <c r="DXR195" s="730"/>
      <c r="DXS195" s="730"/>
      <c r="DXT195" s="730"/>
      <c r="DXU195" s="730"/>
      <c r="DXV195" s="730"/>
      <c r="DXW195" s="730"/>
      <c r="DXX195" s="730"/>
      <c r="DXY195" s="730"/>
      <c r="DXZ195" s="730"/>
      <c r="DYA195" s="730"/>
      <c r="DYB195" s="730"/>
      <c r="DYC195" s="730"/>
      <c r="DYD195" s="730"/>
      <c r="DYE195" s="730"/>
      <c r="DYF195" s="730"/>
      <c r="DYG195" s="730"/>
      <c r="DYH195" s="730"/>
      <c r="DYI195" s="730"/>
      <c r="DYJ195" s="730"/>
      <c r="DYK195" s="730"/>
      <c r="DYL195" s="730"/>
      <c r="DYM195" s="730"/>
      <c r="DYN195" s="730"/>
      <c r="DYO195" s="730"/>
      <c r="DYP195" s="730"/>
      <c r="DYQ195" s="730"/>
      <c r="DYR195" s="730"/>
      <c r="DYS195" s="730"/>
      <c r="DYT195" s="730"/>
      <c r="DYU195" s="730"/>
      <c r="DYV195" s="730"/>
      <c r="DYW195" s="730"/>
      <c r="DYX195" s="730"/>
      <c r="DYY195" s="730"/>
      <c r="DYZ195" s="730"/>
      <c r="DZA195" s="730"/>
      <c r="DZB195" s="730"/>
      <c r="DZC195" s="730"/>
      <c r="DZD195" s="730"/>
      <c r="DZE195" s="730"/>
      <c r="DZF195" s="730"/>
      <c r="DZG195" s="730"/>
      <c r="DZH195" s="730"/>
      <c r="DZI195" s="730"/>
      <c r="DZJ195" s="730"/>
      <c r="DZK195" s="730"/>
      <c r="DZL195" s="730"/>
      <c r="DZM195" s="730"/>
      <c r="DZN195" s="730"/>
      <c r="DZO195" s="730"/>
      <c r="DZP195" s="730"/>
      <c r="DZQ195" s="730"/>
      <c r="DZR195" s="730"/>
      <c r="DZS195" s="730"/>
      <c r="DZT195" s="730"/>
      <c r="DZU195" s="730"/>
      <c r="DZV195" s="730"/>
      <c r="DZW195" s="730"/>
      <c r="DZX195" s="730"/>
      <c r="DZY195" s="730"/>
      <c r="DZZ195" s="730"/>
      <c r="EAA195" s="730"/>
      <c r="EAB195" s="730"/>
      <c r="EAC195" s="730"/>
      <c r="EAD195" s="730"/>
      <c r="EAE195" s="730"/>
      <c r="EAF195" s="730"/>
      <c r="EAG195" s="730"/>
      <c r="EAH195" s="730"/>
      <c r="EAI195" s="730"/>
      <c r="EAJ195" s="730"/>
      <c r="EAK195" s="730"/>
      <c r="EAL195" s="730"/>
      <c r="EAM195" s="730"/>
      <c r="EAN195" s="730"/>
      <c r="EAO195" s="730"/>
      <c r="EAP195" s="730"/>
      <c r="EAQ195" s="730"/>
      <c r="EAR195" s="730"/>
      <c r="EAS195" s="730"/>
      <c r="EAT195" s="730"/>
      <c r="EAU195" s="730"/>
      <c r="EAV195" s="730"/>
      <c r="EAW195" s="730"/>
      <c r="EAX195" s="730"/>
      <c r="EAY195" s="730"/>
      <c r="EAZ195" s="730"/>
      <c r="EBA195" s="730"/>
      <c r="EBB195" s="730"/>
      <c r="EBC195" s="730"/>
      <c r="EBD195" s="730"/>
      <c r="EBE195" s="730"/>
      <c r="EBF195" s="730"/>
      <c r="EBG195" s="730"/>
      <c r="EBH195" s="730"/>
      <c r="EBI195" s="730"/>
      <c r="EBJ195" s="730"/>
      <c r="EBK195" s="730"/>
      <c r="EBL195" s="730"/>
      <c r="EBM195" s="730"/>
      <c r="EBN195" s="730"/>
      <c r="EBO195" s="730"/>
      <c r="EBP195" s="730"/>
      <c r="EBQ195" s="730"/>
      <c r="EBR195" s="730"/>
      <c r="EBS195" s="730"/>
      <c r="EBT195" s="730"/>
      <c r="EBU195" s="730"/>
      <c r="EBV195" s="730"/>
      <c r="EBW195" s="730"/>
      <c r="EBX195" s="730"/>
      <c r="EBY195" s="730"/>
      <c r="EBZ195" s="730"/>
      <c r="ECA195" s="730"/>
      <c r="ECB195" s="730"/>
      <c r="ECC195" s="730"/>
      <c r="ECD195" s="730"/>
      <c r="ECE195" s="730"/>
      <c r="ECF195" s="730"/>
      <c r="ECG195" s="730"/>
      <c r="ECH195" s="730"/>
      <c r="ECI195" s="730"/>
      <c r="ECJ195" s="730"/>
      <c r="ECK195" s="730"/>
      <c r="ECL195" s="730"/>
      <c r="ECM195" s="730"/>
      <c r="ECN195" s="730"/>
      <c r="ECO195" s="730"/>
      <c r="ECP195" s="730"/>
      <c r="ECQ195" s="730"/>
      <c r="ECR195" s="730"/>
      <c r="ECS195" s="730"/>
      <c r="ECT195" s="730"/>
      <c r="ECU195" s="730"/>
      <c r="ECV195" s="730"/>
      <c r="ECW195" s="730"/>
      <c r="ECX195" s="730"/>
      <c r="ECY195" s="730"/>
      <c r="ECZ195" s="730"/>
      <c r="EDA195" s="730"/>
      <c r="EDB195" s="730"/>
      <c r="EDC195" s="730"/>
      <c r="EDD195" s="730"/>
      <c r="EDE195" s="730"/>
      <c r="EDF195" s="730"/>
      <c r="EDG195" s="730"/>
      <c r="EDH195" s="730"/>
      <c r="EDI195" s="730"/>
      <c r="EDJ195" s="730"/>
      <c r="EDK195" s="730"/>
      <c r="EDL195" s="730"/>
      <c r="EDM195" s="730"/>
      <c r="EDN195" s="730"/>
      <c r="EDO195" s="730"/>
      <c r="EDP195" s="730"/>
      <c r="EDQ195" s="730"/>
      <c r="EDR195" s="730"/>
      <c r="EDS195" s="730"/>
      <c r="EDT195" s="730"/>
      <c r="EDU195" s="730"/>
      <c r="EDV195" s="730"/>
      <c r="EDW195" s="730"/>
      <c r="EDX195" s="730"/>
      <c r="EDY195" s="730"/>
      <c r="EDZ195" s="730"/>
      <c r="EEA195" s="730"/>
      <c r="EEB195" s="730"/>
      <c r="EEC195" s="730"/>
      <c r="EED195" s="730"/>
      <c r="EEE195" s="730"/>
      <c r="EEF195" s="730"/>
      <c r="EEG195" s="730"/>
      <c r="EEH195" s="730"/>
      <c r="EEI195" s="730"/>
      <c r="EEJ195" s="730"/>
      <c r="EEK195" s="730"/>
      <c r="EEL195" s="730"/>
      <c r="EEM195" s="730"/>
      <c r="EEN195" s="730"/>
      <c r="EEO195" s="730"/>
      <c r="EEP195" s="730"/>
      <c r="EEQ195" s="730"/>
      <c r="EER195" s="730"/>
      <c r="EES195" s="730"/>
      <c r="EET195" s="730"/>
      <c r="EEU195" s="730"/>
      <c r="EEV195" s="730"/>
      <c r="EEW195" s="730"/>
      <c r="EEX195" s="730"/>
      <c r="EEY195" s="730"/>
      <c r="EEZ195" s="730"/>
      <c r="EFA195" s="730"/>
      <c r="EFB195" s="730"/>
      <c r="EFC195" s="730"/>
      <c r="EFD195" s="730"/>
      <c r="EFE195" s="730"/>
      <c r="EFF195" s="730"/>
      <c r="EFG195" s="730"/>
      <c r="EFH195" s="730"/>
      <c r="EFI195" s="730"/>
      <c r="EFJ195" s="730"/>
      <c r="EFK195" s="730"/>
      <c r="EFL195" s="730"/>
      <c r="EFM195" s="730"/>
      <c r="EFN195" s="730"/>
      <c r="EFO195" s="730"/>
      <c r="EFP195" s="730"/>
      <c r="EFQ195" s="730"/>
      <c r="EFR195" s="730"/>
      <c r="EFS195" s="730"/>
      <c r="EFT195" s="730"/>
      <c r="EFU195" s="730"/>
      <c r="EFV195" s="730"/>
      <c r="EFW195" s="730"/>
      <c r="EFX195" s="730"/>
      <c r="EFY195" s="730"/>
      <c r="EFZ195" s="730"/>
      <c r="EGA195" s="730"/>
      <c r="EGB195" s="730"/>
      <c r="EGC195" s="730"/>
      <c r="EGD195" s="730"/>
      <c r="EGE195" s="730"/>
      <c r="EGF195" s="730"/>
      <c r="EGG195" s="730"/>
      <c r="EGH195" s="730"/>
      <c r="EGI195" s="730"/>
      <c r="EGJ195" s="730"/>
      <c r="EGK195" s="730"/>
      <c r="EGL195" s="730"/>
      <c r="EGM195" s="730"/>
      <c r="EGN195" s="730"/>
      <c r="EGO195" s="730"/>
      <c r="EGP195" s="730"/>
      <c r="EGQ195" s="730"/>
      <c r="EGR195" s="730"/>
      <c r="EGS195" s="730"/>
      <c r="EGT195" s="730"/>
      <c r="EGU195" s="730"/>
      <c r="EGV195" s="730"/>
      <c r="EGW195" s="730"/>
      <c r="EGX195" s="730"/>
      <c r="EGY195" s="730"/>
      <c r="EGZ195" s="730"/>
      <c r="EHA195" s="730"/>
      <c r="EHB195" s="730"/>
      <c r="EHC195" s="730"/>
      <c r="EHD195" s="730"/>
      <c r="EHE195" s="730"/>
      <c r="EHF195" s="730"/>
      <c r="EHG195" s="730"/>
      <c r="EHH195" s="730"/>
      <c r="EHI195" s="730"/>
      <c r="EHJ195" s="730"/>
      <c r="EHK195" s="730"/>
      <c r="EHL195" s="730"/>
      <c r="EHM195" s="730"/>
      <c r="EHN195" s="730"/>
      <c r="EHO195" s="730"/>
      <c r="EHP195" s="730"/>
      <c r="EHQ195" s="730"/>
      <c r="EHR195" s="730"/>
      <c r="EHS195" s="730"/>
      <c r="EHT195" s="730"/>
      <c r="EHU195" s="730"/>
      <c r="EHV195" s="730"/>
      <c r="EHW195" s="730"/>
      <c r="EHX195" s="730"/>
      <c r="EHY195" s="730"/>
      <c r="EHZ195" s="730"/>
      <c r="EIA195" s="730"/>
      <c r="EIB195" s="730"/>
      <c r="EIC195" s="730"/>
      <c r="EID195" s="730"/>
      <c r="EIE195" s="730"/>
      <c r="EIF195" s="730"/>
      <c r="EIG195" s="730"/>
      <c r="EIH195" s="730"/>
      <c r="EII195" s="730"/>
      <c r="EIJ195" s="730"/>
      <c r="EIK195" s="730"/>
      <c r="EIL195" s="730"/>
      <c r="EIM195" s="730"/>
      <c r="EIN195" s="730"/>
      <c r="EIO195" s="730"/>
      <c r="EIP195" s="730"/>
      <c r="EIQ195" s="730"/>
      <c r="EIR195" s="730"/>
      <c r="EIS195" s="730"/>
      <c r="EIT195" s="730"/>
      <c r="EIU195" s="730"/>
      <c r="EIV195" s="730"/>
      <c r="EIW195" s="730"/>
      <c r="EIX195" s="730"/>
      <c r="EIY195" s="730"/>
      <c r="EIZ195" s="730"/>
      <c r="EJA195" s="730"/>
      <c r="EJB195" s="730"/>
      <c r="EJC195" s="730"/>
      <c r="EJD195" s="730"/>
      <c r="EJE195" s="730"/>
      <c r="EJF195" s="730"/>
      <c r="EJG195" s="730"/>
      <c r="EJH195" s="730"/>
      <c r="EJI195" s="730"/>
      <c r="EJJ195" s="730"/>
      <c r="EJK195" s="730"/>
      <c r="EJL195" s="730"/>
      <c r="EJM195" s="730"/>
      <c r="EJN195" s="730"/>
      <c r="EJO195" s="730"/>
      <c r="EJP195" s="730"/>
      <c r="EJQ195" s="730"/>
      <c r="EJR195" s="730"/>
      <c r="EJS195" s="730"/>
      <c r="EJT195" s="730"/>
      <c r="EJU195" s="730"/>
      <c r="EJV195" s="730"/>
      <c r="EJW195" s="730"/>
      <c r="EJX195" s="730"/>
      <c r="EJY195" s="730"/>
      <c r="EJZ195" s="730"/>
      <c r="EKA195" s="730"/>
      <c r="EKB195" s="730"/>
      <c r="EKC195" s="730"/>
      <c r="EKD195" s="730"/>
      <c r="EKE195" s="730"/>
      <c r="EKF195" s="730"/>
      <c r="EKG195" s="730"/>
      <c r="EKH195" s="730"/>
      <c r="EKI195" s="730"/>
      <c r="EKJ195" s="730"/>
      <c r="EKK195" s="730"/>
      <c r="EKL195" s="730"/>
      <c r="EKM195" s="730"/>
      <c r="EKN195" s="730"/>
      <c r="EKO195" s="730"/>
      <c r="EKP195" s="730"/>
      <c r="EKQ195" s="730"/>
      <c r="EKR195" s="730"/>
      <c r="EKS195" s="730"/>
      <c r="EKT195" s="730"/>
      <c r="EKU195" s="730"/>
      <c r="EKV195" s="730"/>
      <c r="EKW195" s="730"/>
      <c r="EKX195" s="730"/>
      <c r="EKY195" s="730"/>
      <c r="EKZ195" s="730"/>
      <c r="ELA195" s="730"/>
      <c r="ELB195" s="730"/>
      <c r="ELC195" s="730"/>
      <c r="ELD195" s="730"/>
      <c r="ELE195" s="730"/>
      <c r="ELF195" s="730"/>
      <c r="ELG195" s="730"/>
      <c r="ELH195" s="730"/>
      <c r="ELI195" s="730"/>
      <c r="ELJ195" s="730"/>
      <c r="ELK195" s="730"/>
      <c r="ELL195" s="730"/>
      <c r="ELM195" s="730"/>
      <c r="ELN195" s="730"/>
      <c r="ELO195" s="730"/>
      <c r="ELP195" s="730"/>
      <c r="ELQ195" s="730"/>
      <c r="ELR195" s="730"/>
      <c r="ELS195" s="730"/>
      <c r="ELT195" s="730"/>
      <c r="ELU195" s="730"/>
      <c r="ELV195" s="730"/>
      <c r="ELW195" s="730"/>
      <c r="ELX195" s="730"/>
      <c r="ELY195" s="730"/>
      <c r="ELZ195" s="730"/>
      <c r="EMA195" s="730"/>
      <c r="EMB195" s="730"/>
      <c r="EMC195" s="730"/>
      <c r="EMD195" s="730"/>
      <c r="EME195" s="730"/>
      <c r="EMF195" s="730"/>
      <c r="EMG195" s="730"/>
      <c r="EMH195" s="730"/>
      <c r="EMI195" s="730"/>
      <c r="EMJ195" s="730"/>
      <c r="EMK195" s="730"/>
      <c r="EML195" s="730"/>
      <c r="EMM195" s="730"/>
      <c r="EMN195" s="730"/>
      <c r="EMO195" s="730"/>
      <c r="EMP195" s="730"/>
      <c r="EMQ195" s="730"/>
      <c r="EMR195" s="730"/>
      <c r="EMS195" s="730"/>
      <c r="EMT195" s="730"/>
      <c r="EMU195" s="730"/>
      <c r="EMV195" s="730"/>
      <c r="EMW195" s="730"/>
      <c r="EMX195" s="730"/>
      <c r="EMY195" s="730"/>
      <c r="EMZ195" s="730"/>
      <c r="ENA195" s="730"/>
      <c r="ENB195" s="730"/>
      <c r="ENC195" s="730"/>
      <c r="END195" s="730"/>
      <c r="ENE195" s="730"/>
      <c r="ENF195" s="730"/>
      <c r="ENG195" s="730"/>
      <c r="ENH195" s="730"/>
      <c r="ENI195" s="730"/>
      <c r="ENJ195" s="730"/>
      <c r="ENK195" s="730"/>
      <c r="ENL195" s="730"/>
      <c r="ENM195" s="730"/>
      <c r="ENN195" s="730"/>
      <c r="ENO195" s="730"/>
      <c r="ENP195" s="730"/>
      <c r="ENQ195" s="730"/>
      <c r="ENR195" s="730"/>
      <c r="ENS195" s="730"/>
      <c r="ENT195" s="730"/>
      <c r="ENU195" s="730"/>
      <c r="ENV195" s="730"/>
      <c r="ENW195" s="730"/>
      <c r="ENX195" s="730"/>
      <c r="ENY195" s="730"/>
      <c r="ENZ195" s="730"/>
      <c r="EOA195" s="730"/>
      <c r="EOB195" s="730"/>
      <c r="EOC195" s="730"/>
      <c r="EOD195" s="730"/>
      <c r="EOE195" s="730"/>
      <c r="EOF195" s="730"/>
      <c r="EOG195" s="730"/>
      <c r="EOH195" s="730"/>
      <c r="EOI195" s="730"/>
      <c r="EOJ195" s="730"/>
      <c r="EOK195" s="730"/>
      <c r="EOL195" s="730"/>
      <c r="EOM195" s="730"/>
      <c r="EON195" s="730"/>
      <c r="EOO195" s="730"/>
      <c r="EOP195" s="730"/>
      <c r="EOQ195" s="730"/>
      <c r="EOR195" s="730"/>
      <c r="EOS195" s="730"/>
      <c r="EOT195" s="730"/>
      <c r="EOU195" s="730"/>
      <c r="EOV195" s="730"/>
      <c r="EOW195" s="730"/>
      <c r="EOX195" s="730"/>
      <c r="EOY195" s="730"/>
      <c r="EOZ195" s="730"/>
      <c r="EPA195" s="730"/>
      <c r="EPB195" s="730"/>
      <c r="EPC195" s="730"/>
      <c r="EPD195" s="730"/>
      <c r="EPE195" s="730"/>
      <c r="EPF195" s="730"/>
      <c r="EPG195" s="730"/>
      <c r="EPH195" s="730"/>
      <c r="EPI195" s="730"/>
      <c r="EPJ195" s="730"/>
      <c r="EPK195" s="730"/>
      <c r="EPL195" s="730"/>
      <c r="EPM195" s="730"/>
      <c r="EPN195" s="730"/>
      <c r="EPO195" s="730"/>
      <c r="EPP195" s="730"/>
      <c r="EPQ195" s="730"/>
      <c r="EPR195" s="730"/>
      <c r="EPS195" s="730"/>
      <c r="EPT195" s="730"/>
      <c r="EPU195" s="730"/>
      <c r="EPV195" s="730"/>
      <c r="EPW195" s="730"/>
      <c r="EPX195" s="730"/>
      <c r="EPY195" s="730"/>
      <c r="EPZ195" s="730"/>
      <c r="EQA195" s="730"/>
      <c r="EQB195" s="730"/>
      <c r="EQC195" s="730"/>
      <c r="EQD195" s="730"/>
      <c r="EQE195" s="730"/>
      <c r="EQF195" s="730"/>
      <c r="EQG195" s="730"/>
      <c r="EQH195" s="730"/>
      <c r="EQI195" s="730"/>
      <c r="EQJ195" s="730"/>
      <c r="EQK195" s="730"/>
      <c r="EQL195" s="730"/>
      <c r="EQM195" s="730"/>
      <c r="EQN195" s="730"/>
      <c r="EQO195" s="730"/>
      <c r="EQP195" s="730"/>
      <c r="EQQ195" s="730"/>
      <c r="EQR195" s="730"/>
      <c r="EQS195" s="730"/>
      <c r="EQT195" s="730"/>
      <c r="EQU195" s="730"/>
      <c r="EQV195" s="730"/>
      <c r="EQW195" s="730"/>
      <c r="EQX195" s="730"/>
      <c r="EQY195" s="730"/>
      <c r="EQZ195" s="730"/>
      <c r="ERA195" s="730"/>
      <c r="ERB195" s="730"/>
      <c r="ERC195" s="730"/>
      <c r="ERD195" s="730"/>
      <c r="ERE195" s="730"/>
      <c r="ERF195" s="730"/>
      <c r="ERG195" s="730"/>
      <c r="ERH195" s="730"/>
      <c r="ERI195" s="730"/>
      <c r="ERJ195" s="730"/>
      <c r="ERK195" s="730"/>
      <c r="ERL195" s="730"/>
      <c r="ERM195" s="730"/>
      <c r="ERN195" s="730"/>
      <c r="ERO195" s="730"/>
      <c r="ERP195" s="730"/>
      <c r="ERQ195" s="730"/>
      <c r="ERR195" s="730"/>
      <c r="ERS195" s="730"/>
      <c r="ERT195" s="730"/>
      <c r="ERU195" s="730"/>
      <c r="ERV195" s="730"/>
      <c r="ERW195" s="730"/>
      <c r="ERX195" s="730"/>
      <c r="ERY195" s="730"/>
      <c r="ERZ195" s="730"/>
      <c r="ESA195" s="730"/>
      <c r="ESB195" s="730"/>
      <c r="ESC195" s="730"/>
      <c r="ESD195" s="730"/>
      <c r="ESE195" s="730"/>
      <c r="ESF195" s="730"/>
      <c r="ESG195" s="730"/>
      <c r="ESH195" s="730"/>
      <c r="ESI195" s="730"/>
      <c r="ESJ195" s="730"/>
      <c r="ESK195" s="730"/>
      <c r="ESL195" s="730"/>
      <c r="ESM195" s="730"/>
      <c r="ESN195" s="730"/>
      <c r="ESO195" s="730"/>
      <c r="ESP195" s="730"/>
      <c r="ESQ195" s="730"/>
      <c r="ESR195" s="730"/>
      <c r="ESS195" s="730"/>
      <c r="EST195" s="730"/>
      <c r="ESU195" s="730"/>
      <c r="ESV195" s="730"/>
      <c r="ESW195" s="730"/>
      <c r="ESX195" s="730"/>
      <c r="ESY195" s="730"/>
      <c r="ESZ195" s="730"/>
      <c r="ETA195" s="730"/>
      <c r="ETB195" s="730"/>
      <c r="ETC195" s="730"/>
      <c r="ETD195" s="730"/>
      <c r="ETE195" s="730"/>
      <c r="ETF195" s="730"/>
      <c r="ETG195" s="730"/>
      <c r="ETH195" s="730"/>
      <c r="ETI195" s="730"/>
      <c r="ETJ195" s="730"/>
      <c r="ETK195" s="730"/>
      <c r="ETL195" s="730"/>
      <c r="ETM195" s="730"/>
      <c r="ETN195" s="730"/>
      <c r="ETO195" s="730"/>
      <c r="ETP195" s="730"/>
      <c r="ETQ195" s="730"/>
      <c r="ETR195" s="730"/>
      <c r="ETS195" s="730"/>
      <c r="ETT195" s="730"/>
      <c r="ETU195" s="730"/>
      <c r="ETV195" s="730"/>
      <c r="ETW195" s="730"/>
      <c r="ETX195" s="730"/>
      <c r="ETY195" s="730"/>
      <c r="ETZ195" s="730"/>
      <c r="EUA195" s="730"/>
      <c r="EUB195" s="730"/>
      <c r="EUC195" s="730"/>
      <c r="EUD195" s="730"/>
      <c r="EUE195" s="730"/>
      <c r="EUF195" s="730"/>
      <c r="EUG195" s="730"/>
      <c r="EUH195" s="730"/>
      <c r="EUI195" s="730"/>
      <c r="EUJ195" s="730"/>
      <c r="EUK195" s="730"/>
      <c r="EUL195" s="730"/>
      <c r="EUM195" s="730"/>
      <c r="EUN195" s="730"/>
      <c r="EUO195" s="730"/>
      <c r="EUP195" s="730"/>
      <c r="EUQ195" s="730"/>
      <c r="EUR195" s="730"/>
      <c r="EUS195" s="730"/>
      <c r="EUT195" s="730"/>
      <c r="EUU195" s="730"/>
      <c r="EUV195" s="730"/>
      <c r="EUW195" s="730"/>
      <c r="EUX195" s="730"/>
      <c r="EUY195" s="730"/>
      <c r="EUZ195" s="730"/>
      <c r="EVA195" s="730"/>
      <c r="EVB195" s="730"/>
      <c r="EVC195" s="730"/>
      <c r="EVD195" s="730"/>
      <c r="EVE195" s="730"/>
      <c r="EVF195" s="730"/>
      <c r="EVG195" s="730"/>
      <c r="EVH195" s="730"/>
      <c r="EVI195" s="730"/>
      <c r="EVJ195" s="730"/>
      <c r="EVK195" s="730"/>
      <c r="EVL195" s="730"/>
      <c r="EVM195" s="730"/>
      <c r="EVN195" s="730"/>
      <c r="EVO195" s="730"/>
      <c r="EVP195" s="730"/>
      <c r="EVQ195" s="730"/>
      <c r="EVR195" s="730"/>
      <c r="EVS195" s="730"/>
      <c r="EVT195" s="730"/>
      <c r="EVU195" s="730"/>
      <c r="EVV195" s="730"/>
      <c r="EVW195" s="730"/>
      <c r="EVX195" s="730"/>
      <c r="EVY195" s="730"/>
      <c r="EVZ195" s="730"/>
      <c r="EWA195" s="730"/>
      <c r="EWB195" s="730"/>
      <c r="EWC195" s="730"/>
      <c r="EWD195" s="730"/>
      <c r="EWE195" s="730"/>
      <c r="EWF195" s="730"/>
      <c r="EWG195" s="730"/>
      <c r="EWH195" s="730"/>
      <c r="EWI195" s="730"/>
      <c r="EWJ195" s="730"/>
      <c r="EWK195" s="730"/>
      <c r="EWL195" s="730"/>
      <c r="EWM195" s="730"/>
      <c r="EWN195" s="730"/>
      <c r="EWO195" s="730"/>
      <c r="EWP195" s="730"/>
      <c r="EWQ195" s="730"/>
      <c r="EWR195" s="730"/>
      <c r="EWS195" s="730"/>
      <c r="EWT195" s="730"/>
      <c r="EWU195" s="730"/>
      <c r="EWV195" s="730"/>
      <c r="EWW195" s="730"/>
      <c r="EWX195" s="730"/>
      <c r="EWY195" s="730"/>
      <c r="EWZ195" s="730"/>
      <c r="EXA195" s="730"/>
      <c r="EXB195" s="730"/>
      <c r="EXC195" s="730"/>
      <c r="EXD195" s="730"/>
      <c r="EXE195" s="730"/>
      <c r="EXF195" s="730"/>
      <c r="EXG195" s="730"/>
      <c r="EXH195" s="730"/>
      <c r="EXI195" s="730"/>
      <c r="EXJ195" s="730"/>
      <c r="EXK195" s="730"/>
      <c r="EXL195" s="730"/>
      <c r="EXM195" s="730"/>
      <c r="EXN195" s="730"/>
      <c r="EXO195" s="730"/>
      <c r="EXP195" s="730"/>
      <c r="EXQ195" s="730"/>
      <c r="EXR195" s="730"/>
      <c r="EXS195" s="730"/>
      <c r="EXT195" s="730"/>
      <c r="EXU195" s="730"/>
      <c r="EXV195" s="730"/>
      <c r="EXW195" s="730"/>
      <c r="EXX195" s="730"/>
      <c r="EXY195" s="730"/>
      <c r="EXZ195" s="730"/>
      <c r="EYA195" s="730"/>
      <c r="EYB195" s="730"/>
      <c r="EYC195" s="730"/>
      <c r="EYD195" s="730"/>
      <c r="EYE195" s="730"/>
      <c r="EYF195" s="730"/>
      <c r="EYG195" s="730"/>
      <c r="EYH195" s="730"/>
      <c r="EYI195" s="730"/>
      <c r="EYJ195" s="730"/>
      <c r="EYK195" s="730"/>
      <c r="EYL195" s="730"/>
      <c r="EYM195" s="730"/>
      <c r="EYN195" s="730"/>
      <c r="EYO195" s="730"/>
      <c r="EYP195" s="730"/>
      <c r="EYQ195" s="730"/>
      <c r="EYR195" s="730"/>
      <c r="EYS195" s="730"/>
      <c r="EYT195" s="730"/>
      <c r="EYU195" s="730"/>
      <c r="EYV195" s="730"/>
      <c r="EYW195" s="730"/>
      <c r="EYX195" s="730"/>
      <c r="EYY195" s="730"/>
      <c r="EYZ195" s="730"/>
      <c r="EZA195" s="730"/>
      <c r="EZB195" s="730"/>
      <c r="EZC195" s="730"/>
      <c r="EZD195" s="730"/>
      <c r="EZE195" s="730"/>
      <c r="EZF195" s="730"/>
      <c r="EZG195" s="730"/>
      <c r="EZH195" s="730"/>
      <c r="EZI195" s="730"/>
      <c r="EZJ195" s="730"/>
      <c r="EZK195" s="730"/>
      <c r="EZL195" s="730"/>
      <c r="EZM195" s="730"/>
      <c r="EZN195" s="730"/>
      <c r="EZO195" s="730"/>
      <c r="EZP195" s="730"/>
      <c r="EZQ195" s="730"/>
      <c r="EZR195" s="730"/>
      <c r="EZS195" s="730"/>
      <c r="EZT195" s="730"/>
      <c r="EZU195" s="730"/>
      <c r="EZV195" s="730"/>
      <c r="EZW195" s="730"/>
      <c r="EZX195" s="730"/>
      <c r="EZY195" s="730"/>
      <c r="EZZ195" s="730"/>
      <c r="FAA195" s="730"/>
      <c r="FAB195" s="730"/>
      <c r="FAC195" s="730"/>
      <c r="FAD195" s="730"/>
      <c r="FAE195" s="730"/>
      <c r="FAF195" s="730"/>
      <c r="FAG195" s="730"/>
      <c r="FAH195" s="730"/>
      <c r="FAI195" s="730"/>
      <c r="FAJ195" s="730"/>
      <c r="FAK195" s="730"/>
      <c r="FAL195" s="730"/>
      <c r="FAM195" s="730"/>
      <c r="FAN195" s="730"/>
      <c r="FAO195" s="730"/>
      <c r="FAP195" s="730"/>
      <c r="FAQ195" s="730"/>
      <c r="FAR195" s="730"/>
      <c r="FAS195" s="730"/>
      <c r="FAT195" s="730"/>
      <c r="FAU195" s="730"/>
      <c r="FAV195" s="730"/>
      <c r="FAW195" s="730"/>
      <c r="FAX195" s="730"/>
      <c r="FAY195" s="730"/>
      <c r="FAZ195" s="730"/>
      <c r="FBA195" s="730"/>
      <c r="FBB195" s="730"/>
      <c r="FBC195" s="730"/>
      <c r="FBD195" s="730"/>
      <c r="FBE195" s="730"/>
      <c r="FBF195" s="730"/>
      <c r="FBG195" s="730"/>
      <c r="FBH195" s="730"/>
      <c r="FBI195" s="730"/>
      <c r="FBJ195" s="730"/>
      <c r="FBK195" s="730"/>
      <c r="FBL195" s="730"/>
      <c r="FBM195" s="730"/>
      <c r="FBN195" s="730"/>
      <c r="FBO195" s="730"/>
      <c r="FBP195" s="730"/>
      <c r="FBQ195" s="730"/>
      <c r="FBR195" s="730"/>
      <c r="FBS195" s="730"/>
      <c r="FBT195" s="730"/>
      <c r="FBU195" s="730"/>
      <c r="FBV195" s="730"/>
      <c r="FBW195" s="730"/>
      <c r="FBX195" s="730"/>
      <c r="FBY195" s="730"/>
      <c r="FBZ195" s="730"/>
      <c r="FCA195" s="730"/>
      <c r="FCB195" s="730"/>
      <c r="FCC195" s="730"/>
      <c r="FCD195" s="730"/>
      <c r="FCE195" s="730"/>
      <c r="FCF195" s="730"/>
      <c r="FCG195" s="730"/>
      <c r="FCH195" s="730"/>
      <c r="FCI195" s="730"/>
      <c r="FCJ195" s="730"/>
      <c r="FCK195" s="730"/>
      <c r="FCL195" s="730"/>
      <c r="FCM195" s="730"/>
      <c r="FCN195" s="730"/>
      <c r="FCO195" s="730"/>
      <c r="FCP195" s="730"/>
      <c r="FCQ195" s="730"/>
      <c r="FCR195" s="730"/>
      <c r="FCS195" s="730"/>
      <c r="FCT195" s="730"/>
      <c r="FCU195" s="730"/>
      <c r="FCV195" s="730"/>
      <c r="FCW195" s="730"/>
      <c r="FCX195" s="730"/>
      <c r="FCY195" s="730"/>
      <c r="FCZ195" s="730"/>
      <c r="FDA195" s="730"/>
      <c r="FDB195" s="730"/>
      <c r="FDC195" s="730"/>
      <c r="FDD195" s="730"/>
      <c r="FDE195" s="730"/>
      <c r="FDF195" s="730"/>
      <c r="FDG195" s="730"/>
      <c r="FDH195" s="730"/>
      <c r="FDI195" s="730"/>
      <c r="FDJ195" s="730"/>
      <c r="FDK195" s="730"/>
      <c r="FDL195" s="730"/>
      <c r="FDM195" s="730"/>
      <c r="FDN195" s="730"/>
      <c r="FDO195" s="730"/>
      <c r="FDP195" s="730"/>
      <c r="FDQ195" s="730"/>
      <c r="FDR195" s="730"/>
      <c r="FDS195" s="730"/>
      <c r="FDT195" s="730"/>
      <c r="FDU195" s="730"/>
      <c r="FDV195" s="730"/>
      <c r="FDW195" s="730"/>
      <c r="FDX195" s="730"/>
      <c r="FDY195" s="730"/>
      <c r="FDZ195" s="730"/>
      <c r="FEA195" s="730"/>
      <c r="FEB195" s="730"/>
      <c r="FEC195" s="730"/>
      <c r="FED195" s="730"/>
      <c r="FEE195" s="730"/>
      <c r="FEF195" s="730"/>
      <c r="FEG195" s="730"/>
      <c r="FEH195" s="730"/>
      <c r="FEI195" s="730"/>
      <c r="FEJ195" s="730"/>
      <c r="FEK195" s="730"/>
      <c r="FEL195" s="730"/>
      <c r="FEM195" s="730"/>
      <c r="FEN195" s="730"/>
      <c r="FEO195" s="730"/>
      <c r="FEP195" s="730"/>
      <c r="FEQ195" s="730"/>
      <c r="FER195" s="730"/>
      <c r="FES195" s="730"/>
      <c r="FET195" s="730"/>
      <c r="FEU195" s="730"/>
      <c r="FEV195" s="730"/>
      <c r="FEW195" s="730"/>
      <c r="FEX195" s="730"/>
      <c r="FEY195" s="730"/>
      <c r="FEZ195" s="730"/>
      <c r="FFA195" s="730"/>
      <c r="FFB195" s="730"/>
      <c r="FFC195" s="730"/>
      <c r="FFD195" s="730"/>
      <c r="FFE195" s="730"/>
      <c r="FFF195" s="730"/>
      <c r="FFG195" s="730"/>
      <c r="FFH195" s="730"/>
      <c r="FFI195" s="730"/>
      <c r="FFJ195" s="730"/>
      <c r="FFK195" s="730"/>
      <c r="FFL195" s="730"/>
      <c r="FFM195" s="730"/>
      <c r="FFN195" s="730"/>
      <c r="FFO195" s="730"/>
      <c r="FFP195" s="730"/>
      <c r="FFQ195" s="730"/>
      <c r="FFR195" s="730"/>
      <c r="FFS195" s="730"/>
      <c r="FFT195" s="730"/>
      <c r="FFU195" s="730"/>
      <c r="FFV195" s="730"/>
      <c r="FFW195" s="730"/>
      <c r="FFX195" s="730"/>
      <c r="FFY195" s="730"/>
      <c r="FFZ195" s="730"/>
      <c r="FGA195" s="730"/>
      <c r="FGB195" s="730"/>
      <c r="FGC195" s="730"/>
      <c r="FGD195" s="730"/>
      <c r="FGE195" s="730"/>
      <c r="FGF195" s="730"/>
      <c r="FGG195" s="730"/>
      <c r="FGH195" s="730"/>
      <c r="FGI195" s="730"/>
      <c r="FGJ195" s="730"/>
      <c r="FGK195" s="730"/>
      <c r="FGL195" s="730"/>
      <c r="FGM195" s="730"/>
      <c r="FGN195" s="730"/>
      <c r="FGO195" s="730"/>
      <c r="FGP195" s="730"/>
      <c r="FGQ195" s="730"/>
      <c r="FGR195" s="730"/>
      <c r="FGS195" s="730"/>
      <c r="FGT195" s="730"/>
      <c r="FGU195" s="730"/>
      <c r="FGV195" s="730"/>
      <c r="FGW195" s="730"/>
      <c r="FGX195" s="730"/>
      <c r="FGY195" s="730"/>
      <c r="FGZ195" s="730"/>
      <c r="FHA195" s="730"/>
      <c r="FHB195" s="730"/>
      <c r="FHC195" s="730"/>
      <c r="FHD195" s="730"/>
      <c r="FHE195" s="730"/>
      <c r="FHF195" s="730"/>
      <c r="FHG195" s="730"/>
      <c r="FHH195" s="730"/>
      <c r="FHI195" s="730"/>
      <c r="FHJ195" s="730"/>
      <c r="FHK195" s="730"/>
      <c r="FHL195" s="730"/>
      <c r="FHM195" s="730"/>
      <c r="FHN195" s="730"/>
      <c r="FHO195" s="730"/>
      <c r="FHP195" s="730"/>
      <c r="FHQ195" s="730"/>
      <c r="FHR195" s="730"/>
      <c r="FHS195" s="730"/>
      <c r="FHT195" s="730"/>
      <c r="FHU195" s="730"/>
      <c r="FHV195" s="730"/>
      <c r="FHW195" s="730"/>
      <c r="FHX195" s="730"/>
      <c r="FHY195" s="730"/>
      <c r="FHZ195" s="730"/>
      <c r="FIA195" s="730"/>
      <c r="FIB195" s="730"/>
      <c r="FIC195" s="730"/>
      <c r="FID195" s="730"/>
      <c r="FIE195" s="730"/>
      <c r="FIF195" s="730"/>
      <c r="FIG195" s="730"/>
      <c r="FIH195" s="730"/>
      <c r="FII195" s="730"/>
      <c r="FIJ195" s="730"/>
      <c r="FIK195" s="730"/>
      <c r="FIL195" s="730"/>
      <c r="FIM195" s="730"/>
      <c r="FIN195" s="730"/>
      <c r="FIO195" s="730"/>
      <c r="FIP195" s="730"/>
      <c r="FIQ195" s="730"/>
      <c r="FIR195" s="730"/>
      <c r="FIS195" s="730"/>
      <c r="FIT195" s="730"/>
      <c r="FIU195" s="730"/>
      <c r="FIV195" s="730"/>
      <c r="FIW195" s="730"/>
      <c r="FIX195" s="730"/>
      <c r="FIY195" s="730"/>
      <c r="FIZ195" s="730"/>
      <c r="FJA195" s="730"/>
      <c r="FJB195" s="730"/>
      <c r="FJC195" s="730"/>
      <c r="FJD195" s="730"/>
      <c r="FJE195" s="730"/>
      <c r="FJF195" s="730"/>
      <c r="FJG195" s="730"/>
      <c r="FJH195" s="730"/>
      <c r="FJI195" s="730"/>
      <c r="FJJ195" s="730"/>
      <c r="FJK195" s="730"/>
      <c r="FJL195" s="730"/>
      <c r="FJM195" s="730"/>
      <c r="FJN195" s="730"/>
      <c r="FJO195" s="730"/>
      <c r="FJP195" s="730"/>
      <c r="FJQ195" s="730"/>
      <c r="FJR195" s="730"/>
      <c r="FJS195" s="730"/>
      <c r="FJT195" s="730"/>
      <c r="FJU195" s="730"/>
      <c r="FJV195" s="730"/>
      <c r="FJW195" s="730"/>
      <c r="FJX195" s="730"/>
      <c r="FJY195" s="730"/>
      <c r="FJZ195" s="730"/>
      <c r="FKA195" s="730"/>
      <c r="FKB195" s="730"/>
      <c r="FKC195" s="730"/>
      <c r="FKD195" s="730"/>
      <c r="FKE195" s="730"/>
      <c r="FKF195" s="730"/>
      <c r="FKG195" s="730"/>
      <c r="FKH195" s="730"/>
      <c r="FKI195" s="730"/>
      <c r="FKJ195" s="730"/>
      <c r="FKK195" s="730"/>
      <c r="FKL195" s="730"/>
      <c r="FKM195" s="730"/>
      <c r="FKN195" s="730"/>
      <c r="FKO195" s="730"/>
      <c r="FKP195" s="730"/>
      <c r="FKQ195" s="730"/>
      <c r="FKR195" s="730"/>
      <c r="FKS195" s="730"/>
      <c r="FKT195" s="730"/>
      <c r="FKU195" s="730"/>
      <c r="FKV195" s="730"/>
      <c r="FKW195" s="730"/>
      <c r="FKX195" s="730"/>
      <c r="FKY195" s="730"/>
      <c r="FKZ195" s="730"/>
      <c r="FLA195" s="730"/>
      <c r="FLB195" s="730"/>
      <c r="FLC195" s="730"/>
      <c r="FLD195" s="730"/>
      <c r="FLE195" s="730"/>
      <c r="FLF195" s="730"/>
      <c r="FLG195" s="730"/>
      <c r="FLH195" s="730"/>
      <c r="FLI195" s="730"/>
      <c r="FLJ195" s="730"/>
      <c r="FLK195" s="730"/>
      <c r="FLL195" s="730"/>
      <c r="FLM195" s="730"/>
      <c r="FLN195" s="730"/>
      <c r="FLO195" s="730"/>
      <c r="FLP195" s="730"/>
      <c r="FLQ195" s="730"/>
      <c r="FLR195" s="730"/>
      <c r="FLS195" s="730"/>
      <c r="FLT195" s="730"/>
      <c r="FLU195" s="730"/>
      <c r="FLV195" s="730"/>
      <c r="FLW195" s="730"/>
      <c r="FLX195" s="730"/>
      <c r="FLY195" s="730"/>
      <c r="FLZ195" s="730"/>
      <c r="FMA195" s="730"/>
      <c r="FMB195" s="730"/>
      <c r="FMC195" s="730"/>
      <c r="FMD195" s="730"/>
      <c r="FME195" s="730"/>
      <c r="FMF195" s="730"/>
      <c r="FMG195" s="730"/>
      <c r="FMH195" s="730"/>
      <c r="FMI195" s="730"/>
      <c r="FMJ195" s="730"/>
      <c r="FMK195" s="730"/>
      <c r="FML195" s="730"/>
      <c r="FMM195" s="730"/>
      <c r="FMN195" s="730"/>
      <c r="FMO195" s="730"/>
      <c r="FMP195" s="730"/>
      <c r="FMQ195" s="730"/>
      <c r="FMR195" s="730"/>
      <c r="FMS195" s="730"/>
      <c r="FMT195" s="730"/>
      <c r="FMU195" s="730"/>
      <c r="FMV195" s="730"/>
      <c r="FMW195" s="730"/>
      <c r="FMX195" s="730"/>
      <c r="FMY195" s="730"/>
      <c r="FMZ195" s="730"/>
      <c r="FNA195" s="730"/>
      <c r="FNB195" s="730"/>
      <c r="FNC195" s="730"/>
      <c r="FND195" s="730"/>
      <c r="FNE195" s="730"/>
      <c r="FNF195" s="730"/>
      <c r="FNG195" s="730"/>
      <c r="FNH195" s="730"/>
      <c r="FNI195" s="730"/>
      <c r="FNJ195" s="730"/>
      <c r="FNK195" s="730"/>
      <c r="FNL195" s="730"/>
      <c r="FNM195" s="730"/>
      <c r="FNN195" s="730"/>
      <c r="FNO195" s="730"/>
      <c r="FNP195" s="730"/>
      <c r="FNQ195" s="730"/>
      <c r="FNR195" s="730"/>
      <c r="FNS195" s="730"/>
      <c r="FNT195" s="730"/>
      <c r="FNU195" s="730"/>
      <c r="FNV195" s="730"/>
      <c r="FNW195" s="730"/>
      <c r="FNX195" s="730"/>
      <c r="FNY195" s="730"/>
      <c r="FNZ195" s="730"/>
      <c r="FOA195" s="730"/>
      <c r="FOB195" s="730"/>
      <c r="FOC195" s="730"/>
      <c r="FOD195" s="730"/>
      <c r="FOE195" s="730"/>
      <c r="FOF195" s="730"/>
      <c r="FOG195" s="730"/>
      <c r="FOH195" s="730"/>
      <c r="FOI195" s="730"/>
      <c r="FOJ195" s="730"/>
      <c r="FOK195" s="730"/>
      <c r="FOL195" s="730"/>
      <c r="FOM195" s="730"/>
      <c r="FON195" s="730"/>
      <c r="FOO195" s="730"/>
      <c r="FOP195" s="730"/>
      <c r="FOQ195" s="730"/>
      <c r="FOR195" s="730"/>
      <c r="FOS195" s="730"/>
      <c r="FOT195" s="730"/>
      <c r="FOU195" s="730"/>
      <c r="FOV195" s="730"/>
      <c r="FOW195" s="730"/>
      <c r="FOX195" s="730"/>
      <c r="FOY195" s="730"/>
      <c r="FOZ195" s="730"/>
      <c r="FPA195" s="730"/>
      <c r="FPB195" s="730"/>
      <c r="FPC195" s="730"/>
      <c r="FPD195" s="730"/>
      <c r="FPE195" s="730"/>
      <c r="FPF195" s="730"/>
      <c r="FPG195" s="730"/>
      <c r="FPH195" s="730"/>
      <c r="FPI195" s="730"/>
      <c r="FPJ195" s="730"/>
      <c r="FPK195" s="730"/>
      <c r="FPL195" s="730"/>
      <c r="FPM195" s="730"/>
      <c r="FPN195" s="730"/>
      <c r="FPO195" s="730"/>
      <c r="FPP195" s="730"/>
      <c r="FPQ195" s="730"/>
      <c r="FPR195" s="730"/>
      <c r="FPS195" s="730"/>
      <c r="FPT195" s="730"/>
      <c r="FPU195" s="730"/>
      <c r="FPV195" s="730"/>
      <c r="FPW195" s="730"/>
      <c r="FPX195" s="730"/>
      <c r="FPY195" s="730"/>
      <c r="FPZ195" s="730"/>
      <c r="FQA195" s="730"/>
      <c r="FQB195" s="730"/>
      <c r="FQC195" s="730"/>
      <c r="FQD195" s="730"/>
      <c r="FQE195" s="730"/>
      <c r="FQF195" s="730"/>
      <c r="FQG195" s="730"/>
      <c r="FQH195" s="730"/>
      <c r="FQI195" s="730"/>
      <c r="FQJ195" s="730"/>
      <c r="FQK195" s="730"/>
      <c r="FQL195" s="730"/>
      <c r="FQM195" s="730"/>
      <c r="FQN195" s="730"/>
      <c r="FQO195" s="730"/>
      <c r="FQP195" s="730"/>
      <c r="FQQ195" s="730"/>
      <c r="FQR195" s="730"/>
      <c r="FQS195" s="730"/>
      <c r="FQT195" s="730"/>
      <c r="FQU195" s="730"/>
      <c r="FQV195" s="730"/>
      <c r="FQW195" s="730"/>
      <c r="FQX195" s="730"/>
      <c r="FQY195" s="730"/>
      <c r="FQZ195" s="730"/>
      <c r="FRA195" s="730"/>
      <c r="FRB195" s="730"/>
      <c r="FRC195" s="730"/>
      <c r="FRD195" s="730"/>
      <c r="FRE195" s="730"/>
      <c r="FRF195" s="730"/>
      <c r="FRG195" s="730"/>
      <c r="FRH195" s="730"/>
      <c r="FRI195" s="730"/>
      <c r="FRJ195" s="730"/>
      <c r="FRK195" s="730"/>
      <c r="FRL195" s="730"/>
      <c r="FRM195" s="730"/>
      <c r="FRN195" s="730"/>
      <c r="FRO195" s="730"/>
      <c r="FRP195" s="730"/>
      <c r="FRQ195" s="730"/>
      <c r="FRR195" s="730"/>
      <c r="FRS195" s="730"/>
      <c r="FRT195" s="730"/>
      <c r="FRU195" s="730"/>
      <c r="FRV195" s="730"/>
      <c r="FRW195" s="730"/>
      <c r="FRX195" s="730"/>
      <c r="FRY195" s="730"/>
      <c r="FRZ195" s="730"/>
      <c r="FSA195" s="730"/>
      <c r="FSB195" s="730"/>
      <c r="FSC195" s="730"/>
      <c r="FSD195" s="730"/>
      <c r="FSE195" s="730"/>
      <c r="FSF195" s="730"/>
      <c r="FSG195" s="730"/>
      <c r="FSH195" s="730"/>
      <c r="FSI195" s="730"/>
      <c r="FSJ195" s="730"/>
      <c r="FSK195" s="730"/>
      <c r="FSL195" s="730"/>
      <c r="FSM195" s="730"/>
      <c r="FSN195" s="730"/>
      <c r="FSO195" s="730"/>
      <c r="FSP195" s="730"/>
      <c r="FSQ195" s="730"/>
      <c r="FSR195" s="730"/>
      <c r="FSS195" s="730"/>
      <c r="FST195" s="730"/>
      <c r="FSU195" s="730"/>
      <c r="FSV195" s="730"/>
      <c r="FSW195" s="730"/>
      <c r="FSX195" s="730"/>
      <c r="FSY195" s="730"/>
      <c r="FSZ195" s="730"/>
      <c r="FTA195" s="730"/>
      <c r="FTB195" s="730"/>
      <c r="FTC195" s="730"/>
      <c r="FTD195" s="730"/>
      <c r="FTE195" s="730"/>
      <c r="FTF195" s="730"/>
      <c r="FTG195" s="730"/>
      <c r="FTH195" s="730"/>
      <c r="FTI195" s="730"/>
      <c r="FTJ195" s="730"/>
      <c r="FTK195" s="730"/>
      <c r="FTL195" s="730"/>
      <c r="FTM195" s="730"/>
      <c r="FTN195" s="730"/>
      <c r="FTO195" s="730"/>
      <c r="FTP195" s="730"/>
      <c r="FTQ195" s="730"/>
      <c r="FTR195" s="730"/>
      <c r="FTS195" s="730"/>
      <c r="FTT195" s="730"/>
      <c r="FTU195" s="730"/>
      <c r="FTV195" s="730"/>
      <c r="FTW195" s="730"/>
      <c r="FTX195" s="730"/>
      <c r="FTY195" s="730"/>
      <c r="FTZ195" s="730"/>
      <c r="FUA195" s="730"/>
      <c r="FUB195" s="730"/>
      <c r="FUC195" s="730"/>
      <c r="FUD195" s="730"/>
      <c r="FUE195" s="730"/>
      <c r="FUF195" s="730"/>
      <c r="FUG195" s="730"/>
      <c r="FUH195" s="730"/>
      <c r="FUI195" s="730"/>
      <c r="FUJ195" s="730"/>
      <c r="FUK195" s="730"/>
      <c r="FUL195" s="730"/>
      <c r="FUM195" s="730"/>
      <c r="FUN195" s="730"/>
      <c r="FUO195" s="730"/>
      <c r="FUP195" s="730"/>
      <c r="FUQ195" s="730"/>
      <c r="FUR195" s="730"/>
      <c r="FUS195" s="730"/>
      <c r="FUT195" s="730"/>
      <c r="FUU195" s="730"/>
      <c r="FUV195" s="730"/>
      <c r="FUW195" s="730"/>
      <c r="FUX195" s="730"/>
      <c r="FUY195" s="730"/>
      <c r="FUZ195" s="730"/>
      <c r="FVA195" s="730"/>
      <c r="FVB195" s="730"/>
      <c r="FVC195" s="730"/>
      <c r="FVD195" s="730"/>
      <c r="FVE195" s="730"/>
      <c r="FVF195" s="730"/>
      <c r="FVG195" s="730"/>
      <c r="FVH195" s="730"/>
      <c r="FVI195" s="730"/>
      <c r="FVJ195" s="730"/>
      <c r="FVK195" s="730"/>
      <c r="FVL195" s="730"/>
      <c r="FVM195" s="730"/>
      <c r="FVN195" s="730"/>
      <c r="FVO195" s="730"/>
      <c r="FVP195" s="730"/>
      <c r="FVQ195" s="730"/>
      <c r="FVR195" s="730"/>
      <c r="FVS195" s="730"/>
      <c r="FVT195" s="730"/>
      <c r="FVU195" s="730"/>
      <c r="FVV195" s="730"/>
      <c r="FVW195" s="730"/>
      <c r="FVX195" s="730"/>
      <c r="FVY195" s="730"/>
      <c r="FVZ195" s="730"/>
      <c r="FWA195" s="730"/>
      <c r="FWB195" s="730"/>
      <c r="FWC195" s="730"/>
      <c r="FWD195" s="730"/>
      <c r="FWE195" s="730"/>
      <c r="FWF195" s="730"/>
      <c r="FWG195" s="730"/>
      <c r="FWH195" s="730"/>
      <c r="FWI195" s="730"/>
      <c r="FWJ195" s="730"/>
      <c r="FWK195" s="730"/>
      <c r="FWL195" s="730"/>
      <c r="FWM195" s="730"/>
      <c r="FWN195" s="730"/>
      <c r="FWO195" s="730"/>
      <c r="FWP195" s="730"/>
      <c r="FWQ195" s="730"/>
      <c r="FWR195" s="730"/>
      <c r="FWS195" s="730"/>
      <c r="FWT195" s="730"/>
      <c r="FWU195" s="730"/>
      <c r="FWV195" s="730"/>
      <c r="FWW195" s="730"/>
      <c r="FWX195" s="730"/>
      <c r="FWY195" s="730"/>
      <c r="FWZ195" s="730"/>
      <c r="FXA195" s="730"/>
      <c r="FXB195" s="730"/>
      <c r="FXC195" s="730"/>
      <c r="FXD195" s="730"/>
      <c r="FXE195" s="730"/>
      <c r="FXF195" s="730"/>
      <c r="FXG195" s="730"/>
      <c r="FXH195" s="730"/>
      <c r="FXI195" s="730"/>
      <c r="FXJ195" s="730"/>
      <c r="FXK195" s="730"/>
      <c r="FXL195" s="730"/>
      <c r="FXM195" s="730"/>
      <c r="FXN195" s="730"/>
      <c r="FXO195" s="730"/>
      <c r="FXP195" s="730"/>
      <c r="FXQ195" s="730"/>
      <c r="FXR195" s="730"/>
      <c r="FXS195" s="730"/>
      <c r="FXT195" s="730"/>
      <c r="FXU195" s="730"/>
      <c r="FXV195" s="730"/>
      <c r="FXW195" s="730"/>
      <c r="FXX195" s="730"/>
      <c r="FXY195" s="730"/>
      <c r="FXZ195" s="730"/>
      <c r="FYA195" s="730"/>
      <c r="FYB195" s="730"/>
      <c r="FYC195" s="730"/>
      <c r="FYD195" s="730"/>
      <c r="FYE195" s="730"/>
      <c r="FYF195" s="730"/>
      <c r="FYG195" s="730"/>
      <c r="FYH195" s="730"/>
      <c r="FYI195" s="730"/>
      <c r="FYJ195" s="730"/>
      <c r="FYK195" s="730"/>
      <c r="FYL195" s="730"/>
      <c r="FYM195" s="730"/>
      <c r="FYN195" s="730"/>
      <c r="FYO195" s="730"/>
      <c r="FYP195" s="730"/>
      <c r="FYQ195" s="730"/>
      <c r="FYR195" s="730"/>
      <c r="FYS195" s="730"/>
      <c r="FYT195" s="730"/>
      <c r="FYU195" s="730"/>
      <c r="FYV195" s="730"/>
      <c r="FYW195" s="730"/>
      <c r="FYX195" s="730"/>
      <c r="FYY195" s="730"/>
      <c r="FYZ195" s="730"/>
      <c r="FZA195" s="730"/>
      <c r="FZB195" s="730"/>
      <c r="FZC195" s="730"/>
      <c r="FZD195" s="730"/>
      <c r="FZE195" s="730"/>
      <c r="FZF195" s="730"/>
      <c r="FZG195" s="730"/>
      <c r="FZH195" s="730"/>
      <c r="FZI195" s="730"/>
      <c r="FZJ195" s="730"/>
      <c r="FZK195" s="730"/>
      <c r="FZL195" s="730"/>
      <c r="FZM195" s="730"/>
      <c r="FZN195" s="730"/>
      <c r="FZO195" s="730"/>
      <c r="FZP195" s="730"/>
      <c r="FZQ195" s="730"/>
      <c r="FZR195" s="730"/>
      <c r="FZS195" s="730"/>
      <c r="FZT195" s="730"/>
      <c r="FZU195" s="730"/>
      <c r="FZV195" s="730"/>
      <c r="FZW195" s="730"/>
      <c r="FZX195" s="730"/>
      <c r="FZY195" s="730"/>
      <c r="FZZ195" s="730"/>
      <c r="GAA195" s="730"/>
      <c r="GAB195" s="730"/>
      <c r="GAC195" s="730"/>
      <c r="GAD195" s="730"/>
      <c r="GAE195" s="730"/>
      <c r="GAF195" s="730"/>
      <c r="GAG195" s="730"/>
      <c r="GAH195" s="730"/>
      <c r="GAI195" s="730"/>
      <c r="GAJ195" s="730"/>
      <c r="GAK195" s="730"/>
      <c r="GAL195" s="730"/>
      <c r="GAM195" s="730"/>
      <c r="GAN195" s="730"/>
      <c r="GAO195" s="730"/>
      <c r="GAP195" s="730"/>
      <c r="GAQ195" s="730"/>
      <c r="GAR195" s="730"/>
      <c r="GAS195" s="730"/>
      <c r="GAT195" s="730"/>
      <c r="GAU195" s="730"/>
      <c r="GAV195" s="730"/>
      <c r="GAW195" s="730"/>
      <c r="GAX195" s="730"/>
      <c r="GAY195" s="730"/>
      <c r="GAZ195" s="730"/>
      <c r="GBA195" s="730"/>
      <c r="GBB195" s="730"/>
      <c r="GBC195" s="730"/>
      <c r="GBD195" s="730"/>
      <c r="GBE195" s="730"/>
      <c r="GBF195" s="730"/>
      <c r="GBG195" s="730"/>
      <c r="GBH195" s="730"/>
      <c r="GBI195" s="730"/>
      <c r="GBJ195" s="730"/>
      <c r="GBK195" s="730"/>
      <c r="GBL195" s="730"/>
      <c r="GBM195" s="730"/>
      <c r="GBN195" s="730"/>
      <c r="GBO195" s="730"/>
      <c r="GBP195" s="730"/>
      <c r="GBQ195" s="730"/>
      <c r="GBR195" s="730"/>
      <c r="GBS195" s="730"/>
      <c r="GBT195" s="730"/>
      <c r="GBU195" s="730"/>
      <c r="GBV195" s="730"/>
      <c r="GBW195" s="730"/>
      <c r="GBX195" s="730"/>
      <c r="GBY195" s="730"/>
      <c r="GBZ195" s="730"/>
      <c r="GCA195" s="730"/>
      <c r="GCB195" s="730"/>
      <c r="GCC195" s="730"/>
      <c r="GCD195" s="730"/>
      <c r="GCE195" s="730"/>
      <c r="GCF195" s="730"/>
      <c r="GCG195" s="730"/>
      <c r="GCH195" s="730"/>
      <c r="GCI195" s="730"/>
      <c r="GCJ195" s="730"/>
      <c r="GCK195" s="730"/>
      <c r="GCL195" s="730"/>
      <c r="GCM195" s="730"/>
      <c r="GCN195" s="730"/>
      <c r="GCO195" s="730"/>
      <c r="GCP195" s="730"/>
      <c r="GCQ195" s="730"/>
      <c r="GCR195" s="730"/>
      <c r="GCS195" s="730"/>
      <c r="GCT195" s="730"/>
      <c r="GCU195" s="730"/>
      <c r="GCV195" s="730"/>
      <c r="GCW195" s="730"/>
      <c r="GCX195" s="730"/>
      <c r="GCY195" s="730"/>
      <c r="GCZ195" s="730"/>
      <c r="GDA195" s="730"/>
      <c r="GDB195" s="730"/>
      <c r="GDC195" s="730"/>
      <c r="GDD195" s="730"/>
      <c r="GDE195" s="730"/>
      <c r="GDF195" s="730"/>
      <c r="GDG195" s="730"/>
      <c r="GDH195" s="730"/>
      <c r="GDI195" s="730"/>
      <c r="GDJ195" s="730"/>
      <c r="GDK195" s="730"/>
      <c r="GDL195" s="730"/>
      <c r="GDM195" s="730"/>
      <c r="GDN195" s="730"/>
      <c r="GDO195" s="730"/>
      <c r="GDP195" s="730"/>
      <c r="GDQ195" s="730"/>
      <c r="GDR195" s="730"/>
      <c r="GDS195" s="730"/>
      <c r="GDT195" s="730"/>
      <c r="GDU195" s="730"/>
      <c r="GDV195" s="730"/>
      <c r="GDW195" s="730"/>
      <c r="GDX195" s="730"/>
      <c r="GDY195" s="730"/>
      <c r="GDZ195" s="730"/>
      <c r="GEA195" s="730"/>
      <c r="GEB195" s="730"/>
      <c r="GEC195" s="730"/>
      <c r="GED195" s="730"/>
      <c r="GEE195" s="730"/>
      <c r="GEF195" s="730"/>
      <c r="GEG195" s="730"/>
      <c r="GEH195" s="730"/>
      <c r="GEI195" s="730"/>
      <c r="GEJ195" s="730"/>
      <c r="GEK195" s="730"/>
      <c r="GEL195" s="730"/>
      <c r="GEM195" s="730"/>
      <c r="GEN195" s="730"/>
      <c r="GEO195" s="730"/>
      <c r="GEP195" s="730"/>
      <c r="GEQ195" s="730"/>
      <c r="GER195" s="730"/>
      <c r="GES195" s="730"/>
      <c r="GET195" s="730"/>
      <c r="GEU195" s="730"/>
      <c r="GEV195" s="730"/>
      <c r="GEW195" s="730"/>
      <c r="GEX195" s="730"/>
      <c r="GEY195" s="730"/>
      <c r="GEZ195" s="730"/>
      <c r="GFA195" s="730"/>
      <c r="GFB195" s="730"/>
      <c r="GFC195" s="730"/>
      <c r="GFD195" s="730"/>
      <c r="GFE195" s="730"/>
      <c r="GFF195" s="730"/>
      <c r="GFG195" s="730"/>
      <c r="GFH195" s="730"/>
      <c r="GFI195" s="730"/>
      <c r="GFJ195" s="730"/>
      <c r="GFK195" s="730"/>
      <c r="GFL195" s="730"/>
      <c r="GFM195" s="730"/>
      <c r="GFN195" s="730"/>
      <c r="GFO195" s="730"/>
      <c r="GFP195" s="730"/>
      <c r="GFQ195" s="730"/>
      <c r="GFR195" s="730"/>
      <c r="GFS195" s="730"/>
      <c r="GFT195" s="730"/>
      <c r="GFU195" s="730"/>
      <c r="GFV195" s="730"/>
      <c r="GFW195" s="730"/>
      <c r="GFX195" s="730"/>
      <c r="GFY195" s="730"/>
      <c r="GFZ195" s="730"/>
      <c r="GGA195" s="730"/>
      <c r="GGB195" s="730"/>
      <c r="GGC195" s="730"/>
      <c r="GGD195" s="730"/>
      <c r="GGE195" s="730"/>
      <c r="GGF195" s="730"/>
      <c r="GGG195" s="730"/>
      <c r="GGH195" s="730"/>
      <c r="GGI195" s="730"/>
      <c r="GGJ195" s="730"/>
      <c r="GGK195" s="730"/>
      <c r="GGL195" s="730"/>
      <c r="GGM195" s="730"/>
      <c r="GGN195" s="730"/>
      <c r="GGO195" s="730"/>
      <c r="GGP195" s="730"/>
      <c r="GGQ195" s="730"/>
      <c r="GGR195" s="730"/>
      <c r="GGS195" s="730"/>
      <c r="GGT195" s="730"/>
      <c r="GGU195" s="730"/>
      <c r="GGV195" s="730"/>
      <c r="GGW195" s="730"/>
      <c r="GGX195" s="730"/>
      <c r="GGY195" s="730"/>
      <c r="GGZ195" s="730"/>
      <c r="GHA195" s="730"/>
      <c r="GHB195" s="730"/>
      <c r="GHC195" s="730"/>
      <c r="GHD195" s="730"/>
      <c r="GHE195" s="730"/>
      <c r="GHF195" s="730"/>
      <c r="GHG195" s="730"/>
      <c r="GHH195" s="730"/>
      <c r="GHI195" s="730"/>
      <c r="GHJ195" s="730"/>
      <c r="GHK195" s="730"/>
      <c r="GHL195" s="730"/>
      <c r="GHM195" s="730"/>
      <c r="GHN195" s="730"/>
      <c r="GHO195" s="730"/>
      <c r="GHP195" s="730"/>
      <c r="GHQ195" s="730"/>
      <c r="GHR195" s="730"/>
      <c r="GHS195" s="730"/>
      <c r="GHT195" s="730"/>
      <c r="GHU195" s="730"/>
      <c r="GHV195" s="730"/>
      <c r="GHW195" s="730"/>
      <c r="GHX195" s="730"/>
      <c r="GHY195" s="730"/>
      <c r="GHZ195" s="730"/>
      <c r="GIA195" s="730"/>
      <c r="GIB195" s="730"/>
      <c r="GIC195" s="730"/>
      <c r="GID195" s="730"/>
      <c r="GIE195" s="730"/>
      <c r="GIF195" s="730"/>
      <c r="GIG195" s="730"/>
      <c r="GIH195" s="730"/>
      <c r="GII195" s="730"/>
      <c r="GIJ195" s="730"/>
      <c r="GIK195" s="730"/>
      <c r="GIL195" s="730"/>
      <c r="GIM195" s="730"/>
      <c r="GIN195" s="730"/>
      <c r="GIO195" s="730"/>
      <c r="GIP195" s="730"/>
      <c r="GIQ195" s="730"/>
      <c r="GIR195" s="730"/>
      <c r="GIS195" s="730"/>
      <c r="GIT195" s="730"/>
      <c r="GIU195" s="730"/>
      <c r="GIV195" s="730"/>
      <c r="GIW195" s="730"/>
      <c r="GIX195" s="730"/>
      <c r="GIY195" s="730"/>
      <c r="GIZ195" s="730"/>
      <c r="GJA195" s="730"/>
      <c r="GJB195" s="730"/>
      <c r="GJC195" s="730"/>
      <c r="GJD195" s="730"/>
      <c r="GJE195" s="730"/>
      <c r="GJF195" s="730"/>
      <c r="GJG195" s="730"/>
      <c r="GJH195" s="730"/>
      <c r="GJI195" s="730"/>
      <c r="GJJ195" s="730"/>
      <c r="GJK195" s="730"/>
      <c r="GJL195" s="730"/>
      <c r="GJM195" s="730"/>
      <c r="GJN195" s="730"/>
      <c r="GJO195" s="730"/>
      <c r="GJP195" s="730"/>
      <c r="GJQ195" s="730"/>
      <c r="GJR195" s="730"/>
      <c r="GJS195" s="730"/>
      <c r="GJT195" s="730"/>
      <c r="GJU195" s="730"/>
      <c r="GJV195" s="730"/>
      <c r="GJW195" s="730"/>
      <c r="GJX195" s="730"/>
      <c r="GJY195" s="730"/>
      <c r="GJZ195" s="730"/>
      <c r="GKA195" s="730"/>
      <c r="GKB195" s="730"/>
      <c r="GKC195" s="730"/>
      <c r="GKD195" s="730"/>
      <c r="GKE195" s="730"/>
      <c r="GKF195" s="730"/>
      <c r="GKG195" s="730"/>
      <c r="GKH195" s="730"/>
      <c r="GKI195" s="730"/>
      <c r="GKJ195" s="730"/>
      <c r="GKK195" s="730"/>
      <c r="GKL195" s="730"/>
      <c r="GKM195" s="730"/>
      <c r="GKN195" s="730"/>
      <c r="GKO195" s="730"/>
      <c r="GKP195" s="730"/>
      <c r="GKQ195" s="730"/>
      <c r="GKR195" s="730"/>
      <c r="GKS195" s="730"/>
      <c r="GKT195" s="730"/>
      <c r="GKU195" s="730"/>
      <c r="GKV195" s="730"/>
      <c r="GKW195" s="730"/>
      <c r="GKX195" s="730"/>
      <c r="GKY195" s="730"/>
      <c r="GKZ195" s="730"/>
      <c r="GLA195" s="730"/>
      <c r="GLB195" s="730"/>
      <c r="GLC195" s="730"/>
      <c r="GLD195" s="730"/>
      <c r="GLE195" s="730"/>
      <c r="GLF195" s="730"/>
      <c r="GLG195" s="730"/>
      <c r="GLH195" s="730"/>
      <c r="GLI195" s="730"/>
      <c r="GLJ195" s="730"/>
      <c r="GLK195" s="730"/>
      <c r="GLL195" s="730"/>
      <c r="GLM195" s="730"/>
      <c r="GLN195" s="730"/>
      <c r="GLO195" s="730"/>
      <c r="GLP195" s="730"/>
      <c r="GLQ195" s="730"/>
      <c r="GLR195" s="730"/>
      <c r="GLS195" s="730"/>
      <c r="GLT195" s="730"/>
      <c r="GLU195" s="730"/>
      <c r="GLV195" s="730"/>
      <c r="GLW195" s="730"/>
      <c r="GLX195" s="730"/>
      <c r="GLY195" s="730"/>
      <c r="GLZ195" s="730"/>
      <c r="GMA195" s="730"/>
      <c r="GMB195" s="730"/>
      <c r="GMC195" s="730"/>
      <c r="GMD195" s="730"/>
      <c r="GME195" s="730"/>
      <c r="GMF195" s="730"/>
      <c r="GMG195" s="730"/>
      <c r="GMH195" s="730"/>
      <c r="GMI195" s="730"/>
      <c r="GMJ195" s="730"/>
      <c r="GMK195" s="730"/>
      <c r="GML195" s="730"/>
      <c r="GMM195" s="730"/>
      <c r="GMN195" s="730"/>
      <c r="GMO195" s="730"/>
      <c r="GMP195" s="730"/>
      <c r="GMQ195" s="730"/>
      <c r="GMR195" s="730"/>
      <c r="GMS195" s="730"/>
      <c r="GMT195" s="730"/>
      <c r="GMU195" s="730"/>
      <c r="GMV195" s="730"/>
      <c r="GMW195" s="730"/>
      <c r="GMX195" s="730"/>
      <c r="GMY195" s="730"/>
      <c r="GMZ195" s="730"/>
      <c r="GNA195" s="730"/>
      <c r="GNB195" s="730"/>
      <c r="GNC195" s="730"/>
      <c r="GND195" s="730"/>
      <c r="GNE195" s="730"/>
      <c r="GNF195" s="730"/>
      <c r="GNG195" s="730"/>
      <c r="GNH195" s="730"/>
      <c r="GNI195" s="730"/>
      <c r="GNJ195" s="730"/>
      <c r="GNK195" s="730"/>
      <c r="GNL195" s="730"/>
      <c r="GNM195" s="730"/>
      <c r="GNN195" s="730"/>
      <c r="GNO195" s="730"/>
      <c r="GNP195" s="730"/>
      <c r="GNQ195" s="730"/>
      <c r="GNR195" s="730"/>
      <c r="GNS195" s="730"/>
      <c r="GNT195" s="730"/>
      <c r="GNU195" s="730"/>
      <c r="GNV195" s="730"/>
      <c r="GNW195" s="730"/>
      <c r="GNX195" s="730"/>
      <c r="GNY195" s="730"/>
      <c r="GNZ195" s="730"/>
      <c r="GOA195" s="730"/>
      <c r="GOB195" s="730"/>
      <c r="GOC195" s="730"/>
      <c r="GOD195" s="730"/>
      <c r="GOE195" s="730"/>
      <c r="GOF195" s="730"/>
      <c r="GOG195" s="730"/>
      <c r="GOH195" s="730"/>
      <c r="GOI195" s="730"/>
      <c r="GOJ195" s="730"/>
      <c r="GOK195" s="730"/>
      <c r="GOL195" s="730"/>
      <c r="GOM195" s="730"/>
      <c r="GON195" s="730"/>
      <c r="GOO195" s="730"/>
      <c r="GOP195" s="730"/>
      <c r="GOQ195" s="730"/>
      <c r="GOR195" s="730"/>
      <c r="GOS195" s="730"/>
      <c r="GOT195" s="730"/>
      <c r="GOU195" s="730"/>
      <c r="GOV195" s="730"/>
      <c r="GOW195" s="730"/>
      <c r="GOX195" s="730"/>
      <c r="GOY195" s="730"/>
      <c r="GOZ195" s="730"/>
      <c r="GPA195" s="730"/>
      <c r="GPB195" s="730"/>
      <c r="GPC195" s="730"/>
      <c r="GPD195" s="730"/>
      <c r="GPE195" s="730"/>
      <c r="GPF195" s="730"/>
      <c r="GPG195" s="730"/>
      <c r="GPH195" s="730"/>
      <c r="GPI195" s="730"/>
      <c r="GPJ195" s="730"/>
      <c r="GPK195" s="730"/>
      <c r="GPL195" s="730"/>
      <c r="GPM195" s="730"/>
      <c r="GPN195" s="730"/>
      <c r="GPO195" s="730"/>
      <c r="GPP195" s="730"/>
      <c r="GPQ195" s="730"/>
      <c r="GPR195" s="730"/>
      <c r="GPS195" s="730"/>
      <c r="GPT195" s="730"/>
      <c r="GPU195" s="730"/>
      <c r="GPV195" s="730"/>
      <c r="GPW195" s="730"/>
      <c r="GPX195" s="730"/>
      <c r="GPY195" s="730"/>
      <c r="GPZ195" s="730"/>
      <c r="GQA195" s="730"/>
      <c r="GQB195" s="730"/>
      <c r="GQC195" s="730"/>
      <c r="GQD195" s="730"/>
      <c r="GQE195" s="730"/>
      <c r="GQF195" s="730"/>
      <c r="GQG195" s="730"/>
      <c r="GQH195" s="730"/>
      <c r="GQI195" s="730"/>
      <c r="GQJ195" s="730"/>
      <c r="GQK195" s="730"/>
      <c r="GQL195" s="730"/>
      <c r="GQM195" s="730"/>
      <c r="GQN195" s="730"/>
      <c r="GQO195" s="730"/>
      <c r="GQP195" s="730"/>
      <c r="GQQ195" s="730"/>
      <c r="GQR195" s="730"/>
      <c r="GQS195" s="730"/>
      <c r="GQT195" s="730"/>
      <c r="GQU195" s="730"/>
      <c r="GQV195" s="730"/>
      <c r="GQW195" s="730"/>
      <c r="GQX195" s="730"/>
      <c r="GQY195" s="730"/>
      <c r="GQZ195" s="730"/>
      <c r="GRA195" s="730"/>
      <c r="GRB195" s="730"/>
      <c r="GRC195" s="730"/>
      <c r="GRD195" s="730"/>
      <c r="GRE195" s="730"/>
      <c r="GRF195" s="730"/>
      <c r="GRG195" s="730"/>
      <c r="GRH195" s="730"/>
      <c r="GRI195" s="730"/>
      <c r="GRJ195" s="730"/>
      <c r="GRK195" s="730"/>
      <c r="GRL195" s="730"/>
      <c r="GRM195" s="730"/>
      <c r="GRN195" s="730"/>
      <c r="GRO195" s="730"/>
      <c r="GRP195" s="730"/>
      <c r="GRQ195" s="730"/>
      <c r="GRR195" s="730"/>
      <c r="GRS195" s="730"/>
      <c r="GRT195" s="730"/>
      <c r="GRU195" s="730"/>
      <c r="GRV195" s="730"/>
      <c r="GRW195" s="730"/>
      <c r="GRX195" s="730"/>
      <c r="GRY195" s="730"/>
      <c r="GRZ195" s="730"/>
      <c r="GSA195" s="730"/>
      <c r="GSB195" s="730"/>
      <c r="GSC195" s="730"/>
      <c r="GSD195" s="730"/>
      <c r="GSE195" s="730"/>
      <c r="GSF195" s="730"/>
      <c r="GSG195" s="730"/>
      <c r="GSH195" s="730"/>
      <c r="GSI195" s="730"/>
      <c r="GSJ195" s="730"/>
      <c r="GSK195" s="730"/>
      <c r="GSL195" s="730"/>
      <c r="GSM195" s="730"/>
      <c r="GSN195" s="730"/>
      <c r="GSO195" s="730"/>
      <c r="GSP195" s="730"/>
      <c r="GSQ195" s="730"/>
      <c r="GSR195" s="730"/>
      <c r="GSS195" s="730"/>
      <c r="GST195" s="730"/>
      <c r="GSU195" s="730"/>
      <c r="GSV195" s="730"/>
      <c r="GSW195" s="730"/>
      <c r="GSX195" s="730"/>
      <c r="GSY195" s="730"/>
      <c r="GSZ195" s="730"/>
      <c r="GTA195" s="730"/>
      <c r="GTB195" s="730"/>
      <c r="GTC195" s="730"/>
      <c r="GTD195" s="730"/>
      <c r="GTE195" s="730"/>
      <c r="GTF195" s="730"/>
      <c r="GTG195" s="730"/>
      <c r="GTH195" s="730"/>
      <c r="GTI195" s="730"/>
      <c r="GTJ195" s="730"/>
      <c r="GTK195" s="730"/>
      <c r="GTL195" s="730"/>
      <c r="GTM195" s="730"/>
      <c r="GTN195" s="730"/>
      <c r="GTO195" s="730"/>
      <c r="GTP195" s="730"/>
      <c r="GTQ195" s="730"/>
      <c r="GTR195" s="730"/>
      <c r="GTS195" s="730"/>
      <c r="GTT195" s="730"/>
      <c r="GTU195" s="730"/>
      <c r="GTV195" s="730"/>
      <c r="GTW195" s="730"/>
      <c r="GTX195" s="730"/>
      <c r="GTY195" s="730"/>
      <c r="GTZ195" s="730"/>
      <c r="GUA195" s="730"/>
      <c r="GUB195" s="730"/>
      <c r="GUC195" s="730"/>
      <c r="GUD195" s="730"/>
      <c r="GUE195" s="730"/>
      <c r="GUF195" s="730"/>
      <c r="GUG195" s="730"/>
      <c r="GUH195" s="730"/>
      <c r="GUI195" s="730"/>
      <c r="GUJ195" s="730"/>
      <c r="GUK195" s="730"/>
      <c r="GUL195" s="730"/>
      <c r="GUM195" s="730"/>
      <c r="GUN195" s="730"/>
      <c r="GUO195" s="730"/>
      <c r="GUP195" s="730"/>
      <c r="GUQ195" s="730"/>
      <c r="GUR195" s="730"/>
      <c r="GUS195" s="730"/>
      <c r="GUT195" s="730"/>
      <c r="GUU195" s="730"/>
      <c r="GUV195" s="730"/>
      <c r="GUW195" s="730"/>
      <c r="GUX195" s="730"/>
      <c r="GUY195" s="730"/>
      <c r="GUZ195" s="730"/>
      <c r="GVA195" s="730"/>
      <c r="GVB195" s="730"/>
      <c r="GVC195" s="730"/>
      <c r="GVD195" s="730"/>
      <c r="GVE195" s="730"/>
      <c r="GVF195" s="730"/>
      <c r="GVG195" s="730"/>
      <c r="GVH195" s="730"/>
      <c r="GVI195" s="730"/>
      <c r="GVJ195" s="730"/>
      <c r="GVK195" s="730"/>
      <c r="GVL195" s="730"/>
      <c r="GVM195" s="730"/>
      <c r="GVN195" s="730"/>
      <c r="GVO195" s="730"/>
      <c r="GVP195" s="730"/>
      <c r="GVQ195" s="730"/>
      <c r="GVR195" s="730"/>
      <c r="GVS195" s="730"/>
      <c r="GVT195" s="730"/>
      <c r="GVU195" s="730"/>
      <c r="GVV195" s="730"/>
      <c r="GVW195" s="730"/>
      <c r="GVX195" s="730"/>
      <c r="GVY195" s="730"/>
      <c r="GVZ195" s="730"/>
      <c r="GWA195" s="730"/>
      <c r="GWB195" s="730"/>
      <c r="GWC195" s="730"/>
      <c r="GWD195" s="730"/>
      <c r="GWE195" s="730"/>
      <c r="GWF195" s="730"/>
      <c r="GWG195" s="730"/>
      <c r="GWH195" s="730"/>
      <c r="GWI195" s="730"/>
      <c r="GWJ195" s="730"/>
      <c r="GWK195" s="730"/>
      <c r="GWL195" s="730"/>
      <c r="GWM195" s="730"/>
      <c r="GWN195" s="730"/>
      <c r="GWO195" s="730"/>
      <c r="GWP195" s="730"/>
      <c r="GWQ195" s="730"/>
      <c r="GWR195" s="730"/>
      <c r="GWS195" s="730"/>
      <c r="GWT195" s="730"/>
      <c r="GWU195" s="730"/>
      <c r="GWV195" s="730"/>
      <c r="GWW195" s="730"/>
      <c r="GWX195" s="730"/>
      <c r="GWY195" s="730"/>
      <c r="GWZ195" s="730"/>
      <c r="GXA195" s="730"/>
      <c r="GXB195" s="730"/>
      <c r="GXC195" s="730"/>
      <c r="GXD195" s="730"/>
      <c r="GXE195" s="730"/>
      <c r="GXF195" s="730"/>
      <c r="GXG195" s="730"/>
      <c r="GXH195" s="730"/>
      <c r="GXI195" s="730"/>
      <c r="GXJ195" s="730"/>
      <c r="GXK195" s="730"/>
      <c r="GXL195" s="730"/>
      <c r="GXM195" s="730"/>
      <c r="GXN195" s="730"/>
      <c r="GXO195" s="730"/>
      <c r="GXP195" s="730"/>
      <c r="GXQ195" s="730"/>
      <c r="GXR195" s="730"/>
      <c r="GXS195" s="730"/>
      <c r="GXT195" s="730"/>
      <c r="GXU195" s="730"/>
      <c r="GXV195" s="730"/>
      <c r="GXW195" s="730"/>
      <c r="GXX195" s="730"/>
      <c r="GXY195" s="730"/>
      <c r="GXZ195" s="730"/>
      <c r="GYA195" s="730"/>
      <c r="GYB195" s="730"/>
      <c r="GYC195" s="730"/>
      <c r="GYD195" s="730"/>
      <c r="GYE195" s="730"/>
      <c r="GYF195" s="730"/>
      <c r="GYG195" s="730"/>
      <c r="GYH195" s="730"/>
      <c r="GYI195" s="730"/>
      <c r="GYJ195" s="730"/>
      <c r="GYK195" s="730"/>
      <c r="GYL195" s="730"/>
      <c r="GYM195" s="730"/>
      <c r="GYN195" s="730"/>
      <c r="GYO195" s="730"/>
      <c r="GYP195" s="730"/>
      <c r="GYQ195" s="730"/>
      <c r="GYR195" s="730"/>
      <c r="GYS195" s="730"/>
      <c r="GYT195" s="730"/>
      <c r="GYU195" s="730"/>
      <c r="GYV195" s="730"/>
      <c r="GYW195" s="730"/>
      <c r="GYX195" s="730"/>
      <c r="GYY195" s="730"/>
      <c r="GYZ195" s="730"/>
      <c r="GZA195" s="730"/>
      <c r="GZB195" s="730"/>
      <c r="GZC195" s="730"/>
      <c r="GZD195" s="730"/>
      <c r="GZE195" s="730"/>
      <c r="GZF195" s="730"/>
      <c r="GZG195" s="730"/>
      <c r="GZH195" s="730"/>
      <c r="GZI195" s="730"/>
      <c r="GZJ195" s="730"/>
      <c r="GZK195" s="730"/>
      <c r="GZL195" s="730"/>
      <c r="GZM195" s="730"/>
      <c r="GZN195" s="730"/>
      <c r="GZO195" s="730"/>
      <c r="GZP195" s="730"/>
      <c r="GZQ195" s="730"/>
      <c r="GZR195" s="730"/>
      <c r="GZS195" s="730"/>
      <c r="GZT195" s="730"/>
      <c r="GZU195" s="730"/>
      <c r="GZV195" s="730"/>
      <c r="GZW195" s="730"/>
      <c r="GZX195" s="730"/>
      <c r="GZY195" s="730"/>
      <c r="GZZ195" s="730"/>
      <c r="HAA195" s="730"/>
      <c r="HAB195" s="730"/>
      <c r="HAC195" s="730"/>
      <c r="HAD195" s="730"/>
      <c r="HAE195" s="730"/>
      <c r="HAF195" s="730"/>
      <c r="HAG195" s="730"/>
      <c r="HAH195" s="730"/>
      <c r="HAI195" s="730"/>
      <c r="HAJ195" s="730"/>
      <c r="HAK195" s="730"/>
      <c r="HAL195" s="730"/>
      <c r="HAM195" s="730"/>
      <c r="HAN195" s="730"/>
      <c r="HAO195" s="730"/>
      <c r="HAP195" s="730"/>
      <c r="HAQ195" s="730"/>
      <c r="HAR195" s="730"/>
      <c r="HAS195" s="730"/>
      <c r="HAT195" s="730"/>
      <c r="HAU195" s="730"/>
      <c r="HAV195" s="730"/>
      <c r="HAW195" s="730"/>
      <c r="HAX195" s="730"/>
      <c r="HAY195" s="730"/>
      <c r="HAZ195" s="730"/>
      <c r="HBA195" s="730"/>
      <c r="HBB195" s="730"/>
      <c r="HBC195" s="730"/>
      <c r="HBD195" s="730"/>
      <c r="HBE195" s="730"/>
      <c r="HBF195" s="730"/>
      <c r="HBG195" s="730"/>
      <c r="HBH195" s="730"/>
      <c r="HBI195" s="730"/>
      <c r="HBJ195" s="730"/>
      <c r="HBK195" s="730"/>
      <c r="HBL195" s="730"/>
      <c r="HBM195" s="730"/>
      <c r="HBN195" s="730"/>
      <c r="HBO195" s="730"/>
      <c r="HBP195" s="730"/>
      <c r="HBQ195" s="730"/>
      <c r="HBR195" s="730"/>
      <c r="HBS195" s="730"/>
      <c r="HBT195" s="730"/>
      <c r="HBU195" s="730"/>
      <c r="HBV195" s="730"/>
      <c r="HBW195" s="730"/>
      <c r="HBX195" s="730"/>
      <c r="HBY195" s="730"/>
      <c r="HBZ195" s="730"/>
      <c r="HCA195" s="730"/>
      <c r="HCB195" s="730"/>
      <c r="HCC195" s="730"/>
      <c r="HCD195" s="730"/>
      <c r="HCE195" s="730"/>
      <c r="HCF195" s="730"/>
      <c r="HCG195" s="730"/>
      <c r="HCH195" s="730"/>
      <c r="HCI195" s="730"/>
      <c r="HCJ195" s="730"/>
      <c r="HCK195" s="730"/>
      <c r="HCL195" s="730"/>
      <c r="HCM195" s="730"/>
      <c r="HCN195" s="730"/>
      <c r="HCO195" s="730"/>
      <c r="HCP195" s="730"/>
      <c r="HCQ195" s="730"/>
      <c r="HCR195" s="730"/>
      <c r="HCS195" s="730"/>
      <c r="HCT195" s="730"/>
      <c r="HCU195" s="730"/>
      <c r="HCV195" s="730"/>
      <c r="HCW195" s="730"/>
      <c r="HCX195" s="730"/>
      <c r="HCY195" s="730"/>
      <c r="HCZ195" s="730"/>
      <c r="HDA195" s="730"/>
      <c r="HDB195" s="730"/>
      <c r="HDC195" s="730"/>
      <c r="HDD195" s="730"/>
      <c r="HDE195" s="730"/>
      <c r="HDF195" s="730"/>
      <c r="HDG195" s="730"/>
      <c r="HDH195" s="730"/>
      <c r="HDI195" s="730"/>
      <c r="HDJ195" s="730"/>
      <c r="HDK195" s="730"/>
      <c r="HDL195" s="730"/>
      <c r="HDM195" s="730"/>
      <c r="HDN195" s="730"/>
      <c r="HDO195" s="730"/>
      <c r="HDP195" s="730"/>
      <c r="HDQ195" s="730"/>
      <c r="HDR195" s="730"/>
      <c r="HDS195" s="730"/>
      <c r="HDT195" s="730"/>
      <c r="HDU195" s="730"/>
      <c r="HDV195" s="730"/>
      <c r="HDW195" s="730"/>
      <c r="HDX195" s="730"/>
      <c r="HDY195" s="730"/>
      <c r="HDZ195" s="730"/>
      <c r="HEA195" s="730"/>
      <c r="HEB195" s="730"/>
      <c r="HEC195" s="730"/>
      <c r="HED195" s="730"/>
      <c r="HEE195" s="730"/>
      <c r="HEF195" s="730"/>
      <c r="HEG195" s="730"/>
      <c r="HEH195" s="730"/>
      <c r="HEI195" s="730"/>
      <c r="HEJ195" s="730"/>
      <c r="HEK195" s="730"/>
      <c r="HEL195" s="730"/>
      <c r="HEM195" s="730"/>
      <c r="HEN195" s="730"/>
      <c r="HEO195" s="730"/>
      <c r="HEP195" s="730"/>
      <c r="HEQ195" s="730"/>
      <c r="HER195" s="730"/>
      <c r="HES195" s="730"/>
      <c r="HET195" s="730"/>
      <c r="HEU195" s="730"/>
      <c r="HEV195" s="730"/>
      <c r="HEW195" s="730"/>
      <c r="HEX195" s="730"/>
      <c r="HEY195" s="730"/>
      <c r="HEZ195" s="730"/>
      <c r="HFA195" s="730"/>
      <c r="HFB195" s="730"/>
      <c r="HFC195" s="730"/>
      <c r="HFD195" s="730"/>
      <c r="HFE195" s="730"/>
      <c r="HFF195" s="730"/>
      <c r="HFG195" s="730"/>
      <c r="HFH195" s="730"/>
      <c r="HFI195" s="730"/>
      <c r="HFJ195" s="730"/>
      <c r="HFK195" s="730"/>
      <c r="HFL195" s="730"/>
      <c r="HFM195" s="730"/>
      <c r="HFN195" s="730"/>
      <c r="HFO195" s="730"/>
      <c r="HFP195" s="730"/>
      <c r="HFQ195" s="730"/>
      <c r="HFR195" s="730"/>
      <c r="HFS195" s="730"/>
      <c r="HFT195" s="730"/>
      <c r="HFU195" s="730"/>
      <c r="HFV195" s="730"/>
      <c r="HFW195" s="730"/>
      <c r="HFX195" s="730"/>
      <c r="HFY195" s="730"/>
      <c r="HFZ195" s="730"/>
      <c r="HGA195" s="730"/>
      <c r="HGB195" s="730"/>
      <c r="HGC195" s="730"/>
      <c r="HGD195" s="730"/>
      <c r="HGE195" s="730"/>
      <c r="HGF195" s="730"/>
      <c r="HGG195" s="730"/>
      <c r="HGH195" s="730"/>
      <c r="HGI195" s="730"/>
      <c r="HGJ195" s="730"/>
      <c r="HGK195" s="730"/>
      <c r="HGL195" s="730"/>
      <c r="HGM195" s="730"/>
      <c r="HGN195" s="730"/>
      <c r="HGO195" s="730"/>
      <c r="HGP195" s="730"/>
      <c r="HGQ195" s="730"/>
      <c r="HGR195" s="730"/>
      <c r="HGS195" s="730"/>
      <c r="HGT195" s="730"/>
      <c r="HGU195" s="730"/>
      <c r="HGV195" s="730"/>
      <c r="HGW195" s="730"/>
      <c r="HGX195" s="730"/>
      <c r="HGY195" s="730"/>
      <c r="HGZ195" s="730"/>
      <c r="HHA195" s="730"/>
      <c r="HHB195" s="730"/>
      <c r="HHC195" s="730"/>
      <c r="HHD195" s="730"/>
      <c r="HHE195" s="730"/>
      <c r="HHF195" s="730"/>
      <c r="HHG195" s="730"/>
      <c r="HHH195" s="730"/>
      <c r="HHI195" s="730"/>
      <c r="HHJ195" s="730"/>
      <c r="HHK195" s="730"/>
      <c r="HHL195" s="730"/>
      <c r="HHM195" s="730"/>
      <c r="HHN195" s="730"/>
      <c r="HHO195" s="730"/>
      <c r="HHP195" s="730"/>
      <c r="HHQ195" s="730"/>
      <c r="HHR195" s="730"/>
      <c r="HHS195" s="730"/>
      <c r="HHT195" s="730"/>
      <c r="HHU195" s="730"/>
      <c r="HHV195" s="730"/>
      <c r="HHW195" s="730"/>
      <c r="HHX195" s="730"/>
      <c r="HHY195" s="730"/>
      <c r="HHZ195" s="730"/>
      <c r="HIA195" s="730"/>
      <c r="HIB195" s="730"/>
      <c r="HIC195" s="730"/>
      <c r="HID195" s="730"/>
      <c r="HIE195" s="730"/>
      <c r="HIF195" s="730"/>
      <c r="HIG195" s="730"/>
      <c r="HIH195" s="730"/>
      <c r="HII195" s="730"/>
      <c r="HIJ195" s="730"/>
      <c r="HIK195" s="730"/>
      <c r="HIL195" s="730"/>
      <c r="HIM195" s="730"/>
      <c r="HIN195" s="730"/>
      <c r="HIO195" s="730"/>
      <c r="HIP195" s="730"/>
      <c r="HIQ195" s="730"/>
      <c r="HIR195" s="730"/>
      <c r="HIS195" s="730"/>
      <c r="HIT195" s="730"/>
      <c r="HIU195" s="730"/>
      <c r="HIV195" s="730"/>
      <c r="HIW195" s="730"/>
      <c r="HIX195" s="730"/>
      <c r="HIY195" s="730"/>
      <c r="HIZ195" s="730"/>
      <c r="HJA195" s="730"/>
      <c r="HJB195" s="730"/>
      <c r="HJC195" s="730"/>
      <c r="HJD195" s="730"/>
      <c r="HJE195" s="730"/>
      <c r="HJF195" s="730"/>
      <c r="HJG195" s="730"/>
      <c r="HJH195" s="730"/>
      <c r="HJI195" s="730"/>
      <c r="HJJ195" s="730"/>
      <c r="HJK195" s="730"/>
      <c r="HJL195" s="730"/>
      <c r="HJM195" s="730"/>
      <c r="HJN195" s="730"/>
      <c r="HJO195" s="730"/>
      <c r="HJP195" s="730"/>
      <c r="HJQ195" s="730"/>
      <c r="HJR195" s="730"/>
      <c r="HJS195" s="730"/>
      <c r="HJT195" s="730"/>
      <c r="HJU195" s="730"/>
      <c r="HJV195" s="730"/>
      <c r="HJW195" s="730"/>
      <c r="HJX195" s="730"/>
      <c r="HJY195" s="730"/>
      <c r="HJZ195" s="730"/>
      <c r="HKA195" s="730"/>
      <c r="HKB195" s="730"/>
      <c r="HKC195" s="730"/>
      <c r="HKD195" s="730"/>
      <c r="HKE195" s="730"/>
      <c r="HKF195" s="730"/>
      <c r="HKG195" s="730"/>
      <c r="HKH195" s="730"/>
      <c r="HKI195" s="730"/>
      <c r="HKJ195" s="730"/>
      <c r="HKK195" s="730"/>
      <c r="HKL195" s="730"/>
      <c r="HKM195" s="730"/>
      <c r="HKN195" s="730"/>
      <c r="HKO195" s="730"/>
      <c r="HKP195" s="730"/>
      <c r="HKQ195" s="730"/>
      <c r="HKR195" s="730"/>
      <c r="HKS195" s="730"/>
      <c r="HKT195" s="730"/>
      <c r="HKU195" s="730"/>
      <c r="HKV195" s="730"/>
      <c r="HKW195" s="730"/>
      <c r="HKX195" s="730"/>
      <c r="HKY195" s="730"/>
      <c r="HKZ195" s="730"/>
      <c r="HLA195" s="730"/>
      <c r="HLB195" s="730"/>
      <c r="HLC195" s="730"/>
      <c r="HLD195" s="730"/>
      <c r="HLE195" s="730"/>
      <c r="HLF195" s="730"/>
      <c r="HLG195" s="730"/>
      <c r="HLH195" s="730"/>
      <c r="HLI195" s="730"/>
      <c r="HLJ195" s="730"/>
      <c r="HLK195" s="730"/>
      <c r="HLL195" s="730"/>
      <c r="HLM195" s="730"/>
      <c r="HLN195" s="730"/>
      <c r="HLO195" s="730"/>
      <c r="HLP195" s="730"/>
      <c r="HLQ195" s="730"/>
      <c r="HLR195" s="730"/>
      <c r="HLS195" s="730"/>
      <c r="HLT195" s="730"/>
      <c r="HLU195" s="730"/>
      <c r="HLV195" s="730"/>
      <c r="HLW195" s="730"/>
      <c r="HLX195" s="730"/>
      <c r="HLY195" s="730"/>
      <c r="HLZ195" s="730"/>
      <c r="HMA195" s="730"/>
      <c r="HMB195" s="730"/>
      <c r="HMC195" s="730"/>
      <c r="HMD195" s="730"/>
      <c r="HME195" s="730"/>
      <c r="HMF195" s="730"/>
      <c r="HMG195" s="730"/>
      <c r="HMH195" s="730"/>
      <c r="HMI195" s="730"/>
      <c r="HMJ195" s="730"/>
      <c r="HMK195" s="730"/>
      <c r="HML195" s="730"/>
      <c r="HMM195" s="730"/>
      <c r="HMN195" s="730"/>
      <c r="HMO195" s="730"/>
      <c r="HMP195" s="730"/>
      <c r="HMQ195" s="730"/>
      <c r="HMR195" s="730"/>
      <c r="HMS195" s="730"/>
      <c r="HMT195" s="730"/>
      <c r="HMU195" s="730"/>
      <c r="HMV195" s="730"/>
      <c r="HMW195" s="730"/>
      <c r="HMX195" s="730"/>
      <c r="HMY195" s="730"/>
      <c r="HMZ195" s="730"/>
      <c r="HNA195" s="730"/>
      <c r="HNB195" s="730"/>
      <c r="HNC195" s="730"/>
      <c r="HND195" s="730"/>
      <c r="HNE195" s="730"/>
      <c r="HNF195" s="730"/>
      <c r="HNG195" s="730"/>
      <c r="HNH195" s="730"/>
      <c r="HNI195" s="730"/>
      <c r="HNJ195" s="730"/>
      <c r="HNK195" s="730"/>
      <c r="HNL195" s="730"/>
      <c r="HNM195" s="730"/>
      <c r="HNN195" s="730"/>
      <c r="HNO195" s="730"/>
      <c r="HNP195" s="730"/>
      <c r="HNQ195" s="730"/>
      <c r="HNR195" s="730"/>
      <c r="HNS195" s="730"/>
      <c r="HNT195" s="730"/>
      <c r="HNU195" s="730"/>
      <c r="HNV195" s="730"/>
      <c r="HNW195" s="730"/>
      <c r="HNX195" s="730"/>
      <c r="HNY195" s="730"/>
      <c r="HNZ195" s="730"/>
      <c r="HOA195" s="730"/>
      <c r="HOB195" s="730"/>
      <c r="HOC195" s="730"/>
      <c r="HOD195" s="730"/>
      <c r="HOE195" s="730"/>
      <c r="HOF195" s="730"/>
      <c r="HOG195" s="730"/>
      <c r="HOH195" s="730"/>
      <c r="HOI195" s="730"/>
      <c r="HOJ195" s="730"/>
      <c r="HOK195" s="730"/>
      <c r="HOL195" s="730"/>
      <c r="HOM195" s="730"/>
      <c r="HON195" s="730"/>
      <c r="HOO195" s="730"/>
      <c r="HOP195" s="730"/>
      <c r="HOQ195" s="730"/>
      <c r="HOR195" s="730"/>
      <c r="HOS195" s="730"/>
      <c r="HOT195" s="730"/>
      <c r="HOU195" s="730"/>
      <c r="HOV195" s="730"/>
      <c r="HOW195" s="730"/>
      <c r="HOX195" s="730"/>
      <c r="HOY195" s="730"/>
      <c r="HOZ195" s="730"/>
      <c r="HPA195" s="730"/>
      <c r="HPB195" s="730"/>
      <c r="HPC195" s="730"/>
      <c r="HPD195" s="730"/>
      <c r="HPE195" s="730"/>
      <c r="HPF195" s="730"/>
      <c r="HPG195" s="730"/>
      <c r="HPH195" s="730"/>
      <c r="HPI195" s="730"/>
      <c r="HPJ195" s="730"/>
      <c r="HPK195" s="730"/>
      <c r="HPL195" s="730"/>
      <c r="HPM195" s="730"/>
      <c r="HPN195" s="730"/>
      <c r="HPO195" s="730"/>
      <c r="HPP195" s="730"/>
      <c r="HPQ195" s="730"/>
      <c r="HPR195" s="730"/>
      <c r="HPS195" s="730"/>
      <c r="HPT195" s="730"/>
      <c r="HPU195" s="730"/>
      <c r="HPV195" s="730"/>
      <c r="HPW195" s="730"/>
      <c r="HPX195" s="730"/>
      <c r="HPY195" s="730"/>
      <c r="HPZ195" s="730"/>
      <c r="HQA195" s="730"/>
      <c r="HQB195" s="730"/>
      <c r="HQC195" s="730"/>
      <c r="HQD195" s="730"/>
      <c r="HQE195" s="730"/>
      <c r="HQF195" s="730"/>
      <c r="HQG195" s="730"/>
      <c r="HQH195" s="730"/>
      <c r="HQI195" s="730"/>
      <c r="HQJ195" s="730"/>
      <c r="HQK195" s="730"/>
      <c r="HQL195" s="730"/>
      <c r="HQM195" s="730"/>
      <c r="HQN195" s="730"/>
      <c r="HQO195" s="730"/>
      <c r="HQP195" s="730"/>
      <c r="HQQ195" s="730"/>
      <c r="HQR195" s="730"/>
      <c r="HQS195" s="730"/>
      <c r="HQT195" s="730"/>
      <c r="HQU195" s="730"/>
      <c r="HQV195" s="730"/>
      <c r="HQW195" s="730"/>
      <c r="HQX195" s="730"/>
      <c r="HQY195" s="730"/>
      <c r="HQZ195" s="730"/>
      <c r="HRA195" s="730"/>
      <c r="HRB195" s="730"/>
      <c r="HRC195" s="730"/>
      <c r="HRD195" s="730"/>
      <c r="HRE195" s="730"/>
      <c r="HRF195" s="730"/>
      <c r="HRG195" s="730"/>
      <c r="HRH195" s="730"/>
      <c r="HRI195" s="730"/>
      <c r="HRJ195" s="730"/>
      <c r="HRK195" s="730"/>
      <c r="HRL195" s="730"/>
      <c r="HRM195" s="730"/>
      <c r="HRN195" s="730"/>
      <c r="HRO195" s="730"/>
      <c r="HRP195" s="730"/>
      <c r="HRQ195" s="730"/>
      <c r="HRR195" s="730"/>
      <c r="HRS195" s="730"/>
      <c r="HRT195" s="730"/>
      <c r="HRU195" s="730"/>
      <c r="HRV195" s="730"/>
      <c r="HRW195" s="730"/>
      <c r="HRX195" s="730"/>
      <c r="HRY195" s="730"/>
      <c r="HRZ195" s="730"/>
      <c r="HSA195" s="730"/>
      <c r="HSB195" s="730"/>
      <c r="HSC195" s="730"/>
      <c r="HSD195" s="730"/>
      <c r="HSE195" s="730"/>
      <c r="HSF195" s="730"/>
      <c r="HSG195" s="730"/>
      <c r="HSH195" s="730"/>
      <c r="HSI195" s="730"/>
      <c r="HSJ195" s="730"/>
      <c r="HSK195" s="730"/>
      <c r="HSL195" s="730"/>
      <c r="HSM195" s="730"/>
      <c r="HSN195" s="730"/>
      <c r="HSO195" s="730"/>
      <c r="HSP195" s="730"/>
      <c r="HSQ195" s="730"/>
      <c r="HSR195" s="730"/>
      <c r="HSS195" s="730"/>
      <c r="HST195" s="730"/>
      <c r="HSU195" s="730"/>
      <c r="HSV195" s="730"/>
      <c r="HSW195" s="730"/>
      <c r="HSX195" s="730"/>
      <c r="HSY195" s="730"/>
      <c r="HSZ195" s="730"/>
      <c r="HTA195" s="730"/>
      <c r="HTB195" s="730"/>
      <c r="HTC195" s="730"/>
      <c r="HTD195" s="730"/>
      <c r="HTE195" s="730"/>
      <c r="HTF195" s="730"/>
      <c r="HTG195" s="730"/>
      <c r="HTH195" s="730"/>
      <c r="HTI195" s="730"/>
      <c r="HTJ195" s="730"/>
      <c r="HTK195" s="730"/>
      <c r="HTL195" s="730"/>
      <c r="HTM195" s="730"/>
      <c r="HTN195" s="730"/>
      <c r="HTO195" s="730"/>
      <c r="HTP195" s="730"/>
      <c r="HTQ195" s="730"/>
      <c r="HTR195" s="730"/>
      <c r="HTS195" s="730"/>
      <c r="HTT195" s="730"/>
      <c r="HTU195" s="730"/>
      <c r="HTV195" s="730"/>
      <c r="HTW195" s="730"/>
      <c r="HTX195" s="730"/>
      <c r="HTY195" s="730"/>
      <c r="HTZ195" s="730"/>
      <c r="HUA195" s="730"/>
      <c r="HUB195" s="730"/>
      <c r="HUC195" s="730"/>
      <c r="HUD195" s="730"/>
      <c r="HUE195" s="730"/>
      <c r="HUF195" s="730"/>
      <c r="HUG195" s="730"/>
      <c r="HUH195" s="730"/>
      <c r="HUI195" s="730"/>
      <c r="HUJ195" s="730"/>
      <c r="HUK195" s="730"/>
      <c r="HUL195" s="730"/>
      <c r="HUM195" s="730"/>
      <c r="HUN195" s="730"/>
      <c r="HUO195" s="730"/>
      <c r="HUP195" s="730"/>
      <c r="HUQ195" s="730"/>
      <c r="HUR195" s="730"/>
      <c r="HUS195" s="730"/>
      <c r="HUT195" s="730"/>
      <c r="HUU195" s="730"/>
      <c r="HUV195" s="730"/>
      <c r="HUW195" s="730"/>
      <c r="HUX195" s="730"/>
      <c r="HUY195" s="730"/>
      <c r="HUZ195" s="730"/>
      <c r="HVA195" s="730"/>
      <c r="HVB195" s="730"/>
      <c r="HVC195" s="730"/>
      <c r="HVD195" s="730"/>
      <c r="HVE195" s="730"/>
      <c r="HVF195" s="730"/>
      <c r="HVG195" s="730"/>
      <c r="HVH195" s="730"/>
      <c r="HVI195" s="730"/>
      <c r="HVJ195" s="730"/>
      <c r="HVK195" s="730"/>
      <c r="HVL195" s="730"/>
      <c r="HVM195" s="730"/>
      <c r="HVN195" s="730"/>
      <c r="HVO195" s="730"/>
      <c r="HVP195" s="730"/>
      <c r="HVQ195" s="730"/>
      <c r="HVR195" s="730"/>
      <c r="HVS195" s="730"/>
      <c r="HVT195" s="730"/>
      <c r="HVU195" s="730"/>
      <c r="HVV195" s="730"/>
      <c r="HVW195" s="730"/>
      <c r="HVX195" s="730"/>
      <c r="HVY195" s="730"/>
      <c r="HVZ195" s="730"/>
      <c r="HWA195" s="730"/>
      <c r="HWB195" s="730"/>
      <c r="HWC195" s="730"/>
      <c r="HWD195" s="730"/>
      <c r="HWE195" s="730"/>
      <c r="HWF195" s="730"/>
      <c r="HWG195" s="730"/>
      <c r="HWH195" s="730"/>
      <c r="HWI195" s="730"/>
      <c r="HWJ195" s="730"/>
      <c r="HWK195" s="730"/>
      <c r="HWL195" s="730"/>
      <c r="HWM195" s="730"/>
      <c r="HWN195" s="730"/>
      <c r="HWO195" s="730"/>
      <c r="HWP195" s="730"/>
      <c r="HWQ195" s="730"/>
      <c r="HWR195" s="730"/>
      <c r="HWS195" s="730"/>
      <c r="HWT195" s="730"/>
      <c r="HWU195" s="730"/>
      <c r="HWV195" s="730"/>
      <c r="HWW195" s="730"/>
      <c r="HWX195" s="730"/>
      <c r="HWY195" s="730"/>
      <c r="HWZ195" s="730"/>
      <c r="HXA195" s="730"/>
      <c r="HXB195" s="730"/>
      <c r="HXC195" s="730"/>
      <c r="HXD195" s="730"/>
      <c r="HXE195" s="730"/>
      <c r="HXF195" s="730"/>
      <c r="HXG195" s="730"/>
      <c r="HXH195" s="730"/>
      <c r="HXI195" s="730"/>
      <c r="HXJ195" s="730"/>
      <c r="HXK195" s="730"/>
      <c r="HXL195" s="730"/>
      <c r="HXM195" s="730"/>
      <c r="HXN195" s="730"/>
      <c r="HXO195" s="730"/>
      <c r="HXP195" s="730"/>
      <c r="HXQ195" s="730"/>
      <c r="HXR195" s="730"/>
      <c r="HXS195" s="730"/>
      <c r="HXT195" s="730"/>
      <c r="HXU195" s="730"/>
      <c r="HXV195" s="730"/>
      <c r="HXW195" s="730"/>
      <c r="HXX195" s="730"/>
      <c r="HXY195" s="730"/>
      <c r="HXZ195" s="730"/>
      <c r="HYA195" s="730"/>
      <c r="HYB195" s="730"/>
      <c r="HYC195" s="730"/>
      <c r="HYD195" s="730"/>
      <c r="HYE195" s="730"/>
      <c r="HYF195" s="730"/>
      <c r="HYG195" s="730"/>
      <c r="HYH195" s="730"/>
      <c r="HYI195" s="730"/>
      <c r="HYJ195" s="730"/>
      <c r="HYK195" s="730"/>
      <c r="HYL195" s="730"/>
      <c r="HYM195" s="730"/>
      <c r="HYN195" s="730"/>
      <c r="HYO195" s="730"/>
      <c r="HYP195" s="730"/>
      <c r="HYQ195" s="730"/>
      <c r="HYR195" s="730"/>
      <c r="HYS195" s="730"/>
      <c r="HYT195" s="730"/>
      <c r="HYU195" s="730"/>
      <c r="HYV195" s="730"/>
      <c r="HYW195" s="730"/>
      <c r="HYX195" s="730"/>
      <c r="HYY195" s="730"/>
      <c r="HYZ195" s="730"/>
      <c r="HZA195" s="730"/>
      <c r="HZB195" s="730"/>
      <c r="HZC195" s="730"/>
      <c r="HZD195" s="730"/>
      <c r="HZE195" s="730"/>
      <c r="HZF195" s="730"/>
      <c r="HZG195" s="730"/>
      <c r="HZH195" s="730"/>
      <c r="HZI195" s="730"/>
      <c r="HZJ195" s="730"/>
      <c r="HZK195" s="730"/>
      <c r="HZL195" s="730"/>
      <c r="HZM195" s="730"/>
      <c r="HZN195" s="730"/>
      <c r="HZO195" s="730"/>
      <c r="HZP195" s="730"/>
      <c r="HZQ195" s="730"/>
      <c r="HZR195" s="730"/>
      <c r="HZS195" s="730"/>
      <c r="HZT195" s="730"/>
      <c r="HZU195" s="730"/>
      <c r="HZV195" s="730"/>
      <c r="HZW195" s="730"/>
      <c r="HZX195" s="730"/>
      <c r="HZY195" s="730"/>
      <c r="HZZ195" s="730"/>
      <c r="IAA195" s="730"/>
      <c r="IAB195" s="730"/>
      <c r="IAC195" s="730"/>
      <c r="IAD195" s="730"/>
      <c r="IAE195" s="730"/>
      <c r="IAF195" s="730"/>
      <c r="IAG195" s="730"/>
      <c r="IAH195" s="730"/>
      <c r="IAI195" s="730"/>
      <c r="IAJ195" s="730"/>
      <c r="IAK195" s="730"/>
      <c r="IAL195" s="730"/>
      <c r="IAM195" s="730"/>
      <c r="IAN195" s="730"/>
      <c r="IAO195" s="730"/>
      <c r="IAP195" s="730"/>
      <c r="IAQ195" s="730"/>
      <c r="IAR195" s="730"/>
      <c r="IAS195" s="730"/>
      <c r="IAT195" s="730"/>
      <c r="IAU195" s="730"/>
      <c r="IAV195" s="730"/>
      <c r="IAW195" s="730"/>
      <c r="IAX195" s="730"/>
      <c r="IAY195" s="730"/>
      <c r="IAZ195" s="730"/>
      <c r="IBA195" s="730"/>
      <c r="IBB195" s="730"/>
      <c r="IBC195" s="730"/>
      <c r="IBD195" s="730"/>
      <c r="IBE195" s="730"/>
      <c r="IBF195" s="730"/>
      <c r="IBG195" s="730"/>
      <c r="IBH195" s="730"/>
      <c r="IBI195" s="730"/>
      <c r="IBJ195" s="730"/>
      <c r="IBK195" s="730"/>
      <c r="IBL195" s="730"/>
      <c r="IBM195" s="730"/>
      <c r="IBN195" s="730"/>
      <c r="IBO195" s="730"/>
      <c r="IBP195" s="730"/>
      <c r="IBQ195" s="730"/>
      <c r="IBR195" s="730"/>
      <c r="IBS195" s="730"/>
      <c r="IBT195" s="730"/>
      <c r="IBU195" s="730"/>
      <c r="IBV195" s="730"/>
      <c r="IBW195" s="730"/>
      <c r="IBX195" s="730"/>
      <c r="IBY195" s="730"/>
      <c r="IBZ195" s="730"/>
      <c r="ICA195" s="730"/>
      <c r="ICB195" s="730"/>
      <c r="ICC195" s="730"/>
      <c r="ICD195" s="730"/>
      <c r="ICE195" s="730"/>
      <c r="ICF195" s="730"/>
      <c r="ICG195" s="730"/>
      <c r="ICH195" s="730"/>
      <c r="ICI195" s="730"/>
      <c r="ICJ195" s="730"/>
      <c r="ICK195" s="730"/>
      <c r="ICL195" s="730"/>
      <c r="ICM195" s="730"/>
      <c r="ICN195" s="730"/>
      <c r="ICO195" s="730"/>
      <c r="ICP195" s="730"/>
      <c r="ICQ195" s="730"/>
      <c r="ICR195" s="730"/>
      <c r="ICS195" s="730"/>
      <c r="ICT195" s="730"/>
      <c r="ICU195" s="730"/>
      <c r="ICV195" s="730"/>
      <c r="ICW195" s="730"/>
      <c r="ICX195" s="730"/>
      <c r="ICY195" s="730"/>
      <c r="ICZ195" s="730"/>
      <c r="IDA195" s="730"/>
      <c r="IDB195" s="730"/>
      <c r="IDC195" s="730"/>
      <c r="IDD195" s="730"/>
      <c r="IDE195" s="730"/>
      <c r="IDF195" s="730"/>
      <c r="IDG195" s="730"/>
      <c r="IDH195" s="730"/>
      <c r="IDI195" s="730"/>
      <c r="IDJ195" s="730"/>
      <c r="IDK195" s="730"/>
      <c r="IDL195" s="730"/>
      <c r="IDM195" s="730"/>
      <c r="IDN195" s="730"/>
      <c r="IDO195" s="730"/>
      <c r="IDP195" s="730"/>
      <c r="IDQ195" s="730"/>
      <c r="IDR195" s="730"/>
      <c r="IDS195" s="730"/>
      <c r="IDT195" s="730"/>
      <c r="IDU195" s="730"/>
      <c r="IDV195" s="730"/>
      <c r="IDW195" s="730"/>
      <c r="IDX195" s="730"/>
      <c r="IDY195" s="730"/>
      <c r="IDZ195" s="730"/>
      <c r="IEA195" s="730"/>
      <c r="IEB195" s="730"/>
      <c r="IEC195" s="730"/>
      <c r="IED195" s="730"/>
      <c r="IEE195" s="730"/>
      <c r="IEF195" s="730"/>
      <c r="IEG195" s="730"/>
      <c r="IEH195" s="730"/>
      <c r="IEI195" s="730"/>
      <c r="IEJ195" s="730"/>
      <c r="IEK195" s="730"/>
      <c r="IEL195" s="730"/>
      <c r="IEM195" s="730"/>
      <c r="IEN195" s="730"/>
      <c r="IEO195" s="730"/>
      <c r="IEP195" s="730"/>
      <c r="IEQ195" s="730"/>
      <c r="IER195" s="730"/>
      <c r="IES195" s="730"/>
      <c r="IET195" s="730"/>
      <c r="IEU195" s="730"/>
      <c r="IEV195" s="730"/>
      <c r="IEW195" s="730"/>
      <c r="IEX195" s="730"/>
      <c r="IEY195" s="730"/>
      <c r="IEZ195" s="730"/>
      <c r="IFA195" s="730"/>
      <c r="IFB195" s="730"/>
      <c r="IFC195" s="730"/>
      <c r="IFD195" s="730"/>
      <c r="IFE195" s="730"/>
      <c r="IFF195" s="730"/>
      <c r="IFG195" s="730"/>
      <c r="IFH195" s="730"/>
      <c r="IFI195" s="730"/>
      <c r="IFJ195" s="730"/>
      <c r="IFK195" s="730"/>
      <c r="IFL195" s="730"/>
      <c r="IFM195" s="730"/>
      <c r="IFN195" s="730"/>
      <c r="IFO195" s="730"/>
      <c r="IFP195" s="730"/>
      <c r="IFQ195" s="730"/>
      <c r="IFR195" s="730"/>
      <c r="IFS195" s="730"/>
      <c r="IFT195" s="730"/>
      <c r="IFU195" s="730"/>
      <c r="IFV195" s="730"/>
      <c r="IFW195" s="730"/>
      <c r="IFX195" s="730"/>
      <c r="IFY195" s="730"/>
      <c r="IFZ195" s="730"/>
      <c r="IGA195" s="730"/>
      <c r="IGB195" s="730"/>
      <c r="IGC195" s="730"/>
      <c r="IGD195" s="730"/>
      <c r="IGE195" s="730"/>
      <c r="IGF195" s="730"/>
      <c r="IGG195" s="730"/>
      <c r="IGH195" s="730"/>
      <c r="IGI195" s="730"/>
      <c r="IGJ195" s="730"/>
      <c r="IGK195" s="730"/>
      <c r="IGL195" s="730"/>
      <c r="IGM195" s="730"/>
      <c r="IGN195" s="730"/>
      <c r="IGO195" s="730"/>
      <c r="IGP195" s="730"/>
      <c r="IGQ195" s="730"/>
      <c r="IGR195" s="730"/>
      <c r="IGS195" s="730"/>
      <c r="IGT195" s="730"/>
      <c r="IGU195" s="730"/>
      <c r="IGV195" s="730"/>
      <c r="IGW195" s="730"/>
      <c r="IGX195" s="730"/>
      <c r="IGY195" s="730"/>
      <c r="IGZ195" s="730"/>
      <c r="IHA195" s="730"/>
      <c r="IHB195" s="730"/>
      <c r="IHC195" s="730"/>
      <c r="IHD195" s="730"/>
      <c r="IHE195" s="730"/>
      <c r="IHF195" s="730"/>
      <c r="IHG195" s="730"/>
      <c r="IHH195" s="730"/>
      <c r="IHI195" s="730"/>
      <c r="IHJ195" s="730"/>
      <c r="IHK195" s="730"/>
      <c r="IHL195" s="730"/>
      <c r="IHM195" s="730"/>
      <c r="IHN195" s="730"/>
      <c r="IHO195" s="730"/>
      <c r="IHP195" s="730"/>
      <c r="IHQ195" s="730"/>
      <c r="IHR195" s="730"/>
      <c r="IHS195" s="730"/>
      <c r="IHT195" s="730"/>
      <c r="IHU195" s="730"/>
      <c r="IHV195" s="730"/>
      <c r="IHW195" s="730"/>
      <c r="IHX195" s="730"/>
      <c r="IHY195" s="730"/>
      <c r="IHZ195" s="730"/>
      <c r="IIA195" s="730"/>
      <c r="IIB195" s="730"/>
      <c r="IIC195" s="730"/>
      <c r="IID195" s="730"/>
      <c r="IIE195" s="730"/>
      <c r="IIF195" s="730"/>
      <c r="IIG195" s="730"/>
      <c r="IIH195" s="730"/>
      <c r="III195" s="730"/>
      <c r="IIJ195" s="730"/>
      <c r="IIK195" s="730"/>
      <c r="IIL195" s="730"/>
      <c r="IIM195" s="730"/>
      <c r="IIN195" s="730"/>
      <c r="IIO195" s="730"/>
      <c r="IIP195" s="730"/>
      <c r="IIQ195" s="730"/>
      <c r="IIR195" s="730"/>
      <c r="IIS195" s="730"/>
      <c r="IIT195" s="730"/>
      <c r="IIU195" s="730"/>
      <c r="IIV195" s="730"/>
      <c r="IIW195" s="730"/>
      <c r="IIX195" s="730"/>
      <c r="IIY195" s="730"/>
      <c r="IIZ195" s="730"/>
      <c r="IJA195" s="730"/>
      <c r="IJB195" s="730"/>
      <c r="IJC195" s="730"/>
      <c r="IJD195" s="730"/>
      <c r="IJE195" s="730"/>
      <c r="IJF195" s="730"/>
      <c r="IJG195" s="730"/>
      <c r="IJH195" s="730"/>
      <c r="IJI195" s="730"/>
      <c r="IJJ195" s="730"/>
      <c r="IJK195" s="730"/>
      <c r="IJL195" s="730"/>
      <c r="IJM195" s="730"/>
      <c r="IJN195" s="730"/>
      <c r="IJO195" s="730"/>
      <c r="IJP195" s="730"/>
      <c r="IJQ195" s="730"/>
      <c r="IJR195" s="730"/>
      <c r="IJS195" s="730"/>
      <c r="IJT195" s="730"/>
      <c r="IJU195" s="730"/>
      <c r="IJV195" s="730"/>
      <c r="IJW195" s="730"/>
      <c r="IJX195" s="730"/>
      <c r="IJY195" s="730"/>
      <c r="IJZ195" s="730"/>
      <c r="IKA195" s="730"/>
      <c r="IKB195" s="730"/>
      <c r="IKC195" s="730"/>
      <c r="IKD195" s="730"/>
      <c r="IKE195" s="730"/>
      <c r="IKF195" s="730"/>
      <c r="IKG195" s="730"/>
      <c r="IKH195" s="730"/>
      <c r="IKI195" s="730"/>
      <c r="IKJ195" s="730"/>
      <c r="IKK195" s="730"/>
      <c r="IKL195" s="730"/>
      <c r="IKM195" s="730"/>
      <c r="IKN195" s="730"/>
      <c r="IKO195" s="730"/>
      <c r="IKP195" s="730"/>
      <c r="IKQ195" s="730"/>
      <c r="IKR195" s="730"/>
      <c r="IKS195" s="730"/>
      <c r="IKT195" s="730"/>
      <c r="IKU195" s="730"/>
      <c r="IKV195" s="730"/>
      <c r="IKW195" s="730"/>
      <c r="IKX195" s="730"/>
      <c r="IKY195" s="730"/>
      <c r="IKZ195" s="730"/>
      <c r="ILA195" s="730"/>
      <c r="ILB195" s="730"/>
      <c r="ILC195" s="730"/>
      <c r="ILD195" s="730"/>
      <c r="ILE195" s="730"/>
      <c r="ILF195" s="730"/>
      <c r="ILG195" s="730"/>
      <c r="ILH195" s="730"/>
      <c r="ILI195" s="730"/>
      <c r="ILJ195" s="730"/>
      <c r="ILK195" s="730"/>
      <c r="ILL195" s="730"/>
      <c r="ILM195" s="730"/>
      <c r="ILN195" s="730"/>
      <c r="ILO195" s="730"/>
      <c r="ILP195" s="730"/>
      <c r="ILQ195" s="730"/>
      <c r="ILR195" s="730"/>
      <c r="ILS195" s="730"/>
      <c r="ILT195" s="730"/>
      <c r="ILU195" s="730"/>
      <c r="ILV195" s="730"/>
      <c r="ILW195" s="730"/>
      <c r="ILX195" s="730"/>
      <c r="ILY195" s="730"/>
      <c r="ILZ195" s="730"/>
      <c r="IMA195" s="730"/>
      <c r="IMB195" s="730"/>
      <c r="IMC195" s="730"/>
      <c r="IMD195" s="730"/>
      <c r="IME195" s="730"/>
      <c r="IMF195" s="730"/>
      <c r="IMG195" s="730"/>
      <c r="IMH195" s="730"/>
      <c r="IMI195" s="730"/>
      <c r="IMJ195" s="730"/>
      <c r="IMK195" s="730"/>
      <c r="IML195" s="730"/>
      <c r="IMM195" s="730"/>
      <c r="IMN195" s="730"/>
      <c r="IMO195" s="730"/>
      <c r="IMP195" s="730"/>
      <c r="IMQ195" s="730"/>
      <c r="IMR195" s="730"/>
      <c r="IMS195" s="730"/>
      <c r="IMT195" s="730"/>
      <c r="IMU195" s="730"/>
      <c r="IMV195" s="730"/>
      <c r="IMW195" s="730"/>
      <c r="IMX195" s="730"/>
      <c r="IMY195" s="730"/>
      <c r="IMZ195" s="730"/>
      <c r="INA195" s="730"/>
      <c r="INB195" s="730"/>
      <c r="INC195" s="730"/>
      <c r="IND195" s="730"/>
      <c r="INE195" s="730"/>
      <c r="INF195" s="730"/>
      <c r="ING195" s="730"/>
      <c r="INH195" s="730"/>
      <c r="INI195" s="730"/>
      <c r="INJ195" s="730"/>
      <c r="INK195" s="730"/>
      <c r="INL195" s="730"/>
      <c r="INM195" s="730"/>
      <c r="INN195" s="730"/>
      <c r="INO195" s="730"/>
      <c r="INP195" s="730"/>
      <c r="INQ195" s="730"/>
      <c r="INR195" s="730"/>
      <c r="INS195" s="730"/>
      <c r="INT195" s="730"/>
      <c r="INU195" s="730"/>
      <c r="INV195" s="730"/>
      <c r="INW195" s="730"/>
      <c r="INX195" s="730"/>
      <c r="INY195" s="730"/>
      <c r="INZ195" s="730"/>
      <c r="IOA195" s="730"/>
      <c r="IOB195" s="730"/>
      <c r="IOC195" s="730"/>
      <c r="IOD195" s="730"/>
      <c r="IOE195" s="730"/>
      <c r="IOF195" s="730"/>
      <c r="IOG195" s="730"/>
      <c r="IOH195" s="730"/>
      <c r="IOI195" s="730"/>
      <c r="IOJ195" s="730"/>
      <c r="IOK195" s="730"/>
      <c r="IOL195" s="730"/>
      <c r="IOM195" s="730"/>
      <c r="ION195" s="730"/>
      <c r="IOO195" s="730"/>
      <c r="IOP195" s="730"/>
      <c r="IOQ195" s="730"/>
      <c r="IOR195" s="730"/>
      <c r="IOS195" s="730"/>
      <c r="IOT195" s="730"/>
      <c r="IOU195" s="730"/>
      <c r="IOV195" s="730"/>
      <c r="IOW195" s="730"/>
      <c r="IOX195" s="730"/>
      <c r="IOY195" s="730"/>
      <c r="IOZ195" s="730"/>
      <c r="IPA195" s="730"/>
      <c r="IPB195" s="730"/>
      <c r="IPC195" s="730"/>
      <c r="IPD195" s="730"/>
      <c r="IPE195" s="730"/>
      <c r="IPF195" s="730"/>
      <c r="IPG195" s="730"/>
      <c r="IPH195" s="730"/>
      <c r="IPI195" s="730"/>
      <c r="IPJ195" s="730"/>
      <c r="IPK195" s="730"/>
      <c r="IPL195" s="730"/>
      <c r="IPM195" s="730"/>
      <c r="IPN195" s="730"/>
      <c r="IPO195" s="730"/>
      <c r="IPP195" s="730"/>
      <c r="IPQ195" s="730"/>
      <c r="IPR195" s="730"/>
      <c r="IPS195" s="730"/>
      <c r="IPT195" s="730"/>
      <c r="IPU195" s="730"/>
      <c r="IPV195" s="730"/>
      <c r="IPW195" s="730"/>
      <c r="IPX195" s="730"/>
      <c r="IPY195" s="730"/>
      <c r="IPZ195" s="730"/>
      <c r="IQA195" s="730"/>
      <c r="IQB195" s="730"/>
      <c r="IQC195" s="730"/>
      <c r="IQD195" s="730"/>
      <c r="IQE195" s="730"/>
      <c r="IQF195" s="730"/>
      <c r="IQG195" s="730"/>
      <c r="IQH195" s="730"/>
      <c r="IQI195" s="730"/>
      <c r="IQJ195" s="730"/>
      <c r="IQK195" s="730"/>
      <c r="IQL195" s="730"/>
      <c r="IQM195" s="730"/>
      <c r="IQN195" s="730"/>
      <c r="IQO195" s="730"/>
      <c r="IQP195" s="730"/>
      <c r="IQQ195" s="730"/>
      <c r="IQR195" s="730"/>
      <c r="IQS195" s="730"/>
      <c r="IQT195" s="730"/>
      <c r="IQU195" s="730"/>
      <c r="IQV195" s="730"/>
      <c r="IQW195" s="730"/>
      <c r="IQX195" s="730"/>
      <c r="IQY195" s="730"/>
      <c r="IQZ195" s="730"/>
      <c r="IRA195" s="730"/>
      <c r="IRB195" s="730"/>
      <c r="IRC195" s="730"/>
      <c r="IRD195" s="730"/>
      <c r="IRE195" s="730"/>
      <c r="IRF195" s="730"/>
      <c r="IRG195" s="730"/>
      <c r="IRH195" s="730"/>
      <c r="IRI195" s="730"/>
      <c r="IRJ195" s="730"/>
      <c r="IRK195" s="730"/>
      <c r="IRL195" s="730"/>
      <c r="IRM195" s="730"/>
      <c r="IRN195" s="730"/>
      <c r="IRO195" s="730"/>
      <c r="IRP195" s="730"/>
      <c r="IRQ195" s="730"/>
      <c r="IRR195" s="730"/>
      <c r="IRS195" s="730"/>
      <c r="IRT195" s="730"/>
      <c r="IRU195" s="730"/>
      <c r="IRV195" s="730"/>
      <c r="IRW195" s="730"/>
      <c r="IRX195" s="730"/>
      <c r="IRY195" s="730"/>
      <c r="IRZ195" s="730"/>
      <c r="ISA195" s="730"/>
      <c r="ISB195" s="730"/>
      <c r="ISC195" s="730"/>
      <c r="ISD195" s="730"/>
      <c r="ISE195" s="730"/>
      <c r="ISF195" s="730"/>
      <c r="ISG195" s="730"/>
      <c r="ISH195" s="730"/>
      <c r="ISI195" s="730"/>
      <c r="ISJ195" s="730"/>
      <c r="ISK195" s="730"/>
      <c r="ISL195" s="730"/>
      <c r="ISM195" s="730"/>
      <c r="ISN195" s="730"/>
      <c r="ISO195" s="730"/>
      <c r="ISP195" s="730"/>
      <c r="ISQ195" s="730"/>
      <c r="ISR195" s="730"/>
      <c r="ISS195" s="730"/>
      <c r="IST195" s="730"/>
      <c r="ISU195" s="730"/>
      <c r="ISV195" s="730"/>
      <c r="ISW195" s="730"/>
      <c r="ISX195" s="730"/>
      <c r="ISY195" s="730"/>
      <c r="ISZ195" s="730"/>
      <c r="ITA195" s="730"/>
      <c r="ITB195" s="730"/>
      <c r="ITC195" s="730"/>
      <c r="ITD195" s="730"/>
      <c r="ITE195" s="730"/>
      <c r="ITF195" s="730"/>
      <c r="ITG195" s="730"/>
      <c r="ITH195" s="730"/>
      <c r="ITI195" s="730"/>
      <c r="ITJ195" s="730"/>
      <c r="ITK195" s="730"/>
      <c r="ITL195" s="730"/>
      <c r="ITM195" s="730"/>
      <c r="ITN195" s="730"/>
      <c r="ITO195" s="730"/>
      <c r="ITP195" s="730"/>
      <c r="ITQ195" s="730"/>
      <c r="ITR195" s="730"/>
      <c r="ITS195" s="730"/>
      <c r="ITT195" s="730"/>
      <c r="ITU195" s="730"/>
      <c r="ITV195" s="730"/>
      <c r="ITW195" s="730"/>
      <c r="ITX195" s="730"/>
      <c r="ITY195" s="730"/>
      <c r="ITZ195" s="730"/>
      <c r="IUA195" s="730"/>
      <c r="IUB195" s="730"/>
      <c r="IUC195" s="730"/>
      <c r="IUD195" s="730"/>
      <c r="IUE195" s="730"/>
      <c r="IUF195" s="730"/>
      <c r="IUG195" s="730"/>
      <c r="IUH195" s="730"/>
      <c r="IUI195" s="730"/>
      <c r="IUJ195" s="730"/>
      <c r="IUK195" s="730"/>
      <c r="IUL195" s="730"/>
      <c r="IUM195" s="730"/>
      <c r="IUN195" s="730"/>
      <c r="IUO195" s="730"/>
      <c r="IUP195" s="730"/>
      <c r="IUQ195" s="730"/>
      <c r="IUR195" s="730"/>
      <c r="IUS195" s="730"/>
      <c r="IUT195" s="730"/>
      <c r="IUU195" s="730"/>
      <c r="IUV195" s="730"/>
      <c r="IUW195" s="730"/>
      <c r="IUX195" s="730"/>
      <c r="IUY195" s="730"/>
      <c r="IUZ195" s="730"/>
      <c r="IVA195" s="730"/>
      <c r="IVB195" s="730"/>
      <c r="IVC195" s="730"/>
      <c r="IVD195" s="730"/>
      <c r="IVE195" s="730"/>
      <c r="IVF195" s="730"/>
      <c r="IVG195" s="730"/>
      <c r="IVH195" s="730"/>
      <c r="IVI195" s="730"/>
      <c r="IVJ195" s="730"/>
      <c r="IVK195" s="730"/>
      <c r="IVL195" s="730"/>
      <c r="IVM195" s="730"/>
      <c r="IVN195" s="730"/>
      <c r="IVO195" s="730"/>
      <c r="IVP195" s="730"/>
      <c r="IVQ195" s="730"/>
      <c r="IVR195" s="730"/>
      <c r="IVS195" s="730"/>
      <c r="IVT195" s="730"/>
      <c r="IVU195" s="730"/>
      <c r="IVV195" s="730"/>
      <c r="IVW195" s="730"/>
      <c r="IVX195" s="730"/>
      <c r="IVY195" s="730"/>
      <c r="IVZ195" s="730"/>
      <c r="IWA195" s="730"/>
      <c r="IWB195" s="730"/>
      <c r="IWC195" s="730"/>
      <c r="IWD195" s="730"/>
      <c r="IWE195" s="730"/>
      <c r="IWF195" s="730"/>
      <c r="IWG195" s="730"/>
      <c r="IWH195" s="730"/>
      <c r="IWI195" s="730"/>
      <c r="IWJ195" s="730"/>
      <c r="IWK195" s="730"/>
      <c r="IWL195" s="730"/>
      <c r="IWM195" s="730"/>
      <c r="IWN195" s="730"/>
      <c r="IWO195" s="730"/>
      <c r="IWP195" s="730"/>
      <c r="IWQ195" s="730"/>
      <c r="IWR195" s="730"/>
      <c r="IWS195" s="730"/>
      <c r="IWT195" s="730"/>
      <c r="IWU195" s="730"/>
      <c r="IWV195" s="730"/>
      <c r="IWW195" s="730"/>
      <c r="IWX195" s="730"/>
      <c r="IWY195" s="730"/>
      <c r="IWZ195" s="730"/>
      <c r="IXA195" s="730"/>
      <c r="IXB195" s="730"/>
      <c r="IXC195" s="730"/>
      <c r="IXD195" s="730"/>
      <c r="IXE195" s="730"/>
      <c r="IXF195" s="730"/>
      <c r="IXG195" s="730"/>
      <c r="IXH195" s="730"/>
      <c r="IXI195" s="730"/>
      <c r="IXJ195" s="730"/>
      <c r="IXK195" s="730"/>
      <c r="IXL195" s="730"/>
      <c r="IXM195" s="730"/>
      <c r="IXN195" s="730"/>
      <c r="IXO195" s="730"/>
      <c r="IXP195" s="730"/>
      <c r="IXQ195" s="730"/>
      <c r="IXR195" s="730"/>
      <c r="IXS195" s="730"/>
      <c r="IXT195" s="730"/>
      <c r="IXU195" s="730"/>
      <c r="IXV195" s="730"/>
      <c r="IXW195" s="730"/>
      <c r="IXX195" s="730"/>
      <c r="IXY195" s="730"/>
      <c r="IXZ195" s="730"/>
      <c r="IYA195" s="730"/>
      <c r="IYB195" s="730"/>
      <c r="IYC195" s="730"/>
      <c r="IYD195" s="730"/>
      <c r="IYE195" s="730"/>
      <c r="IYF195" s="730"/>
      <c r="IYG195" s="730"/>
      <c r="IYH195" s="730"/>
      <c r="IYI195" s="730"/>
      <c r="IYJ195" s="730"/>
      <c r="IYK195" s="730"/>
      <c r="IYL195" s="730"/>
      <c r="IYM195" s="730"/>
      <c r="IYN195" s="730"/>
      <c r="IYO195" s="730"/>
      <c r="IYP195" s="730"/>
      <c r="IYQ195" s="730"/>
      <c r="IYR195" s="730"/>
      <c r="IYS195" s="730"/>
      <c r="IYT195" s="730"/>
      <c r="IYU195" s="730"/>
      <c r="IYV195" s="730"/>
      <c r="IYW195" s="730"/>
      <c r="IYX195" s="730"/>
      <c r="IYY195" s="730"/>
      <c r="IYZ195" s="730"/>
      <c r="IZA195" s="730"/>
      <c r="IZB195" s="730"/>
      <c r="IZC195" s="730"/>
      <c r="IZD195" s="730"/>
      <c r="IZE195" s="730"/>
      <c r="IZF195" s="730"/>
      <c r="IZG195" s="730"/>
      <c r="IZH195" s="730"/>
      <c r="IZI195" s="730"/>
      <c r="IZJ195" s="730"/>
      <c r="IZK195" s="730"/>
      <c r="IZL195" s="730"/>
      <c r="IZM195" s="730"/>
      <c r="IZN195" s="730"/>
      <c r="IZO195" s="730"/>
      <c r="IZP195" s="730"/>
      <c r="IZQ195" s="730"/>
      <c r="IZR195" s="730"/>
      <c r="IZS195" s="730"/>
      <c r="IZT195" s="730"/>
      <c r="IZU195" s="730"/>
      <c r="IZV195" s="730"/>
      <c r="IZW195" s="730"/>
      <c r="IZX195" s="730"/>
      <c r="IZY195" s="730"/>
      <c r="IZZ195" s="730"/>
      <c r="JAA195" s="730"/>
      <c r="JAB195" s="730"/>
      <c r="JAC195" s="730"/>
      <c r="JAD195" s="730"/>
      <c r="JAE195" s="730"/>
      <c r="JAF195" s="730"/>
      <c r="JAG195" s="730"/>
      <c r="JAH195" s="730"/>
      <c r="JAI195" s="730"/>
      <c r="JAJ195" s="730"/>
      <c r="JAK195" s="730"/>
      <c r="JAL195" s="730"/>
      <c r="JAM195" s="730"/>
      <c r="JAN195" s="730"/>
      <c r="JAO195" s="730"/>
      <c r="JAP195" s="730"/>
      <c r="JAQ195" s="730"/>
      <c r="JAR195" s="730"/>
      <c r="JAS195" s="730"/>
      <c r="JAT195" s="730"/>
      <c r="JAU195" s="730"/>
      <c r="JAV195" s="730"/>
      <c r="JAW195" s="730"/>
      <c r="JAX195" s="730"/>
      <c r="JAY195" s="730"/>
      <c r="JAZ195" s="730"/>
      <c r="JBA195" s="730"/>
      <c r="JBB195" s="730"/>
      <c r="JBC195" s="730"/>
      <c r="JBD195" s="730"/>
      <c r="JBE195" s="730"/>
      <c r="JBF195" s="730"/>
      <c r="JBG195" s="730"/>
      <c r="JBH195" s="730"/>
      <c r="JBI195" s="730"/>
      <c r="JBJ195" s="730"/>
      <c r="JBK195" s="730"/>
      <c r="JBL195" s="730"/>
      <c r="JBM195" s="730"/>
      <c r="JBN195" s="730"/>
      <c r="JBO195" s="730"/>
      <c r="JBP195" s="730"/>
      <c r="JBQ195" s="730"/>
      <c r="JBR195" s="730"/>
      <c r="JBS195" s="730"/>
      <c r="JBT195" s="730"/>
      <c r="JBU195" s="730"/>
      <c r="JBV195" s="730"/>
      <c r="JBW195" s="730"/>
      <c r="JBX195" s="730"/>
      <c r="JBY195" s="730"/>
      <c r="JBZ195" s="730"/>
      <c r="JCA195" s="730"/>
      <c r="JCB195" s="730"/>
      <c r="JCC195" s="730"/>
      <c r="JCD195" s="730"/>
      <c r="JCE195" s="730"/>
      <c r="JCF195" s="730"/>
      <c r="JCG195" s="730"/>
      <c r="JCH195" s="730"/>
      <c r="JCI195" s="730"/>
      <c r="JCJ195" s="730"/>
      <c r="JCK195" s="730"/>
      <c r="JCL195" s="730"/>
      <c r="JCM195" s="730"/>
      <c r="JCN195" s="730"/>
      <c r="JCO195" s="730"/>
      <c r="JCP195" s="730"/>
      <c r="JCQ195" s="730"/>
      <c r="JCR195" s="730"/>
      <c r="JCS195" s="730"/>
      <c r="JCT195" s="730"/>
      <c r="JCU195" s="730"/>
      <c r="JCV195" s="730"/>
      <c r="JCW195" s="730"/>
      <c r="JCX195" s="730"/>
      <c r="JCY195" s="730"/>
      <c r="JCZ195" s="730"/>
      <c r="JDA195" s="730"/>
      <c r="JDB195" s="730"/>
      <c r="JDC195" s="730"/>
      <c r="JDD195" s="730"/>
      <c r="JDE195" s="730"/>
      <c r="JDF195" s="730"/>
      <c r="JDG195" s="730"/>
      <c r="JDH195" s="730"/>
      <c r="JDI195" s="730"/>
      <c r="JDJ195" s="730"/>
      <c r="JDK195" s="730"/>
      <c r="JDL195" s="730"/>
      <c r="JDM195" s="730"/>
      <c r="JDN195" s="730"/>
      <c r="JDO195" s="730"/>
      <c r="JDP195" s="730"/>
      <c r="JDQ195" s="730"/>
      <c r="JDR195" s="730"/>
      <c r="JDS195" s="730"/>
      <c r="JDT195" s="730"/>
      <c r="JDU195" s="730"/>
      <c r="JDV195" s="730"/>
      <c r="JDW195" s="730"/>
      <c r="JDX195" s="730"/>
      <c r="JDY195" s="730"/>
      <c r="JDZ195" s="730"/>
      <c r="JEA195" s="730"/>
      <c r="JEB195" s="730"/>
      <c r="JEC195" s="730"/>
      <c r="JED195" s="730"/>
      <c r="JEE195" s="730"/>
      <c r="JEF195" s="730"/>
      <c r="JEG195" s="730"/>
      <c r="JEH195" s="730"/>
      <c r="JEI195" s="730"/>
      <c r="JEJ195" s="730"/>
      <c r="JEK195" s="730"/>
      <c r="JEL195" s="730"/>
      <c r="JEM195" s="730"/>
      <c r="JEN195" s="730"/>
      <c r="JEO195" s="730"/>
      <c r="JEP195" s="730"/>
      <c r="JEQ195" s="730"/>
      <c r="JER195" s="730"/>
      <c r="JES195" s="730"/>
      <c r="JET195" s="730"/>
      <c r="JEU195" s="730"/>
      <c r="JEV195" s="730"/>
      <c r="JEW195" s="730"/>
      <c r="JEX195" s="730"/>
      <c r="JEY195" s="730"/>
      <c r="JEZ195" s="730"/>
      <c r="JFA195" s="730"/>
      <c r="JFB195" s="730"/>
      <c r="JFC195" s="730"/>
      <c r="JFD195" s="730"/>
      <c r="JFE195" s="730"/>
      <c r="JFF195" s="730"/>
      <c r="JFG195" s="730"/>
      <c r="JFH195" s="730"/>
      <c r="JFI195" s="730"/>
      <c r="JFJ195" s="730"/>
      <c r="JFK195" s="730"/>
      <c r="JFL195" s="730"/>
      <c r="JFM195" s="730"/>
      <c r="JFN195" s="730"/>
      <c r="JFO195" s="730"/>
      <c r="JFP195" s="730"/>
      <c r="JFQ195" s="730"/>
      <c r="JFR195" s="730"/>
      <c r="JFS195" s="730"/>
      <c r="JFT195" s="730"/>
      <c r="JFU195" s="730"/>
      <c r="JFV195" s="730"/>
      <c r="JFW195" s="730"/>
      <c r="JFX195" s="730"/>
      <c r="JFY195" s="730"/>
      <c r="JFZ195" s="730"/>
      <c r="JGA195" s="730"/>
      <c r="JGB195" s="730"/>
      <c r="JGC195" s="730"/>
      <c r="JGD195" s="730"/>
      <c r="JGE195" s="730"/>
      <c r="JGF195" s="730"/>
      <c r="JGG195" s="730"/>
      <c r="JGH195" s="730"/>
      <c r="JGI195" s="730"/>
      <c r="JGJ195" s="730"/>
      <c r="JGK195" s="730"/>
      <c r="JGL195" s="730"/>
      <c r="JGM195" s="730"/>
      <c r="JGN195" s="730"/>
      <c r="JGO195" s="730"/>
      <c r="JGP195" s="730"/>
      <c r="JGQ195" s="730"/>
      <c r="JGR195" s="730"/>
      <c r="JGS195" s="730"/>
      <c r="JGT195" s="730"/>
      <c r="JGU195" s="730"/>
      <c r="JGV195" s="730"/>
      <c r="JGW195" s="730"/>
      <c r="JGX195" s="730"/>
      <c r="JGY195" s="730"/>
      <c r="JGZ195" s="730"/>
      <c r="JHA195" s="730"/>
      <c r="JHB195" s="730"/>
      <c r="JHC195" s="730"/>
      <c r="JHD195" s="730"/>
      <c r="JHE195" s="730"/>
      <c r="JHF195" s="730"/>
      <c r="JHG195" s="730"/>
      <c r="JHH195" s="730"/>
      <c r="JHI195" s="730"/>
      <c r="JHJ195" s="730"/>
      <c r="JHK195" s="730"/>
      <c r="JHL195" s="730"/>
      <c r="JHM195" s="730"/>
      <c r="JHN195" s="730"/>
      <c r="JHO195" s="730"/>
      <c r="JHP195" s="730"/>
      <c r="JHQ195" s="730"/>
      <c r="JHR195" s="730"/>
      <c r="JHS195" s="730"/>
      <c r="JHT195" s="730"/>
      <c r="JHU195" s="730"/>
      <c r="JHV195" s="730"/>
      <c r="JHW195" s="730"/>
      <c r="JHX195" s="730"/>
      <c r="JHY195" s="730"/>
      <c r="JHZ195" s="730"/>
      <c r="JIA195" s="730"/>
      <c r="JIB195" s="730"/>
      <c r="JIC195" s="730"/>
      <c r="JID195" s="730"/>
      <c r="JIE195" s="730"/>
      <c r="JIF195" s="730"/>
      <c r="JIG195" s="730"/>
      <c r="JIH195" s="730"/>
      <c r="JII195" s="730"/>
      <c r="JIJ195" s="730"/>
      <c r="JIK195" s="730"/>
      <c r="JIL195" s="730"/>
      <c r="JIM195" s="730"/>
      <c r="JIN195" s="730"/>
      <c r="JIO195" s="730"/>
      <c r="JIP195" s="730"/>
      <c r="JIQ195" s="730"/>
      <c r="JIR195" s="730"/>
      <c r="JIS195" s="730"/>
      <c r="JIT195" s="730"/>
      <c r="JIU195" s="730"/>
      <c r="JIV195" s="730"/>
      <c r="JIW195" s="730"/>
      <c r="JIX195" s="730"/>
      <c r="JIY195" s="730"/>
      <c r="JIZ195" s="730"/>
      <c r="JJA195" s="730"/>
      <c r="JJB195" s="730"/>
      <c r="JJC195" s="730"/>
      <c r="JJD195" s="730"/>
      <c r="JJE195" s="730"/>
      <c r="JJF195" s="730"/>
      <c r="JJG195" s="730"/>
      <c r="JJH195" s="730"/>
      <c r="JJI195" s="730"/>
      <c r="JJJ195" s="730"/>
      <c r="JJK195" s="730"/>
      <c r="JJL195" s="730"/>
      <c r="JJM195" s="730"/>
      <c r="JJN195" s="730"/>
      <c r="JJO195" s="730"/>
      <c r="JJP195" s="730"/>
      <c r="JJQ195" s="730"/>
      <c r="JJR195" s="730"/>
      <c r="JJS195" s="730"/>
      <c r="JJT195" s="730"/>
      <c r="JJU195" s="730"/>
      <c r="JJV195" s="730"/>
      <c r="JJW195" s="730"/>
      <c r="JJX195" s="730"/>
      <c r="JJY195" s="730"/>
      <c r="JJZ195" s="730"/>
      <c r="JKA195" s="730"/>
      <c r="JKB195" s="730"/>
      <c r="JKC195" s="730"/>
      <c r="JKD195" s="730"/>
      <c r="JKE195" s="730"/>
      <c r="JKF195" s="730"/>
      <c r="JKG195" s="730"/>
      <c r="JKH195" s="730"/>
      <c r="JKI195" s="730"/>
      <c r="JKJ195" s="730"/>
      <c r="JKK195" s="730"/>
      <c r="JKL195" s="730"/>
      <c r="JKM195" s="730"/>
      <c r="JKN195" s="730"/>
      <c r="JKO195" s="730"/>
      <c r="JKP195" s="730"/>
      <c r="JKQ195" s="730"/>
      <c r="JKR195" s="730"/>
      <c r="JKS195" s="730"/>
      <c r="JKT195" s="730"/>
      <c r="JKU195" s="730"/>
      <c r="JKV195" s="730"/>
      <c r="JKW195" s="730"/>
      <c r="JKX195" s="730"/>
      <c r="JKY195" s="730"/>
      <c r="JKZ195" s="730"/>
      <c r="JLA195" s="730"/>
      <c r="JLB195" s="730"/>
      <c r="JLC195" s="730"/>
      <c r="JLD195" s="730"/>
      <c r="JLE195" s="730"/>
      <c r="JLF195" s="730"/>
      <c r="JLG195" s="730"/>
      <c r="JLH195" s="730"/>
      <c r="JLI195" s="730"/>
      <c r="JLJ195" s="730"/>
      <c r="JLK195" s="730"/>
      <c r="JLL195" s="730"/>
      <c r="JLM195" s="730"/>
      <c r="JLN195" s="730"/>
      <c r="JLO195" s="730"/>
      <c r="JLP195" s="730"/>
      <c r="JLQ195" s="730"/>
      <c r="JLR195" s="730"/>
      <c r="JLS195" s="730"/>
      <c r="JLT195" s="730"/>
      <c r="JLU195" s="730"/>
      <c r="JLV195" s="730"/>
      <c r="JLW195" s="730"/>
      <c r="JLX195" s="730"/>
      <c r="JLY195" s="730"/>
      <c r="JLZ195" s="730"/>
      <c r="JMA195" s="730"/>
      <c r="JMB195" s="730"/>
      <c r="JMC195" s="730"/>
      <c r="JMD195" s="730"/>
      <c r="JME195" s="730"/>
      <c r="JMF195" s="730"/>
      <c r="JMG195" s="730"/>
      <c r="JMH195" s="730"/>
      <c r="JMI195" s="730"/>
      <c r="JMJ195" s="730"/>
      <c r="JMK195" s="730"/>
      <c r="JML195" s="730"/>
      <c r="JMM195" s="730"/>
      <c r="JMN195" s="730"/>
      <c r="JMO195" s="730"/>
      <c r="JMP195" s="730"/>
      <c r="JMQ195" s="730"/>
      <c r="JMR195" s="730"/>
      <c r="JMS195" s="730"/>
      <c r="JMT195" s="730"/>
      <c r="JMU195" s="730"/>
      <c r="JMV195" s="730"/>
      <c r="JMW195" s="730"/>
      <c r="JMX195" s="730"/>
      <c r="JMY195" s="730"/>
      <c r="JMZ195" s="730"/>
      <c r="JNA195" s="730"/>
      <c r="JNB195" s="730"/>
      <c r="JNC195" s="730"/>
      <c r="JND195" s="730"/>
      <c r="JNE195" s="730"/>
      <c r="JNF195" s="730"/>
      <c r="JNG195" s="730"/>
      <c r="JNH195" s="730"/>
      <c r="JNI195" s="730"/>
      <c r="JNJ195" s="730"/>
      <c r="JNK195" s="730"/>
      <c r="JNL195" s="730"/>
      <c r="JNM195" s="730"/>
      <c r="JNN195" s="730"/>
      <c r="JNO195" s="730"/>
      <c r="JNP195" s="730"/>
      <c r="JNQ195" s="730"/>
      <c r="JNR195" s="730"/>
      <c r="JNS195" s="730"/>
      <c r="JNT195" s="730"/>
      <c r="JNU195" s="730"/>
      <c r="JNV195" s="730"/>
      <c r="JNW195" s="730"/>
      <c r="JNX195" s="730"/>
      <c r="JNY195" s="730"/>
      <c r="JNZ195" s="730"/>
      <c r="JOA195" s="730"/>
      <c r="JOB195" s="730"/>
      <c r="JOC195" s="730"/>
      <c r="JOD195" s="730"/>
      <c r="JOE195" s="730"/>
      <c r="JOF195" s="730"/>
      <c r="JOG195" s="730"/>
      <c r="JOH195" s="730"/>
      <c r="JOI195" s="730"/>
      <c r="JOJ195" s="730"/>
      <c r="JOK195" s="730"/>
      <c r="JOL195" s="730"/>
      <c r="JOM195" s="730"/>
      <c r="JON195" s="730"/>
      <c r="JOO195" s="730"/>
      <c r="JOP195" s="730"/>
      <c r="JOQ195" s="730"/>
      <c r="JOR195" s="730"/>
      <c r="JOS195" s="730"/>
      <c r="JOT195" s="730"/>
      <c r="JOU195" s="730"/>
      <c r="JOV195" s="730"/>
      <c r="JOW195" s="730"/>
      <c r="JOX195" s="730"/>
      <c r="JOY195" s="730"/>
      <c r="JOZ195" s="730"/>
      <c r="JPA195" s="730"/>
      <c r="JPB195" s="730"/>
      <c r="JPC195" s="730"/>
      <c r="JPD195" s="730"/>
      <c r="JPE195" s="730"/>
      <c r="JPF195" s="730"/>
      <c r="JPG195" s="730"/>
      <c r="JPH195" s="730"/>
      <c r="JPI195" s="730"/>
      <c r="JPJ195" s="730"/>
      <c r="JPK195" s="730"/>
      <c r="JPL195" s="730"/>
      <c r="JPM195" s="730"/>
      <c r="JPN195" s="730"/>
      <c r="JPO195" s="730"/>
      <c r="JPP195" s="730"/>
      <c r="JPQ195" s="730"/>
      <c r="JPR195" s="730"/>
      <c r="JPS195" s="730"/>
      <c r="JPT195" s="730"/>
      <c r="JPU195" s="730"/>
      <c r="JPV195" s="730"/>
      <c r="JPW195" s="730"/>
      <c r="JPX195" s="730"/>
      <c r="JPY195" s="730"/>
      <c r="JPZ195" s="730"/>
      <c r="JQA195" s="730"/>
      <c r="JQB195" s="730"/>
      <c r="JQC195" s="730"/>
      <c r="JQD195" s="730"/>
      <c r="JQE195" s="730"/>
      <c r="JQF195" s="730"/>
      <c r="JQG195" s="730"/>
      <c r="JQH195" s="730"/>
      <c r="JQI195" s="730"/>
      <c r="JQJ195" s="730"/>
      <c r="JQK195" s="730"/>
      <c r="JQL195" s="730"/>
      <c r="JQM195" s="730"/>
      <c r="JQN195" s="730"/>
      <c r="JQO195" s="730"/>
      <c r="JQP195" s="730"/>
      <c r="JQQ195" s="730"/>
      <c r="JQR195" s="730"/>
      <c r="JQS195" s="730"/>
      <c r="JQT195" s="730"/>
      <c r="JQU195" s="730"/>
      <c r="JQV195" s="730"/>
      <c r="JQW195" s="730"/>
      <c r="JQX195" s="730"/>
      <c r="JQY195" s="730"/>
      <c r="JQZ195" s="730"/>
      <c r="JRA195" s="730"/>
      <c r="JRB195" s="730"/>
      <c r="JRC195" s="730"/>
      <c r="JRD195" s="730"/>
      <c r="JRE195" s="730"/>
      <c r="JRF195" s="730"/>
      <c r="JRG195" s="730"/>
      <c r="JRH195" s="730"/>
      <c r="JRI195" s="730"/>
      <c r="JRJ195" s="730"/>
      <c r="JRK195" s="730"/>
      <c r="JRL195" s="730"/>
      <c r="JRM195" s="730"/>
      <c r="JRN195" s="730"/>
      <c r="JRO195" s="730"/>
      <c r="JRP195" s="730"/>
      <c r="JRQ195" s="730"/>
      <c r="JRR195" s="730"/>
      <c r="JRS195" s="730"/>
      <c r="JRT195" s="730"/>
      <c r="JRU195" s="730"/>
      <c r="JRV195" s="730"/>
      <c r="JRW195" s="730"/>
      <c r="JRX195" s="730"/>
      <c r="JRY195" s="730"/>
      <c r="JRZ195" s="730"/>
      <c r="JSA195" s="730"/>
      <c r="JSB195" s="730"/>
      <c r="JSC195" s="730"/>
      <c r="JSD195" s="730"/>
      <c r="JSE195" s="730"/>
      <c r="JSF195" s="730"/>
      <c r="JSG195" s="730"/>
      <c r="JSH195" s="730"/>
      <c r="JSI195" s="730"/>
      <c r="JSJ195" s="730"/>
      <c r="JSK195" s="730"/>
      <c r="JSL195" s="730"/>
      <c r="JSM195" s="730"/>
      <c r="JSN195" s="730"/>
      <c r="JSO195" s="730"/>
      <c r="JSP195" s="730"/>
      <c r="JSQ195" s="730"/>
      <c r="JSR195" s="730"/>
      <c r="JSS195" s="730"/>
      <c r="JST195" s="730"/>
      <c r="JSU195" s="730"/>
      <c r="JSV195" s="730"/>
      <c r="JSW195" s="730"/>
      <c r="JSX195" s="730"/>
      <c r="JSY195" s="730"/>
      <c r="JSZ195" s="730"/>
      <c r="JTA195" s="730"/>
      <c r="JTB195" s="730"/>
      <c r="JTC195" s="730"/>
      <c r="JTD195" s="730"/>
      <c r="JTE195" s="730"/>
      <c r="JTF195" s="730"/>
      <c r="JTG195" s="730"/>
      <c r="JTH195" s="730"/>
      <c r="JTI195" s="730"/>
      <c r="JTJ195" s="730"/>
      <c r="JTK195" s="730"/>
      <c r="JTL195" s="730"/>
      <c r="JTM195" s="730"/>
      <c r="JTN195" s="730"/>
      <c r="JTO195" s="730"/>
      <c r="JTP195" s="730"/>
      <c r="JTQ195" s="730"/>
      <c r="JTR195" s="730"/>
      <c r="JTS195" s="730"/>
      <c r="JTT195" s="730"/>
      <c r="JTU195" s="730"/>
      <c r="JTV195" s="730"/>
      <c r="JTW195" s="730"/>
      <c r="JTX195" s="730"/>
      <c r="JTY195" s="730"/>
      <c r="JTZ195" s="730"/>
      <c r="JUA195" s="730"/>
      <c r="JUB195" s="730"/>
      <c r="JUC195" s="730"/>
      <c r="JUD195" s="730"/>
      <c r="JUE195" s="730"/>
      <c r="JUF195" s="730"/>
      <c r="JUG195" s="730"/>
      <c r="JUH195" s="730"/>
      <c r="JUI195" s="730"/>
      <c r="JUJ195" s="730"/>
      <c r="JUK195" s="730"/>
      <c r="JUL195" s="730"/>
      <c r="JUM195" s="730"/>
      <c r="JUN195" s="730"/>
      <c r="JUO195" s="730"/>
      <c r="JUP195" s="730"/>
      <c r="JUQ195" s="730"/>
      <c r="JUR195" s="730"/>
      <c r="JUS195" s="730"/>
      <c r="JUT195" s="730"/>
      <c r="JUU195" s="730"/>
      <c r="JUV195" s="730"/>
      <c r="JUW195" s="730"/>
      <c r="JUX195" s="730"/>
      <c r="JUY195" s="730"/>
      <c r="JUZ195" s="730"/>
      <c r="JVA195" s="730"/>
      <c r="JVB195" s="730"/>
      <c r="JVC195" s="730"/>
      <c r="JVD195" s="730"/>
      <c r="JVE195" s="730"/>
      <c r="JVF195" s="730"/>
      <c r="JVG195" s="730"/>
      <c r="JVH195" s="730"/>
      <c r="JVI195" s="730"/>
      <c r="JVJ195" s="730"/>
      <c r="JVK195" s="730"/>
      <c r="JVL195" s="730"/>
      <c r="JVM195" s="730"/>
      <c r="JVN195" s="730"/>
      <c r="JVO195" s="730"/>
      <c r="JVP195" s="730"/>
      <c r="JVQ195" s="730"/>
      <c r="JVR195" s="730"/>
      <c r="JVS195" s="730"/>
      <c r="JVT195" s="730"/>
      <c r="JVU195" s="730"/>
      <c r="JVV195" s="730"/>
      <c r="JVW195" s="730"/>
      <c r="JVX195" s="730"/>
      <c r="JVY195" s="730"/>
      <c r="JVZ195" s="730"/>
      <c r="JWA195" s="730"/>
      <c r="JWB195" s="730"/>
      <c r="JWC195" s="730"/>
      <c r="JWD195" s="730"/>
      <c r="JWE195" s="730"/>
      <c r="JWF195" s="730"/>
      <c r="JWG195" s="730"/>
      <c r="JWH195" s="730"/>
      <c r="JWI195" s="730"/>
      <c r="JWJ195" s="730"/>
      <c r="JWK195" s="730"/>
      <c r="JWL195" s="730"/>
      <c r="JWM195" s="730"/>
      <c r="JWN195" s="730"/>
      <c r="JWO195" s="730"/>
      <c r="JWP195" s="730"/>
      <c r="JWQ195" s="730"/>
      <c r="JWR195" s="730"/>
      <c r="JWS195" s="730"/>
      <c r="JWT195" s="730"/>
      <c r="JWU195" s="730"/>
      <c r="JWV195" s="730"/>
      <c r="JWW195" s="730"/>
      <c r="JWX195" s="730"/>
      <c r="JWY195" s="730"/>
      <c r="JWZ195" s="730"/>
      <c r="JXA195" s="730"/>
      <c r="JXB195" s="730"/>
      <c r="JXC195" s="730"/>
      <c r="JXD195" s="730"/>
      <c r="JXE195" s="730"/>
      <c r="JXF195" s="730"/>
      <c r="JXG195" s="730"/>
      <c r="JXH195" s="730"/>
      <c r="JXI195" s="730"/>
      <c r="JXJ195" s="730"/>
      <c r="JXK195" s="730"/>
      <c r="JXL195" s="730"/>
      <c r="JXM195" s="730"/>
      <c r="JXN195" s="730"/>
      <c r="JXO195" s="730"/>
      <c r="JXP195" s="730"/>
      <c r="JXQ195" s="730"/>
      <c r="JXR195" s="730"/>
      <c r="JXS195" s="730"/>
      <c r="JXT195" s="730"/>
      <c r="JXU195" s="730"/>
      <c r="JXV195" s="730"/>
      <c r="JXW195" s="730"/>
      <c r="JXX195" s="730"/>
      <c r="JXY195" s="730"/>
      <c r="JXZ195" s="730"/>
      <c r="JYA195" s="730"/>
      <c r="JYB195" s="730"/>
      <c r="JYC195" s="730"/>
      <c r="JYD195" s="730"/>
      <c r="JYE195" s="730"/>
      <c r="JYF195" s="730"/>
      <c r="JYG195" s="730"/>
      <c r="JYH195" s="730"/>
      <c r="JYI195" s="730"/>
      <c r="JYJ195" s="730"/>
      <c r="JYK195" s="730"/>
      <c r="JYL195" s="730"/>
      <c r="JYM195" s="730"/>
      <c r="JYN195" s="730"/>
      <c r="JYO195" s="730"/>
      <c r="JYP195" s="730"/>
      <c r="JYQ195" s="730"/>
      <c r="JYR195" s="730"/>
      <c r="JYS195" s="730"/>
      <c r="JYT195" s="730"/>
      <c r="JYU195" s="730"/>
      <c r="JYV195" s="730"/>
      <c r="JYW195" s="730"/>
      <c r="JYX195" s="730"/>
      <c r="JYY195" s="730"/>
      <c r="JYZ195" s="730"/>
      <c r="JZA195" s="730"/>
      <c r="JZB195" s="730"/>
      <c r="JZC195" s="730"/>
      <c r="JZD195" s="730"/>
      <c r="JZE195" s="730"/>
      <c r="JZF195" s="730"/>
      <c r="JZG195" s="730"/>
      <c r="JZH195" s="730"/>
      <c r="JZI195" s="730"/>
      <c r="JZJ195" s="730"/>
      <c r="JZK195" s="730"/>
      <c r="JZL195" s="730"/>
      <c r="JZM195" s="730"/>
      <c r="JZN195" s="730"/>
      <c r="JZO195" s="730"/>
      <c r="JZP195" s="730"/>
      <c r="JZQ195" s="730"/>
      <c r="JZR195" s="730"/>
      <c r="JZS195" s="730"/>
      <c r="JZT195" s="730"/>
      <c r="JZU195" s="730"/>
      <c r="JZV195" s="730"/>
      <c r="JZW195" s="730"/>
      <c r="JZX195" s="730"/>
      <c r="JZY195" s="730"/>
      <c r="JZZ195" s="730"/>
      <c r="KAA195" s="730"/>
      <c r="KAB195" s="730"/>
      <c r="KAC195" s="730"/>
      <c r="KAD195" s="730"/>
      <c r="KAE195" s="730"/>
      <c r="KAF195" s="730"/>
      <c r="KAG195" s="730"/>
      <c r="KAH195" s="730"/>
      <c r="KAI195" s="730"/>
      <c r="KAJ195" s="730"/>
      <c r="KAK195" s="730"/>
      <c r="KAL195" s="730"/>
      <c r="KAM195" s="730"/>
      <c r="KAN195" s="730"/>
      <c r="KAO195" s="730"/>
      <c r="KAP195" s="730"/>
      <c r="KAQ195" s="730"/>
      <c r="KAR195" s="730"/>
      <c r="KAS195" s="730"/>
      <c r="KAT195" s="730"/>
      <c r="KAU195" s="730"/>
      <c r="KAV195" s="730"/>
      <c r="KAW195" s="730"/>
      <c r="KAX195" s="730"/>
      <c r="KAY195" s="730"/>
      <c r="KAZ195" s="730"/>
      <c r="KBA195" s="730"/>
      <c r="KBB195" s="730"/>
      <c r="KBC195" s="730"/>
      <c r="KBD195" s="730"/>
      <c r="KBE195" s="730"/>
      <c r="KBF195" s="730"/>
      <c r="KBG195" s="730"/>
      <c r="KBH195" s="730"/>
      <c r="KBI195" s="730"/>
      <c r="KBJ195" s="730"/>
      <c r="KBK195" s="730"/>
      <c r="KBL195" s="730"/>
      <c r="KBM195" s="730"/>
      <c r="KBN195" s="730"/>
      <c r="KBO195" s="730"/>
      <c r="KBP195" s="730"/>
      <c r="KBQ195" s="730"/>
      <c r="KBR195" s="730"/>
      <c r="KBS195" s="730"/>
      <c r="KBT195" s="730"/>
      <c r="KBU195" s="730"/>
      <c r="KBV195" s="730"/>
      <c r="KBW195" s="730"/>
      <c r="KBX195" s="730"/>
      <c r="KBY195" s="730"/>
      <c r="KBZ195" s="730"/>
      <c r="KCA195" s="730"/>
      <c r="KCB195" s="730"/>
      <c r="KCC195" s="730"/>
      <c r="KCD195" s="730"/>
      <c r="KCE195" s="730"/>
      <c r="KCF195" s="730"/>
      <c r="KCG195" s="730"/>
      <c r="KCH195" s="730"/>
      <c r="KCI195" s="730"/>
      <c r="KCJ195" s="730"/>
      <c r="KCK195" s="730"/>
      <c r="KCL195" s="730"/>
      <c r="KCM195" s="730"/>
      <c r="KCN195" s="730"/>
      <c r="KCO195" s="730"/>
      <c r="KCP195" s="730"/>
      <c r="KCQ195" s="730"/>
      <c r="KCR195" s="730"/>
      <c r="KCS195" s="730"/>
      <c r="KCT195" s="730"/>
      <c r="KCU195" s="730"/>
      <c r="KCV195" s="730"/>
      <c r="KCW195" s="730"/>
      <c r="KCX195" s="730"/>
      <c r="KCY195" s="730"/>
      <c r="KCZ195" s="730"/>
      <c r="KDA195" s="730"/>
      <c r="KDB195" s="730"/>
      <c r="KDC195" s="730"/>
      <c r="KDD195" s="730"/>
      <c r="KDE195" s="730"/>
      <c r="KDF195" s="730"/>
      <c r="KDG195" s="730"/>
      <c r="KDH195" s="730"/>
      <c r="KDI195" s="730"/>
      <c r="KDJ195" s="730"/>
      <c r="KDK195" s="730"/>
      <c r="KDL195" s="730"/>
      <c r="KDM195" s="730"/>
      <c r="KDN195" s="730"/>
      <c r="KDO195" s="730"/>
      <c r="KDP195" s="730"/>
      <c r="KDQ195" s="730"/>
      <c r="KDR195" s="730"/>
      <c r="KDS195" s="730"/>
      <c r="KDT195" s="730"/>
      <c r="KDU195" s="730"/>
      <c r="KDV195" s="730"/>
      <c r="KDW195" s="730"/>
      <c r="KDX195" s="730"/>
      <c r="KDY195" s="730"/>
      <c r="KDZ195" s="730"/>
      <c r="KEA195" s="730"/>
      <c r="KEB195" s="730"/>
      <c r="KEC195" s="730"/>
      <c r="KED195" s="730"/>
      <c r="KEE195" s="730"/>
      <c r="KEF195" s="730"/>
      <c r="KEG195" s="730"/>
      <c r="KEH195" s="730"/>
      <c r="KEI195" s="730"/>
      <c r="KEJ195" s="730"/>
      <c r="KEK195" s="730"/>
      <c r="KEL195" s="730"/>
      <c r="KEM195" s="730"/>
      <c r="KEN195" s="730"/>
      <c r="KEO195" s="730"/>
      <c r="KEP195" s="730"/>
      <c r="KEQ195" s="730"/>
      <c r="KER195" s="730"/>
      <c r="KES195" s="730"/>
      <c r="KET195" s="730"/>
      <c r="KEU195" s="730"/>
      <c r="KEV195" s="730"/>
      <c r="KEW195" s="730"/>
      <c r="KEX195" s="730"/>
      <c r="KEY195" s="730"/>
      <c r="KEZ195" s="730"/>
      <c r="KFA195" s="730"/>
      <c r="KFB195" s="730"/>
      <c r="KFC195" s="730"/>
      <c r="KFD195" s="730"/>
      <c r="KFE195" s="730"/>
      <c r="KFF195" s="730"/>
      <c r="KFG195" s="730"/>
      <c r="KFH195" s="730"/>
      <c r="KFI195" s="730"/>
      <c r="KFJ195" s="730"/>
      <c r="KFK195" s="730"/>
      <c r="KFL195" s="730"/>
      <c r="KFM195" s="730"/>
      <c r="KFN195" s="730"/>
      <c r="KFO195" s="730"/>
      <c r="KFP195" s="730"/>
      <c r="KFQ195" s="730"/>
      <c r="KFR195" s="730"/>
      <c r="KFS195" s="730"/>
      <c r="KFT195" s="730"/>
      <c r="KFU195" s="730"/>
      <c r="KFV195" s="730"/>
      <c r="KFW195" s="730"/>
      <c r="KFX195" s="730"/>
      <c r="KFY195" s="730"/>
      <c r="KFZ195" s="730"/>
      <c r="KGA195" s="730"/>
      <c r="KGB195" s="730"/>
      <c r="KGC195" s="730"/>
      <c r="KGD195" s="730"/>
      <c r="KGE195" s="730"/>
      <c r="KGF195" s="730"/>
      <c r="KGG195" s="730"/>
      <c r="KGH195" s="730"/>
      <c r="KGI195" s="730"/>
      <c r="KGJ195" s="730"/>
      <c r="KGK195" s="730"/>
      <c r="KGL195" s="730"/>
      <c r="KGM195" s="730"/>
      <c r="KGN195" s="730"/>
      <c r="KGO195" s="730"/>
      <c r="KGP195" s="730"/>
      <c r="KGQ195" s="730"/>
      <c r="KGR195" s="730"/>
      <c r="KGS195" s="730"/>
      <c r="KGT195" s="730"/>
      <c r="KGU195" s="730"/>
      <c r="KGV195" s="730"/>
      <c r="KGW195" s="730"/>
      <c r="KGX195" s="730"/>
      <c r="KGY195" s="730"/>
      <c r="KGZ195" s="730"/>
      <c r="KHA195" s="730"/>
      <c r="KHB195" s="730"/>
      <c r="KHC195" s="730"/>
      <c r="KHD195" s="730"/>
      <c r="KHE195" s="730"/>
      <c r="KHF195" s="730"/>
      <c r="KHG195" s="730"/>
      <c r="KHH195" s="730"/>
      <c r="KHI195" s="730"/>
      <c r="KHJ195" s="730"/>
      <c r="KHK195" s="730"/>
      <c r="KHL195" s="730"/>
      <c r="KHM195" s="730"/>
      <c r="KHN195" s="730"/>
      <c r="KHO195" s="730"/>
      <c r="KHP195" s="730"/>
      <c r="KHQ195" s="730"/>
      <c r="KHR195" s="730"/>
      <c r="KHS195" s="730"/>
      <c r="KHT195" s="730"/>
      <c r="KHU195" s="730"/>
      <c r="KHV195" s="730"/>
      <c r="KHW195" s="730"/>
      <c r="KHX195" s="730"/>
      <c r="KHY195" s="730"/>
      <c r="KHZ195" s="730"/>
      <c r="KIA195" s="730"/>
      <c r="KIB195" s="730"/>
      <c r="KIC195" s="730"/>
      <c r="KID195" s="730"/>
      <c r="KIE195" s="730"/>
      <c r="KIF195" s="730"/>
      <c r="KIG195" s="730"/>
      <c r="KIH195" s="730"/>
      <c r="KII195" s="730"/>
      <c r="KIJ195" s="730"/>
      <c r="KIK195" s="730"/>
      <c r="KIL195" s="730"/>
      <c r="KIM195" s="730"/>
      <c r="KIN195" s="730"/>
      <c r="KIO195" s="730"/>
      <c r="KIP195" s="730"/>
      <c r="KIQ195" s="730"/>
      <c r="KIR195" s="730"/>
      <c r="KIS195" s="730"/>
      <c r="KIT195" s="730"/>
      <c r="KIU195" s="730"/>
      <c r="KIV195" s="730"/>
      <c r="KIW195" s="730"/>
      <c r="KIX195" s="730"/>
      <c r="KIY195" s="730"/>
      <c r="KIZ195" s="730"/>
      <c r="KJA195" s="730"/>
      <c r="KJB195" s="730"/>
      <c r="KJC195" s="730"/>
      <c r="KJD195" s="730"/>
      <c r="KJE195" s="730"/>
      <c r="KJF195" s="730"/>
      <c r="KJG195" s="730"/>
      <c r="KJH195" s="730"/>
      <c r="KJI195" s="730"/>
      <c r="KJJ195" s="730"/>
      <c r="KJK195" s="730"/>
      <c r="KJL195" s="730"/>
      <c r="KJM195" s="730"/>
      <c r="KJN195" s="730"/>
      <c r="KJO195" s="730"/>
      <c r="KJP195" s="730"/>
      <c r="KJQ195" s="730"/>
      <c r="KJR195" s="730"/>
      <c r="KJS195" s="730"/>
      <c r="KJT195" s="730"/>
      <c r="KJU195" s="730"/>
      <c r="KJV195" s="730"/>
      <c r="KJW195" s="730"/>
      <c r="KJX195" s="730"/>
      <c r="KJY195" s="730"/>
      <c r="KJZ195" s="730"/>
      <c r="KKA195" s="730"/>
      <c r="KKB195" s="730"/>
      <c r="KKC195" s="730"/>
      <c r="KKD195" s="730"/>
      <c r="KKE195" s="730"/>
      <c r="KKF195" s="730"/>
      <c r="KKG195" s="730"/>
      <c r="KKH195" s="730"/>
      <c r="KKI195" s="730"/>
      <c r="KKJ195" s="730"/>
      <c r="KKK195" s="730"/>
      <c r="KKL195" s="730"/>
      <c r="KKM195" s="730"/>
      <c r="KKN195" s="730"/>
      <c r="KKO195" s="730"/>
      <c r="KKP195" s="730"/>
      <c r="KKQ195" s="730"/>
      <c r="KKR195" s="730"/>
      <c r="KKS195" s="730"/>
      <c r="KKT195" s="730"/>
      <c r="KKU195" s="730"/>
      <c r="KKV195" s="730"/>
      <c r="KKW195" s="730"/>
      <c r="KKX195" s="730"/>
      <c r="KKY195" s="730"/>
      <c r="KKZ195" s="730"/>
      <c r="KLA195" s="730"/>
      <c r="KLB195" s="730"/>
      <c r="KLC195" s="730"/>
      <c r="KLD195" s="730"/>
      <c r="KLE195" s="730"/>
      <c r="KLF195" s="730"/>
      <c r="KLG195" s="730"/>
      <c r="KLH195" s="730"/>
      <c r="KLI195" s="730"/>
      <c r="KLJ195" s="730"/>
      <c r="KLK195" s="730"/>
      <c r="KLL195" s="730"/>
      <c r="KLM195" s="730"/>
      <c r="KLN195" s="730"/>
      <c r="KLO195" s="730"/>
      <c r="KLP195" s="730"/>
      <c r="KLQ195" s="730"/>
      <c r="KLR195" s="730"/>
      <c r="KLS195" s="730"/>
      <c r="KLT195" s="730"/>
      <c r="KLU195" s="730"/>
      <c r="KLV195" s="730"/>
      <c r="KLW195" s="730"/>
      <c r="KLX195" s="730"/>
      <c r="KLY195" s="730"/>
      <c r="KLZ195" s="730"/>
      <c r="KMA195" s="730"/>
      <c r="KMB195" s="730"/>
      <c r="KMC195" s="730"/>
      <c r="KMD195" s="730"/>
      <c r="KME195" s="730"/>
      <c r="KMF195" s="730"/>
      <c r="KMG195" s="730"/>
      <c r="KMH195" s="730"/>
      <c r="KMI195" s="730"/>
      <c r="KMJ195" s="730"/>
      <c r="KMK195" s="730"/>
      <c r="KML195" s="730"/>
      <c r="KMM195" s="730"/>
      <c r="KMN195" s="730"/>
      <c r="KMO195" s="730"/>
      <c r="KMP195" s="730"/>
      <c r="KMQ195" s="730"/>
      <c r="KMR195" s="730"/>
      <c r="KMS195" s="730"/>
      <c r="KMT195" s="730"/>
      <c r="KMU195" s="730"/>
      <c r="KMV195" s="730"/>
      <c r="KMW195" s="730"/>
      <c r="KMX195" s="730"/>
      <c r="KMY195" s="730"/>
      <c r="KMZ195" s="730"/>
      <c r="KNA195" s="730"/>
      <c r="KNB195" s="730"/>
      <c r="KNC195" s="730"/>
      <c r="KND195" s="730"/>
      <c r="KNE195" s="730"/>
      <c r="KNF195" s="730"/>
      <c r="KNG195" s="730"/>
      <c r="KNH195" s="730"/>
      <c r="KNI195" s="730"/>
      <c r="KNJ195" s="730"/>
      <c r="KNK195" s="730"/>
      <c r="KNL195" s="730"/>
      <c r="KNM195" s="730"/>
      <c r="KNN195" s="730"/>
      <c r="KNO195" s="730"/>
      <c r="KNP195" s="730"/>
      <c r="KNQ195" s="730"/>
      <c r="KNR195" s="730"/>
      <c r="KNS195" s="730"/>
      <c r="KNT195" s="730"/>
      <c r="KNU195" s="730"/>
      <c r="KNV195" s="730"/>
      <c r="KNW195" s="730"/>
      <c r="KNX195" s="730"/>
      <c r="KNY195" s="730"/>
      <c r="KNZ195" s="730"/>
      <c r="KOA195" s="730"/>
      <c r="KOB195" s="730"/>
      <c r="KOC195" s="730"/>
      <c r="KOD195" s="730"/>
      <c r="KOE195" s="730"/>
      <c r="KOF195" s="730"/>
      <c r="KOG195" s="730"/>
      <c r="KOH195" s="730"/>
      <c r="KOI195" s="730"/>
      <c r="KOJ195" s="730"/>
      <c r="KOK195" s="730"/>
      <c r="KOL195" s="730"/>
      <c r="KOM195" s="730"/>
      <c r="KON195" s="730"/>
      <c r="KOO195" s="730"/>
      <c r="KOP195" s="730"/>
      <c r="KOQ195" s="730"/>
      <c r="KOR195" s="730"/>
      <c r="KOS195" s="730"/>
      <c r="KOT195" s="730"/>
      <c r="KOU195" s="730"/>
      <c r="KOV195" s="730"/>
      <c r="KOW195" s="730"/>
      <c r="KOX195" s="730"/>
      <c r="KOY195" s="730"/>
      <c r="KOZ195" s="730"/>
      <c r="KPA195" s="730"/>
      <c r="KPB195" s="730"/>
      <c r="KPC195" s="730"/>
      <c r="KPD195" s="730"/>
      <c r="KPE195" s="730"/>
      <c r="KPF195" s="730"/>
      <c r="KPG195" s="730"/>
      <c r="KPH195" s="730"/>
      <c r="KPI195" s="730"/>
      <c r="KPJ195" s="730"/>
      <c r="KPK195" s="730"/>
      <c r="KPL195" s="730"/>
      <c r="KPM195" s="730"/>
      <c r="KPN195" s="730"/>
      <c r="KPO195" s="730"/>
      <c r="KPP195" s="730"/>
      <c r="KPQ195" s="730"/>
      <c r="KPR195" s="730"/>
      <c r="KPS195" s="730"/>
      <c r="KPT195" s="730"/>
      <c r="KPU195" s="730"/>
      <c r="KPV195" s="730"/>
      <c r="KPW195" s="730"/>
      <c r="KPX195" s="730"/>
      <c r="KPY195" s="730"/>
      <c r="KPZ195" s="730"/>
      <c r="KQA195" s="730"/>
      <c r="KQB195" s="730"/>
      <c r="KQC195" s="730"/>
      <c r="KQD195" s="730"/>
      <c r="KQE195" s="730"/>
      <c r="KQF195" s="730"/>
      <c r="KQG195" s="730"/>
      <c r="KQH195" s="730"/>
      <c r="KQI195" s="730"/>
      <c r="KQJ195" s="730"/>
      <c r="KQK195" s="730"/>
      <c r="KQL195" s="730"/>
      <c r="KQM195" s="730"/>
      <c r="KQN195" s="730"/>
      <c r="KQO195" s="730"/>
      <c r="KQP195" s="730"/>
      <c r="KQQ195" s="730"/>
      <c r="KQR195" s="730"/>
      <c r="KQS195" s="730"/>
      <c r="KQT195" s="730"/>
      <c r="KQU195" s="730"/>
      <c r="KQV195" s="730"/>
      <c r="KQW195" s="730"/>
      <c r="KQX195" s="730"/>
      <c r="KQY195" s="730"/>
      <c r="KQZ195" s="730"/>
      <c r="KRA195" s="730"/>
      <c r="KRB195" s="730"/>
      <c r="KRC195" s="730"/>
      <c r="KRD195" s="730"/>
      <c r="KRE195" s="730"/>
      <c r="KRF195" s="730"/>
      <c r="KRG195" s="730"/>
      <c r="KRH195" s="730"/>
      <c r="KRI195" s="730"/>
      <c r="KRJ195" s="730"/>
      <c r="KRK195" s="730"/>
      <c r="KRL195" s="730"/>
      <c r="KRM195" s="730"/>
      <c r="KRN195" s="730"/>
      <c r="KRO195" s="730"/>
      <c r="KRP195" s="730"/>
      <c r="KRQ195" s="730"/>
      <c r="KRR195" s="730"/>
      <c r="KRS195" s="730"/>
      <c r="KRT195" s="730"/>
      <c r="KRU195" s="730"/>
      <c r="KRV195" s="730"/>
      <c r="KRW195" s="730"/>
      <c r="KRX195" s="730"/>
      <c r="KRY195" s="730"/>
      <c r="KRZ195" s="730"/>
      <c r="KSA195" s="730"/>
      <c r="KSB195" s="730"/>
      <c r="KSC195" s="730"/>
      <c r="KSD195" s="730"/>
      <c r="KSE195" s="730"/>
      <c r="KSF195" s="730"/>
      <c r="KSG195" s="730"/>
      <c r="KSH195" s="730"/>
      <c r="KSI195" s="730"/>
      <c r="KSJ195" s="730"/>
      <c r="KSK195" s="730"/>
      <c r="KSL195" s="730"/>
      <c r="KSM195" s="730"/>
      <c r="KSN195" s="730"/>
      <c r="KSO195" s="730"/>
      <c r="KSP195" s="730"/>
      <c r="KSQ195" s="730"/>
      <c r="KSR195" s="730"/>
      <c r="KSS195" s="730"/>
      <c r="KST195" s="730"/>
      <c r="KSU195" s="730"/>
      <c r="KSV195" s="730"/>
      <c r="KSW195" s="730"/>
      <c r="KSX195" s="730"/>
      <c r="KSY195" s="730"/>
      <c r="KSZ195" s="730"/>
      <c r="KTA195" s="730"/>
      <c r="KTB195" s="730"/>
      <c r="KTC195" s="730"/>
      <c r="KTD195" s="730"/>
      <c r="KTE195" s="730"/>
      <c r="KTF195" s="730"/>
      <c r="KTG195" s="730"/>
      <c r="KTH195" s="730"/>
      <c r="KTI195" s="730"/>
      <c r="KTJ195" s="730"/>
      <c r="KTK195" s="730"/>
      <c r="KTL195" s="730"/>
      <c r="KTM195" s="730"/>
      <c r="KTN195" s="730"/>
      <c r="KTO195" s="730"/>
      <c r="KTP195" s="730"/>
      <c r="KTQ195" s="730"/>
      <c r="KTR195" s="730"/>
      <c r="KTS195" s="730"/>
      <c r="KTT195" s="730"/>
      <c r="KTU195" s="730"/>
      <c r="KTV195" s="730"/>
      <c r="KTW195" s="730"/>
      <c r="KTX195" s="730"/>
      <c r="KTY195" s="730"/>
      <c r="KTZ195" s="730"/>
      <c r="KUA195" s="730"/>
      <c r="KUB195" s="730"/>
      <c r="KUC195" s="730"/>
      <c r="KUD195" s="730"/>
      <c r="KUE195" s="730"/>
      <c r="KUF195" s="730"/>
      <c r="KUG195" s="730"/>
      <c r="KUH195" s="730"/>
      <c r="KUI195" s="730"/>
      <c r="KUJ195" s="730"/>
      <c r="KUK195" s="730"/>
      <c r="KUL195" s="730"/>
      <c r="KUM195" s="730"/>
      <c r="KUN195" s="730"/>
      <c r="KUO195" s="730"/>
      <c r="KUP195" s="730"/>
      <c r="KUQ195" s="730"/>
      <c r="KUR195" s="730"/>
      <c r="KUS195" s="730"/>
      <c r="KUT195" s="730"/>
      <c r="KUU195" s="730"/>
      <c r="KUV195" s="730"/>
      <c r="KUW195" s="730"/>
      <c r="KUX195" s="730"/>
      <c r="KUY195" s="730"/>
      <c r="KUZ195" s="730"/>
      <c r="KVA195" s="730"/>
      <c r="KVB195" s="730"/>
      <c r="KVC195" s="730"/>
      <c r="KVD195" s="730"/>
      <c r="KVE195" s="730"/>
      <c r="KVF195" s="730"/>
      <c r="KVG195" s="730"/>
      <c r="KVH195" s="730"/>
      <c r="KVI195" s="730"/>
      <c r="KVJ195" s="730"/>
      <c r="KVK195" s="730"/>
      <c r="KVL195" s="730"/>
      <c r="KVM195" s="730"/>
      <c r="KVN195" s="730"/>
      <c r="KVO195" s="730"/>
      <c r="KVP195" s="730"/>
      <c r="KVQ195" s="730"/>
      <c r="KVR195" s="730"/>
      <c r="KVS195" s="730"/>
      <c r="KVT195" s="730"/>
      <c r="KVU195" s="730"/>
      <c r="KVV195" s="730"/>
      <c r="KVW195" s="730"/>
      <c r="KVX195" s="730"/>
      <c r="KVY195" s="730"/>
      <c r="KVZ195" s="730"/>
      <c r="KWA195" s="730"/>
      <c r="KWB195" s="730"/>
      <c r="KWC195" s="730"/>
      <c r="KWD195" s="730"/>
      <c r="KWE195" s="730"/>
      <c r="KWF195" s="730"/>
      <c r="KWG195" s="730"/>
      <c r="KWH195" s="730"/>
      <c r="KWI195" s="730"/>
      <c r="KWJ195" s="730"/>
      <c r="KWK195" s="730"/>
      <c r="KWL195" s="730"/>
      <c r="KWM195" s="730"/>
      <c r="KWN195" s="730"/>
      <c r="KWO195" s="730"/>
      <c r="KWP195" s="730"/>
      <c r="KWQ195" s="730"/>
      <c r="KWR195" s="730"/>
      <c r="KWS195" s="730"/>
      <c r="KWT195" s="730"/>
      <c r="KWU195" s="730"/>
      <c r="KWV195" s="730"/>
      <c r="KWW195" s="730"/>
      <c r="KWX195" s="730"/>
      <c r="KWY195" s="730"/>
      <c r="KWZ195" s="730"/>
      <c r="KXA195" s="730"/>
      <c r="KXB195" s="730"/>
      <c r="KXC195" s="730"/>
      <c r="KXD195" s="730"/>
      <c r="KXE195" s="730"/>
      <c r="KXF195" s="730"/>
      <c r="KXG195" s="730"/>
      <c r="KXH195" s="730"/>
      <c r="KXI195" s="730"/>
      <c r="KXJ195" s="730"/>
      <c r="KXK195" s="730"/>
      <c r="KXL195" s="730"/>
      <c r="KXM195" s="730"/>
      <c r="KXN195" s="730"/>
      <c r="KXO195" s="730"/>
      <c r="KXP195" s="730"/>
      <c r="KXQ195" s="730"/>
      <c r="KXR195" s="730"/>
      <c r="KXS195" s="730"/>
      <c r="KXT195" s="730"/>
      <c r="KXU195" s="730"/>
      <c r="KXV195" s="730"/>
      <c r="KXW195" s="730"/>
      <c r="KXX195" s="730"/>
      <c r="KXY195" s="730"/>
      <c r="KXZ195" s="730"/>
      <c r="KYA195" s="730"/>
      <c r="KYB195" s="730"/>
      <c r="KYC195" s="730"/>
      <c r="KYD195" s="730"/>
      <c r="KYE195" s="730"/>
      <c r="KYF195" s="730"/>
      <c r="KYG195" s="730"/>
      <c r="KYH195" s="730"/>
      <c r="KYI195" s="730"/>
      <c r="KYJ195" s="730"/>
      <c r="KYK195" s="730"/>
      <c r="KYL195" s="730"/>
      <c r="KYM195" s="730"/>
      <c r="KYN195" s="730"/>
      <c r="KYO195" s="730"/>
      <c r="KYP195" s="730"/>
      <c r="KYQ195" s="730"/>
      <c r="KYR195" s="730"/>
      <c r="KYS195" s="730"/>
      <c r="KYT195" s="730"/>
      <c r="KYU195" s="730"/>
      <c r="KYV195" s="730"/>
      <c r="KYW195" s="730"/>
      <c r="KYX195" s="730"/>
      <c r="KYY195" s="730"/>
      <c r="KYZ195" s="730"/>
      <c r="KZA195" s="730"/>
      <c r="KZB195" s="730"/>
      <c r="KZC195" s="730"/>
      <c r="KZD195" s="730"/>
      <c r="KZE195" s="730"/>
      <c r="KZF195" s="730"/>
      <c r="KZG195" s="730"/>
      <c r="KZH195" s="730"/>
      <c r="KZI195" s="730"/>
      <c r="KZJ195" s="730"/>
      <c r="KZK195" s="730"/>
      <c r="KZL195" s="730"/>
      <c r="KZM195" s="730"/>
      <c r="KZN195" s="730"/>
      <c r="KZO195" s="730"/>
      <c r="KZP195" s="730"/>
      <c r="KZQ195" s="730"/>
      <c r="KZR195" s="730"/>
      <c r="KZS195" s="730"/>
      <c r="KZT195" s="730"/>
      <c r="KZU195" s="730"/>
      <c r="KZV195" s="730"/>
      <c r="KZW195" s="730"/>
      <c r="KZX195" s="730"/>
      <c r="KZY195" s="730"/>
      <c r="KZZ195" s="730"/>
      <c r="LAA195" s="730"/>
      <c r="LAB195" s="730"/>
      <c r="LAC195" s="730"/>
      <c r="LAD195" s="730"/>
      <c r="LAE195" s="730"/>
      <c r="LAF195" s="730"/>
      <c r="LAG195" s="730"/>
      <c r="LAH195" s="730"/>
      <c r="LAI195" s="730"/>
      <c r="LAJ195" s="730"/>
      <c r="LAK195" s="730"/>
      <c r="LAL195" s="730"/>
      <c r="LAM195" s="730"/>
      <c r="LAN195" s="730"/>
      <c r="LAO195" s="730"/>
      <c r="LAP195" s="730"/>
      <c r="LAQ195" s="730"/>
      <c r="LAR195" s="730"/>
      <c r="LAS195" s="730"/>
      <c r="LAT195" s="730"/>
      <c r="LAU195" s="730"/>
      <c r="LAV195" s="730"/>
      <c r="LAW195" s="730"/>
      <c r="LAX195" s="730"/>
      <c r="LAY195" s="730"/>
      <c r="LAZ195" s="730"/>
      <c r="LBA195" s="730"/>
      <c r="LBB195" s="730"/>
      <c r="LBC195" s="730"/>
      <c r="LBD195" s="730"/>
      <c r="LBE195" s="730"/>
      <c r="LBF195" s="730"/>
      <c r="LBG195" s="730"/>
      <c r="LBH195" s="730"/>
      <c r="LBI195" s="730"/>
      <c r="LBJ195" s="730"/>
      <c r="LBK195" s="730"/>
      <c r="LBL195" s="730"/>
      <c r="LBM195" s="730"/>
      <c r="LBN195" s="730"/>
      <c r="LBO195" s="730"/>
      <c r="LBP195" s="730"/>
      <c r="LBQ195" s="730"/>
      <c r="LBR195" s="730"/>
      <c r="LBS195" s="730"/>
      <c r="LBT195" s="730"/>
      <c r="LBU195" s="730"/>
      <c r="LBV195" s="730"/>
      <c r="LBW195" s="730"/>
      <c r="LBX195" s="730"/>
      <c r="LBY195" s="730"/>
      <c r="LBZ195" s="730"/>
      <c r="LCA195" s="730"/>
      <c r="LCB195" s="730"/>
      <c r="LCC195" s="730"/>
      <c r="LCD195" s="730"/>
      <c r="LCE195" s="730"/>
      <c r="LCF195" s="730"/>
      <c r="LCG195" s="730"/>
      <c r="LCH195" s="730"/>
      <c r="LCI195" s="730"/>
      <c r="LCJ195" s="730"/>
      <c r="LCK195" s="730"/>
      <c r="LCL195" s="730"/>
      <c r="LCM195" s="730"/>
      <c r="LCN195" s="730"/>
      <c r="LCO195" s="730"/>
      <c r="LCP195" s="730"/>
      <c r="LCQ195" s="730"/>
      <c r="LCR195" s="730"/>
      <c r="LCS195" s="730"/>
      <c r="LCT195" s="730"/>
      <c r="LCU195" s="730"/>
      <c r="LCV195" s="730"/>
      <c r="LCW195" s="730"/>
      <c r="LCX195" s="730"/>
      <c r="LCY195" s="730"/>
      <c r="LCZ195" s="730"/>
      <c r="LDA195" s="730"/>
      <c r="LDB195" s="730"/>
      <c r="LDC195" s="730"/>
      <c r="LDD195" s="730"/>
      <c r="LDE195" s="730"/>
      <c r="LDF195" s="730"/>
      <c r="LDG195" s="730"/>
      <c r="LDH195" s="730"/>
      <c r="LDI195" s="730"/>
      <c r="LDJ195" s="730"/>
      <c r="LDK195" s="730"/>
      <c r="LDL195" s="730"/>
      <c r="LDM195" s="730"/>
      <c r="LDN195" s="730"/>
      <c r="LDO195" s="730"/>
      <c r="LDP195" s="730"/>
      <c r="LDQ195" s="730"/>
      <c r="LDR195" s="730"/>
      <c r="LDS195" s="730"/>
      <c r="LDT195" s="730"/>
      <c r="LDU195" s="730"/>
      <c r="LDV195" s="730"/>
      <c r="LDW195" s="730"/>
      <c r="LDX195" s="730"/>
      <c r="LDY195" s="730"/>
      <c r="LDZ195" s="730"/>
      <c r="LEA195" s="730"/>
      <c r="LEB195" s="730"/>
      <c r="LEC195" s="730"/>
      <c r="LED195" s="730"/>
      <c r="LEE195" s="730"/>
      <c r="LEF195" s="730"/>
      <c r="LEG195" s="730"/>
      <c r="LEH195" s="730"/>
      <c r="LEI195" s="730"/>
      <c r="LEJ195" s="730"/>
      <c r="LEK195" s="730"/>
      <c r="LEL195" s="730"/>
      <c r="LEM195" s="730"/>
      <c r="LEN195" s="730"/>
      <c r="LEO195" s="730"/>
      <c r="LEP195" s="730"/>
      <c r="LEQ195" s="730"/>
      <c r="LER195" s="730"/>
      <c r="LES195" s="730"/>
      <c r="LET195" s="730"/>
      <c r="LEU195" s="730"/>
      <c r="LEV195" s="730"/>
      <c r="LEW195" s="730"/>
      <c r="LEX195" s="730"/>
      <c r="LEY195" s="730"/>
      <c r="LEZ195" s="730"/>
      <c r="LFA195" s="730"/>
      <c r="LFB195" s="730"/>
      <c r="LFC195" s="730"/>
      <c r="LFD195" s="730"/>
      <c r="LFE195" s="730"/>
      <c r="LFF195" s="730"/>
      <c r="LFG195" s="730"/>
      <c r="LFH195" s="730"/>
      <c r="LFI195" s="730"/>
      <c r="LFJ195" s="730"/>
      <c r="LFK195" s="730"/>
      <c r="LFL195" s="730"/>
      <c r="LFM195" s="730"/>
      <c r="LFN195" s="730"/>
      <c r="LFO195" s="730"/>
      <c r="LFP195" s="730"/>
      <c r="LFQ195" s="730"/>
      <c r="LFR195" s="730"/>
      <c r="LFS195" s="730"/>
      <c r="LFT195" s="730"/>
      <c r="LFU195" s="730"/>
      <c r="LFV195" s="730"/>
      <c r="LFW195" s="730"/>
      <c r="LFX195" s="730"/>
      <c r="LFY195" s="730"/>
      <c r="LFZ195" s="730"/>
      <c r="LGA195" s="730"/>
      <c r="LGB195" s="730"/>
      <c r="LGC195" s="730"/>
      <c r="LGD195" s="730"/>
      <c r="LGE195" s="730"/>
      <c r="LGF195" s="730"/>
      <c r="LGG195" s="730"/>
      <c r="LGH195" s="730"/>
      <c r="LGI195" s="730"/>
      <c r="LGJ195" s="730"/>
      <c r="LGK195" s="730"/>
      <c r="LGL195" s="730"/>
      <c r="LGM195" s="730"/>
      <c r="LGN195" s="730"/>
      <c r="LGO195" s="730"/>
      <c r="LGP195" s="730"/>
      <c r="LGQ195" s="730"/>
      <c r="LGR195" s="730"/>
      <c r="LGS195" s="730"/>
      <c r="LGT195" s="730"/>
      <c r="LGU195" s="730"/>
      <c r="LGV195" s="730"/>
      <c r="LGW195" s="730"/>
      <c r="LGX195" s="730"/>
      <c r="LGY195" s="730"/>
      <c r="LGZ195" s="730"/>
      <c r="LHA195" s="730"/>
      <c r="LHB195" s="730"/>
      <c r="LHC195" s="730"/>
      <c r="LHD195" s="730"/>
      <c r="LHE195" s="730"/>
      <c r="LHF195" s="730"/>
      <c r="LHG195" s="730"/>
      <c r="LHH195" s="730"/>
      <c r="LHI195" s="730"/>
      <c r="LHJ195" s="730"/>
      <c r="LHK195" s="730"/>
      <c r="LHL195" s="730"/>
      <c r="LHM195" s="730"/>
      <c r="LHN195" s="730"/>
      <c r="LHO195" s="730"/>
      <c r="LHP195" s="730"/>
      <c r="LHQ195" s="730"/>
      <c r="LHR195" s="730"/>
      <c r="LHS195" s="730"/>
      <c r="LHT195" s="730"/>
      <c r="LHU195" s="730"/>
      <c r="LHV195" s="730"/>
      <c r="LHW195" s="730"/>
      <c r="LHX195" s="730"/>
      <c r="LHY195" s="730"/>
      <c r="LHZ195" s="730"/>
      <c r="LIA195" s="730"/>
      <c r="LIB195" s="730"/>
      <c r="LIC195" s="730"/>
      <c r="LID195" s="730"/>
      <c r="LIE195" s="730"/>
      <c r="LIF195" s="730"/>
      <c r="LIG195" s="730"/>
      <c r="LIH195" s="730"/>
      <c r="LII195" s="730"/>
      <c r="LIJ195" s="730"/>
      <c r="LIK195" s="730"/>
      <c r="LIL195" s="730"/>
      <c r="LIM195" s="730"/>
      <c r="LIN195" s="730"/>
      <c r="LIO195" s="730"/>
      <c r="LIP195" s="730"/>
      <c r="LIQ195" s="730"/>
      <c r="LIR195" s="730"/>
      <c r="LIS195" s="730"/>
      <c r="LIT195" s="730"/>
      <c r="LIU195" s="730"/>
      <c r="LIV195" s="730"/>
      <c r="LIW195" s="730"/>
      <c r="LIX195" s="730"/>
      <c r="LIY195" s="730"/>
      <c r="LIZ195" s="730"/>
      <c r="LJA195" s="730"/>
      <c r="LJB195" s="730"/>
      <c r="LJC195" s="730"/>
      <c r="LJD195" s="730"/>
      <c r="LJE195" s="730"/>
      <c r="LJF195" s="730"/>
      <c r="LJG195" s="730"/>
      <c r="LJH195" s="730"/>
      <c r="LJI195" s="730"/>
      <c r="LJJ195" s="730"/>
      <c r="LJK195" s="730"/>
      <c r="LJL195" s="730"/>
      <c r="LJM195" s="730"/>
      <c r="LJN195" s="730"/>
      <c r="LJO195" s="730"/>
      <c r="LJP195" s="730"/>
      <c r="LJQ195" s="730"/>
      <c r="LJR195" s="730"/>
      <c r="LJS195" s="730"/>
      <c r="LJT195" s="730"/>
      <c r="LJU195" s="730"/>
      <c r="LJV195" s="730"/>
      <c r="LJW195" s="730"/>
      <c r="LJX195" s="730"/>
      <c r="LJY195" s="730"/>
      <c r="LJZ195" s="730"/>
      <c r="LKA195" s="730"/>
      <c r="LKB195" s="730"/>
      <c r="LKC195" s="730"/>
      <c r="LKD195" s="730"/>
      <c r="LKE195" s="730"/>
      <c r="LKF195" s="730"/>
      <c r="LKG195" s="730"/>
      <c r="LKH195" s="730"/>
      <c r="LKI195" s="730"/>
      <c r="LKJ195" s="730"/>
      <c r="LKK195" s="730"/>
      <c r="LKL195" s="730"/>
      <c r="LKM195" s="730"/>
      <c r="LKN195" s="730"/>
      <c r="LKO195" s="730"/>
      <c r="LKP195" s="730"/>
      <c r="LKQ195" s="730"/>
      <c r="LKR195" s="730"/>
      <c r="LKS195" s="730"/>
      <c r="LKT195" s="730"/>
      <c r="LKU195" s="730"/>
      <c r="LKV195" s="730"/>
      <c r="LKW195" s="730"/>
      <c r="LKX195" s="730"/>
      <c r="LKY195" s="730"/>
      <c r="LKZ195" s="730"/>
      <c r="LLA195" s="730"/>
      <c r="LLB195" s="730"/>
      <c r="LLC195" s="730"/>
      <c r="LLD195" s="730"/>
      <c r="LLE195" s="730"/>
      <c r="LLF195" s="730"/>
      <c r="LLG195" s="730"/>
      <c r="LLH195" s="730"/>
      <c r="LLI195" s="730"/>
      <c r="LLJ195" s="730"/>
      <c r="LLK195" s="730"/>
      <c r="LLL195" s="730"/>
      <c r="LLM195" s="730"/>
      <c r="LLN195" s="730"/>
      <c r="LLO195" s="730"/>
      <c r="LLP195" s="730"/>
      <c r="LLQ195" s="730"/>
      <c r="LLR195" s="730"/>
      <c r="LLS195" s="730"/>
      <c r="LLT195" s="730"/>
      <c r="LLU195" s="730"/>
      <c r="LLV195" s="730"/>
      <c r="LLW195" s="730"/>
      <c r="LLX195" s="730"/>
      <c r="LLY195" s="730"/>
      <c r="LLZ195" s="730"/>
      <c r="LMA195" s="730"/>
      <c r="LMB195" s="730"/>
      <c r="LMC195" s="730"/>
      <c r="LMD195" s="730"/>
      <c r="LME195" s="730"/>
      <c r="LMF195" s="730"/>
      <c r="LMG195" s="730"/>
      <c r="LMH195" s="730"/>
      <c r="LMI195" s="730"/>
      <c r="LMJ195" s="730"/>
      <c r="LMK195" s="730"/>
      <c r="LML195" s="730"/>
      <c r="LMM195" s="730"/>
      <c r="LMN195" s="730"/>
      <c r="LMO195" s="730"/>
      <c r="LMP195" s="730"/>
      <c r="LMQ195" s="730"/>
      <c r="LMR195" s="730"/>
      <c r="LMS195" s="730"/>
      <c r="LMT195" s="730"/>
      <c r="LMU195" s="730"/>
      <c r="LMV195" s="730"/>
      <c r="LMW195" s="730"/>
      <c r="LMX195" s="730"/>
      <c r="LMY195" s="730"/>
      <c r="LMZ195" s="730"/>
      <c r="LNA195" s="730"/>
      <c r="LNB195" s="730"/>
      <c r="LNC195" s="730"/>
      <c r="LND195" s="730"/>
      <c r="LNE195" s="730"/>
      <c r="LNF195" s="730"/>
      <c r="LNG195" s="730"/>
      <c r="LNH195" s="730"/>
      <c r="LNI195" s="730"/>
      <c r="LNJ195" s="730"/>
      <c r="LNK195" s="730"/>
      <c r="LNL195" s="730"/>
      <c r="LNM195" s="730"/>
      <c r="LNN195" s="730"/>
      <c r="LNO195" s="730"/>
      <c r="LNP195" s="730"/>
      <c r="LNQ195" s="730"/>
      <c r="LNR195" s="730"/>
      <c r="LNS195" s="730"/>
      <c r="LNT195" s="730"/>
      <c r="LNU195" s="730"/>
      <c r="LNV195" s="730"/>
      <c r="LNW195" s="730"/>
      <c r="LNX195" s="730"/>
      <c r="LNY195" s="730"/>
      <c r="LNZ195" s="730"/>
      <c r="LOA195" s="730"/>
      <c r="LOB195" s="730"/>
      <c r="LOC195" s="730"/>
      <c r="LOD195" s="730"/>
      <c r="LOE195" s="730"/>
      <c r="LOF195" s="730"/>
      <c r="LOG195" s="730"/>
      <c r="LOH195" s="730"/>
      <c r="LOI195" s="730"/>
      <c r="LOJ195" s="730"/>
      <c r="LOK195" s="730"/>
      <c r="LOL195" s="730"/>
      <c r="LOM195" s="730"/>
      <c r="LON195" s="730"/>
      <c r="LOO195" s="730"/>
      <c r="LOP195" s="730"/>
      <c r="LOQ195" s="730"/>
      <c r="LOR195" s="730"/>
      <c r="LOS195" s="730"/>
      <c r="LOT195" s="730"/>
      <c r="LOU195" s="730"/>
      <c r="LOV195" s="730"/>
      <c r="LOW195" s="730"/>
      <c r="LOX195" s="730"/>
      <c r="LOY195" s="730"/>
      <c r="LOZ195" s="730"/>
      <c r="LPA195" s="730"/>
      <c r="LPB195" s="730"/>
      <c r="LPC195" s="730"/>
      <c r="LPD195" s="730"/>
      <c r="LPE195" s="730"/>
      <c r="LPF195" s="730"/>
      <c r="LPG195" s="730"/>
      <c r="LPH195" s="730"/>
      <c r="LPI195" s="730"/>
      <c r="LPJ195" s="730"/>
      <c r="LPK195" s="730"/>
      <c r="LPL195" s="730"/>
      <c r="LPM195" s="730"/>
      <c r="LPN195" s="730"/>
      <c r="LPO195" s="730"/>
      <c r="LPP195" s="730"/>
      <c r="LPQ195" s="730"/>
      <c r="LPR195" s="730"/>
      <c r="LPS195" s="730"/>
      <c r="LPT195" s="730"/>
      <c r="LPU195" s="730"/>
      <c r="LPV195" s="730"/>
      <c r="LPW195" s="730"/>
      <c r="LPX195" s="730"/>
      <c r="LPY195" s="730"/>
      <c r="LPZ195" s="730"/>
      <c r="LQA195" s="730"/>
      <c r="LQB195" s="730"/>
      <c r="LQC195" s="730"/>
      <c r="LQD195" s="730"/>
      <c r="LQE195" s="730"/>
      <c r="LQF195" s="730"/>
      <c r="LQG195" s="730"/>
      <c r="LQH195" s="730"/>
      <c r="LQI195" s="730"/>
      <c r="LQJ195" s="730"/>
      <c r="LQK195" s="730"/>
      <c r="LQL195" s="730"/>
      <c r="LQM195" s="730"/>
      <c r="LQN195" s="730"/>
      <c r="LQO195" s="730"/>
      <c r="LQP195" s="730"/>
      <c r="LQQ195" s="730"/>
      <c r="LQR195" s="730"/>
      <c r="LQS195" s="730"/>
      <c r="LQT195" s="730"/>
      <c r="LQU195" s="730"/>
      <c r="LQV195" s="730"/>
      <c r="LQW195" s="730"/>
      <c r="LQX195" s="730"/>
      <c r="LQY195" s="730"/>
      <c r="LQZ195" s="730"/>
      <c r="LRA195" s="730"/>
      <c r="LRB195" s="730"/>
      <c r="LRC195" s="730"/>
      <c r="LRD195" s="730"/>
      <c r="LRE195" s="730"/>
      <c r="LRF195" s="730"/>
      <c r="LRG195" s="730"/>
      <c r="LRH195" s="730"/>
      <c r="LRI195" s="730"/>
      <c r="LRJ195" s="730"/>
      <c r="LRK195" s="730"/>
      <c r="LRL195" s="730"/>
      <c r="LRM195" s="730"/>
      <c r="LRN195" s="730"/>
      <c r="LRO195" s="730"/>
      <c r="LRP195" s="730"/>
      <c r="LRQ195" s="730"/>
      <c r="LRR195" s="730"/>
      <c r="LRS195" s="730"/>
      <c r="LRT195" s="730"/>
      <c r="LRU195" s="730"/>
      <c r="LRV195" s="730"/>
      <c r="LRW195" s="730"/>
      <c r="LRX195" s="730"/>
      <c r="LRY195" s="730"/>
      <c r="LRZ195" s="730"/>
      <c r="LSA195" s="730"/>
      <c r="LSB195" s="730"/>
      <c r="LSC195" s="730"/>
      <c r="LSD195" s="730"/>
      <c r="LSE195" s="730"/>
      <c r="LSF195" s="730"/>
      <c r="LSG195" s="730"/>
      <c r="LSH195" s="730"/>
      <c r="LSI195" s="730"/>
      <c r="LSJ195" s="730"/>
      <c r="LSK195" s="730"/>
      <c r="LSL195" s="730"/>
      <c r="LSM195" s="730"/>
      <c r="LSN195" s="730"/>
      <c r="LSO195" s="730"/>
      <c r="LSP195" s="730"/>
      <c r="LSQ195" s="730"/>
      <c r="LSR195" s="730"/>
      <c r="LSS195" s="730"/>
      <c r="LST195" s="730"/>
      <c r="LSU195" s="730"/>
      <c r="LSV195" s="730"/>
      <c r="LSW195" s="730"/>
      <c r="LSX195" s="730"/>
      <c r="LSY195" s="730"/>
      <c r="LSZ195" s="730"/>
      <c r="LTA195" s="730"/>
      <c r="LTB195" s="730"/>
      <c r="LTC195" s="730"/>
      <c r="LTD195" s="730"/>
      <c r="LTE195" s="730"/>
      <c r="LTF195" s="730"/>
      <c r="LTG195" s="730"/>
      <c r="LTH195" s="730"/>
      <c r="LTI195" s="730"/>
      <c r="LTJ195" s="730"/>
      <c r="LTK195" s="730"/>
      <c r="LTL195" s="730"/>
      <c r="LTM195" s="730"/>
      <c r="LTN195" s="730"/>
      <c r="LTO195" s="730"/>
      <c r="LTP195" s="730"/>
      <c r="LTQ195" s="730"/>
      <c r="LTR195" s="730"/>
      <c r="LTS195" s="730"/>
      <c r="LTT195" s="730"/>
      <c r="LTU195" s="730"/>
      <c r="LTV195" s="730"/>
      <c r="LTW195" s="730"/>
      <c r="LTX195" s="730"/>
      <c r="LTY195" s="730"/>
      <c r="LTZ195" s="730"/>
      <c r="LUA195" s="730"/>
      <c r="LUB195" s="730"/>
      <c r="LUC195" s="730"/>
      <c r="LUD195" s="730"/>
      <c r="LUE195" s="730"/>
      <c r="LUF195" s="730"/>
      <c r="LUG195" s="730"/>
      <c r="LUH195" s="730"/>
      <c r="LUI195" s="730"/>
      <c r="LUJ195" s="730"/>
      <c r="LUK195" s="730"/>
      <c r="LUL195" s="730"/>
      <c r="LUM195" s="730"/>
      <c r="LUN195" s="730"/>
      <c r="LUO195" s="730"/>
      <c r="LUP195" s="730"/>
      <c r="LUQ195" s="730"/>
      <c r="LUR195" s="730"/>
      <c r="LUS195" s="730"/>
      <c r="LUT195" s="730"/>
      <c r="LUU195" s="730"/>
      <c r="LUV195" s="730"/>
      <c r="LUW195" s="730"/>
      <c r="LUX195" s="730"/>
      <c r="LUY195" s="730"/>
      <c r="LUZ195" s="730"/>
      <c r="LVA195" s="730"/>
      <c r="LVB195" s="730"/>
      <c r="LVC195" s="730"/>
      <c r="LVD195" s="730"/>
      <c r="LVE195" s="730"/>
      <c r="LVF195" s="730"/>
      <c r="LVG195" s="730"/>
      <c r="LVH195" s="730"/>
      <c r="LVI195" s="730"/>
      <c r="LVJ195" s="730"/>
      <c r="LVK195" s="730"/>
      <c r="LVL195" s="730"/>
      <c r="LVM195" s="730"/>
      <c r="LVN195" s="730"/>
      <c r="LVO195" s="730"/>
      <c r="LVP195" s="730"/>
      <c r="LVQ195" s="730"/>
      <c r="LVR195" s="730"/>
      <c r="LVS195" s="730"/>
      <c r="LVT195" s="730"/>
      <c r="LVU195" s="730"/>
      <c r="LVV195" s="730"/>
      <c r="LVW195" s="730"/>
      <c r="LVX195" s="730"/>
      <c r="LVY195" s="730"/>
      <c r="LVZ195" s="730"/>
      <c r="LWA195" s="730"/>
      <c r="LWB195" s="730"/>
      <c r="LWC195" s="730"/>
      <c r="LWD195" s="730"/>
      <c r="LWE195" s="730"/>
      <c r="LWF195" s="730"/>
      <c r="LWG195" s="730"/>
      <c r="LWH195" s="730"/>
      <c r="LWI195" s="730"/>
      <c r="LWJ195" s="730"/>
      <c r="LWK195" s="730"/>
      <c r="LWL195" s="730"/>
      <c r="LWM195" s="730"/>
      <c r="LWN195" s="730"/>
      <c r="LWO195" s="730"/>
      <c r="LWP195" s="730"/>
      <c r="LWQ195" s="730"/>
      <c r="LWR195" s="730"/>
      <c r="LWS195" s="730"/>
      <c r="LWT195" s="730"/>
      <c r="LWU195" s="730"/>
      <c r="LWV195" s="730"/>
      <c r="LWW195" s="730"/>
      <c r="LWX195" s="730"/>
      <c r="LWY195" s="730"/>
      <c r="LWZ195" s="730"/>
      <c r="LXA195" s="730"/>
      <c r="LXB195" s="730"/>
      <c r="LXC195" s="730"/>
      <c r="LXD195" s="730"/>
      <c r="LXE195" s="730"/>
      <c r="LXF195" s="730"/>
      <c r="LXG195" s="730"/>
      <c r="LXH195" s="730"/>
      <c r="LXI195" s="730"/>
      <c r="LXJ195" s="730"/>
      <c r="LXK195" s="730"/>
      <c r="LXL195" s="730"/>
      <c r="LXM195" s="730"/>
      <c r="LXN195" s="730"/>
      <c r="LXO195" s="730"/>
      <c r="LXP195" s="730"/>
      <c r="LXQ195" s="730"/>
      <c r="LXR195" s="730"/>
      <c r="LXS195" s="730"/>
      <c r="LXT195" s="730"/>
      <c r="LXU195" s="730"/>
      <c r="LXV195" s="730"/>
      <c r="LXW195" s="730"/>
      <c r="LXX195" s="730"/>
      <c r="LXY195" s="730"/>
      <c r="LXZ195" s="730"/>
      <c r="LYA195" s="730"/>
      <c r="LYB195" s="730"/>
      <c r="LYC195" s="730"/>
      <c r="LYD195" s="730"/>
      <c r="LYE195" s="730"/>
      <c r="LYF195" s="730"/>
      <c r="LYG195" s="730"/>
      <c r="LYH195" s="730"/>
      <c r="LYI195" s="730"/>
      <c r="LYJ195" s="730"/>
      <c r="LYK195" s="730"/>
      <c r="LYL195" s="730"/>
      <c r="LYM195" s="730"/>
      <c r="LYN195" s="730"/>
      <c r="LYO195" s="730"/>
      <c r="LYP195" s="730"/>
      <c r="LYQ195" s="730"/>
      <c r="LYR195" s="730"/>
      <c r="LYS195" s="730"/>
      <c r="LYT195" s="730"/>
      <c r="LYU195" s="730"/>
      <c r="LYV195" s="730"/>
      <c r="LYW195" s="730"/>
      <c r="LYX195" s="730"/>
      <c r="LYY195" s="730"/>
      <c r="LYZ195" s="730"/>
      <c r="LZA195" s="730"/>
      <c r="LZB195" s="730"/>
      <c r="LZC195" s="730"/>
      <c r="LZD195" s="730"/>
      <c r="LZE195" s="730"/>
      <c r="LZF195" s="730"/>
      <c r="LZG195" s="730"/>
      <c r="LZH195" s="730"/>
      <c r="LZI195" s="730"/>
      <c r="LZJ195" s="730"/>
      <c r="LZK195" s="730"/>
      <c r="LZL195" s="730"/>
      <c r="LZM195" s="730"/>
      <c r="LZN195" s="730"/>
      <c r="LZO195" s="730"/>
      <c r="LZP195" s="730"/>
      <c r="LZQ195" s="730"/>
      <c r="LZR195" s="730"/>
      <c r="LZS195" s="730"/>
      <c r="LZT195" s="730"/>
      <c r="LZU195" s="730"/>
      <c r="LZV195" s="730"/>
      <c r="LZW195" s="730"/>
      <c r="LZX195" s="730"/>
      <c r="LZY195" s="730"/>
      <c r="LZZ195" s="730"/>
      <c r="MAA195" s="730"/>
      <c r="MAB195" s="730"/>
      <c r="MAC195" s="730"/>
      <c r="MAD195" s="730"/>
      <c r="MAE195" s="730"/>
      <c r="MAF195" s="730"/>
      <c r="MAG195" s="730"/>
      <c r="MAH195" s="730"/>
      <c r="MAI195" s="730"/>
      <c r="MAJ195" s="730"/>
      <c r="MAK195" s="730"/>
      <c r="MAL195" s="730"/>
      <c r="MAM195" s="730"/>
      <c r="MAN195" s="730"/>
      <c r="MAO195" s="730"/>
      <c r="MAP195" s="730"/>
      <c r="MAQ195" s="730"/>
      <c r="MAR195" s="730"/>
      <c r="MAS195" s="730"/>
      <c r="MAT195" s="730"/>
      <c r="MAU195" s="730"/>
      <c r="MAV195" s="730"/>
      <c r="MAW195" s="730"/>
      <c r="MAX195" s="730"/>
      <c r="MAY195" s="730"/>
      <c r="MAZ195" s="730"/>
      <c r="MBA195" s="730"/>
      <c r="MBB195" s="730"/>
      <c r="MBC195" s="730"/>
      <c r="MBD195" s="730"/>
      <c r="MBE195" s="730"/>
      <c r="MBF195" s="730"/>
      <c r="MBG195" s="730"/>
      <c r="MBH195" s="730"/>
      <c r="MBI195" s="730"/>
      <c r="MBJ195" s="730"/>
      <c r="MBK195" s="730"/>
      <c r="MBL195" s="730"/>
      <c r="MBM195" s="730"/>
      <c r="MBN195" s="730"/>
      <c r="MBO195" s="730"/>
      <c r="MBP195" s="730"/>
      <c r="MBQ195" s="730"/>
      <c r="MBR195" s="730"/>
      <c r="MBS195" s="730"/>
      <c r="MBT195" s="730"/>
      <c r="MBU195" s="730"/>
      <c r="MBV195" s="730"/>
      <c r="MBW195" s="730"/>
      <c r="MBX195" s="730"/>
      <c r="MBY195" s="730"/>
      <c r="MBZ195" s="730"/>
      <c r="MCA195" s="730"/>
      <c r="MCB195" s="730"/>
      <c r="MCC195" s="730"/>
      <c r="MCD195" s="730"/>
      <c r="MCE195" s="730"/>
      <c r="MCF195" s="730"/>
      <c r="MCG195" s="730"/>
      <c r="MCH195" s="730"/>
      <c r="MCI195" s="730"/>
      <c r="MCJ195" s="730"/>
      <c r="MCK195" s="730"/>
      <c r="MCL195" s="730"/>
      <c r="MCM195" s="730"/>
      <c r="MCN195" s="730"/>
      <c r="MCO195" s="730"/>
      <c r="MCP195" s="730"/>
      <c r="MCQ195" s="730"/>
      <c r="MCR195" s="730"/>
      <c r="MCS195" s="730"/>
      <c r="MCT195" s="730"/>
      <c r="MCU195" s="730"/>
      <c r="MCV195" s="730"/>
      <c r="MCW195" s="730"/>
      <c r="MCX195" s="730"/>
      <c r="MCY195" s="730"/>
      <c r="MCZ195" s="730"/>
      <c r="MDA195" s="730"/>
      <c r="MDB195" s="730"/>
      <c r="MDC195" s="730"/>
      <c r="MDD195" s="730"/>
      <c r="MDE195" s="730"/>
      <c r="MDF195" s="730"/>
      <c r="MDG195" s="730"/>
      <c r="MDH195" s="730"/>
      <c r="MDI195" s="730"/>
      <c r="MDJ195" s="730"/>
      <c r="MDK195" s="730"/>
      <c r="MDL195" s="730"/>
      <c r="MDM195" s="730"/>
      <c r="MDN195" s="730"/>
      <c r="MDO195" s="730"/>
      <c r="MDP195" s="730"/>
      <c r="MDQ195" s="730"/>
      <c r="MDR195" s="730"/>
      <c r="MDS195" s="730"/>
      <c r="MDT195" s="730"/>
      <c r="MDU195" s="730"/>
      <c r="MDV195" s="730"/>
      <c r="MDW195" s="730"/>
      <c r="MDX195" s="730"/>
      <c r="MDY195" s="730"/>
      <c r="MDZ195" s="730"/>
      <c r="MEA195" s="730"/>
      <c r="MEB195" s="730"/>
      <c r="MEC195" s="730"/>
      <c r="MED195" s="730"/>
      <c r="MEE195" s="730"/>
      <c r="MEF195" s="730"/>
      <c r="MEG195" s="730"/>
      <c r="MEH195" s="730"/>
      <c r="MEI195" s="730"/>
      <c r="MEJ195" s="730"/>
      <c r="MEK195" s="730"/>
      <c r="MEL195" s="730"/>
      <c r="MEM195" s="730"/>
      <c r="MEN195" s="730"/>
      <c r="MEO195" s="730"/>
      <c r="MEP195" s="730"/>
      <c r="MEQ195" s="730"/>
      <c r="MER195" s="730"/>
      <c r="MES195" s="730"/>
      <c r="MET195" s="730"/>
      <c r="MEU195" s="730"/>
      <c r="MEV195" s="730"/>
      <c r="MEW195" s="730"/>
      <c r="MEX195" s="730"/>
      <c r="MEY195" s="730"/>
      <c r="MEZ195" s="730"/>
      <c r="MFA195" s="730"/>
      <c r="MFB195" s="730"/>
      <c r="MFC195" s="730"/>
      <c r="MFD195" s="730"/>
      <c r="MFE195" s="730"/>
      <c r="MFF195" s="730"/>
      <c r="MFG195" s="730"/>
      <c r="MFH195" s="730"/>
      <c r="MFI195" s="730"/>
      <c r="MFJ195" s="730"/>
      <c r="MFK195" s="730"/>
      <c r="MFL195" s="730"/>
      <c r="MFM195" s="730"/>
      <c r="MFN195" s="730"/>
      <c r="MFO195" s="730"/>
      <c r="MFP195" s="730"/>
      <c r="MFQ195" s="730"/>
      <c r="MFR195" s="730"/>
      <c r="MFS195" s="730"/>
      <c r="MFT195" s="730"/>
      <c r="MFU195" s="730"/>
      <c r="MFV195" s="730"/>
      <c r="MFW195" s="730"/>
      <c r="MFX195" s="730"/>
      <c r="MFY195" s="730"/>
      <c r="MFZ195" s="730"/>
      <c r="MGA195" s="730"/>
      <c r="MGB195" s="730"/>
      <c r="MGC195" s="730"/>
      <c r="MGD195" s="730"/>
      <c r="MGE195" s="730"/>
      <c r="MGF195" s="730"/>
      <c r="MGG195" s="730"/>
      <c r="MGH195" s="730"/>
      <c r="MGI195" s="730"/>
      <c r="MGJ195" s="730"/>
      <c r="MGK195" s="730"/>
      <c r="MGL195" s="730"/>
      <c r="MGM195" s="730"/>
      <c r="MGN195" s="730"/>
      <c r="MGO195" s="730"/>
      <c r="MGP195" s="730"/>
      <c r="MGQ195" s="730"/>
      <c r="MGR195" s="730"/>
      <c r="MGS195" s="730"/>
      <c r="MGT195" s="730"/>
      <c r="MGU195" s="730"/>
      <c r="MGV195" s="730"/>
      <c r="MGW195" s="730"/>
      <c r="MGX195" s="730"/>
      <c r="MGY195" s="730"/>
      <c r="MGZ195" s="730"/>
      <c r="MHA195" s="730"/>
      <c r="MHB195" s="730"/>
      <c r="MHC195" s="730"/>
      <c r="MHD195" s="730"/>
      <c r="MHE195" s="730"/>
      <c r="MHF195" s="730"/>
      <c r="MHG195" s="730"/>
      <c r="MHH195" s="730"/>
      <c r="MHI195" s="730"/>
      <c r="MHJ195" s="730"/>
      <c r="MHK195" s="730"/>
      <c r="MHL195" s="730"/>
      <c r="MHM195" s="730"/>
      <c r="MHN195" s="730"/>
      <c r="MHO195" s="730"/>
      <c r="MHP195" s="730"/>
      <c r="MHQ195" s="730"/>
      <c r="MHR195" s="730"/>
      <c r="MHS195" s="730"/>
      <c r="MHT195" s="730"/>
      <c r="MHU195" s="730"/>
      <c r="MHV195" s="730"/>
      <c r="MHW195" s="730"/>
      <c r="MHX195" s="730"/>
      <c r="MHY195" s="730"/>
      <c r="MHZ195" s="730"/>
      <c r="MIA195" s="730"/>
      <c r="MIB195" s="730"/>
      <c r="MIC195" s="730"/>
      <c r="MID195" s="730"/>
      <c r="MIE195" s="730"/>
      <c r="MIF195" s="730"/>
      <c r="MIG195" s="730"/>
      <c r="MIH195" s="730"/>
      <c r="MII195" s="730"/>
      <c r="MIJ195" s="730"/>
      <c r="MIK195" s="730"/>
      <c r="MIL195" s="730"/>
      <c r="MIM195" s="730"/>
      <c r="MIN195" s="730"/>
      <c r="MIO195" s="730"/>
      <c r="MIP195" s="730"/>
      <c r="MIQ195" s="730"/>
      <c r="MIR195" s="730"/>
      <c r="MIS195" s="730"/>
      <c r="MIT195" s="730"/>
      <c r="MIU195" s="730"/>
      <c r="MIV195" s="730"/>
      <c r="MIW195" s="730"/>
      <c r="MIX195" s="730"/>
      <c r="MIY195" s="730"/>
      <c r="MIZ195" s="730"/>
      <c r="MJA195" s="730"/>
      <c r="MJB195" s="730"/>
      <c r="MJC195" s="730"/>
      <c r="MJD195" s="730"/>
      <c r="MJE195" s="730"/>
      <c r="MJF195" s="730"/>
      <c r="MJG195" s="730"/>
      <c r="MJH195" s="730"/>
      <c r="MJI195" s="730"/>
      <c r="MJJ195" s="730"/>
      <c r="MJK195" s="730"/>
      <c r="MJL195" s="730"/>
      <c r="MJM195" s="730"/>
      <c r="MJN195" s="730"/>
      <c r="MJO195" s="730"/>
      <c r="MJP195" s="730"/>
      <c r="MJQ195" s="730"/>
      <c r="MJR195" s="730"/>
      <c r="MJS195" s="730"/>
      <c r="MJT195" s="730"/>
      <c r="MJU195" s="730"/>
      <c r="MJV195" s="730"/>
      <c r="MJW195" s="730"/>
      <c r="MJX195" s="730"/>
      <c r="MJY195" s="730"/>
      <c r="MJZ195" s="730"/>
      <c r="MKA195" s="730"/>
      <c r="MKB195" s="730"/>
      <c r="MKC195" s="730"/>
      <c r="MKD195" s="730"/>
      <c r="MKE195" s="730"/>
      <c r="MKF195" s="730"/>
      <c r="MKG195" s="730"/>
      <c r="MKH195" s="730"/>
      <c r="MKI195" s="730"/>
      <c r="MKJ195" s="730"/>
      <c r="MKK195" s="730"/>
      <c r="MKL195" s="730"/>
      <c r="MKM195" s="730"/>
      <c r="MKN195" s="730"/>
      <c r="MKO195" s="730"/>
      <c r="MKP195" s="730"/>
      <c r="MKQ195" s="730"/>
      <c r="MKR195" s="730"/>
      <c r="MKS195" s="730"/>
      <c r="MKT195" s="730"/>
      <c r="MKU195" s="730"/>
      <c r="MKV195" s="730"/>
      <c r="MKW195" s="730"/>
      <c r="MKX195" s="730"/>
      <c r="MKY195" s="730"/>
      <c r="MKZ195" s="730"/>
      <c r="MLA195" s="730"/>
      <c r="MLB195" s="730"/>
      <c r="MLC195" s="730"/>
      <c r="MLD195" s="730"/>
      <c r="MLE195" s="730"/>
      <c r="MLF195" s="730"/>
      <c r="MLG195" s="730"/>
      <c r="MLH195" s="730"/>
      <c r="MLI195" s="730"/>
      <c r="MLJ195" s="730"/>
      <c r="MLK195" s="730"/>
      <c r="MLL195" s="730"/>
      <c r="MLM195" s="730"/>
      <c r="MLN195" s="730"/>
      <c r="MLO195" s="730"/>
      <c r="MLP195" s="730"/>
      <c r="MLQ195" s="730"/>
      <c r="MLR195" s="730"/>
      <c r="MLS195" s="730"/>
      <c r="MLT195" s="730"/>
      <c r="MLU195" s="730"/>
      <c r="MLV195" s="730"/>
      <c r="MLW195" s="730"/>
      <c r="MLX195" s="730"/>
      <c r="MLY195" s="730"/>
      <c r="MLZ195" s="730"/>
      <c r="MMA195" s="730"/>
      <c r="MMB195" s="730"/>
      <c r="MMC195" s="730"/>
      <c r="MMD195" s="730"/>
      <c r="MME195" s="730"/>
      <c r="MMF195" s="730"/>
      <c r="MMG195" s="730"/>
      <c r="MMH195" s="730"/>
      <c r="MMI195" s="730"/>
      <c r="MMJ195" s="730"/>
      <c r="MMK195" s="730"/>
      <c r="MML195" s="730"/>
      <c r="MMM195" s="730"/>
      <c r="MMN195" s="730"/>
      <c r="MMO195" s="730"/>
      <c r="MMP195" s="730"/>
      <c r="MMQ195" s="730"/>
      <c r="MMR195" s="730"/>
      <c r="MMS195" s="730"/>
      <c r="MMT195" s="730"/>
      <c r="MMU195" s="730"/>
      <c r="MMV195" s="730"/>
      <c r="MMW195" s="730"/>
      <c r="MMX195" s="730"/>
      <c r="MMY195" s="730"/>
      <c r="MMZ195" s="730"/>
      <c r="MNA195" s="730"/>
      <c r="MNB195" s="730"/>
      <c r="MNC195" s="730"/>
      <c r="MND195" s="730"/>
      <c r="MNE195" s="730"/>
      <c r="MNF195" s="730"/>
      <c r="MNG195" s="730"/>
      <c r="MNH195" s="730"/>
      <c r="MNI195" s="730"/>
      <c r="MNJ195" s="730"/>
      <c r="MNK195" s="730"/>
      <c r="MNL195" s="730"/>
      <c r="MNM195" s="730"/>
      <c r="MNN195" s="730"/>
      <c r="MNO195" s="730"/>
      <c r="MNP195" s="730"/>
      <c r="MNQ195" s="730"/>
      <c r="MNR195" s="730"/>
      <c r="MNS195" s="730"/>
      <c r="MNT195" s="730"/>
      <c r="MNU195" s="730"/>
      <c r="MNV195" s="730"/>
      <c r="MNW195" s="730"/>
      <c r="MNX195" s="730"/>
      <c r="MNY195" s="730"/>
      <c r="MNZ195" s="730"/>
      <c r="MOA195" s="730"/>
      <c r="MOB195" s="730"/>
      <c r="MOC195" s="730"/>
      <c r="MOD195" s="730"/>
      <c r="MOE195" s="730"/>
      <c r="MOF195" s="730"/>
      <c r="MOG195" s="730"/>
      <c r="MOH195" s="730"/>
      <c r="MOI195" s="730"/>
      <c r="MOJ195" s="730"/>
      <c r="MOK195" s="730"/>
      <c r="MOL195" s="730"/>
      <c r="MOM195" s="730"/>
      <c r="MON195" s="730"/>
      <c r="MOO195" s="730"/>
      <c r="MOP195" s="730"/>
      <c r="MOQ195" s="730"/>
      <c r="MOR195" s="730"/>
      <c r="MOS195" s="730"/>
      <c r="MOT195" s="730"/>
      <c r="MOU195" s="730"/>
      <c r="MOV195" s="730"/>
      <c r="MOW195" s="730"/>
      <c r="MOX195" s="730"/>
      <c r="MOY195" s="730"/>
      <c r="MOZ195" s="730"/>
      <c r="MPA195" s="730"/>
      <c r="MPB195" s="730"/>
      <c r="MPC195" s="730"/>
      <c r="MPD195" s="730"/>
      <c r="MPE195" s="730"/>
      <c r="MPF195" s="730"/>
      <c r="MPG195" s="730"/>
      <c r="MPH195" s="730"/>
      <c r="MPI195" s="730"/>
      <c r="MPJ195" s="730"/>
      <c r="MPK195" s="730"/>
      <c r="MPL195" s="730"/>
      <c r="MPM195" s="730"/>
      <c r="MPN195" s="730"/>
      <c r="MPO195" s="730"/>
      <c r="MPP195" s="730"/>
      <c r="MPQ195" s="730"/>
      <c r="MPR195" s="730"/>
      <c r="MPS195" s="730"/>
      <c r="MPT195" s="730"/>
      <c r="MPU195" s="730"/>
      <c r="MPV195" s="730"/>
      <c r="MPW195" s="730"/>
      <c r="MPX195" s="730"/>
      <c r="MPY195" s="730"/>
      <c r="MPZ195" s="730"/>
      <c r="MQA195" s="730"/>
      <c r="MQB195" s="730"/>
      <c r="MQC195" s="730"/>
      <c r="MQD195" s="730"/>
      <c r="MQE195" s="730"/>
      <c r="MQF195" s="730"/>
      <c r="MQG195" s="730"/>
      <c r="MQH195" s="730"/>
      <c r="MQI195" s="730"/>
      <c r="MQJ195" s="730"/>
      <c r="MQK195" s="730"/>
      <c r="MQL195" s="730"/>
      <c r="MQM195" s="730"/>
      <c r="MQN195" s="730"/>
      <c r="MQO195" s="730"/>
      <c r="MQP195" s="730"/>
      <c r="MQQ195" s="730"/>
      <c r="MQR195" s="730"/>
      <c r="MQS195" s="730"/>
      <c r="MQT195" s="730"/>
      <c r="MQU195" s="730"/>
      <c r="MQV195" s="730"/>
      <c r="MQW195" s="730"/>
      <c r="MQX195" s="730"/>
      <c r="MQY195" s="730"/>
      <c r="MQZ195" s="730"/>
      <c r="MRA195" s="730"/>
      <c r="MRB195" s="730"/>
      <c r="MRC195" s="730"/>
      <c r="MRD195" s="730"/>
      <c r="MRE195" s="730"/>
      <c r="MRF195" s="730"/>
      <c r="MRG195" s="730"/>
      <c r="MRH195" s="730"/>
      <c r="MRI195" s="730"/>
      <c r="MRJ195" s="730"/>
      <c r="MRK195" s="730"/>
      <c r="MRL195" s="730"/>
      <c r="MRM195" s="730"/>
      <c r="MRN195" s="730"/>
      <c r="MRO195" s="730"/>
      <c r="MRP195" s="730"/>
      <c r="MRQ195" s="730"/>
      <c r="MRR195" s="730"/>
      <c r="MRS195" s="730"/>
      <c r="MRT195" s="730"/>
      <c r="MRU195" s="730"/>
      <c r="MRV195" s="730"/>
      <c r="MRW195" s="730"/>
      <c r="MRX195" s="730"/>
      <c r="MRY195" s="730"/>
      <c r="MRZ195" s="730"/>
      <c r="MSA195" s="730"/>
      <c r="MSB195" s="730"/>
      <c r="MSC195" s="730"/>
      <c r="MSD195" s="730"/>
      <c r="MSE195" s="730"/>
      <c r="MSF195" s="730"/>
      <c r="MSG195" s="730"/>
      <c r="MSH195" s="730"/>
      <c r="MSI195" s="730"/>
      <c r="MSJ195" s="730"/>
      <c r="MSK195" s="730"/>
      <c r="MSL195" s="730"/>
      <c r="MSM195" s="730"/>
      <c r="MSN195" s="730"/>
      <c r="MSO195" s="730"/>
      <c r="MSP195" s="730"/>
      <c r="MSQ195" s="730"/>
      <c r="MSR195" s="730"/>
      <c r="MSS195" s="730"/>
      <c r="MST195" s="730"/>
      <c r="MSU195" s="730"/>
      <c r="MSV195" s="730"/>
      <c r="MSW195" s="730"/>
      <c r="MSX195" s="730"/>
      <c r="MSY195" s="730"/>
      <c r="MSZ195" s="730"/>
      <c r="MTA195" s="730"/>
      <c r="MTB195" s="730"/>
      <c r="MTC195" s="730"/>
      <c r="MTD195" s="730"/>
      <c r="MTE195" s="730"/>
      <c r="MTF195" s="730"/>
      <c r="MTG195" s="730"/>
      <c r="MTH195" s="730"/>
      <c r="MTI195" s="730"/>
      <c r="MTJ195" s="730"/>
      <c r="MTK195" s="730"/>
      <c r="MTL195" s="730"/>
      <c r="MTM195" s="730"/>
      <c r="MTN195" s="730"/>
      <c r="MTO195" s="730"/>
      <c r="MTP195" s="730"/>
      <c r="MTQ195" s="730"/>
      <c r="MTR195" s="730"/>
      <c r="MTS195" s="730"/>
      <c r="MTT195" s="730"/>
      <c r="MTU195" s="730"/>
      <c r="MTV195" s="730"/>
      <c r="MTW195" s="730"/>
      <c r="MTX195" s="730"/>
      <c r="MTY195" s="730"/>
      <c r="MTZ195" s="730"/>
      <c r="MUA195" s="730"/>
      <c r="MUB195" s="730"/>
      <c r="MUC195" s="730"/>
      <c r="MUD195" s="730"/>
      <c r="MUE195" s="730"/>
      <c r="MUF195" s="730"/>
      <c r="MUG195" s="730"/>
      <c r="MUH195" s="730"/>
      <c r="MUI195" s="730"/>
      <c r="MUJ195" s="730"/>
      <c r="MUK195" s="730"/>
      <c r="MUL195" s="730"/>
      <c r="MUM195" s="730"/>
      <c r="MUN195" s="730"/>
      <c r="MUO195" s="730"/>
      <c r="MUP195" s="730"/>
      <c r="MUQ195" s="730"/>
      <c r="MUR195" s="730"/>
      <c r="MUS195" s="730"/>
      <c r="MUT195" s="730"/>
      <c r="MUU195" s="730"/>
      <c r="MUV195" s="730"/>
      <c r="MUW195" s="730"/>
      <c r="MUX195" s="730"/>
      <c r="MUY195" s="730"/>
      <c r="MUZ195" s="730"/>
      <c r="MVA195" s="730"/>
      <c r="MVB195" s="730"/>
      <c r="MVC195" s="730"/>
      <c r="MVD195" s="730"/>
      <c r="MVE195" s="730"/>
      <c r="MVF195" s="730"/>
      <c r="MVG195" s="730"/>
      <c r="MVH195" s="730"/>
      <c r="MVI195" s="730"/>
      <c r="MVJ195" s="730"/>
      <c r="MVK195" s="730"/>
      <c r="MVL195" s="730"/>
      <c r="MVM195" s="730"/>
      <c r="MVN195" s="730"/>
      <c r="MVO195" s="730"/>
      <c r="MVP195" s="730"/>
      <c r="MVQ195" s="730"/>
      <c r="MVR195" s="730"/>
      <c r="MVS195" s="730"/>
      <c r="MVT195" s="730"/>
      <c r="MVU195" s="730"/>
      <c r="MVV195" s="730"/>
      <c r="MVW195" s="730"/>
      <c r="MVX195" s="730"/>
      <c r="MVY195" s="730"/>
      <c r="MVZ195" s="730"/>
      <c r="MWA195" s="730"/>
      <c r="MWB195" s="730"/>
      <c r="MWC195" s="730"/>
      <c r="MWD195" s="730"/>
      <c r="MWE195" s="730"/>
      <c r="MWF195" s="730"/>
      <c r="MWG195" s="730"/>
      <c r="MWH195" s="730"/>
      <c r="MWI195" s="730"/>
      <c r="MWJ195" s="730"/>
      <c r="MWK195" s="730"/>
      <c r="MWL195" s="730"/>
      <c r="MWM195" s="730"/>
      <c r="MWN195" s="730"/>
      <c r="MWO195" s="730"/>
      <c r="MWP195" s="730"/>
      <c r="MWQ195" s="730"/>
      <c r="MWR195" s="730"/>
      <c r="MWS195" s="730"/>
      <c r="MWT195" s="730"/>
      <c r="MWU195" s="730"/>
      <c r="MWV195" s="730"/>
      <c r="MWW195" s="730"/>
      <c r="MWX195" s="730"/>
      <c r="MWY195" s="730"/>
      <c r="MWZ195" s="730"/>
      <c r="MXA195" s="730"/>
      <c r="MXB195" s="730"/>
      <c r="MXC195" s="730"/>
      <c r="MXD195" s="730"/>
      <c r="MXE195" s="730"/>
      <c r="MXF195" s="730"/>
      <c r="MXG195" s="730"/>
      <c r="MXH195" s="730"/>
      <c r="MXI195" s="730"/>
      <c r="MXJ195" s="730"/>
      <c r="MXK195" s="730"/>
      <c r="MXL195" s="730"/>
      <c r="MXM195" s="730"/>
      <c r="MXN195" s="730"/>
      <c r="MXO195" s="730"/>
      <c r="MXP195" s="730"/>
      <c r="MXQ195" s="730"/>
      <c r="MXR195" s="730"/>
      <c r="MXS195" s="730"/>
      <c r="MXT195" s="730"/>
      <c r="MXU195" s="730"/>
      <c r="MXV195" s="730"/>
      <c r="MXW195" s="730"/>
      <c r="MXX195" s="730"/>
      <c r="MXY195" s="730"/>
      <c r="MXZ195" s="730"/>
      <c r="MYA195" s="730"/>
      <c r="MYB195" s="730"/>
      <c r="MYC195" s="730"/>
      <c r="MYD195" s="730"/>
      <c r="MYE195" s="730"/>
      <c r="MYF195" s="730"/>
      <c r="MYG195" s="730"/>
      <c r="MYH195" s="730"/>
      <c r="MYI195" s="730"/>
      <c r="MYJ195" s="730"/>
      <c r="MYK195" s="730"/>
      <c r="MYL195" s="730"/>
      <c r="MYM195" s="730"/>
      <c r="MYN195" s="730"/>
      <c r="MYO195" s="730"/>
      <c r="MYP195" s="730"/>
      <c r="MYQ195" s="730"/>
      <c r="MYR195" s="730"/>
      <c r="MYS195" s="730"/>
      <c r="MYT195" s="730"/>
      <c r="MYU195" s="730"/>
      <c r="MYV195" s="730"/>
      <c r="MYW195" s="730"/>
      <c r="MYX195" s="730"/>
      <c r="MYY195" s="730"/>
      <c r="MYZ195" s="730"/>
      <c r="MZA195" s="730"/>
      <c r="MZB195" s="730"/>
      <c r="MZC195" s="730"/>
      <c r="MZD195" s="730"/>
      <c r="MZE195" s="730"/>
      <c r="MZF195" s="730"/>
      <c r="MZG195" s="730"/>
      <c r="MZH195" s="730"/>
      <c r="MZI195" s="730"/>
      <c r="MZJ195" s="730"/>
      <c r="MZK195" s="730"/>
      <c r="MZL195" s="730"/>
      <c r="MZM195" s="730"/>
      <c r="MZN195" s="730"/>
      <c r="MZO195" s="730"/>
      <c r="MZP195" s="730"/>
      <c r="MZQ195" s="730"/>
      <c r="MZR195" s="730"/>
      <c r="MZS195" s="730"/>
      <c r="MZT195" s="730"/>
      <c r="MZU195" s="730"/>
      <c r="MZV195" s="730"/>
      <c r="MZW195" s="730"/>
      <c r="MZX195" s="730"/>
      <c r="MZY195" s="730"/>
      <c r="MZZ195" s="730"/>
      <c r="NAA195" s="730"/>
      <c r="NAB195" s="730"/>
      <c r="NAC195" s="730"/>
      <c r="NAD195" s="730"/>
      <c r="NAE195" s="730"/>
      <c r="NAF195" s="730"/>
      <c r="NAG195" s="730"/>
      <c r="NAH195" s="730"/>
      <c r="NAI195" s="730"/>
      <c r="NAJ195" s="730"/>
      <c r="NAK195" s="730"/>
      <c r="NAL195" s="730"/>
      <c r="NAM195" s="730"/>
      <c r="NAN195" s="730"/>
      <c r="NAO195" s="730"/>
      <c r="NAP195" s="730"/>
      <c r="NAQ195" s="730"/>
      <c r="NAR195" s="730"/>
      <c r="NAS195" s="730"/>
      <c r="NAT195" s="730"/>
      <c r="NAU195" s="730"/>
      <c r="NAV195" s="730"/>
      <c r="NAW195" s="730"/>
      <c r="NAX195" s="730"/>
      <c r="NAY195" s="730"/>
      <c r="NAZ195" s="730"/>
      <c r="NBA195" s="730"/>
      <c r="NBB195" s="730"/>
      <c r="NBC195" s="730"/>
      <c r="NBD195" s="730"/>
      <c r="NBE195" s="730"/>
      <c r="NBF195" s="730"/>
      <c r="NBG195" s="730"/>
      <c r="NBH195" s="730"/>
      <c r="NBI195" s="730"/>
      <c r="NBJ195" s="730"/>
      <c r="NBK195" s="730"/>
      <c r="NBL195" s="730"/>
      <c r="NBM195" s="730"/>
      <c r="NBN195" s="730"/>
      <c r="NBO195" s="730"/>
      <c r="NBP195" s="730"/>
      <c r="NBQ195" s="730"/>
      <c r="NBR195" s="730"/>
      <c r="NBS195" s="730"/>
      <c r="NBT195" s="730"/>
      <c r="NBU195" s="730"/>
      <c r="NBV195" s="730"/>
      <c r="NBW195" s="730"/>
      <c r="NBX195" s="730"/>
      <c r="NBY195" s="730"/>
      <c r="NBZ195" s="730"/>
      <c r="NCA195" s="730"/>
      <c r="NCB195" s="730"/>
      <c r="NCC195" s="730"/>
      <c r="NCD195" s="730"/>
      <c r="NCE195" s="730"/>
      <c r="NCF195" s="730"/>
      <c r="NCG195" s="730"/>
      <c r="NCH195" s="730"/>
      <c r="NCI195" s="730"/>
      <c r="NCJ195" s="730"/>
      <c r="NCK195" s="730"/>
      <c r="NCL195" s="730"/>
      <c r="NCM195" s="730"/>
      <c r="NCN195" s="730"/>
      <c r="NCO195" s="730"/>
      <c r="NCP195" s="730"/>
      <c r="NCQ195" s="730"/>
      <c r="NCR195" s="730"/>
      <c r="NCS195" s="730"/>
      <c r="NCT195" s="730"/>
      <c r="NCU195" s="730"/>
      <c r="NCV195" s="730"/>
      <c r="NCW195" s="730"/>
      <c r="NCX195" s="730"/>
      <c r="NCY195" s="730"/>
      <c r="NCZ195" s="730"/>
      <c r="NDA195" s="730"/>
      <c r="NDB195" s="730"/>
      <c r="NDC195" s="730"/>
      <c r="NDD195" s="730"/>
      <c r="NDE195" s="730"/>
      <c r="NDF195" s="730"/>
      <c r="NDG195" s="730"/>
      <c r="NDH195" s="730"/>
      <c r="NDI195" s="730"/>
      <c r="NDJ195" s="730"/>
      <c r="NDK195" s="730"/>
      <c r="NDL195" s="730"/>
      <c r="NDM195" s="730"/>
      <c r="NDN195" s="730"/>
      <c r="NDO195" s="730"/>
      <c r="NDP195" s="730"/>
      <c r="NDQ195" s="730"/>
      <c r="NDR195" s="730"/>
      <c r="NDS195" s="730"/>
      <c r="NDT195" s="730"/>
      <c r="NDU195" s="730"/>
      <c r="NDV195" s="730"/>
      <c r="NDW195" s="730"/>
      <c r="NDX195" s="730"/>
      <c r="NDY195" s="730"/>
      <c r="NDZ195" s="730"/>
      <c r="NEA195" s="730"/>
      <c r="NEB195" s="730"/>
      <c r="NEC195" s="730"/>
      <c r="NED195" s="730"/>
      <c r="NEE195" s="730"/>
      <c r="NEF195" s="730"/>
      <c r="NEG195" s="730"/>
      <c r="NEH195" s="730"/>
      <c r="NEI195" s="730"/>
      <c r="NEJ195" s="730"/>
      <c r="NEK195" s="730"/>
      <c r="NEL195" s="730"/>
      <c r="NEM195" s="730"/>
      <c r="NEN195" s="730"/>
      <c r="NEO195" s="730"/>
      <c r="NEP195" s="730"/>
      <c r="NEQ195" s="730"/>
      <c r="NER195" s="730"/>
      <c r="NES195" s="730"/>
      <c r="NET195" s="730"/>
      <c r="NEU195" s="730"/>
      <c r="NEV195" s="730"/>
      <c r="NEW195" s="730"/>
      <c r="NEX195" s="730"/>
      <c r="NEY195" s="730"/>
      <c r="NEZ195" s="730"/>
      <c r="NFA195" s="730"/>
      <c r="NFB195" s="730"/>
      <c r="NFC195" s="730"/>
      <c r="NFD195" s="730"/>
      <c r="NFE195" s="730"/>
      <c r="NFF195" s="730"/>
      <c r="NFG195" s="730"/>
      <c r="NFH195" s="730"/>
      <c r="NFI195" s="730"/>
      <c r="NFJ195" s="730"/>
      <c r="NFK195" s="730"/>
      <c r="NFL195" s="730"/>
      <c r="NFM195" s="730"/>
      <c r="NFN195" s="730"/>
      <c r="NFO195" s="730"/>
      <c r="NFP195" s="730"/>
      <c r="NFQ195" s="730"/>
      <c r="NFR195" s="730"/>
      <c r="NFS195" s="730"/>
      <c r="NFT195" s="730"/>
      <c r="NFU195" s="730"/>
      <c r="NFV195" s="730"/>
      <c r="NFW195" s="730"/>
      <c r="NFX195" s="730"/>
      <c r="NFY195" s="730"/>
      <c r="NFZ195" s="730"/>
      <c r="NGA195" s="730"/>
      <c r="NGB195" s="730"/>
      <c r="NGC195" s="730"/>
      <c r="NGD195" s="730"/>
      <c r="NGE195" s="730"/>
      <c r="NGF195" s="730"/>
      <c r="NGG195" s="730"/>
      <c r="NGH195" s="730"/>
      <c r="NGI195" s="730"/>
      <c r="NGJ195" s="730"/>
      <c r="NGK195" s="730"/>
      <c r="NGL195" s="730"/>
      <c r="NGM195" s="730"/>
      <c r="NGN195" s="730"/>
      <c r="NGO195" s="730"/>
      <c r="NGP195" s="730"/>
      <c r="NGQ195" s="730"/>
      <c r="NGR195" s="730"/>
      <c r="NGS195" s="730"/>
      <c r="NGT195" s="730"/>
      <c r="NGU195" s="730"/>
      <c r="NGV195" s="730"/>
      <c r="NGW195" s="730"/>
      <c r="NGX195" s="730"/>
      <c r="NGY195" s="730"/>
      <c r="NGZ195" s="730"/>
      <c r="NHA195" s="730"/>
      <c r="NHB195" s="730"/>
      <c r="NHC195" s="730"/>
      <c r="NHD195" s="730"/>
      <c r="NHE195" s="730"/>
      <c r="NHF195" s="730"/>
      <c r="NHG195" s="730"/>
      <c r="NHH195" s="730"/>
      <c r="NHI195" s="730"/>
      <c r="NHJ195" s="730"/>
      <c r="NHK195" s="730"/>
      <c r="NHL195" s="730"/>
      <c r="NHM195" s="730"/>
      <c r="NHN195" s="730"/>
      <c r="NHO195" s="730"/>
      <c r="NHP195" s="730"/>
      <c r="NHQ195" s="730"/>
      <c r="NHR195" s="730"/>
      <c r="NHS195" s="730"/>
      <c r="NHT195" s="730"/>
      <c r="NHU195" s="730"/>
      <c r="NHV195" s="730"/>
      <c r="NHW195" s="730"/>
      <c r="NHX195" s="730"/>
      <c r="NHY195" s="730"/>
      <c r="NHZ195" s="730"/>
      <c r="NIA195" s="730"/>
      <c r="NIB195" s="730"/>
      <c r="NIC195" s="730"/>
      <c r="NID195" s="730"/>
      <c r="NIE195" s="730"/>
      <c r="NIF195" s="730"/>
      <c r="NIG195" s="730"/>
      <c r="NIH195" s="730"/>
      <c r="NII195" s="730"/>
      <c r="NIJ195" s="730"/>
      <c r="NIK195" s="730"/>
      <c r="NIL195" s="730"/>
      <c r="NIM195" s="730"/>
      <c r="NIN195" s="730"/>
      <c r="NIO195" s="730"/>
      <c r="NIP195" s="730"/>
      <c r="NIQ195" s="730"/>
      <c r="NIR195" s="730"/>
      <c r="NIS195" s="730"/>
      <c r="NIT195" s="730"/>
      <c r="NIU195" s="730"/>
      <c r="NIV195" s="730"/>
      <c r="NIW195" s="730"/>
      <c r="NIX195" s="730"/>
      <c r="NIY195" s="730"/>
      <c r="NIZ195" s="730"/>
      <c r="NJA195" s="730"/>
      <c r="NJB195" s="730"/>
      <c r="NJC195" s="730"/>
      <c r="NJD195" s="730"/>
      <c r="NJE195" s="730"/>
      <c r="NJF195" s="730"/>
      <c r="NJG195" s="730"/>
      <c r="NJH195" s="730"/>
      <c r="NJI195" s="730"/>
      <c r="NJJ195" s="730"/>
      <c r="NJK195" s="730"/>
      <c r="NJL195" s="730"/>
      <c r="NJM195" s="730"/>
      <c r="NJN195" s="730"/>
      <c r="NJO195" s="730"/>
      <c r="NJP195" s="730"/>
      <c r="NJQ195" s="730"/>
      <c r="NJR195" s="730"/>
      <c r="NJS195" s="730"/>
      <c r="NJT195" s="730"/>
      <c r="NJU195" s="730"/>
      <c r="NJV195" s="730"/>
      <c r="NJW195" s="730"/>
      <c r="NJX195" s="730"/>
      <c r="NJY195" s="730"/>
      <c r="NJZ195" s="730"/>
      <c r="NKA195" s="730"/>
      <c r="NKB195" s="730"/>
      <c r="NKC195" s="730"/>
      <c r="NKD195" s="730"/>
      <c r="NKE195" s="730"/>
      <c r="NKF195" s="730"/>
      <c r="NKG195" s="730"/>
      <c r="NKH195" s="730"/>
      <c r="NKI195" s="730"/>
      <c r="NKJ195" s="730"/>
      <c r="NKK195" s="730"/>
      <c r="NKL195" s="730"/>
      <c r="NKM195" s="730"/>
      <c r="NKN195" s="730"/>
      <c r="NKO195" s="730"/>
      <c r="NKP195" s="730"/>
      <c r="NKQ195" s="730"/>
      <c r="NKR195" s="730"/>
      <c r="NKS195" s="730"/>
      <c r="NKT195" s="730"/>
      <c r="NKU195" s="730"/>
      <c r="NKV195" s="730"/>
      <c r="NKW195" s="730"/>
      <c r="NKX195" s="730"/>
      <c r="NKY195" s="730"/>
      <c r="NKZ195" s="730"/>
      <c r="NLA195" s="730"/>
      <c r="NLB195" s="730"/>
      <c r="NLC195" s="730"/>
      <c r="NLD195" s="730"/>
      <c r="NLE195" s="730"/>
      <c r="NLF195" s="730"/>
      <c r="NLG195" s="730"/>
      <c r="NLH195" s="730"/>
      <c r="NLI195" s="730"/>
      <c r="NLJ195" s="730"/>
      <c r="NLK195" s="730"/>
      <c r="NLL195" s="730"/>
      <c r="NLM195" s="730"/>
      <c r="NLN195" s="730"/>
      <c r="NLO195" s="730"/>
      <c r="NLP195" s="730"/>
      <c r="NLQ195" s="730"/>
      <c r="NLR195" s="730"/>
      <c r="NLS195" s="730"/>
      <c r="NLT195" s="730"/>
      <c r="NLU195" s="730"/>
      <c r="NLV195" s="730"/>
      <c r="NLW195" s="730"/>
      <c r="NLX195" s="730"/>
      <c r="NLY195" s="730"/>
      <c r="NLZ195" s="730"/>
      <c r="NMA195" s="730"/>
      <c r="NMB195" s="730"/>
      <c r="NMC195" s="730"/>
      <c r="NMD195" s="730"/>
      <c r="NME195" s="730"/>
      <c r="NMF195" s="730"/>
      <c r="NMG195" s="730"/>
      <c r="NMH195" s="730"/>
      <c r="NMI195" s="730"/>
      <c r="NMJ195" s="730"/>
      <c r="NMK195" s="730"/>
      <c r="NML195" s="730"/>
      <c r="NMM195" s="730"/>
      <c r="NMN195" s="730"/>
      <c r="NMO195" s="730"/>
      <c r="NMP195" s="730"/>
      <c r="NMQ195" s="730"/>
      <c r="NMR195" s="730"/>
      <c r="NMS195" s="730"/>
      <c r="NMT195" s="730"/>
      <c r="NMU195" s="730"/>
      <c r="NMV195" s="730"/>
      <c r="NMW195" s="730"/>
      <c r="NMX195" s="730"/>
      <c r="NMY195" s="730"/>
      <c r="NMZ195" s="730"/>
      <c r="NNA195" s="730"/>
      <c r="NNB195" s="730"/>
      <c r="NNC195" s="730"/>
      <c r="NND195" s="730"/>
      <c r="NNE195" s="730"/>
      <c r="NNF195" s="730"/>
      <c r="NNG195" s="730"/>
      <c r="NNH195" s="730"/>
      <c r="NNI195" s="730"/>
      <c r="NNJ195" s="730"/>
      <c r="NNK195" s="730"/>
      <c r="NNL195" s="730"/>
      <c r="NNM195" s="730"/>
      <c r="NNN195" s="730"/>
      <c r="NNO195" s="730"/>
      <c r="NNP195" s="730"/>
      <c r="NNQ195" s="730"/>
      <c r="NNR195" s="730"/>
      <c r="NNS195" s="730"/>
      <c r="NNT195" s="730"/>
      <c r="NNU195" s="730"/>
      <c r="NNV195" s="730"/>
      <c r="NNW195" s="730"/>
      <c r="NNX195" s="730"/>
      <c r="NNY195" s="730"/>
      <c r="NNZ195" s="730"/>
      <c r="NOA195" s="730"/>
      <c r="NOB195" s="730"/>
      <c r="NOC195" s="730"/>
      <c r="NOD195" s="730"/>
      <c r="NOE195" s="730"/>
      <c r="NOF195" s="730"/>
      <c r="NOG195" s="730"/>
      <c r="NOH195" s="730"/>
      <c r="NOI195" s="730"/>
      <c r="NOJ195" s="730"/>
      <c r="NOK195" s="730"/>
      <c r="NOL195" s="730"/>
      <c r="NOM195" s="730"/>
      <c r="NON195" s="730"/>
      <c r="NOO195" s="730"/>
      <c r="NOP195" s="730"/>
      <c r="NOQ195" s="730"/>
      <c r="NOR195" s="730"/>
      <c r="NOS195" s="730"/>
      <c r="NOT195" s="730"/>
      <c r="NOU195" s="730"/>
      <c r="NOV195" s="730"/>
      <c r="NOW195" s="730"/>
      <c r="NOX195" s="730"/>
      <c r="NOY195" s="730"/>
      <c r="NOZ195" s="730"/>
      <c r="NPA195" s="730"/>
      <c r="NPB195" s="730"/>
      <c r="NPC195" s="730"/>
      <c r="NPD195" s="730"/>
      <c r="NPE195" s="730"/>
      <c r="NPF195" s="730"/>
      <c r="NPG195" s="730"/>
      <c r="NPH195" s="730"/>
      <c r="NPI195" s="730"/>
      <c r="NPJ195" s="730"/>
      <c r="NPK195" s="730"/>
      <c r="NPL195" s="730"/>
      <c r="NPM195" s="730"/>
      <c r="NPN195" s="730"/>
      <c r="NPO195" s="730"/>
      <c r="NPP195" s="730"/>
      <c r="NPQ195" s="730"/>
      <c r="NPR195" s="730"/>
      <c r="NPS195" s="730"/>
      <c r="NPT195" s="730"/>
      <c r="NPU195" s="730"/>
      <c r="NPV195" s="730"/>
      <c r="NPW195" s="730"/>
      <c r="NPX195" s="730"/>
      <c r="NPY195" s="730"/>
      <c r="NPZ195" s="730"/>
      <c r="NQA195" s="730"/>
      <c r="NQB195" s="730"/>
      <c r="NQC195" s="730"/>
      <c r="NQD195" s="730"/>
      <c r="NQE195" s="730"/>
      <c r="NQF195" s="730"/>
      <c r="NQG195" s="730"/>
      <c r="NQH195" s="730"/>
      <c r="NQI195" s="730"/>
      <c r="NQJ195" s="730"/>
      <c r="NQK195" s="730"/>
      <c r="NQL195" s="730"/>
      <c r="NQM195" s="730"/>
      <c r="NQN195" s="730"/>
      <c r="NQO195" s="730"/>
      <c r="NQP195" s="730"/>
      <c r="NQQ195" s="730"/>
      <c r="NQR195" s="730"/>
      <c r="NQS195" s="730"/>
      <c r="NQT195" s="730"/>
      <c r="NQU195" s="730"/>
      <c r="NQV195" s="730"/>
      <c r="NQW195" s="730"/>
      <c r="NQX195" s="730"/>
      <c r="NQY195" s="730"/>
      <c r="NQZ195" s="730"/>
      <c r="NRA195" s="730"/>
      <c r="NRB195" s="730"/>
      <c r="NRC195" s="730"/>
      <c r="NRD195" s="730"/>
      <c r="NRE195" s="730"/>
      <c r="NRF195" s="730"/>
      <c r="NRG195" s="730"/>
      <c r="NRH195" s="730"/>
      <c r="NRI195" s="730"/>
      <c r="NRJ195" s="730"/>
      <c r="NRK195" s="730"/>
      <c r="NRL195" s="730"/>
      <c r="NRM195" s="730"/>
      <c r="NRN195" s="730"/>
      <c r="NRO195" s="730"/>
      <c r="NRP195" s="730"/>
      <c r="NRQ195" s="730"/>
      <c r="NRR195" s="730"/>
      <c r="NRS195" s="730"/>
      <c r="NRT195" s="730"/>
      <c r="NRU195" s="730"/>
      <c r="NRV195" s="730"/>
      <c r="NRW195" s="730"/>
      <c r="NRX195" s="730"/>
      <c r="NRY195" s="730"/>
      <c r="NRZ195" s="730"/>
      <c r="NSA195" s="730"/>
      <c r="NSB195" s="730"/>
      <c r="NSC195" s="730"/>
      <c r="NSD195" s="730"/>
      <c r="NSE195" s="730"/>
      <c r="NSF195" s="730"/>
      <c r="NSG195" s="730"/>
      <c r="NSH195" s="730"/>
      <c r="NSI195" s="730"/>
      <c r="NSJ195" s="730"/>
      <c r="NSK195" s="730"/>
      <c r="NSL195" s="730"/>
      <c r="NSM195" s="730"/>
      <c r="NSN195" s="730"/>
      <c r="NSO195" s="730"/>
      <c r="NSP195" s="730"/>
      <c r="NSQ195" s="730"/>
      <c r="NSR195" s="730"/>
      <c r="NSS195" s="730"/>
      <c r="NST195" s="730"/>
      <c r="NSU195" s="730"/>
      <c r="NSV195" s="730"/>
      <c r="NSW195" s="730"/>
      <c r="NSX195" s="730"/>
      <c r="NSY195" s="730"/>
      <c r="NSZ195" s="730"/>
      <c r="NTA195" s="730"/>
      <c r="NTB195" s="730"/>
      <c r="NTC195" s="730"/>
      <c r="NTD195" s="730"/>
      <c r="NTE195" s="730"/>
      <c r="NTF195" s="730"/>
      <c r="NTG195" s="730"/>
      <c r="NTH195" s="730"/>
      <c r="NTI195" s="730"/>
      <c r="NTJ195" s="730"/>
      <c r="NTK195" s="730"/>
      <c r="NTL195" s="730"/>
      <c r="NTM195" s="730"/>
      <c r="NTN195" s="730"/>
      <c r="NTO195" s="730"/>
      <c r="NTP195" s="730"/>
      <c r="NTQ195" s="730"/>
      <c r="NTR195" s="730"/>
      <c r="NTS195" s="730"/>
      <c r="NTT195" s="730"/>
      <c r="NTU195" s="730"/>
      <c r="NTV195" s="730"/>
      <c r="NTW195" s="730"/>
      <c r="NTX195" s="730"/>
      <c r="NTY195" s="730"/>
      <c r="NTZ195" s="730"/>
      <c r="NUA195" s="730"/>
      <c r="NUB195" s="730"/>
      <c r="NUC195" s="730"/>
      <c r="NUD195" s="730"/>
      <c r="NUE195" s="730"/>
      <c r="NUF195" s="730"/>
      <c r="NUG195" s="730"/>
      <c r="NUH195" s="730"/>
      <c r="NUI195" s="730"/>
      <c r="NUJ195" s="730"/>
      <c r="NUK195" s="730"/>
      <c r="NUL195" s="730"/>
      <c r="NUM195" s="730"/>
      <c r="NUN195" s="730"/>
      <c r="NUO195" s="730"/>
      <c r="NUP195" s="730"/>
      <c r="NUQ195" s="730"/>
      <c r="NUR195" s="730"/>
      <c r="NUS195" s="730"/>
      <c r="NUT195" s="730"/>
      <c r="NUU195" s="730"/>
      <c r="NUV195" s="730"/>
      <c r="NUW195" s="730"/>
      <c r="NUX195" s="730"/>
      <c r="NUY195" s="730"/>
      <c r="NUZ195" s="730"/>
      <c r="NVA195" s="730"/>
      <c r="NVB195" s="730"/>
      <c r="NVC195" s="730"/>
      <c r="NVD195" s="730"/>
      <c r="NVE195" s="730"/>
      <c r="NVF195" s="730"/>
      <c r="NVG195" s="730"/>
      <c r="NVH195" s="730"/>
      <c r="NVI195" s="730"/>
      <c r="NVJ195" s="730"/>
      <c r="NVK195" s="730"/>
      <c r="NVL195" s="730"/>
      <c r="NVM195" s="730"/>
      <c r="NVN195" s="730"/>
      <c r="NVO195" s="730"/>
      <c r="NVP195" s="730"/>
      <c r="NVQ195" s="730"/>
      <c r="NVR195" s="730"/>
      <c r="NVS195" s="730"/>
      <c r="NVT195" s="730"/>
      <c r="NVU195" s="730"/>
      <c r="NVV195" s="730"/>
      <c r="NVW195" s="730"/>
      <c r="NVX195" s="730"/>
      <c r="NVY195" s="730"/>
      <c r="NVZ195" s="730"/>
      <c r="NWA195" s="730"/>
      <c r="NWB195" s="730"/>
      <c r="NWC195" s="730"/>
      <c r="NWD195" s="730"/>
      <c r="NWE195" s="730"/>
      <c r="NWF195" s="730"/>
      <c r="NWG195" s="730"/>
      <c r="NWH195" s="730"/>
      <c r="NWI195" s="730"/>
      <c r="NWJ195" s="730"/>
      <c r="NWK195" s="730"/>
      <c r="NWL195" s="730"/>
      <c r="NWM195" s="730"/>
      <c r="NWN195" s="730"/>
      <c r="NWO195" s="730"/>
      <c r="NWP195" s="730"/>
      <c r="NWQ195" s="730"/>
      <c r="NWR195" s="730"/>
      <c r="NWS195" s="730"/>
      <c r="NWT195" s="730"/>
      <c r="NWU195" s="730"/>
      <c r="NWV195" s="730"/>
      <c r="NWW195" s="730"/>
      <c r="NWX195" s="730"/>
      <c r="NWY195" s="730"/>
      <c r="NWZ195" s="730"/>
      <c r="NXA195" s="730"/>
      <c r="NXB195" s="730"/>
      <c r="NXC195" s="730"/>
      <c r="NXD195" s="730"/>
      <c r="NXE195" s="730"/>
      <c r="NXF195" s="730"/>
      <c r="NXG195" s="730"/>
      <c r="NXH195" s="730"/>
      <c r="NXI195" s="730"/>
      <c r="NXJ195" s="730"/>
      <c r="NXK195" s="730"/>
      <c r="NXL195" s="730"/>
      <c r="NXM195" s="730"/>
      <c r="NXN195" s="730"/>
      <c r="NXO195" s="730"/>
      <c r="NXP195" s="730"/>
      <c r="NXQ195" s="730"/>
      <c r="NXR195" s="730"/>
      <c r="NXS195" s="730"/>
      <c r="NXT195" s="730"/>
      <c r="NXU195" s="730"/>
      <c r="NXV195" s="730"/>
      <c r="NXW195" s="730"/>
      <c r="NXX195" s="730"/>
      <c r="NXY195" s="730"/>
      <c r="NXZ195" s="730"/>
      <c r="NYA195" s="730"/>
      <c r="NYB195" s="730"/>
      <c r="NYC195" s="730"/>
      <c r="NYD195" s="730"/>
      <c r="NYE195" s="730"/>
      <c r="NYF195" s="730"/>
      <c r="NYG195" s="730"/>
      <c r="NYH195" s="730"/>
      <c r="NYI195" s="730"/>
      <c r="NYJ195" s="730"/>
      <c r="NYK195" s="730"/>
      <c r="NYL195" s="730"/>
      <c r="NYM195" s="730"/>
      <c r="NYN195" s="730"/>
      <c r="NYO195" s="730"/>
      <c r="NYP195" s="730"/>
      <c r="NYQ195" s="730"/>
      <c r="NYR195" s="730"/>
      <c r="NYS195" s="730"/>
      <c r="NYT195" s="730"/>
      <c r="NYU195" s="730"/>
      <c r="NYV195" s="730"/>
      <c r="NYW195" s="730"/>
      <c r="NYX195" s="730"/>
      <c r="NYY195" s="730"/>
      <c r="NYZ195" s="730"/>
      <c r="NZA195" s="730"/>
      <c r="NZB195" s="730"/>
      <c r="NZC195" s="730"/>
      <c r="NZD195" s="730"/>
      <c r="NZE195" s="730"/>
      <c r="NZF195" s="730"/>
      <c r="NZG195" s="730"/>
      <c r="NZH195" s="730"/>
      <c r="NZI195" s="730"/>
      <c r="NZJ195" s="730"/>
      <c r="NZK195" s="730"/>
      <c r="NZL195" s="730"/>
      <c r="NZM195" s="730"/>
      <c r="NZN195" s="730"/>
      <c r="NZO195" s="730"/>
      <c r="NZP195" s="730"/>
      <c r="NZQ195" s="730"/>
      <c r="NZR195" s="730"/>
      <c r="NZS195" s="730"/>
      <c r="NZT195" s="730"/>
      <c r="NZU195" s="730"/>
      <c r="NZV195" s="730"/>
      <c r="NZW195" s="730"/>
      <c r="NZX195" s="730"/>
      <c r="NZY195" s="730"/>
      <c r="NZZ195" s="730"/>
      <c r="OAA195" s="730"/>
      <c r="OAB195" s="730"/>
      <c r="OAC195" s="730"/>
      <c r="OAD195" s="730"/>
      <c r="OAE195" s="730"/>
      <c r="OAF195" s="730"/>
      <c r="OAG195" s="730"/>
      <c r="OAH195" s="730"/>
      <c r="OAI195" s="730"/>
      <c r="OAJ195" s="730"/>
      <c r="OAK195" s="730"/>
      <c r="OAL195" s="730"/>
      <c r="OAM195" s="730"/>
      <c r="OAN195" s="730"/>
      <c r="OAO195" s="730"/>
      <c r="OAP195" s="730"/>
      <c r="OAQ195" s="730"/>
      <c r="OAR195" s="730"/>
      <c r="OAS195" s="730"/>
      <c r="OAT195" s="730"/>
      <c r="OAU195" s="730"/>
      <c r="OAV195" s="730"/>
      <c r="OAW195" s="730"/>
      <c r="OAX195" s="730"/>
      <c r="OAY195" s="730"/>
      <c r="OAZ195" s="730"/>
      <c r="OBA195" s="730"/>
      <c r="OBB195" s="730"/>
      <c r="OBC195" s="730"/>
      <c r="OBD195" s="730"/>
      <c r="OBE195" s="730"/>
      <c r="OBF195" s="730"/>
      <c r="OBG195" s="730"/>
      <c r="OBH195" s="730"/>
      <c r="OBI195" s="730"/>
      <c r="OBJ195" s="730"/>
      <c r="OBK195" s="730"/>
      <c r="OBL195" s="730"/>
      <c r="OBM195" s="730"/>
      <c r="OBN195" s="730"/>
      <c r="OBO195" s="730"/>
      <c r="OBP195" s="730"/>
      <c r="OBQ195" s="730"/>
      <c r="OBR195" s="730"/>
      <c r="OBS195" s="730"/>
      <c r="OBT195" s="730"/>
      <c r="OBU195" s="730"/>
      <c r="OBV195" s="730"/>
      <c r="OBW195" s="730"/>
      <c r="OBX195" s="730"/>
      <c r="OBY195" s="730"/>
      <c r="OBZ195" s="730"/>
      <c r="OCA195" s="730"/>
      <c r="OCB195" s="730"/>
      <c r="OCC195" s="730"/>
      <c r="OCD195" s="730"/>
      <c r="OCE195" s="730"/>
      <c r="OCF195" s="730"/>
      <c r="OCG195" s="730"/>
      <c r="OCH195" s="730"/>
      <c r="OCI195" s="730"/>
      <c r="OCJ195" s="730"/>
      <c r="OCK195" s="730"/>
      <c r="OCL195" s="730"/>
      <c r="OCM195" s="730"/>
      <c r="OCN195" s="730"/>
      <c r="OCO195" s="730"/>
      <c r="OCP195" s="730"/>
      <c r="OCQ195" s="730"/>
      <c r="OCR195" s="730"/>
      <c r="OCS195" s="730"/>
      <c r="OCT195" s="730"/>
      <c r="OCU195" s="730"/>
      <c r="OCV195" s="730"/>
      <c r="OCW195" s="730"/>
      <c r="OCX195" s="730"/>
      <c r="OCY195" s="730"/>
      <c r="OCZ195" s="730"/>
      <c r="ODA195" s="730"/>
      <c r="ODB195" s="730"/>
      <c r="ODC195" s="730"/>
      <c r="ODD195" s="730"/>
      <c r="ODE195" s="730"/>
      <c r="ODF195" s="730"/>
      <c r="ODG195" s="730"/>
      <c r="ODH195" s="730"/>
      <c r="ODI195" s="730"/>
      <c r="ODJ195" s="730"/>
      <c r="ODK195" s="730"/>
      <c r="ODL195" s="730"/>
      <c r="ODM195" s="730"/>
      <c r="ODN195" s="730"/>
      <c r="ODO195" s="730"/>
      <c r="ODP195" s="730"/>
      <c r="ODQ195" s="730"/>
      <c r="ODR195" s="730"/>
      <c r="ODS195" s="730"/>
      <c r="ODT195" s="730"/>
      <c r="ODU195" s="730"/>
      <c r="ODV195" s="730"/>
      <c r="ODW195" s="730"/>
      <c r="ODX195" s="730"/>
      <c r="ODY195" s="730"/>
      <c r="ODZ195" s="730"/>
      <c r="OEA195" s="730"/>
      <c r="OEB195" s="730"/>
      <c r="OEC195" s="730"/>
      <c r="OED195" s="730"/>
      <c r="OEE195" s="730"/>
      <c r="OEF195" s="730"/>
      <c r="OEG195" s="730"/>
      <c r="OEH195" s="730"/>
      <c r="OEI195" s="730"/>
      <c r="OEJ195" s="730"/>
      <c r="OEK195" s="730"/>
      <c r="OEL195" s="730"/>
      <c r="OEM195" s="730"/>
      <c r="OEN195" s="730"/>
      <c r="OEO195" s="730"/>
      <c r="OEP195" s="730"/>
      <c r="OEQ195" s="730"/>
      <c r="OER195" s="730"/>
      <c r="OES195" s="730"/>
      <c r="OET195" s="730"/>
      <c r="OEU195" s="730"/>
      <c r="OEV195" s="730"/>
      <c r="OEW195" s="730"/>
      <c r="OEX195" s="730"/>
      <c r="OEY195" s="730"/>
      <c r="OEZ195" s="730"/>
      <c r="OFA195" s="730"/>
      <c r="OFB195" s="730"/>
      <c r="OFC195" s="730"/>
      <c r="OFD195" s="730"/>
      <c r="OFE195" s="730"/>
      <c r="OFF195" s="730"/>
      <c r="OFG195" s="730"/>
      <c r="OFH195" s="730"/>
      <c r="OFI195" s="730"/>
      <c r="OFJ195" s="730"/>
      <c r="OFK195" s="730"/>
      <c r="OFL195" s="730"/>
      <c r="OFM195" s="730"/>
      <c r="OFN195" s="730"/>
      <c r="OFO195" s="730"/>
      <c r="OFP195" s="730"/>
      <c r="OFQ195" s="730"/>
      <c r="OFR195" s="730"/>
      <c r="OFS195" s="730"/>
      <c r="OFT195" s="730"/>
      <c r="OFU195" s="730"/>
      <c r="OFV195" s="730"/>
      <c r="OFW195" s="730"/>
      <c r="OFX195" s="730"/>
      <c r="OFY195" s="730"/>
      <c r="OFZ195" s="730"/>
      <c r="OGA195" s="730"/>
      <c r="OGB195" s="730"/>
      <c r="OGC195" s="730"/>
      <c r="OGD195" s="730"/>
      <c r="OGE195" s="730"/>
      <c r="OGF195" s="730"/>
      <c r="OGG195" s="730"/>
      <c r="OGH195" s="730"/>
      <c r="OGI195" s="730"/>
      <c r="OGJ195" s="730"/>
      <c r="OGK195" s="730"/>
      <c r="OGL195" s="730"/>
      <c r="OGM195" s="730"/>
      <c r="OGN195" s="730"/>
      <c r="OGO195" s="730"/>
      <c r="OGP195" s="730"/>
      <c r="OGQ195" s="730"/>
      <c r="OGR195" s="730"/>
      <c r="OGS195" s="730"/>
      <c r="OGT195" s="730"/>
      <c r="OGU195" s="730"/>
      <c r="OGV195" s="730"/>
      <c r="OGW195" s="730"/>
      <c r="OGX195" s="730"/>
      <c r="OGY195" s="730"/>
      <c r="OGZ195" s="730"/>
      <c r="OHA195" s="730"/>
      <c r="OHB195" s="730"/>
      <c r="OHC195" s="730"/>
      <c r="OHD195" s="730"/>
      <c r="OHE195" s="730"/>
      <c r="OHF195" s="730"/>
      <c r="OHG195" s="730"/>
      <c r="OHH195" s="730"/>
      <c r="OHI195" s="730"/>
      <c r="OHJ195" s="730"/>
      <c r="OHK195" s="730"/>
      <c r="OHL195" s="730"/>
      <c r="OHM195" s="730"/>
      <c r="OHN195" s="730"/>
      <c r="OHO195" s="730"/>
      <c r="OHP195" s="730"/>
      <c r="OHQ195" s="730"/>
      <c r="OHR195" s="730"/>
      <c r="OHS195" s="730"/>
      <c r="OHT195" s="730"/>
      <c r="OHU195" s="730"/>
      <c r="OHV195" s="730"/>
      <c r="OHW195" s="730"/>
      <c r="OHX195" s="730"/>
      <c r="OHY195" s="730"/>
      <c r="OHZ195" s="730"/>
      <c r="OIA195" s="730"/>
      <c r="OIB195" s="730"/>
      <c r="OIC195" s="730"/>
      <c r="OID195" s="730"/>
      <c r="OIE195" s="730"/>
      <c r="OIF195" s="730"/>
      <c r="OIG195" s="730"/>
      <c r="OIH195" s="730"/>
      <c r="OII195" s="730"/>
      <c r="OIJ195" s="730"/>
      <c r="OIK195" s="730"/>
      <c r="OIL195" s="730"/>
      <c r="OIM195" s="730"/>
      <c r="OIN195" s="730"/>
      <c r="OIO195" s="730"/>
      <c r="OIP195" s="730"/>
      <c r="OIQ195" s="730"/>
      <c r="OIR195" s="730"/>
      <c r="OIS195" s="730"/>
      <c r="OIT195" s="730"/>
      <c r="OIU195" s="730"/>
      <c r="OIV195" s="730"/>
      <c r="OIW195" s="730"/>
      <c r="OIX195" s="730"/>
      <c r="OIY195" s="730"/>
      <c r="OIZ195" s="730"/>
      <c r="OJA195" s="730"/>
      <c r="OJB195" s="730"/>
      <c r="OJC195" s="730"/>
      <c r="OJD195" s="730"/>
      <c r="OJE195" s="730"/>
      <c r="OJF195" s="730"/>
      <c r="OJG195" s="730"/>
      <c r="OJH195" s="730"/>
      <c r="OJI195" s="730"/>
      <c r="OJJ195" s="730"/>
      <c r="OJK195" s="730"/>
      <c r="OJL195" s="730"/>
      <c r="OJM195" s="730"/>
      <c r="OJN195" s="730"/>
      <c r="OJO195" s="730"/>
      <c r="OJP195" s="730"/>
      <c r="OJQ195" s="730"/>
      <c r="OJR195" s="730"/>
      <c r="OJS195" s="730"/>
      <c r="OJT195" s="730"/>
      <c r="OJU195" s="730"/>
      <c r="OJV195" s="730"/>
      <c r="OJW195" s="730"/>
      <c r="OJX195" s="730"/>
      <c r="OJY195" s="730"/>
      <c r="OJZ195" s="730"/>
      <c r="OKA195" s="730"/>
      <c r="OKB195" s="730"/>
      <c r="OKC195" s="730"/>
      <c r="OKD195" s="730"/>
      <c r="OKE195" s="730"/>
      <c r="OKF195" s="730"/>
      <c r="OKG195" s="730"/>
      <c r="OKH195" s="730"/>
      <c r="OKI195" s="730"/>
      <c r="OKJ195" s="730"/>
      <c r="OKK195" s="730"/>
      <c r="OKL195" s="730"/>
      <c r="OKM195" s="730"/>
      <c r="OKN195" s="730"/>
      <c r="OKO195" s="730"/>
      <c r="OKP195" s="730"/>
      <c r="OKQ195" s="730"/>
      <c r="OKR195" s="730"/>
      <c r="OKS195" s="730"/>
      <c r="OKT195" s="730"/>
      <c r="OKU195" s="730"/>
      <c r="OKV195" s="730"/>
      <c r="OKW195" s="730"/>
      <c r="OKX195" s="730"/>
      <c r="OKY195" s="730"/>
      <c r="OKZ195" s="730"/>
      <c r="OLA195" s="730"/>
      <c r="OLB195" s="730"/>
      <c r="OLC195" s="730"/>
      <c r="OLD195" s="730"/>
      <c r="OLE195" s="730"/>
      <c r="OLF195" s="730"/>
      <c r="OLG195" s="730"/>
      <c r="OLH195" s="730"/>
      <c r="OLI195" s="730"/>
      <c r="OLJ195" s="730"/>
      <c r="OLK195" s="730"/>
      <c r="OLL195" s="730"/>
      <c r="OLM195" s="730"/>
      <c r="OLN195" s="730"/>
      <c r="OLO195" s="730"/>
      <c r="OLP195" s="730"/>
      <c r="OLQ195" s="730"/>
      <c r="OLR195" s="730"/>
      <c r="OLS195" s="730"/>
      <c r="OLT195" s="730"/>
      <c r="OLU195" s="730"/>
      <c r="OLV195" s="730"/>
      <c r="OLW195" s="730"/>
      <c r="OLX195" s="730"/>
      <c r="OLY195" s="730"/>
      <c r="OLZ195" s="730"/>
      <c r="OMA195" s="730"/>
      <c r="OMB195" s="730"/>
      <c r="OMC195" s="730"/>
      <c r="OMD195" s="730"/>
      <c r="OME195" s="730"/>
      <c r="OMF195" s="730"/>
      <c r="OMG195" s="730"/>
      <c r="OMH195" s="730"/>
      <c r="OMI195" s="730"/>
      <c r="OMJ195" s="730"/>
      <c r="OMK195" s="730"/>
      <c r="OML195" s="730"/>
      <c r="OMM195" s="730"/>
      <c r="OMN195" s="730"/>
      <c r="OMO195" s="730"/>
      <c r="OMP195" s="730"/>
      <c r="OMQ195" s="730"/>
      <c r="OMR195" s="730"/>
      <c r="OMS195" s="730"/>
      <c r="OMT195" s="730"/>
      <c r="OMU195" s="730"/>
      <c r="OMV195" s="730"/>
      <c r="OMW195" s="730"/>
      <c r="OMX195" s="730"/>
      <c r="OMY195" s="730"/>
      <c r="OMZ195" s="730"/>
      <c r="ONA195" s="730"/>
      <c r="ONB195" s="730"/>
      <c r="ONC195" s="730"/>
      <c r="OND195" s="730"/>
      <c r="ONE195" s="730"/>
      <c r="ONF195" s="730"/>
      <c r="ONG195" s="730"/>
      <c r="ONH195" s="730"/>
      <c r="ONI195" s="730"/>
      <c r="ONJ195" s="730"/>
      <c r="ONK195" s="730"/>
      <c r="ONL195" s="730"/>
      <c r="ONM195" s="730"/>
      <c r="ONN195" s="730"/>
      <c r="ONO195" s="730"/>
      <c r="ONP195" s="730"/>
      <c r="ONQ195" s="730"/>
      <c r="ONR195" s="730"/>
      <c r="ONS195" s="730"/>
      <c r="ONT195" s="730"/>
      <c r="ONU195" s="730"/>
      <c r="ONV195" s="730"/>
      <c r="ONW195" s="730"/>
      <c r="ONX195" s="730"/>
      <c r="ONY195" s="730"/>
      <c r="ONZ195" s="730"/>
      <c r="OOA195" s="730"/>
      <c r="OOB195" s="730"/>
      <c r="OOC195" s="730"/>
      <c r="OOD195" s="730"/>
      <c r="OOE195" s="730"/>
      <c r="OOF195" s="730"/>
      <c r="OOG195" s="730"/>
      <c r="OOH195" s="730"/>
      <c r="OOI195" s="730"/>
      <c r="OOJ195" s="730"/>
      <c r="OOK195" s="730"/>
      <c r="OOL195" s="730"/>
      <c r="OOM195" s="730"/>
      <c r="OON195" s="730"/>
      <c r="OOO195" s="730"/>
      <c r="OOP195" s="730"/>
      <c r="OOQ195" s="730"/>
      <c r="OOR195" s="730"/>
      <c r="OOS195" s="730"/>
      <c r="OOT195" s="730"/>
      <c r="OOU195" s="730"/>
      <c r="OOV195" s="730"/>
      <c r="OOW195" s="730"/>
      <c r="OOX195" s="730"/>
      <c r="OOY195" s="730"/>
      <c r="OOZ195" s="730"/>
      <c r="OPA195" s="730"/>
      <c r="OPB195" s="730"/>
      <c r="OPC195" s="730"/>
      <c r="OPD195" s="730"/>
      <c r="OPE195" s="730"/>
      <c r="OPF195" s="730"/>
      <c r="OPG195" s="730"/>
      <c r="OPH195" s="730"/>
      <c r="OPI195" s="730"/>
      <c r="OPJ195" s="730"/>
      <c r="OPK195" s="730"/>
      <c r="OPL195" s="730"/>
      <c r="OPM195" s="730"/>
      <c r="OPN195" s="730"/>
      <c r="OPO195" s="730"/>
      <c r="OPP195" s="730"/>
      <c r="OPQ195" s="730"/>
      <c r="OPR195" s="730"/>
      <c r="OPS195" s="730"/>
      <c r="OPT195" s="730"/>
      <c r="OPU195" s="730"/>
      <c r="OPV195" s="730"/>
      <c r="OPW195" s="730"/>
      <c r="OPX195" s="730"/>
      <c r="OPY195" s="730"/>
      <c r="OPZ195" s="730"/>
      <c r="OQA195" s="730"/>
      <c r="OQB195" s="730"/>
      <c r="OQC195" s="730"/>
      <c r="OQD195" s="730"/>
      <c r="OQE195" s="730"/>
      <c r="OQF195" s="730"/>
      <c r="OQG195" s="730"/>
      <c r="OQH195" s="730"/>
      <c r="OQI195" s="730"/>
      <c r="OQJ195" s="730"/>
      <c r="OQK195" s="730"/>
      <c r="OQL195" s="730"/>
      <c r="OQM195" s="730"/>
      <c r="OQN195" s="730"/>
      <c r="OQO195" s="730"/>
      <c r="OQP195" s="730"/>
      <c r="OQQ195" s="730"/>
      <c r="OQR195" s="730"/>
      <c r="OQS195" s="730"/>
      <c r="OQT195" s="730"/>
      <c r="OQU195" s="730"/>
      <c r="OQV195" s="730"/>
      <c r="OQW195" s="730"/>
      <c r="OQX195" s="730"/>
      <c r="OQY195" s="730"/>
      <c r="OQZ195" s="730"/>
      <c r="ORA195" s="730"/>
      <c r="ORB195" s="730"/>
      <c r="ORC195" s="730"/>
      <c r="ORD195" s="730"/>
      <c r="ORE195" s="730"/>
      <c r="ORF195" s="730"/>
      <c r="ORG195" s="730"/>
      <c r="ORH195" s="730"/>
      <c r="ORI195" s="730"/>
      <c r="ORJ195" s="730"/>
      <c r="ORK195" s="730"/>
      <c r="ORL195" s="730"/>
      <c r="ORM195" s="730"/>
      <c r="ORN195" s="730"/>
      <c r="ORO195" s="730"/>
      <c r="ORP195" s="730"/>
      <c r="ORQ195" s="730"/>
      <c r="ORR195" s="730"/>
      <c r="ORS195" s="730"/>
      <c r="ORT195" s="730"/>
      <c r="ORU195" s="730"/>
      <c r="ORV195" s="730"/>
      <c r="ORW195" s="730"/>
      <c r="ORX195" s="730"/>
      <c r="ORY195" s="730"/>
      <c r="ORZ195" s="730"/>
      <c r="OSA195" s="730"/>
      <c r="OSB195" s="730"/>
      <c r="OSC195" s="730"/>
      <c r="OSD195" s="730"/>
      <c r="OSE195" s="730"/>
      <c r="OSF195" s="730"/>
      <c r="OSG195" s="730"/>
      <c r="OSH195" s="730"/>
      <c r="OSI195" s="730"/>
      <c r="OSJ195" s="730"/>
      <c r="OSK195" s="730"/>
      <c r="OSL195" s="730"/>
      <c r="OSM195" s="730"/>
      <c r="OSN195" s="730"/>
      <c r="OSO195" s="730"/>
      <c r="OSP195" s="730"/>
      <c r="OSQ195" s="730"/>
      <c r="OSR195" s="730"/>
      <c r="OSS195" s="730"/>
      <c r="OST195" s="730"/>
      <c r="OSU195" s="730"/>
      <c r="OSV195" s="730"/>
      <c r="OSW195" s="730"/>
      <c r="OSX195" s="730"/>
      <c r="OSY195" s="730"/>
      <c r="OSZ195" s="730"/>
      <c r="OTA195" s="730"/>
      <c r="OTB195" s="730"/>
      <c r="OTC195" s="730"/>
      <c r="OTD195" s="730"/>
      <c r="OTE195" s="730"/>
      <c r="OTF195" s="730"/>
      <c r="OTG195" s="730"/>
      <c r="OTH195" s="730"/>
      <c r="OTI195" s="730"/>
      <c r="OTJ195" s="730"/>
      <c r="OTK195" s="730"/>
      <c r="OTL195" s="730"/>
      <c r="OTM195" s="730"/>
      <c r="OTN195" s="730"/>
      <c r="OTO195" s="730"/>
      <c r="OTP195" s="730"/>
      <c r="OTQ195" s="730"/>
      <c r="OTR195" s="730"/>
      <c r="OTS195" s="730"/>
      <c r="OTT195" s="730"/>
      <c r="OTU195" s="730"/>
      <c r="OTV195" s="730"/>
      <c r="OTW195" s="730"/>
      <c r="OTX195" s="730"/>
      <c r="OTY195" s="730"/>
      <c r="OTZ195" s="730"/>
      <c r="OUA195" s="730"/>
      <c r="OUB195" s="730"/>
      <c r="OUC195" s="730"/>
      <c r="OUD195" s="730"/>
      <c r="OUE195" s="730"/>
      <c r="OUF195" s="730"/>
      <c r="OUG195" s="730"/>
      <c r="OUH195" s="730"/>
      <c r="OUI195" s="730"/>
      <c r="OUJ195" s="730"/>
      <c r="OUK195" s="730"/>
      <c r="OUL195" s="730"/>
      <c r="OUM195" s="730"/>
      <c r="OUN195" s="730"/>
      <c r="OUO195" s="730"/>
      <c r="OUP195" s="730"/>
      <c r="OUQ195" s="730"/>
      <c r="OUR195" s="730"/>
      <c r="OUS195" s="730"/>
      <c r="OUT195" s="730"/>
      <c r="OUU195" s="730"/>
      <c r="OUV195" s="730"/>
      <c r="OUW195" s="730"/>
      <c r="OUX195" s="730"/>
      <c r="OUY195" s="730"/>
      <c r="OUZ195" s="730"/>
      <c r="OVA195" s="730"/>
      <c r="OVB195" s="730"/>
      <c r="OVC195" s="730"/>
      <c r="OVD195" s="730"/>
      <c r="OVE195" s="730"/>
      <c r="OVF195" s="730"/>
      <c r="OVG195" s="730"/>
      <c r="OVH195" s="730"/>
      <c r="OVI195" s="730"/>
      <c r="OVJ195" s="730"/>
      <c r="OVK195" s="730"/>
      <c r="OVL195" s="730"/>
      <c r="OVM195" s="730"/>
      <c r="OVN195" s="730"/>
      <c r="OVO195" s="730"/>
      <c r="OVP195" s="730"/>
      <c r="OVQ195" s="730"/>
      <c r="OVR195" s="730"/>
      <c r="OVS195" s="730"/>
      <c r="OVT195" s="730"/>
      <c r="OVU195" s="730"/>
      <c r="OVV195" s="730"/>
      <c r="OVW195" s="730"/>
      <c r="OVX195" s="730"/>
      <c r="OVY195" s="730"/>
      <c r="OVZ195" s="730"/>
      <c r="OWA195" s="730"/>
      <c r="OWB195" s="730"/>
      <c r="OWC195" s="730"/>
      <c r="OWD195" s="730"/>
      <c r="OWE195" s="730"/>
      <c r="OWF195" s="730"/>
      <c r="OWG195" s="730"/>
      <c r="OWH195" s="730"/>
      <c r="OWI195" s="730"/>
      <c r="OWJ195" s="730"/>
      <c r="OWK195" s="730"/>
      <c r="OWL195" s="730"/>
      <c r="OWM195" s="730"/>
      <c r="OWN195" s="730"/>
      <c r="OWO195" s="730"/>
      <c r="OWP195" s="730"/>
      <c r="OWQ195" s="730"/>
      <c r="OWR195" s="730"/>
      <c r="OWS195" s="730"/>
      <c r="OWT195" s="730"/>
      <c r="OWU195" s="730"/>
      <c r="OWV195" s="730"/>
      <c r="OWW195" s="730"/>
      <c r="OWX195" s="730"/>
      <c r="OWY195" s="730"/>
      <c r="OWZ195" s="730"/>
      <c r="OXA195" s="730"/>
      <c r="OXB195" s="730"/>
      <c r="OXC195" s="730"/>
      <c r="OXD195" s="730"/>
      <c r="OXE195" s="730"/>
      <c r="OXF195" s="730"/>
      <c r="OXG195" s="730"/>
      <c r="OXH195" s="730"/>
      <c r="OXI195" s="730"/>
      <c r="OXJ195" s="730"/>
      <c r="OXK195" s="730"/>
      <c r="OXL195" s="730"/>
      <c r="OXM195" s="730"/>
      <c r="OXN195" s="730"/>
      <c r="OXO195" s="730"/>
      <c r="OXP195" s="730"/>
      <c r="OXQ195" s="730"/>
      <c r="OXR195" s="730"/>
      <c r="OXS195" s="730"/>
      <c r="OXT195" s="730"/>
      <c r="OXU195" s="730"/>
      <c r="OXV195" s="730"/>
      <c r="OXW195" s="730"/>
      <c r="OXX195" s="730"/>
      <c r="OXY195" s="730"/>
      <c r="OXZ195" s="730"/>
      <c r="OYA195" s="730"/>
      <c r="OYB195" s="730"/>
      <c r="OYC195" s="730"/>
      <c r="OYD195" s="730"/>
      <c r="OYE195" s="730"/>
      <c r="OYF195" s="730"/>
      <c r="OYG195" s="730"/>
      <c r="OYH195" s="730"/>
      <c r="OYI195" s="730"/>
      <c r="OYJ195" s="730"/>
      <c r="OYK195" s="730"/>
      <c r="OYL195" s="730"/>
      <c r="OYM195" s="730"/>
      <c r="OYN195" s="730"/>
      <c r="OYO195" s="730"/>
      <c r="OYP195" s="730"/>
      <c r="OYQ195" s="730"/>
      <c r="OYR195" s="730"/>
      <c r="OYS195" s="730"/>
      <c r="OYT195" s="730"/>
      <c r="OYU195" s="730"/>
      <c r="OYV195" s="730"/>
      <c r="OYW195" s="730"/>
      <c r="OYX195" s="730"/>
      <c r="OYY195" s="730"/>
      <c r="OYZ195" s="730"/>
      <c r="OZA195" s="730"/>
      <c r="OZB195" s="730"/>
      <c r="OZC195" s="730"/>
      <c r="OZD195" s="730"/>
      <c r="OZE195" s="730"/>
      <c r="OZF195" s="730"/>
      <c r="OZG195" s="730"/>
      <c r="OZH195" s="730"/>
      <c r="OZI195" s="730"/>
      <c r="OZJ195" s="730"/>
      <c r="OZK195" s="730"/>
      <c r="OZL195" s="730"/>
      <c r="OZM195" s="730"/>
      <c r="OZN195" s="730"/>
      <c r="OZO195" s="730"/>
      <c r="OZP195" s="730"/>
      <c r="OZQ195" s="730"/>
      <c r="OZR195" s="730"/>
      <c r="OZS195" s="730"/>
      <c r="OZT195" s="730"/>
      <c r="OZU195" s="730"/>
      <c r="OZV195" s="730"/>
      <c r="OZW195" s="730"/>
      <c r="OZX195" s="730"/>
      <c r="OZY195" s="730"/>
      <c r="OZZ195" s="730"/>
      <c r="PAA195" s="730"/>
      <c r="PAB195" s="730"/>
      <c r="PAC195" s="730"/>
      <c r="PAD195" s="730"/>
      <c r="PAE195" s="730"/>
      <c r="PAF195" s="730"/>
      <c r="PAG195" s="730"/>
      <c r="PAH195" s="730"/>
      <c r="PAI195" s="730"/>
      <c r="PAJ195" s="730"/>
      <c r="PAK195" s="730"/>
      <c r="PAL195" s="730"/>
      <c r="PAM195" s="730"/>
      <c r="PAN195" s="730"/>
      <c r="PAO195" s="730"/>
      <c r="PAP195" s="730"/>
      <c r="PAQ195" s="730"/>
      <c r="PAR195" s="730"/>
      <c r="PAS195" s="730"/>
      <c r="PAT195" s="730"/>
      <c r="PAU195" s="730"/>
      <c r="PAV195" s="730"/>
      <c r="PAW195" s="730"/>
      <c r="PAX195" s="730"/>
      <c r="PAY195" s="730"/>
      <c r="PAZ195" s="730"/>
      <c r="PBA195" s="730"/>
      <c r="PBB195" s="730"/>
      <c r="PBC195" s="730"/>
      <c r="PBD195" s="730"/>
      <c r="PBE195" s="730"/>
      <c r="PBF195" s="730"/>
      <c r="PBG195" s="730"/>
      <c r="PBH195" s="730"/>
      <c r="PBI195" s="730"/>
      <c r="PBJ195" s="730"/>
      <c r="PBK195" s="730"/>
      <c r="PBL195" s="730"/>
      <c r="PBM195" s="730"/>
      <c r="PBN195" s="730"/>
      <c r="PBO195" s="730"/>
      <c r="PBP195" s="730"/>
      <c r="PBQ195" s="730"/>
      <c r="PBR195" s="730"/>
      <c r="PBS195" s="730"/>
      <c r="PBT195" s="730"/>
      <c r="PBU195" s="730"/>
      <c r="PBV195" s="730"/>
      <c r="PBW195" s="730"/>
      <c r="PBX195" s="730"/>
      <c r="PBY195" s="730"/>
      <c r="PBZ195" s="730"/>
      <c r="PCA195" s="730"/>
      <c r="PCB195" s="730"/>
      <c r="PCC195" s="730"/>
      <c r="PCD195" s="730"/>
      <c r="PCE195" s="730"/>
      <c r="PCF195" s="730"/>
      <c r="PCG195" s="730"/>
      <c r="PCH195" s="730"/>
      <c r="PCI195" s="730"/>
      <c r="PCJ195" s="730"/>
      <c r="PCK195" s="730"/>
      <c r="PCL195" s="730"/>
      <c r="PCM195" s="730"/>
      <c r="PCN195" s="730"/>
      <c r="PCO195" s="730"/>
      <c r="PCP195" s="730"/>
      <c r="PCQ195" s="730"/>
      <c r="PCR195" s="730"/>
      <c r="PCS195" s="730"/>
      <c r="PCT195" s="730"/>
      <c r="PCU195" s="730"/>
      <c r="PCV195" s="730"/>
      <c r="PCW195" s="730"/>
      <c r="PCX195" s="730"/>
      <c r="PCY195" s="730"/>
      <c r="PCZ195" s="730"/>
      <c r="PDA195" s="730"/>
      <c r="PDB195" s="730"/>
      <c r="PDC195" s="730"/>
      <c r="PDD195" s="730"/>
      <c r="PDE195" s="730"/>
      <c r="PDF195" s="730"/>
      <c r="PDG195" s="730"/>
      <c r="PDH195" s="730"/>
      <c r="PDI195" s="730"/>
      <c r="PDJ195" s="730"/>
      <c r="PDK195" s="730"/>
      <c r="PDL195" s="730"/>
      <c r="PDM195" s="730"/>
      <c r="PDN195" s="730"/>
      <c r="PDO195" s="730"/>
      <c r="PDP195" s="730"/>
      <c r="PDQ195" s="730"/>
      <c r="PDR195" s="730"/>
      <c r="PDS195" s="730"/>
      <c r="PDT195" s="730"/>
      <c r="PDU195" s="730"/>
      <c r="PDV195" s="730"/>
      <c r="PDW195" s="730"/>
      <c r="PDX195" s="730"/>
      <c r="PDY195" s="730"/>
      <c r="PDZ195" s="730"/>
      <c r="PEA195" s="730"/>
      <c r="PEB195" s="730"/>
      <c r="PEC195" s="730"/>
      <c r="PED195" s="730"/>
      <c r="PEE195" s="730"/>
      <c r="PEF195" s="730"/>
      <c r="PEG195" s="730"/>
      <c r="PEH195" s="730"/>
      <c r="PEI195" s="730"/>
      <c r="PEJ195" s="730"/>
      <c r="PEK195" s="730"/>
      <c r="PEL195" s="730"/>
      <c r="PEM195" s="730"/>
      <c r="PEN195" s="730"/>
      <c r="PEO195" s="730"/>
      <c r="PEP195" s="730"/>
      <c r="PEQ195" s="730"/>
      <c r="PER195" s="730"/>
      <c r="PES195" s="730"/>
      <c r="PET195" s="730"/>
      <c r="PEU195" s="730"/>
      <c r="PEV195" s="730"/>
      <c r="PEW195" s="730"/>
      <c r="PEX195" s="730"/>
      <c r="PEY195" s="730"/>
      <c r="PEZ195" s="730"/>
      <c r="PFA195" s="730"/>
      <c r="PFB195" s="730"/>
      <c r="PFC195" s="730"/>
      <c r="PFD195" s="730"/>
      <c r="PFE195" s="730"/>
      <c r="PFF195" s="730"/>
      <c r="PFG195" s="730"/>
      <c r="PFH195" s="730"/>
      <c r="PFI195" s="730"/>
      <c r="PFJ195" s="730"/>
      <c r="PFK195" s="730"/>
      <c r="PFL195" s="730"/>
      <c r="PFM195" s="730"/>
      <c r="PFN195" s="730"/>
      <c r="PFO195" s="730"/>
      <c r="PFP195" s="730"/>
      <c r="PFQ195" s="730"/>
      <c r="PFR195" s="730"/>
      <c r="PFS195" s="730"/>
      <c r="PFT195" s="730"/>
      <c r="PFU195" s="730"/>
      <c r="PFV195" s="730"/>
      <c r="PFW195" s="730"/>
      <c r="PFX195" s="730"/>
      <c r="PFY195" s="730"/>
      <c r="PFZ195" s="730"/>
      <c r="PGA195" s="730"/>
      <c r="PGB195" s="730"/>
      <c r="PGC195" s="730"/>
      <c r="PGD195" s="730"/>
      <c r="PGE195" s="730"/>
      <c r="PGF195" s="730"/>
      <c r="PGG195" s="730"/>
      <c r="PGH195" s="730"/>
      <c r="PGI195" s="730"/>
      <c r="PGJ195" s="730"/>
      <c r="PGK195" s="730"/>
      <c r="PGL195" s="730"/>
      <c r="PGM195" s="730"/>
      <c r="PGN195" s="730"/>
      <c r="PGO195" s="730"/>
      <c r="PGP195" s="730"/>
      <c r="PGQ195" s="730"/>
      <c r="PGR195" s="730"/>
      <c r="PGS195" s="730"/>
      <c r="PGT195" s="730"/>
      <c r="PGU195" s="730"/>
      <c r="PGV195" s="730"/>
      <c r="PGW195" s="730"/>
      <c r="PGX195" s="730"/>
      <c r="PGY195" s="730"/>
      <c r="PGZ195" s="730"/>
      <c r="PHA195" s="730"/>
      <c r="PHB195" s="730"/>
      <c r="PHC195" s="730"/>
      <c r="PHD195" s="730"/>
      <c r="PHE195" s="730"/>
      <c r="PHF195" s="730"/>
      <c r="PHG195" s="730"/>
      <c r="PHH195" s="730"/>
      <c r="PHI195" s="730"/>
      <c r="PHJ195" s="730"/>
      <c r="PHK195" s="730"/>
      <c r="PHL195" s="730"/>
      <c r="PHM195" s="730"/>
      <c r="PHN195" s="730"/>
      <c r="PHO195" s="730"/>
      <c r="PHP195" s="730"/>
      <c r="PHQ195" s="730"/>
      <c r="PHR195" s="730"/>
      <c r="PHS195" s="730"/>
      <c r="PHT195" s="730"/>
      <c r="PHU195" s="730"/>
      <c r="PHV195" s="730"/>
      <c r="PHW195" s="730"/>
      <c r="PHX195" s="730"/>
      <c r="PHY195" s="730"/>
      <c r="PHZ195" s="730"/>
      <c r="PIA195" s="730"/>
      <c r="PIB195" s="730"/>
      <c r="PIC195" s="730"/>
      <c r="PID195" s="730"/>
      <c r="PIE195" s="730"/>
      <c r="PIF195" s="730"/>
      <c r="PIG195" s="730"/>
      <c r="PIH195" s="730"/>
      <c r="PII195" s="730"/>
      <c r="PIJ195" s="730"/>
      <c r="PIK195" s="730"/>
      <c r="PIL195" s="730"/>
      <c r="PIM195" s="730"/>
      <c r="PIN195" s="730"/>
      <c r="PIO195" s="730"/>
      <c r="PIP195" s="730"/>
      <c r="PIQ195" s="730"/>
      <c r="PIR195" s="730"/>
      <c r="PIS195" s="730"/>
      <c r="PIT195" s="730"/>
      <c r="PIU195" s="730"/>
      <c r="PIV195" s="730"/>
      <c r="PIW195" s="730"/>
      <c r="PIX195" s="730"/>
      <c r="PIY195" s="730"/>
      <c r="PIZ195" s="730"/>
      <c r="PJA195" s="730"/>
      <c r="PJB195" s="730"/>
      <c r="PJC195" s="730"/>
      <c r="PJD195" s="730"/>
      <c r="PJE195" s="730"/>
      <c r="PJF195" s="730"/>
      <c r="PJG195" s="730"/>
      <c r="PJH195" s="730"/>
      <c r="PJI195" s="730"/>
      <c r="PJJ195" s="730"/>
      <c r="PJK195" s="730"/>
      <c r="PJL195" s="730"/>
      <c r="PJM195" s="730"/>
      <c r="PJN195" s="730"/>
      <c r="PJO195" s="730"/>
      <c r="PJP195" s="730"/>
      <c r="PJQ195" s="730"/>
      <c r="PJR195" s="730"/>
      <c r="PJS195" s="730"/>
      <c r="PJT195" s="730"/>
      <c r="PJU195" s="730"/>
      <c r="PJV195" s="730"/>
      <c r="PJW195" s="730"/>
      <c r="PJX195" s="730"/>
      <c r="PJY195" s="730"/>
      <c r="PJZ195" s="730"/>
      <c r="PKA195" s="730"/>
      <c r="PKB195" s="730"/>
      <c r="PKC195" s="730"/>
      <c r="PKD195" s="730"/>
      <c r="PKE195" s="730"/>
      <c r="PKF195" s="730"/>
      <c r="PKG195" s="730"/>
      <c r="PKH195" s="730"/>
      <c r="PKI195" s="730"/>
      <c r="PKJ195" s="730"/>
      <c r="PKK195" s="730"/>
      <c r="PKL195" s="730"/>
      <c r="PKM195" s="730"/>
      <c r="PKN195" s="730"/>
      <c r="PKO195" s="730"/>
      <c r="PKP195" s="730"/>
      <c r="PKQ195" s="730"/>
      <c r="PKR195" s="730"/>
      <c r="PKS195" s="730"/>
      <c r="PKT195" s="730"/>
      <c r="PKU195" s="730"/>
      <c r="PKV195" s="730"/>
      <c r="PKW195" s="730"/>
      <c r="PKX195" s="730"/>
      <c r="PKY195" s="730"/>
      <c r="PKZ195" s="730"/>
      <c r="PLA195" s="730"/>
      <c r="PLB195" s="730"/>
      <c r="PLC195" s="730"/>
      <c r="PLD195" s="730"/>
      <c r="PLE195" s="730"/>
      <c r="PLF195" s="730"/>
      <c r="PLG195" s="730"/>
      <c r="PLH195" s="730"/>
      <c r="PLI195" s="730"/>
      <c r="PLJ195" s="730"/>
      <c r="PLK195" s="730"/>
      <c r="PLL195" s="730"/>
      <c r="PLM195" s="730"/>
      <c r="PLN195" s="730"/>
      <c r="PLO195" s="730"/>
      <c r="PLP195" s="730"/>
      <c r="PLQ195" s="730"/>
      <c r="PLR195" s="730"/>
      <c r="PLS195" s="730"/>
      <c r="PLT195" s="730"/>
      <c r="PLU195" s="730"/>
      <c r="PLV195" s="730"/>
      <c r="PLW195" s="730"/>
      <c r="PLX195" s="730"/>
      <c r="PLY195" s="730"/>
      <c r="PLZ195" s="730"/>
      <c r="PMA195" s="730"/>
      <c r="PMB195" s="730"/>
      <c r="PMC195" s="730"/>
      <c r="PMD195" s="730"/>
      <c r="PME195" s="730"/>
      <c r="PMF195" s="730"/>
      <c r="PMG195" s="730"/>
      <c r="PMH195" s="730"/>
      <c r="PMI195" s="730"/>
      <c r="PMJ195" s="730"/>
      <c r="PMK195" s="730"/>
      <c r="PML195" s="730"/>
      <c r="PMM195" s="730"/>
      <c r="PMN195" s="730"/>
      <c r="PMO195" s="730"/>
      <c r="PMP195" s="730"/>
      <c r="PMQ195" s="730"/>
      <c r="PMR195" s="730"/>
      <c r="PMS195" s="730"/>
      <c r="PMT195" s="730"/>
      <c r="PMU195" s="730"/>
      <c r="PMV195" s="730"/>
      <c r="PMW195" s="730"/>
      <c r="PMX195" s="730"/>
      <c r="PMY195" s="730"/>
      <c r="PMZ195" s="730"/>
      <c r="PNA195" s="730"/>
      <c r="PNB195" s="730"/>
      <c r="PNC195" s="730"/>
      <c r="PND195" s="730"/>
      <c r="PNE195" s="730"/>
      <c r="PNF195" s="730"/>
      <c r="PNG195" s="730"/>
      <c r="PNH195" s="730"/>
      <c r="PNI195" s="730"/>
      <c r="PNJ195" s="730"/>
      <c r="PNK195" s="730"/>
      <c r="PNL195" s="730"/>
      <c r="PNM195" s="730"/>
      <c r="PNN195" s="730"/>
      <c r="PNO195" s="730"/>
      <c r="PNP195" s="730"/>
      <c r="PNQ195" s="730"/>
      <c r="PNR195" s="730"/>
      <c r="PNS195" s="730"/>
      <c r="PNT195" s="730"/>
      <c r="PNU195" s="730"/>
      <c r="PNV195" s="730"/>
      <c r="PNW195" s="730"/>
      <c r="PNX195" s="730"/>
      <c r="PNY195" s="730"/>
      <c r="PNZ195" s="730"/>
      <c r="POA195" s="730"/>
      <c r="POB195" s="730"/>
      <c r="POC195" s="730"/>
      <c r="POD195" s="730"/>
      <c r="POE195" s="730"/>
      <c r="POF195" s="730"/>
      <c r="POG195" s="730"/>
      <c r="POH195" s="730"/>
      <c r="POI195" s="730"/>
      <c r="POJ195" s="730"/>
      <c r="POK195" s="730"/>
      <c r="POL195" s="730"/>
      <c r="POM195" s="730"/>
      <c r="PON195" s="730"/>
      <c r="POO195" s="730"/>
      <c r="POP195" s="730"/>
      <c r="POQ195" s="730"/>
      <c r="POR195" s="730"/>
      <c r="POS195" s="730"/>
      <c r="POT195" s="730"/>
      <c r="POU195" s="730"/>
      <c r="POV195" s="730"/>
      <c r="POW195" s="730"/>
      <c r="POX195" s="730"/>
      <c r="POY195" s="730"/>
      <c r="POZ195" s="730"/>
      <c r="PPA195" s="730"/>
      <c r="PPB195" s="730"/>
      <c r="PPC195" s="730"/>
      <c r="PPD195" s="730"/>
      <c r="PPE195" s="730"/>
      <c r="PPF195" s="730"/>
      <c r="PPG195" s="730"/>
      <c r="PPH195" s="730"/>
      <c r="PPI195" s="730"/>
      <c r="PPJ195" s="730"/>
      <c r="PPK195" s="730"/>
      <c r="PPL195" s="730"/>
      <c r="PPM195" s="730"/>
      <c r="PPN195" s="730"/>
      <c r="PPO195" s="730"/>
      <c r="PPP195" s="730"/>
      <c r="PPQ195" s="730"/>
      <c r="PPR195" s="730"/>
      <c r="PPS195" s="730"/>
      <c r="PPT195" s="730"/>
      <c r="PPU195" s="730"/>
      <c r="PPV195" s="730"/>
      <c r="PPW195" s="730"/>
      <c r="PPX195" s="730"/>
      <c r="PPY195" s="730"/>
      <c r="PPZ195" s="730"/>
      <c r="PQA195" s="730"/>
      <c r="PQB195" s="730"/>
      <c r="PQC195" s="730"/>
      <c r="PQD195" s="730"/>
      <c r="PQE195" s="730"/>
      <c r="PQF195" s="730"/>
      <c r="PQG195" s="730"/>
      <c r="PQH195" s="730"/>
      <c r="PQI195" s="730"/>
      <c r="PQJ195" s="730"/>
      <c r="PQK195" s="730"/>
      <c r="PQL195" s="730"/>
      <c r="PQM195" s="730"/>
      <c r="PQN195" s="730"/>
      <c r="PQO195" s="730"/>
      <c r="PQP195" s="730"/>
      <c r="PQQ195" s="730"/>
      <c r="PQR195" s="730"/>
      <c r="PQS195" s="730"/>
      <c r="PQT195" s="730"/>
      <c r="PQU195" s="730"/>
      <c r="PQV195" s="730"/>
      <c r="PQW195" s="730"/>
      <c r="PQX195" s="730"/>
      <c r="PQY195" s="730"/>
      <c r="PQZ195" s="730"/>
      <c r="PRA195" s="730"/>
      <c r="PRB195" s="730"/>
      <c r="PRC195" s="730"/>
      <c r="PRD195" s="730"/>
      <c r="PRE195" s="730"/>
      <c r="PRF195" s="730"/>
      <c r="PRG195" s="730"/>
      <c r="PRH195" s="730"/>
      <c r="PRI195" s="730"/>
      <c r="PRJ195" s="730"/>
      <c r="PRK195" s="730"/>
      <c r="PRL195" s="730"/>
      <c r="PRM195" s="730"/>
      <c r="PRN195" s="730"/>
      <c r="PRO195" s="730"/>
      <c r="PRP195" s="730"/>
      <c r="PRQ195" s="730"/>
      <c r="PRR195" s="730"/>
      <c r="PRS195" s="730"/>
      <c r="PRT195" s="730"/>
      <c r="PRU195" s="730"/>
      <c r="PRV195" s="730"/>
      <c r="PRW195" s="730"/>
      <c r="PRX195" s="730"/>
      <c r="PRY195" s="730"/>
      <c r="PRZ195" s="730"/>
      <c r="PSA195" s="730"/>
      <c r="PSB195" s="730"/>
      <c r="PSC195" s="730"/>
      <c r="PSD195" s="730"/>
      <c r="PSE195" s="730"/>
      <c r="PSF195" s="730"/>
      <c r="PSG195" s="730"/>
      <c r="PSH195" s="730"/>
      <c r="PSI195" s="730"/>
      <c r="PSJ195" s="730"/>
      <c r="PSK195" s="730"/>
      <c r="PSL195" s="730"/>
      <c r="PSM195" s="730"/>
      <c r="PSN195" s="730"/>
      <c r="PSO195" s="730"/>
      <c r="PSP195" s="730"/>
      <c r="PSQ195" s="730"/>
      <c r="PSR195" s="730"/>
      <c r="PSS195" s="730"/>
      <c r="PST195" s="730"/>
      <c r="PSU195" s="730"/>
      <c r="PSV195" s="730"/>
      <c r="PSW195" s="730"/>
      <c r="PSX195" s="730"/>
      <c r="PSY195" s="730"/>
      <c r="PSZ195" s="730"/>
      <c r="PTA195" s="730"/>
      <c r="PTB195" s="730"/>
      <c r="PTC195" s="730"/>
      <c r="PTD195" s="730"/>
      <c r="PTE195" s="730"/>
      <c r="PTF195" s="730"/>
      <c r="PTG195" s="730"/>
      <c r="PTH195" s="730"/>
      <c r="PTI195" s="730"/>
      <c r="PTJ195" s="730"/>
      <c r="PTK195" s="730"/>
      <c r="PTL195" s="730"/>
      <c r="PTM195" s="730"/>
      <c r="PTN195" s="730"/>
      <c r="PTO195" s="730"/>
      <c r="PTP195" s="730"/>
      <c r="PTQ195" s="730"/>
      <c r="PTR195" s="730"/>
      <c r="PTS195" s="730"/>
      <c r="PTT195" s="730"/>
      <c r="PTU195" s="730"/>
      <c r="PTV195" s="730"/>
      <c r="PTW195" s="730"/>
      <c r="PTX195" s="730"/>
      <c r="PTY195" s="730"/>
      <c r="PTZ195" s="730"/>
      <c r="PUA195" s="730"/>
      <c r="PUB195" s="730"/>
      <c r="PUC195" s="730"/>
      <c r="PUD195" s="730"/>
      <c r="PUE195" s="730"/>
      <c r="PUF195" s="730"/>
      <c r="PUG195" s="730"/>
      <c r="PUH195" s="730"/>
      <c r="PUI195" s="730"/>
      <c r="PUJ195" s="730"/>
      <c r="PUK195" s="730"/>
      <c r="PUL195" s="730"/>
      <c r="PUM195" s="730"/>
      <c r="PUN195" s="730"/>
      <c r="PUO195" s="730"/>
      <c r="PUP195" s="730"/>
      <c r="PUQ195" s="730"/>
      <c r="PUR195" s="730"/>
      <c r="PUS195" s="730"/>
      <c r="PUT195" s="730"/>
      <c r="PUU195" s="730"/>
      <c r="PUV195" s="730"/>
      <c r="PUW195" s="730"/>
      <c r="PUX195" s="730"/>
      <c r="PUY195" s="730"/>
      <c r="PUZ195" s="730"/>
      <c r="PVA195" s="730"/>
      <c r="PVB195" s="730"/>
      <c r="PVC195" s="730"/>
      <c r="PVD195" s="730"/>
      <c r="PVE195" s="730"/>
      <c r="PVF195" s="730"/>
      <c r="PVG195" s="730"/>
      <c r="PVH195" s="730"/>
      <c r="PVI195" s="730"/>
      <c r="PVJ195" s="730"/>
      <c r="PVK195" s="730"/>
      <c r="PVL195" s="730"/>
      <c r="PVM195" s="730"/>
      <c r="PVN195" s="730"/>
      <c r="PVO195" s="730"/>
      <c r="PVP195" s="730"/>
      <c r="PVQ195" s="730"/>
      <c r="PVR195" s="730"/>
      <c r="PVS195" s="730"/>
      <c r="PVT195" s="730"/>
      <c r="PVU195" s="730"/>
      <c r="PVV195" s="730"/>
      <c r="PVW195" s="730"/>
      <c r="PVX195" s="730"/>
      <c r="PVY195" s="730"/>
      <c r="PVZ195" s="730"/>
      <c r="PWA195" s="730"/>
      <c r="PWB195" s="730"/>
      <c r="PWC195" s="730"/>
      <c r="PWD195" s="730"/>
      <c r="PWE195" s="730"/>
      <c r="PWF195" s="730"/>
      <c r="PWG195" s="730"/>
      <c r="PWH195" s="730"/>
      <c r="PWI195" s="730"/>
      <c r="PWJ195" s="730"/>
      <c r="PWK195" s="730"/>
      <c r="PWL195" s="730"/>
      <c r="PWM195" s="730"/>
      <c r="PWN195" s="730"/>
      <c r="PWO195" s="730"/>
      <c r="PWP195" s="730"/>
      <c r="PWQ195" s="730"/>
      <c r="PWR195" s="730"/>
      <c r="PWS195" s="730"/>
      <c r="PWT195" s="730"/>
      <c r="PWU195" s="730"/>
      <c r="PWV195" s="730"/>
      <c r="PWW195" s="730"/>
      <c r="PWX195" s="730"/>
      <c r="PWY195" s="730"/>
      <c r="PWZ195" s="730"/>
      <c r="PXA195" s="730"/>
      <c r="PXB195" s="730"/>
      <c r="PXC195" s="730"/>
      <c r="PXD195" s="730"/>
      <c r="PXE195" s="730"/>
      <c r="PXF195" s="730"/>
      <c r="PXG195" s="730"/>
      <c r="PXH195" s="730"/>
      <c r="PXI195" s="730"/>
      <c r="PXJ195" s="730"/>
      <c r="PXK195" s="730"/>
      <c r="PXL195" s="730"/>
      <c r="PXM195" s="730"/>
      <c r="PXN195" s="730"/>
      <c r="PXO195" s="730"/>
      <c r="PXP195" s="730"/>
      <c r="PXQ195" s="730"/>
      <c r="PXR195" s="730"/>
      <c r="PXS195" s="730"/>
      <c r="PXT195" s="730"/>
      <c r="PXU195" s="730"/>
      <c r="PXV195" s="730"/>
      <c r="PXW195" s="730"/>
      <c r="PXX195" s="730"/>
      <c r="PXY195" s="730"/>
      <c r="PXZ195" s="730"/>
      <c r="PYA195" s="730"/>
      <c r="PYB195" s="730"/>
      <c r="PYC195" s="730"/>
      <c r="PYD195" s="730"/>
      <c r="PYE195" s="730"/>
      <c r="PYF195" s="730"/>
      <c r="PYG195" s="730"/>
      <c r="PYH195" s="730"/>
      <c r="PYI195" s="730"/>
      <c r="PYJ195" s="730"/>
      <c r="PYK195" s="730"/>
      <c r="PYL195" s="730"/>
      <c r="PYM195" s="730"/>
      <c r="PYN195" s="730"/>
      <c r="PYO195" s="730"/>
      <c r="PYP195" s="730"/>
      <c r="PYQ195" s="730"/>
      <c r="PYR195" s="730"/>
      <c r="PYS195" s="730"/>
      <c r="PYT195" s="730"/>
      <c r="PYU195" s="730"/>
      <c r="PYV195" s="730"/>
      <c r="PYW195" s="730"/>
      <c r="PYX195" s="730"/>
      <c r="PYY195" s="730"/>
      <c r="PYZ195" s="730"/>
      <c r="PZA195" s="730"/>
      <c r="PZB195" s="730"/>
      <c r="PZC195" s="730"/>
      <c r="PZD195" s="730"/>
      <c r="PZE195" s="730"/>
      <c r="PZF195" s="730"/>
      <c r="PZG195" s="730"/>
      <c r="PZH195" s="730"/>
      <c r="PZI195" s="730"/>
      <c r="PZJ195" s="730"/>
      <c r="PZK195" s="730"/>
      <c r="PZL195" s="730"/>
      <c r="PZM195" s="730"/>
      <c r="PZN195" s="730"/>
      <c r="PZO195" s="730"/>
      <c r="PZP195" s="730"/>
      <c r="PZQ195" s="730"/>
      <c r="PZR195" s="730"/>
      <c r="PZS195" s="730"/>
      <c r="PZT195" s="730"/>
      <c r="PZU195" s="730"/>
      <c r="PZV195" s="730"/>
      <c r="PZW195" s="730"/>
      <c r="PZX195" s="730"/>
      <c r="PZY195" s="730"/>
      <c r="PZZ195" s="730"/>
      <c r="QAA195" s="730"/>
      <c r="QAB195" s="730"/>
      <c r="QAC195" s="730"/>
      <c r="QAD195" s="730"/>
      <c r="QAE195" s="730"/>
      <c r="QAF195" s="730"/>
      <c r="QAG195" s="730"/>
      <c r="QAH195" s="730"/>
      <c r="QAI195" s="730"/>
      <c r="QAJ195" s="730"/>
      <c r="QAK195" s="730"/>
      <c r="QAL195" s="730"/>
      <c r="QAM195" s="730"/>
      <c r="QAN195" s="730"/>
      <c r="QAO195" s="730"/>
      <c r="QAP195" s="730"/>
      <c r="QAQ195" s="730"/>
      <c r="QAR195" s="730"/>
      <c r="QAS195" s="730"/>
      <c r="QAT195" s="730"/>
      <c r="QAU195" s="730"/>
      <c r="QAV195" s="730"/>
      <c r="QAW195" s="730"/>
      <c r="QAX195" s="730"/>
      <c r="QAY195" s="730"/>
      <c r="QAZ195" s="730"/>
      <c r="QBA195" s="730"/>
      <c r="QBB195" s="730"/>
      <c r="QBC195" s="730"/>
      <c r="QBD195" s="730"/>
      <c r="QBE195" s="730"/>
      <c r="QBF195" s="730"/>
      <c r="QBG195" s="730"/>
      <c r="QBH195" s="730"/>
      <c r="QBI195" s="730"/>
      <c r="QBJ195" s="730"/>
      <c r="QBK195" s="730"/>
      <c r="QBL195" s="730"/>
      <c r="QBM195" s="730"/>
      <c r="QBN195" s="730"/>
      <c r="QBO195" s="730"/>
      <c r="QBP195" s="730"/>
      <c r="QBQ195" s="730"/>
      <c r="QBR195" s="730"/>
      <c r="QBS195" s="730"/>
      <c r="QBT195" s="730"/>
      <c r="QBU195" s="730"/>
      <c r="QBV195" s="730"/>
      <c r="QBW195" s="730"/>
      <c r="QBX195" s="730"/>
      <c r="QBY195" s="730"/>
      <c r="QBZ195" s="730"/>
      <c r="QCA195" s="730"/>
      <c r="QCB195" s="730"/>
      <c r="QCC195" s="730"/>
      <c r="QCD195" s="730"/>
      <c r="QCE195" s="730"/>
      <c r="QCF195" s="730"/>
      <c r="QCG195" s="730"/>
      <c r="QCH195" s="730"/>
      <c r="QCI195" s="730"/>
      <c r="QCJ195" s="730"/>
      <c r="QCK195" s="730"/>
      <c r="QCL195" s="730"/>
      <c r="QCM195" s="730"/>
      <c r="QCN195" s="730"/>
      <c r="QCO195" s="730"/>
      <c r="QCP195" s="730"/>
      <c r="QCQ195" s="730"/>
      <c r="QCR195" s="730"/>
      <c r="QCS195" s="730"/>
      <c r="QCT195" s="730"/>
      <c r="QCU195" s="730"/>
      <c r="QCV195" s="730"/>
      <c r="QCW195" s="730"/>
      <c r="QCX195" s="730"/>
      <c r="QCY195" s="730"/>
      <c r="QCZ195" s="730"/>
      <c r="QDA195" s="730"/>
      <c r="QDB195" s="730"/>
      <c r="QDC195" s="730"/>
      <c r="QDD195" s="730"/>
      <c r="QDE195" s="730"/>
      <c r="QDF195" s="730"/>
      <c r="QDG195" s="730"/>
      <c r="QDH195" s="730"/>
      <c r="QDI195" s="730"/>
      <c r="QDJ195" s="730"/>
      <c r="QDK195" s="730"/>
      <c r="QDL195" s="730"/>
      <c r="QDM195" s="730"/>
      <c r="QDN195" s="730"/>
      <c r="QDO195" s="730"/>
      <c r="QDP195" s="730"/>
      <c r="QDQ195" s="730"/>
      <c r="QDR195" s="730"/>
      <c r="QDS195" s="730"/>
      <c r="QDT195" s="730"/>
      <c r="QDU195" s="730"/>
      <c r="QDV195" s="730"/>
      <c r="QDW195" s="730"/>
      <c r="QDX195" s="730"/>
      <c r="QDY195" s="730"/>
      <c r="QDZ195" s="730"/>
      <c r="QEA195" s="730"/>
      <c r="QEB195" s="730"/>
      <c r="QEC195" s="730"/>
      <c r="QED195" s="730"/>
      <c r="QEE195" s="730"/>
      <c r="QEF195" s="730"/>
      <c r="QEG195" s="730"/>
      <c r="QEH195" s="730"/>
      <c r="QEI195" s="730"/>
      <c r="QEJ195" s="730"/>
      <c r="QEK195" s="730"/>
      <c r="QEL195" s="730"/>
      <c r="QEM195" s="730"/>
      <c r="QEN195" s="730"/>
      <c r="QEO195" s="730"/>
      <c r="QEP195" s="730"/>
      <c r="QEQ195" s="730"/>
      <c r="QER195" s="730"/>
      <c r="QES195" s="730"/>
      <c r="QET195" s="730"/>
      <c r="QEU195" s="730"/>
      <c r="QEV195" s="730"/>
      <c r="QEW195" s="730"/>
      <c r="QEX195" s="730"/>
      <c r="QEY195" s="730"/>
      <c r="QEZ195" s="730"/>
      <c r="QFA195" s="730"/>
      <c r="QFB195" s="730"/>
      <c r="QFC195" s="730"/>
      <c r="QFD195" s="730"/>
      <c r="QFE195" s="730"/>
      <c r="QFF195" s="730"/>
      <c r="QFG195" s="730"/>
      <c r="QFH195" s="730"/>
      <c r="QFI195" s="730"/>
      <c r="QFJ195" s="730"/>
      <c r="QFK195" s="730"/>
      <c r="QFL195" s="730"/>
      <c r="QFM195" s="730"/>
      <c r="QFN195" s="730"/>
      <c r="QFO195" s="730"/>
      <c r="QFP195" s="730"/>
      <c r="QFQ195" s="730"/>
      <c r="QFR195" s="730"/>
      <c r="QFS195" s="730"/>
      <c r="QFT195" s="730"/>
      <c r="QFU195" s="730"/>
      <c r="QFV195" s="730"/>
      <c r="QFW195" s="730"/>
      <c r="QFX195" s="730"/>
      <c r="QFY195" s="730"/>
      <c r="QFZ195" s="730"/>
      <c r="QGA195" s="730"/>
      <c r="QGB195" s="730"/>
      <c r="QGC195" s="730"/>
      <c r="QGD195" s="730"/>
      <c r="QGE195" s="730"/>
      <c r="QGF195" s="730"/>
      <c r="QGG195" s="730"/>
      <c r="QGH195" s="730"/>
      <c r="QGI195" s="730"/>
      <c r="QGJ195" s="730"/>
      <c r="QGK195" s="730"/>
      <c r="QGL195" s="730"/>
      <c r="QGM195" s="730"/>
      <c r="QGN195" s="730"/>
      <c r="QGO195" s="730"/>
      <c r="QGP195" s="730"/>
      <c r="QGQ195" s="730"/>
      <c r="QGR195" s="730"/>
      <c r="QGS195" s="730"/>
      <c r="QGT195" s="730"/>
      <c r="QGU195" s="730"/>
      <c r="QGV195" s="730"/>
      <c r="QGW195" s="730"/>
      <c r="QGX195" s="730"/>
      <c r="QGY195" s="730"/>
      <c r="QGZ195" s="730"/>
      <c r="QHA195" s="730"/>
      <c r="QHB195" s="730"/>
      <c r="QHC195" s="730"/>
      <c r="QHD195" s="730"/>
      <c r="QHE195" s="730"/>
      <c r="QHF195" s="730"/>
      <c r="QHG195" s="730"/>
      <c r="QHH195" s="730"/>
      <c r="QHI195" s="730"/>
      <c r="QHJ195" s="730"/>
      <c r="QHK195" s="730"/>
      <c r="QHL195" s="730"/>
      <c r="QHM195" s="730"/>
      <c r="QHN195" s="730"/>
      <c r="QHO195" s="730"/>
      <c r="QHP195" s="730"/>
      <c r="QHQ195" s="730"/>
      <c r="QHR195" s="730"/>
      <c r="QHS195" s="730"/>
      <c r="QHT195" s="730"/>
      <c r="QHU195" s="730"/>
      <c r="QHV195" s="730"/>
      <c r="QHW195" s="730"/>
      <c r="QHX195" s="730"/>
      <c r="QHY195" s="730"/>
      <c r="QHZ195" s="730"/>
      <c r="QIA195" s="730"/>
      <c r="QIB195" s="730"/>
      <c r="QIC195" s="730"/>
      <c r="QID195" s="730"/>
      <c r="QIE195" s="730"/>
      <c r="QIF195" s="730"/>
      <c r="QIG195" s="730"/>
      <c r="QIH195" s="730"/>
      <c r="QII195" s="730"/>
      <c r="QIJ195" s="730"/>
      <c r="QIK195" s="730"/>
      <c r="QIL195" s="730"/>
      <c r="QIM195" s="730"/>
      <c r="QIN195" s="730"/>
      <c r="QIO195" s="730"/>
      <c r="QIP195" s="730"/>
      <c r="QIQ195" s="730"/>
      <c r="QIR195" s="730"/>
      <c r="QIS195" s="730"/>
      <c r="QIT195" s="730"/>
      <c r="QIU195" s="730"/>
      <c r="QIV195" s="730"/>
      <c r="QIW195" s="730"/>
      <c r="QIX195" s="730"/>
      <c r="QIY195" s="730"/>
      <c r="QIZ195" s="730"/>
      <c r="QJA195" s="730"/>
      <c r="QJB195" s="730"/>
      <c r="QJC195" s="730"/>
      <c r="QJD195" s="730"/>
      <c r="QJE195" s="730"/>
      <c r="QJF195" s="730"/>
      <c r="QJG195" s="730"/>
      <c r="QJH195" s="730"/>
      <c r="QJI195" s="730"/>
      <c r="QJJ195" s="730"/>
      <c r="QJK195" s="730"/>
      <c r="QJL195" s="730"/>
      <c r="QJM195" s="730"/>
      <c r="QJN195" s="730"/>
      <c r="QJO195" s="730"/>
      <c r="QJP195" s="730"/>
      <c r="QJQ195" s="730"/>
      <c r="QJR195" s="730"/>
      <c r="QJS195" s="730"/>
      <c r="QJT195" s="730"/>
      <c r="QJU195" s="730"/>
      <c r="QJV195" s="730"/>
      <c r="QJW195" s="730"/>
      <c r="QJX195" s="730"/>
      <c r="QJY195" s="730"/>
      <c r="QJZ195" s="730"/>
      <c r="QKA195" s="730"/>
      <c r="QKB195" s="730"/>
      <c r="QKC195" s="730"/>
      <c r="QKD195" s="730"/>
      <c r="QKE195" s="730"/>
      <c r="QKF195" s="730"/>
      <c r="QKG195" s="730"/>
      <c r="QKH195" s="730"/>
      <c r="QKI195" s="730"/>
      <c r="QKJ195" s="730"/>
      <c r="QKK195" s="730"/>
      <c r="QKL195" s="730"/>
      <c r="QKM195" s="730"/>
      <c r="QKN195" s="730"/>
      <c r="QKO195" s="730"/>
      <c r="QKP195" s="730"/>
      <c r="QKQ195" s="730"/>
      <c r="QKR195" s="730"/>
      <c r="QKS195" s="730"/>
      <c r="QKT195" s="730"/>
      <c r="QKU195" s="730"/>
      <c r="QKV195" s="730"/>
      <c r="QKW195" s="730"/>
      <c r="QKX195" s="730"/>
      <c r="QKY195" s="730"/>
      <c r="QKZ195" s="730"/>
      <c r="QLA195" s="730"/>
      <c r="QLB195" s="730"/>
      <c r="QLC195" s="730"/>
      <c r="QLD195" s="730"/>
      <c r="QLE195" s="730"/>
      <c r="QLF195" s="730"/>
      <c r="QLG195" s="730"/>
      <c r="QLH195" s="730"/>
      <c r="QLI195" s="730"/>
      <c r="QLJ195" s="730"/>
      <c r="QLK195" s="730"/>
      <c r="QLL195" s="730"/>
      <c r="QLM195" s="730"/>
      <c r="QLN195" s="730"/>
      <c r="QLO195" s="730"/>
      <c r="QLP195" s="730"/>
      <c r="QLQ195" s="730"/>
      <c r="QLR195" s="730"/>
      <c r="QLS195" s="730"/>
      <c r="QLT195" s="730"/>
      <c r="QLU195" s="730"/>
      <c r="QLV195" s="730"/>
      <c r="QLW195" s="730"/>
      <c r="QLX195" s="730"/>
      <c r="QLY195" s="730"/>
      <c r="QLZ195" s="730"/>
      <c r="QMA195" s="730"/>
      <c r="QMB195" s="730"/>
      <c r="QMC195" s="730"/>
      <c r="QMD195" s="730"/>
      <c r="QME195" s="730"/>
      <c r="QMF195" s="730"/>
      <c r="QMG195" s="730"/>
      <c r="QMH195" s="730"/>
      <c r="QMI195" s="730"/>
      <c r="QMJ195" s="730"/>
      <c r="QMK195" s="730"/>
      <c r="QML195" s="730"/>
      <c r="QMM195" s="730"/>
      <c r="QMN195" s="730"/>
      <c r="QMO195" s="730"/>
      <c r="QMP195" s="730"/>
      <c r="QMQ195" s="730"/>
      <c r="QMR195" s="730"/>
      <c r="QMS195" s="730"/>
      <c r="QMT195" s="730"/>
      <c r="QMU195" s="730"/>
      <c r="QMV195" s="730"/>
      <c r="QMW195" s="730"/>
      <c r="QMX195" s="730"/>
      <c r="QMY195" s="730"/>
      <c r="QMZ195" s="730"/>
      <c r="QNA195" s="730"/>
      <c r="QNB195" s="730"/>
      <c r="QNC195" s="730"/>
      <c r="QND195" s="730"/>
      <c r="QNE195" s="730"/>
      <c r="QNF195" s="730"/>
      <c r="QNG195" s="730"/>
      <c r="QNH195" s="730"/>
      <c r="QNI195" s="730"/>
      <c r="QNJ195" s="730"/>
      <c r="QNK195" s="730"/>
      <c r="QNL195" s="730"/>
      <c r="QNM195" s="730"/>
      <c r="QNN195" s="730"/>
      <c r="QNO195" s="730"/>
      <c r="QNP195" s="730"/>
      <c r="QNQ195" s="730"/>
      <c r="QNR195" s="730"/>
      <c r="QNS195" s="730"/>
      <c r="QNT195" s="730"/>
      <c r="QNU195" s="730"/>
      <c r="QNV195" s="730"/>
      <c r="QNW195" s="730"/>
      <c r="QNX195" s="730"/>
      <c r="QNY195" s="730"/>
      <c r="QNZ195" s="730"/>
      <c r="QOA195" s="730"/>
      <c r="QOB195" s="730"/>
      <c r="QOC195" s="730"/>
      <c r="QOD195" s="730"/>
      <c r="QOE195" s="730"/>
      <c r="QOF195" s="730"/>
      <c r="QOG195" s="730"/>
      <c r="QOH195" s="730"/>
      <c r="QOI195" s="730"/>
      <c r="QOJ195" s="730"/>
      <c r="QOK195" s="730"/>
      <c r="QOL195" s="730"/>
      <c r="QOM195" s="730"/>
      <c r="QON195" s="730"/>
      <c r="QOO195" s="730"/>
      <c r="QOP195" s="730"/>
      <c r="QOQ195" s="730"/>
      <c r="QOR195" s="730"/>
      <c r="QOS195" s="730"/>
      <c r="QOT195" s="730"/>
      <c r="QOU195" s="730"/>
      <c r="QOV195" s="730"/>
      <c r="QOW195" s="730"/>
      <c r="QOX195" s="730"/>
      <c r="QOY195" s="730"/>
      <c r="QOZ195" s="730"/>
      <c r="QPA195" s="730"/>
      <c r="QPB195" s="730"/>
      <c r="QPC195" s="730"/>
      <c r="QPD195" s="730"/>
      <c r="QPE195" s="730"/>
      <c r="QPF195" s="730"/>
      <c r="QPG195" s="730"/>
      <c r="QPH195" s="730"/>
      <c r="QPI195" s="730"/>
      <c r="QPJ195" s="730"/>
      <c r="QPK195" s="730"/>
      <c r="QPL195" s="730"/>
      <c r="QPM195" s="730"/>
      <c r="QPN195" s="730"/>
      <c r="QPO195" s="730"/>
      <c r="QPP195" s="730"/>
      <c r="QPQ195" s="730"/>
      <c r="QPR195" s="730"/>
      <c r="QPS195" s="730"/>
      <c r="QPT195" s="730"/>
      <c r="QPU195" s="730"/>
      <c r="QPV195" s="730"/>
      <c r="QPW195" s="730"/>
      <c r="QPX195" s="730"/>
      <c r="QPY195" s="730"/>
      <c r="QPZ195" s="730"/>
      <c r="QQA195" s="730"/>
      <c r="QQB195" s="730"/>
      <c r="QQC195" s="730"/>
      <c r="QQD195" s="730"/>
      <c r="QQE195" s="730"/>
      <c r="QQF195" s="730"/>
      <c r="QQG195" s="730"/>
      <c r="QQH195" s="730"/>
      <c r="QQI195" s="730"/>
      <c r="QQJ195" s="730"/>
      <c r="QQK195" s="730"/>
      <c r="QQL195" s="730"/>
      <c r="QQM195" s="730"/>
      <c r="QQN195" s="730"/>
      <c r="QQO195" s="730"/>
      <c r="QQP195" s="730"/>
      <c r="QQQ195" s="730"/>
      <c r="QQR195" s="730"/>
      <c r="QQS195" s="730"/>
      <c r="QQT195" s="730"/>
      <c r="QQU195" s="730"/>
      <c r="QQV195" s="730"/>
      <c r="QQW195" s="730"/>
      <c r="QQX195" s="730"/>
      <c r="QQY195" s="730"/>
      <c r="QQZ195" s="730"/>
      <c r="QRA195" s="730"/>
      <c r="QRB195" s="730"/>
      <c r="QRC195" s="730"/>
      <c r="QRD195" s="730"/>
      <c r="QRE195" s="730"/>
      <c r="QRF195" s="730"/>
      <c r="QRG195" s="730"/>
      <c r="QRH195" s="730"/>
      <c r="QRI195" s="730"/>
      <c r="QRJ195" s="730"/>
      <c r="QRK195" s="730"/>
      <c r="QRL195" s="730"/>
      <c r="QRM195" s="730"/>
      <c r="QRN195" s="730"/>
      <c r="QRO195" s="730"/>
      <c r="QRP195" s="730"/>
      <c r="QRQ195" s="730"/>
      <c r="QRR195" s="730"/>
      <c r="QRS195" s="730"/>
      <c r="QRT195" s="730"/>
      <c r="QRU195" s="730"/>
      <c r="QRV195" s="730"/>
      <c r="QRW195" s="730"/>
      <c r="QRX195" s="730"/>
      <c r="QRY195" s="730"/>
      <c r="QRZ195" s="730"/>
      <c r="QSA195" s="730"/>
      <c r="QSB195" s="730"/>
      <c r="QSC195" s="730"/>
      <c r="QSD195" s="730"/>
      <c r="QSE195" s="730"/>
      <c r="QSF195" s="730"/>
      <c r="QSG195" s="730"/>
      <c r="QSH195" s="730"/>
      <c r="QSI195" s="730"/>
      <c r="QSJ195" s="730"/>
      <c r="QSK195" s="730"/>
      <c r="QSL195" s="730"/>
      <c r="QSM195" s="730"/>
      <c r="QSN195" s="730"/>
      <c r="QSO195" s="730"/>
      <c r="QSP195" s="730"/>
      <c r="QSQ195" s="730"/>
      <c r="QSR195" s="730"/>
      <c r="QSS195" s="730"/>
      <c r="QST195" s="730"/>
      <c r="QSU195" s="730"/>
      <c r="QSV195" s="730"/>
      <c r="QSW195" s="730"/>
      <c r="QSX195" s="730"/>
      <c r="QSY195" s="730"/>
      <c r="QSZ195" s="730"/>
      <c r="QTA195" s="730"/>
      <c r="QTB195" s="730"/>
      <c r="QTC195" s="730"/>
      <c r="QTD195" s="730"/>
      <c r="QTE195" s="730"/>
      <c r="QTF195" s="730"/>
      <c r="QTG195" s="730"/>
      <c r="QTH195" s="730"/>
      <c r="QTI195" s="730"/>
      <c r="QTJ195" s="730"/>
      <c r="QTK195" s="730"/>
      <c r="QTL195" s="730"/>
      <c r="QTM195" s="730"/>
      <c r="QTN195" s="730"/>
      <c r="QTO195" s="730"/>
      <c r="QTP195" s="730"/>
      <c r="QTQ195" s="730"/>
      <c r="QTR195" s="730"/>
      <c r="QTS195" s="730"/>
      <c r="QTT195" s="730"/>
      <c r="QTU195" s="730"/>
      <c r="QTV195" s="730"/>
      <c r="QTW195" s="730"/>
      <c r="QTX195" s="730"/>
      <c r="QTY195" s="730"/>
      <c r="QTZ195" s="730"/>
      <c r="QUA195" s="730"/>
      <c r="QUB195" s="730"/>
      <c r="QUC195" s="730"/>
      <c r="QUD195" s="730"/>
      <c r="QUE195" s="730"/>
      <c r="QUF195" s="730"/>
      <c r="QUG195" s="730"/>
      <c r="QUH195" s="730"/>
      <c r="QUI195" s="730"/>
      <c r="QUJ195" s="730"/>
      <c r="QUK195" s="730"/>
      <c r="QUL195" s="730"/>
      <c r="QUM195" s="730"/>
      <c r="QUN195" s="730"/>
      <c r="QUO195" s="730"/>
      <c r="QUP195" s="730"/>
      <c r="QUQ195" s="730"/>
      <c r="QUR195" s="730"/>
      <c r="QUS195" s="730"/>
      <c r="QUT195" s="730"/>
      <c r="QUU195" s="730"/>
      <c r="QUV195" s="730"/>
      <c r="QUW195" s="730"/>
      <c r="QUX195" s="730"/>
      <c r="QUY195" s="730"/>
      <c r="QUZ195" s="730"/>
      <c r="QVA195" s="730"/>
      <c r="QVB195" s="730"/>
      <c r="QVC195" s="730"/>
      <c r="QVD195" s="730"/>
      <c r="QVE195" s="730"/>
      <c r="QVF195" s="730"/>
      <c r="QVG195" s="730"/>
      <c r="QVH195" s="730"/>
      <c r="QVI195" s="730"/>
      <c r="QVJ195" s="730"/>
      <c r="QVK195" s="730"/>
      <c r="QVL195" s="730"/>
      <c r="QVM195" s="730"/>
      <c r="QVN195" s="730"/>
      <c r="QVO195" s="730"/>
      <c r="QVP195" s="730"/>
      <c r="QVQ195" s="730"/>
      <c r="QVR195" s="730"/>
      <c r="QVS195" s="730"/>
      <c r="QVT195" s="730"/>
      <c r="QVU195" s="730"/>
      <c r="QVV195" s="730"/>
      <c r="QVW195" s="730"/>
      <c r="QVX195" s="730"/>
      <c r="QVY195" s="730"/>
      <c r="QVZ195" s="730"/>
      <c r="QWA195" s="730"/>
      <c r="QWB195" s="730"/>
      <c r="QWC195" s="730"/>
      <c r="QWD195" s="730"/>
      <c r="QWE195" s="730"/>
      <c r="QWF195" s="730"/>
      <c r="QWG195" s="730"/>
      <c r="QWH195" s="730"/>
      <c r="QWI195" s="730"/>
      <c r="QWJ195" s="730"/>
      <c r="QWK195" s="730"/>
      <c r="QWL195" s="730"/>
      <c r="QWM195" s="730"/>
      <c r="QWN195" s="730"/>
      <c r="QWO195" s="730"/>
      <c r="QWP195" s="730"/>
      <c r="QWQ195" s="730"/>
      <c r="QWR195" s="730"/>
      <c r="QWS195" s="730"/>
      <c r="QWT195" s="730"/>
      <c r="QWU195" s="730"/>
      <c r="QWV195" s="730"/>
      <c r="QWW195" s="730"/>
      <c r="QWX195" s="730"/>
      <c r="QWY195" s="730"/>
      <c r="QWZ195" s="730"/>
      <c r="QXA195" s="730"/>
      <c r="QXB195" s="730"/>
      <c r="QXC195" s="730"/>
      <c r="QXD195" s="730"/>
      <c r="QXE195" s="730"/>
      <c r="QXF195" s="730"/>
      <c r="QXG195" s="730"/>
      <c r="QXH195" s="730"/>
      <c r="QXI195" s="730"/>
      <c r="QXJ195" s="730"/>
      <c r="QXK195" s="730"/>
      <c r="QXL195" s="730"/>
      <c r="QXM195" s="730"/>
      <c r="QXN195" s="730"/>
      <c r="QXO195" s="730"/>
      <c r="QXP195" s="730"/>
      <c r="QXQ195" s="730"/>
      <c r="QXR195" s="730"/>
      <c r="QXS195" s="730"/>
      <c r="QXT195" s="730"/>
      <c r="QXU195" s="730"/>
      <c r="QXV195" s="730"/>
      <c r="QXW195" s="730"/>
      <c r="QXX195" s="730"/>
      <c r="QXY195" s="730"/>
      <c r="QXZ195" s="730"/>
      <c r="QYA195" s="730"/>
      <c r="QYB195" s="730"/>
      <c r="QYC195" s="730"/>
      <c r="QYD195" s="730"/>
      <c r="QYE195" s="730"/>
      <c r="QYF195" s="730"/>
      <c r="QYG195" s="730"/>
      <c r="QYH195" s="730"/>
      <c r="QYI195" s="730"/>
      <c r="QYJ195" s="730"/>
      <c r="QYK195" s="730"/>
      <c r="QYL195" s="730"/>
      <c r="QYM195" s="730"/>
      <c r="QYN195" s="730"/>
      <c r="QYO195" s="730"/>
      <c r="QYP195" s="730"/>
      <c r="QYQ195" s="730"/>
      <c r="QYR195" s="730"/>
      <c r="QYS195" s="730"/>
      <c r="QYT195" s="730"/>
      <c r="QYU195" s="730"/>
      <c r="QYV195" s="730"/>
      <c r="QYW195" s="730"/>
      <c r="QYX195" s="730"/>
      <c r="QYY195" s="730"/>
      <c r="QYZ195" s="730"/>
      <c r="QZA195" s="730"/>
      <c r="QZB195" s="730"/>
      <c r="QZC195" s="730"/>
      <c r="QZD195" s="730"/>
      <c r="QZE195" s="730"/>
      <c r="QZF195" s="730"/>
      <c r="QZG195" s="730"/>
      <c r="QZH195" s="730"/>
      <c r="QZI195" s="730"/>
      <c r="QZJ195" s="730"/>
      <c r="QZK195" s="730"/>
      <c r="QZL195" s="730"/>
      <c r="QZM195" s="730"/>
      <c r="QZN195" s="730"/>
      <c r="QZO195" s="730"/>
      <c r="QZP195" s="730"/>
      <c r="QZQ195" s="730"/>
      <c r="QZR195" s="730"/>
      <c r="QZS195" s="730"/>
      <c r="QZT195" s="730"/>
      <c r="QZU195" s="730"/>
      <c r="QZV195" s="730"/>
      <c r="QZW195" s="730"/>
      <c r="QZX195" s="730"/>
      <c r="QZY195" s="730"/>
      <c r="QZZ195" s="730"/>
      <c r="RAA195" s="730"/>
      <c r="RAB195" s="730"/>
      <c r="RAC195" s="730"/>
      <c r="RAD195" s="730"/>
      <c r="RAE195" s="730"/>
      <c r="RAF195" s="730"/>
      <c r="RAG195" s="730"/>
      <c r="RAH195" s="730"/>
      <c r="RAI195" s="730"/>
      <c r="RAJ195" s="730"/>
      <c r="RAK195" s="730"/>
      <c r="RAL195" s="730"/>
      <c r="RAM195" s="730"/>
      <c r="RAN195" s="730"/>
      <c r="RAO195" s="730"/>
      <c r="RAP195" s="730"/>
      <c r="RAQ195" s="730"/>
      <c r="RAR195" s="730"/>
      <c r="RAS195" s="730"/>
      <c r="RAT195" s="730"/>
      <c r="RAU195" s="730"/>
      <c r="RAV195" s="730"/>
      <c r="RAW195" s="730"/>
      <c r="RAX195" s="730"/>
      <c r="RAY195" s="730"/>
      <c r="RAZ195" s="730"/>
      <c r="RBA195" s="730"/>
      <c r="RBB195" s="730"/>
      <c r="RBC195" s="730"/>
      <c r="RBD195" s="730"/>
      <c r="RBE195" s="730"/>
      <c r="RBF195" s="730"/>
      <c r="RBG195" s="730"/>
      <c r="RBH195" s="730"/>
      <c r="RBI195" s="730"/>
      <c r="RBJ195" s="730"/>
      <c r="RBK195" s="730"/>
      <c r="RBL195" s="730"/>
      <c r="RBM195" s="730"/>
      <c r="RBN195" s="730"/>
      <c r="RBO195" s="730"/>
      <c r="RBP195" s="730"/>
      <c r="RBQ195" s="730"/>
      <c r="RBR195" s="730"/>
      <c r="RBS195" s="730"/>
      <c r="RBT195" s="730"/>
      <c r="RBU195" s="730"/>
      <c r="RBV195" s="730"/>
      <c r="RBW195" s="730"/>
      <c r="RBX195" s="730"/>
      <c r="RBY195" s="730"/>
      <c r="RBZ195" s="730"/>
      <c r="RCA195" s="730"/>
      <c r="RCB195" s="730"/>
      <c r="RCC195" s="730"/>
      <c r="RCD195" s="730"/>
      <c r="RCE195" s="730"/>
      <c r="RCF195" s="730"/>
      <c r="RCG195" s="730"/>
      <c r="RCH195" s="730"/>
      <c r="RCI195" s="730"/>
      <c r="RCJ195" s="730"/>
      <c r="RCK195" s="730"/>
      <c r="RCL195" s="730"/>
      <c r="RCM195" s="730"/>
      <c r="RCN195" s="730"/>
      <c r="RCO195" s="730"/>
      <c r="RCP195" s="730"/>
      <c r="RCQ195" s="730"/>
      <c r="RCR195" s="730"/>
      <c r="RCS195" s="730"/>
      <c r="RCT195" s="730"/>
      <c r="RCU195" s="730"/>
      <c r="RCV195" s="730"/>
      <c r="RCW195" s="730"/>
      <c r="RCX195" s="730"/>
      <c r="RCY195" s="730"/>
      <c r="RCZ195" s="730"/>
      <c r="RDA195" s="730"/>
      <c r="RDB195" s="730"/>
      <c r="RDC195" s="730"/>
      <c r="RDD195" s="730"/>
      <c r="RDE195" s="730"/>
      <c r="RDF195" s="730"/>
      <c r="RDG195" s="730"/>
      <c r="RDH195" s="730"/>
      <c r="RDI195" s="730"/>
      <c r="RDJ195" s="730"/>
      <c r="RDK195" s="730"/>
      <c r="RDL195" s="730"/>
      <c r="RDM195" s="730"/>
      <c r="RDN195" s="730"/>
      <c r="RDO195" s="730"/>
      <c r="RDP195" s="730"/>
      <c r="RDQ195" s="730"/>
      <c r="RDR195" s="730"/>
      <c r="RDS195" s="730"/>
      <c r="RDT195" s="730"/>
      <c r="RDU195" s="730"/>
      <c r="RDV195" s="730"/>
      <c r="RDW195" s="730"/>
      <c r="RDX195" s="730"/>
      <c r="RDY195" s="730"/>
      <c r="RDZ195" s="730"/>
      <c r="REA195" s="730"/>
      <c r="REB195" s="730"/>
      <c r="REC195" s="730"/>
      <c r="RED195" s="730"/>
      <c r="REE195" s="730"/>
      <c r="REF195" s="730"/>
      <c r="REG195" s="730"/>
      <c r="REH195" s="730"/>
      <c r="REI195" s="730"/>
      <c r="REJ195" s="730"/>
      <c r="REK195" s="730"/>
      <c r="REL195" s="730"/>
      <c r="REM195" s="730"/>
      <c r="REN195" s="730"/>
      <c r="REO195" s="730"/>
      <c r="REP195" s="730"/>
      <c r="REQ195" s="730"/>
      <c r="RER195" s="730"/>
      <c r="RES195" s="730"/>
      <c r="RET195" s="730"/>
      <c r="REU195" s="730"/>
      <c r="REV195" s="730"/>
      <c r="REW195" s="730"/>
      <c r="REX195" s="730"/>
      <c r="REY195" s="730"/>
      <c r="REZ195" s="730"/>
      <c r="RFA195" s="730"/>
      <c r="RFB195" s="730"/>
      <c r="RFC195" s="730"/>
      <c r="RFD195" s="730"/>
      <c r="RFE195" s="730"/>
      <c r="RFF195" s="730"/>
      <c r="RFG195" s="730"/>
      <c r="RFH195" s="730"/>
      <c r="RFI195" s="730"/>
      <c r="RFJ195" s="730"/>
      <c r="RFK195" s="730"/>
      <c r="RFL195" s="730"/>
      <c r="RFM195" s="730"/>
      <c r="RFN195" s="730"/>
      <c r="RFO195" s="730"/>
      <c r="RFP195" s="730"/>
      <c r="RFQ195" s="730"/>
      <c r="RFR195" s="730"/>
      <c r="RFS195" s="730"/>
      <c r="RFT195" s="730"/>
      <c r="RFU195" s="730"/>
      <c r="RFV195" s="730"/>
      <c r="RFW195" s="730"/>
      <c r="RFX195" s="730"/>
      <c r="RFY195" s="730"/>
      <c r="RFZ195" s="730"/>
      <c r="RGA195" s="730"/>
      <c r="RGB195" s="730"/>
      <c r="RGC195" s="730"/>
      <c r="RGD195" s="730"/>
      <c r="RGE195" s="730"/>
      <c r="RGF195" s="730"/>
      <c r="RGG195" s="730"/>
      <c r="RGH195" s="730"/>
      <c r="RGI195" s="730"/>
      <c r="RGJ195" s="730"/>
      <c r="RGK195" s="730"/>
      <c r="RGL195" s="730"/>
      <c r="RGM195" s="730"/>
      <c r="RGN195" s="730"/>
      <c r="RGO195" s="730"/>
      <c r="RGP195" s="730"/>
      <c r="RGQ195" s="730"/>
      <c r="RGR195" s="730"/>
      <c r="RGS195" s="730"/>
      <c r="RGT195" s="730"/>
      <c r="RGU195" s="730"/>
      <c r="RGV195" s="730"/>
      <c r="RGW195" s="730"/>
      <c r="RGX195" s="730"/>
      <c r="RGY195" s="730"/>
      <c r="RGZ195" s="730"/>
      <c r="RHA195" s="730"/>
      <c r="RHB195" s="730"/>
      <c r="RHC195" s="730"/>
      <c r="RHD195" s="730"/>
      <c r="RHE195" s="730"/>
      <c r="RHF195" s="730"/>
      <c r="RHG195" s="730"/>
      <c r="RHH195" s="730"/>
      <c r="RHI195" s="730"/>
      <c r="RHJ195" s="730"/>
      <c r="RHK195" s="730"/>
      <c r="RHL195" s="730"/>
      <c r="RHM195" s="730"/>
      <c r="RHN195" s="730"/>
      <c r="RHO195" s="730"/>
      <c r="RHP195" s="730"/>
      <c r="RHQ195" s="730"/>
      <c r="RHR195" s="730"/>
      <c r="RHS195" s="730"/>
      <c r="RHT195" s="730"/>
      <c r="RHU195" s="730"/>
      <c r="RHV195" s="730"/>
      <c r="RHW195" s="730"/>
      <c r="RHX195" s="730"/>
      <c r="RHY195" s="730"/>
      <c r="RHZ195" s="730"/>
      <c r="RIA195" s="730"/>
      <c r="RIB195" s="730"/>
      <c r="RIC195" s="730"/>
      <c r="RID195" s="730"/>
      <c r="RIE195" s="730"/>
      <c r="RIF195" s="730"/>
      <c r="RIG195" s="730"/>
      <c r="RIH195" s="730"/>
      <c r="RII195" s="730"/>
      <c r="RIJ195" s="730"/>
      <c r="RIK195" s="730"/>
      <c r="RIL195" s="730"/>
      <c r="RIM195" s="730"/>
      <c r="RIN195" s="730"/>
      <c r="RIO195" s="730"/>
      <c r="RIP195" s="730"/>
      <c r="RIQ195" s="730"/>
      <c r="RIR195" s="730"/>
      <c r="RIS195" s="730"/>
      <c r="RIT195" s="730"/>
      <c r="RIU195" s="730"/>
      <c r="RIV195" s="730"/>
      <c r="RIW195" s="730"/>
      <c r="RIX195" s="730"/>
      <c r="RIY195" s="730"/>
      <c r="RIZ195" s="730"/>
      <c r="RJA195" s="730"/>
      <c r="RJB195" s="730"/>
      <c r="RJC195" s="730"/>
      <c r="RJD195" s="730"/>
      <c r="RJE195" s="730"/>
      <c r="RJF195" s="730"/>
      <c r="RJG195" s="730"/>
      <c r="RJH195" s="730"/>
      <c r="RJI195" s="730"/>
      <c r="RJJ195" s="730"/>
      <c r="RJK195" s="730"/>
      <c r="RJL195" s="730"/>
      <c r="RJM195" s="730"/>
      <c r="RJN195" s="730"/>
      <c r="RJO195" s="730"/>
      <c r="RJP195" s="730"/>
      <c r="RJQ195" s="730"/>
      <c r="RJR195" s="730"/>
      <c r="RJS195" s="730"/>
      <c r="RJT195" s="730"/>
      <c r="RJU195" s="730"/>
      <c r="RJV195" s="730"/>
      <c r="RJW195" s="730"/>
      <c r="RJX195" s="730"/>
      <c r="RJY195" s="730"/>
      <c r="RJZ195" s="730"/>
      <c r="RKA195" s="730"/>
      <c r="RKB195" s="730"/>
      <c r="RKC195" s="730"/>
      <c r="RKD195" s="730"/>
      <c r="RKE195" s="730"/>
      <c r="RKF195" s="730"/>
      <c r="RKG195" s="730"/>
      <c r="RKH195" s="730"/>
      <c r="RKI195" s="730"/>
      <c r="RKJ195" s="730"/>
      <c r="RKK195" s="730"/>
      <c r="RKL195" s="730"/>
      <c r="RKM195" s="730"/>
      <c r="RKN195" s="730"/>
      <c r="RKO195" s="730"/>
      <c r="RKP195" s="730"/>
      <c r="RKQ195" s="730"/>
      <c r="RKR195" s="730"/>
      <c r="RKS195" s="730"/>
      <c r="RKT195" s="730"/>
      <c r="RKU195" s="730"/>
      <c r="RKV195" s="730"/>
      <c r="RKW195" s="730"/>
      <c r="RKX195" s="730"/>
      <c r="RKY195" s="730"/>
      <c r="RKZ195" s="730"/>
      <c r="RLA195" s="730"/>
      <c r="RLB195" s="730"/>
      <c r="RLC195" s="730"/>
      <c r="RLD195" s="730"/>
      <c r="RLE195" s="730"/>
      <c r="RLF195" s="730"/>
      <c r="RLG195" s="730"/>
      <c r="RLH195" s="730"/>
      <c r="RLI195" s="730"/>
      <c r="RLJ195" s="730"/>
      <c r="RLK195" s="730"/>
      <c r="RLL195" s="730"/>
      <c r="RLM195" s="730"/>
      <c r="RLN195" s="730"/>
      <c r="RLO195" s="730"/>
      <c r="RLP195" s="730"/>
      <c r="RLQ195" s="730"/>
      <c r="RLR195" s="730"/>
      <c r="RLS195" s="730"/>
      <c r="RLT195" s="730"/>
      <c r="RLU195" s="730"/>
      <c r="RLV195" s="730"/>
      <c r="RLW195" s="730"/>
      <c r="RLX195" s="730"/>
      <c r="RLY195" s="730"/>
      <c r="RLZ195" s="730"/>
      <c r="RMA195" s="730"/>
      <c r="RMB195" s="730"/>
      <c r="RMC195" s="730"/>
      <c r="RMD195" s="730"/>
      <c r="RME195" s="730"/>
      <c r="RMF195" s="730"/>
      <c r="RMG195" s="730"/>
      <c r="RMH195" s="730"/>
      <c r="RMI195" s="730"/>
      <c r="RMJ195" s="730"/>
      <c r="RMK195" s="730"/>
      <c r="RML195" s="730"/>
      <c r="RMM195" s="730"/>
      <c r="RMN195" s="730"/>
      <c r="RMO195" s="730"/>
      <c r="RMP195" s="730"/>
      <c r="RMQ195" s="730"/>
      <c r="RMR195" s="730"/>
      <c r="RMS195" s="730"/>
      <c r="RMT195" s="730"/>
      <c r="RMU195" s="730"/>
      <c r="RMV195" s="730"/>
      <c r="RMW195" s="730"/>
      <c r="RMX195" s="730"/>
      <c r="RMY195" s="730"/>
      <c r="RMZ195" s="730"/>
      <c r="RNA195" s="730"/>
      <c r="RNB195" s="730"/>
      <c r="RNC195" s="730"/>
      <c r="RND195" s="730"/>
      <c r="RNE195" s="730"/>
      <c r="RNF195" s="730"/>
      <c r="RNG195" s="730"/>
      <c r="RNH195" s="730"/>
      <c r="RNI195" s="730"/>
      <c r="RNJ195" s="730"/>
      <c r="RNK195" s="730"/>
      <c r="RNL195" s="730"/>
      <c r="RNM195" s="730"/>
      <c r="RNN195" s="730"/>
      <c r="RNO195" s="730"/>
      <c r="RNP195" s="730"/>
      <c r="RNQ195" s="730"/>
      <c r="RNR195" s="730"/>
      <c r="RNS195" s="730"/>
      <c r="RNT195" s="730"/>
      <c r="RNU195" s="730"/>
      <c r="RNV195" s="730"/>
      <c r="RNW195" s="730"/>
      <c r="RNX195" s="730"/>
      <c r="RNY195" s="730"/>
      <c r="RNZ195" s="730"/>
      <c r="ROA195" s="730"/>
      <c r="ROB195" s="730"/>
      <c r="ROC195" s="730"/>
      <c r="ROD195" s="730"/>
      <c r="ROE195" s="730"/>
      <c r="ROF195" s="730"/>
      <c r="ROG195" s="730"/>
      <c r="ROH195" s="730"/>
      <c r="ROI195" s="730"/>
      <c r="ROJ195" s="730"/>
      <c r="ROK195" s="730"/>
      <c r="ROL195" s="730"/>
      <c r="ROM195" s="730"/>
      <c r="RON195" s="730"/>
      <c r="ROO195" s="730"/>
      <c r="ROP195" s="730"/>
      <c r="ROQ195" s="730"/>
      <c r="ROR195" s="730"/>
      <c r="ROS195" s="730"/>
      <c r="ROT195" s="730"/>
      <c r="ROU195" s="730"/>
      <c r="ROV195" s="730"/>
      <c r="ROW195" s="730"/>
      <c r="ROX195" s="730"/>
      <c r="ROY195" s="730"/>
      <c r="ROZ195" s="730"/>
      <c r="RPA195" s="730"/>
      <c r="RPB195" s="730"/>
      <c r="RPC195" s="730"/>
      <c r="RPD195" s="730"/>
      <c r="RPE195" s="730"/>
      <c r="RPF195" s="730"/>
      <c r="RPG195" s="730"/>
      <c r="RPH195" s="730"/>
      <c r="RPI195" s="730"/>
      <c r="RPJ195" s="730"/>
      <c r="RPK195" s="730"/>
      <c r="RPL195" s="730"/>
      <c r="RPM195" s="730"/>
      <c r="RPN195" s="730"/>
      <c r="RPO195" s="730"/>
      <c r="RPP195" s="730"/>
      <c r="RPQ195" s="730"/>
      <c r="RPR195" s="730"/>
      <c r="RPS195" s="730"/>
      <c r="RPT195" s="730"/>
      <c r="RPU195" s="730"/>
      <c r="RPV195" s="730"/>
      <c r="RPW195" s="730"/>
      <c r="RPX195" s="730"/>
      <c r="RPY195" s="730"/>
      <c r="RPZ195" s="730"/>
      <c r="RQA195" s="730"/>
      <c r="RQB195" s="730"/>
      <c r="RQC195" s="730"/>
      <c r="RQD195" s="730"/>
      <c r="RQE195" s="730"/>
      <c r="RQF195" s="730"/>
      <c r="RQG195" s="730"/>
      <c r="RQH195" s="730"/>
      <c r="RQI195" s="730"/>
      <c r="RQJ195" s="730"/>
      <c r="RQK195" s="730"/>
      <c r="RQL195" s="730"/>
      <c r="RQM195" s="730"/>
      <c r="RQN195" s="730"/>
      <c r="RQO195" s="730"/>
      <c r="RQP195" s="730"/>
      <c r="RQQ195" s="730"/>
      <c r="RQR195" s="730"/>
      <c r="RQS195" s="730"/>
      <c r="RQT195" s="730"/>
      <c r="RQU195" s="730"/>
      <c r="RQV195" s="730"/>
      <c r="RQW195" s="730"/>
      <c r="RQX195" s="730"/>
      <c r="RQY195" s="730"/>
      <c r="RQZ195" s="730"/>
      <c r="RRA195" s="730"/>
      <c r="RRB195" s="730"/>
      <c r="RRC195" s="730"/>
      <c r="RRD195" s="730"/>
      <c r="RRE195" s="730"/>
      <c r="RRF195" s="730"/>
      <c r="RRG195" s="730"/>
      <c r="RRH195" s="730"/>
      <c r="RRI195" s="730"/>
      <c r="RRJ195" s="730"/>
      <c r="RRK195" s="730"/>
      <c r="RRL195" s="730"/>
      <c r="RRM195" s="730"/>
      <c r="RRN195" s="730"/>
      <c r="RRO195" s="730"/>
      <c r="RRP195" s="730"/>
      <c r="RRQ195" s="730"/>
      <c r="RRR195" s="730"/>
      <c r="RRS195" s="730"/>
      <c r="RRT195" s="730"/>
      <c r="RRU195" s="730"/>
      <c r="RRV195" s="730"/>
      <c r="RRW195" s="730"/>
      <c r="RRX195" s="730"/>
      <c r="RRY195" s="730"/>
      <c r="RRZ195" s="730"/>
      <c r="RSA195" s="730"/>
      <c r="RSB195" s="730"/>
      <c r="RSC195" s="730"/>
      <c r="RSD195" s="730"/>
      <c r="RSE195" s="730"/>
      <c r="RSF195" s="730"/>
      <c r="RSG195" s="730"/>
      <c r="RSH195" s="730"/>
      <c r="RSI195" s="730"/>
      <c r="RSJ195" s="730"/>
      <c r="RSK195" s="730"/>
      <c r="RSL195" s="730"/>
      <c r="RSM195" s="730"/>
      <c r="RSN195" s="730"/>
      <c r="RSO195" s="730"/>
      <c r="RSP195" s="730"/>
      <c r="RSQ195" s="730"/>
      <c r="RSR195" s="730"/>
      <c r="RSS195" s="730"/>
      <c r="RST195" s="730"/>
      <c r="RSU195" s="730"/>
      <c r="RSV195" s="730"/>
      <c r="RSW195" s="730"/>
      <c r="RSX195" s="730"/>
      <c r="RSY195" s="730"/>
      <c r="RSZ195" s="730"/>
      <c r="RTA195" s="730"/>
      <c r="RTB195" s="730"/>
      <c r="RTC195" s="730"/>
      <c r="RTD195" s="730"/>
      <c r="RTE195" s="730"/>
      <c r="RTF195" s="730"/>
      <c r="RTG195" s="730"/>
      <c r="RTH195" s="730"/>
      <c r="RTI195" s="730"/>
      <c r="RTJ195" s="730"/>
      <c r="RTK195" s="730"/>
      <c r="RTL195" s="730"/>
      <c r="RTM195" s="730"/>
      <c r="RTN195" s="730"/>
      <c r="RTO195" s="730"/>
      <c r="RTP195" s="730"/>
      <c r="RTQ195" s="730"/>
      <c r="RTR195" s="730"/>
      <c r="RTS195" s="730"/>
      <c r="RTT195" s="730"/>
      <c r="RTU195" s="730"/>
      <c r="RTV195" s="730"/>
      <c r="RTW195" s="730"/>
      <c r="RTX195" s="730"/>
      <c r="RTY195" s="730"/>
      <c r="RTZ195" s="730"/>
      <c r="RUA195" s="730"/>
      <c r="RUB195" s="730"/>
      <c r="RUC195" s="730"/>
      <c r="RUD195" s="730"/>
      <c r="RUE195" s="730"/>
      <c r="RUF195" s="730"/>
      <c r="RUG195" s="730"/>
      <c r="RUH195" s="730"/>
      <c r="RUI195" s="730"/>
      <c r="RUJ195" s="730"/>
      <c r="RUK195" s="730"/>
      <c r="RUL195" s="730"/>
      <c r="RUM195" s="730"/>
      <c r="RUN195" s="730"/>
      <c r="RUO195" s="730"/>
      <c r="RUP195" s="730"/>
      <c r="RUQ195" s="730"/>
      <c r="RUR195" s="730"/>
      <c r="RUS195" s="730"/>
      <c r="RUT195" s="730"/>
      <c r="RUU195" s="730"/>
      <c r="RUV195" s="730"/>
      <c r="RUW195" s="730"/>
      <c r="RUX195" s="730"/>
      <c r="RUY195" s="730"/>
      <c r="RUZ195" s="730"/>
      <c r="RVA195" s="730"/>
      <c r="RVB195" s="730"/>
      <c r="RVC195" s="730"/>
      <c r="RVD195" s="730"/>
      <c r="RVE195" s="730"/>
      <c r="RVF195" s="730"/>
      <c r="RVG195" s="730"/>
      <c r="RVH195" s="730"/>
      <c r="RVI195" s="730"/>
      <c r="RVJ195" s="730"/>
      <c r="RVK195" s="730"/>
      <c r="RVL195" s="730"/>
      <c r="RVM195" s="730"/>
      <c r="RVN195" s="730"/>
      <c r="RVO195" s="730"/>
      <c r="RVP195" s="730"/>
      <c r="RVQ195" s="730"/>
      <c r="RVR195" s="730"/>
      <c r="RVS195" s="730"/>
      <c r="RVT195" s="730"/>
      <c r="RVU195" s="730"/>
      <c r="RVV195" s="730"/>
      <c r="RVW195" s="730"/>
      <c r="RVX195" s="730"/>
      <c r="RVY195" s="730"/>
      <c r="RVZ195" s="730"/>
      <c r="RWA195" s="730"/>
      <c r="RWB195" s="730"/>
      <c r="RWC195" s="730"/>
      <c r="RWD195" s="730"/>
      <c r="RWE195" s="730"/>
      <c r="RWF195" s="730"/>
      <c r="RWG195" s="730"/>
      <c r="RWH195" s="730"/>
      <c r="RWI195" s="730"/>
      <c r="RWJ195" s="730"/>
      <c r="RWK195" s="730"/>
      <c r="RWL195" s="730"/>
      <c r="RWM195" s="730"/>
      <c r="RWN195" s="730"/>
      <c r="RWO195" s="730"/>
      <c r="RWP195" s="730"/>
      <c r="RWQ195" s="730"/>
      <c r="RWR195" s="730"/>
      <c r="RWS195" s="730"/>
      <c r="RWT195" s="730"/>
      <c r="RWU195" s="730"/>
      <c r="RWV195" s="730"/>
      <c r="RWW195" s="730"/>
      <c r="RWX195" s="730"/>
      <c r="RWY195" s="730"/>
      <c r="RWZ195" s="730"/>
      <c r="RXA195" s="730"/>
      <c r="RXB195" s="730"/>
      <c r="RXC195" s="730"/>
      <c r="RXD195" s="730"/>
      <c r="RXE195" s="730"/>
      <c r="RXF195" s="730"/>
      <c r="RXG195" s="730"/>
      <c r="RXH195" s="730"/>
      <c r="RXI195" s="730"/>
      <c r="RXJ195" s="730"/>
      <c r="RXK195" s="730"/>
      <c r="RXL195" s="730"/>
      <c r="RXM195" s="730"/>
      <c r="RXN195" s="730"/>
      <c r="RXO195" s="730"/>
      <c r="RXP195" s="730"/>
      <c r="RXQ195" s="730"/>
      <c r="RXR195" s="730"/>
      <c r="RXS195" s="730"/>
      <c r="RXT195" s="730"/>
      <c r="RXU195" s="730"/>
      <c r="RXV195" s="730"/>
      <c r="RXW195" s="730"/>
      <c r="RXX195" s="730"/>
      <c r="RXY195" s="730"/>
      <c r="RXZ195" s="730"/>
      <c r="RYA195" s="730"/>
      <c r="RYB195" s="730"/>
      <c r="RYC195" s="730"/>
      <c r="RYD195" s="730"/>
      <c r="RYE195" s="730"/>
      <c r="RYF195" s="730"/>
      <c r="RYG195" s="730"/>
      <c r="RYH195" s="730"/>
      <c r="RYI195" s="730"/>
      <c r="RYJ195" s="730"/>
      <c r="RYK195" s="730"/>
      <c r="RYL195" s="730"/>
      <c r="RYM195" s="730"/>
      <c r="RYN195" s="730"/>
      <c r="RYO195" s="730"/>
      <c r="RYP195" s="730"/>
      <c r="RYQ195" s="730"/>
      <c r="RYR195" s="730"/>
      <c r="RYS195" s="730"/>
      <c r="RYT195" s="730"/>
      <c r="RYU195" s="730"/>
      <c r="RYV195" s="730"/>
      <c r="RYW195" s="730"/>
      <c r="RYX195" s="730"/>
      <c r="RYY195" s="730"/>
      <c r="RYZ195" s="730"/>
      <c r="RZA195" s="730"/>
      <c r="RZB195" s="730"/>
      <c r="RZC195" s="730"/>
      <c r="RZD195" s="730"/>
      <c r="RZE195" s="730"/>
      <c r="RZF195" s="730"/>
      <c r="RZG195" s="730"/>
      <c r="RZH195" s="730"/>
      <c r="RZI195" s="730"/>
      <c r="RZJ195" s="730"/>
      <c r="RZK195" s="730"/>
      <c r="RZL195" s="730"/>
      <c r="RZM195" s="730"/>
      <c r="RZN195" s="730"/>
      <c r="RZO195" s="730"/>
      <c r="RZP195" s="730"/>
      <c r="RZQ195" s="730"/>
      <c r="RZR195" s="730"/>
      <c r="RZS195" s="730"/>
      <c r="RZT195" s="730"/>
      <c r="RZU195" s="730"/>
      <c r="RZV195" s="730"/>
      <c r="RZW195" s="730"/>
      <c r="RZX195" s="730"/>
      <c r="RZY195" s="730"/>
      <c r="RZZ195" s="730"/>
      <c r="SAA195" s="730"/>
      <c r="SAB195" s="730"/>
      <c r="SAC195" s="730"/>
      <c r="SAD195" s="730"/>
      <c r="SAE195" s="730"/>
      <c r="SAF195" s="730"/>
      <c r="SAG195" s="730"/>
      <c r="SAH195" s="730"/>
      <c r="SAI195" s="730"/>
      <c r="SAJ195" s="730"/>
      <c r="SAK195" s="730"/>
      <c r="SAL195" s="730"/>
      <c r="SAM195" s="730"/>
      <c r="SAN195" s="730"/>
      <c r="SAO195" s="730"/>
      <c r="SAP195" s="730"/>
      <c r="SAQ195" s="730"/>
      <c r="SAR195" s="730"/>
      <c r="SAS195" s="730"/>
      <c r="SAT195" s="730"/>
      <c r="SAU195" s="730"/>
      <c r="SAV195" s="730"/>
      <c r="SAW195" s="730"/>
      <c r="SAX195" s="730"/>
      <c r="SAY195" s="730"/>
      <c r="SAZ195" s="730"/>
      <c r="SBA195" s="730"/>
      <c r="SBB195" s="730"/>
      <c r="SBC195" s="730"/>
      <c r="SBD195" s="730"/>
      <c r="SBE195" s="730"/>
      <c r="SBF195" s="730"/>
      <c r="SBG195" s="730"/>
      <c r="SBH195" s="730"/>
      <c r="SBI195" s="730"/>
      <c r="SBJ195" s="730"/>
      <c r="SBK195" s="730"/>
      <c r="SBL195" s="730"/>
      <c r="SBM195" s="730"/>
      <c r="SBN195" s="730"/>
      <c r="SBO195" s="730"/>
      <c r="SBP195" s="730"/>
      <c r="SBQ195" s="730"/>
      <c r="SBR195" s="730"/>
      <c r="SBS195" s="730"/>
      <c r="SBT195" s="730"/>
      <c r="SBU195" s="730"/>
      <c r="SBV195" s="730"/>
      <c r="SBW195" s="730"/>
      <c r="SBX195" s="730"/>
      <c r="SBY195" s="730"/>
      <c r="SBZ195" s="730"/>
      <c r="SCA195" s="730"/>
      <c r="SCB195" s="730"/>
      <c r="SCC195" s="730"/>
      <c r="SCD195" s="730"/>
      <c r="SCE195" s="730"/>
      <c r="SCF195" s="730"/>
      <c r="SCG195" s="730"/>
      <c r="SCH195" s="730"/>
      <c r="SCI195" s="730"/>
      <c r="SCJ195" s="730"/>
      <c r="SCK195" s="730"/>
      <c r="SCL195" s="730"/>
      <c r="SCM195" s="730"/>
      <c r="SCN195" s="730"/>
      <c r="SCO195" s="730"/>
      <c r="SCP195" s="730"/>
      <c r="SCQ195" s="730"/>
      <c r="SCR195" s="730"/>
      <c r="SCS195" s="730"/>
      <c r="SCT195" s="730"/>
      <c r="SCU195" s="730"/>
      <c r="SCV195" s="730"/>
      <c r="SCW195" s="730"/>
      <c r="SCX195" s="730"/>
      <c r="SCY195" s="730"/>
      <c r="SCZ195" s="730"/>
      <c r="SDA195" s="730"/>
      <c r="SDB195" s="730"/>
      <c r="SDC195" s="730"/>
      <c r="SDD195" s="730"/>
      <c r="SDE195" s="730"/>
      <c r="SDF195" s="730"/>
      <c r="SDG195" s="730"/>
      <c r="SDH195" s="730"/>
      <c r="SDI195" s="730"/>
      <c r="SDJ195" s="730"/>
      <c r="SDK195" s="730"/>
      <c r="SDL195" s="730"/>
      <c r="SDM195" s="730"/>
      <c r="SDN195" s="730"/>
      <c r="SDO195" s="730"/>
      <c r="SDP195" s="730"/>
      <c r="SDQ195" s="730"/>
      <c r="SDR195" s="730"/>
      <c r="SDS195" s="730"/>
      <c r="SDT195" s="730"/>
      <c r="SDU195" s="730"/>
      <c r="SDV195" s="730"/>
      <c r="SDW195" s="730"/>
      <c r="SDX195" s="730"/>
      <c r="SDY195" s="730"/>
      <c r="SDZ195" s="730"/>
      <c r="SEA195" s="730"/>
      <c r="SEB195" s="730"/>
      <c r="SEC195" s="730"/>
      <c r="SED195" s="730"/>
      <c r="SEE195" s="730"/>
      <c r="SEF195" s="730"/>
      <c r="SEG195" s="730"/>
      <c r="SEH195" s="730"/>
      <c r="SEI195" s="730"/>
      <c r="SEJ195" s="730"/>
      <c r="SEK195" s="730"/>
      <c r="SEL195" s="730"/>
      <c r="SEM195" s="730"/>
      <c r="SEN195" s="730"/>
      <c r="SEO195" s="730"/>
      <c r="SEP195" s="730"/>
      <c r="SEQ195" s="730"/>
      <c r="SER195" s="730"/>
      <c r="SES195" s="730"/>
      <c r="SET195" s="730"/>
      <c r="SEU195" s="730"/>
      <c r="SEV195" s="730"/>
      <c r="SEW195" s="730"/>
      <c r="SEX195" s="730"/>
      <c r="SEY195" s="730"/>
      <c r="SEZ195" s="730"/>
      <c r="SFA195" s="730"/>
      <c r="SFB195" s="730"/>
      <c r="SFC195" s="730"/>
      <c r="SFD195" s="730"/>
      <c r="SFE195" s="730"/>
      <c r="SFF195" s="730"/>
      <c r="SFG195" s="730"/>
      <c r="SFH195" s="730"/>
      <c r="SFI195" s="730"/>
      <c r="SFJ195" s="730"/>
      <c r="SFK195" s="730"/>
      <c r="SFL195" s="730"/>
      <c r="SFM195" s="730"/>
      <c r="SFN195" s="730"/>
      <c r="SFO195" s="730"/>
      <c r="SFP195" s="730"/>
      <c r="SFQ195" s="730"/>
      <c r="SFR195" s="730"/>
      <c r="SFS195" s="730"/>
      <c r="SFT195" s="730"/>
      <c r="SFU195" s="730"/>
      <c r="SFV195" s="730"/>
      <c r="SFW195" s="730"/>
      <c r="SFX195" s="730"/>
      <c r="SFY195" s="730"/>
      <c r="SFZ195" s="730"/>
      <c r="SGA195" s="730"/>
      <c r="SGB195" s="730"/>
      <c r="SGC195" s="730"/>
      <c r="SGD195" s="730"/>
      <c r="SGE195" s="730"/>
      <c r="SGF195" s="730"/>
      <c r="SGG195" s="730"/>
      <c r="SGH195" s="730"/>
      <c r="SGI195" s="730"/>
      <c r="SGJ195" s="730"/>
      <c r="SGK195" s="730"/>
      <c r="SGL195" s="730"/>
      <c r="SGM195" s="730"/>
      <c r="SGN195" s="730"/>
      <c r="SGO195" s="730"/>
      <c r="SGP195" s="730"/>
      <c r="SGQ195" s="730"/>
      <c r="SGR195" s="730"/>
      <c r="SGS195" s="730"/>
      <c r="SGT195" s="730"/>
      <c r="SGU195" s="730"/>
      <c r="SGV195" s="730"/>
      <c r="SGW195" s="730"/>
      <c r="SGX195" s="730"/>
      <c r="SGY195" s="730"/>
      <c r="SGZ195" s="730"/>
      <c r="SHA195" s="730"/>
      <c r="SHB195" s="730"/>
      <c r="SHC195" s="730"/>
      <c r="SHD195" s="730"/>
      <c r="SHE195" s="730"/>
      <c r="SHF195" s="730"/>
      <c r="SHG195" s="730"/>
      <c r="SHH195" s="730"/>
      <c r="SHI195" s="730"/>
      <c r="SHJ195" s="730"/>
      <c r="SHK195" s="730"/>
      <c r="SHL195" s="730"/>
      <c r="SHM195" s="730"/>
      <c r="SHN195" s="730"/>
      <c r="SHO195" s="730"/>
      <c r="SHP195" s="730"/>
      <c r="SHQ195" s="730"/>
      <c r="SHR195" s="730"/>
      <c r="SHS195" s="730"/>
      <c r="SHT195" s="730"/>
      <c r="SHU195" s="730"/>
      <c r="SHV195" s="730"/>
      <c r="SHW195" s="730"/>
      <c r="SHX195" s="730"/>
      <c r="SHY195" s="730"/>
      <c r="SHZ195" s="730"/>
      <c r="SIA195" s="730"/>
      <c r="SIB195" s="730"/>
      <c r="SIC195" s="730"/>
      <c r="SID195" s="730"/>
      <c r="SIE195" s="730"/>
      <c r="SIF195" s="730"/>
      <c r="SIG195" s="730"/>
      <c r="SIH195" s="730"/>
      <c r="SII195" s="730"/>
      <c r="SIJ195" s="730"/>
      <c r="SIK195" s="730"/>
      <c r="SIL195" s="730"/>
      <c r="SIM195" s="730"/>
      <c r="SIN195" s="730"/>
      <c r="SIO195" s="730"/>
      <c r="SIP195" s="730"/>
      <c r="SIQ195" s="730"/>
      <c r="SIR195" s="730"/>
      <c r="SIS195" s="730"/>
      <c r="SIT195" s="730"/>
      <c r="SIU195" s="730"/>
      <c r="SIV195" s="730"/>
      <c r="SIW195" s="730"/>
      <c r="SIX195" s="730"/>
      <c r="SIY195" s="730"/>
      <c r="SIZ195" s="730"/>
      <c r="SJA195" s="730"/>
      <c r="SJB195" s="730"/>
      <c r="SJC195" s="730"/>
      <c r="SJD195" s="730"/>
      <c r="SJE195" s="730"/>
      <c r="SJF195" s="730"/>
      <c r="SJG195" s="730"/>
      <c r="SJH195" s="730"/>
      <c r="SJI195" s="730"/>
      <c r="SJJ195" s="730"/>
      <c r="SJK195" s="730"/>
      <c r="SJL195" s="730"/>
      <c r="SJM195" s="730"/>
      <c r="SJN195" s="730"/>
      <c r="SJO195" s="730"/>
      <c r="SJP195" s="730"/>
      <c r="SJQ195" s="730"/>
      <c r="SJR195" s="730"/>
      <c r="SJS195" s="730"/>
      <c r="SJT195" s="730"/>
      <c r="SJU195" s="730"/>
      <c r="SJV195" s="730"/>
      <c r="SJW195" s="730"/>
      <c r="SJX195" s="730"/>
      <c r="SJY195" s="730"/>
      <c r="SJZ195" s="730"/>
      <c r="SKA195" s="730"/>
      <c r="SKB195" s="730"/>
      <c r="SKC195" s="730"/>
      <c r="SKD195" s="730"/>
      <c r="SKE195" s="730"/>
      <c r="SKF195" s="730"/>
      <c r="SKG195" s="730"/>
      <c r="SKH195" s="730"/>
      <c r="SKI195" s="730"/>
      <c r="SKJ195" s="730"/>
      <c r="SKK195" s="730"/>
      <c r="SKL195" s="730"/>
      <c r="SKM195" s="730"/>
      <c r="SKN195" s="730"/>
      <c r="SKO195" s="730"/>
      <c r="SKP195" s="730"/>
      <c r="SKQ195" s="730"/>
      <c r="SKR195" s="730"/>
      <c r="SKS195" s="730"/>
      <c r="SKT195" s="730"/>
      <c r="SKU195" s="730"/>
      <c r="SKV195" s="730"/>
      <c r="SKW195" s="730"/>
      <c r="SKX195" s="730"/>
      <c r="SKY195" s="730"/>
      <c r="SKZ195" s="730"/>
      <c r="SLA195" s="730"/>
      <c r="SLB195" s="730"/>
      <c r="SLC195" s="730"/>
      <c r="SLD195" s="730"/>
      <c r="SLE195" s="730"/>
      <c r="SLF195" s="730"/>
      <c r="SLG195" s="730"/>
      <c r="SLH195" s="730"/>
      <c r="SLI195" s="730"/>
      <c r="SLJ195" s="730"/>
      <c r="SLK195" s="730"/>
      <c r="SLL195" s="730"/>
      <c r="SLM195" s="730"/>
      <c r="SLN195" s="730"/>
      <c r="SLO195" s="730"/>
      <c r="SLP195" s="730"/>
      <c r="SLQ195" s="730"/>
      <c r="SLR195" s="730"/>
      <c r="SLS195" s="730"/>
      <c r="SLT195" s="730"/>
      <c r="SLU195" s="730"/>
      <c r="SLV195" s="730"/>
      <c r="SLW195" s="730"/>
      <c r="SLX195" s="730"/>
      <c r="SLY195" s="730"/>
      <c r="SLZ195" s="730"/>
      <c r="SMA195" s="730"/>
      <c r="SMB195" s="730"/>
      <c r="SMC195" s="730"/>
      <c r="SMD195" s="730"/>
      <c r="SME195" s="730"/>
      <c r="SMF195" s="730"/>
      <c r="SMG195" s="730"/>
      <c r="SMH195" s="730"/>
      <c r="SMI195" s="730"/>
      <c r="SMJ195" s="730"/>
      <c r="SMK195" s="730"/>
      <c r="SML195" s="730"/>
      <c r="SMM195" s="730"/>
      <c r="SMN195" s="730"/>
      <c r="SMO195" s="730"/>
      <c r="SMP195" s="730"/>
      <c r="SMQ195" s="730"/>
      <c r="SMR195" s="730"/>
      <c r="SMS195" s="730"/>
      <c r="SMT195" s="730"/>
      <c r="SMU195" s="730"/>
      <c r="SMV195" s="730"/>
      <c r="SMW195" s="730"/>
      <c r="SMX195" s="730"/>
      <c r="SMY195" s="730"/>
      <c r="SMZ195" s="730"/>
      <c r="SNA195" s="730"/>
      <c r="SNB195" s="730"/>
      <c r="SNC195" s="730"/>
      <c r="SND195" s="730"/>
      <c r="SNE195" s="730"/>
      <c r="SNF195" s="730"/>
      <c r="SNG195" s="730"/>
      <c r="SNH195" s="730"/>
      <c r="SNI195" s="730"/>
      <c r="SNJ195" s="730"/>
      <c r="SNK195" s="730"/>
      <c r="SNL195" s="730"/>
      <c r="SNM195" s="730"/>
      <c r="SNN195" s="730"/>
      <c r="SNO195" s="730"/>
      <c r="SNP195" s="730"/>
      <c r="SNQ195" s="730"/>
      <c r="SNR195" s="730"/>
      <c r="SNS195" s="730"/>
      <c r="SNT195" s="730"/>
      <c r="SNU195" s="730"/>
      <c r="SNV195" s="730"/>
      <c r="SNW195" s="730"/>
      <c r="SNX195" s="730"/>
      <c r="SNY195" s="730"/>
      <c r="SNZ195" s="730"/>
      <c r="SOA195" s="730"/>
      <c r="SOB195" s="730"/>
      <c r="SOC195" s="730"/>
      <c r="SOD195" s="730"/>
      <c r="SOE195" s="730"/>
      <c r="SOF195" s="730"/>
      <c r="SOG195" s="730"/>
      <c r="SOH195" s="730"/>
      <c r="SOI195" s="730"/>
      <c r="SOJ195" s="730"/>
      <c r="SOK195" s="730"/>
      <c r="SOL195" s="730"/>
      <c r="SOM195" s="730"/>
      <c r="SON195" s="730"/>
      <c r="SOO195" s="730"/>
      <c r="SOP195" s="730"/>
      <c r="SOQ195" s="730"/>
      <c r="SOR195" s="730"/>
      <c r="SOS195" s="730"/>
      <c r="SOT195" s="730"/>
      <c r="SOU195" s="730"/>
      <c r="SOV195" s="730"/>
      <c r="SOW195" s="730"/>
      <c r="SOX195" s="730"/>
      <c r="SOY195" s="730"/>
      <c r="SOZ195" s="730"/>
      <c r="SPA195" s="730"/>
      <c r="SPB195" s="730"/>
      <c r="SPC195" s="730"/>
      <c r="SPD195" s="730"/>
      <c r="SPE195" s="730"/>
      <c r="SPF195" s="730"/>
      <c r="SPG195" s="730"/>
      <c r="SPH195" s="730"/>
      <c r="SPI195" s="730"/>
      <c r="SPJ195" s="730"/>
      <c r="SPK195" s="730"/>
      <c r="SPL195" s="730"/>
      <c r="SPM195" s="730"/>
      <c r="SPN195" s="730"/>
      <c r="SPO195" s="730"/>
      <c r="SPP195" s="730"/>
      <c r="SPQ195" s="730"/>
      <c r="SPR195" s="730"/>
      <c r="SPS195" s="730"/>
      <c r="SPT195" s="730"/>
      <c r="SPU195" s="730"/>
      <c r="SPV195" s="730"/>
      <c r="SPW195" s="730"/>
      <c r="SPX195" s="730"/>
      <c r="SPY195" s="730"/>
      <c r="SPZ195" s="730"/>
      <c r="SQA195" s="730"/>
      <c r="SQB195" s="730"/>
      <c r="SQC195" s="730"/>
      <c r="SQD195" s="730"/>
      <c r="SQE195" s="730"/>
      <c r="SQF195" s="730"/>
      <c r="SQG195" s="730"/>
      <c r="SQH195" s="730"/>
      <c r="SQI195" s="730"/>
      <c r="SQJ195" s="730"/>
      <c r="SQK195" s="730"/>
      <c r="SQL195" s="730"/>
      <c r="SQM195" s="730"/>
      <c r="SQN195" s="730"/>
      <c r="SQO195" s="730"/>
      <c r="SQP195" s="730"/>
      <c r="SQQ195" s="730"/>
      <c r="SQR195" s="730"/>
      <c r="SQS195" s="730"/>
      <c r="SQT195" s="730"/>
      <c r="SQU195" s="730"/>
      <c r="SQV195" s="730"/>
      <c r="SQW195" s="730"/>
      <c r="SQX195" s="730"/>
      <c r="SQY195" s="730"/>
      <c r="SQZ195" s="730"/>
      <c r="SRA195" s="730"/>
      <c r="SRB195" s="730"/>
      <c r="SRC195" s="730"/>
      <c r="SRD195" s="730"/>
      <c r="SRE195" s="730"/>
      <c r="SRF195" s="730"/>
      <c r="SRG195" s="730"/>
      <c r="SRH195" s="730"/>
      <c r="SRI195" s="730"/>
      <c r="SRJ195" s="730"/>
      <c r="SRK195" s="730"/>
      <c r="SRL195" s="730"/>
      <c r="SRM195" s="730"/>
      <c r="SRN195" s="730"/>
      <c r="SRO195" s="730"/>
      <c r="SRP195" s="730"/>
      <c r="SRQ195" s="730"/>
      <c r="SRR195" s="730"/>
      <c r="SRS195" s="730"/>
      <c r="SRT195" s="730"/>
      <c r="SRU195" s="730"/>
      <c r="SRV195" s="730"/>
      <c r="SRW195" s="730"/>
      <c r="SRX195" s="730"/>
      <c r="SRY195" s="730"/>
      <c r="SRZ195" s="730"/>
      <c r="SSA195" s="730"/>
      <c r="SSB195" s="730"/>
      <c r="SSC195" s="730"/>
      <c r="SSD195" s="730"/>
      <c r="SSE195" s="730"/>
      <c r="SSF195" s="730"/>
      <c r="SSG195" s="730"/>
      <c r="SSH195" s="730"/>
      <c r="SSI195" s="730"/>
      <c r="SSJ195" s="730"/>
      <c r="SSK195" s="730"/>
      <c r="SSL195" s="730"/>
      <c r="SSM195" s="730"/>
      <c r="SSN195" s="730"/>
      <c r="SSO195" s="730"/>
      <c r="SSP195" s="730"/>
      <c r="SSQ195" s="730"/>
      <c r="SSR195" s="730"/>
      <c r="SSS195" s="730"/>
      <c r="SST195" s="730"/>
      <c r="SSU195" s="730"/>
      <c r="SSV195" s="730"/>
      <c r="SSW195" s="730"/>
      <c r="SSX195" s="730"/>
      <c r="SSY195" s="730"/>
      <c r="SSZ195" s="730"/>
      <c r="STA195" s="730"/>
      <c r="STB195" s="730"/>
      <c r="STC195" s="730"/>
      <c r="STD195" s="730"/>
      <c r="STE195" s="730"/>
      <c r="STF195" s="730"/>
      <c r="STG195" s="730"/>
      <c r="STH195" s="730"/>
      <c r="STI195" s="730"/>
      <c r="STJ195" s="730"/>
      <c r="STK195" s="730"/>
      <c r="STL195" s="730"/>
      <c r="STM195" s="730"/>
      <c r="STN195" s="730"/>
      <c r="STO195" s="730"/>
      <c r="STP195" s="730"/>
      <c r="STQ195" s="730"/>
      <c r="STR195" s="730"/>
      <c r="STS195" s="730"/>
      <c r="STT195" s="730"/>
      <c r="STU195" s="730"/>
      <c r="STV195" s="730"/>
      <c r="STW195" s="730"/>
      <c r="STX195" s="730"/>
      <c r="STY195" s="730"/>
      <c r="STZ195" s="730"/>
      <c r="SUA195" s="730"/>
      <c r="SUB195" s="730"/>
      <c r="SUC195" s="730"/>
      <c r="SUD195" s="730"/>
      <c r="SUE195" s="730"/>
      <c r="SUF195" s="730"/>
      <c r="SUG195" s="730"/>
      <c r="SUH195" s="730"/>
      <c r="SUI195" s="730"/>
      <c r="SUJ195" s="730"/>
      <c r="SUK195" s="730"/>
      <c r="SUL195" s="730"/>
      <c r="SUM195" s="730"/>
      <c r="SUN195" s="730"/>
      <c r="SUO195" s="730"/>
      <c r="SUP195" s="730"/>
      <c r="SUQ195" s="730"/>
      <c r="SUR195" s="730"/>
      <c r="SUS195" s="730"/>
      <c r="SUT195" s="730"/>
      <c r="SUU195" s="730"/>
      <c r="SUV195" s="730"/>
      <c r="SUW195" s="730"/>
      <c r="SUX195" s="730"/>
      <c r="SUY195" s="730"/>
      <c r="SUZ195" s="730"/>
      <c r="SVA195" s="730"/>
      <c r="SVB195" s="730"/>
      <c r="SVC195" s="730"/>
      <c r="SVD195" s="730"/>
      <c r="SVE195" s="730"/>
      <c r="SVF195" s="730"/>
      <c r="SVG195" s="730"/>
      <c r="SVH195" s="730"/>
      <c r="SVI195" s="730"/>
      <c r="SVJ195" s="730"/>
      <c r="SVK195" s="730"/>
      <c r="SVL195" s="730"/>
      <c r="SVM195" s="730"/>
      <c r="SVN195" s="730"/>
      <c r="SVO195" s="730"/>
      <c r="SVP195" s="730"/>
      <c r="SVQ195" s="730"/>
      <c r="SVR195" s="730"/>
      <c r="SVS195" s="730"/>
      <c r="SVT195" s="730"/>
      <c r="SVU195" s="730"/>
      <c r="SVV195" s="730"/>
      <c r="SVW195" s="730"/>
      <c r="SVX195" s="730"/>
      <c r="SVY195" s="730"/>
      <c r="SVZ195" s="730"/>
      <c r="SWA195" s="730"/>
      <c r="SWB195" s="730"/>
      <c r="SWC195" s="730"/>
      <c r="SWD195" s="730"/>
      <c r="SWE195" s="730"/>
      <c r="SWF195" s="730"/>
      <c r="SWG195" s="730"/>
      <c r="SWH195" s="730"/>
      <c r="SWI195" s="730"/>
      <c r="SWJ195" s="730"/>
      <c r="SWK195" s="730"/>
      <c r="SWL195" s="730"/>
      <c r="SWM195" s="730"/>
      <c r="SWN195" s="730"/>
      <c r="SWO195" s="730"/>
      <c r="SWP195" s="730"/>
      <c r="SWQ195" s="730"/>
      <c r="SWR195" s="730"/>
      <c r="SWS195" s="730"/>
      <c r="SWT195" s="730"/>
      <c r="SWU195" s="730"/>
      <c r="SWV195" s="730"/>
      <c r="SWW195" s="730"/>
      <c r="SWX195" s="730"/>
      <c r="SWY195" s="730"/>
      <c r="SWZ195" s="730"/>
      <c r="SXA195" s="730"/>
      <c r="SXB195" s="730"/>
      <c r="SXC195" s="730"/>
      <c r="SXD195" s="730"/>
      <c r="SXE195" s="730"/>
      <c r="SXF195" s="730"/>
      <c r="SXG195" s="730"/>
      <c r="SXH195" s="730"/>
      <c r="SXI195" s="730"/>
      <c r="SXJ195" s="730"/>
      <c r="SXK195" s="730"/>
      <c r="SXL195" s="730"/>
      <c r="SXM195" s="730"/>
      <c r="SXN195" s="730"/>
      <c r="SXO195" s="730"/>
      <c r="SXP195" s="730"/>
      <c r="SXQ195" s="730"/>
      <c r="SXR195" s="730"/>
      <c r="SXS195" s="730"/>
      <c r="SXT195" s="730"/>
      <c r="SXU195" s="730"/>
      <c r="SXV195" s="730"/>
      <c r="SXW195" s="730"/>
      <c r="SXX195" s="730"/>
      <c r="SXY195" s="730"/>
      <c r="SXZ195" s="730"/>
      <c r="SYA195" s="730"/>
      <c r="SYB195" s="730"/>
      <c r="SYC195" s="730"/>
      <c r="SYD195" s="730"/>
      <c r="SYE195" s="730"/>
      <c r="SYF195" s="730"/>
      <c r="SYG195" s="730"/>
      <c r="SYH195" s="730"/>
      <c r="SYI195" s="730"/>
      <c r="SYJ195" s="730"/>
      <c r="SYK195" s="730"/>
      <c r="SYL195" s="730"/>
      <c r="SYM195" s="730"/>
      <c r="SYN195" s="730"/>
      <c r="SYO195" s="730"/>
      <c r="SYP195" s="730"/>
      <c r="SYQ195" s="730"/>
      <c r="SYR195" s="730"/>
      <c r="SYS195" s="730"/>
      <c r="SYT195" s="730"/>
      <c r="SYU195" s="730"/>
      <c r="SYV195" s="730"/>
      <c r="SYW195" s="730"/>
      <c r="SYX195" s="730"/>
      <c r="SYY195" s="730"/>
      <c r="SYZ195" s="730"/>
      <c r="SZA195" s="730"/>
      <c r="SZB195" s="730"/>
      <c r="SZC195" s="730"/>
      <c r="SZD195" s="730"/>
      <c r="SZE195" s="730"/>
      <c r="SZF195" s="730"/>
      <c r="SZG195" s="730"/>
      <c r="SZH195" s="730"/>
      <c r="SZI195" s="730"/>
      <c r="SZJ195" s="730"/>
      <c r="SZK195" s="730"/>
      <c r="SZL195" s="730"/>
      <c r="SZM195" s="730"/>
      <c r="SZN195" s="730"/>
      <c r="SZO195" s="730"/>
      <c r="SZP195" s="730"/>
      <c r="SZQ195" s="730"/>
      <c r="SZR195" s="730"/>
      <c r="SZS195" s="730"/>
      <c r="SZT195" s="730"/>
      <c r="SZU195" s="730"/>
      <c r="SZV195" s="730"/>
      <c r="SZW195" s="730"/>
      <c r="SZX195" s="730"/>
      <c r="SZY195" s="730"/>
      <c r="SZZ195" s="730"/>
      <c r="TAA195" s="730"/>
      <c r="TAB195" s="730"/>
      <c r="TAC195" s="730"/>
      <c r="TAD195" s="730"/>
      <c r="TAE195" s="730"/>
      <c r="TAF195" s="730"/>
      <c r="TAG195" s="730"/>
      <c r="TAH195" s="730"/>
      <c r="TAI195" s="730"/>
      <c r="TAJ195" s="730"/>
      <c r="TAK195" s="730"/>
      <c r="TAL195" s="730"/>
      <c r="TAM195" s="730"/>
      <c r="TAN195" s="730"/>
      <c r="TAO195" s="730"/>
      <c r="TAP195" s="730"/>
      <c r="TAQ195" s="730"/>
      <c r="TAR195" s="730"/>
      <c r="TAS195" s="730"/>
      <c r="TAT195" s="730"/>
      <c r="TAU195" s="730"/>
      <c r="TAV195" s="730"/>
      <c r="TAW195" s="730"/>
      <c r="TAX195" s="730"/>
      <c r="TAY195" s="730"/>
      <c r="TAZ195" s="730"/>
      <c r="TBA195" s="730"/>
      <c r="TBB195" s="730"/>
      <c r="TBC195" s="730"/>
      <c r="TBD195" s="730"/>
      <c r="TBE195" s="730"/>
      <c r="TBF195" s="730"/>
      <c r="TBG195" s="730"/>
      <c r="TBH195" s="730"/>
      <c r="TBI195" s="730"/>
      <c r="TBJ195" s="730"/>
      <c r="TBK195" s="730"/>
      <c r="TBL195" s="730"/>
      <c r="TBM195" s="730"/>
      <c r="TBN195" s="730"/>
      <c r="TBO195" s="730"/>
      <c r="TBP195" s="730"/>
      <c r="TBQ195" s="730"/>
      <c r="TBR195" s="730"/>
      <c r="TBS195" s="730"/>
      <c r="TBT195" s="730"/>
      <c r="TBU195" s="730"/>
      <c r="TBV195" s="730"/>
      <c r="TBW195" s="730"/>
      <c r="TBX195" s="730"/>
      <c r="TBY195" s="730"/>
      <c r="TBZ195" s="730"/>
      <c r="TCA195" s="730"/>
      <c r="TCB195" s="730"/>
      <c r="TCC195" s="730"/>
      <c r="TCD195" s="730"/>
      <c r="TCE195" s="730"/>
      <c r="TCF195" s="730"/>
      <c r="TCG195" s="730"/>
      <c r="TCH195" s="730"/>
      <c r="TCI195" s="730"/>
      <c r="TCJ195" s="730"/>
      <c r="TCK195" s="730"/>
      <c r="TCL195" s="730"/>
      <c r="TCM195" s="730"/>
      <c r="TCN195" s="730"/>
      <c r="TCO195" s="730"/>
      <c r="TCP195" s="730"/>
      <c r="TCQ195" s="730"/>
      <c r="TCR195" s="730"/>
      <c r="TCS195" s="730"/>
      <c r="TCT195" s="730"/>
      <c r="TCU195" s="730"/>
      <c r="TCV195" s="730"/>
      <c r="TCW195" s="730"/>
      <c r="TCX195" s="730"/>
      <c r="TCY195" s="730"/>
      <c r="TCZ195" s="730"/>
      <c r="TDA195" s="730"/>
      <c r="TDB195" s="730"/>
      <c r="TDC195" s="730"/>
      <c r="TDD195" s="730"/>
      <c r="TDE195" s="730"/>
      <c r="TDF195" s="730"/>
      <c r="TDG195" s="730"/>
      <c r="TDH195" s="730"/>
      <c r="TDI195" s="730"/>
      <c r="TDJ195" s="730"/>
      <c r="TDK195" s="730"/>
      <c r="TDL195" s="730"/>
      <c r="TDM195" s="730"/>
      <c r="TDN195" s="730"/>
      <c r="TDO195" s="730"/>
      <c r="TDP195" s="730"/>
      <c r="TDQ195" s="730"/>
      <c r="TDR195" s="730"/>
      <c r="TDS195" s="730"/>
      <c r="TDT195" s="730"/>
      <c r="TDU195" s="730"/>
      <c r="TDV195" s="730"/>
      <c r="TDW195" s="730"/>
      <c r="TDX195" s="730"/>
      <c r="TDY195" s="730"/>
      <c r="TDZ195" s="730"/>
      <c r="TEA195" s="730"/>
      <c r="TEB195" s="730"/>
      <c r="TEC195" s="730"/>
      <c r="TED195" s="730"/>
      <c r="TEE195" s="730"/>
      <c r="TEF195" s="730"/>
      <c r="TEG195" s="730"/>
      <c r="TEH195" s="730"/>
      <c r="TEI195" s="730"/>
      <c r="TEJ195" s="730"/>
      <c r="TEK195" s="730"/>
      <c r="TEL195" s="730"/>
      <c r="TEM195" s="730"/>
      <c r="TEN195" s="730"/>
      <c r="TEO195" s="730"/>
      <c r="TEP195" s="730"/>
      <c r="TEQ195" s="730"/>
      <c r="TER195" s="730"/>
      <c r="TES195" s="730"/>
      <c r="TET195" s="730"/>
      <c r="TEU195" s="730"/>
      <c r="TEV195" s="730"/>
      <c r="TEW195" s="730"/>
      <c r="TEX195" s="730"/>
      <c r="TEY195" s="730"/>
      <c r="TEZ195" s="730"/>
      <c r="TFA195" s="730"/>
      <c r="TFB195" s="730"/>
      <c r="TFC195" s="730"/>
      <c r="TFD195" s="730"/>
      <c r="TFE195" s="730"/>
      <c r="TFF195" s="730"/>
      <c r="TFG195" s="730"/>
      <c r="TFH195" s="730"/>
      <c r="TFI195" s="730"/>
      <c r="TFJ195" s="730"/>
      <c r="TFK195" s="730"/>
      <c r="TFL195" s="730"/>
      <c r="TFM195" s="730"/>
      <c r="TFN195" s="730"/>
      <c r="TFO195" s="730"/>
      <c r="TFP195" s="730"/>
      <c r="TFQ195" s="730"/>
      <c r="TFR195" s="730"/>
      <c r="TFS195" s="730"/>
      <c r="TFT195" s="730"/>
      <c r="TFU195" s="730"/>
      <c r="TFV195" s="730"/>
      <c r="TFW195" s="730"/>
      <c r="TFX195" s="730"/>
      <c r="TFY195" s="730"/>
      <c r="TFZ195" s="730"/>
      <c r="TGA195" s="730"/>
      <c r="TGB195" s="730"/>
      <c r="TGC195" s="730"/>
      <c r="TGD195" s="730"/>
      <c r="TGE195" s="730"/>
      <c r="TGF195" s="730"/>
      <c r="TGG195" s="730"/>
      <c r="TGH195" s="730"/>
      <c r="TGI195" s="730"/>
      <c r="TGJ195" s="730"/>
      <c r="TGK195" s="730"/>
      <c r="TGL195" s="730"/>
      <c r="TGM195" s="730"/>
      <c r="TGN195" s="730"/>
      <c r="TGO195" s="730"/>
      <c r="TGP195" s="730"/>
      <c r="TGQ195" s="730"/>
      <c r="TGR195" s="730"/>
      <c r="TGS195" s="730"/>
      <c r="TGT195" s="730"/>
      <c r="TGU195" s="730"/>
      <c r="TGV195" s="730"/>
      <c r="TGW195" s="730"/>
      <c r="TGX195" s="730"/>
      <c r="TGY195" s="730"/>
      <c r="TGZ195" s="730"/>
      <c r="THA195" s="730"/>
      <c r="THB195" s="730"/>
      <c r="THC195" s="730"/>
      <c r="THD195" s="730"/>
      <c r="THE195" s="730"/>
      <c r="THF195" s="730"/>
      <c r="THG195" s="730"/>
      <c r="THH195" s="730"/>
      <c r="THI195" s="730"/>
      <c r="THJ195" s="730"/>
      <c r="THK195" s="730"/>
      <c r="THL195" s="730"/>
      <c r="THM195" s="730"/>
      <c r="THN195" s="730"/>
      <c r="THO195" s="730"/>
      <c r="THP195" s="730"/>
      <c r="THQ195" s="730"/>
      <c r="THR195" s="730"/>
      <c r="THS195" s="730"/>
      <c r="THT195" s="730"/>
      <c r="THU195" s="730"/>
      <c r="THV195" s="730"/>
      <c r="THW195" s="730"/>
      <c r="THX195" s="730"/>
      <c r="THY195" s="730"/>
      <c r="THZ195" s="730"/>
      <c r="TIA195" s="730"/>
      <c r="TIB195" s="730"/>
      <c r="TIC195" s="730"/>
      <c r="TID195" s="730"/>
      <c r="TIE195" s="730"/>
      <c r="TIF195" s="730"/>
      <c r="TIG195" s="730"/>
      <c r="TIH195" s="730"/>
      <c r="TII195" s="730"/>
      <c r="TIJ195" s="730"/>
      <c r="TIK195" s="730"/>
      <c r="TIL195" s="730"/>
      <c r="TIM195" s="730"/>
      <c r="TIN195" s="730"/>
      <c r="TIO195" s="730"/>
      <c r="TIP195" s="730"/>
      <c r="TIQ195" s="730"/>
      <c r="TIR195" s="730"/>
      <c r="TIS195" s="730"/>
      <c r="TIT195" s="730"/>
      <c r="TIU195" s="730"/>
      <c r="TIV195" s="730"/>
      <c r="TIW195" s="730"/>
      <c r="TIX195" s="730"/>
      <c r="TIY195" s="730"/>
      <c r="TIZ195" s="730"/>
      <c r="TJA195" s="730"/>
      <c r="TJB195" s="730"/>
      <c r="TJC195" s="730"/>
      <c r="TJD195" s="730"/>
      <c r="TJE195" s="730"/>
      <c r="TJF195" s="730"/>
      <c r="TJG195" s="730"/>
      <c r="TJH195" s="730"/>
      <c r="TJI195" s="730"/>
      <c r="TJJ195" s="730"/>
      <c r="TJK195" s="730"/>
      <c r="TJL195" s="730"/>
      <c r="TJM195" s="730"/>
      <c r="TJN195" s="730"/>
      <c r="TJO195" s="730"/>
      <c r="TJP195" s="730"/>
      <c r="TJQ195" s="730"/>
      <c r="TJR195" s="730"/>
      <c r="TJS195" s="730"/>
      <c r="TJT195" s="730"/>
      <c r="TJU195" s="730"/>
      <c r="TJV195" s="730"/>
      <c r="TJW195" s="730"/>
      <c r="TJX195" s="730"/>
      <c r="TJY195" s="730"/>
      <c r="TJZ195" s="730"/>
      <c r="TKA195" s="730"/>
      <c r="TKB195" s="730"/>
      <c r="TKC195" s="730"/>
      <c r="TKD195" s="730"/>
      <c r="TKE195" s="730"/>
      <c r="TKF195" s="730"/>
      <c r="TKG195" s="730"/>
      <c r="TKH195" s="730"/>
      <c r="TKI195" s="730"/>
      <c r="TKJ195" s="730"/>
      <c r="TKK195" s="730"/>
      <c r="TKL195" s="730"/>
      <c r="TKM195" s="730"/>
      <c r="TKN195" s="730"/>
      <c r="TKO195" s="730"/>
      <c r="TKP195" s="730"/>
      <c r="TKQ195" s="730"/>
      <c r="TKR195" s="730"/>
      <c r="TKS195" s="730"/>
      <c r="TKT195" s="730"/>
      <c r="TKU195" s="730"/>
      <c r="TKV195" s="730"/>
      <c r="TKW195" s="730"/>
      <c r="TKX195" s="730"/>
      <c r="TKY195" s="730"/>
      <c r="TKZ195" s="730"/>
      <c r="TLA195" s="730"/>
      <c r="TLB195" s="730"/>
      <c r="TLC195" s="730"/>
      <c r="TLD195" s="730"/>
      <c r="TLE195" s="730"/>
      <c r="TLF195" s="730"/>
      <c r="TLG195" s="730"/>
      <c r="TLH195" s="730"/>
      <c r="TLI195" s="730"/>
      <c r="TLJ195" s="730"/>
      <c r="TLK195" s="730"/>
      <c r="TLL195" s="730"/>
      <c r="TLM195" s="730"/>
      <c r="TLN195" s="730"/>
      <c r="TLO195" s="730"/>
      <c r="TLP195" s="730"/>
      <c r="TLQ195" s="730"/>
      <c r="TLR195" s="730"/>
      <c r="TLS195" s="730"/>
      <c r="TLT195" s="730"/>
      <c r="TLU195" s="730"/>
      <c r="TLV195" s="730"/>
      <c r="TLW195" s="730"/>
      <c r="TLX195" s="730"/>
      <c r="TLY195" s="730"/>
      <c r="TLZ195" s="730"/>
      <c r="TMA195" s="730"/>
      <c r="TMB195" s="730"/>
      <c r="TMC195" s="730"/>
      <c r="TMD195" s="730"/>
      <c r="TME195" s="730"/>
      <c r="TMF195" s="730"/>
      <c r="TMG195" s="730"/>
      <c r="TMH195" s="730"/>
      <c r="TMI195" s="730"/>
      <c r="TMJ195" s="730"/>
      <c r="TMK195" s="730"/>
      <c r="TML195" s="730"/>
      <c r="TMM195" s="730"/>
      <c r="TMN195" s="730"/>
      <c r="TMO195" s="730"/>
      <c r="TMP195" s="730"/>
      <c r="TMQ195" s="730"/>
      <c r="TMR195" s="730"/>
      <c r="TMS195" s="730"/>
      <c r="TMT195" s="730"/>
      <c r="TMU195" s="730"/>
      <c r="TMV195" s="730"/>
      <c r="TMW195" s="730"/>
      <c r="TMX195" s="730"/>
      <c r="TMY195" s="730"/>
      <c r="TMZ195" s="730"/>
      <c r="TNA195" s="730"/>
      <c r="TNB195" s="730"/>
      <c r="TNC195" s="730"/>
      <c r="TND195" s="730"/>
      <c r="TNE195" s="730"/>
      <c r="TNF195" s="730"/>
      <c r="TNG195" s="730"/>
      <c r="TNH195" s="730"/>
      <c r="TNI195" s="730"/>
      <c r="TNJ195" s="730"/>
      <c r="TNK195" s="730"/>
      <c r="TNL195" s="730"/>
      <c r="TNM195" s="730"/>
      <c r="TNN195" s="730"/>
      <c r="TNO195" s="730"/>
      <c r="TNP195" s="730"/>
      <c r="TNQ195" s="730"/>
      <c r="TNR195" s="730"/>
      <c r="TNS195" s="730"/>
      <c r="TNT195" s="730"/>
      <c r="TNU195" s="730"/>
      <c r="TNV195" s="730"/>
      <c r="TNW195" s="730"/>
      <c r="TNX195" s="730"/>
      <c r="TNY195" s="730"/>
      <c r="TNZ195" s="730"/>
      <c r="TOA195" s="730"/>
      <c r="TOB195" s="730"/>
      <c r="TOC195" s="730"/>
      <c r="TOD195" s="730"/>
      <c r="TOE195" s="730"/>
      <c r="TOF195" s="730"/>
      <c r="TOG195" s="730"/>
      <c r="TOH195" s="730"/>
      <c r="TOI195" s="730"/>
      <c r="TOJ195" s="730"/>
      <c r="TOK195" s="730"/>
      <c r="TOL195" s="730"/>
      <c r="TOM195" s="730"/>
      <c r="TON195" s="730"/>
      <c r="TOO195" s="730"/>
      <c r="TOP195" s="730"/>
      <c r="TOQ195" s="730"/>
      <c r="TOR195" s="730"/>
      <c r="TOS195" s="730"/>
      <c r="TOT195" s="730"/>
      <c r="TOU195" s="730"/>
      <c r="TOV195" s="730"/>
      <c r="TOW195" s="730"/>
      <c r="TOX195" s="730"/>
      <c r="TOY195" s="730"/>
      <c r="TOZ195" s="730"/>
      <c r="TPA195" s="730"/>
      <c r="TPB195" s="730"/>
      <c r="TPC195" s="730"/>
      <c r="TPD195" s="730"/>
      <c r="TPE195" s="730"/>
      <c r="TPF195" s="730"/>
      <c r="TPG195" s="730"/>
      <c r="TPH195" s="730"/>
      <c r="TPI195" s="730"/>
      <c r="TPJ195" s="730"/>
      <c r="TPK195" s="730"/>
      <c r="TPL195" s="730"/>
      <c r="TPM195" s="730"/>
      <c r="TPN195" s="730"/>
      <c r="TPO195" s="730"/>
      <c r="TPP195" s="730"/>
      <c r="TPQ195" s="730"/>
      <c r="TPR195" s="730"/>
      <c r="TPS195" s="730"/>
      <c r="TPT195" s="730"/>
      <c r="TPU195" s="730"/>
      <c r="TPV195" s="730"/>
      <c r="TPW195" s="730"/>
      <c r="TPX195" s="730"/>
      <c r="TPY195" s="730"/>
      <c r="TPZ195" s="730"/>
      <c r="TQA195" s="730"/>
      <c r="TQB195" s="730"/>
      <c r="TQC195" s="730"/>
      <c r="TQD195" s="730"/>
      <c r="TQE195" s="730"/>
      <c r="TQF195" s="730"/>
      <c r="TQG195" s="730"/>
      <c r="TQH195" s="730"/>
      <c r="TQI195" s="730"/>
      <c r="TQJ195" s="730"/>
      <c r="TQK195" s="730"/>
      <c r="TQL195" s="730"/>
      <c r="TQM195" s="730"/>
      <c r="TQN195" s="730"/>
      <c r="TQO195" s="730"/>
      <c r="TQP195" s="730"/>
      <c r="TQQ195" s="730"/>
      <c r="TQR195" s="730"/>
      <c r="TQS195" s="730"/>
      <c r="TQT195" s="730"/>
      <c r="TQU195" s="730"/>
      <c r="TQV195" s="730"/>
      <c r="TQW195" s="730"/>
      <c r="TQX195" s="730"/>
      <c r="TQY195" s="730"/>
      <c r="TQZ195" s="730"/>
      <c r="TRA195" s="730"/>
      <c r="TRB195" s="730"/>
      <c r="TRC195" s="730"/>
      <c r="TRD195" s="730"/>
      <c r="TRE195" s="730"/>
      <c r="TRF195" s="730"/>
      <c r="TRG195" s="730"/>
      <c r="TRH195" s="730"/>
      <c r="TRI195" s="730"/>
      <c r="TRJ195" s="730"/>
      <c r="TRK195" s="730"/>
      <c r="TRL195" s="730"/>
      <c r="TRM195" s="730"/>
      <c r="TRN195" s="730"/>
      <c r="TRO195" s="730"/>
      <c r="TRP195" s="730"/>
      <c r="TRQ195" s="730"/>
      <c r="TRR195" s="730"/>
      <c r="TRS195" s="730"/>
      <c r="TRT195" s="730"/>
      <c r="TRU195" s="730"/>
      <c r="TRV195" s="730"/>
      <c r="TRW195" s="730"/>
      <c r="TRX195" s="730"/>
      <c r="TRY195" s="730"/>
      <c r="TRZ195" s="730"/>
      <c r="TSA195" s="730"/>
      <c r="TSB195" s="730"/>
      <c r="TSC195" s="730"/>
      <c r="TSD195" s="730"/>
      <c r="TSE195" s="730"/>
      <c r="TSF195" s="730"/>
      <c r="TSG195" s="730"/>
      <c r="TSH195" s="730"/>
      <c r="TSI195" s="730"/>
      <c r="TSJ195" s="730"/>
      <c r="TSK195" s="730"/>
      <c r="TSL195" s="730"/>
      <c r="TSM195" s="730"/>
      <c r="TSN195" s="730"/>
      <c r="TSO195" s="730"/>
      <c r="TSP195" s="730"/>
      <c r="TSQ195" s="730"/>
      <c r="TSR195" s="730"/>
      <c r="TSS195" s="730"/>
      <c r="TST195" s="730"/>
      <c r="TSU195" s="730"/>
      <c r="TSV195" s="730"/>
      <c r="TSW195" s="730"/>
      <c r="TSX195" s="730"/>
      <c r="TSY195" s="730"/>
      <c r="TSZ195" s="730"/>
      <c r="TTA195" s="730"/>
      <c r="TTB195" s="730"/>
      <c r="TTC195" s="730"/>
      <c r="TTD195" s="730"/>
      <c r="TTE195" s="730"/>
      <c r="TTF195" s="730"/>
      <c r="TTG195" s="730"/>
      <c r="TTH195" s="730"/>
      <c r="TTI195" s="730"/>
      <c r="TTJ195" s="730"/>
      <c r="TTK195" s="730"/>
      <c r="TTL195" s="730"/>
      <c r="TTM195" s="730"/>
      <c r="TTN195" s="730"/>
      <c r="TTO195" s="730"/>
      <c r="TTP195" s="730"/>
      <c r="TTQ195" s="730"/>
      <c r="TTR195" s="730"/>
      <c r="TTS195" s="730"/>
      <c r="TTT195" s="730"/>
      <c r="TTU195" s="730"/>
      <c r="TTV195" s="730"/>
      <c r="TTW195" s="730"/>
      <c r="TTX195" s="730"/>
      <c r="TTY195" s="730"/>
      <c r="TTZ195" s="730"/>
      <c r="TUA195" s="730"/>
      <c r="TUB195" s="730"/>
      <c r="TUC195" s="730"/>
      <c r="TUD195" s="730"/>
      <c r="TUE195" s="730"/>
      <c r="TUF195" s="730"/>
      <c r="TUG195" s="730"/>
      <c r="TUH195" s="730"/>
      <c r="TUI195" s="730"/>
      <c r="TUJ195" s="730"/>
      <c r="TUK195" s="730"/>
      <c r="TUL195" s="730"/>
      <c r="TUM195" s="730"/>
      <c r="TUN195" s="730"/>
      <c r="TUO195" s="730"/>
      <c r="TUP195" s="730"/>
      <c r="TUQ195" s="730"/>
      <c r="TUR195" s="730"/>
      <c r="TUS195" s="730"/>
      <c r="TUT195" s="730"/>
      <c r="TUU195" s="730"/>
      <c r="TUV195" s="730"/>
      <c r="TUW195" s="730"/>
      <c r="TUX195" s="730"/>
      <c r="TUY195" s="730"/>
      <c r="TUZ195" s="730"/>
      <c r="TVA195" s="730"/>
      <c r="TVB195" s="730"/>
      <c r="TVC195" s="730"/>
      <c r="TVD195" s="730"/>
      <c r="TVE195" s="730"/>
      <c r="TVF195" s="730"/>
      <c r="TVG195" s="730"/>
      <c r="TVH195" s="730"/>
      <c r="TVI195" s="730"/>
      <c r="TVJ195" s="730"/>
      <c r="TVK195" s="730"/>
      <c r="TVL195" s="730"/>
      <c r="TVM195" s="730"/>
      <c r="TVN195" s="730"/>
      <c r="TVO195" s="730"/>
      <c r="TVP195" s="730"/>
      <c r="TVQ195" s="730"/>
      <c r="TVR195" s="730"/>
      <c r="TVS195" s="730"/>
      <c r="TVT195" s="730"/>
      <c r="TVU195" s="730"/>
      <c r="TVV195" s="730"/>
      <c r="TVW195" s="730"/>
      <c r="TVX195" s="730"/>
      <c r="TVY195" s="730"/>
      <c r="TVZ195" s="730"/>
      <c r="TWA195" s="730"/>
      <c r="TWB195" s="730"/>
      <c r="TWC195" s="730"/>
      <c r="TWD195" s="730"/>
      <c r="TWE195" s="730"/>
      <c r="TWF195" s="730"/>
      <c r="TWG195" s="730"/>
      <c r="TWH195" s="730"/>
      <c r="TWI195" s="730"/>
      <c r="TWJ195" s="730"/>
      <c r="TWK195" s="730"/>
      <c r="TWL195" s="730"/>
      <c r="TWM195" s="730"/>
      <c r="TWN195" s="730"/>
      <c r="TWO195" s="730"/>
      <c r="TWP195" s="730"/>
      <c r="TWQ195" s="730"/>
      <c r="TWR195" s="730"/>
      <c r="TWS195" s="730"/>
      <c r="TWT195" s="730"/>
      <c r="TWU195" s="730"/>
      <c r="TWV195" s="730"/>
      <c r="TWW195" s="730"/>
      <c r="TWX195" s="730"/>
      <c r="TWY195" s="730"/>
      <c r="TWZ195" s="730"/>
      <c r="TXA195" s="730"/>
      <c r="TXB195" s="730"/>
      <c r="TXC195" s="730"/>
      <c r="TXD195" s="730"/>
      <c r="TXE195" s="730"/>
      <c r="TXF195" s="730"/>
      <c r="TXG195" s="730"/>
      <c r="TXH195" s="730"/>
      <c r="TXI195" s="730"/>
      <c r="TXJ195" s="730"/>
      <c r="TXK195" s="730"/>
      <c r="TXL195" s="730"/>
      <c r="TXM195" s="730"/>
      <c r="TXN195" s="730"/>
      <c r="TXO195" s="730"/>
      <c r="TXP195" s="730"/>
      <c r="TXQ195" s="730"/>
      <c r="TXR195" s="730"/>
      <c r="TXS195" s="730"/>
      <c r="TXT195" s="730"/>
      <c r="TXU195" s="730"/>
      <c r="TXV195" s="730"/>
      <c r="TXW195" s="730"/>
      <c r="TXX195" s="730"/>
      <c r="TXY195" s="730"/>
      <c r="TXZ195" s="730"/>
      <c r="TYA195" s="730"/>
      <c r="TYB195" s="730"/>
      <c r="TYC195" s="730"/>
      <c r="TYD195" s="730"/>
      <c r="TYE195" s="730"/>
      <c r="TYF195" s="730"/>
      <c r="TYG195" s="730"/>
      <c r="TYH195" s="730"/>
      <c r="TYI195" s="730"/>
      <c r="TYJ195" s="730"/>
      <c r="TYK195" s="730"/>
      <c r="TYL195" s="730"/>
      <c r="TYM195" s="730"/>
      <c r="TYN195" s="730"/>
      <c r="TYO195" s="730"/>
      <c r="TYP195" s="730"/>
      <c r="TYQ195" s="730"/>
      <c r="TYR195" s="730"/>
      <c r="TYS195" s="730"/>
      <c r="TYT195" s="730"/>
      <c r="TYU195" s="730"/>
      <c r="TYV195" s="730"/>
      <c r="TYW195" s="730"/>
      <c r="TYX195" s="730"/>
      <c r="TYY195" s="730"/>
      <c r="TYZ195" s="730"/>
      <c r="TZA195" s="730"/>
      <c r="TZB195" s="730"/>
      <c r="TZC195" s="730"/>
      <c r="TZD195" s="730"/>
      <c r="TZE195" s="730"/>
      <c r="TZF195" s="730"/>
      <c r="TZG195" s="730"/>
      <c r="TZH195" s="730"/>
      <c r="TZI195" s="730"/>
      <c r="TZJ195" s="730"/>
      <c r="TZK195" s="730"/>
      <c r="TZL195" s="730"/>
      <c r="TZM195" s="730"/>
      <c r="TZN195" s="730"/>
      <c r="TZO195" s="730"/>
      <c r="TZP195" s="730"/>
      <c r="TZQ195" s="730"/>
      <c r="TZR195" s="730"/>
      <c r="TZS195" s="730"/>
      <c r="TZT195" s="730"/>
      <c r="TZU195" s="730"/>
      <c r="TZV195" s="730"/>
      <c r="TZW195" s="730"/>
      <c r="TZX195" s="730"/>
      <c r="TZY195" s="730"/>
      <c r="TZZ195" s="730"/>
      <c r="UAA195" s="730"/>
      <c r="UAB195" s="730"/>
      <c r="UAC195" s="730"/>
      <c r="UAD195" s="730"/>
      <c r="UAE195" s="730"/>
      <c r="UAF195" s="730"/>
      <c r="UAG195" s="730"/>
      <c r="UAH195" s="730"/>
      <c r="UAI195" s="730"/>
      <c r="UAJ195" s="730"/>
      <c r="UAK195" s="730"/>
      <c r="UAL195" s="730"/>
      <c r="UAM195" s="730"/>
      <c r="UAN195" s="730"/>
      <c r="UAO195" s="730"/>
      <c r="UAP195" s="730"/>
      <c r="UAQ195" s="730"/>
      <c r="UAR195" s="730"/>
      <c r="UAS195" s="730"/>
      <c r="UAT195" s="730"/>
      <c r="UAU195" s="730"/>
      <c r="UAV195" s="730"/>
      <c r="UAW195" s="730"/>
      <c r="UAX195" s="730"/>
      <c r="UAY195" s="730"/>
      <c r="UAZ195" s="730"/>
      <c r="UBA195" s="730"/>
      <c r="UBB195" s="730"/>
      <c r="UBC195" s="730"/>
      <c r="UBD195" s="730"/>
      <c r="UBE195" s="730"/>
      <c r="UBF195" s="730"/>
      <c r="UBG195" s="730"/>
      <c r="UBH195" s="730"/>
      <c r="UBI195" s="730"/>
      <c r="UBJ195" s="730"/>
      <c r="UBK195" s="730"/>
      <c r="UBL195" s="730"/>
      <c r="UBM195" s="730"/>
      <c r="UBN195" s="730"/>
      <c r="UBO195" s="730"/>
      <c r="UBP195" s="730"/>
      <c r="UBQ195" s="730"/>
      <c r="UBR195" s="730"/>
      <c r="UBS195" s="730"/>
      <c r="UBT195" s="730"/>
      <c r="UBU195" s="730"/>
      <c r="UBV195" s="730"/>
      <c r="UBW195" s="730"/>
      <c r="UBX195" s="730"/>
      <c r="UBY195" s="730"/>
      <c r="UBZ195" s="730"/>
      <c r="UCA195" s="730"/>
      <c r="UCB195" s="730"/>
      <c r="UCC195" s="730"/>
      <c r="UCD195" s="730"/>
      <c r="UCE195" s="730"/>
      <c r="UCF195" s="730"/>
      <c r="UCG195" s="730"/>
      <c r="UCH195" s="730"/>
      <c r="UCI195" s="730"/>
      <c r="UCJ195" s="730"/>
      <c r="UCK195" s="730"/>
      <c r="UCL195" s="730"/>
      <c r="UCM195" s="730"/>
      <c r="UCN195" s="730"/>
      <c r="UCO195" s="730"/>
      <c r="UCP195" s="730"/>
      <c r="UCQ195" s="730"/>
      <c r="UCR195" s="730"/>
      <c r="UCS195" s="730"/>
      <c r="UCT195" s="730"/>
      <c r="UCU195" s="730"/>
      <c r="UCV195" s="730"/>
      <c r="UCW195" s="730"/>
      <c r="UCX195" s="730"/>
      <c r="UCY195" s="730"/>
      <c r="UCZ195" s="730"/>
      <c r="UDA195" s="730"/>
      <c r="UDB195" s="730"/>
      <c r="UDC195" s="730"/>
      <c r="UDD195" s="730"/>
      <c r="UDE195" s="730"/>
      <c r="UDF195" s="730"/>
      <c r="UDG195" s="730"/>
      <c r="UDH195" s="730"/>
      <c r="UDI195" s="730"/>
      <c r="UDJ195" s="730"/>
      <c r="UDK195" s="730"/>
      <c r="UDL195" s="730"/>
      <c r="UDM195" s="730"/>
      <c r="UDN195" s="730"/>
      <c r="UDO195" s="730"/>
      <c r="UDP195" s="730"/>
      <c r="UDQ195" s="730"/>
      <c r="UDR195" s="730"/>
      <c r="UDS195" s="730"/>
      <c r="UDT195" s="730"/>
      <c r="UDU195" s="730"/>
      <c r="UDV195" s="730"/>
      <c r="UDW195" s="730"/>
      <c r="UDX195" s="730"/>
      <c r="UDY195" s="730"/>
      <c r="UDZ195" s="730"/>
      <c r="UEA195" s="730"/>
      <c r="UEB195" s="730"/>
      <c r="UEC195" s="730"/>
      <c r="UED195" s="730"/>
      <c r="UEE195" s="730"/>
      <c r="UEF195" s="730"/>
      <c r="UEG195" s="730"/>
      <c r="UEH195" s="730"/>
      <c r="UEI195" s="730"/>
      <c r="UEJ195" s="730"/>
      <c r="UEK195" s="730"/>
      <c r="UEL195" s="730"/>
      <c r="UEM195" s="730"/>
      <c r="UEN195" s="730"/>
      <c r="UEO195" s="730"/>
      <c r="UEP195" s="730"/>
      <c r="UEQ195" s="730"/>
      <c r="UER195" s="730"/>
      <c r="UES195" s="730"/>
      <c r="UET195" s="730"/>
      <c r="UEU195" s="730"/>
      <c r="UEV195" s="730"/>
      <c r="UEW195" s="730"/>
      <c r="UEX195" s="730"/>
      <c r="UEY195" s="730"/>
      <c r="UEZ195" s="730"/>
      <c r="UFA195" s="730"/>
      <c r="UFB195" s="730"/>
      <c r="UFC195" s="730"/>
      <c r="UFD195" s="730"/>
      <c r="UFE195" s="730"/>
      <c r="UFF195" s="730"/>
      <c r="UFG195" s="730"/>
      <c r="UFH195" s="730"/>
      <c r="UFI195" s="730"/>
      <c r="UFJ195" s="730"/>
      <c r="UFK195" s="730"/>
      <c r="UFL195" s="730"/>
      <c r="UFM195" s="730"/>
      <c r="UFN195" s="730"/>
      <c r="UFO195" s="730"/>
      <c r="UFP195" s="730"/>
      <c r="UFQ195" s="730"/>
      <c r="UFR195" s="730"/>
      <c r="UFS195" s="730"/>
      <c r="UFT195" s="730"/>
      <c r="UFU195" s="730"/>
      <c r="UFV195" s="730"/>
      <c r="UFW195" s="730"/>
      <c r="UFX195" s="730"/>
      <c r="UFY195" s="730"/>
      <c r="UFZ195" s="730"/>
      <c r="UGA195" s="730"/>
      <c r="UGB195" s="730"/>
      <c r="UGC195" s="730"/>
      <c r="UGD195" s="730"/>
      <c r="UGE195" s="730"/>
      <c r="UGF195" s="730"/>
      <c r="UGG195" s="730"/>
      <c r="UGH195" s="730"/>
      <c r="UGI195" s="730"/>
      <c r="UGJ195" s="730"/>
      <c r="UGK195" s="730"/>
      <c r="UGL195" s="730"/>
      <c r="UGM195" s="730"/>
      <c r="UGN195" s="730"/>
      <c r="UGO195" s="730"/>
      <c r="UGP195" s="730"/>
      <c r="UGQ195" s="730"/>
      <c r="UGR195" s="730"/>
      <c r="UGS195" s="730"/>
      <c r="UGT195" s="730"/>
      <c r="UGU195" s="730"/>
      <c r="UGV195" s="730"/>
      <c r="UGW195" s="730"/>
      <c r="UGX195" s="730"/>
      <c r="UGY195" s="730"/>
      <c r="UGZ195" s="730"/>
      <c r="UHA195" s="730"/>
      <c r="UHB195" s="730"/>
      <c r="UHC195" s="730"/>
      <c r="UHD195" s="730"/>
      <c r="UHE195" s="730"/>
      <c r="UHF195" s="730"/>
      <c r="UHG195" s="730"/>
      <c r="UHH195" s="730"/>
      <c r="UHI195" s="730"/>
      <c r="UHJ195" s="730"/>
      <c r="UHK195" s="730"/>
      <c r="UHL195" s="730"/>
      <c r="UHM195" s="730"/>
      <c r="UHN195" s="730"/>
      <c r="UHO195" s="730"/>
      <c r="UHP195" s="730"/>
      <c r="UHQ195" s="730"/>
      <c r="UHR195" s="730"/>
      <c r="UHS195" s="730"/>
      <c r="UHT195" s="730"/>
      <c r="UHU195" s="730"/>
      <c r="UHV195" s="730"/>
      <c r="UHW195" s="730"/>
      <c r="UHX195" s="730"/>
      <c r="UHY195" s="730"/>
      <c r="UHZ195" s="730"/>
      <c r="UIA195" s="730"/>
      <c r="UIB195" s="730"/>
      <c r="UIC195" s="730"/>
      <c r="UID195" s="730"/>
      <c r="UIE195" s="730"/>
      <c r="UIF195" s="730"/>
      <c r="UIG195" s="730"/>
      <c r="UIH195" s="730"/>
      <c r="UII195" s="730"/>
      <c r="UIJ195" s="730"/>
      <c r="UIK195" s="730"/>
      <c r="UIL195" s="730"/>
      <c r="UIM195" s="730"/>
      <c r="UIN195" s="730"/>
      <c r="UIO195" s="730"/>
      <c r="UIP195" s="730"/>
      <c r="UIQ195" s="730"/>
      <c r="UIR195" s="730"/>
      <c r="UIS195" s="730"/>
      <c r="UIT195" s="730"/>
      <c r="UIU195" s="730"/>
      <c r="UIV195" s="730"/>
      <c r="UIW195" s="730"/>
      <c r="UIX195" s="730"/>
      <c r="UIY195" s="730"/>
      <c r="UIZ195" s="730"/>
      <c r="UJA195" s="730"/>
      <c r="UJB195" s="730"/>
      <c r="UJC195" s="730"/>
      <c r="UJD195" s="730"/>
      <c r="UJE195" s="730"/>
      <c r="UJF195" s="730"/>
      <c r="UJG195" s="730"/>
      <c r="UJH195" s="730"/>
      <c r="UJI195" s="730"/>
      <c r="UJJ195" s="730"/>
      <c r="UJK195" s="730"/>
      <c r="UJL195" s="730"/>
      <c r="UJM195" s="730"/>
      <c r="UJN195" s="730"/>
      <c r="UJO195" s="730"/>
      <c r="UJP195" s="730"/>
      <c r="UJQ195" s="730"/>
      <c r="UJR195" s="730"/>
      <c r="UJS195" s="730"/>
      <c r="UJT195" s="730"/>
      <c r="UJU195" s="730"/>
      <c r="UJV195" s="730"/>
      <c r="UJW195" s="730"/>
      <c r="UJX195" s="730"/>
      <c r="UJY195" s="730"/>
      <c r="UJZ195" s="730"/>
      <c r="UKA195" s="730"/>
      <c r="UKB195" s="730"/>
      <c r="UKC195" s="730"/>
      <c r="UKD195" s="730"/>
      <c r="UKE195" s="730"/>
      <c r="UKF195" s="730"/>
      <c r="UKG195" s="730"/>
      <c r="UKH195" s="730"/>
      <c r="UKI195" s="730"/>
      <c r="UKJ195" s="730"/>
      <c r="UKK195" s="730"/>
      <c r="UKL195" s="730"/>
      <c r="UKM195" s="730"/>
      <c r="UKN195" s="730"/>
      <c r="UKO195" s="730"/>
      <c r="UKP195" s="730"/>
      <c r="UKQ195" s="730"/>
      <c r="UKR195" s="730"/>
      <c r="UKS195" s="730"/>
      <c r="UKT195" s="730"/>
      <c r="UKU195" s="730"/>
      <c r="UKV195" s="730"/>
      <c r="UKW195" s="730"/>
      <c r="UKX195" s="730"/>
      <c r="UKY195" s="730"/>
      <c r="UKZ195" s="730"/>
      <c r="ULA195" s="730"/>
      <c r="ULB195" s="730"/>
      <c r="ULC195" s="730"/>
      <c r="ULD195" s="730"/>
      <c r="ULE195" s="730"/>
      <c r="ULF195" s="730"/>
      <c r="ULG195" s="730"/>
      <c r="ULH195" s="730"/>
      <c r="ULI195" s="730"/>
      <c r="ULJ195" s="730"/>
      <c r="ULK195" s="730"/>
      <c r="ULL195" s="730"/>
      <c r="ULM195" s="730"/>
      <c r="ULN195" s="730"/>
      <c r="ULO195" s="730"/>
      <c r="ULP195" s="730"/>
      <c r="ULQ195" s="730"/>
      <c r="ULR195" s="730"/>
      <c r="ULS195" s="730"/>
      <c r="ULT195" s="730"/>
      <c r="ULU195" s="730"/>
      <c r="ULV195" s="730"/>
      <c r="ULW195" s="730"/>
      <c r="ULX195" s="730"/>
      <c r="ULY195" s="730"/>
      <c r="ULZ195" s="730"/>
      <c r="UMA195" s="730"/>
      <c r="UMB195" s="730"/>
      <c r="UMC195" s="730"/>
      <c r="UMD195" s="730"/>
      <c r="UME195" s="730"/>
      <c r="UMF195" s="730"/>
      <c r="UMG195" s="730"/>
      <c r="UMH195" s="730"/>
      <c r="UMI195" s="730"/>
      <c r="UMJ195" s="730"/>
      <c r="UMK195" s="730"/>
      <c r="UML195" s="730"/>
      <c r="UMM195" s="730"/>
      <c r="UMN195" s="730"/>
      <c r="UMO195" s="730"/>
      <c r="UMP195" s="730"/>
      <c r="UMQ195" s="730"/>
      <c r="UMR195" s="730"/>
      <c r="UMS195" s="730"/>
      <c r="UMT195" s="730"/>
      <c r="UMU195" s="730"/>
      <c r="UMV195" s="730"/>
      <c r="UMW195" s="730"/>
      <c r="UMX195" s="730"/>
      <c r="UMY195" s="730"/>
      <c r="UMZ195" s="730"/>
      <c r="UNA195" s="730"/>
      <c r="UNB195" s="730"/>
      <c r="UNC195" s="730"/>
      <c r="UND195" s="730"/>
      <c r="UNE195" s="730"/>
      <c r="UNF195" s="730"/>
      <c r="UNG195" s="730"/>
      <c r="UNH195" s="730"/>
      <c r="UNI195" s="730"/>
      <c r="UNJ195" s="730"/>
      <c r="UNK195" s="730"/>
      <c r="UNL195" s="730"/>
      <c r="UNM195" s="730"/>
      <c r="UNN195" s="730"/>
      <c r="UNO195" s="730"/>
      <c r="UNP195" s="730"/>
      <c r="UNQ195" s="730"/>
      <c r="UNR195" s="730"/>
      <c r="UNS195" s="730"/>
      <c r="UNT195" s="730"/>
      <c r="UNU195" s="730"/>
      <c r="UNV195" s="730"/>
      <c r="UNW195" s="730"/>
      <c r="UNX195" s="730"/>
      <c r="UNY195" s="730"/>
      <c r="UNZ195" s="730"/>
      <c r="UOA195" s="730"/>
      <c r="UOB195" s="730"/>
      <c r="UOC195" s="730"/>
      <c r="UOD195" s="730"/>
      <c r="UOE195" s="730"/>
      <c r="UOF195" s="730"/>
      <c r="UOG195" s="730"/>
      <c r="UOH195" s="730"/>
      <c r="UOI195" s="730"/>
      <c r="UOJ195" s="730"/>
      <c r="UOK195" s="730"/>
      <c r="UOL195" s="730"/>
      <c r="UOM195" s="730"/>
      <c r="UON195" s="730"/>
      <c r="UOO195" s="730"/>
      <c r="UOP195" s="730"/>
      <c r="UOQ195" s="730"/>
      <c r="UOR195" s="730"/>
      <c r="UOS195" s="730"/>
      <c r="UOT195" s="730"/>
      <c r="UOU195" s="730"/>
      <c r="UOV195" s="730"/>
      <c r="UOW195" s="730"/>
      <c r="UOX195" s="730"/>
      <c r="UOY195" s="730"/>
      <c r="UOZ195" s="730"/>
      <c r="UPA195" s="730"/>
      <c r="UPB195" s="730"/>
      <c r="UPC195" s="730"/>
      <c r="UPD195" s="730"/>
      <c r="UPE195" s="730"/>
      <c r="UPF195" s="730"/>
      <c r="UPG195" s="730"/>
      <c r="UPH195" s="730"/>
      <c r="UPI195" s="730"/>
      <c r="UPJ195" s="730"/>
      <c r="UPK195" s="730"/>
      <c r="UPL195" s="730"/>
      <c r="UPM195" s="730"/>
      <c r="UPN195" s="730"/>
      <c r="UPO195" s="730"/>
      <c r="UPP195" s="730"/>
      <c r="UPQ195" s="730"/>
      <c r="UPR195" s="730"/>
      <c r="UPS195" s="730"/>
      <c r="UPT195" s="730"/>
      <c r="UPU195" s="730"/>
      <c r="UPV195" s="730"/>
      <c r="UPW195" s="730"/>
      <c r="UPX195" s="730"/>
      <c r="UPY195" s="730"/>
      <c r="UPZ195" s="730"/>
      <c r="UQA195" s="730"/>
      <c r="UQB195" s="730"/>
      <c r="UQC195" s="730"/>
      <c r="UQD195" s="730"/>
      <c r="UQE195" s="730"/>
      <c r="UQF195" s="730"/>
      <c r="UQG195" s="730"/>
      <c r="UQH195" s="730"/>
      <c r="UQI195" s="730"/>
      <c r="UQJ195" s="730"/>
      <c r="UQK195" s="730"/>
      <c r="UQL195" s="730"/>
      <c r="UQM195" s="730"/>
      <c r="UQN195" s="730"/>
      <c r="UQO195" s="730"/>
      <c r="UQP195" s="730"/>
      <c r="UQQ195" s="730"/>
      <c r="UQR195" s="730"/>
      <c r="UQS195" s="730"/>
      <c r="UQT195" s="730"/>
      <c r="UQU195" s="730"/>
      <c r="UQV195" s="730"/>
      <c r="UQW195" s="730"/>
      <c r="UQX195" s="730"/>
      <c r="UQY195" s="730"/>
      <c r="UQZ195" s="730"/>
      <c r="URA195" s="730"/>
      <c r="URB195" s="730"/>
      <c r="URC195" s="730"/>
      <c r="URD195" s="730"/>
      <c r="URE195" s="730"/>
      <c r="URF195" s="730"/>
      <c r="URG195" s="730"/>
      <c r="URH195" s="730"/>
      <c r="URI195" s="730"/>
      <c r="URJ195" s="730"/>
      <c r="URK195" s="730"/>
      <c r="URL195" s="730"/>
      <c r="URM195" s="730"/>
      <c r="URN195" s="730"/>
      <c r="URO195" s="730"/>
      <c r="URP195" s="730"/>
      <c r="URQ195" s="730"/>
      <c r="URR195" s="730"/>
      <c r="URS195" s="730"/>
      <c r="URT195" s="730"/>
      <c r="URU195" s="730"/>
      <c r="URV195" s="730"/>
      <c r="URW195" s="730"/>
      <c r="URX195" s="730"/>
      <c r="URY195" s="730"/>
      <c r="URZ195" s="730"/>
      <c r="USA195" s="730"/>
      <c r="USB195" s="730"/>
      <c r="USC195" s="730"/>
      <c r="USD195" s="730"/>
      <c r="USE195" s="730"/>
      <c r="USF195" s="730"/>
      <c r="USG195" s="730"/>
      <c r="USH195" s="730"/>
      <c r="USI195" s="730"/>
      <c r="USJ195" s="730"/>
      <c r="USK195" s="730"/>
      <c r="USL195" s="730"/>
      <c r="USM195" s="730"/>
      <c r="USN195" s="730"/>
      <c r="USO195" s="730"/>
      <c r="USP195" s="730"/>
      <c r="USQ195" s="730"/>
      <c r="USR195" s="730"/>
      <c r="USS195" s="730"/>
      <c r="UST195" s="730"/>
      <c r="USU195" s="730"/>
      <c r="USV195" s="730"/>
      <c r="USW195" s="730"/>
      <c r="USX195" s="730"/>
      <c r="USY195" s="730"/>
      <c r="USZ195" s="730"/>
      <c r="UTA195" s="730"/>
      <c r="UTB195" s="730"/>
      <c r="UTC195" s="730"/>
      <c r="UTD195" s="730"/>
      <c r="UTE195" s="730"/>
      <c r="UTF195" s="730"/>
      <c r="UTG195" s="730"/>
      <c r="UTH195" s="730"/>
      <c r="UTI195" s="730"/>
      <c r="UTJ195" s="730"/>
      <c r="UTK195" s="730"/>
      <c r="UTL195" s="730"/>
      <c r="UTM195" s="730"/>
      <c r="UTN195" s="730"/>
      <c r="UTO195" s="730"/>
      <c r="UTP195" s="730"/>
      <c r="UTQ195" s="730"/>
      <c r="UTR195" s="730"/>
      <c r="UTS195" s="730"/>
      <c r="UTT195" s="730"/>
      <c r="UTU195" s="730"/>
      <c r="UTV195" s="730"/>
      <c r="UTW195" s="730"/>
      <c r="UTX195" s="730"/>
      <c r="UTY195" s="730"/>
      <c r="UTZ195" s="730"/>
      <c r="UUA195" s="730"/>
      <c r="UUB195" s="730"/>
      <c r="UUC195" s="730"/>
      <c r="UUD195" s="730"/>
      <c r="UUE195" s="730"/>
      <c r="UUF195" s="730"/>
      <c r="UUG195" s="730"/>
      <c r="UUH195" s="730"/>
      <c r="UUI195" s="730"/>
      <c r="UUJ195" s="730"/>
      <c r="UUK195" s="730"/>
      <c r="UUL195" s="730"/>
      <c r="UUM195" s="730"/>
      <c r="UUN195" s="730"/>
      <c r="UUO195" s="730"/>
      <c r="UUP195" s="730"/>
      <c r="UUQ195" s="730"/>
      <c r="UUR195" s="730"/>
      <c r="UUS195" s="730"/>
      <c r="UUT195" s="730"/>
      <c r="UUU195" s="730"/>
      <c r="UUV195" s="730"/>
      <c r="UUW195" s="730"/>
      <c r="UUX195" s="730"/>
      <c r="UUY195" s="730"/>
      <c r="UUZ195" s="730"/>
      <c r="UVA195" s="730"/>
      <c r="UVB195" s="730"/>
      <c r="UVC195" s="730"/>
      <c r="UVD195" s="730"/>
      <c r="UVE195" s="730"/>
      <c r="UVF195" s="730"/>
      <c r="UVG195" s="730"/>
      <c r="UVH195" s="730"/>
      <c r="UVI195" s="730"/>
      <c r="UVJ195" s="730"/>
      <c r="UVK195" s="730"/>
      <c r="UVL195" s="730"/>
      <c r="UVM195" s="730"/>
      <c r="UVN195" s="730"/>
      <c r="UVO195" s="730"/>
      <c r="UVP195" s="730"/>
      <c r="UVQ195" s="730"/>
      <c r="UVR195" s="730"/>
      <c r="UVS195" s="730"/>
      <c r="UVT195" s="730"/>
      <c r="UVU195" s="730"/>
      <c r="UVV195" s="730"/>
      <c r="UVW195" s="730"/>
      <c r="UVX195" s="730"/>
      <c r="UVY195" s="730"/>
      <c r="UVZ195" s="730"/>
      <c r="UWA195" s="730"/>
      <c r="UWB195" s="730"/>
      <c r="UWC195" s="730"/>
      <c r="UWD195" s="730"/>
      <c r="UWE195" s="730"/>
      <c r="UWF195" s="730"/>
      <c r="UWG195" s="730"/>
      <c r="UWH195" s="730"/>
      <c r="UWI195" s="730"/>
      <c r="UWJ195" s="730"/>
      <c r="UWK195" s="730"/>
      <c r="UWL195" s="730"/>
      <c r="UWM195" s="730"/>
      <c r="UWN195" s="730"/>
      <c r="UWO195" s="730"/>
      <c r="UWP195" s="730"/>
      <c r="UWQ195" s="730"/>
      <c r="UWR195" s="730"/>
      <c r="UWS195" s="730"/>
      <c r="UWT195" s="730"/>
      <c r="UWU195" s="730"/>
      <c r="UWV195" s="730"/>
      <c r="UWW195" s="730"/>
      <c r="UWX195" s="730"/>
      <c r="UWY195" s="730"/>
      <c r="UWZ195" s="730"/>
      <c r="UXA195" s="730"/>
      <c r="UXB195" s="730"/>
      <c r="UXC195" s="730"/>
      <c r="UXD195" s="730"/>
      <c r="UXE195" s="730"/>
      <c r="UXF195" s="730"/>
      <c r="UXG195" s="730"/>
      <c r="UXH195" s="730"/>
      <c r="UXI195" s="730"/>
      <c r="UXJ195" s="730"/>
      <c r="UXK195" s="730"/>
      <c r="UXL195" s="730"/>
      <c r="UXM195" s="730"/>
      <c r="UXN195" s="730"/>
      <c r="UXO195" s="730"/>
      <c r="UXP195" s="730"/>
      <c r="UXQ195" s="730"/>
      <c r="UXR195" s="730"/>
      <c r="UXS195" s="730"/>
      <c r="UXT195" s="730"/>
      <c r="UXU195" s="730"/>
      <c r="UXV195" s="730"/>
      <c r="UXW195" s="730"/>
      <c r="UXX195" s="730"/>
      <c r="UXY195" s="730"/>
      <c r="UXZ195" s="730"/>
      <c r="UYA195" s="730"/>
      <c r="UYB195" s="730"/>
      <c r="UYC195" s="730"/>
      <c r="UYD195" s="730"/>
      <c r="UYE195" s="730"/>
      <c r="UYF195" s="730"/>
      <c r="UYG195" s="730"/>
      <c r="UYH195" s="730"/>
      <c r="UYI195" s="730"/>
      <c r="UYJ195" s="730"/>
      <c r="UYK195" s="730"/>
      <c r="UYL195" s="730"/>
      <c r="UYM195" s="730"/>
      <c r="UYN195" s="730"/>
      <c r="UYO195" s="730"/>
      <c r="UYP195" s="730"/>
      <c r="UYQ195" s="730"/>
      <c r="UYR195" s="730"/>
      <c r="UYS195" s="730"/>
      <c r="UYT195" s="730"/>
      <c r="UYU195" s="730"/>
      <c r="UYV195" s="730"/>
      <c r="UYW195" s="730"/>
      <c r="UYX195" s="730"/>
      <c r="UYY195" s="730"/>
      <c r="UYZ195" s="730"/>
      <c r="UZA195" s="730"/>
      <c r="UZB195" s="730"/>
      <c r="UZC195" s="730"/>
      <c r="UZD195" s="730"/>
      <c r="UZE195" s="730"/>
      <c r="UZF195" s="730"/>
      <c r="UZG195" s="730"/>
      <c r="UZH195" s="730"/>
      <c r="UZI195" s="730"/>
      <c r="UZJ195" s="730"/>
      <c r="UZK195" s="730"/>
      <c r="UZL195" s="730"/>
      <c r="UZM195" s="730"/>
      <c r="UZN195" s="730"/>
      <c r="UZO195" s="730"/>
      <c r="UZP195" s="730"/>
      <c r="UZQ195" s="730"/>
      <c r="UZR195" s="730"/>
      <c r="UZS195" s="730"/>
      <c r="UZT195" s="730"/>
      <c r="UZU195" s="730"/>
      <c r="UZV195" s="730"/>
      <c r="UZW195" s="730"/>
      <c r="UZX195" s="730"/>
      <c r="UZY195" s="730"/>
      <c r="UZZ195" s="730"/>
      <c r="VAA195" s="730"/>
      <c r="VAB195" s="730"/>
      <c r="VAC195" s="730"/>
      <c r="VAD195" s="730"/>
      <c r="VAE195" s="730"/>
      <c r="VAF195" s="730"/>
      <c r="VAG195" s="730"/>
      <c r="VAH195" s="730"/>
      <c r="VAI195" s="730"/>
      <c r="VAJ195" s="730"/>
      <c r="VAK195" s="730"/>
      <c r="VAL195" s="730"/>
      <c r="VAM195" s="730"/>
      <c r="VAN195" s="730"/>
      <c r="VAO195" s="730"/>
      <c r="VAP195" s="730"/>
      <c r="VAQ195" s="730"/>
      <c r="VAR195" s="730"/>
      <c r="VAS195" s="730"/>
      <c r="VAT195" s="730"/>
      <c r="VAU195" s="730"/>
      <c r="VAV195" s="730"/>
      <c r="VAW195" s="730"/>
      <c r="VAX195" s="730"/>
      <c r="VAY195" s="730"/>
      <c r="VAZ195" s="730"/>
      <c r="VBA195" s="730"/>
      <c r="VBB195" s="730"/>
      <c r="VBC195" s="730"/>
      <c r="VBD195" s="730"/>
      <c r="VBE195" s="730"/>
      <c r="VBF195" s="730"/>
      <c r="VBG195" s="730"/>
      <c r="VBH195" s="730"/>
      <c r="VBI195" s="730"/>
      <c r="VBJ195" s="730"/>
      <c r="VBK195" s="730"/>
      <c r="VBL195" s="730"/>
      <c r="VBM195" s="730"/>
      <c r="VBN195" s="730"/>
      <c r="VBO195" s="730"/>
      <c r="VBP195" s="730"/>
      <c r="VBQ195" s="730"/>
      <c r="VBR195" s="730"/>
      <c r="VBS195" s="730"/>
      <c r="VBT195" s="730"/>
      <c r="VBU195" s="730"/>
      <c r="VBV195" s="730"/>
      <c r="VBW195" s="730"/>
      <c r="VBX195" s="730"/>
      <c r="VBY195" s="730"/>
      <c r="VBZ195" s="730"/>
      <c r="VCA195" s="730"/>
      <c r="VCB195" s="730"/>
      <c r="VCC195" s="730"/>
      <c r="VCD195" s="730"/>
      <c r="VCE195" s="730"/>
      <c r="VCF195" s="730"/>
      <c r="VCG195" s="730"/>
      <c r="VCH195" s="730"/>
      <c r="VCI195" s="730"/>
      <c r="VCJ195" s="730"/>
      <c r="VCK195" s="730"/>
      <c r="VCL195" s="730"/>
      <c r="VCM195" s="730"/>
      <c r="VCN195" s="730"/>
      <c r="VCO195" s="730"/>
      <c r="VCP195" s="730"/>
      <c r="VCQ195" s="730"/>
      <c r="VCR195" s="730"/>
      <c r="VCS195" s="730"/>
      <c r="VCT195" s="730"/>
      <c r="VCU195" s="730"/>
      <c r="VCV195" s="730"/>
      <c r="VCW195" s="730"/>
      <c r="VCX195" s="730"/>
      <c r="VCY195" s="730"/>
      <c r="VCZ195" s="730"/>
      <c r="VDA195" s="730"/>
      <c r="VDB195" s="730"/>
      <c r="VDC195" s="730"/>
      <c r="VDD195" s="730"/>
      <c r="VDE195" s="730"/>
      <c r="VDF195" s="730"/>
      <c r="VDG195" s="730"/>
      <c r="VDH195" s="730"/>
      <c r="VDI195" s="730"/>
      <c r="VDJ195" s="730"/>
      <c r="VDK195" s="730"/>
      <c r="VDL195" s="730"/>
      <c r="VDM195" s="730"/>
      <c r="VDN195" s="730"/>
      <c r="VDO195" s="730"/>
      <c r="VDP195" s="730"/>
      <c r="VDQ195" s="730"/>
      <c r="VDR195" s="730"/>
      <c r="VDS195" s="730"/>
      <c r="VDT195" s="730"/>
      <c r="VDU195" s="730"/>
      <c r="VDV195" s="730"/>
      <c r="VDW195" s="730"/>
      <c r="VDX195" s="730"/>
      <c r="VDY195" s="730"/>
      <c r="VDZ195" s="730"/>
      <c r="VEA195" s="730"/>
      <c r="VEB195" s="730"/>
      <c r="VEC195" s="730"/>
      <c r="VED195" s="730"/>
      <c r="VEE195" s="730"/>
      <c r="VEF195" s="730"/>
      <c r="VEG195" s="730"/>
      <c r="VEH195" s="730"/>
      <c r="VEI195" s="730"/>
      <c r="VEJ195" s="730"/>
      <c r="VEK195" s="730"/>
      <c r="VEL195" s="730"/>
      <c r="VEM195" s="730"/>
      <c r="VEN195" s="730"/>
      <c r="VEO195" s="730"/>
      <c r="VEP195" s="730"/>
      <c r="VEQ195" s="730"/>
      <c r="VER195" s="730"/>
      <c r="VES195" s="730"/>
      <c r="VET195" s="730"/>
      <c r="VEU195" s="730"/>
      <c r="VEV195" s="730"/>
      <c r="VEW195" s="730"/>
      <c r="VEX195" s="730"/>
      <c r="VEY195" s="730"/>
      <c r="VEZ195" s="730"/>
      <c r="VFA195" s="730"/>
      <c r="VFB195" s="730"/>
      <c r="VFC195" s="730"/>
      <c r="VFD195" s="730"/>
      <c r="VFE195" s="730"/>
      <c r="VFF195" s="730"/>
      <c r="VFG195" s="730"/>
      <c r="VFH195" s="730"/>
      <c r="VFI195" s="730"/>
      <c r="VFJ195" s="730"/>
      <c r="VFK195" s="730"/>
      <c r="VFL195" s="730"/>
      <c r="VFM195" s="730"/>
      <c r="VFN195" s="730"/>
      <c r="VFO195" s="730"/>
      <c r="VFP195" s="730"/>
      <c r="VFQ195" s="730"/>
      <c r="VFR195" s="730"/>
      <c r="VFS195" s="730"/>
      <c r="VFT195" s="730"/>
      <c r="VFU195" s="730"/>
      <c r="VFV195" s="730"/>
      <c r="VFW195" s="730"/>
      <c r="VFX195" s="730"/>
      <c r="VFY195" s="730"/>
      <c r="VFZ195" s="730"/>
      <c r="VGA195" s="730"/>
      <c r="VGB195" s="730"/>
      <c r="VGC195" s="730"/>
      <c r="VGD195" s="730"/>
      <c r="VGE195" s="730"/>
      <c r="VGF195" s="730"/>
      <c r="VGG195" s="730"/>
      <c r="VGH195" s="730"/>
      <c r="VGI195" s="730"/>
      <c r="VGJ195" s="730"/>
      <c r="VGK195" s="730"/>
      <c r="VGL195" s="730"/>
      <c r="VGM195" s="730"/>
      <c r="VGN195" s="730"/>
      <c r="VGO195" s="730"/>
      <c r="VGP195" s="730"/>
      <c r="VGQ195" s="730"/>
      <c r="VGR195" s="730"/>
      <c r="VGS195" s="730"/>
      <c r="VGT195" s="730"/>
      <c r="VGU195" s="730"/>
      <c r="VGV195" s="730"/>
      <c r="VGW195" s="730"/>
      <c r="VGX195" s="730"/>
      <c r="VGY195" s="730"/>
      <c r="VGZ195" s="730"/>
      <c r="VHA195" s="730"/>
      <c r="VHB195" s="730"/>
      <c r="VHC195" s="730"/>
      <c r="VHD195" s="730"/>
      <c r="VHE195" s="730"/>
      <c r="VHF195" s="730"/>
      <c r="VHG195" s="730"/>
      <c r="VHH195" s="730"/>
      <c r="VHI195" s="730"/>
      <c r="VHJ195" s="730"/>
      <c r="VHK195" s="730"/>
      <c r="VHL195" s="730"/>
      <c r="VHM195" s="730"/>
      <c r="VHN195" s="730"/>
      <c r="VHO195" s="730"/>
      <c r="VHP195" s="730"/>
      <c r="VHQ195" s="730"/>
      <c r="VHR195" s="730"/>
      <c r="VHS195" s="730"/>
      <c r="VHT195" s="730"/>
      <c r="VHU195" s="730"/>
      <c r="VHV195" s="730"/>
      <c r="VHW195" s="730"/>
      <c r="VHX195" s="730"/>
      <c r="VHY195" s="730"/>
      <c r="VHZ195" s="730"/>
      <c r="VIA195" s="730"/>
      <c r="VIB195" s="730"/>
      <c r="VIC195" s="730"/>
      <c r="VID195" s="730"/>
      <c r="VIE195" s="730"/>
      <c r="VIF195" s="730"/>
      <c r="VIG195" s="730"/>
      <c r="VIH195" s="730"/>
      <c r="VII195" s="730"/>
      <c r="VIJ195" s="730"/>
      <c r="VIK195" s="730"/>
      <c r="VIL195" s="730"/>
      <c r="VIM195" s="730"/>
      <c r="VIN195" s="730"/>
      <c r="VIO195" s="730"/>
      <c r="VIP195" s="730"/>
      <c r="VIQ195" s="730"/>
      <c r="VIR195" s="730"/>
      <c r="VIS195" s="730"/>
      <c r="VIT195" s="730"/>
      <c r="VIU195" s="730"/>
      <c r="VIV195" s="730"/>
      <c r="VIW195" s="730"/>
      <c r="VIX195" s="730"/>
      <c r="VIY195" s="730"/>
      <c r="VIZ195" s="730"/>
      <c r="VJA195" s="730"/>
      <c r="VJB195" s="730"/>
      <c r="VJC195" s="730"/>
      <c r="VJD195" s="730"/>
      <c r="VJE195" s="730"/>
      <c r="VJF195" s="730"/>
      <c r="VJG195" s="730"/>
      <c r="VJH195" s="730"/>
      <c r="VJI195" s="730"/>
      <c r="VJJ195" s="730"/>
      <c r="VJK195" s="730"/>
      <c r="VJL195" s="730"/>
      <c r="VJM195" s="730"/>
      <c r="VJN195" s="730"/>
      <c r="VJO195" s="730"/>
      <c r="VJP195" s="730"/>
      <c r="VJQ195" s="730"/>
      <c r="VJR195" s="730"/>
      <c r="VJS195" s="730"/>
      <c r="VJT195" s="730"/>
      <c r="VJU195" s="730"/>
      <c r="VJV195" s="730"/>
      <c r="VJW195" s="730"/>
      <c r="VJX195" s="730"/>
      <c r="VJY195" s="730"/>
      <c r="VJZ195" s="730"/>
      <c r="VKA195" s="730"/>
      <c r="VKB195" s="730"/>
      <c r="VKC195" s="730"/>
      <c r="VKD195" s="730"/>
      <c r="VKE195" s="730"/>
      <c r="VKF195" s="730"/>
      <c r="VKG195" s="730"/>
      <c r="VKH195" s="730"/>
      <c r="VKI195" s="730"/>
      <c r="VKJ195" s="730"/>
      <c r="VKK195" s="730"/>
      <c r="VKL195" s="730"/>
      <c r="VKM195" s="730"/>
      <c r="VKN195" s="730"/>
      <c r="VKO195" s="730"/>
      <c r="VKP195" s="730"/>
      <c r="VKQ195" s="730"/>
      <c r="VKR195" s="730"/>
      <c r="VKS195" s="730"/>
      <c r="VKT195" s="730"/>
      <c r="VKU195" s="730"/>
      <c r="VKV195" s="730"/>
      <c r="VKW195" s="730"/>
      <c r="VKX195" s="730"/>
      <c r="VKY195" s="730"/>
      <c r="VKZ195" s="730"/>
      <c r="VLA195" s="730"/>
      <c r="VLB195" s="730"/>
      <c r="VLC195" s="730"/>
      <c r="VLD195" s="730"/>
      <c r="VLE195" s="730"/>
      <c r="VLF195" s="730"/>
      <c r="VLG195" s="730"/>
      <c r="VLH195" s="730"/>
      <c r="VLI195" s="730"/>
      <c r="VLJ195" s="730"/>
      <c r="VLK195" s="730"/>
      <c r="VLL195" s="730"/>
      <c r="VLM195" s="730"/>
      <c r="VLN195" s="730"/>
      <c r="VLO195" s="730"/>
      <c r="VLP195" s="730"/>
      <c r="VLQ195" s="730"/>
      <c r="VLR195" s="730"/>
      <c r="VLS195" s="730"/>
      <c r="VLT195" s="730"/>
      <c r="VLU195" s="730"/>
      <c r="VLV195" s="730"/>
      <c r="VLW195" s="730"/>
      <c r="VLX195" s="730"/>
      <c r="VLY195" s="730"/>
      <c r="VLZ195" s="730"/>
      <c r="VMA195" s="730"/>
      <c r="VMB195" s="730"/>
      <c r="VMC195" s="730"/>
      <c r="VMD195" s="730"/>
      <c r="VME195" s="730"/>
      <c r="VMF195" s="730"/>
      <c r="VMG195" s="730"/>
      <c r="VMH195" s="730"/>
      <c r="VMI195" s="730"/>
      <c r="VMJ195" s="730"/>
      <c r="VMK195" s="730"/>
      <c r="VML195" s="730"/>
      <c r="VMM195" s="730"/>
      <c r="VMN195" s="730"/>
      <c r="VMO195" s="730"/>
      <c r="VMP195" s="730"/>
      <c r="VMQ195" s="730"/>
      <c r="VMR195" s="730"/>
      <c r="VMS195" s="730"/>
      <c r="VMT195" s="730"/>
      <c r="VMU195" s="730"/>
      <c r="VMV195" s="730"/>
      <c r="VMW195" s="730"/>
      <c r="VMX195" s="730"/>
      <c r="VMY195" s="730"/>
      <c r="VMZ195" s="730"/>
      <c r="VNA195" s="730"/>
      <c r="VNB195" s="730"/>
      <c r="VNC195" s="730"/>
      <c r="VND195" s="730"/>
      <c r="VNE195" s="730"/>
      <c r="VNF195" s="730"/>
      <c r="VNG195" s="730"/>
      <c r="VNH195" s="730"/>
      <c r="VNI195" s="730"/>
      <c r="VNJ195" s="730"/>
      <c r="VNK195" s="730"/>
      <c r="VNL195" s="730"/>
      <c r="VNM195" s="730"/>
      <c r="VNN195" s="730"/>
      <c r="VNO195" s="730"/>
      <c r="VNP195" s="730"/>
      <c r="VNQ195" s="730"/>
      <c r="VNR195" s="730"/>
      <c r="VNS195" s="730"/>
      <c r="VNT195" s="730"/>
      <c r="VNU195" s="730"/>
      <c r="VNV195" s="730"/>
      <c r="VNW195" s="730"/>
      <c r="VNX195" s="730"/>
      <c r="VNY195" s="730"/>
      <c r="VNZ195" s="730"/>
      <c r="VOA195" s="730"/>
      <c r="VOB195" s="730"/>
      <c r="VOC195" s="730"/>
      <c r="VOD195" s="730"/>
      <c r="VOE195" s="730"/>
      <c r="VOF195" s="730"/>
      <c r="VOG195" s="730"/>
      <c r="VOH195" s="730"/>
      <c r="VOI195" s="730"/>
      <c r="VOJ195" s="730"/>
      <c r="VOK195" s="730"/>
      <c r="VOL195" s="730"/>
      <c r="VOM195" s="730"/>
      <c r="VON195" s="730"/>
      <c r="VOO195" s="730"/>
      <c r="VOP195" s="730"/>
      <c r="VOQ195" s="730"/>
      <c r="VOR195" s="730"/>
      <c r="VOS195" s="730"/>
      <c r="VOT195" s="730"/>
      <c r="VOU195" s="730"/>
      <c r="VOV195" s="730"/>
      <c r="VOW195" s="730"/>
      <c r="VOX195" s="730"/>
      <c r="VOY195" s="730"/>
      <c r="VOZ195" s="730"/>
      <c r="VPA195" s="730"/>
      <c r="VPB195" s="730"/>
      <c r="VPC195" s="730"/>
      <c r="VPD195" s="730"/>
      <c r="VPE195" s="730"/>
      <c r="VPF195" s="730"/>
      <c r="VPG195" s="730"/>
      <c r="VPH195" s="730"/>
      <c r="VPI195" s="730"/>
      <c r="VPJ195" s="730"/>
      <c r="VPK195" s="730"/>
      <c r="VPL195" s="730"/>
      <c r="VPM195" s="730"/>
      <c r="VPN195" s="730"/>
      <c r="VPO195" s="730"/>
      <c r="VPP195" s="730"/>
      <c r="VPQ195" s="730"/>
      <c r="VPR195" s="730"/>
      <c r="VPS195" s="730"/>
      <c r="VPT195" s="730"/>
      <c r="VPU195" s="730"/>
      <c r="VPV195" s="730"/>
      <c r="VPW195" s="730"/>
      <c r="VPX195" s="730"/>
      <c r="VPY195" s="730"/>
      <c r="VPZ195" s="730"/>
      <c r="VQA195" s="730"/>
      <c r="VQB195" s="730"/>
      <c r="VQC195" s="730"/>
      <c r="VQD195" s="730"/>
      <c r="VQE195" s="730"/>
      <c r="VQF195" s="730"/>
      <c r="VQG195" s="730"/>
      <c r="VQH195" s="730"/>
      <c r="VQI195" s="730"/>
      <c r="VQJ195" s="730"/>
      <c r="VQK195" s="730"/>
      <c r="VQL195" s="730"/>
      <c r="VQM195" s="730"/>
      <c r="VQN195" s="730"/>
      <c r="VQO195" s="730"/>
      <c r="VQP195" s="730"/>
      <c r="VQQ195" s="730"/>
      <c r="VQR195" s="730"/>
      <c r="VQS195" s="730"/>
      <c r="VQT195" s="730"/>
      <c r="VQU195" s="730"/>
      <c r="VQV195" s="730"/>
      <c r="VQW195" s="730"/>
      <c r="VQX195" s="730"/>
      <c r="VQY195" s="730"/>
      <c r="VQZ195" s="730"/>
      <c r="VRA195" s="730"/>
      <c r="VRB195" s="730"/>
      <c r="VRC195" s="730"/>
      <c r="VRD195" s="730"/>
      <c r="VRE195" s="730"/>
      <c r="VRF195" s="730"/>
      <c r="VRG195" s="730"/>
      <c r="VRH195" s="730"/>
      <c r="VRI195" s="730"/>
      <c r="VRJ195" s="730"/>
      <c r="VRK195" s="730"/>
      <c r="VRL195" s="730"/>
      <c r="VRM195" s="730"/>
      <c r="VRN195" s="730"/>
      <c r="VRO195" s="730"/>
      <c r="VRP195" s="730"/>
      <c r="VRQ195" s="730"/>
      <c r="VRR195" s="730"/>
      <c r="VRS195" s="730"/>
      <c r="VRT195" s="730"/>
      <c r="VRU195" s="730"/>
      <c r="VRV195" s="730"/>
      <c r="VRW195" s="730"/>
      <c r="VRX195" s="730"/>
      <c r="VRY195" s="730"/>
      <c r="VRZ195" s="730"/>
      <c r="VSA195" s="730"/>
      <c r="VSB195" s="730"/>
      <c r="VSC195" s="730"/>
      <c r="VSD195" s="730"/>
      <c r="VSE195" s="730"/>
      <c r="VSF195" s="730"/>
      <c r="VSG195" s="730"/>
      <c r="VSH195" s="730"/>
      <c r="VSI195" s="730"/>
      <c r="VSJ195" s="730"/>
      <c r="VSK195" s="730"/>
      <c r="VSL195" s="730"/>
      <c r="VSM195" s="730"/>
      <c r="VSN195" s="730"/>
      <c r="VSO195" s="730"/>
      <c r="VSP195" s="730"/>
      <c r="VSQ195" s="730"/>
      <c r="VSR195" s="730"/>
      <c r="VSS195" s="730"/>
      <c r="VST195" s="730"/>
      <c r="VSU195" s="730"/>
      <c r="VSV195" s="730"/>
      <c r="VSW195" s="730"/>
      <c r="VSX195" s="730"/>
      <c r="VSY195" s="730"/>
      <c r="VSZ195" s="730"/>
      <c r="VTA195" s="730"/>
      <c r="VTB195" s="730"/>
      <c r="VTC195" s="730"/>
      <c r="VTD195" s="730"/>
      <c r="VTE195" s="730"/>
      <c r="VTF195" s="730"/>
      <c r="VTG195" s="730"/>
      <c r="VTH195" s="730"/>
      <c r="VTI195" s="730"/>
      <c r="VTJ195" s="730"/>
      <c r="VTK195" s="730"/>
      <c r="VTL195" s="730"/>
      <c r="VTM195" s="730"/>
      <c r="VTN195" s="730"/>
      <c r="VTO195" s="730"/>
      <c r="VTP195" s="730"/>
      <c r="VTQ195" s="730"/>
      <c r="VTR195" s="730"/>
      <c r="VTS195" s="730"/>
      <c r="VTT195" s="730"/>
      <c r="VTU195" s="730"/>
      <c r="VTV195" s="730"/>
      <c r="VTW195" s="730"/>
      <c r="VTX195" s="730"/>
      <c r="VTY195" s="730"/>
      <c r="VTZ195" s="730"/>
      <c r="VUA195" s="730"/>
      <c r="VUB195" s="730"/>
      <c r="VUC195" s="730"/>
      <c r="VUD195" s="730"/>
      <c r="VUE195" s="730"/>
      <c r="VUF195" s="730"/>
      <c r="VUG195" s="730"/>
      <c r="VUH195" s="730"/>
      <c r="VUI195" s="730"/>
      <c r="VUJ195" s="730"/>
      <c r="VUK195" s="730"/>
      <c r="VUL195" s="730"/>
      <c r="VUM195" s="730"/>
      <c r="VUN195" s="730"/>
      <c r="VUO195" s="730"/>
      <c r="VUP195" s="730"/>
      <c r="VUQ195" s="730"/>
      <c r="VUR195" s="730"/>
      <c r="VUS195" s="730"/>
      <c r="VUT195" s="730"/>
      <c r="VUU195" s="730"/>
      <c r="VUV195" s="730"/>
      <c r="VUW195" s="730"/>
      <c r="VUX195" s="730"/>
      <c r="VUY195" s="730"/>
      <c r="VUZ195" s="730"/>
      <c r="VVA195" s="730"/>
      <c r="VVB195" s="730"/>
      <c r="VVC195" s="730"/>
      <c r="VVD195" s="730"/>
      <c r="VVE195" s="730"/>
      <c r="VVF195" s="730"/>
      <c r="VVG195" s="730"/>
      <c r="VVH195" s="730"/>
      <c r="VVI195" s="730"/>
      <c r="VVJ195" s="730"/>
      <c r="VVK195" s="730"/>
      <c r="VVL195" s="730"/>
      <c r="VVM195" s="730"/>
      <c r="VVN195" s="730"/>
      <c r="VVO195" s="730"/>
      <c r="VVP195" s="730"/>
      <c r="VVQ195" s="730"/>
      <c r="VVR195" s="730"/>
      <c r="VVS195" s="730"/>
      <c r="VVT195" s="730"/>
      <c r="VVU195" s="730"/>
      <c r="VVV195" s="730"/>
      <c r="VVW195" s="730"/>
      <c r="VVX195" s="730"/>
      <c r="VVY195" s="730"/>
      <c r="VVZ195" s="730"/>
      <c r="VWA195" s="730"/>
      <c r="VWB195" s="730"/>
      <c r="VWC195" s="730"/>
      <c r="VWD195" s="730"/>
      <c r="VWE195" s="730"/>
      <c r="VWF195" s="730"/>
      <c r="VWG195" s="730"/>
      <c r="VWH195" s="730"/>
      <c r="VWI195" s="730"/>
      <c r="VWJ195" s="730"/>
      <c r="VWK195" s="730"/>
      <c r="VWL195" s="730"/>
      <c r="VWM195" s="730"/>
      <c r="VWN195" s="730"/>
      <c r="VWO195" s="730"/>
      <c r="VWP195" s="730"/>
      <c r="VWQ195" s="730"/>
      <c r="VWR195" s="730"/>
      <c r="VWS195" s="730"/>
      <c r="VWT195" s="730"/>
      <c r="VWU195" s="730"/>
      <c r="VWV195" s="730"/>
      <c r="VWW195" s="730"/>
      <c r="VWX195" s="730"/>
      <c r="VWY195" s="730"/>
      <c r="VWZ195" s="730"/>
      <c r="VXA195" s="730"/>
      <c r="VXB195" s="730"/>
      <c r="VXC195" s="730"/>
      <c r="VXD195" s="730"/>
      <c r="VXE195" s="730"/>
      <c r="VXF195" s="730"/>
      <c r="VXG195" s="730"/>
      <c r="VXH195" s="730"/>
      <c r="VXI195" s="730"/>
      <c r="VXJ195" s="730"/>
      <c r="VXK195" s="730"/>
      <c r="VXL195" s="730"/>
      <c r="VXM195" s="730"/>
      <c r="VXN195" s="730"/>
      <c r="VXO195" s="730"/>
      <c r="VXP195" s="730"/>
      <c r="VXQ195" s="730"/>
      <c r="VXR195" s="730"/>
      <c r="VXS195" s="730"/>
      <c r="VXT195" s="730"/>
      <c r="VXU195" s="730"/>
      <c r="VXV195" s="730"/>
      <c r="VXW195" s="730"/>
      <c r="VXX195" s="730"/>
      <c r="VXY195" s="730"/>
      <c r="VXZ195" s="730"/>
      <c r="VYA195" s="730"/>
      <c r="VYB195" s="730"/>
      <c r="VYC195" s="730"/>
      <c r="VYD195" s="730"/>
      <c r="VYE195" s="730"/>
      <c r="VYF195" s="730"/>
      <c r="VYG195" s="730"/>
      <c r="VYH195" s="730"/>
      <c r="VYI195" s="730"/>
      <c r="VYJ195" s="730"/>
      <c r="VYK195" s="730"/>
      <c r="VYL195" s="730"/>
      <c r="VYM195" s="730"/>
      <c r="VYN195" s="730"/>
      <c r="VYO195" s="730"/>
      <c r="VYP195" s="730"/>
      <c r="VYQ195" s="730"/>
      <c r="VYR195" s="730"/>
      <c r="VYS195" s="730"/>
      <c r="VYT195" s="730"/>
      <c r="VYU195" s="730"/>
      <c r="VYV195" s="730"/>
      <c r="VYW195" s="730"/>
      <c r="VYX195" s="730"/>
      <c r="VYY195" s="730"/>
      <c r="VYZ195" s="730"/>
      <c r="VZA195" s="730"/>
      <c r="VZB195" s="730"/>
      <c r="VZC195" s="730"/>
      <c r="VZD195" s="730"/>
      <c r="VZE195" s="730"/>
      <c r="VZF195" s="730"/>
      <c r="VZG195" s="730"/>
      <c r="VZH195" s="730"/>
      <c r="VZI195" s="730"/>
      <c r="VZJ195" s="730"/>
      <c r="VZK195" s="730"/>
      <c r="VZL195" s="730"/>
      <c r="VZM195" s="730"/>
      <c r="VZN195" s="730"/>
      <c r="VZO195" s="730"/>
      <c r="VZP195" s="730"/>
      <c r="VZQ195" s="730"/>
      <c r="VZR195" s="730"/>
      <c r="VZS195" s="730"/>
      <c r="VZT195" s="730"/>
      <c r="VZU195" s="730"/>
      <c r="VZV195" s="730"/>
      <c r="VZW195" s="730"/>
      <c r="VZX195" s="730"/>
      <c r="VZY195" s="730"/>
      <c r="VZZ195" s="730"/>
      <c r="WAA195" s="730"/>
      <c r="WAB195" s="730"/>
      <c r="WAC195" s="730"/>
      <c r="WAD195" s="730"/>
      <c r="WAE195" s="730"/>
      <c r="WAF195" s="730"/>
      <c r="WAG195" s="730"/>
      <c r="WAH195" s="730"/>
      <c r="WAI195" s="730"/>
      <c r="WAJ195" s="730"/>
      <c r="WAK195" s="730"/>
      <c r="WAL195" s="730"/>
      <c r="WAM195" s="730"/>
      <c r="WAN195" s="730"/>
      <c r="WAO195" s="730"/>
      <c r="WAP195" s="730"/>
      <c r="WAQ195" s="730"/>
      <c r="WAR195" s="730"/>
      <c r="WAS195" s="730"/>
      <c r="WAT195" s="730"/>
      <c r="WAU195" s="730"/>
      <c r="WAV195" s="730"/>
      <c r="WAW195" s="730"/>
      <c r="WAX195" s="730"/>
      <c r="WAY195" s="730"/>
      <c r="WAZ195" s="730"/>
      <c r="WBA195" s="730"/>
      <c r="WBB195" s="730"/>
      <c r="WBC195" s="730"/>
      <c r="WBD195" s="730"/>
      <c r="WBE195" s="730"/>
      <c r="WBF195" s="730"/>
      <c r="WBG195" s="730"/>
      <c r="WBH195" s="730"/>
      <c r="WBI195" s="730"/>
      <c r="WBJ195" s="730"/>
      <c r="WBK195" s="730"/>
      <c r="WBL195" s="730"/>
      <c r="WBM195" s="730"/>
      <c r="WBN195" s="730"/>
      <c r="WBO195" s="730"/>
      <c r="WBP195" s="730"/>
      <c r="WBQ195" s="730"/>
      <c r="WBR195" s="730"/>
      <c r="WBS195" s="730"/>
      <c r="WBT195" s="730"/>
      <c r="WBU195" s="730"/>
      <c r="WBV195" s="730"/>
      <c r="WBW195" s="730"/>
      <c r="WBX195" s="730"/>
      <c r="WBY195" s="730"/>
      <c r="WBZ195" s="730"/>
      <c r="WCA195" s="730"/>
      <c r="WCB195" s="730"/>
      <c r="WCC195" s="730"/>
      <c r="WCD195" s="730"/>
      <c r="WCE195" s="730"/>
      <c r="WCF195" s="730"/>
      <c r="WCG195" s="730"/>
      <c r="WCH195" s="730"/>
      <c r="WCI195" s="730"/>
      <c r="WCJ195" s="730"/>
      <c r="WCK195" s="730"/>
      <c r="WCL195" s="730"/>
      <c r="WCM195" s="730"/>
      <c r="WCN195" s="730"/>
      <c r="WCO195" s="730"/>
      <c r="WCP195" s="730"/>
      <c r="WCQ195" s="730"/>
      <c r="WCR195" s="730"/>
      <c r="WCS195" s="730"/>
      <c r="WCT195" s="730"/>
      <c r="WCU195" s="730"/>
      <c r="WCV195" s="730"/>
      <c r="WCW195" s="730"/>
      <c r="WCX195" s="730"/>
      <c r="WCY195" s="730"/>
      <c r="WCZ195" s="730"/>
      <c r="WDA195" s="730"/>
      <c r="WDB195" s="730"/>
      <c r="WDC195" s="730"/>
      <c r="WDD195" s="730"/>
      <c r="WDE195" s="730"/>
      <c r="WDF195" s="730"/>
      <c r="WDG195" s="730"/>
      <c r="WDH195" s="730"/>
      <c r="WDI195" s="730"/>
      <c r="WDJ195" s="730"/>
      <c r="WDK195" s="730"/>
      <c r="WDL195" s="730"/>
      <c r="WDM195" s="730"/>
      <c r="WDN195" s="730"/>
      <c r="WDO195" s="730"/>
      <c r="WDP195" s="730"/>
      <c r="WDQ195" s="730"/>
      <c r="WDR195" s="730"/>
      <c r="WDS195" s="730"/>
      <c r="WDT195" s="730"/>
      <c r="WDU195" s="730"/>
      <c r="WDV195" s="730"/>
      <c r="WDW195" s="730"/>
      <c r="WDX195" s="730"/>
      <c r="WDY195" s="730"/>
      <c r="WDZ195" s="730"/>
      <c r="WEA195" s="730"/>
      <c r="WEB195" s="730"/>
      <c r="WEC195" s="730"/>
      <c r="WED195" s="730"/>
      <c r="WEE195" s="730"/>
      <c r="WEF195" s="730"/>
      <c r="WEG195" s="730"/>
      <c r="WEH195" s="730"/>
      <c r="WEI195" s="730"/>
      <c r="WEJ195" s="730"/>
      <c r="WEK195" s="730"/>
      <c r="WEL195" s="730"/>
      <c r="WEM195" s="730"/>
      <c r="WEN195" s="730"/>
      <c r="WEO195" s="730"/>
      <c r="WEP195" s="730"/>
      <c r="WEQ195" s="730"/>
      <c r="WER195" s="730"/>
      <c r="WES195" s="730"/>
      <c r="WET195" s="730"/>
      <c r="WEU195" s="730"/>
      <c r="WEV195" s="730"/>
      <c r="WEW195" s="730"/>
      <c r="WEX195" s="730"/>
      <c r="WEY195" s="730"/>
      <c r="WEZ195" s="730"/>
      <c r="WFA195" s="730"/>
      <c r="WFB195" s="730"/>
      <c r="WFC195" s="730"/>
      <c r="WFD195" s="730"/>
      <c r="WFE195" s="730"/>
      <c r="WFF195" s="730"/>
      <c r="WFG195" s="730"/>
      <c r="WFH195" s="730"/>
      <c r="WFI195" s="730"/>
      <c r="WFJ195" s="730"/>
      <c r="WFK195" s="730"/>
      <c r="WFL195" s="730"/>
      <c r="WFM195" s="730"/>
      <c r="WFN195" s="730"/>
      <c r="WFO195" s="730"/>
      <c r="WFP195" s="730"/>
      <c r="WFQ195" s="730"/>
      <c r="WFR195" s="730"/>
      <c r="WFS195" s="730"/>
      <c r="WFT195" s="730"/>
      <c r="WFU195" s="730"/>
      <c r="WFV195" s="730"/>
      <c r="WFW195" s="730"/>
      <c r="WFX195" s="730"/>
      <c r="WFY195" s="730"/>
      <c r="WFZ195" s="730"/>
      <c r="WGA195" s="730"/>
      <c r="WGB195" s="730"/>
      <c r="WGC195" s="730"/>
      <c r="WGD195" s="730"/>
      <c r="WGE195" s="730"/>
      <c r="WGF195" s="730"/>
      <c r="WGG195" s="730"/>
      <c r="WGH195" s="730"/>
      <c r="WGI195" s="730"/>
      <c r="WGJ195" s="730"/>
      <c r="WGK195" s="730"/>
      <c r="WGL195" s="730"/>
      <c r="WGM195" s="730"/>
      <c r="WGN195" s="730"/>
      <c r="WGO195" s="730"/>
      <c r="WGP195" s="730"/>
      <c r="WGQ195" s="730"/>
      <c r="WGR195" s="730"/>
      <c r="WGS195" s="730"/>
      <c r="WGT195" s="730"/>
      <c r="WGU195" s="730"/>
      <c r="WGV195" s="730"/>
      <c r="WGW195" s="730"/>
      <c r="WGX195" s="730"/>
      <c r="WGY195" s="730"/>
      <c r="WGZ195" s="730"/>
      <c r="WHA195" s="730"/>
      <c r="WHB195" s="730"/>
      <c r="WHC195" s="730"/>
      <c r="WHD195" s="730"/>
      <c r="WHE195" s="730"/>
      <c r="WHF195" s="730"/>
      <c r="WHG195" s="730"/>
      <c r="WHH195" s="730"/>
      <c r="WHI195" s="730"/>
      <c r="WHJ195" s="730"/>
      <c r="WHK195" s="730"/>
      <c r="WHL195" s="730"/>
      <c r="WHM195" s="730"/>
      <c r="WHN195" s="730"/>
      <c r="WHO195" s="730"/>
      <c r="WHP195" s="730"/>
      <c r="WHQ195" s="730"/>
      <c r="WHR195" s="730"/>
      <c r="WHS195" s="730"/>
      <c r="WHT195" s="730"/>
      <c r="WHU195" s="730"/>
      <c r="WHV195" s="730"/>
      <c r="WHW195" s="730"/>
      <c r="WHX195" s="730"/>
      <c r="WHY195" s="730"/>
      <c r="WHZ195" s="730"/>
      <c r="WIA195" s="730"/>
      <c r="WIB195" s="730"/>
      <c r="WIC195" s="730"/>
      <c r="WID195" s="730"/>
      <c r="WIE195" s="730"/>
      <c r="WIF195" s="730"/>
      <c r="WIG195" s="730"/>
      <c r="WIH195" s="730"/>
      <c r="WII195" s="730"/>
      <c r="WIJ195" s="730"/>
      <c r="WIK195" s="730"/>
      <c r="WIL195" s="730"/>
      <c r="WIM195" s="730"/>
      <c r="WIN195" s="730"/>
      <c r="WIO195" s="730"/>
      <c r="WIP195" s="730"/>
      <c r="WIQ195" s="730"/>
      <c r="WIR195" s="730"/>
      <c r="WIS195" s="730"/>
      <c r="WIT195" s="730"/>
      <c r="WIU195" s="730"/>
      <c r="WIV195" s="730"/>
      <c r="WIW195" s="730"/>
      <c r="WIX195" s="730"/>
      <c r="WIY195" s="730"/>
      <c r="WIZ195" s="730"/>
      <c r="WJA195" s="730"/>
      <c r="WJB195" s="730"/>
      <c r="WJC195" s="730"/>
      <c r="WJD195" s="730"/>
      <c r="WJE195" s="730"/>
      <c r="WJF195" s="730"/>
      <c r="WJG195" s="730"/>
      <c r="WJH195" s="730"/>
      <c r="WJI195" s="730"/>
      <c r="WJJ195" s="730"/>
      <c r="WJK195" s="730"/>
      <c r="WJL195" s="730"/>
      <c r="WJM195" s="730"/>
      <c r="WJN195" s="730"/>
      <c r="WJO195" s="730"/>
      <c r="WJP195" s="730"/>
      <c r="WJQ195" s="730"/>
      <c r="WJR195" s="730"/>
      <c r="WJS195" s="730"/>
      <c r="WJT195" s="730"/>
      <c r="WJU195" s="730"/>
      <c r="WJV195" s="730"/>
      <c r="WJW195" s="730"/>
      <c r="WJX195" s="730"/>
      <c r="WJY195" s="730"/>
      <c r="WJZ195" s="730"/>
      <c r="WKA195" s="730"/>
      <c r="WKB195" s="730"/>
      <c r="WKC195" s="730"/>
      <c r="WKD195" s="730"/>
      <c r="WKE195" s="730"/>
      <c r="WKF195" s="730"/>
      <c r="WKG195" s="730"/>
      <c r="WKH195" s="730"/>
      <c r="WKI195" s="730"/>
      <c r="WKJ195" s="730"/>
      <c r="WKK195" s="730"/>
      <c r="WKL195" s="730"/>
      <c r="WKM195" s="730"/>
      <c r="WKN195" s="730"/>
      <c r="WKO195" s="730"/>
      <c r="WKP195" s="730"/>
      <c r="WKQ195" s="730"/>
      <c r="WKR195" s="730"/>
      <c r="WKS195" s="730"/>
      <c r="WKT195" s="730"/>
      <c r="WKU195" s="730"/>
      <c r="WKV195" s="730"/>
      <c r="WKW195" s="730"/>
      <c r="WKX195" s="730"/>
      <c r="WKY195" s="730"/>
      <c r="WKZ195" s="730"/>
      <c r="WLA195" s="730"/>
      <c r="WLB195" s="730"/>
      <c r="WLC195" s="730"/>
      <c r="WLD195" s="730"/>
      <c r="WLE195" s="730"/>
      <c r="WLF195" s="730"/>
      <c r="WLG195" s="730"/>
      <c r="WLH195" s="730"/>
      <c r="WLI195" s="730"/>
      <c r="WLJ195" s="730"/>
      <c r="WLK195" s="730"/>
      <c r="WLL195" s="730"/>
      <c r="WLM195" s="730"/>
      <c r="WLN195" s="730"/>
      <c r="WLO195" s="730"/>
      <c r="WLP195" s="730"/>
      <c r="WLQ195" s="730"/>
      <c r="WLR195" s="730"/>
      <c r="WLS195" s="730"/>
      <c r="WLT195" s="730"/>
      <c r="WLU195" s="730"/>
      <c r="WLV195" s="730"/>
      <c r="WLW195" s="730"/>
      <c r="WLX195" s="730"/>
      <c r="WLY195" s="730"/>
      <c r="WLZ195" s="730"/>
      <c r="WMA195" s="730"/>
      <c r="WMB195" s="730"/>
      <c r="WMC195" s="730"/>
      <c r="WMD195" s="730"/>
      <c r="WME195" s="730"/>
      <c r="WMF195" s="730"/>
      <c r="WMG195" s="730"/>
      <c r="WMH195" s="730"/>
      <c r="WMI195" s="730"/>
      <c r="WMJ195" s="730"/>
      <c r="WMK195" s="730"/>
      <c r="WML195" s="730"/>
      <c r="WMM195" s="730"/>
      <c r="WMN195" s="730"/>
      <c r="WMO195" s="730"/>
      <c r="WMP195" s="730"/>
      <c r="WMQ195" s="730"/>
      <c r="WMR195" s="730"/>
      <c r="WMS195" s="730"/>
      <c r="WMT195" s="730"/>
      <c r="WMU195" s="730"/>
      <c r="WMV195" s="730"/>
      <c r="WMW195" s="730"/>
      <c r="WMX195" s="730"/>
      <c r="WMY195" s="730"/>
      <c r="WMZ195" s="730"/>
      <c r="WNA195" s="730"/>
      <c r="WNB195" s="730"/>
      <c r="WNC195" s="730"/>
      <c r="WND195" s="730"/>
      <c r="WNE195" s="730"/>
      <c r="WNF195" s="730"/>
      <c r="WNG195" s="730"/>
      <c r="WNH195" s="730"/>
      <c r="WNI195" s="730"/>
      <c r="WNJ195" s="730"/>
      <c r="WNK195" s="730"/>
      <c r="WNL195" s="730"/>
      <c r="WNM195" s="730"/>
      <c r="WNN195" s="730"/>
      <c r="WNO195" s="730"/>
      <c r="WNP195" s="730"/>
      <c r="WNQ195" s="730"/>
      <c r="WNR195" s="730"/>
      <c r="WNS195" s="730"/>
      <c r="WNT195" s="730"/>
      <c r="WNU195" s="730"/>
      <c r="WNV195" s="730"/>
      <c r="WNW195" s="730"/>
      <c r="WNX195" s="730"/>
      <c r="WNY195" s="730"/>
      <c r="WNZ195" s="730"/>
      <c r="WOA195" s="730"/>
      <c r="WOB195" s="730"/>
      <c r="WOC195" s="730"/>
      <c r="WOD195" s="730"/>
      <c r="WOE195" s="730"/>
      <c r="WOF195" s="730"/>
      <c r="WOG195" s="730"/>
      <c r="WOH195" s="730"/>
      <c r="WOI195" s="730"/>
      <c r="WOJ195" s="730"/>
      <c r="WOK195" s="730"/>
      <c r="WOL195" s="730"/>
      <c r="WOM195" s="730"/>
      <c r="WON195" s="730"/>
      <c r="WOO195" s="730"/>
      <c r="WOP195" s="730"/>
      <c r="WOQ195" s="730"/>
      <c r="WOR195" s="730"/>
      <c r="WOS195" s="730"/>
      <c r="WOT195" s="730"/>
      <c r="WOU195" s="730"/>
      <c r="WOV195" s="730"/>
      <c r="WOW195" s="730"/>
      <c r="WOX195" s="730"/>
      <c r="WOY195" s="730"/>
      <c r="WOZ195" s="730"/>
      <c r="WPA195" s="730"/>
      <c r="WPB195" s="730"/>
      <c r="WPC195" s="730"/>
      <c r="WPD195" s="730"/>
      <c r="WPE195" s="730"/>
      <c r="WPF195" s="730"/>
      <c r="WPG195" s="730"/>
      <c r="WPH195" s="730"/>
      <c r="WPI195" s="730"/>
      <c r="WPJ195" s="730"/>
      <c r="WPK195" s="730"/>
      <c r="WPL195" s="730"/>
      <c r="WPM195" s="730"/>
      <c r="WPN195" s="730"/>
      <c r="WPO195" s="730"/>
      <c r="WPP195" s="730"/>
      <c r="WPQ195" s="730"/>
      <c r="WPR195" s="730"/>
      <c r="WPS195" s="730"/>
      <c r="WPT195" s="730"/>
      <c r="WPU195" s="730"/>
      <c r="WPV195" s="730"/>
      <c r="WPW195" s="730"/>
      <c r="WPX195" s="730"/>
      <c r="WPY195" s="730"/>
      <c r="WPZ195" s="730"/>
      <c r="WQA195" s="730"/>
      <c r="WQB195" s="730"/>
      <c r="WQC195" s="730"/>
      <c r="WQD195" s="730"/>
      <c r="WQE195" s="730"/>
      <c r="WQF195" s="730"/>
      <c r="WQG195" s="730"/>
      <c r="WQH195" s="730"/>
      <c r="WQI195" s="730"/>
      <c r="WQJ195" s="730"/>
      <c r="WQK195" s="730"/>
      <c r="WQL195" s="730"/>
      <c r="WQM195" s="730"/>
      <c r="WQN195" s="730"/>
      <c r="WQO195" s="730"/>
      <c r="WQP195" s="730"/>
      <c r="WQQ195" s="730"/>
      <c r="WQR195" s="730"/>
      <c r="WQS195" s="730"/>
      <c r="WQT195" s="730"/>
      <c r="WQU195" s="730"/>
      <c r="WQV195" s="730"/>
      <c r="WQW195" s="730"/>
      <c r="WQX195" s="730"/>
      <c r="WQY195" s="730"/>
      <c r="WQZ195" s="730"/>
      <c r="WRA195" s="730"/>
      <c r="WRB195" s="730"/>
      <c r="WRC195" s="730"/>
      <c r="WRD195" s="730"/>
      <c r="WRE195" s="730"/>
      <c r="WRF195" s="730"/>
      <c r="WRG195" s="730"/>
      <c r="WRH195" s="730"/>
      <c r="WRI195" s="730"/>
      <c r="WRJ195" s="730"/>
      <c r="WRK195" s="730"/>
      <c r="WRL195" s="730"/>
      <c r="WRM195" s="730"/>
      <c r="WRN195" s="730"/>
      <c r="WRO195" s="730"/>
      <c r="WRP195" s="730"/>
      <c r="WRQ195" s="730"/>
      <c r="WRR195" s="730"/>
      <c r="WRS195" s="730"/>
      <c r="WRT195" s="730"/>
      <c r="WRU195" s="730"/>
      <c r="WRV195" s="730"/>
      <c r="WRW195" s="730"/>
      <c r="WRX195" s="730"/>
      <c r="WRY195" s="730"/>
      <c r="WRZ195" s="730"/>
      <c r="WSA195" s="730"/>
      <c r="WSB195" s="730"/>
      <c r="WSC195" s="730"/>
      <c r="WSD195" s="730"/>
      <c r="WSE195" s="730"/>
      <c r="WSF195" s="730"/>
      <c r="WSG195" s="730"/>
      <c r="WSH195" s="730"/>
      <c r="WSI195" s="730"/>
      <c r="WSJ195" s="730"/>
      <c r="WSK195" s="730"/>
      <c r="WSL195" s="730"/>
      <c r="WSM195" s="730"/>
      <c r="WSN195" s="730"/>
      <c r="WSO195" s="730"/>
      <c r="WSP195" s="730"/>
      <c r="WSQ195" s="730"/>
      <c r="WSR195" s="730"/>
      <c r="WSS195" s="730"/>
      <c r="WST195" s="730"/>
      <c r="WSU195" s="730"/>
      <c r="WSV195" s="730"/>
      <c r="WSW195" s="730"/>
      <c r="WSX195" s="730"/>
      <c r="WSY195" s="730"/>
      <c r="WSZ195" s="730"/>
      <c r="WTA195" s="730"/>
      <c r="WTB195" s="730"/>
      <c r="WTC195" s="730"/>
      <c r="WTD195" s="730"/>
      <c r="WTE195" s="730"/>
      <c r="WTF195" s="730"/>
      <c r="WTG195" s="730"/>
      <c r="WTH195" s="730"/>
      <c r="WTI195" s="730"/>
      <c r="WTJ195" s="730"/>
      <c r="WTK195" s="730"/>
      <c r="WTL195" s="730"/>
      <c r="WTM195" s="730"/>
      <c r="WTN195" s="730"/>
      <c r="WTO195" s="730"/>
      <c r="WTP195" s="730"/>
      <c r="WTQ195" s="730"/>
      <c r="WTR195" s="730"/>
      <c r="WTS195" s="730"/>
      <c r="WTT195" s="730"/>
      <c r="WTU195" s="730"/>
      <c r="WTV195" s="730"/>
      <c r="WTW195" s="730"/>
      <c r="WTX195" s="730"/>
      <c r="WTY195" s="730"/>
      <c r="WTZ195" s="730"/>
      <c r="WUA195" s="730"/>
      <c r="WUB195" s="730"/>
      <c r="WUC195" s="730"/>
      <c r="WUD195" s="730"/>
      <c r="WUE195" s="730"/>
      <c r="WUF195" s="730"/>
      <c r="WUG195" s="730"/>
      <c r="WUH195" s="730"/>
      <c r="WUI195" s="730"/>
      <c r="WUJ195" s="730"/>
      <c r="WUK195" s="730"/>
      <c r="WUL195" s="730"/>
      <c r="WUM195" s="730"/>
      <c r="WUN195" s="730"/>
      <c r="WUO195" s="730"/>
      <c r="WUP195" s="730"/>
      <c r="WUQ195" s="730"/>
      <c r="WUR195" s="730"/>
      <c r="WUS195" s="730"/>
      <c r="WUT195" s="730"/>
      <c r="WUU195" s="730"/>
      <c r="WUV195" s="730"/>
      <c r="WUW195" s="730"/>
      <c r="WUX195" s="730"/>
      <c r="WUY195" s="730"/>
      <c r="WUZ195" s="730"/>
      <c r="WVA195" s="730"/>
      <c r="WVB195" s="730"/>
      <c r="WVC195" s="730"/>
      <c r="WVD195" s="730"/>
      <c r="WVE195" s="730"/>
      <c r="WVF195" s="730"/>
      <c r="WVG195" s="730"/>
      <c r="WVH195" s="730"/>
      <c r="WVI195" s="730"/>
      <c r="WVJ195" s="730"/>
      <c r="WVK195" s="730"/>
      <c r="WVL195" s="730"/>
      <c r="WVM195" s="730"/>
      <c r="WVN195" s="730"/>
      <c r="WVO195" s="730"/>
      <c r="WVP195" s="730"/>
      <c r="WVQ195" s="730"/>
      <c r="WVR195" s="730"/>
      <c r="WVS195" s="730"/>
      <c r="WVT195" s="730"/>
      <c r="WVU195" s="730"/>
      <c r="WVV195" s="730"/>
      <c r="WVW195" s="730"/>
      <c r="WVX195" s="730"/>
      <c r="WVY195" s="730"/>
      <c r="WVZ195" s="730"/>
      <c r="WWA195" s="730"/>
      <c r="WWB195" s="730"/>
      <c r="WWC195" s="730"/>
      <c r="WWD195" s="730"/>
      <c r="WWE195" s="730"/>
      <c r="WWF195" s="730"/>
      <c r="WWG195" s="730"/>
      <c r="WWH195" s="730"/>
      <c r="WWI195" s="730"/>
      <c r="WWJ195" s="730"/>
      <c r="WWK195" s="730"/>
      <c r="WWL195" s="730"/>
      <c r="WWM195" s="730"/>
      <c r="WWN195" s="730"/>
      <c r="WWO195" s="730"/>
      <c r="WWP195" s="730"/>
      <c r="WWQ195" s="730"/>
      <c r="WWR195" s="730"/>
      <c r="WWS195" s="730"/>
      <c r="WWT195" s="730"/>
      <c r="WWU195" s="730"/>
      <c r="WWV195" s="730"/>
      <c r="WWW195" s="730"/>
      <c r="WWX195" s="730"/>
      <c r="WWY195" s="730"/>
      <c r="WWZ195" s="730"/>
      <c r="WXA195" s="730"/>
      <c r="WXB195" s="730"/>
      <c r="WXC195" s="730"/>
      <c r="WXD195" s="730"/>
      <c r="WXE195" s="730"/>
      <c r="WXF195" s="730"/>
      <c r="WXG195" s="730"/>
      <c r="WXH195" s="730"/>
      <c r="WXI195" s="730"/>
      <c r="WXJ195" s="730"/>
      <c r="WXK195" s="730"/>
      <c r="WXL195" s="730"/>
      <c r="WXM195" s="730"/>
      <c r="WXN195" s="730"/>
      <c r="WXO195" s="730"/>
      <c r="WXP195" s="730"/>
      <c r="WXQ195" s="730"/>
      <c r="WXR195" s="730"/>
      <c r="WXS195" s="730"/>
      <c r="WXT195" s="730"/>
      <c r="WXU195" s="730"/>
      <c r="WXV195" s="730"/>
      <c r="WXW195" s="730"/>
      <c r="WXX195" s="730"/>
      <c r="WXY195" s="730"/>
      <c r="WXZ195" s="730"/>
      <c r="WYA195" s="730"/>
      <c r="WYB195" s="730"/>
      <c r="WYC195" s="730"/>
      <c r="WYD195" s="730"/>
      <c r="WYE195" s="730"/>
      <c r="WYF195" s="730"/>
      <c r="WYG195" s="730"/>
      <c r="WYH195" s="730"/>
      <c r="WYI195" s="730"/>
      <c r="WYJ195" s="730"/>
      <c r="WYK195" s="730"/>
      <c r="WYL195" s="730"/>
      <c r="WYM195" s="730"/>
      <c r="WYN195" s="730"/>
      <c r="WYO195" s="730"/>
      <c r="WYP195" s="730"/>
      <c r="WYQ195" s="730"/>
      <c r="WYR195" s="730"/>
      <c r="WYS195" s="730"/>
      <c r="WYT195" s="730"/>
      <c r="WYU195" s="730"/>
      <c r="WYV195" s="730"/>
      <c r="WYW195" s="730"/>
      <c r="WYX195" s="730"/>
      <c r="WYY195" s="730"/>
      <c r="WYZ195" s="730"/>
      <c r="WZA195" s="730"/>
      <c r="WZB195" s="730"/>
      <c r="WZC195" s="730"/>
      <c r="WZD195" s="730"/>
      <c r="WZE195" s="730"/>
      <c r="WZF195" s="730"/>
      <c r="WZG195" s="730"/>
      <c r="WZH195" s="730"/>
      <c r="WZI195" s="730"/>
      <c r="WZJ195" s="730"/>
      <c r="WZK195" s="730"/>
      <c r="WZL195" s="730"/>
      <c r="WZM195" s="730"/>
      <c r="WZN195" s="730"/>
      <c r="WZO195" s="730"/>
      <c r="WZP195" s="730"/>
      <c r="WZQ195" s="730"/>
      <c r="WZR195" s="730"/>
      <c r="WZS195" s="730"/>
      <c r="WZT195" s="730"/>
      <c r="WZU195" s="730"/>
      <c r="WZV195" s="730"/>
      <c r="WZW195" s="730"/>
      <c r="WZX195" s="730"/>
      <c r="WZY195" s="730"/>
      <c r="WZZ195" s="730"/>
      <c r="XAA195" s="730"/>
      <c r="XAB195" s="730"/>
      <c r="XAC195" s="730"/>
      <c r="XAD195" s="730"/>
      <c r="XAE195" s="730"/>
      <c r="XAF195" s="730"/>
      <c r="XAG195" s="730"/>
      <c r="XAH195" s="730"/>
      <c r="XAI195" s="730"/>
      <c r="XAJ195" s="730"/>
      <c r="XAK195" s="730"/>
      <c r="XAL195" s="730"/>
      <c r="XAM195" s="730"/>
      <c r="XAN195" s="730"/>
      <c r="XAO195" s="730"/>
      <c r="XAP195" s="730"/>
      <c r="XAQ195" s="730"/>
      <c r="XAR195" s="730"/>
      <c r="XAS195" s="730"/>
      <c r="XAT195" s="730"/>
      <c r="XAU195" s="730"/>
      <c r="XAV195" s="730"/>
      <c r="XAW195" s="730"/>
      <c r="XAX195" s="730"/>
      <c r="XAY195" s="730"/>
      <c r="XAZ195" s="730"/>
      <c r="XBA195" s="730"/>
      <c r="XBB195" s="730"/>
      <c r="XBC195" s="730"/>
      <c r="XBD195" s="730"/>
      <c r="XBE195" s="730"/>
      <c r="XBF195" s="730"/>
      <c r="XBG195" s="730"/>
      <c r="XBH195" s="730"/>
      <c r="XBI195" s="730"/>
      <c r="XBJ195" s="730"/>
      <c r="XBK195" s="730"/>
      <c r="XBL195" s="730"/>
      <c r="XBM195" s="730"/>
      <c r="XBN195" s="730"/>
      <c r="XBO195" s="730"/>
      <c r="XBP195" s="730"/>
      <c r="XBQ195" s="730"/>
      <c r="XBR195" s="730"/>
      <c r="XBS195" s="730"/>
      <c r="XBT195" s="730"/>
      <c r="XBU195" s="730"/>
      <c r="XBV195" s="730"/>
      <c r="XBW195" s="730"/>
      <c r="XBX195" s="730"/>
      <c r="XBY195" s="730"/>
      <c r="XBZ195" s="730"/>
      <c r="XCA195" s="730"/>
      <c r="XCB195" s="730"/>
      <c r="XCC195" s="730"/>
      <c r="XCD195" s="730"/>
      <c r="XCE195" s="730"/>
      <c r="XCF195" s="730"/>
      <c r="XCG195" s="730"/>
      <c r="XCH195" s="730"/>
      <c r="XCI195" s="730"/>
      <c r="XCJ195" s="730"/>
      <c r="XCK195" s="730"/>
      <c r="XCL195" s="730"/>
      <c r="XCM195" s="730"/>
      <c r="XCN195" s="730"/>
      <c r="XCO195" s="730"/>
      <c r="XCP195" s="730"/>
      <c r="XCQ195" s="730"/>
      <c r="XCR195" s="730"/>
      <c r="XCS195" s="730"/>
      <c r="XCT195" s="730"/>
      <c r="XCU195" s="730"/>
      <c r="XCV195" s="730"/>
      <c r="XCW195" s="730"/>
      <c r="XCX195" s="730"/>
      <c r="XCY195" s="730"/>
      <c r="XCZ195" s="730"/>
      <c r="XDA195" s="730"/>
      <c r="XDB195" s="730"/>
      <c r="XDC195" s="730"/>
      <c r="XDD195" s="730"/>
      <c r="XDE195" s="730"/>
      <c r="XDF195" s="730"/>
      <c r="XDG195" s="730"/>
      <c r="XDH195" s="730"/>
      <c r="XDI195" s="730"/>
      <c r="XDJ195" s="730"/>
      <c r="XDK195" s="730"/>
      <c r="XDL195" s="730"/>
      <c r="XDM195" s="730"/>
      <c r="XDN195" s="730"/>
      <c r="XDO195" s="730"/>
      <c r="XDP195" s="730"/>
      <c r="XDQ195" s="730"/>
      <c r="XDR195" s="730"/>
      <c r="XDS195" s="730"/>
      <c r="XDT195" s="730"/>
      <c r="XDU195" s="730"/>
      <c r="XDV195" s="730"/>
      <c r="XDW195" s="730"/>
      <c r="XDX195" s="730"/>
      <c r="XDY195" s="730"/>
      <c r="XDZ195" s="730"/>
      <c r="XEA195" s="730"/>
      <c r="XEB195" s="730"/>
      <c r="XEC195" s="730"/>
      <c r="XED195" s="730"/>
      <c r="XEE195" s="730"/>
      <c r="XEF195" s="730"/>
      <c r="XEG195" s="730"/>
      <c r="XEH195" s="730"/>
      <c r="XEI195" s="730"/>
      <c r="XEJ195" s="730"/>
      <c r="XEK195" s="730"/>
      <c r="XEL195" s="730"/>
      <c r="XEM195" s="730"/>
      <c r="XEN195" s="730"/>
      <c r="XEO195" s="730"/>
      <c r="XEP195" s="730"/>
      <c r="XEQ195" s="730"/>
      <c r="XER195" s="730"/>
      <c r="XES195" s="730"/>
      <c r="XET195" s="730"/>
      <c r="XEU195" s="730"/>
      <c r="XEV195" s="730"/>
      <c r="XEW195" s="730"/>
      <c r="XEX195" s="730"/>
      <c r="XEY195" s="730"/>
      <c r="XEZ195" s="730"/>
      <c r="XFA195" s="730"/>
    </row>
    <row r="196" spans="1:16381" s="247" customFormat="1" ht="15" customHeight="1" x14ac:dyDescent="0.25">
      <c r="A196" s="812"/>
      <c r="B196" s="2214" t="s">
        <v>1005</v>
      </c>
      <c r="C196" s="2212" t="s">
        <v>14</v>
      </c>
      <c r="D196" s="2217" t="str">
        <f>CONCATENATE("Col ", LEFT(ADDRESS(ROW('Credit risk (IRB)'!CP16),COLUMN('Credit risk (IRB)'!CP16),4), 2))</f>
        <v>Col CP</v>
      </c>
      <c r="E196" s="2223"/>
      <c r="F196" s="2216" t="str">
        <f>CONCATENATE("Col ", LEFT(ADDRESS(ROW('Credit risk (IRB)'!CQ16),COLUMN('Credit risk (IRB)'!CQ16),4), 2))</f>
        <v>Col CQ</v>
      </c>
      <c r="G196" s="2217"/>
      <c r="AN196" s="813"/>
      <c r="AO196" s="813"/>
    </row>
    <row r="197" spans="1:16381" s="247" customFormat="1" ht="90" customHeight="1" x14ac:dyDescent="0.25">
      <c r="A197" s="812"/>
      <c r="B197" s="2215"/>
      <c r="C197" s="2213"/>
      <c r="D197" s="2219" t="str">
        <f>'Credit risk (IRB)'!CP15</f>
        <v>Check: column CM ≥ column AU plus column CC</v>
      </c>
      <c r="E197" s="2224"/>
      <c r="F197" s="2218" t="str">
        <f>'Credit risk (IRB)'!CQ15</f>
        <v>Check column CO ≥ column AY plus column CG, adjusted for provisioning shortfall if any</v>
      </c>
      <c r="G197" s="2219"/>
      <c r="AN197" s="813"/>
      <c r="AO197" s="813"/>
    </row>
    <row r="198" spans="1:16381" s="247" customFormat="1" ht="15" customHeight="1" x14ac:dyDescent="0.25">
      <c r="A198" s="812"/>
      <c r="B198" s="692" t="s">
        <v>1010</v>
      </c>
      <c r="C198" s="1225" t="str">
        <f>'Credit risk (IRB)'!B16</f>
        <v>Large and mid-market general corporates; of which:</v>
      </c>
      <c r="D198" s="2221" t="str">
        <f>'Credit risk (IRB)'!CP16</f>
        <v/>
      </c>
      <c r="E198" s="2225"/>
      <c r="F198" s="2220" t="str">
        <f>'Credit risk (IRB)'!CQ16</f>
        <v/>
      </c>
      <c r="G198" s="2221"/>
      <c r="AN198" s="813"/>
      <c r="AO198" s="813"/>
    </row>
    <row r="199" spans="1:16381" s="247" customFormat="1" ht="15" customHeight="1" x14ac:dyDescent="0.25">
      <c r="A199" s="812"/>
      <c r="B199" s="348" t="s">
        <v>1010</v>
      </c>
      <c r="C199" s="467" t="str">
        <f>'Credit risk (IRB)'!B17</f>
        <v>corporates with revenues &gt;EUR 500mn</v>
      </c>
      <c r="D199" s="2209" t="str">
        <f>'Credit risk (IRB)'!CP17</f>
        <v/>
      </c>
      <c r="E199" s="2222"/>
      <c r="F199" s="2208" t="str">
        <f>'Credit risk (IRB)'!CQ17</f>
        <v/>
      </c>
      <c r="G199" s="2209"/>
      <c r="AN199" s="813"/>
      <c r="AO199" s="813"/>
    </row>
    <row r="200" spans="1:16381" s="247" customFormat="1" ht="15" customHeight="1" x14ac:dyDescent="0.25">
      <c r="A200" s="812"/>
      <c r="B200" s="348" t="s">
        <v>1010</v>
      </c>
      <c r="C200" s="467" t="str">
        <f>'Credit risk (IRB)'!B18</f>
        <v>corporates with revenues ≤ EUR 500mn</v>
      </c>
      <c r="D200" s="2209" t="str">
        <f>'Credit risk (IRB)'!CP18</f>
        <v/>
      </c>
      <c r="E200" s="2222"/>
      <c r="F200" s="2208" t="str">
        <f>'Credit risk (IRB)'!CQ18</f>
        <v/>
      </c>
      <c r="G200" s="2209"/>
      <c r="AN200" s="813"/>
      <c r="AO200" s="813"/>
    </row>
    <row r="201" spans="1:16381" s="247" customFormat="1" ht="15" customHeight="1" x14ac:dyDescent="0.25">
      <c r="A201" s="812"/>
      <c r="B201" s="348" t="s">
        <v>1010</v>
      </c>
      <c r="C201" s="761" t="str">
        <f>'Credit risk (IRB)'!B19</f>
        <v>Specialised lending; of which:</v>
      </c>
      <c r="D201" s="2209" t="str">
        <f>'Credit risk (IRB)'!CP19</f>
        <v/>
      </c>
      <c r="E201" s="2222"/>
      <c r="F201" s="2208" t="str">
        <f>'Credit risk (IRB)'!CQ19</f>
        <v/>
      </c>
      <c r="G201" s="2209"/>
      <c r="AN201" s="813"/>
      <c r="AO201" s="813"/>
    </row>
    <row r="202" spans="1:16381" s="247" customFormat="1" ht="15" customHeight="1" x14ac:dyDescent="0.25">
      <c r="A202" s="812"/>
      <c r="B202" s="348" t="s">
        <v>1010</v>
      </c>
      <c r="C202" s="467" t="str">
        <f>'Credit risk (IRB)'!B20</f>
        <v>Project finance; of which:</v>
      </c>
      <c r="D202" s="2209" t="str">
        <f>'Credit risk (IRB)'!CP20</f>
        <v/>
      </c>
      <c r="E202" s="2222"/>
      <c r="F202" s="2208" t="str">
        <f>'Credit risk (IRB)'!CQ20</f>
        <v/>
      </c>
      <c r="G202" s="2209"/>
      <c r="AN202" s="813"/>
      <c r="AO202" s="813"/>
    </row>
    <row r="203" spans="1:16381" s="247" customFormat="1" ht="15" customHeight="1" x14ac:dyDescent="0.25">
      <c r="A203" s="812"/>
      <c r="B203" s="348" t="s">
        <v>1010</v>
      </c>
      <c r="C203" s="911" t="str">
        <f>'Credit risk (IRB)'!B21</f>
        <v>supervisory slotting approach</v>
      </c>
      <c r="D203" s="2209" t="str">
        <f>'Credit risk (IRB)'!CP21</f>
        <v/>
      </c>
      <c r="E203" s="2222"/>
      <c r="F203" s="2208" t="str">
        <f>'Credit risk (IRB)'!CQ21</f>
        <v/>
      </c>
      <c r="G203" s="2209"/>
      <c r="AN203" s="813"/>
      <c r="AO203" s="813"/>
    </row>
    <row r="204" spans="1:16381" s="247" customFormat="1" ht="15" customHeight="1" x14ac:dyDescent="0.25">
      <c r="A204" s="812"/>
      <c r="B204" s="348" t="s">
        <v>1010</v>
      </c>
      <c r="C204" s="762" t="str">
        <f>'Credit risk (IRB)'!B22</f>
        <v>Check: row 21 ≤ row 20</v>
      </c>
      <c r="D204" s="340"/>
      <c r="E204" s="1135"/>
      <c r="F204" s="340"/>
      <c r="G204" s="1135"/>
      <c r="AN204" s="813"/>
      <c r="AO204" s="813"/>
    </row>
    <row r="205" spans="1:16381" s="247" customFormat="1" ht="15" customHeight="1" x14ac:dyDescent="0.25">
      <c r="A205" s="812"/>
      <c r="B205" s="348" t="s">
        <v>1010</v>
      </c>
      <c r="C205" s="467" t="str">
        <f>'Credit risk (IRB)'!B23</f>
        <v>Object finance; of which:</v>
      </c>
      <c r="D205" s="2209" t="str">
        <f>'Credit risk (IRB)'!CP23</f>
        <v/>
      </c>
      <c r="E205" s="2222"/>
      <c r="F205" s="2208" t="str">
        <f>'Credit risk (IRB)'!CQ23</f>
        <v/>
      </c>
      <c r="G205" s="2209"/>
      <c r="AN205" s="813"/>
      <c r="AO205" s="813"/>
    </row>
    <row r="206" spans="1:16381" s="247" customFormat="1" ht="15" customHeight="1" x14ac:dyDescent="0.25">
      <c r="A206" s="812"/>
      <c r="B206" s="348" t="s">
        <v>1010</v>
      </c>
      <c r="C206" s="911" t="str">
        <f>'Credit risk (IRB)'!B24</f>
        <v>supervisory slotting approach</v>
      </c>
      <c r="D206" s="2209" t="str">
        <f>'Credit risk (IRB)'!CP24</f>
        <v/>
      </c>
      <c r="E206" s="2222"/>
      <c r="F206" s="2208" t="str">
        <f>'Credit risk (IRB)'!CQ24</f>
        <v/>
      </c>
      <c r="G206" s="2209"/>
      <c r="AN206" s="813"/>
      <c r="AO206" s="813"/>
    </row>
    <row r="207" spans="1:16381" s="247" customFormat="1" ht="15" customHeight="1" x14ac:dyDescent="0.25">
      <c r="A207" s="812"/>
      <c r="B207" s="348" t="s">
        <v>1010</v>
      </c>
      <c r="C207" s="762" t="str">
        <f>'Credit risk (IRB)'!B25</f>
        <v>Check: row 24 ≤ row 23</v>
      </c>
      <c r="D207" s="340"/>
      <c r="E207" s="1135"/>
      <c r="F207" s="340"/>
      <c r="G207" s="1135"/>
      <c r="AN207" s="813"/>
      <c r="AO207" s="813"/>
    </row>
    <row r="208" spans="1:16381" s="247" customFormat="1" ht="15" customHeight="1" x14ac:dyDescent="0.25">
      <c r="A208" s="812"/>
      <c r="B208" s="348" t="s">
        <v>1010</v>
      </c>
      <c r="C208" s="467" t="str">
        <f>'Credit risk (IRB)'!B26</f>
        <v>Commodities finance; of which:</v>
      </c>
      <c r="D208" s="2209" t="str">
        <f>'Credit risk (IRB)'!CP26</f>
        <v/>
      </c>
      <c r="E208" s="2222"/>
      <c r="F208" s="2208" t="str">
        <f>'Credit risk (IRB)'!CQ26</f>
        <v/>
      </c>
      <c r="G208" s="2209"/>
      <c r="AN208" s="813"/>
      <c r="AO208" s="813"/>
    </row>
    <row r="209" spans="1:41" s="247" customFormat="1" ht="15" customHeight="1" x14ac:dyDescent="0.25">
      <c r="A209" s="812"/>
      <c r="B209" s="348" t="s">
        <v>1010</v>
      </c>
      <c r="C209" s="911" t="str">
        <f>'Credit risk (IRB)'!B27</f>
        <v>supervisory slotting approach</v>
      </c>
      <c r="D209" s="2209" t="str">
        <f>'Credit risk (IRB)'!CP27</f>
        <v/>
      </c>
      <c r="E209" s="2222"/>
      <c r="F209" s="2208" t="str">
        <f>'Credit risk (IRB)'!CQ27</f>
        <v/>
      </c>
      <c r="G209" s="2209"/>
      <c r="AN209" s="813"/>
      <c r="AO209" s="813"/>
    </row>
    <row r="210" spans="1:41" s="247" customFormat="1" ht="15" customHeight="1" x14ac:dyDescent="0.25">
      <c r="A210" s="812"/>
      <c r="B210" s="348" t="s">
        <v>1010</v>
      </c>
      <c r="C210" s="762" t="str">
        <f>'Credit risk (IRB)'!B28</f>
        <v>Check: row 27 ≤ row 26</v>
      </c>
      <c r="D210" s="340"/>
      <c r="E210" s="1135"/>
      <c r="F210" s="340"/>
      <c r="G210" s="1135"/>
      <c r="AN210" s="813"/>
      <c r="AO210" s="813"/>
    </row>
    <row r="211" spans="1:41" s="247" customFormat="1" ht="15" customHeight="1" x14ac:dyDescent="0.25">
      <c r="A211" s="812"/>
      <c r="B211" s="348" t="s">
        <v>1010</v>
      </c>
      <c r="C211" s="467" t="str">
        <f>'Credit risk (IRB)'!B29</f>
        <v>Income-producing real estate; of which:</v>
      </c>
      <c r="D211" s="2209" t="str">
        <f>'Credit risk (IRB)'!CP29</f>
        <v/>
      </c>
      <c r="E211" s="2222"/>
      <c r="F211" s="2208" t="str">
        <f>'Credit risk (IRB)'!CQ29</f>
        <v/>
      </c>
      <c r="G211" s="2209"/>
      <c r="AN211" s="813"/>
      <c r="AO211" s="813"/>
    </row>
    <row r="212" spans="1:41" s="247" customFormat="1" ht="15" customHeight="1" x14ac:dyDescent="0.25">
      <c r="A212" s="812"/>
      <c r="B212" s="348" t="s">
        <v>1010</v>
      </c>
      <c r="C212" s="911" t="str">
        <f>'Credit risk (IRB)'!B30</f>
        <v>supervisory slotting approach</v>
      </c>
      <c r="D212" s="2209" t="str">
        <f>'Credit risk (IRB)'!CP30</f>
        <v/>
      </c>
      <c r="E212" s="2222"/>
      <c r="F212" s="2208" t="str">
        <f>'Credit risk (IRB)'!CQ30</f>
        <v/>
      </c>
      <c r="G212" s="2209"/>
      <c r="AN212" s="813"/>
      <c r="AO212" s="813"/>
    </row>
    <row r="213" spans="1:41" s="247" customFormat="1" ht="15" customHeight="1" x14ac:dyDescent="0.25">
      <c r="A213" s="812"/>
      <c r="B213" s="348" t="s">
        <v>1010</v>
      </c>
      <c r="C213" s="762" t="str">
        <f>'Credit risk (IRB)'!B31</f>
        <v>Check: row 30 ≤ row 29</v>
      </c>
      <c r="D213" s="340"/>
      <c r="E213" s="1135"/>
      <c r="F213" s="340"/>
      <c r="G213" s="1135"/>
      <c r="AN213" s="813"/>
      <c r="AO213" s="813"/>
    </row>
    <row r="214" spans="1:41" s="247" customFormat="1" ht="15" customHeight="1" x14ac:dyDescent="0.25">
      <c r="A214" s="812"/>
      <c r="B214" s="348" t="s">
        <v>1010</v>
      </c>
      <c r="C214" s="467" t="str">
        <f>'Credit risk (IRB)'!B32</f>
        <v>High-volatility commercial real estate; of which:</v>
      </c>
      <c r="D214" s="2209" t="str">
        <f>'Credit risk (IRB)'!CP32</f>
        <v/>
      </c>
      <c r="E214" s="2222"/>
      <c r="F214" s="2208" t="str">
        <f>'Credit risk (IRB)'!CQ32</f>
        <v/>
      </c>
      <c r="G214" s="2209"/>
      <c r="AN214" s="813"/>
      <c r="AO214" s="813"/>
    </row>
    <row r="215" spans="1:41" s="247" customFormat="1" ht="15" customHeight="1" x14ac:dyDescent="0.25">
      <c r="A215" s="812"/>
      <c r="B215" s="348" t="s">
        <v>1010</v>
      </c>
      <c r="C215" s="911" t="str">
        <f>'Credit risk (IRB)'!B33</f>
        <v>supervisory slotting approach</v>
      </c>
      <c r="D215" s="2209" t="str">
        <f>'Credit risk (IRB)'!CP33</f>
        <v/>
      </c>
      <c r="E215" s="2222"/>
      <c r="F215" s="2208" t="str">
        <f>'Credit risk (IRB)'!CQ33</f>
        <v/>
      </c>
      <c r="G215" s="2209"/>
      <c r="AN215" s="813"/>
      <c r="AO215" s="813"/>
    </row>
    <row r="216" spans="1:41" s="247" customFormat="1" ht="15" customHeight="1" x14ac:dyDescent="0.25">
      <c r="A216" s="812"/>
      <c r="B216" s="348" t="s">
        <v>1010</v>
      </c>
      <c r="C216" s="762" t="str">
        <f>'Credit risk (IRB)'!B34</f>
        <v>Check: row 33 ≤ row 32</v>
      </c>
      <c r="D216" s="340"/>
      <c r="E216" s="1135"/>
      <c r="F216" s="340"/>
      <c r="G216" s="1135"/>
      <c r="AN216" s="813"/>
      <c r="AO216" s="813"/>
    </row>
    <row r="217" spans="1:41" s="247" customFormat="1" ht="15" customHeight="1" x14ac:dyDescent="0.25">
      <c r="A217" s="812"/>
      <c r="B217" s="348" t="s">
        <v>1010</v>
      </c>
      <c r="C217" s="761" t="str">
        <f>'Credit risk (IRB)'!B35</f>
        <v>SME treated as corporate</v>
      </c>
      <c r="D217" s="2209" t="str">
        <f>'Credit risk (IRB)'!CP35</f>
        <v/>
      </c>
      <c r="E217" s="2222"/>
      <c r="F217" s="2208" t="str">
        <f>'Credit risk (IRB)'!CQ35</f>
        <v/>
      </c>
      <c r="G217" s="2209"/>
      <c r="AN217" s="813"/>
      <c r="AO217" s="813"/>
    </row>
    <row r="218" spans="1:41" s="247" customFormat="1" ht="15" customHeight="1" x14ac:dyDescent="0.25">
      <c r="A218" s="812"/>
      <c r="B218" s="348" t="s">
        <v>1010</v>
      </c>
      <c r="C218" s="761" t="str">
        <f>'Credit risk (IRB)'!B36</f>
        <v>Financial institutions treated as corporates</v>
      </c>
      <c r="D218" s="2209" t="str">
        <f>'Credit risk (IRB)'!CP36</f>
        <v/>
      </c>
      <c r="E218" s="2222"/>
      <c r="F218" s="2208" t="str">
        <f>'Credit risk (IRB)'!CQ36</f>
        <v/>
      </c>
      <c r="G218" s="2209"/>
      <c r="AN218" s="813"/>
      <c r="AO218" s="813"/>
    </row>
    <row r="219" spans="1:41" s="247" customFormat="1" ht="15" customHeight="1" x14ac:dyDescent="0.25">
      <c r="A219" s="812"/>
      <c r="B219" s="348" t="s">
        <v>1010</v>
      </c>
      <c r="C219" s="761" t="str">
        <f>'Credit risk (IRB)'!B37</f>
        <v>Sovereigns</v>
      </c>
      <c r="D219" s="2209" t="str">
        <f>'Credit risk (IRB)'!CP37</f>
        <v/>
      </c>
      <c r="E219" s="2222"/>
      <c r="F219" s="2208" t="str">
        <f>'Credit risk (IRB)'!CQ37</f>
        <v/>
      </c>
      <c r="G219" s="2209"/>
      <c r="AN219" s="813"/>
      <c r="AO219" s="813"/>
    </row>
    <row r="220" spans="1:41" s="247" customFormat="1" ht="15" customHeight="1" x14ac:dyDescent="0.25">
      <c r="A220" s="812"/>
      <c r="B220" s="348" t="s">
        <v>1010</v>
      </c>
      <c r="C220" s="761" t="str">
        <f>'Credit risk (IRB)'!B38</f>
        <v>Banks</v>
      </c>
      <c r="D220" s="2209" t="str">
        <f>'Credit risk (IRB)'!CP38</f>
        <v/>
      </c>
      <c r="E220" s="2222"/>
      <c r="F220" s="2208" t="str">
        <f>'Credit risk (IRB)'!CQ38</f>
        <v/>
      </c>
      <c r="G220" s="2209"/>
      <c r="AN220" s="813"/>
      <c r="AO220" s="813"/>
    </row>
    <row r="221" spans="1:41" s="247" customFormat="1" ht="15" customHeight="1" x14ac:dyDescent="0.25">
      <c r="A221" s="812"/>
      <c r="B221" s="348" t="s">
        <v>1010</v>
      </c>
      <c r="C221" s="761" t="str">
        <f>'Credit risk (IRB)'!B39</f>
        <v>Retail residential mortgages</v>
      </c>
      <c r="D221" s="2209" t="str">
        <f>'Credit risk (IRB)'!CP39</f>
        <v/>
      </c>
      <c r="E221" s="2222"/>
      <c r="F221" s="2208" t="str">
        <f>'Credit risk (IRB)'!CQ39</f>
        <v/>
      </c>
      <c r="G221" s="2209"/>
      <c r="AN221" s="813"/>
      <c r="AO221" s="813"/>
    </row>
    <row r="222" spans="1:41" s="247" customFormat="1" ht="15" customHeight="1" x14ac:dyDescent="0.25">
      <c r="A222" s="812"/>
      <c r="B222" s="348" t="s">
        <v>1010</v>
      </c>
      <c r="C222" s="761" t="str">
        <f>'Credit risk (IRB)'!B40</f>
        <v>Qualifying revolving retail exposures; of which:</v>
      </c>
      <c r="D222" s="2209" t="str">
        <f>'Credit risk (IRB)'!CP40</f>
        <v/>
      </c>
      <c r="E222" s="2222"/>
      <c r="F222" s="2208" t="str">
        <f>'Credit risk (IRB)'!CQ40</f>
        <v/>
      </c>
      <c r="G222" s="2209"/>
      <c r="AN222" s="813"/>
      <c r="AO222" s="813"/>
    </row>
    <row r="223" spans="1:41" s="247" customFormat="1" ht="15" customHeight="1" x14ac:dyDescent="0.25">
      <c r="A223" s="812"/>
      <c r="B223" s="348" t="s">
        <v>1010</v>
      </c>
      <c r="C223" s="467" t="str">
        <f>'Credit risk (IRB)'!B41</f>
        <v>transactors</v>
      </c>
      <c r="D223" s="2209" t="str">
        <f>'Credit risk (IRB)'!CP41</f>
        <v/>
      </c>
      <c r="E223" s="2222"/>
      <c r="F223" s="2208" t="str">
        <f>'Credit risk (IRB)'!CQ41</f>
        <v/>
      </c>
      <c r="G223" s="2209"/>
      <c r="AN223" s="813"/>
      <c r="AO223" s="813"/>
    </row>
    <row r="224" spans="1:41" s="247" customFormat="1" ht="15" customHeight="1" x14ac:dyDescent="0.25">
      <c r="A224" s="812"/>
      <c r="B224" s="348" t="s">
        <v>1010</v>
      </c>
      <c r="C224" s="467" t="str">
        <f>'Credit risk (IRB)'!B42</f>
        <v>revolvers</v>
      </c>
      <c r="D224" s="2209" t="str">
        <f>'Credit risk (IRB)'!CP42</f>
        <v/>
      </c>
      <c r="E224" s="2222"/>
      <c r="F224" s="2208" t="str">
        <f>'Credit risk (IRB)'!CQ42</f>
        <v/>
      </c>
      <c r="G224" s="2209"/>
      <c r="AN224" s="813"/>
      <c r="AO224" s="813"/>
    </row>
    <row r="225" spans="1:41" s="247" customFormat="1" ht="15" customHeight="1" x14ac:dyDescent="0.25">
      <c r="A225" s="812"/>
      <c r="B225" s="348" t="s">
        <v>1010</v>
      </c>
      <c r="C225" s="761" t="str">
        <f>'Credit risk (IRB)'!B43</f>
        <v>Other retail; of which:</v>
      </c>
      <c r="D225" s="2209" t="str">
        <f>'Credit risk (IRB)'!CP43</f>
        <v/>
      </c>
      <c r="E225" s="2222"/>
      <c r="F225" s="2208" t="str">
        <f>'Credit risk (IRB)'!CQ43</f>
        <v/>
      </c>
      <c r="G225" s="2209"/>
      <c r="AN225" s="813"/>
      <c r="AO225" s="813"/>
    </row>
    <row r="226" spans="1:41" s="247" customFormat="1" ht="15" customHeight="1" x14ac:dyDescent="0.25">
      <c r="A226" s="812"/>
      <c r="B226" s="348" t="s">
        <v>1010</v>
      </c>
      <c r="C226" s="467" t="str">
        <f>'Credit risk (IRB)'!B44</f>
        <v>unsecured; of which:</v>
      </c>
      <c r="D226" s="2209" t="str">
        <f>'Credit risk (IRB)'!CP44</f>
        <v/>
      </c>
      <c r="E226" s="2222"/>
      <c r="F226" s="2208" t="str">
        <f>'Credit risk (IRB)'!CQ44</f>
        <v/>
      </c>
      <c r="G226" s="2209"/>
      <c r="AN226" s="813"/>
      <c r="AO226" s="813"/>
    </row>
    <row r="227" spans="1:41" s="247" customFormat="1" ht="15" customHeight="1" x14ac:dyDescent="0.25">
      <c r="A227" s="812"/>
      <c r="B227" s="348" t="s">
        <v>1010</v>
      </c>
      <c r="C227" s="911" t="str">
        <f>'Credit risk (IRB)'!B45</f>
        <v>SME treated as retail</v>
      </c>
      <c r="D227" s="2209" t="str">
        <f>'Credit risk (IRB)'!CP45</f>
        <v/>
      </c>
      <c r="E227" s="2222"/>
      <c r="F227" s="2208" t="str">
        <f>'Credit risk (IRB)'!CQ45</f>
        <v/>
      </c>
      <c r="G227" s="2209"/>
      <c r="AN227" s="813"/>
      <c r="AO227" s="813"/>
    </row>
    <row r="228" spans="1:41" s="247" customFormat="1" ht="15" customHeight="1" x14ac:dyDescent="0.25">
      <c r="A228" s="812"/>
      <c r="B228" s="348" t="s">
        <v>1010</v>
      </c>
      <c r="C228" s="762" t="str">
        <f>'Credit risk (IRB)'!B46</f>
        <v>Check: row 45 ≤ row 44</v>
      </c>
      <c r="D228" s="340"/>
      <c r="E228" s="1135"/>
      <c r="F228" s="340"/>
      <c r="G228" s="1135"/>
      <c r="AN228" s="813"/>
      <c r="AO228" s="813"/>
    </row>
    <row r="229" spans="1:41" s="247" customFormat="1" ht="15" customHeight="1" x14ac:dyDescent="0.25">
      <c r="A229" s="812"/>
      <c r="B229" s="348" t="s">
        <v>1010</v>
      </c>
      <c r="C229" s="467" t="str">
        <f>'Credit risk (IRB)'!B47</f>
        <v>secured; of which:</v>
      </c>
      <c r="D229" s="2209" t="str">
        <f>'Credit risk (IRB)'!CP47</f>
        <v/>
      </c>
      <c r="E229" s="2222"/>
      <c r="F229" s="2208" t="str">
        <f>'Credit risk (IRB)'!CQ47</f>
        <v/>
      </c>
      <c r="G229" s="2209"/>
      <c r="AN229" s="813"/>
      <c r="AO229" s="813"/>
    </row>
    <row r="230" spans="1:41" s="247" customFormat="1" ht="15" customHeight="1" x14ac:dyDescent="0.25">
      <c r="A230" s="812"/>
      <c r="B230" s="348" t="s">
        <v>1010</v>
      </c>
      <c r="C230" s="911" t="str">
        <f>'Credit risk (IRB)'!B48</f>
        <v>SME treated as retail</v>
      </c>
      <c r="D230" s="2209" t="str">
        <f>'Credit risk (IRB)'!CP48</f>
        <v/>
      </c>
      <c r="E230" s="2222"/>
      <c r="F230" s="2208" t="str">
        <f>'Credit risk (IRB)'!CQ48</f>
        <v/>
      </c>
      <c r="G230" s="2209"/>
      <c r="AN230" s="813"/>
      <c r="AO230" s="813"/>
    </row>
    <row r="231" spans="1:41" s="247" customFormat="1" ht="15" customHeight="1" x14ac:dyDescent="0.25">
      <c r="A231" s="812"/>
      <c r="B231" s="348" t="s">
        <v>1010</v>
      </c>
      <c r="C231" s="762" t="str">
        <f>'Credit risk (IRB)'!B49</f>
        <v>Check: row 48 ≤ row 47</v>
      </c>
      <c r="D231" s="340"/>
      <c r="E231" s="1135"/>
      <c r="F231" s="340"/>
      <c r="G231" s="1135"/>
      <c r="AN231" s="813"/>
      <c r="AO231" s="813"/>
    </row>
    <row r="232" spans="1:41" s="247" customFormat="1" ht="15" customHeight="1" x14ac:dyDescent="0.25">
      <c r="A232" s="812"/>
      <c r="B232" s="348" t="s">
        <v>1010</v>
      </c>
      <c r="C232" s="761" t="str">
        <f>'Credit risk (IRB)'!B50</f>
        <v>Equity exposures; of which:</v>
      </c>
      <c r="D232" s="340"/>
      <c r="E232" s="1135"/>
      <c r="F232" s="340"/>
      <c r="G232" s="1135"/>
      <c r="AN232" s="813"/>
      <c r="AO232" s="813"/>
    </row>
    <row r="233" spans="1:41" s="247" customFormat="1" ht="15" customHeight="1" x14ac:dyDescent="0.25">
      <c r="A233" s="812"/>
      <c r="B233" s="348" t="s">
        <v>1010</v>
      </c>
      <c r="C233" s="761" t="str">
        <f>'Credit risk (IRB)'!B54</f>
        <v>Equity investment in funds; of which:</v>
      </c>
      <c r="D233" s="2209" t="str">
        <f>'Credit risk (IRB)'!CP54</f>
        <v/>
      </c>
      <c r="E233" s="2222"/>
      <c r="F233" s="2208" t="str">
        <f>'Credit risk (IRB)'!CQ54</f>
        <v/>
      </c>
      <c r="G233" s="2209"/>
      <c r="AN233" s="813"/>
      <c r="AO233" s="813"/>
    </row>
    <row r="234" spans="1:41" s="247" customFormat="1" ht="15" customHeight="1" x14ac:dyDescent="0.25">
      <c r="A234" s="812"/>
      <c r="B234" s="348" t="s">
        <v>1010</v>
      </c>
      <c r="C234" s="467" t="str">
        <f>'Credit risk (IRB)'!B55</f>
        <v>Equity investment in funds (mandate-based approach)</v>
      </c>
      <c r="D234" s="2209" t="str">
        <f>'Credit risk (IRB)'!CP55</f>
        <v/>
      </c>
      <c r="E234" s="2222"/>
      <c r="F234" s="2208" t="str">
        <f>'Credit risk (IRB)'!CQ55</f>
        <v/>
      </c>
      <c r="G234" s="2209"/>
      <c r="AN234" s="813"/>
      <c r="AO234" s="813"/>
    </row>
    <row r="235" spans="1:41" s="247" customFormat="1" ht="15" customHeight="1" x14ac:dyDescent="0.25">
      <c r="A235" s="812"/>
      <c r="B235" s="348" t="s">
        <v>1010</v>
      </c>
      <c r="C235" s="467" t="str">
        <f>'Credit risk (IRB)'!B56</f>
        <v>Equity investment in funds (fall back approach)</v>
      </c>
      <c r="D235" s="2209" t="str">
        <f>'Credit risk (IRB)'!CP56</f>
        <v/>
      </c>
      <c r="E235" s="2222"/>
      <c r="F235" s="2208" t="str">
        <f>'Credit risk (IRB)'!CQ56</f>
        <v/>
      </c>
      <c r="G235" s="2209"/>
      <c r="AN235" s="813"/>
      <c r="AO235" s="813"/>
    </row>
    <row r="236" spans="1:41" s="247" customFormat="1" ht="15" customHeight="1" x14ac:dyDescent="0.25">
      <c r="A236" s="812"/>
      <c r="B236" s="348" t="s">
        <v>1010</v>
      </c>
      <c r="C236" s="761" t="str">
        <f>'Credit risk (IRB)'!B57</f>
        <v>Eligible purchased receivables; of which:</v>
      </c>
      <c r="D236" s="2209" t="str">
        <f>'Credit risk (IRB)'!CP57</f>
        <v/>
      </c>
      <c r="E236" s="2222"/>
      <c r="F236" s="2208" t="str">
        <f>'Credit risk (IRB)'!CQ57</f>
        <v/>
      </c>
      <c r="G236" s="2209"/>
      <c r="AN236" s="813"/>
      <c r="AO236" s="813"/>
    </row>
    <row r="237" spans="1:41" s="247" customFormat="1" ht="15" customHeight="1" x14ac:dyDescent="0.25">
      <c r="A237" s="812"/>
      <c r="B237" s="348" t="s">
        <v>1010</v>
      </c>
      <c r="C237" s="467" t="str">
        <f>'Credit risk (IRB)'!B58</f>
        <v>Corporates</v>
      </c>
      <c r="D237" s="2209" t="str">
        <f>'Credit risk (IRB)'!CP58</f>
        <v/>
      </c>
      <c r="E237" s="2222"/>
      <c r="F237" s="2208" t="str">
        <f>'Credit risk (IRB)'!CQ58</f>
        <v/>
      </c>
      <c r="G237" s="2209"/>
      <c r="AN237" s="813"/>
      <c r="AO237" s="813"/>
    </row>
    <row r="238" spans="1:41" s="247" customFormat="1" ht="15" customHeight="1" x14ac:dyDescent="0.25">
      <c r="A238" s="812"/>
      <c r="B238" s="348" t="s">
        <v>1010</v>
      </c>
      <c r="C238" s="467" t="str">
        <f>'Credit risk (IRB)'!B59</f>
        <v>Retail</v>
      </c>
      <c r="D238" s="2209" t="str">
        <f>'Credit risk (IRB)'!CP59</f>
        <v/>
      </c>
      <c r="E238" s="2222"/>
      <c r="F238" s="2208" t="str">
        <f>'Credit risk (IRB)'!CQ59</f>
        <v/>
      </c>
      <c r="G238" s="2209"/>
      <c r="AN238" s="813"/>
      <c r="AO238" s="813"/>
    </row>
    <row r="239" spans="1:41" s="247" customFormat="1" ht="15" customHeight="1" x14ac:dyDescent="0.25">
      <c r="A239" s="812"/>
      <c r="B239" s="348" t="s">
        <v>1010</v>
      </c>
      <c r="C239" s="761" t="str">
        <f>'Credit risk (IRB)'!B60</f>
        <v>Failed trades and non-DVP transactions</v>
      </c>
      <c r="D239" s="2209" t="str">
        <f>'Credit risk (IRB)'!CP60</f>
        <v/>
      </c>
      <c r="E239" s="2222"/>
      <c r="F239" s="2208" t="str">
        <f>'Credit risk (IRB)'!CQ60</f>
        <v/>
      </c>
      <c r="G239" s="2209"/>
      <c r="AN239" s="813"/>
      <c r="AO239" s="813"/>
    </row>
    <row r="240" spans="1:41" s="247" customFormat="1" ht="15" customHeight="1" x14ac:dyDescent="0.25">
      <c r="A240" s="812"/>
      <c r="B240" s="348" t="s">
        <v>1010</v>
      </c>
      <c r="C240" s="468" t="str">
        <f>'Credit risk (IRB)'!B61</f>
        <v>Other assets; of which:</v>
      </c>
      <c r="D240" s="2209" t="str">
        <f>'Credit risk (IRB)'!CP61</f>
        <v/>
      </c>
      <c r="E240" s="2222"/>
      <c r="F240" s="2208" t="str">
        <f>'Credit risk (IRB)'!CQ61</f>
        <v/>
      </c>
      <c r="G240" s="2209"/>
      <c r="AN240" s="813"/>
      <c r="AO240" s="813"/>
    </row>
    <row r="241" spans="1:42" s="247" customFormat="1" ht="15" customHeight="1" x14ac:dyDescent="0.25">
      <c r="A241" s="812"/>
      <c r="B241" s="335" t="s">
        <v>1010</v>
      </c>
      <c r="C241" s="763" t="str">
        <f>'Credit risk (IRB)'!B62</f>
        <v>Non-credit obligations</v>
      </c>
      <c r="D241" s="2211" t="str">
        <f>'Credit risk (IRB)'!CP62</f>
        <v/>
      </c>
      <c r="E241" s="2226"/>
      <c r="F241" s="2210" t="str">
        <f>'Credit risk (IRB)'!CQ62</f>
        <v/>
      </c>
      <c r="G241" s="2211"/>
      <c r="AN241" s="813"/>
      <c r="AO241" s="813"/>
    </row>
    <row r="242" spans="1:42" s="247" customFormat="1" ht="15" customHeight="1" x14ac:dyDescent="0.25">
      <c r="A242" s="812"/>
      <c r="B242" s="730"/>
      <c r="C242" s="730"/>
      <c r="D242" s="730"/>
      <c r="E242" s="730"/>
      <c r="F242" s="730"/>
      <c r="G242" s="730"/>
      <c r="H242" s="730"/>
      <c r="I242" s="730"/>
      <c r="J242" s="730"/>
      <c r="K242" s="730"/>
      <c r="L242" s="1386"/>
      <c r="M242" s="730"/>
      <c r="N242" s="730"/>
      <c r="O242" s="730"/>
      <c r="P242" s="730"/>
      <c r="Q242" s="730"/>
      <c r="R242" s="730"/>
      <c r="S242" s="730"/>
      <c r="T242" s="730"/>
      <c r="U242" s="730"/>
      <c r="V242" s="730"/>
      <c r="AN242" s="813"/>
    </row>
    <row r="243" spans="1:42" s="247" customFormat="1" ht="15" customHeight="1" x14ac:dyDescent="0.25">
      <c r="A243" s="812"/>
      <c r="B243" s="1130" t="s">
        <v>1005</v>
      </c>
      <c r="C243" s="2010" t="s">
        <v>14</v>
      </c>
      <c r="D243" s="1993" t="str">
        <f>CONCATENATE("Col ", LEFT(ADDRESS(ROW('Credit risk (IRB)'!Z16),COLUMN('Credit risk (IRB)'!Z16),4), 2))</f>
        <v>Col Z1</v>
      </c>
      <c r="E243" s="1993" t="str">
        <f>CONCATENATE("Col ", LEFT(ADDRESS(ROW('Credit risk (IRB)'!AA16),COLUMN('Credit risk (IRB)'!AA16),4), 2))</f>
        <v>Col AA</v>
      </c>
      <c r="F243" s="1993" t="str">
        <f>CONCATENATE("Col ", LEFT(ADDRESS(ROW('Credit risk (IRB)'!AB16),COLUMN('Credit risk (IRB)'!AB16),4), 2))</f>
        <v>Col AB</v>
      </c>
      <c r="G243" s="1993" t="str">
        <f>CONCATENATE("Col ", LEFT(ADDRESS(ROW('Credit risk (IRB)'!AC16),COLUMN('Credit risk (IRB)'!AC16),4), 2))</f>
        <v>Col AC</v>
      </c>
      <c r="H243" s="1993" t="str">
        <f>CONCATENATE("Col ", LEFT(ADDRESS(ROW('Credit risk (IRB)'!AD16),COLUMN('Credit risk (IRB)'!AD16),4), 2))</f>
        <v>Col AD</v>
      </c>
      <c r="I243" s="1993" t="str">
        <f>CONCATENATE("Col ", LEFT(ADDRESS(ROW('Credit risk (IRB)'!AF16),COLUMN('Credit risk (IRB)'!AF16),4), 2))</f>
        <v>Col AF</v>
      </c>
      <c r="J243" s="1993" t="str">
        <f>CONCATENATE("Col ", LEFT(ADDRESS(ROW('Credit risk (IRB)'!AG16),COLUMN('Credit risk (IRB)'!AG16),4), 2))</f>
        <v>Col AG</v>
      </c>
      <c r="K243" s="1993" t="str">
        <f>CONCATENATE("Col ", LEFT(ADDRESS(ROW('Credit risk (IRB)'!AH16),COLUMN('Credit risk (IRB)'!AH16),4), 2))</f>
        <v>Col AH</v>
      </c>
      <c r="L243" s="1993" t="str">
        <f>CONCATENATE("Col ", LEFT(ADDRESS(ROW('Credit risk (IRB)'!AJ16),COLUMN('Credit risk (IRB)'!AJ16),4), 2))</f>
        <v>Col AJ</v>
      </c>
      <c r="M243" s="1993" t="str">
        <f>CONCATENATE("Col ", LEFT(ADDRESS(ROW('Credit risk (IRB)'!AK16),COLUMN('Credit risk (IRB)'!AK16),4), 2))</f>
        <v>Col AK</v>
      </c>
      <c r="N243" s="1993" t="str">
        <f>CONCATENATE("Col ", LEFT(ADDRESS(ROW('Credit risk (IRB)'!BL16),COLUMN('Credit risk (IRB)'!BL16),4), 2))</f>
        <v>Col BL</v>
      </c>
      <c r="O243" s="1993" t="str">
        <f>CONCATENATE("Col ", LEFT(ADDRESS(ROW('Credit risk (IRB)'!BM16),COLUMN('Credit risk (IRB)'!BM16),4), 2))</f>
        <v>Col BM</v>
      </c>
      <c r="P243" s="1993" t="str">
        <f>CONCATENATE("Col ", LEFT(ADDRESS(ROW('Credit risk (IRB)'!BN16),COLUMN('Credit risk (IRB)'!BN16),4), 2))</f>
        <v>Col BN</v>
      </c>
      <c r="Q243" s="1993" t="str">
        <f>CONCATENATE("Col ", LEFT(ADDRESS(ROW('Credit risk (IRB)'!BO16),COLUMN('Credit risk (IRB)'!BO16),4), 2))</f>
        <v>Col BO</v>
      </c>
      <c r="R243" s="1993" t="str">
        <f>CONCATENATE("Col ", LEFT(ADDRESS(ROW('Credit risk (IRB)'!BP16),COLUMN('Credit risk (IRB)'!BP16),4), 2))</f>
        <v>Col BP</v>
      </c>
      <c r="S243" s="1993" t="str">
        <f>CONCATENATE("Col ", LEFT(ADDRESS(ROW('Credit risk (IRB)'!BR16),COLUMN('Credit risk (IRB)'!BR16),4), 2))</f>
        <v>Col BR</v>
      </c>
      <c r="T243" s="1993" t="str">
        <f>CONCATENATE("Col ", LEFT(ADDRESS(ROW('Credit risk (IRB)'!BS16),COLUMN('Credit risk (IRB)'!BS16),4), 2))</f>
        <v>Col BS</v>
      </c>
      <c r="U243" s="1993" t="str">
        <f>CONCATENATE("Col ", LEFT(ADDRESS(ROW('Credit risk (IRB)'!BT16),COLUMN('Credit risk (IRB)'!BT16),4), 2))</f>
        <v>Col BT</v>
      </c>
      <c r="V243" s="1993" t="str">
        <f>CONCATENATE("Col ", LEFT(ADDRESS(ROW('Credit risk (IRB)'!BV16),COLUMN('Credit risk (IRB)'!BV16),4), 2))</f>
        <v>Col BV</v>
      </c>
      <c r="W243" s="1993" t="str">
        <f>CONCATENATE("Col ", LEFT(ADDRESS(ROW('Credit risk (IRB)'!CJ16),COLUMN('Credit risk (IRB)'!CJ16),4), 2))</f>
        <v>Col CJ</v>
      </c>
      <c r="X243" s="1993" t="str">
        <f>CONCATENATE("Col ", LEFT(ADDRESS(ROW('Credit risk (IRB)'!CM16),COLUMN('Credit risk (IRB)'!CM16),4), 2))</f>
        <v>Col CM</v>
      </c>
      <c r="Y243" s="1993" t="str">
        <f>CONCATENATE("Col ", LEFT(ADDRESS(ROW('Credit risk (IRB)'!CN16),COLUMN('Credit risk (IRB)'!CN16),4), 2))</f>
        <v>Col CN</v>
      </c>
      <c r="Z243" s="1980" t="str">
        <f>CONCATENATE("Col ", LEFT(ADDRESS(ROW('Credit risk (IRB)'!CO16),COLUMN('Credit risk (IRB)'!CO16),4), 2))</f>
        <v>Col CO</v>
      </c>
      <c r="AA243" s="1996"/>
      <c r="AB243" s="1996"/>
      <c r="AC243" s="1996"/>
      <c r="AD243" s="1996"/>
      <c r="AE243" s="1996"/>
      <c r="AF243" s="1996"/>
      <c r="AG243" s="1996"/>
      <c r="AH243" s="1996"/>
      <c r="AI243" s="1996"/>
      <c r="AN243" s="813"/>
      <c r="AP243" s="813"/>
    </row>
    <row r="244" spans="1:42" s="247" customFormat="1" ht="15" customHeight="1" x14ac:dyDescent="0.25">
      <c r="A244" s="812"/>
      <c r="B244" s="692" t="s">
        <v>1010</v>
      </c>
      <c r="C244" s="1106" t="str">
        <f>'Credit risk (IRB)'!B22</f>
        <v>Check: row 21 ≤ row 20</v>
      </c>
      <c r="D244" s="1082" t="str">
        <f>'Credit risk (IRB)'!Z22</f>
        <v/>
      </c>
      <c r="E244" s="1083" t="str">
        <f>'Credit risk (IRB)'!AA22</f>
        <v/>
      </c>
      <c r="F244" s="1083" t="str">
        <f>'Credit risk (IRB)'!AB22</f>
        <v/>
      </c>
      <c r="G244" s="1083" t="str">
        <f>'Credit risk (IRB)'!AC22</f>
        <v/>
      </c>
      <c r="H244" s="1083" t="str">
        <f>'Credit risk (IRB)'!AD22</f>
        <v/>
      </c>
      <c r="I244" s="1083" t="str">
        <f>'Credit risk (IRB)'!AF22</f>
        <v/>
      </c>
      <c r="J244" s="1083" t="str">
        <f>'Credit risk (IRB)'!AG22</f>
        <v/>
      </c>
      <c r="K244" s="1083" t="str">
        <f>'Credit risk (IRB)'!AH22</f>
        <v/>
      </c>
      <c r="L244" s="1083" t="str">
        <f>'Credit risk (IRB)'!AJ22</f>
        <v/>
      </c>
      <c r="M244" s="1083" t="str">
        <f>'Credit risk (IRB)'!AK22</f>
        <v/>
      </c>
      <c r="N244" s="1083" t="str">
        <f>'Credit risk (IRB)'!BL22</f>
        <v/>
      </c>
      <c r="O244" s="1083" t="str">
        <f>'Credit risk (IRB)'!BM22</f>
        <v/>
      </c>
      <c r="P244" s="1083" t="str">
        <f>'Credit risk (IRB)'!BN22</f>
        <v/>
      </c>
      <c r="Q244" s="1083" t="str">
        <f>'Credit risk (IRB)'!BO22</f>
        <v/>
      </c>
      <c r="R244" s="1083" t="str">
        <f>'Credit risk (IRB)'!BP22</f>
        <v/>
      </c>
      <c r="S244" s="1083" t="str">
        <f>'Credit risk (IRB)'!BR22</f>
        <v/>
      </c>
      <c r="T244" s="1083" t="str">
        <f>'Credit risk (IRB)'!BS22</f>
        <v/>
      </c>
      <c r="U244" s="1083" t="str">
        <f>'Credit risk (IRB)'!BT22</f>
        <v/>
      </c>
      <c r="V244" s="1083" t="str">
        <f>'Credit risk (IRB)'!BV22</f>
        <v/>
      </c>
      <c r="W244" s="1083" t="str">
        <f>'Credit risk (IRB)'!CJ22</f>
        <v/>
      </c>
      <c r="X244" s="1083" t="str">
        <f>'Credit risk (IRB)'!CM22</f>
        <v/>
      </c>
      <c r="Y244" s="1083" t="str">
        <f>'Credit risk (IRB)'!CN22</f>
        <v/>
      </c>
      <c r="Z244" s="1128" t="str">
        <f>'Credit risk (IRB)'!CO22</f>
        <v/>
      </c>
      <c r="AN244" s="813"/>
      <c r="AP244" s="813"/>
    </row>
    <row r="245" spans="1:42" s="247" customFormat="1" ht="15" customHeight="1" x14ac:dyDescent="0.25">
      <c r="A245" s="812"/>
      <c r="B245" s="692" t="s">
        <v>1010</v>
      </c>
      <c r="C245" s="1107" t="str">
        <f>'Credit risk (IRB)'!B25</f>
        <v>Check: row 24 ≤ row 23</v>
      </c>
      <c r="D245" s="834" t="str">
        <f>'Credit risk (IRB)'!Z25</f>
        <v/>
      </c>
      <c r="E245" s="822" t="str">
        <f>'Credit risk (IRB)'!AA25</f>
        <v/>
      </c>
      <c r="F245" s="822" t="str">
        <f>'Credit risk (IRB)'!AB25</f>
        <v/>
      </c>
      <c r="G245" s="822" t="str">
        <f>'Credit risk (IRB)'!AC25</f>
        <v/>
      </c>
      <c r="H245" s="822" t="str">
        <f>'Credit risk (IRB)'!AD25</f>
        <v/>
      </c>
      <c r="I245" s="822" t="str">
        <f>'Credit risk (IRB)'!AF25</f>
        <v/>
      </c>
      <c r="J245" s="822" t="str">
        <f>'Credit risk (IRB)'!AG25</f>
        <v/>
      </c>
      <c r="K245" s="822" t="str">
        <f>'Credit risk (IRB)'!AH25</f>
        <v/>
      </c>
      <c r="L245" s="822" t="str">
        <f>'Credit risk (IRB)'!AJ25</f>
        <v/>
      </c>
      <c r="M245" s="822" t="str">
        <f>'Credit risk (IRB)'!AK25</f>
        <v/>
      </c>
      <c r="N245" s="822" t="str">
        <f>'Credit risk (IRB)'!BL25</f>
        <v/>
      </c>
      <c r="O245" s="822" t="str">
        <f>'Credit risk (IRB)'!BM25</f>
        <v/>
      </c>
      <c r="P245" s="822" t="str">
        <f>'Credit risk (IRB)'!BN25</f>
        <v/>
      </c>
      <c r="Q245" s="822" t="str">
        <f>'Credit risk (IRB)'!BO25</f>
        <v/>
      </c>
      <c r="R245" s="822" t="str">
        <f>'Credit risk (IRB)'!BP25</f>
        <v/>
      </c>
      <c r="S245" s="822" t="str">
        <f>'Credit risk (IRB)'!BR25</f>
        <v/>
      </c>
      <c r="T245" s="822" t="str">
        <f>'Credit risk (IRB)'!BS25</f>
        <v/>
      </c>
      <c r="U245" s="822" t="str">
        <f>'Credit risk (IRB)'!BT25</f>
        <v/>
      </c>
      <c r="V245" s="822" t="str">
        <f>'Credit risk (IRB)'!BV25</f>
        <v/>
      </c>
      <c r="W245" s="822" t="str">
        <f>'Credit risk (IRB)'!CJ25</f>
        <v/>
      </c>
      <c r="X245" s="822" t="str">
        <f>'Credit risk (IRB)'!CM25</f>
        <v/>
      </c>
      <c r="Y245" s="822" t="str">
        <f>'Credit risk (IRB)'!CN25</f>
        <v/>
      </c>
      <c r="Z245" s="1044" t="str">
        <f>'Credit risk (IRB)'!CO25</f>
        <v/>
      </c>
      <c r="AN245" s="813"/>
      <c r="AP245" s="813"/>
    </row>
    <row r="246" spans="1:42" s="247" customFormat="1" ht="15" customHeight="1" x14ac:dyDescent="0.25">
      <c r="A246" s="812"/>
      <c r="B246" s="692" t="s">
        <v>1010</v>
      </c>
      <c r="C246" s="1107" t="str">
        <f>'Credit risk (IRB)'!B28</f>
        <v>Check: row 27 ≤ row 26</v>
      </c>
      <c r="D246" s="834" t="str">
        <f>'Credit risk (IRB)'!Z28</f>
        <v/>
      </c>
      <c r="E246" s="822" t="str">
        <f>'Credit risk (IRB)'!AA28</f>
        <v/>
      </c>
      <c r="F246" s="822" t="str">
        <f>'Credit risk (IRB)'!AB28</f>
        <v/>
      </c>
      <c r="G246" s="822" t="str">
        <f>'Credit risk (IRB)'!AC28</f>
        <v/>
      </c>
      <c r="H246" s="822" t="str">
        <f>'Credit risk (IRB)'!AD28</f>
        <v/>
      </c>
      <c r="I246" s="822" t="str">
        <f>'Credit risk (IRB)'!AF28</f>
        <v/>
      </c>
      <c r="J246" s="822" t="str">
        <f>'Credit risk (IRB)'!AG28</f>
        <v/>
      </c>
      <c r="K246" s="822" t="str">
        <f>'Credit risk (IRB)'!AH28</f>
        <v/>
      </c>
      <c r="L246" s="822" t="str">
        <f>'Credit risk (IRB)'!AJ28</f>
        <v/>
      </c>
      <c r="M246" s="822" t="str">
        <f>'Credit risk (IRB)'!AK28</f>
        <v/>
      </c>
      <c r="N246" s="822" t="str">
        <f>'Credit risk (IRB)'!BL28</f>
        <v/>
      </c>
      <c r="O246" s="822" t="str">
        <f>'Credit risk (IRB)'!BM28</f>
        <v/>
      </c>
      <c r="P246" s="822" t="str">
        <f>'Credit risk (IRB)'!BN28</f>
        <v/>
      </c>
      <c r="Q246" s="822" t="str">
        <f>'Credit risk (IRB)'!BO28</f>
        <v/>
      </c>
      <c r="R246" s="822" t="str">
        <f>'Credit risk (IRB)'!BP28</f>
        <v/>
      </c>
      <c r="S246" s="822" t="str">
        <f>'Credit risk (IRB)'!BR28</f>
        <v/>
      </c>
      <c r="T246" s="822" t="str">
        <f>'Credit risk (IRB)'!BS28</f>
        <v/>
      </c>
      <c r="U246" s="822" t="str">
        <f>'Credit risk (IRB)'!BT28</f>
        <v/>
      </c>
      <c r="V246" s="822" t="str">
        <f>'Credit risk (IRB)'!BV28</f>
        <v/>
      </c>
      <c r="W246" s="822" t="str">
        <f>'Credit risk (IRB)'!CJ28</f>
        <v/>
      </c>
      <c r="X246" s="822" t="str">
        <f>'Credit risk (IRB)'!CM28</f>
        <v/>
      </c>
      <c r="Y246" s="822" t="str">
        <f>'Credit risk (IRB)'!CN28</f>
        <v/>
      </c>
      <c r="Z246" s="1044" t="str">
        <f>'Credit risk (IRB)'!CO28</f>
        <v/>
      </c>
      <c r="AN246" s="813"/>
      <c r="AP246" s="813"/>
    </row>
    <row r="247" spans="1:42" s="247" customFormat="1" ht="15" customHeight="1" x14ac:dyDescent="0.25">
      <c r="A247" s="812"/>
      <c r="B247" s="692" t="s">
        <v>1010</v>
      </c>
      <c r="C247" s="1107" t="str">
        <f>'Credit risk (IRB)'!B31</f>
        <v>Check: row 30 ≤ row 29</v>
      </c>
      <c r="D247" s="834" t="str">
        <f>'Credit risk (IRB)'!Z31</f>
        <v/>
      </c>
      <c r="E247" s="822" t="str">
        <f>'Credit risk (IRB)'!AA31</f>
        <v/>
      </c>
      <c r="F247" s="822" t="str">
        <f>'Credit risk (IRB)'!AB31</f>
        <v/>
      </c>
      <c r="G247" s="822" t="str">
        <f>'Credit risk (IRB)'!AC31</f>
        <v/>
      </c>
      <c r="H247" s="822" t="str">
        <f>'Credit risk (IRB)'!AD31</f>
        <v/>
      </c>
      <c r="I247" s="822" t="str">
        <f>'Credit risk (IRB)'!AF31</f>
        <v/>
      </c>
      <c r="J247" s="822" t="str">
        <f>'Credit risk (IRB)'!AG31</f>
        <v/>
      </c>
      <c r="K247" s="822" t="str">
        <f>'Credit risk (IRB)'!AH31</f>
        <v/>
      </c>
      <c r="L247" s="822" t="str">
        <f>'Credit risk (IRB)'!AJ31</f>
        <v/>
      </c>
      <c r="M247" s="822" t="str">
        <f>'Credit risk (IRB)'!AK31</f>
        <v/>
      </c>
      <c r="N247" s="822" t="str">
        <f>'Credit risk (IRB)'!BL31</f>
        <v/>
      </c>
      <c r="O247" s="822" t="str">
        <f>'Credit risk (IRB)'!BM31</f>
        <v/>
      </c>
      <c r="P247" s="822" t="str">
        <f>'Credit risk (IRB)'!BN31</f>
        <v/>
      </c>
      <c r="Q247" s="822" t="str">
        <f>'Credit risk (IRB)'!BO31</f>
        <v/>
      </c>
      <c r="R247" s="822" t="str">
        <f>'Credit risk (IRB)'!BP31</f>
        <v/>
      </c>
      <c r="S247" s="822" t="str">
        <f>'Credit risk (IRB)'!BR31</f>
        <v/>
      </c>
      <c r="T247" s="822" t="str">
        <f>'Credit risk (IRB)'!BS31</f>
        <v/>
      </c>
      <c r="U247" s="822" t="str">
        <f>'Credit risk (IRB)'!BT31</f>
        <v/>
      </c>
      <c r="V247" s="822" t="str">
        <f>'Credit risk (IRB)'!BV31</f>
        <v/>
      </c>
      <c r="W247" s="822" t="str">
        <f>'Credit risk (IRB)'!CJ31</f>
        <v/>
      </c>
      <c r="X247" s="822" t="str">
        <f>'Credit risk (IRB)'!CM31</f>
        <v/>
      </c>
      <c r="Y247" s="822" t="str">
        <f>'Credit risk (IRB)'!CN31</f>
        <v/>
      </c>
      <c r="Z247" s="1044" t="str">
        <f>'Credit risk (IRB)'!CO31</f>
        <v/>
      </c>
      <c r="AN247" s="813"/>
      <c r="AP247" s="813"/>
    </row>
    <row r="248" spans="1:42" s="247" customFormat="1" ht="15" customHeight="1" x14ac:dyDescent="0.25">
      <c r="A248" s="812"/>
      <c r="B248" s="335" t="s">
        <v>1010</v>
      </c>
      <c r="C248" s="1139" t="str">
        <f>'Credit risk (IRB)'!B34</f>
        <v>Check: row 33 ≤ row 32</v>
      </c>
      <c r="D248" s="835" t="str">
        <f>'Credit risk (IRB)'!Z34</f>
        <v/>
      </c>
      <c r="E248" s="824" t="str">
        <f>'Credit risk (IRB)'!AA34</f>
        <v/>
      </c>
      <c r="F248" s="824" t="str">
        <f>'Credit risk (IRB)'!AB34</f>
        <v/>
      </c>
      <c r="G248" s="824" t="str">
        <f>'Credit risk (IRB)'!AC34</f>
        <v/>
      </c>
      <c r="H248" s="824" t="str">
        <f>'Credit risk (IRB)'!AD34</f>
        <v/>
      </c>
      <c r="I248" s="824" t="str">
        <f>'Credit risk (IRB)'!AF34</f>
        <v/>
      </c>
      <c r="J248" s="824" t="str">
        <f>'Credit risk (IRB)'!AG34</f>
        <v/>
      </c>
      <c r="K248" s="824" t="str">
        <f>'Credit risk (IRB)'!AH34</f>
        <v/>
      </c>
      <c r="L248" s="824" t="str">
        <f>'Credit risk (IRB)'!AJ34</f>
        <v/>
      </c>
      <c r="M248" s="824" t="str">
        <f>'Credit risk (IRB)'!AK34</f>
        <v/>
      </c>
      <c r="N248" s="824" t="str">
        <f>'Credit risk (IRB)'!BL34</f>
        <v/>
      </c>
      <c r="O248" s="824" t="str">
        <f>'Credit risk (IRB)'!BM34</f>
        <v/>
      </c>
      <c r="P248" s="824" t="str">
        <f>'Credit risk (IRB)'!BN34</f>
        <v/>
      </c>
      <c r="Q248" s="824" t="str">
        <f>'Credit risk (IRB)'!BO34</f>
        <v/>
      </c>
      <c r="R248" s="824" t="str">
        <f>'Credit risk (IRB)'!BP34</f>
        <v/>
      </c>
      <c r="S248" s="824" t="str">
        <f>'Credit risk (IRB)'!BR34</f>
        <v/>
      </c>
      <c r="T248" s="824" t="str">
        <f>'Credit risk (IRB)'!BS34</f>
        <v/>
      </c>
      <c r="U248" s="824" t="str">
        <f>'Credit risk (IRB)'!BT34</f>
        <v/>
      </c>
      <c r="V248" s="824" t="str">
        <f>'Credit risk (IRB)'!BV34</f>
        <v/>
      </c>
      <c r="W248" s="824" t="str">
        <f>'Credit risk (IRB)'!CJ34</f>
        <v/>
      </c>
      <c r="X248" s="824" t="str">
        <f>'Credit risk (IRB)'!CM34</f>
        <v/>
      </c>
      <c r="Y248" s="824" t="str">
        <f>'Credit risk (IRB)'!CN34</f>
        <v/>
      </c>
      <c r="Z248" s="823" t="str">
        <f>'Credit risk (IRB)'!CO34</f>
        <v/>
      </c>
      <c r="AN248" s="813"/>
      <c r="AP248" s="813"/>
    </row>
    <row r="249" spans="1:42" s="247" customFormat="1" ht="15" customHeight="1" x14ac:dyDescent="0.25">
      <c r="A249" s="812"/>
      <c r="B249" s="730"/>
      <c r="C249" s="730"/>
      <c r="D249" s="730"/>
      <c r="E249" s="730"/>
      <c r="F249" s="730"/>
      <c r="G249" s="730"/>
      <c r="H249" s="730"/>
      <c r="I249" s="730"/>
      <c r="J249" s="730"/>
      <c r="K249" s="730"/>
      <c r="L249" s="1386"/>
      <c r="M249" s="730"/>
      <c r="N249" s="730"/>
      <c r="O249" s="730"/>
      <c r="P249" s="730"/>
      <c r="Q249" s="730"/>
      <c r="R249" s="730"/>
      <c r="S249" s="730"/>
      <c r="T249" s="730"/>
      <c r="U249" s="730"/>
      <c r="V249" s="730"/>
      <c r="AN249" s="813"/>
    </row>
    <row r="250" spans="1:42" s="247" customFormat="1" ht="15" customHeight="1" x14ac:dyDescent="0.25">
      <c r="A250" s="812"/>
      <c r="B250" s="1130" t="s">
        <v>1005</v>
      </c>
      <c r="C250" s="2010" t="s">
        <v>14</v>
      </c>
      <c r="D250" s="1993" t="str">
        <f>CONCATENATE("Col ", LEFT(ADDRESS(ROW('Credit risk (IRB)'!N23),COLUMN('Credit risk (IRB)'!N23),4), 1))</f>
        <v>Col N</v>
      </c>
      <c r="E250" s="1993" t="str">
        <f>CONCATENATE("Col ", LEFT(ADDRESS(ROW('Credit risk (IRB)'!O23),COLUMN('Credit risk (IRB)'!O23),4), 1))</f>
        <v>Col O</v>
      </c>
      <c r="F250" s="1993" t="str">
        <f>CONCATENATE("Col ", LEFT(ADDRESS(ROW('Credit risk (IRB)'!P23),COLUMN('Credit risk (IRB)'!P23),4), 1))</f>
        <v>Col P</v>
      </c>
      <c r="G250" s="1993" t="str">
        <f>CONCATENATE("Col ", LEFT(ADDRESS(ROW('Credit risk (IRB)'!Q23),COLUMN('Credit risk (IRB)'!Q23),4), 1))</f>
        <v>Col Q</v>
      </c>
      <c r="H250" s="1993" t="str">
        <f>CONCATENATE("Col ", LEFT(ADDRESS(ROW('Credit risk (IRB)'!R23),COLUMN('Credit risk (IRB)'!R23),4), 1))</f>
        <v>Col R</v>
      </c>
      <c r="I250" s="1993" t="str">
        <f>CONCATENATE("Col ", LEFT(ADDRESS(ROW('Credit risk (IRB)'!T23),COLUMN('Credit risk (IRB)'!T23),4), 1))</f>
        <v>Col T</v>
      </c>
      <c r="J250" s="1993" t="str">
        <f>CONCATENATE("Col ", LEFT(ADDRESS(ROW('Credit risk (IRB)'!U23),COLUMN('Credit risk (IRB)'!U23),4), 1))</f>
        <v>Col U</v>
      </c>
      <c r="K250" s="1993" t="str">
        <f>CONCATENATE("Col ", LEFT(ADDRESS(ROW('Credit risk (IRB)'!V23),COLUMN('Credit risk (IRB)'!V23),4), 1))</f>
        <v>Col V</v>
      </c>
      <c r="L250" s="1993" t="str">
        <f>CONCATENATE("Col ", LEFT(ADDRESS(ROW('Credit risk (IRB)'!X23),COLUMN('Credit risk (IRB)'!X23),4), 1))</f>
        <v>Col X</v>
      </c>
      <c r="M250" s="1993" t="str">
        <f>CONCATENATE("Col ", LEFT(ADDRESS(ROW('Credit risk (IRB)'!Y23),COLUMN('Credit risk (IRB)'!Y23),4), 1))</f>
        <v>Col Y</v>
      </c>
      <c r="N250" s="1993" t="str">
        <f>CONCATENATE("Col ", LEFT(ADDRESS(ROW('Credit risk (IRB)'!AL23),COLUMN('Credit risk (IRB)'!AL23),4), 2))</f>
        <v>Col AL</v>
      </c>
      <c r="O250" s="1993" t="str">
        <f>CONCATENATE("Col ", LEFT(ADDRESS(ROW('Credit risk (IRB)'!AM23),COLUMN('Credit risk (IRB)'!AM23),4), 2))</f>
        <v>Col AM</v>
      </c>
      <c r="P250" s="1993" t="str">
        <f>CONCATENATE("Col ", LEFT(ADDRESS(ROW('Credit risk (IRB)'!AN23),COLUMN('Credit risk (IRB)'!AN23),4), 2))</f>
        <v>Col AN</v>
      </c>
      <c r="Q250" s="1993" t="str">
        <f>CONCATENATE("Col ", LEFT(ADDRESS(ROW('Credit risk (IRB)'!AO23),COLUMN('Credit risk (IRB)'!AO23),4), 2))</f>
        <v>Col AO</v>
      </c>
      <c r="R250" s="1993" t="str">
        <f>CONCATENATE("Col ", LEFT(ADDRESS(ROW('Credit risk (IRB)'!BA23),COLUMN('Credit risk (IRB)'!BA23),4), 2))</f>
        <v>Col BA</v>
      </c>
      <c r="S250" s="1993" t="str">
        <f>CONCATENATE("Col ", LEFT(ADDRESS(ROW('Credit risk (IRB)'!BB23),COLUMN('Credit risk (IRB)'!BB23),4), 2))</f>
        <v>Col BB</v>
      </c>
      <c r="T250" s="1993" t="str">
        <f>CONCATENATE("Col ", LEFT(ADDRESS(ROW('Credit risk (IRB)'!BC23),COLUMN('Credit risk (IRB)'!BC23),4), 2))</f>
        <v>Col BC</v>
      </c>
      <c r="U250" s="1993" t="str">
        <f>CONCATENATE("Col ", LEFT(ADDRESS(ROW('Credit risk (IRB)'!BD23),COLUMN('Credit risk (IRB)'!BD23),4), 2))</f>
        <v>Col BD</v>
      </c>
      <c r="V250" s="1993" t="str">
        <f>CONCATENATE("Col ", LEFT(ADDRESS(ROW('Credit risk (IRB)'!BE23),COLUMN('Credit risk (IRB)'!BE23),4), 2))</f>
        <v>Col BE</v>
      </c>
      <c r="W250" s="1993" t="str">
        <f>CONCATENATE("Col ", LEFT(ADDRESS(ROW('Credit risk (IRB)'!BG23),COLUMN('Credit risk (IRB)'!BG23),4), 2))</f>
        <v>Col BG</v>
      </c>
      <c r="X250" s="1993" t="str">
        <f>CONCATENATE("Col ", LEFT(ADDRESS(ROW('Credit risk (IRB)'!BH23),COLUMN('Credit risk (IRB)'!BH23),4), 2))</f>
        <v>Col BH</v>
      </c>
      <c r="Y250" s="1993" t="str">
        <f>CONCATENATE("Col ", LEFT(ADDRESS(ROW('Credit risk (IRB)'!BI23),COLUMN('Credit risk (IRB)'!BI23),4), 2))</f>
        <v>Col BI</v>
      </c>
      <c r="Z250" s="1993" t="str">
        <f>CONCATENATE("Col ", LEFT(ADDRESS(ROW('Credit risk (IRB)'!BK23),COLUMN('Credit risk (IRB)'!BK23),4), 2))</f>
        <v>Col BK</v>
      </c>
      <c r="AA250" s="1993" t="str">
        <f>CONCATENATE("Col ", LEFT(ADDRESS(ROW('Credit risk (IRB)'!BL23),COLUMN('Credit risk (IRB)'!BL23),4), 2))</f>
        <v>Col BL</v>
      </c>
      <c r="AB250" s="1993" t="str">
        <f>CONCATENATE("Col ", LEFT(ADDRESS(ROW('Credit risk (IRB)'!BM23),COLUMN('Credit risk (IRB)'!BM23),4), 2))</f>
        <v>Col BM</v>
      </c>
      <c r="AC250" s="1993" t="str">
        <f>CONCATENATE("Col ", LEFT(ADDRESS(ROW('Credit risk (IRB)'!BN23),COLUMN('Credit risk (IRB)'!BN23),4), 2))</f>
        <v>Col BN</v>
      </c>
      <c r="AD250" s="1993" t="str">
        <f>CONCATENATE("Col ", LEFT(ADDRESS(ROW('Credit risk (IRB)'!BO23),COLUMN('Credit risk (IRB)'!BO23),4), 2))</f>
        <v>Col BO</v>
      </c>
      <c r="AE250" s="1993" t="str">
        <f>CONCATENATE("Col ", LEFT(ADDRESS(ROW('Credit risk (IRB)'!BP23),COLUMN('Credit risk (IRB)'!BP23),4), 2))</f>
        <v>Col BP</v>
      </c>
      <c r="AF250" s="1993" t="str">
        <f>CONCATENATE("Col ", LEFT(ADDRESS(ROW('Credit risk (IRB)'!BR23),COLUMN('Credit risk (IRB)'!BR23),4), 2))</f>
        <v>Col BR</v>
      </c>
      <c r="AG250" s="1993" t="str">
        <f>CONCATENATE("Col ", LEFT(ADDRESS(ROW('Credit risk (IRB)'!BS23),COLUMN('Credit risk (IRB)'!BS23),4), 2))</f>
        <v>Col BS</v>
      </c>
      <c r="AH250" s="1993" t="str">
        <f>CONCATENATE("Col ", LEFT(ADDRESS(ROW('Credit risk (IRB)'!BT23),COLUMN('Credit risk (IRB)'!BT23),4), 2))</f>
        <v>Col BT</v>
      </c>
      <c r="AI250" s="1993" t="str">
        <f>CONCATENATE("Col ", LEFT(ADDRESS(ROW('Credit risk (IRB)'!BV23),COLUMN('Credit risk (IRB)'!BV23),4), 2))</f>
        <v>Col BV</v>
      </c>
      <c r="AJ250" s="1993" t="str">
        <f>CONCATENATE("Col ", LEFT(ADDRESS(ROW('Credit risk (IRB)'!CJ23),COLUMN('Credit risk (IRB)'!CJ23),4), 2))</f>
        <v>Col CJ</v>
      </c>
      <c r="AK250" s="1993" t="str">
        <f>CONCATENATE("Col ", LEFT(ADDRESS(ROW('Credit risk (IRB)'!CM23),COLUMN('Credit risk (IRB)'!CM23),4), 2))</f>
        <v>Col CM</v>
      </c>
      <c r="AL250" s="1993" t="str">
        <f>CONCATENATE("Col ", LEFT(ADDRESS(ROW('Credit risk (IRB)'!CN23),COLUMN('Credit risk (IRB)'!CN23),4), 2))</f>
        <v>Col CN</v>
      </c>
      <c r="AM250" s="1997" t="str">
        <f>CONCATENATE("Col ", LEFT(ADDRESS(ROW('Credit risk (IRB)'!CO23),COLUMN('Credit risk (IRB)'!CO23),4), 2))</f>
        <v>Col CO</v>
      </c>
      <c r="AN250" s="813"/>
      <c r="AP250" s="813"/>
    </row>
    <row r="251" spans="1:42" s="247" customFormat="1" ht="15" customHeight="1" x14ac:dyDescent="0.25">
      <c r="A251" s="812"/>
      <c r="B251" s="1126" t="s">
        <v>1010</v>
      </c>
      <c r="C251" s="1600" t="str">
        <f>'Credit risk (IRB)'!B46</f>
        <v>Check: row 45 ≤ row 44</v>
      </c>
      <c r="D251" s="1083" t="str">
        <f>'Credit risk (IRB)'!N46</f>
        <v/>
      </c>
      <c r="E251" s="1083" t="str">
        <f>'Credit risk (IRB)'!O46</f>
        <v/>
      </c>
      <c r="F251" s="1083" t="str">
        <f>'Credit risk (IRB)'!P46</f>
        <v/>
      </c>
      <c r="G251" s="1083" t="str">
        <f>'Credit risk (IRB)'!Q46</f>
        <v/>
      </c>
      <c r="H251" s="1083" t="str">
        <f>'Credit risk (IRB)'!R46</f>
        <v/>
      </c>
      <c r="I251" s="1083" t="str">
        <f>'Credit risk (IRB)'!T46</f>
        <v/>
      </c>
      <c r="J251" s="1083" t="str">
        <f>'Credit risk (IRB)'!U46</f>
        <v/>
      </c>
      <c r="K251" s="1083" t="str">
        <f>'Credit risk (IRB)'!V46</f>
        <v/>
      </c>
      <c r="L251" s="1083" t="str">
        <f>'Credit risk (IRB)'!X46</f>
        <v/>
      </c>
      <c r="M251" s="1083" t="str">
        <f>'Credit risk (IRB)'!Y46</f>
        <v/>
      </c>
      <c r="N251" s="1083" t="str">
        <f>'Credit risk (IRB)'!AL46</f>
        <v/>
      </c>
      <c r="O251" s="1083" t="str">
        <f>'Credit risk (IRB)'!AM46</f>
        <v/>
      </c>
      <c r="P251" s="1083" t="str">
        <f>'Credit risk (IRB)'!AN46</f>
        <v/>
      </c>
      <c r="Q251" s="1083" t="str">
        <f>'Credit risk (IRB)'!AO46</f>
        <v/>
      </c>
      <c r="R251" s="1083" t="str">
        <f>'Credit risk (IRB)'!BA46</f>
        <v/>
      </c>
      <c r="S251" s="1083" t="str">
        <f>'Credit risk (IRB)'!BB46</f>
        <v/>
      </c>
      <c r="T251" s="1083" t="str">
        <f>'Credit risk (IRB)'!BC46</f>
        <v/>
      </c>
      <c r="U251" s="1083" t="str">
        <f>'Credit risk (IRB)'!BD46</f>
        <v/>
      </c>
      <c r="V251" s="1083" t="str">
        <f>'Credit risk (IRB)'!BE46</f>
        <v/>
      </c>
      <c r="W251" s="1083" t="str">
        <f>'Credit risk (IRB)'!BG46</f>
        <v/>
      </c>
      <c r="X251" s="1083" t="str">
        <f>'Credit risk (IRB)'!BH46</f>
        <v/>
      </c>
      <c r="Y251" s="1083" t="str">
        <f>'Credit risk (IRB)'!BI46</f>
        <v/>
      </c>
      <c r="Z251" s="1083" t="str">
        <f>'Credit risk (IRB)'!BK46</f>
        <v/>
      </c>
      <c r="AA251" s="1083" t="str">
        <f>'Credit risk (IRB)'!BL46</f>
        <v/>
      </c>
      <c r="AB251" s="1083" t="str">
        <f>'Credit risk (IRB)'!BM46</f>
        <v/>
      </c>
      <c r="AC251" s="1083" t="str">
        <f>'Credit risk (IRB)'!BN46</f>
        <v/>
      </c>
      <c r="AD251" s="1083" t="str">
        <f>'Credit risk (IRB)'!BO46</f>
        <v/>
      </c>
      <c r="AE251" s="1083" t="str">
        <f>'Credit risk (IRB)'!BP46</f>
        <v/>
      </c>
      <c r="AF251" s="1083" t="str">
        <f>'Credit risk (IRB)'!BR46</f>
        <v/>
      </c>
      <c r="AG251" s="1083" t="str">
        <f>'Credit risk (IRB)'!BS46</f>
        <v/>
      </c>
      <c r="AH251" s="1083" t="str">
        <f>'Credit risk (IRB)'!BT46</f>
        <v/>
      </c>
      <c r="AI251" s="1083" t="str">
        <f>'Credit risk (IRB)'!BV46</f>
        <v/>
      </c>
      <c r="AJ251" s="1083" t="str">
        <f>'Credit risk (IRB)'!CJ46</f>
        <v/>
      </c>
      <c r="AK251" s="1083" t="str">
        <f>'Credit risk (IRB)'!CM46</f>
        <v/>
      </c>
      <c r="AL251" s="1083" t="str">
        <f>'Credit risk (IRB)'!CN46</f>
        <v/>
      </c>
      <c r="AM251" s="1128" t="str">
        <f>'Credit risk (IRB)'!CO46</f>
        <v/>
      </c>
      <c r="AN251" s="813"/>
      <c r="AP251" s="730"/>
    </row>
    <row r="252" spans="1:42" s="247" customFormat="1" ht="15" customHeight="1" x14ac:dyDescent="0.25">
      <c r="A252" s="812"/>
      <c r="B252" s="348" t="s">
        <v>1010</v>
      </c>
      <c r="C252" s="1601" t="str">
        <f>'Credit risk (IRB)'!B49</f>
        <v>Check: row 48 ≤ row 47</v>
      </c>
      <c r="D252" s="822" t="str">
        <f>'Credit risk (IRB)'!N49</f>
        <v/>
      </c>
      <c r="E252" s="822" t="str">
        <f>'Credit risk (IRB)'!O49</f>
        <v/>
      </c>
      <c r="F252" s="822" t="str">
        <f>'Credit risk (IRB)'!P49</f>
        <v/>
      </c>
      <c r="G252" s="822" t="str">
        <f>'Credit risk (IRB)'!Q49</f>
        <v/>
      </c>
      <c r="H252" s="822" t="str">
        <f>'Credit risk (IRB)'!R49</f>
        <v/>
      </c>
      <c r="I252" s="822" t="str">
        <f>'Credit risk (IRB)'!T49</f>
        <v/>
      </c>
      <c r="J252" s="822" t="str">
        <f>'Credit risk (IRB)'!U49</f>
        <v/>
      </c>
      <c r="K252" s="822" t="str">
        <f>'Credit risk (IRB)'!V49</f>
        <v/>
      </c>
      <c r="L252" s="822" t="str">
        <f>'Credit risk (IRB)'!X49</f>
        <v/>
      </c>
      <c r="M252" s="822" t="str">
        <f>'Credit risk (IRB)'!Y49</f>
        <v/>
      </c>
      <c r="N252" s="822" t="str">
        <f>'Credit risk (IRB)'!AL49</f>
        <v/>
      </c>
      <c r="O252" s="822" t="str">
        <f>'Credit risk (IRB)'!AM49</f>
        <v/>
      </c>
      <c r="P252" s="822" t="str">
        <f>'Credit risk (IRB)'!AN49</f>
        <v/>
      </c>
      <c r="Q252" s="822" t="str">
        <f>'Credit risk (IRB)'!AO49</f>
        <v/>
      </c>
      <c r="R252" s="822" t="str">
        <f>'Credit risk (IRB)'!BA49</f>
        <v/>
      </c>
      <c r="S252" s="822" t="str">
        <f>'Credit risk (IRB)'!BB49</f>
        <v/>
      </c>
      <c r="T252" s="822" t="str">
        <f>'Credit risk (IRB)'!BC49</f>
        <v/>
      </c>
      <c r="U252" s="822" t="str">
        <f>'Credit risk (IRB)'!BD49</f>
        <v/>
      </c>
      <c r="V252" s="822" t="str">
        <f>'Credit risk (IRB)'!BE49</f>
        <v/>
      </c>
      <c r="W252" s="822" t="str">
        <f>'Credit risk (IRB)'!BG49</f>
        <v/>
      </c>
      <c r="X252" s="822" t="str">
        <f>'Credit risk (IRB)'!BH49</f>
        <v/>
      </c>
      <c r="Y252" s="822" t="str">
        <f>'Credit risk (IRB)'!BI49</f>
        <v/>
      </c>
      <c r="Z252" s="822" t="str">
        <f>'Credit risk (IRB)'!BK49</f>
        <v/>
      </c>
      <c r="AA252" s="822" t="str">
        <f>'Credit risk (IRB)'!BL49</f>
        <v/>
      </c>
      <c r="AB252" s="822" t="str">
        <f>'Credit risk (IRB)'!BM49</f>
        <v/>
      </c>
      <c r="AC252" s="822" t="str">
        <f>'Credit risk (IRB)'!BN49</f>
        <v/>
      </c>
      <c r="AD252" s="822" t="str">
        <f>'Credit risk (IRB)'!BO49</f>
        <v/>
      </c>
      <c r="AE252" s="822" t="str">
        <f>'Credit risk (IRB)'!BP49</f>
        <v/>
      </c>
      <c r="AF252" s="822" t="str">
        <f>'Credit risk (IRB)'!BR49</f>
        <v/>
      </c>
      <c r="AG252" s="822" t="str">
        <f>'Credit risk (IRB)'!BS49</f>
        <v/>
      </c>
      <c r="AH252" s="822" t="str">
        <f>'Credit risk (IRB)'!BT49</f>
        <v/>
      </c>
      <c r="AI252" s="822" t="str">
        <f>'Credit risk (IRB)'!BV49</f>
        <v/>
      </c>
      <c r="AJ252" s="822" t="str">
        <f>'Credit risk (IRB)'!CJ49</f>
        <v/>
      </c>
      <c r="AK252" s="822" t="str">
        <f>'Credit risk (IRB)'!CM49</f>
        <v/>
      </c>
      <c r="AL252" s="822" t="str">
        <f>'Credit risk (IRB)'!CN49</f>
        <v/>
      </c>
      <c r="AM252" s="1044" t="str">
        <f>'Credit risk (IRB)'!CO49</f>
        <v/>
      </c>
      <c r="AN252" s="811"/>
      <c r="AO252" s="730"/>
      <c r="AP252" s="730"/>
    </row>
    <row r="253" spans="1:42" s="247" customFormat="1" ht="15" customHeight="1" x14ac:dyDescent="0.25">
      <c r="A253" s="812"/>
      <c r="B253" s="335" t="s">
        <v>1010</v>
      </c>
      <c r="C253" s="1602" t="str">
        <f>'Credit risk (IRB)'!B66</f>
        <v>Check: DefCap provisioning data versus row 64</v>
      </c>
      <c r="D253" s="489"/>
      <c r="E253" s="489"/>
      <c r="F253" s="489"/>
      <c r="G253" s="489"/>
      <c r="H253" s="489"/>
      <c r="I253" s="489"/>
      <c r="J253" s="489"/>
      <c r="K253" s="489"/>
      <c r="L253" s="489"/>
      <c r="M253" s="489"/>
      <c r="N253" s="824" t="str">
        <f>'Credit risk (IRB)'!AL66</f>
        <v/>
      </c>
      <c r="O253" s="489"/>
      <c r="P253" s="489"/>
      <c r="Q253" s="489"/>
      <c r="R253" s="489"/>
      <c r="S253" s="489"/>
      <c r="T253" s="489"/>
      <c r="U253" s="489"/>
      <c r="V253" s="489"/>
      <c r="W253" s="489"/>
      <c r="X253" s="489"/>
      <c r="Y253" s="489"/>
      <c r="Z253" s="489"/>
      <c r="AA253" s="489"/>
      <c r="AB253" s="489"/>
      <c r="AC253" s="489"/>
      <c r="AD253" s="489"/>
      <c r="AE253" s="489"/>
      <c r="AF253" s="489"/>
      <c r="AG253" s="489"/>
      <c r="AH253" s="489"/>
      <c r="AI253" s="489"/>
      <c r="AJ253" s="489"/>
      <c r="AK253" s="489"/>
      <c r="AL253" s="489"/>
      <c r="AM253" s="490"/>
      <c r="AN253" s="813"/>
    </row>
    <row r="254" spans="1:42" s="247" customFormat="1" ht="15" customHeight="1" x14ac:dyDescent="0.25">
      <c r="A254" s="812"/>
      <c r="B254" s="730"/>
      <c r="C254" s="730"/>
      <c r="D254" s="730"/>
      <c r="E254" s="730"/>
      <c r="F254" s="730"/>
      <c r="G254" s="730"/>
      <c r="H254" s="730"/>
      <c r="I254" s="730"/>
      <c r="J254" s="730"/>
      <c r="K254" s="730"/>
      <c r="L254" s="1386"/>
      <c r="M254" s="730"/>
      <c r="N254" s="730"/>
      <c r="O254" s="730"/>
      <c r="P254" s="730"/>
      <c r="Q254" s="730"/>
      <c r="R254" s="730"/>
      <c r="S254" s="730"/>
      <c r="T254" s="730"/>
      <c r="U254" s="730"/>
      <c r="V254" s="730"/>
      <c r="AN254" s="811"/>
    </row>
    <row r="255" spans="1:42" s="247" customFormat="1" ht="15" customHeight="1" x14ac:dyDescent="0.25">
      <c r="A255" s="812"/>
      <c r="B255" s="1130" t="s">
        <v>1005</v>
      </c>
      <c r="C255" s="2010" t="s">
        <v>14</v>
      </c>
      <c r="D255" s="1993" t="str">
        <f>CONCATENATE("Col ", LEFT(ADDRESS(ROW('Credit risk (IRB)'!C67),COLUMN('Credit risk (IRB)'!C67),4), 1))</f>
        <v>Col C</v>
      </c>
      <c r="E255" s="1981" t="str">
        <f>CONCATENATE("Col ", LEFT(ADDRESS(ROW('Credit risk (IRB)'!D67),COLUMN('Credit risk (IRB)'!D67),4), 1))</f>
        <v>Col D</v>
      </c>
      <c r="F255" s="1981" t="str">
        <f>CONCATENATE("Col ", LEFT(ADDRESS(ROW('Credit risk (IRB)'!E67),COLUMN('Credit risk (IRB)'!E67),4), 1))</f>
        <v>Col E</v>
      </c>
      <c r="G255" s="1981" t="str">
        <f>CONCATENATE("Col ", LEFT(ADDRESS(ROW('Credit risk (IRB)'!F67),COLUMN('Credit risk (IRB)'!F67),4), 1))</f>
        <v>Col F</v>
      </c>
      <c r="H255" s="1981" t="str">
        <f>CONCATENATE("Col ", LEFT(ADDRESS(ROW('Credit risk (IRB)'!G67),COLUMN('Credit risk (IRB)'!G67),4), 1))</f>
        <v>Col G</v>
      </c>
      <c r="I255" s="1981" t="str">
        <f>CONCATENATE("Col ", LEFT(ADDRESS(ROW('Credit risk (IRB)'!H67),COLUMN('Credit risk (IRB)'!H67),4), 1))</f>
        <v>Col H</v>
      </c>
      <c r="J255" s="1981" t="str">
        <f>CONCATENATE("Col ", LEFT(ADDRESS(ROW('Credit risk (IRB)'!I67),COLUMN('Credit risk (IRB)'!I67),4), 1))</f>
        <v>Col I</v>
      </c>
      <c r="K255" s="1980" t="str">
        <f>CONCATENATE("Col ", LEFT(ADDRESS(ROW('Credit risk (IRB)'!J67),COLUMN('Credit risk (IRB)'!J67),4), 1))</f>
        <v>Col J</v>
      </c>
      <c r="L255" s="1980" t="str">
        <f>CONCATENATE("Col ", LEFT(ADDRESS(ROW('Credit risk (IRB)'!K67),COLUMN('Credit risk (IRB)'!K67),4), 1))</f>
        <v>Col K</v>
      </c>
      <c r="M255" s="730"/>
      <c r="N255" s="730"/>
      <c r="O255" s="730"/>
      <c r="P255" s="730"/>
      <c r="Q255" s="730"/>
      <c r="R255" s="730"/>
      <c r="S255" s="730"/>
      <c r="T255" s="730"/>
      <c r="U255" s="730"/>
      <c r="V255" s="730"/>
      <c r="W255" s="730"/>
      <c r="X255" s="730"/>
      <c r="Y255" s="730"/>
      <c r="Z255" s="730"/>
      <c r="AA255" s="730"/>
      <c r="AB255" s="730"/>
      <c r="AC255" s="730"/>
      <c r="AD255" s="730"/>
      <c r="AE255" s="730"/>
      <c r="AF255" s="730"/>
      <c r="AG255" s="730"/>
      <c r="AH255" s="730"/>
      <c r="AI255" s="730"/>
      <c r="AJ255" s="730"/>
      <c r="AK255" s="730"/>
      <c r="AL255" s="730"/>
      <c r="AM255" s="730"/>
      <c r="AN255" s="813"/>
    </row>
    <row r="256" spans="1:42" s="247" customFormat="1" ht="15" customHeight="1" x14ac:dyDescent="0.25">
      <c r="A256" s="812"/>
      <c r="B256" s="1126" t="s">
        <v>1010</v>
      </c>
      <c r="C256" s="1106" t="str">
        <f>'Credit risk (IRB)'!B63</f>
        <v>Check: row 62 ≤ row 61</v>
      </c>
      <c r="D256" s="1082" t="str">
        <f>'Credit risk (IRB)'!C63</f>
        <v/>
      </c>
      <c r="E256" s="1083" t="str">
        <f>'Credit risk (IRB)'!D63</f>
        <v/>
      </c>
      <c r="F256" s="1083" t="str">
        <f>'Credit risk (IRB)'!E63</f>
        <v/>
      </c>
      <c r="G256" s="1083" t="str">
        <f>'Credit risk (IRB)'!F63</f>
        <v/>
      </c>
      <c r="H256" s="1083" t="str">
        <f>'Credit risk (IRB)'!G63</f>
        <v/>
      </c>
      <c r="I256" s="1131"/>
      <c r="J256" s="1083" t="str">
        <f>'Credit risk (IRB)'!I63</f>
        <v/>
      </c>
      <c r="K256" s="1083" t="str">
        <f>'Credit risk (IRB)'!J63</f>
        <v/>
      </c>
      <c r="L256" s="1128" t="str">
        <f>'Credit risk (IRB)'!K63</f>
        <v/>
      </c>
      <c r="M256" s="730"/>
      <c r="N256" s="730"/>
      <c r="O256" s="730"/>
      <c r="P256" s="730"/>
      <c r="Q256" s="730"/>
      <c r="R256" s="730"/>
      <c r="S256" s="730"/>
      <c r="T256" s="730"/>
      <c r="U256" s="730"/>
      <c r="V256" s="730"/>
      <c r="W256" s="730"/>
      <c r="X256" s="730"/>
      <c r="Y256" s="730"/>
      <c r="Z256" s="730"/>
      <c r="AA256" s="730"/>
      <c r="AB256" s="730"/>
      <c r="AC256" s="730"/>
      <c r="AD256" s="730"/>
      <c r="AE256" s="730"/>
      <c r="AF256" s="730"/>
      <c r="AG256" s="730"/>
      <c r="AH256" s="730"/>
      <c r="AI256" s="730"/>
      <c r="AJ256" s="730"/>
      <c r="AK256" s="730"/>
      <c r="AL256" s="730"/>
      <c r="AM256" s="730"/>
      <c r="AN256" s="813"/>
    </row>
    <row r="257" spans="1:16381" s="247" customFormat="1" ht="15" customHeight="1" x14ac:dyDescent="0.25">
      <c r="A257" s="812"/>
      <c r="B257" s="335" t="s">
        <v>1006</v>
      </c>
      <c r="C257" s="1133" t="str">
        <f>'Credit risk (IRB)'!B77</f>
        <v>Check: row 74 = row 50</v>
      </c>
      <c r="D257" s="835" t="str">
        <f>'Credit risk (IRB)'!C77</f>
        <v/>
      </c>
      <c r="E257" s="824" t="str">
        <f>'Credit risk (IRB)'!D77</f>
        <v/>
      </c>
      <c r="F257" s="489"/>
      <c r="G257" s="824" t="str">
        <f>'Credit risk (IRB)'!F77</f>
        <v/>
      </c>
      <c r="H257" s="824" t="str">
        <f>'Credit risk (IRB)'!G77</f>
        <v/>
      </c>
      <c r="I257" s="824" t="str">
        <f>'Credit risk (IRB)'!H77</f>
        <v/>
      </c>
      <c r="J257" s="824" t="str">
        <f>'Credit risk (IRB)'!I77</f>
        <v/>
      </c>
      <c r="K257" s="823" t="str">
        <f>'Credit risk (IRB)'!J77</f>
        <v/>
      </c>
      <c r="L257" s="489"/>
      <c r="M257" s="730"/>
      <c r="N257" s="730"/>
      <c r="O257" s="730"/>
      <c r="P257" s="730"/>
      <c r="Q257" s="730"/>
      <c r="R257" s="730"/>
      <c r="S257" s="730"/>
      <c r="T257" s="730"/>
      <c r="U257" s="730"/>
      <c r="V257" s="730"/>
      <c r="W257" s="730"/>
      <c r="X257" s="730"/>
      <c r="Y257" s="730"/>
      <c r="Z257" s="730"/>
      <c r="AA257" s="730"/>
      <c r="AB257" s="730"/>
      <c r="AC257" s="730"/>
      <c r="AD257" s="730"/>
      <c r="AE257" s="730"/>
      <c r="AF257" s="730"/>
      <c r="AG257" s="730"/>
      <c r="AH257" s="730"/>
      <c r="AI257" s="730"/>
      <c r="AJ257" s="730"/>
      <c r="AK257" s="730"/>
      <c r="AL257" s="730"/>
      <c r="AM257" s="730"/>
      <c r="AN257" s="813"/>
    </row>
    <row r="258" spans="1:16381" s="247" customFormat="1" ht="45" customHeight="1" x14ac:dyDescent="0.25">
      <c r="A258" s="691" t="s">
        <v>1301</v>
      </c>
      <c r="B258" s="730"/>
      <c r="C258" s="730"/>
      <c r="D258" s="730"/>
      <c r="E258" s="730"/>
      <c r="F258" s="730"/>
      <c r="G258" s="730"/>
      <c r="H258" s="730"/>
      <c r="I258" s="730"/>
      <c r="J258" s="730"/>
      <c r="K258" s="730"/>
      <c r="L258" s="730"/>
      <c r="M258" s="730"/>
      <c r="N258" s="730"/>
      <c r="O258" s="730"/>
      <c r="P258" s="730"/>
      <c r="Q258" s="730"/>
      <c r="R258" s="730"/>
      <c r="S258" s="730"/>
      <c r="T258" s="730"/>
      <c r="U258" s="730"/>
      <c r="V258" s="730"/>
      <c r="W258" s="730"/>
      <c r="X258" s="730"/>
      <c r="Y258" s="730"/>
      <c r="Z258" s="730"/>
      <c r="AA258" s="730"/>
      <c r="AB258" s="730"/>
      <c r="AC258" s="730"/>
      <c r="AD258" s="730"/>
      <c r="AE258" s="730"/>
      <c r="AF258" s="730"/>
      <c r="AG258" s="730"/>
      <c r="AH258" s="730"/>
      <c r="AI258" s="730"/>
      <c r="AJ258" s="730"/>
      <c r="AK258" s="730"/>
      <c r="AL258" s="730"/>
      <c r="AM258" s="730"/>
      <c r="AN258" s="811"/>
      <c r="AO258" s="730"/>
      <c r="AP258" s="730"/>
      <c r="AQ258" s="730"/>
      <c r="AR258" s="730"/>
      <c r="AS258" s="730"/>
      <c r="AT258" s="730"/>
      <c r="AU258" s="730"/>
      <c r="AV258" s="730"/>
      <c r="AW258" s="730"/>
      <c r="AX258" s="730"/>
      <c r="AY258" s="730"/>
      <c r="AZ258" s="730"/>
      <c r="BA258" s="730"/>
      <c r="BB258" s="730"/>
      <c r="BC258" s="730"/>
      <c r="BD258" s="730"/>
      <c r="BE258" s="730"/>
      <c r="BF258" s="730"/>
      <c r="BG258" s="730"/>
      <c r="BH258" s="730"/>
      <c r="BI258" s="730"/>
      <c r="BJ258" s="730"/>
      <c r="BK258" s="730"/>
      <c r="BL258" s="730"/>
      <c r="BM258" s="730"/>
      <c r="BN258" s="730"/>
      <c r="BO258" s="730"/>
      <c r="BP258" s="730"/>
      <c r="BQ258" s="730"/>
      <c r="BR258" s="730"/>
      <c r="BS258" s="730"/>
      <c r="BT258" s="730"/>
      <c r="BU258" s="730"/>
      <c r="BV258" s="730"/>
      <c r="BW258" s="730"/>
      <c r="BX258" s="730"/>
      <c r="BY258" s="730"/>
      <c r="BZ258" s="730"/>
      <c r="CA258" s="730"/>
      <c r="CB258" s="730"/>
      <c r="CC258" s="730"/>
      <c r="CD258" s="730"/>
      <c r="CE258" s="730"/>
      <c r="CF258" s="730"/>
      <c r="CG258" s="730"/>
      <c r="CH258" s="730"/>
      <c r="CI258" s="730"/>
      <c r="CJ258" s="730"/>
      <c r="CK258" s="730"/>
      <c r="CL258" s="730"/>
      <c r="CM258" s="730"/>
      <c r="CN258" s="730"/>
      <c r="CO258" s="730"/>
      <c r="CP258" s="730"/>
      <c r="CQ258" s="730"/>
      <c r="CR258" s="730"/>
      <c r="CS258" s="730"/>
      <c r="CT258" s="730"/>
      <c r="CU258" s="730"/>
      <c r="CV258" s="730"/>
      <c r="CW258" s="730"/>
      <c r="CX258" s="730"/>
      <c r="CY258" s="730"/>
      <c r="CZ258" s="730"/>
      <c r="DA258" s="730"/>
      <c r="DB258" s="730"/>
      <c r="DC258" s="730"/>
      <c r="DD258" s="730"/>
      <c r="DE258" s="730"/>
      <c r="DF258" s="730"/>
      <c r="DG258" s="730"/>
      <c r="DH258" s="730"/>
      <c r="DI258" s="730"/>
      <c r="DJ258" s="730"/>
      <c r="DK258" s="730"/>
      <c r="DL258" s="730"/>
      <c r="DM258" s="730"/>
      <c r="DN258" s="730"/>
      <c r="DO258" s="730"/>
      <c r="DP258" s="730"/>
      <c r="DQ258" s="730"/>
      <c r="DR258" s="730"/>
      <c r="DS258" s="730"/>
      <c r="DT258" s="730"/>
      <c r="DU258" s="730"/>
      <c r="DV258" s="730"/>
      <c r="DW258" s="730"/>
      <c r="DX258" s="730"/>
      <c r="DY258" s="730"/>
      <c r="DZ258" s="730"/>
      <c r="EA258" s="730"/>
      <c r="EB258" s="730"/>
      <c r="EC258" s="730"/>
      <c r="ED258" s="730"/>
      <c r="EE258" s="730"/>
      <c r="EF258" s="730"/>
      <c r="EG258" s="730"/>
      <c r="EH258" s="730"/>
      <c r="EI258" s="730"/>
      <c r="EJ258" s="730"/>
      <c r="EK258" s="730"/>
      <c r="EL258" s="730"/>
      <c r="EM258" s="730"/>
      <c r="EN258" s="730"/>
      <c r="EO258" s="730"/>
      <c r="EP258" s="730"/>
      <c r="EQ258" s="730"/>
      <c r="ER258" s="730"/>
      <c r="ES258" s="730"/>
      <c r="ET258" s="730"/>
      <c r="EU258" s="730"/>
      <c r="EV258" s="730"/>
      <c r="EW258" s="730"/>
      <c r="EX258" s="730"/>
      <c r="EY258" s="730"/>
      <c r="EZ258" s="730"/>
      <c r="FA258" s="730"/>
      <c r="FB258" s="730"/>
      <c r="FC258" s="730"/>
      <c r="FD258" s="730"/>
      <c r="FE258" s="730"/>
      <c r="FF258" s="730"/>
      <c r="FG258" s="730"/>
      <c r="FH258" s="730"/>
      <c r="FI258" s="730"/>
      <c r="FJ258" s="730"/>
      <c r="FK258" s="730"/>
      <c r="FL258" s="730"/>
      <c r="FM258" s="730"/>
      <c r="FN258" s="730"/>
      <c r="FO258" s="730"/>
      <c r="FP258" s="730"/>
      <c r="FQ258" s="730"/>
      <c r="FR258" s="730"/>
      <c r="FS258" s="730"/>
      <c r="FT258" s="730"/>
      <c r="FU258" s="730"/>
      <c r="FV258" s="730"/>
      <c r="FW258" s="730"/>
      <c r="FX258" s="730"/>
      <c r="FY258" s="730"/>
      <c r="FZ258" s="730"/>
      <c r="GA258" s="730"/>
      <c r="GB258" s="730"/>
      <c r="GC258" s="730"/>
      <c r="GD258" s="730"/>
      <c r="GE258" s="730"/>
      <c r="GF258" s="730"/>
      <c r="GG258" s="730"/>
      <c r="GH258" s="730"/>
      <c r="GI258" s="730"/>
      <c r="GJ258" s="730"/>
      <c r="GK258" s="730"/>
      <c r="GL258" s="730"/>
      <c r="GM258" s="730"/>
      <c r="GN258" s="730"/>
      <c r="GO258" s="730"/>
      <c r="GP258" s="730"/>
      <c r="GQ258" s="730"/>
      <c r="GR258" s="730"/>
      <c r="GS258" s="730"/>
      <c r="GT258" s="730"/>
      <c r="GU258" s="730"/>
      <c r="GV258" s="730"/>
      <c r="GW258" s="730"/>
      <c r="GX258" s="730"/>
      <c r="GY258" s="730"/>
      <c r="GZ258" s="730"/>
      <c r="HA258" s="730"/>
      <c r="HB258" s="730"/>
      <c r="HC258" s="730"/>
      <c r="HD258" s="730"/>
      <c r="HE258" s="730"/>
      <c r="HF258" s="730"/>
      <c r="HG258" s="730"/>
      <c r="HH258" s="730"/>
      <c r="HI258" s="730"/>
      <c r="HJ258" s="730"/>
      <c r="HK258" s="730"/>
      <c r="HL258" s="730"/>
      <c r="HM258" s="730"/>
      <c r="HN258" s="730"/>
      <c r="HO258" s="730"/>
      <c r="HP258" s="730"/>
      <c r="HQ258" s="730"/>
      <c r="HR258" s="730"/>
      <c r="HS258" s="730"/>
      <c r="HT258" s="730"/>
      <c r="HU258" s="730"/>
      <c r="HV258" s="730"/>
      <c r="HW258" s="730"/>
      <c r="HX258" s="730"/>
      <c r="HY258" s="730"/>
      <c r="HZ258" s="730"/>
      <c r="IA258" s="730"/>
      <c r="IB258" s="730"/>
      <c r="IC258" s="730"/>
      <c r="ID258" s="730"/>
      <c r="IE258" s="730"/>
      <c r="IF258" s="730"/>
      <c r="IG258" s="730"/>
      <c r="IH258" s="730"/>
      <c r="II258" s="730"/>
      <c r="IJ258" s="730"/>
      <c r="IK258" s="730"/>
      <c r="IL258" s="730"/>
      <c r="IM258" s="730"/>
      <c r="IN258" s="730"/>
      <c r="IO258" s="730"/>
      <c r="IP258" s="730"/>
      <c r="IQ258" s="730"/>
      <c r="IR258" s="730"/>
      <c r="IS258" s="730"/>
      <c r="IT258" s="730"/>
      <c r="IU258" s="730"/>
      <c r="IV258" s="730"/>
      <c r="IW258" s="730"/>
      <c r="IX258" s="730"/>
      <c r="IY258" s="730"/>
      <c r="IZ258" s="730"/>
      <c r="JA258" s="730"/>
      <c r="JB258" s="730"/>
      <c r="JC258" s="730"/>
      <c r="JD258" s="730"/>
      <c r="JE258" s="730"/>
      <c r="JF258" s="730"/>
      <c r="JG258" s="730"/>
      <c r="JH258" s="730"/>
      <c r="JI258" s="730"/>
      <c r="JJ258" s="730"/>
      <c r="JK258" s="730"/>
      <c r="JL258" s="730"/>
      <c r="JM258" s="730"/>
      <c r="JN258" s="730"/>
      <c r="JO258" s="730"/>
      <c r="JP258" s="730"/>
      <c r="JQ258" s="730"/>
      <c r="JR258" s="730"/>
      <c r="JS258" s="730"/>
      <c r="JT258" s="730"/>
      <c r="JU258" s="730"/>
      <c r="JV258" s="730"/>
      <c r="JW258" s="730"/>
      <c r="JX258" s="730"/>
      <c r="JY258" s="730"/>
      <c r="JZ258" s="730"/>
      <c r="KA258" s="730"/>
      <c r="KB258" s="730"/>
      <c r="KC258" s="730"/>
      <c r="KD258" s="730"/>
      <c r="KE258" s="730"/>
      <c r="KF258" s="730"/>
      <c r="KG258" s="730"/>
      <c r="KH258" s="730"/>
      <c r="KI258" s="730"/>
      <c r="KJ258" s="730"/>
      <c r="KK258" s="730"/>
      <c r="KL258" s="730"/>
      <c r="KM258" s="730"/>
      <c r="KN258" s="730"/>
      <c r="KO258" s="730"/>
      <c r="KP258" s="730"/>
      <c r="KQ258" s="730"/>
      <c r="KR258" s="730"/>
      <c r="KS258" s="730"/>
      <c r="KT258" s="730"/>
      <c r="KU258" s="730"/>
      <c r="KV258" s="730"/>
      <c r="KW258" s="730"/>
      <c r="KX258" s="730"/>
      <c r="KY258" s="730"/>
      <c r="KZ258" s="730"/>
      <c r="LA258" s="730"/>
      <c r="LB258" s="730"/>
      <c r="LC258" s="730"/>
      <c r="LD258" s="730"/>
      <c r="LE258" s="730"/>
      <c r="LF258" s="730"/>
      <c r="LG258" s="730"/>
      <c r="LH258" s="730"/>
      <c r="LI258" s="730"/>
      <c r="LJ258" s="730"/>
      <c r="LK258" s="730"/>
      <c r="LL258" s="730"/>
      <c r="LM258" s="730"/>
      <c r="LN258" s="730"/>
      <c r="LO258" s="730"/>
      <c r="LP258" s="730"/>
      <c r="LQ258" s="730"/>
      <c r="LR258" s="730"/>
      <c r="LS258" s="730"/>
      <c r="LT258" s="730"/>
      <c r="LU258" s="730"/>
      <c r="LV258" s="730"/>
      <c r="LW258" s="730"/>
      <c r="LX258" s="730"/>
      <c r="LY258" s="730"/>
      <c r="LZ258" s="730"/>
      <c r="MA258" s="730"/>
      <c r="MB258" s="730"/>
      <c r="MC258" s="730"/>
      <c r="MD258" s="730"/>
      <c r="ME258" s="730"/>
      <c r="MF258" s="730"/>
      <c r="MG258" s="730"/>
      <c r="MH258" s="730"/>
      <c r="MI258" s="730"/>
      <c r="MJ258" s="730"/>
      <c r="MK258" s="730"/>
      <c r="ML258" s="730"/>
      <c r="MM258" s="730"/>
      <c r="MN258" s="730"/>
      <c r="MO258" s="730"/>
      <c r="MP258" s="730"/>
      <c r="MQ258" s="730"/>
      <c r="MR258" s="730"/>
      <c r="MS258" s="730"/>
      <c r="MT258" s="730"/>
      <c r="MU258" s="730"/>
      <c r="MV258" s="730"/>
      <c r="MW258" s="730"/>
      <c r="MX258" s="730"/>
      <c r="MY258" s="730"/>
      <c r="MZ258" s="730"/>
      <c r="NA258" s="730"/>
      <c r="NB258" s="730"/>
      <c r="NC258" s="730"/>
      <c r="ND258" s="730"/>
      <c r="NE258" s="730"/>
      <c r="NF258" s="730"/>
      <c r="NG258" s="730"/>
      <c r="NH258" s="730"/>
      <c r="NI258" s="730"/>
      <c r="NJ258" s="730"/>
      <c r="NK258" s="730"/>
      <c r="NL258" s="730"/>
      <c r="NM258" s="730"/>
      <c r="NN258" s="730"/>
      <c r="NO258" s="730"/>
      <c r="NP258" s="730"/>
      <c r="NQ258" s="730"/>
      <c r="NR258" s="730"/>
      <c r="NS258" s="730"/>
      <c r="NT258" s="730"/>
      <c r="NU258" s="730"/>
      <c r="NV258" s="730"/>
      <c r="NW258" s="730"/>
      <c r="NX258" s="730"/>
      <c r="NY258" s="730"/>
      <c r="NZ258" s="730"/>
      <c r="OA258" s="730"/>
      <c r="OB258" s="730"/>
      <c r="OC258" s="730"/>
      <c r="OD258" s="730"/>
      <c r="OE258" s="730"/>
      <c r="OF258" s="730"/>
      <c r="OG258" s="730"/>
      <c r="OH258" s="730"/>
      <c r="OI258" s="730"/>
      <c r="OJ258" s="730"/>
      <c r="OK258" s="730"/>
      <c r="OL258" s="730"/>
      <c r="OM258" s="730"/>
      <c r="ON258" s="730"/>
      <c r="OO258" s="730"/>
      <c r="OP258" s="730"/>
      <c r="OQ258" s="730"/>
      <c r="OR258" s="730"/>
      <c r="OS258" s="730"/>
      <c r="OT258" s="730"/>
      <c r="OU258" s="730"/>
      <c r="OV258" s="730"/>
      <c r="OW258" s="730"/>
      <c r="OX258" s="730"/>
      <c r="OY258" s="730"/>
      <c r="OZ258" s="730"/>
      <c r="PA258" s="730"/>
      <c r="PB258" s="730"/>
      <c r="PC258" s="730"/>
      <c r="PD258" s="730"/>
      <c r="PE258" s="730"/>
      <c r="PF258" s="730"/>
      <c r="PG258" s="730"/>
      <c r="PH258" s="730"/>
      <c r="PI258" s="730"/>
      <c r="PJ258" s="730"/>
      <c r="PK258" s="730"/>
      <c r="PL258" s="730"/>
      <c r="PM258" s="730"/>
      <c r="PN258" s="730"/>
      <c r="PO258" s="730"/>
      <c r="PP258" s="730"/>
      <c r="PQ258" s="730"/>
      <c r="PR258" s="730"/>
      <c r="PS258" s="730"/>
      <c r="PT258" s="730"/>
      <c r="PU258" s="730"/>
      <c r="PV258" s="730"/>
      <c r="PW258" s="730"/>
      <c r="PX258" s="730"/>
      <c r="PY258" s="730"/>
      <c r="PZ258" s="730"/>
      <c r="QA258" s="730"/>
      <c r="QB258" s="730"/>
      <c r="QC258" s="730"/>
      <c r="QD258" s="730"/>
      <c r="QE258" s="730"/>
      <c r="QF258" s="730"/>
      <c r="QG258" s="730"/>
      <c r="QH258" s="730"/>
      <c r="QI258" s="730"/>
      <c r="QJ258" s="730"/>
      <c r="QK258" s="730"/>
      <c r="QL258" s="730"/>
      <c r="QM258" s="730"/>
      <c r="QN258" s="730"/>
      <c r="QO258" s="730"/>
      <c r="QP258" s="730"/>
      <c r="QQ258" s="730"/>
      <c r="QR258" s="730"/>
      <c r="QS258" s="730"/>
      <c r="QT258" s="730"/>
      <c r="QU258" s="730"/>
      <c r="QV258" s="730"/>
      <c r="QW258" s="730"/>
      <c r="QX258" s="730"/>
      <c r="QY258" s="730"/>
      <c r="QZ258" s="730"/>
      <c r="RA258" s="730"/>
      <c r="RB258" s="730"/>
      <c r="RC258" s="730"/>
      <c r="RD258" s="730"/>
      <c r="RE258" s="730"/>
      <c r="RF258" s="730"/>
      <c r="RG258" s="730"/>
      <c r="RH258" s="730"/>
      <c r="RI258" s="730"/>
      <c r="RJ258" s="730"/>
      <c r="RK258" s="730"/>
      <c r="RL258" s="730"/>
      <c r="RM258" s="730"/>
      <c r="RN258" s="730"/>
      <c r="RO258" s="730"/>
      <c r="RP258" s="730"/>
      <c r="RQ258" s="730"/>
      <c r="RR258" s="730"/>
      <c r="RS258" s="730"/>
      <c r="RT258" s="730"/>
      <c r="RU258" s="730"/>
      <c r="RV258" s="730"/>
      <c r="RW258" s="730"/>
      <c r="RX258" s="730"/>
      <c r="RY258" s="730"/>
      <c r="RZ258" s="730"/>
      <c r="SA258" s="730"/>
      <c r="SB258" s="730"/>
      <c r="SC258" s="730"/>
      <c r="SD258" s="730"/>
      <c r="SE258" s="730"/>
      <c r="SF258" s="730"/>
      <c r="SG258" s="730"/>
      <c r="SH258" s="730"/>
      <c r="SI258" s="730"/>
      <c r="SJ258" s="730"/>
      <c r="SK258" s="730"/>
      <c r="SL258" s="730"/>
      <c r="SM258" s="730"/>
      <c r="SN258" s="730"/>
      <c r="SO258" s="730"/>
      <c r="SP258" s="730"/>
      <c r="SQ258" s="730"/>
      <c r="SR258" s="730"/>
      <c r="SS258" s="730"/>
      <c r="ST258" s="730"/>
      <c r="SU258" s="730"/>
      <c r="SV258" s="730"/>
      <c r="SW258" s="730"/>
      <c r="SX258" s="730"/>
      <c r="SY258" s="730"/>
      <c r="SZ258" s="730"/>
      <c r="TA258" s="730"/>
      <c r="TB258" s="730"/>
      <c r="TC258" s="730"/>
      <c r="TD258" s="730"/>
      <c r="TE258" s="730"/>
      <c r="TF258" s="730"/>
      <c r="TG258" s="730"/>
      <c r="TH258" s="730"/>
      <c r="TI258" s="730"/>
      <c r="TJ258" s="730"/>
      <c r="TK258" s="730"/>
      <c r="TL258" s="730"/>
      <c r="TM258" s="730"/>
      <c r="TN258" s="730"/>
      <c r="TO258" s="730"/>
      <c r="TP258" s="730"/>
      <c r="TQ258" s="730"/>
      <c r="TR258" s="730"/>
      <c r="TS258" s="730"/>
      <c r="TT258" s="730"/>
      <c r="TU258" s="730"/>
      <c r="TV258" s="730"/>
      <c r="TW258" s="730"/>
      <c r="TX258" s="730"/>
      <c r="TY258" s="730"/>
      <c r="TZ258" s="730"/>
      <c r="UA258" s="730"/>
      <c r="UB258" s="730"/>
      <c r="UC258" s="730"/>
      <c r="UD258" s="730"/>
      <c r="UE258" s="730"/>
      <c r="UF258" s="730"/>
      <c r="UG258" s="730"/>
      <c r="UH258" s="730"/>
      <c r="UI258" s="730"/>
      <c r="UJ258" s="730"/>
      <c r="UK258" s="730"/>
      <c r="UL258" s="730"/>
      <c r="UM258" s="730"/>
      <c r="UN258" s="730"/>
      <c r="UO258" s="730"/>
      <c r="UP258" s="730"/>
      <c r="UQ258" s="730"/>
      <c r="UR258" s="730"/>
      <c r="US258" s="730"/>
      <c r="UT258" s="730"/>
      <c r="UU258" s="730"/>
      <c r="UV258" s="730"/>
      <c r="UW258" s="730"/>
      <c r="UX258" s="730"/>
      <c r="UY258" s="730"/>
      <c r="UZ258" s="730"/>
      <c r="VA258" s="730"/>
      <c r="VB258" s="730"/>
      <c r="VC258" s="730"/>
      <c r="VD258" s="730"/>
      <c r="VE258" s="730"/>
      <c r="VF258" s="730"/>
      <c r="VG258" s="730"/>
      <c r="VH258" s="730"/>
      <c r="VI258" s="730"/>
      <c r="VJ258" s="730"/>
      <c r="VK258" s="730"/>
      <c r="VL258" s="730"/>
      <c r="VM258" s="730"/>
      <c r="VN258" s="730"/>
      <c r="VO258" s="730"/>
      <c r="VP258" s="730"/>
      <c r="VQ258" s="730"/>
      <c r="VR258" s="730"/>
      <c r="VS258" s="730"/>
      <c r="VT258" s="730"/>
      <c r="VU258" s="730"/>
      <c r="VV258" s="730"/>
      <c r="VW258" s="730"/>
      <c r="VX258" s="730"/>
      <c r="VY258" s="730"/>
      <c r="VZ258" s="730"/>
      <c r="WA258" s="730"/>
      <c r="WB258" s="730"/>
      <c r="WC258" s="730"/>
      <c r="WD258" s="730"/>
      <c r="WE258" s="730"/>
      <c r="WF258" s="730"/>
      <c r="WG258" s="730"/>
      <c r="WH258" s="730"/>
      <c r="WI258" s="730"/>
      <c r="WJ258" s="730"/>
      <c r="WK258" s="730"/>
      <c r="WL258" s="730"/>
      <c r="WM258" s="730"/>
      <c r="WN258" s="730"/>
      <c r="WO258" s="730"/>
      <c r="WP258" s="730"/>
      <c r="WQ258" s="730"/>
      <c r="WR258" s="730"/>
      <c r="WS258" s="730"/>
      <c r="WT258" s="730"/>
      <c r="WU258" s="730"/>
      <c r="WV258" s="730"/>
      <c r="WW258" s="730"/>
      <c r="WX258" s="730"/>
      <c r="WY258" s="730"/>
      <c r="WZ258" s="730"/>
      <c r="XA258" s="730"/>
      <c r="XB258" s="730"/>
      <c r="XC258" s="730"/>
      <c r="XD258" s="730"/>
      <c r="XE258" s="730"/>
      <c r="XF258" s="730"/>
      <c r="XG258" s="730"/>
      <c r="XH258" s="730"/>
      <c r="XI258" s="730"/>
      <c r="XJ258" s="730"/>
      <c r="XK258" s="730"/>
      <c r="XL258" s="730"/>
      <c r="XM258" s="730"/>
      <c r="XN258" s="730"/>
      <c r="XO258" s="730"/>
      <c r="XP258" s="730"/>
      <c r="XQ258" s="730"/>
      <c r="XR258" s="730"/>
      <c r="XS258" s="730"/>
      <c r="XT258" s="730"/>
      <c r="XU258" s="730"/>
      <c r="XV258" s="730"/>
      <c r="XW258" s="730"/>
      <c r="XX258" s="730"/>
      <c r="XY258" s="730"/>
      <c r="XZ258" s="730"/>
      <c r="YA258" s="730"/>
      <c r="YB258" s="730"/>
      <c r="YC258" s="730"/>
      <c r="YD258" s="730"/>
      <c r="YE258" s="730"/>
      <c r="YF258" s="730"/>
      <c r="YG258" s="730"/>
      <c r="YH258" s="730"/>
      <c r="YI258" s="730"/>
      <c r="YJ258" s="730"/>
      <c r="YK258" s="730"/>
      <c r="YL258" s="730"/>
      <c r="YM258" s="730"/>
      <c r="YN258" s="730"/>
      <c r="YO258" s="730"/>
      <c r="YP258" s="730"/>
      <c r="YQ258" s="730"/>
      <c r="YR258" s="730"/>
      <c r="YS258" s="730"/>
      <c r="YT258" s="730"/>
      <c r="YU258" s="730"/>
      <c r="YV258" s="730"/>
      <c r="YW258" s="730"/>
      <c r="YX258" s="730"/>
      <c r="YY258" s="730"/>
      <c r="YZ258" s="730"/>
      <c r="ZA258" s="730"/>
      <c r="ZB258" s="730"/>
      <c r="ZC258" s="730"/>
      <c r="ZD258" s="730"/>
      <c r="ZE258" s="730"/>
      <c r="ZF258" s="730"/>
      <c r="ZG258" s="730"/>
      <c r="ZH258" s="730"/>
      <c r="ZI258" s="730"/>
      <c r="ZJ258" s="730"/>
      <c r="ZK258" s="730"/>
      <c r="ZL258" s="730"/>
      <c r="ZM258" s="730"/>
      <c r="ZN258" s="730"/>
      <c r="ZO258" s="730"/>
      <c r="ZP258" s="730"/>
      <c r="ZQ258" s="730"/>
      <c r="ZR258" s="730"/>
      <c r="ZS258" s="730"/>
      <c r="ZT258" s="730"/>
      <c r="ZU258" s="730"/>
      <c r="ZV258" s="730"/>
      <c r="ZW258" s="730"/>
      <c r="ZX258" s="730"/>
      <c r="ZY258" s="730"/>
      <c r="ZZ258" s="730"/>
      <c r="AAA258" s="730"/>
      <c r="AAB258" s="730"/>
      <c r="AAC258" s="730"/>
      <c r="AAD258" s="730"/>
      <c r="AAE258" s="730"/>
      <c r="AAF258" s="730"/>
      <c r="AAG258" s="730"/>
      <c r="AAH258" s="730"/>
      <c r="AAI258" s="730"/>
      <c r="AAJ258" s="730"/>
      <c r="AAK258" s="730"/>
      <c r="AAL258" s="730"/>
      <c r="AAM258" s="730"/>
      <c r="AAN258" s="730"/>
      <c r="AAO258" s="730"/>
      <c r="AAP258" s="730"/>
      <c r="AAQ258" s="730"/>
      <c r="AAR258" s="730"/>
      <c r="AAS258" s="730"/>
      <c r="AAT258" s="730"/>
      <c r="AAU258" s="730"/>
      <c r="AAV258" s="730"/>
      <c r="AAW258" s="730"/>
      <c r="AAX258" s="730"/>
      <c r="AAY258" s="730"/>
      <c r="AAZ258" s="730"/>
      <c r="ABA258" s="730"/>
      <c r="ABB258" s="730"/>
      <c r="ABC258" s="730"/>
      <c r="ABD258" s="730"/>
      <c r="ABE258" s="730"/>
      <c r="ABF258" s="730"/>
      <c r="ABG258" s="730"/>
      <c r="ABH258" s="730"/>
      <c r="ABI258" s="730"/>
      <c r="ABJ258" s="730"/>
      <c r="ABK258" s="730"/>
      <c r="ABL258" s="730"/>
      <c r="ABM258" s="730"/>
      <c r="ABN258" s="730"/>
      <c r="ABO258" s="730"/>
      <c r="ABP258" s="730"/>
      <c r="ABQ258" s="730"/>
      <c r="ABR258" s="730"/>
      <c r="ABS258" s="730"/>
      <c r="ABT258" s="730"/>
      <c r="ABU258" s="730"/>
      <c r="ABV258" s="730"/>
      <c r="ABW258" s="730"/>
      <c r="ABX258" s="730"/>
      <c r="ABY258" s="730"/>
      <c r="ABZ258" s="730"/>
      <c r="ACA258" s="730"/>
      <c r="ACB258" s="730"/>
      <c r="ACC258" s="730"/>
      <c r="ACD258" s="730"/>
      <c r="ACE258" s="730"/>
      <c r="ACF258" s="730"/>
      <c r="ACG258" s="730"/>
      <c r="ACH258" s="730"/>
      <c r="ACI258" s="730"/>
      <c r="ACJ258" s="730"/>
      <c r="ACK258" s="730"/>
      <c r="ACL258" s="730"/>
      <c r="ACM258" s="730"/>
      <c r="ACN258" s="730"/>
      <c r="ACO258" s="730"/>
      <c r="ACP258" s="730"/>
      <c r="ACQ258" s="730"/>
      <c r="ACR258" s="730"/>
      <c r="ACS258" s="730"/>
      <c r="ACT258" s="730"/>
      <c r="ACU258" s="730"/>
      <c r="ACV258" s="730"/>
      <c r="ACW258" s="730"/>
      <c r="ACX258" s="730"/>
      <c r="ACY258" s="730"/>
      <c r="ACZ258" s="730"/>
      <c r="ADA258" s="730"/>
      <c r="ADB258" s="730"/>
      <c r="ADC258" s="730"/>
      <c r="ADD258" s="730"/>
      <c r="ADE258" s="730"/>
      <c r="ADF258" s="730"/>
      <c r="ADG258" s="730"/>
      <c r="ADH258" s="730"/>
      <c r="ADI258" s="730"/>
      <c r="ADJ258" s="730"/>
      <c r="ADK258" s="730"/>
      <c r="ADL258" s="730"/>
      <c r="ADM258" s="730"/>
      <c r="ADN258" s="730"/>
      <c r="ADO258" s="730"/>
      <c r="ADP258" s="730"/>
      <c r="ADQ258" s="730"/>
      <c r="ADR258" s="730"/>
      <c r="ADS258" s="730"/>
      <c r="ADT258" s="730"/>
      <c r="ADU258" s="730"/>
      <c r="ADV258" s="730"/>
      <c r="ADW258" s="730"/>
      <c r="ADX258" s="730"/>
      <c r="ADY258" s="730"/>
      <c r="ADZ258" s="730"/>
      <c r="AEA258" s="730"/>
      <c r="AEB258" s="730"/>
      <c r="AEC258" s="730"/>
      <c r="AED258" s="730"/>
      <c r="AEE258" s="730"/>
      <c r="AEF258" s="730"/>
      <c r="AEG258" s="730"/>
      <c r="AEH258" s="730"/>
      <c r="AEI258" s="730"/>
      <c r="AEJ258" s="730"/>
      <c r="AEK258" s="730"/>
      <c r="AEL258" s="730"/>
      <c r="AEM258" s="730"/>
      <c r="AEN258" s="730"/>
      <c r="AEO258" s="730"/>
      <c r="AEP258" s="730"/>
      <c r="AEQ258" s="730"/>
      <c r="AER258" s="730"/>
      <c r="AES258" s="730"/>
      <c r="AET258" s="730"/>
      <c r="AEU258" s="730"/>
      <c r="AEV258" s="730"/>
      <c r="AEW258" s="730"/>
      <c r="AEX258" s="730"/>
      <c r="AEY258" s="730"/>
      <c r="AEZ258" s="730"/>
      <c r="AFA258" s="730"/>
      <c r="AFB258" s="730"/>
      <c r="AFC258" s="730"/>
      <c r="AFD258" s="730"/>
      <c r="AFE258" s="730"/>
      <c r="AFF258" s="730"/>
      <c r="AFG258" s="730"/>
      <c r="AFH258" s="730"/>
      <c r="AFI258" s="730"/>
      <c r="AFJ258" s="730"/>
      <c r="AFK258" s="730"/>
      <c r="AFL258" s="730"/>
      <c r="AFM258" s="730"/>
      <c r="AFN258" s="730"/>
      <c r="AFO258" s="730"/>
      <c r="AFP258" s="730"/>
      <c r="AFQ258" s="730"/>
      <c r="AFR258" s="730"/>
      <c r="AFS258" s="730"/>
      <c r="AFT258" s="730"/>
      <c r="AFU258" s="730"/>
      <c r="AFV258" s="730"/>
      <c r="AFW258" s="730"/>
      <c r="AFX258" s="730"/>
      <c r="AFY258" s="730"/>
      <c r="AFZ258" s="730"/>
      <c r="AGA258" s="730"/>
      <c r="AGB258" s="730"/>
      <c r="AGC258" s="730"/>
      <c r="AGD258" s="730"/>
      <c r="AGE258" s="730"/>
      <c r="AGF258" s="730"/>
      <c r="AGG258" s="730"/>
      <c r="AGH258" s="730"/>
      <c r="AGI258" s="730"/>
      <c r="AGJ258" s="730"/>
      <c r="AGK258" s="730"/>
      <c r="AGL258" s="730"/>
      <c r="AGM258" s="730"/>
      <c r="AGN258" s="730"/>
      <c r="AGO258" s="730"/>
      <c r="AGP258" s="730"/>
      <c r="AGQ258" s="730"/>
      <c r="AGR258" s="730"/>
      <c r="AGS258" s="730"/>
      <c r="AGT258" s="730"/>
      <c r="AGU258" s="730"/>
      <c r="AGV258" s="730"/>
      <c r="AGW258" s="730"/>
      <c r="AGX258" s="730"/>
      <c r="AGY258" s="730"/>
      <c r="AGZ258" s="730"/>
      <c r="AHA258" s="730"/>
      <c r="AHB258" s="730"/>
      <c r="AHC258" s="730"/>
      <c r="AHD258" s="730"/>
      <c r="AHE258" s="730"/>
      <c r="AHF258" s="730"/>
      <c r="AHG258" s="730"/>
      <c r="AHH258" s="730"/>
      <c r="AHI258" s="730"/>
      <c r="AHJ258" s="730"/>
      <c r="AHK258" s="730"/>
      <c r="AHL258" s="730"/>
      <c r="AHM258" s="730"/>
      <c r="AHN258" s="730"/>
      <c r="AHO258" s="730"/>
      <c r="AHP258" s="730"/>
      <c r="AHQ258" s="730"/>
      <c r="AHR258" s="730"/>
      <c r="AHS258" s="730"/>
      <c r="AHT258" s="730"/>
      <c r="AHU258" s="730"/>
      <c r="AHV258" s="730"/>
      <c r="AHW258" s="730"/>
      <c r="AHX258" s="730"/>
      <c r="AHY258" s="730"/>
      <c r="AHZ258" s="730"/>
      <c r="AIA258" s="730"/>
      <c r="AIB258" s="730"/>
      <c r="AIC258" s="730"/>
      <c r="AID258" s="730"/>
      <c r="AIE258" s="730"/>
      <c r="AIF258" s="730"/>
      <c r="AIG258" s="730"/>
      <c r="AIH258" s="730"/>
      <c r="AII258" s="730"/>
      <c r="AIJ258" s="730"/>
      <c r="AIK258" s="730"/>
      <c r="AIL258" s="730"/>
      <c r="AIM258" s="730"/>
      <c r="AIN258" s="730"/>
      <c r="AIO258" s="730"/>
      <c r="AIP258" s="730"/>
      <c r="AIQ258" s="730"/>
      <c r="AIR258" s="730"/>
      <c r="AIS258" s="730"/>
      <c r="AIT258" s="730"/>
      <c r="AIU258" s="730"/>
      <c r="AIV258" s="730"/>
      <c r="AIW258" s="730"/>
      <c r="AIX258" s="730"/>
      <c r="AIY258" s="730"/>
      <c r="AIZ258" s="730"/>
      <c r="AJA258" s="730"/>
      <c r="AJB258" s="730"/>
      <c r="AJC258" s="730"/>
      <c r="AJD258" s="730"/>
      <c r="AJE258" s="730"/>
      <c r="AJF258" s="730"/>
      <c r="AJG258" s="730"/>
      <c r="AJH258" s="730"/>
      <c r="AJI258" s="730"/>
      <c r="AJJ258" s="730"/>
      <c r="AJK258" s="730"/>
      <c r="AJL258" s="730"/>
      <c r="AJM258" s="730"/>
      <c r="AJN258" s="730"/>
      <c r="AJO258" s="730"/>
      <c r="AJP258" s="730"/>
      <c r="AJQ258" s="730"/>
      <c r="AJR258" s="730"/>
      <c r="AJS258" s="730"/>
      <c r="AJT258" s="730"/>
      <c r="AJU258" s="730"/>
      <c r="AJV258" s="730"/>
      <c r="AJW258" s="730"/>
      <c r="AJX258" s="730"/>
      <c r="AJY258" s="730"/>
      <c r="AJZ258" s="730"/>
      <c r="AKA258" s="730"/>
      <c r="AKB258" s="730"/>
      <c r="AKC258" s="730"/>
      <c r="AKD258" s="730"/>
      <c r="AKE258" s="730"/>
      <c r="AKF258" s="730"/>
      <c r="AKG258" s="730"/>
      <c r="AKH258" s="730"/>
      <c r="AKI258" s="730"/>
      <c r="AKJ258" s="730"/>
      <c r="AKK258" s="730"/>
      <c r="AKL258" s="730"/>
      <c r="AKM258" s="730"/>
      <c r="AKN258" s="730"/>
      <c r="AKO258" s="730"/>
      <c r="AKP258" s="730"/>
      <c r="AKQ258" s="730"/>
      <c r="AKR258" s="730"/>
      <c r="AKS258" s="730"/>
      <c r="AKT258" s="730"/>
      <c r="AKU258" s="730"/>
      <c r="AKV258" s="730"/>
      <c r="AKW258" s="730"/>
      <c r="AKX258" s="730"/>
      <c r="AKY258" s="730"/>
      <c r="AKZ258" s="730"/>
      <c r="ALA258" s="730"/>
      <c r="ALB258" s="730"/>
      <c r="ALC258" s="730"/>
      <c r="ALD258" s="730"/>
      <c r="ALE258" s="730"/>
      <c r="ALF258" s="730"/>
      <c r="ALG258" s="730"/>
      <c r="ALH258" s="730"/>
      <c r="ALI258" s="730"/>
      <c r="ALJ258" s="730"/>
      <c r="ALK258" s="730"/>
      <c r="ALL258" s="730"/>
      <c r="ALM258" s="730"/>
      <c r="ALN258" s="730"/>
      <c r="ALO258" s="730"/>
      <c r="ALP258" s="730"/>
      <c r="ALQ258" s="730"/>
      <c r="ALR258" s="730"/>
      <c r="ALS258" s="730"/>
      <c r="ALT258" s="730"/>
      <c r="ALU258" s="730"/>
      <c r="ALV258" s="730"/>
      <c r="ALW258" s="730"/>
      <c r="ALX258" s="730"/>
      <c r="ALY258" s="730"/>
      <c r="ALZ258" s="730"/>
      <c r="AMA258" s="730"/>
      <c r="AMB258" s="730"/>
      <c r="AMC258" s="730"/>
      <c r="AMD258" s="730"/>
      <c r="AME258" s="730"/>
      <c r="AMF258" s="730"/>
      <c r="AMG258" s="730"/>
      <c r="AMH258" s="730"/>
      <c r="AMI258" s="730"/>
      <c r="AMJ258" s="730"/>
      <c r="AMK258" s="730"/>
      <c r="AML258" s="730"/>
      <c r="AMM258" s="730"/>
      <c r="AMN258" s="730"/>
      <c r="AMO258" s="730"/>
      <c r="AMP258" s="730"/>
      <c r="AMQ258" s="730"/>
      <c r="AMR258" s="730"/>
      <c r="AMS258" s="730"/>
      <c r="AMT258" s="730"/>
      <c r="AMU258" s="730"/>
      <c r="AMV258" s="730"/>
      <c r="AMW258" s="730"/>
      <c r="AMX258" s="730"/>
      <c r="AMY258" s="730"/>
      <c r="AMZ258" s="730"/>
      <c r="ANA258" s="730"/>
      <c r="ANB258" s="730"/>
      <c r="ANC258" s="730"/>
      <c r="AND258" s="730"/>
      <c r="ANE258" s="730"/>
      <c r="ANF258" s="730"/>
      <c r="ANG258" s="730"/>
      <c r="ANH258" s="730"/>
      <c r="ANI258" s="730"/>
      <c r="ANJ258" s="730"/>
      <c r="ANK258" s="730"/>
      <c r="ANL258" s="730"/>
      <c r="ANM258" s="730"/>
      <c r="ANN258" s="730"/>
      <c r="ANO258" s="730"/>
      <c r="ANP258" s="730"/>
      <c r="ANQ258" s="730"/>
      <c r="ANR258" s="730"/>
      <c r="ANS258" s="730"/>
      <c r="ANT258" s="730"/>
      <c r="ANU258" s="730"/>
      <c r="ANV258" s="730"/>
      <c r="ANW258" s="730"/>
      <c r="ANX258" s="730"/>
      <c r="ANY258" s="730"/>
      <c r="ANZ258" s="730"/>
      <c r="AOA258" s="730"/>
      <c r="AOB258" s="730"/>
      <c r="AOC258" s="730"/>
      <c r="AOD258" s="730"/>
      <c r="AOE258" s="730"/>
      <c r="AOF258" s="730"/>
      <c r="AOG258" s="730"/>
      <c r="AOH258" s="730"/>
      <c r="AOI258" s="730"/>
      <c r="AOJ258" s="730"/>
      <c r="AOK258" s="730"/>
      <c r="AOL258" s="730"/>
      <c r="AOM258" s="730"/>
      <c r="AON258" s="730"/>
      <c r="AOO258" s="730"/>
      <c r="AOP258" s="730"/>
      <c r="AOQ258" s="730"/>
      <c r="AOR258" s="730"/>
      <c r="AOS258" s="730"/>
      <c r="AOT258" s="730"/>
      <c r="AOU258" s="730"/>
      <c r="AOV258" s="730"/>
      <c r="AOW258" s="730"/>
      <c r="AOX258" s="730"/>
      <c r="AOY258" s="730"/>
      <c r="AOZ258" s="730"/>
      <c r="APA258" s="730"/>
      <c r="APB258" s="730"/>
      <c r="APC258" s="730"/>
      <c r="APD258" s="730"/>
      <c r="APE258" s="730"/>
      <c r="APF258" s="730"/>
      <c r="APG258" s="730"/>
      <c r="APH258" s="730"/>
      <c r="API258" s="730"/>
      <c r="APJ258" s="730"/>
      <c r="APK258" s="730"/>
      <c r="APL258" s="730"/>
      <c r="APM258" s="730"/>
      <c r="APN258" s="730"/>
      <c r="APO258" s="730"/>
      <c r="APP258" s="730"/>
      <c r="APQ258" s="730"/>
      <c r="APR258" s="730"/>
      <c r="APS258" s="730"/>
      <c r="APT258" s="730"/>
      <c r="APU258" s="730"/>
      <c r="APV258" s="730"/>
      <c r="APW258" s="730"/>
      <c r="APX258" s="730"/>
      <c r="APY258" s="730"/>
      <c r="APZ258" s="730"/>
      <c r="AQA258" s="730"/>
      <c r="AQB258" s="730"/>
      <c r="AQC258" s="730"/>
      <c r="AQD258" s="730"/>
      <c r="AQE258" s="730"/>
      <c r="AQF258" s="730"/>
      <c r="AQG258" s="730"/>
      <c r="AQH258" s="730"/>
      <c r="AQI258" s="730"/>
      <c r="AQJ258" s="730"/>
      <c r="AQK258" s="730"/>
      <c r="AQL258" s="730"/>
      <c r="AQM258" s="730"/>
      <c r="AQN258" s="730"/>
      <c r="AQO258" s="730"/>
      <c r="AQP258" s="730"/>
      <c r="AQQ258" s="730"/>
      <c r="AQR258" s="730"/>
      <c r="AQS258" s="730"/>
      <c r="AQT258" s="730"/>
      <c r="AQU258" s="730"/>
      <c r="AQV258" s="730"/>
      <c r="AQW258" s="730"/>
      <c r="AQX258" s="730"/>
      <c r="AQY258" s="730"/>
      <c r="AQZ258" s="730"/>
      <c r="ARA258" s="730"/>
      <c r="ARB258" s="730"/>
      <c r="ARC258" s="730"/>
      <c r="ARD258" s="730"/>
      <c r="ARE258" s="730"/>
      <c r="ARF258" s="730"/>
      <c r="ARG258" s="730"/>
      <c r="ARH258" s="730"/>
      <c r="ARI258" s="730"/>
      <c r="ARJ258" s="730"/>
      <c r="ARK258" s="730"/>
      <c r="ARL258" s="730"/>
      <c r="ARM258" s="730"/>
      <c r="ARN258" s="730"/>
      <c r="ARO258" s="730"/>
      <c r="ARP258" s="730"/>
      <c r="ARQ258" s="730"/>
      <c r="ARR258" s="730"/>
      <c r="ARS258" s="730"/>
      <c r="ART258" s="730"/>
      <c r="ARU258" s="730"/>
      <c r="ARV258" s="730"/>
      <c r="ARW258" s="730"/>
      <c r="ARX258" s="730"/>
      <c r="ARY258" s="730"/>
      <c r="ARZ258" s="730"/>
      <c r="ASA258" s="730"/>
      <c r="ASB258" s="730"/>
      <c r="ASC258" s="730"/>
      <c r="ASD258" s="730"/>
      <c r="ASE258" s="730"/>
      <c r="ASF258" s="730"/>
      <c r="ASG258" s="730"/>
      <c r="ASH258" s="730"/>
      <c r="ASI258" s="730"/>
      <c r="ASJ258" s="730"/>
      <c r="ASK258" s="730"/>
      <c r="ASL258" s="730"/>
      <c r="ASM258" s="730"/>
      <c r="ASN258" s="730"/>
      <c r="ASO258" s="730"/>
      <c r="ASP258" s="730"/>
      <c r="ASQ258" s="730"/>
      <c r="ASR258" s="730"/>
      <c r="ASS258" s="730"/>
      <c r="AST258" s="730"/>
      <c r="ASU258" s="730"/>
      <c r="ASV258" s="730"/>
      <c r="ASW258" s="730"/>
      <c r="ASX258" s="730"/>
      <c r="ASY258" s="730"/>
      <c r="ASZ258" s="730"/>
      <c r="ATA258" s="730"/>
      <c r="ATB258" s="730"/>
      <c r="ATC258" s="730"/>
      <c r="ATD258" s="730"/>
      <c r="ATE258" s="730"/>
      <c r="ATF258" s="730"/>
      <c r="ATG258" s="730"/>
      <c r="ATH258" s="730"/>
      <c r="ATI258" s="730"/>
      <c r="ATJ258" s="730"/>
      <c r="ATK258" s="730"/>
      <c r="ATL258" s="730"/>
      <c r="ATM258" s="730"/>
      <c r="ATN258" s="730"/>
      <c r="ATO258" s="730"/>
      <c r="ATP258" s="730"/>
      <c r="ATQ258" s="730"/>
      <c r="ATR258" s="730"/>
      <c r="ATS258" s="730"/>
      <c r="ATT258" s="730"/>
      <c r="ATU258" s="730"/>
      <c r="ATV258" s="730"/>
      <c r="ATW258" s="730"/>
      <c r="ATX258" s="730"/>
      <c r="ATY258" s="730"/>
      <c r="ATZ258" s="730"/>
      <c r="AUA258" s="730"/>
      <c r="AUB258" s="730"/>
      <c r="AUC258" s="730"/>
      <c r="AUD258" s="730"/>
      <c r="AUE258" s="730"/>
      <c r="AUF258" s="730"/>
      <c r="AUG258" s="730"/>
      <c r="AUH258" s="730"/>
      <c r="AUI258" s="730"/>
      <c r="AUJ258" s="730"/>
      <c r="AUK258" s="730"/>
      <c r="AUL258" s="730"/>
      <c r="AUM258" s="730"/>
      <c r="AUN258" s="730"/>
      <c r="AUO258" s="730"/>
      <c r="AUP258" s="730"/>
      <c r="AUQ258" s="730"/>
      <c r="AUR258" s="730"/>
      <c r="AUS258" s="730"/>
      <c r="AUT258" s="730"/>
      <c r="AUU258" s="730"/>
      <c r="AUV258" s="730"/>
      <c r="AUW258" s="730"/>
      <c r="AUX258" s="730"/>
      <c r="AUY258" s="730"/>
      <c r="AUZ258" s="730"/>
      <c r="AVA258" s="730"/>
      <c r="AVB258" s="730"/>
      <c r="AVC258" s="730"/>
      <c r="AVD258" s="730"/>
      <c r="AVE258" s="730"/>
      <c r="AVF258" s="730"/>
      <c r="AVG258" s="730"/>
      <c r="AVH258" s="730"/>
      <c r="AVI258" s="730"/>
      <c r="AVJ258" s="730"/>
      <c r="AVK258" s="730"/>
      <c r="AVL258" s="730"/>
      <c r="AVM258" s="730"/>
      <c r="AVN258" s="730"/>
      <c r="AVO258" s="730"/>
      <c r="AVP258" s="730"/>
      <c r="AVQ258" s="730"/>
      <c r="AVR258" s="730"/>
      <c r="AVS258" s="730"/>
      <c r="AVT258" s="730"/>
      <c r="AVU258" s="730"/>
      <c r="AVV258" s="730"/>
      <c r="AVW258" s="730"/>
      <c r="AVX258" s="730"/>
      <c r="AVY258" s="730"/>
      <c r="AVZ258" s="730"/>
      <c r="AWA258" s="730"/>
      <c r="AWB258" s="730"/>
      <c r="AWC258" s="730"/>
      <c r="AWD258" s="730"/>
      <c r="AWE258" s="730"/>
      <c r="AWF258" s="730"/>
      <c r="AWG258" s="730"/>
      <c r="AWH258" s="730"/>
      <c r="AWI258" s="730"/>
      <c r="AWJ258" s="730"/>
      <c r="AWK258" s="730"/>
      <c r="AWL258" s="730"/>
      <c r="AWM258" s="730"/>
      <c r="AWN258" s="730"/>
      <c r="AWO258" s="730"/>
      <c r="AWP258" s="730"/>
      <c r="AWQ258" s="730"/>
      <c r="AWR258" s="730"/>
      <c r="AWS258" s="730"/>
      <c r="AWT258" s="730"/>
      <c r="AWU258" s="730"/>
      <c r="AWV258" s="730"/>
      <c r="AWW258" s="730"/>
      <c r="AWX258" s="730"/>
      <c r="AWY258" s="730"/>
      <c r="AWZ258" s="730"/>
      <c r="AXA258" s="730"/>
      <c r="AXB258" s="730"/>
      <c r="AXC258" s="730"/>
      <c r="AXD258" s="730"/>
      <c r="AXE258" s="730"/>
      <c r="AXF258" s="730"/>
      <c r="AXG258" s="730"/>
      <c r="AXH258" s="730"/>
      <c r="AXI258" s="730"/>
      <c r="AXJ258" s="730"/>
      <c r="AXK258" s="730"/>
      <c r="AXL258" s="730"/>
      <c r="AXM258" s="730"/>
      <c r="AXN258" s="730"/>
      <c r="AXO258" s="730"/>
      <c r="AXP258" s="730"/>
      <c r="AXQ258" s="730"/>
      <c r="AXR258" s="730"/>
      <c r="AXS258" s="730"/>
      <c r="AXT258" s="730"/>
      <c r="AXU258" s="730"/>
      <c r="AXV258" s="730"/>
      <c r="AXW258" s="730"/>
      <c r="AXX258" s="730"/>
      <c r="AXY258" s="730"/>
      <c r="AXZ258" s="730"/>
      <c r="AYA258" s="730"/>
      <c r="AYB258" s="730"/>
      <c r="AYC258" s="730"/>
      <c r="AYD258" s="730"/>
      <c r="AYE258" s="730"/>
      <c r="AYF258" s="730"/>
      <c r="AYG258" s="730"/>
      <c r="AYH258" s="730"/>
      <c r="AYI258" s="730"/>
      <c r="AYJ258" s="730"/>
      <c r="AYK258" s="730"/>
      <c r="AYL258" s="730"/>
      <c r="AYM258" s="730"/>
      <c r="AYN258" s="730"/>
      <c r="AYO258" s="730"/>
      <c r="AYP258" s="730"/>
      <c r="AYQ258" s="730"/>
      <c r="AYR258" s="730"/>
      <c r="AYS258" s="730"/>
      <c r="AYT258" s="730"/>
      <c r="AYU258" s="730"/>
      <c r="AYV258" s="730"/>
      <c r="AYW258" s="730"/>
      <c r="AYX258" s="730"/>
      <c r="AYY258" s="730"/>
      <c r="AYZ258" s="730"/>
      <c r="AZA258" s="730"/>
      <c r="AZB258" s="730"/>
      <c r="AZC258" s="730"/>
      <c r="AZD258" s="730"/>
      <c r="AZE258" s="730"/>
      <c r="AZF258" s="730"/>
      <c r="AZG258" s="730"/>
      <c r="AZH258" s="730"/>
      <c r="AZI258" s="730"/>
      <c r="AZJ258" s="730"/>
      <c r="AZK258" s="730"/>
      <c r="AZL258" s="730"/>
      <c r="AZM258" s="730"/>
      <c r="AZN258" s="730"/>
      <c r="AZO258" s="730"/>
      <c r="AZP258" s="730"/>
      <c r="AZQ258" s="730"/>
      <c r="AZR258" s="730"/>
      <c r="AZS258" s="730"/>
      <c r="AZT258" s="730"/>
      <c r="AZU258" s="730"/>
      <c r="AZV258" s="730"/>
      <c r="AZW258" s="730"/>
      <c r="AZX258" s="730"/>
      <c r="AZY258" s="730"/>
      <c r="AZZ258" s="730"/>
      <c r="BAA258" s="730"/>
      <c r="BAB258" s="730"/>
      <c r="BAC258" s="730"/>
      <c r="BAD258" s="730"/>
      <c r="BAE258" s="730"/>
      <c r="BAF258" s="730"/>
      <c r="BAG258" s="730"/>
      <c r="BAH258" s="730"/>
      <c r="BAI258" s="730"/>
      <c r="BAJ258" s="730"/>
      <c r="BAK258" s="730"/>
      <c r="BAL258" s="730"/>
      <c r="BAM258" s="730"/>
      <c r="BAN258" s="730"/>
      <c r="BAO258" s="730"/>
      <c r="BAP258" s="730"/>
      <c r="BAQ258" s="730"/>
      <c r="BAR258" s="730"/>
      <c r="BAS258" s="730"/>
      <c r="BAT258" s="730"/>
      <c r="BAU258" s="730"/>
      <c r="BAV258" s="730"/>
      <c r="BAW258" s="730"/>
      <c r="BAX258" s="730"/>
      <c r="BAY258" s="730"/>
      <c r="BAZ258" s="730"/>
      <c r="BBA258" s="730"/>
      <c r="BBB258" s="730"/>
      <c r="BBC258" s="730"/>
      <c r="BBD258" s="730"/>
      <c r="BBE258" s="730"/>
      <c r="BBF258" s="730"/>
      <c r="BBG258" s="730"/>
      <c r="BBH258" s="730"/>
      <c r="BBI258" s="730"/>
      <c r="BBJ258" s="730"/>
      <c r="BBK258" s="730"/>
      <c r="BBL258" s="730"/>
      <c r="BBM258" s="730"/>
      <c r="BBN258" s="730"/>
      <c r="BBO258" s="730"/>
      <c r="BBP258" s="730"/>
      <c r="BBQ258" s="730"/>
      <c r="BBR258" s="730"/>
      <c r="BBS258" s="730"/>
      <c r="BBT258" s="730"/>
      <c r="BBU258" s="730"/>
      <c r="BBV258" s="730"/>
      <c r="BBW258" s="730"/>
      <c r="BBX258" s="730"/>
      <c r="BBY258" s="730"/>
      <c r="BBZ258" s="730"/>
      <c r="BCA258" s="730"/>
      <c r="BCB258" s="730"/>
      <c r="BCC258" s="730"/>
      <c r="BCD258" s="730"/>
      <c r="BCE258" s="730"/>
      <c r="BCF258" s="730"/>
      <c r="BCG258" s="730"/>
      <c r="BCH258" s="730"/>
      <c r="BCI258" s="730"/>
      <c r="BCJ258" s="730"/>
      <c r="BCK258" s="730"/>
      <c r="BCL258" s="730"/>
      <c r="BCM258" s="730"/>
      <c r="BCN258" s="730"/>
      <c r="BCO258" s="730"/>
      <c r="BCP258" s="730"/>
      <c r="BCQ258" s="730"/>
      <c r="BCR258" s="730"/>
      <c r="BCS258" s="730"/>
      <c r="BCT258" s="730"/>
      <c r="BCU258" s="730"/>
      <c r="BCV258" s="730"/>
      <c r="BCW258" s="730"/>
      <c r="BCX258" s="730"/>
      <c r="BCY258" s="730"/>
      <c r="BCZ258" s="730"/>
      <c r="BDA258" s="730"/>
      <c r="BDB258" s="730"/>
      <c r="BDC258" s="730"/>
      <c r="BDD258" s="730"/>
      <c r="BDE258" s="730"/>
      <c r="BDF258" s="730"/>
      <c r="BDG258" s="730"/>
      <c r="BDH258" s="730"/>
      <c r="BDI258" s="730"/>
      <c r="BDJ258" s="730"/>
      <c r="BDK258" s="730"/>
      <c r="BDL258" s="730"/>
      <c r="BDM258" s="730"/>
      <c r="BDN258" s="730"/>
      <c r="BDO258" s="730"/>
      <c r="BDP258" s="730"/>
      <c r="BDQ258" s="730"/>
      <c r="BDR258" s="730"/>
      <c r="BDS258" s="730"/>
      <c r="BDT258" s="730"/>
      <c r="BDU258" s="730"/>
      <c r="BDV258" s="730"/>
      <c r="BDW258" s="730"/>
      <c r="BDX258" s="730"/>
      <c r="BDY258" s="730"/>
      <c r="BDZ258" s="730"/>
      <c r="BEA258" s="730"/>
      <c r="BEB258" s="730"/>
      <c r="BEC258" s="730"/>
      <c r="BED258" s="730"/>
      <c r="BEE258" s="730"/>
      <c r="BEF258" s="730"/>
      <c r="BEG258" s="730"/>
      <c r="BEH258" s="730"/>
      <c r="BEI258" s="730"/>
      <c r="BEJ258" s="730"/>
      <c r="BEK258" s="730"/>
      <c r="BEL258" s="730"/>
      <c r="BEM258" s="730"/>
      <c r="BEN258" s="730"/>
      <c r="BEO258" s="730"/>
      <c r="BEP258" s="730"/>
      <c r="BEQ258" s="730"/>
      <c r="BER258" s="730"/>
      <c r="BES258" s="730"/>
      <c r="BET258" s="730"/>
      <c r="BEU258" s="730"/>
      <c r="BEV258" s="730"/>
      <c r="BEW258" s="730"/>
      <c r="BEX258" s="730"/>
      <c r="BEY258" s="730"/>
      <c r="BEZ258" s="730"/>
      <c r="BFA258" s="730"/>
      <c r="BFB258" s="730"/>
      <c r="BFC258" s="730"/>
      <c r="BFD258" s="730"/>
      <c r="BFE258" s="730"/>
      <c r="BFF258" s="730"/>
      <c r="BFG258" s="730"/>
      <c r="BFH258" s="730"/>
      <c r="BFI258" s="730"/>
      <c r="BFJ258" s="730"/>
      <c r="BFK258" s="730"/>
      <c r="BFL258" s="730"/>
      <c r="BFM258" s="730"/>
      <c r="BFN258" s="730"/>
      <c r="BFO258" s="730"/>
      <c r="BFP258" s="730"/>
      <c r="BFQ258" s="730"/>
      <c r="BFR258" s="730"/>
      <c r="BFS258" s="730"/>
      <c r="BFT258" s="730"/>
      <c r="BFU258" s="730"/>
      <c r="BFV258" s="730"/>
      <c r="BFW258" s="730"/>
      <c r="BFX258" s="730"/>
      <c r="BFY258" s="730"/>
      <c r="BFZ258" s="730"/>
      <c r="BGA258" s="730"/>
      <c r="BGB258" s="730"/>
      <c r="BGC258" s="730"/>
      <c r="BGD258" s="730"/>
      <c r="BGE258" s="730"/>
      <c r="BGF258" s="730"/>
      <c r="BGG258" s="730"/>
      <c r="BGH258" s="730"/>
      <c r="BGI258" s="730"/>
      <c r="BGJ258" s="730"/>
      <c r="BGK258" s="730"/>
      <c r="BGL258" s="730"/>
      <c r="BGM258" s="730"/>
      <c r="BGN258" s="730"/>
      <c r="BGO258" s="730"/>
      <c r="BGP258" s="730"/>
      <c r="BGQ258" s="730"/>
      <c r="BGR258" s="730"/>
      <c r="BGS258" s="730"/>
      <c r="BGT258" s="730"/>
      <c r="BGU258" s="730"/>
      <c r="BGV258" s="730"/>
      <c r="BGW258" s="730"/>
      <c r="BGX258" s="730"/>
      <c r="BGY258" s="730"/>
      <c r="BGZ258" s="730"/>
      <c r="BHA258" s="730"/>
      <c r="BHB258" s="730"/>
      <c r="BHC258" s="730"/>
      <c r="BHD258" s="730"/>
      <c r="BHE258" s="730"/>
      <c r="BHF258" s="730"/>
      <c r="BHG258" s="730"/>
      <c r="BHH258" s="730"/>
      <c r="BHI258" s="730"/>
      <c r="BHJ258" s="730"/>
      <c r="BHK258" s="730"/>
      <c r="BHL258" s="730"/>
      <c r="BHM258" s="730"/>
      <c r="BHN258" s="730"/>
      <c r="BHO258" s="730"/>
      <c r="BHP258" s="730"/>
      <c r="BHQ258" s="730"/>
      <c r="BHR258" s="730"/>
      <c r="BHS258" s="730"/>
      <c r="BHT258" s="730"/>
      <c r="BHU258" s="730"/>
      <c r="BHV258" s="730"/>
      <c r="BHW258" s="730"/>
      <c r="BHX258" s="730"/>
      <c r="BHY258" s="730"/>
      <c r="BHZ258" s="730"/>
      <c r="BIA258" s="730"/>
      <c r="BIB258" s="730"/>
      <c r="BIC258" s="730"/>
      <c r="BID258" s="730"/>
      <c r="BIE258" s="730"/>
      <c r="BIF258" s="730"/>
      <c r="BIG258" s="730"/>
      <c r="BIH258" s="730"/>
      <c r="BII258" s="730"/>
      <c r="BIJ258" s="730"/>
      <c r="BIK258" s="730"/>
      <c r="BIL258" s="730"/>
      <c r="BIM258" s="730"/>
      <c r="BIN258" s="730"/>
      <c r="BIO258" s="730"/>
      <c r="BIP258" s="730"/>
      <c r="BIQ258" s="730"/>
      <c r="BIR258" s="730"/>
      <c r="BIS258" s="730"/>
      <c r="BIT258" s="730"/>
      <c r="BIU258" s="730"/>
      <c r="BIV258" s="730"/>
      <c r="BIW258" s="730"/>
      <c r="BIX258" s="730"/>
      <c r="BIY258" s="730"/>
      <c r="BIZ258" s="730"/>
      <c r="BJA258" s="730"/>
      <c r="BJB258" s="730"/>
      <c r="BJC258" s="730"/>
      <c r="BJD258" s="730"/>
      <c r="BJE258" s="730"/>
      <c r="BJF258" s="730"/>
      <c r="BJG258" s="730"/>
      <c r="BJH258" s="730"/>
      <c r="BJI258" s="730"/>
      <c r="BJJ258" s="730"/>
      <c r="BJK258" s="730"/>
      <c r="BJL258" s="730"/>
      <c r="BJM258" s="730"/>
      <c r="BJN258" s="730"/>
      <c r="BJO258" s="730"/>
      <c r="BJP258" s="730"/>
      <c r="BJQ258" s="730"/>
      <c r="BJR258" s="730"/>
      <c r="BJS258" s="730"/>
      <c r="BJT258" s="730"/>
      <c r="BJU258" s="730"/>
      <c r="BJV258" s="730"/>
      <c r="BJW258" s="730"/>
      <c r="BJX258" s="730"/>
      <c r="BJY258" s="730"/>
      <c r="BJZ258" s="730"/>
      <c r="BKA258" s="730"/>
      <c r="BKB258" s="730"/>
      <c r="BKC258" s="730"/>
      <c r="BKD258" s="730"/>
      <c r="BKE258" s="730"/>
      <c r="BKF258" s="730"/>
      <c r="BKG258" s="730"/>
      <c r="BKH258" s="730"/>
      <c r="BKI258" s="730"/>
      <c r="BKJ258" s="730"/>
      <c r="BKK258" s="730"/>
      <c r="BKL258" s="730"/>
      <c r="BKM258" s="730"/>
      <c r="BKN258" s="730"/>
      <c r="BKO258" s="730"/>
      <c r="BKP258" s="730"/>
      <c r="BKQ258" s="730"/>
      <c r="BKR258" s="730"/>
      <c r="BKS258" s="730"/>
      <c r="BKT258" s="730"/>
      <c r="BKU258" s="730"/>
      <c r="BKV258" s="730"/>
      <c r="BKW258" s="730"/>
      <c r="BKX258" s="730"/>
      <c r="BKY258" s="730"/>
      <c r="BKZ258" s="730"/>
      <c r="BLA258" s="730"/>
      <c r="BLB258" s="730"/>
      <c r="BLC258" s="730"/>
      <c r="BLD258" s="730"/>
      <c r="BLE258" s="730"/>
      <c r="BLF258" s="730"/>
      <c r="BLG258" s="730"/>
      <c r="BLH258" s="730"/>
      <c r="BLI258" s="730"/>
      <c r="BLJ258" s="730"/>
      <c r="BLK258" s="730"/>
      <c r="BLL258" s="730"/>
      <c r="BLM258" s="730"/>
      <c r="BLN258" s="730"/>
      <c r="BLO258" s="730"/>
      <c r="BLP258" s="730"/>
      <c r="BLQ258" s="730"/>
      <c r="BLR258" s="730"/>
      <c r="BLS258" s="730"/>
      <c r="BLT258" s="730"/>
      <c r="BLU258" s="730"/>
      <c r="BLV258" s="730"/>
      <c r="BLW258" s="730"/>
      <c r="BLX258" s="730"/>
      <c r="BLY258" s="730"/>
      <c r="BLZ258" s="730"/>
      <c r="BMA258" s="730"/>
      <c r="BMB258" s="730"/>
      <c r="BMC258" s="730"/>
      <c r="BMD258" s="730"/>
      <c r="BME258" s="730"/>
      <c r="BMF258" s="730"/>
      <c r="BMG258" s="730"/>
      <c r="BMH258" s="730"/>
      <c r="BMI258" s="730"/>
      <c r="BMJ258" s="730"/>
      <c r="BMK258" s="730"/>
      <c r="BML258" s="730"/>
      <c r="BMM258" s="730"/>
      <c r="BMN258" s="730"/>
      <c r="BMO258" s="730"/>
      <c r="BMP258" s="730"/>
      <c r="BMQ258" s="730"/>
      <c r="BMR258" s="730"/>
      <c r="BMS258" s="730"/>
      <c r="BMT258" s="730"/>
      <c r="BMU258" s="730"/>
      <c r="BMV258" s="730"/>
      <c r="BMW258" s="730"/>
      <c r="BMX258" s="730"/>
      <c r="BMY258" s="730"/>
      <c r="BMZ258" s="730"/>
      <c r="BNA258" s="730"/>
      <c r="BNB258" s="730"/>
      <c r="BNC258" s="730"/>
      <c r="BND258" s="730"/>
      <c r="BNE258" s="730"/>
      <c r="BNF258" s="730"/>
      <c r="BNG258" s="730"/>
      <c r="BNH258" s="730"/>
      <c r="BNI258" s="730"/>
      <c r="BNJ258" s="730"/>
      <c r="BNK258" s="730"/>
      <c r="BNL258" s="730"/>
      <c r="BNM258" s="730"/>
      <c r="BNN258" s="730"/>
      <c r="BNO258" s="730"/>
      <c r="BNP258" s="730"/>
      <c r="BNQ258" s="730"/>
      <c r="BNR258" s="730"/>
      <c r="BNS258" s="730"/>
      <c r="BNT258" s="730"/>
      <c r="BNU258" s="730"/>
      <c r="BNV258" s="730"/>
      <c r="BNW258" s="730"/>
      <c r="BNX258" s="730"/>
      <c r="BNY258" s="730"/>
      <c r="BNZ258" s="730"/>
      <c r="BOA258" s="730"/>
      <c r="BOB258" s="730"/>
      <c r="BOC258" s="730"/>
      <c r="BOD258" s="730"/>
      <c r="BOE258" s="730"/>
      <c r="BOF258" s="730"/>
      <c r="BOG258" s="730"/>
      <c r="BOH258" s="730"/>
      <c r="BOI258" s="730"/>
      <c r="BOJ258" s="730"/>
      <c r="BOK258" s="730"/>
      <c r="BOL258" s="730"/>
      <c r="BOM258" s="730"/>
      <c r="BON258" s="730"/>
      <c r="BOO258" s="730"/>
      <c r="BOP258" s="730"/>
      <c r="BOQ258" s="730"/>
      <c r="BOR258" s="730"/>
      <c r="BOS258" s="730"/>
      <c r="BOT258" s="730"/>
      <c r="BOU258" s="730"/>
      <c r="BOV258" s="730"/>
      <c r="BOW258" s="730"/>
      <c r="BOX258" s="730"/>
      <c r="BOY258" s="730"/>
      <c r="BOZ258" s="730"/>
      <c r="BPA258" s="730"/>
      <c r="BPB258" s="730"/>
      <c r="BPC258" s="730"/>
      <c r="BPD258" s="730"/>
      <c r="BPE258" s="730"/>
      <c r="BPF258" s="730"/>
      <c r="BPG258" s="730"/>
      <c r="BPH258" s="730"/>
      <c r="BPI258" s="730"/>
      <c r="BPJ258" s="730"/>
      <c r="BPK258" s="730"/>
      <c r="BPL258" s="730"/>
      <c r="BPM258" s="730"/>
      <c r="BPN258" s="730"/>
      <c r="BPO258" s="730"/>
      <c r="BPP258" s="730"/>
      <c r="BPQ258" s="730"/>
      <c r="BPR258" s="730"/>
      <c r="BPS258" s="730"/>
      <c r="BPT258" s="730"/>
      <c r="BPU258" s="730"/>
      <c r="BPV258" s="730"/>
      <c r="BPW258" s="730"/>
      <c r="BPX258" s="730"/>
      <c r="BPY258" s="730"/>
      <c r="BPZ258" s="730"/>
      <c r="BQA258" s="730"/>
      <c r="BQB258" s="730"/>
      <c r="BQC258" s="730"/>
      <c r="BQD258" s="730"/>
      <c r="BQE258" s="730"/>
      <c r="BQF258" s="730"/>
      <c r="BQG258" s="730"/>
      <c r="BQH258" s="730"/>
      <c r="BQI258" s="730"/>
      <c r="BQJ258" s="730"/>
      <c r="BQK258" s="730"/>
      <c r="BQL258" s="730"/>
      <c r="BQM258" s="730"/>
      <c r="BQN258" s="730"/>
      <c r="BQO258" s="730"/>
      <c r="BQP258" s="730"/>
      <c r="BQQ258" s="730"/>
      <c r="BQR258" s="730"/>
      <c r="BQS258" s="730"/>
      <c r="BQT258" s="730"/>
      <c r="BQU258" s="730"/>
      <c r="BQV258" s="730"/>
      <c r="BQW258" s="730"/>
      <c r="BQX258" s="730"/>
      <c r="BQY258" s="730"/>
      <c r="BQZ258" s="730"/>
      <c r="BRA258" s="730"/>
      <c r="BRB258" s="730"/>
      <c r="BRC258" s="730"/>
      <c r="BRD258" s="730"/>
      <c r="BRE258" s="730"/>
      <c r="BRF258" s="730"/>
      <c r="BRG258" s="730"/>
      <c r="BRH258" s="730"/>
      <c r="BRI258" s="730"/>
      <c r="BRJ258" s="730"/>
      <c r="BRK258" s="730"/>
      <c r="BRL258" s="730"/>
      <c r="BRM258" s="730"/>
      <c r="BRN258" s="730"/>
      <c r="BRO258" s="730"/>
      <c r="BRP258" s="730"/>
      <c r="BRQ258" s="730"/>
      <c r="BRR258" s="730"/>
      <c r="BRS258" s="730"/>
      <c r="BRT258" s="730"/>
      <c r="BRU258" s="730"/>
      <c r="BRV258" s="730"/>
      <c r="BRW258" s="730"/>
      <c r="BRX258" s="730"/>
      <c r="BRY258" s="730"/>
      <c r="BRZ258" s="730"/>
      <c r="BSA258" s="730"/>
      <c r="BSB258" s="730"/>
      <c r="BSC258" s="730"/>
      <c r="BSD258" s="730"/>
      <c r="BSE258" s="730"/>
      <c r="BSF258" s="730"/>
      <c r="BSG258" s="730"/>
      <c r="BSH258" s="730"/>
      <c r="BSI258" s="730"/>
      <c r="BSJ258" s="730"/>
      <c r="BSK258" s="730"/>
      <c r="BSL258" s="730"/>
      <c r="BSM258" s="730"/>
      <c r="BSN258" s="730"/>
      <c r="BSO258" s="730"/>
      <c r="BSP258" s="730"/>
      <c r="BSQ258" s="730"/>
      <c r="BSR258" s="730"/>
      <c r="BSS258" s="730"/>
      <c r="BST258" s="730"/>
      <c r="BSU258" s="730"/>
      <c r="BSV258" s="730"/>
      <c r="BSW258" s="730"/>
      <c r="BSX258" s="730"/>
      <c r="BSY258" s="730"/>
      <c r="BSZ258" s="730"/>
      <c r="BTA258" s="730"/>
      <c r="BTB258" s="730"/>
      <c r="BTC258" s="730"/>
      <c r="BTD258" s="730"/>
      <c r="BTE258" s="730"/>
      <c r="BTF258" s="730"/>
      <c r="BTG258" s="730"/>
      <c r="BTH258" s="730"/>
      <c r="BTI258" s="730"/>
      <c r="BTJ258" s="730"/>
      <c r="BTK258" s="730"/>
      <c r="BTL258" s="730"/>
      <c r="BTM258" s="730"/>
      <c r="BTN258" s="730"/>
      <c r="BTO258" s="730"/>
      <c r="BTP258" s="730"/>
      <c r="BTQ258" s="730"/>
      <c r="BTR258" s="730"/>
      <c r="BTS258" s="730"/>
      <c r="BTT258" s="730"/>
      <c r="BTU258" s="730"/>
      <c r="BTV258" s="730"/>
      <c r="BTW258" s="730"/>
      <c r="BTX258" s="730"/>
      <c r="BTY258" s="730"/>
      <c r="BTZ258" s="730"/>
      <c r="BUA258" s="730"/>
      <c r="BUB258" s="730"/>
      <c r="BUC258" s="730"/>
      <c r="BUD258" s="730"/>
      <c r="BUE258" s="730"/>
      <c r="BUF258" s="730"/>
      <c r="BUG258" s="730"/>
      <c r="BUH258" s="730"/>
      <c r="BUI258" s="730"/>
      <c r="BUJ258" s="730"/>
      <c r="BUK258" s="730"/>
      <c r="BUL258" s="730"/>
      <c r="BUM258" s="730"/>
      <c r="BUN258" s="730"/>
      <c r="BUO258" s="730"/>
      <c r="BUP258" s="730"/>
      <c r="BUQ258" s="730"/>
      <c r="BUR258" s="730"/>
      <c r="BUS258" s="730"/>
      <c r="BUT258" s="730"/>
      <c r="BUU258" s="730"/>
      <c r="BUV258" s="730"/>
      <c r="BUW258" s="730"/>
      <c r="BUX258" s="730"/>
      <c r="BUY258" s="730"/>
      <c r="BUZ258" s="730"/>
      <c r="BVA258" s="730"/>
      <c r="BVB258" s="730"/>
      <c r="BVC258" s="730"/>
      <c r="BVD258" s="730"/>
      <c r="BVE258" s="730"/>
      <c r="BVF258" s="730"/>
      <c r="BVG258" s="730"/>
      <c r="BVH258" s="730"/>
      <c r="BVI258" s="730"/>
      <c r="BVJ258" s="730"/>
      <c r="BVK258" s="730"/>
      <c r="BVL258" s="730"/>
      <c r="BVM258" s="730"/>
      <c r="BVN258" s="730"/>
      <c r="BVO258" s="730"/>
      <c r="BVP258" s="730"/>
      <c r="BVQ258" s="730"/>
      <c r="BVR258" s="730"/>
      <c r="BVS258" s="730"/>
      <c r="BVT258" s="730"/>
      <c r="BVU258" s="730"/>
      <c r="BVV258" s="730"/>
      <c r="BVW258" s="730"/>
      <c r="BVX258" s="730"/>
      <c r="BVY258" s="730"/>
      <c r="BVZ258" s="730"/>
      <c r="BWA258" s="730"/>
      <c r="BWB258" s="730"/>
      <c r="BWC258" s="730"/>
      <c r="BWD258" s="730"/>
      <c r="BWE258" s="730"/>
      <c r="BWF258" s="730"/>
      <c r="BWG258" s="730"/>
      <c r="BWH258" s="730"/>
      <c r="BWI258" s="730"/>
      <c r="BWJ258" s="730"/>
      <c r="BWK258" s="730"/>
      <c r="BWL258" s="730"/>
      <c r="BWM258" s="730"/>
      <c r="BWN258" s="730"/>
      <c r="BWO258" s="730"/>
      <c r="BWP258" s="730"/>
      <c r="BWQ258" s="730"/>
      <c r="BWR258" s="730"/>
      <c r="BWS258" s="730"/>
      <c r="BWT258" s="730"/>
      <c r="BWU258" s="730"/>
      <c r="BWV258" s="730"/>
      <c r="BWW258" s="730"/>
      <c r="BWX258" s="730"/>
      <c r="BWY258" s="730"/>
      <c r="BWZ258" s="730"/>
      <c r="BXA258" s="730"/>
      <c r="BXB258" s="730"/>
      <c r="BXC258" s="730"/>
      <c r="BXD258" s="730"/>
      <c r="BXE258" s="730"/>
      <c r="BXF258" s="730"/>
      <c r="BXG258" s="730"/>
      <c r="BXH258" s="730"/>
      <c r="BXI258" s="730"/>
      <c r="BXJ258" s="730"/>
      <c r="BXK258" s="730"/>
      <c r="BXL258" s="730"/>
      <c r="BXM258" s="730"/>
      <c r="BXN258" s="730"/>
      <c r="BXO258" s="730"/>
      <c r="BXP258" s="730"/>
      <c r="BXQ258" s="730"/>
      <c r="BXR258" s="730"/>
      <c r="BXS258" s="730"/>
      <c r="BXT258" s="730"/>
      <c r="BXU258" s="730"/>
      <c r="BXV258" s="730"/>
      <c r="BXW258" s="730"/>
      <c r="BXX258" s="730"/>
      <c r="BXY258" s="730"/>
      <c r="BXZ258" s="730"/>
      <c r="BYA258" s="730"/>
      <c r="BYB258" s="730"/>
      <c r="BYC258" s="730"/>
      <c r="BYD258" s="730"/>
      <c r="BYE258" s="730"/>
      <c r="BYF258" s="730"/>
      <c r="BYG258" s="730"/>
      <c r="BYH258" s="730"/>
      <c r="BYI258" s="730"/>
      <c r="BYJ258" s="730"/>
      <c r="BYK258" s="730"/>
      <c r="BYL258" s="730"/>
      <c r="BYM258" s="730"/>
      <c r="BYN258" s="730"/>
      <c r="BYO258" s="730"/>
      <c r="BYP258" s="730"/>
      <c r="BYQ258" s="730"/>
      <c r="BYR258" s="730"/>
      <c r="BYS258" s="730"/>
      <c r="BYT258" s="730"/>
      <c r="BYU258" s="730"/>
      <c r="BYV258" s="730"/>
      <c r="BYW258" s="730"/>
      <c r="BYX258" s="730"/>
      <c r="BYY258" s="730"/>
      <c r="BYZ258" s="730"/>
      <c r="BZA258" s="730"/>
      <c r="BZB258" s="730"/>
      <c r="BZC258" s="730"/>
      <c r="BZD258" s="730"/>
      <c r="BZE258" s="730"/>
      <c r="BZF258" s="730"/>
      <c r="BZG258" s="730"/>
      <c r="BZH258" s="730"/>
      <c r="BZI258" s="730"/>
      <c r="BZJ258" s="730"/>
      <c r="BZK258" s="730"/>
      <c r="BZL258" s="730"/>
      <c r="BZM258" s="730"/>
      <c r="BZN258" s="730"/>
      <c r="BZO258" s="730"/>
      <c r="BZP258" s="730"/>
      <c r="BZQ258" s="730"/>
      <c r="BZR258" s="730"/>
      <c r="BZS258" s="730"/>
      <c r="BZT258" s="730"/>
      <c r="BZU258" s="730"/>
      <c r="BZV258" s="730"/>
      <c r="BZW258" s="730"/>
      <c r="BZX258" s="730"/>
      <c r="BZY258" s="730"/>
      <c r="BZZ258" s="730"/>
      <c r="CAA258" s="730"/>
      <c r="CAB258" s="730"/>
      <c r="CAC258" s="730"/>
      <c r="CAD258" s="730"/>
      <c r="CAE258" s="730"/>
      <c r="CAF258" s="730"/>
      <c r="CAG258" s="730"/>
      <c r="CAH258" s="730"/>
      <c r="CAI258" s="730"/>
      <c r="CAJ258" s="730"/>
      <c r="CAK258" s="730"/>
      <c r="CAL258" s="730"/>
      <c r="CAM258" s="730"/>
      <c r="CAN258" s="730"/>
      <c r="CAO258" s="730"/>
      <c r="CAP258" s="730"/>
      <c r="CAQ258" s="730"/>
      <c r="CAR258" s="730"/>
      <c r="CAS258" s="730"/>
      <c r="CAT258" s="730"/>
      <c r="CAU258" s="730"/>
      <c r="CAV258" s="730"/>
      <c r="CAW258" s="730"/>
      <c r="CAX258" s="730"/>
      <c r="CAY258" s="730"/>
      <c r="CAZ258" s="730"/>
      <c r="CBA258" s="730"/>
      <c r="CBB258" s="730"/>
      <c r="CBC258" s="730"/>
      <c r="CBD258" s="730"/>
      <c r="CBE258" s="730"/>
      <c r="CBF258" s="730"/>
      <c r="CBG258" s="730"/>
      <c r="CBH258" s="730"/>
      <c r="CBI258" s="730"/>
      <c r="CBJ258" s="730"/>
      <c r="CBK258" s="730"/>
      <c r="CBL258" s="730"/>
      <c r="CBM258" s="730"/>
      <c r="CBN258" s="730"/>
      <c r="CBO258" s="730"/>
      <c r="CBP258" s="730"/>
      <c r="CBQ258" s="730"/>
      <c r="CBR258" s="730"/>
      <c r="CBS258" s="730"/>
      <c r="CBT258" s="730"/>
      <c r="CBU258" s="730"/>
      <c r="CBV258" s="730"/>
      <c r="CBW258" s="730"/>
      <c r="CBX258" s="730"/>
      <c r="CBY258" s="730"/>
      <c r="CBZ258" s="730"/>
      <c r="CCA258" s="730"/>
      <c r="CCB258" s="730"/>
      <c r="CCC258" s="730"/>
      <c r="CCD258" s="730"/>
      <c r="CCE258" s="730"/>
      <c r="CCF258" s="730"/>
      <c r="CCG258" s="730"/>
      <c r="CCH258" s="730"/>
      <c r="CCI258" s="730"/>
      <c r="CCJ258" s="730"/>
      <c r="CCK258" s="730"/>
      <c r="CCL258" s="730"/>
      <c r="CCM258" s="730"/>
      <c r="CCN258" s="730"/>
      <c r="CCO258" s="730"/>
      <c r="CCP258" s="730"/>
      <c r="CCQ258" s="730"/>
      <c r="CCR258" s="730"/>
      <c r="CCS258" s="730"/>
      <c r="CCT258" s="730"/>
      <c r="CCU258" s="730"/>
      <c r="CCV258" s="730"/>
      <c r="CCW258" s="730"/>
      <c r="CCX258" s="730"/>
      <c r="CCY258" s="730"/>
      <c r="CCZ258" s="730"/>
      <c r="CDA258" s="730"/>
      <c r="CDB258" s="730"/>
      <c r="CDC258" s="730"/>
      <c r="CDD258" s="730"/>
      <c r="CDE258" s="730"/>
      <c r="CDF258" s="730"/>
      <c r="CDG258" s="730"/>
      <c r="CDH258" s="730"/>
      <c r="CDI258" s="730"/>
      <c r="CDJ258" s="730"/>
      <c r="CDK258" s="730"/>
      <c r="CDL258" s="730"/>
      <c r="CDM258" s="730"/>
      <c r="CDN258" s="730"/>
      <c r="CDO258" s="730"/>
      <c r="CDP258" s="730"/>
      <c r="CDQ258" s="730"/>
      <c r="CDR258" s="730"/>
      <c r="CDS258" s="730"/>
      <c r="CDT258" s="730"/>
      <c r="CDU258" s="730"/>
      <c r="CDV258" s="730"/>
      <c r="CDW258" s="730"/>
      <c r="CDX258" s="730"/>
      <c r="CDY258" s="730"/>
      <c r="CDZ258" s="730"/>
      <c r="CEA258" s="730"/>
      <c r="CEB258" s="730"/>
      <c r="CEC258" s="730"/>
      <c r="CED258" s="730"/>
      <c r="CEE258" s="730"/>
      <c r="CEF258" s="730"/>
      <c r="CEG258" s="730"/>
      <c r="CEH258" s="730"/>
      <c r="CEI258" s="730"/>
      <c r="CEJ258" s="730"/>
      <c r="CEK258" s="730"/>
      <c r="CEL258" s="730"/>
      <c r="CEM258" s="730"/>
      <c r="CEN258" s="730"/>
      <c r="CEO258" s="730"/>
      <c r="CEP258" s="730"/>
      <c r="CEQ258" s="730"/>
      <c r="CER258" s="730"/>
      <c r="CES258" s="730"/>
      <c r="CET258" s="730"/>
      <c r="CEU258" s="730"/>
      <c r="CEV258" s="730"/>
      <c r="CEW258" s="730"/>
      <c r="CEX258" s="730"/>
      <c r="CEY258" s="730"/>
      <c r="CEZ258" s="730"/>
      <c r="CFA258" s="730"/>
      <c r="CFB258" s="730"/>
      <c r="CFC258" s="730"/>
      <c r="CFD258" s="730"/>
      <c r="CFE258" s="730"/>
      <c r="CFF258" s="730"/>
      <c r="CFG258" s="730"/>
      <c r="CFH258" s="730"/>
      <c r="CFI258" s="730"/>
      <c r="CFJ258" s="730"/>
      <c r="CFK258" s="730"/>
      <c r="CFL258" s="730"/>
      <c r="CFM258" s="730"/>
      <c r="CFN258" s="730"/>
      <c r="CFO258" s="730"/>
      <c r="CFP258" s="730"/>
      <c r="CFQ258" s="730"/>
      <c r="CFR258" s="730"/>
      <c r="CFS258" s="730"/>
      <c r="CFT258" s="730"/>
      <c r="CFU258" s="730"/>
      <c r="CFV258" s="730"/>
      <c r="CFW258" s="730"/>
      <c r="CFX258" s="730"/>
      <c r="CFY258" s="730"/>
      <c r="CFZ258" s="730"/>
      <c r="CGA258" s="730"/>
      <c r="CGB258" s="730"/>
      <c r="CGC258" s="730"/>
      <c r="CGD258" s="730"/>
      <c r="CGE258" s="730"/>
      <c r="CGF258" s="730"/>
      <c r="CGG258" s="730"/>
      <c r="CGH258" s="730"/>
      <c r="CGI258" s="730"/>
      <c r="CGJ258" s="730"/>
      <c r="CGK258" s="730"/>
      <c r="CGL258" s="730"/>
      <c r="CGM258" s="730"/>
      <c r="CGN258" s="730"/>
      <c r="CGO258" s="730"/>
      <c r="CGP258" s="730"/>
      <c r="CGQ258" s="730"/>
      <c r="CGR258" s="730"/>
      <c r="CGS258" s="730"/>
      <c r="CGT258" s="730"/>
      <c r="CGU258" s="730"/>
      <c r="CGV258" s="730"/>
      <c r="CGW258" s="730"/>
      <c r="CGX258" s="730"/>
      <c r="CGY258" s="730"/>
      <c r="CGZ258" s="730"/>
      <c r="CHA258" s="730"/>
      <c r="CHB258" s="730"/>
      <c r="CHC258" s="730"/>
      <c r="CHD258" s="730"/>
      <c r="CHE258" s="730"/>
      <c r="CHF258" s="730"/>
      <c r="CHG258" s="730"/>
      <c r="CHH258" s="730"/>
      <c r="CHI258" s="730"/>
      <c r="CHJ258" s="730"/>
      <c r="CHK258" s="730"/>
      <c r="CHL258" s="730"/>
      <c r="CHM258" s="730"/>
      <c r="CHN258" s="730"/>
      <c r="CHO258" s="730"/>
      <c r="CHP258" s="730"/>
      <c r="CHQ258" s="730"/>
      <c r="CHR258" s="730"/>
      <c r="CHS258" s="730"/>
      <c r="CHT258" s="730"/>
      <c r="CHU258" s="730"/>
      <c r="CHV258" s="730"/>
      <c r="CHW258" s="730"/>
      <c r="CHX258" s="730"/>
      <c r="CHY258" s="730"/>
      <c r="CHZ258" s="730"/>
      <c r="CIA258" s="730"/>
      <c r="CIB258" s="730"/>
      <c r="CIC258" s="730"/>
      <c r="CID258" s="730"/>
      <c r="CIE258" s="730"/>
      <c r="CIF258" s="730"/>
      <c r="CIG258" s="730"/>
      <c r="CIH258" s="730"/>
      <c r="CII258" s="730"/>
      <c r="CIJ258" s="730"/>
      <c r="CIK258" s="730"/>
      <c r="CIL258" s="730"/>
      <c r="CIM258" s="730"/>
      <c r="CIN258" s="730"/>
      <c r="CIO258" s="730"/>
      <c r="CIP258" s="730"/>
      <c r="CIQ258" s="730"/>
      <c r="CIR258" s="730"/>
      <c r="CIS258" s="730"/>
      <c r="CIT258" s="730"/>
      <c r="CIU258" s="730"/>
      <c r="CIV258" s="730"/>
      <c r="CIW258" s="730"/>
      <c r="CIX258" s="730"/>
      <c r="CIY258" s="730"/>
      <c r="CIZ258" s="730"/>
      <c r="CJA258" s="730"/>
      <c r="CJB258" s="730"/>
      <c r="CJC258" s="730"/>
      <c r="CJD258" s="730"/>
      <c r="CJE258" s="730"/>
      <c r="CJF258" s="730"/>
      <c r="CJG258" s="730"/>
      <c r="CJH258" s="730"/>
      <c r="CJI258" s="730"/>
      <c r="CJJ258" s="730"/>
      <c r="CJK258" s="730"/>
      <c r="CJL258" s="730"/>
      <c r="CJM258" s="730"/>
      <c r="CJN258" s="730"/>
      <c r="CJO258" s="730"/>
      <c r="CJP258" s="730"/>
      <c r="CJQ258" s="730"/>
      <c r="CJR258" s="730"/>
      <c r="CJS258" s="730"/>
      <c r="CJT258" s="730"/>
      <c r="CJU258" s="730"/>
      <c r="CJV258" s="730"/>
      <c r="CJW258" s="730"/>
      <c r="CJX258" s="730"/>
      <c r="CJY258" s="730"/>
      <c r="CJZ258" s="730"/>
      <c r="CKA258" s="730"/>
      <c r="CKB258" s="730"/>
      <c r="CKC258" s="730"/>
      <c r="CKD258" s="730"/>
      <c r="CKE258" s="730"/>
      <c r="CKF258" s="730"/>
      <c r="CKG258" s="730"/>
      <c r="CKH258" s="730"/>
      <c r="CKI258" s="730"/>
      <c r="CKJ258" s="730"/>
      <c r="CKK258" s="730"/>
      <c r="CKL258" s="730"/>
      <c r="CKM258" s="730"/>
      <c r="CKN258" s="730"/>
      <c r="CKO258" s="730"/>
      <c r="CKP258" s="730"/>
      <c r="CKQ258" s="730"/>
      <c r="CKR258" s="730"/>
      <c r="CKS258" s="730"/>
      <c r="CKT258" s="730"/>
      <c r="CKU258" s="730"/>
      <c r="CKV258" s="730"/>
      <c r="CKW258" s="730"/>
      <c r="CKX258" s="730"/>
      <c r="CKY258" s="730"/>
      <c r="CKZ258" s="730"/>
      <c r="CLA258" s="730"/>
      <c r="CLB258" s="730"/>
      <c r="CLC258" s="730"/>
      <c r="CLD258" s="730"/>
      <c r="CLE258" s="730"/>
      <c r="CLF258" s="730"/>
      <c r="CLG258" s="730"/>
      <c r="CLH258" s="730"/>
      <c r="CLI258" s="730"/>
      <c r="CLJ258" s="730"/>
      <c r="CLK258" s="730"/>
      <c r="CLL258" s="730"/>
      <c r="CLM258" s="730"/>
      <c r="CLN258" s="730"/>
      <c r="CLO258" s="730"/>
      <c r="CLP258" s="730"/>
      <c r="CLQ258" s="730"/>
      <c r="CLR258" s="730"/>
      <c r="CLS258" s="730"/>
      <c r="CLT258" s="730"/>
      <c r="CLU258" s="730"/>
      <c r="CLV258" s="730"/>
      <c r="CLW258" s="730"/>
      <c r="CLX258" s="730"/>
      <c r="CLY258" s="730"/>
      <c r="CLZ258" s="730"/>
      <c r="CMA258" s="730"/>
      <c r="CMB258" s="730"/>
      <c r="CMC258" s="730"/>
      <c r="CMD258" s="730"/>
      <c r="CME258" s="730"/>
      <c r="CMF258" s="730"/>
      <c r="CMG258" s="730"/>
      <c r="CMH258" s="730"/>
      <c r="CMI258" s="730"/>
      <c r="CMJ258" s="730"/>
      <c r="CMK258" s="730"/>
      <c r="CML258" s="730"/>
      <c r="CMM258" s="730"/>
      <c r="CMN258" s="730"/>
      <c r="CMO258" s="730"/>
      <c r="CMP258" s="730"/>
      <c r="CMQ258" s="730"/>
      <c r="CMR258" s="730"/>
      <c r="CMS258" s="730"/>
      <c r="CMT258" s="730"/>
      <c r="CMU258" s="730"/>
      <c r="CMV258" s="730"/>
      <c r="CMW258" s="730"/>
      <c r="CMX258" s="730"/>
      <c r="CMY258" s="730"/>
      <c r="CMZ258" s="730"/>
      <c r="CNA258" s="730"/>
      <c r="CNB258" s="730"/>
      <c r="CNC258" s="730"/>
      <c r="CND258" s="730"/>
      <c r="CNE258" s="730"/>
      <c r="CNF258" s="730"/>
      <c r="CNG258" s="730"/>
      <c r="CNH258" s="730"/>
      <c r="CNI258" s="730"/>
      <c r="CNJ258" s="730"/>
      <c r="CNK258" s="730"/>
      <c r="CNL258" s="730"/>
      <c r="CNM258" s="730"/>
      <c r="CNN258" s="730"/>
      <c r="CNO258" s="730"/>
      <c r="CNP258" s="730"/>
      <c r="CNQ258" s="730"/>
      <c r="CNR258" s="730"/>
      <c r="CNS258" s="730"/>
      <c r="CNT258" s="730"/>
      <c r="CNU258" s="730"/>
      <c r="CNV258" s="730"/>
      <c r="CNW258" s="730"/>
      <c r="CNX258" s="730"/>
      <c r="CNY258" s="730"/>
      <c r="CNZ258" s="730"/>
      <c r="COA258" s="730"/>
      <c r="COB258" s="730"/>
      <c r="COC258" s="730"/>
      <c r="COD258" s="730"/>
      <c r="COE258" s="730"/>
      <c r="COF258" s="730"/>
      <c r="COG258" s="730"/>
      <c r="COH258" s="730"/>
      <c r="COI258" s="730"/>
      <c r="COJ258" s="730"/>
      <c r="COK258" s="730"/>
      <c r="COL258" s="730"/>
      <c r="COM258" s="730"/>
      <c r="CON258" s="730"/>
      <c r="COO258" s="730"/>
      <c r="COP258" s="730"/>
      <c r="COQ258" s="730"/>
      <c r="COR258" s="730"/>
      <c r="COS258" s="730"/>
      <c r="COT258" s="730"/>
      <c r="COU258" s="730"/>
      <c r="COV258" s="730"/>
      <c r="COW258" s="730"/>
      <c r="COX258" s="730"/>
      <c r="COY258" s="730"/>
      <c r="COZ258" s="730"/>
      <c r="CPA258" s="730"/>
      <c r="CPB258" s="730"/>
      <c r="CPC258" s="730"/>
      <c r="CPD258" s="730"/>
      <c r="CPE258" s="730"/>
      <c r="CPF258" s="730"/>
      <c r="CPG258" s="730"/>
      <c r="CPH258" s="730"/>
      <c r="CPI258" s="730"/>
      <c r="CPJ258" s="730"/>
      <c r="CPK258" s="730"/>
      <c r="CPL258" s="730"/>
      <c r="CPM258" s="730"/>
      <c r="CPN258" s="730"/>
      <c r="CPO258" s="730"/>
      <c r="CPP258" s="730"/>
      <c r="CPQ258" s="730"/>
      <c r="CPR258" s="730"/>
      <c r="CPS258" s="730"/>
      <c r="CPT258" s="730"/>
      <c r="CPU258" s="730"/>
      <c r="CPV258" s="730"/>
      <c r="CPW258" s="730"/>
      <c r="CPX258" s="730"/>
      <c r="CPY258" s="730"/>
      <c r="CPZ258" s="730"/>
      <c r="CQA258" s="730"/>
      <c r="CQB258" s="730"/>
      <c r="CQC258" s="730"/>
      <c r="CQD258" s="730"/>
      <c r="CQE258" s="730"/>
      <c r="CQF258" s="730"/>
      <c r="CQG258" s="730"/>
      <c r="CQH258" s="730"/>
      <c r="CQI258" s="730"/>
      <c r="CQJ258" s="730"/>
      <c r="CQK258" s="730"/>
      <c r="CQL258" s="730"/>
      <c r="CQM258" s="730"/>
      <c r="CQN258" s="730"/>
      <c r="CQO258" s="730"/>
      <c r="CQP258" s="730"/>
      <c r="CQQ258" s="730"/>
      <c r="CQR258" s="730"/>
      <c r="CQS258" s="730"/>
      <c r="CQT258" s="730"/>
      <c r="CQU258" s="730"/>
      <c r="CQV258" s="730"/>
      <c r="CQW258" s="730"/>
      <c r="CQX258" s="730"/>
      <c r="CQY258" s="730"/>
      <c r="CQZ258" s="730"/>
      <c r="CRA258" s="730"/>
      <c r="CRB258" s="730"/>
      <c r="CRC258" s="730"/>
      <c r="CRD258" s="730"/>
      <c r="CRE258" s="730"/>
      <c r="CRF258" s="730"/>
      <c r="CRG258" s="730"/>
      <c r="CRH258" s="730"/>
      <c r="CRI258" s="730"/>
      <c r="CRJ258" s="730"/>
      <c r="CRK258" s="730"/>
      <c r="CRL258" s="730"/>
      <c r="CRM258" s="730"/>
      <c r="CRN258" s="730"/>
      <c r="CRO258" s="730"/>
      <c r="CRP258" s="730"/>
      <c r="CRQ258" s="730"/>
      <c r="CRR258" s="730"/>
      <c r="CRS258" s="730"/>
      <c r="CRT258" s="730"/>
      <c r="CRU258" s="730"/>
      <c r="CRV258" s="730"/>
      <c r="CRW258" s="730"/>
      <c r="CRX258" s="730"/>
      <c r="CRY258" s="730"/>
      <c r="CRZ258" s="730"/>
      <c r="CSA258" s="730"/>
      <c r="CSB258" s="730"/>
      <c r="CSC258" s="730"/>
      <c r="CSD258" s="730"/>
      <c r="CSE258" s="730"/>
      <c r="CSF258" s="730"/>
      <c r="CSG258" s="730"/>
      <c r="CSH258" s="730"/>
      <c r="CSI258" s="730"/>
      <c r="CSJ258" s="730"/>
      <c r="CSK258" s="730"/>
      <c r="CSL258" s="730"/>
      <c r="CSM258" s="730"/>
      <c r="CSN258" s="730"/>
      <c r="CSO258" s="730"/>
      <c r="CSP258" s="730"/>
      <c r="CSQ258" s="730"/>
      <c r="CSR258" s="730"/>
      <c r="CSS258" s="730"/>
      <c r="CST258" s="730"/>
      <c r="CSU258" s="730"/>
      <c r="CSV258" s="730"/>
      <c r="CSW258" s="730"/>
      <c r="CSX258" s="730"/>
      <c r="CSY258" s="730"/>
      <c r="CSZ258" s="730"/>
      <c r="CTA258" s="730"/>
      <c r="CTB258" s="730"/>
      <c r="CTC258" s="730"/>
      <c r="CTD258" s="730"/>
      <c r="CTE258" s="730"/>
      <c r="CTF258" s="730"/>
      <c r="CTG258" s="730"/>
      <c r="CTH258" s="730"/>
      <c r="CTI258" s="730"/>
      <c r="CTJ258" s="730"/>
      <c r="CTK258" s="730"/>
      <c r="CTL258" s="730"/>
      <c r="CTM258" s="730"/>
      <c r="CTN258" s="730"/>
      <c r="CTO258" s="730"/>
      <c r="CTP258" s="730"/>
      <c r="CTQ258" s="730"/>
      <c r="CTR258" s="730"/>
      <c r="CTS258" s="730"/>
      <c r="CTT258" s="730"/>
      <c r="CTU258" s="730"/>
      <c r="CTV258" s="730"/>
      <c r="CTW258" s="730"/>
      <c r="CTX258" s="730"/>
      <c r="CTY258" s="730"/>
      <c r="CTZ258" s="730"/>
      <c r="CUA258" s="730"/>
      <c r="CUB258" s="730"/>
      <c r="CUC258" s="730"/>
      <c r="CUD258" s="730"/>
      <c r="CUE258" s="730"/>
      <c r="CUF258" s="730"/>
      <c r="CUG258" s="730"/>
      <c r="CUH258" s="730"/>
      <c r="CUI258" s="730"/>
      <c r="CUJ258" s="730"/>
      <c r="CUK258" s="730"/>
      <c r="CUL258" s="730"/>
      <c r="CUM258" s="730"/>
      <c r="CUN258" s="730"/>
      <c r="CUO258" s="730"/>
      <c r="CUP258" s="730"/>
      <c r="CUQ258" s="730"/>
      <c r="CUR258" s="730"/>
      <c r="CUS258" s="730"/>
      <c r="CUT258" s="730"/>
      <c r="CUU258" s="730"/>
      <c r="CUV258" s="730"/>
      <c r="CUW258" s="730"/>
      <c r="CUX258" s="730"/>
      <c r="CUY258" s="730"/>
      <c r="CUZ258" s="730"/>
      <c r="CVA258" s="730"/>
      <c r="CVB258" s="730"/>
      <c r="CVC258" s="730"/>
      <c r="CVD258" s="730"/>
      <c r="CVE258" s="730"/>
      <c r="CVF258" s="730"/>
      <c r="CVG258" s="730"/>
      <c r="CVH258" s="730"/>
      <c r="CVI258" s="730"/>
      <c r="CVJ258" s="730"/>
      <c r="CVK258" s="730"/>
      <c r="CVL258" s="730"/>
      <c r="CVM258" s="730"/>
      <c r="CVN258" s="730"/>
      <c r="CVO258" s="730"/>
      <c r="CVP258" s="730"/>
      <c r="CVQ258" s="730"/>
      <c r="CVR258" s="730"/>
      <c r="CVS258" s="730"/>
      <c r="CVT258" s="730"/>
      <c r="CVU258" s="730"/>
      <c r="CVV258" s="730"/>
      <c r="CVW258" s="730"/>
      <c r="CVX258" s="730"/>
      <c r="CVY258" s="730"/>
      <c r="CVZ258" s="730"/>
      <c r="CWA258" s="730"/>
      <c r="CWB258" s="730"/>
      <c r="CWC258" s="730"/>
      <c r="CWD258" s="730"/>
      <c r="CWE258" s="730"/>
      <c r="CWF258" s="730"/>
      <c r="CWG258" s="730"/>
      <c r="CWH258" s="730"/>
      <c r="CWI258" s="730"/>
      <c r="CWJ258" s="730"/>
      <c r="CWK258" s="730"/>
      <c r="CWL258" s="730"/>
      <c r="CWM258" s="730"/>
      <c r="CWN258" s="730"/>
      <c r="CWO258" s="730"/>
      <c r="CWP258" s="730"/>
      <c r="CWQ258" s="730"/>
      <c r="CWR258" s="730"/>
      <c r="CWS258" s="730"/>
      <c r="CWT258" s="730"/>
      <c r="CWU258" s="730"/>
      <c r="CWV258" s="730"/>
      <c r="CWW258" s="730"/>
      <c r="CWX258" s="730"/>
      <c r="CWY258" s="730"/>
      <c r="CWZ258" s="730"/>
      <c r="CXA258" s="730"/>
      <c r="CXB258" s="730"/>
      <c r="CXC258" s="730"/>
      <c r="CXD258" s="730"/>
      <c r="CXE258" s="730"/>
      <c r="CXF258" s="730"/>
      <c r="CXG258" s="730"/>
      <c r="CXH258" s="730"/>
      <c r="CXI258" s="730"/>
      <c r="CXJ258" s="730"/>
      <c r="CXK258" s="730"/>
      <c r="CXL258" s="730"/>
      <c r="CXM258" s="730"/>
      <c r="CXN258" s="730"/>
      <c r="CXO258" s="730"/>
      <c r="CXP258" s="730"/>
      <c r="CXQ258" s="730"/>
      <c r="CXR258" s="730"/>
      <c r="CXS258" s="730"/>
      <c r="CXT258" s="730"/>
      <c r="CXU258" s="730"/>
      <c r="CXV258" s="730"/>
      <c r="CXW258" s="730"/>
      <c r="CXX258" s="730"/>
      <c r="CXY258" s="730"/>
      <c r="CXZ258" s="730"/>
      <c r="CYA258" s="730"/>
      <c r="CYB258" s="730"/>
      <c r="CYC258" s="730"/>
      <c r="CYD258" s="730"/>
      <c r="CYE258" s="730"/>
      <c r="CYF258" s="730"/>
      <c r="CYG258" s="730"/>
      <c r="CYH258" s="730"/>
      <c r="CYI258" s="730"/>
      <c r="CYJ258" s="730"/>
      <c r="CYK258" s="730"/>
      <c r="CYL258" s="730"/>
      <c r="CYM258" s="730"/>
      <c r="CYN258" s="730"/>
      <c r="CYO258" s="730"/>
      <c r="CYP258" s="730"/>
      <c r="CYQ258" s="730"/>
      <c r="CYR258" s="730"/>
      <c r="CYS258" s="730"/>
      <c r="CYT258" s="730"/>
      <c r="CYU258" s="730"/>
      <c r="CYV258" s="730"/>
      <c r="CYW258" s="730"/>
      <c r="CYX258" s="730"/>
      <c r="CYY258" s="730"/>
      <c r="CYZ258" s="730"/>
      <c r="CZA258" s="730"/>
      <c r="CZB258" s="730"/>
      <c r="CZC258" s="730"/>
      <c r="CZD258" s="730"/>
      <c r="CZE258" s="730"/>
      <c r="CZF258" s="730"/>
      <c r="CZG258" s="730"/>
      <c r="CZH258" s="730"/>
      <c r="CZI258" s="730"/>
      <c r="CZJ258" s="730"/>
      <c r="CZK258" s="730"/>
      <c r="CZL258" s="730"/>
      <c r="CZM258" s="730"/>
      <c r="CZN258" s="730"/>
      <c r="CZO258" s="730"/>
      <c r="CZP258" s="730"/>
      <c r="CZQ258" s="730"/>
      <c r="CZR258" s="730"/>
      <c r="CZS258" s="730"/>
      <c r="CZT258" s="730"/>
      <c r="CZU258" s="730"/>
      <c r="CZV258" s="730"/>
      <c r="CZW258" s="730"/>
      <c r="CZX258" s="730"/>
      <c r="CZY258" s="730"/>
      <c r="CZZ258" s="730"/>
      <c r="DAA258" s="730"/>
      <c r="DAB258" s="730"/>
      <c r="DAC258" s="730"/>
      <c r="DAD258" s="730"/>
      <c r="DAE258" s="730"/>
      <c r="DAF258" s="730"/>
      <c r="DAG258" s="730"/>
      <c r="DAH258" s="730"/>
      <c r="DAI258" s="730"/>
      <c r="DAJ258" s="730"/>
      <c r="DAK258" s="730"/>
      <c r="DAL258" s="730"/>
      <c r="DAM258" s="730"/>
      <c r="DAN258" s="730"/>
      <c r="DAO258" s="730"/>
      <c r="DAP258" s="730"/>
      <c r="DAQ258" s="730"/>
      <c r="DAR258" s="730"/>
      <c r="DAS258" s="730"/>
      <c r="DAT258" s="730"/>
      <c r="DAU258" s="730"/>
      <c r="DAV258" s="730"/>
      <c r="DAW258" s="730"/>
      <c r="DAX258" s="730"/>
      <c r="DAY258" s="730"/>
      <c r="DAZ258" s="730"/>
      <c r="DBA258" s="730"/>
      <c r="DBB258" s="730"/>
      <c r="DBC258" s="730"/>
      <c r="DBD258" s="730"/>
      <c r="DBE258" s="730"/>
      <c r="DBF258" s="730"/>
      <c r="DBG258" s="730"/>
      <c r="DBH258" s="730"/>
      <c r="DBI258" s="730"/>
      <c r="DBJ258" s="730"/>
      <c r="DBK258" s="730"/>
      <c r="DBL258" s="730"/>
      <c r="DBM258" s="730"/>
      <c r="DBN258" s="730"/>
      <c r="DBO258" s="730"/>
      <c r="DBP258" s="730"/>
      <c r="DBQ258" s="730"/>
      <c r="DBR258" s="730"/>
      <c r="DBS258" s="730"/>
      <c r="DBT258" s="730"/>
      <c r="DBU258" s="730"/>
      <c r="DBV258" s="730"/>
      <c r="DBW258" s="730"/>
      <c r="DBX258" s="730"/>
      <c r="DBY258" s="730"/>
      <c r="DBZ258" s="730"/>
      <c r="DCA258" s="730"/>
      <c r="DCB258" s="730"/>
      <c r="DCC258" s="730"/>
      <c r="DCD258" s="730"/>
      <c r="DCE258" s="730"/>
      <c r="DCF258" s="730"/>
      <c r="DCG258" s="730"/>
      <c r="DCH258" s="730"/>
      <c r="DCI258" s="730"/>
      <c r="DCJ258" s="730"/>
      <c r="DCK258" s="730"/>
      <c r="DCL258" s="730"/>
      <c r="DCM258" s="730"/>
      <c r="DCN258" s="730"/>
      <c r="DCO258" s="730"/>
      <c r="DCP258" s="730"/>
      <c r="DCQ258" s="730"/>
      <c r="DCR258" s="730"/>
      <c r="DCS258" s="730"/>
      <c r="DCT258" s="730"/>
      <c r="DCU258" s="730"/>
      <c r="DCV258" s="730"/>
      <c r="DCW258" s="730"/>
      <c r="DCX258" s="730"/>
      <c r="DCY258" s="730"/>
      <c r="DCZ258" s="730"/>
      <c r="DDA258" s="730"/>
      <c r="DDB258" s="730"/>
      <c r="DDC258" s="730"/>
      <c r="DDD258" s="730"/>
      <c r="DDE258" s="730"/>
      <c r="DDF258" s="730"/>
      <c r="DDG258" s="730"/>
      <c r="DDH258" s="730"/>
      <c r="DDI258" s="730"/>
      <c r="DDJ258" s="730"/>
      <c r="DDK258" s="730"/>
      <c r="DDL258" s="730"/>
      <c r="DDM258" s="730"/>
      <c r="DDN258" s="730"/>
      <c r="DDO258" s="730"/>
      <c r="DDP258" s="730"/>
      <c r="DDQ258" s="730"/>
      <c r="DDR258" s="730"/>
      <c r="DDS258" s="730"/>
      <c r="DDT258" s="730"/>
      <c r="DDU258" s="730"/>
      <c r="DDV258" s="730"/>
      <c r="DDW258" s="730"/>
      <c r="DDX258" s="730"/>
      <c r="DDY258" s="730"/>
      <c r="DDZ258" s="730"/>
      <c r="DEA258" s="730"/>
      <c r="DEB258" s="730"/>
      <c r="DEC258" s="730"/>
      <c r="DED258" s="730"/>
      <c r="DEE258" s="730"/>
      <c r="DEF258" s="730"/>
      <c r="DEG258" s="730"/>
      <c r="DEH258" s="730"/>
      <c r="DEI258" s="730"/>
      <c r="DEJ258" s="730"/>
      <c r="DEK258" s="730"/>
      <c r="DEL258" s="730"/>
      <c r="DEM258" s="730"/>
      <c r="DEN258" s="730"/>
      <c r="DEO258" s="730"/>
      <c r="DEP258" s="730"/>
      <c r="DEQ258" s="730"/>
      <c r="DER258" s="730"/>
      <c r="DES258" s="730"/>
      <c r="DET258" s="730"/>
      <c r="DEU258" s="730"/>
      <c r="DEV258" s="730"/>
      <c r="DEW258" s="730"/>
      <c r="DEX258" s="730"/>
      <c r="DEY258" s="730"/>
      <c r="DEZ258" s="730"/>
      <c r="DFA258" s="730"/>
      <c r="DFB258" s="730"/>
      <c r="DFC258" s="730"/>
      <c r="DFD258" s="730"/>
      <c r="DFE258" s="730"/>
      <c r="DFF258" s="730"/>
      <c r="DFG258" s="730"/>
      <c r="DFH258" s="730"/>
      <c r="DFI258" s="730"/>
      <c r="DFJ258" s="730"/>
      <c r="DFK258" s="730"/>
      <c r="DFL258" s="730"/>
      <c r="DFM258" s="730"/>
      <c r="DFN258" s="730"/>
      <c r="DFO258" s="730"/>
      <c r="DFP258" s="730"/>
      <c r="DFQ258" s="730"/>
      <c r="DFR258" s="730"/>
      <c r="DFS258" s="730"/>
      <c r="DFT258" s="730"/>
      <c r="DFU258" s="730"/>
      <c r="DFV258" s="730"/>
      <c r="DFW258" s="730"/>
      <c r="DFX258" s="730"/>
      <c r="DFY258" s="730"/>
      <c r="DFZ258" s="730"/>
      <c r="DGA258" s="730"/>
      <c r="DGB258" s="730"/>
      <c r="DGC258" s="730"/>
      <c r="DGD258" s="730"/>
      <c r="DGE258" s="730"/>
      <c r="DGF258" s="730"/>
      <c r="DGG258" s="730"/>
      <c r="DGH258" s="730"/>
      <c r="DGI258" s="730"/>
      <c r="DGJ258" s="730"/>
      <c r="DGK258" s="730"/>
      <c r="DGL258" s="730"/>
      <c r="DGM258" s="730"/>
      <c r="DGN258" s="730"/>
      <c r="DGO258" s="730"/>
      <c r="DGP258" s="730"/>
      <c r="DGQ258" s="730"/>
      <c r="DGR258" s="730"/>
      <c r="DGS258" s="730"/>
      <c r="DGT258" s="730"/>
      <c r="DGU258" s="730"/>
      <c r="DGV258" s="730"/>
      <c r="DGW258" s="730"/>
      <c r="DGX258" s="730"/>
      <c r="DGY258" s="730"/>
      <c r="DGZ258" s="730"/>
      <c r="DHA258" s="730"/>
      <c r="DHB258" s="730"/>
      <c r="DHC258" s="730"/>
      <c r="DHD258" s="730"/>
      <c r="DHE258" s="730"/>
      <c r="DHF258" s="730"/>
      <c r="DHG258" s="730"/>
      <c r="DHH258" s="730"/>
      <c r="DHI258" s="730"/>
      <c r="DHJ258" s="730"/>
      <c r="DHK258" s="730"/>
      <c r="DHL258" s="730"/>
      <c r="DHM258" s="730"/>
      <c r="DHN258" s="730"/>
      <c r="DHO258" s="730"/>
      <c r="DHP258" s="730"/>
      <c r="DHQ258" s="730"/>
      <c r="DHR258" s="730"/>
      <c r="DHS258" s="730"/>
      <c r="DHT258" s="730"/>
      <c r="DHU258" s="730"/>
      <c r="DHV258" s="730"/>
      <c r="DHW258" s="730"/>
      <c r="DHX258" s="730"/>
      <c r="DHY258" s="730"/>
      <c r="DHZ258" s="730"/>
      <c r="DIA258" s="730"/>
      <c r="DIB258" s="730"/>
      <c r="DIC258" s="730"/>
      <c r="DID258" s="730"/>
      <c r="DIE258" s="730"/>
      <c r="DIF258" s="730"/>
      <c r="DIG258" s="730"/>
      <c r="DIH258" s="730"/>
      <c r="DII258" s="730"/>
      <c r="DIJ258" s="730"/>
      <c r="DIK258" s="730"/>
      <c r="DIL258" s="730"/>
      <c r="DIM258" s="730"/>
      <c r="DIN258" s="730"/>
      <c r="DIO258" s="730"/>
      <c r="DIP258" s="730"/>
      <c r="DIQ258" s="730"/>
      <c r="DIR258" s="730"/>
      <c r="DIS258" s="730"/>
      <c r="DIT258" s="730"/>
      <c r="DIU258" s="730"/>
      <c r="DIV258" s="730"/>
      <c r="DIW258" s="730"/>
      <c r="DIX258" s="730"/>
      <c r="DIY258" s="730"/>
      <c r="DIZ258" s="730"/>
      <c r="DJA258" s="730"/>
      <c r="DJB258" s="730"/>
      <c r="DJC258" s="730"/>
      <c r="DJD258" s="730"/>
      <c r="DJE258" s="730"/>
      <c r="DJF258" s="730"/>
      <c r="DJG258" s="730"/>
      <c r="DJH258" s="730"/>
      <c r="DJI258" s="730"/>
      <c r="DJJ258" s="730"/>
      <c r="DJK258" s="730"/>
      <c r="DJL258" s="730"/>
      <c r="DJM258" s="730"/>
      <c r="DJN258" s="730"/>
      <c r="DJO258" s="730"/>
      <c r="DJP258" s="730"/>
      <c r="DJQ258" s="730"/>
      <c r="DJR258" s="730"/>
      <c r="DJS258" s="730"/>
      <c r="DJT258" s="730"/>
      <c r="DJU258" s="730"/>
      <c r="DJV258" s="730"/>
      <c r="DJW258" s="730"/>
      <c r="DJX258" s="730"/>
      <c r="DJY258" s="730"/>
      <c r="DJZ258" s="730"/>
      <c r="DKA258" s="730"/>
      <c r="DKB258" s="730"/>
      <c r="DKC258" s="730"/>
      <c r="DKD258" s="730"/>
      <c r="DKE258" s="730"/>
      <c r="DKF258" s="730"/>
      <c r="DKG258" s="730"/>
      <c r="DKH258" s="730"/>
      <c r="DKI258" s="730"/>
      <c r="DKJ258" s="730"/>
      <c r="DKK258" s="730"/>
      <c r="DKL258" s="730"/>
      <c r="DKM258" s="730"/>
      <c r="DKN258" s="730"/>
      <c r="DKO258" s="730"/>
      <c r="DKP258" s="730"/>
      <c r="DKQ258" s="730"/>
      <c r="DKR258" s="730"/>
      <c r="DKS258" s="730"/>
      <c r="DKT258" s="730"/>
      <c r="DKU258" s="730"/>
      <c r="DKV258" s="730"/>
      <c r="DKW258" s="730"/>
      <c r="DKX258" s="730"/>
      <c r="DKY258" s="730"/>
      <c r="DKZ258" s="730"/>
      <c r="DLA258" s="730"/>
      <c r="DLB258" s="730"/>
      <c r="DLC258" s="730"/>
      <c r="DLD258" s="730"/>
      <c r="DLE258" s="730"/>
      <c r="DLF258" s="730"/>
      <c r="DLG258" s="730"/>
      <c r="DLH258" s="730"/>
      <c r="DLI258" s="730"/>
      <c r="DLJ258" s="730"/>
      <c r="DLK258" s="730"/>
      <c r="DLL258" s="730"/>
      <c r="DLM258" s="730"/>
      <c r="DLN258" s="730"/>
      <c r="DLO258" s="730"/>
      <c r="DLP258" s="730"/>
      <c r="DLQ258" s="730"/>
      <c r="DLR258" s="730"/>
      <c r="DLS258" s="730"/>
      <c r="DLT258" s="730"/>
      <c r="DLU258" s="730"/>
      <c r="DLV258" s="730"/>
      <c r="DLW258" s="730"/>
      <c r="DLX258" s="730"/>
      <c r="DLY258" s="730"/>
      <c r="DLZ258" s="730"/>
      <c r="DMA258" s="730"/>
      <c r="DMB258" s="730"/>
      <c r="DMC258" s="730"/>
      <c r="DMD258" s="730"/>
      <c r="DME258" s="730"/>
      <c r="DMF258" s="730"/>
      <c r="DMG258" s="730"/>
      <c r="DMH258" s="730"/>
      <c r="DMI258" s="730"/>
      <c r="DMJ258" s="730"/>
      <c r="DMK258" s="730"/>
      <c r="DML258" s="730"/>
      <c r="DMM258" s="730"/>
      <c r="DMN258" s="730"/>
      <c r="DMO258" s="730"/>
      <c r="DMP258" s="730"/>
      <c r="DMQ258" s="730"/>
      <c r="DMR258" s="730"/>
      <c r="DMS258" s="730"/>
      <c r="DMT258" s="730"/>
      <c r="DMU258" s="730"/>
      <c r="DMV258" s="730"/>
      <c r="DMW258" s="730"/>
      <c r="DMX258" s="730"/>
      <c r="DMY258" s="730"/>
      <c r="DMZ258" s="730"/>
      <c r="DNA258" s="730"/>
      <c r="DNB258" s="730"/>
      <c r="DNC258" s="730"/>
      <c r="DND258" s="730"/>
      <c r="DNE258" s="730"/>
      <c r="DNF258" s="730"/>
      <c r="DNG258" s="730"/>
      <c r="DNH258" s="730"/>
      <c r="DNI258" s="730"/>
      <c r="DNJ258" s="730"/>
      <c r="DNK258" s="730"/>
      <c r="DNL258" s="730"/>
      <c r="DNM258" s="730"/>
      <c r="DNN258" s="730"/>
      <c r="DNO258" s="730"/>
      <c r="DNP258" s="730"/>
      <c r="DNQ258" s="730"/>
      <c r="DNR258" s="730"/>
      <c r="DNS258" s="730"/>
      <c r="DNT258" s="730"/>
      <c r="DNU258" s="730"/>
      <c r="DNV258" s="730"/>
      <c r="DNW258" s="730"/>
      <c r="DNX258" s="730"/>
      <c r="DNY258" s="730"/>
      <c r="DNZ258" s="730"/>
      <c r="DOA258" s="730"/>
      <c r="DOB258" s="730"/>
      <c r="DOC258" s="730"/>
      <c r="DOD258" s="730"/>
      <c r="DOE258" s="730"/>
      <c r="DOF258" s="730"/>
      <c r="DOG258" s="730"/>
      <c r="DOH258" s="730"/>
      <c r="DOI258" s="730"/>
      <c r="DOJ258" s="730"/>
      <c r="DOK258" s="730"/>
      <c r="DOL258" s="730"/>
      <c r="DOM258" s="730"/>
      <c r="DON258" s="730"/>
      <c r="DOO258" s="730"/>
      <c r="DOP258" s="730"/>
      <c r="DOQ258" s="730"/>
      <c r="DOR258" s="730"/>
      <c r="DOS258" s="730"/>
      <c r="DOT258" s="730"/>
      <c r="DOU258" s="730"/>
      <c r="DOV258" s="730"/>
      <c r="DOW258" s="730"/>
      <c r="DOX258" s="730"/>
      <c r="DOY258" s="730"/>
      <c r="DOZ258" s="730"/>
      <c r="DPA258" s="730"/>
      <c r="DPB258" s="730"/>
      <c r="DPC258" s="730"/>
      <c r="DPD258" s="730"/>
      <c r="DPE258" s="730"/>
      <c r="DPF258" s="730"/>
      <c r="DPG258" s="730"/>
      <c r="DPH258" s="730"/>
      <c r="DPI258" s="730"/>
      <c r="DPJ258" s="730"/>
      <c r="DPK258" s="730"/>
      <c r="DPL258" s="730"/>
      <c r="DPM258" s="730"/>
      <c r="DPN258" s="730"/>
      <c r="DPO258" s="730"/>
      <c r="DPP258" s="730"/>
      <c r="DPQ258" s="730"/>
      <c r="DPR258" s="730"/>
      <c r="DPS258" s="730"/>
      <c r="DPT258" s="730"/>
      <c r="DPU258" s="730"/>
      <c r="DPV258" s="730"/>
      <c r="DPW258" s="730"/>
      <c r="DPX258" s="730"/>
      <c r="DPY258" s="730"/>
      <c r="DPZ258" s="730"/>
      <c r="DQA258" s="730"/>
      <c r="DQB258" s="730"/>
      <c r="DQC258" s="730"/>
      <c r="DQD258" s="730"/>
      <c r="DQE258" s="730"/>
      <c r="DQF258" s="730"/>
      <c r="DQG258" s="730"/>
      <c r="DQH258" s="730"/>
      <c r="DQI258" s="730"/>
      <c r="DQJ258" s="730"/>
      <c r="DQK258" s="730"/>
      <c r="DQL258" s="730"/>
      <c r="DQM258" s="730"/>
      <c r="DQN258" s="730"/>
      <c r="DQO258" s="730"/>
      <c r="DQP258" s="730"/>
      <c r="DQQ258" s="730"/>
      <c r="DQR258" s="730"/>
      <c r="DQS258" s="730"/>
      <c r="DQT258" s="730"/>
      <c r="DQU258" s="730"/>
      <c r="DQV258" s="730"/>
      <c r="DQW258" s="730"/>
      <c r="DQX258" s="730"/>
      <c r="DQY258" s="730"/>
      <c r="DQZ258" s="730"/>
      <c r="DRA258" s="730"/>
      <c r="DRB258" s="730"/>
      <c r="DRC258" s="730"/>
      <c r="DRD258" s="730"/>
      <c r="DRE258" s="730"/>
      <c r="DRF258" s="730"/>
      <c r="DRG258" s="730"/>
      <c r="DRH258" s="730"/>
      <c r="DRI258" s="730"/>
      <c r="DRJ258" s="730"/>
      <c r="DRK258" s="730"/>
      <c r="DRL258" s="730"/>
      <c r="DRM258" s="730"/>
      <c r="DRN258" s="730"/>
      <c r="DRO258" s="730"/>
      <c r="DRP258" s="730"/>
      <c r="DRQ258" s="730"/>
      <c r="DRR258" s="730"/>
      <c r="DRS258" s="730"/>
      <c r="DRT258" s="730"/>
      <c r="DRU258" s="730"/>
      <c r="DRV258" s="730"/>
      <c r="DRW258" s="730"/>
      <c r="DRX258" s="730"/>
      <c r="DRY258" s="730"/>
      <c r="DRZ258" s="730"/>
      <c r="DSA258" s="730"/>
      <c r="DSB258" s="730"/>
      <c r="DSC258" s="730"/>
      <c r="DSD258" s="730"/>
      <c r="DSE258" s="730"/>
      <c r="DSF258" s="730"/>
      <c r="DSG258" s="730"/>
      <c r="DSH258" s="730"/>
      <c r="DSI258" s="730"/>
      <c r="DSJ258" s="730"/>
      <c r="DSK258" s="730"/>
      <c r="DSL258" s="730"/>
      <c r="DSM258" s="730"/>
      <c r="DSN258" s="730"/>
      <c r="DSO258" s="730"/>
      <c r="DSP258" s="730"/>
      <c r="DSQ258" s="730"/>
      <c r="DSR258" s="730"/>
      <c r="DSS258" s="730"/>
      <c r="DST258" s="730"/>
      <c r="DSU258" s="730"/>
      <c r="DSV258" s="730"/>
      <c r="DSW258" s="730"/>
      <c r="DSX258" s="730"/>
      <c r="DSY258" s="730"/>
      <c r="DSZ258" s="730"/>
      <c r="DTA258" s="730"/>
      <c r="DTB258" s="730"/>
      <c r="DTC258" s="730"/>
      <c r="DTD258" s="730"/>
      <c r="DTE258" s="730"/>
      <c r="DTF258" s="730"/>
      <c r="DTG258" s="730"/>
      <c r="DTH258" s="730"/>
      <c r="DTI258" s="730"/>
      <c r="DTJ258" s="730"/>
      <c r="DTK258" s="730"/>
      <c r="DTL258" s="730"/>
      <c r="DTM258" s="730"/>
      <c r="DTN258" s="730"/>
      <c r="DTO258" s="730"/>
      <c r="DTP258" s="730"/>
      <c r="DTQ258" s="730"/>
      <c r="DTR258" s="730"/>
      <c r="DTS258" s="730"/>
      <c r="DTT258" s="730"/>
      <c r="DTU258" s="730"/>
      <c r="DTV258" s="730"/>
      <c r="DTW258" s="730"/>
      <c r="DTX258" s="730"/>
      <c r="DTY258" s="730"/>
      <c r="DTZ258" s="730"/>
      <c r="DUA258" s="730"/>
      <c r="DUB258" s="730"/>
      <c r="DUC258" s="730"/>
      <c r="DUD258" s="730"/>
      <c r="DUE258" s="730"/>
      <c r="DUF258" s="730"/>
      <c r="DUG258" s="730"/>
      <c r="DUH258" s="730"/>
      <c r="DUI258" s="730"/>
      <c r="DUJ258" s="730"/>
      <c r="DUK258" s="730"/>
      <c r="DUL258" s="730"/>
      <c r="DUM258" s="730"/>
      <c r="DUN258" s="730"/>
      <c r="DUO258" s="730"/>
      <c r="DUP258" s="730"/>
      <c r="DUQ258" s="730"/>
      <c r="DUR258" s="730"/>
      <c r="DUS258" s="730"/>
      <c r="DUT258" s="730"/>
      <c r="DUU258" s="730"/>
      <c r="DUV258" s="730"/>
      <c r="DUW258" s="730"/>
      <c r="DUX258" s="730"/>
      <c r="DUY258" s="730"/>
      <c r="DUZ258" s="730"/>
      <c r="DVA258" s="730"/>
      <c r="DVB258" s="730"/>
      <c r="DVC258" s="730"/>
      <c r="DVD258" s="730"/>
      <c r="DVE258" s="730"/>
      <c r="DVF258" s="730"/>
      <c r="DVG258" s="730"/>
      <c r="DVH258" s="730"/>
      <c r="DVI258" s="730"/>
      <c r="DVJ258" s="730"/>
      <c r="DVK258" s="730"/>
      <c r="DVL258" s="730"/>
      <c r="DVM258" s="730"/>
      <c r="DVN258" s="730"/>
      <c r="DVO258" s="730"/>
      <c r="DVP258" s="730"/>
      <c r="DVQ258" s="730"/>
      <c r="DVR258" s="730"/>
      <c r="DVS258" s="730"/>
      <c r="DVT258" s="730"/>
      <c r="DVU258" s="730"/>
      <c r="DVV258" s="730"/>
      <c r="DVW258" s="730"/>
      <c r="DVX258" s="730"/>
      <c r="DVY258" s="730"/>
      <c r="DVZ258" s="730"/>
      <c r="DWA258" s="730"/>
      <c r="DWB258" s="730"/>
      <c r="DWC258" s="730"/>
      <c r="DWD258" s="730"/>
      <c r="DWE258" s="730"/>
      <c r="DWF258" s="730"/>
      <c r="DWG258" s="730"/>
      <c r="DWH258" s="730"/>
      <c r="DWI258" s="730"/>
      <c r="DWJ258" s="730"/>
      <c r="DWK258" s="730"/>
      <c r="DWL258" s="730"/>
      <c r="DWM258" s="730"/>
      <c r="DWN258" s="730"/>
      <c r="DWO258" s="730"/>
      <c r="DWP258" s="730"/>
      <c r="DWQ258" s="730"/>
      <c r="DWR258" s="730"/>
      <c r="DWS258" s="730"/>
      <c r="DWT258" s="730"/>
      <c r="DWU258" s="730"/>
      <c r="DWV258" s="730"/>
      <c r="DWW258" s="730"/>
      <c r="DWX258" s="730"/>
      <c r="DWY258" s="730"/>
      <c r="DWZ258" s="730"/>
      <c r="DXA258" s="730"/>
      <c r="DXB258" s="730"/>
      <c r="DXC258" s="730"/>
      <c r="DXD258" s="730"/>
      <c r="DXE258" s="730"/>
      <c r="DXF258" s="730"/>
      <c r="DXG258" s="730"/>
      <c r="DXH258" s="730"/>
      <c r="DXI258" s="730"/>
      <c r="DXJ258" s="730"/>
      <c r="DXK258" s="730"/>
      <c r="DXL258" s="730"/>
      <c r="DXM258" s="730"/>
      <c r="DXN258" s="730"/>
      <c r="DXO258" s="730"/>
      <c r="DXP258" s="730"/>
      <c r="DXQ258" s="730"/>
      <c r="DXR258" s="730"/>
      <c r="DXS258" s="730"/>
      <c r="DXT258" s="730"/>
      <c r="DXU258" s="730"/>
      <c r="DXV258" s="730"/>
      <c r="DXW258" s="730"/>
      <c r="DXX258" s="730"/>
      <c r="DXY258" s="730"/>
      <c r="DXZ258" s="730"/>
      <c r="DYA258" s="730"/>
      <c r="DYB258" s="730"/>
      <c r="DYC258" s="730"/>
      <c r="DYD258" s="730"/>
      <c r="DYE258" s="730"/>
      <c r="DYF258" s="730"/>
      <c r="DYG258" s="730"/>
      <c r="DYH258" s="730"/>
      <c r="DYI258" s="730"/>
      <c r="DYJ258" s="730"/>
      <c r="DYK258" s="730"/>
      <c r="DYL258" s="730"/>
      <c r="DYM258" s="730"/>
      <c r="DYN258" s="730"/>
      <c r="DYO258" s="730"/>
      <c r="DYP258" s="730"/>
      <c r="DYQ258" s="730"/>
      <c r="DYR258" s="730"/>
      <c r="DYS258" s="730"/>
      <c r="DYT258" s="730"/>
      <c r="DYU258" s="730"/>
      <c r="DYV258" s="730"/>
      <c r="DYW258" s="730"/>
      <c r="DYX258" s="730"/>
      <c r="DYY258" s="730"/>
      <c r="DYZ258" s="730"/>
      <c r="DZA258" s="730"/>
      <c r="DZB258" s="730"/>
      <c r="DZC258" s="730"/>
      <c r="DZD258" s="730"/>
      <c r="DZE258" s="730"/>
      <c r="DZF258" s="730"/>
      <c r="DZG258" s="730"/>
      <c r="DZH258" s="730"/>
      <c r="DZI258" s="730"/>
      <c r="DZJ258" s="730"/>
      <c r="DZK258" s="730"/>
      <c r="DZL258" s="730"/>
      <c r="DZM258" s="730"/>
      <c r="DZN258" s="730"/>
      <c r="DZO258" s="730"/>
      <c r="DZP258" s="730"/>
      <c r="DZQ258" s="730"/>
      <c r="DZR258" s="730"/>
      <c r="DZS258" s="730"/>
      <c r="DZT258" s="730"/>
      <c r="DZU258" s="730"/>
      <c r="DZV258" s="730"/>
      <c r="DZW258" s="730"/>
      <c r="DZX258" s="730"/>
      <c r="DZY258" s="730"/>
      <c r="DZZ258" s="730"/>
      <c r="EAA258" s="730"/>
      <c r="EAB258" s="730"/>
      <c r="EAC258" s="730"/>
      <c r="EAD258" s="730"/>
      <c r="EAE258" s="730"/>
      <c r="EAF258" s="730"/>
      <c r="EAG258" s="730"/>
      <c r="EAH258" s="730"/>
      <c r="EAI258" s="730"/>
      <c r="EAJ258" s="730"/>
      <c r="EAK258" s="730"/>
      <c r="EAL258" s="730"/>
      <c r="EAM258" s="730"/>
      <c r="EAN258" s="730"/>
      <c r="EAO258" s="730"/>
      <c r="EAP258" s="730"/>
      <c r="EAQ258" s="730"/>
      <c r="EAR258" s="730"/>
      <c r="EAS258" s="730"/>
      <c r="EAT258" s="730"/>
      <c r="EAU258" s="730"/>
      <c r="EAV258" s="730"/>
      <c r="EAW258" s="730"/>
      <c r="EAX258" s="730"/>
      <c r="EAY258" s="730"/>
      <c r="EAZ258" s="730"/>
      <c r="EBA258" s="730"/>
      <c r="EBB258" s="730"/>
      <c r="EBC258" s="730"/>
      <c r="EBD258" s="730"/>
      <c r="EBE258" s="730"/>
      <c r="EBF258" s="730"/>
      <c r="EBG258" s="730"/>
      <c r="EBH258" s="730"/>
      <c r="EBI258" s="730"/>
      <c r="EBJ258" s="730"/>
      <c r="EBK258" s="730"/>
      <c r="EBL258" s="730"/>
      <c r="EBM258" s="730"/>
      <c r="EBN258" s="730"/>
      <c r="EBO258" s="730"/>
      <c r="EBP258" s="730"/>
      <c r="EBQ258" s="730"/>
      <c r="EBR258" s="730"/>
      <c r="EBS258" s="730"/>
      <c r="EBT258" s="730"/>
      <c r="EBU258" s="730"/>
      <c r="EBV258" s="730"/>
      <c r="EBW258" s="730"/>
      <c r="EBX258" s="730"/>
      <c r="EBY258" s="730"/>
      <c r="EBZ258" s="730"/>
      <c r="ECA258" s="730"/>
      <c r="ECB258" s="730"/>
      <c r="ECC258" s="730"/>
      <c r="ECD258" s="730"/>
      <c r="ECE258" s="730"/>
      <c r="ECF258" s="730"/>
      <c r="ECG258" s="730"/>
      <c r="ECH258" s="730"/>
      <c r="ECI258" s="730"/>
      <c r="ECJ258" s="730"/>
      <c r="ECK258" s="730"/>
      <c r="ECL258" s="730"/>
      <c r="ECM258" s="730"/>
      <c r="ECN258" s="730"/>
      <c r="ECO258" s="730"/>
      <c r="ECP258" s="730"/>
      <c r="ECQ258" s="730"/>
      <c r="ECR258" s="730"/>
      <c r="ECS258" s="730"/>
      <c r="ECT258" s="730"/>
      <c r="ECU258" s="730"/>
      <c r="ECV258" s="730"/>
      <c r="ECW258" s="730"/>
      <c r="ECX258" s="730"/>
      <c r="ECY258" s="730"/>
      <c r="ECZ258" s="730"/>
      <c r="EDA258" s="730"/>
      <c r="EDB258" s="730"/>
      <c r="EDC258" s="730"/>
      <c r="EDD258" s="730"/>
      <c r="EDE258" s="730"/>
      <c r="EDF258" s="730"/>
      <c r="EDG258" s="730"/>
      <c r="EDH258" s="730"/>
      <c r="EDI258" s="730"/>
      <c r="EDJ258" s="730"/>
      <c r="EDK258" s="730"/>
      <c r="EDL258" s="730"/>
      <c r="EDM258" s="730"/>
      <c r="EDN258" s="730"/>
      <c r="EDO258" s="730"/>
      <c r="EDP258" s="730"/>
      <c r="EDQ258" s="730"/>
      <c r="EDR258" s="730"/>
      <c r="EDS258" s="730"/>
      <c r="EDT258" s="730"/>
      <c r="EDU258" s="730"/>
      <c r="EDV258" s="730"/>
      <c r="EDW258" s="730"/>
      <c r="EDX258" s="730"/>
      <c r="EDY258" s="730"/>
      <c r="EDZ258" s="730"/>
      <c r="EEA258" s="730"/>
      <c r="EEB258" s="730"/>
      <c r="EEC258" s="730"/>
      <c r="EED258" s="730"/>
      <c r="EEE258" s="730"/>
      <c r="EEF258" s="730"/>
      <c r="EEG258" s="730"/>
      <c r="EEH258" s="730"/>
      <c r="EEI258" s="730"/>
      <c r="EEJ258" s="730"/>
      <c r="EEK258" s="730"/>
      <c r="EEL258" s="730"/>
      <c r="EEM258" s="730"/>
      <c r="EEN258" s="730"/>
      <c r="EEO258" s="730"/>
      <c r="EEP258" s="730"/>
      <c r="EEQ258" s="730"/>
      <c r="EER258" s="730"/>
      <c r="EES258" s="730"/>
      <c r="EET258" s="730"/>
      <c r="EEU258" s="730"/>
      <c r="EEV258" s="730"/>
      <c r="EEW258" s="730"/>
      <c r="EEX258" s="730"/>
      <c r="EEY258" s="730"/>
      <c r="EEZ258" s="730"/>
      <c r="EFA258" s="730"/>
      <c r="EFB258" s="730"/>
      <c r="EFC258" s="730"/>
      <c r="EFD258" s="730"/>
      <c r="EFE258" s="730"/>
      <c r="EFF258" s="730"/>
      <c r="EFG258" s="730"/>
      <c r="EFH258" s="730"/>
      <c r="EFI258" s="730"/>
      <c r="EFJ258" s="730"/>
      <c r="EFK258" s="730"/>
      <c r="EFL258" s="730"/>
      <c r="EFM258" s="730"/>
      <c r="EFN258" s="730"/>
      <c r="EFO258" s="730"/>
      <c r="EFP258" s="730"/>
      <c r="EFQ258" s="730"/>
      <c r="EFR258" s="730"/>
      <c r="EFS258" s="730"/>
      <c r="EFT258" s="730"/>
      <c r="EFU258" s="730"/>
      <c r="EFV258" s="730"/>
      <c r="EFW258" s="730"/>
      <c r="EFX258" s="730"/>
      <c r="EFY258" s="730"/>
      <c r="EFZ258" s="730"/>
      <c r="EGA258" s="730"/>
      <c r="EGB258" s="730"/>
      <c r="EGC258" s="730"/>
      <c r="EGD258" s="730"/>
      <c r="EGE258" s="730"/>
      <c r="EGF258" s="730"/>
      <c r="EGG258" s="730"/>
      <c r="EGH258" s="730"/>
      <c r="EGI258" s="730"/>
      <c r="EGJ258" s="730"/>
      <c r="EGK258" s="730"/>
      <c r="EGL258" s="730"/>
      <c r="EGM258" s="730"/>
      <c r="EGN258" s="730"/>
      <c r="EGO258" s="730"/>
      <c r="EGP258" s="730"/>
      <c r="EGQ258" s="730"/>
      <c r="EGR258" s="730"/>
      <c r="EGS258" s="730"/>
      <c r="EGT258" s="730"/>
      <c r="EGU258" s="730"/>
      <c r="EGV258" s="730"/>
      <c r="EGW258" s="730"/>
      <c r="EGX258" s="730"/>
      <c r="EGY258" s="730"/>
      <c r="EGZ258" s="730"/>
      <c r="EHA258" s="730"/>
      <c r="EHB258" s="730"/>
      <c r="EHC258" s="730"/>
      <c r="EHD258" s="730"/>
      <c r="EHE258" s="730"/>
      <c r="EHF258" s="730"/>
      <c r="EHG258" s="730"/>
      <c r="EHH258" s="730"/>
      <c r="EHI258" s="730"/>
      <c r="EHJ258" s="730"/>
      <c r="EHK258" s="730"/>
      <c r="EHL258" s="730"/>
      <c r="EHM258" s="730"/>
      <c r="EHN258" s="730"/>
      <c r="EHO258" s="730"/>
      <c r="EHP258" s="730"/>
      <c r="EHQ258" s="730"/>
      <c r="EHR258" s="730"/>
      <c r="EHS258" s="730"/>
      <c r="EHT258" s="730"/>
      <c r="EHU258" s="730"/>
      <c r="EHV258" s="730"/>
      <c r="EHW258" s="730"/>
      <c r="EHX258" s="730"/>
      <c r="EHY258" s="730"/>
      <c r="EHZ258" s="730"/>
      <c r="EIA258" s="730"/>
      <c r="EIB258" s="730"/>
      <c r="EIC258" s="730"/>
      <c r="EID258" s="730"/>
      <c r="EIE258" s="730"/>
      <c r="EIF258" s="730"/>
      <c r="EIG258" s="730"/>
      <c r="EIH258" s="730"/>
      <c r="EII258" s="730"/>
      <c r="EIJ258" s="730"/>
      <c r="EIK258" s="730"/>
      <c r="EIL258" s="730"/>
      <c r="EIM258" s="730"/>
      <c r="EIN258" s="730"/>
      <c r="EIO258" s="730"/>
      <c r="EIP258" s="730"/>
      <c r="EIQ258" s="730"/>
      <c r="EIR258" s="730"/>
      <c r="EIS258" s="730"/>
      <c r="EIT258" s="730"/>
      <c r="EIU258" s="730"/>
      <c r="EIV258" s="730"/>
      <c r="EIW258" s="730"/>
      <c r="EIX258" s="730"/>
      <c r="EIY258" s="730"/>
      <c r="EIZ258" s="730"/>
      <c r="EJA258" s="730"/>
      <c r="EJB258" s="730"/>
      <c r="EJC258" s="730"/>
      <c r="EJD258" s="730"/>
      <c r="EJE258" s="730"/>
      <c r="EJF258" s="730"/>
      <c r="EJG258" s="730"/>
      <c r="EJH258" s="730"/>
      <c r="EJI258" s="730"/>
      <c r="EJJ258" s="730"/>
      <c r="EJK258" s="730"/>
      <c r="EJL258" s="730"/>
      <c r="EJM258" s="730"/>
      <c r="EJN258" s="730"/>
      <c r="EJO258" s="730"/>
      <c r="EJP258" s="730"/>
      <c r="EJQ258" s="730"/>
      <c r="EJR258" s="730"/>
      <c r="EJS258" s="730"/>
      <c r="EJT258" s="730"/>
      <c r="EJU258" s="730"/>
      <c r="EJV258" s="730"/>
      <c r="EJW258" s="730"/>
      <c r="EJX258" s="730"/>
      <c r="EJY258" s="730"/>
      <c r="EJZ258" s="730"/>
      <c r="EKA258" s="730"/>
      <c r="EKB258" s="730"/>
      <c r="EKC258" s="730"/>
      <c r="EKD258" s="730"/>
      <c r="EKE258" s="730"/>
      <c r="EKF258" s="730"/>
      <c r="EKG258" s="730"/>
      <c r="EKH258" s="730"/>
      <c r="EKI258" s="730"/>
      <c r="EKJ258" s="730"/>
      <c r="EKK258" s="730"/>
      <c r="EKL258" s="730"/>
      <c r="EKM258" s="730"/>
      <c r="EKN258" s="730"/>
      <c r="EKO258" s="730"/>
      <c r="EKP258" s="730"/>
      <c r="EKQ258" s="730"/>
      <c r="EKR258" s="730"/>
      <c r="EKS258" s="730"/>
      <c r="EKT258" s="730"/>
      <c r="EKU258" s="730"/>
      <c r="EKV258" s="730"/>
      <c r="EKW258" s="730"/>
      <c r="EKX258" s="730"/>
      <c r="EKY258" s="730"/>
      <c r="EKZ258" s="730"/>
      <c r="ELA258" s="730"/>
      <c r="ELB258" s="730"/>
      <c r="ELC258" s="730"/>
      <c r="ELD258" s="730"/>
      <c r="ELE258" s="730"/>
      <c r="ELF258" s="730"/>
      <c r="ELG258" s="730"/>
      <c r="ELH258" s="730"/>
      <c r="ELI258" s="730"/>
      <c r="ELJ258" s="730"/>
      <c r="ELK258" s="730"/>
      <c r="ELL258" s="730"/>
      <c r="ELM258" s="730"/>
      <c r="ELN258" s="730"/>
      <c r="ELO258" s="730"/>
      <c r="ELP258" s="730"/>
      <c r="ELQ258" s="730"/>
      <c r="ELR258" s="730"/>
      <c r="ELS258" s="730"/>
      <c r="ELT258" s="730"/>
      <c r="ELU258" s="730"/>
      <c r="ELV258" s="730"/>
      <c r="ELW258" s="730"/>
      <c r="ELX258" s="730"/>
      <c r="ELY258" s="730"/>
      <c r="ELZ258" s="730"/>
      <c r="EMA258" s="730"/>
      <c r="EMB258" s="730"/>
      <c r="EMC258" s="730"/>
      <c r="EMD258" s="730"/>
      <c r="EME258" s="730"/>
      <c r="EMF258" s="730"/>
      <c r="EMG258" s="730"/>
      <c r="EMH258" s="730"/>
      <c r="EMI258" s="730"/>
      <c r="EMJ258" s="730"/>
      <c r="EMK258" s="730"/>
      <c r="EML258" s="730"/>
      <c r="EMM258" s="730"/>
      <c r="EMN258" s="730"/>
      <c r="EMO258" s="730"/>
      <c r="EMP258" s="730"/>
      <c r="EMQ258" s="730"/>
      <c r="EMR258" s="730"/>
      <c r="EMS258" s="730"/>
      <c r="EMT258" s="730"/>
      <c r="EMU258" s="730"/>
      <c r="EMV258" s="730"/>
      <c r="EMW258" s="730"/>
      <c r="EMX258" s="730"/>
      <c r="EMY258" s="730"/>
      <c r="EMZ258" s="730"/>
      <c r="ENA258" s="730"/>
      <c r="ENB258" s="730"/>
      <c r="ENC258" s="730"/>
      <c r="END258" s="730"/>
      <c r="ENE258" s="730"/>
      <c r="ENF258" s="730"/>
      <c r="ENG258" s="730"/>
      <c r="ENH258" s="730"/>
      <c r="ENI258" s="730"/>
      <c r="ENJ258" s="730"/>
      <c r="ENK258" s="730"/>
      <c r="ENL258" s="730"/>
      <c r="ENM258" s="730"/>
      <c r="ENN258" s="730"/>
      <c r="ENO258" s="730"/>
      <c r="ENP258" s="730"/>
      <c r="ENQ258" s="730"/>
      <c r="ENR258" s="730"/>
      <c r="ENS258" s="730"/>
      <c r="ENT258" s="730"/>
      <c r="ENU258" s="730"/>
      <c r="ENV258" s="730"/>
      <c r="ENW258" s="730"/>
      <c r="ENX258" s="730"/>
      <c r="ENY258" s="730"/>
      <c r="ENZ258" s="730"/>
      <c r="EOA258" s="730"/>
      <c r="EOB258" s="730"/>
      <c r="EOC258" s="730"/>
      <c r="EOD258" s="730"/>
      <c r="EOE258" s="730"/>
      <c r="EOF258" s="730"/>
      <c r="EOG258" s="730"/>
      <c r="EOH258" s="730"/>
      <c r="EOI258" s="730"/>
      <c r="EOJ258" s="730"/>
      <c r="EOK258" s="730"/>
      <c r="EOL258" s="730"/>
      <c r="EOM258" s="730"/>
      <c r="EON258" s="730"/>
      <c r="EOO258" s="730"/>
      <c r="EOP258" s="730"/>
      <c r="EOQ258" s="730"/>
      <c r="EOR258" s="730"/>
      <c r="EOS258" s="730"/>
      <c r="EOT258" s="730"/>
      <c r="EOU258" s="730"/>
      <c r="EOV258" s="730"/>
      <c r="EOW258" s="730"/>
      <c r="EOX258" s="730"/>
      <c r="EOY258" s="730"/>
      <c r="EOZ258" s="730"/>
      <c r="EPA258" s="730"/>
      <c r="EPB258" s="730"/>
      <c r="EPC258" s="730"/>
      <c r="EPD258" s="730"/>
      <c r="EPE258" s="730"/>
      <c r="EPF258" s="730"/>
      <c r="EPG258" s="730"/>
      <c r="EPH258" s="730"/>
      <c r="EPI258" s="730"/>
      <c r="EPJ258" s="730"/>
      <c r="EPK258" s="730"/>
      <c r="EPL258" s="730"/>
      <c r="EPM258" s="730"/>
      <c r="EPN258" s="730"/>
      <c r="EPO258" s="730"/>
      <c r="EPP258" s="730"/>
      <c r="EPQ258" s="730"/>
      <c r="EPR258" s="730"/>
      <c r="EPS258" s="730"/>
      <c r="EPT258" s="730"/>
      <c r="EPU258" s="730"/>
      <c r="EPV258" s="730"/>
      <c r="EPW258" s="730"/>
      <c r="EPX258" s="730"/>
      <c r="EPY258" s="730"/>
      <c r="EPZ258" s="730"/>
      <c r="EQA258" s="730"/>
      <c r="EQB258" s="730"/>
      <c r="EQC258" s="730"/>
      <c r="EQD258" s="730"/>
      <c r="EQE258" s="730"/>
      <c r="EQF258" s="730"/>
      <c r="EQG258" s="730"/>
      <c r="EQH258" s="730"/>
      <c r="EQI258" s="730"/>
      <c r="EQJ258" s="730"/>
      <c r="EQK258" s="730"/>
      <c r="EQL258" s="730"/>
      <c r="EQM258" s="730"/>
      <c r="EQN258" s="730"/>
      <c r="EQO258" s="730"/>
      <c r="EQP258" s="730"/>
      <c r="EQQ258" s="730"/>
      <c r="EQR258" s="730"/>
      <c r="EQS258" s="730"/>
      <c r="EQT258" s="730"/>
      <c r="EQU258" s="730"/>
      <c r="EQV258" s="730"/>
      <c r="EQW258" s="730"/>
      <c r="EQX258" s="730"/>
      <c r="EQY258" s="730"/>
      <c r="EQZ258" s="730"/>
      <c r="ERA258" s="730"/>
      <c r="ERB258" s="730"/>
      <c r="ERC258" s="730"/>
      <c r="ERD258" s="730"/>
      <c r="ERE258" s="730"/>
      <c r="ERF258" s="730"/>
      <c r="ERG258" s="730"/>
      <c r="ERH258" s="730"/>
      <c r="ERI258" s="730"/>
      <c r="ERJ258" s="730"/>
      <c r="ERK258" s="730"/>
      <c r="ERL258" s="730"/>
      <c r="ERM258" s="730"/>
      <c r="ERN258" s="730"/>
      <c r="ERO258" s="730"/>
      <c r="ERP258" s="730"/>
      <c r="ERQ258" s="730"/>
      <c r="ERR258" s="730"/>
      <c r="ERS258" s="730"/>
      <c r="ERT258" s="730"/>
      <c r="ERU258" s="730"/>
      <c r="ERV258" s="730"/>
      <c r="ERW258" s="730"/>
      <c r="ERX258" s="730"/>
      <c r="ERY258" s="730"/>
      <c r="ERZ258" s="730"/>
      <c r="ESA258" s="730"/>
      <c r="ESB258" s="730"/>
      <c r="ESC258" s="730"/>
      <c r="ESD258" s="730"/>
      <c r="ESE258" s="730"/>
      <c r="ESF258" s="730"/>
      <c r="ESG258" s="730"/>
      <c r="ESH258" s="730"/>
      <c r="ESI258" s="730"/>
      <c r="ESJ258" s="730"/>
      <c r="ESK258" s="730"/>
      <c r="ESL258" s="730"/>
      <c r="ESM258" s="730"/>
      <c r="ESN258" s="730"/>
      <c r="ESO258" s="730"/>
      <c r="ESP258" s="730"/>
      <c r="ESQ258" s="730"/>
      <c r="ESR258" s="730"/>
      <c r="ESS258" s="730"/>
      <c r="EST258" s="730"/>
      <c r="ESU258" s="730"/>
      <c r="ESV258" s="730"/>
      <c r="ESW258" s="730"/>
      <c r="ESX258" s="730"/>
      <c r="ESY258" s="730"/>
      <c r="ESZ258" s="730"/>
      <c r="ETA258" s="730"/>
      <c r="ETB258" s="730"/>
      <c r="ETC258" s="730"/>
      <c r="ETD258" s="730"/>
      <c r="ETE258" s="730"/>
      <c r="ETF258" s="730"/>
      <c r="ETG258" s="730"/>
      <c r="ETH258" s="730"/>
      <c r="ETI258" s="730"/>
      <c r="ETJ258" s="730"/>
      <c r="ETK258" s="730"/>
      <c r="ETL258" s="730"/>
      <c r="ETM258" s="730"/>
      <c r="ETN258" s="730"/>
      <c r="ETO258" s="730"/>
      <c r="ETP258" s="730"/>
      <c r="ETQ258" s="730"/>
      <c r="ETR258" s="730"/>
      <c r="ETS258" s="730"/>
      <c r="ETT258" s="730"/>
      <c r="ETU258" s="730"/>
      <c r="ETV258" s="730"/>
      <c r="ETW258" s="730"/>
      <c r="ETX258" s="730"/>
      <c r="ETY258" s="730"/>
      <c r="ETZ258" s="730"/>
      <c r="EUA258" s="730"/>
      <c r="EUB258" s="730"/>
      <c r="EUC258" s="730"/>
      <c r="EUD258" s="730"/>
      <c r="EUE258" s="730"/>
      <c r="EUF258" s="730"/>
      <c r="EUG258" s="730"/>
      <c r="EUH258" s="730"/>
      <c r="EUI258" s="730"/>
      <c r="EUJ258" s="730"/>
      <c r="EUK258" s="730"/>
      <c r="EUL258" s="730"/>
      <c r="EUM258" s="730"/>
      <c r="EUN258" s="730"/>
      <c r="EUO258" s="730"/>
      <c r="EUP258" s="730"/>
      <c r="EUQ258" s="730"/>
      <c r="EUR258" s="730"/>
      <c r="EUS258" s="730"/>
      <c r="EUT258" s="730"/>
      <c r="EUU258" s="730"/>
      <c r="EUV258" s="730"/>
      <c r="EUW258" s="730"/>
      <c r="EUX258" s="730"/>
      <c r="EUY258" s="730"/>
      <c r="EUZ258" s="730"/>
      <c r="EVA258" s="730"/>
      <c r="EVB258" s="730"/>
      <c r="EVC258" s="730"/>
      <c r="EVD258" s="730"/>
      <c r="EVE258" s="730"/>
      <c r="EVF258" s="730"/>
      <c r="EVG258" s="730"/>
      <c r="EVH258" s="730"/>
      <c r="EVI258" s="730"/>
      <c r="EVJ258" s="730"/>
      <c r="EVK258" s="730"/>
      <c r="EVL258" s="730"/>
      <c r="EVM258" s="730"/>
      <c r="EVN258" s="730"/>
      <c r="EVO258" s="730"/>
      <c r="EVP258" s="730"/>
      <c r="EVQ258" s="730"/>
      <c r="EVR258" s="730"/>
      <c r="EVS258" s="730"/>
      <c r="EVT258" s="730"/>
      <c r="EVU258" s="730"/>
      <c r="EVV258" s="730"/>
      <c r="EVW258" s="730"/>
      <c r="EVX258" s="730"/>
      <c r="EVY258" s="730"/>
      <c r="EVZ258" s="730"/>
      <c r="EWA258" s="730"/>
      <c r="EWB258" s="730"/>
      <c r="EWC258" s="730"/>
      <c r="EWD258" s="730"/>
      <c r="EWE258" s="730"/>
      <c r="EWF258" s="730"/>
      <c r="EWG258" s="730"/>
      <c r="EWH258" s="730"/>
      <c r="EWI258" s="730"/>
      <c r="EWJ258" s="730"/>
      <c r="EWK258" s="730"/>
      <c r="EWL258" s="730"/>
      <c r="EWM258" s="730"/>
      <c r="EWN258" s="730"/>
      <c r="EWO258" s="730"/>
      <c r="EWP258" s="730"/>
      <c r="EWQ258" s="730"/>
      <c r="EWR258" s="730"/>
      <c r="EWS258" s="730"/>
      <c r="EWT258" s="730"/>
      <c r="EWU258" s="730"/>
      <c r="EWV258" s="730"/>
      <c r="EWW258" s="730"/>
      <c r="EWX258" s="730"/>
      <c r="EWY258" s="730"/>
      <c r="EWZ258" s="730"/>
      <c r="EXA258" s="730"/>
      <c r="EXB258" s="730"/>
      <c r="EXC258" s="730"/>
      <c r="EXD258" s="730"/>
      <c r="EXE258" s="730"/>
      <c r="EXF258" s="730"/>
      <c r="EXG258" s="730"/>
      <c r="EXH258" s="730"/>
      <c r="EXI258" s="730"/>
      <c r="EXJ258" s="730"/>
      <c r="EXK258" s="730"/>
      <c r="EXL258" s="730"/>
      <c r="EXM258" s="730"/>
      <c r="EXN258" s="730"/>
      <c r="EXO258" s="730"/>
      <c r="EXP258" s="730"/>
      <c r="EXQ258" s="730"/>
      <c r="EXR258" s="730"/>
      <c r="EXS258" s="730"/>
      <c r="EXT258" s="730"/>
      <c r="EXU258" s="730"/>
      <c r="EXV258" s="730"/>
      <c r="EXW258" s="730"/>
      <c r="EXX258" s="730"/>
      <c r="EXY258" s="730"/>
      <c r="EXZ258" s="730"/>
      <c r="EYA258" s="730"/>
      <c r="EYB258" s="730"/>
      <c r="EYC258" s="730"/>
      <c r="EYD258" s="730"/>
      <c r="EYE258" s="730"/>
      <c r="EYF258" s="730"/>
      <c r="EYG258" s="730"/>
      <c r="EYH258" s="730"/>
      <c r="EYI258" s="730"/>
      <c r="EYJ258" s="730"/>
      <c r="EYK258" s="730"/>
      <c r="EYL258" s="730"/>
      <c r="EYM258" s="730"/>
      <c r="EYN258" s="730"/>
      <c r="EYO258" s="730"/>
      <c r="EYP258" s="730"/>
      <c r="EYQ258" s="730"/>
      <c r="EYR258" s="730"/>
      <c r="EYS258" s="730"/>
      <c r="EYT258" s="730"/>
      <c r="EYU258" s="730"/>
      <c r="EYV258" s="730"/>
      <c r="EYW258" s="730"/>
      <c r="EYX258" s="730"/>
      <c r="EYY258" s="730"/>
      <c r="EYZ258" s="730"/>
      <c r="EZA258" s="730"/>
      <c r="EZB258" s="730"/>
      <c r="EZC258" s="730"/>
      <c r="EZD258" s="730"/>
      <c r="EZE258" s="730"/>
      <c r="EZF258" s="730"/>
      <c r="EZG258" s="730"/>
      <c r="EZH258" s="730"/>
      <c r="EZI258" s="730"/>
      <c r="EZJ258" s="730"/>
      <c r="EZK258" s="730"/>
      <c r="EZL258" s="730"/>
      <c r="EZM258" s="730"/>
      <c r="EZN258" s="730"/>
      <c r="EZO258" s="730"/>
      <c r="EZP258" s="730"/>
      <c r="EZQ258" s="730"/>
      <c r="EZR258" s="730"/>
      <c r="EZS258" s="730"/>
      <c r="EZT258" s="730"/>
      <c r="EZU258" s="730"/>
      <c r="EZV258" s="730"/>
      <c r="EZW258" s="730"/>
      <c r="EZX258" s="730"/>
      <c r="EZY258" s="730"/>
      <c r="EZZ258" s="730"/>
      <c r="FAA258" s="730"/>
      <c r="FAB258" s="730"/>
      <c r="FAC258" s="730"/>
      <c r="FAD258" s="730"/>
      <c r="FAE258" s="730"/>
      <c r="FAF258" s="730"/>
      <c r="FAG258" s="730"/>
      <c r="FAH258" s="730"/>
      <c r="FAI258" s="730"/>
      <c r="FAJ258" s="730"/>
      <c r="FAK258" s="730"/>
      <c r="FAL258" s="730"/>
      <c r="FAM258" s="730"/>
      <c r="FAN258" s="730"/>
      <c r="FAO258" s="730"/>
      <c r="FAP258" s="730"/>
      <c r="FAQ258" s="730"/>
      <c r="FAR258" s="730"/>
      <c r="FAS258" s="730"/>
      <c r="FAT258" s="730"/>
      <c r="FAU258" s="730"/>
      <c r="FAV258" s="730"/>
      <c r="FAW258" s="730"/>
      <c r="FAX258" s="730"/>
      <c r="FAY258" s="730"/>
      <c r="FAZ258" s="730"/>
      <c r="FBA258" s="730"/>
      <c r="FBB258" s="730"/>
      <c r="FBC258" s="730"/>
      <c r="FBD258" s="730"/>
      <c r="FBE258" s="730"/>
      <c r="FBF258" s="730"/>
      <c r="FBG258" s="730"/>
      <c r="FBH258" s="730"/>
      <c r="FBI258" s="730"/>
      <c r="FBJ258" s="730"/>
      <c r="FBK258" s="730"/>
      <c r="FBL258" s="730"/>
      <c r="FBM258" s="730"/>
      <c r="FBN258" s="730"/>
      <c r="FBO258" s="730"/>
      <c r="FBP258" s="730"/>
      <c r="FBQ258" s="730"/>
      <c r="FBR258" s="730"/>
      <c r="FBS258" s="730"/>
      <c r="FBT258" s="730"/>
      <c r="FBU258" s="730"/>
      <c r="FBV258" s="730"/>
      <c r="FBW258" s="730"/>
      <c r="FBX258" s="730"/>
      <c r="FBY258" s="730"/>
      <c r="FBZ258" s="730"/>
      <c r="FCA258" s="730"/>
      <c r="FCB258" s="730"/>
      <c r="FCC258" s="730"/>
      <c r="FCD258" s="730"/>
      <c r="FCE258" s="730"/>
      <c r="FCF258" s="730"/>
      <c r="FCG258" s="730"/>
      <c r="FCH258" s="730"/>
      <c r="FCI258" s="730"/>
      <c r="FCJ258" s="730"/>
      <c r="FCK258" s="730"/>
      <c r="FCL258" s="730"/>
      <c r="FCM258" s="730"/>
      <c r="FCN258" s="730"/>
      <c r="FCO258" s="730"/>
      <c r="FCP258" s="730"/>
      <c r="FCQ258" s="730"/>
      <c r="FCR258" s="730"/>
      <c r="FCS258" s="730"/>
      <c r="FCT258" s="730"/>
      <c r="FCU258" s="730"/>
      <c r="FCV258" s="730"/>
      <c r="FCW258" s="730"/>
      <c r="FCX258" s="730"/>
      <c r="FCY258" s="730"/>
      <c r="FCZ258" s="730"/>
      <c r="FDA258" s="730"/>
      <c r="FDB258" s="730"/>
      <c r="FDC258" s="730"/>
      <c r="FDD258" s="730"/>
      <c r="FDE258" s="730"/>
      <c r="FDF258" s="730"/>
      <c r="FDG258" s="730"/>
      <c r="FDH258" s="730"/>
      <c r="FDI258" s="730"/>
      <c r="FDJ258" s="730"/>
      <c r="FDK258" s="730"/>
      <c r="FDL258" s="730"/>
      <c r="FDM258" s="730"/>
      <c r="FDN258" s="730"/>
      <c r="FDO258" s="730"/>
      <c r="FDP258" s="730"/>
      <c r="FDQ258" s="730"/>
      <c r="FDR258" s="730"/>
      <c r="FDS258" s="730"/>
      <c r="FDT258" s="730"/>
      <c r="FDU258" s="730"/>
      <c r="FDV258" s="730"/>
      <c r="FDW258" s="730"/>
      <c r="FDX258" s="730"/>
      <c r="FDY258" s="730"/>
      <c r="FDZ258" s="730"/>
      <c r="FEA258" s="730"/>
      <c r="FEB258" s="730"/>
      <c r="FEC258" s="730"/>
      <c r="FED258" s="730"/>
      <c r="FEE258" s="730"/>
      <c r="FEF258" s="730"/>
      <c r="FEG258" s="730"/>
      <c r="FEH258" s="730"/>
      <c r="FEI258" s="730"/>
      <c r="FEJ258" s="730"/>
      <c r="FEK258" s="730"/>
      <c r="FEL258" s="730"/>
      <c r="FEM258" s="730"/>
      <c r="FEN258" s="730"/>
      <c r="FEO258" s="730"/>
      <c r="FEP258" s="730"/>
      <c r="FEQ258" s="730"/>
      <c r="FER258" s="730"/>
      <c r="FES258" s="730"/>
      <c r="FET258" s="730"/>
      <c r="FEU258" s="730"/>
      <c r="FEV258" s="730"/>
      <c r="FEW258" s="730"/>
      <c r="FEX258" s="730"/>
      <c r="FEY258" s="730"/>
      <c r="FEZ258" s="730"/>
      <c r="FFA258" s="730"/>
      <c r="FFB258" s="730"/>
      <c r="FFC258" s="730"/>
      <c r="FFD258" s="730"/>
      <c r="FFE258" s="730"/>
      <c r="FFF258" s="730"/>
      <c r="FFG258" s="730"/>
      <c r="FFH258" s="730"/>
      <c r="FFI258" s="730"/>
      <c r="FFJ258" s="730"/>
      <c r="FFK258" s="730"/>
      <c r="FFL258" s="730"/>
      <c r="FFM258" s="730"/>
      <c r="FFN258" s="730"/>
      <c r="FFO258" s="730"/>
      <c r="FFP258" s="730"/>
      <c r="FFQ258" s="730"/>
      <c r="FFR258" s="730"/>
      <c r="FFS258" s="730"/>
      <c r="FFT258" s="730"/>
      <c r="FFU258" s="730"/>
      <c r="FFV258" s="730"/>
      <c r="FFW258" s="730"/>
      <c r="FFX258" s="730"/>
      <c r="FFY258" s="730"/>
      <c r="FFZ258" s="730"/>
      <c r="FGA258" s="730"/>
      <c r="FGB258" s="730"/>
      <c r="FGC258" s="730"/>
      <c r="FGD258" s="730"/>
      <c r="FGE258" s="730"/>
      <c r="FGF258" s="730"/>
      <c r="FGG258" s="730"/>
      <c r="FGH258" s="730"/>
      <c r="FGI258" s="730"/>
      <c r="FGJ258" s="730"/>
      <c r="FGK258" s="730"/>
      <c r="FGL258" s="730"/>
      <c r="FGM258" s="730"/>
      <c r="FGN258" s="730"/>
      <c r="FGO258" s="730"/>
      <c r="FGP258" s="730"/>
      <c r="FGQ258" s="730"/>
      <c r="FGR258" s="730"/>
      <c r="FGS258" s="730"/>
      <c r="FGT258" s="730"/>
      <c r="FGU258" s="730"/>
      <c r="FGV258" s="730"/>
      <c r="FGW258" s="730"/>
      <c r="FGX258" s="730"/>
      <c r="FGY258" s="730"/>
      <c r="FGZ258" s="730"/>
      <c r="FHA258" s="730"/>
      <c r="FHB258" s="730"/>
      <c r="FHC258" s="730"/>
      <c r="FHD258" s="730"/>
      <c r="FHE258" s="730"/>
      <c r="FHF258" s="730"/>
      <c r="FHG258" s="730"/>
      <c r="FHH258" s="730"/>
      <c r="FHI258" s="730"/>
      <c r="FHJ258" s="730"/>
      <c r="FHK258" s="730"/>
      <c r="FHL258" s="730"/>
      <c r="FHM258" s="730"/>
      <c r="FHN258" s="730"/>
      <c r="FHO258" s="730"/>
      <c r="FHP258" s="730"/>
      <c r="FHQ258" s="730"/>
      <c r="FHR258" s="730"/>
      <c r="FHS258" s="730"/>
      <c r="FHT258" s="730"/>
      <c r="FHU258" s="730"/>
      <c r="FHV258" s="730"/>
      <c r="FHW258" s="730"/>
      <c r="FHX258" s="730"/>
      <c r="FHY258" s="730"/>
      <c r="FHZ258" s="730"/>
      <c r="FIA258" s="730"/>
      <c r="FIB258" s="730"/>
      <c r="FIC258" s="730"/>
      <c r="FID258" s="730"/>
      <c r="FIE258" s="730"/>
      <c r="FIF258" s="730"/>
      <c r="FIG258" s="730"/>
      <c r="FIH258" s="730"/>
      <c r="FII258" s="730"/>
      <c r="FIJ258" s="730"/>
      <c r="FIK258" s="730"/>
      <c r="FIL258" s="730"/>
      <c r="FIM258" s="730"/>
      <c r="FIN258" s="730"/>
      <c r="FIO258" s="730"/>
      <c r="FIP258" s="730"/>
      <c r="FIQ258" s="730"/>
      <c r="FIR258" s="730"/>
      <c r="FIS258" s="730"/>
      <c r="FIT258" s="730"/>
      <c r="FIU258" s="730"/>
      <c r="FIV258" s="730"/>
      <c r="FIW258" s="730"/>
      <c r="FIX258" s="730"/>
      <c r="FIY258" s="730"/>
      <c r="FIZ258" s="730"/>
      <c r="FJA258" s="730"/>
      <c r="FJB258" s="730"/>
      <c r="FJC258" s="730"/>
      <c r="FJD258" s="730"/>
      <c r="FJE258" s="730"/>
      <c r="FJF258" s="730"/>
      <c r="FJG258" s="730"/>
      <c r="FJH258" s="730"/>
      <c r="FJI258" s="730"/>
      <c r="FJJ258" s="730"/>
      <c r="FJK258" s="730"/>
      <c r="FJL258" s="730"/>
      <c r="FJM258" s="730"/>
      <c r="FJN258" s="730"/>
      <c r="FJO258" s="730"/>
      <c r="FJP258" s="730"/>
      <c r="FJQ258" s="730"/>
      <c r="FJR258" s="730"/>
      <c r="FJS258" s="730"/>
      <c r="FJT258" s="730"/>
      <c r="FJU258" s="730"/>
      <c r="FJV258" s="730"/>
      <c r="FJW258" s="730"/>
      <c r="FJX258" s="730"/>
      <c r="FJY258" s="730"/>
      <c r="FJZ258" s="730"/>
      <c r="FKA258" s="730"/>
      <c r="FKB258" s="730"/>
      <c r="FKC258" s="730"/>
      <c r="FKD258" s="730"/>
      <c r="FKE258" s="730"/>
      <c r="FKF258" s="730"/>
      <c r="FKG258" s="730"/>
      <c r="FKH258" s="730"/>
      <c r="FKI258" s="730"/>
      <c r="FKJ258" s="730"/>
      <c r="FKK258" s="730"/>
      <c r="FKL258" s="730"/>
      <c r="FKM258" s="730"/>
      <c r="FKN258" s="730"/>
      <c r="FKO258" s="730"/>
      <c r="FKP258" s="730"/>
      <c r="FKQ258" s="730"/>
      <c r="FKR258" s="730"/>
      <c r="FKS258" s="730"/>
      <c r="FKT258" s="730"/>
      <c r="FKU258" s="730"/>
      <c r="FKV258" s="730"/>
      <c r="FKW258" s="730"/>
      <c r="FKX258" s="730"/>
      <c r="FKY258" s="730"/>
      <c r="FKZ258" s="730"/>
      <c r="FLA258" s="730"/>
      <c r="FLB258" s="730"/>
      <c r="FLC258" s="730"/>
      <c r="FLD258" s="730"/>
      <c r="FLE258" s="730"/>
      <c r="FLF258" s="730"/>
      <c r="FLG258" s="730"/>
      <c r="FLH258" s="730"/>
      <c r="FLI258" s="730"/>
      <c r="FLJ258" s="730"/>
      <c r="FLK258" s="730"/>
      <c r="FLL258" s="730"/>
      <c r="FLM258" s="730"/>
      <c r="FLN258" s="730"/>
      <c r="FLO258" s="730"/>
      <c r="FLP258" s="730"/>
      <c r="FLQ258" s="730"/>
      <c r="FLR258" s="730"/>
      <c r="FLS258" s="730"/>
      <c r="FLT258" s="730"/>
      <c r="FLU258" s="730"/>
      <c r="FLV258" s="730"/>
      <c r="FLW258" s="730"/>
      <c r="FLX258" s="730"/>
      <c r="FLY258" s="730"/>
      <c r="FLZ258" s="730"/>
      <c r="FMA258" s="730"/>
      <c r="FMB258" s="730"/>
      <c r="FMC258" s="730"/>
      <c r="FMD258" s="730"/>
      <c r="FME258" s="730"/>
      <c r="FMF258" s="730"/>
      <c r="FMG258" s="730"/>
      <c r="FMH258" s="730"/>
      <c r="FMI258" s="730"/>
      <c r="FMJ258" s="730"/>
      <c r="FMK258" s="730"/>
      <c r="FML258" s="730"/>
      <c r="FMM258" s="730"/>
      <c r="FMN258" s="730"/>
      <c r="FMO258" s="730"/>
      <c r="FMP258" s="730"/>
      <c r="FMQ258" s="730"/>
      <c r="FMR258" s="730"/>
      <c r="FMS258" s="730"/>
      <c r="FMT258" s="730"/>
      <c r="FMU258" s="730"/>
      <c r="FMV258" s="730"/>
      <c r="FMW258" s="730"/>
      <c r="FMX258" s="730"/>
      <c r="FMY258" s="730"/>
      <c r="FMZ258" s="730"/>
      <c r="FNA258" s="730"/>
      <c r="FNB258" s="730"/>
      <c r="FNC258" s="730"/>
      <c r="FND258" s="730"/>
      <c r="FNE258" s="730"/>
      <c r="FNF258" s="730"/>
      <c r="FNG258" s="730"/>
      <c r="FNH258" s="730"/>
      <c r="FNI258" s="730"/>
      <c r="FNJ258" s="730"/>
      <c r="FNK258" s="730"/>
      <c r="FNL258" s="730"/>
      <c r="FNM258" s="730"/>
      <c r="FNN258" s="730"/>
      <c r="FNO258" s="730"/>
      <c r="FNP258" s="730"/>
      <c r="FNQ258" s="730"/>
      <c r="FNR258" s="730"/>
      <c r="FNS258" s="730"/>
      <c r="FNT258" s="730"/>
      <c r="FNU258" s="730"/>
      <c r="FNV258" s="730"/>
      <c r="FNW258" s="730"/>
      <c r="FNX258" s="730"/>
      <c r="FNY258" s="730"/>
      <c r="FNZ258" s="730"/>
      <c r="FOA258" s="730"/>
      <c r="FOB258" s="730"/>
      <c r="FOC258" s="730"/>
      <c r="FOD258" s="730"/>
      <c r="FOE258" s="730"/>
      <c r="FOF258" s="730"/>
      <c r="FOG258" s="730"/>
      <c r="FOH258" s="730"/>
      <c r="FOI258" s="730"/>
      <c r="FOJ258" s="730"/>
      <c r="FOK258" s="730"/>
      <c r="FOL258" s="730"/>
      <c r="FOM258" s="730"/>
      <c r="FON258" s="730"/>
      <c r="FOO258" s="730"/>
      <c r="FOP258" s="730"/>
      <c r="FOQ258" s="730"/>
      <c r="FOR258" s="730"/>
      <c r="FOS258" s="730"/>
      <c r="FOT258" s="730"/>
      <c r="FOU258" s="730"/>
      <c r="FOV258" s="730"/>
      <c r="FOW258" s="730"/>
      <c r="FOX258" s="730"/>
      <c r="FOY258" s="730"/>
      <c r="FOZ258" s="730"/>
      <c r="FPA258" s="730"/>
      <c r="FPB258" s="730"/>
      <c r="FPC258" s="730"/>
      <c r="FPD258" s="730"/>
      <c r="FPE258" s="730"/>
      <c r="FPF258" s="730"/>
      <c r="FPG258" s="730"/>
      <c r="FPH258" s="730"/>
      <c r="FPI258" s="730"/>
      <c r="FPJ258" s="730"/>
      <c r="FPK258" s="730"/>
      <c r="FPL258" s="730"/>
      <c r="FPM258" s="730"/>
      <c r="FPN258" s="730"/>
      <c r="FPO258" s="730"/>
      <c r="FPP258" s="730"/>
      <c r="FPQ258" s="730"/>
      <c r="FPR258" s="730"/>
      <c r="FPS258" s="730"/>
      <c r="FPT258" s="730"/>
      <c r="FPU258" s="730"/>
      <c r="FPV258" s="730"/>
      <c r="FPW258" s="730"/>
      <c r="FPX258" s="730"/>
      <c r="FPY258" s="730"/>
      <c r="FPZ258" s="730"/>
      <c r="FQA258" s="730"/>
      <c r="FQB258" s="730"/>
      <c r="FQC258" s="730"/>
      <c r="FQD258" s="730"/>
      <c r="FQE258" s="730"/>
      <c r="FQF258" s="730"/>
      <c r="FQG258" s="730"/>
      <c r="FQH258" s="730"/>
      <c r="FQI258" s="730"/>
      <c r="FQJ258" s="730"/>
      <c r="FQK258" s="730"/>
      <c r="FQL258" s="730"/>
      <c r="FQM258" s="730"/>
      <c r="FQN258" s="730"/>
      <c r="FQO258" s="730"/>
      <c r="FQP258" s="730"/>
      <c r="FQQ258" s="730"/>
      <c r="FQR258" s="730"/>
      <c r="FQS258" s="730"/>
      <c r="FQT258" s="730"/>
      <c r="FQU258" s="730"/>
      <c r="FQV258" s="730"/>
      <c r="FQW258" s="730"/>
      <c r="FQX258" s="730"/>
      <c r="FQY258" s="730"/>
      <c r="FQZ258" s="730"/>
      <c r="FRA258" s="730"/>
      <c r="FRB258" s="730"/>
      <c r="FRC258" s="730"/>
      <c r="FRD258" s="730"/>
      <c r="FRE258" s="730"/>
      <c r="FRF258" s="730"/>
      <c r="FRG258" s="730"/>
      <c r="FRH258" s="730"/>
      <c r="FRI258" s="730"/>
      <c r="FRJ258" s="730"/>
      <c r="FRK258" s="730"/>
      <c r="FRL258" s="730"/>
      <c r="FRM258" s="730"/>
      <c r="FRN258" s="730"/>
      <c r="FRO258" s="730"/>
      <c r="FRP258" s="730"/>
      <c r="FRQ258" s="730"/>
      <c r="FRR258" s="730"/>
      <c r="FRS258" s="730"/>
      <c r="FRT258" s="730"/>
      <c r="FRU258" s="730"/>
      <c r="FRV258" s="730"/>
      <c r="FRW258" s="730"/>
      <c r="FRX258" s="730"/>
      <c r="FRY258" s="730"/>
      <c r="FRZ258" s="730"/>
      <c r="FSA258" s="730"/>
      <c r="FSB258" s="730"/>
      <c r="FSC258" s="730"/>
      <c r="FSD258" s="730"/>
      <c r="FSE258" s="730"/>
      <c r="FSF258" s="730"/>
      <c r="FSG258" s="730"/>
      <c r="FSH258" s="730"/>
      <c r="FSI258" s="730"/>
      <c r="FSJ258" s="730"/>
      <c r="FSK258" s="730"/>
      <c r="FSL258" s="730"/>
      <c r="FSM258" s="730"/>
      <c r="FSN258" s="730"/>
      <c r="FSO258" s="730"/>
      <c r="FSP258" s="730"/>
      <c r="FSQ258" s="730"/>
      <c r="FSR258" s="730"/>
      <c r="FSS258" s="730"/>
      <c r="FST258" s="730"/>
      <c r="FSU258" s="730"/>
      <c r="FSV258" s="730"/>
      <c r="FSW258" s="730"/>
      <c r="FSX258" s="730"/>
      <c r="FSY258" s="730"/>
      <c r="FSZ258" s="730"/>
      <c r="FTA258" s="730"/>
      <c r="FTB258" s="730"/>
      <c r="FTC258" s="730"/>
      <c r="FTD258" s="730"/>
      <c r="FTE258" s="730"/>
      <c r="FTF258" s="730"/>
      <c r="FTG258" s="730"/>
      <c r="FTH258" s="730"/>
      <c r="FTI258" s="730"/>
      <c r="FTJ258" s="730"/>
      <c r="FTK258" s="730"/>
      <c r="FTL258" s="730"/>
      <c r="FTM258" s="730"/>
      <c r="FTN258" s="730"/>
      <c r="FTO258" s="730"/>
      <c r="FTP258" s="730"/>
      <c r="FTQ258" s="730"/>
      <c r="FTR258" s="730"/>
      <c r="FTS258" s="730"/>
      <c r="FTT258" s="730"/>
      <c r="FTU258" s="730"/>
      <c r="FTV258" s="730"/>
      <c r="FTW258" s="730"/>
      <c r="FTX258" s="730"/>
      <c r="FTY258" s="730"/>
      <c r="FTZ258" s="730"/>
      <c r="FUA258" s="730"/>
      <c r="FUB258" s="730"/>
      <c r="FUC258" s="730"/>
      <c r="FUD258" s="730"/>
      <c r="FUE258" s="730"/>
      <c r="FUF258" s="730"/>
      <c r="FUG258" s="730"/>
      <c r="FUH258" s="730"/>
      <c r="FUI258" s="730"/>
      <c r="FUJ258" s="730"/>
      <c r="FUK258" s="730"/>
      <c r="FUL258" s="730"/>
      <c r="FUM258" s="730"/>
      <c r="FUN258" s="730"/>
      <c r="FUO258" s="730"/>
      <c r="FUP258" s="730"/>
      <c r="FUQ258" s="730"/>
      <c r="FUR258" s="730"/>
      <c r="FUS258" s="730"/>
      <c r="FUT258" s="730"/>
      <c r="FUU258" s="730"/>
      <c r="FUV258" s="730"/>
      <c r="FUW258" s="730"/>
      <c r="FUX258" s="730"/>
      <c r="FUY258" s="730"/>
      <c r="FUZ258" s="730"/>
      <c r="FVA258" s="730"/>
      <c r="FVB258" s="730"/>
      <c r="FVC258" s="730"/>
      <c r="FVD258" s="730"/>
      <c r="FVE258" s="730"/>
      <c r="FVF258" s="730"/>
      <c r="FVG258" s="730"/>
      <c r="FVH258" s="730"/>
      <c r="FVI258" s="730"/>
      <c r="FVJ258" s="730"/>
      <c r="FVK258" s="730"/>
      <c r="FVL258" s="730"/>
      <c r="FVM258" s="730"/>
      <c r="FVN258" s="730"/>
      <c r="FVO258" s="730"/>
      <c r="FVP258" s="730"/>
      <c r="FVQ258" s="730"/>
      <c r="FVR258" s="730"/>
      <c r="FVS258" s="730"/>
      <c r="FVT258" s="730"/>
      <c r="FVU258" s="730"/>
      <c r="FVV258" s="730"/>
      <c r="FVW258" s="730"/>
      <c r="FVX258" s="730"/>
      <c r="FVY258" s="730"/>
      <c r="FVZ258" s="730"/>
      <c r="FWA258" s="730"/>
      <c r="FWB258" s="730"/>
      <c r="FWC258" s="730"/>
      <c r="FWD258" s="730"/>
      <c r="FWE258" s="730"/>
      <c r="FWF258" s="730"/>
      <c r="FWG258" s="730"/>
      <c r="FWH258" s="730"/>
      <c r="FWI258" s="730"/>
      <c r="FWJ258" s="730"/>
      <c r="FWK258" s="730"/>
      <c r="FWL258" s="730"/>
      <c r="FWM258" s="730"/>
      <c r="FWN258" s="730"/>
      <c r="FWO258" s="730"/>
      <c r="FWP258" s="730"/>
      <c r="FWQ258" s="730"/>
      <c r="FWR258" s="730"/>
      <c r="FWS258" s="730"/>
      <c r="FWT258" s="730"/>
      <c r="FWU258" s="730"/>
      <c r="FWV258" s="730"/>
      <c r="FWW258" s="730"/>
      <c r="FWX258" s="730"/>
      <c r="FWY258" s="730"/>
      <c r="FWZ258" s="730"/>
      <c r="FXA258" s="730"/>
      <c r="FXB258" s="730"/>
      <c r="FXC258" s="730"/>
      <c r="FXD258" s="730"/>
      <c r="FXE258" s="730"/>
      <c r="FXF258" s="730"/>
      <c r="FXG258" s="730"/>
      <c r="FXH258" s="730"/>
      <c r="FXI258" s="730"/>
      <c r="FXJ258" s="730"/>
      <c r="FXK258" s="730"/>
      <c r="FXL258" s="730"/>
      <c r="FXM258" s="730"/>
      <c r="FXN258" s="730"/>
      <c r="FXO258" s="730"/>
      <c r="FXP258" s="730"/>
      <c r="FXQ258" s="730"/>
      <c r="FXR258" s="730"/>
      <c r="FXS258" s="730"/>
      <c r="FXT258" s="730"/>
      <c r="FXU258" s="730"/>
      <c r="FXV258" s="730"/>
      <c r="FXW258" s="730"/>
      <c r="FXX258" s="730"/>
      <c r="FXY258" s="730"/>
      <c r="FXZ258" s="730"/>
      <c r="FYA258" s="730"/>
      <c r="FYB258" s="730"/>
      <c r="FYC258" s="730"/>
      <c r="FYD258" s="730"/>
      <c r="FYE258" s="730"/>
      <c r="FYF258" s="730"/>
      <c r="FYG258" s="730"/>
      <c r="FYH258" s="730"/>
      <c r="FYI258" s="730"/>
      <c r="FYJ258" s="730"/>
      <c r="FYK258" s="730"/>
      <c r="FYL258" s="730"/>
      <c r="FYM258" s="730"/>
      <c r="FYN258" s="730"/>
      <c r="FYO258" s="730"/>
      <c r="FYP258" s="730"/>
      <c r="FYQ258" s="730"/>
      <c r="FYR258" s="730"/>
      <c r="FYS258" s="730"/>
      <c r="FYT258" s="730"/>
      <c r="FYU258" s="730"/>
      <c r="FYV258" s="730"/>
      <c r="FYW258" s="730"/>
      <c r="FYX258" s="730"/>
      <c r="FYY258" s="730"/>
      <c r="FYZ258" s="730"/>
      <c r="FZA258" s="730"/>
      <c r="FZB258" s="730"/>
      <c r="FZC258" s="730"/>
      <c r="FZD258" s="730"/>
      <c r="FZE258" s="730"/>
      <c r="FZF258" s="730"/>
      <c r="FZG258" s="730"/>
      <c r="FZH258" s="730"/>
      <c r="FZI258" s="730"/>
      <c r="FZJ258" s="730"/>
      <c r="FZK258" s="730"/>
      <c r="FZL258" s="730"/>
      <c r="FZM258" s="730"/>
      <c r="FZN258" s="730"/>
      <c r="FZO258" s="730"/>
      <c r="FZP258" s="730"/>
      <c r="FZQ258" s="730"/>
      <c r="FZR258" s="730"/>
      <c r="FZS258" s="730"/>
      <c r="FZT258" s="730"/>
      <c r="FZU258" s="730"/>
      <c r="FZV258" s="730"/>
      <c r="FZW258" s="730"/>
      <c r="FZX258" s="730"/>
      <c r="FZY258" s="730"/>
      <c r="FZZ258" s="730"/>
      <c r="GAA258" s="730"/>
      <c r="GAB258" s="730"/>
      <c r="GAC258" s="730"/>
      <c r="GAD258" s="730"/>
      <c r="GAE258" s="730"/>
      <c r="GAF258" s="730"/>
      <c r="GAG258" s="730"/>
      <c r="GAH258" s="730"/>
      <c r="GAI258" s="730"/>
      <c r="GAJ258" s="730"/>
      <c r="GAK258" s="730"/>
      <c r="GAL258" s="730"/>
      <c r="GAM258" s="730"/>
      <c r="GAN258" s="730"/>
      <c r="GAO258" s="730"/>
      <c r="GAP258" s="730"/>
      <c r="GAQ258" s="730"/>
      <c r="GAR258" s="730"/>
      <c r="GAS258" s="730"/>
      <c r="GAT258" s="730"/>
      <c r="GAU258" s="730"/>
      <c r="GAV258" s="730"/>
      <c r="GAW258" s="730"/>
      <c r="GAX258" s="730"/>
      <c r="GAY258" s="730"/>
      <c r="GAZ258" s="730"/>
      <c r="GBA258" s="730"/>
      <c r="GBB258" s="730"/>
      <c r="GBC258" s="730"/>
      <c r="GBD258" s="730"/>
      <c r="GBE258" s="730"/>
      <c r="GBF258" s="730"/>
      <c r="GBG258" s="730"/>
      <c r="GBH258" s="730"/>
      <c r="GBI258" s="730"/>
      <c r="GBJ258" s="730"/>
      <c r="GBK258" s="730"/>
      <c r="GBL258" s="730"/>
      <c r="GBM258" s="730"/>
      <c r="GBN258" s="730"/>
      <c r="GBO258" s="730"/>
      <c r="GBP258" s="730"/>
      <c r="GBQ258" s="730"/>
      <c r="GBR258" s="730"/>
      <c r="GBS258" s="730"/>
      <c r="GBT258" s="730"/>
      <c r="GBU258" s="730"/>
      <c r="GBV258" s="730"/>
      <c r="GBW258" s="730"/>
      <c r="GBX258" s="730"/>
      <c r="GBY258" s="730"/>
      <c r="GBZ258" s="730"/>
      <c r="GCA258" s="730"/>
      <c r="GCB258" s="730"/>
      <c r="GCC258" s="730"/>
      <c r="GCD258" s="730"/>
      <c r="GCE258" s="730"/>
      <c r="GCF258" s="730"/>
      <c r="GCG258" s="730"/>
      <c r="GCH258" s="730"/>
      <c r="GCI258" s="730"/>
      <c r="GCJ258" s="730"/>
      <c r="GCK258" s="730"/>
      <c r="GCL258" s="730"/>
      <c r="GCM258" s="730"/>
      <c r="GCN258" s="730"/>
      <c r="GCO258" s="730"/>
      <c r="GCP258" s="730"/>
      <c r="GCQ258" s="730"/>
      <c r="GCR258" s="730"/>
      <c r="GCS258" s="730"/>
      <c r="GCT258" s="730"/>
      <c r="GCU258" s="730"/>
      <c r="GCV258" s="730"/>
      <c r="GCW258" s="730"/>
      <c r="GCX258" s="730"/>
      <c r="GCY258" s="730"/>
      <c r="GCZ258" s="730"/>
      <c r="GDA258" s="730"/>
      <c r="GDB258" s="730"/>
      <c r="GDC258" s="730"/>
      <c r="GDD258" s="730"/>
      <c r="GDE258" s="730"/>
      <c r="GDF258" s="730"/>
      <c r="GDG258" s="730"/>
      <c r="GDH258" s="730"/>
      <c r="GDI258" s="730"/>
      <c r="GDJ258" s="730"/>
      <c r="GDK258" s="730"/>
      <c r="GDL258" s="730"/>
      <c r="GDM258" s="730"/>
      <c r="GDN258" s="730"/>
      <c r="GDO258" s="730"/>
      <c r="GDP258" s="730"/>
      <c r="GDQ258" s="730"/>
      <c r="GDR258" s="730"/>
      <c r="GDS258" s="730"/>
      <c r="GDT258" s="730"/>
      <c r="GDU258" s="730"/>
      <c r="GDV258" s="730"/>
      <c r="GDW258" s="730"/>
      <c r="GDX258" s="730"/>
      <c r="GDY258" s="730"/>
      <c r="GDZ258" s="730"/>
      <c r="GEA258" s="730"/>
      <c r="GEB258" s="730"/>
      <c r="GEC258" s="730"/>
      <c r="GED258" s="730"/>
      <c r="GEE258" s="730"/>
      <c r="GEF258" s="730"/>
      <c r="GEG258" s="730"/>
      <c r="GEH258" s="730"/>
      <c r="GEI258" s="730"/>
      <c r="GEJ258" s="730"/>
      <c r="GEK258" s="730"/>
      <c r="GEL258" s="730"/>
      <c r="GEM258" s="730"/>
      <c r="GEN258" s="730"/>
      <c r="GEO258" s="730"/>
      <c r="GEP258" s="730"/>
      <c r="GEQ258" s="730"/>
      <c r="GER258" s="730"/>
      <c r="GES258" s="730"/>
      <c r="GET258" s="730"/>
      <c r="GEU258" s="730"/>
      <c r="GEV258" s="730"/>
      <c r="GEW258" s="730"/>
      <c r="GEX258" s="730"/>
      <c r="GEY258" s="730"/>
      <c r="GEZ258" s="730"/>
      <c r="GFA258" s="730"/>
      <c r="GFB258" s="730"/>
      <c r="GFC258" s="730"/>
      <c r="GFD258" s="730"/>
      <c r="GFE258" s="730"/>
      <c r="GFF258" s="730"/>
      <c r="GFG258" s="730"/>
      <c r="GFH258" s="730"/>
      <c r="GFI258" s="730"/>
      <c r="GFJ258" s="730"/>
      <c r="GFK258" s="730"/>
      <c r="GFL258" s="730"/>
      <c r="GFM258" s="730"/>
      <c r="GFN258" s="730"/>
      <c r="GFO258" s="730"/>
      <c r="GFP258" s="730"/>
      <c r="GFQ258" s="730"/>
      <c r="GFR258" s="730"/>
      <c r="GFS258" s="730"/>
      <c r="GFT258" s="730"/>
      <c r="GFU258" s="730"/>
      <c r="GFV258" s="730"/>
      <c r="GFW258" s="730"/>
      <c r="GFX258" s="730"/>
      <c r="GFY258" s="730"/>
      <c r="GFZ258" s="730"/>
      <c r="GGA258" s="730"/>
      <c r="GGB258" s="730"/>
      <c r="GGC258" s="730"/>
      <c r="GGD258" s="730"/>
      <c r="GGE258" s="730"/>
      <c r="GGF258" s="730"/>
      <c r="GGG258" s="730"/>
      <c r="GGH258" s="730"/>
      <c r="GGI258" s="730"/>
      <c r="GGJ258" s="730"/>
      <c r="GGK258" s="730"/>
      <c r="GGL258" s="730"/>
      <c r="GGM258" s="730"/>
      <c r="GGN258" s="730"/>
      <c r="GGO258" s="730"/>
      <c r="GGP258" s="730"/>
      <c r="GGQ258" s="730"/>
      <c r="GGR258" s="730"/>
      <c r="GGS258" s="730"/>
      <c r="GGT258" s="730"/>
      <c r="GGU258" s="730"/>
      <c r="GGV258" s="730"/>
      <c r="GGW258" s="730"/>
      <c r="GGX258" s="730"/>
      <c r="GGY258" s="730"/>
      <c r="GGZ258" s="730"/>
      <c r="GHA258" s="730"/>
      <c r="GHB258" s="730"/>
      <c r="GHC258" s="730"/>
      <c r="GHD258" s="730"/>
      <c r="GHE258" s="730"/>
      <c r="GHF258" s="730"/>
      <c r="GHG258" s="730"/>
      <c r="GHH258" s="730"/>
      <c r="GHI258" s="730"/>
      <c r="GHJ258" s="730"/>
      <c r="GHK258" s="730"/>
      <c r="GHL258" s="730"/>
      <c r="GHM258" s="730"/>
      <c r="GHN258" s="730"/>
      <c r="GHO258" s="730"/>
      <c r="GHP258" s="730"/>
      <c r="GHQ258" s="730"/>
      <c r="GHR258" s="730"/>
      <c r="GHS258" s="730"/>
      <c r="GHT258" s="730"/>
      <c r="GHU258" s="730"/>
      <c r="GHV258" s="730"/>
      <c r="GHW258" s="730"/>
      <c r="GHX258" s="730"/>
      <c r="GHY258" s="730"/>
      <c r="GHZ258" s="730"/>
      <c r="GIA258" s="730"/>
      <c r="GIB258" s="730"/>
      <c r="GIC258" s="730"/>
      <c r="GID258" s="730"/>
      <c r="GIE258" s="730"/>
      <c r="GIF258" s="730"/>
      <c r="GIG258" s="730"/>
      <c r="GIH258" s="730"/>
      <c r="GII258" s="730"/>
      <c r="GIJ258" s="730"/>
      <c r="GIK258" s="730"/>
      <c r="GIL258" s="730"/>
      <c r="GIM258" s="730"/>
      <c r="GIN258" s="730"/>
      <c r="GIO258" s="730"/>
      <c r="GIP258" s="730"/>
      <c r="GIQ258" s="730"/>
      <c r="GIR258" s="730"/>
      <c r="GIS258" s="730"/>
      <c r="GIT258" s="730"/>
      <c r="GIU258" s="730"/>
      <c r="GIV258" s="730"/>
      <c r="GIW258" s="730"/>
      <c r="GIX258" s="730"/>
      <c r="GIY258" s="730"/>
      <c r="GIZ258" s="730"/>
      <c r="GJA258" s="730"/>
      <c r="GJB258" s="730"/>
      <c r="GJC258" s="730"/>
      <c r="GJD258" s="730"/>
      <c r="GJE258" s="730"/>
      <c r="GJF258" s="730"/>
      <c r="GJG258" s="730"/>
      <c r="GJH258" s="730"/>
      <c r="GJI258" s="730"/>
      <c r="GJJ258" s="730"/>
      <c r="GJK258" s="730"/>
      <c r="GJL258" s="730"/>
      <c r="GJM258" s="730"/>
      <c r="GJN258" s="730"/>
      <c r="GJO258" s="730"/>
      <c r="GJP258" s="730"/>
      <c r="GJQ258" s="730"/>
      <c r="GJR258" s="730"/>
      <c r="GJS258" s="730"/>
      <c r="GJT258" s="730"/>
      <c r="GJU258" s="730"/>
      <c r="GJV258" s="730"/>
      <c r="GJW258" s="730"/>
      <c r="GJX258" s="730"/>
      <c r="GJY258" s="730"/>
      <c r="GJZ258" s="730"/>
      <c r="GKA258" s="730"/>
      <c r="GKB258" s="730"/>
      <c r="GKC258" s="730"/>
      <c r="GKD258" s="730"/>
      <c r="GKE258" s="730"/>
      <c r="GKF258" s="730"/>
      <c r="GKG258" s="730"/>
      <c r="GKH258" s="730"/>
      <c r="GKI258" s="730"/>
      <c r="GKJ258" s="730"/>
      <c r="GKK258" s="730"/>
      <c r="GKL258" s="730"/>
      <c r="GKM258" s="730"/>
      <c r="GKN258" s="730"/>
      <c r="GKO258" s="730"/>
      <c r="GKP258" s="730"/>
      <c r="GKQ258" s="730"/>
      <c r="GKR258" s="730"/>
      <c r="GKS258" s="730"/>
      <c r="GKT258" s="730"/>
      <c r="GKU258" s="730"/>
      <c r="GKV258" s="730"/>
      <c r="GKW258" s="730"/>
      <c r="GKX258" s="730"/>
      <c r="GKY258" s="730"/>
      <c r="GKZ258" s="730"/>
      <c r="GLA258" s="730"/>
      <c r="GLB258" s="730"/>
      <c r="GLC258" s="730"/>
      <c r="GLD258" s="730"/>
      <c r="GLE258" s="730"/>
      <c r="GLF258" s="730"/>
      <c r="GLG258" s="730"/>
      <c r="GLH258" s="730"/>
      <c r="GLI258" s="730"/>
      <c r="GLJ258" s="730"/>
      <c r="GLK258" s="730"/>
      <c r="GLL258" s="730"/>
      <c r="GLM258" s="730"/>
      <c r="GLN258" s="730"/>
      <c r="GLO258" s="730"/>
      <c r="GLP258" s="730"/>
      <c r="GLQ258" s="730"/>
      <c r="GLR258" s="730"/>
      <c r="GLS258" s="730"/>
      <c r="GLT258" s="730"/>
      <c r="GLU258" s="730"/>
      <c r="GLV258" s="730"/>
      <c r="GLW258" s="730"/>
      <c r="GLX258" s="730"/>
      <c r="GLY258" s="730"/>
      <c r="GLZ258" s="730"/>
      <c r="GMA258" s="730"/>
      <c r="GMB258" s="730"/>
      <c r="GMC258" s="730"/>
      <c r="GMD258" s="730"/>
      <c r="GME258" s="730"/>
      <c r="GMF258" s="730"/>
      <c r="GMG258" s="730"/>
      <c r="GMH258" s="730"/>
      <c r="GMI258" s="730"/>
      <c r="GMJ258" s="730"/>
      <c r="GMK258" s="730"/>
      <c r="GML258" s="730"/>
      <c r="GMM258" s="730"/>
      <c r="GMN258" s="730"/>
      <c r="GMO258" s="730"/>
      <c r="GMP258" s="730"/>
      <c r="GMQ258" s="730"/>
      <c r="GMR258" s="730"/>
      <c r="GMS258" s="730"/>
      <c r="GMT258" s="730"/>
      <c r="GMU258" s="730"/>
      <c r="GMV258" s="730"/>
      <c r="GMW258" s="730"/>
      <c r="GMX258" s="730"/>
      <c r="GMY258" s="730"/>
      <c r="GMZ258" s="730"/>
      <c r="GNA258" s="730"/>
      <c r="GNB258" s="730"/>
      <c r="GNC258" s="730"/>
      <c r="GND258" s="730"/>
      <c r="GNE258" s="730"/>
      <c r="GNF258" s="730"/>
      <c r="GNG258" s="730"/>
      <c r="GNH258" s="730"/>
      <c r="GNI258" s="730"/>
      <c r="GNJ258" s="730"/>
      <c r="GNK258" s="730"/>
      <c r="GNL258" s="730"/>
      <c r="GNM258" s="730"/>
      <c r="GNN258" s="730"/>
      <c r="GNO258" s="730"/>
      <c r="GNP258" s="730"/>
      <c r="GNQ258" s="730"/>
      <c r="GNR258" s="730"/>
      <c r="GNS258" s="730"/>
      <c r="GNT258" s="730"/>
      <c r="GNU258" s="730"/>
      <c r="GNV258" s="730"/>
      <c r="GNW258" s="730"/>
      <c r="GNX258" s="730"/>
      <c r="GNY258" s="730"/>
      <c r="GNZ258" s="730"/>
      <c r="GOA258" s="730"/>
      <c r="GOB258" s="730"/>
      <c r="GOC258" s="730"/>
      <c r="GOD258" s="730"/>
      <c r="GOE258" s="730"/>
      <c r="GOF258" s="730"/>
      <c r="GOG258" s="730"/>
      <c r="GOH258" s="730"/>
      <c r="GOI258" s="730"/>
      <c r="GOJ258" s="730"/>
      <c r="GOK258" s="730"/>
      <c r="GOL258" s="730"/>
      <c r="GOM258" s="730"/>
      <c r="GON258" s="730"/>
      <c r="GOO258" s="730"/>
      <c r="GOP258" s="730"/>
      <c r="GOQ258" s="730"/>
      <c r="GOR258" s="730"/>
      <c r="GOS258" s="730"/>
      <c r="GOT258" s="730"/>
      <c r="GOU258" s="730"/>
      <c r="GOV258" s="730"/>
      <c r="GOW258" s="730"/>
      <c r="GOX258" s="730"/>
      <c r="GOY258" s="730"/>
      <c r="GOZ258" s="730"/>
      <c r="GPA258" s="730"/>
      <c r="GPB258" s="730"/>
      <c r="GPC258" s="730"/>
      <c r="GPD258" s="730"/>
      <c r="GPE258" s="730"/>
      <c r="GPF258" s="730"/>
      <c r="GPG258" s="730"/>
      <c r="GPH258" s="730"/>
      <c r="GPI258" s="730"/>
      <c r="GPJ258" s="730"/>
      <c r="GPK258" s="730"/>
      <c r="GPL258" s="730"/>
      <c r="GPM258" s="730"/>
      <c r="GPN258" s="730"/>
      <c r="GPO258" s="730"/>
      <c r="GPP258" s="730"/>
      <c r="GPQ258" s="730"/>
      <c r="GPR258" s="730"/>
      <c r="GPS258" s="730"/>
      <c r="GPT258" s="730"/>
      <c r="GPU258" s="730"/>
      <c r="GPV258" s="730"/>
      <c r="GPW258" s="730"/>
      <c r="GPX258" s="730"/>
      <c r="GPY258" s="730"/>
      <c r="GPZ258" s="730"/>
      <c r="GQA258" s="730"/>
      <c r="GQB258" s="730"/>
      <c r="GQC258" s="730"/>
      <c r="GQD258" s="730"/>
      <c r="GQE258" s="730"/>
      <c r="GQF258" s="730"/>
      <c r="GQG258" s="730"/>
      <c r="GQH258" s="730"/>
      <c r="GQI258" s="730"/>
      <c r="GQJ258" s="730"/>
      <c r="GQK258" s="730"/>
      <c r="GQL258" s="730"/>
      <c r="GQM258" s="730"/>
      <c r="GQN258" s="730"/>
      <c r="GQO258" s="730"/>
      <c r="GQP258" s="730"/>
      <c r="GQQ258" s="730"/>
      <c r="GQR258" s="730"/>
      <c r="GQS258" s="730"/>
      <c r="GQT258" s="730"/>
      <c r="GQU258" s="730"/>
      <c r="GQV258" s="730"/>
      <c r="GQW258" s="730"/>
      <c r="GQX258" s="730"/>
      <c r="GQY258" s="730"/>
      <c r="GQZ258" s="730"/>
      <c r="GRA258" s="730"/>
      <c r="GRB258" s="730"/>
      <c r="GRC258" s="730"/>
      <c r="GRD258" s="730"/>
      <c r="GRE258" s="730"/>
      <c r="GRF258" s="730"/>
      <c r="GRG258" s="730"/>
      <c r="GRH258" s="730"/>
      <c r="GRI258" s="730"/>
      <c r="GRJ258" s="730"/>
      <c r="GRK258" s="730"/>
      <c r="GRL258" s="730"/>
      <c r="GRM258" s="730"/>
      <c r="GRN258" s="730"/>
      <c r="GRO258" s="730"/>
      <c r="GRP258" s="730"/>
      <c r="GRQ258" s="730"/>
      <c r="GRR258" s="730"/>
      <c r="GRS258" s="730"/>
      <c r="GRT258" s="730"/>
      <c r="GRU258" s="730"/>
      <c r="GRV258" s="730"/>
      <c r="GRW258" s="730"/>
      <c r="GRX258" s="730"/>
      <c r="GRY258" s="730"/>
      <c r="GRZ258" s="730"/>
      <c r="GSA258" s="730"/>
      <c r="GSB258" s="730"/>
      <c r="GSC258" s="730"/>
      <c r="GSD258" s="730"/>
      <c r="GSE258" s="730"/>
      <c r="GSF258" s="730"/>
      <c r="GSG258" s="730"/>
      <c r="GSH258" s="730"/>
      <c r="GSI258" s="730"/>
      <c r="GSJ258" s="730"/>
      <c r="GSK258" s="730"/>
      <c r="GSL258" s="730"/>
      <c r="GSM258" s="730"/>
      <c r="GSN258" s="730"/>
      <c r="GSO258" s="730"/>
      <c r="GSP258" s="730"/>
      <c r="GSQ258" s="730"/>
      <c r="GSR258" s="730"/>
      <c r="GSS258" s="730"/>
      <c r="GST258" s="730"/>
      <c r="GSU258" s="730"/>
      <c r="GSV258" s="730"/>
      <c r="GSW258" s="730"/>
      <c r="GSX258" s="730"/>
      <c r="GSY258" s="730"/>
      <c r="GSZ258" s="730"/>
      <c r="GTA258" s="730"/>
      <c r="GTB258" s="730"/>
      <c r="GTC258" s="730"/>
      <c r="GTD258" s="730"/>
      <c r="GTE258" s="730"/>
      <c r="GTF258" s="730"/>
      <c r="GTG258" s="730"/>
      <c r="GTH258" s="730"/>
      <c r="GTI258" s="730"/>
      <c r="GTJ258" s="730"/>
      <c r="GTK258" s="730"/>
      <c r="GTL258" s="730"/>
      <c r="GTM258" s="730"/>
      <c r="GTN258" s="730"/>
      <c r="GTO258" s="730"/>
      <c r="GTP258" s="730"/>
      <c r="GTQ258" s="730"/>
      <c r="GTR258" s="730"/>
      <c r="GTS258" s="730"/>
      <c r="GTT258" s="730"/>
      <c r="GTU258" s="730"/>
      <c r="GTV258" s="730"/>
      <c r="GTW258" s="730"/>
      <c r="GTX258" s="730"/>
      <c r="GTY258" s="730"/>
      <c r="GTZ258" s="730"/>
      <c r="GUA258" s="730"/>
      <c r="GUB258" s="730"/>
      <c r="GUC258" s="730"/>
      <c r="GUD258" s="730"/>
      <c r="GUE258" s="730"/>
      <c r="GUF258" s="730"/>
      <c r="GUG258" s="730"/>
      <c r="GUH258" s="730"/>
      <c r="GUI258" s="730"/>
      <c r="GUJ258" s="730"/>
      <c r="GUK258" s="730"/>
      <c r="GUL258" s="730"/>
      <c r="GUM258" s="730"/>
      <c r="GUN258" s="730"/>
      <c r="GUO258" s="730"/>
      <c r="GUP258" s="730"/>
      <c r="GUQ258" s="730"/>
      <c r="GUR258" s="730"/>
      <c r="GUS258" s="730"/>
      <c r="GUT258" s="730"/>
      <c r="GUU258" s="730"/>
      <c r="GUV258" s="730"/>
      <c r="GUW258" s="730"/>
      <c r="GUX258" s="730"/>
      <c r="GUY258" s="730"/>
      <c r="GUZ258" s="730"/>
      <c r="GVA258" s="730"/>
      <c r="GVB258" s="730"/>
      <c r="GVC258" s="730"/>
      <c r="GVD258" s="730"/>
      <c r="GVE258" s="730"/>
      <c r="GVF258" s="730"/>
      <c r="GVG258" s="730"/>
      <c r="GVH258" s="730"/>
      <c r="GVI258" s="730"/>
      <c r="GVJ258" s="730"/>
      <c r="GVK258" s="730"/>
      <c r="GVL258" s="730"/>
      <c r="GVM258" s="730"/>
      <c r="GVN258" s="730"/>
      <c r="GVO258" s="730"/>
      <c r="GVP258" s="730"/>
      <c r="GVQ258" s="730"/>
      <c r="GVR258" s="730"/>
      <c r="GVS258" s="730"/>
      <c r="GVT258" s="730"/>
      <c r="GVU258" s="730"/>
      <c r="GVV258" s="730"/>
      <c r="GVW258" s="730"/>
      <c r="GVX258" s="730"/>
      <c r="GVY258" s="730"/>
      <c r="GVZ258" s="730"/>
      <c r="GWA258" s="730"/>
      <c r="GWB258" s="730"/>
      <c r="GWC258" s="730"/>
      <c r="GWD258" s="730"/>
      <c r="GWE258" s="730"/>
      <c r="GWF258" s="730"/>
      <c r="GWG258" s="730"/>
      <c r="GWH258" s="730"/>
      <c r="GWI258" s="730"/>
      <c r="GWJ258" s="730"/>
      <c r="GWK258" s="730"/>
      <c r="GWL258" s="730"/>
      <c r="GWM258" s="730"/>
      <c r="GWN258" s="730"/>
      <c r="GWO258" s="730"/>
      <c r="GWP258" s="730"/>
      <c r="GWQ258" s="730"/>
      <c r="GWR258" s="730"/>
      <c r="GWS258" s="730"/>
      <c r="GWT258" s="730"/>
      <c r="GWU258" s="730"/>
      <c r="GWV258" s="730"/>
      <c r="GWW258" s="730"/>
      <c r="GWX258" s="730"/>
      <c r="GWY258" s="730"/>
      <c r="GWZ258" s="730"/>
      <c r="GXA258" s="730"/>
      <c r="GXB258" s="730"/>
      <c r="GXC258" s="730"/>
      <c r="GXD258" s="730"/>
      <c r="GXE258" s="730"/>
      <c r="GXF258" s="730"/>
      <c r="GXG258" s="730"/>
      <c r="GXH258" s="730"/>
      <c r="GXI258" s="730"/>
      <c r="GXJ258" s="730"/>
      <c r="GXK258" s="730"/>
      <c r="GXL258" s="730"/>
      <c r="GXM258" s="730"/>
      <c r="GXN258" s="730"/>
      <c r="GXO258" s="730"/>
      <c r="GXP258" s="730"/>
      <c r="GXQ258" s="730"/>
      <c r="GXR258" s="730"/>
      <c r="GXS258" s="730"/>
      <c r="GXT258" s="730"/>
      <c r="GXU258" s="730"/>
      <c r="GXV258" s="730"/>
      <c r="GXW258" s="730"/>
      <c r="GXX258" s="730"/>
      <c r="GXY258" s="730"/>
      <c r="GXZ258" s="730"/>
      <c r="GYA258" s="730"/>
      <c r="GYB258" s="730"/>
      <c r="GYC258" s="730"/>
      <c r="GYD258" s="730"/>
      <c r="GYE258" s="730"/>
      <c r="GYF258" s="730"/>
      <c r="GYG258" s="730"/>
      <c r="GYH258" s="730"/>
      <c r="GYI258" s="730"/>
      <c r="GYJ258" s="730"/>
      <c r="GYK258" s="730"/>
      <c r="GYL258" s="730"/>
      <c r="GYM258" s="730"/>
      <c r="GYN258" s="730"/>
      <c r="GYO258" s="730"/>
      <c r="GYP258" s="730"/>
      <c r="GYQ258" s="730"/>
      <c r="GYR258" s="730"/>
      <c r="GYS258" s="730"/>
      <c r="GYT258" s="730"/>
      <c r="GYU258" s="730"/>
      <c r="GYV258" s="730"/>
      <c r="GYW258" s="730"/>
      <c r="GYX258" s="730"/>
      <c r="GYY258" s="730"/>
      <c r="GYZ258" s="730"/>
      <c r="GZA258" s="730"/>
      <c r="GZB258" s="730"/>
      <c r="GZC258" s="730"/>
      <c r="GZD258" s="730"/>
      <c r="GZE258" s="730"/>
      <c r="GZF258" s="730"/>
      <c r="GZG258" s="730"/>
      <c r="GZH258" s="730"/>
      <c r="GZI258" s="730"/>
      <c r="GZJ258" s="730"/>
      <c r="GZK258" s="730"/>
      <c r="GZL258" s="730"/>
      <c r="GZM258" s="730"/>
      <c r="GZN258" s="730"/>
      <c r="GZO258" s="730"/>
      <c r="GZP258" s="730"/>
      <c r="GZQ258" s="730"/>
      <c r="GZR258" s="730"/>
      <c r="GZS258" s="730"/>
      <c r="GZT258" s="730"/>
      <c r="GZU258" s="730"/>
      <c r="GZV258" s="730"/>
      <c r="GZW258" s="730"/>
      <c r="GZX258" s="730"/>
      <c r="GZY258" s="730"/>
      <c r="GZZ258" s="730"/>
      <c r="HAA258" s="730"/>
      <c r="HAB258" s="730"/>
      <c r="HAC258" s="730"/>
      <c r="HAD258" s="730"/>
      <c r="HAE258" s="730"/>
      <c r="HAF258" s="730"/>
      <c r="HAG258" s="730"/>
      <c r="HAH258" s="730"/>
      <c r="HAI258" s="730"/>
      <c r="HAJ258" s="730"/>
      <c r="HAK258" s="730"/>
      <c r="HAL258" s="730"/>
      <c r="HAM258" s="730"/>
      <c r="HAN258" s="730"/>
      <c r="HAO258" s="730"/>
      <c r="HAP258" s="730"/>
      <c r="HAQ258" s="730"/>
      <c r="HAR258" s="730"/>
      <c r="HAS258" s="730"/>
      <c r="HAT258" s="730"/>
      <c r="HAU258" s="730"/>
      <c r="HAV258" s="730"/>
      <c r="HAW258" s="730"/>
      <c r="HAX258" s="730"/>
      <c r="HAY258" s="730"/>
      <c r="HAZ258" s="730"/>
      <c r="HBA258" s="730"/>
      <c r="HBB258" s="730"/>
      <c r="HBC258" s="730"/>
      <c r="HBD258" s="730"/>
      <c r="HBE258" s="730"/>
      <c r="HBF258" s="730"/>
      <c r="HBG258" s="730"/>
      <c r="HBH258" s="730"/>
      <c r="HBI258" s="730"/>
      <c r="HBJ258" s="730"/>
      <c r="HBK258" s="730"/>
      <c r="HBL258" s="730"/>
      <c r="HBM258" s="730"/>
      <c r="HBN258" s="730"/>
      <c r="HBO258" s="730"/>
      <c r="HBP258" s="730"/>
      <c r="HBQ258" s="730"/>
      <c r="HBR258" s="730"/>
      <c r="HBS258" s="730"/>
      <c r="HBT258" s="730"/>
      <c r="HBU258" s="730"/>
      <c r="HBV258" s="730"/>
      <c r="HBW258" s="730"/>
      <c r="HBX258" s="730"/>
      <c r="HBY258" s="730"/>
      <c r="HBZ258" s="730"/>
      <c r="HCA258" s="730"/>
      <c r="HCB258" s="730"/>
      <c r="HCC258" s="730"/>
      <c r="HCD258" s="730"/>
      <c r="HCE258" s="730"/>
      <c r="HCF258" s="730"/>
      <c r="HCG258" s="730"/>
      <c r="HCH258" s="730"/>
      <c r="HCI258" s="730"/>
      <c r="HCJ258" s="730"/>
      <c r="HCK258" s="730"/>
      <c r="HCL258" s="730"/>
      <c r="HCM258" s="730"/>
      <c r="HCN258" s="730"/>
      <c r="HCO258" s="730"/>
      <c r="HCP258" s="730"/>
      <c r="HCQ258" s="730"/>
      <c r="HCR258" s="730"/>
      <c r="HCS258" s="730"/>
      <c r="HCT258" s="730"/>
      <c r="HCU258" s="730"/>
      <c r="HCV258" s="730"/>
      <c r="HCW258" s="730"/>
      <c r="HCX258" s="730"/>
      <c r="HCY258" s="730"/>
      <c r="HCZ258" s="730"/>
      <c r="HDA258" s="730"/>
      <c r="HDB258" s="730"/>
      <c r="HDC258" s="730"/>
      <c r="HDD258" s="730"/>
      <c r="HDE258" s="730"/>
      <c r="HDF258" s="730"/>
      <c r="HDG258" s="730"/>
      <c r="HDH258" s="730"/>
      <c r="HDI258" s="730"/>
      <c r="HDJ258" s="730"/>
      <c r="HDK258" s="730"/>
      <c r="HDL258" s="730"/>
      <c r="HDM258" s="730"/>
      <c r="HDN258" s="730"/>
      <c r="HDO258" s="730"/>
      <c r="HDP258" s="730"/>
      <c r="HDQ258" s="730"/>
      <c r="HDR258" s="730"/>
      <c r="HDS258" s="730"/>
      <c r="HDT258" s="730"/>
      <c r="HDU258" s="730"/>
      <c r="HDV258" s="730"/>
      <c r="HDW258" s="730"/>
      <c r="HDX258" s="730"/>
      <c r="HDY258" s="730"/>
      <c r="HDZ258" s="730"/>
      <c r="HEA258" s="730"/>
      <c r="HEB258" s="730"/>
      <c r="HEC258" s="730"/>
      <c r="HED258" s="730"/>
      <c r="HEE258" s="730"/>
      <c r="HEF258" s="730"/>
      <c r="HEG258" s="730"/>
      <c r="HEH258" s="730"/>
      <c r="HEI258" s="730"/>
      <c r="HEJ258" s="730"/>
      <c r="HEK258" s="730"/>
      <c r="HEL258" s="730"/>
      <c r="HEM258" s="730"/>
      <c r="HEN258" s="730"/>
      <c r="HEO258" s="730"/>
      <c r="HEP258" s="730"/>
      <c r="HEQ258" s="730"/>
      <c r="HER258" s="730"/>
      <c r="HES258" s="730"/>
      <c r="HET258" s="730"/>
      <c r="HEU258" s="730"/>
      <c r="HEV258" s="730"/>
      <c r="HEW258" s="730"/>
      <c r="HEX258" s="730"/>
      <c r="HEY258" s="730"/>
      <c r="HEZ258" s="730"/>
      <c r="HFA258" s="730"/>
      <c r="HFB258" s="730"/>
      <c r="HFC258" s="730"/>
      <c r="HFD258" s="730"/>
      <c r="HFE258" s="730"/>
      <c r="HFF258" s="730"/>
      <c r="HFG258" s="730"/>
      <c r="HFH258" s="730"/>
      <c r="HFI258" s="730"/>
      <c r="HFJ258" s="730"/>
      <c r="HFK258" s="730"/>
      <c r="HFL258" s="730"/>
      <c r="HFM258" s="730"/>
      <c r="HFN258" s="730"/>
      <c r="HFO258" s="730"/>
      <c r="HFP258" s="730"/>
      <c r="HFQ258" s="730"/>
      <c r="HFR258" s="730"/>
      <c r="HFS258" s="730"/>
      <c r="HFT258" s="730"/>
      <c r="HFU258" s="730"/>
      <c r="HFV258" s="730"/>
      <c r="HFW258" s="730"/>
      <c r="HFX258" s="730"/>
      <c r="HFY258" s="730"/>
      <c r="HFZ258" s="730"/>
      <c r="HGA258" s="730"/>
      <c r="HGB258" s="730"/>
      <c r="HGC258" s="730"/>
      <c r="HGD258" s="730"/>
      <c r="HGE258" s="730"/>
      <c r="HGF258" s="730"/>
      <c r="HGG258" s="730"/>
      <c r="HGH258" s="730"/>
      <c r="HGI258" s="730"/>
      <c r="HGJ258" s="730"/>
      <c r="HGK258" s="730"/>
      <c r="HGL258" s="730"/>
      <c r="HGM258" s="730"/>
      <c r="HGN258" s="730"/>
      <c r="HGO258" s="730"/>
      <c r="HGP258" s="730"/>
      <c r="HGQ258" s="730"/>
      <c r="HGR258" s="730"/>
      <c r="HGS258" s="730"/>
      <c r="HGT258" s="730"/>
      <c r="HGU258" s="730"/>
      <c r="HGV258" s="730"/>
      <c r="HGW258" s="730"/>
      <c r="HGX258" s="730"/>
      <c r="HGY258" s="730"/>
      <c r="HGZ258" s="730"/>
      <c r="HHA258" s="730"/>
      <c r="HHB258" s="730"/>
      <c r="HHC258" s="730"/>
      <c r="HHD258" s="730"/>
      <c r="HHE258" s="730"/>
      <c r="HHF258" s="730"/>
      <c r="HHG258" s="730"/>
      <c r="HHH258" s="730"/>
      <c r="HHI258" s="730"/>
      <c r="HHJ258" s="730"/>
      <c r="HHK258" s="730"/>
      <c r="HHL258" s="730"/>
      <c r="HHM258" s="730"/>
      <c r="HHN258" s="730"/>
      <c r="HHO258" s="730"/>
      <c r="HHP258" s="730"/>
      <c r="HHQ258" s="730"/>
      <c r="HHR258" s="730"/>
      <c r="HHS258" s="730"/>
      <c r="HHT258" s="730"/>
      <c r="HHU258" s="730"/>
      <c r="HHV258" s="730"/>
      <c r="HHW258" s="730"/>
      <c r="HHX258" s="730"/>
      <c r="HHY258" s="730"/>
      <c r="HHZ258" s="730"/>
      <c r="HIA258" s="730"/>
      <c r="HIB258" s="730"/>
      <c r="HIC258" s="730"/>
      <c r="HID258" s="730"/>
      <c r="HIE258" s="730"/>
      <c r="HIF258" s="730"/>
      <c r="HIG258" s="730"/>
      <c r="HIH258" s="730"/>
      <c r="HII258" s="730"/>
      <c r="HIJ258" s="730"/>
      <c r="HIK258" s="730"/>
      <c r="HIL258" s="730"/>
      <c r="HIM258" s="730"/>
      <c r="HIN258" s="730"/>
      <c r="HIO258" s="730"/>
      <c r="HIP258" s="730"/>
      <c r="HIQ258" s="730"/>
      <c r="HIR258" s="730"/>
      <c r="HIS258" s="730"/>
      <c r="HIT258" s="730"/>
      <c r="HIU258" s="730"/>
      <c r="HIV258" s="730"/>
      <c r="HIW258" s="730"/>
      <c r="HIX258" s="730"/>
      <c r="HIY258" s="730"/>
      <c r="HIZ258" s="730"/>
      <c r="HJA258" s="730"/>
      <c r="HJB258" s="730"/>
      <c r="HJC258" s="730"/>
      <c r="HJD258" s="730"/>
      <c r="HJE258" s="730"/>
      <c r="HJF258" s="730"/>
      <c r="HJG258" s="730"/>
      <c r="HJH258" s="730"/>
      <c r="HJI258" s="730"/>
      <c r="HJJ258" s="730"/>
      <c r="HJK258" s="730"/>
      <c r="HJL258" s="730"/>
      <c r="HJM258" s="730"/>
      <c r="HJN258" s="730"/>
      <c r="HJO258" s="730"/>
      <c r="HJP258" s="730"/>
      <c r="HJQ258" s="730"/>
      <c r="HJR258" s="730"/>
      <c r="HJS258" s="730"/>
      <c r="HJT258" s="730"/>
      <c r="HJU258" s="730"/>
      <c r="HJV258" s="730"/>
      <c r="HJW258" s="730"/>
      <c r="HJX258" s="730"/>
      <c r="HJY258" s="730"/>
      <c r="HJZ258" s="730"/>
      <c r="HKA258" s="730"/>
      <c r="HKB258" s="730"/>
      <c r="HKC258" s="730"/>
      <c r="HKD258" s="730"/>
      <c r="HKE258" s="730"/>
      <c r="HKF258" s="730"/>
      <c r="HKG258" s="730"/>
      <c r="HKH258" s="730"/>
      <c r="HKI258" s="730"/>
      <c r="HKJ258" s="730"/>
      <c r="HKK258" s="730"/>
      <c r="HKL258" s="730"/>
      <c r="HKM258" s="730"/>
      <c r="HKN258" s="730"/>
      <c r="HKO258" s="730"/>
      <c r="HKP258" s="730"/>
      <c r="HKQ258" s="730"/>
      <c r="HKR258" s="730"/>
      <c r="HKS258" s="730"/>
      <c r="HKT258" s="730"/>
      <c r="HKU258" s="730"/>
      <c r="HKV258" s="730"/>
      <c r="HKW258" s="730"/>
      <c r="HKX258" s="730"/>
      <c r="HKY258" s="730"/>
      <c r="HKZ258" s="730"/>
      <c r="HLA258" s="730"/>
      <c r="HLB258" s="730"/>
      <c r="HLC258" s="730"/>
      <c r="HLD258" s="730"/>
      <c r="HLE258" s="730"/>
      <c r="HLF258" s="730"/>
      <c r="HLG258" s="730"/>
      <c r="HLH258" s="730"/>
      <c r="HLI258" s="730"/>
      <c r="HLJ258" s="730"/>
      <c r="HLK258" s="730"/>
      <c r="HLL258" s="730"/>
      <c r="HLM258" s="730"/>
      <c r="HLN258" s="730"/>
      <c r="HLO258" s="730"/>
      <c r="HLP258" s="730"/>
      <c r="HLQ258" s="730"/>
      <c r="HLR258" s="730"/>
      <c r="HLS258" s="730"/>
      <c r="HLT258" s="730"/>
      <c r="HLU258" s="730"/>
      <c r="HLV258" s="730"/>
      <c r="HLW258" s="730"/>
      <c r="HLX258" s="730"/>
      <c r="HLY258" s="730"/>
      <c r="HLZ258" s="730"/>
      <c r="HMA258" s="730"/>
      <c r="HMB258" s="730"/>
      <c r="HMC258" s="730"/>
      <c r="HMD258" s="730"/>
      <c r="HME258" s="730"/>
      <c r="HMF258" s="730"/>
      <c r="HMG258" s="730"/>
      <c r="HMH258" s="730"/>
      <c r="HMI258" s="730"/>
      <c r="HMJ258" s="730"/>
      <c r="HMK258" s="730"/>
      <c r="HML258" s="730"/>
      <c r="HMM258" s="730"/>
      <c r="HMN258" s="730"/>
      <c r="HMO258" s="730"/>
      <c r="HMP258" s="730"/>
      <c r="HMQ258" s="730"/>
      <c r="HMR258" s="730"/>
      <c r="HMS258" s="730"/>
      <c r="HMT258" s="730"/>
      <c r="HMU258" s="730"/>
      <c r="HMV258" s="730"/>
      <c r="HMW258" s="730"/>
      <c r="HMX258" s="730"/>
      <c r="HMY258" s="730"/>
      <c r="HMZ258" s="730"/>
      <c r="HNA258" s="730"/>
      <c r="HNB258" s="730"/>
      <c r="HNC258" s="730"/>
      <c r="HND258" s="730"/>
      <c r="HNE258" s="730"/>
      <c r="HNF258" s="730"/>
      <c r="HNG258" s="730"/>
      <c r="HNH258" s="730"/>
      <c r="HNI258" s="730"/>
      <c r="HNJ258" s="730"/>
      <c r="HNK258" s="730"/>
      <c r="HNL258" s="730"/>
      <c r="HNM258" s="730"/>
      <c r="HNN258" s="730"/>
      <c r="HNO258" s="730"/>
      <c r="HNP258" s="730"/>
      <c r="HNQ258" s="730"/>
      <c r="HNR258" s="730"/>
      <c r="HNS258" s="730"/>
      <c r="HNT258" s="730"/>
      <c r="HNU258" s="730"/>
      <c r="HNV258" s="730"/>
      <c r="HNW258" s="730"/>
      <c r="HNX258" s="730"/>
      <c r="HNY258" s="730"/>
      <c r="HNZ258" s="730"/>
      <c r="HOA258" s="730"/>
      <c r="HOB258" s="730"/>
      <c r="HOC258" s="730"/>
      <c r="HOD258" s="730"/>
      <c r="HOE258" s="730"/>
      <c r="HOF258" s="730"/>
      <c r="HOG258" s="730"/>
      <c r="HOH258" s="730"/>
      <c r="HOI258" s="730"/>
      <c r="HOJ258" s="730"/>
      <c r="HOK258" s="730"/>
      <c r="HOL258" s="730"/>
      <c r="HOM258" s="730"/>
      <c r="HON258" s="730"/>
      <c r="HOO258" s="730"/>
      <c r="HOP258" s="730"/>
      <c r="HOQ258" s="730"/>
      <c r="HOR258" s="730"/>
      <c r="HOS258" s="730"/>
      <c r="HOT258" s="730"/>
      <c r="HOU258" s="730"/>
      <c r="HOV258" s="730"/>
      <c r="HOW258" s="730"/>
      <c r="HOX258" s="730"/>
      <c r="HOY258" s="730"/>
      <c r="HOZ258" s="730"/>
      <c r="HPA258" s="730"/>
      <c r="HPB258" s="730"/>
      <c r="HPC258" s="730"/>
      <c r="HPD258" s="730"/>
      <c r="HPE258" s="730"/>
      <c r="HPF258" s="730"/>
      <c r="HPG258" s="730"/>
      <c r="HPH258" s="730"/>
      <c r="HPI258" s="730"/>
      <c r="HPJ258" s="730"/>
      <c r="HPK258" s="730"/>
      <c r="HPL258" s="730"/>
      <c r="HPM258" s="730"/>
      <c r="HPN258" s="730"/>
      <c r="HPO258" s="730"/>
      <c r="HPP258" s="730"/>
      <c r="HPQ258" s="730"/>
      <c r="HPR258" s="730"/>
      <c r="HPS258" s="730"/>
      <c r="HPT258" s="730"/>
      <c r="HPU258" s="730"/>
      <c r="HPV258" s="730"/>
      <c r="HPW258" s="730"/>
      <c r="HPX258" s="730"/>
      <c r="HPY258" s="730"/>
      <c r="HPZ258" s="730"/>
      <c r="HQA258" s="730"/>
      <c r="HQB258" s="730"/>
      <c r="HQC258" s="730"/>
      <c r="HQD258" s="730"/>
      <c r="HQE258" s="730"/>
      <c r="HQF258" s="730"/>
      <c r="HQG258" s="730"/>
      <c r="HQH258" s="730"/>
      <c r="HQI258" s="730"/>
      <c r="HQJ258" s="730"/>
      <c r="HQK258" s="730"/>
      <c r="HQL258" s="730"/>
      <c r="HQM258" s="730"/>
      <c r="HQN258" s="730"/>
      <c r="HQO258" s="730"/>
      <c r="HQP258" s="730"/>
      <c r="HQQ258" s="730"/>
      <c r="HQR258" s="730"/>
      <c r="HQS258" s="730"/>
      <c r="HQT258" s="730"/>
      <c r="HQU258" s="730"/>
      <c r="HQV258" s="730"/>
      <c r="HQW258" s="730"/>
      <c r="HQX258" s="730"/>
      <c r="HQY258" s="730"/>
      <c r="HQZ258" s="730"/>
      <c r="HRA258" s="730"/>
      <c r="HRB258" s="730"/>
      <c r="HRC258" s="730"/>
      <c r="HRD258" s="730"/>
      <c r="HRE258" s="730"/>
      <c r="HRF258" s="730"/>
      <c r="HRG258" s="730"/>
      <c r="HRH258" s="730"/>
      <c r="HRI258" s="730"/>
      <c r="HRJ258" s="730"/>
      <c r="HRK258" s="730"/>
      <c r="HRL258" s="730"/>
      <c r="HRM258" s="730"/>
      <c r="HRN258" s="730"/>
      <c r="HRO258" s="730"/>
      <c r="HRP258" s="730"/>
      <c r="HRQ258" s="730"/>
      <c r="HRR258" s="730"/>
      <c r="HRS258" s="730"/>
      <c r="HRT258" s="730"/>
      <c r="HRU258" s="730"/>
      <c r="HRV258" s="730"/>
      <c r="HRW258" s="730"/>
      <c r="HRX258" s="730"/>
      <c r="HRY258" s="730"/>
      <c r="HRZ258" s="730"/>
      <c r="HSA258" s="730"/>
      <c r="HSB258" s="730"/>
      <c r="HSC258" s="730"/>
      <c r="HSD258" s="730"/>
      <c r="HSE258" s="730"/>
      <c r="HSF258" s="730"/>
      <c r="HSG258" s="730"/>
      <c r="HSH258" s="730"/>
      <c r="HSI258" s="730"/>
      <c r="HSJ258" s="730"/>
      <c r="HSK258" s="730"/>
      <c r="HSL258" s="730"/>
      <c r="HSM258" s="730"/>
      <c r="HSN258" s="730"/>
      <c r="HSO258" s="730"/>
      <c r="HSP258" s="730"/>
      <c r="HSQ258" s="730"/>
      <c r="HSR258" s="730"/>
      <c r="HSS258" s="730"/>
      <c r="HST258" s="730"/>
      <c r="HSU258" s="730"/>
      <c r="HSV258" s="730"/>
      <c r="HSW258" s="730"/>
      <c r="HSX258" s="730"/>
      <c r="HSY258" s="730"/>
      <c r="HSZ258" s="730"/>
      <c r="HTA258" s="730"/>
      <c r="HTB258" s="730"/>
      <c r="HTC258" s="730"/>
      <c r="HTD258" s="730"/>
      <c r="HTE258" s="730"/>
      <c r="HTF258" s="730"/>
      <c r="HTG258" s="730"/>
      <c r="HTH258" s="730"/>
      <c r="HTI258" s="730"/>
      <c r="HTJ258" s="730"/>
      <c r="HTK258" s="730"/>
      <c r="HTL258" s="730"/>
      <c r="HTM258" s="730"/>
      <c r="HTN258" s="730"/>
      <c r="HTO258" s="730"/>
      <c r="HTP258" s="730"/>
      <c r="HTQ258" s="730"/>
      <c r="HTR258" s="730"/>
      <c r="HTS258" s="730"/>
      <c r="HTT258" s="730"/>
      <c r="HTU258" s="730"/>
      <c r="HTV258" s="730"/>
      <c r="HTW258" s="730"/>
      <c r="HTX258" s="730"/>
      <c r="HTY258" s="730"/>
      <c r="HTZ258" s="730"/>
      <c r="HUA258" s="730"/>
      <c r="HUB258" s="730"/>
      <c r="HUC258" s="730"/>
      <c r="HUD258" s="730"/>
      <c r="HUE258" s="730"/>
      <c r="HUF258" s="730"/>
      <c r="HUG258" s="730"/>
      <c r="HUH258" s="730"/>
      <c r="HUI258" s="730"/>
      <c r="HUJ258" s="730"/>
      <c r="HUK258" s="730"/>
      <c r="HUL258" s="730"/>
      <c r="HUM258" s="730"/>
      <c r="HUN258" s="730"/>
      <c r="HUO258" s="730"/>
      <c r="HUP258" s="730"/>
      <c r="HUQ258" s="730"/>
      <c r="HUR258" s="730"/>
      <c r="HUS258" s="730"/>
      <c r="HUT258" s="730"/>
      <c r="HUU258" s="730"/>
      <c r="HUV258" s="730"/>
      <c r="HUW258" s="730"/>
      <c r="HUX258" s="730"/>
      <c r="HUY258" s="730"/>
      <c r="HUZ258" s="730"/>
      <c r="HVA258" s="730"/>
      <c r="HVB258" s="730"/>
      <c r="HVC258" s="730"/>
      <c r="HVD258" s="730"/>
      <c r="HVE258" s="730"/>
      <c r="HVF258" s="730"/>
      <c r="HVG258" s="730"/>
      <c r="HVH258" s="730"/>
      <c r="HVI258" s="730"/>
      <c r="HVJ258" s="730"/>
      <c r="HVK258" s="730"/>
      <c r="HVL258" s="730"/>
      <c r="HVM258" s="730"/>
      <c r="HVN258" s="730"/>
      <c r="HVO258" s="730"/>
      <c r="HVP258" s="730"/>
      <c r="HVQ258" s="730"/>
      <c r="HVR258" s="730"/>
      <c r="HVS258" s="730"/>
      <c r="HVT258" s="730"/>
      <c r="HVU258" s="730"/>
      <c r="HVV258" s="730"/>
      <c r="HVW258" s="730"/>
      <c r="HVX258" s="730"/>
      <c r="HVY258" s="730"/>
      <c r="HVZ258" s="730"/>
      <c r="HWA258" s="730"/>
      <c r="HWB258" s="730"/>
      <c r="HWC258" s="730"/>
      <c r="HWD258" s="730"/>
      <c r="HWE258" s="730"/>
      <c r="HWF258" s="730"/>
      <c r="HWG258" s="730"/>
      <c r="HWH258" s="730"/>
      <c r="HWI258" s="730"/>
      <c r="HWJ258" s="730"/>
      <c r="HWK258" s="730"/>
      <c r="HWL258" s="730"/>
      <c r="HWM258" s="730"/>
      <c r="HWN258" s="730"/>
      <c r="HWO258" s="730"/>
      <c r="HWP258" s="730"/>
      <c r="HWQ258" s="730"/>
      <c r="HWR258" s="730"/>
      <c r="HWS258" s="730"/>
      <c r="HWT258" s="730"/>
      <c r="HWU258" s="730"/>
      <c r="HWV258" s="730"/>
      <c r="HWW258" s="730"/>
      <c r="HWX258" s="730"/>
      <c r="HWY258" s="730"/>
      <c r="HWZ258" s="730"/>
      <c r="HXA258" s="730"/>
      <c r="HXB258" s="730"/>
      <c r="HXC258" s="730"/>
      <c r="HXD258" s="730"/>
      <c r="HXE258" s="730"/>
      <c r="HXF258" s="730"/>
      <c r="HXG258" s="730"/>
      <c r="HXH258" s="730"/>
      <c r="HXI258" s="730"/>
      <c r="HXJ258" s="730"/>
      <c r="HXK258" s="730"/>
      <c r="HXL258" s="730"/>
      <c r="HXM258" s="730"/>
      <c r="HXN258" s="730"/>
      <c r="HXO258" s="730"/>
      <c r="HXP258" s="730"/>
      <c r="HXQ258" s="730"/>
      <c r="HXR258" s="730"/>
      <c r="HXS258" s="730"/>
      <c r="HXT258" s="730"/>
      <c r="HXU258" s="730"/>
      <c r="HXV258" s="730"/>
      <c r="HXW258" s="730"/>
      <c r="HXX258" s="730"/>
      <c r="HXY258" s="730"/>
      <c r="HXZ258" s="730"/>
      <c r="HYA258" s="730"/>
      <c r="HYB258" s="730"/>
      <c r="HYC258" s="730"/>
      <c r="HYD258" s="730"/>
      <c r="HYE258" s="730"/>
      <c r="HYF258" s="730"/>
      <c r="HYG258" s="730"/>
      <c r="HYH258" s="730"/>
      <c r="HYI258" s="730"/>
      <c r="HYJ258" s="730"/>
      <c r="HYK258" s="730"/>
      <c r="HYL258" s="730"/>
      <c r="HYM258" s="730"/>
      <c r="HYN258" s="730"/>
      <c r="HYO258" s="730"/>
      <c r="HYP258" s="730"/>
      <c r="HYQ258" s="730"/>
      <c r="HYR258" s="730"/>
      <c r="HYS258" s="730"/>
      <c r="HYT258" s="730"/>
      <c r="HYU258" s="730"/>
      <c r="HYV258" s="730"/>
      <c r="HYW258" s="730"/>
      <c r="HYX258" s="730"/>
      <c r="HYY258" s="730"/>
      <c r="HYZ258" s="730"/>
      <c r="HZA258" s="730"/>
      <c r="HZB258" s="730"/>
      <c r="HZC258" s="730"/>
      <c r="HZD258" s="730"/>
      <c r="HZE258" s="730"/>
      <c r="HZF258" s="730"/>
      <c r="HZG258" s="730"/>
      <c r="HZH258" s="730"/>
      <c r="HZI258" s="730"/>
      <c r="HZJ258" s="730"/>
      <c r="HZK258" s="730"/>
      <c r="HZL258" s="730"/>
      <c r="HZM258" s="730"/>
      <c r="HZN258" s="730"/>
      <c r="HZO258" s="730"/>
      <c r="HZP258" s="730"/>
      <c r="HZQ258" s="730"/>
      <c r="HZR258" s="730"/>
      <c r="HZS258" s="730"/>
      <c r="HZT258" s="730"/>
      <c r="HZU258" s="730"/>
      <c r="HZV258" s="730"/>
      <c r="HZW258" s="730"/>
      <c r="HZX258" s="730"/>
      <c r="HZY258" s="730"/>
      <c r="HZZ258" s="730"/>
      <c r="IAA258" s="730"/>
      <c r="IAB258" s="730"/>
      <c r="IAC258" s="730"/>
      <c r="IAD258" s="730"/>
      <c r="IAE258" s="730"/>
      <c r="IAF258" s="730"/>
      <c r="IAG258" s="730"/>
      <c r="IAH258" s="730"/>
      <c r="IAI258" s="730"/>
      <c r="IAJ258" s="730"/>
      <c r="IAK258" s="730"/>
      <c r="IAL258" s="730"/>
      <c r="IAM258" s="730"/>
      <c r="IAN258" s="730"/>
      <c r="IAO258" s="730"/>
      <c r="IAP258" s="730"/>
      <c r="IAQ258" s="730"/>
      <c r="IAR258" s="730"/>
      <c r="IAS258" s="730"/>
      <c r="IAT258" s="730"/>
      <c r="IAU258" s="730"/>
      <c r="IAV258" s="730"/>
      <c r="IAW258" s="730"/>
      <c r="IAX258" s="730"/>
      <c r="IAY258" s="730"/>
      <c r="IAZ258" s="730"/>
      <c r="IBA258" s="730"/>
      <c r="IBB258" s="730"/>
      <c r="IBC258" s="730"/>
      <c r="IBD258" s="730"/>
      <c r="IBE258" s="730"/>
      <c r="IBF258" s="730"/>
      <c r="IBG258" s="730"/>
      <c r="IBH258" s="730"/>
      <c r="IBI258" s="730"/>
      <c r="IBJ258" s="730"/>
      <c r="IBK258" s="730"/>
      <c r="IBL258" s="730"/>
      <c r="IBM258" s="730"/>
      <c r="IBN258" s="730"/>
      <c r="IBO258" s="730"/>
      <c r="IBP258" s="730"/>
      <c r="IBQ258" s="730"/>
      <c r="IBR258" s="730"/>
      <c r="IBS258" s="730"/>
      <c r="IBT258" s="730"/>
      <c r="IBU258" s="730"/>
      <c r="IBV258" s="730"/>
      <c r="IBW258" s="730"/>
      <c r="IBX258" s="730"/>
      <c r="IBY258" s="730"/>
      <c r="IBZ258" s="730"/>
      <c r="ICA258" s="730"/>
      <c r="ICB258" s="730"/>
      <c r="ICC258" s="730"/>
      <c r="ICD258" s="730"/>
      <c r="ICE258" s="730"/>
      <c r="ICF258" s="730"/>
      <c r="ICG258" s="730"/>
      <c r="ICH258" s="730"/>
      <c r="ICI258" s="730"/>
      <c r="ICJ258" s="730"/>
      <c r="ICK258" s="730"/>
      <c r="ICL258" s="730"/>
      <c r="ICM258" s="730"/>
      <c r="ICN258" s="730"/>
      <c r="ICO258" s="730"/>
      <c r="ICP258" s="730"/>
      <c r="ICQ258" s="730"/>
      <c r="ICR258" s="730"/>
      <c r="ICS258" s="730"/>
      <c r="ICT258" s="730"/>
      <c r="ICU258" s="730"/>
      <c r="ICV258" s="730"/>
      <c r="ICW258" s="730"/>
      <c r="ICX258" s="730"/>
      <c r="ICY258" s="730"/>
      <c r="ICZ258" s="730"/>
      <c r="IDA258" s="730"/>
      <c r="IDB258" s="730"/>
      <c r="IDC258" s="730"/>
      <c r="IDD258" s="730"/>
      <c r="IDE258" s="730"/>
      <c r="IDF258" s="730"/>
      <c r="IDG258" s="730"/>
      <c r="IDH258" s="730"/>
      <c r="IDI258" s="730"/>
      <c r="IDJ258" s="730"/>
      <c r="IDK258" s="730"/>
      <c r="IDL258" s="730"/>
      <c r="IDM258" s="730"/>
      <c r="IDN258" s="730"/>
      <c r="IDO258" s="730"/>
      <c r="IDP258" s="730"/>
      <c r="IDQ258" s="730"/>
      <c r="IDR258" s="730"/>
      <c r="IDS258" s="730"/>
      <c r="IDT258" s="730"/>
      <c r="IDU258" s="730"/>
      <c r="IDV258" s="730"/>
      <c r="IDW258" s="730"/>
      <c r="IDX258" s="730"/>
      <c r="IDY258" s="730"/>
      <c r="IDZ258" s="730"/>
      <c r="IEA258" s="730"/>
      <c r="IEB258" s="730"/>
      <c r="IEC258" s="730"/>
      <c r="IED258" s="730"/>
      <c r="IEE258" s="730"/>
      <c r="IEF258" s="730"/>
      <c r="IEG258" s="730"/>
      <c r="IEH258" s="730"/>
      <c r="IEI258" s="730"/>
      <c r="IEJ258" s="730"/>
      <c r="IEK258" s="730"/>
      <c r="IEL258" s="730"/>
      <c r="IEM258" s="730"/>
      <c r="IEN258" s="730"/>
      <c r="IEO258" s="730"/>
      <c r="IEP258" s="730"/>
      <c r="IEQ258" s="730"/>
      <c r="IER258" s="730"/>
      <c r="IES258" s="730"/>
      <c r="IET258" s="730"/>
      <c r="IEU258" s="730"/>
      <c r="IEV258" s="730"/>
      <c r="IEW258" s="730"/>
      <c r="IEX258" s="730"/>
      <c r="IEY258" s="730"/>
      <c r="IEZ258" s="730"/>
      <c r="IFA258" s="730"/>
      <c r="IFB258" s="730"/>
      <c r="IFC258" s="730"/>
      <c r="IFD258" s="730"/>
      <c r="IFE258" s="730"/>
      <c r="IFF258" s="730"/>
      <c r="IFG258" s="730"/>
      <c r="IFH258" s="730"/>
      <c r="IFI258" s="730"/>
      <c r="IFJ258" s="730"/>
      <c r="IFK258" s="730"/>
      <c r="IFL258" s="730"/>
      <c r="IFM258" s="730"/>
      <c r="IFN258" s="730"/>
      <c r="IFO258" s="730"/>
      <c r="IFP258" s="730"/>
      <c r="IFQ258" s="730"/>
      <c r="IFR258" s="730"/>
      <c r="IFS258" s="730"/>
      <c r="IFT258" s="730"/>
      <c r="IFU258" s="730"/>
      <c r="IFV258" s="730"/>
      <c r="IFW258" s="730"/>
      <c r="IFX258" s="730"/>
      <c r="IFY258" s="730"/>
      <c r="IFZ258" s="730"/>
      <c r="IGA258" s="730"/>
      <c r="IGB258" s="730"/>
      <c r="IGC258" s="730"/>
      <c r="IGD258" s="730"/>
      <c r="IGE258" s="730"/>
      <c r="IGF258" s="730"/>
      <c r="IGG258" s="730"/>
      <c r="IGH258" s="730"/>
      <c r="IGI258" s="730"/>
      <c r="IGJ258" s="730"/>
      <c r="IGK258" s="730"/>
      <c r="IGL258" s="730"/>
      <c r="IGM258" s="730"/>
      <c r="IGN258" s="730"/>
      <c r="IGO258" s="730"/>
      <c r="IGP258" s="730"/>
      <c r="IGQ258" s="730"/>
      <c r="IGR258" s="730"/>
      <c r="IGS258" s="730"/>
      <c r="IGT258" s="730"/>
      <c r="IGU258" s="730"/>
      <c r="IGV258" s="730"/>
      <c r="IGW258" s="730"/>
      <c r="IGX258" s="730"/>
      <c r="IGY258" s="730"/>
      <c r="IGZ258" s="730"/>
      <c r="IHA258" s="730"/>
      <c r="IHB258" s="730"/>
      <c r="IHC258" s="730"/>
      <c r="IHD258" s="730"/>
      <c r="IHE258" s="730"/>
      <c r="IHF258" s="730"/>
      <c r="IHG258" s="730"/>
      <c r="IHH258" s="730"/>
      <c r="IHI258" s="730"/>
      <c r="IHJ258" s="730"/>
      <c r="IHK258" s="730"/>
      <c r="IHL258" s="730"/>
      <c r="IHM258" s="730"/>
      <c r="IHN258" s="730"/>
      <c r="IHO258" s="730"/>
      <c r="IHP258" s="730"/>
      <c r="IHQ258" s="730"/>
      <c r="IHR258" s="730"/>
      <c r="IHS258" s="730"/>
      <c r="IHT258" s="730"/>
      <c r="IHU258" s="730"/>
      <c r="IHV258" s="730"/>
      <c r="IHW258" s="730"/>
      <c r="IHX258" s="730"/>
      <c r="IHY258" s="730"/>
      <c r="IHZ258" s="730"/>
      <c r="IIA258" s="730"/>
      <c r="IIB258" s="730"/>
      <c r="IIC258" s="730"/>
      <c r="IID258" s="730"/>
      <c r="IIE258" s="730"/>
      <c r="IIF258" s="730"/>
      <c r="IIG258" s="730"/>
      <c r="IIH258" s="730"/>
      <c r="III258" s="730"/>
      <c r="IIJ258" s="730"/>
      <c r="IIK258" s="730"/>
      <c r="IIL258" s="730"/>
      <c r="IIM258" s="730"/>
      <c r="IIN258" s="730"/>
      <c r="IIO258" s="730"/>
      <c r="IIP258" s="730"/>
      <c r="IIQ258" s="730"/>
      <c r="IIR258" s="730"/>
      <c r="IIS258" s="730"/>
      <c r="IIT258" s="730"/>
      <c r="IIU258" s="730"/>
      <c r="IIV258" s="730"/>
      <c r="IIW258" s="730"/>
      <c r="IIX258" s="730"/>
      <c r="IIY258" s="730"/>
      <c r="IIZ258" s="730"/>
      <c r="IJA258" s="730"/>
      <c r="IJB258" s="730"/>
      <c r="IJC258" s="730"/>
      <c r="IJD258" s="730"/>
      <c r="IJE258" s="730"/>
      <c r="IJF258" s="730"/>
      <c r="IJG258" s="730"/>
      <c r="IJH258" s="730"/>
      <c r="IJI258" s="730"/>
      <c r="IJJ258" s="730"/>
      <c r="IJK258" s="730"/>
      <c r="IJL258" s="730"/>
      <c r="IJM258" s="730"/>
      <c r="IJN258" s="730"/>
      <c r="IJO258" s="730"/>
      <c r="IJP258" s="730"/>
      <c r="IJQ258" s="730"/>
      <c r="IJR258" s="730"/>
      <c r="IJS258" s="730"/>
      <c r="IJT258" s="730"/>
      <c r="IJU258" s="730"/>
      <c r="IJV258" s="730"/>
      <c r="IJW258" s="730"/>
      <c r="IJX258" s="730"/>
      <c r="IJY258" s="730"/>
      <c r="IJZ258" s="730"/>
      <c r="IKA258" s="730"/>
      <c r="IKB258" s="730"/>
      <c r="IKC258" s="730"/>
      <c r="IKD258" s="730"/>
      <c r="IKE258" s="730"/>
      <c r="IKF258" s="730"/>
      <c r="IKG258" s="730"/>
      <c r="IKH258" s="730"/>
      <c r="IKI258" s="730"/>
      <c r="IKJ258" s="730"/>
      <c r="IKK258" s="730"/>
      <c r="IKL258" s="730"/>
      <c r="IKM258" s="730"/>
      <c r="IKN258" s="730"/>
      <c r="IKO258" s="730"/>
      <c r="IKP258" s="730"/>
      <c r="IKQ258" s="730"/>
      <c r="IKR258" s="730"/>
      <c r="IKS258" s="730"/>
      <c r="IKT258" s="730"/>
      <c r="IKU258" s="730"/>
      <c r="IKV258" s="730"/>
      <c r="IKW258" s="730"/>
      <c r="IKX258" s="730"/>
      <c r="IKY258" s="730"/>
      <c r="IKZ258" s="730"/>
      <c r="ILA258" s="730"/>
      <c r="ILB258" s="730"/>
      <c r="ILC258" s="730"/>
      <c r="ILD258" s="730"/>
      <c r="ILE258" s="730"/>
      <c r="ILF258" s="730"/>
      <c r="ILG258" s="730"/>
      <c r="ILH258" s="730"/>
      <c r="ILI258" s="730"/>
      <c r="ILJ258" s="730"/>
      <c r="ILK258" s="730"/>
      <c r="ILL258" s="730"/>
      <c r="ILM258" s="730"/>
      <c r="ILN258" s="730"/>
      <c r="ILO258" s="730"/>
      <c r="ILP258" s="730"/>
      <c r="ILQ258" s="730"/>
      <c r="ILR258" s="730"/>
      <c r="ILS258" s="730"/>
      <c r="ILT258" s="730"/>
      <c r="ILU258" s="730"/>
      <c r="ILV258" s="730"/>
      <c r="ILW258" s="730"/>
      <c r="ILX258" s="730"/>
      <c r="ILY258" s="730"/>
      <c r="ILZ258" s="730"/>
      <c r="IMA258" s="730"/>
      <c r="IMB258" s="730"/>
      <c r="IMC258" s="730"/>
      <c r="IMD258" s="730"/>
      <c r="IME258" s="730"/>
      <c r="IMF258" s="730"/>
      <c r="IMG258" s="730"/>
      <c r="IMH258" s="730"/>
      <c r="IMI258" s="730"/>
      <c r="IMJ258" s="730"/>
      <c r="IMK258" s="730"/>
      <c r="IML258" s="730"/>
      <c r="IMM258" s="730"/>
      <c r="IMN258" s="730"/>
      <c r="IMO258" s="730"/>
      <c r="IMP258" s="730"/>
      <c r="IMQ258" s="730"/>
      <c r="IMR258" s="730"/>
      <c r="IMS258" s="730"/>
      <c r="IMT258" s="730"/>
      <c r="IMU258" s="730"/>
      <c r="IMV258" s="730"/>
      <c r="IMW258" s="730"/>
      <c r="IMX258" s="730"/>
      <c r="IMY258" s="730"/>
      <c r="IMZ258" s="730"/>
      <c r="INA258" s="730"/>
      <c r="INB258" s="730"/>
      <c r="INC258" s="730"/>
      <c r="IND258" s="730"/>
      <c r="INE258" s="730"/>
      <c r="INF258" s="730"/>
      <c r="ING258" s="730"/>
      <c r="INH258" s="730"/>
      <c r="INI258" s="730"/>
      <c r="INJ258" s="730"/>
      <c r="INK258" s="730"/>
      <c r="INL258" s="730"/>
      <c r="INM258" s="730"/>
      <c r="INN258" s="730"/>
      <c r="INO258" s="730"/>
      <c r="INP258" s="730"/>
      <c r="INQ258" s="730"/>
      <c r="INR258" s="730"/>
      <c r="INS258" s="730"/>
      <c r="INT258" s="730"/>
      <c r="INU258" s="730"/>
      <c r="INV258" s="730"/>
      <c r="INW258" s="730"/>
      <c r="INX258" s="730"/>
      <c r="INY258" s="730"/>
      <c r="INZ258" s="730"/>
      <c r="IOA258" s="730"/>
      <c r="IOB258" s="730"/>
      <c r="IOC258" s="730"/>
      <c r="IOD258" s="730"/>
      <c r="IOE258" s="730"/>
      <c r="IOF258" s="730"/>
      <c r="IOG258" s="730"/>
      <c r="IOH258" s="730"/>
      <c r="IOI258" s="730"/>
      <c r="IOJ258" s="730"/>
      <c r="IOK258" s="730"/>
      <c r="IOL258" s="730"/>
      <c r="IOM258" s="730"/>
      <c r="ION258" s="730"/>
      <c r="IOO258" s="730"/>
      <c r="IOP258" s="730"/>
      <c r="IOQ258" s="730"/>
      <c r="IOR258" s="730"/>
      <c r="IOS258" s="730"/>
      <c r="IOT258" s="730"/>
      <c r="IOU258" s="730"/>
      <c r="IOV258" s="730"/>
      <c r="IOW258" s="730"/>
      <c r="IOX258" s="730"/>
      <c r="IOY258" s="730"/>
      <c r="IOZ258" s="730"/>
      <c r="IPA258" s="730"/>
      <c r="IPB258" s="730"/>
      <c r="IPC258" s="730"/>
      <c r="IPD258" s="730"/>
      <c r="IPE258" s="730"/>
      <c r="IPF258" s="730"/>
      <c r="IPG258" s="730"/>
      <c r="IPH258" s="730"/>
      <c r="IPI258" s="730"/>
      <c r="IPJ258" s="730"/>
      <c r="IPK258" s="730"/>
      <c r="IPL258" s="730"/>
      <c r="IPM258" s="730"/>
      <c r="IPN258" s="730"/>
      <c r="IPO258" s="730"/>
      <c r="IPP258" s="730"/>
      <c r="IPQ258" s="730"/>
      <c r="IPR258" s="730"/>
      <c r="IPS258" s="730"/>
      <c r="IPT258" s="730"/>
      <c r="IPU258" s="730"/>
      <c r="IPV258" s="730"/>
      <c r="IPW258" s="730"/>
      <c r="IPX258" s="730"/>
      <c r="IPY258" s="730"/>
      <c r="IPZ258" s="730"/>
      <c r="IQA258" s="730"/>
      <c r="IQB258" s="730"/>
      <c r="IQC258" s="730"/>
      <c r="IQD258" s="730"/>
      <c r="IQE258" s="730"/>
      <c r="IQF258" s="730"/>
      <c r="IQG258" s="730"/>
      <c r="IQH258" s="730"/>
      <c r="IQI258" s="730"/>
      <c r="IQJ258" s="730"/>
      <c r="IQK258" s="730"/>
      <c r="IQL258" s="730"/>
      <c r="IQM258" s="730"/>
      <c r="IQN258" s="730"/>
      <c r="IQO258" s="730"/>
      <c r="IQP258" s="730"/>
      <c r="IQQ258" s="730"/>
      <c r="IQR258" s="730"/>
      <c r="IQS258" s="730"/>
      <c r="IQT258" s="730"/>
      <c r="IQU258" s="730"/>
      <c r="IQV258" s="730"/>
      <c r="IQW258" s="730"/>
      <c r="IQX258" s="730"/>
      <c r="IQY258" s="730"/>
      <c r="IQZ258" s="730"/>
      <c r="IRA258" s="730"/>
      <c r="IRB258" s="730"/>
      <c r="IRC258" s="730"/>
      <c r="IRD258" s="730"/>
      <c r="IRE258" s="730"/>
      <c r="IRF258" s="730"/>
      <c r="IRG258" s="730"/>
      <c r="IRH258" s="730"/>
      <c r="IRI258" s="730"/>
      <c r="IRJ258" s="730"/>
      <c r="IRK258" s="730"/>
      <c r="IRL258" s="730"/>
      <c r="IRM258" s="730"/>
      <c r="IRN258" s="730"/>
      <c r="IRO258" s="730"/>
      <c r="IRP258" s="730"/>
      <c r="IRQ258" s="730"/>
      <c r="IRR258" s="730"/>
      <c r="IRS258" s="730"/>
      <c r="IRT258" s="730"/>
      <c r="IRU258" s="730"/>
      <c r="IRV258" s="730"/>
      <c r="IRW258" s="730"/>
      <c r="IRX258" s="730"/>
      <c r="IRY258" s="730"/>
      <c r="IRZ258" s="730"/>
      <c r="ISA258" s="730"/>
      <c r="ISB258" s="730"/>
      <c r="ISC258" s="730"/>
      <c r="ISD258" s="730"/>
      <c r="ISE258" s="730"/>
      <c r="ISF258" s="730"/>
      <c r="ISG258" s="730"/>
      <c r="ISH258" s="730"/>
      <c r="ISI258" s="730"/>
      <c r="ISJ258" s="730"/>
      <c r="ISK258" s="730"/>
      <c r="ISL258" s="730"/>
      <c r="ISM258" s="730"/>
      <c r="ISN258" s="730"/>
      <c r="ISO258" s="730"/>
      <c r="ISP258" s="730"/>
      <c r="ISQ258" s="730"/>
      <c r="ISR258" s="730"/>
      <c r="ISS258" s="730"/>
      <c r="IST258" s="730"/>
      <c r="ISU258" s="730"/>
      <c r="ISV258" s="730"/>
      <c r="ISW258" s="730"/>
      <c r="ISX258" s="730"/>
      <c r="ISY258" s="730"/>
      <c r="ISZ258" s="730"/>
      <c r="ITA258" s="730"/>
      <c r="ITB258" s="730"/>
      <c r="ITC258" s="730"/>
      <c r="ITD258" s="730"/>
      <c r="ITE258" s="730"/>
      <c r="ITF258" s="730"/>
      <c r="ITG258" s="730"/>
      <c r="ITH258" s="730"/>
      <c r="ITI258" s="730"/>
      <c r="ITJ258" s="730"/>
      <c r="ITK258" s="730"/>
      <c r="ITL258" s="730"/>
      <c r="ITM258" s="730"/>
      <c r="ITN258" s="730"/>
      <c r="ITO258" s="730"/>
      <c r="ITP258" s="730"/>
      <c r="ITQ258" s="730"/>
      <c r="ITR258" s="730"/>
      <c r="ITS258" s="730"/>
      <c r="ITT258" s="730"/>
      <c r="ITU258" s="730"/>
      <c r="ITV258" s="730"/>
      <c r="ITW258" s="730"/>
      <c r="ITX258" s="730"/>
      <c r="ITY258" s="730"/>
      <c r="ITZ258" s="730"/>
      <c r="IUA258" s="730"/>
      <c r="IUB258" s="730"/>
      <c r="IUC258" s="730"/>
      <c r="IUD258" s="730"/>
      <c r="IUE258" s="730"/>
      <c r="IUF258" s="730"/>
      <c r="IUG258" s="730"/>
      <c r="IUH258" s="730"/>
      <c r="IUI258" s="730"/>
      <c r="IUJ258" s="730"/>
      <c r="IUK258" s="730"/>
      <c r="IUL258" s="730"/>
      <c r="IUM258" s="730"/>
      <c r="IUN258" s="730"/>
      <c r="IUO258" s="730"/>
      <c r="IUP258" s="730"/>
      <c r="IUQ258" s="730"/>
      <c r="IUR258" s="730"/>
      <c r="IUS258" s="730"/>
      <c r="IUT258" s="730"/>
      <c r="IUU258" s="730"/>
      <c r="IUV258" s="730"/>
      <c r="IUW258" s="730"/>
      <c r="IUX258" s="730"/>
      <c r="IUY258" s="730"/>
      <c r="IUZ258" s="730"/>
      <c r="IVA258" s="730"/>
      <c r="IVB258" s="730"/>
      <c r="IVC258" s="730"/>
      <c r="IVD258" s="730"/>
      <c r="IVE258" s="730"/>
      <c r="IVF258" s="730"/>
      <c r="IVG258" s="730"/>
      <c r="IVH258" s="730"/>
      <c r="IVI258" s="730"/>
      <c r="IVJ258" s="730"/>
      <c r="IVK258" s="730"/>
      <c r="IVL258" s="730"/>
      <c r="IVM258" s="730"/>
      <c r="IVN258" s="730"/>
      <c r="IVO258" s="730"/>
      <c r="IVP258" s="730"/>
      <c r="IVQ258" s="730"/>
      <c r="IVR258" s="730"/>
      <c r="IVS258" s="730"/>
      <c r="IVT258" s="730"/>
      <c r="IVU258" s="730"/>
      <c r="IVV258" s="730"/>
      <c r="IVW258" s="730"/>
      <c r="IVX258" s="730"/>
      <c r="IVY258" s="730"/>
      <c r="IVZ258" s="730"/>
      <c r="IWA258" s="730"/>
      <c r="IWB258" s="730"/>
      <c r="IWC258" s="730"/>
      <c r="IWD258" s="730"/>
      <c r="IWE258" s="730"/>
      <c r="IWF258" s="730"/>
      <c r="IWG258" s="730"/>
      <c r="IWH258" s="730"/>
      <c r="IWI258" s="730"/>
      <c r="IWJ258" s="730"/>
      <c r="IWK258" s="730"/>
      <c r="IWL258" s="730"/>
      <c r="IWM258" s="730"/>
      <c r="IWN258" s="730"/>
      <c r="IWO258" s="730"/>
      <c r="IWP258" s="730"/>
      <c r="IWQ258" s="730"/>
      <c r="IWR258" s="730"/>
      <c r="IWS258" s="730"/>
      <c r="IWT258" s="730"/>
      <c r="IWU258" s="730"/>
      <c r="IWV258" s="730"/>
      <c r="IWW258" s="730"/>
      <c r="IWX258" s="730"/>
      <c r="IWY258" s="730"/>
      <c r="IWZ258" s="730"/>
      <c r="IXA258" s="730"/>
      <c r="IXB258" s="730"/>
      <c r="IXC258" s="730"/>
      <c r="IXD258" s="730"/>
      <c r="IXE258" s="730"/>
      <c r="IXF258" s="730"/>
      <c r="IXG258" s="730"/>
      <c r="IXH258" s="730"/>
      <c r="IXI258" s="730"/>
      <c r="IXJ258" s="730"/>
      <c r="IXK258" s="730"/>
      <c r="IXL258" s="730"/>
      <c r="IXM258" s="730"/>
      <c r="IXN258" s="730"/>
      <c r="IXO258" s="730"/>
      <c r="IXP258" s="730"/>
      <c r="IXQ258" s="730"/>
      <c r="IXR258" s="730"/>
      <c r="IXS258" s="730"/>
      <c r="IXT258" s="730"/>
      <c r="IXU258" s="730"/>
      <c r="IXV258" s="730"/>
      <c r="IXW258" s="730"/>
      <c r="IXX258" s="730"/>
      <c r="IXY258" s="730"/>
      <c r="IXZ258" s="730"/>
      <c r="IYA258" s="730"/>
      <c r="IYB258" s="730"/>
      <c r="IYC258" s="730"/>
      <c r="IYD258" s="730"/>
      <c r="IYE258" s="730"/>
      <c r="IYF258" s="730"/>
      <c r="IYG258" s="730"/>
      <c r="IYH258" s="730"/>
      <c r="IYI258" s="730"/>
      <c r="IYJ258" s="730"/>
      <c r="IYK258" s="730"/>
      <c r="IYL258" s="730"/>
      <c r="IYM258" s="730"/>
      <c r="IYN258" s="730"/>
      <c r="IYO258" s="730"/>
      <c r="IYP258" s="730"/>
      <c r="IYQ258" s="730"/>
      <c r="IYR258" s="730"/>
      <c r="IYS258" s="730"/>
      <c r="IYT258" s="730"/>
      <c r="IYU258" s="730"/>
      <c r="IYV258" s="730"/>
      <c r="IYW258" s="730"/>
      <c r="IYX258" s="730"/>
      <c r="IYY258" s="730"/>
      <c r="IYZ258" s="730"/>
      <c r="IZA258" s="730"/>
      <c r="IZB258" s="730"/>
      <c r="IZC258" s="730"/>
      <c r="IZD258" s="730"/>
      <c r="IZE258" s="730"/>
      <c r="IZF258" s="730"/>
      <c r="IZG258" s="730"/>
      <c r="IZH258" s="730"/>
      <c r="IZI258" s="730"/>
      <c r="IZJ258" s="730"/>
      <c r="IZK258" s="730"/>
      <c r="IZL258" s="730"/>
      <c r="IZM258" s="730"/>
      <c r="IZN258" s="730"/>
      <c r="IZO258" s="730"/>
      <c r="IZP258" s="730"/>
      <c r="IZQ258" s="730"/>
      <c r="IZR258" s="730"/>
      <c r="IZS258" s="730"/>
      <c r="IZT258" s="730"/>
      <c r="IZU258" s="730"/>
      <c r="IZV258" s="730"/>
      <c r="IZW258" s="730"/>
      <c r="IZX258" s="730"/>
      <c r="IZY258" s="730"/>
      <c r="IZZ258" s="730"/>
      <c r="JAA258" s="730"/>
      <c r="JAB258" s="730"/>
      <c r="JAC258" s="730"/>
      <c r="JAD258" s="730"/>
      <c r="JAE258" s="730"/>
      <c r="JAF258" s="730"/>
      <c r="JAG258" s="730"/>
      <c r="JAH258" s="730"/>
      <c r="JAI258" s="730"/>
      <c r="JAJ258" s="730"/>
      <c r="JAK258" s="730"/>
      <c r="JAL258" s="730"/>
      <c r="JAM258" s="730"/>
      <c r="JAN258" s="730"/>
      <c r="JAO258" s="730"/>
      <c r="JAP258" s="730"/>
      <c r="JAQ258" s="730"/>
      <c r="JAR258" s="730"/>
      <c r="JAS258" s="730"/>
      <c r="JAT258" s="730"/>
      <c r="JAU258" s="730"/>
      <c r="JAV258" s="730"/>
      <c r="JAW258" s="730"/>
      <c r="JAX258" s="730"/>
      <c r="JAY258" s="730"/>
      <c r="JAZ258" s="730"/>
      <c r="JBA258" s="730"/>
      <c r="JBB258" s="730"/>
      <c r="JBC258" s="730"/>
      <c r="JBD258" s="730"/>
      <c r="JBE258" s="730"/>
      <c r="JBF258" s="730"/>
      <c r="JBG258" s="730"/>
      <c r="JBH258" s="730"/>
      <c r="JBI258" s="730"/>
      <c r="JBJ258" s="730"/>
      <c r="JBK258" s="730"/>
      <c r="JBL258" s="730"/>
      <c r="JBM258" s="730"/>
      <c r="JBN258" s="730"/>
      <c r="JBO258" s="730"/>
      <c r="JBP258" s="730"/>
      <c r="JBQ258" s="730"/>
      <c r="JBR258" s="730"/>
      <c r="JBS258" s="730"/>
      <c r="JBT258" s="730"/>
      <c r="JBU258" s="730"/>
      <c r="JBV258" s="730"/>
      <c r="JBW258" s="730"/>
      <c r="JBX258" s="730"/>
      <c r="JBY258" s="730"/>
      <c r="JBZ258" s="730"/>
      <c r="JCA258" s="730"/>
      <c r="JCB258" s="730"/>
      <c r="JCC258" s="730"/>
      <c r="JCD258" s="730"/>
      <c r="JCE258" s="730"/>
      <c r="JCF258" s="730"/>
      <c r="JCG258" s="730"/>
      <c r="JCH258" s="730"/>
      <c r="JCI258" s="730"/>
      <c r="JCJ258" s="730"/>
      <c r="JCK258" s="730"/>
      <c r="JCL258" s="730"/>
      <c r="JCM258" s="730"/>
      <c r="JCN258" s="730"/>
      <c r="JCO258" s="730"/>
      <c r="JCP258" s="730"/>
      <c r="JCQ258" s="730"/>
      <c r="JCR258" s="730"/>
      <c r="JCS258" s="730"/>
      <c r="JCT258" s="730"/>
      <c r="JCU258" s="730"/>
      <c r="JCV258" s="730"/>
      <c r="JCW258" s="730"/>
      <c r="JCX258" s="730"/>
      <c r="JCY258" s="730"/>
      <c r="JCZ258" s="730"/>
      <c r="JDA258" s="730"/>
      <c r="JDB258" s="730"/>
      <c r="JDC258" s="730"/>
      <c r="JDD258" s="730"/>
      <c r="JDE258" s="730"/>
      <c r="JDF258" s="730"/>
      <c r="JDG258" s="730"/>
      <c r="JDH258" s="730"/>
      <c r="JDI258" s="730"/>
      <c r="JDJ258" s="730"/>
      <c r="JDK258" s="730"/>
      <c r="JDL258" s="730"/>
      <c r="JDM258" s="730"/>
      <c r="JDN258" s="730"/>
      <c r="JDO258" s="730"/>
      <c r="JDP258" s="730"/>
      <c r="JDQ258" s="730"/>
      <c r="JDR258" s="730"/>
      <c r="JDS258" s="730"/>
      <c r="JDT258" s="730"/>
      <c r="JDU258" s="730"/>
      <c r="JDV258" s="730"/>
      <c r="JDW258" s="730"/>
      <c r="JDX258" s="730"/>
      <c r="JDY258" s="730"/>
      <c r="JDZ258" s="730"/>
      <c r="JEA258" s="730"/>
      <c r="JEB258" s="730"/>
      <c r="JEC258" s="730"/>
      <c r="JED258" s="730"/>
      <c r="JEE258" s="730"/>
      <c r="JEF258" s="730"/>
      <c r="JEG258" s="730"/>
      <c r="JEH258" s="730"/>
      <c r="JEI258" s="730"/>
      <c r="JEJ258" s="730"/>
      <c r="JEK258" s="730"/>
      <c r="JEL258" s="730"/>
      <c r="JEM258" s="730"/>
      <c r="JEN258" s="730"/>
      <c r="JEO258" s="730"/>
      <c r="JEP258" s="730"/>
      <c r="JEQ258" s="730"/>
      <c r="JER258" s="730"/>
      <c r="JES258" s="730"/>
      <c r="JET258" s="730"/>
      <c r="JEU258" s="730"/>
      <c r="JEV258" s="730"/>
      <c r="JEW258" s="730"/>
      <c r="JEX258" s="730"/>
      <c r="JEY258" s="730"/>
      <c r="JEZ258" s="730"/>
      <c r="JFA258" s="730"/>
      <c r="JFB258" s="730"/>
      <c r="JFC258" s="730"/>
      <c r="JFD258" s="730"/>
      <c r="JFE258" s="730"/>
      <c r="JFF258" s="730"/>
      <c r="JFG258" s="730"/>
      <c r="JFH258" s="730"/>
      <c r="JFI258" s="730"/>
      <c r="JFJ258" s="730"/>
      <c r="JFK258" s="730"/>
      <c r="JFL258" s="730"/>
      <c r="JFM258" s="730"/>
      <c r="JFN258" s="730"/>
      <c r="JFO258" s="730"/>
      <c r="JFP258" s="730"/>
      <c r="JFQ258" s="730"/>
      <c r="JFR258" s="730"/>
      <c r="JFS258" s="730"/>
      <c r="JFT258" s="730"/>
      <c r="JFU258" s="730"/>
      <c r="JFV258" s="730"/>
      <c r="JFW258" s="730"/>
      <c r="JFX258" s="730"/>
      <c r="JFY258" s="730"/>
      <c r="JFZ258" s="730"/>
      <c r="JGA258" s="730"/>
      <c r="JGB258" s="730"/>
      <c r="JGC258" s="730"/>
      <c r="JGD258" s="730"/>
      <c r="JGE258" s="730"/>
      <c r="JGF258" s="730"/>
      <c r="JGG258" s="730"/>
      <c r="JGH258" s="730"/>
      <c r="JGI258" s="730"/>
      <c r="JGJ258" s="730"/>
      <c r="JGK258" s="730"/>
      <c r="JGL258" s="730"/>
      <c r="JGM258" s="730"/>
      <c r="JGN258" s="730"/>
      <c r="JGO258" s="730"/>
      <c r="JGP258" s="730"/>
      <c r="JGQ258" s="730"/>
      <c r="JGR258" s="730"/>
      <c r="JGS258" s="730"/>
      <c r="JGT258" s="730"/>
      <c r="JGU258" s="730"/>
      <c r="JGV258" s="730"/>
      <c r="JGW258" s="730"/>
      <c r="JGX258" s="730"/>
      <c r="JGY258" s="730"/>
      <c r="JGZ258" s="730"/>
      <c r="JHA258" s="730"/>
      <c r="JHB258" s="730"/>
      <c r="JHC258" s="730"/>
      <c r="JHD258" s="730"/>
      <c r="JHE258" s="730"/>
      <c r="JHF258" s="730"/>
      <c r="JHG258" s="730"/>
      <c r="JHH258" s="730"/>
      <c r="JHI258" s="730"/>
      <c r="JHJ258" s="730"/>
      <c r="JHK258" s="730"/>
      <c r="JHL258" s="730"/>
      <c r="JHM258" s="730"/>
      <c r="JHN258" s="730"/>
      <c r="JHO258" s="730"/>
      <c r="JHP258" s="730"/>
      <c r="JHQ258" s="730"/>
      <c r="JHR258" s="730"/>
      <c r="JHS258" s="730"/>
      <c r="JHT258" s="730"/>
      <c r="JHU258" s="730"/>
      <c r="JHV258" s="730"/>
      <c r="JHW258" s="730"/>
      <c r="JHX258" s="730"/>
      <c r="JHY258" s="730"/>
      <c r="JHZ258" s="730"/>
      <c r="JIA258" s="730"/>
      <c r="JIB258" s="730"/>
      <c r="JIC258" s="730"/>
      <c r="JID258" s="730"/>
      <c r="JIE258" s="730"/>
      <c r="JIF258" s="730"/>
      <c r="JIG258" s="730"/>
      <c r="JIH258" s="730"/>
      <c r="JII258" s="730"/>
      <c r="JIJ258" s="730"/>
      <c r="JIK258" s="730"/>
      <c r="JIL258" s="730"/>
      <c r="JIM258" s="730"/>
      <c r="JIN258" s="730"/>
      <c r="JIO258" s="730"/>
      <c r="JIP258" s="730"/>
      <c r="JIQ258" s="730"/>
      <c r="JIR258" s="730"/>
      <c r="JIS258" s="730"/>
      <c r="JIT258" s="730"/>
      <c r="JIU258" s="730"/>
      <c r="JIV258" s="730"/>
      <c r="JIW258" s="730"/>
      <c r="JIX258" s="730"/>
      <c r="JIY258" s="730"/>
      <c r="JIZ258" s="730"/>
      <c r="JJA258" s="730"/>
      <c r="JJB258" s="730"/>
      <c r="JJC258" s="730"/>
      <c r="JJD258" s="730"/>
      <c r="JJE258" s="730"/>
      <c r="JJF258" s="730"/>
      <c r="JJG258" s="730"/>
      <c r="JJH258" s="730"/>
      <c r="JJI258" s="730"/>
      <c r="JJJ258" s="730"/>
      <c r="JJK258" s="730"/>
      <c r="JJL258" s="730"/>
      <c r="JJM258" s="730"/>
      <c r="JJN258" s="730"/>
      <c r="JJO258" s="730"/>
      <c r="JJP258" s="730"/>
      <c r="JJQ258" s="730"/>
      <c r="JJR258" s="730"/>
      <c r="JJS258" s="730"/>
      <c r="JJT258" s="730"/>
      <c r="JJU258" s="730"/>
      <c r="JJV258" s="730"/>
      <c r="JJW258" s="730"/>
      <c r="JJX258" s="730"/>
      <c r="JJY258" s="730"/>
      <c r="JJZ258" s="730"/>
      <c r="JKA258" s="730"/>
      <c r="JKB258" s="730"/>
      <c r="JKC258" s="730"/>
      <c r="JKD258" s="730"/>
      <c r="JKE258" s="730"/>
      <c r="JKF258" s="730"/>
      <c r="JKG258" s="730"/>
      <c r="JKH258" s="730"/>
      <c r="JKI258" s="730"/>
      <c r="JKJ258" s="730"/>
      <c r="JKK258" s="730"/>
      <c r="JKL258" s="730"/>
      <c r="JKM258" s="730"/>
      <c r="JKN258" s="730"/>
      <c r="JKO258" s="730"/>
      <c r="JKP258" s="730"/>
      <c r="JKQ258" s="730"/>
      <c r="JKR258" s="730"/>
      <c r="JKS258" s="730"/>
      <c r="JKT258" s="730"/>
      <c r="JKU258" s="730"/>
      <c r="JKV258" s="730"/>
      <c r="JKW258" s="730"/>
      <c r="JKX258" s="730"/>
      <c r="JKY258" s="730"/>
      <c r="JKZ258" s="730"/>
      <c r="JLA258" s="730"/>
      <c r="JLB258" s="730"/>
      <c r="JLC258" s="730"/>
      <c r="JLD258" s="730"/>
      <c r="JLE258" s="730"/>
      <c r="JLF258" s="730"/>
      <c r="JLG258" s="730"/>
      <c r="JLH258" s="730"/>
      <c r="JLI258" s="730"/>
      <c r="JLJ258" s="730"/>
      <c r="JLK258" s="730"/>
      <c r="JLL258" s="730"/>
      <c r="JLM258" s="730"/>
      <c r="JLN258" s="730"/>
      <c r="JLO258" s="730"/>
      <c r="JLP258" s="730"/>
      <c r="JLQ258" s="730"/>
      <c r="JLR258" s="730"/>
      <c r="JLS258" s="730"/>
      <c r="JLT258" s="730"/>
      <c r="JLU258" s="730"/>
      <c r="JLV258" s="730"/>
      <c r="JLW258" s="730"/>
      <c r="JLX258" s="730"/>
      <c r="JLY258" s="730"/>
      <c r="JLZ258" s="730"/>
      <c r="JMA258" s="730"/>
      <c r="JMB258" s="730"/>
      <c r="JMC258" s="730"/>
      <c r="JMD258" s="730"/>
      <c r="JME258" s="730"/>
      <c r="JMF258" s="730"/>
      <c r="JMG258" s="730"/>
      <c r="JMH258" s="730"/>
      <c r="JMI258" s="730"/>
      <c r="JMJ258" s="730"/>
      <c r="JMK258" s="730"/>
      <c r="JML258" s="730"/>
      <c r="JMM258" s="730"/>
      <c r="JMN258" s="730"/>
      <c r="JMO258" s="730"/>
      <c r="JMP258" s="730"/>
      <c r="JMQ258" s="730"/>
      <c r="JMR258" s="730"/>
      <c r="JMS258" s="730"/>
      <c r="JMT258" s="730"/>
      <c r="JMU258" s="730"/>
      <c r="JMV258" s="730"/>
      <c r="JMW258" s="730"/>
      <c r="JMX258" s="730"/>
      <c r="JMY258" s="730"/>
      <c r="JMZ258" s="730"/>
      <c r="JNA258" s="730"/>
      <c r="JNB258" s="730"/>
      <c r="JNC258" s="730"/>
      <c r="JND258" s="730"/>
      <c r="JNE258" s="730"/>
      <c r="JNF258" s="730"/>
      <c r="JNG258" s="730"/>
      <c r="JNH258" s="730"/>
      <c r="JNI258" s="730"/>
      <c r="JNJ258" s="730"/>
      <c r="JNK258" s="730"/>
      <c r="JNL258" s="730"/>
      <c r="JNM258" s="730"/>
      <c r="JNN258" s="730"/>
      <c r="JNO258" s="730"/>
      <c r="JNP258" s="730"/>
      <c r="JNQ258" s="730"/>
      <c r="JNR258" s="730"/>
      <c r="JNS258" s="730"/>
      <c r="JNT258" s="730"/>
      <c r="JNU258" s="730"/>
      <c r="JNV258" s="730"/>
      <c r="JNW258" s="730"/>
      <c r="JNX258" s="730"/>
      <c r="JNY258" s="730"/>
      <c r="JNZ258" s="730"/>
      <c r="JOA258" s="730"/>
      <c r="JOB258" s="730"/>
      <c r="JOC258" s="730"/>
      <c r="JOD258" s="730"/>
      <c r="JOE258" s="730"/>
      <c r="JOF258" s="730"/>
      <c r="JOG258" s="730"/>
      <c r="JOH258" s="730"/>
      <c r="JOI258" s="730"/>
      <c r="JOJ258" s="730"/>
      <c r="JOK258" s="730"/>
      <c r="JOL258" s="730"/>
      <c r="JOM258" s="730"/>
      <c r="JON258" s="730"/>
      <c r="JOO258" s="730"/>
      <c r="JOP258" s="730"/>
      <c r="JOQ258" s="730"/>
      <c r="JOR258" s="730"/>
      <c r="JOS258" s="730"/>
      <c r="JOT258" s="730"/>
      <c r="JOU258" s="730"/>
      <c r="JOV258" s="730"/>
      <c r="JOW258" s="730"/>
      <c r="JOX258" s="730"/>
      <c r="JOY258" s="730"/>
      <c r="JOZ258" s="730"/>
      <c r="JPA258" s="730"/>
      <c r="JPB258" s="730"/>
      <c r="JPC258" s="730"/>
      <c r="JPD258" s="730"/>
      <c r="JPE258" s="730"/>
      <c r="JPF258" s="730"/>
      <c r="JPG258" s="730"/>
      <c r="JPH258" s="730"/>
      <c r="JPI258" s="730"/>
      <c r="JPJ258" s="730"/>
      <c r="JPK258" s="730"/>
      <c r="JPL258" s="730"/>
      <c r="JPM258" s="730"/>
      <c r="JPN258" s="730"/>
      <c r="JPO258" s="730"/>
      <c r="JPP258" s="730"/>
      <c r="JPQ258" s="730"/>
      <c r="JPR258" s="730"/>
      <c r="JPS258" s="730"/>
      <c r="JPT258" s="730"/>
      <c r="JPU258" s="730"/>
      <c r="JPV258" s="730"/>
      <c r="JPW258" s="730"/>
      <c r="JPX258" s="730"/>
      <c r="JPY258" s="730"/>
      <c r="JPZ258" s="730"/>
      <c r="JQA258" s="730"/>
      <c r="JQB258" s="730"/>
      <c r="JQC258" s="730"/>
      <c r="JQD258" s="730"/>
      <c r="JQE258" s="730"/>
      <c r="JQF258" s="730"/>
      <c r="JQG258" s="730"/>
      <c r="JQH258" s="730"/>
      <c r="JQI258" s="730"/>
      <c r="JQJ258" s="730"/>
      <c r="JQK258" s="730"/>
      <c r="JQL258" s="730"/>
      <c r="JQM258" s="730"/>
      <c r="JQN258" s="730"/>
      <c r="JQO258" s="730"/>
      <c r="JQP258" s="730"/>
      <c r="JQQ258" s="730"/>
      <c r="JQR258" s="730"/>
      <c r="JQS258" s="730"/>
      <c r="JQT258" s="730"/>
      <c r="JQU258" s="730"/>
      <c r="JQV258" s="730"/>
      <c r="JQW258" s="730"/>
      <c r="JQX258" s="730"/>
      <c r="JQY258" s="730"/>
      <c r="JQZ258" s="730"/>
      <c r="JRA258" s="730"/>
      <c r="JRB258" s="730"/>
      <c r="JRC258" s="730"/>
      <c r="JRD258" s="730"/>
      <c r="JRE258" s="730"/>
      <c r="JRF258" s="730"/>
      <c r="JRG258" s="730"/>
      <c r="JRH258" s="730"/>
      <c r="JRI258" s="730"/>
      <c r="JRJ258" s="730"/>
      <c r="JRK258" s="730"/>
      <c r="JRL258" s="730"/>
      <c r="JRM258" s="730"/>
      <c r="JRN258" s="730"/>
      <c r="JRO258" s="730"/>
      <c r="JRP258" s="730"/>
      <c r="JRQ258" s="730"/>
      <c r="JRR258" s="730"/>
      <c r="JRS258" s="730"/>
      <c r="JRT258" s="730"/>
      <c r="JRU258" s="730"/>
      <c r="JRV258" s="730"/>
      <c r="JRW258" s="730"/>
      <c r="JRX258" s="730"/>
      <c r="JRY258" s="730"/>
      <c r="JRZ258" s="730"/>
      <c r="JSA258" s="730"/>
      <c r="JSB258" s="730"/>
      <c r="JSC258" s="730"/>
      <c r="JSD258" s="730"/>
      <c r="JSE258" s="730"/>
      <c r="JSF258" s="730"/>
      <c r="JSG258" s="730"/>
      <c r="JSH258" s="730"/>
      <c r="JSI258" s="730"/>
      <c r="JSJ258" s="730"/>
      <c r="JSK258" s="730"/>
      <c r="JSL258" s="730"/>
      <c r="JSM258" s="730"/>
      <c r="JSN258" s="730"/>
      <c r="JSO258" s="730"/>
      <c r="JSP258" s="730"/>
      <c r="JSQ258" s="730"/>
      <c r="JSR258" s="730"/>
      <c r="JSS258" s="730"/>
      <c r="JST258" s="730"/>
      <c r="JSU258" s="730"/>
      <c r="JSV258" s="730"/>
      <c r="JSW258" s="730"/>
      <c r="JSX258" s="730"/>
      <c r="JSY258" s="730"/>
      <c r="JSZ258" s="730"/>
      <c r="JTA258" s="730"/>
      <c r="JTB258" s="730"/>
      <c r="JTC258" s="730"/>
      <c r="JTD258" s="730"/>
      <c r="JTE258" s="730"/>
      <c r="JTF258" s="730"/>
      <c r="JTG258" s="730"/>
      <c r="JTH258" s="730"/>
      <c r="JTI258" s="730"/>
      <c r="JTJ258" s="730"/>
      <c r="JTK258" s="730"/>
      <c r="JTL258" s="730"/>
      <c r="JTM258" s="730"/>
      <c r="JTN258" s="730"/>
      <c r="JTO258" s="730"/>
      <c r="JTP258" s="730"/>
      <c r="JTQ258" s="730"/>
      <c r="JTR258" s="730"/>
      <c r="JTS258" s="730"/>
      <c r="JTT258" s="730"/>
      <c r="JTU258" s="730"/>
      <c r="JTV258" s="730"/>
      <c r="JTW258" s="730"/>
      <c r="JTX258" s="730"/>
      <c r="JTY258" s="730"/>
      <c r="JTZ258" s="730"/>
      <c r="JUA258" s="730"/>
      <c r="JUB258" s="730"/>
      <c r="JUC258" s="730"/>
      <c r="JUD258" s="730"/>
      <c r="JUE258" s="730"/>
      <c r="JUF258" s="730"/>
      <c r="JUG258" s="730"/>
      <c r="JUH258" s="730"/>
      <c r="JUI258" s="730"/>
      <c r="JUJ258" s="730"/>
      <c r="JUK258" s="730"/>
      <c r="JUL258" s="730"/>
      <c r="JUM258" s="730"/>
      <c r="JUN258" s="730"/>
      <c r="JUO258" s="730"/>
      <c r="JUP258" s="730"/>
      <c r="JUQ258" s="730"/>
      <c r="JUR258" s="730"/>
      <c r="JUS258" s="730"/>
      <c r="JUT258" s="730"/>
      <c r="JUU258" s="730"/>
      <c r="JUV258" s="730"/>
      <c r="JUW258" s="730"/>
      <c r="JUX258" s="730"/>
      <c r="JUY258" s="730"/>
      <c r="JUZ258" s="730"/>
      <c r="JVA258" s="730"/>
      <c r="JVB258" s="730"/>
      <c r="JVC258" s="730"/>
      <c r="JVD258" s="730"/>
      <c r="JVE258" s="730"/>
      <c r="JVF258" s="730"/>
      <c r="JVG258" s="730"/>
      <c r="JVH258" s="730"/>
      <c r="JVI258" s="730"/>
      <c r="JVJ258" s="730"/>
      <c r="JVK258" s="730"/>
      <c r="JVL258" s="730"/>
      <c r="JVM258" s="730"/>
      <c r="JVN258" s="730"/>
      <c r="JVO258" s="730"/>
      <c r="JVP258" s="730"/>
      <c r="JVQ258" s="730"/>
      <c r="JVR258" s="730"/>
      <c r="JVS258" s="730"/>
      <c r="JVT258" s="730"/>
      <c r="JVU258" s="730"/>
      <c r="JVV258" s="730"/>
      <c r="JVW258" s="730"/>
      <c r="JVX258" s="730"/>
      <c r="JVY258" s="730"/>
      <c r="JVZ258" s="730"/>
      <c r="JWA258" s="730"/>
      <c r="JWB258" s="730"/>
      <c r="JWC258" s="730"/>
      <c r="JWD258" s="730"/>
      <c r="JWE258" s="730"/>
      <c r="JWF258" s="730"/>
      <c r="JWG258" s="730"/>
      <c r="JWH258" s="730"/>
      <c r="JWI258" s="730"/>
      <c r="JWJ258" s="730"/>
      <c r="JWK258" s="730"/>
      <c r="JWL258" s="730"/>
      <c r="JWM258" s="730"/>
      <c r="JWN258" s="730"/>
      <c r="JWO258" s="730"/>
      <c r="JWP258" s="730"/>
      <c r="JWQ258" s="730"/>
      <c r="JWR258" s="730"/>
      <c r="JWS258" s="730"/>
      <c r="JWT258" s="730"/>
      <c r="JWU258" s="730"/>
      <c r="JWV258" s="730"/>
      <c r="JWW258" s="730"/>
      <c r="JWX258" s="730"/>
      <c r="JWY258" s="730"/>
      <c r="JWZ258" s="730"/>
      <c r="JXA258" s="730"/>
      <c r="JXB258" s="730"/>
      <c r="JXC258" s="730"/>
      <c r="JXD258" s="730"/>
      <c r="JXE258" s="730"/>
      <c r="JXF258" s="730"/>
      <c r="JXG258" s="730"/>
      <c r="JXH258" s="730"/>
      <c r="JXI258" s="730"/>
      <c r="JXJ258" s="730"/>
      <c r="JXK258" s="730"/>
      <c r="JXL258" s="730"/>
      <c r="JXM258" s="730"/>
      <c r="JXN258" s="730"/>
      <c r="JXO258" s="730"/>
      <c r="JXP258" s="730"/>
      <c r="JXQ258" s="730"/>
      <c r="JXR258" s="730"/>
      <c r="JXS258" s="730"/>
      <c r="JXT258" s="730"/>
      <c r="JXU258" s="730"/>
      <c r="JXV258" s="730"/>
      <c r="JXW258" s="730"/>
      <c r="JXX258" s="730"/>
      <c r="JXY258" s="730"/>
      <c r="JXZ258" s="730"/>
      <c r="JYA258" s="730"/>
      <c r="JYB258" s="730"/>
      <c r="JYC258" s="730"/>
      <c r="JYD258" s="730"/>
      <c r="JYE258" s="730"/>
      <c r="JYF258" s="730"/>
      <c r="JYG258" s="730"/>
      <c r="JYH258" s="730"/>
      <c r="JYI258" s="730"/>
      <c r="JYJ258" s="730"/>
      <c r="JYK258" s="730"/>
      <c r="JYL258" s="730"/>
      <c r="JYM258" s="730"/>
      <c r="JYN258" s="730"/>
      <c r="JYO258" s="730"/>
      <c r="JYP258" s="730"/>
      <c r="JYQ258" s="730"/>
      <c r="JYR258" s="730"/>
      <c r="JYS258" s="730"/>
      <c r="JYT258" s="730"/>
      <c r="JYU258" s="730"/>
      <c r="JYV258" s="730"/>
      <c r="JYW258" s="730"/>
      <c r="JYX258" s="730"/>
      <c r="JYY258" s="730"/>
      <c r="JYZ258" s="730"/>
      <c r="JZA258" s="730"/>
      <c r="JZB258" s="730"/>
      <c r="JZC258" s="730"/>
      <c r="JZD258" s="730"/>
      <c r="JZE258" s="730"/>
      <c r="JZF258" s="730"/>
      <c r="JZG258" s="730"/>
      <c r="JZH258" s="730"/>
      <c r="JZI258" s="730"/>
      <c r="JZJ258" s="730"/>
      <c r="JZK258" s="730"/>
      <c r="JZL258" s="730"/>
      <c r="JZM258" s="730"/>
      <c r="JZN258" s="730"/>
      <c r="JZO258" s="730"/>
      <c r="JZP258" s="730"/>
      <c r="JZQ258" s="730"/>
      <c r="JZR258" s="730"/>
      <c r="JZS258" s="730"/>
      <c r="JZT258" s="730"/>
      <c r="JZU258" s="730"/>
      <c r="JZV258" s="730"/>
      <c r="JZW258" s="730"/>
      <c r="JZX258" s="730"/>
      <c r="JZY258" s="730"/>
      <c r="JZZ258" s="730"/>
      <c r="KAA258" s="730"/>
      <c r="KAB258" s="730"/>
      <c r="KAC258" s="730"/>
      <c r="KAD258" s="730"/>
      <c r="KAE258" s="730"/>
      <c r="KAF258" s="730"/>
      <c r="KAG258" s="730"/>
      <c r="KAH258" s="730"/>
      <c r="KAI258" s="730"/>
      <c r="KAJ258" s="730"/>
      <c r="KAK258" s="730"/>
      <c r="KAL258" s="730"/>
      <c r="KAM258" s="730"/>
      <c r="KAN258" s="730"/>
      <c r="KAO258" s="730"/>
      <c r="KAP258" s="730"/>
      <c r="KAQ258" s="730"/>
      <c r="KAR258" s="730"/>
      <c r="KAS258" s="730"/>
      <c r="KAT258" s="730"/>
      <c r="KAU258" s="730"/>
      <c r="KAV258" s="730"/>
      <c r="KAW258" s="730"/>
      <c r="KAX258" s="730"/>
      <c r="KAY258" s="730"/>
      <c r="KAZ258" s="730"/>
      <c r="KBA258" s="730"/>
      <c r="KBB258" s="730"/>
      <c r="KBC258" s="730"/>
      <c r="KBD258" s="730"/>
      <c r="KBE258" s="730"/>
      <c r="KBF258" s="730"/>
      <c r="KBG258" s="730"/>
      <c r="KBH258" s="730"/>
      <c r="KBI258" s="730"/>
      <c r="KBJ258" s="730"/>
      <c r="KBK258" s="730"/>
      <c r="KBL258" s="730"/>
      <c r="KBM258" s="730"/>
      <c r="KBN258" s="730"/>
      <c r="KBO258" s="730"/>
      <c r="KBP258" s="730"/>
      <c r="KBQ258" s="730"/>
      <c r="KBR258" s="730"/>
      <c r="KBS258" s="730"/>
      <c r="KBT258" s="730"/>
      <c r="KBU258" s="730"/>
      <c r="KBV258" s="730"/>
      <c r="KBW258" s="730"/>
      <c r="KBX258" s="730"/>
      <c r="KBY258" s="730"/>
      <c r="KBZ258" s="730"/>
      <c r="KCA258" s="730"/>
      <c r="KCB258" s="730"/>
      <c r="KCC258" s="730"/>
      <c r="KCD258" s="730"/>
      <c r="KCE258" s="730"/>
      <c r="KCF258" s="730"/>
      <c r="KCG258" s="730"/>
      <c r="KCH258" s="730"/>
      <c r="KCI258" s="730"/>
      <c r="KCJ258" s="730"/>
      <c r="KCK258" s="730"/>
      <c r="KCL258" s="730"/>
      <c r="KCM258" s="730"/>
      <c r="KCN258" s="730"/>
      <c r="KCO258" s="730"/>
      <c r="KCP258" s="730"/>
      <c r="KCQ258" s="730"/>
      <c r="KCR258" s="730"/>
      <c r="KCS258" s="730"/>
      <c r="KCT258" s="730"/>
      <c r="KCU258" s="730"/>
      <c r="KCV258" s="730"/>
      <c r="KCW258" s="730"/>
      <c r="KCX258" s="730"/>
      <c r="KCY258" s="730"/>
      <c r="KCZ258" s="730"/>
      <c r="KDA258" s="730"/>
      <c r="KDB258" s="730"/>
      <c r="KDC258" s="730"/>
      <c r="KDD258" s="730"/>
      <c r="KDE258" s="730"/>
      <c r="KDF258" s="730"/>
      <c r="KDG258" s="730"/>
      <c r="KDH258" s="730"/>
      <c r="KDI258" s="730"/>
      <c r="KDJ258" s="730"/>
      <c r="KDK258" s="730"/>
      <c r="KDL258" s="730"/>
      <c r="KDM258" s="730"/>
      <c r="KDN258" s="730"/>
      <c r="KDO258" s="730"/>
      <c r="KDP258" s="730"/>
      <c r="KDQ258" s="730"/>
      <c r="KDR258" s="730"/>
      <c r="KDS258" s="730"/>
      <c r="KDT258" s="730"/>
      <c r="KDU258" s="730"/>
      <c r="KDV258" s="730"/>
      <c r="KDW258" s="730"/>
      <c r="KDX258" s="730"/>
      <c r="KDY258" s="730"/>
      <c r="KDZ258" s="730"/>
      <c r="KEA258" s="730"/>
      <c r="KEB258" s="730"/>
      <c r="KEC258" s="730"/>
      <c r="KED258" s="730"/>
      <c r="KEE258" s="730"/>
      <c r="KEF258" s="730"/>
      <c r="KEG258" s="730"/>
      <c r="KEH258" s="730"/>
      <c r="KEI258" s="730"/>
      <c r="KEJ258" s="730"/>
      <c r="KEK258" s="730"/>
      <c r="KEL258" s="730"/>
      <c r="KEM258" s="730"/>
      <c r="KEN258" s="730"/>
      <c r="KEO258" s="730"/>
      <c r="KEP258" s="730"/>
      <c r="KEQ258" s="730"/>
      <c r="KER258" s="730"/>
      <c r="KES258" s="730"/>
      <c r="KET258" s="730"/>
      <c r="KEU258" s="730"/>
      <c r="KEV258" s="730"/>
      <c r="KEW258" s="730"/>
      <c r="KEX258" s="730"/>
      <c r="KEY258" s="730"/>
      <c r="KEZ258" s="730"/>
      <c r="KFA258" s="730"/>
      <c r="KFB258" s="730"/>
      <c r="KFC258" s="730"/>
      <c r="KFD258" s="730"/>
      <c r="KFE258" s="730"/>
      <c r="KFF258" s="730"/>
      <c r="KFG258" s="730"/>
      <c r="KFH258" s="730"/>
      <c r="KFI258" s="730"/>
      <c r="KFJ258" s="730"/>
      <c r="KFK258" s="730"/>
      <c r="KFL258" s="730"/>
      <c r="KFM258" s="730"/>
      <c r="KFN258" s="730"/>
      <c r="KFO258" s="730"/>
      <c r="KFP258" s="730"/>
      <c r="KFQ258" s="730"/>
      <c r="KFR258" s="730"/>
      <c r="KFS258" s="730"/>
      <c r="KFT258" s="730"/>
      <c r="KFU258" s="730"/>
      <c r="KFV258" s="730"/>
      <c r="KFW258" s="730"/>
      <c r="KFX258" s="730"/>
      <c r="KFY258" s="730"/>
      <c r="KFZ258" s="730"/>
      <c r="KGA258" s="730"/>
      <c r="KGB258" s="730"/>
      <c r="KGC258" s="730"/>
      <c r="KGD258" s="730"/>
      <c r="KGE258" s="730"/>
      <c r="KGF258" s="730"/>
      <c r="KGG258" s="730"/>
      <c r="KGH258" s="730"/>
      <c r="KGI258" s="730"/>
      <c r="KGJ258" s="730"/>
      <c r="KGK258" s="730"/>
      <c r="KGL258" s="730"/>
      <c r="KGM258" s="730"/>
      <c r="KGN258" s="730"/>
      <c r="KGO258" s="730"/>
      <c r="KGP258" s="730"/>
      <c r="KGQ258" s="730"/>
      <c r="KGR258" s="730"/>
      <c r="KGS258" s="730"/>
      <c r="KGT258" s="730"/>
      <c r="KGU258" s="730"/>
      <c r="KGV258" s="730"/>
      <c r="KGW258" s="730"/>
      <c r="KGX258" s="730"/>
      <c r="KGY258" s="730"/>
      <c r="KGZ258" s="730"/>
      <c r="KHA258" s="730"/>
      <c r="KHB258" s="730"/>
      <c r="KHC258" s="730"/>
      <c r="KHD258" s="730"/>
      <c r="KHE258" s="730"/>
      <c r="KHF258" s="730"/>
      <c r="KHG258" s="730"/>
      <c r="KHH258" s="730"/>
      <c r="KHI258" s="730"/>
      <c r="KHJ258" s="730"/>
      <c r="KHK258" s="730"/>
      <c r="KHL258" s="730"/>
      <c r="KHM258" s="730"/>
      <c r="KHN258" s="730"/>
      <c r="KHO258" s="730"/>
      <c r="KHP258" s="730"/>
      <c r="KHQ258" s="730"/>
      <c r="KHR258" s="730"/>
      <c r="KHS258" s="730"/>
      <c r="KHT258" s="730"/>
      <c r="KHU258" s="730"/>
      <c r="KHV258" s="730"/>
      <c r="KHW258" s="730"/>
      <c r="KHX258" s="730"/>
      <c r="KHY258" s="730"/>
      <c r="KHZ258" s="730"/>
      <c r="KIA258" s="730"/>
      <c r="KIB258" s="730"/>
      <c r="KIC258" s="730"/>
      <c r="KID258" s="730"/>
      <c r="KIE258" s="730"/>
      <c r="KIF258" s="730"/>
      <c r="KIG258" s="730"/>
      <c r="KIH258" s="730"/>
      <c r="KII258" s="730"/>
      <c r="KIJ258" s="730"/>
      <c r="KIK258" s="730"/>
      <c r="KIL258" s="730"/>
      <c r="KIM258" s="730"/>
      <c r="KIN258" s="730"/>
      <c r="KIO258" s="730"/>
      <c r="KIP258" s="730"/>
      <c r="KIQ258" s="730"/>
      <c r="KIR258" s="730"/>
      <c r="KIS258" s="730"/>
      <c r="KIT258" s="730"/>
      <c r="KIU258" s="730"/>
      <c r="KIV258" s="730"/>
      <c r="KIW258" s="730"/>
      <c r="KIX258" s="730"/>
      <c r="KIY258" s="730"/>
      <c r="KIZ258" s="730"/>
      <c r="KJA258" s="730"/>
      <c r="KJB258" s="730"/>
      <c r="KJC258" s="730"/>
      <c r="KJD258" s="730"/>
      <c r="KJE258" s="730"/>
      <c r="KJF258" s="730"/>
      <c r="KJG258" s="730"/>
      <c r="KJH258" s="730"/>
      <c r="KJI258" s="730"/>
      <c r="KJJ258" s="730"/>
      <c r="KJK258" s="730"/>
      <c r="KJL258" s="730"/>
      <c r="KJM258" s="730"/>
      <c r="KJN258" s="730"/>
      <c r="KJO258" s="730"/>
      <c r="KJP258" s="730"/>
      <c r="KJQ258" s="730"/>
      <c r="KJR258" s="730"/>
      <c r="KJS258" s="730"/>
      <c r="KJT258" s="730"/>
      <c r="KJU258" s="730"/>
      <c r="KJV258" s="730"/>
      <c r="KJW258" s="730"/>
      <c r="KJX258" s="730"/>
      <c r="KJY258" s="730"/>
      <c r="KJZ258" s="730"/>
      <c r="KKA258" s="730"/>
      <c r="KKB258" s="730"/>
      <c r="KKC258" s="730"/>
      <c r="KKD258" s="730"/>
      <c r="KKE258" s="730"/>
      <c r="KKF258" s="730"/>
      <c r="KKG258" s="730"/>
      <c r="KKH258" s="730"/>
      <c r="KKI258" s="730"/>
      <c r="KKJ258" s="730"/>
      <c r="KKK258" s="730"/>
      <c r="KKL258" s="730"/>
      <c r="KKM258" s="730"/>
      <c r="KKN258" s="730"/>
      <c r="KKO258" s="730"/>
      <c r="KKP258" s="730"/>
      <c r="KKQ258" s="730"/>
      <c r="KKR258" s="730"/>
      <c r="KKS258" s="730"/>
      <c r="KKT258" s="730"/>
      <c r="KKU258" s="730"/>
      <c r="KKV258" s="730"/>
      <c r="KKW258" s="730"/>
      <c r="KKX258" s="730"/>
      <c r="KKY258" s="730"/>
      <c r="KKZ258" s="730"/>
      <c r="KLA258" s="730"/>
      <c r="KLB258" s="730"/>
      <c r="KLC258" s="730"/>
      <c r="KLD258" s="730"/>
      <c r="KLE258" s="730"/>
      <c r="KLF258" s="730"/>
      <c r="KLG258" s="730"/>
      <c r="KLH258" s="730"/>
      <c r="KLI258" s="730"/>
      <c r="KLJ258" s="730"/>
      <c r="KLK258" s="730"/>
      <c r="KLL258" s="730"/>
      <c r="KLM258" s="730"/>
      <c r="KLN258" s="730"/>
      <c r="KLO258" s="730"/>
      <c r="KLP258" s="730"/>
      <c r="KLQ258" s="730"/>
      <c r="KLR258" s="730"/>
      <c r="KLS258" s="730"/>
      <c r="KLT258" s="730"/>
      <c r="KLU258" s="730"/>
      <c r="KLV258" s="730"/>
      <c r="KLW258" s="730"/>
      <c r="KLX258" s="730"/>
      <c r="KLY258" s="730"/>
      <c r="KLZ258" s="730"/>
      <c r="KMA258" s="730"/>
      <c r="KMB258" s="730"/>
      <c r="KMC258" s="730"/>
      <c r="KMD258" s="730"/>
      <c r="KME258" s="730"/>
      <c r="KMF258" s="730"/>
      <c r="KMG258" s="730"/>
      <c r="KMH258" s="730"/>
      <c r="KMI258" s="730"/>
      <c r="KMJ258" s="730"/>
      <c r="KMK258" s="730"/>
      <c r="KML258" s="730"/>
      <c r="KMM258" s="730"/>
      <c r="KMN258" s="730"/>
      <c r="KMO258" s="730"/>
      <c r="KMP258" s="730"/>
      <c r="KMQ258" s="730"/>
      <c r="KMR258" s="730"/>
      <c r="KMS258" s="730"/>
      <c r="KMT258" s="730"/>
      <c r="KMU258" s="730"/>
      <c r="KMV258" s="730"/>
      <c r="KMW258" s="730"/>
      <c r="KMX258" s="730"/>
      <c r="KMY258" s="730"/>
      <c r="KMZ258" s="730"/>
      <c r="KNA258" s="730"/>
      <c r="KNB258" s="730"/>
      <c r="KNC258" s="730"/>
      <c r="KND258" s="730"/>
      <c r="KNE258" s="730"/>
      <c r="KNF258" s="730"/>
      <c r="KNG258" s="730"/>
      <c r="KNH258" s="730"/>
      <c r="KNI258" s="730"/>
      <c r="KNJ258" s="730"/>
      <c r="KNK258" s="730"/>
      <c r="KNL258" s="730"/>
      <c r="KNM258" s="730"/>
      <c r="KNN258" s="730"/>
      <c r="KNO258" s="730"/>
      <c r="KNP258" s="730"/>
      <c r="KNQ258" s="730"/>
      <c r="KNR258" s="730"/>
      <c r="KNS258" s="730"/>
      <c r="KNT258" s="730"/>
      <c r="KNU258" s="730"/>
      <c r="KNV258" s="730"/>
      <c r="KNW258" s="730"/>
      <c r="KNX258" s="730"/>
      <c r="KNY258" s="730"/>
      <c r="KNZ258" s="730"/>
      <c r="KOA258" s="730"/>
      <c r="KOB258" s="730"/>
      <c r="KOC258" s="730"/>
      <c r="KOD258" s="730"/>
      <c r="KOE258" s="730"/>
      <c r="KOF258" s="730"/>
      <c r="KOG258" s="730"/>
      <c r="KOH258" s="730"/>
      <c r="KOI258" s="730"/>
      <c r="KOJ258" s="730"/>
      <c r="KOK258" s="730"/>
      <c r="KOL258" s="730"/>
      <c r="KOM258" s="730"/>
      <c r="KON258" s="730"/>
      <c r="KOO258" s="730"/>
      <c r="KOP258" s="730"/>
      <c r="KOQ258" s="730"/>
      <c r="KOR258" s="730"/>
      <c r="KOS258" s="730"/>
      <c r="KOT258" s="730"/>
      <c r="KOU258" s="730"/>
      <c r="KOV258" s="730"/>
      <c r="KOW258" s="730"/>
      <c r="KOX258" s="730"/>
      <c r="KOY258" s="730"/>
      <c r="KOZ258" s="730"/>
      <c r="KPA258" s="730"/>
      <c r="KPB258" s="730"/>
      <c r="KPC258" s="730"/>
      <c r="KPD258" s="730"/>
      <c r="KPE258" s="730"/>
      <c r="KPF258" s="730"/>
      <c r="KPG258" s="730"/>
      <c r="KPH258" s="730"/>
      <c r="KPI258" s="730"/>
      <c r="KPJ258" s="730"/>
      <c r="KPK258" s="730"/>
      <c r="KPL258" s="730"/>
      <c r="KPM258" s="730"/>
      <c r="KPN258" s="730"/>
      <c r="KPO258" s="730"/>
      <c r="KPP258" s="730"/>
      <c r="KPQ258" s="730"/>
      <c r="KPR258" s="730"/>
      <c r="KPS258" s="730"/>
      <c r="KPT258" s="730"/>
      <c r="KPU258" s="730"/>
      <c r="KPV258" s="730"/>
      <c r="KPW258" s="730"/>
      <c r="KPX258" s="730"/>
      <c r="KPY258" s="730"/>
      <c r="KPZ258" s="730"/>
      <c r="KQA258" s="730"/>
      <c r="KQB258" s="730"/>
      <c r="KQC258" s="730"/>
      <c r="KQD258" s="730"/>
      <c r="KQE258" s="730"/>
      <c r="KQF258" s="730"/>
      <c r="KQG258" s="730"/>
      <c r="KQH258" s="730"/>
      <c r="KQI258" s="730"/>
      <c r="KQJ258" s="730"/>
      <c r="KQK258" s="730"/>
      <c r="KQL258" s="730"/>
      <c r="KQM258" s="730"/>
      <c r="KQN258" s="730"/>
      <c r="KQO258" s="730"/>
      <c r="KQP258" s="730"/>
      <c r="KQQ258" s="730"/>
      <c r="KQR258" s="730"/>
      <c r="KQS258" s="730"/>
      <c r="KQT258" s="730"/>
      <c r="KQU258" s="730"/>
      <c r="KQV258" s="730"/>
      <c r="KQW258" s="730"/>
      <c r="KQX258" s="730"/>
      <c r="KQY258" s="730"/>
      <c r="KQZ258" s="730"/>
      <c r="KRA258" s="730"/>
      <c r="KRB258" s="730"/>
      <c r="KRC258" s="730"/>
      <c r="KRD258" s="730"/>
      <c r="KRE258" s="730"/>
      <c r="KRF258" s="730"/>
      <c r="KRG258" s="730"/>
      <c r="KRH258" s="730"/>
      <c r="KRI258" s="730"/>
      <c r="KRJ258" s="730"/>
      <c r="KRK258" s="730"/>
      <c r="KRL258" s="730"/>
      <c r="KRM258" s="730"/>
      <c r="KRN258" s="730"/>
      <c r="KRO258" s="730"/>
      <c r="KRP258" s="730"/>
      <c r="KRQ258" s="730"/>
      <c r="KRR258" s="730"/>
      <c r="KRS258" s="730"/>
      <c r="KRT258" s="730"/>
      <c r="KRU258" s="730"/>
      <c r="KRV258" s="730"/>
      <c r="KRW258" s="730"/>
      <c r="KRX258" s="730"/>
      <c r="KRY258" s="730"/>
      <c r="KRZ258" s="730"/>
      <c r="KSA258" s="730"/>
      <c r="KSB258" s="730"/>
      <c r="KSC258" s="730"/>
      <c r="KSD258" s="730"/>
      <c r="KSE258" s="730"/>
      <c r="KSF258" s="730"/>
      <c r="KSG258" s="730"/>
      <c r="KSH258" s="730"/>
      <c r="KSI258" s="730"/>
      <c r="KSJ258" s="730"/>
      <c r="KSK258" s="730"/>
      <c r="KSL258" s="730"/>
      <c r="KSM258" s="730"/>
      <c r="KSN258" s="730"/>
      <c r="KSO258" s="730"/>
      <c r="KSP258" s="730"/>
      <c r="KSQ258" s="730"/>
      <c r="KSR258" s="730"/>
      <c r="KSS258" s="730"/>
      <c r="KST258" s="730"/>
      <c r="KSU258" s="730"/>
      <c r="KSV258" s="730"/>
      <c r="KSW258" s="730"/>
      <c r="KSX258" s="730"/>
      <c r="KSY258" s="730"/>
      <c r="KSZ258" s="730"/>
      <c r="KTA258" s="730"/>
      <c r="KTB258" s="730"/>
      <c r="KTC258" s="730"/>
      <c r="KTD258" s="730"/>
      <c r="KTE258" s="730"/>
      <c r="KTF258" s="730"/>
      <c r="KTG258" s="730"/>
      <c r="KTH258" s="730"/>
      <c r="KTI258" s="730"/>
      <c r="KTJ258" s="730"/>
      <c r="KTK258" s="730"/>
      <c r="KTL258" s="730"/>
      <c r="KTM258" s="730"/>
      <c r="KTN258" s="730"/>
      <c r="KTO258" s="730"/>
      <c r="KTP258" s="730"/>
      <c r="KTQ258" s="730"/>
      <c r="KTR258" s="730"/>
      <c r="KTS258" s="730"/>
      <c r="KTT258" s="730"/>
      <c r="KTU258" s="730"/>
      <c r="KTV258" s="730"/>
      <c r="KTW258" s="730"/>
      <c r="KTX258" s="730"/>
      <c r="KTY258" s="730"/>
      <c r="KTZ258" s="730"/>
      <c r="KUA258" s="730"/>
      <c r="KUB258" s="730"/>
      <c r="KUC258" s="730"/>
      <c r="KUD258" s="730"/>
      <c r="KUE258" s="730"/>
      <c r="KUF258" s="730"/>
      <c r="KUG258" s="730"/>
      <c r="KUH258" s="730"/>
      <c r="KUI258" s="730"/>
      <c r="KUJ258" s="730"/>
      <c r="KUK258" s="730"/>
      <c r="KUL258" s="730"/>
      <c r="KUM258" s="730"/>
      <c r="KUN258" s="730"/>
      <c r="KUO258" s="730"/>
      <c r="KUP258" s="730"/>
      <c r="KUQ258" s="730"/>
      <c r="KUR258" s="730"/>
      <c r="KUS258" s="730"/>
      <c r="KUT258" s="730"/>
      <c r="KUU258" s="730"/>
      <c r="KUV258" s="730"/>
      <c r="KUW258" s="730"/>
      <c r="KUX258" s="730"/>
      <c r="KUY258" s="730"/>
      <c r="KUZ258" s="730"/>
      <c r="KVA258" s="730"/>
      <c r="KVB258" s="730"/>
      <c r="KVC258" s="730"/>
      <c r="KVD258" s="730"/>
      <c r="KVE258" s="730"/>
      <c r="KVF258" s="730"/>
      <c r="KVG258" s="730"/>
      <c r="KVH258" s="730"/>
      <c r="KVI258" s="730"/>
      <c r="KVJ258" s="730"/>
      <c r="KVK258" s="730"/>
      <c r="KVL258" s="730"/>
      <c r="KVM258" s="730"/>
      <c r="KVN258" s="730"/>
      <c r="KVO258" s="730"/>
      <c r="KVP258" s="730"/>
      <c r="KVQ258" s="730"/>
      <c r="KVR258" s="730"/>
      <c r="KVS258" s="730"/>
      <c r="KVT258" s="730"/>
      <c r="KVU258" s="730"/>
      <c r="KVV258" s="730"/>
      <c r="KVW258" s="730"/>
      <c r="KVX258" s="730"/>
      <c r="KVY258" s="730"/>
      <c r="KVZ258" s="730"/>
      <c r="KWA258" s="730"/>
      <c r="KWB258" s="730"/>
      <c r="KWC258" s="730"/>
      <c r="KWD258" s="730"/>
      <c r="KWE258" s="730"/>
      <c r="KWF258" s="730"/>
      <c r="KWG258" s="730"/>
      <c r="KWH258" s="730"/>
      <c r="KWI258" s="730"/>
      <c r="KWJ258" s="730"/>
      <c r="KWK258" s="730"/>
      <c r="KWL258" s="730"/>
      <c r="KWM258" s="730"/>
      <c r="KWN258" s="730"/>
      <c r="KWO258" s="730"/>
      <c r="KWP258" s="730"/>
      <c r="KWQ258" s="730"/>
      <c r="KWR258" s="730"/>
      <c r="KWS258" s="730"/>
      <c r="KWT258" s="730"/>
      <c r="KWU258" s="730"/>
      <c r="KWV258" s="730"/>
      <c r="KWW258" s="730"/>
      <c r="KWX258" s="730"/>
      <c r="KWY258" s="730"/>
      <c r="KWZ258" s="730"/>
      <c r="KXA258" s="730"/>
      <c r="KXB258" s="730"/>
      <c r="KXC258" s="730"/>
      <c r="KXD258" s="730"/>
      <c r="KXE258" s="730"/>
      <c r="KXF258" s="730"/>
      <c r="KXG258" s="730"/>
      <c r="KXH258" s="730"/>
      <c r="KXI258" s="730"/>
      <c r="KXJ258" s="730"/>
      <c r="KXK258" s="730"/>
      <c r="KXL258" s="730"/>
      <c r="KXM258" s="730"/>
      <c r="KXN258" s="730"/>
      <c r="KXO258" s="730"/>
      <c r="KXP258" s="730"/>
      <c r="KXQ258" s="730"/>
      <c r="KXR258" s="730"/>
      <c r="KXS258" s="730"/>
      <c r="KXT258" s="730"/>
      <c r="KXU258" s="730"/>
      <c r="KXV258" s="730"/>
      <c r="KXW258" s="730"/>
      <c r="KXX258" s="730"/>
      <c r="KXY258" s="730"/>
      <c r="KXZ258" s="730"/>
      <c r="KYA258" s="730"/>
      <c r="KYB258" s="730"/>
      <c r="KYC258" s="730"/>
      <c r="KYD258" s="730"/>
      <c r="KYE258" s="730"/>
      <c r="KYF258" s="730"/>
      <c r="KYG258" s="730"/>
      <c r="KYH258" s="730"/>
      <c r="KYI258" s="730"/>
      <c r="KYJ258" s="730"/>
      <c r="KYK258" s="730"/>
      <c r="KYL258" s="730"/>
      <c r="KYM258" s="730"/>
      <c r="KYN258" s="730"/>
      <c r="KYO258" s="730"/>
      <c r="KYP258" s="730"/>
      <c r="KYQ258" s="730"/>
      <c r="KYR258" s="730"/>
      <c r="KYS258" s="730"/>
      <c r="KYT258" s="730"/>
      <c r="KYU258" s="730"/>
      <c r="KYV258" s="730"/>
      <c r="KYW258" s="730"/>
      <c r="KYX258" s="730"/>
      <c r="KYY258" s="730"/>
      <c r="KYZ258" s="730"/>
      <c r="KZA258" s="730"/>
      <c r="KZB258" s="730"/>
      <c r="KZC258" s="730"/>
      <c r="KZD258" s="730"/>
      <c r="KZE258" s="730"/>
      <c r="KZF258" s="730"/>
      <c r="KZG258" s="730"/>
      <c r="KZH258" s="730"/>
      <c r="KZI258" s="730"/>
      <c r="KZJ258" s="730"/>
      <c r="KZK258" s="730"/>
      <c r="KZL258" s="730"/>
      <c r="KZM258" s="730"/>
      <c r="KZN258" s="730"/>
      <c r="KZO258" s="730"/>
      <c r="KZP258" s="730"/>
      <c r="KZQ258" s="730"/>
      <c r="KZR258" s="730"/>
      <c r="KZS258" s="730"/>
      <c r="KZT258" s="730"/>
      <c r="KZU258" s="730"/>
      <c r="KZV258" s="730"/>
      <c r="KZW258" s="730"/>
      <c r="KZX258" s="730"/>
      <c r="KZY258" s="730"/>
      <c r="KZZ258" s="730"/>
      <c r="LAA258" s="730"/>
      <c r="LAB258" s="730"/>
      <c r="LAC258" s="730"/>
      <c r="LAD258" s="730"/>
      <c r="LAE258" s="730"/>
      <c r="LAF258" s="730"/>
      <c r="LAG258" s="730"/>
      <c r="LAH258" s="730"/>
      <c r="LAI258" s="730"/>
      <c r="LAJ258" s="730"/>
      <c r="LAK258" s="730"/>
      <c r="LAL258" s="730"/>
      <c r="LAM258" s="730"/>
      <c r="LAN258" s="730"/>
      <c r="LAO258" s="730"/>
      <c r="LAP258" s="730"/>
      <c r="LAQ258" s="730"/>
      <c r="LAR258" s="730"/>
      <c r="LAS258" s="730"/>
      <c r="LAT258" s="730"/>
      <c r="LAU258" s="730"/>
      <c r="LAV258" s="730"/>
      <c r="LAW258" s="730"/>
      <c r="LAX258" s="730"/>
      <c r="LAY258" s="730"/>
      <c r="LAZ258" s="730"/>
      <c r="LBA258" s="730"/>
      <c r="LBB258" s="730"/>
      <c r="LBC258" s="730"/>
      <c r="LBD258" s="730"/>
      <c r="LBE258" s="730"/>
      <c r="LBF258" s="730"/>
      <c r="LBG258" s="730"/>
      <c r="LBH258" s="730"/>
      <c r="LBI258" s="730"/>
      <c r="LBJ258" s="730"/>
      <c r="LBK258" s="730"/>
      <c r="LBL258" s="730"/>
      <c r="LBM258" s="730"/>
      <c r="LBN258" s="730"/>
      <c r="LBO258" s="730"/>
      <c r="LBP258" s="730"/>
      <c r="LBQ258" s="730"/>
      <c r="LBR258" s="730"/>
      <c r="LBS258" s="730"/>
      <c r="LBT258" s="730"/>
      <c r="LBU258" s="730"/>
      <c r="LBV258" s="730"/>
      <c r="LBW258" s="730"/>
      <c r="LBX258" s="730"/>
      <c r="LBY258" s="730"/>
      <c r="LBZ258" s="730"/>
      <c r="LCA258" s="730"/>
      <c r="LCB258" s="730"/>
      <c r="LCC258" s="730"/>
      <c r="LCD258" s="730"/>
      <c r="LCE258" s="730"/>
      <c r="LCF258" s="730"/>
      <c r="LCG258" s="730"/>
      <c r="LCH258" s="730"/>
      <c r="LCI258" s="730"/>
      <c r="LCJ258" s="730"/>
      <c r="LCK258" s="730"/>
      <c r="LCL258" s="730"/>
      <c r="LCM258" s="730"/>
      <c r="LCN258" s="730"/>
      <c r="LCO258" s="730"/>
      <c r="LCP258" s="730"/>
      <c r="LCQ258" s="730"/>
      <c r="LCR258" s="730"/>
      <c r="LCS258" s="730"/>
      <c r="LCT258" s="730"/>
      <c r="LCU258" s="730"/>
      <c r="LCV258" s="730"/>
      <c r="LCW258" s="730"/>
      <c r="LCX258" s="730"/>
      <c r="LCY258" s="730"/>
      <c r="LCZ258" s="730"/>
      <c r="LDA258" s="730"/>
      <c r="LDB258" s="730"/>
      <c r="LDC258" s="730"/>
      <c r="LDD258" s="730"/>
      <c r="LDE258" s="730"/>
      <c r="LDF258" s="730"/>
      <c r="LDG258" s="730"/>
      <c r="LDH258" s="730"/>
      <c r="LDI258" s="730"/>
      <c r="LDJ258" s="730"/>
      <c r="LDK258" s="730"/>
      <c r="LDL258" s="730"/>
      <c r="LDM258" s="730"/>
      <c r="LDN258" s="730"/>
      <c r="LDO258" s="730"/>
      <c r="LDP258" s="730"/>
      <c r="LDQ258" s="730"/>
      <c r="LDR258" s="730"/>
      <c r="LDS258" s="730"/>
      <c r="LDT258" s="730"/>
      <c r="LDU258" s="730"/>
      <c r="LDV258" s="730"/>
      <c r="LDW258" s="730"/>
      <c r="LDX258" s="730"/>
      <c r="LDY258" s="730"/>
      <c r="LDZ258" s="730"/>
      <c r="LEA258" s="730"/>
      <c r="LEB258" s="730"/>
      <c r="LEC258" s="730"/>
      <c r="LED258" s="730"/>
      <c r="LEE258" s="730"/>
      <c r="LEF258" s="730"/>
      <c r="LEG258" s="730"/>
      <c r="LEH258" s="730"/>
      <c r="LEI258" s="730"/>
      <c r="LEJ258" s="730"/>
      <c r="LEK258" s="730"/>
      <c r="LEL258" s="730"/>
      <c r="LEM258" s="730"/>
      <c r="LEN258" s="730"/>
      <c r="LEO258" s="730"/>
      <c r="LEP258" s="730"/>
      <c r="LEQ258" s="730"/>
      <c r="LER258" s="730"/>
      <c r="LES258" s="730"/>
      <c r="LET258" s="730"/>
      <c r="LEU258" s="730"/>
      <c r="LEV258" s="730"/>
      <c r="LEW258" s="730"/>
      <c r="LEX258" s="730"/>
      <c r="LEY258" s="730"/>
      <c r="LEZ258" s="730"/>
      <c r="LFA258" s="730"/>
      <c r="LFB258" s="730"/>
      <c r="LFC258" s="730"/>
      <c r="LFD258" s="730"/>
      <c r="LFE258" s="730"/>
      <c r="LFF258" s="730"/>
      <c r="LFG258" s="730"/>
      <c r="LFH258" s="730"/>
      <c r="LFI258" s="730"/>
      <c r="LFJ258" s="730"/>
      <c r="LFK258" s="730"/>
      <c r="LFL258" s="730"/>
      <c r="LFM258" s="730"/>
      <c r="LFN258" s="730"/>
      <c r="LFO258" s="730"/>
      <c r="LFP258" s="730"/>
      <c r="LFQ258" s="730"/>
      <c r="LFR258" s="730"/>
      <c r="LFS258" s="730"/>
      <c r="LFT258" s="730"/>
      <c r="LFU258" s="730"/>
      <c r="LFV258" s="730"/>
      <c r="LFW258" s="730"/>
      <c r="LFX258" s="730"/>
      <c r="LFY258" s="730"/>
      <c r="LFZ258" s="730"/>
      <c r="LGA258" s="730"/>
      <c r="LGB258" s="730"/>
      <c r="LGC258" s="730"/>
      <c r="LGD258" s="730"/>
      <c r="LGE258" s="730"/>
      <c r="LGF258" s="730"/>
      <c r="LGG258" s="730"/>
      <c r="LGH258" s="730"/>
      <c r="LGI258" s="730"/>
      <c r="LGJ258" s="730"/>
      <c r="LGK258" s="730"/>
      <c r="LGL258" s="730"/>
      <c r="LGM258" s="730"/>
      <c r="LGN258" s="730"/>
      <c r="LGO258" s="730"/>
      <c r="LGP258" s="730"/>
      <c r="LGQ258" s="730"/>
      <c r="LGR258" s="730"/>
      <c r="LGS258" s="730"/>
      <c r="LGT258" s="730"/>
      <c r="LGU258" s="730"/>
      <c r="LGV258" s="730"/>
      <c r="LGW258" s="730"/>
      <c r="LGX258" s="730"/>
      <c r="LGY258" s="730"/>
      <c r="LGZ258" s="730"/>
      <c r="LHA258" s="730"/>
      <c r="LHB258" s="730"/>
      <c r="LHC258" s="730"/>
      <c r="LHD258" s="730"/>
      <c r="LHE258" s="730"/>
      <c r="LHF258" s="730"/>
      <c r="LHG258" s="730"/>
      <c r="LHH258" s="730"/>
      <c r="LHI258" s="730"/>
      <c r="LHJ258" s="730"/>
      <c r="LHK258" s="730"/>
      <c r="LHL258" s="730"/>
      <c r="LHM258" s="730"/>
      <c r="LHN258" s="730"/>
      <c r="LHO258" s="730"/>
      <c r="LHP258" s="730"/>
      <c r="LHQ258" s="730"/>
      <c r="LHR258" s="730"/>
      <c r="LHS258" s="730"/>
      <c r="LHT258" s="730"/>
      <c r="LHU258" s="730"/>
      <c r="LHV258" s="730"/>
      <c r="LHW258" s="730"/>
      <c r="LHX258" s="730"/>
      <c r="LHY258" s="730"/>
      <c r="LHZ258" s="730"/>
      <c r="LIA258" s="730"/>
      <c r="LIB258" s="730"/>
      <c r="LIC258" s="730"/>
      <c r="LID258" s="730"/>
      <c r="LIE258" s="730"/>
      <c r="LIF258" s="730"/>
      <c r="LIG258" s="730"/>
      <c r="LIH258" s="730"/>
      <c r="LII258" s="730"/>
      <c r="LIJ258" s="730"/>
      <c r="LIK258" s="730"/>
      <c r="LIL258" s="730"/>
      <c r="LIM258" s="730"/>
      <c r="LIN258" s="730"/>
      <c r="LIO258" s="730"/>
      <c r="LIP258" s="730"/>
      <c r="LIQ258" s="730"/>
      <c r="LIR258" s="730"/>
      <c r="LIS258" s="730"/>
      <c r="LIT258" s="730"/>
      <c r="LIU258" s="730"/>
      <c r="LIV258" s="730"/>
      <c r="LIW258" s="730"/>
      <c r="LIX258" s="730"/>
      <c r="LIY258" s="730"/>
      <c r="LIZ258" s="730"/>
      <c r="LJA258" s="730"/>
      <c r="LJB258" s="730"/>
      <c r="LJC258" s="730"/>
      <c r="LJD258" s="730"/>
      <c r="LJE258" s="730"/>
      <c r="LJF258" s="730"/>
      <c r="LJG258" s="730"/>
      <c r="LJH258" s="730"/>
      <c r="LJI258" s="730"/>
      <c r="LJJ258" s="730"/>
      <c r="LJK258" s="730"/>
      <c r="LJL258" s="730"/>
      <c r="LJM258" s="730"/>
      <c r="LJN258" s="730"/>
      <c r="LJO258" s="730"/>
      <c r="LJP258" s="730"/>
      <c r="LJQ258" s="730"/>
      <c r="LJR258" s="730"/>
      <c r="LJS258" s="730"/>
      <c r="LJT258" s="730"/>
      <c r="LJU258" s="730"/>
      <c r="LJV258" s="730"/>
      <c r="LJW258" s="730"/>
      <c r="LJX258" s="730"/>
      <c r="LJY258" s="730"/>
      <c r="LJZ258" s="730"/>
      <c r="LKA258" s="730"/>
      <c r="LKB258" s="730"/>
      <c r="LKC258" s="730"/>
      <c r="LKD258" s="730"/>
      <c r="LKE258" s="730"/>
      <c r="LKF258" s="730"/>
      <c r="LKG258" s="730"/>
      <c r="LKH258" s="730"/>
      <c r="LKI258" s="730"/>
      <c r="LKJ258" s="730"/>
      <c r="LKK258" s="730"/>
      <c r="LKL258" s="730"/>
      <c r="LKM258" s="730"/>
      <c r="LKN258" s="730"/>
      <c r="LKO258" s="730"/>
      <c r="LKP258" s="730"/>
      <c r="LKQ258" s="730"/>
      <c r="LKR258" s="730"/>
      <c r="LKS258" s="730"/>
      <c r="LKT258" s="730"/>
      <c r="LKU258" s="730"/>
      <c r="LKV258" s="730"/>
      <c r="LKW258" s="730"/>
      <c r="LKX258" s="730"/>
      <c r="LKY258" s="730"/>
      <c r="LKZ258" s="730"/>
      <c r="LLA258" s="730"/>
      <c r="LLB258" s="730"/>
      <c r="LLC258" s="730"/>
      <c r="LLD258" s="730"/>
      <c r="LLE258" s="730"/>
      <c r="LLF258" s="730"/>
      <c r="LLG258" s="730"/>
      <c r="LLH258" s="730"/>
      <c r="LLI258" s="730"/>
      <c r="LLJ258" s="730"/>
      <c r="LLK258" s="730"/>
      <c r="LLL258" s="730"/>
      <c r="LLM258" s="730"/>
      <c r="LLN258" s="730"/>
      <c r="LLO258" s="730"/>
      <c r="LLP258" s="730"/>
      <c r="LLQ258" s="730"/>
      <c r="LLR258" s="730"/>
      <c r="LLS258" s="730"/>
      <c r="LLT258" s="730"/>
      <c r="LLU258" s="730"/>
      <c r="LLV258" s="730"/>
      <c r="LLW258" s="730"/>
      <c r="LLX258" s="730"/>
      <c r="LLY258" s="730"/>
      <c r="LLZ258" s="730"/>
      <c r="LMA258" s="730"/>
      <c r="LMB258" s="730"/>
      <c r="LMC258" s="730"/>
      <c r="LMD258" s="730"/>
      <c r="LME258" s="730"/>
      <c r="LMF258" s="730"/>
      <c r="LMG258" s="730"/>
      <c r="LMH258" s="730"/>
      <c r="LMI258" s="730"/>
      <c r="LMJ258" s="730"/>
      <c r="LMK258" s="730"/>
      <c r="LML258" s="730"/>
      <c r="LMM258" s="730"/>
      <c r="LMN258" s="730"/>
      <c r="LMO258" s="730"/>
      <c r="LMP258" s="730"/>
      <c r="LMQ258" s="730"/>
      <c r="LMR258" s="730"/>
      <c r="LMS258" s="730"/>
      <c r="LMT258" s="730"/>
      <c r="LMU258" s="730"/>
      <c r="LMV258" s="730"/>
      <c r="LMW258" s="730"/>
      <c r="LMX258" s="730"/>
      <c r="LMY258" s="730"/>
      <c r="LMZ258" s="730"/>
      <c r="LNA258" s="730"/>
      <c r="LNB258" s="730"/>
      <c r="LNC258" s="730"/>
      <c r="LND258" s="730"/>
      <c r="LNE258" s="730"/>
      <c r="LNF258" s="730"/>
      <c r="LNG258" s="730"/>
      <c r="LNH258" s="730"/>
      <c r="LNI258" s="730"/>
      <c r="LNJ258" s="730"/>
      <c r="LNK258" s="730"/>
      <c r="LNL258" s="730"/>
      <c r="LNM258" s="730"/>
      <c r="LNN258" s="730"/>
      <c r="LNO258" s="730"/>
      <c r="LNP258" s="730"/>
      <c r="LNQ258" s="730"/>
      <c r="LNR258" s="730"/>
      <c r="LNS258" s="730"/>
      <c r="LNT258" s="730"/>
      <c r="LNU258" s="730"/>
      <c r="LNV258" s="730"/>
      <c r="LNW258" s="730"/>
      <c r="LNX258" s="730"/>
      <c r="LNY258" s="730"/>
      <c r="LNZ258" s="730"/>
      <c r="LOA258" s="730"/>
      <c r="LOB258" s="730"/>
      <c r="LOC258" s="730"/>
      <c r="LOD258" s="730"/>
      <c r="LOE258" s="730"/>
      <c r="LOF258" s="730"/>
      <c r="LOG258" s="730"/>
      <c r="LOH258" s="730"/>
      <c r="LOI258" s="730"/>
      <c r="LOJ258" s="730"/>
      <c r="LOK258" s="730"/>
      <c r="LOL258" s="730"/>
      <c r="LOM258" s="730"/>
      <c r="LON258" s="730"/>
      <c r="LOO258" s="730"/>
      <c r="LOP258" s="730"/>
      <c r="LOQ258" s="730"/>
      <c r="LOR258" s="730"/>
      <c r="LOS258" s="730"/>
      <c r="LOT258" s="730"/>
      <c r="LOU258" s="730"/>
      <c r="LOV258" s="730"/>
      <c r="LOW258" s="730"/>
      <c r="LOX258" s="730"/>
      <c r="LOY258" s="730"/>
      <c r="LOZ258" s="730"/>
      <c r="LPA258" s="730"/>
      <c r="LPB258" s="730"/>
      <c r="LPC258" s="730"/>
      <c r="LPD258" s="730"/>
      <c r="LPE258" s="730"/>
      <c r="LPF258" s="730"/>
      <c r="LPG258" s="730"/>
      <c r="LPH258" s="730"/>
      <c r="LPI258" s="730"/>
      <c r="LPJ258" s="730"/>
      <c r="LPK258" s="730"/>
      <c r="LPL258" s="730"/>
      <c r="LPM258" s="730"/>
      <c r="LPN258" s="730"/>
      <c r="LPO258" s="730"/>
      <c r="LPP258" s="730"/>
      <c r="LPQ258" s="730"/>
      <c r="LPR258" s="730"/>
      <c r="LPS258" s="730"/>
      <c r="LPT258" s="730"/>
      <c r="LPU258" s="730"/>
      <c r="LPV258" s="730"/>
      <c r="LPW258" s="730"/>
      <c r="LPX258" s="730"/>
      <c r="LPY258" s="730"/>
      <c r="LPZ258" s="730"/>
      <c r="LQA258" s="730"/>
      <c r="LQB258" s="730"/>
      <c r="LQC258" s="730"/>
      <c r="LQD258" s="730"/>
      <c r="LQE258" s="730"/>
      <c r="LQF258" s="730"/>
      <c r="LQG258" s="730"/>
      <c r="LQH258" s="730"/>
      <c r="LQI258" s="730"/>
      <c r="LQJ258" s="730"/>
      <c r="LQK258" s="730"/>
      <c r="LQL258" s="730"/>
      <c r="LQM258" s="730"/>
      <c r="LQN258" s="730"/>
      <c r="LQO258" s="730"/>
      <c r="LQP258" s="730"/>
      <c r="LQQ258" s="730"/>
      <c r="LQR258" s="730"/>
      <c r="LQS258" s="730"/>
      <c r="LQT258" s="730"/>
      <c r="LQU258" s="730"/>
      <c r="LQV258" s="730"/>
      <c r="LQW258" s="730"/>
      <c r="LQX258" s="730"/>
      <c r="LQY258" s="730"/>
      <c r="LQZ258" s="730"/>
      <c r="LRA258" s="730"/>
      <c r="LRB258" s="730"/>
      <c r="LRC258" s="730"/>
      <c r="LRD258" s="730"/>
      <c r="LRE258" s="730"/>
      <c r="LRF258" s="730"/>
      <c r="LRG258" s="730"/>
      <c r="LRH258" s="730"/>
      <c r="LRI258" s="730"/>
      <c r="LRJ258" s="730"/>
      <c r="LRK258" s="730"/>
      <c r="LRL258" s="730"/>
      <c r="LRM258" s="730"/>
      <c r="LRN258" s="730"/>
      <c r="LRO258" s="730"/>
      <c r="LRP258" s="730"/>
      <c r="LRQ258" s="730"/>
      <c r="LRR258" s="730"/>
      <c r="LRS258" s="730"/>
      <c r="LRT258" s="730"/>
      <c r="LRU258" s="730"/>
      <c r="LRV258" s="730"/>
      <c r="LRW258" s="730"/>
      <c r="LRX258" s="730"/>
      <c r="LRY258" s="730"/>
      <c r="LRZ258" s="730"/>
      <c r="LSA258" s="730"/>
      <c r="LSB258" s="730"/>
      <c r="LSC258" s="730"/>
      <c r="LSD258" s="730"/>
      <c r="LSE258" s="730"/>
      <c r="LSF258" s="730"/>
      <c r="LSG258" s="730"/>
      <c r="LSH258" s="730"/>
      <c r="LSI258" s="730"/>
      <c r="LSJ258" s="730"/>
      <c r="LSK258" s="730"/>
      <c r="LSL258" s="730"/>
      <c r="LSM258" s="730"/>
      <c r="LSN258" s="730"/>
      <c r="LSO258" s="730"/>
      <c r="LSP258" s="730"/>
      <c r="LSQ258" s="730"/>
      <c r="LSR258" s="730"/>
      <c r="LSS258" s="730"/>
      <c r="LST258" s="730"/>
      <c r="LSU258" s="730"/>
      <c r="LSV258" s="730"/>
      <c r="LSW258" s="730"/>
      <c r="LSX258" s="730"/>
      <c r="LSY258" s="730"/>
      <c r="LSZ258" s="730"/>
      <c r="LTA258" s="730"/>
      <c r="LTB258" s="730"/>
      <c r="LTC258" s="730"/>
      <c r="LTD258" s="730"/>
      <c r="LTE258" s="730"/>
      <c r="LTF258" s="730"/>
      <c r="LTG258" s="730"/>
      <c r="LTH258" s="730"/>
      <c r="LTI258" s="730"/>
      <c r="LTJ258" s="730"/>
      <c r="LTK258" s="730"/>
      <c r="LTL258" s="730"/>
      <c r="LTM258" s="730"/>
      <c r="LTN258" s="730"/>
      <c r="LTO258" s="730"/>
      <c r="LTP258" s="730"/>
      <c r="LTQ258" s="730"/>
      <c r="LTR258" s="730"/>
      <c r="LTS258" s="730"/>
      <c r="LTT258" s="730"/>
      <c r="LTU258" s="730"/>
      <c r="LTV258" s="730"/>
      <c r="LTW258" s="730"/>
      <c r="LTX258" s="730"/>
      <c r="LTY258" s="730"/>
      <c r="LTZ258" s="730"/>
      <c r="LUA258" s="730"/>
      <c r="LUB258" s="730"/>
      <c r="LUC258" s="730"/>
      <c r="LUD258" s="730"/>
      <c r="LUE258" s="730"/>
      <c r="LUF258" s="730"/>
      <c r="LUG258" s="730"/>
      <c r="LUH258" s="730"/>
      <c r="LUI258" s="730"/>
      <c r="LUJ258" s="730"/>
      <c r="LUK258" s="730"/>
      <c r="LUL258" s="730"/>
      <c r="LUM258" s="730"/>
      <c r="LUN258" s="730"/>
      <c r="LUO258" s="730"/>
      <c r="LUP258" s="730"/>
      <c r="LUQ258" s="730"/>
      <c r="LUR258" s="730"/>
      <c r="LUS258" s="730"/>
      <c r="LUT258" s="730"/>
      <c r="LUU258" s="730"/>
      <c r="LUV258" s="730"/>
      <c r="LUW258" s="730"/>
      <c r="LUX258" s="730"/>
      <c r="LUY258" s="730"/>
      <c r="LUZ258" s="730"/>
      <c r="LVA258" s="730"/>
      <c r="LVB258" s="730"/>
      <c r="LVC258" s="730"/>
      <c r="LVD258" s="730"/>
      <c r="LVE258" s="730"/>
      <c r="LVF258" s="730"/>
      <c r="LVG258" s="730"/>
      <c r="LVH258" s="730"/>
      <c r="LVI258" s="730"/>
      <c r="LVJ258" s="730"/>
      <c r="LVK258" s="730"/>
      <c r="LVL258" s="730"/>
      <c r="LVM258" s="730"/>
      <c r="LVN258" s="730"/>
      <c r="LVO258" s="730"/>
      <c r="LVP258" s="730"/>
      <c r="LVQ258" s="730"/>
      <c r="LVR258" s="730"/>
      <c r="LVS258" s="730"/>
      <c r="LVT258" s="730"/>
      <c r="LVU258" s="730"/>
      <c r="LVV258" s="730"/>
      <c r="LVW258" s="730"/>
      <c r="LVX258" s="730"/>
      <c r="LVY258" s="730"/>
      <c r="LVZ258" s="730"/>
      <c r="LWA258" s="730"/>
      <c r="LWB258" s="730"/>
      <c r="LWC258" s="730"/>
      <c r="LWD258" s="730"/>
      <c r="LWE258" s="730"/>
      <c r="LWF258" s="730"/>
      <c r="LWG258" s="730"/>
      <c r="LWH258" s="730"/>
      <c r="LWI258" s="730"/>
      <c r="LWJ258" s="730"/>
      <c r="LWK258" s="730"/>
      <c r="LWL258" s="730"/>
      <c r="LWM258" s="730"/>
      <c r="LWN258" s="730"/>
      <c r="LWO258" s="730"/>
      <c r="LWP258" s="730"/>
      <c r="LWQ258" s="730"/>
      <c r="LWR258" s="730"/>
      <c r="LWS258" s="730"/>
      <c r="LWT258" s="730"/>
      <c r="LWU258" s="730"/>
      <c r="LWV258" s="730"/>
      <c r="LWW258" s="730"/>
      <c r="LWX258" s="730"/>
      <c r="LWY258" s="730"/>
      <c r="LWZ258" s="730"/>
      <c r="LXA258" s="730"/>
      <c r="LXB258" s="730"/>
      <c r="LXC258" s="730"/>
      <c r="LXD258" s="730"/>
      <c r="LXE258" s="730"/>
      <c r="LXF258" s="730"/>
      <c r="LXG258" s="730"/>
      <c r="LXH258" s="730"/>
      <c r="LXI258" s="730"/>
      <c r="LXJ258" s="730"/>
      <c r="LXK258" s="730"/>
      <c r="LXL258" s="730"/>
      <c r="LXM258" s="730"/>
      <c r="LXN258" s="730"/>
      <c r="LXO258" s="730"/>
      <c r="LXP258" s="730"/>
      <c r="LXQ258" s="730"/>
      <c r="LXR258" s="730"/>
      <c r="LXS258" s="730"/>
      <c r="LXT258" s="730"/>
      <c r="LXU258" s="730"/>
      <c r="LXV258" s="730"/>
      <c r="LXW258" s="730"/>
      <c r="LXX258" s="730"/>
      <c r="LXY258" s="730"/>
      <c r="LXZ258" s="730"/>
      <c r="LYA258" s="730"/>
      <c r="LYB258" s="730"/>
      <c r="LYC258" s="730"/>
      <c r="LYD258" s="730"/>
      <c r="LYE258" s="730"/>
      <c r="LYF258" s="730"/>
      <c r="LYG258" s="730"/>
      <c r="LYH258" s="730"/>
      <c r="LYI258" s="730"/>
      <c r="LYJ258" s="730"/>
      <c r="LYK258" s="730"/>
      <c r="LYL258" s="730"/>
      <c r="LYM258" s="730"/>
      <c r="LYN258" s="730"/>
      <c r="LYO258" s="730"/>
      <c r="LYP258" s="730"/>
      <c r="LYQ258" s="730"/>
      <c r="LYR258" s="730"/>
      <c r="LYS258" s="730"/>
      <c r="LYT258" s="730"/>
      <c r="LYU258" s="730"/>
      <c r="LYV258" s="730"/>
      <c r="LYW258" s="730"/>
      <c r="LYX258" s="730"/>
      <c r="LYY258" s="730"/>
      <c r="LYZ258" s="730"/>
      <c r="LZA258" s="730"/>
      <c r="LZB258" s="730"/>
      <c r="LZC258" s="730"/>
      <c r="LZD258" s="730"/>
      <c r="LZE258" s="730"/>
      <c r="LZF258" s="730"/>
      <c r="LZG258" s="730"/>
      <c r="LZH258" s="730"/>
      <c r="LZI258" s="730"/>
      <c r="LZJ258" s="730"/>
      <c r="LZK258" s="730"/>
      <c r="LZL258" s="730"/>
      <c r="LZM258" s="730"/>
      <c r="LZN258" s="730"/>
      <c r="LZO258" s="730"/>
      <c r="LZP258" s="730"/>
      <c r="LZQ258" s="730"/>
      <c r="LZR258" s="730"/>
      <c r="LZS258" s="730"/>
      <c r="LZT258" s="730"/>
      <c r="LZU258" s="730"/>
      <c r="LZV258" s="730"/>
      <c r="LZW258" s="730"/>
      <c r="LZX258" s="730"/>
      <c r="LZY258" s="730"/>
      <c r="LZZ258" s="730"/>
      <c r="MAA258" s="730"/>
      <c r="MAB258" s="730"/>
      <c r="MAC258" s="730"/>
      <c r="MAD258" s="730"/>
      <c r="MAE258" s="730"/>
      <c r="MAF258" s="730"/>
      <c r="MAG258" s="730"/>
      <c r="MAH258" s="730"/>
      <c r="MAI258" s="730"/>
      <c r="MAJ258" s="730"/>
      <c r="MAK258" s="730"/>
      <c r="MAL258" s="730"/>
      <c r="MAM258" s="730"/>
      <c r="MAN258" s="730"/>
      <c r="MAO258" s="730"/>
      <c r="MAP258" s="730"/>
      <c r="MAQ258" s="730"/>
      <c r="MAR258" s="730"/>
      <c r="MAS258" s="730"/>
      <c r="MAT258" s="730"/>
      <c r="MAU258" s="730"/>
      <c r="MAV258" s="730"/>
      <c r="MAW258" s="730"/>
      <c r="MAX258" s="730"/>
      <c r="MAY258" s="730"/>
      <c r="MAZ258" s="730"/>
      <c r="MBA258" s="730"/>
      <c r="MBB258" s="730"/>
      <c r="MBC258" s="730"/>
      <c r="MBD258" s="730"/>
      <c r="MBE258" s="730"/>
      <c r="MBF258" s="730"/>
      <c r="MBG258" s="730"/>
      <c r="MBH258" s="730"/>
      <c r="MBI258" s="730"/>
      <c r="MBJ258" s="730"/>
      <c r="MBK258" s="730"/>
      <c r="MBL258" s="730"/>
      <c r="MBM258" s="730"/>
      <c r="MBN258" s="730"/>
      <c r="MBO258" s="730"/>
      <c r="MBP258" s="730"/>
      <c r="MBQ258" s="730"/>
      <c r="MBR258" s="730"/>
      <c r="MBS258" s="730"/>
      <c r="MBT258" s="730"/>
      <c r="MBU258" s="730"/>
      <c r="MBV258" s="730"/>
      <c r="MBW258" s="730"/>
      <c r="MBX258" s="730"/>
      <c r="MBY258" s="730"/>
      <c r="MBZ258" s="730"/>
      <c r="MCA258" s="730"/>
      <c r="MCB258" s="730"/>
      <c r="MCC258" s="730"/>
      <c r="MCD258" s="730"/>
      <c r="MCE258" s="730"/>
      <c r="MCF258" s="730"/>
      <c r="MCG258" s="730"/>
      <c r="MCH258" s="730"/>
      <c r="MCI258" s="730"/>
      <c r="MCJ258" s="730"/>
      <c r="MCK258" s="730"/>
      <c r="MCL258" s="730"/>
      <c r="MCM258" s="730"/>
      <c r="MCN258" s="730"/>
      <c r="MCO258" s="730"/>
      <c r="MCP258" s="730"/>
      <c r="MCQ258" s="730"/>
      <c r="MCR258" s="730"/>
      <c r="MCS258" s="730"/>
      <c r="MCT258" s="730"/>
      <c r="MCU258" s="730"/>
      <c r="MCV258" s="730"/>
      <c r="MCW258" s="730"/>
      <c r="MCX258" s="730"/>
      <c r="MCY258" s="730"/>
      <c r="MCZ258" s="730"/>
      <c r="MDA258" s="730"/>
      <c r="MDB258" s="730"/>
      <c r="MDC258" s="730"/>
      <c r="MDD258" s="730"/>
      <c r="MDE258" s="730"/>
      <c r="MDF258" s="730"/>
      <c r="MDG258" s="730"/>
      <c r="MDH258" s="730"/>
      <c r="MDI258" s="730"/>
      <c r="MDJ258" s="730"/>
      <c r="MDK258" s="730"/>
      <c r="MDL258" s="730"/>
      <c r="MDM258" s="730"/>
      <c r="MDN258" s="730"/>
      <c r="MDO258" s="730"/>
      <c r="MDP258" s="730"/>
      <c r="MDQ258" s="730"/>
      <c r="MDR258" s="730"/>
      <c r="MDS258" s="730"/>
      <c r="MDT258" s="730"/>
      <c r="MDU258" s="730"/>
      <c r="MDV258" s="730"/>
      <c r="MDW258" s="730"/>
      <c r="MDX258" s="730"/>
      <c r="MDY258" s="730"/>
      <c r="MDZ258" s="730"/>
      <c r="MEA258" s="730"/>
      <c r="MEB258" s="730"/>
      <c r="MEC258" s="730"/>
      <c r="MED258" s="730"/>
      <c r="MEE258" s="730"/>
      <c r="MEF258" s="730"/>
      <c r="MEG258" s="730"/>
      <c r="MEH258" s="730"/>
      <c r="MEI258" s="730"/>
      <c r="MEJ258" s="730"/>
      <c r="MEK258" s="730"/>
      <c r="MEL258" s="730"/>
      <c r="MEM258" s="730"/>
      <c r="MEN258" s="730"/>
      <c r="MEO258" s="730"/>
      <c r="MEP258" s="730"/>
      <c r="MEQ258" s="730"/>
      <c r="MER258" s="730"/>
      <c r="MES258" s="730"/>
      <c r="MET258" s="730"/>
      <c r="MEU258" s="730"/>
      <c r="MEV258" s="730"/>
      <c r="MEW258" s="730"/>
      <c r="MEX258" s="730"/>
      <c r="MEY258" s="730"/>
      <c r="MEZ258" s="730"/>
      <c r="MFA258" s="730"/>
      <c r="MFB258" s="730"/>
      <c r="MFC258" s="730"/>
      <c r="MFD258" s="730"/>
      <c r="MFE258" s="730"/>
      <c r="MFF258" s="730"/>
      <c r="MFG258" s="730"/>
      <c r="MFH258" s="730"/>
      <c r="MFI258" s="730"/>
      <c r="MFJ258" s="730"/>
      <c r="MFK258" s="730"/>
      <c r="MFL258" s="730"/>
      <c r="MFM258" s="730"/>
      <c r="MFN258" s="730"/>
      <c r="MFO258" s="730"/>
      <c r="MFP258" s="730"/>
      <c r="MFQ258" s="730"/>
      <c r="MFR258" s="730"/>
      <c r="MFS258" s="730"/>
      <c r="MFT258" s="730"/>
      <c r="MFU258" s="730"/>
      <c r="MFV258" s="730"/>
      <c r="MFW258" s="730"/>
      <c r="MFX258" s="730"/>
      <c r="MFY258" s="730"/>
      <c r="MFZ258" s="730"/>
      <c r="MGA258" s="730"/>
      <c r="MGB258" s="730"/>
      <c r="MGC258" s="730"/>
      <c r="MGD258" s="730"/>
      <c r="MGE258" s="730"/>
      <c r="MGF258" s="730"/>
      <c r="MGG258" s="730"/>
      <c r="MGH258" s="730"/>
      <c r="MGI258" s="730"/>
      <c r="MGJ258" s="730"/>
      <c r="MGK258" s="730"/>
      <c r="MGL258" s="730"/>
      <c r="MGM258" s="730"/>
      <c r="MGN258" s="730"/>
      <c r="MGO258" s="730"/>
      <c r="MGP258" s="730"/>
      <c r="MGQ258" s="730"/>
      <c r="MGR258" s="730"/>
      <c r="MGS258" s="730"/>
      <c r="MGT258" s="730"/>
      <c r="MGU258" s="730"/>
      <c r="MGV258" s="730"/>
      <c r="MGW258" s="730"/>
      <c r="MGX258" s="730"/>
      <c r="MGY258" s="730"/>
      <c r="MGZ258" s="730"/>
      <c r="MHA258" s="730"/>
      <c r="MHB258" s="730"/>
      <c r="MHC258" s="730"/>
      <c r="MHD258" s="730"/>
      <c r="MHE258" s="730"/>
      <c r="MHF258" s="730"/>
      <c r="MHG258" s="730"/>
      <c r="MHH258" s="730"/>
      <c r="MHI258" s="730"/>
      <c r="MHJ258" s="730"/>
      <c r="MHK258" s="730"/>
      <c r="MHL258" s="730"/>
      <c r="MHM258" s="730"/>
      <c r="MHN258" s="730"/>
      <c r="MHO258" s="730"/>
      <c r="MHP258" s="730"/>
      <c r="MHQ258" s="730"/>
      <c r="MHR258" s="730"/>
      <c r="MHS258" s="730"/>
      <c r="MHT258" s="730"/>
      <c r="MHU258" s="730"/>
      <c r="MHV258" s="730"/>
      <c r="MHW258" s="730"/>
      <c r="MHX258" s="730"/>
      <c r="MHY258" s="730"/>
      <c r="MHZ258" s="730"/>
      <c r="MIA258" s="730"/>
      <c r="MIB258" s="730"/>
      <c r="MIC258" s="730"/>
      <c r="MID258" s="730"/>
      <c r="MIE258" s="730"/>
      <c r="MIF258" s="730"/>
      <c r="MIG258" s="730"/>
      <c r="MIH258" s="730"/>
      <c r="MII258" s="730"/>
      <c r="MIJ258" s="730"/>
      <c r="MIK258" s="730"/>
      <c r="MIL258" s="730"/>
      <c r="MIM258" s="730"/>
      <c r="MIN258" s="730"/>
      <c r="MIO258" s="730"/>
      <c r="MIP258" s="730"/>
      <c r="MIQ258" s="730"/>
      <c r="MIR258" s="730"/>
      <c r="MIS258" s="730"/>
      <c r="MIT258" s="730"/>
      <c r="MIU258" s="730"/>
      <c r="MIV258" s="730"/>
      <c r="MIW258" s="730"/>
      <c r="MIX258" s="730"/>
      <c r="MIY258" s="730"/>
      <c r="MIZ258" s="730"/>
      <c r="MJA258" s="730"/>
      <c r="MJB258" s="730"/>
      <c r="MJC258" s="730"/>
      <c r="MJD258" s="730"/>
      <c r="MJE258" s="730"/>
      <c r="MJF258" s="730"/>
      <c r="MJG258" s="730"/>
      <c r="MJH258" s="730"/>
      <c r="MJI258" s="730"/>
      <c r="MJJ258" s="730"/>
      <c r="MJK258" s="730"/>
      <c r="MJL258" s="730"/>
      <c r="MJM258" s="730"/>
      <c r="MJN258" s="730"/>
      <c r="MJO258" s="730"/>
      <c r="MJP258" s="730"/>
      <c r="MJQ258" s="730"/>
      <c r="MJR258" s="730"/>
      <c r="MJS258" s="730"/>
      <c r="MJT258" s="730"/>
      <c r="MJU258" s="730"/>
      <c r="MJV258" s="730"/>
      <c r="MJW258" s="730"/>
      <c r="MJX258" s="730"/>
      <c r="MJY258" s="730"/>
      <c r="MJZ258" s="730"/>
      <c r="MKA258" s="730"/>
      <c r="MKB258" s="730"/>
      <c r="MKC258" s="730"/>
      <c r="MKD258" s="730"/>
      <c r="MKE258" s="730"/>
      <c r="MKF258" s="730"/>
      <c r="MKG258" s="730"/>
      <c r="MKH258" s="730"/>
      <c r="MKI258" s="730"/>
      <c r="MKJ258" s="730"/>
      <c r="MKK258" s="730"/>
      <c r="MKL258" s="730"/>
      <c r="MKM258" s="730"/>
      <c r="MKN258" s="730"/>
      <c r="MKO258" s="730"/>
      <c r="MKP258" s="730"/>
      <c r="MKQ258" s="730"/>
      <c r="MKR258" s="730"/>
      <c r="MKS258" s="730"/>
      <c r="MKT258" s="730"/>
      <c r="MKU258" s="730"/>
      <c r="MKV258" s="730"/>
      <c r="MKW258" s="730"/>
      <c r="MKX258" s="730"/>
      <c r="MKY258" s="730"/>
      <c r="MKZ258" s="730"/>
      <c r="MLA258" s="730"/>
      <c r="MLB258" s="730"/>
      <c r="MLC258" s="730"/>
      <c r="MLD258" s="730"/>
      <c r="MLE258" s="730"/>
      <c r="MLF258" s="730"/>
      <c r="MLG258" s="730"/>
      <c r="MLH258" s="730"/>
      <c r="MLI258" s="730"/>
      <c r="MLJ258" s="730"/>
      <c r="MLK258" s="730"/>
      <c r="MLL258" s="730"/>
      <c r="MLM258" s="730"/>
      <c r="MLN258" s="730"/>
      <c r="MLO258" s="730"/>
      <c r="MLP258" s="730"/>
      <c r="MLQ258" s="730"/>
      <c r="MLR258" s="730"/>
      <c r="MLS258" s="730"/>
      <c r="MLT258" s="730"/>
      <c r="MLU258" s="730"/>
      <c r="MLV258" s="730"/>
      <c r="MLW258" s="730"/>
      <c r="MLX258" s="730"/>
      <c r="MLY258" s="730"/>
      <c r="MLZ258" s="730"/>
      <c r="MMA258" s="730"/>
      <c r="MMB258" s="730"/>
      <c r="MMC258" s="730"/>
      <c r="MMD258" s="730"/>
      <c r="MME258" s="730"/>
      <c r="MMF258" s="730"/>
      <c r="MMG258" s="730"/>
      <c r="MMH258" s="730"/>
      <c r="MMI258" s="730"/>
      <c r="MMJ258" s="730"/>
      <c r="MMK258" s="730"/>
      <c r="MML258" s="730"/>
      <c r="MMM258" s="730"/>
      <c r="MMN258" s="730"/>
      <c r="MMO258" s="730"/>
      <c r="MMP258" s="730"/>
      <c r="MMQ258" s="730"/>
      <c r="MMR258" s="730"/>
      <c r="MMS258" s="730"/>
      <c r="MMT258" s="730"/>
      <c r="MMU258" s="730"/>
      <c r="MMV258" s="730"/>
      <c r="MMW258" s="730"/>
      <c r="MMX258" s="730"/>
      <c r="MMY258" s="730"/>
      <c r="MMZ258" s="730"/>
      <c r="MNA258" s="730"/>
      <c r="MNB258" s="730"/>
      <c r="MNC258" s="730"/>
      <c r="MND258" s="730"/>
      <c r="MNE258" s="730"/>
      <c r="MNF258" s="730"/>
      <c r="MNG258" s="730"/>
      <c r="MNH258" s="730"/>
      <c r="MNI258" s="730"/>
      <c r="MNJ258" s="730"/>
      <c r="MNK258" s="730"/>
      <c r="MNL258" s="730"/>
      <c r="MNM258" s="730"/>
      <c r="MNN258" s="730"/>
      <c r="MNO258" s="730"/>
      <c r="MNP258" s="730"/>
      <c r="MNQ258" s="730"/>
      <c r="MNR258" s="730"/>
      <c r="MNS258" s="730"/>
      <c r="MNT258" s="730"/>
      <c r="MNU258" s="730"/>
      <c r="MNV258" s="730"/>
      <c r="MNW258" s="730"/>
      <c r="MNX258" s="730"/>
      <c r="MNY258" s="730"/>
      <c r="MNZ258" s="730"/>
      <c r="MOA258" s="730"/>
      <c r="MOB258" s="730"/>
      <c r="MOC258" s="730"/>
      <c r="MOD258" s="730"/>
      <c r="MOE258" s="730"/>
      <c r="MOF258" s="730"/>
      <c r="MOG258" s="730"/>
      <c r="MOH258" s="730"/>
      <c r="MOI258" s="730"/>
      <c r="MOJ258" s="730"/>
      <c r="MOK258" s="730"/>
      <c r="MOL258" s="730"/>
      <c r="MOM258" s="730"/>
      <c r="MON258" s="730"/>
      <c r="MOO258" s="730"/>
      <c r="MOP258" s="730"/>
      <c r="MOQ258" s="730"/>
      <c r="MOR258" s="730"/>
      <c r="MOS258" s="730"/>
      <c r="MOT258" s="730"/>
      <c r="MOU258" s="730"/>
      <c r="MOV258" s="730"/>
      <c r="MOW258" s="730"/>
      <c r="MOX258" s="730"/>
      <c r="MOY258" s="730"/>
      <c r="MOZ258" s="730"/>
      <c r="MPA258" s="730"/>
      <c r="MPB258" s="730"/>
      <c r="MPC258" s="730"/>
      <c r="MPD258" s="730"/>
      <c r="MPE258" s="730"/>
      <c r="MPF258" s="730"/>
      <c r="MPG258" s="730"/>
      <c r="MPH258" s="730"/>
      <c r="MPI258" s="730"/>
      <c r="MPJ258" s="730"/>
      <c r="MPK258" s="730"/>
      <c r="MPL258" s="730"/>
      <c r="MPM258" s="730"/>
      <c r="MPN258" s="730"/>
      <c r="MPO258" s="730"/>
      <c r="MPP258" s="730"/>
      <c r="MPQ258" s="730"/>
      <c r="MPR258" s="730"/>
      <c r="MPS258" s="730"/>
      <c r="MPT258" s="730"/>
      <c r="MPU258" s="730"/>
      <c r="MPV258" s="730"/>
      <c r="MPW258" s="730"/>
      <c r="MPX258" s="730"/>
      <c r="MPY258" s="730"/>
      <c r="MPZ258" s="730"/>
      <c r="MQA258" s="730"/>
      <c r="MQB258" s="730"/>
      <c r="MQC258" s="730"/>
      <c r="MQD258" s="730"/>
      <c r="MQE258" s="730"/>
      <c r="MQF258" s="730"/>
      <c r="MQG258" s="730"/>
      <c r="MQH258" s="730"/>
      <c r="MQI258" s="730"/>
      <c r="MQJ258" s="730"/>
      <c r="MQK258" s="730"/>
      <c r="MQL258" s="730"/>
      <c r="MQM258" s="730"/>
      <c r="MQN258" s="730"/>
      <c r="MQO258" s="730"/>
      <c r="MQP258" s="730"/>
      <c r="MQQ258" s="730"/>
      <c r="MQR258" s="730"/>
      <c r="MQS258" s="730"/>
      <c r="MQT258" s="730"/>
      <c r="MQU258" s="730"/>
      <c r="MQV258" s="730"/>
      <c r="MQW258" s="730"/>
      <c r="MQX258" s="730"/>
      <c r="MQY258" s="730"/>
      <c r="MQZ258" s="730"/>
      <c r="MRA258" s="730"/>
      <c r="MRB258" s="730"/>
      <c r="MRC258" s="730"/>
      <c r="MRD258" s="730"/>
      <c r="MRE258" s="730"/>
      <c r="MRF258" s="730"/>
      <c r="MRG258" s="730"/>
      <c r="MRH258" s="730"/>
      <c r="MRI258" s="730"/>
      <c r="MRJ258" s="730"/>
      <c r="MRK258" s="730"/>
      <c r="MRL258" s="730"/>
      <c r="MRM258" s="730"/>
      <c r="MRN258" s="730"/>
      <c r="MRO258" s="730"/>
      <c r="MRP258" s="730"/>
      <c r="MRQ258" s="730"/>
      <c r="MRR258" s="730"/>
      <c r="MRS258" s="730"/>
      <c r="MRT258" s="730"/>
      <c r="MRU258" s="730"/>
      <c r="MRV258" s="730"/>
      <c r="MRW258" s="730"/>
      <c r="MRX258" s="730"/>
      <c r="MRY258" s="730"/>
      <c r="MRZ258" s="730"/>
      <c r="MSA258" s="730"/>
      <c r="MSB258" s="730"/>
      <c r="MSC258" s="730"/>
      <c r="MSD258" s="730"/>
      <c r="MSE258" s="730"/>
      <c r="MSF258" s="730"/>
      <c r="MSG258" s="730"/>
      <c r="MSH258" s="730"/>
      <c r="MSI258" s="730"/>
      <c r="MSJ258" s="730"/>
      <c r="MSK258" s="730"/>
      <c r="MSL258" s="730"/>
      <c r="MSM258" s="730"/>
      <c r="MSN258" s="730"/>
      <c r="MSO258" s="730"/>
      <c r="MSP258" s="730"/>
      <c r="MSQ258" s="730"/>
      <c r="MSR258" s="730"/>
      <c r="MSS258" s="730"/>
      <c r="MST258" s="730"/>
      <c r="MSU258" s="730"/>
      <c r="MSV258" s="730"/>
      <c r="MSW258" s="730"/>
      <c r="MSX258" s="730"/>
      <c r="MSY258" s="730"/>
      <c r="MSZ258" s="730"/>
      <c r="MTA258" s="730"/>
      <c r="MTB258" s="730"/>
      <c r="MTC258" s="730"/>
      <c r="MTD258" s="730"/>
      <c r="MTE258" s="730"/>
      <c r="MTF258" s="730"/>
      <c r="MTG258" s="730"/>
      <c r="MTH258" s="730"/>
      <c r="MTI258" s="730"/>
      <c r="MTJ258" s="730"/>
      <c r="MTK258" s="730"/>
      <c r="MTL258" s="730"/>
      <c r="MTM258" s="730"/>
      <c r="MTN258" s="730"/>
      <c r="MTO258" s="730"/>
      <c r="MTP258" s="730"/>
      <c r="MTQ258" s="730"/>
      <c r="MTR258" s="730"/>
      <c r="MTS258" s="730"/>
      <c r="MTT258" s="730"/>
      <c r="MTU258" s="730"/>
      <c r="MTV258" s="730"/>
      <c r="MTW258" s="730"/>
      <c r="MTX258" s="730"/>
      <c r="MTY258" s="730"/>
      <c r="MTZ258" s="730"/>
      <c r="MUA258" s="730"/>
      <c r="MUB258" s="730"/>
      <c r="MUC258" s="730"/>
      <c r="MUD258" s="730"/>
      <c r="MUE258" s="730"/>
      <c r="MUF258" s="730"/>
      <c r="MUG258" s="730"/>
      <c r="MUH258" s="730"/>
      <c r="MUI258" s="730"/>
      <c r="MUJ258" s="730"/>
      <c r="MUK258" s="730"/>
      <c r="MUL258" s="730"/>
      <c r="MUM258" s="730"/>
      <c r="MUN258" s="730"/>
      <c r="MUO258" s="730"/>
      <c r="MUP258" s="730"/>
      <c r="MUQ258" s="730"/>
      <c r="MUR258" s="730"/>
      <c r="MUS258" s="730"/>
      <c r="MUT258" s="730"/>
      <c r="MUU258" s="730"/>
      <c r="MUV258" s="730"/>
      <c r="MUW258" s="730"/>
      <c r="MUX258" s="730"/>
      <c r="MUY258" s="730"/>
      <c r="MUZ258" s="730"/>
      <c r="MVA258" s="730"/>
      <c r="MVB258" s="730"/>
      <c r="MVC258" s="730"/>
      <c r="MVD258" s="730"/>
      <c r="MVE258" s="730"/>
      <c r="MVF258" s="730"/>
      <c r="MVG258" s="730"/>
      <c r="MVH258" s="730"/>
      <c r="MVI258" s="730"/>
      <c r="MVJ258" s="730"/>
      <c r="MVK258" s="730"/>
      <c r="MVL258" s="730"/>
      <c r="MVM258" s="730"/>
      <c r="MVN258" s="730"/>
      <c r="MVO258" s="730"/>
      <c r="MVP258" s="730"/>
      <c r="MVQ258" s="730"/>
      <c r="MVR258" s="730"/>
      <c r="MVS258" s="730"/>
      <c r="MVT258" s="730"/>
      <c r="MVU258" s="730"/>
      <c r="MVV258" s="730"/>
      <c r="MVW258" s="730"/>
      <c r="MVX258" s="730"/>
      <c r="MVY258" s="730"/>
      <c r="MVZ258" s="730"/>
      <c r="MWA258" s="730"/>
      <c r="MWB258" s="730"/>
      <c r="MWC258" s="730"/>
      <c r="MWD258" s="730"/>
      <c r="MWE258" s="730"/>
      <c r="MWF258" s="730"/>
      <c r="MWG258" s="730"/>
      <c r="MWH258" s="730"/>
      <c r="MWI258" s="730"/>
      <c r="MWJ258" s="730"/>
      <c r="MWK258" s="730"/>
      <c r="MWL258" s="730"/>
      <c r="MWM258" s="730"/>
      <c r="MWN258" s="730"/>
      <c r="MWO258" s="730"/>
      <c r="MWP258" s="730"/>
      <c r="MWQ258" s="730"/>
      <c r="MWR258" s="730"/>
      <c r="MWS258" s="730"/>
      <c r="MWT258" s="730"/>
      <c r="MWU258" s="730"/>
      <c r="MWV258" s="730"/>
      <c r="MWW258" s="730"/>
      <c r="MWX258" s="730"/>
      <c r="MWY258" s="730"/>
      <c r="MWZ258" s="730"/>
      <c r="MXA258" s="730"/>
      <c r="MXB258" s="730"/>
      <c r="MXC258" s="730"/>
      <c r="MXD258" s="730"/>
      <c r="MXE258" s="730"/>
      <c r="MXF258" s="730"/>
      <c r="MXG258" s="730"/>
      <c r="MXH258" s="730"/>
      <c r="MXI258" s="730"/>
      <c r="MXJ258" s="730"/>
      <c r="MXK258" s="730"/>
      <c r="MXL258" s="730"/>
      <c r="MXM258" s="730"/>
      <c r="MXN258" s="730"/>
      <c r="MXO258" s="730"/>
      <c r="MXP258" s="730"/>
      <c r="MXQ258" s="730"/>
      <c r="MXR258" s="730"/>
      <c r="MXS258" s="730"/>
      <c r="MXT258" s="730"/>
      <c r="MXU258" s="730"/>
      <c r="MXV258" s="730"/>
      <c r="MXW258" s="730"/>
      <c r="MXX258" s="730"/>
      <c r="MXY258" s="730"/>
      <c r="MXZ258" s="730"/>
      <c r="MYA258" s="730"/>
      <c r="MYB258" s="730"/>
      <c r="MYC258" s="730"/>
      <c r="MYD258" s="730"/>
      <c r="MYE258" s="730"/>
      <c r="MYF258" s="730"/>
      <c r="MYG258" s="730"/>
      <c r="MYH258" s="730"/>
      <c r="MYI258" s="730"/>
      <c r="MYJ258" s="730"/>
      <c r="MYK258" s="730"/>
      <c r="MYL258" s="730"/>
      <c r="MYM258" s="730"/>
      <c r="MYN258" s="730"/>
      <c r="MYO258" s="730"/>
      <c r="MYP258" s="730"/>
      <c r="MYQ258" s="730"/>
      <c r="MYR258" s="730"/>
      <c r="MYS258" s="730"/>
      <c r="MYT258" s="730"/>
      <c r="MYU258" s="730"/>
      <c r="MYV258" s="730"/>
      <c r="MYW258" s="730"/>
      <c r="MYX258" s="730"/>
      <c r="MYY258" s="730"/>
      <c r="MYZ258" s="730"/>
      <c r="MZA258" s="730"/>
      <c r="MZB258" s="730"/>
      <c r="MZC258" s="730"/>
      <c r="MZD258" s="730"/>
      <c r="MZE258" s="730"/>
      <c r="MZF258" s="730"/>
      <c r="MZG258" s="730"/>
      <c r="MZH258" s="730"/>
      <c r="MZI258" s="730"/>
      <c r="MZJ258" s="730"/>
      <c r="MZK258" s="730"/>
      <c r="MZL258" s="730"/>
      <c r="MZM258" s="730"/>
      <c r="MZN258" s="730"/>
      <c r="MZO258" s="730"/>
      <c r="MZP258" s="730"/>
      <c r="MZQ258" s="730"/>
      <c r="MZR258" s="730"/>
      <c r="MZS258" s="730"/>
      <c r="MZT258" s="730"/>
      <c r="MZU258" s="730"/>
      <c r="MZV258" s="730"/>
      <c r="MZW258" s="730"/>
      <c r="MZX258" s="730"/>
      <c r="MZY258" s="730"/>
      <c r="MZZ258" s="730"/>
      <c r="NAA258" s="730"/>
      <c r="NAB258" s="730"/>
      <c r="NAC258" s="730"/>
      <c r="NAD258" s="730"/>
      <c r="NAE258" s="730"/>
      <c r="NAF258" s="730"/>
      <c r="NAG258" s="730"/>
      <c r="NAH258" s="730"/>
      <c r="NAI258" s="730"/>
      <c r="NAJ258" s="730"/>
      <c r="NAK258" s="730"/>
      <c r="NAL258" s="730"/>
      <c r="NAM258" s="730"/>
      <c r="NAN258" s="730"/>
      <c r="NAO258" s="730"/>
      <c r="NAP258" s="730"/>
      <c r="NAQ258" s="730"/>
      <c r="NAR258" s="730"/>
      <c r="NAS258" s="730"/>
      <c r="NAT258" s="730"/>
      <c r="NAU258" s="730"/>
      <c r="NAV258" s="730"/>
      <c r="NAW258" s="730"/>
      <c r="NAX258" s="730"/>
      <c r="NAY258" s="730"/>
      <c r="NAZ258" s="730"/>
      <c r="NBA258" s="730"/>
      <c r="NBB258" s="730"/>
      <c r="NBC258" s="730"/>
      <c r="NBD258" s="730"/>
      <c r="NBE258" s="730"/>
      <c r="NBF258" s="730"/>
      <c r="NBG258" s="730"/>
      <c r="NBH258" s="730"/>
      <c r="NBI258" s="730"/>
      <c r="NBJ258" s="730"/>
      <c r="NBK258" s="730"/>
      <c r="NBL258" s="730"/>
      <c r="NBM258" s="730"/>
      <c r="NBN258" s="730"/>
      <c r="NBO258" s="730"/>
      <c r="NBP258" s="730"/>
      <c r="NBQ258" s="730"/>
      <c r="NBR258" s="730"/>
      <c r="NBS258" s="730"/>
      <c r="NBT258" s="730"/>
      <c r="NBU258" s="730"/>
      <c r="NBV258" s="730"/>
      <c r="NBW258" s="730"/>
      <c r="NBX258" s="730"/>
      <c r="NBY258" s="730"/>
      <c r="NBZ258" s="730"/>
      <c r="NCA258" s="730"/>
      <c r="NCB258" s="730"/>
      <c r="NCC258" s="730"/>
      <c r="NCD258" s="730"/>
      <c r="NCE258" s="730"/>
      <c r="NCF258" s="730"/>
      <c r="NCG258" s="730"/>
      <c r="NCH258" s="730"/>
      <c r="NCI258" s="730"/>
      <c r="NCJ258" s="730"/>
      <c r="NCK258" s="730"/>
      <c r="NCL258" s="730"/>
      <c r="NCM258" s="730"/>
      <c r="NCN258" s="730"/>
      <c r="NCO258" s="730"/>
      <c r="NCP258" s="730"/>
      <c r="NCQ258" s="730"/>
      <c r="NCR258" s="730"/>
      <c r="NCS258" s="730"/>
      <c r="NCT258" s="730"/>
      <c r="NCU258" s="730"/>
      <c r="NCV258" s="730"/>
      <c r="NCW258" s="730"/>
      <c r="NCX258" s="730"/>
      <c r="NCY258" s="730"/>
      <c r="NCZ258" s="730"/>
      <c r="NDA258" s="730"/>
      <c r="NDB258" s="730"/>
      <c r="NDC258" s="730"/>
      <c r="NDD258" s="730"/>
      <c r="NDE258" s="730"/>
      <c r="NDF258" s="730"/>
      <c r="NDG258" s="730"/>
      <c r="NDH258" s="730"/>
      <c r="NDI258" s="730"/>
      <c r="NDJ258" s="730"/>
      <c r="NDK258" s="730"/>
      <c r="NDL258" s="730"/>
      <c r="NDM258" s="730"/>
      <c r="NDN258" s="730"/>
      <c r="NDO258" s="730"/>
      <c r="NDP258" s="730"/>
      <c r="NDQ258" s="730"/>
      <c r="NDR258" s="730"/>
      <c r="NDS258" s="730"/>
      <c r="NDT258" s="730"/>
      <c r="NDU258" s="730"/>
      <c r="NDV258" s="730"/>
      <c r="NDW258" s="730"/>
      <c r="NDX258" s="730"/>
      <c r="NDY258" s="730"/>
      <c r="NDZ258" s="730"/>
      <c r="NEA258" s="730"/>
      <c r="NEB258" s="730"/>
      <c r="NEC258" s="730"/>
      <c r="NED258" s="730"/>
      <c r="NEE258" s="730"/>
      <c r="NEF258" s="730"/>
      <c r="NEG258" s="730"/>
      <c r="NEH258" s="730"/>
      <c r="NEI258" s="730"/>
      <c r="NEJ258" s="730"/>
      <c r="NEK258" s="730"/>
      <c r="NEL258" s="730"/>
      <c r="NEM258" s="730"/>
      <c r="NEN258" s="730"/>
      <c r="NEO258" s="730"/>
      <c r="NEP258" s="730"/>
      <c r="NEQ258" s="730"/>
      <c r="NER258" s="730"/>
      <c r="NES258" s="730"/>
      <c r="NET258" s="730"/>
      <c r="NEU258" s="730"/>
      <c r="NEV258" s="730"/>
      <c r="NEW258" s="730"/>
      <c r="NEX258" s="730"/>
      <c r="NEY258" s="730"/>
      <c r="NEZ258" s="730"/>
      <c r="NFA258" s="730"/>
      <c r="NFB258" s="730"/>
      <c r="NFC258" s="730"/>
      <c r="NFD258" s="730"/>
      <c r="NFE258" s="730"/>
      <c r="NFF258" s="730"/>
      <c r="NFG258" s="730"/>
      <c r="NFH258" s="730"/>
      <c r="NFI258" s="730"/>
      <c r="NFJ258" s="730"/>
      <c r="NFK258" s="730"/>
      <c r="NFL258" s="730"/>
      <c r="NFM258" s="730"/>
      <c r="NFN258" s="730"/>
      <c r="NFO258" s="730"/>
      <c r="NFP258" s="730"/>
      <c r="NFQ258" s="730"/>
      <c r="NFR258" s="730"/>
      <c r="NFS258" s="730"/>
      <c r="NFT258" s="730"/>
      <c r="NFU258" s="730"/>
      <c r="NFV258" s="730"/>
      <c r="NFW258" s="730"/>
      <c r="NFX258" s="730"/>
      <c r="NFY258" s="730"/>
      <c r="NFZ258" s="730"/>
      <c r="NGA258" s="730"/>
      <c r="NGB258" s="730"/>
      <c r="NGC258" s="730"/>
      <c r="NGD258" s="730"/>
      <c r="NGE258" s="730"/>
      <c r="NGF258" s="730"/>
      <c r="NGG258" s="730"/>
      <c r="NGH258" s="730"/>
      <c r="NGI258" s="730"/>
      <c r="NGJ258" s="730"/>
      <c r="NGK258" s="730"/>
      <c r="NGL258" s="730"/>
      <c r="NGM258" s="730"/>
      <c r="NGN258" s="730"/>
      <c r="NGO258" s="730"/>
      <c r="NGP258" s="730"/>
      <c r="NGQ258" s="730"/>
      <c r="NGR258" s="730"/>
      <c r="NGS258" s="730"/>
      <c r="NGT258" s="730"/>
      <c r="NGU258" s="730"/>
      <c r="NGV258" s="730"/>
      <c r="NGW258" s="730"/>
      <c r="NGX258" s="730"/>
      <c r="NGY258" s="730"/>
      <c r="NGZ258" s="730"/>
      <c r="NHA258" s="730"/>
      <c r="NHB258" s="730"/>
      <c r="NHC258" s="730"/>
      <c r="NHD258" s="730"/>
      <c r="NHE258" s="730"/>
      <c r="NHF258" s="730"/>
      <c r="NHG258" s="730"/>
      <c r="NHH258" s="730"/>
      <c r="NHI258" s="730"/>
      <c r="NHJ258" s="730"/>
      <c r="NHK258" s="730"/>
      <c r="NHL258" s="730"/>
      <c r="NHM258" s="730"/>
      <c r="NHN258" s="730"/>
      <c r="NHO258" s="730"/>
      <c r="NHP258" s="730"/>
      <c r="NHQ258" s="730"/>
      <c r="NHR258" s="730"/>
      <c r="NHS258" s="730"/>
      <c r="NHT258" s="730"/>
      <c r="NHU258" s="730"/>
      <c r="NHV258" s="730"/>
      <c r="NHW258" s="730"/>
      <c r="NHX258" s="730"/>
      <c r="NHY258" s="730"/>
      <c r="NHZ258" s="730"/>
      <c r="NIA258" s="730"/>
      <c r="NIB258" s="730"/>
      <c r="NIC258" s="730"/>
      <c r="NID258" s="730"/>
      <c r="NIE258" s="730"/>
      <c r="NIF258" s="730"/>
      <c r="NIG258" s="730"/>
      <c r="NIH258" s="730"/>
      <c r="NII258" s="730"/>
      <c r="NIJ258" s="730"/>
      <c r="NIK258" s="730"/>
      <c r="NIL258" s="730"/>
      <c r="NIM258" s="730"/>
      <c r="NIN258" s="730"/>
      <c r="NIO258" s="730"/>
      <c r="NIP258" s="730"/>
      <c r="NIQ258" s="730"/>
      <c r="NIR258" s="730"/>
      <c r="NIS258" s="730"/>
      <c r="NIT258" s="730"/>
      <c r="NIU258" s="730"/>
      <c r="NIV258" s="730"/>
      <c r="NIW258" s="730"/>
      <c r="NIX258" s="730"/>
      <c r="NIY258" s="730"/>
      <c r="NIZ258" s="730"/>
      <c r="NJA258" s="730"/>
      <c r="NJB258" s="730"/>
      <c r="NJC258" s="730"/>
      <c r="NJD258" s="730"/>
      <c r="NJE258" s="730"/>
      <c r="NJF258" s="730"/>
      <c r="NJG258" s="730"/>
      <c r="NJH258" s="730"/>
      <c r="NJI258" s="730"/>
      <c r="NJJ258" s="730"/>
      <c r="NJK258" s="730"/>
      <c r="NJL258" s="730"/>
      <c r="NJM258" s="730"/>
      <c r="NJN258" s="730"/>
      <c r="NJO258" s="730"/>
      <c r="NJP258" s="730"/>
      <c r="NJQ258" s="730"/>
      <c r="NJR258" s="730"/>
      <c r="NJS258" s="730"/>
      <c r="NJT258" s="730"/>
      <c r="NJU258" s="730"/>
      <c r="NJV258" s="730"/>
      <c r="NJW258" s="730"/>
      <c r="NJX258" s="730"/>
      <c r="NJY258" s="730"/>
      <c r="NJZ258" s="730"/>
      <c r="NKA258" s="730"/>
      <c r="NKB258" s="730"/>
      <c r="NKC258" s="730"/>
      <c r="NKD258" s="730"/>
      <c r="NKE258" s="730"/>
      <c r="NKF258" s="730"/>
      <c r="NKG258" s="730"/>
      <c r="NKH258" s="730"/>
      <c r="NKI258" s="730"/>
      <c r="NKJ258" s="730"/>
      <c r="NKK258" s="730"/>
      <c r="NKL258" s="730"/>
      <c r="NKM258" s="730"/>
      <c r="NKN258" s="730"/>
      <c r="NKO258" s="730"/>
      <c r="NKP258" s="730"/>
      <c r="NKQ258" s="730"/>
      <c r="NKR258" s="730"/>
      <c r="NKS258" s="730"/>
      <c r="NKT258" s="730"/>
      <c r="NKU258" s="730"/>
      <c r="NKV258" s="730"/>
      <c r="NKW258" s="730"/>
      <c r="NKX258" s="730"/>
      <c r="NKY258" s="730"/>
      <c r="NKZ258" s="730"/>
      <c r="NLA258" s="730"/>
      <c r="NLB258" s="730"/>
      <c r="NLC258" s="730"/>
      <c r="NLD258" s="730"/>
      <c r="NLE258" s="730"/>
      <c r="NLF258" s="730"/>
      <c r="NLG258" s="730"/>
      <c r="NLH258" s="730"/>
      <c r="NLI258" s="730"/>
      <c r="NLJ258" s="730"/>
      <c r="NLK258" s="730"/>
      <c r="NLL258" s="730"/>
      <c r="NLM258" s="730"/>
      <c r="NLN258" s="730"/>
      <c r="NLO258" s="730"/>
      <c r="NLP258" s="730"/>
      <c r="NLQ258" s="730"/>
      <c r="NLR258" s="730"/>
      <c r="NLS258" s="730"/>
      <c r="NLT258" s="730"/>
      <c r="NLU258" s="730"/>
      <c r="NLV258" s="730"/>
      <c r="NLW258" s="730"/>
      <c r="NLX258" s="730"/>
      <c r="NLY258" s="730"/>
      <c r="NLZ258" s="730"/>
      <c r="NMA258" s="730"/>
      <c r="NMB258" s="730"/>
      <c r="NMC258" s="730"/>
      <c r="NMD258" s="730"/>
      <c r="NME258" s="730"/>
      <c r="NMF258" s="730"/>
      <c r="NMG258" s="730"/>
      <c r="NMH258" s="730"/>
      <c r="NMI258" s="730"/>
      <c r="NMJ258" s="730"/>
      <c r="NMK258" s="730"/>
      <c r="NML258" s="730"/>
      <c r="NMM258" s="730"/>
      <c r="NMN258" s="730"/>
      <c r="NMO258" s="730"/>
      <c r="NMP258" s="730"/>
      <c r="NMQ258" s="730"/>
      <c r="NMR258" s="730"/>
      <c r="NMS258" s="730"/>
      <c r="NMT258" s="730"/>
      <c r="NMU258" s="730"/>
      <c r="NMV258" s="730"/>
      <c r="NMW258" s="730"/>
      <c r="NMX258" s="730"/>
      <c r="NMY258" s="730"/>
      <c r="NMZ258" s="730"/>
      <c r="NNA258" s="730"/>
      <c r="NNB258" s="730"/>
      <c r="NNC258" s="730"/>
      <c r="NND258" s="730"/>
      <c r="NNE258" s="730"/>
      <c r="NNF258" s="730"/>
      <c r="NNG258" s="730"/>
      <c r="NNH258" s="730"/>
      <c r="NNI258" s="730"/>
      <c r="NNJ258" s="730"/>
      <c r="NNK258" s="730"/>
      <c r="NNL258" s="730"/>
      <c r="NNM258" s="730"/>
      <c r="NNN258" s="730"/>
      <c r="NNO258" s="730"/>
      <c r="NNP258" s="730"/>
      <c r="NNQ258" s="730"/>
      <c r="NNR258" s="730"/>
      <c r="NNS258" s="730"/>
      <c r="NNT258" s="730"/>
      <c r="NNU258" s="730"/>
      <c r="NNV258" s="730"/>
      <c r="NNW258" s="730"/>
      <c r="NNX258" s="730"/>
      <c r="NNY258" s="730"/>
      <c r="NNZ258" s="730"/>
      <c r="NOA258" s="730"/>
      <c r="NOB258" s="730"/>
      <c r="NOC258" s="730"/>
      <c r="NOD258" s="730"/>
      <c r="NOE258" s="730"/>
      <c r="NOF258" s="730"/>
      <c r="NOG258" s="730"/>
      <c r="NOH258" s="730"/>
      <c r="NOI258" s="730"/>
      <c r="NOJ258" s="730"/>
      <c r="NOK258" s="730"/>
      <c r="NOL258" s="730"/>
      <c r="NOM258" s="730"/>
      <c r="NON258" s="730"/>
      <c r="NOO258" s="730"/>
      <c r="NOP258" s="730"/>
      <c r="NOQ258" s="730"/>
      <c r="NOR258" s="730"/>
      <c r="NOS258" s="730"/>
      <c r="NOT258" s="730"/>
      <c r="NOU258" s="730"/>
      <c r="NOV258" s="730"/>
      <c r="NOW258" s="730"/>
      <c r="NOX258" s="730"/>
      <c r="NOY258" s="730"/>
      <c r="NOZ258" s="730"/>
      <c r="NPA258" s="730"/>
      <c r="NPB258" s="730"/>
      <c r="NPC258" s="730"/>
      <c r="NPD258" s="730"/>
      <c r="NPE258" s="730"/>
      <c r="NPF258" s="730"/>
      <c r="NPG258" s="730"/>
      <c r="NPH258" s="730"/>
      <c r="NPI258" s="730"/>
      <c r="NPJ258" s="730"/>
      <c r="NPK258" s="730"/>
      <c r="NPL258" s="730"/>
      <c r="NPM258" s="730"/>
      <c r="NPN258" s="730"/>
      <c r="NPO258" s="730"/>
      <c r="NPP258" s="730"/>
      <c r="NPQ258" s="730"/>
      <c r="NPR258" s="730"/>
      <c r="NPS258" s="730"/>
      <c r="NPT258" s="730"/>
      <c r="NPU258" s="730"/>
      <c r="NPV258" s="730"/>
      <c r="NPW258" s="730"/>
      <c r="NPX258" s="730"/>
      <c r="NPY258" s="730"/>
      <c r="NPZ258" s="730"/>
      <c r="NQA258" s="730"/>
      <c r="NQB258" s="730"/>
      <c r="NQC258" s="730"/>
      <c r="NQD258" s="730"/>
      <c r="NQE258" s="730"/>
      <c r="NQF258" s="730"/>
      <c r="NQG258" s="730"/>
      <c r="NQH258" s="730"/>
      <c r="NQI258" s="730"/>
      <c r="NQJ258" s="730"/>
      <c r="NQK258" s="730"/>
      <c r="NQL258" s="730"/>
      <c r="NQM258" s="730"/>
      <c r="NQN258" s="730"/>
      <c r="NQO258" s="730"/>
      <c r="NQP258" s="730"/>
      <c r="NQQ258" s="730"/>
      <c r="NQR258" s="730"/>
      <c r="NQS258" s="730"/>
      <c r="NQT258" s="730"/>
      <c r="NQU258" s="730"/>
      <c r="NQV258" s="730"/>
      <c r="NQW258" s="730"/>
      <c r="NQX258" s="730"/>
      <c r="NQY258" s="730"/>
      <c r="NQZ258" s="730"/>
      <c r="NRA258" s="730"/>
      <c r="NRB258" s="730"/>
      <c r="NRC258" s="730"/>
      <c r="NRD258" s="730"/>
      <c r="NRE258" s="730"/>
      <c r="NRF258" s="730"/>
      <c r="NRG258" s="730"/>
      <c r="NRH258" s="730"/>
      <c r="NRI258" s="730"/>
      <c r="NRJ258" s="730"/>
      <c r="NRK258" s="730"/>
      <c r="NRL258" s="730"/>
      <c r="NRM258" s="730"/>
      <c r="NRN258" s="730"/>
      <c r="NRO258" s="730"/>
      <c r="NRP258" s="730"/>
      <c r="NRQ258" s="730"/>
      <c r="NRR258" s="730"/>
      <c r="NRS258" s="730"/>
      <c r="NRT258" s="730"/>
      <c r="NRU258" s="730"/>
      <c r="NRV258" s="730"/>
      <c r="NRW258" s="730"/>
      <c r="NRX258" s="730"/>
      <c r="NRY258" s="730"/>
      <c r="NRZ258" s="730"/>
      <c r="NSA258" s="730"/>
      <c r="NSB258" s="730"/>
      <c r="NSC258" s="730"/>
      <c r="NSD258" s="730"/>
      <c r="NSE258" s="730"/>
      <c r="NSF258" s="730"/>
      <c r="NSG258" s="730"/>
      <c r="NSH258" s="730"/>
      <c r="NSI258" s="730"/>
      <c r="NSJ258" s="730"/>
      <c r="NSK258" s="730"/>
      <c r="NSL258" s="730"/>
      <c r="NSM258" s="730"/>
      <c r="NSN258" s="730"/>
      <c r="NSO258" s="730"/>
      <c r="NSP258" s="730"/>
      <c r="NSQ258" s="730"/>
      <c r="NSR258" s="730"/>
      <c r="NSS258" s="730"/>
      <c r="NST258" s="730"/>
      <c r="NSU258" s="730"/>
      <c r="NSV258" s="730"/>
      <c r="NSW258" s="730"/>
      <c r="NSX258" s="730"/>
      <c r="NSY258" s="730"/>
      <c r="NSZ258" s="730"/>
      <c r="NTA258" s="730"/>
      <c r="NTB258" s="730"/>
      <c r="NTC258" s="730"/>
      <c r="NTD258" s="730"/>
      <c r="NTE258" s="730"/>
      <c r="NTF258" s="730"/>
      <c r="NTG258" s="730"/>
      <c r="NTH258" s="730"/>
      <c r="NTI258" s="730"/>
      <c r="NTJ258" s="730"/>
      <c r="NTK258" s="730"/>
      <c r="NTL258" s="730"/>
      <c r="NTM258" s="730"/>
      <c r="NTN258" s="730"/>
      <c r="NTO258" s="730"/>
      <c r="NTP258" s="730"/>
      <c r="NTQ258" s="730"/>
      <c r="NTR258" s="730"/>
      <c r="NTS258" s="730"/>
      <c r="NTT258" s="730"/>
      <c r="NTU258" s="730"/>
      <c r="NTV258" s="730"/>
      <c r="NTW258" s="730"/>
      <c r="NTX258" s="730"/>
      <c r="NTY258" s="730"/>
      <c r="NTZ258" s="730"/>
      <c r="NUA258" s="730"/>
      <c r="NUB258" s="730"/>
      <c r="NUC258" s="730"/>
      <c r="NUD258" s="730"/>
      <c r="NUE258" s="730"/>
      <c r="NUF258" s="730"/>
      <c r="NUG258" s="730"/>
      <c r="NUH258" s="730"/>
      <c r="NUI258" s="730"/>
      <c r="NUJ258" s="730"/>
      <c r="NUK258" s="730"/>
      <c r="NUL258" s="730"/>
      <c r="NUM258" s="730"/>
      <c r="NUN258" s="730"/>
      <c r="NUO258" s="730"/>
      <c r="NUP258" s="730"/>
      <c r="NUQ258" s="730"/>
      <c r="NUR258" s="730"/>
      <c r="NUS258" s="730"/>
      <c r="NUT258" s="730"/>
      <c r="NUU258" s="730"/>
      <c r="NUV258" s="730"/>
      <c r="NUW258" s="730"/>
      <c r="NUX258" s="730"/>
      <c r="NUY258" s="730"/>
      <c r="NUZ258" s="730"/>
      <c r="NVA258" s="730"/>
      <c r="NVB258" s="730"/>
      <c r="NVC258" s="730"/>
      <c r="NVD258" s="730"/>
      <c r="NVE258" s="730"/>
      <c r="NVF258" s="730"/>
      <c r="NVG258" s="730"/>
      <c r="NVH258" s="730"/>
      <c r="NVI258" s="730"/>
      <c r="NVJ258" s="730"/>
      <c r="NVK258" s="730"/>
      <c r="NVL258" s="730"/>
      <c r="NVM258" s="730"/>
      <c r="NVN258" s="730"/>
      <c r="NVO258" s="730"/>
      <c r="NVP258" s="730"/>
      <c r="NVQ258" s="730"/>
      <c r="NVR258" s="730"/>
      <c r="NVS258" s="730"/>
      <c r="NVT258" s="730"/>
      <c r="NVU258" s="730"/>
      <c r="NVV258" s="730"/>
      <c r="NVW258" s="730"/>
      <c r="NVX258" s="730"/>
      <c r="NVY258" s="730"/>
      <c r="NVZ258" s="730"/>
      <c r="NWA258" s="730"/>
      <c r="NWB258" s="730"/>
      <c r="NWC258" s="730"/>
      <c r="NWD258" s="730"/>
      <c r="NWE258" s="730"/>
      <c r="NWF258" s="730"/>
      <c r="NWG258" s="730"/>
      <c r="NWH258" s="730"/>
      <c r="NWI258" s="730"/>
      <c r="NWJ258" s="730"/>
      <c r="NWK258" s="730"/>
      <c r="NWL258" s="730"/>
      <c r="NWM258" s="730"/>
      <c r="NWN258" s="730"/>
      <c r="NWO258" s="730"/>
      <c r="NWP258" s="730"/>
      <c r="NWQ258" s="730"/>
      <c r="NWR258" s="730"/>
      <c r="NWS258" s="730"/>
      <c r="NWT258" s="730"/>
      <c r="NWU258" s="730"/>
      <c r="NWV258" s="730"/>
      <c r="NWW258" s="730"/>
      <c r="NWX258" s="730"/>
      <c r="NWY258" s="730"/>
      <c r="NWZ258" s="730"/>
      <c r="NXA258" s="730"/>
      <c r="NXB258" s="730"/>
      <c r="NXC258" s="730"/>
      <c r="NXD258" s="730"/>
      <c r="NXE258" s="730"/>
      <c r="NXF258" s="730"/>
      <c r="NXG258" s="730"/>
      <c r="NXH258" s="730"/>
      <c r="NXI258" s="730"/>
      <c r="NXJ258" s="730"/>
      <c r="NXK258" s="730"/>
      <c r="NXL258" s="730"/>
      <c r="NXM258" s="730"/>
      <c r="NXN258" s="730"/>
      <c r="NXO258" s="730"/>
      <c r="NXP258" s="730"/>
      <c r="NXQ258" s="730"/>
      <c r="NXR258" s="730"/>
      <c r="NXS258" s="730"/>
      <c r="NXT258" s="730"/>
      <c r="NXU258" s="730"/>
      <c r="NXV258" s="730"/>
      <c r="NXW258" s="730"/>
      <c r="NXX258" s="730"/>
      <c r="NXY258" s="730"/>
      <c r="NXZ258" s="730"/>
      <c r="NYA258" s="730"/>
      <c r="NYB258" s="730"/>
      <c r="NYC258" s="730"/>
      <c r="NYD258" s="730"/>
      <c r="NYE258" s="730"/>
      <c r="NYF258" s="730"/>
      <c r="NYG258" s="730"/>
      <c r="NYH258" s="730"/>
      <c r="NYI258" s="730"/>
      <c r="NYJ258" s="730"/>
      <c r="NYK258" s="730"/>
      <c r="NYL258" s="730"/>
      <c r="NYM258" s="730"/>
      <c r="NYN258" s="730"/>
      <c r="NYO258" s="730"/>
      <c r="NYP258" s="730"/>
      <c r="NYQ258" s="730"/>
      <c r="NYR258" s="730"/>
      <c r="NYS258" s="730"/>
      <c r="NYT258" s="730"/>
      <c r="NYU258" s="730"/>
      <c r="NYV258" s="730"/>
      <c r="NYW258" s="730"/>
      <c r="NYX258" s="730"/>
      <c r="NYY258" s="730"/>
      <c r="NYZ258" s="730"/>
      <c r="NZA258" s="730"/>
      <c r="NZB258" s="730"/>
      <c r="NZC258" s="730"/>
      <c r="NZD258" s="730"/>
      <c r="NZE258" s="730"/>
      <c r="NZF258" s="730"/>
      <c r="NZG258" s="730"/>
      <c r="NZH258" s="730"/>
      <c r="NZI258" s="730"/>
      <c r="NZJ258" s="730"/>
      <c r="NZK258" s="730"/>
      <c r="NZL258" s="730"/>
      <c r="NZM258" s="730"/>
      <c r="NZN258" s="730"/>
      <c r="NZO258" s="730"/>
      <c r="NZP258" s="730"/>
      <c r="NZQ258" s="730"/>
      <c r="NZR258" s="730"/>
      <c r="NZS258" s="730"/>
      <c r="NZT258" s="730"/>
      <c r="NZU258" s="730"/>
      <c r="NZV258" s="730"/>
      <c r="NZW258" s="730"/>
      <c r="NZX258" s="730"/>
      <c r="NZY258" s="730"/>
      <c r="NZZ258" s="730"/>
      <c r="OAA258" s="730"/>
      <c r="OAB258" s="730"/>
      <c r="OAC258" s="730"/>
      <c r="OAD258" s="730"/>
      <c r="OAE258" s="730"/>
      <c r="OAF258" s="730"/>
      <c r="OAG258" s="730"/>
      <c r="OAH258" s="730"/>
      <c r="OAI258" s="730"/>
      <c r="OAJ258" s="730"/>
      <c r="OAK258" s="730"/>
      <c r="OAL258" s="730"/>
      <c r="OAM258" s="730"/>
      <c r="OAN258" s="730"/>
      <c r="OAO258" s="730"/>
      <c r="OAP258" s="730"/>
      <c r="OAQ258" s="730"/>
      <c r="OAR258" s="730"/>
      <c r="OAS258" s="730"/>
      <c r="OAT258" s="730"/>
      <c r="OAU258" s="730"/>
      <c r="OAV258" s="730"/>
      <c r="OAW258" s="730"/>
      <c r="OAX258" s="730"/>
      <c r="OAY258" s="730"/>
      <c r="OAZ258" s="730"/>
      <c r="OBA258" s="730"/>
      <c r="OBB258" s="730"/>
      <c r="OBC258" s="730"/>
      <c r="OBD258" s="730"/>
      <c r="OBE258" s="730"/>
      <c r="OBF258" s="730"/>
      <c r="OBG258" s="730"/>
      <c r="OBH258" s="730"/>
      <c r="OBI258" s="730"/>
      <c r="OBJ258" s="730"/>
      <c r="OBK258" s="730"/>
      <c r="OBL258" s="730"/>
      <c r="OBM258" s="730"/>
      <c r="OBN258" s="730"/>
      <c r="OBO258" s="730"/>
      <c r="OBP258" s="730"/>
      <c r="OBQ258" s="730"/>
      <c r="OBR258" s="730"/>
      <c r="OBS258" s="730"/>
      <c r="OBT258" s="730"/>
      <c r="OBU258" s="730"/>
      <c r="OBV258" s="730"/>
      <c r="OBW258" s="730"/>
      <c r="OBX258" s="730"/>
      <c r="OBY258" s="730"/>
      <c r="OBZ258" s="730"/>
      <c r="OCA258" s="730"/>
      <c r="OCB258" s="730"/>
      <c r="OCC258" s="730"/>
      <c r="OCD258" s="730"/>
      <c r="OCE258" s="730"/>
      <c r="OCF258" s="730"/>
      <c r="OCG258" s="730"/>
      <c r="OCH258" s="730"/>
      <c r="OCI258" s="730"/>
      <c r="OCJ258" s="730"/>
      <c r="OCK258" s="730"/>
      <c r="OCL258" s="730"/>
      <c r="OCM258" s="730"/>
      <c r="OCN258" s="730"/>
      <c r="OCO258" s="730"/>
      <c r="OCP258" s="730"/>
      <c r="OCQ258" s="730"/>
      <c r="OCR258" s="730"/>
      <c r="OCS258" s="730"/>
      <c r="OCT258" s="730"/>
      <c r="OCU258" s="730"/>
      <c r="OCV258" s="730"/>
      <c r="OCW258" s="730"/>
      <c r="OCX258" s="730"/>
      <c r="OCY258" s="730"/>
      <c r="OCZ258" s="730"/>
      <c r="ODA258" s="730"/>
      <c r="ODB258" s="730"/>
      <c r="ODC258" s="730"/>
      <c r="ODD258" s="730"/>
      <c r="ODE258" s="730"/>
      <c r="ODF258" s="730"/>
      <c r="ODG258" s="730"/>
      <c r="ODH258" s="730"/>
      <c r="ODI258" s="730"/>
      <c r="ODJ258" s="730"/>
      <c r="ODK258" s="730"/>
      <c r="ODL258" s="730"/>
      <c r="ODM258" s="730"/>
      <c r="ODN258" s="730"/>
      <c r="ODO258" s="730"/>
      <c r="ODP258" s="730"/>
      <c r="ODQ258" s="730"/>
      <c r="ODR258" s="730"/>
      <c r="ODS258" s="730"/>
      <c r="ODT258" s="730"/>
      <c r="ODU258" s="730"/>
      <c r="ODV258" s="730"/>
      <c r="ODW258" s="730"/>
      <c r="ODX258" s="730"/>
      <c r="ODY258" s="730"/>
      <c r="ODZ258" s="730"/>
      <c r="OEA258" s="730"/>
      <c r="OEB258" s="730"/>
      <c r="OEC258" s="730"/>
      <c r="OED258" s="730"/>
      <c r="OEE258" s="730"/>
      <c r="OEF258" s="730"/>
      <c r="OEG258" s="730"/>
      <c r="OEH258" s="730"/>
      <c r="OEI258" s="730"/>
      <c r="OEJ258" s="730"/>
      <c r="OEK258" s="730"/>
      <c r="OEL258" s="730"/>
      <c r="OEM258" s="730"/>
      <c r="OEN258" s="730"/>
      <c r="OEO258" s="730"/>
      <c r="OEP258" s="730"/>
      <c r="OEQ258" s="730"/>
      <c r="OER258" s="730"/>
      <c r="OES258" s="730"/>
      <c r="OET258" s="730"/>
      <c r="OEU258" s="730"/>
      <c r="OEV258" s="730"/>
      <c r="OEW258" s="730"/>
      <c r="OEX258" s="730"/>
      <c r="OEY258" s="730"/>
      <c r="OEZ258" s="730"/>
      <c r="OFA258" s="730"/>
      <c r="OFB258" s="730"/>
      <c r="OFC258" s="730"/>
      <c r="OFD258" s="730"/>
      <c r="OFE258" s="730"/>
      <c r="OFF258" s="730"/>
      <c r="OFG258" s="730"/>
      <c r="OFH258" s="730"/>
      <c r="OFI258" s="730"/>
      <c r="OFJ258" s="730"/>
      <c r="OFK258" s="730"/>
      <c r="OFL258" s="730"/>
      <c r="OFM258" s="730"/>
      <c r="OFN258" s="730"/>
      <c r="OFO258" s="730"/>
      <c r="OFP258" s="730"/>
      <c r="OFQ258" s="730"/>
      <c r="OFR258" s="730"/>
      <c r="OFS258" s="730"/>
      <c r="OFT258" s="730"/>
      <c r="OFU258" s="730"/>
      <c r="OFV258" s="730"/>
      <c r="OFW258" s="730"/>
      <c r="OFX258" s="730"/>
      <c r="OFY258" s="730"/>
      <c r="OFZ258" s="730"/>
      <c r="OGA258" s="730"/>
      <c r="OGB258" s="730"/>
      <c r="OGC258" s="730"/>
      <c r="OGD258" s="730"/>
      <c r="OGE258" s="730"/>
      <c r="OGF258" s="730"/>
      <c r="OGG258" s="730"/>
      <c r="OGH258" s="730"/>
      <c r="OGI258" s="730"/>
      <c r="OGJ258" s="730"/>
      <c r="OGK258" s="730"/>
      <c r="OGL258" s="730"/>
      <c r="OGM258" s="730"/>
      <c r="OGN258" s="730"/>
      <c r="OGO258" s="730"/>
      <c r="OGP258" s="730"/>
      <c r="OGQ258" s="730"/>
      <c r="OGR258" s="730"/>
      <c r="OGS258" s="730"/>
      <c r="OGT258" s="730"/>
      <c r="OGU258" s="730"/>
      <c r="OGV258" s="730"/>
      <c r="OGW258" s="730"/>
      <c r="OGX258" s="730"/>
      <c r="OGY258" s="730"/>
      <c r="OGZ258" s="730"/>
      <c r="OHA258" s="730"/>
      <c r="OHB258" s="730"/>
      <c r="OHC258" s="730"/>
      <c r="OHD258" s="730"/>
      <c r="OHE258" s="730"/>
      <c r="OHF258" s="730"/>
      <c r="OHG258" s="730"/>
      <c r="OHH258" s="730"/>
      <c r="OHI258" s="730"/>
      <c r="OHJ258" s="730"/>
      <c r="OHK258" s="730"/>
      <c r="OHL258" s="730"/>
      <c r="OHM258" s="730"/>
      <c r="OHN258" s="730"/>
      <c r="OHO258" s="730"/>
      <c r="OHP258" s="730"/>
      <c r="OHQ258" s="730"/>
      <c r="OHR258" s="730"/>
      <c r="OHS258" s="730"/>
      <c r="OHT258" s="730"/>
      <c r="OHU258" s="730"/>
      <c r="OHV258" s="730"/>
      <c r="OHW258" s="730"/>
      <c r="OHX258" s="730"/>
      <c r="OHY258" s="730"/>
      <c r="OHZ258" s="730"/>
      <c r="OIA258" s="730"/>
      <c r="OIB258" s="730"/>
      <c r="OIC258" s="730"/>
      <c r="OID258" s="730"/>
      <c r="OIE258" s="730"/>
      <c r="OIF258" s="730"/>
      <c r="OIG258" s="730"/>
      <c r="OIH258" s="730"/>
      <c r="OII258" s="730"/>
      <c r="OIJ258" s="730"/>
      <c r="OIK258" s="730"/>
      <c r="OIL258" s="730"/>
      <c r="OIM258" s="730"/>
      <c r="OIN258" s="730"/>
      <c r="OIO258" s="730"/>
      <c r="OIP258" s="730"/>
      <c r="OIQ258" s="730"/>
      <c r="OIR258" s="730"/>
      <c r="OIS258" s="730"/>
      <c r="OIT258" s="730"/>
      <c r="OIU258" s="730"/>
      <c r="OIV258" s="730"/>
      <c r="OIW258" s="730"/>
      <c r="OIX258" s="730"/>
      <c r="OIY258" s="730"/>
      <c r="OIZ258" s="730"/>
      <c r="OJA258" s="730"/>
      <c r="OJB258" s="730"/>
      <c r="OJC258" s="730"/>
      <c r="OJD258" s="730"/>
      <c r="OJE258" s="730"/>
      <c r="OJF258" s="730"/>
      <c r="OJG258" s="730"/>
      <c r="OJH258" s="730"/>
      <c r="OJI258" s="730"/>
      <c r="OJJ258" s="730"/>
      <c r="OJK258" s="730"/>
      <c r="OJL258" s="730"/>
      <c r="OJM258" s="730"/>
      <c r="OJN258" s="730"/>
      <c r="OJO258" s="730"/>
      <c r="OJP258" s="730"/>
      <c r="OJQ258" s="730"/>
      <c r="OJR258" s="730"/>
      <c r="OJS258" s="730"/>
      <c r="OJT258" s="730"/>
      <c r="OJU258" s="730"/>
      <c r="OJV258" s="730"/>
      <c r="OJW258" s="730"/>
      <c r="OJX258" s="730"/>
      <c r="OJY258" s="730"/>
      <c r="OJZ258" s="730"/>
      <c r="OKA258" s="730"/>
      <c r="OKB258" s="730"/>
      <c r="OKC258" s="730"/>
      <c r="OKD258" s="730"/>
      <c r="OKE258" s="730"/>
      <c r="OKF258" s="730"/>
      <c r="OKG258" s="730"/>
      <c r="OKH258" s="730"/>
      <c r="OKI258" s="730"/>
      <c r="OKJ258" s="730"/>
      <c r="OKK258" s="730"/>
      <c r="OKL258" s="730"/>
      <c r="OKM258" s="730"/>
      <c r="OKN258" s="730"/>
      <c r="OKO258" s="730"/>
      <c r="OKP258" s="730"/>
      <c r="OKQ258" s="730"/>
      <c r="OKR258" s="730"/>
      <c r="OKS258" s="730"/>
      <c r="OKT258" s="730"/>
      <c r="OKU258" s="730"/>
      <c r="OKV258" s="730"/>
      <c r="OKW258" s="730"/>
      <c r="OKX258" s="730"/>
      <c r="OKY258" s="730"/>
      <c r="OKZ258" s="730"/>
      <c r="OLA258" s="730"/>
      <c r="OLB258" s="730"/>
      <c r="OLC258" s="730"/>
      <c r="OLD258" s="730"/>
      <c r="OLE258" s="730"/>
      <c r="OLF258" s="730"/>
      <c r="OLG258" s="730"/>
      <c r="OLH258" s="730"/>
      <c r="OLI258" s="730"/>
      <c r="OLJ258" s="730"/>
      <c r="OLK258" s="730"/>
      <c r="OLL258" s="730"/>
      <c r="OLM258" s="730"/>
      <c r="OLN258" s="730"/>
      <c r="OLO258" s="730"/>
      <c r="OLP258" s="730"/>
      <c r="OLQ258" s="730"/>
      <c r="OLR258" s="730"/>
      <c r="OLS258" s="730"/>
      <c r="OLT258" s="730"/>
      <c r="OLU258" s="730"/>
      <c r="OLV258" s="730"/>
      <c r="OLW258" s="730"/>
      <c r="OLX258" s="730"/>
      <c r="OLY258" s="730"/>
      <c r="OLZ258" s="730"/>
      <c r="OMA258" s="730"/>
      <c r="OMB258" s="730"/>
      <c r="OMC258" s="730"/>
      <c r="OMD258" s="730"/>
      <c r="OME258" s="730"/>
      <c r="OMF258" s="730"/>
      <c r="OMG258" s="730"/>
      <c r="OMH258" s="730"/>
      <c r="OMI258" s="730"/>
      <c r="OMJ258" s="730"/>
      <c r="OMK258" s="730"/>
      <c r="OML258" s="730"/>
      <c r="OMM258" s="730"/>
      <c r="OMN258" s="730"/>
      <c r="OMO258" s="730"/>
      <c r="OMP258" s="730"/>
      <c r="OMQ258" s="730"/>
      <c r="OMR258" s="730"/>
      <c r="OMS258" s="730"/>
      <c r="OMT258" s="730"/>
      <c r="OMU258" s="730"/>
      <c r="OMV258" s="730"/>
      <c r="OMW258" s="730"/>
      <c r="OMX258" s="730"/>
      <c r="OMY258" s="730"/>
      <c r="OMZ258" s="730"/>
      <c r="ONA258" s="730"/>
      <c r="ONB258" s="730"/>
      <c r="ONC258" s="730"/>
      <c r="OND258" s="730"/>
      <c r="ONE258" s="730"/>
      <c r="ONF258" s="730"/>
      <c r="ONG258" s="730"/>
      <c r="ONH258" s="730"/>
      <c r="ONI258" s="730"/>
      <c r="ONJ258" s="730"/>
      <c r="ONK258" s="730"/>
      <c r="ONL258" s="730"/>
      <c r="ONM258" s="730"/>
      <c r="ONN258" s="730"/>
      <c r="ONO258" s="730"/>
      <c r="ONP258" s="730"/>
      <c r="ONQ258" s="730"/>
      <c r="ONR258" s="730"/>
      <c r="ONS258" s="730"/>
      <c r="ONT258" s="730"/>
      <c r="ONU258" s="730"/>
      <c r="ONV258" s="730"/>
      <c r="ONW258" s="730"/>
      <c r="ONX258" s="730"/>
      <c r="ONY258" s="730"/>
      <c r="ONZ258" s="730"/>
      <c r="OOA258" s="730"/>
      <c r="OOB258" s="730"/>
      <c r="OOC258" s="730"/>
      <c r="OOD258" s="730"/>
      <c r="OOE258" s="730"/>
      <c r="OOF258" s="730"/>
      <c r="OOG258" s="730"/>
      <c r="OOH258" s="730"/>
      <c r="OOI258" s="730"/>
      <c r="OOJ258" s="730"/>
      <c r="OOK258" s="730"/>
      <c r="OOL258" s="730"/>
      <c r="OOM258" s="730"/>
      <c r="OON258" s="730"/>
      <c r="OOO258" s="730"/>
      <c r="OOP258" s="730"/>
      <c r="OOQ258" s="730"/>
      <c r="OOR258" s="730"/>
      <c r="OOS258" s="730"/>
      <c r="OOT258" s="730"/>
      <c r="OOU258" s="730"/>
      <c r="OOV258" s="730"/>
      <c r="OOW258" s="730"/>
      <c r="OOX258" s="730"/>
      <c r="OOY258" s="730"/>
      <c r="OOZ258" s="730"/>
      <c r="OPA258" s="730"/>
      <c r="OPB258" s="730"/>
      <c r="OPC258" s="730"/>
      <c r="OPD258" s="730"/>
      <c r="OPE258" s="730"/>
      <c r="OPF258" s="730"/>
      <c r="OPG258" s="730"/>
      <c r="OPH258" s="730"/>
      <c r="OPI258" s="730"/>
      <c r="OPJ258" s="730"/>
      <c r="OPK258" s="730"/>
      <c r="OPL258" s="730"/>
      <c r="OPM258" s="730"/>
      <c r="OPN258" s="730"/>
      <c r="OPO258" s="730"/>
      <c r="OPP258" s="730"/>
      <c r="OPQ258" s="730"/>
      <c r="OPR258" s="730"/>
      <c r="OPS258" s="730"/>
      <c r="OPT258" s="730"/>
      <c r="OPU258" s="730"/>
      <c r="OPV258" s="730"/>
      <c r="OPW258" s="730"/>
      <c r="OPX258" s="730"/>
      <c r="OPY258" s="730"/>
      <c r="OPZ258" s="730"/>
      <c r="OQA258" s="730"/>
      <c r="OQB258" s="730"/>
      <c r="OQC258" s="730"/>
      <c r="OQD258" s="730"/>
      <c r="OQE258" s="730"/>
      <c r="OQF258" s="730"/>
      <c r="OQG258" s="730"/>
      <c r="OQH258" s="730"/>
      <c r="OQI258" s="730"/>
      <c r="OQJ258" s="730"/>
      <c r="OQK258" s="730"/>
      <c r="OQL258" s="730"/>
      <c r="OQM258" s="730"/>
      <c r="OQN258" s="730"/>
      <c r="OQO258" s="730"/>
      <c r="OQP258" s="730"/>
      <c r="OQQ258" s="730"/>
      <c r="OQR258" s="730"/>
      <c r="OQS258" s="730"/>
      <c r="OQT258" s="730"/>
      <c r="OQU258" s="730"/>
      <c r="OQV258" s="730"/>
      <c r="OQW258" s="730"/>
      <c r="OQX258" s="730"/>
      <c r="OQY258" s="730"/>
      <c r="OQZ258" s="730"/>
      <c r="ORA258" s="730"/>
      <c r="ORB258" s="730"/>
      <c r="ORC258" s="730"/>
      <c r="ORD258" s="730"/>
      <c r="ORE258" s="730"/>
      <c r="ORF258" s="730"/>
      <c r="ORG258" s="730"/>
      <c r="ORH258" s="730"/>
      <c r="ORI258" s="730"/>
      <c r="ORJ258" s="730"/>
      <c r="ORK258" s="730"/>
      <c r="ORL258" s="730"/>
      <c r="ORM258" s="730"/>
      <c r="ORN258" s="730"/>
      <c r="ORO258" s="730"/>
      <c r="ORP258" s="730"/>
      <c r="ORQ258" s="730"/>
      <c r="ORR258" s="730"/>
      <c r="ORS258" s="730"/>
      <c r="ORT258" s="730"/>
      <c r="ORU258" s="730"/>
      <c r="ORV258" s="730"/>
      <c r="ORW258" s="730"/>
      <c r="ORX258" s="730"/>
      <c r="ORY258" s="730"/>
      <c r="ORZ258" s="730"/>
      <c r="OSA258" s="730"/>
      <c r="OSB258" s="730"/>
      <c r="OSC258" s="730"/>
      <c r="OSD258" s="730"/>
      <c r="OSE258" s="730"/>
      <c r="OSF258" s="730"/>
      <c r="OSG258" s="730"/>
      <c r="OSH258" s="730"/>
      <c r="OSI258" s="730"/>
      <c r="OSJ258" s="730"/>
      <c r="OSK258" s="730"/>
      <c r="OSL258" s="730"/>
      <c r="OSM258" s="730"/>
      <c r="OSN258" s="730"/>
      <c r="OSO258" s="730"/>
      <c r="OSP258" s="730"/>
      <c r="OSQ258" s="730"/>
      <c r="OSR258" s="730"/>
      <c r="OSS258" s="730"/>
      <c r="OST258" s="730"/>
      <c r="OSU258" s="730"/>
      <c r="OSV258" s="730"/>
      <c r="OSW258" s="730"/>
      <c r="OSX258" s="730"/>
      <c r="OSY258" s="730"/>
      <c r="OSZ258" s="730"/>
      <c r="OTA258" s="730"/>
      <c r="OTB258" s="730"/>
      <c r="OTC258" s="730"/>
      <c r="OTD258" s="730"/>
      <c r="OTE258" s="730"/>
      <c r="OTF258" s="730"/>
      <c r="OTG258" s="730"/>
      <c r="OTH258" s="730"/>
      <c r="OTI258" s="730"/>
      <c r="OTJ258" s="730"/>
      <c r="OTK258" s="730"/>
      <c r="OTL258" s="730"/>
      <c r="OTM258" s="730"/>
      <c r="OTN258" s="730"/>
      <c r="OTO258" s="730"/>
      <c r="OTP258" s="730"/>
      <c r="OTQ258" s="730"/>
      <c r="OTR258" s="730"/>
      <c r="OTS258" s="730"/>
      <c r="OTT258" s="730"/>
      <c r="OTU258" s="730"/>
      <c r="OTV258" s="730"/>
      <c r="OTW258" s="730"/>
      <c r="OTX258" s="730"/>
      <c r="OTY258" s="730"/>
      <c r="OTZ258" s="730"/>
      <c r="OUA258" s="730"/>
      <c r="OUB258" s="730"/>
      <c r="OUC258" s="730"/>
      <c r="OUD258" s="730"/>
      <c r="OUE258" s="730"/>
      <c r="OUF258" s="730"/>
      <c r="OUG258" s="730"/>
      <c r="OUH258" s="730"/>
      <c r="OUI258" s="730"/>
      <c r="OUJ258" s="730"/>
      <c r="OUK258" s="730"/>
      <c r="OUL258" s="730"/>
      <c r="OUM258" s="730"/>
      <c r="OUN258" s="730"/>
      <c r="OUO258" s="730"/>
      <c r="OUP258" s="730"/>
      <c r="OUQ258" s="730"/>
      <c r="OUR258" s="730"/>
      <c r="OUS258" s="730"/>
      <c r="OUT258" s="730"/>
      <c r="OUU258" s="730"/>
      <c r="OUV258" s="730"/>
      <c r="OUW258" s="730"/>
      <c r="OUX258" s="730"/>
      <c r="OUY258" s="730"/>
      <c r="OUZ258" s="730"/>
      <c r="OVA258" s="730"/>
      <c r="OVB258" s="730"/>
      <c r="OVC258" s="730"/>
      <c r="OVD258" s="730"/>
      <c r="OVE258" s="730"/>
      <c r="OVF258" s="730"/>
      <c r="OVG258" s="730"/>
      <c r="OVH258" s="730"/>
      <c r="OVI258" s="730"/>
      <c r="OVJ258" s="730"/>
      <c r="OVK258" s="730"/>
      <c r="OVL258" s="730"/>
      <c r="OVM258" s="730"/>
      <c r="OVN258" s="730"/>
      <c r="OVO258" s="730"/>
      <c r="OVP258" s="730"/>
      <c r="OVQ258" s="730"/>
      <c r="OVR258" s="730"/>
      <c r="OVS258" s="730"/>
      <c r="OVT258" s="730"/>
      <c r="OVU258" s="730"/>
      <c r="OVV258" s="730"/>
      <c r="OVW258" s="730"/>
      <c r="OVX258" s="730"/>
      <c r="OVY258" s="730"/>
      <c r="OVZ258" s="730"/>
      <c r="OWA258" s="730"/>
      <c r="OWB258" s="730"/>
      <c r="OWC258" s="730"/>
      <c r="OWD258" s="730"/>
      <c r="OWE258" s="730"/>
      <c r="OWF258" s="730"/>
      <c r="OWG258" s="730"/>
      <c r="OWH258" s="730"/>
      <c r="OWI258" s="730"/>
      <c r="OWJ258" s="730"/>
      <c r="OWK258" s="730"/>
      <c r="OWL258" s="730"/>
      <c r="OWM258" s="730"/>
      <c r="OWN258" s="730"/>
      <c r="OWO258" s="730"/>
      <c r="OWP258" s="730"/>
      <c r="OWQ258" s="730"/>
      <c r="OWR258" s="730"/>
      <c r="OWS258" s="730"/>
      <c r="OWT258" s="730"/>
      <c r="OWU258" s="730"/>
      <c r="OWV258" s="730"/>
      <c r="OWW258" s="730"/>
      <c r="OWX258" s="730"/>
      <c r="OWY258" s="730"/>
      <c r="OWZ258" s="730"/>
      <c r="OXA258" s="730"/>
      <c r="OXB258" s="730"/>
      <c r="OXC258" s="730"/>
      <c r="OXD258" s="730"/>
      <c r="OXE258" s="730"/>
      <c r="OXF258" s="730"/>
      <c r="OXG258" s="730"/>
      <c r="OXH258" s="730"/>
      <c r="OXI258" s="730"/>
      <c r="OXJ258" s="730"/>
      <c r="OXK258" s="730"/>
      <c r="OXL258" s="730"/>
      <c r="OXM258" s="730"/>
      <c r="OXN258" s="730"/>
      <c r="OXO258" s="730"/>
      <c r="OXP258" s="730"/>
      <c r="OXQ258" s="730"/>
      <c r="OXR258" s="730"/>
      <c r="OXS258" s="730"/>
      <c r="OXT258" s="730"/>
      <c r="OXU258" s="730"/>
      <c r="OXV258" s="730"/>
      <c r="OXW258" s="730"/>
      <c r="OXX258" s="730"/>
      <c r="OXY258" s="730"/>
      <c r="OXZ258" s="730"/>
      <c r="OYA258" s="730"/>
      <c r="OYB258" s="730"/>
      <c r="OYC258" s="730"/>
      <c r="OYD258" s="730"/>
      <c r="OYE258" s="730"/>
      <c r="OYF258" s="730"/>
      <c r="OYG258" s="730"/>
      <c r="OYH258" s="730"/>
      <c r="OYI258" s="730"/>
      <c r="OYJ258" s="730"/>
      <c r="OYK258" s="730"/>
      <c r="OYL258" s="730"/>
      <c r="OYM258" s="730"/>
      <c r="OYN258" s="730"/>
      <c r="OYO258" s="730"/>
      <c r="OYP258" s="730"/>
      <c r="OYQ258" s="730"/>
      <c r="OYR258" s="730"/>
      <c r="OYS258" s="730"/>
      <c r="OYT258" s="730"/>
      <c r="OYU258" s="730"/>
      <c r="OYV258" s="730"/>
      <c r="OYW258" s="730"/>
      <c r="OYX258" s="730"/>
      <c r="OYY258" s="730"/>
      <c r="OYZ258" s="730"/>
      <c r="OZA258" s="730"/>
      <c r="OZB258" s="730"/>
      <c r="OZC258" s="730"/>
      <c r="OZD258" s="730"/>
      <c r="OZE258" s="730"/>
      <c r="OZF258" s="730"/>
      <c r="OZG258" s="730"/>
      <c r="OZH258" s="730"/>
      <c r="OZI258" s="730"/>
      <c r="OZJ258" s="730"/>
      <c r="OZK258" s="730"/>
      <c r="OZL258" s="730"/>
      <c r="OZM258" s="730"/>
      <c r="OZN258" s="730"/>
      <c r="OZO258" s="730"/>
      <c r="OZP258" s="730"/>
      <c r="OZQ258" s="730"/>
      <c r="OZR258" s="730"/>
      <c r="OZS258" s="730"/>
      <c r="OZT258" s="730"/>
      <c r="OZU258" s="730"/>
      <c r="OZV258" s="730"/>
      <c r="OZW258" s="730"/>
      <c r="OZX258" s="730"/>
      <c r="OZY258" s="730"/>
      <c r="OZZ258" s="730"/>
      <c r="PAA258" s="730"/>
      <c r="PAB258" s="730"/>
      <c r="PAC258" s="730"/>
      <c r="PAD258" s="730"/>
      <c r="PAE258" s="730"/>
      <c r="PAF258" s="730"/>
      <c r="PAG258" s="730"/>
      <c r="PAH258" s="730"/>
      <c r="PAI258" s="730"/>
      <c r="PAJ258" s="730"/>
      <c r="PAK258" s="730"/>
      <c r="PAL258" s="730"/>
      <c r="PAM258" s="730"/>
      <c r="PAN258" s="730"/>
      <c r="PAO258" s="730"/>
      <c r="PAP258" s="730"/>
      <c r="PAQ258" s="730"/>
      <c r="PAR258" s="730"/>
      <c r="PAS258" s="730"/>
      <c r="PAT258" s="730"/>
      <c r="PAU258" s="730"/>
      <c r="PAV258" s="730"/>
      <c r="PAW258" s="730"/>
      <c r="PAX258" s="730"/>
      <c r="PAY258" s="730"/>
      <c r="PAZ258" s="730"/>
      <c r="PBA258" s="730"/>
      <c r="PBB258" s="730"/>
      <c r="PBC258" s="730"/>
      <c r="PBD258" s="730"/>
      <c r="PBE258" s="730"/>
      <c r="PBF258" s="730"/>
      <c r="PBG258" s="730"/>
      <c r="PBH258" s="730"/>
      <c r="PBI258" s="730"/>
      <c r="PBJ258" s="730"/>
      <c r="PBK258" s="730"/>
      <c r="PBL258" s="730"/>
      <c r="PBM258" s="730"/>
      <c r="PBN258" s="730"/>
      <c r="PBO258" s="730"/>
      <c r="PBP258" s="730"/>
      <c r="PBQ258" s="730"/>
      <c r="PBR258" s="730"/>
      <c r="PBS258" s="730"/>
      <c r="PBT258" s="730"/>
      <c r="PBU258" s="730"/>
      <c r="PBV258" s="730"/>
      <c r="PBW258" s="730"/>
      <c r="PBX258" s="730"/>
      <c r="PBY258" s="730"/>
      <c r="PBZ258" s="730"/>
      <c r="PCA258" s="730"/>
      <c r="PCB258" s="730"/>
      <c r="PCC258" s="730"/>
      <c r="PCD258" s="730"/>
      <c r="PCE258" s="730"/>
      <c r="PCF258" s="730"/>
      <c r="PCG258" s="730"/>
      <c r="PCH258" s="730"/>
      <c r="PCI258" s="730"/>
      <c r="PCJ258" s="730"/>
      <c r="PCK258" s="730"/>
      <c r="PCL258" s="730"/>
      <c r="PCM258" s="730"/>
      <c r="PCN258" s="730"/>
      <c r="PCO258" s="730"/>
      <c r="PCP258" s="730"/>
      <c r="PCQ258" s="730"/>
      <c r="PCR258" s="730"/>
      <c r="PCS258" s="730"/>
      <c r="PCT258" s="730"/>
      <c r="PCU258" s="730"/>
      <c r="PCV258" s="730"/>
      <c r="PCW258" s="730"/>
      <c r="PCX258" s="730"/>
      <c r="PCY258" s="730"/>
      <c r="PCZ258" s="730"/>
      <c r="PDA258" s="730"/>
      <c r="PDB258" s="730"/>
      <c r="PDC258" s="730"/>
      <c r="PDD258" s="730"/>
      <c r="PDE258" s="730"/>
      <c r="PDF258" s="730"/>
      <c r="PDG258" s="730"/>
      <c r="PDH258" s="730"/>
      <c r="PDI258" s="730"/>
      <c r="PDJ258" s="730"/>
      <c r="PDK258" s="730"/>
      <c r="PDL258" s="730"/>
      <c r="PDM258" s="730"/>
      <c r="PDN258" s="730"/>
      <c r="PDO258" s="730"/>
      <c r="PDP258" s="730"/>
      <c r="PDQ258" s="730"/>
      <c r="PDR258" s="730"/>
      <c r="PDS258" s="730"/>
      <c r="PDT258" s="730"/>
      <c r="PDU258" s="730"/>
      <c r="PDV258" s="730"/>
      <c r="PDW258" s="730"/>
      <c r="PDX258" s="730"/>
      <c r="PDY258" s="730"/>
      <c r="PDZ258" s="730"/>
      <c r="PEA258" s="730"/>
      <c r="PEB258" s="730"/>
      <c r="PEC258" s="730"/>
      <c r="PED258" s="730"/>
      <c r="PEE258" s="730"/>
      <c r="PEF258" s="730"/>
      <c r="PEG258" s="730"/>
      <c r="PEH258" s="730"/>
      <c r="PEI258" s="730"/>
      <c r="PEJ258" s="730"/>
      <c r="PEK258" s="730"/>
      <c r="PEL258" s="730"/>
      <c r="PEM258" s="730"/>
      <c r="PEN258" s="730"/>
      <c r="PEO258" s="730"/>
      <c r="PEP258" s="730"/>
      <c r="PEQ258" s="730"/>
      <c r="PER258" s="730"/>
      <c r="PES258" s="730"/>
      <c r="PET258" s="730"/>
      <c r="PEU258" s="730"/>
      <c r="PEV258" s="730"/>
      <c r="PEW258" s="730"/>
      <c r="PEX258" s="730"/>
      <c r="PEY258" s="730"/>
      <c r="PEZ258" s="730"/>
      <c r="PFA258" s="730"/>
      <c r="PFB258" s="730"/>
      <c r="PFC258" s="730"/>
      <c r="PFD258" s="730"/>
      <c r="PFE258" s="730"/>
      <c r="PFF258" s="730"/>
      <c r="PFG258" s="730"/>
      <c r="PFH258" s="730"/>
      <c r="PFI258" s="730"/>
      <c r="PFJ258" s="730"/>
      <c r="PFK258" s="730"/>
      <c r="PFL258" s="730"/>
      <c r="PFM258" s="730"/>
      <c r="PFN258" s="730"/>
      <c r="PFO258" s="730"/>
      <c r="PFP258" s="730"/>
      <c r="PFQ258" s="730"/>
      <c r="PFR258" s="730"/>
      <c r="PFS258" s="730"/>
      <c r="PFT258" s="730"/>
      <c r="PFU258" s="730"/>
      <c r="PFV258" s="730"/>
      <c r="PFW258" s="730"/>
      <c r="PFX258" s="730"/>
      <c r="PFY258" s="730"/>
      <c r="PFZ258" s="730"/>
      <c r="PGA258" s="730"/>
      <c r="PGB258" s="730"/>
      <c r="PGC258" s="730"/>
      <c r="PGD258" s="730"/>
      <c r="PGE258" s="730"/>
      <c r="PGF258" s="730"/>
      <c r="PGG258" s="730"/>
      <c r="PGH258" s="730"/>
      <c r="PGI258" s="730"/>
      <c r="PGJ258" s="730"/>
      <c r="PGK258" s="730"/>
      <c r="PGL258" s="730"/>
      <c r="PGM258" s="730"/>
      <c r="PGN258" s="730"/>
      <c r="PGO258" s="730"/>
      <c r="PGP258" s="730"/>
      <c r="PGQ258" s="730"/>
      <c r="PGR258" s="730"/>
      <c r="PGS258" s="730"/>
      <c r="PGT258" s="730"/>
      <c r="PGU258" s="730"/>
      <c r="PGV258" s="730"/>
      <c r="PGW258" s="730"/>
      <c r="PGX258" s="730"/>
      <c r="PGY258" s="730"/>
      <c r="PGZ258" s="730"/>
      <c r="PHA258" s="730"/>
      <c r="PHB258" s="730"/>
      <c r="PHC258" s="730"/>
      <c r="PHD258" s="730"/>
      <c r="PHE258" s="730"/>
      <c r="PHF258" s="730"/>
      <c r="PHG258" s="730"/>
      <c r="PHH258" s="730"/>
      <c r="PHI258" s="730"/>
      <c r="PHJ258" s="730"/>
      <c r="PHK258" s="730"/>
      <c r="PHL258" s="730"/>
      <c r="PHM258" s="730"/>
      <c r="PHN258" s="730"/>
      <c r="PHO258" s="730"/>
      <c r="PHP258" s="730"/>
      <c r="PHQ258" s="730"/>
      <c r="PHR258" s="730"/>
      <c r="PHS258" s="730"/>
      <c r="PHT258" s="730"/>
      <c r="PHU258" s="730"/>
      <c r="PHV258" s="730"/>
      <c r="PHW258" s="730"/>
      <c r="PHX258" s="730"/>
      <c r="PHY258" s="730"/>
      <c r="PHZ258" s="730"/>
      <c r="PIA258" s="730"/>
      <c r="PIB258" s="730"/>
      <c r="PIC258" s="730"/>
      <c r="PID258" s="730"/>
      <c r="PIE258" s="730"/>
      <c r="PIF258" s="730"/>
      <c r="PIG258" s="730"/>
      <c r="PIH258" s="730"/>
      <c r="PII258" s="730"/>
      <c r="PIJ258" s="730"/>
      <c r="PIK258" s="730"/>
      <c r="PIL258" s="730"/>
      <c r="PIM258" s="730"/>
      <c r="PIN258" s="730"/>
      <c r="PIO258" s="730"/>
      <c r="PIP258" s="730"/>
      <c r="PIQ258" s="730"/>
      <c r="PIR258" s="730"/>
      <c r="PIS258" s="730"/>
      <c r="PIT258" s="730"/>
      <c r="PIU258" s="730"/>
      <c r="PIV258" s="730"/>
      <c r="PIW258" s="730"/>
      <c r="PIX258" s="730"/>
      <c r="PIY258" s="730"/>
      <c r="PIZ258" s="730"/>
      <c r="PJA258" s="730"/>
      <c r="PJB258" s="730"/>
      <c r="PJC258" s="730"/>
      <c r="PJD258" s="730"/>
      <c r="PJE258" s="730"/>
      <c r="PJF258" s="730"/>
      <c r="PJG258" s="730"/>
      <c r="PJH258" s="730"/>
      <c r="PJI258" s="730"/>
      <c r="PJJ258" s="730"/>
      <c r="PJK258" s="730"/>
      <c r="PJL258" s="730"/>
      <c r="PJM258" s="730"/>
      <c r="PJN258" s="730"/>
      <c r="PJO258" s="730"/>
      <c r="PJP258" s="730"/>
      <c r="PJQ258" s="730"/>
      <c r="PJR258" s="730"/>
      <c r="PJS258" s="730"/>
      <c r="PJT258" s="730"/>
      <c r="PJU258" s="730"/>
      <c r="PJV258" s="730"/>
      <c r="PJW258" s="730"/>
      <c r="PJX258" s="730"/>
      <c r="PJY258" s="730"/>
      <c r="PJZ258" s="730"/>
      <c r="PKA258" s="730"/>
      <c r="PKB258" s="730"/>
      <c r="PKC258" s="730"/>
      <c r="PKD258" s="730"/>
      <c r="PKE258" s="730"/>
      <c r="PKF258" s="730"/>
      <c r="PKG258" s="730"/>
      <c r="PKH258" s="730"/>
      <c r="PKI258" s="730"/>
      <c r="PKJ258" s="730"/>
      <c r="PKK258" s="730"/>
      <c r="PKL258" s="730"/>
      <c r="PKM258" s="730"/>
      <c r="PKN258" s="730"/>
      <c r="PKO258" s="730"/>
      <c r="PKP258" s="730"/>
      <c r="PKQ258" s="730"/>
      <c r="PKR258" s="730"/>
      <c r="PKS258" s="730"/>
      <c r="PKT258" s="730"/>
      <c r="PKU258" s="730"/>
      <c r="PKV258" s="730"/>
      <c r="PKW258" s="730"/>
      <c r="PKX258" s="730"/>
      <c r="PKY258" s="730"/>
      <c r="PKZ258" s="730"/>
      <c r="PLA258" s="730"/>
      <c r="PLB258" s="730"/>
      <c r="PLC258" s="730"/>
      <c r="PLD258" s="730"/>
      <c r="PLE258" s="730"/>
      <c r="PLF258" s="730"/>
      <c r="PLG258" s="730"/>
      <c r="PLH258" s="730"/>
      <c r="PLI258" s="730"/>
      <c r="PLJ258" s="730"/>
      <c r="PLK258" s="730"/>
      <c r="PLL258" s="730"/>
      <c r="PLM258" s="730"/>
      <c r="PLN258" s="730"/>
      <c r="PLO258" s="730"/>
      <c r="PLP258" s="730"/>
      <c r="PLQ258" s="730"/>
      <c r="PLR258" s="730"/>
      <c r="PLS258" s="730"/>
      <c r="PLT258" s="730"/>
      <c r="PLU258" s="730"/>
      <c r="PLV258" s="730"/>
      <c r="PLW258" s="730"/>
      <c r="PLX258" s="730"/>
      <c r="PLY258" s="730"/>
      <c r="PLZ258" s="730"/>
      <c r="PMA258" s="730"/>
      <c r="PMB258" s="730"/>
      <c r="PMC258" s="730"/>
      <c r="PMD258" s="730"/>
      <c r="PME258" s="730"/>
      <c r="PMF258" s="730"/>
      <c r="PMG258" s="730"/>
      <c r="PMH258" s="730"/>
      <c r="PMI258" s="730"/>
      <c r="PMJ258" s="730"/>
      <c r="PMK258" s="730"/>
      <c r="PML258" s="730"/>
      <c r="PMM258" s="730"/>
      <c r="PMN258" s="730"/>
      <c r="PMO258" s="730"/>
      <c r="PMP258" s="730"/>
      <c r="PMQ258" s="730"/>
      <c r="PMR258" s="730"/>
      <c r="PMS258" s="730"/>
      <c r="PMT258" s="730"/>
      <c r="PMU258" s="730"/>
      <c r="PMV258" s="730"/>
      <c r="PMW258" s="730"/>
      <c r="PMX258" s="730"/>
      <c r="PMY258" s="730"/>
      <c r="PMZ258" s="730"/>
      <c r="PNA258" s="730"/>
      <c r="PNB258" s="730"/>
      <c r="PNC258" s="730"/>
      <c r="PND258" s="730"/>
      <c r="PNE258" s="730"/>
      <c r="PNF258" s="730"/>
      <c r="PNG258" s="730"/>
      <c r="PNH258" s="730"/>
      <c r="PNI258" s="730"/>
      <c r="PNJ258" s="730"/>
      <c r="PNK258" s="730"/>
      <c r="PNL258" s="730"/>
      <c r="PNM258" s="730"/>
      <c r="PNN258" s="730"/>
      <c r="PNO258" s="730"/>
      <c r="PNP258" s="730"/>
      <c r="PNQ258" s="730"/>
      <c r="PNR258" s="730"/>
      <c r="PNS258" s="730"/>
      <c r="PNT258" s="730"/>
      <c r="PNU258" s="730"/>
      <c r="PNV258" s="730"/>
      <c r="PNW258" s="730"/>
      <c r="PNX258" s="730"/>
      <c r="PNY258" s="730"/>
      <c r="PNZ258" s="730"/>
      <c r="POA258" s="730"/>
      <c r="POB258" s="730"/>
      <c r="POC258" s="730"/>
      <c r="POD258" s="730"/>
      <c r="POE258" s="730"/>
      <c r="POF258" s="730"/>
      <c r="POG258" s="730"/>
      <c r="POH258" s="730"/>
      <c r="POI258" s="730"/>
      <c r="POJ258" s="730"/>
      <c r="POK258" s="730"/>
      <c r="POL258" s="730"/>
      <c r="POM258" s="730"/>
      <c r="PON258" s="730"/>
      <c r="POO258" s="730"/>
      <c r="POP258" s="730"/>
      <c r="POQ258" s="730"/>
      <c r="POR258" s="730"/>
      <c r="POS258" s="730"/>
      <c r="POT258" s="730"/>
      <c r="POU258" s="730"/>
      <c r="POV258" s="730"/>
      <c r="POW258" s="730"/>
      <c r="POX258" s="730"/>
      <c r="POY258" s="730"/>
      <c r="POZ258" s="730"/>
      <c r="PPA258" s="730"/>
      <c r="PPB258" s="730"/>
      <c r="PPC258" s="730"/>
      <c r="PPD258" s="730"/>
      <c r="PPE258" s="730"/>
      <c r="PPF258" s="730"/>
      <c r="PPG258" s="730"/>
      <c r="PPH258" s="730"/>
      <c r="PPI258" s="730"/>
      <c r="PPJ258" s="730"/>
      <c r="PPK258" s="730"/>
      <c r="PPL258" s="730"/>
      <c r="PPM258" s="730"/>
      <c r="PPN258" s="730"/>
      <c r="PPO258" s="730"/>
      <c r="PPP258" s="730"/>
      <c r="PPQ258" s="730"/>
      <c r="PPR258" s="730"/>
      <c r="PPS258" s="730"/>
      <c r="PPT258" s="730"/>
      <c r="PPU258" s="730"/>
      <c r="PPV258" s="730"/>
      <c r="PPW258" s="730"/>
      <c r="PPX258" s="730"/>
      <c r="PPY258" s="730"/>
      <c r="PPZ258" s="730"/>
      <c r="PQA258" s="730"/>
      <c r="PQB258" s="730"/>
      <c r="PQC258" s="730"/>
      <c r="PQD258" s="730"/>
      <c r="PQE258" s="730"/>
      <c r="PQF258" s="730"/>
      <c r="PQG258" s="730"/>
      <c r="PQH258" s="730"/>
      <c r="PQI258" s="730"/>
      <c r="PQJ258" s="730"/>
      <c r="PQK258" s="730"/>
      <c r="PQL258" s="730"/>
      <c r="PQM258" s="730"/>
      <c r="PQN258" s="730"/>
      <c r="PQO258" s="730"/>
      <c r="PQP258" s="730"/>
      <c r="PQQ258" s="730"/>
      <c r="PQR258" s="730"/>
      <c r="PQS258" s="730"/>
      <c r="PQT258" s="730"/>
      <c r="PQU258" s="730"/>
      <c r="PQV258" s="730"/>
      <c r="PQW258" s="730"/>
      <c r="PQX258" s="730"/>
      <c r="PQY258" s="730"/>
      <c r="PQZ258" s="730"/>
      <c r="PRA258" s="730"/>
      <c r="PRB258" s="730"/>
      <c r="PRC258" s="730"/>
      <c r="PRD258" s="730"/>
      <c r="PRE258" s="730"/>
      <c r="PRF258" s="730"/>
      <c r="PRG258" s="730"/>
      <c r="PRH258" s="730"/>
      <c r="PRI258" s="730"/>
      <c r="PRJ258" s="730"/>
      <c r="PRK258" s="730"/>
      <c r="PRL258" s="730"/>
      <c r="PRM258" s="730"/>
      <c r="PRN258" s="730"/>
      <c r="PRO258" s="730"/>
      <c r="PRP258" s="730"/>
      <c r="PRQ258" s="730"/>
      <c r="PRR258" s="730"/>
      <c r="PRS258" s="730"/>
      <c r="PRT258" s="730"/>
      <c r="PRU258" s="730"/>
      <c r="PRV258" s="730"/>
      <c r="PRW258" s="730"/>
      <c r="PRX258" s="730"/>
      <c r="PRY258" s="730"/>
      <c r="PRZ258" s="730"/>
      <c r="PSA258" s="730"/>
      <c r="PSB258" s="730"/>
      <c r="PSC258" s="730"/>
      <c r="PSD258" s="730"/>
      <c r="PSE258" s="730"/>
      <c r="PSF258" s="730"/>
      <c r="PSG258" s="730"/>
      <c r="PSH258" s="730"/>
      <c r="PSI258" s="730"/>
      <c r="PSJ258" s="730"/>
      <c r="PSK258" s="730"/>
      <c r="PSL258" s="730"/>
      <c r="PSM258" s="730"/>
      <c r="PSN258" s="730"/>
      <c r="PSO258" s="730"/>
      <c r="PSP258" s="730"/>
      <c r="PSQ258" s="730"/>
      <c r="PSR258" s="730"/>
      <c r="PSS258" s="730"/>
      <c r="PST258" s="730"/>
      <c r="PSU258" s="730"/>
      <c r="PSV258" s="730"/>
      <c r="PSW258" s="730"/>
      <c r="PSX258" s="730"/>
      <c r="PSY258" s="730"/>
      <c r="PSZ258" s="730"/>
      <c r="PTA258" s="730"/>
      <c r="PTB258" s="730"/>
      <c r="PTC258" s="730"/>
      <c r="PTD258" s="730"/>
      <c r="PTE258" s="730"/>
      <c r="PTF258" s="730"/>
      <c r="PTG258" s="730"/>
      <c r="PTH258" s="730"/>
      <c r="PTI258" s="730"/>
      <c r="PTJ258" s="730"/>
      <c r="PTK258" s="730"/>
      <c r="PTL258" s="730"/>
      <c r="PTM258" s="730"/>
      <c r="PTN258" s="730"/>
      <c r="PTO258" s="730"/>
      <c r="PTP258" s="730"/>
      <c r="PTQ258" s="730"/>
      <c r="PTR258" s="730"/>
      <c r="PTS258" s="730"/>
      <c r="PTT258" s="730"/>
      <c r="PTU258" s="730"/>
      <c r="PTV258" s="730"/>
      <c r="PTW258" s="730"/>
      <c r="PTX258" s="730"/>
      <c r="PTY258" s="730"/>
      <c r="PTZ258" s="730"/>
      <c r="PUA258" s="730"/>
      <c r="PUB258" s="730"/>
      <c r="PUC258" s="730"/>
      <c r="PUD258" s="730"/>
      <c r="PUE258" s="730"/>
      <c r="PUF258" s="730"/>
      <c r="PUG258" s="730"/>
      <c r="PUH258" s="730"/>
      <c r="PUI258" s="730"/>
      <c r="PUJ258" s="730"/>
      <c r="PUK258" s="730"/>
      <c r="PUL258" s="730"/>
      <c r="PUM258" s="730"/>
      <c r="PUN258" s="730"/>
      <c r="PUO258" s="730"/>
      <c r="PUP258" s="730"/>
      <c r="PUQ258" s="730"/>
      <c r="PUR258" s="730"/>
      <c r="PUS258" s="730"/>
      <c r="PUT258" s="730"/>
      <c r="PUU258" s="730"/>
      <c r="PUV258" s="730"/>
      <c r="PUW258" s="730"/>
      <c r="PUX258" s="730"/>
      <c r="PUY258" s="730"/>
      <c r="PUZ258" s="730"/>
      <c r="PVA258" s="730"/>
      <c r="PVB258" s="730"/>
      <c r="PVC258" s="730"/>
      <c r="PVD258" s="730"/>
      <c r="PVE258" s="730"/>
      <c r="PVF258" s="730"/>
      <c r="PVG258" s="730"/>
      <c r="PVH258" s="730"/>
      <c r="PVI258" s="730"/>
      <c r="PVJ258" s="730"/>
      <c r="PVK258" s="730"/>
      <c r="PVL258" s="730"/>
      <c r="PVM258" s="730"/>
      <c r="PVN258" s="730"/>
      <c r="PVO258" s="730"/>
      <c r="PVP258" s="730"/>
      <c r="PVQ258" s="730"/>
      <c r="PVR258" s="730"/>
      <c r="PVS258" s="730"/>
      <c r="PVT258" s="730"/>
      <c r="PVU258" s="730"/>
      <c r="PVV258" s="730"/>
      <c r="PVW258" s="730"/>
      <c r="PVX258" s="730"/>
      <c r="PVY258" s="730"/>
      <c r="PVZ258" s="730"/>
      <c r="PWA258" s="730"/>
      <c r="PWB258" s="730"/>
      <c r="PWC258" s="730"/>
      <c r="PWD258" s="730"/>
      <c r="PWE258" s="730"/>
      <c r="PWF258" s="730"/>
      <c r="PWG258" s="730"/>
      <c r="PWH258" s="730"/>
      <c r="PWI258" s="730"/>
      <c r="PWJ258" s="730"/>
      <c r="PWK258" s="730"/>
      <c r="PWL258" s="730"/>
      <c r="PWM258" s="730"/>
      <c r="PWN258" s="730"/>
      <c r="PWO258" s="730"/>
      <c r="PWP258" s="730"/>
      <c r="PWQ258" s="730"/>
      <c r="PWR258" s="730"/>
      <c r="PWS258" s="730"/>
      <c r="PWT258" s="730"/>
      <c r="PWU258" s="730"/>
      <c r="PWV258" s="730"/>
      <c r="PWW258" s="730"/>
      <c r="PWX258" s="730"/>
      <c r="PWY258" s="730"/>
      <c r="PWZ258" s="730"/>
      <c r="PXA258" s="730"/>
      <c r="PXB258" s="730"/>
      <c r="PXC258" s="730"/>
      <c r="PXD258" s="730"/>
      <c r="PXE258" s="730"/>
      <c r="PXF258" s="730"/>
      <c r="PXG258" s="730"/>
      <c r="PXH258" s="730"/>
      <c r="PXI258" s="730"/>
      <c r="PXJ258" s="730"/>
      <c r="PXK258" s="730"/>
      <c r="PXL258" s="730"/>
      <c r="PXM258" s="730"/>
      <c r="PXN258" s="730"/>
      <c r="PXO258" s="730"/>
      <c r="PXP258" s="730"/>
      <c r="PXQ258" s="730"/>
      <c r="PXR258" s="730"/>
      <c r="PXS258" s="730"/>
      <c r="PXT258" s="730"/>
      <c r="PXU258" s="730"/>
      <c r="PXV258" s="730"/>
      <c r="PXW258" s="730"/>
      <c r="PXX258" s="730"/>
      <c r="PXY258" s="730"/>
      <c r="PXZ258" s="730"/>
      <c r="PYA258" s="730"/>
      <c r="PYB258" s="730"/>
      <c r="PYC258" s="730"/>
      <c r="PYD258" s="730"/>
      <c r="PYE258" s="730"/>
      <c r="PYF258" s="730"/>
      <c r="PYG258" s="730"/>
      <c r="PYH258" s="730"/>
      <c r="PYI258" s="730"/>
      <c r="PYJ258" s="730"/>
      <c r="PYK258" s="730"/>
      <c r="PYL258" s="730"/>
      <c r="PYM258" s="730"/>
      <c r="PYN258" s="730"/>
      <c r="PYO258" s="730"/>
      <c r="PYP258" s="730"/>
      <c r="PYQ258" s="730"/>
      <c r="PYR258" s="730"/>
      <c r="PYS258" s="730"/>
      <c r="PYT258" s="730"/>
      <c r="PYU258" s="730"/>
      <c r="PYV258" s="730"/>
      <c r="PYW258" s="730"/>
      <c r="PYX258" s="730"/>
      <c r="PYY258" s="730"/>
      <c r="PYZ258" s="730"/>
      <c r="PZA258" s="730"/>
      <c r="PZB258" s="730"/>
      <c r="PZC258" s="730"/>
      <c r="PZD258" s="730"/>
      <c r="PZE258" s="730"/>
      <c r="PZF258" s="730"/>
      <c r="PZG258" s="730"/>
      <c r="PZH258" s="730"/>
      <c r="PZI258" s="730"/>
      <c r="PZJ258" s="730"/>
      <c r="PZK258" s="730"/>
      <c r="PZL258" s="730"/>
      <c r="PZM258" s="730"/>
      <c r="PZN258" s="730"/>
      <c r="PZO258" s="730"/>
      <c r="PZP258" s="730"/>
      <c r="PZQ258" s="730"/>
      <c r="PZR258" s="730"/>
      <c r="PZS258" s="730"/>
      <c r="PZT258" s="730"/>
      <c r="PZU258" s="730"/>
      <c r="PZV258" s="730"/>
      <c r="PZW258" s="730"/>
      <c r="PZX258" s="730"/>
      <c r="PZY258" s="730"/>
      <c r="PZZ258" s="730"/>
      <c r="QAA258" s="730"/>
      <c r="QAB258" s="730"/>
      <c r="QAC258" s="730"/>
      <c r="QAD258" s="730"/>
      <c r="QAE258" s="730"/>
      <c r="QAF258" s="730"/>
      <c r="QAG258" s="730"/>
      <c r="QAH258" s="730"/>
      <c r="QAI258" s="730"/>
      <c r="QAJ258" s="730"/>
      <c r="QAK258" s="730"/>
      <c r="QAL258" s="730"/>
      <c r="QAM258" s="730"/>
      <c r="QAN258" s="730"/>
      <c r="QAO258" s="730"/>
      <c r="QAP258" s="730"/>
      <c r="QAQ258" s="730"/>
      <c r="QAR258" s="730"/>
      <c r="QAS258" s="730"/>
      <c r="QAT258" s="730"/>
      <c r="QAU258" s="730"/>
      <c r="QAV258" s="730"/>
      <c r="QAW258" s="730"/>
      <c r="QAX258" s="730"/>
      <c r="QAY258" s="730"/>
      <c r="QAZ258" s="730"/>
      <c r="QBA258" s="730"/>
      <c r="QBB258" s="730"/>
      <c r="QBC258" s="730"/>
      <c r="QBD258" s="730"/>
      <c r="QBE258" s="730"/>
      <c r="QBF258" s="730"/>
      <c r="QBG258" s="730"/>
      <c r="QBH258" s="730"/>
      <c r="QBI258" s="730"/>
      <c r="QBJ258" s="730"/>
      <c r="QBK258" s="730"/>
      <c r="QBL258" s="730"/>
      <c r="QBM258" s="730"/>
      <c r="QBN258" s="730"/>
      <c r="QBO258" s="730"/>
      <c r="QBP258" s="730"/>
      <c r="QBQ258" s="730"/>
      <c r="QBR258" s="730"/>
      <c r="QBS258" s="730"/>
      <c r="QBT258" s="730"/>
      <c r="QBU258" s="730"/>
      <c r="QBV258" s="730"/>
      <c r="QBW258" s="730"/>
      <c r="QBX258" s="730"/>
      <c r="QBY258" s="730"/>
      <c r="QBZ258" s="730"/>
      <c r="QCA258" s="730"/>
      <c r="QCB258" s="730"/>
      <c r="QCC258" s="730"/>
      <c r="QCD258" s="730"/>
      <c r="QCE258" s="730"/>
      <c r="QCF258" s="730"/>
      <c r="QCG258" s="730"/>
      <c r="QCH258" s="730"/>
      <c r="QCI258" s="730"/>
      <c r="QCJ258" s="730"/>
      <c r="QCK258" s="730"/>
      <c r="QCL258" s="730"/>
      <c r="QCM258" s="730"/>
      <c r="QCN258" s="730"/>
      <c r="QCO258" s="730"/>
      <c r="QCP258" s="730"/>
      <c r="QCQ258" s="730"/>
      <c r="QCR258" s="730"/>
      <c r="QCS258" s="730"/>
      <c r="QCT258" s="730"/>
      <c r="QCU258" s="730"/>
      <c r="QCV258" s="730"/>
      <c r="QCW258" s="730"/>
      <c r="QCX258" s="730"/>
      <c r="QCY258" s="730"/>
      <c r="QCZ258" s="730"/>
      <c r="QDA258" s="730"/>
      <c r="QDB258" s="730"/>
      <c r="QDC258" s="730"/>
      <c r="QDD258" s="730"/>
      <c r="QDE258" s="730"/>
      <c r="QDF258" s="730"/>
      <c r="QDG258" s="730"/>
      <c r="QDH258" s="730"/>
      <c r="QDI258" s="730"/>
      <c r="QDJ258" s="730"/>
      <c r="QDK258" s="730"/>
      <c r="QDL258" s="730"/>
      <c r="QDM258" s="730"/>
      <c r="QDN258" s="730"/>
      <c r="QDO258" s="730"/>
      <c r="QDP258" s="730"/>
      <c r="QDQ258" s="730"/>
      <c r="QDR258" s="730"/>
      <c r="QDS258" s="730"/>
      <c r="QDT258" s="730"/>
      <c r="QDU258" s="730"/>
      <c r="QDV258" s="730"/>
      <c r="QDW258" s="730"/>
      <c r="QDX258" s="730"/>
      <c r="QDY258" s="730"/>
      <c r="QDZ258" s="730"/>
      <c r="QEA258" s="730"/>
      <c r="QEB258" s="730"/>
      <c r="QEC258" s="730"/>
      <c r="QED258" s="730"/>
      <c r="QEE258" s="730"/>
      <c r="QEF258" s="730"/>
      <c r="QEG258" s="730"/>
      <c r="QEH258" s="730"/>
      <c r="QEI258" s="730"/>
      <c r="QEJ258" s="730"/>
      <c r="QEK258" s="730"/>
      <c r="QEL258" s="730"/>
      <c r="QEM258" s="730"/>
      <c r="QEN258" s="730"/>
      <c r="QEO258" s="730"/>
      <c r="QEP258" s="730"/>
      <c r="QEQ258" s="730"/>
      <c r="QER258" s="730"/>
      <c r="QES258" s="730"/>
      <c r="QET258" s="730"/>
      <c r="QEU258" s="730"/>
      <c r="QEV258" s="730"/>
      <c r="QEW258" s="730"/>
      <c r="QEX258" s="730"/>
      <c r="QEY258" s="730"/>
      <c r="QEZ258" s="730"/>
      <c r="QFA258" s="730"/>
      <c r="QFB258" s="730"/>
      <c r="QFC258" s="730"/>
      <c r="QFD258" s="730"/>
      <c r="QFE258" s="730"/>
      <c r="QFF258" s="730"/>
      <c r="QFG258" s="730"/>
      <c r="QFH258" s="730"/>
      <c r="QFI258" s="730"/>
      <c r="QFJ258" s="730"/>
      <c r="QFK258" s="730"/>
      <c r="QFL258" s="730"/>
      <c r="QFM258" s="730"/>
      <c r="QFN258" s="730"/>
      <c r="QFO258" s="730"/>
      <c r="QFP258" s="730"/>
      <c r="QFQ258" s="730"/>
      <c r="QFR258" s="730"/>
      <c r="QFS258" s="730"/>
      <c r="QFT258" s="730"/>
      <c r="QFU258" s="730"/>
      <c r="QFV258" s="730"/>
      <c r="QFW258" s="730"/>
      <c r="QFX258" s="730"/>
      <c r="QFY258" s="730"/>
      <c r="QFZ258" s="730"/>
      <c r="QGA258" s="730"/>
      <c r="QGB258" s="730"/>
      <c r="QGC258" s="730"/>
      <c r="QGD258" s="730"/>
      <c r="QGE258" s="730"/>
      <c r="QGF258" s="730"/>
      <c r="QGG258" s="730"/>
      <c r="QGH258" s="730"/>
      <c r="QGI258" s="730"/>
      <c r="QGJ258" s="730"/>
      <c r="QGK258" s="730"/>
      <c r="QGL258" s="730"/>
      <c r="QGM258" s="730"/>
      <c r="QGN258" s="730"/>
      <c r="QGO258" s="730"/>
      <c r="QGP258" s="730"/>
      <c r="QGQ258" s="730"/>
      <c r="QGR258" s="730"/>
      <c r="QGS258" s="730"/>
      <c r="QGT258" s="730"/>
      <c r="QGU258" s="730"/>
      <c r="QGV258" s="730"/>
      <c r="QGW258" s="730"/>
      <c r="QGX258" s="730"/>
      <c r="QGY258" s="730"/>
      <c r="QGZ258" s="730"/>
      <c r="QHA258" s="730"/>
      <c r="QHB258" s="730"/>
      <c r="QHC258" s="730"/>
      <c r="QHD258" s="730"/>
      <c r="QHE258" s="730"/>
      <c r="QHF258" s="730"/>
      <c r="QHG258" s="730"/>
      <c r="QHH258" s="730"/>
      <c r="QHI258" s="730"/>
      <c r="QHJ258" s="730"/>
      <c r="QHK258" s="730"/>
      <c r="QHL258" s="730"/>
      <c r="QHM258" s="730"/>
      <c r="QHN258" s="730"/>
      <c r="QHO258" s="730"/>
      <c r="QHP258" s="730"/>
      <c r="QHQ258" s="730"/>
      <c r="QHR258" s="730"/>
      <c r="QHS258" s="730"/>
      <c r="QHT258" s="730"/>
      <c r="QHU258" s="730"/>
      <c r="QHV258" s="730"/>
      <c r="QHW258" s="730"/>
      <c r="QHX258" s="730"/>
      <c r="QHY258" s="730"/>
      <c r="QHZ258" s="730"/>
      <c r="QIA258" s="730"/>
      <c r="QIB258" s="730"/>
      <c r="QIC258" s="730"/>
      <c r="QID258" s="730"/>
      <c r="QIE258" s="730"/>
      <c r="QIF258" s="730"/>
      <c r="QIG258" s="730"/>
      <c r="QIH258" s="730"/>
      <c r="QII258" s="730"/>
      <c r="QIJ258" s="730"/>
      <c r="QIK258" s="730"/>
      <c r="QIL258" s="730"/>
      <c r="QIM258" s="730"/>
      <c r="QIN258" s="730"/>
      <c r="QIO258" s="730"/>
      <c r="QIP258" s="730"/>
      <c r="QIQ258" s="730"/>
      <c r="QIR258" s="730"/>
      <c r="QIS258" s="730"/>
      <c r="QIT258" s="730"/>
      <c r="QIU258" s="730"/>
      <c r="QIV258" s="730"/>
      <c r="QIW258" s="730"/>
      <c r="QIX258" s="730"/>
      <c r="QIY258" s="730"/>
      <c r="QIZ258" s="730"/>
      <c r="QJA258" s="730"/>
      <c r="QJB258" s="730"/>
      <c r="QJC258" s="730"/>
      <c r="QJD258" s="730"/>
      <c r="QJE258" s="730"/>
      <c r="QJF258" s="730"/>
      <c r="QJG258" s="730"/>
      <c r="QJH258" s="730"/>
      <c r="QJI258" s="730"/>
      <c r="QJJ258" s="730"/>
      <c r="QJK258" s="730"/>
      <c r="QJL258" s="730"/>
      <c r="QJM258" s="730"/>
      <c r="QJN258" s="730"/>
      <c r="QJO258" s="730"/>
      <c r="QJP258" s="730"/>
      <c r="QJQ258" s="730"/>
      <c r="QJR258" s="730"/>
      <c r="QJS258" s="730"/>
      <c r="QJT258" s="730"/>
      <c r="QJU258" s="730"/>
      <c r="QJV258" s="730"/>
      <c r="QJW258" s="730"/>
      <c r="QJX258" s="730"/>
      <c r="QJY258" s="730"/>
      <c r="QJZ258" s="730"/>
      <c r="QKA258" s="730"/>
      <c r="QKB258" s="730"/>
      <c r="QKC258" s="730"/>
      <c r="QKD258" s="730"/>
      <c r="QKE258" s="730"/>
      <c r="QKF258" s="730"/>
      <c r="QKG258" s="730"/>
      <c r="QKH258" s="730"/>
      <c r="QKI258" s="730"/>
      <c r="QKJ258" s="730"/>
      <c r="QKK258" s="730"/>
      <c r="QKL258" s="730"/>
      <c r="QKM258" s="730"/>
      <c r="QKN258" s="730"/>
      <c r="QKO258" s="730"/>
      <c r="QKP258" s="730"/>
      <c r="QKQ258" s="730"/>
      <c r="QKR258" s="730"/>
      <c r="QKS258" s="730"/>
      <c r="QKT258" s="730"/>
      <c r="QKU258" s="730"/>
      <c r="QKV258" s="730"/>
      <c r="QKW258" s="730"/>
      <c r="QKX258" s="730"/>
      <c r="QKY258" s="730"/>
      <c r="QKZ258" s="730"/>
      <c r="QLA258" s="730"/>
      <c r="QLB258" s="730"/>
      <c r="QLC258" s="730"/>
      <c r="QLD258" s="730"/>
      <c r="QLE258" s="730"/>
      <c r="QLF258" s="730"/>
      <c r="QLG258" s="730"/>
      <c r="QLH258" s="730"/>
      <c r="QLI258" s="730"/>
      <c r="QLJ258" s="730"/>
      <c r="QLK258" s="730"/>
      <c r="QLL258" s="730"/>
      <c r="QLM258" s="730"/>
      <c r="QLN258" s="730"/>
      <c r="QLO258" s="730"/>
      <c r="QLP258" s="730"/>
      <c r="QLQ258" s="730"/>
      <c r="QLR258" s="730"/>
      <c r="QLS258" s="730"/>
      <c r="QLT258" s="730"/>
      <c r="QLU258" s="730"/>
      <c r="QLV258" s="730"/>
      <c r="QLW258" s="730"/>
      <c r="QLX258" s="730"/>
      <c r="QLY258" s="730"/>
      <c r="QLZ258" s="730"/>
      <c r="QMA258" s="730"/>
      <c r="QMB258" s="730"/>
      <c r="QMC258" s="730"/>
      <c r="QMD258" s="730"/>
      <c r="QME258" s="730"/>
      <c r="QMF258" s="730"/>
      <c r="QMG258" s="730"/>
      <c r="QMH258" s="730"/>
      <c r="QMI258" s="730"/>
      <c r="QMJ258" s="730"/>
      <c r="QMK258" s="730"/>
      <c r="QML258" s="730"/>
      <c r="QMM258" s="730"/>
      <c r="QMN258" s="730"/>
      <c r="QMO258" s="730"/>
      <c r="QMP258" s="730"/>
      <c r="QMQ258" s="730"/>
      <c r="QMR258" s="730"/>
      <c r="QMS258" s="730"/>
      <c r="QMT258" s="730"/>
      <c r="QMU258" s="730"/>
      <c r="QMV258" s="730"/>
      <c r="QMW258" s="730"/>
      <c r="QMX258" s="730"/>
      <c r="QMY258" s="730"/>
      <c r="QMZ258" s="730"/>
      <c r="QNA258" s="730"/>
      <c r="QNB258" s="730"/>
      <c r="QNC258" s="730"/>
      <c r="QND258" s="730"/>
      <c r="QNE258" s="730"/>
      <c r="QNF258" s="730"/>
      <c r="QNG258" s="730"/>
      <c r="QNH258" s="730"/>
      <c r="QNI258" s="730"/>
      <c r="QNJ258" s="730"/>
      <c r="QNK258" s="730"/>
      <c r="QNL258" s="730"/>
      <c r="QNM258" s="730"/>
      <c r="QNN258" s="730"/>
      <c r="QNO258" s="730"/>
      <c r="QNP258" s="730"/>
      <c r="QNQ258" s="730"/>
      <c r="QNR258" s="730"/>
      <c r="QNS258" s="730"/>
      <c r="QNT258" s="730"/>
      <c r="QNU258" s="730"/>
      <c r="QNV258" s="730"/>
      <c r="QNW258" s="730"/>
      <c r="QNX258" s="730"/>
      <c r="QNY258" s="730"/>
      <c r="QNZ258" s="730"/>
      <c r="QOA258" s="730"/>
      <c r="QOB258" s="730"/>
      <c r="QOC258" s="730"/>
      <c r="QOD258" s="730"/>
      <c r="QOE258" s="730"/>
      <c r="QOF258" s="730"/>
      <c r="QOG258" s="730"/>
      <c r="QOH258" s="730"/>
      <c r="QOI258" s="730"/>
      <c r="QOJ258" s="730"/>
      <c r="QOK258" s="730"/>
      <c r="QOL258" s="730"/>
      <c r="QOM258" s="730"/>
      <c r="QON258" s="730"/>
      <c r="QOO258" s="730"/>
      <c r="QOP258" s="730"/>
      <c r="QOQ258" s="730"/>
      <c r="QOR258" s="730"/>
      <c r="QOS258" s="730"/>
      <c r="QOT258" s="730"/>
      <c r="QOU258" s="730"/>
      <c r="QOV258" s="730"/>
      <c r="QOW258" s="730"/>
      <c r="QOX258" s="730"/>
      <c r="QOY258" s="730"/>
      <c r="QOZ258" s="730"/>
      <c r="QPA258" s="730"/>
      <c r="QPB258" s="730"/>
      <c r="QPC258" s="730"/>
      <c r="QPD258" s="730"/>
      <c r="QPE258" s="730"/>
      <c r="QPF258" s="730"/>
      <c r="QPG258" s="730"/>
      <c r="QPH258" s="730"/>
      <c r="QPI258" s="730"/>
      <c r="QPJ258" s="730"/>
      <c r="QPK258" s="730"/>
      <c r="QPL258" s="730"/>
      <c r="QPM258" s="730"/>
      <c r="QPN258" s="730"/>
      <c r="QPO258" s="730"/>
      <c r="QPP258" s="730"/>
      <c r="QPQ258" s="730"/>
      <c r="QPR258" s="730"/>
      <c r="QPS258" s="730"/>
      <c r="QPT258" s="730"/>
      <c r="QPU258" s="730"/>
      <c r="QPV258" s="730"/>
      <c r="QPW258" s="730"/>
      <c r="QPX258" s="730"/>
      <c r="QPY258" s="730"/>
      <c r="QPZ258" s="730"/>
      <c r="QQA258" s="730"/>
      <c r="QQB258" s="730"/>
      <c r="QQC258" s="730"/>
      <c r="QQD258" s="730"/>
      <c r="QQE258" s="730"/>
      <c r="QQF258" s="730"/>
      <c r="QQG258" s="730"/>
      <c r="QQH258" s="730"/>
      <c r="QQI258" s="730"/>
      <c r="QQJ258" s="730"/>
      <c r="QQK258" s="730"/>
      <c r="QQL258" s="730"/>
      <c r="QQM258" s="730"/>
      <c r="QQN258" s="730"/>
      <c r="QQO258" s="730"/>
      <c r="QQP258" s="730"/>
      <c r="QQQ258" s="730"/>
      <c r="QQR258" s="730"/>
      <c r="QQS258" s="730"/>
      <c r="QQT258" s="730"/>
      <c r="QQU258" s="730"/>
      <c r="QQV258" s="730"/>
      <c r="QQW258" s="730"/>
      <c r="QQX258" s="730"/>
      <c r="QQY258" s="730"/>
      <c r="QQZ258" s="730"/>
      <c r="QRA258" s="730"/>
      <c r="QRB258" s="730"/>
      <c r="QRC258" s="730"/>
      <c r="QRD258" s="730"/>
      <c r="QRE258" s="730"/>
      <c r="QRF258" s="730"/>
      <c r="QRG258" s="730"/>
      <c r="QRH258" s="730"/>
      <c r="QRI258" s="730"/>
      <c r="QRJ258" s="730"/>
      <c r="QRK258" s="730"/>
      <c r="QRL258" s="730"/>
      <c r="QRM258" s="730"/>
      <c r="QRN258" s="730"/>
      <c r="QRO258" s="730"/>
      <c r="QRP258" s="730"/>
      <c r="QRQ258" s="730"/>
      <c r="QRR258" s="730"/>
      <c r="QRS258" s="730"/>
      <c r="QRT258" s="730"/>
      <c r="QRU258" s="730"/>
      <c r="QRV258" s="730"/>
      <c r="QRW258" s="730"/>
      <c r="QRX258" s="730"/>
      <c r="QRY258" s="730"/>
      <c r="QRZ258" s="730"/>
      <c r="QSA258" s="730"/>
      <c r="QSB258" s="730"/>
      <c r="QSC258" s="730"/>
      <c r="QSD258" s="730"/>
      <c r="QSE258" s="730"/>
      <c r="QSF258" s="730"/>
      <c r="QSG258" s="730"/>
      <c r="QSH258" s="730"/>
      <c r="QSI258" s="730"/>
      <c r="QSJ258" s="730"/>
      <c r="QSK258" s="730"/>
      <c r="QSL258" s="730"/>
      <c r="QSM258" s="730"/>
      <c r="QSN258" s="730"/>
      <c r="QSO258" s="730"/>
      <c r="QSP258" s="730"/>
      <c r="QSQ258" s="730"/>
      <c r="QSR258" s="730"/>
      <c r="QSS258" s="730"/>
      <c r="QST258" s="730"/>
      <c r="QSU258" s="730"/>
      <c r="QSV258" s="730"/>
      <c r="QSW258" s="730"/>
      <c r="QSX258" s="730"/>
      <c r="QSY258" s="730"/>
      <c r="QSZ258" s="730"/>
      <c r="QTA258" s="730"/>
      <c r="QTB258" s="730"/>
      <c r="QTC258" s="730"/>
      <c r="QTD258" s="730"/>
      <c r="QTE258" s="730"/>
      <c r="QTF258" s="730"/>
      <c r="QTG258" s="730"/>
      <c r="QTH258" s="730"/>
      <c r="QTI258" s="730"/>
      <c r="QTJ258" s="730"/>
      <c r="QTK258" s="730"/>
      <c r="QTL258" s="730"/>
      <c r="QTM258" s="730"/>
      <c r="QTN258" s="730"/>
      <c r="QTO258" s="730"/>
      <c r="QTP258" s="730"/>
      <c r="QTQ258" s="730"/>
      <c r="QTR258" s="730"/>
      <c r="QTS258" s="730"/>
      <c r="QTT258" s="730"/>
      <c r="QTU258" s="730"/>
      <c r="QTV258" s="730"/>
      <c r="QTW258" s="730"/>
      <c r="QTX258" s="730"/>
      <c r="QTY258" s="730"/>
      <c r="QTZ258" s="730"/>
      <c r="QUA258" s="730"/>
      <c r="QUB258" s="730"/>
      <c r="QUC258" s="730"/>
      <c r="QUD258" s="730"/>
      <c r="QUE258" s="730"/>
      <c r="QUF258" s="730"/>
      <c r="QUG258" s="730"/>
      <c r="QUH258" s="730"/>
      <c r="QUI258" s="730"/>
      <c r="QUJ258" s="730"/>
      <c r="QUK258" s="730"/>
      <c r="QUL258" s="730"/>
      <c r="QUM258" s="730"/>
      <c r="QUN258" s="730"/>
      <c r="QUO258" s="730"/>
      <c r="QUP258" s="730"/>
      <c r="QUQ258" s="730"/>
      <c r="QUR258" s="730"/>
      <c r="QUS258" s="730"/>
      <c r="QUT258" s="730"/>
      <c r="QUU258" s="730"/>
      <c r="QUV258" s="730"/>
      <c r="QUW258" s="730"/>
      <c r="QUX258" s="730"/>
      <c r="QUY258" s="730"/>
      <c r="QUZ258" s="730"/>
      <c r="QVA258" s="730"/>
      <c r="QVB258" s="730"/>
      <c r="QVC258" s="730"/>
      <c r="QVD258" s="730"/>
      <c r="QVE258" s="730"/>
      <c r="QVF258" s="730"/>
      <c r="QVG258" s="730"/>
      <c r="QVH258" s="730"/>
      <c r="QVI258" s="730"/>
      <c r="QVJ258" s="730"/>
      <c r="QVK258" s="730"/>
      <c r="QVL258" s="730"/>
      <c r="QVM258" s="730"/>
      <c r="QVN258" s="730"/>
      <c r="QVO258" s="730"/>
      <c r="QVP258" s="730"/>
      <c r="QVQ258" s="730"/>
      <c r="QVR258" s="730"/>
      <c r="QVS258" s="730"/>
      <c r="QVT258" s="730"/>
      <c r="QVU258" s="730"/>
      <c r="QVV258" s="730"/>
      <c r="QVW258" s="730"/>
      <c r="QVX258" s="730"/>
      <c r="QVY258" s="730"/>
      <c r="QVZ258" s="730"/>
      <c r="QWA258" s="730"/>
      <c r="QWB258" s="730"/>
      <c r="QWC258" s="730"/>
      <c r="QWD258" s="730"/>
      <c r="QWE258" s="730"/>
      <c r="QWF258" s="730"/>
      <c r="QWG258" s="730"/>
      <c r="QWH258" s="730"/>
      <c r="QWI258" s="730"/>
      <c r="QWJ258" s="730"/>
      <c r="QWK258" s="730"/>
      <c r="QWL258" s="730"/>
      <c r="QWM258" s="730"/>
      <c r="QWN258" s="730"/>
      <c r="QWO258" s="730"/>
      <c r="QWP258" s="730"/>
      <c r="QWQ258" s="730"/>
      <c r="QWR258" s="730"/>
      <c r="QWS258" s="730"/>
      <c r="QWT258" s="730"/>
      <c r="QWU258" s="730"/>
      <c r="QWV258" s="730"/>
      <c r="QWW258" s="730"/>
      <c r="QWX258" s="730"/>
      <c r="QWY258" s="730"/>
      <c r="QWZ258" s="730"/>
      <c r="QXA258" s="730"/>
      <c r="QXB258" s="730"/>
      <c r="QXC258" s="730"/>
      <c r="QXD258" s="730"/>
      <c r="QXE258" s="730"/>
      <c r="QXF258" s="730"/>
      <c r="QXG258" s="730"/>
      <c r="QXH258" s="730"/>
      <c r="QXI258" s="730"/>
      <c r="QXJ258" s="730"/>
      <c r="QXK258" s="730"/>
      <c r="QXL258" s="730"/>
      <c r="QXM258" s="730"/>
      <c r="QXN258" s="730"/>
      <c r="QXO258" s="730"/>
      <c r="QXP258" s="730"/>
      <c r="QXQ258" s="730"/>
      <c r="QXR258" s="730"/>
      <c r="QXS258" s="730"/>
      <c r="QXT258" s="730"/>
      <c r="QXU258" s="730"/>
      <c r="QXV258" s="730"/>
      <c r="QXW258" s="730"/>
      <c r="QXX258" s="730"/>
      <c r="QXY258" s="730"/>
      <c r="QXZ258" s="730"/>
      <c r="QYA258" s="730"/>
      <c r="QYB258" s="730"/>
      <c r="QYC258" s="730"/>
      <c r="QYD258" s="730"/>
      <c r="QYE258" s="730"/>
      <c r="QYF258" s="730"/>
      <c r="QYG258" s="730"/>
      <c r="QYH258" s="730"/>
      <c r="QYI258" s="730"/>
      <c r="QYJ258" s="730"/>
      <c r="QYK258" s="730"/>
      <c r="QYL258" s="730"/>
      <c r="QYM258" s="730"/>
      <c r="QYN258" s="730"/>
      <c r="QYO258" s="730"/>
      <c r="QYP258" s="730"/>
      <c r="QYQ258" s="730"/>
      <c r="QYR258" s="730"/>
      <c r="QYS258" s="730"/>
      <c r="QYT258" s="730"/>
      <c r="QYU258" s="730"/>
      <c r="QYV258" s="730"/>
      <c r="QYW258" s="730"/>
      <c r="QYX258" s="730"/>
      <c r="QYY258" s="730"/>
      <c r="QYZ258" s="730"/>
      <c r="QZA258" s="730"/>
      <c r="QZB258" s="730"/>
      <c r="QZC258" s="730"/>
      <c r="QZD258" s="730"/>
      <c r="QZE258" s="730"/>
      <c r="QZF258" s="730"/>
      <c r="QZG258" s="730"/>
      <c r="QZH258" s="730"/>
      <c r="QZI258" s="730"/>
      <c r="QZJ258" s="730"/>
      <c r="QZK258" s="730"/>
      <c r="QZL258" s="730"/>
      <c r="QZM258" s="730"/>
      <c r="QZN258" s="730"/>
      <c r="QZO258" s="730"/>
      <c r="QZP258" s="730"/>
      <c r="QZQ258" s="730"/>
      <c r="QZR258" s="730"/>
      <c r="QZS258" s="730"/>
      <c r="QZT258" s="730"/>
      <c r="QZU258" s="730"/>
      <c r="QZV258" s="730"/>
      <c r="QZW258" s="730"/>
      <c r="QZX258" s="730"/>
      <c r="QZY258" s="730"/>
      <c r="QZZ258" s="730"/>
      <c r="RAA258" s="730"/>
      <c r="RAB258" s="730"/>
      <c r="RAC258" s="730"/>
      <c r="RAD258" s="730"/>
      <c r="RAE258" s="730"/>
      <c r="RAF258" s="730"/>
      <c r="RAG258" s="730"/>
      <c r="RAH258" s="730"/>
      <c r="RAI258" s="730"/>
      <c r="RAJ258" s="730"/>
      <c r="RAK258" s="730"/>
      <c r="RAL258" s="730"/>
      <c r="RAM258" s="730"/>
      <c r="RAN258" s="730"/>
      <c r="RAO258" s="730"/>
      <c r="RAP258" s="730"/>
      <c r="RAQ258" s="730"/>
      <c r="RAR258" s="730"/>
      <c r="RAS258" s="730"/>
      <c r="RAT258" s="730"/>
      <c r="RAU258" s="730"/>
      <c r="RAV258" s="730"/>
      <c r="RAW258" s="730"/>
      <c r="RAX258" s="730"/>
      <c r="RAY258" s="730"/>
      <c r="RAZ258" s="730"/>
      <c r="RBA258" s="730"/>
      <c r="RBB258" s="730"/>
      <c r="RBC258" s="730"/>
      <c r="RBD258" s="730"/>
      <c r="RBE258" s="730"/>
      <c r="RBF258" s="730"/>
      <c r="RBG258" s="730"/>
      <c r="RBH258" s="730"/>
      <c r="RBI258" s="730"/>
      <c r="RBJ258" s="730"/>
      <c r="RBK258" s="730"/>
      <c r="RBL258" s="730"/>
      <c r="RBM258" s="730"/>
      <c r="RBN258" s="730"/>
      <c r="RBO258" s="730"/>
      <c r="RBP258" s="730"/>
      <c r="RBQ258" s="730"/>
      <c r="RBR258" s="730"/>
      <c r="RBS258" s="730"/>
      <c r="RBT258" s="730"/>
      <c r="RBU258" s="730"/>
      <c r="RBV258" s="730"/>
      <c r="RBW258" s="730"/>
      <c r="RBX258" s="730"/>
      <c r="RBY258" s="730"/>
      <c r="RBZ258" s="730"/>
      <c r="RCA258" s="730"/>
      <c r="RCB258" s="730"/>
      <c r="RCC258" s="730"/>
      <c r="RCD258" s="730"/>
      <c r="RCE258" s="730"/>
      <c r="RCF258" s="730"/>
      <c r="RCG258" s="730"/>
      <c r="RCH258" s="730"/>
      <c r="RCI258" s="730"/>
      <c r="RCJ258" s="730"/>
      <c r="RCK258" s="730"/>
      <c r="RCL258" s="730"/>
      <c r="RCM258" s="730"/>
      <c r="RCN258" s="730"/>
      <c r="RCO258" s="730"/>
      <c r="RCP258" s="730"/>
      <c r="RCQ258" s="730"/>
      <c r="RCR258" s="730"/>
      <c r="RCS258" s="730"/>
      <c r="RCT258" s="730"/>
      <c r="RCU258" s="730"/>
      <c r="RCV258" s="730"/>
      <c r="RCW258" s="730"/>
      <c r="RCX258" s="730"/>
      <c r="RCY258" s="730"/>
      <c r="RCZ258" s="730"/>
      <c r="RDA258" s="730"/>
      <c r="RDB258" s="730"/>
      <c r="RDC258" s="730"/>
      <c r="RDD258" s="730"/>
      <c r="RDE258" s="730"/>
      <c r="RDF258" s="730"/>
      <c r="RDG258" s="730"/>
      <c r="RDH258" s="730"/>
      <c r="RDI258" s="730"/>
      <c r="RDJ258" s="730"/>
      <c r="RDK258" s="730"/>
      <c r="RDL258" s="730"/>
      <c r="RDM258" s="730"/>
      <c r="RDN258" s="730"/>
      <c r="RDO258" s="730"/>
      <c r="RDP258" s="730"/>
      <c r="RDQ258" s="730"/>
      <c r="RDR258" s="730"/>
      <c r="RDS258" s="730"/>
      <c r="RDT258" s="730"/>
      <c r="RDU258" s="730"/>
      <c r="RDV258" s="730"/>
      <c r="RDW258" s="730"/>
      <c r="RDX258" s="730"/>
      <c r="RDY258" s="730"/>
      <c r="RDZ258" s="730"/>
      <c r="REA258" s="730"/>
      <c r="REB258" s="730"/>
      <c r="REC258" s="730"/>
      <c r="RED258" s="730"/>
      <c r="REE258" s="730"/>
      <c r="REF258" s="730"/>
      <c r="REG258" s="730"/>
      <c r="REH258" s="730"/>
      <c r="REI258" s="730"/>
      <c r="REJ258" s="730"/>
      <c r="REK258" s="730"/>
      <c r="REL258" s="730"/>
      <c r="REM258" s="730"/>
      <c r="REN258" s="730"/>
      <c r="REO258" s="730"/>
      <c r="REP258" s="730"/>
      <c r="REQ258" s="730"/>
      <c r="RER258" s="730"/>
      <c r="RES258" s="730"/>
      <c r="RET258" s="730"/>
      <c r="REU258" s="730"/>
      <c r="REV258" s="730"/>
      <c r="REW258" s="730"/>
      <c r="REX258" s="730"/>
      <c r="REY258" s="730"/>
      <c r="REZ258" s="730"/>
      <c r="RFA258" s="730"/>
      <c r="RFB258" s="730"/>
      <c r="RFC258" s="730"/>
      <c r="RFD258" s="730"/>
      <c r="RFE258" s="730"/>
      <c r="RFF258" s="730"/>
      <c r="RFG258" s="730"/>
      <c r="RFH258" s="730"/>
      <c r="RFI258" s="730"/>
      <c r="RFJ258" s="730"/>
      <c r="RFK258" s="730"/>
      <c r="RFL258" s="730"/>
      <c r="RFM258" s="730"/>
      <c r="RFN258" s="730"/>
      <c r="RFO258" s="730"/>
      <c r="RFP258" s="730"/>
      <c r="RFQ258" s="730"/>
      <c r="RFR258" s="730"/>
      <c r="RFS258" s="730"/>
      <c r="RFT258" s="730"/>
      <c r="RFU258" s="730"/>
      <c r="RFV258" s="730"/>
      <c r="RFW258" s="730"/>
      <c r="RFX258" s="730"/>
      <c r="RFY258" s="730"/>
      <c r="RFZ258" s="730"/>
      <c r="RGA258" s="730"/>
      <c r="RGB258" s="730"/>
      <c r="RGC258" s="730"/>
      <c r="RGD258" s="730"/>
      <c r="RGE258" s="730"/>
      <c r="RGF258" s="730"/>
      <c r="RGG258" s="730"/>
      <c r="RGH258" s="730"/>
      <c r="RGI258" s="730"/>
      <c r="RGJ258" s="730"/>
      <c r="RGK258" s="730"/>
      <c r="RGL258" s="730"/>
      <c r="RGM258" s="730"/>
      <c r="RGN258" s="730"/>
      <c r="RGO258" s="730"/>
      <c r="RGP258" s="730"/>
      <c r="RGQ258" s="730"/>
      <c r="RGR258" s="730"/>
      <c r="RGS258" s="730"/>
      <c r="RGT258" s="730"/>
      <c r="RGU258" s="730"/>
      <c r="RGV258" s="730"/>
      <c r="RGW258" s="730"/>
      <c r="RGX258" s="730"/>
      <c r="RGY258" s="730"/>
      <c r="RGZ258" s="730"/>
      <c r="RHA258" s="730"/>
      <c r="RHB258" s="730"/>
      <c r="RHC258" s="730"/>
      <c r="RHD258" s="730"/>
      <c r="RHE258" s="730"/>
      <c r="RHF258" s="730"/>
      <c r="RHG258" s="730"/>
      <c r="RHH258" s="730"/>
      <c r="RHI258" s="730"/>
      <c r="RHJ258" s="730"/>
      <c r="RHK258" s="730"/>
      <c r="RHL258" s="730"/>
      <c r="RHM258" s="730"/>
      <c r="RHN258" s="730"/>
      <c r="RHO258" s="730"/>
      <c r="RHP258" s="730"/>
      <c r="RHQ258" s="730"/>
      <c r="RHR258" s="730"/>
      <c r="RHS258" s="730"/>
      <c r="RHT258" s="730"/>
      <c r="RHU258" s="730"/>
      <c r="RHV258" s="730"/>
      <c r="RHW258" s="730"/>
      <c r="RHX258" s="730"/>
      <c r="RHY258" s="730"/>
      <c r="RHZ258" s="730"/>
      <c r="RIA258" s="730"/>
      <c r="RIB258" s="730"/>
      <c r="RIC258" s="730"/>
      <c r="RID258" s="730"/>
      <c r="RIE258" s="730"/>
      <c r="RIF258" s="730"/>
      <c r="RIG258" s="730"/>
      <c r="RIH258" s="730"/>
      <c r="RII258" s="730"/>
      <c r="RIJ258" s="730"/>
      <c r="RIK258" s="730"/>
      <c r="RIL258" s="730"/>
      <c r="RIM258" s="730"/>
      <c r="RIN258" s="730"/>
      <c r="RIO258" s="730"/>
      <c r="RIP258" s="730"/>
      <c r="RIQ258" s="730"/>
      <c r="RIR258" s="730"/>
      <c r="RIS258" s="730"/>
      <c r="RIT258" s="730"/>
      <c r="RIU258" s="730"/>
      <c r="RIV258" s="730"/>
      <c r="RIW258" s="730"/>
      <c r="RIX258" s="730"/>
      <c r="RIY258" s="730"/>
      <c r="RIZ258" s="730"/>
      <c r="RJA258" s="730"/>
      <c r="RJB258" s="730"/>
      <c r="RJC258" s="730"/>
      <c r="RJD258" s="730"/>
      <c r="RJE258" s="730"/>
      <c r="RJF258" s="730"/>
      <c r="RJG258" s="730"/>
      <c r="RJH258" s="730"/>
      <c r="RJI258" s="730"/>
      <c r="RJJ258" s="730"/>
      <c r="RJK258" s="730"/>
      <c r="RJL258" s="730"/>
      <c r="RJM258" s="730"/>
      <c r="RJN258" s="730"/>
      <c r="RJO258" s="730"/>
      <c r="RJP258" s="730"/>
      <c r="RJQ258" s="730"/>
      <c r="RJR258" s="730"/>
      <c r="RJS258" s="730"/>
      <c r="RJT258" s="730"/>
      <c r="RJU258" s="730"/>
      <c r="RJV258" s="730"/>
      <c r="RJW258" s="730"/>
      <c r="RJX258" s="730"/>
      <c r="RJY258" s="730"/>
      <c r="RJZ258" s="730"/>
      <c r="RKA258" s="730"/>
      <c r="RKB258" s="730"/>
      <c r="RKC258" s="730"/>
      <c r="RKD258" s="730"/>
      <c r="RKE258" s="730"/>
      <c r="RKF258" s="730"/>
      <c r="RKG258" s="730"/>
      <c r="RKH258" s="730"/>
      <c r="RKI258" s="730"/>
      <c r="RKJ258" s="730"/>
      <c r="RKK258" s="730"/>
      <c r="RKL258" s="730"/>
      <c r="RKM258" s="730"/>
      <c r="RKN258" s="730"/>
      <c r="RKO258" s="730"/>
      <c r="RKP258" s="730"/>
      <c r="RKQ258" s="730"/>
      <c r="RKR258" s="730"/>
      <c r="RKS258" s="730"/>
      <c r="RKT258" s="730"/>
      <c r="RKU258" s="730"/>
      <c r="RKV258" s="730"/>
      <c r="RKW258" s="730"/>
      <c r="RKX258" s="730"/>
      <c r="RKY258" s="730"/>
      <c r="RKZ258" s="730"/>
      <c r="RLA258" s="730"/>
      <c r="RLB258" s="730"/>
      <c r="RLC258" s="730"/>
      <c r="RLD258" s="730"/>
      <c r="RLE258" s="730"/>
      <c r="RLF258" s="730"/>
      <c r="RLG258" s="730"/>
      <c r="RLH258" s="730"/>
      <c r="RLI258" s="730"/>
      <c r="RLJ258" s="730"/>
      <c r="RLK258" s="730"/>
      <c r="RLL258" s="730"/>
      <c r="RLM258" s="730"/>
      <c r="RLN258" s="730"/>
      <c r="RLO258" s="730"/>
      <c r="RLP258" s="730"/>
      <c r="RLQ258" s="730"/>
      <c r="RLR258" s="730"/>
      <c r="RLS258" s="730"/>
      <c r="RLT258" s="730"/>
      <c r="RLU258" s="730"/>
      <c r="RLV258" s="730"/>
      <c r="RLW258" s="730"/>
      <c r="RLX258" s="730"/>
      <c r="RLY258" s="730"/>
      <c r="RLZ258" s="730"/>
      <c r="RMA258" s="730"/>
      <c r="RMB258" s="730"/>
      <c r="RMC258" s="730"/>
      <c r="RMD258" s="730"/>
      <c r="RME258" s="730"/>
      <c r="RMF258" s="730"/>
      <c r="RMG258" s="730"/>
      <c r="RMH258" s="730"/>
      <c r="RMI258" s="730"/>
      <c r="RMJ258" s="730"/>
      <c r="RMK258" s="730"/>
      <c r="RML258" s="730"/>
      <c r="RMM258" s="730"/>
      <c r="RMN258" s="730"/>
      <c r="RMO258" s="730"/>
      <c r="RMP258" s="730"/>
      <c r="RMQ258" s="730"/>
      <c r="RMR258" s="730"/>
      <c r="RMS258" s="730"/>
      <c r="RMT258" s="730"/>
      <c r="RMU258" s="730"/>
      <c r="RMV258" s="730"/>
      <c r="RMW258" s="730"/>
      <c r="RMX258" s="730"/>
      <c r="RMY258" s="730"/>
      <c r="RMZ258" s="730"/>
      <c r="RNA258" s="730"/>
      <c r="RNB258" s="730"/>
      <c r="RNC258" s="730"/>
      <c r="RND258" s="730"/>
      <c r="RNE258" s="730"/>
      <c r="RNF258" s="730"/>
      <c r="RNG258" s="730"/>
      <c r="RNH258" s="730"/>
      <c r="RNI258" s="730"/>
      <c r="RNJ258" s="730"/>
      <c r="RNK258" s="730"/>
      <c r="RNL258" s="730"/>
      <c r="RNM258" s="730"/>
      <c r="RNN258" s="730"/>
      <c r="RNO258" s="730"/>
      <c r="RNP258" s="730"/>
      <c r="RNQ258" s="730"/>
      <c r="RNR258" s="730"/>
      <c r="RNS258" s="730"/>
      <c r="RNT258" s="730"/>
      <c r="RNU258" s="730"/>
      <c r="RNV258" s="730"/>
      <c r="RNW258" s="730"/>
      <c r="RNX258" s="730"/>
      <c r="RNY258" s="730"/>
      <c r="RNZ258" s="730"/>
      <c r="ROA258" s="730"/>
      <c r="ROB258" s="730"/>
      <c r="ROC258" s="730"/>
      <c r="ROD258" s="730"/>
      <c r="ROE258" s="730"/>
      <c r="ROF258" s="730"/>
      <c r="ROG258" s="730"/>
      <c r="ROH258" s="730"/>
      <c r="ROI258" s="730"/>
      <c r="ROJ258" s="730"/>
      <c r="ROK258" s="730"/>
      <c r="ROL258" s="730"/>
      <c r="ROM258" s="730"/>
      <c r="RON258" s="730"/>
      <c r="ROO258" s="730"/>
      <c r="ROP258" s="730"/>
      <c r="ROQ258" s="730"/>
      <c r="ROR258" s="730"/>
      <c r="ROS258" s="730"/>
      <c r="ROT258" s="730"/>
      <c r="ROU258" s="730"/>
      <c r="ROV258" s="730"/>
      <c r="ROW258" s="730"/>
      <c r="ROX258" s="730"/>
      <c r="ROY258" s="730"/>
      <c r="ROZ258" s="730"/>
      <c r="RPA258" s="730"/>
      <c r="RPB258" s="730"/>
      <c r="RPC258" s="730"/>
      <c r="RPD258" s="730"/>
      <c r="RPE258" s="730"/>
      <c r="RPF258" s="730"/>
      <c r="RPG258" s="730"/>
      <c r="RPH258" s="730"/>
      <c r="RPI258" s="730"/>
      <c r="RPJ258" s="730"/>
      <c r="RPK258" s="730"/>
      <c r="RPL258" s="730"/>
      <c r="RPM258" s="730"/>
      <c r="RPN258" s="730"/>
      <c r="RPO258" s="730"/>
      <c r="RPP258" s="730"/>
      <c r="RPQ258" s="730"/>
      <c r="RPR258" s="730"/>
      <c r="RPS258" s="730"/>
      <c r="RPT258" s="730"/>
      <c r="RPU258" s="730"/>
      <c r="RPV258" s="730"/>
      <c r="RPW258" s="730"/>
      <c r="RPX258" s="730"/>
      <c r="RPY258" s="730"/>
      <c r="RPZ258" s="730"/>
      <c r="RQA258" s="730"/>
      <c r="RQB258" s="730"/>
      <c r="RQC258" s="730"/>
      <c r="RQD258" s="730"/>
      <c r="RQE258" s="730"/>
      <c r="RQF258" s="730"/>
      <c r="RQG258" s="730"/>
      <c r="RQH258" s="730"/>
      <c r="RQI258" s="730"/>
      <c r="RQJ258" s="730"/>
      <c r="RQK258" s="730"/>
      <c r="RQL258" s="730"/>
      <c r="RQM258" s="730"/>
      <c r="RQN258" s="730"/>
      <c r="RQO258" s="730"/>
      <c r="RQP258" s="730"/>
      <c r="RQQ258" s="730"/>
      <c r="RQR258" s="730"/>
      <c r="RQS258" s="730"/>
      <c r="RQT258" s="730"/>
      <c r="RQU258" s="730"/>
      <c r="RQV258" s="730"/>
      <c r="RQW258" s="730"/>
      <c r="RQX258" s="730"/>
      <c r="RQY258" s="730"/>
      <c r="RQZ258" s="730"/>
      <c r="RRA258" s="730"/>
      <c r="RRB258" s="730"/>
      <c r="RRC258" s="730"/>
      <c r="RRD258" s="730"/>
      <c r="RRE258" s="730"/>
      <c r="RRF258" s="730"/>
      <c r="RRG258" s="730"/>
      <c r="RRH258" s="730"/>
      <c r="RRI258" s="730"/>
      <c r="RRJ258" s="730"/>
      <c r="RRK258" s="730"/>
      <c r="RRL258" s="730"/>
      <c r="RRM258" s="730"/>
      <c r="RRN258" s="730"/>
      <c r="RRO258" s="730"/>
      <c r="RRP258" s="730"/>
      <c r="RRQ258" s="730"/>
      <c r="RRR258" s="730"/>
      <c r="RRS258" s="730"/>
      <c r="RRT258" s="730"/>
      <c r="RRU258" s="730"/>
      <c r="RRV258" s="730"/>
      <c r="RRW258" s="730"/>
      <c r="RRX258" s="730"/>
      <c r="RRY258" s="730"/>
      <c r="RRZ258" s="730"/>
      <c r="RSA258" s="730"/>
      <c r="RSB258" s="730"/>
      <c r="RSC258" s="730"/>
      <c r="RSD258" s="730"/>
      <c r="RSE258" s="730"/>
      <c r="RSF258" s="730"/>
      <c r="RSG258" s="730"/>
      <c r="RSH258" s="730"/>
      <c r="RSI258" s="730"/>
      <c r="RSJ258" s="730"/>
      <c r="RSK258" s="730"/>
      <c r="RSL258" s="730"/>
      <c r="RSM258" s="730"/>
      <c r="RSN258" s="730"/>
      <c r="RSO258" s="730"/>
      <c r="RSP258" s="730"/>
      <c r="RSQ258" s="730"/>
      <c r="RSR258" s="730"/>
      <c r="RSS258" s="730"/>
      <c r="RST258" s="730"/>
      <c r="RSU258" s="730"/>
      <c r="RSV258" s="730"/>
      <c r="RSW258" s="730"/>
      <c r="RSX258" s="730"/>
      <c r="RSY258" s="730"/>
      <c r="RSZ258" s="730"/>
      <c r="RTA258" s="730"/>
      <c r="RTB258" s="730"/>
      <c r="RTC258" s="730"/>
      <c r="RTD258" s="730"/>
      <c r="RTE258" s="730"/>
      <c r="RTF258" s="730"/>
      <c r="RTG258" s="730"/>
      <c r="RTH258" s="730"/>
      <c r="RTI258" s="730"/>
      <c r="RTJ258" s="730"/>
      <c r="RTK258" s="730"/>
      <c r="RTL258" s="730"/>
      <c r="RTM258" s="730"/>
      <c r="RTN258" s="730"/>
      <c r="RTO258" s="730"/>
      <c r="RTP258" s="730"/>
      <c r="RTQ258" s="730"/>
      <c r="RTR258" s="730"/>
      <c r="RTS258" s="730"/>
      <c r="RTT258" s="730"/>
      <c r="RTU258" s="730"/>
      <c r="RTV258" s="730"/>
      <c r="RTW258" s="730"/>
      <c r="RTX258" s="730"/>
      <c r="RTY258" s="730"/>
      <c r="RTZ258" s="730"/>
      <c r="RUA258" s="730"/>
      <c r="RUB258" s="730"/>
      <c r="RUC258" s="730"/>
      <c r="RUD258" s="730"/>
      <c r="RUE258" s="730"/>
      <c r="RUF258" s="730"/>
      <c r="RUG258" s="730"/>
      <c r="RUH258" s="730"/>
      <c r="RUI258" s="730"/>
      <c r="RUJ258" s="730"/>
      <c r="RUK258" s="730"/>
      <c r="RUL258" s="730"/>
      <c r="RUM258" s="730"/>
      <c r="RUN258" s="730"/>
      <c r="RUO258" s="730"/>
      <c r="RUP258" s="730"/>
      <c r="RUQ258" s="730"/>
      <c r="RUR258" s="730"/>
      <c r="RUS258" s="730"/>
      <c r="RUT258" s="730"/>
      <c r="RUU258" s="730"/>
      <c r="RUV258" s="730"/>
      <c r="RUW258" s="730"/>
      <c r="RUX258" s="730"/>
      <c r="RUY258" s="730"/>
      <c r="RUZ258" s="730"/>
      <c r="RVA258" s="730"/>
      <c r="RVB258" s="730"/>
      <c r="RVC258" s="730"/>
      <c r="RVD258" s="730"/>
      <c r="RVE258" s="730"/>
      <c r="RVF258" s="730"/>
      <c r="RVG258" s="730"/>
      <c r="RVH258" s="730"/>
      <c r="RVI258" s="730"/>
      <c r="RVJ258" s="730"/>
      <c r="RVK258" s="730"/>
      <c r="RVL258" s="730"/>
      <c r="RVM258" s="730"/>
      <c r="RVN258" s="730"/>
      <c r="RVO258" s="730"/>
      <c r="RVP258" s="730"/>
      <c r="RVQ258" s="730"/>
      <c r="RVR258" s="730"/>
      <c r="RVS258" s="730"/>
      <c r="RVT258" s="730"/>
      <c r="RVU258" s="730"/>
      <c r="RVV258" s="730"/>
      <c r="RVW258" s="730"/>
      <c r="RVX258" s="730"/>
      <c r="RVY258" s="730"/>
      <c r="RVZ258" s="730"/>
      <c r="RWA258" s="730"/>
      <c r="RWB258" s="730"/>
      <c r="RWC258" s="730"/>
      <c r="RWD258" s="730"/>
      <c r="RWE258" s="730"/>
      <c r="RWF258" s="730"/>
      <c r="RWG258" s="730"/>
      <c r="RWH258" s="730"/>
      <c r="RWI258" s="730"/>
      <c r="RWJ258" s="730"/>
      <c r="RWK258" s="730"/>
      <c r="RWL258" s="730"/>
      <c r="RWM258" s="730"/>
      <c r="RWN258" s="730"/>
      <c r="RWO258" s="730"/>
      <c r="RWP258" s="730"/>
      <c r="RWQ258" s="730"/>
      <c r="RWR258" s="730"/>
      <c r="RWS258" s="730"/>
      <c r="RWT258" s="730"/>
      <c r="RWU258" s="730"/>
      <c r="RWV258" s="730"/>
      <c r="RWW258" s="730"/>
      <c r="RWX258" s="730"/>
      <c r="RWY258" s="730"/>
      <c r="RWZ258" s="730"/>
      <c r="RXA258" s="730"/>
      <c r="RXB258" s="730"/>
      <c r="RXC258" s="730"/>
      <c r="RXD258" s="730"/>
      <c r="RXE258" s="730"/>
      <c r="RXF258" s="730"/>
      <c r="RXG258" s="730"/>
      <c r="RXH258" s="730"/>
      <c r="RXI258" s="730"/>
      <c r="RXJ258" s="730"/>
      <c r="RXK258" s="730"/>
      <c r="RXL258" s="730"/>
      <c r="RXM258" s="730"/>
      <c r="RXN258" s="730"/>
      <c r="RXO258" s="730"/>
      <c r="RXP258" s="730"/>
      <c r="RXQ258" s="730"/>
      <c r="RXR258" s="730"/>
      <c r="RXS258" s="730"/>
      <c r="RXT258" s="730"/>
      <c r="RXU258" s="730"/>
      <c r="RXV258" s="730"/>
      <c r="RXW258" s="730"/>
      <c r="RXX258" s="730"/>
      <c r="RXY258" s="730"/>
      <c r="RXZ258" s="730"/>
      <c r="RYA258" s="730"/>
      <c r="RYB258" s="730"/>
      <c r="RYC258" s="730"/>
      <c r="RYD258" s="730"/>
      <c r="RYE258" s="730"/>
      <c r="RYF258" s="730"/>
      <c r="RYG258" s="730"/>
      <c r="RYH258" s="730"/>
      <c r="RYI258" s="730"/>
      <c r="RYJ258" s="730"/>
      <c r="RYK258" s="730"/>
      <c r="RYL258" s="730"/>
      <c r="RYM258" s="730"/>
      <c r="RYN258" s="730"/>
      <c r="RYO258" s="730"/>
      <c r="RYP258" s="730"/>
      <c r="RYQ258" s="730"/>
      <c r="RYR258" s="730"/>
      <c r="RYS258" s="730"/>
      <c r="RYT258" s="730"/>
      <c r="RYU258" s="730"/>
      <c r="RYV258" s="730"/>
      <c r="RYW258" s="730"/>
      <c r="RYX258" s="730"/>
      <c r="RYY258" s="730"/>
      <c r="RYZ258" s="730"/>
      <c r="RZA258" s="730"/>
      <c r="RZB258" s="730"/>
      <c r="RZC258" s="730"/>
      <c r="RZD258" s="730"/>
      <c r="RZE258" s="730"/>
      <c r="RZF258" s="730"/>
      <c r="RZG258" s="730"/>
      <c r="RZH258" s="730"/>
      <c r="RZI258" s="730"/>
      <c r="RZJ258" s="730"/>
      <c r="RZK258" s="730"/>
      <c r="RZL258" s="730"/>
      <c r="RZM258" s="730"/>
      <c r="RZN258" s="730"/>
      <c r="RZO258" s="730"/>
      <c r="RZP258" s="730"/>
      <c r="RZQ258" s="730"/>
      <c r="RZR258" s="730"/>
      <c r="RZS258" s="730"/>
      <c r="RZT258" s="730"/>
      <c r="RZU258" s="730"/>
      <c r="RZV258" s="730"/>
      <c r="RZW258" s="730"/>
      <c r="RZX258" s="730"/>
      <c r="RZY258" s="730"/>
      <c r="RZZ258" s="730"/>
      <c r="SAA258" s="730"/>
      <c r="SAB258" s="730"/>
      <c r="SAC258" s="730"/>
      <c r="SAD258" s="730"/>
      <c r="SAE258" s="730"/>
      <c r="SAF258" s="730"/>
      <c r="SAG258" s="730"/>
      <c r="SAH258" s="730"/>
      <c r="SAI258" s="730"/>
      <c r="SAJ258" s="730"/>
      <c r="SAK258" s="730"/>
      <c r="SAL258" s="730"/>
      <c r="SAM258" s="730"/>
      <c r="SAN258" s="730"/>
      <c r="SAO258" s="730"/>
      <c r="SAP258" s="730"/>
      <c r="SAQ258" s="730"/>
      <c r="SAR258" s="730"/>
      <c r="SAS258" s="730"/>
      <c r="SAT258" s="730"/>
      <c r="SAU258" s="730"/>
      <c r="SAV258" s="730"/>
      <c r="SAW258" s="730"/>
      <c r="SAX258" s="730"/>
      <c r="SAY258" s="730"/>
      <c r="SAZ258" s="730"/>
      <c r="SBA258" s="730"/>
      <c r="SBB258" s="730"/>
      <c r="SBC258" s="730"/>
      <c r="SBD258" s="730"/>
      <c r="SBE258" s="730"/>
      <c r="SBF258" s="730"/>
      <c r="SBG258" s="730"/>
      <c r="SBH258" s="730"/>
      <c r="SBI258" s="730"/>
      <c r="SBJ258" s="730"/>
      <c r="SBK258" s="730"/>
      <c r="SBL258" s="730"/>
      <c r="SBM258" s="730"/>
      <c r="SBN258" s="730"/>
      <c r="SBO258" s="730"/>
      <c r="SBP258" s="730"/>
      <c r="SBQ258" s="730"/>
      <c r="SBR258" s="730"/>
      <c r="SBS258" s="730"/>
      <c r="SBT258" s="730"/>
      <c r="SBU258" s="730"/>
      <c r="SBV258" s="730"/>
      <c r="SBW258" s="730"/>
      <c r="SBX258" s="730"/>
      <c r="SBY258" s="730"/>
      <c r="SBZ258" s="730"/>
      <c r="SCA258" s="730"/>
      <c r="SCB258" s="730"/>
      <c r="SCC258" s="730"/>
      <c r="SCD258" s="730"/>
      <c r="SCE258" s="730"/>
      <c r="SCF258" s="730"/>
      <c r="SCG258" s="730"/>
      <c r="SCH258" s="730"/>
      <c r="SCI258" s="730"/>
      <c r="SCJ258" s="730"/>
      <c r="SCK258" s="730"/>
      <c r="SCL258" s="730"/>
      <c r="SCM258" s="730"/>
      <c r="SCN258" s="730"/>
      <c r="SCO258" s="730"/>
      <c r="SCP258" s="730"/>
      <c r="SCQ258" s="730"/>
      <c r="SCR258" s="730"/>
      <c r="SCS258" s="730"/>
      <c r="SCT258" s="730"/>
      <c r="SCU258" s="730"/>
      <c r="SCV258" s="730"/>
      <c r="SCW258" s="730"/>
      <c r="SCX258" s="730"/>
      <c r="SCY258" s="730"/>
      <c r="SCZ258" s="730"/>
      <c r="SDA258" s="730"/>
      <c r="SDB258" s="730"/>
      <c r="SDC258" s="730"/>
      <c r="SDD258" s="730"/>
      <c r="SDE258" s="730"/>
      <c r="SDF258" s="730"/>
      <c r="SDG258" s="730"/>
      <c r="SDH258" s="730"/>
      <c r="SDI258" s="730"/>
      <c r="SDJ258" s="730"/>
      <c r="SDK258" s="730"/>
      <c r="SDL258" s="730"/>
      <c r="SDM258" s="730"/>
      <c r="SDN258" s="730"/>
      <c r="SDO258" s="730"/>
      <c r="SDP258" s="730"/>
      <c r="SDQ258" s="730"/>
      <c r="SDR258" s="730"/>
      <c r="SDS258" s="730"/>
      <c r="SDT258" s="730"/>
      <c r="SDU258" s="730"/>
      <c r="SDV258" s="730"/>
      <c r="SDW258" s="730"/>
      <c r="SDX258" s="730"/>
      <c r="SDY258" s="730"/>
      <c r="SDZ258" s="730"/>
      <c r="SEA258" s="730"/>
      <c r="SEB258" s="730"/>
      <c r="SEC258" s="730"/>
      <c r="SED258" s="730"/>
      <c r="SEE258" s="730"/>
      <c r="SEF258" s="730"/>
      <c r="SEG258" s="730"/>
      <c r="SEH258" s="730"/>
      <c r="SEI258" s="730"/>
      <c r="SEJ258" s="730"/>
      <c r="SEK258" s="730"/>
      <c r="SEL258" s="730"/>
      <c r="SEM258" s="730"/>
      <c r="SEN258" s="730"/>
      <c r="SEO258" s="730"/>
      <c r="SEP258" s="730"/>
      <c r="SEQ258" s="730"/>
      <c r="SER258" s="730"/>
      <c r="SES258" s="730"/>
      <c r="SET258" s="730"/>
      <c r="SEU258" s="730"/>
      <c r="SEV258" s="730"/>
      <c r="SEW258" s="730"/>
      <c r="SEX258" s="730"/>
      <c r="SEY258" s="730"/>
      <c r="SEZ258" s="730"/>
      <c r="SFA258" s="730"/>
      <c r="SFB258" s="730"/>
      <c r="SFC258" s="730"/>
      <c r="SFD258" s="730"/>
      <c r="SFE258" s="730"/>
      <c r="SFF258" s="730"/>
      <c r="SFG258" s="730"/>
      <c r="SFH258" s="730"/>
      <c r="SFI258" s="730"/>
      <c r="SFJ258" s="730"/>
      <c r="SFK258" s="730"/>
      <c r="SFL258" s="730"/>
      <c r="SFM258" s="730"/>
      <c r="SFN258" s="730"/>
      <c r="SFO258" s="730"/>
      <c r="SFP258" s="730"/>
      <c r="SFQ258" s="730"/>
      <c r="SFR258" s="730"/>
      <c r="SFS258" s="730"/>
      <c r="SFT258" s="730"/>
      <c r="SFU258" s="730"/>
      <c r="SFV258" s="730"/>
      <c r="SFW258" s="730"/>
      <c r="SFX258" s="730"/>
      <c r="SFY258" s="730"/>
      <c r="SFZ258" s="730"/>
      <c r="SGA258" s="730"/>
      <c r="SGB258" s="730"/>
      <c r="SGC258" s="730"/>
      <c r="SGD258" s="730"/>
      <c r="SGE258" s="730"/>
      <c r="SGF258" s="730"/>
      <c r="SGG258" s="730"/>
      <c r="SGH258" s="730"/>
      <c r="SGI258" s="730"/>
      <c r="SGJ258" s="730"/>
      <c r="SGK258" s="730"/>
      <c r="SGL258" s="730"/>
      <c r="SGM258" s="730"/>
      <c r="SGN258" s="730"/>
      <c r="SGO258" s="730"/>
      <c r="SGP258" s="730"/>
      <c r="SGQ258" s="730"/>
      <c r="SGR258" s="730"/>
      <c r="SGS258" s="730"/>
      <c r="SGT258" s="730"/>
      <c r="SGU258" s="730"/>
      <c r="SGV258" s="730"/>
      <c r="SGW258" s="730"/>
      <c r="SGX258" s="730"/>
      <c r="SGY258" s="730"/>
      <c r="SGZ258" s="730"/>
      <c r="SHA258" s="730"/>
      <c r="SHB258" s="730"/>
      <c r="SHC258" s="730"/>
      <c r="SHD258" s="730"/>
      <c r="SHE258" s="730"/>
      <c r="SHF258" s="730"/>
      <c r="SHG258" s="730"/>
      <c r="SHH258" s="730"/>
      <c r="SHI258" s="730"/>
      <c r="SHJ258" s="730"/>
      <c r="SHK258" s="730"/>
      <c r="SHL258" s="730"/>
      <c r="SHM258" s="730"/>
      <c r="SHN258" s="730"/>
      <c r="SHO258" s="730"/>
      <c r="SHP258" s="730"/>
      <c r="SHQ258" s="730"/>
      <c r="SHR258" s="730"/>
      <c r="SHS258" s="730"/>
      <c r="SHT258" s="730"/>
      <c r="SHU258" s="730"/>
      <c r="SHV258" s="730"/>
      <c r="SHW258" s="730"/>
      <c r="SHX258" s="730"/>
      <c r="SHY258" s="730"/>
      <c r="SHZ258" s="730"/>
      <c r="SIA258" s="730"/>
      <c r="SIB258" s="730"/>
      <c r="SIC258" s="730"/>
      <c r="SID258" s="730"/>
      <c r="SIE258" s="730"/>
      <c r="SIF258" s="730"/>
      <c r="SIG258" s="730"/>
      <c r="SIH258" s="730"/>
      <c r="SII258" s="730"/>
      <c r="SIJ258" s="730"/>
      <c r="SIK258" s="730"/>
      <c r="SIL258" s="730"/>
      <c r="SIM258" s="730"/>
      <c r="SIN258" s="730"/>
      <c r="SIO258" s="730"/>
      <c r="SIP258" s="730"/>
      <c r="SIQ258" s="730"/>
      <c r="SIR258" s="730"/>
      <c r="SIS258" s="730"/>
      <c r="SIT258" s="730"/>
      <c r="SIU258" s="730"/>
      <c r="SIV258" s="730"/>
      <c r="SIW258" s="730"/>
      <c r="SIX258" s="730"/>
      <c r="SIY258" s="730"/>
      <c r="SIZ258" s="730"/>
      <c r="SJA258" s="730"/>
      <c r="SJB258" s="730"/>
      <c r="SJC258" s="730"/>
      <c r="SJD258" s="730"/>
      <c r="SJE258" s="730"/>
      <c r="SJF258" s="730"/>
      <c r="SJG258" s="730"/>
      <c r="SJH258" s="730"/>
      <c r="SJI258" s="730"/>
      <c r="SJJ258" s="730"/>
      <c r="SJK258" s="730"/>
      <c r="SJL258" s="730"/>
      <c r="SJM258" s="730"/>
      <c r="SJN258" s="730"/>
      <c r="SJO258" s="730"/>
      <c r="SJP258" s="730"/>
      <c r="SJQ258" s="730"/>
      <c r="SJR258" s="730"/>
      <c r="SJS258" s="730"/>
      <c r="SJT258" s="730"/>
      <c r="SJU258" s="730"/>
      <c r="SJV258" s="730"/>
      <c r="SJW258" s="730"/>
      <c r="SJX258" s="730"/>
      <c r="SJY258" s="730"/>
      <c r="SJZ258" s="730"/>
      <c r="SKA258" s="730"/>
      <c r="SKB258" s="730"/>
      <c r="SKC258" s="730"/>
      <c r="SKD258" s="730"/>
      <c r="SKE258" s="730"/>
      <c r="SKF258" s="730"/>
      <c r="SKG258" s="730"/>
      <c r="SKH258" s="730"/>
      <c r="SKI258" s="730"/>
      <c r="SKJ258" s="730"/>
      <c r="SKK258" s="730"/>
      <c r="SKL258" s="730"/>
      <c r="SKM258" s="730"/>
      <c r="SKN258" s="730"/>
      <c r="SKO258" s="730"/>
      <c r="SKP258" s="730"/>
      <c r="SKQ258" s="730"/>
      <c r="SKR258" s="730"/>
      <c r="SKS258" s="730"/>
      <c r="SKT258" s="730"/>
      <c r="SKU258" s="730"/>
      <c r="SKV258" s="730"/>
      <c r="SKW258" s="730"/>
      <c r="SKX258" s="730"/>
      <c r="SKY258" s="730"/>
      <c r="SKZ258" s="730"/>
      <c r="SLA258" s="730"/>
      <c r="SLB258" s="730"/>
      <c r="SLC258" s="730"/>
      <c r="SLD258" s="730"/>
      <c r="SLE258" s="730"/>
      <c r="SLF258" s="730"/>
      <c r="SLG258" s="730"/>
      <c r="SLH258" s="730"/>
      <c r="SLI258" s="730"/>
      <c r="SLJ258" s="730"/>
      <c r="SLK258" s="730"/>
      <c r="SLL258" s="730"/>
      <c r="SLM258" s="730"/>
      <c r="SLN258" s="730"/>
      <c r="SLO258" s="730"/>
      <c r="SLP258" s="730"/>
      <c r="SLQ258" s="730"/>
      <c r="SLR258" s="730"/>
      <c r="SLS258" s="730"/>
      <c r="SLT258" s="730"/>
      <c r="SLU258" s="730"/>
      <c r="SLV258" s="730"/>
      <c r="SLW258" s="730"/>
      <c r="SLX258" s="730"/>
      <c r="SLY258" s="730"/>
      <c r="SLZ258" s="730"/>
      <c r="SMA258" s="730"/>
      <c r="SMB258" s="730"/>
      <c r="SMC258" s="730"/>
      <c r="SMD258" s="730"/>
      <c r="SME258" s="730"/>
      <c r="SMF258" s="730"/>
      <c r="SMG258" s="730"/>
      <c r="SMH258" s="730"/>
      <c r="SMI258" s="730"/>
      <c r="SMJ258" s="730"/>
      <c r="SMK258" s="730"/>
      <c r="SML258" s="730"/>
      <c r="SMM258" s="730"/>
      <c r="SMN258" s="730"/>
      <c r="SMO258" s="730"/>
      <c r="SMP258" s="730"/>
      <c r="SMQ258" s="730"/>
      <c r="SMR258" s="730"/>
      <c r="SMS258" s="730"/>
      <c r="SMT258" s="730"/>
      <c r="SMU258" s="730"/>
      <c r="SMV258" s="730"/>
      <c r="SMW258" s="730"/>
      <c r="SMX258" s="730"/>
      <c r="SMY258" s="730"/>
      <c r="SMZ258" s="730"/>
      <c r="SNA258" s="730"/>
      <c r="SNB258" s="730"/>
      <c r="SNC258" s="730"/>
      <c r="SND258" s="730"/>
      <c r="SNE258" s="730"/>
      <c r="SNF258" s="730"/>
      <c r="SNG258" s="730"/>
      <c r="SNH258" s="730"/>
      <c r="SNI258" s="730"/>
      <c r="SNJ258" s="730"/>
      <c r="SNK258" s="730"/>
      <c r="SNL258" s="730"/>
      <c r="SNM258" s="730"/>
      <c r="SNN258" s="730"/>
      <c r="SNO258" s="730"/>
      <c r="SNP258" s="730"/>
      <c r="SNQ258" s="730"/>
      <c r="SNR258" s="730"/>
      <c r="SNS258" s="730"/>
      <c r="SNT258" s="730"/>
      <c r="SNU258" s="730"/>
      <c r="SNV258" s="730"/>
      <c r="SNW258" s="730"/>
      <c r="SNX258" s="730"/>
      <c r="SNY258" s="730"/>
      <c r="SNZ258" s="730"/>
      <c r="SOA258" s="730"/>
      <c r="SOB258" s="730"/>
      <c r="SOC258" s="730"/>
      <c r="SOD258" s="730"/>
      <c r="SOE258" s="730"/>
      <c r="SOF258" s="730"/>
      <c r="SOG258" s="730"/>
      <c r="SOH258" s="730"/>
      <c r="SOI258" s="730"/>
      <c r="SOJ258" s="730"/>
      <c r="SOK258" s="730"/>
      <c r="SOL258" s="730"/>
      <c r="SOM258" s="730"/>
      <c r="SON258" s="730"/>
      <c r="SOO258" s="730"/>
      <c r="SOP258" s="730"/>
      <c r="SOQ258" s="730"/>
      <c r="SOR258" s="730"/>
      <c r="SOS258" s="730"/>
      <c r="SOT258" s="730"/>
      <c r="SOU258" s="730"/>
      <c r="SOV258" s="730"/>
      <c r="SOW258" s="730"/>
      <c r="SOX258" s="730"/>
      <c r="SOY258" s="730"/>
      <c r="SOZ258" s="730"/>
      <c r="SPA258" s="730"/>
      <c r="SPB258" s="730"/>
      <c r="SPC258" s="730"/>
      <c r="SPD258" s="730"/>
      <c r="SPE258" s="730"/>
      <c r="SPF258" s="730"/>
      <c r="SPG258" s="730"/>
      <c r="SPH258" s="730"/>
      <c r="SPI258" s="730"/>
      <c r="SPJ258" s="730"/>
      <c r="SPK258" s="730"/>
      <c r="SPL258" s="730"/>
      <c r="SPM258" s="730"/>
      <c r="SPN258" s="730"/>
      <c r="SPO258" s="730"/>
      <c r="SPP258" s="730"/>
      <c r="SPQ258" s="730"/>
      <c r="SPR258" s="730"/>
      <c r="SPS258" s="730"/>
      <c r="SPT258" s="730"/>
      <c r="SPU258" s="730"/>
      <c r="SPV258" s="730"/>
      <c r="SPW258" s="730"/>
      <c r="SPX258" s="730"/>
      <c r="SPY258" s="730"/>
      <c r="SPZ258" s="730"/>
      <c r="SQA258" s="730"/>
      <c r="SQB258" s="730"/>
      <c r="SQC258" s="730"/>
      <c r="SQD258" s="730"/>
      <c r="SQE258" s="730"/>
      <c r="SQF258" s="730"/>
      <c r="SQG258" s="730"/>
      <c r="SQH258" s="730"/>
      <c r="SQI258" s="730"/>
      <c r="SQJ258" s="730"/>
      <c r="SQK258" s="730"/>
      <c r="SQL258" s="730"/>
      <c r="SQM258" s="730"/>
      <c r="SQN258" s="730"/>
      <c r="SQO258" s="730"/>
      <c r="SQP258" s="730"/>
      <c r="SQQ258" s="730"/>
      <c r="SQR258" s="730"/>
      <c r="SQS258" s="730"/>
      <c r="SQT258" s="730"/>
      <c r="SQU258" s="730"/>
      <c r="SQV258" s="730"/>
      <c r="SQW258" s="730"/>
      <c r="SQX258" s="730"/>
      <c r="SQY258" s="730"/>
      <c r="SQZ258" s="730"/>
      <c r="SRA258" s="730"/>
      <c r="SRB258" s="730"/>
      <c r="SRC258" s="730"/>
      <c r="SRD258" s="730"/>
      <c r="SRE258" s="730"/>
      <c r="SRF258" s="730"/>
      <c r="SRG258" s="730"/>
      <c r="SRH258" s="730"/>
      <c r="SRI258" s="730"/>
      <c r="SRJ258" s="730"/>
      <c r="SRK258" s="730"/>
      <c r="SRL258" s="730"/>
      <c r="SRM258" s="730"/>
      <c r="SRN258" s="730"/>
      <c r="SRO258" s="730"/>
      <c r="SRP258" s="730"/>
      <c r="SRQ258" s="730"/>
      <c r="SRR258" s="730"/>
      <c r="SRS258" s="730"/>
      <c r="SRT258" s="730"/>
      <c r="SRU258" s="730"/>
      <c r="SRV258" s="730"/>
      <c r="SRW258" s="730"/>
      <c r="SRX258" s="730"/>
      <c r="SRY258" s="730"/>
      <c r="SRZ258" s="730"/>
      <c r="SSA258" s="730"/>
      <c r="SSB258" s="730"/>
      <c r="SSC258" s="730"/>
      <c r="SSD258" s="730"/>
      <c r="SSE258" s="730"/>
      <c r="SSF258" s="730"/>
      <c r="SSG258" s="730"/>
      <c r="SSH258" s="730"/>
      <c r="SSI258" s="730"/>
      <c r="SSJ258" s="730"/>
      <c r="SSK258" s="730"/>
      <c r="SSL258" s="730"/>
      <c r="SSM258" s="730"/>
      <c r="SSN258" s="730"/>
      <c r="SSO258" s="730"/>
      <c r="SSP258" s="730"/>
      <c r="SSQ258" s="730"/>
      <c r="SSR258" s="730"/>
      <c r="SSS258" s="730"/>
      <c r="SST258" s="730"/>
      <c r="SSU258" s="730"/>
      <c r="SSV258" s="730"/>
      <c r="SSW258" s="730"/>
      <c r="SSX258" s="730"/>
      <c r="SSY258" s="730"/>
      <c r="SSZ258" s="730"/>
      <c r="STA258" s="730"/>
      <c r="STB258" s="730"/>
      <c r="STC258" s="730"/>
      <c r="STD258" s="730"/>
      <c r="STE258" s="730"/>
      <c r="STF258" s="730"/>
      <c r="STG258" s="730"/>
      <c r="STH258" s="730"/>
      <c r="STI258" s="730"/>
      <c r="STJ258" s="730"/>
      <c r="STK258" s="730"/>
      <c r="STL258" s="730"/>
      <c r="STM258" s="730"/>
      <c r="STN258" s="730"/>
      <c r="STO258" s="730"/>
      <c r="STP258" s="730"/>
      <c r="STQ258" s="730"/>
      <c r="STR258" s="730"/>
      <c r="STS258" s="730"/>
      <c r="STT258" s="730"/>
      <c r="STU258" s="730"/>
      <c r="STV258" s="730"/>
      <c r="STW258" s="730"/>
      <c r="STX258" s="730"/>
      <c r="STY258" s="730"/>
      <c r="STZ258" s="730"/>
      <c r="SUA258" s="730"/>
      <c r="SUB258" s="730"/>
      <c r="SUC258" s="730"/>
      <c r="SUD258" s="730"/>
      <c r="SUE258" s="730"/>
      <c r="SUF258" s="730"/>
      <c r="SUG258" s="730"/>
      <c r="SUH258" s="730"/>
      <c r="SUI258" s="730"/>
      <c r="SUJ258" s="730"/>
      <c r="SUK258" s="730"/>
      <c r="SUL258" s="730"/>
      <c r="SUM258" s="730"/>
      <c r="SUN258" s="730"/>
      <c r="SUO258" s="730"/>
      <c r="SUP258" s="730"/>
      <c r="SUQ258" s="730"/>
      <c r="SUR258" s="730"/>
      <c r="SUS258" s="730"/>
      <c r="SUT258" s="730"/>
      <c r="SUU258" s="730"/>
      <c r="SUV258" s="730"/>
      <c r="SUW258" s="730"/>
      <c r="SUX258" s="730"/>
      <c r="SUY258" s="730"/>
      <c r="SUZ258" s="730"/>
      <c r="SVA258" s="730"/>
      <c r="SVB258" s="730"/>
      <c r="SVC258" s="730"/>
      <c r="SVD258" s="730"/>
      <c r="SVE258" s="730"/>
      <c r="SVF258" s="730"/>
      <c r="SVG258" s="730"/>
      <c r="SVH258" s="730"/>
      <c r="SVI258" s="730"/>
      <c r="SVJ258" s="730"/>
      <c r="SVK258" s="730"/>
      <c r="SVL258" s="730"/>
      <c r="SVM258" s="730"/>
      <c r="SVN258" s="730"/>
      <c r="SVO258" s="730"/>
      <c r="SVP258" s="730"/>
      <c r="SVQ258" s="730"/>
      <c r="SVR258" s="730"/>
      <c r="SVS258" s="730"/>
      <c r="SVT258" s="730"/>
      <c r="SVU258" s="730"/>
      <c r="SVV258" s="730"/>
      <c r="SVW258" s="730"/>
      <c r="SVX258" s="730"/>
      <c r="SVY258" s="730"/>
      <c r="SVZ258" s="730"/>
      <c r="SWA258" s="730"/>
      <c r="SWB258" s="730"/>
      <c r="SWC258" s="730"/>
      <c r="SWD258" s="730"/>
      <c r="SWE258" s="730"/>
      <c r="SWF258" s="730"/>
      <c r="SWG258" s="730"/>
      <c r="SWH258" s="730"/>
      <c r="SWI258" s="730"/>
      <c r="SWJ258" s="730"/>
      <c r="SWK258" s="730"/>
      <c r="SWL258" s="730"/>
      <c r="SWM258" s="730"/>
      <c r="SWN258" s="730"/>
      <c r="SWO258" s="730"/>
      <c r="SWP258" s="730"/>
      <c r="SWQ258" s="730"/>
      <c r="SWR258" s="730"/>
      <c r="SWS258" s="730"/>
      <c r="SWT258" s="730"/>
      <c r="SWU258" s="730"/>
      <c r="SWV258" s="730"/>
      <c r="SWW258" s="730"/>
      <c r="SWX258" s="730"/>
      <c r="SWY258" s="730"/>
      <c r="SWZ258" s="730"/>
      <c r="SXA258" s="730"/>
      <c r="SXB258" s="730"/>
      <c r="SXC258" s="730"/>
      <c r="SXD258" s="730"/>
      <c r="SXE258" s="730"/>
      <c r="SXF258" s="730"/>
      <c r="SXG258" s="730"/>
      <c r="SXH258" s="730"/>
      <c r="SXI258" s="730"/>
      <c r="SXJ258" s="730"/>
      <c r="SXK258" s="730"/>
      <c r="SXL258" s="730"/>
      <c r="SXM258" s="730"/>
      <c r="SXN258" s="730"/>
      <c r="SXO258" s="730"/>
      <c r="SXP258" s="730"/>
      <c r="SXQ258" s="730"/>
      <c r="SXR258" s="730"/>
      <c r="SXS258" s="730"/>
      <c r="SXT258" s="730"/>
      <c r="SXU258" s="730"/>
      <c r="SXV258" s="730"/>
      <c r="SXW258" s="730"/>
      <c r="SXX258" s="730"/>
      <c r="SXY258" s="730"/>
      <c r="SXZ258" s="730"/>
      <c r="SYA258" s="730"/>
      <c r="SYB258" s="730"/>
      <c r="SYC258" s="730"/>
      <c r="SYD258" s="730"/>
      <c r="SYE258" s="730"/>
      <c r="SYF258" s="730"/>
      <c r="SYG258" s="730"/>
      <c r="SYH258" s="730"/>
      <c r="SYI258" s="730"/>
      <c r="SYJ258" s="730"/>
      <c r="SYK258" s="730"/>
      <c r="SYL258" s="730"/>
      <c r="SYM258" s="730"/>
      <c r="SYN258" s="730"/>
      <c r="SYO258" s="730"/>
      <c r="SYP258" s="730"/>
      <c r="SYQ258" s="730"/>
      <c r="SYR258" s="730"/>
      <c r="SYS258" s="730"/>
      <c r="SYT258" s="730"/>
      <c r="SYU258" s="730"/>
      <c r="SYV258" s="730"/>
      <c r="SYW258" s="730"/>
      <c r="SYX258" s="730"/>
      <c r="SYY258" s="730"/>
      <c r="SYZ258" s="730"/>
      <c r="SZA258" s="730"/>
      <c r="SZB258" s="730"/>
      <c r="SZC258" s="730"/>
      <c r="SZD258" s="730"/>
      <c r="SZE258" s="730"/>
      <c r="SZF258" s="730"/>
      <c r="SZG258" s="730"/>
      <c r="SZH258" s="730"/>
      <c r="SZI258" s="730"/>
      <c r="SZJ258" s="730"/>
      <c r="SZK258" s="730"/>
      <c r="SZL258" s="730"/>
      <c r="SZM258" s="730"/>
      <c r="SZN258" s="730"/>
      <c r="SZO258" s="730"/>
      <c r="SZP258" s="730"/>
      <c r="SZQ258" s="730"/>
      <c r="SZR258" s="730"/>
      <c r="SZS258" s="730"/>
      <c r="SZT258" s="730"/>
      <c r="SZU258" s="730"/>
      <c r="SZV258" s="730"/>
      <c r="SZW258" s="730"/>
      <c r="SZX258" s="730"/>
      <c r="SZY258" s="730"/>
      <c r="SZZ258" s="730"/>
      <c r="TAA258" s="730"/>
      <c r="TAB258" s="730"/>
      <c r="TAC258" s="730"/>
      <c r="TAD258" s="730"/>
      <c r="TAE258" s="730"/>
      <c r="TAF258" s="730"/>
      <c r="TAG258" s="730"/>
      <c r="TAH258" s="730"/>
      <c r="TAI258" s="730"/>
      <c r="TAJ258" s="730"/>
      <c r="TAK258" s="730"/>
      <c r="TAL258" s="730"/>
      <c r="TAM258" s="730"/>
      <c r="TAN258" s="730"/>
      <c r="TAO258" s="730"/>
      <c r="TAP258" s="730"/>
      <c r="TAQ258" s="730"/>
      <c r="TAR258" s="730"/>
      <c r="TAS258" s="730"/>
      <c r="TAT258" s="730"/>
      <c r="TAU258" s="730"/>
      <c r="TAV258" s="730"/>
      <c r="TAW258" s="730"/>
      <c r="TAX258" s="730"/>
      <c r="TAY258" s="730"/>
      <c r="TAZ258" s="730"/>
      <c r="TBA258" s="730"/>
      <c r="TBB258" s="730"/>
      <c r="TBC258" s="730"/>
      <c r="TBD258" s="730"/>
      <c r="TBE258" s="730"/>
      <c r="TBF258" s="730"/>
      <c r="TBG258" s="730"/>
      <c r="TBH258" s="730"/>
      <c r="TBI258" s="730"/>
      <c r="TBJ258" s="730"/>
      <c r="TBK258" s="730"/>
      <c r="TBL258" s="730"/>
      <c r="TBM258" s="730"/>
      <c r="TBN258" s="730"/>
      <c r="TBO258" s="730"/>
      <c r="TBP258" s="730"/>
      <c r="TBQ258" s="730"/>
      <c r="TBR258" s="730"/>
      <c r="TBS258" s="730"/>
      <c r="TBT258" s="730"/>
      <c r="TBU258" s="730"/>
      <c r="TBV258" s="730"/>
      <c r="TBW258" s="730"/>
      <c r="TBX258" s="730"/>
      <c r="TBY258" s="730"/>
      <c r="TBZ258" s="730"/>
      <c r="TCA258" s="730"/>
      <c r="TCB258" s="730"/>
      <c r="TCC258" s="730"/>
      <c r="TCD258" s="730"/>
      <c r="TCE258" s="730"/>
      <c r="TCF258" s="730"/>
      <c r="TCG258" s="730"/>
      <c r="TCH258" s="730"/>
      <c r="TCI258" s="730"/>
      <c r="TCJ258" s="730"/>
      <c r="TCK258" s="730"/>
      <c r="TCL258" s="730"/>
      <c r="TCM258" s="730"/>
      <c r="TCN258" s="730"/>
      <c r="TCO258" s="730"/>
      <c r="TCP258" s="730"/>
      <c r="TCQ258" s="730"/>
      <c r="TCR258" s="730"/>
      <c r="TCS258" s="730"/>
      <c r="TCT258" s="730"/>
      <c r="TCU258" s="730"/>
      <c r="TCV258" s="730"/>
      <c r="TCW258" s="730"/>
      <c r="TCX258" s="730"/>
      <c r="TCY258" s="730"/>
      <c r="TCZ258" s="730"/>
      <c r="TDA258" s="730"/>
      <c r="TDB258" s="730"/>
      <c r="TDC258" s="730"/>
      <c r="TDD258" s="730"/>
      <c r="TDE258" s="730"/>
      <c r="TDF258" s="730"/>
      <c r="TDG258" s="730"/>
      <c r="TDH258" s="730"/>
      <c r="TDI258" s="730"/>
      <c r="TDJ258" s="730"/>
      <c r="TDK258" s="730"/>
      <c r="TDL258" s="730"/>
      <c r="TDM258" s="730"/>
      <c r="TDN258" s="730"/>
      <c r="TDO258" s="730"/>
      <c r="TDP258" s="730"/>
      <c r="TDQ258" s="730"/>
      <c r="TDR258" s="730"/>
      <c r="TDS258" s="730"/>
      <c r="TDT258" s="730"/>
      <c r="TDU258" s="730"/>
      <c r="TDV258" s="730"/>
      <c r="TDW258" s="730"/>
      <c r="TDX258" s="730"/>
      <c r="TDY258" s="730"/>
      <c r="TDZ258" s="730"/>
      <c r="TEA258" s="730"/>
      <c r="TEB258" s="730"/>
      <c r="TEC258" s="730"/>
      <c r="TED258" s="730"/>
      <c r="TEE258" s="730"/>
      <c r="TEF258" s="730"/>
      <c r="TEG258" s="730"/>
      <c r="TEH258" s="730"/>
      <c r="TEI258" s="730"/>
      <c r="TEJ258" s="730"/>
      <c r="TEK258" s="730"/>
      <c r="TEL258" s="730"/>
      <c r="TEM258" s="730"/>
      <c r="TEN258" s="730"/>
      <c r="TEO258" s="730"/>
      <c r="TEP258" s="730"/>
      <c r="TEQ258" s="730"/>
      <c r="TER258" s="730"/>
      <c r="TES258" s="730"/>
      <c r="TET258" s="730"/>
      <c r="TEU258" s="730"/>
      <c r="TEV258" s="730"/>
      <c r="TEW258" s="730"/>
      <c r="TEX258" s="730"/>
      <c r="TEY258" s="730"/>
      <c r="TEZ258" s="730"/>
      <c r="TFA258" s="730"/>
      <c r="TFB258" s="730"/>
      <c r="TFC258" s="730"/>
      <c r="TFD258" s="730"/>
      <c r="TFE258" s="730"/>
      <c r="TFF258" s="730"/>
      <c r="TFG258" s="730"/>
      <c r="TFH258" s="730"/>
      <c r="TFI258" s="730"/>
      <c r="TFJ258" s="730"/>
      <c r="TFK258" s="730"/>
      <c r="TFL258" s="730"/>
      <c r="TFM258" s="730"/>
      <c r="TFN258" s="730"/>
      <c r="TFO258" s="730"/>
      <c r="TFP258" s="730"/>
      <c r="TFQ258" s="730"/>
      <c r="TFR258" s="730"/>
      <c r="TFS258" s="730"/>
      <c r="TFT258" s="730"/>
      <c r="TFU258" s="730"/>
      <c r="TFV258" s="730"/>
      <c r="TFW258" s="730"/>
      <c r="TFX258" s="730"/>
      <c r="TFY258" s="730"/>
      <c r="TFZ258" s="730"/>
      <c r="TGA258" s="730"/>
      <c r="TGB258" s="730"/>
      <c r="TGC258" s="730"/>
      <c r="TGD258" s="730"/>
      <c r="TGE258" s="730"/>
      <c r="TGF258" s="730"/>
      <c r="TGG258" s="730"/>
      <c r="TGH258" s="730"/>
      <c r="TGI258" s="730"/>
      <c r="TGJ258" s="730"/>
      <c r="TGK258" s="730"/>
      <c r="TGL258" s="730"/>
      <c r="TGM258" s="730"/>
      <c r="TGN258" s="730"/>
      <c r="TGO258" s="730"/>
      <c r="TGP258" s="730"/>
      <c r="TGQ258" s="730"/>
      <c r="TGR258" s="730"/>
      <c r="TGS258" s="730"/>
      <c r="TGT258" s="730"/>
      <c r="TGU258" s="730"/>
      <c r="TGV258" s="730"/>
      <c r="TGW258" s="730"/>
      <c r="TGX258" s="730"/>
      <c r="TGY258" s="730"/>
      <c r="TGZ258" s="730"/>
      <c r="THA258" s="730"/>
      <c r="THB258" s="730"/>
      <c r="THC258" s="730"/>
      <c r="THD258" s="730"/>
      <c r="THE258" s="730"/>
      <c r="THF258" s="730"/>
      <c r="THG258" s="730"/>
      <c r="THH258" s="730"/>
      <c r="THI258" s="730"/>
      <c r="THJ258" s="730"/>
      <c r="THK258" s="730"/>
      <c r="THL258" s="730"/>
      <c r="THM258" s="730"/>
      <c r="THN258" s="730"/>
      <c r="THO258" s="730"/>
      <c r="THP258" s="730"/>
      <c r="THQ258" s="730"/>
      <c r="THR258" s="730"/>
      <c r="THS258" s="730"/>
      <c r="THT258" s="730"/>
      <c r="THU258" s="730"/>
      <c r="THV258" s="730"/>
      <c r="THW258" s="730"/>
      <c r="THX258" s="730"/>
      <c r="THY258" s="730"/>
      <c r="THZ258" s="730"/>
      <c r="TIA258" s="730"/>
      <c r="TIB258" s="730"/>
      <c r="TIC258" s="730"/>
      <c r="TID258" s="730"/>
      <c r="TIE258" s="730"/>
      <c r="TIF258" s="730"/>
      <c r="TIG258" s="730"/>
      <c r="TIH258" s="730"/>
      <c r="TII258" s="730"/>
      <c r="TIJ258" s="730"/>
      <c r="TIK258" s="730"/>
      <c r="TIL258" s="730"/>
      <c r="TIM258" s="730"/>
      <c r="TIN258" s="730"/>
      <c r="TIO258" s="730"/>
      <c r="TIP258" s="730"/>
      <c r="TIQ258" s="730"/>
      <c r="TIR258" s="730"/>
      <c r="TIS258" s="730"/>
      <c r="TIT258" s="730"/>
      <c r="TIU258" s="730"/>
      <c r="TIV258" s="730"/>
      <c r="TIW258" s="730"/>
      <c r="TIX258" s="730"/>
      <c r="TIY258" s="730"/>
      <c r="TIZ258" s="730"/>
      <c r="TJA258" s="730"/>
      <c r="TJB258" s="730"/>
      <c r="TJC258" s="730"/>
      <c r="TJD258" s="730"/>
      <c r="TJE258" s="730"/>
      <c r="TJF258" s="730"/>
      <c r="TJG258" s="730"/>
      <c r="TJH258" s="730"/>
      <c r="TJI258" s="730"/>
      <c r="TJJ258" s="730"/>
      <c r="TJK258" s="730"/>
      <c r="TJL258" s="730"/>
      <c r="TJM258" s="730"/>
      <c r="TJN258" s="730"/>
      <c r="TJO258" s="730"/>
      <c r="TJP258" s="730"/>
      <c r="TJQ258" s="730"/>
      <c r="TJR258" s="730"/>
      <c r="TJS258" s="730"/>
      <c r="TJT258" s="730"/>
      <c r="TJU258" s="730"/>
      <c r="TJV258" s="730"/>
      <c r="TJW258" s="730"/>
      <c r="TJX258" s="730"/>
      <c r="TJY258" s="730"/>
      <c r="TJZ258" s="730"/>
      <c r="TKA258" s="730"/>
      <c r="TKB258" s="730"/>
      <c r="TKC258" s="730"/>
      <c r="TKD258" s="730"/>
      <c r="TKE258" s="730"/>
      <c r="TKF258" s="730"/>
      <c r="TKG258" s="730"/>
      <c r="TKH258" s="730"/>
      <c r="TKI258" s="730"/>
      <c r="TKJ258" s="730"/>
      <c r="TKK258" s="730"/>
      <c r="TKL258" s="730"/>
      <c r="TKM258" s="730"/>
      <c r="TKN258" s="730"/>
      <c r="TKO258" s="730"/>
      <c r="TKP258" s="730"/>
      <c r="TKQ258" s="730"/>
      <c r="TKR258" s="730"/>
      <c r="TKS258" s="730"/>
      <c r="TKT258" s="730"/>
      <c r="TKU258" s="730"/>
      <c r="TKV258" s="730"/>
      <c r="TKW258" s="730"/>
      <c r="TKX258" s="730"/>
      <c r="TKY258" s="730"/>
      <c r="TKZ258" s="730"/>
      <c r="TLA258" s="730"/>
      <c r="TLB258" s="730"/>
      <c r="TLC258" s="730"/>
      <c r="TLD258" s="730"/>
      <c r="TLE258" s="730"/>
      <c r="TLF258" s="730"/>
      <c r="TLG258" s="730"/>
      <c r="TLH258" s="730"/>
      <c r="TLI258" s="730"/>
      <c r="TLJ258" s="730"/>
      <c r="TLK258" s="730"/>
      <c r="TLL258" s="730"/>
      <c r="TLM258" s="730"/>
      <c r="TLN258" s="730"/>
      <c r="TLO258" s="730"/>
      <c r="TLP258" s="730"/>
      <c r="TLQ258" s="730"/>
      <c r="TLR258" s="730"/>
      <c r="TLS258" s="730"/>
      <c r="TLT258" s="730"/>
      <c r="TLU258" s="730"/>
      <c r="TLV258" s="730"/>
      <c r="TLW258" s="730"/>
      <c r="TLX258" s="730"/>
      <c r="TLY258" s="730"/>
      <c r="TLZ258" s="730"/>
      <c r="TMA258" s="730"/>
      <c r="TMB258" s="730"/>
      <c r="TMC258" s="730"/>
      <c r="TMD258" s="730"/>
      <c r="TME258" s="730"/>
      <c r="TMF258" s="730"/>
      <c r="TMG258" s="730"/>
      <c r="TMH258" s="730"/>
      <c r="TMI258" s="730"/>
      <c r="TMJ258" s="730"/>
      <c r="TMK258" s="730"/>
      <c r="TML258" s="730"/>
      <c r="TMM258" s="730"/>
      <c r="TMN258" s="730"/>
      <c r="TMO258" s="730"/>
      <c r="TMP258" s="730"/>
      <c r="TMQ258" s="730"/>
      <c r="TMR258" s="730"/>
      <c r="TMS258" s="730"/>
      <c r="TMT258" s="730"/>
      <c r="TMU258" s="730"/>
      <c r="TMV258" s="730"/>
      <c r="TMW258" s="730"/>
      <c r="TMX258" s="730"/>
      <c r="TMY258" s="730"/>
      <c r="TMZ258" s="730"/>
      <c r="TNA258" s="730"/>
      <c r="TNB258" s="730"/>
      <c r="TNC258" s="730"/>
      <c r="TND258" s="730"/>
      <c r="TNE258" s="730"/>
      <c r="TNF258" s="730"/>
      <c r="TNG258" s="730"/>
      <c r="TNH258" s="730"/>
      <c r="TNI258" s="730"/>
      <c r="TNJ258" s="730"/>
      <c r="TNK258" s="730"/>
      <c r="TNL258" s="730"/>
      <c r="TNM258" s="730"/>
      <c r="TNN258" s="730"/>
      <c r="TNO258" s="730"/>
      <c r="TNP258" s="730"/>
      <c r="TNQ258" s="730"/>
      <c r="TNR258" s="730"/>
      <c r="TNS258" s="730"/>
      <c r="TNT258" s="730"/>
      <c r="TNU258" s="730"/>
      <c r="TNV258" s="730"/>
      <c r="TNW258" s="730"/>
      <c r="TNX258" s="730"/>
      <c r="TNY258" s="730"/>
      <c r="TNZ258" s="730"/>
      <c r="TOA258" s="730"/>
      <c r="TOB258" s="730"/>
      <c r="TOC258" s="730"/>
      <c r="TOD258" s="730"/>
      <c r="TOE258" s="730"/>
      <c r="TOF258" s="730"/>
      <c r="TOG258" s="730"/>
      <c r="TOH258" s="730"/>
      <c r="TOI258" s="730"/>
      <c r="TOJ258" s="730"/>
      <c r="TOK258" s="730"/>
      <c r="TOL258" s="730"/>
      <c r="TOM258" s="730"/>
      <c r="TON258" s="730"/>
      <c r="TOO258" s="730"/>
      <c r="TOP258" s="730"/>
      <c r="TOQ258" s="730"/>
      <c r="TOR258" s="730"/>
      <c r="TOS258" s="730"/>
      <c r="TOT258" s="730"/>
      <c r="TOU258" s="730"/>
      <c r="TOV258" s="730"/>
      <c r="TOW258" s="730"/>
      <c r="TOX258" s="730"/>
      <c r="TOY258" s="730"/>
      <c r="TOZ258" s="730"/>
      <c r="TPA258" s="730"/>
      <c r="TPB258" s="730"/>
      <c r="TPC258" s="730"/>
      <c r="TPD258" s="730"/>
      <c r="TPE258" s="730"/>
      <c r="TPF258" s="730"/>
      <c r="TPG258" s="730"/>
      <c r="TPH258" s="730"/>
      <c r="TPI258" s="730"/>
      <c r="TPJ258" s="730"/>
      <c r="TPK258" s="730"/>
      <c r="TPL258" s="730"/>
      <c r="TPM258" s="730"/>
      <c r="TPN258" s="730"/>
      <c r="TPO258" s="730"/>
      <c r="TPP258" s="730"/>
      <c r="TPQ258" s="730"/>
      <c r="TPR258" s="730"/>
      <c r="TPS258" s="730"/>
      <c r="TPT258" s="730"/>
      <c r="TPU258" s="730"/>
      <c r="TPV258" s="730"/>
      <c r="TPW258" s="730"/>
      <c r="TPX258" s="730"/>
      <c r="TPY258" s="730"/>
      <c r="TPZ258" s="730"/>
      <c r="TQA258" s="730"/>
      <c r="TQB258" s="730"/>
      <c r="TQC258" s="730"/>
      <c r="TQD258" s="730"/>
      <c r="TQE258" s="730"/>
      <c r="TQF258" s="730"/>
      <c r="TQG258" s="730"/>
      <c r="TQH258" s="730"/>
      <c r="TQI258" s="730"/>
      <c r="TQJ258" s="730"/>
      <c r="TQK258" s="730"/>
      <c r="TQL258" s="730"/>
      <c r="TQM258" s="730"/>
      <c r="TQN258" s="730"/>
      <c r="TQO258" s="730"/>
      <c r="TQP258" s="730"/>
      <c r="TQQ258" s="730"/>
      <c r="TQR258" s="730"/>
      <c r="TQS258" s="730"/>
      <c r="TQT258" s="730"/>
      <c r="TQU258" s="730"/>
      <c r="TQV258" s="730"/>
      <c r="TQW258" s="730"/>
      <c r="TQX258" s="730"/>
      <c r="TQY258" s="730"/>
      <c r="TQZ258" s="730"/>
      <c r="TRA258" s="730"/>
      <c r="TRB258" s="730"/>
      <c r="TRC258" s="730"/>
      <c r="TRD258" s="730"/>
      <c r="TRE258" s="730"/>
      <c r="TRF258" s="730"/>
      <c r="TRG258" s="730"/>
      <c r="TRH258" s="730"/>
      <c r="TRI258" s="730"/>
      <c r="TRJ258" s="730"/>
      <c r="TRK258" s="730"/>
      <c r="TRL258" s="730"/>
      <c r="TRM258" s="730"/>
      <c r="TRN258" s="730"/>
      <c r="TRO258" s="730"/>
      <c r="TRP258" s="730"/>
      <c r="TRQ258" s="730"/>
      <c r="TRR258" s="730"/>
      <c r="TRS258" s="730"/>
      <c r="TRT258" s="730"/>
      <c r="TRU258" s="730"/>
      <c r="TRV258" s="730"/>
      <c r="TRW258" s="730"/>
      <c r="TRX258" s="730"/>
      <c r="TRY258" s="730"/>
      <c r="TRZ258" s="730"/>
      <c r="TSA258" s="730"/>
      <c r="TSB258" s="730"/>
      <c r="TSC258" s="730"/>
      <c r="TSD258" s="730"/>
      <c r="TSE258" s="730"/>
      <c r="TSF258" s="730"/>
      <c r="TSG258" s="730"/>
      <c r="TSH258" s="730"/>
      <c r="TSI258" s="730"/>
      <c r="TSJ258" s="730"/>
      <c r="TSK258" s="730"/>
      <c r="TSL258" s="730"/>
      <c r="TSM258" s="730"/>
      <c r="TSN258" s="730"/>
      <c r="TSO258" s="730"/>
      <c r="TSP258" s="730"/>
      <c r="TSQ258" s="730"/>
      <c r="TSR258" s="730"/>
      <c r="TSS258" s="730"/>
      <c r="TST258" s="730"/>
      <c r="TSU258" s="730"/>
      <c r="TSV258" s="730"/>
      <c r="TSW258" s="730"/>
      <c r="TSX258" s="730"/>
      <c r="TSY258" s="730"/>
      <c r="TSZ258" s="730"/>
      <c r="TTA258" s="730"/>
      <c r="TTB258" s="730"/>
      <c r="TTC258" s="730"/>
      <c r="TTD258" s="730"/>
      <c r="TTE258" s="730"/>
      <c r="TTF258" s="730"/>
      <c r="TTG258" s="730"/>
      <c r="TTH258" s="730"/>
      <c r="TTI258" s="730"/>
      <c r="TTJ258" s="730"/>
      <c r="TTK258" s="730"/>
      <c r="TTL258" s="730"/>
      <c r="TTM258" s="730"/>
      <c r="TTN258" s="730"/>
      <c r="TTO258" s="730"/>
      <c r="TTP258" s="730"/>
      <c r="TTQ258" s="730"/>
      <c r="TTR258" s="730"/>
      <c r="TTS258" s="730"/>
      <c r="TTT258" s="730"/>
      <c r="TTU258" s="730"/>
      <c r="TTV258" s="730"/>
      <c r="TTW258" s="730"/>
      <c r="TTX258" s="730"/>
      <c r="TTY258" s="730"/>
      <c r="TTZ258" s="730"/>
      <c r="TUA258" s="730"/>
      <c r="TUB258" s="730"/>
      <c r="TUC258" s="730"/>
      <c r="TUD258" s="730"/>
      <c r="TUE258" s="730"/>
      <c r="TUF258" s="730"/>
      <c r="TUG258" s="730"/>
      <c r="TUH258" s="730"/>
      <c r="TUI258" s="730"/>
      <c r="TUJ258" s="730"/>
      <c r="TUK258" s="730"/>
      <c r="TUL258" s="730"/>
      <c r="TUM258" s="730"/>
      <c r="TUN258" s="730"/>
      <c r="TUO258" s="730"/>
      <c r="TUP258" s="730"/>
      <c r="TUQ258" s="730"/>
      <c r="TUR258" s="730"/>
      <c r="TUS258" s="730"/>
      <c r="TUT258" s="730"/>
      <c r="TUU258" s="730"/>
      <c r="TUV258" s="730"/>
      <c r="TUW258" s="730"/>
      <c r="TUX258" s="730"/>
      <c r="TUY258" s="730"/>
      <c r="TUZ258" s="730"/>
      <c r="TVA258" s="730"/>
      <c r="TVB258" s="730"/>
      <c r="TVC258" s="730"/>
      <c r="TVD258" s="730"/>
      <c r="TVE258" s="730"/>
      <c r="TVF258" s="730"/>
      <c r="TVG258" s="730"/>
      <c r="TVH258" s="730"/>
      <c r="TVI258" s="730"/>
      <c r="TVJ258" s="730"/>
      <c r="TVK258" s="730"/>
      <c r="TVL258" s="730"/>
      <c r="TVM258" s="730"/>
      <c r="TVN258" s="730"/>
      <c r="TVO258" s="730"/>
      <c r="TVP258" s="730"/>
      <c r="TVQ258" s="730"/>
      <c r="TVR258" s="730"/>
      <c r="TVS258" s="730"/>
      <c r="TVT258" s="730"/>
      <c r="TVU258" s="730"/>
      <c r="TVV258" s="730"/>
      <c r="TVW258" s="730"/>
      <c r="TVX258" s="730"/>
      <c r="TVY258" s="730"/>
      <c r="TVZ258" s="730"/>
      <c r="TWA258" s="730"/>
      <c r="TWB258" s="730"/>
      <c r="TWC258" s="730"/>
      <c r="TWD258" s="730"/>
      <c r="TWE258" s="730"/>
      <c r="TWF258" s="730"/>
      <c r="TWG258" s="730"/>
      <c r="TWH258" s="730"/>
      <c r="TWI258" s="730"/>
      <c r="TWJ258" s="730"/>
      <c r="TWK258" s="730"/>
      <c r="TWL258" s="730"/>
      <c r="TWM258" s="730"/>
      <c r="TWN258" s="730"/>
      <c r="TWO258" s="730"/>
      <c r="TWP258" s="730"/>
      <c r="TWQ258" s="730"/>
      <c r="TWR258" s="730"/>
      <c r="TWS258" s="730"/>
      <c r="TWT258" s="730"/>
      <c r="TWU258" s="730"/>
      <c r="TWV258" s="730"/>
      <c r="TWW258" s="730"/>
      <c r="TWX258" s="730"/>
      <c r="TWY258" s="730"/>
      <c r="TWZ258" s="730"/>
      <c r="TXA258" s="730"/>
      <c r="TXB258" s="730"/>
      <c r="TXC258" s="730"/>
      <c r="TXD258" s="730"/>
      <c r="TXE258" s="730"/>
      <c r="TXF258" s="730"/>
      <c r="TXG258" s="730"/>
      <c r="TXH258" s="730"/>
      <c r="TXI258" s="730"/>
      <c r="TXJ258" s="730"/>
      <c r="TXK258" s="730"/>
      <c r="TXL258" s="730"/>
      <c r="TXM258" s="730"/>
      <c r="TXN258" s="730"/>
      <c r="TXO258" s="730"/>
      <c r="TXP258" s="730"/>
      <c r="TXQ258" s="730"/>
      <c r="TXR258" s="730"/>
      <c r="TXS258" s="730"/>
      <c r="TXT258" s="730"/>
      <c r="TXU258" s="730"/>
      <c r="TXV258" s="730"/>
      <c r="TXW258" s="730"/>
      <c r="TXX258" s="730"/>
      <c r="TXY258" s="730"/>
      <c r="TXZ258" s="730"/>
      <c r="TYA258" s="730"/>
      <c r="TYB258" s="730"/>
      <c r="TYC258" s="730"/>
      <c r="TYD258" s="730"/>
      <c r="TYE258" s="730"/>
      <c r="TYF258" s="730"/>
      <c r="TYG258" s="730"/>
      <c r="TYH258" s="730"/>
      <c r="TYI258" s="730"/>
      <c r="TYJ258" s="730"/>
      <c r="TYK258" s="730"/>
      <c r="TYL258" s="730"/>
      <c r="TYM258" s="730"/>
      <c r="TYN258" s="730"/>
      <c r="TYO258" s="730"/>
      <c r="TYP258" s="730"/>
      <c r="TYQ258" s="730"/>
      <c r="TYR258" s="730"/>
      <c r="TYS258" s="730"/>
      <c r="TYT258" s="730"/>
      <c r="TYU258" s="730"/>
      <c r="TYV258" s="730"/>
      <c r="TYW258" s="730"/>
      <c r="TYX258" s="730"/>
      <c r="TYY258" s="730"/>
      <c r="TYZ258" s="730"/>
      <c r="TZA258" s="730"/>
      <c r="TZB258" s="730"/>
      <c r="TZC258" s="730"/>
      <c r="TZD258" s="730"/>
      <c r="TZE258" s="730"/>
      <c r="TZF258" s="730"/>
      <c r="TZG258" s="730"/>
      <c r="TZH258" s="730"/>
      <c r="TZI258" s="730"/>
      <c r="TZJ258" s="730"/>
      <c r="TZK258" s="730"/>
      <c r="TZL258" s="730"/>
      <c r="TZM258" s="730"/>
      <c r="TZN258" s="730"/>
      <c r="TZO258" s="730"/>
      <c r="TZP258" s="730"/>
      <c r="TZQ258" s="730"/>
      <c r="TZR258" s="730"/>
      <c r="TZS258" s="730"/>
      <c r="TZT258" s="730"/>
      <c r="TZU258" s="730"/>
      <c r="TZV258" s="730"/>
      <c r="TZW258" s="730"/>
      <c r="TZX258" s="730"/>
      <c r="TZY258" s="730"/>
      <c r="TZZ258" s="730"/>
      <c r="UAA258" s="730"/>
      <c r="UAB258" s="730"/>
      <c r="UAC258" s="730"/>
      <c r="UAD258" s="730"/>
      <c r="UAE258" s="730"/>
      <c r="UAF258" s="730"/>
      <c r="UAG258" s="730"/>
      <c r="UAH258" s="730"/>
      <c r="UAI258" s="730"/>
      <c r="UAJ258" s="730"/>
      <c r="UAK258" s="730"/>
      <c r="UAL258" s="730"/>
      <c r="UAM258" s="730"/>
      <c r="UAN258" s="730"/>
      <c r="UAO258" s="730"/>
      <c r="UAP258" s="730"/>
      <c r="UAQ258" s="730"/>
      <c r="UAR258" s="730"/>
      <c r="UAS258" s="730"/>
      <c r="UAT258" s="730"/>
      <c r="UAU258" s="730"/>
      <c r="UAV258" s="730"/>
      <c r="UAW258" s="730"/>
      <c r="UAX258" s="730"/>
      <c r="UAY258" s="730"/>
      <c r="UAZ258" s="730"/>
      <c r="UBA258" s="730"/>
      <c r="UBB258" s="730"/>
      <c r="UBC258" s="730"/>
      <c r="UBD258" s="730"/>
      <c r="UBE258" s="730"/>
      <c r="UBF258" s="730"/>
      <c r="UBG258" s="730"/>
      <c r="UBH258" s="730"/>
      <c r="UBI258" s="730"/>
      <c r="UBJ258" s="730"/>
      <c r="UBK258" s="730"/>
      <c r="UBL258" s="730"/>
      <c r="UBM258" s="730"/>
      <c r="UBN258" s="730"/>
      <c r="UBO258" s="730"/>
      <c r="UBP258" s="730"/>
      <c r="UBQ258" s="730"/>
      <c r="UBR258" s="730"/>
      <c r="UBS258" s="730"/>
      <c r="UBT258" s="730"/>
      <c r="UBU258" s="730"/>
      <c r="UBV258" s="730"/>
      <c r="UBW258" s="730"/>
      <c r="UBX258" s="730"/>
      <c r="UBY258" s="730"/>
      <c r="UBZ258" s="730"/>
      <c r="UCA258" s="730"/>
      <c r="UCB258" s="730"/>
      <c r="UCC258" s="730"/>
      <c r="UCD258" s="730"/>
      <c r="UCE258" s="730"/>
      <c r="UCF258" s="730"/>
      <c r="UCG258" s="730"/>
      <c r="UCH258" s="730"/>
      <c r="UCI258" s="730"/>
      <c r="UCJ258" s="730"/>
      <c r="UCK258" s="730"/>
      <c r="UCL258" s="730"/>
      <c r="UCM258" s="730"/>
      <c r="UCN258" s="730"/>
      <c r="UCO258" s="730"/>
      <c r="UCP258" s="730"/>
      <c r="UCQ258" s="730"/>
      <c r="UCR258" s="730"/>
      <c r="UCS258" s="730"/>
      <c r="UCT258" s="730"/>
      <c r="UCU258" s="730"/>
      <c r="UCV258" s="730"/>
      <c r="UCW258" s="730"/>
      <c r="UCX258" s="730"/>
      <c r="UCY258" s="730"/>
      <c r="UCZ258" s="730"/>
      <c r="UDA258" s="730"/>
      <c r="UDB258" s="730"/>
      <c r="UDC258" s="730"/>
      <c r="UDD258" s="730"/>
      <c r="UDE258" s="730"/>
      <c r="UDF258" s="730"/>
      <c r="UDG258" s="730"/>
      <c r="UDH258" s="730"/>
      <c r="UDI258" s="730"/>
      <c r="UDJ258" s="730"/>
      <c r="UDK258" s="730"/>
      <c r="UDL258" s="730"/>
      <c r="UDM258" s="730"/>
      <c r="UDN258" s="730"/>
      <c r="UDO258" s="730"/>
      <c r="UDP258" s="730"/>
      <c r="UDQ258" s="730"/>
      <c r="UDR258" s="730"/>
      <c r="UDS258" s="730"/>
      <c r="UDT258" s="730"/>
      <c r="UDU258" s="730"/>
      <c r="UDV258" s="730"/>
      <c r="UDW258" s="730"/>
      <c r="UDX258" s="730"/>
      <c r="UDY258" s="730"/>
      <c r="UDZ258" s="730"/>
      <c r="UEA258" s="730"/>
      <c r="UEB258" s="730"/>
      <c r="UEC258" s="730"/>
      <c r="UED258" s="730"/>
      <c r="UEE258" s="730"/>
      <c r="UEF258" s="730"/>
      <c r="UEG258" s="730"/>
      <c r="UEH258" s="730"/>
      <c r="UEI258" s="730"/>
      <c r="UEJ258" s="730"/>
      <c r="UEK258" s="730"/>
      <c r="UEL258" s="730"/>
      <c r="UEM258" s="730"/>
      <c r="UEN258" s="730"/>
      <c r="UEO258" s="730"/>
      <c r="UEP258" s="730"/>
      <c r="UEQ258" s="730"/>
      <c r="UER258" s="730"/>
      <c r="UES258" s="730"/>
      <c r="UET258" s="730"/>
      <c r="UEU258" s="730"/>
      <c r="UEV258" s="730"/>
      <c r="UEW258" s="730"/>
      <c r="UEX258" s="730"/>
      <c r="UEY258" s="730"/>
      <c r="UEZ258" s="730"/>
      <c r="UFA258" s="730"/>
      <c r="UFB258" s="730"/>
      <c r="UFC258" s="730"/>
      <c r="UFD258" s="730"/>
      <c r="UFE258" s="730"/>
      <c r="UFF258" s="730"/>
      <c r="UFG258" s="730"/>
      <c r="UFH258" s="730"/>
      <c r="UFI258" s="730"/>
      <c r="UFJ258" s="730"/>
      <c r="UFK258" s="730"/>
      <c r="UFL258" s="730"/>
      <c r="UFM258" s="730"/>
      <c r="UFN258" s="730"/>
      <c r="UFO258" s="730"/>
      <c r="UFP258" s="730"/>
      <c r="UFQ258" s="730"/>
      <c r="UFR258" s="730"/>
      <c r="UFS258" s="730"/>
      <c r="UFT258" s="730"/>
      <c r="UFU258" s="730"/>
      <c r="UFV258" s="730"/>
      <c r="UFW258" s="730"/>
      <c r="UFX258" s="730"/>
      <c r="UFY258" s="730"/>
      <c r="UFZ258" s="730"/>
      <c r="UGA258" s="730"/>
      <c r="UGB258" s="730"/>
      <c r="UGC258" s="730"/>
      <c r="UGD258" s="730"/>
      <c r="UGE258" s="730"/>
      <c r="UGF258" s="730"/>
      <c r="UGG258" s="730"/>
      <c r="UGH258" s="730"/>
      <c r="UGI258" s="730"/>
      <c r="UGJ258" s="730"/>
      <c r="UGK258" s="730"/>
      <c r="UGL258" s="730"/>
      <c r="UGM258" s="730"/>
      <c r="UGN258" s="730"/>
      <c r="UGO258" s="730"/>
      <c r="UGP258" s="730"/>
      <c r="UGQ258" s="730"/>
      <c r="UGR258" s="730"/>
      <c r="UGS258" s="730"/>
      <c r="UGT258" s="730"/>
      <c r="UGU258" s="730"/>
      <c r="UGV258" s="730"/>
      <c r="UGW258" s="730"/>
      <c r="UGX258" s="730"/>
      <c r="UGY258" s="730"/>
      <c r="UGZ258" s="730"/>
      <c r="UHA258" s="730"/>
      <c r="UHB258" s="730"/>
      <c r="UHC258" s="730"/>
      <c r="UHD258" s="730"/>
      <c r="UHE258" s="730"/>
      <c r="UHF258" s="730"/>
      <c r="UHG258" s="730"/>
      <c r="UHH258" s="730"/>
      <c r="UHI258" s="730"/>
      <c r="UHJ258" s="730"/>
      <c r="UHK258" s="730"/>
      <c r="UHL258" s="730"/>
      <c r="UHM258" s="730"/>
      <c r="UHN258" s="730"/>
      <c r="UHO258" s="730"/>
      <c r="UHP258" s="730"/>
      <c r="UHQ258" s="730"/>
      <c r="UHR258" s="730"/>
      <c r="UHS258" s="730"/>
      <c r="UHT258" s="730"/>
      <c r="UHU258" s="730"/>
      <c r="UHV258" s="730"/>
      <c r="UHW258" s="730"/>
      <c r="UHX258" s="730"/>
      <c r="UHY258" s="730"/>
      <c r="UHZ258" s="730"/>
      <c r="UIA258" s="730"/>
      <c r="UIB258" s="730"/>
      <c r="UIC258" s="730"/>
      <c r="UID258" s="730"/>
      <c r="UIE258" s="730"/>
      <c r="UIF258" s="730"/>
      <c r="UIG258" s="730"/>
      <c r="UIH258" s="730"/>
      <c r="UII258" s="730"/>
      <c r="UIJ258" s="730"/>
      <c r="UIK258" s="730"/>
      <c r="UIL258" s="730"/>
      <c r="UIM258" s="730"/>
      <c r="UIN258" s="730"/>
      <c r="UIO258" s="730"/>
      <c r="UIP258" s="730"/>
      <c r="UIQ258" s="730"/>
      <c r="UIR258" s="730"/>
      <c r="UIS258" s="730"/>
      <c r="UIT258" s="730"/>
      <c r="UIU258" s="730"/>
      <c r="UIV258" s="730"/>
      <c r="UIW258" s="730"/>
      <c r="UIX258" s="730"/>
      <c r="UIY258" s="730"/>
      <c r="UIZ258" s="730"/>
      <c r="UJA258" s="730"/>
      <c r="UJB258" s="730"/>
      <c r="UJC258" s="730"/>
      <c r="UJD258" s="730"/>
      <c r="UJE258" s="730"/>
      <c r="UJF258" s="730"/>
      <c r="UJG258" s="730"/>
      <c r="UJH258" s="730"/>
      <c r="UJI258" s="730"/>
      <c r="UJJ258" s="730"/>
      <c r="UJK258" s="730"/>
      <c r="UJL258" s="730"/>
      <c r="UJM258" s="730"/>
      <c r="UJN258" s="730"/>
      <c r="UJO258" s="730"/>
      <c r="UJP258" s="730"/>
      <c r="UJQ258" s="730"/>
      <c r="UJR258" s="730"/>
      <c r="UJS258" s="730"/>
      <c r="UJT258" s="730"/>
      <c r="UJU258" s="730"/>
      <c r="UJV258" s="730"/>
      <c r="UJW258" s="730"/>
      <c r="UJX258" s="730"/>
      <c r="UJY258" s="730"/>
      <c r="UJZ258" s="730"/>
      <c r="UKA258" s="730"/>
      <c r="UKB258" s="730"/>
      <c r="UKC258" s="730"/>
      <c r="UKD258" s="730"/>
      <c r="UKE258" s="730"/>
      <c r="UKF258" s="730"/>
      <c r="UKG258" s="730"/>
      <c r="UKH258" s="730"/>
      <c r="UKI258" s="730"/>
      <c r="UKJ258" s="730"/>
      <c r="UKK258" s="730"/>
      <c r="UKL258" s="730"/>
      <c r="UKM258" s="730"/>
      <c r="UKN258" s="730"/>
      <c r="UKO258" s="730"/>
      <c r="UKP258" s="730"/>
      <c r="UKQ258" s="730"/>
      <c r="UKR258" s="730"/>
      <c r="UKS258" s="730"/>
      <c r="UKT258" s="730"/>
      <c r="UKU258" s="730"/>
      <c r="UKV258" s="730"/>
      <c r="UKW258" s="730"/>
      <c r="UKX258" s="730"/>
      <c r="UKY258" s="730"/>
      <c r="UKZ258" s="730"/>
      <c r="ULA258" s="730"/>
      <c r="ULB258" s="730"/>
      <c r="ULC258" s="730"/>
      <c r="ULD258" s="730"/>
      <c r="ULE258" s="730"/>
      <c r="ULF258" s="730"/>
      <c r="ULG258" s="730"/>
      <c r="ULH258" s="730"/>
      <c r="ULI258" s="730"/>
      <c r="ULJ258" s="730"/>
      <c r="ULK258" s="730"/>
      <c r="ULL258" s="730"/>
      <c r="ULM258" s="730"/>
      <c r="ULN258" s="730"/>
      <c r="ULO258" s="730"/>
      <c r="ULP258" s="730"/>
      <c r="ULQ258" s="730"/>
      <c r="ULR258" s="730"/>
      <c r="ULS258" s="730"/>
      <c r="ULT258" s="730"/>
      <c r="ULU258" s="730"/>
      <c r="ULV258" s="730"/>
      <c r="ULW258" s="730"/>
      <c r="ULX258" s="730"/>
      <c r="ULY258" s="730"/>
      <c r="ULZ258" s="730"/>
      <c r="UMA258" s="730"/>
      <c r="UMB258" s="730"/>
      <c r="UMC258" s="730"/>
      <c r="UMD258" s="730"/>
      <c r="UME258" s="730"/>
      <c r="UMF258" s="730"/>
      <c r="UMG258" s="730"/>
      <c r="UMH258" s="730"/>
      <c r="UMI258" s="730"/>
      <c r="UMJ258" s="730"/>
      <c r="UMK258" s="730"/>
      <c r="UML258" s="730"/>
      <c r="UMM258" s="730"/>
      <c r="UMN258" s="730"/>
      <c r="UMO258" s="730"/>
      <c r="UMP258" s="730"/>
      <c r="UMQ258" s="730"/>
      <c r="UMR258" s="730"/>
      <c r="UMS258" s="730"/>
      <c r="UMT258" s="730"/>
      <c r="UMU258" s="730"/>
      <c r="UMV258" s="730"/>
      <c r="UMW258" s="730"/>
      <c r="UMX258" s="730"/>
      <c r="UMY258" s="730"/>
      <c r="UMZ258" s="730"/>
      <c r="UNA258" s="730"/>
      <c r="UNB258" s="730"/>
      <c r="UNC258" s="730"/>
      <c r="UND258" s="730"/>
      <c r="UNE258" s="730"/>
      <c r="UNF258" s="730"/>
      <c r="UNG258" s="730"/>
      <c r="UNH258" s="730"/>
      <c r="UNI258" s="730"/>
      <c r="UNJ258" s="730"/>
      <c r="UNK258" s="730"/>
      <c r="UNL258" s="730"/>
      <c r="UNM258" s="730"/>
      <c r="UNN258" s="730"/>
      <c r="UNO258" s="730"/>
      <c r="UNP258" s="730"/>
      <c r="UNQ258" s="730"/>
      <c r="UNR258" s="730"/>
      <c r="UNS258" s="730"/>
      <c r="UNT258" s="730"/>
      <c r="UNU258" s="730"/>
      <c r="UNV258" s="730"/>
      <c r="UNW258" s="730"/>
      <c r="UNX258" s="730"/>
      <c r="UNY258" s="730"/>
      <c r="UNZ258" s="730"/>
      <c r="UOA258" s="730"/>
      <c r="UOB258" s="730"/>
      <c r="UOC258" s="730"/>
      <c r="UOD258" s="730"/>
      <c r="UOE258" s="730"/>
      <c r="UOF258" s="730"/>
      <c r="UOG258" s="730"/>
      <c r="UOH258" s="730"/>
      <c r="UOI258" s="730"/>
      <c r="UOJ258" s="730"/>
      <c r="UOK258" s="730"/>
      <c r="UOL258" s="730"/>
      <c r="UOM258" s="730"/>
      <c r="UON258" s="730"/>
      <c r="UOO258" s="730"/>
      <c r="UOP258" s="730"/>
      <c r="UOQ258" s="730"/>
      <c r="UOR258" s="730"/>
      <c r="UOS258" s="730"/>
      <c r="UOT258" s="730"/>
      <c r="UOU258" s="730"/>
      <c r="UOV258" s="730"/>
      <c r="UOW258" s="730"/>
      <c r="UOX258" s="730"/>
      <c r="UOY258" s="730"/>
      <c r="UOZ258" s="730"/>
      <c r="UPA258" s="730"/>
      <c r="UPB258" s="730"/>
      <c r="UPC258" s="730"/>
      <c r="UPD258" s="730"/>
      <c r="UPE258" s="730"/>
      <c r="UPF258" s="730"/>
      <c r="UPG258" s="730"/>
      <c r="UPH258" s="730"/>
      <c r="UPI258" s="730"/>
      <c r="UPJ258" s="730"/>
      <c r="UPK258" s="730"/>
      <c r="UPL258" s="730"/>
      <c r="UPM258" s="730"/>
      <c r="UPN258" s="730"/>
      <c r="UPO258" s="730"/>
      <c r="UPP258" s="730"/>
      <c r="UPQ258" s="730"/>
      <c r="UPR258" s="730"/>
      <c r="UPS258" s="730"/>
      <c r="UPT258" s="730"/>
      <c r="UPU258" s="730"/>
      <c r="UPV258" s="730"/>
      <c r="UPW258" s="730"/>
      <c r="UPX258" s="730"/>
      <c r="UPY258" s="730"/>
      <c r="UPZ258" s="730"/>
      <c r="UQA258" s="730"/>
      <c r="UQB258" s="730"/>
      <c r="UQC258" s="730"/>
      <c r="UQD258" s="730"/>
      <c r="UQE258" s="730"/>
      <c r="UQF258" s="730"/>
      <c r="UQG258" s="730"/>
      <c r="UQH258" s="730"/>
      <c r="UQI258" s="730"/>
      <c r="UQJ258" s="730"/>
      <c r="UQK258" s="730"/>
      <c r="UQL258" s="730"/>
      <c r="UQM258" s="730"/>
      <c r="UQN258" s="730"/>
      <c r="UQO258" s="730"/>
      <c r="UQP258" s="730"/>
      <c r="UQQ258" s="730"/>
      <c r="UQR258" s="730"/>
      <c r="UQS258" s="730"/>
      <c r="UQT258" s="730"/>
      <c r="UQU258" s="730"/>
      <c r="UQV258" s="730"/>
      <c r="UQW258" s="730"/>
      <c r="UQX258" s="730"/>
      <c r="UQY258" s="730"/>
      <c r="UQZ258" s="730"/>
      <c r="URA258" s="730"/>
      <c r="URB258" s="730"/>
      <c r="URC258" s="730"/>
      <c r="URD258" s="730"/>
      <c r="URE258" s="730"/>
      <c r="URF258" s="730"/>
      <c r="URG258" s="730"/>
      <c r="URH258" s="730"/>
      <c r="URI258" s="730"/>
      <c r="URJ258" s="730"/>
      <c r="URK258" s="730"/>
      <c r="URL258" s="730"/>
      <c r="URM258" s="730"/>
      <c r="URN258" s="730"/>
      <c r="URO258" s="730"/>
      <c r="URP258" s="730"/>
      <c r="URQ258" s="730"/>
      <c r="URR258" s="730"/>
      <c r="URS258" s="730"/>
      <c r="URT258" s="730"/>
      <c r="URU258" s="730"/>
      <c r="URV258" s="730"/>
      <c r="URW258" s="730"/>
      <c r="URX258" s="730"/>
      <c r="URY258" s="730"/>
      <c r="URZ258" s="730"/>
      <c r="USA258" s="730"/>
      <c r="USB258" s="730"/>
      <c r="USC258" s="730"/>
      <c r="USD258" s="730"/>
      <c r="USE258" s="730"/>
      <c r="USF258" s="730"/>
      <c r="USG258" s="730"/>
      <c r="USH258" s="730"/>
      <c r="USI258" s="730"/>
      <c r="USJ258" s="730"/>
      <c r="USK258" s="730"/>
      <c r="USL258" s="730"/>
      <c r="USM258" s="730"/>
      <c r="USN258" s="730"/>
      <c r="USO258" s="730"/>
      <c r="USP258" s="730"/>
      <c r="USQ258" s="730"/>
      <c r="USR258" s="730"/>
      <c r="USS258" s="730"/>
      <c r="UST258" s="730"/>
      <c r="USU258" s="730"/>
      <c r="USV258" s="730"/>
      <c r="USW258" s="730"/>
      <c r="USX258" s="730"/>
      <c r="USY258" s="730"/>
      <c r="USZ258" s="730"/>
      <c r="UTA258" s="730"/>
      <c r="UTB258" s="730"/>
      <c r="UTC258" s="730"/>
      <c r="UTD258" s="730"/>
      <c r="UTE258" s="730"/>
      <c r="UTF258" s="730"/>
      <c r="UTG258" s="730"/>
      <c r="UTH258" s="730"/>
      <c r="UTI258" s="730"/>
      <c r="UTJ258" s="730"/>
      <c r="UTK258" s="730"/>
      <c r="UTL258" s="730"/>
      <c r="UTM258" s="730"/>
      <c r="UTN258" s="730"/>
      <c r="UTO258" s="730"/>
      <c r="UTP258" s="730"/>
      <c r="UTQ258" s="730"/>
      <c r="UTR258" s="730"/>
      <c r="UTS258" s="730"/>
      <c r="UTT258" s="730"/>
      <c r="UTU258" s="730"/>
      <c r="UTV258" s="730"/>
      <c r="UTW258" s="730"/>
      <c r="UTX258" s="730"/>
      <c r="UTY258" s="730"/>
      <c r="UTZ258" s="730"/>
      <c r="UUA258" s="730"/>
      <c r="UUB258" s="730"/>
      <c r="UUC258" s="730"/>
      <c r="UUD258" s="730"/>
      <c r="UUE258" s="730"/>
      <c r="UUF258" s="730"/>
      <c r="UUG258" s="730"/>
      <c r="UUH258" s="730"/>
      <c r="UUI258" s="730"/>
      <c r="UUJ258" s="730"/>
      <c r="UUK258" s="730"/>
      <c r="UUL258" s="730"/>
      <c r="UUM258" s="730"/>
      <c r="UUN258" s="730"/>
      <c r="UUO258" s="730"/>
      <c r="UUP258" s="730"/>
      <c r="UUQ258" s="730"/>
      <c r="UUR258" s="730"/>
      <c r="UUS258" s="730"/>
      <c r="UUT258" s="730"/>
      <c r="UUU258" s="730"/>
      <c r="UUV258" s="730"/>
      <c r="UUW258" s="730"/>
      <c r="UUX258" s="730"/>
      <c r="UUY258" s="730"/>
      <c r="UUZ258" s="730"/>
      <c r="UVA258" s="730"/>
      <c r="UVB258" s="730"/>
      <c r="UVC258" s="730"/>
      <c r="UVD258" s="730"/>
      <c r="UVE258" s="730"/>
      <c r="UVF258" s="730"/>
      <c r="UVG258" s="730"/>
      <c r="UVH258" s="730"/>
      <c r="UVI258" s="730"/>
      <c r="UVJ258" s="730"/>
      <c r="UVK258" s="730"/>
      <c r="UVL258" s="730"/>
      <c r="UVM258" s="730"/>
      <c r="UVN258" s="730"/>
      <c r="UVO258" s="730"/>
      <c r="UVP258" s="730"/>
      <c r="UVQ258" s="730"/>
      <c r="UVR258" s="730"/>
      <c r="UVS258" s="730"/>
      <c r="UVT258" s="730"/>
      <c r="UVU258" s="730"/>
      <c r="UVV258" s="730"/>
      <c r="UVW258" s="730"/>
      <c r="UVX258" s="730"/>
      <c r="UVY258" s="730"/>
      <c r="UVZ258" s="730"/>
      <c r="UWA258" s="730"/>
      <c r="UWB258" s="730"/>
      <c r="UWC258" s="730"/>
      <c r="UWD258" s="730"/>
      <c r="UWE258" s="730"/>
      <c r="UWF258" s="730"/>
      <c r="UWG258" s="730"/>
      <c r="UWH258" s="730"/>
      <c r="UWI258" s="730"/>
      <c r="UWJ258" s="730"/>
      <c r="UWK258" s="730"/>
      <c r="UWL258" s="730"/>
      <c r="UWM258" s="730"/>
      <c r="UWN258" s="730"/>
      <c r="UWO258" s="730"/>
      <c r="UWP258" s="730"/>
      <c r="UWQ258" s="730"/>
      <c r="UWR258" s="730"/>
      <c r="UWS258" s="730"/>
      <c r="UWT258" s="730"/>
      <c r="UWU258" s="730"/>
      <c r="UWV258" s="730"/>
      <c r="UWW258" s="730"/>
      <c r="UWX258" s="730"/>
      <c r="UWY258" s="730"/>
      <c r="UWZ258" s="730"/>
      <c r="UXA258" s="730"/>
      <c r="UXB258" s="730"/>
      <c r="UXC258" s="730"/>
      <c r="UXD258" s="730"/>
      <c r="UXE258" s="730"/>
      <c r="UXF258" s="730"/>
      <c r="UXG258" s="730"/>
      <c r="UXH258" s="730"/>
      <c r="UXI258" s="730"/>
      <c r="UXJ258" s="730"/>
      <c r="UXK258" s="730"/>
      <c r="UXL258" s="730"/>
      <c r="UXM258" s="730"/>
      <c r="UXN258" s="730"/>
      <c r="UXO258" s="730"/>
      <c r="UXP258" s="730"/>
      <c r="UXQ258" s="730"/>
      <c r="UXR258" s="730"/>
      <c r="UXS258" s="730"/>
      <c r="UXT258" s="730"/>
      <c r="UXU258" s="730"/>
      <c r="UXV258" s="730"/>
      <c r="UXW258" s="730"/>
      <c r="UXX258" s="730"/>
      <c r="UXY258" s="730"/>
      <c r="UXZ258" s="730"/>
      <c r="UYA258" s="730"/>
      <c r="UYB258" s="730"/>
      <c r="UYC258" s="730"/>
      <c r="UYD258" s="730"/>
      <c r="UYE258" s="730"/>
      <c r="UYF258" s="730"/>
      <c r="UYG258" s="730"/>
      <c r="UYH258" s="730"/>
      <c r="UYI258" s="730"/>
      <c r="UYJ258" s="730"/>
      <c r="UYK258" s="730"/>
      <c r="UYL258" s="730"/>
      <c r="UYM258" s="730"/>
      <c r="UYN258" s="730"/>
      <c r="UYO258" s="730"/>
      <c r="UYP258" s="730"/>
      <c r="UYQ258" s="730"/>
      <c r="UYR258" s="730"/>
      <c r="UYS258" s="730"/>
      <c r="UYT258" s="730"/>
      <c r="UYU258" s="730"/>
      <c r="UYV258" s="730"/>
      <c r="UYW258" s="730"/>
      <c r="UYX258" s="730"/>
      <c r="UYY258" s="730"/>
      <c r="UYZ258" s="730"/>
      <c r="UZA258" s="730"/>
      <c r="UZB258" s="730"/>
      <c r="UZC258" s="730"/>
      <c r="UZD258" s="730"/>
      <c r="UZE258" s="730"/>
      <c r="UZF258" s="730"/>
      <c r="UZG258" s="730"/>
      <c r="UZH258" s="730"/>
      <c r="UZI258" s="730"/>
      <c r="UZJ258" s="730"/>
      <c r="UZK258" s="730"/>
      <c r="UZL258" s="730"/>
      <c r="UZM258" s="730"/>
      <c r="UZN258" s="730"/>
      <c r="UZO258" s="730"/>
      <c r="UZP258" s="730"/>
      <c r="UZQ258" s="730"/>
      <c r="UZR258" s="730"/>
      <c r="UZS258" s="730"/>
      <c r="UZT258" s="730"/>
      <c r="UZU258" s="730"/>
      <c r="UZV258" s="730"/>
      <c r="UZW258" s="730"/>
      <c r="UZX258" s="730"/>
      <c r="UZY258" s="730"/>
      <c r="UZZ258" s="730"/>
      <c r="VAA258" s="730"/>
      <c r="VAB258" s="730"/>
      <c r="VAC258" s="730"/>
      <c r="VAD258" s="730"/>
      <c r="VAE258" s="730"/>
      <c r="VAF258" s="730"/>
      <c r="VAG258" s="730"/>
      <c r="VAH258" s="730"/>
      <c r="VAI258" s="730"/>
      <c r="VAJ258" s="730"/>
      <c r="VAK258" s="730"/>
      <c r="VAL258" s="730"/>
      <c r="VAM258" s="730"/>
      <c r="VAN258" s="730"/>
      <c r="VAO258" s="730"/>
      <c r="VAP258" s="730"/>
      <c r="VAQ258" s="730"/>
      <c r="VAR258" s="730"/>
      <c r="VAS258" s="730"/>
      <c r="VAT258" s="730"/>
      <c r="VAU258" s="730"/>
      <c r="VAV258" s="730"/>
      <c r="VAW258" s="730"/>
      <c r="VAX258" s="730"/>
      <c r="VAY258" s="730"/>
      <c r="VAZ258" s="730"/>
      <c r="VBA258" s="730"/>
      <c r="VBB258" s="730"/>
      <c r="VBC258" s="730"/>
      <c r="VBD258" s="730"/>
      <c r="VBE258" s="730"/>
      <c r="VBF258" s="730"/>
      <c r="VBG258" s="730"/>
      <c r="VBH258" s="730"/>
      <c r="VBI258" s="730"/>
      <c r="VBJ258" s="730"/>
      <c r="VBK258" s="730"/>
      <c r="VBL258" s="730"/>
      <c r="VBM258" s="730"/>
      <c r="VBN258" s="730"/>
      <c r="VBO258" s="730"/>
      <c r="VBP258" s="730"/>
      <c r="VBQ258" s="730"/>
      <c r="VBR258" s="730"/>
      <c r="VBS258" s="730"/>
      <c r="VBT258" s="730"/>
      <c r="VBU258" s="730"/>
      <c r="VBV258" s="730"/>
      <c r="VBW258" s="730"/>
      <c r="VBX258" s="730"/>
      <c r="VBY258" s="730"/>
      <c r="VBZ258" s="730"/>
      <c r="VCA258" s="730"/>
      <c r="VCB258" s="730"/>
      <c r="VCC258" s="730"/>
      <c r="VCD258" s="730"/>
      <c r="VCE258" s="730"/>
      <c r="VCF258" s="730"/>
      <c r="VCG258" s="730"/>
      <c r="VCH258" s="730"/>
      <c r="VCI258" s="730"/>
      <c r="VCJ258" s="730"/>
      <c r="VCK258" s="730"/>
      <c r="VCL258" s="730"/>
      <c r="VCM258" s="730"/>
      <c r="VCN258" s="730"/>
      <c r="VCO258" s="730"/>
      <c r="VCP258" s="730"/>
      <c r="VCQ258" s="730"/>
      <c r="VCR258" s="730"/>
      <c r="VCS258" s="730"/>
      <c r="VCT258" s="730"/>
      <c r="VCU258" s="730"/>
      <c r="VCV258" s="730"/>
      <c r="VCW258" s="730"/>
      <c r="VCX258" s="730"/>
      <c r="VCY258" s="730"/>
      <c r="VCZ258" s="730"/>
      <c r="VDA258" s="730"/>
      <c r="VDB258" s="730"/>
      <c r="VDC258" s="730"/>
      <c r="VDD258" s="730"/>
      <c r="VDE258" s="730"/>
      <c r="VDF258" s="730"/>
      <c r="VDG258" s="730"/>
      <c r="VDH258" s="730"/>
      <c r="VDI258" s="730"/>
      <c r="VDJ258" s="730"/>
      <c r="VDK258" s="730"/>
      <c r="VDL258" s="730"/>
      <c r="VDM258" s="730"/>
      <c r="VDN258" s="730"/>
      <c r="VDO258" s="730"/>
      <c r="VDP258" s="730"/>
      <c r="VDQ258" s="730"/>
      <c r="VDR258" s="730"/>
      <c r="VDS258" s="730"/>
      <c r="VDT258" s="730"/>
      <c r="VDU258" s="730"/>
      <c r="VDV258" s="730"/>
      <c r="VDW258" s="730"/>
      <c r="VDX258" s="730"/>
      <c r="VDY258" s="730"/>
      <c r="VDZ258" s="730"/>
      <c r="VEA258" s="730"/>
      <c r="VEB258" s="730"/>
      <c r="VEC258" s="730"/>
      <c r="VED258" s="730"/>
      <c r="VEE258" s="730"/>
      <c r="VEF258" s="730"/>
      <c r="VEG258" s="730"/>
      <c r="VEH258" s="730"/>
      <c r="VEI258" s="730"/>
      <c r="VEJ258" s="730"/>
      <c r="VEK258" s="730"/>
      <c r="VEL258" s="730"/>
      <c r="VEM258" s="730"/>
      <c r="VEN258" s="730"/>
      <c r="VEO258" s="730"/>
      <c r="VEP258" s="730"/>
      <c r="VEQ258" s="730"/>
      <c r="VER258" s="730"/>
      <c r="VES258" s="730"/>
      <c r="VET258" s="730"/>
      <c r="VEU258" s="730"/>
      <c r="VEV258" s="730"/>
      <c r="VEW258" s="730"/>
      <c r="VEX258" s="730"/>
      <c r="VEY258" s="730"/>
      <c r="VEZ258" s="730"/>
      <c r="VFA258" s="730"/>
      <c r="VFB258" s="730"/>
      <c r="VFC258" s="730"/>
      <c r="VFD258" s="730"/>
      <c r="VFE258" s="730"/>
      <c r="VFF258" s="730"/>
      <c r="VFG258" s="730"/>
      <c r="VFH258" s="730"/>
      <c r="VFI258" s="730"/>
      <c r="VFJ258" s="730"/>
      <c r="VFK258" s="730"/>
      <c r="VFL258" s="730"/>
      <c r="VFM258" s="730"/>
      <c r="VFN258" s="730"/>
      <c r="VFO258" s="730"/>
      <c r="VFP258" s="730"/>
      <c r="VFQ258" s="730"/>
      <c r="VFR258" s="730"/>
      <c r="VFS258" s="730"/>
      <c r="VFT258" s="730"/>
      <c r="VFU258" s="730"/>
      <c r="VFV258" s="730"/>
      <c r="VFW258" s="730"/>
      <c r="VFX258" s="730"/>
      <c r="VFY258" s="730"/>
      <c r="VFZ258" s="730"/>
      <c r="VGA258" s="730"/>
      <c r="VGB258" s="730"/>
      <c r="VGC258" s="730"/>
      <c r="VGD258" s="730"/>
      <c r="VGE258" s="730"/>
      <c r="VGF258" s="730"/>
      <c r="VGG258" s="730"/>
      <c r="VGH258" s="730"/>
      <c r="VGI258" s="730"/>
      <c r="VGJ258" s="730"/>
      <c r="VGK258" s="730"/>
      <c r="VGL258" s="730"/>
      <c r="VGM258" s="730"/>
      <c r="VGN258" s="730"/>
      <c r="VGO258" s="730"/>
      <c r="VGP258" s="730"/>
      <c r="VGQ258" s="730"/>
      <c r="VGR258" s="730"/>
      <c r="VGS258" s="730"/>
      <c r="VGT258" s="730"/>
      <c r="VGU258" s="730"/>
      <c r="VGV258" s="730"/>
      <c r="VGW258" s="730"/>
      <c r="VGX258" s="730"/>
      <c r="VGY258" s="730"/>
      <c r="VGZ258" s="730"/>
      <c r="VHA258" s="730"/>
      <c r="VHB258" s="730"/>
      <c r="VHC258" s="730"/>
      <c r="VHD258" s="730"/>
      <c r="VHE258" s="730"/>
      <c r="VHF258" s="730"/>
      <c r="VHG258" s="730"/>
      <c r="VHH258" s="730"/>
      <c r="VHI258" s="730"/>
      <c r="VHJ258" s="730"/>
      <c r="VHK258" s="730"/>
      <c r="VHL258" s="730"/>
      <c r="VHM258" s="730"/>
      <c r="VHN258" s="730"/>
      <c r="VHO258" s="730"/>
      <c r="VHP258" s="730"/>
      <c r="VHQ258" s="730"/>
      <c r="VHR258" s="730"/>
      <c r="VHS258" s="730"/>
      <c r="VHT258" s="730"/>
      <c r="VHU258" s="730"/>
      <c r="VHV258" s="730"/>
      <c r="VHW258" s="730"/>
      <c r="VHX258" s="730"/>
      <c r="VHY258" s="730"/>
      <c r="VHZ258" s="730"/>
      <c r="VIA258" s="730"/>
      <c r="VIB258" s="730"/>
      <c r="VIC258" s="730"/>
      <c r="VID258" s="730"/>
      <c r="VIE258" s="730"/>
      <c r="VIF258" s="730"/>
      <c r="VIG258" s="730"/>
      <c r="VIH258" s="730"/>
      <c r="VII258" s="730"/>
      <c r="VIJ258" s="730"/>
      <c r="VIK258" s="730"/>
      <c r="VIL258" s="730"/>
      <c r="VIM258" s="730"/>
      <c r="VIN258" s="730"/>
      <c r="VIO258" s="730"/>
      <c r="VIP258" s="730"/>
      <c r="VIQ258" s="730"/>
      <c r="VIR258" s="730"/>
      <c r="VIS258" s="730"/>
      <c r="VIT258" s="730"/>
      <c r="VIU258" s="730"/>
      <c r="VIV258" s="730"/>
      <c r="VIW258" s="730"/>
      <c r="VIX258" s="730"/>
      <c r="VIY258" s="730"/>
      <c r="VIZ258" s="730"/>
      <c r="VJA258" s="730"/>
      <c r="VJB258" s="730"/>
      <c r="VJC258" s="730"/>
      <c r="VJD258" s="730"/>
      <c r="VJE258" s="730"/>
      <c r="VJF258" s="730"/>
      <c r="VJG258" s="730"/>
      <c r="VJH258" s="730"/>
      <c r="VJI258" s="730"/>
      <c r="VJJ258" s="730"/>
      <c r="VJK258" s="730"/>
      <c r="VJL258" s="730"/>
      <c r="VJM258" s="730"/>
      <c r="VJN258" s="730"/>
      <c r="VJO258" s="730"/>
      <c r="VJP258" s="730"/>
      <c r="VJQ258" s="730"/>
      <c r="VJR258" s="730"/>
      <c r="VJS258" s="730"/>
      <c r="VJT258" s="730"/>
      <c r="VJU258" s="730"/>
      <c r="VJV258" s="730"/>
      <c r="VJW258" s="730"/>
      <c r="VJX258" s="730"/>
      <c r="VJY258" s="730"/>
      <c r="VJZ258" s="730"/>
      <c r="VKA258" s="730"/>
      <c r="VKB258" s="730"/>
      <c r="VKC258" s="730"/>
      <c r="VKD258" s="730"/>
      <c r="VKE258" s="730"/>
      <c r="VKF258" s="730"/>
      <c r="VKG258" s="730"/>
      <c r="VKH258" s="730"/>
      <c r="VKI258" s="730"/>
      <c r="VKJ258" s="730"/>
      <c r="VKK258" s="730"/>
      <c r="VKL258" s="730"/>
      <c r="VKM258" s="730"/>
      <c r="VKN258" s="730"/>
      <c r="VKO258" s="730"/>
      <c r="VKP258" s="730"/>
      <c r="VKQ258" s="730"/>
      <c r="VKR258" s="730"/>
      <c r="VKS258" s="730"/>
      <c r="VKT258" s="730"/>
      <c r="VKU258" s="730"/>
      <c r="VKV258" s="730"/>
      <c r="VKW258" s="730"/>
      <c r="VKX258" s="730"/>
      <c r="VKY258" s="730"/>
      <c r="VKZ258" s="730"/>
      <c r="VLA258" s="730"/>
      <c r="VLB258" s="730"/>
      <c r="VLC258" s="730"/>
      <c r="VLD258" s="730"/>
      <c r="VLE258" s="730"/>
      <c r="VLF258" s="730"/>
      <c r="VLG258" s="730"/>
      <c r="VLH258" s="730"/>
      <c r="VLI258" s="730"/>
      <c r="VLJ258" s="730"/>
      <c r="VLK258" s="730"/>
      <c r="VLL258" s="730"/>
      <c r="VLM258" s="730"/>
      <c r="VLN258" s="730"/>
      <c r="VLO258" s="730"/>
      <c r="VLP258" s="730"/>
      <c r="VLQ258" s="730"/>
      <c r="VLR258" s="730"/>
      <c r="VLS258" s="730"/>
      <c r="VLT258" s="730"/>
      <c r="VLU258" s="730"/>
      <c r="VLV258" s="730"/>
      <c r="VLW258" s="730"/>
      <c r="VLX258" s="730"/>
      <c r="VLY258" s="730"/>
      <c r="VLZ258" s="730"/>
      <c r="VMA258" s="730"/>
      <c r="VMB258" s="730"/>
      <c r="VMC258" s="730"/>
      <c r="VMD258" s="730"/>
      <c r="VME258" s="730"/>
      <c r="VMF258" s="730"/>
      <c r="VMG258" s="730"/>
      <c r="VMH258" s="730"/>
      <c r="VMI258" s="730"/>
      <c r="VMJ258" s="730"/>
      <c r="VMK258" s="730"/>
      <c r="VML258" s="730"/>
      <c r="VMM258" s="730"/>
      <c r="VMN258" s="730"/>
      <c r="VMO258" s="730"/>
      <c r="VMP258" s="730"/>
      <c r="VMQ258" s="730"/>
      <c r="VMR258" s="730"/>
      <c r="VMS258" s="730"/>
      <c r="VMT258" s="730"/>
      <c r="VMU258" s="730"/>
      <c r="VMV258" s="730"/>
      <c r="VMW258" s="730"/>
      <c r="VMX258" s="730"/>
      <c r="VMY258" s="730"/>
      <c r="VMZ258" s="730"/>
      <c r="VNA258" s="730"/>
      <c r="VNB258" s="730"/>
      <c r="VNC258" s="730"/>
      <c r="VND258" s="730"/>
      <c r="VNE258" s="730"/>
      <c r="VNF258" s="730"/>
      <c r="VNG258" s="730"/>
      <c r="VNH258" s="730"/>
      <c r="VNI258" s="730"/>
      <c r="VNJ258" s="730"/>
      <c r="VNK258" s="730"/>
      <c r="VNL258" s="730"/>
      <c r="VNM258" s="730"/>
      <c r="VNN258" s="730"/>
      <c r="VNO258" s="730"/>
      <c r="VNP258" s="730"/>
      <c r="VNQ258" s="730"/>
      <c r="VNR258" s="730"/>
      <c r="VNS258" s="730"/>
      <c r="VNT258" s="730"/>
      <c r="VNU258" s="730"/>
      <c r="VNV258" s="730"/>
      <c r="VNW258" s="730"/>
      <c r="VNX258" s="730"/>
      <c r="VNY258" s="730"/>
      <c r="VNZ258" s="730"/>
      <c r="VOA258" s="730"/>
      <c r="VOB258" s="730"/>
      <c r="VOC258" s="730"/>
      <c r="VOD258" s="730"/>
      <c r="VOE258" s="730"/>
      <c r="VOF258" s="730"/>
      <c r="VOG258" s="730"/>
      <c r="VOH258" s="730"/>
      <c r="VOI258" s="730"/>
      <c r="VOJ258" s="730"/>
      <c r="VOK258" s="730"/>
      <c r="VOL258" s="730"/>
      <c r="VOM258" s="730"/>
      <c r="VON258" s="730"/>
      <c r="VOO258" s="730"/>
      <c r="VOP258" s="730"/>
      <c r="VOQ258" s="730"/>
      <c r="VOR258" s="730"/>
      <c r="VOS258" s="730"/>
      <c r="VOT258" s="730"/>
      <c r="VOU258" s="730"/>
      <c r="VOV258" s="730"/>
      <c r="VOW258" s="730"/>
      <c r="VOX258" s="730"/>
      <c r="VOY258" s="730"/>
      <c r="VOZ258" s="730"/>
      <c r="VPA258" s="730"/>
      <c r="VPB258" s="730"/>
      <c r="VPC258" s="730"/>
      <c r="VPD258" s="730"/>
      <c r="VPE258" s="730"/>
      <c r="VPF258" s="730"/>
      <c r="VPG258" s="730"/>
      <c r="VPH258" s="730"/>
      <c r="VPI258" s="730"/>
      <c r="VPJ258" s="730"/>
      <c r="VPK258" s="730"/>
      <c r="VPL258" s="730"/>
      <c r="VPM258" s="730"/>
      <c r="VPN258" s="730"/>
      <c r="VPO258" s="730"/>
      <c r="VPP258" s="730"/>
      <c r="VPQ258" s="730"/>
      <c r="VPR258" s="730"/>
      <c r="VPS258" s="730"/>
      <c r="VPT258" s="730"/>
      <c r="VPU258" s="730"/>
      <c r="VPV258" s="730"/>
      <c r="VPW258" s="730"/>
      <c r="VPX258" s="730"/>
      <c r="VPY258" s="730"/>
      <c r="VPZ258" s="730"/>
      <c r="VQA258" s="730"/>
      <c r="VQB258" s="730"/>
      <c r="VQC258" s="730"/>
      <c r="VQD258" s="730"/>
      <c r="VQE258" s="730"/>
      <c r="VQF258" s="730"/>
      <c r="VQG258" s="730"/>
      <c r="VQH258" s="730"/>
      <c r="VQI258" s="730"/>
      <c r="VQJ258" s="730"/>
      <c r="VQK258" s="730"/>
      <c r="VQL258" s="730"/>
      <c r="VQM258" s="730"/>
      <c r="VQN258" s="730"/>
      <c r="VQO258" s="730"/>
      <c r="VQP258" s="730"/>
      <c r="VQQ258" s="730"/>
      <c r="VQR258" s="730"/>
      <c r="VQS258" s="730"/>
      <c r="VQT258" s="730"/>
      <c r="VQU258" s="730"/>
      <c r="VQV258" s="730"/>
      <c r="VQW258" s="730"/>
      <c r="VQX258" s="730"/>
      <c r="VQY258" s="730"/>
      <c r="VQZ258" s="730"/>
      <c r="VRA258" s="730"/>
      <c r="VRB258" s="730"/>
      <c r="VRC258" s="730"/>
      <c r="VRD258" s="730"/>
      <c r="VRE258" s="730"/>
      <c r="VRF258" s="730"/>
      <c r="VRG258" s="730"/>
      <c r="VRH258" s="730"/>
      <c r="VRI258" s="730"/>
      <c r="VRJ258" s="730"/>
      <c r="VRK258" s="730"/>
      <c r="VRL258" s="730"/>
      <c r="VRM258" s="730"/>
      <c r="VRN258" s="730"/>
      <c r="VRO258" s="730"/>
      <c r="VRP258" s="730"/>
      <c r="VRQ258" s="730"/>
      <c r="VRR258" s="730"/>
      <c r="VRS258" s="730"/>
      <c r="VRT258" s="730"/>
      <c r="VRU258" s="730"/>
      <c r="VRV258" s="730"/>
      <c r="VRW258" s="730"/>
      <c r="VRX258" s="730"/>
      <c r="VRY258" s="730"/>
      <c r="VRZ258" s="730"/>
      <c r="VSA258" s="730"/>
      <c r="VSB258" s="730"/>
      <c r="VSC258" s="730"/>
      <c r="VSD258" s="730"/>
      <c r="VSE258" s="730"/>
      <c r="VSF258" s="730"/>
      <c r="VSG258" s="730"/>
      <c r="VSH258" s="730"/>
      <c r="VSI258" s="730"/>
      <c r="VSJ258" s="730"/>
      <c r="VSK258" s="730"/>
      <c r="VSL258" s="730"/>
      <c r="VSM258" s="730"/>
      <c r="VSN258" s="730"/>
      <c r="VSO258" s="730"/>
      <c r="VSP258" s="730"/>
      <c r="VSQ258" s="730"/>
      <c r="VSR258" s="730"/>
      <c r="VSS258" s="730"/>
      <c r="VST258" s="730"/>
      <c r="VSU258" s="730"/>
      <c r="VSV258" s="730"/>
      <c r="VSW258" s="730"/>
      <c r="VSX258" s="730"/>
      <c r="VSY258" s="730"/>
      <c r="VSZ258" s="730"/>
      <c r="VTA258" s="730"/>
      <c r="VTB258" s="730"/>
      <c r="VTC258" s="730"/>
      <c r="VTD258" s="730"/>
      <c r="VTE258" s="730"/>
      <c r="VTF258" s="730"/>
      <c r="VTG258" s="730"/>
      <c r="VTH258" s="730"/>
      <c r="VTI258" s="730"/>
      <c r="VTJ258" s="730"/>
      <c r="VTK258" s="730"/>
      <c r="VTL258" s="730"/>
      <c r="VTM258" s="730"/>
      <c r="VTN258" s="730"/>
      <c r="VTO258" s="730"/>
      <c r="VTP258" s="730"/>
      <c r="VTQ258" s="730"/>
      <c r="VTR258" s="730"/>
      <c r="VTS258" s="730"/>
      <c r="VTT258" s="730"/>
      <c r="VTU258" s="730"/>
      <c r="VTV258" s="730"/>
      <c r="VTW258" s="730"/>
      <c r="VTX258" s="730"/>
      <c r="VTY258" s="730"/>
      <c r="VTZ258" s="730"/>
      <c r="VUA258" s="730"/>
      <c r="VUB258" s="730"/>
      <c r="VUC258" s="730"/>
      <c r="VUD258" s="730"/>
      <c r="VUE258" s="730"/>
      <c r="VUF258" s="730"/>
      <c r="VUG258" s="730"/>
      <c r="VUH258" s="730"/>
      <c r="VUI258" s="730"/>
      <c r="VUJ258" s="730"/>
      <c r="VUK258" s="730"/>
      <c r="VUL258" s="730"/>
      <c r="VUM258" s="730"/>
      <c r="VUN258" s="730"/>
      <c r="VUO258" s="730"/>
      <c r="VUP258" s="730"/>
      <c r="VUQ258" s="730"/>
      <c r="VUR258" s="730"/>
      <c r="VUS258" s="730"/>
      <c r="VUT258" s="730"/>
      <c r="VUU258" s="730"/>
      <c r="VUV258" s="730"/>
      <c r="VUW258" s="730"/>
      <c r="VUX258" s="730"/>
      <c r="VUY258" s="730"/>
      <c r="VUZ258" s="730"/>
      <c r="VVA258" s="730"/>
      <c r="VVB258" s="730"/>
      <c r="VVC258" s="730"/>
      <c r="VVD258" s="730"/>
      <c r="VVE258" s="730"/>
      <c r="VVF258" s="730"/>
      <c r="VVG258" s="730"/>
      <c r="VVH258" s="730"/>
      <c r="VVI258" s="730"/>
      <c r="VVJ258" s="730"/>
      <c r="VVK258" s="730"/>
      <c r="VVL258" s="730"/>
      <c r="VVM258" s="730"/>
      <c r="VVN258" s="730"/>
      <c r="VVO258" s="730"/>
      <c r="VVP258" s="730"/>
      <c r="VVQ258" s="730"/>
      <c r="VVR258" s="730"/>
      <c r="VVS258" s="730"/>
      <c r="VVT258" s="730"/>
      <c r="VVU258" s="730"/>
      <c r="VVV258" s="730"/>
      <c r="VVW258" s="730"/>
      <c r="VVX258" s="730"/>
      <c r="VVY258" s="730"/>
      <c r="VVZ258" s="730"/>
      <c r="VWA258" s="730"/>
      <c r="VWB258" s="730"/>
      <c r="VWC258" s="730"/>
      <c r="VWD258" s="730"/>
      <c r="VWE258" s="730"/>
      <c r="VWF258" s="730"/>
      <c r="VWG258" s="730"/>
      <c r="VWH258" s="730"/>
      <c r="VWI258" s="730"/>
      <c r="VWJ258" s="730"/>
      <c r="VWK258" s="730"/>
      <c r="VWL258" s="730"/>
      <c r="VWM258" s="730"/>
      <c r="VWN258" s="730"/>
      <c r="VWO258" s="730"/>
      <c r="VWP258" s="730"/>
      <c r="VWQ258" s="730"/>
      <c r="VWR258" s="730"/>
      <c r="VWS258" s="730"/>
      <c r="VWT258" s="730"/>
      <c r="VWU258" s="730"/>
      <c r="VWV258" s="730"/>
      <c r="VWW258" s="730"/>
      <c r="VWX258" s="730"/>
      <c r="VWY258" s="730"/>
      <c r="VWZ258" s="730"/>
      <c r="VXA258" s="730"/>
      <c r="VXB258" s="730"/>
      <c r="VXC258" s="730"/>
      <c r="VXD258" s="730"/>
      <c r="VXE258" s="730"/>
      <c r="VXF258" s="730"/>
      <c r="VXG258" s="730"/>
      <c r="VXH258" s="730"/>
      <c r="VXI258" s="730"/>
      <c r="VXJ258" s="730"/>
      <c r="VXK258" s="730"/>
      <c r="VXL258" s="730"/>
      <c r="VXM258" s="730"/>
      <c r="VXN258" s="730"/>
      <c r="VXO258" s="730"/>
      <c r="VXP258" s="730"/>
      <c r="VXQ258" s="730"/>
      <c r="VXR258" s="730"/>
      <c r="VXS258" s="730"/>
      <c r="VXT258" s="730"/>
      <c r="VXU258" s="730"/>
      <c r="VXV258" s="730"/>
      <c r="VXW258" s="730"/>
      <c r="VXX258" s="730"/>
      <c r="VXY258" s="730"/>
      <c r="VXZ258" s="730"/>
      <c r="VYA258" s="730"/>
      <c r="VYB258" s="730"/>
      <c r="VYC258" s="730"/>
      <c r="VYD258" s="730"/>
      <c r="VYE258" s="730"/>
      <c r="VYF258" s="730"/>
      <c r="VYG258" s="730"/>
      <c r="VYH258" s="730"/>
      <c r="VYI258" s="730"/>
      <c r="VYJ258" s="730"/>
      <c r="VYK258" s="730"/>
      <c r="VYL258" s="730"/>
      <c r="VYM258" s="730"/>
      <c r="VYN258" s="730"/>
      <c r="VYO258" s="730"/>
      <c r="VYP258" s="730"/>
      <c r="VYQ258" s="730"/>
      <c r="VYR258" s="730"/>
      <c r="VYS258" s="730"/>
      <c r="VYT258" s="730"/>
      <c r="VYU258" s="730"/>
      <c r="VYV258" s="730"/>
      <c r="VYW258" s="730"/>
      <c r="VYX258" s="730"/>
      <c r="VYY258" s="730"/>
      <c r="VYZ258" s="730"/>
      <c r="VZA258" s="730"/>
      <c r="VZB258" s="730"/>
      <c r="VZC258" s="730"/>
      <c r="VZD258" s="730"/>
      <c r="VZE258" s="730"/>
      <c r="VZF258" s="730"/>
      <c r="VZG258" s="730"/>
      <c r="VZH258" s="730"/>
      <c r="VZI258" s="730"/>
      <c r="VZJ258" s="730"/>
      <c r="VZK258" s="730"/>
      <c r="VZL258" s="730"/>
      <c r="VZM258" s="730"/>
      <c r="VZN258" s="730"/>
      <c r="VZO258" s="730"/>
      <c r="VZP258" s="730"/>
      <c r="VZQ258" s="730"/>
      <c r="VZR258" s="730"/>
      <c r="VZS258" s="730"/>
      <c r="VZT258" s="730"/>
      <c r="VZU258" s="730"/>
      <c r="VZV258" s="730"/>
      <c r="VZW258" s="730"/>
      <c r="VZX258" s="730"/>
      <c r="VZY258" s="730"/>
      <c r="VZZ258" s="730"/>
      <c r="WAA258" s="730"/>
      <c r="WAB258" s="730"/>
      <c r="WAC258" s="730"/>
      <c r="WAD258" s="730"/>
      <c r="WAE258" s="730"/>
      <c r="WAF258" s="730"/>
      <c r="WAG258" s="730"/>
      <c r="WAH258" s="730"/>
      <c r="WAI258" s="730"/>
      <c r="WAJ258" s="730"/>
      <c r="WAK258" s="730"/>
      <c r="WAL258" s="730"/>
      <c r="WAM258" s="730"/>
      <c r="WAN258" s="730"/>
      <c r="WAO258" s="730"/>
      <c r="WAP258" s="730"/>
      <c r="WAQ258" s="730"/>
      <c r="WAR258" s="730"/>
      <c r="WAS258" s="730"/>
      <c r="WAT258" s="730"/>
      <c r="WAU258" s="730"/>
      <c r="WAV258" s="730"/>
      <c r="WAW258" s="730"/>
      <c r="WAX258" s="730"/>
      <c r="WAY258" s="730"/>
      <c r="WAZ258" s="730"/>
      <c r="WBA258" s="730"/>
      <c r="WBB258" s="730"/>
      <c r="WBC258" s="730"/>
      <c r="WBD258" s="730"/>
      <c r="WBE258" s="730"/>
      <c r="WBF258" s="730"/>
      <c r="WBG258" s="730"/>
      <c r="WBH258" s="730"/>
      <c r="WBI258" s="730"/>
      <c r="WBJ258" s="730"/>
      <c r="WBK258" s="730"/>
      <c r="WBL258" s="730"/>
      <c r="WBM258" s="730"/>
      <c r="WBN258" s="730"/>
      <c r="WBO258" s="730"/>
      <c r="WBP258" s="730"/>
      <c r="WBQ258" s="730"/>
      <c r="WBR258" s="730"/>
      <c r="WBS258" s="730"/>
      <c r="WBT258" s="730"/>
      <c r="WBU258" s="730"/>
      <c r="WBV258" s="730"/>
      <c r="WBW258" s="730"/>
      <c r="WBX258" s="730"/>
      <c r="WBY258" s="730"/>
      <c r="WBZ258" s="730"/>
      <c r="WCA258" s="730"/>
      <c r="WCB258" s="730"/>
      <c r="WCC258" s="730"/>
      <c r="WCD258" s="730"/>
      <c r="WCE258" s="730"/>
      <c r="WCF258" s="730"/>
      <c r="WCG258" s="730"/>
      <c r="WCH258" s="730"/>
      <c r="WCI258" s="730"/>
      <c r="WCJ258" s="730"/>
      <c r="WCK258" s="730"/>
      <c r="WCL258" s="730"/>
      <c r="WCM258" s="730"/>
      <c r="WCN258" s="730"/>
      <c r="WCO258" s="730"/>
      <c r="WCP258" s="730"/>
      <c r="WCQ258" s="730"/>
      <c r="WCR258" s="730"/>
      <c r="WCS258" s="730"/>
      <c r="WCT258" s="730"/>
      <c r="WCU258" s="730"/>
      <c r="WCV258" s="730"/>
      <c r="WCW258" s="730"/>
      <c r="WCX258" s="730"/>
      <c r="WCY258" s="730"/>
      <c r="WCZ258" s="730"/>
      <c r="WDA258" s="730"/>
      <c r="WDB258" s="730"/>
      <c r="WDC258" s="730"/>
      <c r="WDD258" s="730"/>
      <c r="WDE258" s="730"/>
      <c r="WDF258" s="730"/>
      <c r="WDG258" s="730"/>
      <c r="WDH258" s="730"/>
      <c r="WDI258" s="730"/>
      <c r="WDJ258" s="730"/>
      <c r="WDK258" s="730"/>
      <c r="WDL258" s="730"/>
      <c r="WDM258" s="730"/>
      <c r="WDN258" s="730"/>
      <c r="WDO258" s="730"/>
      <c r="WDP258" s="730"/>
      <c r="WDQ258" s="730"/>
      <c r="WDR258" s="730"/>
      <c r="WDS258" s="730"/>
      <c r="WDT258" s="730"/>
      <c r="WDU258" s="730"/>
      <c r="WDV258" s="730"/>
      <c r="WDW258" s="730"/>
      <c r="WDX258" s="730"/>
      <c r="WDY258" s="730"/>
      <c r="WDZ258" s="730"/>
      <c r="WEA258" s="730"/>
      <c r="WEB258" s="730"/>
      <c r="WEC258" s="730"/>
      <c r="WED258" s="730"/>
      <c r="WEE258" s="730"/>
      <c r="WEF258" s="730"/>
      <c r="WEG258" s="730"/>
      <c r="WEH258" s="730"/>
      <c r="WEI258" s="730"/>
      <c r="WEJ258" s="730"/>
      <c r="WEK258" s="730"/>
      <c r="WEL258" s="730"/>
      <c r="WEM258" s="730"/>
      <c r="WEN258" s="730"/>
      <c r="WEO258" s="730"/>
      <c r="WEP258" s="730"/>
      <c r="WEQ258" s="730"/>
      <c r="WER258" s="730"/>
      <c r="WES258" s="730"/>
      <c r="WET258" s="730"/>
      <c r="WEU258" s="730"/>
      <c r="WEV258" s="730"/>
      <c r="WEW258" s="730"/>
      <c r="WEX258" s="730"/>
      <c r="WEY258" s="730"/>
      <c r="WEZ258" s="730"/>
      <c r="WFA258" s="730"/>
      <c r="WFB258" s="730"/>
      <c r="WFC258" s="730"/>
      <c r="WFD258" s="730"/>
      <c r="WFE258" s="730"/>
      <c r="WFF258" s="730"/>
      <c r="WFG258" s="730"/>
      <c r="WFH258" s="730"/>
      <c r="WFI258" s="730"/>
      <c r="WFJ258" s="730"/>
      <c r="WFK258" s="730"/>
      <c r="WFL258" s="730"/>
      <c r="WFM258" s="730"/>
      <c r="WFN258" s="730"/>
      <c r="WFO258" s="730"/>
      <c r="WFP258" s="730"/>
      <c r="WFQ258" s="730"/>
      <c r="WFR258" s="730"/>
      <c r="WFS258" s="730"/>
      <c r="WFT258" s="730"/>
      <c r="WFU258" s="730"/>
      <c r="WFV258" s="730"/>
      <c r="WFW258" s="730"/>
      <c r="WFX258" s="730"/>
      <c r="WFY258" s="730"/>
      <c r="WFZ258" s="730"/>
      <c r="WGA258" s="730"/>
      <c r="WGB258" s="730"/>
      <c r="WGC258" s="730"/>
      <c r="WGD258" s="730"/>
      <c r="WGE258" s="730"/>
      <c r="WGF258" s="730"/>
      <c r="WGG258" s="730"/>
      <c r="WGH258" s="730"/>
      <c r="WGI258" s="730"/>
      <c r="WGJ258" s="730"/>
      <c r="WGK258" s="730"/>
      <c r="WGL258" s="730"/>
      <c r="WGM258" s="730"/>
      <c r="WGN258" s="730"/>
      <c r="WGO258" s="730"/>
      <c r="WGP258" s="730"/>
      <c r="WGQ258" s="730"/>
      <c r="WGR258" s="730"/>
      <c r="WGS258" s="730"/>
      <c r="WGT258" s="730"/>
      <c r="WGU258" s="730"/>
      <c r="WGV258" s="730"/>
      <c r="WGW258" s="730"/>
      <c r="WGX258" s="730"/>
      <c r="WGY258" s="730"/>
      <c r="WGZ258" s="730"/>
      <c r="WHA258" s="730"/>
      <c r="WHB258" s="730"/>
      <c r="WHC258" s="730"/>
      <c r="WHD258" s="730"/>
      <c r="WHE258" s="730"/>
      <c r="WHF258" s="730"/>
      <c r="WHG258" s="730"/>
      <c r="WHH258" s="730"/>
      <c r="WHI258" s="730"/>
      <c r="WHJ258" s="730"/>
      <c r="WHK258" s="730"/>
      <c r="WHL258" s="730"/>
      <c r="WHM258" s="730"/>
      <c r="WHN258" s="730"/>
      <c r="WHO258" s="730"/>
      <c r="WHP258" s="730"/>
      <c r="WHQ258" s="730"/>
      <c r="WHR258" s="730"/>
      <c r="WHS258" s="730"/>
      <c r="WHT258" s="730"/>
      <c r="WHU258" s="730"/>
      <c r="WHV258" s="730"/>
      <c r="WHW258" s="730"/>
      <c r="WHX258" s="730"/>
      <c r="WHY258" s="730"/>
      <c r="WHZ258" s="730"/>
      <c r="WIA258" s="730"/>
      <c r="WIB258" s="730"/>
      <c r="WIC258" s="730"/>
      <c r="WID258" s="730"/>
      <c r="WIE258" s="730"/>
      <c r="WIF258" s="730"/>
      <c r="WIG258" s="730"/>
      <c r="WIH258" s="730"/>
      <c r="WII258" s="730"/>
      <c r="WIJ258" s="730"/>
      <c r="WIK258" s="730"/>
      <c r="WIL258" s="730"/>
      <c r="WIM258" s="730"/>
      <c r="WIN258" s="730"/>
      <c r="WIO258" s="730"/>
      <c r="WIP258" s="730"/>
      <c r="WIQ258" s="730"/>
      <c r="WIR258" s="730"/>
      <c r="WIS258" s="730"/>
      <c r="WIT258" s="730"/>
      <c r="WIU258" s="730"/>
      <c r="WIV258" s="730"/>
      <c r="WIW258" s="730"/>
      <c r="WIX258" s="730"/>
      <c r="WIY258" s="730"/>
      <c r="WIZ258" s="730"/>
      <c r="WJA258" s="730"/>
      <c r="WJB258" s="730"/>
      <c r="WJC258" s="730"/>
      <c r="WJD258" s="730"/>
      <c r="WJE258" s="730"/>
      <c r="WJF258" s="730"/>
      <c r="WJG258" s="730"/>
      <c r="WJH258" s="730"/>
      <c r="WJI258" s="730"/>
      <c r="WJJ258" s="730"/>
      <c r="WJK258" s="730"/>
      <c r="WJL258" s="730"/>
      <c r="WJM258" s="730"/>
      <c r="WJN258" s="730"/>
      <c r="WJO258" s="730"/>
      <c r="WJP258" s="730"/>
      <c r="WJQ258" s="730"/>
      <c r="WJR258" s="730"/>
      <c r="WJS258" s="730"/>
      <c r="WJT258" s="730"/>
      <c r="WJU258" s="730"/>
      <c r="WJV258" s="730"/>
      <c r="WJW258" s="730"/>
      <c r="WJX258" s="730"/>
      <c r="WJY258" s="730"/>
      <c r="WJZ258" s="730"/>
      <c r="WKA258" s="730"/>
      <c r="WKB258" s="730"/>
      <c r="WKC258" s="730"/>
      <c r="WKD258" s="730"/>
      <c r="WKE258" s="730"/>
      <c r="WKF258" s="730"/>
      <c r="WKG258" s="730"/>
      <c r="WKH258" s="730"/>
      <c r="WKI258" s="730"/>
      <c r="WKJ258" s="730"/>
      <c r="WKK258" s="730"/>
      <c r="WKL258" s="730"/>
      <c r="WKM258" s="730"/>
      <c r="WKN258" s="730"/>
      <c r="WKO258" s="730"/>
      <c r="WKP258" s="730"/>
      <c r="WKQ258" s="730"/>
      <c r="WKR258" s="730"/>
      <c r="WKS258" s="730"/>
      <c r="WKT258" s="730"/>
      <c r="WKU258" s="730"/>
      <c r="WKV258" s="730"/>
      <c r="WKW258" s="730"/>
      <c r="WKX258" s="730"/>
      <c r="WKY258" s="730"/>
      <c r="WKZ258" s="730"/>
      <c r="WLA258" s="730"/>
      <c r="WLB258" s="730"/>
      <c r="WLC258" s="730"/>
      <c r="WLD258" s="730"/>
      <c r="WLE258" s="730"/>
      <c r="WLF258" s="730"/>
      <c r="WLG258" s="730"/>
      <c r="WLH258" s="730"/>
      <c r="WLI258" s="730"/>
      <c r="WLJ258" s="730"/>
      <c r="WLK258" s="730"/>
      <c r="WLL258" s="730"/>
      <c r="WLM258" s="730"/>
      <c r="WLN258" s="730"/>
      <c r="WLO258" s="730"/>
      <c r="WLP258" s="730"/>
      <c r="WLQ258" s="730"/>
      <c r="WLR258" s="730"/>
      <c r="WLS258" s="730"/>
      <c r="WLT258" s="730"/>
      <c r="WLU258" s="730"/>
      <c r="WLV258" s="730"/>
      <c r="WLW258" s="730"/>
      <c r="WLX258" s="730"/>
      <c r="WLY258" s="730"/>
      <c r="WLZ258" s="730"/>
      <c r="WMA258" s="730"/>
      <c r="WMB258" s="730"/>
      <c r="WMC258" s="730"/>
      <c r="WMD258" s="730"/>
      <c r="WME258" s="730"/>
      <c r="WMF258" s="730"/>
      <c r="WMG258" s="730"/>
      <c r="WMH258" s="730"/>
      <c r="WMI258" s="730"/>
      <c r="WMJ258" s="730"/>
      <c r="WMK258" s="730"/>
      <c r="WML258" s="730"/>
      <c r="WMM258" s="730"/>
      <c r="WMN258" s="730"/>
      <c r="WMO258" s="730"/>
      <c r="WMP258" s="730"/>
      <c r="WMQ258" s="730"/>
      <c r="WMR258" s="730"/>
      <c r="WMS258" s="730"/>
      <c r="WMT258" s="730"/>
      <c r="WMU258" s="730"/>
      <c r="WMV258" s="730"/>
      <c r="WMW258" s="730"/>
      <c r="WMX258" s="730"/>
      <c r="WMY258" s="730"/>
      <c r="WMZ258" s="730"/>
      <c r="WNA258" s="730"/>
      <c r="WNB258" s="730"/>
      <c r="WNC258" s="730"/>
      <c r="WND258" s="730"/>
      <c r="WNE258" s="730"/>
      <c r="WNF258" s="730"/>
      <c r="WNG258" s="730"/>
      <c r="WNH258" s="730"/>
      <c r="WNI258" s="730"/>
      <c r="WNJ258" s="730"/>
      <c r="WNK258" s="730"/>
      <c r="WNL258" s="730"/>
      <c r="WNM258" s="730"/>
      <c r="WNN258" s="730"/>
      <c r="WNO258" s="730"/>
      <c r="WNP258" s="730"/>
      <c r="WNQ258" s="730"/>
      <c r="WNR258" s="730"/>
      <c r="WNS258" s="730"/>
      <c r="WNT258" s="730"/>
      <c r="WNU258" s="730"/>
      <c r="WNV258" s="730"/>
      <c r="WNW258" s="730"/>
      <c r="WNX258" s="730"/>
      <c r="WNY258" s="730"/>
      <c r="WNZ258" s="730"/>
      <c r="WOA258" s="730"/>
      <c r="WOB258" s="730"/>
      <c r="WOC258" s="730"/>
      <c r="WOD258" s="730"/>
      <c r="WOE258" s="730"/>
      <c r="WOF258" s="730"/>
      <c r="WOG258" s="730"/>
      <c r="WOH258" s="730"/>
      <c r="WOI258" s="730"/>
      <c r="WOJ258" s="730"/>
      <c r="WOK258" s="730"/>
      <c r="WOL258" s="730"/>
      <c r="WOM258" s="730"/>
      <c r="WON258" s="730"/>
      <c r="WOO258" s="730"/>
      <c r="WOP258" s="730"/>
      <c r="WOQ258" s="730"/>
      <c r="WOR258" s="730"/>
      <c r="WOS258" s="730"/>
      <c r="WOT258" s="730"/>
      <c r="WOU258" s="730"/>
      <c r="WOV258" s="730"/>
      <c r="WOW258" s="730"/>
      <c r="WOX258" s="730"/>
      <c r="WOY258" s="730"/>
      <c r="WOZ258" s="730"/>
      <c r="WPA258" s="730"/>
      <c r="WPB258" s="730"/>
      <c r="WPC258" s="730"/>
      <c r="WPD258" s="730"/>
      <c r="WPE258" s="730"/>
      <c r="WPF258" s="730"/>
      <c r="WPG258" s="730"/>
      <c r="WPH258" s="730"/>
      <c r="WPI258" s="730"/>
      <c r="WPJ258" s="730"/>
      <c r="WPK258" s="730"/>
      <c r="WPL258" s="730"/>
      <c r="WPM258" s="730"/>
      <c r="WPN258" s="730"/>
      <c r="WPO258" s="730"/>
      <c r="WPP258" s="730"/>
      <c r="WPQ258" s="730"/>
      <c r="WPR258" s="730"/>
      <c r="WPS258" s="730"/>
      <c r="WPT258" s="730"/>
      <c r="WPU258" s="730"/>
      <c r="WPV258" s="730"/>
      <c r="WPW258" s="730"/>
      <c r="WPX258" s="730"/>
      <c r="WPY258" s="730"/>
      <c r="WPZ258" s="730"/>
      <c r="WQA258" s="730"/>
      <c r="WQB258" s="730"/>
      <c r="WQC258" s="730"/>
      <c r="WQD258" s="730"/>
      <c r="WQE258" s="730"/>
      <c r="WQF258" s="730"/>
      <c r="WQG258" s="730"/>
      <c r="WQH258" s="730"/>
      <c r="WQI258" s="730"/>
      <c r="WQJ258" s="730"/>
      <c r="WQK258" s="730"/>
      <c r="WQL258" s="730"/>
      <c r="WQM258" s="730"/>
      <c r="WQN258" s="730"/>
      <c r="WQO258" s="730"/>
      <c r="WQP258" s="730"/>
      <c r="WQQ258" s="730"/>
      <c r="WQR258" s="730"/>
      <c r="WQS258" s="730"/>
      <c r="WQT258" s="730"/>
      <c r="WQU258" s="730"/>
      <c r="WQV258" s="730"/>
      <c r="WQW258" s="730"/>
      <c r="WQX258" s="730"/>
      <c r="WQY258" s="730"/>
      <c r="WQZ258" s="730"/>
      <c r="WRA258" s="730"/>
      <c r="WRB258" s="730"/>
      <c r="WRC258" s="730"/>
      <c r="WRD258" s="730"/>
      <c r="WRE258" s="730"/>
      <c r="WRF258" s="730"/>
      <c r="WRG258" s="730"/>
      <c r="WRH258" s="730"/>
      <c r="WRI258" s="730"/>
      <c r="WRJ258" s="730"/>
      <c r="WRK258" s="730"/>
      <c r="WRL258" s="730"/>
      <c r="WRM258" s="730"/>
      <c r="WRN258" s="730"/>
      <c r="WRO258" s="730"/>
      <c r="WRP258" s="730"/>
      <c r="WRQ258" s="730"/>
      <c r="WRR258" s="730"/>
      <c r="WRS258" s="730"/>
      <c r="WRT258" s="730"/>
      <c r="WRU258" s="730"/>
      <c r="WRV258" s="730"/>
      <c r="WRW258" s="730"/>
      <c r="WRX258" s="730"/>
      <c r="WRY258" s="730"/>
      <c r="WRZ258" s="730"/>
      <c r="WSA258" s="730"/>
      <c r="WSB258" s="730"/>
      <c r="WSC258" s="730"/>
      <c r="WSD258" s="730"/>
      <c r="WSE258" s="730"/>
      <c r="WSF258" s="730"/>
      <c r="WSG258" s="730"/>
      <c r="WSH258" s="730"/>
      <c r="WSI258" s="730"/>
      <c r="WSJ258" s="730"/>
      <c r="WSK258" s="730"/>
      <c r="WSL258" s="730"/>
      <c r="WSM258" s="730"/>
      <c r="WSN258" s="730"/>
      <c r="WSO258" s="730"/>
      <c r="WSP258" s="730"/>
      <c r="WSQ258" s="730"/>
      <c r="WSR258" s="730"/>
      <c r="WSS258" s="730"/>
      <c r="WST258" s="730"/>
      <c r="WSU258" s="730"/>
      <c r="WSV258" s="730"/>
      <c r="WSW258" s="730"/>
      <c r="WSX258" s="730"/>
      <c r="WSY258" s="730"/>
      <c r="WSZ258" s="730"/>
      <c r="WTA258" s="730"/>
      <c r="WTB258" s="730"/>
      <c r="WTC258" s="730"/>
      <c r="WTD258" s="730"/>
      <c r="WTE258" s="730"/>
      <c r="WTF258" s="730"/>
      <c r="WTG258" s="730"/>
      <c r="WTH258" s="730"/>
      <c r="WTI258" s="730"/>
      <c r="WTJ258" s="730"/>
      <c r="WTK258" s="730"/>
      <c r="WTL258" s="730"/>
      <c r="WTM258" s="730"/>
      <c r="WTN258" s="730"/>
      <c r="WTO258" s="730"/>
      <c r="WTP258" s="730"/>
      <c r="WTQ258" s="730"/>
      <c r="WTR258" s="730"/>
      <c r="WTS258" s="730"/>
      <c r="WTT258" s="730"/>
      <c r="WTU258" s="730"/>
      <c r="WTV258" s="730"/>
      <c r="WTW258" s="730"/>
      <c r="WTX258" s="730"/>
      <c r="WTY258" s="730"/>
      <c r="WTZ258" s="730"/>
      <c r="WUA258" s="730"/>
      <c r="WUB258" s="730"/>
      <c r="WUC258" s="730"/>
      <c r="WUD258" s="730"/>
      <c r="WUE258" s="730"/>
      <c r="WUF258" s="730"/>
      <c r="WUG258" s="730"/>
      <c r="WUH258" s="730"/>
      <c r="WUI258" s="730"/>
      <c r="WUJ258" s="730"/>
      <c r="WUK258" s="730"/>
      <c r="WUL258" s="730"/>
      <c r="WUM258" s="730"/>
      <c r="WUN258" s="730"/>
      <c r="WUO258" s="730"/>
      <c r="WUP258" s="730"/>
      <c r="WUQ258" s="730"/>
      <c r="WUR258" s="730"/>
      <c r="WUS258" s="730"/>
      <c r="WUT258" s="730"/>
      <c r="WUU258" s="730"/>
      <c r="WUV258" s="730"/>
      <c r="WUW258" s="730"/>
      <c r="WUX258" s="730"/>
      <c r="WUY258" s="730"/>
      <c r="WUZ258" s="730"/>
      <c r="WVA258" s="730"/>
      <c r="WVB258" s="730"/>
      <c r="WVC258" s="730"/>
      <c r="WVD258" s="730"/>
      <c r="WVE258" s="730"/>
      <c r="WVF258" s="730"/>
      <c r="WVG258" s="730"/>
      <c r="WVH258" s="730"/>
      <c r="WVI258" s="730"/>
      <c r="WVJ258" s="730"/>
      <c r="WVK258" s="730"/>
      <c r="WVL258" s="730"/>
      <c r="WVM258" s="730"/>
      <c r="WVN258" s="730"/>
      <c r="WVO258" s="730"/>
      <c r="WVP258" s="730"/>
      <c r="WVQ258" s="730"/>
      <c r="WVR258" s="730"/>
      <c r="WVS258" s="730"/>
      <c r="WVT258" s="730"/>
      <c r="WVU258" s="730"/>
      <c r="WVV258" s="730"/>
      <c r="WVW258" s="730"/>
      <c r="WVX258" s="730"/>
      <c r="WVY258" s="730"/>
      <c r="WVZ258" s="730"/>
      <c r="WWA258" s="730"/>
      <c r="WWB258" s="730"/>
      <c r="WWC258" s="730"/>
      <c r="WWD258" s="730"/>
      <c r="WWE258" s="730"/>
      <c r="WWF258" s="730"/>
      <c r="WWG258" s="730"/>
      <c r="WWH258" s="730"/>
      <c r="WWI258" s="730"/>
      <c r="WWJ258" s="730"/>
      <c r="WWK258" s="730"/>
      <c r="WWL258" s="730"/>
      <c r="WWM258" s="730"/>
      <c r="WWN258" s="730"/>
      <c r="WWO258" s="730"/>
      <c r="WWP258" s="730"/>
      <c r="WWQ258" s="730"/>
      <c r="WWR258" s="730"/>
      <c r="WWS258" s="730"/>
      <c r="WWT258" s="730"/>
      <c r="WWU258" s="730"/>
      <c r="WWV258" s="730"/>
      <c r="WWW258" s="730"/>
      <c r="WWX258" s="730"/>
      <c r="WWY258" s="730"/>
      <c r="WWZ258" s="730"/>
      <c r="WXA258" s="730"/>
      <c r="WXB258" s="730"/>
      <c r="WXC258" s="730"/>
      <c r="WXD258" s="730"/>
      <c r="WXE258" s="730"/>
      <c r="WXF258" s="730"/>
      <c r="WXG258" s="730"/>
      <c r="WXH258" s="730"/>
      <c r="WXI258" s="730"/>
      <c r="WXJ258" s="730"/>
      <c r="WXK258" s="730"/>
      <c r="WXL258" s="730"/>
      <c r="WXM258" s="730"/>
      <c r="WXN258" s="730"/>
      <c r="WXO258" s="730"/>
      <c r="WXP258" s="730"/>
      <c r="WXQ258" s="730"/>
      <c r="WXR258" s="730"/>
      <c r="WXS258" s="730"/>
      <c r="WXT258" s="730"/>
      <c r="WXU258" s="730"/>
      <c r="WXV258" s="730"/>
      <c r="WXW258" s="730"/>
      <c r="WXX258" s="730"/>
      <c r="WXY258" s="730"/>
      <c r="WXZ258" s="730"/>
      <c r="WYA258" s="730"/>
      <c r="WYB258" s="730"/>
      <c r="WYC258" s="730"/>
      <c r="WYD258" s="730"/>
      <c r="WYE258" s="730"/>
      <c r="WYF258" s="730"/>
      <c r="WYG258" s="730"/>
      <c r="WYH258" s="730"/>
      <c r="WYI258" s="730"/>
      <c r="WYJ258" s="730"/>
      <c r="WYK258" s="730"/>
      <c r="WYL258" s="730"/>
      <c r="WYM258" s="730"/>
      <c r="WYN258" s="730"/>
      <c r="WYO258" s="730"/>
      <c r="WYP258" s="730"/>
      <c r="WYQ258" s="730"/>
      <c r="WYR258" s="730"/>
      <c r="WYS258" s="730"/>
      <c r="WYT258" s="730"/>
      <c r="WYU258" s="730"/>
      <c r="WYV258" s="730"/>
      <c r="WYW258" s="730"/>
      <c r="WYX258" s="730"/>
      <c r="WYY258" s="730"/>
      <c r="WYZ258" s="730"/>
      <c r="WZA258" s="730"/>
      <c r="WZB258" s="730"/>
      <c r="WZC258" s="730"/>
      <c r="WZD258" s="730"/>
      <c r="WZE258" s="730"/>
      <c r="WZF258" s="730"/>
      <c r="WZG258" s="730"/>
      <c r="WZH258" s="730"/>
      <c r="WZI258" s="730"/>
      <c r="WZJ258" s="730"/>
      <c r="WZK258" s="730"/>
      <c r="WZL258" s="730"/>
      <c r="WZM258" s="730"/>
      <c r="WZN258" s="730"/>
      <c r="WZO258" s="730"/>
      <c r="WZP258" s="730"/>
      <c r="WZQ258" s="730"/>
      <c r="WZR258" s="730"/>
      <c r="WZS258" s="730"/>
      <c r="WZT258" s="730"/>
      <c r="WZU258" s="730"/>
      <c r="WZV258" s="730"/>
      <c r="WZW258" s="730"/>
      <c r="WZX258" s="730"/>
      <c r="WZY258" s="730"/>
      <c r="WZZ258" s="730"/>
      <c r="XAA258" s="730"/>
      <c r="XAB258" s="730"/>
      <c r="XAC258" s="730"/>
      <c r="XAD258" s="730"/>
      <c r="XAE258" s="730"/>
      <c r="XAF258" s="730"/>
      <c r="XAG258" s="730"/>
      <c r="XAH258" s="730"/>
      <c r="XAI258" s="730"/>
      <c r="XAJ258" s="730"/>
      <c r="XAK258" s="730"/>
      <c r="XAL258" s="730"/>
      <c r="XAM258" s="730"/>
      <c r="XAN258" s="730"/>
      <c r="XAO258" s="730"/>
      <c r="XAP258" s="730"/>
      <c r="XAQ258" s="730"/>
      <c r="XAR258" s="730"/>
      <c r="XAS258" s="730"/>
      <c r="XAT258" s="730"/>
      <c r="XAU258" s="730"/>
      <c r="XAV258" s="730"/>
      <c r="XAW258" s="730"/>
      <c r="XAX258" s="730"/>
      <c r="XAY258" s="730"/>
      <c r="XAZ258" s="730"/>
      <c r="XBA258" s="730"/>
      <c r="XBB258" s="730"/>
      <c r="XBC258" s="730"/>
      <c r="XBD258" s="730"/>
      <c r="XBE258" s="730"/>
      <c r="XBF258" s="730"/>
      <c r="XBG258" s="730"/>
      <c r="XBH258" s="730"/>
      <c r="XBI258" s="730"/>
      <c r="XBJ258" s="730"/>
      <c r="XBK258" s="730"/>
      <c r="XBL258" s="730"/>
      <c r="XBM258" s="730"/>
      <c r="XBN258" s="730"/>
      <c r="XBO258" s="730"/>
      <c r="XBP258" s="730"/>
      <c r="XBQ258" s="730"/>
      <c r="XBR258" s="730"/>
      <c r="XBS258" s="730"/>
      <c r="XBT258" s="730"/>
      <c r="XBU258" s="730"/>
      <c r="XBV258" s="730"/>
      <c r="XBW258" s="730"/>
      <c r="XBX258" s="730"/>
      <c r="XBY258" s="730"/>
      <c r="XBZ258" s="730"/>
      <c r="XCA258" s="730"/>
      <c r="XCB258" s="730"/>
      <c r="XCC258" s="730"/>
      <c r="XCD258" s="730"/>
      <c r="XCE258" s="730"/>
      <c r="XCF258" s="730"/>
      <c r="XCG258" s="730"/>
      <c r="XCH258" s="730"/>
      <c r="XCI258" s="730"/>
      <c r="XCJ258" s="730"/>
      <c r="XCK258" s="730"/>
      <c r="XCL258" s="730"/>
      <c r="XCM258" s="730"/>
      <c r="XCN258" s="730"/>
      <c r="XCO258" s="730"/>
      <c r="XCP258" s="730"/>
      <c r="XCQ258" s="730"/>
      <c r="XCR258" s="730"/>
      <c r="XCS258" s="730"/>
      <c r="XCT258" s="730"/>
      <c r="XCU258" s="730"/>
      <c r="XCV258" s="730"/>
      <c r="XCW258" s="730"/>
      <c r="XCX258" s="730"/>
      <c r="XCY258" s="730"/>
      <c r="XCZ258" s="730"/>
      <c r="XDA258" s="730"/>
      <c r="XDB258" s="730"/>
      <c r="XDC258" s="730"/>
      <c r="XDD258" s="730"/>
      <c r="XDE258" s="730"/>
      <c r="XDF258" s="730"/>
      <c r="XDG258" s="730"/>
      <c r="XDH258" s="730"/>
      <c r="XDI258" s="730"/>
      <c r="XDJ258" s="730"/>
      <c r="XDK258" s="730"/>
      <c r="XDL258" s="730"/>
      <c r="XDM258" s="730"/>
      <c r="XDN258" s="730"/>
      <c r="XDO258" s="730"/>
      <c r="XDP258" s="730"/>
      <c r="XDQ258" s="730"/>
      <c r="XDR258" s="730"/>
      <c r="XDS258" s="730"/>
      <c r="XDT258" s="730"/>
      <c r="XDU258" s="730"/>
      <c r="XDV258" s="730"/>
      <c r="XDW258" s="730"/>
      <c r="XDX258" s="730"/>
      <c r="XDY258" s="730"/>
      <c r="XDZ258" s="730"/>
      <c r="XEA258" s="730"/>
      <c r="XEB258" s="730"/>
      <c r="XEC258" s="730"/>
      <c r="XED258" s="730"/>
      <c r="XEE258" s="730"/>
      <c r="XEF258" s="730"/>
      <c r="XEG258" s="730"/>
      <c r="XEH258" s="730"/>
      <c r="XEI258" s="730"/>
      <c r="XEJ258" s="730"/>
      <c r="XEK258" s="730"/>
      <c r="XEL258" s="730"/>
      <c r="XEM258" s="730"/>
      <c r="XEN258" s="730"/>
      <c r="XEO258" s="730"/>
      <c r="XEP258" s="730"/>
      <c r="XEQ258" s="730"/>
      <c r="XER258" s="730"/>
      <c r="XES258" s="730"/>
      <c r="XET258" s="730"/>
      <c r="XEU258" s="730"/>
      <c r="XEV258" s="730"/>
      <c r="XEW258" s="730"/>
      <c r="XEX258" s="730"/>
      <c r="XEY258" s="730"/>
      <c r="XEZ258" s="730"/>
      <c r="XFA258" s="730"/>
    </row>
    <row r="259" spans="1:16381" s="247" customFormat="1" ht="15" customHeight="1" x14ac:dyDescent="0.25">
      <c r="A259" s="812"/>
      <c r="B259" s="1130" t="s">
        <v>1005</v>
      </c>
      <c r="C259" s="2010" t="s">
        <v>14</v>
      </c>
      <c r="D259" s="1993" t="str">
        <f>CONCATENATE("Col ", LEFT(ADDRESS(ROW(Securitisation!C1),COLUMN(Securitisation!C1),4), 1))</f>
        <v>Col C</v>
      </c>
      <c r="E259" s="1993" t="str">
        <f>CONCATENATE("Col ", LEFT(ADDRESS(ROW(Securitisation!D1),COLUMN(Securitisation!D1),4), 1))</f>
        <v>Col D</v>
      </c>
      <c r="F259" s="1993" t="str">
        <f>CONCATENATE("Col ", LEFT(ADDRESS(ROW(Securitisation!E1),COLUMN(Securitisation!E1),4), 1))</f>
        <v>Col E</v>
      </c>
      <c r="G259" s="1993" t="str">
        <f>CONCATENATE("Col ", LEFT(ADDRESS(ROW(Securitisation!F1),COLUMN(Securitisation!F1),4), 1))</f>
        <v>Col F</v>
      </c>
      <c r="H259" s="1993" t="str">
        <f>CONCATENATE("Col ", LEFT(ADDRESS(ROW(Securitisation!G1),COLUMN(Securitisation!G1),4), 1))</f>
        <v>Col G</v>
      </c>
      <c r="I259" s="1993" t="str">
        <f>CONCATENATE("Col ", LEFT(ADDRESS(ROW(Securitisation!H1),COLUMN(Securitisation!H1),4), 1))</f>
        <v>Col H</v>
      </c>
      <c r="J259" s="1993" t="str">
        <f>CONCATENATE("Col ", LEFT(ADDRESS(ROW(Securitisation!I1),COLUMN(Securitisation!I1),4), 1))</f>
        <v>Col I</v>
      </c>
      <c r="K259" s="1993" t="str">
        <f>CONCATENATE("Col ", LEFT(ADDRESS(ROW(Securitisation!J1),COLUMN(Securitisation!J1),4), 1))</f>
        <v>Col J</v>
      </c>
      <c r="L259" s="1981" t="str">
        <f>CONCATENATE("Col ", LEFT(ADDRESS(ROW(Securitisation!M1),COLUMN(Securitisation!M1),4), 1))</f>
        <v>Col M</v>
      </c>
      <c r="M259" s="1981" t="str">
        <f>CONCATENATE("Col ", LEFT(ADDRESS(ROW(Securitisation!N1),COLUMN(Securitisation!N1),4), 1))</f>
        <v>Col N</v>
      </c>
      <c r="N259" s="1981" t="str">
        <f>CONCATENATE("Col ", LEFT(ADDRESS(ROW(Securitisation!O1),COLUMN(Securitisation!O1),4), 1))</f>
        <v>Col O</v>
      </c>
      <c r="O259" s="1981" t="str">
        <f>CONCATENATE("Col ", LEFT(ADDRESS(ROW(Securitisation!P1),COLUMN(Securitisation!P1),4), 1))</f>
        <v>Col P</v>
      </c>
      <c r="P259" s="1980" t="str">
        <f>CONCATENATE("Col ", LEFT(ADDRESS(ROW(Securitisation!Q1),COLUMN(Securitisation!Q1),4), 1))</f>
        <v>Col Q</v>
      </c>
      <c r="Q259" s="1981" t="str">
        <f>CONCATENATE("Col ", LEFT(ADDRESS(ROW(Securitisation!R1),COLUMN(Securitisation!R1),4), 1))</f>
        <v>Col R</v>
      </c>
      <c r="R259" s="2028" t="str">
        <f>CONCATENATE("Col ", LEFT(ADDRESS(ROW(Securitisation!S1),COLUMN(Securitisation!S1),4), 1))</f>
        <v>Col S</v>
      </c>
      <c r="S259" s="730"/>
      <c r="T259" s="730"/>
      <c r="U259" s="730"/>
      <c r="V259" s="730"/>
      <c r="AN259" s="813"/>
    </row>
    <row r="260" spans="1:16381" s="247" customFormat="1" ht="135" customHeight="1" x14ac:dyDescent="0.25">
      <c r="A260" s="812"/>
      <c r="B260" s="1995"/>
      <c r="C260" s="1149"/>
      <c r="D260" s="1150"/>
      <c r="E260" s="1151"/>
      <c r="F260" s="1151"/>
      <c r="G260" s="1151"/>
      <c r="H260" s="1151"/>
      <c r="I260" s="1151"/>
      <c r="J260" s="1151"/>
      <c r="K260" s="1151"/>
      <c r="L260" s="2015" t="str">
        <f>Securitisation!M18</f>
        <v>Check
RW above floor</v>
      </c>
      <c r="M260" s="2015" t="str">
        <f>Securitisation!N18</f>
        <v>Check
RW≤1,250% 
(= for other assets)</v>
      </c>
      <c r="N260" s="2015" t="str">
        <f>Securitisation!O18</f>
        <v>Check
RW above floor</v>
      </c>
      <c r="O260" s="2015" t="str">
        <f>Securitisation!P18</f>
        <v>Check
RWA within range</v>
      </c>
      <c r="P260" s="2016" t="str">
        <f>Securitisation!Q18</f>
        <v>Check
RWA under final standards not equal to floor</v>
      </c>
      <c r="Q260" s="2015" t="str">
        <f>Securitisation!R18</f>
        <v>Check
RWA within range</v>
      </c>
      <c r="R260" s="2016" t="str">
        <f>Securitisation!S18</f>
        <v>Check
RWA under final standards not equal to floor</v>
      </c>
      <c r="S260" s="730"/>
      <c r="T260" s="730"/>
      <c r="U260" s="730"/>
      <c r="V260" s="730"/>
      <c r="AN260" s="813"/>
    </row>
    <row r="261" spans="1:16381" s="247" customFormat="1" ht="15" customHeight="1" x14ac:dyDescent="0.25">
      <c r="A261" s="812"/>
      <c r="B261" s="1126" t="s">
        <v>1020</v>
      </c>
      <c r="C261" s="1132" t="str">
        <f>Securitisation!B19</f>
        <v>Non-STC securitisations; of which:</v>
      </c>
      <c r="D261" s="1116"/>
      <c r="E261" s="1131"/>
      <c r="F261" s="1131"/>
      <c r="G261" s="1131"/>
      <c r="H261" s="1131"/>
      <c r="I261" s="1131"/>
      <c r="J261" s="1131"/>
      <c r="K261" s="1131"/>
      <c r="L261" s="1083" t="str">
        <f>Securitisation!M19</f>
        <v/>
      </c>
      <c r="M261" s="1083" t="str">
        <f>Securitisation!N19</f>
        <v/>
      </c>
      <c r="N261" s="1128" t="str">
        <f>Securitisation!O19</f>
        <v/>
      </c>
      <c r="O261" s="340"/>
      <c r="P261" s="340"/>
      <c r="Q261" s="340"/>
      <c r="R261" s="340"/>
      <c r="S261" s="730"/>
      <c r="T261" s="730"/>
      <c r="U261" s="730"/>
      <c r="V261" s="730"/>
      <c r="AN261" s="813"/>
    </row>
    <row r="262" spans="1:16381" s="247" customFormat="1" ht="15" customHeight="1" x14ac:dyDescent="0.25">
      <c r="A262" s="812"/>
      <c r="B262" s="348" t="s">
        <v>1020</v>
      </c>
      <c r="C262" s="931" t="str">
        <f>Securitisation!B20</f>
        <v>internal ratings-based approach (SEC-IRBA)</v>
      </c>
      <c r="D262" s="345"/>
      <c r="E262" s="343"/>
      <c r="F262" s="343"/>
      <c r="G262" s="343"/>
      <c r="H262" s="343"/>
      <c r="I262" s="343"/>
      <c r="J262" s="343"/>
      <c r="K262" s="343"/>
      <c r="L262" s="822" t="str">
        <f>Securitisation!M20</f>
        <v/>
      </c>
      <c r="M262" s="822" t="str">
        <f>Securitisation!N20</f>
        <v/>
      </c>
      <c r="N262" s="1044" t="str">
        <f>Securitisation!O20</f>
        <v/>
      </c>
      <c r="O262" s="1044" t="str">
        <f>Securitisation!P20</f>
        <v/>
      </c>
      <c r="P262" s="1044" t="str">
        <f>Securitisation!Q20</f>
        <v/>
      </c>
      <c r="Q262" s="1044" t="str">
        <f>Securitisation!R20</f>
        <v/>
      </c>
      <c r="R262" s="1044" t="str">
        <f>Securitisation!S20</f>
        <v/>
      </c>
      <c r="S262" s="730"/>
      <c r="T262" s="730"/>
      <c r="U262" s="730"/>
      <c r="V262" s="730"/>
      <c r="AN262" s="813"/>
    </row>
    <row r="263" spans="1:16381" s="247" customFormat="1" ht="15" customHeight="1" x14ac:dyDescent="0.25">
      <c r="A263" s="812"/>
      <c r="B263" s="348" t="s">
        <v>1020</v>
      </c>
      <c r="C263" s="931" t="str">
        <f>Securitisation!B21</f>
        <v>external ratings-based approach (SEC-ERBA)</v>
      </c>
      <c r="D263" s="345"/>
      <c r="E263" s="343"/>
      <c r="F263" s="343"/>
      <c r="G263" s="343"/>
      <c r="H263" s="343"/>
      <c r="I263" s="343"/>
      <c r="J263" s="343"/>
      <c r="K263" s="343"/>
      <c r="L263" s="822" t="str">
        <f>Securitisation!M21</f>
        <v/>
      </c>
      <c r="M263" s="822" t="str">
        <f>Securitisation!N21</f>
        <v/>
      </c>
      <c r="N263" s="1044" t="str">
        <f>Securitisation!O21</f>
        <v/>
      </c>
      <c r="O263" s="340"/>
      <c r="P263" s="340"/>
      <c r="Q263" s="1044" t="str">
        <f>Securitisation!R21</f>
        <v/>
      </c>
      <c r="R263" s="1044" t="str">
        <f>Securitisation!S21</f>
        <v/>
      </c>
      <c r="S263" s="730"/>
      <c r="T263" s="730"/>
      <c r="U263" s="730"/>
      <c r="V263" s="730"/>
      <c r="AN263" s="813"/>
    </row>
    <row r="264" spans="1:16381" s="247" customFormat="1" ht="15" customHeight="1" x14ac:dyDescent="0.25">
      <c r="A264" s="812"/>
      <c r="B264" s="348" t="s">
        <v>1020</v>
      </c>
      <c r="C264" s="931" t="str">
        <f>Securitisation!B22</f>
        <v>internal assessment approach (IAA)</v>
      </c>
      <c r="D264" s="345"/>
      <c r="E264" s="343"/>
      <c r="F264" s="343"/>
      <c r="G264" s="343"/>
      <c r="H264" s="343"/>
      <c r="I264" s="343"/>
      <c r="J264" s="343"/>
      <c r="K264" s="343"/>
      <c r="L264" s="822" t="str">
        <f>Securitisation!M22</f>
        <v/>
      </c>
      <c r="M264" s="822" t="str">
        <f>Securitisation!N22</f>
        <v/>
      </c>
      <c r="N264" s="1044" t="str">
        <f>Securitisation!O22</f>
        <v/>
      </c>
      <c r="O264" s="1044" t="str">
        <f>Securitisation!P22</f>
        <v/>
      </c>
      <c r="P264" s="1044" t="str">
        <f>Securitisation!Q22</f>
        <v/>
      </c>
      <c r="Q264" s="340"/>
      <c r="R264" s="340"/>
      <c r="S264" s="730"/>
      <c r="T264" s="730"/>
      <c r="U264" s="730"/>
      <c r="V264" s="730"/>
      <c r="AN264" s="813"/>
    </row>
    <row r="265" spans="1:16381" s="247" customFormat="1" ht="15" customHeight="1" x14ac:dyDescent="0.25">
      <c r="A265" s="812"/>
      <c r="B265" s="348" t="s">
        <v>1020</v>
      </c>
      <c r="C265" s="931" t="str">
        <f>Securitisation!B23</f>
        <v>standardised approach (SEC-SA); of which:</v>
      </c>
      <c r="D265" s="345"/>
      <c r="E265" s="343"/>
      <c r="F265" s="343"/>
      <c r="G265" s="343"/>
      <c r="H265" s="343"/>
      <c r="I265" s="343"/>
      <c r="J265" s="343"/>
      <c r="K265" s="343"/>
      <c r="L265" s="822" t="str">
        <f>Securitisation!M23</f>
        <v/>
      </c>
      <c r="M265" s="822" t="str">
        <f>Securitisation!N23</f>
        <v/>
      </c>
      <c r="N265" s="1044" t="str">
        <f>Securitisation!O23</f>
        <v/>
      </c>
      <c r="O265" s="340"/>
      <c r="P265" s="340"/>
      <c r="Q265" s="340"/>
      <c r="R265" s="340"/>
      <c r="S265" s="730"/>
      <c r="T265" s="730"/>
      <c r="U265" s="730"/>
      <c r="V265" s="730"/>
      <c r="AN265" s="813"/>
    </row>
    <row r="266" spans="1:16381" s="247" customFormat="1" ht="15" customHeight="1" x14ac:dyDescent="0.25">
      <c r="A266" s="812"/>
      <c r="B266" s="348" t="s">
        <v>1020</v>
      </c>
      <c r="C266" s="932" t="str">
        <f>Securitisation!B24</f>
        <v>resecuritisation exposures</v>
      </c>
      <c r="D266" s="345"/>
      <c r="E266" s="343"/>
      <c r="F266" s="343"/>
      <c r="G266" s="343"/>
      <c r="H266" s="343"/>
      <c r="I266" s="343"/>
      <c r="J266" s="343"/>
      <c r="K266" s="343"/>
      <c r="L266" s="822" t="str">
        <f>Securitisation!M24</f>
        <v/>
      </c>
      <c r="M266" s="822" t="str">
        <f>Securitisation!N24</f>
        <v/>
      </c>
      <c r="N266" s="1044" t="str">
        <f>Securitisation!O24</f>
        <v/>
      </c>
      <c r="O266" s="340"/>
      <c r="P266" s="340"/>
      <c r="Q266" s="340"/>
      <c r="R266" s="340"/>
      <c r="S266" s="730"/>
      <c r="T266" s="730"/>
      <c r="U266" s="730"/>
      <c r="V266" s="730"/>
      <c r="AN266" s="813"/>
    </row>
    <row r="267" spans="1:16381" s="247" customFormat="1" ht="15" customHeight="1" x14ac:dyDescent="0.25">
      <c r="A267" s="812"/>
      <c r="B267" s="348" t="s">
        <v>1020</v>
      </c>
      <c r="C267" s="928" t="str">
        <f>Securitisation!B25</f>
        <v>STC securitisations; of which:</v>
      </c>
      <c r="D267" s="345"/>
      <c r="E267" s="343"/>
      <c r="F267" s="343"/>
      <c r="G267" s="343"/>
      <c r="H267" s="343"/>
      <c r="I267" s="343"/>
      <c r="J267" s="343"/>
      <c r="K267" s="343"/>
      <c r="L267" s="822" t="str">
        <f>Securitisation!M25</f>
        <v/>
      </c>
      <c r="M267" s="822" t="str">
        <f>Securitisation!N25</f>
        <v/>
      </c>
      <c r="N267" s="1044" t="str">
        <f>Securitisation!O25</f>
        <v/>
      </c>
      <c r="O267" s="340"/>
      <c r="P267" s="340"/>
      <c r="Q267" s="340"/>
      <c r="R267" s="340"/>
      <c r="S267" s="730"/>
      <c r="T267" s="730"/>
      <c r="U267" s="730"/>
      <c r="V267" s="730"/>
      <c r="AN267" s="813"/>
    </row>
    <row r="268" spans="1:16381" s="247" customFormat="1" ht="15" customHeight="1" x14ac:dyDescent="0.25">
      <c r="A268" s="812"/>
      <c r="B268" s="348" t="s">
        <v>1020</v>
      </c>
      <c r="C268" s="931" t="str">
        <f>Securitisation!B26</f>
        <v>internal ratings-based approach (SEC-IRBA)</v>
      </c>
      <c r="D268" s="345"/>
      <c r="E268" s="343"/>
      <c r="F268" s="343"/>
      <c r="G268" s="343"/>
      <c r="H268" s="343"/>
      <c r="I268" s="343"/>
      <c r="J268" s="343"/>
      <c r="K268" s="343"/>
      <c r="L268" s="822" t="str">
        <f>Securitisation!M26</f>
        <v/>
      </c>
      <c r="M268" s="822" t="str">
        <f>Securitisation!N26</f>
        <v/>
      </c>
      <c r="N268" s="1044" t="str">
        <f>Securitisation!O26</f>
        <v/>
      </c>
      <c r="O268" s="1044" t="str">
        <f>Securitisation!P26</f>
        <v/>
      </c>
      <c r="P268" s="1044" t="str">
        <f>Securitisation!Q26</f>
        <v/>
      </c>
      <c r="Q268" s="1044" t="str">
        <f>Securitisation!R26</f>
        <v/>
      </c>
      <c r="R268" s="1044" t="str">
        <f>Securitisation!S26</f>
        <v/>
      </c>
      <c r="S268" s="730"/>
      <c r="T268" s="730"/>
      <c r="U268" s="730"/>
      <c r="V268" s="730"/>
      <c r="AN268" s="813"/>
    </row>
    <row r="269" spans="1:16381" s="247" customFormat="1" ht="15" customHeight="1" x14ac:dyDescent="0.25">
      <c r="A269" s="812"/>
      <c r="B269" s="348" t="s">
        <v>1020</v>
      </c>
      <c r="C269" s="931" t="str">
        <f>Securitisation!B27</f>
        <v>external ratings-based approach (SEC-ERBA)</v>
      </c>
      <c r="D269" s="345"/>
      <c r="E269" s="343"/>
      <c r="F269" s="343"/>
      <c r="G269" s="343"/>
      <c r="H269" s="343"/>
      <c r="I269" s="343"/>
      <c r="J269" s="343"/>
      <c r="K269" s="343"/>
      <c r="L269" s="822" t="str">
        <f>Securitisation!M27</f>
        <v/>
      </c>
      <c r="M269" s="822" t="str">
        <f>Securitisation!N27</f>
        <v/>
      </c>
      <c r="N269" s="1044" t="str">
        <f>Securitisation!O27</f>
        <v/>
      </c>
      <c r="O269" s="340"/>
      <c r="P269" s="340"/>
      <c r="Q269" s="1044" t="str">
        <f>Securitisation!R27</f>
        <v/>
      </c>
      <c r="R269" s="1044" t="str">
        <f>Securitisation!S27</f>
        <v/>
      </c>
      <c r="S269" s="730"/>
      <c r="T269" s="730"/>
      <c r="U269" s="730"/>
      <c r="V269" s="730"/>
      <c r="AN269" s="813"/>
    </row>
    <row r="270" spans="1:16381" s="247" customFormat="1" ht="15" customHeight="1" x14ac:dyDescent="0.25">
      <c r="A270" s="812"/>
      <c r="B270" s="348" t="s">
        <v>1020</v>
      </c>
      <c r="C270" s="931" t="str">
        <f>Securitisation!B28</f>
        <v>internal assessment approach (IAA)</v>
      </c>
      <c r="D270" s="345"/>
      <c r="E270" s="343"/>
      <c r="F270" s="343"/>
      <c r="G270" s="343"/>
      <c r="H270" s="343"/>
      <c r="I270" s="343"/>
      <c r="J270" s="343"/>
      <c r="K270" s="343"/>
      <c r="L270" s="822" t="str">
        <f>Securitisation!M28</f>
        <v/>
      </c>
      <c r="M270" s="822" t="str">
        <f>Securitisation!N28</f>
        <v/>
      </c>
      <c r="N270" s="1044" t="str">
        <f>Securitisation!O28</f>
        <v/>
      </c>
      <c r="O270" s="340"/>
      <c r="P270" s="340"/>
      <c r="Q270" s="340"/>
      <c r="R270" s="340"/>
      <c r="S270" s="730"/>
      <c r="T270" s="730"/>
      <c r="U270" s="730"/>
      <c r="V270" s="730"/>
      <c r="AN270" s="813"/>
    </row>
    <row r="271" spans="1:16381" s="247" customFormat="1" ht="15" customHeight="1" x14ac:dyDescent="0.25">
      <c r="A271" s="812"/>
      <c r="B271" s="348" t="s">
        <v>1020</v>
      </c>
      <c r="C271" s="931" t="str">
        <f>Securitisation!B29</f>
        <v>standardised approach (SEC-SA)</v>
      </c>
      <c r="D271" s="345"/>
      <c r="E271" s="343"/>
      <c r="F271" s="343"/>
      <c r="G271" s="343"/>
      <c r="H271" s="343"/>
      <c r="I271" s="343"/>
      <c r="J271" s="343"/>
      <c r="K271" s="343"/>
      <c r="L271" s="822" t="str">
        <f>Securitisation!M29</f>
        <v/>
      </c>
      <c r="M271" s="822" t="str">
        <f>Securitisation!N29</f>
        <v/>
      </c>
      <c r="N271" s="1044" t="str">
        <f>Securitisation!O29</f>
        <v/>
      </c>
      <c r="O271" s="340"/>
      <c r="P271" s="340"/>
      <c r="Q271" s="340"/>
      <c r="R271" s="340"/>
      <c r="S271" s="730"/>
      <c r="T271" s="730"/>
      <c r="U271" s="730"/>
      <c r="V271" s="730"/>
      <c r="AN271" s="813"/>
    </row>
    <row r="272" spans="1:16381" s="247" customFormat="1" ht="15" customHeight="1" x14ac:dyDescent="0.25">
      <c r="A272" s="812"/>
      <c r="B272" s="348" t="s">
        <v>1020</v>
      </c>
      <c r="C272" s="928" t="str">
        <f>Securitisation!B30</f>
        <v>Others (1250% RW)</v>
      </c>
      <c r="D272" s="345"/>
      <c r="E272" s="343"/>
      <c r="F272" s="343"/>
      <c r="G272" s="343"/>
      <c r="H272" s="343"/>
      <c r="I272" s="343"/>
      <c r="J272" s="343"/>
      <c r="K272" s="343"/>
      <c r="L272" s="822" t="str">
        <f>Securitisation!M30</f>
        <v/>
      </c>
      <c r="M272" s="822" t="str">
        <f>Securitisation!N30</f>
        <v/>
      </c>
      <c r="N272" s="1044" t="str">
        <f>Securitisation!O30</f>
        <v/>
      </c>
      <c r="O272" s="340"/>
      <c r="P272" s="340"/>
      <c r="Q272" s="340"/>
      <c r="R272" s="340"/>
      <c r="S272" s="730"/>
      <c r="T272" s="730"/>
      <c r="U272" s="730"/>
      <c r="V272" s="730"/>
      <c r="AN272" s="813"/>
    </row>
    <row r="273" spans="1:16381" s="247" customFormat="1" ht="15" customHeight="1" x14ac:dyDescent="0.25">
      <c r="A273" s="812"/>
      <c r="B273" s="348" t="s">
        <v>1020</v>
      </c>
      <c r="C273" s="928" t="str">
        <f>Securitisation!B33</f>
        <v>Check: of which items should be less than the total</v>
      </c>
      <c r="D273" s="345"/>
      <c r="E273" s="343"/>
      <c r="F273" s="822" t="str">
        <f>Securitisation!E33</f>
        <v/>
      </c>
      <c r="G273" s="822" t="str">
        <f>Securitisation!F33</f>
        <v/>
      </c>
      <c r="H273" s="343"/>
      <c r="I273" s="343"/>
      <c r="J273" s="343"/>
      <c r="K273" s="343"/>
      <c r="L273" s="343"/>
      <c r="M273" s="343"/>
      <c r="N273" s="343"/>
      <c r="O273" s="340"/>
      <c r="P273" s="340"/>
      <c r="Q273" s="340"/>
      <c r="R273" s="340"/>
      <c r="S273" s="730"/>
      <c r="T273" s="730"/>
      <c r="U273" s="730"/>
      <c r="V273" s="730"/>
      <c r="AN273" s="813"/>
    </row>
    <row r="274" spans="1:16381" s="247" customFormat="1" ht="15" customHeight="1" x14ac:dyDescent="0.25">
      <c r="A274" s="812"/>
      <c r="B274" s="348" t="s">
        <v>1020</v>
      </c>
      <c r="C274" s="928" t="str">
        <f>Securitisation!B34</f>
        <v>Check: total RWA should not be higher than total reported in panel A1</v>
      </c>
      <c r="D274" s="345"/>
      <c r="E274" s="343"/>
      <c r="F274" s="343"/>
      <c r="G274" s="822" t="str">
        <f>Securitisation!F34</f>
        <v/>
      </c>
      <c r="H274" s="343"/>
      <c r="I274" s="343"/>
      <c r="J274" s="343"/>
      <c r="K274" s="343"/>
      <c r="L274" s="343"/>
      <c r="M274" s="343"/>
      <c r="N274" s="340"/>
      <c r="O274" s="340"/>
      <c r="P274" s="340"/>
      <c r="Q274" s="340"/>
      <c r="R274" s="340"/>
      <c r="S274" s="730"/>
      <c r="T274" s="730"/>
      <c r="U274" s="730"/>
      <c r="V274" s="730"/>
      <c r="AN274" s="813"/>
    </row>
    <row r="275" spans="1:16381" s="247" customFormat="1" ht="15" customHeight="1" x14ac:dyDescent="0.25">
      <c r="A275" s="812"/>
      <c r="B275" s="348" t="s">
        <v>1480</v>
      </c>
      <c r="C275" s="928" t="str">
        <f>Securitisation!B38</f>
        <v xml:space="preserve">Securitisation exposures currently deducted: </v>
      </c>
      <c r="D275" s="345"/>
      <c r="E275" s="343"/>
      <c r="F275" s="343"/>
      <c r="G275" s="343"/>
      <c r="H275" s="343"/>
      <c r="I275" s="343"/>
      <c r="J275" s="343"/>
      <c r="K275" s="343"/>
      <c r="L275" s="343"/>
      <c r="M275" s="822" t="str">
        <f>Securitisation!N38</f>
        <v/>
      </c>
      <c r="N275" s="1044" t="str">
        <f>Securitisation!O38</f>
        <v/>
      </c>
      <c r="O275" s="340"/>
      <c r="P275" s="340"/>
      <c r="Q275" s="340"/>
      <c r="R275" s="340"/>
      <c r="S275" s="730"/>
      <c r="T275" s="730"/>
      <c r="U275" s="730"/>
      <c r="V275" s="730"/>
      <c r="AN275" s="813"/>
    </row>
    <row r="276" spans="1:16381" s="247" customFormat="1" ht="15" customHeight="1" x14ac:dyDescent="0.25">
      <c r="A276" s="812"/>
      <c r="B276" s="348" t="s">
        <v>1480</v>
      </c>
      <c r="C276" s="931" t="str">
        <f>Securitisation!B39</f>
        <v>of which: internal ratings-based approach (SEC-IRBA)</v>
      </c>
      <c r="D276" s="345"/>
      <c r="E276" s="343"/>
      <c r="F276" s="343"/>
      <c r="G276" s="343"/>
      <c r="H276" s="343"/>
      <c r="I276" s="343"/>
      <c r="J276" s="343"/>
      <c r="K276" s="343"/>
      <c r="L276" s="343"/>
      <c r="M276" s="822" t="str">
        <f>Securitisation!N39</f>
        <v/>
      </c>
      <c r="N276" s="1044" t="str">
        <f>Securitisation!O39</f>
        <v/>
      </c>
      <c r="O276" s="1044" t="str">
        <f>Securitisation!P39</f>
        <v/>
      </c>
      <c r="P276" s="1044" t="str">
        <f>Securitisation!Q39</f>
        <v/>
      </c>
      <c r="Q276" s="1044" t="str">
        <f>Securitisation!R39</f>
        <v/>
      </c>
      <c r="R276" s="1044" t="str">
        <f>Securitisation!S39</f>
        <v/>
      </c>
      <c r="S276" s="730"/>
      <c r="T276" s="730"/>
      <c r="U276" s="730"/>
      <c r="V276" s="730"/>
      <c r="AN276" s="813"/>
    </row>
    <row r="277" spans="1:16381" s="247" customFormat="1" ht="15" customHeight="1" x14ac:dyDescent="0.25">
      <c r="A277" s="812"/>
      <c r="B277" s="348" t="s">
        <v>1480</v>
      </c>
      <c r="C277" s="931" t="str">
        <f>Securitisation!B40</f>
        <v>of which: external ratings-based approach (SEC-ERBA)</v>
      </c>
      <c r="D277" s="345"/>
      <c r="E277" s="343"/>
      <c r="F277" s="343"/>
      <c r="G277" s="343"/>
      <c r="H277" s="343"/>
      <c r="I277" s="343"/>
      <c r="J277" s="343"/>
      <c r="K277" s="343"/>
      <c r="L277" s="343"/>
      <c r="M277" s="822" t="str">
        <f>Securitisation!N40</f>
        <v/>
      </c>
      <c r="N277" s="1044" t="str">
        <f>Securitisation!O40</f>
        <v/>
      </c>
      <c r="O277" s="340"/>
      <c r="P277" s="340"/>
      <c r="Q277" s="1044" t="str">
        <f>Securitisation!R40</f>
        <v/>
      </c>
      <c r="R277" s="1044" t="str">
        <f>Securitisation!S40</f>
        <v/>
      </c>
      <c r="S277" s="730"/>
      <c r="T277" s="730"/>
      <c r="U277" s="730"/>
      <c r="V277" s="730"/>
      <c r="AN277" s="813"/>
    </row>
    <row r="278" spans="1:16381" s="247" customFormat="1" ht="15" customHeight="1" x14ac:dyDescent="0.25">
      <c r="A278" s="812"/>
      <c r="B278" s="348" t="s">
        <v>1480</v>
      </c>
      <c r="C278" s="931" t="str">
        <f>Securitisation!B41</f>
        <v>of which: internal assessment approach (IAA)</v>
      </c>
      <c r="D278" s="345"/>
      <c r="E278" s="343"/>
      <c r="F278" s="343"/>
      <c r="G278" s="343"/>
      <c r="H278" s="343"/>
      <c r="I278" s="343"/>
      <c r="J278" s="343"/>
      <c r="K278" s="343"/>
      <c r="L278" s="343"/>
      <c r="M278" s="822" t="str">
        <f>Securitisation!N41</f>
        <v/>
      </c>
      <c r="N278" s="1044" t="str">
        <f>Securitisation!O41</f>
        <v/>
      </c>
      <c r="O278" s="1044" t="str">
        <f>Securitisation!P41</f>
        <v/>
      </c>
      <c r="P278" s="1044" t="str">
        <f>Securitisation!Q41</f>
        <v/>
      </c>
      <c r="Q278" s="340"/>
      <c r="R278" s="340"/>
      <c r="S278" s="730"/>
      <c r="T278" s="730"/>
      <c r="U278" s="730"/>
      <c r="V278" s="730"/>
      <c r="AN278" s="813"/>
    </row>
    <row r="279" spans="1:16381" s="247" customFormat="1" ht="15" customHeight="1" x14ac:dyDescent="0.25">
      <c r="A279" s="812"/>
      <c r="B279" s="348" t="s">
        <v>1480</v>
      </c>
      <c r="C279" s="931" t="str">
        <f>Securitisation!B42</f>
        <v>of which: standardised approach (SEC-SA)</v>
      </c>
      <c r="D279" s="345"/>
      <c r="E279" s="343"/>
      <c r="F279" s="343"/>
      <c r="G279" s="343"/>
      <c r="H279" s="343"/>
      <c r="I279" s="343"/>
      <c r="J279" s="343"/>
      <c r="K279" s="343"/>
      <c r="L279" s="343"/>
      <c r="M279" s="822" t="str">
        <f>Securitisation!N42</f>
        <v/>
      </c>
      <c r="N279" s="1044" t="str">
        <f>Securitisation!O42</f>
        <v/>
      </c>
      <c r="O279" s="340"/>
      <c r="P279" s="340"/>
      <c r="Q279" s="340"/>
      <c r="R279" s="340"/>
      <c r="S279" s="730"/>
      <c r="T279" s="730"/>
      <c r="U279" s="730"/>
      <c r="V279" s="730"/>
      <c r="AN279" s="813"/>
    </row>
    <row r="280" spans="1:16381" s="247" customFormat="1" ht="15" customHeight="1" x14ac:dyDescent="0.25">
      <c r="A280" s="812"/>
      <c r="B280" s="348" t="s">
        <v>1480</v>
      </c>
      <c r="C280" s="931" t="str">
        <f>Securitisation!B43</f>
        <v>of which: Others (risk-weighted 1250%)</v>
      </c>
      <c r="D280" s="345"/>
      <c r="E280" s="343"/>
      <c r="F280" s="343"/>
      <c r="G280" s="343"/>
      <c r="H280" s="343"/>
      <c r="I280" s="343"/>
      <c r="J280" s="343"/>
      <c r="K280" s="343"/>
      <c r="L280" s="343"/>
      <c r="M280" s="822" t="str">
        <f>Securitisation!N43</f>
        <v/>
      </c>
      <c r="N280" s="1044" t="str">
        <f>Securitisation!O43</f>
        <v/>
      </c>
      <c r="O280" s="340"/>
      <c r="P280" s="340"/>
      <c r="Q280" s="340"/>
      <c r="R280" s="340"/>
      <c r="S280" s="730"/>
      <c r="T280" s="730"/>
      <c r="U280" s="730"/>
      <c r="V280" s="730"/>
      <c r="AN280" s="813"/>
    </row>
    <row r="281" spans="1:16381" s="247" customFormat="1" ht="15" customHeight="1" x14ac:dyDescent="0.25">
      <c r="A281" s="812"/>
      <c r="B281" s="348" t="s">
        <v>1480</v>
      </c>
      <c r="C281" s="928" t="str">
        <f>Securitisation!B44</f>
        <v>Check: deductions reported in panel A3 less or equal than deductions reported in the Memo box</v>
      </c>
      <c r="D281" s="345"/>
      <c r="E281" s="343"/>
      <c r="F281" s="822" t="str">
        <f>Securitisation!E44</f>
        <v/>
      </c>
      <c r="G281" s="343"/>
      <c r="H281" s="343"/>
      <c r="I281" s="343"/>
      <c r="J281" s="343"/>
      <c r="K281" s="343"/>
      <c r="L281" s="343"/>
      <c r="M281" s="343"/>
      <c r="N281" s="340"/>
      <c r="O281" s="340"/>
      <c r="P281" s="340"/>
      <c r="Q281" s="340"/>
      <c r="R281" s="340"/>
      <c r="S281" s="730"/>
      <c r="T281" s="730"/>
      <c r="U281" s="730"/>
      <c r="V281" s="730"/>
      <c r="AN281" s="813"/>
    </row>
    <row r="282" spans="1:16381" s="247" customFormat="1" ht="15" customHeight="1" x14ac:dyDescent="0.25">
      <c r="A282" s="812"/>
      <c r="B282" s="348" t="s">
        <v>1480</v>
      </c>
      <c r="C282" s="928" t="str">
        <f>Securitisation!B46</f>
        <v>Check: deductions reported in row 45 less or equal than deductions reported in row 38</v>
      </c>
      <c r="D282" s="345"/>
      <c r="E282" s="343"/>
      <c r="F282" s="822" t="str">
        <f>Securitisation!E46</f>
        <v/>
      </c>
      <c r="G282" s="822" t="str">
        <f>Securitisation!F46</f>
        <v/>
      </c>
      <c r="H282" s="343"/>
      <c r="I282" s="343"/>
      <c r="J282" s="343"/>
      <c r="K282" s="343"/>
      <c r="L282" s="343"/>
      <c r="M282" s="343"/>
      <c r="N282" s="340"/>
      <c r="O282" s="340"/>
      <c r="P282" s="340"/>
      <c r="Q282" s="340"/>
      <c r="R282" s="340"/>
      <c r="S282" s="730"/>
      <c r="T282" s="730"/>
      <c r="U282" s="730"/>
      <c r="V282" s="730"/>
      <c r="AN282" s="813"/>
    </row>
    <row r="283" spans="1:16381" s="247" customFormat="1" ht="15" customHeight="1" x14ac:dyDescent="0.25">
      <c r="A283" s="812"/>
      <c r="B283" s="348" t="s">
        <v>1006</v>
      </c>
      <c r="C283" s="928" t="str">
        <f>Securitisation!B56</f>
        <v>Check: "Total" panel A2 = "Total" panel B</v>
      </c>
      <c r="D283" s="834" t="str">
        <f>Securitisation!C56</f>
        <v/>
      </c>
      <c r="E283" s="822" t="str">
        <f>Securitisation!D56</f>
        <v/>
      </c>
      <c r="F283" s="822" t="str">
        <f>Securitisation!E56</f>
        <v/>
      </c>
      <c r="G283" s="822" t="str">
        <f>Securitisation!F56</f>
        <v/>
      </c>
      <c r="H283" s="822" t="str">
        <f>Securitisation!G56</f>
        <v/>
      </c>
      <c r="I283" s="822" t="str">
        <f>Securitisation!H56</f>
        <v/>
      </c>
      <c r="J283" s="822" t="str">
        <f>Securitisation!I56</f>
        <v/>
      </c>
      <c r="K283" s="343"/>
      <c r="L283" s="343"/>
      <c r="M283" s="343"/>
      <c r="N283" s="340"/>
      <c r="O283" s="340"/>
      <c r="P283" s="340"/>
      <c r="Q283" s="340"/>
      <c r="R283" s="340"/>
      <c r="S283" s="730"/>
      <c r="T283" s="730"/>
      <c r="U283" s="730"/>
      <c r="V283" s="730"/>
      <c r="AN283" s="813"/>
    </row>
    <row r="284" spans="1:16381" s="247" customFormat="1" ht="15" customHeight="1" x14ac:dyDescent="0.25">
      <c r="A284" s="812"/>
      <c r="B284" s="348" t="s">
        <v>1006</v>
      </c>
      <c r="C284" s="928" t="str">
        <f>Securitisation!B57</f>
        <v>Check: "Deductions" in panel A3 = "Deductions" panel B</v>
      </c>
      <c r="D284" s="345"/>
      <c r="E284" s="343"/>
      <c r="F284" s="343"/>
      <c r="G284" s="343"/>
      <c r="H284" s="343"/>
      <c r="I284" s="343"/>
      <c r="J284" s="343"/>
      <c r="K284" s="343"/>
      <c r="L284" s="343"/>
      <c r="M284" s="1260" t="str">
        <f>Securitisation!M57</f>
        <v/>
      </c>
      <c r="N284" s="340"/>
      <c r="O284" s="340"/>
      <c r="P284" s="340"/>
      <c r="Q284" s="340"/>
      <c r="R284" s="340"/>
      <c r="S284" s="730"/>
      <c r="T284" s="730"/>
      <c r="U284" s="730"/>
      <c r="V284" s="730"/>
      <c r="AN284" s="813"/>
    </row>
    <row r="285" spans="1:16381" s="247" customFormat="1" ht="15" customHeight="1" x14ac:dyDescent="0.25">
      <c r="A285" s="812"/>
      <c r="B285" s="335" t="s">
        <v>1006</v>
      </c>
      <c r="C285" s="814" t="str">
        <f>Securitisation!B58</f>
        <v>Check: "Deduction for securitisation gain on sale"</v>
      </c>
      <c r="D285" s="347"/>
      <c r="E285" s="489"/>
      <c r="F285" s="489"/>
      <c r="G285" s="489"/>
      <c r="H285" s="489"/>
      <c r="I285" s="489"/>
      <c r="J285" s="489"/>
      <c r="K285" s="824" t="str">
        <f>Securitisation!J58</f>
        <v/>
      </c>
      <c r="L285" s="489"/>
      <c r="M285" s="489"/>
      <c r="N285" s="490"/>
      <c r="O285" s="490"/>
      <c r="P285" s="490"/>
      <c r="Q285" s="490"/>
      <c r="R285" s="490"/>
      <c r="S285" s="730"/>
      <c r="T285" s="730"/>
      <c r="U285" s="730"/>
      <c r="V285" s="730"/>
      <c r="AN285" s="813"/>
    </row>
    <row r="286" spans="1:16381" s="247" customFormat="1" ht="15" customHeight="1" x14ac:dyDescent="0.25">
      <c r="A286" s="812"/>
      <c r="B286" s="730"/>
      <c r="C286" s="730"/>
      <c r="D286" s="730"/>
      <c r="E286" s="730"/>
      <c r="F286" s="730"/>
      <c r="G286" s="730"/>
      <c r="H286" s="730"/>
      <c r="I286" s="730"/>
      <c r="J286" s="730"/>
      <c r="K286" s="730"/>
      <c r="L286" s="1386"/>
      <c r="M286" s="1386"/>
      <c r="N286" s="1386"/>
      <c r="O286" s="730"/>
      <c r="P286" s="730"/>
      <c r="Q286" s="730"/>
      <c r="R286" s="730"/>
      <c r="S286" s="730"/>
      <c r="T286" s="730"/>
      <c r="U286" s="730"/>
      <c r="V286" s="730"/>
      <c r="W286" s="1777"/>
      <c r="AN286" s="813"/>
    </row>
    <row r="287" spans="1:16381" s="247" customFormat="1" ht="45" customHeight="1" x14ac:dyDescent="0.25">
      <c r="A287" s="1144" t="s">
        <v>1583</v>
      </c>
      <c r="B287" s="1636"/>
      <c r="C287" s="1636"/>
      <c r="D287" s="1636"/>
      <c r="E287" s="1636"/>
      <c r="F287" s="1636"/>
      <c r="G287" s="1636"/>
      <c r="H287" s="1636"/>
      <c r="I287" s="1636"/>
      <c r="J287" s="1636"/>
      <c r="K287" s="1636"/>
      <c r="L287" s="1636"/>
      <c r="M287" s="1636"/>
      <c r="N287" s="1636"/>
      <c r="O287" s="1636"/>
      <c r="P287" s="1636"/>
      <c r="Q287" s="1636"/>
      <c r="R287" s="1636"/>
      <c r="S287" s="1636"/>
      <c r="T287" s="1636"/>
      <c r="U287" s="1636"/>
      <c r="V287" s="1636"/>
      <c r="W287" s="730"/>
      <c r="X287" s="1636"/>
      <c r="Y287" s="1636"/>
      <c r="Z287" s="1636"/>
      <c r="AA287" s="1636"/>
      <c r="AB287" s="1636"/>
      <c r="AC287" s="1636"/>
      <c r="AD287" s="1636"/>
      <c r="AE287" s="1636"/>
      <c r="AF287" s="1636"/>
      <c r="AG287" s="1636"/>
      <c r="AH287" s="1636"/>
      <c r="AI287" s="1636"/>
      <c r="AJ287" s="1636"/>
      <c r="AK287" s="1636"/>
      <c r="AL287" s="1636"/>
      <c r="AM287" s="1636"/>
      <c r="AN287" s="1145"/>
      <c r="AO287" s="1636"/>
      <c r="AP287" s="1636"/>
      <c r="AQ287" s="1636"/>
      <c r="AR287" s="1636"/>
      <c r="AS287" s="1636"/>
      <c r="AT287" s="1636"/>
      <c r="AU287" s="1636"/>
      <c r="AV287" s="1636"/>
      <c r="AW287" s="1636"/>
      <c r="AX287" s="1636"/>
      <c r="AY287" s="1636"/>
      <c r="AZ287" s="1636"/>
      <c r="BA287" s="1636"/>
      <c r="BB287" s="1636"/>
      <c r="BC287" s="1636"/>
      <c r="BD287" s="1636"/>
      <c r="BE287" s="1636"/>
      <c r="BF287" s="1636"/>
      <c r="BG287" s="1636"/>
      <c r="BH287" s="1636"/>
      <c r="BI287" s="1636"/>
      <c r="BJ287" s="1636"/>
      <c r="BK287" s="1636"/>
      <c r="BL287" s="1636"/>
      <c r="BM287" s="1636"/>
      <c r="BN287" s="1636"/>
      <c r="BO287" s="1636"/>
      <c r="BP287" s="1636"/>
      <c r="BQ287" s="1636"/>
      <c r="BR287" s="1636"/>
      <c r="BS287" s="1636"/>
      <c r="BT287" s="1636"/>
      <c r="BU287" s="1636"/>
      <c r="BV287" s="1636"/>
      <c r="BW287" s="1636"/>
      <c r="BX287" s="1636"/>
      <c r="BY287" s="1636"/>
      <c r="BZ287" s="1636"/>
      <c r="CA287" s="1636"/>
      <c r="CB287" s="1636"/>
      <c r="CC287" s="1636"/>
      <c r="CD287" s="1636"/>
      <c r="CE287" s="1636"/>
      <c r="CF287" s="1636"/>
      <c r="CG287" s="1636"/>
      <c r="CH287" s="1636"/>
      <c r="CI287" s="1636"/>
      <c r="CJ287" s="1636"/>
      <c r="CK287" s="1636"/>
      <c r="CL287" s="1636"/>
      <c r="CM287" s="1636"/>
      <c r="CN287" s="1636"/>
      <c r="CO287" s="1636"/>
      <c r="CP287" s="1636"/>
      <c r="CQ287" s="1636"/>
      <c r="CR287" s="1636"/>
      <c r="CS287" s="1636"/>
      <c r="CT287" s="1636"/>
      <c r="CU287" s="1636"/>
      <c r="CV287" s="1636"/>
      <c r="CW287" s="1636"/>
      <c r="CX287" s="1636"/>
      <c r="CY287" s="1636"/>
      <c r="CZ287" s="1636"/>
      <c r="DA287" s="1636"/>
      <c r="DB287" s="1636"/>
      <c r="DC287" s="1636"/>
      <c r="DD287" s="1636"/>
      <c r="DE287" s="1636"/>
      <c r="DF287" s="1636"/>
      <c r="DG287" s="1636"/>
      <c r="DH287" s="1636"/>
      <c r="DI287" s="1636"/>
      <c r="DJ287" s="1636"/>
      <c r="DK287" s="1636"/>
      <c r="DL287" s="1636"/>
      <c r="DM287" s="1636"/>
      <c r="DN287" s="1636"/>
      <c r="DO287" s="1636"/>
      <c r="DP287" s="1636"/>
      <c r="DQ287" s="1636"/>
      <c r="DR287" s="1636"/>
      <c r="DS287" s="1636"/>
      <c r="DT287" s="1636"/>
      <c r="DU287" s="1636"/>
      <c r="DV287" s="1636"/>
      <c r="DW287" s="1636"/>
      <c r="DX287" s="1636"/>
      <c r="DY287" s="1636"/>
      <c r="DZ287" s="1636"/>
      <c r="EA287" s="1636"/>
      <c r="EB287" s="1636"/>
      <c r="EC287" s="1636"/>
      <c r="ED287" s="1636"/>
      <c r="EE287" s="1636"/>
      <c r="EF287" s="1636"/>
      <c r="EG287" s="1636"/>
      <c r="EH287" s="1636"/>
      <c r="EI287" s="1636"/>
      <c r="EJ287" s="1636"/>
      <c r="EK287" s="1636"/>
      <c r="EL287" s="1636"/>
      <c r="EM287" s="1636"/>
      <c r="EN287" s="1636"/>
      <c r="EO287" s="1636"/>
      <c r="EP287" s="1636"/>
      <c r="EQ287" s="1636"/>
      <c r="ER287" s="1636"/>
      <c r="ES287" s="1636"/>
      <c r="ET287" s="1636"/>
      <c r="EU287" s="1636"/>
      <c r="EV287" s="1636"/>
      <c r="EW287" s="1636"/>
      <c r="EX287" s="1636"/>
      <c r="EY287" s="1636"/>
      <c r="EZ287" s="1636"/>
      <c r="FA287" s="1636"/>
      <c r="FB287" s="1636"/>
      <c r="FC287" s="1636"/>
      <c r="FD287" s="1636"/>
      <c r="FE287" s="1636"/>
      <c r="FF287" s="1636"/>
      <c r="FG287" s="1636"/>
      <c r="FH287" s="1636"/>
      <c r="FI287" s="1636"/>
      <c r="FJ287" s="1636"/>
      <c r="FK287" s="1636"/>
      <c r="FL287" s="1636"/>
      <c r="FM287" s="1636"/>
      <c r="FN287" s="1636"/>
      <c r="FO287" s="1636"/>
      <c r="FP287" s="1636"/>
      <c r="FQ287" s="1636"/>
      <c r="FR287" s="1636"/>
      <c r="FS287" s="1636"/>
      <c r="FT287" s="1636"/>
      <c r="FU287" s="1636"/>
      <c r="FV287" s="1636"/>
      <c r="FW287" s="1636"/>
      <c r="FX287" s="1636"/>
      <c r="FY287" s="1636"/>
      <c r="FZ287" s="1636"/>
      <c r="GA287" s="1636"/>
      <c r="GB287" s="1636"/>
      <c r="GC287" s="1636"/>
      <c r="GD287" s="1636"/>
      <c r="GE287" s="1636"/>
      <c r="GF287" s="1636"/>
      <c r="GG287" s="1636"/>
      <c r="GH287" s="1636"/>
      <c r="GI287" s="1636"/>
      <c r="GJ287" s="1636"/>
      <c r="GK287" s="1636"/>
      <c r="GL287" s="1636"/>
      <c r="GM287" s="1636"/>
      <c r="GN287" s="1636"/>
      <c r="GO287" s="1636"/>
      <c r="GP287" s="1636"/>
      <c r="GQ287" s="1636"/>
      <c r="GR287" s="1636"/>
      <c r="GS287" s="1636"/>
      <c r="GT287" s="1636"/>
      <c r="GU287" s="1636"/>
      <c r="GV287" s="1636"/>
      <c r="GW287" s="1636"/>
      <c r="GX287" s="1636"/>
      <c r="GY287" s="1636"/>
      <c r="GZ287" s="1636"/>
      <c r="HA287" s="1636"/>
      <c r="HB287" s="1636"/>
      <c r="HC287" s="1636"/>
      <c r="HD287" s="1636"/>
      <c r="HE287" s="1636"/>
      <c r="HF287" s="1636"/>
      <c r="HG287" s="1636"/>
      <c r="HH287" s="1636"/>
      <c r="HI287" s="1636"/>
      <c r="HJ287" s="1636"/>
      <c r="HK287" s="1636"/>
      <c r="HL287" s="1636"/>
      <c r="HM287" s="1636"/>
      <c r="HN287" s="1636"/>
      <c r="HO287" s="1636"/>
      <c r="HP287" s="1636"/>
      <c r="HQ287" s="1636"/>
      <c r="HR287" s="1636"/>
      <c r="HS287" s="1636"/>
      <c r="HT287" s="1636"/>
      <c r="HU287" s="1636"/>
      <c r="HV287" s="1636"/>
      <c r="HW287" s="1636"/>
      <c r="HX287" s="1636"/>
      <c r="HY287" s="1636"/>
      <c r="HZ287" s="1636"/>
      <c r="IA287" s="1636"/>
      <c r="IB287" s="1636"/>
      <c r="IC287" s="1636"/>
      <c r="ID287" s="1636"/>
      <c r="IE287" s="1636"/>
      <c r="IF287" s="1636"/>
      <c r="IG287" s="1636"/>
      <c r="IH287" s="1636"/>
      <c r="II287" s="1636"/>
      <c r="IJ287" s="1636"/>
      <c r="IK287" s="1636"/>
      <c r="IL287" s="1636"/>
      <c r="IM287" s="1636"/>
      <c r="IN287" s="1636"/>
      <c r="IO287" s="1636"/>
      <c r="IP287" s="1636"/>
      <c r="IQ287" s="1636"/>
      <c r="IR287" s="1636"/>
      <c r="IS287" s="1636"/>
      <c r="IT287" s="1636"/>
      <c r="IU287" s="1636"/>
      <c r="IV287" s="1636"/>
      <c r="IW287" s="1636"/>
      <c r="IX287" s="1636"/>
      <c r="IY287" s="1636"/>
      <c r="IZ287" s="1636"/>
      <c r="JA287" s="1636"/>
      <c r="JB287" s="1636"/>
      <c r="JC287" s="1636"/>
      <c r="JD287" s="1636"/>
      <c r="JE287" s="1636"/>
      <c r="JF287" s="1636"/>
      <c r="JG287" s="1636"/>
      <c r="JH287" s="1636"/>
      <c r="JI287" s="1636"/>
      <c r="JJ287" s="1636"/>
      <c r="JK287" s="1636"/>
      <c r="JL287" s="1636"/>
      <c r="JM287" s="1636"/>
      <c r="JN287" s="1636"/>
      <c r="JO287" s="1636"/>
      <c r="JP287" s="1636"/>
      <c r="JQ287" s="1636"/>
      <c r="JR287" s="1636"/>
      <c r="JS287" s="1636"/>
      <c r="JT287" s="1636"/>
      <c r="JU287" s="1636"/>
      <c r="JV287" s="1636"/>
      <c r="JW287" s="1636"/>
      <c r="JX287" s="1636"/>
      <c r="JY287" s="1636"/>
      <c r="JZ287" s="1636"/>
      <c r="KA287" s="1636"/>
      <c r="KB287" s="1636"/>
      <c r="KC287" s="1636"/>
      <c r="KD287" s="1636"/>
      <c r="KE287" s="1636"/>
      <c r="KF287" s="1636"/>
      <c r="KG287" s="1636"/>
      <c r="KH287" s="1636"/>
      <c r="KI287" s="1636"/>
      <c r="KJ287" s="1636"/>
      <c r="KK287" s="1636"/>
      <c r="KL287" s="1636"/>
      <c r="KM287" s="1636"/>
      <c r="KN287" s="1636"/>
      <c r="KO287" s="1636"/>
      <c r="KP287" s="1636"/>
      <c r="KQ287" s="1636"/>
      <c r="KR287" s="1636"/>
      <c r="KS287" s="1636"/>
      <c r="KT287" s="1636"/>
      <c r="KU287" s="1636"/>
      <c r="KV287" s="1636"/>
      <c r="KW287" s="1636"/>
      <c r="KX287" s="1636"/>
      <c r="KY287" s="1636"/>
      <c r="KZ287" s="1636"/>
      <c r="LA287" s="1636"/>
      <c r="LB287" s="1636"/>
      <c r="LC287" s="1636"/>
      <c r="LD287" s="1636"/>
      <c r="LE287" s="1636"/>
      <c r="LF287" s="1636"/>
      <c r="LG287" s="1636"/>
      <c r="LH287" s="1636"/>
      <c r="LI287" s="1636"/>
      <c r="LJ287" s="1636"/>
      <c r="LK287" s="1636"/>
      <c r="LL287" s="1636"/>
      <c r="LM287" s="1636"/>
      <c r="LN287" s="1636"/>
      <c r="LO287" s="1636"/>
      <c r="LP287" s="1636"/>
      <c r="LQ287" s="1636"/>
      <c r="LR287" s="1636"/>
      <c r="LS287" s="1636"/>
      <c r="LT287" s="1636"/>
      <c r="LU287" s="1636"/>
      <c r="LV287" s="1636"/>
      <c r="LW287" s="1636"/>
      <c r="LX287" s="1636"/>
      <c r="LY287" s="1636"/>
      <c r="LZ287" s="1636"/>
      <c r="MA287" s="1636"/>
      <c r="MB287" s="1636"/>
      <c r="MC287" s="1636"/>
      <c r="MD287" s="1636"/>
      <c r="ME287" s="1636"/>
      <c r="MF287" s="1636"/>
      <c r="MG287" s="1636"/>
      <c r="MH287" s="1636"/>
      <c r="MI287" s="1636"/>
      <c r="MJ287" s="1636"/>
      <c r="MK287" s="1636"/>
      <c r="ML287" s="1636"/>
      <c r="MM287" s="1636"/>
      <c r="MN287" s="1636"/>
      <c r="MO287" s="1636"/>
      <c r="MP287" s="1636"/>
      <c r="MQ287" s="1636"/>
      <c r="MR287" s="1636"/>
      <c r="MS287" s="1636"/>
      <c r="MT287" s="1636"/>
      <c r="MU287" s="1636"/>
      <c r="MV287" s="1636"/>
      <c r="MW287" s="1636"/>
      <c r="MX287" s="1636"/>
      <c r="MY287" s="1636"/>
      <c r="MZ287" s="1636"/>
      <c r="NA287" s="1636"/>
      <c r="NB287" s="1636"/>
      <c r="NC287" s="1636"/>
      <c r="ND287" s="1636"/>
      <c r="NE287" s="1636"/>
      <c r="NF287" s="1636"/>
      <c r="NG287" s="1636"/>
      <c r="NH287" s="1636"/>
      <c r="NI287" s="1636"/>
      <c r="NJ287" s="1636"/>
      <c r="NK287" s="1636"/>
      <c r="NL287" s="1636"/>
      <c r="NM287" s="1636"/>
      <c r="NN287" s="1636"/>
      <c r="NO287" s="1636"/>
      <c r="NP287" s="1636"/>
      <c r="NQ287" s="1636"/>
      <c r="NR287" s="1636"/>
      <c r="NS287" s="1636"/>
      <c r="NT287" s="1636"/>
      <c r="NU287" s="1636"/>
      <c r="NV287" s="1636"/>
      <c r="NW287" s="1636"/>
      <c r="NX287" s="1636"/>
      <c r="NY287" s="1636"/>
      <c r="NZ287" s="1636"/>
      <c r="OA287" s="1636"/>
      <c r="OB287" s="1636"/>
      <c r="OC287" s="1636"/>
      <c r="OD287" s="1636"/>
      <c r="OE287" s="1636"/>
      <c r="OF287" s="1636"/>
      <c r="OG287" s="1636"/>
      <c r="OH287" s="1636"/>
      <c r="OI287" s="1636"/>
      <c r="OJ287" s="1636"/>
      <c r="OK287" s="1636"/>
      <c r="OL287" s="1636"/>
      <c r="OM287" s="1636"/>
      <c r="ON287" s="1636"/>
      <c r="OO287" s="1636"/>
      <c r="OP287" s="1636"/>
      <c r="OQ287" s="1636"/>
      <c r="OR287" s="1636"/>
      <c r="OS287" s="1636"/>
      <c r="OT287" s="1636"/>
      <c r="OU287" s="1636"/>
      <c r="OV287" s="1636"/>
      <c r="OW287" s="1636"/>
      <c r="OX287" s="1636"/>
      <c r="OY287" s="1636"/>
      <c r="OZ287" s="1636"/>
      <c r="PA287" s="1636"/>
      <c r="PB287" s="1636"/>
      <c r="PC287" s="1636"/>
      <c r="PD287" s="1636"/>
      <c r="PE287" s="1636"/>
      <c r="PF287" s="1636"/>
      <c r="PG287" s="1636"/>
      <c r="PH287" s="1636"/>
      <c r="PI287" s="1636"/>
      <c r="PJ287" s="1636"/>
      <c r="PK287" s="1636"/>
      <c r="PL287" s="1636"/>
      <c r="PM287" s="1636"/>
      <c r="PN287" s="1636"/>
      <c r="PO287" s="1636"/>
      <c r="PP287" s="1636"/>
      <c r="PQ287" s="1636"/>
      <c r="PR287" s="1636"/>
      <c r="PS287" s="1636"/>
      <c r="PT287" s="1636"/>
      <c r="PU287" s="1636"/>
      <c r="PV287" s="1636"/>
      <c r="PW287" s="1636"/>
      <c r="PX287" s="1636"/>
      <c r="PY287" s="1636"/>
      <c r="PZ287" s="1636"/>
      <c r="QA287" s="1636"/>
      <c r="QB287" s="1636"/>
      <c r="QC287" s="1636"/>
      <c r="QD287" s="1636"/>
      <c r="QE287" s="1636"/>
      <c r="QF287" s="1636"/>
      <c r="QG287" s="1636"/>
      <c r="QH287" s="1636"/>
      <c r="QI287" s="1636"/>
      <c r="QJ287" s="1636"/>
      <c r="QK287" s="1636"/>
      <c r="QL287" s="1636"/>
      <c r="QM287" s="1636"/>
      <c r="QN287" s="1636"/>
      <c r="QO287" s="1636"/>
      <c r="QP287" s="1636"/>
      <c r="QQ287" s="1636"/>
      <c r="QR287" s="1636"/>
      <c r="QS287" s="1636"/>
      <c r="QT287" s="1636"/>
      <c r="QU287" s="1636"/>
      <c r="QV287" s="1636"/>
      <c r="QW287" s="1636"/>
      <c r="QX287" s="1636"/>
      <c r="QY287" s="1636"/>
      <c r="QZ287" s="1636"/>
      <c r="RA287" s="1636"/>
      <c r="RB287" s="1636"/>
      <c r="RC287" s="1636"/>
      <c r="RD287" s="1636"/>
      <c r="RE287" s="1636"/>
      <c r="RF287" s="1636"/>
      <c r="RG287" s="1636"/>
      <c r="RH287" s="1636"/>
      <c r="RI287" s="1636"/>
      <c r="RJ287" s="1636"/>
      <c r="RK287" s="1636"/>
      <c r="RL287" s="1636"/>
      <c r="RM287" s="1636"/>
      <c r="RN287" s="1636"/>
      <c r="RO287" s="1636"/>
      <c r="RP287" s="1636"/>
      <c r="RQ287" s="1636"/>
      <c r="RR287" s="1636"/>
      <c r="RS287" s="1636"/>
      <c r="RT287" s="1636"/>
      <c r="RU287" s="1636"/>
      <c r="RV287" s="1636"/>
      <c r="RW287" s="1636"/>
      <c r="RX287" s="1636"/>
      <c r="RY287" s="1636"/>
      <c r="RZ287" s="1636"/>
      <c r="SA287" s="1636"/>
      <c r="SB287" s="1636"/>
      <c r="SC287" s="1636"/>
      <c r="SD287" s="1636"/>
      <c r="SE287" s="1636"/>
      <c r="SF287" s="1636"/>
      <c r="SG287" s="1636"/>
      <c r="SH287" s="1636"/>
      <c r="SI287" s="1636"/>
      <c r="SJ287" s="1636"/>
      <c r="SK287" s="1636"/>
      <c r="SL287" s="1636"/>
      <c r="SM287" s="1636"/>
      <c r="SN287" s="1636"/>
      <c r="SO287" s="1636"/>
      <c r="SP287" s="1636"/>
      <c r="SQ287" s="1636"/>
      <c r="SR287" s="1636"/>
      <c r="SS287" s="1636"/>
      <c r="ST287" s="1636"/>
      <c r="SU287" s="1636"/>
      <c r="SV287" s="1636"/>
      <c r="SW287" s="1636"/>
      <c r="SX287" s="1636"/>
      <c r="SY287" s="1636"/>
      <c r="SZ287" s="1636"/>
      <c r="TA287" s="1636"/>
      <c r="TB287" s="1636"/>
      <c r="TC287" s="1636"/>
      <c r="TD287" s="1636"/>
      <c r="TE287" s="1636"/>
      <c r="TF287" s="1636"/>
      <c r="TG287" s="1636"/>
      <c r="TH287" s="1636"/>
      <c r="TI287" s="1636"/>
      <c r="TJ287" s="1636"/>
      <c r="TK287" s="1636"/>
      <c r="TL287" s="1636"/>
      <c r="TM287" s="1636"/>
      <c r="TN287" s="1636"/>
      <c r="TO287" s="1636"/>
      <c r="TP287" s="1636"/>
      <c r="TQ287" s="1636"/>
      <c r="TR287" s="1636"/>
      <c r="TS287" s="1636"/>
      <c r="TT287" s="1636"/>
      <c r="TU287" s="1636"/>
      <c r="TV287" s="1636"/>
      <c r="TW287" s="1636"/>
      <c r="TX287" s="1636"/>
      <c r="TY287" s="1636"/>
      <c r="TZ287" s="1636"/>
      <c r="UA287" s="1636"/>
      <c r="UB287" s="1636"/>
      <c r="UC287" s="1636"/>
      <c r="UD287" s="1636"/>
      <c r="UE287" s="1636"/>
      <c r="UF287" s="1636"/>
      <c r="UG287" s="1636"/>
      <c r="UH287" s="1636"/>
      <c r="UI287" s="1636"/>
      <c r="UJ287" s="1636"/>
      <c r="UK287" s="1636"/>
      <c r="UL287" s="1636"/>
      <c r="UM287" s="1636"/>
      <c r="UN287" s="1636"/>
      <c r="UO287" s="1636"/>
      <c r="UP287" s="1636"/>
      <c r="UQ287" s="1636"/>
      <c r="UR287" s="1636"/>
      <c r="US287" s="1636"/>
      <c r="UT287" s="1636"/>
      <c r="UU287" s="1636"/>
      <c r="UV287" s="1636"/>
      <c r="UW287" s="1636"/>
      <c r="UX287" s="1636"/>
      <c r="UY287" s="1636"/>
      <c r="UZ287" s="1636"/>
      <c r="VA287" s="1636"/>
      <c r="VB287" s="1636"/>
      <c r="VC287" s="1636"/>
      <c r="VD287" s="1636"/>
      <c r="VE287" s="1636"/>
      <c r="VF287" s="1636"/>
      <c r="VG287" s="1636"/>
      <c r="VH287" s="1636"/>
      <c r="VI287" s="1636"/>
      <c r="VJ287" s="1636"/>
      <c r="VK287" s="1636"/>
      <c r="VL287" s="1636"/>
      <c r="VM287" s="1636"/>
      <c r="VN287" s="1636"/>
      <c r="VO287" s="1636"/>
      <c r="VP287" s="1636"/>
      <c r="VQ287" s="1636"/>
      <c r="VR287" s="1636"/>
      <c r="VS287" s="1636"/>
      <c r="VT287" s="1636"/>
      <c r="VU287" s="1636"/>
      <c r="VV287" s="1636"/>
      <c r="VW287" s="1636"/>
      <c r="VX287" s="1636"/>
      <c r="VY287" s="1636"/>
      <c r="VZ287" s="1636"/>
      <c r="WA287" s="1636"/>
      <c r="WB287" s="1636"/>
      <c r="WC287" s="1636"/>
      <c r="WD287" s="1636"/>
      <c r="WE287" s="1636"/>
      <c r="WF287" s="1636"/>
      <c r="WG287" s="1636"/>
      <c r="WH287" s="1636"/>
      <c r="WI287" s="1636"/>
      <c r="WJ287" s="1636"/>
      <c r="WK287" s="1636"/>
      <c r="WL287" s="1636"/>
      <c r="WM287" s="1636"/>
      <c r="WN287" s="1636"/>
      <c r="WO287" s="1636"/>
      <c r="WP287" s="1636"/>
      <c r="WQ287" s="1636"/>
      <c r="WR287" s="1636"/>
      <c r="WS287" s="1636"/>
      <c r="WT287" s="1636"/>
      <c r="WU287" s="1636"/>
      <c r="WV287" s="1636"/>
      <c r="WW287" s="1636"/>
      <c r="WX287" s="1636"/>
      <c r="WY287" s="1636"/>
      <c r="WZ287" s="1636"/>
      <c r="XA287" s="1636"/>
      <c r="XB287" s="1636"/>
      <c r="XC287" s="1636"/>
      <c r="XD287" s="1636"/>
      <c r="XE287" s="1636"/>
      <c r="XF287" s="1636"/>
      <c r="XG287" s="1636"/>
      <c r="XH287" s="1636"/>
      <c r="XI287" s="1636"/>
      <c r="XJ287" s="1636"/>
      <c r="XK287" s="1636"/>
      <c r="XL287" s="1636"/>
      <c r="XM287" s="1636"/>
      <c r="XN287" s="1636"/>
      <c r="XO287" s="1636"/>
      <c r="XP287" s="1636"/>
      <c r="XQ287" s="1636"/>
      <c r="XR287" s="1636"/>
      <c r="XS287" s="1636"/>
      <c r="XT287" s="1636"/>
      <c r="XU287" s="1636"/>
      <c r="XV287" s="1636"/>
      <c r="XW287" s="1636"/>
      <c r="XX287" s="1636"/>
      <c r="XY287" s="1636"/>
      <c r="XZ287" s="1636"/>
      <c r="YA287" s="1636"/>
      <c r="YB287" s="1636"/>
      <c r="YC287" s="1636"/>
      <c r="YD287" s="1636"/>
      <c r="YE287" s="1636"/>
      <c r="YF287" s="1636"/>
      <c r="YG287" s="1636"/>
      <c r="YH287" s="1636"/>
      <c r="YI287" s="1636"/>
      <c r="YJ287" s="1636"/>
      <c r="YK287" s="1636"/>
      <c r="YL287" s="1636"/>
      <c r="YM287" s="1636"/>
      <c r="YN287" s="1636"/>
      <c r="YO287" s="1636"/>
      <c r="YP287" s="1636"/>
      <c r="YQ287" s="1636"/>
      <c r="YR287" s="1636"/>
      <c r="YS287" s="1636"/>
      <c r="YT287" s="1636"/>
      <c r="YU287" s="1636"/>
      <c r="YV287" s="1636"/>
      <c r="YW287" s="1636"/>
      <c r="YX287" s="1636"/>
      <c r="YY287" s="1636"/>
      <c r="YZ287" s="1636"/>
      <c r="ZA287" s="1636"/>
      <c r="ZB287" s="1636"/>
      <c r="ZC287" s="1636"/>
      <c r="ZD287" s="1636"/>
      <c r="ZE287" s="1636"/>
      <c r="ZF287" s="1636"/>
      <c r="ZG287" s="1636"/>
      <c r="ZH287" s="1636"/>
      <c r="ZI287" s="1636"/>
      <c r="ZJ287" s="1636"/>
      <c r="ZK287" s="1636"/>
      <c r="ZL287" s="1636"/>
      <c r="ZM287" s="1636"/>
      <c r="ZN287" s="1636"/>
      <c r="ZO287" s="1636"/>
      <c r="ZP287" s="1636"/>
      <c r="ZQ287" s="1636"/>
      <c r="ZR287" s="1636"/>
      <c r="ZS287" s="1636"/>
      <c r="ZT287" s="1636"/>
      <c r="ZU287" s="1636"/>
      <c r="ZV287" s="1636"/>
      <c r="ZW287" s="1636"/>
      <c r="ZX287" s="1636"/>
      <c r="ZY287" s="1636"/>
      <c r="ZZ287" s="1636"/>
      <c r="AAA287" s="1636"/>
      <c r="AAB287" s="1636"/>
      <c r="AAC287" s="1636"/>
      <c r="AAD287" s="1636"/>
      <c r="AAE287" s="1636"/>
      <c r="AAF287" s="1636"/>
      <c r="AAG287" s="1636"/>
      <c r="AAH287" s="1636"/>
      <c r="AAI287" s="1636"/>
      <c r="AAJ287" s="1636"/>
      <c r="AAK287" s="1636"/>
      <c r="AAL287" s="1636"/>
      <c r="AAM287" s="1636"/>
      <c r="AAN287" s="1636"/>
      <c r="AAO287" s="1636"/>
      <c r="AAP287" s="1636"/>
      <c r="AAQ287" s="1636"/>
      <c r="AAR287" s="1636"/>
      <c r="AAS287" s="1636"/>
      <c r="AAT287" s="1636"/>
      <c r="AAU287" s="1636"/>
      <c r="AAV287" s="1636"/>
      <c r="AAW287" s="1636"/>
      <c r="AAX287" s="1636"/>
      <c r="AAY287" s="1636"/>
      <c r="AAZ287" s="1636"/>
      <c r="ABA287" s="1636"/>
      <c r="ABB287" s="1636"/>
      <c r="ABC287" s="1636"/>
      <c r="ABD287" s="1636"/>
      <c r="ABE287" s="1636"/>
      <c r="ABF287" s="1636"/>
      <c r="ABG287" s="1636"/>
      <c r="ABH287" s="1636"/>
      <c r="ABI287" s="1636"/>
      <c r="ABJ287" s="1636"/>
      <c r="ABK287" s="1636"/>
      <c r="ABL287" s="1636"/>
      <c r="ABM287" s="1636"/>
      <c r="ABN287" s="1636"/>
      <c r="ABO287" s="1636"/>
      <c r="ABP287" s="1636"/>
      <c r="ABQ287" s="1636"/>
      <c r="ABR287" s="1636"/>
      <c r="ABS287" s="1636"/>
      <c r="ABT287" s="1636"/>
      <c r="ABU287" s="1636"/>
      <c r="ABV287" s="1636"/>
      <c r="ABW287" s="1636"/>
      <c r="ABX287" s="1636"/>
      <c r="ABY287" s="1636"/>
      <c r="ABZ287" s="1636"/>
      <c r="ACA287" s="1636"/>
      <c r="ACB287" s="1636"/>
      <c r="ACC287" s="1636"/>
      <c r="ACD287" s="1636"/>
      <c r="ACE287" s="1636"/>
      <c r="ACF287" s="1636"/>
      <c r="ACG287" s="1636"/>
      <c r="ACH287" s="1636"/>
      <c r="ACI287" s="1636"/>
      <c r="ACJ287" s="1636"/>
      <c r="ACK287" s="1636"/>
      <c r="ACL287" s="1636"/>
      <c r="ACM287" s="1636"/>
      <c r="ACN287" s="1636"/>
      <c r="ACO287" s="1636"/>
      <c r="ACP287" s="1636"/>
      <c r="ACQ287" s="1636"/>
      <c r="ACR287" s="1636"/>
      <c r="ACS287" s="1636"/>
      <c r="ACT287" s="1636"/>
      <c r="ACU287" s="1636"/>
      <c r="ACV287" s="1636"/>
      <c r="ACW287" s="1636"/>
      <c r="ACX287" s="1636"/>
      <c r="ACY287" s="1636"/>
      <c r="ACZ287" s="1636"/>
      <c r="ADA287" s="1636"/>
      <c r="ADB287" s="1636"/>
      <c r="ADC287" s="1636"/>
      <c r="ADD287" s="1636"/>
      <c r="ADE287" s="1636"/>
      <c r="ADF287" s="1636"/>
      <c r="ADG287" s="1636"/>
      <c r="ADH287" s="1636"/>
      <c r="ADI287" s="1636"/>
      <c r="ADJ287" s="1636"/>
      <c r="ADK287" s="1636"/>
      <c r="ADL287" s="1636"/>
      <c r="ADM287" s="1636"/>
      <c r="ADN287" s="1636"/>
      <c r="ADO287" s="1636"/>
      <c r="ADP287" s="1636"/>
      <c r="ADQ287" s="1636"/>
      <c r="ADR287" s="1636"/>
      <c r="ADS287" s="1636"/>
      <c r="ADT287" s="1636"/>
      <c r="ADU287" s="1636"/>
      <c r="ADV287" s="1636"/>
      <c r="ADW287" s="1636"/>
      <c r="ADX287" s="1636"/>
      <c r="ADY287" s="1636"/>
      <c r="ADZ287" s="1636"/>
      <c r="AEA287" s="1636"/>
      <c r="AEB287" s="1636"/>
      <c r="AEC287" s="1636"/>
      <c r="AED287" s="1636"/>
      <c r="AEE287" s="1636"/>
      <c r="AEF287" s="1636"/>
      <c r="AEG287" s="1636"/>
      <c r="AEH287" s="1636"/>
      <c r="AEI287" s="1636"/>
      <c r="AEJ287" s="1636"/>
      <c r="AEK287" s="1636"/>
      <c r="AEL287" s="1636"/>
      <c r="AEM287" s="1636"/>
      <c r="AEN287" s="1636"/>
      <c r="AEO287" s="1636"/>
      <c r="AEP287" s="1636"/>
      <c r="AEQ287" s="1636"/>
      <c r="AER287" s="1636"/>
      <c r="AES287" s="1636"/>
      <c r="AET287" s="1636"/>
      <c r="AEU287" s="1636"/>
      <c r="AEV287" s="1636"/>
      <c r="AEW287" s="1636"/>
      <c r="AEX287" s="1636"/>
      <c r="AEY287" s="1636"/>
      <c r="AEZ287" s="1636"/>
      <c r="AFA287" s="1636"/>
      <c r="AFB287" s="1636"/>
      <c r="AFC287" s="1636"/>
      <c r="AFD287" s="1636"/>
      <c r="AFE287" s="1636"/>
      <c r="AFF287" s="1636"/>
      <c r="AFG287" s="1636"/>
      <c r="AFH287" s="1636"/>
      <c r="AFI287" s="1636"/>
      <c r="AFJ287" s="1636"/>
      <c r="AFK287" s="1636"/>
      <c r="AFL287" s="1636"/>
      <c r="AFM287" s="1636"/>
      <c r="AFN287" s="1636"/>
      <c r="AFO287" s="1636"/>
      <c r="AFP287" s="1636"/>
      <c r="AFQ287" s="1636"/>
      <c r="AFR287" s="1636"/>
      <c r="AFS287" s="1636"/>
      <c r="AFT287" s="1636"/>
      <c r="AFU287" s="1636"/>
      <c r="AFV287" s="1636"/>
      <c r="AFW287" s="1636"/>
      <c r="AFX287" s="1636"/>
      <c r="AFY287" s="1636"/>
      <c r="AFZ287" s="1636"/>
      <c r="AGA287" s="1636"/>
      <c r="AGB287" s="1636"/>
      <c r="AGC287" s="1636"/>
      <c r="AGD287" s="1636"/>
      <c r="AGE287" s="1636"/>
      <c r="AGF287" s="1636"/>
      <c r="AGG287" s="1636"/>
      <c r="AGH287" s="1636"/>
      <c r="AGI287" s="1636"/>
      <c r="AGJ287" s="1636"/>
      <c r="AGK287" s="1636"/>
      <c r="AGL287" s="1636"/>
      <c r="AGM287" s="1636"/>
      <c r="AGN287" s="1636"/>
      <c r="AGO287" s="1636"/>
      <c r="AGP287" s="1636"/>
      <c r="AGQ287" s="1636"/>
      <c r="AGR287" s="1636"/>
      <c r="AGS287" s="1636"/>
      <c r="AGT287" s="1636"/>
      <c r="AGU287" s="1636"/>
      <c r="AGV287" s="1636"/>
      <c r="AGW287" s="1636"/>
      <c r="AGX287" s="1636"/>
      <c r="AGY287" s="1636"/>
      <c r="AGZ287" s="1636"/>
      <c r="AHA287" s="1636"/>
      <c r="AHB287" s="1636"/>
      <c r="AHC287" s="1636"/>
      <c r="AHD287" s="1636"/>
      <c r="AHE287" s="1636"/>
      <c r="AHF287" s="1636"/>
      <c r="AHG287" s="1636"/>
      <c r="AHH287" s="1636"/>
      <c r="AHI287" s="1636"/>
      <c r="AHJ287" s="1636"/>
      <c r="AHK287" s="1636"/>
      <c r="AHL287" s="1636"/>
      <c r="AHM287" s="1636"/>
      <c r="AHN287" s="1636"/>
      <c r="AHO287" s="1636"/>
      <c r="AHP287" s="1636"/>
      <c r="AHQ287" s="1636"/>
      <c r="AHR287" s="1636"/>
      <c r="AHS287" s="1636"/>
      <c r="AHT287" s="1636"/>
      <c r="AHU287" s="1636"/>
      <c r="AHV287" s="1636"/>
      <c r="AHW287" s="1636"/>
      <c r="AHX287" s="1636"/>
      <c r="AHY287" s="1636"/>
      <c r="AHZ287" s="1636"/>
      <c r="AIA287" s="1636"/>
      <c r="AIB287" s="1636"/>
      <c r="AIC287" s="1636"/>
      <c r="AID287" s="1636"/>
      <c r="AIE287" s="1636"/>
      <c r="AIF287" s="1636"/>
      <c r="AIG287" s="1636"/>
      <c r="AIH287" s="1636"/>
      <c r="AII287" s="1636"/>
      <c r="AIJ287" s="1636"/>
      <c r="AIK287" s="1636"/>
      <c r="AIL287" s="1636"/>
      <c r="AIM287" s="1636"/>
      <c r="AIN287" s="1636"/>
      <c r="AIO287" s="1636"/>
      <c r="AIP287" s="1636"/>
      <c r="AIQ287" s="1636"/>
      <c r="AIR287" s="1636"/>
      <c r="AIS287" s="1636"/>
      <c r="AIT287" s="1636"/>
      <c r="AIU287" s="1636"/>
      <c r="AIV287" s="1636"/>
      <c r="AIW287" s="1636"/>
      <c r="AIX287" s="1636"/>
      <c r="AIY287" s="1636"/>
      <c r="AIZ287" s="1636"/>
      <c r="AJA287" s="1636"/>
      <c r="AJB287" s="1636"/>
      <c r="AJC287" s="1636"/>
      <c r="AJD287" s="1636"/>
      <c r="AJE287" s="1636"/>
      <c r="AJF287" s="1636"/>
      <c r="AJG287" s="1636"/>
      <c r="AJH287" s="1636"/>
      <c r="AJI287" s="1636"/>
      <c r="AJJ287" s="1636"/>
      <c r="AJK287" s="1636"/>
      <c r="AJL287" s="1636"/>
      <c r="AJM287" s="1636"/>
      <c r="AJN287" s="1636"/>
      <c r="AJO287" s="1636"/>
      <c r="AJP287" s="1636"/>
      <c r="AJQ287" s="1636"/>
      <c r="AJR287" s="1636"/>
      <c r="AJS287" s="1636"/>
      <c r="AJT287" s="1636"/>
      <c r="AJU287" s="1636"/>
      <c r="AJV287" s="1636"/>
      <c r="AJW287" s="1636"/>
      <c r="AJX287" s="1636"/>
      <c r="AJY287" s="1636"/>
      <c r="AJZ287" s="1636"/>
      <c r="AKA287" s="1636"/>
      <c r="AKB287" s="1636"/>
      <c r="AKC287" s="1636"/>
      <c r="AKD287" s="1636"/>
      <c r="AKE287" s="1636"/>
      <c r="AKF287" s="1636"/>
      <c r="AKG287" s="1636"/>
      <c r="AKH287" s="1636"/>
      <c r="AKI287" s="1636"/>
      <c r="AKJ287" s="1636"/>
      <c r="AKK287" s="1636"/>
      <c r="AKL287" s="1636"/>
      <c r="AKM287" s="1636"/>
      <c r="AKN287" s="1636"/>
      <c r="AKO287" s="1636"/>
      <c r="AKP287" s="1636"/>
      <c r="AKQ287" s="1636"/>
      <c r="AKR287" s="1636"/>
      <c r="AKS287" s="1636"/>
      <c r="AKT287" s="1636"/>
      <c r="AKU287" s="1636"/>
      <c r="AKV287" s="1636"/>
      <c r="AKW287" s="1636"/>
      <c r="AKX287" s="1636"/>
      <c r="AKY287" s="1636"/>
      <c r="AKZ287" s="1636"/>
      <c r="ALA287" s="1636"/>
      <c r="ALB287" s="1636"/>
      <c r="ALC287" s="1636"/>
      <c r="ALD287" s="1636"/>
      <c r="ALE287" s="1636"/>
      <c r="ALF287" s="1636"/>
      <c r="ALG287" s="1636"/>
      <c r="ALH287" s="1636"/>
      <c r="ALI287" s="1636"/>
      <c r="ALJ287" s="1636"/>
      <c r="ALK287" s="1636"/>
      <c r="ALL287" s="1636"/>
      <c r="ALM287" s="1636"/>
      <c r="ALN287" s="1636"/>
      <c r="ALO287" s="1636"/>
      <c r="ALP287" s="1636"/>
      <c r="ALQ287" s="1636"/>
      <c r="ALR287" s="1636"/>
      <c r="ALS287" s="1636"/>
      <c r="ALT287" s="1636"/>
      <c r="ALU287" s="1636"/>
      <c r="ALV287" s="1636"/>
      <c r="ALW287" s="1636"/>
      <c r="ALX287" s="1636"/>
      <c r="ALY287" s="1636"/>
      <c r="ALZ287" s="1636"/>
      <c r="AMA287" s="1636"/>
      <c r="AMB287" s="1636"/>
      <c r="AMC287" s="1636"/>
      <c r="AMD287" s="1636"/>
      <c r="AME287" s="1636"/>
      <c r="AMF287" s="1636"/>
      <c r="AMG287" s="1636"/>
      <c r="AMH287" s="1636"/>
      <c r="AMI287" s="1636"/>
      <c r="AMJ287" s="1636"/>
      <c r="AMK287" s="1636"/>
      <c r="AML287" s="1636"/>
      <c r="AMM287" s="1636"/>
      <c r="AMN287" s="1636"/>
      <c r="AMO287" s="1636"/>
      <c r="AMP287" s="1636"/>
      <c r="AMQ287" s="1636"/>
      <c r="AMR287" s="1636"/>
      <c r="AMS287" s="1636"/>
      <c r="AMT287" s="1636"/>
      <c r="AMU287" s="1636"/>
      <c r="AMV287" s="1636"/>
      <c r="AMW287" s="1636"/>
      <c r="AMX287" s="1636"/>
      <c r="AMY287" s="1636"/>
      <c r="AMZ287" s="1636"/>
      <c r="ANA287" s="1636"/>
      <c r="ANB287" s="1636"/>
      <c r="ANC287" s="1636"/>
      <c r="AND287" s="1636"/>
      <c r="ANE287" s="1636"/>
      <c r="ANF287" s="1636"/>
      <c r="ANG287" s="1636"/>
      <c r="ANH287" s="1636"/>
      <c r="ANI287" s="1636"/>
      <c r="ANJ287" s="1636"/>
      <c r="ANK287" s="1636"/>
      <c r="ANL287" s="1636"/>
      <c r="ANM287" s="1636"/>
      <c r="ANN287" s="1636"/>
      <c r="ANO287" s="1636"/>
      <c r="ANP287" s="1636"/>
      <c r="ANQ287" s="1636"/>
      <c r="ANR287" s="1636"/>
      <c r="ANS287" s="1636"/>
      <c r="ANT287" s="1636"/>
      <c r="ANU287" s="1636"/>
      <c r="ANV287" s="1636"/>
      <c r="ANW287" s="1636"/>
      <c r="ANX287" s="1636"/>
      <c r="ANY287" s="1636"/>
      <c r="ANZ287" s="1636"/>
      <c r="AOA287" s="1636"/>
      <c r="AOB287" s="1636"/>
      <c r="AOC287" s="1636"/>
      <c r="AOD287" s="1636"/>
      <c r="AOE287" s="1636"/>
      <c r="AOF287" s="1636"/>
      <c r="AOG287" s="1636"/>
      <c r="AOH287" s="1636"/>
      <c r="AOI287" s="1636"/>
      <c r="AOJ287" s="1636"/>
      <c r="AOK287" s="1636"/>
      <c r="AOL287" s="1636"/>
      <c r="AOM287" s="1636"/>
      <c r="AON287" s="1636"/>
      <c r="AOO287" s="1636"/>
      <c r="AOP287" s="1636"/>
      <c r="AOQ287" s="1636"/>
      <c r="AOR287" s="1636"/>
      <c r="AOS287" s="1636"/>
      <c r="AOT287" s="1636"/>
      <c r="AOU287" s="1636"/>
      <c r="AOV287" s="1636"/>
      <c r="AOW287" s="1636"/>
      <c r="AOX287" s="1636"/>
      <c r="AOY287" s="1636"/>
      <c r="AOZ287" s="1636"/>
      <c r="APA287" s="1636"/>
      <c r="APB287" s="1636"/>
      <c r="APC287" s="1636"/>
      <c r="APD287" s="1636"/>
      <c r="APE287" s="1636"/>
      <c r="APF287" s="1636"/>
      <c r="APG287" s="1636"/>
      <c r="APH287" s="1636"/>
      <c r="API287" s="1636"/>
      <c r="APJ287" s="1636"/>
      <c r="APK287" s="1636"/>
      <c r="APL287" s="1636"/>
      <c r="APM287" s="1636"/>
      <c r="APN287" s="1636"/>
      <c r="APO287" s="1636"/>
      <c r="APP287" s="1636"/>
      <c r="APQ287" s="1636"/>
      <c r="APR287" s="1636"/>
      <c r="APS287" s="1636"/>
      <c r="APT287" s="1636"/>
      <c r="APU287" s="1636"/>
      <c r="APV287" s="1636"/>
      <c r="APW287" s="1636"/>
      <c r="APX287" s="1636"/>
      <c r="APY287" s="1636"/>
      <c r="APZ287" s="1636"/>
      <c r="AQA287" s="1636"/>
      <c r="AQB287" s="1636"/>
      <c r="AQC287" s="1636"/>
      <c r="AQD287" s="1636"/>
      <c r="AQE287" s="1636"/>
      <c r="AQF287" s="1636"/>
      <c r="AQG287" s="1636"/>
      <c r="AQH287" s="1636"/>
      <c r="AQI287" s="1636"/>
      <c r="AQJ287" s="1636"/>
      <c r="AQK287" s="1636"/>
      <c r="AQL287" s="1636"/>
      <c r="AQM287" s="1636"/>
      <c r="AQN287" s="1636"/>
      <c r="AQO287" s="1636"/>
      <c r="AQP287" s="1636"/>
      <c r="AQQ287" s="1636"/>
      <c r="AQR287" s="1636"/>
      <c r="AQS287" s="1636"/>
      <c r="AQT287" s="1636"/>
      <c r="AQU287" s="1636"/>
      <c r="AQV287" s="1636"/>
      <c r="AQW287" s="1636"/>
      <c r="AQX287" s="1636"/>
      <c r="AQY287" s="1636"/>
      <c r="AQZ287" s="1636"/>
      <c r="ARA287" s="1636"/>
      <c r="ARB287" s="1636"/>
      <c r="ARC287" s="1636"/>
      <c r="ARD287" s="1636"/>
      <c r="ARE287" s="1636"/>
      <c r="ARF287" s="1636"/>
      <c r="ARG287" s="1636"/>
      <c r="ARH287" s="1636"/>
      <c r="ARI287" s="1636"/>
      <c r="ARJ287" s="1636"/>
      <c r="ARK287" s="1636"/>
      <c r="ARL287" s="1636"/>
      <c r="ARM287" s="1636"/>
      <c r="ARN287" s="1636"/>
      <c r="ARO287" s="1636"/>
      <c r="ARP287" s="1636"/>
      <c r="ARQ287" s="1636"/>
      <c r="ARR287" s="1636"/>
      <c r="ARS287" s="1636"/>
      <c r="ART287" s="1636"/>
      <c r="ARU287" s="1636"/>
      <c r="ARV287" s="1636"/>
      <c r="ARW287" s="1636"/>
      <c r="ARX287" s="1636"/>
      <c r="ARY287" s="1636"/>
      <c r="ARZ287" s="1636"/>
      <c r="ASA287" s="1636"/>
      <c r="ASB287" s="1636"/>
      <c r="ASC287" s="1636"/>
      <c r="ASD287" s="1636"/>
      <c r="ASE287" s="1636"/>
      <c r="ASF287" s="1636"/>
      <c r="ASG287" s="1636"/>
      <c r="ASH287" s="1636"/>
      <c r="ASI287" s="1636"/>
      <c r="ASJ287" s="1636"/>
      <c r="ASK287" s="1636"/>
      <c r="ASL287" s="1636"/>
      <c r="ASM287" s="1636"/>
      <c r="ASN287" s="1636"/>
      <c r="ASO287" s="1636"/>
      <c r="ASP287" s="1636"/>
      <c r="ASQ287" s="1636"/>
      <c r="ASR287" s="1636"/>
      <c r="ASS287" s="1636"/>
      <c r="AST287" s="1636"/>
      <c r="ASU287" s="1636"/>
      <c r="ASV287" s="1636"/>
      <c r="ASW287" s="1636"/>
      <c r="ASX287" s="1636"/>
      <c r="ASY287" s="1636"/>
      <c r="ASZ287" s="1636"/>
      <c r="ATA287" s="1636"/>
      <c r="ATB287" s="1636"/>
      <c r="ATC287" s="1636"/>
      <c r="ATD287" s="1636"/>
      <c r="ATE287" s="1636"/>
      <c r="ATF287" s="1636"/>
      <c r="ATG287" s="1636"/>
      <c r="ATH287" s="1636"/>
      <c r="ATI287" s="1636"/>
      <c r="ATJ287" s="1636"/>
      <c r="ATK287" s="1636"/>
      <c r="ATL287" s="1636"/>
      <c r="ATM287" s="1636"/>
      <c r="ATN287" s="1636"/>
      <c r="ATO287" s="1636"/>
      <c r="ATP287" s="1636"/>
      <c r="ATQ287" s="1636"/>
      <c r="ATR287" s="1636"/>
      <c r="ATS287" s="1636"/>
      <c r="ATT287" s="1636"/>
      <c r="ATU287" s="1636"/>
      <c r="ATV287" s="1636"/>
      <c r="ATW287" s="1636"/>
      <c r="ATX287" s="1636"/>
      <c r="ATY287" s="1636"/>
      <c r="ATZ287" s="1636"/>
      <c r="AUA287" s="1636"/>
      <c r="AUB287" s="1636"/>
      <c r="AUC287" s="1636"/>
      <c r="AUD287" s="1636"/>
      <c r="AUE287" s="1636"/>
      <c r="AUF287" s="1636"/>
      <c r="AUG287" s="1636"/>
      <c r="AUH287" s="1636"/>
      <c r="AUI287" s="1636"/>
      <c r="AUJ287" s="1636"/>
      <c r="AUK287" s="1636"/>
      <c r="AUL287" s="1636"/>
      <c r="AUM287" s="1636"/>
      <c r="AUN287" s="1636"/>
      <c r="AUO287" s="1636"/>
      <c r="AUP287" s="1636"/>
      <c r="AUQ287" s="1636"/>
      <c r="AUR287" s="1636"/>
      <c r="AUS287" s="1636"/>
      <c r="AUT287" s="1636"/>
      <c r="AUU287" s="1636"/>
      <c r="AUV287" s="1636"/>
      <c r="AUW287" s="1636"/>
      <c r="AUX287" s="1636"/>
      <c r="AUY287" s="1636"/>
      <c r="AUZ287" s="1636"/>
      <c r="AVA287" s="1636"/>
      <c r="AVB287" s="1636"/>
      <c r="AVC287" s="1636"/>
      <c r="AVD287" s="1636"/>
      <c r="AVE287" s="1636"/>
      <c r="AVF287" s="1636"/>
      <c r="AVG287" s="1636"/>
      <c r="AVH287" s="1636"/>
      <c r="AVI287" s="1636"/>
      <c r="AVJ287" s="1636"/>
      <c r="AVK287" s="1636"/>
      <c r="AVL287" s="1636"/>
      <c r="AVM287" s="1636"/>
      <c r="AVN287" s="1636"/>
      <c r="AVO287" s="1636"/>
      <c r="AVP287" s="1636"/>
      <c r="AVQ287" s="1636"/>
      <c r="AVR287" s="1636"/>
      <c r="AVS287" s="1636"/>
      <c r="AVT287" s="1636"/>
      <c r="AVU287" s="1636"/>
      <c r="AVV287" s="1636"/>
      <c r="AVW287" s="1636"/>
      <c r="AVX287" s="1636"/>
      <c r="AVY287" s="1636"/>
      <c r="AVZ287" s="1636"/>
      <c r="AWA287" s="1636"/>
      <c r="AWB287" s="1636"/>
      <c r="AWC287" s="1636"/>
      <c r="AWD287" s="1636"/>
      <c r="AWE287" s="1636"/>
      <c r="AWF287" s="1636"/>
      <c r="AWG287" s="1636"/>
      <c r="AWH287" s="1636"/>
      <c r="AWI287" s="1636"/>
      <c r="AWJ287" s="1636"/>
      <c r="AWK287" s="1636"/>
      <c r="AWL287" s="1636"/>
      <c r="AWM287" s="1636"/>
      <c r="AWN287" s="1636"/>
      <c r="AWO287" s="1636"/>
      <c r="AWP287" s="1636"/>
      <c r="AWQ287" s="1636"/>
      <c r="AWR287" s="1636"/>
      <c r="AWS287" s="1636"/>
      <c r="AWT287" s="1636"/>
      <c r="AWU287" s="1636"/>
      <c r="AWV287" s="1636"/>
      <c r="AWW287" s="1636"/>
      <c r="AWX287" s="1636"/>
      <c r="AWY287" s="1636"/>
      <c r="AWZ287" s="1636"/>
      <c r="AXA287" s="1636"/>
      <c r="AXB287" s="1636"/>
      <c r="AXC287" s="1636"/>
      <c r="AXD287" s="1636"/>
      <c r="AXE287" s="1636"/>
      <c r="AXF287" s="1636"/>
      <c r="AXG287" s="1636"/>
      <c r="AXH287" s="1636"/>
      <c r="AXI287" s="1636"/>
      <c r="AXJ287" s="1636"/>
      <c r="AXK287" s="1636"/>
      <c r="AXL287" s="1636"/>
      <c r="AXM287" s="1636"/>
      <c r="AXN287" s="1636"/>
      <c r="AXO287" s="1636"/>
      <c r="AXP287" s="1636"/>
      <c r="AXQ287" s="1636"/>
      <c r="AXR287" s="1636"/>
      <c r="AXS287" s="1636"/>
      <c r="AXT287" s="1636"/>
      <c r="AXU287" s="1636"/>
      <c r="AXV287" s="1636"/>
      <c r="AXW287" s="1636"/>
      <c r="AXX287" s="1636"/>
      <c r="AXY287" s="1636"/>
      <c r="AXZ287" s="1636"/>
      <c r="AYA287" s="1636"/>
      <c r="AYB287" s="1636"/>
      <c r="AYC287" s="1636"/>
      <c r="AYD287" s="1636"/>
      <c r="AYE287" s="1636"/>
      <c r="AYF287" s="1636"/>
      <c r="AYG287" s="1636"/>
      <c r="AYH287" s="1636"/>
      <c r="AYI287" s="1636"/>
      <c r="AYJ287" s="1636"/>
      <c r="AYK287" s="1636"/>
      <c r="AYL287" s="1636"/>
      <c r="AYM287" s="1636"/>
      <c r="AYN287" s="1636"/>
      <c r="AYO287" s="1636"/>
      <c r="AYP287" s="1636"/>
      <c r="AYQ287" s="1636"/>
      <c r="AYR287" s="1636"/>
      <c r="AYS287" s="1636"/>
      <c r="AYT287" s="1636"/>
      <c r="AYU287" s="1636"/>
      <c r="AYV287" s="1636"/>
      <c r="AYW287" s="1636"/>
      <c r="AYX287" s="1636"/>
      <c r="AYY287" s="1636"/>
      <c r="AYZ287" s="1636"/>
      <c r="AZA287" s="1636"/>
      <c r="AZB287" s="1636"/>
      <c r="AZC287" s="1636"/>
      <c r="AZD287" s="1636"/>
      <c r="AZE287" s="1636"/>
      <c r="AZF287" s="1636"/>
      <c r="AZG287" s="1636"/>
      <c r="AZH287" s="1636"/>
      <c r="AZI287" s="1636"/>
      <c r="AZJ287" s="1636"/>
      <c r="AZK287" s="1636"/>
      <c r="AZL287" s="1636"/>
      <c r="AZM287" s="1636"/>
      <c r="AZN287" s="1636"/>
      <c r="AZO287" s="1636"/>
      <c r="AZP287" s="1636"/>
      <c r="AZQ287" s="1636"/>
      <c r="AZR287" s="1636"/>
      <c r="AZS287" s="1636"/>
      <c r="AZT287" s="1636"/>
      <c r="AZU287" s="1636"/>
      <c r="AZV287" s="1636"/>
      <c r="AZW287" s="1636"/>
      <c r="AZX287" s="1636"/>
      <c r="AZY287" s="1636"/>
      <c r="AZZ287" s="1636"/>
      <c r="BAA287" s="1636"/>
      <c r="BAB287" s="1636"/>
      <c r="BAC287" s="1636"/>
      <c r="BAD287" s="1636"/>
      <c r="BAE287" s="1636"/>
      <c r="BAF287" s="1636"/>
      <c r="BAG287" s="1636"/>
      <c r="BAH287" s="1636"/>
      <c r="BAI287" s="1636"/>
      <c r="BAJ287" s="1636"/>
      <c r="BAK287" s="1636"/>
      <c r="BAL287" s="1636"/>
      <c r="BAM287" s="1636"/>
      <c r="BAN287" s="1636"/>
      <c r="BAO287" s="1636"/>
      <c r="BAP287" s="1636"/>
      <c r="BAQ287" s="1636"/>
      <c r="BAR287" s="1636"/>
      <c r="BAS287" s="1636"/>
      <c r="BAT287" s="1636"/>
      <c r="BAU287" s="1636"/>
      <c r="BAV287" s="1636"/>
      <c r="BAW287" s="1636"/>
      <c r="BAX287" s="1636"/>
      <c r="BAY287" s="1636"/>
      <c r="BAZ287" s="1636"/>
      <c r="BBA287" s="1636"/>
      <c r="BBB287" s="1636"/>
      <c r="BBC287" s="1636"/>
      <c r="BBD287" s="1636"/>
      <c r="BBE287" s="1636"/>
      <c r="BBF287" s="1636"/>
      <c r="BBG287" s="1636"/>
      <c r="BBH287" s="1636"/>
      <c r="BBI287" s="1636"/>
      <c r="BBJ287" s="1636"/>
      <c r="BBK287" s="1636"/>
      <c r="BBL287" s="1636"/>
      <c r="BBM287" s="1636"/>
      <c r="BBN287" s="1636"/>
      <c r="BBO287" s="1636"/>
      <c r="BBP287" s="1636"/>
      <c r="BBQ287" s="1636"/>
      <c r="BBR287" s="1636"/>
      <c r="BBS287" s="1636"/>
      <c r="BBT287" s="1636"/>
      <c r="BBU287" s="1636"/>
      <c r="BBV287" s="1636"/>
      <c r="BBW287" s="1636"/>
      <c r="BBX287" s="1636"/>
      <c r="BBY287" s="1636"/>
      <c r="BBZ287" s="1636"/>
      <c r="BCA287" s="1636"/>
      <c r="BCB287" s="1636"/>
      <c r="BCC287" s="1636"/>
      <c r="BCD287" s="1636"/>
      <c r="BCE287" s="1636"/>
      <c r="BCF287" s="1636"/>
      <c r="BCG287" s="1636"/>
      <c r="BCH287" s="1636"/>
      <c r="BCI287" s="1636"/>
      <c r="BCJ287" s="1636"/>
      <c r="BCK287" s="1636"/>
      <c r="BCL287" s="1636"/>
      <c r="BCM287" s="1636"/>
      <c r="BCN287" s="1636"/>
      <c r="BCO287" s="1636"/>
      <c r="BCP287" s="1636"/>
      <c r="BCQ287" s="1636"/>
      <c r="BCR287" s="1636"/>
      <c r="BCS287" s="1636"/>
      <c r="BCT287" s="1636"/>
      <c r="BCU287" s="1636"/>
      <c r="BCV287" s="1636"/>
      <c r="BCW287" s="1636"/>
      <c r="BCX287" s="1636"/>
      <c r="BCY287" s="1636"/>
      <c r="BCZ287" s="1636"/>
      <c r="BDA287" s="1636"/>
      <c r="BDB287" s="1636"/>
      <c r="BDC287" s="1636"/>
      <c r="BDD287" s="1636"/>
      <c r="BDE287" s="1636"/>
      <c r="BDF287" s="1636"/>
      <c r="BDG287" s="1636"/>
      <c r="BDH287" s="1636"/>
      <c r="BDI287" s="1636"/>
      <c r="BDJ287" s="1636"/>
      <c r="BDK287" s="1636"/>
      <c r="BDL287" s="1636"/>
      <c r="BDM287" s="1636"/>
      <c r="BDN287" s="1636"/>
      <c r="BDO287" s="1636"/>
      <c r="BDP287" s="1636"/>
      <c r="BDQ287" s="1636"/>
      <c r="BDR287" s="1636"/>
      <c r="BDS287" s="1636"/>
      <c r="BDT287" s="1636"/>
      <c r="BDU287" s="1636"/>
      <c r="BDV287" s="1636"/>
      <c r="BDW287" s="1636"/>
      <c r="BDX287" s="1636"/>
      <c r="BDY287" s="1636"/>
      <c r="BDZ287" s="1636"/>
      <c r="BEA287" s="1636"/>
      <c r="BEB287" s="1636"/>
      <c r="BEC287" s="1636"/>
      <c r="BED287" s="1636"/>
      <c r="BEE287" s="1636"/>
      <c r="BEF287" s="1636"/>
      <c r="BEG287" s="1636"/>
      <c r="BEH287" s="1636"/>
      <c r="BEI287" s="1636"/>
      <c r="BEJ287" s="1636"/>
      <c r="BEK287" s="1636"/>
      <c r="BEL287" s="1636"/>
      <c r="BEM287" s="1636"/>
      <c r="BEN287" s="1636"/>
      <c r="BEO287" s="1636"/>
      <c r="BEP287" s="1636"/>
      <c r="BEQ287" s="1636"/>
      <c r="BER287" s="1636"/>
      <c r="BES287" s="1636"/>
      <c r="BET287" s="1636"/>
      <c r="BEU287" s="1636"/>
      <c r="BEV287" s="1636"/>
      <c r="BEW287" s="1636"/>
      <c r="BEX287" s="1636"/>
      <c r="BEY287" s="1636"/>
      <c r="BEZ287" s="1636"/>
      <c r="BFA287" s="1636"/>
      <c r="BFB287" s="1636"/>
      <c r="BFC287" s="1636"/>
      <c r="BFD287" s="1636"/>
      <c r="BFE287" s="1636"/>
      <c r="BFF287" s="1636"/>
      <c r="BFG287" s="1636"/>
      <c r="BFH287" s="1636"/>
      <c r="BFI287" s="1636"/>
      <c r="BFJ287" s="1636"/>
      <c r="BFK287" s="1636"/>
      <c r="BFL287" s="1636"/>
      <c r="BFM287" s="1636"/>
      <c r="BFN287" s="1636"/>
      <c r="BFO287" s="1636"/>
      <c r="BFP287" s="1636"/>
      <c r="BFQ287" s="1636"/>
      <c r="BFR287" s="1636"/>
      <c r="BFS287" s="1636"/>
      <c r="BFT287" s="1636"/>
      <c r="BFU287" s="1636"/>
      <c r="BFV287" s="1636"/>
      <c r="BFW287" s="1636"/>
      <c r="BFX287" s="1636"/>
      <c r="BFY287" s="1636"/>
      <c r="BFZ287" s="1636"/>
      <c r="BGA287" s="1636"/>
      <c r="BGB287" s="1636"/>
      <c r="BGC287" s="1636"/>
      <c r="BGD287" s="1636"/>
      <c r="BGE287" s="1636"/>
      <c r="BGF287" s="1636"/>
      <c r="BGG287" s="1636"/>
      <c r="BGH287" s="1636"/>
      <c r="BGI287" s="1636"/>
      <c r="BGJ287" s="1636"/>
      <c r="BGK287" s="1636"/>
      <c r="BGL287" s="1636"/>
      <c r="BGM287" s="1636"/>
      <c r="BGN287" s="1636"/>
      <c r="BGO287" s="1636"/>
      <c r="BGP287" s="1636"/>
      <c r="BGQ287" s="1636"/>
      <c r="BGR287" s="1636"/>
      <c r="BGS287" s="1636"/>
      <c r="BGT287" s="1636"/>
      <c r="BGU287" s="1636"/>
      <c r="BGV287" s="1636"/>
      <c r="BGW287" s="1636"/>
      <c r="BGX287" s="1636"/>
      <c r="BGY287" s="1636"/>
      <c r="BGZ287" s="1636"/>
      <c r="BHA287" s="1636"/>
      <c r="BHB287" s="1636"/>
      <c r="BHC287" s="1636"/>
      <c r="BHD287" s="1636"/>
      <c r="BHE287" s="1636"/>
      <c r="BHF287" s="1636"/>
      <c r="BHG287" s="1636"/>
      <c r="BHH287" s="1636"/>
      <c r="BHI287" s="1636"/>
      <c r="BHJ287" s="1636"/>
      <c r="BHK287" s="1636"/>
      <c r="BHL287" s="1636"/>
      <c r="BHM287" s="1636"/>
      <c r="BHN287" s="1636"/>
      <c r="BHO287" s="1636"/>
      <c r="BHP287" s="1636"/>
      <c r="BHQ287" s="1636"/>
      <c r="BHR287" s="1636"/>
      <c r="BHS287" s="1636"/>
      <c r="BHT287" s="1636"/>
      <c r="BHU287" s="1636"/>
      <c r="BHV287" s="1636"/>
      <c r="BHW287" s="1636"/>
      <c r="BHX287" s="1636"/>
      <c r="BHY287" s="1636"/>
      <c r="BHZ287" s="1636"/>
      <c r="BIA287" s="1636"/>
      <c r="BIB287" s="1636"/>
      <c r="BIC287" s="1636"/>
      <c r="BID287" s="1636"/>
      <c r="BIE287" s="1636"/>
      <c r="BIF287" s="1636"/>
      <c r="BIG287" s="1636"/>
      <c r="BIH287" s="1636"/>
      <c r="BII287" s="1636"/>
      <c r="BIJ287" s="1636"/>
      <c r="BIK287" s="1636"/>
      <c r="BIL287" s="1636"/>
      <c r="BIM287" s="1636"/>
      <c r="BIN287" s="1636"/>
      <c r="BIO287" s="1636"/>
      <c r="BIP287" s="1636"/>
      <c r="BIQ287" s="1636"/>
      <c r="BIR287" s="1636"/>
      <c r="BIS287" s="1636"/>
      <c r="BIT287" s="1636"/>
      <c r="BIU287" s="1636"/>
      <c r="BIV287" s="1636"/>
      <c r="BIW287" s="1636"/>
      <c r="BIX287" s="1636"/>
      <c r="BIY287" s="1636"/>
      <c r="BIZ287" s="1636"/>
      <c r="BJA287" s="1636"/>
      <c r="BJB287" s="1636"/>
      <c r="BJC287" s="1636"/>
      <c r="BJD287" s="1636"/>
      <c r="BJE287" s="1636"/>
      <c r="BJF287" s="1636"/>
      <c r="BJG287" s="1636"/>
      <c r="BJH287" s="1636"/>
      <c r="BJI287" s="1636"/>
      <c r="BJJ287" s="1636"/>
      <c r="BJK287" s="1636"/>
      <c r="BJL287" s="1636"/>
      <c r="BJM287" s="1636"/>
      <c r="BJN287" s="1636"/>
      <c r="BJO287" s="1636"/>
      <c r="BJP287" s="1636"/>
      <c r="BJQ287" s="1636"/>
      <c r="BJR287" s="1636"/>
      <c r="BJS287" s="1636"/>
      <c r="BJT287" s="1636"/>
      <c r="BJU287" s="1636"/>
      <c r="BJV287" s="1636"/>
      <c r="BJW287" s="1636"/>
      <c r="BJX287" s="1636"/>
      <c r="BJY287" s="1636"/>
      <c r="BJZ287" s="1636"/>
      <c r="BKA287" s="1636"/>
      <c r="BKB287" s="1636"/>
      <c r="BKC287" s="1636"/>
      <c r="BKD287" s="1636"/>
      <c r="BKE287" s="1636"/>
      <c r="BKF287" s="1636"/>
      <c r="BKG287" s="1636"/>
      <c r="BKH287" s="1636"/>
      <c r="BKI287" s="1636"/>
      <c r="BKJ287" s="1636"/>
      <c r="BKK287" s="1636"/>
      <c r="BKL287" s="1636"/>
      <c r="BKM287" s="1636"/>
      <c r="BKN287" s="1636"/>
      <c r="BKO287" s="1636"/>
      <c r="BKP287" s="1636"/>
      <c r="BKQ287" s="1636"/>
      <c r="BKR287" s="1636"/>
      <c r="BKS287" s="1636"/>
      <c r="BKT287" s="1636"/>
      <c r="BKU287" s="1636"/>
      <c r="BKV287" s="1636"/>
      <c r="BKW287" s="1636"/>
      <c r="BKX287" s="1636"/>
      <c r="BKY287" s="1636"/>
      <c r="BKZ287" s="1636"/>
      <c r="BLA287" s="1636"/>
      <c r="BLB287" s="1636"/>
      <c r="BLC287" s="1636"/>
      <c r="BLD287" s="1636"/>
      <c r="BLE287" s="1636"/>
      <c r="BLF287" s="1636"/>
      <c r="BLG287" s="1636"/>
      <c r="BLH287" s="1636"/>
      <c r="BLI287" s="1636"/>
      <c r="BLJ287" s="1636"/>
      <c r="BLK287" s="1636"/>
      <c r="BLL287" s="1636"/>
      <c r="BLM287" s="1636"/>
      <c r="BLN287" s="1636"/>
      <c r="BLO287" s="1636"/>
      <c r="BLP287" s="1636"/>
      <c r="BLQ287" s="1636"/>
      <c r="BLR287" s="1636"/>
      <c r="BLS287" s="1636"/>
      <c r="BLT287" s="1636"/>
      <c r="BLU287" s="1636"/>
      <c r="BLV287" s="1636"/>
      <c r="BLW287" s="1636"/>
      <c r="BLX287" s="1636"/>
      <c r="BLY287" s="1636"/>
      <c r="BLZ287" s="1636"/>
      <c r="BMA287" s="1636"/>
      <c r="BMB287" s="1636"/>
      <c r="BMC287" s="1636"/>
      <c r="BMD287" s="1636"/>
      <c r="BME287" s="1636"/>
      <c r="BMF287" s="1636"/>
      <c r="BMG287" s="1636"/>
      <c r="BMH287" s="1636"/>
      <c r="BMI287" s="1636"/>
      <c r="BMJ287" s="1636"/>
      <c r="BMK287" s="1636"/>
      <c r="BML287" s="1636"/>
      <c r="BMM287" s="1636"/>
      <c r="BMN287" s="1636"/>
      <c r="BMO287" s="1636"/>
      <c r="BMP287" s="1636"/>
      <c r="BMQ287" s="1636"/>
      <c r="BMR287" s="1636"/>
      <c r="BMS287" s="1636"/>
      <c r="BMT287" s="1636"/>
      <c r="BMU287" s="1636"/>
      <c r="BMV287" s="1636"/>
      <c r="BMW287" s="1636"/>
      <c r="BMX287" s="1636"/>
      <c r="BMY287" s="1636"/>
      <c r="BMZ287" s="1636"/>
      <c r="BNA287" s="1636"/>
      <c r="BNB287" s="1636"/>
      <c r="BNC287" s="1636"/>
      <c r="BND287" s="1636"/>
      <c r="BNE287" s="1636"/>
      <c r="BNF287" s="1636"/>
      <c r="BNG287" s="1636"/>
      <c r="BNH287" s="1636"/>
      <c r="BNI287" s="1636"/>
      <c r="BNJ287" s="1636"/>
      <c r="BNK287" s="1636"/>
      <c r="BNL287" s="1636"/>
      <c r="BNM287" s="1636"/>
      <c r="BNN287" s="1636"/>
      <c r="BNO287" s="1636"/>
      <c r="BNP287" s="1636"/>
      <c r="BNQ287" s="1636"/>
      <c r="BNR287" s="1636"/>
      <c r="BNS287" s="1636"/>
      <c r="BNT287" s="1636"/>
      <c r="BNU287" s="1636"/>
      <c r="BNV287" s="1636"/>
      <c r="BNW287" s="1636"/>
      <c r="BNX287" s="1636"/>
      <c r="BNY287" s="1636"/>
      <c r="BNZ287" s="1636"/>
      <c r="BOA287" s="1636"/>
      <c r="BOB287" s="1636"/>
      <c r="BOC287" s="1636"/>
      <c r="BOD287" s="1636"/>
      <c r="BOE287" s="1636"/>
      <c r="BOF287" s="1636"/>
      <c r="BOG287" s="1636"/>
      <c r="BOH287" s="1636"/>
      <c r="BOI287" s="1636"/>
      <c r="BOJ287" s="1636"/>
      <c r="BOK287" s="1636"/>
      <c r="BOL287" s="1636"/>
      <c r="BOM287" s="1636"/>
      <c r="BON287" s="1636"/>
      <c r="BOO287" s="1636"/>
      <c r="BOP287" s="1636"/>
      <c r="BOQ287" s="1636"/>
      <c r="BOR287" s="1636"/>
      <c r="BOS287" s="1636"/>
      <c r="BOT287" s="1636"/>
      <c r="BOU287" s="1636"/>
      <c r="BOV287" s="1636"/>
      <c r="BOW287" s="1636"/>
      <c r="BOX287" s="1636"/>
      <c r="BOY287" s="1636"/>
      <c r="BOZ287" s="1636"/>
      <c r="BPA287" s="1636"/>
      <c r="BPB287" s="1636"/>
      <c r="BPC287" s="1636"/>
      <c r="BPD287" s="1636"/>
      <c r="BPE287" s="1636"/>
      <c r="BPF287" s="1636"/>
      <c r="BPG287" s="1636"/>
      <c r="BPH287" s="1636"/>
      <c r="BPI287" s="1636"/>
      <c r="BPJ287" s="1636"/>
      <c r="BPK287" s="1636"/>
      <c r="BPL287" s="1636"/>
      <c r="BPM287" s="1636"/>
      <c r="BPN287" s="1636"/>
      <c r="BPO287" s="1636"/>
      <c r="BPP287" s="1636"/>
      <c r="BPQ287" s="1636"/>
      <c r="BPR287" s="1636"/>
      <c r="BPS287" s="1636"/>
      <c r="BPT287" s="1636"/>
      <c r="BPU287" s="1636"/>
      <c r="BPV287" s="1636"/>
      <c r="BPW287" s="1636"/>
      <c r="BPX287" s="1636"/>
      <c r="BPY287" s="1636"/>
      <c r="BPZ287" s="1636"/>
      <c r="BQA287" s="1636"/>
      <c r="BQB287" s="1636"/>
      <c r="BQC287" s="1636"/>
      <c r="BQD287" s="1636"/>
      <c r="BQE287" s="1636"/>
      <c r="BQF287" s="1636"/>
      <c r="BQG287" s="1636"/>
      <c r="BQH287" s="1636"/>
      <c r="BQI287" s="1636"/>
      <c r="BQJ287" s="1636"/>
      <c r="BQK287" s="1636"/>
      <c r="BQL287" s="1636"/>
      <c r="BQM287" s="1636"/>
      <c r="BQN287" s="1636"/>
      <c r="BQO287" s="1636"/>
      <c r="BQP287" s="1636"/>
      <c r="BQQ287" s="1636"/>
      <c r="BQR287" s="1636"/>
      <c r="BQS287" s="1636"/>
      <c r="BQT287" s="1636"/>
      <c r="BQU287" s="1636"/>
      <c r="BQV287" s="1636"/>
      <c r="BQW287" s="1636"/>
      <c r="BQX287" s="1636"/>
      <c r="BQY287" s="1636"/>
      <c r="BQZ287" s="1636"/>
      <c r="BRA287" s="1636"/>
      <c r="BRB287" s="1636"/>
      <c r="BRC287" s="1636"/>
      <c r="BRD287" s="1636"/>
      <c r="BRE287" s="1636"/>
      <c r="BRF287" s="1636"/>
      <c r="BRG287" s="1636"/>
      <c r="BRH287" s="1636"/>
      <c r="BRI287" s="1636"/>
      <c r="BRJ287" s="1636"/>
      <c r="BRK287" s="1636"/>
      <c r="BRL287" s="1636"/>
      <c r="BRM287" s="1636"/>
      <c r="BRN287" s="1636"/>
      <c r="BRO287" s="1636"/>
      <c r="BRP287" s="1636"/>
      <c r="BRQ287" s="1636"/>
      <c r="BRR287" s="1636"/>
      <c r="BRS287" s="1636"/>
      <c r="BRT287" s="1636"/>
      <c r="BRU287" s="1636"/>
      <c r="BRV287" s="1636"/>
      <c r="BRW287" s="1636"/>
      <c r="BRX287" s="1636"/>
      <c r="BRY287" s="1636"/>
      <c r="BRZ287" s="1636"/>
      <c r="BSA287" s="1636"/>
      <c r="BSB287" s="1636"/>
      <c r="BSC287" s="1636"/>
      <c r="BSD287" s="1636"/>
      <c r="BSE287" s="1636"/>
      <c r="BSF287" s="1636"/>
      <c r="BSG287" s="1636"/>
      <c r="BSH287" s="1636"/>
      <c r="BSI287" s="1636"/>
      <c r="BSJ287" s="1636"/>
      <c r="BSK287" s="1636"/>
      <c r="BSL287" s="1636"/>
      <c r="BSM287" s="1636"/>
      <c r="BSN287" s="1636"/>
      <c r="BSO287" s="1636"/>
      <c r="BSP287" s="1636"/>
      <c r="BSQ287" s="1636"/>
      <c r="BSR287" s="1636"/>
      <c r="BSS287" s="1636"/>
      <c r="BST287" s="1636"/>
      <c r="BSU287" s="1636"/>
      <c r="BSV287" s="1636"/>
      <c r="BSW287" s="1636"/>
      <c r="BSX287" s="1636"/>
      <c r="BSY287" s="1636"/>
      <c r="BSZ287" s="1636"/>
      <c r="BTA287" s="1636"/>
      <c r="BTB287" s="1636"/>
      <c r="BTC287" s="1636"/>
      <c r="BTD287" s="1636"/>
      <c r="BTE287" s="1636"/>
      <c r="BTF287" s="1636"/>
      <c r="BTG287" s="1636"/>
      <c r="BTH287" s="1636"/>
      <c r="BTI287" s="1636"/>
      <c r="BTJ287" s="1636"/>
      <c r="BTK287" s="1636"/>
      <c r="BTL287" s="1636"/>
      <c r="BTM287" s="1636"/>
      <c r="BTN287" s="1636"/>
      <c r="BTO287" s="1636"/>
      <c r="BTP287" s="1636"/>
      <c r="BTQ287" s="1636"/>
      <c r="BTR287" s="1636"/>
      <c r="BTS287" s="1636"/>
      <c r="BTT287" s="1636"/>
      <c r="BTU287" s="1636"/>
      <c r="BTV287" s="1636"/>
      <c r="BTW287" s="1636"/>
      <c r="BTX287" s="1636"/>
      <c r="BTY287" s="1636"/>
      <c r="BTZ287" s="1636"/>
      <c r="BUA287" s="1636"/>
      <c r="BUB287" s="1636"/>
      <c r="BUC287" s="1636"/>
      <c r="BUD287" s="1636"/>
      <c r="BUE287" s="1636"/>
      <c r="BUF287" s="1636"/>
      <c r="BUG287" s="1636"/>
      <c r="BUH287" s="1636"/>
      <c r="BUI287" s="1636"/>
      <c r="BUJ287" s="1636"/>
      <c r="BUK287" s="1636"/>
      <c r="BUL287" s="1636"/>
      <c r="BUM287" s="1636"/>
      <c r="BUN287" s="1636"/>
      <c r="BUO287" s="1636"/>
      <c r="BUP287" s="1636"/>
      <c r="BUQ287" s="1636"/>
      <c r="BUR287" s="1636"/>
      <c r="BUS287" s="1636"/>
      <c r="BUT287" s="1636"/>
      <c r="BUU287" s="1636"/>
      <c r="BUV287" s="1636"/>
      <c r="BUW287" s="1636"/>
      <c r="BUX287" s="1636"/>
      <c r="BUY287" s="1636"/>
      <c r="BUZ287" s="1636"/>
      <c r="BVA287" s="1636"/>
      <c r="BVB287" s="1636"/>
      <c r="BVC287" s="1636"/>
      <c r="BVD287" s="1636"/>
      <c r="BVE287" s="1636"/>
      <c r="BVF287" s="1636"/>
      <c r="BVG287" s="1636"/>
      <c r="BVH287" s="1636"/>
      <c r="BVI287" s="1636"/>
      <c r="BVJ287" s="1636"/>
      <c r="BVK287" s="1636"/>
      <c r="BVL287" s="1636"/>
      <c r="BVM287" s="1636"/>
      <c r="BVN287" s="1636"/>
      <c r="BVO287" s="1636"/>
      <c r="BVP287" s="1636"/>
      <c r="BVQ287" s="1636"/>
      <c r="BVR287" s="1636"/>
      <c r="BVS287" s="1636"/>
      <c r="BVT287" s="1636"/>
      <c r="BVU287" s="1636"/>
      <c r="BVV287" s="1636"/>
      <c r="BVW287" s="1636"/>
      <c r="BVX287" s="1636"/>
      <c r="BVY287" s="1636"/>
      <c r="BVZ287" s="1636"/>
      <c r="BWA287" s="1636"/>
      <c r="BWB287" s="1636"/>
      <c r="BWC287" s="1636"/>
      <c r="BWD287" s="1636"/>
      <c r="BWE287" s="1636"/>
      <c r="BWF287" s="1636"/>
      <c r="BWG287" s="1636"/>
      <c r="BWH287" s="1636"/>
      <c r="BWI287" s="1636"/>
      <c r="BWJ287" s="1636"/>
      <c r="BWK287" s="1636"/>
      <c r="BWL287" s="1636"/>
      <c r="BWM287" s="1636"/>
      <c r="BWN287" s="1636"/>
      <c r="BWO287" s="1636"/>
      <c r="BWP287" s="1636"/>
      <c r="BWQ287" s="1636"/>
      <c r="BWR287" s="1636"/>
      <c r="BWS287" s="1636"/>
      <c r="BWT287" s="1636"/>
      <c r="BWU287" s="1636"/>
      <c r="BWV287" s="1636"/>
      <c r="BWW287" s="1636"/>
      <c r="BWX287" s="1636"/>
      <c r="BWY287" s="1636"/>
      <c r="BWZ287" s="1636"/>
      <c r="BXA287" s="1636"/>
      <c r="BXB287" s="1636"/>
      <c r="BXC287" s="1636"/>
      <c r="BXD287" s="1636"/>
      <c r="BXE287" s="1636"/>
      <c r="BXF287" s="1636"/>
      <c r="BXG287" s="1636"/>
      <c r="BXH287" s="1636"/>
      <c r="BXI287" s="1636"/>
      <c r="BXJ287" s="1636"/>
      <c r="BXK287" s="1636"/>
      <c r="BXL287" s="1636"/>
      <c r="BXM287" s="1636"/>
      <c r="BXN287" s="1636"/>
      <c r="BXO287" s="1636"/>
      <c r="BXP287" s="1636"/>
      <c r="BXQ287" s="1636"/>
      <c r="BXR287" s="1636"/>
      <c r="BXS287" s="1636"/>
      <c r="BXT287" s="1636"/>
      <c r="BXU287" s="1636"/>
      <c r="BXV287" s="1636"/>
      <c r="BXW287" s="1636"/>
      <c r="BXX287" s="1636"/>
      <c r="BXY287" s="1636"/>
      <c r="BXZ287" s="1636"/>
      <c r="BYA287" s="1636"/>
      <c r="BYB287" s="1636"/>
      <c r="BYC287" s="1636"/>
      <c r="BYD287" s="1636"/>
      <c r="BYE287" s="1636"/>
      <c r="BYF287" s="1636"/>
      <c r="BYG287" s="1636"/>
      <c r="BYH287" s="1636"/>
      <c r="BYI287" s="1636"/>
      <c r="BYJ287" s="1636"/>
      <c r="BYK287" s="1636"/>
      <c r="BYL287" s="1636"/>
      <c r="BYM287" s="1636"/>
      <c r="BYN287" s="1636"/>
      <c r="BYO287" s="1636"/>
      <c r="BYP287" s="1636"/>
      <c r="BYQ287" s="1636"/>
      <c r="BYR287" s="1636"/>
      <c r="BYS287" s="1636"/>
      <c r="BYT287" s="1636"/>
      <c r="BYU287" s="1636"/>
      <c r="BYV287" s="1636"/>
      <c r="BYW287" s="1636"/>
      <c r="BYX287" s="1636"/>
      <c r="BYY287" s="1636"/>
      <c r="BYZ287" s="1636"/>
      <c r="BZA287" s="1636"/>
      <c r="BZB287" s="1636"/>
      <c r="BZC287" s="1636"/>
      <c r="BZD287" s="1636"/>
      <c r="BZE287" s="1636"/>
      <c r="BZF287" s="1636"/>
      <c r="BZG287" s="1636"/>
      <c r="BZH287" s="1636"/>
      <c r="BZI287" s="1636"/>
      <c r="BZJ287" s="1636"/>
      <c r="BZK287" s="1636"/>
      <c r="BZL287" s="1636"/>
      <c r="BZM287" s="1636"/>
      <c r="BZN287" s="1636"/>
      <c r="BZO287" s="1636"/>
      <c r="BZP287" s="1636"/>
      <c r="BZQ287" s="1636"/>
      <c r="BZR287" s="1636"/>
      <c r="BZS287" s="1636"/>
      <c r="BZT287" s="1636"/>
      <c r="BZU287" s="1636"/>
      <c r="BZV287" s="1636"/>
      <c r="BZW287" s="1636"/>
      <c r="BZX287" s="1636"/>
      <c r="BZY287" s="1636"/>
      <c r="BZZ287" s="1636"/>
      <c r="CAA287" s="1636"/>
      <c r="CAB287" s="1636"/>
      <c r="CAC287" s="1636"/>
      <c r="CAD287" s="1636"/>
      <c r="CAE287" s="1636"/>
      <c r="CAF287" s="1636"/>
      <c r="CAG287" s="1636"/>
      <c r="CAH287" s="1636"/>
      <c r="CAI287" s="1636"/>
      <c r="CAJ287" s="1636"/>
      <c r="CAK287" s="1636"/>
      <c r="CAL287" s="1636"/>
      <c r="CAM287" s="1636"/>
      <c r="CAN287" s="1636"/>
      <c r="CAO287" s="1636"/>
      <c r="CAP287" s="1636"/>
      <c r="CAQ287" s="1636"/>
      <c r="CAR287" s="1636"/>
      <c r="CAS287" s="1636"/>
      <c r="CAT287" s="1636"/>
      <c r="CAU287" s="1636"/>
      <c r="CAV287" s="1636"/>
      <c r="CAW287" s="1636"/>
      <c r="CAX287" s="1636"/>
      <c r="CAY287" s="1636"/>
      <c r="CAZ287" s="1636"/>
      <c r="CBA287" s="1636"/>
      <c r="CBB287" s="1636"/>
      <c r="CBC287" s="1636"/>
      <c r="CBD287" s="1636"/>
      <c r="CBE287" s="1636"/>
      <c r="CBF287" s="1636"/>
      <c r="CBG287" s="1636"/>
      <c r="CBH287" s="1636"/>
      <c r="CBI287" s="1636"/>
      <c r="CBJ287" s="1636"/>
      <c r="CBK287" s="1636"/>
      <c r="CBL287" s="1636"/>
      <c r="CBM287" s="1636"/>
      <c r="CBN287" s="1636"/>
      <c r="CBO287" s="1636"/>
      <c r="CBP287" s="1636"/>
      <c r="CBQ287" s="1636"/>
      <c r="CBR287" s="1636"/>
      <c r="CBS287" s="1636"/>
      <c r="CBT287" s="1636"/>
      <c r="CBU287" s="1636"/>
      <c r="CBV287" s="1636"/>
      <c r="CBW287" s="1636"/>
      <c r="CBX287" s="1636"/>
      <c r="CBY287" s="1636"/>
      <c r="CBZ287" s="1636"/>
      <c r="CCA287" s="1636"/>
      <c r="CCB287" s="1636"/>
      <c r="CCC287" s="1636"/>
      <c r="CCD287" s="1636"/>
      <c r="CCE287" s="1636"/>
      <c r="CCF287" s="1636"/>
      <c r="CCG287" s="1636"/>
      <c r="CCH287" s="1636"/>
      <c r="CCI287" s="1636"/>
      <c r="CCJ287" s="1636"/>
      <c r="CCK287" s="1636"/>
      <c r="CCL287" s="1636"/>
      <c r="CCM287" s="1636"/>
      <c r="CCN287" s="1636"/>
      <c r="CCO287" s="1636"/>
      <c r="CCP287" s="1636"/>
      <c r="CCQ287" s="1636"/>
      <c r="CCR287" s="1636"/>
      <c r="CCS287" s="1636"/>
      <c r="CCT287" s="1636"/>
      <c r="CCU287" s="1636"/>
      <c r="CCV287" s="1636"/>
      <c r="CCW287" s="1636"/>
      <c r="CCX287" s="1636"/>
      <c r="CCY287" s="1636"/>
      <c r="CCZ287" s="1636"/>
      <c r="CDA287" s="1636"/>
      <c r="CDB287" s="1636"/>
      <c r="CDC287" s="1636"/>
      <c r="CDD287" s="1636"/>
      <c r="CDE287" s="1636"/>
      <c r="CDF287" s="1636"/>
      <c r="CDG287" s="1636"/>
      <c r="CDH287" s="1636"/>
      <c r="CDI287" s="1636"/>
      <c r="CDJ287" s="1636"/>
      <c r="CDK287" s="1636"/>
      <c r="CDL287" s="1636"/>
      <c r="CDM287" s="1636"/>
      <c r="CDN287" s="1636"/>
      <c r="CDO287" s="1636"/>
      <c r="CDP287" s="1636"/>
      <c r="CDQ287" s="1636"/>
      <c r="CDR287" s="1636"/>
      <c r="CDS287" s="1636"/>
      <c r="CDT287" s="1636"/>
      <c r="CDU287" s="1636"/>
      <c r="CDV287" s="1636"/>
      <c r="CDW287" s="1636"/>
      <c r="CDX287" s="1636"/>
      <c r="CDY287" s="1636"/>
      <c r="CDZ287" s="1636"/>
      <c r="CEA287" s="1636"/>
      <c r="CEB287" s="1636"/>
      <c r="CEC287" s="1636"/>
      <c r="CED287" s="1636"/>
      <c r="CEE287" s="1636"/>
      <c r="CEF287" s="1636"/>
      <c r="CEG287" s="1636"/>
      <c r="CEH287" s="1636"/>
      <c r="CEI287" s="1636"/>
      <c r="CEJ287" s="1636"/>
      <c r="CEK287" s="1636"/>
      <c r="CEL287" s="1636"/>
      <c r="CEM287" s="1636"/>
      <c r="CEN287" s="1636"/>
      <c r="CEO287" s="1636"/>
      <c r="CEP287" s="1636"/>
      <c r="CEQ287" s="1636"/>
      <c r="CER287" s="1636"/>
      <c r="CES287" s="1636"/>
      <c r="CET287" s="1636"/>
      <c r="CEU287" s="1636"/>
      <c r="CEV287" s="1636"/>
      <c r="CEW287" s="1636"/>
      <c r="CEX287" s="1636"/>
      <c r="CEY287" s="1636"/>
      <c r="CEZ287" s="1636"/>
      <c r="CFA287" s="1636"/>
      <c r="CFB287" s="1636"/>
      <c r="CFC287" s="1636"/>
      <c r="CFD287" s="1636"/>
      <c r="CFE287" s="1636"/>
      <c r="CFF287" s="1636"/>
      <c r="CFG287" s="1636"/>
      <c r="CFH287" s="1636"/>
      <c r="CFI287" s="1636"/>
      <c r="CFJ287" s="1636"/>
      <c r="CFK287" s="1636"/>
      <c r="CFL287" s="1636"/>
      <c r="CFM287" s="1636"/>
      <c r="CFN287" s="1636"/>
      <c r="CFO287" s="1636"/>
      <c r="CFP287" s="1636"/>
      <c r="CFQ287" s="1636"/>
      <c r="CFR287" s="1636"/>
      <c r="CFS287" s="1636"/>
      <c r="CFT287" s="1636"/>
      <c r="CFU287" s="1636"/>
      <c r="CFV287" s="1636"/>
      <c r="CFW287" s="1636"/>
      <c r="CFX287" s="1636"/>
      <c r="CFY287" s="1636"/>
      <c r="CFZ287" s="1636"/>
      <c r="CGA287" s="1636"/>
      <c r="CGB287" s="1636"/>
      <c r="CGC287" s="1636"/>
      <c r="CGD287" s="1636"/>
      <c r="CGE287" s="1636"/>
      <c r="CGF287" s="1636"/>
      <c r="CGG287" s="1636"/>
      <c r="CGH287" s="1636"/>
      <c r="CGI287" s="1636"/>
      <c r="CGJ287" s="1636"/>
      <c r="CGK287" s="1636"/>
      <c r="CGL287" s="1636"/>
      <c r="CGM287" s="1636"/>
      <c r="CGN287" s="1636"/>
      <c r="CGO287" s="1636"/>
      <c r="CGP287" s="1636"/>
      <c r="CGQ287" s="1636"/>
      <c r="CGR287" s="1636"/>
      <c r="CGS287" s="1636"/>
      <c r="CGT287" s="1636"/>
      <c r="CGU287" s="1636"/>
      <c r="CGV287" s="1636"/>
      <c r="CGW287" s="1636"/>
      <c r="CGX287" s="1636"/>
      <c r="CGY287" s="1636"/>
      <c r="CGZ287" s="1636"/>
      <c r="CHA287" s="1636"/>
      <c r="CHB287" s="1636"/>
      <c r="CHC287" s="1636"/>
      <c r="CHD287" s="1636"/>
      <c r="CHE287" s="1636"/>
      <c r="CHF287" s="1636"/>
      <c r="CHG287" s="1636"/>
      <c r="CHH287" s="1636"/>
      <c r="CHI287" s="1636"/>
      <c r="CHJ287" s="1636"/>
      <c r="CHK287" s="1636"/>
      <c r="CHL287" s="1636"/>
      <c r="CHM287" s="1636"/>
      <c r="CHN287" s="1636"/>
      <c r="CHO287" s="1636"/>
      <c r="CHP287" s="1636"/>
      <c r="CHQ287" s="1636"/>
      <c r="CHR287" s="1636"/>
      <c r="CHS287" s="1636"/>
      <c r="CHT287" s="1636"/>
      <c r="CHU287" s="1636"/>
      <c r="CHV287" s="1636"/>
      <c r="CHW287" s="1636"/>
      <c r="CHX287" s="1636"/>
      <c r="CHY287" s="1636"/>
      <c r="CHZ287" s="1636"/>
      <c r="CIA287" s="1636"/>
      <c r="CIB287" s="1636"/>
      <c r="CIC287" s="1636"/>
      <c r="CID287" s="1636"/>
      <c r="CIE287" s="1636"/>
      <c r="CIF287" s="1636"/>
      <c r="CIG287" s="1636"/>
      <c r="CIH287" s="1636"/>
      <c r="CII287" s="1636"/>
      <c r="CIJ287" s="1636"/>
      <c r="CIK287" s="1636"/>
      <c r="CIL287" s="1636"/>
      <c r="CIM287" s="1636"/>
      <c r="CIN287" s="1636"/>
      <c r="CIO287" s="1636"/>
      <c r="CIP287" s="1636"/>
      <c r="CIQ287" s="1636"/>
      <c r="CIR287" s="1636"/>
      <c r="CIS287" s="1636"/>
      <c r="CIT287" s="1636"/>
      <c r="CIU287" s="1636"/>
      <c r="CIV287" s="1636"/>
      <c r="CIW287" s="1636"/>
      <c r="CIX287" s="1636"/>
      <c r="CIY287" s="1636"/>
      <c r="CIZ287" s="1636"/>
      <c r="CJA287" s="1636"/>
      <c r="CJB287" s="1636"/>
      <c r="CJC287" s="1636"/>
      <c r="CJD287" s="1636"/>
      <c r="CJE287" s="1636"/>
      <c r="CJF287" s="1636"/>
      <c r="CJG287" s="1636"/>
      <c r="CJH287" s="1636"/>
      <c r="CJI287" s="1636"/>
      <c r="CJJ287" s="1636"/>
      <c r="CJK287" s="1636"/>
      <c r="CJL287" s="1636"/>
      <c r="CJM287" s="1636"/>
      <c r="CJN287" s="1636"/>
      <c r="CJO287" s="1636"/>
      <c r="CJP287" s="1636"/>
      <c r="CJQ287" s="1636"/>
      <c r="CJR287" s="1636"/>
      <c r="CJS287" s="1636"/>
      <c r="CJT287" s="1636"/>
      <c r="CJU287" s="1636"/>
      <c r="CJV287" s="1636"/>
      <c r="CJW287" s="1636"/>
      <c r="CJX287" s="1636"/>
      <c r="CJY287" s="1636"/>
      <c r="CJZ287" s="1636"/>
      <c r="CKA287" s="1636"/>
      <c r="CKB287" s="1636"/>
      <c r="CKC287" s="1636"/>
      <c r="CKD287" s="1636"/>
      <c r="CKE287" s="1636"/>
      <c r="CKF287" s="1636"/>
      <c r="CKG287" s="1636"/>
      <c r="CKH287" s="1636"/>
      <c r="CKI287" s="1636"/>
      <c r="CKJ287" s="1636"/>
      <c r="CKK287" s="1636"/>
      <c r="CKL287" s="1636"/>
      <c r="CKM287" s="1636"/>
      <c r="CKN287" s="1636"/>
      <c r="CKO287" s="1636"/>
      <c r="CKP287" s="1636"/>
      <c r="CKQ287" s="1636"/>
      <c r="CKR287" s="1636"/>
      <c r="CKS287" s="1636"/>
      <c r="CKT287" s="1636"/>
      <c r="CKU287" s="1636"/>
      <c r="CKV287" s="1636"/>
      <c r="CKW287" s="1636"/>
      <c r="CKX287" s="1636"/>
      <c r="CKY287" s="1636"/>
      <c r="CKZ287" s="1636"/>
      <c r="CLA287" s="1636"/>
      <c r="CLB287" s="1636"/>
      <c r="CLC287" s="1636"/>
      <c r="CLD287" s="1636"/>
      <c r="CLE287" s="1636"/>
      <c r="CLF287" s="1636"/>
      <c r="CLG287" s="1636"/>
      <c r="CLH287" s="1636"/>
      <c r="CLI287" s="1636"/>
      <c r="CLJ287" s="1636"/>
      <c r="CLK287" s="1636"/>
      <c r="CLL287" s="1636"/>
      <c r="CLM287" s="1636"/>
      <c r="CLN287" s="1636"/>
      <c r="CLO287" s="1636"/>
      <c r="CLP287" s="1636"/>
      <c r="CLQ287" s="1636"/>
      <c r="CLR287" s="1636"/>
      <c r="CLS287" s="1636"/>
      <c r="CLT287" s="1636"/>
      <c r="CLU287" s="1636"/>
      <c r="CLV287" s="1636"/>
      <c r="CLW287" s="1636"/>
      <c r="CLX287" s="1636"/>
      <c r="CLY287" s="1636"/>
      <c r="CLZ287" s="1636"/>
      <c r="CMA287" s="1636"/>
      <c r="CMB287" s="1636"/>
      <c r="CMC287" s="1636"/>
      <c r="CMD287" s="1636"/>
      <c r="CME287" s="1636"/>
      <c r="CMF287" s="1636"/>
      <c r="CMG287" s="1636"/>
      <c r="CMH287" s="1636"/>
      <c r="CMI287" s="1636"/>
      <c r="CMJ287" s="1636"/>
      <c r="CMK287" s="1636"/>
      <c r="CML287" s="1636"/>
      <c r="CMM287" s="1636"/>
      <c r="CMN287" s="1636"/>
      <c r="CMO287" s="1636"/>
      <c r="CMP287" s="1636"/>
      <c r="CMQ287" s="1636"/>
      <c r="CMR287" s="1636"/>
      <c r="CMS287" s="1636"/>
      <c r="CMT287" s="1636"/>
      <c r="CMU287" s="1636"/>
      <c r="CMV287" s="1636"/>
      <c r="CMW287" s="1636"/>
      <c r="CMX287" s="1636"/>
      <c r="CMY287" s="1636"/>
      <c r="CMZ287" s="1636"/>
      <c r="CNA287" s="1636"/>
      <c r="CNB287" s="1636"/>
      <c r="CNC287" s="1636"/>
      <c r="CND287" s="1636"/>
      <c r="CNE287" s="1636"/>
      <c r="CNF287" s="1636"/>
      <c r="CNG287" s="1636"/>
      <c r="CNH287" s="1636"/>
      <c r="CNI287" s="1636"/>
      <c r="CNJ287" s="1636"/>
      <c r="CNK287" s="1636"/>
      <c r="CNL287" s="1636"/>
      <c r="CNM287" s="1636"/>
      <c r="CNN287" s="1636"/>
      <c r="CNO287" s="1636"/>
      <c r="CNP287" s="1636"/>
      <c r="CNQ287" s="1636"/>
      <c r="CNR287" s="1636"/>
      <c r="CNS287" s="1636"/>
      <c r="CNT287" s="1636"/>
      <c r="CNU287" s="1636"/>
      <c r="CNV287" s="1636"/>
      <c r="CNW287" s="1636"/>
      <c r="CNX287" s="1636"/>
      <c r="CNY287" s="1636"/>
      <c r="CNZ287" s="1636"/>
      <c r="COA287" s="1636"/>
      <c r="COB287" s="1636"/>
      <c r="COC287" s="1636"/>
      <c r="COD287" s="1636"/>
      <c r="COE287" s="1636"/>
      <c r="COF287" s="1636"/>
      <c r="COG287" s="1636"/>
      <c r="COH287" s="1636"/>
      <c r="COI287" s="1636"/>
      <c r="COJ287" s="1636"/>
      <c r="COK287" s="1636"/>
      <c r="COL287" s="1636"/>
      <c r="COM287" s="1636"/>
      <c r="CON287" s="1636"/>
      <c r="COO287" s="1636"/>
      <c r="COP287" s="1636"/>
      <c r="COQ287" s="1636"/>
      <c r="COR287" s="1636"/>
      <c r="COS287" s="1636"/>
      <c r="COT287" s="1636"/>
      <c r="COU287" s="1636"/>
      <c r="COV287" s="1636"/>
      <c r="COW287" s="1636"/>
      <c r="COX287" s="1636"/>
      <c r="COY287" s="1636"/>
      <c r="COZ287" s="1636"/>
      <c r="CPA287" s="1636"/>
      <c r="CPB287" s="1636"/>
      <c r="CPC287" s="1636"/>
      <c r="CPD287" s="1636"/>
      <c r="CPE287" s="1636"/>
      <c r="CPF287" s="1636"/>
      <c r="CPG287" s="1636"/>
      <c r="CPH287" s="1636"/>
      <c r="CPI287" s="1636"/>
      <c r="CPJ287" s="1636"/>
      <c r="CPK287" s="1636"/>
      <c r="CPL287" s="1636"/>
      <c r="CPM287" s="1636"/>
      <c r="CPN287" s="1636"/>
      <c r="CPO287" s="1636"/>
      <c r="CPP287" s="1636"/>
      <c r="CPQ287" s="1636"/>
      <c r="CPR287" s="1636"/>
      <c r="CPS287" s="1636"/>
      <c r="CPT287" s="1636"/>
      <c r="CPU287" s="1636"/>
      <c r="CPV287" s="1636"/>
      <c r="CPW287" s="1636"/>
      <c r="CPX287" s="1636"/>
      <c r="CPY287" s="1636"/>
      <c r="CPZ287" s="1636"/>
      <c r="CQA287" s="1636"/>
      <c r="CQB287" s="1636"/>
      <c r="CQC287" s="1636"/>
      <c r="CQD287" s="1636"/>
      <c r="CQE287" s="1636"/>
      <c r="CQF287" s="1636"/>
      <c r="CQG287" s="1636"/>
      <c r="CQH287" s="1636"/>
      <c r="CQI287" s="1636"/>
      <c r="CQJ287" s="1636"/>
      <c r="CQK287" s="1636"/>
      <c r="CQL287" s="1636"/>
      <c r="CQM287" s="1636"/>
      <c r="CQN287" s="1636"/>
      <c r="CQO287" s="1636"/>
      <c r="CQP287" s="1636"/>
      <c r="CQQ287" s="1636"/>
      <c r="CQR287" s="1636"/>
      <c r="CQS287" s="1636"/>
      <c r="CQT287" s="1636"/>
      <c r="CQU287" s="1636"/>
      <c r="CQV287" s="1636"/>
      <c r="CQW287" s="1636"/>
      <c r="CQX287" s="1636"/>
      <c r="CQY287" s="1636"/>
      <c r="CQZ287" s="1636"/>
      <c r="CRA287" s="1636"/>
      <c r="CRB287" s="1636"/>
      <c r="CRC287" s="1636"/>
      <c r="CRD287" s="1636"/>
      <c r="CRE287" s="1636"/>
      <c r="CRF287" s="1636"/>
      <c r="CRG287" s="1636"/>
      <c r="CRH287" s="1636"/>
      <c r="CRI287" s="1636"/>
      <c r="CRJ287" s="1636"/>
      <c r="CRK287" s="1636"/>
      <c r="CRL287" s="1636"/>
      <c r="CRM287" s="1636"/>
      <c r="CRN287" s="1636"/>
      <c r="CRO287" s="1636"/>
      <c r="CRP287" s="1636"/>
      <c r="CRQ287" s="1636"/>
      <c r="CRR287" s="1636"/>
      <c r="CRS287" s="1636"/>
      <c r="CRT287" s="1636"/>
      <c r="CRU287" s="1636"/>
      <c r="CRV287" s="1636"/>
      <c r="CRW287" s="1636"/>
      <c r="CRX287" s="1636"/>
      <c r="CRY287" s="1636"/>
      <c r="CRZ287" s="1636"/>
      <c r="CSA287" s="1636"/>
      <c r="CSB287" s="1636"/>
      <c r="CSC287" s="1636"/>
      <c r="CSD287" s="1636"/>
      <c r="CSE287" s="1636"/>
      <c r="CSF287" s="1636"/>
      <c r="CSG287" s="1636"/>
      <c r="CSH287" s="1636"/>
      <c r="CSI287" s="1636"/>
      <c r="CSJ287" s="1636"/>
      <c r="CSK287" s="1636"/>
      <c r="CSL287" s="1636"/>
      <c r="CSM287" s="1636"/>
      <c r="CSN287" s="1636"/>
      <c r="CSO287" s="1636"/>
      <c r="CSP287" s="1636"/>
      <c r="CSQ287" s="1636"/>
      <c r="CSR287" s="1636"/>
      <c r="CSS287" s="1636"/>
      <c r="CST287" s="1636"/>
      <c r="CSU287" s="1636"/>
      <c r="CSV287" s="1636"/>
      <c r="CSW287" s="1636"/>
      <c r="CSX287" s="1636"/>
      <c r="CSY287" s="1636"/>
      <c r="CSZ287" s="1636"/>
      <c r="CTA287" s="1636"/>
      <c r="CTB287" s="1636"/>
      <c r="CTC287" s="1636"/>
      <c r="CTD287" s="1636"/>
      <c r="CTE287" s="1636"/>
      <c r="CTF287" s="1636"/>
      <c r="CTG287" s="1636"/>
      <c r="CTH287" s="1636"/>
      <c r="CTI287" s="1636"/>
      <c r="CTJ287" s="1636"/>
      <c r="CTK287" s="1636"/>
      <c r="CTL287" s="1636"/>
      <c r="CTM287" s="1636"/>
      <c r="CTN287" s="1636"/>
      <c r="CTO287" s="1636"/>
      <c r="CTP287" s="1636"/>
      <c r="CTQ287" s="1636"/>
      <c r="CTR287" s="1636"/>
      <c r="CTS287" s="1636"/>
      <c r="CTT287" s="1636"/>
      <c r="CTU287" s="1636"/>
      <c r="CTV287" s="1636"/>
      <c r="CTW287" s="1636"/>
      <c r="CTX287" s="1636"/>
      <c r="CTY287" s="1636"/>
      <c r="CTZ287" s="1636"/>
      <c r="CUA287" s="1636"/>
      <c r="CUB287" s="1636"/>
      <c r="CUC287" s="1636"/>
      <c r="CUD287" s="1636"/>
      <c r="CUE287" s="1636"/>
      <c r="CUF287" s="1636"/>
      <c r="CUG287" s="1636"/>
      <c r="CUH287" s="1636"/>
      <c r="CUI287" s="1636"/>
      <c r="CUJ287" s="1636"/>
      <c r="CUK287" s="1636"/>
      <c r="CUL287" s="1636"/>
      <c r="CUM287" s="1636"/>
      <c r="CUN287" s="1636"/>
      <c r="CUO287" s="1636"/>
      <c r="CUP287" s="1636"/>
      <c r="CUQ287" s="1636"/>
      <c r="CUR287" s="1636"/>
      <c r="CUS287" s="1636"/>
      <c r="CUT287" s="1636"/>
      <c r="CUU287" s="1636"/>
      <c r="CUV287" s="1636"/>
      <c r="CUW287" s="1636"/>
      <c r="CUX287" s="1636"/>
      <c r="CUY287" s="1636"/>
      <c r="CUZ287" s="1636"/>
      <c r="CVA287" s="1636"/>
      <c r="CVB287" s="1636"/>
      <c r="CVC287" s="1636"/>
      <c r="CVD287" s="1636"/>
      <c r="CVE287" s="1636"/>
      <c r="CVF287" s="1636"/>
      <c r="CVG287" s="1636"/>
      <c r="CVH287" s="1636"/>
      <c r="CVI287" s="1636"/>
      <c r="CVJ287" s="1636"/>
      <c r="CVK287" s="1636"/>
      <c r="CVL287" s="1636"/>
      <c r="CVM287" s="1636"/>
      <c r="CVN287" s="1636"/>
      <c r="CVO287" s="1636"/>
      <c r="CVP287" s="1636"/>
      <c r="CVQ287" s="1636"/>
      <c r="CVR287" s="1636"/>
      <c r="CVS287" s="1636"/>
      <c r="CVT287" s="1636"/>
      <c r="CVU287" s="1636"/>
      <c r="CVV287" s="1636"/>
      <c r="CVW287" s="1636"/>
      <c r="CVX287" s="1636"/>
      <c r="CVY287" s="1636"/>
      <c r="CVZ287" s="1636"/>
      <c r="CWA287" s="1636"/>
      <c r="CWB287" s="1636"/>
      <c r="CWC287" s="1636"/>
      <c r="CWD287" s="1636"/>
      <c r="CWE287" s="1636"/>
      <c r="CWF287" s="1636"/>
      <c r="CWG287" s="1636"/>
      <c r="CWH287" s="1636"/>
      <c r="CWI287" s="1636"/>
      <c r="CWJ287" s="1636"/>
      <c r="CWK287" s="1636"/>
      <c r="CWL287" s="1636"/>
      <c r="CWM287" s="1636"/>
      <c r="CWN287" s="1636"/>
      <c r="CWO287" s="1636"/>
      <c r="CWP287" s="1636"/>
      <c r="CWQ287" s="1636"/>
      <c r="CWR287" s="1636"/>
      <c r="CWS287" s="1636"/>
      <c r="CWT287" s="1636"/>
      <c r="CWU287" s="1636"/>
      <c r="CWV287" s="1636"/>
      <c r="CWW287" s="1636"/>
      <c r="CWX287" s="1636"/>
      <c r="CWY287" s="1636"/>
      <c r="CWZ287" s="1636"/>
      <c r="CXA287" s="1636"/>
      <c r="CXB287" s="1636"/>
      <c r="CXC287" s="1636"/>
      <c r="CXD287" s="1636"/>
      <c r="CXE287" s="1636"/>
      <c r="CXF287" s="1636"/>
      <c r="CXG287" s="1636"/>
      <c r="CXH287" s="1636"/>
      <c r="CXI287" s="1636"/>
      <c r="CXJ287" s="1636"/>
      <c r="CXK287" s="1636"/>
      <c r="CXL287" s="1636"/>
      <c r="CXM287" s="1636"/>
      <c r="CXN287" s="1636"/>
      <c r="CXO287" s="1636"/>
      <c r="CXP287" s="1636"/>
      <c r="CXQ287" s="1636"/>
      <c r="CXR287" s="1636"/>
      <c r="CXS287" s="1636"/>
      <c r="CXT287" s="1636"/>
      <c r="CXU287" s="1636"/>
      <c r="CXV287" s="1636"/>
      <c r="CXW287" s="1636"/>
      <c r="CXX287" s="1636"/>
      <c r="CXY287" s="1636"/>
      <c r="CXZ287" s="1636"/>
      <c r="CYA287" s="1636"/>
      <c r="CYB287" s="1636"/>
      <c r="CYC287" s="1636"/>
      <c r="CYD287" s="1636"/>
      <c r="CYE287" s="1636"/>
      <c r="CYF287" s="1636"/>
      <c r="CYG287" s="1636"/>
      <c r="CYH287" s="1636"/>
      <c r="CYI287" s="1636"/>
      <c r="CYJ287" s="1636"/>
      <c r="CYK287" s="1636"/>
      <c r="CYL287" s="1636"/>
      <c r="CYM287" s="1636"/>
      <c r="CYN287" s="1636"/>
      <c r="CYO287" s="1636"/>
      <c r="CYP287" s="1636"/>
      <c r="CYQ287" s="1636"/>
      <c r="CYR287" s="1636"/>
      <c r="CYS287" s="1636"/>
      <c r="CYT287" s="1636"/>
      <c r="CYU287" s="1636"/>
      <c r="CYV287" s="1636"/>
      <c r="CYW287" s="1636"/>
      <c r="CYX287" s="1636"/>
      <c r="CYY287" s="1636"/>
      <c r="CYZ287" s="1636"/>
      <c r="CZA287" s="1636"/>
      <c r="CZB287" s="1636"/>
      <c r="CZC287" s="1636"/>
      <c r="CZD287" s="1636"/>
      <c r="CZE287" s="1636"/>
      <c r="CZF287" s="1636"/>
      <c r="CZG287" s="1636"/>
      <c r="CZH287" s="1636"/>
      <c r="CZI287" s="1636"/>
      <c r="CZJ287" s="1636"/>
      <c r="CZK287" s="1636"/>
      <c r="CZL287" s="1636"/>
      <c r="CZM287" s="1636"/>
      <c r="CZN287" s="1636"/>
      <c r="CZO287" s="1636"/>
      <c r="CZP287" s="1636"/>
      <c r="CZQ287" s="1636"/>
      <c r="CZR287" s="1636"/>
      <c r="CZS287" s="1636"/>
      <c r="CZT287" s="1636"/>
      <c r="CZU287" s="1636"/>
      <c r="CZV287" s="1636"/>
      <c r="CZW287" s="1636"/>
      <c r="CZX287" s="1636"/>
      <c r="CZY287" s="1636"/>
      <c r="CZZ287" s="1636"/>
      <c r="DAA287" s="1636"/>
      <c r="DAB287" s="1636"/>
      <c r="DAC287" s="1636"/>
      <c r="DAD287" s="1636"/>
      <c r="DAE287" s="1636"/>
      <c r="DAF287" s="1636"/>
      <c r="DAG287" s="1636"/>
      <c r="DAH287" s="1636"/>
      <c r="DAI287" s="1636"/>
      <c r="DAJ287" s="1636"/>
      <c r="DAK287" s="1636"/>
      <c r="DAL287" s="1636"/>
      <c r="DAM287" s="1636"/>
      <c r="DAN287" s="1636"/>
      <c r="DAO287" s="1636"/>
      <c r="DAP287" s="1636"/>
      <c r="DAQ287" s="1636"/>
      <c r="DAR287" s="1636"/>
      <c r="DAS287" s="1636"/>
      <c r="DAT287" s="1636"/>
      <c r="DAU287" s="1636"/>
      <c r="DAV287" s="1636"/>
      <c r="DAW287" s="1636"/>
      <c r="DAX287" s="1636"/>
      <c r="DAY287" s="1636"/>
      <c r="DAZ287" s="1636"/>
      <c r="DBA287" s="1636"/>
      <c r="DBB287" s="1636"/>
      <c r="DBC287" s="1636"/>
      <c r="DBD287" s="1636"/>
      <c r="DBE287" s="1636"/>
      <c r="DBF287" s="1636"/>
      <c r="DBG287" s="1636"/>
      <c r="DBH287" s="1636"/>
      <c r="DBI287" s="1636"/>
      <c r="DBJ287" s="1636"/>
      <c r="DBK287" s="1636"/>
      <c r="DBL287" s="1636"/>
      <c r="DBM287" s="1636"/>
      <c r="DBN287" s="1636"/>
      <c r="DBO287" s="1636"/>
      <c r="DBP287" s="1636"/>
      <c r="DBQ287" s="1636"/>
      <c r="DBR287" s="1636"/>
      <c r="DBS287" s="1636"/>
      <c r="DBT287" s="1636"/>
      <c r="DBU287" s="1636"/>
      <c r="DBV287" s="1636"/>
      <c r="DBW287" s="1636"/>
      <c r="DBX287" s="1636"/>
      <c r="DBY287" s="1636"/>
      <c r="DBZ287" s="1636"/>
      <c r="DCA287" s="1636"/>
      <c r="DCB287" s="1636"/>
      <c r="DCC287" s="1636"/>
      <c r="DCD287" s="1636"/>
      <c r="DCE287" s="1636"/>
      <c r="DCF287" s="1636"/>
      <c r="DCG287" s="1636"/>
      <c r="DCH287" s="1636"/>
      <c r="DCI287" s="1636"/>
      <c r="DCJ287" s="1636"/>
      <c r="DCK287" s="1636"/>
      <c r="DCL287" s="1636"/>
      <c r="DCM287" s="1636"/>
      <c r="DCN287" s="1636"/>
      <c r="DCO287" s="1636"/>
      <c r="DCP287" s="1636"/>
      <c r="DCQ287" s="1636"/>
      <c r="DCR287" s="1636"/>
      <c r="DCS287" s="1636"/>
      <c r="DCT287" s="1636"/>
      <c r="DCU287" s="1636"/>
      <c r="DCV287" s="1636"/>
      <c r="DCW287" s="1636"/>
      <c r="DCX287" s="1636"/>
      <c r="DCY287" s="1636"/>
      <c r="DCZ287" s="1636"/>
      <c r="DDA287" s="1636"/>
      <c r="DDB287" s="1636"/>
      <c r="DDC287" s="1636"/>
      <c r="DDD287" s="1636"/>
      <c r="DDE287" s="1636"/>
      <c r="DDF287" s="1636"/>
      <c r="DDG287" s="1636"/>
      <c r="DDH287" s="1636"/>
      <c r="DDI287" s="1636"/>
      <c r="DDJ287" s="1636"/>
      <c r="DDK287" s="1636"/>
      <c r="DDL287" s="1636"/>
      <c r="DDM287" s="1636"/>
      <c r="DDN287" s="1636"/>
      <c r="DDO287" s="1636"/>
      <c r="DDP287" s="1636"/>
      <c r="DDQ287" s="1636"/>
      <c r="DDR287" s="1636"/>
      <c r="DDS287" s="1636"/>
      <c r="DDT287" s="1636"/>
      <c r="DDU287" s="1636"/>
      <c r="DDV287" s="1636"/>
      <c r="DDW287" s="1636"/>
      <c r="DDX287" s="1636"/>
      <c r="DDY287" s="1636"/>
      <c r="DDZ287" s="1636"/>
      <c r="DEA287" s="1636"/>
      <c r="DEB287" s="1636"/>
      <c r="DEC287" s="1636"/>
      <c r="DED287" s="1636"/>
      <c r="DEE287" s="1636"/>
      <c r="DEF287" s="1636"/>
      <c r="DEG287" s="1636"/>
      <c r="DEH287" s="1636"/>
      <c r="DEI287" s="1636"/>
      <c r="DEJ287" s="1636"/>
      <c r="DEK287" s="1636"/>
      <c r="DEL287" s="1636"/>
      <c r="DEM287" s="1636"/>
      <c r="DEN287" s="1636"/>
      <c r="DEO287" s="1636"/>
      <c r="DEP287" s="1636"/>
      <c r="DEQ287" s="1636"/>
      <c r="DER287" s="1636"/>
      <c r="DES287" s="1636"/>
      <c r="DET287" s="1636"/>
      <c r="DEU287" s="1636"/>
      <c r="DEV287" s="1636"/>
      <c r="DEW287" s="1636"/>
      <c r="DEX287" s="1636"/>
      <c r="DEY287" s="1636"/>
      <c r="DEZ287" s="1636"/>
      <c r="DFA287" s="1636"/>
      <c r="DFB287" s="1636"/>
      <c r="DFC287" s="1636"/>
      <c r="DFD287" s="1636"/>
      <c r="DFE287" s="1636"/>
      <c r="DFF287" s="1636"/>
      <c r="DFG287" s="1636"/>
      <c r="DFH287" s="1636"/>
      <c r="DFI287" s="1636"/>
      <c r="DFJ287" s="1636"/>
      <c r="DFK287" s="1636"/>
      <c r="DFL287" s="1636"/>
      <c r="DFM287" s="1636"/>
      <c r="DFN287" s="1636"/>
      <c r="DFO287" s="1636"/>
      <c r="DFP287" s="1636"/>
      <c r="DFQ287" s="1636"/>
      <c r="DFR287" s="1636"/>
      <c r="DFS287" s="1636"/>
      <c r="DFT287" s="1636"/>
      <c r="DFU287" s="1636"/>
      <c r="DFV287" s="1636"/>
      <c r="DFW287" s="1636"/>
      <c r="DFX287" s="1636"/>
      <c r="DFY287" s="1636"/>
      <c r="DFZ287" s="1636"/>
      <c r="DGA287" s="1636"/>
      <c r="DGB287" s="1636"/>
      <c r="DGC287" s="1636"/>
      <c r="DGD287" s="1636"/>
      <c r="DGE287" s="1636"/>
      <c r="DGF287" s="1636"/>
      <c r="DGG287" s="1636"/>
      <c r="DGH287" s="1636"/>
      <c r="DGI287" s="1636"/>
      <c r="DGJ287" s="1636"/>
      <c r="DGK287" s="1636"/>
      <c r="DGL287" s="1636"/>
      <c r="DGM287" s="1636"/>
      <c r="DGN287" s="1636"/>
      <c r="DGO287" s="1636"/>
      <c r="DGP287" s="1636"/>
      <c r="DGQ287" s="1636"/>
      <c r="DGR287" s="1636"/>
      <c r="DGS287" s="1636"/>
      <c r="DGT287" s="1636"/>
      <c r="DGU287" s="1636"/>
      <c r="DGV287" s="1636"/>
      <c r="DGW287" s="1636"/>
      <c r="DGX287" s="1636"/>
      <c r="DGY287" s="1636"/>
      <c r="DGZ287" s="1636"/>
      <c r="DHA287" s="1636"/>
      <c r="DHB287" s="1636"/>
      <c r="DHC287" s="1636"/>
      <c r="DHD287" s="1636"/>
      <c r="DHE287" s="1636"/>
      <c r="DHF287" s="1636"/>
      <c r="DHG287" s="1636"/>
      <c r="DHH287" s="1636"/>
      <c r="DHI287" s="1636"/>
      <c r="DHJ287" s="1636"/>
      <c r="DHK287" s="1636"/>
      <c r="DHL287" s="1636"/>
      <c r="DHM287" s="1636"/>
      <c r="DHN287" s="1636"/>
      <c r="DHO287" s="1636"/>
      <c r="DHP287" s="1636"/>
      <c r="DHQ287" s="1636"/>
      <c r="DHR287" s="1636"/>
      <c r="DHS287" s="1636"/>
      <c r="DHT287" s="1636"/>
      <c r="DHU287" s="1636"/>
      <c r="DHV287" s="1636"/>
      <c r="DHW287" s="1636"/>
      <c r="DHX287" s="1636"/>
      <c r="DHY287" s="1636"/>
      <c r="DHZ287" s="1636"/>
      <c r="DIA287" s="1636"/>
      <c r="DIB287" s="1636"/>
      <c r="DIC287" s="1636"/>
      <c r="DID287" s="1636"/>
      <c r="DIE287" s="1636"/>
      <c r="DIF287" s="1636"/>
      <c r="DIG287" s="1636"/>
      <c r="DIH287" s="1636"/>
      <c r="DII287" s="1636"/>
      <c r="DIJ287" s="1636"/>
      <c r="DIK287" s="1636"/>
      <c r="DIL287" s="1636"/>
      <c r="DIM287" s="1636"/>
      <c r="DIN287" s="1636"/>
      <c r="DIO287" s="1636"/>
      <c r="DIP287" s="1636"/>
      <c r="DIQ287" s="1636"/>
      <c r="DIR287" s="1636"/>
      <c r="DIS287" s="1636"/>
      <c r="DIT287" s="1636"/>
      <c r="DIU287" s="1636"/>
      <c r="DIV287" s="1636"/>
      <c r="DIW287" s="1636"/>
      <c r="DIX287" s="1636"/>
      <c r="DIY287" s="1636"/>
      <c r="DIZ287" s="1636"/>
      <c r="DJA287" s="1636"/>
      <c r="DJB287" s="1636"/>
      <c r="DJC287" s="1636"/>
      <c r="DJD287" s="1636"/>
      <c r="DJE287" s="1636"/>
      <c r="DJF287" s="1636"/>
      <c r="DJG287" s="1636"/>
      <c r="DJH287" s="1636"/>
      <c r="DJI287" s="1636"/>
      <c r="DJJ287" s="1636"/>
      <c r="DJK287" s="1636"/>
      <c r="DJL287" s="1636"/>
      <c r="DJM287" s="1636"/>
      <c r="DJN287" s="1636"/>
      <c r="DJO287" s="1636"/>
      <c r="DJP287" s="1636"/>
      <c r="DJQ287" s="1636"/>
      <c r="DJR287" s="1636"/>
      <c r="DJS287" s="1636"/>
      <c r="DJT287" s="1636"/>
      <c r="DJU287" s="1636"/>
      <c r="DJV287" s="1636"/>
      <c r="DJW287" s="1636"/>
      <c r="DJX287" s="1636"/>
      <c r="DJY287" s="1636"/>
      <c r="DJZ287" s="1636"/>
      <c r="DKA287" s="1636"/>
      <c r="DKB287" s="1636"/>
      <c r="DKC287" s="1636"/>
      <c r="DKD287" s="1636"/>
      <c r="DKE287" s="1636"/>
      <c r="DKF287" s="1636"/>
      <c r="DKG287" s="1636"/>
      <c r="DKH287" s="1636"/>
      <c r="DKI287" s="1636"/>
      <c r="DKJ287" s="1636"/>
      <c r="DKK287" s="1636"/>
      <c r="DKL287" s="1636"/>
      <c r="DKM287" s="1636"/>
      <c r="DKN287" s="1636"/>
      <c r="DKO287" s="1636"/>
      <c r="DKP287" s="1636"/>
      <c r="DKQ287" s="1636"/>
      <c r="DKR287" s="1636"/>
      <c r="DKS287" s="1636"/>
      <c r="DKT287" s="1636"/>
      <c r="DKU287" s="1636"/>
      <c r="DKV287" s="1636"/>
      <c r="DKW287" s="1636"/>
      <c r="DKX287" s="1636"/>
      <c r="DKY287" s="1636"/>
      <c r="DKZ287" s="1636"/>
      <c r="DLA287" s="1636"/>
      <c r="DLB287" s="1636"/>
      <c r="DLC287" s="1636"/>
      <c r="DLD287" s="1636"/>
      <c r="DLE287" s="1636"/>
      <c r="DLF287" s="1636"/>
      <c r="DLG287" s="1636"/>
      <c r="DLH287" s="1636"/>
      <c r="DLI287" s="1636"/>
      <c r="DLJ287" s="1636"/>
      <c r="DLK287" s="1636"/>
      <c r="DLL287" s="1636"/>
      <c r="DLM287" s="1636"/>
      <c r="DLN287" s="1636"/>
      <c r="DLO287" s="1636"/>
      <c r="DLP287" s="1636"/>
      <c r="DLQ287" s="1636"/>
      <c r="DLR287" s="1636"/>
      <c r="DLS287" s="1636"/>
      <c r="DLT287" s="1636"/>
      <c r="DLU287" s="1636"/>
      <c r="DLV287" s="1636"/>
      <c r="DLW287" s="1636"/>
      <c r="DLX287" s="1636"/>
      <c r="DLY287" s="1636"/>
      <c r="DLZ287" s="1636"/>
      <c r="DMA287" s="1636"/>
      <c r="DMB287" s="1636"/>
      <c r="DMC287" s="1636"/>
      <c r="DMD287" s="1636"/>
      <c r="DME287" s="1636"/>
      <c r="DMF287" s="1636"/>
      <c r="DMG287" s="1636"/>
      <c r="DMH287" s="1636"/>
      <c r="DMI287" s="1636"/>
      <c r="DMJ287" s="1636"/>
      <c r="DMK287" s="1636"/>
      <c r="DML287" s="1636"/>
      <c r="DMM287" s="1636"/>
      <c r="DMN287" s="1636"/>
      <c r="DMO287" s="1636"/>
      <c r="DMP287" s="1636"/>
      <c r="DMQ287" s="1636"/>
      <c r="DMR287" s="1636"/>
      <c r="DMS287" s="1636"/>
      <c r="DMT287" s="1636"/>
      <c r="DMU287" s="1636"/>
      <c r="DMV287" s="1636"/>
      <c r="DMW287" s="1636"/>
      <c r="DMX287" s="1636"/>
      <c r="DMY287" s="1636"/>
      <c r="DMZ287" s="1636"/>
      <c r="DNA287" s="1636"/>
      <c r="DNB287" s="1636"/>
      <c r="DNC287" s="1636"/>
      <c r="DND287" s="1636"/>
      <c r="DNE287" s="1636"/>
      <c r="DNF287" s="1636"/>
      <c r="DNG287" s="1636"/>
      <c r="DNH287" s="1636"/>
      <c r="DNI287" s="1636"/>
      <c r="DNJ287" s="1636"/>
      <c r="DNK287" s="1636"/>
      <c r="DNL287" s="1636"/>
      <c r="DNM287" s="1636"/>
      <c r="DNN287" s="1636"/>
      <c r="DNO287" s="1636"/>
      <c r="DNP287" s="1636"/>
      <c r="DNQ287" s="1636"/>
      <c r="DNR287" s="1636"/>
      <c r="DNS287" s="1636"/>
      <c r="DNT287" s="1636"/>
      <c r="DNU287" s="1636"/>
      <c r="DNV287" s="1636"/>
      <c r="DNW287" s="1636"/>
      <c r="DNX287" s="1636"/>
      <c r="DNY287" s="1636"/>
      <c r="DNZ287" s="1636"/>
      <c r="DOA287" s="1636"/>
      <c r="DOB287" s="1636"/>
      <c r="DOC287" s="1636"/>
      <c r="DOD287" s="1636"/>
      <c r="DOE287" s="1636"/>
      <c r="DOF287" s="1636"/>
      <c r="DOG287" s="1636"/>
      <c r="DOH287" s="1636"/>
      <c r="DOI287" s="1636"/>
      <c r="DOJ287" s="1636"/>
      <c r="DOK287" s="1636"/>
      <c r="DOL287" s="1636"/>
      <c r="DOM287" s="1636"/>
      <c r="DON287" s="1636"/>
      <c r="DOO287" s="1636"/>
      <c r="DOP287" s="1636"/>
      <c r="DOQ287" s="1636"/>
      <c r="DOR287" s="1636"/>
      <c r="DOS287" s="1636"/>
      <c r="DOT287" s="1636"/>
      <c r="DOU287" s="1636"/>
      <c r="DOV287" s="1636"/>
      <c r="DOW287" s="1636"/>
      <c r="DOX287" s="1636"/>
      <c r="DOY287" s="1636"/>
      <c r="DOZ287" s="1636"/>
      <c r="DPA287" s="1636"/>
      <c r="DPB287" s="1636"/>
      <c r="DPC287" s="1636"/>
      <c r="DPD287" s="1636"/>
      <c r="DPE287" s="1636"/>
      <c r="DPF287" s="1636"/>
      <c r="DPG287" s="1636"/>
      <c r="DPH287" s="1636"/>
      <c r="DPI287" s="1636"/>
      <c r="DPJ287" s="1636"/>
      <c r="DPK287" s="1636"/>
      <c r="DPL287" s="1636"/>
      <c r="DPM287" s="1636"/>
      <c r="DPN287" s="1636"/>
      <c r="DPO287" s="1636"/>
      <c r="DPP287" s="1636"/>
      <c r="DPQ287" s="1636"/>
      <c r="DPR287" s="1636"/>
      <c r="DPS287" s="1636"/>
      <c r="DPT287" s="1636"/>
      <c r="DPU287" s="1636"/>
      <c r="DPV287" s="1636"/>
      <c r="DPW287" s="1636"/>
      <c r="DPX287" s="1636"/>
      <c r="DPY287" s="1636"/>
      <c r="DPZ287" s="1636"/>
      <c r="DQA287" s="1636"/>
      <c r="DQB287" s="1636"/>
      <c r="DQC287" s="1636"/>
      <c r="DQD287" s="1636"/>
      <c r="DQE287" s="1636"/>
      <c r="DQF287" s="1636"/>
      <c r="DQG287" s="1636"/>
      <c r="DQH287" s="1636"/>
      <c r="DQI287" s="1636"/>
      <c r="DQJ287" s="1636"/>
      <c r="DQK287" s="1636"/>
      <c r="DQL287" s="1636"/>
      <c r="DQM287" s="1636"/>
      <c r="DQN287" s="1636"/>
      <c r="DQO287" s="1636"/>
      <c r="DQP287" s="1636"/>
      <c r="DQQ287" s="1636"/>
      <c r="DQR287" s="1636"/>
      <c r="DQS287" s="1636"/>
      <c r="DQT287" s="1636"/>
      <c r="DQU287" s="1636"/>
      <c r="DQV287" s="1636"/>
      <c r="DQW287" s="1636"/>
      <c r="DQX287" s="1636"/>
      <c r="DQY287" s="1636"/>
      <c r="DQZ287" s="1636"/>
      <c r="DRA287" s="1636"/>
      <c r="DRB287" s="1636"/>
      <c r="DRC287" s="1636"/>
      <c r="DRD287" s="1636"/>
      <c r="DRE287" s="1636"/>
      <c r="DRF287" s="1636"/>
      <c r="DRG287" s="1636"/>
      <c r="DRH287" s="1636"/>
      <c r="DRI287" s="1636"/>
      <c r="DRJ287" s="1636"/>
      <c r="DRK287" s="1636"/>
      <c r="DRL287" s="1636"/>
      <c r="DRM287" s="1636"/>
      <c r="DRN287" s="1636"/>
      <c r="DRO287" s="1636"/>
      <c r="DRP287" s="1636"/>
      <c r="DRQ287" s="1636"/>
      <c r="DRR287" s="1636"/>
      <c r="DRS287" s="1636"/>
      <c r="DRT287" s="1636"/>
      <c r="DRU287" s="1636"/>
      <c r="DRV287" s="1636"/>
      <c r="DRW287" s="1636"/>
      <c r="DRX287" s="1636"/>
      <c r="DRY287" s="1636"/>
      <c r="DRZ287" s="1636"/>
      <c r="DSA287" s="1636"/>
      <c r="DSB287" s="1636"/>
      <c r="DSC287" s="1636"/>
      <c r="DSD287" s="1636"/>
      <c r="DSE287" s="1636"/>
      <c r="DSF287" s="1636"/>
      <c r="DSG287" s="1636"/>
      <c r="DSH287" s="1636"/>
      <c r="DSI287" s="1636"/>
      <c r="DSJ287" s="1636"/>
      <c r="DSK287" s="1636"/>
      <c r="DSL287" s="1636"/>
      <c r="DSM287" s="1636"/>
      <c r="DSN287" s="1636"/>
      <c r="DSO287" s="1636"/>
      <c r="DSP287" s="1636"/>
      <c r="DSQ287" s="1636"/>
      <c r="DSR287" s="1636"/>
      <c r="DSS287" s="1636"/>
      <c r="DST287" s="1636"/>
      <c r="DSU287" s="1636"/>
      <c r="DSV287" s="1636"/>
      <c r="DSW287" s="1636"/>
      <c r="DSX287" s="1636"/>
      <c r="DSY287" s="1636"/>
      <c r="DSZ287" s="1636"/>
      <c r="DTA287" s="1636"/>
      <c r="DTB287" s="1636"/>
      <c r="DTC287" s="1636"/>
      <c r="DTD287" s="1636"/>
      <c r="DTE287" s="1636"/>
      <c r="DTF287" s="1636"/>
      <c r="DTG287" s="1636"/>
      <c r="DTH287" s="1636"/>
      <c r="DTI287" s="1636"/>
      <c r="DTJ287" s="1636"/>
      <c r="DTK287" s="1636"/>
      <c r="DTL287" s="1636"/>
      <c r="DTM287" s="1636"/>
      <c r="DTN287" s="1636"/>
      <c r="DTO287" s="1636"/>
      <c r="DTP287" s="1636"/>
      <c r="DTQ287" s="1636"/>
      <c r="DTR287" s="1636"/>
      <c r="DTS287" s="1636"/>
      <c r="DTT287" s="1636"/>
      <c r="DTU287" s="1636"/>
      <c r="DTV287" s="1636"/>
      <c r="DTW287" s="1636"/>
      <c r="DTX287" s="1636"/>
      <c r="DTY287" s="1636"/>
      <c r="DTZ287" s="1636"/>
      <c r="DUA287" s="1636"/>
      <c r="DUB287" s="1636"/>
      <c r="DUC287" s="1636"/>
      <c r="DUD287" s="1636"/>
      <c r="DUE287" s="1636"/>
      <c r="DUF287" s="1636"/>
      <c r="DUG287" s="1636"/>
      <c r="DUH287" s="1636"/>
      <c r="DUI287" s="1636"/>
      <c r="DUJ287" s="1636"/>
      <c r="DUK287" s="1636"/>
      <c r="DUL287" s="1636"/>
      <c r="DUM287" s="1636"/>
      <c r="DUN287" s="1636"/>
      <c r="DUO287" s="1636"/>
      <c r="DUP287" s="1636"/>
      <c r="DUQ287" s="1636"/>
      <c r="DUR287" s="1636"/>
      <c r="DUS287" s="1636"/>
      <c r="DUT287" s="1636"/>
      <c r="DUU287" s="1636"/>
      <c r="DUV287" s="1636"/>
      <c r="DUW287" s="1636"/>
      <c r="DUX287" s="1636"/>
      <c r="DUY287" s="1636"/>
      <c r="DUZ287" s="1636"/>
      <c r="DVA287" s="1636"/>
      <c r="DVB287" s="1636"/>
      <c r="DVC287" s="1636"/>
      <c r="DVD287" s="1636"/>
      <c r="DVE287" s="1636"/>
      <c r="DVF287" s="1636"/>
      <c r="DVG287" s="1636"/>
      <c r="DVH287" s="1636"/>
      <c r="DVI287" s="1636"/>
      <c r="DVJ287" s="1636"/>
      <c r="DVK287" s="1636"/>
      <c r="DVL287" s="1636"/>
      <c r="DVM287" s="1636"/>
      <c r="DVN287" s="1636"/>
      <c r="DVO287" s="1636"/>
      <c r="DVP287" s="1636"/>
      <c r="DVQ287" s="1636"/>
      <c r="DVR287" s="1636"/>
      <c r="DVS287" s="1636"/>
      <c r="DVT287" s="1636"/>
      <c r="DVU287" s="1636"/>
      <c r="DVV287" s="1636"/>
      <c r="DVW287" s="1636"/>
      <c r="DVX287" s="1636"/>
      <c r="DVY287" s="1636"/>
      <c r="DVZ287" s="1636"/>
      <c r="DWA287" s="1636"/>
      <c r="DWB287" s="1636"/>
      <c r="DWC287" s="1636"/>
      <c r="DWD287" s="1636"/>
      <c r="DWE287" s="1636"/>
      <c r="DWF287" s="1636"/>
      <c r="DWG287" s="1636"/>
      <c r="DWH287" s="1636"/>
      <c r="DWI287" s="1636"/>
      <c r="DWJ287" s="1636"/>
      <c r="DWK287" s="1636"/>
      <c r="DWL287" s="1636"/>
      <c r="DWM287" s="1636"/>
      <c r="DWN287" s="1636"/>
      <c r="DWO287" s="1636"/>
      <c r="DWP287" s="1636"/>
      <c r="DWQ287" s="1636"/>
      <c r="DWR287" s="1636"/>
      <c r="DWS287" s="1636"/>
      <c r="DWT287" s="1636"/>
      <c r="DWU287" s="1636"/>
      <c r="DWV287" s="1636"/>
      <c r="DWW287" s="1636"/>
      <c r="DWX287" s="1636"/>
      <c r="DWY287" s="1636"/>
      <c r="DWZ287" s="1636"/>
      <c r="DXA287" s="1636"/>
      <c r="DXB287" s="1636"/>
      <c r="DXC287" s="1636"/>
      <c r="DXD287" s="1636"/>
      <c r="DXE287" s="1636"/>
      <c r="DXF287" s="1636"/>
      <c r="DXG287" s="1636"/>
      <c r="DXH287" s="1636"/>
      <c r="DXI287" s="1636"/>
      <c r="DXJ287" s="1636"/>
      <c r="DXK287" s="1636"/>
      <c r="DXL287" s="1636"/>
      <c r="DXM287" s="1636"/>
      <c r="DXN287" s="1636"/>
      <c r="DXO287" s="1636"/>
      <c r="DXP287" s="1636"/>
      <c r="DXQ287" s="1636"/>
      <c r="DXR287" s="1636"/>
      <c r="DXS287" s="1636"/>
      <c r="DXT287" s="1636"/>
      <c r="DXU287" s="1636"/>
      <c r="DXV287" s="1636"/>
      <c r="DXW287" s="1636"/>
      <c r="DXX287" s="1636"/>
      <c r="DXY287" s="1636"/>
      <c r="DXZ287" s="1636"/>
      <c r="DYA287" s="1636"/>
      <c r="DYB287" s="1636"/>
      <c r="DYC287" s="1636"/>
      <c r="DYD287" s="1636"/>
      <c r="DYE287" s="1636"/>
      <c r="DYF287" s="1636"/>
      <c r="DYG287" s="1636"/>
      <c r="DYH287" s="1636"/>
      <c r="DYI287" s="1636"/>
      <c r="DYJ287" s="1636"/>
      <c r="DYK287" s="1636"/>
      <c r="DYL287" s="1636"/>
      <c r="DYM287" s="1636"/>
      <c r="DYN287" s="1636"/>
      <c r="DYO287" s="1636"/>
      <c r="DYP287" s="1636"/>
      <c r="DYQ287" s="1636"/>
      <c r="DYR287" s="1636"/>
      <c r="DYS287" s="1636"/>
      <c r="DYT287" s="1636"/>
      <c r="DYU287" s="1636"/>
      <c r="DYV287" s="1636"/>
      <c r="DYW287" s="1636"/>
      <c r="DYX287" s="1636"/>
      <c r="DYY287" s="1636"/>
      <c r="DYZ287" s="1636"/>
      <c r="DZA287" s="1636"/>
      <c r="DZB287" s="1636"/>
      <c r="DZC287" s="1636"/>
      <c r="DZD287" s="1636"/>
      <c r="DZE287" s="1636"/>
      <c r="DZF287" s="1636"/>
      <c r="DZG287" s="1636"/>
      <c r="DZH287" s="1636"/>
      <c r="DZI287" s="1636"/>
      <c r="DZJ287" s="1636"/>
      <c r="DZK287" s="1636"/>
      <c r="DZL287" s="1636"/>
      <c r="DZM287" s="1636"/>
      <c r="DZN287" s="1636"/>
      <c r="DZO287" s="1636"/>
      <c r="DZP287" s="1636"/>
      <c r="DZQ287" s="1636"/>
      <c r="DZR287" s="1636"/>
      <c r="DZS287" s="1636"/>
      <c r="DZT287" s="1636"/>
      <c r="DZU287" s="1636"/>
      <c r="DZV287" s="1636"/>
      <c r="DZW287" s="1636"/>
      <c r="DZX287" s="1636"/>
      <c r="DZY287" s="1636"/>
      <c r="DZZ287" s="1636"/>
      <c r="EAA287" s="1636"/>
      <c r="EAB287" s="1636"/>
      <c r="EAC287" s="1636"/>
      <c r="EAD287" s="1636"/>
      <c r="EAE287" s="1636"/>
      <c r="EAF287" s="1636"/>
      <c r="EAG287" s="1636"/>
      <c r="EAH287" s="1636"/>
      <c r="EAI287" s="1636"/>
      <c r="EAJ287" s="1636"/>
      <c r="EAK287" s="1636"/>
      <c r="EAL287" s="1636"/>
      <c r="EAM287" s="1636"/>
      <c r="EAN287" s="1636"/>
      <c r="EAO287" s="1636"/>
      <c r="EAP287" s="1636"/>
      <c r="EAQ287" s="1636"/>
      <c r="EAR287" s="1636"/>
      <c r="EAS287" s="1636"/>
      <c r="EAT287" s="1636"/>
      <c r="EAU287" s="1636"/>
      <c r="EAV287" s="1636"/>
      <c r="EAW287" s="1636"/>
      <c r="EAX287" s="1636"/>
      <c r="EAY287" s="1636"/>
      <c r="EAZ287" s="1636"/>
      <c r="EBA287" s="1636"/>
      <c r="EBB287" s="1636"/>
      <c r="EBC287" s="1636"/>
      <c r="EBD287" s="1636"/>
      <c r="EBE287" s="1636"/>
      <c r="EBF287" s="1636"/>
      <c r="EBG287" s="1636"/>
      <c r="EBH287" s="1636"/>
      <c r="EBI287" s="1636"/>
      <c r="EBJ287" s="1636"/>
      <c r="EBK287" s="1636"/>
      <c r="EBL287" s="1636"/>
      <c r="EBM287" s="1636"/>
      <c r="EBN287" s="1636"/>
      <c r="EBO287" s="1636"/>
      <c r="EBP287" s="1636"/>
      <c r="EBQ287" s="1636"/>
      <c r="EBR287" s="1636"/>
      <c r="EBS287" s="1636"/>
      <c r="EBT287" s="1636"/>
      <c r="EBU287" s="1636"/>
      <c r="EBV287" s="1636"/>
      <c r="EBW287" s="1636"/>
      <c r="EBX287" s="1636"/>
      <c r="EBY287" s="1636"/>
      <c r="EBZ287" s="1636"/>
      <c r="ECA287" s="1636"/>
      <c r="ECB287" s="1636"/>
      <c r="ECC287" s="1636"/>
      <c r="ECD287" s="1636"/>
      <c r="ECE287" s="1636"/>
      <c r="ECF287" s="1636"/>
      <c r="ECG287" s="1636"/>
      <c r="ECH287" s="1636"/>
      <c r="ECI287" s="1636"/>
      <c r="ECJ287" s="1636"/>
      <c r="ECK287" s="1636"/>
      <c r="ECL287" s="1636"/>
      <c r="ECM287" s="1636"/>
      <c r="ECN287" s="1636"/>
      <c r="ECO287" s="1636"/>
      <c r="ECP287" s="1636"/>
      <c r="ECQ287" s="1636"/>
      <c r="ECR287" s="1636"/>
      <c r="ECS287" s="1636"/>
      <c r="ECT287" s="1636"/>
      <c r="ECU287" s="1636"/>
      <c r="ECV287" s="1636"/>
      <c r="ECW287" s="1636"/>
      <c r="ECX287" s="1636"/>
      <c r="ECY287" s="1636"/>
      <c r="ECZ287" s="1636"/>
      <c r="EDA287" s="1636"/>
      <c r="EDB287" s="1636"/>
      <c r="EDC287" s="1636"/>
      <c r="EDD287" s="1636"/>
      <c r="EDE287" s="1636"/>
      <c r="EDF287" s="1636"/>
      <c r="EDG287" s="1636"/>
      <c r="EDH287" s="1636"/>
      <c r="EDI287" s="1636"/>
      <c r="EDJ287" s="1636"/>
      <c r="EDK287" s="1636"/>
      <c r="EDL287" s="1636"/>
      <c r="EDM287" s="1636"/>
      <c r="EDN287" s="1636"/>
      <c r="EDO287" s="1636"/>
      <c r="EDP287" s="1636"/>
      <c r="EDQ287" s="1636"/>
      <c r="EDR287" s="1636"/>
      <c r="EDS287" s="1636"/>
      <c r="EDT287" s="1636"/>
      <c r="EDU287" s="1636"/>
      <c r="EDV287" s="1636"/>
      <c r="EDW287" s="1636"/>
      <c r="EDX287" s="1636"/>
      <c r="EDY287" s="1636"/>
      <c r="EDZ287" s="1636"/>
      <c r="EEA287" s="1636"/>
      <c r="EEB287" s="1636"/>
      <c r="EEC287" s="1636"/>
      <c r="EED287" s="1636"/>
      <c r="EEE287" s="1636"/>
      <c r="EEF287" s="1636"/>
      <c r="EEG287" s="1636"/>
      <c r="EEH287" s="1636"/>
      <c r="EEI287" s="1636"/>
      <c r="EEJ287" s="1636"/>
      <c r="EEK287" s="1636"/>
      <c r="EEL287" s="1636"/>
      <c r="EEM287" s="1636"/>
      <c r="EEN287" s="1636"/>
      <c r="EEO287" s="1636"/>
      <c r="EEP287" s="1636"/>
      <c r="EEQ287" s="1636"/>
      <c r="EER287" s="1636"/>
      <c r="EES287" s="1636"/>
      <c r="EET287" s="1636"/>
      <c r="EEU287" s="1636"/>
      <c r="EEV287" s="1636"/>
      <c r="EEW287" s="1636"/>
      <c r="EEX287" s="1636"/>
      <c r="EEY287" s="1636"/>
      <c r="EEZ287" s="1636"/>
      <c r="EFA287" s="1636"/>
      <c r="EFB287" s="1636"/>
      <c r="EFC287" s="1636"/>
      <c r="EFD287" s="1636"/>
      <c r="EFE287" s="1636"/>
      <c r="EFF287" s="1636"/>
      <c r="EFG287" s="1636"/>
      <c r="EFH287" s="1636"/>
      <c r="EFI287" s="1636"/>
      <c r="EFJ287" s="1636"/>
      <c r="EFK287" s="1636"/>
      <c r="EFL287" s="1636"/>
      <c r="EFM287" s="1636"/>
      <c r="EFN287" s="1636"/>
      <c r="EFO287" s="1636"/>
      <c r="EFP287" s="1636"/>
      <c r="EFQ287" s="1636"/>
      <c r="EFR287" s="1636"/>
      <c r="EFS287" s="1636"/>
      <c r="EFT287" s="1636"/>
      <c r="EFU287" s="1636"/>
      <c r="EFV287" s="1636"/>
      <c r="EFW287" s="1636"/>
      <c r="EFX287" s="1636"/>
      <c r="EFY287" s="1636"/>
      <c r="EFZ287" s="1636"/>
      <c r="EGA287" s="1636"/>
      <c r="EGB287" s="1636"/>
      <c r="EGC287" s="1636"/>
      <c r="EGD287" s="1636"/>
      <c r="EGE287" s="1636"/>
      <c r="EGF287" s="1636"/>
      <c r="EGG287" s="1636"/>
      <c r="EGH287" s="1636"/>
      <c r="EGI287" s="1636"/>
      <c r="EGJ287" s="1636"/>
      <c r="EGK287" s="1636"/>
      <c r="EGL287" s="1636"/>
      <c r="EGM287" s="1636"/>
      <c r="EGN287" s="1636"/>
      <c r="EGO287" s="1636"/>
      <c r="EGP287" s="1636"/>
      <c r="EGQ287" s="1636"/>
      <c r="EGR287" s="1636"/>
      <c r="EGS287" s="1636"/>
      <c r="EGT287" s="1636"/>
      <c r="EGU287" s="1636"/>
      <c r="EGV287" s="1636"/>
      <c r="EGW287" s="1636"/>
      <c r="EGX287" s="1636"/>
      <c r="EGY287" s="1636"/>
      <c r="EGZ287" s="1636"/>
      <c r="EHA287" s="1636"/>
      <c r="EHB287" s="1636"/>
      <c r="EHC287" s="1636"/>
      <c r="EHD287" s="1636"/>
      <c r="EHE287" s="1636"/>
      <c r="EHF287" s="1636"/>
      <c r="EHG287" s="1636"/>
      <c r="EHH287" s="1636"/>
      <c r="EHI287" s="1636"/>
      <c r="EHJ287" s="1636"/>
      <c r="EHK287" s="1636"/>
      <c r="EHL287" s="1636"/>
      <c r="EHM287" s="1636"/>
      <c r="EHN287" s="1636"/>
      <c r="EHO287" s="1636"/>
      <c r="EHP287" s="1636"/>
      <c r="EHQ287" s="1636"/>
      <c r="EHR287" s="1636"/>
      <c r="EHS287" s="1636"/>
      <c r="EHT287" s="1636"/>
      <c r="EHU287" s="1636"/>
      <c r="EHV287" s="1636"/>
      <c r="EHW287" s="1636"/>
      <c r="EHX287" s="1636"/>
      <c r="EHY287" s="1636"/>
      <c r="EHZ287" s="1636"/>
      <c r="EIA287" s="1636"/>
      <c r="EIB287" s="1636"/>
      <c r="EIC287" s="1636"/>
      <c r="EID287" s="1636"/>
      <c r="EIE287" s="1636"/>
      <c r="EIF287" s="1636"/>
      <c r="EIG287" s="1636"/>
      <c r="EIH287" s="1636"/>
      <c r="EII287" s="1636"/>
      <c r="EIJ287" s="1636"/>
      <c r="EIK287" s="1636"/>
      <c r="EIL287" s="1636"/>
      <c r="EIM287" s="1636"/>
      <c r="EIN287" s="1636"/>
      <c r="EIO287" s="1636"/>
      <c r="EIP287" s="1636"/>
      <c r="EIQ287" s="1636"/>
      <c r="EIR287" s="1636"/>
      <c r="EIS287" s="1636"/>
      <c r="EIT287" s="1636"/>
      <c r="EIU287" s="1636"/>
      <c r="EIV287" s="1636"/>
      <c r="EIW287" s="1636"/>
      <c r="EIX287" s="1636"/>
      <c r="EIY287" s="1636"/>
      <c r="EIZ287" s="1636"/>
      <c r="EJA287" s="1636"/>
      <c r="EJB287" s="1636"/>
      <c r="EJC287" s="1636"/>
      <c r="EJD287" s="1636"/>
      <c r="EJE287" s="1636"/>
      <c r="EJF287" s="1636"/>
      <c r="EJG287" s="1636"/>
      <c r="EJH287" s="1636"/>
      <c r="EJI287" s="1636"/>
      <c r="EJJ287" s="1636"/>
      <c r="EJK287" s="1636"/>
      <c r="EJL287" s="1636"/>
      <c r="EJM287" s="1636"/>
      <c r="EJN287" s="1636"/>
      <c r="EJO287" s="1636"/>
      <c r="EJP287" s="1636"/>
      <c r="EJQ287" s="1636"/>
      <c r="EJR287" s="1636"/>
      <c r="EJS287" s="1636"/>
      <c r="EJT287" s="1636"/>
      <c r="EJU287" s="1636"/>
      <c r="EJV287" s="1636"/>
      <c r="EJW287" s="1636"/>
      <c r="EJX287" s="1636"/>
      <c r="EJY287" s="1636"/>
      <c r="EJZ287" s="1636"/>
      <c r="EKA287" s="1636"/>
      <c r="EKB287" s="1636"/>
      <c r="EKC287" s="1636"/>
      <c r="EKD287" s="1636"/>
      <c r="EKE287" s="1636"/>
      <c r="EKF287" s="1636"/>
      <c r="EKG287" s="1636"/>
      <c r="EKH287" s="1636"/>
      <c r="EKI287" s="1636"/>
      <c r="EKJ287" s="1636"/>
      <c r="EKK287" s="1636"/>
      <c r="EKL287" s="1636"/>
      <c r="EKM287" s="1636"/>
      <c r="EKN287" s="1636"/>
      <c r="EKO287" s="1636"/>
      <c r="EKP287" s="1636"/>
      <c r="EKQ287" s="1636"/>
      <c r="EKR287" s="1636"/>
      <c r="EKS287" s="1636"/>
      <c r="EKT287" s="1636"/>
      <c r="EKU287" s="1636"/>
      <c r="EKV287" s="1636"/>
      <c r="EKW287" s="1636"/>
      <c r="EKX287" s="1636"/>
      <c r="EKY287" s="1636"/>
      <c r="EKZ287" s="1636"/>
      <c r="ELA287" s="1636"/>
      <c r="ELB287" s="1636"/>
      <c r="ELC287" s="1636"/>
      <c r="ELD287" s="1636"/>
      <c r="ELE287" s="1636"/>
      <c r="ELF287" s="1636"/>
      <c r="ELG287" s="1636"/>
      <c r="ELH287" s="1636"/>
      <c r="ELI287" s="1636"/>
      <c r="ELJ287" s="1636"/>
      <c r="ELK287" s="1636"/>
      <c r="ELL287" s="1636"/>
      <c r="ELM287" s="1636"/>
      <c r="ELN287" s="1636"/>
      <c r="ELO287" s="1636"/>
      <c r="ELP287" s="1636"/>
      <c r="ELQ287" s="1636"/>
      <c r="ELR287" s="1636"/>
      <c r="ELS287" s="1636"/>
      <c r="ELT287" s="1636"/>
      <c r="ELU287" s="1636"/>
      <c r="ELV287" s="1636"/>
      <c r="ELW287" s="1636"/>
      <c r="ELX287" s="1636"/>
      <c r="ELY287" s="1636"/>
      <c r="ELZ287" s="1636"/>
      <c r="EMA287" s="1636"/>
      <c r="EMB287" s="1636"/>
      <c r="EMC287" s="1636"/>
      <c r="EMD287" s="1636"/>
      <c r="EME287" s="1636"/>
      <c r="EMF287" s="1636"/>
      <c r="EMG287" s="1636"/>
      <c r="EMH287" s="1636"/>
      <c r="EMI287" s="1636"/>
      <c r="EMJ287" s="1636"/>
      <c r="EMK287" s="1636"/>
      <c r="EML287" s="1636"/>
      <c r="EMM287" s="1636"/>
      <c r="EMN287" s="1636"/>
      <c r="EMO287" s="1636"/>
      <c r="EMP287" s="1636"/>
      <c r="EMQ287" s="1636"/>
      <c r="EMR287" s="1636"/>
      <c r="EMS287" s="1636"/>
      <c r="EMT287" s="1636"/>
      <c r="EMU287" s="1636"/>
      <c r="EMV287" s="1636"/>
      <c r="EMW287" s="1636"/>
      <c r="EMX287" s="1636"/>
      <c r="EMY287" s="1636"/>
      <c r="EMZ287" s="1636"/>
      <c r="ENA287" s="1636"/>
      <c r="ENB287" s="1636"/>
      <c r="ENC287" s="1636"/>
      <c r="END287" s="1636"/>
      <c r="ENE287" s="1636"/>
      <c r="ENF287" s="1636"/>
      <c r="ENG287" s="1636"/>
      <c r="ENH287" s="1636"/>
      <c r="ENI287" s="1636"/>
      <c r="ENJ287" s="1636"/>
      <c r="ENK287" s="1636"/>
      <c r="ENL287" s="1636"/>
      <c r="ENM287" s="1636"/>
      <c r="ENN287" s="1636"/>
      <c r="ENO287" s="1636"/>
      <c r="ENP287" s="1636"/>
      <c r="ENQ287" s="1636"/>
      <c r="ENR287" s="1636"/>
      <c r="ENS287" s="1636"/>
      <c r="ENT287" s="1636"/>
      <c r="ENU287" s="1636"/>
      <c r="ENV287" s="1636"/>
      <c r="ENW287" s="1636"/>
      <c r="ENX287" s="1636"/>
      <c r="ENY287" s="1636"/>
      <c r="ENZ287" s="1636"/>
      <c r="EOA287" s="1636"/>
      <c r="EOB287" s="1636"/>
      <c r="EOC287" s="1636"/>
      <c r="EOD287" s="1636"/>
      <c r="EOE287" s="1636"/>
      <c r="EOF287" s="1636"/>
      <c r="EOG287" s="1636"/>
      <c r="EOH287" s="1636"/>
      <c r="EOI287" s="1636"/>
      <c r="EOJ287" s="1636"/>
      <c r="EOK287" s="1636"/>
      <c r="EOL287" s="1636"/>
      <c r="EOM287" s="1636"/>
      <c r="EON287" s="1636"/>
      <c r="EOO287" s="1636"/>
      <c r="EOP287" s="1636"/>
      <c r="EOQ287" s="1636"/>
      <c r="EOR287" s="1636"/>
      <c r="EOS287" s="1636"/>
      <c r="EOT287" s="1636"/>
      <c r="EOU287" s="1636"/>
      <c r="EOV287" s="1636"/>
      <c r="EOW287" s="1636"/>
      <c r="EOX287" s="1636"/>
      <c r="EOY287" s="1636"/>
      <c r="EOZ287" s="1636"/>
      <c r="EPA287" s="1636"/>
      <c r="EPB287" s="1636"/>
      <c r="EPC287" s="1636"/>
      <c r="EPD287" s="1636"/>
      <c r="EPE287" s="1636"/>
      <c r="EPF287" s="1636"/>
      <c r="EPG287" s="1636"/>
      <c r="EPH287" s="1636"/>
      <c r="EPI287" s="1636"/>
      <c r="EPJ287" s="1636"/>
      <c r="EPK287" s="1636"/>
      <c r="EPL287" s="1636"/>
      <c r="EPM287" s="1636"/>
      <c r="EPN287" s="1636"/>
      <c r="EPO287" s="1636"/>
      <c r="EPP287" s="1636"/>
      <c r="EPQ287" s="1636"/>
      <c r="EPR287" s="1636"/>
      <c r="EPS287" s="1636"/>
      <c r="EPT287" s="1636"/>
      <c r="EPU287" s="1636"/>
      <c r="EPV287" s="1636"/>
      <c r="EPW287" s="1636"/>
      <c r="EPX287" s="1636"/>
      <c r="EPY287" s="1636"/>
      <c r="EPZ287" s="1636"/>
      <c r="EQA287" s="1636"/>
      <c r="EQB287" s="1636"/>
      <c r="EQC287" s="1636"/>
      <c r="EQD287" s="1636"/>
      <c r="EQE287" s="1636"/>
      <c r="EQF287" s="1636"/>
      <c r="EQG287" s="1636"/>
      <c r="EQH287" s="1636"/>
      <c r="EQI287" s="1636"/>
      <c r="EQJ287" s="1636"/>
      <c r="EQK287" s="1636"/>
      <c r="EQL287" s="1636"/>
      <c r="EQM287" s="1636"/>
      <c r="EQN287" s="1636"/>
      <c r="EQO287" s="1636"/>
      <c r="EQP287" s="1636"/>
      <c r="EQQ287" s="1636"/>
      <c r="EQR287" s="1636"/>
      <c r="EQS287" s="1636"/>
      <c r="EQT287" s="1636"/>
      <c r="EQU287" s="1636"/>
      <c r="EQV287" s="1636"/>
      <c r="EQW287" s="1636"/>
      <c r="EQX287" s="1636"/>
      <c r="EQY287" s="1636"/>
      <c r="EQZ287" s="1636"/>
      <c r="ERA287" s="1636"/>
      <c r="ERB287" s="1636"/>
      <c r="ERC287" s="1636"/>
      <c r="ERD287" s="1636"/>
      <c r="ERE287" s="1636"/>
      <c r="ERF287" s="1636"/>
      <c r="ERG287" s="1636"/>
      <c r="ERH287" s="1636"/>
      <c r="ERI287" s="1636"/>
      <c r="ERJ287" s="1636"/>
      <c r="ERK287" s="1636"/>
      <c r="ERL287" s="1636"/>
      <c r="ERM287" s="1636"/>
      <c r="ERN287" s="1636"/>
      <c r="ERO287" s="1636"/>
      <c r="ERP287" s="1636"/>
      <c r="ERQ287" s="1636"/>
      <c r="ERR287" s="1636"/>
      <c r="ERS287" s="1636"/>
      <c r="ERT287" s="1636"/>
      <c r="ERU287" s="1636"/>
      <c r="ERV287" s="1636"/>
      <c r="ERW287" s="1636"/>
      <c r="ERX287" s="1636"/>
      <c r="ERY287" s="1636"/>
      <c r="ERZ287" s="1636"/>
      <c r="ESA287" s="1636"/>
      <c r="ESB287" s="1636"/>
      <c r="ESC287" s="1636"/>
      <c r="ESD287" s="1636"/>
      <c r="ESE287" s="1636"/>
      <c r="ESF287" s="1636"/>
      <c r="ESG287" s="1636"/>
      <c r="ESH287" s="1636"/>
      <c r="ESI287" s="1636"/>
      <c r="ESJ287" s="1636"/>
      <c r="ESK287" s="1636"/>
      <c r="ESL287" s="1636"/>
      <c r="ESM287" s="1636"/>
      <c r="ESN287" s="1636"/>
      <c r="ESO287" s="1636"/>
      <c r="ESP287" s="1636"/>
      <c r="ESQ287" s="1636"/>
      <c r="ESR287" s="1636"/>
      <c r="ESS287" s="1636"/>
      <c r="EST287" s="1636"/>
      <c r="ESU287" s="1636"/>
      <c r="ESV287" s="1636"/>
      <c r="ESW287" s="1636"/>
      <c r="ESX287" s="1636"/>
      <c r="ESY287" s="1636"/>
      <c r="ESZ287" s="1636"/>
      <c r="ETA287" s="1636"/>
      <c r="ETB287" s="1636"/>
      <c r="ETC287" s="1636"/>
      <c r="ETD287" s="1636"/>
      <c r="ETE287" s="1636"/>
      <c r="ETF287" s="1636"/>
      <c r="ETG287" s="1636"/>
      <c r="ETH287" s="1636"/>
      <c r="ETI287" s="1636"/>
      <c r="ETJ287" s="1636"/>
      <c r="ETK287" s="1636"/>
      <c r="ETL287" s="1636"/>
      <c r="ETM287" s="1636"/>
      <c r="ETN287" s="1636"/>
      <c r="ETO287" s="1636"/>
      <c r="ETP287" s="1636"/>
      <c r="ETQ287" s="1636"/>
      <c r="ETR287" s="1636"/>
      <c r="ETS287" s="1636"/>
      <c r="ETT287" s="1636"/>
      <c r="ETU287" s="1636"/>
      <c r="ETV287" s="1636"/>
      <c r="ETW287" s="1636"/>
      <c r="ETX287" s="1636"/>
      <c r="ETY287" s="1636"/>
      <c r="ETZ287" s="1636"/>
      <c r="EUA287" s="1636"/>
      <c r="EUB287" s="1636"/>
      <c r="EUC287" s="1636"/>
      <c r="EUD287" s="1636"/>
      <c r="EUE287" s="1636"/>
      <c r="EUF287" s="1636"/>
      <c r="EUG287" s="1636"/>
      <c r="EUH287" s="1636"/>
      <c r="EUI287" s="1636"/>
      <c r="EUJ287" s="1636"/>
      <c r="EUK287" s="1636"/>
      <c r="EUL287" s="1636"/>
      <c r="EUM287" s="1636"/>
      <c r="EUN287" s="1636"/>
      <c r="EUO287" s="1636"/>
      <c r="EUP287" s="1636"/>
      <c r="EUQ287" s="1636"/>
      <c r="EUR287" s="1636"/>
      <c r="EUS287" s="1636"/>
      <c r="EUT287" s="1636"/>
      <c r="EUU287" s="1636"/>
      <c r="EUV287" s="1636"/>
      <c r="EUW287" s="1636"/>
      <c r="EUX287" s="1636"/>
      <c r="EUY287" s="1636"/>
      <c r="EUZ287" s="1636"/>
      <c r="EVA287" s="1636"/>
      <c r="EVB287" s="1636"/>
      <c r="EVC287" s="1636"/>
      <c r="EVD287" s="1636"/>
      <c r="EVE287" s="1636"/>
      <c r="EVF287" s="1636"/>
      <c r="EVG287" s="1636"/>
      <c r="EVH287" s="1636"/>
      <c r="EVI287" s="1636"/>
      <c r="EVJ287" s="1636"/>
      <c r="EVK287" s="1636"/>
      <c r="EVL287" s="1636"/>
      <c r="EVM287" s="1636"/>
      <c r="EVN287" s="1636"/>
      <c r="EVO287" s="1636"/>
      <c r="EVP287" s="1636"/>
      <c r="EVQ287" s="1636"/>
      <c r="EVR287" s="1636"/>
      <c r="EVS287" s="1636"/>
      <c r="EVT287" s="1636"/>
      <c r="EVU287" s="1636"/>
      <c r="EVV287" s="1636"/>
      <c r="EVW287" s="1636"/>
      <c r="EVX287" s="1636"/>
      <c r="EVY287" s="1636"/>
      <c r="EVZ287" s="1636"/>
      <c r="EWA287" s="1636"/>
      <c r="EWB287" s="1636"/>
      <c r="EWC287" s="1636"/>
      <c r="EWD287" s="1636"/>
      <c r="EWE287" s="1636"/>
      <c r="EWF287" s="1636"/>
      <c r="EWG287" s="1636"/>
      <c r="EWH287" s="1636"/>
      <c r="EWI287" s="1636"/>
      <c r="EWJ287" s="1636"/>
      <c r="EWK287" s="1636"/>
      <c r="EWL287" s="1636"/>
      <c r="EWM287" s="1636"/>
      <c r="EWN287" s="1636"/>
      <c r="EWO287" s="1636"/>
      <c r="EWP287" s="1636"/>
      <c r="EWQ287" s="1636"/>
      <c r="EWR287" s="1636"/>
      <c r="EWS287" s="1636"/>
      <c r="EWT287" s="1636"/>
      <c r="EWU287" s="1636"/>
      <c r="EWV287" s="1636"/>
      <c r="EWW287" s="1636"/>
      <c r="EWX287" s="1636"/>
      <c r="EWY287" s="1636"/>
      <c r="EWZ287" s="1636"/>
      <c r="EXA287" s="1636"/>
      <c r="EXB287" s="1636"/>
      <c r="EXC287" s="1636"/>
      <c r="EXD287" s="1636"/>
      <c r="EXE287" s="1636"/>
      <c r="EXF287" s="1636"/>
      <c r="EXG287" s="1636"/>
      <c r="EXH287" s="1636"/>
      <c r="EXI287" s="1636"/>
      <c r="EXJ287" s="1636"/>
      <c r="EXK287" s="1636"/>
      <c r="EXL287" s="1636"/>
      <c r="EXM287" s="1636"/>
      <c r="EXN287" s="1636"/>
      <c r="EXO287" s="1636"/>
      <c r="EXP287" s="1636"/>
      <c r="EXQ287" s="1636"/>
      <c r="EXR287" s="1636"/>
      <c r="EXS287" s="1636"/>
      <c r="EXT287" s="1636"/>
      <c r="EXU287" s="1636"/>
      <c r="EXV287" s="1636"/>
      <c r="EXW287" s="1636"/>
      <c r="EXX287" s="1636"/>
      <c r="EXY287" s="1636"/>
      <c r="EXZ287" s="1636"/>
      <c r="EYA287" s="1636"/>
      <c r="EYB287" s="1636"/>
      <c r="EYC287" s="1636"/>
      <c r="EYD287" s="1636"/>
      <c r="EYE287" s="1636"/>
      <c r="EYF287" s="1636"/>
      <c r="EYG287" s="1636"/>
      <c r="EYH287" s="1636"/>
      <c r="EYI287" s="1636"/>
      <c r="EYJ287" s="1636"/>
      <c r="EYK287" s="1636"/>
      <c r="EYL287" s="1636"/>
      <c r="EYM287" s="1636"/>
      <c r="EYN287" s="1636"/>
      <c r="EYO287" s="1636"/>
      <c r="EYP287" s="1636"/>
      <c r="EYQ287" s="1636"/>
      <c r="EYR287" s="1636"/>
      <c r="EYS287" s="1636"/>
      <c r="EYT287" s="1636"/>
      <c r="EYU287" s="1636"/>
      <c r="EYV287" s="1636"/>
      <c r="EYW287" s="1636"/>
      <c r="EYX287" s="1636"/>
      <c r="EYY287" s="1636"/>
      <c r="EYZ287" s="1636"/>
      <c r="EZA287" s="1636"/>
      <c r="EZB287" s="1636"/>
      <c r="EZC287" s="1636"/>
      <c r="EZD287" s="1636"/>
      <c r="EZE287" s="1636"/>
      <c r="EZF287" s="1636"/>
      <c r="EZG287" s="1636"/>
      <c r="EZH287" s="1636"/>
      <c r="EZI287" s="1636"/>
      <c r="EZJ287" s="1636"/>
      <c r="EZK287" s="1636"/>
      <c r="EZL287" s="1636"/>
      <c r="EZM287" s="1636"/>
      <c r="EZN287" s="1636"/>
      <c r="EZO287" s="1636"/>
      <c r="EZP287" s="1636"/>
      <c r="EZQ287" s="1636"/>
      <c r="EZR287" s="1636"/>
      <c r="EZS287" s="1636"/>
      <c r="EZT287" s="1636"/>
      <c r="EZU287" s="1636"/>
      <c r="EZV287" s="1636"/>
      <c r="EZW287" s="1636"/>
      <c r="EZX287" s="1636"/>
      <c r="EZY287" s="1636"/>
      <c r="EZZ287" s="1636"/>
      <c r="FAA287" s="1636"/>
      <c r="FAB287" s="1636"/>
      <c r="FAC287" s="1636"/>
      <c r="FAD287" s="1636"/>
      <c r="FAE287" s="1636"/>
      <c r="FAF287" s="1636"/>
      <c r="FAG287" s="1636"/>
      <c r="FAH287" s="1636"/>
      <c r="FAI287" s="1636"/>
      <c r="FAJ287" s="1636"/>
      <c r="FAK287" s="1636"/>
      <c r="FAL287" s="1636"/>
      <c r="FAM287" s="1636"/>
      <c r="FAN287" s="1636"/>
      <c r="FAO287" s="1636"/>
      <c r="FAP287" s="1636"/>
      <c r="FAQ287" s="1636"/>
      <c r="FAR287" s="1636"/>
      <c r="FAS287" s="1636"/>
      <c r="FAT287" s="1636"/>
      <c r="FAU287" s="1636"/>
      <c r="FAV287" s="1636"/>
      <c r="FAW287" s="1636"/>
      <c r="FAX287" s="1636"/>
      <c r="FAY287" s="1636"/>
      <c r="FAZ287" s="1636"/>
      <c r="FBA287" s="1636"/>
      <c r="FBB287" s="1636"/>
      <c r="FBC287" s="1636"/>
      <c r="FBD287" s="1636"/>
      <c r="FBE287" s="1636"/>
      <c r="FBF287" s="1636"/>
      <c r="FBG287" s="1636"/>
      <c r="FBH287" s="1636"/>
      <c r="FBI287" s="1636"/>
      <c r="FBJ287" s="1636"/>
      <c r="FBK287" s="1636"/>
      <c r="FBL287" s="1636"/>
      <c r="FBM287" s="1636"/>
      <c r="FBN287" s="1636"/>
      <c r="FBO287" s="1636"/>
      <c r="FBP287" s="1636"/>
      <c r="FBQ287" s="1636"/>
      <c r="FBR287" s="1636"/>
      <c r="FBS287" s="1636"/>
      <c r="FBT287" s="1636"/>
      <c r="FBU287" s="1636"/>
      <c r="FBV287" s="1636"/>
      <c r="FBW287" s="1636"/>
      <c r="FBX287" s="1636"/>
      <c r="FBY287" s="1636"/>
      <c r="FBZ287" s="1636"/>
      <c r="FCA287" s="1636"/>
      <c r="FCB287" s="1636"/>
      <c r="FCC287" s="1636"/>
      <c r="FCD287" s="1636"/>
      <c r="FCE287" s="1636"/>
      <c r="FCF287" s="1636"/>
      <c r="FCG287" s="1636"/>
      <c r="FCH287" s="1636"/>
      <c r="FCI287" s="1636"/>
      <c r="FCJ287" s="1636"/>
      <c r="FCK287" s="1636"/>
      <c r="FCL287" s="1636"/>
      <c r="FCM287" s="1636"/>
      <c r="FCN287" s="1636"/>
      <c r="FCO287" s="1636"/>
      <c r="FCP287" s="1636"/>
      <c r="FCQ287" s="1636"/>
      <c r="FCR287" s="1636"/>
      <c r="FCS287" s="1636"/>
      <c r="FCT287" s="1636"/>
      <c r="FCU287" s="1636"/>
      <c r="FCV287" s="1636"/>
      <c r="FCW287" s="1636"/>
      <c r="FCX287" s="1636"/>
      <c r="FCY287" s="1636"/>
      <c r="FCZ287" s="1636"/>
      <c r="FDA287" s="1636"/>
      <c r="FDB287" s="1636"/>
      <c r="FDC287" s="1636"/>
      <c r="FDD287" s="1636"/>
      <c r="FDE287" s="1636"/>
      <c r="FDF287" s="1636"/>
      <c r="FDG287" s="1636"/>
      <c r="FDH287" s="1636"/>
      <c r="FDI287" s="1636"/>
      <c r="FDJ287" s="1636"/>
      <c r="FDK287" s="1636"/>
      <c r="FDL287" s="1636"/>
      <c r="FDM287" s="1636"/>
      <c r="FDN287" s="1636"/>
      <c r="FDO287" s="1636"/>
      <c r="FDP287" s="1636"/>
      <c r="FDQ287" s="1636"/>
      <c r="FDR287" s="1636"/>
      <c r="FDS287" s="1636"/>
      <c r="FDT287" s="1636"/>
      <c r="FDU287" s="1636"/>
      <c r="FDV287" s="1636"/>
      <c r="FDW287" s="1636"/>
      <c r="FDX287" s="1636"/>
      <c r="FDY287" s="1636"/>
      <c r="FDZ287" s="1636"/>
      <c r="FEA287" s="1636"/>
      <c r="FEB287" s="1636"/>
      <c r="FEC287" s="1636"/>
      <c r="FED287" s="1636"/>
      <c r="FEE287" s="1636"/>
      <c r="FEF287" s="1636"/>
      <c r="FEG287" s="1636"/>
      <c r="FEH287" s="1636"/>
      <c r="FEI287" s="1636"/>
      <c r="FEJ287" s="1636"/>
      <c r="FEK287" s="1636"/>
      <c r="FEL287" s="1636"/>
      <c r="FEM287" s="1636"/>
      <c r="FEN287" s="1636"/>
      <c r="FEO287" s="1636"/>
      <c r="FEP287" s="1636"/>
      <c r="FEQ287" s="1636"/>
      <c r="FER287" s="1636"/>
      <c r="FES287" s="1636"/>
      <c r="FET287" s="1636"/>
      <c r="FEU287" s="1636"/>
      <c r="FEV287" s="1636"/>
      <c r="FEW287" s="1636"/>
      <c r="FEX287" s="1636"/>
      <c r="FEY287" s="1636"/>
      <c r="FEZ287" s="1636"/>
      <c r="FFA287" s="1636"/>
      <c r="FFB287" s="1636"/>
      <c r="FFC287" s="1636"/>
      <c r="FFD287" s="1636"/>
      <c r="FFE287" s="1636"/>
      <c r="FFF287" s="1636"/>
      <c r="FFG287" s="1636"/>
      <c r="FFH287" s="1636"/>
      <c r="FFI287" s="1636"/>
      <c r="FFJ287" s="1636"/>
      <c r="FFK287" s="1636"/>
      <c r="FFL287" s="1636"/>
      <c r="FFM287" s="1636"/>
      <c r="FFN287" s="1636"/>
      <c r="FFO287" s="1636"/>
      <c r="FFP287" s="1636"/>
      <c r="FFQ287" s="1636"/>
      <c r="FFR287" s="1636"/>
      <c r="FFS287" s="1636"/>
      <c r="FFT287" s="1636"/>
      <c r="FFU287" s="1636"/>
      <c r="FFV287" s="1636"/>
      <c r="FFW287" s="1636"/>
      <c r="FFX287" s="1636"/>
      <c r="FFY287" s="1636"/>
      <c r="FFZ287" s="1636"/>
      <c r="FGA287" s="1636"/>
      <c r="FGB287" s="1636"/>
      <c r="FGC287" s="1636"/>
      <c r="FGD287" s="1636"/>
      <c r="FGE287" s="1636"/>
      <c r="FGF287" s="1636"/>
      <c r="FGG287" s="1636"/>
      <c r="FGH287" s="1636"/>
      <c r="FGI287" s="1636"/>
      <c r="FGJ287" s="1636"/>
      <c r="FGK287" s="1636"/>
      <c r="FGL287" s="1636"/>
      <c r="FGM287" s="1636"/>
      <c r="FGN287" s="1636"/>
      <c r="FGO287" s="1636"/>
      <c r="FGP287" s="1636"/>
      <c r="FGQ287" s="1636"/>
      <c r="FGR287" s="1636"/>
      <c r="FGS287" s="1636"/>
      <c r="FGT287" s="1636"/>
      <c r="FGU287" s="1636"/>
      <c r="FGV287" s="1636"/>
      <c r="FGW287" s="1636"/>
      <c r="FGX287" s="1636"/>
      <c r="FGY287" s="1636"/>
      <c r="FGZ287" s="1636"/>
      <c r="FHA287" s="1636"/>
      <c r="FHB287" s="1636"/>
      <c r="FHC287" s="1636"/>
      <c r="FHD287" s="1636"/>
      <c r="FHE287" s="1636"/>
      <c r="FHF287" s="1636"/>
      <c r="FHG287" s="1636"/>
      <c r="FHH287" s="1636"/>
      <c r="FHI287" s="1636"/>
      <c r="FHJ287" s="1636"/>
      <c r="FHK287" s="1636"/>
      <c r="FHL287" s="1636"/>
      <c r="FHM287" s="1636"/>
      <c r="FHN287" s="1636"/>
      <c r="FHO287" s="1636"/>
      <c r="FHP287" s="1636"/>
      <c r="FHQ287" s="1636"/>
      <c r="FHR287" s="1636"/>
      <c r="FHS287" s="1636"/>
      <c r="FHT287" s="1636"/>
      <c r="FHU287" s="1636"/>
      <c r="FHV287" s="1636"/>
      <c r="FHW287" s="1636"/>
      <c r="FHX287" s="1636"/>
      <c r="FHY287" s="1636"/>
      <c r="FHZ287" s="1636"/>
      <c r="FIA287" s="1636"/>
      <c r="FIB287" s="1636"/>
      <c r="FIC287" s="1636"/>
      <c r="FID287" s="1636"/>
      <c r="FIE287" s="1636"/>
      <c r="FIF287" s="1636"/>
      <c r="FIG287" s="1636"/>
      <c r="FIH287" s="1636"/>
      <c r="FII287" s="1636"/>
      <c r="FIJ287" s="1636"/>
      <c r="FIK287" s="1636"/>
      <c r="FIL287" s="1636"/>
      <c r="FIM287" s="1636"/>
      <c r="FIN287" s="1636"/>
      <c r="FIO287" s="1636"/>
      <c r="FIP287" s="1636"/>
      <c r="FIQ287" s="1636"/>
      <c r="FIR287" s="1636"/>
      <c r="FIS287" s="1636"/>
      <c r="FIT287" s="1636"/>
      <c r="FIU287" s="1636"/>
      <c r="FIV287" s="1636"/>
      <c r="FIW287" s="1636"/>
      <c r="FIX287" s="1636"/>
      <c r="FIY287" s="1636"/>
      <c r="FIZ287" s="1636"/>
      <c r="FJA287" s="1636"/>
      <c r="FJB287" s="1636"/>
      <c r="FJC287" s="1636"/>
      <c r="FJD287" s="1636"/>
      <c r="FJE287" s="1636"/>
      <c r="FJF287" s="1636"/>
      <c r="FJG287" s="1636"/>
      <c r="FJH287" s="1636"/>
      <c r="FJI287" s="1636"/>
      <c r="FJJ287" s="1636"/>
      <c r="FJK287" s="1636"/>
      <c r="FJL287" s="1636"/>
      <c r="FJM287" s="1636"/>
      <c r="FJN287" s="1636"/>
      <c r="FJO287" s="1636"/>
      <c r="FJP287" s="1636"/>
      <c r="FJQ287" s="1636"/>
      <c r="FJR287" s="1636"/>
      <c r="FJS287" s="1636"/>
      <c r="FJT287" s="1636"/>
      <c r="FJU287" s="1636"/>
      <c r="FJV287" s="1636"/>
      <c r="FJW287" s="1636"/>
      <c r="FJX287" s="1636"/>
      <c r="FJY287" s="1636"/>
      <c r="FJZ287" s="1636"/>
      <c r="FKA287" s="1636"/>
      <c r="FKB287" s="1636"/>
      <c r="FKC287" s="1636"/>
      <c r="FKD287" s="1636"/>
      <c r="FKE287" s="1636"/>
      <c r="FKF287" s="1636"/>
      <c r="FKG287" s="1636"/>
      <c r="FKH287" s="1636"/>
      <c r="FKI287" s="1636"/>
      <c r="FKJ287" s="1636"/>
      <c r="FKK287" s="1636"/>
      <c r="FKL287" s="1636"/>
      <c r="FKM287" s="1636"/>
      <c r="FKN287" s="1636"/>
      <c r="FKO287" s="1636"/>
      <c r="FKP287" s="1636"/>
      <c r="FKQ287" s="1636"/>
      <c r="FKR287" s="1636"/>
      <c r="FKS287" s="1636"/>
      <c r="FKT287" s="1636"/>
      <c r="FKU287" s="1636"/>
      <c r="FKV287" s="1636"/>
      <c r="FKW287" s="1636"/>
      <c r="FKX287" s="1636"/>
      <c r="FKY287" s="1636"/>
      <c r="FKZ287" s="1636"/>
      <c r="FLA287" s="1636"/>
      <c r="FLB287" s="1636"/>
      <c r="FLC287" s="1636"/>
      <c r="FLD287" s="1636"/>
      <c r="FLE287" s="1636"/>
      <c r="FLF287" s="1636"/>
      <c r="FLG287" s="1636"/>
      <c r="FLH287" s="1636"/>
      <c r="FLI287" s="1636"/>
      <c r="FLJ287" s="1636"/>
      <c r="FLK287" s="1636"/>
      <c r="FLL287" s="1636"/>
      <c r="FLM287" s="1636"/>
      <c r="FLN287" s="1636"/>
      <c r="FLO287" s="1636"/>
      <c r="FLP287" s="1636"/>
      <c r="FLQ287" s="1636"/>
      <c r="FLR287" s="1636"/>
      <c r="FLS287" s="1636"/>
      <c r="FLT287" s="1636"/>
      <c r="FLU287" s="1636"/>
      <c r="FLV287" s="1636"/>
      <c r="FLW287" s="1636"/>
      <c r="FLX287" s="1636"/>
      <c r="FLY287" s="1636"/>
      <c r="FLZ287" s="1636"/>
      <c r="FMA287" s="1636"/>
      <c r="FMB287" s="1636"/>
      <c r="FMC287" s="1636"/>
      <c r="FMD287" s="1636"/>
      <c r="FME287" s="1636"/>
      <c r="FMF287" s="1636"/>
      <c r="FMG287" s="1636"/>
      <c r="FMH287" s="1636"/>
      <c r="FMI287" s="1636"/>
      <c r="FMJ287" s="1636"/>
      <c r="FMK287" s="1636"/>
      <c r="FML287" s="1636"/>
      <c r="FMM287" s="1636"/>
      <c r="FMN287" s="1636"/>
      <c r="FMO287" s="1636"/>
      <c r="FMP287" s="1636"/>
      <c r="FMQ287" s="1636"/>
      <c r="FMR287" s="1636"/>
      <c r="FMS287" s="1636"/>
      <c r="FMT287" s="1636"/>
      <c r="FMU287" s="1636"/>
      <c r="FMV287" s="1636"/>
      <c r="FMW287" s="1636"/>
      <c r="FMX287" s="1636"/>
      <c r="FMY287" s="1636"/>
      <c r="FMZ287" s="1636"/>
      <c r="FNA287" s="1636"/>
      <c r="FNB287" s="1636"/>
      <c r="FNC287" s="1636"/>
      <c r="FND287" s="1636"/>
      <c r="FNE287" s="1636"/>
      <c r="FNF287" s="1636"/>
      <c r="FNG287" s="1636"/>
      <c r="FNH287" s="1636"/>
      <c r="FNI287" s="1636"/>
      <c r="FNJ287" s="1636"/>
      <c r="FNK287" s="1636"/>
      <c r="FNL287" s="1636"/>
      <c r="FNM287" s="1636"/>
      <c r="FNN287" s="1636"/>
      <c r="FNO287" s="1636"/>
      <c r="FNP287" s="1636"/>
      <c r="FNQ287" s="1636"/>
      <c r="FNR287" s="1636"/>
      <c r="FNS287" s="1636"/>
      <c r="FNT287" s="1636"/>
      <c r="FNU287" s="1636"/>
      <c r="FNV287" s="1636"/>
      <c r="FNW287" s="1636"/>
      <c r="FNX287" s="1636"/>
      <c r="FNY287" s="1636"/>
      <c r="FNZ287" s="1636"/>
      <c r="FOA287" s="1636"/>
      <c r="FOB287" s="1636"/>
      <c r="FOC287" s="1636"/>
      <c r="FOD287" s="1636"/>
      <c r="FOE287" s="1636"/>
      <c r="FOF287" s="1636"/>
      <c r="FOG287" s="1636"/>
      <c r="FOH287" s="1636"/>
      <c r="FOI287" s="1636"/>
      <c r="FOJ287" s="1636"/>
      <c r="FOK287" s="1636"/>
      <c r="FOL287" s="1636"/>
      <c r="FOM287" s="1636"/>
      <c r="FON287" s="1636"/>
      <c r="FOO287" s="1636"/>
      <c r="FOP287" s="1636"/>
      <c r="FOQ287" s="1636"/>
      <c r="FOR287" s="1636"/>
      <c r="FOS287" s="1636"/>
      <c r="FOT287" s="1636"/>
      <c r="FOU287" s="1636"/>
      <c r="FOV287" s="1636"/>
      <c r="FOW287" s="1636"/>
      <c r="FOX287" s="1636"/>
      <c r="FOY287" s="1636"/>
      <c r="FOZ287" s="1636"/>
      <c r="FPA287" s="1636"/>
      <c r="FPB287" s="1636"/>
      <c r="FPC287" s="1636"/>
      <c r="FPD287" s="1636"/>
      <c r="FPE287" s="1636"/>
      <c r="FPF287" s="1636"/>
      <c r="FPG287" s="1636"/>
      <c r="FPH287" s="1636"/>
      <c r="FPI287" s="1636"/>
      <c r="FPJ287" s="1636"/>
      <c r="FPK287" s="1636"/>
      <c r="FPL287" s="1636"/>
      <c r="FPM287" s="1636"/>
      <c r="FPN287" s="1636"/>
      <c r="FPO287" s="1636"/>
      <c r="FPP287" s="1636"/>
      <c r="FPQ287" s="1636"/>
      <c r="FPR287" s="1636"/>
      <c r="FPS287" s="1636"/>
      <c r="FPT287" s="1636"/>
      <c r="FPU287" s="1636"/>
      <c r="FPV287" s="1636"/>
      <c r="FPW287" s="1636"/>
      <c r="FPX287" s="1636"/>
      <c r="FPY287" s="1636"/>
      <c r="FPZ287" s="1636"/>
      <c r="FQA287" s="1636"/>
      <c r="FQB287" s="1636"/>
      <c r="FQC287" s="1636"/>
      <c r="FQD287" s="1636"/>
      <c r="FQE287" s="1636"/>
      <c r="FQF287" s="1636"/>
      <c r="FQG287" s="1636"/>
      <c r="FQH287" s="1636"/>
      <c r="FQI287" s="1636"/>
      <c r="FQJ287" s="1636"/>
      <c r="FQK287" s="1636"/>
      <c r="FQL287" s="1636"/>
      <c r="FQM287" s="1636"/>
      <c r="FQN287" s="1636"/>
      <c r="FQO287" s="1636"/>
      <c r="FQP287" s="1636"/>
      <c r="FQQ287" s="1636"/>
      <c r="FQR287" s="1636"/>
      <c r="FQS287" s="1636"/>
      <c r="FQT287" s="1636"/>
      <c r="FQU287" s="1636"/>
      <c r="FQV287" s="1636"/>
      <c r="FQW287" s="1636"/>
      <c r="FQX287" s="1636"/>
      <c r="FQY287" s="1636"/>
      <c r="FQZ287" s="1636"/>
      <c r="FRA287" s="1636"/>
      <c r="FRB287" s="1636"/>
      <c r="FRC287" s="1636"/>
      <c r="FRD287" s="1636"/>
      <c r="FRE287" s="1636"/>
      <c r="FRF287" s="1636"/>
      <c r="FRG287" s="1636"/>
      <c r="FRH287" s="1636"/>
      <c r="FRI287" s="1636"/>
      <c r="FRJ287" s="1636"/>
      <c r="FRK287" s="1636"/>
      <c r="FRL287" s="1636"/>
      <c r="FRM287" s="1636"/>
      <c r="FRN287" s="1636"/>
      <c r="FRO287" s="1636"/>
      <c r="FRP287" s="1636"/>
      <c r="FRQ287" s="1636"/>
      <c r="FRR287" s="1636"/>
      <c r="FRS287" s="1636"/>
      <c r="FRT287" s="1636"/>
      <c r="FRU287" s="1636"/>
      <c r="FRV287" s="1636"/>
      <c r="FRW287" s="1636"/>
      <c r="FRX287" s="1636"/>
      <c r="FRY287" s="1636"/>
      <c r="FRZ287" s="1636"/>
      <c r="FSA287" s="1636"/>
      <c r="FSB287" s="1636"/>
      <c r="FSC287" s="1636"/>
      <c r="FSD287" s="1636"/>
      <c r="FSE287" s="1636"/>
      <c r="FSF287" s="1636"/>
      <c r="FSG287" s="1636"/>
      <c r="FSH287" s="1636"/>
      <c r="FSI287" s="1636"/>
      <c r="FSJ287" s="1636"/>
      <c r="FSK287" s="1636"/>
      <c r="FSL287" s="1636"/>
      <c r="FSM287" s="1636"/>
      <c r="FSN287" s="1636"/>
      <c r="FSO287" s="1636"/>
      <c r="FSP287" s="1636"/>
      <c r="FSQ287" s="1636"/>
      <c r="FSR287" s="1636"/>
      <c r="FSS287" s="1636"/>
      <c r="FST287" s="1636"/>
      <c r="FSU287" s="1636"/>
      <c r="FSV287" s="1636"/>
      <c r="FSW287" s="1636"/>
      <c r="FSX287" s="1636"/>
      <c r="FSY287" s="1636"/>
      <c r="FSZ287" s="1636"/>
      <c r="FTA287" s="1636"/>
      <c r="FTB287" s="1636"/>
      <c r="FTC287" s="1636"/>
      <c r="FTD287" s="1636"/>
      <c r="FTE287" s="1636"/>
      <c r="FTF287" s="1636"/>
      <c r="FTG287" s="1636"/>
      <c r="FTH287" s="1636"/>
      <c r="FTI287" s="1636"/>
      <c r="FTJ287" s="1636"/>
      <c r="FTK287" s="1636"/>
      <c r="FTL287" s="1636"/>
      <c r="FTM287" s="1636"/>
      <c r="FTN287" s="1636"/>
      <c r="FTO287" s="1636"/>
      <c r="FTP287" s="1636"/>
      <c r="FTQ287" s="1636"/>
      <c r="FTR287" s="1636"/>
      <c r="FTS287" s="1636"/>
      <c r="FTT287" s="1636"/>
      <c r="FTU287" s="1636"/>
      <c r="FTV287" s="1636"/>
      <c r="FTW287" s="1636"/>
      <c r="FTX287" s="1636"/>
      <c r="FTY287" s="1636"/>
      <c r="FTZ287" s="1636"/>
      <c r="FUA287" s="1636"/>
      <c r="FUB287" s="1636"/>
      <c r="FUC287" s="1636"/>
      <c r="FUD287" s="1636"/>
      <c r="FUE287" s="1636"/>
      <c r="FUF287" s="1636"/>
      <c r="FUG287" s="1636"/>
      <c r="FUH287" s="1636"/>
      <c r="FUI287" s="1636"/>
      <c r="FUJ287" s="1636"/>
      <c r="FUK287" s="1636"/>
      <c r="FUL287" s="1636"/>
      <c r="FUM287" s="1636"/>
      <c r="FUN287" s="1636"/>
      <c r="FUO287" s="1636"/>
      <c r="FUP287" s="1636"/>
      <c r="FUQ287" s="1636"/>
      <c r="FUR287" s="1636"/>
      <c r="FUS287" s="1636"/>
      <c r="FUT287" s="1636"/>
      <c r="FUU287" s="1636"/>
      <c r="FUV287" s="1636"/>
      <c r="FUW287" s="1636"/>
      <c r="FUX287" s="1636"/>
      <c r="FUY287" s="1636"/>
      <c r="FUZ287" s="1636"/>
      <c r="FVA287" s="1636"/>
      <c r="FVB287" s="1636"/>
      <c r="FVC287" s="1636"/>
      <c r="FVD287" s="1636"/>
      <c r="FVE287" s="1636"/>
      <c r="FVF287" s="1636"/>
      <c r="FVG287" s="1636"/>
      <c r="FVH287" s="1636"/>
      <c r="FVI287" s="1636"/>
      <c r="FVJ287" s="1636"/>
      <c r="FVK287" s="1636"/>
      <c r="FVL287" s="1636"/>
      <c r="FVM287" s="1636"/>
      <c r="FVN287" s="1636"/>
      <c r="FVO287" s="1636"/>
      <c r="FVP287" s="1636"/>
      <c r="FVQ287" s="1636"/>
      <c r="FVR287" s="1636"/>
      <c r="FVS287" s="1636"/>
      <c r="FVT287" s="1636"/>
      <c r="FVU287" s="1636"/>
      <c r="FVV287" s="1636"/>
      <c r="FVW287" s="1636"/>
      <c r="FVX287" s="1636"/>
      <c r="FVY287" s="1636"/>
      <c r="FVZ287" s="1636"/>
      <c r="FWA287" s="1636"/>
      <c r="FWB287" s="1636"/>
      <c r="FWC287" s="1636"/>
      <c r="FWD287" s="1636"/>
      <c r="FWE287" s="1636"/>
      <c r="FWF287" s="1636"/>
      <c r="FWG287" s="1636"/>
      <c r="FWH287" s="1636"/>
      <c r="FWI287" s="1636"/>
      <c r="FWJ287" s="1636"/>
      <c r="FWK287" s="1636"/>
      <c r="FWL287" s="1636"/>
      <c r="FWM287" s="1636"/>
      <c r="FWN287" s="1636"/>
      <c r="FWO287" s="1636"/>
      <c r="FWP287" s="1636"/>
      <c r="FWQ287" s="1636"/>
      <c r="FWR287" s="1636"/>
      <c r="FWS287" s="1636"/>
      <c r="FWT287" s="1636"/>
      <c r="FWU287" s="1636"/>
      <c r="FWV287" s="1636"/>
      <c r="FWW287" s="1636"/>
      <c r="FWX287" s="1636"/>
      <c r="FWY287" s="1636"/>
      <c r="FWZ287" s="1636"/>
      <c r="FXA287" s="1636"/>
      <c r="FXB287" s="1636"/>
      <c r="FXC287" s="1636"/>
      <c r="FXD287" s="1636"/>
      <c r="FXE287" s="1636"/>
      <c r="FXF287" s="1636"/>
      <c r="FXG287" s="1636"/>
      <c r="FXH287" s="1636"/>
      <c r="FXI287" s="1636"/>
      <c r="FXJ287" s="1636"/>
      <c r="FXK287" s="1636"/>
      <c r="FXL287" s="1636"/>
      <c r="FXM287" s="1636"/>
      <c r="FXN287" s="1636"/>
      <c r="FXO287" s="1636"/>
      <c r="FXP287" s="1636"/>
      <c r="FXQ287" s="1636"/>
      <c r="FXR287" s="1636"/>
      <c r="FXS287" s="1636"/>
      <c r="FXT287" s="1636"/>
      <c r="FXU287" s="1636"/>
      <c r="FXV287" s="1636"/>
      <c r="FXW287" s="1636"/>
      <c r="FXX287" s="1636"/>
      <c r="FXY287" s="1636"/>
      <c r="FXZ287" s="1636"/>
      <c r="FYA287" s="1636"/>
      <c r="FYB287" s="1636"/>
      <c r="FYC287" s="1636"/>
      <c r="FYD287" s="1636"/>
      <c r="FYE287" s="1636"/>
      <c r="FYF287" s="1636"/>
      <c r="FYG287" s="1636"/>
      <c r="FYH287" s="1636"/>
      <c r="FYI287" s="1636"/>
      <c r="FYJ287" s="1636"/>
      <c r="FYK287" s="1636"/>
      <c r="FYL287" s="1636"/>
      <c r="FYM287" s="1636"/>
      <c r="FYN287" s="1636"/>
      <c r="FYO287" s="1636"/>
      <c r="FYP287" s="1636"/>
      <c r="FYQ287" s="1636"/>
      <c r="FYR287" s="1636"/>
      <c r="FYS287" s="1636"/>
      <c r="FYT287" s="1636"/>
      <c r="FYU287" s="1636"/>
      <c r="FYV287" s="1636"/>
      <c r="FYW287" s="1636"/>
      <c r="FYX287" s="1636"/>
      <c r="FYY287" s="1636"/>
      <c r="FYZ287" s="1636"/>
      <c r="FZA287" s="1636"/>
      <c r="FZB287" s="1636"/>
      <c r="FZC287" s="1636"/>
      <c r="FZD287" s="1636"/>
      <c r="FZE287" s="1636"/>
      <c r="FZF287" s="1636"/>
      <c r="FZG287" s="1636"/>
      <c r="FZH287" s="1636"/>
      <c r="FZI287" s="1636"/>
      <c r="FZJ287" s="1636"/>
      <c r="FZK287" s="1636"/>
      <c r="FZL287" s="1636"/>
      <c r="FZM287" s="1636"/>
      <c r="FZN287" s="1636"/>
      <c r="FZO287" s="1636"/>
      <c r="FZP287" s="1636"/>
      <c r="FZQ287" s="1636"/>
      <c r="FZR287" s="1636"/>
      <c r="FZS287" s="1636"/>
      <c r="FZT287" s="1636"/>
      <c r="FZU287" s="1636"/>
      <c r="FZV287" s="1636"/>
      <c r="FZW287" s="1636"/>
      <c r="FZX287" s="1636"/>
      <c r="FZY287" s="1636"/>
      <c r="FZZ287" s="1636"/>
      <c r="GAA287" s="1636"/>
      <c r="GAB287" s="1636"/>
      <c r="GAC287" s="1636"/>
      <c r="GAD287" s="1636"/>
      <c r="GAE287" s="1636"/>
      <c r="GAF287" s="1636"/>
      <c r="GAG287" s="1636"/>
      <c r="GAH287" s="1636"/>
      <c r="GAI287" s="1636"/>
      <c r="GAJ287" s="1636"/>
      <c r="GAK287" s="1636"/>
      <c r="GAL287" s="1636"/>
      <c r="GAM287" s="1636"/>
      <c r="GAN287" s="1636"/>
      <c r="GAO287" s="1636"/>
      <c r="GAP287" s="1636"/>
      <c r="GAQ287" s="1636"/>
      <c r="GAR287" s="1636"/>
      <c r="GAS287" s="1636"/>
      <c r="GAT287" s="1636"/>
      <c r="GAU287" s="1636"/>
      <c r="GAV287" s="1636"/>
      <c r="GAW287" s="1636"/>
      <c r="GAX287" s="1636"/>
      <c r="GAY287" s="1636"/>
      <c r="GAZ287" s="1636"/>
      <c r="GBA287" s="1636"/>
      <c r="GBB287" s="1636"/>
      <c r="GBC287" s="1636"/>
      <c r="GBD287" s="1636"/>
      <c r="GBE287" s="1636"/>
      <c r="GBF287" s="1636"/>
      <c r="GBG287" s="1636"/>
      <c r="GBH287" s="1636"/>
      <c r="GBI287" s="1636"/>
      <c r="GBJ287" s="1636"/>
      <c r="GBK287" s="1636"/>
      <c r="GBL287" s="1636"/>
      <c r="GBM287" s="1636"/>
      <c r="GBN287" s="1636"/>
      <c r="GBO287" s="1636"/>
      <c r="GBP287" s="1636"/>
      <c r="GBQ287" s="1636"/>
      <c r="GBR287" s="1636"/>
      <c r="GBS287" s="1636"/>
      <c r="GBT287" s="1636"/>
      <c r="GBU287" s="1636"/>
      <c r="GBV287" s="1636"/>
      <c r="GBW287" s="1636"/>
      <c r="GBX287" s="1636"/>
      <c r="GBY287" s="1636"/>
      <c r="GBZ287" s="1636"/>
      <c r="GCA287" s="1636"/>
      <c r="GCB287" s="1636"/>
      <c r="GCC287" s="1636"/>
      <c r="GCD287" s="1636"/>
      <c r="GCE287" s="1636"/>
      <c r="GCF287" s="1636"/>
      <c r="GCG287" s="1636"/>
      <c r="GCH287" s="1636"/>
      <c r="GCI287" s="1636"/>
      <c r="GCJ287" s="1636"/>
      <c r="GCK287" s="1636"/>
      <c r="GCL287" s="1636"/>
      <c r="GCM287" s="1636"/>
      <c r="GCN287" s="1636"/>
      <c r="GCO287" s="1636"/>
      <c r="GCP287" s="1636"/>
      <c r="GCQ287" s="1636"/>
      <c r="GCR287" s="1636"/>
      <c r="GCS287" s="1636"/>
      <c r="GCT287" s="1636"/>
      <c r="GCU287" s="1636"/>
      <c r="GCV287" s="1636"/>
      <c r="GCW287" s="1636"/>
      <c r="GCX287" s="1636"/>
      <c r="GCY287" s="1636"/>
      <c r="GCZ287" s="1636"/>
      <c r="GDA287" s="1636"/>
      <c r="GDB287" s="1636"/>
      <c r="GDC287" s="1636"/>
      <c r="GDD287" s="1636"/>
      <c r="GDE287" s="1636"/>
      <c r="GDF287" s="1636"/>
      <c r="GDG287" s="1636"/>
      <c r="GDH287" s="1636"/>
      <c r="GDI287" s="1636"/>
      <c r="GDJ287" s="1636"/>
      <c r="GDK287" s="1636"/>
      <c r="GDL287" s="1636"/>
      <c r="GDM287" s="1636"/>
      <c r="GDN287" s="1636"/>
      <c r="GDO287" s="1636"/>
      <c r="GDP287" s="1636"/>
      <c r="GDQ287" s="1636"/>
      <c r="GDR287" s="1636"/>
      <c r="GDS287" s="1636"/>
      <c r="GDT287" s="1636"/>
      <c r="GDU287" s="1636"/>
      <c r="GDV287" s="1636"/>
      <c r="GDW287" s="1636"/>
      <c r="GDX287" s="1636"/>
      <c r="GDY287" s="1636"/>
      <c r="GDZ287" s="1636"/>
      <c r="GEA287" s="1636"/>
      <c r="GEB287" s="1636"/>
      <c r="GEC287" s="1636"/>
      <c r="GED287" s="1636"/>
      <c r="GEE287" s="1636"/>
      <c r="GEF287" s="1636"/>
      <c r="GEG287" s="1636"/>
      <c r="GEH287" s="1636"/>
      <c r="GEI287" s="1636"/>
      <c r="GEJ287" s="1636"/>
      <c r="GEK287" s="1636"/>
      <c r="GEL287" s="1636"/>
      <c r="GEM287" s="1636"/>
      <c r="GEN287" s="1636"/>
      <c r="GEO287" s="1636"/>
      <c r="GEP287" s="1636"/>
      <c r="GEQ287" s="1636"/>
      <c r="GER287" s="1636"/>
      <c r="GES287" s="1636"/>
      <c r="GET287" s="1636"/>
      <c r="GEU287" s="1636"/>
      <c r="GEV287" s="1636"/>
      <c r="GEW287" s="1636"/>
      <c r="GEX287" s="1636"/>
      <c r="GEY287" s="1636"/>
      <c r="GEZ287" s="1636"/>
      <c r="GFA287" s="1636"/>
      <c r="GFB287" s="1636"/>
      <c r="GFC287" s="1636"/>
      <c r="GFD287" s="1636"/>
      <c r="GFE287" s="1636"/>
      <c r="GFF287" s="1636"/>
      <c r="GFG287" s="1636"/>
      <c r="GFH287" s="1636"/>
      <c r="GFI287" s="1636"/>
      <c r="GFJ287" s="1636"/>
      <c r="GFK287" s="1636"/>
      <c r="GFL287" s="1636"/>
      <c r="GFM287" s="1636"/>
      <c r="GFN287" s="1636"/>
      <c r="GFO287" s="1636"/>
      <c r="GFP287" s="1636"/>
      <c r="GFQ287" s="1636"/>
      <c r="GFR287" s="1636"/>
      <c r="GFS287" s="1636"/>
      <c r="GFT287" s="1636"/>
      <c r="GFU287" s="1636"/>
      <c r="GFV287" s="1636"/>
      <c r="GFW287" s="1636"/>
      <c r="GFX287" s="1636"/>
      <c r="GFY287" s="1636"/>
      <c r="GFZ287" s="1636"/>
      <c r="GGA287" s="1636"/>
      <c r="GGB287" s="1636"/>
      <c r="GGC287" s="1636"/>
      <c r="GGD287" s="1636"/>
      <c r="GGE287" s="1636"/>
      <c r="GGF287" s="1636"/>
      <c r="GGG287" s="1636"/>
      <c r="GGH287" s="1636"/>
      <c r="GGI287" s="1636"/>
      <c r="GGJ287" s="1636"/>
      <c r="GGK287" s="1636"/>
      <c r="GGL287" s="1636"/>
      <c r="GGM287" s="1636"/>
      <c r="GGN287" s="1636"/>
      <c r="GGO287" s="1636"/>
      <c r="GGP287" s="1636"/>
      <c r="GGQ287" s="1636"/>
      <c r="GGR287" s="1636"/>
      <c r="GGS287" s="1636"/>
      <c r="GGT287" s="1636"/>
      <c r="GGU287" s="1636"/>
      <c r="GGV287" s="1636"/>
      <c r="GGW287" s="1636"/>
      <c r="GGX287" s="1636"/>
      <c r="GGY287" s="1636"/>
      <c r="GGZ287" s="1636"/>
      <c r="GHA287" s="1636"/>
      <c r="GHB287" s="1636"/>
      <c r="GHC287" s="1636"/>
      <c r="GHD287" s="1636"/>
      <c r="GHE287" s="1636"/>
      <c r="GHF287" s="1636"/>
      <c r="GHG287" s="1636"/>
      <c r="GHH287" s="1636"/>
      <c r="GHI287" s="1636"/>
      <c r="GHJ287" s="1636"/>
      <c r="GHK287" s="1636"/>
      <c r="GHL287" s="1636"/>
      <c r="GHM287" s="1636"/>
      <c r="GHN287" s="1636"/>
      <c r="GHO287" s="1636"/>
      <c r="GHP287" s="1636"/>
      <c r="GHQ287" s="1636"/>
      <c r="GHR287" s="1636"/>
      <c r="GHS287" s="1636"/>
      <c r="GHT287" s="1636"/>
      <c r="GHU287" s="1636"/>
      <c r="GHV287" s="1636"/>
      <c r="GHW287" s="1636"/>
      <c r="GHX287" s="1636"/>
      <c r="GHY287" s="1636"/>
      <c r="GHZ287" s="1636"/>
      <c r="GIA287" s="1636"/>
      <c r="GIB287" s="1636"/>
      <c r="GIC287" s="1636"/>
      <c r="GID287" s="1636"/>
      <c r="GIE287" s="1636"/>
      <c r="GIF287" s="1636"/>
      <c r="GIG287" s="1636"/>
      <c r="GIH287" s="1636"/>
      <c r="GII287" s="1636"/>
      <c r="GIJ287" s="1636"/>
      <c r="GIK287" s="1636"/>
      <c r="GIL287" s="1636"/>
      <c r="GIM287" s="1636"/>
      <c r="GIN287" s="1636"/>
      <c r="GIO287" s="1636"/>
      <c r="GIP287" s="1636"/>
      <c r="GIQ287" s="1636"/>
      <c r="GIR287" s="1636"/>
      <c r="GIS287" s="1636"/>
      <c r="GIT287" s="1636"/>
      <c r="GIU287" s="1636"/>
      <c r="GIV287" s="1636"/>
      <c r="GIW287" s="1636"/>
      <c r="GIX287" s="1636"/>
      <c r="GIY287" s="1636"/>
      <c r="GIZ287" s="1636"/>
      <c r="GJA287" s="1636"/>
      <c r="GJB287" s="1636"/>
      <c r="GJC287" s="1636"/>
      <c r="GJD287" s="1636"/>
      <c r="GJE287" s="1636"/>
      <c r="GJF287" s="1636"/>
      <c r="GJG287" s="1636"/>
      <c r="GJH287" s="1636"/>
      <c r="GJI287" s="1636"/>
      <c r="GJJ287" s="1636"/>
      <c r="GJK287" s="1636"/>
      <c r="GJL287" s="1636"/>
      <c r="GJM287" s="1636"/>
      <c r="GJN287" s="1636"/>
      <c r="GJO287" s="1636"/>
      <c r="GJP287" s="1636"/>
      <c r="GJQ287" s="1636"/>
      <c r="GJR287" s="1636"/>
      <c r="GJS287" s="1636"/>
      <c r="GJT287" s="1636"/>
      <c r="GJU287" s="1636"/>
      <c r="GJV287" s="1636"/>
      <c r="GJW287" s="1636"/>
      <c r="GJX287" s="1636"/>
      <c r="GJY287" s="1636"/>
      <c r="GJZ287" s="1636"/>
      <c r="GKA287" s="1636"/>
      <c r="GKB287" s="1636"/>
      <c r="GKC287" s="1636"/>
      <c r="GKD287" s="1636"/>
      <c r="GKE287" s="1636"/>
      <c r="GKF287" s="1636"/>
      <c r="GKG287" s="1636"/>
      <c r="GKH287" s="1636"/>
      <c r="GKI287" s="1636"/>
      <c r="GKJ287" s="1636"/>
      <c r="GKK287" s="1636"/>
      <c r="GKL287" s="1636"/>
      <c r="GKM287" s="1636"/>
      <c r="GKN287" s="1636"/>
      <c r="GKO287" s="1636"/>
      <c r="GKP287" s="1636"/>
      <c r="GKQ287" s="1636"/>
      <c r="GKR287" s="1636"/>
      <c r="GKS287" s="1636"/>
      <c r="GKT287" s="1636"/>
      <c r="GKU287" s="1636"/>
      <c r="GKV287" s="1636"/>
      <c r="GKW287" s="1636"/>
      <c r="GKX287" s="1636"/>
      <c r="GKY287" s="1636"/>
      <c r="GKZ287" s="1636"/>
      <c r="GLA287" s="1636"/>
      <c r="GLB287" s="1636"/>
      <c r="GLC287" s="1636"/>
      <c r="GLD287" s="1636"/>
      <c r="GLE287" s="1636"/>
      <c r="GLF287" s="1636"/>
      <c r="GLG287" s="1636"/>
      <c r="GLH287" s="1636"/>
      <c r="GLI287" s="1636"/>
      <c r="GLJ287" s="1636"/>
      <c r="GLK287" s="1636"/>
      <c r="GLL287" s="1636"/>
      <c r="GLM287" s="1636"/>
      <c r="GLN287" s="1636"/>
      <c r="GLO287" s="1636"/>
      <c r="GLP287" s="1636"/>
      <c r="GLQ287" s="1636"/>
      <c r="GLR287" s="1636"/>
      <c r="GLS287" s="1636"/>
      <c r="GLT287" s="1636"/>
      <c r="GLU287" s="1636"/>
      <c r="GLV287" s="1636"/>
      <c r="GLW287" s="1636"/>
      <c r="GLX287" s="1636"/>
      <c r="GLY287" s="1636"/>
      <c r="GLZ287" s="1636"/>
      <c r="GMA287" s="1636"/>
      <c r="GMB287" s="1636"/>
      <c r="GMC287" s="1636"/>
      <c r="GMD287" s="1636"/>
      <c r="GME287" s="1636"/>
      <c r="GMF287" s="1636"/>
      <c r="GMG287" s="1636"/>
      <c r="GMH287" s="1636"/>
      <c r="GMI287" s="1636"/>
      <c r="GMJ287" s="1636"/>
      <c r="GMK287" s="1636"/>
      <c r="GML287" s="1636"/>
      <c r="GMM287" s="1636"/>
      <c r="GMN287" s="1636"/>
      <c r="GMO287" s="1636"/>
      <c r="GMP287" s="1636"/>
      <c r="GMQ287" s="1636"/>
      <c r="GMR287" s="1636"/>
      <c r="GMS287" s="1636"/>
      <c r="GMT287" s="1636"/>
      <c r="GMU287" s="1636"/>
      <c r="GMV287" s="1636"/>
      <c r="GMW287" s="1636"/>
      <c r="GMX287" s="1636"/>
      <c r="GMY287" s="1636"/>
      <c r="GMZ287" s="1636"/>
      <c r="GNA287" s="1636"/>
      <c r="GNB287" s="1636"/>
      <c r="GNC287" s="1636"/>
      <c r="GND287" s="1636"/>
      <c r="GNE287" s="1636"/>
      <c r="GNF287" s="1636"/>
      <c r="GNG287" s="1636"/>
      <c r="GNH287" s="1636"/>
      <c r="GNI287" s="1636"/>
      <c r="GNJ287" s="1636"/>
      <c r="GNK287" s="1636"/>
      <c r="GNL287" s="1636"/>
      <c r="GNM287" s="1636"/>
      <c r="GNN287" s="1636"/>
      <c r="GNO287" s="1636"/>
      <c r="GNP287" s="1636"/>
      <c r="GNQ287" s="1636"/>
      <c r="GNR287" s="1636"/>
      <c r="GNS287" s="1636"/>
      <c r="GNT287" s="1636"/>
      <c r="GNU287" s="1636"/>
      <c r="GNV287" s="1636"/>
      <c r="GNW287" s="1636"/>
      <c r="GNX287" s="1636"/>
      <c r="GNY287" s="1636"/>
      <c r="GNZ287" s="1636"/>
      <c r="GOA287" s="1636"/>
      <c r="GOB287" s="1636"/>
      <c r="GOC287" s="1636"/>
      <c r="GOD287" s="1636"/>
      <c r="GOE287" s="1636"/>
      <c r="GOF287" s="1636"/>
      <c r="GOG287" s="1636"/>
      <c r="GOH287" s="1636"/>
      <c r="GOI287" s="1636"/>
      <c r="GOJ287" s="1636"/>
      <c r="GOK287" s="1636"/>
      <c r="GOL287" s="1636"/>
      <c r="GOM287" s="1636"/>
      <c r="GON287" s="1636"/>
      <c r="GOO287" s="1636"/>
      <c r="GOP287" s="1636"/>
      <c r="GOQ287" s="1636"/>
      <c r="GOR287" s="1636"/>
      <c r="GOS287" s="1636"/>
      <c r="GOT287" s="1636"/>
      <c r="GOU287" s="1636"/>
      <c r="GOV287" s="1636"/>
      <c r="GOW287" s="1636"/>
      <c r="GOX287" s="1636"/>
      <c r="GOY287" s="1636"/>
      <c r="GOZ287" s="1636"/>
      <c r="GPA287" s="1636"/>
      <c r="GPB287" s="1636"/>
      <c r="GPC287" s="1636"/>
      <c r="GPD287" s="1636"/>
      <c r="GPE287" s="1636"/>
      <c r="GPF287" s="1636"/>
      <c r="GPG287" s="1636"/>
      <c r="GPH287" s="1636"/>
      <c r="GPI287" s="1636"/>
      <c r="GPJ287" s="1636"/>
      <c r="GPK287" s="1636"/>
      <c r="GPL287" s="1636"/>
      <c r="GPM287" s="1636"/>
      <c r="GPN287" s="1636"/>
      <c r="GPO287" s="1636"/>
      <c r="GPP287" s="1636"/>
      <c r="GPQ287" s="1636"/>
      <c r="GPR287" s="1636"/>
      <c r="GPS287" s="1636"/>
      <c r="GPT287" s="1636"/>
      <c r="GPU287" s="1636"/>
      <c r="GPV287" s="1636"/>
      <c r="GPW287" s="1636"/>
      <c r="GPX287" s="1636"/>
      <c r="GPY287" s="1636"/>
      <c r="GPZ287" s="1636"/>
      <c r="GQA287" s="1636"/>
      <c r="GQB287" s="1636"/>
      <c r="GQC287" s="1636"/>
      <c r="GQD287" s="1636"/>
      <c r="GQE287" s="1636"/>
      <c r="GQF287" s="1636"/>
      <c r="GQG287" s="1636"/>
      <c r="GQH287" s="1636"/>
      <c r="GQI287" s="1636"/>
      <c r="GQJ287" s="1636"/>
      <c r="GQK287" s="1636"/>
      <c r="GQL287" s="1636"/>
      <c r="GQM287" s="1636"/>
      <c r="GQN287" s="1636"/>
      <c r="GQO287" s="1636"/>
      <c r="GQP287" s="1636"/>
      <c r="GQQ287" s="1636"/>
      <c r="GQR287" s="1636"/>
      <c r="GQS287" s="1636"/>
      <c r="GQT287" s="1636"/>
      <c r="GQU287" s="1636"/>
      <c r="GQV287" s="1636"/>
      <c r="GQW287" s="1636"/>
      <c r="GQX287" s="1636"/>
      <c r="GQY287" s="1636"/>
      <c r="GQZ287" s="1636"/>
      <c r="GRA287" s="1636"/>
      <c r="GRB287" s="1636"/>
      <c r="GRC287" s="1636"/>
      <c r="GRD287" s="1636"/>
      <c r="GRE287" s="1636"/>
      <c r="GRF287" s="1636"/>
      <c r="GRG287" s="1636"/>
      <c r="GRH287" s="1636"/>
      <c r="GRI287" s="1636"/>
      <c r="GRJ287" s="1636"/>
      <c r="GRK287" s="1636"/>
      <c r="GRL287" s="1636"/>
      <c r="GRM287" s="1636"/>
      <c r="GRN287" s="1636"/>
      <c r="GRO287" s="1636"/>
      <c r="GRP287" s="1636"/>
      <c r="GRQ287" s="1636"/>
      <c r="GRR287" s="1636"/>
      <c r="GRS287" s="1636"/>
      <c r="GRT287" s="1636"/>
      <c r="GRU287" s="1636"/>
      <c r="GRV287" s="1636"/>
      <c r="GRW287" s="1636"/>
      <c r="GRX287" s="1636"/>
      <c r="GRY287" s="1636"/>
      <c r="GRZ287" s="1636"/>
      <c r="GSA287" s="1636"/>
      <c r="GSB287" s="1636"/>
      <c r="GSC287" s="1636"/>
      <c r="GSD287" s="1636"/>
      <c r="GSE287" s="1636"/>
      <c r="GSF287" s="1636"/>
      <c r="GSG287" s="1636"/>
      <c r="GSH287" s="1636"/>
      <c r="GSI287" s="1636"/>
      <c r="GSJ287" s="1636"/>
      <c r="GSK287" s="1636"/>
      <c r="GSL287" s="1636"/>
      <c r="GSM287" s="1636"/>
      <c r="GSN287" s="1636"/>
      <c r="GSO287" s="1636"/>
      <c r="GSP287" s="1636"/>
      <c r="GSQ287" s="1636"/>
      <c r="GSR287" s="1636"/>
      <c r="GSS287" s="1636"/>
      <c r="GST287" s="1636"/>
      <c r="GSU287" s="1636"/>
      <c r="GSV287" s="1636"/>
      <c r="GSW287" s="1636"/>
      <c r="GSX287" s="1636"/>
      <c r="GSY287" s="1636"/>
      <c r="GSZ287" s="1636"/>
      <c r="GTA287" s="1636"/>
      <c r="GTB287" s="1636"/>
      <c r="GTC287" s="1636"/>
      <c r="GTD287" s="1636"/>
      <c r="GTE287" s="1636"/>
      <c r="GTF287" s="1636"/>
      <c r="GTG287" s="1636"/>
      <c r="GTH287" s="1636"/>
      <c r="GTI287" s="1636"/>
      <c r="GTJ287" s="1636"/>
      <c r="GTK287" s="1636"/>
      <c r="GTL287" s="1636"/>
      <c r="GTM287" s="1636"/>
      <c r="GTN287" s="1636"/>
      <c r="GTO287" s="1636"/>
      <c r="GTP287" s="1636"/>
      <c r="GTQ287" s="1636"/>
      <c r="GTR287" s="1636"/>
      <c r="GTS287" s="1636"/>
      <c r="GTT287" s="1636"/>
      <c r="GTU287" s="1636"/>
      <c r="GTV287" s="1636"/>
      <c r="GTW287" s="1636"/>
      <c r="GTX287" s="1636"/>
      <c r="GTY287" s="1636"/>
      <c r="GTZ287" s="1636"/>
      <c r="GUA287" s="1636"/>
      <c r="GUB287" s="1636"/>
      <c r="GUC287" s="1636"/>
      <c r="GUD287" s="1636"/>
      <c r="GUE287" s="1636"/>
      <c r="GUF287" s="1636"/>
      <c r="GUG287" s="1636"/>
      <c r="GUH287" s="1636"/>
      <c r="GUI287" s="1636"/>
      <c r="GUJ287" s="1636"/>
      <c r="GUK287" s="1636"/>
      <c r="GUL287" s="1636"/>
      <c r="GUM287" s="1636"/>
      <c r="GUN287" s="1636"/>
      <c r="GUO287" s="1636"/>
      <c r="GUP287" s="1636"/>
      <c r="GUQ287" s="1636"/>
      <c r="GUR287" s="1636"/>
      <c r="GUS287" s="1636"/>
      <c r="GUT287" s="1636"/>
      <c r="GUU287" s="1636"/>
      <c r="GUV287" s="1636"/>
      <c r="GUW287" s="1636"/>
      <c r="GUX287" s="1636"/>
      <c r="GUY287" s="1636"/>
      <c r="GUZ287" s="1636"/>
      <c r="GVA287" s="1636"/>
      <c r="GVB287" s="1636"/>
      <c r="GVC287" s="1636"/>
      <c r="GVD287" s="1636"/>
      <c r="GVE287" s="1636"/>
      <c r="GVF287" s="1636"/>
      <c r="GVG287" s="1636"/>
      <c r="GVH287" s="1636"/>
      <c r="GVI287" s="1636"/>
      <c r="GVJ287" s="1636"/>
      <c r="GVK287" s="1636"/>
      <c r="GVL287" s="1636"/>
      <c r="GVM287" s="1636"/>
      <c r="GVN287" s="1636"/>
      <c r="GVO287" s="1636"/>
      <c r="GVP287" s="1636"/>
      <c r="GVQ287" s="1636"/>
      <c r="GVR287" s="1636"/>
      <c r="GVS287" s="1636"/>
      <c r="GVT287" s="1636"/>
      <c r="GVU287" s="1636"/>
      <c r="GVV287" s="1636"/>
      <c r="GVW287" s="1636"/>
      <c r="GVX287" s="1636"/>
      <c r="GVY287" s="1636"/>
      <c r="GVZ287" s="1636"/>
      <c r="GWA287" s="1636"/>
      <c r="GWB287" s="1636"/>
      <c r="GWC287" s="1636"/>
      <c r="GWD287" s="1636"/>
      <c r="GWE287" s="1636"/>
      <c r="GWF287" s="1636"/>
      <c r="GWG287" s="1636"/>
      <c r="GWH287" s="1636"/>
      <c r="GWI287" s="1636"/>
      <c r="GWJ287" s="1636"/>
      <c r="GWK287" s="1636"/>
      <c r="GWL287" s="1636"/>
      <c r="GWM287" s="1636"/>
      <c r="GWN287" s="1636"/>
      <c r="GWO287" s="1636"/>
      <c r="GWP287" s="1636"/>
      <c r="GWQ287" s="1636"/>
      <c r="GWR287" s="1636"/>
      <c r="GWS287" s="1636"/>
      <c r="GWT287" s="1636"/>
      <c r="GWU287" s="1636"/>
      <c r="GWV287" s="1636"/>
      <c r="GWW287" s="1636"/>
      <c r="GWX287" s="1636"/>
      <c r="GWY287" s="1636"/>
      <c r="GWZ287" s="1636"/>
      <c r="GXA287" s="1636"/>
      <c r="GXB287" s="1636"/>
      <c r="GXC287" s="1636"/>
      <c r="GXD287" s="1636"/>
      <c r="GXE287" s="1636"/>
      <c r="GXF287" s="1636"/>
      <c r="GXG287" s="1636"/>
      <c r="GXH287" s="1636"/>
      <c r="GXI287" s="1636"/>
      <c r="GXJ287" s="1636"/>
      <c r="GXK287" s="1636"/>
      <c r="GXL287" s="1636"/>
      <c r="GXM287" s="1636"/>
      <c r="GXN287" s="1636"/>
      <c r="GXO287" s="1636"/>
      <c r="GXP287" s="1636"/>
      <c r="GXQ287" s="1636"/>
      <c r="GXR287" s="1636"/>
      <c r="GXS287" s="1636"/>
      <c r="GXT287" s="1636"/>
      <c r="GXU287" s="1636"/>
      <c r="GXV287" s="1636"/>
      <c r="GXW287" s="1636"/>
      <c r="GXX287" s="1636"/>
      <c r="GXY287" s="1636"/>
      <c r="GXZ287" s="1636"/>
      <c r="GYA287" s="1636"/>
      <c r="GYB287" s="1636"/>
      <c r="GYC287" s="1636"/>
      <c r="GYD287" s="1636"/>
      <c r="GYE287" s="1636"/>
      <c r="GYF287" s="1636"/>
      <c r="GYG287" s="1636"/>
      <c r="GYH287" s="1636"/>
      <c r="GYI287" s="1636"/>
      <c r="GYJ287" s="1636"/>
      <c r="GYK287" s="1636"/>
      <c r="GYL287" s="1636"/>
      <c r="GYM287" s="1636"/>
      <c r="GYN287" s="1636"/>
      <c r="GYO287" s="1636"/>
      <c r="GYP287" s="1636"/>
      <c r="GYQ287" s="1636"/>
      <c r="GYR287" s="1636"/>
      <c r="GYS287" s="1636"/>
      <c r="GYT287" s="1636"/>
      <c r="GYU287" s="1636"/>
      <c r="GYV287" s="1636"/>
      <c r="GYW287" s="1636"/>
      <c r="GYX287" s="1636"/>
      <c r="GYY287" s="1636"/>
      <c r="GYZ287" s="1636"/>
      <c r="GZA287" s="1636"/>
      <c r="GZB287" s="1636"/>
      <c r="GZC287" s="1636"/>
      <c r="GZD287" s="1636"/>
      <c r="GZE287" s="1636"/>
      <c r="GZF287" s="1636"/>
      <c r="GZG287" s="1636"/>
      <c r="GZH287" s="1636"/>
      <c r="GZI287" s="1636"/>
      <c r="GZJ287" s="1636"/>
      <c r="GZK287" s="1636"/>
      <c r="GZL287" s="1636"/>
      <c r="GZM287" s="1636"/>
      <c r="GZN287" s="1636"/>
      <c r="GZO287" s="1636"/>
      <c r="GZP287" s="1636"/>
      <c r="GZQ287" s="1636"/>
      <c r="GZR287" s="1636"/>
      <c r="GZS287" s="1636"/>
      <c r="GZT287" s="1636"/>
      <c r="GZU287" s="1636"/>
      <c r="GZV287" s="1636"/>
      <c r="GZW287" s="1636"/>
      <c r="GZX287" s="1636"/>
      <c r="GZY287" s="1636"/>
      <c r="GZZ287" s="1636"/>
      <c r="HAA287" s="1636"/>
      <c r="HAB287" s="1636"/>
      <c r="HAC287" s="1636"/>
      <c r="HAD287" s="1636"/>
      <c r="HAE287" s="1636"/>
      <c r="HAF287" s="1636"/>
      <c r="HAG287" s="1636"/>
      <c r="HAH287" s="1636"/>
      <c r="HAI287" s="1636"/>
      <c r="HAJ287" s="1636"/>
      <c r="HAK287" s="1636"/>
      <c r="HAL287" s="1636"/>
      <c r="HAM287" s="1636"/>
      <c r="HAN287" s="1636"/>
      <c r="HAO287" s="1636"/>
      <c r="HAP287" s="1636"/>
      <c r="HAQ287" s="1636"/>
      <c r="HAR287" s="1636"/>
      <c r="HAS287" s="1636"/>
      <c r="HAT287" s="1636"/>
      <c r="HAU287" s="1636"/>
      <c r="HAV287" s="1636"/>
      <c r="HAW287" s="1636"/>
      <c r="HAX287" s="1636"/>
      <c r="HAY287" s="1636"/>
      <c r="HAZ287" s="1636"/>
      <c r="HBA287" s="1636"/>
      <c r="HBB287" s="1636"/>
      <c r="HBC287" s="1636"/>
      <c r="HBD287" s="1636"/>
      <c r="HBE287" s="1636"/>
      <c r="HBF287" s="1636"/>
      <c r="HBG287" s="1636"/>
      <c r="HBH287" s="1636"/>
      <c r="HBI287" s="1636"/>
      <c r="HBJ287" s="1636"/>
      <c r="HBK287" s="1636"/>
      <c r="HBL287" s="1636"/>
      <c r="HBM287" s="1636"/>
      <c r="HBN287" s="1636"/>
      <c r="HBO287" s="1636"/>
      <c r="HBP287" s="1636"/>
      <c r="HBQ287" s="1636"/>
      <c r="HBR287" s="1636"/>
      <c r="HBS287" s="1636"/>
      <c r="HBT287" s="1636"/>
      <c r="HBU287" s="1636"/>
      <c r="HBV287" s="1636"/>
      <c r="HBW287" s="1636"/>
      <c r="HBX287" s="1636"/>
      <c r="HBY287" s="1636"/>
      <c r="HBZ287" s="1636"/>
      <c r="HCA287" s="1636"/>
      <c r="HCB287" s="1636"/>
      <c r="HCC287" s="1636"/>
      <c r="HCD287" s="1636"/>
      <c r="HCE287" s="1636"/>
      <c r="HCF287" s="1636"/>
      <c r="HCG287" s="1636"/>
      <c r="HCH287" s="1636"/>
      <c r="HCI287" s="1636"/>
      <c r="HCJ287" s="1636"/>
      <c r="HCK287" s="1636"/>
      <c r="HCL287" s="1636"/>
      <c r="HCM287" s="1636"/>
      <c r="HCN287" s="1636"/>
      <c r="HCO287" s="1636"/>
      <c r="HCP287" s="1636"/>
      <c r="HCQ287" s="1636"/>
      <c r="HCR287" s="1636"/>
      <c r="HCS287" s="1636"/>
      <c r="HCT287" s="1636"/>
      <c r="HCU287" s="1636"/>
      <c r="HCV287" s="1636"/>
      <c r="HCW287" s="1636"/>
      <c r="HCX287" s="1636"/>
      <c r="HCY287" s="1636"/>
      <c r="HCZ287" s="1636"/>
      <c r="HDA287" s="1636"/>
      <c r="HDB287" s="1636"/>
      <c r="HDC287" s="1636"/>
      <c r="HDD287" s="1636"/>
      <c r="HDE287" s="1636"/>
      <c r="HDF287" s="1636"/>
      <c r="HDG287" s="1636"/>
      <c r="HDH287" s="1636"/>
      <c r="HDI287" s="1636"/>
      <c r="HDJ287" s="1636"/>
      <c r="HDK287" s="1636"/>
      <c r="HDL287" s="1636"/>
      <c r="HDM287" s="1636"/>
      <c r="HDN287" s="1636"/>
      <c r="HDO287" s="1636"/>
      <c r="HDP287" s="1636"/>
      <c r="HDQ287" s="1636"/>
      <c r="HDR287" s="1636"/>
      <c r="HDS287" s="1636"/>
      <c r="HDT287" s="1636"/>
      <c r="HDU287" s="1636"/>
      <c r="HDV287" s="1636"/>
      <c r="HDW287" s="1636"/>
      <c r="HDX287" s="1636"/>
      <c r="HDY287" s="1636"/>
      <c r="HDZ287" s="1636"/>
      <c r="HEA287" s="1636"/>
      <c r="HEB287" s="1636"/>
      <c r="HEC287" s="1636"/>
      <c r="HED287" s="1636"/>
      <c r="HEE287" s="1636"/>
      <c r="HEF287" s="1636"/>
      <c r="HEG287" s="1636"/>
      <c r="HEH287" s="1636"/>
      <c r="HEI287" s="1636"/>
      <c r="HEJ287" s="1636"/>
      <c r="HEK287" s="1636"/>
      <c r="HEL287" s="1636"/>
      <c r="HEM287" s="1636"/>
      <c r="HEN287" s="1636"/>
      <c r="HEO287" s="1636"/>
      <c r="HEP287" s="1636"/>
      <c r="HEQ287" s="1636"/>
      <c r="HER287" s="1636"/>
      <c r="HES287" s="1636"/>
      <c r="HET287" s="1636"/>
      <c r="HEU287" s="1636"/>
      <c r="HEV287" s="1636"/>
      <c r="HEW287" s="1636"/>
      <c r="HEX287" s="1636"/>
      <c r="HEY287" s="1636"/>
      <c r="HEZ287" s="1636"/>
      <c r="HFA287" s="1636"/>
      <c r="HFB287" s="1636"/>
      <c r="HFC287" s="1636"/>
      <c r="HFD287" s="1636"/>
      <c r="HFE287" s="1636"/>
      <c r="HFF287" s="1636"/>
      <c r="HFG287" s="1636"/>
      <c r="HFH287" s="1636"/>
      <c r="HFI287" s="1636"/>
      <c r="HFJ287" s="1636"/>
      <c r="HFK287" s="1636"/>
      <c r="HFL287" s="1636"/>
      <c r="HFM287" s="1636"/>
      <c r="HFN287" s="1636"/>
      <c r="HFO287" s="1636"/>
      <c r="HFP287" s="1636"/>
      <c r="HFQ287" s="1636"/>
      <c r="HFR287" s="1636"/>
      <c r="HFS287" s="1636"/>
      <c r="HFT287" s="1636"/>
      <c r="HFU287" s="1636"/>
      <c r="HFV287" s="1636"/>
      <c r="HFW287" s="1636"/>
      <c r="HFX287" s="1636"/>
      <c r="HFY287" s="1636"/>
      <c r="HFZ287" s="1636"/>
      <c r="HGA287" s="1636"/>
      <c r="HGB287" s="1636"/>
      <c r="HGC287" s="1636"/>
      <c r="HGD287" s="1636"/>
      <c r="HGE287" s="1636"/>
      <c r="HGF287" s="1636"/>
      <c r="HGG287" s="1636"/>
      <c r="HGH287" s="1636"/>
      <c r="HGI287" s="1636"/>
      <c r="HGJ287" s="1636"/>
      <c r="HGK287" s="1636"/>
      <c r="HGL287" s="1636"/>
      <c r="HGM287" s="1636"/>
      <c r="HGN287" s="1636"/>
      <c r="HGO287" s="1636"/>
      <c r="HGP287" s="1636"/>
      <c r="HGQ287" s="1636"/>
      <c r="HGR287" s="1636"/>
      <c r="HGS287" s="1636"/>
      <c r="HGT287" s="1636"/>
      <c r="HGU287" s="1636"/>
      <c r="HGV287" s="1636"/>
      <c r="HGW287" s="1636"/>
      <c r="HGX287" s="1636"/>
      <c r="HGY287" s="1636"/>
      <c r="HGZ287" s="1636"/>
      <c r="HHA287" s="1636"/>
      <c r="HHB287" s="1636"/>
      <c r="HHC287" s="1636"/>
      <c r="HHD287" s="1636"/>
      <c r="HHE287" s="1636"/>
      <c r="HHF287" s="1636"/>
      <c r="HHG287" s="1636"/>
      <c r="HHH287" s="1636"/>
      <c r="HHI287" s="1636"/>
      <c r="HHJ287" s="1636"/>
      <c r="HHK287" s="1636"/>
      <c r="HHL287" s="1636"/>
      <c r="HHM287" s="1636"/>
      <c r="HHN287" s="1636"/>
      <c r="HHO287" s="1636"/>
      <c r="HHP287" s="1636"/>
      <c r="HHQ287" s="1636"/>
      <c r="HHR287" s="1636"/>
      <c r="HHS287" s="1636"/>
      <c r="HHT287" s="1636"/>
      <c r="HHU287" s="1636"/>
      <c r="HHV287" s="1636"/>
      <c r="HHW287" s="1636"/>
      <c r="HHX287" s="1636"/>
      <c r="HHY287" s="1636"/>
      <c r="HHZ287" s="1636"/>
      <c r="HIA287" s="1636"/>
      <c r="HIB287" s="1636"/>
      <c r="HIC287" s="1636"/>
      <c r="HID287" s="1636"/>
      <c r="HIE287" s="1636"/>
      <c r="HIF287" s="1636"/>
      <c r="HIG287" s="1636"/>
      <c r="HIH287" s="1636"/>
      <c r="HII287" s="1636"/>
      <c r="HIJ287" s="1636"/>
      <c r="HIK287" s="1636"/>
      <c r="HIL287" s="1636"/>
      <c r="HIM287" s="1636"/>
      <c r="HIN287" s="1636"/>
      <c r="HIO287" s="1636"/>
      <c r="HIP287" s="1636"/>
      <c r="HIQ287" s="1636"/>
      <c r="HIR287" s="1636"/>
      <c r="HIS287" s="1636"/>
      <c r="HIT287" s="1636"/>
      <c r="HIU287" s="1636"/>
      <c r="HIV287" s="1636"/>
      <c r="HIW287" s="1636"/>
      <c r="HIX287" s="1636"/>
      <c r="HIY287" s="1636"/>
      <c r="HIZ287" s="1636"/>
      <c r="HJA287" s="1636"/>
      <c r="HJB287" s="1636"/>
      <c r="HJC287" s="1636"/>
      <c r="HJD287" s="1636"/>
      <c r="HJE287" s="1636"/>
      <c r="HJF287" s="1636"/>
      <c r="HJG287" s="1636"/>
      <c r="HJH287" s="1636"/>
      <c r="HJI287" s="1636"/>
      <c r="HJJ287" s="1636"/>
      <c r="HJK287" s="1636"/>
      <c r="HJL287" s="1636"/>
      <c r="HJM287" s="1636"/>
      <c r="HJN287" s="1636"/>
      <c r="HJO287" s="1636"/>
      <c r="HJP287" s="1636"/>
      <c r="HJQ287" s="1636"/>
      <c r="HJR287" s="1636"/>
      <c r="HJS287" s="1636"/>
      <c r="HJT287" s="1636"/>
      <c r="HJU287" s="1636"/>
      <c r="HJV287" s="1636"/>
      <c r="HJW287" s="1636"/>
      <c r="HJX287" s="1636"/>
      <c r="HJY287" s="1636"/>
      <c r="HJZ287" s="1636"/>
      <c r="HKA287" s="1636"/>
      <c r="HKB287" s="1636"/>
      <c r="HKC287" s="1636"/>
      <c r="HKD287" s="1636"/>
      <c r="HKE287" s="1636"/>
      <c r="HKF287" s="1636"/>
      <c r="HKG287" s="1636"/>
      <c r="HKH287" s="1636"/>
      <c r="HKI287" s="1636"/>
      <c r="HKJ287" s="1636"/>
      <c r="HKK287" s="1636"/>
      <c r="HKL287" s="1636"/>
      <c r="HKM287" s="1636"/>
      <c r="HKN287" s="1636"/>
      <c r="HKO287" s="1636"/>
      <c r="HKP287" s="1636"/>
      <c r="HKQ287" s="1636"/>
      <c r="HKR287" s="1636"/>
      <c r="HKS287" s="1636"/>
      <c r="HKT287" s="1636"/>
      <c r="HKU287" s="1636"/>
      <c r="HKV287" s="1636"/>
      <c r="HKW287" s="1636"/>
      <c r="HKX287" s="1636"/>
      <c r="HKY287" s="1636"/>
      <c r="HKZ287" s="1636"/>
      <c r="HLA287" s="1636"/>
      <c r="HLB287" s="1636"/>
      <c r="HLC287" s="1636"/>
      <c r="HLD287" s="1636"/>
      <c r="HLE287" s="1636"/>
      <c r="HLF287" s="1636"/>
      <c r="HLG287" s="1636"/>
      <c r="HLH287" s="1636"/>
      <c r="HLI287" s="1636"/>
      <c r="HLJ287" s="1636"/>
      <c r="HLK287" s="1636"/>
      <c r="HLL287" s="1636"/>
      <c r="HLM287" s="1636"/>
      <c r="HLN287" s="1636"/>
      <c r="HLO287" s="1636"/>
      <c r="HLP287" s="1636"/>
      <c r="HLQ287" s="1636"/>
      <c r="HLR287" s="1636"/>
      <c r="HLS287" s="1636"/>
      <c r="HLT287" s="1636"/>
      <c r="HLU287" s="1636"/>
      <c r="HLV287" s="1636"/>
      <c r="HLW287" s="1636"/>
      <c r="HLX287" s="1636"/>
      <c r="HLY287" s="1636"/>
      <c r="HLZ287" s="1636"/>
      <c r="HMA287" s="1636"/>
      <c r="HMB287" s="1636"/>
      <c r="HMC287" s="1636"/>
      <c r="HMD287" s="1636"/>
      <c r="HME287" s="1636"/>
      <c r="HMF287" s="1636"/>
      <c r="HMG287" s="1636"/>
      <c r="HMH287" s="1636"/>
      <c r="HMI287" s="1636"/>
      <c r="HMJ287" s="1636"/>
      <c r="HMK287" s="1636"/>
      <c r="HML287" s="1636"/>
      <c r="HMM287" s="1636"/>
      <c r="HMN287" s="1636"/>
      <c r="HMO287" s="1636"/>
      <c r="HMP287" s="1636"/>
      <c r="HMQ287" s="1636"/>
      <c r="HMR287" s="1636"/>
      <c r="HMS287" s="1636"/>
      <c r="HMT287" s="1636"/>
      <c r="HMU287" s="1636"/>
      <c r="HMV287" s="1636"/>
      <c r="HMW287" s="1636"/>
      <c r="HMX287" s="1636"/>
      <c r="HMY287" s="1636"/>
      <c r="HMZ287" s="1636"/>
      <c r="HNA287" s="1636"/>
      <c r="HNB287" s="1636"/>
      <c r="HNC287" s="1636"/>
      <c r="HND287" s="1636"/>
      <c r="HNE287" s="1636"/>
      <c r="HNF287" s="1636"/>
      <c r="HNG287" s="1636"/>
      <c r="HNH287" s="1636"/>
      <c r="HNI287" s="1636"/>
      <c r="HNJ287" s="1636"/>
      <c r="HNK287" s="1636"/>
      <c r="HNL287" s="1636"/>
      <c r="HNM287" s="1636"/>
      <c r="HNN287" s="1636"/>
      <c r="HNO287" s="1636"/>
      <c r="HNP287" s="1636"/>
      <c r="HNQ287" s="1636"/>
      <c r="HNR287" s="1636"/>
      <c r="HNS287" s="1636"/>
      <c r="HNT287" s="1636"/>
      <c r="HNU287" s="1636"/>
      <c r="HNV287" s="1636"/>
      <c r="HNW287" s="1636"/>
      <c r="HNX287" s="1636"/>
      <c r="HNY287" s="1636"/>
      <c r="HNZ287" s="1636"/>
      <c r="HOA287" s="1636"/>
      <c r="HOB287" s="1636"/>
      <c r="HOC287" s="1636"/>
      <c r="HOD287" s="1636"/>
      <c r="HOE287" s="1636"/>
      <c r="HOF287" s="1636"/>
      <c r="HOG287" s="1636"/>
      <c r="HOH287" s="1636"/>
      <c r="HOI287" s="1636"/>
      <c r="HOJ287" s="1636"/>
      <c r="HOK287" s="1636"/>
      <c r="HOL287" s="1636"/>
      <c r="HOM287" s="1636"/>
      <c r="HON287" s="1636"/>
      <c r="HOO287" s="1636"/>
      <c r="HOP287" s="1636"/>
      <c r="HOQ287" s="1636"/>
      <c r="HOR287" s="1636"/>
      <c r="HOS287" s="1636"/>
      <c r="HOT287" s="1636"/>
      <c r="HOU287" s="1636"/>
      <c r="HOV287" s="1636"/>
      <c r="HOW287" s="1636"/>
      <c r="HOX287" s="1636"/>
      <c r="HOY287" s="1636"/>
      <c r="HOZ287" s="1636"/>
      <c r="HPA287" s="1636"/>
      <c r="HPB287" s="1636"/>
      <c r="HPC287" s="1636"/>
      <c r="HPD287" s="1636"/>
      <c r="HPE287" s="1636"/>
      <c r="HPF287" s="1636"/>
      <c r="HPG287" s="1636"/>
      <c r="HPH287" s="1636"/>
      <c r="HPI287" s="1636"/>
      <c r="HPJ287" s="1636"/>
      <c r="HPK287" s="1636"/>
      <c r="HPL287" s="1636"/>
      <c r="HPM287" s="1636"/>
      <c r="HPN287" s="1636"/>
      <c r="HPO287" s="1636"/>
      <c r="HPP287" s="1636"/>
      <c r="HPQ287" s="1636"/>
      <c r="HPR287" s="1636"/>
      <c r="HPS287" s="1636"/>
      <c r="HPT287" s="1636"/>
      <c r="HPU287" s="1636"/>
      <c r="HPV287" s="1636"/>
      <c r="HPW287" s="1636"/>
      <c r="HPX287" s="1636"/>
      <c r="HPY287" s="1636"/>
      <c r="HPZ287" s="1636"/>
      <c r="HQA287" s="1636"/>
      <c r="HQB287" s="1636"/>
      <c r="HQC287" s="1636"/>
      <c r="HQD287" s="1636"/>
      <c r="HQE287" s="1636"/>
      <c r="HQF287" s="1636"/>
      <c r="HQG287" s="1636"/>
      <c r="HQH287" s="1636"/>
      <c r="HQI287" s="1636"/>
      <c r="HQJ287" s="1636"/>
      <c r="HQK287" s="1636"/>
      <c r="HQL287" s="1636"/>
      <c r="HQM287" s="1636"/>
      <c r="HQN287" s="1636"/>
      <c r="HQO287" s="1636"/>
      <c r="HQP287" s="1636"/>
      <c r="HQQ287" s="1636"/>
      <c r="HQR287" s="1636"/>
      <c r="HQS287" s="1636"/>
      <c r="HQT287" s="1636"/>
      <c r="HQU287" s="1636"/>
      <c r="HQV287" s="1636"/>
      <c r="HQW287" s="1636"/>
      <c r="HQX287" s="1636"/>
      <c r="HQY287" s="1636"/>
      <c r="HQZ287" s="1636"/>
      <c r="HRA287" s="1636"/>
      <c r="HRB287" s="1636"/>
      <c r="HRC287" s="1636"/>
      <c r="HRD287" s="1636"/>
      <c r="HRE287" s="1636"/>
      <c r="HRF287" s="1636"/>
      <c r="HRG287" s="1636"/>
      <c r="HRH287" s="1636"/>
      <c r="HRI287" s="1636"/>
      <c r="HRJ287" s="1636"/>
      <c r="HRK287" s="1636"/>
      <c r="HRL287" s="1636"/>
      <c r="HRM287" s="1636"/>
      <c r="HRN287" s="1636"/>
      <c r="HRO287" s="1636"/>
      <c r="HRP287" s="1636"/>
      <c r="HRQ287" s="1636"/>
      <c r="HRR287" s="1636"/>
      <c r="HRS287" s="1636"/>
      <c r="HRT287" s="1636"/>
      <c r="HRU287" s="1636"/>
      <c r="HRV287" s="1636"/>
      <c r="HRW287" s="1636"/>
      <c r="HRX287" s="1636"/>
      <c r="HRY287" s="1636"/>
      <c r="HRZ287" s="1636"/>
      <c r="HSA287" s="1636"/>
      <c r="HSB287" s="1636"/>
      <c r="HSC287" s="1636"/>
      <c r="HSD287" s="1636"/>
      <c r="HSE287" s="1636"/>
      <c r="HSF287" s="1636"/>
      <c r="HSG287" s="1636"/>
      <c r="HSH287" s="1636"/>
      <c r="HSI287" s="1636"/>
      <c r="HSJ287" s="1636"/>
      <c r="HSK287" s="1636"/>
      <c r="HSL287" s="1636"/>
      <c r="HSM287" s="1636"/>
      <c r="HSN287" s="1636"/>
      <c r="HSO287" s="1636"/>
      <c r="HSP287" s="1636"/>
      <c r="HSQ287" s="1636"/>
      <c r="HSR287" s="1636"/>
      <c r="HSS287" s="1636"/>
      <c r="HST287" s="1636"/>
      <c r="HSU287" s="1636"/>
      <c r="HSV287" s="1636"/>
      <c r="HSW287" s="1636"/>
      <c r="HSX287" s="1636"/>
      <c r="HSY287" s="1636"/>
      <c r="HSZ287" s="1636"/>
      <c r="HTA287" s="1636"/>
      <c r="HTB287" s="1636"/>
      <c r="HTC287" s="1636"/>
      <c r="HTD287" s="1636"/>
      <c r="HTE287" s="1636"/>
      <c r="HTF287" s="1636"/>
      <c r="HTG287" s="1636"/>
      <c r="HTH287" s="1636"/>
      <c r="HTI287" s="1636"/>
      <c r="HTJ287" s="1636"/>
      <c r="HTK287" s="1636"/>
      <c r="HTL287" s="1636"/>
      <c r="HTM287" s="1636"/>
      <c r="HTN287" s="1636"/>
      <c r="HTO287" s="1636"/>
      <c r="HTP287" s="1636"/>
      <c r="HTQ287" s="1636"/>
      <c r="HTR287" s="1636"/>
      <c r="HTS287" s="1636"/>
      <c r="HTT287" s="1636"/>
      <c r="HTU287" s="1636"/>
      <c r="HTV287" s="1636"/>
      <c r="HTW287" s="1636"/>
      <c r="HTX287" s="1636"/>
      <c r="HTY287" s="1636"/>
      <c r="HTZ287" s="1636"/>
      <c r="HUA287" s="1636"/>
      <c r="HUB287" s="1636"/>
      <c r="HUC287" s="1636"/>
      <c r="HUD287" s="1636"/>
      <c r="HUE287" s="1636"/>
      <c r="HUF287" s="1636"/>
      <c r="HUG287" s="1636"/>
      <c r="HUH287" s="1636"/>
      <c r="HUI287" s="1636"/>
      <c r="HUJ287" s="1636"/>
      <c r="HUK287" s="1636"/>
      <c r="HUL287" s="1636"/>
      <c r="HUM287" s="1636"/>
      <c r="HUN287" s="1636"/>
      <c r="HUO287" s="1636"/>
      <c r="HUP287" s="1636"/>
      <c r="HUQ287" s="1636"/>
      <c r="HUR287" s="1636"/>
      <c r="HUS287" s="1636"/>
      <c r="HUT287" s="1636"/>
      <c r="HUU287" s="1636"/>
      <c r="HUV287" s="1636"/>
      <c r="HUW287" s="1636"/>
      <c r="HUX287" s="1636"/>
      <c r="HUY287" s="1636"/>
      <c r="HUZ287" s="1636"/>
      <c r="HVA287" s="1636"/>
      <c r="HVB287" s="1636"/>
      <c r="HVC287" s="1636"/>
      <c r="HVD287" s="1636"/>
      <c r="HVE287" s="1636"/>
      <c r="HVF287" s="1636"/>
      <c r="HVG287" s="1636"/>
      <c r="HVH287" s="1636"/>
      <c r="HVI287" s="1636"/>
      <c r="HVJ287" s="1636"/>
      <c r="HVK287" s="1636"/>
      <c r="HVL287" s="1636"/>
      <c r="HVM287" s="1636"/>
      <c r="HVN287" s="1636"/>
      <c r="HVO287" s="1636"/>
      <c r="HVP287" s="1636"/>
      <c r="HVQ287" s="1636"/>
      <c r="HVR287" s="1636"/>
      <c r="HVS287" s="1636"/>
      <c r="HVT287" s="1636"/>
      <c r="HVU287" s="1636"/>
      <c r="HVV287" s="1636"/>
      <c r="HVW287" s="1636"/>
      <c r="HVX287" s="1636"/>
      <c r="HVY287" s="1636"/>
      <c r="HVZ287" s="1636"/>
      <c r="HWA287" s="1636"/>
      <c r="HWB287" s="1636"/>
      <c r="HWC287" s="1636"/>
      <c r="HWD287" s="1636"/>
      <c r="HWE287" s="1636"/>
      <c r="HWF287" s="1636"/>
      <c r="HWG287" s="1636"/>
      <c r="HWH287" s="1636"/>
      <c r="HWI287" s="1636"/>
      <c r="HWJ287" s="1636"/>
      <c r="HWK287" s="1636"/>
      <c r="HWL287" s="1636"/>
      <c r="HWM287" s="1636"/>
      <c r="HWN287" s="1636"/>
      <c r="HWO287" s="1636"/>
      <c r="HWP287" s="1636"/>
      <c r="HWQ287" s="1636"/>
      <c r="HWR287" s="1636"/>
      <c r="HWS287" s="1636"/>
      <c r="HWT287" s="1636"/>
      <c r="HWU287" s="1636"/>
      <c r="HWV287" s="1636"/>
      <c r="HWW287" s="1636"/>
      <c r="HWX287" s="1636"/>
      <c r="HWY287" s="1636"/>
      <c r="HWZ287" s="1636"/>
      <c r="HXA287" s="1636"/>
      <c r="HXB287" s="1636"/>
      <c r="HXC287" s="1636"/>
      <c r="HXD287" s="1636"/>
      <c r="HXE287" s="1636"/>
      <c r="HXF287" s="1636"/>
      <c r="HXG287" s="1636"/>
      <c r="HXH287" s="1636"/>
      <c r="HXI287" s="1636"/>
      <c r="HXJ287" s="1636"/>
      <c r="HXK287" s="1636"/>
      <c r="HXL287" s="1636"/>
      <c r="HXM287" s="1636"/>
      <c r="HXN287" s="1636"/>
      <c r="HXO287" s="1636"/>
      <c r="HXP287" s="1636"/>
      <c r="HXQ287" s="1636"/>
      <c r="HXR287" s="1636"/>
      <c r="HXS287" s="1636"/>
      <c r="HXT287" s="1636"/>
      <c r="HXU287" s="1636"/>
      <c r="HXV287" s="1636"/>
      <c r="HXW287" s="1636"/>
      <c r="HXX287" s="1636"/>
      <c r="HXY287" s="1636"/>
      <c r="HXZ287" s="1636"/>
      <c r="HYA287" s="1636"/>
      <c r="HYB287" s="1636"/>
      <c r="HYC287" s="1636"/>
      <c r="HYD287" s="1636"/>
      <c r="HYE287" s="1636"/>
      <c r="HYF287" s="1636"/>
      <c r="HYG287" s="1636"/>
      <c r="HYH287" s="1636"/>
      <c r="HYI287" s="1636"/>
      <c r="HYJ287" s="1636"/>
      <c r="HYK287" s="1636"/>
      <c r="HYL287" s="1636"/>
      <c r="HYM287" s="1636"/>
      <c r="HYN287" s="1636"/>
      <c r="HYO287" s="1636"/>
      <c r="HYP287" s="1636"/>
      <c r="HYQ287" s="1636"/>
      <c r="HYR287" s="1636"/>
      <c r="HYS287" s="1636"/>
      <c r="HYT287" s="1636"/>
      <c r="HYU287" s="1636"/>
      <c r="HYV287" s="1636"/>
      <c r="HYW287" s="1636"/>
      <c r="HYX287" s="1636"/>
      <c r="HYY287" s="1636"/>
      <c r="HYZ287" s="1636"/>
      <c r="HZA287" s="1636"/>
      <c r="HZB287" s="1636"/>
      <c r="HZC287" s="1636"/>
      <c r="HZD287" s="1636"/>
      <c r="HZE287" s="1636"/>
      <c r="HZF287" s="1636"/>
      <c r="HZG287" s="1636"/>
      <c r="HZH287" s="1636"/>
      <c r="HZI287" s="1636"/>
      <c r="HZJ287" s="1636"/>
      <c r="HZK287" s="1636"/>
      <c r="HZL287" s="1636"/>
      <c r="HZM287" s="1636"/>
      <c r="HZN287" s="1636"/>
      <c r="HZO287" s="1636"/>
      <c r="HZP287" s="1636"/>
      <c r="HZQ287" s="1636"/>
      <c r="HZR287" s="1636"/>
      <c r="HZS287" s="1636"/>
      <c r="HZT287" s="1636"/>
      <c r="HZU287" s="1636"/>
      <c r="HZV287" s="1636"/>
      <c r="HZW287" s="1636"/>
      <c r="HZX287" s="1636"/>
      <c r="HZY287" s="1636"/>
      <c r="HZZ287" s="1636"/>
      <c r="IAA287" s="1636"/>
      <c r="IAB287" s="1636"/>
      <c r="IAC287" s="1636"/>
      <c r="IAD287" s="1636"/>
      <c r="IAE287" s="1636"/>
      <c r="IAF287" s="1636"/>
      <c r="IAG287" s="1636"/>
      <c r="IAH287" s="1636"/>
      <c r="IAI287" s="1636"/>
      <c r="IAJ287" s="1636"/>
      <c r="IAK287" s="1636"/>
      <c r="IAL287" s="1636"/>
      <c r="IAM287" s="1636"/>
      <c r="IAN287" s="1636"/>
      <c r="IAO287" s="1636"/>
      <c r="IAP287" s="1636"/>
      <c r="IAQ287" s="1636"/>
      <c r="IAR287" s="1636"/>
      <c r="IAS287" s="1636"/>
      <c r="IAT287" s="1636"/>
      <c r="IAU287" s="1636"/>
      <c r="IAV287" s="1636"/>
      <c r="IAW287" s="1636"/>
      <c r="IAX287" s="1636"/>
      <c r="IAY287" s="1636"/>
      <c r="IAZ287" s="1636"/>
      <c r="IBA287" s="1636"/>
      <c r="IBB287" s="1636"/>
      <c r="IBC287" s="1636"/>
      <c r="IBD287" s="1636"/>
      <c r="IBE287" s="1636"/>
      <c r="IBF287" s="1636"/>
      <c r="IBG287" s="1636"/>
      <c r="IBH287" s="1636"/>
      <c r="IBI287" s="1636"/>
      <c r="IBJ287" s="1636"/>
      <c r="IBK287" s="1636"/>
      <c r="IBL287" s="1636"/>
      <c r="IBM287" s="1636"/>
      <c r="IBN287" s="1636"/>
      <c r="IBO287" s="1636"/>
      <c r="IBP287" s="1636"/>
      <c r="IBQ287" s="1636"/>
      <c r="IBR287" s="1636"/>
      <c r="IBS287" s="1636"/>
      <c r="IBT287" s="1636"/>
      <c r="IBU287" s="1636"/>
      <c r="IBV287" s="1636"/>
      <c r="IBW287" s="1636"/>
      <c r="IBX287" s="1636"/>
      <c r="IBY287" s="1636"/>
      <c r="IBZ287" s="1636"/>
      <c r="ICA287" s="1636"/>
      <c r="ICB287" s="1636"/>
      <c r="ICC287" s="1636"/>
      <c r="ICD287" s="1636"/>
      <c r="ICE287" s="1636"/>
      <c r="ICF287" s="1636"/>
      <c r="ICG287" s="1636"/>
      <c r="ICH287" s="1636"/>
      <c r="ICI287" s="1636"/>
      <c r="ICJ287" s="1636"/>
      <c r="ICK287" s="1636"/>
      <c r="ICL287" s="1636"/>
      <c r="ICM287" s="1636"/>
      <c r="ICN287" s="1636"/>
      <c r="ICO287" s="1636"/>
      <c r="ICP287" s="1636"/>
      <c r="ICQ287" s="1636"/>
      <c r="ICR287" s="1636"/>
      <c r="ICS287" s="1636"/>
      <c r="ICT287" s="1636"/>
      <c r="ICU287" s="1636"/>
      <c r="ICV287" s="1636"/>
      <c r="ICW287" s="1636"/>
      <c r="ICX287" s="1636"/>
      <c r="ICY287" s="1636"/>
      <c r="ICZ287" s="1636"/>
      <c r="IDA287" s="1636"/>
      <c r="IDB287" s="1636"/>
      <c r="IDC287" s="1636"/>
      <c r="IDD287" s="1636"/>
      <c r="IDE287" s="1636"/>
      <c r="IDF287" s="1636"/>
      <c r="IDG287" s="1636"/>
      <c r="IDH287" s="1636"/>
      <c r="IDI287" s="1636"/>
      <c r="IDJ287" s="1636"/>
      <c r="IDK287" s="1636"/>
      <c r="IDL287" s="1636"/>
      <c r="IDM287" s="1636"/>
      <c r="IDN287" s="1636"/>
      <c r="IDO287" s="1636"/>
      <c r="IDP287" s="1636"/>
      <c r="IDQ287" s="1636"/>
      <c r="IDR287" s="1636"/>
      <c r="IDS287" s="1636"/>
      <c r="IDT287" s="1636"/>
      <c r="IDU287" s="1636"/>
      <c r="IDV287" s="1636"/>
      <c r="IDW287" s="1636"/>
      <c r="IDX287" s="1636"/>
      <c r="IDY287" s="1636"/>
      <c r="IDZ287" s="1636"/>
      <c r="IEA287" s="1636"/>
      <c r="IEB287" s="1636"/>
      <c r="IEC287" s="1636"/>
      <c r="IED287" s="1636"/>
      <c r="IEE287" s="1636"/>
      <c r="IEF287" s="1636"/>
      <c r="IEG287" s="1636"/>
      <c r="IEH287" s="1636"/>
      <c r="IEI287" s="1636"/>
      <c r="IEJ287" s="1636"/>
      <c r="IEK287" s="1636"/>
      <c r="IEL287" s="1636"/>
      <c r="IEM287" s="1636"/>
      <c r="IEN287" s="1636"/>
      <c r="IEO287" s="1636"/>
      <c r="IEP287" s="1636"/>
      <c r="IEQ287" s="1636"/>
      <c r="IER287" s="1636"/>
      <c r="IES287" s="1636"/>
      <c r="IET287" s="1636"/>
      <c r="IEU287" s="1636"/>
      <c r="IEV287" s="1636"/>
      <c r="IEW287" s="1636"/>
      <c r="IEX287" s="1636"/>
      <c r="IEY287" s="1636"/>
      <c r="IEZ287" s="1636"/>
      <c r="IFA287" s="1636"/>
      <c r="IFB287" s="1636"/>
      <c r="IFC287" s="1636"/>
      <c r="IFD287" s="1636"/>
      <c r="IFE287" s="1636"/>
      <c r="IFF287" s="1636"/>
      <c r="IFG287" s="1636"/>
      <c r="IFH287" s="1636"/>
      <c r="IFI287" s="1636"/>
      <c r="IFJ287" s="1636"/>
      <c r="IFK287" s="1636"/>
      <c r="IFL287" s="1636"/>
      <c r="IFM287" s="1636"/>
      <c r="IFN287" s="1636"/>
      <c r="IFO287" s="1636"/>
      <c r="IFP287" s="1636"/>
      <c r="IFQ287" s="1636"/>
      <c r="IFR287" s="1636"/>
      <c r="IFS287" s="1636"/>
      <c r="IFT287" s="1636"/>
      <c r="IFU287" s="1636"/>
      <c r="IFV287" s="1636"/>
      <c r="IFW287" s="1636"/>
      <c r="IFX287" s="1636"/>
      <c r="IFY287" s="1636"/>
      <c r="IFZ287" s="1636"/>
      <c r="IGA287" s="1636"/>
      <c r="IGB287" s="1636"/>
      <c r="IGC287" s="1636"/>
      <c r="IGD287" s="1636"/>
      <c r="IGE287" s="1636"/>
      <c r="IGF287" s="1636"/>
      <c r="IGG287" s="1636"/>
      <c r="IGH287" s="1636"/>
      <c r="IGI287" s="1636"/>
      <c r="IGJ287" s="1636"/>
      <c r="IGK287" s="1636"/>
      <c r="IGL287" s="1636"/>
      <c r="IGM287" s="1636"/>
      <c r="IGN287" s="1636"/>
      <c r="IGO287" s="1636"/>
      <c r="IGP287" s="1636"/>
      <c r="IGQ287" s="1636"/>
      <c r="IGR287" s="1636"/>
      <c r="IGS287" s="1636"/>
      <c r="IGT287" s="1636"/>
      <c r="IGU287" s="1636"/>
      <c r="IGV287" s="1636"/>
      <c r="IGW287" s="1636"/>
      <c r="IGX287" s="1636"/>
      <c r="IGY287" s="1636"/>
      <c r="IGZ287" s="1636"/>
      <c r="IHA287" s="1636"/>
      <c r="IHB287" s="1636"/>
      <c r="IHC287" s="1636"/>
      <c r="IHD287" s="1636"/>
      <c r="IHE287" s="1636"/>
      <c r="IHF287" s="1636"/>
      <c r="IHG287" s="1636"/>
      <c r="IHH287" s="1636"/>
      <c r="IHI287" s="1636"/>
      <c r="IHJ287" s="1636"/>
      <c r="IHK287" s="1636"/>
      <c r="IHL287" s="1636"/>
      <c r="IHM287" s="1636"/>
      <c r="IHN287" s="1636"/>
      <c r="IHO287" s="1636"/>
      <c r="IHP287" s="1636"/>
      <c r="IHQ287" s="1636"/>
      <c r="IHR287" s="1636"/>
      <c r="IHS287" s="1636"/>
      <c r="IHT287" s="1636"/>
      <c r="IHU287" s="1636"/>
      <c r="IHV287" s="1636"/>
      <c r="IHW287" s="1636"/>
      <c r="IHX287" s="1636"/>
      <c r="IHY287" s="1636"/>
      <c r="IHZ287" s="1636"/>
      <c r="IIA287" s="1636"/>
      <c r="IIB287" s="1636"/>
      <c r="IIC287" s="1636"/>
      <c r="IID287" s="1636"/>
      <c r="IIE287" s="1636"/>
      <c r="IIF287" s="1636"/>
      <c r="IIG287" s="1636"/>
      <c r="IIH287" s="1636"/>
      <c r="III287" s="1636"/>
      <c r="IIJ287" s="1636"/>
      <c r="IIK287" s="1636"/>
      <c r="IIL287" s="1636"/>
      <c r="IIM287" s="1636"/>
      <c r="IIN287" s="1636"/>
      <c r="IIO287" s="1636"/>
      <c r="IIP287" s="1636"/>
      <c r="IIQ287" s="1636"/>
      <c r="IIR287" s="1636"/>
      <c r="IIS287" s="1636"/>
      <c r="IIT287" s="1636"/>
      <c r="IIU287" s="1636"/>
      <c r="IIV287" s="1636"/>
      <c r="IIW287" s="1636"/>
      <c r="IIX287" s="1636"/>
      <c r="IIY287" s="1636"/>
      <c r="IIZ287" s="1636"/>
      <c r="IJA287" s="1636"/>
      <c r="IJB287" s="1636"/>
      <c r="IJC287" s="1636"/>
      <c r="IJD287" s="1636"/>
      <c r="IJE287" s="1636"/>
      <c r="IJF287" s="1636"/>
      <c r="IJG287" s="1636"/>
      <c r="IJH287" s="1636"/>
      <c r="IJI287" s="1636"/>
      <c r="IJJ287" s="1636"/>
      <c r="IJK287" s="1636"/>
      <c r="IJL287" s="1636"/>
      <c r="IJM287" s="1636"/>
      <c r="IJN287" s="1636"/>
      <c r="IJO287" s="1636"/>
      <c r="IJP287" s="1636"/>
      <c r="IJQ287" s="1636"/>
      <c r="IJR287" s="1636"/>
      <c r="IJS287" s="1636"/>
      <c r="IJT287" s="1636"/>
      <c r="IJU287" s="1636"/>
      <c r="IJV287" s="1636"/>
      <c r="IJW287" s="1636"/>
      <c r="IJX287" s="1636"/>
      <c r="IJY287" s="1636"/>
      <c r="IJZ287" s="1636"/>
      <c r="IKA287" s="1636"/>
      <c r="IKB287" s="1636"/>
      <c r="IKC287" s="1636"/>
      <c r="IKD287" s="1636"/>
      <c r="IKE287" s="1636"/>
      <c r="IKF287" s="1636"/>
      <c r="IKG287" s="1636"/>
      <c r="IKH287" s="1636"/>
      <c r="IKI287" s="1636"/>
      <c r="IKJ287" s="1636"/>
      <c r="IKK287" s="1636"/>
      <c r="IKL287" s="1636"/>
      <c r="IKM287" s="1636"/>
      <c r="IKN287" s="1636"/>
      <c r="IKO287" s="1636"/>
      <c r="IKP287" s="1636"/>
      <c r="IKQ287" s="1636"/>
      <c r="IKR287" s="1636"/>
      <c r="IKS287" s="1636"/>
      <c r="IKT287" s="1636"/>
      <c r="IKU287" s="1636"/>
      <c r="IKV287" s="1636"/>
      <c r="IKW287" s="1636"/>
      <c r="IKX287" s="1636"/>
      <c r="IKY287" s="1636"/>
      <c r="IKZ287" s="1636"/>
      <c r="ILA287" s="1636"/>
      <c r="ILB287" s="1636"/>
      <c r="ILC287" s="1636"/>
      <c r="ILD287" s="1636"/>
      <c r="ILE287" s="1636"/>
      <c r="ILF287" s="1636"/>
      <c r="ILG287" s="1636"/>
      <c r="ILH287" s="1636"/>
      <c r="ILI287" s="1636"/>
      <c r="ILJ287" s="1636"/>
      <c r="ILK287" s="1636"/>
      <c r="ILL287" s="1636"/>
      <c r="ILM287" s="1636"/>
      <c r="ILN287" s="1636"/>
      <c r="ILO287" s="1636"/>
      <c r="ILP287" s="1636"/>
      <c r="ILQ287" s="1636"/>
      <c r="ILR287" s="1636"/>
      <c r="ILS287" s="1636"/>
      <c r="ILT287" s="1636"/>
      <c r="ILU287" s="1636"/>
      <c r="ILV287" s="1636"/>
      <c r="ILW287" s="1636"/>
      <c r="ILX287" s="1636"/>
      <c r="ILY287" s="1636"/>
      <c r="ILZ287" s="1636"/>
      <c r="IMA287" s="1636"/>
      <c r="IMB287" s="1636"/>
      <c r="IMC287" s="1636"/>
      <c r="IMD287" s="1636"/>
      <c r="IME287" s="1636"/>
      <c r="IMF287" s="1636"/>
      <c r="IMG287" s="1636"/>
      <c r="IMH287" s="1636"/>
      <c r="IMI287" s="1636"/>
      <c r="IMJ287" s="1636"/>
      <c r="IMK287" s="1636"/>
      <c r="IML287" s="1636"/>
      <c r="IMM287" s="1636"/>
      <c r="IMN287" s="1636"/>
      <c r="IMO287" s="1636"/>
      <c r="IMP287" s="1636"/>
      <c r="IMQ287" s="1636"/>
      <c r="IMR287" s="1636"/>
      <c r="IMS287" s="1636"/>
      <c r="IMT287" s="1636"/>
      <c r="IMU287" s="1636"/>
      <c r="IMV287" s="1636"/>
      <c r="IMW287" s="1636"/>
      <c r="IMX287" s="1636"/>
      <c r="IMY287" s="1636"/>
      <c r="IMZ287" s="1636"/>
      <c r="INA287" s="1636"/>
      <c r="INB287" s="1636"/>
      <c r="INC287" s="1636"/>
      <c r="IND287" s="1636"/>
      <c r="INE287" s="1636"/>
      <c r="INF287" s="1636"/>
      <c r="ING287" s="1636"/>
      <c r="INH287" s="1636"/>
      <c r="INI287" s="1636"/>
      <c r="INJ287" s="1636"/>
      <c r="INK287" s="1636"/>
      <c r="INL287" s="1636"/>
      <c r="INM287" s="1636"/>
      <c r="INN287" s="1636"/>
      <c r="INO287" s="1636"/>
      <c r="INP287" s="1636"/>
      <c r="INQ287" s="1636"/>
      <c r="INR287" s="1636"/>
      <c r="INS287" s="1636"/>
      <c r="INT287" s="1636"/>
      <c r="INU287" s="1636"/>
      <c r="INV287" s="1636"/>
      <c r="INW287" s="1636"/>
      <c r="INX287" s="1636"/>
      <c r="INY287" s="1636"/>
      <c r="INZ287" s="1636"/>
      <c r="IOA287" s="1636"/>
      <c r="IOB287" s="1636"/>
      <c r="IOC287" s="1636"/>
      <c r="IOD287" s="1636"/>
      <c r="IOE287" s="1636"/>
      <c r="IOF287" s="1636"/>
      <c r="IOG287" s="1636"/>
      <c r="IOH287" s="1636"/>
      <c r="IOI287" s="1636"/>
      <c r="IOJ287" s="1636"/>
      <c r="IOK287" s="1636"/>
      <c r="IOL287" s="1636"/>
      <c r="IOM287" s="1636"/>
      <c r="ION287" s="1636"/>
      <c r="IOO287" s="1636"/>
      <c r="IOP287" s="1636"/>
      <c r="IOQ287" s="1636"/>
      <c r="IOR287" s="1636"/>
      <c r="IOS287" s="1636"/>
      <c r="IOT287" s="1636"/>
      <c r="IOU287" s="1636"/>
      <c r="IOV287" s="1636"/>
      <c r="IOW287" s="1636"/>
      <c r="IOX287" s="1636"/>
      <c r="IOY287" s="1636"/>
      <c r="IOZ287" s="1636"/>
      <c r="IPA287" s="1636"/>
      <c r="IPB287" s="1636"/>
      <c r="IPC287" s="1636"/>
      <c r="IPD287" s="1636"/>
      <c r="IPE287" s="1636"/>
      <c r="IPF287" s="1636"/>
      <c r="IPG287" s="1636"/>
      <c r="IPH287" s="1636"/>
      <c r="IPI287" s="1636"/>
      <c r="IPJ287" s="1636"/>
      <c r="IPK287" s="1636"/>
      <c r="IPL287" s="1636"/>
      <c r="IPM287" s="1636"/>
      <c r="IPN287" s="1636"/>
      <c r="IPO287" s="1636"/>
      <c r="IPP287" s="1636"/>
      <c r="IPQ287" s="1636"/>
      <c r="IPR287" s="1636"/>
      <c r="IPS287" s="1636"/>
      <c r="IPT287" s="1636"/>
      <c r="IPU287" s="1636"/>
      <c r="IPV287" s="1636"/>
      <c r="IPW287" s="1636"/>
      <c r="IPX287" s="1636"/>
      <c r="IPY287" s="1636"/>
      <c r="IPZ287" s="1636"/>
      <c r="IQA287" s="1636"/>
      <c r="IQB287" s="1636"/>
      <c r="IQC287" s="1636"/>
      <c r="IQD287" s="1636"/>
      <c r="IQE287" s="1636"/>
      <c r="IQF287" s="1636"/>
      <c r="IQG287" s="1636"/>
      <c r="IQH287" s="1636"/>
      <c r="IQI287" s="1636"/>
      <c r="IQJ287" s="1636"/>
      <c r="IQK287" s="1636"/>
      <c r="IQL287" s="1636"/>
      <c r="IQM287" s="1636"/>
      <c r="IQN287" s="1636"/>
      <c r="IQO287" s="1636"/>
      <c r="IQP287" s="1636"/>
      <c r="IQQ287" s="1636"/>
      <c r="IQR287" s="1636"/>
      <c r="IQS287" s="1636"/>
      <c r="IQT287" s="1636"/>
      <c r="IQU287" s="1636"/>
      <c r="IQV287" s="1636"/>
      <c r="IQW287" s="1636"/>
      <c r="IQX287" s="1636"/>
      <c r="IQY287" s="1636"/>
      <c r="IQZ287" s="1636"/>
      <c r="IRA287" s="1636"/>
      <c r="IRB287" s="1636"/>
      <c r="IRC287" s="1636"/>
      <c r="IRD287" s="1636"/>
      <c r="IRE287" s="1636"/>
      <c r="IRF287" s="1636"/>
      <c r="IRG287" s="1636"/>
      <c r="IRH287" s="1636"/>
      <c r="IRI287" s="1636"/>
      <c r="IRJ287" s="1636"/>
      <c r="IRK287" s="1636"/>
      <c r="IRL287" s="1636"/>
      <c r="IRM287" s="1636"/>
      <c r="IRN287" s="1636"/>
      <c r="IRO287" s="1636"/>
      <c r="IRP287" s="1636"/>
      <c r="IRQ287" s="1636"/>
      <c r="IRR287" s="1636"/>
      <c r="IRS287" s="1636"/>
      <c r="IRT287" s="1636"/>
      <c r="IRU287" s="1636"/>
      <c r="IRV287" s="1636"/>
      <c r="IRW287" s="1636"/>
      <c r="IRX287" s="1636"/>
      <c r="IRY287" s="1636"/>
      <c r="IRZ287" s="1636"/>
      <c r="ISA287" s="1636"/>
      <c r="ISB287" s="1636"/>
      <c r="ISC287" s="1636"/>
      <c r="ISD287" s="1636"/>
      <c r="ISE287" s="1636"/>
      <c r="ISF287" s="1636"/>
      <c r="ISG287" s="1636"/>
      <c r="ISH287" s="1636"/>
      <c r="ISI287" s="1636"/>
      <c r="ISJ287" s="1636"/>
      <c r="ISK287" s="1636"/>
      <c r="ISL287" s="1636"/>
      <c r="ISM287" s="1636"/>
      <c r="ISN287" s="1636"/>
      <c r="ISO287" s="1636"/>
      <c r="ISP287" s="1636"/>
      <c r="ISQ287" s="1636"/>
      <c r="ISR287" s="1636"/>
      <c r="ISS287" s="1636"/>
      <c r="IST287" s="1636"/>
      <c r="ISU287" s="1636"/>
      <c r="ISV287" s="1636"/>
      <c r="ISW287" s="1636"/>
      <c r="ISX287" s="1636"/>
      <c r="ISY287" s="1636"/>
      <c r="ISZ287" s="1636"/>
      <c r="ITA287" s="1636"/>
      <c r="ITB287" s="1636"/>
      <c r="ITC287" s="1636"/>
      <c r="ITD287" s="1636"/>
      <c r="ITE287" s="1636"/>
      <c r="ITF287" s="1636"/>
      <c r="ITG287" s="1636"/>
      <c r="ITH287" s="1636"/>
      <c r="ITI287" s="1636"/>
      <c r="ITJ287" s="1636"/>
      <c r="ITK287" s="1636"/>
      <c r="ITL287" s="1636"/>
      <c r="ITM287" s="1636"/>
      <c r="ITN287" s="1636"/>
      <c r="ITO287" s="1636"/>
      <c r="ITP287" s="1636"/>
      <c r="ITQ287" s="1636"/>
      <c r="ITR287" s="1636"/>
      <c r="ITS287" s="1636"/>
      <c r="ITT287" s="1636"/>
      <c r="ITU287" s="1636"/>
      <c r="ITV287" s="1636"/>
      <c r="ITW287" s="1636"/>
      <c r="ITX287" s="1636"/>
      <c r="ITY287" s="1636"/>
      <c r="ITZ287" s="1636"/>
      <c r="IUA287" s="1636"/>
      <c r="IUB287" s="1636"/>
      <c r="IUC287" s="1636"/>
      <c r="IUD287" s="1636"/>
      <c r="IUE287" s="1636"/>
      <c r="IUF287" s="1636"/>
      <c r="IUG287" s="1636"/>
      <c r="IUH287" s="1636"/>
      <c r="IUI287" s="1636"/>
      <c r="IUJ287" s="1636"/>
      <c r="IUK287" s="1636"/>
      <c r="IUL287" s="1636"/>
      <c r="IUM287" s="1636"/>
      <c r="IUN287" s="1636"/>
      <c r="IUO287" s="1636"/>
      <c r="IUP287" s="1636"/>
      <c r="IUQ287" s="1636"/>
      <c r="IUR287" s="1636"/>
      <c r="IUS287" s="1636"/>
      <c r="IUT287" s="1636"/>
      <c r="IUU287" s="1636"/>
      <c r="IUV287" s="1636"/>
      <c r="IUW287" s="1636"/>
      <c r="IUX287" s="1636"/>
      <c r="IUY287" s="1636"/>
      <c r="IUZ287" s="1636"/>
      <c r="IVA287" s="1636"/>
      <c r="IVB287" s="1636"/>
      <c r="IVC287" s="1636"/>
      <c r="IVD287" s="1636"/>
      <c r="IVE287" s="1636"/>
      <c r="IVF287" s="1636"/>
      <c r="IVG287" s="1636"/>
      <c r="IVH287" s="1636"/>
      <c r="IVI287" s="1636"/>
      <c r="IVJ287" s="1636"/>
      <c r="IVK287" s="1636"/>
      <c r="IVL287" s="1636"/>
      <c r="IVM287" s="1636"/>
      <c r="IVN287" s="1636"/>
      <c r="IVO287" s="1636"/>
      <c r="IVP287" s="1636"/>
      <c r="IVQ287" s="1636"/>
      <c r="IVR287" s="1636"/>
      <c r="IVS287" s="1636"/>
      <c r="IVT287" s="1636"/>
      <c r="IVU287" s="1636"/>
      <c r="IVV287" s="1636"/>
      <c r="IVW287" s="1636"/>
      <c r="IVX287" s="1636"/>
      <c r="IVY287" s="1636"/>
      <c r="IVZ287" s="1636"/>
      <c r="IWA287" s="1636"/>
      <c r="IWB287" s="1636"/>
      <c r="IWC287" s="1636"/>
      <c r="IWD287" s="1636"/>
      <c r="IWE287" s="1636"/>
      <c r="IWF287" s="1636"/>
      <c r="IWG287" s="1636"/>
      <c r="IWH287" s="1636"/>
      <c r="IWI287" s="1636"/>
      <c r="IWJ287" s="1636"/>
      <c r="IWK287" s="1636"/>
      <c r="IWL287" s="1636"/>
      <c r="IWM287" s="1636"/>
      <c r="IWN287" s="1636"/>
      <c r="IWO287" s="1636"/>
      <c r="IWP287" s="1636"/>
      <c r="IWQ287" s="1636"/>
      <c r="IWR287" s="1636"/>
      <c r="IWS287" s="1636"/>
      <c r="IWT287" s="1636"/>
      <c r="IWU287" s="1636"/>
      <c r="IWV287" s="1636"/>
      <c r="IWW287" s="1636"/>
      <c r="IWX287" s="1636"/>
      <c r="IWY287" s="1636"/>
      <c r="IWZ287" s="1636"/>
      <c r="IXA287" s="1636"/>
      <c r="IXB287" s="1636"/>
      <c r="IXC287" s="1636"/>
      <c r="IXD287" s="1636"/>
      <c r="IXE287" s="1636"/>
      <c r="IXF287" s="1636"/>
      <c r="IXG287" s="1636"/>
      <c r="IXH287" s="1636"/>
      <c r="IXI287" s="1636"/>
      <c r="IXJ287" s="1636"/>
      <c r="IXK287" s="1636"/>
      <c r="IXL287" s="1636"/>
      <c r="IXM287" s="1636"/>
      <c r="IXN287" s="1636"/>
      <c r="IXO287" s="1636"/>
      <c r="IXP287" s="1636"/>
      <c r="IXQ287" s="1636"/>
      <c r="IXR287" s="1636"/>
      <c r="IXS287" s="1636"/>
      <c r="IXT287" s="1636"/>
      <c r="IXU287" s="1636"/>
      <c r="IXV287" s="1636"/>
      <c r="IXW287" s="1636"/>
      <c r="IXX287" s="1636"/>
      <c r="IXY287" s="1636"/>
      <c r="IXZ287" s="1636"/>
      <c r="IYA287" s="1636"/>
      <c r="IYB287" s="1636"/>
      <c r="IYC287" s="1636"/>
      <c r="IYD287" s="1636"/>
      <c r="IYE287" s="1636"/>
      <c r="IYF287" s="1636"/>
      <c r="IYG287" s="1636"/>
      <c r="IYH287" s="1636"/>
      <c r="IYI287" s="1636"/>
      <c r="IYJ287" s="1636"/>
      <c r="IYK287" s="1636"/>
      <c r="IYL287" s="1636"/>
      <c r="IYM287" s="1636"/>
      <c r="IYN287" s="1636"/>
      <c r="IYO287" s="1636"/>
      <c r="IYP287" s="1636"/>
      <c r="IYQ287" s="1636"/>
      <c r="IYR287" s="1636"/>
      <c r="IYS287" s="1636"/>
      <c r="IYT287" s="1636"/>
      <c r="IYU287" s="1636"/>
      <c r="IYV287" s="1636"/>
      <c r="IYW287" s="1636"/>
      <c r="IYX287" s="1636"/>
      <c r="IYY287" s="1636"/>
      <c r="IYZ287" s="1636"/>
      <c r="IZA287" s="1636"/>
      <c r="IZB287" s="1636"/>
      <c r="IZC287" s="1636"/>
      <c r="IZD287" s="1636"/>
      <c r="IZE287" s="1636"/>
      <c r="IZF287" s="1636"/>
      <c r="IZG287" s="1636"/>
      <c r="IZH287" s="1636"/>
      <c r="IZI287" s="1636"/>
      <c r="IZJ287" s="1636"/>
      <c r="IZK287" s="1636"/>
      <c r="IZL287" s="1636"/>
      <c r="IZM287" s="1636"/>
      <c r="IZN287" s="1636"/>
      <c r="IZO287" s="1636"/>
      <c r="IZP287" s="1636"/>
      <c r="IZQ287" s="1636"/>
      <c r="IZR287" s="1636"/>
      <c r="IZS287" s="1636"/>
      <c r="IZT287" s="1636"/>
      <c r="IZU287" s="1636"/>
      <c r="IZV287" s="1636"/>
      <c r="IZW287" s="1636"/>
      <c r="IZX287" s="1636"/>
      <c r="IZY287" s="1636"/>
      <c r="IZZ287" s="1636"/>
      <c r="JAA287" s="1636"/>
      <c r="JAB287" s="1636"/>
      <c r="JAC287" s="1636"/>
      <c r="JAD287" s="1636"/>
      <c r="JAE287" s="1636"/>
      <c r="JAF287" s="1636"/>
      <c r="JAG287" s="1636"/>
      <c r="JAH287" s="1636"/>
      <c r="JAI287" s="1636"/>
      <c r="JAJ287" s="1636"/>
      <c r="JAK287" s="1636"/>
      <c r="JAL287" s="1636"/>
      <c r="JAM287" s="1636"/>
      <c r="JAN287" s="1636"/>
      <c r="JAO287" s="1636"/>
      <c r="JAP287" s="1636"/>
      <c r="JAQ287" s="1636"/>
      <c r="JAR287" s="1636"/>
      <c r="JAS287" s="1636"/>
      <c r="JAT287" s="1636"/>
      <c r="JAU287" s="1636"/>
      <c r="JAV287" s="1636"/>
      <c r="JAW287" s="1636"/>
      <c r="JAX287" s="1636"/>
      <c r="JAY287" s="1636"/>
      <c r="JAZ287" s="1636"/>
      <c r="JBA287" s="1636"/>
      <c r="JBB287" s="1636"/>
      <c r="JBC287" s="1636"/>
      <c r="JBD287" s="1636"/>
      <c r="JBE287" s="1636"/>
      <c r="JBF287" s="1636"/>
      <c r="JBG287" s="1636"/>
      <c r="JBH287" s="1636"/>
      <c r="JBI287" s="1636"/>
      <c r="JBJ287" s="1636"/>
      <c r="JBK287" s="1636"/>
      <c r="JBL287" s="1636"/>
      <c r="JBM287" s="1636"/>
      <c r="JBN287" s="1636"/>
      <c r="JBO287" s="1636"/>
      <c r="JBP287" s="1636"/>
      <c r="JBQ287" s="1636"/>
      <c r="JBR287" s="1636"/>
      <c r="JBS287" s="1636"/>
      <c r="JBT287" s="1636"/>
      <c r="JBU287" s="1636"/>
      <c r="JBV287" s="1636"/>
      <c r="JBW287" s="1636"/>
      <c r="JBX287" s="1636"/>
      <c r="JBY287" s="1636"/>
      <c r="JBZ287" s="1636"/>
      <c r="JCA287" s="1636"/>
      <c r="JCB287" s="1636"/>
      <c r="JCC287" s="1636"/>
      <c r="JCD287" s="1636"/>
      <c r="JCE287" s="1636"/>
      <c r="JCF287" s="1636"/>
      <c r="JCG287" s="1636"/>
      <c r="JCH287" s="1636"/>
      <c r="JCI287" s="1636"/>
      <c r="JCJ287" s="1636"/>
      <c r="JCK287" s="1636"/>
      <c r="JCL287" s="1636"/>
      <c r="JCM287" s="1636"/>
      <c r="JCN287" s="1636"/>
      <c r="JCO287" s="1636"/>
      <c r="JCP287" s="1636"/>
      <c r="JCQ287" s="1636"/>
      <c r="JCR287" s="1636"/>
      <c r="JCS287" s="1636"/>
      <c r="JCT287" s="1636"/>
      <c r="JCU287" s="1636"/>
      <c r="JCV287" s="1636"/>
      <c r="JCW287" s="1636"/>
      <c r="JCX287" s="1636"/>
      <c r="JCY287" s="1636"/>
      <c r="JCZ287" s="1636"/>
      <c r="JDA287" s="1636"/>
      <c r="JDB287" s="1636"/>
      <c r="JDC287" s="1636"/>
      <c r="JDD287" s="1636"/>
      <c r="JDE287" s="1636"/>
      <c r="JDF287" s="1636"/>
      <c r="JDG287" s="1636"/>
      <c r="JDH287" s="1636"/>
      <c r="JDI287" s="1636"/>
      <c r="JDJ287" s="1636"/>
      <c r="JDK287" s="1636"/>
      <c r="JDL287" s="1636"/>
      <c r="JDM287" s="1636"/>
      <c r="JDN287" s="1636"/>
      <c r="JDO287" s="1636"/>
      <c r="JDP287" s="1636"/>
      <c r="JDQ287" s="1636"/>
      <c r="JDR287" s="1636"/>
      <c r="JDS287" s="1636"/>
      <c r="JDT287" s="1636"/>
      <c r="JDU287" s="1636"/>
      <c r="JDV287" s="1636"/>
      <c r="JDW287" s="1636"/>
      <c r="JDX287" s="1636"/>
      <c r="JDY287" s="1636"/>
      <c r="JDZ287" s="1636"/>
      <c r="JEA287" s="1636"/>
      <c r="JEB287" s="1636"/>
      <c r="JEC287" s="1636"/>
      <c r="JED287" s="1636"/>
      <c r="JEE287" s="1636"/>
      <c r="JEF287" s="1636"/>
      <c r="JEG287" s="1636"/>
      <c r="JEH287" s="1636"/>
      <c r="JEI287" s="1636"/>
      <c r="JEJ287" s="1636"/>
      <c r="JEK287" s="1636"/>
      <c r="JEL287" s="1636"/>
      <c r="JEM287" s="1636"/>
      <c r="JEN287" s="1636"/>
      <c r="JEO287" s="1636"/>
      <c r="JEP287" s="1636"/>
      <c r="JEQ287" s="1636"/>
      <c r="JER287" s="1636"/>
      <c r="JES287" s="1636"/>
      <c r="JET287" s="1636"/>
      <c r="JEU287" s="1636"/>
      <c r="JEV287" s="1636"/>
      <c r="JEW287" s="1636"/>
      <c r="JEX287" s="1636"/>
      <c r="JEY287" s="1636"/>
      <c r="JEZ287" s="1636"/>
      <c r="JFA287" s="1636"/>
      <c r="JFB287" s="1636"/>
      <c r="JFC287" s="1636"/>
      <c r="JFD287" s="1636"/>
      <c r="JFE287" s="1636"/>
      <c r="JFF287" s="1636"/>
      <c r="JFG287" s="1636"/>
      <c r="JFH287" s="1636"/>
      <c r="JFI287" s="1636"/>
      <c r="JFJ287" s="1636"/>
      <c r="JFK287" s="1636"/>
      <c r="JFL287" s="1636"/>
      <c r="JFM287" s="1636"/>
      <c r="JFN287" s="1636"/>
      <c r="JFO287" s="1636"/>
      <c r="JFP287" s="1636"/>
      <c r="JFQ287" s="1636"/>
      <c r="JFR287" s="1636"/>
      <c r="JFS287" s="1636"/>
      <c r="JFT287" s="1636"/>
      <c r="JFU287" s="1636"/>
      <c r="JFV287" s="1636"/>
      <c r="JFW287" s="1636"/>
      <c r="JFX287" s="1636"/>
      <c r="JFY287" s="1636"/>
      <c r="JFZ287" s="1636"/>
      <c r="JGA287" s="1636"/>
      <c r="JGB287" s="1636"/>
      <c r="JGC287" s="1636"/>
      <c r="JGD287" s="1636"/>
      <c r="JGE287" s="1636"/>
      <c r="JGF287" s="1636"/>
      <c r="JGG287" s="1636"/>
      <c r="JGH287" s="1636"/>
      <c r="JGI287" s="1636"/>
      <c r="JGJ287" s="1636"/>
      <c r="JGK287" s="1636"/>
      <c r="JGL287" s="1636"/>
      <c r="JGM287" s="1636"/>
      <c r="JGN287" s="1636"/>
      <c r="JGO287" s="1636"/>
      <c r="JGP287" s="1636"/>
      <c r="JGQ287" s="1636"/>
      <c r="JGR287" s="1636"/>
      <c r="JGS287" s="1636"/>
      <c r="JGT287" s="1636"/>
      <c r="JGU287" s="1636"/>
      <c r="JGV287" s="1636"/>
      <c r="JGW287" s="1636"/>
      <c r="JGX287" s="1636"/>
      <c r="JGY287" s="1636"/>
      <c r="JGZ287" s="1636"/>
      <c r="JHA287" s="1636"/>
      <c r="JHB287" s="1636"/>
      <c r="JHC287" s="1636"/>
      <c r="JHD287" s="1636"/>
      <c r="JHE287" s="1636"/>
      <c r="JHF287" s="1636"/>
      <c r="JHG287" s="1636"/>
      <c r="JHH287" s="1636"/>
      <c r="JHI287" s="1636"/>
      <c r="JHJ287" s="1636"/>
      <c r="JHK287" s="1636"/>
      <c r="JHL287" s="1636"/>
      <c r="JHM287" s="1636"/>
      <c r="JHN287" s="1636"/>
      <c r="JHO287" s="1636"/>
      <c r="JHP287" s="1636"/>
      <c r="JHQ287" s="1636"/>
      <c r="JHR287" s="1636"/>
      <c r="JHS287" s="1636"/>
      <c r="JHT287" s="1636"/>
      <c r="JHU287" s="1636"/>
      <c r="JHV287" s="1636"/>
      <c r="JHW287" s="1636"/>
      <c r="JHX287" s="1636"/>
      <c r="JHY287" s="1636"/>
      <c r="JHZ287" s="1636"/>
      <c r="JIA287" s="1636"/>
      <c r="JIB287" s="1636"/>
      <c r="JIC287" s="1636"/>
      <c r="JID287" s="1636"/>
      <c r="JIE287" s="1636"/>
      <c r="JIF287" s="1636"/>
      <c r="JIG287" s="1636"/>
      <c r="JIH287" s="1636"/>
      <c r="JII287" s="1636"/>
      <c r="JIJ287" s="1636"/>
      <c r="JIK287" s="1636"/>
      <c r="JIL287" s="1636"/>
      <c r="JIM287" s="1636"/>
      <c r="JIN287" s="1636"/>
      <c r="JIO287" s="1636"/>
      <c r="JIP287" s="1636"/>
      <c r="JIQ287" s="1636"/>
      <c r="JIR287" s="1636"/>
      <c r="JIS287" s="1636"/>
      <c r="JIT287" s="1636"/>
      <c r="JIU287" s="1636"/>
      <c r="JIV287" s="1636"/>
      <c r="JIW287" s="1636"/>
      <c r="JIX287" s="1636"/>
      <c r="JIY287" s="1636"/>
      <c r="JIZ287" s="1636"/>
      <c r="JJA287" s="1636"/>
      <c r="JJB287" s="1636"/>
      <c r="JJC287" s="1636"/>
      <c r="JJD287" s="1636"/>
      <c r="JJE287" s="1636"/>
      <c r="JJF287" s="1636"/>
      <c r="JJG287" s="1636"/>
      <c r="JJH287" s="1636"/>
      <c r="JJI287" s="1636"/>
      <c r="JJJ287" s="1636"/>
      <c r="JJK287" s="1636"/>
      <c r="JJL287" s="1636"/>
      <c r="JJM287" s="1636"/>
      <c r="JJN287" s="1636"/>
      <c r="JJO287" s="1636"/>
      <c r="JJP287" s="1636"/>
      <c r="JJQ287" s="1636"/>
      <c r="JJR287" s="1636"/>
      <c r="JJS287" s="1636"/>
      <c r="JJT287" s="1636"/>
      <c r="JJU287" s="1636"/>
      <c r="JJV287" s="1636"/>
      <c r="JJW287" s="1636"/>
      <c r="JJX287" s="1636"/>
      <c r="JJY287" s="1636"/>
      <c r="JJZ287" s="1636"/>
      <c r="JKA287" s="1636"/>
      <c r="JKB287" s="1636"/>
      <c r="JKC287" s="1636"/>
      <c r="JKD287" s="1636"/>
      <c r="JKE287" s="1636"/>
      <c r="JKF287" s="1636"/>
      <c r="JKG287" s="1636"/>
      <c r="JKH287" s="1636"/>
      <c r="JKI287" s="1636"/>
      <c r="JKJ287" s="1636"/>
      <c r="JKK287" s="1636"/>
      <c r="JKL287" s="1636"/>
      <c r="JKM287" s="1636"/>
      <c r="JKN287" s="1636"/>
      <c r="JKO287" s="1636"/>
      <c r="JKP287" s="1636"/>
      <c r="JKQ287" s="1636"/>
      <c r="JKR287" s="1636"/>
      <c r="JKS287" s="1636"/>
      <c r="JKT287" s="1636"/>
      <c r="JKU287" s="1636"/>
      <c r="JKV287" s="1636"/>
      <c r="JKW287" s="1636"/>
      <c r="JKX287" s="1636"/>
      <c r="JKY287" s="1636"/>
      <c r="JKZ287" s="1636"/>
      <c r="JLA287" s="1636"/>
      <c r="JLB287" s="1636"/>
      <c r="JLC287" s="1636"/>
      <c r="JLD287" s="1636"/>
      <c r="JLE287" s="1636"/>
      <c r="JLF287" s="1636"/>
      <c r="JLG287" s="1636"/>
      <c r="JLH287" s="1636"/>
      <c r="JLI287" s="1636"/>
      <c r="JLJ287" s="1636"/>
      <c r="JLK287" s="1636"/>
      <c r="JLL287" s="1636"/>
      <c r="JLM287" s="1636"/>
      <c r="JLN287" s="1636"/>
      <c r="JLO287" s="1636"/>
      <c r="JLP287" s="1636"/>
      <c r="JLQ287" s="1636"/>
      <c r="JLR287" s="1636"/>
      <c r="JLS287" s="1636"/>
      <c r="JLT287" s="1636"/>
      <c r="JLU287" s="1636"/>
      <c r="JLV287" s="1636"/>
      <c r="JLW287" s="1636"/>
      <c r="JLX287" s="1636"/>
      <c r="JLY287" s="1636"/>
      <c r="JLZ287" s="1636"/>
      <c r="JMA287" s="1636"/>
      <c r="JMB287" s="1636"/>
      <c r="JMC287" s="1636"/>
      <c r="JMD287" s="1636"/>
      <c r="JME287" s="1636"/>
      <c r="JMF287" s="1636"/>
      <c r="JMG287" s="1636"/>
      <c r="JMH287" s="1636"/>
      <c r="JMI287" s="1636"/>
      <c r="JMJ287" s="1636"/>
      <c r="JMK287" s="1636"/>
      <c r="JML287" s="1636"/>
      <c r="JMM287" s="1636"/>
      <c r="JMN287" s="1636"/>
      <c r="JMO287" s="1636"/>
      <c r="JMP287" s="1636"/>
      <c r="JMQ287" s="1636"/>
      <c r="JMR287" s="1636"/>
      <c r="JMS287" s="1636"/>
      <c r="JMT287" s="1636"/>
      <c r="JMU287" s="1636"/>
      <c r="JMV287" s="1636"/>
      <c r="JMW287" s="1636"/>
      <c r="JMX287" s="1636"/>
      <c r="JMY287" s="1636"/>
      <c r="JMZ287" s="1636"/>
      <c r="JNA287" s="1636"/>
      <c r="JNB287" s="1636"/>
      <c r="JNC287" s="1636"/>
      <c r="JND287" s="1636"/>
      <c r="JNE287" s="1636"/>
      <c r="JNF287" s="1636"/>
      <c r="JNG287" s="1636"/>
      <c r="JNH287" s="1636"/>
      <c r="JNI287" s="1636"/>
      <c r="JNJ287" s="1636"/>
      <c r="JNK287" s="1636"/>
      <c r="JNL287" s="1636"/>
      <c r="JNM287" s="1636"/>
      <c r="JNN287" s="1636"/>
      <c r="JNO287" s="1636"/>
      <c r="JNP287" s="1636"/>
      <c r="JNQ287" s="1636"/>
      <c r="JNR287" s="1636"/>
      <c r="JNS287" s="1636"/>
      <c r="JNT287" s="1636"/>
      <c r="JNU287" s="1636"/>
      <c r="JNV287" s="1636"/>
      <c r="JNW287" s="1636"/>
      <c r="JNX287" s="1636"/>
      <c r="JNY287" s="1636"/>
      <c r="JNZ287" s="1636"/>
      <c r="JOA287" s="1636"/>
      <c r="JOB287" s="1636"/>
      <c r="JOC287" s="1636"/>
      <c r="JOD287" s="1636"/>
      <c r="JOE287" s="1636"/>
      <c r="JOF287" s="1636"/>
      <c r="JOG287" s="1636"/>
      <c r="JOH287" s="1636"/>
      <c r="JOI287" s="1636"/>
      <c r="JOJ287" s="1636"/>
      <c r="JOK287" s="1636"/>
      <c r="JOL287" s="1636"/>
      <c r="JOM287" s="1636"/>
      <c r="JON287" s="1636"/>
      <c r="JOO287" s="1636"/>
      <c r="JOP287" s="1636"/>
      <c r="JOQ287" s="1636"/>
      <c r="JOR287" s="1636"/>
      <c r="JOS287" s="1636"/>
      <c r="JOT287" s="1636"/>
      <c r="JOU287" s="1636"/>
      <c r="JOV287" s="1636"/>
      <c r="JOW287" s="1636"/>
      <c r="JOX287" s="1636"/>
      <c r="JOY287" s="1636"/>
      <c r="JOZ287" s="1636"/>
      <c r="JPA287" s="1636"/>
      <c r="JPB287" s="1636"/>
      <c r="JPC287" s="1636"/>
      <c r="JPD287" s="1636"/>
      <c r="JPE287" s="1636"/>
      <c r="JPF287" s="1636"/>
      <c r="JPG287" s="1636"/>
      <c r="JPH287" s="1636"/>
      <c r="JPI287" s="1636"/>
      <c r="JPJ287" s="1636"/>
      <c r="JPK287" s="1636"/>
      <c r="JPL287" s="1636"/>
      <c r="JPM287" s="1636"/>
      <c r="JPN287" s="1636"/>
      <c r="JPO287" s="1636"/>
      <c r="JPP287" s="1636"/>
      <c r="JPQ287" s="1636"/>
      <c r="JPR287" s="1636"/>
      <c r="JPS287" s="1636"/>
      <c r="JPT287" s="1636"/>
      <c r="JPU287" s="1636"/>
      <c r="JPV287" s="1636"/>
      <c r="JPW287" s="1636"/>
      <c r="JPX287" s="1636"/>
      <c r="JPY287" s="1636"/>
      <c r="JPZ287" s="1636"/>
      <c r="JQA287" s="1636"/>
      <c r="JQB287" s="1636"/>
      <c r="JQC287" s="1636"/>
      <c r="JQD287" s="1636"/>
      <c r="JQE287" s="1636"/>
      <c r="JQF287" s="1636"/>
      <c r="JQG287" s="1636"/>
      <c r="JQH287" s="1636"/>
      <c r="JQI287" s="1636"/>
      <c r="JQJ287" s="1636"/>
      <c r="JQK287" s="1636"/>
      <c r="JQL287" s="1636"/>
      <c r="JQM287" s="1636"/>
      <c r="JQN287" s="1636"/>
      <c r="JQO287" s="1636"/>
      <c r="JQP287" s="1636"/>
      <c r="JQQ287" s="1636"/>
      <c r="JQR287" s="1636"/>
      <c r="JQS287" s="1636"/>
      <c r="JQT287" s="1636"/>
      <c r="JQU287" s="1636"/>
      <c r="JQV287" s="1636"/>
      <c r="JQW287" s="1636"/>
      <c r="JQX287" s="1636"/>
      <c r="JQY287" s="1636"/>
      <c r="JQZ287" s="1636"/>
      <c r="JRA287" s="1636"/>
      <c r="JRB287" s="1636"/>
      <c r="JRC287" s="1636"/>
      <c r="JRD287" s="1636"/>
      <c r="JRE287" s="1636"/>
      <c r="JRF287" s="1636"/>
      <c r="JRG287" s="1636"/>
      <c r="JRH287" s="1636"/>
      <c r="JRI287" s="1636"/>
      <c r="JRJ287" s="1636"/>
      <c r="JRK287" s="1636"/>
      <c r="JRL287" s="1636"/>
      <c r="JRM287" s="1636"/>
      <c r="JRN287" s="1636"/>
      <c r="JRO287" s="1636"/>
      <c r="JRP287" s="1636"/>
      <c r="JRQ287" s="1636"/>
      <c r="JRR287" s="1636"/>
      <c r="JRS287" s="1636"/>
      <c r="JRT287" s="1636"/>
      <c r="JRU287" s="1636"/>
      <c r="JRV287" s="1636"/>
      <c r="JRW287" s="1636"/>
      <c r="JRX287" s="1636"/>
      <c r="JRY287" s="1636"/>
      <c r="JRZ287" s="1636"/>
      <c r="JSA287" s="1636"/>
      <c r="JSB287" s="1636"/>
      <c r="JSC287" s="1636"/>
      <c r="JSD287" s="1636"/>
      <c r="JSE287" s="1636"/>
      <c r="JSF287" s="1636"/>
      <c r="JSG287" s="1636"/>
      <c r="JSH287" s="1636"/>
      <c r="JSI287" s="1636"/>
      <c r="JSJ287" s="1636"/>
      <c r="JSK287" s="1636"/>
      <c r="JSL287" s="1636"/>
      <c r="JSM287" s="1636"/>
      <c r="JSN287" s="1636"/>
      <c r="JSO287" s="1636"/>
      <c r="JSP287" s="1636"/>
      <c r="JSQ287" s="1636"/>
      <c r="JSR287" s="1636"/>
      <c r="JSS287" s="1636"/>
      <c r="JST287" s="1636"/>
      <c r="JSU287" s="1636"/>
      <c r="JSV287" s="1636"/>
      <c r="JSW287" s="1636"/>
      <c r="JSX287" s="1636"/>
      <c r="JSY287" s="1636"/>
      <c r="JSZ287" s="1636"/>
      <c r="JTA287" s="1636"/>
      <c r="JTB287" s="1636"/>
      <c r="JTC287" s="1636"/>
      <c r="JTD287" s="1636"/>
      <c r="JTE287" s="1636"/>
      <c r="JTF287" s="1636"/>
      <c r="JTG287" s="1636"/>
      <c r="JTH287" s="1636"/>
      <c r="JTI287" s="1636"/>
      <c r="JTJ287" s="1636"/>
      <c r="JTK287" s="1636"/>
      <c r="JTL287" s="1636"/>
      <c r="JTM287" s="1636"/>
      <c r="JTN287" s="1636"/>
      <c r="JTO287" s="1636"/>
      <c r="JTP287" s="1636"/>
      <c r="JTQ287" s="1636"/>
      <c r="JTR287" s="1636"/>
      <c r="JTS287" s="1636"/>
      <c r="JTT287" s="1636"/>
      <c r="JTU287" s="1636"/>
      <c r="JTV287" s="1636"/>
      <c r="JTW287" s="1636"/>
      <c r="JTX287" s="1636"/>
      <c r="JTY287" s="1636"/>
      <c r="JTZ287" s="1636"/>
      <c r="JUA287" s="1636"/>
      <c r="JUB287" s="1636"/>
      <c r="JUC287" s="1636"/>
      <c r="JUD287" s="1636"/>
      <c r="JUE287" s="1636"/>
      <c r="JUF287" s="1636"/>
      <c r="JUG287" s="1636"/>
      <c r="JUH287" s="1636"/>
      <c r="JUI287" s="1636"/>
      <c r="JUJ287" s="1636"/>
      <c r="JUK287" s="1636"/>
      <c r="JUL287" s="1636"/>
      <c r="JUM287" s="1636"/>
      <c r="JUN287" s="1636"/>
      <c r="JUO287" s="1636"/>
      <c r="JUP287" s="1636"/>
      <c r="JUQ287" s="1636"/>
      <c r="JUR287" s="1636"/>
      <c r="JUS287" s="1636"/>
      <c r="JUT287" s="1636"/>
      <c r="JUU287" s="1636"/>
      <c r="JUV287" s="1636"/>
      <c r="JUW287" s="1636"/>
      <c r="JUX287" s="1636"/>
      <c r="JUY287" s="1636"/>
      <c r="JUZ287" s="1636"/>
      <c r="JVA287" s="1636"/>
      <c r="JVB287" s="1636"/>
      <c r="JVC287" s="1636"/>
      <c r="JVD287" s="1636"/>
      <c r="JVE287" s="1636"/>
      <c r="JVF287" s="1636"/>
      <c r="JVG287" s="1636"/>
      <c r="JVH287" s="1636"/>
      <c r="JVI287" s="1636"/>
      <c r="JVJ287" s="1636"/>
      <c r="JVK287" s="1636"/>
      <c r="JVL287" s="1636"/>
      <c r="JVM287" s="1636"/>
      <c r="JVN287" s="1636"/>
      <c r="JVO287" s="1636"/>
      <c r="JVP287" s="1636"/>
      <c r="JVQ287" s="1636"/>
      <c r="JVR287" s="1636"/>
      <c r="JVS287" s="1636"/>
      <c r="JVT287" s="1636"/>
      <c r="JVU287" s="1636"/>
      <c r="JVV287" s="1636"/>
      <c r="JVW287" s="1636"/>
      <c r="JVX287" s="1636"/>
      <c r="JVY287" s="1636"/>
      <c r="JVZ287" s="1636"/>
      <c r="JWA287" s="1636"/>
      <c r="JWB287" s="1636"/>
      <c r="JWC287" s="1636"/>
      <c r="JWD287" s="1636"/>
      <c r="JWE287" s="1636"/>
      <c r="JWF287" s="1636"/>
      <c r="JWG287" s="1636"/>
      <c r="JWH287" s="1636"/>
      <c r="JWI287" s="1636"/>
      <c r="JWJ287" s="1636"/>
      <c r="JWK287" s="1636"/>
      <c r="JWL287" s="1636"/>
      <c r="JWM287" s="1636"/>
      <c r="JWN287" s="1636"/>
      <c r="JWO287" s="1636"/>
      <c r="JWP287" s="1636"/>
      <c r="JWQ287" s="1636"/>
      <c r="JWR287" s="1636"/>
      <c r="JWS287" s="1636"/>
      <c r="JWT287" s="1636"/>
      <c r="JWU287" s="1636"/>
      <c r="JWV287" s="1636"/>
      <c r="JWW287" s="1636"/>
      <c r="JWX287" s="1636"/>
      <c r="JWY287" s="1636"/>
      <c r="JWZ287" s="1636"/>
      <c r="JXA287" s="1636"/>
      <c r="JXB287" s="1636"/>
      <c r="JXC287" s="1636"/>
      <c r="JXD287" s="1636"/>
      <c r="JXE287" s="1636"/>
      <c r="JXF287" s="1636"/>
      <c r="JXG287" s="1636"/>
      <c r="JXH287" s="1636"/>
      <c r="JXI287" s="1636"/>
      <c r="JXJ287" s="1636"/>
      <c r="JXK287" s="1636"/>
      <c r="JXL287" s="1636"/>
      <c r="JXM287" s="1636"/>
      <c r="JXN287" s="1636"/>
      <c r="JXO287" s="1636"/>
      <c r="JXP287" s="1636"/>
      <c r="JXQ287" s="1636"/>
      <c r="JXR287" s="1636"/>
      <c r="JXS287" s="1636"/>
      <c r="JXT287" s="1636"/>
      <c r="JXU287" s="1636"/>
      <c r="JXV287" s="1636"/>
      <c r="JXW287" s="1636"/>
      <c r="JXX287" s="1636"/>
      <c r="JXY287" s="1636"/>
      <c r="JXZ287" s="1636"/>
      <c r="JYA287" s="1636"/>
      <c r="JYB287" s="1636"/>
      <c r="JYC287" s="1636"/>
      <c r="JYD287" s="1636"/>
      <c r="JYE287" s="1636"/>
      <c r="JYF287" s="1636"/>
      <c r="JYG287" s="1636"/>
      <c r="JYH287" s="1636"/>
      <c r="JYI287" s="1636"/>
      <c r="JYJ287" s="1636"/>
      <c r="JYK287" s="1636"/>
      <c r="JYL287" s="1636"/>
      <c r="JYM287" s="1636"/>
      <c r="JYN287" s="1636"/>
      <c r="JYO287" s="1636"/>
      <c r="JYP287" s="1636"/>
      <c r="JYQ287" s="1636"/>
      <c r="JYR287" s="1636"/>
      <c r="JYS287" s="1636"/>
      <c r="JYT287" s="1636"/>
      <c r="JYU287" s="1636"/>
      <c r="JYV287" s="1636"/>
      <c r="JYW287" s="1636"/>
      <c r="JYX287" s="1636"/>
      <c r="JYY287" s="1636"/>
      <c r="JYZ287" s="1636"/>
      <c r="JZA287" s="1636"/>
      <c r="JZB287" s="1636"/>
      <c r="JZC287" s="1636"/>
      <c r="JZD287" s="1636"/>
      <c r="JZE287" s="1636"/>
      <c r="JZF287" s="1636"/>
      <c r="JZG287" s="1636"/>
      <c r="JZH287" s="1636"/>
      <c r="JZI287" s="1636"/>
      <c r="JZJ287" s="1636"/>
      <c r="JZK287" s="1636"/>
      <c r="JZL287" s="1636"/>
      <c r="JZM287" s="1636"/>
      <c r="JZN287" s="1636"/>
      <c r="JZO287" s="1636"/>
      <c r="JZP287" s="1636"/>
      <c r="JZQ287" s="1636"/>
      <c r="JZR287" s="1636"/>
      <c r="JZS287" s="1636"/>
      <c r="JZT287" s="1636"/>
      <c r="JZU287" s="1636"/>
      <c r="JZV287" s="1636"/>
      <c r="JZW287" s="1636"/>
      <c r="JZX287" s="1636"/>
      <c r="JZY287" s="1636"/>
      <c r="JZZ287" s="1636"/>
      <c r="KAA287" s="1636"/>
      <c r="KAB287" s="1636"/>
      <c r="KAC287" s="1636"/>
      <c r="KAD287" s="1636"/>
      <c r="KAE287" s="1636"/>
      <c r="KAF287" s="1636"/>
      <c r="KAG287" s="1636"/>
      <c r="KAH287" s="1636"/>
      <c r="KAI287" s="1636"/>
      <c r="KAJ287" s="1636"/>
      <c r="KAK287" s="1636"/>
      <c r="KAL287" s="1636"/>
      <c r="KAM287" s="1636"/>
      <c r="KAN287" s="1636"/>
      <c r="KAO287" s="1636"/>
      <c r="KAP287" s="1636"/>
      <c r="KAQ287" s="1636"/>
      <c r="KAR287" s="1636"/>
      <c r="KAS287" s="1636"/>
      <c r="KAT287" s="1636"/>
      <c r="KAU287" s="1636"/>
      <c r="KAV287" s="1636"/>
      <c r="KAW287" s="1636"/>
      <c r="KAX287" s="1636"/>
      <c r="KAY287" s="1636"/>
      <c r="KAZ287" s="1636"/>
      <c r="KBA287" s="1636"/>
      <c r="KBB287" s="1636"/>
      <c r="KBC287" s="1636"/>
      <c r="KBD287" s="1636"/>
      <c r="KBE287" s="1636"/>
      <c r="KBF287" s="1636"/>
      <c r="KBG287" s="1636"/>
      <c r="KBH287" s="1636"/>
      <c r="KBI287" s="1636"/>
      <c r="KBJ287" s="1636"/>
      <c r="KBK287" s="1636"/>
      <c r="KBL287" s="1636"/>
      <c r="KBM287" s="1636"/>
      <c r="KBN287" s="1636"/>
      <c r="KBO287" s="1636"/>
      <c r="KBP287" s="1636"/>
      <c r="KBQ287" s="1636"/>
      <c r="KBR287" s="1636"/>
      <c r="KBS287" s="1636"/>
      <c r="KBT287" s="1636"/>
      <c r="KBU287" s="1636"/>
      <c r="KBV287" s="1636"/>
      <c r="KBW287" s="1636"/>
      <c r="KBX287" s="1636"/>
      <c r="KBY287" s="1636"/>
      <c r="KBZ287" s="1636"/>
      <c r="KCA287" s="1636"/>
      <c r="KCB287" s="1636"/>
      <c r="KCC287" s="1636"/>
      <c r="KCD287" s="1636"/>
      <c r="KCE287" s="1636"/>
      <c r="KCF287" s="1636"/>
      <c r="KCG287" s="1636"/>
      <c r="KCH287" s="1636"/>
      <c r="KCI287" s="1636"/>
      <c r="KCJ287" s="1636"/>
      <c r="KCK287" s="1636"/>
      <c r="KCL287" s="1636"/>
      <c r="KCM287" s="1636"/>
      <c r="KCN287" s="1636"/>
      <c r="KCO287" s="1636"/>
      <c r="KCP287" s="1636"/>
      <c r="KCQ287" s="1636"/>
      <c r="KCR287" s="1636"/>
      <c r="KCS287" s="1636"/>
      <c r="KCT287" s="1636"/>
      <c r="KCU287" s="1636"/>
      <c r="KCV287" s="1636"/>
      <c r="KCW287" s="1636"/>
      <c r="KCX287" s="1636"/>
      <c r="KCY287" s="1636"/>
      <c r="KCZ287" s="1636"/>
      <c r="KDA287" s="1636"/>
      <c r="KDB287" s="1636"/>
      <c r="KDC287" s="1636"/>
      <c r="KDD287" s="1636"/>
      <c r="KDE287" s="1636"/>
      <c r="KDF287" s="1636"/>
      <c r="KDG287" s="1636"/>
      <c r="KDH287" s="1636"/>
      <c r="KDI287" s="1636"/>
      <c r="KDJ287" s="1636"/>
      <c r="KDK287" s="1636"/>
      <c r="KDL287" s="1636"/>
      <c r="KDM287" s="1636"/>
      <c r="KDN287" s="1636"/>
      <c r="KDO287" s="1636"/>
      <c r="KDP287" s="1636"/>
      <c r="KDQ287" s="1636"/>
      <c r="KDR287" s="1636"/>
      <c r="KDS287" s="1636"/>
      <c r="KDT287" s="1636"/>
      <c r="KDU287" s="1636"/>
      <c r="KDV287" s="1636"/>
      <c r="KDW287" s="1636"/>
      <c r="KDX287" s="1636"/>
      <c r="KDY287" s="1636"/>
      <c r="KDZ287" s="1636"/>
      <c r="KEA287" s="1636"/>
      <c r="KEB287" s="1636"/>
      <c r="KEC287" s="1636"/>
      <c r="KED287" s="1636"/>
      <c r="KEE287" s="1636"/>
      <c r="KEF287" s="1636"/>
      <c r="KEG287" s="1636"/>
      <c r="KEH287" s="1636"/>
      <c r="KEI287" s="1636"/>
      <c r="KEJ287" s="1636"/>
      <c r="KEK287" s="1636"/>
      <c r="KEL287" s="1636"/>
      <c r="KEM287" s="1636"/>
      <c r="KEN287" s="1636"/>
      <c r="KEO287" s="1636"/>
      <c r="KEP287" s="1636"/>
      <c r="KEQ287" s="1636"/>
      <c r="KER287" s="1636"/>
      <c r="KES287" s="1636"/>
      <c r="KET287" s="1636"/>
      <c r="KEU287" s="1636"/>
      <c r="KEV287" s="1636"/>
      <c r="KEW287" s="1636"/>
      <c r="KEX287" s="1636"/>
      <c r="KEY287" s="1636"/>
      <c r="KEZ287" s="1636"/>
      <c r="KFA287" s="1636"/>
      <c r="KFB287" s="1636"/>
      <c r="KFC287" s="1636"/>
      <c r="KFD287" s="1636"/>
      <c r="KFE287" s="1636"/>
      <c r="KFF287" s="1636"/>
      <c r="KFG287" s="1636"/>
      <c r="KFH287" s="1636"/>
      <c r="KFI287" s="1636"/>
      <c r="KFJ287" s="1636"/>
      <c r="KFK287" s="1636"/>
      <c r="KFL287" s="1636"/>
      <c r="KFM287" s="1636"/>
      <c r="KFN287" s="1636"/>
      <c r="KFO287" s="1636"/>
      <c r="KFP287" s="1636"/>
      <c r="KFQ287" s="1636"/>
      <c r="KFR287" s="1636"/>
      <c r="KFS287" s="1636"/>
      <c r="KFT287" s="1636"/>
      <c r="KFU287" s="1636"/>
      <c r="KFV287" s="1636"/>
      <c r="KFW287" s="1636"/>
      <c r="KFX287" s="1636"/>
      <c r="KFY287" s="1636"/>
      <c r="KFZ287" s="1636"/>
      <c r="KGA287" s="1636"/>
      <c r="KGB287" s="1636"/>
      <c r="KGC287" s="1636"/>
      <c r="KGD287" s="1636"/>
      <c r="KGE287" s="1636"/>
      <c r="KGF287" s="1636"/>
      <c r="KGG287" s="1636"/>
      <c r="KGH287" s="1636"/>
      <c r="KGI287" s="1636"/>
      <c r="KGJ287" s="1636"/>
      <c r="KGK287" s="1636"/>
      <c r="KGL287" s="1636"/>
      <c r="KGM287" s="1636"/>
      <c r="KGN287" s="1636"/>
      <c r="KGO287" s="1636"/>
      <c r="KGP287" s="1636"/>
      <c r="KGQ287" s="1636"/>
      <c r="KGR287" s="1636"/>
      <c r="KGS287" s="1636"/>
      <c r="KGT287" s="1636"/>
      <c r="KGU287" s="1636"/>
      <c r="KGV287" s="1636"/>
      <c r="KGW287" s="1636"/>
      <c r="KGX287" s="1636"/>
      <c r="KGY287" s="1636"/>
      <c r="KGZ287" s="1636"/>
      <c r="KHA287" s="1636"/>
      <c r="KHB287" s="1636"/>
      <c r="KHC287" s="1636"/>
      <c r="KHD287" s="1636"/>
      <c r="KHE287" s="1636"/>
      <c r="KHF287" s="1636"/>
      <c r="KHG287" s="1636"/>
      <c r="KHH287" s="1636"/>
      <c r="KHI287" s="1636"/>
      <c r="KHJ287" s="1636"/>
      <c r="KHK287" s="1636"/>
      <c r="KHL287" s="1636"/>
      <c r="KHM287" s="1636"/>
      <c r="KHN287" s="1636"/>
      <c r="KHO287" s="1636"/>
      <c r="KHP287" s="1636"/>
      <c r="KHQ287" s="1636"/>
      <c r="KHR287" s="1636"/>
      <c r="KHS287" s="1636"/>
      <c r="KHT287" s="1636"/>
      <c r="KHU287" s="1636"/>
      <c r="KHV287" s="1636"/>
      <c r="KHW287" s="1636"/>
      <c r="KHX287" s="1636"/>
      <c r="KHY287" s="1636"/>
      <c r="KHZ287" s="1636"/>
      <c r="KIA287" s="1636"/>
      <c r="KIB287" s="1636"/>
      <c r="KIC287" s="1636"/>
      <c r="KID287" s="1636"/>
      <c r="KIE287" s="1636"/>
      <c r="KIF287" s="1636"/>
      <c r="KIG287" s="1636"/>
      <c r="KIH287" s="1636"/>
      <c r="KII287" s="1636"/>
      <c r="KIJ287" s="1636"/>
      <c r="KIK287" s="1636"/>
      <c r="KIL287" s="1636"/>
      <c r="KIM287" s="1636"/>
      <c r="KIN287" s="1636"/>
      <c r="KIO287" s="1636"/>
      <c r="KIP287" s="1636"/>
      <c r="KIQ287" s="1636"/>
      <c r="KIR287" s="1636"/>
      <c r="KIS287" s="1636"/>
      <c r="KIT287" s="1636"/>
      <c r="KIU287" s="1636"/>
      <c r="KIV287" s="1636"/>
      <c r="KIW287" s="1636"/>
      <c r="KIX287" s="1636"/>
      <c r="KIY287" s="1636"/>
      <c r="KIZ287" s="1636"/>
      <c r="KJA287" s="1636"/>
      <c r="KJB287" s="1636"/>
      <c r="KJC287" s="1636"/>
      <c r="KJD287" s="1636"/>
      <c r="KJE287" s="1636"/>
      <c r="KJF287" s="1636"/>
      <c r="KJG287" s="1636"/>
      <c r="KJH287" s="1636"/>
      <c r="KJI287" s="1636"/>
      <c r="KJJ287" s="1636"/>
      <c r="KJK287" s="1636"/>
      <c r="KJL287" s="1636"/>
      <c r="KJM287" s="1636"/>
      <c r="KJN287" s="1636"/>
      <c r="KJO287" s="1636"/>
      <c r="KJP287" s="1636"/>
      <c r="KJQ287" s="1636"/>
      <c r="KJR287" s="1636"/>
      <c r="KJS287" s="1636"/>
      <c r="KJT287" s="1636"/>
      <c r="KJU287" s="1636"/>
      <c r="KJV287" s="1636"/>
      <c r="KJW287" s="1636"/>
      <c r="KJX287" s="1636"/>
      <c r="KJY287" s="1636"/>
      <c r="KJZ287" s="1636"/>
      <c r="KKA287" s="1636"/>
      <c r="KKB287" s="1636"/>
      <c r="KKC287" s="1636"/>
      <c r="KKD287" s="1636"/>
      <c r="KKE287" s="1636"/>
      <c r="KKF287" s="1636"/>
      <c r="KKG287" s="1636"/>
      <c r="KKH287" s="1636"/>
      <c r="KKI287" s="1636"/>
      <c r="KKJ287" s="1636"/>
      <c r="KKK287" s="1636"/>
      <c r="KKL287" s="1636"/>
      <c r="KKM287" s="1636"/>
      <c r="KKN287" s="1636"/>
      <c r="KKO287" s="1636"/>
      <c r="KKP287" s="1636"/>
      <c r="KKQ287" s="1636"/>
      <c r="KKR287" s="1636"/>
      <c r="KKS287" s="1636"/>
      <c r="KKT287" s="1636"/>
      <c r="KKU287" s="1636"/>
      <c r="KKV287" s="1636"/>
      <c r="KKW287" s="1636"/>
      <c r="KKX287" s="1636"/>
      <c r="KKY287" s="1636"/>
      <c r="KKZ287" s="1636"/>
      <c r="KLA287" s="1636"/>
      <c r="KLB287" s="1636"/>
      <c r="KLC287" s="1636"/>
      <c r="KLD287" s="1636"/>
      <c r="KLE287" s="1636"/>
      <c r="KLF287" s="1636"/>
      <c r="KLG287" s="1636"/>
      <c r="KLH287" s="1636"/>
      <c r="KLI287" s="1636"/>
      <c r="KLJ287" s="1636"/>
      <c r="KLK287" s="1636"/>
      <c r="KLL287" s="1636"/>
      <c r="KLM287" s="1636"/>
      <c r="KLN287" s="1636"/>
      <c r="KLO287" s="1636"/>
      <c r="KLP287" s="1636"/>
      <c r="KLQ287" s="1636"/>
      <c r="KLR287" s="1636"/>
      <c r="KLS287" s="1636"/>
      <c r="KLT287" s="1636"/>
      <c r="KLU287" s="1636"/>
      <c r="KLV287" s="1636"/>
      <c r="KLW287" s="1636"/>
      <c r="KLX287" s="1636"/>
      <c r="KLY287" s="1636"/>
      <c r="KLZ287" s="1636"/>
      <c r="KMA287" s="1636"/>
      <c r="KMB287" s="1636"/>
      <c r="KMC287" s="1636"/>
      <c r="KMD287" s="1636"/>
      <c r="KME287" s="1636"/>
      <c r="KMF287" s="1636"/>
      <c r="KMG287" s="1636"/>
      <c r="KMH287" s="1636"/>
      <c r="KMI287" s="1636"/>
      <c r="KMJ287" s="1636"/>
      <c r="KMK287" s="1636"/>
      <c r="KML287" s="1636"/>
      <c r="KMM287" s="1636"/>
      <c r="KMN287" s="1636"/>
      <c r="KMO287" s="1636"/>
      <c r="KMP287" s="1636"/>
      <c r="KMQ287" s="1636"/>
      <c r="KMR287" s="1636"/>
      <c r="KMS287" s="1636"/>
      <c r="KMT287" s="1636"/>
      <c r="KMU287" s="1636"/>
      <c r="KMV287" s="1636"/>
      <c r="KMW287" s="1636"/>
      <c r="KMX287" s="1636"/>
      <c r="KMY287" s="1636"/>
      <c r="KMZ287" s="1636"/>
      <c r="KNA287" s="1636"/>
      <c r="KNB287" s="1636"/>
      <c r="KNC287" s="1636"/>
      <c r="KND287" s="1636"/>
      <c r="KNE287" s="1636"/>
      <c r="KNF287" s="1636"/>
      <c r="KNG287" s="1636"/>
      <c r="KNH287" s="1636"/>
      <c r="KNI287" s="1636"/>
      <c r="KNJ287" s="1636"/>
      <c r="KNK287" s="1636"/>
      <c r="KNL287" s="1636"/>
      <c r="KNM287" s="1636"/>
      <c r="KNN287" s="1636"/>
      <c r="KNO287" s="1636"/>
      <c r="KNP287" s="1636"/>
      <c r="KNQ287" s="1636"/>
      <c r="KNR287" s="1636"/>
      <c r="KNS287" s="1636"/>
      <c r="KNT287" s="1636"/>
      <c r="KNU287" s="1636"/>
      <c r="KNV287" s="1636"/>
      <c r="KNW287" s="1636"/>
      <c r="KNX287" s="1636"/>
      <c r="KNY287" s="1636"/>
      <c r="KNZ287" s="1636"/>
      <c r="KOA287" s="1636"/>
      <c r="KOB287" s="1636"/>
      <c r="KOC287" s="1636"/>
      <c r="KOD287" s="1636"/>
      <c r="KOE287" s="1636"/>
      <c r="KOF287" s="1636"/>
      <c r="KOG287" s="1636"/>
      <c r="KOH287" s="1636"/>
      <c r="KOI287" s="1636"/>
      <c r="KOJ287" s="1636"/>
      <c r="KOK287" s="1636"/>
      <c r="KOL287" s="1636"/>
      <c r="KOM287" s="1636"/>
      <c r="KON287" s="1636"/>
      <c r="KOO287" s="1636"/>
      <c r="KOP287" s="1636"/>
      <c r="KOQ287" s="1636"/>
      <c r="KOR287" s="1636"/>
      <c r="KOS287" s="1636"/>
      <c r="KOT287" s="1636"/>
      <c r="KOU287" s="1636"/>
      <c r="KOV287" s="1636"/>
      <c r="KOW287" s="1636"/>
      <c r="KOX287" s="1636"/>
      <c r="KOY287" s="1636"/>
      <c r="KOZ287" s="1636"/>
      <c r="KPA287" s="1636"/>
      <c r="KPB287" s="1636"/>
      <c r="KPC287" s="1636"/>
      <c r="KPD287" s="1636"/>
      <c r="KPE287" s="1636"/>
      <c r="KPF287" s="1636"/>
      <c r="KPG287" s="1636"/>
      <c r="KPH287" s="1636"/>
      <c r="KPI287" s="1636"/>
      <c r="KPJ287" s="1636"/>
      <c r="KPK287" s="1636"/>
      <c r="KPL287" s="1636"/>
      <c r="KPM287" s="1636"/>
      <c r="KPN287" s="1636"/>
      <c r="KPO287" s="1636"/>
      <c r="KPP287" s="1636"/>
      <c r="KPQ287" s="1636"/>
      <c r="KPR287" s="1636"/>
      <c r="KPS287" s="1636"/>
      <c r="KPT287" s="1636"/>
      <c r="KPU287" s="1636"/>
      <c r="KPV287" s="1636"/>
      <c r="KPW287" s="1636"/>
      <c r="KPX287" s="1636"/>
      <c r="KPY287" s="1636"/>
      <c r="KPZ287" s="1636"/>
      <c r="KQA287" s="1636"/>
      <c r="KQB287" s="1636"/>
      <c r="KQC287" s="1636"/>
      <c r="KQD287" s="1636"/>
      <c r="KQE287" s="1636"/>
      <c r="KQF287" s="1636"/>
      <c r="KQG287" s="1636"/>
      <c r="KQH287" s="1636"/>
      <c r="KQI287" s="1636"/>
      <c r="KQJ287" s="1636"/>
      <c r="KQK287" s="1636"/>
      <c r="KQL287" s="1636"/>
      <c r="KQM287" s="1636"/>
      <c r="KQN287" s="1636"/>
      <c r="KQO287" s="1636"/>
      <c r="KQP287" s="1636"/>
      <c r="KQQ287" s="1636"/>
      <c r="KQR287" s="1636"/>
      <c r="KQS287" s="1636"/>
      <c r="KQT287" s="1636"/>
      <c r="KQU287" s="1636"/>
      <c r="KQV287" s="1636"/>
      <c r="KQW287" s="1636"/>
      <c r="KQX287" s="1636"/>
      <c r="KQY287" s="1636"/>
      <c r="KQZ287" s="1636"/>
      <c r="KRA287" s="1636"/>
      <c r="KRB287" s="1636"/>
      <c r="KRC287" s="1636"/>
      <c r="KRD287" s="1636"/>
      <c r="KRE287" s="1636"/>
      <c r="KRF287" s="1636"/>
      <c r="KRG287" s="1636"/>
      <c r="KRH287" s="1636"/>
      <c r="KRI287" s="1636"/>
      <c r="KRJ287" s="1636"/>
      <c r="KRK287" s="1636"/>
      <c r="KRL287" s="1636"/>
      <c r="KRM287" s="1636"/>
      <c r="KRN287" s="1636"/>
      <c r="KRO287" s="1636"/>
      <c r="KRP287" s="1636"/>
      <c r="KRQ287" s="1636"/>
      <c r="KRR287" s="1636"/>
      <c r="KRS287" s="1636"/>
      <c r="KRT287" s="1636"/>
      <c r="KRU287" s="1636"/>
      <c r="KRV287" s="1636"/>
      <c r="KRW287" s="1636"/>
      <c r="KRX287" s="1636"/>
      <c r="KRY287" s="1636"/>
      <c r="KRZ287" s="1636"/>
      <c r="KSA287" s="1636"/>
      <c r="KSB287" s="1636"/>
      <c r="KSC287" s="1636"/>
      <c r="KSD287" s="1636"/>
      <c r="KSE287" s="1636"/>
      <c r="KSF287" s="1636"/>
      <c r="KSG287" s="1636"/>
      <c r="KSH287" s="1636"/>
      <c r="KSI287" s="1636"/>
      <c r="KSJ287" s="1636"/>
      <c r="KSK287" s="1636"/>
      <c r="KSL287" s="1636"/>
      <c r="KSM287" s="1636"/>
      <c r="KSN287" s="1636"/>
      <c r="KSO287" s="1636"/>
      <c r="KSP287" s="1636"/>
      <c r="KSQ287" s="1636"/>
      <c r="KSR287" s="1636"/>
      <c r="KSS287" s="1636"/>
      <c r="KST287" s="1636"/>
      <c r="KSU287" s="1636"/>
      <c r="KSV287" s="1636"/>
      <c r="KSW287" s="1636"/>
      <c r="KSX287" s="1636"/>
      <c r="KSY287" s="1636"/>
      <c r="KSZ287" s="1636"/>
      <c r="KTA287" s="1636"/>
      <c r="KTB287" s="1636"/>
      <c r="KTC287" s="1636"/>
      <c r="KTD287" s="1636"/>
      <c r="KTE287" s="1636"/>
      <c r="KTF287" s="1636"/>
      <c r="KTG287" s="1636"/>
      <c r="KTH287" s="1636"/>
      <c r="KTI287" s="1636"/>
      <c r="KTJ287" s="1636"/>
      <c r="KTK287" s="1636"/>
      <c r="KTL287" s="1636"/>
      <c r="KTM287" s="1636"/>
      <c r="KTN287" s="1636"/>
      <c r="KTO287" s="1636"/>
      <c r="KTP287" s="1636"/>
      <c r="KTQ287" s="1636"/>
      <c r="KTR287" s="1636"/>
      <c r="KTS287" s="1636"/>
      <c r="KTT287" s="1636"/>
      <c r="KTU287" s="1636"/>
      <c r="KTV287" s="1636"/>
      <c r="KTW287" s="1636"/>
      <c r="KTX287" s="1636"/>
      <c r="KTY287" s="1636"/>
      <c r="KTZ287" s="1636"/>
      <c r="KUA287" s="1636"/>
      <c r="KUB287" s="1636"/>
      <c r="KUC287" s="1636"/>
      <c r="KUD287" s="1636"/>
      <c r="KUE287" s="1636"/>
      <c r="KUF287" s="1636"/>
      <c r="KUG287" s="1636"/>
      <c r="KUH287" s="1636"/>
      <c r="KUI287" s="1636"/>
      <c r="KUJ287" s="1636"/>
      <c r="KUK287" s="1636"/>
      <c r="KUL287" s="1636"/>
      <c r="KUM287" s="1636"/>
      <c r="KUN287" s="1636"/>
      <c r="KUO287" s="1636"/>
      <c r="KUP287" s="1636"/>
      <c r="KUQ287" s="1636"/>
      <c r="KUR287" s="1636"/>
      <c r="KUS287" s="1636"/>
      <c r="KUT287" s="1636"/>
      <c r="KUU287" s="1636"/>
      <c r="KUV287" s="1636"/>
      <c r="KUW287" s="1636"/>
      <c r="KUX287" s="1636"/>
      <c r="KUY287" s="1636"/>
      <c r="KUZ287" s="1636"/>
      <c r="KVA287" s="1636"/>
      <c r="KVB287" s="1636"/>
      <c r="KVC287" s="1636"/>
      <c r="KVD287" s="1636"/>
      <c r="KVE287" s="1636"/>
      <c r="KVF287" s="1636"/>
      <c r="KVG287" s="1636"/>
      <c r="KVH287" s="1636"/>
      <c r="KVI287" s="1636"/>
      <c r="KVJ287" s="1636"/>
      <c r="KVK287" s="1636"/>
      <c r="KVL287" s="1636"/>
      <c r="KVM287" s="1636"/>
      <c r="KVN287" s="1636"/>
      <c r="KVO287" s="1636"/>
      <c r="KVP287" s="1636"/>
      <c r="KVQ287" s="1636"/>
      <c r="KVR287" s="1636"/>
      <c r="KVS287" s="1636"/>
      <c r="KVT287" s="1636"/>
      <c r="KVU287" s="1636"/>
      <c r="KVV287" s="1636"/>
      <c r="KVW287" s="1636"/>
      <c r="KVX287" s="1636"/>
      <c r="KVY287" s="1636"/>
      <c r="KVZ287" s="1636"/>
      <c r="KWA287" s="1636"/>
      <c r="KWB287" s="1636"/>
      <c r="KWC287" s="1636"/>
      <c r="KWD287" s="1636"/>
      <c r="KWE287" s="1636"/>
      <c r="KWF287" s="1636"/>
      <c r="KWG287" s="1636"/>
      <c r="KWH287" s="1636"/>
      <c r="KWI287" s="1636"/>
      <c r="KWJ287" s="1636"/>
      <c r="KWK287" s="1636"/>
      <c r="KWL287" s="1636"/>
      <c r="KWM287" s="1636"/>
      <c r="KWN287" s="1636"/>
      <c r="KWO287" s="1636"/>
      <c r="KWP287" s="1636"/>
      <c r="KWQ287" s="1636"/>
      <c r="KWR287" s="1636"/>
      <c r="KWS287" s="1636"/>
      <c r="KWT287" s="1636"/>
      <c r="KWU287" s="1636"/>
      <c r="KWV287" s="1636"/>
      <c r="KWW287" s="1636"/>
      <c r="KWX287" s="1636"/>
      <c r="KWY287" s="1636"/>
      <c r="KWZ287" s="1636"/>
      <c r="KXA287" s="1636"/>
      <c r="KXB287" s="1636"/>
      <c r="KXC287" s="1636"/>
      <c r="KXD287" s="1636"/>
      <c r="KXE287" s="1636"/>
      <c r="KXF287" s="1636"/>
      <c r="KXG287" s="1636"/>
      <c r="KXH287" s="1636"/>
      <c r="KXI287" s="1636"/>
      <c r="KXJ287" s="1636"/>
      <c r="KXK287" s="1636"/>
      <c r="KXL287" s="1636"/>
      <c r="KXM287" s="1636"/>
      <c r="KXN287" s="1636"/>
      <c r="KXO287" s="1636"/>
      <c r="KXP287" s="1636"/>
      <c r="KXQ287" s="1636"/>
      <c r="KXR287" s="1636"/>
      <c r="KXS287" s="1636"/>
      <c r="KXT287" s="1636"/>
      <c r="KXU287" s="1636"/>
      <c r="KXV287" s="1636"/>
      <c r="KXW287" s="1636"/>
      <c r="KXX287" s="1636"/>
      <c r="KXY287" s="1636"/>
      <c r="KXZ287" s="1636"/>
      <c r="KYA287" s="1636"/>
      <c r="KYB287" s="1636"/>
      <c r="KYC287" s="1636"/>
      <c r="KYD287" s="1636"/>
      <c r="KYE287" s="1636"/>
      <c r="KYF287" s="1636"/>
      <c r="KYG287" s="1636"/>
      <c r="KYH287" s="1636"/>
      <c r="KYI287" s="1636"/>
      <c r="KYJ287" s="1636"/>
      <c r="KYK287" s="1636"/>
      <c r="KYL287" s="1636"/>
      <c r="KYM287" s="1636"/>
      <c r="KYN287" s="1636"/>
      <c r="KYO287" s="1636"/>
      <c r="KYP287" s="1636"/>
      <c r="KYQ287" s="1636"/>
      <c r="KYR287" s="1636"/>
      <c r="KYS287" s="1636"/>
      <c r="KYT287" s="1636"/>
      <c r="KYU287" s="1636"/>
      <c r="KYV287" s="1636"/>
      <c r="KYW287" s="1636"/>
      <c r="KYX287" s="1636"/>
      <c r="KYY287" s="1636"/>
      <c r="KYZ287" s="1636"/>
      <c r="KZA287" s="1636"/>
      <c r="KZB287" s="1636"/>
      <c r="KZC287" s="1636"/>
      <c r="KZD287" s="1636"/>
      <c r="KZE287" s="1636"/>
      <c r="KZF287" s="1636"/>
      <c r="KZG287" s="1636"/>
      <c r="KZH287" s="1636"/>
      <c r="KZI287" s="1636"/>
      <c r="KZJ287" s="1636"/>
      <c r="KZK287" s="1636"/>
      <c r="KZL287" s="1636"/>
      <c r="KZM287" s="1636"/>
      <c r="KZN287" s="1636"/>
      <c r="KZO287" s="1636"/>
      <c r="KZP287" s="1636"/>
      <c r="KZQ287" s="1636"/>
      <c r="KZR287" s="1636"/>
      <c r="KZS287" s="1636"/>
      <c r="KZT287" s="1636"/>
      <c r="KZU287" s="1636"/>
      <c r="KZV287" s="1636"/>
      <c r="KZW287" s="1636"/>
      <c r="KZX287" s="1636"/>
      <c r="KZY287" s="1636"/>
      <c r="KZZ287" s="1636"/>
      <c r="LAA287" s="1636"/>
      <c r="LAB287" s="1636"/>
      <c r="LAC287" s="1636"/>
      <c r="LAD287" s="1636"/>
      <c r="LAE287" s="1636"/>
      <c r="LAF287" s="1636"/>
      <c r="LAG287" s="1636"/>
      <c r="LAH287" s="1636"/>
      <c r="LAI287" s="1636"/>
      <c r="LAJ287" s="1636"/>
      <c r="LAK287" s="1636"/>
      <c r="LAL287" s="1636"/>
      <c r="LAM287" s="1636"/>
      <c r="LAN287" s="1636"/>
      <c r="LAO287" s="1636"/>
      <c r="LAP287" s="1636"/>
      <c r="LAQ287" s="1636"/>
      <c r="LAR287" s="1636"/>
      <c r="LAS287" s="1636"/>
      <c r="LAT287" s="1636"/>
      <c r="LAU287" s="1636"/>
      <c r="LAV287" s="1636"/>
      <c r="LAW287" s="1636"/>
      <c r="LAX287" s="1636"/>
      <c r="LAY287" s="1636"/>
      <c r="LAZ287" s="1636"/>
      <c r="LBA287" s="1636"/>
      <c r="LBB287" s="1636"/>
      <c r="LBC287" s="1636"/>
      <c r="LBD287" s="1636"/>
      <c r="LBE287" s="1636"/>
      <c r="LBF287" s="1636"/>
      <c r="LBG287" s="1636"/>
      <c r="LBH287" s="1636"/>
      <c r="LBI287" s="1636"/>
      <c r="LBJ287" s="1636"/>
      <c r="LBK287" s="1636"/>
      <c r="LBL287" s="1636"/>
      <c r="LBM287" s="1636"/>
      <c r="LBN287" s="1636"/>
      <c r="LBO287" s="1636"/>
      <c r="LBP287" s="1636"/>
      <c r="LBQ287" s="1636"/>
      <c r="LBR287" s="1636"/>
      <c r="LBS287" s="1636"/>
      <c r="LBT287" s="1636"/>
      <c r="LBU287" s="1636"/>
      <c r="LBV287" s="1636"/>
      <c r="LBW287" s="1636"/>
      <c r="LBX287" s="1636"/>
      <c r="LBY287" s="1636"/>
      <c r="LBZ287" s="1636"/>
      <c r="LCA287" s="1636"/>
      <c r="LCB287" s="1636"/>
      <c r="LCC287" s="1636"/>
      <c r="LCD287" s="1636"/>
      <c r="LCE287" s="1636"/>
      <c r="LCF287" s="1636"/>
      <c r="LCG287" s="1636"/>
      <c r="LCH287" s="1636"/>
      <c r="LCI287" s="1636"/>
      <c r="LCJ287" s="1636"/>
      <c r="LCK287" s="1636"/>
      <c r="LCL287" s="1636"/>
      <c r="LCM287" s="1636"/>
      <c r="LCN287" s="1636"/>
      <c r="LCO287" s="1636"/>
      <c r="LCP287" s="1636"/>
      <c r="LCQ287" s="1636"/>
      <c r="LCR287" s="1636"/>
      <c r="LCS287" s="1636"/>
      <c r="LCT287" s="1636"/>
      <c r="LCU287" s="1636"/>
      <c r="LCV287" s="1636"/>
      <c r="LCW287" s="1636"/>
      <c r="LCX287" s="1636"/>
      <c r="LCY287" s="1636"/>
      <c r="LCZ287" s="1636"/>
      <c r="LDA287" s="1636"/>
      <c r="LDB287" s="1636"/>
      <c r="LDC287" s="1636"/>
      <c r="LDD287" s="1636"/>
      <c r="LDE287" s="1636"/>
      <c r="LDF287" s="1636"/>
      <c r="LDG287" s="1636"/>
      <c r="LDH287" s="1636"/>
      <c r="LDI287" s="1636"/>
      <c r="LDJ287" s="1636"/>
      <c r="LDK287" s="1636"/>
      <c r="LDL287" s="1636"/>
      <c r="LDM287" s="1636"/>
      <c r="LDN287" s="1636"/>
      <c r="LDO287" s="1636"/>
      <c r="LDP287" s="1636"/>
      <c r="LDQ287" s="1636"/>
      <c r="LDR287" s="1636"/>
      <c r="LDS287" s="1636"/>
      <c r="LDT287" s="1636"/>
      <c r="LDU287" s="1636"/>
      <c r="LDV287" s="1636"/>
      <c r="LDW287" s="1636"/>
      <c r="LDX287" s="1636"/>
      <c r="LDY287" s="1636"/>
      <c r="LDZ287" s="1636"/>
      <c r="LEA287" s="1636"/>
      <c r="LEB287" s="1636"/>
      <c r="LEC287" s="1636"/>
      <c r="LED287" s="1636"/>
      <c r="LEE287" s="1636"/>
      <c r="LEF287" s="1636"/>
      <c r="LEG287" s="1636"/>
      <c r="LEH287" s="1636"/>
      <c r="LEI287" s="1636"/>
      <c r="LEJ287" s="1636"/>
      <c r="LEK287" s="1636"/>
      <c r="LEL287" s="1636"/>
      <c r="LEM287" s="1636"/>
      <c r="LEN287" s="1636"/>
      <c r="LEO287" s="1636"/>
      <c r="LEP287" s="1636"/>
      <c r="LEQ287" s="1636"/>
      <c r="LER287" s="1636"/>
      <c r="LES287" s="1636"/>
      <c r="LET287" s="1636"/>
      <c r="LEU287" s="1636"/>
      <c r="LEV287" s="1636"/>
      <c r="LEW287" s="1636"/>
      <c r="LEX287" s="1636"/>
      <c r="LEY287" s="1636"/>
      <c r="LEZ287" s="1636"/>
      <c r="LFA287" s="1636"/>
      <c r="LFB287" s="1636"/>
      <c r="LFC287" s="1636"/>
      <c r="LFD287" s="1636"/>
      <c r="LFE287" s="1636"/>
      <c r="LFF287" s="1636"/>
      <c r="LFG287" s="1636"/>
      <c r="LFH287" s="1636"/>
      <c r="LFI287" s="1636"/>
      <c r="LFJ287" s="1636"/>
      <c r="LFK287" s="1636"/>
      <c r="LFL287" s="1636"/>
      <c r="LFM287" s="1636"/>
      <c r="LFN287" s="1636"/>
      <c r="LFO287" s="1636"/>
      <c r="LFP287" s="1636"/>
      <c r="LFQ287" s="1636"/>
      <c r="LFR287" s="1636"/>
      <c r="LFS287" s="1636"/>
      <c r="LFT287" s="1636"/>
      <c r="LFU287" s="1636"/>
      <c r="LFV287" s="1636"/>
      <c r="LFW287" s="1636"/>
      <c r="LFX287" s="1636"/>
      <c r="LFY287" s="1636"/>
      <c r="LFZ287" s="1636"/>
      <c r="LGA287" s="1636"/>
      <c r="LGB287" s="1636"/>
      <c r="LGC287" s="1636"/>
      <c r="LGD287" s="1636"/>
      <c r="LGE287" s="1636"/>
      <c r="LGF287" s="1636"/>
      <c r="LGG287" s="1636"/>
      <c r="LGH287" s="1636"/>
      <c r="LGI287" s="1636"/>
      <c r="LGJ287" s="1636"/>
      <c r="LGK287" s="1636"/>
      <c r="LGL287" s="1636"/>
      <c r="LGM287" s="1636"/>
      <c r="LGN287" s="1636"/>
      <c r="LGO287" s="1636"/>
      <c r="LGP287" s="1636"/>
      <c r="LGQ287" s="1636"/>
      <c r="LGR287" s="1636"/>
      <c r="LGS287" s="1636"/>
      <c r="LGT287" s="1636"/>
      <c r="LGU287" s="1636"/>
      <c r="LGV287" s="1636"/>
      <c r="LGW287" s="1636"/>
      <c r="LGX287" s="1636"/>
      <c r="LGY287" s="1636"/>
      <c r="LGZ287" s="1636"/>
      <c r="LHA287" s="1636"/>
      <c r="LHB287" s="1636"/>
      <c r="LHC287" s="1636"/>
      <c r="LHD287" s="1636"/>
      <c r="LHE287" s="1636"/>
      <c r="LHF287" s="1636"/>
      <c r="LHG287" s="1636"/>
      <c r="LHH287" s="1636"/>
      <c r="LHI287" s="1636"/>
      <c r="LHJ287" s="1636"/>
      <c r="LHK287" s="1636"/>
      <c r="LHL287" s="1636"/>
      <c r="LHM287" s="1636"/>
      <c r="LHN287" s="1636"/>
      <c r="LHO287" s="1636"/>
      <c r="LHP287" s="1636"/>
      <c r="LHQ287" s="1636"/>
      <c r="LHR287" s="1636"/>
      <c r="LHS287" s="1636"/>
      <c r="LHT287" s="1636"/>
      <c r="LHU287" s="1636"/>
      <c r="LHV287" s="1636"/>
      <c r="LHW287" s="1636"/>
      <c r="LHX287" s="1636"/>
      <c r="LHY287" s="1636"/>
      <c r="LHZ287" s="1636"/>
      <c r="LIA287" s="1636"/>
      <c r="LIB287" s="1636"/>
      <c r="LIC287" s="1636"/>
      <c r="LID287" s="1636"/>
      <c r="LIE287" s="1636"/>
      <c r="LIF287" s="1636"/>
      <c r="LIG287" s="1636"/>
      <c r="LIH287" s="1636"/>
      <c r="LII287" s="1636"/>
      <c r="LIJ287" s="1636"/>
      <c r="LIK287" s="1636"/>
      <c r="LIL287" s="1636"/>
      <c r="LIM287" s="1636"/>
      <c r="LIN287" s="1636"/>
      <c r="LIO287" s="1636"/>
      <c r="LIP287" s="1636"/>
      <c r="LIQ287" s="1636"/>
      <c r="LIR287" s="1636"/>
      <c r="LIS287" s="1636"/>
      <c r="LIT287" s="1636"/>
      <c r="LIU287" s="1636"/>
      <c r="LIV287" s="1636"/>
      <c r="LIW287" s="1636"/>
      <c r="LIX287" s="1636"/>
      <c r="LIY287" s="1636"/>
      <c r="LIZ287" s="1636"/>
      <c r="LJA287" s="1636"/>
      <c r="LJB287" s="1636"/>
      <c r="LJC287" s="1636"/>
      <c r="LJD287" s="1636"/>
      <c r="LJE287" s="1636"/>
      <c r="LJF287" s="1636"/>
      <c r="LJG287" s="1636"/>
      <c r="LJH287" s="1636"/>
      <c r="LJI287" s="1636"/>
      <c r="LJJ287" s="1636"/>
      <c r="LJK287" s="1636"/>
      <c r="LJL287" s="1636"/>
      <c r="LJM287" s="1636"/>
      <c r="LJN287" s="1636"/>
      <c r="LJO287" s="1636"/>
      <c r="LJP287" s="1636"/>
      <c r="LJQ287" s="1636"/>
      <c r="LJR287" s="1636"/>
      <c r="LJS287" s="1636"/>
      <c r="LJT287" s="1636"/>
      <c r="LJU287" s="1636"/>
      <c r="LJV287" s="1636"/>
      <c r="LJW287" s="1636"/>
      <c r="LJX287" s="1636"/>
      <c r="LJY287" s="1636"/>
      <c r="LJZ287" s="1636"/>
      <c r="LKA287" s="1636"/>
      <c r="LKB287" s="1636"/>
      <c r="LKC287" s="1636"/>
      <c r="LKD287" s="1636"/>
      <c r="LKE287" s="1636"/>
      <c r="LKF287" s="1636"/>
      <c r="LKG287" s="1636"/>
      <c r="LKH287" s="1636"/>
      <c r="LKI287" s="1636"/>
      <c r="LKJ287" s="1636"/>
      <c r="LKK287" s="1636"/>
      <c r="LKL287" s="1636"/>
      <c r="LKM287" s="1636"/>
      <c r="LKN287" s="1636"/>
      <c r="LKO287" s="1636"/>
      <c r="LKP287" s="1636"/>
      <c r="LKQ287" s="1636"/>
      <c r="LKR287" s="1636"/>
      <c r="LKS287" s="1636"/>
      <c r="LKT287" s="1636"/>
      <c r="LKU287" s="1636"/>
      <c r="LKV287" s="1636"/>
      <c r="LKW287" s="1636"/>
      <c r="LKX287" s="1636"/>
      <c r="LKY287" s="1636"/>
      <c r="LKZ287" s="1636"/>
      <c r="LLA287" s="1636"/>
      <c r="LLB287" s="1636"/>
      <c r="LLC287" s="1636"/>
      <c r="LLD287" s="1636"/>
      <c r="LLE287" s="1636"/>
      <c r="LLF287" s="1636"/>
      <c r="LLG287" s="1636"/>
      <c r="LLH287" s="1636"/>
      <c r="LLI287" s="1636"/>
      <c r="LLJ287" s="1636"/>
      <c r="LLK287" s="1636"/>
      <c r="LLL287" s="1636"/>
      <c r="LLM287" s="1636"/>
      <c r="LLN287" s="1636"/>
      <c r="LLO287" s="1636"/>
      <c r="LLP287" s="1636"/>
      <c r="LLQ287" s="1636"/>
      <c r="LLR287" s="1636"/>
      <c r="LLS287" s="1636"/>
      <c r="LLT287" s="1636"/>
      <c r="LLU287" s="1636"/>
      <c r="LLV287" s="1636"/>
      <c r="LLW287" s="1636"/>
      <c r="LLX287" s="1636"/>
      <c r="LLY287" s="1636"/>
      <c r="LLZ287" s="1636"/>
      <c r="LMA287" s="1636"/>
      <c r="LMB287" s="1636"/>
      <c r="LMC287" s="1636"/>
      <c r="LMD287" s="1636"/>
      <c r="LME287" s="1636"/>
      <c r="LMF287" s="1636"/>
      <c r="LMG287" s="1636"/>
      <c r="LMH287" s="1636"/>
      <c r="LMI287" s="1636"/>
      <c r="LMJ287" s="1636"/>
      <c r="LMK287" s="1636"/>
      <c r="LML287" s="1636"/>
      <c r="LMM287" s="1636"/>
      <c r="LMN287" s="1636"/>
      <c r="LMO287" s="1636"/>
      <c r="LMP287" s="1636"/>
      <c r="LMQ287" s="1636"/>
      <c r="LMR287" s="1636"/>
      <c r="LMS287" s="1636"/>
      <c r="LMT287" s="1636"/>
      <c r="LMU287" s="1636"/>
      <c r="LMV287" s="1636"/>
      <c r="LMW287" s="1636"/>
      <c r="LMX287" s="1636"/>
      <c r="LMY287" s="1636"/>
      <c r="LMZ287" s="1636"/>
      <c r="LNA287" s="1636"/>
      <c r="LNB287" s="1636"/>
      <c r="LNC287" s="1636"/>
      <c r="LND287" s="1636"/>
      <c r="LNE287" s="1636"/>
      <c r="LNF287" s="1636"/>
      <c r="LNG287" s="1636"/>
      <c r="LNH287" s="1636"/>
      <c r="LNI287" s="1636"/>
      <c r="LNJ287" s="1636"/>
      <c r="LNK287" s="1636"/>
      <c r="LNL287" s="1636"/>
      <c r="LNM287" s="1636"/>
      <c r="LNN287" s="1636"/>
      <c r="LNO287" s="1636"/>
      <c r="LNP287" s="1636"/>
      <c r="LNQ287" s="1636"/>
      <c r="LNR287" s="1636"/>
      <c r="LNS287" s="1636"/>
      <c r="LNT287" s="1636"/>
      <c r="LNU287" s="1636"/>
      <c r="LNV287" s="1636"/>
      <c r="LNW287" s="1636"/>
      <c r="LNX287" s="1636"/>
      <c r="LNY287" s="1636"/>
      <c r="LNZ287" s="1636"/>
      <c r="LOA287" s="1636"/>
      <c r="LOB287" s="1636"/>
      <c r="LOC287" s="1636"/>
      <c r="LOD287" s="1636"/>
      <c r="LOE287" s="1636"/>
      <c r="LOF287" s="1636"/>
      <c r="LOG287" s="1636"/>
      <c r="LOH287" s="1636"/>
      <c r="LOI287" s="1636"/>
      <c r="LOJ287" s="1636"/>
      <c r="LOK287" s="1636"/>
      <c r="LOL287" s="1636"/>
      <c r="LOM287" s="1636"/>
      <c r="LON287" s="1636"/>
      <c r="LOO287" s="1636"/>
      <c r="LOP287" s="1636"/>
      <c r="LOQ287" s="1636"/>
      <c r="LOR287" s="1636"/>
      <c r="LOS287" s="1636"/>
      <c r="LOT287" s="1636"/>
      <c r="LOU287" s="1636"/>
      <c r="LOV287" s="1636"/>
      <c r="LOW287" s="1636"/>
      <c r="LOX287" s="1636"/>
      <c r="LOY287" s="1636"/>
      <c r="LOZ287" s="1636"/>
      <c r="LPA287" s="1636"/>
      <c r="LPB287" s="1636"/>
      <c r="LPC287" s="1636"/>
      <c r="LPD287" s="1636"/>
      <c r="LPE287" s="1636"/>
      <c r="LPF287" s="1636"/>
      <c r="LPG287" s="1636"/>
      <c r="LPH287" s="1636"/>
      <c r="LPI287" s="1636"/>
      <c r="LPJ287" s="1636"/>
      <c r="LPK287" s="1636"/>
      <c r="LPL287" s="1636"/>
      <c r="LPM287" s="1636"/>
      <c r="LPN287" s="1636"/>
      <c r="LPO287" s="1636"/>
      <c r="LPP287" s="1636"/>
      <c r="LPQ287" s="1636"/>
      <c r="LPR287" s="1636"/>
      <c r="LPS287" s="1636"/>
      <c r="LPT287" s="1636"/>
      <c r="LPU287" s="1636"/>
      <c r="LPV287" s="1636"/>
      <c r="LPW287" s="1636"/>
      <c r="LPX287" s="1636"/>
      <c r="LPY287" s="1636"/>
      <c r="LPZ287" s="1636"/>
      <c r="LQA287" s="1636"/>
      <c r="LQB287" s="1636"/>
      <c r="LQC287" s="1636"/>
      <c r="LQD287" s="1636"/>
      <c r="LQE287" s="1636"/>
      <c r="LQF287" s="1636"/>
      <c r="LQG287" s="1636"/>
      <c r="LQH287" s="1636"/>
      <c r="LQI287" s="1636"/>
      <c r="LQJ287" s="1636"/>
      <c r="LQK287" s="1636"/>
      <c r="LQL287" s="1636"/>
      <c r="LQM287" s="1636"/>
      <c r="LQN287" s="1636"/>
      <c r="LQO287" s="1636"/>
      <c r="LQP287" s="1636"/>
      <c r="LQQ287" s="1636"/>
      <c r="LQR287" s="1636"/>
      <c r="LQS287" s="1636"/>
      <c r="LQT287" s="1636"/>
      <c r="LQU287" s="1636"/>
      <c r="LQV287" s="1636"/>
      <c r="LQW287" s="1636"/>
      <c r="LQX287" s="1636"/>
      <c r="LQY287" s="1636"/>
      <c r="LQZ287" s="1636"/>
      <c r="LRA287" s="1636"/>
      <c r="LRB287" s="1636"/>
      <c r="LRC287" s="1636"/>
      <c r="LRD287" s="1636"/>
      <c r="LRE287" s="1636"/>
      <c r="LRF287" s="1636"/>
      <c r="LRG287" s="1636"/>
      <c r="LRH287" s="1636"/>
      <c r="LRI287" s="1636"/>
      <c r="LRJ287" s="1636"/>
      <c r="LRK287" s="1636"/>
      <c r="LRL287" s="1636"/>
      <c r="LRM287" s="1636"/>
      <c r="LRN287" s="1636"/>
      <c r="LRO287" s="1636"/>
      <c r="LRP287" s="1636"/>
      <c r="LRQ287" s="1636"/>
      <c r="LRR287" s="1636"/>
      <c r="LRS287" s="1636"/>
      <c r="LRT287" s="1636"/>
      <c r="LRU287" s="1636"/>
      <c r="LRV287" s="1636"/>
      <c r="LRW287" s="1636"/>
      <c r="LRX287" s="1636"/>
      <c r="LRY287" s="1636"/>
      <c r="LRZ287" s="1636"/>
      <c r="LSA287" s="1636"/>
      <c r="LSB287" s="1636"/>
      <c r="LSC287" s="1636"/>
      <c r="LSD287" s="1636"/>
      <c r="LSE287" s="1636"/>
      <c r="LSF287" s="1636"/>
      <c r="LSG287" s="1636"/>
      <c r="LSH287" s="1636"/>
      <c r="LSI287" s="1636"/>
      <c r="LSJ287" s="1636"/>
      <c r="LSK287" s="1636"/>
      <c r="LSL287" s="1636"/>
      <c r="LSM287" s="1636"/>
      <c r="LSN287" s="1636"/>
      <c r="LSO287" s="1636"/>
      <c r="LSP287" s="1636"/>
      <c r="LSQ287" s="1636"/>
      <c r="LSR287" s="1636"/>
      <c r="LSS287" s="1636"/>
      <c r="LST287" s="1636"/>
      <c r="LSU287" s="1636"/>
      <c r="LSV287" s="1636"/>
      <c r="LSW287" s="1636"/>
      <c r="LSX287" s="1636"/>
      <c r="LSY287" s="1636"/>
      <c r="LSZ287" s="1636"/>
      <c r="LTA287" s="1636"/>
      <c r="LTB287" s="1636"/>
      <c r="LTC287" s="1636"/>
      <c r="LTD287" s="1636"/>
      <c r="LTE287" s="1636"/>
      <c r="LTF287" s="1636"/>
      <c r="LTG287" s="1636"/>
      <c r="LTH287" s="1636"/>
      <c r="LTI287" s="1636"/>
      <c r="LTJ287" s="1636"/>
      <c r="LTK287" s="1636"/>
      <c r="LTL287" s="1636"/>
      <c r="LTM287" s="1636"/>
      <c r="LTN287" s="1636"/>
      <c r="LTO287" s="1636"/>
      <c r="LTP287" s="1636"/>
      <c r="LTQ287" s="1636"/>
      <c r="LTR287" s="1636"/>
      <c r="LTS287" s="1636"/>
      <c r="LTT287" s="1636"/>
      <c r="LTU287" s="1636"/>
      <c r="LTV287" s="1636"/>
      <c r="LTW287" s="1636"/>
      <c r="LTX287" s="1636"/>
      <c r="LTY287" s="1636"/>
      <c r="LTZ287" s="1636"/>
      <c r="LUA287" s="1636"/>
      <c r="LUB287" s="1636"/>
      <c r="LUC287" s="1636"/>
      <c r="LUD287" s="1636"/>
      <c r="LUE287" s="1636"/>
      <c r="LUF287" s="1636"/>
      <c r="LUG287" s="1636"/>
      <c r="LUH287" s="1636"/>
      <c r="LUI287" s="1636"/>
      <c r="LUJ287" s="1636"/>
      <c r="LUK287" s="1636"/>
      <c r="LUL287" s="1636"/>
      <c r="LUM287" s="1636"/>
      <c r="LUN287" s="1636"/>
      <c r="LUO287" s="1636"/>
      <c r="LUP287" s="1636"/>
      <c r="LUQ287" s="1636"/>
      <c r="LUR287" s="1636"/>
      <c r="LUS287" s="1636"/>
      <c r="LUT287" s="1636"/>
      <c r="LUU287" s="1636"/>
      <c r="LUV287" s="1636"/>
      <c r="LUW287" s="1636"/>
      <c r="LUX287" s="1636"/>
      <c r="LUY287" s="1636"/>
      <c r="LUZ287" s="1636"/>
      <c r="LVA287" s="1636"/>
      <c r="LVB287" s="1636"/>
      <c r="LVC287" s="1636"/>
      <c r="LVD287" s="1636"/>
      <c r="LVE287" s="1636"/>
      <c r="LVF287" s="1636"/>
      <c r="LVG287" s="1636"/>
      <c r="LVH287" s="1636"/>
      <c r="LVI287" s="1636"/>
      <c r="LVJ287" s="1636"/>
      <c r="LVK287" s="1636"/>
      <c r="LVL287" s="1636"/>
      <c r="LVM287" s="1636"/>
      <c r="LVN287" s="1636"/>
      <c r="LVO287" s="1636"/>
      <c r="LVP287" s="1636"/>
      <c r="LVQ287" s="1636"/>
      <c r="LVR287" s="1636"/>
      <c r="LVS287" s="1636"/>
      <c r="LVT287" s="1636"/>
      <c r="LVU287" s="1636"/>
      <c r="LVV287" s="1636"/>
      <c r="LVW287" s="1636"/>
      <c r="LVX287" s="1636"/>
      <c r="LVY287" s="1636"/>
      <c r="LVZ287" s="1636"/>
      <c r="LWA287" s="1636"/>
      <c r="LWB287" s="1636"/>
      <c r="LWC287" s="1636"/>
      <c r="LWD287" s="1636"/>
      <c r="LWE287" s="1636"/>
      <c r="LWF287" s="1636"/>
      <c r="LWG287" s="1636"/>
      <c r="LWH287" s="1636"/>
      <c r="LWI287" s="1636"/>
      <c r="LWJ287" s="1636"/>
      <c r="LWK287" s="1636"/>
      <c r="LWL287" s="1636"/>
      <c r="LWM287" s="1636"/>
      <c r="LWN287" s="1636"/>
      <c r="LWO287" s="1636"/>
      <c r="LWP287" s="1636"/>
      <c r="LWQ287" s="1636"/>
      <c r="LWR287" s="1636"/>
      <c r="LWS287" s="1636"/>
      <c r="LWT287" s="1636"/>
      <c r="LWU287" s="1636"/>
      <c r="LWV287" s="1636"/>
      <c r="LWW287" s="1636"/>
      <c r="LWX287" s="1636"/>
      <c r="LWY287" s="1636"/>
      <c r="LWZ287" s="1636"/>
      <c r="LXA287" s="1636"/>
      <c r="LXB287" s="1636"/>
      <c r="LXC287" s="1636"/>
      <c r="LXD287" s="1636"/>
      <c r="LXE287" s="1636"/>
      <c r="LXF287" s="1636"/>
      <c r="LXG287" s="1636"/>
      <c r="LXH287" s="1636"/>
      <c r="LXI287" s="1636"/>
      <c r="LXJ287" s="1636"/>
      <c r="LXK287" s="1636"/>
      <c r="LXL287" s="1636"/>
      <c r="LXM287" s="1636"/>
      <c r="LXN287" s="1636"/>
      <c r="LXO287" s="1636"/>
      <c r="LXP287" s="1636"/>
      <c r="LXQ287" s="1636"/>
      <c r="LXR287" s="1636"/>
      <c r="LXS287" s="1636"/>
      <c r="LXT287" s="1636"/>
      <c r="LXU287" s="1636"/>
      <c r="LXV287" s="1636"/>
      <c r="LXW287" s="1636"/>
      <c r="LXX287" s="1636"/>
      <c r="LXY287" s="1636"/>
      <c r="LXZ287" s="1636"/>
      <c r="LYA287" s="1636"/>
      <c r="LYB287" s="1636"/>
      <c r="LYC287" s="1636"/>
      <c r="LYD287" s="1636"/>
      <c r="LYE287" s="1636"/>
      <c r="LYF287" s="1636"/>
      <c r="LYG287" s="1636"/>
      <c r="LYH287" s="1636"/>
      <c r="LYI287" s="1636"/>
      <c r="LYJ287" s="1636"/>
      <c r="LYK287" s="1636"/>
      <c r="LYL287" s="1636"/>
      <c r="LYM287" s="1636"/>
      <c r="LYN287" s="1636"/>
      <c r="LYO287" s="1636"/>
      <c r="LYP287" s="1636"/>
      <c r="LYQ287" s="1636"/>
      <c r="LYR287" s="1636"/>
      <c r="LYS287" s="1636"/>
      <c r="LYT287" s="1636"/>
      <c r="LYU287" s="1636"/>
      <c r="LYV287" s="1636"/>
      <c r="LYW287" s="1636"/>
      <c r="LYX287" s="1636"/>
      <c r="LYY287" s="1636"/>
      <c r="LYZ287" s="1636"/>
      <c r="LZA287" s="1636"/>
      <c r="LZB287" s="1636"/>
      <c r="LZC287" s="1636"/>
      <c r="LZD287" s="1636"/>
      <c r="LZE287" s="1636"/>
      <c r="LZF287" s="1636"/>
      <c r="LZG287" s="1636"/>
      <c r="LZH287" s="1636"/>
      <c r="LZI287" s="1636"/>
      <c r="LZJ287" s="1636"/>
      <c r="LZK287" s="1636"/>
      <c r="LZL287" s="1636"/>
      <c r="LZM287" s="1636"/>
      <c r="LZN287" s="1636"/>
      <c r="LZO287" s="1636"/>
      <c r="LZP287" s="1636"/>
      <c r="LZQ287" s="1636"/>
      <c r="LZR287" s="1636"/>
      <c r="LZS287" s="1636"/>
      <c r="LZT287" s="1636"/>
      <c r="LZU287" s="1636"/>
      <c r="LZV287" s="1636"/>
      <c r="LZW287" s="1636"/>
      <c r="LZX287" s="1636"/>
      <c r="LZY287" s="1636"/>
      <c r="LZZ287" s="1636"/>
      <c r="MAA287" s="1636"/>
      <c r="MAB287" s="1636"/>
      <c r="MAC287" s="1636"/>
      <c r="MAD287" s="1636"/>
      <c r="MAE287" s="1636"/>
      <c r="MAF287" s="1636"/>
      <c r="MAG287" s="1636"/>
      <c r="MAH287" s="1636"/>
      <c r="MAI287" s="1636"/>
      <c r="MAJ287" s="1636"/>
      <c r="MAK287" s="1636"/>
      <c r="MAL287" s="1636"/>
      <c r="MAM287" s="1636"/>
      <c r="MAN287" s="1636"/>
      <c r="MAO287" s="1636"/>
      <c r="MAP287" s="1636"/>
      <c r="MAQ287" s="1636"/>
      <c r="MAR287" s="1636"/>
      <c r="MAS287" s="1636"/>
      <c r="MAT287" s="1636"/>
      <c r="MAU287" s="1636"/>
      <c r="MAV287" s="1636"/>
      <c r="MAW287" s="1636"/>
      <c r="MAX287" s="1636"/>
      <c r="MAY287" s="1636"/>
      <c r="MAZ287" s="1636"/>
      <c r="MBA287" s="1636"/>
      <c r="MBB287" s="1636"/>
      <c r="MBC287" s="1636"/>
      <c r="MBD287" s="1636"/>
      <c r="MBE287" s="1636"/>
      <c r="MBF287" s="1636"/>
      <c r="MBG287" s="1636"/>
      <c r="MBH287" s="1636"/>
      <c r="MBI287" s="1636"/>
      <c r="MBJ287" s="1636"/>
      <c r="MBK287" s="1636"/>
      <c r="MBL287" s="1636"/>
      <c r="MBM287" s="1636"/>
      <c r="MBN287" s="1636"/>
      <c r="MBO287" s="1636"/>
      <c r="MBP287" s="1636"/>
      <c r="MBQ287" s="1636"/>
      <c r="MBR287" s="1636"/>
      <c r="MBS287" s="1636"/>
      <c r="MBT287" s="1636"/>
      <c r="MBU287" s="1636"/>
      <c r="MBV287" s="1636"/>
      <c r="MBW287" s="1636"/>
      <c r="MBX287" s="1636"/>
      <c r="MBY287" s="1636"/>
      <c r="MBZ287" s="1636"/>
      <c r="MCA287" s="1636"/>
      <c r="MCB287" s="1636"/>
      <c r="MCC287" s="1636"/>
      <c r="MCD287" s="1636"/>
      <c r="MCE287" s="1636"/>
      <c r="MCF287" s="1636"/>
      <c r="MCG287" s="1636"/>
      <c r="MCH287" s="1636"/>
      <c r="MCI287" s="1636"/>
      <c r="MCJ287" s="1636"/>
      <c r="MCK287" s="1636"/>
      <c r="MCL287" s="1636"/>
      <c r="MCM287" s="1636"/>
      <c r="MCN287" s="1636"/>
      <c r="MCO287" s="1636"/>
      <c r="MCP287" s="1636"/>
      <c r="MCQ287" s="1636"/>
      <c r="MCR287" s="1636"/>
      <c r="MCS287" s="1636"/>
      <c r="MCT287" s="1636"/>
      <c r="MCU287" s="1636"/>
      <c r="MCV287" s="1636"/>
      <c r="MCW287" s="1636"/>
      <c r="MCX287" s="1636"/>
      <c r="MCY287" s="1636"/>
      <c r="MCZ287" s="1636"/>
      <c r="MDA287" s="1636"/>
      <c r="MDB287" s="1636"/>
      <c r="MDC287" s="1636"/>
      <c r="MDD287" s="1636"/>
      <c r="MDE287" s="1636"/>
      <c r="MDF287" s="1636"/>
      <c r="MDG287" s="1636"/>
      <c r="MDH287" s="1636"/>
      <c r="MDI287" s="1636"/>
      <c r="MDJ287" s="1636"/>
      <c r="MDK287" s="1636"/>
      <c r="MDL287" s="1636"/>
      <c r="MDM287" s="1636"/>
      <c r="MDN287" s="1636"/>
      <c r="MDO287" s="1636"/>
      <c r="MDP287" s="1636"/>
      <c r="MDQ287" s="1636"/>
      <c r="MDR287" s="1636"/>
      <c r="MDS287" s="1636"/>
      <c r="MDT287" s="1636"/>
      <c r="MDU287" s="1636"/>
      <c r="MDV287" s="1636"/>
      <c r="MDW287" s="1636"/>
      <c r="MDX287" s="1636"/>
      <c r="MDY287" s="1636"/>
      <c r="MDZ287" s="1636"/>
      <c r="MEA287" s="1636"/>
      <c r="MEB287" s="1636"/>
      <c r="MEC287" s="1636"/>
      <c r="MED287" s="1636"/>
      <c r="MEE287" s="1636"/>
      <c r="MEF287" s="1636"/>
      <c r="MEG287" s="1636"/>
      <c r="MEH287" s="1636"/>
      <c r="MEI287" s="1636"/>
      <c r="MEJ287" s="1636"/>
      <c r="MEK287" s="1636"/>
      <c r="MEL287" s="1636"/>
      <c r="MEM287" s="1636"/>
      <c r="MEN287" s="1636"/>
      <c r="MEO287" s="1636"/>
      <c r="MEP287" s="1636"/>
      <c r="MEQ287" s="1636"/>
      <c r="MER287" s="1636"/>
      <c r="MES287" s="1636"/>
      <c r="MET287" s="1636"/>
      <c r="MEU287" s="1636"/>
      <c r="MEV287" s="1636"/>
      <c r="MEW287" s="1636"/>
      <c r="MEX287" s="1636"/>
      <c r="MEY287" s="1636"/>
      <c r="MEZ287" s="1636"/>
      <c r="MFA287" s="1636"/>
      <c r="MFB287" s="1636"/>
      <c r="MFC287" s="1636"/>
      <c r="MFD287" s="1636"/>
      <c r="MFE287" s="1636"/>
      <c r="MFF287" s="1636"/>
      <c r="MFG287" s="1636"/>
      <c r="MFH287" s="1636"/>
      <c r="MFI287" s="1636"/>
      <c r="MFJ287" s="1636"/>
      <c r="MFK287" s="1636"/>
      <c r="MFL287" s="1636"/>
      <c r="MFM287" s="1636"/>
      <c r="MFN287" s="1636"/>
      <c r="MFO287" s="1636"/>
      <c r="MFP287" s="1636"/>
      <c r="MFQ287" s="1636"/>
      <c r="MFR287" s="1636"/>
      <c r="MFS287" s="1636"/>
      <c r="MFT287" s="1636"/>
      <c r="MFU287" s="1636"/>
      <c r="MFV287" s="1636"/>
      <c r="MFW287" s="1636"/>
      <c r="MFX287" s="1636"/>
      <c r="MFY287" s="1636"/>
      <c r="MFZ287" s="1636"/>
      <c r="MGA287" s="1636"/>
      <c r="MGB287" s="1636"/>
      <c r="MGC287" s="1636"/>
      <c r="MGD287" s="1636"/>
      <c r="MGE287" s="1636"/>
      <c r="MGF287" s="1636"/>
      <c r="MGG287" s="1636"/>
      <c r="MGH287" s="1636"/>
      <c r="MGI287" s="1636"/>
      <c r="MGJ287" s="1636"/>
      <c r="MGK287" s="1636"/>
      <c r="MGL287" s="1636"/>
      <c r="MGM287" s="1636"/>
      <c r="MGN287" s="1636"/>
      <c r="MGO287" s="1636"/>
      <c r="MGP287" s="1636"/>
      <c r="MGQ287" s="1636"/>
      <c r="MGR287" s="1636"/>
      <c r="MGS287" s="1636"/>
      <c r="MGT287" s="1636"/>
      <c r="MGU287" s="1636"/>
      <c r="MGV287" s="1636"/>
      <c r="MGW287" s="1636"/>
      <c r="MGX287" s="1636"/>
      <c r="MGY287" s="1636"/>
      <c r="MGZ287" s="1636"/>
      <c r="MHA287" s="1636"/>
      <c r="MHB287" s="1636"/>
      <c r="MHC287" s="1636"/>
      <c r="MHD287" s="1636"/>
      <c r="MHE287" s="1636"/>
      <c r="MHF287" s="1636"/>
      <c r="MHG287" s="1636"/>
      <c r="MHH287" s="1636"/>
      <c r="MHI287" s="1636"/>
      <c r="MHJ287" s="1636"/>
      <c r="MHK287" s="1636"/>
      <c r="MHL287" s="1636"/>
      <c r="MHM287" s="1636"/>
      <c r="MHN287" s="1636"/>
      <c r="MHO287" s="1636"/>
      <c r="MHP287" s="1636"/>
      <c r="MHQ287" s="1636"/>
      <c r="MHR287" s="1636"/>
      <c r="MHS287" s="1636"/>
      <c r="MHT287" s="1636"/>
      <c r="MHU287" s="1636"/>
      <c r="MHV287" s="1636"/>
      <c r="MHW287" s="1636"/>
      <c r="MHX287" s="1636"/>
      <c r="MHY287" s="1636"/>
      <c r="MHZ287" s="1636"/>
      <c r="MIA287" s="1636"/>
      <c r="MIB287" s="1636"/>
      <c r="MIC287" s="1636"/>
      <c r="MID287" s="1636"/>
      <c r="MIE287" s="1636"/>
      <c r="MIF287" s="1636"/>
      <c r="MIG287" s="1636"/>
      <c r="MIH287" s="1636"/>
      <c r="MII287" s="1636"/>
      <c r="MIJ287" s="1636"/>
      <c r="MIK287" s="1636"/>
      <c r="MIL287" s="1636"/>
      <c r="MIM287" s="1636"/>
      <c r="MIN287" s="1636"/>
      <c r="MIO287" s="1636"/>
      <c r="MIP287" s="1636"/>
      <c r="MIQ287" s="1636"/>
      <c r="MIR287" s="1636"/>
      <c r="MIS287" s="1636"/>
      <c r="MIT287" s="1636"/>
      <c r="MIU287" s="1636"/>
      <c r="MIV287" s="1636"/>
      <c r="MIW287" s="1636"/>
      <c r="MIX287" s="1636"/>
      <c r="MIY287" s="1636"/>
      <c r="MIZ287" s="1636"/>
      <c r="MJA287" s="1636"/>
      <c r="MJB287" s="1636"/>
      <c r="MJC287" s="1636"/>
      <c r="MJD287" s="1636"/>
      <c r="MJE287" s="1636"/>
      <c r="MJF287" s="1636"/>
      <c r="MJG287" s="1636"/>
      <c r="MJH287" s="1636"/>
      <c r="MJI287" s="1636"/>
      <c r="MJJ287" s="1636"/>
      <c r="MJK287" s="1636"/>
      <c r="MJL287" s="1636"/>
      <c r="MJM287" s="1636"/>
      <c r="MJN287" s="1636"/>
      <c r="MJO287" s="1636"/>
      <c r="MJP287" s="1636"/>
      <c r="MJQ287" s="1636"/>
      <c r="MJR287" s="1636"/>
      <c r="MJS287" s="1636"/>
      <c r="MJT287" s="1636"/>
      <c r="MJU287" s="1636"/>
      <c r="MJV287" s="1636"/>
      <c r="MJW287" s="1636"/>
      <c r="MJX287" s="1636"/>
      <c r="MJY287" s="1636"/>
      <c r="MJZ287" s="1636"/>
      <c r="MKA287" s="1636"/>
      <c r="MKB287" s="1636"/>
      <c r="MKC287" s="1636"/>
      <c r="MKD287" s="1636"/>
      <c r="MKE287" s="1636"/>
      <c r="MKF287" s="1636"/>
      <c r="MKG287" s="1636"/>
      <c r="MKH287" s="1636"/>
      <c r="MKI287" s="1636"/>
      <c r="MKJ287" s="1636"/>
      <c r="MKK287" s="1636"/>
      <c r="MKL287" s="1636"/>
      <c r="MKM287" s="1636"/>
      <c r="MKN287" s="1636"/>
      <c r="MKO287" s="1636"/>
      <c r="MKP287" s="1636"/>
      <c r="MKQ287" s="1636"/>
      <c r="MKR287" s="1636"/>
      <c r="MKS287" s="1636"/>
      <c r="MKT287" s="1636"/>
      <c r="MKU287" s="1636"/>
      <c r="MKV287" s="1636"/>
      <c r="MKW287" s="1636"/>
      <c r="MKX287" s="1636"/>
      <c r="MKY287" s="1636"/>
      <c r="MKZ287" s="1636"/>
      <c r="MLA287" s="1636"/>
      <c r="MLB287" s="1636"/>
      <c r="MLC287" s="1636"/>
      <c r="MLD287" s="1636"/>
      <c r="MLE287" s="1636"/>
      <c r="MLF287" s="1636"/>
      <c r="MLG287" s="1636"/>
      <c r="MLH287" s="1636"/>
      <c r="MLI287" s="1636"/>
      <c r="MLJ287" s="1636"/>
      <c r="MLK287" s="1636"/>
      <c r="MLL287" s="1636"/>
      <c r="MLM287" s="1636"/>
      <c r="MLN287" s="1636"/>
      <c r="MLO287" s="1636"/>
      <c r="MLP287" s="1636"/>
      <c r="MLQ287" s="1636"/>
      <c r="MLR287" s="1636"/>
      <c r="MLS287" s="1636"/>
      <c r="MLT287" s="1636"/>
      <c r="MLU287" s="1636"/>
      <c r="MLV287" s="1636"/>
      <c r="MLW287" s="1636"/>
      <c r="MLX287" s="1636"/>
      <c r="MLY287" s="1636"/>
      <c r="MLZ287" s="1636"/>
      <c r="MMA287" s="1636"/>
      <c r="MMB287" s="1636"/>
      <c r="MMC287" s="1636"/>
      <c r="MMD287" s="1636"/>
      <c r="MME287" s="1636"/>
      <c r="MMF287" s="1636"/>
      <c r="MMG287" s="1636"/>
      <c r="MMH287" s="1636"/>
      <c r="MMI287" s="1636"/>
      <c r="MMJ287" s="1636"/>
      <c r="MMK287" s="1636"/>
      <c r="MML287" s="1636"/>
      <c r="MMM287" s="1636"/>
      <c r="MMN287" s="1636"/>
      <c r="MMO287" s="1636"/>
      <c r="MMP287" s="1636"/>
      <c r="MMQ287" s="1636"/>
      <c r="MMR287" s="1636"/>
      <c r="MMS287" s="1636"/>
      <c r="MMT287" s="1636"/>
      <c r="MMU287" s="1636"/>
      <c r="MMV287" s="1636"/>
      <c r="MMW287" s="1636"/>
      <c r="MMX287" s="1636"/>
      <c r="MMY287" s="1636"/>
      <c r="MMZ287" s="1636"/>
      <c r="MNA287" s="1636"/>
      <c r="MNB287" s="1636"/>
      <c r="MNC287" s="1636"/>
      <c r="MND287" s="1636"/>
      <c r="MNE287" s="1636"/>
      <c r="MNF287" s="1636"/>
      <c r="MNG287" s="1636"/>
      <c r="MNH287" s="1636"/>
      <c r="MNI287" s="1636"/>
      <c r="MNJ287" s="1636"/>
      <c r="MNK287" s="1636"/>
      <c r="MNL287" s="1636"/>
      <c r="MNM287" s="1636"/>
      <c r="MNN287" s="1636"/>
      <c r="MNO287" s="1636"/>
      <c r="MNP287" s="1636"/>
      <c r="MNQ287" s="1636"/>
      <c r="MNR287" s="1636"/>
      <c r="MNS287" s="1636"/>
      <c r="MNT287" s="1636"/>
      <c r="MNU287" s="1636"/>
      <c r="MNV287" s="1636"/>
      <c r="MNW287" s="1636"/>
      <c r="MNX287" s="1636"/>
      <c r="MNY287" s="1636"/>
      <c r="MNZ287" s="1636"/>
      <c r="MOA287" s="1636"/>
      <c r="MOB287" s="1636"/>
      <c r="MOC287" s="1636"/>
      <c r="MOD287" s="1636"/>
      <c r="MOE287" s="1636"/>
      <c r="MOF287" s="1636"/>
      <c r="MOG287" s="1636"/>
      <c r="MOH287" s="1636"/>
      <c r="MOI287" s="1636"/>
      <c r="MOJ287" s="1636"/>
      <c r="MOK287" s="1636"/>
      <c r="MOL287" s="1636"/>
      <c r="MOM287" s="1636"/>
      <c r="MON287" s="1636"/>
      <c r="MOO287" s="1636"/>
      <c r="MOP287" s="1636"/>
      <c r="MOQ287" s="1636"/>
      <c r="MOR287" s="1636"/>
      <c r="MOS287" s="1636"/>
      <c r="MOT287" s="1636"/>
      <c r="MOU287" s="1636"/>
      <c r="MOV287" s="1636"/>
      <c r="MOW287" s="1636"/>
      <c r="MOX287" s="1636"/>
      <c r="MOY287" s="1636"/>
      <c r="MOZ287" s="1636"/>
      <c r="MPA287" s="1636"/>
      <c r="MPB287" s="1636"/>
      <c r="MPC287" s="1636"/>
      <c r="MPD287" s="1636"/>
      <c r="MPE287" s="1636"/>
      <c r="MPF287" s="1636"/>
      <c r="MPG287" s="1636"/>
      <c r="MPH287" s="1636"/>
      <c r="MPI287" s="1636"/>
      <c r="MPJ287" s="1636"/>
      <c r="MPK287" s="1636"/>
      <c r="MPL287" s="1636"/>
      <c r="MPM287" s="1636"/>
      <c r="MPN287" s="1636"/>
      <c r="MPO287" s="1636"/>
      <c r="MPP287" s="1636"/>
      <c r="MPQ287" s="1636"/>
      <c r="MPR287" s="1636"/>
      <c r="MPS287" s="1636"/>
      <c r="MPT287" s="1636"/>
      <c r="MPU287" s="1636"/>
      <c r="MPV287" s="1636"/>
      <c r="MPW287" s="1636"/>
      <c r="MPX287" s="1636"/>
      <c r="MPY287" s="1636"/>
      <c r="MPZ287" s="1636"/>
      <c r="MQA287" s="1636"/>
      <c r="MQB287" s="1636"/>
      <c r="MQC287" s="1636"/>
      <c r="MQD287" s="1636"/>
      <c r="MQE287" s="1636"/>
      <c r="MQF287" s="1636"/>
      <c r="MQG287" s="1636"/>
      <c r="MQH287" s="1636"/>
      <c r="MQI287" s="1636"/>
      <c r="MQJ287" s="1636"/>
      <c r="MQK287" s="1636"/>
      <c r="MQL287" s="1636"/>
      <c r="MQM287" s="1636"/>
      <c r="MQN287" s="1636"/>
      <c r="MQO287" s="1636"/>
      <c r="MQP287" s="1636"/>
      <c r="MQQ287" s="1636"/>
      <c r="MQR287" s="1636"/>
      <c r="MQS287" s="1636"/>
      <c r="MQT287" s="1636"/>
      <c r="MQU287" s="1636"/>
      <c r="MQV287" s="1636"/>
      <c r="MQW287" s="1636"/>
      <c r="MQX287" s="1636"/>
      <c r="MQY287" s="1636"/>
      <c r="MQZ287" s="1636"/>
      <c r="MRA287" s="1636"/>
      <c r="MRB287" s="1636"/>
      <c r="MRC287" s="1636"/>
      <c r="MRD287" s="1636"/>
      <c r="MRE287" s="1636"/>
      <c r="MRF287" s="1636"/>
      <c r="MRG287" s="1636"/>
      <c r="MRH287" s="1636"/>
      <c r="MRI287" s="1636"/>
      <c r="MRJ287" s="1636"/>
      <c r="MRK287" s="1636"/>
      <c r="MRL287" s="1636"/>
      <c r="MRM287" s="1636"/>
      <c r="MRN287" s="1636"/>
      <c r="MRO287" s="1636"/>
      <c r="MRP287" s="1636"/>
      <c r="MRQ287" s="1636"/>
      <c r="MRR287" s="1636"/>
      <c r="MRS287" s="1636"/>
      <c r="MRT287" s="1636"/>
      <c r="MRU287" s="1636"/>
      <c r="MRV287" s="1636"/>
      <c r="MRW287" s="1636"/>
      <c r="MRX287" s="1636"/>
      <c r="MRY287" s="1636"/>
      <c r="MRZ287" s="1636"/>
      <c r="MSA287" s="1636"/>
      <c r="MSB287" s="1636"/>
      <c r="MSC287" s="1636"/>
      <c r="MSD287" s="1636"/>
      <c r="MSE287" s="1636"/>
      <c r="MSF287" s="1636"/>
      <c r="MSG287" s="1636"/>
      <c r="MSH287" s="1636"/>
      <c r="MSI287" s="1636"/>
      <c r="MSJ287" s="1636"/>
      <c r="MSK287" s="1636"/>
      <c r="MSL287" s="1636"/>
      <c r="MSM287" s="1636"/>
      <c r="MSN287" s="1636"/>
      <c r="MSO287" s="1636"/>
      <c r="MSP287" s="1636"/>
      <c r="MSQ287" s="1636"/>
      <c r="MSR287" s="1636"/>
      <c r="MSS287" s="1636"/>
      <c r="MST287" s="1636"/>
      <c r="MSU287" s="1636"/>
      <c r="MSV287" s="1636"/>
      <c r="MSW287" s="1636"/>
      <c r="MSX287" s="1636"/>
      <c r="MSY287" s="1636"/>
      <c r="MSZ287" s="1636"/>
      <c r="MTA287" s="1636"/>
      <c r="MTB287" s="1636"/>
      <c r="MTC287" s="1636"/>
      <c r="MTD287" s="1636"/>
      <c r="MTE287" s="1636"/>
      <c r="MTF287" s="1636"/>
      <c r="MTG287" s="1636"/>
      <c r="MTH287" s="1636"/>
      <c r="MTI287" s="1636"/>
      <c r="MTJ287" s="1636"/>
      <c r="MTK287" s="1636"/>
      <c r="MTL287" s="1636"/>
      <c r="MTM287" s="1636"/>
      <c r="MTN287" s="1636"/>
      <c r="MTO287" s="1636"/>
      <c r="MTP287" s="1636"/>
      <c r="MTQ287" s="1636"/>
      <c r="MTR287" s="1636"/>
      <c r="MTS287" s="1636"/>
      <c r="MTT287" s="1636"/>
      <c r="MTU287" s="1636"/>
      <c r="MTV287" s="1636"/>
      <c r="MTW287" s="1636"/>
      <c r="MTX287" s="1636"/>
      <c r="MTY287" s="1636"/>
      <c r="MTZ287" s="1636"/>
      <c r="MUA287" s="1636"/>
      <c r="MUB287" s="1636"/>
      <c r="MUC287" s="1636"/>
      <c r="MUD287" s="1636"/>
      <c r="MUE287" s="1636"/>
      <c r="MUF287" s="1636"/>
      <c r="MUG287" s="1636"/>
      <c r="MUH287" s="1636"/>
      <c r="MUI287" s="1636"/>
      <c r="MUJ287" s="1636"/>
      <c r="MUK287" s="1636"/>
      <c r="MUL287" s="1636"/>
      <c r="MUM287" s="1636"/>
      <c r="MUN287" s="1636"/>
      <c r="MUO287" s="1636"/>
      <c r="MUP287" s="1636"/>
      <c r="MUQ287" s="1636"/>
      <c r="MUR287" s="1636"/>
      <c r="MUS287" s="1636"/>
      <c r="MUT287" s="1636"/>
      <c r="MUU287" s="1636"/>
      <c r="MUV287" s="1636"/>
      <c r="MUW287" s="1636"/>
      <c r="MUX287" s="1636"/>
      <c r="MUY287" s="1636"/>
      <c r="MUZ287" s="1636"/>
      <c r="MVA287" s="1636"/>
      <c r="MVB287" s="1636"/>
      <c r="MVC287" s="1636"/>
      <c r="MVD287" s="1636"/>
      <c r="MVE287" s="1636"/>
      <c r="MVF287" s="1636"/>
      <c r="MVG287" s="1636"/>
      <c r="MVH287" s="1636"/>
      <c r="MVI287" s="1636"/>
      <c r="MVJ287" s="1636"/>
      <c r="MVK287" s="1636"/>
      <c r="MVL287" s="1636"/>
      <c r="MVM287" s="1636"/>
      <c r="MVN287" s="1636"/>
      <c r="MVO287" s="1636"/>
      <c r="MVP287" s="1636"/>
      <c r="MVQ287" s="1636"/>
      <c r="MVR287" s="1636"/>
      <c r="MVS287" s="1636"/>
      <c r="MVT287" s="1636"/>
      <c r="MVU287" s="1636"/>
      <c r="MVV287" s="1636"/>
      <c r="MVW287" s="1636"/>
      <c r="MVX287" s="1636"/>
      <c r="MVY287" s="1636"/>
      <c r="MVZ287" s="1636"/>
      <c r="MWA287" s="1636"/>
      <c r="MWB287" s="1636"/>
      <c r="MWC287" s="1636"/>
      <c r="MWD287" s="1636"/>
      <c r="MWE287" s="1636"/>
      <c r="MWF287" s="1636"/>
      <c r="MWG287" s="1636"/>
      <c r="MWH287" s="1636"/>
      <c r="MWI287" s="1636"/>
      <c r="MWJ287" s="1636"/>
      <c r="MWK287" s="1636"/>
      <c r="MWL287" s="1636"/>
      <c r="MWM287" s="1636"/>
      <c r="MWN287" s="1636"/>
      <c r="MWO287" s="1636"/>
      <c r="MWP287" s="1636"/>
      <c r="MWQ287" s="1636"/>
      <c r="MWR287" s="1636"/>
      <c r="MWS287" s="1636"/>
      <c r="MWT287" s="1636"/>
      <c r="MWU287" s="1636"/>
      <c r="MWV287" s="1636"/>
      <c r="MWW287" s="1636"/>
      <c r="MWX287" s="1636"/>
      <c r="MWY287" s="1636"/>
      <c r="MWZ287" s="1636"/>
      <c r="MXA287" s="1636"/>
      <c r="MXB287" s="1636"/>
      <c r="MXC287" s="1636"/>
      <c r="MXD287" s="1636"/>
      <c r="MXE287" s="1636"/>
      <c r="MXF287" s="1636"/>
      <c r="MXG287" s="1636"/>
      <c r="MXH287" s="1636"/>
      <c r="MXI287" s="1636"/>
      <c r="MXJ287" s="1636"/>
      <c r="MXK287" s="1636"/>
      <c r="MXL287" s="1636"/>
      <c r="MXM287" s="1636"/>
      <c r="MXN287" s="1636"/>
      <c r="MXO287" s="1636"/>
      <c r="MXP287" s="1636"/>
      <c r="MXQ287" s="1636"/>
      <c r="MXR287" s="1636"/>
      <c r="MXS287" s="1636"/>
      <c r="MXT287" s="1636"/>
      <c r="MXU287" s="1636"/>
      <c r="MXV287" s="1636"/>
      <c r="MXW287" s="1636"/>
      <c r="MXX287" s="1636"/>
      <c r="MXY287" s="1636"/>
      <c r="MXZ287" s="1636"/>
      <c r="MYA287" s="1636"/>
      <c r="MYB287" s="1636"/>
      <c r="MYC287" s="1636"/>
      <c r="MYD287" s="1636"/>
      <c r="MYE287" s="1636"/>
      <c r="MYF287" s="1636"/>
      <c r="MYG287" s="1636"/>
      <c r="MYH287" s="1636"/>
      <c r="MYI287" s="1636"/>
      <c r="MYJ287" s="1636"/>
      <c r="MYK287" s="1636"/>
      <c r="MYL287" s="1636"/>
      <c r="MYM287" s="1636"/>
      <c r="MYN287" s="1636"/>
      <c r="MYO287" s="1636"/>
      <c r="MYP287" s="1636"/>
      <c r="MYQ287" s="1636"/>
      <c r="MYR287" s="1636"/>
      <c r="MYS287" s="1636"/>
      <c r="MYT287" s="1636"/>
      <c r="MYU287" s="1636"/>
      <c r="MYV287" s="1636"/>
      <c r="MYW287" s="1636"/>
      <c r="MYX287" s="1636"/>
      <c r="MYY287" s="1636"/>
      <c r="MYZ287" s="1636"/>
      <c r="MZA287" s="1636"/>
      <c r="MZB287" s="1636"/>
      <c r="MZC287" s="1636"/>
      <c r="MZD287" s="1636"/>
      <c r="MZE287" s="1636"/>
      <c r="MZF287" s="1636"/>
      <c r="MZG287" s="1636"/>
      <c r="MZH287" s="1636"/>
      <c r="MZI287" s="1636"/>
      <c r="MZJ287" s="1636"/>
      <c r="MZK287" s="1636"/>
      <c r="MZL287" s="1636"/>
      <c r="MZM287" s="1636"/>
      <c r="MZN287" s="1636"/>
      <c r="MZO287" s="1636"/>
      <c r="MZP287" s="1636"/>
      <c r="MZQ287" s="1636"/>
      <c r="MZR287" s="1636"/>
      <c r="MZS287" s="1636"/>
      <c r="MZT287" s="1636"/>
      <c r="MZU287" s="1636"/>
      <c r="MZV287" s="1636"/>
      <c r="MZW287" s="1636"/>
      <c r="MZX287" s="1636"/>
      <c r="MZY287" s="1636"/>
      <c r="MZZ287" s="1636"/>
      <c r="NAA287" s="1636"/>
      <c r="NAB287" s="1636"/>
      <c r="NAC287" s="1636"/>
      <c r="NAD287" s="1636"/>
      <c r="NAE287" s="1636"/>
      <c r="NAF287" s="1636"/>
      <c r="NAG287" s="1636"/>
      <c r="NAH287" s="1636"/>
      <c r="NAI287" s="1636"/>
      <c r="NAJ287" s="1636"/>
      <c r="NAK287" s="1636"/>
      <c r="NAL287" s="1636"/>
      <c r="NAM287" s="1636"/>
      <c r="NAN287" s="1636"/>
      <c r="NAO287" s="1636"/>
      <c r="NAP287" s="1636"/>
      <c r="NAQ287" s="1636"/>
      <c r="NAR287" s="1636"/>
      <c r="NAS287" s="1636"/>
      <c r="NAT287" s="1636"/>
      <c r="NAU287" s="1636"/>
      <c r="NAV287" s="1636"/>
      <c r="NAW287" s="1636"/>
      <c r="NAX287" s="1636"/>
      <c r="NAY287" s="1636"/>
      <c r="NAZ287" s="1636"/>
      <c r="NBA287" s="1636"/>
      <c r="NBB287" s="1636"/>
      <c r="NBC287" s="1636"/>
      <c r="NBD287" s="1636"/>
      <c r="NBE287" s="1636"/>
      <c r="NBF287" s="1636"/>
      <c r="NBG287" s="1636"/>
      <c r="NBH287" s="1636"/>
      <c r="NBI287" s="1636"/>
      <c r="NBJ287" s="1636"/>
      <c r="NBK287" s="1636"/>
      <c r="NBL287" s="1636"/>
      <c r="NBM287" s="1636"/>
      <c r="NBN287" s="1636"/>
      <c r="NBO287" s="1636"/>
      <c r="NBP287" s="1636"/>
      <c r="NBQ287" s="1636"/>
      <c r="NBR287" s="1636"/>
      <c r="NBS287" s="1636"/>
      <c r="NBT287" s="1636"/>
      <c r="NBU287" s="1636"/>
      <c r="NBV287" s="1636"/>
      <c r="NBW287" s="1636"/>
      <c r="NBX287" s="1636"/>
      <c r="NBY287" s="1636"/>
      <c r="NBZ287" s="1636"/>
      <c r="NCA287" s="1636"/>
      <c r="NCB287" s="1636"/>
      <c r="NCC287" s="1636"/>
      <c r="NCD287" s="1636"/>
      <c r="NCE287" s="1636"/>
      <c r="NCF287" s="1636"/>
      <c r="NCG287" s="1636"/>
      <c r="NCH287" s="1636"/>
      <c r="NCI287" s="1636"/>
      <c r="NCJ287" s="1636"/>
      <c r="NCK287" s="1636"/>
      <c r="NCL287" s="1636"/>
      <c r="NCM287" s="1636"/>
      <c r="NCN287" s="1636"/>
      <c r="NCO287" s="1636"/>
      <c r="NCP287" s="1636"/>
      <c r="NCQ287" s="1636"/>
      <c r="NCR287" s="1636"/>
      <c r="NCS287" s="1636"/>
      <c r="NCT287" s="1636"/>
      <c r="NCU287" s="1636"/>
      <c r="NCV287" s="1636"/>
      <c r="NCW287" s="1636"/>
      <c r="NCX287" s="1636"/>
      <c r="NCY287" s="1636"/>
      <c r="NCZ287" s="1636"/>
      <c r="NDA287" s="1636"/>
      <c r="NDB287" s="1636"/>
      <c r="NDC287" s="1636"/>
      <c r="NDD287" s="1636"/>
      <c r="NDE287" s="1636"/>
      <c r="NDF287" s="1636"/>
      <c r="NDG287" s="1636"/>
      <c r="NDH287" s="1636"/>
      <c r="NDI287" s="1636"/>
      <c r="NDJ287" s="1636"/>
      <c r="NDK287" s="1636"/>
      <c r="NDL287" s="1636"/>
      <c r="NDM287" s="1636"/>
      <c r="NDN287" s="1636"/>
      <c r="NDO287" s="1636"/>
      <c r="NDP287" s="1636"/>
      <c r="NDQ287" s="1636"/>
      <c r="NDR287" s="1636"/>
      <c r="NDS287" s="1636"/>
      <c r="NDT287" s="1636"/>
      <c r="NDU287" s="1636"/>
      <c r="NDV287" s="1636"/>
      <c r="NDW287" s="1636"/>
      <c r="NDX287" s="1636"/>
      <c r="NDY287" s="1636"/>
      <c r="NDZ287" s="1636"/>
      <c r="NEA287" s="1636"/>
      <c r="NEB287" s="1636"/>
      <c r="NEC287" s="1636"/>
      <c r="NED287" s="1636"/>
      <c r="NEE287" s="1636"/>
      <c r="NEF287" s="1636"/>
      <c r="NEG287" s="1636"/>
      <c r="NEH287" s="1636"/>
      <c r="NEI287" s="1636"/>
      <c r="NEJ287" s="1636"/>
      <c r="NEK287" s="1636"/>
      <c r="NEL287" s="1636"/>
      <c r="NEM287" s="1636"/>
      <c r="NEN287" s="1636"/>
      <c r="NEO287" s="1636"/>
      <c r="NEP287" s="1636"/>
      <c r="NEQ287" s="1636"/>
      <c r="NER287" s="1636"/>
      <c r="NES287" s="1636"/>
      <c r="NET287" s="1636"/>
      <c r="NEU287" s="1636"/>
      <c r="NEV287" s="1636"/>
      <c r="NEW287" s="1636"/>
      <c r="NEX287" s="1636"/>
      <c r="NEY287" s="1636"/>
      <c r="NEZ287" s="1636"/>
      <c r="NFA287" s="1636"/>
      <c r="NFB287" s="1636"/>
      <c r="NFC287" s="1636"/>
      <c r="NFD287" s="1636"/>
      <c r="NFE287" s="1636"/>
      <c r="NFF287" s="1636"/>
      <c r="NFG287" s="1636"/>
      <c r="NFH287" s="1636"/>
      <c r="NFI287" s="1636"/>
      <c r="NFJ287" s="1636"/>
      <c r="NFK287" s="1636"/>
      <c r="NFL287" s="1636"/>
      <c r="NFM287" s="1636"/>
      <c r="NFN287" s="1636"/>
      <c r="NFO287" s="1636"/>
      <c r="NFP287" s="1636"/>
      <c r="NFQ287" s="1636"/>
      <c r="NFR287" s="1636"/>
      <c r="NFS287" s="1636"/>
      <c r="NFT287" s="1636"/>
      <c r="NFU287" s="1636"/>
      <c r="NFV287" s="1636"/>
      <c r="NFW287" s="1636"/>
      <c r="NFX287" s="1636"/>
      <c r="NFY287" s="1636"/>
      <c r="NFZ287" s="1636"/>
      <c r="NGA287" s="1636"/>
      <c r="NGB287" s="1636"/>
      <c r="NGC287" s="1636"/>
      <c r="NGD287" s="1636"/>
      <c r="NGE287" s="1636"/>
      <c r="NGF287" s="1636"/>
      <c r="NGG287" s="1636"/>
      <c r="NGH287" s="1636"/>
      <c r="NGI287" s="1636"/>
      <c r="NGJ287" s="1636"/>
      <c r="NGK287" s="1636"/>
      <c r="NGL287" s="1636"/>
      <c r="NGM287" s="1636"/>
      <c r="NGN287" s="1636"/>
      <c r="NGO287" s="1636"/>
      <c r="NGP287" s="1636"/>
      <c r="NGQ287" s="1636"/>
      <c r="NGR287" s="1636"/>
      <c r="NGS287" s="1636"/>
      <c r="NGT287" s="1636"/>
      <c r="NGU287" s="1636"/>
      <c r="NGV287" s="1636"/>
      <c r="NGW287" s="1636"/>
      <c r="NGX287" s="1636"/>
      <c r="NGY287" s="1636"/>
      <c r="NGZ287" s="1636"/>
      <c r="NHA287" s="1636"/>
      <c r="NHB287" s="1636"/>
      <c r="NHC287" s="1636"/>
      <c r="NHD287" s="1636"/>
      <c r="NHE287" s="1636"/>
      <c r="NHF287" s="1636"/>
      <c r="NHG287" s="1636"/>
      <c r="NHH287" s="1636"/>
      <c r="NHI287" s="1636"/>
      <c r="NHJ287" s="1636"/>
      <c r="NHK287" s="1636"/>
      <c r="NHL287" s="1636"/>
      <c r="NHM287" s="1636"/>
      <c r="NHN287" s="1636"/>
      <c r="NHO287" s="1636"/>
      <c r="NHP287" s="1636"/>
      <c r="NHQ287" s="1636"/>
      <c r="NHR287" s="1636"/>
      <c r="NHS287" s="1636"/>
      <c r="NHT287" s="1636"/>
      <c r="NHU287" s="1636"/>
      <c r="NHV287" s="1636"/>
      <c r="NHW287" s="1636"/>
      <c r="NHX287" s="1636"/>
      <c r="NHY287" s="1636"/>
      <c r="NHZ287" s="1636"/>
      <c r="NIA287" s="1636"/>
      <c r="NIB287" s="1636"/>
      <c r="NIC287" s="1636"/>
      <c r="NID287" s="1636"/>
      <c r="NIE287" s="1636"/>
      <c r="NIF287" s="1636"/>
      <c r="NIG287" s="1636"/>
      <c r="NIH287" s="1636"/>
      <c r="NII287" s="1636"/>
      <c r="NIJ287" s="1636"/>
      <c r="NIK287" s="1636"/>
      <c r="NIL287" s="1636"/>
      <c r="NIM287" s="1636"/>
      <c r="NIN287" s="1636"/>
      <c r="NIO287" s="1636"/>
      <c r="NIP287" s="1636"/>
      <c r="NIQ287" s="1636"/>
      <c r="NIR287" s="1636"/>
      <c r="NIS287" s="1636"/>
      <c r="NIT287" s="1636"/>
      <c r="NIU287" s="1636"/>
      <c r="NIV287" s="1636"/>
      <c r="NIW287" s="1636"/>
      <c r="NIX287" s="1636"/>
      <c r="NIY287" s="1636"/>
      <c r="NIZ287" s="1636"/>
      <c r="NJA287" s="1636"/>
      <c r="NJB287" s="1636"/>
      <c r="NJC287" s="1636"/>
      <c r="NJD287" s="1636"/>
      <c r="NJE287" s="1636"/>
      <c r="NJF287" s="1636"/>
      <c r="NJG287" s="1636"/>
      <c r="NJH287" s="1636"/>
      <c r="NJI287" s="1636"/>
      <c r="NJJ287" s="1636"/>
      <c r="NJK287" s="1636"/>
      <c r="NJL287" s="1636"/>
      <c r="NJM287" s="1636"/>
      <c r="NJN287" s="1636"/>
      <c r="NJO287" s="1636"/>
      <c r="NJP287" s="1636"/>
      <c r="NJQ287" s="1636"/>
      <c r="NJR287" s="1636"/>
      <c r="NJS287" s="1636"/>
      <c r="NJT287" s="1636"/>
      <c r="NJU287" s="1636"/>
      <c r="NJV287" s="1636"/>
      <c r="NJW287" s="1636"/>
      <c r="NJX287" s="1636"/>
      <c r="NJY287" s="1636"/>
      <c r="NJZ287" s="1636"/>
      <c r="NKA287" s="1636"/>
      <c r="NKB287" s="1636"/>
      <c r="NKC287" s="1636"/>
      <c r="NKD287" s="1636"/>
      <c r="NKE287" s="1636"/>
      <c r="NKF287" s="1636"/>
      <c r="NKG287" s="1636"/>
      <c r="NKH287" s="1636"/>
      <c r="NKI287" s="1636"/>
      <c r="NKJ287" s="1636"/>
      <c r="NKK287" s="1636"/>
      <c r="NKL287" s="1636"/>
      <c r="NKM287" s="1636"/>
      <c r="NKN287" s="1636"/>
      <c r="NKO287" s="1636"/>
      <c r="NKP287" s="1636"/>
      <c r="NKQ287" s="1636"/>
      <c r="NKR287" s="1636"/>
      <c r="NKS287" s="1636"/>
      <c r="NKT287" s="1636"/>
      <c r="NKU287" s="1636"/>
      <c r="NKV287" s="1636"/>
      <c r="NKW287" s="1636"/>
      <c r="NKX287" s="1636"/>
      <c r="NKY287" s="1636"/>
      <c r="NKZ287" s="1636"/>
      <c r="NLA287" s="1636"/>
      <c r="NLB287" s="1636"/>
      <c r="NLC287" s="1636"/>
      <c r="NLD287" s="1636"/>
      <c r="NLE287" s="1636"/>
      <c r="NLF287" s="1636"/>
      <c r="NLG287" s="1636"/>
      <c r="NLH287" s="1636"/>
      <c r="NLI287" s="1636"/>
      <c r="NLJ287" s="1636"/>
      <c r="NLK287" s="1636"/>
      <c r="NLL287" s="1636"/>
      <c r="NLM287" s="1636"/>
      <c r="NLN287" s="1636"/>
      <c r="NLO287" s="1636"/>
      <c r="NLP287" s="1636"/>
      <c r="NLQ287" s="1636"/>
      <c r="NLR287" s="1636"/>
      <c r="NLS287" s="1636"/>
      <c r="NLT287" s="1636"/>
      <c r="NLU287" s="1636"/>
      <c r="NLV287" s="1636"/>
      <c r="NLW287" s="1636"/>
      <c r="NLX287" s="1636"/>
      <c r="NLY287" s="1636"/>
      <c r="NLZ287" s="1636"/>
      <c r="NMA287" s="1636"/>
      <c r="NMB287" s="1636"/>
      <c r="NMC287" s="1636"/>
      <c r="NMD287" s="1636"/>
      <c r="NME287" s="1636"/>
      <c r="NMF287" s="1636"/>
      <c r="NMG287" s="1636"/>
      <c r="NMH287" s="1636"/>
      <c r="NMI287" s="1636"/>
      <c r="NMJ287" s="1636"/>
      <c r="NMK287" s="1636"/>
      <c r="NML287" s="1636"/>
      <c r="NMM287" s="1636"/>
      <c r="NMN287" s="1636"/>
      <c r="NMO287" s="1636"/>
      <c r="NMP287" s="1636"/>
      <c r="NMQ287" s="1636"/>
      <c r="NMR287" s="1636"/>
      <c r="NMS287" s="1636"/>
      <c r="NMT287" s="1636"/>
      <c r="NMU287" s="1636"/>
      <c r="NMV287" s="1636"/>
      <c r="NMW287" s="1636"/>
      <c r="NMX287" s="1636"/>
      <c r="NMY287" s="1636"/>
      <c r="NMZ287" s="1636"/>
      <c r="NNA287" s="1636"/>
      <c r="NNB287" s="1636"/>
      <c r="NNC287" s="1636"/>
      <c r="NND287" s="1636"/>
      <c r="NNE287" s="1636"/>
      <c r="NNF287" s="1636"/>
      <c r="NNG287" s="1636"/>
      <c r="NNH287" s="1636"/>
      <c r="NNI287" s="1636"/>
      <c r="NNJ287" s="1636"/>
      <c r="NNK287" s="1636"/>
      <c r="NNL287" s="1636"/>
      <c r="NNM287" s="1636"/>
      <c r="NNN287" s="1636"/>
      <c r="NNO287" s="1636"/>
      <c r="NNP287" s="1636"/>
      <c r="NNQ287" s="1636"/>
      <c r="NNR287" s="1636"/>
      <c r="NNS287" s="1636"/>
      <c r="NNT287" s="1636"/>
      <c r="NNU287" s="1636"/>
      <c r="NNV287" s="1636"/>
      <c r="NNW287" s="1636"/>
      <c r="NNX287" s="1636"/>
      <c r="NNY287" s="1636"/>
      <c r="NNZ287" s="1636"/>
      <c r="NOA287" s="1636"/>
      <c r="NOB287" s="1636"/>
      <c r="NOC287" s="1636"/>
      <c r="NOD287" s="1636"/>
      <c r="NOE287" s="1636"/>
      <c r="NOF287" s="1636"/>
      <c r="NOG287" s="1636"/>
      <c r="NOH287" s="1636"/>
      <c r="NOI287" s="1636"/>
      <c r="NOJ287" s="1636"/>
      <c r="NOK287" s="1636"/>
      <c r="NOL287" s="1636"/>
      <c r="NOM287" s="1636"/>
      <c r="NON287" s="1636"/>
      <c r="NOO287" s="1636"/>
      <c r="NOP287" s="1636"/>
      <c r="NOQ287" s="1636"/>
      <c r="NOR287" s="1636"/>
      <c r="NOS287" s="1636"/>
      <c r="NOT287" s="1636"/>
      <c r="NOU287" s="1636"/>
      <c r="NOV287" s="1636"/>
      <c r="NOW287" s="1636"/>
      <c r="NOX287" s="1636"/>
      <c r="NOY287" s="1636"/>
      <c r="NOZ287" s="1636"/>
      <c r="NPA287" s="1636"/>
      <c r="NPB287" s="1636"/>
      <c r="NPC287" s="1636"/>
      <c r="NPD287" s="1636"/>
      <c r="NPE287" s="1636"/>
      <c r="NPF287" s="1636"/>
      <c r="NPG287" s="1636"/>
      <c r="NPH287" s="1636"/>
      <c r="NPI287" s="1636"/>
      <c r="NPJ287" s="1636"/>
      <c r="NPK287" s="1636"/>
      <c r="NPL287" s="1636"/>
      <c r="NPM287" s="1636"/>
      <c r="NPN287" s="1636"/>
      <c r="NPO287" s="1636"/>
      <c r="NPP287" s="1636"/>
      <c r="NPQ287" s="1636"/>
      <c r="NPR287" s="1636"/>
      <c r="NPS287" s="1636"/>
      <c r="NPT287" s="1636"/>
      <c r="NPU287" s="1636"/>
      <c r="NPV287" s="1636"/>
      <c r="NPW287" s="1636"/>
      <c r="NPX287" s="1636"/>
      <c r="NPY287" s="1636"/>
      <c r="NPZ287" s="1636"/>
      <c r="NQA287" s="1636"/>
      <c r="NQB287" s="1636"/>
      <c r="NQC287" s="1636"/>
      <c r="NQD287" s="1636"/>
      <c r="NQE287" s="1636"/>
      <c r="NQF287" s="1636"/>
      <c r="NQG287" s="1636"/>
      <c r="NQH287" s="1636"/>
      <c r="NQI287" s="1636"/>
      <c r="NQJ287" s="1636"/>
      <c r="NQK287" s="1636"/>
      <c r="NQL287" s="1636"/>
      <c r="NQM287" s="1636"/>
      <c r="NQN287" s="1636"/>
      <c r="NQO287" s="1636"/>
      <c r="NQP287" s="1636"/>
      <c r="NQQ287" s="1636"/>
      <c r="NQR287" s="1636"/>
      <c r="NQS287" s="1636"/>
      <c r="NQT287" s="1636"/>
      <c r="NQU287" s="1636"/>
      <c r="NQV287" s="1636"/>
      <c r="NQW287" s="1636"/>
      <c r="NQX287" s="1636"/>
      <c r="NQY287" s="1636"/>
      <c r="NQZ287" s="1636"/>
      <c r="NRA287" s="1636"/>
      <c r="NRB287" s="1636"/>
      <c r="NRC287" s="1636"/>
      <c r="NRD287" s="1636"/>
      <c r="NRE287" s="1636"/>
      <c r="NRF287" s="1636"/>
      <c r="NRG287" s="1636"/>
      <c r="NRH287" s="1636"/>
      <c r="NRI287" s="1636"/>
      <c r="NRJ287" s="1636"/>
      <c r="NRK287" s="1636"/>
      <c r="NRL287" s="1636"/>
      <c r="NRM287" s="1636"/>
      <c r="NRN287" s="1636"/>
      <c r="NRO287" s="1636"/>
      <c r="NRP287" s="1636"/>
      <c r="NRQ287" s="1636"/>
      <c r="NRR287" s="1636"/>
      <c r="NRS287" s="1636"/>
      <c r="NRT287" s="1636"/>
      <c r="NRU287" s="1636"/>
      <c r="NRV287" s="1636"/>
      <c r="NRW287" s="1636"/>
      <c r="NRX287" s="1636"/>
      <c r="NRY287" s="1636"/>
      <c r="NRZ287" s="1636"/>
      <c r="NSA287" s="1636"/>
      <c r="NSB287" s="1636"/>
      <c r="NSC287" s="1636"/>
      <c r="NSD287" s="1636"/>
      <c r="NSE287" s="1636"/>
      <c r="NSF287" s="1636"/>
      <c r="NSG287" s="1636"/>
      <c r="NSH287" s="1636"/>
      <c r="NSI287" s="1636"/>
      <c r="NSJ287" s="1636"/>
      <c r="NSK287" s="1636"/>
      <c r="NSL287" s="1636"/>
      <c r="NSM287" s="1636"/>
      <c r="NSN287" s="1636"/>
      <c r="NSO287" s="1636"/>
      <c r="NSP287" s="1636"/>
      <c r="NSQ287" s="1636"/>
      <c r="NSR287" s="1636"/>
      <c r="NSS287" s="1636"/>
      <c r="NST287" s="1636"/>
      <c r="NSU287" s="1636"/>
      <c r="NSV287" s="1636"/>
      <c r="NSW287" s="1636"/>
      <c r="NSX287" s="1636"/>
      <c r="NSY287" s="1636"/>
      <c r="NSZ287" s="1636"/>
      <c r="NTA287" s="1636"/>
      <c r="NTB287" s="1636"/>
      <c r="NTC287" s="1636"/>
      <c r="NTD287" s="1636"/>
      <c r="NTE287" s="1636"/>
      <c r="NTF287" s="1636"/>
      <c r="NTG287" s="1636"/>
      <c r="NTH287" s="1636"/>
      <c r="NTI287" s="1636"/>
      <c r="NTJ287" s="1636"/>
      <c r="NTK287" s="1636"/>
      <c r="NTL287" s="1636"/>
      <c r="NTM287" s="1636"/>
      <c r="NTN287" s="1636"/>
      <c r="NTO287" s="1636"/>
      <c r="NTP287" s="1636"/>
      <c r="NTQ287" s="1636"/>
      <c r="NTR287" s="1636"/>
      <c r="NTS287" s="1636"/>
      <c r="NTT287" s="1636"/>
      <c r="NTU287" s="1636"/>
      <c r="NTV287" s="1636"/>
      <c r="NTW287" s="1636"/>
      <c r="NTX287" s="1636"/>
      <c r="NTY287" s="1636"/>
      <c r="NTZ287" s="1636"/>
      <c r="NUA287" s="1636"/>
      <c r="NUB287" s="1636"/>
      <c r="NUC287" s="1636"/>
      <c r="NUD287" s="1636"/>
      <c r="NUE287" s="1636"/>
      <c r="NUF287" s="1636"/>
      <c r="NUG287" s="1636"/>
      <c r="NUH287" s="1636"/>
      <c r="NUI287" s="1636"/>
      <c r="NUJ287" s="1636"/>
      <c r="NUK287" s="1636"/>
      <c r="NUL287" s="1636"/>
      <c r="NUM287" s="1636"/>
      <c r="NUN287" s="1636"/>
      <c r="NUO287" s="1636"/>
      <c r="NUP287" s="1636"/>
      <c r="NUQ287" s="1636"/>
      <c r="NUR287" s="1636"/>
      <c r="NUS287" s="1636"/>
      <c r="NUT287" s="1636"/>
      <c r="NUU287" s="1636"/>
      <c r="NUV287" s="1636"/>
      <c r="NUW287" s="1636"/>
      <c r="NUX287" s="1636"/>
      <c r="NUY287" s="1636"/>
      <c r="NUZ287" s="1636"/>
      <c r="NVA287" s="1636"/>
      <c r="NVB287" s="1636"/>
      <c r="NVC287" s="1636"/>
      <c r="NVD287" s="1636"/>
      <c r="NVE287" s="1636"/>
      <c r="NVF287" s="1636"/>
      <c r="NVG287" s="1636"/>
      <c r="NVH287" s="1636"/>
      <c r="NVI287" s="1636"/>
      <c r="NVJ287" s="1636"/>
      <c r="NVK287" s="1636"/>
      <c r="NVL287" s="1636"/>
      <c r="NVM287" s="1636"/>
      <c r="NVN287" s="1636"/>
      <c r="NVO287" s="1636"/>
      <c r="NVP287" s="1636"/>
      <c r="NVQ287" s="1636"/>
      <c r="NVR287" s="1636"/>
      <c r="NVS287" s="1636"/>
      <c r="NVT287" s="1636"/>
      <c r="NVU287" s="1636"/>
      <c r="NVV287" s="1636"/>
      <c r="NVW287" s="1636"/>
      <c r="NVX287" s="1636"/>
      <c r="NVY287" s="1636"/>
      <c r="NVZ287" s="1636"/>
      <c r="NWA287" s="1636"/>
      <c r="NWB287" s="1636"/>
      <c r="NWC287" s="1636"/>
      <c r="NWD287" s="1636"/>
      <c r="NWE287" s="1636"/>
      <c r="NWF287" s="1636"/>
      <c r="NWG287" s="1636"/>
      <c r="NWH287" s="1636"/>
      <c r="NWI287" s="1636"/>
      <c r="NWJ287" s="1636"/>
      <c r="NWK287" s="1636"/>
      <c r="NWL287" s="1636"/>
      <c r="NWM287" s="1636"/>
      <c r="NWN287" s="1636"/>
      <c r="NWO287" s="1636"/>
      <c r="NWP287" s="1636"/>
      <c r="NWQ287" s="1636"/>
      <c r="NWR287" s="1636"/>
      <c r="NWS287" s="1636"/>
      <c r="NWT287" s="1636"/>
      <c r="NWU287" s="1636"/>
      <c r="NWV287" s="1636"/>
      <c r="NWW287" s="1636"/>
      <c r="NWX287" s="1636"/>
      <c r="NWY287" s="1636"/>
      <c r="NWZ287" s="1636"/>
      <c r="NXA287" s="1636"/>
      <c r="NXB287" s="1636"/>
      <c r="NXC287" s="1636"/>
      <c r="NXD287" s="1636"/>
      <c r="NXE287" s="1636"/>
      <c r="NXF287" s="1636"/>
      <c r="NXG287" s="1636"/>
      <c r="NXH287" s="1636"/>
      <c r="NXI287" s="1636"/>
      <c r="NXJ287" s="1636"/>
      <c r="NXK287" s="1636"/>
      <c r="NXL287" s="1636"/>
      <c r="NXM287" s="1636"/>
      <c r="NXN287" s="1636"/>
      <c r="NXO287" s="1636"/>
      <c r="NXP287" s="1636"/>
      <c r="NXQ287" s="1636"/>
      <c r="NXR287" s="1636"/>
      <c r="NXS287" s="1636"/>
      <c r="NXT287" s="1636"/>
      <c r="NXU287" s="1636"/>
      <c r="NXV287" s="1636"/>
      <c r="NXW287" s="1636"/>
      <c r="NXX287" s="1636"/>
      <c r="NXY287" s="1636"/>
      <c r="NXZ287" s="1636"/>
      <c r="NYA287" s="1636"/>
      <c r="NYB287" s="1636"/>
      <c r="NYC287" s="1636"/>
      <c r="NYD287" s="1636"/>
      <c r="NYE287" s="1636"/>
      <c r="NYF287" s="1636"/>
      <c r="NYG287" s="1636"/>
      <c r="NYH287" s="1636"/>
      <c r="NYI287" s="1636"/>
      <c r="NYJ287" s="1636"/>
      <c r="NYK287" s="1636"/>
      <c r="NYL287" s="1636"/>
      <c r="NYM287" s="1636"/>
      <c r="NYN287" s="1636"/>
      <c r="NYO287" s="1636"/>
      <c r="NYP287" s="1636"/>
      <c r="NYQ287" s="1636"/>
      <c r="NYR287" s="1636"/>
      <c r="NYS287" s="1636"/>
      <c r="NYT287" s="1636"/>
      <c r="NYU287" s="1636"/>
      <c r="NYV287" s="1636"/>
      <c r="NYW287" s="1636"/>
      <c r="NYX287" s="1636"/>
      <c r="NYY287" s="1636"/>
      <c r="NYZ287" s="1636"/>
      <c r="NZA287" s="1636"/>
      <c r="NZB287" s="1636"/>
      <c r="NZC287" s="1636"/>
      <c r="NZD287" s="1636"/>
      <c r="NZE287" s="1636"/>
      <c r="NZF287" s="1636"/>
      <c r="NZG287" s="1636"/>
      <c r="NZH287" s="1636"/>
      <c r="NZI287" s="1636"/>
      <c r="NZJ287" s="1636"/>
      <c r="NZK287" s="1636"/>
      <c r="NZL287" s="1636"/>
      <c r="NZM287" s="1636"/>
      <c r="NZN287" s="1636"/>
      <c r="NZO287" s="1636"/>
      <c r="NZP287" s="1636"/>
      <c r="NZQ287" s="1636"/>
      <c r="NZR287" s="1636"/>
      <c r="NZS287" s="1636"/>
      <c r="NZT287" s="1636"/>
      <c r="NZU287" s="1636"/>
      <c r="NZV287" s="1636"/>
      <c r="NZW287" s="1636"/>
      <c r="NZX287" s="1636"/>
      <c r="NZY287" s="1636"/>
      <c r="NZZ287" s="1636"/>
      <c r="OAA287" s="1636"/>
      <c r="OAB287" s="1636"/>
      <c r="OAC287" s="1636"/>
      <c r="OAD287" s="1636"/>
      <c r="OAE287" s="1636"/>
      <c r="OAF287" s="1636"/>
      <c r="OAG287" s="1636"/>
      <c r="OAH287" s="1636"/>
      <c r="OAI287" s="1636"/>
      <c r="OAJ287" s="1636"/>
      <c r="OAK287" s="1636"/>
      <c r="OAL287" s="1636"/>
      <c r="OAM287" s="1636"/>
      <c r="OAN287" s="1636"/>
      <c r="OAO287" s="1636"/>
      <c r="OAP287" s="1636"/>
      <c r="OAQ287" s="1636"/>
      <c r="OAR287" s="1636"/>
      <c r="OAS287" s="1636"/>
      <c r="OAT287" s="1636"/>
      <c r="OAU287" s="1636"/>
      <c r="OAV287" s="1636"/>
      <c r="OAW287" s="1636"/>
      <c r="OAX287" s="1636"/>
      <c r="OAY287" s="1636"/>
      <c r="OAZ287" s="1636"/>
      <c r="OBA287" s="1636"/>
      <c r="OBB287" s="1636"/>
      <c r="OBC287" s="1636"/>
      <c r="OBD287" s="1636"/>
      <c r="OBE287" s="1636"/>
      <c r="OBF287" s="1636"/>
      <c r="OBG287" s="1636"/>
      <c r="OBH287" s="1636"/>
      <c r="OBI287" s="1636"/>
      <c r="OBJ287" s="1636"/>
      <c r="OBK287" s="1636"/>
      <c r="OBL287" s="1636"/>
      <c r="OBM287" s="1636"/>
      <c r="OBN287" s="1636"/>
      <c r="OBO287" s="1636"/>
      <c r="OBP287" s="1636"/>
      <c r="OBQ287" s="1636"/>
      <c r="OBR287" s="1636"/>
      <c r="OBS287" s="1636"/>
      <c r="OBT287" s="1636"/>
      <c r="OBU287" s="1636"/>
      <c r="OBV287" s="1636"/>
      <c r="OBW287" s="1636"/>
      <c r="OBX287" s="1636"/>
      <c r="OBY287" s="1636"/>
      <c r="OBZ287" s="1636"/>
      <c r="OCA287" s="1636"/>
      <c r="OCB287" s="1636"/>
      <c r="OCC287" s="1636"/>
      <c r="OCD287" s="1636"/>
      <c r="OCE287" s="1636"/>
      <c r="OCF287" s="1636"/>
      <c r="OCG287" s="1636"/>
      <c r="OCH287" s="1636"/>
      <c r="OCI287" s="1636"/>
      <c r="OCJ287" s="1636"/>
      <c r="OCK287" s="1636"/>
      <c r="OCL287" s="1636"/>
      <c r="OCM287" s="1636"/>
      <c r="OCN287" s="1636"/>
      <c r="OCO287" s="1636"/>
      <c r="OCP287" s="1636"/>
      <c r="OCQ287" s="1636"/>
      <c r="OCR287" s="1636"/>
      <c r="OCS287" s="1636"/>
      <c r="OCT287" s="1636"/>
      <c r="OCU287" s="1636"/>
      <c r="OCV287" s="1636"/>
      <c r="OCW287" s="1636"/>
      <c r="OCX287" s="1636"/>
      <c r="OCY287" s="1636"/>
      <c r="OCZ287" s="1636"/>
      <c r="ODA287" s="1636"/>
      <c r="ODB287" s="1636"/>
      <c r="ODC287" s="1636"/>
      <c r="ODD287" s="1636"/>
      <c r="ODE287" s="1636"/>
      <c r="ODF287" s="1636"/>
      <c r="ODG287" s="1636"/>
      <c r="ODH287" s="1636"/>
      <c r="ODI287" s="1636"/>
      <c r="ODJ287" s="1636"/>
      <c r="ODK287" s="1636"/>
      <c r="ODL287" s="1636"/>
      <c r="ODM287" s="1636"/>
      <c r="ODN287" s="1636"/>
      <c r="ODO287" s="1636"/>
      <c r="ODP287" s="1636"/>
      <c r="ODQ287" s="1636"/>
      <c r="ODR287" s="1636"/>
      <c r="ODS287" s="1636"/>
      <c r="ODT287" s="1636"/>
      <c r="ODU287" s="1636"/>
      <c r="ODV287" s="1636"/>
      <c r="ODW287" s="1636"/>
      <c r="ODX287" s="1636"/>
      <c r="ODY287" s="1636"/>
      <c r="ODZ287" s="1636"/>
      <c r="OEA287" s="1636"/>
      <c r="OEB287" s="1636"/>
      <c r="OEC287" s="1636"/>
      <c r="OED287" s="1636"/>
      <c r="OEE287" s="1636"/>
      <c r="OEF287" s="1636"/>
      <c r="OEG287" s="1636"/>
      <c r="OEH287" s="1636"/>
      <c r="OEI287" s="1636"/>
      <c r="OEJ287" s="1636"/>
      <c r="OEK287" s="1636"/>
      <c r="OEL287" s="1636"/>
      <c r="OEM287" s="1636"/>
      <c r="OEN287" s="1636"/>
      <c r="OEO287" s="1636"/>
      <c r="OEP287" s="1636"/>
      <c r="OEQ287" s="1636"/>
      <c r="OER287" s="1636"/>
      <c r="OES287" s="1636"/>
      <c r="OET287" s="1636"/>
      <c r="OEU287" s="1636"/>
      <c r="OEV287" s="1636"/>
      <c r="OEW287" s="1636"/>
      <c r="OEX287" s="1636"/>
      <c r="OEY287" s="1636"/>
      <c r="OEZ287" s="1636"/>
      <c r="OFA287" s="1636"/>
      <c r="OFB287" s="1636"/>
      <c r="OFC287" s="1636"/>
      <c r="OFD287" s="1636"/>
      <c r="OFE287" s="1636"/>
      <c r="OFF287" s="1636"/>
      <c r="OFG287" s="1636"/>
      <c r="OFH287" s="1636"/>
      <c r="OFI287" s="1636"/>
      <c r="OFJ287" s="1636"/>
      <c r="OFK287" s="1636"/>
      <c r="OFL287" s="1636"/>
      <c r="OFM287" s="1636"/>
      <c r="OFN287" s="1636"/>
      <c r="OFO287" s="1636"/>
      <c r="OFP287" s="1636"/>
      <c r="OFQ287" s="1636"/>
      <c r="OFR287" s="1636"/>
      <c r="OFS287" s="1636"/>
      <c r="OFT287" s="1636"/>
      <c r="OFU287" s="1636"/>
      <c r="OFV287" s="1636"/>
      <c r="OFW287" s="1636"/>
      <c r="OFX287" s="1636"/>
      <c r="OFY287" s="1636"/>
      <c r="OFZ287" s="1636"/>
      <c r="OGA287" s="1636"/>
      <c r="OGB287" s="1636"/>
      <c r="OGC287" s="1636"/>
      <c r="OGD287" s="1636"/>
      <c r="OGE287" s="1636"/>
      <c r="OGF287" s="1636"/>
      <c r="OGG287" s="1636"/>
      <c r="OGH287" s="1636"/>
      <c r="OGI287" s="1636"/>
      <c r="OGJ287" s="1636"/>
      <c r="OGK287" s="1636"/>
      <c r="OGL287" s="1636"/>
      <c r="OGM287" s="1636"/>
      <c r="OGN287" s="1636"/>
      <c r="OGO287" s="1636"/>
      <c r="OGP287" s="1636"/>
      <c r="OGQ287" s="1636"/>
      <c r="OGR287" s="1636"/>
      <c r="OGS287" s="1636"/>
      <c r="OGT287" s="1636"/>
      <c r="OGU287" s="1636"/>
      <c r="OGV287" s="1636"/>
      <c r="OGW287" s="1636"/>
      <c r="OGX287" s="1636"/>
      <c r="OGY287" s="1636"/>
      <c r="OGZ287" s="1636"/>
      <c r="OHA287" s="1636"/>
      <c r="OHB287" s="1636"/>
      <c r="OHC287" s="1636"/>
      <c r="OHD287" s="1636"/>
      <c r="OHE287" s="1636"/>
      <c r="OHF287" s="1636"/>
      <c r="OHG287" s="1636"/>
      <c r="OHH287" s="1636"/>
      <c r="OHI287" s="1636"/>
      <c r="OHJ287" s="1636"/>
      <c r="OHK287" s="1636"/>
      <c r="OHL287" s="1636"/>
      <c r="OHM287" s="1636"/>
      <c r="OHN287" s="1636"/>
      <c r="OHO287" s="1636"/>
      <c r="OHP287" s="1636"/>
      <c r="OHQ287" s="1636"/>
      <c r="OHR287" s="1636"/>
      <c r="OHS287" s="1636"/>
      <c r="OHT287" s="1636"/>
      <c r="OHU287" s="1636"/>
      <c r="OHV287" s="1636"/>
      <c r="OHW287" s="1636"/>
      <c r="OHX287" s="1636"/>
      <c r="OHY287" s="1636"/>
      <c r="OHZ287" s="1636"/>
      <c r="OIA287" s="1636"/>
      <c r="OIB287" s="1636"/>
      <c r="OIC287" s="1636"/>
      <c r="OID287" s="1636"/>
      <c r="OIE287" s="1636"/>
      <c r="OIF287" s="1636"/>
      <c r="OIG287" s="1636"/>
      <c r="OIH287" s="1636"/>
      <c r="OII287" s="1636"/>
      <c r="OIJ287" s="1636"/>
      <c r="OIK287" s="1636"/>
      <c r="OIL287" s="1636"/>
      <c r="OIM287" s="1636"/>
      <c r="OIN287" s="1636"/>
      <c r="OIO287" s="1636"/>
      <c r="OIP287" s="1636"/>
      <c r="OIQ287" s="1636"/>
      <c r="OIR287" s="1636"/>
      <c r="OIS287" s="1636"/>
      <c r="OIT287" s="1636"/>
      <c r="OIU287" s="1636"/>
      <c r="OIV287" s="1636"/>
      <c r="OIW287" s="1636"/>
      <c r="OIX287" s="1636"/>
      <c r="OIY287" s="1636"/>
      <c r="OIZ287" s="1636"/>
      <c r="OJA287" s="1636"/>
      <c r="OJB287" s="1636"/>
      <c r="OJC287" s="1636"/>
      <c r="OJD287" s="1636"/>
      <c r="OJE287" s="1636"/>
      <c r="OJF287" s="1636"/>
      <c r="OJG287" s="1636"/>
      <c r="OJH287" s="1636"/>
      <c r="OJI287" s="1636"/>
      <c r="OJJ287" s="1636"/>
      <c r="OJK287" s="1636"/>
      <c r="OJL287" s="1636"/>
      <c r="OJM287" s="1636"/>
      <c r="OJN287" s="1636"/>
      <c r="OJO287" s="1636"/>
      <c r="OJP287" s="1636"/>
      <c r="OJQ287" s="1636"/>
      <c r="OJR287" s="1636"/>
      <c r="OJS287" s="1636"/>
      <c r="OJT287" s="1636"/>
      <c r="OJU287" s="1636"/>
      <c r="OJV287" s="1636"/>
      <c r="OJW287" s="1636"/>
      <c r="OJX287" s="1636"/>
      <c r="OJY287" s="1636"/>
      <c r="OJZ287" s="1636"/>
      <c r="OKA287" s="1636"/>
      <c r="OKB287" s="1636"/>
      <c r="OKC287" s="1636"/>
      <c r="OKD287" s="1636"/>
      <c r="OKE287" s="1636"/>
      <c r="OKF287" s="1636"/>
      <c r="OKG287" s="1636"/>
      <c r="OKH287" s="1636"/>
      <c r="OKI287" s="1636"/>
      <c r="OKJ287" s="1636"/>
      <c r="OKK287" s="1636"/>
      <c r="OKL287" s="1636"/>
      <c r="OKM287" s="1636"/>
      <c r="OKN287" s="1636"/>
      <c r="OKO287" s="1636"/>
      <c r="OKP287" s="1636"/>
      <c r="OKQ287" s="1636"/>
      <c r="OKR287" s="1636"/>
      <c r="OKS287" s="1636"/>
      <c r="OKT287" s="1636"/>
      <c r="OKU287" s="1636"/>
      <c r="OKV287" s="1636"/>
      <c r="OKW287" s="1636"/>
      <c r="OKX287" s="1636"/>
      <c r="OKY287" s="1636"/>
      <c r="OKZ287" s="1636"/>
      <c r="OLA287" s="1636"/>
      <c r="OLB287" s="1636"/>
      <c r="OLC287" s="1636"/>
      <c r="OLD287" s="1636"/>
      <c r="OLE287" s="1636"/>
      <c r="OLF287" s="1636"/>
      <c r="OLG287" s="1636"/>
      <c r="OLH287" s="1636"/>
      <c r="OLI287" s="1636"/>
      <c r="OLJ287" s="1636"/>
      <c r="OLK287" s="1636"/>
      <c r="OLL287" s="1636"/>
      <c r="OLM287" s="1636"/>
      <c r="OLN287" s="1636"/>
      <c r="OLO287" s="1636"/>
      <c r="OLP287" s="1636"/>
      <c r="OLQ287" s="1636"/>
      <c r="OLR287" s="1636"/>
      <c r="OLS287" s="1636"/>
      <c r="OLT287" s="1636"/>
      <c r="OLU287" s="1636"/>
      <c r="OLV287" s="1636"/>
      <c r="OLW287" s="1636"/>
      <c r="OLX287" s="1636"/>
      <c r="OLY287" s="1636"/>
      <c r="OLZ287" s="1636"/>
      <c r="OMA287" s="1636"/>
      <c r="OMB287" s="1636"/>
      <c r="OMC287" s="1636"/>
      <c r="OMD287" s="1636"/>
      <c r="OME287" s="1636"/>
      <c r="OMF287" s="1636"/>
      <c r="OMG287" s="1636"/>
      <c r="OMH287" s="1636"/>
      <c r="OMI287" s="1636"/>
      <c r="OMJ287" s="1636"/>
      <c r="OMK287" s="1636"/>
      <c r="OML287" s="1636"/>
      <c r="OMM287" s="1636"/>
      <c r="OMN287" s="1636"/>
      <c r="OMO287" s="1636"/>
      <c r="OMP287" s="1636"/>
      <c r="OMQ287" s="1636"/>
      <c r="OMR287" s="1636"/>
      <c r="OMS287" s="1636"/>
      <c r="OMT287" s="1636"/>
      <c r="OMU287" s="1636"/>
      <c r="OMV287" s="1636"/>
      <c r="OMW287" s="1636"/>
      <c r="OMX287" s="1636"/>
      <c r="OMY287" s="1636"/>
      <c r="OMZ287" s="1636"/>
      <c r="ONA287" s="1636"/>
      <c r="ONB287" s="1636"/>
      <c r="ONC287" s="1636"/>
      <c r="OND287" s="1636"/>
      <c r="ONE287" s="1636"/>
      <c r="ONF287" s="1636"/>
      <c r="ONG287" s="1636"/>
      <c r="ONH287" s="1636"/>
      <c r="ONI287" s="1636"/>
      <c r="ONJ287" s="1636"/>
      <c r="ONK287" s="1636"/>
      <c r="ONL287" s="1636"/>
      <c r="ONM287" s="1636"/>
      <c r="ONN287" s="1636"/>
      <c r="ONO287" s="1636"/>
      <c r="ONP287" s="1636"/>
      <c r="ONQ287" s="1636"/>
      <c r="ONR287" s="1636"/>
      <c r="ONS287" s="1636"/>
      <c r="ONT287" s="1636"/>
      <c r="ONU287" s="1636"/>
      <c r="ONV287" s="1636"/>
      <c r="ONW287" s="1636"/>
      <c r="ONX287" s="1636"/>
      <c r="ONY287" s="1636"/>
      <c r="ONZ287" s="1636"/>
      <c r="OOA287" s="1636"/>
      <c r="OOB287" s="1636"/>
      <c r="OOC287" s="1636"/>
      <c r="OOD287" s="1636"/>
      <c r="OOE287" s="1636"/>
      <c r="OOF287" s="1636"/>
      <c r="OOG287" s="1636"/>
      <c r="OOH287" s="1636"/>
      <c r="OOI287" s="1636"/>
      <c r="OOJ287" s="1636"/>
      <c r="OOK287" s="1636"/>
      <c r="OOL287" s="1636"/>
      <c r="OOM287" s="1636"/>
      <c r="OON287" s="1636"/>
      <c r="OOO287" s="1636"/>
      <c r="OOP287" s="1636"/>
      <c r="OOQ287" s="1636"/>
      <c r="OOR287" s="1636"/>
      <c r="OOS287" s="1636"/>
      <c r="OOT287" s="1636"/>
      <c r="OOU287" s="1636"/>
      <c r="OOV287" s="1636"/>
      <c r="OOW287" s="1636"/>
      <c r="OOX287" s="1636"/>
      <c r="OOY287" s="1636"/>
      <c r="OOZ287" s="1636"/>
      <c r="OPA287" s="1636"/>
      <c r="OPB287" s="1636"/>
      <c r="OPC287" s="1636"/>
      <c r="OPD287" s="1636"/>
      <c r="OPE287" s="1636"/>
      <c r="OPF287" s="1636"/>
      <c r="OPG287" s="1636"/>
      <c r="OPH287" s="1636"/>
      <c r="OPI287" s="1636"/>
      <c r="OPJ287" s="1636"/>
      <c r="OPK287" s="1636"/>
      <c r="OPL287" s="1636"/>
      <c r="OPM287" s="1636"/>
      <c r="OPN287" s="1636"/>
      <c r="OPO287" s="1636"/>
      <c r="OPP287" s="1636"/>
      <c r="OPQ287" s="1636"/>
      <c r="OPR287" s="1636"/>
      <c r="OPS287" s="1636"/>
      <c r="OPT287" s="1636"/>
      <c r="OPU287" s="1636"/>
      <c r="OPV287" s="1636"/>
      <c r="OPW287" s="1636"/>
      <c r="OPX287" s="1636"/>
      <c r="OPY287" s="1636"/>
      <c r="OPZ287" s="1636"/>
      <c r="OQA287" s="1636"/>
      <c r="OQB287" s="1636"/>
      <c r="OQC287" s="1636"/>
      <c r="OQD287" s="1636"/>
      <c r="OQE287" s="1636"/>
      <c r="OQF287" s="1636"/>
      <c r="OQG287" s="1636"/>
      <c r="OQH287" s="1636"/>
      <c r="OQI287" s="1636"/>
      <c r="OQJ287" s="1636"/>
      <c r="OQK287" s="1636"/>
      <c r="OQL287" s="1636"/>
      <c r="OQM287" s="1636"/>
      <c r="OQN287" s="1636"/>
      <c r="OQO287" s="1636"/>
      <c r="OQP287" s="1636"/>
      <c r="OQQ287" s="1636"/>
      <c r="OQR287" s="1636"/>
      <c r="OQS287" s="1636"/>
      <c r="OQT287" s="1636"/>
      <c r="OQU287" s="1636"/>
      <c r="OQV287" s="1636"/>
      <c r="OQW287" s="1636"/>
      <c r="OQX287" s="1636"/>
      <c r="OQY287" s="1636"/>
      <c r="OQZ287" s="1636"/>
      <c r="ORA287" s="1636"/>
      <c r="ORB287" s="1636"/>
      <c r="ORC287" s="1636"/>
      <c r="ORD287" s="1636"/>
      <c r="ORE287" s="1636"/>
      <c r="ORF287" s="1636"/>
      <c r="ORG287" s="1636"/>
      <c r="ORH287" s="1636"/>
      <c r="ORI287" s="1636"/>
      <c r="ORJ287" s="1636"/>
      <c r="ORK287" s="1636"/>
      <c r="ORL287" s="1636"/>
      <c r="ORM287" s="1636"/>
      <c r="ORN287" s="1636"/>
      <c r="ORO287" s="1636"/>
      <c r="ORP287" s="1636"/>
      <c r="ORQ287" s="1636"/>
      <c r="ORR287" s="1636"/>
      <c r="ORS287" s="1636"/>
      <c r="ORT287" s="1636"/>
      <c r="ORU287" s="1636"/>
      <c r="ORV287" s="1636"/>
      <c r="ORW287" s="1636"/>
      <c r="ORX287" s="1636"/>
      <c r="ORY287" s="1636"/>
      <c r="ORZ287" s="1636"/>
      <c r="OSA287" s="1636"/>
      <c r="OSB287" s="1636"/>
      <c r="OSC287" s="1636"/>
      <c r="OSD287" s="1636"/>
      <c r="OSE287" s="1636"/>
      <c r="OSF287" s="1636"/>
      <c r="OSG287" s="1636"/>
      <c r="OSH287" s="1636"/>
      <c r="OSI287" s="1636"/>
      <c r="OSJ287" s="1636"/>
      <c r="OSK287" s="1636"/>
      <c r="OSL287" s="1636"/>
      <c r="OSM287" s="1636"/>
      <c r="OSN287" s="1636"/>
      <c r="OSO287" s="1636"/>
      <c r="OSP287" s="1636"/>
      <c r="OSQ287" s="1636"/>
      <c r="OSR287" s="1636"/>
      <c r="OSS287" s="1636"/>
      <c r="OST287" s="1636"/>
      <c r="OSU287" s="1636"/>
      <c r="OSV287" s="1636"/>
      <c r="OSW287" s="1636"/>
      <c r="OSX287" s="1636"/>
      <c r="OSY287" s="1636"/>
      <c r="OSZ287" s="1636"/>
      <c r="OTA287" s="1636"/>
      <c r="OTB287" s="1636"/>
      <c r="OTC287" s="1636"/>
      <c r="OTD287" s="1636"/>
      <c r="OTE287" s="1636"/>
      <c r="OTF287" s="1636"/>
      <c r="OTG287" s="1636"/>
      <c r="OTH287" s="1636"/>
      <c r="OTI287" s="1636"/>
      <c r="OTJ287" s="1636"/>
      <c r="OTK287" s="1636"/>
      <c r="OTL287" s="1636"/>
      <c r="OTM287" s="1636"/>
      <c r="OTN287" s="1636"/>
      <c r="OTO287" s="1636"/>
      <c r="OTP287" s="1636"/>
      <c r="OTQ287" s="1636"/>
      <c r="OTR287" s="1636"/>
      <c r="OTS287" s="1636"/>
      <c r="OTT287" s="1636"/>
      <c r="OTU287" s="1636"/>
      <c r="OTV287" s="1636"/>
      <c r="OTW287" s="1636"/>
      <c r="OTX287" s="1636"/>
      <c r="OTY287" s="1636"/>
      <c r="OTZ287" s="1636"/>
      <c r="OUA287" s="1636"/>
      <c r="OUB287" s="1636"/>
      <c r="OUC287" s="1636"/>
      <c r="OUD287" s="1636"/>
      <c r="OUE287" s="1636"/>
      <c r="OUF287" s="1636"/>
      <c r="OUG287" s="1636"/>
      <c r="OUH287" s="1636"/>
      <c r="OUI287" s="1636"/>
      <c r="OUJ287" s="1636"/>
      <c r="OUK287" s="1636"/>
      <c r="OUL287" s="1636"/>
      <c r="OUM287" s="1636"/>
      <c r="OUN287" s="1636"/>
      <c r="OUO287" s="1636"/>
      <c r="OUP287" s="1636"/>
      <c r="OUQ287" s="1636"/>
      <c r="OUR287" s="1636"/>
      <c r="OUS287" s="1636"/>
      <c r="OUT287" s="1636"/>
      <c r="OUU287" s="1636"/>
      <c r="OUV287" s="1636"/>
      <c r="OUW287" s="1636"/>
      <c r="OUX287" s="1636"/>
      <c r="OUY287" s="1636"/>
      <c r="OUZ287" s="1636"/>
      <c r="OVA287" s="1636"/>
      <c r="OVB287" s="1636"/>
      <c r="OVC287" s="1636"/>
      <c r="OVD287" s="1636"/>
      <c r="OVE287" s="1636"/>
      <c r="OVF287" s="1636"/>
      <c r="OVG287" s="1636"/>
      <c r="OVH287" s="1636"/>
      <c r="OVI287" s="1636"/>
      <c r="OVJ287" s="1636"/>
      <c r="OVK287" s="1636"/>
      <c r="OVL287" s="1636"/>
      <c r="OVM287" s="1636"/>
      <c r="OVN287" s="1636"/>
      <c r="OVO287" s="1636"/>
      <c r="OVP287" s="1636"/>
      <c r="OVQ287" s="1636"/>
      <c r="OVR287" s="1636"/>
      <c r="OVS287" s="1636"/>
      <c r="OVT287" s="1636"/>
      <c r="OVU287" s="1636"/>
      <c r="OVV287" s="1636"/>
      <c r="OVW287" s="1636"/>
      <c r="OVX287" s="1636"/>
      <c r="OVY287" s="1636"/>
      <c r="OVZ287" s="1636"/>
      <c r="OWA287" s="1636"/>
      <c r="OWB287" s="1636"/>
      <c r="OWC287" s="1636"/>
      <c r="OWD287" s="1636"/>
      <c r="OWE287" s="1636"/>
      <c r="OWF287" s="1636"/>
      <c r="OWG287" s="1636"/>
      <c r="OWH287" s="1636"/>
      <c r="OWI287" s="1636"/>
      <c r="OWJ287" s="1636"/>
      <c r="OWK287" s="1636"/>
      <c r="OWL287" s="1636"/>
      <c r="OWM287" s="1636"/>
      <c r="OWN287" s="1636"/>
      <c r="OWO287" s="1636"/>
      <c r="OWP287" s="1636"/>
      <c r="OWQ287" s="1636"/>
      <c r="OWR287" s="1636"/>
      <c r="OWS287" s="1636"/>
      <c r="OWT287" s="1636"/>
      <c r="OWU287" s="1636"/>
      <c r="OWV287" s="1636"/>
      <c r="OWW287" s="1636"/>
      <c r="OWX287" s="1636"/>
      <c r="OWY287" s="1636"/>
      <c r="OWZ287" s="1636"/>
      <c r="OXA287" s="1636"/>
      <c r="OXB287" s="1636"/>
      <c r="OXC287" s="1636"/>
      <c r="OXD287" s="1636"/>
      <c r="OXE287" s="1636"/>
      <c r="OXF287" s="1636"/>
      <c r="OXG287" s="1636"/>
      <c r="OXH287" s="1636"/>
      <c r="OXI287" s="1636"/>
      <c r="OXJ287" s="1636"/>
      <c r="OXK287" s="1636"/>
      <c r="OXL287" s="1636"/>
      <c r="OXM287" s="1636"/>
      <c r="OXN287" s="1636"/>
      <c r="OXO287" s="1636"/>
      <c r="OXP287" s="1636"/>
      <c r="OXQ287" s="1636"/>
      <c r="OXR287" s="1636"/>
      <c r="OXS287" s="1636"/>
      <c r="OXT287" s="1636"/>
      <c r="OXU287" s="1636"/>
      <c r="OXV287" s="1636"/>
      <c r="OXW287" s="1636"/>
      <c r="OXX287" s="1636"/>
      <c r="OXY287" s="1636"/>
      <c r="OXZ287" s="1636"/>
      <c r="OYA287" s="1636"/>
      <c r="OYB287" s="1636"/>
      <c r="OYC287" s="1636"/>
      <c r="OYD287" s="1636"/>
      <c r="OYE287" s="1636"/>
      <c r="OYF287" s="1636"/>
      <c r="OYG287" s="1636"/>
      <c r="OYH287" s="1636"/>
      <c r="OYI287" s="1636"/>
      <c r="OYJ287" s="1636"/>
      <c r="OYK287" s="1636"/>
      <c r="OYL287" s="1636"/>
      <c r="OYM287" s="1636"/>
      <c r="OYN287" s="1636"/>
      <c r="OYO287" s="1636"/>
      <c r="OYP287" s="1636"/>
      <c r="OYQ287" s="1636"/>
      <c r="OYR287" s="1636"/>
      <c r="OYS287" s="1636"/>
      <c r="OYT287" s="1636"/>
      <c r="OYU287" s="1636"/>
      <c r="OYV287" s="1636"/>
      <c r="OYW287" s="1636"/>
      <c r="OYX287" s="1636"/>
      <c r="OYY287" s="1636"/>
      <c r="OYZ287" s="1636"/>
      <c r="OZA287" s="1636"/>
      <c r="OZB287" s="1636"/>
      <c r="OZC287" s="1636"/>
      <c r="OZD287" s="1636"/>
      <c r="OZE287" s="1636"/>
      <c r="OZF287" s="1636"/>
      <c r="OZG287" s="1636"/>
      <c r="OZH287" s="1636"/>
      <c r="OZI287" s="1636"/>
      <c r="OZJ287" s="1636"/>
      <c r="OZK287" s="1636"/>
      <c r="OZL287" s="1636"/>
      <c r="OZM287" s="1636"/>
      <c r="OZN287" s="1636"/>
      <c r="OZO287" s="1636"/>
      <c r="OZP287" s="1636"/>
      <c r="OZQ287" s="1636"/>
      <c r="OZR287" s="1636"/>
      <c r="OZS287" s="1636"/>
      <c r="OZT287" s="1636"/>
      <c r="OZU287" s="1636"/>
      <c r="OZV287" s="1636"/>
      <c r="OZW287" s="1636"/>
      <c r="OZX287" s="1636"/>
      <c r="OZY287" s="1636"/>
      <c r="OZZ287" s="1636"/>
      <c r="PAA287" s="1636"/>
      <c r="PAB287" s="1636"/>
      <c r="PAC287" s="1636"/>
      <c r="PAD287" s="1636"/>
      <c r="PAE287" s="1636"/>
      <c r="PAF287" s="1636"/>
      <c r="PAG287" s="1636"/>
      <c r="PAH287" s="1636"/>
      <c r="PAI287" s="1636"/>
      <c r="PAJ287" s="1636"/>
      <c r="PAK287" s="1636"/>
      <c r="PAL287" s="1636"/>
      <c r="PAM287" s="1636"/>
      <c r="PAN287" s="1636"/>
      <c r="PAO287" s="1636"/>
      <c r="PAP287" s="1636"/>
      <c r="PAQ287" s="1636"/>
      <c r="PAR287" s="1636"/>
      <c r="PAS287" s="1636"/>
      <c r="PAT287" s="1636"/>
      <c r="PAU287" s="1636"/>
      <c r="PAV287" s="1636"/>
      <c r="PAW287" s="1636"/>
      <c r="PAX287" s="1636"/>
      <c r="PAY287" s="1636"/>
      <c r="PAZ287" s="1636"/>
      <c r="PBA287" s="1636"/>
      <c r="PBB287" s="1636"/>
      <c r="PBC287" s="1636"/>
      <c r="PBD287" s="1636"/>
      <c r="PBE287" s="1636"/>
      <c r="PBF287" s="1636"/>
      <c r="PBG287" s="1636"/>
      <c r="PBH287" s="1636"/>
      <c r="PBI287" s="1636"/>
      <c r="PBJ287" s="1636"/>
      <c r="PBK287" s="1636"/>
      <c r="PBL287" s="1636"/>
      <c r="PBM287" s="1636"/>
      <c r="PBN287" s="1636"/>
      <c r="PBO287" s="1636"/>
      <c r="PBP287" s="1636"/>
      <c r="PBQ287" s="1636"/>
      <c r="PBR287" s="1636"/>
      <c r="PBS287" s="1636"/>
      <c r="PBT287" s="1636"/>
      <c r="PBU287" s="1636"/>
      <c r="PBV287" s="1636"/>
      <c r="PBW287" s="1636"/>
      <c r="PBX287" s="1636"/>
      <c r="PBY287" s="1636"/>
      <c r="PBZ287" s="1636"/>
      <c r="PCA287" s="1636"/>
      <c r="PCB287" s="1636"/>
      <c r="PCC287" s="1636"/>
      <c r="PCD287" s="1636"/>
      <c r="PCE287" s="1636"/>
      <c r="PCF287" s="1636"/>
      <c r="PCG287" s="1636"/>
      <c r="PCH287" s="1636"/>
      <c r="PCI287" s="1636"/>
      <c r="PCJ287" s="1636"/>
      <c r="PCK287" s="1636"/>
      <c r="PCL287" s="1636"/>
      <c r="PCM287" s="1636"/>
      <c r="PCN287" s="1636"/>
      <c r="PCO287" s="1636"/>
      <c r="PCP287" s="1636"/>
      <c r="PCQ287" s="1636"/>
      <c r="PCR287" s="1636"/>
      <c r="PCS287" s="1636"/>
      <c r="PCT287" s="1636"/>
      <c r="PCU287" s="1636"/>
      <c r="PCV287" s="1636"/>
      <c r="PCW287" s="1636"/>
      <c r="PCX287" s="1636"/>
      <c r="PCY287" s="1636"/>
      <c r="PCZ287" s="1636"/>
      <c r="PDA287" s="1636"/>
      <c r="PDB287" s="1636"/>
      <c r="PDC287" s="1636"/>
      <c r="PDD287" s="1636"/>
      <c r="PDE287" s="1636"/>
      <c r="PDF287" s="1636"/>
      <c r="PDG287" s="1636"/>
      <c r="PDH287" s="1636"/>
      <c r="PDI287" s="1636"/>
      <c r="PDJ287" s="1636"/>
      <c r="PDK287" s="1636"/>
      <c r="PDL287" s="1636"/>
      <c r="PDM287" s="1636"/>
      <c r="PDN287" s="1636"/>
      <c r="PDO287" s="1636"/>
      <c r="PDP287" s="1636"/>
      <c r="PDQ287" s="1636"/>
      <c r="PDR287" s="1636"/>
      <c r="PDS287" s="1636"/>
      <c r="PDT287" s="1636"/>
      <c r="PDU287" s="1636"/>
      <c r="PDV287" s="1636"/>
      <c r="PDW287" s="1636"/>
      <c r="PDX287" s="1636"/>
      <c r="PDY287" s="1636"/>
      <c r="PDZ287" s="1636"/>
      <c r="PEA287" s="1636"/>
      <c r="PEB287" s="1636"/>
      <c r="PEC287" s="1636"/>
      <c r="PED287" s="1636"/>
      <c r="PEE287" s="1636"/>
      <c r="PEF287" s="1636"/>
      <c r="PEG287" s="1636"/>
      <c r="PEH287" s="1636"/>
      <c r="PEI287" s="1636"/>
      <c r="PEJ287" s="1636"/>
      <c r="PEK287" s="1636"/>
      <c r="PEL287" s="1636"/>
      <c r="PEM287" s="1636"/>
      <c r="PEN287" s="1636"/>
      <c r="PEO287" s="1636"/>
      <c r="PEP287" s="1636"/>
      <c r="PEQ287" s="1636"/>
      <c r="PER287" s="1636"/>
      <c r="PES287" s="1636"/>
      <c r="PET287" s="1636"/>
      <c r="PEU287" s="1636"/>
      <c r="PEV287" s="1636"/>
      <c r="PEW287" s="1636"/>
      <c r="PEX287" s="1636"/>
      <c r="PEY287" s="1636"/>
      <c r="PEZ287" s="1636"/>
      <c r="PFA287" s="1636"/>
      <c r="PFB287" s="1636"/>
      <c r="PFC287" s="1636"/>
      <c r="PFD287" s="1636"/>
      <c r="PFE287" s="1636"/>
      <c r="PFF287" s="1636"/>
      <c r="PFG287" s="1636"/>
      <c r="PFH287" s="1636"/>
      <c r="PFI287" s="1636"/>
      <c r="PFJ287" s="1636"/>
      <c r="PFK287" s="1636"/>
      <c r="PFL287" s="1636"/>
      <c r="PFM287" s="1636"/>
      <c r="PFN287" s="1636"/>
      <c r="PFO287" s="1636"/>
      <c r="PFP287" s="1636"/>
      <c r="PFQ287" s="1636"/>
      <c r="PFR287" s="1636"/>
      <c r="PFS287" s="1636"/>
      <c r="PFT287" s="1636"/>
      <c r="PFU287" s="1636"/>
      <c r="PFV287" s="1636"/>
      <c r="PFW287" s="1636"/>
      <c r="PFX287" s="1636"/>
      <c r="PFY287" s="1636"/>
      <c r="PFZ287" s="1636"/>
      <c r="PGA287" s="1636"/>
      <c r="PGB287" s="1636"/>
      <c r="PGC287" s="1636"/>
      <c r="PGD287" s="1636"/>
      <c r="PGE287" s="1636"/>
      <c r="PGF287" s="1636"/>
      <c r="PGG287" s="1636"/>
      <c r="PGH287" s="1636"/>
      <c r="PGI287" s="1636"/>
      <c r="PGJ287" s="1636"/>
      <c r="PGK287" s="1636"/>
      <c r="PGL287" s="1636"/>
      <c r="PGM287" s="1636"/>
      <c r="PGN287" s="1636"/>
      <c r="PGO287" s="1636"/>
      <c r="PGP287" s="1636"/>
      <c r="PGQ287" s="1636"/>
      <c r="PGR287" s="1636"/>
      <c r="PGS287" s="1636"/>
      <c r="PGT287" s="1636"/>
      <c r="PGU287" s="1636"/>
      <c r="PGV287" s="1636"/>
      <c r="PGW287" s="1636"/>
      <c r="PGX287" s="1636"/>
      <c r="PGY287" s="1636"/>
      <c r="PGZ287" s="1636"/>
      <c r="PHA287" s="1636"/>
      <c r="PHB287" s="1636"/>
      <c r="PHC287" s="1636"/>
      <c r="PHD287" s="1636"/>
      <c r="PHE287" s="1636"/>
      <c r="PHF287" s="1636"/>
      <c r="PHG287" s="1636"/>
      <c r="PHH287" s="1636"/>
      <c r="PHI287" s="1636"/>
      <c r="PHJ287" s="1636"/>
      <c r="PHK287" s="1636"/>
      <c r="PHL287" s="1636"/>
      <c r="PHM287" s="1636"/>
      <c r="PHN287" s="1636"/>
      <c r="PHO287" s="1636"/>
      <c r="PHP287" s="1636"/>
      <c r="PHQ287" s="1636"/>
      <c r="PHR287" s="1636"/>
      <c r="PHS287" s="1636"/>
      <c r="PHT287" s="1636"/>
      <c r="PHU287" s="1636"/>
      <c r="PHV287" s="1636"/>
      <c r="PHW287" s="1636"/>
      <c r="PHX287" s="1636"/>
      <c r="PHY287" s="1636"/>
      <c r="PHZ287" s="1636"/>
      <c r="PIA287" s="1636"/>
      <c r="PIB287" s="1636"/>
      <c r="PIC287" s="1636"/>
      <c r="PID287" s="1636"/>
      <c r="PIE287" s="1636"/>
      <c r="PIF287" s="1636"/>
      <c r="PIG287" s="1636"/>
      <c r="PIH287" s="1636"/>
      <c r="PII287" s="1636"/>
      <c r="PIJ287" s="1636"/>
      <c r="PIK287" s="1636"/>
      <c r="PIL287" s="1636"/>
      <c r="PIM287" s="1636"/>
      <c r="PIN287" s="1636"/>
      <c r="PIO287" s="1636"/>
      <c r="PIP287" s="1636"/>
      <c r="PIQ287" s="1636"/>
      <c r="PIR287" s="1636"/>
      <c r="PIS287" s="1636"/>
      <c r="PIT287" s="1636"/>
      <c r="PIU287" s="1636"/>
      <c r="PIV287" s="1636"/>
      <c r="PIW287" s="1636"/>
      <c r="PIX287" s="1636"/>
      <c r="PIY287" s="1636"/>
      <c r="PIZ287" s="1636"/>
      <c r="PJA287" s="1636"/>
      <c r="PJB287" s="1636"/>
      <c r="PJC287" s="1636"/>
      <c r="PJD287" s="1636"/>
      <c r="PJE287" s="1636"/>
      <c r="PJF287" s="1636"/>
      <c r="PJG287" s="1636"/>
      <c r="PJH287" s="1636"/>
      <c r="PJI287" s="1636"/>
      <c r="PJJ287" s="1636"/>
      <c r="PJK287" s="1636"/>
      <c r="PJL287" s="1636"/>
      <c r="PJM287" s="1636"/>
      <c r="PJN287" s="1636"/>
      <c r="PJO287" s="1636"/>
      <c r="PJP287" s="1636"/>
      <c r="PJQ287" s="1636"/>
      <c r="PJR287" s="1636"/>
      <c r="PJS287" s="1636"/>
      <c r="PJT287" s="1636"/>
      <c r="PJU287" s="1636"/>
      <c r="PJV287" s="1636"/>
      <c r="PJW287" s="1636"/>
      <c r="PJX287" s="1636"/>
      <c r="PJY287" s="1636"/>
      <c r="PJZ287" s="1636"/>
      <c r="PKA287" s="1636"/>
      <c r="PKB287" s="1636"/>
      <c r="PKC287" s="1636"/>
      <c r="PKD287" s="1636"/>
      <c r="PKE287" s="1636"/>
      <c r="PKF287" s="1636"/>
      <c r="PKG287" s="1636"/>
      <c r="PKH287" s="1636"/>
      <c r="PKI287" s="1636"/>
      <c r="PKJ287" s="1636"/>
      <c r="PKK287" s="1636"/>
      <c r="PKL287" s="1636"/>
      <c r="PKM287" s="1636"/>
      <c r="PKN287" s="1636"/>
      <c r="PKO287" s="1636"/>
      <c r="PKP287" s="1636"/>
      <c r="PKQ287" s="1636"/>
      <c r="PKR287" s="1636"/>
      <c r="PKS287" s="1636"/>
      <c r="PKT287" s="1636"/>
      <c r="PKU287" s="1636"/>
      <c r="PKV287" s="1636"/>
      <c r="PKW287" s="1636"/>
      <c r="PKX287" s="1636"/>
      <c r="PKY287" s="1636"/>
      <c r="PKZ287" s="1636"/>
      <c r="PLA287" s="1636"/>
      <c r="PLB287" s="1636"/>
      <c r="PLC287" s="1636"/>
      <c r="PLD287" s="1636"/>
      <c r="PLE287" s="1636"/>
      <c r="PLF287" s="1636"/>
      <c r="PLG287" s="1636"/>
      <c r="PLH287" s="1636"/>
      <c r="PLI287" s="1636"/>
      <c r="PLJ287" s="1636"/>
      <c r="PLK287" s="1636"/>
      <c r="PLL287" s="1636"/>
      <c r="PLM287" s="1636"/>
      <c r="PLN287" s="1636"/>
      <c r="PLO287" s="1636"/>
      <c r="PLP287" s="1636"/>
      <c r="PLQ287" s="1636"/>
      <c r="PLR287" s="1636"/>
      <c r="PLS287" s="1636"/>
      <c r="PLT287" s="1636"/>
      <c r="PLU287" s="1636"/>
      <c r="PLV287" s="1636"/>
      <c r="PLW287" s="1636"/>
      <c r="PLX287" s="1636"/>
      <c r="PLY287" s="1636"/>
      <c r="PLZ287" s="1636"/>
      <c r="PMA287" s="1636"/>
      <c r="PMB287" s="1636"/>
      <c r="PMC287" s="1636"/>
      <c r="PMD287" s="1636"/>
      <c r="PME287" s="1636"/>
      <c r="PMF287" s="1636"/>
      <c r="PMG287" s="1636"/>
      <c r="PMH287" s="1636"/>
      <c r="PMI287" s="1636"/>
      <c r="PMJ287" s="1636"/>
      <c r="PMK287" s="1636"/>
      <c r="PML287" s="1636"/>
      <c r="PMM287" s="1636"/>
      <c r="PMN287" s="1636"/>
      <c r="PMO287" s="1636"/>
      <c r="PMP287" s="1636"/>
      <c r="PMQ287" s="1636"/>
      <c r="PMR287" s="1636"/>
      <c r="PMS287" s="1636"/>
      <c r="PMT287" s="1636"/>
      <c r="PMU287" s="1636"/>
      <c r="PMV287" s="1636"/>
      <c r="PMW287" s="1636"/>
      <c r="PMX287" s="1636"/>
      <c r="PMY287" s="1636"/>
      <c r="PMZ287" s="1636"/>
      <c r="PNA287" s="1636"/>
      <c r="PNB287" s="1636"/>
      <c r="PNC287" s="1636"/>
      <c r="PND287" s="1636"/>
      <c r="PNE287" s="1636"/>
      <c r="PNF287" s="1636"/>
      <c r="PNG287" s="1636"/>
      <c r="PNH287" s="1636"/>
      <c r="PNI287" s="1636"/>
      <c r="PNJ287" s="1636"/>
      <c r="PNK287" s="1636"/>
      <c r="PNL287" s="1636"/>
      <c r="PNM287" s="1636"/>
      <c r="PNN287" s="1636"/>
      <c r="PNO287" s="1636"/>
      <c r="PNP287" s="1636"/>
      <c r="PNQ287" s="1636"/>
      <c r="PNR287" s="1636"/>
      <c r="PNS287" s="1636"/>
      <c r="PNT287" s="1636"/>
      <c r="PNU287" s="1636"/>
      <c r="PNV287" s="1636"/>
      <c r="PNW287" s="1636"/>
      <c r="PNX287" s="1636"/>
      <c r="PNY287" s="1636"/>
      <c r="PNZ287" s="1636"/>
      <c r="POA287" s="1636"/>
      <c r="POB287" s="1636"/>
      <c r="POC287" s="1636"/>
      <c r="POD287" s="1636"/>
      <c r="POE287" s="1636"/>
      <c r="POF287" s="1636"/>
      <c r="POG287" s="1636"/>
      <c r="POH287" s="1636"/>
      <c r="POI287" s="1636"/>
      <c r="POJ287" s="1636"/>
      <c r="POK287" s="1636"/>
      <c r="POL287" s="1636"/>
      <c r="POM287" s="1636"/>
      <c r="PON287" s="1636"/>
      <c r="POO287" s="1636"/>
      <c r="POP287" s="1636"/>
      <c r="POQ287" s="1636"/>
      <c r="POR287" s="1636"/>
      <c r="POS287" s="1636"/>
      <c r="POT287" s="1636"/>
      <c r="POU287" s="1636"/>
      <c r="POV287" s="1636"/>
      <c r="POW287" s="1636"/>
      <c r="POX287" s="1636"/>
      <c r="POY287" s="1636"/>
      <c r="POZ287" s="1636"/>
      <c r="PPA287" s="1636"/>
      <c r="PPB287" s="1636"/>
      <c r="PPC287" s="1636"/>
      <c r="PPD287" s="1636"/>
      <c r="PPE287" s="1636"/>
      <c r="PPF287" s="1636"/>
      <c r="PPG287" s="1636"/>
      <c r="PPH287" s="1636"/>
      <c r="PPI287" s="1636"/>
      <c r="PPJ287" s="1636"/>
      <c r="PPK287" s="1636"/>
      <c r="PPL287" s="1636"/>
      <c r="PPM287" s="1636"/>
      <c r="PPN287" s="1636"/>
      <c r="PPO287" s="1636"/>
      <c r="PPP287" s="1636"/>
      <c r="PPQ287" s="1636"/>
      <c r="PPR287" s="1636"/>
      <c r="PPS287" s="1636"/>
      <c r="PPT287" s="1636"/>
      <c r="PPU287" s="1636"/>
      <c r="PPV287" s="1636"/>
      <c r="PPW287" s="1636"/>
      <c r="PPX287" s="1636"/>
      <c r="PPY287" s="1636"/>
      <c r="PPZ287" s="1636"/>
      <c r="PQA287" s="1636"/>
      <c r="PQB287" s="1636"/>
      <c r="PQC287" s="1636"/>
      <c r="PQD287" s="1636"/>
      <c r="PQE287" s="1636"/>
      <c r="PQF287" s="1636"/>
      <c r="PQG287" s="1636"/>
      <c r="PQH287" s="1636"/>
      <c r="PQI287" s="1636"/>
      <c r="PQJ287" s="1636"/>
      <c r="PQK287" s="1636"/>
      <c r="PQL287" s="1636"/>
      <c r="PQM287" s="1636"/>
      <c r="PQN287" s="1636"/>
      <c r="PQO287" s="1636"/>
      <c r="PQP287" s="1636"/>
      <c r="PQQ287" s="1636"/>
      <c r="PQR287" s="1636"/>
      <c r="PQS287" s="1636"/>
      <c r="PQT287" s="1636"/>
      <c r="PQU287" s="1636"/>
      <c r="PQV287" s="1636"/>
      <c r="PQW287" s="1636"/>
      <c r="PQX287" s="1636"/>
      <c r="PQY287" s="1636"/>
      <c r="PQZ287" s="1636"/>
      <c r="PRA287" s="1636"/>
      <c r="PRB287" s="1636"/>
      <c r="PRC287" s="1636"/>
      <c r="PRD287" s="1636"/>
      <c r="PRE287" s="1636"/>
      <c r="PRF287" s="1636"/>
      <c r="PRG287" s="1636"/>
      <c r="PRH287" s="1636"/>
      <c r="PRI287" s="1636"/>
      <c r="PRJ287" s="1636"/>
      <c r="PRK287" s="1636"/>
      <c r="PRL287" s="1636"/>
      <c r="PRM287" s="1636"/>
      <c r="PRN287" s="1636"/>
      <c r="PRO287" s="1636"/>
      <c r="PRP287" s="1636"/>
      <c r="PRQ287" s="1636"/>
      <c r="PRR287" s="1636"/>
      <c r="PRS287" s="1636"/>
      <c r="PRT287" s="1636"/>
      <c r="PRU287" s="1636"/>
      <c r="PRV287" s="1636"/>
      <c r="PRW287" s="1636"/>
      <c r="PRX287" s="1636"/>
      <c r="PRY287" s="1636"/>
      <c r="PRZ287" s="1636"/>
      <c r="PSA287" s="1636"/>
      <c r="PSB287" s="1636"/>
      <c r="PSC287" s="1636"/>
      <c r="PSD287" s="1636"/>
      <c r="PSE287" s="1636"/>
      <c r="PSF287" s="1636"/>
      <c r="PSG287" s="1636"/>
      <c r="PSH287" s="1636"/>
      <c r="PSI287" s="1636"/>
      <c r="PSJ287" s="1636"/>
      <c r="PSK287" s="1636"/>
      <c r="PSL287" s="1636"/>
      <c r="PSM287" s="1636"/>
      <c r="PSN287" s="1636"/>
      <c r="PSO287" s="1636"/>
      <c r="PSP287" s="1636"/>
      <c r="PSQ287" s="1636"/>
      <c r="PSR287" s="1636"/>
      <c r="PSS287" s="1636"/>
      <c r="PST287" s="1636"/>
      <c r="PSU287" s="1636"/>
      <c r="PSV287" s="1636"/>
      <c r="PSW287" s="1636"/>
      <c r="PSX287" s="1636"/>
      <c r="PSY287" s="1636"/>
      <c r="PSZ287" s="1636"/>
      <c r="PTA287" s="1636"/>
      <c r="PTB287" s="1636"/>
      <c r="PTC287" s="1636"/>
      <c r="PTD287" s="1636"/>
      <c r="PTE287" s="1636"/>
      <c r="PTF287" s="1636"/>
      <c r="PTG287" s="1636"/>
      <c r="PTH287" s="1636"/>
      <c r="PTI287" s="1636"/>
      <c r="PTJ287" s="1636"/>
      <c r="PTK287" s="1636"/>
      <c r="PTL287" s="1636"/>
      <c r="PTM287" s="1636"/>
      <c r="PTN287" s="1636"/>
      <c r="PTO287" s="1636"/>
      <c r="PTP287" s="1636"/>
      <c r="PTQ287" s="1636"/>
      <c r="PTR287" s="1636"/>
      <c r="PTS287" s="1636"/>
      <c r="PTT287" s="1636"/>
      <c r="PTU287" s="1636"/>
      <c r="PTV287" s="1636"/>
      <c r="PTW287" s="1636"/>
      <c r="PTX287" s="1636"/>
      <c r="PTY287" s="1636"/>
      <c r="PTZ287" s="1636"/>
      <c r="PUA287" s="1636"/>
      <c r="PUB287" s="1636"/>
      <c r="PUC287" s="1636"/>
      <c r="PUD287" s="1636"/>
      <c r="PUE287" s="1636"/>
      <c r="PUF287" s="1636"/>
      <c r="PUG287" s="1636"/>
      <c r="PUH287" s="1636"/>
      <c r="PUI287" s="1636"/>
      <c r="PUJ287" s="1636"/>
      <c r="PUK287" s="1636"/>
      <c r="PUL287" s="1636"/>
      <c r="PUM287" s="1636"/>
      <c r="PUN287" s="1636"/>
      <c r="PUO287" s="1636"/>
      <c r="PUP287" s="1636"/>
      <c r="PUQ287" s="1636"/>
      <c r="PUR287" s="1636"/>
      <c r="PUS287" s="1636"/>
      <c r="PUT287" s="1636"/>
      <c r="PUU287" s="1636"/>
      <c r="PUV287" s="1636"/>
      <c r="PUW287" s="1636"/>
      <c r="PUX287" s="1636"/>
      <c r="PUY287" s="1636"/>
      <c r="PUZ287" s="1636"/>
      <c r="PVA287" s="1636"/>
      <c r="PVB287" s="1636"/>
      <c r="PVC287" s="1636"/>
      <c r="PVD287" s="1636"/>
      <c r="PVE287" s="1636"/>
      <c r="PVF287" s="1636"/>
      <c r="PVG287" s="1636"/>
      <c r="PVH287" s="1636"/>
      <c r="PVI287" s="1636"/>
      <c r="PVJ287" s="1636"/>
      <c r="PVK287" s="1636"/>
      <c r="PVL287" s="1636"/>
      <c r="PVM287" s="1636"/>
      <c r="PVN287" s="1636"/>
      <c r="PVO287" s="1636"/>
      <c r="PVP287" s="1636"/>
      <c r="PVQ287" s="1636"/>
      <c r="PVR287" s="1636"/>
      <c r="PVS287" s="1636"/>
      <c r="PVT287" s="1636"/>
      <c r="PVU287" s="1636"/>
      <c r="PVV287" s="1636"/>
      <c r="PVW287" s="1636"/>
      <c r="PVX287" s="1636"/>
      <c r="PVY287" s="1636"/>
      <c r="PVZ287" s="1636"/>
      <c r="PWA287" s="1636"/>
      <c r="PWB287" s="1636"/>
      <c r="PWC287" s="1636"/>
      <c r="PWD287" s="1636"/>
      <c r="PWE287" s="1636"/>
      <c r="PWF287" s="1636"/>
      <c r="PWG287" s="1636"/>
      <c r="PWH287" s="1636"/>
      <c r="PWI287" s="1636"/>
      <c r="PWJ287" s="1636"/>
      <c r="PWK287" s="1636"/>
      <c r="PWL287" s="1636"/>
      <c r="PWM287" s="1636"/>
      <c r="PWN287" s="1636"/>
      <c r="PWO287" s="1636"/>
      <c r="PWP287" s="1636"/>
      <c r="PWQ287" s="1636"/>
      <c r="PWR287" s="1636"/>
      <c r="PWS287" s="1636"/>
      <c r="PWT287" s="1636"/>
      <c r="PWU287" s="1636"/>
      <c r="PWV287" s="1636"/>
      <c r="PWW287" s="1636"/>
      <c r="PWX287" s="1636"/>
      <c r="PWY287" s="1636"/>
      <c r="PWZ287" s="1636"/>
      <c r="PXA287" s="1636"/>
      <c r="PXB287" s="1636"/>
      <c r="PXC287" s="1636"/>
      <c r="PXD287" s="1636"/>
      <c r="PXE287" s="1636"/>
      <c r="PXF287" s="1636"/>
      <c r="PXG287" s="1636"/>
      <c r="PXH287" s="1636"/>
      <c r="PXI287" s="1636"/>
      <c r="PXJ287" s="1636"/>
      <c r="PXK287" s="1636"/>
      <c r="PXL287" s="1636"/>
      <c r="PXM287" s="1636"/>
      <c r="PXN287" s="1636"/>
      <c r="PXO287" s="1636"/>
      <c r="PXP287" s="1636"/>
      <c r="PXQ287" s="1636"/>
      <c r="PXR287" s="1636"/>
      <c r="PXS287" s="1636"/>
      <c r="PXT287" s="1636"/>
      <c r="PXU287" s="1636"/>
      <c r="PXV287" s="1636"/>
      <c r="PXW287" s="1636"/>
      <c r="PXX287" s="1636"/>
      <c r="PXY287" s="1636"/>
      <c r="PXZ287" s="1636"/>
      <c r="PYA287" s="1636"/>
      <c r="PYB287" s="1636"/>
      <c r="PYC287" s="1636"/>
      <c r="PYD287" s="1636"/>
      <c r="PYE287" s="1636"/>
      <c r="PYF287" s="1636"/>
      <c r="PYG287" s="1636"/>
      <c r="PYH287" s="1636"/>
      <c r="PYI287" s="1636"/>
      <c r="PYJ287" s="1636"/>
      <c r="PYK287" s="1636"/>
      <c r="PYL287" s="1636"/>
      <c r="PYM287" s="1636"/>
      <c r="PYN287" s="1636"/>
      <c r="PYO287" s="1636"/>
      <c r="PYP287" s="1636"/>
      <c r="PYQ287" s="1636"/>
      <c r="PYR287" s="1636"/>
      <c r="PYS287" s="1636"/>
      <c r="PYT287" s="1636"/>
      <c r="PYU287" s="1636"/>
      <c r="PYV287" s="1636"/>
      <c r="PYW287" s="1636"/>
      <c r="PYX287" s="1636"/>
      <c r="PYY287" s="1636"/>
      <c r="PYZ287" s="1636"/>
      <c r="PZA287" s="1636"/>
      <c r="PZB287" s="1636"/>
      <c r="PZC287" s="1636"/>
      <c r="PZD287" s="1636"/>
      <c r="PZE287" s="1636"/>
      <c r="PZF287" s="1636"/>
      <c r="PZG287" s="1636"/>
      <c r="PZH287" s="1636"/>
      <c r="PZI287" s="1636"/>
      <c r="PZJ287" s="1636"/>
      <c r="PZK287" s="1636"/>
      <c r="PZL287" s="1636"/>
      <c r="PZM287" s="1636"/>
      <c r="PZN287" s="1636"/>
      <c r="PZO287" s="1636"/>
      <c r="PZP287" s="1636"/>
      <c r="PZQ287" s="1636"/>
      <c r="PZR287" s="1636"/>
      <c r="PZS287" s="1636"/>
      <c r="PZT287" s="1636"/>
      <c r="PZU287" s="1636"/>
      <c r="PZV287" s="1636"/>
      <c r="PZW287" s="1636"/>
      <c r="PZX287" s="1636"/>
      <c r="PZY287" s="1636"/>
      <c r="PZZ287" s="1636"/>
      <c r="QAA287" s="1636"/>
      <c r="QAB287" s="1636"/>
      <c r="QAC287" s="1636"/>
      <c r="QAD287" s="1636"/>
      <c r="QAE287" s="1636"/>
      <c r="QAF287" s="1636"/>
      <c r="QAG287" s="1636"/>
      <c r="QAH287" s="1636"/>
      <c r="QAI287" s="1636"/>
      <c r="QAJ287" s="1636"/>
      <c r="QAK287" s="1636"/>
      <c r="QAL287" s="1636"/>
      <c r="QAM287" s="1636"/>
      <c r="QAN287" s="1636"/>
      <c r="QAO287" s="1636"/>
      <c r="QAP287" s="1636"/>
      <c r="QAQ287" s="1636"/>
      <c r="QAR287" s="1636"/>
      <c r="QAS287" s="1636"/>
      <c r="QAT287" s="1636"/>
      <c r="QAU287" s="1636"/>
      <c r="QAV287" s="1636"/>
      <c r="QAW287" s="1636"/>
      <c r="QAX287" s="1636"/>
      <c r="QAY287" s="1636"/>
      <c r="QAZ287" s="1636"/>
      <c r="QBA287" s="1636"/>
      <c r="QBB287" s="1636"/>
      <c r="QBC287" s="1636"/>
      <c r="QBD287" s="1636"/>
      <c r="QBE287" s="1636"/>
      <c r="QBF287" s="1636"/>
      <c r="QBG287" s="1636"/>
      <c r="QBH287" s="1636"/>
      <c r="QBI287" s="1636"/>
      <c r="QBJ287" s="1636"/>
      <c r="QBK287" s="1636"/>
      <c r="QBL287" s="1636"/>
      <c r="QBM287" s="1636"/>
      <c r="QBN287" s="1636"/>
      <c r="QBO287" s="1636"/>
      <c r="QBP287" s="1636"/>
      <c r="QBQ287" s="1636"/>
      <c r="QBR287" s="1636"/>
      <c r="QBS287" s="1636"/>
      <c r="QBT287" s="1636"/>
      <c r="QBU287" s="1636"/>
      <c r="QBV287" s="1636"/>
      <c r="QBW287" s="1636"/>
      <c r="QBX287" s="1636"/>
      <c r="QBY287" s="1636"/>
      <c r="QBZ287" s="1636"/>
      <c r="QCA287" s="1636"/>
      <c r="QCB287" s="1636"/>
      <c r="QCC287" s="1636"/>
      <c r="QCD287" s="1636"/>
      <c r="QCE287" s="1636"/>
      <c r="QCF287" s="1636"/>
      <c r="QCG287" s="1636"/>
      <c r="QCH287" s="1636"/>
      <c r="QCI287" s="1636"/>
      <c r="QCJ287" s="1636"/>
      <c r="QCK287" s="1636"/>
      <c r="QCL287" s="1636"/>
      <c r="QCM287" s="1636"/>
      <c r="QCN287" s="1636"/>
      <c r="QCO287" s="1636"/>
      <c r="QCP287" s="1636"/>
      <c r="QCQ287" s="1636"/>
      <c r="QCR287" s="1636"/>
      <c r="QCS287" s="1636"/>
      <c r="QCT287" s="1636"/>
      <c r="QCU287" s="1636"/>
      <c r="QCV287" s="1636"/>
      <c r="QCW287" s="1636"/>
      <c r="QCX287" s="1636"/>
      <c r="QCY287" s="1636"/>
      <c r="QCZ287" s="1636"/>
      <c r="QDA287" s="1636"/>
      <c r="QDB287" s="1636"/>
      <c r="QDC287" s="1636"/>
      <c r="QDD287" s="1636"/>
      <c r="QDE287" s="1636"/>
      <c r="QDF287" s="1636"/>
      <c r="QDG287" s="1636"/>
      <c r="QDH287" s="1636"/>
      <c r="QDI287" s="1636"/>
      <c r="QDJ287" s="1636"/>
      <c r="QDK287" s="1636"/>
      <c r="QDL287" s="1636"/>
      <c r="QDM287" s="1636"/>
      <c r="QDN287" s="1636"/>
      <c r="QDO287" s="1636"/>
      <c r="QDP287" s="1636"/>
      <c r="QDQ287" s="1636"/>
      <c r="QDR287" s="1636"/>
      <c r="QDS287" s="1636"/>
      <c r="QDT287" s="1636"/>
      <c r="QDU287" s="1636"/>
      <c r="QDV287" s="1636"/>
      <c r="QDW287" s="1636"/>
      <c r="QDX287" s="1636"/>
      <c r="QDY287" s="1636"/>
      <c r="QDZ287" s="1636"/>
      <c r="QEA287" s="1636"/>
      <c r="QEB287" s="1636"/>
      <c r="QEC287" s="1636"/>
      <c r="QED287" s="1636"/>
      <c r="QEE287" s="1636"/>
      <c r="QEF287" s="1636"/>
      <c r="QEG287" s="1636"/>
      <c r="QEH287" s="1636"/>
      <c r="QEI287" s="1636"/>
      <c r="QEJ287" s="1636"/>
      <c r="QEK287" s="1636"/>
      <c r="QEL287" s="1636"/>
      <c r="QEM287" s="1636"/>
      <c r="QEN287" s="1636"/>
      <c r="QEO287" s="1636"/>
      <c r="QEP287" s="1636"/>
      <c r="QEQ287" s="1636"/>
      <c r="QER287" s="1636"/>
      <c r="QES287" s="1636"/>
      <c r="QET287" s="1636"/>
      <c r="QEU287" s="1636"/>
      <c r="QEV287" s="1636"/>
      <c r="QEW287" s="1636"/>
      <c r="QEX287" s="1636"/>
      <c r="QEY287" s="1636"/>
      <c r="QEZ287" s="1636"/>
      <c r="QFA287" s="1636"/>
      <c r="QFB287" s="1636"/>
      <c r="QFC287" s="1636"/>
      <c r="QFD287" s="1636"/>
      <c r="QFE287" s="1636"/>
      <c r="QFF287" s="1636"/>
      <c r="QFG287" s="1636"/>
      <c r="QFH287" s="1636"/>
      <c r="QFI287" s="1636"/>
      <c r="QFJ287" s="1636"/>
      <c r="QFK287" s="1636"/>
      <c r="QFL287" s="1636"/>
      <c r="QFM287" s="1636"/>
      <c r="QFN287" s="1636"/>
      <c r="QFO287" s="1636"/>
      <c r="QFP287" s="1636"/>
      <c r="QFQ287" s="1636"/>
      <c r="QFR287" s="1636"/>
      <c r="QFS287" s="1636"/>
      <c r="QFT287" s="1636"/>
      <c r="QFU287" s="1636"/>
      <c r="QFV287" s="1636"/>
      <c r="QFW287" s="1636"/>
      <c r="QFX287" s="1636"/>
      <c r="QFY287" s="1636"/>
      <c r="QFZ287" s="1636"/>
      <c r="QGA287" s="1636"/>
      <c r="QGB287" s="1636"/>
      <c r="QGC287" s="1636"/>
      <c r="QGD287" s="1636"/>
      <c r="QGE287" s="1636"/>
      <c r="QGF287" s="1636"/>
      <c r="QGG287" s="1636"/>
      <c r="QGH287" s="1636"/>
      <c r="QGI287" s="1636"/>
      <c r="QGJ287" s="1636"/>
      <c r="QGK287" s="1636"/>
      <c r="QGL287" s="1636"/>
      <c r="QGM287" s="1636"/>
      <c r="QGN287" s="1636"/>
      <c r="QGO287" s="1636"/>
      <c r="QGP287" s="1636"/>
      <c r="QGQ287" s="1636"/>
      <c r="QGR287" s="1636"/>
      <c r="QGS287" s="1636"/>
      <c r="QGT287" s="1636"/>
      <c r="QGU287" s="1636"/>
      <c r="QGV287" s="1636"/>
      <c r="QGW287" s="1636"/>
      <c r="QGX287" s="1636"/>
      <c r="QGY287" s="1636"/>
      <c r="QGZ287" s="1636"/>
      <c r="QHA287" s="1636"/>
      <c r="QHB287" s="1636"/>
      <c r="QHC287" s="1636"/>
      <c r="QHD287" s="1636"/>
      <c r="QHE287" s="1636"/>
      <c r="QHF287" s="1636"/>
      <c r="QHG287" s="1636"/>
      <c r="QHH287" s="1636"/>
      <c r="QHI287" s="1636"/>
      <c r="QHJ287" s="1636"/>
      <c r="QHK287" s="1636"/>
      <c r="QHL287" s="1636"/>
      <c r="QHM287" s="1636"/>
      <c r="QHN287" s="1636"/>
      <c r="QHO287" s="1636"/>
      <c r="QHP287" s="1636"/>
      <c r="QHQ287" s="1636"/>
      <c r="QHR287" s="1636"/>
      <c r="QHS287" s="1636"/>
      <c r="QHT287" s="1636"/>
      <c r="QHU287" s="1636"/>
      <c r="QHV287" s="1636"/>
      <c r="QHW287" s="1636"/>
      <c r="QHX287" s="1636"/>
      <c r="QHY287" s="1636"/>
      <c r="QHZ287" s="1636"/>
      <c r="QIA287" s="1636"/>
      <c r="QIB287" s="1636"/>
      <c r="QIC287" s="1636"/>
      <c r="QID287" s="1636"/>
      <c r="QIE287" s="1636"/>
      <c r="QIF287" s="1636"/>
      <c r="QIG287" s="1636"/>
      <c r="QIH287" s="1636"/>
      <c r="QII287" s="1636"/>
      <c r="QIJ287" s="1636"/>
      <c r="QIK287" s="1636"/>
      <c r="QIL287" s="1636"/>
      <c r="QIM287" s="1636"/>
      <c r="QIN287" s="1636"/>
      <c r="QIO287" s="1636"/>
      <c r="QIP287" s="1636"/>
      <c r="QIQ287" s="1636"/>
      <c r="QIR287" s="1636"/>
      <c r="QIS287" s="1636"/>
      <c r="QIT287" s="1636"/>
      <c r="QIU287" s="1636"/>
      <c r="QIV287" s="1636"/>
      <c r="QIW287" s="1636"/>
      <c r="QIX287" s="1636"/>
      <c r="QIY287" s="1636"/>
      <c r="QIZ287" s="1636"/>
      <c r="QJA287" s="1636"/>
      <c r="QJB287" s="1636"/>
      <c r="QJC287" s="1636"/>
      <c r="QJD287" s="1636"/>
      <c r="QJE287" s="1636"/>
      <c r="QJF287" s="1636"/>
      <c r="QJG287" s="1636"/>
      <c r="QJH287" s="1636"/>
      <c r="QJI287" s="1636"/>
      <c r="QJJ287" s="1636"/>
      <c r="QJK287" s="1636"/>
      <c r="QJL287" s="1636"/>
      <c r="QJM287" s="1636"/>
      <c r="QJN287" s="1636"/>
      <c r="QJO287" s="1636"/>
      <c r="QJP287" s="1636"/>
      <c r="QJQ287" s="1636"/>
      <c r="QJR287" s="1636"/>
      <c r="QJS287" s="1636"/>
      <c r="QJT287" s="1636"/>
      <c r="QJU287" s="1636"/>
      <c r="QJV287" s="1636"/>
      <c r="QJW287" s="1636"/>
      <c r="QJX287" s="1636"/>
      <c r="QJY287" s="1636"/>
      <c r="QJZ287" s="1636"/>
      <c r="QKA287" s="1636"/>
      <c r="QKB287" s="1636"/>
      <c r="QKC287" s="1636"/>
      <c r="QKD287" s="1636"/>
      <c r="QKE287" s="1636"/>
      <c r="QKF287" s="1636"/>
      <c r="QKG287" s="1636"/>
      <c r="QKH287" s="1636"/>
      <c r="QKI287" s="1636"/>
      <c r="QKJ287" s="1636"/>
      <c r="QKK287" s="1636"/>
      <c r="QKL287" s="1636"/>
      <c r="QKM287" s="1636"/>
      <c r="QKN287" s="1636"/>
      <c r="QKO287" s="1636"/>
      <c r="QKP287" s="1636"/>
      <c r="QKQ287" s="1636"/>
      <c r="QKR287" s="1636"/>
      <c r="QKS287" s="1636"/>
      <c r="QKT287" s="1636"/>
      <c r="QKU287" s="1636"/>
      <c r="QKV287" s="1636"/>
      <c r="QKW287" s="1636"/>
      <c r="QKX287" s="1636"/>
      <c r="QKY287" s="1636"/>
      <c r="QKZ287" s="1636"/>
      <c r="QLA287" s="1636"/>
      <c r="QLB287" s="1636"/>
      <c r="QLC287" s="1636"/>
      <c r="QLD287" s="1636"/>
      <c r="QLE287" s="1636"/>
      <c r="QLF287" s="1636"/>
      <c r="QLG287" s="1636"/>
      <c r="QLH287" s="1636"/>
      <c r="QLI287" s="1636"/>
      <c r="QLJ287" s="1636"/>
      <c r="QLK287" s="1636"/>
      <c r="QLL287" s="1636"/>
      <c r="QLM287" s="1636"/>
      <c r="QLN287" s="1636"/>
      <c r="QLO287" s="1636"/>
      <c r="QLP287" s="1636"/>
      <c r="QLQ287" s="1636"/>
      <c r="QLR287" s="1636"/>
      <c r="QLS287" s="1636"/>
      <c r="QLT287" s="1636"/>
      <c r="QLU287" s="1636"/>
      <c r="QLV287" s="1636"/>
      <c r="QLW287" s="1636"/>
      <c r="QLX287" s="1636"/>
      <c r="QLY287" s="1636"/>
      <c r="QLZ287" s="1636"/>
      <c r="QMA287" s="1636"/>
      <c r="QMB287" s="1636"/>
      <c r="QMC287" s="1636"/>
      <c r="QMD287" s="1636"/>
      <c r="QME287" s="1636"/>
      <c r="QMF287" s="1636"/>
      <c r="QMG287" s="1636"/>
      <c r="QMH287" s="1636"/>
      <c r="QMI287" s="1636"/>
      <c r="QMJ287" s="1636"/>
      <c r="QMK287" s="1636"/>
      <c r="QML287" s="1636"/>
      <c r="QMM287" s="1636"/>
      <c r="QMN287" s="1636"/>
      <c r="QMO287" s="1636"/>
      <c r="QMP287" s="1636"/>
      <c r="QMQ287" s="1636"/>
      <c r="QMR287" s="1636"/>
      <c r="QMS287" s="1636"/>
      <c r="QMT287" s="1636"/>
      <c r="QMU287" s="1636"/>
      <c r="QMV287" s="1636"/>
      <c r="QMW287" s="1636"/>
      <c r="QMX287" s="1636"/>
      <c r="QMY287" s="1636"/>
      <c r="QMZ287" s="1636"/>
      <c r="QNA287" s="1636"/>
      <c r="QNB287" s="1636"/>
      <c r="QNC287" s="1636"/>
      <c r="QND287" s="1636"/>
      <c r="QNE287" s="1636"/>
      <c r="QNF287" s="1636"/>
      <c r="QNG287" s="1636"/>
      <c r="QNH287" s="1636"/>
      <c r="QNI287" s="1636"/>
      <c r="QNJ287" s="1636"/>
      <c r="QNK287" s="1636"/>
      <c r="QNL287" s="1636"/>
      <c r="QNM287" s="1636"/>
      <c r="QNN287" s="1636"/>
      <c r="QNO287" s="1636"/>
      <c r="QNP287" s="1636"/>
      <c r="QNQ287" s="1636"/>
      <c r="QNR287" s="1636"/>
      <c r="QNS287" s="1636"/>
      <c r="QNT287" s="1636"/>
      <c r="QNU287" s="1636"/>
      <c r="QNV287" s="1636"/>
      <c r="QNW287" s="1636"/>
      <c r="QNX287" s="1636"/>
      <c r="QNY287" s="1636"/>
      <c r="QNZ287" s="1636"/>
      <c r="QOA287" s="1636"/>
      <c r="QOB287" s="1636"/>
      <c r="QOC287" s="1636"/>
      <c r="QOD287" s="1636"/>
      <c r="QOE287" s="1636"/>
      <c r="QOF287" s="1636"/>
      <c r="QOG287" s="1636"/>
      <c r="QOH287" s="1636"/>
      <c r="QOI287" s="1636"/>
      <c r="QOJ287" s="1636"/>
      <c r="QOK287" s="1636"/>
      <c r="QOL287" s="1636"/>
      <c r="QOM287" s="1636"/>
      <c r="QON287" s="1636"/>
      <c r="QOO287" s="1636"/>
      <c r="QOP287" s="1636"/>
      <c r="QOQ287" s="1636"/>
      <c r="QOR287" s="1636"/>
      <c r="QOS287" s="1636"/>
      <c r="QOT287" s="1636"/>
      <c r="QOU287" s="1636"/>
      <c r="QOV287" s="1636"/>
      <c r="QOW287" s="1636"/>
      <c r="QOX287" s="1636"/>
      <c r="QOY287" s="1636"/>
      <c r="QOZ287" s="1636"/>
      <c r="QPA287" s="1636"/>
      <c r="QPB287" s="1636"/>
      <c r="QPC287" s="1636"/>
      <c r="QPD287" s="1636"/>
      <c r="QPE287" s="1636"/>
      <c r="QPF287" s="1636"/>
      <c r="QPG287" s="1636"/>
      <c r="QPH287" s="1636"/>
      <c r="QPI287" s="1636"/>
      <c r="QPJ287" s="1636"/>
      <c r="QPK287" s="1636"/>
      <c r="QPL287" s="1636"/>
      <c r="QPM287" s="1636"/>
      <c r="QPN287" s="1636"/>
      <c r="QPO287" s="1636"/>
      <c r="QPP287" s="1636"/>
      <c r="QPQ287" s="1636"/>
      <c r="QPR287" s="1636"/>
      <c r="QPS287" s="1636"/>
      <c r="QPT287" s="1636"/>
      <c r="QPU287" s="1636"/>
      <c r="QPV287" s="1636"/>
      <c r="QPW287" s="1636"/>
      <c r="QPX287" s="1636"/>
      <c r="QPY287" s="1636"/>
      <c r="QPZ287" s="1636"/>
      <c r="QQA287" s="1636"/>
      <c r="QQB287" s="1636"/>
      <c r="QQC287" s="1636"/>
      <c r="QQD287" s="1636"/>
      <c r="QQE287" s="1636"/>
      <c r="QQF287" s="1636"/>
      <c r="QQG287" s="1636"/>
      <c r="QQH287" s="1636"/>
      <c r="QQI287" s="1636"/>
      <c r="QQJ287" s="1636"/>
      <c r="QQK287" s="1636"/>
      <c r="QQL287" s="1636"/>
      <c r="QQM287" s="1636"/>
      <c r="QQN287" s="1636"/>
      <c r="QQO287" s="1636"/>
      <c r="QQP287" s="1636"/>
      <c r="QQQ287" s="1636"/>
      <c r="QQR287" s="1636"/>
      <c r="QQS287" s="1636"/>
      <c r="QQT287" s="1636"/>
      <c r="QQU287" s="1636"/>
      <c r="QQV287" s="1636"/>
      <c r="QQW287" s="1636"/>
      <c r="QQX287" s="1636"/>
      <c r="QQY287" s="1636"/>
      <c r="QQZ287" s="1636"/>
      <c r="QRA287" s="1636"/>
      <c r="QRB287" s="1636"/>
      <c r="QRC287" s="1636"/>
      <c r="QRD287" s="1636"/>
      <c r="QRE287" s="1636"/>
      <c r="QRF287" s="1636"/>
      <c r="QRG287" s="1636"/>
      <c r="QRH287" s="1636"/>
      <c r="QRI287" s="1636"/>
      <c r="QRJ287" s="1636"/>
      <c r="QRK287" s="1636"/>
      <c r="QRL287" s="1636"/>
      <c r="QRM287" s="1636"/>
      <c r="QRN287" s="1636"/>
      <c r="QRO287" s="1636"/>
      <c r="QRP287" s="1636"/>
      <c r="QRQ287" s="1636"/>
      <c r="QRR287" s="1636"/>
      <c r="QRS287" s="1636"/>
      <c r="QRT287" s="1636"/>
      <c r="QRU287" s="1636"/>
      <c r="QRV287" s="1636"/>
      <c r="QRW287" s="1636"/>
      <c r="QRX287" s="1636"/>
      <c r="QRY287" s="1636"/>
      <c r="QRZ287" s="1636"/>
      <c r="QSA287" s="1636"/>
      <c r="QSB287" s="1636"/>
      <c r="QSC287" s="1636"/>
      <c r="QSD287" s="1636"/>
      <c r="QSE287" s="1636"/>
      <c r="QSF287" s="1636"/>
      <c r="QSG287" s="1636"/>
      <c r="QSH287" s="1636"/>
      <c r="QSI287" s="1636"/>
      <c r="QSJ287" s="1636"/>
      <c r="QSK287" s="1636"/>
      <c r="QSL287" s="1636"/>
      <c r="QSM287" s="1636"/>
      <c r="QSN287" s="1636"/>
      <c r="QSO287" s="1636"/>
      <c r="QSP287" s="1636"/>
      <c r="QSQ287" s="1636"/>
      <c r="QSR287" s="1636"/>
      <c r="QSS287" s="1636"/>
      <c r="QST287" s="1636"/>
      <c r="QSU287" s="1636"/>
      <c r="QSV287" s="1636"/>
      <c r="QSW287" s="1636"/>
      <c r="QSX287" s="1636"/>
      <c r="QSY287" s="1636"/>
      <c r="QSZ287" s="1636"/>
      <c r="QTA287" s="1636"/>
      <c r="QTB287" s="1636"/>
      <c r="QTC287" s="1636"/>
      <c r="QTD287" s="1636"/>
      <c r="QTE287" s="1636"/>
      <c r="QTF287" s="1636"/>
      <c r="QTG287" s="1636"/>
      <c r="QTH287" s="1636"/>
      <c r="QTI287" s="1636"/>
      <c r="QTJ287" s="1636"/>
      <c r="QTK287" s="1636"/>
      <c r="QTL287" s="1636"/>
      <c r="QTM287" s="1636"/>
      <c r="QTN287" s="1636"/>
      <c r="QTO287" s="1636"/>
      <c r="QTP287" s="1636"/>
      <c r="QTQ287" s="1636"/>
      <c r="QTR287" s="1636"/>
      <c r="QTS287" s="1636"/>
      <c r="QTT287" s="1636"/>
      <c r="QTU287" s="1636"/>
      <c r="QTV287" s="1636"/>
      <c r="QTW287" s="1636"/>
      <c r="QTX287" s="1636"/>
      <c r="QTY287" s="1636"/>
      <c r="QTZ287" s="1636"/>
      <c r="QUA287" s="1636"/>
      <c r="QUB287" s="1636"/>
      <c r="QUC287" s="1636"/>
      <c r="QUD287" s="1636"/>
      <c r="QUE287" s="1636"/>
      <c r="QUF287" s="1636"/>
      <c r="QUG287" s="1636"/>
      <c r="QUH287" s="1636"/>
      <c r="QUI287" s="1636"/>
      <c r="QUJ287" s="1636"/>
      <c r="QUK287" s="1636"/>
      <c r="QUL287" s="1636"/>
      <c r="QUM287" s="1636"/>
      <c r="QUN287" s="1636"/>
      <c r="QUO287" s="1636"/>
      <c r="QUP287" s="1636"/>
      <c r="QUQ287" s="1636"/>
      <c r="QUR287" s="1636"/>
      <c r="QUS287" s="1636"/>
      <c r="QUT287" s="1636"/>
      <c r="QUU287" s="1636"/>
      <c r="QUV287" s="1636"/>
      <c r="QUW287" s="1636"/>
      <c r="QUX287" s="1636"/>
      <c r="QUY287" s="1636"/>
      <c r="QUZ287" s="1636"/>
      <c r="QVA287" s="1636"/>
      <c r="QVB287" s="1636"/>
      <c r="QVC287" s="1636"/>
      <c r="QVD287" s="1636"/>
      <c r="QVE287" s="1636"/>
      <c r="QVF287" s="1636"/>
      <c r="QVG287" s="1636"/>
      <c r="QVH287" s="1636"/>
      <c r="QVI287" s="1636"/>
      <c r="QVJ287" s="1636"/>
      <c r="QVK287" s="1636"/>
      <c r="QVL287" s="1636"/>
      <c r="QVM287" s="1636"/>
      <c r="QVN287" s="1636"/>
      <c r="QVO287" s="1636"/>
      <c r="QVP287" s="1636"/>
      <c r="QVQ287" s="1636"/>
      <c r="QVR287" s="1636"/>
      <c r="QVS287" s="1636"/>
      <c r="QVT287" s="1636"/>
      <c r="QVU287" s="1636"/>
      <c r="QVV287" s="1636"/>
      <c r="QVW287" s="1636"/>
      <c r="QVX287" s="1636"/>
      <c r="QVY287" s="1636"/>
      <c r="QVZ287" s="1636"/>
      <c r="QWA287" s="1636"/>
      <c r="QWB287" s="1636"/>
      <c r="QWC287" s="1636"/>
      <c r="QWD287" s="1636"/>
      <c r="QWE287" s="1636"/>
      <c r="QWF287" s="1636"/>
      <c r="QWG287" s="1636"/>
      <c r="QWH287" s="1636"/>
      <c r="QWI287" s="1636"/>
      <c r="QWJ287" s="1636"/>
      <c r="QWK287" s="1636"/>
      <c r="QWL287" s="1636"/>
      <c r="QWM287" s="1636"/>
      <c r="QWN287" s="1636"/>
      <c r="QWO287" s="1636"/>
      <c r="QWP287" s="1636"/>
      <c r="QWQ287" s="1636"/>
      <c r="QWR287" s="1636"/>
      <c r="QWS287" s="1636"/>
      <c r="QWT287" s="1636"/>
      <c r="QWU287" s="1636"/>
      <c r="QWV287" s="1636"/>
      <c r="QWW287" s="1636"/>
      <c r="QWX287" s="1636"/>
      <c r="QWY287" s="1636"/>
      <c r="QWZ287" s="1636"/>
      <c r="QXA287" s="1636"/>
      <c r="QXB287" s="1636"/>
      <c r="QXC287" s="1636"/>
      <c r="QXD287" s="1636"/>
      <c r="QXE287" s="1636"/>
      <c r="QXF287" s="1636"/>
      <c r="QXG287" s="1636"/>
      <c r="QXH287" s="1636"/>
      <c r="QXI287" s="1636"/>
      <c r="QXJ287" s="1636"/>
      <c r="QXK287" s="1636"/>
      <c r="QXL287" s="1636"/>
      <c r="QXM287" s="1636"/>
      <c r="QXN287" s="1636"/>
      <c r="QXO287" s="1636"/>
      <c r="QXP287" s="1636"/>
      <c r="QXQ287" s="1636"/>
      <c r="QXR287" s="1636"/>
      <c r="QXS287" s="1636"/>
      <c r="QXT287" s="1636"/>
      <c r="QXU287" s="1636"/>
      <c r="QXV287" s="1636"/>
      <c r="QXW287" s="1636"/>
      <c r="QXX287" s="1636"/>
      <c r="QXY287" s="1636"/>
      <c r="QXZ287" s="1636"/>
      <c r="QYA287" s="1636"/>
      <c r="QYB287" s="1636"/>
      <c r="QYC287" s="1636"/>
      <c r="QYD287" s="1636"/>
      <c r="QYE287" s="1636"/>
      <c r="QYF287" s="1636"/>
      <c r="QYG287" s="1636"/>
      <c r="QYH287" s="1636"/>
      <c r="QYI287" s="1636"/>
      <c r="QYJ287" s="1636"/>
      <c r="QYK287" s="1636"/>
      <c r="QYL287" s="1636"/>
      <c r="QYM287" s="1636"/>
      <c r="QYN287" s="1636"/>
      <c r="QYO287" s="1636"/>
      <c r="QYP287" s="1636"/>
      <c r="QYQ287" s="1636"/>
      <c r="QYR287" s="1636"/>
      <c r="QYS287" s="1636"/>
      <c r="QYT287" s="1636"/>
      <c r="QYU287" s="1636"/>
      <c r="QYV287" s="1636"/>
      <c r="QYW287" s="1636"/>
      <c r="QYX287" s="1636"/>
      <c r="QYY287" s="1636"/>
      <c r="QYZ287" s="1636"/>
      <c r="QZA287" s="1636"/>
      <c r="QZB287" s="1636"/>
      <c r="QZC287" s="1636"/>
      <c r="QZD287" s="1636"/>
      <c r="QZE287" s="1636"/>
      <c r="QZF287" s="1636"/>
      <c r="QZG287" s="1636"/>
      <c r="QZH287" s="1636"/>
      <c r="QZI287" s="1636"/>
      <c r="QZJ287" s="1636"/>
      <c r="QZK287" s="1636"/>
      <c r="QZL287" s="1636"/>
      <c r="QZM287" s="1636"/>
      <c r="QZN287" s="1636"/>
      <c r="QZO287" s="1636"/>
      <c r="QZP287" s="1636"/>
      <c r="QZQ287" s="1636"/>
      <c r="QZR287" s="1636"/>
      <c r="QZS287" s="1636"/>
      <c r="QZT287" s="1636"/>
      <c r="QZU287" s="1636"/>
      <c r="QZV287" s="1636"/>
      <c r="QZW287" s="1636"/>
      <c r="QZX287" s="1636"/>
      <c r="QZY287" s="1636"/>
      <c r="QZZ287" s="1636"/>
      <c r="RAA287" s="1636"/>
      <c r="RAB287" s="1636"/>
      <c r="RAC287" s="1636"/>
      <c r="RAD287" s="1636"/>
      <c r="RAE287" s="1636"/>
      <c r="RAF287" s="1636"/>
      <c r="RAG287" s="1636"/>
      <c r="RAH287" s="1636"/>
      <c r="RAI287" s="1636"/>
      <c r="RAJ287" s="1636"/>
      <c r="RAK287" s="1636"/>
      <c r="RAL287" s="1636"/>
      <c r="RAM287" s="1636"/>
      <c r="RAN287" s="1636"/>
      <c r="RAO287" s="1636"/>
      <c r="RAP287" s="1636"/>
      <c r="RAQ287" s="1636"/>
      <c r="RAR287" s="1636"/>
      <c r="RAS287" s="1636"/>
      <c r="RAT287" s="1636"/>
      <c r="RAU287" s="1636"/>
      <c r="RAV287" s="1636"/>
      <c r="RAW287" s="1636"/>
      <c r="RAX287" s="1636"/>
      <c r="RAY287" s="1636"/>
      <c r="RAZ287" s="1636"/>
      <c r="RBA287" s="1636"/>
      <c r="RBB287" s="1636"/>
      <c r="RBC287" s="1636"/>
      <c r="RBD287" s="1636"/>
      <c r="RBE287" s="1636"/>
      <c r="RBF287" s="1636"/>
      <c r="RBG287" s="1636"/>
      <c r="RBH287" s="1636"/>
      <c r="RBI287" s="1636"/>
      <c r="RBJ287" s="1636"/>
      <c r="RBK287" s="1636"/>
      <c r="RBL287" s="1636"/>
      <c r="RBM287" s="1636"/>
      <c r="RBN287" s="1636"/>
      <c r="RBO287" s="1636"/>
      <c r="RBP287" s="1636"/>
      <c r="RBQ287" s="1636"/>
      <c r="RBR287" s="1636"/>
      <c r="RBS287" s="1636"/>
      <c r="RBT287" s="1636"/>
      <c r="RBU287" s="1636"/>
      <c r="RBV287" s="1636"/>
      <c r="RBW287" s="1636"/>
      <c r="RBX287" s="1636"/>
      <c r="RBY287" s="1636"/>
      <c r="RBZ287" s="1636"/>
      <c r="RCA287" s="1636"/>
      <c r="RCB287" s="1636"/>
      <c r="RCC287" s="1636"/>
      <c r="RCD287" s="1636"/>
      <c r="RCE287" s="1636"/>
      <c r="RCF287" s="1636"/>
      <c r="RCG287" s="1636"/>
      <c r="RCH287" s="1636"/>
      <c r="RCI287" s="1636"/>
      <c r="RCJ287" s="1636"/>
      <c r="RCK287" s="1636"/>
      <c r="RCL287" s="1636"/>
      <c r="RCM287" s="1636"/>
      <c r="RCN287" s="1636"/>
      <c r="RCO287" s="1636"/>
      <c r="RCP287" s="1636"/>
      <c r="RCQ287" s="1636"/>
      <c r="RCR287" s="1636"/>
      <c r="RCS287" s="1636"/>
      <c r="RCT287" s="1636"/>
      <c r="RCU287" s="1636"/>
      <c r="RCV287" s="1636"/>
      <c r="RCW287" s="1636"/>
      <c r="RCX287" s="1636"/>
      <c r="RCY287" s="1636"/>
      <c r="RCZ287" s="1636"/>
      <c r="RDA287" s="1636"/>
      <c r="RDB287" s="1636"/>
      <c r="RDC287" s="1636"/>
      <c r="RDD287" s="1636"/>
      <c r="RDE287" s="1636"/>
      <c r="RDF287" s="1636"/>
      <c r="RDG287" s="1636"/>
      <c r="RDH287" s="1636"/>
      <c r="RDI287" s="1636"/>
      <c r="RDJ287" s="1636"/>
      <c r="RDK287" s="1636"/>
      <c r="RDL287" s="1636"/>
      <c r="RDM287" s="1636"/>
      <c r="RDN287" s="1636"/>
      <c r="RDO287" s="1636"/>
      <c r="RDP287" s="1636"/>
      <c r="RDQ287" s="1636"/>
      <c r="RDR287" s="1636"/>
      <c r="RDS287" s="1636"/>
      <c r="RDT287" s="1636"/>
      <c r="RDU287" s="1636"/>
      <c r="RDV287" s="1636"/>
      <c r="RDW287" s="1636"/>
      <c r="RDX287" s="1636"/>
      <c r="RDY287" s="1636"/>
      <c r="RDZ287" s="1636"/>
      <c r="REA287" s="1636"/>
      <c r="REB287" s="1636"/>
      <c r="REC287" s="1636"/>
      <c r="RED287" s="1636"/>
      <c r="REE287" s="1636"/>
      <c r="REF287" s="1636"/>
      <c r="REG287" s="1636"/>
      <c r="REH287" s="1636"/>
      <c r="REI287" s="1636"/>
      <c r="REJ287" s="1636"/>
      <c r="REK287" s="1636"/>
      <c r="REL287" s="1636"/>
      <c r="REM287" s="1636"/>
      <c r="REN287" s="1636"/>
      <c r="REO287" s="1636"/>
      <c r="REP287" s="1636"/>
      <c r="REQ287" s="1636"/>
      <c r="RER287" s="1636"/>
      <c r="RES287" s="1636"/>
      <c r="RET287" s="1636"/>
      <c r="REU287" s="1636"/>
      <c r="REV287" s="1636"/>
      <c r="REW287" s="1636"/>
      <c r="REX287" s="1636"/>
      <c r="REY287" s="1636"/>
      <c r="REZ287" s="1636"/>
      <c r="RFA287" s="1636"/>
      <c r="RFB287" s="1636"/>
      <c r="RFC287" s="1636"/>
      <c r="RFD287" s="1636"/>
      <c r="RFE287" s="1636"/>
      <c r="RFF287" s="1636"/>
      <c r="RFG287" s="1636"/>
      <c r="RFH287" s="1636"/>
      <c r="RFI287" s="1636"/>
      <c r="RFJ287" s="1636"/>
      <c r="RFK287" s="1636"/>
      <c r="RFL287" s="1636"/>
      <c r="RFM287" s="1636"/>
      <c r="RFN287" s="1636"/>
      <c r="RFO287" s="1636"/>
      <c r="RFP287" s="1636"/>
      <c r="RFQ287" s="1636"/>
      <c r="RFR287" s="1636"/>
      <c r="RFS287" s="1636"/>
      <c r="RFT287" s="1636"/>
      <c r="RFU287" s="1636"/>
      <c r="RFV287" s="1636"/>
      <c r="RFW287" s="1636"/>
      <c r="RFX287" s="1636"/>
      <c r="RFY287" s="1636"/>
      <c r="RFZ287" s="1636"/>
      <c r="RGA287" s="1636"/>
      <c r="RGB287" s="1636"/>
      <c r="RGC287" s="1636"/>
      <c r="RGD287" s="1636"/>
      <c r="RGE287" s="1636"/>
      <c r="RGF287" s="1636"/>
      <c r="RGG287" s="1636"/>
      <c r="RGH287" s="1636"/>
      <c r="RGI287" s="1636"/>
      <c r="RGJ287" s="1636"/>
      <c r="RGK287" s="1636"/>
      <c r="RGL287" s="1636"/>
      <c r="RGM287" s="1636"/>
      <c r="RGN287" s="1636"/>
      <c r="RGO287" s="1636"/>
      <c r="RGP287" s="1636"/>
      <c r="RGQ287" s="1636"/>
      <c r="RGR287" s="1636"/>
      <c r="RGS287" s="1636"/>
      <c r="RGT287" s="1636"/>
      <c r="RGU287" s="1636"/>
      <c r="RGV287" s="1636"/>
      <c r="RGW287" s="1636"/>
      <c r="RGX287" s="1636"/>
      <c r="RGY287" s="1636"/>
      <c r="RGZ287" s="1636"/>
      <c r="RHA287" s="1636"/>
      <c r="RHB287" s="1636"/>
      <c r="RHC287" s="1636"/>
      <c r="RHD287" s="1636"/>
      <c r="RHE287" s="1636"/>
      <c r="RHF287" s="1636"/>
      <c r="RHG287" s="1636"/>
      <c r="RHH287" s="1636"/>
      <c r="RHI287" s="1636"/>
      <c r="RHJ287" s="1636"/>
      <c r="RHK287" s="1636"/>
      <c r="RHL287" s="1636"/>
      <c r="RHM287" s="1636"/>
      <c r="RHN287" s="1636"/>
      <c r="RHO287" s="1636"/>
      <c r="RHP287" s="1636"/>
      <c r="RHQ287" s="1636"/>
      <c r="RHR287" s="1636"/>
      <c r="RHS287" s="1636"/>
      <c r="RHT287" s="1636"/>
      <c r="RHU287" s="1636"/>
      <c r="RHV287" s="1636"/>
      <c r="RHW287" s="1636"/>
      <c r="RHX287" s="1636"/>
      <c r="RHY287" s="1636"/>
      <c r="RHZ287" s="1636"/>
      <c r="RIA287" s="1636"/>
      <c r="RIB287" s="1636"/>
      <c r="RIC287" s="1636"/>
      <c r="RID287" s="1636"/>
      <c r="RIE287" s="1636"/>
      <c r="RIF287" s="1636"/>
      <c r="RIG287" s="1636"/>
      <c r="RIH287" s="1636"/>
      <c r="RII287" s="1636"/>
      <c r="RIJ287" s="1636"/>
      <c r="RIK287" s="1636"/>
      <c r="RIL287" s="1636"/>
      <c r="RIM287" s="1636"/>
      <c r="RIN287" s="1636"/>
      <c r="RIO287" s="1636"/>
      <c r="RIP287" s="1636"/>
      <c r="RIQ287" s="1636"/>
      <c r="RIR287" s="1636"/>
      <c r="RIS287" s="1636"/>
      <c r="RIT287" s="1636"/>
      <c r="RIU287" s="1636"/>
      <c r="RIV287" s="1636"/>
      <c r="RIW287" s="1636"/>
      <c r="RIX287" s="1636"/>
      <c r="RIY287" s="1636"/>
      <c r="RIZ287" s="1636"/>
      <c r="RJA287" s="1636"/>
      <c r="RJB287" s="1636"/>
      <c r="RJC287" s="1636"/>
      <c r="RJD287" s="1636"/>
      <c r="RJE287" s="1636"/>
      <c r="RJF287" s="1636"/>
      <c r="RJG287" s="1636"/>
      <c r="RJH287" s="1636"/>
      <c r="RJI287" s="1636"/>
      <c r="RJJ287" s="1636"/>
      <c r="RJK287" s="1636"/>
      <c r="RJL287" s="1636"/>
      <c r="RJM287" s="1636"/>
      <c r="RJN287" s="1636"/>
      <c r="RJO287" s="1636"/>
      <c r="RJP287" s="1636"/>
      <c r="RJQ287" s="1636"/>
      <c r="RJR287" s="1636"/>
      <c r="RJS287" s="1636"/>
      <c r="RJT287" s="1636"/>
      <c r="RJU287" s="1636"/>
      <c r="RJV287" s="1636"/>
      <c r="RJW287" s="1636"/>
      <c r="RJX287" s="1636"/>
      <c r="RJY287" s="1636"/>
      <c r="RJZ287" s="1636"/>
      <c r="RKA287" s="1636"/>
      <c r="RKB287" s="1636"/>
      <c r="RKC287" s="1636"/>
      <c r="RKD287" s="1636"/>
      <c r="RKE287" s="1636"/>
      <c r="RKF287" s="1636"/>
      <c r="RKG287" s="1636"/>
      <c r="RKH287" s="1636"/>
      <c r="RKI287" s="1636"/>
      <c r="RKJ287" s="1636"/>
      <c r="RKK287" s="1636"/>
      <c r="RKL287" s="1636"/>
      <c r="RKM287" s="1636"/>
      <c r="RKN287" s="1636"/>
      <c r="RKO287" s="1636"/>
      <c r="RKP287" s="1636"/>
      <c r="RKQ287" s="1636"/>
      <c r="RKR287" s="1636"/>
      <c r="RKS287" s="1636"/>
      <c r="RKT287" s="1636"/>
      <c r="RKU287" s="1636"/>
      <c r="RKV287" s="1636"/>
      <c r="RKW287" s="1636"/>
      <c r="RKX287" s="1636"/>
      <c r="RKY287" s="1636"/>
      <c r="RKZ287" s="1636"/>
      <c r="RLA287" s="1636"/>
      <c r="RLB287" s="1636"/>
      <c r="RLC287" s="1636"/>
      <c r="RLD287" s="1636"/>
      <c r="RLE287" s="1636"/>
      <c r="RLF287" s="1636"/>
      <c r="RLG287" s="1636"/>
      <c r="RLH287" s="1636"/>
      <c r="RLI287" s="1636"/>
      <c r="RLJ287" s="1636"/>
      <c r="RLK287" s="1636"/>
      <c r="RLL287" s="1636"/>
      <c r="RLM287" s="1636"/>
      <c r="RLN287" s="1636"/>
      <c r="RLO287" s="1636"/>
      <c r="RLP287" s="1636"/>
      <c r="RLQ287" s="1636"/>
      <c r="RLR287" s="1636"/>
      <c r="RLS287" s="1636"/>
      <c r="RLT287" s="1636"/>
      <c r="RLU287" s="1636"/>
      <c r="RLV287" s="1636"/>
      <c r="RLW287" s="1636"/>
      <c r="RLX287" s="1636"/>
      <c r="RLY287" s="1636"/>
      <c r="RLZ287" s="1636"/>
      <c r="RMA287" s="1636"/>
      <c r="RMB287" s="1636"/>
      <c r="RMC287" s="1636"/>
      <c r="RMD287" s="1636"/>
      <c r="RME287" s="1636"/>
      <c r="RMF287" s="1636"/>
      <c r="RMG287" s="1636"/>
      <c r="RMH287" s="1636"/>
      <c r="RMI287" s="1636"/>
      <c r="RMJ287" s="1636"/>
      <c r="RMK287" s="1636"/>
      <c r="RML287" s="1636"/>
      <c r="RMM287" s="1636"/>
      <c r="RMN287" s="1636"/>
      <c r="RMO287" s="1636"/>
      <c r="RMP287" s="1636"/>
      <c r="RMQ287" s="1636"/>
      <c r="RMR287" s="1636"/>
      <c r="RMS287" s="1636"/>
      <c r="RMT287" s="1636"/>
      <c r="RMU287" s="1636"/>
      <c r="RMV287" s="1636"/>
      <c r="RMW287" s="1636"/>
      <c r="RMX287" s="1636"/>
      <c r="RMY287" s="1636"/>
      <c r="RMZ287" s="1636"/>
      <c r="RNA287" s="1636"/>
      <c r="RNB287" s="1636"/>
      <c r="RNC287" s="1636"/>
      <c r="RND287" s="1636"/>
      <c r="RNE287" s="1636"/>
      <c r="RNF287" s="1636"/>
      <c r="RNG287" s="1636"/>
      <c r="RNH287" s="1636"/>
      <c r="RNI287" s="1636"/>
      <c r="RNJ287" s="1636"/>
      <c r="RNK287" s="1636"/>
      <c r="RNL287" s="1636"/>
      <c r="RNM287" s="1636"/>
      <c r="RNN287" s="1636"/>
      <c r="RNO287" s="1636"/>
      <c r="RNP287" s="1636"/>
      <c r="RNQ287" s="1636"/>
      <c r="RNR287" s="1636"/>
      <c r="RNS287" s="1636"/>
      <c r="RNT287" s="1636"/>
      <c r="RNU287" s="1636"/>
      <c r="RNV287" s="1636"/>
      <c r="RNW287" s="1636"/>
      <c r="RNX287" s="1636"/>
      <c r="RNY287" s="1636"/>
      <c r="RNZ287" s="1636"/>
      <c r="ROA287" s="1636"/>
      <c r="ROB287" s="1636"/>
      <c r="ROC287" s="1636"/>
      <c r="ROD287" s="1636"/>
      <c r="ROE287" s="1636"/>
      <c r="ROF287" s="1636"/>
      <c r="ROG287" s="1636"/>
      <c r="ROH287" s="1636"/>
      <c r="ROI287" s="1636"/>
      <c r="ROJ287" s="1636"/>
      <c r="ROK287" s="1636"/>
      <c r="ROL287" s="1636"/>
      <c r="ROM287" s="1636"/>
      <c r="RON287" s="1636"/>
      <c r="ROO287" s="1636"/>
      <c r="ROP287" s="1636"/>
      <c r="ROQ287" s="1636"/>
      <c r="ROR287" s="1636"/>
      <c r="ROS287" s="1636"/>
      <c r="ROT287" s="1636"/>
      <c r="ROU287" s="1636"/>
      <c r="ROV287" s="1636"/>
      <c r="ROW287" s="1636"/>
      <c r="ROX287" s="1636"/>
      <c r="ROY287" s="1636"/>
      <c r="ROZ287" s="1636"/>
      <c r="RPA287" s="1636"/>
      <c r="RPB287" s="1636"/>
      <c r="RPC287" s="1636"/>
      <c r="RPD287" s="1636"/>
      <c r="RPE287" s="1636"/>
      <c r="RPF287" s="1636"/>
      <c r="RPG287" s="1636"/>
      <c r="RPH287" s="1636"/>
      <c r="RPI287" s="1636"/>
      <c r="RPJ287" s="1636"/>
      <c r="RPK287" s="1636"/>
      <c r="RPL287" s="1636"/>
      <c r="RPM287" s="1636"/>
      <c r="RPN287" s="1636"/>
      <c r="RPO287" s="1636"/>
      <c r="RPP287" s="1636"/>
      <c r="RPQ287" s="1636"/>
      <c r="RPR287" s="1636"/>
      <c r="RPS287" s="1636"/>
      <c r="RPT287" s="1636"/>
      <c r="RPU287" s="1636"/>
      <c r="RPV287" s="1636"/>
      <c r="RPW287" s="1636"/>
      <c r="RPX287" s="1636"/>
      <c r="RPY287" s="1636"/>
      <c r="RPZ287" s="1636"/>
      <c r="RQA287" s="1636"/>
      <c r="RQB287" s="1636"/>
      <c r="RQC287" s="1636"/>
      <c r="RQD287" s="1636"/>
      <c r="RQE287" s="1636"/>
      <c r="RQF287" s="1636"/>
      <c r="RQG287" s="1636"/>
      <c r="RQH287" s="1636"/>
      <c r="RQI287" s="1636"/>
      <c r="RQJ287" s="1636"/>
      <c r="RQK287" s="1636"/>
      <c r="RQL287" s="1636"/>
      <c r="RQM287" s="1636"/>
      <c r="RQN287" s="1636"/>
      <c r="RQO287" s="1636"/>
      <c r="RQP287" s="1636"/>
      <c r="RQQ287" s="1636"/>
      <c r="RQR287" s="1636"/>
      <c r="RQS287" s="1636"/>
      <c r="RQT287" s="1636"/>
      <c r="RQU287" s="1636"/>
      <c r="RQV287" s="1636"/>
      <c r="RQW287" s="1636"/>
      <c r="RQX287" s="1636"/>
      <c r="RQY287" s="1636"/>
      <c r="RQZ287" s="1636"/>
      <c r="RRA287" s="1636"/>
      <c r="RRB287" s="1636"/>
      <c r="RRC287" s="1636"/>
      <c r="RRD287" s="1636"/>
      <c r="RRE287" s="1636"/>
      <c r="RRF287" s="1636"/>
      <c r="RRG287" s="1636"/>
      <c r="RRH287" s="1636"/>
      <c r="RRI287" s="1636"/>
      <c r="RRJ287" s="1636"/>
      <c r="RRK287" s="1636"/>
      <c r="RRL287" s="1636"/>
      <c r="RRM287" s="1636"/>
      <c r="RRN287" s="1636"/>
      <c r="RRO287" s="1636"/>
      <c r="RRP287" s="1636"/>
      <c r="RRQ287" s="1636"/>
      <c r="RRR287" s="1636"/>
      <c r="RRS287" s="1636"/>
      <c r="RRT287" s="1636"/>
      <c r="RRU287" s="1636"/>
      <c r="RRV287" s="1636"/>
      <c r="RRW287" s="1636"/>
      <c r="RRX287" s="1636"/>
      <c r="RRY287" s="1636"/>
      <c r="RRZ287" s="1636"/>
      <c r="RSA287" s="1636"/>
      <c r="RSB287" s="1636"/>
      <c r="RSC287" s="1636"/>
      <c r="RSD287" s="1636"/>
      <c r="RSE287" s="1636"/>
      <c r="RSF287" s="1636"/>
      <c r="RSG287" s="1636"/>
      <c r="RSH287" s="1636"/>
      <c r="RSI287" s="1636"/>
      <c r="RSJ287" s="1636"/>
      <c r="RSK287" s="1636"/>
      <c r="RSL287" s="1636"/>
      <c r="RSM287" s="1636"/>
      <c r="RSN287" s="1636"/>
      <c r="RSO287" s="1636"/>
      <c r="RSP287" s="1636"/>
      <c r="RSQ287" s="1636"/>
      <c r="RSR287" s="1636"/>
      <c r="RSS287" s="1636"/>
      <c r="RST287" s="1636"/>
      <c r="RSU287" s="1636"/>
      <c r="RSV287" s="1636"/>
      <c r="RSW287" s="1636"/>
      <c r="RSX287" s="1636"/>
      <c r="RSY287" s="1636"/>
      <c r="RSZ287" s="1636"/>
      <c r="RTA287" s="1636"/>
      <c r="RTB287" s="1636"/>
      <c r="RTC287" s="1636"/>
      <c r="RTD287" s="1636"/>
      <c r="RTE287" s="1636"/>
      <c r="RTF287" s="1636"/>
      <c r="RTG287" s="1636"/>
      <c r="RTH287" s="1636"/>
      <c r="RTI287" s="1636"/>
      <c r="RTJ287" s="1636"/>
      <c r="RTK287" s="1636"/>
      <c r="RTL287" s="1636"/>
      <c r="RTM287" s="1636"/>
      <c r="RTN287" s="1636"/>
      <c r="RTO287" s="1636"/>
      <c r="RTP287" s="1636"/>
      <c r="RTQ287" s="1636"/>
      <c r="RTR287" s="1636"/>
      <c r="RTS287" s="1636"/>
      <c r="RTT287" s="1636"/>
      <c r="RTU287" s="1636"/>
      <c r="RTV287" s="1636"/>
      <c r="RTW287" s="1636"/>
      <c r="RTX287" s="1636"/>
      <c r="RTY287" s="1636"/>
      <c r="RTZ287" s="1636"/>
      <c r="RUA287" s="1636"/>
      <c r="RUB287" s="1636"/>
      <c r="RUC287" s="1636"/>
      <c r="RUD287" s="1636"/>
      <c r="RUE287" s="1636"/>
      <c r="RUF287" s="1636"/>
      <c r="RUG287" s="1636"/>
      <c r="RUH287" s="1636"/>
      <c r="RUI287" s="1636"/>
      <c r="RUJ287" s="1636"/>
      <c r="RUK287" s="1636"/>
      <c r="RUL287" s="1636"/>
      <c r="RUM287" s="1636"/>
      <c r="RUN287" s="1636"/>
      <c r="RUO287" s="1636"/>
      <c r="RUP287" s="1636"/>
      <c r="RUQ287" s="1636"/>
      <c r="RUR287" s="1636"/>
      <c r="RUS287" s="1636"/>
      <c r="RUT287" s="1636"/>
      <c r="RUU287" s="1636"/>
      <c r="RUV287" s="1636"/>
      <c r="RUW287" s="1636"/>
      <c r="RUX287" s="1636"/>
      <c r="RUY287" s="1636"/>
      <c r="RUZ287" s="1636"/>
      <c r="RVA287" s="1636"/>
      <c r="RVB287" s="1636"/>
      <c r="RVC287" s="1636"/>
      <c r="RVD287" s="1636"/>
      <c r="RVE287" s="1636"/>
      <c r="RVF287" s="1636"/>
      <c r="RVG287" s="1636"/>
      <c r="RVH287" s="1636"/>
      <c r="RVI287" s="1636"/>
      <c r="RVJ287" s="1636"/>
      <c r="RVK287" s="1636"/>
      <c r="RVL287" s="1636"/>
      <c r="RVM287" s="1636"/>
      <c r="RVN287" s="1636"/>
      <c r="RVO287" s="1636"/>
      <c r="RVP287" s="1636"/>
      <c r="RVQ287" s="1636"/>
      <c r="RVR287" s="1636"/>
      <c r="RVS287" s="1636"/>
      <c r="RVT287" s="1636"/>
      <c r="RVU287" s="1636"/>
      <c r="RVV287" s="1636"/>
      <c r="RVW287" s="1636"/>
      <c r="RVX287" s="1636"/>
      <c r="RVY287" s="1636"/>
      <c r="RVZ287" s="1636"/>
      <c r="RWA287" s="1636"/>
      <c r="RWB287" s="1636"/>
      <c r="RWC287" s="1636"/>
      <c r="RWD287" s="1636"/>
      <c r="RWE287" s="1636"/>
      <c r="RWF287" s="1636"/>
      <c r="RWG287" s="1636"/>
      <c r="RWH287" s="1636"/>
      <c r="RWI287" s="1636"/>
      <c r="RWJ287" s="1636"/>
      <c r="RWK287" s="1636"/>
      <c r="RWL287" s="1636"/>
      <c r="RWM287" s="1636"/>
      <c r="RWN287" s="1636"/>
      <c r="RWO287" s="1636"/>
      <c r="RWP287" s="1636"/>
      <c r="RWQ287" s="1636"/>
      <c r="RWR287" s="1636"/>
      <c r="RWS287" s="1636"/>
      <c r="RWT287" s="1636"/>
      <c r="RWU287" s="1636"/>
      <c r="RWV287" s="1636"/>
      <c r="RWW287" s="1636"/>
      <c r="RWX287" s="1636"/>
      <c r="RWY287" s="1636"/>
      <c r="RWZ287" s="1636"/>
      <c r="RXA287" s="1636"/>
      <c r="RXB287" s="1636"/>
      <c r="RXC287" s="1636"/>
      <c r="RXD287" s="1636"/>
      <c r="RXE287" s="1636"/>
      <c r="RXF287" s="1636"/>
      <c r="RXG287" s="1636"/>
      <c r="RXH287" s="1636"/>
      <c r="RXI287" s="1636"/>
      <c r="RXJ287" s="1636"/>
      <c r="RXK287" s="1636"/>
      <c r="RXL287" s="1636"/>
      <c r="RXM287" s="1636"/>
      <c r="RXN287" s="1636"/>
      <c r="RXO287" s="1636"/>
      <c r="RXP287" s="1636"/>
      <c r="RXQ287" s="1636"/>
      <c r="RXR287" s="1636"/>
      <c r="RXS287" s="1636"/>
      <c r="RXT287" s="1636"/>
      <c r="RXU287" s="1636"/>
      <c r="RXV287" s="1636"/>
      <c r="RXW287" s="1636"/>
      <c r="RXX287" s="1636"/>
      <c r="RXY287" s="1636"/>
      <c r="RXZ287" s="1636"/>
      <c r="RYA287" s="1636"/>
      <c r="RYB287" s="1636"/>
      <c r="RYC287" s="1636"/>
      <c r="RYD287" s="1636"/>
      <c r="RYE287" s="1636"/>
      <c r="RYF287" s="1636"/>
      <c r="RYG287" s="1636"/>
      <c r="RYH287" s="1636"/>
      <c r="RYI287" s="1636"/>
      <c r="RYJ287" s="1636"/>
      <c r="RYK287" s="1636"/>
      <c r="RYL287" s="1636"/>
      <c r="RYM287" s="1636"/>
      <c r="RYN287" s="1636"/>
      <c r="RYO287" s="1636"/>
      <c r="RYP287" s="1636"/>
      <c r="RYQ287" s="1636"/>
      <c r="RYR287" s="1636"/>
      <c r="RYS287" s="1636"/>
      <c r="RYT287" s="1636"/>
      <c r="RYU287" s="1636"/>
      <c r="RYV287" s="1636"/>
      <c r="RYW287" s="1636"/>
      <c r="RYX287" s="1636"/>
      <c r="RYY287" s="1636"/>
      <c r="RYZ287" s="1636"/>
      <c r="RZA287" s="1636"/>
      <c r="RZB287" s="1636"/>
      <c r="RZC287" s="1636"/>
      <c r="RZD287" s="1636"/>
      <c r="RZE287" s="1636"/>
      <c r="RZF287" s="1636"/>
      <c r="RZG287" s="1636"/>
      <c r="RZH287" s="1636"/>
      <c r="RZI287" s="1636"/>
      <c r="RZJ287" s="1636"/>
      <c r="RZK287" s="1636"/>
      <c r="RZL287" s="1636"/>
      <c r="RZM287" s="1636"/>
      <c r="RZN287" s="1636"/>
      <c r="RZO287" s="1636"/>
      <c r="RZP287" s="1636"/>
      <c r="RZQ287" s="1636"/>
      <c r="RZR287" s="1636"/>
      <c r="RZS287" s="1636"/>
      <c r="RZT287" s="1636"/>
      <c r="RZU287" s="1636"/>
      <c r="RZV287" s="1636"/>
      <c r="RZW287" s="1636"/>
      <c r="RZX287" s="1636"/>
      <c r="RZY287" s="1636"/>
      <c r="RZZ287" s="1636"/>
      <c r="SAA287" s="1636"/>
      <c r="SAB287" s="1636"/>
      <c r="SAC287" s="1636"/>
      <c r="SAD287" s="1636"/>
      <c r="SAE287" s="1636"/>
      <c r="SAF287" s="1636"/>
      <c r="SAG287" s="1636"/>
      <c r="SAH287" s="1636"/>
      <c r="SAI287" s="1636"/>
      <c r="SAJ287" s="1636"/>
      <c r="SAK287" s="1636"/>
      <c r="SAL287" s="1636"/>
      <c r="SAM287" s="1636"/>
      <c r="SAN287" s="1636"/>
      <c r="SAO287" s="1636"/>
      <c r="SAP287" s="1636"/>
      <c r="SAQ287" s="1636"/>
      <c r="SAR287" s="1636"/>
      <c r="SAS287" s="1636"/>
      <c r="SAT287" s="1636"/>
      <c r="SAU287" s="1636"/>
      <c r="SAV287" s="1636"/>
      <c r="SAW287" s="1636"/>
      <c r="SAX287" s="1636"/>
      <c r="SAY287" s="1636"/>
      <c r="SAZ287" s="1636"/>
      <c r="SBA287" s="1636"/>
      <c r="SBB287" s="1636"/>
      <c r="SBC287" s="1636"/>
      <c r="SBD287" s="1636"/>
      <c r="SBE287" s="1636"/>
      <c r="SBF287" s="1636"/>
      <c r="SBG287" s="1636"/>
      <c r="SBH287" s="1636"/>
      <c r="SBI287" s="1636"/>
      <c r="SBJ287" s="1636"/>
      <c r="SBK287" s="1636"/>
      <c r="SBL287" s="1636"/>
      <c r="SBM287" s="1636"/>
      <c r="SBN287" s="1636"/>
      <c r="SBO287" s="1636"/>
      <c r="SBP287" s="1636"/>
      <c r="SBQ287" s="1636"/>
      <c r="SBR287" s="1636"/>
      <c r="SBS287" s="1636"/>
      <c r="SBT287" s="1636"/>
      <c r="SBU287" s="1636"/>
      <c r="SBV287" s="1636"/>
      <c r="SBW287" s="1636"/>
      <c r="SBX287" s="1636"/>
      <c r="SBY287" s="1636"/>
      <c r="SBZ287" s="1636"/>
      <c r="SCA287" s="1636"/>
      <c r="SCB287" s="1636"/>
      <c r="SCC287" s="1636"/>
      <c r="SCD287" s="1636"/>
      <c r="SCE287" s="1636"/>
      <c r="SCF287" s="1636"/>
      <c r="SCG287" s="1636"/>
      <c r="SCH287" s="1636"/>
      <c r="SCI287" s="1636"/>
      <c r="SCJ287" s="1636"/>
      <c r="SCK287" s="1636"/>
      <c r="SCL287" s="1636"/>
      <c r="SCM287" s="1636"/>
      <c r="SCN287" s="1636"/>
      <c r="SCO287" s="1636"/>
      <c r="SCP287" s="1636"/>
      <c r="SCQ287" s="1636"/>
      <c r="SCR287" s="1636"/>
      <c r="SCS287" s="1636"/>
      <c r="SCT287" s="1636"/>
      <c r="SCU287" s="1636"/>
      <c r="SCV287" s="1636"/>
      <c r="SCW287" s="1636"/>
      <c r="SCX287" s="1636"/>
      <c r="SCY287" s="1636"/>
      <c r="SCZ287" s="1636"/>
      <c r="SDA287" s="1636"/>
      <c r="SDB287" s="1636"/>
      <c r="SDC287" s="1636"/>
      <c r="SDD287" s="1636"/>
      <c r="SDE287" s="1636"/>
      <c r="SDF287" s="1636"/>
      <c r="SDG287" s="1636"/>
      <c r="SDH287" s="1636"/>
      <c r="SDI287" s="1636"/>
      <c r="SDJ287" s="1636"/>
      <c r="SDK287" s="1636"/>
      <c r="SDL287" s="1636"/>
      <c r="SDM287" s="1636"/>
      <c r="SDN287" s="1636"/>
      <c r="SDO287" s="1636"/>
      <c r="SDP287" s="1636"/>
      <c r="SDQ287" s="1636"/>
      <c r="SDR287" s="1636"/>
      <c r="SDS287" s="1636"/>
      <c r="SDT287" s="1636"/>
      <c r="SDU287" s="1636"/>
      <c r="SDV287" s="1636"/>
      <c r="SDW287" s="1636"/>
      <c r="SDX287" s="1636"/>
      <c r="SDY287" s="1636"/>
      <c r="SDZ287" s="1636"/>
      <c r="SEA287" s="1636"/>
      <c r="SEB287" s="1636"/>
      <c r="SEC287" s="1636"/>
      <c r="SED287" s="1636"/>
      <c r="SEE287" s="1636"/>
      <c r="SEF287" s="1636"/>
      <c r="SEG287" s="1636"/>
      <c r="SEH287" s="1636"/>
      <c r="SEI287" s="1636"/>
      <c r="SEJ287" s="1636"/>
      <c r="SEK287" s="1636"/>
      <c r="SEL287" s="1636"/>
      <c r="SEM287" s="1636"/>
      <c r="SEN287" s="1636"/>
      <c r="SEO287" s="1636"/>
      <c r="SEP287" s="1636"/>
      <c r="SEQ287" s="1636"/>
      <c r="SER287" s="1636"/>
      <c r="SES287" s="1636"/>
      <c r="SET287" s="1636"/>
      <c r="SEU287" s="1636"/>
      <c r="SEV287" s="1636"/>
      <c r="SEW287" s="1636"/>
      <c r="SEX287" s="1636"/>
      <c r="SEY287" s="1636"/>
      <c r="SEZ287" s="1636"/>
      <c r="SFA287" s="1636"/>
      <c r="SFB287" s="1636"/>
      <c r="SFC287" s="1636"/>
      <c r="SFD287" s="1636"/>
      <c r="SFE287" s="1636"/>
      <c r="SFF287" s="1636"/>
      <c r="SFG287" s="1636"/>
      <c r="SFH287" s="1636"/>
      <c r="SFI287" s="1636"/>
      <c r="SFJ287" s="1636"/>
      <c r="SFK287" s="1636"/>
      <c r="SFL287" s="1636"/>
      <c r="SFM287" s="1636"/>
      <c r="SFN287" s="1636"/>
      <c r="SFO287" s="1636"/>
      <c r="SFP287" s="1636"/>
      <c r="SFQ287" s="1636"/>
      <c r="SFR287" s="1636"/>
      <c r="SFS287" s="1636"/>
      <c r="SFT287" s="1636"/>
      <c r="SFU287" s="1636"/>
      <c r="SFV287" s="1636"/>
      <c r="SFW287" s="1636"/>
      <c r="SFX287" s="1636"/>
      <c r="SFY287" s="1636"/>
      <c r="SFZ287" s="1636"/>
      <c r="SGA287" s="1636"/>
      <c r="SGB287" s="1636"/>
      <c r="SGC287" s="1636"/>
      <c r="SGD287" s="1636"/>
      <c r="SGE287" s="1636"/>
      <c r="SGF287" s="1636"/>
      <c r="SGG287" s="1636"/>
      <c r="SGH287" s="1636"/>
      <c r="SGI287" s="1636"/>
      <c r="SGJ287" s="1636"/>
      <c r="SGK287" s="1636"/>
      <c r="SGL287" s="1636"/>
      <c r="SGM287" s="1636"/>
      <c r="SGN287" s="1636"/>
      <c r="SGO287" s="1636"/>
      <c r="SGP287" s="1636"/>
      <c r="SGQ287" s="1636"/>
      <c r="SGR287" s="1636"/>
      <c r="SGS287" s="1636"/>
      <c r="SGT287" s="1636"/>
      <c r="SGU287" s="1636"/>
      <c r="SGV287" s="1636"/>
      <c r="SGW287" s="1636"/>
      <c r="SGX287" s="1636"/>
      <c r="SGY287" s="1636"/>
      <c r="SGZ287" s="1636"/>
      <c r="SHA287" s="1636"/>
      <c r="SHB287" s="1636"/>
      <c r="SHC287" s="1636"/>
      <c r="SHD287" s="1636"/>
      <c r="SHE287" s="1636"/>
      <c r="SHF287" s="1636"/>
      <c r="SHG287" s="1636"/>
      <c r="SHH287" s="1636"/>
      <c r="SHI287" s="1636"/>
      <c r="SHJ287" s="1636"/>
      <c r="SHK287" s="1636"/>
      <c r="SHL287" s="1636"/>
      <c r="SHM287" s="1636"/>
      <c r="SHN287" s="1636"/>
      <c r="SHO287" s="1636"/>
      <c r="SHP287" s="1636"/>
      <c r="SHQ287" s="1636"/>
      <c r="SHR287" s="1636"/>
      <c r="SHS287" s="1636"/>
      <c r="SHT287" s="1636"/>
      <c r="SHU287" s="1636"/>
      <c r="SHV287" s="1636"/>
      <c r="SHW287" s="1636"/>
      <c r="SHX287" s="1636"/>
      <c r="SHY287" s="1636"/>
      <c r="SHZ287" s="1636"/>
      <c r="SIA287" s="1636"/>
      <c r="SIB287" s="1636"/>
      <c r="SIC287" s="1636"/>
      <c r="SID287" s="1636"/>
      <c r="SIE287" s="1636"/>
      <c r="SIF287" s="1636"/>
      <c r="SIG287" s="1636"/>
      <c r="SIH287" s="1636"/>
      <c r="SII287" s="1636"/>
      <c r="SIJ287" s="1636"/>
      <c r="SIK287" s="1636"/>
      <c r="SIL287" s="1636"/>
      <c r="SIM287" s="1636"/>
      <c r="SIN287" s="1636"/>
      <c r="SIO287" s="1636"/>
      <c r="SIP287" s="1636"/>
      <c r="SIQ287" s="1636"/>
      <c r="SIR287" s="1636"/>
      <c r="SIS287" s="1636"/>
      <c r="SIT287" s="1636"/>
      <c r="SIU287" s="1636"/>
      <c r="SIV287" s="1636"/>
      <c r="SIW287" s="1636"/>
      <c r="SIX287" s="1636"/>
      <c r="SIY287" s="1636"/>
      <c r="SIZ287" s="1636"/>
      <c r="SJA287" s="1636"/>
      <c r="SJB287" s="1636"/>
      <c r="SJC287" s="1636"/>
      <c r="SJD287" s="1636"/>
      <c r="SJE287" s="1636"/>
      <c r="SJF287" s="1636"/>
      <c r="SJG287" s="1636"/>
      <c r="SJH287" s="1636"/>
      <c r="SJI287" s="1636"/>
      <c r="SJJ287" s="1636"/>
      <c r="SJK287" s="1636"/>
      <c r="SJL287" s="1636"/>
      <c r="SJM287" s="1636"/>
      <c r="SJN287" s="1636"/>
      <c r="SJO287" s="1636"/>
      <c r="SJP287" s="1636"/>
      <c r="SJQ287" s="1636"/>
      <c r="SJR287" s="1636"/>
      <c r="SJS287" s="1636"/>
      <c r="SJT287" s="1636"/>
      <c r="SJU287" s="1636"/>
      <c r="SJV287" s="1636"/>
      <c r="SJW287" s="1636"/>
      <c r="SJX287" s="1636"/>
      <c r="SJY287" s="1636"/>
      <c r="SJZ287" s="1636"/>
      <c r="SKA287" s="1636"/>
      <c r="SKB287" s="1636"/>
      <c r="SKC287" s="1636"/>
      <c r="SKD287" s="1636"/>
      <c r="SKE287" s="1636"/>
      <c r="SKF287" s="1636"/>
      <c r="SKG287" s="1636"/>
      <c r="SKH287" s="1636"/>
      <c r="SKI287" s="1636"/>
      <c r="SKJ287" s="1636"/>
      <c r="SKK287" s="1636"/>
      <c r="SKL287" s="1636"/>
      <c r="SKM287" s="1636"/>
      <c r="SKN287" s="1636"/>
      <c r="SKO287" s="1636"/>
      <c r="SKP287" s="1636"/>
      <c r="SKQ287" s="1636"/>
      <c r="SKR287" s="1636"/>
      <c r="SKS287" s="1636"/>
      <c r="SKT287" s="1636"/>
      <c r="SKU287" s="1636"/>
      <c r="SKV287" s="1636"/>
      <c r="SKW287" s="1636"/>
      <c r="SKX287" s="1636"/>
      <c r="SKY287" s="1636"/>
      <c r="SKZ287" s="1636"/>
      <c r="SLA287" s="1636"/>
      <c r="SLB287" s="1636"/>
      <c r="SLC287" s="1636"/>
      <c r="SLD287" s="1636"/>
      <c r="SLE287" s="1636"/>
      <c r="SLF287" s="1636"/>
      <c r="SLG287" s="1636"/>
      <c r="SLH287" s="1636"/>
      <c r="SLI287" s="1636"/>
      <c r="SLJ287" s="1636"/>
      <c r="SLK287" s="1636"/>
      <c r="SLL287" s="1636"/>
      <c r="SLM287" s="1636"/>
      <c r="SLN287" s="1636"/>
      <c r="SLO287" s="1636"/>
      <c r="SLP287" s="1636"/>
      <c r="SLQ287" s="1636"/>
      <c r="SLR287" s="1636"/>
      <c r="SLS287" s="1636"/>
      <c r="SLT287" s="1636"/>
      <c r="SLU287" s="1636"/>
      <c r="SLV287" s="1636"/>
      <c r="SLW287" s="1636"/>
      <c r="SLX287" s="1636"/>
      <c r="SLY287" s="1636"/>
      <c r="SLZ287" s="1636"/>
      <c r="SMA287" s="1636"/>
      <c r="SMB287" s="1636"/>
      <c r="SMC287" s="1636"/>
      <c r="SMD287" s="1636"/>
      <c r="SME287" s="1636"/>
      <c r="SMF287" s="1636"/>
      <c r="SMG287" s="1636"/>
      <c r="SMH287" s="1636"/>
      <c r="SMI287" s="1636"/>
      <c r="SMJ287" s="1636"/>
      <c r="SMK287" s="1636"/>
      <c r="SML287" s="1636"/>
      <c r="SMM287" s="1636"/>
      <c r="SMN287" s="1636"/>
      <c r="SMO287" s="1636"/>
      <c r="SMP287" s="1636"/>
      <c r="SMQ287" s="1636"/>
      <c r="SMR287" s="1636"/>
      <c r="SMS287" s="1636"/>
      <c r="SMT287" s="1636"/>
      <c r="SMU287" s="1636"/>
      <c r="SMV287" s="1636"/>
      <c r="SMW287" s="1636"/>
      <c r="SMX287" s="1636"/>
      <c r="SMY287" s="1636"/>
      <c r="SMZ287" s="1636"/>
      <c r="SNA287" s="1636"/>
      <c r="SNB287" s="1636"/>
      <c r="SNC287" s="1636"/>
      <c r="SND287" s="1636"/>
      <c r="SNE287" s="1636"/>
      <c r="SNF287" s="1636"/>
      <c r="SNG287" s="1636"/>
      <c r="SNH287" s="1636"/>
      <c r="SNI287" s="1636"/>
      <c r="SNJ287" s="1636"/>
      <c r="SNK287" s="1636"/>
      <c r="SNL287" s="1636"/>
      <c r="SNM287" s="1636"/>
      <c r="SNN287" s="1636"/>
      <c r="SNO287" s="1636"/>
      <c r="SNP287" s="1636"/>
      <c r="SNQ287" s="1636"/>
      <c r="SNR287" s="1636"/>
      <c r="SNS287" s="1636"/>
      <c r="SNT287" s="1636"/>
      <c r="SNU287" s="1636"/>
      <c r="SNV287" s="1636"/>
      <c r="SNW287" s="1636"/>
      <c r="SNX287" s="1636"/>
      <c r="SNY287" s="1636"/>
      <c r="SNZ287" s="1636"/>
      <c r="SOA287" s="1636"/>
      <c r="SOB287" s="1636"/>
      <c r="SOC287" s="1636"/>
      <c r="SOD287" s="1636"/>
      <c r="SOE287" s="1636"/>
      <c r="SOF287" s="1636"/>
      <c r="SOG287" s="1636"/>
      <c r="SOH287" s="1636"/>
      <c r="SOI287" s="1636"/>
      <c r="SOJ287" s="1636"/>
      <c r="SOK287" s="1636"/>
      <c r="SOL287" s="1636"/>
      <c r="SOM287" s="1636"/>
      <c r="SON287" s="1636"/>
      <c r="SOO287" s="1636"/>
      <c r="SOP287" s="1636"/>
      <c r="SOQ287" s="1636"/>
      <c r="SOR287" s="1636"/>
      <c r="SOS287" s="1636"/>
      <c r="SOT287" s="1636"/>
      <c r="SOU287" s="1636"/>
      <c r="SOV287" s="1636"/>
      <c r="SOW287" s="1636"/>
      <c r="SOX287" s="1636"/>
      <c r="SOY287" s="1636"/>
      <c r="SOZ287" s="1636"/>
      <c r="SPA287" s="1636"/>
      <c r="SPB287" s="1636"/>
      <c r="SPC287" s="1636"/>
      <c r="SPD287" s="1636"/>
      <c r="SPE287" s="1636"/>
      <c r="SPF287" s="1636"/>
      <c r="SPG287" s="1636"/>
      <c r="SPH287" s="1636"/>
      <c r="SPI287" s="1636"/>
      <c r="SPJ287" s="1636"/>
      <c r="SPK287" s="1636"/>
      <c r="SPL287" s="1636"/>
      <c r="SPM287" s="1636"/>
      <c r="SPN287" s="1636"/>
      <c r="SPO287" s="1636"/>
      <c r="SPP287" s="1636"/>
      <c r="SPQ287" s="1636"/>
      <c r="SPR287" s="1636"/>
      <c r="SPS287" s="1636"/>
      <c r="SPT287" s="1636"/>
      <c r="SPU287" s="1636"/>
      <c r="SPV287" s="1636"/>
      <c r="SPW287" s="1636"/>
      <c r="SPX287" s="1636"/>
      <c r="SPY287" s="1636"/>
      <c r="SPZ287" s="1636"/>
      <c r="SQA287" s="1636"/>
      <c r="SQB287" s="1636"/>
      <c r="SQC287" s="1636"/>
      <c r="SQD287" s="1636"/>
      <c r="SQE287" s="1636"/>
      <c r="SQF287" s="1636"/>
      <c r="SQG287" s="1636"/>
      <c r="SQH287" s="1636"/>
      <c r="SQI287" s="1636"/>
      <c r="SQJ287" s="1636"/>
      <c r="SQK287" s="1636"/>
      <c r="SQL287" s="1636"/>
      <c r="SQM287" s="1636"/>
      <c r="SQN287" s="1636"/>
      <c r="SQO287" s="1636"/>
      <c r="SQP287" s="1636"/>
      <c r="SQQ287" s="1636"/>
      <c r="SQR287" s="1636"/>
      <c r="SQS287" s="1636"/>
      <c r="SQT287" s="1636"/>
      <c r="SQU287" s="1636"/>
      <c r="SQV287" s="1636"/>
      <c r="SQW287" s="1636"/>
      <c r="SQX287" s="1636"/>
      <c r="SQY287" s="1636"/>
      <c r="SQZ287" s="1636"/>
      <c r="SRA287" s="1636"/>
      <c r="SRB287" s="1636"/>
      <c r="SRC287" s="1636"/>
      <c r="SRD287" s="1636"/>
      <c r="SRE287" s="1636"/>
      <c r="SRF287" s="1636"/>
      <c r="SRG287" s="1636"/>
      <c r="SRH287" s="1636"/>
      <c r="SRI287" s="1636"/>
      <c r="SRJ287" s="1636"/>
      <c r="SRK287" s="1636"/>
      <c r="SRL287" s="1636"/>
      <c r="SRM287" s="1636"/>
      <c r="SRN287" s="1636"/>
      <c r="SRO287" s="1636"/>
      <c r="SRP287" s="1636"/>
      <c r="SRQ287" s="1636"/>
      <c r="SRR287" s="1636"/>
      <c r="SRS287" s="1636"/>
      <c r="SRT287" s="1636"/>
      <c r="SRU287" s="1636"/>
      <c r="SRV287" s="1636"/>
      <c r="SRW287" s="1636"/>
      <c r="SRX287" s="1636"/>
      <c r="SRY287" s="1636"/>
      <c r="SRZ287" s="1636"/>
      <c r="SSA287" s="1636"/>
      <c r="SSB287" s="1636"/>
      <c r="SSC287" s="1636"/>
      <c r="SSD287" s="1636"/>
      <c r="SSE287" s="1636"/>
      <c r="SSF287" s="1636"/>
      <c r="SSG287" s="1636"/>
      <c r="SSH287" s="1636"/>
      <c r="SSI287" s="1636"/>
      <c r="SSJ287" s="1636"/>
      <c r="SSK287" s="1636"/>
      <c r="SSL287" s="1636"/>
      <c r="SSM287" s="1636"/>
      <c r="SSN287" s="1636"/>
      <c r="SSO287" s="1636"/>
      <c r="SSP287" s="1636"/>
      <c r="SSQ287" s="1636"/>
      <c r="SSR287" s="1636"/>
      <c r="SSS287" s="1636"/>
      <c r="SST287" s="1636"/>
      <c r="SSU287" s="1636"/>
      <c r="SSV287" s="1636"/>
      <c r="SSW287" s="1636"/>
      <c r="SSX287" s="1636"/>
      <c r="SSY287" s="1636"/>
      <c r="SSZ287" s="1636"/>
      <c r="STA287" s="1636"/>
      <c r="STB287" s="1636"/>
      <c r="STC287" s="1636"/>
      <c r="STD287" s="1636"/>
      <c r="STE287" s="1636"/>
      <c r="STF287" s="1636"/>
      <c r="STG287" s="1636"/>
      <c r="STH287" s="1636"/>
      <c r="STI287" s="1636"/>
      <c r="STJ287" s="1636"/>
      <c r="STK287" s="1636"/>
      <c r="STL287" s="1636"/>
      <c r="STM287" s="1636"/>
      <c r="STN287" s="1636"/>
      <c r="STO287" s="1636"/>
      <c r="STP287" s="1636"/>
      <c r="STQ287" s="1636"/>
      <c r="STR287" s="1636"/>
      <c r="STS287" s="1636"/>
      <c r="STT287" s="1636"/>
      <c r="STU287" s="1636"/>
      <c r="STV287" s="1636"/>
      <c r="STW287" s="1636"/>
      <c r="STX287" s="1636"/>
      <c r="STY287" s="1636"/>
      <c r="STZ287" s="1636"/>
      <c r="SUA287" s="1636"/>
      <c r="SUB287" s="1636"/>
      <c r="SUC287" s="1636"/>
      <c r="SUD287" s="1636"/>
      <c r="SUE287" s="1636"/>
      <c r="SUF287" s="1636"/>
      <c r="SUG287" s="1636"/>
      <c r="SUH287" s="1636"/>
      <c r="SUI287" s="1636"/>
      <c r="SUJ287" s="1636"/>
      <c r="SUK287" s="1636"/>
      <c r="SUL287" s="1636"/>
      <c r="SUM287" s="1636"/>
      <c r="SUN287" s="1636"/>
      <c r="SUO287" s="1636"/>
      <c r="SUP287" s="1636"/>
      <c r="SUQ287" s="1636"/>
      <c r="SUR287" s="1636"/>
      <c r="SUS287" s="1636"/>
      <c r="SUT287" s="1636"/>
      <c r="SUU287" s="1636"/>
      <c r="SUV287" s="1636"/>
      <c r="SUW287" s="1636"/>
      <c r="SUX287" s="1636"/>
      <c r="SUY287" s="1636"/>
      <c r="SUZ287" s="1636"/>
      <c r="SVA287" s="1636"/>
      <c r="SVB287" s="1636"/>
      <c r="SVC287" s="1636"/>
      <c r="SVD287" s="1636"/>
      <c r="SVE287" s="1636"/>
      <c r="SVF287" s="1636"/>
      <c r="SVG287" s="1636"/>
      <c r="SVH287" s="1636"/>
      <c r="SVI287" s="1636"/>
      <c r="SVJ287" s="1636"/>
      <c r="SVK287" s="1636"/>
      <c r="SVL287" s="1636"/>
      <c r="SVM287" s="1636"/>
      <c r="SVN287" s="1636"/>
      <c r="SVO287" s="1636"/>
      <c r="SVP287" s="1636"/>
      <c r="SVQ287" s="1636"/>
      <c r="SVR287" s="1636"/>
      <c r="SVS287" s="1636"/>
      <c r="SVT287" s="1636"/>
      <c r="SVU287" s="1636"/>
      <c r="SVV287" s="1636"/>
      <c r="SVW287" s="1636"/>
      <c r="SVX287" s="1636"/>
      <c r="SVY287" s="1636"/>
      <c r="SVZ287" s="1636"/>
      <c r="SWA287" s="1636"/>
      <c r="SWB287" s="1636"/>
      <c r="SWC287" s="1636"/>
      <c r="SWD287" s="1636"/>
      <c r="SWE287" s="1636"/>
      <c r="SWF287" s="1636"/>
      <c r="SWG287" s="1636"/>
      <c r="SWH287" s="1636"/>
      <c r="SWI287" s="1636"/>
      <c r="SWJ287" s="1636"/>
      <c r="SWK287" s="1636"/>
      <c r="SWL287" s="1636"/>
      <c r="SWM287" s="1636"/>
      <c r="SWN287" s="1636"/>
      <c r="SWO287" s="1636"/>
      <c r="SWP287" s="1636"/>
      <c r="SWQ287" s="1636"/>
      <c r="SWR287" s="1636"/>
      <c r="SWS287" s="1636"/>
      <c r="SWT287" s="1636"/>
      <c r="SWU287" s="1636"/>
      <c r="SWV287" s="1636"/>
      <c r="SWW287" s="1636"/>
      <c r="SWX287" s="1636"/>
      <c r="SWY287" s="1636"/>
      <c r="SWZ287" s="1636"/>
      <c r="SXA287" s="1636"/>
      <c r="SXB287" s="1636"/>
      <c r="SXC287" s="1636"/>
      <c r="SXD287" s="1636"/>
      <c r="SXE287" s="1636"/>
      <c r="SXF287" s="1636"/>
      <c r="SXG287" s="1636"/>
      <c r="SXH287" s="1636"/>
      <c r="SXI287" s="1636"/>
      <c r="SXJ287" s="1636"/>
      <c r="SXK287" s="1636"/>
      <c r="SXL287" s="1636"/>
      <c r="SXM287" s="1636"/>
      <c r="SXN287" s="1636"/>
      <c r="SXO287" s="1636"/>
      <c r="SXP287" s="1636"/>
      <c r="SXQ287" s="1636"/>
      <c r="SXR287" s="1636"/>
      <c r="SXS287" s="1636"/>
      <c r="SXT287" s="1636"/>
      <c r="SXU287" s="1636"/>
      <c r="SXV287" s="1636"/>
      <c r="SXW287" s="1636"/>
      <c r="SXX287" s="1636"/>
      <c r="SXY287" s="1636"/>
      <c r="SXZ287" s="1636"/>
      <c r="SYA287" s="1636"/>
      <c r="SYB287" s="1636"/>
      <c r="SYC287" s="1636"/>
      <c r="SYD287" s="1636"/>
      <c r="SYE287" s="1636"/>
      <c r="SYF287" s="1636"/>
      <c r="SYG287" s="1636"/>
      <c r="SYH287" s="1636"/>
      <c r="SYI287" s="1636"/>
      <c r="SYJ287" s="1636"/>
      <c r="SYK287" s="1636"/>
      <c r="SYL287" s="1636"/>
      <c r="SYM287" s="1636"/>
      <c r="SYN287" s="1636"/>
      <c r="SYO287" s="1636"/>
      <c r="SYP287" s="1636"/>
      <c r="SYQ287" s="1636"/>
      <c r="SYR287" s="1636"/>
      <c r="SYS287" s="1636"/>
      <c r="SYT287" s="1636"/>
      <c r="SYU287" s="1636"/>
      <c r="SYV287" s="1636"/>
      <c r="SYW287" s="1636"/>
      <c r="SYX287" s="1636"/>
      <c r="SYY287" s="1636"/>
      <c r="SYZ287" s="1636"/>
      <c r="SZA287" s="1636"/>
      <c r="SZB287" s="1636"/>
      <c r="SZC287" s="1636"/>
      <c r="SZD287" s="1636"/>
      <c r="SZE287" s="1636"/>
      <c r="SZF287" s="1636"/>
      <c r="SZG287" s="1636"/>
      <c r="SZH287" s="1636"/>
      <c r="SZI287" s="1636"/>
      <c r="SZJ287" s="1636"/>
      <c r="SZK287" s="1636"/>
      <c r="SZL287" s="1636"/>
      <c r="SZM287" s="1636"/>
      <c r="SZN287" s="1636"/>
      <c r="SZO287" s="1636"/>
      <c r="SZP287" s="1636"/>
      <c r="SZQ287" s="1636"/>
      <c r="SZR287" s="1636"/>
      <c r="SZS287" s="1636"/>
      <c r="SZT287" s="1636"/>
      <c r="SZU287" s="1636"/>
      <c r="SZV287" s="1636"/>
      <c r="SZW287" s="1636"/>
      <c r="SZX287" s="1636"/>
      <c r="SZY287" s="1636"/>
      <c r="SZZ287" s="1636"/>
      <c r="TAA287" s="1636"/>
      <c r="TAB287" s="1636"/>
      <c r="TAC287" s="1636"/>
      <c r="TAD287" s="1636"/>
      <c r="TAE287" s="1636"/>
      <c r="TAF287" s="1636"/>
      <c r="TAG287" s="1636"/>
      <c r="TAH287" s="1636"/>
      <c r="TAI287" s="1636"/>
      <c r="TAJ287" s="1636"/>
      <c r="TAK287" s="1636"/>
      <c r="TAL287" s="1636"/>
      <c r="TAM287" s="1636"/>
      <c r="TAN287" s="1636"/>
      <c r="TAO287" s="1636"/>
      <c r="TAP287" s="1636"/>
      <c r="TAQ287" s="1636"/>
      <c r="TAR287" s="1636"/>
      <c r="TAS287" s="1636"/>
      <c r="TAT287" s="1636"/>
      <c r="TAU287" s="1636"/>
      <c r="TAV287" s="1636"/>
      <c r="TAW287" s="1636"/>
      <c r="TAX287" s="1636"/>
      <c r="TAY287" s="1636"/>
      <c r="TAZ287" s="1636"/>
      <c r="TBA287" s="1636"/>
      <c r="TBB287" s="1636"/>
      <c r="TBC287" s="1636"/>
      <c r="TBD287" s="1636"/>
      <c r="TBE287" s="1636"/>
      <c r="TBF287" s="1636"/>
      <c r="TBG287" s="1636"/>
      <c r="TBH287" s="1636"/>
      <c r="TBI287" s="1636"/>
      <c r="TBJ287" s="1636"/>
      <c r="TBK287" s="1636"/>
      <c r="TBL287" s="1636"/>
      <c r="TBM287" s="1636"/>
      <c r="TBN287" s="1636"/>
      <c r="TBO287" s="1636"/>
      <c r="TBP287" s="1636"/>
      <c r="TBQ287" s="1636"/>
      <c r="TBR287" s="1636"/>
      <c r="TBS287" s="1636"/>
      <c r="TBT287" s="1636"/>
      <c r="TBU287" s="1636"/>
      <c r="TBV287" s="1636"/>
      <c r="TBW287" s="1636"/>
      <c r="TBX287" s="1636"/>
      <c r="TBY287" s="1636"/>
      <c r="TBZ287" s="1636"/>
      <c r="TCA287" s="1636"/>
      <c r="TCB287" s="1636"/>
      <c r="TCC287" s="1636"/>
      <c r="TCD287" s="1636"/>
      <c r="TCE287" s="1636"/>
      <c r="TCF287" s="1636"/>
      <c r="TCG287" s="1636"/>
      <c r="TCH287" s="1636"/>
      <c r="TCI287" s="1636"/>
      <c r="TCJ287" s="1636"/>
      <c r="TCK287" s="1636"/>
      <c r="TCL287" s="1636"/>
      <c r="TCM287" s="1636"/>
      <c r="TCN287" s="1636"/>
      <c r="TCO287" s="1636"/>
      <c r="TCP287" s="1636"/>
      <c r="TCQ287" s="1636"/>
      <c r="TCR287" s="1636"/>
      <c r="TCS287" s="1636"/>
      <c r="TCT287" s="1636"/>
      <c r="TCU287" s="1636"/>
      <c r="TCV287" s="1636"/>
      <c r="TCW287" s="1636"/>
      <c r="TCX287" s="1636"/>
      <c r="TCY287" s="1636"/>
      <c r="TCZ287" s="1636"/>
      <c r="TDA287" s="1636"/>
      <c r="TDB287" s="1636"/>
      <c r="TDC287" s="1636"/>
      <c r="TDD287" s="1636"/>
      <c r="TDE287" s="1636"/>
      <c r="TDF287" s="1636"/>
      <c r="TDG287" s="1636"/>
      <c r="TDH287" s="1636"/>
      <c r="TDI287" s="1636"/>
      <c r="TDJ287" s="1636"/>
      <c r="TDK287" s="1636"/>
      <c r="TDL287" s="1636"/>
      <c r="TDM287" s="1636"/>
      <c r="TDN287" s="1636"/>
      <c r="TDO287" s="1636"/>
      <c r="TDP287" s="1636"/>
      <c r="TDQ287" s="1636"/>
      <c r="TDR287" s="1636"/>
      <c r="TDS287" s="1636"/>
      <c r="TDT287" s="1636"/>
      <c r="TDU287" s="1636"/>
      <c r="TDV287" s="1636"/>
      <c r="TDW287" s="1636"/>
      <c r="TDX287" s="1636"/>
      <c r="TDY287" s="1636"/>
      <c r="TDZ287" s="1636"/>
      <c r="TEA287" s="1636"/>
      <c r="TEB287" s="1636"/>
      <c r="TEC287" s="1636"/>
      <c r="TED287" s="1636"/>
      <c r="TEE287" s="1636"/>
      <c r="TEF287" s="1636"/>
      <c r="TEG287" s="1636"/>
      <c r="TEH287" s="1636"/>
      <c r="TEI287" s="1636"/>
      <c r="TEJ287" s="1636"/>
      <c r="TEK287" s="1636"/>
      <c r="TEL287" s="1636"/>
      <c r="TEM287" s="1636"/>
      <c r="TEN287" s="1636"/>
      <c r="TEO287" s="1636"/>
      <c r="TEP287" s="1636"/>
      <c r="TEQ287" s="1636"/>
      <c r="TER287" s="1636"/>
      <c r="TES287" s="1636"/>
      <c r="TET287" s="1636"/>
      <c r="TEU287" s="1636"/>
      <c r="TEV287" s="1636"/>
      <c r="TEW287" s="1636"/>
      <c r="TEX287" s="1636"/>
      <c r="TEY287" s="1636"/>
      <c r="TEZ287" s="1636"/>
      <c r="TFA287" s="1636"/>
      <c r="TFB287" s="1636"/>
      <c r="TFC287" s="1636"/>
      <c r="TFD287" s="1636"/>
      <c r="TFE287" s="1636"/>
      <c r="TFF287" s="1636"/>
      <c r="TFG287" s="1636"/>
      <c r="TFH287" s="1636"/>
      <c r="TFI287" s="1636"/>
      <c r="TFJ287" s="1636"/>
      <c r="TFK287" s="1636"/>
      <c r="TFL287" s="1636"/>
      <c r="TFM287" s="1636"/>
      <c r="TFN287" s="1636"/>
      <c r="TFO287" s="1636"/>
      <c r="TFP287" s="1636"/>
      <c r="TFQ287" s="1636"/>
      <c r="TFR287" s="1636"/>
      <c r="TFS287" s="1636"/>
      <c r="TFT287" s="1636"/>
      <c r="TFU287" s="1636"/>
      <c r="TFV287" s="1636"/>
      <c r="TFW287" s="1636"/>
      <c r="TFX287" s="1636"/>
      <c r="TFY287" s="1636"/>
      <c r="TFZ287" s="1636"/>
      <c r="TGA287" s="1636"/>
      <c r="TGB287" s="1636"/>
      <c r="TGC287" s="1636"/>
      <c r="TGD287" s="1636"/>
      <c r="TGE287" s="1636"/>
      <c r="TGF287" s="1636"/>
      <c r="TGG287" s="1636"/>
      <c r="TGH287" s="1636"/>
      <c r="TGI287" s="1636"/>
      <c r="TGJ287" s="1636"/>
      <c r="TGK287" s="1636"/>
      <c r="TGL287" s="1636"/>
      <c r="TGM287" s="1636"/>
      <c r="TGN287" s="1636"/>
      <c r="TGO287" s="1636"/>
      <c r="TGP287" s="1636"/>
      <c r="TGQ287" s="1636"/>
      <c r="TGR287" s="1636"/>
      <c r="TGS287" s="1636"/>
      <c r="TGT287" s="1636"/>
      <c r="TGU287" s="1636"/>
      <c r="TGV287" s="1636"/>
      <c r="TGW287" s="1636"/>
      <c r="TGX287" s="1636"/>
      <c r="TGY287" s="1636"/>
      <c r="TGZ287" s="1636"/>
      <c r="THA287" s="1636"/>
      <c r="THB287" s="1636"/>
      <c r="THC287" s="1636"/>
      <c r="THD287" s="1636"/>
      <c r="THE287" s="1636"/>
      <c r="THF287" s="1636"/>
      <c r="THG287" s="1636"/>
      <c r="THH287" s="1636"/>
      <c r="THI287" s="1636"/>
      <c r="THJ287" s="1636"/>
      <c r="THK287" s="1636"/>
      <c r="THL287" s="1636"/>
      <c r="THM287" s="1636"/>
      <c r="THN287" s="1636"/>
      <c r="THO287" s="1636"/>
      <c r="THP287" s="1636"/>
      <c r="THQ287" s="1636"/>
      <c r="THR287" s="1636"/>
      <c r="THS287" s="1636"/>
      <c r="THT287" s="1636"/>
      <c r="THU287" s="1636"/>
      <c r="THV287" s="1636"/>
      <c r="THW287" s="1636"/>
      <c r="THX287" s="1636"/>
      <c r="THY287" s="1636"/>
      <c r="THZ287" s="1636"/>
      <c r="TIA287" s="1636"/>
      <c r="TIB287" s="1636"/>
      <c r="TIC287" s="1636"/>
      <c r="TID287" s="1636"/>
      <c r="TIE287" s="1636"/>
      <c r="TIF287" s="1636"/>
      <c r="TIG287" s="1636"/>
      <c r="TIH287" s="1636"/>
      <c r="TII287" s="1636"/>
      <c r="TIJ287" s="1636"/>
      <c r="TIK287" s="1636"/>
      <c r="TIL287" s="1636"/>
      <c r="TIM287" s="1636"/>
      <c r="TIN287" s="1636"/>
      <c r="TIO287" s="1636"/>
      <c r="TIP287" s="1636"/>
      <c r="TIQ287" s="1636"/>
      <c r="TIR287" s="1636"/>
      <c r="TIS287" s="1636"/>
      <c r="TIT287" s="1636"/>
      <c r="TIU287" s="1636"/>
      <c r="TIV287" s="1636"/>
      <c r="TIW287" s="1636"/>
      <c r="TIX287" s="1636"/>
      <c r="TIY287" s="1636"/>
      <c r="TIZ287" s="1636"/>
      <c r="TJA287" s="1636"/>
      <c r="TJB287" s="1636"/>
      <c r="TJC287" s="1636"/>
      <c r="TJD287" s="1636"/>
      <c r="TJE287" s="1636"/>
      <c r="TJF287" s="1636"/>
      <c r="TJG287" s="1636"/>
      <c r="TJH287" s="1636"/>
      <c r="TJI287" s="1636"/>
      <c r="TJJ287" s="1636"/>
      <c r="TJK287" s="1636"/>
      <c r="TJL287" s="1636"/>
      <c r="TJM287" s="1636"/>
      <c r="TJN287" s="1636"/>
      <c r="TJO287" s="1636"/>
      <c r="TJP287" s="1636"/>
      <c r="TJQ287" s="1636"/>
      <c r="TJR287" s="1636"/>
      <c r="TJS287" s="1636"/>
      <c r="TJT287" s="1636"/>
      <c r="TJU287" s="1636"/>
      <c r="TJV287" s="1636"/>
      <c r="TJW287" s="1636"/>
      <c r="TJX287" s="1636"/>
      <c r="TJY287" s="1636"/>
      <c r="TJZ287" s="1636"/>
      <c r="TKA287" s="1636"/>
      <c r="TKB287" s="1636"/>
      <c r="TKC287" s="1636"/>
      <c r="TKD287" s="1636"/>
      <c r="TKE287" s="1636"/>
      <c r="TKF287" s="1636"/>
      <c r="TKG287" s="1636"/>
      <c r="TKH287" s="1636"/>
      <c r="TKI287" s="1636"/>
      <c r="TKJ287" s="1636"/>
      <c r="TKK287" s="1636"/>
      <c r="TKL287" s="1636"/>
      <c r="TKM287" s="1636"/>
      <c r="TKN287" s="1636"/>
      <c r="TKO287" s="1636"/>
      <c r="TKP287" s="1636"/>
      <c r="TKQ287" s="1636"/>
      <c r="TKR287" s="1636"/>
      <c r="TKS287" s="1636"/>
      <c r="TKT287" s="1636"/>
      <c r="TKU287" s="1636"/>
      <c r="TKV287" s="1636"/>
      <c r="TKW287" s="1636"/>
      <c r="TKX287" s="1636"/>
      <c r="TKY287" s="1636"/>
      <c r="TKZ287" s="1636"/>
      <c r="TLA287" s="1636"/>
      <c r="TLB287" s="1636"/>
      <c r="TLC287" s="1636"/>
      <c r="TLD287" s="1636"/>
      <c r="TLE287" s="1636"/>
      <c r="TLF287" s="1636"/>
      <c r="TLG287" s="1636"/>
      <c r="TLH287" s="1636"/>
      <c r="TLI287" s="1636"/>
      <c r="TLJ287" s="1636"/>
      <c r="TLK287" s="1636"/>
      <c r="TLL287" s="1636"/>
      <c r="TLM287" s="1636"/>
      <c r="TLN287" s="1636"/>
      <c r="TLO287" s="1636"/>
      <c r="TLP287" s="1636"/>
      <c r="TLQ287" s="1636"/>
      <c r="TLR287" s="1636"/>
      <c r="TLS287" s="1636"/>
      <c r="TLT287" s="1636"/>
      <c r="TLU287" s="1636"/>
      <c r="TLV287" s="1636"/>
      <c r="TLW287" s="1636"/>
      <c r="TLX287" s="1636"/>
      <c r="TLY287" s="1636"/>
      <c r="TLZ287" s="1636"/>
      <c r="TMA287" s="1636"/>
      <c r="TMB287" s="1636"/>
      <c r="TMC287" s="1636"/>
      <c r="TMD287" s="1636"/>
      <c r="TME287" s="1636"/>
      <c r="TMF287" s="1636"/>
      <c r="TMG287" s="1636"/>
      <c r="TMH287" s="1636"/>
      <c r="TMI287" s="1636"/>
      <c r="TMJ287" s="1636"/>
      <c r="TMK287" s="1636"/>
      <c r="TML287" s="1636"/>
      <c r="TMM287" s="1636"/>
      <c r="TMN287" s="1636"/>
      <c r="TMO287" s="1636"/>
      <c r="TMP287" s="1636"/>
      <c r="TMQ287" s="1636"/>
      <c r="TMR287" s="1636"/>
      <c r="TMS287" s="1636"/>
      <c r="TMT287" s="1636"/>
      <c r="TMU287" s="1636"/>
      <c r="TMV287" s="1636"/>
      <c r="TMW287" s="1636"/>
      <c r="TMX287" s="1636"/>
      <c r="TMY287" s="1636"/>
      <c r="TMZ287" s="1636"/>
      <c r="TNA287" s="1636"/>
      <c r="TNB287" s="1636"/>
      <c r="TNC287" s="1636"/>
      <c r="TND287" s="1636"/>
      <c r="TNE287" s="1636"/>
      <c r="TNF287" s="1636"/>
      <c r="TNG287" s="1636"/>
      <c r="TNH287" s="1636"/>
      <c r="TNI287" s="1636"/>
      <c r="TNJ287" s="1636"/>
      <c r="TNK287" s="1636"/>
      <c r="TNL287" s="1636"/>
      <c r="TNM287" s="1636"/>
      <c r="TNN287" s="1636"/>
      <c r="TNO287" s="1636"/>
      <c r="TNP287" s="1636"/>
      <c r="TNQ287" s="1636"/>
      <c r="TNR287" s="1636"/>
      <c r="TNS287" s="1636"/>
      <c r="TNT287" s="1636"/>
      <c r="TNU287" s="1636"/>
      <c r="TNV287" s="1636"/>
      <c r="TNW287" s="1636"/>
      <c r="TNX287" s="1636"/>
      <c r="TNY287" s="1636"/>
      <c r="TNZ287" s="1636"/>
      <c r="TOA287" s="1636"/>
      <c r="TOB287" s="1636"/>
      <c r="TOC287" s="1636"/>
      <c r="TOD287" s="1636"/>
      <c r="TOE287" s="1636"/>
      <c r="TOF287" s="1636"/>
      <c r="TOG287" s="1636"/>
      <c r="TOH287" s="1636"/>
      <c r="TOI287" s="1636"/>
      <c r="TOJ287" s="1636"/>
      <c r="TOK287" s="1636"/>
      <c r="TOL287" s="1636"/>
      <c r="TOM287" s="1636"/>
      <c r="TON287" s="1636"/>
      <c r="TOO287" s="1636"/>
      <c r="TOP287" s="1636"/>
      <c r="TOQ287" s="1636"/>
      <c r="TOR287" s="1636"/>
      <c r="TOS287" s="1636"/>
      <c r="TOT287" s="1636"/>
      <c r="TOU287" s="1636"/>
      <c r="TOV287" s="1636"/>
      <c r="TOW287" s="1636"/>
      <c r="TOX287" s="1636"/>
      <c r="TOY287" s="1636"/>
      <c r="TOZ287" s="1636"/>
      <c r="TPA287" s="1636"/>
      <c r="TPB287" s="1636"/>
      <c r="TPC287" s="1636"/>
      <c r="TPD287" s="1636"/>
      <c r="TPE287" s="1636"/>
      <c r="TPF287" s="1636"/>
      <c r="TPG287" s="1636"/>
      <c r="TPH287" s="1636"/>
      <c r="TPI287" s="1636"/>
      <c r="TPJ287" s="1636"/>
      <c r="TPK287" s="1636"/>
      <c r="TPL287" s="1636"/>
      <c r="TPM287" s="1636"/>
      <c r="TPN287" s="1636"/>
      <c r="TPO287" s="1636"/>
      <c r="TPP287" s="1636"/>
      <c r="TPQ287" s="1636"/>
      <c r="TPR287" s="1636"/>
      <c r="TPS287" s="1636"/>
      <c r="TPT287" s="1636"/>
      <c r="TPU287" s="1636"/>
      <c r="TPV287" s="1636"/>
      <c r="TPW287" s="1636"/>
      <c r="TPX287" s="1636"/>
      <c r="TPY287" s="1636"/>
      <c r="TPZ287" s="1636"/>
      <c r="TQA287" s="1636"/>
      <c r="TQB287" s="1636"/>
      <c r="TQC287" s="1636"/>
      <c r="TQD287" s="1636"/>
      <c r="TQE287" s="1636"/>
      <c r="TQF287" s="1636"/>
      <c r="TQG287" s="1636"/>
      <c r="TQH287" s="1636"/>
      <c r="TQI287" s="1636"/>
      <c r="TQJ287" s="1636"/>
      <c r="TQK287" s="1636"/>
      <c r="TQL287" s="1636"/>
      <c r="TQM287" s="1636"/>
      <c r="TQN287" s="1636"/>
      <c r="TQO287" s="1636"/>
      <c r="TQP287" s="1636"/>
      <c r="TQQ287" s="1636"/>
      <c r="TQR287" s="1636"/>
      <c r="TQS287" s="1636"/>
      <c r="TQT287" s="1636"/>
      <c r="TQU287" s="1636"/>
      <c r="TQV287" s="1636"/>
      <c r="TQW287" s="1636"/>
      <c r="TQX287" s="1636"/>
      <c r="TQY287" s="1636"/>
      <c r="TQZ287" s="1636"/>
      <c r="TRA287" s="1636"/>
      <c r="TRB287" s="1636"/>
      <c r="TRC287" s="1636"/>
      <c r="TRD287" s="1636"/>
      <c r="TRE287" s="1636"/>
      <c r="TRF287" s="1636"/>
      <c r="TRG287" s="1636"/>
      <c r="TRH287" s="1636"/>
      <c r="TRI287" s="1636"/>
      <c r="TRJ287" s="1636"/>
      <c r="TRK287" s="1636"/>
      <c r="TRL287" s="1636"/>
      <c r="TRM287" s="1636"/>
      <c r="TRN287" s="1636"/>
      <c r="TRO287" s="1636"/>
      <c r="TRP287" s="1636"/>
      <c r="TRQ287" s="1636"/>
      <c r="TRR287" s="1636"/>
      <c r="TRS287" s="1636"/>
      <c r="TRT287" s="1636"/>
      <c r="TRU287" s="1636"/>
      <c r="TRV287" s="1636"/>
      <c r="TRW287" s="1636"/>
      <c r="TRX287" s="1636"/>
      <c r="TRY287" s="1636"/>
      <c r="TRZ287" s="1636"/>
      <c r="TSA287" s="1636"/>
      <c r="TSB287" s="1636"/>
      <c r="TSC287" s="1636"/>
      <c r="TSD287" s="1636"/>
      <c r="TSE287" s="1636"/>
      <c r="TSF287" s="1636"/>
      <c r="TSG287" s="1636"/>
      <c r="TSH287" s="1636"/>
      <c r="TSI287" s="1636"/>
      <c r="TSJ287" s="1636"/>
      <c r="TSK287" s="1636"/>
      <c r="TSL287" s="1636"/>
      <c r="TSM287" s="1636"/>
      <c r="TSN287" s="1636"/>
      <c r="TSO287" s="1636"/>
      <c r="TSP287" s="1636"/>
      <c r="TSQ287" s="1636"/>
      <c r="TSR287" s="1636"/>
      <c r="TSS287" s="1636"/>
      <c r="TST287" s="1636"/>
      <c r="TSU287" s="1636"/>
      <c r="TSV287" s="1636"/>
      <c r="TSW287" s="1636"/>
      <c r="TSX287" s="1636"/>
      <c r="TSY287" s="1636"/>
      <c r="TSZ287" s="1636"/>
      <c r="TTA287" s="1636"/>
      <c r="TTB287" s="1636"/>
      <c r="TTC287" s="1636"/>
      <c r="TTD287" s="1636"/>
      <c r="TTE287" s="1636"/>
      <c r="TTF287" s="1636"/>
      <c r="TTG287" s="1636"/>
      <c r="TTH287" s="1636"/>
      <c r="TTI287" s="1636"/>
      <c r="TTJ287" s="1636"/>
      <c r="TTK287" s="1636"/>
      <c r="TTL287" s="1636"/>
      <c r="TTM287" s="1636"/>
      <c r="TTN287" s="1636"/>
      <c r="TTO287" s="1636"/>
      <c r="TTP287" s="1636"/>
      <c r="TTQ287" s="1636"/>
      <c r="TTR287" s="1636"/>
      <c r="TTS287" s="1636"/>
      <c r="TTT287" s="1636"/>
      <c r="TTU287" s="1636"/>
      <c r="TTV287" s="1636"/>
      <c r="TTW287" s="1636"/>
      <c r="TTX287" s="1636"/>
      <c r="TTY287" s="1636"/>
      <c r="TTZ287" s="1636"/>
      <c r="TUA287" s="1636"/>
      <c r="TUB287" s="1636"/>
      <c r="TUC287" s="1636"/>
      <c r="TUD287" s="1636"/>
      <c r="TUE287" s="1636"/>
      <c r="TUF287" s="1636"/>
      <c r="TUG287" s="1636"/>
      <c r="TUH287" s="1636"/>
      <c r="TUI287" s="1636"/>
      <c r="TUJ287" s="1636"/>
      <c r="TUK287" s="1636"/>
      <c r="TUL287" s="1636"/>
      <c r="TUM287" s="1636"/>
      <c r="TUN287" s="1636"/>
      <c r="TUO287" s="1636"/>
      <c r="TUP287" s="1636"/>
      <c r="TUQ287" s="1636"/>
      <c r="TUR287" s="1636"/>
      <c r="TUS287" s="1636"/>
      <c r="TUT287" s="1636"/>
      <c r="TUU287" s="1636"/>
      <c r="TUV287" s="1636"/>
      <c r="TUW287" s="1636"/>
      <c r="TUX287" s="1636"/>
      <c r="TUY287" s="1636"/>
      <c r="TUZ287" s="1636"/>
      <c r="TVA287" s="1636"/>
      <c r="TVB287" s="1636"/>
      <c r="TVC287" s="1636"/>
      <c r="TVD287" s="1636"/>
      <c r="TVE287" s="1636"/>
      <c r="TVF287" s="1636"/>
      <c r="TVG287" s="1636"/>
      <c r="TVH287" s="1636"/>
      <c r="TVI287" s="1636"/>
      <c r="TVJ287" s="1636"/>
      <c r="TVK287" s="1636"/>
      <c r="TVL287" s="1636"/>
      <c r="TVM287" s="1636"/>
      <c r="TVN287" s="1636"/>
      <c r="TVO287" s="1636"/>
      <c r="TVP287" s="1636"/>
      <c r="TVQ287" s="1636"/>
      <c r="TVR287" s="1636"/>
      <c r="TVS287" s="1636"/>
      <c r="TVT287" s="1636"/>
      <c r="TVU287" s="1636"/>
      <c r="TVV287" s="1636"/>
      <c r="TVW287" s="1636"/>
      <c r="TVX287" s="1636"/>
      <c r="TVY287" s="1636"/>
      <c r="TVZ287" s="1636"/>
      <c r="TWA287" s="1636"/>
      <c r="TWB287" s="1636"/>
      <c r="TWC287" s="1636"/>
      <c r="TWD287" s="1636"/>
      <c r="TWE287" s="1636"/>
      <c r="TWF287" s="1636"/>
      <c r="TWG287" s="1636"/>
      <c r="TWH287" s="1636"/>
      <c r="TWI287" s="1636"/>
      <c r="TWJ287" s="1636"/>
      <c r="TWK287" s="1636"/>
      <c r="TWL287" s="1636"/>
      <c r="TWM287" s="1636"/>
      <c r="TWN287" s="1636"/>
      <c r="TWO287" s="1636"/>
      <c r="TWP287" s="1636"/>
      <c r="TWQ287" s="1636"/>
      <c r="TWR287" s="1636"/>
      <c r="TWS287" s="1636"/>
      <c r="TWT287" s="1636"/>
      <c r="TWU287" s="1636"/>
      <c r="TWV287" s="1636"/>
      <c r="TWW287" s="1636"/>
      <c r="TWX287" s="1636"/>
      <c r="TWY287" s="1636"/>
      <c r="TWZ287" s="1636"/>
      <c r="TXA287" s="1636"/>
      <c r="TXB287" s="1636"/>
      <c r="TXC287" s="1636"/>
      <c r="TXD287" s="1636"/>
      <c r="TXE287" s="1636"/>
      <c r="TXF287" s="1636"/>
      <c r="TXG287" s="1636"/>
      <c r="TXH287" s="1636"/>
      <c r="TXI287" s="1636"/>
      <c r="TXJ287" s="1636"/>
      <c r="TXK287" s="1636"/>
      <c r="TXL287" s="1636"/>
      <c r="TXM287" s="1636"/>
      <c r="TXN287" s="1636"/>
      <c r="TXO287" s="1636"/>
      <c r="TXP287" s="1636"/>
      <c r="TXQ287" s="1636"/>
      <c r="TXR287" s="1636"/>
      <c r="TXS287" s="1636"/>
      <c r="TXT287" s="1636"/>
      <c r="TXU287" s="1636"/>
      <c r="TXV287" s="1636"/>
      <c r="TXW287" s="1636"/>
      <c r="TXX287" s="1636"/>
      <c r="TXY287" s="1636"/>
      <c r="TXZ287" s="1636"/>
      <c r="TYA287" s="1636"/>
      <c r="TYB287" s="1636"/>
      <c r="TYC287" s="1636"/>
      <c r="TYD287" s="1636"/>
      <c r="TYE287" s="1636"/>
      <c r="TYF287" s="1636"/>
      <c r="TYG287" s="1636"/>
      <c r="TYH287" s="1636"/>
      <c r="TYI287" s="1636"/>
      <c r="TYJ287" s="1636"/>
      <c r="TYK287" s="1636"/>
      <c r="TYL287" s="1636"/>
      <c r="TYM287" s="1636"/>
      <c r="TYN287" s="1636"/>
      <c r="TYO287" s="1636"/>
      <c r="TYP287" s="1636"/>
      <c r="TYQ287" s="1636"/>
      <c r="TYR287" s="1636"/>
      <c r="TYS287" s="1636"/>
      <c r="TYT287" s="1636"/>
      <c r="TYU287" s="1636"/>
      <c r="TYV287" s="1636"/>
      <c r="TYW287" s="1636"/>
      <c r="TYX287" s="1636"/>
      <c r="TYY287" s="1636"/>
      <c r="TYZ287" s="1636"/>
      <c r="TZA287" s="1636"/>
      <c r="TZB287" s="1636"/>
      <c r="TZC287" s="1636"/>
      <c r="TZD287" s="1636"/>
      <c r="TZE287" s="1636"/>
      <c r="TZF287" s="1636"/>
      <c r="TZG287" s="1636"/>
      <c r="TZH287" s="1636"/>
      <c r="TZI287" s="1636"/>
      <c r="TZJ287" s="1636"/>
      <c r="TZK287" s="1636"/>
      <c r="TZL287" s="1636"/>
      <c r="TZM287" s="1636"/>
      <c r="TZN287" s="1636"/>
      <c r="TZO287" s="1636"/>
      <c r="TZP287" s="1636"/>
      <c r="TZQ287" s="1636"/>
      <c r="TZR287" s="1636"/>
      <c r="TZS287" s="1636"/>
      <c r="TZT287" s="1636"/>
      <c r="TZU287" s="1636"/>
      <c r="TZV287" s="1636"/>
      <c r="TZW287" s="1636"/>
      <c r="TZX287" s="1636"/>
      <c r="TZY287" s="1636"/>
      <c r="TZZ287" s="1636"/>
      <c r="UAA287" s="1636"/>
      <c r="UAB287" s="1636"/>
      <c r="UAC287" s="1636"/>
      <c r="UAD287" s="1636"/>
      <c r="UAE287" s="1636"/>
      <c r="UAF287" s="1636"/>
      <c r="UAG287" s="1636"/>
      <c r="UAH287" s="1636"/>
      <c r="UAI287" s="1636"/>
      <c r="UAJ287" s="1636"/>
      <c r="UAK287" s="1636"/>
      <c r="UAL287" s="1636"/>
      <c r="UAM287" s="1636"/>
      <c r="UAN287" s="1636"/>
      <c r="UAO287" s="1636"/>
      <c r="UAP287" s="1636"/>
      <c r="UAQ287" s="1636"/>
      <c r="UAR287" s="1636"/>
      <c r="UAS287" s="1636"/>
      <c r="UAT287" s="1636"/>
      <c r="UAU287" s="1636"/>
      <c r="UAV287" s="1636"/>
      <c r="UAW287" s="1636"/>
      <c r="UAX287" s="1636"/>
      <c r="UAY287" s="1636"/>
      <c r="UAZ287" s="1636"/>
      <c r="UBA287" s="1636"/>
      <c r="UBB287" s="1636"/>
      <c r="UBC287" s="1636"/>
      <c r="UBD287" s="1636"/>
      <c r="UBE287" s="1636"/>
      <c r="UBF287" s="1636"/>
      <c r="UBG287" s="1636"/>
      <c r="UBH287" s="1636"/>
      <c r="UBI287" s="1636"/>
      <c r="UBJ287" s="1636"/>
      <c r="UBK287" s="1636"/>
      <c r="UBL287" s="1636"/>
      <c r="UBM287" s="1636"/>
      <c r="UBN287" s="1636"/>
      <c r="UBO287" s="1636"/>
      <c r="UBP287" s="1636"/>
      <c r="UBQ287" s="1636"/>
      <c r="UBR287" s="1636"/>
      <c r="UBS287" s="1636"/>
      <c r="UBT287" s="1636"/>
      <c r="UBU287" s="1636"/>
      <c r="UBV287" s="1636"/>
      <c r="UBW287" s="1636"/>
      <c r="UBX287" s="1636"/>
      <c r="UBY287" s="1636"/>
      <c r="UBZ287" s="1636"/>
      <c r="UCA287" s="1636"/>
      <c r="UCB287" s="1636"/>
      <c r="UCC287" s="1636"/>
      <c r="UCD287" s="1636"/>
      <c r="UCE287" s="1636"/>
      <c r="UCF287" s="1636"/>
      <c r="UCG287" s="1636"/>
      <c r="UCH287" s="1636"/>
      <c r="UCI287" s="1636"/>
      <c r="UCJ287" s="1636"/>
      <c r="UCK287" s="1636"/>
      <c r="UCL287" s="1636"/>
      <c r="UCM287" s="1636"/>
      <c r="UCN287" s="1636"/>
      <c r="UCO287" s="1636"/>
      <c r="UCP287" s="1636"/>
      <c r="UCQ287" s="1636"/>
      <c r="UCR287" s="1636"/>
      <c r="UCS287" s="1636"/>
      <c r="UCT287" s="1636"/>
      <c r="UCU287" s="1636"/>
      <c r="UCV287" s="1636"/>
      <c r="UCW287" s="1636"/>
      <c r="UCX287" s="1636"/>
      <c r="UCY287" s="1636"/>
      <c r="UCZ287" s="1636"/>
      <c r="UDA287" s="1636"/>
      <c r="UDB287" s="1636"/>
      <c r="UDC287" s="1636"/>
      <c r="UDD287" s="1636"/>
      <c r="UDE287" s="1636"/>
      <c r="UDF287" s="1636"/>
      <c r="UDG287" s="1636"/>
      <c r="UDH287" s="1636"/>
      <c r="UDI287" s="1636"/>
      <c r="UDJ287" s="1636"/>
      <c r="UDK287" s="1636"/>
      <c r="UDL287" s="1636"/>
      <c r="UDM287" s="1636"/>
      <c r="UDN287" s="1636"/>
      <c r="UDO287" s="1636"/>
      <c r="UDP287" s="1636"/>
      <c r="UDQ287" s="1636"/>
      <c r="UDR287" s="1636"/>
      <c r="UDS287" s="1636"/>
      <c r="UDT287" s="1636"/>
      <c r="UDU287" s="1636"/>
      <c r="UDV287" s="1636"/>
      <c r="UDW287" s="1636"/>
      <c r="UDX287" s="1636"/>
      <c r="UDY287" s="1636"/>
      <c r="UDZ287" s="1636"/>
      <c r="UEA287" s="1636"/>
      <c r="UEB287" s="1636"/>
      <c r="UEC287" s="1636"/>
      <c r="UED287" s="1636"/>
      <c r="UEE287" s="1636"/>
      <c r="UEF287" s="1636"/>
      <c r="UEG287" s="1636"/>
      <c r="UEH287" s="1636"/>
      <c r="UEI287" s="1636"/>
      <c r="UEJ287" s="1636"/>
      <c r="UEK287" s="1636"/>
      <c r="UEL287" s="1636"/>
      <c r="UEM287" s="1636"/>
      <c r="UEN287" s="1636"/>
      <c r="UEO287" s="1636"/>
      <c r="UEP287" s="1636"/>
      <c r="UEQ287" s="1636"/>
      <c r="UER287" s="1636"/>
      <c r="UES287" s="1636"/>
      <c r="UET287" s="1636"/>
      <c r="UEU287" s="1636"/>
      <c r="UEV287" s="1636"/>
      <c r="UEW287" s="1636"/>
      <c r="UEX287" s="1636"/>
      <c r="UEY287" s="1636"/>
      <c r="UEZ287" s="1636"/>
      <c r="UFA287" s="1636"/>
      <c r="UFB287" s="1636"/>
      <c r="UFC287" s="1636"/>
      <c r="UFD287" s="1636"/>
      <c r="UFE287" s="1636"/>
      <c r="UFF287" s="1636"/>
      <c r="UFG287" s="1636"/>
      <c r="UFH287" s="1636"/>
      <c r="UFI287" s="1636"/>
      <c r="UFJ287" s="1636"/>
      <c r="UFK287" s="1636"/>
      <c r="UFL287" s="1636"/>
      <c r="UFM287" s="1636"/>
      <c r="UFN287" s="1636"/>
      <c r="UFO287" s="1636"/>
      <c r="UFP287" s="1636"/>
      <c r="UFQ287" s="1636"/>
      <c r="UFR287" s="1636"/>
      <c r="UFS287" s="1636"/>
      <c r="UFT287" s="1636"/>
      <c r="UFU287" s="1636"/>
      <c r="UFV287" s="1636"/>
      <c r="UFW287" s="1636"/>
      <c r="UFX287" s="1636"/>
      <c r="UFY287" s="1636"/>
      <c r="UFZ287" s="1636"/>
      <c r="UGA287" s="1636"/>
      <c r="UGB287" s="1636"/>
      <c r="UGC287" s="1636"/>
      <c r="UGD287" s="1636"/>
      <c r="UGE287" s="1636"/>
      <c r="UGF287" s="1636"/>
      <c r="UGG287" s="1636"/>
      <c r="UGH287" s="1636"/>
      <c r="UGI287" s="1636"/>
      <c r="UGJ287" s="1636"/>
      <c r="UGK287" s="1636"/>
      <c r="UGL287" s="1636"/>
      <c r="UGM287" s="1636"/>
      <c r="UGN287" s="1636"/>
      <c r="UGO287" s="1636"/>
      <c r="UGP287" s="1636"/>
      <c r="UGQ287" s="1636"/>
      <c r="UGR287" s="1636"/>
      <c r="UGS287" s="1636"/>
      <c r="UGT287" s="1636"/>
      <c r="UGU287" s="1636"/>
      <c r="UGV287" s="1636"/>
      <c r="UGW287" s="1636"/>
      <c r="UGX287" s="1636"/>
      <c r="UGY287" s="1636"/>
      <c r="UGZ287" s="1636"/>
      <c r="UHA287" s="1636"/>
      <c r="UHB287" s="1636"/>
      <c r="UHC287" s="1636"/>
      <c r="UHD287" s="1636"/>
      <c r="UHE287" s="1636"/>
      <c r="UHF287" s="1636"/>
      <c r="UHG287" s="1636"/>
      <c r="UHH287" s="1636"/>
      <c r="UHI287" s="1636"/>
      <c r="UHJ287" s="1636"/>
      <c r="UHK287" s="1636"/>
      <c r="UHL287" s="1636"/>
      <c r="UHM287" s="1636"/>
      <c r="UHN287" s="1636"/>
      <c r="UHO287" s="1636"/>
      <c r="UHP287" s="1636"/>
      <c r="UHQ287" s="1636"/>
      <c r="UHR287" s="1636"/>
      <c r="UHS287" s="1636"/>
      <c r="UHT287" s="1636"/>
      <c r="UHU287" s="1636"/>
      <c r="UHV287" s="1636"/>
      <c r="UHW287" s="1636"/>
      <c r="UHX287" s="1636"/>
      <c r="UHY287" s="1636"/>
      <c r="UHZ287" s="1636"/>
      <c r="UIA287" s="1636"/>
      <c r="UIB287" s="1636"/>
      <c r="UIC287" s="1636"/>
      <c r="UID287" s="1636"/>
      <c r="UIE287" s="1636"/>
      <c r="UIF287" s="1636"/>
      <c r="UIG287" s="1636"/>
      <c r="UIH287" s="1636"/>
      <c r="UII287" s="1636"/>
      <c r="UIJ287" s="1636"/>
      <c r="UIK287" s="1636"/>
      <c r="UIL287" s="1636"/>
      <c r="UIM287" s="1636"/>
      <c r="UIN287" s="1636"/>
      <c r="UIO287" s="1636"/>
      <c r="UIP287" s="1636"/>
      <c r="UIQ287" s="1636"/>
      <c r="UIR287" s="1636"/>
      <c r="UIS287" s="1636"/>
      <c r="UIT287" s="1636"/>
      <c r="UIU287" s="1636"/>
      <c r="UIV287" s="1636"/>
      <c r="UIW287" s="1636"/>
      <c r="UIX287" s="1636"/>
      <c r="UIY287" s="1636"/>
      <c r="UIZ287" s="1636"/>
      <c r="UJA287" s="1636"/>
      <c r="UJB287" s="1636"/>
      <c r="UJC287" s="1636"/>
      <c r="UJD287" s="1636"/>
      <c r="UJE287" s="1636"/>
      <c r="UJF287" s="1636"/>
      <c r="UJG287" s="1636"/>
      <c r="UJH287" s="1636"/>
      <c r="UJI287" s="1636"/>
      <c r="UJJ287" s="1636"/>
      <c r="UJK287" s="1636"/>
      <c r="UJL287" s="1636"/>
      <c r="UJM287" s="1636"/>
      <c r="UJN287" s="1636"/>
      <c r="UJO287" s="1636"/>
      <c r="UJP287" s="1636"/>
      <c r="UJQ287" s="1636"/>
      <c r="UJR287" s="1636"/>
      <c r="UJS287" s="1636"/>
      <c r="UJT287" s="1636"/>
      <c r="UJU287" s="1636"/>
      <c r="UJV287" s="1636"/>
      <c r="UJW287" s="1636"/>
      <c r="UJX287" s="1636"/>
      <c r="UJY287" s="1636"/>
      <c r="UJZ287" s="1636"/>
      <c r="UKA287" s="1636"/>
      <c r="UKB287" s="1636"/>
      <c r="UKC287" s="1636"/>
      <c r="UKD287" s="1636"/>
      <c r="UKE287" s="1636"/>
      <c r="UKF287" s="1636"/>
      <c r="UKG287" s="1636"/>
      <c r="UKH287" s="1636"/>
      <c r="UKI287" s="1636"/>
      <c r="UKJ287" s="1636"/>
      <c r="UKK287" s="1636"/>
      <c r="UKL287" s="1636"/>
      <c r="UKM287" s="1636"/>
      <c r="UKN287" s="1636"/>
      <c r="UKO287" s="1636"/>
      <c r="UKP287" s="1636"/>
      <c r="UKQ287" s="1636"/>
      <c r="UKR287" s="1636"/>
      <c r="UKS287" s="1636"/>
      <c r="UKT287" s="1636"/>
      <c r="UKU287" s="1636"/>
      <c r="UKV287" s="1636"/>
      <c r="UKW287" s="1636"/>
      <c r="UKX287" s="1636"/>
      <c r="UKY287" s="1636"/>
      <c r="UKZ287" s="1636"/>
      <c r="ULA287" s="1636"/>
      <c r="ULB287" s="1636"/>
      <c r="ULC287" s="1636"/>
      <c r="ULD287" s="1636"/>
      <c r="ULE287" s="1636"/>
      <c r="ULF287" s="1636"/>
      <c r="ULG287" s="1636"/>
      <c r="ULH287" s="1636"/>
      <c r="ULI287" s="1636"/>
      <c r="ULJ287" s="1636"/>
      <c r="ULK287" s="1636"/>
      <c r="ULL287" s="1636"/>
      <c r="ULM287" s="1636"/>
      <c r="ULN287" s="1636"/>
      <c r="ULO287" s="1636"/>
      <c r="ULP287" s="1636"/>
      <c r="ULQ287" s="1636"/>
      <c r="ULR287" s="1636"/>
      <c r="ULS287" s="1636"/>
      <c r="ULT287" s="1636"/>
      <c r="ULU287" s="1636"/>
      <c r="ULV287" s="1636"/>
      <c r="ULW287" s="1636"/>
      <c r="ULX287" s="1636"/>
      <c r="ULY287" s="1636"/>
      <c r="ULZ287" s="1636"/>
      <c r="UMA287" s="1636"/>
      <c r="UMB287" s="1636"/>
      <c r="UMC287" s="1636"/>
      <c r="UMD287" s="1636"/>
      <c r="UME287" s="1636"/>
      <c r="UMF287" s="1636"/>
      <c r="UMG287" s="1636"/>
      <c r="UMH287" s="1636"/>
      <c r="UMI287" s="1636"/>
      <c r="UMJ287" s="1636"/>
      <c r="UMK287" s="1636"/>
      <c r="UML287" s="1636"/>
      <c r="UMM287" s="1636"/>
      <c r="UMN287" s="1636"/>
      <c r="UMO287" s="1636"/>
      <c r="UMP287" s="1636"/>
      <c r="UMQ287" s="1636"/>
      <c r="UMR287" s="1636"/>
      <c r="UMS287" s="1636"/>
      <c r="UMT287" s="1636"/>
      <c r="UMU287" s="1636"/>
      <c r="UMV287" s="1636"/>
      <c r="UMW287" s="1636"/>
      <c r="UMX287" s="1636"/>
      <c r="UMY287" s="1636"/>
      <c r="UMZ287" s="1636"/>
      <c r="UNA287" s="1636"/>
      <c r="UNB287" s="1636"/>
      <c r="UNC287" s="1636"/>
      <c r="UND287" s="1636"/>
      <c r="UNE287" s="1636"/>
      <c r="UNF287" s="1636"/>
      <c r="UNG287" s="1636"/>
      <c r="UNH287" s="1636"/>
      <c r="UNI287" s="1636"/>
      <c r="UNJ287" s="1636"/>
      <c r="UNK287" s="1636"/>
      <c r="UNL287" s="1636"/>
      <c r="UNM287" s="1636"/>
      <c r="UNN287" s="1636"/>
      <c r="UNO287" s="1636"/>
      <c r="UNP287" s="1636"/>
      <c r="UNQ287" s="1636"/>
      <c r="UNR287" s="1636"/>
      <c r="UNS287" s="1636"/>
      <c r="UNT287" s="1636"/>
      <c r="UNU287" s="1636"/>
      <c r="UNV287" s="1636"/>
      <c r="UNW287" s="1636"/>
      <c r="UNX287" s="1636"/>
      <c r="UNY287" s="1636"/>
      <c r="UNZ287" s="1636"/>
      <c r="UOA287" s="1636"/>
      <c r="UOB287" s="1636"/>
      <c r="UOC287" s="1636"/>
      <c r="UOD287" s="1636"/>
      <c r="UOE287" s="1636"/>
      <c r="UOF287" s="1636"/>
      <c r="UOG287" s="1636"/>
      <c r="UOH287" s="1636"/>
      <c r="UOI287" s="1636"/>
      <c r="UOJ287" s="1636"/>
      <c r="UOK287" s="1636"/>
      <c r="UOL287" s="1636"/>
      <c r="UOM287" s="1636"/>
      <c r="UON287" s="1636"/>
      <c r="UOO287" s="1636"/>
      <c r="UOP287" s="1636"/>
      <c r="UOQ287" s="1636"/>
      <c r="UOR287" s="1636"/>
      <c r="UOS287" s="1636"/>
      <c r="UOT287" s="1636"/>
      <c r="UOU287" s="1636"/>
      <c r="UOV287" s="1636"/>
      <c r="UOW287" s="1636"/>
      <c r="UOX287" s="1636"/>
      <c r="UOY287" s="1636"/>
      <c r="UOZ287" s="1636"/>
      <c r="UPA287" s="1636"/>
      <c r="UPB287" s="1636"/>
      <c r="UPC287" s="1636"/>
      <c r="UPD287" s="1636"/>
      <c r="UPE287" s="1636"/>
      <c r="UPF287" s="1636"/>
      <c r="UPG287" s="1636"/>
      <c r="UPH287" s="1636"/>
      <c r="UPI287" s="1636"/>
      <c r="UPJ287" s="1636"/>
      <c r="UPK287" s="1636"/>
      <c r="UPL287" s="1636"/>
      <c r="UPM287" s="1636"/>
      <c r="UPN287" s="1636"/>
      <c r="UPO287" s="1636"/>
      <c r="UPP287" s="1636"/>
      <c r="UPQ287" s="1636"/>
      <c r="UPR287" s="1636"/>
      <c r="UPS287" s="1636"/>
      <c r="UPT287" s="1636"/>
      <c r="UPU287" s="1636"/>
      <c r="UPV287" s="1636"/>
      <c r="UPW287" s="1636"/>
      <c r="UPX287" s="1636"/>
      <c r="UPY287" s="1636"/>
      <c r="UPZ287" s="1636"/>
      <c r="UQA287" s="1636"/>
      <c r="UQB287" s="1636"/>
      <c r="UQC287" s="1636"/>
      <c r="UQD287" s="1636"/>
      <c r="UQE287" s="1636"/>
      <c r="UQF287" s="1636"/>
      <c r="UQG287" s="1636"/>
      <c r="UQH287" s="1636"/>
      <c r="UQI287" s="1636"/>
      <c r="UQJ287" s="1636"/>
      <c r="UQK287" s="1636"/>
      <c r="UQL287" s="1636"/>
      <c r="UQM287" s="1636"/>
      <c r="UQN287" s="1636"/>
      <c r="UQO287" s="1636"/>
      <c r="UQP287" s="1636"/>
      <c r="UQQ287" s="1636"/>
      <c r="UQR287" s="1636"/>
      <c r="UQS287" s="1636"/>
      <c r="UQT287" s="1636"/>
      <c r="UQU287" s="1636"/>
      <c r="UQV287" s="1636"/>
      <c r="UQW287" s="1636"/>
      <c r="UQX287" s="1636"/>
      <c r="UQY287" s="1636"/>
      <c r="UQZ287" s="1636"/>
      <c r="URA287" s="1636"/>
      <c r="URB287" s="1636"/>
      <c r="URC287" s="1636"/>
      <c r="URD287" s="1636"/>
      <c r="URE287" s="1636"/>
      <c r="URF287" s="1636"/>
      <c r="URG287" s="1636"/>
      <c r="URH287" s="1636"/>
      <c r="URI287" s="1636"/>
      <c r="URJ287" s="1636"/>
      <c r="URK287" s="1636"/>
      <c r="URL287" s="1636"/>
      <c r="URM287" s="1636"/>
      <c r="URN287" s="1636"/>
      <c r="URO287" s="1636"/>
      <c r="URP287" s="1636"/>
      <c r="URQ287" s="1636"/>
      <c r="URR287" s="1636"/>
      <c r="URS287" s="1636"/>
      <c r="URT287" s="1636"/>
      <c r="URU287" s="1636"/>
      <c r="URV287" s="1636"/>
      <c r="URW287" s="1636"/>
      <c r="URX287" s="1636"/>
      <c r="URY287" s="1636"/>
      <c r="URZ287" s="1636"/>
      <c r="USA287" s="1636"/>
      <c r="USB287" s="1636"/>
      <c r="USC287" s="1636"/>
      <c r="USD287" s="1636"/>
      <c r="USE287" s="1636"/>
      <c r="USF287" s="1636"/>
      <c r="USG287" s="1636"/>
      <c r="USH287" s="1636"/>
      <c r="USI287" s="1636"/>
      <c r="USJ287" s="1636"/>
      <c r="USK287" s="1636"/>
      <c r="USL287" s="1636"/>
      <c r="USM287" s="1636"/>
      <c r="USN287" s="1636"/>
      <c r="USO287" s="1636"/>
      <c r="USP287" s="1636"/>
      <c r="USQ287" s="1636"/>
      <c r="USR287" s="1636"/>
      <c r="USS287" s="1636"/>
      <c r="UST287" s="1636"/>
      <c r="USU287" s="1636"/>
      <c r="USV287" s="1636"/>
      <c r="USW287" s="1636"/>
      <c r="USX287" s="1636"/>
      <c r="USY287" s="1636"/>
      <c r="USZ287" s="1636"/>
      <c r="UTA287" s="1636"/>
      <c r="UTB287" s="1636"/>
      <c r="UTC287" s="1636"/>
      <c r="UTD287" s="1636"/>
      <c r="UTE287" s="1636"/>
      <c r="UTF287" s="1636"/>
      <c r="UTG287" s="1636"/>
      <c r="UTH287" s="1636"/>
      <c r="UTI287" s="1636"/>
      <c r="UTJ287" s="1636"/>
      <c r="UTK287" s="1636"/>
      <c r="UTL287" s="1636"/>
      <c r="UTM287" s="1636"/>
      <c r="UTN287" s="1636"/>
      <c r="UTO287" s="1636"/>
      <c r="UTP287" s="1636"/>
      <c r="UTQ287" s="1636"/>
      <c r="UTR287" s="1636"/>
      <c r="UTS287" s="1636"/>
      <c r="UTT287" s="1636"/>
      <c r="UTU287" s="1636"/>
      <c r="UTV287" s="1636"/>
      <c r="UTW287" s="1636"/>
      <c r="UTX287" s="1636"/>
      <c r="UTY287" s="1636"/>
      <c r="UTZ287" s="1636"/>
      <c r="UUA287" s="1636"/>
      <c r="UUB287" s="1636"/>
      <c r="UUC287" s="1636"/>
      <c r="UUD287" s="1636"/>
      <c r="UUE287" s="1636"/>
      <c r="UUF287" s="1636"/>
      <c r="UUG287" s="1636"/>
      <c r="UUH287" s="1636"/>
      <c r="UUI287" s="1636"/>
      <c r="UUJ287" s="1636"/>
      <c r="UUK287" s="1636"/>
      <c r="UUL287" s="1636"/>
      <c r="UUM287" s="1636"/>
      <c r="UUN287" s="1636"/>
      <c r="UUO287" s="1636"/>
      <c r="UUP287" s="1636"/>
      <c r="UUQ287" s="1636"/>
      <c r="UUR287" s="1636"/>
      <c r="UUS287" s="1636"/>
      <c r="UUT287" s="1636"/>
      <c r="UUU287" s="1636"/>
      <c r="UUV287" s="1636"/>
      <c r="UUW287" s="1636"/>
      <c r="UUX287" s="1636"/>
      <c r="UUY287" s="1636"/>
      <c r="UUZ287" s="1636"/>
      <c r="UVA287" s="1636"/>
      <c r="UVB287" s="1636"/>
      <c r="UVC287" s="1636"/>
      <c r="UVD287" s="1636"/>
      <c r="UVE287" s="1636"/>
      <c r="UVF287" s="1636"/>
      <c r="UVG287" s="1636"/>
      <c r="UVH287" s="1636"/>
      <c r="UVI287" s="1636"/>
      <c r="UVJ287" s="1636"/>
      <c r="UVK287" s="1636"/>
      <c r="UVL287" s="1636"/>
      <c r="UVM287" s="1636"/>
      <c r="UVN287" s="1636"/>
      <c r="UVO287" s="1636"/>
      <c r="UVP287" s="1636"/>
      <c r="UVQ287" s="1636"/>
      <c r="UVR287" s="1636"/>
      <c r="UVS287" s="1636"/>
      <c r="UVT287" s="1636"/>
      <c r="UVU287" s="1636"/>
      <c r="UVV287" s="1636"/>
      <c r="UVW287" s="1636"/>
      <c r="UVX287" s="1636"/>
      <c r="UVY287" s="1636"/>
      <c r="UVZ287" s="1636"/>
      <c r="UWA287" s="1636"/>
      <c r="UWB287" s="1636"/>
      <c r="UWC287" s="1636"/>
      <c r="UWD287" s="1636"/>
      <c r="UWE287" s="1636"/>
      <c r="UWF287" s="1636"/>
      <c r="UWG287" s="1636"/>
      <c r="UWH287" s="1636"/>
      <c r="UWI287" s="1636"/>
      <c r="UWJ287" s="1636"/>
      <c r="UWK287" s="1636"/>
      <c r="UWL287" s="1636"/>
      <c r="UWM287" s="1636"/>
      <c r="UWN287" s="1636"/>
      <c r="UWO287" s="1636"/>
      <c r="UWP287" s="1636"/>
      <c r="UWQ287" s="1636"/>
      <c r="UWR287" s="1636"/>
      <c r="UWS287" s="1636"/>
      <c r="UWT287" s="1636"/>
      <c r="UWU287" s="1636"/>
      <c r="UWV287" s="1636"/>
      <c r="UWW287" s="1636"/>
      <c r="UWX287" s="1636"/>
      <c r="UWY287" s="1636"/>
      <c r="UWZ287" s="1636"/>
      <c r="UXA287" s="1636"/>
      <c r="UXB287" s="1636"/>
      <c r="UXC287" s="1636"/>
      <c r="UXD287" s="1636"/>
      <c r="UXE287" s="1636"/>
      <c r="UXF287" s="1636"/>
      <c r="UXG287" s="1636"/>
      <c r="UXH287" s="1636"/>
      <c r="UXI287" s="1636"/>
      <c r="UXJ287" s="1636"/>
      <c r="UXK287" s="1636"/>
      <c r="UXL287" s="1636"/>
      <c r="UXM287" s="1636"/>
      <c r="UXN287" s="1636"/>
      <c r="UXO287" s="1636"/>
      <c r="UXP287" s="1636"/>
      <c r="UXQ287" s="1636"/>
      <c r="UXR287" s="1636"/>
      <c r="UXS287" s="1636"/>
      <c r="UXT287" s="1636"/>
      <c r="UXU287" s="1636"/>
      <c r="UXV287" s="1636"/>
      <c r="UXW287" s="1636"/>
      <c r="UXX287" s="1636"/>
      <c r="UXY287" s="1636"/>
      <c r="UXZ287" s="1636"/>
      <c r="UYA287" s="1636"/>
      <c r="UYB287" s="1636"/>
      <c r="UYC287" s="1636"/>
      <c r="UYD287" s="1636"/>
      <c r="UYE287" s="1636"/>
      <c r="UYF287" s="1636"/>
      <c r="UYG287" s="1636"/>
      <c r="UYH287" s="1636"/>
      <c r="UYI287" s="1636"/>
      <c r="UYJ287" s="1636"/>
      <c r="UYK287" s="1636"/>
      <c r="UYL287" s="1636"/>
      <c r="UYM287" s="1636"/>
      <c r="UYN287" s="1636"/>
      <c r="UYO287" s="1636"/>
      <c r="UYP287" s="1636"/>
      <c r="UYQ287" s="1636"/>
      <c r="UYR287" s="1636"/>
      <c r="UYS287" s="1636"/>
      <c r="UYT287" s="1636"/>
      <c r="UYU287" s="1636"/>
      <c r="UYV287" s="1636"/>
      <c r="UYW287" s="1636"/>
      <c r="UYX287" s="1636"/>
      <c r="UYY287" s="1636"/>
      <c r="UYZ287" s="1636"/>
      <c r="UZA287" s="1636"/>
      <c r="UZB287" s="1636"/>
      <c r="UZC287" s="1636"/>
      <c r="UZD287" s="1636"/>
      <c r="UZE287" s="1636"/>
      <c r="UZF287" s="1636"/>
      <c r="UZG287" s="1636"/>
      <c r="UZH287" s="1636"/>
      <c r="UZI287" s="1636"/>
      <c r="UZJ287" s="1636"/>
      <c r="UZK287" s="1636"/>
      <c r="UZL287" s="1636"/>
      <c r="UZM287" s="1636"/>
      <c r="UZN287" s="1636"/>
      <c r="UZO287" s="1636"/>
      <c r="UZP287" s="1636"/>
      <c r="UZQ287" s="1636"/>
      <c r="UZR287" s="1636"/>
      <c r="UZS287" s="1636"/>
      <c r="UZT287" s="1636"/>
      <c r="UZU287" s="1636"/>
      <c r="UZV287" s="1636"/>
      <c r="UZW287" s="1636"/>
      <c r="UZX287" s="1636"/>
      <c r="UZY287" s="1636"/>
      <c r="UZZ287" s="1636"/>
      <c r="VAA287" s="1636"/>
      <c r="VAB287" s="1636"/>
      <c r="VAC287" s="1636"/>
      <c r="VAD287" s="1636"/>
      <c r="VAE287" s="1636"/>
      <c r="VAF287" s="1636"/>
      <c r="VAG287" s="1636"/>
      <c r="VAH287" s="1636"/>
      <c r="VAI287" s="1636"/>
      <c r="VAJ287" s="1636"/>
      <c r="VAK287" s="1636"/>
      <c r="VAL287" s="1636"/>
      <c r="VAM287" s="1636"/>
      <c r="VAN287" s="1636"/>
      <c r="VAO287" s="1636"/>
      <c r="VAP287" s="1636"/>
      <c r="VAQ287" s="1636"/>
      <c r="VAR287" s="1636"/>
      <c r="VAS287" s="1636"/>
      <c r="VAT287" s="1636"/>
      <c r="VAU287" s="1636"/>
      <c r="VAV287" s="1636"/>
      <c r="VAW287" s="1636"/>
      <c r="VAX287" s="1636"/>
      <c r="VAY287" s="1636"/>
      <c r="VAZ287" s="1636"/>
      <c r="VBA287" s="1636"/>
      <c r="VBB287" s="1636"/>
      <c r="VBC287" s="1636"/>
      <c r="VBD287" s="1636"/>
      <c r="VBE287" s="1636"/>
      <c r="VBF287" s="1636"/>
      <c r="VBG287" s="1636"/>
      <c r="VBH287" s="1636"/>
      <c r="VBI287" s="1636"/>
      <c r="VBJ287" s="1636"/>
      <c r="VBK287" s="1636"/>
      <c r="VBL287" s="1636"/>
      <c r="VBM287" s="1636"/>
      <c r="VBN287" s="1636"/>
      <c r="VBO287" s="1636"/>
      <c r="VBP287" s="1636"/>
      <c r="VBQ287" s="1636"/>
      <c r="VBR287" s="1636"/>
      <c r="VBS287" s="1636"/>
      <c r="VBT287" s="1636"/>
      <c r="VBU287" s="1636"/>
      <c r="VBV287" s="1636"/>
      <c r="VBW287" s="1636"/>
      <c r="VBX287" s="1636"/>
      <c r="VBY287" s="1636"/>
      <c r="VBZ287" s="1636"/>
      <c r="VCA287" s="1636"/>
      <c r="VCB287" s="1636"/>
      <c r="VCC287" s="1636"/>
      <c r="VCD287" s="1636"/>
      <c r="VCE287" s="1636"/>
      <c r="VCF287" s="1636"/>
      <c r="VCG287" s="1636"/>
      <c r="VCH287" s="1636"/>
      <c r="VCI287" s="1636"/>
      <c r="VCJ287" s="1636"/>
      <c r="VCK287" s="1636"/>
      <c r="VCL287" s="1636"/>
      <c r="VCM287" s="1636"/>
      <c r="VCN287" s="1636"/>
      <c r="VCO287" s="1636"/>
      <c r="VCP287" s="1636"/>
      <c r="VCQ287" s="1636"/>
      <c r="VCR287" s="1636"/>
      <c r="VCS287" s="1636"/>
      <c r="VCT287" s="1636"/>
      <c r="VCU287" s="1636"/>
      <c r="VCV287" s="1636"/>
      <c r="VCW287" s="1636"/>
      <c r="VCX287" s="1636"/>
      <c r="VCY287" s="1636"/>
      <c r="VCZ287" s="1636"/>
      <c r="VDA287" s="1636"/>
      <c r="VDB287" s="1636"/>
      <c r="VDC287" s="1636"/>
      <c r="VDD287" s="1636"/>
      <c r="VDE287" s="1636"/>
      <c r="VDF287" s="1636"/>
      <c r="VDG287" s="1636"/>
      <c r="VDH287" s="1636"/>
      <c r="VDI287" s="1636"/>
      <c r="VDJ287" s="1636"/>
      <c r="VDK287" s="1636"/>
      <c r="VDL287" s="1636"/>
      <c r="VDM287" s="1636"/>
      <c r="VDN287" s="1636"/>
      <c r="VDO287" s="1636"/>
      <c r="VDP287" s="1636"/>
      <c r="VDQ287" s="1636"/>
      <c r="VDR287" s="1636"/>
      <c r="VDS287" s="1636"/>
      <c r="VDT287" s="1636"/>
      <c r="VDU287" s="1636"/>
      <c r="VDV287" s="1636"/>
      <c r="VDW287" s="1636"/>
      <c r="VDX287" s="1636"/>
      <c r="VDY287" s="1636"/>
      <c r="VDZ287" s="1636"/>
      <c r="VEA287" s="1636"/>
      <c r="VEB287" s="1636"/>
      <c r="VEC287" s="1636"/>
      <c r="VED287" s="1636"/>
      <c r="VEE287" s="1636"/>
      <c r="VEF287" s="1636"/>
      <c r="VEG287" s="1636"/>
      <c r="VEH287" s="1636"/>
      <c r="VEI287" s="1636"/>
      <c r="VEJ287" s="1636"/>
      <c r="VEK287" s="1636"/>
      <c r="VEL287" s="1636"/>
      <c r="VEM287" s="1636"/>
      <c r="VEN287" s="1636"/>
      <c r="VEO287" s="1636"/>
      <c r="VEP287" s="1636"/>
      <c r="VEQ287" s="1636"/>
      <c r="VER287" s="1636"/>
      <c r="VES287" s="1636"/>
      <c r="VET287" s="1636"/>
      <c r="VEU287" s="1636"/>
      <c r="VEV287" s="1636"/>
      <c r="VEW287" s="1636"/>
      <c r="VEX287" s="1636"/>
      <c r="VEY287" s="1636"/>
      <c r="VEZ287" s="1636"/>
      <c r="VFA287" s="1636"/>
      <c r="VFB287" s="1636"/>
      <c r="VFC287" s="1636"/>
      <c r="VFD287" s="1636"/>
      <c r="VFE287" s="1636"/>
      <c r="VFF287" s="1636"/>
      <c r="VFG287" s="1636"/>
      <c r="VFH287" s="1636"/>
      <c r="VFI287" s="1636"/>
      <c r="VFJ287" s="1636"/>
      <c r="VFK287" s="1636"/>
      <c r="VFL287" s="1636"/>
      <c r="VFM287" s="1636"/>
      <c r="VFN287" s="1636"/>
      <c r="VFO287" s="1636"/>
      <c r="VFP287" s="1636"/>
      <c r="VFQ287" s="1636"/>
      <c r="VFR287" s="1636"/>
      <c r="VFS287" s="1636"/>
      <c r="VFT287" s="1636"/>
      <c r="VFU287" s="1636"/>
      <c r="VFV287" s="1636"/>
      <c r="VFW287" s="1636"/>
      <c r="VFX287" s="1636"/>
      <c r="VFY287" s="1636"/>
      <c r="VFZ287" s="1636"/>
      <c r="VGA287" s="1636"/>
      <c r="VGB287" s="1636"/>
      <c r="VGC287" s="1636"/>
      <c r="VGD287" s="1636"/>
      <c r="VGE287" s="1636"/>
      <c r="VGF287" s="1636"/>
      <c r="VGG287" s="1636"/>
      <c r="VGH287" s="1636"/>
      <c r="VGI287" s="1636"/>
      <c r="VGJ287" s="1636"/>
      <c r="VGK287" s="1636"/>
      <c r="VGL287" s="1636"/>
      <c r="VGM287" s="1636"/>
      <c r="VGN287" s="1636"/>
      <c r="VGO287" s="1636"/>
      <c r="VGP287" s="1636"/>
      <c r="VGQ287" s="1636"/>
      <c r="VGR287" s="1636"/>
      <c r="VGS287" s="1636"/>
      <c r="VGT287" s="1636"/>
      <c r="VGU287" s="1636"/>
      <c r="VGV287" s="1636"/>
      <c r="VGW287" s="1636"/>
      <c r="VGX287" s="1636"/>
      <c r="VGY287" s="1636"/>
      <c r="VGZ287" s="1636"/>
      <c r="VHA287" s="1636"/>
      <c r="VHB287" s="1636"/>
      <c r="VHC287" s="1636"/>
      <c r="VHD287" s="1636"/>
      <c r="VHE287" s="1636"/>
      <c r="VHF287" s="1636"/>
      <c r="VHG287" s="1636"/>
      <c r="VHH287" s="1636"/>
      <c r="VHI287" s="1636"/>
      <c r="VHJ287" s="1636"/>
      <c r="VHK287" s="1636"/>
      <c r="VHL287" s="1636"/>
      <c r="VHM287" s="1636"/>
      <c r="VHN287" s="1636"/>
      <c r="VHO287" s="1636"/>
      <c r="VHP287" s="1636"/>
      <c r="VHQ287" s="1636"/>
      <c r="VHR287" s="1636"/>
      <c r="VHS287" s="1636"/>
      <c r="VHT287" s="1636"/>
      <c r="VHU287" s="1636"/>
      <c r="VHV287" s="1636"/>
      <c r="VHW287" s="1636"/>
      <c r="VHX287" s="1636"/>
      <c r="VHY287" s="1636"/>
      <c r="VHZ287" s="1636"/>
      <c r="VIA287" s="1636"/>
      <c r="VIB287" s="1636"/>
      <c r="VIC287" s="1636"/>
      <c r="VID287" s="1636"/>
      <c r="VIE287" s="1636"/>
      <c r="VIF287" s="1636"/>
      <c r="VIG287" s="1636"/>
      <c r="VIH287" s="1636"/>
      <c r="VII287" s="1636"/>
      <c r="VIJ287" s="1636"/>
      <c r="VIK287" s="1636"/>
      <c r="VIL287" s="1636"/>
      <c r="VIM287" s="1636"/>
      <c r="VIN287" s="1636"/>
      <c r="VIO287" s="1636"/>
      <c r="VIP287" s="1636"/>
      <c r="VIQ287" s="1636"/>
      <c r="VIR287" s="1636"/>
      <c r="VIS287" s="1636"/>
      <c r="VIT287" s="1636"/>
      <c r="VIU287" s="1636"/>
      <c r="VIV287" s="1636"/>
      <c r="VIW287" s="1636"/>
      <c r="VIX287" s="1636"/>
      <c r="VIY287" s="1636"/>
      <c r="VIZ287" s="1636"/>
      <c r="VJA287" s="1636"/>
      <c r="VJB287" s="1636"/>
      <c r="VJC287" s="1636"/>
      <c r="VJD287" s="1636"/>
      <c r="VJE287" s="1636"/>
      <c r="VJF287" s="1636"/>
      <c r="VJG287" s="1636"/>
      <c r="VJH287" s="1636"/>
      <c r="VJI287" s="1636"/>
      <c r="VJJ287" s="1636"/>
      <c r="VJK287" s="1636"/>
      <c r="VJL287" s="1636"/>
      <c r="VJM287" s="1636"/>
      <c r="VJN287" s="1636"/>
      <c r="VJO287" s="1636"/>
      <c r="VJP287" s="1636"/>
      <c r="VJQ287" s="1636"/>
      <c r="VJR287" s="1636"/>
      <c r="VJS287" s="1636"/>
      <c r="VJT287" s="1636"/>
      <c r="VJU287" s="1636"/>
      <c r="VJV287" s="1636"/>
      <c r="VJW287" s="1636"/>
      <c r="VJX287" s="1636"/>
      <c r="VJY287" s="1636"/>
      <c r="VJZ287" s="1636"/>
      <c r="VKA287" s="1636"/>
      <c r="VKB287" s="1636"/>
      <c r="VKC287" s="1636"/>
      <c r="VKD287" s="1636"/>
      <c r="VKE287" s="1636"/>
      <c r="VKF287" s="1636"/>
      <c r="VKG287" s="1636"/>
      <c r="VKH287" s="1636"/>
      <c r="VKI287" s="1636"/>
      <c r="VKJ287" s="1636"/>
      <c r="VKK287" s="1636"/>
      <c r="VKL287" s="1636"/>
      <c r="VKM287" s="1636"/>
      <c r="VKN287" s="1636"/>
      <c r="VKO287" s="1636"/>
      <c r="VKP287" s="1636"/>
      <c r="VKQ287" s="1636"/>
      <c r="VKR287" s="1636"/>
      <c r="VKS287" s="1636"/>
      <c r="VKT287" s="1636"/>
      <c r="VKU287" s="1636"/>
      <c r="VKV287" s="1636"/>
      <c r="VKW287" s="1636"/>
      <c r="VKX287" s="1636"/>
      <c r="VKY287" s="1636"/>
      <c r="VKZ287" s="1636"/>
      <c r="VLA287" s="1636"/>
      <c r="VLB287" s="1636"/>
      <c r="VLC287" s="1636"/>
      <c r="VLD287" s="1636"/>
      <c r="VLE287" s="1636"/>
      <c r="VLF287" s="1636"/>
      <c r="VLG287" s="1636"/>
      <c r="VLH287" s="1636"/>
      <c r="VLI287" s="1636"/>
      <c r="VLJ287" s="1636"/>
      <c r="VLK287" s="1636"/>
      <c r="VLL287" s="1636"/>
      <c r="VLM287" s="1636"/>
      <c r="VLN287" s="1636"/>
      <c r="VLO287" s="1636"/>
      <c r="VLP287" s="1636"/>
      <c r="VLQ287" s="1636"/>
      <c r="VLR287" s="1636"/>
      <c r="VLS287" s="1636"/>
      <c r="VLT287" s="1636"/>
      <c r="VLU287" s="1636"/>
      <c r="VLV287" s="1636"/>
      <c r="VLW287" s="1636"/>
      <c r="VLX287" s="1636"/>
      <c r="VLY287" s="1636"/>
      <c r="VLZ287" s="1636"/>
      <c r="VMA287" s="1636"/>
      <c r="VMB287" s="1636"/>
      <c r="VMC287" s="1636"/>
      <c r="VMD287" s="1636"/>
      <c r="VME287" s="1636"/>
      <c r="VMF287" s="1636"/>
      <c r="VMG287" s="1636"/>
      <c r="VMH287" s="1636"/>
      <c r="VMI287" s="1636"/>
      <c r="VMJ287" s="1636"/>
      <c r="VMK287" s="1636"/>
      <c r="VML287" s="1636"/>
      <c r="VMM287" s="1636"/>
      <c r="VMN287" s="1636"/>
      <c r="VMO287" s="1636"/>
      <c r="VMP287" s="1636"/>
      <c r="VMQ287" s="1636"/>
      <c r="VMR287" s="1636"/>
      <c r="VMS287" s="1636"/>
      <c r="VMT287" s="1636"/>
      <c r="VMU287" s="1636"/>
      <c r="VMV287" s="1636"/>
      <c r="VMW287" s="1636"/>
      <c r="VMX287" s="1636"/>
      <c r="VMY287" s="1636"/>
      <c r="VMZ287" s="1636"/>
      <c r="VNA287" s="1636"/>
      <c r="VNB287" s="1636"/>
      <c r="VNC287" s="1636"/>
      <c r="VND287" s="1636"/>
      <c r="VNE287" s="1636"/>
      <c r="VNF287" s="1636"/>
      <c r="VNG287" s="1636"/>
      <c r="VNH287" s="1636"/>
      <c r="VNI287" s="1636"/>
      <c r="VNJ287" s="1636"/>
      <c r="VNK287" s="1636"/>
      <c r="VNL287" s="1636"/>
      <c r="VNM287" s="1636"/>
      <c r="VNN287" s="1636"/>
      <c r="VNO287" s="1636"/>
      <c r="VNP287" s="1636"/>
      <c r="VNQ287" s="1636"/>
      <c r="VNR287" s="1636"/>
      <c r="VNS287" s="1636"/>
      <c r="VNT287" s="1636"/>
      <c r="VNU287" s="1636"/>
      <c r="VNV287" s="1636"/>
      <c r="VNW287" s="1636"/>
      <c r="VNX287" s="1636"/>
      <c r="VNY287" s="1636"/>
      <c r="VNZ287" s="1636"/>
      <c r="VOA287" s="1636"/>
      <c r="VOB287" s="1636"/>
      <c r="VOC287" s="1636"/>
      <c r="VOD287" s="1636"/>
      <c r="VOE287" s="1636"/>
      <c r="VOF287" s="1636"/>
      <c r="VOG287" s="1636"/>
      <c r="VOH287" s="1636"/>
      <c r="VOI287" s="1636"/>
      <c r="VOJ287" s="1636"/>
      <c r="VOK287" s="1636"/>
      <c r="VOL287" s="1636"/>
      <c r="VOM287" s="1636"/>
      <c r="VON287" s="1636"/>
      <c r="VOO287" s="1636"/>
      <c r="VOP287" s="1636"/>
      <c r="VOQ287" s="1636"/>
      <c r="VOR287" s="1636"/>
      <c r="VOS287" s="1636"/>
      <c r="VOT287" s="1636"/>
      <c r="VOU287" s="1636"/>
      <c r="VOV287" s="1636"/>
      <c r="VOW287" s="1636"/>
      <c r="VOX287" s="1636"/>
      <c r="VOY287" s="1636"/>
      <c r="VOZ287" s="1636"/>
      <c r="VPA287" s="1636"/>
      <c r="VPB287" s="1636"/>
      <c r="VPC287" s="1636"/>
      <c r="VPD287" s="1636"/>
      <c r="VPE287" s="1636"/>
      <c r="VPF287" s="1636"/>
      <c r="VPG287" s="1636"/>
      <c r="VPH287" s="1636"/>
      <c r="VPI287" s="1636"/>
      <c r="VPJ287" s="1636"/>
      <c r="VPK287" s="1636"/>
      <c r="VPL287" s="1636"/>
      <c r="VPM287" s="1636"/>
      <c r="VPN287" s="1636"/>
      <c r="VPO287" s="1636"/>
      <c r="VPP287" s="1636"/>
      <c r="VPQ287" s="1636"/>
      <c r="VPR287" s="1636"/>
      <c r="VPS287" s="1636"/>
      <c r="VPT287" s="1636"/>
      <c r="VPU287" s="1636"/>
      <c r="VPV287" s="1636"/>
      <c r="VPW287" s="1636"/>
      <c r="VPX287" s="1636"/>
      <c r="VPY287" s="1636"/>
      <c r="VPZ287" s="1636"/>
      <c r="VQA287" s="1636"/>
      <c r="VQB287" s="1636"/>
      <c r="VQC287" s="1636"/>
      <c r="VQD287" s="1636"/>
      <c r="VQE287" s="1636"/>
      <c r="VQF287" s="1636"/>
      <c r="VQG287" s="1636"/>
      <c r="VQH287" s="1636"/>
      <c r="VQI287" s="1636"/>
      <c r="VQJ287" s="1636"/>
      <c r="VQK287" s="1636"/>
      <c r="VQL287" s="1636"/>
      <c r="VQM287" s="1636"/>
      <c r="VQN287" s="1636"/>
      <c r="VQO287" s="1636"/>
      <c r="VQP287" s="1636"/>
      <c r="VQQ287" s="1636"/>
      <c r="VQR287" s="1636"/>
      <c r="VQS287" s="1636"/>
      <c r="VQT287" s="1636"/>
      <c r="VQU287" s="1636"/>
      <c r="VQV287" s="1636"/>
      <c r="VQW287" s="1636"/>
      <c r="VQX287" s="1636"/>
      <c r="VQY287" s="1636"/>
      <c r="VQZ287" s="1636"/>
      <c r="VRA287" s="1636"/>
      <c r="VRB287" s="1636"/>
      <c r="VRC287" s="1636"/>
      <c r="VRD287" s="1636"/>
      <c r="VRE287" s="1636"/>
      <c r="VRF287" s="1636"/>
      <c r="VRG287" s="1636"/>
      <c r="VRH287" s="1636"/>
      <c r="VRI287" s="1636"/>
      <c r="VRJ287" s="1636"/>
      <c r="VRK287" s="1636"/>
      <c r="VRL287" s="1636"/>
      <c r="VRM287" s="1636"/>
      <c r="VRN287" s="1636"/>
      <c r="VRO287" s="1636"/>
      <c r="VRP287" s="1636"/>
      <c r="VRQ287" s="1636"/>
      <c r="VRR287" s="1636"/>
      <c r="VRS287" s="1636"/>
      <c r="VRT287" s="1636"/>
      <c r="VRU287" s="1636"/>
      <c r="VRV287" s="1636"/>
      <c r="VRW287" s="1636"/>
      <c r="VRX287" s="1636"/>
      <c r="VRY287" s="1636"/>
      <c r="VRZ287" s="1636"/>
      <c r="VSA287" s="1636"/>
      <c r="VSB287" s="1636"/>
      <c r="VSC287" s="1636"/>
      <c r="VSD287" s="1636"/>
      <c r="VSE287" s="1636"/>
      <c r="VSF287" s="1636"/>
      <c r="VSG287" s="1636"/>
      <c r="VSH287" s="1636"/>
      <c r="VSI287" s="1636"/>
      <c r="VSJ287" s="1636"/>
      <c r="VSK287" s="1636"/>
      <c r="VSL287" s="1636"/>
      <c r="VSM287" s="1636"/>
      <c r="VSN287" s="1636"/>
      <c r="VSO287" s="1636"/>
      <c r="VSP287" s="1636"/>
      <c r="VSQ287" s="1636"/>
      <c r="VSR287" s="1636"/>
      <c r="VSS287" s="1636"/>
      <c r="VST287" s="1636"/>
      <c r="VSU287" s="1636"/>
      <c r="VSV287" s="1636"/>
      <c r="VSW287" s="1636"/>
      <c r="VSX287" s="1636"/>
      <c r="VSY287" s="1636"/>
      <c r="VSZ287" s="1636"/>
      <c r="VTA287" s="1636"/>
      <c r="VTB287" s="1636"/>
      <c r="VTC287" s="1636"/>
      <c r="VTD287" s="1636"/>
      <c r="VTE287" s="1636"/>
      <c r="VTF287" s="1636"/>
      <c r="VTG287" s="1636"/>
      <c r="VTH287" s="1636"/>
      <c r="VTI287" s="1636"/>
      <c r="VTJ287" s="1636"/>
      <c r="VTK287" s="1636"/>
      <c r="VTL287" s="1636"/>
      <c r="VTM287" s="1636"/>
      <c r="VTN287" s="1636"/>
      <c r="VTO287" s="1636"/>
      <c r="VTP287" s="1636"/>
      <c r="VTQ287" s="1636"/>
      <c r="VTR287" s="1636"/>
      <c r="VTS287" s="1636"/>
      <c r="VTT287" s="1636"/>
      <c r="VTU287" s="1636"/>
      <c r="VTV287" s="1636"/>
      <c r="VTW287" s="1636"/>
      <c r="VTX287" s="1636"/>
      <c r="VTY287" s="1636"/>
      <c r="VTZ287" s="1636"/>
      <c r="VUA287" s="1636"/>
      <c r="VUB287" s="1636"/>
      <c r="VUC287" s="1636"/>
      <c r="VUD287" s="1636"/>
      <c r="VUE287" s="1636"/>
      <c r="VUF287" s="1636"/>
      <c r="VUG287" s="1636"/>
      <c r="VUH287" s="1636"/>
      <c r="VUI287" s="1636"/>
      <c r="VUJ287" s="1636"/>
      <c r="VUK287" s="1636"/>
      <c r="VUL287" s="1636"/>
      <c r="VUM287" s="1636"/>
      <c r="VUN287" s="1636"/>
      <c r="VUO287" s="1636"/>
      <c r="VUP287" s="1636"/>
      <c r="VUQ287" s="1636"/>
      <c r="VUR287" s="1636"/>
      <c r="VUS287" s="1636"/>
      <c r="VUT287" s="1636"/>
      <c r="VUU287" s="1636"/>
      <c r="VUV287" s="1636"/>
      <c r="VUW287" s="1636"/>
      <c r="VUX287" s="1636"/>
      <c r="VUY287" s="1636"/>
      <c r="VUZ287" s="1636"/>
      <c r="VVA287" s="1636"/>
      <c r="VVB287" s="1636"/>
      <c r="VVC287" s="1636"/>
      <c r="VVD287" s="1636"/>
      <c r="VVE287" s="1636"/>
      <c r="VVF287" s="1636"/>
      <c r="VVG287" s="1636"/>
      <c r="VVH287" s="1636"/>
      <c r="VVI287" s="1636"/>
      <c r="VVJ287" s="1636"/>
      <c r="VVK287" s="1636"/>
      <c r="VVL287" s="1636"/>
      <c r="VVM287" s="1636"/>
      <c r="VVN287" s="1636"/>
      <c r="VVO287" s="1636"/>
      <c r="VVP287" s="1636"/>
      <c r="VVQ287" s="1636"/>
      <c r="VVR287" s="1636"/>
      <c r="VVS287" s="1636"/>
      <c r="VVT287" s="1636"/>
      <c r="VVU287" s="1636"/>
      <c r="VVV287" s="1636"/>
      <c r="VVW287" s="1636"/>
      <c r="VVX287" s="1636"/>
      <c r="VVY287" s="1636"/>
      <c r="VVZ287" s="1636"/>
      <c r="VWA287" s="1636"/>
      <c r="VWB287" s="1636"/>
      <c r="VWC287" s="1636"/>
      <c r="VWD287" s="1636"/>
      <c r="VWE287" s="1636"/>
      <c r="VWF287" s="1636"/>
      <c r="VWG287" s="1636"/>
      <c r="VWH287" s="1636"/>
      <c r="VWI287" s="1636"/>
      <c r="VWJ287" s="1636"/>
      <c r="VWK287" s="1636"/>
      <c r="VWL287" s="1636"/>
      <c r="VWM287" s="1636"/>
      <c r="VWN287" s="1636"/>
      <c r="VWO287" s="1636"/>
      <c r="VWP287" s="1636"/>
      <c r="VWQ287" s="1636"/>
      <c r="VWR287" s="1636"/>
      <c r="VWS287" s="1636"/>
      <c r="VWT287" s="1636"/>
      <c r="VWU287" s="1636"/>
      <c r="VWV287" s="1636"/>
      <c r="VWW287" s="1636"/>
      <c r="VWX287" s="1636"/>
      <c r="VWY287" s="1636"/>
      <c r="VWZ287" s="1636"/>
      <c r="VXA287" s="1636"/>
      <c r="VXB287" s="1636"/>
      <c r="VXC287" s="1636"/>
      <c r="VXD287" s="1636"/>
      <c r="VXE287" s="1636"/>
      <c r="VXF287" s="1636"/>
      <c r="VXG287" s="1636"/>
      <c r="VXH287" s="1636"/>
      <c r="VXI287" s="1636"/>
      <c r="VXJ287" s="1636"/>
      <c r="VXK287" s="1636"/>
      <c r="VXL287" s="1636"/>
      <c r="VXM287" s="1636"/>
      <c r="VXN287" s="1636"/>
      <c r="VXO287" s="1636"/>
      <c r="VXP287" s="1636"/>
      <c r="VXQ287" s="1636"/>
      <c r="VXR287" s="1636"/>
      <c r="VXS287" s="1636"/>
      <c r="VXT287" s="1636"/>
      <c r="VXU287" s="1636"/>
      <c r="VXV287" s="1636"/>
      <c r="VXW287" s="1636"/>
      <c r="VXX287" s="1636"/>
      <c r="VXY287" s="1636"/>
      <c r="VXZ287" s="1636"/>
      <c r="VYA287" s="1636"/>
      <c r="VYB287" s="1636"/>
      <c r="VYC287" s="1636"/>
      <c r="VYD287" s="1636"/>
      <c r="VYE287" s="1636"/>
      <c r="VYF287" s="1636"/>
      <c r="VYG287" s="1636"/>
      <c r="VYH287" s="1636"/>
      <c r="VYI287" s="1636"/>
      <c r="VYJ287" s="1636"/>
      <c r="VYK287" s="1636"/>
      <c r="VYL287" s="1636"/>
      <c r="VYM287" s="1636"/>
      <c r="VYN287" s="1636"/>
      <c r="VYO287" s="1636"/>
      <c r="VYP287" s="1636"/>
      <c r="VYQ287" s="1636"/>
      <c r="VYR287" s="1636"/>
      <c r="VYS287" s="1636"/>
      <c r="VYT287" s="1636"/>
      <c r="VYU287" s="1636"/>
      <c r="VYV287" s="1636"/>
      <c r="VYW287" s="1636"/>
      <c r="VYX287" s="1636"/>
      <c r="VYY287" s="1636"/>
      <c r="VYZ287" s="1636"/>
      <c r="VZA287" s="1636"/>
      <c r="VZB287" s="1636"/>
      <c r="VZC287" s="1636"/>
      <c r="VZD287" s="1636"/>
      <c r="VZE287" s="1636"/>
      <c r="VZF287" s="1636"/>
      <c r="VZG287" s="1636"/>
      <c r="VZH287" s="1636"/>
      <c r="VZI287" s="1636"/>
      <c r="VZJ287" s="1636"/>
      <c r="VZK287" s="1636"/>
      <c r="VZL287" s="1636"/>
      <c r="VZM287" s="1636"/>
      <c r="VZN287" s="1636"/>
      <c r="VZO287" s="1636"/>
      <c r="VZP287" s="1636"/>
      <c r="VZQ287" s="1636"/>
      <c r="VZR287" s="1636"/>
      <c r="VZS287" s="1636"/>
      <c r="VZT287" s="1636"/>
      <c r="VZU287" s="1636"/>
      <c r="VZV287" s="1636"/>
      <c r="VZW287" s="1636"/>
      <c r="VZX287" s="1636"/>
      <c r="VZY287" s="1636"/>
      <c r="VZZ287" s="1636"/>
      <c r="WAA287" s="1636"/>
      <c r="WAB287" s="1636"/>
      <c r="WAC287" s="1636"/>
      <c r="WAD287" s="1636"/>
      <c r="WAE287" s="1636"/>
      <c r="WAF287" s="1636"/>
      <c r="WAG287" s="1636"/>
      <c r="WAH287" s="1636"/>
      <c r="WAI287" s="1636"/>
      <c r="WAJ287" s="1636"/>
      <c r="WAK287" s="1636"/>
      <c r="WAL287" s="1636"/>
      <c r="WAM287" s="1636"/>
      <c r="WAN287" s="1636"/>
      <c r="WAO287" s="1636"/>
      <c r="WAP287" s="1636"/>
      <c r="WAQ287" s="1636"/>
      <c r="WAR287" s="1636"/>
      <c r="WAS287" s="1636"/>
      <c r="WAT287" s="1636"/>
      <c r="WAU287" s="1636"/>
      <c r="WAV287" s="1636"/>
      <c r="WAW287" s="1636"/>
      <c r="WAX287" s="1636"/>
      <c r="WAY287" s="1636"/>
      <c r="WAZ287" s="1636"/>
      <c r="WBA287" s="1636"/>
      <c r="WBB287" s="1636"/>
      <c r="WBC287" s="1636"/>
      <c r="WBD287" s="1636"/>
      <c r="WBE287" s="1636"/>
      <c r="WBF287" s="1636"/>
      <c r="WBG287" s="1636"/>
      <c r="WBH287" s="1636"/>
      <c r="WBI287" s="1636"/>
      <c r="WBJ287" s="1636"/>
      <c r="WBK287" s="1636"/>
      <c r="WBL287" s="1636"/>
      <c r="WBM287" s="1636"/>
      <c r="WBN287" s="1636"/>
      <c r="WBO287" s="1636"/>
      <c r="WBP287" s="1636"/>
      <c r="WBQ287" s="1636"/>
      <c r="WBR287" s="1636"/>
      <c r="WBS287" s="1636"/>
      <c r="WBT287" s="1636"/>
      <c r="WBU287" s="1636"/>
      <c r="WBV287" s="1636"/>
      <c r="WBW287" s="1636"/>
      <c r="WBX287" s="1636"/>
      <c r="WBY287" s="1636"/>
      <c r="WBZ287" s="1636"/>
      <c r="WCA287" s="1636"/>
      <c r="WCB287" s="1636"/>
      <c r="WCC287" s="1636"/>
      <c r="WCD287" s="1636"/>
      <c r="WCE287" s="1636"/>
      <c r="WCF287" s="1636"/>
      <c r="WCG287" s="1636"/>
      <c r="WCH287" s="1636"/>
      <c r="WCI287" s="1636"/>
      <c r="WCJ287" s="1636"/>
      <c r="WCK287" s="1636"/>
      <c r="WCL287" s="1636"/>
      <c r="WCM287" s="1636"/>
      <c r="WCN287" s="1636"/>
      <c r="WCO287" s="1636"/>
      <c r="WCP287" s="1636"/>
      <c r="WCQ287" s="1636"/>
      <c r="WCR287" s="1636"/>
      <c r="WCS287" s="1636"/>
      <c r="WCT287" s="1636"/>
      <c r="WCU287" s="1636"/>
      <c r="WCV287" s="1636"/>
      <c r="WCW287" s="1636"/>
      <c r="WCX287" s="1636"/>
      <c r="WCY287" s="1636"/>
      <c r="WCZ287" s="1636"/>
      <c r="WDA287" s="1636"/>
      <c r="WDB287" s="1636"/>
      <c r="WDC287" s="1636"/>
      <c r="WDD287" s="1636"/>
      <c r="WDE287" s="1636"/>
      <c r="WDF287" s="1636"/>
      <c r="WDG287" s="1636"/>
      <c r="WDH287" s="1636"/>
      <c r="WDI287" s="1636"/>
      <c r="WDJ287" s="1636"/>
      <c r="WDK287" s="1636"/>
      <c r="WDL287" s="1636"/>
      <c r="WDM287" s="1636"/>
      <c r="WDN287" s="1636"/>
      <c r="WDO287" s="1636"/>
      <c r="WDP287" s="1636"/>
      <c r="WDQ287" s="1636"/>
      <c r="WDR287" s="1636"/>
      <c r="WDS287" s="1636"/>
      <c r="WDT287" s="1636"/>
      <c r="WDU287" s="1636"/>
      <c r="WDV287" s="1636"/>
      <c r="WDW287" s="1636"/>
      <c r="WDX287" s="1636"/>
      <c r="WDY287" s="1636"/>
      <c r="WDZ287" s="1636"/>
      <c r="WEA287" s="1636"/>
      <c r="WEB287" s="1636"/>
      <c r="WEC287" s="1636"/>
      <c r="WED287" s="1636"/>
      <c r="WEE287" s="1636"/>
      <c r="WEF287" s="1636"/>
      <c r="WEG287" s="1636"/>
      <c r="WEH287" s="1636"/>
      <c r="WEI287" s="1636"/>
      <c r="WEJ287" s="1636"/>
      <c r="WEK287" s="1636"/>
      <c r="WEL287" s="1636"/>
      <c r="WEM287" s="1636"/>
      <c r="WEN287" s="1636"/>
      <c r="WEO287" s="1636"/>
      <c r="WEP287" s="1636"/>
      <c r="WEQ287" s="1636"/>
      <c r="WER287" s="1636"/>
      <c r="WES287" s="1636"/>
      <c r="WET287" s="1636"/>
      <c r="WEU287" s="1636"/>
      <c r="WEV287" s="1636"/>
      <c r="WEW287" s="1636"/>
      <c r="WEX287" s="1636"/>
      <c r="WEY287" s="1636"/>
      <c r="WEZ287" s="1636"/>
      <c r="WFA287" s="1636"/>
      <c r="WFB287" s="1636"/>
      <c r="WFC287" s="1636"/>
      <c r="WFD287" s="1636"/>
      <c r="WFE287" s="1636"/>
      <c r="WFF287" s="1636"/>
      <c r="WFG287" s="1636"/>
      <c r="WFH287" s="1636"/>
      <c r="WFI287" s="1636"/>
      <c r="WFJ287" s="1636"/>
      <c r="WFK287" s="1636"/>
      <c r="WFL287" s="1636"/>
      <c r="WFM287" s="1636"/>
      <c r="WFN287" s="1636"/>
      <c r="WFO287" s="1636"/>
      <c r="WFP287" s="1636"/>
      <c r="WFQ287" s="1636"/>
      <c r="WFR287" s="1636"/>
      <c r="WFS287" s="1636"/>
      <c r="WFT287" s="1636"/>
      <c r="WFU287" s="1636"/>
      <c r="WFV287" s="1636"/>
      <c r="WFW287" s="1636"/>
      <c r="WFX287" s="1636"/>
      <c r="WFY287" s="1636"/>
      <c r="WFZ287" s="1636"/>
      <c r="WGA287" s="1636"/>
      <c r="WGB287" s="1636"/>
      <c r="WGC287" s="1636"/>
      <c r="WGD287" s="1636"/>
      <c r="WGE287" s="1636"/>
      <c r="WGF287" s="1636"/>
      <c r="WGG287" s="1636"/>
      <c r="WGH287" s="1636"/>
      <c r="WGI287" s="1636"/>
      <c r="WGJ287" s="1636"/>
      <c r="WGK287" s="1636"/>
      <c r="WGL287" s="1636"/>
      <c r="WGM287" s="1636"/>
      <c r="WGN287" s="1636"/>
      <c r="WGO287" s="1636"/>
      <c r="WGP287" s="1636"/>
      <c r="WGQ287" s="1636"/>
      <c r="WGR287" s="1636"/>
      <c r="WGS287" s="1636"/>
      <c r="WGT287" s="1636"/>
      <c r="WGU287" s="1636"/>
      <c r="WGV287" s="1636"/>
      <c r="WGW287" s="1636"/>
      <c r="WGX287" s="1636"/>
      <c r="WGY287" s="1636"/>
      <c r="WGZ287" s="1636"/>
      <c r="WHA287" s="1636"/>
      <c r="WHB287" s="1636"/>
      <c r="WHC287" s="1636"/>
      <c r="WHD287" s="1636"/>
      <c r="WHE287" s="1636"/>
      <c r="WHF287" s="1636"/>
      <c r="WHG287" s="1636"/>
      <c r="WHH287" s="1636"/>
      <c r="WHI287" s="1636"/>
      <c r="WHJ287" s="1636"/>
      <c r="WHK287" s="1636"/>
      <c r="WHL287" s="1636"/>
      <c r="WHM287" s="1636"/>
      <c r="WHN287" s="1636"/>
      <c r="WHO287" s="1636"/>
      <c r="WHP287" s="1636"/>
      <c r="WHQ287" s="1636"/>
      <c r="WHR287" s="1636"/>
      <c r="WHS287" s="1636"/>
      <c r="WHT287" s="1636"/>
      <c r="WHU287" s="1636"/>
      <c r="WHV287" s="1636"/>
      <c r="WHW287" s="1636"/>
      <c r="WHX287" s="1636"/>
      <c r="WHY287" s="1636"/>
      <c r="WHZ287" s="1636"/>
      <c r="WIA287" s="1636"/>
      <c r="WIB287" s="1636"/>
      <c r="WIC287" s="1636"/>
      <c r="WID287" s="1636"/>
      <c r="WIE287" s="1636"/>
      <c r="WIF287" s="1636"/>
      <c r="WIG287" s="1636"/>
      <c r="WIH287" s="1636"/>
      <c r="WII287" s="1636"/>
      <c r="WIJ287" s="1636"/>
      <c r="WIK287" s="1636"/>
      <c r="WIL287" s="1636"/>
      <c r="WIM287" s="1636"/>
      <c r="WIN287" s="1636"/>
      <c r="WIO287" s="1636"/>
      <c r="WIP287" s="1636"/>
      <c r="WIQ287" s="1636"/>
      <c r="WIR287" s="1636"/>
      <c r="WIS287" s="1636"/>
      <c r="WIT287" s="1636"/>
      <c r="WIU287" s="1636"/>
      <c r="WIV287" s="1636"/>
      <c r="WIW287" s="1636"/>
      <c r="WIX287" s="1636"/>
      <c r="WIY287" s="1636"/>
      <c r="WIZ287" s="1636"/>
      <c r="WJA287" s="1636"/>
      <c r="WJB287" s="1636"/>
      <c r="WJC287" s="1636"/>
      <c r="WJD287" s="1636"/>
      <c r="WJE287" s="1636"/>
      <c r="WJF287" s="1636"/>
      <c r="WJG287" s="1636"/>
      <c r="WJH287" s="1636"/>
      <c r="WJI287" s="1636"/>
      <c r="WJJ287" s="1636"/>
      <c r="WJK287" s="1636"/>
      <c r="WJL287" s="1636"/>
      <c r="WJM287" s="1636"/>
      <c r="WJN287" s="1636"/>
      <c r="WJO287" s="1636"/>
      <c r="WJP287" s="1636"/>
      <c r="WJQ287" s="1636"/>
      <c r="WJR287" s="1636"/>
      <c r="WJS287" s="1636"/>
      <c r="WJT287" s="1636"/>
      <c r="WJU287" s="1636"/>
      <c r="WJV287" s="1636"/>
      <c r="WJW287" s="1636"/>
      <c r="WJX287" s="1636"/>
      <c r="WJY287" s="1636"/>
      <c r="WJZ287" s="1636"/>
      <c r="WKA287" s="1636"/>
      <c r="WKB287" s="1636"/>
      <c r="WKC287" s="1636"/>
      <c r="WKD287" s="1636"/>
      <c r="WKE287" s="1636"/>
      <c r="WKF287" s="1636"/>
      <c r="WKG287" s="1636"/>
      <c r="WKH287" s="1636"/>
      <c r="WKI287" s="1636"/>
      <c r="WKJ287" s="1636"/>
      <c r="WKK287" s="1636"/>
      <c r="WKL287" s="1636"/>
      <c r="WKM287" s="1636"/>
      <c r="WKN287" s="1636"/>
      <c r="WKO287" s="1636"/>
      <c r="WKP287" s="1636"/>
      <c r="WKQ287" s="1636"/>
      <c r="WKR287" s="1636"/>
      <c r="WKS287" s="1636"/>
      <c r="WKT287" s="1636"/>
      <c r="WKU287" s="1636"/>
      <c r="WKV287" s="1636"/>
      <c r="WKW287" s="1636"/>
      <c r="WKX287" s="1636"/>
      <c r="WKY287" s="1636"/>
      <c r="WKZ287" s="1636"/>
      <c r="WLA287" s="1636"/>
      <c r="WLB287" s="1636"/>
      <c r="WLC287" s="1636"/>
      <c r="WLD287" s="1636"/>
      <c r="WLE287" s="1636"/>
      <c r="WLF287" s="1636"/>
      <c r="WLG287" s="1636"/>
      <c r="WLH287" s="1636"/>
      <c r="WLI287" s="1636"/>
      <c r="WLJ287" s="1636"/>
      <c r="WLK287" s="1636"/>
      <c r="WLL287" s="1636"/>
      <c r="WLM287" s="1636"/>
      <c r="WLN287" s="1636"/>
      <c r="WLO287" s="1636"/>
      <c r="WLP287" s="1636"/>
      <c r="WLQ287" s="1636"/>
      <c r="WLR287" s="1636"/>
      <c r="WLS287" s="1636"/>
      <c r="WLT287" s="1636"/>
      <c r="WLU287" s="1636"/>
      <c r="WLV287" s="1636"/>
      <c r="WLW287" s="1636"/>
      <c r="WLX287" s="1636"/>
      <c r="WLY287" s="1636"/>
      <c r="WLZ287" s="1636"/>
      <c r="WMA287" s="1636"/>
      <c r="WMB287" s="1636"/>
      <c r="WMC287" s="1636"/>
      <c r="WMD287" s="1636"/>
      <c r="WME287" s="1636"/>
      <c r="WMF287" s="1636"/>
      <c r="WMG287" s="1636"/>
      <c r="WMH287" s="1636"/>
      <c r="WMI287" s="1636"/>
      <c r="WMJ287" s="1636"/>
      <c r="WMK287" s="1636"/>
      <c r="WML287" s="1636"/>
      <c r="WMM287" s="1636"/>
      <c r="WMN287" s="1636"/>
      <c r="WMO287" s="1636"/>
      <c r="WMP287" s="1636"/>
      <c r="WMQ287" s="1636"/>
      <c r="WMR287" s="1636"/>
      <c r="WMS287" s="1636"/>
      <c r="WMT287" s="1636"/>
      <c r="WMU287" s="1636"/>
      <c r="WMV287" s="1636"/>
      <c r="WMW287" s="1636"/>
      <c r="WMX287" s="1636"/>
      <c r="WMY287" s="1636"/>
      <c r="WMZ287" s="1636"/>
      <c r="WNA287" s="1636"/>
      <c r="WNB287" s="1636"/>
      <c r="WNC287" s="1636"/>
      <c r="WND287" s="1636"/>
      <c r="WNE287" s="1636"/>
      <c r="WNF287" s="1636"/>
      <c r="WNG287" s="1636"/>
      <c r="WNH287" s="1636"/>
      <c r="WNI287" s="1636"/>
      <c r="WNJ287" s="1636"/>
      <c r="WNK287" s="1636"/>
      <c r="WNL287" s="1636"/>
      <c r="WNM287" s="1636"/>
      <c r="WNN287" s="1636"/>
      <c r="WNO287" s="1636"/>
      <c r="WNP287" s="1636"/>
      <c r="WNQ287" s="1636"/>
      <c r="WNR287" s="1636"/>
      <c r="WNS287" s="1636"/>
      <c r="WNT287" s="1636"/>
      <c r="WNU287" s="1636"/>
      <c r="WNV287" s="1636"/>
      <c r="WNW287" s="1636"/>
      <c r="WNX287" s="1636"/>
      <c r="WNY287" s="1636"/>
      <c r="WNZ287" s="1636"/>
      <c r="WOA287" s="1636"/>
      <c r="WOB287" s="1636"/>
      <c r="WOC287" s="1636"/>
      <c r="WOD287" s="1636"/>
      <c r="WOE287" s="1636"/>
      <c r="WOF287" s="1636"/>
      <c r="WOG287" s="1636"/>
      <c r="WOH287" s="1636"/>
      <c r="WOI287" s="1636"/>
      <c r="WOJ287" s="1636"/>
      <c r="WOK287" s="1636"/>
      <c r="WOL287" s="1636"/>
      <c r="WOM287" s="1636"/>
      <c r="WON287" s="1636"/>
      <c r="WOO287" s="1636"/>
      <c r="WOP287" s="1636"/>
      <c r="WOQ287" s="1636"/>
      <c r="WOR287" s="1636"/>
      <c r="WOS287" s="1636"/>
      <c r="WOT287" s="1636"/>
      <c r="WOU287" s="1636"/>
      <c r="WOV287" s="1636"/>
      <c r="WOW287" s="1636"/>
      <c r="WOX287" s="1636"/>
      <c r="WOY287" s="1636"/>
      <c r="WOZ287" s="1636"/>
      <c r="WPA287" s="1636"/>
      <c r="WPB287" s="1636"/>
      <c r="WPC287" s="1636"/>
      <c r="WPD287" s="1636"/>
      <c r="WPE287" s="1636"/>
      <c r="WPF287" s="1636"/>
      <c r="WPG287" s="1636"/>
      <c r="WPH287" s="1636"/>
      <c r="WPI287" s="1636"/>
      <c r="WPJ287" s="1636"/>
      <c r="WPK287" s="1636"/>
      <c r="WPL287" s="1636"/>
      <c r="WPM287" s="1636"/>
      <c r="WPN287" s="1636"/>
      <c r="WPO287" s="1636"/>
      <c r="WPP287" s="1636"/>
      <c r="WPQ287" s="1636"/>
      <c r="WPR287" s="1636"/>
      <c r="WPS287" s="1636"/>
      <c r="WPT287" s="1636"/>
      <c r="WPU287" s="1636"/>
      <c r="WPV287" s="1636"/>
      <c r="WPW287" s="1636"/>
      <c r="WPX287" s="1636"/>
      <c r="WPY287" s="1636"/>
      <c r="WPZ287" s="1636"/>
      <c r="WQA287" s="1636"/>
      <c r="WQB287" s="1636"/>
      <c r="WQC287" s="1636"/>
      <c r="WQD287" s="1636"/>
      <c r="WQE287" s="1636"/>
      <c r="WQF287" s="1636"/>
      <c r="WQG287" s="1636"/>
      <c r="WQH287" s="1636"/>
      <c r="WQI287" s="1636"/>
      <c r="WQJ287" s="1636"/>
      <c r="WQK287" s="1636"/>
      <c r="WQL287" s="1636"/>
      <c r="WQM287" s="1636"/>
      <c r="WQN287" s="1636"/>
      <c r="WQO287" s="1636"/>
      <c r="WQP287" s="1636"/>
      <c r="WQQ287" s="1636"/>
      <c r="WQR287" s="1636"/>
      <c r="WQS287" s="1636"/>
      <c r="WQT287" s="1636"/>
      <c r="WQU287" s="1636"/>
      <c r="WQV287" s="1636"/>
      <c r="WQW287" s="1636"/>
      <c r="WQX287" s="1636"/>
      <c r="WQY287" s="1636"/>
      <c r="WQZ287" s="1636"/>
      <c r="WRA287" s="1636"/>
      <c r="WRB287" s="1636"/>
      <c r="WRC287" s="1636"/>
      <c r="WRD287" s="1636"/>
      <c r="WRE287" s="1636"/>
      <c r="WRF287" s="1636"/>
      <c r="WRG287" s="1636"/>
      <c r="WRH287" s="1636"/>
      <c r="WRI287" s="1636"/>
      <c r="WRJ287" s="1636"/>
      <c r="WRK287" s="1636"/>
      <c r="WRL287" s="1636"/>
      <c r="WRM287" s="1636"/>
      <c r="WRN287" s="1636"/>
      <c r="WRO287" s="1636"/>
      <c r="WRP287" s="1636"/>
      <c r="WRQ287" s="1636"/>
      <c r="WRR287" s="1636"/>
      <c r="WRS287" s="1636"/>
      <c r="WRT287" s="1636"/>
      <c r="WRU287" s="1636"/>
      <c r="WRV287" s="1636"/>
      <c r="WRW287" s="1636"/>
      <c r="WRX287" s="1636"/>
      <c r="WRY287" s="1636"/>
      <c r="WRZ287" s="1636"/>
      <c r="WSA287" s="1636"/>
      <c r="WSB287" s="1636"/>
      <c r="WSC287" s="1636"/>
      <c r="WSD287" s="1636"/>
      <c r="WSE287" s="1636"/>
      <c r="WSF287" s="1636"/>
      <c r="WSG287" s="1636"/>
      <c r="WSH287" s="1636"/>
      <c r="WSI287" s="1636"/>
      <c r="WSJ287" s="1636"/>
      <c r="WSK287" s="1636"/>
      <c r="WSL287" s="1636"/>
      <c r="WSM287" s="1636"/>
      <c r="WSN287" s="1636"/>
      <c r="WSO287" s="1636"/>
      <c r="WSP287" s="1636"/>
      <c r="WSQ287" s="1636"/>
      <c r="WSR287" s="1636"/>
      <c r="WSS287" s="1636"/>
      <c r="WST287" s="1636"/>
      <c r="WSU287" s="1636"/>
      <c r="WSV287" s="1636"/>
      <c r="WSW287" s="1636"/>
      <c r="WSX287" s="1636"/>
      <c r="WSY287" s="1636"/>
      <c r="WSZ287" s="1636"/>
      <c r="WTA287" s="1636"/>
      <c r="WTB287" s="1636"/>
      <c r="WTC287" s="1636"/>
      <c r="WTD287" s="1636"/>
      <c r="WTE287" s="1636"/>
      <c r="WTF287" s="1636"/>
      <c r="WTG287" s="1636"/>
      <c r="WTH287" s="1636"/>
      <c r="WTI287" s="1636"/>
      <c r="WTJ287" s="1636"/>
      <c r="WTK287" s="1636"/>
      <c r="WTL287" s="1636"/>
      <c r="WTM287" s="1636"/>
      <c r="WTN287" s="1636"/>
      <c r="WTO287" s="1636"/>
      <c r="WTP287" s="1636"/>
      <c r="WTQ287" s="1636"/>
      <c r="WTR287" s="1636"/>
      <c r="WTS287" s="1636"/>
      <c r="WTT287" s="1636"/>
      <c r="WTU287" s="1636"/>
      <c r="WTV287" s="1636"/>
      <c r="WTW287" s="1636"/>
      <c r="WTX287" s="1636"/>
      <c r="WTY287" s="1636"/>
      <c r="WTZ287" s="1636"/>
      <c r="WUA287" s="1636"/>
      <c r="WUB287" s="1636"/>
      <c r="WUC287" s="1636"/>
      <c r="WUD287" s="1636"/>
      <c r="WUE287" s="1636"/>
      <c r="WUF287" s="1636"/>
      <c r="WUG287" s="1636"/>
      <c r="WUH287" s="1636"/>
      <c r="WUI287" s="1636"/>
      <c r="WUJ287" s="1636"/>
      <c r="WUK287" s="1636"/>
      <c r="WUL287" s="1636"/>
      <c r="WUM287" s="1636"/>
      <c r="WUN287" s="1636"/>
      <c r="WUO287" s="1636"/>
      <c r="WUP287" s="1636"/>
      <c r="WUQ287" s="1636"/>
      <c r="WUR287" s="1636"/>
      <c r="WUS287" s="1636"/>
      <c r="WUT287" s="1636"/>
      <c r="WUU287" s="1636"/>
      <c r="WUV287" s="1636"/>
      <c r="WUW287" s="1636"/>
      <c r="WUX287" s="1636"/>
      <c r="WUY287" s="1636"/>
      <c r="WUZ287" s="1636"/>
      <c r="WVA287" s="1636"/>
      <c r="WVB287" s="1636"/>
      <c r="WVC287" s="1636"/>
      <c r="WVD287" s="1636"/>
      <c r="WVE287" s="1636"/>
      <c r="WVF287" s="1636"/>
      <c r="WVG287" s="1636"/>
      <c r="WVH287" s="1636"/>
      <c r="WVI287" s="1636"/>
      <c r="WVJ287" s="1636"/>
      <c r="WVK287" s="1636"/>
      <c r="WVL287" s="1636"/>
      <c r="WVM287" s="1636"/>
      <c r="WVN287" s="1636"/>
      <c r="WVO287" s="1636"/>
      <c r="WVP287" s="1636"/>
      <c r="WVQ287" s="1636"/>
      <c r="WVR287" s="1636"/>
      <c r="WVS287" s="1636"/>
      <c r="WVT287" s="1636"/>
      <c r="WVU287" s="1636"/>
      <c r="WVV287" s="1636"/>
      <c r="WVW287" s="1636"/>
      <c r="WVX287" s="1636"/>
      <c r="WVY287" s="1636"/>
      <c r="WVZ287" s="1636"/>
      <c r="WWA287" s="1636"/>
      <c r="WWB287" s="1636"/>
      <c r="WWC287" s="1636"/>
      <c r="WWD287" s="1636"/>
      <c r="WWE287" s="1636"/>
      <c r="WWF287" s="1636"/>
      <c r="WWG287" s="1636"/>
      <c r="WWH287" s="1636"/>
      <c r="WWI287" s="1636"/>
      <c r="WWJ287" s="1636"/>
      <c r="WWK287" s="1636"/>
      <c r="WWL287" s="1636"/>
      <c r="WWM287" s="1636"/>
      <c r="WWN287" s="1636"/>
      <c r="WWO287" s="1636"/>
      <c r="WWP287" s="1636"/>
      <c r="WWQ287" s="1636"/>
      <c r="WWR287" s="1636"/>
      <c r="WWS287" s="1636"/>
      <c r="WWT287" s="1636"/>
      <c r="WWU287" s="1636"/>
      <c r="WWV287" s="1636"/>
      <c r="WWW287" s="1636"/>
      <c r="WWX287" s="1636"/>
      <c r="WWY287" s="1636"/>
      <c r="WWZ287" s="1636"/>
      <c r="WXA287" s="1636"/>
      <c r="WXB287" s="1636"/>
      <c r="WXC287" s="1636"/>
      <c r="WXD287" s="1636"/>
      <c r="WXE287" s="1636"/>
      <c r="WXF287" s="1636"/>
      <c r="WXG287" s="1636"/>
      <c r="WXH287" s="1636"/>
      <c r="WXI287" s="1636"/>
      <c r="WXJ287" s="1636"/>
      <c r="WXK287" s="1636"/>
      <c r="WXL287" s="1636"/>
      <c r="WXM287" s="1636"/>
      <c r="WXN287" s="1636"/>
      <c r="WXO287" s="1636"/>
      <c r="WXP287" s="1636"/>
      <c r="WXQ287" s="1636"/>
      <c r="WXR287" s="1636"/>
      <c r="WXS287" s="1636"/>
      <c r="WXT287" s="1636"/>
      <c r="WXU287" s="1636"/>
      <c r="WXV287" s="1636"/>
      <c r="WXW287" s="1636"/>
      <c r="WXX287" s="1636"/>
      <c r="WXY287" s="1636"/>
      <c r="WXZ287" s="1636"/>
      <c r="WYA287" s="1636"/>
      <c r="WYB287" s="1636"/>
      <c r="WYC287" s="1636"/>
      <c r="WYD287" s="1636"/>
      <c r="WYE287" s="1636"/>
      <c r="WYF287" s="1636"/>
      <c r="WYG287" s="1636"/>
      <c r="WYH287" s="1636"/>
      <c r="WYI287" s="1636"/>
      <c r="WYJ287" s="1636"/>
      <c r="WYK287" s="1636"/>
      <c r="WYL287" s="1636"/>
      <c r="WYM287" s="1636"/>
      <c r="WYN287" s="1636"/>
      <c r="WYO287" s="1636"/>
      <c r="WYP287" s="1636"/>
      <c r="WYQ287" s="1636"/>
      <c r="WYR287" s="1636"/>
      <c r="WYS287" s="1636"/>
      <c r="WYT287" s="1636"/>
      <c r="WYU287" s="1636"/>
      <c r="WYV287" s="1636"/>
      <c r="WYW287" s="1636"/>
      <c r="WYX287" s="1636"/>
      <c r="WYY287" s="1636"/>
      <c r="WYZ287" s="1636"/>
      <c r="WZA287" s="1636"/>
      <c r="WZB287" s="1636"/>
      <c r="WZC287" s="1636"/>
      <c r="WZD287" s="1636"/>
      <c r="WZE287" s="1636"/>
      <c r="WZF287" s="1636"/>
      <c r="WZG287" s="1636"/>
      <c r="WZH287" s="1636"/>
      <c r="WZI287" s="1636"/>
      <c r="WZJ287" s="1636"/>
      <c r="WZK287" s="1636"/>
      <c r="WZL287" s="1636"/>
      <c r="WZM287" s="1636"/>
      <c r="WZN287" s="1636"/>
      <c r="WZO287" s="1636"/>
      <c r="WZP287" s="1636"/>
      <c r="WZQ287" s="1636"/>
      <c r="WZR287" s="1636"/>
      <c r="WZS287" s="1636"/>
      <c r="WZT287" s="1636"/>
      <c r="WZU287" s="1636"/>
      <c r="WZV287" s="1636"/>
      <c r="WZW287" s="1636"/>
      <c r="WZX287" s="1636"/>
      <c r="WZY287" s="1636"/>
      <c r="WZZ287" s="1636"/>
      <c r="XAA287" s="1636"/>
      <c r="XAB287" s="1636"/>
      <c r="XAC287" s="1636"/>
      <c r="XAD287" s="1636"/>
      <c r="XAE287" s="1636"/>
      <c r="XAF287" s="1636"/>
      <c r="XAG287" s="1636"/>
      <c r="XAH287" s="1636"/>
      <c r="XAI287" s="1636"/>
      <c r="XAJ287" s="1636"/>
      <c r="XAK287" s="1636"/>
      <c r="XAL287" s="1636"/>
      <c r="XAM287" s="1636"/>
      <c r="XAN287" s="1636"/>
      <c r="XAO287" s="1636"/>
      <c r="XAP287" s="1636"/>
      <c r="XAQ287" s="1636"/>
      <c r="XAR287" s="1636"/>
      <c r="XAS287" s="1636"/>
      <c r="XAT287" s="1636"/>
      <c r="XAU287" s="1636"/>
      <c r="XAV287" s="1636"/>
      <c r="XAW287" s="1636"/>
      <c r="XAX287" s="1636"/>
      <c r="XAY287" s="1636"/>
      <c r="XAZ287" s="1636"/>
      <c r="XBA287" s="1636"/>
      <c r="XBB287" s="1636"/>
      <c r="XBC287" s="1636"/>
      <c r="XBD287" s="1636"/>
      <c r="XBE287" s="1636"/>
      <c r="XBF287" s="1636"/>
      <c r="XBG287" s="1636"/>
      <c r="XBH287" s="1636"/>
      <c r="XBI287" s="1636"/>
      <c r="XBJ287" s="1636"/>
      <c r="XBK287" s="1636"/>
      <c r="XBL287" s="1636"/>
      <c r="XBM287" s="1636"/>
      <c r="XBN287" s="1636"/>
      <c r="XBO287" s="1636"/>
      <c r="XBP287" s="1636"/>
      <c r="XBQ287" s="1636"/>
      <c r="XBR287" s="1636"/>
      <c r="XBS287" s="1636"/>
      <c r="XBT287" s="1636"/>
      <c r="XBU287" s="1636"/>
      <c r="XBV287" s="1636"/>
      <c r="XBW287" s="1636"/>
      <c r="XBX287" s="1636"/>
      <c r="XBY287" s="1636"/>
      <c r="XBZ287" s="1636"/>
      <c r="XCA287" s="1636"/>
      <c r="XCB287" s="1636"/>
      <c r="XCC287" s="1636"/>
      <c r="XCD287" s="1636"/>
      <c r="XCE287" s="1636"/>
      <c r="XCF287" s="1636"/>
      <c r="XCG287" s="1636"/>
      <c r="XCH287" s="1636"/>
      <c r="XCI287" s="1636"/>
      <c r="XCJ287" s="1636"/>
      <c r="XCK287" s="1636"/>
      <c r="XCL287" s="1636"/>
      <c r="XCM287" s="1636"/>
      <c r="XCN287" s="1636"/>
      <c r="XCO287" s="1636"/>
      <c r="XCP287" s="1636"/>
      <c r="XCQ287" s="1636"/>
      <c r="XCR287" s="1636"/>
      <c r="XCS287" s="1636"/>
      <c r="XCT287" s="1636"/>
      <c r="XCU287" s="1636"/>
      <c r="XCV287" s="1636"/>
      <c r="XCW287" s="1636"/>
      <c r="XCX287" s="1636"/>
      <c r="XCY287" s="1636"/>
      <c r="XCZ287" s="1636"/>
      <c r="XDA287" s="1636"/>
      <c r="XDB287" s="1636"/>
      <c r="XDC287" s="1636"/>
      <c r="XDD287" s="1636"/>
      <c r="XDE287" s="1636"/>
      <c r="XDF287" s="1636"/>
      <c r="XDG287" s="1636"/>
      <c r="XDH287" s="1636"/>
      <c r="XDI287" s="1636"/>
      <c r="XDJ287" s="1636"/>
      <c r="XDK287" s="1636"/>
      <c r="XDL287" s="1636"/>
      <c r="XDM287" s="1636"/>
      <c r="XDN287" s="1636"/>
      <c r="XDO287" s="1636"/>
      <c r="XDP287" s="1636"/>
      <c r="XDQ287" s="1636"/>
      <c r="XDR287" s="1636"/>
      <c r="XDS287" s="1636"/>
      <c r="XDT287" s="1636"/>
      <c r="XDU287" s="1636"/>
      <c r="XDV287" s="1636"/>
      <c r="XDW287" s="1636"/>
      <c r="XDX287" s="1636"/>
      <c r="XDY287" s="1636"/>
      <c r="XDZ287" s="1636"/>
      <c r="XEA287" s="1636"/>
      <c r="XEB287" s="1636"/>
      <c r="XEC287" s="1636"/>
      <c r="XED287" s="1636"/>
      <c r="XEE287" s="1636"/>
      <c r="XEF287" s="1636"/>
      <c r="XEG287" s="1636"/>
      <c r="XEH287" s="1636"/>
      <c r="XEI287" s="1636"/>
      <c r="XEJ287" s="1636"/>
      <c r="XEK287" s="1636"/>
      <c r="XEL287" s="1636"/>
      <c r="XEM287" s="1636"/>
      <c r="XEN287" s="1636"/>
      <c r="XEO287" s="1636"/>
      <c r="XEP287" s="1636"/>
      <c r="XEQ287" s="1636"/>
      <c r="XER287" s="1636"/>
      <c r="XES287" s="1636"/>
      <c r="XET287" s="1636"/>
      <c r="XEU287" s="1636"/>
      <c r="XEV287" s="1636"/>
      <c r="XEW287" s="1636"/>
      <c r="XEX287" s="1636"/>
      <c r="XEY287" s="1636"/>
      <c r="XEZ287" s="1636"/>
      <c r="XFA287" s="1636"/>
    </row>
    <row r="288" spans="1:16381" s="247" customFormat="1" ht="15" customHeight="1" x14ac:dyDescent="0.25">
      <c r="A288" s="812"/>
      <c r="B288" s="1130" t="s">
        <v>1005</v>
      </c>
      <c r="C288" s="2010" t="s">
        <v>14</v>
      </c>
      <c r="D288" s="1993" t="str">
        <f>CONCATENATE("Col ", LEFT(ADDRESS(ROW('CCR and CVA'!C57),COLUMN('CCR and CVA'!C57),4), 1))</f>
        <v>Col C</v>
      </c>
      <c r="E288" s="1993" t="str">
        <f>CONCATENATE("Col ", LEFT(ADDRESS(ROW('CCR and CVA'!D57),COLUMN('CCR and CVA'!D57),4), 1))</f>
        <v>Col D</v>
      </c>
      <c r="F288" s="1993" t="str">
        <f>CONCATENATE("Col ", LEFT(ADDRESS(ROW('CCR and CVA'!E57),COLUMN('CCR and CVA'!E57),4), 1))</f>
        <v>Col E</v>
      </c>
      <c r="G288" s="1993" t="str">
        <f>CONCATENATE("Col ", LEFT(ADDRESS(ROW('CCR and CVA'!F57),COLUMN('CCR and CVA'!F57),4), 1))</f>
        <v>Col F</v>
      </c>
      <c r="H288" s="1993" t="str">
        <f>CONCATENATE("Col ", LEFT(ADDRESS(ROW('CCR and CVA'!G57),COLUMN('CCR and CVA'!G57),4), 1))</f>
        <v>Col G</v>
      </c>
      <c r="I288" s="1980" t="str">
        <f>CONCATENATE("Col ", LEFT(ADDRESS(ROW('CCR and CVA'!H57),COLUMN('CCR and CVA'!H57),4), 1))</f>
        <v>Col H</v>
      </c>
      <c r="J288" s="2183" t="s">
        <v>1750</v>
      </c>
      <c r="K288" s="730"/>
      <c r="L288" s="730"/>
      <c r="M288" s="730"/>
      <c r="N288" s="730"/>
      <c r="O288" s="730"/>
      <c r="P288" s="730"/>
      <c r="Q288" s="730"/>
      <c r="R288" s="730"/>
      <c r="S288" s="730"/>
      <c r="T288" s="730"/>
      <c r="U288" s="730"/>
      <c r="V288" s="730"/>
      <c r="W288" s="730"/>
      <c r="X288" s="730"/>
      <c r="Y288" s="730"/>
      <c r="Z288" s="730"/>
      <c r="AA288" s="730"/>
      <c r="AB288" s="730"/>
      <c r="AC288" s="730"/>
      <c r="AD288" s="730"/>
      <c r="AE288" s="730"/>
      <c r="AF288" s="730"/>
      <c r="AG288" s="730"/>
      <c r="AH288" s="730"/>
      <c r="AI288" s="730"/>
      <c r="AJ288" s="730"/>
      <c r="AK288" s="730"/>
      <c r="AL288" s="730"/>
      <c r="AM288" s="730"/>
      <c r="AN288" s="811"/>
      <c r="AO288" s="730"/>
      <c r="AP288" s="730"/>
      <c r="AQ288" s="730"/>
      <c r="AR288" s="730"/>
      <c r="AS288" s="730"/>
      <c r="AT288" s="730"/>
      <c r="AU288" s="730"/>
      <c r="AV288" s="730"/>
      <c r="AW288" s="730"/>
      <c r="AX288" s="730"/>
      <c r="AY288" s="730"/>
      <c r="AZ288" s="730"/>
      <c r="BA288" s="730"/>
      <c r="BB288" s="730"/>
      <c r="BC288" s="730"/>
      <c r="BD288" s="730"/>
      <c r="BE288" s="730"/>
      <c r="BF288" s="730"/>
      <c r="BG288" s="730"/>
      <c r="BH288" s="730"/>
      <c r="BI288" s="730"/>
      <c r="BJ288" s="730"/>
      <c r="BK288" s="730"/>
      <c r="BL288" s="730"/>
      <c r="BM288" s="730"/>
      <c r="BN288" s="730"/>
      <c r="BO288" s="730"/>
      <c r="BP288" s="730"/>
      <c r="BQ288" s="730"/>
      <c r="BR288" s="730"/>
      <c r="BS288" s="730"/>
      <c r="BT288" s="730"/>
      <c r="BU288" s="730"/>
      <c r="BV288" s="730"/>
      <c r="BW288" s="730"/>
      <c r="BX288" s="730"/>
      <c r="BY288" s="730"/>
      <c r="BZ288" s="730"/>
      <c r="CA288" s="730"/>
      <c r="CB288" s="730"/>
      <c r="CC288" s="730"/>
      <c r="CD288" s="730"/>
      <c r="CE288" s="730"/>
      <c r="CF288" s="730"/>
      <c r="CG288" s="730"/>
      <c r="CH288" s="730"/>
      <c r="CI288" s="730"/>
      <c r="CJ288" s="730"/>
      <c r="CK288" s="730"/>
      <c r="CL288" s="730"/>
      <c r="CM288" s="730"/>
      <c r="CN288" s="730"/>
      <c r="CO288" s="730"/>
      <c r="CP288" s="730"/>
      <c r="CQ288" s="730"/>
      <c r="CR288" s="730"/>
      <c r="CS288" s="730"/>
      <c r="CT288" s="730"/>
      <c r="CU288" s="730"/>
      <c r="CV288" s="730"/>
      <c r="CW288" s="730"/>
      <c r="CX288" s="730"/>
      <c r="CY288" s="730"/>
      <c r="CZ288" s="730"/>
      <c r="DA288" s="730"/>
      <c r="DB288" s="730"/>
      <c r="DC288" s="730"/>
      <c r="DD288" s="730"/>
      <c r="DE288" s="730"/>
      <c r="DF288" s="730"/>
      <c r="DG288" s="730"/>
      <c r="DH288" s="730"/>
      <c r="DI288" s="730"/>
      <c r="DJ288" s="730"/>
      <c r="DK288" s="730"/>
      <c r="DL288" s="730"/>
      <c r="DM288" s="730"/>
      <c r="DN288" s="730"/>
      <c r="DO288" s="730"/>
      <c r="DP288" s="730"/>
      <c r="DQ288" s="730"/>
      <c r="DR288" s="730"/>
      <c r="DS288" s="730"/>
      <c r="DT288" s="730"/>
      <c r="DU288" s="730"/>
      <c r="DV288" s="730"/>
      <c r="DW288" s="730"/>
      <c r="DX288" s="730"/>
      <c r="DY288" s="730"/>
      <c r="DZ288" s="730"/>
      <c r="EA288" s="730"/>
      <c r="EB288" s="730"/>
      <c r="EC288" s="730"/>
      <c r="ED288" s="730"/>
      <c r="EE288" s="730"/>
      <c r="EF288" s="730"/>
      <c r="EG288" s="730"/>
      <c r="EH288" s="730"/>
      <c r="EI288" s="730"/>
      <c r="EJ288" s="730"/>
      <c r="EK288" s="730"/>
      <c r="EL288" s="730"/>
      <c r="EM288" s="730"/>
      <c r="EN288" s="730"/>
      <c r="EO288" s="730"/>
      <c r="EP288" s="730"/>
      <c r="EQ288" s="730"/>
      <c r="ER288" s="730"/>
      <c r="ES288" s="730"/>
      <c r="ET288" s="730"/>
      <c r="EU288" s="730"/>
      <c r="EV288" s="730"/>
      <c r="EW288" s="730"/>
      <c r="EX288" s="730"/>
      <c r="EY288" s="730"/>
      <c r="EZ288" s="730"/>
      <c r="FA288" s="730"/>
      <c r="FB288" s="730"/>
      <c r="FC288" s="730"/>
      <c r="FD288" s="730"/>
      <c r="FE288" s="730"/>
      <c r="FF288" s="730"/>
      <c r="FG288" s="730"/>
      <c r="FH288" s="730"/>
      <c r="FI288" s="730"/>
      <c r="FJ288" s="730"/>
      <c r="FK288" s="730"/>
      <c r="FL288" s="730"/>
      <c r="FM288" s="730"/>
      <c r="FN288" s="730"/>
      <c r="FO288" s="730"/>
      <c r="FP288" s="730"/>
      <c r="FQ288" s="730"/>
      <c r="FR288" s="730"/>
      <c r="FS288" s="730"/>
      <c r="FT288" s="730"/>
      <c r="FU288" s="730"/>
      <c r="FV288" s="730"/>
      <c r="FW288" s="730"/>
      <c r="FX288" s="730"/>
      <c r="FY288" s="730"/>
      <c r="FZ288" s="730"/>
      <c r="GA288" s="730"/>
      <c r="GB288" s="730"/>
      <c r="GC288" s="730"/>
      <c r="GD288" s="730"/>
      <c r="GE288" s="730"/>
      <c r="GF288" s="730"/>
      <c r="GG288" s="730"/>
      <c r="GH288" s="730"/>
      <c r="GI288" s="730"/>
      <c r="GJ288" s="730"/>
      <c r="GK288" s="730"/>
      <c r="GL288" s="730"/>
      <c r="GM288" s="730"/>
      <c r="GN288" s="730"/>
      <c r="GO288" s="730"/>
      <c r="GP288" s="730"/>
      <c r="GQ288" s="730"/>
      <c r="GR288" s="730"/>
      <c r="GS288" s="730"/>
      <c r="GT288" s="730"/>
      <c r="GU288" s="730"/>
      <c r="GV288" s="730"/>
      <c r="GW288" s="730"/>
      <c r="GX288" s="730"/>
      <c r="GY288" s="730"/>
      <c r="GZ288" s="730"/>
      <c r="HA288" s="730"/>
      <c r="HB288" s="730"/>
      <c r="HC288" s="730"/>
      <c r="HD288" s="730"/>
      <c r="HE288" s="730"/>
      <c r="HF288" s="730"/>
      <c r="HG288" s="730"/>
      <c r="HH288" s="730"/>
      <c r="HI288" s="730"/>
      <c r="HJ288" s="730"/>
      <c r="HK288" s="730"/>
      <c r="HL288" s="730"/>
      <c r="HM288" s="730"/>
      <c r="HN288" s="730"/>
      <c r="HO288" s="730"/>
      <c r="HP288" s="730"/>
      <c r="HQ288" s="730"/>
      <c r="HR288" s="730"/>
      <c r="HS288" s="730"/>
      <c r="HT288" s="730"/>
      <c r="HU288" s="730"/>
      <c r="HV288" s="730"/>
      <c r="HW288" s="730"/>
      <c r="HX288" s="730"/>
      <c r="HY288" s="730"/>
      <c r="HZ288" s="730"/>
      <c r="IA288" s="730"/>
      <c r="IB288" s="730"/>
      <c r="IC288" s="730"/>
      <c r="ID288" s="730"/>
      <c r="IE288" s="730"/>
      <c r="IF288" s="730"/>
      <c r="IG288" s="730"/>
      <c r="IH288" s="730"/>
      <c r="II288" s="730"/>
      <c r="IJ288" s="730"/>
      <c r="IK288" s="730"/>
      <c r="IL288" s="730"/>
      <c r="IM288" s="730"/>
      <c r="IN288" s="730"/>
      <c r="IO288" s="730"/>
      <c r="IP288" s="730"/>
      <c r="IQ288" s="730"/>
      <c r="IR288" s="730"/>
      <c r="IS288" s="730"/>
      <c r="IT288" s="730"/>
      <c r="IU288" s="730"/>
      <c r="IV288" s="730"/>
      <c r="IW288" s="730"/>
      <c r="IX288" s="730"/>
      <c r="IY288" s="730"/>
      <c r="IZ288" s="730"/>
      <c r="JA288" s="730"/>
      <c r="JB288" s="730"/>
      <c r="JC288" s="730"/>
      <c r="JD288" s="730"/>
      <c r="JE288" s="730"/>
      <c r="JF288" s="730"/>
      <c r="JG288" s="730"/>
      <c r="JH288" s="730"/>
      <c r="JI288" s="730"/>
      <c r="JJ288" s="730"/>
      <c r="JK288" s="730"/>
      <c r="JL288" s="730"/>
      <c r="JM288" s="730"/>
      <c r="JN288" s="730"/>
      <c r="JO288" s="730"/>
      <c r="JP288" s="730"/>
      <c r="JQ288" s="730"/>
      <c r="JR288" s="730"/>
      <c r="JS288" s="730"/>
      <c r="JT288" s="730"/>
      <c r="JU288" s="730"/>
      <c r="JV288" s="730"/>
      <c r="JW288" s="730"/>
      <c r="JX288" s="730"/>
      <c r="JY288" s="730"/>
      <c r="JZ288" s="730"/>
      <c r="KA288" s="730"/>
      <c r="KB288" s="730"/>
      <c r="KC288" s="730"/>
      <c r="KD288" s="730"/>
      <c r="KE288" s="730"/>
      <c r="KF288" s="730"/>
      <c r="KG288" s="730"/>
      <c r="KH288" s="730"/>
      <c r="KI288" s="730"/>
      <c r="KJ288" s="730"/>
      <c r="KK288" s="730"/>
      <c r="KL288" s="730"/>
      <c r="KM288" s="730"/>
      <c r="KN288" s="730"/>
      <c r="KO288" s="730"/>
      <c r="KP288" s="730"/>
      <c r="KQ288" s="730"/>
      <c r="KR288" s="730"/>
      <c r="KS288" s="730"/>
      <c r="KT288" s="730"/>
      <c r="KU288" s="730"/>
      <c r="KV288" s="730"/>
      <c r="KW288" s="730"/>
      <c r="KX288" s="730"/>
      <c r="KY288" s="730"/>
      <c r="KZ288" s="730"/>
      <c r="LA288" s="730"/>
      <c r="LB288" s="730"/>
      <c r="LC288" s="730"/>
      <c r="LD288" s="730"/>
      <c r="LE288" s="730"/>
      <c r="LF288" s="730"/>
      <c r="LG288" s="730"/>
      <c r="LH288" s="730"/>
      <c r="LI288" s="730"/>
      <c r="LJ288" s="730"/>
      <c r="LK288" s="730"/>
      <c r="LL288" s="730"/>
      <c r="LM288" s="730"/>
      <c r="LN288" s="730"/>
      <c r="LO288" s="730"/>
      <c r="LP288" s="730"/>
      <c r="LQ288" s="730"/>
      <c r="LR288" s="730"/>
      <c r="LS288" s="730"/>
      <c r="LT288" s="730"/>
      <c r="LU288" s="730"/>
      <c r="LV288" s="730"/>
      <c r="LW288" s="730"/>
      <c r="LX288" s="730"/>
      <c r="LY288" s="730"/>
      <c r="LZ288" s="730"/>
      <c r="MA288" s="730"/>
      <c r="MB288" s="730"/>
      <c r="MC288" s="730"/>
      <c r="MD288" s="730"/>
      <c r="ME288" s="730"/>
      <c r="MF288" s="730"/>
      <c r="MG288" s="730"/>
      <c r="MH288" s="730"/>
      <c r="MI288" s="730"/>
      <c r="MJ288" s="730"/>
      <c r="MK288" s="730"/>
      <c r="ML288" s="730"/>
      <c r="MM288" s="730"/>
      <c r="MN288" s="730"/>
      <c r="MO288" s="730"/>
      <c r="MP288" s="730"/>
      <c r="MQ288" s="730"/>
      <c r="MR288" s="730"/>
      <c r="MS288" s="730"/>
      <c r="MT288" s="730"/>
      <c r="MU288" s="730"/>
      <c r="MV288" s="730"/>
      <c r="MW288" s="730"/>
      <c r="MX288" s="730"/>
      <c r="MY288" s="730"/>
      <c r="MZ288" s="730"/>
      <c r="NA288" s="730"/>
      <c r="NB288" s="730"/>
      <c r="NC288" s="730"/>
      <c r="ND288" s="730"/>
      <c r="NE288" s="730"/>
      <c r="NF288" s="730"/>
      <c r="NG288" s="730"/>
      <c r="NH288" s="730"/>
      <c r="NI288" s="730"/>
      <c r="NJ288" s="730"/>
      <c r="NK288" s="730"/>
      <c r="NL288" s="730"/>
      <c r="NM288" s="730"/>
      <c r="NN288" s="730"/>
      <c r="NO288" s="730"/>
      <c r="NP288" s="730"/>
      <c r="NQ288" s="730"/>
      <c r="NR288" s="730"/>
      <c r="NS288" s="730"/>
      <c r="NT288" s="730"/>
      <c r="NU288" s="730"/>
      <c r="NV288" s="730"/>
      <c r="NW288" s="730"/>
      <c r="NX288" s="730"/>
      <c r="NY288" s="730"/>
      <c r="NZ288" s="730"/>
      <c r="OA288" s="730"/>
      <c r="OB288" s="730"/>
      <c r="OC288" s="730"/>
      <c r="OD288" s="730"/>
      <c r="OE288" s="730"/>
      <c r="OF288" s="730"/>
      <c r="OG288" s="730"/>
      <c r="OH288" s="730"/>
      <c r="OI288" s="730"/>
      <c r="OJ288" s="730"/>
      <c r="OK288" s="730"/>
      <c r="OL288" s="730"/>
      <c r="OM288" s="730"/>
      <c r="ON288" s="730"/>
      <c r="OO288" s="730"/>
      <c r="OP288" s="730"/>
      <c r="OQ288" s="730"/>
      <c r="OR288" s="730"/>
      <c r="OS288" s="730"/>
      <c r="OT288" s="730"/>
      <c r="OU288" s="730"/>
      <c r="OV288" s="730"/>
      <c r="OW288" s="730"/>
      <c r="OX288" s="730"/>
      <c r="OY288" s="730"/>
      <c r="OZ288" s="730"/>
      <c r="PA288" s="730"/>
      <c r="PB288" s="730"/>
      <c r="PC288" s="730"/>
      <c r="PD288" s="730"/>
      <c r="PE288" s="730"/>
      <c r="PF288" s="730"/>
      <c r="PG288" s="730"/>
      <c r="PH288" s="730"/>
      <c r="PI288" s="730"/>
      <c r="PJ288" s="730"/>
      <c r="PK288" s="730"/>
      <c r="PL288" s="730"/>
      <c r="PM288" s="730"/>
      <c r="PN288" s="730"/>
      <c r="PO288" s="730"/>
      <c r="PP288" s="730"/>
      <c r="PQ288" s="730"/>
      <c r="PR288" s="730"/>
      <c r="PS288" s="730"/>
      <c r="PT288" s="730"/>
      <c r="PU288" s="730"/>
      <c r="PV288" s="730"/>
      <c r="PW288" s="730"/>
      <c r="PX288" s="730"/>
      <c r="PY288" s="730"/>
      <c r="PZ288" s="730"/>
      <c r="QA288" s="730"/>
      <c r="QB288" s="730"/>
      <c r="QC288" s="730"/>
      <c r="QD288" s="730"/>
      <c r="QE288" s="730"/>
      <c r="QF288" s="730"/>
      <c r="QG288" s="730"/>
      <c r="QH288" s="730"/>
      <c r="QI288" s="730"/>
      <c r="QJ288" s="730"/>
      <c r="QK288" s="730"/>
      <c r="QL288" s="730"/>
      <c r="QM288" s="730"/>
      <c r="QN288" s="730"/>
      <c r="QO288" s="730"/>
      <c r="QP288" s="730"/>
      <c r="QQ288" s="730"/>
      <c r="QR288" s="730"/>
      <c r="QS288" s="730"/>
      <c r="QT288" s="730"/>
      <c r="QU288" s="730"/>
      <c r="QV288" s="730"/>
      <c r="QW288" s="730"/>
      <c r="QX288" s="730"/>
      <c r="QY288" s="730"/>
      <c r="QZ288" s="730"/>
      <c r="RA288" s="730"/>
      <c r="RB288" s="730"/>
      <c r="RC288" s="730"/>
      <c r="RD288" s="730"/>
      <c r="RE288" s="730"/>
      <c r="RF288" s="730"/>
      <c r="RG288" s="730"/>
      <c r="RH288" s="730"/>
      <c r="RI288" s="730"/>
      <c r="RJ288" s="730"/>
      <c r="RK288" s="730"/>
      <c r="RL288" s="730"/>
      <c r="RM288" s="730"/>
      <c r="RN288" s="730"/>
      <c r="RO288" s="730"/>
      <c r="RP288" s="730"/>
      <c r="RQ288" s="730"/>
      <c r="RR288" s="730"/>
      <c r="RS288" s="730"/>
      <c r="RT288" s="730"/>
      <c r="RU288" s="730"/>
      <c r="RV288" s="730"/>
      <c r="RW288" s="730"/>
      <c r="RX288" s="730"/>
      <c r="RY288" s="730"/>
      <c r="RZ288" s="730"/>
      <c r="SA288" s="730"/>
      <c r="SB288" s="730"/>
      <c r="SC288" s="730"/>
      <c r="SD288" s="730"/>
      <c r="SE288" s="730"/>
      <c r="SF288" s="730"/>
      <c r="SG288" s="730"/>
      <c r="SH288" s="730"/>
      <c r="SI288" s="730"/>
      <c r="SJ288" s="730"/>
      <c r="SK288" s="730"/>
      <c r="SL288" s="730"/>
      <c r="SM288" s="730"/>
      <c r="SN288" s="730"/>
      <c r="SO288" s="730"/>
      <c r="SP288" s="730"/>
      <c r="SQ288" s="730"/>
      <c r="SR288" s="730"/>
      <c r="SS288" s="730"/>
      <c r="ST288" s="730"/>
      <c r="SU288" s="730"/>
      <c r="SV288" s="730"/>
      <c r="SW288" s="730"/>
      <c r="SX288" s="730"/>
      <c r="SY288" s="730"/>
      <c r="SZ288" s="730"/>
      <c r="TA288" s="730"/>
      <c r="TB288" s="730"/>
      <c r="TC288" s="730"/>
      <c r="TD288" s="730"/>
      <c r="TE288" s="730"/>
      <c r="TF288" s="730"/>
      <c r="TG288" s="730"/>
      <c r="TH288" s="730"/>
      <c r="TI288" s="730"/>
      <c r="TJ288" s="730"/>
      <c r="TK288" s="730"/>
      <c r="TL288" s="730"/>
      <c r="TM288" s="730"/>
      <c r="TN288" s="730"/>
      <c r="TO288" s="730"/>
      <c r="TP288" s="730"/>
      <c r="TQ288" s="730"/>
      <c r="TR288" s="730"/>
      <c r="TS288" s="730"/>
      <c r="TT288" s="730"/>
      <c r="TU288" s="730"/>
      <c r="TV288" s="730"/>
      <c r="TW288" s="730"/>
      <c r="TX288" s="730"/>
      <c r="TY288" s="730"/>
      <c r="TZ288" s="730"/>
      <c r="UA288" s="730"/>
      <c r="UB288" s="730"/>
      <c r="UC288" s="730"/>
      <c r="UD288" s="730"/>
      <c r="UE288" s="730"/>
      <c r="UF288" s="730"/>
      <c r="UG288" s="730"/>
      <c r="UH288" s="730"/>
      <c r="UI288" s="730"/>
      <c r="UJ288" s="730"/>
      <c r="UK288" s="730"/>
      <c r="UL288" s="730"/>
      <c r="UM288" s="730"/>
      <c r="UN288" s="730"/>
      <c r="UO288" s="730"/>
      <c r="UP288" s="730"/>
      <c r="UQ288" s="730"/>
      <c r="UR288" s="730"/>
      <c r="US288" s="730"/>
      <c r="UT288" s="730"/>
      <c r="UU288" s="730"/>
      <c r="UV288" s="730"/>
      <c r="UW288" s="730"/>
      <c r="UX288" s="730"/>
      <c r="UY288" s="730"/>
      <c r="UZ288" s="730"/>
      <c r="VA288" s="730"/>
      <c r="VB288" s="730"/>
      <c r="VC288" s="730"/>
      <c r="VD288" s="730"/>
      <c r="VE288" s="730"/>
      <c r="VF288" s="730"/>
      <c r="VG288" s="730"/>
      <c r="VH288" s="730"/>
      <c r="VI288" s="730"/>
      <c r="VJ288" s="730"/>
      <c r="VK288" s="730"/>
      <c r="VL288" s="730"/>
      <c r="VM288" s="730"/>
      <c r="VN288" s="730"/>
      <c r="VO288" s="730"/>
      <c r="VP288" s="730"/>
      <c r="VQ288" s="730"/>
      <c r="VR288" s="730"/>
      <c r="VS288" s="730"/>
      <c r="VT288" s="730"/>
      <c r="VU288" s="730"/>
      <c r="VV288" s="730"/>
      <c r="VW288" s="730"/>
      <c r="VX288" s="730"/>
      <c r="VY288" s="730"/>
      <c r="VZ288" s="730"/>
      <c r="WA288" s="730"/>
      <c r="WB288" s="730"/>
      <c r="WC288" s="730"/>
      <c r="WD288" s="730"/>
      <c r="WE288" s="730"/>
      <c r="WF288" s="730"/>
      <c r="WG288" s="730"/>
      <c r="WH288" s="730"/>
      <c r="WI288" s="730"/>
      <c r="WJ288" s="730"/>
      <c r="WK288" s="730"/>
      <c r="WL288" s="730"/>
      <c r="WM288" s="730"/>
      <c r="WN288" s="730"/>
      <c r="WO288" s="730"/>
      <c r="WP288" s="730"/>
      <c r="WQ288" s="730"/>
      <c r="WR288" s="730"/>
      <c r="WS288" s="730"/>
      <c r="WT288" s="730"/>
      <c r="WU288" s="730"/>
      <c r="WV288" s="730"/>
      <c r="WW288" s="730"/>
      <c r="WX288" s="730"/>
      <c r="WY288" s="730"/>
      <c r="WZ288" s="730"/>
      <c r="XA288" s="730"/>
      <c r="XB288" s="730"/>
      <c r="XC288" s="730"/>
      <c r="XD288" s="730"/>
      <c r="XE288" s="730"/>
      <c r="XF288" s="730"/>
      <c r="XG288" s="730"/>
      <c r="XH288" s="730"/>
      <c r="XI288" s="730"/>
      <c r="XJ288" s="730"/>
      <c r="XK288" s="730"/>
      <c r="XL288" s="730"/>
      <c r="XM288" s="730"/>
      <c r="XN288" s="730"/>
      <c r="XO288" s="730"/>
      <c r="XP288" s="730"/>
      <c r="XQ288" s="730"/>
      <c r="XR288" s="730"/>
      <c r="XS288" s="730"/>
      <c r="XT288" s="730"/>
      <c r="XU288" s="730"/>
      <c r="XV288" s="730"/>
      <c r="XW288" s="730"/>
      <c r="XX288" s="730"/>
      <c r="XY288" s="730"/>
      <c r="XZ288" s="730"/>
      <c r="YA288" s="730"/>
      <c r="YB288" s="730"/>
      <c r="YC288" s="730"/>
      <c r="YD288" s="730"/>
      <c r="YE288" s="730"/>
      <c r="YF288" s="730"/>
      <c r="YG288" s="730"/>
      <c r="YH288" s="730"/>
      <c r="YI288" s="730"/>
      <c r="YJ288" s="730"/>
      <c r="YK288" s="730"/>
      <c r="YL288" s="730"/>
      <c r="YM288" s="730"/>
      <c r="YN288" s="730"/>
      <c r="YO288" s="730"/>
      <c r="YP288" s="730"/>
      <c r="YQ288" s="730"/>
      <c r="YR288" s="730"/>
      <c r="YS288" s="730"/>
      <c r="YT288" s="730"/>
      <c r="YU288" s="730"/>
      <c r="YV288" s="730"/>
      <c r="YW288" s="730"/>
      <c r="YX288" s="730"/>
      <c r="YY288" s="730"/>
      <c r="YZ288" s="730"/>
      <c r="ZA288" s="730"/>
      <c r="ZB288" s="730"/>
      <c r="ZC288" s="730"/>
      <c r="ZD288" s="730"/>
      <c r="ZE288" s="730"/>
      <c r="ZF288" s="730"/>
      <c r="ZG288" s="730"/>
      <c r="ZH288" s="730"/>
      <c r="ZI288" s="730"/>
      <c r="ZJ288" s="730"/>
      <c r="ZK288" s="730"/>
      <c r="ZL288" s="730"/>
      <c r="ZM288" s="730"/>
      <c r="ZN288" s="730"/>
      <c r="ZO288" s="730"/>
      <c r="ZP288" s="730"/>
      <c r="ZQ288" s="730"/>
      <c r="ZR288" s="730"/>
      <c r="ZS288" s="730"/>
      <c r="ZT288" s="730"/>
      <c r="ZU288" s="730"/>
      <c r="ZV288" s="730"/>
      <c r="ZW288" s="730"/>
      <c r="ZX288" s="730"/>
      <c r="ZY288" s="730"/>
      <c r="ZZ288" s="730"/>
      <c r="AAA288" s="730"/>
      <c r="AAB288" s="730"/>
      <c r="AAC288" s="730"/>
      <c r="AAD288" s="730"/>
      <c r="AAE288" s="730"/>
      <c r="AAF288" s="730"/>
      <c r="AAG288" s="730"/>
      <c r="AAH288" s="730"/>
      <c r="AAI288" s="730"/>
      <c r="AAJ288" s="730"/>
      <c r="AAK288" s="730"/>
      <c r="AAL288" s="730"/>
      <c r="AAM288" s="730"/>
      <c r="AAN288" s="730"/>
      <c r="AAO288" s="730"/>
      <c r="AAP288" s="730"/>
      <c r="AAQ288" s="730"/>
      <c r="AAR288" s="730"/>
      <c r="AAS288" s="730"/>
      <c r="AAT288" s="730"/>
      <c r="AAU288" s="730"/>
      <c r="AAV288" s="730"/>
      <c r="AAW288" s="730"/>
      <c r="AAX288" s="730"/>
      <c r="AAY288" s="730"/>
      <c r="AAZ288" s="730"/>
      <c r="ABA288" s="730"/>
      <c r="ABB288" s="730"/>
      <c r="ABC288" s="730"/>
      <c r="ABD288" s="730"/>
      <c r="ABE288" s="730"/>
      <c r="ABF288" s="730"/>
      <c r="ABG288" s="730"/>
      <c r="ABH288" s="730"/>
      <c r="ABI288" s="730"/>
      <c r="ABJ288" s="730"/>
      <c r="ABK288" s="730"/>
      <c r="ABL288" s="730"/>
      <c r="ABM288" s="730"/>
      <c r="ABN288" s="730"/>
      <c r="ABO288" s="730"/>
      <c r="ABP288" s="730"/>
      <c r="ABQ288" s="730"/>
      <c r="ABR288" s="730"/>
      <c r="ABS288" s="730"/>
      <c r="ABT288" s="730"/>
      <c r="ABU288" s="730"/>
      <c r="ABV288" s="730"/>
      <c r="ABW288" s="730"/>
      <c r="ABX288" s="730"/>
      <c r="ABY288" s="730"/>
      <c r="ABZ288" s="730"/>
      <c r="ACA288" s="730"/>
      <c r="ACB288" s="730"/>
      <c r="ACC288" s="730"/>
      <c r="ACD288" s="730"/>
      <c r="ACE288" s="730"/>
      <c r="ACF288" s="730"/>
      <c r="ACG288" s="730"/>
      <c r="ACH288" s="730"/>
      <c r="ACI288" s="730"/>
      <c r="ACJ288" s="730"/>
      <c r="ACK288" s="730"/>
      <c r="ACL288" s="730"/>
      <c r="ACM288" s="730"/>
      <c r="ACN288" s="730"/>
      <c r="ACO288" s="730"/>
      <c r="ACP288" s="730"/>
      <c r="ACQ288" s="730"/>
      <c r="ACR288" s="730"/>
      <c r="ACS288" s="730"/>
      <c r="ACT288" s="730"/>
      <c r="ACU288" s="730"/>
      <c r="ACV288" s="730"/>
      <c r="ACW288" s="730"/>
      <c r="ACX288" s="730"/>
      <c r="ACY288" s="730"/>
      <c r="ACZ288" s="730"/>
      <c r="ADA288" s="730"/>
      <c r="ADB288" s="730"/>
      <c r="ADC288" s="730"/>
      <c r="ADD288" s="730"/>
      <c r="ADE288" s="730"/>
      <c r="ADF288" s="730"/>
      <c r="ADG288" s="730"/>
      <c r="ADH288" s="730"/>
      <c r="ADI288" s="730"/>
      <c r="ADJ288" s="730"/>
      <c r="ADK288" s="730"/>
      <c r="ADL288" s="730"/>
      <c r="ADM288" s="730"/>
      <c r="ADN288" s="730"/>
      <c r="ADO288" s="730"/>
      <c r="ADP288" s="730"/>
      <c r="ADQ288" s="730"/>
      <c r="ADR288" s="730"/>
      <c r="ADS288" s="730"/>
      <c r="ADT288" s="730"/>
      <c r="ADU288" s="730"/>
      <c r="ADV288" s="730"/>
      <c r="ADW288" s="730"/>
      <c r="ADX288" s="730"/>
      <c r="ADY288" s="730"/>
      <c r="ADZ288" s="730"/>
      <c r="AEA288" s="730"/>
      <c r="AEB288" s="730"/>
      <c r="AEC288" s="730"/>
      <c r="AED288" s="730"/>
      <c r="AEE288" s="730"/>
      <c r="AEF288" s="730"/>
      <c r="AEG288" s="730"/>
      <c r="AEH288" s="730"/>
      <c r="AEI288" s="730"/>
      <c r="AEJ288" s="730"/>
      <c r="AEK288" s="730"/>
      <c r="AEL288" s="730"/>
      <c r="AEM288" s="730"/>
      <c r="AEN288" s="730"/>
      <c r="AEO288" s="730"/>
      <c r="AEP288" s="730"/>
      <c r="AEQ288" s="730"/>
      <c r="AER288" s="730"/>
      <c r="AES288" s="730"/>
      <c r="AET288" s="730"/>
      <c r="AEU288" s="730"/>
      <c r="AEV288" s="730"/>
      <c r="AEW288" s="730"/>
      <c r="AEX288" s="730"/>
      <c r="AEY288" s="730"/>
      <c r="AEZ288" s="730"/>
      <c r="AFA288" s="730"/>
      <c r="AFB288" s="730"/>
      <c r="AFC288" s="730"/>
      <c r="AFD288" s="730"/>
      <c r="AFE288" s="730"/>
      <c r="AFF288" s="730"/>
      <c r="AFG288" s="730"/>
      <c r="AFH288" s="730"/>
      <c r="AFI288" s="730"/>
      <c r="AFJ288" s="730"/>
      <c r="AFK288" s="730"/>
      <c r="AFL288" s="730"/>
      <c r="AFM288" s="730"/>
      <c r="AFN288" s="730"/>
      <c r="AFO288" s="730"/>
      <c r="AFP288" s="730"/>
      <c r="AFQ288" s="730"/>
      <c r="AFR288" s="730"/>
      <c r="AFS288" s="730"/>
      <c r="AFT288" s="730"/>
      <c r="AFU288" s="730"/>
      <c r="AFV288" s="730"/>
      <c r="AFW288" s="730"/>
      <c r="AFX288" s="730"/>
      <c r="AFY288" s="730"/>
      <c r="AFZ288" s="730"/>
      <c r="AGA288" s="730"/>
      <c r="AGB288" s="730"/>
      <c r="AGC288" s="730"/>
      <c r="AGD288" s="730"/>
      <c r="AGE288" s="730"/>
      <c r="AGF288" s="730"/>
      <c r="AGG288" s="730"/>
      <c r="AGH288" s="730"/>
      <c r="AGI288" s="730"/>
      <c r="AGJ288" s="730"/>
      <c r="AGK288" s="730"/>
      <c r="AGL288" s="730"/>
      <c r="AGM288" s="730"/>
      <c r="AGN288" s="730"/>
      <c r="AGO288" s="730"/>
      <c r="AGP288" s="730"/>
      <c r="AGQ288" s="730"/>
      <c r="AGR288" s="730"/>
      <c r="AGS288" s="730"/>
      <c r="AGT288" s="730"/>
      <c r="AGU288" s="730"/>
      <c r="AGV288" s="730"/>
      <c r="AGW288" s="730"/>
      <c r="AGX288" s="730"/>
      <c r="AGY288" s="730"/>
      <c r="AGZ288" s="730"/>
      <c r="AHA288" s="730"/>
      <c r="AHB288" s="730"/>
      <c r="AHC288" s="730"/>
      <c r="AHD288" s="730"/>
      <c r="AHE288" s="730"/>
      <c r="AHF288" s="730"/>
      <c r="AHG288" s="730"/>
      <c r="AHH288" s="730"/>
      <c r="AHI288" s="730"/>
      <c r="AHJ288" s="730"/>
      <c r="AHK288" s="730"/>
      <c r="AHL288" s="730"/>
      <c r="AHM288" s="730"/>
      <c r="AHN288" s="730"/>
      <c r="AHO288" s="730"/>
      <c r="AHP288" s="730"/>
      <c r="AHQ288" s="730"/>
      <c r="AHR288" s="730"/>
      <c r="AHS288" s="730"/>
      <c r="AHT288" s="730"/>
      <c r="AHU288" s="730"/>
      <c r="AHV288" s="730"/>
      <c r="AHW288" s="730"/>
      <c r="AHX288" s="730"/>
      <c r="AHY288" s="730"/>
      <c r="AHZ288" s="730"/>
      <c r="AIA288" s="730"/>
      <c r="AIB288" s="730"/>
      <c r="AIC288" s="730"/>
      <c r="AID288" s="730"/>
      <c r="AIE288" s="730"/>
      <c r="AIF288" s="730"/>
      <c r="AIG288" s="730"/>
      <c r="AIH288" s="730"/>
      <c r="AII288" s="730"/>
      <c r="AIJ288" s="730"/>
      <c r="AIK288" s="730"/>
      <c r="AIL288" s="730"/>
      <c r="AIM288" s="730"/>
      <c r="AIN288" s="730"/>
      <c r="AIO288" s="730"/>
      <c r="AIP288" s="730"/>
      <c r="AIQ288" s="730"/>
      <c r="AIR288" s="730"/>
      <c r="AIS288" s="730"/>
      <c r="AIT288" s="730"/>
      <c r="AIU288" s="730"/>
      <c r="AIV288" s="730"/>
      <c r="AIW288" s="730"/>
      <c r="AIX288" s="730"/>
      <c r="AIY288" s="730"/>
      <c r="AIZ288" s="730"/>
      <c r="AJA288" s="730"/>
      <c r="AJB288" s="730"/>
      <c r="AJC288" s="730"/>
      <c r="AJD288" s="730"/>
      <c r="AJE288" s="730"/>
      <c r="AJF288" s="730"/>
      <c r="AJG288" s="730"/>
      <c r="AJH288" s="730"/>
      <c r="AJI288" s="730"/>
      <c r="AJJ288" s="730"/>
      <c r="AJK288" s="730"/>
      <c r="AJL288" s="730"/>
      <c r="AJM288" s="730"/>
      <c r="AJN288" s="730"/>
      <c r="AJO288" s="730"/>
      <c r="AJP288" s="730"/>
      <c r="AJQ288" s="730"/>
      <c r="AJR288" s="730"/>
      <c r="AJS288" s="730"/>
      <c r="AJT288" s="730"/>
      <c r="AJU288" s="730"/>
      <c r="AJV288" s="730"/>
      <c r="AJW288" s="730"/>
      <c r="AJX288" s="730"/>
      <c r="AJY288" s="730"/>
      <c r="AJZ288" s="730"/>
      <c r="AKA288" s="730"/>
      <c r="AKB288" s="730"/>
      <c r="AKC288" s="730"/>
      <c r="AKD288" s="730"/>
      <c r="AKE288" s="730"/>
      <c r="AKF288" s="730"/>
      <c r="AKG288" s="730"/>
      <c r="AKH288" s="730"/>
      <c r="AKI288" s="730"/>
      <c r="AKJ288" s="730"/>
      <c r="AKK288" s="730"/>
      <c r="AKL288" s="730"/>
      <c r="AKM288" s="730"/>
      <c r="AKN288" s="730"/>
      <c r="AKO288" s="730"/>
      <c r="AKP288" s="730"/>
      <c r="AKQ288" s="730"/>
      <c r="AKR288" s="730"/>
      <c r="AKS288" s="730"/>
      <c r="AKT288" s="730"/>
      <c r="AKU288" s="730"/>
      <c r="AKV288" s="730"/>
      <c r="AKW288" s="730"/>
      <c r="AKX288" s="730"/>
      <c r="AKY288" s="730"/>
      <c r="AKZ288" s="730"/>
      <c r="ALA288" s="730"/>
      <c r="ALB288" s="730"/>
      <c r="ALC288" s="730"/>
      <c r="ALD288" s="730"/>
      <c r="ALE288" s="730"/>
      <c r="ALF288" s="730"/>
      <c r="ALG288" s="730"/>
      <c r="ALH288" s="730"/>
      <c r="ALI288" s="730"/>
      <c r="ALJ288" s="730"/>
      <c r="ALK288" s="730"/>
      <c r="ALL288" s="730"/>
      <c r="ALM288" s="730"/>
      <c r="ALN288" s="730"/>
      <c r="ALO288" s="730"/>
      <c r="ALP288" s="730"/>
      <c r="ALQ288" s="730"/>
      <c r="ALR288" s="730"/>
      <c r="ALS288" s="730"/>
      <c r="ALT288" s="730"/>
      <c r="ALU288" s="730"/>
      <c r="ALV288" s="730"/>
      <c r="ALW288" s="730"/>
      <c r="ALX288" s="730"/>
      <c r="ALY288" s="730"/>
      <c r="ALZ288" s="730"/>
      <c r="AMA288" s="730"/>
      <c r="AMB288" s="730"/>
      <c r="AMC288" s="730"/>
      <c r="AMD288" s="730"/>
      <c r="AME288" s="730"/>
      <c r="AMF288" s="730"/>
      <c r="AMG288" s="730"/>
      <c r="AMH288" s="730"/>
      <c r="AMI288" s="730"/>
      <c r="AMJ288" s="730"/>
      <c r="AMK288" s="730"/>
      <c r="AML288" s="730"/>
      <c r="AMM288" s="730"/>
      <c r="AMN288" s="730"/>
      <c r="AMO288" s="730"/>
      <c r="AMP288" s="730"/>
      <c r="AMQ288" s="730"/>
      <c r="AMR288" s="730"/>
      <c r="AMS288" s="730"/>
      <c r="AMT288" s="730"/>
      <c r="AMU288" s="730"/>
      <c r="AMV288" s="730"/>
      <c r="AMW288" s="730"/>
      <c r="AMX288" s="730"/>
      <c r="AMY288" s="730"/>
      <c r="AMZ288" s="730"/>
      <c r="ANA288" s="730"/>
      <c r="ANB288" s="730"/>
      <c r="ANC288" s="730"/>
      <c r="AND288" s="730"/>
      <c r="ANE288" s="730"/>
      <c r="ANF288" s="730"/>
      <c r="ANG288" s="730"/>
      <c r="ANH288" s="730"/>
      <c r="ANI288" s="730"/>
      <c r="ANJ288" s="730"/>
      <c r="ANK288" s="730"/>
      <c r="ANL288" s="730"/>
      <c r="ANM288" s="730"/>
      <c r="ANN288" s="730"/>
      <c r="ANO288" s="730"/>
      <c r="ANP288" s="730"/>
      <c r="ANQ288" s="730"/>
      <c r="ANR288" s="730"/>
      <c r="ANS288" s="730"/>
      <c r="ANT288" s="730"/>
      <c r="ANU288" s="730"/>
      <c r="ANV288" s="730"/>
      <c r="ANW288" s="730"/>
      <c r="ANX288" s="730"/>
      <c r="ANY288" s="730"/>
      <c r="ANZ288" s="730"/>
      <c r="AOA288" s="730"/>
      <c r="AOB288" s="730"/>
      <c r="AOC288" s="730"/>
      <c r="AOD288" s="730"/>
      <c r="AOE288" s="730"/>
      <c r="AOF288" s="730"/>
      <c r="AOG288" s="730"/>
      <c r="AOH288" s="730"/>
      <c r="AOI288" s="730"/>
      <c r="AOJ288" s="730"/>
      <c r="AOK288" s="730"/>
      <c r="AOL288" s="730"/>
      <c r="AOM288" s="730"/>
      <c r="AON288" s="730"/>
      <c r="AOO288" s="730"/>
      <c r="AOP288" s="730"/>
      <c r="AOQ288" s="730"/>
      <c r="AOR288" s="730"/>
      <c r="AOS288" s="730"/>
      <c r="AOT288" s="730"/>
      <c r="AOU288" s="730"/>
      <c r="AOV288" s="730"/>
      <c r="AOW288" s="730"/>
      <c r="AOX288" s="730"/>
      <c r="AOY288" s="730"/>
      <c r="AOZ288" s="730"/>
      <c r="APA288" s="730"/>
      <c r="APB288" s="730"/>
      <c r="APC288" s="730"/>
      <c r="APD288" s="730"/>
      <c r="APE288" s="730"/>
      <c r="APF288" s="730"/>
      <c r="APG288" s="730"/>
      <c r="APH288" s="730"/>
      <c r="API288" s="730"/>
      <c r="APJ288" s="730"/>
      <c r="APK288" s="730"/>
      <c r="APL288" s="730"/>
      <c r="APM288" s="730"/>
      <c r="APN288" s="730"/>
      <c r="APO288" s="730"/>
      <c r="APP288" s="730"/>
      <c r="APQ288" s="730"/>
      <c r="APR288" s="730"/>
      <c r="APS288" s="730"/>
      <c r="APT288" s="730"/>
      <c r="APU288" s="730"/>
      <c r="APV288" s="730"/>
      <c r="APW288" s="730"/>
      <c r="APX288" s="730"/>
      <c r="APY288" s="730"/>
      <c r="APZ288" s="730"/>
      <c r="AQA288" s="730"/>
      <c r="AQB288" s="730"/>
      <c r="AQC288" s="730"/>
      <c r="AQD288" s="730"/>
      <c r="AQE288" s="730"/>
      <c r="AQF288" s="730"/>
      <c r="AQG288" s="730"/>
      <c r="AQH288" s="730"/>
      <c r="AQI288" s="730"/>
      <c r="AQJ288" s="730"/>
      <c r="AQK288" s="730"/>
      <c r="AQL288" s="730"/>
      <c r="AQM288" s="730"/>
      <c r="AQN288" s="730"/>
      <c r="AQO288" s="730"/>
      <c r="AQP288" s="730"/>
      <c r="AQQ288" s="730"/>
      <c r="AQR288" s="730"/>
      <c r="AQS288" s="730"/>
      <c r="AQT288" s="730"/>
      <c r="AQU288" s="730"/>
      <c r="AQV288" s="730"/>
      <c r="AQW288" s="730"/>
      <c r="AQX288" s="730"/>
      <c r="AQY288" s="730"/>
      <c r="AQZ288" s="730"/>
      <c r="ARA288" s="730"/>
      <c r="ARB288" s="730"/>
      <c r="ARC288" s="730"/>
      <c r="ARD288" s="730"/>
      <c r="ARE288" s="730"/>
      <c r="ARF288" s="730"/>
      <c r="ARG288" s="730"/>
      <c r="ARH288" s="730"/>
      <c r="ARI288" s="730"/>
      <c r="ARJ288" s="730"/>
      <c r="ARK288" s="730"/>
      <c r="ARL288" s="730"/>
      <c r="ARM288" s="730"/>
      <c r="ARN288" s="730"/>
      <c r="ARO288" s="730"/>
      <c r="ARP288" s="730"/>
      <c r="ARQ288" s="730"/>
      <c r="ARR288" s="730"/>
      <c r="ARS288" s="730"/>
      <c r="ART288" s="730"/>
      <c r="ARU288" s="730"/>
      <c r="ARV288" s="730"/>
      <c r="ARW288" s="730"/>
      <c r="ARX288" s="730"/>
      <c r="ARY288" s="730"/>
      <c r="ARZ288" s="730"/>
      <c r="ASA288" s="730"/>
      <c r="ASB288" s="730"/>
      <c r="ASC288" s="730"/>
      <c r="ASD288" s="730"/>
      <c r="ASE288" s="730"/>
      <c r="ASF288" s="730"/>
      <c r="ASG288" s="730"/>
      <c r="ASH288" s="730"/>
      <c r="ASI288" s="730"/>
      <c r="ASJ288" s="730"/>
      <c r="ASK288" s="730"/>
      <c r="ASL288" s="730"/>
      <c r="ASM288" s="730"/>
      <c r="ASN288" s="730"/>
      <c r="ASO288" s="730"/>
      <c r="ASP288" s="730"/>
      <c r="ASQ288" s="730"/>
      <c r="ASR288" s="730"/>
      <c r="ASS288" s="730"/>
      <c r="AST288" s="730"/>
      <c r="ASU288" s="730"/>
      <c r="ASV288" s="730"/>
      <c r="ASW288" s="730"/>
      <c r="ASX288" s="730"/>
      <c r="ASY288" s="730"/>
      <c r="ASZ288" s="730"/>
      <c r="ATA288" s="730"/>
      <c r="ATB288" s="730"/>
      <c r="ATC288" s="730"/>
      <c r="ATD288" s="730"/>
      <c r="ATE288" s="730"/>
      <c r="ATF288" s="730"/>
      <c r="ATG288" s="730"/>
      <c r="ATH288" s="730"/>
      <c r="ATI288" s="730"/>
      <c r="ATJ288" s="730"/>
      <c r="ATK288" s="730"/>
      <c r="ATL288" s="730"/>
      <c r="ATM288" s="730"/>
      <c r="ATN288" s="730"/>
      <c r="ATO288" s="730"/>
      <c r="ATP288" s="730"/>
      <c r="ATQ288" s="730"/>
      <c r="ATR288" s="730"/>
      <c r="ATS288" s="730"/>
      <c r="ATT288" s="730"/>
      <c r="ATU288" s="730"/>
      <c r="ATV288" s="730"/>
      <c r="ATW288" s="730"/>
      <c r="ATX288" s="730"/>
      <c r="ATY288" s="730"/>
      <c r="ATZ288" s="730"/>
      <c r="AUA288" s="730"/>
      <c r="AUB288" s="730"/>
      <c r="AUC288" s="730"/>
      <c r="AUD288" s="730"/>
      <c r="AUE288" s="730"/>
      <c r="AUF288" s="730"/>
      <c r="AUG288" s="730"/>
      <c r="AUH288" s="730"/>
      <c r="AUI288" s="730"/>
      <c r="AUJ288" s="730"/>
      <c r="AUK288" s="730"/>
      <c r="AUL288" s="730"/>
      <c r="AUM288" s="730"/>
      <c r="AUN288" s="730"/>
      <c r="AUO288" s="730"/>
      <c r="AUP288" s="730"/>
      <c r="AUQ288" s="730"/>
      <c r="AUR288" s="730"/>
      <c r="AUS288" s="730"/>
      <c r="AUT288" s="730"/>
      <c r="AUU288" s="730"/>
      <c r="AUV288" s="730"/>
      <c r="AUW288" s="730"/>
      <c r="AUX288" s="730"/>
      <c r="AUY288" s="730"/>
      <c r="AUZ288" s="730"/>
      <c r="AVA288" s="730"/>
      <c r="AVB288" s="730"/>
      <c r="AVC288" s="730"/>
      <c r="AVD288" s="730"/>
      <c r="AVE288" s="730"/>
      <c r="AVF288" s="730"/>
      <c r="AVG288" s="730"/>
      <c r="AVH288" s="730"/>
      <c r="AVI288" s="730"/>
      <c r="AVJ288" s="730"/>
      <c r="AVK288" s="730"/>
      <c r="AVL288" s="730"/>
      <c r="AVM288" s="730"/>
      <c r="AVN288" s="730"/>
      <c r="AVO288" s="730"/>
      <c r="AVP288" s="730"/>
      <c r="AVQ288" s="730"/>
      <c r="AVR288" s="730"/>
      <c r="AVS288" s="730"/>
      <c r="AVT288" s="730"/>
      <c r="AVU288" s="730"/>
      <c r="AVV288" s="730"/>
      <c r="AVW288" s="730"/>
      <c r="AVX288" s="730"/>
      <c r="AVY288" s="730"/>
      <c r="AVZ288" s="730"/>
      <c r="AWA288" s="730"/>
      <c r="AWB288" s="730"/>
      <c r="AWC288" s="730"/>
      <c r="AWD288" s="730"/>
      <c r="AWE288" s="730"/>
      <c r="AWF288" s="730"/>
      <c r="AWG288" s="730"/>
      <c r="AWH288" s="730"/>
      <c r="AWI288" s="730"/>
      <c r="AWJ288" s="730"/>
      <c r="AWK288" s="730"/>
      <c r="AWL288" s="730"/>
      <c r="AWM288" s="730"/>
      <c r="AWN288" s="730"/>
      <c r="AWO288" s="730"/>
      <c r="AWP288" s="730"/>
      <c r="AWQ288" s="730"/>
      <c r="AWR288" s="730"/>
      <c r="AWS288" s="730"/>
      <c r="AWT288" s="730"/>
      <c r="AWU288" s="730"/>
      <c r="AWV288" s="730"/>
      <c r="AWW288" s="730"/>
      <c r="AWX288" s="730"/>
      <c r="AWY288" s="730"/>
      <c r="AWZ288" s="730"/>
      <c r="AXA288" s="730"/>
      <c r="AXB288" s="730"/>
      <c r="AXC288" s="730"/>
      <c r="AXD288" s="730"/>
      <c r="AXE288" s="730"/>
      <c r="AXF288" s="730"/>
      <c r="AXG288" s="730"/>
      <c r="AXH288" s="730"/>
      <c r="AXI288" s="730"/>
      <c r="AXJ288" s="730"/>
      <c r="AXK288" s="730"/>
      <c r="AXL288" s="730"/>
      <c r="AXM288" s="730"/>
      <c r="AXN288" s="730"/>
      <c r="AXO288" s="730"/>
      <c r="AXP288" s="730"/>
      <c r="AXQ288" s="730"/>
      <c r="AXR288" s="730"/>
      <c r="AXS288" s="730"/>
      <c r="AXT288" s="730"/>
      <c r="AXU288" s="730"/>
      <c r="AXV288" s="730"/>
      <c r="AXW288" s="730"/>
      <c r="AXX288" s="730"/>
      <c r="AXY288" s="730"/>
      <c r="AXZ288" s="730"/>
      <c r="AYA288" s="730"/>
      <c r="AYB288" s="730"/>
      <c r="AYC288" s="730"/>
      <c r="AYD288" s="730"/>
      <c r="AYE288" s="730"/>
      <c r="AYF288" s="730"/>
      <c r="AYG288" s="730"/>
      <c r="AYH288" s="730"/>
      <c r="AYI288" s="730"/>
      <c r="AYJ288" s="730"/>
      <c r="AYK288" s="730"/>
      <c r="AYL288" s="730"/>
      <c r="AYM288" s="730"/>
      <c r="AYN288" s="730"/>
      <c r="AYO288" s="730"/>
      <c r="AYP288" s="730"/>
      <c r="AYQ288" s="730"/>
      <c r="AYR288" s="730"/>
      <c r="AYS288" s="730"/>
      <c r="AYT288" s="730"/>
      <c r="AYU288" s="730"/>
      <c r="AYV288" s="730"/>
      <c r="AYW288" s="730"/>
      <c r="AYX288" s="730"/>
      <c r="AYY288" s="730"/>
      <c r="AYZ288" s="730"/>
      <c r="AZA288" s="730"/>
      <c r="AZB288" s="730"/>
      <c r="AZC288" s="730"/>
      <c r="AZD288" s="730"/>
      <c r="AZE288" s="730"/>
      <c r="AZF288" s="730"/>
      <c r="AZG288" s="730"/>
      <c r="AZH288" s="730"/>
      <c r="AZI288" s="730"/>
      <c r="AZJ288" s="730"/>
      <c r="AZK288" s="730"/>
      <c r="AZL288" s="730"/>
      <c r="AZM288" s="730"/>
      <c r="AZN288" s="730"/>
      <c r="AZO288" s="730"/>
      <c r="AZP288" s="730"/>
      <c r="AZQ288" s="730"/>
      <c r="AZR288" s="730"/>
      <c r="AZS288" s="730"/>
      <c r="AZT288" s="730"/>
      <c r="AZU288" s="730"/>
      <c r="AZV288" s="730"/>
      <c r="AZW288" s="730"/>
      <c r="AZX288" s="730"/>
      <c r="AZY288" s="730"/>
      <c r="AZZ288" s="730"/>
      <c r="BAA288" s="730"/>
      <c r="BAB288" s="730"/>
      <c r="BAC288" s="730"/>
      <c r="BAD288" s="730"/>
      <c r="BAE288" s="730"/>
      <c r="BAF288" s="730"/>
      <c r="BAG288" s="730"/>
      <c r="BAH288" s="730"/>
      <c r="BAI288" s="730"/>
      <c r="BAJ288" s="730"/>
      <c r="BAK288" s="730"/>
      <c r="BAL288" s="730"/>
      <c r="BAM288" s="730"/>
      <c r="BAN288" s="730"/>
      <c r="BAO288" s="730"/>
      <c r="BAP288" s="730"/>
      <c r="BAQ288" s="730"/>
      <c r="BAR288" s="730"/>
      <c r="BAS288" s="730"/>
      <c r="BAT288" s="730"/>
      <c r="BAU288" s="730"/>
      <c r="BAV288" s="730"/>
      <c r="BAW288" s="730"/>
      <c r="BAX288" s="730"/>
      <c r="BAY288" s="730"/>
      <c r="BAZ288" s="730"/>
      <c r="BBA288" s="730"/>
      <c r="BBB288" s="730"/>
      <c r="BBC288" s="730"/>
      <c r="BBD288" s="730"/>
      <c r="BBE288" s="730"/>
      <c r="BBF288" s="730"/>
      <c r="BBG288" s="730"/>
      <c r="BBH288" s="730"/>
      <c r="BBI288" s="730"/>
      <c r="BBJ288" s="730"/>
      <c r="BBK288" s="730"/>
      <c r="BBL288" s="730"/>
      <c r="BBM288" s="730"/>
      <c r="BBN288" s="730"/>
      <c r="BBO288" s="730"/>
      <c r="BBP288" s="730"/>
      <c r="BBQ288" s="730"/>
      <c r="BBR288" s="730"/>
      <c r="BBS288" s="730"/>
      <c r="BBT288" s="730"/>
      <c r="BBU288" s="730"/>
      <c r="BBV288" s="730"/>
      <c r="BBW288" s="730"/>
      <c r="BBX288" s="730"/>
      <c r="BBY288" s="730"/>
      <c r="BBZ288" s="730"/>
      <c r="BCA288" s="730"/>
      <c r="BCB288" s="730"/>
      <c r="BCC288" s="730"/>
      <c r="BCD288" s="730"/>
      <c r="BCE288" s="730"/>
      <c r="BCF288" s="730"/>
      <c r="BCG288" s="730"/>
      <c r="BCH288" s="730"/>
      <c r="BCI288" s="730"/>
      <c r="BCJ288" s="730"/>
      <c r="BCK288" s="730"/>
      <c r="BCL288" s="730"/>
      <c r="BCM288" s="730"/>
      <c r="BCN288" s="730"/>
      <c r="BCO288" s="730"/>
      <c r="BCP288" s="730"/>
      <c r="BCQ288" s="730"/>
      <c r="BCR288" s="730"/>
      <c r="BCS288" s="730"/>
      <c r="BCT288" s="730"/>
      <c r="BCU288" s="730"/>
      <c r="BCV288" s="730"/>
      <c r="BCW288" s="730"/>
      <c r="BCX288" s="730"/>
      <c r="BCY288" s="730"/>
      <c r="BCZ288" s="730"/>
      <c r="BDA288" s="730"/>
      <c r="BDB288" s="730"/>
      <c r="BDC288" s="730"/>
      <c r="BDD288" s="730"/>
      <c r="BDE288" s="730"/>
      <c r="BDF288" s="730"/>
      <c r="BDG288" s="730"/>
      <c r="BDH288" s="730"/>
      <c r="BDI288" s="730"/>
      <c r="BDJ288" s="730"/>
      <c r="BDK288" s="730"/>
      <c r="BDL288" s="730"/>
      <c r="BDM288" s="730"/>
      <c r="BDN288" s="730"/>
      <c r="BDO288" s="730"/>
      <c r="BDP288" s="730"/>
      <c r="BDQ288" s="730"/>
      <c r="BDR288" s="730"/>
      <c r="BDS288" s="730"/>
      <c r="BDT288" s="730"/>
      <c r="BDU288" s="730"/>
      <c r="BDV288" s="730"/>
      <c r="BDW288" s="730"/>
      <c r="BDX288" s="730"/>
      <c r="BDY288" s="730"/>
      <c r="BDZ288" s="730"/>
      <c r="BEA288" s="730"/>
      <c r="BEB288" s="730"/>
      <c r="BEC288" s="730"/>
      <c r="BED288" s="730"/>
      <c r="BEE288" s="730"/>
      <c r="BEF288" s="730"/>
      <c r="BEG288" s="730"/>
      <c r="BEH288" s="730"/>
      <c r="BEI288" s="730"/>
      <c r="BEJ288" s="730"/>
      <c r="BEK288" s="730"/>
      <c r="BEL288" s="730"/>
      <c r="BEM288" s="730"/>
      <c r="BEN288" s="730"/>
      <c r="BEO288" s="730"/>
      <c r="BEP288" s="730"/>
      <c r="BEQ288" s="730"/>
      <c r="BER288" s="730"/>
      <c r="BES288" s="730"/>
      <c r="BET288" s="730"/>
      <c r="BEU288" s="730"/>
      <c r="BEV288" s="730"/>
      <c r="BEW288" s="730"/>
      <c r="BEX288" s="730"/>
      <c r="BEY288" s="730"/>
      <c r="BEZ288" s="730"/>
      <c r="BFA288" s="730"/>
      <c r="BFB288" s="730"/>
      <c r="BFC288" s="730"/>
      <c r="BFD288" s="730"/>
      <c r="BFE288" s="730"/>
      <c r="BFF288" s="730"/>
      <c r="BFG288" s="730"/>
      <c r="BFH288" s="730"/>
      <c r="BFI288" s="730"/>
      <c r="BFJ288" s="730"/>
      <c r="BFK288" s="730"/>
      <c r="BFL288" s="730"/>
      <c r="BFM288" s="730"/>
      <c r="BFN288" s="730"/>
      <c r="BFO288" s="730"/>
      <c r="BFP288" s="730"/>
      <c r="BFQ288" s="730"/>
      <c r="BFR288" s="730"/>
      <c r="BFS288" s="730"/>
      <c r="BFT288" s="730"/>
      <c r="BFU288" s="730"/>
      <c r="BFV288" s="730"/>
      <c r="BFW288" s="730"/>
      <c r="BFX288" s="730"/>
      <c r="BFY288" s="730"/>
      <c r="BFZ288" s="730"/>
      <c r="BGA288" s="730"/>
      <c r="BGB288" s="730"/>
      <c r="BGC288" s="730"/>
      <c r="BGD288" s="730"/>
      <c r="BGE288" s="730"/>
      <c r="BGF288" s="730"/>
      <c r="BGG288" s="730"/>
      <c r="BGH288" s="730"/>
      <c r="BGI288" s="730"/>
      <c r="BGJ288" s="730"/>
      <c r="BGK288" s="730"/>
      <c r="BGL288" s="730"/>
      <c r="BGM288" s="730"/>
      <c r="BGN288" s="730"/>
      <c r="BGO288" s="730"/>
      <c r="BGP288" s="730"/>
      <c r="BGQ288" s="730"/>
      <c r="BGR288" s="730"/>
      <c r="BGS288" s="730"/>
      <c r="BGT288" s="730"/>
      <c r="BGU288" s="730"/>
      <c r="BGV288" s="730"/>
      <c r="BGW288" s="730"/>
      <c r="BGX288" s="730"/>
      <c r="BGY288" s="730"/>
      <c r="BGZ288" s="730"/>
      <c r="BHA288" s="730"/>
      <c r="BHB288" s="730"/>
      <c r="BHC288" s="730"/>
      <c r="BHD288" s="730"/>
      <c r="BHE288" s="730"/>
      <c r="BHF288" s="730"/>
      <c r="BHG288" s="730"/>
      <c r="BHH288" s="730"/>
      <c r="BHI288" s="730"/>
      <c r="BHJ288" s="730"/>
      <c r="BHK288" s="730"/>
      <c r="BHL288" s="730"/>
      <c r="BHM288" s="730"/>
      <c r="BHN288" s="730"/>
      <c r="BHO288" s="730"/>
      <c r="BHP288" s="730"/>
      <c r="BHQ288" s="730"/>
      <c r="BHR288" s="730"/>
      <c r="BHS288" s="730"/>
      <c r="BHT288" s="730"/>
      <c r="BHU288" s="730"/>
      <c r="BHV288" s="730"/>
      <c r="BHW288" s="730"/>
      <c r="BHX288" s="730"/>
      <c r="BHY288" s="730"/>
      <c r="BHZ288" s="730"/>
      <c r="BIA288" s="730"/>
      <c r="BIB288" s="730"/>
      <c r="BIC288" s="730"/>
      <c r="BID288" s="730"/>
      <c r="BIE288" s="730"/>
      <c r="BIF288" s="730"/>
      <c r="BIG288" s="730"/>
      <c r="BIH288" s="730"/>
      <c r="BII288" s="730"/>
      <c r="BIJ288" s="730"/>
      <c r="BIK288" s="730"/>
      <c r="BIL288" s="730"/>
      <c r="BIM288" s="730"/>
      <c r="BIN288" s="730"/>
      <c r="BIO288" s="730"/>
      <c r="BIP288" s="730"/>
      <c r="BIQ288" s="730"/>
      <c r="BIR288" s="730"/>
      <c r="BIS288" s="730"/>
      <c r="BIT288" s="730"/>
      <c r="BIU288" s="730"/>
      <c r="BIV288" s="730"/>
      <c r="BIW288" s="730"/>
      <c r="BIX288" s="730"/>
      <c r="BIY288" s="730"/>
      <c r="BIZ288" s="730"/>
      <c r="BJA288" s="730"/>
      <c r="BJB288" s="730"/>
      <c r="BJC288" s="730"/>
      <c r="BJD288" s="730"/>
      <c r="BJE288" s="730"/>
      <c r="BJF288" s="730"/>
      <c r="BJG288" s="730"/>
      <c r="BJH288" s="730"/>
      <c r="BJI288" s="730"/>
      <c r="BJJ288" s="730"/>
      <c r="BJK288" s="730"/>
      <c r="BJL288" s="730"/>
      <c r="BJM288" s="730"/>
      <c r="BJN288" s="730"/>
      <c r="BJO288" s="730"/>
      <c r="BJP288" s="730"/>
      <c r="BJQ288" s="730"/>
      <c r="BJR288" s="730"/>
      <c r="BJS288" s="730"/>
      <c r="BJT288" s="730"/>
      <c r="BJU288" s="730"/>
      <c r="BJV288" s="730"/>
      <c r="BJW288" s="730"/>
      <c r="BJX288" s="730"/>
      <c r="BJY288" s="730"/>
      <c r="BJZ288" s="730"/>
      <c r="BKA288" s="730"/>
      <c r="BKB288" s="730"/>
      <c r="BKC288" s="730"/>
      <c r="BKD288" s="730"/>
      <c r="BKE288" s="730"/>
      <c r="BKF288" s="730"/>
      <c r="BKG288" s="730"/>
      <c r="BKH288" s="730"/>
      <c r="BKI288" s="730"/>
      <c r="BKJ288" s="730"/>
      <c r="BKK288" s="730"/>
      <c r="BKL288" s="730"/>
      <c r="BKM288" s="730"/>
      <c r="BKN288" s="730"/>
      <c r="BKO288" s="730"/>
      <c r="BKP288" s="730"/>
      <c r="BKQ288" s="730"/>
      <c r="BKR288" s="730"/>
      <c r="BKS288" s="730"/>
      <c r="BKT288" s="730"/>
      <c r="BKU288" s="730"/>
      <c r="BKV288" s="730"/>
      <c r="BKW288" s="730"/>
      <c r="BKX288" s="730"/>
      <c r="BKY288" s="730"/>
      <c r="BKZ288" s="730"/>
      <c r="BLA288" s="730"/>
      <c r="BLB288" s="730"/>
      <c r="BLC288" s="730"/>
      <c r="BLD288" s="730"/>
      <c r="BLE288" s="730"/>
      <c r="BLF288" s="730"/>
      <c r="BLG288" s="730"/>
      <c r="BLH288" s="730"/>
      <c r="BLI288" s="730"/>
      <c r="BLJ288" s="730"/>
      <c r="BLK288" s="730"/>
      <c r="BLL288" s="730"/>
      <c r="BLM288" s="730"/>
      <c r="BLN288" s="730"/>
      <c r="BLO288" s="730"/>
      <c r="BLP288" s="730"/>
      <c r="BLQ288" s="730"/>
      <c r="BLR288" s="730"/>
      <c r="BLS288" s="730"/>
      <c r="BLT288" s="730"/>
      <c r="BLU288" s="730"/>
      <c r="BLV288" s="730"/>
      <c r="BLW288" s="730"/>
      <c r="BLX288" s="730"/>
      <c r="BLY288" s="730"/>
      <c r="BLZ288" s="730"/>
      <c r="BMA288" s="730"/>
      <c r="BMB288" s="730"/>
      <c r="BMC288" s="730"/>
      <c r="BMD288" s="730"/>
      <c r="BME288" s="730"/>
      <c r="BMF288" s="730"/>
      <c r="BMG288" s="730"/>
      <c r="BMH288" s="730"/>
      <c r="BMI288" s="730"/>
      <c r="BMJ288" s="730"/>
      <c r="BMK288" s="730"/>
      <c r="BML288" s="730"/>
      <c r="BMM288" s="730"/>
      <c r="BMN288" s="730"/>
      <c r="BMO288" s="730"/>
      <c r="BMP288" s="730"/>
      <c r="BMQ288" s="730"/>
      <c r="BMR288" s="730"/>
      <c r="BMS288" s="730"/>
      <c r="BMT288" s="730"/>
      <c r="BMU288" s="730"/>
      <c r="BMV288" s="730"/>
      <c r="BMW288" s="730"/>
      <c r="BMX288" s="730"/>
      <c r="BMY288" s="730"/>
      <c r="BMZ288" s="730"/>
      <c r="BNA288" s="730"/>
      <c r="BNB288" s="730"/>
      <c r="BNC288" s="730"/>
      <c r="BND288" s="730"/>
      <c r="BNE288" s="730"/>
      <c r="BNF288" s="730"/>
      <c r="BNG288" s="730"/>
      <c r="BNH288" s="730"/>
      <c r="BNI288" s="730"/>
      <c r="BNJ288" s="730"/>
      <c r="BNK288" s="730"/>
      <c r="BNL288" s="730"/>
      <c r="BNM288" s="730"/>
      <c r="BNN288" s="730"/>
      <c r="BNO288" s="730"/>
      <c r="BNP288" s="730"/>
      <c r="BNQ288" s="730"/>
      <c r="BNR288" s="730"/>
      <c r="BNS288" s="730"/>
      <c r="BNT288" s="730"/>
      <c r="BNU288" s="730"/>
      <c r="BNV288" s="730"/>
      <c r="BNW288" s="730"/>
      <c r="BNX288" s="730"/>
      <c r="BNY288" s="730"/>
      <c r="BNZ288" s="730"/>
      <c r="BOA288" s="730"/>
      <c r="BOB288" s="730"/>
      <c r="BOC288" s="730"/>
      <c r="BOD288" s="730"/>
      <c r="BOE288" s="730"/>
      <c r="BOF288" s="730"/>
      <c r="BOG288" s="730"/>
      <c r="BOH288" s="730"/>
      <c r="BOI288" s="730"/>
      <c r="BOJ288" s="730"/>
      <c r="BOK288" s="730"/>
      <c r="BOL288" s="730"/>
      <c r="BOM288" s="730"/>
      <c r="BON288" s="730"/>
      <c r="BOO288" s="730"/>
      <c r="BOP288" s="730"/>
      <c r="BOQ288" s="730"/>
      <c r="BOR288" s="730"/>
      <c r="BOS288" s="730"/>
      <c r="BOT288" s="730"/>
      <c r="BOU288" s="730"/>
      <c r="BOV288" s="730"/>
      <c r="BOW288" s="730"/>
      <c r="BOX288" s="730"/>
      <c r="BOY288" s="730"/>
      <c r="BOZ288" s="730"/>
      <c r="BPA288" s="730"/>
      <c r="BPB288" s="730"/>
      <c r="BPC288" s="730"/>
      <c r="BPD288" s="730"/>
      <c r="BPE288" s="730"/>
      <c r="BPF288" s="730"/>
      <c r="BPG288" s="730"/>
      <c r="BPH288" s="730"/>
      <c r="BPI288" s="730"/>
      <c r="BPJ288" s="730"/>
      <c r="BPK288" s="730"/>
      <c r="BPL288" s="730"/>
      <c r="BPM288" s="730"/>
      <c r="BPN288" s="730"/>
      <c r="BPO288" s="730"/>
      <c r="BPP288" s="730"/>
      <c r="BPQ288" s="730"/>
      <c r="BPR288" s="730"/>
      <c r="BPS288" s="730"/>
      <c r="BPT288" s="730"/>
      <c r="BPU288" s="730"/>
      <c r="BPV288" s="730"/>
      <c r="BPW288" s="730"/>
      <c r="BPX288" s="730"/>
      <c r="BPY288" s="730"/>
      <c r="BPZ288" s="730"/>
      <c r="BQA288" s="730"/>
      <c r="BQB288" s="730"/>
      <c r="BQC288" s="730"/>
      <c r="BQD288" s="730"/>
      <c r="BQE288" s="730"/>
      <c r="BQF288" s="730"/>
      <c r="BQG288" s="730"/>
      <c r="BQH288" s="730"/>
      <c r="BQI288" s="730"/>
      <c r="BQJ288" s="730"/>
      <c r="BQK288" s="730"/>
      <c r="BQL288" s="730"/>
      <c r="BQM288" s="730"/>
      <c r="BQN288" s="730"/>
      <c r="BQO288" s="730"/>
      <c r="BQP288" s="730"/>
      <c r="BQQ288" s="730"/>
      <c r="BQR288" s="730"/>
      <c r="BQS288" s="730"/>
      <c r="BQT288" s="730"/>
      <c r="BQU288" s="730"/>
      <c r="BQV288" s="730"/>
      <c r="BQW288" s="730"/>
      <c r="BQX288" s="730"/>
      <c r="BQY288" s="730"/>
      <c r="BQZ288" s="730"/>
      <c r="BRA288" s="730"/>
      <c r="BRB288" s="730"/>
      <c r="BRC288" s="730"/>
      <c r="BRD288" s="730"/>
      <c r="BRE288" s="730"/>
      <c r="BRF288" s="730"/>
      <c r="BRG288" s="730"/>
      <c r="BRH288" s="730"/>
      <c r="BRI288" s="730"/>
      <c r="BRJ288" s="730"/>
      <c r="BRK288" s="730"/>
      <c r="BRL288" s="730"/>
      <c r="BRM288" s="730"/>
      <c r="BRN288" s="730"/>
      <c r="BRO288" s="730"/>
      <c r="BRP288" s="730"/>
      <c r="BRQ288" s="730"/>
      <c r="BRR288" s="730"/>
      <c r="BRS288" s="730"/>
      <c r="BRT288" s="730"/>
      <c r="BRU288" s="730"/>
      <c r="BRV288" s="730"/>
      <c r="BRW288" s="730"/>
      <c r="BRX288" s="730"/>
      <c r="BRY288" s="730"/>
      <c r="BRZ288" s="730"/>
      <c r="BSA288" s="730"/>
      <c r="BSB288" s="730"/>
      <c r="BSC288" s="730"/>
      <c r="BSD288" s="730"/>
      <c r="BSE288" s="730"/>
      <c r="BSF288" s="730"/>
      <c r="BSG288" s="730"/>
      <c r="BSH288" s="730"/>
      <c r="BSI288" s="730"/>
      <c r="BSJ288" s="730"/>
      <c r="BSK288" s="730"/>
      <c r="BSL288" s="730"/>
      <c r="BSM288" s="730"/>
      <c r="BSN288" s="730"/>
      <c r="BSO288" s="730"/>
      <c r="BSP288" s="730"/>
      <c r="BSQ288" s="730"/>
      <c r="BSR288" s="730"/>
      <c r="BSS288" s="730"/>
      <c r="BST288" s="730"/>
      <c r="BSU288" s="730"/>
      <c r="BSV288" s="730"/>
      <c r="BSW288" s="730"/>
      <c r="BSX288" s="730"/>
      <c r="BSY288" s="730"/>
      <c r="BSZ288" s="730"/>
      <c r="BTA288" s="730"/>
      <c r="BTB288" s="730"/>
      <c r="BTC288" s="730"/>
      <c r="BTD288" s="730"/>
      <c r="BTE288" s="730"/>
      <c r="BTF288" s="730"/>
      <c r="BTG288" s="730"/>
      <c r="BTH288" s="730"/>
      <c r="BTI288" s="730"/>
      <c r="BTJ288" s="730"/>
      <c r="BTK288" s="730"/>
      <c r="BTL288" s="730"/>
      <c r="BTM288" s="730"/>
      <c r="BTN288" s="730"/>
      <c r="BTO288" s="730"/>
      <c r="BTP288" s="730"/>
      <c r="BTQ288" s="730"/>
      <c r="BTR288" s="730"/>
      <c r="BTS288" s="730"/>
      <c r="BTT288" s="730"/>
      <c r="BTU288" s="730"/>
      <c r="BTV288" s="730"/>
      <c r="BTW288" s="730"/>
      <c r="BTX288" s="730"/>
      <c r="BTY288" s="730"/>
      <c r="BTZ288" s="730"/>
      <c r="BUA288" s="730"/>
      <c r="BUB288" s="730"/>
      <c r="BUC288" s="730"/>
      <c r="BUD288" s="730"/>
      <c r="BUE288" s="730"/>
      <c r="BUF288" s="730"/>
      <c r="BUG288" s="730"/>
      <c r="BUH288" s="730"/>
      <c r="BUI288" s="730"/>
      <c r="BUJ288" s="730"/>
      <c r="BUK288" s="730"/>
      <c r="BUL288" s="730"/>
      <c r="BUM288" s="730"/>
      <c r="BUN288" s="730"/>
      <c r="BUO288" s="730"/>
      <c r="BUP288" s="730"/>
      <c r="BUQ288" s="730"/>
      <c r="BUR288" s="730"/>
      <c r="BUS288" s="730"/>
      <c r="BUT288" s="730"/>
      <c r="BUU288" s="730"/>
      <c r="BUV288" s="730"/>
      <c r="BUW288" s="730"/>
      <c r="BUX288" s="730"/>
      <c r="BUY288" s="730"/>
      <c r="BUZ288" s="730"/>
      <c r="BVA288" s="730"/>
      <c r="BVB288" s="730"/>
      <c r="BVC288" s="730"/>
      <c r="BVD288" s="730"/>
      <c r="BVE288" s="730"/>
      <c r="BVF288" s="730"/>
      <c r="BVG288" s="730"/>
      <c r="BVH288" s="730"/>
      <c r="BVI288" s="730"/>
      <c r="BVJ288" s="730"/>
      <c r="BVK288" s="730"/>
      <c r="BVL288" s="730"/>
      <c r="BVM288" s="730"/>
      <c r="BVN288" s="730"/>
      <c r="BVO288" s="730"/>
      <c r="BVP288" s="730"/>
      <c r="BVQ288" s="730"/>
      <c r="BVR288" s="730"/>
      <c r="BVS288" s="730"/>
      <c r="BVT288" s="730"/>
      <c r="BVU288" s="730"/>
      <c r="BVV288" s="730"/>
      <c r="BVW288" s="730"/>
      <c r="BVX288" s="730"/>
      <c r="BVY288" s="730"/>
      <c r="BVZ288" s="730"/>
      <c r="BWA288" s="730"/>
      <c r="BWB288" s="730"/>
      <c r="BWC288" s="730"/>
      <c r="BWD288" s="730"/>
      <c r="BWE288" s="730"/>
      <c r="BWF288" s="730"/>
      <c r="BWG288" s="730"/>
      <c r="BWH288" s="730"/>
      <c r="BWI288" s="730"/>
      <c r="BWJ288" s="730"/>
      <c r="BWK288" s="730"/>
      <c r="BWL288" s="730"/>
      <c r="BWM288" s="730"/>
      <c r="BWN288" s="730"/>
      <c r="BWO288" s="730"/>
      <c r="BWP288" s="730"/>
      <c r="BWQ288" s="730"/>
      <c r="BWR288" s="730"/>
      <c r="BWS288" s="730"/>
      <c r="BWT288" s="730"/>
      <c r="BWU288" s="730"/>
      <c r="BWV288" s="730"/>
      <c r="BWW288" s="730"/>
      <c r="BWX288" s="730"/>
      <c r="BWY288" s="730"/>
      <c r="BWZ288" s="730"/>
      <c r="BXA288" s="730"/>
      <c r="BXB288" s="730"/>
      <c r="BXC288" s="730"/>
      <c r="BXD288" s="730"/>
      <c r="BXE288" s="730"/>
      <c r="BXF288" s="730"/>
      <c r="BXG288" s="730"/>
      <c r="BXH288" s="730"/>
      <c r="BXI288" s="730"/>
      <c r="BXJ288" s="730"/>
      <c r="BXK288" s="730"/>
      <c r="BXL288" s="730"/>
      <c r="BXM288" s="730"/>
      <c r="BXN288" s="730"/>
      <c r="BXO288" s="730"/>
      <c r="BXP288" s="730"/>
      <c r="BXQ288" s="730"/>
      <c r="BXR288" s="730"/>
      <c r="BXS288" s="730"/>
      <c r="BXT288" s="730"/>
      <c r="BXU288" s="730"/>
      <c r="BXV288" s="730"/>
      <c r="BXW288" s="730"/>
      <c r="BXX288" s="730"/>
      <c r="BXY288" s="730"/>
      <c r="BXZ288" s="730"/>
      <c r="BYA288" s="730"/>
      <c r="BYB288" s="730"/>
      <c r="BYC288" s="730"/>
      <c r="BYD288" s="730"/>
      <c r="BYE288" s="730"/>
      <c r="BYF288" s="730"/>
      <c r="BYG288" s="730"/>
      <c r="BYH288" s="730"/>
      <c r="BYI288" s="730"/>
      <c r="BYJ288" s="730"/>
      <c r="BYK288" s="730"/>
      <c r="BYL288" s="730"/>
      <c r="BYM288" s="730"/>
      <c r="BYN288" s="730"/>
      <c r="BYO288" s="730"/>
      <c r="BYP288" s="730"/>
      <c r="BYQ288" s="730"/>
      <c r="BYR288" s="730"/>
      <c r="BYS288" s="730"/>
      <c r="BYT288" s="730"/>
      <c r="BYU288" s="730"/>
      <c r="BYV288" s="730"/>
      <c r="BYW288" s="730"/>
      <c r="BYX288" s="730"/>
      <c r="BYY288" s="730"/>
      <c r="BYZ288" s="730"/>
      <c r="BZA288" s="730"/>
      <c r="BZB288" s="730"/>
      <c r="BZC288" s="730"/>
      <c r="BZD288" s="730"/>
      <c r="BZE288" s="730"/>
      <c r="BZF288" s="730"/>
      <c r="BZG288" s="730"/>
      <c r="BZH288" s="730"/>
      <c r="BZI288" s="730"/>
      <c r="BZJ288" s="730"/>
      <c r="BZK288" s="730"/>
      <c r="BZL288" s="730"/>
      <c r="BZM288" s="730"/>
      <c r="BZN288" s="730"/>
      <c r="BZO288" s="730"/>
      <c r="BZP288" s="730"/>
      <c r="BZQ288" s="730"/>
      <c r="BZR288" s="730"/>
      <c r="BZS288" s="730"/>
      <c r="BZT288" s="730"/>
      <c r="BZU288" s="730"/>
      <c r="BZV288" s="730"/>
      <c r="BZW288" s="730"/>
      <c r="BZX288" s="730"/>
      <c r="BZY288" s="730"/>
      <c r="BZZ288" s="730"/>
      <c r="CAA288" s="730"/>
      <c r="CAB288" s="730"/>
      <c r="CAC288" s="730"/>
      <c r="CAD288" s="730"/>
      <c r="CAE288" s="730"/>
      <c r="CAF288" s="730"/>
      <c r="CAG288" s="730"/>
      <c r="CAH288" s="730"/>
      <c r="CAI288" s="730"/>
      <c r="CAJ288" s="730"/>
      <c r="CAK288" s="730"/>
      <c r="CAL288" s="730"/>
      <c r="CAM288" s="730"/>
      <c r="CAN288" s="730"/>
      <c r="CAO288" s="730"/>
      <c r="CAP288" s="730"/>
      <c r="CAQ288" s="730"/>
      <c r="CAR288" s="730"/>
      <c r="CAS288" s="730"/>
      <c r="CAT288" s="730"/>
      <c r="CAU288" s="730"/>
      <c r="CAV288" s="730"/>
      <c r="CAW288" s="730"/>
      <c r="CAX288" s="730"/>
      <c r="CAY288" s="730"/>
      <c r="CAZ288" s="730"/>
      <c r="CBA288" s="730"/>
      <c r="CBB288" s="730"/>
      <c r="CBC288" s="730"/>
      <c r="CBD288" s="730"/>
      <c r="CBE288" s="730"/>
      <c r="CBF288" s="730"/>
      <c r="CBG288" s="730"/>
      <c r="CBH288" s="730"/>
      <c r="CBI288" s="730"/>
      <c r="CBJ288" s="730"/>
      <c r="CBK288" s="730"/>
      <c r="CBL288" s="730"/>
      <c r="CBM288" s="730"/>
      <c r="CBN288" s="730"/>
      <c r="CBO288" s="730"/>
      <c r="CBP288" s="730"/>
      <c r="CBQ288" s="730"/>
      <c r="CBR288" s="730"/>
      <c r="CBS288" s="730"/>
      <c r="CBT288" s="730"/>
      <c r="CBU288" s="730"/>
      <c r="CBV288" s="730"/>
      <c r="CBW288" s="730"/>
      <c r="CBX288" s="730"/>
      <c r="CBY288" s="730"/>
      <c r="CBZ288" s="730"/>
      <c r="CCA288" s="730"/>
      <c r="CCB288" s="730"/>
      <c r="CCC288" s="730"/>
      <c r="CCD288" s="730"/>
      <c r="CCE288" s="730"/>
      <c r="CCF288" s="730"/>
      <c r="CCG288" s="730"/>
      <c r="CCH288" s="730"/>
      <c r="CCI288" s="730"/>
      <c r="CCJ288" s="730"/>
      <c r="CCK288" s="730"/>
      <c r="CCL288" s="730"/>
      <c r="CCM288" s="730"/>
      <c r="CCN288" s="730"/>
      <c r="CCO288" s="730"/>
      <c r="CCP288" s="730"/>
      <c r="CCQ288" s="730"/>
      <c r="CCR288" s="730"/>
      <c r="CCS288" s="730"/>
      <c r="CCT288" s="730"/>
      <c r="CCU288" s="730"/>
      <c r="CCV288" s="730"/>
      <c r="CCW288" s="730"/>
      <c r="CCX288" s="730"/>
      <c r="CCY288" s="730"/>
      <c r="CCZ288" s="730"/>
      <c r="CDA288" s="730"/>
      <c r="CDB288" s="730"/>
      <c r="CDC288" s="730"/>
      <c r="CDD288" s="730"/>
      <c r="CDE288" s="730"/>
      <c r="CDF288" s="730"/>
      <c r="CDG288" s="730"/>
      <c r="CDH288" s="730"/>
      <c r="CDI288" s="730"/>
      <c r="CDJ288" s="730"/>
      <c r="CDK288" s="730"/>
      <c r="CDL288" s="730"/>
      <c r="CDM288" s="730"/>
      <c r="CDN288" s="730"/>
      <c r="CDO288" s="730"/>
      <c r="CDP288" s="730"/>
      <c r="CDQ288" s="730"/>
      <c r="CDR288" s="730"/>
      <c r="CDS288" s="730"/>
      <c r="CDT288" s="730"/>
      <c r="CDU288" s="730"/>
      <c r="CDV288" s="730"/>
      <c r="CDW288" s="730"/>
      <c r="CDX288" s="730"/>
      <c r="CDY288" s="730"/>
      <c r="CDZ288" s="730"/>
      <c r="CEA288" s="730"/>
      <c r="CEB288" s="730"/>
      <c r="CEC288" s="730"/>
      <c r="CED288" s="730"/>
      <c r="CEE288" s="730"/>
      <c r="CEF288" s="730"/>
      <c r="CEG288" s="730"/>
      <c r="CEH288" s="730"/>
      <c r="CEI288" s="730"/>
      <c r="CEJ288" s="730"/>
      <c r="CEK288" s="730"/>
      <c r="CEL288" s="730"/>
      <c r="CEM288" s="730"/>
      <c r="CEN288" s="730"/>
      <c r="CEO288" s="730"/>
      <c r="CEP288" s="730"/>
      <c r="CEQ288" s="730"/>
      <c r="CER288" s="730"/>
      <c r="CES288" s="730"/>
      <c r="CET288" s="730"/>
      <c r="CEU288" s="730"/>
      <c r="CEV288" s="730"/>
      <c r="CEW288" s="730"/>
      <c r="CEX288" s="730"/>
      <c r="CEY288" s="730"/>
      <c r="CEZ288" s="730"/>
      <c r="CFA288" s="730"/>
      <c r="CFB288" s="730"/>
      <c r="CFC288" s="730"/>
      <c r="CFD288" s="730"/>
      <c r="CFE288" s="730"/>
      <c r="CFF288" s="730"/>
      <c r="CFG288" s="730"/>
      <c r="CFH288" s="730"/>
      <c r="CFI288" s="730"/>
      <c r="CFJ288" s="730"/>
      <c r="CFK288" s="730"/>
      <c r="CFL288" s="730"/>
      <c r="CFM288" s="730"/>
      <c r="CFN288" s="730"/>
      <c r="CFO288" s="730"/>
      <c r="CFP288" s="730"/>
      <c r="CFQ288" s="730"/>
      <c r="CFR288" s="730"/>
      <c r="CFS288" s="730"/>
      <c r="CFT288" s="730"/>
      <c r="CFU288" s="730"/>
      <c r="CFV288" s="730"/>
      <c r="CFW288" s="730"/>
      <c r="CFX288" s="730"/>
      <c r="CFY288" s="730"/>
      <c r="CFZ288" s="730"/>
      <c r="CGA288" s="730"/>
      <c r="CGB288" s="730"/>
      <c r="CGC288" s="730"/>
      <c r="CGD288" s="730"/>
      <c r="CGE288" s="730"/>
      <c r="CGF288" s="730"/>
      <c r="CGG288" s="730"/>
      <c r="CGH288" s="730"/>
      <c r="CGI288" s="730"/>
      <c r="CGJ288" s="730"/>
      <c r="CGK288" s="730"/>
      <c r="CGL288" s="730"/>
      <c r="CGM288" s="730"/>
      <c r="CGN288" s="730"/>
      <c r="CGO288" s="730"/>
      <c r="CGP288" s="730"/>
      <c r="CGQ288" s="730"/>
      <c r="CGR288" s="730"/>
      <c r="CGS288" s="730"/>
      <c r="CGT288" s="730"/>
      <c r="CGU288" s="730"/>
      <c r="CGV288" s="730"/>
      <c r="CGW288" s="730"/>
      <c r="CGX288" s="730"/>
      <c r="CGY288" s="730"/>
      <c r="CGZ288" s="730"/>
      <c r="CHA288" s="730"/>
      <c r="CHB288" s="730"/>
      <c r="CHC288" s="730"/>
      <c r="CHD288" s="730"/>
      <c r="CHE288" s="730"/>
      <c r="CHF288" s="730"/>
      <c r="CHG288" s="730"/>
      <c r="CHH288" s="730"/>
      <c r="CHI288" s="730"/>
      <c r="CHJ288" s="730"/>
      <c r="CHK288" s="730"/>
      <c r="CHL288" s="730"/>
      <c r="CHM288" s="730"/>
      <c r="CHN288" s="730"/>
      <c r="CHO288" s="730"/>
      <c r="CHP288" s="730"/>
      <c r="CHQ288" s="730"/>
      <c r="CHR288" s="730"/>
      <c r="CHS288" s="730"/>
      <c r="CHT288" s="730"/>
      <c r="CHU288" s="730"/>
      <c r="CHV288" s="730"/>
      <c r="CHW288" s="730"/>
      <c r="CHX288" s="730"/>
      <c r="CHY288" s="730"/>
      <c r="CHZ288" s="730"/>
      <c r="CIA288" s="730"/>
      <c r="CIB288" s="730"/>
      <c r="CIC288" s="730"/>
      <c r="CID288" s="730"/>
      <c r="CIE288" s="730"/>
      <c r="CIF288" s="730"/>
      <c r="CIG288" s="730"/>
      <c r="CIH288" s="730"/>
      <c r="CII288" s="730"/>
      <c r="CIJ288" s="730"/>
      <c r="CIK288" s="730"/>
      <c r="CIL288" s="730"/>
      <c r="CIM288" s="730"/>
      <c r="CIN288" s="730"/>
      <c r="CIO288" s="730"/>
      <c r="CIP288" s="730"/>
      <c r="CIQ288" s="730"/>
      <c r="CIR288" s="730"/>
      <c r="CIS288" s="730"/>
      <c r="CIT288" s="730"/>
      <c r="CIU288" s="730"/>
      <c r="CIV288" s="730"/>
      <c r="CIW288" s="730"/>
      <c r="CIX288" s="730"/>
      <c r="CIY288" s="730"/>
      <c r="CIZ288" s="730"/>
      <c r="CJA288" s="730"/>
      <c r="CJB288" s="730"/>
      <c r="CJC288" s="730"/>
      <c r="CJD288" s="730"/>
      <c r="CJE288" s="730"/>
      <c r="CJF288" s="730"/>
      <c r="CJG288" s="730"/>
      <c r="CJH288" s="730"/>
      <c r="CJI288" s="730"/>
      <c r="CJJ288" s="730"/>
      <c r="CJK288" s="730"/>
      <c r="CJL288" s="730"/>
      <c r="CJM288" s="730"/>
      <c r="CJN288" s="730"/>
      <c r="CJO288" s="730"/>
      <c r="CJP288" s="730"/>
      <c r="CJQ288" s="730"/>
      <c r="CJR288" s="730"/>
      <c r="CJS288" s="730"/>
      <c r="CJT288" s="730"/>
      <c r="CJU288" s="730"/>
      <c r="CJV288" s="730"/>
      <c r="CJW288" s="730"/>
      <c r="CJX288" s="730"/>
      <c r="CJY288" s="730"/>
      <c r="CJZ288" s="730"/>
      <c r="CKA288" s="730"/>
      <c r="CKB288" s="730"/>
      <c r="CKC288" s="730"/>
      <c r="CKD288" s="730"/>
      <c r="CKE288" s="730"/>
      <c r="CKF288" s="730"/>
      <c r="CKG288" s="730"/>
      <c r="CKH288" s="730"/>
      <c r="CKI288" s="730"/>
      <c r="CKJ288" s="730"/>
      <c r="CKK288" s="730"/>
      <c r="CKL288" s="730"/>
      <c r="CKM288" s="730"/>
      <c r="CKN288" s="730"/>
      <c r="CKO288" s="730"/>
      <c r="CKP288" s="730"/>
      <c r="CKQ288" s="730"/>
      <c r="CKR288" s="730"/>
      <c r="CKS288" s="730"/>
      <c r="CKT288" s="730"/>
      <c r="CKU288" s="730"/>
      <c r="CKV288" s="730"/>
      <c r="CKW288" s="730"/>
      <c r="CKX288" s="730"/>
      <c r="CKY288" s="730"/>
      <c r="CKZ288" s="730"/>
      <c r="CLA288" s="730"/>
      <c r="CLB288" s="730"/>
      <c r="CLC288" s="730"/>
      <c r="CLD288" s="730"/>
      <c r="CLE288" s="730"/>
      <c r="CLF288" s="730"/>
      <c r="CLG288" s="730"/>
      <c r="CLH288" s="730"/>
      <c r="CLI288" s="730"/>
      <c r="CLJ288" s="730"/>
      <c r="CLK288" s="730"/>
      <c r="CLL288" s="730"/>
      <c r="CLM288" s="730"/>
      <c r="CLN288" s="730"/>
      <c r="CLO288" s="730"/>
      <c r="CLP288" s="730"/>
      <c r="CLQ288" s="730"/>
      <c r="CLR288" s="730"/>
      <c r="CLS288" s="730"/>
      <c r="CLT288" s="730"/>
      <c r="CLU288" s="730"/>
      <c r="CLV288" s="730"/>
      <c r="CLW288" s="730"/>
      <c r="CLX288" s="730"/>
      <c r="CLY288" s="730"/>
      <c r="CLZ288" s="730"/>
      <c r="CMA288" s="730"/>
      <c r="CMB288" s="730"/>
      <c r="CMC288" s="730"/>
      <c r="CMD288" s="730"/>
      <c r="CME288" s="730"/>
      <c r="CMF288" s="730"/>
      <c r="CMG288" s="730"/>
      <c r="CMH288" s="730"/>
      <c r="CMI288" s="730"/>
      <c r="CMJ288" s="730"/>
      <c r="CMK288" s="730"/>
      <c r="CML288" s="730"/>
      <c r="CMM288" s="730"/>
      <c r="CMN288" s="730"/>
      <c r="CMO288" s="730"/>
      <c r="CMP288" s="730"/>
      <c r="CMQ288" s="730"/>
      <c r="CMR288" s="730"/>
      <c r="CMS288" s="730"/>
      <c r="CMT288" s="730"/>
      <c r="CMU288" s="730"/>
      <c r="CMV288" s="730"/>
      <c r="CMW288" s="730"/>
      <c r="CMX288" s="730"/>
      <c r="CMY288" s="730"/>
      <c r="CMZ288" s="730"/>
      <c r="CNA288" s="730"/>
      <c r="CNB288" s="730"/>
      <c r="CNC288" s="730"/>
      <c r="CND288" s="730"/>
      <c r="CNE288" s="730"/>
      <c r="CNF288" s="730"/>
      <c r="CNG288" s="730"/>
      <c r="CNH288" s="730"/>
      <c r="CNI288" s="730"/>
      <c r="CNJ288" s="730"/>
      <c r="CNK288" s="730"/>
      <c r="CNL288" s="730"/>
      <c r="CNM288" s="730"/>
      <c r="CNN288" s="730"/>
      <c r="CNO288" s="730"/>
      <c r="CNP288" s="730"/>
      <c r="CNQ288" s="730"/>
      <c r="CNR288" s="730"/>
      <c r="CNS288" s="730"/>
      <c r="CNT288" s="730"/>
      <c r="CNU288" s="730"/>
      <c r="CNV288" s="730"/>
      <c r="CNW288" s="730"/>
      <c r="CNX288" s="730"/>
      <c r="CNY288" s="730"/>
      <c r="CNZ288" s="730"/>
      <c r="COA288" s="730"/>
      <c r="COB288" s="730"/>
      <c r="COC288" s="730"/>
      <c r="COD288" s="730"/>
      <c r="COE288" s="730"/>
      <c r="COF288" s="730"/>
      <c r="COG288" s="730"/>
      <c r="COH288" s="730"/>
      <c r="COI288" s="730"/>
      <c r="COJ288" s="730"/>
      <c r="COK288" s="730"/>
      <c r="COL288" s="730"/>
      <c r="COM288" s="730"/>
      <c r="CON288" s="730"/>
      <c r="COO288" s="730"/>
      <c r="COP288" s="730"/>
      <c r="COQ288" s="730"/>
      <c r="COR288" s="730"/>
      <c r="COS288" s="730"/>
      <c r="COT288" s="730"/>
      <c r="COU288" s="730"/>
      <c r="COV288" s="730"/>
      <c r="COW288" s="730"/>
      <c r="COX288" s="730"/>
      <c r="COY288" s="730"/>
      <c r="COZ288" s="730"/>
      <c r="CPA288" s="730"/>
      <c r="CPB288" s="730"/>
      <c r="CPC288" s="730"/>
      <c r="CPD288" s="730"/>
      <c r="CPE288" s="730"/>
      <c r="CPF288" s="730"/>
      <c r="CPG288" s="730"/>
      <c r="CPH288" s="730"/>
      <c r="CPI288" s="730"/>
      <c r="CPJ288" s="730"/>
      <c r="CPK288" s="730"/>
      <c r="CPL288" s="730"/>
      <c r="CPM288" s="730"/>
      <c r="CPN288" s="730"/>
      <c r="CPO288" s="730"/>
      <c r="CPP288" s="730"/>
      <c r="CPQ288" s="730"/>
      <c r="CPR288" s="730"/>
      <c r="CPS288" s="730"/>
      <c r="CPT288" s="730"/>
      <c r="CPU288" s="730"/>
      <c r="CPV288" s="730"/>
      <c r="CPW288" s="730"/>
      <c r="CPX288" s="730"/>
      <c r="CPY288" s="730"/>
      <c r="CPZ288" s="730"/>
      <c r="CQA288" s="730"/>
      <c r="CQB288" s="730"/>
      <c r="CQC288" s="730"/>
      <c r="CQD288" s="730"/>
      <c r="CQE288" s="730"/>
      <c r="CQF288" s="730"/>
      <c r="CQG288" s="730"/>
      <c r="CQH288" s="730"/>
      <c r="CQI288" s="730"/>
      <c r="CQJ288" s="730"/>
      <c r="CQK288" s="730"/>
      <c r="CQL288" s="730"/>
      <c r="CQM288" s="730"/>
      <c r="CQN288" s="730"/>
      <c r="CQO288" s="730"/>
      <c r="CQP288" s="730"/>
      <c r="CQQ288" s="730"/>
      <c r="CQR288" s="730"/>
      <c r="CQS288" s="730"/>
      <c r="CQT288" s="730"/>
      <c r="CQU288" s="730"/>
      <c r="CQV288" s="730"/>
      <c r="CQW288" s="730"/>
      <c r="CQX288" s="730"/>
      <c r="CQY288" s="730"/>
      <c r="CQZ288" s="730"/>
      <c r="CRA288" s="730"/>
      <c r="CRB288" s="730"/>
      <c r="CRC288" s="730"/>
      <c r="CRD288" s="730"/>
      <c r="CRE288" s="730"/>
      <c r="CRF288" s="730"/>
      <c r="CRG288" s="730"/>
      <c r="CRH288" s="730"/>
      <c r="CRI288" s="730"/>
      <c r="CRJ288" s="730"/>
      <c r="CRK288" s="730"/>
      <c r="CRL288" s="730"/>
      <c r="CRM288" s="730"/>
      <c r="CRN288" s="730"/>
      <c r="CRO288" s="730"/>
      <c r="CRP288" s="730"/>
      <c r="CRQ288" s="730"/>
      <c r="CRR288" s="730"/>
      <c r="CRS288" s="730"/>
      <c r="CRT288" s="730"/>
      <c r="CRU288" s="730"/>
      <c r="CRV288" s="730"/>
      <c r="CRW288" s="730"/>
      <c r="CRX288" s="730"/>
      <c r="CRY288" s="730"/>
      <c r="CRZ288" s="730"/>
      <c r="CSA288" s="730"/>
      <c r="CSB288" s="730"/>
      <c r="CSC288" s="730"/>
      <c r="CSD288" s="730"/>
      <c r="CSE288" s="730"/>
      <c r="CSF288" s="730"/>
      <c r="CSG288" s="730"/>
      <c r="CSH288" s="730"/>
      <c r="CSI288" s="730"/>
      <c r="CSJ288" s="730"/>
      <c r="CSK288" s="730"/>
      <c r="CSL288" s="730"/>
      <c r="CSM288" s="730"/>
      <c r="CSN288" s="730"/>
      <c r="CSO288" s="730"/>
      <c r="CSP288" s="730"/>
      <c r="CSQ288" s="730"/>
      <c r="CSR288" s="730"/>
      <c r="CSS288" s="730"/>
      <c r="CST288" s="730"/>
      <c r="CSU288" s="730"/>
      <c r="CSV288" s="730"/>
      <c r="CSW288" s="730"/>
      <c r="CSX288" s="730"/>
      <c r="CSY288" s="730"/>
      <c r="CSZ288" s="730"/>
      <c r="CTA288" s="730"/>
      <c r="CTB288" s="730"/>
      <c r="CTC288" s="730"/>
      <c r="CTD288" s="730"/>
      <c r="CTE288" s="730"/>
      <c r="CTF288" s="730"/>
      <c r="CTG288" s="730"/>
      <c r="CTH288" s="730"/>
      <c r="CTI288" s="730"/>
      <c r="CTJ288" s="730"/>
      <c r="CTK288" s="730"/>
      <c r="CTL288" s="730"/>
      <c r="CTM288" s="730"/>
      <c r="CTN288" s="730"/>
      <c r="CTO288" s="730"/>
      <c r="CTP288" s="730"/>
      <c r="CTQ288" s="730"/>
      <c r="CTR288" s="730"/>
      <c r="CTS288" s="730"/>
      <c r="CTT288" s="730"/>
      <c r="CTU288" s="730"/>
      <c r="CTV288" s="730"/>
      <c r="CTW288" s="730"/>
      <c r="CTX288" s="730"/>
      <c r="CTY288" s="730"/>
      <c r="CTZ288" s="730"/>
      <c r="CUA288" s="730"/>
      <c r="CUB288" s="730"/>
      <c r="CUC288" s="730"/>
      <c r="CUD288" s="730"/>
      <c r="CUE288" s="730"/>
      <c r="CUF288" s="730"/>
      <c r="CUG288" s="730"/>
      <c r="CUH288" s="730"/>
      <c r="CUI288" s="730"/>
      <c r="CUJ288" s="730"/>
      <c r="CUK288" s="730"/>
      <c r="CUL288" s="730"/>
      <c r="CUM288" s="730"/>
      <c r="CUN288" s="730"/>
      <c r="CUO288" s="730"/>
      <c r="CUP288" s="730"/>
      <c r="CUQ288" s="730"/>
      <c r="CUR288" s="730"/>
      <c r="CUS288" s="730"/>
      <c r="CUT288" s="730"/>
      <c r="CUU288" s="730"/>
      <c r="CUV288" s="730"/>
      <c r="CUW288" s="730"/>
      <c r="CUX288" s="730"/>
      <c r="CUY288" s="730"/>
      <c r="CUZ288" s="730"/>
      <c r="CVA288" s="730"/>
      <c r="CVB288" s="730"/>
      <c r="CVC288" s="730"/>
      <c r="CVD288" s="730"/>
      <c r="CVE288" s="730"/>
      <c r="CVF288" s="730"/>
      <c r="CVG288" s="730"/>
      <c r="CVH288" s="730"/>
      <c r="CVI288" s="730"/>
      <c r="CVJ288" s="730"/>
      <c r="CVK288" s="730"/>
      <c r="CVL288" s="730"/>
      <c r="CVM288" s="730"/>
      <c r="CVN288" s="730"/>
      <c r="CVO288" s="730"/>
      <c r="CVP288" s="730"/>
      <c r="CVQ288" s="730"/>
      <c r="CVR288" s="730"/>
      <c r="CVS288" s="730"/>
      <c r="CVT288" s="730"/>
      <c r="CVU288" s="730"/>
      <c r="CVV288" s="730"/>
      <c r="CVW288" s="730"/>
      <c r="CVX288" s="730"/>
      <c r="CVY288" s="730"/>
      <c r="CVZ288" s="730"/>
      <c r="CWA288" s="730"/>
      <c r="CWB288" s="730"/>
      <c r="CWC288" s="730"/>
      <c r="CWD288" s="730"/>
      <c r="CWE288" s="730"/>
      <c r="CWF288" s="730"/>
      <c r="CWG288" s="730"/>
      <c r="CWH288" s="730"/>
      <c r="CWI288" s="730"/>
      <c r="CWJ288" s="730"/>
      <c r="CWK288" s="730"/>
      <c r="CWL288" s="730"/>
      <c r="CWM288" s="730"/>
      <c r="CWN288" s="730"/>
      <c r="CWO288" s="730"/>
      <c r="CWP288" s="730"/>
      <c r="CWQ288" s="730"/>
      <c r="CWR288" s="730"/>
      <c r="CWS288" s="730"/>
      <c r="CWT288" s="730"/>
      <c r="CWU288" s="730"/>
      <c r="CWV288" s="730"/>
      <c r="CWW288" s="730"/>
      <c r="CWX288" s="730"/>
      <c r="CWY288" s="730"/>
      <c r="CWZ288" s="730"/>
      <c r="CXA288" s="730"/>
      <c r="CXB288" s="730"/>
      <c r="CXC288" s="730"/>
      <c r="CXD288" s="730"/>
      <c r="CXE288" s="730"/>
      <c r="CXF288" s="730"/>
      <c r="CXG288" s="730"/>
      <c r="CXH288" s="730"/>
      <c r="CXI288" s="730"/>
      <c r="CXJ288" s="730"/>
      <c r="CXK288" s="730"/>
      <c r="CXL288" s="730"/>
      <c r="CXM288" s="730"/>
      <c r="CXN288" s="730"/>
      <c r="CXO288" s="730"/>
      <c r="CXP288" s="730"/>
      <c r="CXQ288" s="730"/>
      <c r="CXR288" s="730"/>
      <c r="CXS288" s="730"/>
      <c r="CXT288" s="730"/>
      <c r="CXU288" s="730"/>
      <c r="CXV288" s="730"/>
      <c r="CXW288" s="730"/>
      <c r="CXX288" s="730"/>
      <c r="CXY288" s="730"/>
      <c r="CXZ288" s="730"/>
      <c r="CYA288" s="730"/>
      <c r="CYB288" s="730"/>
      <c r="CYC288" s="730"/>
      <c r="CYD288" s="730"/>
      <c r="CYE288" s="730"/>
      <c r="CYF288" s="730"/>
      <c r="CYG288" s="730"/>
      <c r="CYH288" s="730"/>
      <c r="CYI288" s="730"/>
      <c r="CYJ288" s="730"/>
      <c r="CYK288" s="730"/>
      <c r="CYL288" s="730"/>
      <c r="CYM288" s="730"/>
      <c r="CYN288" s="730"/>
      <c r="CYO288" s="730"/>
      <c r="CYP288" s="730"/>
      <c r="CYQ288" s="730"/>
      <c r="CYR288" s="730"/>
      <c r="CYS288" s="730"/>
      <c r="CYT288" s="730"/>
      <c r="CYU288" s="730"/>
      <c r="CYV288" s="730"/>
      <c r="CYW288" s="730"/>
      <c r="CYX288" s="730"/>
      <c r="CYY288" s="730"/>
      <c r="CYZ288" s="730"/>
      <c r="CZA288" s="730"/>
      <c r="CZB288" s="730"/>
      <c r="CZC288" s="730"/>
      <c r="CZD288" s="730"/>
      <c r="CZE288" s="730"/>
      <c r="CZF288" s="730"/>
      <c r="CZG288" s="730"/>
      <c r="CZH288" s="730"/>
      <c r="CZI288" s="730"/>
      <c r="CZJ288" s="730"/>
      <c r="CZK288" s="730"/>
      <c r="CZL288" s="730"/>
      <c r="CZM288" s="730"/>
      <c r="CZN288" s="730"/>
      <c r="CZO288" s="730"/>
      <c r="CZP288" s="730"/>
      <c r="CZQ288" s="730"/>
      <c r="CZR288" s="730"/>
      <c r="CZS288" s="730"/>
      <c r="CZT288" s="730"/>
      <c r="CZU288" s="730"/>
      <c r="CZV288" s="730"/>
      <c r="CZW288" s="730"/>
      <c r="CZX288" s="730"/>
      <c r="CZY288" s="730"/>
      <c r="CZZ288" s="730"/>
      <c r="DAA288" s="730"/>
      <c r="DAB288" s="730"/>
      <c r="DAC288" s="730"/>
      <c r="DAD288" s="730"/>
      <c r="DAE288" s="730"/>
      <c r="DAF288" s="730"/>
      <c r="DAG288" s="730"/>
      <c r="DAH288" s="730"/>
      <c r="DAI288" s="730"/>
      <c r="DAJ288" s="730"/>
      <c r="DAK288" s="730"/>
      <c r="DAL288" s="730"/>
      <c r="DAM288" s="730"/>
      <c r="DAN288" s="730"/>
      <c r="DAO288" s="730"/>
      <c r="DAP288" s="730"/>
      <c r="DAQ288" s="730"/>
      <c r="DAR288" s="730"/>
      <c r="DAS288" s="730"/>
      <c r="DAT288" s="730"/>
      <c r="DAU288" s="730"/>
      <c r="DAV288" s="730"/>
      <c r="DAW288" s="730"/>
      <c r="DAX288" s="730"/>
      <c r="DAY288" s="730"/>
      <c r="DAZ288" s="730"/>
      <c r="DBA288" s="730"/>
      <c r="DBB288" s="730"/>
      <c r="DBC288" s="730"/>
      <c r="DBD288" s="730"/>
      <c r="DBE288" s="730"/>
      <c r="DBF288" s="730"/>
      <c r="DBG288" s="730"/>
      <c r="DBH288" s="730"/>
      <c r="DBI288" s="730"/>
      <c r="DBJ288" s="730"/>
      <c r="DBK288" s="730"/>
      <c r="DBL288" s="730"/>
      <c r="DBM288" s="730"/>
      <c r="DBN288" s="730"/>
      <c r="DBO288" s="730"/>
      <c r="DBP288" s="730"/>
      <c r="DBQ288" s="730"/>
      <c r="DBR288" s="730"/>
      <c r="DBS288" s="730"/>
      <c r="DBT288" s="730"/>
      <c r="DBU288" s="730"/>
      <c r="DBV288" s="730"/>
      <c r="DBW288" s="730"/>
      <c r="DBX288" s="730"/>
      <c r="DBY288" s="730"/>
      <c r="DBZ288" s="730"/>
      <c r="DCA288" s="730"/>
      <c r="DCB288" s="730"/>
      <c r="DCC288" s="730"/>
      <c r="DCD288" s="730"/>
      <c r="DCE288" s="730"/>
      <c r="DCF288" s="730"/>
      <c r="DCG288" s="730"/>
      <c r="DCH288" s="730"/>
      <c r="DCI288" s="730"/>
      <c r="DCJ288" s="730"/>
      <c r="DCK288" s="730"/>
      <c r="DCL288" s="730"/>
      <c r="DCM288" s="730"/>
      <c r="DCN288" s="730"/>
      <c r="DCO288" s="730"/>
      <c r="DCP288" s="730"/>
      <c r="DCQ288" s="730"/>
      <c r="DCR288" s="730"/>
      <c r="DCS288" s="730"/>
      <c r="DCT288" s="730"/>
      <c r="DCU288" s="730"/>
      <c r="DCV288" s="730"/>
      <c r="DCW288" s="730"/>
      <c r="DCX288" s="730"/>
      <c r="DCY288" s="730"/>
      <c r="DCZ288" s="730"/>
      <c r="DDA288" s="730"/>
      <c r="DDB288" s="730"/>
      <c r="DDC288" s="730"/>
      <c r="DDD288" s="730"/>
      <c r="DDE288" s="730"/>
      <c r="DDF288" s="730"/>
      <c r="DDG288" s="730"/>
      <c r="DDH288" s="730"/>
      <c r="DDI288" s="730"/>
      <c r="DDJ288" s="730"/>
      <c r="DDK288" s="730"/>
      <c r="DDL288" s="730"/>
      <c r="DDM288" s="730"/>
      <c r="DDN288" s="730"/>
      <c r="DDO288" s="730"/>
      <c r="DDP288" s="730"/>
      <c r="DDQ288" s="730"/>
      <c r="DDR288" s="730"/>
      <c r="DDS288" s="730"/>
      <c r="DDT288" s="730"/>
      <c r="DDU288" s="730"/>
      <c r="DDV288" s="730"/>
      <c r="DDW288" s="730"/>
      <c r="DDX288" s="730"/>
      <c r="DDY288" s="730"/>
      <c r="DDZ288" s="730"/>
      <c r="DEA288" s="730"/>
      <c r="DEB288" s="730"/>
      <c r="DEC288" s="730"/>
      <c r="DED288" s="730"/>
      <c r="DEE288" s="730"/>
      <c r="DEF288" s="730"/>
      <c r="DEG288" s="730"/>
      <c r="DEH288" s="730"/>
      <c r="DEI288" s="730"/>
      <c r="DEJ288" s="730"/>
      <c r="DEK288" s="730"/>
      <c r="DEL288" s="730"/>
      <c r="DEM288" s="730"/>
      <c r="DEN288" s="730"/>
      <c r="DEO288" s="730"/>
      <c r="DEP288" s="730"/>
      <c r="DEQ288" s="730"/>
      <c r="DER288" s="730"/>
      <c r="DES288" s="730"/>
      <c r="DET288" s="730"/>
      <c r="DEU288" s="730"/>
      <c r="DEV288" s="730"/>
      <c r="DEW288" s="730"/>
      <c r="DEX288" s="730"/>
      <c r="DEY288" s="730"/>
      <c r="DEZ288" s="730"/>
      <c r="DFA288" s="730"/>
      <c r="DFB288" s="730"/>
      <c r="DFC288" s="730"/>
      <c r="DFD288" s="730"/>
      <c r="DFE288" s="730"/>
      <c r="DFF288" s="730"/>
      <c r="DFG288" s="730"/>
      <c r="DFH288" s="730"/>
      <c r="DFI288" s="730"/>
      <c r="DFJ288" s="730"/>
      <c r="DFK288" s="730"/>
      <c r="DFL288" s="730"/>
      <c r="DFM288" s="730"/>
      <c r="DFN288" s="730"/>
      <c r="DFO288" s="730"/>
      <c r="DFP288" s="730"/>
      <c r="DFQ288" s="730"/>
      <c r="DFR288" s="730"/>
      <c r="DFS288" s="730"/>
      <c r="DFT288" s="730"/>
      <c r="DFU288" s="730"/>
      <c r="DFV288" s="730"/>
      <c r="DFW288" s="730"/>
      <c r="DFX288" s="730"/>
      <c r="DFY288" s="730"/>
      <c r="DFZ288" s="730"/>
      <c r="DGA288" s="730"/>
      <c r="DGB288" s="730"/>
      <c r="DGC288" s="730"/>
      <c r="DGD288" s="730"/>
      <c r="DGE288" s="730"/>
      <c r="DGF288" s="730"/>
      <c r="DGG288" s="730"/>
      <c r="DGH288" s="730"/>
      <c r="DGI288" s="730"/>
      <c r="DGJ288" s="730"/>
      <c r="DGK288" s="730"/>
      <c r="DGL288" s="730"/>
      <c r="DGM288" s="730"/>
      <c r="DGN288" s="730"/>
      <c r="DGO288" s="730"/>
      <c r="DGP288" s="730"/>
      <c r="DGQ288" s="730"/>
      <c r="DGR288" s="730"/>
      <c r="DGS288" s="730"/>
      <c r="DGT288" s="730"/>
      <c r="DGU288" s="730"/>
      <c r="DGV288" s="730"/>
      <c r="DGW288" s="730"/>
      <c r="DGX288" s="730"/>
      <c r="DGY288" s="730"/>
      <c r="DGZ288" s="730"/>
      <c r="DHA288" s="730"/>
      <c r="DHB288" s="730"/>
      <c r="DHC288" s="730"/>
      <c r="DHD288" s="730"/>
      <c r="DHE288" s="730"/>
      <c r="DHF288" s="730"/>
      <c r="DHG288" s="730"/>
      <c r="DHH288" s="730"/>
      <c r="DHI288" s="730"/>
      <c r="DHJ288" s="730"/>
      <c r="DHK288" s="730"/>
      <c r="DHL288" s="730"/>
      <c r="DHM288" s="730"/>
      <c r="DHN288" s="730"/>
      <c r="DHO288" s="730"/>
      <c r="DHP288" s="730"/>
      <c r="DHQ288" s="730"/>
      <c r="DHR288" s="730"/>
      <c r="DHS288" s="730"/>
      <c r="DHT288" s="730"/>
      <c r="DHU288" s="730"/>
      <c r="DHV288" s="730"/>
      <c r="DHW288" s="730"/>
      <c r="DHX288" s="730"/>
      <c r="DHY288" s="730"/>
      <c r="DHZ288" s="730"/>
      <c r="DIA288" s="730"/>
      <c r="DIB288" s="730"/>
      <c r="DIC288" s="730"/>
      <c r="DID288" s="730"/>
      <c r="DIE288" s="730"/>
      <c r="DIF288" s="730"/>
      <c r="DIG288" s="730"/>
      <c r="DIH288" s="730"/>
      <c r="DII288" s="730"/>
      <c r="DIJ288" s="730"/>
      <c r="DIK288" s="730"/>
      <c r="DIL288" s="730"/>
      <c r="DIM288" s="730"/>
      <c r="DIN288" s="730"/>
      <c r="DIO288" s="730"/>
      <c r="DIP288" s="730"/>
      <c r="DIQ288" s="730"/>
      <c r="DIR288" s="730"/>
      <c r="DIS288" s="730"/>
      <c r="DIT288" s="730"/>
      <c r="DIU288" s="730"/>
      <c r="DIV288" s="730"/>
      <c r="DIW288" s="730"/>
      <c r="DIX288" s="730"/>
      <c r="DIY288" s="730"/>
      <c r="DIZ288" s="730"/>
      <c r="DJA288" s="730"/>
      <c r="DJB288" s="730"/>
      <c r="DJC288" s="730"/>
      <c r="DJD288" s="730"/>
      <c r="DJE288" s="730"/>
      <c r="DJF288" s="730"/>
      <c r="DJG288" s="730"/>
      <c r="DJH288" s="730"/>
      <c r="DJI288" s="730"/>
      <c r="DJJ288" s="730"/>
      <c r="DJK288" s="730"/>
      <c r="DJL288" s="730"/>
      <c r="DJM288" s="730"/>
      <c r="DJN288" s="730"/>
      <c r="DJO288" s="730"/>
      <c r="DJP288" s="730"/>
      <c r="DJQ288" s="730"/>
      <c r="DJR288" s="730"/>
      <c r="DJS288" s="730"/>
      <c r="DJT288" s="730"/>
      <c r="DJU288" s="730"/>
      <c r="DJV288" s="730"/>
      <c r="DJW288" s="730"/>
      <c r="DJX288" s="730"/>
      <c r="DJY288" s="730"/>
      <c r="DJZ288" s="730"/>
      <c r="DKA288" s="730"/>
      <c r="DKB288" s="730"/>
      <c r="DKC288" s="730"/>
      <c r="DKD288" s="730"/>
      <c r="DKE288" s="730"/>
      <c r="DKF288" s="730"/>
      <c r="DKG288" s="730"/>
      <c r="DKH288" s="730"/>
      <c r="DKI288" s="730"/>
      <c r="DKJ288" s="730"/>
      <c r="DKK288" s="730"/>
      <c r="DKL288" s="730"/>
      <c r="DKM288" s="730"/>
      <c r="DKN288" s="730"/>
      <c r="DKO288" s="730"/>
      <c r="DKP288" s="730"/>
      <c r="DKQ288" s="730"/>
      <c r="DKR288" s="730"/>
      <c r="DKS288" s="730"/>
      <c r="DKT288" s="730"/>
      <c r="DKU288" s="730"/>
      <c r="DKV288" s="730"/>
      <c r="DKW288" s="730"/>
      <c r="DKX288" s="730"/>
      <c r="DKY288" s="730"/>
      <c r="DKZ288" s="730"/>
      <c r="DLA288" s="730"/>
      <c r="DLB288" s="730"/>
      <c r="DLC288" s="730"/>
      <c r="DLD288" s="730"/>
      <c r="DLE288" s="730"/>
      <c r="DLF288" s="730"/>
      <c r="DLG288" s="730"/>
      <c r="DLH288" s="730"/>
      <c r="DLI288" s="730"/>
      <c r="DLJ288" s="730"/>
      <c r="DLK288" s="730"/>
      <c r="DLL288" s="730"/>
      <c r="DLM288" s="730"/>
      <c r="DLN288" s="730"/>
      <c r="DLO288" s="730"/>
      <c r="DLP288" s="730"/>
      <c r="DLQ288" s="730"/>
      <c r="DLR288" s="730"/>
      <c r="DLS288" s="730"/>
      <c r="DLT288" s="730"/>
      <c r="DLU288" s="730"/>
      <c r="DLV288" s="730"/>
      <c r="DLW288" s="730"/>
      <c r="DLX288" s="730"/>
      <c r="DLY288" s="730"/>
      <c r="DLZ288" s="730"/>
      <c r="DMA288" s="730"/>
      <c r="DMB288" s="730"/>
      <c r="DMC288" s="730"/>
      <c r="DMD288" s="730"/>
      <c r="DME288" s="730"/>
      <c r="DMF288" s="730"/>
      <c r="DMG288" s="730"/>
      <c r="DMH288" s="730"/>
      <c r="DMI288" s="730"/>
      <c r="DMJ288" s="730"/>
      <c r="DMK288" s="730"/>
      <c r="DML288" s="730"/>
      <c r="DMM288" s="730"/>
      <c r="DMN288" s="730"/>
      <c r="DMO288" s="730"/>
      <c r="DMP288" s="730"/>
      <c r="DMQ288" s="730"/>
      <c r="DMR288" s="730"/>
      <c r="DMS288" s="730"/>
      <c r="DMT288" s="730"/>
      <c r="DMU288" s="730"/>
      <c r="DMV288" s="730"/>
      <c r="DMW288" s="730"/>
      <c r="DMX288" s="730"/>
      <c r="DMY288" s="730"/>
      <c r="DMZ288" s="730"/>
      <c r="DNA288" s="730"/>
      <c r="DNB288" s="730"/>
      <c r="DNC288" s="730"/>
      <c r="DND288" s="730"/>
      <c r="DNE288" s="730"/>
      <c r="DNF288" s="730"/>
      <c r="DNG288" s="730"/>
      <c r="DNH288" s="730"/>
      <c r="DNI288" s="730"/>
      <c r="DNJ288" s="730"/>
      <c r="DNK288" s="730"/>
      <c r="DNL288" s="730"/>
      <c r="DNM288" s="730"/>
      <c r="DNN288" s="730"/>
      <c r="DNO288" s="730"/>
      <c r="DNP288" s="730"/>
      <c r="DNQ288" s="730"/>
      <c r="DNR288" s="730"/>
      <c r="DNS288" s="730"/>
      <c r="DNT288" s="730"/>
      <c r="DNU288" s="730"/>
      <c r="DNV288" s="730"/>
      <c r="DNW288" s="730"/>
      <c r="DNX288" s="730"/>
      <c r="DNY288" s="730"/>
      <c r="DNZ288" s="730"/>
      <c r="DOA288" s="730"/>
      <c r="DOB288" s="730"/>
      <c r="DOC288" s="730"/>
      <c r="DOD288" s="730"/>
      <c r="DOE288" s="730"/>
      <c r="DOF288" s="730"/>
      <c r="DOG288" s="730"/>
      <c r="DOH288" s="730"/>
      <c r="DOI288" s="730"/>
      <c r="DOJ288" s="730"/>
      <c r="DOK288" s="730"/>
      <c r="DOL288" s="730"/>
      <c r="DOM288" s="730"/>
      <c r="DON288" s="730"/>
      <c r="DOO288" s="730"/>
      <c r="DOP288" s="730"/>
      <c r="DOQ288" s="730"/>
      <c r="DOR288" s="730"/>
      <c r="DOS288" s="730"/>
      <c r="DOT288" s="730"/>
      <c r="DOU288" s="730"/>
      <c r="DOV288" s="730"/>
      <c r="DOW288" s="730"/>
      <c r="DOX288" s="730"/>
      <c r="DOY288" s="730"/>
      <c r="DOZ288" s="730"/>
      <c r="DPA288" s="730"/>
      <c r="DPB288" s="730"/>
      <c r="DPC288" s="730"/>
      <c r="DPD288" s="730"/>
      <c r="DPE288" s="730"/>
      <c r="DPF288" s="730"/>
      <c r="DPG288" s="730"/>
      <c r="DPH288" s="730"/>
      <c r="DPI288" s="730"/>
      <c r="DPJ288" s="730"/>
      <c r="DPK288" s="730"/>
      <c r="DPL288" s="730"/>
      <c r="DPM288" s="730"/>
      <c r="DPN288" s="730"/>
      <c r="DPO288" s="730"/>
      <c r="DPP288" s="730"/>
      <c r="DPQ288" s="730"/>
      <c r="DPR288" s="730"/>
      <c r="DPS288" s="730"/>
      <c r="DPT288" s="730"/>
      <c r="DPU288" s="730"/>
      <c r="DPV288" s="730"/>
      <c r="DPW288" s="730"/>
      <c r="DPX288" s="730"/>
      <c r="DPY288" s="730"/>
      <c r="DPZ288" s="730"/>
      <c r="DQA288" s="730"/>
      <c r="DQB288" s="730"/>
      <c r="DQC288" s="730"/>
      <c r="DQD288" s="730"/>
      <c r="DQE288" s="730"/>
      <c r="DQF288" s="730"/>
      <c r="DQG288" s="730"/>
      <c r="DQH288" s="730"/>
      <c r="DQI288" s="730"/>
      <c r="DQJ288" s="730"/>
      <c r="DQK288" s="730"/>
      <c r="DQL288" s="730"/>
      <c r="DQM288" s="730"/>
      <c r="DQN288" s="730"/>
      <c r="DQO288" s="730"/>
      <c r="DQP288" s="730"/>
      <c r="DQQ288" s="730"/>
      <c r="DQR288" s="730"/>
      <c r="DQS288" s="730"/>
      <c r="DQT288" s="730"/>
      <c r="DQU288" s="730"/>
      <c r="DQV288" s="730"/>
      <c r="DQW288" s="730"/>
      <c r="DQX288" s="730"/>
      <c r="DQY288" s="730"/>
      <c r="DQZ288" s="730"/>
      <c r="DRA288" s="730"/>
      <c r="DRB288" s="730"/>
      <c r="DRC288" s="730"/>
      <c r="DRD288" s="730"/>
      <c r="DRE288" s="730"/>
      <c r="DRF288" s="730"/>
      <c r="DRG288" s="730"/>
      <c r="DRH288" s="730"/>
      <c r="DRI288" s="730"/>
      <c r="DRJ288" s="730"/>
      <c r="DRK288" s="730"/>
      <c r="DRL288" s="730"/>
      <c r="DRM288" s="730"/>
      <c r="DRN288" s="730"/>
      <c r="DRO288" s="730"/>
      <c r="DRP288" s="730"/>
      <c r="DRQ288" s="730"/>
      <c r="DRR288" s="730"/>
      <c r="DRS288" s="730"/>
      <c r="DRT288" s="730"/>
      <c r="DRU288" s="730"/>
      <c r="DRV288" s="730"/>
      <c r="DRW288" s="730"/>
      <c r="DRX288" s="730"/>
      <c r="DRY288" s="730"/>
      <c r="DRZ288" s="730"/>
      <c r="DSA288" s="730"/>
      <c r="DSB288" s="730"/>
      <c r="DSC288" s="730"/>
      <c r="DSD288" s="730"/>
      <c r="DSE288" s="730"/>
      <c r="DSF288" s="730"/>
      <c r="DSG288" s="730"/>
      <c r="DSH288" s="730"/>
      <c r="DSI288" s="730"/>
      <c r="DSJ288" s="730"/>
      <c r="DSK288" s="730"/>
      <c r="DSL288" s="730"/>
      <c r="DSM288" s="730"/>
      <c r="DSN288" s="730"/>
      <c r="DSO288" s="730"/>
      <c r="DSP288" s="730"/>
      <c r="DSQ288" s="730"/>
      <c r="DSR288" s="730"/>
      <c r="DSS288" s="730"/>
      <c r="DST288" s="730"/>
      <c r="DSU288" s="730"/>
      <c r="DSV288" s="730"/>
      <c r="DSW288" s="730"/>
      <c r="DSX288" s="730"/>
      <c r="DSY288" s="730"/>
      <c r="DSZ288" s="730"/>
      <c r="DTA288" s="730"/>
      <c r="DTB288" s="730"/>
      <c r="DTC288" s="730"/>
      <c r="DTD288" s="730"/>
      <c r="DTE288" s="730"/>
      <c r="DTF288" s="730"/>
      <c r="DTG288" s="730"/>
      <c r="DTH288" s="730"/>
      <c r="DTI288" s="730"/>
      <c r="DTJ288" s="730"/>
      <c r="DTK288" s="730"/>
      <c r="DTL288" s="730"/>
      <c r="DTM288" s="730"/>
      <c r="DTN288" s="730"/>
      <c r="DTO288" s="730"/>
      <c r="DTP288" s="730"/>
      <c r="DTQ288" s="730"/>
      <c r="DTR288" s="730"/>
      <c r="DTS288" s="730"/>
      <c r="DTT288" s="730"/>
      <c r="DTU288" s="730"/>
      <c r="DTV288" s="730"/>
      <c r="DTW288" s="730"/>
      <c r="DTX288" s="730"/>
      <c r="DTY288" s="730"/>
      <c r="DTZ288" s="730"/>
      <c r="DUA288" s="730"/>
      <c r="DUB288" s="730"/>
      <c r="DUC288" s="730"/>
      <c r="DUD288" s="730"/>
      <c r="DUE288" s="730"/>
      <c r="DUF288" s="730"/>
      <c r="DUG288" s="730"/>
      <c r="DUH288" s="730"/>
      <c r="DUI288" s="730"/>
      <c r="DUJ288" s="730"/>
      <c r="DUK288" s="730"/>
      <c r="DUL288" s="730"/>
      <c r="DUM288" s="730"/>
      <c r="DUN288" s="730"/>
      <c r="DUO288" s="730"/>
      <c r="DUP288" s="730"/>
      <c r="DUQ288" s="730"/>
      <c r="DUR288" s="730"/>
      <c r="DUS288" s="730"/>
      <c r="DUT288" s="730"/>
      <c r="DUU288" s="730"/>
      <c r="DUV288" s="730"/>
      <c r="DUW288" s="730"/>
      <c r="DUX288" s="730"/>
      <c r="DUY288" s="730"/>
      <c r="DUZ288" s="730"/>
      <c r="DVA288" s="730"/>
      <c r="DVB288" s="730"/>
      <c r="DVC288" s="730"/>
      <c r="DVD288" s="730"/>
      <c r="DVE288" s="730"/>
      <c r="DVF288" s="730"/>
      <c r="DVG288" s="730"/>
      <c r="DVH288" s="730"/>
      <c r="DVI288" s="730"/>
      <c r="DVJ288" s="730"/>
      <c r="DVK288" s="730"/>
      <c r="DVL288" s="730"/>
      <c r="DVM288" s="730"/>
      <c r="DVN288" s="730"/>
      <c r="DVO288" s="730"/>
      <c r="DVP288" s="730"/>
      <c r="DVQ288" s="730"/>
      <c r="DVR288" s="730"/>
      <c r="DVS288" s="730"/>
      <c r="DVT288" s="730"/>
      <c r="DVU288" s="730"/>
      <c r="DVV288" s="730"/>
      <c r="DVW288" s="730"/>
      <c r="DVX288" s="730"/>
      <c r="DVY288" s="730"/>
      <c r="DVZ288" s="730"/>
      <c r="DWA288" s="730"/>
      <c r="DWB288" s="730"/>
      <c r="DWC288" s="730"/>
      <c r="DWD288" s="730"/>
      <c r="DWE288" s="730"/>
      <c r="DWF288" s="730"/>
      <c r="DWG288" s="730"/>
      <c r="DWH288" s="730"/>
      <c r="DWI288" s="730"/>
      <c r="DWJ288" s="730"/>
      <c r="DWK288" s="730"/>
      <c r="DWL288" s="730"/>
      <c r="DWM288" s="730"/>
      <c r="DWN288" s="730"/>
      <c r="DWO288" s="730"/>
      <c r="DWP288" s="730"/>
      <c r="DWQ288" s="730"/>
      <c r="DWR288" s="730"/>
      <c r="DWS288" s="730"/>
      <c r="DWT288" s="730"/>
      <c r="DWU288" s="730"/>
      <c r="DWV288" s="730"/>
      <c r="DWW288" s="730"/>
      <c r="DWX288" s="730"/>
      <c r="DWY288" s="730"/>
      <c r="DWZ288" s="730"/>
      <c r="DXA288" s="730"/>
      <c r="DXB288" s="730"/>
      <c r="DXC288" s="730"/>
      <c r="DXD288" s="730"/>
      <c r="DXE288" s="730"/>
      <c r="DXF288" s="730"/>
      <c r="DXG288" s="730"/>
      <c r="DXH288" s="730"/>
      <c r="DXI288" s="730"/>
      <c r="DXJ288" s="730"/>
      <c r="DXK288" s="730"/>
      <c r="DXL288" s="730"/>
      <c r="DXM288" s="730"/>
      <c r="DXN288" s="730"/>
      <c r="DXO288" s="730"/>
      <c r="DXP288" s="730"/>
      <c r="DXQ288" s="730"/>
      <c r="DXR288" s="730"/>
      <c r="DXS288" s="730"/>
      <c r="DXT288" s="730"/>
      <c r="DXU288" s="730"/>
      <c r="DXV288" s="730"/>
      <c r="DXW288" s="730"/>
      <c r="DXX288" s="730"/>
      <c r="DXY288" s="730"/>
      <c r="DXZ288" s="730"/>
      <c r="DYA288" s="730"/>
      <c r="DYB288" s="730"/>
      <c r="DYC288" s="730"/>
      <c r="DYD288" s="730"/>
      <c r="DYE288" s="730"/>
      <c r="DYF288" s="730"/>
      <c r="DYG288" s="730"/>
      <c r="DYH288" s="730"/>
      <c r="DYI288" s="730"/>
      <c r="DYJ288" s="730"/>
      <c r="DYK288" s="730"/>
      <c r="DYL288" s="730"/>
      <c r="DYM288" s="730"/>
      <c r="DYN288" s="730"/>
      <c r="DYO288" s="730"/>
      <c r="DYP288" s="730"/>
      <c r="DYQ288" s="730"/>
      <c r="DYR288" s="730"/>
      <c r="DYS288" s="730"/>
      <c r="DYT288" s="730"/>
      <c r="DYU288" s="730"/>
      <c r="DYV288" s="730"/>
      <c r="DYW288" s="730"/>
      <c r="DYX288" s="730"/>
      <c r="DYY288" s="730"/>
      <c r="DYZ288" s="730"/>
      <c r="DZA288" s="730"/>
      <c r="DZB288" s="730"/>
      <c r="DZC288" s="730"/>
      <c r="DZD288" s="730"/>
      <c r="DZE288" s="730"/>
      <c r="DZF288" s="730"/>
      <c r="DZG288" s="730"/>
      <c r="DZH288" s="730"/>
      <c r="DZI288" s="730"/>
      <c r="DZJ288" s="730"/>
      <c r="DZK288" s="730"/>
      <c r="DZL288" s="730"/>
      <c r="DZM288" s="730"/>
      <c r="DZN288" s="730"/>
      <c r="DZO288" s="730"/>
      <c r="DZP288" s="730"/>
      <c r="DZQ288" s="730"/>
      <c r="DZR288" s="730"/>
      <c r="DZS288" s="730"/>
      <c r="DZT288" s="730"/>
      <c r="DZU288" s="730"/>
      <c r="DZV288" s="730"/>
      <c r="DZW288" s="730"/>
      <c r="DZX288" s="730"/>
      <c r="DZY288" s="730"/>
      <c r="DZZ288" s="730"/>
      <c r="EAA288" s="730"/>
      <c r="EAB288" s="730"/>
      <c r="EAC288" s="730"/>
      <c r="EAD288" s="730"/>
      <c r="EAE288" s="730"/>
      <c r="EAF288" s="730"/>
      <c r="EAG288" s="730"/>
      <c r="EAH288" s="730"/>
      <c r="EAI288" s="730"/>
      <c r="EAJ288" s="730"/>
      <c r="EAK288" s="730"/>
      <c r="EAL288" s="730"/>
      <c r="EAM288" s="730"/>
      <c r="EAN288" s="730"/>
      <c r="EAO288" s="730"/>
      <c r="EAP288" s="730"/>
      <c r="EAQ288" s="730"/>
      <c r="EAR288" s="730"/>
      <c r="EAS288" s="730"/>
      <c r="EAT288" s="730"/>
      <c r="EAU288" s="730"/>
      <c r="EAV288" s="730"/>
      <c r="EAW288" s="730"/>
      <c r="EAX288" s="730"/>
      <c r="EAY288" s="730"/>
      <c r="EAZ288" s="730"/>
      <c r="EBA288" s="730"/>
      <c r="EBB288" s="730"/>
      <c r="EBC288" s="730"/>
      <c r="EBD288" s="730"/>
      <c r="EBE288" s="730"/>
      <c r="EBF288" s="730"/>
      <c r="EBG288" s="730"/>
      <c r="EBH288" s="730"/>
      <c r="EBI288" s="730"/>
      <c r="EBJ288" s="730"/>
      <c r="EBK288" s="730"/>
      <c r="EBL288" s="730"/>
      <c r="EBM288" s="730"/>
      <c r="EBN288" s="730"/>
      <c r="EBO288" s="730"/>
      <c r="EBP288" s="730"/>
      <c r="EBQ288" s="730"/>
      <c r="EBR288" s="730"/>
      <c r="EBS288" s="730"/>
      <c r="EBT288" s="730"/>
      <c r="EBU288" s="730"/>
      <c r="EBV288" s="730"/>
      <c r="EBW288" s="730"/>
      <c r="EBX288" s="730"/>
      <c r="EBY288" s="730"/>
      <c r="EBZ288" s="730"/>
      <c r="ECA288" s="730"/>
      <c r="ECB288" s="730"/>
      <c r="ECC288" s="730"/>
      <c r="ECD288" s="730"/>
      <c r="ECE288" s="730"/>
      <c r="ECF288" s="730"/>
      <c r="ECG288" s="730"/>
      <c r="ECH288" s="730"/>
      <c r="ECI288" s="730"/>
      <c r="ECJ288" s="730"/>
      <c r="ECK288" s="730"/>
      <c r="ECL288" s="730"/>
      <c r="ECM288" s="730"/>
      <c r="ECN288" s="730"/>
      <c r="ECO288" s="730"/>
      <c r="ECP288" s="730"/>
      <c r="ECQ288" s="730"/>
      <c r="ECR288" s="730"/>
      <c r="ECS288" s="730"/>
      <c r="ECT288" s="730"/>
      <c r="ECU288" s="730"/>
      <c r="ECV288" s="730"/>
      <c r="ECW288" s="730"/>
      <c r="ECX288" s="730"/>
      <c r="ECY288" s="730"/>
      <c r="ECZ288" s="730"/>
      <c r="EDA288" s="730"/>
      <c r="EDB288" s="730"/>
      <c r="EDC288" s="730"/>
      <c r="EDD288" s="730"/>
      <c r="EDE288" s="730"/>
      <c r="EDF288" s="730"/>
      <c r="EDG288" s="730"/>
      <c r="EDH288" s="730"/>
      <c r="EDI288" s="730"/>
      <c r="EDJ288" s="730"/>
      <c r="EDK288" s="730"/>
      <c r="EDL288" s="730"/>
      <c r="EDM288" s="730"/>
      <c r="EDN288" s="730"/>
      <c r="EDO288" s="730"/>
      <c r="EDP288" s="730"/>
      <c r="EDQ288" s="730"/>
      <c r="EDR288" s="730"/>
      <c r="EDS288" s="730"/>
      <c r="EDT288" s="730"/>
      <c r="EDU288" s="730"/>
      <c r="EDV288" s="730"/>
      <c r="EDW288" s="730"/>
      <c r="EDX288" s="730"/>
      <c r="EDY288" s="730"/>
      <c r="EDZ288" s="730"/>
      <c r="EEA288" s="730"/>
      <c r="EEB288" s="730"/>
      <c r="EEC288" s="730"/>
      <c r="EED288" s="730"/>
      <c r="EEE288" s="730"/>
      <c r="EEF288" s="730"/>
      <c r="EEG288" s="730"/>
      <c r="EEH288" s="730"/>
      <c r="EEI288" s="730"/>
      <c r="EEJ288" s="730"/>
      <c r="EEK288" s="730"/>
      <c r="EEL288" s="730"/>
      <c r="EEM288" s="730"/>
      <c r="EEN288" s="730"/>
      <c r="EEO288" s="730"/>
      <c r="EEP288" s="730"/>
      <c r="EEQ288" s="730"/>
      <c r="EER288" s="730"/>
      <c r="EES288" s="730"/>
      <c r="EET288" s="730"/>
      <c r="EEU288" s="730"/>
      <c r="EEV288" s="730"/>
      <c r="EEW288" s="730"/>
      <c r="EEX288" s="730"/>
      <c r="EEY288" s="730"/>
      <c r="EEZ288" s="730"/>
      <c r="EFA288" s="730"/>
      <c r="EFB288" s="730"/>
      <c r="EFC288" s="730"/>
      <c r="EFD288" s="730"/>
      <c r="EFE288" s="730"/>
      <c r="EFF288" s="730"/>
      <c r="EFG288" s="730"/>
      <c r="EFH288" s="730"/>
      <c r="EFI288" s="730"/>
      <c r="EFJ288" s="730"/>
      <c r="EFK288" s="730"/>
      <c r="EFL288" s="730"/>
      <c r="EFM288" s="730"/>
      <c r="EFN288" s="730"/>
      <c r="EFO288" s="730"/>
      <c r="EFP288" s="730"/>
      <c r="EFQ288" s="730"/>
      <c r="EFR288" s="730"/>
      <c r="EFS288" s="730"/>
      <c r="EFT288" s="730"/>
      <c r="EFU288" s="730"/>
      <c r="EFV288" s="730"/>
      <c r="EFW288" s="730"/>
      <c r="EFX288" s="730"/>
      <c r="EFY288" s="730"/>
      <c r="EFZ288" s="730"/>
      <c r="EGA288" s="730"/>
      <c r="EGB288" s="730"/>
      <c r="EGC288" s="730"/>
      <c r="EGD288" s="730"/>
      <c r="EGE288" s="730"/>
      <c r="EGF288" s="730"/>
      <c r="EGG288" s="730"/>
      <c r="EGH288" s="730"/>
      <c r="EGI288" s="730"/>
      <c r="EGJ288" s="730"/>
      <c r="EGK288" s="730"/>
      <c r="EGL288" s="730"/>
      <c r="EGM288" s="730"/>
      <c r="EGN288" s="730"/>
      <c r="EGO288" s="730"/>
      <c r="EGP288" s="730"/>
      <c r="EGQ288" s="730"/>
      <c r="EGR288" s="730"/>
      <c r="EGS288" s="730"/>
      <c r="EGT288" s="730"/>
      <c r="EGU288" s="730"/>
      <c r="EGV288" s="730"/>
      <c r="EGW288" s="730"/>
      <c r="EGX288" s="730"/>
      <c r="EGY288" s="730"/>
      <c r="EGZ288" s="730"/>
      <c r="EHA288" s="730"/>
      <c r="EHB288" s="730"/>
      <c r="EHC288" s="730"/>
      <c r="EHD288" s="730"/>
      <c r="EHE288" s="730"/>
      <c r="EHF288" s="730"/>
      <c r="EHG288" s="730"/>
      <c r="EHH288" s="730"/>
      <c r="EHI288" s="730"/>
      <c r="EHJ288" s="730"/>
      <c r="EHK288" s="730"/>
      <c r="EHL288" s="730"/>
      <c r="EHM288" s="730"/>
      <c r="EHN288" s="730"/>
      <c r="EHO288" s="730"/>
      <c r="EHP288" s="730"/>
      <c r="EHQ288" s="730"/>
      <c r="EHR288" s="730"/>
      <c r="EHS288" s="730"/>
      <c r="EHT288" s="730"/>
      <c r="EHU288" s="730"/>
      <c r="EHV288" s="730"/>
      <c r="EHW288" s="730"/>
      <c r="EHX288" s="730"/>
      <c r="EHY288" s="730"/>
      <c r="EHZ288" s="730"/>
      <c r="EIA288" s="730"/>
      <c r="EIB288" s="730"/>
      <c r="EIC288" s="730"/>
      <c r="EID288" s="730"/>
      <c r="EIE288" s="730"/>
      <c r="EIF288" s="730"/>
      <c r="EIG288" s="730"/>
      <c r="EIH288" s="730"/>
      <c r="EII288" s="730"/>
      <c r="EIJ288" s="730"/>
      <c r="EIK288" s="730"/>
      <c r="EIL288" s="730"/>
      <c r="EIM288" s="730"/>
      <c r="EIN288" s="730"/>
      <c r="EIO288" s="730"/>
      <c r="EIP288" s="730"/>
      <c r="EIQ288" s="730"/>
      <c r="EIR288" s="730"/>
      <c r="EIS288" s="730"/>
      <c r="EIT288" s="730"/>
      <c r="EIU288" s="730"/>
      <c r="EIV288" s="730"/>
      <c r="EIW288" s="730"/>
      <c r="EIX288" s="730"/>
      <c r="EIY288" s="730"/>
      <c r="EIZ288" s="730"/>
      <c r="EJA288" s="730"/>
      <c r="EJB288" s="730"/>
      <c r="EJC288" s="730"/>
      <c r="EJD288" s="730"/>
      <c r="EJE288" s="730"/>
      <c r="EJF288" s="730"/>
      <c r="EJG288" s="730"/>
      <c r="EJH288" s="730"/>
      <c r="EJI288" s="730"/>
      <c r="EJJ288" s="730"/>
      <c r="EJK288" s="730"/>
      <c r="EJL288" s="730"/>
      <c r="EJM288" s="730"/>
      <c r="EJN288" s="730"/>
      <c r="EJO288" s="730"/>
      <c r="EJP288" s="730"/>
      <c r="EJQ288" s="730"/>
      <c r="EJR288" s="730"/>
      <c r="EJS288" s="730"/>
      <c r="EJT288" s="730"/>
      <c r="EJU288" s="730"/>
      <c r="EJV288" s="730"/>
      <c r="EJW288" s="730"/>
      <c r="EJX288" s="730"/>
      <c r="EJY288" s="730"/>
      <c r="EJZ288" s="730"/>
      <c r="EKA288" s="730"/>
      <c r="EKB288" s="730"/>
      <c r="EKC288" s="730"/>
      <c r="EKD288" s="730"/>
      <c r="EKE288" s="730"/>
      <c r="EKF288" s="730"/>
      <c r="EKG288" s="730"/>
      <c r="EKH288" s="730"/>
      <c r="EKI288" s="730"/>
      <c r="EKJ288" s="730"/>
      <c r="EKK288" s="730"/>
      <c r="EKL288" s="730"/>
      <c r="EKM288" s="730"/>
      <c r="EKN288" s="730"/>
      <c r="EKO288" s="730"/>
      <c r="EKP288" s="730"/>
      <c r="EKQ288" s="730"/>
      <c r="EKR288" s="730"/>
      <c r="EKS288" s="730"/>
      <c r="EKT288" s="730"/>
      <c r="EKU288" s="730"/>
      <c r="EKV288" s="730"/>
      <c r="EKW288" s="730"/>
      <c r="EKX288" s="730"/>
      <c r="EKY288" s="730"/>
      <c r="EKZ288" s="730"/>
      <c r="ELA288" s="730"/>
      <c r="ELB288" s="730"/>
      <c r="ELC288" s="730"/>
      <c r="ELD288" s="730"/>
      <c r="ELE288" s="730"/>
      <c r="ELF288" s="730"/>
      <c r="ELG288" s="730"/>
      <c r="ELH288" s="730"/>
      <c r="ELI288" s="730"/>
      <c r="ELJ288" s="730"/>
      <c r="ELK288" s="730"/>
      <c r="ELL288" s="730"/>
      <c r="ELM288" s="730"/>
      <c r="ELN288" s="730"/>
      <c r="ELO288" s="730"/>
      <c r="ELP288" s="730"/>
      <c r="ELQ288" s="730"/>
      <c r="ELR288" s="730"/>
      <c r="ELS288" s="730"/>
      <c r="ELT288" s="730"/>
      <c r="ELU288" s="730"/>
      <c r="ELV288" s="730"/>
      <c r="ELW288" s="730"/>
      <c r="ELX288" s="730"/>
      <c r="ELY288" s="730"/>
      <c r="ELZ288" s="730"/>
      <c r="EMA288" s="730"/>
      <c r="EMB288" s="730"/>
      <c r="EMC288" s="730"/>
      <c r="EMD288" s="730"/>
      <c r="EME288" s="730"/>
      <c r="EMF288" s="730"/>
      <c r="EMG288" s="730"/>
      <c r="EMH288" s="730"/>
      <c r="EMI288" s="730"/>
      <c r="EMJ288" s="730"/>
      <c r="EMK288" s="730"/>
      <c r="EML288" s="730"/>
      <c r="EMM288" s="730"/>
      <c r="EMN288" s="730"/>
      <c r="EMO288" s="730"/>
      <c r="EMP288" s="730"/>
      <c r="EMQ288" s="730"/>
      <c r="EMR288" s="730"/>
      <c r="EMS288" s="730"/>
      <c r="EMT288" s="730"/>
      <c r="EMU288" s="730"/>
      <c r="EMV288" s="730"/>
      <c r="EMW288" s="730"/>
      <c r="EMX288" s="730"/>
      <c r="EMY288" s="730"/>
      <c r="EMZ288" s="730"/>
      <c r="ENA288" s="730"/>
      <c r="ENB288" s="730"/>
      <c r="ENC288" s="730"/>
      <c r="END288" s="730"/>
      <c r="ENE288" s="730"/>
      <c r="ENF288" s="730"/>
      <c r="ENG288" s="730"/>
      <c r="ENH288" s="730"/>
      <c r="ENI288" s="730"/>
      <c r="ENJ288" s="730"/>
      <c r="ENK288" s="730"/>
      <c r="ENL288" s="730"/>
      <c r="ENM288" s="730"/>
      <c r="ENN288" s="730"/>
      <c r="ENO288" s="730"/>
      <c r="ENP288" s="730"/>
      <c r="ENQ288" s="730"/>
      <c r="ENR288" s="730"/>
      <c r="ENS288" s="730"/>
      <c r="ENT288" s="730"/>
      <c r="ENU288" s="730"/>
      <c r="ENV288" s="730"/>
      <c r="ENW288" s="730"/>
      <c r="ENX288" s="730"/>
      <c r="ENY288" s="730"/>
      <c r="ENZ288" s="730"/>
      <c r="EOA288" s="730"/>
      <c r="EOB288" s="730"/>
      <c r="EOC288" s="730"/>
      <c r="EOD288" s="730"/>
      <c r="EOE288" s="730"/>
      <c r="EOF288" s="730"/>
      <c r="EOG288" s="730"/>
      <c r="EOH288" s="730"/>
      <c r="EOI288" s="730"/>
      <c r="EOJ288" s="730"/>
      <c r="EOK288" s="730"/>
      <c r="EOL288" s="730"/>
      <c r="EOM288" s="730"/>
      <c r="EON288" s="730"/>
      <c r="EOO288" s="730"/>
      <c r="EOP288" s="730"/>
      <c r="EOQ288" s="730"/>
      <c r="EOR288" s="730"/>
      <c r="EOS288" s="730"/>
      <c r="EOT288" s="730"/>
      <c r="EOU288" s="730"/>
      <c r="EOV288" s="730"/>
      <c r="EOW288" s="730"/>
      <c r="EOX288" s="730"/>
      <c r="EOY288" s="730"/>
      <c r="EOZ288" s="730"/>
      <c r="EPA288" s="730"/>
      <c r="EPB288" s="730"/>
      <c r="EPC288" s="730"/>
      <c r="EPD288" s="730"/>
      <c r="EPE288" s="730"/>
      <c r="EPF288" s="730"/>
      <c r="EPG288" s="730"/>
      <c r="EPH288" s="730"/>
      <c r="EPI288" s="730"/>
      <c r="EPJ288" s="730"/>
      <c r="EPK288" s="730"/>
      <c r="EPL288" s="730"/>
      <c r="EPM288" s="730"/>
      <c r="EPN288" s="730"/>
      <c r="EPO288" s="730"/>
      <c r="EPP288" s="730"/>
      <c r="EPQ288" s="730"/>
      <c r="EPR288" s="730"/>
      <c r="EPS288" s="730"/>
      <c r="EPT288" s="730"/>
      <c r="EPU288" s="730"/>
      <c r="EPV288" s="730"/>
      <c r="EPW288" s="730"/>
      <c r="EPX288" s="730"/>
      <c r="EPY288" s="730"/>
      <c r="EPZ288" s="730"/>
      <c r="EQA288" s="730"/>
      <c r="EQB288" s="730"/>
      <c r="EQC288" s="730"/>
      <c r="EQD288" s="730"/>
      <c r="EQE288" s="730"/>
      <c r="EQF288" s="730"/>
      <c r="EQG288" s="730"/>
      <c r="EQH288" s="730"/>
      <c r="EQI288" s="730"/>
      <c r="EQJ288" s="730"/>
      <c r="EQK288" s="730"/>
      <c r="EQL288" s="730"/>
      <c r="EQM288" s="730"/>
      <c r="EQN288" s="730"/>
      <c r="EQO288" s="730"/>
      <c r="EQP288" s="730"/>
      <c r="EQQ288" s="730"/>
      <c r="EQR288" s="730"/>
      <c r="EQS288" s="730"/>
      <c r="EQT288" s="730"/>
      <c r="EQU288" s="730"/>
      <c r="EQV288" s="730"/>
      <c r="EQW288" s="730"/>
      <c r="EQX288" s="730"/>
      <c r="EQY288" s="730"/>
      <c r="EQZ288" s="730"/>
      <c r="ERA288" s="730"/>
      <c r="ERB288" s="730"/>
      <c r="ERC288" s="730"/>
      <c r="ERD288" s="730"/>
      <c r="ERE288" s="730"/>
      <c r="ERF288" s="730"/>
      <c r="ERG288" s="730"/>
      <c r="ERH288" s="730"/>
      <c r="ERI288" s="730"/>
      <c r="ERJ288" s="730"/>
      <c r="ERK288" s="730"/>
      <c r="ERL288" s="730"/>
      <c r="ERM288" s="730"/>
      <c r="ERN288" s="730"/>
      <c r="ERO288" s="730"/>
      <c r="ERP288" s="730"/>
      <c r="ERQ288" s="730"/>
      <c r="ERR288" s="730"/>
      <c r="ERS288" s="730"/>
      <c r="ERT288" s="730"/>
      <c r="ERU288" s="730"/>
      <c r="ERV288" s="730"/>
      <c r="ERW288" s="730"/>
      <c r="ERX288" s="730"/>
      <c r="ERY288" s="730"/>
      <c r="ERZ288" s="730"/>
      <c r="ESA288" s="730"/>
      <c r="ESB288" s="730"/>
      <c r="ESC288" s="730"/>
      <c r="ESD288" s="730"/>
      <c r="ESE288" s="730"/>
      <c r="ESF288" s="730"/>
      <c r="ESG288" s="730"/>
      <c r="ESH288" s="730"/>
      <c r="ESI288" s="730"/>
      <c r="ESJ288" s="730"/>
      <c r="ESK288" s="730"/>
      <c r="ESL288" s="730"/>
      <c r="ESM288" s="730"/>
      <c r="ESN288" s="730"/>
      <c r="ESO288" s="730"/>
      <c r="ESP288" s="730"/>
      <c r="ESQ288" s="730"/>
      <c r="ESR288" s="730"/>
      <c r="ESS288" s="730"/>
      <c r="EST288" s="730"/>
      <c r="ESU288" s="730"/>
      <c r="ESV288" s="730"/>
      <c r="ESW288" s="730"/>
      <c r="ESX288" s="730"/>
      <c r="ESY288" s="730"/>
      <c r="ESZ288" s="730"/>
      <c r="ETA288" s="730"/>
      <c r="ETB288" s="730"/>
      <c r="ETC288" s="730"/>
      <c r="ETD288" s="730"/>
      <c r="ETE288" s="730"/>
      <c r="ETF288" s="730"/>
      <c r="ETG288" s="730"/>
      <c r="ETH288" s="730"/>
      <c r="ETI288" s="730"/>
      <c r="ETJ288" s="730"/>
      <c r="ETK288" s="730"/>
      <c r="ETL288" s="730"/>
      <c r="ETM288" s="730"/>
      <c r="ETN288" s="730"/>
      <c r="ETO288" s="730"/>
      <c r="ETP288" s="730"/>
      <c r="ETQ288" s="730"/>
      <c r="ETR288" s="730"/>
      <c r="ETS288" s="730"/>
      <c r="ETT288" s="730"/>
      <c r="ETU288" s="730"/>
      <c r="ETV288" s="730"/>
      <c r="ETW288" s="730"/>
      <c r="ETX288" s="730"/>
      <c r="ETY288" s="730"/>
      <c r="ETZ288" s="730"/>
      <c r="EUA288" s="730"/>
      <c r="EUB288" s="730"/>
      <c r="EUC288" s="730"/>
      <c r="EUD288" s="730"/>
      <c r="EUE288" s="730"/>
      <c r="EUF288" s="730"/>
      <c r="EUG288" s="730"/>
      <c r="EUH288" s="730"/>
      <c r="EUI288" s="730"/>
      <c r="EUJ288" s="730"/>
      <c r="EUK288" s="730"/>
      <c r="EUL288" s="730"/>
      <c r="EUM288" s="730"/>
      <c r="EUN288" s="730"/>
      <c r="EUO288" s="730"/>
      <c r="EUP288" s="730"/>
      <c r="EUQ288" s="730"/>
      <c r="EUR288" s="730"/>
      <c r="EUS288" s="730"/>
      <c r="EUT288" s="730"/>
      <c r="EUU288" s="730"/>
      <c r="EUV288" s="730"/>
      <c r="EUW288" s="730"/>
      <c r="EUX288" s="730"/>
      <c r="EUY288" s="730"/>
      <c r="EUZ288" s="730"/>
      <c r="EVA288" s="730"/>
      <c r="EVB288" s="730"/>
      <c r="EVC288" s="730"/>
      <c r="EVD288" s="730"/>
      <c r="EVE288" s="730"/>
      <c r="EVF288" s="730"/>
      <c r="EVG288" s="730"/>
      <c r="EVH288" s="730"/>
      <c r="EVI288" s="730"/>
      <c r="EVJ288" s="730"/>
      <c r="EVK288" s="730"/>
      <c r="EVL288" s="730"/>
      <c r="EVM288" s="730"/>
      <c r="EVN288" s="730"/>
      <c r="EVO288" s="730"/>
      <c r="EVP288" s="730"/>
      <c r="EVQ288" s="730"/>
      <c r="EVR288" s="730"/>
      <c r="EVS288" s="730"/>
      <c r="EVT288" s="730"/>
      <c r="EVU288" s="730"/>
      <c r="EVV288" s="730"/>
      <c r="EVW288" s="730"/>
      <c r="EVX288" s="730"/>
      <c r="EVY288" s="730"/>
      <c r="EVZ288" s="730"/>
      <c r="EWA288" s="730"/>
      <c r="EWB288" s="730"/>
      <c r="EWC288" s="730"/>
      <c r="EWD288" s="730"/>
      <c r="EWE288" s="730"/>
      <c r="EWF288" s="730"/>
      <c r="EWG288" s="730"/>
      <c r="EWH288" s="730"/>
      <c r="EWI288" s="730"/>
      <c r="EWJ288" s="730"/>
      <c r="EWK288" s="730"/>
      <c r="EWL288" s="730"/>
      <c r="EWM288" s="730"/>
      <c r="EWN288" s="730"/>
      <c r="EWO288" s="730"/>
      <c r="EWP288" s="730"/>
      <c r="EWQ288" s="730"/>
      <c r="EWR288" s="730"/>
      <c r="EWS288" s="730"/>
      <c r="EWT288" s="730"/>
      <c r="EWU288" s="730"/>
      <c r="EWV288" s="730"/>
      <c r="EWW288" s="730"/>
      <c r="EWX288" s="730"/>
      <c r="EWY288" s="730"/>
      <c r="EWZ288" s="730"/>
      <c r="EXA288" s="730"/>
      <c r="EXB288" s="730"/>
      <c r="EXC288" s="730"/>
      <c r="EXD288" s="730"/>
      <c r="EXE288" s="730"/>
      <c r="EXF288" s="730"/>
      <c r="EXG288" s="730"/>
      <c r="EXH288" s="730"/>
      <c r="EXI288" s="730"/>
      <c r="EXJ288" s="730"/>
      <c r="EXK288" s="730"/>
      <c r="EXL288" s="730"/>
      <c r="EXM288" s="730"/>
      <c r="EXN288" s="730"/>
      <c r="EXO288" s="730"/>
      <c r="EXP288" s="730"/>
      <c r="EXQ288" s="730"/>
      <c r="EXR288" s="730"/>
      <c r="EXS288" s="730"/>
      <c r="EXT288" s="730"/>
      <c r="EXU288" s="730"/>
      <c r="EXV288" s="730"/>
      <c r="EXW288" s="730"/>
      <c r="EXX288" s="730"/>
      <c r="EXY288" s="730"/>
      <c r="EXZ288" s="730"/>
      <c r="EYA288" s="730"/>
      <c r="EYB288" s="730"/>
      <c r="EYC288" s="730"/>
      <c r="EYD288" s="730"/>
      <c r="EYE288" s="730"/>
      <c r="EYF288" s="730"/>
      <c r="EYG288" s="730"/>
      <c r="EYH288" s="730"/>
      <c r="EYI288" s="730"/>
      <c r="EYJ288" s="730"/>
      <c r="EYK288" s="730"/>
      <c r="EYL288" s="730"/>
      <c r="EYM288" s="730"/>
      <c r="EYN288" s="730"/>
      <c r="EYO288" s="730"/>
      <c r="EYP288" s="730"/>
      <c r="EYQ288" s="730"/>
      <c r="EYR288" s="730"/>
      <c r="EYS288" s="730"/>
      <c r="EYT288" s="730"/>
      <c r="EYU288" s="730"/>
      <c r="EYV288" s="730"/>
      <c r="EYW288" s="730"/>
      <c r="EYX288" s="730"/>
      <c r="EYY288" s="730"/>
      <c r="EYZ288" s="730"/>
      <c r="EZA288" s="730"/>
      <c r="EZB288" s="730"/>
      <c r="EZC288" s="730"/>
      <c r="EZD288" s="730"/>
      <c r="EZE288" s="730"/>
      <c r="EZF288" s="730"/>
      <c r="EZG288" s="730"/>
      <c r="EZH288" s="730"/>
      <c r="EZI288" s="730"/>
      <c r="EZJ288" s="730"/>
      <c r="EZK288" s="730"/>
      <c r="EZL288" s="730"/>
      <c r="EZM288" s="730"/>
      <c r="EZN288" s="730"/>
      <c r="EZO288" s="730"/>
      <c r="EZP288" s="730"/>
      <c r="EZQ288" s="730"/>
      <c r="EZR288" s="730"/>
      <c r="EZS288" s="730"/>
      <c r="EZT288" s="730"/>
      <c r="EZU288" s="730"/>
      <c r="EZV288" s="730"/>
      <c r="EZW288" s="730"/>
      <c r="EZX288" s="730"/>
      <c r="EZY288" s="730"/>
      <c r="EZZ288" s="730"/>
      <c r="FAA288" s="730"/>
      <c r="FAB288" s="730"/>
      <c r="FAC288" s="730"/>
      <c r="FAD288" s="730"/>
      <c r="FAE288" s="730"/>
      <c r="FAF288" s="730"/>
      <c r="FAG288" s="730"/>
      <c r="FAH288" s="730"/>
      <c r="FAI288" s="730"/>
      <c r="FAJ288" s="730"/>
      <c r="FAK288" s="730"/>
      <c r="FAL288" s="730"/>
      <c r="FAM288" s="730"/>
      <c r="FAN288" s="730"/>
      <c r="FAO288" s="730"/>
      <c r="FAP288" s="730"/>
      <c r="FAQ288" s="730"/>
      <c r="FAR288" s="730"/>
      <c r="FAS288" s="730"/>
      <c r="FAT288" s="730"/>
      <c r="FAU288" s="730"/>
      <c r="FAV288" s="730"/>
      <c r="FAW288" s="730"/>
      <c r="FAX288" s="730"/>
      <c r="FAY288" s="730"/>
      <c r="FAZ288" s="730"/>
      <c r="FBA288" s="730"/>
      <c r="FBB288" s="730"/>
      <c r="FBC288" s="730"/>
      <c r="FBD288" s="730"/>
      <c r="FBE288" s="730"/>
      <c r="FBF288" s="730"/>
      <c r="FBG288" s="730"/>
      <c r="FBH288" s="730"/>
      <c r="FBI288" s="730"/>
      <c r="FBJ288" s="730"/>
      <c r="FBK288" s="730"/>
      <c r="FBL288" s="730"/>
      <c r="FBM288" s="730"/>
      <c r="FBN288" s="730"/>
      <c r="FBO288" s="730"/>
      <c r="FBP288" s="730"/>
      <c r="FBQ288" s="730"/>
      <c r="FBR288" s="730"/>
      <c r="FBS288" s="730"/>
      <c r="FBT288" s="730"/>
      <c r="FBU288" s="730"/>
      <c r="FBV288" s="730"/>
      <c r="FBW288" s="730"/>
      <c r="FBX288" s="730"/>
      <c r="FBY288" s="730"/>
      <c r="FBZ288" s="730"/>
      <c r="FCA288" s="730"/>
      <c r="FCB288" s="730"/>
      <c r="FCC288" s="730"/>
      <c r="FCD288" s="730"/>
      <c r="FCE288" s="730"/>
      <c r="FCF288" s="730"/>
      <c r="FCG288" s="730"/>
      <c r="FCH288" s="730"/>
      <c r="FCI288" s="730"/>
      <c r="FCJ288" s="730"/>
      <c r="FCK288" s="730"/>
      <c r="FCL288" s="730"/>
      <c r="FCM288" s="730"/>
      <c r="FCN288" s="730"/>
      <c r="FCO288" s="730"/>
      <c r="FCP288" s="730"/>
      <c r="FCQ288" s="730"/>
      <c r="FCR288" s="730"/>
      <c r="FCS288" s="730"/>
      <c r="FCT288" s="730"/>
      <c r="FCU288" s="730"/>
      <c r="FCV288" s="730"/>
      <c r="FCW288" s="730"/>
      <c r="FCX288" s="730"/>
      <c r="FCY288" s="730"/>
      <c r="FCZ288" s="730"/>
      <c r="FDA288" s="730"/>
      <c r="FDB288" s="730"/>
      <c r="FDC288" s="730"/>
      <c r="FDD288" s="730"/>
      <c r="FDE288" s="730"/>
      <c r="FDF288" s="730"/>
      <c r="FDG288" s="730"/>
      <c r="FDH288" s="730"/>
      <c r="FDI288" s="730"/>
      <c r="FDJ288" s="730"/>
      <c r="FDK288" s="730"/>
      <c r="FDL288" s="730"/>
      <c r="FDM288" s="730"/>
      <c r="FDN288" s="730"/>
      <c r="FDO288" s="730"/>
      <c r="FDP288" s="730"/>
      <c r="FDQ288" s="730"/>
      <c r="FDR288" s="730"/>
      <c r="FDS288" s="730"/>
      <c r="FDT288" s="730"/>
      <c r="FDU288" s="730"/>
      <c r="FDV288" s="730"/>
      <c r="FDW288" s="730"/>
      <c r="FDX288" s="730"/>
      <c r="FDY288" s="730"/>
      <c r="FDZ288" s="730"/>
      <c r="FEA288" s="730"/>
      <c r="FEB288" s="730"/>
      <c r="FEC288" s="730"/>
      <c r="FED288" s="730"/>
      <c r="FEE288" s="730"/>
      <c r="FEF288" s="730"/>
      <c r="FEG288" s="730"/>
      <c r="FEH288" s="730"/>
      <c r="FEI288" s="730"/>
      <c r="FEJ288" s="730"/>
      <c r="FEK288" s="730"/>
      <c r="FEL288" s="730"/>
      <c r="FEM288" s="730"/>
      <c r="FEN288" s="730"/>
      <c r="FEO288" s="730"/>
      <c r="FEP288" s="730"/>
      <c r="FEQ288" s="730"/>
      <c r="FER288" s="730"/>
      <c r="FES288" s="730"/>
      <c r="FET288" s="730"/>
      <c r="FEU288" s="730"/>
      <c r="FEV288" s="730"/>
      <c r="FEW288" s="730"/>
      <c r="FEX288" s="730"/>
      <c r="FEY288" s="730"/>
      <c r="FEZ288" s="730"/>
      <c r="FFA288" s="730"/>
      <c r="FFB288" s="730"/>
      <c r="FFC288" s="730"/>
      <c r="FFD288" s="730"/>
      <c r="FFE288" s="730"/>
      <c r="FFF288" s="730"/>
      <c r="FFG288" s="730"/>
      <c r="FFH288" s="730"/>
      <c r="FFI288" s="730"/>
      <c r="FFJ288" s="730"/>
      <c r="FFK288" s="730"/>
      <c r="FFL288" s="730"/>
      <c r="FFM288" s="730"/>
      <c r="FFN288" s="730"/>
      <c r="FFO288" s="730"/>
      <c r="FFP288" s="730"/>
      <c r="FFQ288" s="730"/>
      <c r="FFR288" s="730"/>
      <c r="FFS288" s="730"/>
      <c r="FFT288" s="730"/>
      <c r="FFU288" s="730"/>
      <c r="FFV288" s="730"/>
      <c r="FFW288" s="730"/>
      <c r="FFX288" s="730"/>
      <c r="FFY288" s="730"/>
      <c r="FFZ288" s="730"/>
      <c r="FGA288" s="730"/>
      <c r="FGB288" s="730"/>
      <c r="FGC288" s="730"/>
      <c r="FGD288" s="730"/>
      <c r="FGE288" s="730"/>
      <c r="FGF288" s="730"/>
      <c r="FGG288" s="730"/>
      <c r="FGH288" s="730"/>
      <c r="FGI288" s="730"/>
      <c r="FGJ288" s="730"/>
      <c r="FGK288" s="730"/>
      <c r="FGL288" s="730"/>
      <c r="FGM288" s="730"/>
      <c r="FGN288" s="730"/>
      <c r="FGO288" s="730"/>
      <c r="FGP288" s="730"/>
      <c r="FGQ288" s="730"/>
      <c r="FGR288" s="730"/>
      <c r="FGS288" s="730"/>
      <c r="FGT288" s="730"/>
      <c r="FGU288" s="730"/>
      <c r="FGV288" s="730"/>
      <c r="FGW288" s="730"/>
      <c r="FGX288" s="730"/>
      <c r="FGY288" s="730"/>
      <c r="FGZ288" s="730"/>
      <c r="FHA288" s="730"/>
      <c r="FHB288" s="730"/>
      <c r="FHC288" s="730"/>
      <c r="FHD288" s="730"/>
      <c r="FHE288" s="730"/>
      <c r="FHF288" s="730"/>
      <c r="FHG288" s="730"/>
      <c r="FHH288" s="730"/>
      <c r="FHI288" s="730"/>
      <c r="FHJ288" s="730"/>
      <c r="FHK288" s="730"/>
      <c r="FHL288" s="730"/>
      <c r="FHM288" s="730"/>
      <c r="FHN288" s="730"/>
      <c r="FHO288" s="730"/>
      <c r="FHP288" s="730"/>
      <c r="FHQ288" s="730"/>
      <c r="FHR288" s="730"/>
      <c r="FHS288" s="730"/>
      <c r="FHT288" s="730"/>
      <c r="FHU288" s="730"/>
      <c r="FHV288" s="730"/>
      <c r="FHW288" s="730"/>
      <c r="FHX288" s="730"/>
      <c r="FHY288" s="730"/>
      <c r="FHZ288" s="730"/>
      <c r="FIA288" s="730"/>
      <c r="FIB288" s="730"/>
      <c r="FIC288" s="730"/>
      <c r="FID288" s="730"/>
      <c r="FIE288" s="730"/>
      <c r="FIF288" s="730"/>
      <c r="FIG288" s="730"/>
      <c r="FIH288" s="730"/>
      <c r="FII288" s="730"/>
      <c r="FIJ288" s="730"/>
      <c r="FIK288" s="730"/>
      <c r="FIL288" s="730"/>
      <c r="FIM288" s="730"/>
      <c r="FIN288" s="730"/>
      <c r="FIO288" s="730"/>
      <c r="FIP288" s="730"/>
      <c r="FIQ288" s="730"/>
      <c r="FIR288" s="730"/>
      <c r="FIS288" s="730"/>
      <c r="FIT288" s="730"/>
      <c r="FIU288" s="730"/>
      <c r="FIV288" s="730"/>
      <c r="FIW288" s="730"/>
      <c r="FIX288" s="730"/>
      <c r="FIY288" s="730"/>
      <c r="FIZ288" s="730"/>
      <c r="FJA288" s="730"/>
      <c r="FJB288" s="730"/>
      <c r="FJC288" s="730"/>
      <c r="FJD288" s="730"/>
      <c r="FJE288" s="730"/>
      <c r="FJF288" s="730"/>
      <c r="FJG288" s="730"/>
      <c r="FJH288" s="730"/>
      <c r="FJI288" s="730"/>
      <c r="FJJ288" s="730"/>
      <c r="FJK288" s="730"/>
      <c r="FJL288" s="730"/>
      <c r="FJM288" s="730"/>
      <c r="FJN288" s="730"/>
      <c r="FJO288" s="730"/>
      <c r="FJP288" s="730"/>
      <c r="FJQ288" s="730"/>
      <c r="FJR288" s="730"/>
      <c r="FJS288" s="730"/>
      <c r="FJT288" s="730"/>
      <c r="FJU288" s="730"/>
      <c r="FJV288" s="730"/>
      <c r="FJW288" s="730"/>
      <c r="FJX288" s="730"/>
      <c r="FJY288" s="730"/>
      <c r="FJZ288" s="730"/>
      <c r="FKA288" s="730"/>
      <c r="FKB288" s="730"/>
      <c r="FKC288" s="730"/>
      <c r="FKD288" s="730"/>
      <c r="FKE288" s="730"/>
      <c r="FKF288" s="730"/>
      <c r="FKG288" s="730"/>
      <c r="FKH288" s="730"/>
      <c r="FKI288" s="730"/>
      <c r="FKJ288" s="730"/>
      <c r="FKK288" s="730"/>
      <c r="FKL288" s="730"/>
      <c r="FKM288" s="730"/>
      <c r="FKN288" s="730"/>
      <c r="FKO288" s="730"/>
      <c r="FKP288" s="730"/>
      <c r="FKQ288" s="730"/>
      <c r="FKR288" s="730"/>
      <c r="FKS288" s="730"/>
      <c r="FKT288" s="730"/>
      <c r="FKU288" s="730"/>
      <c r="FKV288" s="730"/>
      <c r="FKW288" s="730"/>
      <c r="FKX288" s="730"/>
      <c r="FKY288" s="730"/>
      <c r="FKZ288" s="730"/>
      <c r="FLA288" s="730"/>
      <c r="FLB288" s="730"/>
      <c r="FLC288" s="730"/>
      <c r="FLD288" s="730"/>
      <c r="FLE288" s="730"/>
      <c r="FLF288" s="730"/>
      <c r="FLG288" s="730"/>
      <c r="FLH288" s="730"/>
      <c r="FLI288" s="730"/>
      <c r="FLJ288" s="730"/>
      <c r="FLK288" s="730"/>
      <c r="FLL288" s="730"/>
      <c r="FLM288" s="730"/>
      <c r="FLN288" s="730"/>
      <c r="FLO288" s="730"/>
      <c r="FLP288" s="730"/>
      <c r="FLQ288" s="730"/>
      <c r="FLR288" s="730"/>
      <c r="FLS288" s="730"/>
      <c r="FLT288" s="730"/>
      <c r="FLU288" s="730"/>
      <c r="FLV288" s="730"/>
      <c r="FLW288" s="730"/>
      <c r="FLX288" s="730"/>
      <c r="FLY288" s="730"/>
      <c r="FLZ288" s="730"/>
      <c r="FMA288" s="730"/>
      <c r="FMB288" s="730"/>
      <c r="FMC288" s="730"/>
      <c r="FMD288" s="730"/>
      <c r="FME288" s="730"/>
      <c r="FMF288" s="730"/>
      <c r="FMG288" s="730"/>
      <c r="FMH288" s="730"/>
      <c r="FMI288" s="730"/>
      <c r="FMJ288" s="730"/>
      <c r="FMK288" s="730"/>
      <c r="FML288" s="730"/>
      <c r="FMM288" s="730"/>
      <c r="FMN288" s="730"/>
      <c r="FMO288" s="730"/>
      <c r="FMP288" s="730"/>
      <c r="FMQ288" s="730"/>
      <c r="FMR288" s="730"/>
      <c r="FMS288" s="730"/>
      <c r="FMT288" s="730"/>
      <c r="FMU288" s="730"/>
      <c r="FMV288" s="730"/>
      <c r="FMW288" s="730"/>
      <c r="FMX288" s="730"/>
      <c r="FMY288" s="730"/>
      <c r="FMZ288" s="730"/>
      <c r="FNA288" s="730"/>
      <c r="FNB288" s="730"/>
      <c r="FNC288" s="730"/>
      <c r="FND288" s="730"/>
      <c r="FNE288" s="730"/>
      <c r="FNF288" s="730"/>
      <c r="FNG288" s="730"/>
      <c r="FNH288" s="730"/>
      <c r="FNI288" s="730"/>
      <c r="FNJ288" s="730"/>
      <c r="FNK288" s="730"/>
      <c r="FNL288" s="730"/>
      <c r="FNM288" s="730"/>
      <c r="FNN288" s="730"/>
      <c r="FNO288" s="730"/>
      <c r="FNP288" s="730"/>
      <c r="FNQ288" s="730"/>
      <c r="FNR288" s="730"/>
      <c r="FNS288" s="730"/>
      <c r="FNT288" s="730"/>
      <c r="FNU288" s="730"/>
      <c r="FNV288" s="730"/>
      <c r="FNW288" s="730"/>
      <c r="FNX288" s="730"/>
      <c r="FNY288" s="730"/>
      <c r="FNZ288" s="730"/>
      <c r="FOA288" s="730"/>
      <c r="FOB288" s="730"/>
      <c r="FOC288" s="730"/>
      <c r="FOD288" s="730"/>
      <c r="FOE288" s="730"/>
      <c r="FOF288" s="730"/>
      <c r="FOG288" s="730"/>
      <c r="FOH288" s="730"/>
      <c r="FOI288" s="730"/>
      <c r="FOJ288" s="730"/>
      <c r="FOK288" s="730"/>
      <c r="FOL288" s="730"/>
      <c r="FOM288" s="730"/>
      <c r="FON288" s="730"/>
      <c r="FOO288" s="730"/>
      <c r="FOP288" s="730"/>
      <c r="FOQ288" s="730"/>
      <c r="FOR288" s="730"/>
      <c r="FOS288" s="730"/>
      <c r="FOT288" s="730"/>
      <c r="FOU288" s="730"/>
      <c r="FOV288" s="730"/>
      <c r="FOW288" s="730"/>
      <c r="FOX288" s="730"/>
      <c r="FOY288" s="730"/>
      <c r="FOZ288" s="730"/>
      <c r="FPA288" s="730"/>
      <c r="FPB288" s="730"/>
      <c r="FPC288" s="730"/>
      <c r="FPD288" s="730"/>
      <c r="FPE288" s="730"/>
      <c r="FPF288" s="730"/>
      <c r="FPG288" s="730"/>
      <c r="FPH288" s="730"/>
      <c r="FPI288" s="730"/>
      <c r="FPJ288" s="730"/>
      <c r="FPK288" s="730"/>
      <c r="FPL288" s="730"/>
      <c r="FPM288" s="730"/>
      <c r="FPN288" s="730"/>
      <c r="FPO288" s="730"/>
      <c r="FPP288" s="730"/>
      <c r="FPQ288" s="730"/>
      <c r="FPR288" s="730"/>
      <c r="FPS288" s="730"/>
      <c r="FPT288" s="730"/>
      <c r="FPU288" s="730"/>
      <c r="FPV288" s="730"/>
      <c r="FPW288" s="730"/>
      <c r="FPX288" s="730"/>
      <c r="FPY288" s="730"/>
      <c r="FPZ288" s="730"/>
      <c r="FQA288" s="730"/>
      <c r="FQB288" s="730"/>
      <c r="FQC288" s="730"/>
      <c r="FQD288" s="730"/>
      <c r="FQE288" s="730"/>
      <c r="FQF288" s="730"/>
      <c r="FQG288" s="730"/>
      <c r="FQH288" s="730"/>
      <c r="FQI288" s="730"/>
      <c r="FQJ288" s="730"/>
      <c r="FQK288" s="730"/>
      <c r="FQL288" s="730"/>
      <c r="FQM288" s="730"/>
      <c r="FQN288" s="730"/>
      <c r="FQO288" s="730"/>
      <c r="FQP288" s="730"/>
      <c r="FQQ288" s="730"/>
      <c r="FQR288" s="730"/>
      <c r="FQS288" s="730"/>
      <c r="FQT288" s="730"/>
      <c r="FQU288" s="730"/>
      <c r="FQV288" s="730"/>
      <c r="FQW288" s="730"/>
      <c r="FQX288" s="730"/>
      <c r="FQY288" s="730"/>
      <c r="FQZ288" s="730"/>
      <c r="FRA288" s="730"/>
      <c r="FRB288" s="730"/>
      <c r="FRC288" s="730"/>
      <c r="FRD288" s="730"/>
      <c r="FRE288" s="730"/>
      <c r="FRF288" s="730"/>
      <c r="FRG288" s="730"/>
      <c r="FRH288" s="730"/>
      <c r="FRI288" s="730"/>
      <c r="FRJ288" s="730"/>
      <c r="FRK288" s="730"/>
      <c r="FRL288" s="730"/>
      <c r="FRM288" s="730"/>
      <c r="FRN288" s="730"/>
      <c r="FRO288" s="730"/>
      <c r="FRP288" s="730"/>
      <c r="FRQ288" s="730"/>
      <c r="FRR288" s="730"/>
      <c r="FRS288" s="730"/>
      <c r="FRT288" s="730"/>
      <c r="FRU288" s="730"/>
      <c r="FRV288" s="730"/>
      <c r="FRW288" s="730"/>
      <c r="FRX288" s="730"/>
      <c r="FRY288" s="730"/>
      <c r="FRZ288" s="730"/>
      <c r="FSA288" s="730"/>
      <c r="FSB288" s="730"/>
      <c r="FSC288" s="730"/>
      <c r="FSD288" s="730"/>
      <c r="FSE288" s="730"/>
      <c r="FSF288" s="730"/>
      <c r="FSG288" s="730"/>
      <c r="FSH288" s="730"/>
      <c r="FSI288" s="730"/>
      <c r="FSJ288" s="730"/>
      <c r="FSK288" s="730"/>
      <c r="FSL288" s="730"/>
      <c r="FSM288" s="730"/>
      <c r="FSN288" s="730"/>
      <c r="FSO288" s="730"/>
      <c r="FSP288" s="730"/>
      <c r="FSQ288" s="730"/>
      <c r="FSR288" s="730"/>
      <c r="FSS288" s="730"/>
      <c r="FST288" s="730"/>
      <c r="FSU288" s="730"/>
      <c r="FSV288" s="730"/>
      <c r="FSW288" s="730"/>
      <c r="FSX288" s="730"/>
      <c r="FSY288" s="730"/>
      <c r="FSZ288" s="730"/>
      <c r="FTA288" s="730"/>
      <c r="FTB288" s="730"/>
      <c r="FTC288" s="730"/>
      <c r="FTD288" s="730"/>
      <c r="FTE288" s="730"/>
      <c r="FTF288" s="730"/>
      <c r="FTG288" s="730"/>
      <c r="FTH288" s="730"/>
      <c r="FTI288" s="730"/>
      <c r="FTJ288" s="730"/>
      <c r="FTK288" s="730"/>
      <c r="FTL288" s="730"/>
      <c r="FTM288" s="730"/>
      <c r="FTN288" s="730"/>
      <c r="FTO288" s="730"/>
      <c r="FTP288" s="730"/>
      <c r="FTQ288" s="730"/>
      <c r="FTR288" s="730"/>
      <c r="FTS288" s="730"/>
      <c r="FTT288" s="730"/>
      <c r="FTU288" s="730"/>
      <c r="FTV288" s="730"/>
      <c r="FTW288" s="730"/>
      <c r="FTX288" s="730"/>
      <c r="FTY288" s="730"/>
      <c r="FTZ288" s="730"/>
      <c r="FUA288" s="730"/>
      <c r="FUB288" s="730"/>
      <c r="FUC288" s="730"/>
      <c r="FUD288" s="730"/>
      <c r="FUE288" s="730"/>
      <c r="FUF288" s="730"/>
      <c r="FUG288" s="730"/>
      <c r="FUH288" s="730"/>
      <c r="FUI288" s="730"/>
      <c r="FUJ288" s="730"/>
      <c r="FUK288" s="730"/>
      <c r="FUL288" s="730"/>
      <c r="FUM288" s="730"/>
      <c r="FUN288" s="730"/>
      <c r="FUO288" s="730"/>
      <c r="FUP288" s="730"/>
      <c r="FUQ288" s="730"/>
      <c r="FUR288" s="730"/>
      <c r="FUS288" s="730"/>
      <c r="FUT288" s="730"/>
      <c r="FUU288" s="730"/>
      <c r="FUV288" s="730"/>
      <c r="FUW288" s="730"/>
      <c r="FUX288" s="730"/>
      <c r="FUY288" s="730"/>
      <c r="FUZ288" s="730"/>
      <c r="FVA288" s="730"/>
      <c r="FVB288" s="730"/>
      <c r="FVC288" s="730"/>
      <c r="FVD288" s="730"/>
      <c r="FVE288" s="730"/>
      <c r="FVF288" s="730"/>
      <c r="FVG288" s="730"/>
      <c r="FVH288" s="730"/>
      <c r="FVI288" s="730"/>
      <c r="FVJ288" s="730"/>
      <c r="FVK288" s="730"/>
      <c r="FVL288" s="730"/>
      <c r="FVM288" s="730"/>
      <c r="FVN288" s="730"/>
      <c r="FVO288" s="730"/>
      <c r="FVP288" s="730"/>
      <c r="FVQ288" s="730"/>
      <c r="FVR288" s="730"/>
      <c r="FVS288" s="730"/>
      <c r="FVT288" s="730"/>
      <c r="FVU288" s="730"/>
      <c r="FVV288" s="730"/>
      <c r="FVW288" s="730"/>
      <c r="FVX288" s="730"/>
      <c r="FVY288" s="730"/>
      <c r="FVZ288" s="730"/>
      <c r="FWA288" s="730"/>
      <c r="FWB288" s="730"/>
      <c r="FWC288" s="730"/>
      <c r="FWD288" s="730"/>
      <c r="FWE288" s="730"/>
      <c r="FWF288" s="730"/>
      <c r="FWG288" s="730"/>
      <c r="FWH288" s="730"/>
      <c r="FWI288" s="730"/>
      <c r="FWJ288" s="730"/>
      <c r="FWK288" s="730"/>
      <c r="FWL288" s="730"/>
      <c r="FWM288" s="730"/>
      <c r="FWN288" s="730"/>
      <c r="FWO288" s="730"/>
      <c r="FWP288" s="730"/>
      <c r="FWQ288" s="730"/>
      <c r="FWR288" s="730"/>
      <c r="FWS288" s="730"/>
      <c r="FWT288" s="730"/>
      <c r="FWU288" s="730"/>
      <c r="FWV288" s="730"/>
      <c r="FWW288" s="730"/>
      <c r="FWX288" s="730"/>
      <c r="FWY288" s="730"/>
      <c r="FWZ288" s="730"/>
      <c r="FXA288" s="730"/>
      <c r="FXB288" s="730"/>
      <c r="FXC288" s="730"/>
      <c r="FXD288" s="730"/>
      <c r="FXE288" s="730"/>
      <c r="FXF288" s="730"/>
      <c r="FXG288" s="730"/>
      <c r="FXH288" s="730"/>
      <c r="FXI288" s="730"/>
      <c r="FXJ288" s="730"/>
      <c r="FXK288" s="730"/>
      <c r="FXL288" s="730"/>
      <c r="FXM288" s="730"/>
      <c r="FXN288" s="730"/>
      <c r="FXO288" s="730"/>
      <c r="FXP288" s="730"/>
      <c r="FXQ288" s="730"/>
      <c r="FXR288" s="730"/>
      <c r="FXS288" s="730"/>
      <c r="FXT288" s="730"/>
      <c r="FXU288" s="730"/>
      <c r="FXV288" s="730"/>
      <c r="FXW288" s="730"/>
      <c r="FXX288" s="730"/>
      <c r="FXY288" s="730"/>
      <c r="FXZ288" s="730"/>
      <c r="FYA288" s="730"/>
      <c r="FYB288" s="730"/>
      <c r="FYC288" s="730"/>
      <c r="FYD288" s="730"/>
      <c r="FYE288" s="730"/>
      <c r="FYF288" s="730"/>
      <c r="FYG288" s="730"/>
      <c r="FYH288" s="730"/>
      <c r="FYI288" s="730"/>
      <c r="FYJ288" s="730"/>
      <c r="FYK288" s="730"/>
      <c r="FYL288" s="730"/>
      <c r="FYM288" s="730"/>
      <c r="FYN288" s="730"/>
      <c r="FYO288" s="730"/>
      <c r="FYP288" s="730"/>
      <c r="FYQ288" s="730"/>
      <c r="FYR288" s="730"/>
      <c r="FYS288" s="730"/>
      <c r="FYT288" s="730"/>
      <c r="FYU288" s="730"/>
      <c r="FYV288" s="730"/>
      <c r="FYW288" s="730"/>
      <c r="FYX288" s="730"/>
      <c r="FYY288" s="730"/>
      <c r="FYZ288" s="730"/>
      <c r="FZA288" s="730"/>
      <c r="FZB288" s="730"/>
      <c r="FZC288" s="730"/>
      <c r="FZD288" s="730"/>
      <c r="FZE288" s="730"/>
      <c r="FZF288" s="730"/>
      <c r="FZG288" s="730"/>
      <c r="FZH288" s="730"/>
      <c r="FZI288" s="730"/>
      <c r="FZJ288" s="730"/>
      <c r="FZK288" s="730"/>
      <c r="FZL288" s="730"/>
      <c r="FZM288" s="730"/>
      <c r="FZN288" s="730"/>
      <c r="FZO288" s="730"/>
      <c r="FZP288" s="730"/>
      <c r="FZQ288" s="730"/>
      <c r="FZR288" s="730"/>
      <c r="FZS288" s="730"/>
      <c r="FZT288" s="730"/>
      <c r="FZU288" s="730"/>
      <c r="FZV288" s="730"/>
      <c r="FZW288" s="730"/>
      <c r="FZX288" s="730"/>
      <c r="FZY288" s="730"/>
      <c r="FZZ288" s="730"/>
      <c r="GAA288" s="730"/>
      <c r="GAB288" s="730"/>
      <c r="GAC288" s="730"/>
      <c r="GAD288" s="730"/>
      <c r="GAE288" s="730"/>
      <c r="GAF288" s="730"/>
      <c r="GAG288" s="730"/>
      <c r="GAH288" s="730"/>
      <c r="GAI288" s="730"/>
      <c r="GAJ288" s="730"/>
      <c r="GAK288" s="730"/>
      <c r="GAL288" s="730"/>
      <c r="GAM288" s="730"/>
      <c r="GAN288" s="730"/>
      <c r="GAO288" s="730"/>
      <c r="GAP288" s="730"/>
      <c r="GAQ288" s="730"/>
      <c r="GAR288" s="730"/>
      <c r="GAS288" s="730"/>
      <c r="GAT288" s="730"/>
      <c r="GAU288" s="730"/>
      <c r="GAV288" s="730"/>
      <c r="GAW288" s="730"/>
      <c r="GAX288" s="730"/>
      <c r="GAY288" s="730"/>
      <c r="GAZ288" s="730"/>
      <c r="GBA288" s="730"/>
      <c r="GBB288" s="730"/>
      <c r="GBC288" s="730"/>
      <c r="GBD288" s="730"/>
      <c r="GBE288" s="730"/>
      <c r="GBF288" s="730"/>
      <c r="GBG288" s="730"/>
      <c r="GBH288" s="730"/>
      <c r="GBI288" s="730"/>
      <c r="GBJ288" s="730"/>
      <c r="GBK288" s="730"/>
      <c r="GBL288" s="730"/>
      <c r="GBM288" s="730"/>
      <c r="GBN288" s="730"/>
      <c r="GBO288" s="730"/>
      <c r="GBP288" s="730"/>
      <c r="GBQ288" s="730"/>
      <c r="GBR288" s="730"/>
      <c r="GBS288" s="730"/>
      <c r="GBT288" s="730"/>
      <c r="GBU288" s="730"/>
      <c r="GBV288" s="730"/>
      <c r="GBW288" s="730"/>
      <c r="GBX288" s="730"/>
      <c r="GBY288" s="730"/>
      <c r="GBZ288" s="730"/>
      <c r="GCA288" s="730"/>
      <c r="GCB288" s="730"/>
      <c r="GCC288" s="730"/>
      <c r="GCD288" s="730"/>
      <c r="GCE288" s="730"/>
      <c r="GCF288" s="730"/>
      <c r="GCG288" s="730"/>
      <c r="GCH288" s="730"/>
      <c r="GCI288" s="730"/>
      <c r="GCJ288" s="730"/>
      <c r="GCK288" s="730"/>
      <c r="GCL288" s="730"/>
      <c r="GCM288" s="730"/>
      <c r="GCN288" s="730"/>
      <c r="GCO288" s="730"/>
      <c r="GCP288" s="730"/>
      <c r="GCQ288" s="730"/>
      <c r="GCR288" s="730"/>
      <c r="GCS288" s="730"/>
      <c r="GCT288" s="730"/>
      <c r="GCU288" s="730"/>
      <c r="GCV288" s="730"/>
      <c r="GCW288" s="730"/>
      <c r="GCX288" s="730"/>
      <c r="GCY288" s="730"/>
      <c r="GCZ288" s="730"/>
      <c r="GDA288" s="730"/>
      <c r="GDB288" s="730"/>
      <c r="GDC288" s="730"/>
      <c r="GDD288" s="730"/>
      <c r="GDE288" s="730"/>
      <c r="GDF288" s="730"/>
      <c r="GDG288" s="730"/>
      <c r="GDH288" s="730"/>
      <c r="GDI288" s="730"/>
      <c r="GDJ288" s="730"/>
      <c r="GDK288" s="730"/>
      <c r="GDL288" s="730"/>
      <c r="GDM288" s="730"/>
      <c r="GDN288" s="730"/>
      <c r="GDO288" s="730"/>
      <c r="GDP288" s="730"/>
      <c r="GDQ288" s="730"/>
      <c r="GDR288" s="730"/>
      <c r="GDS288" s="730"/>
      <c r="GDT288" s="730"/>
      <c r="GDU288" s="730"/>
      <c r="GDV288" s="730"/>
      <c r="GDW288" s="730"/>
      <c r="GDX288" s="730"/>
      <c r="GDY288" s="730"/>
      <c r="GDZ288" s="730"/>
      <c r="GEA288" s="730"/>
      <c r="GEB288" s="730"/>
      <c r="GEC288" s="730"/>
      <c r="GED288" s="730"/>
      <c r="GEE288" s="730"/>
      <c r="GEF288" s="730"/>
      <c r="GEG288" s="730"/>
      <c r="GEH288" s="730"/>
      <c r="GEI288" s="730"/>
      <c r="GEJ288" s="730"/>
      <c r="GEK288" s="730"/>
      <c r="GEL288" s="730"/>
      <c r="GEM288" s="730"/>
      <c r="GEN288" s="730"/>
      <c r="GEO288" s="730"/>
      <c r="GEP288" s="730"/>
      <c r="GEQ288" s="730"/>
      <c r="GER288" s="730"/>
      <c r="GES288" s="730"/>
      <c r="GET288" s="730"/>
      <c r="GEU288" s="730"/>
      <c r="GEV288" s="730"/>
      <c r="GEW288" s="730"/>
      <c r="GEX288" s="730"/>
      <c r="GEY288" s="730"/>
      <c r="GEZ288" s="730"/>
      <c r="GFA288" s="730"/>
      <c r="GFB288" s="730"/>
      <c r="GFC288" s="730"/>
      <c r="GFD288" s="730"/>
      <c r="GFE288" s="730"/>
      <c r="GFF288" s="730"/>
      <c r="GFG288" s="730"/>
      <c r="GFH288" s="730"/>
      <c r="GFI288" s="730"/>
      <c r="GFJ288" s="730"/>
      <c r="GFK288" s="730"/>
      <c r="GFL288" s="730"/>
      <c r="GFM288" s="730"/>
      <c r="GFN288" s="730"/>
      <c r="GFO288" s="730"/>
      <c r="GFP288" s="730"/>
      <c r="GFQ288" s="730"/>
      <c r="GFR288" s="730"/>
      <c r="GFS288" s="730"/>
      <c r="GFT288" s="730"/>
      <c r="GFU288" s="730"/>
      <c r="GFV288" s="730"/>
      <c r="GFW288" s="730"/>
      <c r="GFX288" s="730"/>
      <c r="GFY288" s="730"/>
      <c r="GFZ288" s="730"/>
      <c r="GGA288" s="730"/>
      <c r="GGB288" s="730"/>
      <c r="GGC288" s="730"/>
      <c r="GGD288" s="730"/>
      <c r="GGE288" s="730"/>
      <c r="GGF288" s="730"/>
      <c r="GGG288" s="730"/>
      <c r="GGH288" s="730"/>
      <c r="GGI288" s="730"/>
      <c r="GGJ288" s="730"/>
      <c r="GGK288" s="730"/>
      <c r="GGL288" s="730"/>
      <c r="GGM288" s="730"/>
      <c r="GGN288" s="730"/>
      <c r="GGO288" s="730"/>
      <c r="GGP288" s="730"/>
      <c r="GGQ288" s="730"/>
      <c r="GGR288" s="730"/>
      <c r="GGS288" s="730"/>
      <c r="GGT288" s="730"/>
      <c r="GGU288" s="730"/>
      <c r="GGV288" s="730"/>
      <c r="GGW288" s="730"/>
      <c r="GGX288" s="730"/>
      <c r="GGY288" s="730"/>
      <c r="GGZ288" s="730"/>
      <c r="GHA288" s="730"/>
      <c r="GHB288" s="730"/>
      <c r="GHC288" s="730"/>
      <c r="GHD288" s="730"/>
      <c r="GHE288" s="730"/>
      <c r="GHF288" s="730"/>
      <c r="GHG288" s="730"/>
      <c r="GHH288" s="730"/>
      <c r="GHI288" s="730"/>
      <c r="GHJ288" s="730"/>
      <c r="GHK288" s="730"/>
      <c r="GHL288" s="730"/>
      <c r="GHM288" s="730"/>
      <c r="GHN288" s="730"/>
      <c r="GHO288" s="730"/>
      <c r="GHP288" s="730"/>
      <c r="GHQ288" s="730"/>
      <c r="GHR288" s="730"/>
      <c r="GHS288" s="730"/>
      <c r="GHT288" s="730"/>
      <c r="GHU288" s="730"/>
      <c r="GHV288" s="730"/>
      <c r="GHW288" s="730"/>
      <c r="GHX288" s="730"/>
      <c r="GHY288" s="730"/>
      <c r="GHZ288" s="730"/>
      <c r="GIA288" s="730"/>
      <c r="GIB288" s="730"/>
      <c r="GIC288" s="730"/>
      <c r="GID288" s="730"/>
      <c r="GIE288" s="730"/>
      <c r="GIF288" s="730"/>
      <c r="GIG288" s="730"/>
      <c r="GIH288" s="730"/>
      <c r="GII288" s="730"/>
      <c r="GIJ288" s="730"/>
      <c r="GIK288" s="730"/>
      <c r="GIL288" s="730"/>
      <c r="GIM288" s="730"/>
      <c r="GIN288" s="730"/>
      <c r="GIO288" s="730"/>
      <c r="GIP288" s="730"/>
      <c r="GIQ288" s="730"/>
      <c r="GIR288" s="730"/>
      <c r="GIS288" s="730"/>
      <c r="GIT288" s="730"/>
      <c r="GIU288" s="730"/>
      <c r="GIV288" s="730"/>
      <c r="GIW288" s="730"/>
      <c r="GIX288" s="730"/>
      <c r="GIY288" s="730"/>
      <c r="GIZ288" s="730"/>
      <c r="GJA288" s="730"/>
      <c r="GJB288" s="730"/>
      <c r="GJC288" s="730"/>
      <c r="GJD288" s="730"/>
      <c r="GJE288" s="730"/>
      <c r="GJF288" s="730"/>
      <c r="GJG288" s="730"/>
      <c r="GJH288" s="730"/>
      <c r="GJI288" s="730"/>
      <c r="GJJ288" s="730"/>
      <c r="GJK288" s="730"/>
      <c r="GJL288" s="730"/>
      <c r="GJM288" s="730"/>
      <c r="GJN288" s="730"/>
      <c r="GJO288" s="730"/>
      <c r="GJP288" s="730"/>
      <c r="GJQ288" s="730"/>
      <c r="GJR288" s="730"/>
      <c r="GJS288" s="730"/>
      <c r="GJT288" s="730"/>
      <c r="GJU288" s="730"/>
      <c r="GJV288" s="730"/>
      <c r="GJW288" s="730"/>
      <c r="GJX288" s="730"/>
      <c r="GJY288" s="730"/>
      <c r="GJZ288" s="730"/>
      <c r="GKA288" s="730"/>
      <c r="GKB288" s="730"/>
      <c r="GKC288" s="730"/>
      <c r="GKD288" s="730"/>
      <c r="GKE288" s="730"/>
      <c r="GKF288" s="730"/>
      <c r="GKG288" s="730"/>
      <c r="GKH288" s="730"/>
      <c r="GKI288" s="730"/>
      <c r="GKJ288" s="730"/>
      <c r="GKK288" s="730"/>
      <c r="GKL288" s="730"/>
      <c r="GKM288" s="730"/>
      <c r="GKN288" s="730"/>
      <c r="GKO288" s="730"/>
      <c r="GKP288" s="730"/>
      <c r="GKQ288" s="730"/>
      <c r="GKR288" s="730"/>
      <c r="GKS288" s="730"/>
      <c r="GKT288" s="730"/>
      <c r="GKU288" s="730"/>
      <c r="GKV288" s="730"/>
      <c r="GKW288" s="730"/>
      <c r="GKX288" s="730"/>
      <c r="GKY288" s="730"/>
      <c r="GKZ288" s="730"/>
      <c r="GLA288" s="730"/>
      <c r="GLB288" s="730"/>
      <c r="GLC288" s="730"/>
      <c r="GLD288" s="730"/>
      <c r="GLE288" s="730"/>
      <c r="GLF288" s="730"/>
      <c r="GLG288" s="730"/>
      <c r="GLH288" s="730"/>
      <c r="GLI288" s="730"/>
      <c r="GLJ288" s="730"/>
      <c r="GLK288" s="730"/>
      <c r="GLL288" s="730"/>
      <c r="GLM288" s="730"/>
      <c r="GLN288" s="730"/>
      <c r="GLO288" s="730"/>
      <c r="GLP288" s="730"/>
      <c r="GLQ288" s="730"/>
      <c r="GLR288" s="730"/>
      <c r="GLS288" s="730"/>
      <c r="GLT288" s="730"/>
      <c r="GLU288" s="730"/>
      <c r="GLV288" s="730"/>
      <c r="GLW288" s="730"/>
      <c r="GLX288" s="730"/>
      <c r="GLY288" s="730"/>
      <c r="GLZ288" s="730"/>
      <c r="GMA288" s="730"/>
      <c r="GMB288" s="730"/>
      <c r="GMC288" s="730"/>
      <c r="GMD288" s="730"/>
      <c r="GME288" s="730"/>
      <c r="GMF288" s="730"/>
      <c r="GMG288" s="730"/>
      <c r="GMH288" s="730"/>
      <c r="GMI288" s="730"/>
      <c r="GMJ288" s="730"/>
      <c r="GMK288" s="730"/>
      <c r="GML288" s="730"/>
      <c r="GMM288" s="730"/>
      <c r="GMN288" s="730"/>
      <c r="GMO288" s="730"/>
      <c r="GMP288" s="730"/>
      <c r="GMQ288" s="730"/>
      <c r="GMR288" s="730"/>
      <c r="GMS288" s="730"/>
      <c r="GMT288" s="730"/>
      <c r="GMU288" s="730"/>
      <c r="GMV288" s="730"/>
      <c r="GMW288" s="730"/>
      <c r="GMX288" s="730"/>
      <c r="GMY288" s="730"/>
      <c r="GMZ288" s="730"/>
      <c r="GNA288" s="730"/>
      <c r="GNB288" s="730"/>
      <c r="GNC288" s="730"/>
      <c r="GND288" s="730"/>
      <c r="GNE288" s="730"/>
      <c r="GNF288" s="730"/>
      <c r="GNG288" s="730"/>
      <c r="GNH288" s="730"/>
      <c r="GNI288" s="730"/>
      <c r="GNJ288" s="730"/>
      <c r="GNK288" s="730"/>
      <c r="GNL288" s="730"/>
      <c r="GNM288" s="730"/>
      <c r="GNN288" s="730"/>
      <c r="GNO288" s="730"/>
      <c r="GNP288" s="730"/>
      <c r="GNQ288" s="730"/>
      <c r="GNR288" s="730"/>
      <c r="GNS288" s="730"/>
      <c r="GNT288" s="730"/>
      <c r="GNU288" s="730"/>
      <c r="GNV288" s="730"/>
      <c r="GNW288" s="730"/>
      <c r="GNX288" s="730"/>
      <c r="GNY288" s="730"/>
      <c r="GNZ288" s="730"/>
      <c r="GOA288" s="730"/>
      <c r="GOB288" s="730"/>
      <c r="GOC288" s="730"/>
      <c r="GOD288" s="730"/>
      <c r="GOE288" s="730"/>
      <c r="GOF288" s="730"/>
      <c r="GOG288" s="730"/>
      <c r="GOH288" s="730"/>
      <c r="GOI288" s="730"/>
      <c r="GOJ288" s="730"/>
      <c r="GOK288" s="730"/>
      <c r="GOL288" s="730"/>
      <c r="GOM288" s="730"/>
      <c r="GON288" s="730"/>
      <c r="GOO288" s="730"/>
      <c r="GOP288" s="730"/>
      <c r="GOQ288" s="730"/>
      <c r="GOR288" s="730"/>
      <c r="GOS288" s="730"/>
      <c r="GOT288" s="730"/>
      <c r="GOU288" s="730"/>
      <c r="GOV288" s="730"/>
      <c r="GOW288" s="730"/>
      <c r="GOX288" s="730"/>
      <c r="GOY288" s="730"/>
      <c r="GOZ288" s="730"/>
      <c r="GPA288" s="730"/>
      <c r="GPB288" s="730"/>
      <c r="GPC288" s="730"/>
      <c r="GPD288" s="730"/>
      <c r="GPE288" s="730"/>
      <c r="GPF288" s="730"/>
      <c r="GPG288" s="730"/>
      <c r="GPH288" s="730"/>
      <c r="GPI288" s="730"/>
      <c r="GPJ288" s="730"/>
      <c r="GPK288" s="730"/>
      <c r="GPL288" s="730"/>
      <c r="GPM288" s="730"/>
      <c r="GPN288" s="730"/>
      <c r="GPO288" s="730"/>
      <c r="GPP288" s="730"/>
      <c r="GPQ288" s="730"/>
      <c r="GPR288" s="730"/>
      <c r="GPS288" s="730"/>
      <c r="GPT288" s="730"/>
      <c r="GPU288" s="730"/>
      <c r="GPV288" s="730"/>
      <c r="GPW288" s="730"/>
      <c r="GPX288" s="730"/>
      <c r="GPY288" s="730"/>
      <c r="GPZ288" s="730"/>
      <c r="GQA288" s="730"/>
      <c r="GQB288" s="730"/>
      <c r="GQC288" s="730"/>
      <c r="GQD288" s="730"/>
      <c r="GQE288" s="730"/>
      <c r="GQF288" s="730"/>
      <c r="GQG288" s="730"/>
      <c r="GQH288" s="730"/>
      <c r="GQI288" s="730"/>
      <c r="GQJ288" s="730"/>
      <c r="GQK288" s="730"/>
      <c r="GQL288" s="730"/>
      <c r="GQM288" s="730"/>
      <c r="GQN288" s="730"/>
      <c r="GQO288" s="730"/>
      <c r="GQP288" s="730"/>
      <c r="GQQ288" s="730"/>
      <c r="GQR288" s="730"/>
      <c r="GQS288" s="730"/>
      <c r="GQT288" s="730"/>
      <c r="GQU288" s="730"/>
      <c r="GQV288" s="730"/>
      <c r="GQW288" s="730"/>
      <c r="GQX288" s="730"/>
      <c r="GQY288" s="730"/>
      <c r="GQZ288" s="730"/>
      <c r="GRA288" s="730"/>
      <c r="GRB288" s="730"/>
      <c r="GRC288" s="730"/>
      <c r="GRD288" s="730"/>
      <c r="GRE288" s="730"/>
      <c r="GRF288" s="730"/>
      <c r="GRG288" s="730"/>
      <c r="GRH288" s="730"/>
      <c r="GRI288" s="730"/>
      <c r="GRJ288" s="730"/>
      <c r="GRK288" s="730"/>
      <c r="GRL288" s="730"/>
      <c r="GRM288" s="730"/>
      <c r="GRN288" s="730"/>
      <c r="GRO288" s="730"/>
      <c r="GRP288" s="730"/>
      <c r="GRQ288" s="730"/>
      <c r="GRR288" s="730"/>
      <c r="GRS288" s="730"/>
      <c r="GRT288" s="730"/>
      <c r="GRU288" s="730"/>
      <c r="GRV288" s="730"/>
      <c r="GRW288" s="730"/>
      <c r="GRX288" s="730"/>
      <c r="GRY288" s="730"/>
      <c r="GRZ288" s="730"/>
      <c r="GSA288" s="730"/>
      <c r="GSB288" s="730"/>
      <c r="GSC288" s="730"/>
      <c r="GSD288" s="730"/>
      <c r="GSE288" s="730"/>
      <c r="GSF288" s="730"/>
      <c r="GSG288" s="730"/>
      <c r="GSH288" s="730"/>
      <c r="GSI288" s="730"/>
      <c r="GSJ288" s="730"/>
      <c r="GSK288" s="730"/>
      <c r="GSL288" s="730"/>
      <c r="GSM288" s="730"/>
      <c r="GSN288" s="730"/>
      <c r="GSO288" s="730"/>
      <c r="GSP288" s="730"/>
      <c r="GSQ288" s="730"/>
      <c r="GSR288" s="730"/>
      <c r="GSS288" s="730"/>
      <c r="GST288" s="730"/>
      <c r="GSU288" s="730"/>
      <c r="GSV288" s="730"/>
      <c r="GSW288" s="730"/>
      <c r="GSX288" s="730"/>
      <c r="GSY288" s="730"/>
      <c r="GSZ288" s="730"/>
      <c r="GTA288" s="730"/>
      <c r="GTB288" s="730"/>
      <c r="GTC288" s="730"/>
      <c r="GTD288" s="730"/>
      <c r="GTE288" s="730"/>
      <c r="GTF288" s="730"/>
      <c r="GTG288" s="730"/>
      <c r="GTH288" s="730"/>
      <c r="GTI288" s="730"/>
      <c r="GTJ288" s="730"/>
      <c r="GTK288" s="730"/>
      <c r="GTL288" s="730"/>
      <c r="GTM288" s="730"/>
      <c r="GTN288" s="730"/>
      <c r="GTO288" s="730"/>
      <c r="GTP288" s="730"/>
      <c r="GTQ288" s="730"/>
      <c r="GTR288" s="730"/>
      <c r="GTS288" s="730"/>
      <c r="GTT288" s="730"/>
      <c r="GTU288" s="730"/>
      <c r="GTV288" s="730"/>
      <c r="GTW288" s="730"/>
      <c r="GTX288" s="730"/>
      <c r="GTY288" s="730"/>
      <c r="GTZ288" s="730"/>
      <c r="GUA288" s="730"/>
      <c r="GUB288" s="730"/>
      <c r="GUC288" s="730"/>
      <c r="GUD288" s="730"/>
      <c r="GUE288" s="730"/>
      <c r="GUF288" s="730"/>
      <c r="GUG288" s="730"/>
      <c r="GUH288" s="730"/>
      <c r="GUI288" s="730"/>
      <c r="GUJ288" s="730"/>
      <c r="GUK288" s="730"/>
      <c r="GUL288" s="730"/>
      <c r="GUM288" s="730"/>
      <c r="GUN288" s="730"/>
      <c r="GUO288" s="730"/>
      <c r="GUP288" s="730"/>
      <c r="GUQ288" s="730"/>
      <c r="GUR288" s="730"/>
      <c r="GUS288" s="730"/>
      <c r="GUT288" s="730"/>
      <c r="GUU288" s="730"/>
      <c r="GUV288" s="730"/>
      <c r="GUW288" s="730"/>
      <c r="GUX288" s="730"/>
      <c r="GUY288" s="730"/>
      <c r="GUZ288" s="730"/>
      <c r="GVA288" s="730"/>
      <c r="GVB288" s="730"/>
      <c r="GVC288" s="730"/>
      <c r="GVD288" s="730"/>
      <c r="GVE288" s="730"/>
      <c r="GVF288" s="730"/>
      <c r="GVG288" s="730"/>
      <c r="GVH288" s="730"/>
      <c r="GVI288" s="730"/>
      <c r="GVJ288" s="730"/>
      <c r="GVK288" s="730"/>
      <c r="GVL288" s="730"/>
      <c r="GVM288" s="730"/>
      <c r="GVN288" s="730"/>
      <c r="GVO288" s="730"/>
      <c r="GVP288" s="730"/>
      <c r="GVQ288" s="730"/>
      <c r="GVR288" s="730"/>
      <c r="GVS288" s="730"/>
      <c r="GVT288" s="730"/>
      <c r="GVU288" s="730"/>
      <c r="GVV288" s="730"/>
      <c r="GVW288" s="730"/>
      <c r="GVX288" s="730"/>
      <c r="GVY288" s="730"/>
      <c r="GVZ288" s="730"/>
      <c r="GWA288" s="730"/>
      <c r="GWB288" s="730"/>
      <c r="GWC288" s="730"/>
      <c r="GWD288" s="730"/>
      <c r="GWE288" s="730"/>
      <c r="GWF288" s="730"/>
      <c r="GWG288" s="730"/>
      <c r="GWH288" s="730"/>
      <c r="GWI288" s="730"/>
      <c r="GWJ288" s="730"/>
      <c r="GWK288" s="730"/>
      <c r="GWL288" s="730"/>
      <c r="GWM288" s="730"/>
      <c r="GWN288" s="730"/>
      <c r="GWO288" s="730"/>
      <c r="GWP288" s="730"/>
      <c r="GWQ288" s="730"/>
      <c r="GWR288" s="730"/>
      <c r="GWS288" s="730"/>
      <c r="GWT288" s="730"/>
      <c r="GWU288" s="730"/>
      <c r="GWV288" s="730"/>
      <c r="GWW288" s="730"/>
      <c r="GWX288" s="730"/>
      <c r="GWY288" s="730"/>
      <c r="GWZ288" s="730"/>
      <c r="GXA288" s="730"/>
      <c r="GXB288" s="730"/>
      <c r="GXC288" s="730"/>
      <c r="GXD288" s="730"/>
      <c r="GXE288" s="730"/>
      <c r="GXF288" s="730"/>
      <c r="GXG288" s="730"/>
      <c r="GXH288" s="730"/>
      <c r="GXI288" s="730"/>
      <c r="GXJ288" s="730"/>
      <c r="GXK288" s="730"/>
      <c r="GXL288" s="730"/>
      <c r="GXM288" s="730"/>
      <c r="GXN288" s="730"/>
      <c r="GXO288" s="730"/>
      <c r="GXP288" s="730"/>
      <c r="GXQ288" s="730"/>
      <c r="GXR288" s="730"/>
      <c r="GXS288" s="730"/>
      <c r="GXT288" s="730"/>
      <c r="GXU288" s="730"/>
      <c r="GXV288" s="730"/>
      <c r="GXW288" s="730"/>
      <c r="GXX288" s="730"/>
      <c r="GXY288" s="730"/>
      <c r="GXZ288" s="730"/>
      <c r="GYA288" s="730"/>
      <c r="GYB288" s="730"/>
      <c r="GYC288" s="730"/>
      <c r="GYD288" s="730"/>
      <c r="GYE288" s="730"/>
      <c r="GYF288" s="730"/>
      <c r="GYG288" s="730"/>
      <c r="GYH288" s="730"/>
      <c r="GYI288" s="730"/>
      <c r="GYJ288" s="730"/>
      <c r="GYK288" s="730"/>
      <c r="GYL288" s="730"/>
      <c r="GYM288" s="730"/>
      <c r="GYN288" s="730"/>
      <c r="GYO288" s="730"/>
      <c r="GYP288" s="730"/>
      <c r="GYQ288" s="730"/>
      <c r="GYR288" s="730"/>
      <c r="GYS288" s="730"/>
      <c r="GYT288" s="730"/>
      <c r="GYU288" s="730"/>
      <c r="GYV288" s="730"/>
      <c r="GYW288" s="730"/>
      <c r="GYX288" s="730"/>
      <c r="GYY288" s="730"/>
      <c r="GYZ288" s="730"/>
      <c r="GZA288" s="730"/>
      <c r="GZB288" s="730"/>
      <c r="GZC288" s="730"/>
      <c r="GZD288" s="730"/>
      <c r="GZE288" s="730"/>
      <c r="GZF288" s="730"/>
      <c r="GZG288" s="730"/>
      <c r="GZH288" s="730"/>
      <c r="GZI288" s="730"/>
      <c r="GZJ288" s="730"/>
      <c r="GZK288" s="730"/>
      <c r="GZL288" s="730"/>
      <c r="GZM288" s="730"/>
      <c r="GZN288" s="730"/>
      <c r="GZO288" s="730"/>
      <c r="GZP288" s="730"/>
      <c r="GZQ288" s="730"/>
      <c r="GZR288" s="730"/>
      <c r="GZS288" s="730"/>
      <c r="GZT288" s="730"/>
      <c r="GZU288" s="730"/>
      <c r="GZV288" s="730"/>
      <c r="GZW288" s="730"/>
      <c r="GZX288" s="730"/>
      <c r="GZY288" s="730"/>
      <c r="GZZ288" s="730"/>
      <c r="HAA288" s="730"/>
      <c r="HAB288" s="730"/>
      <c r="HAC288" s="730"/>
      <c r="HAD288" s="730"/>
      <c r="HAE288" s="730"/>
      <c r="HAF288" s="730"/>
      <c r="HAG288" s="730"/>
      <c r="HAH288" s="730"/>
      <c r="HAI288" s="730"/>
      <c r="HAJ288" s="730"/>
      <c r="HAK288" s="730"/>
      <c r="HAL288" s="730"/>
      <c r="HAM288" s="730"/>
      <c r="HAN288" s="730"/>
      <c r="HAO288" s="730"/>
      <c r="HAP288" s="730"/>
      <c r="HAQ288" s="730"/>
      <c r="HAR288" s="730"/>
      <c r="HAS288" s="730"/>
      <c r="HAT288" s="730"/>
      <c r="HAU288" s="730"/>
      <c r="HAV288" s="730"/>
      <c r="HAW288" s="730"/>
      <c r="HAX288" s="730"/>
      <c r="HAY288" s="730"/>
      <c r="HAZ288" s="730"/>
      <c r="HBA288" s="730"/>
      <c r="HBB288" s="730"/>
      <c r="HBC288" s="730"/>
      <c r="HBD288" s="730"/>
      <c r="HBE288" s="730"/>
      <c r="HBF288" s="730"/>
      <c r="HBG288" s="730"/>
      <c r="HBH288" s="730"/>
      <c r="HBI288" s="730"/>
      <c r="HBJ288" s="730"/>
      <c r="HBK288" s="730"/>
      <c r="HBL288" s="730"/>
      <c r="HBM288" s="730"/>
      <c r="HBN288" s="730"/>
      <c r="HBO288" s="730"/>
      <c r="HBP288" s="730"/>
      <c r="HBQ288" s="730"/>
      <c r="HBR288" s="730"/>
      <c r="HBS288" s="730"/>
      <c r="HBT288" s="730"/>
      <c r="HBU288" s="730"/>
      <c r="HBV288" s="730"/>
      <c r="HBW288" s="730"/>
      <c r="HBX288" s="730"/>
      <c r="HBY288" s="730"/>
      <c r="HBZ288" s="730"/>
      <c r="HCA288" s="730"/>
      <c r="HCB288" s="730"/>
      <c r="HCC288" s="730"/>
      <c r="HCD288" s="730"/>
      <c r="HCE288" s="730"/>
      <c r="HCF288" s="730"/>
      <c r="HCG288" s="730"/>
      <c r="HCH288" s="730"/>
      <c r="HCI288" s="730"/>
      <c r="HCJ288" s="730"/>
      <c r="HCK288" s="730"/>
      <c r="HCL288" s="730"/>
      <c r="HCM288" s="730"/>
      <c r="HCN288" s="730"/>
      <c r="HCO288" s="730"/>
      <c r="HCP288" s="730"/>
      <c r="HCQ288" s="730"/>
      <c r="HCR288" s="730"/>
      <c r="HCS288" s="730"/>
      <c r="HCT288" s="730"/>
      <c r="HCU288" s="730"/>
      <c r="HCV288" s="730"/>
      <c r="HCW288" s="730"/>
      <c r="HCX288" s="730"/>
      <c r="HCY288" s="730"/>
      <c r="HCZ288" s="730"/>
      <c r="HDA288" s="730"/>
      <c r="HDB288" s="730"/>
      <c r="HDC288" s="730"/>
      <c r="HDD288" s="730"/>
      <c r="HDE288" s="730"/>
      <c r="HDF288" s="730"/>
      <c r="HDG288" s="730"/>
      <c r="HDH288" s="730"/>
      <c r="HDI288" s="730"/>
      <c r="HDJ288" s="730"/>
      <c r="HDK288" s="730"/>
      <c r="HDL288" s="730"/>
      <c r="HDM288" s="730"/>
      <c r="HDN288" s="730"/>
      <c r="HDO288" s="730"/>
      <c r="HDP288" s="730"/>
      <c r="HDQ288" s="730"/>
      <c r="HDR288" s="730"/>
      <c r="HDS288" s="730"/>
      <c r="HDT288" s="730"/>
      <c r="HDU288" s="730"/>
      <c r="HDV288" s="730"/>
      <c r="HDW288" s="730"/>
      <c r="HDX288" s="730"/>
      <c r="HDY288" s="730"/>
      <c r="HDZ288" s="730"/>
      <c r="HEA288" s="730"/>
      <c r="HEB288" s="730"/>
      <c r="HEC288" s="730"/>
      <c r="HED288" s="730"/>
      <c r="HEE288" s="730"/>
      <c r="HEF288" s="730"/>
      <c r="HEG288" s="730"/>
      <c r="HEH288" s="730"/>
      <c r="HEI288" s="730"/>
      <c r="HEJ288" s="730"/>
      <c r="HEK288" s="730"/>
      <c r="HEL288" s="730"/>
      <c r="HEM288" s="730"/>
      <c r="HEN288" s="730"/>
      <c r="HEO288" s="730"/>
      <c r="HEP288" s="730"/>
      <c r="HEQ288" s="730"/>
      <c r="HER288" s="730"/>
      <c r="HES288" s="730"/>
      <c r="HET288" s="730"/>
      <c r="HEU288" s="730"/>
      <c r="HEV288" s="730"/>
      <c r="HEW288" s="730"/>
      <c r="HEX288" s="730"/>
      <c r="HEY288" s="730"/>
      <c r="HEZ288" s="730"/>
      <c r="HFA288" s="730"/>
      <c r="HFB288" s="730"/>
      <c r="HFC288" s="730"/>
      <c r="HFD288" s="730"/>
      <c r="HFE288" s="730"/>
      <c r="HFF288" s="730"/>
      <c r="HFG288" s="730"/>
      <c r="HFH288" s="730"/>
      <c r="HFI288" s="730"/>
      <c r="HFJ288" s="730"/>
      <c r="HFK288" s="730"/>
      <c r="HFL288" s="730"/>
      <c r="HFM288" s="730"/>
      <c r="HFN288" s="730"/>
      <c r="HFO288" s="730"/>
      <c r="HFP288" s="730"/>
      <c r="HFQ288" s="730"/>
      <c r="HFR288" s="730"/>
      <c r="HFS288" s="730"/>
      <c r="HFT288" s="730"/>
      <c r="HFU288" s="730"/>
      <c r="HFV288" s="730"/>
      <c r="HFW288" s="730"/>
      <c r="HFX288" s="730"/>
      <c r="HFY288" s="730"/>
      <c r="HFZ288" s="730"/>
      <c r="HGA288" s="730"/>
      <c r="HGB288" s="730"/>
      <c r="HGC288" s="730"/>
      <c r="HGD288" s="730"/>
      <c r="HGE288" s="730"/>
      <c r="HGF288" s="730"/>
      <c r="HGG288" s="730"/>
      <c r="HGH288" s="730"/>
      <c r="HGI288" s="730"/>
      <c r="HGJ288" s="730"/>
      <c r="HGK288" s="730"/>
      <c r="HGL288" s="730"/>
      <c r="HGM288" s="730"/>
      <c r="HGN288" s="730"/>
      <c r="HGO288" s="730"/>
      <c r="HGP288" s="730"/>
      <c r="HGQ288" s="730"/>
      <c r="HGR288" s="730"/>
      <c r="HGS288" s="730"/>
      <c r="HGT288" s="730"/>
      <c r="HGU288" s="730"/>
      <c r="HGV288" s="730"/>
      <c r="HGW288" s="730"/>
      <c r="HGX288" s="730"/>
      <c r="HGY288" s="730"/>
      <c r="HGZ288" s="730"/>
      <c r="HHA288" s="730"/>
      <c r="HHB288" s="730"/>
      <c r="HHC288" s="730"/>
      <c r="HHD288" s="730"/>
      <c r="HHE288" s="730"/>
      <c r="HHF288" s="730"/>
      <c r="HHG288" s="730"/>
      <c r="HHH288" s="730"/>
      <c r="HHI288" s="730"/>
      <c r="HHJ288" s="730"/>
      <c r="HHK288" s="730"/>
      <c r="HHL288" s="730"/>
      <c r="HHM288" s="730"/>
      <c r="HHN288" s="730"/>
      <c r="HHO288" s="730"/>
      <c r="HHP288" s="730"/>
      <c r="HHQ288" s="730"/>
      <c r="HHR288" s="730"/>
      <c r="HHS288" s="730"/>
      <c r="HHT288" s="730"/>
      <c r="HHU288" s="730"/>
      <c r="HHV288" s="730"/>
      <c r="HHW288" s="730"/>
      <c r="HHX288" s="730"/>
      <c r="HHY288" s="730"/>
      <c r="HHZ288" s="730"/>
      <c r="HIA288" s="730"/>
      <c r="HIB288" s="730"/>
      <c r="HIC288" s="730"/>
      <c r="HID288" s="730"/>
      <c r="HIE288" s="730"/>
      <c r="HIF288" s="730"/>
      <c r="HIG288" s="730"/>
      <c r="HIH288" s="730"/>
      <c r="HII288" s="730"/>
      <c r="HIJ288" s="730"/>
      <c r="HIK288" s="730"/>
      <c r="HIL288" s="730"/>
      <c r="HIM288" s="730"/>
      <c r="HIN288" s="730"/>
      <c r="HIO288" s="730"/>
      <c r="HIP288" s="730"/>
      <c r="HIQ288" s="730"/>
      <c r="HIR288" s="730"/>
      <c r="HIS288" s="730"/>
      <c r="HIT288" s="730"/>
      <c r="HIU288" s="730"/>
      <c r="HIV288" s="730"/>
      <c r="HIW288" s="730"/>
      <c r="HIX288" s="730"/>
      <c r="HIY288" s="730"/>
      <c r="HIZ288" s="730"/>
      <c r="HJA288" s="730"/>
      <c r="HJB288" s="730"/>
      <c r="HJC288" s="730"/>
      <c r="HJD288" s="730"/>
      <c r="HJE288" s="730"/>
      <c r="HJF288" s="730"/>
      <c r="HJG288" s="730"/>
      <c r="HJH288" s="730"/>
      <c r="HJI288" s="730"/>
      <c r="HJJ288" s="730"/>
      <c r="HJK288" s="730"/>
      <c r="HJL288" s="730"/>
      <c r="HJM288" s="730"/>
      <c r="HJN288" s="730"/>
      <c r="HJO288" s="730"/>
      <c r="HJP288" s="730"/>
      <c r="HJQ288" s="730"/>
      <c r="HJR288" s="730"/>
      <c r="HJS288" s="730"/>
      <c r="HJT288" s="730"/>
      <c r="HJU288" s="730"/>
      <c r="HJV288" s="730"/>
      <c r="HJW288" s="730"/>
      <c r="HJX288" s="730"/>
      <c r="HJY288" s="730"/>
      <c r="HJZ288" s="730"/>
      <c r="HKA288" s="730"/>
      <c r="HKB288" s="730"/>
      <c r="HKC288" s="730"/>
      <c r="HKD288" s="730"/>
      <c r="HKE288" s="730"/>
      <c r="HKF288" s="730"/>
      <c r="HKG288" s="730"/>
      <c r="HKH288" s="730"/>
      <c r="HKI288" s="730"/>
      <c r="HKJ288" s="730"/>
      <c r="HKK288" s="730"/>
      <c r="HKL288" s="730"/>
      <c r="HKM288" s="730"/>
      <c r="HKN288" s="730"/>
      <c r="HKO288" s="730"/>
      <c r="HKP288" s="730"/>
      <c r="HKQ288" s="730"/>
      <c r="HKR288" s="730"/>
      <c r="HKS288" s="730"/>
      <c r="HKT288" s="730"/>
      <c r="HKU288" s="730"/>
      <c r="HKV288" s="730"/>
      <c r="HKW288" s="730"/>
      <c r="HKX288" s="730"/>
      <c r="HKY288" s="730"/>
      <c r="HKZ288" s="730"/>
      <c r="HLA288" s="730"/>
      <c r="HLB288" s="730"/>
      <c r="HLC288" s="730"/>
      <c r="HLD288" s="730"/>
      <c r="HLE288" s="730"/>
      <c r="HLF288" s="730"/>
      <c r="HLG288" s="730"/>
      <c r="HLH288" s="730"/>
      <c r="HLI288" s="730"/>
      <c r="HLJ288" s="730"/>
      <c r="HLK288" s="730"/>
      <c r="HLL288" s="730"/>
      <c r="HLM288" s="730"/>
      <c r="HLN288" s="730"/>
      <c r="HLO288" s="730"/>
      <c r="HLP288" s="730"/>
      <c r="HLQ288" s="730"/>
      <c r="HLR288" s="730"/>
      <c r="HLS288" s="730"/>
      <c r="HLT288" s="730"/>
      <c r="HLU288" s="730"/>
      <c r="HLV288" s="730"/>
      <c r="HLW288" s="730"/>
      <c r="HLX288" s="730"/>
      <c r="HLY288" s="730"/>
      <c r="HLZ288" s="730"/>
      <c r="HMA288" s="730"/>
      <c r="HMB288" s="730"/>
      <c r="HMC288" s="730"/>
      <c r="HMD288" s="730"/>
      <c r="HME288" s="730"/>
      <c r="HMF288" s="730"/>
      <c r="HMG288" s="730"/>
      <c r="HMH288" s="730"/>
      <c r="HMI288" s="730"/>
      <c r="HMJ288" s="730"/>
      <c r="HMK288" s="730"/>
      <c r="HML288" s="730"/>
      <c r="HMM288" s="730"/>
      <c r="HMN288" s="730"/>
      <c r="HMO288" s="730"/>
      <c r="HMP288" s="730"/>
      <c r="HMQ288" s="730"/>
      <c r="HMR288" s="730"/>
      <c r="HMS288" s="730"/>
      <c r="HMT288" s="730"/>
      <c r="HMU288" s="730"/>
      <c r="HMV288" s="730"/>
      <c r="HMW288" s="730"/>
      <c r="HMX288" s="730"/>
      <c r="HMY288" s="730"/>
      <c r="HMZ288" s="730"/>
      <c r="HNA288" s="730"/>
      <c r="HNB288" s="730"/>
      <c r="HNC288" s="730"/>
      <c r="HND288" s="730"/>
      <c r="HNE288" s="730"/>
      <c r="HNF288" s="730"/>
      <c r="HNG288" s="730"/>
      <c r="HNH288" s="730"/>
      <c r="HNI288" s="730"/>
      <c r="HNJ288" s="730"/>
      <c r="HNK288" s="730"/>
      <c r="HNL288" s="730"/>
      <c r="HNM288" s="730"/>
      <c r="HNN288" s="730"/>
      <c r="HNO288" s="730"/>
      <c r="HNP288" s="730"/>
      <c r="HNQ288" s="730"/>
      <c r="HNR288" s="730"/>
      <c r="HNS288" s="730"/>
      <c r="HNT288" s="730"/>
      <c r="HNU288" s="730"/>
      <c r="HNV288" s="730"/>
      <c r="HNW288" s="730"/>
      <c r="HNX288" s="730"/>
      <c r="HNY288" s="730"/>
      <c r="HNZ288" s="730"/>
      <c r="HOA288" s="730"/>
      <c r="HOB288" s="730"/>
      <c r="HOC288" s="730"/>
      <c r="HOD288" s="730"/>
      <c r="HOE288" s="730"/>
      <c r="HOF288" s="730"/>
      <c r="HOG288" s="730"/>
      <c r="HOH288" s="730"/>
      <c r="HOI288" s="730"/>
      <c r="HOJ288" s="730"/>
      <c r="HOK288" s="730"/>
      <c r="HOL288" s="730"/>
      <c r="HOM288" s="730"/>
      <c r="HON288" s="730"/>
      <c r="HOO288" s="730"/>
      <c r="HOP288" s="730"/>
      <c r="HOQ288" s="730"/>
      <c r="HOR288" s="730"/>
      <c r="HOS288" s="730"/>
      <c r="HOT288" s="730"/>
      <c r="HOU288" s="730"/>
      <c r="HOV288" s="730"/>
      <c r="HOW288" s="730"/>
      <c r="HOX288" s="730"/>
      <c r="HOY288" s="730"/>
      <c r="HOZ288" s="730"/>
      <c r="HPA288" s="730"/>
      <c r="HPB288" s="730"/>
      <c r="HPC288" s="730"/>
      <c r="HPD288" s="730"/>
      <c r="HPE288" s="730"/>
      <c r="HPF288" s="730"/>
      <c r="HPG288" s="730"/>
      <c r="HPH288" s="730"/>
      <c r="HPI288" s="730"/>
      <c r="HPJ288" s="730"/>
      <c r="HPK288" s="730"/>
      <c r="HPL288" s="730"/>
      <c r="HPM288" s="730"/>
      <c r="HPN288" s="730"/>
      <c r="HPO288" s="730"/>
      <c r="HPP288" s="730"/>
      <c r="HPQ288" s="730"/>
      <c r="HPR288" s="730"/>
      <c r="HPS288" s="730"/>
      <c r="HPT288" s="730"/>
      <c r="HPU288" s="730"/>
      <c r="HPV288" s="730"/>
      <c r="HPW288" s="730"/>
      <c r="HPX288" s="730"/>
      <c r="HPY288" s="730"/>
      <c r="HPZ288" s="730"/>
      <c r="HQA288" s="730"/>
      <c r="HQB288" s="730"/>
      <c r="HQC288" s="730"/>
      <c r="HQD288" s="730"/>
      <c r="HQE288" s="730"/>
      <c r="HQF288" s="730"/>
      <c r="HQG288" s="730"/>
      <c r="HQH288" s="730"/>
      <c r="HQI288" s="730"/>
      <c r="HQJ288" s="730"/>
      <c r="HQK288" s="730"/>
      <c r="HQL288" s="730"/>
      <c r="HQM288" s="730"/>
      <c r="HQN288" s="730"/>
      <c r="HQO288" s="730"/>
      <c r="HQP288" s="730"/>
      <c r="HQQ288" s="730"/>
      <c r="HQR288" s="730"/>
      <c r="HQS288" s="730"/>
      <c r="HQT288" s="730"/>
      <c r="HQU288" s="730"/>
      <c r="HQV288" s="730"/>
      <c r="HQW288" s="730"/>
      <c r="HQX288" s="730"/>
      <c r="HQY288" s="730"/>
      <c r="HQZ288" s="730"/>
      <c r="HRA288" s="730"/>
      <c r="HRB288" s="730"/>
      <c r="HRC288" s="730"/>
      <c r="HRD288" s="730"/>
      <c r="HRE288" s="730"/>
      <c r="HRF288" s="730"/>
      <c r="HRG288" s="730"/>
      <c r="HRH288" s="730"/>
      <c r="HRI288" s="730"/>
      <c r="HRJ288" s="730"/>
      <c r="HRK288" s="730"/>
      <c r="HRL288" s="730"/>
      <c r="HRM288" s="730"/>
      <c r="HRN288" s="730"/>
      <c r="HRO288" s="730"/>
      <c r="HRP288" s="730"/>
      <c r="HRQ288" s="730"/>
      <c r="HRR288" s="730"/>
      <c r="HRS288" s="730"/>
      <c r="HRT288" s="730"/>
      <c r="HRU288" s="730"/>
      <c r="HRV288" s="730"/>
      <c r="HRW288" s="730"/>
      <c r="HRX288" s="730"/>
      <c r="HRY288" s="730"/>
      <c r="HRZ288" s="730"/>
      <c r="HSA288" s="730"/>
      <c r="HSB288" s="730"/>
      <c r="HSC288" s="730"/>
      <c r="HSD288" s="730"/>
      <c r="HSE288" s="730"/>
      <c r="HSF288" s="730"/>
      <c r="HSG288" s="730"/>
      <c r="HSH288" s="730"/>
      <c r="HSI288" s="730"/>
      <c r="HSJ288" s="730"/>
      <c r="HSK288" s="730"/>
      <c r="HSL288" s="730"/>
      <c r="HSM288" s="730"/>
      <c r="HSN288" s="730"/>
      <c r="HSO288" s="730"/>
      <c r="HSP288" s="730"/>
      <c r="HSQ288" s="730"/>
      <c r="HSR288" s="730"/>
      <c r="HSS288" s="730"/>
      <c r="HST288" s="730"/>
      <c r="HSU288" s="730"/>
      <c r="HSV288" s="730"/>
      <c r="HSW288" s="730"/>
      <c r="HSX288" s="730"/>
      <c r="HSY288" s="730"/>
      <c r="HSZ288" s="730"/>
      <c r="HTA288" s="730"/>
      <c r="HTB288" s="730"/>
      <c r="HTC288" s="730"/>
      <c r="HTD288" s="730"/>
      <c r="HTE288" s="730"/>
      <c r="HTF288" s="730"/>
      <c r="HTG288" s="730"/>
      <c r="HTH288" s="730"/>
      <c r="HTI288" s="730"/>
      <c r="HTJ288" s="730"/>
      <c r="HTK288" s="730"/>
      <c r="HTL288" s="730"/>
      <c r="HTM288" s="730"/>
      <c r="HTN288" s="730"/>
      <c r="HTO288" s="730"/>
      <c r="HTP288" s="730"/>
      <c r="HTQ288" s="730"/>
      <c r="HTR288" s="730"/>
      <c r="HTS288" s="730"/>
      <c r="HTT288" s="730"/>
      <c r="HTU288" s="730"/>
      <c r="HTV288" s="730"/>
      <c r="HTW288" s="730"/>
      <c r="HTX288" s="730"/>
      <c r="HTY288" s="730"/>
      <c r="HTZ288" s="730"/>
      <c r="HUA288" s="730"/>
      <c r="HUB288" s="730"/>
      <c r="HUC288" s="730"/>
      <c r="HUD288" s="730"/>
      <c r="HUE288" s="730"/>
      <c r="HUF288" s="730"/>
      <c r="HUG288" s="730"/>
      <c r="HUH288" s="730"/>
      <c r="HUI288" s="730"/>
      <c r="HUJ288" s="730"/>
      <c r="HUK288" s="730"/>
      <c r="HUL288" s="730"/>
      <c r="HUM288" s="730"/>
      <c r="HUN288" s="730"/>
      <c r="HUO288" s="730"/>
      <c r="HUP288" s="730"/>
      <c r="HUQ288" s="730"/>
      <c r="HUR288" s="730"/>
      <c r="HUS288" s="730"/>
      <c r="HUT288" s="730"/>
      <c r="HUU288" s="730"/>
      <c r="HUV288" s="730"/>
      <c r="HUW288" s="730"/>
      <c r="HUX288" s="730"/>
      <c r="HUY288" s="730"/>
      <c r="HUZ288" s="730"/>
      <c r="HVA288" s="730"/>
      <c r="HVB288" s="730"/>
      <c r="HVC288" s="730"/>
      <c r="HVD288" s="730"/>
      <c r="HVE288" s="730"/>
      <c r="HVF288" s="730"/>
      <c r="HVG288" s="730"/>
      <c r="HVH288" s="730"/>
      <c r="HVI288" s="730"/>
      <c r="HVJ288" s="730"/>
      <c r="HVK288" s="730"/>
      <c r="HVL288" s="730"/>
      <c r="HVM288" s="730"/>
      <c r="HVN288" s="730"/>
      <c r="HVO288" s="730"/>
      <c r="HVP288" s="730"/>
      <c r="HVQ288" s="730"/>
      <c r="HVR288" s="730"/>
      <c r="HVS288" s="730"/>
      <c r="HVT288" s="730"/>
      <c r="HVU288" s="730"/>
      <c r="HVV288" s="730"/>
      <c r="HVW288" s="730"/>
      <c r="HVX288" s="730"/>
      <c r="HVY288" s="730"/>
      <c r="HVZ288" s="730"/>
      <c r="HWA288" s="730"/>
      <c r="HWB288" s="730"/>
      <c r="HWC288" s="730"/>
      <c r="HWD288" s="730"/>
      <c r="HWE288" s="730"/>
      <c r="HWF288" s="730"/>
      <c r="HWG288" s="730"/>
      <c r="HWH288" s="730"/>
      <c r="HWI288" s="730"/>
      <c r="HWJ288" s="730"/>
      <c r="HWK288" s="730"/>
      <c r="HWL288" s="730"/>
      <c r="HWM288" s="730"/>
      <c r="HWN288" s="730"/>
      <c r="HWO288" s="730"/>
      <c r="HWP288" s="730"/>
      <c r="HWQ288" s="730"/>
      <c r="HWR288" s="730"/>
      <c r="HWS288" s="730"/>
      <c r="HWT288" s="730"/>
      <c r="HWU288" s="730"/>
      <c r="HWV288" s="730"/>
      <c r="HWW288" s="730"/>
      <c r="HWX288" s="730"/>
      <c r="HWY288" s="730"/>
      <c r="HWZ288" s="730"/>
      <c r="HXA288" s="730"/>
      <c r="HXB288" s="730"/>
      <c r="HXC288" s="730"/>
      <c r="HXD288" s="730"/>
      <c r="HXE288" s="730"/>
      <c r="HXF288" s="730"/>
      <c r="HXG288" s="730"/>
      <c r="HXH288" s="730"/>
      <c r="HXI288" s="730"/>
      <c r="HXJ288" s="730"/>
      <c r="HXK288" s="730"/>
      <c r="HXL288" s="730"/>
      <c r="HXM288" s="730"/>
      <c r="HXN288" s="730"/>
      <c r="HXO288" s="730"/>
      <c r="HXP288" s="730"/>
      <c r="HXQ288" s="730"/>
      <c r="HXR288" s="730"/>
      <c r="HXS288" s="730"/>
      <c r="HXT288" s="730"/>
      <c r="HXU288" s="730"/>
      <c r="HXV288" s="730"/>
      <c r="HXW288" s="730"/>
      <c r="HXX288" s="730"/>
      <c r="HXY288" s="730"/>
      <c r="HXZ288" s="730"/>
      <c r="HYA288" s="730"/>
      <c r="HYB288" s="730"/>
      <c r="HYC288" s="730"/>
      <c r="HYD288" s="730"/>
      <c r="HYE288" s="730"/>
      <c r="HYF288" s="730"/>
      <c r="HYG288" s="730"/>
      <c r="HYH288" s="730"/>
      <c r="HYI288" s="730"/>
      <c r="HYJ288" s="730"/>
      <c r="HYK288" s="730"/>
      <c r="HYL288" s="730"/>
      <c r="HYM288" s="730"/>
      <c r="HYN288" s="730"/>
      <c r="HYO288" s="730"/>
      <c r="HYP288" s="730"/>
      <c r="HYQ288" s="730"/>
      <c r="HYR288" s="730"/>
      <c r="HYS288" s="730"/>
      <c r="HYT288" s="730"/>
      <c r="HYU288" s="730"/>
      <c r="HYV288" s="730"/>
      <c r="HYW288" s="730"/>
      <c r="HYX288" s="730"/>
      <c r="HYY288" s="730"/>
      <c r="HYZ288" s="730"/>
      <c r="HZA288" s="730"/>
      <c r="HZB288" s="730"/>
      <c r="HZC288" s="730"/>
      <c r="HZD288" s="730"/>
      <c r="HZE288" s="730"/>
      <c r="HZF288" s="730"/>
      <c r="HZG288" s="730"/>
      <c r="HZH288" s="730"/>
      <c r="HZI288" s="730"/>
      <c r="HZJ288" s="730"/>
      <c r="HZK288" s="730"/>
      <c r="HZL288" s="730"/>
      <c r="HZM288" s="730"/>
      <c r="HZN288" s="730"/>
      <c r="HZO288" s="730"/>
      <c r="HZP288" s="730"/>
      <c r="HZQ288" s="730"/>
      <c r="HZR288" s="730"/>
      <c r="HZS288" s="730"/>
      <c r="HZT288" s="730"/>
      <c r="HZU288" s="730"/>
      <c r="HZV288" s="730"/>
      <c r="HZW288" s="730"/>
      <c r="HZX288" s="730"/>
      <c r="HZY288" s="730"/>
      <c r="HZZ288" s="730"/>
      <c r="IAA288" s="730"/>
      <c r="IAB288" s="730"/>
      <c r="IAC288" s="730"/>
      <c r="IAD288" s="730"/>
      <c r="IAE288" s="730"/>
      <c r="IAF288" s="730"/>
      <c r="IAG288" s="730"/>
      <c r="IAH288" s="730"/>
      <c r="IAI288" s="730"/>
      <c r="IAJ288" s="730"/>
      <c r="IAK288" s="730"/>
      <c r="IAL288" s="730"/>
      <c r="IAM288" s="730"/>
      <c r="IAN288" s="730"/>
      <c r="IAO288" s="730"/>
      <c r="IAP288" s="730"/>
      <c r="IAQ288" s="730"/>
      <c r="IAR288" s="730"/>
      <c r="IAS288" s="730"/>
      <c r="IAT288" s="730"/>
      <c r="IAU288" s="730"/>
      <c r="IAV288" s="730"/>
      <c r="IAW288" s="730"/>
      <c r="IAX288" s="730"/>
      <c r="IAY288" s="730"/>
      <c r="IAZ288" s="730"/>
      <c r="IBA288" s="730"/>
      <c r="IBB288" s="730"/>
      <c r="IBC288" s="730"/>
      <c r="IBD288" s="730"/>
      <c r="IBE288" s="730"/>
      <c r="IBF288" s="730"/>
      <c r="IBG288" s="730"/>
      <c r="IBH288" s="730"/>
      <c r="IBI288" s="730"/>
      <c r="IBJ288" s="730"/>
      <c r="IBK288" s="730"/>
      <c r="IBL288" s="730"/>
      <c r="IBM288" s="730"/>
      <c r="IBN288" s="730"/>
      <c r="IBO288" s="730"/>
      <c r="IBP288" s="730"/>
      <c r="IBQ288" s="730"/>
      <c r="IBR288" s="730"/>
      <c r="IBS288" s="730"/>
      <c r="IBT288" s="730"/>
      <c r="IBU288" s="730"/>
      <c r="IBV288" s="730"/>
      <c r="IBW288" s="730"/>
      <c r="IBX288" s="730"/>
      <c r="IBY288" s="730"/>
      <c r="IBZ288" s="730"/>
      <c r="ICA288" s="730"/>
      <c r="ICB288" s="730"/>
      <c r="ICC288" s="730"/>
      <c r="ICD288" s="730"/>
      <c r="ICE288" s="730"/>
      <c r="ICF288" s="730"/>
      <c r="ICG288" s="730"/>
      <c r="ICH288" s="730"/>
      <c r="ICI288" s="730"/>
      <c r="ICJ288" s="730"/>
      <c r="ICK288" s="730"/>
      <c r="ICL288" s="730"/>
      <c r="ICM288" s="730"/>
      <c r="ICN288" s="730"/>
      <c r="ICO288" s="730"/>
      <c r="ICP288" s="730"/>
      <c r="ICQ288" s="730"/>
      <c r="ICR288" s="730"/>
      <c r="ICS288" s="730"/>
      <c r="ICT288" s="730"/>
      <c r="ICU288" s="730"/>
      <c r="ICV288" s="730"/>
      <c r="ICW288" s="730"/>
      <c r="ICX288" s="730"/>
      <c r="ICY288" s="730"/>
      <c r="ICZ288" s="730"/>
      <c r="IDA288" s="730"/>
      <c r="IDB288" s="730"/>
      <c r="IDC288" s="730"/>
      <c r="IDD288" s="730"/>
      <c r="IDE288" s="730"/>
      <c r="IDF288" s="730"/>
      <c r="IDG288" s="730"/>
      <c r="IDH288" s="730"/>
      <c r="IDI288" s="730"/>
      <c r="IDJ288" s="730"/>
      <c r="IDK288" s="730"/>
      <c r="IDL288" s="730"/>
      <c r="IDM288" s="730"/>
      <c r="IDN288" s="730"/>
      <c r="IDO288" s="730"/>
      <c r="IDP288" s="730"/>
      <c r="IDQ288" s="730"/>
      <c r="IDR288" s="730"/>
      <c r="IDS288" s="730"/>
      <c r="IDT288" s="730"/>
      <c r="IDU288" s="730"/>
      <c r="IDV288" s="730"/>
      <c r="IDW288" s="730"/>
      <c r="IDX288" s="730"/>
      <c r="IDY288" s="730"/>
      <c r="IDZ288" s="730"/>
      <c r="IEA288" s="730"/>
      <c r="IEB288" s="730"/>
      <c r="IEC288" s="730"/>
      <c r="IED288" s="730"/>
      <c r="IEE288" s="730"/>
      <c r="IEF288" s="730"/>
      <c r="IEG288" s="730"/>
      <c r="IEH288" s="730"/>
      <c r="IEI288" s="730"/>
      <c r="IEJ288" s="730"/>
      <c r="IEK288" s="730"/>
      <c r="IEL288" s="730"/>
      <c r="IEM288" s="730"/>
      <c r="IEN288" s="730"/>
      <c r="IEO288" s="730"/>
      <c r="IEP288" s="730"/>
      <c r="IEQ288" s="730"/>
      <c r="IER288" s="730"/>
      <c r="IES288" s="730"/>
      <c r="IET288" s="730"/>
      <c r="IEU288" s="730"/>
      <c r="IEV288" s="730"/>
      <c r="IEW288" s="730"/>
      <c r="IEX288" s="730"/>
      <c r="IEY288" s="730"/>
      <c r="IEZ288" s="730"/>
      <c r="IFA288" s="730"/>
      <c r="IFB288" s="730"/>
      <c r="IFC288" s="730"/>
      <c r="IFD288" s="730"/>
      <c r="IFE288" s="730"/>
      <c r="IFF288" s="730"/>
      <c r="IFG288" s="730"/>
      <c r="IFH288" s="730"/>
      <c r="IFI288" s="730"/>
      <c r="IFJ288" s="730"/>
      <c r="IFK288" s="730"/>
      <c r="IFL288" s="730"/>
      <c r="IFM288" s="730"/>
      <c r="IFN288" s="730"/>
      <c r="IFO288" s="730"/>
      <c r="IFP288" s="730"/>
      <c r="IFQ288" s="730"/>
      <c r="IFR288" s="730"/>
      <c r="IFS288" s="730"/>
      <c r="IFT288" s="730"/>
      <c r="IFU288" s="730"/>
      <c r="IFV288" s="730"/>
      <c r="IFW288" s="730"/>
      <c r="IFX288" s="730"/>
      <c r="IFY288" s="730"/>
      <c r="IFZ288" s="730"/>
      <c r="IGA288" s="730"/>
      <c r="IGB288" s="730"/>
      <c r="IGC288" s="730"/>
      <c r="IGD288" s="730"/>
      <c r="IGE288" s="730"/>
      <c r="IGF288" s="730"/>
      <c r="IGG288" s="730"/>
      <c r="IGH288" s="730"/>
      <c r="IGI288" s="730"/>
      <c r="IGJ288" s="730"/>
      <c r="IGK288" s="730"/>
      <c r="IGL288" s="730"/>
      <c r="IGM288" s="730"/>
      <c r="IGN288" s="730"/>
      <c r="IGO288" s="730"/>
      <c r="IGP288" s="730"/>
      <c r="IGQ288" s="730"/>
      <c r="IGR288" s="730"/>
      <c r="IGS288" s="730"/>
      <c r="IGT288" s="730"/>
      <c r="IGU288" s="730"/>
      <c r="IGV288" s="730"/>
      <c r="IGW288" s="730"/>
      <c r="IGX288" s="730"/>
      <c r="IGY288" s="730"/>
      <c r="IGZ288" s="730"/>
      <c r="IHA288" s="730"/>
      <c r="IHB288" s="730"/>
      <c r="IHC288" s="730"/>
      <c r="IHD288" s="730"/>
      <c r="IHE288" s="730"/>
      <c r="IHF288" s="730"/>
      <c r="IHG288" s="730"/>
      <c r="IHH288" s="730"/>
      <c r="IHI288" s="730"/>
      <c r="IHJ288" s="730"/>
      <c r="IHK288" s="730"/>
      <c r="IHL288" s="730"/>
      <c r="IHM288" s="730"/>
      <c r="IHN288" s="730"/>
      <c r="IHO288" s="730"/>
      <c r="IHP288" s="730"/>
      <c r="IHQ288" s="730"/>
      <c r="IHR288" s="730"/>
      <c r="IHS288" s="730"/>
      <c r="IHT288" s="730"/>
      <c r="IHU288" s="730"/>
      <c r="IHV288" s="730"/>
      <c r="IHW288" s="730"/>
      <c r="IHX288" s="730"/>
      <c r="IHY288" s="730"/>
      <c r="IHZ288" s="730"/>
      <c r="IIA288" s="730"/>
      <c r="IIB288" s="730"/>
      <c r="IIC288" s="730"/>
      <c r="IID288" s="730"/>
      <c r="IIE288" s="730"/>
      <c r="IIF288" s="730"/>
      <c r="IIG288" s="730"/>
      <c r="IIH288" s="730"/>
      <c r="III288" s="730"/>
      <c r="IIJ288" s="730"/>
      <c r="IIK288" s="730"/>
      <c r="IIL288" s="730"/>
      <c r="IIM288" s="730"/>
      <c r="IIN288" s="730"/>
      <c r="IIO288" s="730"/>
      <c r="IIP288" s="730"/>
      <c r="IIQ288" s="730"/>
      <c r="IIR288" s="730"/>
      <c r="IIS288" s="730"/>
      <c r="IIT288" s="730"/>
      <c r="IIU288" s="730"/>
      <c r="IIV288" s="730"/>
      <c r="IIW288" s="730"/>
      <c r="IIX288" s="730"/>
      <c r="IIY288" s="730"/>
      <c r="IIZ288" s="730"/>
      <c r="IJA288" s="730"/>
      <c r="IJB288" s="730"/>
      <c r="IJC288" s="730"/>
      <c r="IJD288" s="730"/>
      <c r="IJE288" s="730"/>
      <c r="IJF288" s="730"/>
      <c r="IJG288" s="730"/>
      <c r="IJH288" s="730"/>
      <c r="IJI288" s="730"/>
      <c r="IJJ288" s="730"/>
      <c r="IJK288" s="730"/>
      <c r="IJL288" s="730"/>
      <c r="IJM288" s="730"/>
      <c r="IJN288" s="730"/>
      <c r="IJO288" s="730"/>
      <c r="IJP288" s="730"/>
      <c r="IJQ288" s="730"/>
      <c r="IJR288" s="730"/>
      <c r="IJS288" s="730"/>
      <c r="IJT288" s="730"/>
      <c r="IJU288" s="730"/>
      <c r="IJV288" s="730"/>
      <c r="IJW288" s="730"/>
      <c r="IJX288" s="730"/>
      <c r="IJY288" s="730"/>
      <c r="IJZ288" s="730"/>
      <c r="IKA288" s="730"/>
      <c r="IKB288" s="730"/>
      <c r="IKC288" s="730"/>
      <c r="IKD288" s="730"/>
      <c r="IKE288" s="730"/>
      <c r="IKF288" s="730"/>
      <c r="IKG288" s="730"/>
      <c r="IKH288" s="730"/>
      <c r="IKI288" s="730"/>
      <c r="IKJ288" s="730"/>
      <c r="IKK288" s="730"/>
      <c r="IKL288" s="730"/>
      <c r="IKM288" s="730"/>
      <c r="IKN288" s="730"/>
      <c r="IKO288" s="730"/>
      <c r="IKP288" s="730"/>
      <c r="IKQ288" s="730"/>
      <c r="IKR288" s="730"/>
      <c r="IKS288" s="730"/>
      <c r="IKT288" s="730"/>
      <c r="IKU288" s="730"/>
      <c r="IKV288" s="730"/>
      <c r="IKW288" s="730"/>
      <c r="IKX288" s="730"/>
      <c r="IKY288" s="730"/>
      <c r="IKZ288" s="730"/>
      <c r="ILA288" s="730"/>
      <c r="ILB288" s="730"/>
      <c r="ILC288" s="730"/>
      <c r="ILD288" s="730"/>
      <c r="ILE288" s="730"/>
      <c r="ILF288" s="730"/>
      <c r="ILG288" s="730"/>
      <c r="ILH288" s="730"/>
      <c r="ILI288" s="730"/>
      <c r="ILJ288" s="730"/>
      <c r="ILK288" s="730"/>
      <c r="ILL288" s="730"/>
      <c r="ILM288" s="730"/>
      <c r="ILN288" s="730"/>
      <c r="ILO288" s="730"/>
      <c r="ILP288" s="730"/>
      <c r="ILQ288" s="730"/>
      <c r="ILR288" s="730"/>
      <c r="ILS288" s="730"/>
      <c r="ILT288" s="730"/>
      <c r="ILU288" s="730"/>
      <c r="ILV288" s="730"/>
      <c r="ILW288" s="730"/>
      <c r="ILX288" s="730"/>
      <c r="ILY288" s="730"/>
      <c r="ILZ288" s="730"/>
      <c r="IMA288" s="730"/>
      <c r="IMB288" s="730"/>
      <c r="IMC288" s="730"/>
      <c r="IMD288" s="730"/>
      <c r="IME288" s="730"/>
      <c r="IMF288" s="730"/>
      <c r="IMG288" s="730"/>
      <c r="IMH288" s="730"/>
      <c r="IMI288" s="730"/>
      <c r="IMJ288" s="730"/>
      <c r="IMK288" s="730"/>
      <c r="IML288" s="730"/>
      <c r="IMM288" s="730"/>
      <c r="IMN288" s="730"/>
      <c r="IMO288" s="730"/>
      <c r="IMP288" s="730"/>
      <c r="IMQ288" s="730"/>
      <c r="IMR288" s="730"/>
      <c r="IMS288" s="730"/>
      <c r="IMT288" s="730"/>
      <c r="IMU288" s="730"/>
      <c r="IMV288" s="730"/>
      <c r="IMW288" s="730"/>
      <c r="IMX288" s="730"/>
      <c r="IMY288" s="730"/>
      <c r="IMZ288" s="730"/>
      <c r="INA288" s="730"/>
      <c r="INB288" s="730"/>
      <c r="INC288" s="730"/>
      <c r="IND288" s="730"/>
      <c r="INE288" s="730"/>
      <c r="INF288" s="730"/>
      <c r="ING288" s="730"/>
      <c r="INH288" s="730"/>
      <c r="INI288" s="730"/>
      <c r="INJ288" s="730"/>
      <c r="INK288" s="730"/>
      <c r="INL288" s="730"/>
      <c r="INM288" s="730"/>
      <c r="INN288" s="730"/>
      <c r="INO288" s="730"/>
      <c r="INP288" s="730"/>
      <c r="INQ288" s="730"/>
      <c r="INR288" s="730"/>
      <c r="INS288" s="730"/>
      <c r="INT288" s="730"/>
      <c r="INU288" s="730"/>
      <c r="INV288" s="730"/>
      <c r="INW288" s="730"/>
      <c r="INX288" s="730"/>
      <c r="INY288" s="730"/>
      <c r="INZ288" s="730"/>
      <c r="IOA288" s="730"/>
      <c r="IOB288" s="730"/>
      <c r="IOC288" s="730"/>
      <c r="IOD288" s="730"/>
      <c r="IOE288" s="730"/>
      <c r="IOF288" s="730"/>
      <c r="IOG288" s="730"/>
      <c r="IOH288" s="730"/>
      <c r="IOI288" s="730"/>
      <c r="IOJ288" s="730"/>
      <c r="IOK288" s="730"/>
      <c r="IOL288" s="730"/>
      <c r="IOM288" s="730"/>
      <c r="ION288" s="730"/>
      <c r="IOO288" s="730"/>
      <c r="IOP288" s="730"/>
      <c r="IOQ288" s="730"/>
      <c r="IOR288" s="730"/>
      <c r="IOS288" s="730"/>
      <c r="IOT288" s="730"/>
      <c r="IOU288" s="730"/>
      <c r="IOV288" s="730"/>
      <c r="IOW288" s="730"/>
      <c r="IOX288" s="730"/>
      <c r="IOY288" s="730"/>
      <c r="IOZ288" s="730"/>
      <c r="IPA288" s="730"/>
      <c r="IPB288" s="730"/>
      <c r="IPC288" s="730"/>
      <c r="IPD288" s="730"/>
      <c r="IPE288" s="730"/>
      <c r="IPF288" s="730"/>
      <c r="IPG288" s="730"/>
      <c r="IPH288" s="730"/>
      <c r="IPI288" s="730"/>
      <c r="IPJ288" s="730"/>
      <c r="IPK288" s="730"/>
      <c r="IPL288" s="730"/>
      <c r="IPM288" s="730"/>
      <c r="IPN288" s="730"/>
      <c r="IPO288" s="730"/>
      <c r="IPP288" s="730"/>
      <c r="IPQ288" s="730"/>
      <c r="IPR288" s="730"/>
      <c r="IPS288" s="730"/>
      <c r="IPT288" s="730"/>
      <c r="IPU288" s="730"/>
      <c r="IPV288" s="730"/>
      <c r="IPW288" s="730"/>
      <c r="IPX288" s="730"/>
      <c r="IPY288" s="730"/>
      <c r="IPZ288" s="730"/>
      <c r="IQA288" s="730"/>
      <c r="IQB288" s="730"/>
      <c r="IQC288" s="730"/>
      <c r="IQD288" s="730"/>
      <c r="IQE288" s="730"/>
      <c r="IQF288" s="730"/>
      <c r="IQG288" s="730"/>
      <c r="IQH288" s="730"/>
      <c r="IQI288" s="730"/>
      <c r="IQJ288" s="730"/>
      <c r="IQK288" s="730"/>
      <c r="IQL288" s="730"/>
      <c r="IQM288" s="730"/>
      <c r="IQN288" s="730"/>
      <c r="IQO288" s="730"/>
      <c r="IQP288" s="730"/>
      <c r="IQQ288" s="730"/>
      <c r="IQR288" s="730"/>
      <c r="IQS288" s="730"/>
      <c r="IQT288" s="730"/>
      <c r="IQU288" s="730"/>
      <c r="IQV288" s="730"/>
      <c r="IQW288" s="730"/>
      <c r="IQX288" s="730"/>
      <c r="IQY288" s="730"/>
      <c r="IQZ288" s="730"/>
      <c r="IRA288" s="730"/>
      <c r="IRB288" s="730"/>
      <c r="IRC288" s="730"/>
      <c r="IRD288" s="730"/>
      <c r="IRE288" s="730"/>
      <c r="IRF288" s="730"/>
      <c r="IRG288" s="730"/>
      <c r="IRH288" s="730"/>
      <c r="IRI288" s="730"/>
      <c r="IRJ288" s="730"/>
      <c r="IRK288" s="730"/>
      <c r="IRL288" s="730"/>
      <c r="IRM288" s="730"/>
      <c r="IRN288" s="730"/>
      <c r="IRO288" s="730"/>
      <c r="IRP288" s="730"/>
      <c r="IRQ288" s="730"/>
      <c r="IRR288" s="730"/>
      <c r="IRS288" s="730"/>
      <c r="IRT288" s="730"/>
      <c r="IRU288" s="730"/>
      <c r="IRV288" s="730"/>
      <c r="IRW288" s="730"/>
      <c r="IRX288" s="730"/>
      <c r="IRY288" s="730"/>
      <c r="IRZ288" s="730"/>
      <c r="ISA288" s="730"/>
      <c r="ISB288" s="730"/>
      <c r="ISC288" s="730"/>
      <c r="ISD288" s="730"/>
      <c r="ISE288" s="730"/>
      <c r="ISF288" s="730"/>
      <c r="ISG288" s="730"/>
      <c r="ISH288" s="730"/>
      <c r="ISI288" s="730"/>
      <c r="ISJ288" s="730"/>
      <c r="ISK288" s="730"/>
      <c r="ISL288" s="730"/>
      <c r="ISM288" s="730"/>
      <c r="ISN288" s="730"/>
      <c r="ISO288" s="730"/>
      <c r="ISP288" s="730"/>
      <c r="ISQ288" s="730"/>
      <c r="ISR288" s="730"/>
      <c r="ISS288" s="730"/>
      <c r="IST288" s="730"/>
      <c r="ISU288" s="730"/>
      <c r="ISV288" s="730"/>
      <c r="ISW288" s="730"/>
      <c r="ISX288" s="730"/>
      <c r="ISY288" s="730"/>
      <c r="ISZ288" s="730"/>
      <c r="ITA288" s="730"/>
      <c r="ITB288" s="730"/>
      <c r="ITC288" s="730"/>
      <c r="ITD288" s="730"/>
      <c r="ITE288" s="730"/>
      <c r="ITF288" s="730"/>
      <c r="ITG288" s="730"/>
      <c r="ITH288" s="730"/>
      <c r="ITI288" s="730"/>
      <c r="ITJ288" s="730"/>
      <c r="ITK288" s="730"/>
      <c r="ITL288" s="730"/>
      <c r="ITM288" s="730"/>
      <c r="ITN288" s="730"/>
      <c r="ITO288" s="730"/>
      <c r="ITP288" s="730"/>
      <c r="ITQ288" s="730"/>
      <c r="ITR288" s="730"/>
      <c r="ITS288" s="730"/>
      <c r="ITT288" s="730"/>
      <c r="ITU288" s="730"/>
      <c r="ITV288" s="730"/>
      <c r="ITW288" s="730"/>
      <c r="ITX288" s="730"/>
      <c r="ITY288" s="730"/>
      <c r="ITZ288" s="730"/>
      <c r="IUA288" s="730"/>
      <c r="IUB288" s="730"/>
      <c r="IUC288" s="730"/>
      <c r="IUD288" s="730"/>
      <c r="IUE288" s="730"/>
      <c r="IUF288" s="730"/>
      <c r="IUG288" s="730"/>
      <c r="IUH288" s="730"/>
      <c r="IUI288" s="730"/>
      <c r="IUJ288" s="730"/>
      <c r="IUK288" s="730"/>
      <c r="IUL288" s="730"/>
      <c r="IUM288" s="730"/>
      <c r="IUN288" s="730"/>
      <c r="IUO288" s="730"/>
      <c r="IUP288" s="730"/>
      <c r="IUQ288" s="730"/>
      <c r="IUR288" s="730"/>
      <c r="IUS288" s="730"/>
      <c r="IUT288" s="730"/>
      <c r="IUU288" s="730"/>
      <c r="IUV288" s="730"/>
      <c r="IUW288" s="730"/>
      <c r="IUX288" s="730"/>
      <c r="IUY288" s="730"/>
      <c r="IUZ288" s="730"/>
      <c r="IVA288" s="730"/>
      <c r="IVB288" s="730"/>
      <c r="IVC288" s="730"/>
      <c r="IVD288" s="730"/>
      <c r="IVE288" s="730"/>
      <c r="IVF288" s="730"/>
      <c r="IVG288" s="730"/>
      <c r="IVH288" s="730"/>
      <c r="IVI288" s="730"/>
      <c r="IVJ288" s="730"/>
      <c r="IVK288" s="730"/>
      <c r="IVL288" s="730"/>
      <c r="IVM288" s="730"/>
      <c r="IVN288" s="730"/>
      <c r="IVO288" s="730"/>
      <c r="IVP288" s="730"/>
      <c r="IVQ288" s="730"/>
      <c r="IVR288" s="730"/>
      <c r="IVS288" s="730"/>
      <c r="IVT288" s="730"/>
      <c r="IVU288" s="730"/>
      <c r="IVV288" s="730"/>
      <c r="IVW288" s="730"/>
      <c r="IVX288" s="730"/>
      <c r="IVY288" s="730"/>
      <c r="IVZ288" s="730"/>
      <c r="IWA288" s="730"/>
      <c r="IWB288" s="730"/>
      <c r="IWC288" s="730"/>
      <c r="IWD288" s="730"/>
      <c r="IWE288" s="730"/>
      <c r="IWF288" s="730"/>
      <c r="IWG288" s="730"/>
      <c r="IWH288" s="730"/>
      <c r="IWI288" s="730"/>
      <c r="IWJ288" s="730"/>
      <c r="IWK288" s="730"/>
      <c r="IWL288" s="730"/>
      <c r="IWM288" s="730"/>
      <c r="IWN288" s="730"/>
      <c r="IWO288" s="730"/>
      <c r="IWP288" s="730"/>
      <c r="IWQ288" s="730"/>
      <c r="IWR288" s="730"/>
      <c r="IWS288" s="730"/>
      <c r="IWT288" s="730"/>
      <c r="IWU288" s="730"/>
      <c r="IWV288" s="730"/>
      <c r="IWW288" s="730"/>
      <c r="IWX288" s="730"/>
      <c r="IWY288" s="730"/>
      <c r="IWZ288" s="730"/>
      <c r="IXA288" s="730"/>
      <c r="IXB288" s="730"/>
      <c r="IXC288" s="730"/>
      <c r="IXD288" s="730"/>
      <c r="IXE288" s="730"/>
      <c r="IXF288" s="730"/>
      <c r="IXG288" s="730"/>
      <c r="IXH288" s="730"/>
      <c r="IXI288" s="730"/>
      <c r="IXJ288" s="730"/>
      <c r="IXK288" s="730"/>
      <c r="IXL288" s="730"/>
      <c r="IXM288" s="730"/>
      <c r="IXN288" s="730"/>
      <c r="IXO288" s="730"/>
      <c r="IXP288" s="730"/>
      <c r="IXQ288" s="730"/>
      <c r="IXR288" s="730"/>
      <c r="IXS288" s="730"/>
      <c r="IXT288" s="730"/>
      <c r="IXU288" s="730"/>
      <c r="IXV288" s="730"/>
      <c r="IXW288" s="730"/>
      <c r="IXX288" s="730"/>
      <c r="IXY288" s="730"/>
      <c r="IXZ288" s="730"/>
      <c r="IYA288" s="730"/>
      <c r="IYB288" s="730"/>
      <c r="IYC288" s="730"/>
      <c r="IYD288" s="730"/>
      <c r="IYE288" s="730"/>
      <c r="IYF288" s="730"/>
      <c r="IYG288" s="730"/>
      <c r="IYH288" s="730"/>
      <c r="IYI288" s="730"/>
      <c r="IYJ288" s="730"/>
      <c r="IYK288" s="730"/>
      <c r="IYL288" s="730"/>
      <c r="IYM288" s="730"/>
      <c r="IYN288" s="730"/>
      <c r="IYO288" s="730"/>
      <c r="IYP288" s="730"/>
      <c r="IYQ288" s="730"/>
      <c r="IYR288" s="730"/>
      <c r="IYS288" s="730"/>
      <c r="IYT288" s="730"/>
      <c r="IYU288" s="730"/>
      <c r="IYV288" s="730"/>
      <c r="IYW288" s="730"/>
      <c r="IYX288" s="730"/>
      <c r="IYY288" s="730"/>
      <c r="IYZ288" s="730"/>
      <c r="IZA288" s="730"/>
      <c r="IZB288" s="730"/>
      <c r="IZC288" s="730"/>
      <c r="IZD288" s="730"/>
      <c r="IZE288" s="730"/>
      <c r="IZF288" s="730"/>
      <c r="IZG288" s="730"/>
      <c r="IZH288" s="730"/>
      <c r="IZI288" s="730"/>
      <c r="IZJ288" s="730"/>
      <c r="IZK288" s="730"/>
      <c r="IZL288" s="730"/>
      <c r="IZM288" s="730"/>
      <c r="IZN288" s="730"/>
      <c r="IZO288" s="730"/>
      <c r="IZP288" s="730"/>
      <c r="IZQ288" s="730"/>
      <c r="IZR288" s="730"/>
      <c r="IZS288" s="730"/>
      <c r="IZT288" s="730"/>
      <c r="IZU288" s="730"/>
      <c r="IZV288" s="730"/>
      <c r="IZW288" s="730"/>
      <c r="IZX288" s="730"/>
      <c r="IZY288" s="730"/>
      <c r="IZZ288" s="730"/>
      <c r="JAA288" s="730"/>
      <c r="JAB288" s="730"/>
      <c r="JAC288" s="730"/>
      <c r="JAD288" s="730"/>
      <c r="JAE288" s="730"/>
      <c r="JAF288" s="730"/>
      <c r="JAG288" s="730"/>
      <c r="JAH288" s="730"/>
      <c r="JAI288" s="730"/>
      <c r="JAJ288" s="730"/>
      <c r="JAK288" s="730"/>
      <c r="JAL288" s="730"/>
      <c r="JAM288" s="730"/>
      <c r="JAN288" s="730"/>
      <c r="JAO288" s="730"/>
      <c r="JAP288" s="730"/>
      <c r="JAQ288" s="730"/>
      <c r="JAR288" s="730"/>
      <c r="JAS288" s="730"/>
      <c r="JAT288" s="730"/>
      <c r="JAU288" s="730"/>
      <c r="JAV288" s="730"/>
      <c r="JAW288" s="730"/>
      <c r="JAX288" s="730"/>
      <c r="JAY288" s="730"/>
      <c r="JAZ288" s="730"/>
      <c r="JBA288" s="730"/>
      <c r="JBB288" s="730"/>
      <c r="JBC288" s="730"/>
      <c r="JBD288" s="730"/>
      <c r="JBE288" s="730"/>
      <c r="JBF288" s="730"/>
      <c r="JBG288" s="730"/>
      <c r="JBH288" s="730"/>
      <c r="JBI288" s="730"/>
      <c r="JBJ288" s="730"/>
      <c r="JBK288" s="730"/>
      <c r="JBL288" s="730"/>
      <c r="JBM288" s="730"/>
      <c r="JBN288" s="730"/>
      <c r="JBO288" s="730"/>
      <c r="JBP288" s="730"/>
      <c r="JBQ288" s="730"/>
      <c r="JBR288" s="730"/>
      <c r="JBS288" s="730"/>
      <c r="JBT288" s="730"/>
      <c r="JBU288" s="730"/>
      <c r="JBV288" s="730"/>
      <c r="JBW288" s="730"/>
      <c r="JBX288" s="730"/>
      <c r="JBY288" s="730"/>
      <c r="JBZ288" s="730"/>
      <c r="JCA288" s="730"/>
      <c r="JCB288" s="730"/>
      <c r="JCC288" s="730"/>
      <c r="JCD288" s="730"/>
      <c r="JCE288" s="730"/>
      <c r="JCF288" s="730"/>
      <c r="JCG288" s="730"/>
      <c r="JCH288" s="730"/>
      <c r="JCI288" s="730"/>
      <c r="JCJ288" s="730"/>
      <c r="JCK288" s="730"/>
      <c r="JCL288" s="730"/>
      <c r="JCM288" s="730"/>
      <c r="JCN288" s="730"/>
      <c r="JCO288" s="730"/>
      <c r="JCP288" s="730"/>
      <c r="JCQ288" s="730"/>
      <c r="JCR288" s="730"/>
      <c r="JCS288" s="730"/>
      <c r="JCT288" s="730"/>
      <c r="JCU288" s="730"/>
      <c r="JCV288" s="730"/>
      <c r="JCW288" s="730"/>
      <c r="JCX288" s="730"/>
      <c r="JCY288" s="730"/>
      <c r="JCZ288" s="730"/>
      <c r="JDA288" s="730"/>
      <c r="JDB288" s="730"/>
      <c r="JDC288" s="730"/>
      <c r="JDD288" s="730"/>
      <c r="JDE288" s="730"/>
      <c r="JDF288" s="730"/>
      <c r="JDG288" s="730"/>
      <c r="JDH288" s="730"/>
      <c r="JDI288" s="730"/>
      <c r="JDJ288" s="730"/>
      <c r="JDK288" s="730"/>
      <c r="JDL288" s="730"/>
      <c r="JDM288" s="730"/>
      <c r="JDN288" s="730"/>
      <c r="JDO288" s="730"/>
      <c r="JDP288" s="730"/>
      <c r="JDQ288" s="730"/>
      <c r="JDR288" s="730"/>
      <c r="JDS288" s="730"/>
      <c r="JDT288" s="730"/>
      <c r="JDU288" s="730"/>
      <c r="JDV288" s="730"/>
      <c r="JDW288" s="730"/>
      <c r="JDX288" s="730"/>
      <c r="JDY288" s="730"/>
      <c r="JDZ288" s="730"/>
      <c r="JEA288" s="730"/>
      <c r="JEB288" s="730"/>
      <c r="JEC288" s="730"/>
      <c r="JED288" s="730"/>
      <c r="JEE288" s="730"/>
      <c r="JEF288" s="730"/>
      <c r="JEG288" s="730"/>
      <c r="JEH288" s="730"/>
      <c r="JEI288" s="730"/>
      <c r="JEJ288" s="730"/>
      <c r="JEK288" s="730"/>
      <c r="JEL288" s="730"/>
      <c r="JEM288" s="730"/>
      <c r="JEN288" s="730"/>
      <c r="JEO288" s="730"/>
      <c r="JEP288" s="730"/>
      <c r="JEQ288" s="730"/>
      <c r="JER288" s="730"/>
      <c r="JES288" s="730"/>
      <c r="JET288" s="730"/>
      <c r="JEU288" s="730"/>
      <c r="JEV288" s="730"/>
      <c r="JEW288" s="730"/>
      <c r="JEX288" s="730"/>
      <c r="JEY288" s="730"/>
      <c r="JEZ288" s="730"/>
      <c r="JFA288" s="730"/>
      <c r="JFB288" s="730"/>
      <c r="JFC288" s="730"/>
      <c r="JFD288" s="730"/>
      <c r="JFE288" s="730"/>
      <c r="JFF288" s="730"/>
      <c r="JFG288" s="730"/>
      <c r="JFH288" s="730"/>
      <c r="JFI288" s="730"/>
      <c r="JFJ288" s="730"/>
      <c r="JFK288" s="730"/>
      <c r="JFL288" s="730"/>
      <c r="JFM288" s="730"/>
      <c r="JFN288" s="730"/>
      <c r="JFO288" s="730"/>
      <c r="JFP288" s="730"/>
      <c r="JFQ288" s="730"/>
      <c r="JFR288" s="730"/>
      <c r="JFS288" s="730"/>
      <c r="JFT288" s="730"/>
      <c r="JFU288" s="730"/>
      <c r="JFV288" s="730"/>
      <c r="JFW288" s="730"/>
      <c r="JFX288" s="730"/>
      <c r="JFY288" s="730"/>
      <c r="JFZ288" s="730"/>
      <c r="JGA288" s="730"/>
      <c r="JGB288" s="730"/>
      <c r="JGC288" s="730"/>
      <c r="JGD288" s="730"/>
      <c r="JGE288" s="730"/>
      <c r="JGF288" s="730"/>
      <c r="JGG288" s="730"/>
      <c r="JGH288" s="730"/>
      <c r="JGI288" s="730"/>
      <c r="JGJ288" s="730"/>
      <c r="JGK288" s="730"/>
      <c r="JGL288" s="730"/>
      <c r="JGM288" s="730"/>
      <c r="JGN288" s="730"/>
      <c r="JGO288" s="730"/>
      <c r="JGP288" s="730"/>
      <c r="JGQ288" s="730"/>
      <c r="JGR288" s="730"/>
      <c r="JGS288" s="730"/>
      <c r="JGT288" s="730"/>
      <c r="JGU288" s="730"/>
      <c r="JGV288" s="730"/>
      <c r="JGW288" s="730"/>
      <c r="JGX288" s="730"/>
      <c r="JGY288" s="730"/>
      <c r="JGZ288" s="730"/>
      <c r="JHA288" s="730"/>
      <c r="JHB288" s="730"/>
      <c r="JHC288" s="730"/>
      <c r="JHD288" s="730"/>
      <c r="JHE288" s="730"/>
      <c r="JHF288" s="730"/>
      <c r="JHG288" s="730"/>
      <c r="JHH288" s="730"/>
      <c r="JHI288" s="730"/>
      <c r="JHJ288" s="730"/>
      <c r="JHK288" s="730"/>
      <c r="JHL288" s="730"/>
      <c r="JHM288" s="730"/>
      <c r="JHN288" s="730"/>
      <c r="JHO288" s="730"/>
      <c r="JHP288" s="730"/>
      <c r="JHQ288" s="730"/>
      <c r="JHR288" s="730"/>
      <c r="JHS288" s="730"/>
      <c r="JHT288" s="730"/>
      <c r="JHU288" s="730"/>
      <c r="JHV288" s="730"/>
      <c r="JHW288" s="730"/>
      <c r="JHX288" s="730"/>
      <c r="JHY288" s="730"/>
      <c r="JHZ288" s="730"/>
      <c r="JIA288" s="730"/>
      <c r="JIB288" s="730"/>
      <c r="JIC288" s="730"/>
      <c r="JID288" s="730"/>
      <c r="JIE288" s="730"/>
      <c r="JIF288" s="730"/>
      <c r="JIG288" s="730"/>
      <c r="JIH288" s="730"/>
      <c r="JII288" s="730"/>
      <c r="JIJ288" s="730"/>
      <c r="JIK288" s="730"/>
      <c r="JIL288" s="730"/>
      <c r="JIM288" s="730"/>
      <c r="JIN288" s="730"/>
      <c r="JIO288" s="730"/>
      <c r="JIP288" s="730"/>
      <c r="JIQ288" s="730"/>
      <c r="JIR288" s="730"/>
      <c r="JIS288" s="730"/>
      <c r="JIT288" s="730"/>
      <c r="JIU288" s="730"/>
      <c r="JIV288" s="730"/>
      <c r="JIW288" s="730"/>
      <c r="JIX288" s="730"/>
      <c r="JIY288" s="730"/>
      <c r="JIZ288" s="730"/>
      <c r="JJA288" s="730"/>
      <c r="JJB288" s="730"/>
      <c r="JJC288" s="730"/>
      <c r="JJD288" s="730"/>
      <c r="JJE288" s="730"/>
      <c r="JJF288" s="730"/>
      <c r="JJG288" s="730"/>
      <c r="JJH288" s="730"/>
      <c r="JJI288" s="730"/>
      <c r="JJJ288" s="730"/>
      <c r="JJK288" s="730"/>
      <c r="JJL288" s="730"/>
      <c r="JJM288" s="730"/>
      <c r="JJN288" s="730"/>
      <c r="JJO288" s="730"/>
      <c r="JJP288" s="730"/>
      <c r="JJQ288" s="730"/>
      <c r="JJR288" s="730"/>
      <c r="JJS288" s="730"/>
      <c r="JJT288" s="730"/>
      <c r="JJU288" s="730"/>
      <c r="JJV288" s="730"/>
      <c r="JJW288" s="730"/>
      <c r="JJX288" s="730"/>
      <c r="JJY288" s="730"/>
      <c r="JJZ288" s="730"/>
      <c r="JKA288" s="730"/>
      <c r="JKB288" s="730"/>
      <c r="JKC288" s="730"/>
      <c r="JKD288" s="730"/>
      <c r="JKE288" s="730"/>
      <c r="JKF288" s="730"/>
      <c r="JKG288" s="730"/>
      <c r="JKH288" s="730"/>
      <c r="JKI288" s="730"/>
      <c r="JKJ288" s="730"/>
      <c r="JKK288" s="730"/>
      <c r="JKL288" s="730"/>
      <c r="JKM288" s="730"/>
      <c r="JKN288" s="730"/>
      <c r="JKO288" s="730"/>
      <c r="JKP288" s="730"/>
      <c r="JKQ288" s="730"/>
      <c r="JKR288" s="730"/>
      <c r="JKS288" s="730"/>
      <c r="JKT288" s="730"/>
      <c r="JKU288" s="730"/>
      <c r="JKV288" s="730"/>
      <c r="JKW288" s="730"/>
      <c r="JKX288" s="730"/>
      <c r="JKY288" s="730"/>
      <c r="JKZ288" s="730"/>
      <c r="JLA288" s="730"/>
      <c r="JLB288" s="730"/>
      <c r="JLC288" s="730"/>
      <c r="JLD288" s="730"/>
      <c r="JLE288" s="730"/>
      <c r="JLF288" s="730"/>
      <c r="JLG288" s="730"/>
      <c r="JLH288" s="730"/>
      <c r="JLI288" s="730"/>
      <c r="JLJ288" s="730"/>
      <c r="JLK288" s="730"/>
      <c r="JLL288" s="730"/>
      <c r="JLM288" s="730"/>
      <c r="JLN288" s="730"/>
      <c r="JLO288" s="730"/>
      <c r="JLP288" s="730"/>
      <c r="JLQ288" s="730"/>
      <c r="JLR288" s="730"/>
      <c r="JLS288" s="730"/>
      <c r="JLT288" s="730"/>
      <c r="JLU288" s="730"/>
      <c r="JLV288" s="730"/>
      <c r="JLW288" s="730"/>
      <c r="JLX288" s="730"/>
      <c r="JLY288" s="730"/>
      <c r="JLZ288" s="730"/>
      <c r="JMA288" s="730"/>
      <c r="JMB288" s="730"/>
      <c r="JMC288" s="730"/>
      <c r="JMD288" s="730"/>
      <c r="JME288" s="730"/>
      <c r="JMF288" s="730"/>
      <c r="JMG288" s="730"/>
      <c r="JMH288" s="730"/>
      <c r="JMI288" s="730"/>
      <c r="JMJ288" s="730"/>
      <c r="JMK288" s="730"/>
      <c r="JML288" s="730"/>
      <c r="JMM288" s="730"/>
      <c r="JMN288" s="730"/>
      <c r="JMO288" s="730"/>
      <c r="JMP288" s="730"/>
      <c r="JMQ288" s="730"/>
      <c r="JMR288" s="730"/>
      <c r="JMS288" s="730"/>
      <c r="JMT288" s="730"/>
      <c r="JMU288" s="730"/>
      <c r="JMV288" s="730"/>
      <c r="JMW288" s="730"/>
      <c r="JMX288" s="730"/>
      <c r="JMY288" s="730"/>
      <c r="JMZ288" s="730"/>
      <c r="JNA288" s="730"/>
      <c r="JNB288" s="730"/>
      <c r="JNC288" s="730"/>
      <c r="JND288" s="730"/>
      <c r="JNE288" s="730"/>
      <c r="JNF288" s="730"/>
      <c r="JNG288" s="730"/>
      <c r="JNH288" s="730"/>
      <c r="JNI288" s="730"/>
      <c r="JNJ288" s="730"/>
      <c r="JNK288" s="730"/>
      <c r="JNL288" s="730"/>
      <c r="JNM288" s="730"/>
      <c r="JNN288" s="730"/>
      <c r="JNO288" s="730"/>
      <c r="JNP288" s="730"/>
      <c r="JNQ288" s="730"/>
      <c r="JNR288" s="730"/>
      <c r="JNS288" s="730"/>
      <c r="JNT288" s="730"/>
      <c r="JNU288" s="730"/>
      <c r="JNV288" s="730"/>
      <c r="JNW288" s="730"/>
      <c r="JNX288" s="730"/>
      <c r="JNY288" s="730"/>
      <c r="JNZ288" s="730"/>
      <c r="JOA288" s="730"/>
      <c r="JOB288" s="730"/>
      <c r="JOC288" s="730"/>
      <c r="JOD288" s="730"/>
      <c r="JOE288" s="730"/>
      <c r="JOF288" s="730"/>
      <c r="JOG288" s="730"/>
      <c r="JOH288" s="730"/>
      <c r="JOI288" s="730"/>
      <c r="JOJ288" s="730"/>
      <c r="JOK288" s="730"/>
      <c r="JOL288" s="730"/>
      <c r="JOM288" s="730"/>
      <c r="JON288" s="730"/>
      <c r="JOO288" s="730"/>
      <c r="JOP288" s="730"/>
      <c r="JOQ288" s="730"/>
      <c r="JOR288" s="730"/>
      <c r="JOS288" s="730"/>
      <c r="JOT288" s="730"/>
      <c r="JOU288" s="730"/>
      <c r="JOV288" s="730"/>
      <c r="JOW288" s="730"/>
      <c r="JOX288" s="730"/>
      <c r="JOY288" s="730"/>
      <c r="JOZ288" s="730"/>
      <c r="JPA288" s="730"/>
      <c r="JPB288" s="730"/>
      <c r="JPC288" s="730"/>
      <c r="JPD288" s="730"/>
      <c r="JPE288" s="730"/>
      <c r="JPF288" s="730"/>
      <c r="JPG288" s="730"/>
      <c r="JPH288" s="730"/>
      <c r="JPI288" s="730"/>
      <c r="JPJ288" s="730"/>
      <c r="JPK288" s="730"/>
      <c r="JPL288" s="730"/>
      <c r="JPM288" s="730"/>
      <c r="JPN288" s="730"/>
      <c r="JPO288" s="730"/>
      <c r="JPP288" s="730"/>
      <c r="JPQ288" s="730"/>
      <c r="JPR288" s="730"/>
      <c r="JPS288" s="730"/>
      <c r="JPT288" s="730"/>
      <c r="JPU288" s="730"/>
      <c r="JPV288" s="730"/>
      <c r="JPW288" s="730"/>
      <c r="JPX288" s="730"/>
      <c r="JPY288" s="730"/>
      <c r="JPZ288" s="730"/>
      <c r="JQA288" s="730"/>
      <c r="JQB288" s="730"/>
      <c r="JQC288" s="730"/>
      <c r="JQD288" s="730"/>
      <c r="JQE288" s="730"/>
      <c r="JQF288" s="730"/>
      <c r="JQG288" s="730"/>
      <c r="JQH288" s="730"/>
      <c r="JQI288" s="730"/>
      <c r="JQJ288" s="730"/>
      <c r="JQK288" s="730"/>
      <c r="JQL288" s="730"/>
      <c r="JQM288" s="730"/>
      <c r="JQN288" s="730"/>
      <c r="JQO288" s="730"/>
      <c r="JQP288" s="730"/>
      <c r="JQQ288" s="730"/>
      <c r="JQR288" s="730"/>
      <c r="JQS288" s="730"/>
      <c r="JQT288" s="730"/>
      <c r="JQU288" s="730"/>
      <c r="JQV288" s="730"/>
      <c r="JQW288" s="730"/>
      <c r="JQX288" s="730"/>
      <c r="JQY288" s="730"/>
      <c r="JQZ288" s="730"/>
      <c r="JRA288" s="730"/>
      <c r="JRB288" s="730"/>
      <c r="JRC288" s="730"/>
      <c r="JRD288" s="730"/>
      <c r="JRE288" s="730"/>
      <c r="JRF288" s="730"/>
      <c r="JRG288" s="730"/>
      <c r="JRH288" s="730"/>
      <c r="JRI288" s="730"/>
      <c r="JRJ288" s="730"/>
      <c r="JRK288" s="730"/>
      <c r="JRL288" s="730"/>
      <c r="JRM288" s="730"/>
      <c r="JRN288" s="730"/>
      <c r="JRO288" s="730"/>
      <c r="JRP288" s="730"/>
      <c r="JRQ288" s="730"/>
      <c r="JRR288" s="730"/>
      <c r="JRS288" s="730"/>
      <c r="JRT288" s="730"/>
      <c r="JRU288" s="730"/>
      <c r="JRV288" s="730"/>
      <c r="JRW288" s="730"/>
      <c r="JRX288" s="730"/>
      <c r="JRY288" s="730"/>
      <c r="JRZ288" s="730"/>
      <c r="JSA288" s="730"/>
      <c r="JSB288" s="730"/>
      <c r="JSC288" s="730"/>
      <c r="JSD288" s="730"/>
      <c r="JSE288" s="730"/>
      <c r="JSF288" s="730"/>
      <c r="JSG288" s="730"/>
      <c r="JSH288" s="730"/>
      <c r="JSI288" s="730"/>
      <c r="JSJ288" s="730"/>
      <c r="JSK288" s="730"/>
      <c r="JSL288" s="730"/>
      <c r="JSM288" s="730"/>
      <c r="JSN288" s="730"/>
      <c r="JSO288" s="730"/>
      <c r="JSP288" s="730"/>
      <c r="JSQ288" s="730"/>
      <c r="JSR288" s="730"/>
      <c r="JSS288" s="730"/>
      <c r="JST288" s="730"/>
      <c r="JSU288" s="730"/>
      <c r="JSV288" s="730"/>
      <c r="JSW288" s="730"/>
      <c r="JSX288" s="730"/>
      <c r="JSY288" s="730"/>
      <c r="JSZ288" s="730"/>
      <c r="JTA288" s="730"/>
      <c r="JTB288" s="730"/>
      <c r="JTC288" s="730"/>
      <c r="JTD288" s="730"/>
      <c r="JTE288" s="730"/>
      <c r="JTF288" s="730"/>
      <c r="JTG288" s="730"/>
      <c r="JTH288" s="730"/>
      <c r="JTI288" s="730"/>
      <c r="JTJ288" s="730"/>
      <c r="JTK288" s="730"/>
      <c r="JTL288" s="730"/>
      <c r="JTM288" s="730"/>
      <c r="JTN288" s="730"/>
      <c r="JTO288" s="730"/>
      <c r="JTP288" s="730"/>
      <c r="JTQ288" s="730"/>
      <c r="JTR288" s="730"/>
      <c r="JTS288" s="730"/>
      <c r="JTT288" s="730"/>
      <c r="JTU288" s="730"/>
      <c r="JTV288" s="730"/>
      <c r="JTW288" s="730"/>
      <c r="JTX288" s="730"/>
      <c r="JTY288" s="730"/>
      <c r="JTZ288" s="730"/>
      <c r="JUA288" s="730"/>
      <c r="JUB288" s="730"/>
      <c r="JUC288" s="730"/>
      <c r="JUD288" s="730"/>
      <c r="JUE288" s="730"/>
      <c r="JUF288" s="730"/>
      <c r="JUG288" s="730"/>
      <c r="JUH288" s="730"/>
      <c r="JUI288" s="730"/>
      <c r="JUJ288" s="730"/>
      <c r="JUK288" s="730"/>
      <c r="JUL288" s="730"/>
      <c r="JUM288" s="730"/>
      <c r="JUN288" s="730"/>
      <c r="JUO288" s="730"/>
      <c r="JUP288" s="730"/>
      <c r="JUQ288" s="730"/>
      <c r="JUR288" s="730"/>
      <c r="JUS288" s="730"/>
      <c r="JUT288" s="730"/>
      <c r="JUU288" s="730"/>
      <c r="JUV288" s="730"/>
      <c r="JUW288" s="730"/>
      <c r="JUX288" s="730"/>
      <c r="JUY288" s="730"/>
      <c r="JUZ288" s="730"/>
      <c r="JVA288" s="730"/>
      <c r="JVB288" s="730"/>
      <c r="JVC288" s="730"/>
      <c r="JVD288" s="730"/>
      <c r="JVE288" s="730"/>
      <c r="JVF288" s="730"/>
      <c r="JVG288" s="730"/>
      <c r="JVH288" s="730"/>
      <c r="JVI288" s="730"/>
      <c r="JVJ288" s="730"/>
      <c r="JVK288" s="730"/>
      <c r="JVL288" s="730"/>
      <c r="JVM288" s="730"/>
      <c r="JVN288" s="730"/>
      <c r="JVO288" s="730"/>
      <c r="JVP288" s="730"/>
      <c r="JVQ288" s="730"/>
      <c r="JVR288" s="730"/>
      <c r="JVS288" s="730"/>
      <c r="JVT288" s="730"/>
      <c r="JVU288" s="730"/>
      <c r="JVV288" s="730"/>
      <c r="JVW288" s="730"/>
      <c r="JVX288" s="730"/>
      <c r="JVY288" s="730"/>
      <c r="JVZ288" s="730"/>
      <c r="JWA288" s="730"/>
      <c r="JWB288" s="730"/>
      <c r="JWC288" s="730"/>
      <c r="JWD288" s="730"/>
      <c r="JWE288" s="730"/>
      <c r="JWF288" s="730"/>
      <c r="JWG288" s="730"/>
      <c r="JWH288" s="730"/>
      <c r="JWI288" s="730"/>
      <c r="JWJ288" s="730"/>
      <c r="JWK288" s="730"/>
      <c r="JWL288" s="730"/>
      <c r="JWM288" s="730"/>
      <c r="JWN288" s="730"/>
      <c r="JWO288" s="730"/>
      <c r="JWP288" s="730"/>
      <c r="JWQ288" s="730"/>
      <c r="JWR288" s="730"/>
      <c r="JWS288" s="730"/>
      <c r="JWT288" s="730"/>
      <c r="JWU288" s="730"/>
      <c r="JWV288" s="730"/>
      <c r="JWW288" s="730"/>
      <c r="JWX288" s="730"/>
      <c r="JWY288" s="730"/>
      <c r="JWZ288" s="730"/>
      <c r="JXA288" s="730"/>
      <c r="JXB288" s="730"/>
      <c r="JXC288" s="730"/>
      <c r="JXD288" s="730"/>
      <c r="JXE288" s="730"/>
      <c r="JXF288" s="730"/>
      <c r="JXG288" s="730"/>
      <c r="JXH288" s="730"/>
      <c r="JXI288" s="730"/>
      <c r="JXJ288" s="730"/>
      <c r="JXK288" s="730"/>
      <c r="JXL288" s="730"/>
      <c r="JXM288" s="730"/>
      <c r="JXN288" s="730"/>
      <c r="JXO288" s="730"/>
      <c r="JXP288" s="730"/>
      <c r="JXQ288" s="730"/>
      <c r="JXR288" s="730"/>
      <c r="JXS288" s="730"/>
      <c r="JXT288" s="730"/>
      <c r="JXU288" s="730"/>
      <c r="JXV288" s="730"/>
      <c r="JXW288" s="730"/>
      <c r="JXX288" s="730"/>
      <c r="JXY288" s="730"/>
      <c r="JXZ288" s="730"/>
      <c r="JYA288" s="730"/>
      <c r="JYB288" s="730"/>
      <c r="JYC288" s="730"/>
      <c r="JYD288" s="730"/>
      <c r="JYE288" s="730"/>
      <c r="JYF288" s="730"/>
      <c r="JYG288" s="730"/>
      <c r="JYH288" s="730"/>
      <c r="JYI288" s="730"/>
      <c r="JYJ288" s="730"/>
      <c r="JYK288" s="730"/>
      <c r="JYL288" s="730"/>
      <c r="JYM288" s="730"/>
      <c r="JYN288" s="730"/>
      <c r="JYO288" s="730"/>
      <c r="JYP288" s="730"/>
      <c r="JYQ288" s="730"/>
      <c r="JYR288" s="730"/>
      <c r="JYS288" s="730"/>
      <c r="JYT288" s="730"/>
      <c r="JYU288" s="730"/>
      <c r="JYV288" s="730"/>
      <c r="JYW288" s="730"/>
      <c r="JYX288" s="730"/>
      <c r="JYY288" s="730"/>
      <c r="JYZ288" s="730"/>
      <c r="JZA288" s="730"/>
      <c r="JZB288" s="730"/>
      <c r="JZC288" s="730"/>
      <c r="JZD288" s="730"/>
      <c r="JZE288" s="730"/>
      <c r="JZF288" s="730"/>
      <c r="JZG288" s="730"/>
      <c r="JZH288" s="730"/>
      <c r="JZI288" s="730"/>
      <c r="JZJ288" s="730"/>
      <c r="JZK288" s="730"/>
      <c r="JZL288" s="730"/>
      <c r="JZM288" s="730"/>
      <c r="JZN288" s="730"/>
      <c r="JZO288" s="730"/>
      <c r="JZP288" s="730"/>
      <c r="JZQ288" s="730"/>
      <c r="JZR288" s="730"/>
      <c r="JZS288" s="730"/>
      <c r="JZT288" s="730"/>
      <c r="JZU288" s="730"/>
      <c r="JZV288" s="730"/>
      <c r="JZW288" s="730"/>
      <c r="JZX288" s="730"/>
      <c r="JZY288" s="730"/>
      <c r="JZZ288" s="730"/>
      <c r="KAA288" s="730"/>
      <c r="KAB288" s="730"/>
      <c r="KAC288" s="730"/>
      <c r="KAD288" s="730"/>
      <c r="KAE288" s="730"/>
      <c r="KAF288" s="730"/>
      <c r="KAG288" s="730"/>
      <c r="KAH288" s="730"/>
      <c r="KAI288" s="730"/>
      <c r="KAJ288" s="730"/>
      <c r="KAK288" s="730"/>
      <c r="KAL288" s="730"/>
      <c r="KAM288" s="730"/>
      <c r="KAN288" s="730"/>
      <c r="KAO288" s="730"/>
      <c r="KAP288" s="730"/>
      <c r="KAQ288" s="730"/>
      <c r="KAR288" s="730"/>
      <c r="KAS288" s="730"/>
      <c r="KAT288" s="730"/>
      <c r="KAU288" s="730"/>
      <c r="KAV288" s="730"/>
      <c r="KAW288" s="730"/>
      <c r="KAX288" s="730"/>
      <c r="KAY288" s="730"/>
      <c r="KAZ288" s="730"/>
      <c r="KBA288" s="730"/>
      <c r="KBB288" s="730"/>
      <c r="KBC288" s="730"/>
      <c r="KBD288" s="730"/>
      <c r="KBE288" s="730"/>
      <c r="KBF288" s="730"/>
      <c r="KBG288" s="730"/>
      <c r="KBH288" s="730"/>
      <c r="KBI288" s="730"/>
      <c r="KBJ288" s="730"/>
      <c r="KBK288" s="730"/>
      <c r="KBL288" s="730"/>
      <c r="KBM288" s="730"/>
      <c r="KBN288" s="730"/>
      <c r="KBO288" s="730"/>
      <c r="KBP288" s="730"/>
      <c r="KBQ288" s="730"/>
      <c r="KBR288" s="730"/>
      <c r="KBS288" s="730"/>
      <c r="KBT288" s="730"/>
      <c r="KBU288" s="730"/>
      <c r="KBV288" s="730"/>
      <c r="KBW288" s="730"/>
      <c r="KBX288" s="730"/>
      <c r="KBY288" s="730"/>
      <c r="KBZ288" s="730"/>
      <c r="KCA288" s="730"/>
      <c r="KCB288" s="730"/>
      <c r="KCC288" s="730"/>
      <c r="KCD288" s="730"/>
      <c r="KCE288" s="730"/>
      <c r="KCF288" s="730"/>
      <c r="KCG288" s="730"/>
      <c r="KCH288" s="730"/>
      <c r="KCI288" s="730"/>
      <c r="KCJ288" s="730"/>
      <c r="KCK288" s="730"/>
      <c r="KCL288" s="730"/>
      <c r="KCM288" s="730"/>
      <c r="KCN288" s="730"/>
      <c r="KCO288" s="730"/>
      <c r="KCP288" s="730"/>
      <c r="KCQ288" s="730"/>
      <c r="KCR288" s="730"/>
      <c r="KCS288" s="730"/>
      <c r="KCT288" s="730"/>
      <c r="KCU288" s="730"/>
      <c r="KCV288" s="730"/>
      <c r="KCW288" s="730"/>
      <c r="KCX288" s="730"/>
      <c r="KCY288" s="730"/>
      <c r="KCZ288" s="730"/>
      <c r="KDA288" s="730"/>
      <c r="KDB288" s="730"/>
      <c r="KDC288" s="730"/>
      <c r="KDD288" s="730"/>
      <c r="KDE288" s="730"/>
      <c r="KDF288" s="730"/>
      <c r="KDG288" s="730"/>
      <c r="KDH288" s="730"/>
      <c r="KDI288" s="730"/>
      <c r="KDJ288" s="730"/>
      <c r="KDK288" s="730"/>
      <c r="KDL288" s="730"/>
      <c r="KDM288" s="730"/>
      <c r="KDN288" s="730"/>
      <c r="KDO288" s="730"/>
      <c r="KDP288" s="730"/>
      <c r="KDQ288" s="730"/>
      <c r="KDR288" s="730"/>
      <c r="KDS288" s="730"/>
      <c r="KDT288" s="730"/>
      <c r="KDU288" s="730"/>
      <c r="KDV288" s="730"/>
      <c r="KDW288" s="730"/>
      <c r="KDX288" s="730"/>
      <c r="KDY288" s="730"/>
      <c r="KDZ288" s="730"/>
      <c r="KEA288" s="730"/>
      <c r="KEB288" s="730"/>
      <c r="KEC288" s="730"/>
      <c r="KED288" s="730"/>
      <c r="KEE288" s="730"/>
      <c r="KEF288" s="730"/>
      <c r="KEG288" s="730"/>
      <c r="KEH288" s="730"/>
      <c r="KEI288" s="730"/>
      <c r="KEJ288" s="730"/>
      <c r="KEK288" s="730"/>
      <c r="KEL288" s="730"/>
      <c r="KEM288" s="730"/>
      <c r="KEN288" s="730"/>
      <c r="KEO288" s="730"/>
      <c r="KEP288" s="730"/>
      <c r="KEQ288" s="730"/>
      <c r="KER288" s="730"/>
      <c r="KES288" s="730"/>
      <c r="KET288" s="730"/>
      <c r="KEU288" s="730"/>
      <c r="KEV288" s="730"/>
      <c r="KEW288" s="730"/>
      <c r="KEX288" s="730"/>
      <c r="KEY288" s="730"/>
      <c r="KEZ288" s="730"/>
      <c r="KFA288" s="730"/>
      <c r="KFB288" s="730"/>
      <c r="KFC288" s="730"/>
      <c r="KFD288" s="730"/>
      <c r="KFE288" s="730"/>
      <c r="KFF288" s="730"/>
      <c r="KFG288" s="730"/>
      <c r="KFH288" s="730"/>
      <c r="KFI288" s="730"/>
      <c r="KFJ288" s="730"/>
      <c r="KFK288" s="730"/>
      <c r="KFL288" s="730"/>
      <c r="KFM288" s="730"/>
      <c r="KFN288" s="730"/>
      <c r="KFO288" s="730"/>
      <c r="KFP288" s="730"/>
      <c r="KFQ288" s="730"/>
      <c r="KFR288" s="730"/>
      <c r="KFS288" s="730"/>
      <c r="KFT288" s="730"/>
      <c r="KFU288" s="730"/>
      <c r="KFV288" s="730"/>
      <c r="KFW288" s="730"/>
      <c r="KFX288" s="730"/>
      <c r="KFY288" s="730"/>
      <c r="KFZ288" s="730"/>
      <c r="KGA288" s="730"/>
      <c r="KGB288" s="730"/>
      <c r="KGC288" s="730"/>
      <c r="KGD288" s="730"/>
      <c r="KGE288" s="730"/>
      <c r="KGF288" s="730"/>
      <c r="KGG288" s="730"/>
      <c r="KGH288" s="730"/>
      <c r="KGI288" s="730"/>
      <c r="KGJ288" s="730"/>
      <c r="KGK288" s="730"/>
      <c r="KGL288" s="730"/>
      <c r="KGM288" s="730"/>
      <c r="KGN288" s="730"/>
      <c r="KGO288" s="730"/>
      <c r="KGP288" s="730"/>
      <c r="KGQ288" s="730"/>
      <c r="KGR288" s="730"/>
      <c r="KGS288" s="730"/>
      <c r="KGT288" s="730"/>
      <c r="KGU288" s="730"/>
      <c r="KGV288" s="730"/>
      <c r="KGW288" s="730"/>
      <c r="KGX288" s="730"/>
      <c r="KGY288" s="730"/>
      <c r="KGZ288" s="730"/>
      <c r="KHA288" s="730"/>
      <c r="KHB288" s="730"/>
      <c r="KHC288" s="730"/>
      <c r="KHD288" s="730"/>
      <c r="KHE288" s="730"/>
      <c r="KHF288" s="730"/>
      <c r="KHG288" s="730"/>
      <c r="KHH288" s="730"/>
      <c r="KHI288" s="730"/>
      <c r="KHJ288" s="730"/>
      <c r="KHK288" s="730"/>
      <c r="KHL288" s="730"/>
      <c r="KHM288" s="730"/>
      <c r="KHN288" s="730"/>
      <c r="KHO288" s="730"/>
      <c r="KHP288" s="730"/>
      <c r="KHQ288" s="730"/>
      <c r="KHR288" s="730"/>
      <c r="KHS288" s="730"/>
      <c r="KHT288" s="730"/>
      <c r="KHU288" s="730"/>
      <c r="KHV288" s="730"/>
      <c r="KHW288" s="730"/>
      <c r="KHX288" s="730"/>
      <c r="KHY288" s="730"/>
      <c r="KHZ288" s="730"/>
      <c r="KIA288" s="730"/>
      <c r="KIB288" s="730"/>
      <c r="KIC288" s="730"/>
      <c r="KID288" s="730"/>
      <c r="KIE288" s="730"/>
      <c r="KIF288" s="730"/>
      <c r="KIG288" s="730"/>
      <c r="KIH288" s="730"/>
      <c r="KII288" s="730"/>
      <c r="KIJ288" s="730"/>
      <c r="KIK288" s="730"/>
      <c r="KIL288" s="730"/>
      <c r="KIM288" s="730"/>
      <c r="KIN288" s="730"/>
      <c r="KIO288" s="730"/>
      <c r="KIP288" s="730"/>
      <c r="KIQ288" s="730"/>
      <c r="KIR288" s="730"/>
      <c r="KIS288" s="730"/>
      <c r="KIT288" s="730"/>
      <c r="KIU288" s="730"/>
      <c r="KIV288" s="730"/>
      <c r="KIW288" s="730"/>
      <c r="KIX288" s="730"/>
      <c r="KIY288" s="730"/>
      <c r="KIZ288" s="730"/>
      <c r="KJA288" s="730"/>
      <c r="KJB288" s="730"/>
      <c r="KJC288" s="730"/>
      <c r="KJD288" s="730"/>
      <c r="KJE288" s="730"/>
      <c r="KJF288" s="730"/>
      <c r="KJG288" s="730"/>
      <c r="KJH288" s="730"/>
      <c r="KJI288" s="730"/>
      <c r="KJJ288" s="730"/>
      <c r="KJK288" s="730"/>
      <c r="KJL288" s="730"/>
      <c r="KJM288" s="730"/>
      <c r="KJN288" s="730"/>
      <c r="KJO288" s="730"/>
      <c r="KJP288" s="730"/>
      <c r="KJQ288" s="730"/>
      <c r="KJR288" s="730"/>
      <c r="KJS288" s="730"/>
      <c r="KJT288" s="730"/>
      <c r="KJU288" s="730"/>
      <c r="KJV288" s="730"/>
      <c r="KJW288" s="730"/>
      <c r="KJX288" s="730"/>
      <c r="KJY288" s="730"/>
      <c r="KJZ288" s="730"/>
      <c r="KKA288" s="730"/>
      <c r="KKB288" s="730"/>
      <c r="KKC288" s="730"/>
      <c r="KKD288" s="730"/>
      <c r="KKE288" s="730"/>
      <c r="KKF288" s="730"/>
      <c r="KKG288" s="730"/>
      <c r="KKH288" s="730"/>
      <c r="KKI288" s="730"/>
      <c r="KKJ288" s="730"/>
      <c r="KKK288" s="730"/>
      <c r="KKL288" s="730"/>
      <c r="KKM288" s="730"/>
      <c r="KKN288" s="730"/>
      <c r="KKO288" s="730"/>
      <c r="KKP288" s="730"/>
      <c r="KKQ288" s="730"/>
      <c r="KKR288" s="730"/>
      <c r="KKS288" s="730"/>
      <c r="KKT288" s="730"/>
      <c r="KKU288" s="730"/>
      <c r="KKV288" s="730"/>
      <c r="KKW288" s="730"/>
      <c r="KKX288" s="730"/>
      <c r="KKY288" s="730"/>
      <c r="KKZ288" s="730"/>
      <c r="KLA288" s="730"/>
      <c r="KLB288" s="730"/>
      <c r="KLC288" s="730"/>
      <c r="KLD288" s="730"/>
      <c r="KLE288" s="730"/>
      <c r="KLF288" s="730"/>
      <c r="KLG288" s="730"/>
      <c r="KLH288" s="730"/>
      <c r="KLI288" s="730"/>
      <c r="KLJ288" s="730"/>
      <c r="KLK288" s="730"/>
      <c r="KLL288" s="730"/>
      <c r="KLM288" s="730"/>
      <c r="KLN288" s="730"/>
      <c r="KLO288" s="730"/>
      <c r="KLP288" s="730"/>
      <c r="KLQ288" s="730"/>
      <c r="KLR288" s="730"/>
      <c r="KLS288" s="730"/>
      <c r="KLT288" s="730"/>
      <c r="KLU288" s="730"/>
      <c r="KLV288" s="730"/>
      <c r="KLW288" s="730"/>
      <c r="KLX288" s="730"/>
      <c r="KLY288" s="730"/>
      <c r="KLZ288" s="730"/>
      <c r="KMA288" s="730"/>
      <c r="KMB288" s="730"/>
      <c r="KMC288" s="730"/>
      <c r="KMD288" s="730"/>
      <c r="KME288" s="730"/>
      <c r="KMF288" s="730"/>
      <c r="KMG288" s="730"/>
      <c r="KMH288" s="730"/>
      <c r="KMI288" s="730"/>
      <c r="KMJ288" s="730"/>
      <c r="KMK288" s="730"/>
      <c r="KML288" s="730"/>
      <c r="KMM288" s="730"/>
      <c r="KMN288" s="730"/>
      <c r="KMO288" s="730"/>
      <c r="KMP288" s="730"/>
      <c r="KMQ288" s="730"/>
      <c r="KMR288" s="730"/>
      <c r="KMS288" s="730"/>
      <c r="KMT288" s="730"/>
      <c r="KMU288" s="730"/>
      <c r="KMV288" s="730"/>
      <c r="KMW288" s="730"/>
      <c r="KMX288" s="730"/>
      <c r="KMY288" s="730"/>
      <c r="KMZ288" s="730"/>
      <c r="KNA288" s="730"/>
      <c r="KNB288" s="730"/>
      <c r="KNC288" s="730"/>
      <c r="KND288" s="730"/>
      <c r="KNE288" s="730"/>
      <c r="KNF288" s="730"/>
      <c r="KNG288" s="730"/>
      <c r="KNH288" s="730"/>
      <c r="KNI288" s="730"/>
      <c r="KNJ288" s="730"/>
      <c r="KNK288" s="730"/>
      <c r="KNL288" s="730"/>
      <c r="KNM288" s="730"/>
      <c r="KNN288" s="730"/>
      <c r="KNO288" s="730"/>
      <c r="KNP288" s="730"/>
      <c r="KNQ288" s="730"/>
      <c r="KNR288" s="730"/>
      <c r="KNS288" s="730"/>
      <c r="KNT288" s="730"/>
      <c r="KNU288" s="730"/>
      <c r="KNV288" s="730"/>
      <c r="KNW288" s="730"/>
      <c r="KNX288" s="730"/>
      <c r="KNY288" s="730"/>
      <c r="KNZ288" s="730"/>
      <c r="KOA288" s="730"/>
      <c r="KOB288" s="730"/>
      <c r="KOC288" s="730"/>
      <c r="KOD288" s="730"/>
      <c r="KOE288" s="730"/>
      <c r="KOF288" s="730"/>
      <c r="KOG288" s="730"/>
      <c r="KOH288" s="730"/>
      <c r="KOI288" s="730"/>
      <c r="KOJ288" s="730"/>
      <c r="KOK288" s="730"/>
      <c r="KOL288" s="730"/>
      <c r="KOM288" s="730"/>
      <c r="KON288" s="730"/>
      <c r="KOO288" s="730"/>
      <c r="KOP288" s="730"/>
      <c r="KOQ288" s="730"/>
      <c r="KOR288" s="730"/>
      <c r="KOS288" s="730"/>
      <c r="KOT288" s="730"/>
      <c r="KOU288" s="730"/>
      <c r="KOV288" s="730"/>
      <c r="KOW288" s="730"/>
      <c r="KOX288" s="730"/>
      <c r="KOY288" s="730"/>
      <c r="KOZ288" s="730"/>
      <c r="KPA288" s="730"/>
      <c r="KPB288" s="730"/>
      <c r="KPC288" s="730"/>
      <c r="KPD288" s="730"/>
      <c r="KPE288" s="730"/>
      <c r="KPF288" s="730"/>
      <c r="KPG288" s="730"/>
      <c r="KPH288" s="730"/>
      <c r="KPI288" s="730"/>
      <c r="KPJ288" s="730"/>
      <c r="KPK288" s="730"/>
      <c r="KPL288" s="730"/>
      <c r="KPM288" s="730"/>
      <c r="KPN288" s="730"/>
      <c r="KPO288" s="730"/>
      <c r="KPP288" s="730"/>
      <c r="KPQ288" s="730"/>
      <c r="KPR288" s="730"/>
      <c r="KPS288" s="730"/>
      <c r="KPT288" s="730"/>
      <c r="KPU288" s="730"/>
      <c r="KPV288" s="730"/>
      <c r="KPW288" s="730"/>
      <c r="KPX288" s="730"/>
      <c r="KPY288" s="730"/>
      <c r="KPZ288" s="730"/>
      <c r="KQA288" s="730"/>
      <c r="KQB288" s="730"/>
      <c r="KQC288" s="730"/>
      <c r="KQD288" s="730"/>
      <c r="KQE288" s="730"/>
      <c r="KQF288" s="730"/>
      <c r="KQG288" s="730"/>
      <c r="KQH288" s="730"/>
      <c r="KQI288" s="730"/>
      <c r="KQJ288" s="730"/>
      <c r="KQK288" s="730"/>
      <c r="KQL288" s="730"/>
      <c r="KQM288" s="730"/>
      <c r="KQN288" s="730"/>
      <c r="KQO288" s="730"/>
      <c r="KQP288" s="730"/>
      <c r="KQQ288" s="730"/>
      <c r="KQR288" s="730"/>
      <c r="KQS288" s="730"/>
      <c r="KQT288" s="730"/>
      <c r="KQU288" s="730"/>
      <c r="KQV288" s="730"/>
      <c r="KQW288" s="730"/>
      <c r="KQX288" s="730"/>
      <c r="KQY288" s="730"/>
      <c r="KQZ288" s="730"/>
      <c r="KRA288" s="730"/>
      <c r="KRB288" s="730"/>
      <c r="KRC288" s="730"/>
      <c r="KRD288" s="730"/>
      <c r="KRE288" s="730"/>
      <c r="KRF288" s="730"/>
      <c r="KRG288" s="730"/>
      <c r="KRH288" s="730"/>
      <c r="KRI288" s="730"/>
      <c r="KRJ288" s="730"/>
      <c r="KRK288" s="730"/>
      <c r="KRL288" s="730"/>
      <c r="KRM288" s="730"/>
      <c r="KRN288" s="730"/>
      <c r="KRO288" s="730"/>
      <c r="KRP288" s="730"/>
      <c r="KRQ288" s="730"/>
      <c r="KRR288" s="730"/>
      <c r="KRS288" s="730"/>
      <c r="KRT288" s="730"/>
      <c r="KRU288" s="730"/>
      <c r="KRV288" s="730"/>
      <c r="KRW288" s="730"/>
      <c r="KRX288" s="730"/>
      <c r="KRY288" s="730"/>
      <c r="KRZ288" s="730"/>
      <c r="KSA288" s="730"/>
      <c r="KSB288" s="730"/>
      <c r="KSC288" s="730"/>
      <c r="KSD288" s="730"/>
      <c r="KSE288" s="730"/>
      <c r="KSF288" s="730"/>
      <c r="KSG288" s="730"/>
      <c r="KSH288" s="730"/>
      <c r="KSI288" s="730"/>
      <c r="KSJ288" s="730"/>
      <c r="KSK288" s="730"/>
      <c r="KSL288" s="730"/>
      <c r="KSM288" s="730"/>
      <c r="KSN288" s="730"/>
      <c r="KSO288" s="730"/>
      <c r="KSP288" s="730"/>
      <c r="KSQ288" s="730"/>
      <c r="KSR288" s="730"/>
      <c r="KSS288" s="730"/>
      <c r="KST288" s="730"/>
      <c r="KSU288" s="730"/>
      <c r="KSV288" s="730"/>
      <c r="KSW288" s="730"/>
      <c r="KSX288" s="730"/>
      <c r="KSY288" s="730"/>
      <c r="KSZ288" s="730"/>
      <c r="KTA288" s="730"/>
      <c r="KTB288" s="730"/>
      <c r="KTC288" s="730"/>
      <c r="KTD288" s="730"/>
      <c r="KTE288" s="730"/>
      <c r="KTF288" s="730"/>
      <c r="KTG288" s="730"/>
      <c r="KTH288" s="730"/>
      <c r="KTI288" s="730"/>
      <c r="KTJ288" s="730"/>
      <c r="KTK288" s="730"/>
      <c r="KTL288" s="730"/>
      <c r="KTM288" s="730"/>
      <c r="KTN288" s="730"/>
      <c r="KTO288" s="730"/>
      <c r="KTP288" s="730"/>
      <c r="KTQ288" s="730"/>
      <c r="KTR288" s="730"/>
      <c r="KTS288" s="730"/>
      <c r="KTT288" s="730"/>
      <c r="KTU288" s="730"/>
      <c r="KTV288" s="730"/>
      <c r="KTW288" s="730"/>
      <c r="KTX288" s="730"/>
      <c r="KTY288" s="730"/>
      <c r="KTZ288" s="730"/>
      <c r="KUA288" s="730"/>
      <c r="KUB288" s="730"/>
      <c r="KUC288" s="730"/>
      <c r="KUD288" s="730"/>
      <c r="KUE288" s="730"/>
      <c r="KUF288" s="730"/>
      <c r="KUG288" s="730"/>
      <c r="KUH288" s="730"/>
      <c r="KUI288" s="730"/>
      <c r="KUJ288" s="730"/>
      <c r="KUK288" s="730"/>
      <c r="KUL288" s="730"/>
      <c r="KUM288" s="730"/>
      <c r="KUN288" s="730"/>
      <c r="KUO288" s="730"/>
      <c r="KUP288" s="730"/>
      <c r="KUQ288" s="730"/>
      <c r="KUR288" s="730"/>
      <c r="KUS288" s="730"/>
      <c r="KUT288" s="730"/>
      <c r="KUU288" s="730"/>
      <c r="KUV288" s="730"/>
      <c r="KUW288" s="730"/>
      <c r="KUX288" s="730"/>
      <c r="KUY288" s="730"/>
      <c r="KUZ288" s="730"/>
      <c r="KVA288" s="730"/>
      <c r="KVB288" s="730"/>
      <c r="KVC288" s="730"/>
      <c r="KVD288" s="730"/>
      <c r="KVE288" s="730"/>
      <c r="KVF288" s="730"/>
      <c r="KVG288" s="730"/>
      <c r="KVH288" s="730"/>
      <c r="KVI288" s="730"/>
      <c r="KVJ288" s="730"/>
      <c r="KVK288" s="730"/>
      <c r="KVL288" s="730"/>
      <c r="KVM288" s="730"/>
      <c r="KVN288" s="730"/>
      <c r="KVO288" s="730"/>
      <c r="KVP288" s="730"/>
      <c r="KVQ288" s="730"/>
      <c r="KVR288" s="730"/>
      <c r="KVS288" s="730"/>
      <c r="KVT288" s="730"/>
      <c r="KVU288" s="730"/>
      <c r="KVV288" s="730"/>
      <c r="KVW288" s="730"/>
      <c r="KVX288" s="730"/>
      <c r="KVY288" s="730"/>
      <c r="KVZ288" s="730"/>
      <c r="KWA288" s="730"/>
      <c r="KWB288" s="730"/>
      <c r="KWC288" s="730"/>
      <c r="KWD288" s="730"/>
      <c r="KWE288" s="730"/>
      <c r="KWF288" s="730"/>
      <c r="KWG288" s="730"/>
      <c r="KWH288" s="730"/>
      <c r="KWI288" s="730"/>
      <c r="KWJ288" s="730"/>
      <c r="KWK288" s="730"/>
      <c r="KWL288" s="730"/>
      <c r="KWM288" s="730"/>
      <c r="KWN288" s="730"/>
      <c r="KWO288" s="730"/>
      <c r="KWP288" s="730"/>
      <c r="KWQ288" s="730"/>
      <c r="KWR288" s="730"/>
      <c r="KWS288" s="730"/>
      <c r="KWT288" s="730"/>
      <c r="KWU288" s="730"/>
      <c r="KWV288" s="730"/>
      <c r="KWW288" s="730"/>
      <c r="KWX288" s="730"/>
      <c r="KWY288" s="730"/>
      <c r="KWZ288" s="730"/>
      <c r="KXA288" s="730"/>
      <c r="KXB288" s="730"/>
      <c r="KXC288" s="730"/>
      <c r="KXD288" s="730"/>
      <c r="KXE288" s="730"/>
      <c r="KXF288" s="730"/>
      <c r="KXG288" s="730"/>
      <c r="KXH288" s="730"/>
      <c r="KXI288" s="730"/>
      <c r="KXJ288" s="730"/>
      <c r="KXK288" s="730"/>
      <c r="KXL288" s="730"/>
      <c r="KXM288" s="730"/>
      <c r="KXN288" s="730"/>
      <c r="KXO288" s="730"/>
      <c r="KXP288" s="730"/>
      <c r="KXQ288" s="730"/>
      <c r="KXR288" s="730"/>
      <c r="KXS288" s="730"/>
      <c r="KXT288" s="730"/>
      <c r="KXU288" s="730"/>
      <c r="KXV288" s="730"/>
      <c r="KXW288" s="730"/>
      <c r="KXX288" s="730"/>
      <c r="KXY288" s="730"/>
      <c r="KXZ288" s="730"/>
      <c r="KYA288" s="730"/>
      <c r="KYB288" s="730"/>
      <c r="KYC288" s="730"/>
      <c r="KYD288" s="730"/>
      <c r="KYE288" s="730"/>
      <c r="KYF288" s="730"/>
      <c r="KYG288" s="730"/>
      <c r="KYH288" s="730"/>
      <c r="KYI288" s="730"/>
      <c r="KYJ288" s="730"/>
      <c r="KYK288" s="730"/>
      <c r="KYL288" s="730"/>
      <c r="KYM288" s="730"/>
      <c r="KYN288" s="730"/>
      <c r="KYO288" s="730"/>
      <c r="KYP288" s="730"/>
      <c r="KYQ288" s="730"/>
      <c r="KYR288" s="730"/>
      <c r="KYS288" s="730"/>
      <c r="KYT288" s="730"/>
      <c r="KYU288" s="730"/>
      <c r="KYV288" s="730"/>
      <c r="KYW288" s="730"/>
      <c r="KYX288" s="730"/>
      <c r="KYY288" s="730"/>
      <c r="KYZ288" s="730"/>
      <c r="KZA288" s="730"/>
      <c r="KZB288" s="730"/>
      <c r="KZC288" s="730"/>
      <c r="KZD288" s="730"/>
      <c r="KZE288" s="730"/>
      <c r="KZF288" s="730"/>
      <c r="KZG288" s="730"/>
      <c r="KZH288" s="730"/>
      <c r="KZI288" s="730"/>
      <c r="KZJ288" s="730"/>
      <c r="KZK288" s="730"/>
      <c r="KZL288" s="730"/>
      <c r="KZM288" s="730"/>
      <c r="KZN288" s="730"/>
      <c r="KZO288" s="730"/>
      <c r="KZP288" s="730"/>
      <c r="KZQ288" s="730"/>
      <c r="KZR288" s="730"/>
      <c r="KZS288" s="730"/>
      <c r="KZT288" s="730"/>
      <c r="KZU288" s="730"/>
      <c r="KZV288" s="730"/>
      <c r="KZW288" s="730"/>
      <c r="KZX288" s="730"/>
      <c r="KZY288" s="730"/>
      <c r="KZZ288" s="730"/>
      <c r="LAA288" s="730"/>
      <c r="LAB288" s="730"/>
      <c r="LAC288" s="730"/>
      <c r="LAD288" s="730"/>
      <c r="LAE288" s="730"/>
      <c r="LAF288" s="730"/>
      <c r="LAG288" s="730"/>
      <c r="LAH288" s="730"/>
      <c r="LAI288" s="730"/>
      <c r="LAJ288" s="730"/>
      <c r="LAK288" s="730"/>
      <c r="LAL288" s="730"/>
      <c r="LAM288" s="730"/>
      <c r="LAN288" s="730"/>
      <c r="LAO288" s="730"/>
      <c r="LAP288" s="730"/>
      <c r="LAQ288" s="730"/>
      <c r="LAR288" s="730"/>
      <c r="LAS288" s="730"/>
      <c r="LAT288" s="730"/>
      <c r="LAU288" s="730"/>
      <c r="LAV288" s="730"/>
      <c r="LAW288" s="730"/>
      <c r="LAX288" s="730"/>
      <c r="LAY288" s="730"/>
      <c r="LAZ288" s="730"/>
      <c r="LBA288" s="730"/>
      <c r="LBB288" s="730"/>
      <c r="LBC288" s="730"/>
      <c r="LBD288" s="730"/>
      <c r="LBE288" s="730"/>
      <c r="LBF288" s="730"/>
      <c r="LBG288" s="730"/>
      <c r="LBH288" s="730"/>
      <c r="LBI288" s="730"/>
      <c r="LBJ288" s="730"/>
      <c r="LBK288" s="730"/>
      <c r="LBL288" s="730"/>
      <c r="LBM288" s="730"/>
      <c r="LBN288" s="730"/>
      <c r="LBO288" s="730"/>
      <c r="LBP288" s="730"/>
      <c r="LBQ288" s="730"/>
      <c r="LBR288" s="730"/>
      <c r="LBS288" s="730"/>
      <c r="LBT288" s="730"/>
      <c r="LBU288" s="730"/>
      <c r="LBV288" s="730"/>
      <c r="LBW288" s="730"/>
      <c r="LBX288" s="730"/>
      <c r="LBY288" s="730"/>
      <c r="LBZ288" s="730"/>
      <c r="LCA288" s="730"/>
      <c r="LCB288" s="730"/>
      <c r="LCC288" s="730"/>
      <c r="LCD288" s="730"/>
      <c r="LCE288" s="730"/>
      <c r="LCF288" s="730"/>
      <c r="LCG288" s="730"/>
      <c r="LCH288" s="730"/>
      <c r="LCI288" s="730"/>
      <c r="LCJ288" s="730"/>
      <c r="LCK288" s="730"/>
      <c r="LCL288" s="730"/>
      <c r="LCM288" s="730"/>
      <c r="LCN288" s="730"/>
      <c r="LCO288" s="730"/>
      <c r="LCP288" s="730"/>
      <c r="LCQ288" s="730"/>
      <c r="LCR288" s="730"/>
      <c r="LCS288" s="730"/>
      <c r="LCT288" s="730"/>
      <c r="LCU288" s="730"/>
      <c r="LCV288" s="730"/>
      <c r="LCW288" s="730"/>
      <c r="LCX288" s="730"/>
      <c r="LCY288" s="730"/>
      <c r="LCZ288" s="730"/>
      <c r="LDA288" s="730"/>
      <c r="LDB288" s="730"/>
      <c r="LDC288" s="730"/>
      <c r="LDD288" s="730"/>
      <c r="LDE288" s="730"/>
      <c r="LDF288" s="730"/>
      <c r="LDG288" s="730"/>
      <c r="LDH288" s="730"/>
      <c r="LDI288" s="730"/>
      <c r="LDJ288" s="730"/>
      <c r="LDK288" s="730"/>
      <c r="LDL288" s="730"/>
      <c r="LDM288" s="730"/>
      <c r="LDN288" s="730"/>
      <c r="LDO288" s="730"/>
      <c r="LDP288" s="730"/>
      <c r="LDQ288" s="730"/>
      <c r="LDR288" s="730"/>
      <c r="LDS288" s="730"/>
      <c r="LDT288" s="730"/>
      <c r="LDU288" s="730"/>
      <c r="LDV288" s="730"/>
      <c r="LDW288" s="730"/>
      <c r="LDX288" s="730"/>
      <c r="LDY288" s="730"/>
      <c r="LDZ288" s="730"/>
      <c r="LEA288" s="730"/>
      <c r="LEB288" s="730"/>
      <c r="LEC288" s="730"/>
      <c r="LED288" s="730"/>
      <c r="LEE288" s="730"/>
      <c r="LEF288" s="730"/>
      <c r="LEG288" s="730"/>
      <c r="LEH288" s="730"/>
      <c r="LEI288" s="730"/>
      <c r="LEJ288" s="730"/>
      <c r="LEK288" s="730"/>
      <c r="LEL288" s="730"/>
      <c r="LEM288" s="730"/>
      <c r="LEN288" s="730"/>
      <c r="LEO288" s="730"/>
      <c r="LEP288" s="730"/>
      <c r="LEQ288" s="730"/>
      <c r="LER288" s="730"/>
      <c r="LES288" s="730"/>
      <c r="LET288" s="730"/>
      <c r="LEU288" s="730"/>
      <c r="LEV288" s="730"/>
      <c r="LEW288" s="730"/>
      <c r="LEX288" s="730"/>
      <c r="LEY288" s="730"/>
      <c r="LEZ288" s="730"/>
      <c r="LFA288" s="730"/>
      <c r="LFB288" s="730"/>
      <c r="LFC288" s="730"/>
      <c r="LFD288" s="730"/>
      <c r="LFE288" s="730"/>
      <c r="LFF288" s="730"/>
      <c r="LFG288" s="730"/>
      <c r="LFH288" s="730"/>
      <c r="LFI288" s="730"/>
      <c r="LFJ288" s="730"/>
      <c r="LFK288" s="730"/>
      <c r="LFL288" s="730"/>
      <c r="LFM288" s="730"/>
      <c r="LFN288" s="730"/>
      <c r="LFO288" s="730"/>
      <c r="LFP288" s="730"/>
      <c r="LFQ288" s="730"/>
      <c r="LFR288" s="730"/>
      <c r="LFS288" s="730"/>
      <c r="LFT288" s="730"/>
      <c r="LFU288" s="730"/>
      <c r="LFV288" s="730"/>
      <c r="LFW288" s="730"/>
      <c r="LFX288" s="730"/>
      <c r="LFY288" s="730"/>
      <c r="LFZ288" s="730"/>
      <c r="LGA288" s="730"/>
      <c r="LGB288" s="730"/>
      <c r="LGC288" s="730"/>
      <c r="LGD288" s="730"/>
      <c r="LGE288" s="730"/>
      <c r="LGF288" s="730"/>
      <c r="LGG288" s="730"/>
      <c r="LGH288" s="730"/>
      <c r="LGI288" s="730"/>
      <c r="LGJ288" s="730"/>
      <c r="LGK288" s="730"/>
      <c r="LGL288" s="730"/>
      <c r="LGM288" s="730"/>
      <c r="LGN288" s="730"/>
      <c r="LGO288" s="730"/>
      <c r="LGP288" s="730"/>
      <c r="LGQ288" s="730"/>
      <c r="LGR288" s="730"/>
      <c r="LGS288" s="730"/>
      <c r="LGT288" s="730"/>
      <c r="LGU288" s="730"/>
      <c r="LGV288" s="730"/>
      <c r="LGW288" s="730"/>
      <c r="LGX288" s="730"/>
      <c r="LGY288" s="730"/>
      <c r="LGZ288" s="730"/>
      <c r="LHA288" s="730"/>
      <c r="LHB288" s="730"/>
      <c r="LHC288" s="730"/>
      <c r="LHD288" s="730"/>
      <c r="LHE288" s="730"/>
      <c r="LHF288" s="730"/>
      <c r="LHG288" s="730"/>
      <c r="LHH288" s="730"/>
      <c r="LHI288" s="730"/>
      <c r="LHJ288" s="730"/>
      <c r="LHK288" s="730"/>
      <c r="LHL288" s="730"/>
      <c r="LHM288" s="730"/>
      <c r="LHN288" s="730"/>
      <c r="LHO288" s="730"/>
      <c r="LHP288" s="730"/>
      <c r="LHQ288" s="730"/>
      <c r="LHR288" s="730"/>
      <c r="LHS288" s="730"/>
      <c r="LHT288" s="730"/>
      <c r="LHU288" s="730"/>
      <c r="LHV288" s="730"/>
      <c r="LHW288" s="730"/>
      <c r="LHX288" s="730"/>
      <c r="LHY288" s="730"/>
      <c r="LHZ288" s="730"/>
      <c r="LIA288" s="730"/>
      <c r="LIB288" s="730"/>
      <c r="LIC288" s="730"/>
      <c r="LID288" s="730"/>
      <c r="LIE288" s="730"/>
      <c r="LIF288" s="730"/>
      <c r="LIG288" s="730"/>
      <c r="LIH288" s="730"/>
      <c r="LII288" s="730"/>
      <c r="LIJ288" s="730"/>
      <c r="LIK288" s="730"/>
      <c r="LIL288" s="730"/>
      <c r="LIM288" s="730"/>
      <c r="LIN288" s="730"/>
      <c r="LIO288" s="730"/>
      <c r="LIP288" s="730"/>
      <c r="LIQ288" s="730"/>
      <c r="LIR288" s="730"/>
      <c r="LIS288" s="730"/>
      <c r="LIT288" s="730"/>
      <c r="LIU288" s="730"/>
      <c r="LIV288" s="730"/>
      <c r="LIW288" s="730"/>
      <c r="LIX288" s="730"/>
      <c r="LIY288" s="730"/>
      <c r="LIZ288" s="730"/>
      <c r="LJA288" s="730"/>
      <c r="LJB288" s="730"/>
      <c r="LJC288" s="730"/>
      <c r="LJD288" s="730"/>
      <c r="LJE288" s="730"/>
      <c r="LJF288" s="730"/>
      <c r="LJG288" s="730"/>
      <c r="LJH288" s="730"/>
      <c r="LJI288" s="730"/>
      <c r="LJJ288" s="730"/>
      <c r="LJK288" s="730"/>
      <c r="LJL288" s="730"/>
      <c r="LJM288" s="730"/>
      <c r="LJN288" s="730"/>
      <c r="LJO288" s="730"/>
      <c r="LJP288" s="730"/>
      <c r="LJQ288" s="730"/>
      <c r="LJR288" s="730"/>
      <c r="LJS288" s="730"/>
      <c r="LJT288" s="730"/>
      <c r="LJU288" s="730"/>
      <c r="LJV288" s="730"/>
      <c r="LJW288" s="730"/>
      <c r="LJX288" s="730"/>
      <c r="LJY288" s="730"/>
      <c r="LJZ288" s="730"/>
      <c r="LKA288" s="730"/>
      <c r="LKB288" s="730"/>
      <c r="LKC288" s="730"/>
      <c r="LKD288" s="730"/>
      <c r="LKE288" s="730"/>
      <c r="LKF288" s="730"/>
      <c r="LKG288" s="730"/>
      <c r="LKH288" s="730"/>
      <c r="LKI288" s="730"/>
      <c r="LKJ288" s="730"/>
      <c r="LKK288" s="730"/>
      <c r="LKL288" s="730"/>
      <c r="LKM288" s="730"/>
      <c r="LKN288" s="730"/>
      <c r="LKO288" s="730"/>
      <c r="LKP288" s="730"/>
      <c r="LKQ288" s="730"/>
      <c r="LKR288" s="730"/>
      <c r="LKS288" s="730"/>
      <c r="LKT288" s="730"/>
      <c r="LKU288" s="730"/>
      <c r="LKV288" s="730"/>
      <c r="LKW288" s="730"/>
      <c r="LKX288" s="730"/>
      <c r="LKY288" s="730"/>
      <c r="LKZ288" s="730"/>
      <c r="LLA288" s="730"/>
      <c r="LLB288" s="730"/>
      <c r="LLC288" s="730"/>
      <c r="LLD288" s="730"/>
      <c r="LLE288" s="730"/>
      <c r="LLF288" s="730"/>
      <c r="LLG288" s="730"/>
      <c r="LLH288" s="730"/>
      <c r="LLI288" s="730"/>
      <c r="LLJ288" s="730"/>
      <c r="LLK288" s="730"/>
      <c r="LLL288" s="730"/>
      <c r="LLM288" s="730"/>
      <c r="LLN288" s="730"/>
      <c r="LLO288" s="730"/>
      <c r="LLP288" s="730"/>
      <c r="LLQ288" s="730"/>
      <c r="LLR288" s="730"/>
      <c r="LLS288" s="730"/>
      <c r="LLT288" s="730"/>
      <c r="LLU288" s="730"/>
      <c r="LLV288" s="730"/>
      <c r="LLW288" s="730"/>
      <c r="LLX288" s="730"/>
      <c r="LLY288" s="730"/>
      <c r="LLZ288" s="730"/>
      <c r="LMA288" s="730"/>
      <c r="LMB288" s="730"/>
      <c r="LMC288" s="730"/>
      <c r="LMD288" s="730"/>
      <c r="LME288" s="730"/>
      <c r="LMF288" s="730"/>
      <c r="LMG288" s="730"/>
      <c r="LMH288" s="730"/>
      <c r="LMI288" s="730"/>
      <c r="LMJ288" s="730"/>
      <c r="LMK288" s="730"/>
      <c r="LML288" s="730"/>
      <c r="LMM288" s="730"/>
      <c r="LMN288" s="730"/>
      <c r="LMO288" s="730"/>
      <c r="LMP288" s="730"/>
      <c r="LMQ288" s="730"/>
      <c r="LMR288" s="730"/>
      <c r="LMS288" s="730"/>
      <c r="LMT288" s="730"/>
      <c r="LMU288" s="730"/>
      <c r="LMV288" s="730"/>
      <c r="LMW288" s="730"/>
      <c r="LMX288" s="730"/>
      <c r="LMY288" s="730"/>
      <c r="LMZ288" s="730"/>
      <c r="LNA288" s="730"/>
      <c r="LNB288" s="730"/>
      <c r="LNC288" s="730"/>
      <c r="LND288" s="730"/>
      <c r="LNE288" s="730"/>
      <c r="LNF288" s="730"/>
      <c r="LNG288" s="730"/>
      <c r="LNH288" s="730"/>
      <c r="LNI288" s="730"/>
      <c r="LNJ288" s="730"/>
      <c r="LNK288" s="730"/>
      <c r="LNL288" s="730"/>
      <c r="LNM288" s="730"/>
      <c r="LNN288" s="730"/>
      <c r="LNO288" s="730"/>
      <c r="LNP288" s="730"/>
      <c r="LNQ288" s="730"/>
      <c r="LNR288" s="730"/>
      <c r="LNS288" s="730"/>
      <c r="LNT288" s="730"/>
      <c r="LNU288" s="730"/>
      <c r="LNV288" s="730"/>
      <c r="LNW288" s="730"/>
      <c r="LNX288" s="730"/>
      <c r="LNY288" s="730"/>
      <c r="LNZ288" s="730"/>
      <c r="LOA288" s="730"/>
      <c r="LOB288" s="730"/>
      <c r="LOC288" s="730"/>
      <c r="LOD288" s="730"/>
      <c r="LOE288" s="730"/>
      <c r="LOF288" s="730"/>
      <c r="LOG288" s="730"/>
      <c r="LOH288" s="730"/>
      <c r="LOI288" s="730"/>
      <c r="LOJ288" s="730"/>
      <c r="LOK288" s="730"/>
      <c r="LOL288" s="730"/>
      <c r="LOM288" s="730"/>
      <c r="LON288" s="730"/>
      <c r="LOO288" s="730"/>
      <c r="LOP288" s="730"/>
      <c r="LOQ288" s="730"/>
      <c r="LOR288" s="730"/>
      <c r="LOS288" s="730"/>
      <c r="LOT288" s="730"/>
      <c r="LOU288" s="730"/>
      <c r="LOV288" s="730"/>
      <c r="LOW288" s="730"/>
      <c r="LOX288" s="730"/>
      <c r="LOY288" s="730"/>
      <c r="LOZ288" s="730"/>
      <c r="LPA288" s="730"/>
      <c r="LPB288" s="730"/>
      <c r="LPC288" s="730"/>
      <c r="LPD288" s="730"/>
      <c r="LPE288" s="730"/>
      <c r="LPF288" s="730"/>
      <c r="LPG288" s="730"/>
      <c r="LPH288" s="730"/>
      <c r="LPI288" s="730"/>
      <c r="LPJ288" s="730"/>
      <c r="LPK288" s="730"/>
      <c r="LPL288" s="730"/>
      <c r="LPM288" s="730"/>
      <c r="LPN288" s="730"/>
      <c r="LPO288" s="730"/>
      <c r="LPP288" s="730"/>
      <c r="LPQ288" s="730"/>
      <c r="LPR288" s="730"/>
      <c r="LPS288" s="730"/>
      <c r="LPT288" s="730"/>
      <c r="LPU288" s="730"/>
      <c r="LPV288" s="730"/>
      <c r="LPW288" s="730"/>
      <c r="LPX288" s="730"/>
      <c r="LPY288" s="730"/>
      <c r="LPZ288" s="730"/>
      <c r="LQA288" s="730"/>
      <c r="LQB288" s="730"/>
      <c r="LQC288" s="730"/>
      <c r="LQD288" s="730"/>
      <c r="LQE288" s="730"/>
      <c r="LQF288" s="730"/>
      <c r="LQG288" s="730"/>
      <c r="LQH288" s="730"/>
      <c r="LQI288" s="730"/>
      <c r="LQJ288" s="730"/>
      <c r="LQK288" s="730"/>
      <c r="LQL288" s="730"/>
      <c r="LQM288" s="730"/>
      <c r="LQN288" s="730"/>
      <c r="LQO288" s="730"/>
      <c r="LQP288" s="730"/>
      <c r="LQQ288" s="730"/>
      <c r="LQR288" s="730"/>
      <c r="LQS288" s="730"/>
      <c r="LQT288" s="730"/>
      <c r="LQU288" s="730"/>
      <c r="LQV288" s="730"/>
      <c r="LQW288" s="730"/>
      <c r="LQX288" s="730"/>
      <c r="LQY288" s="730"/>
      <c r="LQZ288" s="730"/>
      <c r="LRA288" s="730"/>
      <c r="LRB288" s="730"/>
      <c r="LRC288" s="730"/>
      <c r="LRD288" s="730"/>
      <c r="LRE288" s="730"/>
      <c r="LRF288" s="730"/>
      <c r="LRG288" s="730"/>
      <c r="LRH288" s="730"/>
      <c r="LRI288" s="730"/>
      <c r="LRJ288" s="730"/>
      <c r="LRK288" s="730"/>
      <c r="LRL288" s="730"/>
      <c r="LRM288" s="730"/>
      <c r="LRN288" s="730"/>
      <c r="LRO288" s="730"/>
      <c r="LRP288" s="730"/>
      <c r="LRQ288" s="730"/>
      <c r="LRR288" s="730"/>
      <c r="LRS288" s="730"/>
      <c r="LRT288" s="730"/>
      <c r="LRU288" s="730"/>
      <c r="LRV288" s="730"/>
      <c r="LRW288" s="730"/>
      <c r="LRX288" s="730"/>
      <c r="LRY288" s="730"/>
      <c r="LRZ288" s="730"/>
      <c r="LSA288" s="730"/>
      <c r="LSB288" s="730"/>
      <c r="LSC288" s="730"/>
      <c r="LSD288" s="730"/>
      <c r="LSE288" s="730"/>
      <c r="LSF288" s="730"/>
      <c r="LSG288" s="730"/>
      <c r="LSH288" s="730"/>
      <c r="LSI288" s="730"/>
      <c r="LSJ288" s="730"/>
      <c r="LSK288" s="730"/>
      <c r="LSL288" s="730"/>
      <c r="LSM288" s="730"/>
      <c r="LSN288" s="730"/>
      <c r="LSO288" s="730"/>
      <c r="LSP288" s="730"/>
      <c r="LSQ288" s="730"/>
      <c r="LSR288" s="730"/>
      <c r="LSS288" s="730"/>
      <c r="LST288" s="730"/>
      <c r="LSU288" s="730"/>
      <c r="LSV288" s="730"/>
      <c r="LSW288" s="730"/>
      <c r="LSX288" s="730"/>
      <c r="LSY288" s="730"/>
      <c r="LSZ288" s="730"/>
      <c r="LTA288" s="730"/>
      <c r="LTB288" s="730"/>
      <c r="LTC288" s="730"/>
      <c r="LTD288" s="730"/>
      <c r="LTE288" s="730"/>
      <c r="LTF288" s="730"/>
      <c r="LTG288" s="730"/>
      <c r="LTH288" s="730"/>
      <c r="LTI288" s="730"/>
      <c r="LTJ288" s="730"/>
      <c r="LTK288" s="730"/>
      <c r="LTL288" s="730"/>
      <c r="LTM288" s="730"/>
      <c r="LTN288" s="730"/>
      <c r="LTO288" s="730"/>
      <c r="LTP288" s="730"/>
      <c r="LTQ288" s="730"/>
      <c r="LTR288" s="730"/>
      <c r="LTS288" s="730"/>
      <c r="LTT288" s="730"/>
      <c r="LTU288" s="730"/>
      <c r="LTV288" s="730"/>
      <c r="LTW288" s="730"/>
      <c r="LTX288" s="730"/>
      <c r="LTY288" s="730"/>
      <c r="LTZ288" s="730"/>
      <c r="LUA288" s="730"/>
      <c r="LUB288" s="730"/>
      <c r="LUC288" s="730"/>
      <c r="LUD288" s="730"/>
      <c r="LUE288" s="730"/>
      <c r="LUF288" s="730"/>
      <c r="LUG288" s="730"/>
      <c r="LUH288" s="730"/>
      <c r="LUI288" s="730"/>
      <c r="LUJ288" s="730"/>
      <c r="LUK288" s="730"/>
      <c r="LUL288" s="730"/>
      <c r="LUM288" s="730"/>
      <c r="LUN288" s="730"/>
      <c r="LUO288" s="730"/>
      <c r="LUP288" s="730"/>
      <c r="LUQ288" s="730"/>
      <c r="LUR288" s="730"/>
      <c r="LUS288" s="730"/>
      <c r="LUT288" s="730"/>
      <c r="LUU288" s="730"/>
      <c r="LUV288" s="730"/>
      <c r="LUW288" s="730"/>
      <c r="LUX288" s="730"/>
      <c r="LUY288" s="730"/>
      <c r="LUZ288" s="730"/>
      <c r="LVA288" s="730"/>
      <c r="LVB288" s="730"/>
      <c r="LVC288" s="730"/>
      <c r="LVD288" s="730"/>
      <c r="LVE288" s="730"/>
      <c r="LVF288" s="730"/>
      <c r="LVG288" s="730"/>
      <c r="LVH288" s="730"/>
      <c r="LVI288" s="730"/>
      <c r="LVJ288" s="730"/>
      <c r="LVK288" s="730"/>
      <c r="LVL288" s="730"/>
      <c r="LVM288" s="730"/>
      <c r="LVN288" s="730"/>
      <c r="LVO288" s="730"/>
      <c r="LVP288" s="730"/>
      <c r="LVQ288" s="730"/>
      <c r="LVR288" s="730"/>
      <c r="LVS288" s="730"/>
      <c r="LVT288" s="730"/>
      <c r="LVU288" s="730"/>
      <c r="LVV288" s="730"/>
      <c r="LVW288" s="730"/>
      <c r="LVX288" s="730"/>
      <c r="LVY288" s="730"/>
      <c r="LVZ288" s="730"/>
      <c r="LWA288" s="730"/>
      <c r="LWB288" s="730"/>
      <c r="LWC288" s="730"/>
      <c r="LWD288" s="730"/>
      <c r="LWE288" s="730"/>
      <c r="LWF288" s="730"/>
      <c r="LWG288" s="730"/>
      <c r="LWH288" s="730"/>
      <c r="LWI288" s="730"/>
      <c r="LWJ288" s="730"/>
      <c r="LWK288" s="730"/>
      <c r="LWL288" s="730"/>
      <c r="LWM288" s="730"/>
      <c r="LWN288" s="730"/>
      <c r="LWO288" s="730"/>
      <c r="LWP288" s="730"/>
      <c r="LWQ288" s="730"/>
      <c r="LWR288" s="730"/>
      <c r="LWS288" s="730"/>
      <c r="LWT288" s="730"/>
      <c r="LWU288" s="730"/>
      <c r="LWV288" s="730"/>
      <c r="LWW288" s="730"/>
      <c r="LWX288" s="730"/>
      <c r="LWY288" s="730"/>
      <c r="LWZ288" s="730"/>
      <c r="LXA288" s="730"/>
      <c r="LXB288" s="730"/>
      <c r="LXC288" s="730"/>
      <c r="LXD288" s="730"/>
      <c r="LXE288" s="730"/>
      <c r="LXF288" s="730"/>
      <c r="LXG288" s="730"/>
      <c r="LXH288" s="730"/>
      <c r="LXI288" s="730"/>
      <c r="LXJ288" s="730"/>
      <c r="LXK288" s="730"/>
      <c r="LXL288" s="730"/>
      <c r="LXM288" s="730"/>
      <c r="LXN288" s="730"/>
      <c r="LXO288" s="730"/>
      <c r="LXP288" s="730"/>
      <c r="LXQ288" s="730"/>
      <c r="LXR288" s="730"/>
      <c r="LXS288" s="730"/>
      <c r="LXT288" s="730"/>
      <c r="LXU288" s="730"/>
      <c r="LXV288" s="730"/>
      <c r="LXW288" s="730"/>
      <c r="LXX288" s="730"/>
      <c r="LXY288" s="730"/>
      <c r="LXZ288" s="730"/>
      <c r="LYA288" s="730"/>
      <c r="LYB288" s="730"/>
      <c r="LYC288" s="730"/>
      <c r="LYD288" s="730"/>
      <c r="LYE288" s="730"/>
      <c r="LYF288" s="730"/>
      <c r="LYG288" s="730"/>
      <c r="LYH288" s="730"/>
      <c r="LYI288" s="730"/>
      <c r="LYJ288" s="730"/>
      <c r="LYK288" s="730"/>
      <c r="LYL288" s="730"/>
      <c r="LYM288" s="730"/>
      <c r="LYN288" s="730"/>
      <c r="LYO288" s="730"/>
      <c r="LYP288" s="730"/>
      <c r="LYQ288" s="730"/>
      <c r="LYR288" s="730"/>
      <c r="LYS288" s="730"/>
      <c r="LYT288" s="730"/>
      <c r="LYU288" s="730"/>
      <c r="LYV288" s="730"/>
      <c r="LYW288" s="730"/>
      <c r="LYX288" s="730"/>
      <c r="LYY288" s="730"/>
      <c r="LYZ288" s="730"/>
      <c r="LZA288" s="730"/>
      <c r="LZB288" s="730"/>
      <c r="LZC288" s="730"/>
      <c r="LZD288" s="730"/>
      <c r="LZE288" s="730"/>
      <c r="LZF288" s="730"/>
      <c r="LZG288" s="730"/>
      <c r="LZH288" s="730"/>
      <c r="LZI288" s="730"/>
      <c r="LZJ288" s="730"/>
      <c r="LZK288" s="730"/>
      <c r="LZL288" s="730"/>
      <c r="LZM288" s="730"/>
      <c r="LZN288" s="730"/>
      <c r="LZO288" s="730"/>
      <c r="LZP288" s="730"/>
      <c r="LZQ288" s="730"/>
      <c r="LZR288" s="730"/>
      <c r="LZS288" s="730"/>
      <c r="LZT288" s="730"/>
      <c r="LZU288" s="730"/>
      <c r="LZV288" s="730"/>
      <c r="LZW288" s="730"/>
      <c r="LZX288" s="730"/>
      <c r="LZY288" s="730"/>
      <c r="LZZ288" s="730"/>
      <c r="MAA288" s="730"/>
      <c r="MAB288" s="730"/>
      <c r="MAC288" s="730"/>
      <c r="MAD288" s="730"/>
      <c r="MAE288" s="730"/>
      <c r="MAF288" s="730"/>
      <c r="MAG288" s="730"/>
      <c r="MAH288" s="730"/>
      <c r="MAI288" s="730"/>
      <c r="MAJ288" s="730"/>
      <c r="MAK288" s="730"/>
      <c r="MAL288" s="730"/>
      <c r="MAM288" s="730"/>
      <c r="MAN288" s="730"/>
      <c r="MAO288" s="730"/>
      <c r="MAP288" s="730"/>
      <c r="MAQ288" s="730"/>
      <c r="MAR288" s="730"/>
      <c r="MAS288" s="730"/>
      <c r="MAT288" s="730"/>
      <c r="MAU288" s="730"/>
      <c r="MAV288" s="730"/>
      <c r="MAW288" s="730"/>
      <c r="MAX288" s="730"/>
      <c r="MAY288" s="730"/>
      <c r="MAZ288" s="730"/>
      <c r="MBA288" s="730"/>
      <c r="MBB288" s="730"/>
      <c r="MBC288" s="730"/>
      <c r="MBD288" s="730"/>
      <c r="MBE288" s="730"/>
      <c r="MBF288" s="730"/>
      <c r="MBG288" s="730"/>
      <c r="MBH288" s="730"/>
      <c r="MBI288" s="730"/>
      <c r="MBJ288" s="730"/>
      <c r="MBK288" s="730"/>
      <c r="MBL288" s="730"/>
      <c r="MBM288" s="730"/>
      <c r="MBN288" s="730"/>
      <c r="MBO288" s="730"/>
      <c r="MBP288" s="730"/>
      <c r="MBQ288" s="730"/>
      <c r="MBR288" s="730"/>
      <c r="MBS288" s="730"/>
      <c r="MBT288" s="730"/>
      <c r="MBU288" s="730"/>
      <c r="MBV288" s="730"/>
      <c r="MBW288" s="730"/>
      <c r="MBX288" s="730"/>
      <c r="MBY288" s="730"/>
      <c r="MBZ288" s="730"/>
      <c r="MCA288" s="730"/>
      <c r="MCB288" s="730"/>
      <c r="MCC288" s="730"/>
      <c r="MCD288" s="730"/>
      <c r="MCE288" s="730"/>
      <c r="MCF288" s="730"/>
      <c r="MCG288" s="730"/>
      <c r="MCH288" s="730"/>
      <c r="MCI288" s="730"/>
      <c r="MCJ288" s="730"/>
      <c r="MCK288" s="730"/>
      <c r="MCL288" s="730"/>
      <c r="MCM288" s="730"/>
      <c r="MCN288" s="730"/>
      <c r="MCO288" s="730"/>
      <c r="MCP288" s="730"/>
      <c r="MCQ288" s="730"/>
      <c r="MCR288" s="730"/>
      <c r="MCS288" s="730"/>
      <c r="MCT288" s="730"/>
      <c r="MCU288" s="730"/>
      <c r="MCV288" s="730"/>
      <c r="MCW288" s="730"/>
      <c r="MCX288" s="730"/>
      <c r="MCY288" s="730"/>
      <c r="MCZ288" s="730"/>
      <c r="MDA288" s="730"/>
      <c r="MDB288" s="730"/>
      <c r="MDC288" s="730"/>
      <c r="MDD288" s="730"/>
      <c r="MDE288" s="730"/>
      <c r="MDF288" s="730"/>
      <c r="MDG288" s="730"/>
      <c r="MDH288" s="730"/>
      <c r="MDI288" s="730"/>
      <c r="MDJ288" s="730"/>
      <c r="MDK288" s="730"/>
      <c r="MDL288" s="730"/>
      <c r="MDM288" s="730"/>
      <c r="MDN288" s="730"/>
      <c r="MDO288" s="730"/>
      <c r="MDP288" s="730"/>
      <c r="MDQ288" s="730"/>
      <c r="MDR288" s="730"/>
      <c r="MDS288" s="730"/>
      <c r="MDT288" s="730"/>
      <c r="MDU288" s="730"/>
      <c r="MDV288" s="730"/>
      <c r="MDW288" s="730"/>
      <c r="MDX288" s="730"/>
      <c r="MDY288" s="730"/>
      <c r="MDZ288" s="730"/>
      <c r="MEA288" s="730"/>
      <c r="MEB288" s="730"/>
      <c r="MEC288" s="730"/>
      <c r="MED288" s="730"/>
      <c r="MEE288" s="730"/>
      <c r="MEF288" s="730"/>
      <c r="MEG288" s="730"/>
      <c r="MEH288" s="730"/>
      <c r="MEI288" s="730"/>
      <c r="MEJ288" s="730"/>
      <c r="MEK288" s="730"/>
      <c r="MEL288" s="730"/>
      <c r="MEM288" s="730"/>
      <c r="MEN288" s="730"/>
      <c r="MEO288" s="730"/>
      <c r="MEP288" s="730"/>
      <c r="MEQ288" s="730"/>
      <c r="MER288" s="730"/>
      <c r="MES288" s="730"/>
      <c r="MET288" s="730"/>
      <c r="MEU288" s="730"/>
      <c r="MEV288" s="730"/>
      <c r="MEW288" s="730"/>
      <c r="MEX288" s="730"/>
      <c r="MEY288" s="730"/>
      <c r="MEZ288" s="730"/>
      <c r="MFA288" s="730"/>
      <c r="MFB288" s="730"/>
      <c r="MFC288" s="730"/>
      <c r="MFD288" s="730"/>
      <c r="MFE288" s="730"/>
      <c r="MFF288" s="730"/>
      <c r="MFG288" s="730"/>
      <c r="MFH288" s="730"/>
      <c r="MFI288" s="730"/>
      <c r="MFJ288" s="730"/>
      <c r="MFK288" s="730"/>
      <c r="MFL288" s="730"/>
      <c r="MFM288" s="730"/>
      <c r="MFN288" s="730"/>
      <c r="MFO288" s="730"/>
      <c r="MFP288" s="730"/>
      <c r="MFQ288" s="730"/>
      <c r="MFR288" s="730"/>
      <c r="MFS288" s="730"/>
      <c r="MFT288" s="730"/>
      <c r="MFU288" s="730"/>
      <c r="MFV288" s="730"/>
      <c r="MFW288" s="730"/>
      <c r="MFX288" s="730"/>
      <c r="MFY288" s="730"/>
      <c r="MFZ288" s="730"/>
      <c r="MGA288" s="730"/>
      <c r="MGB288" s="730"/>
      <c r="MGC288" s="730"/>
      <c r="MGD288" s="730"/>
      <c r="MGE288" s="730"/>
      <c r="MGF288" s="730"/>
      <c r="MGG288" s="730"/>
      <c r="MGH288" s="730"/>
      <c r="MGI288" s="730"/>
      <c r="MGJ288" s="730"/>
      <c r="MGK288" s="730"/>
      <c r="MGL288" s="730"/>
      <c r="MGM288" s="730"/>
      <c r="MGN288" s="730"/>
      <c r="MGO288" s="730"/>
      <c r="MGP288" s="730"/>
      <c r="MGQ288" s="730"/>
      <c r="MGR288" s="730"/>
      <c r="MGS288" s="730"/>
      <c r="MGT288" s="730"/>
      <c r="MGU288" s="730"/>
      <c r="MGV288" s="730"/>
      <c r="MGW288" s="730"/>
      <c r="MGX288" s="730"/>
      <c r="MGY288" s="730"/>
      <c r="MGZ288" s="730"/>
      <c r="MHA288" s="730"/>
      <c r="MHB288" s="730"/>
      <c r="MHC288" s="730"/>
      <c r="MHD288" s="730"/>
      <c r="MHE288" s="730"/>
      <c r="MHF288" s="730"/>
      <c r="MHG288" s="730"/>
      <c r="MHH288" s="730"/>
      <c r="MHI288" s="730"/>
      <c r="MHJ288" s="730"/>
      <c r="MHK288" s="730"/>
      <c r="MHL288" s="730"/>
      <c r="MHM288" s="730"/>
      <c r="MHN288" s="730"/>
      <c r="MHO288" s="730"/>
      <c r="MHP288" s="730"/>
      <c r="MHQ288" s="730"/>
      <c r="MHR288" s="730"/>
      <c r="MHS288" s="730"/>
      <c r="MHT288" s="730"/>
      <c r="MHU288" s="730"/>
      <c r="MHV288" s="730"/>
      <c r="MHW288" s="730"/>
      <c r="MHX288" s="730"/>
      <c r="MHY288" s="730"/>
      <c r="MHZ288" s="730"/>
      <c r="MIA288" s="730"/>
      <c r="MIB288" s="730"/>
      <c r="MIC288" s="730"/>
      <c r="MID288" s="730"/>
      <c r="MIE288" s="730"/>
      <c r="MIF288" s="730"/>
      <c r="MIG288" s="730"/>
      <c r="MIH288" s="730"/>
      <c r="MII288" s="730"/>
      <c r="MIJ288" s="730"/>
      <c r="MIK288" s="730"/>
      <c r="MIL288" s="730"/>
      <c r="MIM288" s="730"/>
      <c r="MIN288" s="730"/>
      <c r="MIO288" s="730"/>
      <c r="MIP288" s="730"/>
      <c r="MIQ288" s="730"/>
      <c r="MIR288" s="730"/>
      <c r="MIS288" s="730"/>
      <c r="MIT288" s="730"/>
      <c r="MIU288" s="730"/>
      <c r="MIV288" s="730"/>
      <c r="MIW288" s="730"/>
      <c r="MIX288" s="730"/>
      <c r="MIY288" s="730"/>
      <c r="MIZ288" s="730"/>
      <c r="MJA288" s="730"/>
      <c r="MJB288" s="730"/>
      <c r="MJC288" s="730"/>
      <c r="MJD288" s="730"/>
      <c r="MJE288" s="730"/>
      <c r="MJF288" s="730"/>
      <c r="MJG288" s="730"/>
      <c r="MJH288" s="730"/>
      <c r="MJI288" s="730"/>
      <c r="MJJ288" s="730"/>
      <c r="MJK288" s="730"/>
      <c r="MJL288" s="730"/>
      <c r="MJM288" s="730"/>
      <c r="MJN288" s="730"/>
      <c r="MJO288" s="730"/>
      <c r="MJP288" s="730"/>
      <c r="MJQ288" s="730"/>
      <c r="MJR288" s="730"/>
      <c r="MJS288" s="730"/>
      <c r="MJT288" s="730"/>
      <c r="MJU288" s="730"/>
      <c r="MJV288" s="730"/>
      <c r="MJW288" s="730"/>
      <c r="MJX288" s="730"/>
      <c r="MJY288" s="730"/>
      <c r="MJZ288" s="730"/>
      <c r="MKA288" s="730"/>
      <c r="MKB288" s="730"/>
      <c r="MKC288" s="730"/>
      <c r="MKD288" s="730"/>
      <c r="MKE288" s="730"/>
      <c r="MKF288" s="730"/>
      <c r="MKG288" s="730"/>
      <c r="MKH288" s="730"/>
      <c r="MKI288" s="730"/>
      <c r="MKJ288" s="730"/>
      <c r="MKK288" s="730"/>
      <c r="MKL288" s="730"/>
      <c r="MKM288" s="730"/>
      <c r="MKN288" s="730"/>
      <c r="MKO288" s="730"/>
      <c r="MKP288" s="730"/>
      <c r="MKQ288" s="730"/>
      <c r="MKR288" s="730"/>
      <c r="MKS288" s="730"/>
      <c r="MKT288" s="730"/>
      <c r="MKU288" s="730"/>
      <c r="MKV288" s="730"/>
      <c r="MKW288" s="730"/>
      <c r="MKX288" s="730"/>
      <c r="MKY288" s="730"/>
      <c r="MKZ288" s="730"/>
      <c r="MLA288" s="730"/>
      <c r="MLB288" s="730"/>
      <c r="MLC288" s="730"/>
      <c r="MLD288" s="730"/>
      <c r="MLE288" s="730"/>
      <c r="MLF288" s="730"/>
      <c r="MLG288" s="730"/>
      <c r="MLH288" s="730"/>
      <c r="MLI288" s="730"/>
      <c r="MLJ288" s="730"/>
      <c r="MLK288" s="730"/>
      <c r="MLL288" s="730"/>
      <c r="MLM288" s="730"/>
      <c r="MLN288" s="730"/>
      <c r="MLO288" s="730"/>
      <c r="MLP288" s="730"/>
      <c r="MLQ288" s="730"/>
      <c r="MLR288" s="730"/>
      <c r="MLS288" s="730"/>
      <c r="MLT288" s="730"/>
      <c r="MLU288" s="730"/>
      <c r="MLV288" s="730"/>
      <c r="MLW288" s="730"/>
      <c r="MLX288" s="730"/>
      <c r="MLY288" s="730"/>
      <c r="MLZ288" s="730"/>
      <c r="MMA288" s="730"/>
      <c r="MMB288" s="730"/>
      <c r="MMC288" s="730"/>
      <c r="MMD288" s="730"/>
      <c r="MME288" s="730"/>
      <c r="MMF288" s="730"/>
      <c r="MMG288" s="730"/>
      <c r="MMH288" s="730"/>
      <c r="MMI288" s="730"/>
      <c r="MMJ288" s="730"/>
      <c r="MMK288" s="730"/>
      <c r="MML288" s="730"/>
      <c r="MMM288" s="730"/>
      <c r="MMN288" s="730"/>
      <c r="MMO288" s="730"/>
      <c r="MMP288" s="730"/>
      <c r="MMQ288" s="730"/>
      <c r="MMR288" s="730"/>
      <c r="MMS288" s="730"/>
      <c r="MMT288" s="730"/>
      <c r="MMU288" s="730"/>
      <c r="MMV288" s="730"/>
      <c r="MMW288" s="730"/>
      <c r="MMX288" s="730"/>
      <c r="MMY288" s="730"/>
      <c r="MMZ288" s="730"/>
      <c r="MNA288" s="730"/>
      <c r="MNB288" s="730"/>
      <c r="MNC288" s="730"/>
      <c r="MND288" s="730"/>
      <c r="MNE288" s="730"/>
      <c r="MNF288" s="730"/>
      <c r="MNG288" s="730"/>
      <c r="MNH288" s="730"/>
      <c r="MNI288" s="730"/>
      <c r="MNJ288" s="730"/>
      <c r="MNK288" s="730"/>
      <c r="MNL288" s="730"/>
      <c r="MNM288" s="730"/>
      <c r="MNN288" s="730"/>
      <c r="MNO288" s="730"/>
      <c r="MNP288" s="730"/>
      <c r="MNQ288" s="730"/>
      <c r="MNR288" s="730"/>
      <c r="MNS288" s="730"/>
      <c r="MNT288" s="730"/>
      <c r="MNU288" s="730"/>
      <c r="MNV288" s="730"/>
      <c r="MNW288" s="730"/>
      <c r="MNX288" s="730"/>
      <c r="MNY288" s="730"/>
      <c r="MNZ288" s="730"/>
      <c r="MOA288" s="730"/>
      <c r="MOB288" s="730"/>
      <c r="MOC288" s="730"/>
      <c r="MOD288" s="730"/>
      <c r="MOE288" s="730"/>
      <c r="MOF288" s="730"/>
      <c r="MOG288" s="730"/>
      <c r="MOH288" s="730"/>
      <c r="MOI288" s="730"/>
      <c r="MOJ288" s="730"/>
      <c r="MOK288" s="730"/>
      <c r="MOL288" s="730"/>
      <c r="MOM288" s="730"/>
      <c r="MON288" s="730"/>
      <c r="MOO288" s="730"/>
      <c r="MOP288" s="730"/>
      <c r="MOQ288" s="730"/>
      <c r="MOR288" s="730"/>
      <c r="MOS288" s="730"/>
      <c r="MOT288" s="730"/>
      <c r="MOU288" s="730"/>
      <c r="MOV288" s="730"/>
      <c r="MOW288" s="730"/>
      <c r="MOX288" s="730"/>
      <c r="MOY288" s="730"/>
      <c r="MOZ288" s="730"/>
      <c r="MPA288" s="730"/>
      <c r="MPB288" s="730"/>
      <c r="MPC288" s="730"/>
      <c r="MPD288" s="730"/>
      <c r="MPE288" s="730"/>
      <c r="MPF288" s="730"/>
      <c r="MPG288" s="730"/>
      <c r="MPH288" s="730"/>
      <c r="MPI288" s="730"/>
      <c r="MPJ288" s="730"/>
      <c r="MPK288" s="730"/>
      <c r="MPL288" s="730"/>
      <c r="MPM288" s="730"/>
      <c r="MPN288" s="730"/>
      <c r="MPO288" s="730"/>
      <c r="MPP288" s="730"/>
      <c r="MPQ288" s="730"/>
      <c r="MPR288" s="730"/>
      <c r="MPS288" s="730"/>
      <c r="MPT288" s="730"/>
      <c r="MPU288" s="730"/>
      <c r="MPV288" s="730"/>
      <c r="MPW288" s="730"/>
      <c r="MPX288" s="730"/>
      <c r="MPY288" s="730"/>
      <c r="MPZ288" s="730"/>
      <c r="MQA288" s="730"/>
      <c r="MQB288" s="730"/>
      <c r="MQC288" s="730"/>
      <c r="MQD288" s="730"/>
      <c r="MQE288" s="730"/>
      <c r="MQF288" s="730"/>
      <c r="MQG288" s="730"/>
      <c r="MQH288" s="730"/>
      <c r="MQI288" s="730"/>
      <c r="MQJ288" s="730"/>
      <c r="MQK288" s="730"/>
      <c r="MQL288" s="730"/>
      <c r="MQM288" s="730"/>
      <c r="MQN288" s="730"/>
      <c r="MQO288" s="730"/>
      <c r="MQP288" s="730"/>
      <c r="MQQ288" s="730"/>
      <c r="MQR288" s="730"/>
      <c r="MQS288" s="730"/>
      <c r="MQT288" s="730"/>
      <c r="MQU288" s="730"/>
      <c r="MQV288" s="730"/>
      <c r="MQW288" s="730"/>
      <c r="MQX288" s="730"/>
      <c r="MQY288" s="730"/>
      <c r="MQZ288" s="730"/>
      <c r="MRA288" s="730"/>
      <c r="MRB288" s="730"/>
      <c r="MRC288" s="730"/>
      <c r="MRD288" s="730"/>
      <c r="MRE288" s="730"/>
      <c r="MRF288" s="730"/>
      <c r="MRG288" s="730"/>
      <c r="MRH288" s="730"/>
      <c r="MRI288" s="730"/>
      <c r="MRJ288" s="730"/>
      <c r="MRK288" s="730"/>
      <c r="MRL288" s="730"/>
      <c r="MRM288" s="730"/>
      <c r="MRN288" s="730"/>
      <c r="MRO288" s="730"/>
      <c r="MRP288" s="730"/>
      <c r="MRQ288" s="730"/>
      <c r="MRR288" s="730"/>
      <c r="MRS288" s="730"/>
      <c r="MRT288" s="730"/>
      <c r="MRU288" s="730"/>
      <c r="MRV288" s="730"/>
      <c r="MRW288" s="730"/>
      <c r="MRX288" s="730"/>
      <c r="MRY288" s="730"/>
      <c r="MRZ288" s="730"/>
      <c r="MSA288" s="730"/>
      <c r="MSB288" s="730"/>
      <c r="MSC288" s="730"/>
      <c r="MSD288" s="730"/>
      <c r="MSE288" s="730"/>
      <c r="MSF288" s="730"/>
      <c r="MSG288" s="730"/>
      <c r="MSH288" s="730"/>
      <c r="MSI288" s="730"/>
      <c r="MSJ288" s="730"/>
      <c r="MSK288" s="730"/>
      <c r="MSL288" s="730"/>
      <c r="MSM288" s="730"/>
      <c r="MSN288" s="730"/>
      <c r="MSO288" s="730"/>
      <c r="MSP288" s="730"/>
      <c r="MSQ288" s="730"/>
      <c r="MSR288" s="730"/>
      <c r="MSS288" s="730"/>
      <c r="MST288" s="730"/>
      <c r="MSU288" s="730"/>
      <c r="MSV288" s="730"/>
      <c r="MSW288" s="730"/>
      <c r="MSX288" s="730"/>
      <c r="MSY288" s="730"/>
      <c r="MSZ288" s="730"/>
      <c r="MTA288" s="730"/>
      <c r="MTB288" s="730"/>
      <c r="MTC288" s="730"/>
      <c r="MTD288" s="730"/>
      <c r="MTE288" s="730"/>
      <c r="MTF288" s="730"/>
      <c r="MTG288" s="730"/>
      <c r="MTH288" s="730"/>
      <c r="MTI288" s="730"/>
      <c r="MTJ288" s="730"/>
      <c r="MTK288" s="730"/>
      <c r="MTL288" s="730"/>
      <c r="MTM288" s="730"/>
      <c r="MTN288" s="730"/>
      <c r="MTO288" s="730"/>
      <c r="MTP288" s="730"/>
      <c r="MTQ288" s="730"/>
      <c r="MTR288" s="730"/>
      <c r="MTS288" s="730"/>
      <c r="MTT288" s="730"/>
      <c r="MTU288" s="730"/>
      <c r="MTV288" s="730"/>
      <c r="MTW288" s="730"/>
      <c r="MTX288" s="730"/>
      <c r="MTY288" s="730"/>
      <c r="MTZ288" s="730"/>
      <c r="MUA288" s="730"/>
      <c r="MUB288" s="730"/>
      <c r="MUC288" s="730"/>
      <c r="MUD288" s="730"/>
      <c r="MUE288" s="730"/>
      <c r="MUF288" s="730"/>
      <c r="MUG288" s="730"/>
      <c r="MUH288" s="730"/>
      <c r="MUI288" s="730"/>
      <c r="MUJ288" s="730"/>
      <c r="MUK288" s="730"/>
      <c r="MUL288" s="730"/>
      <c r="MUM288" s="730"/>
      <c r="MUN288" s="730"/>
      <c r="MUO288" s="730"/>
      <c r="MUP288" s="730"/>
      <c r="MUQ288" s="730"/>
      <c r="MUR288" s="730"/>
      <c r="MUS288" s="730"/>
      <c r="MUT288" s="730"/>
      <c r="MUU288" s="730"/>
      <c r="MUV288" s="730"/>
      <c r="MUW288" s="730"/>
      <c r="MUX288" s="730"/>
      <c r="MUY288" s="730"/>
      <c r="MUZ288" s="730"/>
      <c r="MVA288" s="730"/>
      <c r="MVB288" s="730"/>
      <c r="MVC288" s="730"/>
      <c r="MVD288" s="730"/>
      <c r="MVE288" s="730"/>
      <c r="MVF288" s="730"/>
      <c r="MVG288" s="730"/>
      <c r="MVH288" s="730"/>
      <c r="MVI288" s="730"/>
      <c r="MVJ288" s="730"/>
      <c r="MVK288" s="730"/>
      <c r="MVL288" s="730"/>
      <c r="MVM288" s="730"/>
      <c r="MVN288" s="730"/>
      <c r="MVO288" s="730"/>
      <c r="MVP288" s="730"/>
      <c r="MVQ288" s="730"/>
      <c r="MVR288" s="730"/>
      <c r="MVS288" s="730"/>
      <c r="MVT288" s="730"/>
      <c r="MVU288" s="730"/>
      <c r="MVV288" s="730"/>
      <c r="MVW288" s="730"/>
      <c r="MVX288" s="730"/>
      <c r="MVY288" s="730"/>
      <c r="MVZ288" s="730"/>
      <c r="MWA288" s="730"/>
      <c r="MWB288" s="730"/>
      <c r="MWC288" s="730"/>
      <c r="MWD288" s="730"/>
      <c r="MWE288" s="730"/>
      <c r="MWF288" s="730"/>
      <c r="MWG288" s="730"/>
      <c r="MWH288" s="730"/>
      <c r="MWI288" s="730"/>
      <c r="MWJ288" s="730"/>
      <c r="MWK288" s="730"/>
      <c r="MWL288" s="730"/>
      <c r="MWM288" s="730"/>
      <c r="MWN288" s="730"/>
      <c r="MWO288" s="730"/>
      <c r="MWP288" s="730"/>
      <c r="MWQ288" s="730"/>
      <c r="MWR288" s="730"/>
      <c r="MWS288" s="730"/>
      <c r="MWT288" s="730"/>
      <c r="MWU288" s="730"/>
      <c r="MWV288" s="730"/>
      <c r="MWW288" s="730"/>
      <c r="MWX288" s="730"/>
      <c r="MWY288" s="730"/>
      <c r="MWZ288" s="730"/>
      <c r="MXA288" s="730"/>
      <c r="MXB288" s="730"/>
      <c r="MXC288" s="730"/>
      <c r="MXD288" s="730"/>
      <c r="MXE288" s="730"/>
      <c r="MXF288" s="730"/>
      <c r="MXG288" s="730"/>
      <c r="MXH288" s="730"/>
      <c r="MXI288" s="730"/>
      <c r="MXJ288" s="730"/>
      <c r="MXK288" s="730"/>
      <c r="MXL288" s="730"/>
      <c r="MXM288" s="730"/>
      <c r="MXN288" s="730"/>
      <c r="MXO288" s="730"/>
      <c r="MXP288" s="730"/>
      <c r="MXQ288" s="730"/>
      <c r="MXR288" s="730"/>
      <c r="MXS288" s="730"/>
      <c r="MXT288" s="730"/>
      <c r="MXU288" s="730"/>
      <c r="MXV288" s="730"/>
      <c r="MXW288" s="730"/>
      <c r="MXX288" s="730"/>
      <c r="MXY288" s="730"/>
      <c r="MXZ288" s="730"/>
      <c r="MYA288" s="730"/>
      <c r="MYB288" s="730"/>
      <c r="MYC288" s="730"/>
      <c r="MYD288" s="730"/>
      <c r="MYE288" s="730"/>
      <c r="MYF288" s="730"/>
      <c r="MYG288" s="730"/>
      <c r="MYH288" s="730"/>
      <c r="MYI288" s="730"/>
      <c r="MYJ288" s="730"/>
      <c r="MYK288" s="730"/>
      <c r="MYL288" s="730"/>
      <c r="MYM288" s="730"/>
      <c r="MYN288" s="730"/>
      <c r="MYO288" s="730"/>
      <c r="MYP288" s="730"/>
      <c r="MYQ288" s="730"/>
      <c r="MYR288" s="730"/>
      <c r="MYS288" s="730"/>
      <c r="MYT288" s="730"/>
      <c r="MYU288" s="730"/>
      <c r="MYV288" s="730"/>
      <c r="MYW288" s="730"/>
      <c r="MYX288" s="730"/>
      <c r="MYY288" s="730"/>
      <c r="MYZ288" s="730"/>
      <c r="MZA288" s="730"/>
      <c r="MZB288" s="730"/>
      <c r="MZC288" s="730"/>
      <c r="MZD288" s="730"/>
      <c r="MZE288" s="730"/>
      <c r="MZF288" s="730"/>
      <c r="MZG288" s="730"/>
      <c r="MZH288" s="730"/>
      <c r="MZI288" s="730"/>
      <c r="MZJ288" s="730"/>
      <c r="MZK288" s="730"/>
      <c r="MZL288" s="730"/>
      <c r="MZM288" s="730"/>
      <c r="MZN288" s="730"/>
      <c r="MZO288" s="730"/>
      <c r="MZP288" s="730"/>
      <c r="MZQ288" s="730"/>
      <c r="MZR288" s="730"/>
      <c r="MZS288" s="730"/>
      <c r="MZT288" s="730"/>
      <c r="MZU288" s="730"/>
      <c r="MZV288" s="730"/>
      <c r="MZW288" s="730"/>
      <c r="MZX288" s="730"/>
      <c r="MZY288" s="730"/>
      <c r="MZZ288" s="730"/>
      <c r="NAA288" s="730"/>
      <c r="NAB288" s="730"/>
      <c r="NAC288" s="730"/>
      <c r="NAD288" s="730"/>
      <c r="NAE288" s="730"/>
      <c r="NAF288" s="730"/>
      <c r="NAG288" s="730"/>
      <c r="NAH288" s="730"/>
      <c r="NAI288" s="730"/>
      <c r="NAJ288" s="730"/>
      <c r="NAK288" s="730"/>
      <c r="NAL288" s="730"/>
      <c r="NAM288" s="730"/>
      <c r="NAN288" s="730"/>
      <c r="NAO288" s="730"/>
      <c r="NAP288" s="730"/>
      <c r="NAQ288" s="730"/>
      <c r="NAR288" s="730"/>
      <c r="NAS288" s="730"/>
      <c r="NAT288" s="730"/>
      <c r="NAU288" s="730"/>
      <c r="NAV288" s="730"/>
      <c r="NAW288" s="730"/>
      <c r="NAX288" s="730"/>
      <c r="NAY288" s="730"/>
      <c r="NAZ288" s="730"/>
      <c r="NBA288" s="730"/>
      <c r="NBB288" s="730"/>
      <c r="NBC288" s="730"/>
      <c r="NBD288" s="730"/>
      <c r="NBE288" s="730"/>
      <c r="NBF288" s="730"/>
      <c r="NBG288" s="730"/>
      <c r="NBH288" s="730"/>
      <c r="NBI288" s="730"/>
      <c r="NBJ288" s="730"/>
      <c r="NBK288" s="730"/>
      <c r="NBL288" s="730"/>
      <c r="NBM288" s="730"/>
      <c r="NBN288" s="730"/>
      <c r="NBO288" s="730"/>
      <c r="NBP288" s="730"/>
      <c r="NBQ288" s="730"/>
      <c r="NBR288" s="730"/>
      <c r="NBS288" s="730"/>
      <c r="NBT288" s="730"/>
      <c r="NBU288" s="730"/>
      <c r="NBV288" s="730"/>
      <c r="NBW288" s="730"/>
      <c r="NBX288" s="730"/>
      <c r="NBY288" s="730"/>
      <c r="NBZ288" s="730"/>
      <c r="NCA288" s="730"/>
      <c r="NCB288" s="730"/>
      <c r="NCC288" s="730"/>
      <c r="NCD288" s="730"/>
      <c r="NCE288" s="730"/>
      <c r="NCF288" s="730"/>
      <c r="NCG288" s="730"/>
      <c r="NCH288" s="730"/>
      <c r="NCI288" s="730"/>
      <c r="NCJ288" s="730"/>
      <c r="NCK288" s="730"/>
      <c r="NCL288" s="730"/>
      <c r="NCM288" s="730"/>
      <c r="NCN288" s="730"/>
      <c r="NCO288" s="730"/>
      <c r="NCP288" s="730"/>
      <c r="NCQ288" s="730"/>
      <c r="NCR288" s="730"/>
      <c r="NCS288" s="730"/>
      <c r="NCT288" s="730"/>
      <c r="NCU288" s="730"/>
      <c r="NCV288" s="730"/>
      <c r="NCW288" s="730"/>
      <c r="NCX288" s="730"/>
      <c r="NCY288" s="730"/>
      <c r="NCZ288" s="730"/>
      <c r="NDA288" s="730"/>
      <c r="NDB288" s="730"/>
      <c r="NDC288" s="730"/>
      <c r="NDD288" s="730"/>
      <c r="NDE288" s="730"/>
      <c r="NDF288" s="730"/>
      <c r="NDG288" s="730"/>
      <c r="NDH288" s="730"/>
      <c r="NDI288" s="730"/>
      <c r="NDJ288" s="730"/>
      <c r="NDK288" s="730"/>
      <c r="NDL288" s="730"/>
      <c r="NDM288" s="730"/>
      <c r="NDN288" s="730"/>
      <c r="NDO288" s="730"/>
      <c r="NDP288" s="730"/>
      <c r="NDQ288" s="730"/>
      <c r="NDR288" s="730"/>
      <c r="NDS288" s="730"/>
      <c r="NDT288" s="730"/>
      <c r="NDU288" s="730"/>
      <c r="NDV288" s="730"/>
      <c r="NDW288" s="730"/>
      <c r="NDX288" s="730"/>
      <c r="NDY288" s="730"/>
      <c r="NDZ288" s="730"/>
      <c r="NEA288" s="730"/>
      <c r="NEB288" s="730"/>
      <c r="NEC288" s="730"/>
      <c r="NED288" s="730"/>
      <c r="NEE288" s="730"/>
      <c r="NEF288" s="730"/>
      <c r="NEG288" s="730"/>
      <c r="NEH288" s="730"/>
      <c r="NEI288" s="730"/>
      <c r="NEJ288" s="730"/>
      <c r="NEK288" s="730"/>
      <c r="NEL288" s="730"/>
      <c r="NEM288" s="730"/>
      <c r="NEN288" s="730"/>
      <c r="NEO288" s="730"/>
      <c r="NEP288" s="730"/>
      <c r="NEQ288" s="730"/>
      <c r="NER288" s="730"/>
      <c r="NES288" s="730"/>
      <c r="NET288" s="730"/>
      <c r="NEU288" s="730"/>
      <c r="NEV288" s="730"/>
      <c r="NEW288" s="730"/>
      <c r="NEX288" s="730"/>
      <c r="NEY288" s="730"/>
      <c r="NEZ288" s="730"/>
      <c r="NFA288" s="730"/>
      <c r="NFB288" s="730"/>
      <c r="NFC288" s="730"/>
      <c r="NFD288" s="730"/>
      <c r="NFE288" s="730"/>
      <c r="NFF288" s="730"/>
      <c r="NFG288" s="730"/>
      <c r="NFH288" s="730"/>
      <c r="NFI288" s="730"/>
      <c r="NFJ288" s="730"/>
      <c r="NFK288" s="730"/>
      <c r="NFL288" s="730"/>
      <c r="NFM288" s="730"/>
      <c r="NFN288" s="730"/>
      <c r="NFO288" s="730"/>
      <c r="NFP288" s="730"/>
      <c r="NFQ288" s="730"/>
      <c r="NFR288" s="730"/>
      <c r="NFS288" s="730"/>
      <c r="NFT288" s="730"/>
      <c r="NFU288" s="730"/>
      <c r="NFV288" s="730"/>
      <c r="NFW288" s="730"/>
      <c r="NFX288" s="730"/>
      <c r="NFY288" s="730"/>
      <c r="NFZ288" s="730"/>
      <c r="NGA288" s="730"/>
      <c r="NGB288" s="730"/>
      <c r="NGC288" s="730"/>
      <c r="NGD288" s="730"/>
      <c r="NGE288" s="730"/>
      <c r="NGF288" s="730"/>
      <c r="NGG288" s="730"/>
      <c r="NGH288" s="730"/>
      <c r="NGI288" s="730"/>
      <c r="NGJ288" s="730"/>
      <c r="NGK288" s="730"/>
      <c r="NGL288" s="730"/>
      <c r="NGM288" s="730"/>
      <c r="NGN288" s="730"/>
      <c r="NGO288" s="730"/>
      <c r="NGP288" s="730"/>
      <c r="NGQ288" s="730"/>
      <c r="NGR288" s="730"/>
      <c r="NGS288" s="730"/>
      <c r="NGT288" s="730"/>
      <c r="NGU288" s="730"/>
      <c r="NGV288" s="730"/>
      <c r="NGW288" s="730"/>
      <c r="NGX288" s="730"/>
      <c r="NGY288" s="730"/>
      <c r="NGZ288" s="730"/>
      <c r="NHA288" s="730"/>
      <c r="NHB288" s="730"/>
      <c r="NHC288" s="730"/>
      <c r="NHD288" s="730"/>
      <c r="NHE288" s="730"/>
      <c r="NHF288" s="730"/>
      <c r="NHG288" s="730"/>
      <c r="NHH288" s="730"/>
      <c r="NHI288" s="730"/>
      <c r="NHJ288" s="730"/>
      <c r="NHK288" s="730"/>
      <c r="NHL288" s="730"/>
      <c r="NHM288" s="730"/>
      <c r="NHN288" s="730"/>
      <c r="NHO288" s="730"/>
      <c r="NHP288" s="730"/>
      <c r="NHQ288" s="730"/>
      <c r="NHR288" s="730"/>
      <c r="NHS288" s="730"/>
      <c r="NHT288" s="730"/>
      <c r="NHU288" s="730"/>
      <c r="NHV288" s="730"/>
      <c r="NHW288" s="730"/>
      <c r="NHX288" s="730"/>
      <c r="NHY288" s="730"/>
      <c r="NHZ288" s="730"/>
      <c r="NIA288" s="730"/>
      <c r="NIB288" s="730"/>
      <c r="NIC288" s="730"/>
      <c r="NID288" s="730"/>
      <c r="NIE288" s="730"/>
      <c r="NIF288" s="730"/>
      <c r="NIG288" s="730"/>
      <c r="NIH288" s="730"/>
      <c r="NII288" s="730"/>
      <c r="NIJ288" s="730"/>
      <c r="NIK288" s="730"/>
      <c r="NIL288" s="730"/>
      <c r="NIM288" s="730"/>
      <c r="NIN288" s="730"/>
      <c r="NIO288" s="730"/>
      <c r="NIP288" s="730"/>
      <c r="NIQ288" s="730"/>
      <c r="NIR288" s="730"/>
      <c r="NIS288" s="730"/>
      <c r="NIT288" s="730"/>
      <c r="NIU288" s="730"/>
      <c r="NIV288" s="730"/>
      <c r="NIW288" s="730"/>
      <c r="NIX288" s="730"/>
      <c r="NIY288" s="730"/>
      <c r="NIZ288" s="730"/>
      <c r="NJA288" s="730"/>
      <c r="NJB288" s="730"/>
      <c r="NJC288" s="730"/>
      <c r="NJD288" s="730"/>
      <c r="NJE288" s="730"/>
      <c r="NJF288" s="730"/>
      <c r="NJG288" s="730"/>
      <c r="NJH288" s="730"/>
      <c r="NJI288" s="730"/>
      <c r="NJJ288" s="730"/>
      <c r="NJK288" s="730"/>
      <c r="NJL288" s="730"/>
      <c r="NJM288" s="730"/>
      <c r="NJN288" s="730"/>
      <c r="NJO288" s="730"/>
      <c r="NJP288" s="730"/>
      <c r="NJQ288" s="730"/>
      <c r="NJR288" s="730"/>
      <c r="NJS288" s="730"/>
      <c r="NJT288" s="730"/>
      <c r="NJU288" s="730"/>
      <c r="NJV288" s="730"/>
      <c r="NJW288" s="730"/>
      <c r="NJX288" s="730"/>
      <c r="NJY288" s="730"/>
      <c r="NJZ288" s="730"/>
      <c r="NKA288" s="730"/>
      <c r="NKB288" s="730"/>
      <c r="NKC288" s="730"/>
      <c r="NKD288" s="730"/>
      <c r="NKE288" s="730"/>
      <c r="NKF288" s="730"/>
      <c r="NKG288" s="730"/>
      <c r="NKH288" s="730"/>
      <c r="NKI288" s="730"/>
      <c r="NKJ288" s="730"/>
      <c r="NKK288" s="730"/>
      <c r="NKL288" s="730"/>
      <c r="NKM288" s="730"/>
      <c r="NKN288" s="730"/>
      <c r="NKO288" s="730"/>
      <c r="NKP288" s="730"/>
      <c r="NKQ288" s="730"/>
      <c r="NKR288" s="730"/>
      <c r="NKS288" s="730"/>
      <c r="NKT288" s="730"/>
      <c r="NKU288" s="730"/>
      <c r="NKV288" s="730"/>
      <c r="NKW288" s="730"/>
      <c r="NKX288" s="730"/>
      <c r="NKY288" s="730"/>
      <c r="NKZ288" s="730"/>
      <c r="NLA288" s="730"/>
      <c r="NLB288" s="730"/>
      <c r="NLC288" s="730"/>
      <c r="NLD288" s="730"/>
      <c r="NLE288" s="730"/>
      <c r="NLF288" s="730"/>
      <c r="NLG288" s="730"/>
      <c r="NLH288" s="730"/>
      <c r="NLI288" s="730"/>
      <c r="NLJ288" s="730"/>
      <c r="NLK288" s="730"/>
      <c r="NLL288" s="730"/>
      <c r="NLM288" s="730"/>
      <c r="NLN288" s="730"/>
      <c r="NLO288" s="730"/>
      <c r="NLP288" s="730"/>
      <c r="NLQ288" s="730"/>
      <c r="NLR288" s="730"/>
      <c r="NLS288" s="730"/>
      <c r="NLT288" s="730"/>
      <c r="NLU288" s="730"/>
      <c r="NLV288" s="730"/>
      <c r="NLW288" s="730"/>
      <c r="NLX288" s="730"/>
      <c r="NLY288" s="730"/>
      <c r="NLZ288" s="730"/>
      <c r="NMA288" s="730"/>
      <c r="NMB288" s="730"/>
      <c r="NMC288" s="730"/>
      <c r="NMD288" s="730"/>
      <c r="NME288" s="730"/>
      <c r="NMF288" s="730"/>
      <c r="NMG288" s="730"/>
      <c r="NMH288" s="730"/>
      <c r="NMI288" s="730"/>
      <c r="NMJ288" s="730"/>
      <c r="NMK288" s="730"/>
      <c r="NML288" s="730"/>
      <c r="NMM288" s="730"/>
      <c r="NMN288" s="730"/>
      <c r="NMO288" s="730"/>
      <c r="NMP288" s="730"/>
      <c r="NMQ288" s="730"/>
      <c r="NMR288" s="730"/>
      <c r="NMS288" s="730"/>
      <c r="NMT288" s="730"/>
      <c r="NMU288" s="730"/>
      <c r="NMV288" s="730"/>
      <c r="NMW288" s="730"/>
      <c r="NMX288" s="730"/>
      <c r="NMY288" s="730"/>
      <c r="NMZ288" s="730"/>
      <c r="NNA288" s="730"/>
      <c r="NNB288" s="730"/>
      <c r="NNC288" s="730"/>
      <c r="NND288" s="730"/>
      <c r="NNE288" s="730"/>
      <c r="NNF288" s="730"/>
      <c r="NNG288" s="730"/>
      <c r="NNH288" s="730"/>
      <c r="NNI288" s="730"/>
      <c r="NNJ288" s="730"/>
      <c r="NNK288" s="730"/>
      <c r="NNL288" s="730"/>
      <c r="NNM288" s="730"/>
      <c r="NNN288" s="730"/>
      <c r="NNO288" s="730"/>
      <c r="NNP288" s="730"/>
      <c r="NNQ288" s="730"/>
      <c r="NNR288" s="730"/>
      <c r="NNS288" s="730"/>
      <c r="NNT288" s="730"/>
      <c r="NNU288" s="730"/>
      <c r="NNV288" s="730"/>
      <c r="NNW288" s="730"/>
      <c r="NNX288" s="730"/>
      <c r="NNY288" s="730"/>
      <c r="NNZ288" s="730"/>
      <c r="NOA288" s="730"/>
      <c r="NOB288" s="730"/>
      <c r="NOC288" s="730"/>
      <c r="NOD288" s="730"/>
      <c r="NOE288" s="730"/>
      <c r="NOF288" s="730"/>
      <c r="NOG288" s="730"/>
      <c r="NOH288" s="730"/>
      <c r="NOI288" s="730"/>
      <c r="NOJ288" s="730"/>
      <c r="NOK288" s="730"/>
      <c r="NOL288" s="730"/>
      <c r="NOM288" s="730"/>
      <c r="NON288" s="730"/>
      <c r="NOO288" s="730"/>
      <c r="NOP288" s="730"/>
      <c r="NOQ288" s="730"/>
      <c r="NOR288" s="730"/>
      <c r="NOS288" s="730"/>
      <c r="NOT288" s="730"/>
      <c r="NOU288" s="730"/>
      <c r="NOV288" s="730"/>
      <c r="NOW288" s="730"/>
      <c r="NOX288" s="730"/>
      <c r="NOY288" s="730"/>
      <c r="NOZ288" s="730"/>
      <c r="NPA288" s="730"/>
      <c r="NPB288" s="730"/>
      <c r="NPC288" s="730"/>
      <c r="NPD288" s="730"/>
      <c r="NPE288" s="730"/>
      <c r="NPF288" s="730"/>
      <c r="NPG288" s="730"/>
      <c r="NPH288" s="730"/>
      <c r="NPI288" s="730"/>
      <c r="NPJ288" s="730"/>
      <c r="NPK288" s="730"/>
      <c r="NPL288" s="730"/>
      <c r="NPM288" s="730"/>
      <c r="NPN288" s="730"/>
      <c r="NPO288" s="730"/>
      <c r="NPP288" s="730"/>
      <c r="NPQ288" s="730"/>
      <c r="NPR288" s="730"/>
      <c r="NPS288" s="730"/>
      <c r="NPT288" s="730"/>
      <c r="NPU288" s="730"/>
      <c r="NPV288" s="730"/>
      <c r="NPW288" s="730"/>
      <c r="NPX288" s="730"/>
      <c r="NPY288" s="730"/>
      <c r="NPZ288" s="730"/>
      <c r="NQA288" s="730"/>
      <c r="NQB288" s="730"/>
      <c r="NQC288" s="730"/>
      <c r="NQD288" s="730"/>
      <c r="NQE288" s="730"/>
      <c r="NQF288" s="730"/>
      <c r="NQG288" s="730"/>
      <c r="NQH288" s="730"/>
      <c r="NQI288" s="730"/>
      <c r="NQJ288" s="730"/>
      <c r="NQK288" s="730"/>
      <c r="NQL288" s="730"/>
      <c r="NQM288" s="730"/>
      <c r="NQN288" s="730"/>
      <c r="NQO288" s="730"/>
      <c r="NQP288" s="730"/>
      <c r="NQQ288" s="730"/>
      <c r="NQR288" s="730"/>
      <c r="NQS288" s="730"/>
      <c r="NQT288" s="730"/>
      <c r="NQU288" s="730"/>
      <c r="NQV288" s="730"/>
      <c r="NQW288" s="730"/>
      <c r="NQX288" s="730"/>
      <c r="NQY288" s="730"/>
      <c r="NQZ288" s="730"/>
      <c r="NRA288" s="730"/>
      <c r="NRB288" s="730"/>
      <c r="NRC288" s="730"/>
      <c r="NRD288" s="730"/>
      <c r="NRE288" s="730"/>
      <c r="NRF288" s="730"/>
      <c r="NRG288" s="730"/>
      <c r="NRH288" s="730"/>
      <c r="NRI288" s="730"/>
      <c r="NRJ288" s="730"/>
      <c r="NRK288" s="730"/>
      <c r="NRL288" s="730"/>
      <c r="NRM288" s="730"/>
      <c r="NRN288" s="730"/>
      <c r="NRO288" s="730"/>
      <c r="NRP288" s="730"/>
      <c r="NRQ288" s="730"/>
      <c r="NRR288" s="730"/>
      <c r="NRS288" s="730"/>
      <c r="NRT288" s="730"/>
      <c r="NRU288" s="730"/>
      <c r="NRV288" s="730"/>
      <c r="NRW288" s="730"/>
      <c r="NRX288" s="730"/>
      <c r="NRY288" s="730"/>
      <c r="NRZ288" s="730"/>
      <c r="NSA288" s="730"/>
      <c r="NSB288" s="730"/>
      <c r="NSC288" s="730"/>
      <c r="NSD288" s="730"/>
      <c r="NSE288" s="730"/>
      <c r="NSF288" s="730"/>
      <c r="NSG288" s="730"/>
      <c r="NSH288" s="730"/>
      <c r="NSI288" s="730"/>
      <c r="NSJ288" s="730"/>
      <c r="NSK288" s="730"/>
      <c r="NSL288" s="730"/>
      <c r="NSM288" s="730"/>
      <c r="NSN288" s="730"/>
      <c r="NSO288" s="730"/>
      <c r="NSP288" s="730"/>
      <c r="NSQ288" s="730"/>
      <c r="NSR288" s="730"/>
      <c r="NSS288" s="730"/>
      <c r="NST288" s="730"/>
      <c r="NSU288" s="730"/>
      <c r="NSV288" s="730"/>
      <c r="NSW288" s="730"/>
      <c r="NSX288" s="730"/>
      <c r="NSY288" s="730"/>
      <c r="NSZ288" s="730"/>
      <c r="NTA288" s="730"/>
      <c r="NTB288" s="730"/>
      <c r="NTC288" s="730"/>
      <c r="NTD288" s="730"/>
      <c r="NTE288" s="730"/>
      <c r="NTF288" s="730"/>
      <c r="NTG288" s="730"/>
      <c r="NTH288" s="730"/>
      <c r="NTI288" s="730"/>
      <c r="NTJ288" s="730"/>
      <c r="NTK288" s="730"/>
      <c r="NTL288" s="730"/>
      <c r="NTM288" s="730"/>
      <c r="NTN288" s="730"/>
      <c r="NTO288" s="730"/>
      <c r="NTP288" s="730"/>
      <c r="NTQ288" s="730"/>
      <c r="NTR288" s="730"/>
      <c r="NTS288" s="730"/>
      <c r="NTT288" s="730"/>
      <c r="NTU288" s="730"/>
      <c r="NTV288" s="730"/>
      <c r="NTW288" s="730"/>
      <c r="NTX288" s="730"/>
      <c r="NTY288" s="730"/>
      <c r="NTZ288" s="730"/>
      <c r="NUA288" s="730"/>
      <c r="NUB288" s="730"/>
      <c r="NUC288" s="730"/>
      <c r="NUD288" s="730"/>
      <c r="NUE288" s="730"/>
      <c r="NUF288" s="730"/>
      <c r="NUG288" s="730"/>
      <c r="NUH288" s="730"/>
      <c r="NUI288" s="730"/>
      <c r="NUJ288" s="730"/>
      <c r="NUK288" s="730"/>
      <c r="NUL288" s="730"/>
      <c r="NUM288" s="730"/>
      <c r="NUN288" s="730"/>
      <c r="NUO288" s="730"/>
      <c r="NUP288" s="730"/>
      <c r="NUQ288" s="730"/>
      <c r="NUR288" s="730"/>
      <c r="NUS288" s="730"/>
      <c r="NUT288" s="730"/>
      <c r="NUU288" s="730"/>
      <c r="NUV288" s="730"/>
      <c r="NUW288" s="730"/>
      <c r="NUX288" s="730"/>
      <c r="NUY288" s="730"/>
      <c r="NUZ288" s="730"/>
      <c r="NVA288" s="730"/>
      <c r="NVB288" s="730"/>
      <c r="NVC288" s="730"/>
      <c r="NVD288" s="730"/>
      <c r="NVE288" s="730"/>
      <c r="NVF288" s="730"/>
      <c r="NVG288" s="730"/>
      <c r="NVH288" s="730"/>
      <c r="NVI288" s="730"/>
      <c r="NVJ288" s="730"/>
      <c r="NVK288" s="730"/>
      <c r="NVL288" s="730"/>
      <c r="NVM288" s="730"/>
      <c r="NVN288" s="730"/>
      <c r="NVO288" s="730"/>
      <c r="NVP288" s="730"/>
      <c r="NVQ288" s="730"/>
      <c r="NVR288" s="730"/>
      <c r="NVS288" s="730"/>
      <c r="NVT288" s="730"/>
      <c r="NVU288" s="730"/>
      <c r="NVV288" s="730"/>
      <c r="NVW288" s="730"/>
      <c r="NVX288" s="730"/>
      <c r="NVY288" s="730"/>
      <c r="NVZ288" s="730"/>
      <c r="NWA288" s="730"/>
      <c r="NWB288" s="730"/>
      <c r="NWC288" s="730"/>
      <c r="NWD288" s="730"/>
      <c r="NWE288" s="730"/>
      <c r="NWF288" s="730"/>
      <c r="NWG288" s="730"/>
      <c r="NWH288" s="730"/>
      <c r="NWI288" s="730"/>
      <c r="NWJ288" s="730"/>
      <c r="NWK288" s="730"/>
      <c r="NWL288" s="730"/>
      <c r="NWM288" s="730"/>
      <c r="NWN288" s="730"/>
      <c r="NWO288" s="730"/>
      <c r="NWP288" s="730"/>
      <c r="NWQ288" s="730"/>
      <c r="NWR288" s="730"/>
      <c r="NWS288" s="730"/>
      <c r="NWT288" s="730"/>
      <c r="NWU288" s="730"/>
      <c r="NWV288" s="730"/>
      <c r="NWW288" s="730"/>
      <c r="NWX288" s="730"/>
      <c r="NWY288" s="730"/>
      <c r="NWZ288" s="730"/>
      <c r="NXA288" s="730"/>
      <c r="NXB288" s="730"/>
      <c r="NXC288" s="730"/>
      <c r="NXD288" s="730"/>
      <c r="NXE288" s="730"/>
      <c r="NXF288" s="730"/>
      <c r="NXG288" s="730"/>
      <c r="NXH288" s="730"/>
      <c r="NXI288" s="730"/>
      <c r="NXJ288" s="730"/>
      <c r="NXK288" s="730"/>
      <c r="NXL288" s="730"/>
      <c r="NXM288" s="730"/>
      <c r="NXN288" s="730"/>
      <c r="NXO288" s="730"/>
      <c r="NXP288" s="730"/>
      <c r="NXQ288" s="730"/>
      <c r="NXR288" s="730"/>
      <c r="NXS288" s="730"/>
      <c r="NXT288" s="730"/>
      <c r="NXU288" s="730"/>
      <c r="NXV288" s="730"/>
      <c r="NXW288" s="730"/>
      <c r="NXX288" s="730"/>
      <c r="NXY288" s="730"/>
      <c r="NXZ288" s="730"/>
      <c r="NYA288" s="730"/>
      <c r="NYB288" s="730"/>
      <c r="NYC288" s="730"/>
      <c r="NYD288" s="730"/>
      <c r="NYE288" s="730"/>
      <c r="NYF288" s="730"/>
      <c r="NYG288" s="730"/>
      <c r="NYH288" s="730"/>
      <c r="NYI288" s="730"/>
      <c r="NYJ288" s="730"/>
      <c r="NYK288" s="730"/>
      <c r="NYL288" s="730"/>
      <c r="NYM288" s="730"/>
      <c r="NYN288" s="730"/>
      <c r="NYO288" s="730"/>
      <c r="NYP288" s="730"/>
      <c r="NYQ288" s="730"/>
      <c r="NYR288" s="730"/>
      <c r="NYS288" s="730"/>
      <c r="NYT288" s="730"/>
      <c r="NYU288" s="730"/>
      <c r="NYV288" s="730"/>
      <c r="NYW288" s="730"/>
      <c r="NYX288" s="730"/>
      <c r="NYY288" s="730"/>
      <c r="NYZ288" s="730"/>
      <c r="NZA288" s="730"/>
      <c r="NZB288" s="730"/>
      <c r="NZC288" s="730"/>
      <c r="NZD288" s="730"/>
      <c r="NZE288" s="730"/>
      <c r="NZF288" s="730"/>
      <c r="NZG288" s="730"/>
      <c r="NZH288" s="730"/>
      <c r="NZI288" s="730"/>
      <c r="NZJ288" s="730"/>
      <c r="NZK288" s="730"/>
      <c r="NZL288" s="730"/>
      <c r="NZM288" s="730"/>
      <c r="NZN288" s="730"/>
      <c r="NZO288" s="730"/>
      <c r="NZP288" s="730"/>
      <c r="NZQ288" s="730"/>
      <c r="NZR288" s="730"/>
      <c r="NZS288" s="730"/>
      <c r="NZT288" s="730"/>
      <c r="NZU288" s="730"/>
      <c r="NZV288" s="730"/>
      <c r="NZW288" s="730"/>
      <c r="NZX288" s="730"/>
      <c r="NZY288" s="730"/>
      <c r="NZZ288" s="730"/>
      <c r="OAA288" s="730"/>
      <c r="OAB288" s="730"/>
      <c r="OAC288" s="730"/>
      <c r="OAD288" s="730"/>
      <c r="OAE288" s="730"/>
      <c r="OAF288" s="730"/>
      <c r="OAG288" s="730"/>
      <c r="OAH288" s="730"/>
      <c r="OAI288" s="730"/>
      <c r="OAJ288" s="730"/>
      <c r="OAK288" s="730"/>
      <c r="OAL288" s="730"/>
      <c r="OAM288" s="730"/>
      <c r="OAN288" s="730"/>
      <c r="OAO288" s="730"/>
      <c r="OAP288" s="730"/>
      <c r="OAQ288" s="730"/>
      <c r="OAR288" s="730"/>
      <c r="OAS288" s="730"/>
      <c r="OAT288" s="730"/>
      <c r="OAU288" s="730"/>
      <c r="OAV288" s="730"/>
      <c r="OAW288" s="730"/>
      <c r="OAX288" s="730"/>
      <c r="OAY288" s="730"/>
      <c r="OAZ288" s="730"/>
      <c r="OBA288" s="730"/>
      <c r="OBB288" s="730"/>
      <c r="OBC288" s="730"/>
      <c r="OBD288" s="730"/>
      <c r="OBE288" s="730"/>
      <c r="OBF288" s="730"/>
      <c r="OBG288" s="730"/>
      <c r="OBH288" s="730"/>
      <c r="OBI288" s="730"/>
      <c r="OBJ288" s="730"/>
      <c r="OBK288" s="730"/>
      <c r="OBL288" s="730"/>
      <c r="OBM288" s="730"/>
      <c r="OBN288" s="730"/>
      <c r="OBO288" s="730"/>
      <c r="OBP288" s="730"/>
      <c r="OBQ288" s="730"/>
      <c r="OBR288" s="730"/>
      <c r="OBS288" s="730"/>
      <c r="OBT288" s="730"/>
      <c r="OBU288" s="730"/>
      <c r="OBV288" s="730"/>
      <c r="OBW288" s="730"/>
      <c r="OBX288" s="730"/>
      <c r="OBY288" s="730"/>
      <c r="OBZ288" s="730"/>
      <c r="OCA288" s="730"/>
      <c r="OCB288" s="730"/>
      <c r="OCC288" s="730"/>
      <c r="OCD288" s="730"/>
      <c r="OCE288" s="730"/>
      <c r="OCF288" s="730"/>
      <c r="OCG288" s="730"/>
      <c r="OCH288" s="730"/>
      <c r="OCI288" s="730"/>
      <c r="OCJ288" s="730"/>
      <c r="OCK288" s="730"/>
      <c r="OCL288" s="730"/>
      <c r="OCM288" s="730"/>
      <c r="OCN288" s="730"/>
      <c r="OCO288" s="730"/>
      <c r="OCP288" s="730"/>
      <c r="OCQ288" s="730"/>
      <c r="OCR288" s="730"/>
      <c r="OCS288" s="730"/>
      <c r="OCT288" s="730"/>
      <c r="OCU288" s="730"/>
      <c r="OCV288" s="730"/>
      <c r="OCW288" s="730"/>
      <c r="OCX288" s="730"/>
      <c r="OCY288" s="730"/>
      <c r="OCZ288" s="730"/>
      <c r="ODA288" s="730"/>
      <c r="ODB288" s="730"/>
      <c r="ODC288" s="730"/>
      <c r="ODD288" s="730"/>
      <c r="ODE288" s="730"/>
      <c r="ODF288" s="730"/>
      <c r="ODG288" s="730"/>
      <c r="ODH288" s="730"/>
      <c r="ODI288" s="730"/>
      <c r="ODJ288" s="730"/>
      <c r="ODK288" s="730"/>
      <c r="ODL288" s="730"/>
      <c r="ODM288" s="730"/>
      <c r="ODN288" s="730"/>
      <c r="ODO288" s="730"/>
      <c r="ODP288" s="730"/>
      <c r="ODQ288" s="730"/>
      <c r="ODR288" s="730"/>
      <c r="ODS288" s="730"/>
      <c r="ODT288" s="730"/>
      <c r="ODU288" s="730"/>
      <c r="ODV288" s="730"/>
      <c r="ODW288" s="730"/>
      <c r="ODX288" s="730"/>
      <c r="ODY288" s="730"/>
      <c r="ODZ288" s="730"/>
      <c r="OEA288" s="730"/>
      <c r="OEB288" s="730"/>
      <c r="OEC288" s="730"/>
      <c r="OED288" s="730"/>
      <c r="OEE288" s="730"/>
      <c r="OEF288" s="730"/>
      <c r="OEG288" s="730"/>
      <c r="OEH288" s="730"/>
      <c r="OEI288" s="730"/>
      <c r="OEJ288" s="730"/>
      <c r="OEK288" s="730"/>
      <c r="OEL288" s="730"/>
      <c r="OEM288" s="730"/>
      <c r="OEN288" s="730"/>
      <c r="OEO288" s="730"/>
      <c r="OEP288" s="730"/>
      <c r="OEQ288" s="730"/>
      <c r="OER288" s="730"/>
      <c r="OES288" s="730"/>
      <c r="OET288" s="730"/>
      <c r="OEU288" s="730"/>
      <c r="OEV288" s="730"/>
      <c r="OEW288" s="730"/>
      <c r="OEX288" s="730"/>
      <c r="OEY288" s="730"/>
      <c r="OEZ288" s="730"/>
      <c r="OFA288" s="730"/>
      <c r="OFB288" s="730"/>
      <c r="OFC288" s="730"/>
      <c r="OFD288" s="730"/>
      <c r="OFE288" s="730"/>
      <c r="OFF288" s="730"/>
      <c r="OFG288" s="730"/>
      <c r="OFH288" s="730"/>
      <c r="OFI288" s="730"/>
      <c r="OFJ288" s="730"/>
      <c r="OFK288" s="730"/>
      <c r="OFL288" s="730"/>
      <c r="OFM288" s="730"/>
      <c r="OFN288" s="730"/>
      <c r="OFO288" s="730"/>
      <c r="OFP288" s="730"/>
      <c r="OFQ288" s="730"/>
      <c r="OFR288" s="730"/>
      <c r="OFS288" s="730"/>
      <c r="OFT288" s="730"/>
      <c r="OFU288" s="730"/>
      <c r="OFV288" s="730"/>
      <c r="OFW288" s="730"/>
      <c r="OFX288" s="730"/>
      <c r="OFY288" s="730"/>
      <c r="OFZ288" s="730"/>
      <c r="OGA288" s="730"/>
      <c r="OGB288" s="730"/>
      <c r="OGC288" s="730"/>
      <c r="OGD288" s="730"/>
      <c r="OGE288" s="730"/>
      <c r="OGF288" s="730"/>
      <c r="OGG288" s="730"/>
      <c r="OGH288" s="730"/>
      <c r="OGI288" s="730"/>
      <c r="OGJ288" s="730"/>
      <c r="OGK288" s="730"/>
      <c r="OGL288" s="730"/>
      <c r="OGM288" s="730"/>
      <c r="OGN288" s="730"/>
      <c r="OGO288" s="730"/>
      <c r="OGP288" s="730"/>
      <c r="OGQ288" s="730"/>
      <c r="OGR288" s="730"/>
      <c r="OGS288" s="730"/>
      <c r="OGT288" s="730"/>
      <c r="OGU288" s="730"/>
      <c r="OGV288" s="730"/>
      <c r="OGW288" s="730"/>
      <c r="OGX288" s="730"/>
      <c r="OGY288" s="730"/>
      <c r="OGZ288" s="730"/>
      <c r="OHA288" s="730"/>
      <c r="OHB288" s="730"/>
      <c r="OHC288" s="730"/>
      <c r="OHD288" s="730"/>
      <c r="OHE288" s="730"/>
      <c r="OHF288" s="730"/>
      <c r="OHG288" s="730"/>
      <c r="OHH288" s="730"/>
      <c r="OHI288" s="730"/>
      <c r="OHJ288" s="730"/>
      <c r="OHK288" s="730"/>
      <c r="OHL288" s="730"/>
      <c r="OHM288" s="730"/>
      <c r="OHN288" s="730"/>
      <c r="OHO288" s="730"/>
      <c r="OHP288" s="730"/>
      <c r="OHQ288" s="730"/>
      <c r="OHR288" s="730"/>
      <c r="OHS288" s="730"/>
      <c r="OHT288" s="730"/>
      <c r="OHU288" s="730"/>
      <c r="OHV288" s="730"/>
      <c r="OHW288" s="730"/>
      <c r="OHX288" s="730"/>
      <c r="OHY288" s="730"/>
      <c r="OHZ288" s="730"/>
      <c r="OIA288" s="730"/>
      <c r="OIB288" s="730"/>
      <c r="OIC288" s="730"/>
      <c r="OID288" s="730"/>
      <c r="OIE288" s="730"/>
      <c r="OIF288" s="730"/>
      <c r="OIG288" s="730"/>
      <c r="OIH288" s="730"/>
      <c r="OII288" s="730"/>
      <c r="OIJ288" s="730"/>
      <c r="OIK288" s="730"/>
      <c r="OIL288" s="730"/>
      <c r="OIM288" s="730"/>
      <c r="OIN288" s="730"/>
      <c r="OIO288" s="730"/>
      <c r="OIP288" s="730"/>
      <c r="OIQ288" s="730"/>
      <c r="OIR288" s="730"/>
      <c r="OIS288" s="730"/>
      <c r="OIT288" s="730"/>
      <c r="OIU288" s="730"/>
      <c r="OIV288" s="730"/>
      <c r="OIW288" s="730"/>
      <c r="OIX288" s="730"/>
      <c r="OIY288" s="730"/>
      <c r="OIZ288" s="730"/>
      <c r="OJA288" s="730"/>
      <c r="OJB288" s="730"/>
      <c r="OJC288" s="730"/>
      <c r="OJD288" s="730"/>
      <c r="OJE288" s="730"/>
      <c r="OJF288" s="730"/>
      <c r="OJG288" s="730"/>
      <c r="OJH288" s="730"/>
      <c r="OJI288" s="730"/>
      <c r="OJJ288" s="730"/>
      <c r="OJK288" s="730"/>
      <c r="OJL288" s="730"/>
      <c r="OJM288" s="730"/>
      <c r="OJN288" s="730"/>
      <c r="OJO288" s="730"/>
      <c r="OJP288" s="730"/>
      <c r="OJQ288" s="730"/>
      <c r="OJR288" s="730"/>
      <c r="OJS288" s="730"/>
      <c r="OJT288" s="730"/>
      <c r="OJU288" s="730"/>
      <c r="OJV288" s="730"/>
      <c r="OJW288" s="730"/>
      <c r="OJX288" s="730"/>
      <c r="OJY288" s="730"/>
      <c r="OJZ288" s="730"/>
      <c r="OKA288" s="730"/>
      <c r="OKB288" s="730"/>
      <c r="OKC288" s="730"/>
      <c r="OKD288" s="730"/>
      <c r="OKE288" s="730"/>
      <c r="OKF288" s="730"/>
      <c r="OKG288" s="730"/>
      <c r="OKH288" s="730"/>
      <c r="OKI288" s="730"/>
      <c r="OKJ288" s="730"/>
      <c r="OKK288" s="730"/>
      <c r="OKL288" s="730"/>
      <c r="OKM288" s="730"/>
      <c r="OKN288" s="730"/>
      <c r="OKO288" s="730"/>
      <c r="OKP288" s="730"/>
      <c r="OKQ288" s="730"/>
      <c r="OKR288" s="730"/>
      <c r="OKS288" s="730"/>
      <c r="OKT288" s="730"/>
      <c r="OKU288" s="730"/>
      <c r="OKV288" s="730"/>
      <c r="OKW288" s="730"/>
      <c r="OKX288" s="730"/>
      <c r="OKY288" s="730"/>
      <c r="OKZ288" s="730"/>
      <c r="OLA288" s="730"/>
      <c r="OLB288" s="730"/>
      <c r="OLC288" s="730"/>
      <c r="OLD288" s="730"/>
      <c r="OLE288" s="730"/>
      <c r="OLF288" s="730"/>
      <c r="OLG288" s="730"/>
      <c r="OLH288" s="730"/>
      <c r="OLI288" s="730"/>
      <c r="OLJ288" s="730"/>
      <c r="OLK288" s="730"/>
      <c r="OLL288" s="730"/>
      <c r="OLM288" s="730"/>
      <c r="OLN288" s="730"/>
      <c r="OLO288" s="730"/>
      <c r="OLP288" s="730"/>
      <c r="OLQ288" s="730"/>
      <c r="OLR288" s="730"/>
      <c r="OLS288" s="730"/>
      <c r="OLT288" s="730"/>
      <c r="OLU288" s="730"/>
      <c r="OLV288" s="730"/>
      <c r="OLW288" s="730"/>
      <c r="OLX288" s="730"/>
      <c r="OLY288" s="730"/>
      <c r="OLZ288" s="730"/>
      <c r="OMA288" s="730"/>
      <c r="OMB288" s="730"/>
      <c r="OMC288" s="730"/>
      <c r="OMD288" s="730"/>
      <c r="OME288" s="730"/>
      <c r="OMF288" s="730"/>
      <c r="OMG288" s="730"/>
      <c r="OMH288" s="730"/>
      <c r="OMI288" s="730"/>
      <c r="OMJ288" s="730"/>
      <c r="OMK288" s="730"/>
      <c r="OML288" s="730"/>
      <c r="OMM288" s="730"/>
      <c r="OMN288" s="730"/>
      <c r="OMO288" s="730"/>
      <c r="OMP288" s="730"/>
      <c r="OMQ288" s="730"/>
      <c r="OMR288" s="730"/>
      <c r="OMS288" s="730"/>
      <c r="OMT288" s="730"/>
      <c r="OMU288" s="730"/>
      <c r="OMV288" s="730"/>
      <c r="OMW288" s="730"/>
      <c r="OMX288" s="730"/>
      <c r="OMY288" s="730"/>
      <c r="OMZ288" s="730"/>
      <c r="ONA288" s="730"/>
      <c r="ONB288" s="730"/>
      <c r="ONC288" s="730"/>
      <c r="OND288" s="730"/>
      <c r="ONE288" s="730"/>
      <c r="ONF288" s="730"/>
      <c r="ONG288" s="730"/>
      <c r="ONH288" s="730"/>
      <c r="ONI288" s="730"/>
      <c r="ONJ288" s="730"/>
      <c r="ONK288" s="730"/>
      <c r="ONL288" s="730"/>
      <c r="ONM288" s="730"/>
      <c r="ONN288" s="730"/>
      <c r="ONO288" s="730"/>
      <c r="ONP288" s="730"/>
      <c r="ONQ288" s="730"/>
      <c r="ONR288" s="730"/>
      <c r="ONS288" s="730"/>
      <c r="ONT288" s="730"/>
      <c r="ONU288" s="730"/>
      <c r="ONV288" s="730"/>
      <c r="ONW288" s="730"/>
      <c r="ONX288" s="730"/>
      <c r="ONY288" s="730"/>
      <c r="ONZ288" s="730"/>
      <c r="OOA288" s="730"/>
      <c r="OOB288" s="730"/>
      <c r="OOC288" s="730"/>
      <c r="OOD288" s="730"/>
      <c r="OOE288" s="730"/>
      <c r="OOF288" s="730"/>
      <c r="OOG288" s="730"/>
      <c r="OOH288" s="730"/>
      <c r="OOI288" s="730"/>
      <c r="OOJ288" s="730"/>
      <c r="OOK288" s="730"/>
      <c r="OOL288" s="730"/>
      <c r="OOM288" s="730"/>
      <c r="OON288" s="730"/>
      <c r="OOO288" s="730"/>
      <c r="OOP288" s="730"/>
      <c r="OOQ288" s="730"/>
      <c r="OOR288" s="730"/>
      <c r="OOS288" s="730"/>
      <c r="OOT288" s="730"/>
      <c r="OOU288" s="730"/>
      <c r="OOV288" s="730"/>
      <c r="OOW288" s="730"/>
      <c r="OOX288" s="730"/>
      <c r="OOY288" s="730"/>
      <c r="OOZ288" s="730"/>
      <c r="OPA288" s="730"/>
      <c r="OPB288" s="730"/>
      <c r="OPC288" s="730"/>
      <c r="OPD288" s="730"/>
      <c r="OPE288" s="730"/>
      <c r="OPF288" s="730"/>
      <c r="OPG288" s="730"/>
      <c r="OPH288" s="730"/>
      <c r="OPI288" s="730"/>
      <c r="OPJ288" s="730"/>
      <c r="OPK288" s="730"/>
      <c r="OPL288" s="730"/>
      <c r="OPM288" s="730"/>
      <c r="OPN288" s="730"/>
      <c r="OPO288" s="730"/>
      <c r="OPP288" s="730"/>
      <c r="OPQ288" s="730"/>
      <c r="OPR288" s="730"/>
      <c r="OPS288" s="730"/>
      <c r="OPT288" s="730"/>
      <c r="OPU288" s="730"/>
      <c r="OPV288" s="730"/>
      <c r="OPW288" s="730"/>
      <c r="OPX288" s="730"/>
      <c r="OPY288" s="730"/>
      <c r="OPZ288" s="730"/>
      <c r="OQA288" s="730"/>
      <c r="OQB288" s="730"/>
      <c r="OQC288" s="730"/>
      <c r="OQD288" s="730"/>
      <c r="OQE288" s="730"/>
      <c r="OQF288" s="730"/>
      <c r="OQG288" s="730"/>
      <c r="OQH288" s="730"/>
      <c r="OQI288" s="730"/>
      <c r="OQJ288" s="730"/>
      <c r="OQK288" s="730"/>
      <c r="OQL288" s="730"/>
      <c r="OQM288" s="730"/>
      <c r="OQN288" s="730"/>
      <c r="OQO288" s="730"/>
      <c r="OQP288" s="730"/>
      <c r="OQQ288" s="730"/>
      <c r="OQR288" s="730"/>
      <c r="OQS288" s="730"/>
      <c r="OQT288" s="730"/>
      <c r="OQU288" s="730"/>
      <c r="OQV288" s="730"/>
      <c r="OQW288" s="730"/>
      <c r="OQX288" s="730"/>
      <c r="OQY288" s="730"/>
      <c r="OQZ288" s="730"/>
      <c r="ORA288" s="730"/>
      <c r="ORB288" s="730"/>
      <c r="ORC288" s="730"/>
      <c r="ORD288" s="730"/>
      <c r="ORE288" s="730"/>
      <c r="ORF288" s="730"/>
      <c r="ORG288" s="730"/>
      <c r="ORH288" s="730"/>
      <c r="ORI288" s="730"/>
      <c r="ORJ288" s="730"/>
      <c r="ORK288" s="730"/>
      <c r="ORL288" s="730"/>
      <c r="ORM288" s="730"/>
      <c r="ORN288" s="730"/>
      <c r="ORO288" s="730"/>
      <c r="ORP288" s="730"/>
      <c r="ORQ288" s="730"/>
      <c r="ORR288" s="730"/>
      <c r="ORS288" s="730"/>
      <c r="ORT288" s="730"/>
      <c r="ORU288" s="730"/>
      <c r="ORV288" s="730"/>
      <c r="ORW288" s="730"/>
      <c r="ORX288" s="730"/>
      <c r="ORY288" s="730"/>
      <c r="ORZ288" s="730"/>
      <c r="OSA288" s="730"/>
      <c r="OSB288" s="730"/>
      <c r="OSC288" s="730"/>
      <c r="OSD288" s="730"/>
      <c r="OSE288" s="730"/>
      <c r="OSF288" s="730"/>
      <c r="OSG288" s="730"/>
      <c r="OSH288" s="730"/>
      <c r="OSI288" s="730"/>
      <c r="OSJ288" s="730"/>
      <c r="OSK288" s="730"/>
      <c r="OSL288" s="730"/>
      <c r="OSM288" s="730"/>
      <c r="OSN288" s="730"/>
      <c r="OSO288" s="730"/>
      <c r="OSP288" s="730"/>
      <c r="OSQ288" s="730"/>
      <c r="OSR288" s="730"/>
      <c r="OSS288" s="730"/>
      <c r="OST288" s="730"/>
      <c r="OSU288" s="730"/>
      <c r="OSV288" s="730"/>
      <c r="OSW288" s="730"/>
      <c r="OSX288" s="730"/>
      <c r="OSY288" s="730"/>
      <c r="OSZ288" s="730"/>
      <c r="OTA288" s="730"/>
      <c r="OTB288" s="730"/>
      <c r="OTC288" s="730"/>
      <c r="OTD288" s="730"/>
      <c r="OTE288" s="730"/>
      <c r="OTF288" s="730"/>
      <c r="OTG288" s="730"/>
      <c r="OTH288" s="730"/>
      <c r="OTI288" s="730"/>
      <c r="OTJ288" s="730"/>
      <c r="OTK288" s="730"/>
      <c r="OTL288" s="730"/>
      <c r="OTM288" s="730"/>
      <c r="OTN288" s="730"/>
      <c r="OTO288" s="730"/>
      <c r="OTP288" s="730"/>
      <c r="OTQ288" s="730"/>
      <c r="OTR288" s="730"/>
      <c r="OTS288" s="730"/>
      <c r="OTT288" s="730"/>
      <c r="OTU288" s="730"/>
      <c r="OTV288" s="730"/>
      <c r="OTW288" s="730"/>
      <c r="OTX288" s="730"/>
      <c r="OTY288" s="730"/>
      <c r="OTZ288" s="730"/>
      <c r="OUA288" s="730"/>
      <c r="OUB288" s="730"/>
      <c r="OUC288" s="730"/>
      <c r="OUD288" s="730"/>
      <c r="OUE288" s="730"/>
      <c r="OUF288" s="730"/>
      <c r="OUG288" s="730"/>
      <c r="OUH288" s="730"/>
      <c r="OUI288" s="730"/>
      <c r="OUJ288" s="730"/>
      <c r="OUK288" s="730"/>
      <c r="OUL288" s="730"/>
      <c r="OUM288" s="730"/>
      <c r="OUN288" s="730"/>
      <c r="OUO288" s="730"/>
      <c r="OUP288" s="730"/>
      <c r="OUQ288" s="730"/>
      <c r="OUR288" s="730"/>
      <c r="OUS288" s="730"/>
      <c r="OUT288" s="730"/>
      <c r="OUU288" s="730"/>
      <c r="OUV288" s="730"/>
      <c r="OUW288" s="730"/>
      <c r="OUX288" s="730"/>
      <c r="OUY288" s="730"/>
      <c r="OUZ288" s="730"/>
      <c r="OVA288" s="730"/>
      <c r="OVB288" s="730"/>
      <c r="OVC288" s="730"/>
      <c r="OVD288" s="730"/>
      <c r="OVE288" s="730"/>
      <c r="OVF288" s="730"/>
      <c r="OVG288" s="730"/>
      <c r="OVH288" s="730"/>
      <c r="OVI288" s="730"/>
      <c r="OVJ288" s="730"/>
      <c r="OVK288" s="730"/>
      <c r="OVL288" s="730"/>
      <c r="OVM288" s="730"/>
      <c r="OVN288" s="730"/>
      <c r="OVO288" s="730"/>
      <c r="OVP288" s="730"/>
      <c r="OVQ288" s="730"/>
      <c r="OVR288" s="730"/>
      <c r="OVS288" s="730"/>
      <c r="OVT288" s="730"/>
      <c r="OVU288" s="730"/>
      <c r="OVV288" s="730"/>
      <c r="OVW288" s="730"/>
      <c r="OVX288" s="730"/>
      <c r="OVY288" s="730"/>
      <c r="OVZ288" s="730"/>
      <c r="OWA288" s="730"/>
      <c r="OWB288" s="730"/>
      <c r="OWC288" s="730"/>
      <c r="OWD288" s="730"/>
      <c r="OWE288" s="730"/>
      <c r="OWF288" s="730"/>
      <c r="OWG288" s="730"/>
      <c r="OWH288" s="730"/>
      <c r="OWI288" s="730"/>
      <c r="OWJ288" s="730"/>
      <c r="OWK288" s="730"/>
      <c r="OWL288" s="730"/>
      <c r="OWM288" s="730"/>
      <c r="OWN288" s="730"/>
      <c r="OWO288" s="730"/>
      <c r="OWP288" s="730"/>
      <c r="OWQ288" s="730"/>
      <c r="OWR288" s="730"/>
      <c r="OWS288" s="730"/>
      <c r="OWT288" s="730"/>
      <c r="OWU288" s="730"/>
      <c r="OWV288" s="730"/>
      <c r="OWW288" s="730"/>
      <c r="OWX288" s="730"/>
      <c r="OWY288" s="730"/>
      <c r="OWZ288" s="730"/>
      <c r="OXA288" s="730"/>
      <c r="OXB288" s="730"/>
      <c r="OXC288" s="730"/>
      <c r="OXD288" s="730"/>
      <c r="OXE288" s="730"/>
      <c r="OXF288" s="730"/>
      <c r="OXG288" s="730"/>
      <c r="OXH288" s="730"/>
      <c r="OXI288" s="730"/>
      <c r="OXJ288" s="730"/>
      <c r="OXK288" s="730"/>
      <c r="OXL288" s="730"/>
      <c r="OXM288" s="730"/>
      <c r="OXN288" s="730"/>
      <c r="OXO288" s="730"/>
      <c r="OXP288" s="730"/>
      <c r="OXQ288" s="730"/>
      <c r="OXR288" s="730"/>
      <c r="OXS288" s="730"/>
      <c r="OXT288" s="730"/>
      <c r="OXU288" s="730"/>
      <c r="OXV288" s="730"/>
      <c r="OXW288" s="730"/>
      <c r="OXX288" s="730"/>
      <c r="OXY288" s="730"/>
      <c r="OXZ288" s="730"/>
      <c r="OYA288" s="730"/>
      <c r="OYB288" s="730"/>
      <c r="OYC288" s="730"/>
      <c r="OYD288" s="730"/>
      <c r="OYE288" s="730"/>
      <c r="OYF288" s="730"/>
      <c r="OYG288" s="730"/>
      <c r="OYH288" s="730"/>
      <c r="OYI288" s="730"/>
      <c r="OYJ288" s="730"/>
      <c r="OYK288" s="730"/>
      <c r="OYL288" s="730"/>
      <c r="OYM288" s="730"/>
      <c r="OYN288" s="730"/>
      <c r="OYO288" s="730"/>
      <c r="OYP288" s="730"/>
      <c r="OYQ288" s="730"/>
      <c r="OYR288" s="730"/>
      <c r="OYS288" s="730"/>
      <c r="OYT288" s="730"/>
      <c r="OYU288" s="730"/>
      <c r="OYV288" s="730"/>
      <c r="OYW288" s="730"/>
      <c r="OYX288" s="730"/>
      <c r="OYY288" s="730"/>
      <c r="OYZ288" s="730"/>
      <c r="OZA288" s="730"/>
      <c r="OZB288" s="730"/>
      <c r="OZC288" s="730"/>
      <c r="OZD288" s="730"/>
      <c r="OZE288" s="730"/>
      <c r="OZF288" s="730"/>
      <c r="OZG288" s="730"/>
      <c r="OZH288" s="730"/>
      <c r="OZI288" s="730"/>
      <c r="OZJ288" s="730"/>
      <c r="OZK288" s="730"/>
      <c r="OZL288" s="730"/>
      <c r="OZM288" s="730"/>
      <c r="OZN288" s="730"/>
      <c r="OZO288" s="730"/>
      <c r="OZP288" s="730"/>
      <c r="OZQ288" s="730"/>
      <c r="OZR288" s="730"/>
      <c r="OZS288" s="730"/>
      <c r="OZT288" s="730"/>
      <c r="OZU288" s="730"/>
      <c r="OZV288" s="730"/>
      <c r="OZW288" s="730"/>
      <c r="OZX288" s="730"/>
      <c r="OZY288" s="730"/>
      <c r="OZZ288" s="730"/>
      <c r="PAA288" s="730"/>
      <c r="PAB288" s="730"/>
      <c r="PAC288" s="730"/>
      <c r="PAD288" s="730"/>
      <c r="PAE288" s="730"/>
      <c r="PAF288" s="730"/>
      <c r="PAG288" s="730"/>
      <c r="PAH288" s="730"/>
      <c r="PAI288" s="730"/>
      <c r="PAJ288" s="730"/>
      <c r="PAK288" s="730"/>
      <c r="PAL288" s="730"/>
      <c r="PAM288" s="730"/>
      <c r="PAN288" s="730"/>
      <c r="PAO288" s="730"/>
      <c r="PAP288" s="730"/>
      <c r="PAQ288" s="730"/>
      <c r="PAR288" s="730"/>
      <c r="PAS288" s="730"/>
      <c r="PAT288" s="730"/>
      <c r="PAU288" s="730"/>
      <c r="PAV288" s="730"/>
      <c r="PAW288" s="730"/>
      <c r="PAX288" s="730"/>
      <c r="PAY288" s="730"/>
      <c r="PAZ288" s="730"/>
      <c r="PBA288" s="730"/>
      <c r="PBB288" s="730"/>
      <c r="PBC288" s="730"/>
      <c r="PBD288" s="730"/>
      <c r="PBE288" s="730"/>
      <c r="PBF288" s="730"/>
      <c r="PBG288" s="730"/>
      <c r="PBH288" s="730"/>
      <c r="PBI288" s="730"/>
      <c r="PBJ288" s="730"/>
      <c r="PBK288" s="730"/>
      <c r="PBL288" s="730"/>
      <c r="PBM288" s="730"/>
      <c r="PBN288" s="730"/>
      <c r="PBO288" s="730"/>
      <c r="PBP288" s="730"/>
      <c r="PBQ288" s="730"/>
      <c r="PBR288" s="730"/>
      <c r="PBS288" s="730"/>
      <c r="PBT288" s="730"/>
      <c r="PBU288" s="730"/>
      <c r="PBV288" s="730"/>
      <c r="PBW288" s="730"/>
      <c r="PBX288" s="730"/>
      <c r="PBY288" s="730"/>
      <c r="PBZ288" s="730"/>
      <c r="PCA288" s="730"/>
      <c r="PCB288" s="730"/>
      <c r="PCC288" s="730"/>
      <c r="PCD288" s="730"/>
      <c r="PCE288" s="730"/>
      <c r="PCF288" s="730"/>
      <c r="PCG288" s="730"/>
      <c r="PCH288" s="730"/>
      <c r="PCI288" s="730"/>
      <c r="PCJ288" s="730"/>
      <c r="PCK288" s="730"/>
      <c r="PCL288" s="730"/>
      <c r="PCM288" s="730"/>
      <c r="PCN288" s="730"/>
      <c r="PCO288" s="730"/>
      <c r="PCP288" s="730"/>
      <c r="PCQ288" s="730"/>
      <c r="PCR288" s="730"/>
      <c r="PCS288" s="730"/>
      <c r="PCT288" s="730"/>
      <c r="PCU288" s="730"/>
      <c r="PCV288" s="730"/>
      <c r="PCW288" s="730"/>
      <c r="PCX288" s="730"/>
      <c r="PCY288" s="730"/>
      <c r="PCZ288" s="730"/>
      <c r="PDA288" s="730"/>
      <c r="PDB288" s="730"/>
      <c r="PDC288" s="730"/>
      <c r="PDD288" s="730"/>
      <c r="PDE288" s="730"/>
      <c r="PDF288" s="730"/>
      <c r="PDG288" s="730"/>
      <c r="PDH288" s="730"/>
      <c r="PDI288" s="730"/>
      <c r="PDJ288" s="730"/>
      <c r="PDK288" s="730"/>
      <c r="PDL288" s="730"/>
      <c r="PDM288" s="730"/>
      <c r="PDN288" s="730"/>
      <c r="PDO288" s="730"/>
      <c r="PDP288" s="730"/>
      <c r="PDQ288" s="730"/>
      <c r="PDR288" s="730"/>
      <c r="PDS288" s="730"/>
      <c r="PDT288" s="730"/>
      <c r="PDU288" s="730"/>
      <c r="PDV288" s="730"/>
      <c r="PDW288" s="730"/>
      <c r="PDX288" s="730"/>
      <c r="PDY288" s="730"/>
      <c r="PDZ288" s="730"/>
      <c r="PEA288" s="730"/>
      <c r="PEB288" s="730"/>
      <c r="PEC288" s="730"/>
      <c r="PED288" s="730"/>
      <c r="PEE288" s="730"/>
      <c r="PEF288" s="730"/>
      <c r="PEG288" s="730"/>
      <c r="PEH288" s="730"/>
      <c r="PEI288" s="730"/>
      <c r="PEJ288" s="730"/>
      <c r="PEK288" s="730"/>
      <c r="PEL288" s="730"/>
      <c r="PEM288" s="730"/>
      <c r="PEN288" s="730"/>
      <c r="PEO288" s="730"/>
      <c r="PEP288" s="730"/>
      <c r="PEQ288" s="730"/>
      <c r="PER288" s="730"/>
      <c r="PES288" s="730"/>
      <c r="PET288" s="730"/>
      <c r="PEU288" s="730"/>
      <c r="PEV288" s="730"/>
      <c r="PEW288" s="730"/>
      <c r="PEX288" s="730"/>
      <c r="PEY288" s="730"/>
      <c r="PEZ288" s="730"/>
      <c r="PFA288" s="730"/>
      <c r="PFB288" s="730"/>
      <c r="PFC288" s="730"/>
      <c r="PFD288" s="730"/>
      <c r="PFE288" s="730"/>
      <c r="PFF288" s="730"/>
      <c r="PFG288" s="730"/>
      <c r="PFH288" s="730"/>
      <c r="PFI288" s="730"/>
      <c r="PFJ288" s="730"/>
      <c r="PFK288" s="730"/>
      <c r="PFL288" s="730"/>
      <c r="PFM288" s="730"/>
      <c r="PFN288" s="730"/>
      <c r="PFO288" s="730"/>
      <c r="PFP288" s="730"/>
      <c r="PFQ288" s="730"/>
      <c r="PFR288" s="730"/>
      <c r="PFS288" s="730"/>
      <c r="PFT288" s="730"/>
      <c r="PFU288" s="730"/>
      <c r="PFV288" s="730"/>
      <c r="PFW288" s="730"/>
      <c r="PFX288" s="730"/>
      <c r="PFY288" s="730"/>
      <c r="PFZ288" s="730"/>
      <c r="PGA288" s="730"/>
      <c r="PGB288" s="730"/>
      <c r="PGC288" s="730"/>
      <c r="PGD288" s="730"/>
      <c r="PGE288" s="730"/>
      <c r="PGF288" s="730"/>
      <c r="PGG288" s="730"/>
      <c r="PGH288" s="730"/>
      <c r="PGI288" s="730"/>
      <c r="PGJ288" s="730"/>
      <c r="PGK288" s="730"/>
      <c r="PGL288" s="730"/>
      <c r="PGM288" s="730"/>
      <c r="PGN288" s="730"/>
      <c r="PGO288" s="730"/>
      <c r="PGP288" s="730"/>
      <c r="PGQ288" s="730"/>
      <c r="PGR288" s="730"/>
      <c r="PGS288" s="730"/>
      <c r="PGT288" s="730"/>
      <c r="PGU288" s="730"/>
      <c r="PGV288" s="730"/>
      <c r="PGW288" s="730"/>
      <c r="PGX288" s="730"/>
      <c r="PGY288" s="730"/>
      <c r="PGZ288" s="730"/>
      <c r="PHA288" s="730"/>
      <c r="PHB288" s="730"/>
      <c r="PHC288" s="730"/>
      <c r="PHD288" s="730"/>
      <c r="PHE288" s="730"/>
      <c r="PHF288" s="730"/>
      <c r="PHG288" s="730"/>
      <c r="PHH288" s="730"/>
      <c r="PHI288" s="730"/>
      <c r="PHJ288" s="730"/>
      <c r="PHK288" s="730"/>
      <c r="PHL288" s="730"/>
      <c r="PHM288" s="730"/>
      <c r="PHN288" s="730"/>
      <c r="PHO288" s="730"/>
      <c r="PHP288" s="730"/>
      <c r="PHQ288" s="730"/>
      <c r="PHR288" s="730"/>
      <c r="PHS288" s="730"/>
      <c r="PHT288" s="730"/>
      <c r="PHU288" s="730"/>
      <c r="PHV288" s="730"/>
      <c r="PHW288" s="730"/>
      <c r="PHX288" s="730"/>
      <c r="PHY288" s="730"/>
      <c r="PHZ288" s="730"/>
      <c r="PIA288" s="730"/>
      <c r="PIB288" s="730"/>
      <c r="PIC288" s="730"/>
      <c r="PID288" s="730"/>
      <c r="PIE288" s="730"/>
      <c r="PIF288" s="730"/>
      <c r="PIG288" s="730"/>
      <c r="PIH288" s="730"/>
      <c r="PII288" s="730"/>
      <c r="PIJ288" s="730"/>
      <c r="PIK288" s="730"/>
      <c r="PIL288" s="730"/>
      <c r="PIM288" s="730"/>
      <c r="PIN288" s="730"/>
      <c r="PIO288" s="730"/>
      <c r="PIP288" s="730"/>
      <c r="PIQ288" s="730"/>
      <c r="PIR288" s="730"/>
      <c r="PIS288" s="730"/>
      <c r="PIT288" s="730"/>
      <c r="PIU288" s="730"/>
      <c r="PIV288" s="730"/>
      <c r="PIW288" s="730"/>
      <c r="PIX288" s="730"/>
      <c r="PIY288" s="730"/>
      <c r="PIZ288" s="730"/>
      <c r="PJA288" s="730"/>
      <c r="PJB288" s="730"/>
      <c r="PJC288" s="730"/>
      <c r="PJD288" s="730"/>
      <c r="PJE288" s="730"/>
      <c r="PJF288" s="730"/>
      <c r="PJG288" s="730"/>
      <c r="PJH288" s="730"/>
      <c r="PJI288" s="730"/>
      <c r="PJJ288" s="730"/>
      <c r="PJK288" s="730"/>
      <c r="PJL288" s="730"/>
      <c r="PJM288" s="730"/>
      <c r="PJN288" s="730"/>
      <c r="PJO288" s="730"/>
      <c r="PJP288" s="730"/>
      <c r="PJQ288" s="730"/>
      <c r="PJR288" s="730"/>
      <c r="PJS288" s="730"/>
      <c r="PJT288" s="730"/>
      <c r="PJU288" s="730"/>
      <c r="PJV288" s="730"/>
      <c r="PJW288" s="730"/>
      <c r="PJX288" s="730"/>
      <c r="PJY288" s="730"/>
      <c r="PJZ288" s="730"/>
      <c r="PKA288" s="730"/>
      <c r="PKB288" s="730"/>
      <c r="PKC288" s="730"/>
      <c r="PKD288" s="730"/>
      <c r="PKE288" s="730"/>
      <c r="PKF288" s="730"/>
      <c r="PKG288" s="730"/>
      <c r="PKH288" s="730"/>
      <c r="PKI288" s="730"/>
      <c r="PKJ288" s="730"/>
      <c r="PKK288" s="730"/>
      <c r="PKL288" s="730"/>
      <c r="PKM288" s="730"/>
      <c r="PKN288" s="730"/>
      <c r="PKO288" s="730"/>
      <c r="PKP288" s="730"/>
      <c r="PKQ288" s="730"/>
      <c r="PKR288" s="730"/>
      <c r="PKS288" s="730"/>
      <c r="PKT288" s="730"/>
      <c r="PKU288" s="730"/>
      <c r="PKV288" s="730"/>
      <c r="PKW288" s="730"/>
      <c r="PKX288" s="730"/>
      <c r="PKY288" s="730"/>
      <c r="PKZ288" s="730"/>
      <c r="PLA288" s="730"/>
      <c r="PLB288" s="730"/>
      <c r="PLC288" s="730"/>
      <c r="PLD288" s="730"/>
      <c r="PLE288" s="730"/>
      <c r="PLF288" s="730"/>
      <c r="PLG288" s="730"/>
      <c r="PLH288" s="730"/>
      <c r="PLI288" s="730"/>
      <c r="PLJ288" s="730"/>
      <c r="PLK288" s="730"/>
      <c r="PLL288" s="730"/>
      <c r="PLM288" s="730"/>
      <c r="PLN288" s="730"/>
      <c r="PLO288" s="730"/>
      <c r="PLP288" s="730"/>
      <c r="PLQ288" s="730"/>
      <c r="PLR288" s="730"/>
      <c r="PLS288" s="730"/>
      <c r="PLT288" s="730"/>
      <c r="PLU288" s="730"/>
      <c r="PLV288" s="730"/>
      <c r="PLW288" s="730"/>
      <c r="PLX288" s="730"/>
      <c r="PLY288" s="730"/>
      <c r="PLZ288" s="730"/>
      <c r="PMA288" s="730"/>
      <c r="PMB288" s="730"/>
      <c r="PMC288" s="730"/>
      <c r="PMD288" s="730"/>
      <c r="PME288" s="730"/>
      <c r="PMF288" s="730"/>
      <c r="PMG288" s="730"/>
      <c r="PMH288" s="730"/>
      <c r="PMI288" s="730"/>
      <c r="PMJ288" s="730"/>
      <c r="PMK288" s="730"/>
      <c r="PML288" s="730"/>
      <c r="PMM288" s="730"/>
      <c r="PMN288" s="730"/>
      <c r="PMO288" s="730"/>
      <c r="PMP288" s="730"/>
      <c r="PMQ288" s="730"/>
      <c r="PMR288" s="730"/>
      <c r="PMS288" s="730"/>
      <c r="PMT288" s="730"/>
      <c r="PMU288" s="730"/>
      <c r="PMV288" s="730"/>
      <c r="PMW288" s="730"/>
      <c r="PMX288" s="730"/>
      <c r="PMY288" s="730"/>
      <c r="PMZ288" s="730"/>
      <c r="PNA288" s="730"/>
      <c r="PNB288" s="730"/>
      <c r="PNC288" s="730"/>
      <c r="PND288" s="730"/>
      <c r="PNE288" s="730"/>
      <c r="PNF288" s="730"/>
      <c r="PNG288" s="730"/>
      <c r="PNH288" s="730"/>
      <c r="PNI288" s="730"/>
      <c r="PNJ288" s="730"/>
      <c r="PNK288" s="730"/>
      <c r="PNL288" s="730"/>
      <c r="PNM288" s="730"/>
      <c r="PNN288" s="730"/>
      <c r="PNO288" s="730"/>
      <c r="PNP288" s="730"/>
      <c r="PNQ288" s="730"/>
      <c r="PNR288" s="730"/>
      <c r="PNS288" s="730"/>
      <c r="PNT288" s="730"/>
      <c r="PNU288" s="730"/>
      <c r="PNV288" s="730"/>
      <c r="PNW288" s="730"/>
      <c r="PNX288" s="730"/>
      <c r="PNY288" s="730"/>
      <c r="PNZ288" s="730"/>
      <c r="POA288" s="730"/>
      <c r="POB288" s="730"/>
      <c r="POC288" s="730"/>
      <c r="POD288" s="730"/>
      <c r="POE288" s="730"/>
      <c r="POF288" s="730"/>
      <c r="POG288" s="730"/>
      <c r="POH288" s="730"/>
      <c r="POI288" s="730"/>
      <c r="POJ288" s="730"/>
      <c r="POK288" s="730"/>
      <c r="POL288" s="730"/>
      <c r="POM288" s="730"/>
      <c r="PON288" s="730"/>
      <c r="POO288" s="730"/>
      <c r="POP288" s="730"/>
      <c r="POQ288" s="730"/>
      <c r="POR288" s="730"/>
      <c r="POS288" s="730"/>
      <c r="POT288" s="730"/>
      <c r="POU288" s="730"/>
      <c r="POV288" s="730"/>
      <c r="POW288" s="730"/>
      <c r="POX288" s="730"/>
      <c r="POY288" s="730"/>
      <c r="POZ288" s="730"/>
      <c r="PPA288" s="730"/>
      <c r="PPB288" s="730"/>
      <c r="PPC288" s="730"/>
      <c r="PPD288" s="730"/>
      <c r="PPE288" s="730"/>
      <c r="PPF288" s="730"/>
      <c r="PPG288" s="730"/>
      <c r="PPH288" s="730"/>
      <c r="PPI288" s="730"/>
      <c r="PPJ288" s="730"/>
      <c r="PPK288" s="730"/>
      <c r="PPL288" s="730"/>
      <c r="PPM288" s="730"/>
      <c r="PPN288" s="730"/>
      <c r="PPO288" s="730"/>
      <c r="PPP288" s="730"/>
      <c r="PPQ288" s="730"/>
      <c r="PPR288" s="730"/>
      <c r="PPS288" s="730"/>
      <c r="PPT288" s="730"/>
      <c r="PPU288" s="730"/>
      <c r="PPV288" s="730"/>
      <c r="PPW288" s="730"/>
      <c r="PPX288" s="730"/>
      <c r="PPY288" s="730"/>
      <c r="PPZ288" s="730"/>
      <c r="PQA288" s="730"/>
      <c r="PQB288" s="730"/>
      <c r="PQC288" s="730"/>
      <c r="PQD288" s="730"/>
      <c r="PQE288" s="730"/>
      <c r="PQF288" s="730"/>
      <c r="PQG288" s="730"/>
      <c r="PQH288" s="730"/>
      <c r="PQI288" s="730"/>
      <c r="PQJ288" s="730"/>
      <c r="PQK288" s="730"/>
      <c r="PQL288" s="730"/>
      <c r="PQM288" s="730"/>
      <c r="PQN288" s="730"/>
      <c r="PQO288" s="730"/>
      <c r="PQP288" s="730"/>
      <c r="PQQ288" s="730"/>
      <c r="PQR288" s="730"/>
      <c r="PQS288" s="730"/>
      <c r="PQT288" s="730"/>
      <c r="PQU288" s="730"/>
      <c r="PQV288" s="730"/>
      <c r="PQW288" s="730"/>
      <c r="PQX288" s="730"/>
      <c r="PQY288" s="730"/>
      <c r="PQZ288" s="730"/>
      <c r="PRA288" s="730"/>
      <c r="PRB288" s="730"/>
      <c r="PRC288" s="730"/>
      <c r="PRD288" s="730"/>
      <c r="PRE288" s="730"/>
      <c r="PRF288" s="730"/>
      <c r="PRG288" s="730"/>
      <c r="PRH288" s="730"/>
      <c r="PRI288" s="730"/>
      <c r="PRJ288" s="730"/>
      <c r="PRK288" s="730"/>
      <c r="PRL288" s="730"/>
      <c r="PRM288" s="730"/>
      <c r="PRN288" s="730"/>
      <c r="PRO288" s="730"/>
      <c r="PRP288" s="730"/>
      <c r="PRQ288" s="730"/>
      <c r="PRR288" s="730"/>
      <c r="PRS288" s="730"/>
      <c r="PRT288" s="730"/>
      <c r="PRU288" s="730"/>
      <c r="PRV288" s="730"/>
      <c r="PRW288" s="730"/>
      <c r="PRX288" s="730"/>
      <c r="PRY288" s="730"/>
      <c r="PRZ288" s="730"/>
      <c r="PSA288" s="730"/>
      <c r="PSB288" s="730"/>
      <c r="PSC288" s="730"/>
      <c r="PSD288" s="730"/>
      <c r="PSE288" s="730"/>
      <c r="PSF288" s="730"/>
      <c r="PSG288" s="730"/>
      <c r="PSH288" s="730"/>
      <c r="PSI288" s="730"/>
      <c r="PSJ288" s="730"/>
      <c r="PSK288" s="730"/>
      <c r="PSL288" s="730"/>
      <c r="PSM288" s="730"/>
      <c r="PSN288" s="730"/>
      <c r="PSO288" s="730"/>
      <c r="PSP288" s="730"/>
      <c r="PSQ288" s="730"/>
      <c r="PSR288" s="730"/>
      <c r="PSS288" s="730"/>
      <c r="PST288" s="730"/>
      <c r="PSU288" s="730"/>
      <c r="PSV288" s="730"/>
      <c r="PSW288" s="730"/>
      <c r="PSX288" s="730"/>
      <c r="PSY288" s="730"/>
      <c r="PSZ288" s="730"/>
      <c r="PTA288" s="730"/>
      <c r="PTB288" s="730"/>
      <c r="PTC288" s="730"/>
      <c r="PTD288" s="730"/>
      <c r="PTE288" s="730"/>
      <c r="PTF288" s="730"/>
      <c r="PTG288" s="730"/>
      <c r="PTH288" s="730"/>
      <c r="PTI288" s="730"/>
      <c r="PTJ288" s="730"/>
      <c r="PTK288" s="730"/>
      <c r="PTL288" s="730"/>
      <c r="PTM288" s="730"/>
      <c r="PTN288" s="730"/>
      <c r="PTO288" s="730"/>
      <c r="PTP288" s="730"/>
      <c r="PTQ288" s="730"/>
      <c r="PTR288" s="730"/>
      <c r="PTS288" s="730"/>
      <c r="PTT288" s="730"/>
      <c r="PTU288" s="730"/>
      <c r="PTV288" s="730"/>
      <c r="PTW288" s="730"/>
      <c r="PTX288" s="730"/>
      <c r="PTY288" s="730"/>
      <c r="PTZ288" s="730"/>
      <c r="PUA288" s="730"/>
      <c r="PUB288" s="730"/>
      <c r="PUC288" s="730"/>
      <c r="PUD288" s="730"/>
      <c r="PUE288" s="730"/>
      <c r="PUF288" s="730"/>
      <c r="PUG288" s="730"/>
      <c r="PUH288" s="730"/>
      <c r="PUI288" s="730"/>
      <c r="PUJ288" s="730"/>
      <c r="PUK288" s="730"/>
      <c r="PUL288" s="730"/>
      <c r="PUM288" s="730"/>
      <c r="PUN288" s="730"/>
      <c r="PUO288" s="730"/>
      <c r="PUP288" s="730"/>
      <c r="PUQ288" s="730"/>
      <c r="PUR288" s="730"/>
      <c r="PUS288" s="730"/>
      <c r="PUT288" s="730"/>
      <c r="PUU288" s="730"/>
      <c r="PUV288" s="730"/>
      <c r="PUW288" s="730"/>
      <c r="PUX288" s="730"/>
      <c r="PUY288" s="730"/>
      <c r="PUZ288" s="730"/>
      <c r="PVA288" s="730"/>
      <c r="PVB288" s="730"/>
      <c r="PVC288" s="730"/>
      <c r="PVD288" s="730"/>
      <c r="PVE288" s="730"/>
      <c r="PVF288" s="730"/>
      <c r="PVG288" s="730"/>
      <c r="PVH288" s="730"/>
      <c r="PVI288" s="730"/>
      <c r="PVJ288" s="730"/>
      <c r="PVK288" s="730"/>
      <c r="PVL288" s="730"/>
      <c r="PVM288" s="730"/>
      <c r="PVN288" s="730"/>
      <c r="PVO288" s="730"/>
      <c r="PVP288" s="730"/>
      <c r="PVQ288" s="730"/>
      <c r="PVR288" s="730"/>
      <c r="PVS288" s="730"/>
      <c r="PVT288" s="730"/>
      <c r="PVU288" s="730"/>
      <c r="PVV288" s="730"/>
      <c r="PVW288" s="730"/>
      <c r="PVX288" s="730"/>
      <c r="PVY288" s="730"/>
      <c r="PVZ288" s="730"/>
      <c r="PWA288" s="730"/>
      <c r="PWB288" s="730"/>
      <c r="PWC288" s="730"/>
      <c r="PWD288" s="730"/>
      <c r="PWE288" s="730"/>
      <c r="PWF288" s="730"/>
      <c r="PWG288" s="730"/>
      <c r="PWH288" s="730"/>
      <c r="PWI288" s="730"/>
      <c r="PWJ288" s="730"/>
      <c r="PWK288" s="730"/>
      <c r="PWL288" s="730"/>
      <c r="PWM288" s="730"/>
      <c r="PWN288" s="730"/>
      <c r="PWO288" s="730"/>
      <c r="PWP288" s="730"/>
      <c r="PWQ288" s="730"/>
      <c r="PWR288" s="730"/>
      <c r="PWS288" s="730"/>
      <c r="PWT288" s="730"/>
      <c r="PWU288" s="730"/>
      <c r="PWV288" s="730"/>
      <c r="PWW288" s="730"/>
      <c r="PWX288" s="730"/>
      <c r="PWY288" s="730"/>
      <c r="PWZ288" s="730"/>
      <c r="PXA288" s="730"/>
      <c r="PXB288" s="730"/>
      <c r="PXC288" s="730"/>
      <c r="PXD288" s="730"/>
      <c r="PXE288" s="730"/>
      <c r="PXF288" s="730"/>
      <c r="PXG288" s="730"/>
      <c r="PXH288" s="730"/>
      <c r="PXI288" s="730"/>
      <c r="PXJ288" s="730"/>
      <c r="PXK288" s="730"/>
      <c r="PXL288" s="730"/>
      <c r="PXM288" s="730"/>
      <c r="PXN288" s="730"/>
      <c r="PXO288" s="730"/>
      <c r="PXP288" s="730"/>
      <c r="PXQ288" s="730"/>
      <c r="PXR288" s="730"/>
      <c r="PXS288" s="730"/>
      <c r="PXT288" s="730"/>
      <c r="PXU288" s="730"/>
      <c r="PXV288" s="730"/>
      <c r="PXW288" s="730"/>
      <c r="PXX288" s="730"/>
      <c r="PXY288" s="730"/>
      <c r="PXZ288" s="730"/>
      <c r="PYA288" s="730"/>
      <c r="PYB288" s="730"/>
      <c r="PYC288" s="730"/>
      <c r="PYD288" s="730"/>
      <c r="PYE288" s="730"/>
      <c r="PYF288" s="730"/>
      <c r="PYG288" s="730"/>
      <c r="PYH288" s="730"/>
      <c r="PYI288" s="730"/>
      <c r="PYJ288" s="730"/>
      <c r="PYK288" s="730"/>
      <c r="PYL288" s="730"/>
      <c r="PYM288" s="730"/>
      <c r="PYN288" s="730"/>
      <c r="PYO288" s="730"/>
      <c r="PYP288" s="730"/>
      <c r="PYQ288" s="730"/>
      <c r="PYR288" s="730"/>
      <c r="PYS288" s="730"/>
      <c r="PYT288" s="730"/>
      <c r="PYU288" s="730"/>
      <c r="PYV288" s="730"/>
      <c r="PYW288" s="730"/>
      <c r="PYX288" s="730"/>
      <c r="PYY288" s="730"/>
      <c r="PYZ288" s="730"/>
      <c r="PZA288" s="730"/>
      <c r="PZB288" s="730"/>
      <c r="PZC288" s="730"/>
      <c r="PZD288" s="730"/>
      <c r="PZE288" s="730"/>
      <c r="PZF288" s="730"/>
      <c r="PZG288" s="730"/>
      <c r="PZH288" s="730"/>
      <c r="PZI288" s="730"/>
      <c r="PZJ288" s="730"/>
      <c r="PZK288" s="730"/>
      <c r="PZL288" s="730"/>
      <c r="PZM288" s="730"/>
      <c r="PZN288" s="730"/>
      <c r="PZO288" s="730"/>
      <c r="PZP288" s="730"/>
      <c r="PZQ288" s="730"/>
      <c r="PZR288" s="730"/>
      <c r="PZS288" s="730"/>
      <c r="PZT288" s="730"/>
      <c r="PZU288" s="730"/>
      <c r="PZV288" s="730"/>
      <c r="PZW288" s="730"/>
      <c r="PZX288" s="730"/>
      <c r="PZY288" s="730"/>
      <c r="PZZ288" s="730"/>
      <c r="QAA288" s="730"/>
      <c r="QAB288" s="730"/>
      <c r="QAC288" s="730"/>
      <c r="QAD288" s="730"/>
      <c r="QAE288" s="730"/>
      <c r="QAF288" s="730"/>
      <c r="QAG288" s="730"/>
      <c r="QAH288" s="730"/>
      <c r="QAI288" s="730"/>
      <c r="QAJ288" s="730"/>
      <c r="QAK288" s="730"/>
      <c r="QAL288" s="730"/>
      <c r="QAM288" s="730"/>
      <c r="QAN288" s="730"/>
      <c r="QAO288" s="730"/>
      <c r="QAP288" s="730"/>
      <c r="QAQ288" s="730"/>
      <c r="QAR288" s="730"/>
      <c r="QAS288" s="730"/>
      <c r="QAT288" s="730"/>
      <c r="QAU288" s="730"/>
      <c r="QAV288" s="730"/>
      <c r="QAW288" s="730"/>
      <c r="QAX288" s="730"/>
      <c r="QAY288" s="730"/>
      <c r="QAZ288" s="730"/>
      <c r="QBA288" s="730"/>
      <c r="QBB288" s="730"/>
      <c r="QBC288" s="730"/>
      <c r="QBD288" s="730"/>
      <c r="QBE288" s="730"/>
      <c r="QBF288" s="730"/>
      <c r="QBG288" s="730"/>
      <c r="QBH288" s="730"/>
      <c r="QBI288" s="730"/>
      <c r="QBJ288" s="730"/>
      <c r="QBK288" s="730"/>
      <c r="QBL288" s="730"/>
      <c r="QBM288" s="730"/>
      <c r="QBN288" s="730"/>
      <c r="QBO288" s="730"/>
      <c r="QBP288" s="730"/>
      <c r="QBQ288" s="730"/>
      <c r="QBR288" s="730"/>
      <c r="QBS288" s="730"/>
      <c r="QBT288" s="730"/>
      <c r="QBU288" s="730"/>
      <c r="QBV288" s="730"/>
      <c r="QBW288" s="730"/>
      <c r="QBX288" s="730"/>
      <c r="QBY288" s="730"/>
      <c r="QBZ288" s="730"/>
      <c r="QCA288" s="730"/>
      <c r="QCB288" s="730"/>
      <c r="QCC288" s="730"/>
      <c r="QCD288" s="730"/>
      <c r="QCE288" s="730"/>
      <c r="QCF288" s="730"/>
      <c r="QCG288" s="730"/>
      <c r="QCH288" s="730"/>
      <c r="QCI288" s="730"/>
      <c r="QCJ288" s="730"/>
      <c r="QCK288" s="730"/>
      <c r="QCL288" s="730"/>
      <c r="QCM288" s="730"/>
      <c r="QCN288" s="730"/>
      <c r="QCO288" s="730"/>
      <c r="QCP288" s="730"/>
      <c r="QCQ288" s="730"/>
      <c r="QCR288" s="730"/>
      <c r="QCS288" s="730"/>
      <c r="QCT288" s="730"/>
      <c r="QCU288" s="730"/>
      <c r="QCV288" s="730"/>
      <c r="QCW288" s="730"/>
      <c r="QCX288" s="730"/>
      <c r="QCY288" s="730"/>
      <c r="QCZ288" s="730"/>
      <c r="QDA288" s="730"/>
      <c r="QDB288" s="730"/>
      <c r="QDC288" s="730"/>
      <c r="QDD288" s="730"/>
      <c r="QDE288" s="730"/>
      <c r="QDF288" s="730"/>
      <c r="QDG288" s="730"/>
      <c r="QDH288" s="730"/>
      <c r="QDI288" s="730"/>
      <c r="QDJ288" s="730"/>
      <c r="QDK288" s="730"/>
      <c r="QDL288" s="730"/>
      <c r="QDM288" s="730"/>
      <c r="QDN288" s="730"/>
      <c r="QDO288" s="730"/>
      <c r="QDP288" s="730"/>
      <c r="QDQ288" s="730"/>
      <c r="QDR288" s="730"/>
      <c r="QDS288" s="730"/>
      <c r="QDT288" s="730"/>
      <c r="QDU288" s="730"/>
      <c r="QDV288" s="730"/>
      <c r="QDW288" s="730"/>
      <c r="QDX288" s="730"/>
      <c r="QDY288" s="730"/>
      <c r="QDZ288" s="730"/>
      <c r="QEA288" s="730"/>
      <c r="QEB288" s="730"/>
      <c r="QEC288" s="730"/>
      <c r="QED288" s="730"/>
      <c r="QEE288" s="730"/>
      <c r="QEF288" s="730"/>
      <c r="QEG288" s="730"/>
      <c r="QEH288" s="730"/>
      <c r="QEI288" s="730"/>
      <c r="QEJ288" s="730"/>
      <c r="QEK288" s="730"/>
      <c r="QEL288" s="730"/>
      <c r="QEM288" s="730"/>
      <c r="QEN288" s="730"/>
      <c r="QEO288" s="730"/>
      <c r="QEP288" s="730"/>
      <c r="QEQ288" s="730"/>
      <c r="QER288" s="730"/>
      <c r="QES288" s="730"/>
      <c r="QET288" s="730"/>
      <c r="QEU288" s="730"/>
      <c r="QEV288" s="730"/>
      <c r="QEW288" s="730"/>
      <c r="QEX288" s="730"/>
      <c r="QEY288" s="730"/>
      <c r="QEZ288" s="730"/>
      <c r="QFA288" s="730"/>
      <c r="QFB288" s="730"/>
      <c r="QFC288" s="730"/>
      <c r="QFD288" s="730"/>
      <c r="QFE288" s="730"/>
      <c r="QFF288" s="730"/>
      <c r="QFG288" s="730"/>
      <c r="QFH288" s="730"/>
      <c r="QFI288" s="730"/>
      <c r="QFJ288" s="730"/>
      <c r="QFK288" s="730"/>
      <c r="QFL288" s="730"/>
      <c r="QFM288" s="730"/>
      <c r="QFN288" s="730"/>
      <c r="QFO288" s="730"/>
      <c r="QFP288" s="730"/>
      <c r="QFQ288" s="730"/>
      <c r="QFR288" s="730"/>
      <c r="QFS288" s="730"/>
      <c r="QFT288" s="730"/>
      <c r="QFU288" s="730"/>
      <c r="QFV288" s="730"/>
      <c r="QFW288" s="730"/>
      <c r="QFX288" s="730"/>
      <c r="QFY288" s="730"/>
      <c r="QFZ288" s="730"/>
      <c r="QGA288" s="730"/>
      <c r="QGB288" s="730"/>
      <c r="QGC288" s="730"/>
      <c r="QGD288" s="730"/>
      <c r="QGE288" s="730"/>
      <c r="QGF288" s="730"/>
      <c r="QGG288" s="730"/>
      <c r="QGH288" s="730"/>
      <c r="QGI288" s="730"/>
      <c r="QGJ288" s="730"/>
      <c r="QGK288" s="730"/>
      <c r="QGL288" s="730"/>
      <c r="QGM288" s="730"/>
      <c r="QGN288" s="730"/>
      <c r="QGO288" s="730"/>
      <c r="QGP288" s="730"/>
      <c r="QGQ288" s="730"/>
      <c r="QGR288" s="730"/>
      <c r="QGS288" s="730"/>
      <c r="QGT288" s="730"/>
      <c r="QGU288" s="730"/>
      <c r="QGV288" s="730"/>
      <c r="QGW288" s="730"/>
      <c r="QGX288" s="730"/>
      <c r="QGY288" s="730"/>
      <c r="QGZ288" s="730"/>
      <c r="QHA288" s="730"/>
      <c r="QHB288" s="730"/>
      <c r="QHC288" s="730"/>
      <c r="QHD288" s="730"/>
      <c r="QHE288" s="730"/>
      <c r="QHF288" s="730"/>
      <c r="QHG288" s="730"/>
      <c r="QHH288" s="730"/>
      <c r="QHI288" s="730"/>
      <c r="QHJ288" s="730"/>
      <c r="QHK288" s="730"/>
      <c r="QHL288" s="730"/>
      <c r="QHM288" s="730"/>
      <c r="QHN288" s="730"/>
      <c r="QHO288" s="730"/>
      <c r="QHP288" s="730"/>
      <c r="QHQ288" s="730"/>
      <c r="QHR288" s="730"/>
      <c r="QHS288" s="730"/>
      <c r="QHT288" s="730"/>
      <c r="QHU288" s="730"/>
      <c r="QHV288" s="730"/>
      <c r="QHW288" s="730"/>
      <c r="QHX288" s="730"/>
      <c r="QHY288" s="730"/>
      <c r="QHZ288" s="730"/>
      <c r="QIA288" s="730"/>
      <c r="QIB288" s="730"/>
      <c r="QIC288" s="730"/>
      <c r="QID288" s="730"/>
      <c r="QIE288" s="730"/>
      <c r="QIF288" s="730"/>
      <c r="QIG288" s="730"/>
      <c r="QIH288" s="730"/>
      <c r="QII288" s="730"/>
      <c r="QIJ288" s="730"/>
      <c r="QIK288" s="730"/>
      <c r="QIL288" s="730"/>
      <c r="QIM288" s="730"/>
      <c r="QIN288" s="730"/>
      <c r="QIO288" s="730"/>
      <c r="QIP288" s="730"/>
      <c r="QIQ288" s="730"/>
      <c r="QIR288" s="730"/>
      <c r="QIS288" s="730"/>
      <c r="QIT288" s="730"/>
      <c r="QIU288" s="730"/>
      <c r="QIV288" s="730"/>
      <c r="QIW288" s="730"/>
      <c r="QIX288" s="730"/>
      <c r="QIY288" s="730"/>
      <c r="QIZ288" s="730"/>
      <c r="QJA288" s="730"/>
      <c r="QJB288" s="730"/>
      <c r="QJC288" s="730"/>
      <c r="QJD288" s="730"/>
      <c r="QJE288" s="730"/>
      <c r="QJF288" s="730"/>
      <c r="QJG288" s="730"/>
      <c r="QJH288" s="730"/>
      <c r="QJI288" s="730"/>
      <c r="QJJ288" s="730"/>
      <c r="QJK288" s="730"/>
      <c r="QJL288" s="730"/>
      <c r="QJM288" s="730"/>
      <c r="QJN288" s="730"/>
      <c r="QJO288" s="730"/>
      <c r="QJP288" s="730"/>
      <c r="QJQ288" s="730"/>
      <c r="QJR288" s="730"/>
      <c r="QJS288" s="730"/>
      <c r="QJT288" s="730"/>
      <c r="QJU288" s="730"/>
      <c r="QJV288" s="730"/>
      <c r="QJW288" s="730"/>
      <c r="QJX288" s="730"/>
      <c r="QJY288" s="730"/>
      <c r="QJZ288" s="730"/>
      <c r="QKA288" s="730"/>
      <c r="QKB288" s="730"/>
      <c r="QKC288" s="730"/>
      <c r="QKD288" s="730"/>
      <c r="QKE288" s="730"/>
      <c r="QKF288" s="730"/>
      <c r="QKG288" s="730"/>
      <c r="QKH288" s="730"/>
      <c r="QKI288" s="730"/>
      <c r="QKJ288" s="730"/>
      <c r="QKK288" s="730"/>
      <c r="QKL288" s="730"/>
      <c r="QKM288" s="730"/>
      <c r="QKN288" s="730"/>
      <c r="QKO288" s="730"/>
      <c r="QKP288" s="730"/>
      <c r="QKQ288" s="730"/>
      <c r="QKR288" s="730"/>
      <c r="QKS288" s="730"/>
      <c r="QKT288" s="730"/>
      <c r="QKU288" s="730"/>
      <c r="QKV288" s="730"/>
      <c r="QKW288" s="730"/>
      <c r="QKX288" s="730"/>
      <c r="QKY288" s="730"/>
      <c r="QKZ288" s="730"/>
      <c r="QLA288" s="730"/>
      <c r="QLB288" s="730"/>
      <c r="QLC288" s="730"/>
      <c r="QLD288" s="730"/>
      <c r="QLE288" s="730"/>
      <c r="QLF288" s="730"/>
      <c r="QLG288" s="730"/>
      <c r="QLH288" s="730"/>
      <c r="QLI288" s="730"/>
      <c r="QLJ288" s="730"/>
      <c r="QLK288" s="730"/>
      <c r="QLL288" s="730"/>
      <c r="QLM288" s="730"/>
      <c r="QLN288" s="730"/>
      <c r="QLO288" s="730"/>
      <c r="QLP288" s="730"/>
      <c r="QLQ288" s="730"/>
      <c r="QLR288" s="730"/>
      <c r="QLS288" s="730"/>
      <c r="QLT288" s="730"/>
      <c r="QLU288" s="730"/>
      <c r="QLV288" s="730"/>
      <c r="QLW288" s="730"/>
      <c r="QLX288" s="730"/>
      <c r="QLY288" s="730"/>
      <c r="QLZ288" s="730"/>
      <c r="QMA288" s="730"/>
      <c r="QMB288" s="730"/>
      <c r="QMC288" s="730"/>
      <c r="QMD288" s="730"/>
      <c r="QME288" s="730"/>
      <c r="QMF288" s="730"/>
      <c r="QMG288" s="730"/>
      <c r="QMH288" s="730"/>
      <c r="QMI288" s="730"/>
      <c r="QMJ288" s="730"/>
      <c r="QMK288" s="730"/>
      <c r="QML288" s="730"/>
      <c r="QMM288" s="730"/>
      <c r="QMN288" s="730"/>
      <c r="QMO288" s="730"/>
      <c r="QMP288" s="730"/>
      <c r="QMQ288" s="730"/>
      <c r="QMR288" s="730"/>
      <c r="QMS288" s="730"/>
      <c r="QMT288" s="730"/>
      <c r="QMU288" s="730"/>
      <c r="QMV288" s="730"/>
      <c r="QMW288" s="730"/>
      <c r="QMX288" s="730"/>
      <c r="QMY288" s="730"/>
      <c r="QMZ288" s="730"/>
      <c r="QNA288" s="730"/>
      <c r="QNB288" s="730"/>
      <c r="QNC288" s="730"/>
      <c r="QND288" s="730"/>
      <c r="QNE288" s="730"/>
      <c r="QNF288" s="730"/>
      <c r="QNG288" s="730"/>
      <c r="QNH288" s="730"/>
      <c r="QNI288" s="730"/>
      <c r="QNJ288" s="730"/>
      <c r="QNK288" s="730"/>
      <c r="QNL288" s="730"/>
      <c r="QNM288" s="730"/>
      <c r="QNN288" s="730"/>
      <c r="QNO288" s="730"/>
      <c r="QNP288" s="730"/>
      <c r="QNQ288" s="730"/>
      <c r="QNR288" s="730"/>
      <c r="QNS288" s="730"/>
      <c r="QNT288" s="730"/>
      <c r="QNU288" s="730"/>
      <c r="QNV288" s="730"/>
      <c r="QNW288" s="730"/>
      <c r="QNX288" s="730"/>
      <c r="QNY288" s="730"/>
      <c r="QNZ288" s="730"/>
      <c r="QOA288" s="730"/>
      <c r="QOB288" s="730"/>
      <c r="QOC288" s="730"/>
      <c r="QOD288" s="730"/>
      <c r="QOE288" s="730"/>
      <c r="QOF288" s="730"/>
      <c r="QOG288" s="730"/>
      <c r="QOH288" s="730"/>
      <c r="QOI288" s="730"/>
      <c r="QOJ288" s="730"/>
      <c r="QOK288" s="730"/>
      <c r="QOL288" s="730"/>
      <c r="QOM288" s="730"/>
      <c r="QON288" s="730"/>
      <c r="QOO288" s="730"/>
      <c r="QOP288" s="730"/>
      <c r="QOQ288" s="730"/>
      <c r="QOR288" s="730"/>
      <c r="QOS288" s="730"/>
      <c r="QOT288" s="730"/>
      <c r="QOU288" s="730"/>
      <c r="QOV288" s="730"/>
      <c r="QOW288" s="730"/>
      <c r="QOX288" s="730"/>
      <c r="QOY288" s="730"/>
      <c r="QOZ288" s="730"/>
      <c r="QPA288" s="730"/>
      <c r="QPB288" s="730"/>
      <c r="QPC288" s="730"/>
      <c r="QPD288" s="730"/>
      <c r="QPE288" s="730"/>
      <c r="QPF288" s="730"/>
      <c r="QPG288" s="730"/>
      <c r="QPH288" s="730"/>
      <c r="QPI288" s="730"/>
      <c r="QPJ288" s="730"/>
      <c r="QPK288" s="730"/>
      <c r="QPL288" s="730"/>
      <c r="QPM288" s="730"/>
      <c r="QPN288" s="730"/>
      <c r="QPO288" s="730"/>
      <c r="QPP288" s="730"/>
      <c r="QPQ288" s="730"/>
      <c r="QPR288" s="730"/>
      <c r="QPS288" s="730"/>
      <c r="QPT288" s="730"/>
      <c r="QPU288" s="730"/>
      <c r="QPV288" s="730"/>
      <c r="QPW288" s="730"/>
      <c r="QPX288" s="730"/>
      <c r="QPY288" s="730"/>
      <c r="QPZ288" s="730"/>
      <c r="QQA288" s="730"/>
      <c r="QQB288" s="730"/>
      <c r="QQC288" s="730"/>
      <c r="QQD288" s="730"/>
      <c r="QQE288" s="730"/>
      <c r="QQF288" s="730"/>
      <c r="QQG288" s="730"/>
      <c r="QQH288" s="730"/>
      <c r="QQI288" s="730"/>
      <c r="QQJ288" s="730"/>
      <c r="QQK288" s="730"/>
      <c r="QQL288" s="730"/>
      <c r="QQM288" s="730"/>
      <c r="QQN288" s="730"/>
      <c r="QQO288" s="730"/>
      <c r="QQP288" s="730"/>
      <c r="QQQ288" s="730"/>
      <c r="QQR288" s="730"/>
      <c r="QQS288" s="730"/>
      <c r="QQT288" s="730"/>
      <c r="QQU288" s="730"/>
      <c r="QQV288" s="730"/>
      <c r="QQW288" s="730"/>
      <c r="QQX288" s="730"/>
      <c r="QQY288" s="730"/>
      <c r="QQZ288" s="730"/>
      <c r="QRA288" s="730"/>
      <c r="QRB288" s="730"/>
      <c r="QRC288" s="730"/>
      <c r="QRD288" s="730"/>
      <c r="QRE288" s="730"/>
      <c r="QRF288" s="730"/>
      <c r="QRG288" s="730"/>
      <c r="QRH288" s="730"/>
      <c r="QRI288" s="730"/>
      <c r="QRJ288" s="730"/>
      <c r="QRK288" s="730"/>
      <c r="QRL288" s="730"/>
      <c r="QRM288" s="730"/>
      <c r="QRN288" s="730"/>
      <c r="QRO288" s="730"/>
      <c r="QRP288" s="730"/>
      <c r="QRQ288" s="730"/>
      <c r="QRR288" s="730"/>
      <c r="QRS288" s="730"/>
      <c r="QRT288" s="730"/>
      <c r="QRU288" s="730"/>
      <c r="QRV288" s="730"/>
      <c r="QRW288" s="730"/>
      <c r="QRX288" s="730"/>
      <c r="QRY288" s="730"/>
      <c r="QRZ288" s="730"/>
      <c r="QSA288" s="730"/>
      <c r="QSB288" s="730"/>
      <c r="QSC288" s="730"/>
      <c r="QSD288" s="730"/>
      <c r="QSE288" s="730"/>
      <c r="QSF288" s="730"/>
      <c r="QSG288" s="730"/>
      <c r="QSH288" s="730"/>
      <c r="QSI288" s="730"/>
      <c r="QSJ288" s="730"/>
      <c r="QSK288" s="730"/>
      <c r="QSL288" s="730"/>
      <c r="QSM288" s="730"/>
      <c r="QSN288" s="730"/>
      <c r="QSO288" s="730"/>
      <c r="QSP288" s="730"/>
      <c r="QSQ288" s="730"/>
      <c r="QSR288" s="730"/>
      <c r="QSS288" s="730"/>
      <c r="QST288" s="730"/>
      <c r="QSU288" s="730"/>
      <c r="QSV288" s="730"/>
      <c r="QSW288" s="730"/>
      <c r="QSX288" s="730"/>
      <c r="QSY288" s="730"/>
      <c r="QSZ288" s="730"/>
      <c r="QTA288" s="730"/>
      <c r="QTB288" s="730"/>
      <c r="QTC288" s="730"/>
      <c r="QTD288" s="730"/>
      <c r="QTE288" s="730"/>
      <c r="QTF288" s="730"/>
      <c r="QTG288" s="730"/>
      <c r="QTH288" s="730"/>
      <c r="QTI288" s="730"/>
      <c r="QTJ288" s="730"/>
      <c r="QTK288" s="730"/>
      <c r="QTL288" s="730"/>
      <c r="QTM288" s="730"/>
      <c r="QTN288" s="730"/>
      <c r="QTO288" s="730"/>
      <c r="QTP288" s="730"/>
      <c r="QTQ288" s="730"/>
      <c r="QTR288" s="730"/>
      <c r="QTS288" s="730"/>
      <c r="QTT288" s="730"/>
      <c r="QTU288" s="730"/>
      <c r="QTV288" s="730"/>
      <c r="QTW288" s="730"/>
      <c r="QTX288" s="730"/>
      <c r="QTY288" s="730"/>
      <c r="QTZ288" s="730"/>
      <c r="QUA288" s="730"/>
      <c r="QUB288" s="730"/>
      <c r="QUC288" s="730"/>
      <c r="QUD288" s="730"/>
      <c r="QUE288" s="730"/>
      <c r="QUF288" s="730"/>
      <c r="QUG288" s="730"/>
      <c r="QUH288" s="730"/>
      <c r="QUI288" s="730"/>
      <c r="QUJ288" s="730"/>
      <c r="QUK288" s="730"/>
      <c r="QUL288" s="730"/>
      <c r="QUM288" s="730"/>
      <c r="QUN288" s="730"/>
      <c r="QUO288" s="730"/>
      <c r="QUP288" s="730"/>
      <c r="QUQ288" s="730"/>
      <c r="QUR288" s="730"/>
      <c r="QUS288" s="730"/>
      <c r="QUT288" s="730"/>
      <c r="QUU288" s="730"/>
      <c r="QUV288" s="730"/>
      <c r="QUW288" s="730"/>
      <c r="QUX288" s="730"/>
      <c r="QUY288" s="730"/>
      <c r="QUZ288" s="730"/>
      <c r="QVA288" s="730"/>
      <c r="QVB288" s="730"/>
      <c r="QVC288" s="730"/>
      <c r="QVD288" s="730"/>
      <c r="QVE288" s="730"/>
      <c r="QVF288" s="730"/>
      <c r="QVG288" s="730"/>
      <c r="QVH288" s="730"/>
      <c r="QVI288" s="730"/>
      <c r="QVJ288" s="730"/>
      <c r="QVK288" s="730"/>
      <c r="QVL288" s="730"/>
      <c r="QVM288" s="730"/>
      <c r="QVN288" s="730"/>
      <c r="QVO288" s="730"/>
      <c r="QVP288" s="730"/>
      <c r="QVQ288" s="730"/>
      <c r="QVR288" s="730"/>
      <c r="QVS288" s="730"/>
      <c r="QVT288" s="730"/>
      <c r="QVU288" s="730"/>
      <c r="QVV288" s="730"/>
      <c r="QVW288" s="730"/>
      <c r="QVX288" s="730"/>
      <c r="QVY288" s="730"/>
      <c r="QVZ288" s="730"/>
      <c r="QWA288" s="730"/>
      <c r="QWB288" s="730"/>
      <c r="QWC288" s="730"/>
      <c r="QWD288" s="730"/>
      <c r="QWE288" s="730"/>
      <c r="QWF288" s="730"/>
      <c r="QWG288" s="730"/>
      <c r="QWH288" s="730"/>
      <c r="QWI288" s="730"/>
      <c r="QWJ288" s="730"/>
      <c r="QWK288" s="730"/>
      <c r="QWL288" s="730"/>
      <c r="QWM288" s="730"/>
      <c r="QWN288" s="730"/>
      <c r="QWO288" s="730"/>
      <c r="QWP288" s="730"/>
      <c r="QWQ288" s="730"/>
      <c r="QWR288" s="730"/>
      <c r="QWS288" s="730"/>
      <c r="QWT288" s="730"/>
      <c r="QWU288" s="730"/>
      <c r="QWV288" s="730"/>
      <c r="QWW288" s="730"/>
      <c r="QWX288" s="730"/>
      <c r="QWY288" s="730"/>
      <c r="QWZ288" s="730"/>
      <c r="QXA288" s="730"/>
      <c r="QXB288" s="730"/>
      <c r="QXC288" s="730"/>
      <c r="QXD288" s="730"/>
      <c r="QXE288" s="730"/>
      <c r="QXF288" s="730"/>
      <c r="QXG288" s="730"/>
      <c r="QXH288" s="730"/>
      <c r="QXI288" s="730"/>
      <c r="QXJ288" s="730"/>
      <c r="QXK288" s="730"/>
      <c r="QXL288" s="730"/>
      <c r="QXM288" s="730"/>
      <c r="QXN288" s="730"/>
      <c r="QXO288" s="730"/>
      <c r="QXP288" s="730"/>
      <c r="QXQ288" s="730"/>
      <c r="QXR288" s="730"/>
      <c r="QXS288" s="730"/>
      <c r="QXT288" s="730"/>
      <c r="QXU288" s="730"/>
      <c r="QXV288" s="730"/>
      <c r="QXW288" s="730"/>
      <c r="QXX288" s="730"/>
      <c r="QXY288" s="730"/>
      <c r="QXZ288" s="730"/>
      <c r="QYA288" s="730"/>
      <c r="QYB288" s="730"/>
      <c r="QYC288" s="730"/>
      <c r="QYD288" s="730"/>
      <c r="QYE288" s="730"/>
      <c r="QYF288" s="730"/>
      <c r="QYG288" s="730"/>
      <c r="QYH288" s="730"/>
      <c r="QYI288" s="730"/>
      <c r="QYJ288" s="730"/>
      <c r="QYK288" s="730"/>
      <c r="QYL288" s="730"/>
      <c r="QYM288" s="730"/>
      <c r="QYN288" s="730"/>
      <c r="QYO288" s="730"/>
      <c r="QYP288" s="730"/>
      <c r="QYQ288" s="730"/>
      <c r="QYR288" s="730"/>
      <c r="QYS288" s="730"/>
      <c r="QYT288" s="730"/>
      <c r="QYU288" s="730"/>
      <c r="QYV288" s="730"/>
      <c r="QYW288" s="730"/>
      <c r="QYX288" s="730"/>
      <c r="QYY288" s="730"/>
      <c r="QYZ288" s="730"/>
      <c r="QZA288" s="730"/>
      <c r="QZB288" s="730"/>
      <c r="QZC288" s="730"/>
      <c r="QZD288" s="730"/>
      <c r="QZE288" s="730"/>
      <c r="QZF288" s="730"/>
      <c r="QZG288" s="730"/>
      <c r="QZH288" s="730"/>
      <c r="QZI288" s="730"/>
      <c r="QZJ288" s="730"/>
      <c r="QZK288" s="730"/>
      <c r="QZL288" s="730"/>
      <c r="QZM288" s="730"/>
      <c r="QZN288" s="730"/>
      <c r="QZO288" s="730"/>
      <c r="QZP288" s="730"/>
      <c r="QZQ288" s="730"/>
      <c r="QZR288" s="730"/>
      <c r="QZS288" s="730"/>
      <c r="QZT288" s="730"/>
      <c r="QZU288" s="730"/>
      <c r="QZV288" s="730"/>
      <c r="QZW288" s="730"/>
      <c r="QZX288" s="730"/>
      <c r="QZY288" s="730"/>
      <c r="QZZ288" s="730"/>
      <c r="RAA288" s="730"/>
      <c r="RAB288" s="730"/>
      <c r="RAC288" s="730"/>
      <c r="RAD288" s="730"/>
      <c r="RAE288" s="730"/>
      <c r="RAF288" s="730"/>
      <c r="RAG288" s="730"/>
      <c r="RAH288" s="730"/>
      <c r="RAI288" s="730"/>
      <c r="RAJ288" s="730"/>
      <c r="RAK288" s="730"/>
      <c r="RAL288" s="730"/>
      <c r="RAM288" s="730"/>
      <c r="RAN288" s="730"/>
      <c r="RAO288" s="730"/>
      <c r="RAP288" s="730"/>
      <c r="RAQ288" s="730"/>
      <c r="RAR288" s="730"/>
      <c r="RAS288" s="730"/>
      <c r="RAT288" s="730"/>
      <c r="RAU288" s="730"/>
      <c r="RAV288" s="730"/>
      <c r="RAW288" s="730"/>
      <c r="RAX288" s="730"/>
      <c r="RAY288" s="730"/>
      <c r="RAZ288" s="730"/>
      <c r="RBA288" s="730"/>
      <c r="RBB288" s="730"/>
      <c r="RBC288" s="730"/>
      <c r="RBD288" s="730"/>
      <c r="RBE288" s="730"/>
      <c r="RBF288" s="730"/>
      <c r="RBG288" s="730"/>
      <c r="RBH288" s="730"/>
      <c r="RBI288" s="730"/>
      <c r="RBJ288" s="730"/>
      <c r="RBK288" s="730"/>
      <c r="RBL288" s="730"/>
      <c r="RBM288" s="730"/>
      <c r="RBN288" s="730"/>
      <c r="RBO288" s="730"/>
      <c r="RBP288" s="730"/>
      <c r="RBQ288" s="730"/>
      <c r="RBR288" s="730"/>
      <c r="RBS288" s="730"/>
      <c r="RBT288" s="730"/>
      <c r="RBU288" s="730"/>
      <c r="RBV288" s="730"/>
      <c r="RBW288" s="730"/>
      <c r="RBX288" s="730"/>
      <c r="RBY288" s="730"/>
      <c r="RBZ288" s="730"/>
      <c r="RCA288" s="730"/>
      <c r="RCB288" s="730"/>
      <c r="RCC288" s="730"/>
      <c r="RCD288" s="730"/>
      <c r="RCE288" s="730"/>
      <c r="RCF288" s="730"/>
      <c r="RCG288" s="730"/>
      <c r="RCH288" s="730"/>
      <c r="RCI288" s="730"/>
      <c r="RCJ288" s="730"/>
      <c r="RCK288" s="730"/>
      <c r="RCL288" s="730"/>
      <c r="RCM288" s="730"/>
      <c r="RCN288" s="730"/>
      <c r="RCO288" s="730"/>
      <c r="RCP288" s="730"/>
      <c r="RCQ288" s="730"/>
      <c r="RCR288" s="730"/>
      <c r="RCS288" s="730"/>
      <c r="RCT288" s="730"/>
      <c r="RCU288" s="730"/>
      <c r="RCV288" s="730"/>
      <c r="RCW288" s="730"/>
      <c r="RCX288" s="730"/>
      <c r="RCY288" s="730"/>
      <c r="RCZ288" s="730"/>
      <c r="RDA288" s="730"/>
      <c r="RDB288" s="730"/>
      <c r="RDC288" s="730"/>
      <c r="RDD288" s="730"/>
      <c r="RDE288" s="730"/>
      <c r="RDF288" s="730"/>
      <c r="RDG288" s="730"/>
      <c r="RDH288" s="730"/>
      <c r="RDI288" s="730"/>
      <c r="RDJ288" s="730"/>
      <c r="RDK288" s="730"/>
      <c r="RDL288" s="730"/>
      <c r="RDM288" s="730"/>
      <c r="RDN288" s="730"/>
      <c r="RDO288" s="730"/>
      <c r="RDP288" s="730"/>
      <c r="RDQ288" s="730"/>
      <c r="RDR288" s="730"/>
      <c r="RDS288" s="730"/>
      <c r="RDT288" s="730"/>
      <c r="RDU288" s="730"/>
      <c r="RDV288" s="730"/>
      <c r="RDW288" s="730"/>
      <c r="RDX288" s="730"/>
      <c r="RDY288" s="730"/>
      <c r="RDZ288" s="730"/>
      <c r="REA288" s="730"/>
      <c r="REB288" s="730"/>
      <c r="REC288" s="730"/>
      <c r="RED288" s="730"/>
      <c r="REE288" s="730"/>
      <c r="REF288" s="730"/>
      <c r="REG288" s="730"/>
      <c r="REH288" s="730"/>
      <c r="REI288" s="730"/>
      <c r="REJ288" s="730"/>
      <c r="REK288" s="730"/>
      <c r="REL288" s="730"/>
      <c r="REM288" s="730"/>
      <c r="REN288" s="730"/>
      <c r="REO288" s="730"/>
      <c r="REP288" s="730"/>
      <c r="REQ288" s="730"/>
      <c r="RER288" s="730"/>
      <c r="RES288" s="730"/>
      <c r="RET288" s="730"/>
      <c r="REU288" s="730"/>
      <c r="REV288" s="730"/>
      <c r="REW288" s="730"/>
      <c r="REX288" s="730"/>
      <c r="REY288" s="730"/>
      <c r="REZ288" s="730"/>
      <c r="RFA288" s="730"/>
      <c r="RFB288" s="730"/>
      <c r="RFC288" s="730"/>
      <c r="RFD288" s="730"/>
      <c r="RFE288" s="730"/>
      <c r="RFF288" s="730"/>
      <c r="RFG288" s="730"/>
      <c r="RFH288" s="730"/>
      <c r="RFI288" s="730"/>
      <c r="RFJ288" s="730"/>
      <c r="RFK288" s="730"/>
      <c r="RFL288" s="730"/>
      <c r="RFM288" s="730"/>
      <c r="RFN288" s="730"/>
      <c r="RFO288" s="730"/>
      <c r="RFP288" s="730"/>
      <c r="RFQ288" s="730"/>
      <c r="RFR288" s="730"/>
      <c r="RFS288" s="730"/>
      <c r="RFT288" s="730"/>
      <c r="RFU288" s="730"/>
      <c r="RFV288" s="730"/>
      <c r="RFW288" s="730"/>
      <c r="RFX288" s="730"/>
      <c r="RFY288" s="730"/>
      <c r="RFZ288" s="730"/>
      <c r="RGA288" s="730"/>
      <c r="RGB288" s="730"/>
      <c r="RGC288" s="730"/>
      <c r="RGD288" s="730"/>
      <c r="RGE288" s="730"/>
      <c r="RGF288" s="730"/>
      <c r="RGG288" s="730"/>
      <c r="RGH288" s="730"/>
      <c r="RGI288" s="730"/>
      <c r="RGJ288" s="730"/>
      <c r="RGK288" s="730"/>
      <c r="RGL288" s="730"/>
      <c r="RGM288" s="730"/>
      <c r="RGN288" s="730"/>
      <c r="RGO288" s="730"/>
      <c r="RGP288" s="730"/>
      <c r="RGQ288" s="730"/>
      <c r="RGR288" s="730"/>
      <c r="RGS288" s="730"/>
      <c r="RGT288" s="730"/>
      <c r="RGU288" s="730"/>
      <c r="RGV288" s="730"/>
      <c r="RGW288" s="730"/>
      <c r="RGX288" s="730"/>
      <c r="RGY288" s="730"/>
      <c r="RGZ288" s="730"/>
      <c r="RHA288" s="730"/>
      <c r="RHB288" s="730"/>
      <c r="RHC288" s="730"/>
      <c r="RHD288" s="730"/>
      <c r="RHE288" s="730"/>
      <c r="RHF288" s="730"/>
      <c r="RHG288" s="730"/>
      <c r="RHH288" s="730"/>
      <c r="RHI288" s="730"/>
      <c r="RHJ288" s="730"/>
      <c r="RHK288" s="730"/>
      <c r="RHL288" s="730"/>
      <c r="RHM288" s="730"/>
      <c r="RHN288" s="730"/>
      <c r="RHO288" s="730"/>
      <c r="RHP288" s="730"/>
      <c r="RHQ288" s="730"/>
      <c r="RHR288" s="730"/>
      <c r="RHS288" s="730"/>
      <c r="RHT288" s="730"/>
      <c r="RHU288" s="730"/>
      <c r="RHV288" s="730"/>
      <c r="RHW288" s="730"/>
      <c r="RHX288" s="730"/>
      <c r="RHY288" s="730"/>
      <c r="RHZ288" s="730"/>
      <c r="RIA288" s="730"/>
      <c r="RIB288" s="730"/>
      <c r="RIC288" s="730"/>
      <c r="RID288" s="730"/>
      <c r="RIE288" s="730"/>
      <c r="RIF288" s="730"/>
      <c r="RIG288" s="730"/>
      <c r="RIH288" s="730"/>
      <c r="RII288" s="730"/>
      <c r="RIJ288" s="730"/>
      <c r="RIK288" s="730"/>
      <c r="RIL288" s="730"/>
      <c r="RIM288" s="730"/>
      <c r="RIN288" s="730"/>
      <c r="RIO288" s="730"/>
      <c r="RIP288" s="730"/>
      <c r="RIQ288" s="730"/>
      <c r="RIR288" s="730"/>
      <c r="RIS288" s="730"/>
      <c r="RIT288" s="730"/>
      <c r="RIU288" s="730"/>
      <c r="RIV288" s="730"/>
      <c r="RIW288" s="730"/>
      <c r="RIX288" s="730"/>
      <c r="RIY288" s="730"/>
      <c r="RIZ288" s="730"/>
      <c r="RJA288" s="730"/>
      <c r="RJB288" s="730"/>
      <c r="RJC288" s="730"/>
      <c r="RJD288" s="730"/>
      <c r="RJE288" s="730"/>
      <c r="RJF288" s="730"/>
      <c r="RJG288" s="730"/>
      <c r="RJH288" s="730"/>
      <c r="RJI288" s="730"/>
      <c r="RJJ288" s="730"/>
      <c r="RJK288" s="730"/>
      <c r="RJL288" s="730"/>
      <c r="RJM288" s="730"/>
      <c r="RJN288" s="730"/>
      <c r="RJO288" s="730"/>
      <c r="RJP288" s="730"/>
      <c r="RJQ288" s="730"/>
      <c r="RJR288" s="730"/>
      <c r="RJS288" s="730"/>
      <c r="RJT288" s="730"/>
      <c r="RJU288" s="730"/>
      <c r="RJV288" s="730"/>
      <c r="RJW288" s="730"/>
      <c r="RJX288" s="730"/>
      <c r="RJY288" s="730"/>
      <c r="RJZ288" s="730"/>
      <c r="RKA288" s="730"/>
      <c r="RKB288" s="730"/>
      <c r="RKC288" s="730"/>
      <c r="RKD288" s="730"/>
      <c r="RKE288" s="730"/>
      <c r="RKF288" s="730"/>
      <c r="RKG288" s="730"/>
      <c r="RKH288" s="730"/>
      <c r="RKI288" s="730"/>
      <c r="RKJ288" s="730"/>
      <c r="RKK288" s="730"/>
      <c r="RKL288" s="730"/>
      <c r="RKM288" s="730"/>
      <c r="RKN288" s="730"/>
      <c r="RKO288" s="730"/>
      <c r="RKP288" s="730"/>
      <c r="RKQ288" s="730"/>
      <c r="RKR288" s="730"/>
      <c r="RKS288" s="730"/>
      <c r="RKT288" s="730"/>
      <c r="RKU288" s="730"/>
      <c r="RKV288" s="730"/>
      <c r="RKW288" s="730"/>
      <c r="RKX288" s="730"/>
      <c r="RKY288" s="730"/>
      <c r="RKZ288" s="730"/>
      <c r="RLA288" s="730"/>
      <c r="RLB288" s="730"/>
      <c r="RLC288" s="730"/>
      <c r="RLD288" s="730"/>
      <c r="RLE288" s="730"/>
      <c r="RLF288" s="730"/>
      <c r="RLG288" s="730"/>
      <c r="RLH288" s="730"/>
      <c r="RLI288" s="730"/>
      <c r="RLJ288" s="730"/>
      <c r="RLK288" s="730"/>
      <c r="RLL288" s="730"/>
      <c r="RLM288" s="730"/>
      <c r="RLN288" s="730"/>
      <c r="RLO288" s="730"/>
      <c r="RLP288" s="730"/>
      <c r="RLQ288" s="730"/>
      <c r="RLR288" s="730"/>
      <c r="RLS288" s="730"/>
      <c r="RLT288" s="730"/>
      <c r="RLU288" s="730"/>
      <c r="RLV288" s="730"/>
      <c r="RLW288" s="730"/>
      <c r="RLX288" s="730"/>
      <c r="RLY288" s="730"/>
      <c r="RLZ288" s="730"/>
      <c r="RMA288" s="730"/>
      <c r="RMB288" s="730"/>
      <c r="RMC288" s="730"/>
      <c r="RMD288" s="730"/>
      <c r="RME288" s="730"/>
      <c r="RMF288" s="730"/>
      <c r="RMG288" s="730"/>
      <c r="RMH288" s="730"/>
      <c r="RMI288" s="730"/>
      <c r="RMJ288" s="730"/>
      <c r="RMK288" s="730"/>
      <c r="RML288" s="730"/>
      <c r="RMM288" s="730"/>
      <c r="RMN288" s="730"/>
      <c r="RMO288" s="730"/>
      <c r="RMP288" s="730"/>
      <c r="RMQ288" s="730"/>
      <c r="RMR288" s="730"/>
      <c r="RMS288" s="730"/>
      <c r="RMT288" s="730"/>
      <c r="RMU288" s="730"/>
      <c r="RMV288" s="730"/>
      <c r="RMW288" s="730"/>
      <c r="RMX288" s="730"/>
      <c r="RMY288" s="730"/>
      <c r="RMZ288" s="730"/>
      <c r="RNA288" s="730"/>
      <c r="RNB288" s="730"/>
      <c r="RNC288" s="730"/>
      <c r="RND288" s="730"/>
      <c r="RNE288" s="730"/>
      <c r="RNF288" s="730"/>
      <c r="RNG288" s="730"/>
      <c r="RNH288" s="730"/>
      <c r="RNI288" s="730"/>
      <c r="RNJ288" s="730"/>
      <c r="RNK288" s="730"/>
      <c r="RNL288" s="730"/>
      <c r="RNM288" s="730"/>
      <c r="RNN288" s="730"/>
      <c r="RNO288" s="730"/>
      <c r="RNP288" s="730"/>
      <c r="RNQ288" s="730"/>
      <c r="RNR288" s="730"/>
      <c r="RNS288" s="730"/>
      <c r="RNT288" s="730"/>
      <c r="RNU288" s="730"/>
      <c r="RNV288" s="730"/>
      <c r="RNW288" s="730"/>
      <c r="RNX288" s="730"/>
      <c r="RNY288" s="730"/>
      <c r="RNZ288" s="730"/>
      <c r="ROA288" s="730"/>
      <c r="ROB288" s="730"/>
      <c r="ROC288" s="730"/>
      <c r="ROD288" s="730"/>
      <c r="ROE288" s="730"/>
      <c r="ROF288" s="730"/>
      <c r="ROG288" s="730"/>
      <c r="ROH288" s="730"/>
      <c r="ROI288" s="730"/>
      <c r="ROJ288" s="730"/>
      <c r="ROK288" s="730"/>
      <c r="ROL288" s="730"/>
      <c r="ROM288" s="730"/>
      <c r="RON288" s="730"/>
      <c r="ROO288" s="730"/>
      <c r="ROP288" s="730"/>
      <c r="ROQ288" s="730"/>
      <c r="ROR288" s="730"/>
      <c r="ROS288" s="730"/>
      <c r="ROT288" s="730"/>
      <c r="ROU288" s="730"/>
      <c r="ROV288" s="730"/>
      <c r="ROW288" s="730"/>
      <c r="ROX288" s="730"/>
      <c r="ROY288" s="730"/>
      <c r="ROZ288" s="730"/>
      <c r="RPA288" s="730"/>
      <c r="RPB288" s="730"/>
      <c r="RPC288" s="730"/>
      <c r="RPD288" s="730"/>
      <c r="RPE288" s="730"/>
      <c r="RPF288" s="730"/>
      <c r="RPG288" s="730"/>
      <c r="RPH288" s="730"/>
      <c r="RPI288" s="730"/>
      <c r="RPJ288" s="730"/>
      <c r="RPK288" s="730"/>
      <c r="RPL288" s="730"/>
      <c r="RPM288" s="730"/>
      <c r="RPN288" s="730"/>
      <c r="RPO288" s="730"/>
      <c r="RPP288" s="730"/>
      <c r="RPQ288" s="730"/>
      <c r="RPR288" s="730"/>
      <c r="RPS288" s="730"/>
      <c r="RPT288" s="730"/>
      <c r="RPU288" s="730"/>
      <c r="RPV288" s="730"/>
      <c r="RPW288" s="730"/>
      <c r="RPX288" s="730"/>
      <c r="RPY288" s="730"/>
      <c r="RPZ288" s="730"/>
      <c r="RQA288" s="730"/>
      <c r="RQB288" s="730"/>
      <c r="RQC288" s="730"/>
      <c r="RQD288" s="730"/>
      <c r="RQE288" s="730"/>
      <c r="RQF288" s="730"/>
      <c r="RQG288" s="730"/>
      <c r="RQH288" s="730"/>
      <c r="RQI288" s="730"/>
      <c r="RQJ288" s="730"/>
      <c r="RQK288" s="730"/>
      <c r="RQL288" s="730"/>
      <c r="RQM288" s="730"/>
      <c r="RQN288" s="730"/>
      <c r="RQO288" s="730"/>
      <c r="RQP288" s="730"/>
      <c r="RQQ288" s="730"/>
      <c r="RQR288" s="730"/>
      <c r="RQS288" s="730"/>
      <c r="RQT288" s="730"/>
      <c r="RQU288" s="730"/>
      <c r="RQV288" s="730"/>
      <c r="RQW288" s="730"/>
      <c r="RQX288" s="730"/>
      <c r="RQY288" s="730"/>
      <c r="RQZ288" s="730"/>
      <c r="RRA288" s="730"/>
      <c r="RRB288" s="730"/>
      <c r="RRC288" s="730"/>
      <c r="RRD288" s="730"/>
      <c r="RRE288" s="730"/>
      <c r="RRF288" s="730"/>
      <c r="RRG288" s="730"/>
      <c r="RRH288" s="730"/>
      <c r="RRI288" s="730"/>
      <c r="RRJ288" s="730"/>
      <c r="RRK288" s="730"/>
      <c r="RRL288" s="730"/>
      <c r="RRM288" s="730"/>
      <c r="RRN288" s="730"/>
      <c r="RRO288" s="730"/>
      <c r="RRP288" s="730"/>
      <c r="RRQ288" s="730"/>
      <c r="RRR288" s="730"/>
      <c r="RRS288" s="730"/>
      <c r="RRT288" s="730"/>
      <c r="RRU288" s="730"/>
      <c r="RRV288" s="730"/>
      <c r="RRW288" s="730"/>
      <c r="RRX288" s="730"/>
      <c r="RRY288" s="730"/>
      <c r="RRZ288" s="730"/>
      <c r="RSA288" s="730"/>
      <c r="RSB288" s="730"/>
      <c r="RSC288" s="730"/>
      <c r="RSD288" s="730"/>
      <c r="RSE288" s="730"/>
      <c r="RSF288" s="730"/>
      <c r="RSG288" s="730"/>
      <c r="RSH288" s="730"/>
      <c r="RSI288" s="730"/>
      <c r="RSJ288" s="730"/>
      <c r="RSK288" s="730"/>
      <c r="RSL288" s="730"/>
      <c r="RSM288" s="730"/>
      <c r="RSN288" s="730"/>
      <c r="RSO288" s="730"/>
      <c r="RSP288" s="730"/>
      <c r="RSQ288" s="730"/>
      <c r="RSR288" s="730"/>
      <c r="RSS288" s="730"/>
      <c r="RST288" s="730"/>
      <c r="RSU288" s="730"/>
      <c r="RSV288" s="730"/>
      <c r="RSW288" s="730"/>
      <c r="RSX288" s="730"/>
      <c r="RSY288" s="730"/>
      <c r="RSZ288" s="730"/>
      <c r="RTA288" s="730"/>
      <c r="RTB288" s="730"/>
      <c r="RTC288" s="730"/>
      <c r="RTD288" s="730"/>
      <c r="RTE288" s="730"/>
      <c r="RTF288" s="730"/>
      <c r="RTG288" s="730"/>
      <c r="RTH288" s="730"/>
      <c r="RTI288" s="730"/>
      <c r="RTJ288" s="730"/>
      <c r="RTK288" s="730"/>
      <c r="RTL288" s="730"/>
      <c r="RTM288" s="730"/>
      <c r="RTN288" s="730"/>
      <c r="RTO288" s="730"/>
      <c r="RTP288" s="730"/>
      <c r="RTQ288" s="730"/>
      <c r="RTR288" s="730"/>
      <c r="RTS288" s="730"/>
      <c r="RTT288" s="730"/>
      <c r="RTU288" s="730"/>
      <c r="RTV288" s="730"/>
      <c r="RTW288" s="730"/>
      <c r="RTX288" s="730"/>
      <c r="RTY288" s="730"/>
      <c r="RTZ288" s="730"/>
      <c r="RUA288" s="730"/>
      <c r="RUB288" s="730"/>
      <c r="RUC288" s="730"/>
      <c r="RUD288" s="730"/>
      <c r="RUE288" s="730"/>
      <c r="RUF288" s="730"/>
      <c r="RUG288" s="730"/>
      <c r="RUH288" s="730"/>
      <c r="RUI288" s="730"/>
      <c r="RUJ288" s="730"/>
      <c r="RUK288" s="730"/>
      <c r="RUL288" s="730"/>
      <c r="RUM288" s="730"/>
      <c r="RUN288" s="730"/>
      <c r="RUO288" s="730"/>
      <c r="RUP288" s="730"/>
      <c r="RUQ288" s="730"/>
      <c r="RUR288" s="730"/>
      <c r="RUS288" s="730"/>
      <c r="RUT288" s="730"/>
      <c r="RUU288" s="730"/>
      <c r="RUV288" s="730"/>
      <c r="RUW288" s="730"/>
      <c r="RUX288" s="730"/>
      <c r="RUY288" s="730"/>
      <c r="RUZ288" s="730"/>
      <c r="RVA288" s="730"/>
      <c r="RVB288" s="730"/>
      <c r="RVC288" s="730"/>
      <c r="RVD288" s="730"/>
      <c r="RVE288" s="730"/>
      <c r="RVF288" s="730"/>
      <c r="RVG288" s="730"/>
      <c r="RVH288" s="730"/>
      <c r="RVI288" s="730"/>
      <c r="RVJ288" s="730"/>
      <c r="RVK288" s="730"/>
      <c r="RVL288" s="730"/>
      <c r="RVM288" s="730"/>
      <c r="RVN288" s="730"/>
      <c r="RVO288" s="730"/>
      <c r="RVP288" s="730"/>
      <c r="RVQ288" s="730"/>
      <c r="RVR288" s="730"/>
      <c r="RVS288" s="730"/>
      <c r="RVT288" s="730"/>
      <c r="RVU288" s="730"/>
      <c r="RVV288" s="730"/>
      <c r="RVW288" s="730"/>
      <c r="RVX288" s="730"/>
      <c r="RVY288" s="730"/>
      <c r="RVZ288" s="730"/>
      <c r="RWA288" s="730"/>
      <c r="RWB288" s="730"/>
      <c r="RWC288" s="730"/>
      <c r="RWD288" s="730"/>
      <c r="RWE288" s="730"/>
      <c r="RWF288" s="730"/>
      <c r="RWG288" s="730"/>
      <c r="RWH288" s="730"/>
      <c r="RWI288" s="730"/>
      <c r="RWJ288" s="730"/>
      <c r="RWK288" s="730"/>
      <c r="RWL288" s="730"/>
      <c r="RWM288" s="730"/>
      <c r="RWN288" s="730"/>
      <c r="RWO288" s="730"/>
      <c r="RWP288" s="730"/>
      <c r="RWQ288" s="730"/>
      <c r="RWR288" s="730"/>
      <c r="RWS288" s="730"/>
      <c r="RWT288" s="730"/>
      <c r="RWU288" s="730"/>
      <c r="RWV288" s="730"/>
      <c r="RWW288" s="730"/>
      <c r="RWX288" s="730"/>
      <c r="RWY288" s="730"/>
      <c r="RWZ288" s="730"/>
      <c r="RXA288" s="730"/>
      <c r="RXB288" s="730"/>
      <c r="RXC288" s="730"/>
      <c r="RXD288" s="730"/>
      <c r="RXE288" s="730"/>
      <c r="RXF288" s="730"/>
      <c r="RXG288" s="730"/>
      <c r="RXH288" s="730"/>
      <c r="RXI288" s="730"/>
      <c r="RXJ288" s="730"/>
      <c r="RXK288" s="730"/>
      <c r="RXL288" s="730"/>
      <c r="RXM288" s="730"/>
      <c r="RXN288" s="730"/>
      <c r="RXO288" s="730"/>
      <c r="RXP288" s="730"/>
      <c r="RXQ288" s="730"/>
      <c r="RXR288" s="730"/>
      <c r="RXS288" s="730"/>
      <c r="RXT288" s="730"/>
      <c r="RXU288" s="730"/>
      <c r="RXV288" s="730"/>
      <c r="RXW288" s="730"/>
      <c r="RXX288" s="730"/>
      <c r="RXY288" s="730"/>
      <c r="RXZ288" s="730"/>
      <c r="RYA288" s="730"/>
      <c r="RYB288" s="730"/>
      <c r="RYC288" s="730"/>
      <c r="RYD288" s="730"/>
      <c r="RYE288" s="730"/>
      <c r="RYF288" s="730"/>
      <c r="RYG288" s="730"/>
      <c r="RYH288" s="730"/>
      <c r="RYI288" s="730"/>
      <c r="RYJ288" s="730"/>
      <c r="RYK288" s="730"/>
      <c r="RYL288" s="730"/>
      <c r="RYM288" s="730"/>
      <c r="RYN288" s="730"/>
      <c r="RYO288" s="730"/>
      <c r="RYP288" s="730"/>
      <c r="RYQ288" s="730"/>
      <c r="RYR288" s="730"/>
      <c r="RYS288" s="730"/>
      <c r="RYT288" s="730"/>
      <c r="RYU288" s="730"/>
      <c r="RYV288" s="730"/>
      <c r="RYW288" s="730"/>
      <c r="RYX288" s="730"/>
      <c r="RYY288" s="730"/>
      <c r="RYZ288" s="730"/>
      <c r="RZA288" s="730"/>
      <c r="RZB288" s="730"/>
      <c r="RZC288" s="730"/>
      <c r="RZD288" s="730"/>
      <c r="RZE288" s="730"/>
      <c r="RZF288" s="730"/>
      <c r="RZG288" s="730"/>
      <c r="RZH288" s="730"/>
      <c r="RZI288" s="730"/>
      <c r="RZJ288" s="730"/>
      <c r="RZK288" s="730"/>
      <c r="RZL288" s="730"/>
      <c r="RZM288" s="730"/>
      <c r="RZN288" s="730"/>
      <c r="RZO288" s="730"/>
      <c r="RZP288" s="730"/>
      <c r="RZQ288" s="730"/>
      <c r="RZR288" s="730"/>
      <c r="RZS288" s="730"/>
      <c r="RZT288" s="730"/>
      <c r="RZU288" s="730"/>
      <c r="RZV288" s="730"/>
      <c r="RZW288" s="730"/>
      <c r="RZX288" s="730"/>
      <c r="RZY288" s="730"/>
      <c r="RZZ288" s="730"/>
      <c r="SAA288" s="730"/>
      <c r="SAB288" s="730"/>
      <c r="SAC288" s="730"/>
      <c r="SAD288" s="730"/>
      <c r="SAE288" s="730"/>
      <c r="SAF288" s="730"/>
      <c r="SAG288" s="730"/>
      <c r="SAH288" s="730"/>
      <c r="SAI288" s="730"/>
      <c r="SAJ288" s="730"/>
      <c r="SAK288" s="730"/>
      <c r="SAL288" s="730"/>
      <c r="SAM288" s="730"/>
      <c r="SAN288" s="730"/>
      <c r="SAO288" s="730"/>
      <c r="SAP288" s="730"/>
      <c r="SAQ288" s="730"/>
      <c r="SAR288" s="730"/>
      <c r="SAS288" s="730"/>
      <c r="SAT288" s="730"/>
      <c r="SAU288" s="730"/>
      <c r="SAV288" s="730"/>
      <c r="SAW288" s="730"/>
      <c r="SAX288" s="730"/>
      <c r="SAY288" s="730"/>
      <c r="SAZ288" s="730"/>
      <c r="SBA288" s="730"/>
      <c r="SBB288" s="730"/>
      <c r="SBC288" s="730"/>
      <c r="SBD288" s="730"/>
      <c r="SBE288" s="730"/>
      <c r="SBF288" s="730"/>
      <c r="SBG288" s="730"/>
      <c r="SBH288" s="730"/>
      <c r="SBI288" s="730"/>
      <c r="SBJ288" s="730"/>
      <c r="SBK288" s="730"/>
      <c r="SBL288" s="730"/>
      <c r="SBM288" s="730"/>
      <c r="SBN288" s="730"/>
      <c r="SBO288" s="730"/>
      <c r="SBP288" s="730"/>
      <c r="SBQ288" s="730"/>
      <c r="SBR288" s="730"/>
      <c r="SBS288" s="730"/>
      <c r="SBT288" s="730"/>
      <c r="SBU288" s="730"/>
      <c r="SBV288" s="730"/>
      <c r="SBW288" s="730"/>
      <c r="SBX288" s="730"/>
      <c r="SBY288" s="730"/>
      <c r="SBZ288" s="730"/>
      <c r="SCA288" s="730"/>
      <c r="SCB288" s="730"/>
      <c r="SCC288" s="730"/>
      <c r="SCD288" s="730"/>
      <c r="SCE288" s="730"/>
      <c r="SCF288" s="730"/>
      <c r="SCG288" s="730"/>
      <c r="SCH288" s="730"/>
      <c r="SCI288" s="730"/>
      <c r="SCJ288" s="730"/>
      <c r="SCK288" s="730"/>
      <c r="SCL288" s="730"/>
      <c r="SCM288" s="730"/>
      <c r="SCN288" s="730"/>
      <c r="SCO288" s="730"/>
      <c r="SCP288" s="730"/>
      <c r="SCQ288" s="730"/>
      <c r="SCR288" s="730"/>
      <c r="SCS288" s="730"/>
      <c r="SCT288" s="730"/>
      <c r="SCU288" s="730"/>
      <c r="SCV288" s="730"/>
      <c r="SCW288" s="730"/>
      <c r="SCX288" s="730"/>
      <c r="SCY288" s="730"/>
      <c r="SCZ288" s="730"/>
      <c r="SDA288" s="730"/>
      <c r="SDB288" s="730"/>
      <c r="SDC288" s="730"/>
      <c r="SDD288" s="730"/>
      <c r="SDE288" s="730"/>
      <c r="SDF288" s="730"/>
      <c r="SDG288" s="730"/>
      <c r="SDH288" s="730"/>
      <c r="SDI288" s="730"/>
      <c r="SDJ288" s="730"/>
      <c r="SDK288" s="730"/>
      <c r="SDL288" s="730"/>
      <c r="SDM288" s="730"/>
      <c r="SDN288" s="730"/>
      <c r="SDO288" s="730"/>
      <c r="SDP288" s="730"/>
      <c r="SDQ288" s="730"/>
      <c r="SDR288" s="730"/>
      <c r="SDS288" s="730"/>
      <c r="SDT288" s="730"/>
      <c r="SDU288" s="730"/>
      <c r="SDV288" s="730"/>
      <c r="SDW288" s="730"/>
      <c r="SDX288" s="730"/>
      <c r="SDY288" s="730"/>
      <c r="SDZ288" s="730"/>
      <c r="SEA288" s="730"/>
      <c r="SEB288" s="730"/>
      <c r="SEC288" s="730"/>
      <c r="SED288" s="730"/>
      <c r="SEE288" s="730"/>
      <c r="SEF288" s="730"/>
      <c r="SEG288" s="730"/>
      <c r="SEH288" s="730"/>
      <c r="SEI288" s="730"/>
      <c r="SEJ288" s="730"/>
      <c r="SEK288" s="730"/>
      <c r="SEL288" s="730"/>
      <c r="SEM288" s="730"/>
      <c r="SEN288" s="730"/>
      <c r="SEO288" s="730"/>
      <c r="SEP288" s="730"/>
      <c r="SEQ288" s="730"/>
      <c r="SER288" s="730"/>
      <c r="SES288" s="730"/>
      <c r="SET288" s="730"/>
      <c r="SEU288" s="730"/>
      <c r="SEV288" s="730"/>
      <c r="SEW288" s="730"/>
      <c r="SEX288" s="730"/>
      <c r="SEY288" s="730"/>
      <c r="SEZ288" s="730"/>
      <c r="SFA288" s="730"/>
      <c r="SFB288" s="730"/>
      <c r="SFC288" s="730"/>
      <c r="SFD288" s="730"/>
      <c r="SFE288" s="730"/>
      <c r="SFF288" s="730"/>
      <c r="SFG288" s="730"/>
      <c r="SFH288" s="730"/>
      <c r="SFI288" s="730"/>
      <c r="SFJ288" s="730"/>
      <c r="SFK288" s="730"/>
      <c r="SFL288" s="730"/>
      <c r="SFM288" s="730"/>
      <c r="SFN288" s="730"/>
      <c r="SFO288" s="730"/>
      <c r="SFP288" s="730"/>
      <c r="SFQ288" s="730"/>
      <c r="SFR288" s="730"/>
      <c r="SFS288" s="730"/>
      <c r="SFT288" s="730"/>
      <c r="SFU288" s="730"/>
      <c r="SFV288" s="730"/>
      <c r="SFW288" s="730"/>
      <c r="SFX288" s="730"/>
      <c r="SFY288" s="730"/>
      <c r="SFZ288" s="730"/>
      <c r="SGA288" s="730"/>
      <c r="SGB288" s="730"/>
      <c r="SGC288" s="730"/>
      <c r="SGD288" s="730"/>
      <c r="SGE288" s="730"/>
      <c r="SGF288" s="730"/>
      <c r="SGG288" s="730"/>
      <c r="SGH288" s="730"/>
      <c r="SGI288" s="730"/>
      <c r="SGJ288" s="730"/>
      <c r="SGK288" s="730"/>
      <c r="SGL288" s="730"/>
      <c r="SGM288" s="730"/>
      <c r="SGN288" s="730"/>
      <c r="SGO288" s="730"/>
      <c r="SGP288" s="730"/>
      <c r="SGQ288" s="730"/>
      <c r="SGR288" s="730"/>
      <c r="SGS288" s="730"/>
      <c r="SGT288" s="730"/>
      <c r="SGU288" s="730"/>
      <c r="SGV288" s="730"/>
      <c r="SGW288" s="730"/>
      <c r="SGX288" s="730"/>
      <c r="SGY288" s="730"/>
      <c r="SGZ288" s="730"/>
      <c r="SHA288" s="730"/>
      <c r="SHB288" s="730"/>
      <c r="SHC288" s="730"/>
      <c r="SHD288" s="730"/>
      <c r="SHE288" s="730"/>
      <c r="SHF288" s="730"/>
      <c r="SHG288" s="730"/>
      <c r="SHH288" s="730"/>
      <c r="SHI288" s="730"/>
      <c r="SHJ288" s="730"/>
      <c r="SHK288" s="730"/>
      <c r="SHL288" s="730"/>
      <c r="SHM288" s="730"/>
      <c r="SHN288" s="730"/>
      <c r="SHO288" s="730"/>
      <c r="SHP288" s="730"/>
      <c r="SHQ288" s="730"/>
      <c r="SHR288" s="730"/>
      <c r="SHS288" s="730"/>
      <c r="SHT288" s="730"/>
      <c r="SHU288" s="730"/>
      <c r="SHV288" s="730"/>
      <c r="SHW288" s="730"/>
      <c r="SHX288" s="730"/>
      <c r="SHY288" s="730"/>
      <c r="SHZ288" s="730"/>
      <c r="SIA288" s="730"/>
      <c r="SIB288" s="730"/>
      <c r="SIC288" s="730"/>
      <c r="SID288" s="730"/>
      <c r="SIE288" s="730"/>
      <c r="SIF288" s="730"/>
      <c r="SIG288" s="730"/>
      <c r="SIH288" s="730"/>
      <c r="SII288" s="730"/>
      <c r="SIJ288" s="730"/>
      <c r="SIK288" s="730"/>
      <c r="SIL288" s="730"/>
      <c r="SIM288" s="730"/>
      <c r="SIN288" s="730"/>
      <c r="SIO288" s="730"/>
      <c r="SIP288" s="730"/>
      <c r="SIQ288" s="730"/>
      <c r="SIR288" s="730"/>
      <c r="SIS288" s="730"/>
      <c r="SIT288" s="730"/>
      <c r="SIU288" s="730"/>
      <c r="SIV288" s="730"/>
      <c r="SIW288" s="730"/>
      <c r="SIX288" s="730"/>
      <c r="SIY288" s="730"/>
      <c r="SIZ288" s="730"/>
      <c r="SJA288" s="730"/>
      <c r="SJB288" s="730"/>
      <c r="SJC288" s="730"/>
      <c r="SJD288" s="730"/>
      <c r="SJE288" s="730"/>
      <c r="SJF288" s="730"/>
      <c r="SJG288" s="730"/>
      <c r="SJH288" s="730"/>
      <c r="SJI288" s="730"/>
      <c r="SJJ288" s="730"/>
      <c r="SJK288" s="730"/>
      <c r="SJL288" s="730"/>
      <c r="SJM288" s="730"/>
      <c r="SJN288" s="730"/>
      <c r="SJO288" s="730"/>
      <c r="SJP288" s="730"/>
      <c r="SJQ288" s="730"/>
      <c r="SJR288" s="730"/>
      <c r="SJS288" s="730"/>
      <c r="SJT288" s="730"/>
      <c r="SJU288" s="730"/>
      <c r="SJV288" s="730"/>
      <c r="SJW288" s="730"/>
      <c r="SJX288" s="730"/>
      <c r="SJY288" s="730"/>
      <c r="SJZ288" s="730"/>
      <c r="SKA288" s="730"/>
      <c r="SKB288" s="730"/>
      <c r="SKC288" s="730"/>
      <c r="SKD288" s="730"/>
      <c r="SKE288" s="730"/>
      <c r="SKF288" s="730"/>
      <c r="SKG288" s="730"/>
      <c r="SKH288" s="730"/>
      <c r="SKI288" s="730"/>
      <c r="SKJ288" s="730"/>
      <c r="SKK288" s="730"/>
      <c r="SKL288" s="730"/>
      <c r="SKM288" s="730"/>
      <c r="SKN288" s="730"/>
      <c r="SKO288" s="730"/>
      <c r="SKP288" s="730"/>
      <c r="SKQ288" s="730"/>
      <c r="SKR288" s="730"/>
      <c r="SKS288" s="730"/>
      <c r="SKT288" s="730"/>
      <c r="SKU288" s="730"/>
      <c r="SKV288" s="730"/>
      <c r="SKW288" s="730"/>
      <c r="SKX288" s="730"/>
      <c r="SKY288" s="730"/>
      <c r="SKZ288" s="730"/>
      <c r="SLA288" s="730"/>
      <c r="SLB288" s="730"/>
      <c r="SLC288" s="730"/>
      <c r="SLD288" s="730"/>
      <c r="SLE288" s="730"/>
      <c r="SLF288" s="730"/>
      <c r="SLG288" s="730"/>
      <c r="SLH288" s="730"/>
      <c r="SLI288" s="730"/>
      <c r="SLJ288" s="730"/>
      <c r="SLK288" s="730"/>
      <c r="SLL288" s="730"/>
      <c r="SLM288" s="730"/>
      <c r="SLN288" s="730"/>
      <c r="SLO288" s="730"/>
      <c r="SLP288" s="730"/>
      <c r="SLQ288" s="730"/>
      <c r="SLR288" s="730"/>
      <c r="SLS288" s="730"/>
      <c r="SLT288" s="730"/>
      <c r="SLU288" s="730"/>
      <c r="SLV288" s="730"/>
      <c r="SLW288" s="730"/>
      <c r="SLX288" s="730"/>
      <c r="SLY288" s="730"/>
      <c r="SLZ288" s="730"/>
      <c r="SMA288" s="730"/>
      <c r="SMB288" s="730"/>
      <c r="SMC288" s="730"/>
      <c r="SMD288" s="730"/>
      <c r="SME288" s="730"/>
      <c r="SMF288" s="730"/>
      <c r="SMG288" s="730"/>
      <c r="SMH288" s="730"/>
      <c r="SMI288" s="730"/>
      <c r="SMJ288" s="730"/>
      <c r="SMK288" s="730"/>
      <c r="SML288" s="730"/>
      <c r="SMM288" s="730"/>
      <c r="SMN288" s="730"/>
      <c r="SMO288" s="730"/>
      <c r="SMP288" s="730"/>
      <c r="SMQ288" s="730"/>
      <c r="SMR288" s="730"/>
      <c r="SMS288" s="730"/>
      <c r="SMT288" s="730"/>
      <c r="SMU288" s="730"/>
      <c r="SMV288" s="730"/>
      <c r="SMW288" s="730"/>
      <c r="SMX288" s="730"/>
      <c r="SMY288" s="730"/>
      <c r="SMZ288" s="730"/>
      <c r="SNA288" s="730"/>
      <c r="SNB288" s="730"/>
      <c r="SNC288" s="730"/>
      <c r="SND288" s="730"/>
      <c r="SNE288" s="730"/>
      <c r="SNF288" s="730"/>
      <c r="SNG288" s="730"/>
      <c r="SNH288" s="730"/>
      <c r="SNI288" s="730"/>
      <c r="SNJ288" s="730"/>
      <c r="SNK288" s="730"/>
      <c r="SNL288" s="730"/>
      <c r="SNM288" s="730"/>
      <c r="SNN288" s="730"/>
      <c r="SNO288" s="730"/>
      <c r="SNP288" s="730"/>
      <c r="SNQ288" s="730"/>
      <c r="SNR288" s="730"/>
      <c r="SNS288" s="730"/>
      <c r="SNT288" s="730"/>
      <c r="SNU288" s="730"/>
      <c r="SNV288" s="730"/>
      <c r="SNW288" s="730"/>
      <c r="SNX288" s="730"/>
      <c r="SNY288" s="730"/>
      <c r="SNZ288" s="730"/>
      <c r="SOA288" s="730"/>
      <c r="SOB288" s="730"/>
      <c r="SOC288" s="730"/>
      <c r="SOD288" s="730"/>
      <c r="SOE288" s="730"/>
      <c r="SOF288" s="730"/>
      <c r="SOG288" s="730"/>
      <c r="SOH288" s="730"/>
      <c r="SOI288" s="730"/>
      <c r="SOJ288" s="730"/>
      <c r="SOK288" s="730"/>
      <c r="SOL288" s="730"/>
      <c r="SOM288" s="730"/>
      <c r="SON288" s="730"/>
      <c r="SOO288" s="730"/>
      <c r="SOP288" s="730"/>
      <c r="SOQ288" s="730"/>
      <c r="SOR288" s="730"/>
      <c r="SOS288" s="730"/>
      <c r="SOT288" s="730"/>
      <c r="SOU288" s="730"/>
      <c r="SOV288" s="730"/>
      <c r="SOW288" s="730"/>
      <c r="SOX288" s="730"/>
      <c r="SOY288" s="730"/>
      <c r="SOZ288" s="730"/>
      <c r="SPA288" s="730"/>
      <c r="SPB288" s="730"/>
      <c r="SPC288" s="730"/>
      <c r="SPD288" s="730"/>
      <c r="SPE288" s="730"/>
      <c r="SPF288" s="730"/>
      <c r="SPG288" s="730"/>
      <c r="SPH288" s="730"/>
      <c r="SPI288" s="730"/>
      <c r="SPJ288" s="730"/>
      <c r="SPK288" s="730"/>
      <c r="SPL288" s="730"/>
      <c r="SPM288" s="730"/>
      <c r="SPN288" s="730"/>
      <c r="SPO288" s="730"/>
      <c r="SPP288" s="730"/>
      <c r="SPQ288" s="730"/>
      <c r="SPR288" s="730"/>
      <c r="SPS288" s="730"/>
      <c r="SPT288" s="730"/>
      <c r="SPU288" s="730"/>
      <c r="SPV288" s="730"/>
      <c r="SPW288" s="730"/>
      <c r="SPX288" s="730"/>
      <c r="SPY288" s="730"/>
      <c r="SPZ288" s="730"/>
      <c r="SQA288" s="730"/>
      <c r="SQB288" s="730"/>
      <c r="SQC288" s="730"/>
      <c r="SQD288" s="730"/>
      <c r="SQE288" s="730"/>
      <c r="SQF288" s="730"/>
      <c r="SQG288" s="730"/>
      <c r="SQH288" s="730"/>
      <c r="SQI288" s="730"/>
      <c r="SQJ288" s="730"/>
      <c r="SQK288" s="730"/>
      <c r="SQL288" s="730"/>
      <c r="SQM288" s="730"/>
      <c r="SQN288" s="730"/>
      <c r="SQO288" s="730"/>
      <c r="SQP288" s="730"/>
      <c r="SQQ288" s="730"/>
      <c r="SQR288" s="730"/>
      <c r="SQS288" s="730"/>
      <c r="SQT288" s="730"/>
      <c r="SQU288" s="730"/>
      <c r="SQV288" s="730"/>
      <c r="SQW288" s="730"/>
      <c r="SQX288" s="730"/>
      <c r="SQY288" s="730"/>
      <c r="SQZ288" s="730"/>
      <c r="SRA288" s="730"/>
      <c r="SRB288" s="730"/>
      <c r="SRC288" s="730"/>
      <c r="SRD288" s="730"/>
      <c r="SRE288" s="730"/>
      <c r="SRF288" s="730"/>
      <c r="SRG288" s="730"/>
      <c r="SRH288" s="730"/>
      <c r="SRI288" s="730"/>
      <c r="SRJ288" s="730"/>
      <c r="SRK288" s="730"/>
      <c r="SRL288" s="730"/>
      <c r="SRM288" s="730"/>
      <c r="SRN288" s="730"/>
      <c r="SRO288" s="730"/>
      <c r="SRP288" s="730"/>
      <c r="SRQ288" s="730"/>
      <c r="SRR288" s="730"/>
      <c r="SRS288" s="730"/>
      <c r="SRT288" s="730"/>
      <c r="SRU288" s="730"/>
      <c r="SRV288" s="730"/>
      <c r="SRW288" s="730"/>
      <c r="SRX288" s="730"/>
      <c r="SRY288" s="730"/>
      <c r="SRZ288" s="730"/>
      <c r="SSA288" s="730"/>
      <c r="SSB288" s="730"/>
      <c r="SSC288" s="730"/>
      <c r="SSD288" s="730"/>
      <c r="SSE288" s="730"/>
      <c r="SSF288" s="730"/>
      <c r="SSG288" s="730"/>
      <c r="SSH288" s="730"/>
      <c r="SSI288" s="730"/>
      <c r="SSJ288" s="730"/>
      <c r="SSK288" s="730"/>
      <c r="SSL288" s="730"/>
      <c r="SSM288" s="730"/>
      <c r="SSN288" s="730"/>
      <c r="SSO288" s="730"/>
      <c r="SSP288" s="730"/>
      <c r="SSQ288" s="730"/>
      <c r="SSR288" s="730"/>
      <c r="SSS288" s="730"/>
      <c r="SST288" s="730"/>
      <c r="SSU288" s="730"/>
      <c r="SSV288" s="730"/>
      <c r="SSW288" s="730"/>
      <c r="SSX288" s="730"/>
      <c r="SSY288" s="730"/>
      <c r="SSZ288" s="730"/>
      <c r="STA288" s="730"/>
      <c r="STB288" s="730"/>
      <c r="STC288" s="730"/>
      <c r="STD288" s="730"/>
      <c r="STE288" s="730"/>
      <c r="STF288" s="730"/>
      <c r="STG288" s="730"/>
      <c r="STH288" s="730"/>
      <c r="STI288" s="730"/>
      <c r="STJ288" s="730"/>
      <c r="STK288" s="730"/>
      <c r="STL288" s="730"/>
      <c r="STM288" s="730"/>
      <c r="STN288" s="730"/>
      <c r="STO288" s="730"/>
      <c r="STP288" s="730"/>
      <c r="STQ288" s="730"/>
      <c r="STR288" s="730"/>
      <c r="STS288" s="730"/>
      <c r="STT288" s="730"/>
      <c r="STU288" s="730"/>
      <c r="STV288" s="730"/>
      <c r="STW288" s="730"/>
      <c r="STX288" s="730"/>
      <c r="STY288" s="730"/>
      <c r="STZ288" s="730"/>
      <c r="SUA288" s="730"/>
      <c r="SUB288" s="730"/>
      <c r="SUC288" s="730"/>
      <c r="SUD288" s="730"/>
      <c r="SUE288" s="730"/>
      <c r="SUF288" s="730"/>
      <c r="SUG288" s="730"/>
      <c r="SUH288" s="730"/>
      <c r="SUI288" s="730"/>
      <c r="SUJ288" s="730"/>
      <c r="SUK288" s="730"/>
      <c r="SUL288" s="730"/>
      <c r="SUM288" s="730"/>
      <c r="SUN288" s="730"/>
      <c r="SUO288" s="730"/>
      <c r="SUP288" s="730"/>
      <c r="SUQ288" s="730"/>
      <c r="SUR288" s="730"/>
      <c r="SUS288" s="730"/>
      <c r="SUT288" s="730"/>
      <c r="SUU288" s="730"/>
      <c r="SUV288" s="730"/>
      <c r="SUW288" s="730"/>
      <c r="SUX288" s="730"/>
      <c r="SUY288" s="730"/>
      <c r="SUZ288" s="730"/>
      <c r="SVA288" s="730"/>
      <c r="SVB288" s="730"/>
      <c r="SVC288" s="730"/>
      <c r="SVD288" s="730"/>
      <c r="SVE288" s="730"/>
      <c r="SVF288" s="730"/>
      <c r="SVG288" s="730"/>
      <c r="SVH288" s="730"/>
      <c r="SVI288" s="730"/>
      <c r="SVJ288" s="730"/>
      <c r="SVK288" s="730"/>
      <c r="SVL288" s="730"/>
      <c r="SVM288" s="730"/>
      <c r="SVN288" s="730"/>
      <c r="SVO288" s="730"/>
      <c r="SVP288" s="730"/>
      <c r="SVQ288" s="730"/>
      <c r="SVR288" s="730"/>
      <c r="SVS288" s="730"/>
      <c r="SVT288" s="730"/>
      <c r="SVU288" s="730"/>
      <c r="SVV288" s="730"/>
      <c r="SVW288" s="730"/>
      <c r="SVX288" s="730"/>
      <c r="SVY288" s="730"/>
      <c r="SVZ288" s="730"/>
      <c r="SWA288" s="730"/>
      <c r="SWB288" s="730"/>
      <c r="SWC288" s="730"/>
      <c r="SWD288" s="730"/>
      <c r="SWE288" s="730"/>
      <c r="SWF288" s="730"/>
      <c r="SWG288" s="730"/>
      <c r="SWH288" s="730"/>
      <c r="SWI288" s="730"/>
      <c r="SWJ288" s="730"/>
      <c r="SWK288" s="730"/>
      <c r="SWL288" s="730"/>
      <c r="SWM288" s="730"/>
      <c r="SWN288" s="730"/>
      <c r="SWO288" s="730"/>
      <c r="SWP288" s="730"/>
      <c r="SWQ288" s="730"/>
      <c r="SWR288" s="730"/>
      <c r="SWS288" s="730"/>
      <c r="SWT288" s="730"/>
      <c r="SWU288" s="730"/>
      <c r="SWV288" s="730"/>
      <c r="SWW288" s="730"/>
      <c r="SWX288" s="730"/>
      <c r="SWY288" s="730"/>
      <c r="SWZ288" s="730"/>
      <c r="SXA288" s="730"/>
      <c r="SXB288" s="730"/>
      <c r="SXC288" s="730"/>
      <c r="SXD288" s="730"/>
      <c r="SXE288" s="730"/>
      <c r="SXF288" s="730"/>
      <c r="SXG288" s="730"/>
      <c r="SXH288" s="730"/>
      <c r="SXI288" s="730"/>
      <c r="SXJ288" s="730"/>
      <c r="SXK288" s="730"/>
      <c r="SXL288" s="730"/>
      <c r="SXM288" s="730"/>
      <c r="SXN288" s="730"/>
      <c r="SXO288" s="730"/>
      <c r="SXP288" s="730"/>
      <c r="SXQ288" s="730"/>
      <c r="SXR288" s="730"/>
      <c r="SXS288" s="730"/>
      <c r="SXT288" s="730"/>
      <c r="SXU288" s="730"/>
      <c r="SXV288" s="730"/>
      <c r="SXW288" s="730"/>
      <c r="SXX288" s="730"/>
      <c r="SXY288" s="730"/>
      <c r="SXZ288" s="730"/>
      <c r="SYA288" s="730"/>
      <c r="SYB288" s="730"/>
      <c r="SYC288" s="730"/>
      <c r="SYD288" s="730"/>
      <c r="SYE288" s="730"/>
      <c r="SYF288" s="730"/>
      <c r="SYG288" s="730"/>
      <c r="SYH288" s="730"/>
      <c r="SYI288" s="730"/>
      <c r="SYJ288" s="730"/>
      <c r="SYK288" s="730"/>
      <c r="SYL288" s="730"/>
      <c r="SYM288" s="730"/>
      <c r="SYN288" s="730"/>
      <c r="SYO288" s="730"/>
      <c r="SYP288" s="730"/>
      <c r="SYQ288" s="730"/>
      <c r="SYR288" s="730"/>
      <c r="SYS288" s="730"/>
      <c r="SYT288" s="730"/>
      <c r="SYU288" s="730"/>
      <c r="SYV288" s="730"/>
      <c r="SYW288" s="730"/>
      <c r="SYX288" s="730"/>
      <c r="SYY288" s="730"/>
      <c r="SYZ288" s="730"/>
      <c r="SZA288" s="730"/>
      <c r="SZB288" s="730"/>
      <c r="SZC288" s="730"/>
      <c r="SZD288" s="730"/>
      <c r="SZE288" s="730"/>
      <c r="SZF288" s="730"/>
      <c r="SZG288" s="730"/>
      <c r="SZH288" s="730"/>
      <c r="SZI288" s="730"/>
      <c r="SZJ288" s="730"/>
      <c r="SZK288" s="730"/>
      <c r="SZL288" s="730"/>
      <c r="SZM288" s="730"/>
      <c r="SZN288" s="730"/>
      <c r="SZO288" s="730"/>
      <c r="SZP288" s="730"/>
      <c r="SZQ288" s="730"/>
      <c r="SZR288" s="730"/>
      <c r="SZS288" s="730"/>
      <c r="SZT288" s="730"/>
      <c r="SZU288" s="730"/>
      <c r="SZV288" s="730"/>
      <c r="SZW288" s="730"/>
      <c r="SZX288" s="730"/>
      <c r="SZY288" s="730"/>
      <c r="SZZ288" s="730"/>
      <c r="TAA288" s="730"/>
      <c r="TAB288" s="730"/>
      <c r="TAC288" s="730"/>
      <c r="TAD288" s="730"/>
      <c r="TAE288" s="730"/>
      <c r="TAF288" s="730"/>
      <c r="TAG288" s="730"/>
      <c r="TAH288" s="730"/>
      <c r="TAI288" s="730"/>
      <c r="TAJ288" s="730"/>
      <c r="TAK288" s="730"/>
      <c r="TAL288" s="730"/>
      <c r="TAM288" s="730"/>
      <c r="TAN288" s="730"/>
      <c r="TAO288" s="730"/>
      <c r="TAP288" s="730"/>
      <c r="TAQ288" s="730"/>
      <c r="TAR288" s="730"/>
      <c r="TAS288" s="730"/>
      <c r="TAT288" s="730"/>
      <c r="TAU288" s="730"/>
      <c r="TAV288" s="730"/>
      <c r="TAW288" s="730"/>
      <c r="TAX288" s="730"/>
      <c r="TAY288" s="730"/>
      <c r="TAZ288" s="730"/>
      <c r="TBA288" s="730"/>
      <c r="TBB288" s="730"/>
      <c r="TBC288" s="730"/>
      <c r="TBD288" s="730"/>
      <c r="TBE288" s="730"/>
      <c r="TBF288" s="730"/>
      <c r="TBG288" s="730"/>
      <c r="TBH288" s="730"/>
      <c r="TBI288" s="730"/>
      <c r="TBJ288" s="730"/>
      <c r="TBK288" s="730"/>
      <c r="TBL288" s="730"/>
      <c r="TBM288" s="730"/>
      <c r="TBN288" s="730"/>
      <c r="TBO288" s="730"/>
      <c r="TBP288" s="730"/>
      <c r="TBQ288" s="730"/>
      <c r="TBR288" s="730"/>
      <c r="TBS288" s="730"/>
      <c r="TBT288" s="730"/>
      <c r="TBU288" s="730"/>
      <c r="TBV288" s="730"/>
      <c r="TBW288" s="730"/>
      <c r="TBX288" s="730"/>
      <c r="TBY288" s="730"/>
      <c r="TBZ288" s="730"/>
      <c r="TCA288" s="730"/>
      <c r="TCB288" s="730"/>
      <c r="TCC288" s="730"/>
      <c r="TCD288" s="730"/>
      <c r="TCE288" s="730"/>
      <c r="TCF288" s="730"/>
      <c r="TCG288" s="730"/>
      <c r="TCH288" s="730"/>
      <c r="TCI288" s="730"/>
      <c r="TCJ288" s="730"/>
      <c r="TCK288" s="730"/>
      <c r="TCL288" s="730"/>
      <c r="TCM288" s="730"/>
      <c r="TCN288" s="730"/>
      <c r="TCO288" s="730"/>
      <c r="TCP288" s="730"/>
      <c r="TCQ288" s="730"/>
      <c r="TCR288" s="730"/>
      <c r="TCS288" s="730"/>
      <c r="TCT288" s="730"/>
      <c r="TCU288" s="730"/>
      <c r="TCV288" s="730"/>
      <c r="TCW288" s="730"/>
      <c r="TCX288" s="730"/>
      <c r="TCY288" s="730"/>
      <c r="TCZ288" s="730"/>
      <c r="TDA288" s="730"/>
      <c r="TDB288" s="730"/>
      <c r="TDC288" s="730"/>
      <c r="TDD288" s="730"/>
      <c r="TDE288" s="730"/>
      <c r="TDF288" s="730"/>
      <c r="TDG288" s="730"/>
      <c r="TDH288" s="730"/>
      <c r="TDI288" s="730"/>
      <c r="TDJ288" s="730"/>
      <c r="TDK288" s="730"/>
      <c r="TDL288" s="730"/>
      <c r="TDM288" s="730"/>
      <c r="TDN288" s="730"/>
      <c r="TDO288" s="730"/>
      <c r="TDP288" s="730"/>
      <c r="TDQ288" s="730"/>
      <c r="TDR288" s="730"/>
      <c r="TDS288" s="730"/>
      <c r="TDT288" s="730"/>
      <c r="TDU288" s="730"/>
      <c r="TDV288" s="730"/>
      <c r="TDW288" s="730"/>
      <c r="TDX288" s="730"/>
      <c r="TDY288" s="730"/>
      <c r="TDZ288" s="730"/>
      <c r="TEA288" s="730"/>
      <c r="TEB288" s="730"/>
      <c r="TEC288" s="730"/>
      <c r="TED288" s="730"/>
      <c r="TEE288" s="730"/>
      <c r="TEF288" s="730"/>
      <c r="TEG288" s="730"/>
      <c r="TEH288" s="730"/>
      <c r="TEI288" s="730"/>
      <c r="TEJ288" s="730"/>
      <c r="TEK288" s="730"/>
      <c r="TEL288" s="730"/>
      <c r="TEM288" s="730"/>
      <c r="TEN288" s="730"/>
      <c r="TEO288" s="730"/>
      <c r="TEP288" s="730"/>
      <c r="TEQ288" s="730"/>
      <c r="TER288" s="730"/>
      <c r="TES288" s="730"/>
      <c r="TET288" s="730"/>
      <c r="TEU288" s="730"/>
      <c r="TEV288" s="730"/>
      <c r="TEW288" s="730"/>
      <c r="TEX288" s="730"/>
      <c r="TEY288" s="730"/>
      <c r="TEZ288" s="730"/>
      <c r="TFA288" s="730"/>
      <c r="TFB288" s="730"/>
      <c r="TFC288" s="730"/>
      <c r="TFD288" s="730"/>
      <c r="TFE288" s="730"/>
      <c r="TFF288" s="730"/>
      <c r="TFG288" s="730"/>
      <c r="TFH288" s="730"/>
      <c r="TFI288" s="730"/>
      <c r="TFJ288" s="730"/>
      <c r="TFK288" s="730"/>
      <c r="TFL288" s="730"/>
      <c r="TFM288" s="730"/>
      <c r="TFN288" s="730"/>
      <c r="TFO288" s="730"/>
      <c r="TFP288" s="730"/>
      <c r="TFQ288" s="730"/>
      <c r="TFR288" s="730"/>
      <c r="TFS288" s="730"/>
      <c r="TFT288" s="730"/>
      <c r="TFU288" s="730"/>
      <c r="TFV288" s="730"/>
      <c r="TFW288" s="730"/>
      <c r="TFX288" s="730"/>
      <c r="TFY288" s="730"/>
      <c r="TFZ288" s="730"/>
      <c r="TGA288" s="730"/>
      <c r="TGB288" s="730"/>
      <c r="TGC288" s="730"/>
      <c r="TGD288" s="730"/>
      <c r="TGE288" s="730"/>
      <c r="TGF288" s="730"/>
      <c r="TGG288" s="730"/>
      <c r="TGH288" s="730"/>
      <c r="TGI288" s="730"/>
      <c r="TGJ288" s="730"/>
      <c r="TGK288" s="730"/>
      <c r="TGL288" s="730"/>
      <c r="TGM288" s="730"/>
      <c r="TGN288" s="730"/>
      <c r="TGO288" s="730"/>
      <c r="TGP288" s="730"/>
      <c r="TGQ288" s="730"/>
      <c r="TGR288" s="730"/>
      <c r="TGS288" s="730"/>
      <c r="TGT288" s="730"/>
      <c r="TGU288" s="730"/>
      <c r="TGV288" s="730"/>
      <c r="TGW288" s="730"/>
      <c r="TGX288" s="730"/>
      <c r="TGY288" s="730"/>
      <c r="TGZ288" s="730"/>
      <c r="THA288" s="730"/>
      <c r="THB288" s="730"/>
      <c r="THC288" s="730"/>
      <c r="THD288" s="730"/>
      <c r="THE288" s="730"/>
      <c r="THF288" s="730"/>
      <c r="THG288" s="730"/>
      <c r="THH288" s="730"/>
      <c r="THI288" s="730"/>
      <c r="THJ288" s="730"/>
      <c r="THK288" s="730"/>
      <c r="THL288" s="730"/>
      <c r="THM288" s="730"/>
      <c r="THN288" s="730"/>
      <c r="THO288" s="730"/>
      <c r="THP288" s="730"/>
      <c r="THQ288" s="730"/>
      <c r="THR288" s="730"/>
      <c r="THS288" s="730"/>
      <c r="THT288" s="730"/>
      <c r="THU288" s="730"/>
      <c r="THV288" s="730"/>
      <c r="THW288" s="730"/>
      <c r="THX288" s="730"/>
      <c r="THY288" s="730"/>
      <c r="THZ288" s="730"/>
      <c r="TIA288" s="730"/>
      <c r="TIB288" s="730"/>
      <c r="TIC288" s="730"/>
      <c r="TID288" s="730"/>
      <c r="TIE288" s="730"/>
      <c r="TIF288" s="730"/>
      <c r="TIG288" s="730"/>
      <c r="TIH288" s="730"/>
      <c r="TII288" s="730"/>
      <c r="TIJ288" s="730"/>
      <c r="TIK288" s="730"/>
      <c r="TIL288" s="730"/>
      <c r="TIM288" s="730"/>
      <c r="TIN288" s="730"/>
      <c r="TIO288" s="730"/>
      <c r="TIP288" s="730"/>
      <c r="TIQ288" s="730"/>
      <c r="TIR288" s="730"/>
      <c r="TIS288" s="730"/>
      <c r="TIT288" s="730"/>
      <c r="TIU288" s="730"/>
      <c r="TIV288" s="730"/>
      <c r="TIW288" s="730"/>
      <c r="TIX288" s="730"/>
      <c r="TIY288" s="730"/>
      <c r="TIZ288" s="730"/>
      <c r="TJA288" s="730"/>
      <c r="TJB288" s="730"/>
      <c r="TJC288" s="730"/>
      <c r="TJD288" s="730"/>
      <c r="TJE288" s="730"/>
      <c r="TJF288" s="730"/>
      <c r="TJG288" s="730"/>
      <c r="TJH288" s="730"/>
      <c r="TJI288" s="730"/>
      <c r="TJJ288" s="730"/>
      <c r="TJK288" s="730"/>
      <c r="TJL288" s="730"/>
      <c r="TJM288" s="730"/>
      <c r="TJN288" s="730"/>
      <c r="TJO288" s="730"/>
      <c r="TJP288" s="730"/>
      <c r="TJQ288" s="730"/>
      <c r="TJR288" s="730"/>
      <c r="TJS288" s="730"/>
      <c r="TJT288" s="730"/>
      <c r="TJU288" s="730"/>
      <c r="TJV288" s="730"/>
      <c r="TJW288" s="730"/>
      <c r="TJX288" s="730"/>
      <c r="TJY288" s="730"/>
      <c r="TJZ288" s="730"/>
      <c r="TKA288" s="730"/>
      <c r="TKB288" s="730"/>
      <c r="TKC288" s="730"/>
      <c r="TKD288" s="730"/>
      <c r="TKE288" s="730"/>
      <c r="TKF288" s="730"/>
      <c r="TKG288" s="730"/>
      <c r="TKH288" s="730"/>
      <c r="TKI288" s="730"/>
      <c r="TKJ288" s="730"/>
      <c r="TKK288" s="730"/>
      <c r="TKL288" s="730"/>
      <c r="TKM288" s="730"/>
      <c r="TKN288" s="730"/>
      <c r="TKO288" s="730"/>
      <c r="TKP288" s="730"/>
      <c r="TKQ288" s="730"/>
      <c r="TKR288" s="730"/>
      <c r="TKS288" s="730"/>
      <c r="TKT288" s="730"/>
      <c r="TKU288" s="730"/>
      <c r="TKV288" s="730"/>
      <c r="TKW288" s="730"/>
      <c r="TKX288" s="730"/>
      <c r="TKY288" s="730"/>
      <c r="TKZ288" s="730"/>
      <c r="TLA288" s="730"/>
      <c r="TLB288" s="730"/>
      <c r="TLC288" s="730"/>
      <c r="TLD288" s="730"/>
      <c r="TLE288" s="730"/>
      <c r="TLF288" s="730"/>
      <c r="TLG288" s="730"/>
      <c r="TLH288" s="730"/>
      <c r="TLI288" s="730"/>
      <c r="TLJ288" s="730"/>
      <c r="TLK288" s="730"/>
      <c r="TLL288" s="730"/>
      <c r="TLM288" s="730"/>
      <c r="TLN288" s="730"/>
      <c r="TLO288" s="730"/>
      <c r="TLP288" s="730"/>
      <c r="TLQ288" s="730"/>
      <c r="TLR288" s="730"/>
      <c r="TLS288" s="730"/>
      <c r="TLT288" s="730"/>
      <c r="TLU288" s="730"/>
      <c r="TLV288" s="730"/>
      <c r="TLW288" s="730"/>
      <c r="TLX288" s="730"/>
      <c r="TLY288" s="730"/>
      <c r="TLZ288" s="730"/>
      <c r="TMA288" s="730"/>
      <c r="TMB288" s="730"/>
      <c r="TMC288" s="730"/>
      <c r="TMD288" s="730"/>
      <c r="TME288" s="730"/>
      <c r="TMF288" s="730"/>
      <c r="TMG288" s="730"/>
      <c r="TMH288" s="730"/>
      <c r="TMI288" s="730"/>
      <c r="TMJ288" s="730"/>
      <c r="TMK288" s="730"/>
      <c r="TML288" s="730"/>
      <c r="TMM288" s="730"/>
      <c r="TMN288" s="730"/>
      <c r="TMO288" s="730"/>
      <c r="TMP288" s="730"/>
      <c r="TMQ288" s="730"/>
      <c r="TMR288" s="730"/>
      <c r="TMS288" s="730"/>
      <c r="TMT288" s="730"/>
      <c r="TMU288" s="730"/>
      <c r="TMV288" s="730"/>
      <c r="TMW288" s="730"/>
      <c r="TMX288" s="730"/>
      <c r="TMY288" s="730"/>
      <c r="TMZ288" s="730"/>
      <c r="TNA288" s="730"/>
      <c r="TNB288" s="730"/>
      <c r="TNC288" s="730"/>
      <c r="TND288" s="730"/>
      <c r="TNE288" s="730"/>
      <c r="TNF288" s="730"/>
      <c r="TNG288" s="730"/>
      <c r="TNH288" s="730"/>
      <c r="TNI288" s="730"/>
      <c r="TNJ288" s="730"/>
      <c r="TNK288" s="730"/>
      <c r="TNL288" s="730"/>
      <c r="TNM288" s="730"/>
      <c r="TNN288" s="730"/>
      <c r="TNO288" s="730"/>
      <c r="TNP288" s="730"/>
      <c r="TNQ288" s="730"/>
      <c r="TNR288" s="730"/>
      <c r="TNS288" s="730"/>
      <c r="TNT288" s="730"/>
      <c r="TNU288" s="730"/>
      <c r="TNV288" s="730"/>
      <c r="TNW288" s="730"/>
      <c r="TNX288" s="730"/>
      <c r="TNY288" s="730"/>
      <c r="TNZ288" s="730"/>
      <c r="TOA288" s="730"/>
      <c r="TOB288" s="730"/>
      <c r="TOC288" s="730"/>
      <c r="TOD288" s="730"/>
      <c r="TOE288" s="730"/>
      <c r="TOF288" s="730"/>
      <c r="TOG288" s="730"/>
      <c r="TOH288" s="730"/>
      <c r="TOI288" s="730"/>
      <c r="TOJ288" s="730"/>
      <c r="TOK288" s="730"/>
      <c r="TOL288" s="730"/>
      <c r="TOM288" s="730"/>
      <c r="TON288" s="730"/>
      <c r="TOO288" s="730"/>
      <c r="TOP288" s="730"/>
      <c r="TOQ288" s="730"/>
      <c r="TOR288" s="730"/>
      <c r="TOS288" s="730"/>
      <c r="TOT288" s="730"/>
      <c r="TOU288" s="730"/>
      <c r="TOV288" s="730"/>
      <c r="TOW288" s="730"/>
      <c r="TOX288" s="730"/>
      <c r="TOY288" s="730"/>
      <c r="TOZ288" s="730"/>
      <c r="TPA288" s="730"/>
      <c r="TPB288" s="730"/>
      <c r="TPC288" s="730"/>
      <c r="TPD288" s="730"/>
      <c r="TPE288" s="730"/>
      <c r="TPF288" s="730"/>
      <c r="TPG288" s="730"/>
      <c r="TPH288" s="730"/>
      <c r="TPI288" s="730"/>
      <c r="TPJ288" s="730"/>
      <c r="TPK288" s="730"/>
      <c r="TPL288" s="730"/>
      <c r="TPM288" s="730"/>
      <c r="TPN288" s="730"/>
      <c r="TPO288" s="730"/>
      <c r="TPP288" s="730"/>
      <c r="TPQ288" s="730"/>
      <c r="TPR288" s="730"/>
      <c r="TPS288" s="730"/>
      <c r="TPT288" s="730"/>
      <c r="TPU288" s="730"/>
      <c r="TPV288" s="730"/>
      <c r="TPW288" s="730"/>
      <c r="TPX288" s="730"/>
      <c r="TPY288" s="730"/>
      <c r="TPZ288" s="730"/>
      <c r="TQA288" s="730"/>
      <c r="TQB288" s="730"/>
      <c r="TQC288" s="730"/>
      <c r="TQD288" s="730"/>
      <c r="TQE288" s="730"/>
      <c r="TQF288" s="730"/>
      <c r="TQG288" s="730"/>
      <c r="TQH288" s="730"/>
      <c r="TQI288" s="730"/>
      <c r="TQJ288" s="730"/>
      <c r="TQK288" s="730"/>
      <c r="TQL288" s="730"/>
      <c r="TQM288" s="730"/>
      <c r="TQN288" s="730"/>
      <c r="TQO288" s="730"/>
      <c r="TQP288" s="730"/>
      <c r="TQQ288" s="730"/>
      <c r="TQR288" s="730"/>
      <c r="TQS288" s="730"/>
      <c r="TQT288" s="730"/>
      <c r="TQU288" s="730"/>
      <c r="TQV288" s="730"/>
      <c r="TQW288" s="730"/>
      <c r="TQX288" s="730"/>
      <c r="TQY288" s="730"/>
      <c r="TQZ288" s="730"/>
      <c r="TRA288" s="730"/>
      <c r="TRB288" s="730"/>
      <c r="TRC288" s="730"/>
      <c r="TRD288" s="730"/>
      <c r="TRE288" s="730"/>
      <c r="TRF288" s="730"/>
      <c r="TRG288" s="730"/>
      <c r="TRH288" s="730"/>
      <c r="TRI288" s="730"/>
      <c r="TRJ288" s="730"/>
      <c r="TRK288" s="730"/>
      <c r="TRL288" s="730"/>
      <c r="TRM288" s="730"/>
      <c r="TRN288" s="730"/>
      <c r="TRO288" s="730"/>
      <c r="TRP288" s="730"/>
      <c r="TRQ288" s="730"/>
      <c r="TRR288" s="730"/>
      <c r="TRS288" s="730"/>
      <c r="TRT288" s="730"/>
      <c r="TRU288" s="730"/>
      <c r="TRV288" s="730"/>
      <c r="TRW288" s="730"/>
      <c r="TRX288" s="730"/>
      <c r="TRY288" s="730"/>
      <c r="TRZ288" s="730"/>
      <c r="TSA288" s="730"/>
      <c r="TSB288" s="730"/>
      <c r="TSC288" s="730"/>
      <c r="TSD288" s="730"/>
      <c r="TSE288" s="730"/>
      <c r="TSF288" s="730"/>
      <c r="TSG288" s="730"/>
      <c r="TSH288" s="730"/>
      <c r="TSI288" s="730"/>
      <c r="TSJ288" s="730"/>
      <c r="TSK288" s="730"/>
      <c r="TSL288" s="730"/>
      <c r="TSM288" s="730"/>
      <c r="TSN288" s="730"/>
      <c r="TSO288" s="730"/>
      <c r="TSP288" s="730"/>
      <c r="TSQ288" s="730"/>
      <c r="TSR288" s="730"/>
      <c r="TSS288" s="730"/>
      <c r="TST288" s="730"/>
      <c r="TSU288" s="730"/>
      <c r="TSV288" s="730"/>
      <c r="TSW288" s="730"/>
      <c r="TSX288" s="730"/>
      <c r="TSY288" s="730"/>
      <c r="TSZ288" s="730"/>
      <c r="TTA288" s="730"/>
      <c r="TTB288" s="730"/>
      <c r="TTC288" s="730"/>
      <c r="TTD288" s="730"/>
      <c r="TTE288" s="730"/>
      <c r="TTF288" s="730"/>
      <c r="TTG288" s="730"/>
      <c r="TTH288" s="730"/>
      <c r="TTI288" s="730"/>
      <c r="TTJ288" s="730"/>
      <c r="TTK288" s="730"/>
      <c r="TTL288" s="730"/>
      <c r="TTM288" s="730"/>
      <c r="TTN288" s="730"/>
      <c r="TTO288" s="730"/>
      <c r="TTP288" s="730"/>
      <c r="TTQ288" s="730"/>
      <c r="TTR288" s="730"/>
      <c r="TTS288" s="730"/>
      <c r="TTT288" s="730"/>
      <c r="TTU288" s="730"/>
      <c r="TTV288" s="730"/>
      <c r="TTW288" s="730"/>
      <c r="TTX288" s="730"/>
      <c r="TTY288" s="730"/>
      <c r="TTZ288" s="730"/>
      <c r="TUA288" s="730"/>
      <c r="TUB288" s="730"/>
      <c r="TUC288" s="730"/>
      <c r="TUD288" s="730"/>
      <c r="TUE288" s="730"/>
      <c r="TUF288" s="730"/>
      <c r="TUG288" s="730"/>
      <c r="TUH288" s="730"/>
      <c r="TUI288" s="730"/>
      <c r="TUJ288" s="730"/>
      <c r="TUK288" s="730"/>
      <c r="TUL288" s="730"/>
      <c r="TUM288" s="730"/>
      <c r="TUN288" s="730"/>
      <c r="TUO288" s="730"/>
      <c r="TUP288" s="730"/>
      <c r="TUQ288" s="730"/>
      <c r="TUR288" s="730"/>
      <c r="TUS288" s="730"/>
      <c r="TUT288" s="730"/>
      <c r="TUU288" s="730"/>
      <c r="TUV288" s="730"/>
      <c r="TUW288" s="730"/>
      <c r="TUX288" s="730"/>
      <c r="TUY288" s="730"/>
      <c r="TUZ288" s="730"/>
      <c r="TVA288" s="730"/>
      <c r="TVB288" s="730"/>
      <c r="TVC288" s="730"/>
      <c r="TVD288" s="730"/>
      <c r="TVE288" s="730"/>
      <c r="TVF288" s="730"/>
      <c r="TVG288" s="730"/>
      <c r="TVH288" s="730"/>
      <c r="TVI288" s="730"/>
      <c r="TVJ288" s="730"/>
      <c r="TVK288" s="730"/>
      <c r="TVL288" s="730"/>
      <c r="TVM288" s="730"/>
      <c r="TVN288" s="730"/>
      <c r="TVO288" s="730"/>
      <c r="TVP288" s="730"/>
      <c r="TVQ288" s="730"/>
      <c r="TVR288" s="730"/>
      <c r="TVS288" s="730"/>
      <c r="TVT288" s="730"/>
      <c r="TVU288" s="730"/>
      <c r="TVV288" s="730"/>
      <c r="TVW288" s="730"/>
      <c r="TVX288" s="730"/>
      <c r="TVY288" s="730"/>
      <c r="TVZ288" s="730"/>
      <c r="TWA288" s="730"/>
      <c r="TWB288" s="730"/>
      <c r="TWC288" s="730"/>
      <c r="TWD288" s="730"/>
      <c r="TWE288" s="730"/>
      <c r="TWF288" s="730"/>
      <c r="TWG288" s="730"/>
      <c r="TWH288" s="730"/>
      <c r="TWI288" s="730"/>
      <c r="TWJ288" s="730"/>
      <c r="TWK288" s="730"/>
      <c r="TWL288" s="730"/>
      <c r="TWM288" s="730"/>
      <c r="TWN288" s="730"/>
      <c r="TWO288" s="730"/>
      <c r="TWP288" s="730"/>
      <c r="TWQ288" s="730"/>
      <c r="TWR288" s="730"/>
      <c r="TWS288" s="730"/>
      <c r="TWT288" s="730"/>
      <c r="TWU288" s="730"/>
      <c r="TWV288" s="730"/>
      <c r="TWW288" s="730"/>
      <c r="TWX288" s="730"/>
      <c r="TWY288" s="730"/>
      <c r="TWZ288" s="730"/>
      <c r="TXA288" s="730"/>
      <c r="TXB288" s="730"/>
      <c r="TXC288" s="730"/>
      <c r="TXD288" s="730"/>
      <c r="TXE288" s="730"/>
      <c r="TXF288" s="730"/>
      <c r="TXG288" s="730"/>
      <c r="TXH288" s="730"/>
      <c r="TXI288" s="730"/>
      <c r="TXJ288" s="730"/>
      <c r="TXK288" s="730"/>
      <c r="TXL288" s="730"/>
      <c r="TXM288" s="730"/>
      <c r="TXN288" s="730"/>
      <c r="TXO288" s="730"/>
      <c r="TXP288" s="730"/>
      <c r="TXQ288" s="730"/>
      <c r="TXR288" s="730"/>
      <c r="TXS288" s="730"/>
      <c r="TXT288" s="730"/>
      <c r="TXU288" s="730"/>
      <c r="TXV288" s="730"/>
      <c r="TXW288" s="730"/>
      <c r="TXX288" s="730"/>
      <c r="TXY288" s="730"/>
      <c r="TXZ288" s="730"/>
      <c r="TYA288" s="730"/>
      <c r="TYB288" s="730"/>
      <c r="TYC288" s="730"/>
      <c r="TYD288" s="730"/>
      <c r="TYE288" s="730"/>
      <c r="TYF288" s="730"/>
      <c r="TYG288" s="730"/>
      <c r="TYH288" s="730"/>
      <c r="TYI288" s="730"/>
      <c r="TYJ288" s="730"/>
      <c r="TYK288" s="730"/>
      <c r="TYL288" s="730"/>
      <c r="TYM288" s="730"/>
      <c r="TYN288" s="730"/>
      <c r="TYO288" s="730"/>
      <c r="TYP288" s="730"/>
      <c r="TYQ288" s="730"/>
      <c r="TYR288" s="730"/>
      <c r="TYS288" s="730"/>
      <c r="TYT288" s="730"/>
      <c r="TYU288" s="730"/>
      <c r="TYV288" s="730"/>
      <c r="TYW288" s="730"/>
      <c r="TYX288" s="730"/>
      <c r="TYY288" s="730"/>
      <c r="TYZ288" s="730"/>
      <c r="TZA288" s="730"/>
      <c r="TZB288" s="730"/>
      <c r="TZC288" s="730"/>
      <c r="TZD288" s="730"/>
      <c r="TZE288" s="730"/>
      <c r="TZF288" s="730"/>
      <c r="TZG288" s="730"/>
      <c r="TZH288" s="730"/>
      <c r="TZI288" s="730"/>
      <c r="TZJ288" s="730"/>
      <c r="TZK288" s="730"/>
      <c r="TZL288" s="730"/>
      <c r="TZM288" s="730"/>
      <c r="TZN288" s="730"/>
      <c r="TZO288" s="730"/>
      <c r="TZP288" s="730"/>
      <c r="TZQ288" s="730"/>
      <c r="TZR288" s="730"/>
      <c r="TZS288" s="730"/>
      <c r="TZT288" s="730"/>
      <c r="TZU288" s="730"/>
      <c r="TZV288" s="730"/>
      <c r="TZW288" s="730"/>
      <c r="TZX288" s="730"/>
      <c r="TZY288" s="730"/>
      <c r="TZZ288" s="730"/>
      <c r="UAA288" s="730"/>
      <c r="UAB288" s="730"/>
      <c r="UAC288" s="730"/>
      <c r="UAD288" s="730"/>
      <c r="UAE288" s="730"/>
      <c r="UAF288" s="730"/>
      <c r="UAG288" s="730"/>
      <c r="UAH288" s="730"/>
      <c r="UAI288" s="730"/>
      <c r="UAJ288" s="730"/>
      <c r="UAK288" s="730"/>
      <c r="UAL288" s="730"/>
      <c r="UAM288" s="730"/>
      <c r="UAN288" s="730"/>
      <c r="UAO288" s="730"/>
      <c r="UAP288" s="730"/>
      <c r="UAQ288" s="730"/>
      <c r="UAR288" s="730"/>
      <c r="UAS288" s="730"/>
      <c r="UAT288" s="730"/>
      <c r="UAU288" s="730"/>
      <c r="UAV288" s="730"/>
      <c r="UAW288" s="730"/>
      <c r="UAX288" s="730"/>
      <c r="UAY288" s="730"/>
      <c r="UAZ288" s="730"/>
      <c r="UBA288" s="730"/>
      <c r="UBB288" s="730"/>
      <c r="UBC288" s="730"/>
      <c r="UBD288" s="730"/>
      <c r="UBE288" s="730"/>
      <c r="UBF288" s="730"/>
      <c r="UBG288" s="730"/>
      <c r="UBH288" s="730"/>
      <c r="UBI288" s="730"/>
      <c r="UBJ288" s="730"/>
      <c r="UBK288" s="730"/>
      <c r="UBL288" s="730"/>
      <c r="UBM288" s="730"/>
      <c r="UBN288" s="730"/>
      <c r="UBO288" s="730"/>
      <c r="UBP288" s="730"/>
      <c r="UBQ288" s="730"/>
      <c r="UBR288" s="730"/>
      <c r="UBS288" s="730"/>
      <c r="UBT288" s="730"/>
      <c r="UBU288" s="730"/>
      <c r="UBV288" s="730"/>
      <c r="UBW288" s="730"/>
      <c r="UBX288" s="730"/>
      <c r="UBY288" s="730"/>
      <c r="UBZ288" s="730"/>
      <c r="UCA288" s="730"/>
      <c r="UCB288" s="730"/>
      <c r="UCC288" s="730"/>
      <c r="UCD288" s="730"/>
      <c r="UCE288" s="730"/>
      <c r="UCF288" s="730"/>
      <c r="UCG288" s="730"/>
      <c r="UCH288" s="730"/>
      <c r="UCI288" s="730"/>
      <c r="UCJ288" s="730"/>
      <c r="UCK288" s="730"/>
      <c r="UCL288" s="730"/>
      <c r="UCM288" s="730"/>
      <c r="UCN288" s="730"/>
      <c r="UCO288" s="730"/>
      <c r="UCP288" s="730"/>
      <c r="UCQ288" s="730"/>
      <c r="UCR288" s="730"/>
      <c r="UCS288" s="730"/>
      <c r="UCT288" s="730"/>
      <c r="UCU288" s="730"/>
      <c r="UCV288" s="730"/>
      <c r="UCW288" s="730"/>
      <c r="UCX288" s="730"/>
      <c r="UCY288" s="730"/>
      <c r="UCZ288" s="730"/>
      <c r="UDA288" s="730"/>
      <c r="UDB288" s="730"/>
      <c r="UDC288" s="730"/>
      <c r="UDD288" s="730"/>
      <c r="UDE288" s="730"/>
      <c r="UDF288" s="730"/>
      <c r="UDG288" s="730"/>
      <c r="UDH288" s="730"/>
      <c r="UDI288" s="730"/>
      <c r="UDJ288" s="730"/>
      <c r="UDK288" s="730"/>
      <c r="UDL288" s="730"/>
      <c r="UDM288" s="730"/>
      <c r="UDN288" s="730"/>
      <c r="UDO288" s="730"/>
      <c r="UDP288" s="730"/>
      <c r="UDQ288" s="730"/>
      <c r="UDR288" s="730"/>
      <c r="UDS288" s="730"/>
      <c r="UDT288" s="730"/>
      <c r="UDU288" s="730"/>
      <c r="UDV288" s="730"/>
      <c r="UDW288" s="730"/>
      <c r="UDX288" s="730"/>
      <c r="UDY288" s="730"/>
      <c r="UDZ288" s="730"/>
      <c r="UEA288" s="730"/>
      <c r="UEB288" s="730"/>
      <c r="UEC288" s="730"/>
      <c r="UED288" s="730"/>
      <c r="UEE288" s="730"/>
      <c r="UEF288" s="730"/>
      <c r="UEG288" s="730"/>
      <c r="UEH288" s="730"/>
      <c r="UEI288" s="730"/>
      <c r="UEJ288" s="730"/>
      <c r="UEK288" s="730"/>
      <c r="UEL288" s="730"/>
      <c r="UEM288" s="730"/>
      <c r="UEN288" s="730"/>
      <c r="UEO288" s="730"/>
      <c r="UEP288" s="730"/>
      <c r="UEQ288" s="730"/>
      <c r="UER288" s="730"/>
      <c r="UES288" s="730"/>
      <c r="UET288" s="730"/>
      <c r="UEU288" s="730"/>
      <c r="UEV288" s="730"/>
      <c r="UEW288" s="730"/>
      <c r="UEX288" s="730"/>
      <c r="UEY288" s="730"/>
      <c r="UEZ288" s="730"/>
      <c r="UFA288" s="730"/>
      <c r="UFB288" s="730"/>
      <c r="UFC288" s="730"/>
      <c r="UFD288" s="730"/>
      <c r="UFE288" s="730"/>
      <c r="UFF288" s="730"/>
      <c r="UFG288" s="730"/>
      <c r="UFH288" s="730"/>
      <c r="UFI288" s="730"/>
      <c r="UFJ288" s="730"/>
      <c r="UFK288" s="730"/>
      <c r="UFL288" s="730"/>
      <c r="UFM288" s="730"/>
      <c r="UFN288" s="730"/>
      <c r="UFO288" s="730"/>
      <c r="UFP288" s="730"/>
      <c r="UFQ288" s="730"/>
      <c r="UFR288" s="730"/>
      <c r="UFS288" s="730"/>
      <c r="UFT288" s="730"/>
      <c r="UFU288" s="730"/>
      <c r="UFV288" s="730"/>
      <c r="UFW288" s="730"/>
      <c r="UFX288" s="730"/>
      <c r="UFY288" s="730"/>
      <c r="UFZ288" s="730"/>
      <c r="UGA288" s="730"/>
      <c r="UGB288" s="730"/>
      <c r="UGC288" s="730"/>
      <c r="UGD288" s="730"/>
      <c r="UGE288" s="730"/>
      <c r="UGF288" s="730"/>
      <c r="UGG288" s="730"/>
      <c r="UGH288" s="730"/>
      <c r="UGI288" s="730"/>
      <c r="UGJ288" s="730"/>
      <c r="UGK288" s="730"/>
      <c r="UGL288" s="730"/>
      <c r="UGM288" s="730"/>
      <c r="UGN288" s="730"/>
      <c r="UGO288" s="730"/>
      <c r="UGP288" s="730"/>
      <c r="UGQ288" s="730"/>
      <c r="UGR288" s="730"/>
      <c r="UGS288" s="730"/>
      <c r="UGT288" s="730"/>
      <c r="UGU288" s="730"/>
      <c r="UGV288" s="730"/>
      <c r="UGW288" s="730"/>
      <c r="UGX288" s="730"/>
      <c r="UGY288" s="730"/>
      <c r="UGZ288" s="730"/>
      <c r="UHA288" s="730"/>
      <c r="UHB288" s="730"/>
      <c r="UHC288" s="730"/>
      <c r="UHD288" s="730"/>
      <c r="UHE288" s="730"/>
      <c r="UHF288" s="730"/>
      <c r="UHG288" s="730"/>
      <c r="UHH288" s="730"/>
      <c r="UHI288" s="730"/>
      <c r="UHJ288" s="730"/>
      <c r="UHK288" s="730"/>
      <c r="UHL288" s="730"/>
      <c r="UHM288" s="730"/>
      <c r="UHN288" s="730"/>
      <c r="UHO288" s="730"/>
      <c r="UHP288" s="730"/>
      <c r="UHQ288" s="730"/>
      <c r="UHR288" s="730"/>
      <c r="UHS288" s="730"/>
      <c r="UHT288" s="730"/>
      <c r="UHU288" s="730"/>
      <c r="UHV288" s="730"/>
      <c r="UHW288" s="730"/>
      <c r="UHX288" s="730"/>
      <c r="UHY288" s="730"/>
      <c r="UHZ288" s="730"/>
      <c r="UIA288" s="730"/>
      <c r="UIB288" s="730"/>
      <c r="UIC288" s="730"/>
      <c r="UID288" s="730"/>
      <c r="UIE288" s="730"/>
      <c r="UIF288" s="730"/>
      <c r="UIG288" s="730"/>
      <c r="UIH288" s="730"/>
      <c r="UII288" s="730"/>
      <c r="UIJ288" s="730"/>
      <c r="UIK288" s="730"/>
      <c r="UIL288" s="730"/>
      <c r="UIM288" s="730"/>
      <c r="UIN288" s="730"/>
      <c r="UIO288" s="730"/>
      <c r="UIP288" s="730"/>
      <c r="UIQ288" s="730"/>
      <c r="UIR288" s="730"/>
      <c r="UIS288" s="730"/>
      <c r="UIT288" s="730"/>
      <c r="UIU288" s="730"/>
      <c r="UIV288" s="730"/>
      <c r="UIW288" s="730"/>
      <c r="UIX288" s="730"/>
      <c r="UIY288" s="730"/>
      <c r="UIZ288" s="730"/>
      <c r="UJA288" s="730"/>
      <c r="UJB288" s="730"/>
      <c r="UJC288" s="730"/>
      <c r="UJD288" s="730"/>
      <c r="UJE288" s="730"/>
      <c r="UJF288" s="730"/>
      <c r="UJG288" s="730"/>
      <c r="UJH288" s="730"/>
      <c r="UJI288" s="730"/>
      <c r="UJJ288" s="730"/>
      <c r="UJK288" s="730"/>
      <c r="UJL288" s="730"/>
      <c r="UJM288" s="730"/>
      <c r="UJN288" s="730"/>
      <c r="UJO288" s="730"/>
      <c r="UJP288" s="730"/>
      <c r="UJQ288" s="730"/>
      <c r="UJR288" s="730"/>
      <c r="UJS288" s="730"/>
      <c r="UJT288" s="730"/>
      <c r="UJU288" s="730"/>
      <c r="UJV288" s="730"/>
      <c r="UJW288" s="730"/>
      <c r="UJX288" s="730"/>
      <c r="UJY288" s="730"/>
      <c r="UJZ288" s="730"/>
      <c r="UKA288" s="730"/>
      <c r="UKB288" s="730"/>
      <c r="UKC288" s="730"/>
      <c r="UKD288" s="730"/>
      <c r="UKE288" s="730"/>
      <c r="UKF288" s="730"/>
      <c r="UKG288" s="730"/>
      <c r="UKH288" s="730"/>
      <c r="UKI288" s="730"/>
      <c r="UKJ288" s="730"/>
      <c r="UKK288" s="730"/>
      <c r="UKL288" s="730"/>
      <c r="UKM288" s="730"/>
      <c r="UKN288" s="730"/>
      <c r="UKO288" s="730"/>
      <c r="UKP288" s="730"/>
      <c r="UKQ288" s="730"/>
      <c r="UKR288" s="730"/>
      <c r="UKS288" s="730"/>
      <c r="UKT288" s="730"/>
      <c r="UKU288" s="730"/>
      <c r="UKV288" s="730"/>
      <c r="UKW288" s="730"/>
      <c r="UKX288" s="730"/>
      <c r="UKY288" s="730"/>
      <c r="UKZ288" s="730"/>
      <c r="ULA288" s="730"/>
      <c r="ULB288" s="730"/>
      <c r="ULC288" s="730"/>
      <c r="ULD288" s="730"/>
      <c r="ULE288" s="730"/>
      <c r="ULF288" s="730"/>
      <c r="ULG288" s="730"/>
      <c r="ULH288" s="730"/>
      <c r="ULI288" s="730"/>
      <c r="ULJ288" s="730"/>
      <c r="ULK288" s="730"/>
      <c r="ULL288" s="730"/>
      <c r="ULM288" s="730"/>
      <c r="ULN288" s="730"/>
      <c r="ULO288" s="730"/>
      <c r="ULP288" s="730"/>
      <c r="ULQ288" s="730"/>
      <c r="ULR288" s="730"/>
      <c r="ULS288" s="730"/>
      <c r="ULT288" s="730"/>
      <c r="ULU288" s="730"/>
      <c r="ULV288" s="730"/>
      <c r="ULW288" s="730"/>
      <c r="ULX288" s="730"/>
      <c r="ULY288" s="730"/>
      <c r="ULZ288" s="730"/>
      <c r="UMA288" s="730"/>
      <c r="UMB288" s="730"/>
      <c r="UMC288" s="730"/>
      <c r="UMD288" s="730"/>
      <c r="UME288" s="730"/>
      <c r="UMF288" s="730"/>
      <c r="UMG288" s="730"/>
      <c r="UMH288" s="730"/>
      <c r="UMI288" s="730"/>
      <c r="UMJ288" s="730"/>
      <c r="UMK288" s="730"/>
      <c r="UML288" s="730"/>
      <c r="UMM288" s="730"/>
      <c r="UMN288" s="730"/>
      <c r="UMO288" s="730"/>
      <c r="UMP288" s="730"/>
      <c r="UMQ288" s="730"/>
      <c r="UMR288" s="730"/>
      <c r="UMS288" s="730"/>
      <c r="UMT288" s="730"/>
      <c r="UMU288" s="730"/>
      <c r="UMV288" s="730"/>
      <c r="UMW288" s="730"/>
      <c r="UMX288" s="730"/>
      <c r="UMY288" s="730"/>
      <c r="UMZ288" s="730"/>
      <c r="UNA288" s="730"/>
      <c r="UNB288" s="730"/>
      <c r="UNC288" s="730"/>
      <c r="UND288" s="730"/>
      <c r="UNE288" s="730"/>
      <c r="UNF288" s="730"/>
      <c r="UNG288" s="730"/>
      <c r="UNH288" s="730"/>
      <c r="UNI288" s="730"/>
      <c r="UNJ288" s="730"/>
      <c r="UNK288" s="730"/>
      <c r="UNL288" s="730"/>
      <c r="UNM288" s="730"/>
      <c r="UNN288" s="730"/>
      <c r="UNO288" s="730"/>
      <c r="UNP288" s="730"/>
      <c r="UNQ288" s="730"/>
      <c r="UNR288" s="730"/>
      <c r="UNS288" s="730"/>
      <c r="UNT288" s="730"/>
      <c r="UNU288" s="730"/>
      <c r="UNV288" s="730"/>
      <c r="UNW288" s="730"/>
      <c r="UNX288" s="730"/>
      <c r="UNY288" s="730"/>
      <c r="UNZ288" s="730"/>
      <c r="UOA288" s="730"/>
      <c r="UOB288" s="730"/>
      <c r="UOC288" s="730"/>
      <c r="UOD288" s="730"/>
      <c r="UOE288" s="730"/>
      <c r="UOF288" s="730"/>
      <c r="UOG288" s="730"/>
      <c r="UOH288" s="730"/>
      <c r="UOI288" s="730"/>
      <c r="UOJ288" s="730"/>
      <c r="UOK288" s="730"/>
      <c r="UOL288" s="730"/>
      <c r="UOM288" s="730"/>
      <c r="UON288" s="730"/>
      <c r="UOO288" s="730"/>
      <c r="UOP288" s="730"/>
      <c r="UOQ288" s="730"/>
      <c r="UOR288" s="730"/>
      <c r="UOS288" s="730"/>
      <c r="UOT288" s="730"/>
      <c r="UOU288" s="730"/>
      <c r="UOV288" s="730"/>
      <c r="UOW288" s="730"/>
      <c r="UOX288" s="730"/>
      <c r="UOY288" s="730"/>
      <c r="UOZ288" s="730"/>
      <c r="UPA288" s="730"/>
      <c r="UPB288" s="730"/>
      <c r="UPC288" s="730"/>
      <c r="UPD288" s="730"/>
      <c r="UPE288" s="730"/>
      <c r="UPF288" s="730"/>
      <c r="UPG288" s="730"/>
      <c r="UPH288" s="730"/>
      <c r="UPI288" s="730"/>
      <c r="UPJ288" s="730"/>
      <c r="UPK288" s="730"/>
      <c r="UPL288" s="730"/>
      <c r="UPM288" s="730"/>
      <c r="UPN288" s="730"/>
      <c r="UPO288" s="730"/>
      <c r="UPP288" s="730"/>
      <c r="UPQ288" s="730"/>
      <c r="UPR288" s="730"/>
      <c r="UPS288" s="730"/>
      <c r="UPT288" s="730"/>
      <c r="UPU288" s="730"/>
      <c r="UPV288" s="730"/>
      <c r="UPW288" s="730"/>
      <c r="UPX288" s="730"/>
      <c r="UPY288" s="730"/>
      <c r="UPZ288" s="730"/>
      <c r="UQA288" s="730"/>
      <c r="UQB288" s="730"/>
      <c r="UQC288" s="730"/>
      <c r="UQD288" s="730"/>
      <c r="UQE288" s="730"/>
      <c r="UQF288" s="730"/>
      <c r="UQG288" s="730"/>
      <c r="UQH288" s="730"/>
      <c r="UQI288" s="730"/>
      <c r="UQJ288" s="730"/>
      <c r="UQK288" s="730"/>
      <c r="UQL288" s="730"/>
      <c r="UQM288" s="730"/>
      <c r="UQN288" s="730"/>
      <c r="UQO288" s="730"/>
      <c r="UQP288" s="730"/>
      <c r="UQQ288" s="730"/>
      <c r="UQR288" s="730"/>
      <c r="UQS288" s="730"/>
      <c r="UQT288" s="730"/>
      <c r="UQU288" s="730"/>
      <c r="UQV288" s="730"/>
      <c r="UQW288" s="730"/>
      <c r="UQX288" s="730"/>
      <c r="UQY288" s="730"/>
      <c r="UQZ288" s="730"/>
      <c r="URA288" s="730"/>
      <c r="URB288" s="730"/>
      <c r="URC288" s="730"/>
      <c r="URD288" s="730"/>
      <c r="URE288" s="730"/>
      <c r="URF288" s="730"/>
      <c r="URG288" s="730"/>
      <c r="URH288" s="730"/>
      <c r="URI288" s="730"/>
      <c r="URJ288" s="730"/>
      <c r="URK288" s="730"/>
      <c r="URL288" s="730"/>
      <c r="URM288" s="730"/>
      <c r="URN288" s="730"/>
      <c r="URO288" s="730"/>
      <c r="URP288" s="730"/>
      <c r="URQ288" s="730"/>
      <c r="URR288" s="730"/>
      <c r="URS288" s="730"/>
      <c r="URT288" s="730"/>
      <c r="URU288" s="730"/>
      <c r="URV288" s="730"/>
      <c r="URW288" s="730"/>
      <c r="URX288" s="730"/>
      <c r="URY288" s="730"/>
      <c r="URZ288" s="730"/>
      <c r="USA288" s="730"/>
      <c r="USB288" s="730"/>
      <c r="USC288" s="730"/>
      <c r="USD288" s="730"/>
      <c r="USE288" s="730"/>
      <c r="USF288" s="730"/>
      <c r="USG288" s="730"/>
      <c r="USH288" s="730"/>
      <c r="USI288" s="730"/>
      <c r="USJ288" s="730"/>
      <c r="USK288" s="730"/>
      <c r="USL288" s="730"/>
      <c r="USM288" s="730"/>
      <c r="USN288" s="730"/>
      <c r="USO288" s="730"/>
      <c r="USP288" s="730"/>
      <c r="USQ288" s="730"/>
      <c r="USR288" s="730"/>
      <c r="USS288" s="730"/>
      <c r="UST288" s="730"/>
      <c r="USU288" s="730"/>
      <c r="USV288" s="730"/>
      <c r="USW288" s="730"/>
      <c r="USX288" s="730"/>
      <c r="USY288" s="730"/>
      <c r="USZ288" s="730"/>
      <c r="UTA288" s="730"/>
      <c r="UTB288" s="730"/>
      <c r="UTC288" s="730"/>
      <c r="UTD288" s="730"/>
      <c r="UTE288" s="730"/>
      <c r="UTF288" s="730"/>
      <c r="UTG288" s="730"/>
      <c r="UTH288" s="730"/>
      <c r="UTI288" s="730"/>
      <c r="UTJ288" s="730"/>
      <c r="UTK288" s="730"/>
      <c r="UTL288" s="730"/>
      <c r="UTM288" s="730"/>
      <c r="UTN288" s="730"/>
      <c r="UTO288" s="730"/>
      <c r="UTP288" s="730"/>
      <c r="UTQ288" s="730"/>
      <c r="UTR288" s="730"/>
      <c r="UTS288" s="730"/>
      <c r="UTT288" s="730"/>
      <c r="UTU288" s="730"/>
      <c r="UTV288" s="730"/>
      <c r="UTW288" s="730"/>
      <c r="UTX288" s="730"/>
      <c r="UTY288" s="730"/>
      <c r="UTZ288" s="730"/>
      <c r="UUA288" s="730"/>
      <c r="UUB288" s="730"/>
      <c r="UUC288" s="730"/>
      <c r="UUD288" s="730"/>
      <c r="UUE288" s="730"/>
      <c r="UUF288" s="730"/>
      <c r="UUG288" s="730"/>
      <c r="UUH288" s="730"/>
      <c r="UUI288" s="730"/>
      <c r="UUJ288" s="730"/>
      <c r="UUK288" s="730"/>
      <c r="UUL288" s="730"/>
      <c r="UUM288" s="730"/>
      <c r="UUN288" s="730"/>
      <c r="UUO288" s="730"/>
      <c r="UUP288" s="730"/>
      <c r="UUQ288" s="730"/>
      <c r="UUR288" s="730"/>
      <c r="UUS288" s="730"/>
      <c r="UUT288" s="730"/>
      <c r="UUU288" s="730"/>
      <c r="UUV288" s="730"/>
      <c r="UUW288" s="730"/>
      <c r="UUX288" s="730"/>
      <c r="UUY288" s="730"/>
      <c r="UUZ288" s="730"/>
      <c r="UVA288" s="730"/>
      <c r="UVB288" s="730"/>
      <c r="UVC288" s="730"/>
      <c r="UVD288" s="730"/>
      <c r="UVE288" s="730"/>
      <c r="UVF288" s="730"/>
      <c r="UVG288" s="730"/>
      <c r="UVH288" s="730"/>
      <c r="UVI288" s="730"/>
      <c r="UVJ288" s="730"/>
      <c r="UVK288" s="730"/>
      <c r="UVL288" s="730"/>
      <c r="UVM288" s="730"/>
      <c r="UVN288" s="730"/>
      <c r="UVO288" s="730"/>
      <c r="UVP288" s="730"/>
      <c r="UVQ288" s="730"/>
      <c r="UVR288" s="730"/>
      <c r="UVS288" s="730"/>
      <c r="UVT288" s="730"/>
      <c r="UVU288" s="730"/>
      <c r="UVV288" s="730"/>
      <c r="UVW288" s="730"/>
      <c r="UVX288" s="730"/>
      <c r="UVY288" s="730"/>
      <c r="UVZ288" s="730"/>
      <c r="UWA288" s="730"/>
      <c r="UWB288" s="730"/>
      <c r="UWC288" s="730"/>
      <c r="UWD288" s="730"/>
      <c r="UWE288" s="730"/>
      <c r="UWF288" s="730"/>
      <c r="UWG288" s="730"/>
      <c r="UWH288" s="730"/>
      <c r="UWI288" s="730"/>
      <c r="UWJ288" s="730"/>
      <c r="UWK288" s="730"/>
      <c r="UWL288" s="730"/>
      <c r="UWM288" s="730"/>
      <c r="UWN288" s="730"/>
      <c r="UWO288" s="730"/>
      <c r="UWP288" s="730"/>
      <c r="UWQ288" s="730"/>
      <c r="UWR288" s="730"/>
      <c r="UWS288" s="730"/>
      <c r="UWT288" s="730"/>
      <c r="UWU288" s="730"/>
      <c r="UWV288" s="730"/>
      <c r="UWW288" s="730"/>
      <c r="UWX288" s="730"/>
      <c r="UWY288" s="730"/>
      <c r="UWZ288" s="730"/>
      <c r="UXA288" s="730"/>
      <c r="UXB288" s="730"/>
      <c r="UXC288" s="730"/>
      <c r="UXD288" s="730"/>
      <c r="UXE288" s="730"/>
      <c r="UXF288" s="730"/>
      <c r="UXG288" s="730"/>
      <c r="UXH288" s="730"/>
      <c r="UXI288" s="730"/>
      <c r="UXJ288" s="730"/>
      <c r="UXK288" s="730"/>
      <c r="UXL288" s="730"/>
      <c r="UXM288" s="730"/>
      <c r="UXN288" s="730"/>
      <c r="UXO288" s="730"/>
      <c r="UXP288" s="730"/>
      <c r="UXQ288" s="730"/>
      <c r="UXR288" s="730"/>
      <c r="UXS288" s="730"/>
      <c r="UXT288" s="730"/>
      <c r="UXU288" s="730"/>
      <c r="UXV288" s="730"/>
      <c r="UXW288" s="730"/>
      <c r="UXX288" s="730"/>
      <c r="UXY288" s="730"/>
      <c r="UXZ288" s="730"/>
      <c r="UYA288" s="730"/>
      <c r="UYB288" s="730"/>
      <c r="UYC288" s="730"/>
      <c r="UYD288" s="730"/>
      <c r="UYE288" s="730"/>
      <c r="UYF288" s="730"/>
      <c r="UYG288" s="730"/>
      <c r="UYH288" s="730"/>
      <c r="UYI288" s="730"/>
      <c r="UYJ288" s="730"/>
      <c r="UYK288" s="730"/>
      <c r="UYL288" s="730"/>
      <c r="UYM288" s="730"/>
      <c r="UYN288" s="730"/>
      <c r="UYO288" s="730"/>
      <c r="UYP288" s="730"/>
      <c r="UYQ288" s="730"/>
      <c r="UYR288" s="730"/>
      <c r="UYS288" s="730"/>
      <c r="UYT288" s="730"/>
      <c r="UYU288" s="730"/>
      <c r="UYV288" s="730"/>
      <c r="UYW288" s="730"/>
      <c r="UYX288" s="730"/>
      <c r="UYY288" s="730"/>
      <c r="UYZ288" s="730"/>
      <c r="UZA288" s="730"/>
      <c r="UZB288" s="730"/>
      <c r="UZC288" s="730"/>
      <c r="UZD288" s="730"/>
      <c r="UZE288" s="730"/>
      <c r="UZF288" s="730"/>
      <c r="UZG288" s="730"/>
      <c r="UZH288" s="730"/>
      <c r="UZI288" s="730"/>
      <c r="UZJ288" s="730"/>
      <c r="UZK288" s="730"/>
      <c r="UZL288" s="730"/>
      <c r="UZM288" s="730"/>
      <c r="UZN288" s="730"/>
      <c r="UZO288" s="730"/>
      <c r="UZP288" s="730"/>
      <c r="UZQ288" s="730"/>
      <c r="UZR288" s="730"/>
      <c r="UZS288" s="730"/>
      <c r="UZT288" s="730"/>
      <c r="UZU288" s="730"/>
      <c r="UZV288" s="730"/>
      <c r="UZW288" s="730"/>
      <c r="UZX288" s="730"/>
      <c r="UZY288" s="730"/>
      <c r="UZZ288" s="730"/>
      <c r="VAA288" s="730"/>
      <c r="VAB288" s="730"/>
      <c r="VAC288" s="730"/>
      <c r="VAD288" s="730"/>
      <c r="VAE288" s="730"/>
      <c r="VAF288" s="730"/>
      <c r="VAG288" s="730"/>
      <c r="VAH288" s="730"/>
      <c r="VAI288" s="730"/>
      <c r="VAJ288" s="730"/>
      <c r="VAK288" s="730"/>
      <c r="VAL288" s="730"/>
      <c r="VAM288" s="730"/>
      <c r="VAN288" s="730"/>
      <c r="VAO288" s="730"/>
      <c r="VAP288" s="730"/>
      <c r="VAQ288" s="730"/>
      <c r="VAR288" s="730"/>
      <c r="VAS288" s="730"/>
      <c r="VAT288" s="730"/>
      <c r="VAU288" s="730"/>
      <c r="VAV288" s="730"/>
      <c r="VAW288" s="730"/>
      <c r="VAX288" s="730"/>
      <c r="VAY288" s="730"/>
      <c r="VAZ288" s="730"/>
      <c r="VBA288" s="730"/>
      <c r="VBB288" s="730"/>
      <c r="VBC288" s="730"/>
      <c r="VBD288" s="730"/>
      <c r="VBE288" s="730"/>
      <c r="VBF288" s="730"/>
      <c r="VBG288" s="730"/>
      <c r="VBH288" s="730"/>
      <c r="VBI288" s="730"/>
      <c r="VBJ288" s="730"/>
      <c r="VBK288" s="730"/>
      <c r="VBL288" s="730"/>
      <c r="VBM288" s="730"/>
      <c r="VBN288" s="730"/>
      <c r="VBO288" s="730"/>
      <c r="VBP288" s="730"/>
      <c r="VBQ288" s="730"/>
      <c r="VBR288" s="730"/>
      <c r="VBS288" s="730"/>
      <c r="VBT288" s="730"/>
      <c r="VBU288" s="730"/>
      <c r="VBV288" s="730"/>
      <c r="VBW288" s="730"/>
      <c r="VBX288" s="730"/>
      <c r="VBY288" s="730"/>
      <c r="VBZ288" s="730"/>
      <c r="VCA288" s="730"/>
      <c r="VCB288" s="730"/>
      <c r="VCC288" s="730"/>
      <c r="VCD288" s="730"/>
      <c r="VCE288" s="730"/>
      <c r="VCF288" s="730"/>
      <c r="VCG288" s="730"/>
      <c r="VCH288" s="730"/>
      <c r="VCI288" s="730"/>
      <c r="VCJ288" s="730"/>
      <c r="VCK288" s="730"/>
      <c r="VCL288" s="730"/>
      <c r="VCM288" s="730"/>
      <c r="VCN288" s="730"/>
      <c r="VCO288" s="730"/>
      <c r="VCP288" s="730"/>
      <c r="VCQ288" s="730"/>
      <c r="VCR288" s="730"/>
      <c r="VCS288" s="730"/>
      <c r="VCT288" s="730"/>
      <c r="VCU288" s="730"/>
      <c r="VCV288" s="730"/>
      <c r="VCW288" s="730"/>
      <c r="VCX288" s="730"/>
      <c r="VCY288" s="730"/>
      <c r="VCZ288" s="730"/>
      <c r="VDA288" s="730"/>
      <c r="VDB288" s="730"/>
      <c r="VDC288" s="730"/>
      <c r="VDD288" s="730"/>
      <c r="VDE288" s="730"/>
      <c r="VDF288" s="730"/>
      <c r="VDG288" s="730"/>
      <c r="VDH288" s="730"/>
      <c r="VDI288" s="730"/>
      <c r="VDJ288" s="730"/>
      <c r="VDK288" s="730"/>
      <c r="VDL288" s="730"/>
      <c r="VDM288" s="730"/>
      <c r="VDN288" s="730"/>
      <c r="VDO288" s="730"/>
      <c r="VDP288" s="730"/>
      <c r="VDQ288" s="730"/>
      <c r="VDR288" s="730"/>
      <c r="VDS288" s="730"/>
      <c r="VDT288" s="730"/>
      <c r="VDU288" s="730"/>
      <c r="VDV288" s="730"/>
      <c r="VDW288" s="730"/>
      <c r="VDX288" s="730"/>
      <c r="VDY288" s="730"/>
      <c r="VDZ288" s="730"/>
      <c r="VEA288" s="730"/>
      <c r="VEB288" s="730"/>
      <c r="VEC288" s="730"/>
      <c r="VED288" s="730"/>
      <c r="VEE288" s="730"/>
      <c r="VEF288" s="730"/>
      <c r="VEG288" s="730"/>
      <c r="VEH288" s="730"/>
      <c r="VEI288" s="730"/>
      <c r="VEJ288" s="730"/>
      <c r="VEK288" s="730"/>
      <c r="VEL288" s="730"/>
      <c r="VEM288" s="730"/>
      <c r="VEN288" s="730"/>
      <c r="VEO288" s="730"/>
      <c r="VEP288" s="730"/>
      <c r="VEQ288" s="730"/>
      <c r="VER288" s="730"/>
      <c r="VES288" s="730"/>
      <c r="VET288" s="730"/>
      <c r="VEU288" s="730"/>
      <c r="VEV288" s="730"/>
      <c r="VEW288" s="730"/>
      <c r="VEX288" s="730"/>
      <c r="VEY288" s="730"/>
      <c r="VEZ288" s="730"/>
      <c r="VFA288" s="730"/>
      <c r="VFB288" s="730"/>
      <c r="VFC288" s="730"/>
      <c r="VFD288" s="730"/>
      <c r="VFE288" s="730"/>
      <c r="VFF288" s="730"/>
      <c r="VFG288" s="730"/>
      <c r="VFH288" s="730"/>
      <c r="VFI288" s="730"/>
      <c r="VFJ288" s="730"/>
      <c r="VFK288" s="730"/>
      <c r="VFL288" s="730"/>
      <c r="VFM288" s="730"/>
      <c r="VFN288" s="730"/>
      <c r="VFO288" s="730"/>
      <c r="VFP288" s="730"/>
      <c r="VFQ288" s="730"/>
      <c r="VFR288" s="730"/>
      <c r="VFS288" s="730"/>
      <c r="VFT288" s="730"/>
      <c r="VFU288" s="730"/>
      <c r="VFV288" s="730"/>
      <c r="VFW288" s="730"/>
      <c r="VFX288" s="730"/>
      <c r="VFY288" s="730"/>
      <c r="VFZ288" s="730"/>
      <c r="VGA288" s="730"/>
      <c r="VGB288" s="730"/>
      <c r="VGC288" s="730"/>
      <c r="VGD288" s="730"/>
      <c r="VGE288" s="730"/>
      <c r="VGF288" s="730"/>
      <c r="VGG288" s="730"/>
      <c r="VGH288" s="730"/>
      <c r="VGI288" s="730"/>
      <c r="VGJ288" s="730"/>
      <c r="VGK288" s="730"/>
      <c r="VGL288" s="730"/>
      <c r="VGM288" s="730"/>
      <c r="VGN288" s="730"/>
      <c r="VGO288" s="730"/>
      <c r="VGP288" s="730"/>
      <c r="VGQ288" s="730"/>
      <c r="VGR288" s="730"/>
      <c r="VGS288" s="730"/>
      <c r="VGT288" s="730"/>
      <c r="VGU288" s="730"/>
      <c r="VGV288" s="730"/>
      <c r="VGW288" s="730"/>
      <c r="VGX288" s="730"/>
      <c r="VGY288" s="730"/>
      <c r="VGZ288" s="730"/>
      <c r="VHA288" s="730"/>
      <c r="VHB288" s="730"/>
      <c r="VHC288" s="730"/>
      <c r="VHD288" s="730"/>
      <c r="VHE288" s="730"/>
      <c r="VHF288" s="730"/>
      <c r="VHG288" s="730"/>
      <c r="VHH288" s="730"/>
      <c r="VHI288" s="730"/>
      <c r="VHJ288" s="730"/>
      <c r="VHK288" s="730"/>
      <c r="VHL288" s="730"/>
      <c r="VHM288" s="730"/>
      <c r="VHN288" s="730"/>
      <c r="VHO288" s="730"/>
      <c r="VHP288" s="730"/>
      <c r="VHQ288" s="730"/>
      <c r="VHR288" s="730"/>
      <c r="VHS288" s="730"/>
      <c r="VHT288" s="730"/>
      <c r="VHU288" s="730"/>
      <c r="VHV288" s="730"/>
      <c r="VHW288" s="730"/>
      <c r="VHX288" s="730"/>
      <c r="VHY288" s="730"/>
      <c r="VHZ288" s="730"/>
      <c r="VIA288" s="730"/>
      <c r="VIB288" s="730"/>
      <c r="VIC288" s="730"/>
      <c r="VID288" s="730"/>
      <c r="VIE288" s="730"/>
      <c r="VIF288" s="730"/>
      <c r="VIG288" s="730"/>
      <c r="VIH288" s="730"/>
      <c r="VII288" s="730"/>
      <c r="VIJ288" s="730"/>
      <c r="VIK288" s="730"/>
      <c r="VIL288" s="730"/>
      <c r="VIM288" s="730"/>
      <c r="VIN288" s="730"/>
      <c r="VIO288" s="730"/>
      <c r="VIP288" s="730"/>
      <c r="VIQ288" s="730"/>
      <c r="VIR288" s="730"/>
      <c r="VIS288" s="730"/>
      <c r="VIT288" s="730"/>
      <c r="VIU288" s="730"/>
      <c r="VIV288" s="730"/>
      <c r="VIW288" s="730"/>
      <c r="VIX288" s="730"/>
      <c r="VIY288" s="730"/>
      <c r="VIZ288" s="730"/>
      <c r="VJA288" s="730"/>
      <c r="VJB288" s="730"/>
      <c r="VJC288" s="730"/>
      <c r="VJD288" s="730"/>
      <c r="VJE288" s="730"/>
      <c r="VJF288" s="730"/>
      <c r="VJG288" s="730"/>
      <c r="VJH288" s="730"/>
      <c r="VJI288" s="730"/>
      <c r="VJJ288" s="730"/>
      <c r="VJK288" s="730"/>
      <c r="VJL288" s="730"/>
      <c r="VJM288" s="730"/>
      <c r="VJN288" s="730"/>
      <c r="VJO288" s="730"/>
      <c r="VJP288" s="730"/>
      <c r="VJQ288" s="730"/>
      <c r="VJR288" s="730"/>
      <c r="VJS288" s="730"/>
      <c r="VJT288" s="730"/>
      <c r="VJU288" s="730"/>
      <c r="VJV288" s="730"/>
      <c r="VJW288" s="730"/>
      <c r="VJX288" s="730"/>
      <c r="VJY288" s="730"/>
      <c r="VJZ288" s="730"/>
      <c r="VKA288" s="730"/>
      <c r="VKB288" s="730"/>
      <c r="VKC288" s="730"/>
      <c r="VKD288" s="730"/>
      <c r="VKE288" s="730"/>
      <c r="VKF288" s="730"/>
      <c r="VKG288" s="730"/>
      <c r="VKH288" s="730"/>
      <c r="VKI288" s="730"/>
      <c r="VKJ288" s="730"/>
      <c r="VKK288" s="730"/>
      <c r="VKL288" s="730"/>
      <c r="VKM288" s="730"/>
      <c r="VKN288" s="730"/>
      <c r="VKO288" s="730"/>
      <c r="VKP288" s="730"/>
      <c r="VKQ288" s="730"/>
      <c r="VKR288" s="730"/>
      <c r="VKS288" s="730"/>
      <c r="VKT288" s="730"/>
      <c r="VKU288" s="730"/>
      <c r="VKV288" s="730"/>
      <c r="VKW288" s="730"/>
      <c r="VKX288" s="730"/>
      <c r="VKY288" s="730"/>
      <c r="VKZ288" s="730"/>
      <c r="VLA288" s="730"/>
      <c r="VLB288" s="730"/>
      <c r="VLC288" s="730"/>
      <c r="VLD288" s="730"/>
      <c r="VLE288" s="730"/>
      <c r="VLF288" s="730"/>
      <c r="VLG288" s="730"/>
      <c r="VLH288" s="730"/>
      <c r="VLI288" s="730"/>
      <c r="VLJ288" s="730"/>
      <c r="VLK288" s="730"/>
      <c r="VLL288" s="730"/>
      <c r="VLM288" s="730"/>
      <c r="VLN288" s="730"/>
      <c r="VLO288" s="730"/>
      <c r="VLP288" s="730"/>
      <c r="VLQ288" s="730"/>
      <c r="VLR288" s="730"/>
      <c r="VLS288" s="730"/>
      <c r="VLT288" s="730"/>
      <c r="VLU288" s="730"/>
      <c r="VLV288" s="730"/>
      <c r="VLW288" s="730"/>
      <c r="VLX288" s="730"/>
      <c r="VLY288" s="730"/>
      <c r="VLZ288" s="730"/>
      <c r="VMA288" s="730"/>
      <c r="VMB288" s="730"/>
      <c r="VMC288" s="730"/>
      <c r="VMD288" s="730"/>
      <c r="VME288" s="730"/>
      <c r="VMF288" s="730"/>
      <c r="VMG288" s="730"/>
      <c r="VMH288" s="730"/>
      <c r="VMI288" s="730"/>
      <c r="VMJ288" s="730"/>
      <c r="VMK288" s="730"/>
      <c r="VML288" s="730"/>
      <c r="VMM288" s="730"/>
      <c r="VMN288" s="730"/>
      <c r="VMO288" s="730"/>
      <c r="VMP288" s="730"/>
      <c r="VMQ288" s="730"/>
      <c r="VMR288" s="730"/>
      <c r="VMS288" s="730"/>
      <c r="VMT288" s="730"/>
      <c r="VMU288" s="730"/>
      <c r="VMV288" s="730"/>
      <c r="VMW288" s="730"/>
      <c r="VMX288" s="730"/>
      <c r="VMY288" s="730"/>
      <c r="VMZ288" s="730"/>
      <c r="VNA288" s="730"/>
      <c r="VNB288" s="730"/>
      <c r="VNC288" s="730"/>
      <c r="VND288" s="730"/>
      <c r="VNE288" s="730"/>
      <c r="VNF288" s="730"/>
      <c r="VNG288" s="730"/>
      <c r="VNH288" s="730"/>
      <c r="VNI288" s="730"/>
      <c r="VNJ288" s="730"/>
      <c r="VNK288" s="730"/>
      <c r="VNL288" s="730"/>
      <c r="VNM288" s="730"/>
      <c r="VNN288" s="730"/>
      <c r="VNO288" s="730"/>
      <c r="VNP288" s="730"/>
      <c r="VNQ288" s="730"/>
      <c r="VNR288" s="730"/>
      <c r="VNS288" s="730"/>
      <c r="VNT288" s="730"/>
      <c r="VNU288" s="730"/>
      <c r="VNV288" s="730"/>
      <c r="VNW288" s="730"/>
      <c r="VNX288" s="730"/>
      <c r="VNY288" s="730"/>
      <c r="VNZ288" s="730"/>
      <c r="VOA288" s="730"/>
      <c r="VOB288" s="730"/>
      <c r="VOC288" s="730"/>
      <c r="VOD288" s="730"/>
      <c r="VOE288" s="730"/>
      <c r="VOF288" s="730"/>
      <c r="VOG288" s="730"/>
      <c r="VOH288" s="730"/>
      <c r="VOI288" s="730"/>
      <c r="VOJ288" s="730"/>
      <c r="VOK288" s="730"/>
      <c r="VOL288" s="730"/>
      <c r="VOM288" s="730"/>
      <c r="VON288" s="730"/>
      <c r="VOO288" s="730"/>
      <c r="VOP288" s="730"/>
      <c r="VOQ288" s="730"/>
      <c r="VOR288" s="730"/>
      <c r="VOS288" s="730"/>
      <c r="VOT288" s="730"/>
      <c r="VOU288" s="730"/>
      <c r="VOV288" s="730"/>
      <c r="VOW288" s="730"/>
      <c r="VOX288" s="730"/>
      <c r="VOY288" s="730"/>
      <c r="VOZ288" s="730"/>
      <c r="VPA288" s="730"/>
      <c r="VPB288" s="730"/>
      <c r="VPC288" s="730"/>
      <c r="VPD288" s="730"/>
      <c r="VPE288" s="730"/>
      <c r="VPF288" s="730"/>
      <c r="VPG288" s="730"/>
      <c r="VPH288" s="730"/>
      <c r="VPI288" s="730"/>
      <c r="VPJ288" s="730"/>
      <c r="VPK288" s="730"/>
      <c r="VPL288" s="730"/>
      <c r="VPM288" s="730"/>
      <c r="VPN288" s="730"/>
      <c r="VPO288" s="730"/>
      <c r="VPP288" s="730"/>
      <c r="VPQ288" s="730"/>
      <c r="VPR288" s="730"/>
      <c r="VPS288" s="730"/>
      <c r="VPT288" s="730"/>
      <c r="VPU288" s="730"/>
      <c r="VPV288" s="730"/>
      <c r="VPW288" s="730"/>
      <c r="VPX288" s="730"/>
      <c r="VPY288" s="730"/>
      <c r="VPZ288" s="730"/>
      <c r="VQA288" s="730"/>
      <c r="VQB288" s="730"/>
      <c r="VQC288" s="730"/>
      <c r="VQD288" s="730"/>
      <c r="VQE288" s="730"/>
      <c r="VQF288" s="730"/>
      <c r="VQG288" s="730"/>
      <c r="VQH288" s="730"/>
      <c r="VQI288" s="730"/>
      <c r="VQJ288" s="730"/>
      <c r="VQK288" s="730"/>
      <c r="VQL288" s="730"/>
      <c r="VQM288" s="730"/>
      <c r="VQN288" s="730"/>
      <c r="VQO288" s="730"/>
      <c r="VQP288" s="730"/>
      <c r="VQQ288" s="730"/>
      <c r="VQR288" s="730"/>
      <c r="VQS288" s="730"/>
      <c r="VQT288" s="730"/>
      <c r="VQU288" s="730"/>
      <c r="VQV288" s="730"/>
      <c r="VQW288" s="730"/>
      <c r="VQX288" s="730"/>
      <c r="VQY288" s="730"/>
      <c r="VQZ288" s="730"/>
      <c r="VRA288" s="730"/>
      <c r="VRB288" s="730"/>
      <c r="VRC288" s="730"/>
      <c r="VRD288" s="730"/>
      <c r="VRE288" s="730"/>
      <c r="VRF288" s="730"/>
      <c r="VRG288" s="730"/>
      <c r="VRH288" s="730"/>
      <c r="VRI288" s="730"/>
      <c r="VRJ288" s="730"/>
      <c r="VRK288" s="730"/>
      <c r="VRL288" s="730"/>
      <c r="VRM288" s="730"/>
      <c r="VRN288" s="730"/>
      <c r="VRO288" s="730"/>
      <c r="VRP288" s="730"/>
      <c r="VRQ288" s="730"/>
      <c r="VRR288" s="730"/>
      <c r="VRS288" s="730"/>
      <c r="VRT288" s="730"/>
      <c r="VRU288" s="730"/>
      <c r="VRV288" s="730"/>
      <c r="VRW288" s="730"/>
      <c r="VRX288" s="730"/>
      <c r="VRY288" s="730"/>
      <c r="VRZ288" s="730"/>
      <c r="VSA288" s="730"/>
      <c r="VSB288" s="730"/>
      <c r="VSC288" s="730"/>
      <c r="VSD288" s="730"/>
      <c r="VSE288" s="730"/>
      <c r="VSF288" s="730"/>
      <c r="VSG288" s="730"/>
      <c r="VSH288" s="730"/>
      <c r="VSI288" s="730"/>
      <c r="VSJ288" s="730"/>
      <c r="VSK288" s="730"/>
      <c r="VSL288" s="730"/>
      <c r="VSM288" s="730"/>
      <c r="VSN288" s="730"/>
      <c r="VSO288" s="730"/>
      <c r="VSP288" s="730"/>
      <c r="VSQ288" s="730"/>
      <c r="VSR288" s="730"/>
      <c r="VSS288" s="730"/>
      <c r="VST288" s="730"/>
      <c r="VSU288" s="730"/>
      <c r="VSV288" s="730"/>
      <c r="VSW288" s="730"/>
      <c r="VSX288" s="730"/>
      <c r="VSY288" s="730"/>
      <c r="VSZ288" s="730"/>
      <c r="VTA288" s="730"/>
      <c r="VTB288" s="730"/>
      <c r="VTC288" s="730"/>
      <c r="VTD288" s="730"/>
      <c r="VTE288" s="730"/>
      <c r="VTF288" s="730"/>
      <c r="VTG288" s="730"/>
      <c r="VTH288" s="730"/>
      <c r="VTI288" s="730"/>
      <c r="VTJ288" s="730"/>
      <c r="VTK288" s="730"/>
      <c r="VTL288" s="730"/>
      <c r="VTM288" s="730"/>
      <c r="VTN288" s="730"/>
      <c r="VTO288" s="730"/>
      <c r="VTP288" s="730"/>
      <c r="VTQ288" s="730"/>
      <c r="VTR288" s="730"/>
      <c r="VTS288" s="730"/>
      <c r="VTT288" s="730"/>
      <c r="VTU288" s="730"/>
      <c r="VTV288" s="730"/>
      <c r="VTW288" s="730"/>
      <c r="VTX288" s="730"/>
      <c r="VTY288" s="730"/>
      <c r="VTZ288" s="730"/>
      <c r="VUA288" s="730"/>
      <c r="VUB288" s="730"/>
      <c r="VUC288" s="730"/>
      <c r="VUD288" s="730"/>
      <c r="VUE288" s="730"/>
      <c r="VUF288" s="730"/>
      <c r="VUG288" s="730"/>
      <c r="VUH288" s="730"/>
      <c r="VUI288" s="730"/>
      <c r="VUJ288" s="730"/>
      <c r="VUK288" s="730"/>
      <c r="VUL288" s="730"/>
      <c r="VUM288" s="730"/>
      <c r="VUN288" s="730"/>
      <c r="VUO288" s="730"/>
      <c r="VUP288" s="730"/>
      <c r="VUQ288" s="730"/>
      <c r="VUR288" s="730"/>
      <c r="VUS288" s="730"/>
      <c r="VUT288" s="730"/>
      <c r="VUU288" s="730"/>
      <c r="VUV288" s="730"/>
      <c r="VUW288" s="730"/>
      <c r="VUX288" s="730"/>
      <c r="VUY288" s="730"/>
      <c r="VUZ288" s="730"/>
      <c r="VVA288" s="730"/>
      <c r="VVB288" s="730"/>
      <c r="VVC288" s="730"/>
      <c r="VVD288" s="730"/>
      <c r="VVE288" s="730"/>
      <c r="VVF288" s="730"/>
      <c r="VVG288" s="730"/>
      <c r="VVH288" s="730"/>
      <c r="VVI288" s="730"/>
      <c r="VVJ288" s="730"/>
      <c r="VVK288" s="730"/>
      <c r="VVL288" s="730"/>
      <c r="VVM288" s="730"/>
      <c r="VVN288" s="730"/>
      <c r="VVO288" s="730"/>
      <c r="VVP288" s="730"/>
      <c r="VVQ288" s="730"/>
      <c r="VVR288" s="730"/>
      <c r="VVS288" s="730"/>
      <c r="VVT288" s="730"/>
      <c r="VVU288" s="730"/>
      <c r="VVV288" s="730"/>
      <c r="VVW288" s="730"/>
      <c r="VVX288" s="730"/>
      <c r="VVY288" s="730"/>
      <c r="VVZ288" s="730"/>
      <c r="VWA288" s="730"/>
      <c r="VWB288" s="730"/>
      <c r="VWC288" s="730"/>
      <c r="VWD288" s="730"/>
      <c r="VWE288" s="730"/>
      <c r="VWF288" s="730"/>
      <c r="VWG288" s="730"/>
      <c r="VWH288" s="730"/>
      <c r="VWI288" s="730"/>
      <c r="VWJ288" s="730"/>
      <c r="VWK288" s="730"/>
      <c r="VWL288" s="730"/>
      <c r="VWM288" s="730"/>
      <c r="VWN288" s="730"/>
      <c r="VWO288" s="730"/>
      <c r="VWP288" s="730"/>
      <c r="VWQ288" s="730"/>
      <c r="VWR288" s="730"/>
      <c r="VWS288" s="730"/>
      <c r="VWT288" s="730"/>
      <c r="VWU288" s="730"/>
      <c r="VWV288" s="730"/>
      <c r="VWW288" s="730"/>
      <c r="VWX288" s="730"/>
      <c r="VWY288" s="730"/>
      <c r="VWZ288" s="730"/>
      <c r="VXA288" s="730"/>
      <c r="VXB288" s="730"/>
      <c r="VXC288" s="730"/>
      <c r="VXD288" s="730"/>
      <c r="VXE288" s="730"/>
      <c r="VXF288" s="730"/>
      <c r="VXG288" s="730"/>
      <c r="VXH288" s="730"/>
      <c r="VXI288" s="730"/>
      <c r="VXJ288" s="730"/>
      <c r="VXK288" s="730"/>
      <c r="VXL288" s="730"/>
      <c r="VXM288" s="730"/>
      <c r="VXN288" s="730"/>
      <c r="VXO288" s="730"/>
      <c r="VXP288" s="730"/>
      <c r="VXQ288" s="730"/>
      <c r="VXR288" s="730"/>
      <c r="VXS288" s="730"/>
      <c r="VXT288" s="730"/>
      <c r="VXU288" s="730"/>
      <c r="VXV288" s="730"/>
      <c r="VXW288" s="730"/>
      <c r="VXX288" s="730"/>
      <c r="VXY288" s="730"/>
      <c r="VXZ288" s="730"/>
      <c r="VYA288" s="730"/>
      <c r="VYB288" s="730"/>
      <c r="VYC288" s="730"/>
      <c r="VYD288" s="730"/>
      <c r="VYE288" s="730"/>
      <c r="VYF288" s="730"/>
      <c r="VYG288" s="730"/>
      <c r="VYH288" s="730"/>
      <c r="VYI288" s="730"/>
      <c r="VYJ288" s="730"/>
      <c r="VYK288" s="730"/>
      <c r="VYL288" s="730"/>
      <c r="VYM288" s="730"/>
      <c r="VYN288" s="730"/>
      <c r="VYO288" s="730"/>
      <c r="VYP288" s="730"/>
      <c r="VYQ288" s="730"/>
      <c r="VYR288" s="730"/>
      <c r="VYS288" s="730"/>
      <c r="VYT288" s="730"/>
      <c r="VYU288" s="730"/>
      <c r="VYV288" s="730"/>
      <c r="VYW288" s="730"/>
      <c r="VYX288" s="730"/>
      <c r="VYY288" s="730"/>
      <c r="VYZ288" s="730"/>
      <c r="VZA288" s="730"/>
      <c r="VZB288" s="730"/>
      <c r="VZC288" s="730"/>
      <c r="VZD288" s="730"/>
      <c r="VZE288" s="730"/>
      <c r="VZF288" s="730"/>
      <c r="VZG288" s="730"/>
      <c r="VZH288" s="730"/>
      <c r="VZI288" s="730"/>
      <c r="VZJ288" s="730"/>
      <c r="VZK288" s="730"/>
      <c r="VZL288" s="730"/>
      <c r="VZM288" s="730"/>
      <c r="VZN288" s="730"/>
      <c r="VZO288" s="730"/>
      <c r="VZP288" s="730"/>
      <c r="VZQ288" s="730"/>
      <c r="VZR288" s="730"/>
      <c r="VZS288" s="730"/>
      <c r="VZT288" s="730"/>
      <c r="VZU288" s="730"/>
      <c r="VZV288" s="730"/>
      <c r="VZW288" s="730"/>
      <c r="VZX288" s="730"/>
      <c r="VZY288" s="730"/>
      <c r="VZZ288" s="730"/>
      <c r="WAA288" s="730"/>
      <c r="WAB288" s="730"/>
      <c r="WAC288" s="730"/>
      <c r="WAD288" s="730"/>
      <c r="WAE288" s="730"/>
      <c r="WAF288" s="730"/>
      <c r="WAG288" s="730"/>
      <c r="WAH288" s="730"/>
      <c r="WAI288" s="730"/>
      <c r="WAJ288" s="730"/>
      <c r="WAK288" s="730"/>
      <c r="WAL288" s="730"/>
      <c r="WAM288" s="730"/>
      <c r="WAN288" s="730"/>
      <c r="WAO288" s="730"/>
      <c r="WAP288" s="730"/>
      <c r="WAQ288" s="730"/>
      <c r="WAR288" s="730"/>
      <c r="WAS288" s="730"/>
      <c r="WAT288" s="730"/>
      <c r="WAU288" s="730"/>
      <c r="WAV288" s="730"/>
      <c r="WAW288" s="730"/>
      <c r="WAX288" s="730"/>
      <c r="WAY288" s="730"/>
      <c r="WAZ288" s="730"/>
      <c r="WBA288" s="730"/>
      <c r="WBB288" s="730"/>
      <c r="WBC288" s="730"/>
      <c r="WBD288" s="730"/>
      <c r="WBE288" s="730"/>
      <c r="WBF288" s="730"/>
      <c r="WBG288" s="730"/>
      <c r="WBH288" s="730"/>
      <c r="WBI288" s="730"/>
      <c r="WBJ288" s="730"/>
      <c r="WBK288" s="730"/>
      <c r="WBL288" s="730"/>
      <c r="WBM288" s="730"/>
      <c r="WBN288" s="730"/>
      <c r="WBO288" s="730"/>
      <c r="WBP288" s="730"/>
      <c r="WBQ288" s="730"/>
      <c r="WBR288" s="730"/>
      <c r="WBS288" s="730"/>
      <c r="WBT288" s="730"/>
      <c r="WBU288" s="730"/>
      <c r="WBV288" s="730"/>
      <c r="WBW288" s="730"/>
      <c r="WBX288" s="730"/>
      <c r="WBY288" s="730"/>
      <c r="WBZ288" s="730"/>
      <c r="WCA288" s="730"/>
      <c r="WCB288" s="730"/>
      <c r="WCC288" s="730"/>
      <c r="WCD288" s="730"/>
      <c r="WCE288" s="730"/>
      <c r="WCF288" s="730"/>
      <c r="WCG288" s="730"/>
      <c r="WCH288" s="730"/>
      <c r="WCI288" s="730"/>
      <c r="WCJ288" s="730"/>
      <c r="WCK288" s="730"/>
      <c r="WCL288" s="730"/>
      <c r="WCM288" s="730"/>
      <c r="WCN288" s="730"/>
      <c r="WCO288" s="730"/>
      <c r="WCP288" s="730"/>
      <c r="WCQ288" s="730"/>
      <c r="WCR288" s="730"/>
      <c r="WCS288" s="730"/>
      <c r="WCT288" s="730"/>
      <c r="WCU288" s="730"/>
      <c r="WCV288" s="730"/>
      <c r="WCW288" s="730"/>
      <c r="WCX288" s="730"/>
      <c r="WCY288" s="730"/>
      <c r="WCZ288" s="730"/>
      <c r="WDA288" s="730"/>
      <c r="WDB288" s="730"/>
      <c r="WDC288" s="730"/>
      <c r="WDD288" s="730"/>
      <c r="WDE288" s="730"/>
      <c r="WDF288" s="730"/>
      <c r="WDG288" s="730"/>
      <c r="WDH288" s="730"/>
      <c r="WDI288" s="730"/>
      <c r="WDJ288" s="730"/>
      <c r="WDK288" s="730"/>
      <c r="WDL288" s="730"/>
      <c r="WDM288" s="730"/>
      <c r="WDN288" s="730"/>
      <c r="WDO288" s="730"/>
      <c r="WDP288" s="730"/>
      <c r="WDQ288" s="730"/>
      <c r="WDR288" s="730"/>
      <c r="WDS288" s="730"/>
      <c r="WDT288" s="730"/>
      <c r="WDU288" s="730"/>
      <c r="WDV288" s="730"/>
      <c r="WDW288" s="730"/>
      <c r="WDX288" s="730"/>
      <c r="WDY288" s="730"/>
      <c r="WDZ288" s="730"/>
      <c r="WEA288" s="730"/>
      <c r="WEB288" s="730"/>
      <c r="WEC288" s="730"/>
      <c r="WED288" s="730"/>
      <c r="WEE288" s="730"/>
      <c r="WEF288" s="730"/>
      <c r="WEG288" s="730"/>
      <c r="WEH288" s="730"/>
      <c r="WEI288" s="730"/>
      <c r="WEJ288" s="730"/>
      <c r="WEK288" s="730"/>
      <c r="WEL288" s="730"/>
      <c r="WEM288" s="730"/>
      <c r="WEN288" s="730"/>
      <c r="WEO288" s="730"/>
      <c r="WEP288" s="730"/>
      <c r="WEQ288" s="730"/>
      <c r="WER288" s="730"/>
      <c r="WES288" s="730"/>
      <c r="WET288" s="730"/>
      <c r="WEU288" s="730"/>
      <c r="WEV288" s="730"/>
      <c r="WEW288" s="730"/>
      <c r="WEX288" s="730"/>
      <c r="WEY288" s="730"/>
      <c r="WEZ288" s="730"/>
      <c r="WFA288" s="730"/>
      <c r="WFB288" s="730"/>
      <c r="WFC288" s="730"/>
      <c r="WFD288" s="730"/>
      <c r="WFE288" s="730"/>
      <c r="WFF288" s="730"/>
      <c r="WFG288" s="730"/>
      <c r="WFH288" s="730"/>
      <c r="WFI288" s="730"/>
      <c r="WFJ288" s="730"/>
      <c r="WFK288" s="730"/>
      <c r="WFL288" s="730"/>
      <c r="WFM288" s="730"/>
      <c r="WFN288" s="730"/>
      <c r="WFO288" s="730"/>
      <c r="WFP288" s="730"/>
      <c r="WFQ288" s="730"/>
      <c r="WFR288" s="730"/>
      <c r="WFS288" s="730"/>
      <c r="WFT288" s="730"/>
      <c r="WFU288" s="730"/>
      <c r="WFV288" s="730"/>
      <c r="WFW288" s="730"/>
      <c r="WFX288" s="730"/>
      <c r="WFY288" s="730"/>
      <c r="WFZ288" s="730"/>
      <c r="WGA288" s="730"/>
      <c r="WGB288" s="730"/>
      <c r="WGC288" s="730"/>
      <c r="WGD288" s="730"/>
      <c r="WGE288" s="730"/>
      <c r="WGF288" s="730"/>
      <c r="WGG288" s="730"/>
      <c r="WGH288" s="730"/>
      <c r="WGI288" s="730"/>
      <c r="WGJ288" s="730"/>
      <c r="WGK288" s="730"/>
      <c r="WGL288" s="730"/>
      <c r="WGM288" s="730"/>
      <c r="WGN288" s="730"/>
      <c r="WGO288" s="730"/>
      <c r="WGP288" s="730"/>
      <c r="WGQ288" s="730"/>
      <c r="WGR288" s="730"/>
      <c r="WGS288" s="730"/>
      <c r="WGT288" s="730"/>
      <c r="WGU288" s="730"/>
      <c r="WGV288" s="730"/>
      <c r="WGW288" s="730"/>
      <c r="WGX288" s="730"/>
      <c r="WGY288" s="730"/>
      <c r="WGZ288" s="730"/>
      <c r="WHA288" s="730"/>
      <c r="WHB288" s="730"/>
      <c r="WHC288" s="730"/>
      <c r="WHD288" s="730"/>
      <c r="WHE288" s="730"/>
      <c r="WHF288" s="730"/>
      <c r="WHG288" s="730"/>
      <c r="WHH288" s="730"/>
      <c r="WHI288" s="730"/>
      <c r="WHJ288" s="730"/>
      <c r="WHK288" s="730"/>
      <c r="WHL288" s="730"/>
      <c r="WHM288" s="730"/>
      <c r="WHN288" s="730"/>
      <c r="WHO288" s="730"/>
      <c r="WHP288" s="730"/>
      <c r="WHQ288" s="730"/>
      <c r="WHR288" s="730"/>
      <c r="WHS288" s="730"/>
      <c r="WHT288" s="730"/>
      <c r="WHU288" s="730"/>
      <c r="WHV288" s="730"/>
      <c r="WHW288" s="730"/>
      <c r="WHX288" s="730"/>
      <c r="WHY288" s="730"/>
      <c r="WHZ288" s="730"/>
      <c r="WIA288" s="730"/>
      <c r="WIB288" s="730"/>
      <c r="WIC288" s="730"/>
      <c r="WID288" s="730"/>
      <c r="WIE288" s="730"/>
      <c r="WIF288" s="730"/>
      <c r="WIG288" s="730"/>
      <c r="WIH288" s="730"/>
      <c r="WII288" s="730"/>
      <c r="WIJ288" s="730"/>
      <c r="WIK288" s="730"/>
      <c r="WIL288" s="730"/>
      <c r="WIM288" s="730"/>
      <c r="WIN288" s="730"/>
      <c r="WIO288" s="730"/>
      <c r="WIP288" s="730"/>
      <c r="WIQ288" s="730"/>
      <c r="WIR288" s="730"/>
      <c r="WIS288" s="730"/>
      <c r="WIT288" s="730"/>
      <c r="WIU288" s="730"/>
      <c r="WIV288" s="730"/>
      <c r="WIW288" s="730"/>
      <c r="WIX288" s="730"/>
      <c r="WIY288" s="730"/>
      <c r="WIZ288" s="730"/>
      <c r="WJA288" s="730"/>
      <c r="WJB288" s="730"/>
      <c r="WJC288" s="730"/>
      <c r="WJD288" s="730"/>
      <c r="WJE288" s="730"/>
      <c r="WJF288" s="730"/>
      <c r="WJG288" s="730"/>
      <c r="WJH288" s="730"/>
      <c r="WJI288" s="730"/>
      <c r="WJJ288" s="730"/>
      <c r="WJK288" s="730"/>
      <c r="WJL288" s="730"/>
      <c r="WJM288" s="730"/>
      <c r="WJN288" s="730"/>
      <c r="WJO288" s="730"/>
      <c r="WJP288" s="730"/>
      <c r="WJQ288" s="730"/>
      <c r="WJR288" s="730"/>
      <c r="WJS288" s="730"/>
      <c r="WJT288" s="730"/>
      <c r="WJU288" s="730"/>
      <c r="WJV288" s="730"/>
      <c r="WJW288" s="730"/>
      <c r="WJX288" s="730"/>
      <c r="WJY288" s="730"/>
      <c r="WJZ288" s="730"/>
      <c r="WKA288" s="730"/>
      <c r="WKB288" s="730"/>
      <c r="WKC288" s="730"/>
      <c r="WKD288" s="730"/>
      <c r="WKE288" s="730"/>
      <c r="WKF288" s="730"/>
      <c r="WKG288" s="730"/>
      <c r="WKH288" s="730"/>
      <c r="WKI288" s="730"/>
      <c r="WKJ288" s="730"/>
      <c r="WKK288" s="730"/>
      <c r="WKL288" s="730"/>
      <c r="WKM288" s="730"/>
      <c r="WKN288" s="730"/>
      <c r="WKO288" s="730"/>
      <c r="WKP288" s="730"/>
      <c r="WKQ288" s="730"/>
      <c r="WKR288" s="730"/>
      <c r="WKS288" s="730"/>
      <c r="WKT288" s="730"/>
      <c r="WKU288" s="730"/>
      <c r="WKV288" s="730"/>
      <c r="WKW288" s="730"/>
      <c r="WKX288" s="730"/>
      <c r="WKY288" s="730"/>
      <c r="WKZ288" s="730"/>
      <c r="WLA288" s="730"/>
      <c r="WLB288" s="730"/>
      <c r="WLC288" s="730"/>
      <c r="WLD288" s="730"/>
      <c r="WLE288" s="730"/>
      <c r="WLF288" s="730"/>
      <c r="WLG288" s="730"/>
      <c r="WLH288" s="730"/>
      <c r="WLI288" s="730"/>
      <c r="WLJ288" s="730"/>
      <c r="WLK288" s="730"/>
      <c r="WLL288" s="730"/>
      <c r="WLM288" s="730"/>
      <c r="WLN288" s="730"/>
      <c r="WLO288" s="730"/>
      <c r="WLP288" s="730"/>
      <c r="WLQ288" s="730"/>
      <c r="WLR288" s="730"/>
      <c r="WLS288" s="730"/>
      <c r="WLT288" s="730"/>
      <c r="WLU288" s="730"/>
      <c r="WLV288" s="730"/>
      <c r="WLW288" s="730"/>
      <c r="WLX288" s="730"/>
      <c r="WLY288" s="730"/>
      <c r="WLZ288" s="730"/>
      <c r="WMA288" s="730"/>
      <c r="WMB288" s="730"/>
      <c r="WMC288" s="730"/>
      <c r="WMD288" s="730"/>
      <c r="WME288" s="730"/>
      <c r="WMF288" s="730"/>
      <c r="WMG288" s="730"/>
      <c r="WMH288" s="730"/>
      <c r="WMI288" s="730"/>
      <c r="WMJ288" s="730"/>
      <c r="WMK288" s="730"/>
      <c r="WML288" s="730"/>
      <c r="WMM288" s="730"/>
      <c r="WMN288" s="730"/>
      <c r="WMO288" s="730"/>
      <c r="WMP288" s="730"/>
      <c r="WMQ288" s="730"/>
      <c r="WMR288" s="730"/>
      <c r="WMS288" s="730"/>
      <c r="WMT288" s="730"/>
      <c r="WMU288" s="730"/>
      <c r="WMV288" s="730"/>
      <c r="WMW288" s="730"/>
      <c r="WMX288" s="730"/>
      <c r="WMY288" s="730"/>
      <c r="WMZ288" s="730"/>
      <c r="WNA288" s="730"/>
      <c r="WNB288" s="730"/>
      <c r="WNC288" s="730"/>
      <c r="WND288" s="730"/>
      <c r="WNE288" s="730"/>
      <c r="WNF288" s="730"/>
      <c r="WNG288" s="730"/>
      <c r="WNH288" s="730"/>
      <c r="WNI288" s="730"/>
      <c r="WNJ288" s="730"/>
      <c r="WNK288" s="730"/>
      <c r="WNL288" s="730"/>
      <c r="WNM288" s="730"/>
      <c r="WNN288" s="730"/>
      <c r="WNO288" s="730"/>
      <c r="WNP288" s="730"/>
      <c r="WNQ288" s="730"/>
      <c r="WNR288" s="730"/>
      <c r="WNS288" s="730"/>
      <c r="WNT288" s="730"/>
      <c r="WNU288" s="730"/>
      <c r="WNV288" s="730"/>
      <c r="WNW288" s="730"/>
      <c r="WNX288" s="730"/>
      <c r="WNY288" s="730"/>
      <c r="WNZ288" s="730"/>
      <c r="WOA288" s="730"/>
      <c r="WOB288" s="730"/>
      <c r="WOC288" s="730"/>
      <c r="WOD288" s="730"/>
      <c r="WOE288" s="730"/>
      <c r="WOF288" s="730"/>
      <c r="WOG288" s="730"/>
      <c r="WOH288" s="730"/>
      <c r="WOI288" s="730"/>
      <c r="WOJ288" s="730"/>
      <c r="WOK288" s="730"/>
      <c r="WOL288" s="730"/>
      <c r="WOM288" s="730"/>
      <c r="WON288" s="730"/>
      <c r="WOO288" s="730"/>
      <c r="WOP288" s="730"/>
      <c r="WOQ288" s="730"/>
      <c r="WOR288" s="730"/>
      <c r="WOS288" s="730"/>
      <c r="WOT288" s="730"/>
      <c r="WOU288" s="730"/>
      <c r="WOV288" s="730"/>
      <c r="WOW288" s="730"/>
      <c r="WOX288" s="730"/>
      <c r="WOY288" s="730"/>
      <c r="WOZ288" s="730"/>
      <c r="WPA288" s="730"/>
      <c r="WPB288" s="730"/>
      <c r="WPC288" s="730"/>
      <c r="WPD288" s="730"/>
      <c r="WPE288" s="730"/>
      <c r="WPF288" s="730"/>
      <c r="WPG288" s="730"/>
      <c r="WPH288" s="730"/>
      <c r="WPI288" s="730"/>
      <c r="WPJ288" s="730"/>
      <c r="WPK288" s="730"/>
      <c r="WPL288" s="730"/>
      <c r="WPM288" s="730"/>
      <c r="WPN288" s="730"/>
      <c r="WPO288" s="730"/>
      <c r="WPP288" s="730"/>
      <c r="WPQ288" s="730"/>
      <c r="WPR288" s="730"/>
      <c r="WPS288" s="730"/>
      <c r="WPT288" s="730"/>
      <c r="WPU288" s="730"/>
      <c r="WPV288" s="730"/>
      <c r="WPW288" s="730"/>
      <c r="WPX288" s="730"/>
      <c r="WPY288" s="730"/>
      <c r="WPZ288" s="730"/>
      <c r="WQA288" s="730"/>
      <c r="WQB288" s="730"/>
      <c r="WQC288" s="730"/>
      <c r="WQD288" s="730"/>
      <c r="WQE288" s="730"/>
      <c r="WQF288" s="730"/>
      <c r="WQG288" s="730"/>
      <c r="WQH288" s="730"/>
      <c r="WQI288" s="730"/>
      <c r="WQJ288" s="730"/>
      <c r="WQK288" s="730"/>
      <c r="WQL288" s="730"/>
      <c r="WQM288" s="730"/>
      <c r="WQN288" s="730"/>
      <c r="WQO288" s="730"/>
      <c r="WQP288" s="730"/>
      <c r="WQQ288" s="730"/>
      <c r="WQR288" s="730"/>
      <c r="WQS288" s="730"/>
      <c r="WQT288" s="730"/>
      <c r="WQU288" s="730"/>
      <c r="WQV288" s="730"/>
      <c r="WQW288" s="730"/>
      <c r="WQX288" s="730"/>
      <c r="WQY288" s="730"/>
      <c r="WQZ288" s="730"/>
      <c r="WRA288" s="730"/>
      <c r="WRB288" s="730"/>
      <c r="WRC288" s="730"/>
      <c r="WRD288" s="730"/>
      <c r="WRE288" s="730"/>
      <c r="WRF288" s="730"/>
      <c r="WRG288" s="730"/>
      <c r="WRH288" s="730"/>
      <c r="WRI288" s="730"/>
      <c r="WRJ288" s="730"/>
      <c r="WRK288" s="730"/>
      <c r="WRL288" s="730"/>
      <c r="WRM288" s="730"/>
      <c r="WRN288" s="730"/>
      <c r="WRO288" s="730"/>
      <c r="WRP288" s="730"/>
      <c r="WRQ288" s="730"/>
      <c r="WRR288" s="730"/>
      <c r="WRS288" s="730"/>
      <c r="WRT288" s="730"/>
      <c r="WRU288" s="730"/>
      <c r="WRV288" s="730"/>
      <c r="WRW288" s="730"/>
      <c r="WRX288" s="730"/>
      <c r="WRY288" s="730"/>
      <c r="WRZ288" s="730"/>
      <c r="WSA288" s="730"/>
      <c r="WSB288" s="730"/>
      <c r="WSC288" s="730"/>
      <c r="WSD288" s="730"/>
      <c r="WSE288" s="730"/>
      <c r="WSF288" s="730"/>
      <c r="WSG288" s="730"/>
      <c r="WSH288" s="730"/>
      <c r="WSI288" s="730"/>
      <c r="WSJ288" s="730"/>
      <c r="WSK288" s="730"/>
      <c r="WSL288" s="730"/>
      <c r="WSM288" s="730"/>
      <c r="WSN288" s="730"/>
      <c r="WSO288" s="730"/>
      <c r="WSP288" s="730"/>
      <c r="WSQ288" s="730"/>
      <c r="WSR288" s="730"/>
      <c r="WSS288" s="730"/>
      <c r="WST288" s="730"/>
      <c r="WSU288" s="730"/>
      <c r="WSV288" s="730"/>
      <c r="WSW288" s="730"/>
      <c r="WSX288" s="730"/>
      <c r="WSY288" s="730"/>
      <c r="WSZ288" s="730"/>
      <c r="WTA288" s="730"/>
      <c r="WTB288" s="730"/>
      <c r="WTC288" s="730"/>
      <c r="WTD288" s="730"/>
      <c r="WTE288" s="730"/>
      <c r="WTF288" s="730"/>
      <c r="WTG288" s="730"/>
      <c r="WTH288" s="730"/>
      <c r="WTI288" s="730"/>
      <c r="WTJ288" s="730"/>
      <c r="WTK288" s="730"/>
      <c r="WTL288" s="730"/>
      <c r="WTM288" s="730"/>
      <c r="WTN288" s="730"/>
      <c r="WTO288" s="730"/>
      <c r="WTP288" s="730"/>
      <c r="WTQ288" s="730"/>
      <c r="WTR288" s="730"/>
      <c r="WTS288" s="730"/>
      <c r="WTT288" s="730"/>
      <c r="WTU288" s="730"/>
      <c r="WTV288" s="730"/>
      <c r="WTW288" s="730"/>
      <c r="WTX288" s="730"/>
      <c r="WTY288" s="730"/>
      <c r="WTZ288" s="730"/>
      <c r="WUA288" s="730"/>
      <c r="WUB288" s="730"/>
      <c r="WUC288" s="730"/>
      <c r="WUD288" s="730"/>
      <c r="WUE288" s="730"/>
      <c r="WUF288" s="730"/>
      <c r="WUG288" s="730"/>
      <c r="WUH288" s="730"/>
      <c r="WUI288" s="730"/>
      <c r="WUJ288" s="730"/>
      <c r="WUK288" s="730"/>
      <c r="WUL288" s="730"/>
      <c r="WUM288" s="730"/>
      <c r="WUN288" s="730"/>
      <c r="WUO288" s="730"/>
      <c r="WUP288" s="730"/>
      <c r="WUQ288" s="730"/>
      <c r="WUR288" s="730"/>
      <c r="WUS288" s="730"/>
      <c r="WUT288" s="730"/>
      <c r="WUU288" s="730"/>
      <c r="WUV288" s="730"/>
      <c r="WUW288" s="730"/>
      <c r="WUX288" s="730"/>
      <c r="WUY288" s="730"/>
      <c r="WUZ288" s="730"/>
      <c r="WVA288" s="730"/>
      <c r="WVB288" s="730"/>
      <c r="WVC288" s="730"/>
      <c r="WVD288" s="730"/>
      <c r="WVE288" s="730"/>
      <c r="WVF288" s="730"/>
      <c r="WVG288" s="730"/>
      <c r="WVH288" s="730"/>
      <c r="WVI288" s="730"/>
      <c r="WVJ288" s="730"/>
      <c r="WVK288" s="730"/>
      <c r="WVL288" s="730"/>
      <c r="WVM288" s="730"/>
      <c r="WVN288" s="730"/>
      <c r="WVO288" s="730"/>
      <c r="WVP288" s="730"/>
      <c r="WVQ288" s="730"/>
      <c r="WVR288" s="730"/>
      <c r="WVS288" s="730"/>
      <c r="WVT288" s="730"/>
      <c r="WVU288" s="730"/>
      <c r="WVV288" s="730"/>
      <c r="WVW288" s="730"/>
      <c r="WVX288" s="730"/>
      <c r="WVY288" s="730"/>
      <c r="WVZ288" s="730"/>
      <c r="WWA288" s="730"/>
      <c r="WWB288" s="730"/>
      <c r="WWC288" s="730"/>
      <c r="WWD288" s="730"/>
      <c r="WWE288" s="730"/>
      <c r="WWF288" s="730"/>
      <c r="WWG288" s="730"/>
      <c r="WWH288" s="730"/>
      <c r="WWI288" s="730"/>
      <c r="WWJ288" s="730"/>
      <c r="WWK288" s="730"/>
      <c r="WWL288" s="730"/>
      <c r="WWM288" s="730"/>
      <c r="WWN288" s="730"/>
      <c r="WWO288" s="730"/>
      <c r="WWP288" s="730"/>
      <c r="WWQ288" s="730"/>
      <c r="WWR288" s="730"/>
      <c r="WWS288" s="730"/>
      <c r="WWT288" s="730"/>
      <c r="WWU288" s="730"/>
      <c r="WWV288" s="730"/>
      <c r="WWW288" s="730"/>
      <c r="WWX288" s="730"/>
      <c r="WWY288" s="730"/>
      <c r="WWZ288" s="730"/>
      <c r="WXA288" s="730"/>
      <c r="WXB288" s="730"/>
      <c r="WXC288" s="730"/>
      <c r="WXD288" s="730"/>
      <c r="WXE288" s="730"/>
      <c r="WXF288" s="730"/>
      <c r="WXG288" s="730"/>
      <c r="WXH288" s="730"/>
      <c r="WXI288" s="730"/>
      <c r="WXJ288" s="730"/>
      <c r="WXK288" s="730"/>
      <c r="WXL288" s="730"/>
      <c r="WXM288" s="730"/>
      <c r="WXN288" s="730"/>
      <c r="WXO288" s="730"/>
      <c r="WXP288" s="730"/>
      <c r="WXQ288" s="730"/>
      <c r="WXR288" s="730"/>
      <c r="WXS288" s="730"/>
      <c r="WXT288" s="730"/>
      <c r="WXU288" s="730"/>
      <c r="WXV288" s="730"/>
      <c r="WXW288" s="730"/>
      <c r="WXX288" s="730"/>
      <c r="WXY288" s="730"/>
      <c r="WXZ288" s="730"/>
      <c r="WYA288" s="730"/>
      <c r="WYB288" s="730"/>
      <c r="WYC288" s="730"/>
      <c r="WYD288" s="730"/>
      <c r="WYE288" s="730"/>
      <c r="WYF288" s="730"/>
      <c r="WYG288" s="730"/>
      <c r="WYH288" s="730"/>
      <c r="WYI288" s="730"/>
      <c r="WYJ288" s="730"/>
      <c r="WYK288" s="730"/>
      <c r="WYL288" s="730"/>
      <c r="WYM288" s="730"/>
      <c r="WYN288" s="730"/>
      <c r="WYO288" s="730"/>
      <c r="WYP288" s="730"/>
      <c r="WYQ288" s="730"/>
      <c r="WYR288" s="730"/>
      <c r="WYS288" s="730"/>
      <c r="WYT288" s="730"/>
      <c r="WYU288" s="730"/>
      <c r="WYV288" s="730"/>
      <c r="WYW288" s="730"/>
      <c r="WYX288" s="730"/>
      <c r="WYY288" s="730"/>
      <c r="WYZ288" s="730"/>
      <c r="WZA288" s="730"/>
      <c r="WZB288" s="730"/>
      <c r="WZC288" s="730"/>
      <c r="WZD288" s="730"/>
      <c r="WZE288" s="730"/>
      <c r="WZF288" s="730"/>
      <c r="WZG288" s="730"/>
      <c r="WZH288" s="730"/>
      <c r="WZI288" s="730"/>
      <c r="WZJ288" s="730"/>
      <c r="WZK288" s="730"/>
      <c r="WZL288" s="730"/>
      <c r="WZM288" s="730"/>
      <c r="WZN288" s="730"/>
      <c r="WZO288" s="730"/>
      <c r="WZP288" s="730"/>
      <c r="WZQ288" s="730"/>
      <c r="WZR288" s="730"/>
      <c r="WZS288" s="730"/>
      <c r="WZT288" s="730"/>
      <c r="WZU288" s="730"/>
      <c r="WZV288" s="730"/>
      <c r="WZW288" s="730"/>
      <c r="WZX288" s="730"/>
      <c r="WZY288" s="730"/>
      <c r="WZZ288" s="730"/>
      <c r="XAA288" s="730"/>
      <c r="XAB288" s="730"/>
      <c r="XAC288" s="730"/>
      <c r="XAD288" s="730"/>
      <c r="XAE288" s="730"/>
      <c r="XAF288" s="730"/>
      <c r="XAG288" s="730"/>
      <c r="XAH288" s="730"/>
      <c r="XAI288" s="730"/>
      <c r="XAJ288" s="730"/>
      <c r="XAK288" s="730"/>
      <c r="XAL288" s="730"/>
      <c r="XAM288" s="730"/>
      <c r="XAN288" s="730"/>
      <c r="XAO288" s="730"/>
      <c r="XAP288" s="730"/>
      <c r="XAQ288" s="730"/>
      <c r="XAR288" s="730"/>
      <c r="XAS288" s="730"/>
      <c r="XAT288" s="730"/>
      <c r="XAU288" s="730"/>
      <c r="XAV288" s="730"/>
      <c r="XAW288" s="730"/>
      <c r="XAX288" s="730"/>
      <c r="XAY288" s="730"/>
      <c r="XAZ288" s="730"/>
      <c r="XBA288" s="730"/>
      <c r="XBB288" s="730"/>
      <c r="XBC288" s="730"/>
      <c r="XBD288" s="730"/>
      <c r="XBE288" s="730"/>
      <c r="XBF288" s="730"/>
      <c r="XBG288" s="730"/>
      <c r="XBH288" s="730"/>
      <c r="XBI288" s="730"/>
      <c r="XBJ288" s="730"/>
      <c r="XBK288" s="730"/>
      <c r="XBL288" s="730"/>
      <c r="XBM288" s="730"/>
      <c r="XBN288" s="730"/>
      <c r="XBO288" s="730"/>
      <c r="XBP288" s="730"/>
      <c r="XBQ288" s="730"/>
      <c r="XBR288" s="730"/>
      <c r="XBS288" s="730"/>
      <c r="XBT288" s="730"/>
      <c r="XBU288" s="730"/>
      <c r="XBV288" s="730"/>
      <c r="XBW288" s="730"/>
      <c r="XBX288" s="730"/>
      <c r="XBY288" s="730"/>
      <c r="XBZ288" s="730"/>
      <c r="XCA288" s="730"/>
      <c r="XCB288" s="730"/>
      <c r="XCC288" s="730"/>
      <c r="XCD288" s="730"/>
      <c r="XCE288" s="730"/>
      <c r="XCF288" s="730"/>
      <c r="XCG288" s="730"/>
      <c r="XCH288" s="730"/>
      <c r="XCI288" s="730"/>
      <c r="XCJ288" s="730"/>
      <c r="XCK288" s="730"/>
      <c r="XCL288" s="730"/>
      <c r="XCM288" s="730"/>
      <c r="XCN288" s="730"/>
      <c r="XCO288" s="730"/>
      <c r="XCP288" s="730"/>
      <c r="XCQ288" s="730"/>
      <c r="XCR288" s="730"/>
      <c r="XCS288" s="730"/>
      <c r="XCT288" s="730"/>
      <c r="XCU288" s="730"/>
      <c r="XCV288" s="730"/>
      <c r="XCW288" s="730"/>
      <c r="XCX288" s="730"/>
      <c r="XCY288" s="730"/>
      <c r="XCZ288" s="730"/>
      <c r="XDA288" s="730"/>
      <c r="XDB288" s="730"/>
      <c r="XDC288" s="730"/>
      <c r="XDD288" s="730"/>
      <c r="XDE288" s="730"/>
      <c r="XDF288" s="730"/>
      <c r="XDG288" s="730"/>
      <c r="XDH288" s="730"/>
      <c r="XDI288" s="730"/>
      <c r="XDJ288" s="730"/>
      <c r="XDK288" s="730"/>
      <c r="XDL288" s="730"/>
      <c r="XDM288" s="730"/>
      <c r="XDN288" s="730"/>
      <c r="XDO288" s="730"/>
      <c r="XDP288" s="730"/>
      <c r="XDQ288" s="730"/>
      <c r="XDR288" s="730"/>
      <c r="XDS288" s="730"/>
      <c r="XDT288" s="730"/>
      <c r="XDU288" s="730"/>
      <c r="XDV288" s="730"/>
      <c r="XDW288" s="730"/>
      <c r="XDX288" s="730"/>
      <c r="XDY288" s="730"/>
      <c r="XDZ288" s="730"/>
      <c r="XEA288" s="730"/>
      <c r="XEB288" s="730"/>
      <c r="XEC288" s="730"/>
      <c r="XED288" s="730"/>
      <c r="XEE288" s="730"/>
      <c r="XEF288" s="730"/>
      <c r="XEG288" s="730"/>
      <c r="XEH288" s="730"/>
      <c r="XEI288" s="730"/>
      <c r="XEJ288" s="730"/>
      <c r="XEK288" s="730"/>
      <c r="XEL288" s="730"/>
      <c r="XEM288" s="730"/>
      <c r="XEN288" s="730"/>
      <c r="XEO288" s="730"/>
      <c r="XEP288" s="730"/>
      <c r="XEQ288" s="730"/>
      <c r="XER288" s="730"/>
      <c r="XES288" s="730"/>
      <c r="XET288" s="730"/>
      <c r="XEU288" s="730"/>
      <c r="XEV288" s="730"/>
      <c r="XEW288" s="730"/>
      <c r="XEX288" s="730"/>
      <c r="XEY288" s="730"/>
      <c r="XEZ288" s="730"/>
      <c r="XFA288" s="730"/>
    </row>
    <row r="289" spans="1:16381" s="247" customFormat="1" ht="15" customHeight="1" x14ac:dyDescent="0.25">
      <c r="A289" s="812"/>
      <c r="B289" s="1126" t="s">
        <v>1011</v>
      </c>
      <c r="C289" s="2002" t="str">
        <f>'CCR and CVA'!B57</f>
        <v>Possibility to use CCR capital requirement</v>
      </c>
      <c r="D289" s="1083" t="str">
        <f>'CCR and CVA'!C57</f>
        <v/>
      </c>
      <c r="E289" s="1131"/>
      <c r="F289" s="1131"/>
      <c r="G289" s="1131"/>
      <c r="H289" s="1131"/>
      <c r="I289" s="1123"/>
      <c r="J289" s="1123"/>
      <c r="K289" s="730"/>
      <c r="L289" s="730"/>
      <c r="M289" s="730"/>
      <c r="N289" s="730"/>
      <c r="O289" s="730"/>
      <c r="P289" s="730"/>
      <c r="Q289" s="730"/>
      <c r="R289" s="730"/>
      <c r="S289" s="730"/>
      <c r="T289" s="730"/>
      <c r="U289" s="730"/>
      <c r="V289" s="730"/>
      <c r="W289" s="730"/>
      <c r="X289" s="730"/>
      <c r="Y289" s="730"/>
      <c r="Z289" s="730"/>
      <c r="AA289" s="730"/>
      <c r="AB289" s="730"/>
      <c r="AC289" s="730"/>
      <c r="AD289" s="730"/>
      <c r="AE289" s="730"/>
      <c r="AF289" s="730"/>
      <c r="AG289" s="730"/>
      <c r="AH289" s="730"/>
      <c r="AI289" s="730"/>
      <c r="AJ289" s="730"/>
      <c r="AK289" s="730"/>
      <c r="AL289" s="730"/>
      <c r="AM289" s="730"/>
      <c r="AN289" s="811"/>
      <c r="AO289" s="730"/>
      <c r="AP289" s="730"/>
      <c r="AQ289" s="730"/>
      <c r="AR289" s="730"/>
      <c r="AS289" s="730"/>
      <c r="AT289" s="730"/>
      <c r="AU289" s="730"/>
      <c r="AV289" s="730"/>
      <c r="AW289" s="730"/>
      <c r="AX289" s="730"/>
      <c r="AY289" s="730"/>
      <c r="AZ289" s="730"/>
      <c r="BA289" s="730"/>
      <c r="BB289" s="730"/>
      <c r="BC289" s="730"/>
      <c r="BD289" s="730"/>
      <c r="BE289" s="730"/>
      <c r="BF289" s="730"/>
      <c r="BG289" s="730"/>
      <c r="BH289" s="730"/>
      <c r="BI289" s="730"/>
      <c r="BJ289" s="730"/>
      <c r="BK289" s="730"/>
      <c r="BL289" s="730"/>
      <c r="BM289" s="730"/>
      <c r="BN289" s="730"/>
      <c r="BO289" s="730"/>
      <c r="BP289" s="730"/>
      <c r="BQ289" s="730"/>
      <c r="BR289" s="730"/>
      <c r="BS289" s="730"/>
      <c r="BT289" s="730"/>
      <c r="BU289" s="730"/>
      <c r="BV289" s="730"/>
      <c r="BW289" s="730"/>
      <c r="BX289" s="730"/>
      <c r="BY289" s="730"/>
      <c r="BZ289" s="730"/>
      <c r="CA289" s="730"/>
      <c r="CB289" s="730"/>
      <c r="CC289" s="730"/>
      <c r="CD289" s="730"/>
      <c r="CE289" s="730"/>
      <c r="CF289" s="730"/>
      <c r="CG289" s="730"/>
      <c r="CH289" s="730"/>
      <c r="CI289" s="730"/>
      <c r="CJ289" s="730"/>
      <c r="CK289" s="730"/>
      <c r="CL289" s="730"/>
      <c r="CM289" s="730"/>
      <c r="CN289" s="730"/>
      <c r="CO289" s="730"/>
      <c r="CP289" s="730"/>
      <c r="CQ289" s="730"/>
      <c r="CR289" s="730"/>
      <c r="CS289" s="730"/>
      <c r="CT289" s="730"/>
      <c r="CU289" s="730"/>
      <c r="CV289" s="730"/>
      <c r="CW289" s="730"/>
      <c r="CX289" s="730"/>
      <c r="CY289" s="730"/>
      <c r="CZ289" s="730"/>
      <c r="DA289" s="730"/>
      <c r="DB289" s="730"/>
      <c r="DC289" s="730"/>
      <c r="DD289" s="730"/>
      <c r="DE289" s="730"/>
      <c r="DF289" s="730"/>
      <c r="DG289" s="730"/>
      <c r="DH289" s="730"/>
      <c r="DI289" s="730"/>
      <c r="DJ289" s="730"/>
      <c r="DK289" s="730"/>
      <c r="DL289" s="730"/>
      <c r="DM289" s="730"/>
      <c r="DN289" s="730"/>
      <c r="DO289" s="730"/>
      <c r="DP289" s="730"/>
      <c r="DQ289" s="730"/>
      <c r="DR289" s="730"/>
      <c r="DS289" s="730"/>
      <c r="DT289" s="730"/>
      <c r="DU289" s="730"/>
      <c r="DV289" s="730"/>
      <c r="DW289" s="730"/>
      <c r="DX289" s="730"/>
      <c r="DY289" s="730"/>
      <c r="DZ289" s="730"/>
      <c r="EA289" s="730"/>
      <c r="EB289" s="730"/>
      <c r="EC289" s="730"/>
      <c r="ED289" s="730"/>
      <c r="EE289" s="730"/>
      <c r="EF289" s="730"/>
      <c r="EG289" s="730"/>
      <c r="EH289" s="730"/>
      <c r="EI289" s="730"/>
      <c r="EJ289" s="730"/>
      <c r="EK289" s="730"/>
      <c r="EL289" s="730"/>
      <c r="EM289" s="730"/>
      <c r="EN289" s="730"/>
      <c r="EO289" s="730"/>
      <c r="EP289" s="730"/>
      <c r="EQ289" s="730"/>
      <c r="ER289" s="730"/>
      <c r="ES289" s="730"/>
      <c r="ET289" s="730"/>
      <c r="EU289" s="730"/>
      <c r="EV289" s="730"/>
      <c r="EW289" s="730"/>
      <c r="EX289" s="730"/>
      <c r="EY289" s="730"/>
      <c r="EZ289" s="730"/>
      <c r="FA289" s="730"/>
      <c r="FB289" s="730"/>
      <c r="FC289" s="730"/>
      <c r="FD289" s="730"/>
      <c r="FE289" s="730"/>
      <c r="FF289" s="730"/>
      <c r="FG289" s="730"/>
      <c r="FH289" s="730"/>
      <c r="FI289" s="730"/>
      <c r="FJ289" s="730"/>
      <c r="FK289" s="730"/>
      <c r="FL289" s="730"/>
      <c r="FM289" s="730"/>
      <c r="FN289" s="730"/>
      <c r="FO289" s="730"/>
      <c r="FP289" s="730"/>
      <c r="FQ289" s="730"/>
      <c r="FR289" s="730"/>
      <c r="FS289" s="730"/>
      <c r="FT289" s="730"/>
      <c r="FU289" s="730"/>
      <c r="FV289" s="730"/>
      <c r="FW289" s="730"/>
      <c r="FX289" s="730"/>
      <c r="FY289" s="730"/>
      <c r="FZ289" s="730"/>
      <c r="GA289" s="730"/>
      <c r="GB289" s="730"/>
      <c r="GC289" s="730"/>
      <c r="GD289" s="730"/>
      <c r="GE289" s="730"/>
      <c r="GF289" s="730"/>
      <c r="GG289" s="730"/>
      <c r="GH289" s="730"/>
      <c r="GI289" s="730"/>
      <c r="GJ289" s="730"/>
      <c r="GK289" s="730"/>
      <c r="GL289" s="730"/>
      <c r="GM289" s="730"/>
      <c r="GN289" s="730"/>
      <c r="GO289" s="730"/>
      <c r="GP289" s="730"/>
      <c r="GQ289" s="730"/>
      <c r="GR289" s="730"/>
      <c r="GS289" s="730"/>
      <c r="GT289" s="730"/>
      <c r="GU289" s="730"/>
      <c r="GV289" s="730"/>
      <c r="GW289" s="730"/>
      <c r="GX289" s="730"/>
      <c r="GY289" s="730"/>
      <c r="GZ289" s="730"/>
      <c r="HA289" s="730"/>
      <c r="HB289" s="730"/>
      <c r="HC289" s="730"/>
      <c r="HD289" s="730"/>
      <c r="HE289" s="730"/>
      <c r="HF289" s="730"/>
      <c r="HG289" s="730"/>
      <c r="HH289" s="730"/>
      <c r="HI289" s="730"/>
      <c r="HJ289" s="730"/>
      <c r="HK289" s="730"/>
      <c r="HL289" s="730"/>
      <c r="HM289" s="730"/>
      <c r="HN289" s="730"/>
      <c r="HO289" s="730"/>
      <c r="HP289" s="730"/>
      <c r="HQ289" s="730"/>
      <c r="HR289" s="730"/>
      <c r="HS289" s="730"/>
      <c r="HT289" s="730"/>
      <c r="HU289" s="730"/>
      <c r="HV289" s="730"/>
      <c r="HW289" s="730"/>
      <c r="HX289" s="730"/>
      <c r="HY289" s="730"/>
      <c r="HZ289" s="730"/>
      <c r="IA289" s="730"/>
      <c r="IB289" s="730"/>
      <c r="IC289" s="730"/>
      <c r="ID289" s="730"/>
      <c r="IE289" s="730"/>
      <c r="IF289" s="730"/>
      <c r="IG289" s="730"/>
      <c r="IH289" s="730"/>
      <c r="II289" s="730"/>
      <c r="IJ289" s="730"/>
      <c r="IK289" s="730"/>
      <c r="IL289" s="730"/>
      <c r="IM289" s="730"/>
      <c r="IN289" s="730"/>
      <c r="IO289" s="730"/>
      <c r="IP289" s="730"/>
      <c r="IQ289" s="730"/>
      <c r="IR289" s="730"/>
      <c r="IS289" s="730"/>
      <c r="IT289" s="730"/>
      <c r="IU289" s="730"/>
      <c r="IV289" s="730"/>
      <c r="IW289" s="730"/>
      <c r="IX289" s="730"/>
      <c r="IY289" s="730"/>
      <c r="IZ289" s="730"/>
      <c r="JA289" s="730"/>
      <c r="JB289" s="730"/>
      <c r="JC289" s="730"/>
      <c r="JD289" s="730"/>
      <c r="JE289" s="730"/>
      <c r="JF289" s="730"/>
      <c r="JG289" s="730"/>
      <c r="JH289" s="730"/>
      <c r="JI289" s="730"/>
      <c r="JJ289" s="730"/>
      <c r="JK289" s="730"/>
      <c r="JL289" s="730"/>
      <c r="JM289" s="730"/>
      <c r="JN289" s="730"/>
      <c r="JO289" s="730"/>
      <c r="JP289" s="730"/>
      <c r="JQ289" s="730"/>
      <c r="JR289" s="730"/>
      <c r="JS289" s="730"/>
      <c r="JT289" s="730"/>
      <c r="JU289" s="730"/>
      <c r="JV289" s="730"/>
      <c r="JW289" s="730"/>
      <c r="JX289" s="730"/>
      <c r="JY289" s="730"/>
      <c r="JZ289" s="730"/>
      <c r="KA289" s="730"/>
      <c r="KB289" s="730"/>
      <c r="KC289" s="730"/>
      <c r="KD289" s="730"/>
      <c r="KE289" s="730"/>
      <c r="KF289" s="730"/>
      <c r="KG289" s="730"/>
      <c r="KH289" s="730"/>
      <c r="KI289" s="730"/>
      <c r="KJ289" s="730"/>
      <c r="KK289" s="730"/>
      <c r="KL289" s="730"/>
      <c r="KM289" s="730"/>
      <c r="KN289" s="730"/>
      <c r="KO289" s="730"/>
      <c r="KP289" s="730"/>
      <c r="KQ289" s="730"/>
      <c r="KR289" s="730"/>
      <c r="KS289" s="730"/>
      <c r="KT289" s="730"/>
      <c r="KU289" s="730"/>
      <c r="KV289" s="730"/>
      <c r="KW289" s="730"/>
      <c r="KX289" s="730"/>
      <c r="KY289" s="730"/>
      <c r="KZ289" s="730"/>
      <c r="LA289" s="730"/>
      <c r="LB289" s="730"/>
      <c r="LC289" s="730"/>
      <c r="LD289" s="730"/>
      <c r="LE289" s="730"/>
      <c r="LF289" s="730"/>
      <c r="LG289" s="730"/>
      <c r="LH289" s="730"/>
      <c r="LI289" s="730"/>
      <c r="LJ289" s="730"/>
      <c r="LK289" s="730"/>
      <c r="LL289" s="730"/>
      <c r="LM289" s="730"/>
      <c r="LN289" s="730"/>
      <c r="LO289" s="730"/>
      <c r="LP289" s="730"/>
      <c r="LQ289" s="730"/>
      <c r="LR289" s="730"/>
      <c r="LS289" s="730"/>
      <c r="LT289" s="730"/>
      <c r="LU289" s="730"/>
      <c r="LV289" s="730"/>
      <c r="LW289" s="730"/>
      <c r="LX289" s="730"/>
      <c r="LY289" s="730"/>
      <c r="LZ289" s="730"/>
      <c r="MA289" s="730"/>
      <c r="MB289" s="730"/>
      <c r="MC289" s="730"/>
      <c r="MD289" s="730"/>
      <c r="ME289" s="730"/>
      <c r="MF289" s="730"/>
      <c r="MG289" s="730"/>
      <c r="MH289" s="730"/>
      <c r="MI289" s="730"/>
      <c r="MJ289" s="730"/>
      <c r="MK289" s="730"/>
      <c r="ML289" s="730"/>
      <c r="MM289" s="730"/>
      <c r="MN289" s="730"/>
      <c r="MO289" s="730"/>
      <c r="MP289" s="730"/>
      <c r="MQ289" s="730"/>
      <c r="MR289" s="730"/>
      <c r="MS289" s="730"/>
      <c r="MT289" s="730"/>
      <c r="MU289" s="730"/>
      <c r="MV289" s="730"/>
      <c r="MW289" s="730"/>
      <c r="MX289" s="730"/>
      <c r="MY289" s="730"/>
      <c r="MZ289" s="730"/>
      <c r="NA289" s="730"/>
      <c r="NB289" s="730"/>
      <c r="NC289" s="730"/>
      <c r="ND289" s="730"/>
      <c r="NE289" s="730"/>
      <c r="NF289" s="730"/>
      <c r="NG289" s="730"/>
      <c r="NH289" s="730"/>
      <c r="NI289" s="730"/>
      <c r="NJ289" s="730"/>
      <c r="NK289" s="730"/>
      <c r="NL289" s="730"/>
      <c r="NM289" s="730"/>
      <c r="NN289" s="730"/>
      <c r="NO289" s="730"/>
      <c r="NP289" s="730"/>
      <c r="NQ289" s="730"/>
      <c r="NR289" s="730"/>
      <c r="NS289" s="730"/>
      <c r="NT289" s="730"/>
      <c r="NU289" s="730"/>
      <c r="NV289" s="730"/>
      <c r="NW289" s="730"/>
      <c r="NX289" s="730"/>
      <c r="NY289" s="730"/>
      <c r="NZ289" s="730"/>
      <c r="OA289" s="730"/>
      <c r="OB289" s="730"/>
      <c r="OC289" s="730"/>
      <c r="OD289" s="730"/>
      <c r="OE289" s="730"/>
      <c r="OF289" s="730"/>
      <c r="OG289" s="730"/>
      <c r="OH289" s="730"/>
      <c r="OI289" s="730"/>
      <c r="OJ289" s="730"/>
      <c r="OK289" s="730"/>
      <c r="OL289" s="730"/>
      <c r="OM289" s="730"/>
      <c r="ON289" s="730"/>
      <c r="OO289" s="730"/>
      <c r="OP289" s="730"/>
      <c r="OQ289" s="730"/>
      <c r="OR289" s="730"/>
      <c r="OS289" s="730"/>
      <c r="OT289" s="730"/>
      <c r="OU289" s="730"/>
      <c r="OV289" s="730"/>
      <c r="OW289" s="730"/>
      <c r="OX289" s="730"/>
      <c r="OY289" s="730"/>
      <c r="OZ289" s="730"/>
      <c r="PA289" s="730"/>
      <c r="PB289" s="730"/>
      <c r="PC289" s="730"/>
      <c r="PD289" s="730"/>
      <c r="PE289" s="730"/>
      <c r="PF289" s="730"/>
      <c r="PG289" s="730"/>
      <c r="PH289" s="730"/>
      <c r="PI289" s="730"/>
      <c r="PJ289" s="730"/>
      <c r="PK289" s="730"/>
      <c r="PL289" s="730"/>
      <c r="PM289" s="730"/>
      <c r="PN289" s="730"/>
      <c r="PO289" s="730"/>
      <c r="PP289" s="730"/>
      <c r="PQ289" s="730"/>
      <c r="PR289" s="730"/>
      <c r="PS289" s="730"/>
      <c r="PT289" s="730"/>
      <c r="PU289" s="730"/>
      <c r="PV289" s="730"/>
      <c r="PW289" s="730"/>
      <c r="PX289" s="730"/>
      <c r="PY289" s="730"/>
      <c r="PZ289" s="730"/>
      <c r="QA289" s="730"/>
      <c r="QB289" s="730"/>
      <c r="QC289" s="730"/>
      <c r="QD289" s="730"/>
      <c r="QE289" s="730"/>
      <c r="QF289" s="730"/>
      <c r="QG289" s="730"/>
      <c r="QH289" s="730"/>
      <c r="QI289" s="730"/>
      <c r="QJ289" s="730"/>
      <c r="QK289" s="730"/>
      <c r="QL289" s="730"/>
      <c r="QM289" s="730"/>
      <c r="QN289" s="730"/>
      <c r="QO289" s="730"/>
      <c r="QP289" s="730"/>
      <c r="QQ289" s="730"/>
      <c r="QR289" s="730"/>
      <c r="QS289" s="730"/>
      <c r="QT289" s="730"/>
      <c r="QU289" s="730"/>
      <c r="QV289" s="730"/>
      <c r="QW289" s="730"/>
      <c r="QX289" s="730"/>
      <c r="QY289" s="730"/>
      <c r="QZ289" s="730"/>
      <c r="RA289" s="730"/>
      <c r="RB289" s="730"/>
      <c r="RC289" s="730"/>
      <c r="RD289" s="730"/>
      <c r="RE289" s="730"/>
      <c r="RF289" s="730"/>
      <c r="RG289" s="730"/>
      <c r="RH289" s="730"/>
      <c r="RI289" s="730"/>
      <c r="RJ289" s="730"/>
      <c r="RK289" s="730"/>
      <c r="RL289" s="730"/>
      <c r="RM289" s="730"/>
      <c r="RN289" s="730"/>
      <c r="RO289" s="730"/>
      <c r="RP289" s="730"/>
      <c r="RQ289" s="730"/>
      <c r="RR289" s="730"/>
      <c r="RS289" s="730"/>
      <c r="RT289" s="730"/>
      <c r="RU289" s="730"/>
      <c r="RV289" s="730"/>
      <c r="RW289" s="730"/>
      <c r="RX289" s="730"/>
      <c r="RY289" s="730"/>
      <c r="RZ289" s="730"/>
      <c r="SA289" s="730"/>
      <c r="SB289" s="730"/>
      <c r="SC289" s="730"/>
      <c r="SD289" s="730"/>
      <c r="SE289" s="730"/>
      <c r="SF289" s="730"/>
      <c r="SG289" s="730"/>
      <c r="SH289" s="730"/>
      <c r="SI289" s="730"/>
      <c r="SJ289" s="730"/>
      <c r="SK289" s="730"/>
      <c r="SL289" s="730"/>
      <c r="SM289" s="730"/>
      <c r="SN289" s="730"/>
      <c r="SO289" s="730"/>
      <c r="SP289" s="730"/>
      <c r="SQ289" s="730"/>
      <c r="SR289" s="730"/>
      <c r="SS289" s="730"/>
      <c r="ST289" s="730"/>
      <c r="SU289" s="730"/>
      <c r="SV289" s="730"/>
      <c r="SW289" s="730"/>
      <c r="SX289" s="730"/>
      <c r="SY289" s="730"/>
      <c r="SZ289" s="730"/>
      <c r="TA289" s="730"/>
      <c r="TB289" s="730"/>
      <c r="TC289" s="730"/>
      <c r="TD289" s="730"/>
      <c r="TE289" s="730"/>
      <c r="TF289" s="730"/>
      <c r="TG289" s="730"/>
      <c r="TH289" s="730"/>
      <c r="TI289" s="730"/>
      <c r="TJ289" s="730"/>
      <c r="TK289" s="730"/>
      <c r="TL289" s="730"/>
      <c r="TM289" s="730"/>
      <c r="TN289" s="730"/>
      <c r="TO289" s="730"/>
      <c r="TP289" s="730"/>
      <c r="TQ289" s="730"/>
      <c r="TR289" s="730"/>
      <c r="TS289" s="730"/>
      <c r="TT289" s="730"/>
      <c r="TU289" s="730"/>
      <c r="TV289" s="730"/>
      <c r="TW289" s="730"/>
      <c r="TX289" s="730"/>
      <c r="TY289" s="730"/>
      <c r="TZ289" s="730"/>
      <c r="UA289" s="730"/>
      <c r="UB289" s="730"/>
      <c r="UC289" s="730"/>
      <c r="UD289" s="730"/>
      <c r="UE289" s="730"/>
      <c r="UF289" s="730"/>
      <c r="UG289" s="730"/>
      <c r="UH289" s="730"/>
      <c r="UI289" s="730"/>
      <c r="UJ289" s="730"/>
      <c r="UK289" s="730"/>
      <c r="UL289" s="730"/>
      <c r="UM289" s="730"/>
      <c r="UN289" s="730"/>
      <c r="UO289" s="730"/>
      <c r="UP289" s="730"/>
      <c r="UQ289" s="730"/>
      <c r="UR289" s="730"/>
      <c r="US289" s="730"/>
      <c r="UT289" s="730"/>
      <c r="UU289" s="730"/>
      <c r="UV289" s="730"/>
      <c r="UW289" s="730"/>
      <c r="UX289" s="730"/>
      <c r="UY289" s="730"/>
      <c r="UZ289" s="730"/>
      <c r="VA289" s="730"/>
      <c r="VB289" s="730"/>
      <c r="VC289" s="730"/>
      <c r="VD289" s="730"/>
      <c r="VE289" s="730"/>
      <c r="VF289" s="730"/>
      <c r="VG289" s="730"/>
      <c r="VH289" s="730"/>
      <c r="VI289" s="730"/>
      <c r="VJ289" s="730"/>
      <c r="VK289" s="730"/>
      <c r="VL289" s="730"/>
      <c r="VM289" s="730"/>
      <c r="VN289" s="730"/>
      <c r="VO289" s="730"/>
      <c r="VP289" s="730"/>
      <c r="VQ289" s="730"/>
      <c r="VR289" s="730"/>
      <c r="VS289" s="730"/>
      <c r="VT289" s="730"/>
      <c r="VU289" s="730"/>
      <c r="VV289" s="730"/>
      <c r="VW289" s="730"/>
      <c r="VX289" s="730"/>
      <c r="VY289" s="730"/>
      <c r="VZ289" s="730"/>
      <c r="WA289" s="730"/>
      <c r="WB289" s="730"/>
      <c r="WC289" s="730"/>
      <c r="WD289" s="730"/>
      <c r="WE289" s="730"/>
      <c r="WF289" s="730"/>
      <c r="WG289" s="730"/>
      <c r="WH289" s="730"/>
      <c r="WI289" s="730"/>
      <c r="WJ289" s="730"/>
      <c r="WK289" s="730"/>
      <c r="WL289" s="730"/>
      <c r="WM289" s="730"/>
      <c r="WN289" s="730"/>
      <c r="WO289" s="730"/>
      <c r="WP289" s="730"/>
      <c r="WQ289" s="730"/>
      <c r="WR289" s="730"/>
      <c r="WS289" s="730"/>
      <c r="WT289" s="730"/>
      <c r="WU289" s="730"/>
      <c r="WV289" s="730"/>
      <c r="WW289" s="730"/>
      <c r="WX289" s="730"/>
      <c r="WY289" s="730"/>
      <c r="WZ289" s="730"/>
      <c r="XA289" s="730"/>
      <c r="XB289" s="730"/>
      <c r="XC289" s="730"/>
      <c r="XD289" s="730"/>
      <c r="XE289" s="730"/>
      <c r="XF289" s="730"/>
      <c r="XG289" s="730"/>
      <c r="XH289" s="730"/>
      <c r="XI289" s="730"/>
      <c r="XJ289" s="730"/>
      <c r="XK289" s="730"/>
      <c r="XL289" s="730"/>
      <c r="XM289" s="730"/>
      <c r="XN289" s="730"/>
      <c r="XO289" s="730"/>
      <c r="XP289" s="730"/>
      <c r="XQ289" s="730"/>
      <c r="XR289" s="730"/>
      <c r="XS289" s="730"/>
      <c r="XT289" s="730"/>
      <c r="XU289" s="730"/>
      <c r="XV289" s="730"/>
      <c r="XW289" s="730"/>
      <c r="XX289" s="730"/>
      <c r="XY289" s="730"/>
      <c r="XZ289" s="730"/>
      <c r="YA289" s="730"/>
      <c r="YB289" s="730"/>
      <c r="YC289" s="730"/>
      <c r="YD289" s="730"/>
      <c r="YE289" s="730"/>
      <c r="YF289" s="730"/>
      <c r="YG289" s="730"/>
      <c r="YH289" s="730"/>
      <c r="YI289" s="730"/>
      <c r="YJ289" s="730"/>
      <c r="YK289" s="730"/>
      <c r="YL289" s="730"/>
      <c r="YM289" s="730"/>
      <c r="YN289" s="730"/>
      <c r="YO289" s="730"/>
      <c r="YP289" s="730"/>
      <c r="YQ289" s="730"/>
      <c r="YR289" s="730"/>
      <c r="YS289" s="730"/>
      <c r="YT289" s="730"/>
      <c r="YU289" s="730"/>
      <c r="YV289" s="730"/>
      <c r="YW289" s="730"/>
      <c r="YX289" s="730"/>
      <c r="YY289" s="730"/>
      <c r="YZ289" s="730"/>
      <c r="ZA289" s="730"/>
      <c r="ZB289" s="730"/>
      <c r="ZC289" s="730"/>
      <c r="ZD289" s="730"/>
      <c r="ZE289" s="730"/>
      <c r="ZF289" s="730"/>
      <c r="ZG289" s="730"/>
      <c r="ZH289" s="730"/>
      <c r="ZI289" s="730"/>
      <c r="ZJ289" s="730"/>
      <c r="ZK289" s="730"/>
      <c r="ZL289" s="730"/>
      <c r="ZM289" s="730"/>
      <c r="ZN289" s="730"/>
      <c r="ZO289" s="730"/>
      <c r="ZP289" s="730"/>
      <c r="ZQ289" s="730"/>
      <c r="ZR289" s="730"/>
      <c r="ZS289" s="730"/>
      <c r="ZT289" s="730"/>
      <c r="ZU289" s="730"/>
      <c r="ZV289" s="730"/>
      <c r="ZW289" s="730"/>
      <c r="ZX289" s="730"/>
      <c r="ZY289" s="730"/>
      <c r="ZZ289" s="730"/>
      <c r="AAA289" s="730"/>
      <c r="AAB289" s="730"/>
      <c r="AAC289" s="730"/>
      <c r="AAD289" s="730"/>
      <c r="AAE289" s="730"/>
      <c r="AAF289" s="730"/>
      <c r="AAG289" s="730"/>
      <c r="AAH289" s="730"/>
      <c r="AAI289" s="730"/>
      <c r="AAJ289" s="730"/>
      <c r="AAK289" s="730"/>
      <c r="AAL289" s="730"/>
      <c r="AAM289" s="730"/>
      <c r="AAN289" s="730"/>
      <c r="AAO289" s="730"/>
      <c r="AAP289" s="730"/>
      <c r="AAQ289" s="730"/>
      <c r="AAR289" s="730"/>
      <c r="AAS289" s="730"/>
      <c r="AAT289" s="730"/>
      <c r="AAU289" s="730"/>
      <c r="AAV289" s="730"/>
      <c r="AAW289" s="730"/>
      <c r="AAX289" s="730"/>
      <c r="AAY289" s="730"/>
      <c r="AAZ289" s="730"/>
      <c r="ABA289" s="730"/>
      <c r="ABB289" s="730"/>
      <c r="ABC289" s="730"/>
      <c r="ABD289" s="730"/>
      <c r="ABE289" s="730"/>
      <c r="ABF289" s="730"/>
      <c r="ABG289" s="730"/>
      <c r="ABH289" s="730"/>
      <c r="ABI289" s="730"/>
      <c r="ABJ289" s="730"/>
      <c r="ABK289" s="730"/>
      <c r="ABL289" s="730"/>
      <c r="ABM289" s="730"/>
      <c r="ABN289" s="730"/>
      <c r="ABO289" s="730"/>
      <c r="ABP289" s="730"/>
      <c r="ABQ289" s="730"/>
      <c r="ABR289" s="730"/>
      <c r="ABS289" s="730"/>
      <c r="ABT289" s="730"/>
      <c r="ABU289" s="730"/>
      <c r="ABV289" s="730"/>
      <c r="ABW289" s="730"/>
      <c r="ABX289" s="730"/>
      <c r="ABY289" s="730"/>
      <c r="ABZ289" s="730"/>
      <c r="ACA289" s="730"/>
      <c r="ACB289" s="730"/>
      <c r="ACC289" s="730"/>
      <c r="ACD289" s="730"/>
      <c r="ACE289" s="730"/>
      <c r="ACF289" s="730"/>
      <c r="ACG289" s="730"/>
      <c r="ACH289" s="730"/>
      <c r="ACI289" s="730"/>
      <c r="ACJ289" s="730"/>
      <c r="ACK289" s="730"/>
      <c r="ACL289" s="730"/>
      <c r="ACM289" s="730"/>
      <c r="ACN289" s="730"/>
      <c r="ACO289" s="730"/>
      <c r="ACP289" s="730"/>
      <c r="ACQ289" s="730"/>
      <c r="ACR289" s="730"/>
      <c r="ACS289" s="730"/>
      <c r="ACT289" s="730"/>
      <c r="ACU289" s="730"/>
      <c r="ACV289" s="730"/>
      <c r="ACW289" s="730"/>
      <c r="ACX289" s="730"/>
      <c r="ACY289" s="730"/>
      <c r="ACZ289" s="730"/>
      <c r="ADA289" s="730"/>
      <c r="ADB289" s="730"/>
      <c r="ADC289" s="730"/>
      <c r="ADD289" s="730"/>
      <c r="ADE289" s="730"/>
      <c r="ADF289" s="730"/>
      <c r="ADG289" s="730"/>
      <c r="ADH289" s="730"/>
      <c r="ADI289" s="730"/>
      <c r="ADJ289" s="730"/>
      <c r="ADK289" s="730"/>
      <c r="ADL289" s="730"/>
      <c r="ADM289" s="730"/>
      <c r="ADN289" s="730"/>
      <c r="ADO289" s="730"/>
      <c r="ADP289" s="730"/>
      <c r="ADQ289" s="730"/>
      <c r="ADR289" s="730"/>
      <c r="ADS289" s="730"/>
      <c r="ADT289" s="730"/>
      <c r="ADU289" s="730"/>
      <c r="ADV289" s="730"/>
      <c r="ADW289" s="730"/>
      <c r="ADX289" s="730"/>
      <c r="ADY289" s="730"/>
      <c r="ADZ289" s="730"/>
      <c r="AEA289" s="730"/>
      <c r="AEB289" s="730"/>
      <c r="AEC289" s="730"/>
      <c r="AED289" s="730"/>
      <c r="AEE289" s="730"/>
      <c r="AEF289" s="730"/>
      <c r="AEG289" s="730"/>
      <c r="AEH289" s="730"/>
      <c r="AEI289" s="730"/>
      <c r="AEJ289" s="730"/>
      <c r="AEK289" s="730"/>
      <c r="AEL289" s="730"/>
      <c r="AEM289" s="730"/>
      <c r="AEN289" s="730"/>
      <c r="AEO289" s="730"/>
      <c r="AEP289" s="730"/>
      <c r="AEQ289" s="730"/>
      <c r="AER289" s="730"/>
      <c r="AES289" s="730"/>
      <c r="AET289" s="730"/>
      <c r="AEU289" s="730"/>
      <c r="AEV289" s="730"/>
      <c r="AEW289" s="730"/>
      <c r="AEX289" s="730"/>
      <c r="AEY289" s="730"/>
      <c r="AEZ289" s="730"/>
      <c r="AFA289" s="730"/>
      <c r="AFB289" s="730"/>
      <c r="AFC289" s="730"/>
      <c r="AFD289" s="730"/>
      <c r="AFE289" s="730"/>
      <c r="AFF289" s="730"/>
      <c r="AFG289" s="730"/>
      <c r="AFH289" s="730"/>
      <c r="AFI289" s="730"/>
      <c r="AFJ289" s="730"/>
      <c r="AFK289" s="730"/>
      <c r="AFL289" s="730"/>
      <c r="AFM289" s="730"/>
      <c r="AFN289" s="730"/>
      <c r="AFO289" s="730"/>
      <c r="AFP289" s="730"/>
      <c r="AFQ289" s="730"/>
      <c r="AFR289" s="730"/>
      <c r="AFS289" s="730"/>
      <c r="AFT289" s="730"/>
      <c r="AFU289" s="730"/>
      <c r="AFV289" s="730"/>
      <c r="AFW289" s="730"/>
      <c r="AFX289" s="730"/>
      <c r="AFY289" s="730"/>
      <c r="AFZ289" s="730"/>
      <c r="AGA289" s="730"/>
      <c r="AGB289" s="730"/>
      <c r="AGC289" s="730"/>
      <c r="AGD289" s="730"/>
      <c r="AGE289" s="730"/>
      <c r="AGF289" s="730"/>
      <c r="AGG289" s="730"/>
      <c r="AGH289" s="730"/>
      <c r="AGI289" s="730"/>
      <c r="AGJ289" s="730"/>
      <c r="AGK289" s="730"/>
      <c r="AGL289" s="730"/>
      <c r="AGM289" s="730"/>
      <c r="AGN289" s="730"/>
      <c r="AGO289" s="730"/>
      <c r="AGP289" s="730"/>
      <c r="AGQ289" s="730"/>
      <c r="AGR289" s="730"/>
      <c r="AGS289" s="730"/>
      <c r="AGT289" s="730"/>
      <c r="AGU289" s="730"/>
      <c r="AGV289" s="730"/>
      <c r="AGW289" s="730"/>
      <c r="AGX289" s="730"/>
      <c r="AGY289" s="730"/>
      <c r="AGZ289" s="730"/>
      <c r="AHA289" s="730"/>
      <c r="AHB289" s="730"/>
      <c r="AHC289" s="730"/>
      <c r="AHD289" s="730"/>
      <c r="AHE289" s="730"/>
      <c r="AHF289" s="730"/>
      <c r="AHG289" s="730"/>
      <c r="AHH289" s="730"/>
      <c r="AHI289" s="730"/>
      <c r="AHJ289" s="730"/>
      <c r="AHK289" s="730"/>
      <c r="AHL289" s="730"/>
      <c r="AHM289" s="730"/>
      <c r="AHN289" s="730"/>
      <c r="AHO289" s="730"/>
      <c r="AHP289" s="730"/>
      <c r="AHQ289" s="730"/>
      <c r="AHR289" s="730"/>
      <c r="AHS289" s="730"/>
      <c r="AHT289" s="730"/>
      <c r="AHU289" s="730"/>
      <c r="AHV289" s="730"/>
      <c r="AHW289" s="730"/>
      <c r="AHX289" s="730"/>
      <c r="AHY289" s="730"/>
      <c r="AHZ289" s="730"/>
      <c r="AIA289" s="730"/>
      <c r="AIB289" s="730"/>
      <c r="AIC289" s="730"/>
      <c r="AID289" s="730"/>
      <c r="AIE289" s="730"/>
      <c r="AIF289" s="730"/>
      <c r="AIG289" s="730"/>
      <c r="AIH289" s="730"/>
      <c r="AII289" s="730"/>
      <c r="AIJ289" s="730"/>
      <c r="AIK289" s="730"/>
      <c r="AIL289" s="730"/>
      <c r="AIM289" s="730"/>
      <c r="AIN289" s="730"/>
      <c r="AIO289" s="730"/>
      <c r="AIP289" s="730"/>
      <c r="AIQ289" s="730"/>
      <c r="AIR289" s="730"/>
      <c r="AIS289" s="730"/>
      <c r="AIT289" s="730"/>
      <c r="AIU289" s="730"/>
      <c r="AIV289" s="730"/>
      <c r="AIW289" s="730"/>
      <c r="AIX289" s="730"/>
      <c r="AIY289" s="730"/>
      <c r="AIZ289" s="730"/>
      <c r="AJA289" s="730"/>
      <c r="AJB289" s="730"/>
      <c r="AJC289" s="730"/>
      <c r="AJD289" s="730"/>
      <c r="AJE289" s="730"/>
      <c r="AJF289" s="730"/>
      <c r="AJG289" s="730"/>
      <c r="AJH289" s="730"/>
      <c r="AJI289" s="730"/>
      <c r="AJJ289" s="730"/>
      <c r="AJK289" s="730"/>
      <c r="AJL289" s="730"/>
      <c r="AJM289" s="730"/>
      <c r="AJN289" s="730"/>
      <c r="AJO289" s="730"/>
      <c r="AJP289" s="730"/>
      <c r="AJQ289" s="730"/>
      <c r="AJR289" s="730"/>
      <c r="AJS289" s="730"/>
      <c r="AJT289" s="730"/>
      <c r="AJU289" s="730"/>
      <c r="AJV289" s="730"/>
      <c r="AJW289" s="730"/>
      <c r="AJX289" s="730"/>
      <c r="AJY289" s="730"/>
      <c r="AJZ289" s="730"/>
      <c r="AKA289" s="730"/>
      <c r="AKB289" s="730"/>
      <c r="AKC289" s="730"/>
      <c r="AKD289" s="730"/>
      <c r="AKE289" s="730"/>
      <c r="AKF289" s="730"/>
      <c r="AKG289" s="730"/>
      <c r="AKH289" s="730"/>
      <c r="AKI289" s="730"/>
      <c r="AKJ289" s="730"/>
      <c r="AKK289" s="730"/>
      <c r="AKL289" s="730"/>
      <c r="AKM289" s="730"/>
      <c r="AKN289" s="730"/>
      <c r="AKO289" s="730"/>
      <c r="AKP289" s="730"/>
      <c r="AKQ289" s="730"/>
      <c r="AKR289" s="730"/>
      <c r="AKS289" s="730"/>
      <c r="AKT289" s="730"/>
      <c r="AKU289" s="730"/>
      <c r="AKV289" s="730"/>
      <c r="AKW289" s="730"/>
      <c r="AKX289" s="730"/>
      <c r="AKY289" s="730"/>
      <c r="AKZ289" s="730"/>
      <c r="ALA289" s="730"/>
      <c r="ALB289" s="730"/>
      <c r="ALC289" s="730"/>
      <c r="ALD289" s="730"/>
      <c r="ALE289" s="730"/>
      <c r="ALF289" s="730"/>
      <c r="ALG289" s="730"/>
      <c r="ALH289" s="730"/>
      <c r="ALI289" s="730"/>
      <c r="ALJ289" s="730"/>
      <c r="ALK289" s="730"/>
      <c r="ALL289" s="730"/>
      <c r="ALM289" s="730"/>
      <c r="ALN289" s="730"/>
      <c r="ALO289" s="730"/>
      <c r="ALP289" s="730"/>
      <c r="ALQ289" s="730"/>
      <c r="ALR289" s="730"/>
      <c r="ALS289" s="730"/>
      <c r="ALT289" s="730"/>
      <c r="ALU289" s="730"/>
      <c r="ALV289" s="730"/>
      <c r="ALW289" s="730"/>
      <c r="ALX289" s="730"/>
      <c r="ALY289" s="730"/>
      <c r="ALZ289" s="730"/>
      <c r="AMA289" s="730"/>
      <c r="AMB289" s="730"/>
      <c r="AMC289" s="730"/>
      <c r="AMD289" s="730"/>
      <c r="AME289" s="730"/>
      <c r="AMF289" s="730"/>
      <c r="AMG289" s="730"/>
      <c r="AMH289" s="730"/>
      <c r="AMI289" s="730"/>
      <c r="AMJ289" s="730"/>
      <c r="AMK289" s="730"/>
      <c r="AML289" s="730"/>
      <c r="AMM289" s="730"/>
      <c r="AMN289" s="730"/>
      <c r="AMO289" s="730"/>
      <c r="AMP289" s="730"/>
      <c r="AMQ289" s="730"/>
      <c r="AMR289" s="730"/>
      <c r="AMS289" s="730"/>
      <c r="AMT289" s="730"/>
      <c r="AMU289" s="730"/>
      <c r="AMV289" s="730"/>
      <c r="AMW289" s="730"/>
      <c r="AMX289" s="730"/>
      <c r="AMY289" s="730"/>
      <c r="AMZ289" s="730"/>
      <c r="ANA289" s="730"/>
      <c r="ANB289" s="730"/>
      <c r="ANC289" s="730"/>
      <c r="AND289" s="730"/>
      <c r="ANE289" s="730"/>
      <c r="ANF289" s="730"/>
      <c r="ANG289" s="730"/>
      <c r="ANH289" s="730"/>
      <c r="ANI289" s="730"/>
      <c r="ANJ289" s="730"/>
      <c r="ANK289" s="730"/>
      <c r="ANL289" s="730"/>
      <c r="ANM289" s="730"/>
      <c r="ANN289" s="730"/>
      <c r="ANO289" s="730"/>
      <c r="ANP289" s="730"/>
      <c r="ANQ289" s="730"/>
      <c r="ANR289" s="730"/>
      <c r="ANS289" s="730"/>
      <c r="ANT289" s="730"/>
      <c r="ANU289" s="730"/>
      <c r="ANV289" s="730"/>
      <c r="ANW289" s="730"/>
      <c r="ANX289" s="730"/>
      <c r="ANY289" s="730"/>
      <c r="ANZ289" s="730"/>
      <c r="AOA289" s="730"/>
      <c r="AOB289" s="730"/>
      <c r="AOC289" s="730"/>
      <c r="AOD289" s="730"/>
      <c r="AOE289" s="730"/>
      <c r="AOF289" s="730"/>
      <c r="AOG289" s="730"/>
      <c r="AOH289" s="730"/>
      <c r="AOI289" s="730"/>
      <c r="AOJ289" s="730"/>
      <c r="AOK289" s="730"/>
      <c r="AOL289" s="730"/>
      <c r="AOM289" s="730"/>
      <c r="AON289" s="730"/>
      <c r="AOO289" s="730"/>
      <c r="AOP289" s="730"/>
      <c r="AOQ289" s="730"/>
      <c r="AOR289" s="730"/>
      <c r="AOS289" s="730"/>
      <c r="AOT289" s="730"/>
      <c r="AOU289" s="730"/>
      <c r="AOV289" s="730"/>
      <c r="AOW289" s="730"/>
      <c r="AOX289" s="730"/>
      <c r="AOY289" s="730"/>
      <c r="AOZ289" s="730"/>
      <c r="APA289" s="730"/>
      <c r="APB289" s="730"/>
      <c r="APC289" s="730"/>
      <c r="APD289" s="730"/>
      <c r="APE289" s="730"/>
      <c r="APF289" s="730"/>
      <c r="APG289" s="730"/>
      <c r="APH289" s="730"/>
      <c r="API289" s="730"/>
      <c r="APJ289" s="730"/>
      <c r="APK289" s="730"/>
      <c r="APL289" s="730"/>
      <c r="APM289" s="730"/>
      <c r="APN289" s="730"/>
      <c r="APO289" s="730"/>
      <c r="APP289" s="730"/>
      <c r="APQ289" s="730"/>
      <c r="APR289" s="730"/>
      <c r="APS289" s="730"/>
      <c r="APT289" s="730"/>
      <c r="APU289" s="730"/>
      <c r="APV289" s="730"/>
      <c r="APW289" s="730"/>
      <c r="APX289" s="730"/>
      <c r="APY289" s="730"/>
      <c r="APZ289" s="730"/>
      <c r="AQA289" s="730"/>
      <c r="AQB289" s="730"/>
      <c r="AQC289" s="730"/>
      <c r="AQD289" s="730"/>
      <c r="AQE289" s="730"/>
      <c r="AQF289" s="730"/>
      <c r="AQG289" s="730"/>
      <c r="AQH289" s="730"/>
      <c r="AQI289" s="730"/>
      <c r="AQJ289" s="730"/>
      <c r="AQK289" s="730"/>
      <c r="AQL289" s="730"/>
      <c r="AQM289" s="730"/>
      <c r="AQN289" s="730"/>
      <c r="AQO289" s="730"/>
      <c r="AQP289" s="730"/>
      <c r="AQQ289" s="730"/>
      <c r="AQR289" s="730"/>
      <c r="AQS289" s="730"/>
      <c r="AQT289" s="730"/>
      <c r="AQU289" s="730"/>
      <c r="AQV289" s="730"/>
      <c r="AQW289" s="730"/>
      <c r="AQX289" s="730"/>
      <c r="AQY289" s="730"/>
      <c r="AQZ289" s="730"/>
      <c r="ARA289" s="730"/>
      <c r="ARB289" s="730"/>
      <c r="ARC289" s="730"/>
      <c r="ARD289" s="730"/>
      <c r="ARE289" s="730"/>
      <c r="ARF289" s="730"/>
      <c r="ARG289" s="730"/>
      <c r="ARH289" s="730"/>
      <c r="ARI289" s="730"/>
      <c r="ARJ289" s="730"/>
      <c r="ARK289" s="730"/>
      <c r="ARL289" s="730"/>
      <c r="ARM289" s="730"/>
      <c r="ARN289" s="730"/>
      <c r="ARO289" s="730"/>
      <c r="ARP289" s="730"/>
      <c r="ARQ289" s="730"/>
      <c r="ARR289" s="730"/>
      <c r="ARS289" s="730"/>
      <c r="ART289" s="730"/>
      <c r="ARU289" s="730"/>
      <c r="ARV289" s="730"/>
      <c r="ARW289" s="730"/>
      <c r="ARX289" s="730"/>
      <c r="ARY289" s="730"/>
      <c r="ARZ289" s="730"/>
      <c r="ASA289" s="730"/>
      <c r="ASB289" s="730"/>
      <c r="ASC289" s="730"/>
      <c r="ASD289" s="730"/>
      <c r="ASE289" s="730"/>
      <c r="ASF289" s="730"/>
      <c r="ASG289" s="730"/>
      <c r="ASH289" s="730"/>
      <c r="ASI289" s="730"/>
      <c r="ASJ289" s="730"/>
      <c r="ASK289" s="730"/>
      <c r="ASL289" s="730"/>
      <c r="ASM289" s="730"/>
      <c r="ASN289" s="730"/>
      <c r="ASO289" s="730"/>
      <c r="ASP289" s="730"/>
      <c r="ASQ289" s="730"/>
      <c r="ASR289" s="730"/>
      <c r="ASS289" s="730"/>
      <c r="AST289" s="730"/>
      <c r="ASU289" s="730"/>
      <c r="ASV289" s="730"/>
      <c r="ASW289" s="730"/>
      <c r="ASX289" s="730"/>
      <c r="ASY289" s="730"/>
      <c r="ASZ289" s="730"/>
      <c r="ATA289" s="730"/>
      <c r="ATB289" s="730"/>
      <c r="ATC289" s="730"/>
      <c r="ATD289" s="730"/>
      <c r="ATE289" s="730"/>
      <c r="ATF289" s="730"/>
      <c r="ATG289" s="730"/>
      <c r="ATH289" s="730"/>
      <c r="ATI289" s="730"/>
      <c r="ATJ289" s="730"/>
      <c r="ATK289" s="730"/>
      <c r="ATL289" s="730"/>
      <c r="ATM289" s="730"/>
      <c r="ATN289" s="730"/>
      <c r="ATO289" s="730"/>
      <c r="ATP289" s="730"/>
      <c r="ATQ289" s="730"/>
      <c r="ATR289" s="730"/>
      <c r="ATS289" s="730"/>
      <c r="ATT289" s="730"/>
      <c r="ATU289" s="730"/>
      <c r="ATV289" s="730"/>
      <c r="ATW289" s="730"/>
      <c r="ATX289" s="730"/>
      <c r="ATY289" s="730"/>
      <c r="ATZ289" s="730"/>
      <c r="AUA289" s="730"/>
      <c r="AUB289" s="730"/>
      <c r="AUC289" s="730"/>
      <c r="AUD289" s="730"/>
      <c r="AUE289" s="730"/>
      <c r="AUF289" s="730"/>
      <c r="AUG289" s="730"/>
      <c r="AUH289" s="730"/>
      <c r="AUI289" s="730"/>
      <c r="AUJ289" s="730"/>
      <c r="AUK289" s="730"/>
      <c r="AUL289" s="730"/>
      <c r="AUM289" s="730"/>
      <c r="AUN289" s="730"/>
      <c r="AUO289" s="730"/>
      <c r="AUP289" s="730"/>
      <c r="AUQ289" s="730"/>
      <c r="AUR289" s="730"/>
      <c r="AUS289" s="730"/>
      <c r="AUT289" s="730"/>
      <c r="AUU289" s="730"/>
      <c r="AUV289" s="730"/>
      <c r="AUW289" s="730"/>
      <c r="AUX289" s="730"/>
      <c r="AUY289" s="730"/>
      <c r="AUZ289" s="730"/>
      <c r="AVA289" s="730"/>
      <c r="AVB289" s="730"/>
      <c r="AVC289" s="730"/>
      <c r="AVD289" s="730"/>
      <c r="AVE289" s="730"/>
      <c r="AVF289" s="730"/>
      <c r="AVG289" s="730"/>
      <c r="AVH289" s="730"/>
      <c r="AVI289" s="730"/>
      <c r="AVJ289" s="730"/>
      <c r="AVK289" s="730"/>
      <c r="AVL289" s="730"/>
      <c r="AVM289" s="730"/>
      <c r="AVN289" s="730"/>
      <c r="AVO289" s="730"/>
      <c r="AVP289" s="730"/>
      <c r="AVQ289" s="730"/>
      <c r="AVR289" s="730"/>
      <c r="AVS289" s="730"/>
      <c r="AVT289" s="730"/>
      <c r="AVU289" s="730"/>
      <c r="AVV289" s="730"/>
      <c r="AVW289" s="730"/>
      <c r="AVX289" s="730"/>
      <c r="AVY289" s="730"/>
      <c r="AVZ289" s="730"/>
      <c r="AWA289" s="730"/>
      <c r="AWB289" s="730"/>
      <c r="AWC289" s="730"/>
      <c r="AWD289" s="730"/>
      <c r="AWE289" s="730"/>
      <c r="AWF289" s="730"/>
      <c r="AWG289" s="730"/>
      <c r="AWH289" s="730"/>
      <c r="AWI289" s="730"/>
      <c r="AWJ289" s="730"/>
      <c r="AWK289" s="730"/>
      <c r="AWL289" s="730"/>
      <c r="AWM289" s="730"/>
      <c r="AWN289" s="730"/>
      <c r="AWO289" s="730"/>
      <c r="AWP289" s="730"/>
      <c r="AWQ289" s="730"/>
      <c r="AWR289" s="730"/>
      <c r="AWS289" s="730"/>
      <c r="AWT289" s="730"/>
      <c r="AWU289" s="730"/>
      <c r="AWV289" s="730"/>
      <c r="AWW289" s="730"/>
      <c r="AWX289" s="730"/>
      <c r="AWY289" s="730"/>
      <c r="AWZ289" s="730"/>
      <c r="AXA289" s="730"/>
      <c r="AXB289" s="730"/>
      <c r="AXC289" s="730"/>
      <c r="AXD289" s="730"/>
      <c r="AXE289" s="730"/>
      <c r="AXF289" s="730"/>
      <c r="AXG289" s="730"/>
      <c r="AXH289" s="730"/>
      <c r="AXI289" s="730"/>
      <c r="AXJ289" s="730"/>
      <c r="AXK289" s="730"/>
      <c r="AXL289" s="730"/>
      <c r="AXM289" s="730"/>
      <c r="AXN289" s="730"/>
      <c r="AXO289" s="730"/>
      <c r="AXP289" s="730"/>
      <c r="AXQ289" s="730"/>
      <c r="AXR289" s="730"/>
      <c r="AXS289" s="730"/>
      <c r="AXT289" s="730"/>
      <c r="AXU289" s="730"/>
      <c r="AXV289" s="730"/>
      <c r="AXW289" s="730"/>
      <c r="AXX289" s="730"/>
      <c r="AXY289" s="730"/>
      <c r="AXZ289" s="730"/>
      <c r="AYA289" s="730"/>
      <c r="AYB289" s="730"/>
      <c r="AYC289" s="730"/>
      <c r="AYD289" s="730"/>
      <c r="AYE289" s="730"/>
      <c r="AYF289" s="730"/>
      <c r="AYG289" s="730"/>
      <c r="AYH289" s="730"/>
      <c r="AYI289" s="730"/>
      <c r="AYJ289" s="730"/>
      <c r="AYK289" s="730"/>
      <c r="AYL289" s="730"/>
      <c r="AYM289" s="730"/>
      <c r="AYN289" s="730"/>
      <c r="AYO289" s="730"/>
      <c r="AYP289" s="730"/>
      <c r="AYQ289" s="730"/>
      <c r="AYR289" s="730"/>
      <c r="AYS289" s="730"/>
      <c r="AYT289" s="730"/>
      <c r="AYU289" s="730"/>
      <c r="AYV289" s="730"/>
      <c r="AYW289" s="730"/>
      <c r="AYX289" s="730"/>
      <c r="AYY289" s="730"/>
      <c r="AYZ289" s="730"/>
      <c r="AZA289" s="730"/>
      <c r="AZB289" s="730"/>
      <c r="AZC289" s="730"/>
      <c r="AZD289" s="730"/>
      <c r="AZE289" s="730"/>
      <c r="AZF289" s="730"/>
      <c r="AZG289" s="730"/>
      <c r="AZH289" s="730"/>
      <c r="AZI289" s="730"/>
      <c r="AZJ289" s="730"/>
      <c r="AZK289" s="730"/>
      <c r="AZL289" s="730"/>
      <c r="AZM289" s="730"/>
      <c r="AZN289" s="730"/>
      <c r="AZO289" s="730"/>
      <c r="AZP289" s="730"/>
      <c r="AZQ289" s="730"/>
      <c r="AZR289" s="730"/>
      <c r="AZS289" s="730"/>
      <c r="AZT289" s="730"/>
      <c r="AZU289" s="730"/>
      <c r="AZV289" s="730"/>
      <c r="AZW289" s="730"/>
      <c r="AZX289" s="730"/>
      <c r="AZY289" s="730"/>
      <c r="AZZ289" s="730"/>
      <c r="BAA289" s="730"/>
      <c r="BAB289" s="730"/>
      <c r="BAC289" s="730"/>
      <c r="BAD289" s="730"/>
      <c r="BAE289" s="730"/>
      <c r="BAF289" s="730"/>
      <c r="BAG289" s="730"/>
      <c r="BAH289" s="730"/>
      <c r="BAI289" s="730"/>
      <c r="BAJ289" s="730"/>
      <c r="BAK289" s="730"/>
      <c r="BAL289" s="730"/>
      <c r="BAM289" s="730"/>
      <c r="BAN289" s="730"/>
      <c r="BAO289" s="730"/>
      <c r="BAP289" s="730"/>
      <c r="BAQ289" s="730"/>
      <c r="BAR289" s="730"/>
      <c r="BAS289" s="730"/>
      <c r="BAT289" s="730"/>
      <c r="BAU289" s="730"/>
      <c r="BAV289" s="730"/>
      <c r="BAW289" s="730"/>
      <c r="BAX289" s="730"/>
      <c r="BAY289" s="730"/>
      <c r="BAZ289" s="730"/>
      <c r="BBA289" s="730"/>
      <c r="BBB289" s="730"/>
      <c r="BBC289" s="730"/>
      <c r="BBD289" s="730"/>
      <c r="BBE289" s="730"/>
      <c r="BBF289" s="730"/>
      <c r="BBG289" s="730"/>
      <c r="BBH289" s="730"/>
      <c r="BBI289" s="730"/>
      <c r="BBJ289" s="730"/>
      <c r="BBK289" s="730"/>
      <c r="BBL289" s="730"/>
      <c r="BBM289" s="730"/>
      <c r="BBN289" s="730"/>
      <c r="BBO289" s="730"/>
      <c r="BBP289" s="730"/>
      <c r="BBQ289" s="730"/>
      <c r="BBR289" s="730"/>
      <c r="BBS289" s="730"/>
      <c r="BBT289" s="730"/>
      <c r="BBU289" s="730"/>
      <c r="BBV289" s="730"/>
      <c r="BBW289" s="730"/>
      <c r="BBX289" s="730"/>
      <c r="BBY289" s="730"/>
      <c r="BBZ289" s="730"/>
      <c r="BCA289" s="730"/>
      <c r="BCB289" s="730"/>
      <c r="BCC289" s="730"/>
      <c r="BCD289" s="730"/>
      <c r="BCE289" s="730"/>
      <c r="BCF289" s="730"/>
      <c r="BCG289" s="730"/>
      <c r="BCH289" s="730"/>
      <c r="BCI289" s="730"/>
      <c r="BCJ289" s="730"/>
      <c r="BCK289" s="730"/>
      <c r="BCL289" s="730"/>
      <c r="BCM289" s="730"/>
      <c r="BCN289" s="730"/>
      <c r="BCO289" s="730"/>
      <c r="BCP289" s="730"/>
      <c r="BCQ289" s="730"/>
      <c r="BCR289" s="730"/>
      <c r="BCS289" s="730"/>
      <c r="BCT289" s="730"/>
      <c r="BCU289" s="730"/>
      <c r="BCV289" s="730"/>
      <c r="BCW289" s="730"/>
      <c r="BCX289" s="730"/>
      <c r="BCY289" s="730"/>
      <c r="BCZ289" s="730"/>
      <c r="BDA289" s="730"/>
      <c r="BDB289" s="730"/>
      <c r="BDC289" s="730"/>
      <c r="BDD289" s="730"/>
      <c r="BDE289" s="730"/>
      <c r="BDF289" s="730"/>
      <c r="BDG289" s="730"/>
      <c r="BDH289" s="730"/>
      <c r="BDI289" s="730"/>
      <c r="BDJ289" s="730"/>
      <c r="BDK289" s="730"/>
      <c r="BDL289" s="730"/>
      <c r="BDM289" s="730"/>
      <c r="BDN289" s="730"/>
      <c r="BDO289" s="730"/>
      <c r="BDP289" s="730"/>
      <c r="BDQ289" s="730"/>
      <c r="BDR289" s="730"/>
      <c r="BDS289" s="730"/>
      <c r="BDT289" s="730"/>
      <c r="BDU289" s="730"/>
      <c r="BDV289" s="730"/>
      <c r="BDW289" s="730"/>
      <c r="BDX289" s="730"/>
      <c r="BDY289" s="730"/>
      <c r="BDZ289" s="730"/>
      <c r="BEA289" s="730"/>
      <c r="BEB289" s="730"/>
      <c r="BEC289" s="730"/>
      <c r="BED289" s="730"/>
      <c r="BEE289" s="730"/>
      <c r="BEF289" s="730"/>
      <c r="BEG289" s="730"/>
      <c r="BEH289" s="730"/>
      <c r="BEI289" s="730"/>
      <c r="BEJ289" s="730"/>
      <c r="BEK289" s="730"/>
      <c r="BEL289" s="730"/>
      <c r="BEM289" s="730"/>
      <c r="BEN289" s="730"/>
      <c r="BEO289" s="730"/>
      <c r="BEP289" s="730"/>
      <c r="BEQ289" s="730"/>
      <c r="BER289" s="730"/>
      <c r="BES289" s="730"/>
      <c r="BET289" s="730"/>
      <c r="BEU289" s="730"/>
      <c r="BEV289" s="730"/>
      <c r="BEW289" s="730"/>
      <c r="BEX289" s="730"/>
      <c r="BEY289" s="730"/>
      <c r="BEZ289" s="730"/>
      <c r="BFA289" s="730"/>
      <c r="BFB289" s="730"/>
      <c r="BFC289" s="730"/>
      <c r="BFD289" s="730"/>
      <c r="BFE289" s="730"/>
      <c r="BFF289" s="730"/>
      <c r="BFG289" s="730"/>
      <c r="BFH289" s="730"/>
      <c r="BFI289" s="730"/>
      <c r="BFJ289" s="730"/>
      <c r="BFK289" s="730"/>
      <c r="BFL289" s="730"/>
      <c r="BFM289" s="730"/>
      <c r="BFN289" s="730"/>
      <c r="BFO289" s="730"/>
      <c r="BFP289" s="730"/>
      <c r="BFQ289" s="730"/>
      <c r="BFR289" s="730"/>
      <c r="BFS289" s="730"/>
      <c r="BFT289" s="730"/>
      <c r="BFU289" s="730"/>
      <c r="BFV289" s="730"/>
      <c r="BFW289" s="730"/>
      <c r="BFX289" s="730"/>
      <c r="BFY289" s="730"/>
      <c r="BFZ289" s="730"/>
      <c r="BGA289" s="730"/>
      <c r="BGB289" s="730"/>
      <c r="BGC289" s="730"/>
      <c r="BGD289" s="730"/>
      <c r="BGE289" s="730"/>
      <c r="BGF289" s="730"/>
      <c r="BGG289" s="730"/>
      <c r="BGH289" s="730"/>
      <c r="BGI289" s="730"/>
      <c r="BGJ289" s="730"/>
      <c r="BGK289" s="730"/>
      <c r="BGL289" s="730"/>
      <c r="BGM289" s="730"/>
      <c r="BGN289" s="730"/>
      <c r="BGO289" s="730"/>
      <c r="BGP289" s="730"/>
      <c r="BGQ289" s="730"/>
      <c r="BGR289" s="730"/>
      <c r="BGS289" s="730"/>
      <c r="BGT289" s="730"/>
      <c r="BGU289" s="730"/>
      <c r="BGV289" s="730"/>
      <c r="BGW289" s="730"/>
      <c r="BGX289" s="730"/>
      <c r="BGY289" s="730"/>
      <c r="BGZ289" s="730"/>
      <c r="BHA289" s="730"/>
      <c r="BHB289" s="730"/>
      <c r="BHC289" s="730"/>
      <c r="BHD289" s="730"/>
      <c r="BHE289" s="730"/>
      <c r="BHF289" s="730"/>
      <c r="BHG289" s="730"/>
      <c r="BHH289" s="730"/>
      <c r="BHI289" s="730"/>
      <c r="BHJ289" s="730"/>
      <c r="BHK289" s="730"/>
      <c r="BHL289" s="730"/>
      <c r="BHM289" s="730"/>
      <c r="BHN289" s="730"/>
      <c r="BHO289" s="730"/>
      <c r="BHP289" s="730"/>
      <c r="BHQ289" s="730"/>
      <c r="BHR289" s="730"/>
      <c r="BHS289" s="730"/>
      <c r="BHT289" s="730"/>
      <c r="BHU289" s="730"/>
      <c r="BHV289" s="730"/>
      <c r="BHW289" s="730"/>
      <c r="BHX289" s="730"/>
      <c r="BHY289" s="730"/>
      <c r="BHZ289" s="730"/>
      <c r="BIA289" s="730"/>
      <c r="BIB289" s="730"/>
      <c r="BIC289" s="730"/>
      <c r="BID289" s="730"/>
      <c r="BIE289" s="730"/>
      <c r="BIF289" s="730"/>
      <c r="BIG289" s="730"/>
      <c r="BIH289" s="730"/>
      <c r="BII289" s="730"/>
      <c r="BIJ289" s="730"/>
      <c r="BIK289" s="730"/>
      <c r="BIL289" s="730"/>
      <c r="BIM289" s="730"/>
      <c r="BIN289" s="730"/>
      <c r="BIO289" s="730"/>
      <c r="BIP289" s="730"/>
      <c r="BIQ289" s="730"/>
      <c r="BIR289" s="730"/>
      <c r="BIS289" s="730"/>
      <c r="BIT289" s="730"/>
      <c r="BIU289" s="730"/>
      <c r="BIV289" s="730"/>
      <c r="BIW289" s="730"/>
      <c r="BIX289" s="730"/>
      <c r="BIY289" s="730"/>
      <c r="BIZ289" s="730"/>
      <c r="BJA289" s="730"/>
      <c r="BJB289" s="730"/>
      <c r="BJC289" s="730"/>
      <c r="BJD289" s="730"/>
      <c r="BJE289" s="730"/>
      <c r="BJF289" s="730"/>
      <c r="BJG289" s="730"/>
      <c r="BJH289" s="730"/>
      <c r="BJI289" s="730"/>
      <c r="BJJ289" s="730"/>
      <c r="BJK289" s="730"/>
      <c r="BJL289" s="730"/>
      <c r="BJM289" s="730"/>
      <c r="BJN289" s="730"/>
      <c r="BJO289" s="730"/>
      <c r="BJP289" s="730"/>
      <c r="BJQ289" s="730"/>
      <c r="BJR289" s="730"/>
      <c r="BJS289" s="730"/>
      <c r="BJT289" s="730"/>
      <c r="BJU289" s="730"/>
      <c r="BJV289" s="730"/>
      <c r="BJW289" s="730"/>
      <c r="BJX289" s="730"/>
      <c r="BJY289" s="730"/>
      <c r="BJZ289" s="730"/>
      <c r="BKA289" s="730"/>
      <c r="BKB289" s="730"/>
      <c r="BKC289" s="730"/>
      <c r="BKD289" s="730"/>
      <c r="BKE289" s="730"/>
      <c r="BKF289" s="730"/>
      <c r="BKG289" s="730"/>
      <c r="BKH289" s="730"/>
      <c r="BKI289" s="730"/>
      <c r="BKJ289" s="730"/>
      <c r="BKK289" s="730"/>
      <c r="BKL289" s="730"/>
      <c r="BKM289" s="730"/>
      <c r="BKN289" s="730"/>
      <c r="BKO289" s="730"/>
      <c r="BKP289" s="730"/>
      <c r="BKQ289" s="730"/>
      <c r="BKR289" s="730"/>
      <c r="BKS289" s="730"/>
      <c r="BKT289" s="730"/>
      <c r="BKU289" s="730"/>
      <c r="BKV289" s="730"/>
      <c r="BKW289" s="730"/>
      <c r="BKX289" s="730"/>
      <c r="BKY289" s="730"/>
      <c r="BKZ289" s="730"/>
      <c r="BLA289" s="730"/>
      <c r="BLB289" s="730"/>
      <c r="BLC289" s="730"/>
      <c r="BLD289" s="730"/>
      <c r="BLE289" s="730"/>
      <c r="BLF289" s="730"/>
      <c r="BLG289" s="730"/>
      <c r="BLH289" s="730"/>
      <c r="BLI289" s="730"/>
      <c r="BLJ289" s="730"/>
      <c r="BLK289" s="730"/>
      <c r="BLL289" s="730"/>
      <c r="BLM289" s="730"/>
      <c r="BLN289" s="730"/>
      <c r="BLO289" s="730"/>
      <c r="BLP289" s="730"/>
      <c r="BLQ289" s="730"/>
      <c r="BLR289" s="730"/>
      <c r="BLS289" s="730"/>
      <c r="BLT289" s="730"/>
      <c r="BLU289" s="730"/>
      <c r="BLV289" s="730"/>
      <c r="BLW289" s="730"/>
      <c r="BLX289" s="730"/>
      <c r="BLY289" s="730"/>
      <c r="BLZ289" s="730"/>
      <c r="BMA289" s="730"/>
      <c r="BMB289" s="730"/>
      <c r="BMC289" s="730"/>
      <c r="BMD289" s="730"/>
      <c r="BME289" s="730"/>
      <c r="BMF289" s="730"/>
      <c r="BMG289" s="730"/>
      <c r="BMH289" s="730"/>
      <c r="BMI289" s="730"/>
      <c r="BMJ289" s="730"/>
      <c r="BMK289" s="730"/>
      <c r="BML289" s="730"/>
      <c r="BMM289" s="730"/>
      <c r="BMN289" s="730"/>
      <c r="BMO289" s="730"/>
      <c r="BMP289" s="730"/>
      <c r="BMQ289" s="730"/>
      <c r="BMR289" s="730"/>
      <c r="BMS289" s="730"/>
      <c r="BMT289" s="730"/>
      <c r="BMU289" s="730"/>
      <c r="BMV289" s="730"/>
      <c r="BMW289" s="730"/>
      <c r="BMX289" s="730"/>
      <c r="BMY289" s="730"/>
      <c r="BMZ289" s="730"/>
      <c r="BNA289" s="730"/>
      <c r="BNB289" s="730"/>
      <c r="BNC289" s="730"/>
      <c r="BND289" s="730"/>
      <c r="BNE289" s="730"/>
      <c r="BNF289" s="730"/>
      <c r="BNG289" s="730"/>
      <c r="BNH289" s="730"/>
      <c r="BNI289" s="730"/>
      <c r="BNJ289" s="730"/>
      <c r="BNK289" s="730"/>
      <c r="BNL289" s="730"/>
      <c r="BNM289" s="730"/>
      <c r="BNN289" s="730"/>
      <c r="BNO289" s="730"/>
      <c r="BNP289" s="730"/>
      <c r="BNQ289" s="730"/>
      <c r="BNR289" s="730"/>
      <c r="BNS289" s="730"/>
      <c r="BNT289" s="730"/>
      <c r="BNU289" s="730"/>
      <c r="BNV289" s="730"/>
      <c r="BNW289" s="730"/>
      <c r="BNX289" s="730"/>
      <c r="BNY289" s="730"/>
      <c r="BNZ289" s="730"/>
      <c r="BOA289" s="730"/>
      <c r="BOB289" s="730"/>
      <c r="BOC289" s="730"/>
      <c r="BOD289" s="730"/>
      <c r="BOE289" s="730"/>
      <c r="BOF289" s="730"/>
      <c r="BOG289" s="730"/>
      <c r="BOH289" s="730"/>
      <c r="BOI289" s="730"/>
      <c r="BOJ289" s="730"/>
      <c r="BOK289" s="730"/>
      <c r="BOL289" s="730"/>
      <c r="BOM289" s="730"/>
      <c r="BON289" s="730"/>
      <c r="BOO289" s="730"/>
      <c r="BOP289" s="730"/>
      <c r="BOQ289" s="730"/>
      <c r="BOR289" s="730"/>
      <c r="BOS289" s="730"/>
      <c r="BOT289" s="730"/>
      <c r="BOU289" s="730"/>
      <c r="BOV289" s="730"/>
      <c r="BOW289" s="730"/>
      <c r="BOX289" s="730"/>
      <c r="BOY289" s="730"/>
      <c r="BOZ289" s="730"/>
      <c r="BPA289" s="730"/>
      <c r="BPB289" s="730"/>
      <c r="BPC289" s="730"/>
      <c r="BPD289" s="730"/>
      <c r="BPE289" s="730"/>
      <c r="BPF289" s="730"/>
      <c r="BPG289" s="730"/>
      <c r="BPH289" s="730"/>
      <c r="BPI289" s="730"/>
      <c r="BPJ289" s="730"/>
      <c r="BPK289" s="730"/>
      <c r="BPL289" s="730"/>
      <c r="BPM289" s="730"/>
      <c r="BPN289" s="730"/>
      <c r="BPO289" s="730"/>
      <c r="BPP289" s="730"/>
      <c r="BPQ289" s="730"/>
      <c r="BPR289" s="730"/>
      <c r="BPS289" s="730"/>
      <c r="BPT289" s="730"/>
      <c r="BPU289" s="730"/>
      <c r="BPV289" s="730"/>
      <c r="BPW289" s="730"/>
      <c r="BPX289" s="730"/>
      <c r="BPY289" s="730"/>
      <c r="BPZ289" s="730"/>
      <c r="BQA289" s="730"/>
      <c r="BQB289" s="730"/>
      <c r="BQC289" s="730"/>
      <c r="BQD289" s="730"/>
      <c r="BQE289" s="730"/>
      <c r="BQF289" s="730"/>
      <c r="BQG289" s="730"/>
      <c r="BQH289" s="730"/>
      <c r="BQI289" s="730"/>
      <c r="BQJ289" s="730"/>
      <c r="BQK289" s="730"/>
      <c r="BQL289" s="730"/>
      <c r="BQM289" s="730"/>
      <c r="BQN289" s="730"/>
      <c r="BQO289" s="730"/>
      <c r="BQP289" s="730"/>
      <c r="BQQ289" s="730"/>
      <c r="BQR289" s="730"/>
      <c r="BQS289" s="730"/>
      <c r="BQT289" s="730"/>
      <c r="BQU289" s="730"/>
      <c r="BQV289" s="730"/>
      <c r="BQW289" s="730"/>
      <c r="BQX289" s="730"/>
      <c r="BQY289" s="730"/>
      <c r="BQZ289" s="730"/>
      <c r="BRA289" s="730"/>
      <c r="BRB289" s="730"/>
      <c r="BRC289" s="730"/>
      <c r="BRD289" s="730"/>
      <c r="BRE289" s="730"/>
      <c r="BRF289" s="730"/>
      <c r="BRG289" s="730"/>
      <c r="BRH289" s="730"/>
      <c r="BRI289" s="730"/>
      <c r="BRJ289" s="730"/>
      <c r="BRK289" s="730"/>
      <c r="BRL289" s="730"/>
      <c r="BRM289" s="730"/>
      <c r="BRN289" s="730"/>
      <c r="BRO289" s="730"/>
      <c r="BRP289" s="730"/>
      <c r="BRQ289" s="730"/>
      <c r="BRR289" s="730"/>
      <c r="BRS289" s="730"/>
      <c r="BRT289" s="730"/>
      <c r="BRU289" s="730"/>
      <c r="BRV289" s="730"/>
      <c r="BRW289" s="730"/>
      <c r="BRX289" s="730"/>
      <c r="BRY289" s="730"/>
      <c r="BRZ289" s="730"/>
      <c r="BSA289" s="730"/>
      <c r="BSB289" s="730"/>
      <c r="BSC289" s="730"/>
      <c r="BSD289" s="730"/>
      <c r="BSE289" s="730"/>
      <c r="BSF289" s="730"/>
      <c r="BSG289" s="730"/>
      <c r="BSH289" s="730"/>
      <c r="BSI289" s="730"/>
      <c r="BSJ289" s="730"/>
      <c r="BSK289" s="730"/>
      <c r="BSL289" s="730"/>
      <c r="BSM289" s="730"/>
      <c r="BSN289" s="730"/>
      <c r="BSO289" s="730"/>
      <c r="BSP289" s="730"/>
      <c r="BSQ289" s="730"/>
      <c r="BSR289" s="730"/>
      <c r="BSS289" s="730"/>
      <c r="BST289" s="730"/>
      <c r="BSU289" s="730"/>
      <c r="BSV289" s="730"/>
      <c r="BSW289" s="730"/>
      <c r="BSX289" s="730"/>
      <c r="BSY289" s="730"/>
      <c r="BSZ289" s="730"/>
      <c r="BTA289" s="730"/>
      <c r="BTB289" s="730"/>
      <c r="BTC289" s="730"/>
      <c r="BTD289" s="730"/>
      <c r="BTE289" s="730"/>
      <c r="BTF289" s="730"/>
      <c r="BTG289" s="730"/>
      <c r="BTH289" s="730"/>
      <c r="BTI289" s="730"/>
      <c r="BTJ289" s="730"/>
      <c r="BTK289" s="730"/>
      <c r="BTL289" s="730"/>
      <c r="BTM289" s="730"/>
      <c r="BTN289" s="730"/>
      <c r="BTO289" s="730"/>
      <c r="BTP289" s="730"/>
      <c r="BTQ289" s="730"/>
      <c r="BTR289" s="730"/>
      <c r="BTS289" s="730"/>
      <c r="BTT289" s="730"/>
      <c r="BTU289" s="730"/>
      <c r="BTV289" s="730"/>
      <c r="BTW289" s="730"/>
      <c r="BTX289" s="730"/>
      <c r="BTY289" s="730"/>
      <c r="BTZ289" s="730"/>
      <c r="BUA289" s="730"/>
      <c r="BUB289" s="730"/>
      <c r="BUC289" s="730"/>
      <c r="BUD289" s="730"/>
      <c r="BUE289" s="730"/>
      <c r="BUF289" s="730"/>
      <c r="BUG289" s="730"/>
      <c r="BUH289" s="730"/>
      <c r="BUI289" s="730"/>
      <c r="BUJ289" s="730"/>
      <c r="BUK289" s="730"/>
      <c r="BUL289" s="730"/>
      <c r="BUM289" s="730"/>
      <c r="BUN289" s="730"/>
      <c r="BUO289" s="730"/>
      <c r="BUP289" s="730"/>
      <c r="BUQ289" s="730"/>
      <c r="BUR289" s="730"/>
      <c r="BUS289" s="730"/>
      <c r="BUT289" s="730"/>
      <c r="BUU289" s="730"/>
      <c r="BUV289" s="730"/>
      <c r="BUW289" s="730"/>
      <c r="BUX289" s="730"/>
      <c r="BUY289" s="730"/>
      <c r="BUZ289" s="730"/>
      <c r="BVA289" s="730"/>
      <c r="BVB289" s="730"/>
      <c r="BVC289" s="730"/>
      <c r="BVD289" s="730"/>
      <c r="BVE289" s="730"/>
      <c r="BVF289" s="730"/>
      <c r="BVG289" s="730"/>
      <c r="BVH289" s="730"/>
      <c r="BVI289" s="730"/>
      <c r="BVJ289" s="730"/>
      <c r="BVK289" s="730"/>
      <c r="BVL289" s="730"/>
      <c r="BVM289" s="730"/>
      <c r="BVN289" s="730"/>
      <c r="BVO289" s="730"/>
      <c r="BVP289" s="730"/>
      <c r="BVQ289" s="730"/>
      <c r="BVR289" s="730"/>
      <c r="BVS289" s="730"/>
      <c r="BVT289" s="730"/>
      <c r="BVU289" s="730"/>
      <c r="BVV289" s="730"/>
      <c r="BVW289" s="730"/>
      <c r="BVX289" s="730"/>
      <c r="BVY289" s="730"/>
      <c r="BVZ289" s="730"/>
      <c r="BWA289" s="730"/>
      <c r="BWB289" s="730"/>
      <c r="BWC289" s="730"/>
      <c r="BWD289" s="730"/>
      <c r="BWE289" s="730"/>
      <c r="BWF289" s="730"/>
      <c r="BWG289" s="730"/>
      <c r="BWH289" s="730"/>
      <c r="BWI289" s="730"/>
      <c r="BWJ289" s="730"/>
      <c r="BWK289" s="730"/>
      <c r="BWL289" s="730"/>
      <c r="BWM289" s="730"/>
      <c r="BWN289" s="730"/>
      <c r="BWO289" s="730"/>
      <c r="BWP289" s="730"/>
      <c r="BWQ289" s="730"/>
      <c r="BWR289" s="730"/>
      <c r="BWS289" s="730"/>
      <c r="BWT289" s="730"/>
      <c r="BWU289" s="730"/>
      <c r="BWV289" s="730"/>
      <c r="BWW289" s="730"/>
      <c r="BWX289" s="730"/>
      <c r="BWY289" s="730"/>
      <c r="BWZ289" s="730"/>
      <c r="BXA289" s="730"/>
      <c r="BXB289" s="730"/>
      <c r="BXC289" s="730"/>
      <c r="BXD289" s="730"/>
      <c r="BXE289" s="730"/>
      <c r="BXF289" s="730"/>
      <c r="BXG289" s="730"/>
      <c r="BXH289" s="730"/>
      <c r="BXI289" s="730"/>
      <c r="BXJ289" s="730"/>
      <c r="BXK289" s="730"/>
      <c r="BXL289" s="730"/>
      <c r="BXM289" s="730"/>
      <c r="BXN289" s="730"/>
      <c r="BXO289" s="730"/>
      <c r="BXP289" s="730"/>
      <c r="BXQ289" s="730"/>
      <c r="BXR289" s="730"/>
      <c r="BXS289" s="730"/>
      <c r="BXT289" s="730"/>
      <c r="BXU289" s="730"/>
      <c r="BXV289" s="730"/>
      <c r="BXW289" s="730"/>
      <c r="BXX289" s="730"/>
      <c r="BXY289" s="730"/>
      <c r="BXZ289" s="730"/>
      <c r="BYA289" s="730"/>
      <c r="BYB289" s="730"/>
      <c r="BYC289" s="730"/>
      <c r="BYD289" s="730"/>
      <c r="BYE289" s="730"/>
      <c r="BYF289" s="730"/>
      <c r="BYG289" s="730"/>
      <c r="BYH289" s="730"/>
      <c r="BYI289" s="730"/>
      <c r="BYJ289" s="730"/>
      <c r="BYK289" s="730"/>
      <c r="BYL289" s="730"/>
      <c r="BYM289" s="730"/>
      <c r="BYN289" s="730"/>
      <c r="BYO289" s="730"/>
      <c r="BYP289" s="730"/>
      <c r="BYQ289" s="730"/>
      <c r="BYR289" s="730"/>
      <c r="BYS289" s="730"/>
      <c r="BYT289" s="730"/>
      <c r="BYU289" s="730"/>
      <c r="BYV289" s="730"/>
      <c r="BYW289" s="730"/>
      <c r="BYX289" s="730"/>
      <c r="BYY289" s="730"/>
      <c r="BYZ289" s="730"/>
      <c r="BZA289" s="730"/>
      <c r="BZB289" s="730"/>
      <c r="BZC289" s="730"/>
      <c r="BZD289" s="730"/>
      <c r="BZE289" s="730"/>
      <c r="BZF289" s="730"/>
      <c r="BZG289" s="730"/>
      <c r="BZH289" s="730"/>
      <c r="BZI289" s="730"/>
      <c r="BZJ289" s="730"/>
      <c r="BZK289" s="730"/>
      <c r="BZL289" s="730"/>
      <c r="BZM289" s="730"/>
      <c r="BZN289" s="730"/>
      <c r="BZO289" s="730"/>
      <c r="BZP289" s="730"/>
      <c r="BZQ289" s="730"/>
      <c r="BZR289" s="730"/>
      <c r="BZS289" s="730"/>
      <c r="BZT289" s="730"/>
      <c r="BZU289" s="730"/>
      <c r="BZV289" s="730"/>
      <c r="BZW289" s="730"/>
      <c r="BZX289" s="730"/>
      <c r="BZY289" s="730"/>
      <c r="BZZ289" s="730"/>
      <c r="CAA289" s="730"/>
      <c r="CAB289" s="730"/>
      <c r="CAC289" s="730"/>
      <c r="CAD289" s="730"/>
      <c r="CAE289" s="730"/>
      <c r="CAF289" s="730"/>
      <c r="CAG289" s="730"/>
      <c r="CAH289" s="730"/>
      <c r="CAI289" s="730"/>
      <c r="CAJ289" s="730"/>
      <c r="CAK289" s="730"/>
      <c r="CAL289" s="730"/>
      <c r="CAM289" s="730"/>
      <c r="CAN289" s="730"/>
      <c r="CAO289" s="730"/>
      <c r="CAP289" s="730"/>
      <c r="CAQ289" s="730"/>
      <c r="CAR289" s="730"/>
      <c r="CAS289" s="730"/>
      <c r="CAT289" s="730"/>
      <c r="CAU289" s="730"/>
      <c r="CAV289" s="730"/>
      <c r="CAW289" s="730"/>
      <c r="CAX289" s="730"/>
      <c r="CAY289" s="730"/>
      <c r="CAZ289" s="730"/>
      <c r="CBA289" s="730"/>
      <c r="CBB289" s="730"/>
      <c r="CBC289" s="730"/>
      <c r="CBD289" s="730"/>
      <c r="CBE289" s="730"/>
      <c r="CBF289" s="730"/>
      <c r="CBG289" s="730"/>
      <c r="CBH289" s="730"/>
      <c r="CBI289" s="730"/>
      <c r="CBJ289" s="730"/>
      <c r="CBK289" s="730"/>
      <c r="CBL289" s="730"/>
      <c r="CBM289" s="730"/>
      <c r="CBN289" s="730"/>
      <c r="CBO289" s="730"/>
      <c r="CBP289" s="730"/>
      <c r="CBQ289" s="730"/>
      <c r="CBR289" s="730"/>
      <c r="CBS289" s="730"/>
      <c r="CBT289" s="730"/>
      <c r="CBU289" s="730"/>
      <c r="CBV289" s="730"/>
      <c r="CBW289" s="730"/>
      <c r="CBX289" s="730"/>
      <c r="CBY289" s="730"/>
      <c r="CBZ289" s="730"/>
      <c r="CCA289" s="730"/>
      <c r="CCB289" s="730"/>
      <c r="CCC289" s="730"/>
      <c r="CCD289" s="730"/>
      <c r="CCE289" s="730"/>
      <c r="CCF289" s="730"/>
      <c r="CCG289" s="730"/>
      <c r="CCH289" s="730"/>
      <c r="CCI289" s="730"/>
      <c r="CCJ289" s="730"/>
      <c r="CCK289" s="730"/>
      <c r="CCL289" s="730"/>
      <c r="CCM289" s="730"/>
      <c r="CCN289" s="730"/>
      <c r="CCO289" s="730"/>
      <c r="CCP289" s="730"/>
      <c r="CCQ289" s="730"/>
      <c r="CCR289" s="730"/>
      <c r="CCS289" s="730"/>
      <c r="CCT289" s="730"/>
      <c r="CCU289" s="730"/>
      <c r="CCV289" s="730"/>
      <c r="CCW289" s="730"/>
      <c r="CCX289" s="730"/>
      <c r="CCY289" s="730"/>
      <c r="CCZ289" s="730"/>
      <c r="CDA289" s="730"/>
      <c r="CDB289" s="730"/>
      <c r="CDC289" s="730"/>
      <c r="CDD289" s="730"/>
      <c r="CDE289" s="730"/>
      <c r="CDF289" s="730"/>
      <c r="CDG289" s="730"/>
      <c r="CDH289" s="730"/>
      <c r="CDI289" s="730"/>
      <c r="CDJ289" s="730"/>
      <c r="CDK289" s="730"/>
      <c r="CDL289" s="730"/>
      <c r="CDM289" s="730"/>
      <c r="CDN289" s="730"/>
      <c r="CDO289" s="730"/>
      <c r="CDP289" s="730"/>
      <c r="CDQ289" s="730"/>
      <c r="CDR289" s="730"/>
      <c r="CDS289" s="730"/>
      <c r="CDT289" s="730"/>
      <c r="CDU289" s="730"/>
      <c r="CDV289" s="730"/>
      <c r="CDW289" s="730"/>
      <c r="CDX289" s="730"/>
      <c r="CDY289" s="730"/>
      <c r="CDZ289" s="730"/>
      <c r="CEA289" s="730"/>
      <c r="CEB289" s="730"/>
      <c r="CEC289" s="730"/>
      <c r="CED289" s="730"/>
      <c r="CEE289" s="730"/>
      <c r="CEF289" s="730"/>
      <c r="CEG289" s="730"/>
      <c r="CEH289" s="730"/>
      <c r="CEI289" s="730"/>
      <c r="CEJ289" s="730"/>
      <c r="CEK289" s="730"/>
      <c r="CEL289" s="730"/>
      <c r="CEM289" s="730"/>
      <c r="CEN289" s="730"/>
      <c r="CEO289" s="730"/>
      <c r="CEP289" s="730"/>
      <c r="CEQ289" s="730"/>
      <c r="CER289" s="730"/>
      <c r="CES289" s="730"/>
      <c r="CET289" s="730"/>
      <c r="CEU289" s="730"/>
      <c r="CEV289" s="730"/>
      <c r="CEW289" s="730"/>
      <c r="CEX289" s="730"/>
      <c r="CEY289" s="730"/>
      <c r="CEZ289" s="730"/>
      <c r="CFA289" s="730"/>
      <c r="CFB289" s="730"/>
      <c r="CFC289" s="730"/>
      <c r="CFD289" s="730"/>
      <c r="CFE289" s="730"/>
      <c r="CFF289" s="730"/>
      <c r="CFG289" s="730"/>
      <c r="CFH289" s="730"/>
      <c r="CFI289" s="730"/>
      <c r="CFJ289" s="730"/>
      <c r="CFK289" s="730"/>
      <c r="CFL289" s="730"/>
      <c r="CFM289" s="730"/>
      <c r="CFN289" s="730"/>
      <c r="CFO289" s="730"/>
      <c r="CFP289" s="730"/>
      <c r="CFQ289" s="730"/>
      <c r="CFR289" s="730"/>
      <c r="CFS289" s="730"/>
      <c r="CFT289" s="730"/>
      <c r="CFU289" s="730"/>
      <c r="CFV289" s="730"/>
      <c r="CFW289" s="730"/>
      <c r="CFX289" s="730"/>
      <c r="CFY289" s="730"/>
      <c r="CFZ289" s="730"/>
      <c r="CGA289" s="730"/>
      <c r="CGB289" s="730"/>
      <c r="CGC289" s="730"/>
      <c r="CGD289" s="730"/>
      <c r="CGE289" s="730"/>
      <c r="CGF289" s="730"/>
      <c r="CGG289" s="730"/>
      <c r="CGH289" s="730"/>
      <c r="CGI289" s="730"/>
      <c r="CGJ289" s="730"/>
      <c r="CGK289" s="730"/>
      <c r="CGL289" s="730"/>
      <c r="CGM289" s="730"/>
      <c r="CGN289" s="730"/>
      <c r="CGO289" s="730"/>
      <c r="CGP289" s="730"/>
      <c r="CGQ289" s="730"/>
      <c r="CGR289" s="730"/>
      <c r="CGS289" s="730"/>
      <c r="CGT289" s="730"/>
      <c r="CGU289" s="730"/>
      <c r="CGV289" s="730"/>
      <c r="CGW289" s="730"/>
      <c r="CGX289" s="730"/>
      <c r="CGY289" s="730"/>
      <c r="CGZ289" s="730"/>
      <c r="CHA289" s="730"/>
      <c r="CHB289" s="730"/>
      <c r="CHC289" s="730"/>
      <c r="CHD289" s="730"/>
      <c r="CHE289" s="730"/>
      <c r="CHF289" s="730"/>
      <c r="CHG289" s="730"/>
      <c r="CHH289" s="730"/>
      <c r="CHI289" s="730"/>
      <c r="CHJ289" s="730"/>
      <c r="CHK289" s="730"/>
      <c r="CHL289" s="730"/>
      <c r="CHM289" s="730"/>
      <c r="CHN289" s="730"/>
      <c r="CHO289" s="730"/>
      <c r="CHP289" s="730"/>
      <c r="CHQ289" s="730"/>
      <c r="CHR289" s="730"/>
      <c r="CHS289" s="730"/>
      <c r="CHT289" s="730"/>
      <c r="CHU289" s="730"/>
      <c r="CHV289" s="730"/>
      <c r="CHW289" s="730"/>
      <c r="CHX289" s="730"/>
      <c r="CHY289" s="730"/>
      <c r="CHZ289" s="730"/>
      <c r="CIA289" s="730"/>
      <c r="CIB289" s="730"/>
      <c r="CIC289" s="730"/>
      <c r="CID289" s="730"/>
      <c r="CIE289" s="730"/>
      <c r="CIF289" s="730"/>
      <c r="CIG289" s="730"/>
      <c r="CIH289" s="730"/>
      <c r="CII289" s="730"/>
      <c r="CIJ289" s="730"/>
      <c r="CIK289" s="730"/>
      <c r="CIL289" s="730"/>
      <c r="CIM289" s="730"/>
      <c r="CIN289" s="730"/>
      <c r="CIO289" s="730"/>
      <c r="CIP289" s="730"/>
      <c r="CIQ289" s="730"/>
      <c r="CIR289" s="730"/>
      <c r="CIS289" s="730"/>
      <c r="CIT289" s="730"/>
      <c r="CIU289" s="730"/>
      <c r="CIV289" s="730"/>
      <c r="CIW289" s="730"/>
      <c r="CIX289" s="730"/>
      <c r="CIY289" s="730"/>
      <c r="CIZ289" s="730"/>
      <c r="CJA289" s="730"/>
      <c r="CJB289" s="730"/>
      <c r="CJC289" s="730"/>
      <c r="CJD289" s="730"/>
      <c r="CJE289" s="730"/>
      <c r="CJF289" s="730"/>
      <c r="CJG289" s="730"/>
      <c r="CJH289" s="730"/>
      <c r="CJI289" s="730"/>
      <c r="CJJ289" s="730"/>
      <c r="CJK289" s="730"/>
      <c r="CJL289" s="730"/>
      <c r="CJM289" s="730"/>
      <c r="CJN289" s="730"/>
      <c r="CJO289" s="730"/>
      <c r="CJP289" s="730"/>
      <c r="CJQ289" s="730"/>
      <c r="CJR289" s="730"/>
      <c r="CJS289" s="730"/>
      <c r="CJT289" s="730"/>
      <c r="CJU289" s="730"/>
      <c r="CJV289" s="730"/>
      <c r="CJW289" s="730"/>
      <c r="CJX289" s="730"/>
      <c r="CJY289" s="730"/>
      <c r="CJZ289" s="730"/>
      <c r="CKA289" s="730"/>
      <c r="CKB289" s="730"/>
      <c r="CKC289" s="730"/>
      <c r="CKD289" s="730"/>
      <c r="CKE289" s="730"/>
      <c r="CKF289" s="730"/>
      <c r="CKG289" s="730"/>
      <c r="CKH289" s="730"/>
      <c r="CKI289" s="730"/>
      <c r="CKJ289" s="730"/>
      <c r="CKK289" s="730"/>
      <c r="CKL289" s="730"/>
      <c r="CKM289" s="730"/>
      <c r="CKN289" s="730"/>
      <c r="CKO289" s="730"/>
      <c r="CKP289" s="730"/>
      <c r="CKQ289" s="730"/>
      <c r="CKR289" s="730"/>
      <c r="CKS289" s="730"/>
      <c r="CKT289" s="730"/>
      <c r="CKU289" s="730"/>
      <c r="CKV289" s="730"/>
      <c r="CKW289" s="730"/>
      <c r="CKX289" s="730"/>
      <c r="CKY289" s="730"/>
      <c r="CKZ289" s="730"/>
      <c r="CLA289" s="730"/>
      <c r="CLB289" s="730"/>
      <c r="CLC289" s="730"/>
      <c r="CLD289" s="730"/>
      <c r="CLE289" s="730"/>
      <c r="CLF289" s="730"/>
      <c r="CLG289" s="730"/>
      <c r="CLH289" s="730"/>
      <c r="CLI289" s="730"/>
      <c r="CLJ289" s="730"/>
      <c r="CLK289" s="730"/>
      <c r="CLL289" s="730"/>
      <c r="CLM289" s="730"/>
      <c r="CLN289" s="730"/>
      <c r="CLO289" s="730"/>
      <c r="CLP289" s="730"/>
      <c r="CLQ289" s="730"/>
      <c r="CLR289" s="730"/>
      <c r="CLS289" s="730"/>
      <c r="CLT289" s="730"/>
      <c r="CLU289" s="730"/>
      <c r="CLV289" s="730"/>
      <c r="CLW289" s="730"/>
      <c r="CLX289" s="730"/>
      <c r="CLY289" s="730"/>
      <c r="CLZ289" s="730"/>
      <c r="CMA289" s="730"/>
      <c r="CMB289" s="730"/>
      <c r="CMC289" s="730"/>
      <c r="CMD289" s="730"/>
      <c r="CME289" s="730"/>
      <c r="CMF289" s="730"/>
      <c r="CMG289" s="730"/>
      <c r="CMH289" s="730"/>
      <c r="CMI289" s="730"/>
      <c r="CMJ289" s="730"/>
      <c r="CMK289" s="730"/>
      <c r="CML289" s="730"/>
      <c r="CMM289" s="730"/>
      <c r="CMN289" s="730"/>
      <c r="CMO289" s="730"/>
      <c r="CMP289" s="730"/>
      <c r="CMQ289" s="730"/>
      <c r="CMR289" s="730"/>
      <c r="CMS289" s="730"/>
      <c r="CMT289" s="730"/>
      <c r="CMU289" s="730"/>
      <c r="CMV289" s="730"/>
      <c r="CMW289" s="730"/>
      <c r="CMX289" s="730"/>
      <c r="CMY289" s="730"/>
      <c r="CMZ289" s="730"/>
      <c r="CNA289" s="730"/>
      <c r="CNB289" s="730"/>
      <c r="CNC289" s="730"/>
      <c r="CND289" s="730"/>
      <c r="CNE289" s="730"/>
      <c r="CNF289" s="730"/>
      <c r="CNG289" s="730"/>
      <c r="CNH289" s="730"/>
      <c r="CNI289" s="730"/>
      <c r="CNJ289" s="730"/>
      <c r="CNK289" s="730"/>
      <c r="CNL289" s="730"/>
      <c r="CNM289" s="730"/>
      <c r="CNN289" s="730"/>
      <c r="CNO289" s="730"/>
      <c r="CNP289" s="730"/>
      <c r="CNQ289" s="730"/>
      <c r="CNR289" s="730"/>
      <c r="CNS289" s="730"/>
      <c r="CNT289" s="730"/>
      <c r="CNU289" s="730"/>
      <c r="CNV289" s="730"/>
      <c r="CNW289" s="730"/>
      <c r="CNX289" s="730"/>
      <c r="CNY289" s="730"/>
      <c r="CNZ289" s="730"/>
      <c r="COA289" s="730"/>
      <c r="COB289" s="730"/>
      <c r="COC289" s="730"/>
      <c r="COD289" s="730"/>
      <c r="COE289" s="730"/>
      <c r="COF289" s="730"/>
      <c r="COG289" s="730"/>
      <c r="COH289" s="730"/>
      <c r="COI289" s="730"/>
      <c r="COJ289" s="730"/>
      <c r="COK289" s="730"/>
      <c r="COL289" s="730"/>
      <c r="COM289" s="730"/>
      <c r="CON289" s="730"/>
      <c r="COO289" s="730"/>
      <c r="COP289" s="730"/>
      <c r="COQ289" s="730"/>
      <c r="COR289" s="730"/>
      <c r="COS289" s="730"/>
      <c r="COT289" s="730"/>
      <c r="COU289" s="730"/>
      <c r="COV289" s="730"/>
      <c r="COW289" s="730"/>
      <c r="COX289" s="730"/>
      <c r="COY289" s="730"/>
      <c r="COZ289" s="730"/>
      <c r="CPA289" s="730"/>
      <c r="CPB289" s="730"/>
      <c r="CPC289" s="730"/>
      <c r="CPD289" s="730"/>
      <c r="CPE289" s="730"/>
      <c r="CPF289" s="730"/>
      <c r="CPG289" s="730"/>
      <c r="CPH289" s="730"/>
      <c r="CPI289" s="730"/>
      <c r="CPJ289" s="730"/>
      <c r="CPK289" s="730"/>
      <c r="CPL289" s="730"/>
      <c r="CPM289" s="730"/>
      <c r="CPN289" s="730"/>
      <c r="CPO289" s="730"/>
      <c r="CPP289" s="730"/>
      <c r="CPQ289" s="730"/>
      <c r="CPR289" s="730"/>
      <c r="CPS289" s="730"/>
      <c r="CPT289" s="730"/>
      <c r="CPU289" s="730"/>
      <c r="CPV289" s="730"/>
      <c r="CPW289" s="730"/>
      <c r="CPX289" s="730"/>
      <c r="CPY289" s="730"/>
      <c r="CPZ289" s="730"/>
      <c r="CQA289" s="730"/>
      <c r="CQB289" s="730"/>
      <c r="CQC289" s="730"/>
      <c r="CQD289" s="730"/>
      <c r="CQE289" s="730"/>
      <c r="CQF289" s="730"/>
      <c r="CQG289" s="730"/>
      <c r="CQH289" s="730"/>
      <c r="CQI289" s="730"/>
      <c r="CQJ289" s="730"/>
      <c r="CQK289" s="730"/>
      <c r="CQL289" s="730"/>
      <c r="CQM289" s="730"/>
      <c r="CQN289" s="730"/>
      <c r="CQO289" s="730"/>
      <c r="CQP289" s="730"/>
      <c r="CQQ289" s="730"/>
      <c r="CQR289" s="730"/>
      <c r="CQS289" s="730"/>
      <c r="CQT289" s="730"/>
      <c r="CQU289" s="730"/>
      <c r="CQV289" s="730"/>
      <c r="CQW289" s="730"/>
      <c r="CQX289" s="730"/>
      <c r="CQY289" s="730"/>
      <c r="CQZ289" s="730"/>
      <c r="CRA289" s="730"/>
      <c r="CRB289" s="730"/>
      <c r="CRC289" s="730"/>
      <c r="CRD289" s="730"/>
      <c r="CRE289" s="730"/>
      <c r="CRF289" s="730"/>
      <c r="CRG289" s="730"/>
      <c r="CRH289" s="730"/>
      <c r="CRI289" s="730"/>
      <c r="CRJ289" s="730"/>
      <c r="CRK289" s="730"/>
      <c r="CRL289" s="730"/>
      <c r="CRM289" s="730"/>
      <c r="CRN289" s="730"/>
      <c r="CRO289" s="730"/>
      <c r="CRP289" s="730"/>
      <c r="CRQ289" s="730"/>
      <c r="CRR289" s="730"/>
      <c r="CRS289" s="730"/>
      <c r="CRT289" s="730"/>
      <c r="CRU289" s="730"/>
      <c r="CRV289" s="730"/>
      <c r="CRW289" s="730"/>
      <c r="CRX289" s="730"/>
      <c r="CRY289" s="730"/>
      <c r="CRZ289" s="730"/>
      <c r="CSA289" s="730"/>
      <c r="CSB289" s="730"/>
      <c r="CSC289" s="730"/>
      <c r="CSD289" s="730"/>
      <c r="CSE289" s="730"/>
      <c r="CSF289" s="730"/>
      <c r="CSG289" s="730"/>
      <c r="CSH289" s="730"/>
      <c r="CSI289" s="730"/>
      <c r="CSJ289" s="730"/>
      <c r="CSK289" s="730"/>
      <c r="CSL289" s="730"/>
      <c r="CSM289" s="730"/>
      <c r="CSN289" s="730"/>
      <c r="CSO289" s="730"/>
      <c r="CSP289" s="730"/>
      <c r="CSQ289" s="730"/>
      <c r="CSR289" s="730"/>
      <c r="CSS289" s="730"/>
      <c r="CST289" s="730"/>
      <c r="CSU289" s="730"/>
      <c r="CSV289" s="730"/>
      <c r="CSW289" s="730"/>
      <c r="CSX289" s="730"/>
      <c r="CSY289" s="730"/>
      <c r="CSZ289" s="730"/>
      <c r="CTA289" s="730"/>
      <c r="CTB289" s="730"/>
      <c r="CTC289" s="730"/>
      <c r="CTD289" s="730"/>
      <c r="CTE289" s="730"/>
      <c r="CTF289" s="730"/>
      <c r="CTG289" s="730"/>
      <c r="CTH289" s="730"/>
      <c r="CTI289" s="730"/>
      <c r="CTJ289" s="730"/>
      <c r="CTK289" s="730"/>
      <c r="CTL289" s="730"/>
      <c r="CTM289" s="730"/>
      <c r="CTN289" s="730"/>
      <c r="CTO289" s="730"/>
      <c r="CTP289" s="730"/>
      <c r="CTQ289" s="730"/>
      <c r="CTR289" s="730"/>
      <c r="CTS289" s="730"/>
      <c r="CTT289" s="730"/>
      <c r="CTU289" s="730"/>
      <c r="CTV289" s="730"/>
      <c r="CTW289" s="730"/>
      <c r="CTX289" s="730"/>
      <c r="CTY289" s="730"/>
      <c r="CTZ289" s="730"/>
      <c r="CUA289" s="730"/>
      <c r="CUB289" s="730"/>
      <c r="CUC289" s="730"/>
      <c r="CUD289" s="730"/>
      <c r="CUE289" s="730"/>
      <c r="CUF289" s="730"/>
      <c r="CUG289" s="730"/>
      <c r="CUH289" s="730"/>
      <c r="CUI289" s="730"/>
      <c r="CUJ289" s="730"/>
      <c r="CUK289" s="730"/>
      <c r="CUL289" s="730"/>
      <c r="CUM289" s="730"/>
      <c r="CUN289" s="730"/>
      <c r="CUO289" s="730"/>
      <c r="CUP289" s="730"/>
      <c r="CUQ289" s="730"/>
      <c r="CUR289" s="730"/>
      <c r="CUS289" s="730"/>
      <c r="CUT289" s="730"/>
      <c r="CUU289" s="730"/>
      <c r="CUV289" s="730"/>
      <c r="CUW289" s="730"/>
      <c r="CUX289" s="730"/>
      <c r="CUY289" s="730"/>
      <c r="CUZ289" s="730"/>
      <c r="CVA289" s="730"/>
      <c r="CVB289" s="730"/>
      <c r="CVC289" s="730"/>
      <c r="CVD289" s="730"/>
      <c r="CVE289" s="730"/>
      <c r="CVF289" s="730"/>
      <c r="CVG289" s="730"/>
      <c r="CVH289" s="730"/>
      <c r="CVI289" s="730"/>
      <c r="CVJ289" s="730"/>
      <c r="CVK289" s="730"/>
      <c r="CVL289" s="730"/>
      <c r="CVM289" s="730"/>
      <c r="CVN289" s="730"/>
      <c r="CVO289" s="730"/>
      <c r="CVP289" s="730"/>
      <c r="CVQ289" s="730"/>
      <c r="CVR289" s="730"/>
      <c r="CVS289" s="730"/>
      <c r="CVT289" s="730"/>
      <c r="CVU289" s="730"/>
      <c r="CVV289" s="730"/>
      <c r="CVW289" s="730"/>
      <c r="CVX289" s="730"/>
      <c r="CVY289" s="730"/>
      <c r="CVZ289" s="730"/>
      <c r="CWA289" s="730"/>
      <c r="CWB289" s="730"/>
      <c r="CWC289" s="730"/>
      <c r="CWD289" s="730"/>
      <c r="CWE289" s="730"/>
      <c r="CWF289" s="730"/>
      <c r="CWG289" s="730"/>
      <c r="CWH289" s="730"/>
      <c r="CWI289" s="730"/>
      <c r="CWJ289" s="730"/>
      <c r="CWK289" s="730"/>
      <c r="CWL289" s="730"/>
      <c r="CWM289" s="730"/>
      <c r="CWN289" s="730"/>
      <c r="CWO289" s="730"/>
      <c r="CWP289" s="730"/>
      <c r="CWQ289" s="730"/>
      <c r="CWR289" s="730"/>
      <c r="CWS289" s="730"/>
      <c r="CWT289" s="730"/>
      <c r="CWU289" s="730"/>
      <c r="CWV289" s="730"/>
      <c r="CWW289" s="730"/>
      <c r="CWX289" s="730"/>
      <c r="CWY289" s="730"/>
      <c r="CWZ289" s="730"/>
      <c r="CXA289" s="730"/>
      <c r="CXB289" s="730"/>
      <c r="CXC289" s="730"/>
      <c r="CXD289" s="730"/>
      <c r="CXE289" s="730"/>
      <c r="CXF289" s="730"/>
      <c r="CXG289" s="730"/>
      <c r="CXH289" s="730"/>
      <c r="CXI289" s="730"/>
      <c r="CXJ289" s="730"/>
      <c r="CXK289" s="730"/>
      <c r="CXL289" s="730"/>
      <c r="CXM289" s="730"/>
      <c r="CXN289" s="730"/>
      <c r="CXO289" s="730"/>
      <c r="CXP289" s="730"/>
      <c r="CXQ289" s="730"/>
      <c r="CXR289" s="730"/>
      <c r="CXS289" s="730"/>
      <c r="CXT289" s="730"/>
      <c r="CXU289" s="730"/>
      <c r="CXV289" s="730"/>
      <c r="CXW289" s="730"/>
      <c r="CXX289" s="730"/>
      <c r="CXY289" s="730"/>
      <c r="CXZ289" s="730"/>
      <c r="CYA289" s="730"/>
      <c r="CYB289" s="730"/>
      <c r="CYC289" s="730"/>
      <c r="CYD289" s="730"/>
      <c r="CYE289" s="730"/>
      <c r="CYF289" s="730"/>
      <c r="CYG289" s="730"/>
      <c r="CYH289" s="730"/>
      <c r="CYI289" s="730"/>
      <c r="CYJ289" s="730"/>
      <c r="CYK289" s="730"/>
      <c r="CYL289" s="730"/>
      <c r="CYM289" s="730"/>
      <c r="CYN289" s="730"/>
      <c r="CYO289" s="730"/>
      <c r="CYP289" s="730"/>
      <c r="CYQ289" s="730"/>
      <c r="CYR289" s="730"/>
      <c r="CYS289" s="730"/>
      <c r="CYT289" s="730"/>
      <c r="CYU289" s="730"/>
      <c r="CYV289" s="730"/>
      <c r="CYW289" s="730"/>
      <c r="CYX289" s="730"/>
      <c r="CYY289" s="730"/>
      <c r="CYZ289" s="730"/>
      <c r="CZA289" s="730"/>
      <c r="CZB289" s="730"/>
      <c r="CZC289" s="730"/>
      <c r="CZD289" s="730"/>
      <c r="CZE289" s="730"/>
      <c r="CZF289" s="730"/>
      <c r="CZG289" s="730"/>
      <c r="CZH289" s="730"/>
      <c r="CZI289" s="730"/>
      <c r="CZJ289" s="730"/>
      <c r="CZK289" s="730"/>
      <c r="CZL289" s="730"/>
      <c r="CZM289" s="730"/>
      <c r="CZN289" s="730"/>
      <c r="CZO289" s="730"/>
      <c r="CZP289" s="730"/>
      <c r="CZQ289" s="730"/>
      <c r="CZR289" s="730"/>
      <c r="CZS289" s="730"/>
      <c r="CZT289" s="730"/>
      <c r="CZU289" s="730"/>
      <c r="CZV289" s="730"/>
      <c r="CZW289" s="730"/>
      <c r="CZX289" s="730"/>
      <c r="CZY289" s="730"/>
      <c r="CZZ289" s="730"/>
      <c r="DAA289" s="730"/>
      <c r="DAB289" s="730"/>
      <c r="DAC289" s="730"/>
      <c r="DAD289" s="730"/>
      <c r="DAE289" s="730"/>
      <c r="DAF289" s="730"/>
      <c r="DAG289" s="730"/>
      <c r="DAH289" s="730"/>
      <c r="DAI289" s="730"/>
      <c r="DAJ289" s="730"/>
      <c r="DAK289" s="730"/>
      <c r="DAL289" s="730"/>
      <c r="DAM289" s="730"/>
      <c r="DAN289" s="730"/>
      <c r="DAO289" s="730"/>
      <c r="DAP289" s="730"/>
      <c r="DAQ289" s="730"/>
      <c r="DAR289" s="730"/>
      <c r="DAS289" s="730"/>
      <c r="DAT289" s="730"/>
      <c r="DAU289" s="730"/>
      <c r="DAV289" s="730"/>
      <c r="DAW289" s="730"/>
      <c r="DAX289" s="730"/>
      <c r="DAY289" s="730"/>
      <c r="DAZ289" s="730"/>
      <c r="DBA289" s="730"/>
      <c r="DBB289" s="730"/>
      <c r="DBC289" s="730"/>
      <c r="DBD289" s="730"/>
      <c r="DBE289" s="730"/>
      <c r="DBF289" s="730"/>
      <c r="DBG289" s="730"/>
      <c r="DBH289" s="730"/>
      <c r="DBI289" s="730"/>
      <c r="DBJ289" s="730"/>
      <c r="DBK289" s="730"/>
      <c r="DBL289" s="730"/>
      <c r="DBM289" s="730"/>
      <c r="DBN289" s="730"/>
      <c r="DBO289" s="730"/>
      <c r="DBP289" s="730"/>
      <c r="DBQ289" s="730"/>
      <c r="DBR289" s="730"/>
      <c r="DBS289" s="730"/>
      <c r="DBT289" s="730"/>
      <c r="DBU289" s="730"/>
      <c r="DBV289" s="730"/>
      <c r="DBW289" s="730"/>
      <c r="DBX289" s="730"/>
      <c r="DBY289" s="730"/>
      <c r="DBZ289" s="730"/>
      <c r="DCA289" s="730"/>
      <c r="DCB289" s="730"/>
      <c r="DCC289" s="730"/>
      <c r="DCD289" s="730"/>
      <c r="DCE289" s="730"/>
      <c r="DCF289" s="730"/>
      <c r="DCG289" s="730"/>
      <c r="DCH289" s="730"/>
      <c r="DCI289" s="730"/>
      <c r="DCJ289" s="730"/>
      <c r="DCK289" s="730"/>
      <c r="DCL289" s="730"/>
      <c r="DCM289" s="730"/>
      <c r="DCN289" s="730"/>
      <c r="DCO289" s="730"/>
      <c r="DCP289" s="730"/>
      <c r="DCQ289" s="730"/>
      <c r="DCR289" s="730"/>
      <c r="DCS289" s="730"/>
      <c r="DCT289" s="730"/>
      <c r="DCU289" s="730"/>
      <c r="DCV289" s="730"/>
      <c r="DCW289" s="730"/>
      <c r="DCX289" s="730"/>
      <c r="DCY289" s="730"/>
      <c r="DCZ289" s="730"/>
      <c r="DDA289" s="730"/>
      <c r="DDB289" s="730"/>
      <c r="DDC289" s="730"/>
      <c r="DDD289" s="730"/>
      <c r="DDE289" s="730"/>
      <c r="DDF289" s="730"/>
      <c r="DDG289" s="730"/>
      <c r="DDH289" s="730"/>
      <c r="DDI289" s="730"/>
      <c r="DDJ289" s="730"/>
      <c r="DDK289" s="730"/>
      <c r="DDL289" s="730"/>
      <c r="DDM289" s="730"/>
      <c r="DDN289" s="730"/>
      <c r="DDO289" s="730"/>
      <c r="DDP289" s="730"/>
      <c r="DDQ289" s="730"/>
      <c r="DDR289" s="730"/>
      <c r="DDS289" s="730"/>
      <c r="DDT289" s="730"/>
      <c r="DDU289" s="730"/>
      <c r="DDV289" s="730"/>
      <c r="DDW289" s="730"/>
      <c r="DDX289" s="730"/>
      <c r="DDY289" s="730"/>
      <c r="DDZ289" s="730"/>
      <c r="DEA289" s="730"/>
      <c r="DEB289" s="730"/>
      <c r="DEC289" s="730"/>
      <c r="DED289" s="730"/>
      <c r="DEE289" s="730"/>
      <c r="DEF289" s="730"/>
      <c r="DEG289" s="730"/>
      <c r="DEH289" s="730"/>
      <c r="DEI289" s="730"/>
      <c r="DEJ289" s="730"/>
      <c r="DEK289" s="730"/>
      <c r="DEL289" s="730"/>
      <c r="DEM289" s="730"/>
      <c r="DEN289" s="730"/>
      <c r="DEO289" s="730"/>
      <c r="DEP289" s="730"/>
      <c r="DEQ289" s="730"/>
      <c r="DER289" s="730"/>
      <c r="DES289" s="730"/>
      <c r="DET289" s="730"/>
      <c r="DEU289" s="730"/>
      <c r="DEV289" s="730"/>
      <c r="DEW289" s="730"/>
      <c r="DEX289" s="730"/>
      <c r="DEY289" s="730"/>
      <c r="DEZ289" s="730"/>
      <c r="DFA289" s="730"/>
      <c r="DFB289" s="730"/>
      <c r="DFC289" s="730"/>
      <c r="DFD289" s="730"/>
      <c r="DFE289" s="730"/>
      <c r="DFF289" s="730"/>
      <c r="DFG289" s="730"/>
      <c r="DFH289" s="730"/>
      <c r="DFI289" s="730"/>
      <c r="DFJ289" s="730"/>
      <c r="DFK289" s="730"/>
      <c r="DFL289" s="730"/>
      <c r="DFM289" s="730"/>
      <c r="DFN289" s="730"/>
      <c r="DFO289" s="730"/>
      <c r="DFP289" s="730"/>
      <c r="DFQ289" s="730"/>
      <c r="DFR289" s="730"/>
      <c r="DFS289" s="730"/>
      <c r="DFT289" s="730"/>
      <c r="DFU289" s="730"/>
      <c r="DFV289" s="730"/>
      <c r="DFW289" s="730"/>
      <c r="DFX289" s="730"/>
      <c r="DFY289" s="730"/>
      <c r="DFZ289" s="730"/>
      <c r="DGA289" s="730"/>
      <c r="DGB289" s="730"/>
      <c r="DGC289" s="730"/>
      <c r="DGD289" s="730"/>
      <c r="DGE289" s="730"/>
      <c r="DGF289" s="730"/>
      <c r="DGG289" s="730"/>
      <c r="DGH289" s="730"/>
      <c r="DGI289" s="730"/>
      <c r="DGJ289" s="730"/>
      <c r="DGK289" s="730"/>
      <c r="DGL289" s="730"/>
      <c r="DGM289" s="730"/>
      <c r="DGN289" s="730"/>
      <c r="DGO289" s="730"/>
      <c r="DGP289" s="730"/>
      <c r="DGQ289" s="730"/>
      <c r="DGR289" s="730"/>
      <c r="DGS289" s="730"/>
      <c r="DGT289" s="730"/>
      <c r="DGU289" s="730"/>
      <c r="DGV289" s="730"/>
      <c r="DGW289" s="730"/>
      <c r="DGX289" s="730"/>
      <c r="DGY289" s="730"/>
      <c r="DGZ289" s="730"/>
      <c r="DHA289" s="730"/>
      <c r="DHB289" s="730"/>
      <c r="DHC289" s="730"/>
      <c r="DHD289" s="730"/>
      <c r="DHE289" s="730"/>
      <c r="DHF289" s="730"/>
      <c r="DHG289" s="730"/>
      <c r="DHH289" s="730"/>
      <c r="DHI289" s="730"/>
      <c r="DHJ289" s="730"/>
      <c r="DHK289" s="730"/>
      <c r="DHL289" s="730"/>
      <c r="DHM289" s="730"/>
      <c r="DHN289" s="730"/>
      <c r="DHO289" s="730"/>
      <c r="DHP289" s="730"/>
      <c r="DHQ289" s="730"/>
      <c r="DHR289" s="730"/>
      <c r="DHS289" s="730"/>
      <c r="DHT289" s="730"/>
      <c r="DHU289" s="730"/>
      <c r="DHV289" s="730"/>
      <c r="DHW289" s="730"/>
      <c r="DHX289" s="730"/>
      <c r="DHY289" s="730"/>
      <c r="DHZ289" s="730"/>
      <c r="DIA289" s="730"/>
      <c r="DIB289" s="730"/>
      <c r="DIC289" s="730"/>
      <c r="DID289" s="730"/>
      <c r="DIE289" s="730"/>
      <c r="DIF289" s="730"/>
      <c r="DIG289" s="730"/>
      <c r="DIH289" s="730"/>
      <c r="DII289" s="730"/>
      <c r="DIJ289" s="730"/>
      <c r="DIK289" s="730"/>
      <c r="DIL289" s="730"/>
      <c r="DIM289" s="730"/>
      <c r="DIN289" s="730"/>
      <c r="DIO289" s="730"/>
      <c r="DIP289" s="730"/>
      <c r="DIQ289" s="730"/>
      <c r="DIR289" s="730"/>
      <c r="DIS289" s="730"/>
      <c r="DIT289" s="730"/>
      <c r="DIU289" s="730"/>
      <c r="DIV289" s="730"/>
      <c r="DIW289" s="730"/>
      <c r="DIX289" s="730"/>
      <c r="DIY289" s="730"/>
      <c r="DIZ289" s="730"/>
      <c r="DJA289" s="730"/>
      <c r="DJB289" s="730"/>
      <c r="DJC289" s="730"/>
      <c r="DJD289" s="730"/>
      <c r="DJE289" s="730"/>
      <c r="DJF289" s="730"/>
      <c r="DJG289" s="730"/>
      <c r="DJH289" s="730"/>
      <c r="DJI289" s="730"/>
      <c r="DJJ289" s="730"/>
      <c r="DJK289" s="730"/>
      <c r="DJL289" s="730"/>
      <c r="DJM289" s="730"/>
      <c r="DJN289" s="730"/>
      <c r="DJO289" s="730"/>
      <c r="DJP289" s="730"/>
      <c r="DJQ289" s="730"/>
      <c r="DJR289" s="730"/>
      <c r="DJS289" s="730"/>
      <c r="DJT289" s="730"/>
      <c r="DJU289" s="730"/>
      <c r="DJV289" s="730"/>
      <c r="DJW289" s="730"/>
      <c r="DJX289" s="730"/>
      <c r="DJY289" s="730"/>
      <c r="DJZ289" s="730"/>
      <c r="DKA289" s="730"/>
      <c r="DKB289" s="730"/>
      <c r="DKC289" s="730"/>
      <c r="DKD289" s="730"/>
      <c r="DKE289" s="730"/>
      <c r="DKF289" s="730"/>
      <c r="DKG289" s="730"/>
      <c r="DKH289" s="730"/>
      <c r="DKI289" s="730"/>
      <c r="DKJ289" s="730"/>
      <c r="DKK289" s="730"/>
      <c r="DKL289" s="730"/>
      <c r="DKM289" s="730"/>
      <c r="DKN289" s="730"/>
      <c r="DKO289" s="730"/>
      <c r="DKP289" s="730"/>
      <c r="DKQ289" s="730"/>
      <c r="DKR289" s="730"/>
      <c r="DKS289" s="730"/>
      <c r="DKT289" s="730"/>
      <c r="DKU289" s="730"/>
      <c r="DKV289" s="730"/>
      <c r="DKW289" s="730"/>
      <c r="DKX289" s="730"/>
      <c r="DKY289" s="730"/>
      <c r="DKZ289" s="730"/>
      <c r="DLA289" s="730"/>
      <c r="DLB289" s="730"/>
      <c r="DLC289" s="730"/>
      <c r="DLD289" s="730"/>
      <c r="DLE289" s="730"/>
      <c r="DLF289" s="730"/>
      <c r="DLG289" s="730"/>
      <c r="DLH289" s="730"/>
      <c r="DLI289" s="730"/>
      <c r="DLJ289" s="730"/>
      <c r="DLK289" s="730"/>
      <c r="DLL289" s="730"/>
      <c r="DLM289" s="730"/>
      <c r="DLN289" s="730"/>
      <c r="DLO289" s="730"/>
      <c r="DLP289" s="730"/>
      <c r="DLQ289" s="730"/>
      <c r="DLR289" s="730"/>
      <c r="DLS289" s="730"/>
      <c r="DLT289" s="730"/>
      <c r="DLU289" s="730"/>
      <c r="DLV289" s="730"/>
      <c r="DLW289" s="730"/>
      <c r="DLX289" s="730"/>
      <c r="DLY289" s="730"/>
      <c r="DLZ289" s="730"/>
      <c r="DMA289" s="730"/>
      <c r="DMB289" s="730"/>
      <c r="DMC289" s="730"/>
      <c r="DMD289" s="730"/>
      <c r="DME289" s="730"/>
      <c r="DMF289" s="730"/>
      <c r="DMG289" s="730"/>
      <c r="DMH289" s="730"/>
      <c r="DMI289" s="730"/>
      <c r="DMJ289" s="730"/>
      <c r="DMK289" s="730"/>
      <c r="DML289" s="730"/>
      <c r="DMM289" s="730"/>
      <c r="DMN289" s="730"/>
      <c r="DMO289" s="730"/>
      <c r="DMP289" s="730"/>
      <c r="DMQ289" s="730"/>
      <c r="DMR289" s="730"/>
      <c r="DMS289" s="730"/>
      <c r="DMT289" s="730"/>
      <c r="DMU289" s="730"/>
      <c r="DMV289" s="730"/>
      <c r="DMW289" s="730"/>
      <c r="DMX289" s="730"/>
      <c r="DMY289" s="730"/>
      <c r="DMZ289" s="730"/>
      <c r="DNA289" s="730"/>
      <c r="DNB289" s="730"/>
      <c r="DNC289" s="730"/>
      <c r="DND289" s="730"/>
      <c r="DNE289" s="730"/>
      <c r="DNF289" s="730"/>
      <c r="DNG289" s="730"/>
      <c r="DNH289" s="730"/>
      <c r="DNI289" s="730"/>
      <c r="DNJ289" s="730"/>
      <c r="DNK289" s="730"/>
      <c r="DNL289" s="730"/>
      <c r="DNM289" s="730"/>
      <c r="DNN289" s="730"/>
      <c r="DNO289" s="730"/>
      <c r="DNP289" s="730"/>
      <c r="DNQ289" s="730"/>
      <c r="DNR289" s="730"/>
      <c r="DNS289" s="730"/>
      <c r="DNT289" s="730"/>
      <c r="DNU289" s="730"/>
      <c r="DNV289" s="730"/>
      <c r="DNW289" s="730"/>
      <c r="DNX289" s="730"/>
      <c r="DNY289" s="730"/>
      <c r="DNZ289" s="730"/>
      <c r="DOA289" s="730"/>
      <c r="DOB289" s="730"/>
      <c r="DOC289" s="730"/>
      <c r="DOD289" s="730"/>
      <c r="DOE289" s="730"/>
      <c r="DOF289" s="730"/>
      <c r="DOG289" s="730"/>
      <c r="DOH289" s="730"/>
      <c r="DOI289" s="730"/>
      <c r="DOJ289" s="730"/>
      <c r="DOK289" s="730"/>
      <c r="DOL289" s="730"/>
      <c r="DOM289" s="730"/>
      <c r="DON289" s="730"/>
      <c r="DOO289" s="730"/>
      <c r="DOP289" s="730"/>
      <c r="DOQ289" s="730"/>
      <c r="DOR289" s="730"/>
      <c r="DOS289" s="730"/>
      <c r="DOT289" s="730"/>
      <c r="DOU289" s="730"/>
      <c r="DOV289" s="730"/>
      <c r="DOW289" s="730"/>
      <c r="DOX289" s="730"/>
      <c r="DOY289" s="730"/>
      <c r="DOZ289" s="730"/>
      <c r="DPA289" s="730"/>
      <c r="DPB289" s="730"/>
      <c r="DPC289" s="730"/>
      <c r="DPD289" s="730"/>
      <c r="DPE289" s="730"/>
      <c r="DPF289" s="730"/>
      <c r="DPG289" s="730"/>
      <c r="DPH289" s="730"/>
      <c r="DPI289" s="730"/>
      <c r="DPJ289" s="730"/>
      <c r="DPK289" s="730"/>
      <c r="DPL289" s="730"/>
      <c r="DPM289" s="730"/>
      <c r="DPN289" s="730"/>
      <c r="DPO289" s="730"/>
      <c r="DPP289" s="730"/>
      <c r="DPQ289" s="730"/>
      <c r="DPR289" s="730"/>
      <c r="DPS289" s="730"/>
      <c r="DPT289" s="730"/>
      <c r="DPU289" s="730"/>
      <c r="DPV289" s="730"/>
      <c r="DPW289" s="730"/>
      <c r="DPX289" s="730"/>
      <c r="DPY289" s="730"/>
      <c r="DPZ289" s="730"/>
      <c r="DQA289" s="730"/>
      <c r="DQB289" s="730"/>
      <c r="DQC289" s="730"/>
      <c r="DQD289" s="730"/>
      <c r="DQE289" s="730"/>
      <c r="DQF289" s="730"/>
      <c r="DQG289" s="730"/>
      <c r="DQH289" s="730"/>
      <c r="DQI289" s="730"/>
      <c r="DQJ289" s="730"/>
      <c r="DQK289" s="730"/>
      <c r="DQL289" s="730"/>
      <c r="DQM289" s="730"/>
      <c r="DQN289" s="730"/>
      <c r="DQO289" s="730"/>
      <c r="DQP289" s="730"/>
      <c r="DQQ289" s="730"/>
      <c r="DQR289" s="730"/>
      <c r="DQS289" s="730"/>
      <c r="DQT289" s="730"/>
      <c r="DQU289" s="730"/>
      <c r="DQV289" s="730"/>
      <c r="DQW289" s="730"/>
      <c r="DQX289" s="730"/>
      <c r="DQY289" s="730"/>
      <c r="DQZ289" s="730"/>
      <c r="DRA289" s="730"/>
      <c r="DRB289" s="730"/>
      <c r="DRC289" s="730"/>
      <c r="DRD289" s="730"/>
      <c r="DRE289" s="730"/>
      <c r="DRF289" s="730"/>
      <c r="DRG289" s="730"/>
      <c r="DRH289" s="730"/>
      <c r="DRI289" s="730"/>
      <c r="DRJ289" s="730"/>
      <c r="DRK289" s="730"/>
      <c r="DRL289" s="730"/>
      <c r="DRM289" s="730"/>
      <c r="DRN289" s="730"/>
      <c r="DRO289" s="730"/>
      <c r="DRP289" s="730"/>
      <c r="DRQ289" s="730"/>
      <c r="DRR289" s="730"/>
      <c r="DRS289" s="730"/>
      <c r="DRT289" s="730"/>
      <c r="DRU289" s="730"/>
      <c r="DRV289" s="730"/>
      <c r="DRW289" s="730"/>
      <c r="DRX289" s="730"/>
      <c r="DRY289" s="730"/>
      <c r="DRZ289" s="730"/>
      <c r="DSA289" s="730"/>
      <c r="DSB289" s="730"/>
      <c r="DSC289" s="730"/>
      <c r="DSD289" s="730"/>
      <c r="DSE289" s="730"/>
      <c r="DSF289" s="730"/>
      <c r="DSG289" s="730"/>
      <c r="DSH289" s="730"/>
      <c r="DSI289" s="730"/>
      <c r="DSJ289" s="730"/>
      <c r="DSK289" s="730"/>
      <c r="DSL289" s="730"/>
      <c r="DSM289" s="730"/>
      <c r="DSN289" s="730"/>
      <c r="DSO289" s="730"/>
      <c r="DSP289" s="730"/>
      <c r="DSQ289" s="730"/>
      <c r="DSR289" s="730"/>
      <c r="DSS289" s="730"/>
      <c r="DST289" s="730"/>
      <c r="DSU289" s="730"/>
      <c r="DSV289" s="730"/>
      <c r="DSW289" s="730"/>
      <c r="DSX289" s="730"/>
      <c r="DSY289" s="730"/>
      <c r="DSZ289" s="730"/>
      <c r="DTA289" s="730"/>
      <c r="DTB289" s="730"/>
      <c r="DTC289" s="730"/>
      <c r="DTD289" s="730"/>
      <c r="DTE289" s="730"/>
      <c r="DTF289" s="730"/>
      <c r="DTG289" s="730"/>
      <c r="DTH289" s="730"/>
      <c r="DTI289" s="730"/>
      <c r="DTJ289" s="730"/>
      <c r="DTK289" s="730"/>
      <c r="DTL289" s="730"/>
      <c r="DTM289" s="730"/>
      <c r="DTN289" s="730"/>
      <c r="DTO289" s="730"/>
      <c r="DTP289" s="730"/>
      <c r="DTQ289" s="730"/>
      <c r="DTR289" s="730"/>
      <c r="DTS289" s="730"/>
      <c r="DTT289" s="730"/>
      <c r="DTU289" s="730"/>
      <c r="DTV289" s="730"/>
      <c r="DTW289" s="730"/>
      <c r="DTX289" s="730"/>
      <c r="DTY289" s="730"/>
      <c r="DTZ289" s="730"/>
      <c r="DUA289" s="730"/>
      <c r="DUB289" s="730"/>
      <c r="DUC289" s="730"/>
      <c r="DUD289" s="730"/>
      <c r="DUE289" s="730"/>
      <c r="DUF289" s="730"/>
      <c r="DUG289" s="730"/>
      <c r="DUH289" s="730"/>
      <c r="DUI289" s="730"/>
      <c r="DUJ289" s="730"/>
      <c r="DUK289" s="730"/>
      <c r="DUL289" s="730"/>
      <c r="DUM289" s="730"/>
      <c r="DUN289" s="730"/>
      <c r="DUO289" s="730"/>
      <c r="DUP289" s="730"/>
      <c r="DUQ289" s="730"/>
      <c r="DUR289" s="730"/>
      <c r="DUS289" s="730"/>
      <c r="DUT289" s="730"/>
      <c r="DUU289" s="730"/>
      <c r="DUV289" s="730"/>
      <c r="DUW289" s="730"/>
      <c r="DUX289" s="730"/>
      <c r="DUY289" s="730"/>
      <c r="DUZ289" s="730"/>
      <c r="DVA289" s="730"/>
      <c r="DVB289" s="730"/>
      <c r="DVC289" s="730"/>
      <c r="DVD289" s="730"/>
      <c r="DVE289" s="730"/>
      <c r="DVF289" s="730"/>
      <c r="DVG289" s="730"/>
      <c r="DVH289" s="730"/>
      <c r="DVI289" s="730"/>
      <c r="DVJ289" s="730"/>
      <c r="DVK289" s="730"/>
      <c r="DVL289" s="730"/>
      <c r="DVM289" s="730"/>
      <c r="DVN289" s="730"/>
      <c r="DVO289" s="730"/>
      <c r="DVP289" s="730"/>
      <c r="DVQ289" s="730"/>
      <c r="DVR289" s="730"/>
      <c r="DVS289" s="730"/>
      <c r="DVT289" s="730"/>
      <c r="DVU289" s="730"/>
      <c r="DVV289" s="730"/>
      <c r="DVW289" s="730"/>
      <c r="DVX289" s="730"/>
      <c r="DVY289" s="730"/>
      <c r="DVZ289" s="730"/>
      <c r="DWA289" s="730"/>
      <c r="DWB289" s="730"/>
      <c r="DWC289" s="730"/>
      <c r="DWD289" s="730"/>
      <c r="DWE289" s="730"/>
      <c r="DWF289" s="730"/>
      <c r="DWG289" s="730"/>
      <c r="DWH289" s="730"/>
      <c r="DWI289" s="730"/>
      <c r="DWJ289" s="730"/>
      <c r="DWK289" s="730"/>
      <c r="DWL289" s="730"/>
      <c r="DWM289" s="730"/>
      <c r="DWN289" s="730"/>
      <c r="DWO289" s="730"/>
      <c r="DWP289" s="730"/>
      <c r="DWQ289" s="730"/>
      <c r="DWR289" s="730"/>
      <c r="DWS289" s="730"/>
      <c r="DWT289" s="730"/>
      <c r="DWU289" s="730"/>
      <c r="DWV289" s="730"/>
      <c r="DWW289" s="730"/>
      <c r="DWX289" s="730"/>
      <c r="DWY289" s="730"/>
      <c r="DWZ289" s="730"/>
      <c r="DXA289" s="730"/>
      <c r="DXB289" s="730"/>
      <c r="DXC289" s="730"/>
      <c r="DXD289" s="730"/>
      <c r="DXE289" s="730"/>
      <c r="DXF289" s="730"/>
      <c r="DXG289" s="730"/>
      <c r="DXH289" s="730"/>
      <c r="DXI289" s="730"/>
      <c r="DXJ289" s="730"/>
      <c r="DXK289" s="730"/>
      <c r="DXL289" s="730"/>
      <c r="DXM289" s="730"/>
      <c r="DXN289" s="730"/>
      <c r="DXO289" s="730"/>
      <c r="DXP289" s="730"/>
      <c r="DXQ289" s="730"/>
      <c r="DXR289" s="730"/>
      <c r="DXS289" s="730"/>
      <c r="DXT289" s="730"/>
      <c r="DXU289" s="730"/>
      <c r="DXV289" s="730"/>
      <c r="DXW289" s="730"/>
      <c r="DXX289" s="730"/>
      <c r="DXY289" s="730"/>
      <c r="DXZ289" s="730"/>
      <c r="DYA289" s="730"/>
      <c r="DYB289" s="730"/>
      <c r="DYC289" s="730"/>
      <c r="DYD289" s="730"/>
      <c r="DYE289" s="730"/>
      <c r="DYF289" s="730"/>
      <c r="DYG289" s="730"/>
      <c r="DYH289" s="730"/>
      <c r="DYI289" s="730"/>
      <c r="DYJ289" s="730"/>
      <c r="DYK289" s="730"/>
      <c r="DYL289" s="730"/>
      <c r="DYM289" s="730"/>
      <c r="DYN289" s="730"/>
      <c r="DYO289" s="730"/>
      <c r="DYP289" s="730"/>
      <c r="DYQ289" s="730"/>
      <c r="DYR289" s="730"/>
      <c r="DYS289" s="730"/>
      <c r="DYT289" s="730"/>
      <c r="DYU289" s="730"/>
      <c r="DYV289" s="730"/>
      <c r="DYW289" s="730"/>
      <c r="DYX289" s="730"/>
      <c r="DYY289" s="730"/>
      <c r="DYZ289" s="730"/>
      <c r="DZA289" s="730"/>
      <c r="DZB289" s="730"/>
      <c r="DZC289" s="730"/>
      <c r="DZD289" s="730"/>
      <c r="DZE289" s="730"/>
      <c r="DZF289" s="730"/>
      <c r="DZG289" s="730"/>
      <c r="DZH289" s="730"/>
      <c r="DZI289" s="730"/>
      <c r="DZJ289" s="730"/>
      <c r="DZK289" s="730"/>
      <c r="DZL289" s="730"/>
      <c r="DZM289" s="730"/>
      <c r="DZN289" s="730"/>
      <c r="DZO289" s="730"/>
      <c r="DZP289" s="730"/>
      <c r="DZQ289" s="730"/>
      <c r="DZR289" s="730"/>
      <c r="DZS289" s="730"/>
      <c r="DZT289" s="730"/>
      <c r="DZU289" s="730"/>
      <c r="DZV289" s="730"/>
      <c r="DZW289" s="730"/>
      <c r="DZX289" s="730"/>
      <c r="DZY289" s="730"/>
      <c r="DZZ289" s="730"/>
      <c r="EAA289" s="730"/>
      <c r="EAB289" s="730"/>
      <c r="EAC289" s="730"/>
      <c r="EAD289" s="730"/>
      <c r="EAE289" s="730"/>
      <c r="EAF289" s="730"/>
      <c r="EAG289" s="730"/>
      <c r="EAH289" s="730"/>
      <c r="EAI289" s="730"/>
      <c r="EAJ289" s="730"/>
      <c r="EAK289" s="730"/>
      <c r="EAL289" s="730"/>
      <c r="EAM289" s="730"/>
      <c r="EAN289" s="730"/>
      <c r="EAO289" s="730"/>
      <c r="EAP289" s="730"/>
      <c r="EAQ289" s="730"/>
      <c r="EAR289" s="730"/>
      <c r="EAS289" s="730"/>
      <c r="EAT289" s="730"/>
      <c r="EAU289" s="730"/>
      <c r="EAV289" s="730"/>
      <c r="EAW289" s="730"/>
      <c r="EAX289" s="730"/>
      <c r="EAY289" s="730"/>
      <c r="EAZ289" s="730"/>
      <c r="EBA289" s="730"/>
      <c r="EBB289" s="730"/>
      <c r="EBC289" s="730"/>
      <c r="EBD289" s="730"/>
      <c r="EBE289" s="730"/>
      <c r="EBF289" s="730"/>
      <c r="EBG289" s="730"/>
      <c r="EBH289" s="730"/>
      <c r="EBI289" s="730"/>
      <c r="EBJ289" s="730"/>
      <c r="EBK289" s="730"/>
      <c r="EBL289" s="730"/>
      <c r="EBM289" s="730"/>
      <c r="EBN289" s="730"/>
      <c r="EBO289" s="730"/>
      <c r="EBP289" s="730"/>
      <c r="EBQ289" s="730"/>
      <c r="EBR289" s="730"/>
      <c r="EBS289" s="730"/>
      <c r="EBT289" s="730"/>
      <c r="EBU289" s="730"/>
      <c r="EBV289" s="730"/>
      <c r="EBW289" s="730"/>
      <c r="EBX289" s="730"/>
      <c r="EBY289" s="730"/>
      <c r="EBZ289" s="730"/>
      <c r="ECA289" s="730"/>
      <c r="ECB289" s="730"/>
      <c r="ECC289" s="730"/>
      <c r="ECD289" s="730"/>
      <c r="ECE289" s="730"/>
      <c r="ECF289" s="730"/>
      <c r="ECG289" s="730"/>
      <c r="ECH289" s="730"/>
      <c r="ECI289" s="730"/>
      <c r="ECJ289" s="730"/>
      <c r="ECK289" s="730"/>
      <c r="ECL289" s="730"/>
      <c r="ECM289" s="730"/>
      <c r="ECN289" s="730"/>
      <c r="ECO289" s="730"/>
      <c r="ECP289" s="730"/>
      <c r="ECQ289" s="730"/>
      <c r="ECR289" s="730"/>
      <c r="ECS289" s="730"/>
      <c r="ECT289" s="730"/>
      <c r="ECU289" s="730"/>
      <c r="ECV289" s="730"/>
      <c r="ECW289" s="730"/>
      <c r="ECX289" s="730"/>
      <c r="ECY289" s="730"/>
      <c r="ECZ289" s="730"/>
      <c r="EDA289" s="730"/>
      <c r="EDB289" s="730"/>
      <c r="EDC289" s="730"/>
      <c r="EDD289" s="730"/>
      <c r="EDE289" s="730"/>
      <c r="EDF289" s="730"/>
      <c r="EDG289" s="730"/>
      <c r="EDH289" s="730"/>
      <c r="EDI289" s="730"/>
      <c r="EDJ289" s="730"/>
      <c r="EDK289" s="730"/>
      <c r="EDL289" s="730"/>
      <c r="EDM289" s="730"/>
      <c r="EDN289" s="730"/>
      <c r="EDO289" s="730"/>
      <c r="EDP289" s="730"/>
      <c r="EDQ289" s="730"/>
      <c r="EDR289" s="730"/>
      <c r="EDS289" s="730"/>
      <c r="EDT289" s="730"/>
      <c r="EDU289" s="730"/>
      <c r="EDV289" s="730"/>
      <c r="EDW289" s="730"/>
      <c r="EDX289" s="730"/>
      <c r="EDY289" s="730"/>
      <c r="EDZ289" s="730"/>
      <c r="EEA289" s="730"/>
      <c r="EEB289" s="730"/>
      <c r="EEC289" s="730"/>
      <c r="EED289" s="730"/>
      <c r="EEE289" s="730"/>
      <c r="EEF289" s="730"/>
      <c r="EEG289" s="730"/>
      <c r="EEH289" s="730"/>
      <c r="EEI289" s="730"/>
      <c r="EEJ289" s="730"/>
      <c r="EEK289" s="730"/>
      <c r="EEL289" s="730"/>
      <c r="EEM289" s="730"/>
      <c r="EEN289" s="730"/>
      <c r="EEO289" s="730"/>
      <c r="EEP289" s="730"/>
      <c r="EEQ289" s="730"/>
      <c r="EER289" s="730"/>
      <c r="EES289" s="730"/>
      <c r="EET289" s="730"/>
      <c r="EEU289" s="730"/>
      <c r="EEV289" s="730"/>
      <c r="EEW289" s="730"/>
      <c r="EEX289" s="730"/>
      <c r="EEY289" s="730"/>
      <c r="EEZ289" s="730"/>
      <c r="EFA289" s="730"/>
      <c r="EFB289" s="730"/>
      <c r="EFC289" s="730"/>
      <c r="EFD289" s="730"/>
      <c r="EFE289" s="730"/>
      <c r="EFF289" s="730"/>
      <c r="EFG289" s="730"/>
      <c r="EFH289" s="730"/>
      <c r="EFI289" s="730"/>
      <c r="EFJ289" s="730"/>
      <c r="EFK289" s="730"/>
      <c r="EFL289" s="730"/>
      <c r="EFM289" s="730"/>
      <c r="EFN289" s="730"/>
      <c r="EFO289" s="730"/>
      <c r="EFP289" s="730"/>
      <c r="EFQ289" s="730"/>
      <c r="EFR289" s="730"/>
      <c r="EFS289" s="730"/>
      <c r="EFT289" s="730"/>
      <c r="EFU289" s="730"/>
      <c r="EFV289" s="730"/>
      <c r="EFW289" s="730"/>
      <c r="EFX289" s="730"/>
      <c r="EFY289" s="730"/>
      <c r="EFZ289" s="730"/>
      <c r="EGA289" s="730"/>
      <c r="EGB289" s="730"/>
      <c r="EGC289" s="730"/>
      <c r="EGD289" s="730"/>
      <c r="EGE289" s="730"/>
      <c r="EGF289" s="730"/>
      <c r="EGG289" s="730"/>
      <c r="EGH289" s="730"/>
      <c r="EGI289" s="730"/>
      <c r="EGJ289" s="730"/>
      <c r="EGK289" s="730"/>
      <c r="EGL289" s="730"/>
      <c r="EGM289" s="730"/>
      <c r="EGN289" s="730"/>
      <c r="EGO289" s="730"/>
      <c r="EGP289" s="730"/>
      <c r="EGQ289" s="730"/>
      <c r="EGR289" s="730"/>
      <c r="EGS289" s="730"/>
      <c r="EGT289" s="730"/>
      <c r="EGU289" s="730"/>
      <c r="EGV289" s="730"/>
      <c r="EGW289" s="730"/>
      <c r="EGX289" s="730"/>
      <c r="EGY289" s="730"/>
      <c r="EGZ289" s="730"/>
      <c r="EHA289" s="730"/>
      <c r="EHB289" s="730"/>
      <c r="EHC289" s="730"/>
      <c r="EHD289" s="730"/>
      <c r="EHE289" s="730"/>
      <c r="EHF289" s="730"/>
      <c r="EHG289" s="730"/>
      <c r="EHH289" s="730"/>
      <c r="EHI289" s="730"/>
      <c r="EHJ289" s="730"/>
      <c r="EHK289" s="730"/>
      <c r="EHL289" s="730"/>
      <c r="EHM289" s="730"/>
      <c r="EHN289" s="730"/>
      <c r="EHO289" s="730"/>
      <c r="EHP289" s="730"/>
      <c r="EHQ289" s="730"/>
      <c r="EHR289" s="730"/>
      <c r="EHS289" s="730"/>
      <c r="EHT289" s="730"/>
      <c r="EHU289" s="730"/>
      <c r="EHV289" s="730"/>
      <c r="EHW289" s="730"/>
      <c r="EHX289" s="730"/>
      <c r="EHY289" s="730"/>
      <c r="EHZ289" s="730"/>
      <c r="EIA289" s="730"/>
      <c r="EIB289" s="730"/>
      <c r="EIC289" s="730"/>
      <c r="EID289" s="730"/>
      <c r="EIE289" s="730"/>
      <c r="EIF289" s="730"/>
      <c r="EIG289" s="730"/>
      <c r="EIH289" s="730"/>
      <c r="EII289" s="730"/>
      <c r="EIJ289" s="730"/>
      <c r="EIK289" s="730"/>
      <c r="EIL289" s="730"/>
      <c r="EIM289" s="730"/>
      <c r="EIN289" s="730"/>
      <c r="EIO289" s="730"/>
      <c r="EIP289" s="730"/>
      <c r="EIQ289" s="730"/>
      <c r="EIR289" s="730"/>
      <c r="EIS289" s="730"/>
      <c r="EIT289" s="730"/>
      <c r="EIU289" s="730"/>
      <c r="EIV289" s="730"/>
      <c r="EIW289" s="730"/>
      <c r="EIX289" s="730"/>
      <c r="EIY289" s="730"/>
      <c r="EIZ289" s="730"/>
      <c r="EJA289" s="730"/>
      <c r="EJB289" s="730"/>
      <c r="EJC289" s="730"/>
      <c r="EJD289" s="730"/>
      <c r="EJE289" s="730"/>
      <c r="EJF289" s="730"/>
      <c r="EJG289" s="730"/>
      <c r="EJH289" s="730"/>
      <c r="EJI289" s="730"/>
      <c r="EJJ289" s="730"/>
      <c r="EJK289" s="730"/>
      <c r="EJL289" s="730"/>
      <c r="EJM289" s="730"/>
      <c r="EJN289" s="730"/>
      <c r="EJO289" s="730"/>
      <c r="EJP289" s="730"/>
      <c r="EJQ289" s="730"/>
      <c r="EJR289" s="730"/>
      <c r="EJS289" s="730"/>
      <c r="EJT289" s="730"/>
      <c r="EJU289" s="730"/>
      <c r="EJV289" s="730"/>
      <c r="EJW289" s="730"/>
      <c r="EJX289" s="730"/>
      <c r="EJY289" s="730"/>
      <c r="EJZ289" s="730"/>
      <c r="EKA289" s="730"/>
      <c r="EKB289" s="730"/>
      <c r="EKC289" s="730"/>
      <c r="EKD289" s="730"/>
      <c r="EKE289" s="730"/>
      <c r="EKF289" s="730"/>
      <c r="EKG289" s="730"/>
      <c r="EKH289" s="730"/>
      <c r="EKI289" s="730"/>
      <c r="EKJ289" s="730"/>
      <c r="EKK289" s="730"/>
      <c r="EKL289" s="730"/>
      <c r="EKM289" s="730"/>
      <c r="EKN289" s="730"/>
      <c r="EKO289" s="730"/>
      <c r="EKP289" s="730"/>
      <c r="EKQ289" s="730"/>
      <c r="EKR289" s="730"/>
      <c r="EKS289" s="730"/>
      <c r="EKT289" s="730"/>
      <c r="EKU289" s="730"/>
      <c r="EKV289" s="730"/>
      <c r="EKW289" s="730"/>
      <c r="EKX289" s="730"/>
      <c r="EKY289" s="730"/>
      <c r="EKZ289" s="730"/>
      <c r="ELA289" s="730"/>
      <c r="ELB289" s="730"/>
      <c r="ELC289" s="730"/>
      <c r="ELD289" s="730"/>
      <c r="ELE289" s="730"/>
      <c r="ELF289" s="730"/>
      <c r="ELG289" s="730"/>
      <c r="ELH289" s="730"/>
      <c r="ELI289" s="730"/>
      <c r="ELJ289" s="730"/>
      <c r="ELK289" s="730"/>
      <c r="ELL289" s="730"/>
      <c r="ELM289" s="730"/>
      <c r="ELN289" s="730"/>
      <c r="ELO289" s="730"/>
      <c r="ELP289" s="730"/>
      <c r="ELQ289" s="730"/>
      <c r="ELR289" s="730"/>
      <c r="ELS289" s="730"/>
      <c r="ELT289" s="730"/>
      <c r="ELU289" s="730"/>
      <c r="ELV289" s="730"/>
      <c r="ELW289" s="730"/>
      <c r="ELX289" s="730"/>
      <c r="ELY289" s="730"/>
      <c r="ELZ289" s="730"/>
      <c r="EMA289" s="730"/>
      <c r="EMB289" s="730"/>
      <c r="EMC289" s="730"/>
      <c r="EMD289" s="730"/>
      <c r="EME289" s="730"/>
      <c r="EMF289" s="730"/>
      <c r="EMG289" s="730"/>
      <c r="EMH289" s="730"/>
      <c r="EMI289" s="730"/>
      <c r="EMJ289" s="730"/>
      <c r="EMK289" s="730"/>
      <c r="EML289" s="730"/>
      <c r="EMM289" s="730"/>
      <c r="EMN289" s="730"/>
      <c r="EMO289" s="730"/>
      <c r="EMP289" s="730"/>
      <c r="EMQ289" s="730"/>
      <c r="EMR289" s="730"/>
      <c r="EMS289" s="730"/>
      <c r="EMT289" s="730"/>
      <c r="EMU289" s="730"/>
      <c r="EMV289" s="730"/>
      <c r="EMW289" s="730"/>
      <c r="EMX289" s="730"/>
      <c r="EMY289" s="730"/>
      <c r="EMZ289" s="730"/>
      <c r="ENA289" s="730"/>
      <c r="ENB289" s="730"/>
      <c r="ENC289" s="730"/>
      <c r="END289" s="730"/>
      <c r="ENE289" s="730"/>
      <c r="ENF289" s="730"/>
      <c r="ENG289" s="730"/>
      <c r="ENH289" s="730"/>
      <c r="ENI289" s="730"/>
      <c r="ENJ289" s="730"/>
      <c r="ENK289" s="730"/>
      <c r="ENL289" s="730"/>
      <c r="ENM289" s="730"/>
      <c r="ENN289" s="730"/>
      <c r="ENO289" s="730"/>
      <c r="ENP289" s="730"/>
      <c r="ENQ289" s="730"/>
      <c r="ENR289" s="730"/>
      <c r="ENS289" s="730"/>
      <c r="ENT289" s="730"/>
      <c r="ENU289" s="730"/>
      <c r="ENV289" s="730"/>
      <c r="ENW289" s="730"/>
      <c r="ENX289" s="730"/>
      <c r="ENY289" s="730"/>
      <c r="ENZ289" s="730"/>
      <c r="EOA289" s="730"/>
      <c r="EOB289" s="730"/>
      <c r="EOC289" s="730"/>
      <c r="EOD289" s="730"/>
      <c r="EOE289" s="730"/>
      <c r="EOF289" s="730"/>
      <c r="EOG289" s="730"/>
      <c r="EOH289" s="730"/>
      <c r="EOI289" s="730"/>
      <c r="EOJ289" s="730"/>
      <c r="EOK289" s="730"/>
      <c r="EOL289" s="730"/>
      <c r="EOM289" s="730"/>
      <c r="EON289" s="730"/>
      <c r="EOO289" s="730"/>
      <c r="EOP289" s="730"/>
      <c r="EOQ289" s="730"/>
      <c r="EOR289" s="730"/>
      <c r="EOS289" s="730"/>
      <c r="EOT289" s="730"/>
      <c r="EOU289" s="730"/>
      <c r="EOV289" s="730"/>
      <c r="EOW289" s="730"/>
      <c r="EOX289" s="730"/>
      <c r="EOY289" s="730"/>
      <c r="EOZ289" s="730"/>
      <c r="EPA289" s="730"/>
      <c r="EPB289" s="730"/>
      <c r="EPC289" s="730"/>
      <c r="EPD289" s="730"/>
      <c r="EPE289" s="730"/>
      <c r="EPF289" s="730"/>
      <c r="EPG289" s="730"/>
      <c r="EPH289" s="730"/>
      <c r="EPI289" s="730"/>
      <c r="EPJ289" s="730"/>
      <c r="EPK289" s="730"/>
      <c r="EPL289" s="730"/>
      <c r="EPM289" s="730"/>
      <c r="EPN289" s="730"/>
      <c r="EPO289" s="730"/>
      <c r="EPP289" s="730"/>
      <c r="EPQ289" s="730"/>
      <c r="EPR289" s="730"/>
      <c r="EPS289" s="730"/>
      <c r="EPT289" s="730"/>
      <c r="EPU289" s="730"/>
      <c r="EPV289" s="730"/>
      <c r="EPW289" s="730"/>
      <c r="EPX289" s="730"/>
      <c r="EPY289" s="730"/>
      <c r="EPZ289" s="730"/>
      <c r="EQA289" s="730"/>
      <c r="EQB289" s="730"/>
      <c r="EQC289" s="730"/>
      <c r="EQD289" s="730"/>
      <c r="EQE289" s="730"/>
      <c r="EQF289" s="730"/>
      <c r="EQG289" s="730"/>
      <c r="EQH289" s="730"/>
      <c r="EQI289" s="730"/>
      <c r="EQJ289" s="730"/>
      <c r="EQK289" s="730"/>
      <c r="EQL289" s="730"/>
      <c r="EQM289" s="730"/>
      <c r="EQN289" s="730"/>
      <c r="EQO289" s="730"/>
      <c r="EQP289" s="730"/>
      <c r="EQQ289" s="730"/>
      <c r="EQR289" s="730"/>
      <c r="EQS289" s="730"/>
      <c r="EQT289" s="730"/>
      <c r="EQU289" s="730"/>
      <c r="EQV289" s="730"/>
      <c r="EQW289" s="730"/>
      <c r="EQX289" s="730"/>
      <c r="EQY289" s="730"/>
      <c r="EQZ289" s="730"/>
      <c r="ERA289" s="730"/>
      <c r="ERB289" s="730"/>
      <c r="ERC289" s="730"/>
      <c r="ERD289" s="730"/>
      <c r="ERE289" s="730"/>
      <c r="ERF289" s="730"/>
      <c r="ERG289" s="730"/>
      <c r="ERH289" s="730"/>
      <c r="ERI289" s="730"/>
      <c r="ERJ289" s="730"/>
      <c r="ERK289" s="730"/>
      <c r="ERL289" s="730"/>
      <c r="ERM289" s="730"/>
      <c r="ERN289" s="730"/>
      <c r="ERO289" s="730"/>
      <c r="ERP289" s="730"/>
      <c r="ERQ289" s="730"/>
      <c r="ERR289" s="730"/>
      <c r="ERS289" s="730"/>
      <c r="ERT289" s="730"/>
      <c r="ERU289" s="730"/>
      <c r="ERV289" s="730"/>
      <c r="ERW289" s="730"/>
      <c r="ERX289" s="730"/>
      <c r="ERY289" s="730"/>
      <c r="ERZ289" s="730"/>
      <c r="ESA289" s="730"/>
      <c r="ESB289" s="730"/>
      <c r="ESC289" s="730"/>
      <c r="ESD289" s="730"/>
      <c r="ESE289" s="730"/>
      <c r="ESF289" s="730"/>
      <c r="ESG289" s="730"/>
      <c r="ESH289" s="730"/>
      <c r="ESI289" s="730"/>
      <c r="ESJ289" s="730"/>
      <c r="ESK289" s="730"/>
      <c r="ESL289" s="730"/>
      <c r="ESM289" s="730"/>
      <c r="ESN289" s="730"/>
      <c r="ESO289" s="730"/>
      <c r="ESP289" s="730"/>
      <c r="ESQ289" s="730"/>
      <c r="ESR289" s="730"/>
      <c r="ESS289" s="730"/>
      <c r="EST289" s="730"/>
      <c r="ESU289" s="730"/>
      <c r="ESV289" s="730"/>
      <c r="ESW289" s="730"/>
      <c r="ESX289" s="730"/>
      <c r="ESY289" s="730"/>
      <c r="ESZ289" s="730"/>
      <c r="ETA289" s="730"/>
      <c r="ETB289" s="730"/>
      <c r="ETC289" s="730"/>
      <c r="ETD289" s="730"/>
      <c r="ETE289" s="730"/>
      <c r="ETF289" s="730"/>
      <c r="ETG289" s="730"/>
      <c r="ETH289" s="730"/>
      <c r="ETI289" s="730"/>
      <c r="ETJ289" s="730"/>
      <c r="ETK289" s="730"/>
      <c r="ETL289" s="730"/>
      <c r="ETM289" s="730"/>
      <c r="ETN289" s="730"/>
      <c r="ETO289" s="730"/>
      <c r="ETP289" s="730"/>
      <c r="ETQ289" s="730"/>
      <c r="ETR289" s="730"/>
      <c r="ETS289" s="730"/>
      <c r="ETT289" s="730"/>
      <c r="ETU289" s="730"/>
      <c r="ETV289" s="730"/>
      <c r="ETW289" s="730"/>
      <c r="ETX289" s="730"/>
      <c r="ETY289" s="730"/>
      <c r="ETZ289" s="730"/>
      <c r="EUA289" s="730"/>
      <c r="EUB289" s="730"/>
      <c r="EUC289" s="730"/>
      <c r="EUD289" s="730"/>
      <c r="EUE289" s="730"/>
      <c r="EUF289" s="730"/>
      <c r="EUG289" s="730"/>
      <c r="EUH289" s="730"/>
      <c r="EUI289" s="730"/>
      <c r="EUJ289" s="730"/>
      <c r="EUK289" s="730"/>
      <c r="EUL289" s="730"/>
      <c r="EUM289" s="730"/>
      <c r="EUN289" s="730"/>
      <c r="EUO289" s="730"/>
      <c r="EUP289" s="730"/>
      <c r="EUQ289" s="730"/>
      <c r="EUR289" s="730"/>
      <c r="EUS289" s="730"/>
      <c r="EUT289" s="730"/>
      <c r="EUU289" s="730"/>
      <c r="EUV289" s="730"/>
      <c r="EUW289" s="730"/>
      <c r="EUX289" s="730"/>
      <c r="EUY289" s="730"/>
      <c r="EUZ289" s="730"/>
      <c r="EVA289" s="730"/>
      <c r="EVB289" s="730"/>
      <c r="EVC289" s="730"/>
      <c r="EVD289" s="730"/>
      <c r="EVE289" s="730"/>
      <c r="EVF289" s="730"/>
      <c r="EVG289" s="730"/>
      <c r="EVH289" s="730"/>
      <c r="EVI289" s="730"/>
      <c r="EVJ289" s="730"/>
      <c r="EVK289" s="730"/>
      <c r="EVL289" s="730"/>
      <c r="EVM289" s="730"/>
      <c r="EVN289" s="730"/>
      <c r="EVO289" s="730"/>
      <c r="EVP289" s="730"/>
      <c r="EVQ289" s="730"/>
      <c r="EVR289" s="730"/>
      <c r="EVS289" s="730"/>
      <c r="EVT289" s="730"/>
      <c r="EVU289" s="730"/>
      <c r="EVV289" s="730"/>
      <c r="EVW289" s="730"/>
      <c r="EVX289" s="730"/>
      <c r="EVY289" s="730"/>
      <c r="EVZ289" s="730"/>
      <c r="EWA289" s="730"/>
      <c r="EWB289" s="730"/>
      <c r="EWC289" s="730"/>
      <c r="EWD289" s="730"/>
      <c r="EWE289" s="730"/>
      <c r="EWF289" s="730"/>
      <c r="EWG289" s="730"/>
      <c r="EWH289" s="730"/>
      <c r="EWI289" s="730"/>
      <c r="EWJ289" s="730"/>
      <c r="EWK289" s="730"/>
      <c r="EWL289" s="730"/>
      <c r="EWM289" s="730"/>
      <c r="EWN289" s="730"/>
      <c r="EWO289" s="730"/>
      <c r="EWP289" s="730"/>
      <c r="EWQ289" s="730"/>
      <c r="EWR289" s="730"/>
      <c r="EWS289" s="730"/>
      <c r="EWT289" s="730"/>
      <c r="EWU289" s="730"/>
      <c r="EWV289" s="730"/>
      <c r="EWW289" s="730"/>
      <c r="EWX289" s="730"/>
      <c r="EWY289" s="730"/>
      <c r="EWZ289" s="730"/>
      <c r="EXA289" s="730"/>
      <c r="EXB289" s="730"/>
      <c r="EXC289" s="730"/>
      <c r="EXD289" s="730"/>
      <c r="EXE289" s="730"/>
      <c r="EXF289" s="730"/>
      <c r="EXG289" s="730"/>
      <c r="EXH289" s="730"/>
      <c r="EXI289" s="730"/>
      <c r="EXJ289" s="730"/>
      <c r="EXK289" s="730"/>
      <c r="EXL289" s="730"/>
      <c r="EXM289" s="730"/>
      <c r="EXN289" s="730"/>
      <c r="EXO289" s="730"/>
      <c r="EXP289" s="730"/>
      <c r="EXQ289" s="730"/>
      <c r="EXR289" s="730"/>
      <c r="EXS289" s="730"/>
      <c r="EXT289" s="730"/>
      <c r="EXU289" s="730"/>
      <c r="EXV289" s="730"/>
      <c r="EXW289" s="730"/>
      <c r="EXX289" s="730"/>
      <c r="EXY289" s="730"/>
      <c r="EXZ289" s="730"/>
      <c r="EYA289" s="730"/>
      <c r="EYB289" s="730"/>
      <c r="EYC289" s="730"/>
      <c r="EYD289" s="730"/>
      <c r="EYE289" s="730"/>
      <c r="EYF289" s="730"/>
      <c r="EYG289" s="730"/>
      <c r="EYH289" s="730"/>
      <c r="EYI289" s="730"/>
      <c r="EYJ289" s="730"/>
      <c r="EYK289" s="730"/>
      <c r="EYL289" s="730"/>
      <c r="EYM289" s="730"/>
      <c r="EYN289" s="730"/>
      <c r="EYO289" s="730"/>
      <c r="EYP289" s="730"/>
      <c r="EYQ289" s="730"/>
      <c r="EYR289" s="730"/>
      <c r="EYS289" s="730"/>
      <c r="EYT289" s="730"/>
      <c r="EYU289" s="730"/>
      <c r="EYV289" s="730"/>
      <c r="EYW289" s="730"/>
      <c r="EYX289" s="730"/>
      <c r="EYY289" s="730"/>
      <c r="EYZ289" s="730"/>
      <c r="EZA289" s="730"/>
      <c r="EZB289" s="730"/>
      <c r="EZC289" s="730"/>
      <c r="EZD289" s="730"/>
      <c r="EZE289" s="730"/>
      <c r="EZF289" s="730"/>
      <c r="EZG289" s="730"/>
      <c r="EZH289" s="730"/>
      <c r="EZI289" s="730"/>
      <c r="EZJ289" s="730"/>
      <c r="EZK289" s="730"/>
      <c r="EZL289" s="730"/>
      <c r="EZM289" s="730"/>
      <c r="EZN289" s="730"/>
      <c r="EZO289" s="730"/>
      <c r="EZP289" s="730"/>
      <c r="EZQ289" s="730"/>
      <c r="EZR289" s="730"/>
      <c r="EZS289" s="730"/>
      <c r="EZT289" s="730"/>
      <c r="EZU289" s="730"/>
      <c r="EZV289" s="730"/>
      <c r="EZW289" s="730"/>
      <c r="EZX289" s="730"/>
      <c r="EZY289" s="730"/>
      <c r="EZZ289" s="730"/>
      <c r="FAA289" s="730"/>
      <c r="FAB289" s="730"/>
      <c r="FAC289" s="730"/>
      <c r="FAD289" s="730"/>
      <c r="FAE289" s="730"/>
      <c r="FAF289" s="730"/>
      <c r="FAG289" s="730"/>
      <c r="FAH289" s="730"/>
      <c r="FAI289" s="730"/>
      <c r="FAJ289" s="730"/>
      <c r="FAK289" s="730"/>
      <c r="FAL289" s="730"/>
      <c r="FAM289" s="730"/>
      <c r="FAN289" s="730"/>
      <c r="FAO289" s="730"/>
      <c r="FAP289" s="730"/>
      <c r="FAQ289" s="730"/>
      <c r="FAR289" s="730"/>
      <c r="FAS289" s="730"/>
      <c r="FAT289" s="730"/>
      <c r="FAU289" s="730"/>
      <c r="FAV289" s="730"/>
      <c r="FAW289" s="730"/>
      <c r="FAX289" s="730"/>
      <c r="FAY289" s="730"/>
      <c r="FAZ289" s="730"/>
      <c r="FBA289" s="730"/>
      <c r="FBB289" s="730"/>
      <c r="FBC289" s="730"/>
      <c r="FBD289" s="730"/>
      <c r="FBE289" s="730"/>
      <c r="FBF289" s="730"/>
      <c r="FBG289" s="730"/>
      <c r="FBH289" s="730"/>
      <c r="FBI289" s="730"/>
      <c r="FBJ289" s="730"/>
      <c r="FBK289" s="730"/>
      <c r="FBL289" s="730"/>
      <c r="FBM289" s="730"/>
      <c r="FBN289" s="730"/>
      <c r="FBO289" s="730"/>
      <c r="FBP289" s="730"/>
      <c r="FBQ289" s="730"/>
      <c r="FBR289" s="730"/>
      <c r="FBS289" s="730"/>
      <c r="FBT289" s="730"/>
      <c r="FBU289" s="730"/>
      <c r="FBV289" s="730"/>
      <c r="FBW289" s="730"/>
      <c r="FBX289" s="730"/>
      <c r="FBY289" s="730"/>
      <c r="FBZ289" s="730"/>
      <c r="FCA289" s="730"/>
      <c r="FCB289" s="730"/>
      <c r="FCC289" s="730"/>
      <c r="FCD289" s="730"/>
      <c r="FCE289" s="730"/>
      <c r="FCF289" s="730"/>
      <c r="FCG289" s="730"/>
      <c r="FCH289" s="730"/>
      <c r="FCI289" s="730"/>
      <c r="FCJ289" s="730"/>
      <c r="FCK289" s="730"/>
      <c r="FCL289" s="730"/>
      <c r="FCM289" s="730"/>
      <c r="FCN289" s="730"/>
      <c r="FCO289" s="730"/>
      <c r="FCP289" s="730"/>
      <c r="FCQ289" s="730"/>
      <c r="FCR289" s="730"/>
      <c r="FCS289" s="730"/>
      <c r="FCT289" s="730"/>
      <c r="FCU289" s="730"/>
      <c r="FCV289" s="730"/>
      <c r="FCW289" s="730"/>
      <c r="FCX289" s="730"/>
      <c r="FCY289" s="730"/>
      <c r="FCZ289" s="730"/>
      <c r="FDA289" s="730"/>
      <c r="FDB289" s="730"/>
      <c r="FDC289" s="730"/>
      <c r="FDD289" s="730"/>
      <c r="FDE289" s="730"/>
      <c r="FDF289" s="730"/>
      <c r="FDG289" s="730"/>
      <c r="FDH289" s="730"/>
      <c r="FDI289" s="730"/>
      <c r="FDJ289" s="730"/>
      <c r="FDK289" s="730"/>
      <c r="FDL289" s="730"/>
      <c r="FDM289" s="730"/>
      <c r="FDN289" s="730"/>
      <c r="FDO289" s="730"/>
      <c r="FDP289" s="730"/>
      <c r="FDQ289" s="730"/>
      <c r="FDR289" s="730"/>
      <c r="FDS289" s="730"/>
      <c r="FDT289" s="730"/>
      <c r="FDU289" s="730"/>
      <c r="FDV289" s="730"/>
      <c r="FDW289" s="730"/>
      <c r="FDX289" s="730"/>
      <c r="FDY289" s="730"/>
      <c r="FDZ289" s="730"/>
      <c r="FEA289" s="730"/>
      <c r="FEB289" s="730"/>
      <c r="FEC289" s="730"/>
      <c r="FED289" s="730"/>
      <c r="FEE289" s="730"/>
      <c r="FEF289" s="730"/>
      <c r="FEG289" s="730"/>
      <c r="FEH289" s="730"/>
      <c r="FEI289" s="730"/>
      <c r="FEJ289" s="730"/>
      <c r="FEK289" s="730"/>
      <c r="FEL289" s="730"/>
      <c r="FEM289" s="730"/>
      <c r="FEN289" s="730"/>
      <c r="FEO289" s="730"/>
      <c r="FEP289" s="730"/>
      <c r="FEQ289" s="730"/>
      <c r="FER289" s="730"/>
      <c r="FES289" s="730"/>
      <c r="FET289" s="730"/>
      <c r="FEU289" s="730"/>
      <c r="FEV289" s="730"/>
      <c r="FEW289" s="730"/>
      <c r="FEX289" s="730"/>
      <c r="FEY289" s="730"/>
      <c r="FEZ289" s="730"/>
      <c r="FFA289" s="730"/>
      <c r="FFB289" s="730"/>
      <c r="FFC289" s="730"/>
      <c r="FFD289" s="730"/>
      <c r="FFE289" s="730"/>
      <c r="FFF289" s="730"/>
      <c r="FFG289" s="730"/>
      <c r="FFH289" s="730"/>
      <c r="FFI289" s="730"/>
      <c r="FFJ289" s="730"/>
      <c r="FFK289" s="730"/>
      <c r="FFL289" s="730"/>
      <c r="FFM289" s="730"/>
      <c r="FFN289" s="730"/>
      <c r="FFO289" s="730"/>
      <c r="FFP289" s="730"/>
      <c r="FFQ289" s="730"/>
      <c r="FFR289" s="730"/>
      <c r="FFS289" s="730"/>
      <c r="FFT289" s="730"/>
      <c r="FFU289" s="730"/>
      <c r="FFV289" s="730"/>
      <c r="FFW289" s="730"/>
      <c r="FFX289" s="730"/>
      <c r="FFY289" s="730"/>
      <c r="FFZ289" s="730"/>
      <c r="FGA289" s="730"/>
      <c r="FGB289" s="730"/>
      <c r="FGC289" s="730"/>
      <c r="FGD289" s="730"/>
      <c r="FGE289" s="730"/>
      <c r="FGF289" s="730"/>
      <c r="FGG289" s="730"/>
      <c r="FGH289" s="730"/>
      <c r="FGI289" s="730"/>
      <c r="FGJ289" s="730"/>
      <c r="FGK289" s="730"/>
      <c r="FGL289" s="730"/>
      <c r="FGM289" s="730"/>
      <c r="FGN289" s="730"/>
      <c r="FGO289" s="730"/>
      <c r="FGP289" s="730"/>
      <c r="FGQ289" s="730"/>
      <c r="FGR289" s="730"/>
      <c r="FGS289" s="730"/>
      <c r="FGT289" s="730"/>
      <c r="FGU289" s="730"/>
      <c r="FGV289" s="730"/>
      <c r="FGW289" s="730"/>
      <c r="FGX289" s="730"/>
      <c r="FGY289" s="730"/>
      <c r="FGZ289" s="730"/>
      <c r="FHA289" s="730"/>
      <c r="FHB289" s="730"/>
      <c r="FHC289" s="730"/>
      <c r="FHD289" s="730"/>
      <c r="FHE289" s="730"/>
      <c r="FHF289" s="730"/>
      <c r="FHG289" s="730"/>
      <c r="FHH289" s="730"/>
      <c r="FHI289" s="730"/>
      <c r="FHJ289" s="730"/>
      <c r="FHK289" s="730"/>
      <c r="FHL289" s="730"/>
      <c r="FHM289" s="730"/>
      <c r="FHN289" s="730"/>
      <c r="FHO289" s="730"/>
      <c r="FHP289" s="730"/>
      <c r="FHQ289" s="730"/>
      <c r="FHR289" s="730"/>
      <c r="FHS289" s="730"/>
      <c r="FHT289" s="730"/>
      <c r="FHU289" s="730"/>
      <c r="FHV289" s="730"/>
      <c r="FHW289" s="730"/>
      <c r="FHX289" s="730"/>
      <c r="FHY289" s="730"/>
      <c r="FHZ289" s="730"/>
      <c r="FIA289" s="730"/>
      <c r="FIB289" s="730"/>
      <c r="FIC289" s="730"/>
      <c r="FID289" s="730"/>
      <c r="FIE289" s="730"/>
      <c r="FIF289" s="730"/>
      <c r="FIG289" s="730"/>
      <c r="FIH289" s="730"/>
      <c r="FII289" s="730"/>
      <c r="FIJ289" s="730"/>
      <c r="FIK289" s="730"/>
      <c r="FIL289" s="730"/>
      <c r="FIM289" s="730"/>
      <c r="FIN289" s="730"/>
      <c r="FIO289" s="730"/>
      <c r="FIP289" s="730"/>
      <c r="FIQ289" s="730"/>
      <c r="FIR289" s="730"/>
      <c r="FIS289" s="730"/>
      <c r="FIT289" s="730"/>
      <c r="FIU289" s="730"/>
      <c r="FIV289" s="730"/>
      <c r="FIW289" s="730"/>
      <c r="FIX289" s="730"/>
      <c r="FIY289" s="730"/>
      <c r="FIZ289" s="730"/>
      <c r="FJA289" s="730"/>
      <c r="FJB289" s="730"/>
      <c r="FJC289" s="730"/>
      <c r="FJD289" s="730"/>
      <c r="FJE289" s="730"/>
      <c r="FJF289" s="730"/>
      <c r="FJG289" s="730"/>
      <c r="FJH289" s="730"/>
      <c r="FJI289" s="730"/>
      <c r="FJJ289" s="730"/>
      <c r="FJK289" s="730"/>
      <c r="FJL289" s="730"/>
      <c r="FJM289" s="730"/>
      <c r="FJN289" s="730"/>
      <c r="FJO289" s="730"/>
      <c r="FJP289" s="730"/>
      <c r="FJQ289" s="730"/>
      <c r="FJR289" s="730"/>
      <c r="FJS289" s="730"/>
      <c r="FJT289" s="730"/>
      <c r="FJU289" s="730"/>
      <c r="FJV289" s="730"/>
      <c r="FJW289" s="730"/>
      <c r="FJX289" s="730"/>
      <c r="FJY289" s="730"/>
      <c r="FJZ289" s="730"/>
      <c r="FKA289" s="730"/>
      <c r="FKB289" s="730"/>
      <c r="FKC289" s="730"/>
      <c r="FKD289" s="730"/>
      <c r="FKE289" s="730"/>
      <c r="FKF289" s="730"/>
      <c r="FKG289" s="730"/>
      <c r="FKH289" s="730"/>
      <c r="FKI289" s="730"/>
      <c r="FKJ289" s="730"/>
      <c r="FKK289" s="730"/>
      <c r="FKL289" s="730"/>
      <c r="FKM289" s="730"/>
      <c r="FKN289" s="730"/>
      <c r="FKO289" s="730"/>
      <c r="FKP289" s="730"/>
      <c r="FKQ289" s="730"/>
      <c r="FKR289" s="730"/>
      <c r="FKS289" s="730"/>
      <c r="FKT289" s="730"/>
      <c r="FKU289" s="730"/>
      <c r="FKV289" s="730"/>
      <c r="FKW289" s="730"/>
      <c r="FKX289" s="730"/>
      <c r="FKY289" s="730"/>
      <c r="FKZ289" s="730"/>
      <c r="FLA289" s="730"/>
      <c r="FLB289" s="730"/>
      <c r="FLC289" s="730"/>
      <c r="FLD289" s="730"/>
      <c r="FLE289" s="730"/>
      <c r="FLF289" s="730"/>
      <c r="FLG289" s="730"/>
      <c r="FLH289" s="730"/>
      <c r="FLI289" s="730"/>
      <c r="FLJ289" s="730"/>
      <c r="FLK289" s="730"/>
      <c r="FLL289" s="730"/>
      <c r="FLM289" s="730"/>
      <c r="FLN289" s="730"/>
      <c r="FLO289" s="730"/>
      <c r="FLP289" s="730"/>
      <c r="FLQ289" s="730"/>
      <c r="FLR289" s="730"/>
      <c r="FLS289" s="730"/>
      <c r="FLT289" s="730"/>
      <c r="FLU289" s="730"/>
      <c r="FLV289" s="730"/>
      <c r="FLW289" s="730"/>
      <c r="FLX289" s="730"/>
      <c r="FLY289" s="730"/>
      <c r="FLZ289" s="730"/>
      <c r="FMA289" s="730"/>
      <c r="FMB289" s="730"/>
      <c r="FMC289" s="730"/>
      <c r="FMD289" s="730"/>
      <c r="FME289" s="730"/>
      <c r="FMF289" s="730"/>
      <c r="FMG289" s="730"/>
      <c r="FMH289" s="730"/>
      <c r="FMI289" s="730"/>
      <c r="FMJ289" s="730"/>
      <c r="FMK289" s="730"/>
      <c r="FML289" s="730"/>
      <c r="FMM289" s="730"/>
      <c r="FMN289" s="730"/>
      <c r="FMO289" s="730"/>
      <c r="FMP289" s="730"/>
      <c r="FMQ289" s="730"/>
      <c r="FMR289" s="730"/>
      <c r="FMS289" s="730"/>
      <c r="FMT289" s="730"/>
      <c r="FMU289" s="730"/>
      <c r="FMV289" s="730"/>
      <c r="FMW289" s="730"/>
      <c r="FMX289" s="730"/>
      <c r="FMY289" s="730"/>
      <c r="FMZ289" s="730"/>
      <c r="FNA289" s="730"/>
      <c r="FNB289" s="730"/>
      <c r="FNC289" s="730"/>
      <c r="FND289" s="730"/>
      <c r="FNE289" s="730"/>
      <c r="FNF289" s="730"/>
      <c r="FNG289" s="730"/>
      <c r="FNH289" s="730"/>
      <c r="FNI289" s="730"/>
      <c r="FNJ289" s="730"/>
      <c r="FNK289" s="730"/>
      <c r="FNL289" s="730"/>
      <c r="FNM289" s="730"/>
      <c r="FNN289" s="730"/>
      <c r="FNO289" s="730"/>
      <c r="FNP289" s="730"/>
      <c r="FNQ289" s="730"/>
      <c r="FNR289" s="730"/>
      <c r="FNS289" s="730"/>
      <c r="FNT289" s="730"/>
      <c r="FNU289" s="730"/>
      <c r="FNV289" s="730"/>
      <c r="FNW289" s="730"/>
      <c r="FNX289" s="730"/>
      <c r="FNY289" s="730"/>
      <c r="FNZ289" s="730"/>
      <c r="FOA289" s="730"/>
      <c r="FOB289" s="730"/>
      <c r="FOC289" s="730"/>
      <c r="FOD289" s="730"/>
      <c r="FOE289" s="730"/>
      <c r="FOF289" s="730"/>
      <c r="FOG289" s="730"/>
      <c r="FOH289" s="730"/>
      <c r="FOI289" s="730"/>
      <c r="FOJ289" s="730"/>
      <c r="FOK289" s="730"/>
      <c r="FOL289" s="730"/>
      <c r="FOM289" s="730"/>
      <c r="FON289" s="730"/>
      <c r="FOO289" s="730"/>
      <c r="FOP289" s="730"/>
      <c r="FOQ289" s="730"/>
      <c r="FOR289" s="730"/>
      <c r="FOS289" s="730"/>
      <c r="FOT289" s="730"/>
      <c r="FOU289" s="730"/>
      <c r="FOV289" s="730"/>
      <c r="FOW289" s="730"/>
      <c r="FOX289" s="730"/>
      <c r="FOY289" s="730"/>
      <c r="FOZ289" s="730"/>
      <c r="FPA289" s="730"/>
      <c r="FPB289" s="730"/>
      <c r="FPC289" s="730"/>
      <c r="FPD289" s="730"/>
      <c r="FPE289" s="730"/>
      <c r="FPF289" s="730"/>
      <c r="FPG289" s="730"/>
      <c r="FPH289" s="730"/>
      <c r="FPI289" s="730"/>
      <c r="FPJ289" s="730"/>
      <c r="FPK289" s="730"/>
      <c r="FPL289" s="730"/>
      <c r="FPM289" s="730"/>
      <c r="FPN289" s="730"/>
      <c r="FPO289" s="730"/>
      <c r="FPP289" s="730"/>
      <c r="FPQ289" s="730"/>
      <c r="FPR289" s="730"/>
      <c r="FPS289" s="730"/>
      <c r="FPT289" s="730"/>
      <c r="FPU289" s="730"/>
      <c r="FPV289" s="730"/>
      <c r="FPW289" s="730"/>
      <c r="FPX289" s="730"/>
      <c r="FPY289" s="730"/>
      <c r="FPZ289" s="730"/>
      <c r="FQA289" s="730"/>
      <c r="FQB289" s="730"/>
      <c r="FQC289" s="730"/>
      <c r="FQD289" s="730"/>
      <c r="FQE289" s="730"/>
      <c r="FQF289" s="730"/>
      <c r="FQG289" s="730"/>
      <c r="FQH289" s="730"/>
      <c r="FQI289" s="730"/>
      <c r="FQJ289" s="730"/>
      <c r="FQK289" s="730"/>
      <c r="FQL289" s="730"/>
      <c r="FQM289" s="730"/>
      <c r="FQN289" s="730"/>
      <c r="FQO289" s="730"/>
      <c r="FQP289" s="730"/>
      <c r="FQQ289" s="730"/>
      <c r="FQR289" s="730"/>
      <c r="FQS289" s="730"/>
      <c r="FQT289" s="730"/>
      <c r="FQU289" s="730"/>
      <c r="FQV289" s="730"/>
      <c r="FQW289" s="730"/>
      <c r="FQX289" s="730"/>
      <c r="FQY289" s="730"/>
      <c r="FQZ289" s="730"/>
      <c r="FRA289" s="730"/>
      <c r="FRB289" s="730"/>
      <c r="FRC289" s="730"/>
      <c r="FRD289" s="730"/>
      <c r="FRE289" s="730"/>
      <c r="FRF289" s="730"/>
      <c r="FRG289" s="730"/>
      <c r="FRH289" s="730"/>
      <c r="FRI289" s="730"/>
      <c r="FRJ289" s="730"/>
      <c r="FRK289" s="730"/>
      <c r="FRL289" s="730"/>
      <c r="FRM289" s="730"/>
      <c r="FRN289" s="730"/>
      <c r="FRO289" s="730"/>
      <c r="FRP289" s="730"/>
      <c r="FRQ289" s="730"/>
      <c r="FRR289" s="730"/>
      <c r="FRS289" s="730"/>
      <c r="FRT289" s="730"/>
      <c r="FRU289" s="730"/>
      <c r="FRV289" s="730"/>
      <c r="FRW289" s="730"/>
      <c r="FRX289" s="730"/>
      <c r="FRY289" s="730"/>
      <c r="FRZ289" s="730"/>
      <c r="FSA289" s="730"/>
      <c r="FSB289" s="730"/>
      <c r="FSC289" s="730"/>
      <c r="FSD289" s="730"/>
      <c r="FSE289" s="730"/>
      <c r="FSF289" s="730"/>
      <c r="FSG289" s="730"/>
      <c r="FSH289" s="730"/>
      <c r="FSI289" s="730"/>
      <c r="FSJ289" s="730"/>
      <c r="FSK289" s="730"/>
      <c r="FSL289" s="730"/>
      <c r="FSM289" s="730"/>
      <c r="FSN289" s="730"/>
      <c r="FSO289" s="730"/>
      <c r="FSP289" s="730"/>
      <c r="FSQ289" s="730"/>
      <c r="FSR289" s="730"/>
      <c r="FSS289" s="730"/>
      <c r="FST289" s="730"/>
      <c r="FSU289" s="730"/>
      <c r="FSV289" s="730"/>
      <c r="FSW289" s="730"/>
      <c r="FSX289" s="730"/>
      <c r="FSY289" s="730"/>
      <c r="FSZ289" s="730"/>
      <c r="FTA289" s="730"/>
      <c r="FTB289" s="730"/>
      <c r="FTC289" s="730"/>
      <c r="FTD289" s="730"/>
      <c r="FTE289" s="730"/>
      <c r="FTF289" s="730"/>
      <c r="FTG289" s="730"/>
      <c r="FTH289" s="730"/>
      <c r="FTI289" s="730"/>
      <c r="FTJ289" s="730"/>
      <c r="FTK289" s="730"/>
      <c r="FTL289" s="730"/>
      <c r="FTM289" s="730"/>
      <c r="FTN289" s="730"/>
      <c r="FTO289" s="730"/>
      <c r="FTP289" s="730"/>
      <c r="FTQ289" s="730"/>
      <c r="FTR289" s="730"/>
      <c r="FTS289" s="730"/>
      <c r="FTT289" s="730"/>
      <c r="FTU289" s="730"/>
      <c r="FTV289" s="730"/>
      <c r="FTW289" s="730"/>
      <c r="FTX289" s="730"/>
      <c r="FTY289" s="730"/>
      <c r="FTZ289" s="730"/>
      <c r="FUA289" s="730"/>
      <c r="FUB289" s="730"/>
      <c r="FUC289" s="730"/>
      <c r="FUD289" s="730"/>
      <c r="FUE289" s="730"/>
      <c r="FUF289" s="730"/>
      <c r="FUG289" s="730"/>
      <c r="FUH289" s="730"/>
      <c r="FUI289" s="730"/>
      <c r="FUJ289" s="730"/>
      <c r="FUK289" s="730"/>
      <c r="FUL289" s="730"/>
      <c r="FUM289" s="730"/>
      <c r="FUN289" s="730"/>
      <c r="FUO289" s="730"/>
      <c r="FUP289" s="730"/>
      <c r="FUQ289" s="730"/>
      <c r="FUR289" s="730"/>
      <c r="FUS289" s="730"/>
      <c r="FUT289" s="730"/>
      <c r="FUU289" s="730"/>
      <c r="FUV289" s="730"/>
      <c r="FUW289" s="730"/>
      <c r="FUX289" s="730"/>
      <c r="FUY289" s="730"/>
      <c r="FUZ289" s="730"/>
      <c r="FVA289" s="730"/>
      <c r="FVB289" s="730"/>
      <c r="FVC289" s="730"/>
      <c r="FVD289" s="730"/>
      <c r="FVE289" s="730"/>
      <c r="FVF289" s="730"/>
      <c r="FVG289" s="730"/>
      <c r="FVH289" s="730"/>
      <c r="FVI289" s="730"/>
      <c r="FVJ289" s="730"/>
      <c r="FVK289" s="730"/>
      <c r="FVL289" s="730"/>
      <c r="FVM289" s="730"/>
      <c r="FVN289" s="730"/>
      <c r="FVO289" s="730"/>
      <c r="FVP289" s="730"/>
      <c r="FVQ289" s="730"/>
      <c r="FVR289" s="730"/>
      <c r="FVS289" s="730"/>
      <c r="FVT289" s="730"/>
      <c r="FVU289" s="730"/>
      <c r="FVV289" s="730"/>
      <c r="FVW289" s="730"/>
      <c r="FVX289" s="730"/>
      <c r="FVY289" s="730"/>
      <c r="FVZ289" s="730"/>
      <c r="FWA289" s="730"/>
      <c r="FWB289" s="730"/>
      <c r="FWC289" s="730"/>
      <c r="FWD289" s="730"/>
      <c r="FWE289" s="730"/>
      <c r="FWF289" s="730"/>
      <c r="FWG289" s="730"/>
      <c r="FWH289" s="730"/>
      <c r="FWI289" s="730"/>
      <c r="FWJ289" s="730"/>
      <c r="FWK289" s="730"/>
      <c r="FWL289" s="730"/>
      <c r="FWM289" s="730"/>
      <c r="FWN289" s="730"/>
      <c r="FWO289" s="730"/>
      <c r="FWP289" s="730"/>
      <c r="FWQ289" s="730"/>
      <c r="FWR289" s="730"/>
      <c r="FWS289" s="730"/>
      <c r="FWT289" s="730"/>
      <c r="FWU289" s="730"/>
      <c r="FWV289" s="730"/>
      <c r="FWW289" s="730"/>
      <c r="FWX289" s="730"/>
      <c r="FWY289" s="730"/>
      <c r="FWZ289" s="730"/>
      <c r="FXA289" s="730"/>
      <c r="FXB289" s="730"/>
      <c r="FXC289" s="730"/>
      <c r="FXD289" s="730"/>
      <c r="FXE289" s="730"/>
      <c r="FXF289" s="730"/>
      <c r="FXG289" s="730"/>
      <c r="FXH289" s="730"/>
      <c r="FXI289" s="730"/>
      <c r="FXJ289" s="730"/>
      <c r="FXK289" s="730"/>
      <c r="FXL289" s="730"/>
      <c r="FXM289" s="730"/>
      <c r="FXN289" s="730"/>
      <c r="FXO289" s="730"/>
      <c r="FXP289" s="730"/>
      <c r="FXQ289" s="730"/>
      <c r="FXR289" s="730"/>
      <c r="FXS289" s="730"/>
      <c r="FXT289" s="730"/>
      <c r="FXU289" s="730"/>
      <c r="FXV289" s="730"/>
      <c r="FXW289" s="730"/>
      <c r="FXX289" s="730"/>
      <c r="FXY289" s="730"/>
      <c r="FXZ289" s="730"/>
      <c r="FYA289" s="730"/>
      <c r="FYB289" s="730"/>
      <c r="FYC289" s="730"/>
      <c r="FYD289" s="730"/>
      <c r="FYE289" s="730"/>
      <c r="FYF289" s="730"/>
      <c r="FYG289" s="730"/>
      <c r="FYH289" s="730"/>
      <c r="FYI289" s="730"/>
      <c r="FYJ289" s="730"/>
      <c r="FYK289" s="730"/>
      <c r="FYL289" s="730"/>
      <c r="FYM289" s="730"/>
      <c r="FYN289" s="730"/>
      <c r="FYO289" s="730"/>
      <c r="FYP289" s="730"/>
      <c r="FYQ289" s="730"/>
      <c r="FYR289" s="730"/>
      <c r="FYS289" s="730"/>
      <c r="FYT289" s="730"/>
      <c r="FYU289" s="730"/>
      <c r="FYV289" s="730"/>
      <c r="FYW289" s="730"/>
      <c r="FYX289" s="730"/>
      <c r="FYY289" s="730"/>
      <c r="FYZ289" s="730"/>
      <c r="FZA289" s="730"/>
      <c r="FZB289" s="730"/>
      <c r="FZC289" s="730"/>
      <c r="FZD289" s="730"/>
      <c r="FZE289" s="730"/>
      <c r="FZF289" s="730"/>
      <c r="FZG289" s="730"/>
      <c r="FZH289" s="730"/>
      <c r="FZI289" s="730"/>
      <c r="FZJ289" s="730"/>
      <c r="FZK289" s="730"/>
      <c r="FZL289" s="730"/>
      <c r="FZM289" s="730"/>
      <c r="FZN289" s="730"/>
      <c r="FZO289" s="730"/>
      <c r="FZP289" s="730"/>
      <c r="FZQ289" s="730"/>
      <c r="FZR289" s="730"/>
      <c r="FZS289" s="730"/>
      <c r="FZT289" s="730"/>
      <c r="FZU289" s="730"/>
      <c r="FZV289" s="730"/>
      <c r="FZW289" s="730"/>
      <c r="FZX289" s="730"/>
      <c r="FZY289" s="730"/>
      <c r="FZZ289" s="730"/>
      <c r="GAA289" s="730"/>
      <c r="GAB289" s="730"/>
      <c r="GAC289" s="730"/>
      <c r="GAD289" s="730"/>
      <c r="GAE289" s="730"/>
      <c r="GAF289" s="730"/>
      <c r="GAG289" s="730"/>
      <c r="GAH289" s="730"/>
      <c r="GAI289" s="730"/>
      <c r="GAJ289" s="730"/>
      <c r="GAK289" s="730"/>
      <c r="GAL289" s="730"/>
      <c r="GAM289" s="730"/>
      <c r="GAN289" s="730"/>
      <c r="GAO289" s="730"/>
      <c r="GAP289" s="730"/>
      <c r="GAQ289" s="730"/>
      <c r="GAR289" s="730"/>
      <c r="GAS289" s="730"/>
      <c r="GAT289" s="730"/>
      <c r="GAU289" s="730"/>
      <c r="GAV289" s="730"/>
      <c r="GAW289" s="730"/>
      <c r="GAX289" s="730"/>
      <c r="GAY289" s="730"/>
      <c r="GAZ289" s="730"/>
      <c r="GBA289" s="730"/>
      <c r="GBB289" s="730"/>
      <c r="GBC289" s="730"/>
      <c r="GBD289" s="730"/>
      <c r="GBE289" s="730"/>
      <c r="GBF289" s="730"/>
      <c r="GBG289" s="730"/>
      <c r="GBH289" s="730"/>
      <c r="GBI289" s="730"/>
      <c r="GBJ289" s="730"/>
      <c r="GBK289" s="730"/>
      <c r="GBL289" s="730"/>
      <c r="GBM289" s="730"/>
      <c r="GBN289" s="730"/>
      <c r="GBO289" s="730"/>
      <c r="GBP289" s="730"/>
      <c r="GBQ289" s="730"/>
      <c r="GBR289" s="730"/>
      <c r="GBS289" s="730"/>
      <c r="GBT289" s="730"/>
      <c r="GBU289" s="730"/>
      <c r="GBV289" s="730"/>
      <c r="GBW289" s="730"/>
      <c r="GBX289" s="730"/>
      <c r="GBY289" s="730"/>
      <c r="GBZ289" s="730"/>
      <c r="GCA289" s="730"/>
      <c r="GCB289" s="730"/>
      <c r="GCC289" s="730"/>
      <c r="GCD289" s="730"/>
      <c r="GCE289" s="730"/>
      <c r="GCF289" s="730"/>
      <c r="GCG289" s="730"/>
      <c r="GCH289" s="730"/>
      <c r="GCI289" s="730"/>
      <c r="GCJ289" s="730"/>
      <c r="GCK289" s="730"/>
      <c r="GCL289" s="730"/>
      <c r="GCM289" s="730"/>
      <c r="GCN289" s="730"/>
      <c r="GCO289" s="730"/>
      <c r="GCP289" s="730"/>
      <c r="GCQ289" s="730"/>
      <c r="GCR289" s="730"/>
      <c r="GCS289" s="730"/>
      <c r="GCT289" s="730"/>
      <c r="GCU289" s="730"/>
      <c r="GCV289" s="730"/>
      <c r="GCW289" s="730"/>
      <c r="GCX289" s="730"/>
      <c r="GCY289" s="730"/>
      <c r="GCZ289" s="730"/>
      <c r="GDA289" s="730"/>
      <c r="GDB289" s="730"/>
      <c r="GDC289" s="730"/>
      <c r="GDD289" s="730"/>
      <c r="GDE289" s="730"/>
      <c r="GDF289" s="730"/>
      <c r="GDG289" s="730"/>
      <c r="GDH289" s="730"/>
      <c r="GDI289" s="730"/>
      <c r="GDJ289" s="730"/>
      <c r="GDK289" s="730"/>
      <c r="GDL289" s="730"/>
      <c r="GDM289" s="730"/>
      <c r="GDN289" s="730"/>
      <c r="GDO289" s="730"/>
      <c r="GDP289" s="730"/>
      <c r="GDQ289" s="730"/>
      <c r="GDR289" s="730"/>
      <c r="GDS289" s="730"/>
      <c r="GDT289" s="730"/>
      <c r="GDU289" s="730"/>
      <c r="GDV289" s="730"/>
      <c r="GDW289" s="730"/>
      <c r="GDX289" s="730"/>
      <c r="GDY289" s="730"/>
      <c r="GDZ289" s="730"/>
      <c r="GEA289" s="730"/>
      <c r="GEB289" s="730"/>
      <c r="GEC289" s="730"/>
      <c r="GED289" s="730"/>
      <c r="GEE289" s="730"/>
      <c r="GEF289" s="730"/>
      <c r="GEG289" s="730"/>
      <c r="GEH289" s="730"/>
      <c r="GEI289" s="730"/>
      <c r="GEJ289" s="730"/>
      <c r="GEK289" s="730"/>
      <c r="GEL289" s="730"/>
      <c r="GEM289" s="730"/>
      <c r="GEN289" s="730"/>
      <c r="GEO289" s="730"/>
      <c r="GEP289" s="730"/>
      <c r="GEQ289" s="730"/>
      <c r="GER289" s="730"/>
      <c r="GES289" s="730"/>
      <c r="GET289" s="730"/>
      <c r="GEU289" s="730"/>
      <c r="GEV289" s="730"/>
      <c r="GEW289" s="730"/>
      <c r="GEX289" s="730"/>
      <c r="GEY289" s="730"/>
      <c r="GEZ289" s="730"/>
      <c r="GFA289" s="730"/>
      <c r="GFB289" s="730"/>
      <c r="GFC289" s="730"/>
      <c r="GFD289" s="730"/>
      <c r="GFE289" s="730"/>
      <c r="GFF289" s="730"/>
      <c r="GFG289" s="730"/>
      <c r="GFH289" s="730"/>
      <c r="GFI289" s="730"/>
      <c r="GFJ289" s="730"/>
      <c r="GFK289" s="730"/>
      <c r="GFL289" s="730"/>
      <c r="GFM289" s="730"/>
      <c r="GFN289" s="730"/>
      <c r="GFO289" s="730"/>
      <c r="GFP289" s="730"/>
      <c r="GFQ289" s="730"/>
      <c r="GFR289" s="730"/>
      <c r="GFS289" s="730"/>
      <c r="GFT289" s="730"/>
      <c r="GFU289" s="730"/>
      <c r="GFV289" s="730"/>
      <c r="GFW289" s="730"/>
      <c r="GFX289" s="730"/>
      <c r="GFY289" s="730"/>
      <c r="GFZ289" s="730"/>
      <c r="GGA289" s="730"/>
      <c r="GGB289" s="730"/>
      <c r="GGC289" s="730"/>
      <c r="GGD289" s="730"/>
      <c r="GGE289" s="730"/>
      <c r="GGF289" s="730"/>
      <c r="GGG289" s="730"/>
      <c r="GGH289" s="730"/>
      <c r="GGI289" s="730"/>
      <c r="GGJ289" s="730"/>
      <c r="GGK289" s="730"/>
      <c r="GGL289" s="730"/>
      <c r="GGM289" s="730"/>
      <c r="GGN289" s="730"/>
      <c r="GGO289" s="730"/>
      <c r="GGP289" s="730"/>
      <c r="GGQ289" s="730"/>
      <c r="GGR289" s="730"/>
      <c r="GGS289" s="730"/>
      <c r="GGT289" s="730"/>
      <c r="GGU289" s="730"/>
      <c r="GGV289" s="730"/>
      <c r="GGW289" s="730"/>
      <c r="GGX289" s="730"/>
      <c r="GGY289" s="730"/>
      <c r="GGZ289" s="730"/>
      <c r="GHA289" s="730"/>
      <c r="GHB289" s="730"/>
      <c r="GHC289" s="730"/>
      <c r="GHD289" s="730"/>
      <c r="GHE289" s="730"/>
      <c r="GHF289" s="730"/>
      <c r="GHG289" s="730"/>
      <c r="GHH289" s="730"/>
      <c r="GHI289" s="730"/>
      <c r="GHJ289" s="730"/>
      <c r="GHK289" s="730"/>
      <c r="GHL289" s="730"/>
      <c r="GHM289" s="730"/>
      <c r="GHN289" s="730"/>
      <c r="GHO289" s="730"/>
      <c r="GHP289" s="730"/>
      <c r="GHQ289" s="730"/>
      <c r="GHR289" s="730"/>
      <c r="GHS289" s="730"/>
      <c r="GHT289" s="730"/>
      <c r="GHU289" s="730"/>
      <c r="GHV289" s="730"/>
      <c r="GHW289" s="730"/>
      <c r="GHX289" s="730"/>
      <c r="GHY289" s="730"/>
      <c r="GHZ289" s="730"/>
      <c r="GIA289" s="730"/>
      <c r="GIB289" s="730"/>
      <c r="GIC289" s="730"/>
      <c r="GID289" s="730"/>
      <c r="GIE289" s="730"/>
      <c r="GIF289" s="730"/>
      <c r="GIG289" s="730"/>
      <c r="GIH289" s="730"/>
      <c r="GII289" s="730"/>
      <c r="GIJ289" s="730"/>
      <c r="GIK289" s="730"/>
      <c r="GIL289" s="730"/>
      <c r="GIM289" s="730"/>
      <c r="GIN289" s="730"/>
      <c r="GIO289" s="730"/>
      <c r="GIP289" s="730"/>
      <c r="GIQ289" s="730"/>
      <c r="GIR289" s="730"/>
      <c r="GIS289" s="730"/>
      <c r="GIT289" s="730"/>
      <c r="GIU289" s="730"/>
      <c r="GIV289" s="730"/>
      <c r="GIW289" s="730"/>
      <c r="GIX289" s="730"/>
      <c r="GIY289" s="730"/>
      <c r="GIZ289" s="730"/>
      <c r="GJA289" s="730"/>
      <c r="GJB289" s="730"/>
      <c r="GJC289" s="730"/>
      <c r="GJD289" s="730"/>
      <c r="GJE289" s="730"/>
      <c r="GJF289" s="730"/>
      <c r="GJG289" s="730"/>
      <c r="GJH289" s="730"/>
      <c r="GJI289" s="730"/>
      <c r="GJJ289" s="730"/>
      <c r="GJK289" s="730"/>
      <c r="GJL289" s="730"/>
      <c r="GJM289" s="730"/>
      <c r="GJN289" s="730"/>
      <c r="GJO289" s="730"/>
      <c r="GJP289" s="730"/>
      <c r="GJQ289" s="730"/>
      <c r="GJR289" s="730"/>
      <c r="GJS289" s="730"/>
      <c r="GJT289" s="730"/>
      <c r="GJU289" s="730"/>
      <c r="GJV289" s="730"/>
      <c r="GJW289" s="730"/>
      <c r="GJX289" s="730"/>
      <c r="GJY289" s="730"/>
      <c r="GJZ289" s="730"/>
      <c r="GKA289" s="730"/>
      <c r="GKB289" s="730"/>
      <c r="GKC289" s="730"/>
      <c r="GKD289" s="730"/>
      <c r="GKE289" s="730"/>
      <c r="GKF289" s="730"/>
      <c r="GKG289" s="730"/>
      <c r="GKH289" s="730"/>
      <c r="GKI289" s="730"/>
      <c r="GKJ289" s="730"/>
      <c r="GKK289" s="730"/>
      <c r="GKL289" s="730"/>
      <c r="GKM289" s="730"/>
      <c r="GKN289" s="730"/>
      <c r="GKO289" s="730"/>
      <c r="GKP289" s="730"/>
      <c r="GKQ289" s="730"/>
      <c r="GKR289" s="730"/>
      <c r="GKS289" s="730"/>
      <c r="GKT289" s="730"/>
      <c r="GKU289" s="730"/>
      <c r="GKV289" s="730"/>
      <c r="GKW289" s="730"/>
      <c r="GKX289" s="730"/>
      <c r="GKY289" s="730"/>
      <c r="GKZ289" s="730"/>
      <c r="GLA289" s="730"/>
      <c r="GLB289" s="730"/>
      <c r="GLC289" s="730"/>
      <c r="GLD289" s="730"/>
      <c r="GLE289" s="730"/>
      <c r="GLF289" s="730"/>
      <c r="GLG289" s="730"/>
      <c r="GLH289" s="730"/>
      <c r="GLI289" s="730"/>
      <c r="GLJ289" s="730"/>
      <c r="GLK289" s="730"/>
      <c r="GLL289" s="730"/>
      <c r="GLM289" s="730"/>
      <c r="GLN289" s="730"/>
      <c r="GLO289" s="730"/>
      <c r="GLP289" s="730"/>
      <c r="GLQ289" s="730"/>
      <c r="GLR289" s="730"/>
      <c r="GLS289" s="730"/>
      <c r="GLT289" s="730"/>
      <c r="GLU289" s="730"/>
      <c r="GLV289" s="730"/>
      <c r="GLW289" s="730"/>
      <c r="GLX289" s="730"/>
      <c r="GLY289" s="730"/>
      <c r="GLZ289" s="730"/>
      <c r="GMA289" s="730"/>
      <c r="GMB289" s="730"/>
      <c r="GMC289" s="730"/>
      <c r="GMD289" s="730"/>
      <c r="GME289" s="730"/>
      <c r="GMF289" s="730"/>
      <c r="GMG289" s="730"/>
      <c r="GMH289" s="730"/>
      <c r="GMI289" s="730"/>
      <c r="GMJ289" s="730"/>
      <c r="GMK289" s="730"/>
      <c r="GML289" s="730"/>
      <c r="GMM289" s="730"/>
      <c r="GMN289" s="730"/>
      <c r="GMO289" s="730"/>
      <c r="GMP289" s="730"/>
      <c r="GMQ289" s="730"/>
      <c r="GMR289" s="730"/>
      <c r="GMS289" s="730"/>
      <c r="GMT289" s="730"/>
      <c r="GMU289" s="730"/>
      <c r="GMV289" s="730"/>
      <c r="GMW289" s="730"/>
      <c r="GMX289" s="730"/>
      <c r="GMY289" s="730"/>
      <c r="GMZ289" s="730"/>
      <c r="GNA289" s="730"/>
      <c r="GNB289" s="730"/>
      <c r="GNC289" s="730"/>
      <c r="GND289" s="730"/>
      <c r="GNE289" s="730"/>
      <c r="GNF289" s="730"/>
      <c r="GNG289" s="730"/>
      <c r="GNH289" s="730"/>
      <c r="GNI289" s="730"/>
      <c r="GNJ289" s="730"/>
      <c r="GNK289" s="730"/>
      <c r="GNL289" s="730"/>
      <c r="GNM289" s="730"/>
      <c r="GNN289" s="730"/>
      <c r="GNO289" s="730"/>
      <c r="GNP289" s="730"/>
      <c r="GNQ289" s="730"/>
      <c r="GNR289" s="730"/>
      <c r="GNS289" s="730"/>
      <c r="GNT289" s="730"/>
      <c r="GNU289" s="730"/>
      <c r="GNV289" s="730"/>
      <c r="GNW289" s="730"/>
      <c r="GNX289" s="730"/>
      <c r="GNY289" s="730"/>
      <c r="GNZ289" s="730"/>
      <c r="GOA289" s="730"/>
      <c r="GOB289" s="730"/>
      <c r="GOC289" s="730"/>
      <c r="GOD289" s="730"/>
      <c r="GOE289" s="730"/>
      <c r="GOF289" s="730"/>
      <c r="GOG289" s="730"/>
      <c r="GOH289" s="730"/>
      <c r="GOI289" s="730"/>
      <c r="GOJ289" s="730"/>
      <c r="GOK289" s="730"/>
      <c r="GOL289" s="730"/>
      <c r="GOM289" s="730"/>
      <c r="GON289" s="730"/>
      <c r="GOO289" s="730"/>
      <c r="GOP289" s="730"/>
      <c r="GOQ289" s="730"/>
      <c r="GOR289" s="730"/>
      <c r="GOS289" s="730"/>
      <c r="GOT289" s="730"/>
      <c r="GOU289" s="730"/>
      <c r="GOV289" s="730"/>
      <c r="GOW289" s="730"/>
      <c r="GOX289" s="730"/>
      <c r="GOY289" s="730"/>
      <c r="GOZ289" s="730"/>
      <c r="GPA289" s="730"/>
      <c r="GPB289" s="730"/>
      <c r="GPC289" s="730"/>
      <c r="GPD289" s="730"/>
      <c r="GPE289" s="730"/>
      <c r="GPF289" s="730"/>
      <c r="GPG289" s="730"/>
      <c r="GPH289" s="730"/>
      <c r="GPI289" s="730"/>
      <c r="GPJ289" s="730"/>
      <c r="GPK289" s="730"/>
      <c r="GPL289" s="730"/>
      <c r="GPM289" s="730"/>
      <c r="GPN289" s="730"/>
      <c r="GPO289" s="730"/>
      <c r="GPP289" s="730"/>
      <c r="GPQ289" s="730"/>
      <c r="GPR289" s="730"/>
      <c r="GPS289" s="730"/>
      <c r="GPT289" s="730"/>
      <c r="GPU289" s="730"/>
      <c r="GPV289" s="730"/>
      <c r="GPW289" s="730"/>
      <c r="GPX289" s="730"/>
      <c r="GPY289" s="730"/>
      <c r="GPZ289" s="730"/>
      <c r="GQA289" s="730"/>
      <c r="GQB289" s="730"/>
      <c r="GQC289" s="730"/>
      <c r="GQD289" s="730"/>
      <c r="GQE289" s="730"/>
      <c r="GQF289" s="730"/>
      <c r="GQG289" s="730"/>
      <c r="GQH289" s="730"/>
      <c r="GQI289" s="730"/>
      <c r="GQJ289" s="730"/>
      <c r="GQK289" s="730"/>
      <c r="GQL289" s="730"/>
      <c r="GQM289" s="730"/>
      <c r="GQN289" s="730"/>
      <c r="GQO289" s="730"/>
      <c r="GQP289" s="730"/>
      <c r="GQQ289" s="730"/>
      <c r="GQR289" s="730"/>
      <c r="GQS289" s="730"/>
      <c r="GQT289" s="730"/>
      <c r="GQU289" s="730"/>
      <c r="GQV289" s="730"/>
      <c r="GQW289" s="730"/>
      <c r="GQX289" s="730"/>
      <c r="GQY289" s="730"/>
      <c r="GQZ289" s="730"/>
      <c r="GRA289" s="730"/>
      <c r="GRB289" s="730"/>
      <c r="GRC289" s="730"/>
      <c r="GRD289" s="730"/>
      <c r="GRE289" s="730"/>
      <c r="GRF289" s="730"/>
      <c r="GRG289" s="730"/>
      <c r="GRH289" s="730"/>
      <c r="GRI289" s="730"/>
      <c r="GRJ289" s="730"/>
      <c r="GRK289" s="730"/>
      <c r="GRL289" s="730"/>
      <c r="GRM289" s="730"/>
      <c r="GRN289" s="730"/>
      <c r="GRO289" s="730"/>
      <c r="GRP289" s="730"/>
      <c r="GRQ289" s="730"/>
      <c r="GRR289" s="730"/>
      <c r="GRS289" s="730"/>
      <c r="GRT289" s="730"/>
      <c r="GRU289" s="730"/>
      <c r="GRV289" s="730"/>
      <c r="GRW289" s="730"/>
      <c r="GRX289" s="730"/>
      <c r="GRY289" s="730"/>
      <c r="GRZ289" s="730"/>
      <c r="GSA289" s="730"/>
      <c r="GSB289" s="730"/>
      <c r="GSC289" s="730"/>
      <c r="GSD289" s="730"/>
      <c r="GSE289" s="730"/>
      <c r="GSF289" s="730"/>
      <c r="GSG289" s="730"/>
      <c r="GSH289" s="730"/>
      <c r="GSI289" s="730"/>
      <c r="GSJ289" s="730"/>
      <c r="GSK289" s="730"/>
      <c r="GSL289" s="730"/>
      <c r="GSM289" s="730"/>
      <c r="GSN289" s="730"/>
      <c r="GSO289" s="730"/>
      <c r="GSP289" s="730"/>
      <c r="GSQ289" s="730"/>
      <c r="GSR289" s="730"/>
      <c r="GSS289" s="730"/>
      <c r="GST289" s="730"/>
      <c r="GSU289" s="730"/>
      <c r="GSV289" s="730"/>
      <c r="GSW289" s="730"/>
      <c r="GSX289" s="730"/>
      <c r="GSY289" s="730"/>
      <c r="GSZ289" s="730"/>
      <c r="GTA289" s="730"/>
      <c r="GTB289" s="730"/>
      <c r="GTC289" s="730"/>
      <c r="GTD289" s="730"/>
      <c r="GTE289" s="730"/>
      <c r="GTF289" s="730"/>
      <c r="GTG289" s="730"/>
      <c r="GTH289" s="730"/>
      <c r="GTI289" s="730"/>
      <c r="GTJ289" s="730"/>
      <c r="GTK289" s="730"/>
      <c r="GTL289" s="730"/>
      <c r="GTM289" s="730"/>
      <c r="GTN289" s="730"/>
      <c r="GTO289" s="730"/>
      <c r="GTP289" s="730"/>
      <c r="GTQ289" s="730"/>
      <c r="GTR289" s="730"/>
      <c r="GTS289" s="730"/>
      <c r="GTT289" s="730"/>
      <c r="GTU289" s="730"/>
      <c r="GTV289" s="730"/>
      <c r="GTW289" s="730"/>
      <c r="GTX289" s="730"/>
      <c r="GTY289" s="730"/>
      <c r="GTZ289" s="730"/>
      <c r="GUA289" s="730"/>
      <c r="GUB289" s="730"/>
      <c r="GUC289" s="730"/>
      <c r="GUD289" s="730"/>
      <c r="GUE289" s="730"/>
      <c r="GUF289" s="730"/>
      <c r="GUG289" s="730"/>
      <c r="GUH289" s="730"/>
      <c r="GUI289" s="730"/>
      <c r="GUJ289" s="730"/>
      <c r="GUK289" s="730"/>
      <c r="GUL289" s="730"/>
      <c r="GUM289" s="730"/>
      <c r="GUN289" s="730"/>
      <c r="GUO289" s="730"/>
      <c r="GUP289" s="730"/>
      <c r="GUQ289" s="730"/>
      <c r="GUR289" s="730"/>
      <c r="GUS289" s="730"/>
      <c r="GUT289" s="730"/>
      <c r="GUU289" s="730"/>
      <c r="GUV289" s="730"/>
      <c r="GUW289" s="730"/>
      <c r="GUX289" s="730"/>
      <c r="GUY289" s="730"/>
      <c r="GUZ289" s="730"/>
      <c r="GVA289" s="730"/>
      <c r="GVB289" s="730"/>
      <c r="GVC289" s="730"/>
      <c r="GVD289" s="730"/>
      <c r="GVE289" s="730"/>
      <c r="GVF289" s="730"/>
      <c r="GVG289" s="730"/>
      <c r="GVH289" s="730"/>
      <c r="GVI289" s="730"/>
      <c r="GVJ289" s="730"/>
      <c r="GVK289" s="730"/>
      <c r="GVL289" s="730"/>
      <c r="GVM289" s="730"/>
      <c r="GVN289" s="730"/>
      <c r="GVO289" s="730"/>
      <c r="GVP289" s="730"/>
      <c r="GVQ289" s="730"/>
      <c r="GVR289" s="730"/>
      <c r="GVS289" s="730"/>
      <c r="GVT289" s="730"/>
      <c r="GVU289" s="730"/>
      <c r="GVV289" s="730"/>
      <c r="GVW289" s="730"/>
      <c r="GVX289" s="730"/>
      <c r="GVY289" s="730"/>
      <c r="GVZ289" s="730"/>
      <c r="GWA289" s="730"/>
      <c r="GWB289" s="730"/>
      <c r="GWC289" s="730"/>
      <c r="GWD289" s="730"/>
      <c r="GWE289" s="730"/>
      <c r="GWF289" s="730"/>
      <c r="GWG289" s="730"/>
      <c r="GWH289" s="730"/>
      <c r="GWI289" s="730"/>
      <c r="GWJ289" s="730"/>
      <c r="GWK289" s="730"/>
      <c r="GWL289" s="730"/>
      <c r="GWM289" s="730"/>
      <c r="GWN289" s="730"/>
      <c r="GWO289" s="730"/>
      <c r="GWP289" s="730"/>
      <c r="GWQ289" s="730"/>
      <c r="GWR289" s="730"/>
      <c r="GWS289" s="730"/>
      <c r="GWT289" s="730"/>
      <c r="GWU289" s="730"/>
      <c r="GWV289" s="730"/>
      <c r="GWW289" s="730"/>
      <c r="GWX289" s="730"/>
      <c r="GWY289" s="730"/>
      <c r="GWZ289" s="730"/>
      <c r="GXA289" s="730"/>
      <c r="GXB289" s="730"/>
      <c r="GXC289" s="730"/>
      <c r="GXD289" s="730"/>
      <c r="GXE289" s="730"/>
      <c r="GXF289" s="730"/>
      <c r="GXG289" s="730"/>
      <c r="GXH289" s="730"/>
      <c r="GXI289" s="730"/>
      <c r="GXJ289" s="730"/>
      <c r="GXK289" s="730"/>
      <c r="GXL289" s="730"/>
      <c r="GXM289" s="730"/>
      <c r="GXN289" s="730"/>
      <c r="GXO289" s="730"/>
      <c r="GXP289" s="730"/>
      <c r="GXQ289" s="730"/>
      <c r="GXR289" s="730"/>
      <c r="GXS289" s="730"/>
      <c r="GXT289" s="730"/>
      <c r="GXU289" s="730"/>
      <c r="GXV289" s="730"/>
      <c r="GXW289" s="730"/>
      <c r="GXX289" s="730"/>
      <c r="GXY289" s="730"/>
      <c r="GXZ289" s="730"/>
      <c r="GYA289" s="730"/>
      <c r="GYB289" s="730"/>
      <c r="GYC289" s="730"/>
      <c r="GYD289" s="730"/>
      <c r="GYE289" s="730"/>
      <c r="GYF289" s="730"/>
      <c r="GYG289" s="730"/>
      <c r="GYH289" s="730"/>
      <c r="GYI289" s="730"/>
      <c r="GYJ289" s="730"/>
      <c r="GYK289" s="730"/>
      <c r="GYL289" s="730"/>
      <c r="GYM289" s="730"/>
      <c r="GYN289" s="730"/>
      <c r="GYO289" s="730"/>
      <c r="GYP289" s="730"/>
      <c r="GYQ289" s="730"/>
      <c r="GYR289" s="730"/>
      <c r="GYS289" s="730"/>
      <c r="GYT289" s="730"/>
      <c r="GYU289" s="730"/>
      <c r="GYV289" s="730"/>
      <c r="GYW289" s="730"/>
      <c r="GYX289" s="730"/>
      <c r="GYY289" s="730"/>
      <c r="GYZ289" s="730"/>
      <c r="GZA289" s="730"/>
      <c r="GZB289" s="730"/>
      <c r="GZC289" s="730"/>
      <c r="GZD289" s="730"/>
      <c r="GZE289" s="730"/>
      <c r="GZF289" s="730"/>
      <c r="GZG289" s="730"/>
      <c r="GZH289" s="730"/>
      <c r="GZI289" s="730"/>
      <c r="GZJ289" s="730"/>
      <c r="GZK289" s="730"/>
      <c r="GZL289" s="730"/>
      <c r="GZM289" s="730"/>
      <c r="GZN289" s="730"/>
      <c r="GZO289" s="730"/>
      <c r="GZP289" s="730"/>
      <c r="GZQ289" s="730"/>
      <c r="GZR289" s="730"/>
      <c r="GZS289" s="730"/>
      <c r="GZT289" s="730"/>
      <c r="GZU289" s="730"/>
      <c r="GZV289" s="730"/>
      <c r="GZW289" s="730"/>
      <c r="GZX289" s="730"/>
      <c r="GZY289" s="730"/>
      <c r="GZZ289" s="730"/>
      <c r="HAA289" s="730"/>
      <c r="HAB289" s="730"/>
      <c r="HAC289" s="730"/>
      <c r="HAD289" s="730"/>
      <c r="HAE289" s="730"/>
      <c r="HAF289" s="730"/>
      <c r="HAG289" s="730"/>
      <c r="HAH289" s="730"/>
      <c r="HAI289" s="730"/>
      <c r="HAJ289" s="730"/>
      <c r="HAK289" s="730"/>
      <c r="HAL289" s="730"/>
      <c r="HAM289" s="730"/>
      <c r="HAN289" s="730"/>
      <c r="HAO289" s="730"/>
      <c r="HAP289" s="730"/>
      <c r="HAQ289" s="730"/>
      <c r="HAR289" s="730"/>
      <c r="HAS289" s="730"/>
      <c r="HAT289" s="730"/>
      <c r="HAU289" s="730"/>
      <c r="HAV289" s="730"/>
      <c r="HAW289" s="730"/>
      <c r="HAX289" s="730"/>
      <c r="HAY289" s="730"/>
      <c r="HAZ289" s="730"/>
      <c r="HBA289" s="730"/>
      <c r="HBB289" s="730"/>
      <c r="HBC289" s="730"/>
      <c r="HBD289" s="730"/>
      <c r="HBE289" s="730"/>
      <c r="HBF289" s="730"/>
      <c r="HBG289" s="730"/>
      <c r="HBH289" s="730"/>
      <c r="HBI289" s="730"/>
      <c r="HBJ289" s="730"/>
      <c r="HBK289" s="730"/>
      <c r="HBL289" s="730"/>
      <c r="HBM289" s="730"/>
      <c r="HBN289" s="730"/>
      <c r="HBO289" s="730"/>
      <c r="HBP289" s="730"/>
      <c r="HBQ289" s="730"/>
      <c r="HBR289" s="730"/>
      <c r="HBS289" s="730"/>
      <c r="HBT289" s="730"/>
      <c r="HBU289" s="730"/>
      <c r="HBV289" s="730"/>
      <c r="HBW289" s="730"/>
      <c r="HBX289" s="730"/>
      <c r="HBY289" s="730"/>
      <c r="HBZ289" s="730"/>
      <c r="HCA289" s="730"/>
      <c r="HCB289" s="730"/>
      <c r="HCC289" s="730"/>
      <c r="HCD289" s="730"/>
      <c r="HCE289" s="730"/>
      <c r="HCF289" s="730"/>
      <c r="HCG289" s="730"/>
      <c r="HCH289" s="730"/>
      <c r="HCI289" s="730"/>
      <c r="HCJ289" s="730"/>
      <c r="HCK289" s="730"/>
      <c r="HCL289" s="730"/>
      <c r="HCM289" s="730"/>
      <c r="HCN289" s="730"/>
      <c r="HCO289" s="730"/>
      <c r="HCP289" s="730"/>
      <c r="HCQ289" s="730"/>
      <c r="HCR289" s="730"/>
      <c r="HCS289" s="730"/>
      <c r="HCT289" s="730"/>
      <c r="HCU289" s="730"/>
      <c r="HCV289" s="730"/>
      <c r="HCW289" s="730"/>
      <c r="HCX289" s="730"/>
      <c r="HCY289" s="730"/>
      <c r="HCZ289" s="730"/>
      <c r="HDA289" s="730"/>
      <c r="HDB289" s="730"/>
      <c r="HDC289" s="730"/>
      <c r="HDD289" s="730"/>
      <c r="HDE289" s="730"/>
      <c r="HDF289" s="730"/>
      <c r="HDG289" s="730"/>
      <c r="HDH289" s="730"/>
      <c r="HDI289" s="730"/>
      <c r="HDJ289" s="730"/>
      <c r="HDK289" s="730"/>
      <c r="HDL289" s="730"/>
      <c r="HDM289" s="730"/>
      <c r="HDN289" s="730"/>
      <c r="HDO289" s="730"/>
      <c r="HDP289" s="730"/>
      <c r="HDQ289" s="730"/>
      <c r="HDR289" s="730"/>
      <c r="HDS289" s="730"/>
      <c r="HDT289" s="730"/>
      <c r="HDU289" s="730"/>
      <c r="HDV289" s="730"/>
      <c r="HDW289" s="730"/>
      <c r="HDX289" s="730"/>
      <c r="HDY289" s="730"/>
      <c r="HDZ289" s="730"/>
      <c r="HEA289" s="730"/>
      <c r="HEB289" s="730"/>
      <c r="HEC289" s="730"/>
      <c r="HED289" s="730"/>
      <c r="HEE289" s="730"/>
      <c r="HEF289" s="730"/>
      <c r="HEG289" s="730"/>
      <c r="HEH289" s="730"/>
      <c r="HEI289" s="730"/>
      <c r="HEJ289" s="730"/>
      <c r="HEK289" s="730"/>
      <c r="HEL289" s="730"/>
      <c r="HEM289" s="730"/>
      <c r="HEN289" s="730"/>
      <c r="HEO289" s="730"/>
      <c r="HEP289" s="730"/>
      <c r="HEQ289" s="730"/>
      <c r="HER289" s="730"/>
      <c r="HES289" s="730"/>
      <c r="HET289" s="730"/>
      <c r="HEU289" s="730"/>
      <c r="HEV289" s="730"/>
      <c r="HEW289" s="730"/>
      <c r="HEX289" s="730"/>
      <c r="HEY289" s="730"/>
      <c r="HEZ289" s="730"/>
      <c r="HFA289" s="730"/>
      <c r="HFB289" s="730"/>
      <c r="HFC289" s="730"/>
      <c r="HFD289" s="730"/>
      <c r="HFE289" s="730"/>
      <c r="HFF289" s="730"/>
      <c r="HFG289" s="730"/>
      <c r="HFH289" s="730"/>
      <c r="HFI289" s="730"/>
      <c r="HFJ289" s="730"/>
      <c r="HFK289" s="730"/>
      <c r="HFL289" s="730"/>
      <c r="HFM289" s="730"/>
      <c r="HFN289" s="730"/>
      <c r="HFO289" s="730"/>
      <c r="HFP289" s="730"/>
      <c r="HFQ289" s="730"/>
      <c r="HFR289" s="730"/>
      <c r="HFS289" s="730"/>
      <c r="HFT289" s="730"/>
      <c r="HFU289" s="730"/>
      <c r="HFV289" s="730"/>
      <c r="HFW289" s="730"/>
      <c r="HFX289" s="730"/>
      <c r="HFY289" s="730"/>
      <c r="HFZ289" s="730"/>
      <c r="HGA289" s="730"/>
      <c r="HGB289" s="730"/>
      <c r="HGC289" s="730"/>
      <c r="HGD289" s="730"/>
      <c r="HGE289" s="730"/>
      <c r="HGF289" s="730"/>
      <c r="HGG289" s="730"/>
      <c r="HGH289" s="730"/>
      <c r="HGI289" s="730"/>
      <c r="HGJ289" s="730"/>
      <c r="HGK289" s="730"/>
      <c r="HGL289" s="730"/>
      <c r="HGM289" s="730"/>
      <c r="HGN289" s="730"/>
      <c r="HGO289" s="730"/>
      <c r="HGP289" s="730"/>
      <c r="HGQ289" s="730"/>
      <c r="HGR289" s="730"/>
      <c r="HGS289" s="730"/>
      <c r="HGT289" s="730"/>
      <c r="HGU289" s="730"/>
      <c r="HGV289" s="730"/>
      <c r="HGW289" s="730"/>
      <c r="HGX289" s="730"/>
      <c r="HGY289" s="730"/>
      <c r="HGZ289" s="730"/>
      <c r="HHA289" s="730"/>
      <c r="HHB289" s="730"/>
      <c r="HHC289" s="730"/>
      <c r="HHD289" s="730"/>
      <c r="HHE289" s="730"/>
      <c r="HHF289" s="730"/>
      <c r="HHG289" s="730"/>
      <c r="HHH289" s="730"/>
      <c r="HHI289" s="730"/>
      <c r="HHJ289" s="730"/>
      <c r="HHK289" s="730"/>
      <c r="HHL289" s="730"/>
      <c r="HHM289" s="730"/>
      <c r="HHN289" s="730"/>
      <c r="HHO289" s="730"/>
      <c r="HHP289" s="730"/>
      <c r="HHQ289" s="730"/>
      <c r="HHR289" s="730"/>
      <c r="HHS289" s="730"/>
      <c r="HHT289" s="730"/>
      <c r="HHU289" s="730"/>
      <c r="HHV289" s="730"/>
      <c r="HHW289" s="730"/>
      <c r="HHX289" s="730"/>
      <c r="HHY289" s="730"/>
      <c r="HHZ289" s="730"/>
      <c r="HIA289" s="730"/>
      <c r="HIB289" s="730"/>
      <c r="HIC289" s="730"/>
      <c r="HID289" s="730"/>
      <c r="HIE289" s="730"/>
      <c r="HIF289" s="730"/>
      <c r="HIG289" s="730"/>
      <c r="HIH289" s="730"/>
      <c r="HII289" s="730"/>
      <c r="HIJ289" s="730"/>
      <c r="HIK289" s="730"/>
      <c r="HIL289" s="730"/>
      <c r="HIM289" s="730"/>
      <c r="HIN289" s="730"/>
      <c r="HIO289" s="730"/>
      <c r="HIP289" s="730"/>
      <c r="HIQ289" s="730"/>
      <c r="HIR289" s="730"/>
      <c r="HIS289" s="730"/>
      <c r="HIT289" s="730"/>
      <c r="HIU289" s="730"/>
      <c r="HIV289" s="730"/>
      <c r="HIW289" s="730"/>
      <c r="HIX289" s="730"/>
      <c r="HIY289" s="730"/>
      <c r="HIZ289" s="730"/>
      <c r="HJA289" s="730"/>
      <c r="HJB289" s="730"/>
      <c r="HJC289" s="730"/>
      <c r="HJD289" s="730"/>
      <c r="HJE289" s="730"/>
      <c r="HJF289" s="730"/>
      <c r="HJG289" s="730"/>
      <c r="HJH289" s="730"/>
      <c r="HJI289" s="730"/>
      <c r="HJJ289" s="730"/>
      <c r="HJK289" s="730"/>
      <c r="HJL289" s="730"/>
      <c r="HJM289" s="730"/>
      <c r="HJN289" s="730"/>
      <c r="HJO289" s="730"/>
      <c r="HJP289" s="730"/>
      <c r="HJQ289" s="730"/>
      <c r="HJR289" s="730"/>
      <c r="HJS289" s="730"/>
      <c r="HJT289" s="730"/>
      <c r="HJU289" s="730"/>
      <c r="HJV289" s="730"/>
      <c r="HJW289" s="730"/>
      <c r="HJX289" s="730"/>
      <c r="HJY289" s="730"/>
      <c r="HJZ289" s="730"/>
      <c r="HKA289" s="730"/>
      <c r="HKB289" s="730"/>
      <c r="HKC289" s="730"/>
      <c r="HKD289" s="730"/>
      <c r="HKE289" s="730"/>
      <c r="HKF289" s="730"/>
      <c r="HKG289" s="730"/>
      <c r="HKH289" s="730"/>
      <c r="HKI289" s="730"/>
      <c r="HKJ289" s="730"/>
      <c r="HKK289" s="730"/>
      <c r="HKL289" s="730"/>
      <c r="HKM289" s="730"/>
      <c r="HKN289" s="730"/>
      <c r="HKO289" s="730"/>
      <c r="HKP289" s="730"/>
      <c r="HKQ289" s="730"/>
      <c r="HKR289" s="730"/>
      <c r="HKS289" s="730"/>
      <c r="HKT289" s="730"/>
      <c r="HKU289" s="730"/>
      <c r="HKV289" s="730"/>
      <c r="HKW289" s="730"/>
      <c r="HKX289" s="730"/>
      <c r="HKY289" s="730"/>
      <c r="HKZ289" s="730"/>
      <c r="HLA289" s="730"/>
      <c r="HLB289" s="730"/>
      <c r="HLC289" s="730"/>
      <c r="HLD289" s="730"/>
      <c r="HLE289" s="730"/>
      <c r="HLF289" s="730"/>
      <c r="HLG289" s="730"/>
      <c r="HLH289" s="730"/>
      <c r="HLI289" s="730"/>
      <c r="HLJ289" s="730"/>
      <c r="HLK289" s="730"/>
      <c r="HLL289" s="730"/>
      <c r="HLM289" s="730"/>
      <c r="HLN289" s="730"/>
      <c r="HLO289" s="730"/>
      <c r="HLP289" s="730"/>
      <c r="HLQ289" s="730"/>
      <c r="HLR289" s="730"/>
      <c r="HLS289" s="730"/>
      <c r="HLT289" s="730"/>
      <c r="HLU289" s="730"/>
      <c r="HLV289" s="730"/>
      <c r="HLW289" s="730"/>
      <c r="HLX289" s="730"/>
      <c r="HLY289" s="730"/>
      <c r="HLZ289" s="730"/>
      <c r="HMA289" s="730"/>
      <c r="HMB289" s="730"/>
      <c r="HMC289" s="730"/>
      <c r="HMD289" s="730"/>
      <c r="HME289" s="730"/>
      <c r="HMF289" s="730"/>
      <c r="HMG289" s="730"/>
      <c r="HMH289" s="730"/>
      <c r="HMI289" s="730"/>
      <c r="HMJ289" s="730"/>
      <c r="HMK289" s="730"/>
      <c r="HML289" s="730"/>
      <c r="HMM289" s="730"/>
      <c r="HMN289" s="730"/>
      <c r="HMO289" s="730"/>
      <c r="HMP289" s="730"/>
      <c r="HMQ289" s="730"/>
      <c r="HMR289" s="730"/>
      <c r="HMS289" s="730"/>
      <c r="HMT289" s="730"/>
      <c r="HMU289" s="730"/>
      <c r="HMV289" s="730"/>
      <c r="HMW289" s="730"/>
      <c r="HMX289" s="730"/>
      <c r="HMY289" s="730"/>
      <c r="HMZ289" s="730"/>
      <c r="HNA289" s="730"/>
      <c r="HNB289" s="730"/>
      <c r="HNC289" s="730"/>
      <c r="HND289" s="730"/>
      <c r="HNE289" s="730"/>
      <c r="HNF289" s="730"/>
      <c r="HNG289" s="730"/>
      <c r="HNH289" s="730"/>
      <c r="HNI289" s="730"/>
      <c r="HNJ289" s="730"/>
      <c r="HNK289" s="730"/>
      <c r="HNL289" s="730"/>
      <c r="HNM289" s="730"/>
      <c r="HNN289" s="730"/>
      <c r="HNO289" s="730"/>
      <c r="HNP289" s="730"/>
      <c r="HNQ289" s="730"/>
      <c r="HNR289" s="730"/>
      <c r="HNS289" s="730"/>
      <c r="HNT289" s="730"/>
      <c r="HNU289" s="730"/>
      <c r="HNV289" s="730"/>
      <c r="HNW289" s="730"/>
      <c r="HNX289" s="730"/>
      <c r="HNY289" s="730"/>
      <c r="HNZ289" s="730"/>
      <c r="HOA289" s="730"/>
      <c r="HOB289" s="730"/>
      <c r="HOC289" s="730"/>
      <c r="HOD289" s="730"/>
      <c r="HOE289" s="730"/>
      <c r="HOF289" s="730"/>
      <c r="HOG289" s="730"/>
      <c r="HOH289" s="730"/>
      <c r="HOI289" s="730"/>
      <c r="HOJ289" s="730"/>
      <c r="HOK289" s="730"/>
      <c r="HOL289" s="730"/>
      <c r="HOM289" s="730"/>
      <c r="HON289" s="730"/>
      <c r="HOO289" s="730"/>
      <c r="HOP289" s="730"/>
      <c r="HOQ289" s="730"/>
      <c r="HOR289" s="730"/>
      <c r="HOS289" s="730"/>
      <c r="HOT289" s="730"/>
      <c r="HOU289" s="730"/>
      <c r="HOV289" s="730"/>
      <c r="HOW289" s="730"/>
      <c r="HOX289" s="730"/>
      <c r="HOY289" s="730"/>
      <c r="HOZ289" s="730"/>
      <c r="HPA289" s="730"/>
      <c r="HPB289" s="730"/>
      <c r="HPC289" s="730"/>
      <c r="HPD289" s="730"/>
      <c r="HPE289" s="730"/>
      <c r="HPF289" s="730"/>
      <c r="HPG289" s="730"/>
      <c r="HPH289" s="730"/>
      <c r="HPI289" s="730"/>
      <c r="HPJ289" s="730"/>
      <c r="HPK289" s="730"/>
      <c r="HPL289" s="730"/>
      <c r="HPM289" s="730"/>
      <c r="HPN289" s="730"/>
      <c r="HPO289" s="730"/>
      <c r="HPP289" s="730"/>
      <c r="HPQ289" s="730"/>
      <c r="HPR289" s="730"/>
      <c r="HPS289" s="730"/>
      <c r="HPT289" s="730"/>
      <c r="HPU289" s="730"/>
      <c r="HPV289" s="730"/>
      <c r="HPW289" s="730"/>
      <c r="HPX289" s="730"/>
      <c r="HPY289" s="730"/>
      <c r="HPZ289" s="730"/>
      <c r="HQA289" s="730"/>
      <c r="HQB289" s="730"/>
      <c r="HQC289" s="730"/>
      <c r="HQD289" s="730"/>
      <c r="HQE289" s="730"/>
      <c r="HQF289" s="730"/>
      <c r="HQG289" s="730"/>
      <c r="HQH289" s="730"/>
      <c r="HQI289" s="730"/>
      <c r="HQJ289" s="730"/>
      <c r="HQK289" s="730"/>
      <c r="HQL289" s="730"/>
      <c r="HQM289" s="730"/>
      <c r="HQN289" s="730"/>
      <c r="HQO289" s="730"/>
      <c r="HQP289" s="730"/>
      <c r="HQQ289" s="730"/>
      <c r="HQR289" s="730"/>
      <c r="HQS289" s="730"/>
      <c r="HQT289" s="730"/>
      <c r="HQU289" s="730"/>
      <c r="HQV289" s="730"/>
      <c r="HQW289" s="730"/>
      <c r="HQX289" s="730"/>
      <c r="HQY289" s="730"/>
      <c r="HQZ289" s="730"/>
      <c r="HRA289" s="730"/>
      <c r="HRB289" s="730"/>
      <c r="HRC289" s="730"/>
      <c r="HRD289" s="730"/>
      <c r="HRE289" s="730"/>
      <c r="HRF289" s="730"/>
      <c r="HRG289" s="730"/>
      <c r="HRH289" s="730"/>
      <c r="HRI289" s="730"/>
      <c r="HRJ289" s="730"/>
      <c r="HRK289" s="730"/>
      <c r="HRL289" s="730"/>
      <c r="HRM289" s="730"/>
      <c r="HRN289" s="730"/>
      <c r="HRO289" s="730"/>
      <c r="HRP289" s="730"/>
      <c r="HRQ289" s="730"/>
      <c r="HRR289" s="730"/>
      <c r="HRS289" s="730"/>
      <c r="HRT289" s="730"/>
      <c r="HRU289" s="730"/>
      <c r="HRV289" s="730"/>
      <c r="HRW289" s="730"/>
      <c r="HRX289" s="730"/>
      <c r="HRY289" s="730"/>
      <c r="HRZ289" s="730"/>
      <c r="HSA289" s="730"/>
      <c r="HSB289" s="730"/>
      <c r="HSC289" s="730"/>
      <c r="HSD289" s="730"/>
      <c r="HSE289" s="730"/>
      <c r="HSF289" s="730"/>
      <c r="HSG289" s="730"/>
      <c r="HSH289" s="730"/>
      <c r="HSI289" s="730"/>
      <c r="HSJ289" s="730"/>
      <c r="HSK289" s="730"/>
      <c r="HSL289" s="730"/>
      <c r="HSM289" s="730"/>
      <c r="HSN289" s="730"/>
      <c r="HSO289" s="730"/>
      <c r="HSP289" s="730"/>
      <c r="HSQ289" s="730"/>
      <c r="HSR289" s="730"/>
      <c r="HSS289" s="730"/>
      <c r="HST289" s="730"/>
      <c r="HSU289" s="730"/>
      <c r="HSV289" s="730"/>
      <c r="HSW289" s="730"/>
      <c r="HSX289" s="730"/>
      <c r="HSY289" s="730"/>
      <c r="HSZ289" s="730"/>
      <c r="HTA289" s="730"/>
      <c r="HTB289" s="730"/>
      <c r="HTC289" s="730"/>
      <c r="HTD289" s="730"/>
      <c r="HTE289" s="730"/>
      <c r="HTF289" s="730"/>
      <c r="HTG289" s="730"/>
      <c r="HTH289" s="730"/>
      <c r="HTI289" s="730"/>
      <c r="HTJ289" s="730"/>
      <c r="HTK289" s="730"/>
      <c r="HTL289" s="730"/>
      <c r="HTM289" s="730"/>
      <c r="HTN289" s="730"/>
      <c r="HTO289" s="730"/>
      <c r="HTP289" s="730"/>
      <c r="HTQ289" s="730"/>
      <c r="HTR289" s="730"/>
      <c r="HTS289" s="730"/>
      <c r="HTT289" s="730"/>
      <c r="HTU289" s="730"/>
      <c r="HTV289" s="730"/>
      <c r="HTW289" s="730"/>
      <c r="HTX289" s="730"/>
      <c r="HTY289" s="730"/>
      <c r="HTZ289" s="730"/>
      <c r="HUA289" s="730"/>
      <c r="HUB289" s="730"/>
      <c r="HUC289" s="730"/>
      <c r="HUD289" s="730"/>
      <c r="HUE289" s="730"/>
      <c r="HUF289" s="730"/>
      <c r="HUG289" s="730"/>
      <c r="HUH289" s="730"/>
      <c r="HUI289" s="730"/>
      <c r="HUJ289" s="730"/>
      <c r="HUK289" s="730"/>
      <c r="HUL289" s="730"/>
      <c r="HUM289" s="730"/>
      <c r="HUN289" s="730"/>
      <c r="HUO289" s="730"/>
      <c r="HUP289" s="730"/>
      <c r="HUQ289" s="730"/>
      <c r="HUR289" s="730"/>
      <c r="HUS289" s="730"/>
      <c r="HUT289" s="730"/>
      <c r="HUU289" s="730"/>
      <c r="HUV289" s="730"/>
      <c r="HUW289" s="730"/>
      <c r="HUX289" s="730"/>
      <c r="HUY289" s="730"/>
      <c r="HUZ289" s="730"/>
      <c r="HVA289" s="730"/>
      <c r="HVB289" s="730"/>
      <c r="HVC289" s="730"/>
      <c r="HVD289" s="730"/>
      <c r="HVE289" s="730"/>
      <c r="HVF289" s="730"/>
      <c r="HVG289" s="730"/>
      <c r="HVH289" s="730"/>
      <c r="HVI289" s="730"/>
      <c r="HVJ289" s="730"/>
      <c r="HVK289" s="730"/>
      <c r="HVL289" s="730"/>
      <c r="HVM289" s="730"/>
      <c r="HVN289" s="730"/>
      <c r="HVO289" s="730"/>
      <c r="HVP289" s="730"/>
      <c r="HVQ289" s="730"/>
      <c r="HVR289" s="730"/>
      <c r="HVS289" s="730"/>
      <c r="HVT289" s="730"/>
      <c r="HVU289" s="730"/>
      <c r="HVV289" s="730"/>
      <c r="HVW289" s="730"/>
      <c r="HVX289" s="730"/>
      <c r="HVY289" s="730"/>
      <c r="HVZ289" s="730"/>
      <c r="HWA289" s="730"/>
      <c r="HWB289" s="730"/>
      <c r="HWC289" s="730"/>
      <c r="HWD289" s="730"/>
      <c r="HWE289" s="730"/>
      <c r="HWF289" s="730"/>
      <c r="HWG289" s="730"/>
      <c r="HWH289" s="730"/>
      <c r="HWI289" s="730"/>
      <c r="HWJ289" s="730"/>
      <c r="HWK289" s="730"/>
      <c r="HWL289" s="730"/>
      <c r="HWM289" s="730"/>
      <c r="HWN289" s="730"/>
      <c r="HWO289" s="730"/>
      <c r="HWP289" s="730"/>
      <c r="HWQ289" s="730"/>
      <c r="HWR289" s="730"/>
      <c r="HWS289" s="730"/>
      <c r="HWT289" s="730"/>
      <c r="HWU289" s="730"/>
      <c r="HWV289" s="730"/>
      <c r="HWW289" s="730"/>
      <c r="HWX289" s="730"/>
      <c r="HWY289" s="730"/>
      <c r="HWZ289" s="730"/>
      <c r="HXA289" s="730"/>
      <c r="HXB289" s="730"/>
      <c r="HXC289" s="730"/>
      <c r="HXD289" s="730"/>
      <c r="HXE289" s="730"/>
      <c r="HXF289" s="730"/>
      <c r="HXG289" s="730"/>
      <c r="HXH289" s="730"/>
      <c r="HXI289" s="730"/>
      <c r="HXJ289" s="730"/>
      <c r="HXK289" s="730"/>
      <c r="HXL289" s="730"/>
      <c r="HXM289" s="730"/>
      <c r="HXN289" s="730"/>
      <c r="HXO289" s="730"/>
      <c r="HXP289" s="730"/>
      <c r="HXQ289" s="730"/>
      <c r="HXR289" s="730"/>
      <c r="HXS289" s="730"/>
      <c r="HXT289" s="730"/>
      <c r="HXU289" s="730"/>
      <c r="HXV289" s="730"/>
      <c r="HXW289" s="730"/>
      <c r="HXX289" s="730"/>
      <c r="HXY289" s="730"/>
      <c r="HXZ289" s="730"/>
      <c r="HYA289" s="730"/>
      <c r="HYB289" s="730"/>
      <c r="HYC289" s="730"/>
      <c r="HYD289" s="730"/>
      <c r="HYE289" s="730"/>
      <c r="HYF289" s="730"/>
      <c r="HYG289" s="730"/>
      <c r="HYH289" s="730"/>
      <c r="HYI289" s="730"/>
      <c r="HYJ289" s="730"/>
      <c r="HYK289" s="730"/>
      <c r="HYL289" s="730"/>
      <c r="HYM289" s="730"/>
      <c r="HYN289" s="730"/>
      <c r="HYO289" s="730"/>
      <c r="HYP289" s="730"/>
      <c r="HYQ289" s="730"/>
      <c r="HYR289" s="730"/>
      <c r="HYS289" s="730"/>
      <c r="HYT289" s="730"/>
      <c r="HYU289" s="730"/>
      <c r="HYV289" s="730"/>
      <c r="HYW289" s="730"/>
      <c r="HYX289" s="730"/>
      <c r="HYY289" s="730"/>
      <c r="HYZ289" s="730"/>
      <c r="HZA289" s="730"/>
      <c r="HZB289" s="730"/>
      <c r="HZC289" s="730"/>
      <c r="HZD289" s="730"/>
      <c r="HZE289" s="730"/>
      <c r="HZF289" s="730"/>
      <c r="HZG289" s="730"/>
      <c r="HZH289" s="730"/>
      <c r="HZI289" s="730"/>
      <c r="HZJ289" s="730"/>
      <c r="HZK289" s="730"/>
      <c r="HZL289" s="730"/>
      <c r="HZM289" s="730"/>
      <c r="HZN289" s="730"/>
      <c r="HZO289" s="730"/>
      <c r="HZP289" s="730"/>
      <c r="HZQ289" s="730"/>
      <c r="HZR289" s="730"/>
      <c r="HZS289" s="730"/>
      <c r="HZT289" s="730"/>
      <c r="HZU289" s="730"/>
      <c r="HZV289" s="730"/>
      <c r="HZW289" s="730"/>
      <c r="HZX289" s="730"/>
      <c r="HZY289" s="730"/>
      <c r="HZZ289" s="730"/>
      <c r="IAA289" s="730"/>
      <c r="IAB289" s="730"/>
      <c r="IAC289" s="730"/>
      <c r="IAD289" s="730"/>
      <c r="IAE289" s="730"/>
      <c r="IAF289" s="730"/>
      <c r="IAG289" s="730"/>
      <c r="IAH289" s="730"/>
      <c r="IAI289" s="730"/>
      <c r="IAJ289" s="730"/>
      <c r="IAK289" s="730"/>
      <c r="IAL289" s="730"/>
      <c r="IAM289" s="730"/>
      <c r="IAN289" s="730"/>
      <c r="IAO289" s="730"/>
      <c r="IAP289" s="730"/>
      <c r="IAQ289" s="730"/>
      <c r="IAR289" s="730"/>
      <c r="IAS289" s="730"/>
      <c r="IAT289" s="730"/>
      <c r="IAU289" s="730"/>
      <c r="IAV289" s="730"/>
      <c r="IAW289" s="730"/>
      <c r="IAX289" s="730"/>
      <c r="IAY289" s="730"/>
      <c r="IAZ289" s="730"/>
      <c r="IBA289" s="730"/>
      <c r="IBB289" s="730"/>
      <c r="IBC289" s="730"/>
      <c r="IBD289" s="730"/>
      <c r="IBE289" s="730"/>
      <c r="IBF289" s="730"/>
      <c r="IBG289" s="730"/>
      <c r="IBH289" s="730"/>
      <c r="IBI289" s="730"/>
      <c r="IBJ289" s="730"/>
      <c r="IBK289" s="730"/>
      <c r="IBL289" s="730"/>
      <c r="IBM289" s="730"/>
      <c r="IBN289" s="730"/>
      <c r="IBO289" s="730"/>
      <c r="IBP289" s="730"/>
      <c r="IBQ289" s="730"/>
      <c r="IBR289" s="730"/>
      <c r="IBS289" s="730"/>
      <c r="IBT289" s="730"/>
      <c r="IBU289" s="730"/>
      <c r="IBV289" s="730"/>
      <c r="IBW289" s="730"/>
      <c r="IBX289" s="730"/>
      <c r="IBY289" s="730"/>
      <c r="IBZ289" s="730"/>
      <c r="ICA289" s="730"/>
      <c r="ICB289" s="730"/>
      <c r="ICC289" s="730"/>
      <c r="ICD289" s="730"/>
      <c r="ICE289" s="730"/>
      <c r="ICF289" s="730"/>
      <c r="ICG289" s="730"/>
      <c r="ICH289" s="730"/>
      <c r="ICI289" s="730"/>
      <c r="ICJ289" s="730"/>
      <c r="ICK289" s="730"/>
      <c r="ICL289" s="730"/>
      <c r="ICM289" s="730"/>
      <c r="ICN289" s="730"/>
      <c r="ICO289" s="730"/>
      <c r="ICP289" s="730"/>
      <c r="ICQ289" s="730"/>
      <c r="ICR289" s="730"/>
      <c r="ICS289" s="730"/>
      <c r="ICT289" s="730"/>
      <c r="ICU289" s="730"/>
      <c r="ICV289" s="730"/>
      <c r="ICW289" s="730"/>
      <c r="ICX289" s="730"/>
      <c r="ICY289" s="730"/>
      <c r="ICZ289" s="730"/>
      <c r="IDA289" s="730"/>
      <c r="IDB289" s="730"/>
      <c r="IDC289" s="730"/>
      <c r="IDD289" s="730"/>
      <c r="IDE289" s="730"/>
      <c r="IDF289" s="730"/>
      <c r="IDG289" s="730"/>
      <c r="IDH289" s="730"/>
      <c r="IDI289" s="730"/>
      <c r="IDJ289" s="730"/>
      <c r="IDK289" s="730"/>
      <c r="IDL289" s="730"/>
      <c r="IDM289" s="730"/>
      <c r="IDN289" s="730"/>
      <c r="IDO289" s="730"/>
      <c r="IDP289" s="730"/>
      <c r="IDQ289" s="730"/>
      <c r="IDR289" s="730"/>
      <c r="IDS289" s="730"/>
      <c r="IDT289" s="730"/>
      <c r="IDU289" s="730"/>
      <c r="IDV289" s="730"/>
      <c r="IDW289" s="730"/>
      <c r="IDX289" s="730"/>
      <c r="IDY289" s="730"/>
      <c r="IDZ289" s="730"/>
      <c r="IEA289" s="730"/>
      <c r="IEB289" s="730"/>
      <c r="IEC289" s="730"/>
      <c r="IED289" s="730"/>
      <c r="IEE289" s="730"/>
      <c r="IEF289" s="730"/>
      <c r="IEG289" s="730"/>
      <c r="IEH289" s="730"/>
      <c r="IEI289" s="730"/>
      <c r="IEJ289" s="730"/>
      <c r="IEK289" s="730"/>
      <c r="IEL289" s="730"/>
      <c r="IEM289" s="730"/>
      <c r="IEN289" s="730"/>
      <c r="IEO289" s="730"/>
      <c r="IEP289" s="730"/>
      <c r="IEQ289" s="730"/>
      <c r="IER289" s="730"/>
      <c r="IES289" s="730"/>
      <c r="IET289" s="730"/>
      <c r="IEU289" s="730"/>
      <c r="IEV289" s="730"/>
      <c r="IEW289" s="730"/>
      <c r="IEX289" s="730"/>
      <c r="IEY289" s="730"/>
      <c r="IEZ289" s="730"/>
      <c r="IFA289" s="730"/>
      <c r="IFB289" s="730"/>
      <c r="IFC289" s="730"/>
      <c r="IFD289" s="730"/>
      <c r="IFE289" s="730"/>
      <c r="IFF289" s="730"/>
      <c r="IFG289" s="730"/>
      <c r="IFH289" s="730"/>
      <c r="IFI289" s="730"/>
      <c r="IFJ289" s="730"/>
      <c r="IFK289" s="730"/>
      <c r="IFL289" s="730"/>
      <c r="IFM289" s="730"/>
      <c r="IFN289" s="730"/>
      <c r="IFO289" s="730"/>
      <c r="IFP289" s="730"/>
      <c r="IFQ289" s="730"/>
      <c r="IFR289" s="730"/>
      <c r="IFS289" s="730"/>
      <c r="IFT289" s="730"/>
      <c r="IFU289" s="730"/>
      <c r="IFV289" s="730"/>
      <c r="IFW289" s="730"/>
      <c r="IFX289" s="730"/>
      <c r="IFY289" s="730"/>
      <c r="IFZ289" s="730"/>
      <c r="IGA289" s="730"/>
      <c r="IGB289" s="730"/>
      <c r="IGC289" s="730"/>
      <c r="IGD289" s="730"/>
      <c r="IGE289" s="730"/>
      <c r="IGF289" s="730"/>
      <c r="IGG289" s="730"/>
      <c r="IGH289" s="730"/>
      <c r="IGI289" s="730"/>
      <c r="IGJ289" s="730"/>
      <c r="IGK289" s="730"/>
      <c r="IGL289" s="730"/>
      <c r="IGM289" s="730"/>
      <c r="IGN289" s="730"/>
      <c r="IGO289" s="730"/>
      <c r="IGP289" s="730"/>
      <c r="IGQ289" s="730"/>
      <c r="IGR289" s="730"/>
      <c r="IGS289" s="730"/>
      <c r="IGT289" s="730"/>
      <c r="IGU289" s="730"/>
      <c r="IGV289" s="730"/>
      <c r="IGW289" s="730"/>
      <c r="IGX289" s="730"/>
      <c r="IGY289" s="730"/>
      <c r="IGZ289" s="730"/>
      <c r="IHA289" s="730"/>
      <c r="IHB289" s="730"/>
      <c r="IHC289" s="730"/>
      <c r="IHD289" s="730"/>
      <c r="IHE289" s="730"/>
      <c r="IHF289" s="730"/>
      <c r="IHG289" s="730"/>
      <c r="IHH289" s="730"/>
      <c r="IHI289" s="730"/>
      <c r="IHJ289" s="730"/>
      <c r="IHK289" s="730"/>
      <c r="IHL289" s="730"/>
      <c r="IHM289" s="730"/>
      <c r="IHN289" s="730"/>
      <c r="IHO289" s="730"/>
      <c r="IHP289" s="730"/>
      <c r="IHQ289" s="730"/>
      <c r="IHR289" s="730"/>
      <c r="IHS289" s="730"/>
      <c r="IHT289" s="730"/>
      <c r="IHU289" s="730"/>
      <c r="IHV289" s="730"/>
      <c r="IHW289" s="730"/>
      <c r="IHX289" s="730"/>
      <c r="IHY289" s="730"/>
      <c r="IHZ289" s="730"/>
      <c r="IIA289" s="730"/>
      <c r="IIB289" s="730"/>
      <c r="IIC289" s="730"/>
      <c r="IID289" s="730"/>
      <c r="IIE289" s="730"/>
      <c r="IIF289" s="730"/>
      <c r="IIG289" s="730"/>
      <c r="IIH289" s="730"/>
      <c r="III289" s="730"/>
      <c r="IIJ289" s="730"/>
      <c r="IIK289" s="730"/>
      <c r="IIL289" s="730"/>
      <c r="IIM289" s="730"/>
      <c r="IIN289" s="730"/>
      <c r="IIO289" s="730"/>
      <c r="IIP289" s="730"/>
      <c r="IIQ289" s="730"/>
      <c r="IIR289" s="730"/>
      <c r="IIS289" s="730"/>
      <c r="IIT289" s="730"/>
      <c r="IIU289" s="730"/>
      <c r="IIV289" s="730"/>
      <c r="IIW289" s="730"/>
      <c r="IIX289" s="730"/>
      <c r="IIY289" s="730"/>
      <c r="IIZ289" s="730"/>
      <c r="IJA289" s="730"/>
      <c r="IJB289" s="730"/>
      <c r="IJC289" s="730"/>
      <c r="IJD289" s="730"/>
      <c r="IJE289" s="730"/>
      <c r="IJF289" s="730"/>
      <c r="IJG289" s="730"/>
      <c r="IJH289" s="730"/>
      <c r="IJI289" s="730"/>
      <c r="IJJ289" s="730"/>
      <c r="IJK289" s="730"/>
      <c r="IJL289" s="730"/>
      <c r="IJM289" s="730"/>
      <c r="IJN289" s="730"/>
      <c r="IJO289" s="730"/>
      <c r="IJP289" s="730"/>
      <c r="IJQ289" s="730"/>
      <c r="IJR289" s="730"/>
      <c r="IJS289" s="730"/>
      <c r="IJT289" s="730"/>
      <c r="IJU289" s="730"/>
      <c r="IJV289" s="730"/>
      <c r="IJW289" s="730"/>
      <c r="IJX289" s="730"/>
      <c r="IJY289" s="730"/>
      <c r="IJZ289" s="730"/>
      <c r="IKA289" s="730"/>
      <c r="IKB289" s="730"/>
      <c r="IKC289" s="730"/>
      <c r="IKD289" s="730"/>
      <c r="IKE289" s="730"/>
      <c r="IKF289" s="730"/>
      <c r="IKG289" s="730"/>
      <c r="IKH289" s="730"/>
      <c r="IKI289" s="730"/>
      <c r="IKJ289" s="730"/>
      <c r="IKK289" s="730"/>
      <c r="IKL289" s="730"/>
      <c r="IKM289" s="730"/>
      <c r="IKN289" s="730"/>
      <c r="IKO289" s="730"/>
      <c r="IKP289" s="730"/>
      <c r="IKQ289" s="730"/>
      <c r="IKR289" s="730"/>
      <c r="IKS289" s="730"/>
      <c r="IKT289" s="730"/>
      <c r="IKU289" s="730"/>
      <c r="IKV289" s="730"/>
      <c r="IKW289" s="730"/>
      <c r="IKX289" s="730"/>
      <c r="IKY289" s="730"/>
      <c r="IKZ289" s="730"/>
      <c r="ILA289" s="730"/>
      <c r="ILB289" s="730"/>
      <c r="ILC289" s="730"/>
      <c r="ILD289" s="730"/>
      <c r="ILE289" s="730"/>
      <c r="ILF289" s="730"/>
      <c r="ILG289" s="730"/>
      <c r="ILH289" s="730"/>
      <c r="ILI289" s="730"/>
      <c r="ILJ289" s="730"/>
      <c r="ILK289" s="730"/>
      <c r="ILL289" s="730"/>
      <c r="ILM289" s="730"/>
      <c r="ILN289" s="730"/>
      <c r="ILO289" s="730"/>
      <c r="ILP289" s="730"/>
      <c r="ILQ289" s="730"/>
      <c r="ILR289" s="730"/>
      <c r="ILS289" s="730"/>
      <c r="ILT289" s="730"/>
      <c r="ILU289" s="730"/>
      <c r="ILV289" s="730"/>
      <c r="ILW289" s="730"/>
      <c r="ILX289" s="730"/>
      <c r="ILY289" s="730"/>
      <c r="ILZ289" s="730"/>
      <c r="IMA289" s="730"/>
      <c r="IMB289" s="730"/>
      <c r="IMC289" s="730"/>
      <c r="IMD289" s="730"/>
      <c r="IME289" s="730"/>
      <c r="IMF289" s="730"/>
      <c r="IMG289" s="730"/>
      <c r="IMH289" s="730"/>
      <c r="IMI289" s="730"/>
      <c r="IMJ289" s="730"/>
      <c r="IMK289" s="730"/>
      <c r="IML289" s="730"/>
      <c r="IMM289" s="730"/>
      <c r="IMN289" s="730"/>
      <c r="IMO289" s="730"/>
      <c r="IMP289" s="730"/>
      <c r="IMQ289" s="730"/>
      <c r="IMR289" s="730"/>
      <c r="IMS289" s="730"/>
      <c r="IMT289" s="730"/>
      <c r="IMU289" s="730"/>
      <c r="IMV289" s="730"/>
      <c r="IMW289" s="730"/>
      <c r="IMX289" s="730"/>
      <c r="IMY289" s="730"/>
      <c r="IMZ289" s="730"/>
      <c r="INA289" s="730"/>
      <c r="INB289" s="730"/>
      <c r="INC289" s="730"/>
      <c r="IND289" s="730"/>
      <c r="INE289" s="730"/>
      <c r="INF289" s="730"/>
      <c r="ING289" s="730"/>
      <c r="INH289" s="730"/>
      <c r="INI289" s="730"/>
      <c r="INJ289" s="730"/>
      <c r="INK289" s="730"/>
      <c r="INL289" s="730"/>
      <c r="INM289" s="730"/>
      <c r="INN289" s="730"/>
      <c r="INO289" s="730"/>
      <c r="INP289" s="730"/>
      <c r="INQ289" s="730"/>
      <c r="INR289" s="730"/>
      <c r="INS289" s="730"/>
      <c r="INT289" s="730"/>
      <c r="INU289" s="730"/>
      <c r="INV289" s="730"/>
      <c r="INW289" s="730"/>
      <c r="INX289" s="730"/>
      <c r="INY289" s="730"/>
      <c r="INZ289" s="730"/>
      <c r="IOA289" s="730"/>
      <c r="IOB289" s="730"/>
      <c r="IOC289" s="730"/>
      <c r="IOD289" s="730"/>
      <c r="IOE289" s="730"/>
      <c r="IOF289" s="730"/>
      <c r="IOG289" s="730"/>
      <c r="IOH289" s="730"/>
      <c r="IOI289" s="730"/>
      <c r="IOJ289" s="730"/>
      <c r="IOK289" s="730"/>
      <c r="IOL289" s="730"/>
      <c r="IOM289" s="730"/>
      <c r="ION289" s="730"/>
      <c r="IOO289" s="730"/>
      <c r="IOP289" s="730"/>
      <c r="IOQ289" s="730"/>
      <c r="IOR289" s="730"/>
      <c r="IOS289" s="730"/>
      <c r="IOT289" s="730"/>
      <c r="IOU289" s="730"/>
      <c r="IOV289" s="730"/>
      <c r="IOW289" s="730"/>
      <c r="IOX289" s="730"/>
      <c r="IOY289" s="730"/>
      <c r="IOZ289" s="730"/>
      <c r="IPA289" s="730"/>
      <c r="IPB289" s="730"/>
      <c r="IPC289" s="730"/>
      <c r="IPD289" s="730"/>
      <c r="IPE289" s="730"/>
      <c r="IPF289" s="730"/>
      <c r="IPG289" s="730"/>
      <c r="IPH289" s="730"/>
      <c r="IPI289" s="730"/>
      <c r="IPJ289" s="730"/>
      <c r="IPK289" s="730"/>
      <c r="IPL289" s="730"/>
      <c r="IPM289" s="730"/>
      <c r="IPN289" s="730"/>
      <c r="IPO289" s="730"/>
      <c r="IPP289" s="730"/>
      <c r="IPQ289" s="730"/>
      <c r="IPR289" s="730"/>
      <c r="IPS289" s="730"/>
      <c r="IPT289" s="730"/>
      <c r="IPU289" s="730"/>
      <c r="IPV289" s="730"/>
      <c r="IPW289" s="730"/>
      <c r="IPX289" s="730"/>
      <c r="IPY289" s="730"/>
      <c r="IPZ289" s="730"/>
      <c r="IQA289" s="730"/>
      <c r="IQB289" s="730"/>
      <c r="IQC289" s="730"/>
      <c r="IQD289" s="730"/>
      <c r="IQE289" s="730"/>
      <c r="IQF289" s="730"/>
      <c r="IQG289" s="730"/>
      <c r="IQH289" s="730"/>
      <c r="IQI289" s="730"/>
      <c r="IQJ289" s="730"/>
      <c r="IQK289" s="730"/>
      <c r="IQL289" s="730"/>
      <c r="IQM289" s="730"/>
      <c r="IQN289" s="730"/>
      <c r="IQO289" s="730"/>
      <c r="IQP289" s="730"/>
      <c r="IQQ289" s="730"/>
      <c r="IQR289" s="730"/>
      <c r="IQS289" s="730"/>
      <c r="IQT289" s="730"/>
      <c r="IQU289" s="730"/>
      <c r="IQV289" s="730"/>
      <c r="IQW289" s="730"/>
      <c r="IQX289" s="730"/>
      <c r="IQY289" s="730"/>
      <c r="IQZ289" s="730"/>
      <c r="IRA289" s="730"/>
      <c r="IRB289" s="730"/>
      <c r="IRC289" s="730"/>
      <c r="IRD289" s="730"/>
      <c r="IRE289" s="730"/>
      <c r="IRF289" s="730"/>
      <c r="IRG289" s="730"/>
      <c r="IRH289" s="730"/>
      <c r="IRI289" s="730"/>
      <c r="IRJ289" s="730"/>
      <c r="IRK289" s="730"/>
      <c r="IRL289" s="730"/>
      <c r="IRM289" s="730"/>
      <c r="IRN289" s="730"/>
      <c r="IRO289" s="730"/>
      <c r="IRP289" s="730"/>
      <c r="IRQ289" s="730"/>
      <c r="IRR289" s="730"/>
      <c r="IRS289" s="730"/>
      <c r="IRT289" s="730"/>
      <c r="IRU289" s="730"/>
      <c r="IRV289" s="730"/>
      <c r="IRW289" s="730"/>
      <c r="IRX289" s="730"/>
      <c r="IRY289" s="730"/>
      <c r="IRZ289" s="730"/>
      <c r="ISA289" s="730"/>
      <c r="ISB289" s="730"/>
      <c r="ISC289" s="730"/>
      <c r="ISD289" s="730"/>
      <c r="ISE289" s="730"/>
      <c r="ISF289" s="730"/>
      <c r="ISG289" s="730"/>
      <c r="ISH289" s="730"/>
      <c r="ISI289" s="730"/>
      <c r="ISJ289" s="730"/>
      <c r="ISK289" s="730"/>
      <c r="ISL289" s="730"/>
      <c r="ISM289" s="730"/>
      <c r="ISN289" s="730"/>
      <c r="ISO289" s="730"/>
      <c r="ISP289" s="730"/>
      <c r="ISQ289" s="730"/>
      <c r="ISR289" s="730"/>
      <c r="ISS289" s="730"/>
      <c r="IST289" s="730"/>
      <c r="ISU289" s="730"/>
      <c r="ISV289" s="730"/>
      <c r="ISW289" s="730"/>
      <c r="ISX289" s="730"/>
      <c r="ISY289" s="730"/>
      <c r="ISZ289" s="730"/>
      <c r="ITA289" s="730"/>
      <c r="ITB289" s="730"/>
      <c r="ITC289" s="730"/>
      <c r="ITD289" s="730"/>
      <c r="ITE289" s="730"/>
      <c r="ITF289" s="730"/>
      <c r="ITG289" s="730"/>
      <c r="ITH289" s="730"/>
      <c r="ITI289" s="730"/>
      <c r="ITJ289" s="730"/>
      <c r="ITK289" s="730"/>
      <c r="ITL289" s="730"/>
      <c r="ITM289" s="730"/>
      <c r="ITN289" s="730"/>
      <c r="ITO289" s="730"/>
      <c r="ITP289" s="730"/>
      <c r="ITQ289" s="730"/>
      <c r="ITR289" s="730"/>
      <c r="ITS289" s="730"/>
      <c r="ITT289" s="730"/>
      <c r="ITU289" s="730"/>
      <c r="ITV289" s="730"/>
      <c r="ITW289" s="730"/>
      <c r="ITX289" s="730"/>
      <c r="ITY289" s="730"/>
      <c r="ITZ289" s="730"/>
      <c r="IUA289" s="730"/>
      <c r="IUB289" s="730"/>
      <c r="IUC289" s="730"/>
      <c r="IUD289" s="730"/>
      <c r="IUE289" s="730"/>
      <c r="IUF289" s="730"/>
      <c r="IUG289" s="730"/>
      <c r="IUH289" s="730"/>
      <c r="IUI289" s="730"/>
      <c r="IUJ289" s="730"/>
      <c r="IUK289" s="730"/>
      <c r="IUL289" s="730"/>
      <c r="IUM289" s="730"/>
      <c r="IUN289" s="730"/>
      <c r="IUO289" s="730"/>
      <c r="IUP289" s="730"/>
      <c r="IUQ289" s="730"/>
      <c r="IUR289" s="730"/>
      <c r="IUS289" s="730"/>
      <c r="IUT289" s="730"/>
      <c r="IUU289" s="730"/>
      <c r="IUV289" s="730"/>
      <c r="IUW289" s="730"/>
      <c r="IUX289" s="730"/>
      <c r="IUY289" s="730"/>
      <c r="IUZ289" s="730"/>
      <c r="IVA289" s="730"/>
      <c r="IVB289" s="730"/>
      <c r="IVC289" s="730"/>
      <c r="IVD289" s="730"/>
      <c r="IVE289" s="730"/>
      <c r="IVF289" s="730"/>
      <c r="IVG289" s="730"/>
      <c r="IVH289" s="730"/>
      <c r="IVI289" s="730"/>
      <c r="IVJ289" s="730"/>
      <c r="IVK289" s="730"/>
      <c r="IVL289" s="730"/>
      <c r="IVM289" s="730"/>
      <c r="IVN289" s="730"/>
      <c r="IVO289" s="730"/>
      <c r="IVP289" s="730"/>
      <c r="IVQ289" s="730"/>
      <c r="IVR289" s="730"/>
      <c r="IVS289" s="730"/>
      <c r="IVT289" s="730"/>
      <c r="IVU289" s="730"/>
      <c r="IVV289" s="730"/>
      <c r="IVW289" s="730"/>
      <c r="IVX289" s="730"/>
      <c r="IVY289" s="730"/>
      <c r="IVZ289" s="730"/>
      <c r="IWA289" s="730"/>
      <c r="IWB289" s="730"/>
      <c r="IWC289" s="730"/>
      <c r="IWD289" s="730"/>
      <c r="IWE289" s="730"/>
      <c r="IWF289" s="730"/>
      <c r="IWG289" s="730"/>
      <c r="IWH289" s="730"/>
      <c r="IWI289" s="730"/>
      <c r="IWJ289" s="730"/>
      <c r="IWK289" s="730"/>
      <c r="IWL289" s="730"/>
      <c r="IWM289" s="730"/>
      <c r="IWN289" s="730"/>
      <c r="IWO289" s="730"/>
      <c r="IWP289" s="730"/>
      <c r="IWQ289" s="730"/>
      <c r="IWR289" s="730"/>
      <c r="IWS289" s="730"/>
      <c r="IWT289" s="730"/>
      <c r="IWU289" s="730"/>
      <c r="IWV289" s="730"/>
      <c r="IWW289" s="730"/>
      <c r="IWX289" s="730"/>
      <c r="IWY289" s="730"/>
      <c r="IWZ289" s="730"/>
      <c r="IXA289" s="730"/>
      <c r="IXB289" s="730"/>
      <c r="IXC289" s="730"/>
      <c r="IXD289" s="730"/>
      <c r="IXE289" s="730"/>
      <c r="IXF289" s="730"/>
      <c r="IXG289" s="730"/>
      <c r="IXH289" s="730"/>
      <c r="IXI289" s="730"/>
      <c r="IXJ289" s="730"/>
      <c r="IXK289" s="730"/>
      <c r="IXL289" s="730"/>
      <c r="IXM289" s="730"/>
      <c r="IXN289" s="730"/>
      <c r="IXO289" s="730"/>
      <c r="IXP289" s="730"/>
      <c r="IXQ289" s="730"/>
      <c r="IXR289" s="730"/>
      <c r="IXS289" s="730"/>
      <c r="IXT289" s="730"/>
      <c r="IXU289" s="730"/>
      <c r="IXV289" s="730"/>
      <c r="IXW289" s="730"/>
      <c r="IXX289" s="730"/>
      <c r="IXY289" s="730"/>
      <c r="IXZ289" s="730"/>
      <c r="IYA289" s="730"/>
      <c r="IYB289" s="730"/>
      <c r="IYC289" s="730"/>
      <c r="IYD289" s="730"/>
      <c r="IYE289" s="730"/>
      <c r="IYF289" s="730"/>
      <c r="IYG289" s="730"/>
      <c r="IYH289" s="730"/>
      <c r="IYI289" s="730"/>
      <c r="IYJ289" s="730"/>
      <c r="IYK289" s="730"/>
      <c r="IYL289" s="730"/>
      <c r="IYM289" s="730"/>
      <c r="IYN289" s="730"/>
      <c r="IYO289" s="730"/>
      <c r="IYP289" s="730"/>
      <c r="IYQ289" s="730"/>
      <c r="IYR289" s="730"/>
      <c r="IYS289" s="730"/>
      <c r="IYT289" s="730"/>
      <c r="IYU289" s="730"/>
      <c r="IYV289" s="730"/>
      <c r="IYW289" s="730"/>
      <c r="IYX289" s="730"/>
      <c r="IYY289" s="730"/>
      <c r="IYZ289" s="730"/>
      <c r="IZA289" s="730"/>
      <c r="IZB289" s="730"/>
      <c r="IZC289" s="730"/>
      <c r="IZD289" s="730"/>
      <c r="IZE289" s="730"/>
      <c r="IZF289" s="730"/>
      <c r="IZG289" s="730"/>
      <c r="IZH289" s="730"/>
      <c r="IZI289" s="730"/>
      <c r="IZJ289" s="730"/>
      <c r="IZK289" s="730"/>
      <c r="IZL289" s="730"/>
      <c r="IZM289" s="730"/>
      <c r="IZN289" s="730"/>
      <c r="IZO289" s="730"/>
      <c r="IZP289" s="730"/>
      <c r="IZQ289" s="730"/>
      <c r="IZR289" s="730"/>
      <c r="IZS289" s="730"/>
      <c r="IZT289" s="730"/>
      <c r="IZU289" s="730"/>
      <c r="IZV289" s="730"/>
      <c r="IZW289" s="730"/>
      <c r="IZX289" s="730"/>
      <c r="IZY289" s="730"/>
      <c r="IZZ289" s="730"/>
      <c r="JAA289" s="730"/>
      <c r="JAB289" s="730"/>
      <c r="JAC289" s="730"/>
      <c r="JAD289" s="730"/>
      <c r="JAE289" s="730"/>
      <c r="JAF289" s="730"/>
      <c r="JAG289" s="730"/>
      <c r="JAH289" s="730"/>
      <c r="JAI289" s="730"/>
      <c r="JAJ289" s="730"/>
      <c r="JAK289" s="730"/>
      <c r="JAL289" s="730"/>
      <c r="JAM289" s="730"/>
      <c r="JAN289" s="730"/>
      <c r="JAO289" s="730"/>
      <c r="JAP289" s="730"/>
      <c r="JAQ289" s="730"/>
      <c r="JAR289" s="730"/>
      <c r="JAS289" s="730"/>
      <c r="JAT289" s="730"/>
      <c r="JAU289" s="730"/>
      <c r="JAV289" s="730"/>
      <c r="JAW289" s="730"/>
      <c r="JAX289" s="730"/>
      <c r="JAY289" s="730"/>
      <c r="JAZ289" s="730"/>
      <c r="JBA289" s="730"/>
      <c r="JBB289" s="730"/>
      <c r="JBC289" s="730"/>
      <c r="JBD289" s="730"/>
      <c r="JBE289" s="730"/>
      <c r="JBF289" s="730"/>
      <c r="JBG289" s="730"/>
      <c r="JBH289" s="730"/>
      <c r="JBI289" s="730"/>
      <c r="JBJ289" s="730"/>
      <c r="JBK289" s="730"/>
      <c r="JBL289" s="730"/>
      <c r="JBM289" s="730"/>
      <c r="JBN289" s="730"/>
      <c r="JBO289" s="730"/>
      <c r="JBP289" s="730"/>
      <c r="JBQ289" s="730"/>
      <c r="JBR289" s="730"/>
      <c r="JBS289" s="730"/>
      <c r="JBT289" s="730"/>
      <c r="JBU289" s="730"/>
      <c r="JBV289" s="730"/>
      <c r="JBW289" s="730"/>
      <c r="JBX289" s="730"/>
      <c r="JBY289" s="730"/>
      <c r="JBZ289" s="730"/>
      <c r="JCA289" s="730"/>
      <c r="JCB289" s="730"/>
      <c r="JCC289" s="730"/>
      <c r="JCD289" s="730"/>
      <c r="JCE289" s="730"/>
      <c r="JCF289" s="730"/>
      <c r="JCG289" s="730"/>
      <c r="JCH289" s="730"/>
      <c r="JCI289" s="730"/>
      <c r="JCJ289" s="730"/>
      <c r="JCK289" s="730"/>
      <c r="JCL289" s="730"/>
      <c r="JCM289" s="730"/>
      <c r="JCN289" s="730"/>
      <c r="JCO289" s="730"/>
      <c r="JCP289" s="730"/>
      <c r="JCQ289" s="730"/>
      <c r="JCR289" s="730"/>
      <c r="JCS289" s="730"/>
      <c r="JCT289" s="730"/>
      <c r="JCU289" s="730"/>
      <c r="JCV289" s="730"/>
      <c r="JCW289" s="730"/>
      <c r="JCX289" s="730"/>
      <c r="JCY289" s="730"/>
      <c r="JCZ289" s="730"/>
      <c r="JDA289" s="730"/>
      <c r="JDB289" s="730"/>
      <c r="JDC289" s="730"/>
      <c r="JDD289" s="730"/>
      <c r="JDE289" s="730"/>
      <c r="JDF289" s="730"/>
      <c r="JDG289" s="730"/>
      <c r="JDH289" s="730"/>
      <c r="JDI289" s="730"/>
      <c r="JDJ289" s="730"/>
      <c r="JDK289" s="730"/>
      <c r="JDL289" s="730"/>
      <c r="JDM289" s="730"/>
      <c r="JDN289" s="730"/>
      <c r="JDO289" s="730"/>
      <c r="JDP289" s="730"/>
      <c r="JDQ289" s="730"/>
      <c r="JDR289" s="730"/>
      <c r="JDS289" s="730"/>
      <c r="JDT289" s="730"/>
      <c r="JDU289" s="730"/>
      <c r="JDV289" s="730"/>
      <c r="JDW289" s="730"/>
      <c r="JDX289" s="730"/>
      <c r="JDY289" s="730"/>
      <c r="JDZ289" s="730"/>
      <c r="JEA289" s="730"/>
      <c r="JEB289" s="730"/>
      <c r="JEC289" s="730"/>
      <c r="JED289" s="730"/>
      <c r="JEE289" s="730"/>
      <c r="JEF289" s="730"/>
      <c r="JEG289" s="730"/>
      <c r="JEH289" s="730"/>
      <c r="JEI289" s="730"/>
      <c r="JEJ289" s="730"/>
      <c r="JEK289" s="730"/>
      <c r="JEL289" s="730"/>
      <c r="JEM289" s="730"/>
      <c r="JEN289" s="730"/>
      <c r="JEO289" s="730"/>
      <c r="JEP289" s="730"/>
      <c r="JEQ289" s="730"/>
      <c r="JER289" s="730"/>
      <c r="JES289" s="730"/>
      <c r="JET289" s="730"/>
      <c r="JEU289" s="730"/>
      <c r="JEV289" s="730"/>
      <c r="JEW289" s="730"/>
      <c r="JEX289" s="730"/>
      <c r="JEY289" s="730"/>
      <c r="JEZ289" s="730"/>
      <c r="JFA289" s="730"/>
      <c r="JFB289" s="730"/>
      <c r="JFC289" s="730"/>
      <c r="JFD289" s="730"/>
      <c r="JFE289" s="730"/>
      <c r="JFF289" s="730"/>
      <c r="JFG289" s="730"/>
      <c r="JFH289" s="730"/>
      <c r="JFI289" s="730"/>
      <c r="JFJ289" s="730"/>
      <c r="JFK289" s="730"/>
      <c r="JFL289" s="730"/>
      <c r="JFM289" s="730"/>
      <c r="JFN289" s="730"/>
      <c r="JFO289" s="730"/>
      <c r="JFP289" s="730"/>
      <c r="JFQ289" s="730"/>
      <c r="JFR289" s="730"/>
      <c r="JFS289" s="730"/>
      <c r="JFT289" s="730"/>
      <c r="JFU289" s="730"/>
      <c r="JFV289" s="730"/>
      <c r="JFW289" s="730"/>
      <c r="JFX289" s="730"/>
      <c r="JFY289" s="730"/>
      <c r="JFZ289" s="730"/>
      <c r="JGA289" s="730"/>
      <c r="JGB289" s="730"/>
      <c r="JGC289" s="730"/>
      <c r="JGD289" s="730"/>
      <c r="JGE289" s="730"/>
      <c r="JGF289" s="730"/>
      <c r="JGG289" s="730"/>
      <c r="JGH289" s="730"/>
      <c r="JGI289" s="730"/>
      <c r="JGJ289" s="730"/>
      <c r="JGK289" s="730"/>
      <c r="JGL289" s="730"/>
      <c r="JGM289" s="730"/>
      <c r="JGN289" s="730"/>
      <c r="JGO289" s="730"/>
      <c r="JGP289" s="730"/>
      <c r="JGQ289" s="730"/>
      <c r="JGR289" s="730"/>
      <c r="JGS289" s="730"/>
      <c r="JGT289" s="730"/>
      <c r="JGU289" s="730"/>
      <c r="JGV289" s="730"/>
      <c r="JGW289" s="730"/>
      <c r="JGX289" s="730"/>
      <c r="JGY289" s="730"/>
      <c r="JGZ289" s="730"/>
      <c r="JHA289" s="730"/>
      <c r="JHB289" s="730"/>
      <c r="JHC289" s="730"/>
      <c r="JHD289" s="730"/>
      <c r="JHE289" s="730"/>
      <c r="JHF289" s="730"/>
      <c r="JHG289" s="730"/>
      <c r="JHH289" s="730"/>
      <c r="JHI289" s="730"/>
      <c r="JHJ289" s="730"/>
      <c r="JHK289" s="730"/>
      <c r="JHL289" s="730"/>
      <c r="JHM289" s="730"/>
      <c r="JHN289" s="730"/>
      <c r="JHO289" s="730"/>
      <c r="JHP289" s="730"/>
      <c r="JHQ289" s="730"/>
      <c r="JHR289" s="730"/>
      <c r="JHS289" s="730"/>
      <c r="JHT289" s="730"/>
      <c r="JHU289" s="730"/>
      <c r="JHV289" s="730"/>
      <c r="JHW289" s="730"/>
      <c r="JHX289" s="730"/>
      <c r="JHY289" s="730"/>
      <c r="JHZ289" s="730"/>
      <c r="JIA289" s="730"/>
      <c r="JIB289" s="730"/>
      <c r="JIC289" s="730"/>
      <c r="JID289" s="730"/>
      <c r="JIE289" s="730"/>
      <c r="JIF289" s="730"/>
      <c r="JIG289" s="730"/>
      <c r="JIH289" s="730"/>
      <c r="JII289" s="730"/>
      <c r="JIJ289" s="730"/>
      <c r="JIK289" s="730"/>
      <c r="JIL289" s="730"/>
      <c r="JIM289" s="730"/>
      <c r="JIN289" s="730"/>
      <c r="JIO289" s="730"/>
      <c r="JIP289" s="730"/>
      <c r="JIQ289" s="730"/>
      <c r="JIR289" s="730"/>
      <c r="JIS289" s="730"/>
      <c r="JIT289" s="730"/>
      <c r="JIU289" s="730"/>
      <c r="JIV289" s="730"/>
      <c r="JIW289" s="730"/>
      <c r="JIX289" s="730"/>
      <c r="JIY289" s="730"/>
      <c r="JIZ289" s="730"/>
      <c r="JJA289" s="730"/>
      <c r="JJB289" s="730"/>
      <c r="JJC289" s="730"/>
      <c r="JJD289" s="730"/>
      <c r="JJE289" s="730"/>
      <c r="JJF289" s="730"/>
      <c r="JJG289" s="730"/>
      <c r="JJH289" s="730"/>
      <c r="JJI289" s="730"/>
      <c r="JJJ289" s="730"/>
      <c r="JJK289" s="730"/>
      <c r="JJL289" s="730"/>
      <c r="JJM289" s="730"/>
      <c r="JJN289" s="730"/>
      <c r="JJO289" s="730"/>
      <c r="JJP289" s="730"/>
      <c r="JJQ289" s="730"/>
      <c r="JJR289" s="730"/>
      <c r="JJS289" s="730"/>
      <c r="JJT289" s="730"/>
      <c r="JJU289" s="730"/>
      <c r="JJV289" s="730"/>
      <c r="JJW289" s="730"/>
      <c r="JJX289" s="730"/>
      <c r="JJY289" s="730"/>
      <c r="JJZ289" s="730"/>
      <c r="JKA289" s="730"/>
      <c r="JKB289" s="730"/>
      <c r="JKC289" s="730"/>
      <c r="JKD289" s="730"/>
      <c r="JKE289" s="730"/>
      <c r="JKF289" s="730"/>
      <c r="JKG289" s="730"/>
      <c r="JKH289" s="730"/>
      <c r="JKI289" s="730"/>
      <c r="JKJ289" s="730"/>
      <c r="JKK289" s="730"/>
      <c r="JKL289" s="730"/>
      <c r="JKM289" s="730"/>
      <c r="JKN289" s="730"/>
      <c r="JKO289" s="730"/>
      <c r="JKP289" s="730"/>
      <c r="JKQ289" s="730"/>
      <c r="JKR289" s="730"/>
      <c r="JKS289" s="730"/>
      <c r="JKT289" s="730"/>
      <c r="JKU289" s="730"/>
      <c r="JKV289" s="730"/>
      <c r="JKW289" s="730"/>
      <c r="JKX289" s="730"/>
      <c r="JKY289" s="730"/>
      <c r="JKZ289" s="730"/>
      <c r="JLA289" s="730"/>
      <c r="JLB289" s="730"/>
      <c r="JLC289" s="730"/>
      <c r="JLD289" s="730"/>
      <c r="JLE289" s="730"/>
      <c r="JLF289" s="730"/>
      <c r="JLG289" s="730"/>
      <c r="JLH289" s="730"/>
      <c r="JLI289" s="730"/>
      <c r="JLJ289" s="730"/>
      <c r="JLK289" s="730"/>
      <c r="JLL289" s="730"/>
      <c r="JLM289" s="730"/>
      <c r="JLN289" s="730"/>
      <c r="JLO289" s="730"/>
      <c r="JLP289" s="730"/>
      <c r="JLQ289" s="730"/>
      <c r="JLR289" s="730"/>
      <c r="JLS289" s="730"/>
      <c r="JLT289" s="730"/>
      <c r="JLU289" s="730"/>
      <c r="JLV289" s="730"/>
      <c r="JLW289" s="730"/>
      <c r="JLX289" s="730"/>
      <c r="JLY289" s="730"/>
      <c r="JLZ289" s="730"/>
      <c r="JMA289" s="730"/>
      <c r="JMB289" s="730"/>
      <c r="JMC289" s="730"/>
      <c r="JMD289" s="730"/>
      <c r="JME289" s="730"/>
      <c r="JMF289" s="730"/>
      <c r="JMG289" s="730"/>
      <c r="JMH289" s="730"/>
      <c r="JMI289" s="730"/>
      <c r="JMJ289" s="730"/>
      <c r="JMK289" s="730"/>
      <c r="JML289" s="730"/>
      <c r="JMM289" s="730"/>
      <c r="JMN289" s="730"/>
      <c r="JMO289" s="730"/>
      <c r="JMP289" s="730"/>
      <c r="JMQ289" s="730"/>
      <c r="JMR289" s="730"/>
      <c r="JMS289" s="730"/>
      <c r="JMT289" s="730"/>
      <c r="JMU289" s="730"/>
      <c r="JMV289" s="730"/>
      <c r="JMW289" s="730"/>
      <c r="JMX289" s="730"/>
      <c r="JMY289" s="730"/>
      <c r="JMZ289" s="730"/>
      <c r="JNA289" s="730"/>
      <c r="JNB289" s="730"/>
      <c r="JNC289" s="730"/>
      <c r="JND289" s="730"/>
      <c r="JNE289" s="730"/>
      <c r="JNF289" s="730"/>
      <c r="JNG289" s="730"/>
      <c r="JNH289" s="730"/>
      <c r="JNI289" s="730"/>
      <c r="JNJ289" s="730"/>
      <c r="JNK289" s="730"/>
      <c r="JNL289" s="730"/>
      <c r="JNM289" s="730"/>
      <c r="JNN289" s="730"/>
      <c r="JNO289" s="730"/>
      <c r="JNP289" s="730"/>
      <c r="JNQ289" s="730"/>
      <c r="JNR289" s="730"/>
      <c r="JNS289" s="730"/>
      <c r="JNT289" s="730"/>
      <c r="JNU289" s="730"/>
      <c r="JNV289" s="730"/>
      <c r="JNW289" s="730"/>
      <c r="JNX289" s="730"/>
      <c r="JNY289" s="730"/>
      <c r="JNZ289" s="730"/>
      <c r="JOA289" s="730"/>
      <c r="JOB289" s="730"/>
      <c r="JOC289" s="730"/>
      <c r="JOD289" s="730"/>
      <c r="JOE289" s="730"/>
      <c r="JOF289" s="730"/>
      <c r="JOG289" s="730"/>
      <c r="JOH289" s="730"/>
      <c r="JOI289" s="730"/>
      <c r="JOJ289" s="730"/>
      <c r="JOK289" s="730"/>
      <c r="JOL289" s="730"/>
      <c r="JOM289" s="730"/>
      <c r="JON289" s="730"/>
      <c r="JOO289" s="730"/>
      <c r="JOP289" s="730"/>
      <c r="JOQ289" s="730"/>
      <c r="JOR289" s="730"/>
      <c r="JOS289" s="730"/>
      <c r="JOT289" s="730"/>
      <c r="JOU289" s="730"/>
      <c r="JOV289" s="730"/>
      <c r="JOW289" s="730"/>
      <c r="JOX289" s="730"/>
      <c r="JOY289" s="730"/>
      <c r="JOZ289" s="730"/>
      <c r="JPA289" s="730"/>
      <c r="JPB289" s="730"/>
      <c r="JPC289" s="730"/>
      <c r="JPD289" s="730"/>
      <c r="JPE289" s="730"/>
      <c r="JPF289" s="730"/>
      <c r="JPG289" s="730"/>
      <c r="JPH289" s="730"/>
      <c r="JPI289" s="730"/>
      <c r="JPJ289" s="730"/>
      <c r="JPK289" s="730"/>
      <c r="JPL289" s="730"/>
      <c r="JPM289" s="730"/>
      <c r="JPN289" s="730"/>
      <c r="JPO289" s="730"/>
      <c r="JPP289" s="730"/>
      <c r="JPQ289" s="730"/>
      <c r="JPR289" s="730"/>
      <c r="JPS289" s="730"/>
      <c r="JPT289" s="730"/>
      <c r="JPU289" s="730"/>
      <c r="JPV289" s="730"/>
      <c r="JPW289" s="730"/>
      <c r="JPX289" s="730"/>
      <c r="JPY289" s="730"/>
      <c r="JPZ289" s="730"/>
      <c r="JQA289" s="730"/>
      <c r="JQB289" s="730"/>
      <c r="JQC289" s="730"/>
      <c r="JQD289" s="730"/>
      <c r="JQE289" s="730"/>
      <c r="JQF289" s="730"/>
      <c r="JQG289" s="730"/>
      <c r="JQH289" s="730"/>
      <c r="JQI289" s="730"/>
      <c r="JQJ289" s="730"/>
      <c r="JQK289" s="730"/>
      <c r="JQL289" s="730"/>
      <c r="JQM289" s="730"/>
      <c r="JQN289" s="730"/>
      <c r="JQO289" s="730"/>
      <c r="JQP289" s="730"/>
      <c r="JQQ289" s="730"/>
      <c r="JQR289" s="730"/>
      <c r="JQS289" s="730"/>
      <c r="JQT289" s="730"/>
      <c r="JQU289" s="730"/>
      <c r="JQV289" s="730"/>
      <c r="JQW289" s="730"/>
      <c r="JQX289" s="730"/>
      <c r="JQY289" s="730"/>
      <c r="JQZ289" s="730"/>
      <c r="JRA289" s="730"/>
      <c r="JRB289" s="730"/>
      <c r="JRC289" s="730"/>
      <c r="JRD289" s="730"/>
      <c r="JRE289" s="730"/>
      <c r="JRF289" s="730"/>
      <c r="JRG289" s="730"/>
      <c r="JRH289" s="730"/>
      <c r="JRI289" s="730"/>
      <c r="JRJ289" s="730"/>
      <c r="JRK289" s="730"/>
      <c r="JRL289" s="730"/>
      <c r="JRM289" s="730"/>
      <c r="JRN289" s="730"/>
      <c r="JRO289" s="730"/>
      <c r="JRP289" s="730"/>
      <c r="JRQ289" s="730"/>
      <c r="JRR289" s="730"/>
      <c r="JRS289" s="730"/>
      <c r="JRT289" s="730"/>
      <c r="JRU289" s="730"/>
      <c r="JRV289" s="730"/>
      <c r="JRW289" s="730"/>
      <c r="JRX289" s="730"/>
      <c r="JRY289" s="730"/>
      <c r="JRZ289" s="730"/>
      <c r="JSA289" s="730"/>
      <c r="JSB289" s="730"/>
      <c r="JSC289" s="730"/>
      <c r="JSD289" s="730"/>
      <c r="JSE289" s="730"/>
      <c r="JSF289" s="730"/>
      <c r="JSG289" s="730"/>
      <c r="JSH289" s="730"/>
      <c r="JSI289" s="730"/>
      <c r="JSJ289" s="730"/>
      <c r="JSK289" s="730"/>
      <c r="JSL289" s="730"/>
      <c r="JSM289" s="730"/>
      <c r="JSN289" s="730"/>
      <c r="JSO289" s="730"/>
      <c r="JSP289" s="730"/>
      <c r="JSQ289" s="730"/>
      <c r="JSR289" s="730"/>
      <c r="JSS289" s="730"/>
      <c r="JST289" s="730"/>
      <c r="JSU289" s="730"/>
      <c r="JSV289" s="730"/>
      <c r="JSW289" s="730"/>
      <c r="JSX289" s="730"/>
      <c r="JSY289" s="730"/>
      <c r="JSZ289" s="730"/>
      <c r="JTA289" s="730"/>
      <c r="JTB289" s="730"/>
      <c r="JTC289" s="730"/>
      <c r="JTD289" s="730"/>
      <c r="JTE289" s="730"/>
      <c r="JTF289" s="730"/>
      <c r="JTG289" s="730"/>
      <c r="JTH289" s="730"/>
      <c r="JTI289" s="730"/>
      <c r="JTJ289" s="730"/>
      <c r="JTK289" s="730"/>
      <c r="JTL289" s="730"/>
      <c r="JTM289" s="730"/>
      <c r="JTN289" s="730"/>
      <c r="JTO289" s="730"/>
      <c r="JTP289" s="730"/>
      <c r="JTQ289" s="730"/>
      <c r="JTR289" s="730"/>
      <c r="JTS289" s="730"/>
      <c r="JTT289" s="730"/>
      <c r="JTU289" s="730"/>
      <c r="JTV289" s="730"/>
      <c r="JTW289" s="730"/>
      <c r="JTX289" s="730"/>
      <c r="JTY289" s="730"/>
      <c r="JTZ289" s="730"/>
      <c r="JUA289" s="730"/>
      <c r="JUB289" s="730"/>
      <c r="JUC289" s="730"/>
      <c r="JUD289" s="730"/>
      <c r="JUE289" s="730"/>
      <c r="JUF289" s="730"/>
      <c r="JUG289" s="730"/>
      <c r="JUH289" s="730"/>
      <c r="JUI289" s="730"/>
      <c r="JUJ289" s="730"/>
      <c r="JUK289" s="730"/>
      <c r="JUL289" s="730"/>
      <c r="JUM289" s="730"/>
      <c r="JUN289" s="730"/>
      <c r="JUO289" s="730"/>
      <c r="JUP289" s="730"/>
      <c r="JUQ289" s="730"/>
      <c r="JUR289" s="730"/>
      <c r="JUS289" s="730"/>
      <c r="JUT289" s="730"/>
      <c r="JUU289" s="730"/>
      <c r="JUV289" s="730"/>
      <c r="JUW289" s="730"/>
      <c r="JUX289" s="730"/>
      <c r="JUY289" s="730"/>
      <c r="JUZ289" s="730"/>
      <c r="JVA289" s="730"/>
      <c r="JVB289" s="730"/>
      <c r="JVC289" s="730"/>
      <c r="JVD289" s="730"/>
      <c r="JVE289" s="730"/>
      <c r="JVF289" s="730"/>
      <c r="JVG289" s="730"/>
      <c r="JVH289" s="730"/>
      <c r="JVI289" s="730"/>
      <c r="JVJ289" s="730"/>
      <c r="JVK289" s="730"/>
      <c r="JVL289" s="730"/>
      <c r="JVM289" s="730"/>
      <c r="JVN289" s="730"/>
      <c r="JVO289" s="730"/>
      <c r="JVP289" s="730"/>
      <c r="JVQ289" s="730"/>
      <c r="JVR289" s="730"/>
      <c r="JVS289" s="730"/>
      <c r="JVT289" s="730"/>
      <c r="JVU289" s="730"/>
      <c r="JVV289" s="730"/>
      <c r="JVW289" s="730"/>
      <c r="JVX289" s="730"/>
      <c r="JVY289" s="730"/>
      <c r="JVZ289" s="730"/>
      <c r="JWA289" s="730"/>
      <c r="JWB289" s="730"/>
      <c r="JWC289" s="730"/>
      <c r="JWD289" s="730"/>
      <c r="JWE289" s="730"/>
      <c r="JWF289" s="730"/>
      <c r="JWG289" s="730"/>
      <c r="JWH289" s="730"/>
      <c r="JWI289" s="730"/>
      <c r="JWJ289" s="730"/>
      <c r="JWK289" s="730"/>
      <c r="JWL289" s="730"/>
      <c r="JWM289" s="730"/>
      <c r="JWN289" s="730"/>
      <c r="JWO289" s="730"/>
      <c r="JWP289" s="730"/>
      <c r="JWQ289" s="730"/>
      <c r="JWR289" s="730"/>
      <c r="JWS289" s="730"/>
      <c r="JWT289" s="730"/>
      <c r="JWU289" s="730"/>
      <c r="JWV289" s="730"/>
      <c r="JWW289" s="730"/>
      <c r="JWX289" s="730"/>
      <c r="JWY289" s="730"/>
      <c r="JWZ289" s="730"/>
      <c r="JXA289" s="730"/>
      <c r="JXB289" s="730"/>
      <c r="JXC289" s="730"/>
      <c r="JXD289" s="730"/>
      <c r="JXE289" s="730"/>
      <c r="JXF289" s="730"/>
      <c r="JXG289" s="730"/>
      <c r="JXH289" s="730"/>
      <c r="JXI289" s="730"/>
      <c r="JXJ289" s="730"/>
      <c r="JXK289" s="730"/>
      <c r="JXL289" s="730"/>
      <c r="JXM289" s="730"/>
      <c r="JXN289" s="730"/>
      <c r="JXO289" s="730"/>
      <c r="JXP289" s="730"/>
      <c r="JXQ289" s="730"/>
      <c r="JXR289" s="730"/>
      <c r="JXS289" s="730"/>
      <c r="JXT289" s="730"/>
      <c r="JXU289" s="730"/>
      <c r="JXV289" s="730"/>
      <c r="JXW289" s="730"/>
      <c r="JXX289" s="730"/>
      <c r="JXY289" s="730"/>
      <c r="JXZ289" s="730"/>
      <c r="JYA289" s="730"/>
      <c r="JYB289" s="730"/>
      <c r="JYC289" s="730"/>
      <c r="JYD289" s="730"/>
      <c r="JYE289" s="730"/>
      <c r="JYF289" s="730"/>
      <c r="JYG289" s="730"/>
      <c r="JYH289" s="730"/>
      <c r="JYI289" s="730"/>
      <c r="JYJ289" s="730"/>
      <c r="JYK289" s="730"/>
      <c r="JYL289" s="730"/>
      <c r="JYM289" s="730"/>
      <c r="JYN289" s="730"/>
      <c r="JYO289" s="730"/>
      <c r="JYP289" s="730"/>
      <c r="JYQ289" s="730"/>
      <c r="JYR289" s="730"/>
      <c r="JYS289" s="730"/>
      <c r="JYT289" s="730"/>
      <c r="JYU289" s="730"/>
      <c r="JYV289" s="730"/>
      <c r="JYW289" s="730"/>
      <c r="JYX289" s="730"/>
      <c r="JYY289" s="730"/>
      <c r="JYZ289" s="730"/>
      <c r="JZA289" s="730"/>
      <c r="JZB289" s="730"/>
      <c r="JZC289" s="730"/>
      <c r="JZD289" s="730"/>
      <c r="JZE289" s="730"/>
      <c r="JZF289" s="730"/>
      <c r="JZG289" s="730"/>
      <c r="JZH289" s="730"/>
      <c r="JZI289" s="730"/>
      <c r="JZJ289" s="730"/>
      <c r="JZK289" s="730"/>
      <c r="JZL289" s="730"/>
      <c r="JZM289" s="730"/>
      <c r="JZN289" s="730"/>
      <c r="JZO289" s="730"/>
      <c r="JZP289" s="730"/>
      <c r="JZQ289" s="730"/>
      <c r="JZR289" s="730"/>
      <c r="JZS289" s="730"/>
      <c r="JZT289" s="730"/>
      <c r="JZU289" s="730"/>
      <c r="JZV289" s="730"/>
      <c r="JZW289" s="730"/>
      <c r="JZX289" s="730"/>
      <c r="JZY289" s="730"/>
      <c r="JZZ289" s="730"/>
      <c r="KAA289" s="730"/>
      <c r="KAB289" s="730"/>
      <c r="KAC289" s="730"/>
      <c r="KAD289" s="730"/>
      <c r="KAE289" s="730"/>
      <c r="KAF289" s="730"/>
      <c r="KAG289" s="730"/>
      <c r="KAH289" s="730"/>
      <c r="KAI289" s="730"/>
      <c r="KAJ289" s="730"/>
      <c r="KAK289" s="730"/>
      <c r="KAL289" s="730"/>
      <c r="KAM289" s="730"/>
      <c r="KAN289" s="730"/>
      <c r="KAO289" s="730"/>
      <c r="KAP289" s="730"/>
      <c r="KAQ289" s="730"/>
      <c r="KAR289" s="730"/>
      <c r="KAS289" s="730"/>
      <c r="KAT289" s="730"/>
      <c r="KAU289" s="730"/>
      <c r="KAV289" s="730"/>
      <c r="KAW289" s="730"/>
      <c r="KAX289" s="730"/>
      <c r="KAY289" s="730"/>
      <c r="KAZ289" s="730"/>
      <c r="KBA289" s="730"/>
      <c r="KBB289" s="730"/>
      <c r="KBC289" s="730"/>
      <c r="KBD289" s="730"/>
      <c r="KBE289" s="730"/>
      <c r="KBF289" s="730"/>
      <c r="KBG289" s="730"/>
      <c r="KBH289" s="730"/>
      <c r="KBI289" s="730"/>
      <c r="KBJ289" s="730"/>
      <c r="KBK289" s="730"/>
      <c r="KBL289" s="730"/>
      <c r="KBM289" s="730"/>
      <c r="KBN289" s="730"/>
      <c r="KBO289" s="730"/>
      <c r="KBP289" s="730"/>
      <c r="KBQ289" s="730"/>
      <c r="KBR289" s="730"/>
      <c r="KBS289" s="730"/>
      <c r="KBT289" s="730"/>
      <c r="KBU289" s="730"/>
      <c r="KBV289" s="730"/>
      <c r="KBW289" s="730"/>
      <c r="KBX289" s="730"/>
      <c r="KBY289" s="730"/>
      <c r="KBZ289" s="730"/>
      <c r="KCA289" s="730"/>
      <c r="KCB289" s="730"/>
      <c r="KCC289" s="730"/>
      <c r="KCD289" s="730"/>
      <c r="KCE289" s="730"/>
      <c r="KCF289" s="730"/>
      <c r="KCG289" s="730"/>
      <c r="KCH289" s="730"/>
      <c r="KCI289" s="730"/>
      <c r="KCJ289" s="730"/>
      <c r="KCK289" s="730"/>
      <c r="KCL289" s="730"/>
      <c r="KCM289" s="730"/>
      <c r="KCN289" s="730"/>
      <c r="KCO289" s="730"/>
      <c r="KCP289" s="730"/>
      <c r="KCQ289" s="730"/>
      <c r="KCR289" s="730"/>
      <c r="KCS289" s="730"/>
      <c r="KCT289" s="730"/>
      <c r="KCU289" s="730"/>
      <c r="KCV289" s="730"/>
      <c r="KCW289" s="730"/>
      <c r="KCX289" s="730"/>
      <c r="KCY289" s="730"/>
      <c r="KCZ289" s="730"/>
      <c r="KDA289" s="730"/>
      <c r="KDB289" s="730"/>
      <c r="KDC289" s="730"/>
      <c r="KDD289" s="730"/>
      <c r="KDE289" s="730"/>
      <c r="KDF289" s="730"/>
      <c r="KDG289" s="730"/>
      <c r="KDH289" s="730"/>
      <c r="KDI289" s="730"/>
      <c r="KDJ289" s="730"/>
      <c r="KDK289" s="730"/>
      <c r="KDL289" s="730"/>
      <c r="KDM289" s="730"/>
      <c r="KDN289" s="730"/>
      <c r="KDO289" s="730"/>
      <c r="KDP289" s="730"/>
      <c r="KDQ289" s="730"/>
      <c r="KDR289" s="730"/>
      <c r="KDS289" s="730"/>
      <c r="KDT289" s="730"/>
      <c r="KDU289" s="730"/>
      <c r="KDV289" s="730"/>
      <c r="KDW289" s="730"/>
      <c r="KDX289" s="730"/>
      <c r="KDY289" s="730"/>
      <c r="KDZ289" s="730"/>
      <c r="KEA289" s="730"/>
      <c r="KEB289" s="730"/>
      <c r="KEC289" s="730"/>
      <c r="KED289" s="730"/>
      <c r="KEE289" s="730"/>
      <c r="KEF289" s="730"/>
      <c r="KEG289" s="730"/>
      <c r="KEH289" s="730"/>
      <c r="KEI289" s="730"/>
      <c r="KEJ289" s="730"/>
      <c r="KEK289" s="730"/>
      <c r="KEL289" s="730"/>
      <c r="KEM289" s="730"/>
      <c r="KEN289" s="730"/>
      <c r="KEO289" s="730"/>
      <c r="KEP289" s="730"/>
      <c r="KEQ289" s="730"/>
      <c r="KER289" s="730"/>
      <c r="KES289" s="730"/>
      <c r="KET289" s="730"/>
      <c r="KEU289" s="730"/>
      <c r="KEV289" s="730"/>
      <c r="KEW289" s="730"/>
      <c r="KEX289" s="730"/>
      <c r="KEY289" s="730"/>
      <c r="KEZ289" s="730"/>
      <c r="KFA289" s="730"/>
      <c r="KFB289" s="730"/>
      <c r="KFC289" s="730"/>
      <c r="KFD289" s="730"/>
      <c r="KFE289" s="730"/>
      <c r="KFF289" s="730"/>
      <c r="KFG289" s="730"/>
      <c r="KFH289" s="730"/>
      <c r="KFI289" s="730"/>
      <c r="KFJ289" s="730"/>
      <c r="KFK289" s="730"/>
      <c r="KFL289" s="730"/>
      <c r="KFM289" s="730"/>
      <c r="KFN289" s="730"/>
      <c r="KFO289" s="730"/>
      <c r="KFP289" s="730"/>
      <c r="KFQ289" s="730"/>
      <c r="KFR289" s="730"/>
      <c r="KFS289" s="730"/>
      <c r="KFT289" s="730"/>
      <c r="KFU289" s="730"/>
      <c r="KFV289" s="730"/>
      <c r="KFW289" s="730"/>
      <c r="KFX289" s="730"/>
      <c r="KFY289" s="730"/>
      <c r="KFZ289" s="730"/>
      <c r="KGA289" s="730"/>
      <c r="KGB289" s="730"/>
      <c r="KGC289" s="730"/>
      <c r="KGD289" s="730"/>
      <c r="KGE289" s="730"/>
      <c r="KGF289" s="730"/>
      <c r="KGG289" s="730"/>
      <c r="KGH289" s="730"/>
      <c r="KGI289" s="730"/>
      <c r="KGJ289" s="730"/>
      <c r="KGK289" s="730"/>
      <c r="KGL289" s="730"/>
      <c r="KGM289" s="730"/>
      <c r="KGN289" s="730"/>
      <c r="KGO289" s="730"/>
      <c r="KGP289" s="730"/>
      <c r="KGQ289" s="730"/>
      <c r="KGR289" s="730"/>
      <c r="KGS289" s="730"/>
      <c r="KGT289" s="730"/>
      <c r="KGU289" s="730"/>
      <c r="KGV289" s="730"/>
      <c r="KGW289" s="730"/>
      <c r="KGX289" s="730"/>
      <c r="KGY289" s="730"/>
      <c r="KGZ289" s="730"/>
      <c r="KHA289" s="730"/>
      <c r="KHB289" s="730"/>
      <c r="KHC289" s="730"/>
      <c r="KHD289" s="730"/>
      <c r="KHE289" s="730"/>
      <c r="KHF289" s="730"/>
      <c r="KHG289" s="730"/>
      <c r="KHH289" s="730"/>
      <c r="KHI289" s="730"/>
      <c r="KHJ289" s="730"/>
      <c r="KHK289" s="730"/>
      <c r="KHL289" s="730"/>
      <c r="KHM289" s="730"/>
      <c r="KHN289" s="730"/>
      <c r="KHO289" s="730"/>
      <c r="KHP289" s="730"/>
      <c r="KHQ289" s="730"/>
      <c r="KHR289" s="730"/>
      <c r="KHS289" s="730"/>
      <c r="KHT289" s="730"/>
      <c r="KHU289" s="730"/>
      <c r="KHV289" s="730"/>
      <c r="KHW289" s="730"/>
      <c r="KHX289" s="730"/>
      <c r="KHY289" s="730"/>
      <c r="KHZ289" s="730"/>
      <c r="KIA289" s="730"/>
      <c r="KIB289" s="730"/>
      <c r="KIC289" s="730"/>
      <c r="KID289" s="730"/>
      <c r="KIE289" s="730"/>
      <c r="KIF289" s="730"/>
      <c r="KIG289" s="730"/>
      <c r="KIH289" s="730"/>
      <c r="KII289" s="730"/>
      <c r="KIJ289" s="730"/>
      <c r="KIK289" s="730"/>
      <c r="KIL289" s="730"/>
      <c r="KIM289" s="730"/>
      <c r="KIN289" s="730"/>
      <c r="KIO289" s="730"/>
      <c r="KIP289" s="730"/>
      <c r="KIQ289" s="730"/>
      <c r="KIR289" s="730"/>
      <c r="KIS289" s="730"/>
      <c r="KIT289" s="730"/>
      <c r="KIU289" s="730"/>
      <c r="KIV289" s="730"/>
      <c r="KIW289" s="730"/>
      <c r="KIX289" s="730"/>
      <c r="KIY289" s="730"/>
      <c r="KIZ289" s="730"/>
      <c r="KJA289" s="730"/>
      <c r="KJB289" s="730"/>
      <c r="KJC289" s="730"/>
      <c r="KJD289" s="730"/>
      <c r="KJE289" s="730"/>
      <c r="KJF289" s="730"/>
      <c r="KJG289" s="730"/>
      <c r="KJH289" s="730"/>
      <c r="KJI289" s="730"/>
      <c r="KJJ289" s="730"/>
      <c r="KJK289" s="730"/>
      <c r="KJL289" s="730"/>
      <c r="KJM289" s="730"/>
      <c r="KJN289" s="730"/>
      <c r="KJO289" s="730"/>
      <c r="KJP289" s="730"/>
      <c r="KJQ289" s="730"/>
      <c r="KJR289" s="730"/>
      <c r="KJS289" s="730"/>
      <c r="KJT289" s="730"/>
      <c r="KJU289" s="730"/>
      <c r="KJV289" s="730"/>
      <c r="KJW289" s="730"/>
      <c r="KJX289" s="730"/>
      <c r="KJY289" s="730"/>
      <c r="KJZ289" s="730"/>
      <c r="KKA289" s="730"/>
      <c r="KKB289" s="730"/>
      <c r="KKC289" s="730"/>
      <c r="KKD289" s="730"/>
      <c r="KKE289" s="730"/>
      <c r="KKF289" s="730"/>
      <c r="KKG289" s="730"/>
      <c r="KKH289" s="730"/>
      <c r="KKI289" s="730"/>
      <c r="KKJ289" s="730"/>
      <c r="KKK289" s="730"/>
      <c r="KKL289" s="730"/>
      <c r="KKM289" s="730"/>
      <c r="KKN289" s="730"/>
      <c r="KKO289" s="730"/>
      <c r="KKP289" s="730"/>
      <c r="KKQ289" s="730"/>
      <c r="KKR289" s="730"/>
      <c r="KKS289" s="730"/>
      <c r="KKT289" s="730"/>
      <c r="KKU289" s="730"/>
      <c r="KKV289" s="730"/>
      <c r="KKW289" s="730"/>
      <c r="KKX289" s="730"/>
      <c r="KKY289" s="730"/>
      <c r="KKZ289" s="730"/>
      <c r="KLA289" s="730"/>
      <c r="KLB289" s="730"/>
      <c r="KLC289" s="730"/>
      <c r="KLD289" s="730"/>
      <c r="KLE289" s="730"/>
      <c r="KLF289" s="730"/>
      <c r="KLG289" s="730"/>
      <c r="KLH289" s="730"/>
      <c r="KLI289" s="730"/>
      <c r="KLJ289" s="730"/>
      <c r="KLK289" s="730"/>
      <c r="KLL289" s="730"/>
      <c r="KLM289" s="730"/>
      <c r="KLN289" s="730"/>
      <c r="KLO289" s="730"/>
      <c r="KLP289" s="730"/>
      <c r="KLQ289" s="730"/>
      <c r="KLR289" s="730"/>
      <c r="KLS289" s="730"/>
      <c r="KLT289" s="730"/>
      <c r="KLU289" s="730"/>
      <c r="KLV289" s="730"/>
      <c r="KLW289" s="730"/>
      <c r="KLX289" s="730"/>
      <c r="KLY289" s="730"/>
      <c r="KLZ289" s="730"/>
      <c r="KMA289" s="730"/>
      <c r="KMB289" s="730"/>
      <c r="KMC289" s="730"/>
      <c r="KMD289" s="730"/>
      <c r="KME289" s="730"/>
      <c r="KMF289" s="730"/>
      <c r="KMG289" s="730"/>
      <c r="KMH289" s="730"/>
      <c r="KMI289" s="730"/>
      <c r="KMJ289" s="730"/>
      <c r="KMK289" s="730"/>
      <c r="KML289" s="730"/>
      <c r="KMM289" s="730"/>
      <c r="KMN289" s="730"/>
      <c r="KMO289" s="730"/>
      <c r="KMP289" s="730"/>
      <c r="KMQ289" s="730"/>
      <c r="KMR289" s="730"/>
      <c r="KMS289" s="730"/>
      <c r="KMT289" s="730"/>
      <c r="KMU289" s="730"/>
      <c r="KMV289" s="730"/>
      <c r="KMW289" s="730"/>
      <c r="KMX289" s="730"/>
      <c r="KMY289" s="730"/>
      <c r="KMZ289" s="730"/>
      <c r="KNA289" s="730"/>
      <c r="KNB289" s="730"/>
      <c r="KNC289" s="730"/>
      <c r="KND289" s="730"/>
      <c r="KNE289" s="730"/>
      <c r="KNF289" s="730"/>
      <c r="KNG289" s="730"/>
      <c r="KNH289" s="730"/>
      <c r="KNI289" s="730"/>
      <c r="KNJ289" s="730"/>
      <c r="KNK289" s="730"/>
      <c r="KNL289" s="730"/>
      <c r="KNM289" s="730"/>
      <c r="KNN289" s="730"/>
      <c r="KNO289" s="730"/>
      <c r="KNP289" s="730"/>
      <c r="KNQ289" s="730"/>
      <c r="KNR289" s="730"/>
      <c r="KNS289" s="730"/>
      <c r="KNT289" s="730"/>
      <c r="KNU289" s="730"/>
      <c r="KNV289" s="730"/>
      <c r="KNW289" s="730"/>
      <c r="KNX289" s="730"/>
      <c r="KNY289" s="730"/>
      <c r="KNZ289" s="730"/>
      <c r="KOA289" s="730"/>
      <c r="KOB289" s="730"/>
      <c r="KOC289" s="730"/>
      <c r="KOD289" s="730"/>
      <c r="KOE289" s="730"/>
      <c r="KOF289" s="730"/>
      <c r="KOG289" s="730"/>
      <c r="KOH289" s="730"/>
      <c r="KOI289" s="730"/>
      <c r="KOJ289" s="730"/>
      <c r="KOK289" s="730"/>
      <c r="KOL289" s="730"/>
      <c r="KOM289" s="730"/>
      <c r="KON289" s="730"/>
      <c r="KOO289" s="730"/>
      <c r="KOP289" s="730"/>
      <c r="KOQ289" s="730"/>
      <c r="KOR289" s="730"/>
      <c r="KOS289" s="730"/>
      <c r="KOT289" s="730"/>
      <c r="KOU289" s="730"/>
      <c r="KOV289" s="730"/>
      <c r="KOW289" s="730"/>
      <c r="KOX289" s="730"/>
      <c r="KOY289" s="730"/>
      <c r="KOZ289" s="730"/>
      <c r="KPA289" s="730"/>
      <c r="KPB289" s="730"/>
      <c r="KPC289" s="730"/>
      <c r="KPD289" s="730"/>
      <c r="KPE289" s="730"/>
      <c r="KPF289" s="730"/>
      <c r="KPG289" s="730"/>
      <c r="KPH289" s="730"/>
      <c r="KPI289" s="730"/>
      <c r="KPJ289" s="730"/>
      <c r="KPK289" s="730"/>
      <c r="KPL289" s="730"/>
      <c r="KPM289" s="730"/>
      <c r="KPN289" s="730"/>
      <c r="KPO289" s="730"/>
      <c r="KPP289" s="730"/>
      <c r="KPQ289" s="730"/>
      <c r="KPR289" s="730"/>
      <c r="KPS289" s="730"/>
      <c r="KPT289" s="730"/>
      <c r="KPU289" s="730"/>
      <c r="KPV289" s="730"/>
      <c r="KPW289" s="730"/>
      <c r="KPX289" s="730"/>
      <c r="KPY289" s="730"/>
      <c r="KPZ289" s="730"/>
      <c r="KQA289" s="730"/>
      <c r="KQB289" s="730"/>
      <c r="KQC289" s="730"/>
      <c r="KQD289" s="730"/>
      <c r="KQE289" s="730"/>
      <c r="KQF289" s="730"/>
      <c r="KQG289" s="730"/>
      <c r="KQH289" s="730"/>
      <c r="KQI289" s="730"/>
      <c r="KQJ289" s="730"/>
      <c r="KQK289" s="730"/>
      <c r="KQL289" s="730"/>
      <c r="KQM289" s="730"/>
      <c r="KQN289" s="730"/>
      <c r="KQO289" s="730"/>
      <c r="KQP289" s="730"/>
      <c r="KQQ289" s="730"/>
      <c r="KQR289" s="730"/>
      <c r="KQS289" s="730"/>
      <c r="KQT289" s="730"/>
      <c r="KQU289" s="730"/>
      <c r="KQV289" s="730"/>
      <c r="KQW289" s="730"/>
      <c r="KQX289" s="730"/>
      <c r="KQY289" s="730"/>
      <c r="KQZ289" s="730"/>
      <c r="KRA289" s="730"/>
      <c r="KRB289" s="730"/>
      <c r="KRC289" s="730"/>
      <c r="KRD289" s="730"/>
      <c r="KRE289" s="730"/>
      <c r="KRF289" s="730"/>
      <c r="KRG289" s="730"/>
      <c r="KRH289" s="730"/>
      <c r="KRI289" s="730"/>
      <c r="KRJ289" s="730"/>
      <c r="KRK289" s="730"/>
      <c r="KRL289" s="730"/>
      <c r="KRM289" s="730"/>
      <c r="KRN289" s="730"/>
      <c r="KRO289" s="730"/>
      <c r="KRP289" s="730"/>
      <c r="KRQ289" s="730"/>
      <c r="KRR289" s="730"/>
      <c r="KRS289" s="730"/>
      <c r="KRT289" s="730"/>
      <c r="KRU289" s="730"/>
      <c r="KRV289" s="730"/>
      <c r="KRW289" s="730"/>
      <c r="KRX289" s="730"/>
      <c r="KRY289" s="730"/>
      <c r="KRZ289" s="730"/>
      <c r="KSA289" s="730"/>
      <c r="KSB289" s="730"/>
      <c r="KSC289" s="730"/>
      <c r="KSD289" s="730"/>
      <c r="KSE289" s="730"/>
      <c r="KSF289" s="730"/>
      <c r="KSG289" s="730"/>
      <c r="KSH289" s="730"/>
      <c r="KSI289" s="730"/>
      <c r="KSJ289" s="730"/>
      <c r="KSK289" s="730"/>
      <c r="KSL289" s="730"/>
      <c r="KSM289" s="730"/>
      <c r="KSN289" s="730"/>
      <c r="KSO289" s="730"/>
      <c r="KSP289" s="730"/>
      <c r="KSQ289" s="730"/>
      <c r="KSR289" s="730"/>
      <c r="KSS289" s="730"/>
      <c r="KST289" s="730"/>
      <c r="KSU289" s="730"/>
      <c r="KSV289" s="730"/>
      <c r="KSW289" s="730"/>
      <c r="KSX289" s="730"/>
      <c r="KSY289" s="730"/>
      <c r="KSZ289" s="730"/>
      <c r="KTA289" s="730"/>
      <c r="KTB289" s="730"/>
      <c r="KTC289" s="730"/>
      <c r="KTD289" s="730"/>
      <c r="KTE289" s="730"/>
      <c r="KTF289" s="730"/>
      <c r="KTG289" s="730"/>
      <c r="KTH289" s="730"/>
      <c r="KTI289" s="730"/>
      <c r="KTJ289" s="730"/>
      <c r="KTK289" s="730"/>
      <c r="KTL289" s="730"/>
      <c r="KTM289" s="730"/>
      <c r="KTN289" s="730"/>
      <c r="KTO289" s="730"/>
      <c r="KTP289" s="730"/>
      <c r="KTQ289" s="730"/>
      <c r="KTR289" s="730"/>
      <c r="KTS289" s="730"/>
      <c r="KTT289" s="730"/>
      <c r="KTU289" s="730"/>
      <c r="KTV289" s="730"/>
      <c r="KTW289" s="730"/>
      <c r="KTX289" s="730"/>
      <c r="KTY289" s="730"/>
      <c r="KTZ289" s="730"/>
      <c r="KUA289" s="730"/>
      <c r="KUB289" s="730"/>
      <c r="KUC289" s="730"/>
      <c r="KUD289" s="730"/>
      <c r="KUE289" s="730"/>
      <c r="KUF289" s="730"/>
      <c r="KUG289" s="730"/>
      <c r="KUH289" s="730"/>
      <c r="KUI289" s="730"/>
      <c r="KUJ289" s="730"/>
      <c r="KUK289" s="730"/>
      <c r="KUL289" s="730"/>
      <c r="KUM289" s="730"/>
      <c r="KUN289" s="730"/>
      <c r="KUO289" s="730"/>
      <c r="KUP289" s="730"/>
      <c r="KUQ289" s="730"/>
      <c r="KUR289" s="730"/>
      <c r="KUS289" s="730"/>
      <c r="KUT289" s="730"/>
      <c r="KUU289" s="730"/>
      <c r="KUV289" s="730"/>
      <c r="KUW289" s="730"/>
      <c r="KUX289" s="730"/>
      <c r="KUY289" s="730"/>
      <c r="KUZ289" s="730"/>
      <c r="KVA289" s="730"/>
      <c r="KVB289" s="730"/>
      <c r="KVC289" s="730"/>
      <c r="KVD289" s="730"/>
      <c r="KVE289" s="730"/>
      <c r="KVF289" s="730"/>
      <c r="KVG289" s="730"/>
      <c r="KVH289" s="730"/>
      <c r="KVI289" s="730"/>
      <c r="KVJ289" s="730"/>
      <c r="KVK289" s="730"/>
      <c r="KVL289" s="730"/>
      <c r="KVM289" s="730"/>
      <c r="KVN289" s="730"/>
      <c r="KVO289" s="730"/>
      <c r="KVP289" s="730"/>
      <c r="KVQ289" s="730"/>
      <c r="KVR289" s="730"/>
      <c r="KVS289" s="730"/>
      <c r="KVT289" s="730"/>
      <c r="KVU289" s="730"/>
      <c r="KVV289" s="730"/>
      <c r="KVW289" s="730"/>
      <c r="KVX289" s="730"/>
      <c r="KVY289" s="730"/>
      <c r="KVZ289" s="730"/>
      <c r="KWA289" s="730"/>
      <c r="KWB289" s="730"/>
      <c r="KWC289" s="730"/>
      <c r="KWD289" s="730"/>
      <c r="KWE289" s="730"/>
      <c r="KWF289" s="730"/>
      <c r="KWG289" s="730"/>
      <c r="KWH289" s="730"/>
      <c r="KWI289" s="730"/>
      <c r="KWJ289" s="730"/>
      <c r="KWK289" s="730"/>
      <c r="KWL289" s="730"/>
      <c r="KWM289" s="730"/>
      <c r="KWN289" s="730"/>
      <c r="KWO289" s="730"/>
      <c r="KWP289" s="730"/>
      <c r="KWQ289" s="730"/>
      <c r="KWR289" s="730"/>
      <c r="KWS289" s="730"/>
      <c r="KWT289" s="730"/>
      <c r="KWU289" s="730"/>
      <c r="KWV289" s="730"/>
      <c r="KWW289" s="730"/>
      <c r="KWX289" s="730"/>
      <c r="KWY289" s="730"/>
      <c r="KWZ289" s="730"/>
      <c r="KXA289" s="730"/>
      <c r="KXB289" s="730"/>
      <c r="KXC289" s="730"/>
      <c r="KXD289" s="730"/>
      <c r="KXE289" s="730"/>
      <c r="KXF289" s="730"/>
      <c r="KXG289" s="730"/>
      <c r="KXH289" s="730"/>
      <c r="KXI289" s="730"/>
      <c r="KXJ289" s="730"/>
      <c r="KXK289" s="730"/>
      <c r="KXL289" s="730"/>
      <c r="KXM289" s="730"/>
      <c r="KXN289" s="730"/>
      <c r="KXO289" s="730"/>
      <c r="KXP289" s="730"/>
      <c r="KXQ289" s="730"/>
      <c r="KXR289" s="730"/>
      <c r="KXS289" s="730"/>
      <c r="KXT289" s="730"/>
      <c r="KXU289" s="730"/>
      <c r="KXV289" s="730"/>
      <c r="KXW289" s="730"/>
      <c r="KXX289" s="730"/>
      <c r="KXY289" s="730"/>
      <c r="KXZ289" s="730"/>
      <c r="KYA289" s="730"/>
      <c r="KYB289" s="730"/>
      <c r="KYC289" s="730"/>
      <c r="KYD289" s="730"/>
      <c r="KYE289" s="730"/>
      <c r="KYF289" s="730"/>
      <c r="KYG289" s="730"/>
      <c r="KYH289" s="730"/>
      <c r="KYI289" s="730"/>
      <c r="KYJ289" s="730"/>
      <c r="KYK289" s="730"/>
      <c r="KYL289" s="730"/>
      <c r="KYM289" s="730"/>
      <c r="KYN289" s="730"/>
      <c r="KYO289" s="730"/>
      <c r="KYP289" s="730"/>
      <c r="KYQ289" s="730"/>
      <c r="KYR289" s="730"/>
      <c r="KYS289" s="730"/>
      <c r="KYT289" s="730"/>
      <c r="KYU289" s="730"/>
      <c r="KYV289" s="730"/>
      <c r="KYW289" s="730"/>
      <c r="KYX289" s="730"/>
      <c r="KYY289" s="730"/>
      <c r="KYZ289" s="730"/>
      <c r="KZA289" s="730"/>
      <c r="KZB289" s="730"/>
      <c r="KZC289" s="730"/>
      <c r="KZD289" s="730"/>
      <c r="KZE289" s="730"/>
      <c r="KZF289" s="730"/>
      <c r="KZG289" s="730"/>
      <c r="KZH289" s="730"/>
      <c r="KZI289" s="730"/>
      <c r="KZJ289" s="730"/>
      <c r="KZK289" s="730"/>
      <c r="KZL289" s="730"/>
      <c r="KZM289" s="730"/>
      <c r="KZN289" s="730"/>
      <c r="KZO289" s="730"/>
      <c r="KZP289" s="730"/>
      <c r="KZQ289" s="730"/>
      <c r="KZR289" s="730"/>
      <c r="KZS289" s="730"/>
      <c r="KZT289" s="730"/>
      <c r="KZU289" s="730"/>
      <c r="KZV289" s="730"/>
      <c r="KZW289" s="730"/>
      <c r="KZX289" s="730"/>
      <c r="KZY289" s="730"/>
      <c r="KZZ289" s="730"/>
      <c r="LAA289" s="730"/>
      <c r="LAB289" s="730"/>
      <c r="LAC289" s="730"/>
      <c r="LAD289" s="730"/>
      <c r="LAE289" s="730"/>
      <c r="LAF289" s="730"/>
      <c r="LAG289" s="730"/>
      <c r="LAH289" s="730"/>
      <c r="LAI289" s="730"/>
      <c r="LAJ289" s="730"/>
      <c r="LAK289" s="730"/>
      <c r="LAL289" s="730"/>
      <c r="LAM289" s="730"/>
      <c r="LAN289" s="730"/>
      <c r="LAO289" s="730"/>
      <c r="LAP289" s="730"/>
      <c r="LAQ289" s="730"/>
      <c r="LAR289" s="730"/>
      <c r="LAS289" s="730"/>
      <c r="LAT289" s="730"/>
      <c r="LAU289" s="730"/>
      <c r="LAV289" s="730"/>
      <c r="LAW289" s="730"/>
      <c r="LAX289" s="730"/>
      <c r="LAY289" s="730"/>
      <c r="LAZ289" s="730"/>
      <c r="LBA289" s="730"/>
      <c r="LBB289" s="730"/>
      <c r="LBC289" s="730"/>
      <c r="LBD289" s="730"/>
      <c r="LBE289" s="730"/>
      <c r="LBF289" s="730"/>
      <c r="LBG289" s="730"/>
      <c r="LBH289" s="730"/>
      <c r="LBI289" s="730"/>
      <c r="LBJ289" s="730"/>
      <c r="LBK289" s="730"/>
      <c r="LBL289" s="730"/>
      <c r="LBM289" s="730"/>
      <c r="LBN289" s="730"/>
      <c r="LBO289" s="730"/>
      <c r="LBP289" s="730"/>
      <c r="LBQ289" s="730"/>
      <c r="LBR289" s="730"/>
      <c r="LBS289" s="730"/>
      <c r="LBT289" s="730"/>
      <c r="LBU289" s="730"/>
      <c r="LBV289" s="730"/>
      <c r="LBW289" s="730"/>
      <c r="LBX289" s="730"/>
      <c r="LBY289" s="730"/>
      <c r="LBZ289" s="730"/>
      <c r="LCA289" s="730"/>
      <c r="LCB289" s="730"/>
      <c r="LCC289" s="730"/>
      <c r="LCD289" s="730"/>
      <c r="LCE289" s="730"/>
      <c r="LCF289" s="730"/>
      <c r="LCG289" s="730"/>
      <c r="LCH289" s="730"/>
      <c r="LCI289" s="730"/>
      <c r="LCJ289" s="730"/>
      <c r="LCK289" s="730"/>
      <c r="LCL289" s="730"/>
      <c r="LCM289" s="730"/>
      <c r="LCN289" s="730"/>
      <c r="LCO289" s="730"/>
      <c r="LCP289" s="730"/>
      <c r="LCQ289" s="730"/>
      <c r="LCR289" s="730"/>
      <c r="LCS289" s="730"/>
      <c r="LCT289" s="730"/>
      <c r="LCU289" s="730"/>
      <c r="LCV289" s="730"/>
      <c r="LCW289" s="730"/>
      <c r="LCX289" s="730"/>
      <c r="LCY289" s="730"/>
      <c r="LCZ289" s="730"/>
      <c r="LDA289" s="730"/>
      <c r="LDB289" s="730"/>
      <c r="LDC289" s="730"/>
      <c r="LDD289" s="730"/>
      <c r="LDE289" s="730"/>
      <c r="LDF289" s="730"/>
      <c r="LDG289" s="730"/>
      <c r="LDH289" s="730"/>
      <c r="LDI289" s="730"/>
      <c r="LDJ289" s="730"/>
      <c r="LDK289" s="730"/>
      <c r="LDL289" s="730"/>
      <c r="LDM289" s="730"/>
      <c r="LDN289" s="730"/>
      <c r="LDO289" s="730"/>
      <c r="LDP289" s="730"/>
      <c r="LDQ289" s="730"/>
      <c r="LDR289" s="730"/>
      <c r="LDS289" s="730"/>
      <c r="LDT289" s="730"/>
      <c r="LDU289" s="730"/>
      <c r="LDV289" s="730"/>
      <c r="LDW289" s="730"/>
      <c r="LDX289" s="730"/>
      <c r="LDY289" s="730"/>
      <c r="LDZ289" s="730"/>
      <c r="LEA289" s="730"/>
      <c r="LEB289" s="730"/>
      <c r="LEC289" s="730"/>
      <c r="LED289" s="730"/>
      <c r="LEE289" s="730"/>
      <c r="LEF289" s="730"/>
      <c r="LEG289" s="730"/>
      <c r="LEH289" s="730"/>
      <c r="LEI289" s="730"/>
      <c r="LEJ289" s="730"/>
      <c r="LEK289" s="730"/>
      <c r="LEL289" s="730"/>
      <c r="LEM289" s="730"/>
      <c r="LEN289" s="730"/>
      <c r="LEO289" s="730"/>
      <c r="LEP289" s="730"/>
      <c r="LEQ289" s="730"/>
      <c r="LER289" s="730"/>
      <c r="LES289" s="730"/>
      <c r="LET289" s="730"/>
      <c r="LEU289" s="730"/>
      <c r="LEV289" s="730"/>
      <c r="LEW289" s="730"/>
      <c r="LEX289" s="730"/>
      <c r="LEY289" s="730"/>
      <c r="LEZ289" s="730"/>
      <c r="LFA289" s="730"/>
      <c r="LFB289" s="730"/>
      <c r="LFC289" s="730"/>
      <c r="LFD289" s="730"/>
      <c r="LFE289" s="730"/>
      <c r="LFF289" s="730"/>
      <c r="LFG289" s="730"/>
      <c r="LFH289" s="730"/>
      <c r="LFI289" s="730"/>
      <c r="LFJ289" s="730"/>
      <c r="LFK289" s="730"/>
      <c r="LFL289" s="730"/>
      <c r="LFM289" s="730"/>
      <c r="LFN289" s="730"/>
      <c r="LFO289" s="730"/>
      <c r="LFP289" s="730"/>
      <c r="LFQ289" s="730"/>
      <c r="LFR289" s="730"/>
      <c r="LFS289" s="730"/>
      <c r="LFT289" s="730"/>
      <c r="LFU289" s="730"/>
      <c r="LFV289" s="730"/>
      <c r="LFW289" s="730"/>
      <c r="LFX289" s="730"/>
      <c r="LFY289" s="730"/>
      <c r="LFZ289" s="730"/>
      <c r="LGA289" s="730"/>
      <c r="LGB289" s="730"/>
      <c r="LGC289" s="730"/>
      <c r="LGD289" s="730"/>
      <c r="LGE289" s="730"/>
      <c r="LGF289" s="730"/>
      <c r="LGG289" s="730"/>
      <c r="LGH289" s="730"/>
      <c r="LGI289" s="730"/>
      <c r="LGJ289" s="730"/>
      <c r="LGK289" s="730"/>
      <c r="LGL289" s="730"/>
      <c r="LGM289" s="730"/>
      <c r="LGN289" s="730"/>
      <c r="LGO289" s="730"/>
      <c r="LGP289" s="730"/>
      <c r="LGQ289" s="730"/>
      <c r="LGR289" s="730"/>
      <c r="LGS289" s="730"/>
      <c r="LGT289" s="730"/>
      <c r="LGU289" s="730"/>
      <c r="LGV289" s="730"/>
      <c r="LGW289" s="730"/>
      <c r="LGX289" s="730"/>
      <c r="LGY289" s="730"/>
      <c r="LGZ289" s="730"/>
      <c r="LHA289" s="730"/>
      <c r="LHB289" s="730"/>
      <c r="LHC289" s="730"/>
      <c r="LHD289" s="730"/>
      <c r="LHE289" s="730"/>
      <c r="LHF289" s="730"/>
      <c r="LHG289" s="730"/>
      <c r="LHH289" s="730"/>
      <c r="LHI289" s="730"/>
      <c r="LHJ289" s="730"/>
      <c r="LHK289" s="730"/>
      <c r="LHL289" s="730"/>
      <c r="LHM289" s="730"/>
      <c r="LHN289" s="730"/>
      <c r="LHO289" s="730"/>
      <c r="LHP289" s="730"/>
      <c r="LHQ289" s="730"/>
      <c r="LHR289" s="730"/>
      <c r="LHS289" s="730"/>
      <c r="LHT289" s="730"/>
      <c r="LHU289" s="730"/>
      <c r="LHV289" s="730"/>
      <c r="LHW289" s="730"/>
      <c r="LHX289" s="730"/>
      <c r="LHY289" s="730"/>
      <c r="LHZ289" s="730"/>
      <c r="LIA289" s="730"/>
      <c r="LIB289" s="730"/>
      <c r="LIC289" s="730"/>
      <c r="LID289" s="730"/>
      <c r="LIE289" s="730"/>
      <c r="LIF289" s="730"/>
      <c r="LIG289" s="730"/>
      <c r="LIH289" s="730"/>
      <c r="LII289" s="730"/>
      <c r="LIJ289" s="730"/>
      <c r="LIK289" s="730"/>
      <c r="LIL289" s="730"/>
      <c r="LIM289" s="730"/>
      <c r="LIN289" s="730"/>
      <c r="LIO289" s="730"/>
      <c r="LIP289" s="730"/>
      <c r="LIQ289" s="730"/>
      <c r="LIR289" s="730"/>
      <c r="LIS289" s="730"/>
      <c r="LIT289" s="730"/>
      <c r="LIU289" s="730"/>
      <c r="LIV289" s="730"/>
      <c r="LIW289" s="730"/>
      <c r="LIX289" s="730"/>
      <c r="LIY289" s="730"/>
      <c r="LIZ289" s="730"/>
      <c r="LJA289" s="730"/>
      <c r="LJB289" s="730"/>
      <c r="LJC289" s="730"/>
      <c r="LJD289" s="730"/>
      <c r="LJE289" s="730"/>
      <c r="LJF289" s="730"/>
      <c r="LJG289" s="730"/>
      <c r="LJH289" s="730"/>
      <c r="LJI289" s="730"/>
      <c r="LJJ289" s="730"/>
      <c r="LJK289" s="730"/>
      <c r="LJL289" s="730"/>
      <c r="LJM289" s="730"/>
      <c r="LJN289" s="730"/>
      <c r="LJO289" s="730"/>
      <c r="LJP289" s="730"/>
      <c r="LJQ289" s="730"/>
      <c r="LJR289" s="730"/>
      <c r="LJS289" s="730"/>
      <c r="LJT289" s="730"/>
      <c r="LJU289" s="730"/>
      <c r="LJV289" s="730"/>
      <c r="LJW289" s="730"/>
      <c r="LJX289" s="730"/>
      <c r="LJY289" s="730"/>
      <c r="LJZ289" s="730"/>
      <c r="LKA289" s="730"/>
      <c r="LKB289" s="730"/>
      <c r="LKC289" s="730"/>
      <c r="LKD289" s="730"/>
      <c r="LKE289" s="730"/>
      <c r="LKF289" s="730"/>
      <c r="LKG289" s="730"/>
      <c r="LKH289" s="730"/>
      <c r="LKI289" s="730"/>
      <c r="LKJ289" s="730"/>
      <c r="LKK289" s="730"/>
      <c r="LKL289" s="730"/>
      <c r="LKM289" s="730"/>
      <c r="LKN289" s="730"/>
      <c r="LKO289" s="730"/>
      <c r="LKP289" s="730"/>
      <c r="LKQ289" s="730"/>
      <c r="LKR289" s="730"/>
      <c r="LKS289" s="730"/>
      <c r="LKT289" s="730"/>
      <c r="LKU289" s="730"/>
      <c r="LKV289" s="730"/>
      <c r="LKW289" s="730"/>
      <c r="LKX289" s="730"/>
      <c r="LKY289" s="730"/>
      <c r="LKZ289" s="730"/>
      <c r="LLA289" s="730"/>
      <c r="LLB289" s="730"/>
      <c r="LLC289" s="730"/>
      <c r="LLD289" s="730"/>
      <c r="LLE289" s="730"/>
      <c r="LLF289" s="730"/>
      <c r="LLG289" s="730"/>
      <c r="LLH289" s="730"/>
      <c r="LLI289" s="730"/>
      <c r="LLJ289" s="730"/>
      <c r="LLK289" s="730"/>
      <c r="LLL289" s="730"/>
      <c r="LLM289" s="730"/>
      <c r="LLN289" s="730"/>
      <c r="LLO289" s="730"/>
      <c r="LLP289" s="730"/>
      <c r="LLQ289" s="730"/>
      <c r="LLR289" s="730"/>
      <c r="LLS289" s="730"/>
      <c r="LLT289" s="730"/>
      <c r="LLU289" s="730"/>
      <c r="LLV289" s="730"/>
      <c r="LLW289" s="730"/>
      <c r="LLX289" s="730"/>
      <c r="LLY289" s="730"/>
      <c r="LLZ289" s="730"/>
      <c r="LMA289" s="730"/>
      <c r="LMB289" s="730"/>
      <c r="LMC289" s="730"/>
      <c r="LMD289" s="730"/>
      <c r="LME289" s="730"/>
      <c r="LMF289" s="730"/>
      <c r="LMG289" s="730"/>
      <c r="LMH289" s="730"/>
      <c r="LMI289" s="730"/>
      <c r="LMJ289" s="730"/>
      <c r="LMK289" s="730"/>
      <c r="LML289" s="730"/>
      <c r="LMM289" s="730"/>
      <c r="LMN289" s="730"/>
      <c r="LMO289" s="730"/>
      <c r="LMP289" s="730"/>
      <c r="LMQ289" s="730"/>
      <c r="LMR289" s="730"/>
      <c r="LMS289" s="730"/>
      <c r="LMT289" s="730"/>
      <c r="LMU289" s="730"/>
      <c r="LMV289" s="730"/>
      <c r="LMW289" s="730"/>
      <c r="LMX289" s="730"/>
      <c r="LMY289" s="730"/>
      <c r="LMZ289" s="730"/>
      <c r="LNA289" s="730"/>
      <c r="LNB289" s="730"/>
      <c r="LNC289" s="730"/>
      <c r="LND289" s="730"/>
      <c r="LNE289" s="730"/>
      <c r="LNF289" s="730"/>
      <c r="LNG289" s="730"/>
      <c r="LNH289" s="730"/>
      <c r="LNI289" s="730"/>
      <c r="LNJ289" s="730"/>
      <c r="LNK289" s="730"/>
      <c r="LNL289" s="730"/>
      <c r="LNM289" s="730"/>
      <c r="LNN289" s="730"/>
      <c r="LNO289" s="730"/>
      <c r="LNP289" s="730"/>
      <c r="LNQ289" s="730"/>
      <c r="LNR289" s="730"/>
      <c r="LNS289" s="730"/>
      <c r="LNT289" s="730"/>
      <c r="LNU289" s="730"/>
      <c r="LNV289" s="730"/>
      <c r="LNW289" s="730"/>
      <c r="LNX289" s="730"/>
      <c r="LNY289" s="730"/>
      <c r="LNZ289" s="730"/>
      <c r="LOA289" s="730"/>
      <c r="LOB289" s="730"/>
      <c r="LOC289" s="730"/>
      <c r="LOD289" s="730"/>
      <c r="LOE289" s="730"/>
      <c r="LOF289" s="730"/>
      <c r="LOG289" s="730"/>
      <c r="LOH289" s="730"/>
      <c r="LOI289" s="730"/>
      <c r="LOJ289" s="730"/>
      <c r="LOK289" s="730"/>
      <c r="LOL289" s="730"/>
      <c r="LOM289" s="730"/>
      <c r="LON289" s="730"/>
      <c r="LOO289" s="730"/>
      <c r="LOP289" s="730"/>
      <c r="LOQ289" s="730"/>
      <c r="LOR289" s="730"/>
      <c r="LOS289" s="730"/>
      <c r="LOT289" s="730"/>
      <c r="LOU289" s="730"/>
      <c r="LOV289" s="730"/>
      <c r="LOW289" s="730"/>
      <c r="LOX289" s="730"/>
      <c r="LOY289" s="730"/>
      <c r="LOZ289" s="730"/>
      <c r="LPA289" s="730"/>
      <c r="LPB289" s="730"/>
      <c r="LPC289" s="730"/>
      <c r="LPD289" s="730"/>
      <c r="LPE289" s="730"/>
      <c r="LPF289" s="730"/>
      <c r="LPG289" s="730"/>
      <c r="LPH289" s="730"/>
      <c r="LPI289" s="730"/>
      <c r="LPJ289" s="730"/>
      <c r="LPK289" s="730"/>
      <c r="LPL289" s="730"/>
      <c r="LPM289" s="730"/>
      <c r="LPN289" s="730"/>
      <c r="LPO289" s="730"/>
      <c r="LPP289" s="730"/>
      <c r="LPQ289" s="730"/>
      <c r="LPR289" s="730"/>
      <c r="LPS289" s="730"/>
      <c r="LPT289" s="730"/>
      <c r="LPU289" s="730"/>
      <c r="LPV289" s="730"/>
      <c r="LPW289" s="730"/>
      <c r="LPX289" s="730"/>
      <c r="LPY289" s="730"/>
      <c r="LPZ289" s="730"/>
      <c r="LQA289" s="730"/>
      <c r="LQB289" s="730"/>
      <c r="LQC289" s="730"/>
      <c r="LQD289" s="730"/>
      <c r="LQE289" s="730"/>
      <c r="LQF289" s="730"/>
      <c r="LQG289" s="730"/>
      <c r="LQH289" s="730"/>
      <c r="LQI289" s="730"/>
      <c r="LQJ289" s="730"/>
      <c r="LQK289" s="730"/>
      <c r="LQL289" s="730"/>
      <c r="LQM289" s="730"/>
      <c r="LQN289" s="730"/>
      <c r="LQO289" s="730"/>
      <c r="LQP289" s="730"/>
      <c r="LQQ289" s="730"/>
      <c r="LQR289" s="730"/>
      <c r="LQS289" s="730"/>
      <c r="LQT289" s="730"/>
      <c r="LQU289" s="730"/>
      <c r="LQV289" s="730"/>
      <c r="LQW289" s="730"/>
      <c r="LQX289" s="730"/>
      <c r="LQY289" s="730"/>
      <c r="LQZ289" s="730"/>
      <c r="LRA289" s="730"/>
      <c r="LRB289" s="730"/>
      <c r="LRC289" s="730"/>
      <c r="LRD289" s="730"/>
      <c r="LRE289" s="730"/>
      <c r="LRF289" s="730"/>
      <c r="LRG289" s="730"/>
      <c r="LRH289" s="730"/>
      <c r="LRI289" s="730"/>
      <c r="LRJ289" s="730"/>
      <c r="LRK289" s="730"/>
      <c r="LRL289" s="730"/>
      <c r="LRM289" s="730"/>
      <c r="LRN289" s="730"/>
      <c r="LRO289" s="730"/>
      <c r="LRP289" s="730"/>
      <c r="LRQ289" s="730"/>
      <c r="LRR289" s="730"/>
      <c r="LRS289" s="730"/>
      <c r="LRT289" s="730"/>
      <c r="LRU289" s="730"/>
      <c r="LRV289" s="730"/>
      <c r="LRW289" s="730"/>
      <c r="LRX289" s="730"/>
      <c r="LRY289" s="730"/>
      <c r="LRZ289" s="730"/>
      <c r="LSA289" s="730"/>
      <c r="LSB289" s="730"/>
      <c r="LSC289" s="730"/>
      <c r="LSD289" s="730"/>
      <c r="LSE289" s="730"/>
      <c r="LSF289" s="730"/>
      <c r="LSG289" s="730"/>
      <c r="LSH289" s="730"/>
      <c r="LSI289" s="730"/>
      <c r="LSJ289" s="730"/>
      <c r="LSK289" s="730"/>
      <c r="LSL289" s="730"/>
      <c r="LSM289" s="730"/>
      <c r="LSN289" s="730"/>
      <c r="LSO289" s="730"/>
      <c r="LSP289" s="730"/>
      <c r="LSQ289" s="730"/>
      <c r="LSR289" s="730"/>
      <c r="LSS289" s="730"/>
      <c r="LST289" s="730"/>
      <c r="LSU289" s="730"/>
      <c r="LSV289" s="730"/>
      <c r="LSW289" s="730"/>
      <c r="LSX289" s="730"/>
      <c r="LSY289" s="730"/>
      <c r="LSZ289" s="730"/>
      <c r="LTA289" s="730"/>
      <c r="LTB289" s="730"/>
      <c r="LTC289" s="730"/>
      <c r="LTD289" s="730"/>
      <c r="LTE289" s="730"/>
      <c r="LTF289" s="730"/>
      <c r="LTG289" s="730"/>
      <c r="LTH289" s="730"/>
      <c r="LTI289" s="730"/>
      <c r="LTJ289" s="730"/>
      <c r="LTK289" s="730"/>
      <c r="LTL289" s="730"/>
      <c r="LTM289" s="730"/>
      <c r="LTN289" s="730"/>
      <c r="LTO289" s="730"/>
      <c r="LTP289" s="730"/>
      <c r="LTQ289" s="730"/>
      <c r="LTR289" s="730"/>
      <c r="LTS289" s="730"/>
      <c r="LTT289" s="730"/>
      <c r="LTU289" s="730"/>
      <c r="LTV289" s="730"/>
      <c r="LTW289" s="730"/>
      <c r="LTX289" s="730"/>
      <c r="LTY289" s="730"/>
      <c r="LTZ289" s="730"/>
      <c r="LUA289" s="730"/>
      <c r="LUB289" s="730"/>
      <c r="LUC289" s="730"/>
      <c r="LUD289" s="730"/>
      <c r="LUE289" s="730"/>
      <c r="LUF289" s="730"/>
      <c r="LUG289" s="730"/>
      <c r="LUH289" s="730"/>
      <c r="LUI289" s="730"/>
      <c r="LUJ289" s="730"/>
      <c r="LUK289" s="730"/>
      <c r="LUL289" s="730"/>
      <c r="LUM289" s="730"/>
      <c r="LUN289" s="730"/>
      <c r="LUO289" s="730"/>
      <c r="LUP289" s="730"/>
      <c r="LUQ289" s="730"/>
      <c r="LUR289" s="730"/>
      <c r="LUS289" s="730"/>
      <c r="LUT289" s="730"/>
      <c r="LUU289" s="730"/>
      <c r="LUV289" s="730"/>
      <c r="LUW289" s="730"/>
      <c r="LUX289" s="730"/>
      <c r="LUY289" s="730"/>
      <c r="LUZ289" s="730"/>
      <c r="LVA289" s="730"/>
      <c r="LVB289" s="730"/>
      <c r="LVC289" s="730"/>
      <c r="LVD289" s="730"/>
      <c r="LVE289" s="730"/>
      <c r="LVF289" s="730"/>
      <c r="LVG289" s="730"/>
      <c r="LVH289" s="730"/>
      <c r="LVI289" s="730"/>
      <c r="LVJ289" s="730"/>
      <c r="LVK289" s="730"/>
      <c r="LVL289" s="730"/>
      <c r="LVM289" s="730"/>
      <c r="LVN289" s="730"/>
      <c r="LVO289" s="730"/>
      <c r="LVP289" s="730"/>
      <c r="LVQ289" s="730"/>
      <c r="LVR289" s="730"/>
      <c r="LVS289" s="730"/>
      <c r="LVT289" s="730"/>
      <c r="LVU289" s="730"/>
      <c r="LVV289" s="730"/>
      <c r="LVW289" s="730"/>
      <c r="LVX289" s="730"/>
      <c r="LVY289" s="730"/>
      <c r="LVZ289" s="730"/>
      <c r="LWA289" s="730"/>
      <c r="LWB289" s="730"/>
      <c r="LWC289" s="730"/>
      <c r="LWD289" s="730"/>
      <c r="LWE289" s="730"/>
      <c r="LWF289" s="730"/>
      <c r="LWG289" s="730"/>
      <c r="LWH289" s="730"/>
      <c r="LWI289" s="730"/>
      <c r="LWJ289" s="730"/>
      <c r="LWK289" s="730"/>
      <c r="LWL289" s="730"/>
      <c r="LWM289" s="730"/>
      <c r="LWN289" s="730"/>
      <c r="LWO289" s="730"/>
      <c r="LWP289" s="730"/>
      <c r="LWQ289" s="730"/>
      <c r="LWR289" s="730"/>
      <c r="LWS289" s="730"/>
      <c r="LWT289" s="730"/>
      <c r="LWU289" s="730"/>
      <c r="LWV289" s="730"/>
      <c r="LWW289" s="730"/>
      <c r="LWX289" s="730"/>
      <c r="LWY289" s="730"/>
      <c r="LWZ289" s="730"/>
      <c r="LXA289" s="730"/>
      <c r="LXB289" s="730"/>
      <c r="LXC289" s="730"/>
      <c r="LXD289" s="730"/>
      <c r="LXE289" s="730"/>
      <c r="LXF289" s="730"/>
      <c r="LXG289" s="730"/>
      <c r="LXH289" s="730"/>
      <c r="LXI289" s="730"/>
      <c r="LXJ289" s="730"/>
      <c r="LXK289" s="730"/>
      <c r="LXL289" s="730"/>
      <c r="LXM289" s="730"/>
      <c r="LXN289" s="730"/>
      <c r="LXO289" s="730"/>
      <c r="LXP289" s="730"/>
      <c r="LXQ289" s="730"/>
      <c r="LXR289" s="730"/>
      <c r="LXS289" s="730"/>
      <c r="LXT289" s="730"/>
      <c r="LXU289" s="730"/>
      <c r="LXV289" s="730"/>
      <c r="LXW289" s="730"/>
      <c r="LXX289" s="730"/>
      <c r="LXY289" s="730"/>
      <c r="LXZ289" s="730"/>
      <c r="LYA289" s="730"/>
      <c r="LYB289" s="730"/>
      <c r="LYC289" s="730"/>
      <c r="LYD289" s="730"/>
      <c r="LYE289" s="730"/>
      <c r="LYF289" s="730"/>
      <c r="LYG289" s="730"/>
      <c r="LYH289" s="730"/>
      <c r="LYI289" s="730"/>
      <c r="LYJ289" s="730"/>
      <c r="LYK289" s="730"/>
      <c r="LYL289" s="730"/>
      <c r="LYM289" s="730"/>
      <c r="LYN289" s="730"/>
      <c r="LYO289" s="730"/>
      <c r="LYP289" s="730"/>
      <c r="LYQ289" s="730"/>
      <c r="LYR289" s="730"/>
      <c r="LYS289" s="730"/>
      <c r="LYT289" s="730"/>
      <c r="LYU289" s="730"/>
      <c r="LYV289" s="730"/>
      <c r="LYW289" s="730"/>
      <c r="LYX289" s="730"/>
      <c r="LYY289" s="730"/>
      <c r="LYZ289" s="730"/>
      <c r="LZA289" s="730"/>
      <c r="LZB289" s="730"/>
      <c r="LZC289" s="730"/>
      <c r="LZD289" s="730"/>
      <c r="LZE289" s="730"/>
      <c r="LZF289" s="730"/>
      <c r="LZG289" s="730"/>
      <c r="LZH289" s="730"/>
      <c r="LZI289" s="730"/>
      <c r="LZJ289" s="730"/>
      <c r="LZK289" s="730"/>
      <c r="LZL289" s="730"/>
      <c r="LZM289" s="730"/>
      <c r="LZN289" s="730"/>
      <c r="LZO289" s="730"/>
      <c r="LZP289" s="730"/>
      <c r="LZQ289" s="730"/>
      <c r="LZR289" s="730"/>
      <c r="LZS289" s="730"/>
      <c r="LZT289" s="730"/>
      <c r="LZU289" s="730"/>
      <c r="LZV289" s="730"/>
      <c r="LZW289" s="730"/>
      <c r="LZX289" s="730"/>
      <c r="LZY289" s="730"/>
      <c r="LZZ289" s="730"/>
      <c r="MAA289" s="730"/>
      <c r="MAB289" s="730"/>
      <c r="MAC289" s="730"/>
      <c r="MAD289" s="730"/>
      <c r="MAE289" s="730"/>
      <c r="MAF289" s="730"/>
      <c r="MAG289" s="730"/>
      <c r="MAH289" s="730"/>
      <c r="MAI289" s="730"/>
      <c r="MAJ289" s="730"/>
      <c r="MAK289" s="730"/>
      <c r="MAL289" s="730"/>
      <c r="MAM289" s="730"/>
      <c r="MAN289" s="730"/>
      <c r="MAO289" s="730"/>
      <c r="MAP289" s="730"/>
      <c r="MAQ289" s="730"/>
      <c r="MAR289" s="730"/>
      <c r="MAS289" s="730"/>
      <c r="MAT289" s="730"/>
      <c r="MAU289" s="730"/>
      <c r="MAV289" s="730"/>
      <c r="MAW289" s="730"/>
      <c r="MAX289" s="730"/>
      <c r="MAY289" s="730"/>
      <c r="MAZ289" s="730"/>
      <c r="MBA289" s="730"/>
      <c r="MBB289" s="730"/>
      <c r="MBC289" s="730"/>
      <c r="MBD289" s="730"/>
      <c r="MBE289" s="730"/>
      <c r="MBF289" s="730"/>
      <c r="MBG289" s="730"/>
      <c r="MBH289" s="730"/>
      <c r="MBI289" s="730"/>
      <c r="MBJ289" s="730"/>
      <c r="MBK289" s="730"/>
      <c r="MBL289" s="730"/>
      <c r="MBM289" s="730"/>
      <c r="MBN289" s="730"/>
      <c r="MBO289" s="730"/>
      <c r="MBP289" s="730"/>
      <c r="MBQ289" s="730"/>
      <c r="MBR289" s="730"/>
      <c r="MBS289" s="730"/>
      <c r="MBT289" s="730"/>
      <c r="MBU289" s="730"/>
      <c r="MBV289" s="730"/>
      <c r="MBW289" s="730"/>
      <c r="MBX289" s="730"/>
      <c r="MBY289" s="730"/>
      <c r="MBZ289" s="730"/>
      <c r="MCA289" s="730"/>
      <c r="MCB289" s="730"/>
      <c r="MCC289" s="730"/>
      <c r="MCD289" s="730"/>
      <c r="MCE289" s="730"/>
      <c r="MCF289" s="730"/>
      <c r="MCG289" s="730"/>
      <c r="MCH289" s="730"/>
      <c r="MCI289" s="730"/>
      <c r="MCJ289" s="730"/>
      <c r="MCK289" s="730"/>
      <c r="MCL289" s="730"/>
      <c r="MCM289" s="730"/>
      <c r="MCN289" s="730"/>
      <c r="MCO289" s="730"/>
      <c r="MCP289" s="730"/>
      <c r="MCQ289" s="730"/>
      <c r="MCR289" s="730"/>
      <c r="MCS289" s="730"/>
      <c r="MCT289" s="730"/>
      <c r="MCU289" s="730"/>
      <c r="MCV289" s="730"/>
      <c r="MCW289" s="730"/>
      <c r="MCX289" s="730"/>
      <c r="MCY289" s="730"/>
      <c r="MCZ289" s="730"/>
      <c r="MDA289" s="730"/>
      <c r="MDB289" s="730"/>
      <c r="MDC289" s="730"/>
      <c r="MDD289" s="730"/>
      <c r="MDE289" s="730"/>
      <c r="MDF289" s="730"/>
      <c r="MDG289" s="730"/>
      <c r="MDH289" s="730"/>
      <c r="MDI289" s="730"/>
      <c r="MDJ289" s="730"/>
      <c r="MDK289" s="730"/>
      <c r="MDL289" s="730"/>
      <c r="MDM289" s="730"/>
      <c r="MDN289" s="730"/>
      <c r="MDO289" s="730"/>
      <c r="MDP289" s="730"/>
      <c r="MDQ289" s="730"/>
      <c r="MDR289" s="730"/>
      <c r="MDS289" s="730"/>
      <c r="MDT289" s="730"/>
      <c r="MDU289" s="730"/>
      <c r="MDV289" s="730"/>
      <c r="MDW289" s="730"/>
      <c r="MDX289" s="730"/>
      <c r="MDY289" s="730"/>
      <c r="MDZ289" s="730"/>
      <c r="MEA289" s="730"/>
      <c r="MEB289" s="730"/>
      <c r="MEC289" s="730"/>
      <c r="MED289" s="730"/>
      <c r="MEE289" s="730"/>
      <c r="MEF289" s="730"/>
      <c r="MEG289" s="730"/>
      <c r="MEH289" s="730"/>
      <c r="MEI289" s="730"/>
      <c r="MEJ289" s="730"/>
      <c r="MEK289" s="730"/>
      <c r="MEL289" s="730"/>
      <c r="MEM289" s="730"/>
      <c r="MEN289" s="730"/>
      <c r="MEO289" s="730"/>
      <c r="MEP289" s="730"/>
      <c r="MEQ289" s="730"/>
      <c r="MER289" s="730"/>
      <c r="MES289" s="730"/>
      <c r="MET289" s="730"/>
      <c r="MEU289" s="730"/>
      <c r="MEV289" s="730"/>
      <c r="MEW289" s="730"/>
      <c r="MEX289" s="730"/>
      <c r="MEY289" s="730"/>
      <c r="MEZ289" s="730"/>
      <c r="MFA289" s="730"/>
      <c r="MFB289" s="730"/>
      <c r="MFC289" s="730"/>
      <c r="MFD289" s="730"/>
      <c r="MFE289" s="730"/>
      <c r="MFF289" s="730"/>
      <c r="MFG289" s="730"/>
      <c r="MFH289" s="730"/>
      <c r="MFI289" s="730"/>
      <c r="MFJ289" s="730"/>
      <c r="MFK289" s="730"/>
      <c r="MFL289" s="730"/>
      <c r="MFM289" s="730"/>
      <c r="MFN289" s="730"/>
      <c r="MFO289" s="730"/>
      <c r="MFP289" s="730"/>
      <c r="MFQ289" s="730"/>
      <c r="MFR289" s="730"/>
      <c r="MFS289" s="730"/>
      <c r="MFT289" s="730"/>
      <c r="MFU289" s="730"/>
      <c r="MFV289" s="730"/>
      <c r="MFW289" s="730"/>
      <c r="MFX289" s="730"/>
      <c r="MFY289" s="730"/>
      <c r="MFZ289" s="730"/>
      <c r="MGA289" s="730"/>
      <c r="MGB289" s="730"/>
      <c r="MGC289" s="730"/>
      <c r="MGD289" s="730"/>
      <c r="MGE289" s="730"/>
      <c r="MGF289" s="730"/>
      <c r="MGG289" s="730"/>
      <c r="MGH289" s="730"/>
      <c r="MGI289" s="730"/>
      <c r="MGJ289" s="730"/>
      <c r="MGK289" s="730"/>
      <c r="MGL289" s="730"/>
      <c r="MGM289" s="730"/>
      <c r="MGN289" s="730"/>
      <c r="MGO289" s="730"/>
      <c r="MGP289" s="730"/>
      <c r="MGQ289" s="730"/>
      <c r="MGR289" s="730"/>
      <c r="MGS289" s="730"/>
      <c r="MGT289" s="730"/>
      <c r="MGU289" s="730"/>
      <c r="MGV289" s="730"/>
      <c r="MGW289" s="730"/>
      <c r="MGX289" s="730"/>
      <c r="MGY289" s="730"/>
      <c r="MGZ289" s="730"/>
      <c r="MHA289" s="730"/>
      <c r="MHB289" s="730"/>
      <c r="MHC289" s="730"/>
      <c r="MHD289" s="730"/>
      <c r="MHE289" s="730"/>
      <c r="MHF289" s="730"/>
      <c r="MHG289" s="730"/>
      <c r="MHH289" s="730"/>
      <c r="MHI289" s="730"/>
      <c r="MHJ289" s="730"/>
      <c r="MHK289" s="730"/>
      <c r="MHL289" s="730"/>
      <c r="MHM289" s="730"/>
      <c r="MHN289" s="730"/>
      <c r="MHO289" s="730"/>
      <c r="MHP289" s="730"/>
      <c r="MHQ289" s="730"/>
      <c r="MHR289" s="730"/>
      <c r="MHS289" s="730"/>
      <c r="MHT289" s="730"/>
      <c r="MHU289" s="730"/>
      <c r="MHV289" s="730"/>
      <c r="MHW289" s="730"/>
      <c r="MHX289" s="730"/>
      <c r="MHY289" s="730"/>
      <c r="MHZ289" s="730"/>
      <c r="MIA289" s="730"/>
      <c r="MIB289" s="730"/>
      <c r="MIC289" s="730"/>
      <c r="MID289" s="730"/>
      <c r="MIE289" s="730"/>
      <c r="MIF289" s="730"/>
      <c r="MIG289" s="730"/>
      <c r="MIH289" s="730"/>
      <c r="MII289" s="730"/>
      <c r="MIJ289" s="730"/>
      <c r="MIK289" s="730"/>
      <c r="MIL289" s="730"/>
      <c r="MIM289" s="730"/>
      <c r="MIN289" s="730"/>
      <c r="MIO289" s="730"/>
      <c r="MIP289" s="730"/>
      <c r="MIQ289" s="730"/>
      <c r="MIR289" s="730"/>
      <c r="MIS289" s="730"/>
      <c r="MIT289" s="730"/>
      <c r="MIU289" s="730"/>
      <c r="MIV289" s="730"/>
      <c r="MIW289" s="730"/>
      <c r="MIX289" s="730"/>
      <c r="MIY289" s="730"/>
      <c r="MIZ289" s="730"/>
      <c r="MJA289" s="730"/>
      <c r="MJB289" s="730"/>
      <c r="MJC289" s="730"/>
      <c r="MJD289" s="730"/>
      <c r="MJE289" s="730"/>
      <c r="MJF289" s="730"/>
      <c r="MJG289" s="730"/>
      <c r="MJH289" s="730"/>
      <c r="MJI289" s="730"/>
      <c r="MJJ289" s="730"/>
      <c r="MJK289" s="730"/>
      <c r="MJL289" s="730"/>
      <c r="MJM289" s="730"/>
      <c r="MJN289" s="730"/>
      <c r="MJO289" s="730"/>
      <c r="MJP289" s="730"/>
      <c r="MJQ289" s="730"/>
      <c r="MJR289" s="730"/>
      <c r="MJS289" s="730"/>
      <c r="MJT289" s="730"/>
      <c r="MJU289" s="730"/>
      <c r="MJV289" s="730"/>
      <c r="MJW289" s="730"/>
      <c r="MJX289" s="730"/>
      <c r="MJY289" s="730"/>
      <c r="MJZ289" s="730"/>
      <c r="MKA289" s="730"/>
      <c r="MKB289" s="730"/>
      <c r="MKC289" s="730"/>
      <c r="MKD289" s="730"/>
      <c r="MKE289" s="730"/>
      <c r="MKF289" s="730"/>
      <c r="MKG289" s="730"/>
      <c r="MKH289" s="730"/>
      <c r="MKI289" s="730"/>
      <c r="MKJ289" s="730"/>
      <c r="MKK289" s="730"/>
      <c r="MKL289" s="730"/>
      <c r="MKM289" s="730"/>
      <c r="MKN289" s="730"/>
      <c r="MKO289" s="730"/>
      <c r="MKP289" s="730"/>
      <c r="MKQ289" s="730"/>
      <c r="MKR289" s="730"/>
      <c r="MKS289" s="730"/>
      <c r="MKT289" s="730"/>
      <c r="MKU289" s="730"/>
      <c r="MKV289" s="730"/>
      <c r="MKW289" s="730"/>
      <c r="MKX289" s="730"/>
      <c r="MKY289" s="730"/>
      <c r="MKZ289" s="730"/>
      <c r="MLA289" s="730"/>
      <c r="MLB289" s="730"/>
      <c r="MLC289" s="730"/>
      <c r="MLD289" s="730"/>
      <c r="MLE289" s="730"/>
      <c r="MLF289" s="730"/>
      <c r="MLG289" s="730"/>
      <c r="MLH289" s="730"/>
      <c r="MLI289" s="730"/>
      <c r="MLJ289" s="730"/>
      <c r="MLK289" s="730"/>
      <c r="MLL289" s="730"/>
      <c r="MLM289" s="730"/>
      <c r="MLN289" s="730"/>
      <c r="MLO289" s="730"/>
      <c r="MLP289" s="730"/>
      <c r="MLQ289" s="730"/>
      <c r="MLR289" s="730"/>
      <c r="MLS289" s="730"/>
      <c r="MLT289" s="730"/>
      <c r="MLU289" s="730"/>
      <c r="MLV289" s="730"/>
      <c r="MLW289" s="730"/>
      <c r="MLX289" s="730"/>
      <c r="MLY289" s="730"/>
      <c r="MLZ289" s="730"/>
      <c r="MMA289" s="730"/>
      <c r="MMB289" s="730"/>
      <c r="MMC289" s="730"/>
      <c r="MMD289" s="730"/>
      <c r="MME289" s="730"/>
      <c r="MMF289" s="730"/>
      <c r="MMG289" s="730"/>
      <c r="MMH289" s="730"/>
      <c r="MMI289" s="730"/>
      <c r="MMJ289" s="730"/>
      <c r="MMK289" s="730"/>
      <c r="MML289" s="730"/>
      <c r="MMM289" s="730"/>
      <c r="MMN289" s="730"/>
      <c r="MMO289" s="730"/>
      <c r="MMP289" s="730"/>
      <c r="MMQ289" s="730"/>
      <c r="MMR289" s="730"/>
      <c r="MMS289" s="730"/>
      <c r="MMT289" s="730"/>
      <c r="MMU289" s="730"/>
      <c r="MMV289" s="730"/>
      <c r="MMW289" s="730"/>
      <c r="MMX289" s="730"/>
      <c r="MMY289" s="730"/>
      <c r="MMZ289" s="730"/>
      <c r="MNA289" s="730"/>
      <c r="MNB289" s="730"/>
      <c r="MNC289" s="730"/>
      <c r="MND289" s="730"/>
      <c r="MNE289" s="730"/>
      <c r="MNF289" s="730"/>
      <c r="MNG289" s="730"/>
      <c r="MNH289" s="730"/>
      <c r="MNI289" s="730"/>
      <c r="MNJ289" s="730"/>
      <c r="MNK289" s="730"/>
      <c r="MNL289" s="730"/>
      <c r="MNM289" s="730"/>
      <c r="MNN289" s="730"/>
      <c r="MNO289" s="730"/>
      <c r="MNP289" s="730"/>
      <c r="MNQ289" s="730"/>
      <c r="MNR289" s="730"/>
      <c r="MNS289" s="730"/>
      <c r="MNT289" s="730"/>
      <c r="MNU289" s="730"/>
      <c r="MNV289" s="730"/>
      <c r="MNW289" s="730"/>
      <c r="MNX289" s="730"/>
      <c r="MNY289" s="730"/>
      <c r="MNZ289" s="730"/>
      <c r="MOA289" s="730"/>
      <c r="MOB289" s="730"/>
      <c r="MOC289" s="730"/>
      <c r="MOD289" s="730"/>
      <c r="MOE289" s="730"/>
      <c r="MOF289" s="730"/>
      <c r="MOG289" s="730"/>
      <c r="MOH289" s="730"/>
      <c r="MOI289" s="730"/>
      <c r="MOJ289" s="730"/>
      <c r="MOK289" s="730"/>
      <c r="MOL289" s="730"/>
      <c r="MOM289" s="730"/>
      <c r="MON289" s="730"/>
      <c r="MOO289" s="730"/>
      <c r="MOP289" s="730"/>
      <c r="MOQ289" s="730"/>
      <c r="MOR289" s="730"/>
      <c r="MOS289" s="730"/>
      <c r="MOT289" s="730"/>
      <c r="MOU289" s="730"/>
      <c r="MOV289" s="730"/>
      <c r="MOW289" s="730"/>
      <c r="MOX289" s="730"/>
      <c r="MOY289" s="730"/>
      <c r="MOZ289" s="730"/>
      <c r="MPA289" s="730"/>
      <c r="MPB289" s="730"/>
      <c r="MPC289" s="730"/>
      <c r="MPD289" s="730"/>
      <c r="MPE289" s="730"/>
      <c r="MPF289" s="730"/>
      <c r="MPG289" s="730"/>
      <c r="MPH289" s="730"/>
      <c r="MPI289" s="730"/>
      <c r="MPJ289" s="730"/>
      <c r="MPK289" s="730"/>
      <c r="MPL289" s="730"/>
      <c r="MPM289" s="730"/>
      <c r="MPN289" s="730"/>
      <c r="MPO289" s="730"/>
      <c r="MPP289" s="730"/>
      <c r="MPQ289" s="730"/>
      <c r="MPR289" s="730"/>
      <c r="MPS289" s="730"/>
      <c r="MPT289" s="730"/>
      <c r="MPU289" s="730"/>
      <c r="MPV289" s="730"/>
      <c r="MPW289" s="730"/>
      <c r="MPX289" s="730"/>
      <c r="MPY289" s="730"/>
      <c r="MPZ289" s="730"/>
      <c r="MQA289" s="730"/>
      <c r="MQB289" s="730"/>
      <c r="MQC289" s="730"/>
      <c r="MQD289" s="730"/>
      <c r="MQE289" s="730"/>
      <c r="MQF289" s="730"/>
      <c r="MQG289" s="730"/>
      <c r="MQH289" s="730"/>
      <c r="MQI289" s="730"/>
      <c r="MQJ289" s="730"/>
      <c r="MQK289" s="730"/>
      <c r="MQL289" s="730"/>
      <c r="MQM289" s="730"/>
      <c r="MQN289" s="730"/>
      <c r="MQO289" s="730"/>
      <c r="MQP289" s="730"/>
      <c r="MQQ289" s="730"/>
      <c r="MQR289" s="730"/>
      <c r="MQS289" s="730"/>
      <c r="MQT289" s="730"/>
      <c r="MQU289" s="730"/>
      <c r="MQV289" s="730"/>
      <c r="MQW289" s="730"/>
      <c r="MQX289" s="730"/>
      <c r="MQY289" s="730"/>
      <c r="MQZ289" s="730"/>
      <c r="MRA289" s="730"/>
      <c r="MRB289" s="730"/>
      <c r="MRC289" s="730"/>
      <c r="MRD289" s="730"/>
      <c r="MRE289" s="730"/>
      <c r="MRF289" s="730"/>
      <c r="MRG289" s="730"/>
      <c r="MRH289" s="730"/>
      <c r="MRI289" s="730"/>
      <c r="MRJ289" s="730"/>
      <c r="MRK289" s="730"/>
      <c r="MRL289" s="730"/>
      <c r="MRM289" s="730"/>
      <c r="MRN289" s="730"/>
      <c r="MRO289" s="730"/>
      <c r="MRP289" s="730"/>
      <c r="MRQ289" s="730"/>
      <c r="MRR289" s="730"/>
      <c r="MRS289" s="730"/>
      <c r="MRT289" s="730"/>
      <c r="MRU289" s="730"/>
      <c r="MRV289" s="730"/>
      <c r="MRW289" s="730"/>
      <c r="MRX289" s="730"/>
      <c r="MRY289" s="730"/>
      <c r="MRZ289" s="730"/>
      <c r="MSA289" s="730"/>
      <c r="MSB289" s="730"/>
      <c r="MSC289" s="730"/>
      <c r="MSD289" s="730"/>
      <c r="MSE289" s="730"/>
      <c r="MSF289" s="730"/>
      <c r="MSG289" s="730"/>
      <c r="MSH289" s="730"/>
      <c r="MSI289" s="730"/>
      <c r="MSJ289" s="730"/>
      <c r="MSK289" s="730"/>
      <c r="MSL289" s="730"/>
      <c r="MSM289" s="730"/>
      <c r="MSN289" s="730"/>
      <c r="MSO289" s="730"/>
      <c r="MSP289" s="730"/>
      <c r="MSQ289" s="730"/>
      <c r="MSR289" s="730"/>
      <c r="MSS289" s="730"/>
      <c r="MST289" s="730"/>
      <c r="MSU289" s="730"/>
      <c r="MSV289" s="730"/>
      <c r="MSW289" s="730"/>
      <c r="MSX289" s="730"/>
      <c r="MSY289" s="730"/>
      <c r="MSZ289" s="730"/>
      <c r="MTA289" s="730"/>
      <c r="MTB289" s="730"/>
      <c r="MTC289" s="730"/>
      <c r="MTD289" s="730"/>
      <c r="MTE289" s="730"/>
      <c r="MTF289" s="730"/>
      <c r="MTG289" s="730"/>
      <c r="MTH289" s="730"/>
      <c r="MTI289" s="730"/>
      <c r="MTJ289" s="730"/>
      <c r="MTK289" s="730"/>
      <c r="MTL289" s="730"/>
      <c r="MTM289" s="730"/>
      <c r="MTN289" s="730"/>
      <c r="MTO289" s="730"/>
      <c r="MTP289" s="730"/>
      <c r="MTQ289" s="730"/>
      <c r="MTR289" s="730"/>
      <c r="MTS289" s="730"/>
      <c r="MTT289" s="730"/>
      <c r="MTU289" s="730"/>
      <c r="MTV289" s="730"/>
      <c r="MTW289" s="730"/>
      <c r="MTX289" s="730"/>
      <c r="MTY289" s="730"/>
      <c r="MTZ289" s="730"/>
      <c r="MUA289" s="730"/>
      <c r="MUB289" s="730"/>
      <c r="MUC289" s="730"/>
      <c r="MUD289" s="730"/>
      <c r="MUE289" s="730"/>
      <c r="MUF289" s="730"/>
      <c r="MUG289" s="730"/>
      <c r="MUH289" s="730"/>
      <c r="MUI289" s="730"/>
      <c r="MUJ289" s="730"/>
      <c r="MUK289" s="730"/>
      <c r="MUL289" s="730"/>
      <c r="MUM289" s="730"/>
      <c r="MUN289" s="730"/>
      <c r="MUO289" s="730"/>
      <c r="MUP289" s="730"/>
      <c r="MUQ289" s="730"/>
      <c r="MUR289" s="730"/>
      <c r="MUS289" s="730"/>
      <c r="MUT289" s="730"/>
      <c r="MUU289" s="730"/>
      <c r="MUV289" s="730"/>
      <c r="MUW289" s="730"/>
      <c r="MUX289" s="730"/>
      <c r="MUY289" s="730"/>
      <c r="MUZ289" s="730"/>
      <c r="MVA289" s="730"/>
      <c r="MVB289" s="730"/>
      <c r="MVC289" s="730"/>
      <c r="MVD289" s="730"/>
      <c r="MVE289" s="730"/>
      <c r="MVF289" s="730"/>
      <c r="MVG289" s="730"/>
      <c r="MVH289" s="730"/>
      <c r="MVI289" s="730"/>
      <c r="MVJ289" s="730"/>
      <c r="MVK289" s="730"/>
      <c r="MVL289" s="730"/>
      <c r="MVM289" s="730"/>
      <c r="MVN289" s="730"/>
      <c r="MVO289" s="730"/>
      <c r="MVP289" s="730"/>
      <c r="MVQ289" s="730"/>
      <c r="MVR289" s="730"/>
      <c r="MVS289" s="730"/>
      <c r="MVT289" s="730"/>
      <c r="MVU289" s="730"/>
      <c r="MVV289" s="730"/>
      <c r="MVW289" s="730"/>
      <c r="MVX289" s="730"/>
      <c r="MVY289" s="730"/>
      <c r="MVZ289" s="730"/>
      <c r="MWA289" s="730"/>
      <c r="MWB289" s="730"/>
      <c r="MWC289" s="730"/>
      <c r="MWD289" s="730"/>
      <c r="MWE289" s="730"/>
      <c r="MWF289" s="730"/>
      <c r="MWG289" s="730"/>
      <c r="MWH289" s="730"/>
      <c r="MWI289" s="730"/>
      <c r="MWJ289" s="730"/>
      <c r="MWK289" s="730"/>
      <c r="MWL289" s="730"/>
      <c r="MWM289" s="730"/>
      <c r="MWN289" s="730"/>
      <c r="MWO289" s="730"/>
      <c r="MWP289" s="730"/>
      <c r="MWQ289" s="730"/>
      <c r="MWR289" s="730"/>
      <c r="MWS289" s="730"/>
      <c r="MWT289" s="730"/>
      <c r="MWU289" s="730"/>
      <c r="MWV289" s="730"/>
      <c r="MWW289" s="730"/>
      <c r="MWX289" s="730"/>
      <c r="MWY289" s="730"/>
      <c r="MWZ289" s="730"/>
      <c r="MXA289" s="730"/>
      <c r="MXB289" s="730"/>
      <c r="MXC289" s="730"/>
      <c r="MXD289" s="730"/>
      <c r="MXE289" s="730"/>
      <c r="MXF289" s="730"/>
      <c r="MXG289" s="730"/>
      <c r="MXH289" s="730"/>
      <c r="MXI289" s="730"/>
      <c r="MXJ289" s="730"/>
      <c r="MXK289" s="730"/>
      <c r="MXL289" s="730"/>
      <c r="MXM289" s="730"/>
      <c r="MXN289" s="730"/>
      <c r="MXO289" s="730"/>
      <c r="MXP289" s="730"/>
      <c r="MXQ289" s="730"/>
      <c r="MXR289" s="730"/>
      <c r="MXS289" s="730"/>
      <c r="MXT289" s="730"/>
      <c r="MXU289" s="730"/>
      <c r="MXV289" s="730"/>
      <c r="MXW289" s="730"/>
      <c r="MXX289" s="730"/>
      <c r="MXY289" s="730"/>
      <c r="MXZ289" s="730"/>
      <c r="MYA289" s="730"/>
      <c r="MYB289" s="730"/>
      <c r="MYC289" s="730"/>
      <c r="MYD289" s="730"/>
      <c r="MYE289" s="730"/>
      <c r="MYF289" s="730"/>
      <c r="MYG289" s="730"/>
      <c r="MYH289" s="730"/>
      <c r="MYI289" s="730"/>
      <c r="MYJ289" s="730"/>
      <c r="MYK289" s="730"/>
      <c r="MYL289" s="730"/>
      <c r="MYM289" s="730"/>
      <c r="MYN289" s="730"/>
      <c r="MYO289" s="730"/>
      <c r="MYP289" s="730"/>
      <c r="MYQ289" s="730"/>
      <c r="MYR289" s="730"/>
      <c r="MYS289" s="730"/>
      <c r="MYT289" s="730"/>
      <c r="MYU289" s="730"/>
      <c r="MYV289" s="730"/>
      <c r="MYW289" s="730"/>
      <c r="MYX289" s="730"/>
      <c r="MYY289" s="730"/>
      <c r="MYZ289" s="730"/>
      <c r="MZA289" s="730"/>
      <c r="MZB289" s="730"/>
      <c r="MZC289" s="730"/>
      <c r="MZD289" s="730"/>
      <c r="MZE289" s="730"/>
      <c r="MZF289" s="730"/>
      <c r="MZG289" s="730"/>
      <c r="MZH289" s="730"/>
      <c r="MZI289" s="730"/>
      <c r="MZJ289" s="730"/>
      <c r="MZK289" s="730"/>
      <c r="MZL289" s="730"/>
      <c r="MZM289" s="730"/>
      <c r="MZN289" s="730"/>
      <c r="MZO289" s="730"/>
      <c r="MZP289" s="730"/>
      <c r="MZQ289" s="730"/>
      <c r="MZR289" s="730"/>
      <c r="MZS289" s="730"/>
      <c r="MZT289" s="730"/>
      <c r="MZU289" s="730"/>
      <c r="MZV289" s="730"/>
      <c r="MZW289" s="730"/>
      <c r="MZX289" s="730"/>
      <c r="MZY289" s="730"/>
      <c r="MZZ289" s="730"/>
      <c r="NAA289" s="730"/>
      <c r="NAB289" s="730"/>
      <c r="NAC289" s="730"/>
      <c r="NAD289" s="730"/>
      <c r="NAE289" s="730"/>
      <c r="NAF289" s="730"/>
      <c r="NAG289" s="730"/>
      <c r="NAH289" s="730"/>
      <c r="NAI289" s="730"/>
      <c r="NAJ289" s="730"/>
      <c r="NAK289" s="730"/>
      <c r="NAL289" s="730"/>
      <c r="NAM289" s="730"/>
      <c r="NAN289" s="730"/>
      <c r="NAO289" s="730"/>
      <c r="NAP289" s="730"/>
      <c r="NAQ289" s="730"/>
      <c r="NAR289" s="730"/>
      <c r="NAS289" s="730"/>
      <c r="NAT289" s="730"/>
      <c r="NAU289" s="730"/>
      <c r="NAV289" s="730"/>
      <c r="NAW289" s="730"/>
      <c r="NAX289" s="730"/>
      <c r="NAY289" s="730"/>
      <c r="NAZ289" s="730"/>
      <c r="NBA289" s="730"/>
      <c r="NBB289" s="730"/>
      <c r="NBC289" s="730"/>
      <c r="NBD289" s="730"/>
      <c r="NBE289" s="730"/>
      <c r="NBF289" s="730"/>
      <c r="NBG289" s="730"/>
      <c r="NBH289" s="730"/>
      <c r="NBI289" s="730"/>
      <c r="NBJ289" s="730"/>
      <c r="NBK289" s="730"/>
      <c r="NBL289" s="730"/>
      <c r="NBM289" s="730"/>
      <c r="NBN289" s="730"/>
      <c r="NBO289" s="730"/>
      <c r="NBP289" s="730"/>
      <c r="NBQ289" s="730"/>
      <c r="NBR289" s="730"/>
      <c r="NBS289" s="730"/>
      <c r="NBT289" s="730"/>
      <c r="NBU289" s="730"/>
      <c r="NBV289" s="730"/>
      <c r="NBW289" s="730"/>
      <c r="NBX289" s="730"/>
      <c r="NBY289" s="730"/>
      <c r="NBZ289" s="730"/>
      <c r="NCA289" s="730"/>
      <c r="NCB289" s="730"/>
      <c r="NCC289" s="730"/>
      <c r="NCD289" s="730"/>
      <c r="NCE289" s="730"/>
      <c r="NCF289" s="730"/>
      <c r="NCG289" s="730"/>
      <c r="NCH289" s="730"/>
      <c r="NCI289" s="730"/>
      <c r="NCJ289" s="730"/>
      <c r="NCK289" s="730"/>
      <c r="NCL289" s="730"/>
      <c r="NCM289" s="730"/>
      <c r="NCN289" s="730"/>
      <c r="NCO289" s="730"/>
      <c r="NCP289" s="730"/>
      <c r="NCQ289" s="730"/>
      <c r="NCR289" s="730"/>
      <c r="NCS289" s="730"/>
      <c r="NCT289" s="730"/>
      <c r="NCU289" s="730"/>
      <c r="NCV289" s="730"/>
      <c r="NCW289" s="730"/>
      <c r="NCX289" s="730"/>
      <c r="NCY289" s="730"/>
      <c r="NCZ289" s="730"/>
      <c r="NDA289" s="730"/>
      <c r="NDB289" s="730"/>
      <c r="NDC289" s="730"/>
      <c r="NDD289" s="730"/>
      <c r="NDE289" s="730"/>
      <c r="NDF289" s="730"/>
      <c r="NDG289" s="730"/>
      <c r="NDH289" s="730"/>
      <c r="NDI289" s="730"/>
      <c r="NDJ289" s="730"/>
      <c r="NDK289" s="730"/>
      <c r="NDL289" s="730"/>
      <c r="NDM289" s="730"/>
      <c r="NDN289" s="730"/>
      <c r="NDO289" s="730"/>
      <c r="NDP289" s="730"/>
      <c r="NDQ289" s="730"/>
      <c r="NDR289" s="730"/>
      <c r="NDS289" s="730"/>
      <c r="NDT289" s="730"/>
      <c r="NDU289" s="730"/>
      <c r="NDV289" s="730"/>
      <c r="NDW289" s="730"/>
      <c r="NDX289" s="730"/>
      <c r="NDY289" s="730"/>
      <c r="NDZ289" s="730"/>
      <c r="NEA289" s="730"/>
      <c r="NEB289" s="730"/>
      <c r="NEC289" s="730"/>
      <c r="NED289" s="730"/>
      <c r="NEE289" s="730"/>
      <c r="NEF289" s="730"/>
      <c r="NEG289" s="730"/>
      <c r="NEH289" s="730"/>
      <c r="NEI289" s="730"/>
      <c r="NEJ289" s="730"/>
      <c r="NEK289" s="730"/>
      <c r="NEL289" s="730"/>
      <c r="NEM289" s="730"/>
      <c r="NEN289" s="730"/>
      <c r="NEO289" s="730"/>
      <c r="NEP289" s="730"/>
      <c r="NEQ289" s="730"/>
      <c r="NER289" s="730"/>
      <c r="NES289" s="730"/>
      <c r="NET289" s="730"/>
      <c r="NEU289" s="730"/>
      <c r="NEV289" s="730"/>
      <c r="NEW289" s="730"/>
      <c r="NEX289" s="730"/>
      <c r="NEY289" s="730"/>
      <c r="NEZ289" s="730"/>
      <c r="NFA289" s="730"/>
      <c r="NFB289" s="730"/>
      <c r="NFC289" s="730"/>
      <c r="NFD289" s="730"/>
      <c r="NFE289" s="730"/>
      <c r="NFF289" s="730"/>
      <c r="NFG289" s="730"/>
      <c r="NFH289" s="730"/>
      <c r="NFI289" s="730"/>
      <c r="NFJ289" s="730"/>
      <c r="NFK289" s="730"/>
      <c r="NFL289" s="730"/>
      <c r="NFM289" s="730"/>
      <c r="NFN289" s="730"/>
      <c r="NFO289" s="730"/>
      <c r="NFP289" s="730"/>
      <c r="NFQ289" s="730"/>
      <c r="NFR289" s="730"/>
      <c r="NFS289" s="730"/>
      <c r="NFT289" s="730"/>
      <c r="NFU289" s="730"/>
      <c r="NFV289" s="730"/>
      <c r="NFW289" s="730"/>
      <c r="NFX289" s="730"/>
      <c r="NFY289" s="730"/>
      <c r="NFZ289" s="730"/>
      <c r="NGA289" s="730"/>
      <c r="NGB289" s="730"/>
      <c r="NGC289" s="730"/>
      <c r="NGD289" s="730"/>
      <c r="NGE289" s="730"/>
      <c r="NGF289" s="730"/>
      <c r="NGG289" s="730"/>
      <c r="NGH289" s="730"/>
      <c r="NGI289" s="730"/>
      <c r="NGJ289" s="730"/>
      <c r="NGK289" s="730"/>
      <c r="NGL289" s="730"/>
      <c r="NGM289" s="730"/>
      <c r="NGN289" s="730"/>
      <c r="NGO289" s="730"/>
      <c r="NGP289" s="730"/>
      <c r="NGQ289" s="730"/>
      <c r="NGR289" s="730"/>
      <c r="NGS289" s="730"/>
      <c r="NGT289" s="730"/>
      <c r="NGU289" s="730"/>
      <c r="NGV289" s="730"/>
      <c r="NGW289" s="730"/>
      <c r="NGX289" s="730"/>
      <c r="NGY289" s="730"/>
      <c r="NGZ289" s="730"/>
      <c r="NHA289" s="730"/>
      <c r="NHB289" s="730"/>
      <c r="NHC289" s="730"/>
      <c r="NHD289" s="730"/>
      <c r="NHE289" s="730"/>
      <c r="NHF289" s="730"/>
      <c r="NHG289" s="730"/>
      <c r="NHH289" s="730"/>
      <c r="NHI289" s="730"/>
      <c r="NHJ289" s="730"/>
      <c r="NHK289" s="730"/>
      <c r="NHL289" s="730"/>
      <c r="NHM289" s="730"/>
      <c r="NHN289" s="730"/>
      <c r="NHO289" s="730"/>
      <c r="NHP289" s="730"/>
      <c r="NHQ289" s="730"/>
      <c r="NHR289" s="730"/>
      <c r="NHS289" s="730"/>
      <c r="NHT289" s="730"/>
      <c r="NHU289" s="730"/>
      <c r="NHV289" s="730"/>
      <c r="NHW289" s="730"/>
      <c r="NHX289" s="730"/>
      <c r="NHY289" s="730"/>
      <c r="NHZ289" s="730"/>
      <c r="NIA289" s="730"/>
      <c r="NIB289" s="730"/>
      <c r="NIC289" s="730"/>
      <c r="NID289" s="730"/>
      <c r="NIE289" s="730"/>
      <c r="NIF289" s="730"/>
      <c r="NIG289" s="730"/>
      <c r="NIH289" s="730"/>
      <c r="NII289" s="730"/>
      <c r="NIJ289" s="730"/>
      <c r="NIK289" s="730"/>
      <c r="NIL289" s="730"/>
      <c r="NIM289" s="730"/>
      <c r="NIN289" s="730"/>
      <c r="NIO289" s="730"/>
      <c r="NIP289" s="730"/>
      <c r="NIQ289" s="730"/>
      <c r="NIR289" s="730"/>
      <c r="NIS289" s="730"/>
      <c r="NIT289" s="730"/>
      <c r="NIU289" s="730"/>
      <c r="NIV289" s="730"/>
      <c r="NIW289" s="730"/>
      <c r="NIX289" s="730"/>
      <c r="NIY289" s="730"/>
      <c r="NIZ289" s="730"/>
      <c r="NJA289" s="730"/>
      <c r="NJB289" s="730"/>
      <c r="NJC289" s="730"/>
      <c r="NJD289" s="730"/>
      <c r="NJE289" s="730"/>
      <c r="NJF289" s="730"/>
      <c r="NJG289" s="730"/>
      <c r="NJH289" s="730"/>
      <c r="NJI289" s="730"/>
      <c r="NJJ289" s="730"/>
      <c r="NJK289" s="730"/>
      <c r="NJL289" s="730"/>
      <c r="NJM289" s="730"/>
      <c r="NJN289" s="730"/>
      <c r="NJO289" s="730"/>
      <c r="NJP289" s="730"/>
      <c r="NJQ289" s="730"/>
      <c r="NJR289" s="730"/>
      <c r="NJS289" s="730"/>
      <c r="NJT289" s="730"/>
      <c r="NJU289" s="730"/>
      <c r="NJV289" s="730"/>
      <c r="NJW289" s="730"/>
      <c r="NJX289" s="730"/>
      <c r="NJY289" s="730"/>
      <c r="NJZ289" s="730"/>
      <c r="NKA289" s="730"/>
      <c r="NKB289" s="730"/>
      <c r="NKC289" s="730"/>
      <c r="NKD289" s="730"/>
      <c r="NKE289" s="730"/>
      <c r="NKF289" s="730"/>
      <c r="NKG289" s="730"/>
      <c r="NKH289" s="730"/>
      <c r="NKI289" s="730"/>
      <c r="NKJ289" s="730"/>
      <c r="NKK289" s="730"/>
      <c r="NKL289" s="730"/>
      <c r="NKM289" s="730"/>
      <c r="NKN289" s="730"/>
      <c r="NKO289" s="730"/>
      <c r="NKP289" s="730"/>
      <c r="NKQ289" s="730"/>
      <c r="NKR289" s="730"/>
      <c r="NKS289" s="730"/>
      <c r="NKT289" s="730"/>
      <c r="NKU289" s="730"/>
      <c r="NKV289" s="730"/>
      <c r="NKW289" s="730"/>
      <c r="NKX289" s="730"/>
      <c r="NKY289" s="730"/>
      <c r="NKZ289" s="730"/>
      <c r="NLA289" s="730"/>
      <c r="NLB289" s="730"/>
      <c r="NLC289" s="730"/>
      <c r="NLD289" s="730"/>
      <c r="NLE289" s="730"/>
      <c r="NLF289" s="730"/>
      <c r="NLG289" s="730"/>
      <c r="NLH289" s="730"/>
      <c r="NLI289" s="730"/>
      <c r="NLJ289" s="730"/>
      <c r="NLK289" s="730"/>
      <c r="NLL289" s="730"/>
      <c r="NLM289" s="730"/>
      <c r="NLN289" s="730"/>
      <c r="NLO289" s="730"/>
      <c r="NLP289" s="730"/>
      <c r="NLQ289" s="730"/>
      <c r="NLR289" s="730"/>
      <c r="NLS289" s="730"/>
      <c r="NLT289" s="730"/>
      <c r="NLU289" s="730"/>
      <c r="NLV289" s="730"/>
      <c r="NLW289" s="730"/>
      <c r="NLX289" s="730"/>
      <c r="NLY289" s="730"/>
      <c r="NLZ289" s="730"/>
      <c r="NMA289" s="730"/>
      <c r="NMB289" s="730"/>
      <c r="NMC289" s="730"/>
      <c r="NMD289" s="730"/>
      <c r="NME289" s="730"/>
      <c r="NMF289" s="730"/>
      <c r="NMG289" s="730"/>
      <c r="NMH289" s="730"/>
      <c r="NMI289" s="730"/>
      <c r="NMJ289" s="730"/>
      <c r="NMK289" s="730"/>
      <c r="NML289" s="730"/>
      <c r="NMM289" s="730"/>
      <c r="NMN289" s="730"/>
      <c r="NMO289" s="730"/>
      <c r="NMP289" s="730"/>
      <c r="NMQ289" s="730"/>
      <c r="NMR289" s="730"/>
      <c r="NMS289" s="730"/>
      <c r="NMT289" s="730"/>
      <c r="NMU289" s="730"/>
      <c r="NMV289" s="730"/>
      <c r="NMW289" s="730"/>
      <c r="NMX289" s="730"/>
      <c r="NMY289" s="730"/>
      <c r="NMZ289" s="730"/>
      <c r="NNA289" s="730"/>
      <c r="NNB289" s="730"/>
      <c r="NNC289" s="730"/>
      <c r="NND289" s="730"/>
      <c r="NNE289" s="730"/>
      <c r="NNF289" s="730"/>
      <c r="NNG289" s="730"/>
      <c r="NNH289" s="730"/>
      <c r="NNI289" s="730"/>
      <c r="NNJ289" s="730"/>
      <c r="NNK289" s="730"/>
      <c r="NNL289" s="730"/>
      <c r="NNM289" s="730"/>
      <c r="NNN289" s="730"/>
      <c r="NNO289" s="730"/>
      <c r="NNP289" s="730"/>
      <c r="NNQ289" s="730"/>
      <c r="NNR289" s="730"/>
      <c r="NNS289" s="730"/>
      <c r="NNT289" s="730"/>
      <c r="NNU289" s="730"/>
      <c r="NNV289" s="730"/>
      <c r="NNW289" s="730"/>
      <c r="NNX289" s="730"/>
      <c r="NNY289" s="730"/>
      <c r="NNZ289" s="730"/>
      <c r="NOA289" s="730"/>
      <c r="NOB289" s="730"/>
      <c r="NOC289" s="730"/>
      <c r="NOD289" s="730"/>
      <c r="NOE289" s="730"/>
      <c r="NOF289" s="730"/>
      <c r="NOG289" s="730"/>
      <c r="NOH289" s="730"/>
      <c r="NOI289" s="730"/>
      <c r="NOJ289" s="730"/>
      <c r="NOK289" s="730"/>
      <c r="NOL289" s="730"/>
      <c r="NOM289" s="730"/>
      <c r="NON289" s="730"/>
      <c r="NOO289" s="730"/>
      <c r="NOP289" s="730"/>
      <c r="NOQ289" s="730"/>
      <c r="NOR289" s="730"/>
      <c r="NOS289" s="730"/>
      <c r="NOT289" s="730"/>
      <c r="NOU289" s="730"/>
      <c r="NOV289" s="730"/>
      <c r="NOW289" s="730"/>
      <c r="NOX289" s="730"/>
      <c r="NOY289" s="730"/>
      <c r="NOZ289" s="730"/>
      <c r="NPA289" s="730"/>
      <c r="NPB289" s="730"/>
      <c r="NPC289" s="730"/>
      <c r="NPD289" s="730"/>
      <c r="NPE289" s="730"/>
      <c r="NPF289" s="730"/>
      <c r="NPG289" s="730"/>
      <c r="NPH289" s="730"/>
      <c r="NPI289" s="730"/>
      <c r="NPJ289" s="730"/>
      <c r="NPK289" s="730"/>
      <c r="NPL289" s="730"/>
      <c r="NPM289" s="730"/>
      <c r="NPN289" s="730"/>
      <c r="NPO289" s="730"/>
      <c r="NPP289" s="730"/>
      <c r="NPQ289" s="730"/>
      <c r="NPR289" s="730"/>
      <c r="NPS289" s="730"/>
      <c r="NPT289" s="730"/>
      <c r="NPU289" s="730"/>
      <c r="NPV289" s="730"/>
      <c r="NPW289" s="730"/>
      <c r="NPX289" s="730"/>
      <c r="NPY289" s="730"/>
      <c r="NPZ289" s="730"/>
      <c r="NQA289" s="730"/>
      <c r="NQB289" s="730"/>
      <c r="NQC289" s="730"/>
      <c r="NQD289" s="730"/>
      <c r="NQE289" s="730"/>
      <c r="NQF289" s="730"/>
      <c r="NQG289" s="730"/>
      <c r="NQH289" s="730"/>
      <c r="NQI289" s="730"/>
      <c r="NQJ289" s="730"/>
      <c r="NQK289" s="730"/>
      <c r="NQL289" s="730"/>
      <c r="NQM289" s="730"/>
      <c r="NQN289" s="730"/>
      <c r="NQO289" s="730"/>
      <c r="NQP289" s="730"/>
      <c r="NQQ289" s="730"/>
      <c r="NQR289" s="730"/>
      <c r="NQS289" s="730"/>
      <c r="NQT289" s="730"/>
      <c r="NQU289" s="730"/>
      <c r="NQV289" s="730"/>
      <c r="NQW289" s="730"/>
      <c r="NQX289" s="730"/>
      <c r="NQY289" s="730"/>
      <c r="NQZ289" s="730"/>
      <c r="NRA289" s="730"/>
      <c r="NRB289" s="730"/>
      <c r="NRC289" s="730"/>
      <c r="NRD289" s="730"/>
      <c r="NRE289" s="730"/>
      <c r="NRF289" s="730"/>
      <c r="NRG289" s="730"/>
      <c r="NRH289" s="730"/>
      <c r="NRI289" s="730"/>
      <c r="NRJ289" s="730"/>
      <c r="NRK289" s="730"/>
      <c r="NRL289" s="730"/>
      <c r="NRM289" s="730"/>
      <c r="NRN289" s="730"/>
      <c r="NRO289" s="730"/>
      <c r="NRP289" s="730"/>
      <c r="NRQ289" s="730"/>
      <c r="NRR289" s="730"/>
      <c r="NRS289" s="730"/>
      <c r="NRT289" s="730"/>
      <c r="NRU289" s="730"/>
      <c r="NRV289" s="730"/>
      <c r="NRW289" s="730"/>
      <c r="NRX289" s="730"/>
      <c r="NRY289" s="730"/>
      <c r="NRZ289" s="730"/>
      <c r="NSA289" s="730"/>
      <c r="NSB289" s="730"/>
      <c r="NSC289" s="730"/>
      <c r="NSD289" s="730"/>
      <c r="NSE289" s="730"/>
      <c r="NSF289" s="730"/>
      <c r="NSG289" s="730"/>
      <c r="NSH289" s="730"/>
      <c r="NSI289" s="730"/>
      <c r="NSJ289" s="730"/>
      <c r="NSK289" s="730"/>
      <c r="NSL289" s="730"/>
      <c r="NSM289" s="730"/>
      <c r="NSN289" s="730"/>
      <c r="NSO289" s="730"/>
      <c r="NSP289" s="730"/>
      <c r="NSQ289" s="730"/>
      <c r="NSR289" s="730"/>
      <c r="NSS289" s="730"/>
      <c r="NST289" s="730"/>
      <c r="NSU289" s="730"/>
      <c r="NSV289" s="730"/>
      <c r="NSW289" s="730"/>
      <c r="NSX289" s="730"/>
      <c r="NSY289" s="730"/>
      <c r="NSZ289" s="730"/>
      <c r="NTA289" s="730"/>
      <c r="NTB289" s="730"/>
      <c r="NTC289" s="730"/>
      <c r="NTD289" s="730"/>
      <c r="NTE289" s="730"/>
      <c r="NTF289" s="730"/>
      <c r="NTG289" s="730"/>
      <c r="NTH289" s="730"/>
      <c r="NTI289" s="730"/>
      <c r="NTJ289" s="730"/>
      <c r="NTK289" s="730"/>
      <c r="NTL289" s="730"/>
      <c r="NTM289" s="730"/>
      <c r="NTN289" s="730"/>
      <c r="NTO289" s="730"/>
      <c r="NTP289" s="730"/>
      <c r="NTQ289" s="730"/>
      <c r="NTR289" s="730"/>
      <c r="NTS289" s="730"/>
      <c r="NTT289" s="730"/>
      <c r="NTU289" s="730"/>
      <c r="NTV289" s="730"/>
      <c r="NTW289" s="730"/>
      <c r="NTX289" s="730"/>
      <c r="NTY289" s="730"/>
      <c r="NTZ289" s="730"/>
      <c r="NUA289" s="730"/>
      <c r="NUB289" s="730"/>
      <c r="NUC289" s="730"/>
      <c r="NUD289" s="730"/>
      <c r="NUE289" s="730"/>
      <c r="NUF289" s="730"/>
      <c r="NUG289" s="730"/>
      <c r="NUH289" s="730"/>
      <c r="NUI289" s="730"/>
      <c r="NUJ289" s="730"/>
      <c r="NUK289" s="730"/>
      <c r="NUL289" s="730"/>
      <c r="NUM289" s="730"/>
      <c r="NUN289" s="730"/>
      <c r="NUO289" s="730"/>
      <c r="NUP289" s="730"/>
      <c r="NUQ289" s="730"/>
      <c r="NUR289" s="730"/>
      <c r="NUS289" s="730"/>
      <c r="NUT289" s="730"/>
      <c r="NUU289" s="730"/>
      <c r="NUV289" s="730"/>
      <c r="NUW289" s="730"/>
      <c r="NUX289" s="730"/>
      <c r="NUY289" s="730"/>
      <c r="NUZ289" s="730"/>
      <c r="NVA289" s="730"/>
      <c r="NVB289" s="730"/>
      <c r="NVC289" s="730"/>
      <c r="NVD289" s="730"/>
      <c r="NVE289" s="730"/>
      <c r="NVF289" s="730"/>
      <c r="NVG289" s="730"/>
      <c r="NVH289" s="730"/>
      <c r="NVI289" s="730"/>
      <c r="NVJ289" s="730"/>
      <c r="NVK289" s="730"/>
      <c r="NVL289" s="730"/>
      <c r="NVM289" s="730"/>
      <c r="NVN289" s="730"/>
      <c r="NVO289" s="730"/>
      <c r="NVP289" s="730"/>
      <c r="NVQ289" s="730"/>
      <c r="NVR289" s="730"/>
      <c r="NVS289" s="730"/>
      <c r="NVT289" s="730"/>
      <c r="NVU289" s="730"/>
      <c r="NVV289" s="730"/>
      <c r="NVW289" s="730"/>
      <c r="NVX289" s="730"/>
      <c r="NVY289" s="730"/>
      <c r="NVZ289" s="730"/>
      <c r="NWA289" s="730"/>
      <c r="NWB289" s="730"/>
      <c r="NWC289" s="730"/>
      <c r="NWD289" s="730"/>
      <c r="NWE289" s="730"/>
      <c r="NWF289" s="730"/>
      <c r="NWG289" s="730"/>
      <c r="NWH289" s="730"/>
      <c r="NWI289" s="730"/>
      <c r="NWJ289" s="730"/>
      <c r="NWK289" s="730"/>
      <c r="NWL289" s="730"/>
      <c r="NWM289" s="730"/>
      <c r="NWN289" s="730"/>
      <c r="NWO289" s="730"/>
      <c r="NWP289" s="730"/>
      <c r="NWQ289" s="730"/>
      <c r="NWR289" s="730"/>
      <c r="NWS289" s="730"/>
      <c r="NWT289" s="730"/>
      <c r="NWU289" s="730"/>
      <c r="NWV289" s="730"/>
      <c r="NWW289" s="730"/>
      <c r="NWX289" s="730"/>
      <c r="NWY289" s="730"/>
      <c r="NWZ289" s="730"/>
      <c r="NXA289" s="730"/>
      <c r="NXB289" s="730"/>
      <c r="NXC289" s="730"/>
      <c r="NXD289" s="730"/>
      <c r="NXE289" s="730"/>
      <c r="NXF289" s="730"/>
      <c r="NXG289" s="730"/>
      <c r="NXH289" s="730"/>
      <c r="NXI289" s="730"/>
      <c r="NXJ289" s="730"/>
      <c r="NXK289" s="730"/>
      <c r="NXL289" s="730"/>
      <c r="NXM289" s="730"/>
      <c r="NXN289" s="730"/>
      <c r="NXO289" s="730"/>
      <c r="NXP289" s="730"/>
      <c r="NXQ289" s="730"/>
      <c r="NXR289" s="730"/>
      <c r="NXS289" s="730"/>
      <c r="NXT289" s="730"/>
      <c r="NXU289" s="730"/>
      <c r="NXV289" s="730"/>
      <c r="NXW289" s="730"/>
      <c r="NXX289" s="730"/>
      <c r="NXY289" s="730"/>
      <c r="NXZ289" s="730"/>
      <c r="NYA289" s="730"/>
      <c r="NYB289" s="730"/>
      <c r="NYC289" s="730"/>
      <c r="NYD289" s="730"/>
      <c r="NYE289" s="730"/>
      <c r="NYF289" s="730"/>
      <c r="NYG289" s="730"/>
      <c r="NYH289" s="730"/>
      <c r="NYI289" s="730"/>
      <c r="NYJ289" s="730"/>
      <c r="NYK289" s="730"/>
      <c r="NYL289" s="730"/>
      <c r="NYM289" s="730"/>
      <c r="NYN289" s="730"/>
      <c r="NYO289" s="730"/>
      <c r="NYP289" s="730"/>
      <c r="NYQ289" s="730"/>
      <c r="NYR289" s="730"/>
      <c r="NYS289" s="730"/>
      <c r="NYT289" s="730"/>
      <c r="NYU289" s="730"/>
      <c r="NYV289" s="730"/>
      <c r="NYW289" s="730"/>
      <c r="NYX289" s="730"/>
      <c r="NYY289" s="730"/>
      <c r="NYZ289" s="730"/>
      <c r="NZA289" s="730"/>
      <c r="NZB289" s="730"/>
      <c r="NZC289" s="730"/>
      <c r="NZD289" s="730"/>
      <c r="NZE289" s="730"/>
      <c r="NZF289" s="730"/>
      <c r="NZG289" s="730"/>
      <c r="NZH289" s="730"/>
      <c r="NZI289" s="730"/>
      <c r="NZJ289" s="730"/>
      <c r="NZK289" s="730"/>
      <c r="NZL289" s="730"/>
      <c r="NZM289" s="730"/>
      <c r="NZN289" s="730"/>
      <c r="NZO289" s="730"/>
      <c r="NZP289" s="730"/>
      <c r="NZQ289" s="730"/>
      <c r="NZR289" s="730"/>
      <c r="NZS289" s="730"/>
      <c r="NZT289" s="730"/>
      <c r="NZU289" s="730"/>
      <c r="NZV289" s="730"/>
      <c r="NZW289" s="730"/>
      <c r="NZX289" s="730"/>
      <c r="NZY289" s="730"/>
      <c r="NZZ289" s="730"/>
      <c r="OAA289" s="730"/>
      <c r="OAB289" s="730"/>
      <c r="OAC289" s="730"/>
      <c r="OAD289" s="730"/>
      <c r="OAE289" s="730"/>
      <c r="OAF289" s="730"/>
      <c r="OAG289" s="730"/>
      <c r="OAH289" s="730"/>
      <c r="OAI289" s="730"/>
      <c r="OAJ289" s="730"/>
      <c r="OAK289" s="730"/>
      <c r="OAL289" s="730"/>
      <c r="OAM289" s="730"/>
      <c r="OAN289" s="730"/>
      <c r="OAO289" s="730"/>
      <c r="OAP289" s="730"/>
      <c r="OAQ289" s="730"/>
      <c r="OAR289" s="730"/>
      <c r="OAS289" s="730"/>
      <c r="OAT289" s="730"/>
      <c r="OAU289" s="730"/>
      <c r="OAV289" s="730"/>
      <c r="OAW289" s="730"/>
      <c r="OAX289" s="730"/>
      <c r="OAY289" s="730"/>
      <c r="OAZ289" s="730"/>
      <c r="OBA289" s="730"/>
      <c r="OBB289" s="730"/>
      <c r="OBC289" s="730"/>
      <c r="OBD289" s="730"/>
      <c r="OBE289" s="730"/>
      <c r="OBF289" s="730"/>
      <c r="OBG289" s="730"/>
      <c r="OBH289" s="730"/>
      <c r="OBI289" s="730"/>
      <c r="OBJ289" s="730"/>
      <c r="OBK289" s="730"/>
      <c r="OBL289" s="730"/>
      <c r="OBM289" s="730"/>
      <c r="OBN289" s="730"/>
      <c r="OBO289" s="730"/>
      <c r="OBP289" s="730"/>
      <c r="OBQ289" s="730"/>
      <c r="OBR289" s="730"/>
      <c r="OBS289" s="730"/>
      <c r="OBT289" s="730"/>
      <c r="OBU289" s="730"/>
      <c r="OBV289" s="730"/>
      <c r="OBW289" s="730"/>
      <c r="OBX289" s="730"/>
      <c r="OBY289" s="730"/>
      <c r="OBZ289" s="730"/>
      <c r="OCA289" s="730"/>
      <c r="OCB289" s="730"/>
      <c r="OCC289" s="730"/>
      <c r="OCD289" s="730"/>
      <c r="OCE289" s="730"/>
      <c r="OCF289" s="730"/>
      <c r="OCG289" s="730"/>
      <c r="OCH289" s="730"/>
      <c r="OCI289" s="730"/>
      <c r="OCJ289" s="730"/>
      <c r="OCK289" s="730"/>
      <c r="OCL289" s="730"/>
      <c r="OCM289" s="730"/>
      <c r="OCN289" s="730"/>
      <c r="OCO289" s="730"/>
      <c r="OCP289" s="730"/>
      <c r="OCQ289" s="730"/>
      <c r="OCR289" s="730"/>
      <c r="OCS289" s="730"/>
      <c r="OCT289" s="730"/>
      <c r="OCU289" s="730"/>
      <c r="OCV289" s="730"/>
      <c r="OCW289" s="730"/>
      <c r="OCX289" s="730"/>
      <c r="OCY289" s="730"/>
      <c r="OCZ289" s="730"/>
      <c r="ODA289" s="730"/>
      <c r="ODB289" s="730"/>
      <c r="ODC289" s="730"/>
      <c r="ODD289" s="730"/>
      <c r="ODE289" s="730"/>
      <c r="ODF289" s="730"/>
      <c r="ODG289" s="730"/>
      <c r="ODH289" s="730"/>
      <c r="ODI289" s="730"/>
      <c r="ODJ289" s="730"/>
      <c r="ODK289" s="730"/>
      <c r="ODL289" s="730"/>
      <c r="ODM289" s="730"/>
      <c r="ODN289" s="730"/>
      <c r="ODO289" s="730"/>
      <c r="ODP289" s="730"/>
      <c r="ODQ289" s="730"/>
      <c r="ODR289" s="730"/>
      <c r="ODS289" s="730"/>
      <c r="ODT289" s="730"/>
      <c r="ODU289" s="730"/>
      <c r="ODV289" s="730"/>
      <c r="ODW289" s="730"/>
      <c r="ODX289" s="730"/>
      <c r="ODY289" s="730"/>
      <c r="ODZ289" s="730"/>
      <c r="OEA289" s="730"/>
      <c r="OEB289" s="730"/>
      <c r="OEC289" s="730"/>
      <c r="OED289" s="730"/>
      <c r="OEE289" s="730"/>
      <c r="OEF289" s="730"/>
      <c r="OEG289" s="730"/>
      <c r="OEH289" s="730"/>
      <c r="OEI289" s="730"/>
      <c r="OEJ289" s="730"/>
      <c r="OEK289" s="730"/>
      <c r="OEL289" s="730"/>
      <c r="OEM289" s="730"/>
      <c r="OEN289" s="730"/>
      <c r="OEO289" s="730"/>
      <c r="OEP289" s="730"/>
      <c r="OEQ289" s="730"/>
      <c r="OER289" s="730"/>
      <c r="OES289" s="730"/>
      <c r="OET289" s="730"/>
      <c r="OEU289" s="730"/>
      <c r="OEV289" s="730"/>
      <c r="OEW289" s="730"/>
      <c r="OEX289" s="730"/>
      <c r="OEY289" s="730"/>
      <c r="OEZ289" s="730"/>
      <c r="OFA289" s="730"/>
      <c r="OFB289" s="730"/>
      <c r="OFC289" s="730"/>
      <c r="OFD289" s="730"/>
      <c r="OFE289" s="730"/>
      <c r="OFF289" s="730"/>
      <c r="OFG289" s="730"/>
      <c r="OFH289" s="730"/>
      <c r="OFI289" s="730"/>
      <c r="OFJ289" s="730"/>
      <c r="OFK289" s="730"/>
      <c r="OFL289" s="730"/>
      <c r="OFM289" s="730"/>
      <c r="OFN289" s="730"/>
      <c r="OFO289" s="730"/>
      <c r="OFP289" s="730"/>
      <c r="OFQ289" s="730"/>
      <c r="OFR289" s="730"/>
      <c r="OFS289" s="730"/>
      <c r="OFT289" s="730"/>
      <c r="OFU289" s="730"/>
      <c r="OFV289" s="730"/>
      <c r="OFW289" s="730"/>
      <c r="OFX289" s="730"/>
      <c r="OFY289" s="730"/>
      <c r="OFZ289" s="730"/>
      <c r="OGA289" s="730"/>
      <c r="OGB289" s="730"/>
      <c r="OGC289" s="730"/>
      <c r="OGD289" s="730"/>
      <c r="OGE289" s="730"/>
      <c r="OGF289" s="730"/>
      <c r="OGG289" s="730"/>
      <c r="OGH289" s="730"/>
      <c r="OGI289" s="730"/>
      <c r="OGJ289" s="730"/>
      <c r="OGK289" s="730"/>
      <c r="OGL289" s="730"/>
      <c r="OGM289" s="730"/>
      <c r="OGN289" s="730"/>
      <c r="OGO289" s="730"/>
      <c r="OGP289" s="730"/>
      <c r="OGQ289" s="730"/>
      <c r="OGR289" s="730"/>
      <c r="OGS289" s="730"/>
      <c r="OGT289" s="730"/>
      <c r="OGU289" s="730"/>
      <c r="OGV289" s="730"/>
      <c r="OGW289" s="730"/>
      <c r="OGX289" s="730"/>
      <c r="OGY289" s="730"/>
      <c r="OGZ289" s="730"/>
      <c r="OHA289" s="730"/>
      <c r="OHB289" s="730"/>
      <c r="OHC289" s="730"/>
      <c r="OHD289" s="730"/>
      <c r="OHE289" s="730"/>
      <c r="OHF289" s="730"/>
      <c r="OHG289" s="730"/>
      <c r="OHH289" s="730"/>
      <c r="OHI289" s="730"/>
      <c r="OHJ289" s="730"/>
      <c r="OHK289" s="730"/>
      <c r="OHL289" s="730"/>
      <c r="OHM289" s="730"/>
      <c r="OHN289" s="730"/>
      <c r="OHO289" s="730"/>
      <c r="OHP289" s="730"/>
      <c r="OHQ289" s="730"/>
      <c r="OHR289" s="730"/>
      <c r="OHS289" s="730"/>
      <c r="OHT289" s="730"/>
      <c r="OHU289" s="730"/>
      <c r="OHV289" s="730"/>
      <c r="OHW289" s="730"/>
      <c r="OHX289" s="730"/>
      <c r="OHY289" s="730"/>
      <c r="OHZ289" s="730"/>
      <c r="OIA289" s="730"/>
      <c r="OIB289" s="730"/>
      <c r="OIC289" s="730"/>
      <c r="OID289" s="730"/>
      <c r="OIE289" s="730"/>
      <c r="OIF289" s="730"/>
      <c r="OIG289" s="730"/>
      <c r="OIH289" s="730"/>
      <c r="OII289" s="730"/>
      <c r="OIJ289" s="730"/>
      <c r="OIK289" s="730"/>
      <c r="OIL289" s="730"/>
      <c r="OIM289" s="730"/>
      <c r="OIN289" s="730"/>
      <c r="OIO289" s="730"/>
      <c r="OIP289" s="730"/>
      <c r="OIQ289" s="730"/>
      <c r="OIR289" s="730"/>
      <c r="OIS289" s="730"/>
      <c r="OIT289" s="730"/>
      <c r="OIU289" s="730"/>
      <c r="OIV289" s="730"/>
      <c r="OIW289" s="730"/>
      <c r="OIX289" s="730"/>
      <c r="OIY289" s="730"/>
      <c r="OIZ289" s="730"/>
      <c r="OJA289" s="730"/>
      <c r="OJB289" s="730"/>
      <c r="OJC289" s="730"/>
      <c r="OJD289" s="730"/>
      <c r="OJE289" s="730"/>
      <c r="OJF289" s="730"/>
      <c r="OJG289" s="730"/>
      <c r="OJH289" s="730"/>
      <c r="OJI289" s="730"/>
      <c r="OJJ289" s="730"/>
      <c r="OJK289" s="730"/>
      <c r="OJL289" s="730"/>
      <c r="OJM289" s="730"/>
      <c r="OJN289" s="730"/>
      <c r="OJO289" s="730"/>
      <c r="OJP289" s="730"/>
      <c r="OJQ289" s="730"/>
      <c r="OJR289" s="730"/>
      <c r="OJS289" s="730"/>
      <c r="OJT289" s="730"/>
      <c r="OJU289" s="730"/>
      <c r="OJV289" s="730"/>
      <c r="OJW289" s="730"/>
      <c r="OJX289" s="730"/>
      <c r="OJY289" s="730"/>
      <c r="OJZ289" s="730"/>
      <c r="OKA289" s="730"/>
      <c r="OKB289" s="730"/>
      <c r="OKC289" s="730"/>
      <c r="OKD289" s="730"/>
      <c r="OKE289" s="730"/>
      <c r="OKF289" s="730"/>
      <c r="OKG289" s="730"/>
      <c r="OKH289" s="730"/>
      <c r="OKI289" s="730"/>
      <c r="OKJ289" s="730"/>
      <c r="OKK289" s="730"/>
      <c r="OKL289" s="730"/>
      <c r="OKM289" s="730"/>
      <c r="OKN289" s="730"/>
      <c r="OKO289" s="730"/>
      <c r="OKP289" s="730"/>
      <c r="OKQ289" s="730"/>
      <c r="OKR289" s="730"/>
      <c r="OKS289" s="730"/>
      <c r="OKT289" s="730"/>
      <c r="OKU289" s="730"/>
      <c r="OKV289" s="730"/>
      <c r="OKW289" s="730"/>
      <c r="OKX289" s="730"/>
      <c r="OKY289" s="730"/>
      <c r="OKZ289" s="730"/>
      <c r="OLA289" s="730"/>
      <c r="OLB289" s="730"/>
      <c r="OLC289" s="730"/>
      <c r="OLD289" s="730"/>
      <c r="OLE289" s="730"/>
      <c r="OLF289" s="730"/>
      <c r="OLG289" s="730"/>
      <c r="OLH289" s="730"/>
      <c r="OLI289" s="730"/>
      <c r="OLJ289" s="730"/>
      <c r="OLK289" s="730"/>
      <c r="OLL289" s="730"/>
      <c r="OLM289" s="730"/>
      <c r="OLN289" s="730"/>
      <c r="OLO289" s="730"/>
      <c r="OLP289" s="730"/>
      <c r="OLQ289" s="730"/>
      <c r="OLR289" s="730"/>
      <c r="OLS289" s="730"/>
      <c r="OLT289" s="730"/>
      <c r="OLU289" s="730"/>
      <c r="OLV289" s="730"/>
      <c r="OLW289" s="730"/>
      <c r="OLX289" s="730"/>
      <c r="OLY289" s="730"/>
      <c r="OLZ289" s="730"/>
      <c r="OMA289" s="730"/>
      <c r="OMB289" s="730"/>
      <c r="OMC289" s="730"/>
      <c r="OMD289" s="730"/>
      <c r="OME289" s="730"/>
      <c r="OMF289" s="730"/>
      <c r="OMG289" s="730"/>
      <c r="OMH289" s="730"/>
      <c r="OMI289" s="730"/>
      <c r="OMJ289" s="730"/>
      <c r="OMK289" s="730"/>
      <c r="OML289" s="730"/>
      <c r="OMM289" s="730"/>
      <c r="OMN289" s="730"/>
      <c r="OMO289" s="730"/>
      <c r="OMP289" s="730"/>
      <c r="OMQ289" s="730"/>
      <c r="OMR289" s="730"/>
      <c r="OMS289" s="730"/>
      <c r="OMT289" s="730"/>
      <c r="OMU289" s="730"/>
      <c r="OMV289" s="730"/>
      <c r="OMW289" s="730"/>
      <c r="OMX289" s="730"/>
      <c r="OMY289" s="730"/>
      <c r="OMZ289" s="730"/>
      <c r="ONA289" s="730"/>
      <c r="ONB289" s="730"/>
      <c r="ONC289" s="730"/>
      <c r="OND289" s="730"/>
      <c r="ONE289" s="730"/>
      <c r="ONF289" s="730"/>
      <c r="ONG289" s="730"/>
      <c r="ONH289" s="730"/>
      <c r="ONI289" s="730"/>
      <c r="ONJ289" s="730"/>
      <c r="ONK289" s="730"/>
      <c r="ONL289" s="730"/>
      <c r="ONM289" s="730"/>
      <c r="ONN289" s="730"/>
      <c r="ONO289" s="730"/>
      <c r="ONP289" s="730"/>
      <c r="ONQ289" s="730"/>
      <c r="ONR289" s="730"/>
      <c r="ONS289" s="730"/>
      <c r="ONT289" s="730"/>
      <c r="ONU289" s="730"/>
      <c r="ONV289" s="730"/>
      <c r="ONW289" s="730"/>
      <c r="ONX289" s="730"/>
      <c r="ONY289" s="730"/>
      <c r="ONZ289" s="730"/>
      <c r="OOA289" s="730"/>
      <c r="OOB289" s="730"/>
      <c r="OOC289" s="730"/>
      <c r="OOD289" s="730"/>
      <c r="OOE289" s="730"/>
      <c r="OOF289" s="730"/>
      <c r="OOG289" s="730"/>
      <c r="OOH289" s="730"/>
      <c r="OOI289" s="730"/>
      <c r="OOJ289" s="730"/>
      <c r="OOK289" s="730"/>
      <c r="OOL289" s="730"/>
      <c r="OOM289" s="730"/>
      <c r="OON289" s="730"/>
      <c r="OOO289" s="730"/>
      <c r="OOP289" s="730"/>
      <c r="OOQ289" s="730"/>
      <c r="OOR289" s="730"/>
      <c r="OOS289" s="730"/>
      <c r="OOT289" s="730"/>
      <c r="OOU289" s="730"/>
      <c r="OOV289" s="730"/>
      <c r="OOW289" s="730"/>
      <c r="OOX289" s="730"/>
      <c r="OOY289" s="730"/>
      <c r="OOZ289" s="730"/>
      <c r="OPA289" s="730"/>
      <c r="OPB289" s="730"/>
      <c r="OPC289" s="730"/>
      <c r="OPD289" s="730"/>
      <c r="OPE289" s="730"/>
      <c r="OPF289" s="730"/>
      <c r="OPG289" s="730"/>
      <c r="OPH289" s="730"/>
      <c r="OPI289" s="730"/>
      <c r="OPJ289" s="730"/>
      <c r="OPK289" s="730"/>
      <c r="OPL289" s="730"/>
      <c r="OPM289" s="730"/>
      <c r="OPN289" s="730"/>
      <c r="OPO289" s="730"/>
      <c r="OPP289" s="730"/>
      <c r="OPQ289" s="730"/>
      <c r="OPR289" s="730"/>
      <c r="OPS289" s="730"/>
      <c r="OPT289" s="730"/>
      <c r="OPU289" s="730"/>
      <c r="OPV289" s="730"/>
      <c r="OPW289" s="730"/>
      <c r="OPX289" s="730"/>
      <c r="OPY289" s="730"/>
      <c r="OPZ289" s="730"/>
      <c r="OQA289" s="730"/>
      <c r="OQB289" s="730"/>
      <c r="OQC289" s="730"/>
      <c r="OQD289" s="730"/>
      <c r="OQE289" s="730"/>
      <c r="OQF289" s="730"/>
      <c r="OQG289" s="730"/>
      <c r="OQH289" s="730"/>
      <c r="OQI289" s="730"/>
      <c r="OQJ289" s="730"/>
      <c r="OQK289" s="730"/>
      <c r="OQL289" s="730"/>
      <c r="OQM289" s="730"/>
      <c r="OQN289" s="730"/>
      <c r="OQO289" s="730"/>
      <c r="OQP289" s="730"/>
      <c r="OQQ289" s="730"/>
      <c r="OQR289" s="730"/>
      <c r="OQS289" s="730"/>
      <c r="OQT289" s="730"/>
      <c r="OQU289" s="730"/>
      <c r="OQV289" s="730"/>
      <c r="OQW289" s="730"/>
      <c r="OQX289" s="730"/>
      <c r="OQY289" s="730"/>
      <c r="OQZ289" s="730"/>
      <c r="ORA289" s="730"/>
      <c r="ORB289" s="730"/>
      <c r="ORC289" s="730"/>
      <c r="ORD289" s="730"/>
      <c r="ORE289" s="730"/>
      <c r="ORF289" s="730"/>
      <c r="ORG289" s="730"/>
      <c r="ORH289" s="730"/>
      <c r="ORI289" s="730"/>
      <c r="ORJ289" s="730"/>
      <c r="ORK289" s="730"/>
      <c r="ORL289" s="730"/>
      <c r="ORM289" s="730"/>
      <c r="ORN289" s="730"/>
      <c r="ORO289" s="730"/>
      <c r="ORP289" s="730"/>
      <c r="ORQ289" s="730"/>
      <c r="ORR289" s="730"/>
      <c r="ORS289" s="730"/>
      <c r="ORT289" s="730"/>
      <c r="ORU289" s="730"/>
      <c r="ORV289" s="730"/>
      <c r="ORW289" s="730"/>
      <c r="ORX289" s="730"/>
      <c r="ORY289" s="730"/>
      <c r="ORZ289" s="730"/>
      <c r="OSA289" s="730"/>
      <c r="OSB289" s="730"/>
      <c r="OSC289" s="730"/>
      <c r="OSD289" s="730"/>
      <c r="OSE289" s="730"/>
      <c r="OSF289" s="730"/>
      <c r="OSG289" s="730"/>
      <c r="OSH289" s="730"/>
      <c r="OSI289" s="730"/>
      <c r="OSJ289" s="730"/>
      <c r="OSK289" s="730"/>
      <c r="OSL289" s="730"/>
      <c r="OSM289" s="730"/>
      <c r="OSN289" s="730"/>
      <c r="OSO289" s="730"/>
      <c r="OSP289" s="730"/>
      <c r="OSQ289" s="730"/>
      <c r="OSR289" s="730"/>
      <c r="OSS289" s="730"/>
      <c r="OST289" s="730"/>
      <c r="OSU289" s="730"/>
      <c r="OSV289" s="730"/>
      <c r="OSW289" s="730"/>
      <c r="OSX289" s="730"/>
      <c r="OSY289" s="730"/>
      <c r="OSZ289" s="730"/>
      <c r="OTA289" s="730"/>
      <c r="OTB289" s="730"/>
      <c r="OTC289" s="730"/>
      <c r="OTD289" s="730"/>
      <c r="OTE289" s="730"/>
      <c r="OTF289" s="730"/>
      <c r="OTG289" s="730"/>
      <c r="OTH289" s="730"/>
      <c r="OTI289" s="730"/>
      <c r="OTJ289" s="730"/>
      <c r="OTK289" s="730"/>
      <c r="OTL289" s="730"/>
      <c r="OTM289" s="730"/>
      <c r="OTN289" s="730"/>
      <c r="OTO289" s="730"/>
      <c r="OTP289" s="730"/>
      <c r="OTQ289" s="730"/>
      <c r="OTR289" s="730"/>
      <c r="OTS289" s="730"/>
      <c r="OTT289" s="730"/>
      <c r="OTU289" s="730"/>
      <c r="OTV289" s="730"/>
      <c r="OTW289" s="730"/>
      <c r="OTX289" s="730"/>
      <c r="OTY289" s="730"/>
      <c r="OTZ289" s="730"/>
      <c r="OUA289" s="730"/>
      <c r="OUB289" s="730"/>
      <c r="OUC289" s="730"/>
      <c r="OUD289" s="730"/>
      <c r="OUE289" s="730"/>
      <c r="OUF289" s="730"/>
      <c r="OUG289" s="730"/>
      <c r="OUH289" s="730"/>
      <c r="OUI289" s="730"/>
      <c r="OUJ289" s="730"/>
      <c r="OUK289" s="730"/>
      <c r="OUL289" s="730"/>
      <c r="OUM289" s="730"/>
      <c r="OUN289" s="730"/>
      <c r="OUO289" s="730"/>
      <c r="OUP289" s="730"/>
      <c r="OUQ289" s="730"/>
      <c r="OUR289" s="730"/>
      <c r="OUS289" s="730"/>
      <c r="OUT289" s="730"/>
      <c r="OUU289" s="730"/>
      <c r="OUV289" s="730"/>
      <c r="OUW289" s="730"/>
      <c r="OUX289" s="730"/>
      <c r="OUY289" s="730"/>
      <c r="OUZ289" s="730"/>
      <c r="OVA289" s="730"/>
      <c r="OVB289" s="730"/>
      <c r="OVC289" s="730"/>
      <c r="OVD289" s="730"/>
      <c r="OVE289" s="730"/>
      <c r="OVF289" s="730"/>
      <c r="OVG289" s="730"/>
      <c r="OVH289" s="730"/>
      <c r="OVI289" s="730"/>
      <c r="OVJ289" s="730"/>
      <c r="OVK289" s="730"/>
      <c r="OVL289" s="730"/>
      <c r="OVM289" s="730"/>
      <c r="OVN289" s="730"/>
      <c r="OVO289" s="730"/>
      <c r="OVP289" s="730"/>
      <c r="OVQ289" s="730"/>
      <c r="OVR289" s="730"/>
      <c r="OVS289" s="730"/>
      <c r="OVT289" s="730"/>
      <c r="OVU289" s="730"/>
      <c r="OVV289" s="730"/>
      <c r="OVW289" s="730"/>
      <c r="OVX289" s="730"/>
      <c r="OVY289" s="730"/>
      <c r="OVZ289" s="730"/>
      <c r="OWA289" s="730"/>
      <c r="OWB289" s="730"/>
      <c r="OWC289" s="730"/>
      <c r="OWD289" s="730"/>
      <c r="OWE289" s="730"/>
      <c r="OWF289" s="730"/>
      <c r="OWG289" s="730"/>
      <c r="OWH289" s="730"/>
      <c r="OWI289" s="730"/>
      <c r="OWJ289" s="730"/>
      <c r="OWK289" s="730"/>
      <c r="OWL289" s="730"/>
      <c r="OWM289" s="730"/>
      <c r="OWN289" s="730"/>
      <c r="OWO289" s="730"/>
      <c r="OWP289" s="730"/>
      <c r="OWQ289" s="730"/>
      <c r="OWR289" s="730"/>
      <c r="OWS289" s="730"/>
      <c r="OWT289" s="730"/>
      <c r="OWU289" s="730"/>
      <c r="OWV289" s="730"/>
      <c r="OWW289" s="730"/>
      <c r="OWX289" s="730"/>
      <c r="OWY289" s="730"/>
      <c r="OWZ289" s="730"/>
      <c r="OXA289" s="730"/>
      <c r="OXB289" s="730"/>
      <c r="OXC289" s="730"/>
      <c r="OXD289" s="730"/>
      <c r="OXE289" s="730"/>
      <c r="OXF289" s="730"/>
      <c r="OXG289" s="730"/>
      <c r="OXH289" s="730"/>
      <c r="OXI289" s="730"/>
      <c r="OXJ289" s="730"/>
      <c r="OXK289" s="730"/>
      <c r="OXL289" s="730"/>
      <c r="OXM289" s="730"/>
      <c r="OXN289" s="730"/>
      <c r="OXO289" s="730"/>
      <c r="OXP289" s="730"/>
      <c r="OXQ289" s="730"/>
      <c r="OXR289" s="730"/>
      <c r="OXS289" s="730"/>
      <c r="OXT289" s="730"/>
      <c r="OXU289" s="730"/>
      <c r="OXV289" s="730"/>
      <c r="OXW289" s="730"/>
      <c r="OXX289" s="730"/>
      <c r="OXY289" s="730"/>
      <c r="OXZ289" s="730"/>
      <c r="OYA289" s="730"/>
      <c r="OYB289" s="730"/>
      <c r="OYC289" s="730"/>
      <c r="OYD289" s="730"/>
      <c r="OYE289" s="730"/>
      <c r="OYF289" s="730"/>
      <c r="OYG289" s="730"/>
      <c r="OYH289" s="730"/>
      <c r="OYI289" s="730"/>
      <c r="OYJ289" s="730"/>
      <c r="OYK289" s="730"/>
      <c r="OYL289" s="730"/>
      <c r="OYM289" s="730"/>
      <c r="OYN289" s="730"/>
      <c r="OYO289" s="730"/>
      <c r="OYP289" s="730"/>
      <c r="OYQ289" s="730"/>
      <c r="OYR289" s="730"/>
      <c r="OYS289" s="730"/>
      <c r="OYT289" s="730"/>
      <c r="OYU289" s="730"/>
      <c r="OYV289" s="730"/>
      <c r="OYW289" s="730"/>
      <c r="OYX289" s="730"/>
      <c r="OYY289" s="730"/>
      <c r="OYZ289" s="730"/>
      <c r="OZA289" s="730"/>
      <c r="OZB289" s="730"/>
      <c r="OZC289" s="730"/>
      <c r="OZD289" s="730"/>
      <c r="OZE289" s="730"/>
      <c r="OZF289" s="730"/>
      <c r="OZG289" s="730"/>
      <c r="OZH289" s="730"/>
      <c r="OZI289" s="730"/>
      <c r="OZJ289" s="730"/>
      <c r="OZK289" s="730"/>
      <c r="OZL289" s="730"/>
      <c r="OZM289" s="730"/>
      <c r="OZN289" s="730"/>
      <c r="OZO289" s="730"/>
      <c r="OZP289" s="730"/>
      <c r="OZQ289" s="730"/>
      <c r="OZR289" s="730"/>
      <c r="OZS289" s="730"/>
      <c r="OZT289" s="730"/>
      <c r="OZU289" s="730"/>
      <c r="OZV289" s="730"/>
      <c r="OZW289" s="730"/>
      <c r="OZX289" s="730"/>
      <c r="OZY289" s="730"/>
      <c r="OZZ289" s="730"/>
      <c r="PAA289" s="730"/>
      <c r="PAB289" s="730"/>
      <c r="PAC289" s="730"/>
      <c r="PAD289" s="730"/>
      <c r="PAE289" s="730"/>
      <c r="PAF289" s="730"/>
      <c r="PAG289" s="730"/>
      <c r="PAH289" s="730"/>
      <c r="PAI289" s="730"/>
      <c r="PAJ289" s="730"/>
      <c r="PAK289" s="730"/>
      <c r="PAL289" s="730"/>
      <c r="PAM289" s="730"/>
      <c r="PAN289" s="730"/>
      <c r="PAO289" s="730"/>
      <c r="PAP289" s="730"/>
      <c r="PAQ289" s="730"/>
      <c r="PAR289" s="730"/>
      <c r="PAS289" s="730"/>
      <c r="PAT289" s="730"/>
      <c r="PAU289" s="730"/>
      <c r="PAV289" s="730"/>
      <c r="PAW289" s="730"/>
      <c r="PAX289" s="730"/>
      <c r="PAY289" s="730"/>
      <c r="PAZ289" s="730"/>
      <c r="PBA289" s="730"/>
      <c r="PBB289" s="730"/>
      <c r="PBC289" s="730"/>
      <c r="PBD289" s="730"/>
      <c r="PBE289" s="730"/>
      <c r="PBF289" s="730"/>
      <c r="PBG289" s="730"/>
      <c r="PBH289" s="730"/>
      <c r="PBI289" s="730"/>
      <c r="PBJ289" s="730"/>
      <c r="PBK289" s="730"/>
      <c r="PBL289" s="730"/>
      <c r="PBM289" s="730"/>
      <c r="PBN289" s="730"/>
      <c r="PBO289" s="730"/>
      <c r="PBP289" s="730"/>
      <c r="PBQ289" s="730"/>
      <c r="PBR289" s="730"/>
      <c r="PBS289" s="730"/>
      <c r="PBT289" s="730"/>
      <c r="PBU289" s="730"/>
      <c r="PBV289" s="730"/>
      <c r="PBW289" s="730"/>
      <c r="PBX289" s="730"/>
      <c r="PBY289" s="730"/>
      <c r="PBZ289" s="730"/>
      <c r="PCA289" s="730"/>
      <c r="PCB289" s="730"/>
      <c r="PCC289" s="730"/>
      <c r="PCD289" s="730"/>
      <c r="PCE289" s="730"/>
      <c r="PCF289" s="730"/>
      <c r="PCG289" s="730"/>
      <c r="PCH289" s="730"/>
      <c r="PCI289" s="730"/>
      <c r="PCJ289" s="730"/>
      <c r="PCK289" s="730"/>
      <c r="PCL289" s="730"/>
      <c r="PCM289" s="730"/>
      <c r="PCN289" s="730"/>
      <c r="PCO289" s="730"/>
      <c r="PCP289" s="730"/>
      <c r="PCQ289" s="730"/>
      <c r="PCR289" s="730"/>
      <c r="PCS289" s="730"/>
      <c r="PCT289" s="730"/>
      <c r="PCU289" s="730"/>
      <c r="PCV289" s="730"/>
      <c r="PCW289" s="730"/>
      <c r="PCX289" s="730"/>
      <c r="PCY289" s="730"/>
      <c r="PCZ289" s="730"/>
      <c r="PDA289" s="730"/>
      <c r="PDB289" s="730"/>
      <c r="PDC289" s="730"/>
      <c r="PDD289" s="730"/>
      <c r="PDE289" s="730"/>
      <c r="PDF289" s="730"/>
      <c r="PDG289" s="730"/>
      <c r="PDH289" s="730"/>
      <c r="PDI289" s="730"/>
      <c r="PDJ289" s="730"/>
      <c r="PDK289" s="730"/>
      <c r="PDL289" s="730"/>
      <c r="PDM289" s="730"/>
      <c r="PDN289" s="730"/>
      <c r="PDO289" s="730"/>
      <c r="PDP289" s="730"/>
      <c r="PDQ289" s="730"/>
      <c r="PDR289" s="730"/>
      <c r="PDS289" s="730"/>
      <c r="PDT289" s="730"/>
      <c r="PDU289" s="730"/>
      <c r="PDV289" s="730"/>
      <c r="PDW289" s="730"/>
      <c r="PDX289" s="730"/>
      <c r="PDY289" s="730"/>
      <c r="PDZ289" s="730"/>
      <c r="PEA289" s="730"/>
      <c r="PEB289" s="730"/>
      <c r="PEC289" s="730"/>
      <c r="PED289" s="730"/>
      <c r="PEE289" s="730"/>
      <c r="PEF289" s="730"/>
      <c r="PEG289" s="730"/>
      <c r="PEH289" s="730"/>
      <c r="PEI289" s="730"/>
      <c r="PEJ289" s="730"/>
      <c r="PEK289" s="730"/>
      <c r="PEL289" s="730"/>
      <c r="PEM289" s="730"/>
      <c r="PEN289" s="730"/>
      <c r="PEO289" s="730"/>
      <c r="PEP289" s="730"/>
      <c r="PEQ289" s="730"/>
      <c r="PER289" s="730"/>
      <c r="PES289" s="730"/>
      <c r="PET289" s="730"/>
      <c r="PEU289" s="730"/>
      <c r="PEV289" s="730"/>
      <c r="PEW289" s="730"/>
      <c r="PEX289" s="730"/>
      <c r="PEY289" s="730"/>
      <c r="PEZ289" s="730"/>
      <c r="PFA289" s="730"/>
      <c r="PFB289" s="730"/>
      <c r="PFC289" s="730"/>
      <c r="PFD289" s="730"/>
      <c r="PFE289" s="730"/>
      <c r="PFF289" s="730"/>
      <c r="PFG289" s="730"/>
      <c r="PFH289" s="730"/>
      <c r="PFI289" s="730"/>
      <c r="PFJ289" s="730"/>
      <c r="PFK289" s="730"/>
      <c r="PFL289" s="730"/>
      <c r="PFM289" s="730"/>
      <c r="PFN289" s="730"/>
      <c r="PFO289" s="730"/>
      <c r="PFP289" s="730"/>
      <c r="PFQ289" s="730"/>
      <c r="PFR289" s="730"/>
      <c r="PFS289" s="730"/>
      <c r="PFT289" s="730"/>
      <c r="PFU289" s="730"/>
      <c r="PFV289" s="730"/>
      <c r="PFW289" s="730"/>
      <c r="PFX289" s="730"/>
      <c r="PFY289" s="730"/>
      <c r="PFZ289" s="730"/>
      <c r="PGA289" s="730"/>
      <c r="PGB289" s="730"/>
      <c r="PGC289" s="730"/>
      <c r="PGD289" s="730"/>
      <c r="PGE289" s="730"/>
      <c r="PGF289" s="730"/>
      <c r="PGG289" s="730"/>
      <c r="PGH289" s="730"/>
      <c r="PGI289" s="730"/>
      <c r="PGJ289" s="730"/>
      <c r="PGK289" s="730"/>
      <c r="PGL289" s="730"/>
      <c r="PGM289" s="730"/>
      <c r="PGN289" s="730"/>
      <c r="PGO289" s="730"/>
      <c r="PGP289" s="730"/>
      <c r="PGQ289" s="730"/>
      <c r="PGR289" s="730"/>
      <c r="PGS289" s="730"/>
      <c r="PGT289" s="730"/>
      <c r="PGU289" s="730"/>
      <c r="PGV289" s="730"/>
      <c r="PGW289" s="730"/>
      <c r="PGX289" s="730"/>
      <c r="PGY289" s="730"/>
      <c r="PGZ289" s="730"/>
      <c r="PHA289" s="730"/>
      <c r="PHB289" s="730"/>
      <c r="PHC289" s="730"/>
      <c r="PHD289" s="730"/>
      <c r="PHE289" s="730"/>
      <c r="PHF289" s="730"/>
      <c r="PHG289" s="730"/>
      <c r="PHH289" s="730"/>
      <c r="PHI289" s="730"/>
      <c r="PHJ289" s="730"/>
      <c r="PHK289" s="730"/>
      <c r="PHL289" s="730"/>
      <c r="PHM289" s="730"/>
      <c r="PHN289" s="730"/>
      <c r="PHO289" s="730"/>
      <c r="PHP289" s="730"/>
      <c r="PHQ289" s="730"/>
      <c r="PHR289" s="730"/>
      <c r="PHS289" s="730"/>
      <c r="PHT289" s="730"/>
      <c r="PHU289" s="730"/>
      <c r="PHV289" s="730"/>
      <c r="PHW289" s="730"/>
      <c r="PHX289" s="730"/>
      <c r="PHY289" s="730"/>
      <c r="PHZ289" s="730"/>
      <c r="PIA289" s="730"/>
      <c r="PIB289" s="730"/>
      <c r="PIC289" s="730"/>
      <c r="PID289" s="730"/>
      <c r="PIE289" s="730"/>
      <c r="PIF289" s="730"/>
      <c r="PIG289" s="730"/>
      <c r="PIH289" s="730"/>
      <c r="PII289" s="730"/>
      <c r="PIJ289" s="730"/>
      <c r="PIK289" s="730"/>
      <c r="PIL289" s="730"/>
      <c r="PIM289" s="730"/>
      <c r="PIN289" s="730"/>
      <c r="PIO289" s="730"/>
      <c r="PIP289" s="730"/>
      <c r="PIQ289" s="730"/>
      <c r="PIR289" s="730"/>
      <c r="PIS289" s="730"/>
      <c r="PIT289" s="730"/>
      <c r="PIU289" s="730"/>
      <c r="PIV289" s="730"/>
      <c r="PIW289" s="730"/>
      <c r="PIX289" s="730"/>
      <c r="PIY289" s="730"/>
      <c r="PIZ289" s="730"/>
      <c r="PJA289" s="730"/>
      <c r="PJB289" s="730"/>
      <c r="PJC289" s="730"/>
      <c r="PJD289" s="730"/>
      <c r="PJE289" s="730"/>
      <c r="PJF289" s="730"/>
      <c r="PJG289" s="730"/>
      <c r="PJH289" s="730"/>
      <c r="PJI289" s="730"/>
      <c r="PJJ289" s="730"/>
      <c r="PJK289" s="730"/>
      <c r="PJL289" s="730"/>
      <c r="PJM289" s="730"/>
      <c r="PJN289" s="730"/>
      <c r="PJO289" s="730"/>
      <c r="PJP289" s="730"/>
      <c r="PJQ289" s="730"/>
      <c r="PJR289" s="730"/>
      <c r="PJS289" s="730"/>
      <c r="PJT289" s="730"/>
      <c r="PJU289" s="730"/>
      <c r="PJV289" s="730"/>
      <c r="PJW289" s="730"/>
      <c r="PJX289" s="730"/>
      <c r="PJY289" s="730"/>
      <c r="PJZ289" s="730"/>
      <c r="PKA289" s="730"/>
      <c r="PKB289" s="730"/>
      <c r="PKC289" s="730"/>
      <c r="PKD289" s="730"/>
      <c r="PKE289" s="730"/>
      <c r="PKF289" s="730"/>
      <c r="PKG289" s="730"/>
      <c r="PKH289" s="730"/>
      <c r="PKI289" s="730"/>
      <c r="PKJ289" s="730"/>
      <c r="PKK289" s="730"/>
      <c r="PKL289" s="730"/>
      <c r="PKM289" s="730"/>
      <c r="PKN289" s="730"/>
      <c r="PKO289" s="730"/>
      <c r="PKP289" s="730"/>
      <c r="PKQ289" s="730"/>
      <c r="PKR289" s="730"/>
      <c r="PKS289" s="730"/>
      <c r="PKT289" s="730"/>
      <c r="PKU289" s="730"/>
      <c r="PKV289" s="730"/>
      <c r="PKW289" s="730"/>
      <c r="PKX289" s="730"/>
      <c r="PKY289" s="730"/>
      <c r="PKZ289" s="730"/>
      <c r="PLA289" s="730"/>
      <c r="PLB289" s="730"/>
      <c r="PLC289" s="730"/>
      <c r="PLD289" s="730"/>
      <c r="PLE289" s="730"/>
      <c r="PLF289" s="730"/>
      <c r="PLG289" s="730"/>
      <c r="PLH289" s="730"/>
      <c r="PLI289" s="730"/>
      <c r="PLJ289" s="730"/>
      <c r="PLK289" s="730"/>
      <c r="PLL289" s="730"/>
      <c r="PLM289" s="730"/>
      <c r="PLN289" s="730"/>
      <c r="PLO289" s="730"/>
      <c r="PLP289" s="730"/>
      <c r="PLQ289" s="730"/>
      <c r="PLR289" s="730"/>
      <c r="PLS289" s="730"/>
      <c r="PLT289" s="730"/>
      <c r="PLU289" s="730"/>
      <c r="PLV289" s="730"/>
      <c r="PLW289" s="730"/>
      <c r="PLX289" s="730"/>
      <c r="PLY289" s="730"/>
      <c r="PLZ289" s="730"/>
      <c r="PMA289" s="730"/>
      <c r="PMB289" s="730"/>
      <c r="PMC289" s="730"/>
      <c r="PMD289" s="730"/>
      <c r="PME289" s="730"/>
      <c r="PMF289" s="730"/>
      <c r="PMG289" s="730"/>
      <c r="PMH289" s="730"/>
      <c r="PMI289" s="730"/>
      <c r="PMJ289" s="730"/>
      <c r="PMK289" s="730"/>
      <c r="PML289" s="730"/>
      <c r="PMM289" s="730"/>
      <c r="PMN289" s="730"/>
      <c r="PMO289" s="730"/>
      <c r="PMP289" s="730"/>
      <c r="PMQ289" s="730"/>
      <c r="PMR289" s="730"/>
      <c r="PMS289" s="730"/>
      <c r="PMT289" s="730"/>
      <c r="PMU289" s="730"/>
      <c r="PMV289" s="730"/>
      <c r="PMW289" s="730"/>
      <c r="PMX289" s="730"/>
      <c r="PMY289" s="730"/>
      <c r="PMZ289" s="730"/>
      <c r="PNA289" s="730"/>
      <c r="PNB289" s="730"/>
      <c r="PNC289" s="730"/>
      <c r="PND289" s="730"/>
      <c r="PNE289" s="730"/>
      <c r="PNF289" s="730"/>
      <c r="PNG289" s="730"/>
      <c r="PNH289" s="730"/>
      <c r="PNI289" s="730"/>
      <c r="PNJ289" s="730"/>
      <c r="PNK289" s="730"/>
      <c r="PNL289" s="730"/>
      <c r="PNM289" s="730"/>
      <c r="PNN289" s="730"/>
      <c r="PNO289" s="730"/>
      <c r="PNP289" s="730"/>
      <c r="PNQ289" s="730"/>
      <c r="PNR289" s="730"/>
      <c r="PNS289" s="730"/>
      <c r="PNT289" s="730"/>
      <c r="PNU289" s="730"/>
      <c r="PNV289" s="730"/>
      <c r="PNW289" s="730"/>
      <c r="PNX289" s="730"/>
      <c r="PNY289" s="730"/>
      <c r="PNZ289" s="730"/>
      <c r="POA289" s="730"/>
      <c r="POB289" s="730"/>
      <c r="POC289" s="730"/>
      <c r="POD289" s="730"/>
      <c r="POE289" s="730"/>
      <c r="POF289" s="730"/>
      <c r="POG289" s="730"/>
      <c r="POH289" s="730"/>
      <c r="POI289" s="730"/>
      <c r="POJ289" s="730"/>
      <c r="POK289" s="730"/>
      <c r="POL289" s="730"/>
      <c r="POM289" s="730"/>
      <c r="PON289" s="730"/>
      <c r="POO289" s="730"/>
      <c r="POP289" s="730"/>
      <c r="POQ289" s="730"/>
      <c r="POR289" s="730"/>
      <c r="POS289" s="730"/>
      <c r="POT289" s="730"/>
      <c r="POU289" s="730"/>
      <c r="POV289" s="730"/>
      <c r="POW289" s="730"/>
      <c r="POX289" s="730"/>
      <c r="POY289" s="730"/>
      <c r="POZ289" s="730"/>
      <c r="PPA289" s="730"/>
      <c r="PPB289" s="730"/>
      <c r="PPC289" s="730"/>
      <c r="PPD289" s="730"/>
      <c r="PPE289" s="730"/>
      <c r="PPF289" s="730"/>
      <c r="PPG289" s="730"/>
      <c r="PPH289" s="730"/>
      <c r="PPI289" s="730"/>
      <c r="PPJ289" s="730"/>
      <c r="PPK289" s="730"/>
      <c r="PPL289" s="730"/>
      <c r="PPM289" s="730"/>
      <c r="PPN289" s="730"/>
      <c r="PPO289" s="730"/>
      <c r="PPP289" s="730"/>
      <c r="PPQ289" s="730"/>
      <c r="PPR289" s="730"/>
      <c r="PPS289" s="730"/>
      <c r="PPT289" s="730"/>
      <c r="PPU289" s="730"/>
      <c r="PPV289" s="730"/>
      <c r="PPW289" s="730"/>
      <c r="PPX289" s="730"/>
      <c r="PPY289" s="730"/>
      <c r="PPZ289" s="730"/>
      <c r="PQA289" s="730"/>
      <c r="PQB289" s="730"/>
      <c r="PQC289" s="730"/>
      <c r="PQD289" s="730"/>
      <c r="PQE289" s="730"/>
      <c r="PQF289" s="730"/>
      <c r="PQG289" s="730"/>
      <c r="PQH289" s="730"/>
      <c r="PQI289" s="730"/>
      <c r="PQJ289" s="730"/>
      <c r="PQK289" s="730"/>
      <c r="PQL289" s="730"/>
      <c r="PQM289" s="730"/>
      <c r="PQN289" s="730"/>
      <c r="PQO289" s="730"/>
      <c r="PQP289" s="730"/>
      <c r="PQQ289" s="730"/>
      <c r="PQR289" s="730"/>
      <c r="PQS289" s="730"/>
      <c r="PQT289" s="730"/>
      <c r="PQU289" s="730"/>
      <c r="PQV289" s="730"/>
      <c r="PQW289" s="730"/>
      <c r="PQX289" s="730"/>
      <c r="PQY289" s="730"/>
      <c r="PQZ289" s="730"/>
      <c r="PRA289" s="730"/>
      <c r="PRB289" s="730"/>
      <c r="PRC289" s="730"/>
      <c r="PRD289" s="730"/>
      <c r="PRE289" s="730"/>
      <c r="PRF289" s="730"/>
      <c r="PRG289" s="730"/>
      <c r="PRH289" s="730"/>
      <c r="PRI289" s="730"/>
      <c r="PRJ289" s="730"/>
      <c r="PRK289" s="730"/>
      <c r="PRL289" s="730"/>
      <c r="PRM289" s="730"/>
      <c r="PRN289" s="730"/>
      <c r="PRO289" s="730"/>
      <c r="PRP289" s="730"/>
      <c r="PRQ289" s="730"/>
      <c r="PRR289" s="730"/>
      <c r="PRS289" s="730"/>
      <c r="PRT289" s="730"/>
      <c r="PRU289" s="730"/>
      <c r="PRV289" s="730"/>
      <c r="PRW289" s="730"/>
      <c r="PRX289" s="730"/>
      <c r="PRY289" s="730"/>
      <c r="PRZ289" s="730"/>
      <c r="PSA289" s="730"/>
      <c r="PSB289" s="730"/>
      <c r="PSC289" s="730"/>
      <c r="PSD289" s="730"/>
      <c r="PSE289" s="730"/>
      <c r="PSF289" s="730"/>
      <c r="PSG289" s="730"/>
      <c r="PSH289" s="730"/>
      <c r="PSI289" s="730"/>
      <c r="PSJ289" s="730"/>
      <c r="PSK289" s="730"/>
      <c r="PSL289" s="730"/>
      <c r="PSM289" s="730"/>
      <c r="PSN289" s="730"/>
      <c r="PSO289" s="730"/>
      <c r="PSP289" s="730"/>
      <c r="PSQ289" s="730"/>
      <c r="PSR289" s="730"/>
      <c r="PSS289" s="730"/>
      <c r="PST289" s="730"/>
      <c r="PSU289" s="730"/>
      <c r="PSV289" s="730"/>
      <c r="PSW289" s="730"/>
      <c r="PSX289" s="730"/>
      <c r="PSY289" s="730"/>
      <c r="PSZ289" s="730"/>
      <c r="PTA289" s="730"/>
      <c r="PTB289" s="730"/>
      <c r="PTC289" s="730"/>
      <c r="PTD289" s="730"/>
      <c r="PTE289" s="730"/>
      <c r="PTF289" s="730"/>
      <c r="PTG289" s="730"/>
      <c r="PTH289" s="730"/>
      <c r="PTI289" s="730"/>
      <c r="PTJ289" s="730"/>
      <c r="PTK289" s="730"/>
      <c r="PTL289" s="730"/>
      <c r="PTM289" s="730"/>
      <c r="PTN289" s="730"/>
      <c r="PTO289" s="730"/>
      <c r="PTP289" s="730"/>
      <c r="PTQ289" s="730"/>
      <c r="PTR289" s="730"/>
      <c r="PTS289" s="730"/>
      <c r="PTT289" s="730"/>
      <c r="PTU289" s="730"/>
      <c r="PTV289" s="730"/>
      <c r="PTW289" s="730"/>
      <c r="PTX289" s="730"/>
      <c r="PTY289" s="730"/>
      <c r="PTZ289" s="730"/>
      <c r="PUA289" s="730"/>
      <c r="PUB289" s="730"/>
      <c r="PUC289" s="730"/>
      <c r="PUD289" s="730"/>
      <c r="PUE289" s="730"/>
      <c r="PUF289" s="730"/>
      <c r="PUG289" s="730"/>
      <c r="PUH289" s="730"/>
      <c r="PUI289" s="730"/>
      <c r="PUJ289" s="730"/>
      <c r="PUK289" s="730"/>
      <c r="PUL289" s="730"/>
      <c r="PUM289" s="730"/>
      <c r="PUN289" s="730"/>
      <c r="PUO289" s="730"/>
      <c r="PUP289" s="730"/>
      <c r="PUQ289" s="730"/>
      <c r="PUR289" s="730"/>
      <c r="PUS289" s="730"/>
      <c r="PUT289" s="730"/>
      <c r="PUU289" s="730"/>
      <c r="PUV289" s="730"/>
      <c r="PUW289" s="730"/>
      <c r="PUX289" s="730"/>
      <c r="PUY289" s="730"/>
      <c r="PUZ289" s="730"/>
      <c r="PVA289" s="730"/>
      <c r="PVB289" s="730"/>
      <c r="PVC289" s="730"/>
      <c r="PVD289" s="730"/>
      <c r="PVE289" s="730"/>
      <c r="PVF289" s="730"/>
      <c r="PVG289" s="730"/>
      <c r="PVH289" s="730"/>
      <c r="PVI289" s="730"/>
      <c r="PVJ289" s="730"/>
      <c r="PVK289" s="730"/>
      <c r="PVL289" s="730"/>
      <c r="PVM289" s="730"/>
      <c r="PVN289" s="730"/>
      <c r="PVO289" s="730"/>
      <c r="PVP289" s="730"/>
      <c r="PVQ289" s="730"/>
      <c r="PVR289" s="730"/>
      <c r="PVS289" s="730"/>
      <c r="PVT289" s="730"/>
      <c r="PVU289" s="730"/>
      <c r="PVV289" s="730"/>
      <c r="PVW289" s="730"/>
      <c r="PVX289" s="730"/>
      <c r="PVY289" s="730"/>
      <c r="PVZ289" s="730"/>
      <c r="PWA289" s="730"/>
      <c r="PWB289" s="730"/>
      <c r="PWC289" s="730"/>
      <c r="PWD289" s="730"/>
      <c r="PWE289" s="730"/>
      <c r="PWF289" s="730"/>
      <c r="PWG289" s="730"/>
      <c r="PWH289" s="730"/>
      <c r="PWI289" s="730"/>
      <c r="PWJ289" s="730"/>
      <c r="PWK289" s="730"/>
      <c r="PWL289" s="730"/>
      <c r="PWM289" s="730"/>
      <c r="PWN289" s="730"/>
      <c r="PWO289" s="730"/>
      <c r="PWP289" s="730"/>
      <c r="PWQ289" s="730"/>
      <c r="PWR289" s="730"/>
      <c r="PWS289" s="730"/>
      <c r="PWT289" s="730"/>
      <c r="PWU289" s="730"/>
      <c r="PWV289" s="730"/>
      <c r="PWW289" s="730"/>
      <c r="PWX289" s="730"/>
      <c r="PWY289" s="730"/>
      <c r="PWZ289" s="730"/>
      <c r="PXA289" s="730"/>
      <c r="PXB289" s="730"/>
      <c r="PXC289" s="730"/>
      <c r="PXD289" s="730"/>
      <c r="PXE289" s="730"/>
      <c r="PXF289" s="730"/>
      <c r="PXG289" s="730"/>
      <c r="PXH289" s="730"/>
      <c r="PXI289" s="730"/>
      <c r="PXJ289" s="730"/>
      <c r="PXK289" s="730"/>
      <c r="PXL289" s="730"/>
      <c r="PXM289" s="730"/>
      <c r="PXN289" s="730"/>
      <c r="PXO289" s="730"/>
      <c r="PXP289" s="730"/>
      <c r="PXQ289" s="730"/>
      <c r="PXR289" s="730"/>
      <c r="PXS289" s="730"/>
      <c r="PXT289" s="730"/>
      <c r="PXU289" s="730"/>
      <c r="PXV289" s="730"/>
      <c r="PXW289" s="730"/>
      <c r="PXX289" s="730"/>
      <c r="PXY289" s="730"/>
      <c r="PXZ289" s="730"/>
      <c r="PYA289" s="730"/>
      <c r="PYB289" s="730"/>
      <c r="PYC289" s="730"/>
      <c r="PYD289" s="730"/>
      <c r="PYE289" s="730"/>
      <c r="PYF289" s="730"/>
      <c r="PYG289" s="730"/>
      <c r="PYH289" s="730"/>
      <c r="PYI289" s="730"/>
      <c r="PYJ289" s="730"/>
      <c r="PYK289" s="730"/>
      <c r="PYL289" s="730"/>
      <c r="PYM289" s="730"/>
      <c r="PYN289" s="730"/>
      <c r="PYO289" s="730"/>
      <c r="PYP289" s="730"/>
      <c r="PYQ289" s="730"/>
      <c r="PYR289" s="730"/>
      <c r="PYS289" s="730"/>
      <c r="PYT289" s="730"/>
      <c r="PYU289" s="730"/>
      <c r="PYV289" s="730"/>
      <c r="PYW289" s="730"/>
      <c r="PYX289" s="730"/>
      <c r="PYY289" s="730"/>
      <c r="PYZ289" s="730"/>
      <c r="PZA289" s="730"/>
      <c r="PZB289" s="730"/>
      <c r="PZC289" s="730"/>
      <c r="PZD289" s="730"/>
      <c r="PZE289" s="730"/>
      <c r="PZF289" s="730"/>
      <c r="PZG289" s="730"/>
      <c r="PZH289" s="730"/>
      <c r="PZI289" s="730"/>
      <c r="PZJ289" s="730"/>
      <c r="PZK289" s="730"/>
      <c r="PZL289" s="730"/>
      <c r="PZM289" s="730"/>
      <c r="PZN289" s="730"/>
      <c r="PZO289" s="730"/>
      <c r="PZP289" s="730"/>
      <c r="PZQ289" s="730"/>
      <c r="PZR289" s="730"/>
      <c r="PZS289" s="730"/>
      <c r="PZT289" s="730"/>
      <c r="PZU289" s="730"/>
      <c r="PZV289" s="730"/>
      <c r="PZW289" s="730"/>
      <c r="PZX289" s="730"/>
      <c r="PZY289" s="730"/>
      <c r="PZZ289" s="730"/>
      <c r="QAA289" s="730"/>
      <c r="QAB289" s="730"/>
      <c r="QAC289" s="730"/>
      <c r="QAD289" s="730"/>
      <c r="QAE289" s="730"/>
      <c r="QAF289" s="730"/>
      <c r="QAG289" s="730"/>
      <c r="QAH289" s="730"/>
      <c r="QAI289" s="730"/>
      <c r="QAJ289" s="730"/>
      <c r="QAK289" s="730"/>
      <c r="QAL289" s="730"/>
      <c r="QAM289" s="730"/>
      <c r="QAN289" s="730"/>
      <c r="QAO289" s="730"/>
      <c r="QAP289" s="730"/>
      <c r="QAQ289" s="730"/>
      <c r="QAR289" s="730"/>
      <c r="QAS289" s="730"/>
      <c r="QAT289" s="730"/>
      <c r="QAU289" s="730"/>
      <c r="QAV289" s="730"/>
      <c r="QAW289" s="730"/>
      <c r="QAX289" s="730"/>
      <c r="QAY289" s="730"/>
      <c r="QAZ289" s="730"/>
      <c r="QBA289" s="730"/>
      <c r="QBB289" s="730"/>
      <c r="QBC289" s="730"/>
      <c r="QBD289" s="730"/>
      <c r="QBE289" s="730"/>
      <c r="QBF289" s="730"/>
      <c r="QBG289" s="730"/>
      <c r="QBH289" s="730"/>
      <c r="QBI289" s="730"/>
      <c r="QBJ289" s="730"/>
      <c r="QBK289" s="730"/>
      <c r="QBL289" s="730"/>
      <c r="QBM289" s="730"/>
      <c r="QBN289" s="730"/>
      <c r="QBO289" s="730"/>
      <c r="QBP289" s="730"/>
      <c r="QBQ289" s="730"/>
      <c r="QBR289" s="730"/>
      <c r="QBS289" s="730"/>
      <c r="QBT289" s="730"/>
      <c r="QBU289" s="730"/>
      <c r="QBV289" s="730"/>
      <c r="QBW289" s="730"/>
      <c r="QBX289" s="730"/>
      <c r="QBY289" s="730"/>
      <c r="QBZ289" s="730"/>
      <c r="QCA289" s="730"/>
      <c r="QCB289" s="730"/>
      <c r="QCC289" s="730"/>
      <c r="QCD289" s="730"/>
      <c r="QCE289" s="730"/>
      <c r="QCF289" s="730"/>
      <c r="QCG289" s="730"/>
      <c r="QCH289" s="730"/>
      <c r="QCI289" s="730"/>
      <c r="QCJ289" s="730"/>
      <c r="QCK289" s="730"/>
      <c r="QCL289" s="730"/>
      <c r="QCM289" s="730"/>
      <c r="QCN289" s="730"/>
      <c r="QCO289" s="730"/>
      <c r="QCP289" s="730"/>
      <c r="QCQ289" s="730"/>
      <c r="QCR289" s="730"/>
      <c r="QCS289" s="730"/>
      <c r="QCT289" s="730"/>
      <c r="QCU289" s="730"/>
      <c r="QCV289" s="730"/>
      <c r="QCW289" s="730"/>
      <c r="QCX289" s="730"/>
      <c r="QCY289" s="730"/>
      <c r="QCZ289" s="730"/>
      <c r="QDA289" s="730"/>
      <c r="QDB289" s="730"/>
      <c r="QDC289" s="730"/>
      <c r="QDD289" s="730"/>
      <c r="QDE289" s="730"/>
      <c r="QDF289" s="730"/>
      <c r="QDG289" s="730"/>
      <c r="QDH289" s="730"/>
      <c r="QDI289" s="730"/>
      <c r="QDJ289" s="730"/>
      <c r="QDK289" s="730"/>
      <c r="QDL289" s="730"/>
      <c r="QDM289" s="730"/>
      <c r="QDN289" s="730"/>
      <c r="QDO289" s="730"/>
      <c r="QDP289" s="730"/>
      <c r="QDQ289" s="730"/>
      <c r="QDR289" s="730"/>
      <c r="QDS289" s="730"/>
      <c r="QDT289" s="730"/>
      <c r="QDU289" s="730"/>
      <c r="QDV289" s="730"/>
      <c r="QDW289" s="730"/>
      <c r="QDX289" s="730"/>
      <c r="QDY289" s="730"/>
      <c r="QDZ289" s="730"/>
      <c r="QEA289" s="730"/>
      <c r="QEB289" s="730"/>
      <c r="QEC289" s="730"/>
      <c r="QED289" s="730"/>
      <c r="QEE289" s="730"/>
      <c r="QEF289" s="730"/>
      <c r="QEG289" s="730"/>
      <c r="QEH289" s="730"/>
      <c r="QEI289" s="730"/>
      <c r="QEJ289" s="730"/>
      <c r="QEK289" s="730"/>
      <c r="QEL289" s="730"/>
      <c r="QEM289" s="730"/>
      <c r="QEN289" s="730"/>
      <c r="QEO289" s="730"/>
      <c r="QEP289" s="730"/>
      <c r="QEQ289" s="730"/>
      <c r="QER289" s="730"/>
      <c r="QES289" s="730"/>
      <c r="QET289" s="730"/>
      <c r="QEU289" s="730"/>
      <c r="QEV289" s="730"/>
      <c r="QEW289" s="730"/>
      <c r="QEX289" s="730"/>
      <c r="QEY289" s="730"/>
      <c r="QEZ289" s="730"/>
      <c r="QFA289" s="730"/>
      <c r="QFB289" s="730"/>
      <c r="QFC289" s="730"/>
      <c r="QFD289" s="730"/>
      <c r="QFE289" s="730"/>
      <c r="QFF289" s="730"/>
      <c r="QFG289" s="730"/>
      <c r="QFH289" s="730"/>
      <c r="QFI289" s="730"/>
      <c r="QFJ289" s="730"/>
      <c r="QFK289" s="730"/>
      <c r="QFL289" s="730"/>
      <c r="QFM289" s="730"/>
      <c r="QFN289" s="730"/>
      <c r="QFO289" s="730"/>
      <c r="QFP289" s="730"/>
      <c r="QFQ289" s="730"/>
      <c r="QFR289" s="730"/>
      <c r="QFS289" s="730"/>
      <c r="QFT289" s="730"/>
      <c r="QFU289" s="730"/>
      <c r="QFV289" s="730"/>
      <c r="QFW289" s="730"/>
      <c r="QFX289" s="730"/>
      <c r="QFY289" s="730"/>
      <c r="QFZ289" s="730"/>
      <c r="QGA289" s="730"/>
      <c r="QGB289" s="730"/>
      <c r="QGC289" s="730"/>
      <c r="QGD289" s="730"/>
      <c r="QGE289" s="730"/>
      <c r="QGF289" s="730"/>
      <c r="QGG289" s="730"/>
      <c r="QGH289" s="730"/>
      <c r="QGI289" s="730"/>
      <c r="QGJ289" s="730"/>
      <c r="QGK289" s="730"/>
      <c r="QGL289" s="730"/>
      <c r="QGM289" s="730"/>
      <c r="QGN289" s="730"/>
      <c r="QGO289" s="730"/>
      <c r="QGP289" s="730"/>
      <c r="QGQ289" s="730"/>
      <c r="QGR289" s="730"/>
      <c r="QGS289" s="730"/>
      <c r="QGT289" s="730"/>
      <c r="QGU289" s="730"/>
      <c r="QGV289" s="730"/>
      <c r="QGW289" s="730"/>
      <c r="QGX289" s="730"/>
      <c r="QGY289" s="730"/>
      <c r="QGZ289" s="730"/>
      <c r="QHA289" s="730"/>
      <c r="QHB289" s="730"/>
      <c r="QHC289" s="730"/>
      <c r="QHD289" s="730"/>
      <c r="QHE289" s="730"/>
      <c r="QHF289" s="730"/>
      <c r="QHG289" s="730"/>
      <c r="QHH289" s="730"/>
      <c r="QHI289" s="730"/>
      <c r="QHJ289" s="730"/>
      <c r="QHK289" s="730"/>
      <c r="QHL289" s="730"/>
      <c r="QHM289" s="730"/>
      <c r="QHN289" s="730"/>
      <c r="QHO289" s="730"/>
      <c r="QHP289" s="730"/>
      <c r="QHQ289" s="730"/>
      <c r="QHR289" s="730"/>
      <c r="QHS289" s="730"/>
      <c r="QHT289" s="730"/>
      <c r="QHU289" s="730"/>
      <c r="QHV289" s="730"/>
      <c r="QHW289" s="730"/>
      <c r="QHX289" s="730"/>
      <c r="QHY289" s="730"/>
      <c r="QHZ289" s="730"/>
      <c r="QIA289" s="730"/>
      <c r="QIB289" s="730"/>
      <c r="QIC289" s="730"/>
      <c r="QID289" s="730"/>
      <c r="QIE289" s="730"/>
      <c r="QIF289" s="730"/>
      <c r="QIG289" s="730"/>
      <c r="QIH289" s="730"/>
      <c r="QII289" s="730"/>
      <c r="QIJ289" s="730"/>
      <c r="QIK289" s="730"/>
      <c r="QIL289" s="730"/>
      <c r="QIM289" s="730"/>
      <c r="QIN289" s="730"/>
      <c r="QIO289" s="730"/>
      <c r="QIP289" s="730"/>
      <c r="QIQ289" s="730"/>
      <c r="QIR289" s="730"/>
      <c r="QIS289" s="730"/>
      <c r="QIT289" s="730"/>
      <c r="QIU289" s="730"/>
      <c r="QIV289" s="730"/>
      <c r="QIW289" s="730"/>
      <c r="QIX289" s="730"/>
      <c r="QIY289" s="730"/>
      <c r="QIZ289" s="730"/>
      <c r="QJA289" s="730"/>
      <c r="QJB289" s="730"/>
      <c r="QJC289" s="730"/>
      <c r="QJD289" s="730"/>
      <c r="QJE289" s="730"/>
      <c r="QJF289" s="730"/>
      <c r="QJG289" s="730"/>
      <c r="QJH289" s="730"/>
      <c r="QJI289" s="730"/>
      <c r="QJJ289" s="730"/>
      <c r="QJK289" s="730"/>
      <c r="QJL289" s="730"/>
      <c r="QJM289" s="730"/>
      <c r="QJN289" s="730"/>
      <c r="QJO289" s="730"/>
      <c r="QJP289" s="730"/>
      <c r="QJQ289" s="730"/>
      <c r="QJR289" s="730"/>
      <c r="QJS289" s="730"/>
      <c r="QJT289" s="730"/>
      <c r="QJU289" s="730"/>
      <c r="QJV289" s="730"/>
      <c r="QJW289" s="730"/>
      <c r="QJX289" s="730"/>
      <c r="QJY289" s="730"/>
      <c r="QJZ289" s="730"/>
      <c r="QKA289" s="730"/>
      <c r="QKB289" s="730"/>
      <c r="QKC289" s="730"/>
      <c r="QKD289" s="730"/>
      <c r="QKE289" s="730"/>
      <c r="QKF289" s="730"/>
      <c r="QKG289" s="730"/>
      <c r="QKH289" s="730"/>
      <c r="QKI289" s="730"/>
      <c r="QKJ289" s="730"/>
      <c r="QKK289" s="730"/>
      <c r="QKL289" s="730"/>
      <c r="QKM289" s="730"/>
      <c r="QKN289" s="730"/>
      <c r="QKO289" s="730"/>
      <c r="QKP289" s="730"/>
      <c r="QKQ289" s="730"/>
      <c r="QKR289" s="730"/>
      <c r="QKS289" s="730"/>
      <c r="QKT289" s="730"/>
      <c r="QKU289" s="730"/>
      <c r="QKV289" s="730"/>
      <c r="QKW289" s="730"/>
      <c r="QKX289" s="730"/>
      <c r="QKY289" s="730"/>
      <c r="QKZ289" s="730"/>
      <c r="QLA289" s="730"/>
      <c r="QLB289" s="730"/>
      <c r="QLC289" s="730"/>
      <c r="QLD289" s="730"/>
      <c r="QLE289" s="730"/>
      <c r="QLF289" s="730"/>
      <c r="QLG289" s="730"/>
      <c r="QLH289" s="730"/>
      <c r="QLI289" s="730"/>
      <c r="QLJ289" s="730"/>
      <c r="QLK289" s="730"/>
      <c r="QLL289" s="730"/>
      <c r="QLM289" s="730"/>
      <c r="QLN289" s="730"/>
      <c r="QLO289" s="730"/>
      <c r="QLP289" s="730"/>
      <c r="QLQ289" s="730"/>
      <c r="QLR289" s="730"/>
      <c r="QLS289" s="730"/>
      <c r="QLT289" s="730"/>
      <c r="QLU289" s="730"/>
      <c r="QLV289" s="730"/>
      <c r="QLW289" s="730"/>
      <c r="QLX289" s="730"/>
      <c r="QLY289" s="730"/>
      <c r="QLZ289" s="730"/>
      <c r="QMA289" s="730"/>
      <c r="QMB289" s="730"/>
      <c r="QMC289" s="730"/>
      <c r="QMD289" s="730"/>
      <c r="QME289" s="730"/>
      <c r="QMF289" s="730"/>
      <c r="QMG289" s="730"/>
      <c r="QMH289" s="730"/>
      <c r="QMI289" s="730"/>
      <c r="QMJ289" s="730"/>
      <c r="QMK289" s="730"/>
      <c r="QML289" s="730"/>
      <c r="QMM289" s="730"/>
      <c r="QMN289" s="730"/>
      <c r="QMO289" s="730"/>
      <c r="QMP289" s="730"/>
      <c r="QMQ289" s="730"/>
      <c r="QMR289" s="730"/>
      <c r="QMS289" s="730"/>
      <c r="QMT289" s="730"/>
      <c r="QMU289" s="730"/>
      <c r="QMV289" s="730"/>
      <c r="QMW289" s="730"/>
      <c r="QMX289" s="730"/>
      <c r="QMY289" s="730"/>
      <c r="QMZ289" s="730"/>
      <c r="QNA289" s="730"/>
      <c r="QNB289" s="730"/>
      <c r="QNC289" s="730"/>
      <c r="QND289" s="730"/>
      <c r="QNE289" s="730"/>
      <c r="QNF289" s="730"/>
      <c r="QNG289" s="730"/>
      <c r="QNH289" s="730"/>
      <c r="QNI289" s="730"/>
      <c r="QNJ289" s="730"/>
      <c r="QNK289" s="730"/>
      <c r="QNL289" s="730"/>
      <c r="QNM289" s="730"/>
      <c r="QNN289" s="730"/>
      <c r="QNO289" s="730"/>
      <c r="QNP289" s="730"/>
      <c r="QNQ289" s="730"/>
      <c r="QNR289" s="730"/>
      <c r="QNS289" s="730"/>
      <c r="QNT289" s="730"/>
      <c r="QNU289" s="730"/>
      <c r="QNV289" s="730"/>
      <c r="QNW289" s="730"/>
      <c r="QNX289" s="730"/>
      <c r="QNY289" s="730"/>
      <c r="QNZ289" s="730"/>
      <c r="QOA289" s="730"/>
      <c r="QOB289" s="730"/>
      <c r="QOC289" s="730"/>
      <c r="QOD289" s="730"/>
      <c r="QOE289" s="730"/>
      <c r="QOF289" s="730"/>
      <c r="QOG289" s="730"/>
      <c r="QOH289" s="730"/>
      <c r="QOI289" s="730"/>
      <c r="QOJ289" s="730"/>
      <c r="QOK289" s="730"/>
      <c r="QOL289" s="730"/>
      <c r="QOM289" s="730"/>
      <c r="QON289" s="730"/>
      <c r="QOO289" s="730"/>
      <c r="QOP289" s="730"/>
      <c r="QOQ289" s="730"/>
      <c r="QOR289" s="730"/>
      <c r="QOS289" s="730"/>
      <c r="QOT289" s="730"/>
      <c r="QOU289" s="730"/>
      <c r="QOV289" s="730"/>
      <c r="QOW289" s="730"/>
      <c r="QOX289" s="730"/>
      <c r="QOY289" s="730"/>
      <c r="QOZ289" s="730"/>
      <c r="QPA289" s="730"/>
      <c r="QPB289" s="730"/>
      <c r="QPC289" s="730"/>
      <c r="QPD289" s="730"/>
      <c r="QPE289" s="730"/>
      <c r="QPF289" s="730"/>
      <c r="QPG289" s="730"/>
      <c r="QPH289" s="730"/>
      <c r="QPI289" s="730"/>
      <c r="QPJ289" s="730"/>
      <c r="QPK289" s="730"/>
      <c r="QPL289" s="730"/>
      <c r="QPM289" s="730"/>
      <c r="QPN289" s="730"/>
      <c r="QPO289" s="730"/>
      <c r="QPP289" s="730"/>
      <c r="QPQ289" s="730"/>
      <c r="QPR289" s="730"/>
      <c r="QPS289" s="730"/>
      <c r="QPT289" s="730"/>
      <c r="QPU289" s="730"/>
      <c r="QPV289" s="730"/>
      <c r="QPW289" s="730"/>
      <c r="QPX289" s="730"/>
      <c r="QPY289" s="730"/>
      <c r="QPZ289" s="730"/>
      <c r="QQA289" s="730"/>
      <c r="QQB289" s="730"/>
      <c r="QQC289" s="730"/>
      <c r="QQD289" s="730"/>
      <c r="QQE289" s="730"/>
      <c r="QQF289" s="730"/>
      <c r="QQG289" s="730"/>
      <c r="QQH289" s="730"/>
      <c r="QQI289" s="730"/>
      <c r="QQJ289" s="730"/>
      <c r="QQK289" s="730"/>
      <c r="QQL289" s="730"/>
      <c r="QQM289" s="730"/>
      <c r="QQN289" s="730"/>
      <c r="QQO289" s="730"/>
      <c r="QQP289" s="730"/>
      <c r="QQQ289" s="730"/>
      <c r="QQR289" s="730"/>
      <c r="QQS289" s="730"/>
      <c r="QQT289" s="730"/>
      <c r="QQU289" s="730"/>
      <c r="QQV289" s="730"/>
      <c r="QQW289" s="730"/>
      <c r="QQX289" s="730"/>
      <c r="QQY289" s="730"/>
      <c r="QQZ289" s="730"/>
      <c r="QRA289" s="730"/>
      <c r="QRB289" s="730"/>
      <c r="QRC289" s="730"/>
      <c r="QRD289" s="730"/>
      <c r="QRE289" s="730"/>
      <c r="QRF289" s="730"/>
      <c r="QRG289" s="730"/>
      <c r="QRH289" s="730"/>
      <c r="QRI289" s="730"/>
      <c r="QRJ289" s="730"/>
      <c r="QRK289" s="730"/>
      <c r="QRL289" s="730"/>
      <c r="QRM289" s="730"/>
      <c r="QRN289" s="730"/>
      <c r="QRO289" s="730"/>
      <c r="QRP289" s="730"/>
      <c r="QRQ289" s="730"/>
      <c r="QRR289" s="730"/>
      <c r="QRS289" s="730"/>
      <c r="QRT289" s="730"/>
      <c r="QRU289" s="730"/>
      <c r="QRV289" s="730"/>
      <c r="QRW289" s="730"/>
      <c r="QRX289" s="730"/>
      <c r="QRY289" s="730"/>
      <c r="QRZ289" s="730"/>
      <c r="QSA289" s="730"/>
      <c r="QSB289" s="730"/>
      <c r="QSC289" s="730"/>
      <c r="QSD289" s="730"/>
      <c r="QSE289" s="730"/>
      <c r="QSF289" s="730"/>
      <c r="QSG289" s="730"/>
      <c r="QSH289" s="730"/>
      <c r="QSI289" s="730"/>
      <c r="QSJ289" s="730"/>
      <c r="QSK289" s="730"/>
      <c r="QSL289" s="730"/>
      <c r="QSM289" s="730"/>
      <c r="QSN289" s="730"/>
      <c r="QSO289" s="730"/>
      <c r="QSP289" s="730"/>
      <c r="QSQ289" s="730"/>
      <c r="QSR289" s="730"/>
      <c r="QSS289" s="730"/>
      <c r="QST289" s="730"/>
      <c r="QSU289" s="730"/>
      <c r="QSV289" s="730"/>
      <c r="QSW289" s="730"/>
      <c r="QSX289" s="730"/>
      <c r="QSY289" s="730"/>
      <c r="QSZ289" s="730"/>
      <c r="QTA289" s="730"/>
      <c r="QTB289" s="730"/>
      <c r="QTC289" s="730"/>
      <c r="QTD289" s="730"/>
      <c r="QTE289" s="730"/>
      <c r="QTF289" s="730"/>
      <c r="QTG289" s="730"/>
      <c r="QTH289" s="730"/>
      <c r="QTI289" s="730"/>
      <c r="QTJ289" s="730"/>
      <c r="QTK289" s="730"/>
      <c r="QTL289" s="730"/>
      <c r="QTM289" s="730"/>
      <c r="QTN289" s="730"/>
      <c r="QTO289" s="730"/>
      <c r="QTP289" s="730"/>
      <c r="QTQ289" s="730"/>
      <c r="QTR289" s="730"/>
      <c r="QTS289" s="730"/>
      <c r="QTT289" s="730"/>
      <c r="QTU289" s="730"/>
      <c r="QTV289" s="730"/>
      <c r="QTW289" s="730"/>
      <c r="QTX289" s="730"/>
      <c r="QTY289" s="730"/>
      <c r="QTZ289" s="730"/>
      <c r="QUA289" s="730"/>
      <c r="QUB289" s="730"/>
      <c r="QUC289" s="730"/>
      <c r="QUD289" s="730"/>
      <c r="QUE289" s="730"/>
      <c r="QUF289" s="730"/>
      <c r="QUG289" s="730"/>
      <c r="QUH289" s="730"/>
      <c r="QUI289" s="730"/>
      <c r="QUJ289" s="730"/>
      <c r="QUK289" s="730"/>
      <c r="QUL289" s="730"/>
      <c r="QUM289" s="730"/>
      <c r="QUN289" s="730"/>
      <c r="QUO289" s="730"/>
      <c r="QUP289" s="730"/>
      <c r="QUQ289" s="730"/>
      <c r="QUR289" s="730"/>
      <c r="QUS289" s="730"/>
      <c r="QUT289" s="730"/>
      <c r="QUU289" s="730"/>
      <c r="QUV289" s="730"/>
      <c r="QUW289" s="730"/>
      <c r="QUX289" s="730"/>
      <c r="QUY289" s="730"/>
      <c r="QUZ289" s="730"/>
      <c r="QVA289" s="730"/>
      <c r="QVB289" s="730"/>
      <c r="QVC289" s="730"/>
      <c r="QVD289" s="730"/>
      <c r="QVE289" s="730"/>
      <c r="QVF289" s="730"/>
      <c r="QVG289" s="730"/>
      <c r="QVH289" s="730"/>
      <c r="QVI289" s="730"/>
      <c r="QVJ289" s="730"/>
      <c r="QVK289" s="730"/>
      <c r="QVL289" s="730"/>
      <c r="QVM289" s="730"/>
      <c r="QVN289" s="730"/>
      <c r="QVO289" s="730"/>
      <c r="QVP289" s="730"/>
      <c r="QVQ289" s="730"/>
      <c r="QVR289" s="730"/>
      <c r="QVS289" s="730"/>
      <c r="QVT289" s="730"/>
      <c r="QVU289" s="730"/>
      <c r="QVV289" s="730"/>
      <c r="QVW289" s="730"/>
      <c r="QVX289" s="730"/>
      <c r="QVY289" s="730"/>
      <c r="QVZ289" s="730"/>
      <c r="QWA289" s="730"/>
      <c r="QWB289" s="730"/>
      <c r="QWC289" s="730"/>
      <c r="QWD289" s="730"/>
      <c r="QWE289" s="730"/>
      <c r="QWF289" s="730"/>
      <c r="QWG289" s="730"/>
      <c r="QWH289" s="730"/>
      <c r="QWI289" s="730"/>
      <c r="QWJ289" s="730"/>
      <c r="QWK289" s="730"/>
      <c r="QWL289" s="730"/>
      <c r="QWM289" s="730"/>
      <c r="QWN289" s="730"/>
      <c r="QWO289" s="730"/>
      <c r="QWP289" s="730"/>
      <c r="QWQ289" s="730"/>
      <c r="QWR289" s="730"/>
      <c r="QWS289" s="730"/>
      <c r="QWT289" s="730"/>
      <c r="QWU289" s="730"/>
      <c r="QWV289" s="730"/>
      <c r="QWW289" s="730"/>
      <c r="QWX289" s="730"/>
      <c r="QWY289" s="730"/>
      <c r="QWZ289" s="730"/>
      <c r="QXA289" s="730"/>
      <c r="QXB289" s="730"/>
      <c r="QXC289" s="730"/>
      <c r="QXD289" s="730"/>
      <c r="QXE289" s="730"/>
      <c r="QXF289" s="730"/>
      <c r="QXG289" s="730"/>
      <c r="QXH289" s="730"/>
      <c r="QXI289" s="730"/>
      <c r="QXJ289" s="730"/>
      <c r="QXK289" s="730"/>
      <c r="QXL289" s="730"/>
      <c r="QXM289" s="730"/>
      <c r="QXN289" s="730"/>
      <c r="QXO289" s="730"/>
      <c r="QXP289" s="730"/>
      <c r="QXQ289" s="730"/>
      <c r="QXR289" s="730"/>
      <c r="QXS289" s="730"/>
      <c r="QXT289" s="730"/>
      <c r="QXU289" s="730"/>
      <c r="QXV289" s="730"/>
      <c r="QXW289" s="730"/>
      <c r="QXX289" s="730"/>
      <c r="QXY289" s="730"/>
      <c r="QXZ289" s="730"/>
      <c r="QYA289" s="730"/>
      <c r="QYB289" s="730"/>
      <c r="QYC289" s="730"/>
      <c r="QYD289" s="730"/>
      <c r="QYE289" s="730"/>
      <c r="QYF289" s="730"/>
      <c r="QYG289" s="730"/>
      <c r="QYH289" s="730"/>
      <c r="QYI289" s="730"/>
      <c r="QYJ289" s="730"/>
      <c r="QYK289" s="730"/>
      <c r="QYL289" s="730"/>
      <c r="QYM289" s="730"/>
      <c r="QYN289" s="730"/>
      <c r="QYO289" s="730"/>
      <c r="QYP289" s="730"/>
      <c r="QYQ289" s="730"/>
      <c r="QYR289" s="730"/>
      <c r="QYS289" s="730"/>
      <c r="QYT289" s="730"/>
      <c r="QYU289" s="730"/>
      <c r="QYV289" s="730"/>
      <c r="QYW289" s="730"/>
      <c r="QYX289" s="730"/>
      <c r="QYY289" s="730"/>
      <c r="QYZ289" s="730"/>
      <c r="QZA289" s="730"/>
      <c r="QZB289" s="730"/>
      <c r="QZC289" s="730"/>
      <c r="QZD289" s="730"/>
      <c r="QZE289" s="730"/>
      <c r="QZF289" s="730"/>
      <c r="QZG289" s="730"/>
      <c r="QZH289" s="730"/>
      <c r="QZI289" s="730"/>
      <c r="QZJ289" s="730"/>
      <c r="QZK289" s="730"/>
      <c r="QZL289" s="730"/>
      <c r="QZM289" s="730"/>
      <c r="QZN289" s="730"/>
      <c r="QZO289" s="730"/>
      <c r="QZP289" s="730"/>
      <c r="QZQ289" s="730"/>
      <c r="QZR289" s="730"/>
      <c r="QZS289" s="730"/>
      <c r="QZT289" s="730"/>
      <c r="QZU289" s="730"/>
      <c r="QZV289" s="730"/>
      <c r="QZW289" s="730"/>
      <c r="QZX289" s="730"/>
      <c r="QZY289" s="730"/>
      <c r="QZZ289" s="730"/>
      <c r="RAA289" s="730"/>
      <c r="RAB289" s="730"/>
      <c r="RAC289" s="730"/>
      <c r="RAD289" s="730"/>
      <c r="RAE289" s="730"/>
      <c r="RAF289" s="730"/>
      <c r="RAG289" s="730"/>
      <c r="RAH289" s="730"/>
      <c r="RAI289" s="730"/>
      <c r="RAJ289" s="730"/>
      <c r="RAK289" s="730"/>
      <c r="RAL289" s="730"/>
      <c r="RAM289" s="730"/>
      <c r="RAN289" s="730"/>
      <c r="RAO289" s="730"/>
      <c r="RAP289" s="730"/>
      <c r="RAQ289" s="730"/>
      <c r="RAR289" s="730"/>
      <c r="RAS289" s="730"/>
      <c r="RAT289" s="730"/>
      <c r="RAU289" s="730"/>
      <c r="RAV289" s="730"/>
      <c r="RAW289" s="730"/>
      <c r="RAX289" s="730"/>
      <c r="RAY289" s="730"/>
      <c r="RAZ289" s="730"/>
      <c r="RBA289" s="730"/>
      <c r="RBB289" s="730"/>
      <c r="RBC289" s="730"/>
      <c r="RBD289" s="730"/>
      <c r="RBE289" s="730"/>
      <c r="RBF289" s="730"/>
      <c r="RBG289" s="730"/>
      <c r="RBH289" s="730"/>
      <c r="RBI289" s="730"/>
      <c r="RBJ289" s="730"/>
      <c r="RBK289" s="730"/>
      <c r="RBL289" s="730"/>
      <c r="RBM289" s="730"/>
      <c r="RBN289" s="730"/>
      <c r="RBO289" s="730"/>
      <c r="RBP289" s="730"/>
      <c r="RBQ289" s="730"/>
      <c r="RBR289" s="730"/>
      <c r="RBS289" s="730"/>
      <c r="RBT289" s="730"/>
      <c r="RBU289" s="730"/>
      <c r="RBV289" s="730"/>
      <c r="RBW289" s="730"/>
      <c r="RBX289" s="730"/>
      <c r="RBY289" s="730"/>
      <c r="RBZ289" s="730"/>
      <c r="RCA289" s="730"/>
      <c r="RCB289" s="730"/>
      <c r="RCC289" s="730"/>
      <c r="RCD289" s="730"/>
      <c r="RCE289" s="730"/>
      <c r="RCF289" s="730"/>
      <c r="RCG289" s="730"/>
      <c r="RCH289" s="730"/>
      <c r="RCI289" s="730"/>
      <c r="RCJ289" s="730"/>
      <c r="RCK289" s="730"/>
      <c r="RCL289" s="730"/>
      <c r="RCM289" s="730"/>
      <c r="RCN289" s="730"/>
      <c r="RCO289" s="730"/>
      <c r="RCP289" s="730"/>
      <c r="RCQ289" s="730"/>
      <c r="RCR289" s="730"/>
      <c r="RCS289" s="730"/>
      <c r="RCT289" s="730"/>
      <c r="RCU289" s="730"/>
      <c r="RCV289" s="730"/>
      <c r="RCW289" s="730"/>
      <c r="RCX289" s="730"/>
      <c r="RCY289" s="730"/>
      <c r="RCZ289" s="730"/>
      <c r="RDA289" s="730"/>
      <c r="RDB289" s="730"/>
      <c r="RDC289" s="730"/>
      <c r="RDD289" s="730"/>
      <c r="RDE289" s="730"/>
      <c r="RDF289" s="730"/>
      <c r="RDG289" s="730"/>
      <c r="RDH289" s="730"/>
      <c r="RDI289" s="730"/>
      <c r="RDJ289" s="730"/>
      <c r="RDK289" s="730"/>
      <c r="RDL289" s="730"/>
      <c r="RDM289" s="730"/>
      <c r="RDN289" s="730"/>
      <c r="RDO289" s="730"/>
      <c r="RDP289" s="730"/>
      <c r="RDQ289" s="730"/>
      <c r="RDR289" s="730"/>
      <c r="RDS289" s="730"/>
      <c r="RDT289" s="730"/>
      <c r="RDU289" s="730"/>
      <c r="RDV289" s="730"/>
      <c r="RDW289" s="730"/>
      <c r="RDX289" s="730"/>
      <c r="RDY289" s="730"/>
      <c r="RDZ289" s="730"/>
      <c r="REA289" s="730"/>
      <c r="REB289" s="730"/>
      <c r="REC289" s="730"/>
      <c r="RED289" s="730"/>
      <c r="REE289" s="730"/>
      <c r="REF289" s="730"/>
      <c r="REG289" s="730"/>
      <c r="REH289" s="730"/>
      <c r="REI289" s="730"/>
      <c r="REJ289" s="730"/>
      <c r="REK289" s="730"/>
      <c r="REL289" s="730"/>
      <c r="REM289" s="730"/>
      <c r="REN289" s="730"/>
      <c r="REO289" s="730"/>
      <c r="REP289" s="730"/>
      <c r="REQ289" s="730"/>
      <c r="RER289" s="730"/>
      <c r="RES289" s="730"/>
      <c r="RET289" s="730"/>
      <c r="REU289" s="730"/>
      <c r="REV289" s="730"/>
      <c r="REW289" s="730"/>
      <c r="REX289" s="730"/>
      <c r="REY289" s="730"/>
      <c r="REZ289" s="730"/>
      <c r="RFA289" s="730"/>
      <c r="RFB289" s="730"/>
      <c r="RFC289" s="730"/>
      <c r="RFD289" s="730"/>
      <c r="RFE289" s="730"/>
      <c r="RFF289" s="730"/>
      <c r="RFG289" s="730"/>
      <c r="RFH289" s="730"/>
      <c r="RFI289" s="730"/>
      <c r="RFJ289" s="730"/>
      <c r="RFK289" s="730"/>
      <c r="RFL289" s="730"/>
      <c r="RFM289" s="730"/>
      <c r="RFN289" s="730"/>
      <c r="RFO289" s="730"/>
      <c r="RFP289" s="730"/>
      <c r="RFQ289" s="730"/>
      <c r="RFR289" s="730"/>
      <c r="RFS289" s="730"/>
      <c r="RFT289" s="730"/>
      <c r="RFU289" s="730"/>
      <c r="RFV289" s="730"/>
      <c r="RFW289" s="730"/>
      <c r="RFX289" s="730"/>
      <c r="RFY289" s="730"/>
      <c r="RFZ289" s="730"/>
      <c r="RGA289" s="730"/>
      <c r="RGB289" s="730"/>
      <c r="RGC289" s="730"/>
      <c r="RGD289" s="730"/>
      <c r="RGE289" s="730"/>
      <c r="RGF289" s="730"/>
      <c r="RGG289" s="730"/>
      <c r="RGH289" s="730"/>
      <c r="RGI289" s="730"/>
      <c r="RGJ289" s="730"/>
      <c r="RGK289" s="730"/>
      <c r="RGL289" s="730"/>
      <c r="RGM289" s="730"/>
      <c r="RGN289" s="730"/>
      <c r="RGO289" s="730"/>
      <c r="RGP289" s="730"/>
      <c r="RGQ289" s="730"/>
      <c r="RGR289" s="730"/>
      <c r="RGS289" s="730"/>
      <c r="RGT289" s="730"/>
      <c r="RGU289" s="730"/>
      <c r="RGV289" s="730"/>
      <c r="RGW289" s="730"/>
      <c r="RGX289" s="730"/>
      <c r="RGY289" s="730"/>
      <c r="RGZ289" s="730"/>
      <c r="RHA289" s="730"/>
      <c r="RHB289" s="730"/>
      <c r="RHC289" s="730"/>
      <c r="RHD289" s="730"/>
      <c r="RHE289" s="730"/>
      <c r="RHF289" s="730"/>
      <c r="RHG289" s="730"/>
      <c r="RHH289" s="730"/>
      <c r="RHI289" s="730"/>
      <c r="RHJ289" s="730"/>
      <c r="RHK289" s="730"/>
      <c r="RHL289" s="730"/>
      <c r="RHM289" s="730"/>
      <c r="RHN289" s="730"/>
      <c r="RHO289" s="730"/>
      <c r="RHP289" s="730"/>
      <c r="RHQ289" s="730"/>
      <c r="RHR289" s="730"/>
      <c r="RHS289" s="730"/>
      <c r="RHT289" s="730"/>
      <c r="RHU289" s="730"/>
      <c r="RHV289" s="730"/>
      <c r="RHW289" s="730"/>
      <c r="RHX289" s="730"/>
      <c r="RHY289" s="730"/>
      <c r="RHZ289" s="730"/>
      <c r="RIA289" s="730"/>
      <c r="RIB289" s="730"/>
      <c r="RIC289" s="730"/>
      <c r="RID289" s="730"/>
      <c r="RIE289" s="730"/>
      <c r="RIF289" s="730"/>
      <c r="RIG289" s="730"/>
      <c r="RIH289" s="730"/>
      <c r="RII289" s="730"/>
      <c r="RIJ289" s="730"/>
      <c r="RIK289" s="730"/>
      <c r="RIL289" s="730"/>
      <c r="RIM289" s="730"/>
      <c r="RIN289" s="730"/>
      <c r="RIO289" s="730"/>
      <c r="RIP289" s="730"/>
      <c r="RIQ289" s="730"/>
      <c r="RIR289" s="730"/>
      <c r="RIS289" s="730"/>
      <c r="RIT289" s="730"/>
      <c r="RIU289" s="730"/>
      <c r="RIV289" s="730"/>
      <c r="RIW289" s="730"/>
      <c r="RIX289" s="730"/>
      <c r="RIY289" s="730"/>
      <c r="RIZ289" s="730"/>
      <c r="RJA289" s="730"/>
      <c r="RJB289" s="730"/>
      <c r="RJC289" s="730"/>
      <c r="RJD289" s="730"/>
      <c r="RJE289" s="730"/>
      <c r="RJF289" s="730"/>
      <c r="RJG289" s="730"/>
      <c r="RJH289" s="730"/>
      <c r="RJI289" s="730"/>
      <c r="RJJ289" s="730"/>
      <c r="RJK289" s="730"/>
      <c r="RJL289" s="730"/>
      <c r="RJM289" s="730"/>
      <c r="RJN289" s="730"/>
      <c r="RJO289" s="730"/>
      <c r="RJP289" s="730"/>
      <c r="RJQ289" s="730"/>
      <c r="RJR289" s="730"/>
      <c r="RJS289" s="730"/>
      <c r="RJT289" s="730"/>
      <c r="RJU289" s="730"/>
      <c r="RJV289" s="730"/>
      <c r="RJW289" s="730"/>
      <c r="RJX289" s="730"/>
      <c r="RJY289" s="730"/>
      <c r="RJZ289" s="730"/>
      <c r="RKA289" s="730"/>
      <c r="RKB289" s="730"/>
      <c r="RKC289" s="730"/>
      <c r="RKD289" s="730"/>
      <c r="RKE289" s="730"/>
      <c r="RKF289" s="730"/>
      <c r="RKG289" s="730"/>
      <c r="RKH289" s="730"/>
      <c r="RKI289" s="730"/>
      <c r="RKJ289" s="730"/>
      <c r="RKK289" s="730"/>
      <c r="RKL289" s="730"/>
      <c r="RKM289" s="730"/>
      <c r="RKN289" s="730"/>
      <c r="RKO289" s="730"/>
      <c r="RKP289" s="730"/>
      <c r="RKQ289" s="730"/>
      <c r="RKR289" s="730"/>
      <c r="RKS289" s="730"/>
      <c r="RKT289" s="730"/>
      <c r="RKU289" s="730"/>
      <c r="RKV289" s="730"/>
      <c r="RKW289" s="730"/>
      <c r="RKX289" s="730"/>
      <c r="RKY289" s="730"/>
      <c r="RKZ289" s="730"/>
      <c r="RLA289" s="730"/>
      <c r="RLB289" s="730"/>
      <c r="RLC289" s="730"/>
      <c r="RLD289" s="730"/>
      <c r="RLE289" s="730"/>
      <c r="RLF289" s="730"/>
      <c r="RLG289" s="730"/>
      <c r="RLH289" s="730"/>
      <c r="RLI289" s="730"/>
      <c r="RLJ289" s="730"/>
      <c r="RLK289" s="730"/>
      <c r="RLL289" s="730"/>
      <c r="RLM289" s="730"/>
      <c r="RLN289" s="730"/>
      <c r="RLO289" s="730"/>
      <c r="RLP289" s="730"/>
      <c r="RLQ289" s="730"/>
      <c r="RLR289" s="730"/>
      <c r="RLS289" s="730"/>
      <c r="RLT289" s="730"/>
      <c r="RLU289" s="730"/>
      <c r="RLV289" s="730"/>
      <c r="RLW289" s="730"/>
      <c r="RLX289" s="730"/>
      <c r="RLY289" s="730"/>
      <c r="RLZ289" s="730"/>
      <c r="RMA289" s="730"/>
      <c r="RMB289" s="730"/>
      <c r="RMC289" s="730"/>
      <c r="RMD289" s="730"/>
      <c r="RME289" s="730"/>
      <c r="RMF289" s="730"/>
      <c r="RMG289" s="730"/>
      <c r="RMH289" s="730"/>
      <c r="RMI289" s="730"/>
      <c r="RMJ289" s="730"/>
      <c r="RMK289" s="730"/>
      <c r="RML289" s="730"/>
      <c r="RMM289" s="730"/>
      <c r="RMN289" s="730"/>
      <c r="RMO289" s="730"/>
      <c r="RMP289" s="730"/>
      <c r="RMQ289" s="730"/>
      <c r="RMR289" s="730"/>
      <c r="RMS289" s="730"/>
      <c r="RMT289" s="730"/>
      <c r="RMU289" s="730"/>
      <c r="RMV289" s="730"/>
      <c r="RMW289" s="730"/>
      <c r="RMX289" s="730"/>
      <c r="RMY289" s="730"/>
      <c r="RMZ289" s="730"/>
      <c r="RNA289" s="730"/>
      <c r="RNB289" s="730"/>
      <c r="RNC289" s="730"/>
      <c r="RND289" s="730"/>
      <c r="RNE289" s="730"/>
      <c r="RNF289" s="730"/>
      <c r="RNG289" s="730"/>
      <c r="RNH289" s="730"/>
      <c r="RNI289" s="730"/>
      <c r="RNJ289" s="730"/>
      <c r="RNK289" s="730"/>
      <c r="RNL289" s="730"/>
      <c r="RNM289" s="730"/>
      <c r="RNN289" s="730"/>
      <c r="RNO289" s="730"/>
      <c r="RNP289" s="730"/>
      <c r="RNQ289" s="730"/>
      <c r="RNR289" s="730"/>
      <c r="RNS289" s="730"/>
      <c r="RNT289" s="730"/>
      <c r="RNU289" s="730"/>
      <c r="RNV289" s="730"/>
      <c r="RNW289" s="730"/>
      <c r="RNX289" s="730"/>
      <c r="RNY289" s="730"/>
      <c r="RNZ289" s="730"/>
      <c r="ROA289" s="730"/>
      <c r="ROB289" s="730"/>
      <c r="ROC289" s="730"/>
      <c r="ROD289" s="730"/>
      <c r="ROE289" s="730"/>
      <c r="ROF289" s="730"/>
      <c r="ROG289" s="730"/>
      <c r="ROH289" s="730"/>
      <c r="ROI289" s="730"/>
      <c r="ROJ289" s="730"/>
      <c r="ROK289" s="730"/>
      <c r="ROL289" s="730"/>
      <c r="ROM289" s="730"/>
      <c r="RON289" s="730"/>
      <c r="ROO289" s="730"/>
      <c r="ROP289" s="730"/>
      <c r="ROQ289" s="730"/>
      <c r="ROR289" s="730"/>
      <c r="ROS289" s="730"/>
      <c r="ROT289" s="730"/>
      <c r="ROU289" s="730"/>
      <c r="ROV289" s="730"/>
      <c r="ROW289" s="730"/>
      <c r="ROX289" s="730"/>
      <c r="ROY289" s="730"/>
      <c r="ROZ289" s="730"/>
      <c r="RPA289" s="730"/>
      <c r="RPB289" s="730"/>
      <c r="RPC289" s="730"/>
      <c r="RPD289" s="730"/>
      <c r="RPE289" s="730"/>
      <c r="RPF289" s="730"/>
      <c r="RPG289" s="730"/>
      <c r="RPH289" s="730"/>
      <c r="RPI289" s="730"/>
      <c r="RPJ289" s="730"/>
      <c r="RPK289" s="730"/>
      <c r="RPL289" s="730"/>
      <c r="RPM289" s="730"/>
      <c r="RPN289" s="730"/>
      <c r="RPO289" s="730"/>
      <c r="RPP289" s="730"/>
      <c r="RPQ289" s="730"/>
      <c r="RPR289" s="730"/>
      <c r="RPS289" s="730"/>
      <c r="RPT289" s="730"/>
      <c r="RPU289" s="730"/>
      <c r="RPV289" s="730"/>
      <c r="RPW289" s="730"/>
      <c r="RPX289" s="730"/>
      <c r="RPY289" s="730"/>
      <c r="RPZ289" s="730"/>
      <c r="RQA289" s="730"/>
      <c r="RQB289" s="730"/>
      <c r="RQC289" s="730"/>
      <c r="RQD289" s="730"/>
      <c r="RQE289" s="730"/>
      <c r="RQF289" s="730"/>
      <c r="RQG289" s="730"/>
      <c r="RQH289" s="730"/>
      <c r="RQI289" s="730"/>
      <c r="RQJ289" s="730"/>
      <c r="RQK289" s="730"/>
      <c r="RQL289" s="730"/>
      <c r="RQM289" s="730"/>
      <c r="RQN289" s="730"/>
      <c r="RQO289" s="730"/>
      <c r="RQP289" s="730"/>
      <c r="RQQ289" s="730"/>
      <c r="RQR289" s="730"/>
      <c r="RQS289" s="730"/>
      <c r="RQT289" s="730"/>
      <c r="RQU289" s="730"/>
      <c r="RQV289" s="730"/>
      <c r="RQW289" s="730"/>
      <c r="RQX289" s="730"/>
      <c r="RQY289" s="730"/>
      <c r="RQZ289" s="730"/>
      <c r="RRA289" s="730"/>
      <c r="RRB289" s="730"/>
      <c r="RRC289" s="730"/>
      <c r="RRD289" s="730"/>
      <c r="RRE289" s="730"/>
      <c r="RRF289" s="730"/>
      <c r="RRG289" s="730"/>
      <c r="RRH289" s="730"/>
      <c r="RRI289" s="730"/>
      <c r="RRJ289" s="730"/>
      <c r="RRK289" s="730"/>
      <c r="RRL289" s="730"/>
      <c r="RRM289" s="730"/>
      <c r="RRN289" s="730"/>
      <c r="RRO289" s="730"/>
      <c r="RRP289" s="730"/>
      <c r="RRQ289" s="730"/>
      <c r="RRR289" s="730"/>
      <c r="RRS289" s="730"/>
      <c r="RRT289" s="730"/>
      <c r="RRU289" s="730"/>
      <c r="RRV289" s="730"/>
      <c r="RRW289" s="730"/>
      <c r="RRX289" s="730"/>
      <c r="RRY289" s="730"/>
      <c r="RRZ289" s="730"/>
      <c r="RSA289" s="730"/>
      <c r="RSB289" s="730"/>
      <c r="RSC289" s="730"/>
      <c r="RSD289" s="730"/>
      <c r="RSE289" s="730"/>
      <c r="RSF289" s="730"/>
      <c r="RSG289" s="730"/>
      <c r="RSH289" s="730"/>
      <c r="RSI289" s="730"/>
      <c r="RSJ289" s="730"/>
      <c r="RSK289" s="730"/>
      <c r="RSL289" s="730"/>
      <c r="RSM289" s="730"/>
      <c r="RSN289" s="730"/>
      <c r="RSO289" s="730"/>
      <c r="RSP289" s="730"/>
      <c r="RSQ289" s="730"/>
      <c r="RSR289" s="730"/>
      <c r="RSS289" s="730"/>
      <c r="RST289" s="730"/>
      <c r="RSU289" s="730"/>
      <c r="RSV289" s="730"/>
      <c r="RSW289" s="730"/>
      <c r="RSX289" s="730"/>
      <c r="RSY289" s="730"/>
      <c r="RSZ289" s="730"/>
      <c r="RTA289" s="730"/>
      <c r="RTB289" s="730"/>
      <c r="RTC289" s="730"/>
      <c r="RTD289" s="730"/>
      <c r="RTE289" s="730"/>
      <c r="RTF289" s="730"/>
      <c r="RTG289" s="730"/>
      <c r="RTH289" s="730"/>
      <c r="RTI289" s="730"/>
      <c r="RTJ289" s="730"/>
      <c r="RTK289" s="730"/>
      <c r="RTL289" s="730"/>
      <c r="RTM289" s="730"/>
      <c r="RTN289" s="730"/>
      <c r="RTO289" s="730"/>
      <c r="RTP289" s="730"/>
      <c r="RTQ289" s="730"/>
      <c r="RTR289" s="730"/>
      <c r="RTS289" s="730"/>
      <c r="RTT289" s="730"/>
      <c r="RTU289" s="730"/>
      <c r="RTV289" s="730"/>
      <c r="RTW289" s="730"/>
      <c r="RTX289" s="730"/>
      <c r="RTY289" s="730"/>
      <c r="RTZ289" s="730"/>
      <c r="RUA289" s="730"/>
      <c r="RUB289" s="730"/>
      <c r="RUC289" s="730"/>
      <c r="RUD289" s="730"/>
      <c r="RUE289" s="730"/>
      <c r="RUF289" s="730"/>
      <c r="RUG289" s="730"/>
      <c r="RUH289" s="730"/>
      <c r="RUI289" s="730"/>
      <c r="RUJ289" s="730"/>
      <c r="RUK289" s="730"/>
      <c r="RUL289" s="730"/>
      <c r="RUM289" s="730"/>
      <c r="RUN289" s="730"/>
      <c r="RUO289" s="730"/>
      <c r="RUP289" s="730"/>
      <c r="RUQ289" s="730"/>
      <c r="RUR289" s="730"/>
      <c r="RUS289" s="730"/>
      <c r="RUT289" s="730"/>
      <c r="RUU289" s="730"/>
      <c r="RUV289" s="730"/>
      <c r="RUW289" s="730"/>
      <c r="RUX289" s="730"/>
      <c r="RUY289" s="730"/>
      <c r="RUZ289" s="730"/>
      <c r="RVA289" s="730"/>
      <c r="RVB289" s="730"/>
      <c r="RVC289" s="730"/>
      <c r="RVD289" s="730"/>
      <c r="RVE289" s="730"/>
      <c r="RVF289" s="730"/>
      <c r="RVG289" s="730"/>
      <c r="RVH289" s="730"/>
      <c r="RVI289" s="730"/>
      <c r="RVJ289" s="730"/>
      <c r="RVK289" s="730"/>
      <c r="RVL289" s="730"/>
      <c r="RVM289" s="730"/>
      <c r="RVN289" s="730"/>
      <c r="RVO289" s="730"/>
      <c r="RVP289" s="730"/>
      <c r="RVQ289" s="730"/>
      <c r="RVR289" s="730"/>
      <c r="RVS289" s="730"/>
      <c r="RVT289" s="730"/>
      <c r="RVU289" s="730"/>
      <c r="RVV289" s="730"/>
      <c r="RVW289" s="730"/>
      <c r="RVX289" s="730"/>
      <c r="RVY289" s="730"/>
      <c r="RVZ289" s="730"/>
      <c r="RWA289" s="730"/>
      <c r="RWB289" s="730"/>
      <c r="RWC289" s="730"/>
      <c r="RWD289" s="730"/>
      <c r="RWE289" s="730"/>
      <c r="RWF289" s="730"/>
      <c r="RWG289" s="730"/>
      <c r="RWH289" s="730"/>
      <c r="RWI289" s="730"/>
      <c r="RWJ289" s="730"/>
      <c r="RWK289" s="730"/>
      <c r="RWL289" s="730"/>
      <c r="RWM289" s="730"/>
      <c r="RWN289" s="730"/>
      <c r="RWO289" s="730"/>
      <c r="RWP289" s="730"/>
      <c r="RWQ289" s="730"/>
      <c r="RWR289" s="730"/>
      <c r="RWS289" s="730"/>
      <c r="RWT289" s="730"/>
      <c r="RWU289" s="730"/>
      <c r="RWV289" s="730"/>
      <c r="RWW289" s="730"/>
      <c r="RWX289" s="730"/>
      <c r="RWY289" s="730"/>
      <c r="RWZ289" s="730"/>
      <c r="RXA289" s="730"/>
      <c r="RXB289" s="730"/>
      <c r="RXC289" s="730"/>
      <c r="RXD289" s="730"/>
      <c r="RXE289" s="730"/>
      <c r="RXF289" s="730"/>
      <c r="RXG289" s="730"/>
      <c r="RXH289" s="730"/>
      <c r="RXI289" s="730"/>
      <c r="RXJ289" s="730"/>
      <c r="RXK289" s="730"/>
      <c r="RXL289" s="730"/>
      <c r="RXM289" s="730"/>
      <c r="RXN289" s="730"/>
      <c r="RXO289" s="730"/>
      <c r="RXP289" s="730"/>
      <c r="RXQ289" s="730"/>
      <c r="RXR289" s="730"/>
      <c r="RXS289" s="730"/>
      <c r="RXT289" s="730"/>
      <c r="RXU289" s="730"/>
      <c r="RXV289" s="730"/>
      <c r="RXW289" s="730"/>
      <c r="RXX289" s="730"/>
      <c r="RXY289" s="730"/>
      <c r="RXZ289" s="730"/>
      <c r="RYA289" s="730"/>
      <c r="RYB289" s="730"/>
      <c r="RYC289" s="730"/>
      <c r="RYD289" s="730"/>
      <c r="RYE289" s="730"/>
      <c r="RYF289" s="730"/>
      <c r="RYG289" s="730"/>
      <c r="RYH289" s="730"/>
      <c r="RYI289" s="730"/>
      <c r="RYJ289" s="730"/>
      <c r="RYK289" s="730"/>
      <c r="RYL289" s="730"/>
      <c r="RYM289" s="730"/>
      <c r="RYN289" s="730"/>
      <c r="RYO289" s="730"/>
      <c r="RYP289" s="730"/>
      <c r="RYQ289" s="730"/>
      <c r="RYR289" s="730"/>
      <c r="RYS289" s="730"/>
      <c r="RYT289" s="730"/>
      <c r="RYU289" s="730"/>
      <c r="RYV289" s="730"/>
      <c r="RYW289" s="730"/>
      <c r="RYX289" s="730"/>
      <c r="RYY289" s="730"/>
      <c r="RYZ289" s="730"/>
      <c r="RZA289" s="730"/>
      <c r="RZB289" s="730"/>
      <c r="RZC289" s="730"/>
      <c r="RZD289" s="730"/>
      <c r="RZE289" s="730"/>
      <c r="RZF289" s="730"/>
      <c r="RZG289" s="730"/>
      <c r="RZH289" s="730"/>
      <c r="RZI289" s="730"/>
      <c r="RZJ289" s="730"/>
      <c r="RZK289" s="730"/>
      <c r="RZL289" s="730"/>
      <c r="RZM289" s="730"/>
      <c r="RZN289" s="730"/>
      <c r="RZO289" s="730"/>
      <c r="RZP289" s="730"/>
      <c r="RZQ289" s="730"/>
      <c r="RZR289" s="730"/>
      <c r="RZS289" s="730"/>
      <c r="RZT289" s="730"/>
      <c r="RZU289" s="730"/>
      <c r="RZV289" s="730"/>
      <c r="RZW289" s="730"/>
      <c r="RZX289" s="730"/>
      <c r="RZY289" s="730"/>
      <c r="RZZ289" s="730"/>
      <c r="SAA289" s="730"/>
      <c r="SAB289" s="730"/>
      <c r="SAC289" s="730"/>
      <c r="SAD289" s="730"/>
      <c r="SAE289" s="730"/>
      <c r="SAF289" s="730"/>
      <c r="SAG289" s="730"/>
      <c r="SAH289" s="730"/>
      <c r="SAI289" s="730"/>
      <c r="SAJ289" s="730"/>
      <c r="SAK289" s="730"/>
      <c r="SAL289" s="730"/>
      <c r="SAM289" s="730"/>
      <c r="SAN289" s="730"/>
      <c r="SAO289" s="730"/>
      <c r="SAP289" s="730"/>
      <c r="SAQ289" s="730"/>
      <c r="SAR289" s="730"/>
      <c r="SAS289" s="730"/>
      <c r="SAT289" s="730"/>
      <c r="SAU289" s="730"/>
      <c r="SAV289" s="730"/>
      <c r="SAW289" s="730"/>
      <c r="SAX289" s="730"/>
      <c r="SAY289" s="730"/>
      <c r="SAZ289" s="730"/>
      <c r="SBA289" s="730"/>
      <c r="SBB289" s="730"/>
      <c r="SBC289" s="730"/>
      <c r="SBD289" s="730"/>
      <c r="SBE289" s="730"/>
      <c r="SBF289" s="730"/>
      <c r="SBG289" s="730"/>
      <c r="SBH289" s="730"/>
      <c r="SBI289" s="730"/>
      <c r="SBJ289" s="730"/>
      <c r="SBK289" s="730"/>
      <c r="SBL289" s="730"/>
      <c r="SBM289" s="730"/>
      <c r="SBN289" s="730"/>
      <c r="SBO289" s="730"/>
      <c r="SBP289" s="730"/>
      <c r="SBQ289" s="730"/>
      <c r="SBR289" s="730"/>
      <c r="SBS289" s="730"/>
      <c r="SBT289" s="730"/>
      <c r="SBU289" s="730"/>
      <c r="SBV289" s="730"/>
      <c r="SBW289" s="730"/>
      <c r="SBX289" s="730"/>
      <c r="SBY289" s="730"/>
      <c r="SBZ289" s="730"/>
      <c r="SCA289" s="730"/>
      <c r="SCB289" s="730"/>
      <c r="SCC289" s="730"/>
      <c r="SCD289" s="730"/>
      <c r="SCE289" s="730"/>
      <c r="SCF289" s="730"/>
      <c r="SCG289" s="730"/>
      <c r="SCH289" s="730"/>
      <c r="SCI289" s="730"/>
      <c r="SCJ289" s="730"/>
      <c r="SCK289" s="730"/>
      <c r="SCL289" s="730"/>
      <c r="SCM289" s="730"/>
      <c r="SCN289" s="730"/>
      <c r="SCO289" s="730"/>
      <c r="SCP289" s="730"/>
      <c r="SCQ289" s="730"/>
      <c r="SCR289" s="730"/>
      <c r="SCS289" s="730"/>
      <c r="SCT289" s="730"/>
      <c r="SCU289" s="730"/>
      <c r="SCV289" s="730"/>
      <c r="SCW289" s="730"/>
      <c r="SCX289" s="730"/>
      <c r="SCY289" s="730"/>
      <c r="SCZ289" s="730"/>
      <c r="SDA289" s="730"/>
      <c r="SDB289" s="730"/>
      <c r="SDC289" s="730"/>
      <c r="SDD289" s="730"/>
      <c r="SDE289" s="730"/>
      <c r="SDF289" s="730"/>
      <c r="SDG289" s="730"/>
      <c r="SDH289" s="730"/>
      <c r="SDI289" s="730"/>
      <c r="SDJ289" s="730"/>
      <c r="SDK289" s="730"/>
      <c r="SDL289" s="730"/>
      <c r="SDM289" s="730"/>
      <c r="SDN289" s="730"/>
      <c r="SDO289" s="730"/>
      <c r="SDP289" s="730"/>
      <c r="SDQ289" s="730"/>
      <c r="SDR289" s="730"/>
      <c r="SDS289" s="730"/>
      <c r="SDT289" s="730"/>
      <c r="SDU289" s="730"/>
      <c r="SDV289" s="730"/>
      <c r="SDW289" s="730"/>
      <c r="SDX289" s="730"/>
      <c r="SDY289" s="730"/>
      <c r="SDZ289" s="730"/>
      <c r="SEA289" s="730"/>
      <c r="SEB289" s="730"/>
      <c r="SEC289" s="730"/>
      <c r="SED289" s="730"/>
      <c r="SEE289" s="730"/>
      <c r="SEF289" s="730"/>
      <c r="SEG289" s="730"/>
      <c r="SEH289" s="730"/>
      <c r="SEI289" s="730"/>
      <c r="SEJ289" s="730"/>
      <c r="SEK289" s="730"/>
      <c r="SEL289" s="730"/>
      <c r="SEM289" s="730"/>
      <c r="SEN289" s="730"/>
      <c r="SEO289" s="730"/>
      <c r="SEP289" s="730"/>
      <c r="SEQ289" s="730"/>
      <c r="SER289" s="730"/>
      <c r="SES289" s="730"/>
      <c r="SET289" s="730"/>
      <c r="SEU289" s="730"/>
      <c r="SEV289" s="730"/>
      <c r="SEW289" s="730"/>
      <c r="SEX289" s="730"/>
      <c r="SEY289" s="730"/>
      <c r="SEZ289" s="730"/>
      <c r="SFA289" s="730"/>
      <c r="SFB289" s="730"/>
      <c r="SFC289" s="730"/>
      <c r="SFD289" s="730"/>
      <c r="SFE289" s="730"/>
      <c r="SFF289" s="730"/>
      <c r="SFG289" s="730"/>
      <c r="SFH289" s="730"/>
      <c r="SFI289" s="730"/>
      <c r="SFJ289" s="730"/>
      <c r="SFK289" s="730"/>
      <c r="SFL289" s="730"/>
      <c r="SFM289" s="730"/>
      <c r="SFN289" s="730"/>
      <c r="SFO289" s="730"/>
      <c r="SFP289" s="730"/>
      <c r="SFQ289" s="730"/>
      <c r="SFR289" s="730"/>
      <c r="SFS289" s="730"/>
      <c r="SFT289" s="730"/>
      <c r="SFU289" s="730"/>
      <c r="SFV289" s="730"/>
      <c r="SFW289" s="730"/>
      <c r="SFX289" s="730"/>
      <c r="SFY289" s="730"/>
      <c r="SFZ289" s="730"/>
      <c r="SGA289" s="730"/>
      <c r="SGB289" s="730"/>
      <c r="SGC289" s="730"/>
      <c r="SGD289" s="730"/>
      <c r="SGE289" s="730"/>
      <c r="SGF289" s="730"/>
      <c r="SGG289" s="730"/>
      <c r="SGH289" s="730"/>
      <c r="SGI289" s="730"/>
      <c r="SGJ289" s="730"/>
      <c r="SGK289" s="730"/>
      <c r="SGL289" s="730"/>
      <c r="SGM289" s="730"/>
      <c r="SGN289" s="730"/>
      <c r="SGO289" s="730"/>
      <c r="SGP289" s="730"/>
      <c r="SGQ289" s="730"/>
      <c r="SGR289" s="730"/>
      <c r="SGS289" s="730"/>
      <c r="SGT289" s="730"/>
      <c r="SGU289" s="730"/>
      <c r="SGV289" s="730"/>
      <c r="SGW289" s="730"/>
      <c r="SGX289" s="730"/>
      <c r="SGY289" s="730"/>
      <c r="SGZ289" s="730"/>
      <c r="SHA289" s="730"/>
      <c r="SHB289" s="730"/>
      <c r="SHC289" s="730"/>
      <c r="SHD289" s="730"/>
      <c r="SHE289" s="730"/>
      <c r="SHF289" s="730"/>
      <c r="SHG289" s="730"/>
      <c r="SHH289" s="730"/>
      <c r="SHI289" s="730"/>
      <c r="SHJ289" s="730"/>
      <c r="SHK289" s="730"/>
      <c r="SHL289" s="730"/>
      <c r="SHM289" s="730"/>
      <c r="SHN289" s="730"/>
      <c r="SHO289" s="730"/>
      <c r="SHP289" s="730"/>
      <c r="SHQ289" s="730"/>
      <c r="SHR289" s="730"/>
      <c r="SHS289" s="730"/>
      <c r="SHT289" s="730"/>
      <c r="SHU289" s="730"/>
      <c r="SHV289" s="730"/>
      <c r="SHW289" s="730"/>
      <c r="SHX289" s="730"/>
      <c r="SHY289" s="730"/>
      <c r="SHZ289" s="730"/>
      <c r="SIA289" s="730"/>
      <c r="SIB289" s="730"/>
      <c r="SIC289" s="730"/>
      <c r="SID289" s="730"/>
      <c r="SIE289" s="730"/>
      <c r="SIF289" s="730"/>
      <c r="SIG289" s="730"/>
      <c r="SIH289" s="730"/>
      <c r="SII289" s="730"/>
      <c r="SIJ289" s="730"/>
      <c r="SIK289" s="730"/>
      <c r="SIL289" s="730"/>
      <c r="SIM289" s="730"/>
      <c r="SIN289" s="730"/>
      <c r="SIO289" s="730"/>
      <c r="SIP289" s="730"/>
      <c r="SIQ289" s="730"/>
      <c r="SIR289" s="730"/>
      <c r="SIS289" s="730"/>
      <c r="SIT289" s="730"/>
      <c r="SIU289" s="730"/>
      <c r="SIV289" s="730"/>
      <c r="SIW289" s="730"/>
      <c r="SIX289" s="730"/>
      <c r="SIY289" s="730"/>
      <c r="SIZ289" s="730"/>
      <c r="SJA289" s="730"/>
      <c r="SJB289" s="730"/>
      <c r="SJC289" s="730"/>
      <c r="SJD289" s="730"/>
      <c r="SJE289" s="730"/>
      <c r="SJF289" s="730"/>
      <c r="SJG289" s="730"/>
      <c r="SJH289" s="730"/>
      <c r="SJI289" s="730"/>
      <c r="SJJ289" s="730"/>
      <c r="SJK289" s="730"/>
      <c r="SJL289" s="730"/>
      <c r="SJM289" s="730"/>
      <c r="SJN289" s="730"/>
      <c r="SJO289" s="730"/>
      <c r="SJP289" s="730"/>
      <c r="SJQ289" s="730"/>
      <c r="SJR289" s="730"/>
      <c r="SJS289" s="730"/>
      <c r="SJT289" s="730"/>
      <c r="SJU289" s="730"/>
      <c r="SJV289" s="730"/>
      <c r="SJW289" s="730"/>
      <c r="SJX289" s="730"/>
      <c r="SJY289" s="730"/>
      <c r="SJZ289" s="730"/>
      <c r="SKA289" s="730"/>
      <c r="SKB289" s="730"/>
      <c r="SKC289" s="730"/>
      <c r="SKD289" s="730"/>
      <c r="SKE289" s="730"/>
      <c r="SKF289" s="730"/>
      <c r="SKG289" s="730"/>
      <c r="SKH289" s="730"/>
      <c r="SKI289" s="730"/>
      <c r="SKJ289" s="730"/>
      <c r="SKK289" s="730"/>
      <c r="SKL289" s="730"/>
      <c r="SKM289" s="730"/>
      <c r="SKN289" s="730"/>
      <c r="SKO289" s="730"/>
      <c r="SKP289" s="730"/>
      <c r="SKQ289" s="730"/>
      <c r="SKR289" s="730"/>
      <c r="SKS289" s="730"/>
      <c r="SKT289" s="730"/>
      <c r="SKU289" s="730"/>
      <c r="SKV289" s="730"/>
      <c r="SKW289" s="730"/>
      <c r="SKX289" s="730"/>
      <c r="SKY289" s="730"/>
      <c r="SKZ289" s="730"/>
      <c r="SLA289" s="730"/>
      <c r="SLB289" s="730"/>
      <c r="SLC289" s="730"/>
      <c r="SLD289" s="730"/>
      <c r="SLE289" s="730"/>
      <c r="SLF289" s="730"/>
      <c r="SLG289" s="730"/>
      <c r="SLH289" s="730"/>
      <c r="SLI289" s="730"/>
      <c r="SLJ289" s="730"/>
      <c r="SLK289" s="730"/>
      <c r="SLL289" s="730"/>
      <c r="SLM289" s="730"/>
      <c r="SLN289" s="730"/>
      <c r="SLO289" s="730"/>
      <c r="SLP289" s="730"/>
      <c r="SLQ289" s="730"/>
      <c r="SLR289" s="730"/>
      <c r="SLS289" s="730"/>
      <c r="SLT289" s="730"/>
      <c r="SLU289" s="730"/>
      <c r="SLV289" s="730"/>
      <c r="SLW289" s="730"/>
      <c r="SLX289" s="730"/>
      <c r="SLY289" s="730"/>
      <c r="SLZ289" s="730"/>
      <c r="SMA289" s="730"/>
      <c r="SMB289" s="730"/>
      <c r="SMC289" s="730"/>
      <c r="SMD289" s="730"/>
      <c r="SME289" s="730"/>
      <c r="SMF289" s="730"/>
      <c r="SMG289" s="730"/>
      <c r="SMH289" s="730"/>
      <c r="SMI289" s="730"/>
      <c r="SMJ289" s="730"/>
      <c r="SMK289" s="730"/>
      <c r="SML289" s="730"/>
      <c r="SMM289" s="730"/>
      <c r="SMN289" s="730"/>
      <c r="SMO289" s="730"/>
      <c r="SMP289" s="730"/>
      <c r="SMQ289" s="730"/>
      <c r="SMR289" s="730"/>
      <c r="SMS289" s="730"/>
      <c r="SMT289" s="730"/>
      <c r="SMU289" s="730"/>
      <c r="SMV289" s="730"/>
      <c r="SMW289" s="730"/>
      <c r="SMX289" s="730"/>
      <c r="SMY289" s="730"/>
      <c r="SMZ289" s="730"/>
      <c r="SNA289" s="730"/>
      <c r="SNB289" s="730"/>
      <c r="SNC289" s="730"/>
      <c r="SND289" s="730"/>
      <c r="SNE289" s="730"/>
      <c r="SNF289" s="730"/>
      <c r="SNG289" s="730"/>
      <c r="SNH289" s="730"/>
      <c r="SNI289" s="730"/>
      <c r="SNJ289" s="730"/>
      <c r="SNK289" s="730"/>
      <c r="SNL289" s="730"/>
      <c r="SNM289" s="730"/>
      <c r="SNN289" s="730"/>
      <c r="SNO289" s="730"/>
      <c r="SNP289" s="730"/>
      <c r="SNQ289" s="730"/>
      <c r="SNR289" s="730"/>
      <c r="SNS289" s="730"/>
      <c r="SNT289" s="730"/>
      <c r="SNU289" s="730"/>
      <c r="SNV289" s="730"/>
      <c r="SNW289" s="730"/>
      <c r="SNX289" s="730"/>
      <c r="SNY289" s="730"/>
      <c r="SNZ289" s="730"/>
      <c r="SOA289" s="730"/>
      <c r="SOB289" s="730"/>
      <c r="SOC289" s="730"/>
      <c r="SOD289" s="730"/>
      <c r="SOE289" s="730"/>
      <c r="SOF289" s="730"/>
      <c r="SOG289" s="730"/>
      <c r="SOH289" s="730"/>
      <c r="SOI289" s="730"/>
      <c r="SOJ289" s="730"/>
      <c r="SOK289" s="730"/>
      <c r="SOL289" s="730"/>
      <c r="SOM289" s="730"/>
      <c r="SON289" s="730"/>
      <c r="SOO289" s="730"/>
      <c r="SOP289" s="730"/>
      <c r="SOQ289" s="730"/>
      <c r="SOR289" s="730"/>
      <c r="SOS289" s="730"/>
      <c r="SOT289" s="730"/>
      <c r="SOU289" s="730"/>
      <c r="SOV289" s="730"/>
      <c r="SOW289" s="730"/>
      <c r="SOX289" s="730"/>
      <c r="SOY289" s="730"/>
      <c r="SOZ289" s="730"/>
      <c r="SPA289" s="730"/>
      <c r="SPB289" s="730"/>
      <c r="SPC289" s="730"/>
      <c r="SPD289" s="730"/>
      <c r="SPE289" s="730"/>
      <c r="SPF289" s="730"/>
      <c r="SPG289" s="730"/>
      <c r="SPH289" s="730"/>
      <c r="SPI289" s="730"/>
      <c r="SPJ289" s="730"/>
      <c r="SPK289" s="730"/>
      <c r="SPL289" s="730"/>
      <c r="SPM289" s="730"/>
      <c r="SPN289" s="730"/>
      <c r="SPO289" s="730"/>
      <c r="SPP289" s="730"/>
      <c r="SPQ289" s="730"/>
      <c r="SPR289" s="730"/>
      <c r="SPS289" s="730"/>
      <c r="SPT289" s="730"/>
      <c r="SPU289" s="730"/>
      <c r="SPV289" s="730"/>
      <c r="SPW289" s="730"/>
      <c r="SPX289" s="730"/>
      <c r="SPY289" s="730"/>
      <c r="SPZ289" s="730"/>
      <c r="SQA289" s="730"/>
      <c r="SQB289" s="730"/>
      <c r="SQC289" s="730"/>
      <c r="SQD289" s="730"/>
      <c r="SQE289" s="730"/>
      <c r="SQF289" s="730"/>
      <c r="SQG289" s="730"/>
      <c r="SQH289" s="730"/>
      <c r="SQI289" s="730"/>
      <c r="SQJ289" s="730"/>
      <c r="SQK289" s="730"/>
      <c r="SQL289" s="730"/>
      <c r="SQM289" s="730"/>
      <c r="SQN289" s="730"/>
      <c r="SQO289" s="730"/>
      <c r="SQP289" s="730"/>
      <c r="SQQ289" s="730"/>
      <c r="SQR289" s="730"/>
      <c r="SQS289" s="730"/>
      <c r="SQT289" s="730"/>
      <c r="SQU289" s="730"/>
      <c r="SQV289" s="730"/>
      <c r="SQW289" s="730"/>
      <c r="SQX289" s="730"/>
      <c r="SQY289" s="730"/>
      <c r="SQZ289" s="730"/>
      <c r="SRA289" s="730"/>
      <c r="SRB289" s="730"/>
      <c r="SRC289" s="730"/>
      <c r="SRD289" s="730"/>
      <c r="SRE289" s="730"/>
      <c r="SRF289" s="730"/>
      <c r="SRG289" s="730"/>
      <c r="SRH289" s="730"/>
      <c r="SRI289" s="730"/>
      <c r="SRJ289" s="730"/>
      <c r="SRK289" s="730"/>
      <c r="SRL289" s="730"/>
      <c r="SRM289" s="730"/>
      <c r="SRN289" s="730"/>
      <c r="SRO289" s="730"/>
      <c r="SRP289" s="730"/>
      <c r="SRQ289" s="730"/>
      <c r="SRR289" s="730"/>
      <c r="SRS289" s="730"/>
      <c r="SRT289" s="730"/>
      <c r="SRU289" s="730"/>
      <c r="SRV289" s="730"/>
      <c r="SRW289" s="730"/>
      <c r="SRX289" s="730"/>
      <c r="SRY289" s="730"/>
      <c r="SRZ289" s="730"/>
      <c r="SSA289" s="730"/>
      <c r="SSB289" s="730"/>
      <c r="SSC289" s="730"/>
      <c r="SSD289" s="730"/>
      <c r="SSE289" s="730"/>
      <c r="SSF289" s="730"/>
      <c r="SSG289" s="730"/>
      <c r="SSH289" s="730"/>
      <c r="SSI289" s="730"/>
      <c r="SSJ289" s="730"/>
      <c r="SSK289" s="730"/>
      <c r="SSL289" s="730"/>
      <c r="SSM289" s="730"/>
      <c r="SSN289" s="730"/>
      <c r="SSO289" s="730"/>
      <c r="SSP289" s="730"/>
      <c r="SSQ289" s="730"/>
      <c r="SSR289" s="730"/>
      <c r="SSS289" s="730"/>
      <c r="SST289" s="730"/>
      <c r="SSU289" s="730"/>
      <c r="SSV289" s="730"/>
      <c r="SSW289" s="730"/>
      <c r="SSX289" s="730"/>
      <c r="SSY289" s="730"/>
      <c r="SSZ289" s="730"/>
      <c r="STA289" s="730"/>
      <c r="STB289" s="730"/>
      <c r="STC289" s="730"/>
      <c r="STD289" s="730"/>
      <c r="STE289" s="730"/>
      <c r="STF289" s="730"/>
      <c r="STG289" s="730"/>
      <c r="STH289" s="730"/>
      <c r="STI289" s="730"/>
      <c r="STJ289" s="730"/>
      <c r="STK289" s="730"/>
      <c r="STL289" s="730"/>
      <c r="STM289" s="730"/>
      <c r="STN289" s="730"/>
      <c r="STO289" s="730"/>
      <c r="STP289" s="730"/>
      <c r="STQ289" s="730"/>
      <c r="STR289" s="730"/>
      <c r="STS289" s="730"/>
      <c r="STT289" s="730"/>
      <c r="STU289" s="730"/>
      <c r="STV289" s="730"/>
      <c r="STW289" s="730"/>
      <c r="STX289" s="730"/>
      <c r="STY289" s="730"/>
      <c r="STZ289" s="730"/>
      <c r="SUA289" s="730"/>
      <c r="SUB289" s="730"/>
      <c r="SUC289" s="730"/>
      <c r="SUD289" s="730"/>
      <c r="SUE289" s="730"/>
      <c r="SUF289" s="730"/>
      <c r="SUG289" s="730"/>
      <c r="SUH289" s="730"/>
      <c r="SUI289" s="730"/>
      <c r="SUJ289" s="730"/>
      <c r="SUK289" s="730"/>
      <c r="SUL289" s="730"/>
      <c r="SUM289" s="730"/>
      <c r="SUN289" s="730"/>
      <c r="SUO289" s="730"/>
      <c r="SUP289" s="730"/>
      <c r="SUQ289" s="730"/>
      <c r="SUR289" s="730"/>
      <c r="SUS289" s="730"/>
      <c r="SUT289" s="730"/>
      <c r="SUU289" s="730"/>
      <c r="SUV289" s="730"/>
      <c r="SUW289" s="730"/>
      <c r="SUX289" s="730"/>
      <c r="SUY289" s="730"/>
      <c r="SUZ289" s="730"/>
      <c r="SVA289" s="730"/>
      <c r="SVB289" s="730"/>
      <c r="SVC289" s="730"/>
      <c r="SVD289" s="730"/>
      <c r="SVE289" s="730"/>
      <c r="SVF289" s="730"/>
      <c r="SVG289" s="730"/>
      <c r="SVH289" s="730"/>
      <c r="SVI289" s="730"/>
      <c r="SVJ289" s="730"/>
      <c r="SVK289" s="730"/>
      <c r="SVL289" s="730"/>
      <c r="SVM289" s="730"/>
      <c r="SVN289" s="730"/>
      <c r="SVO289" s="730"/>
      <c r="SVP289" s="730"/>
      <c r="SVQ289" s="730"/>
      <c r="SVR289" s="730"/>
      <c r="SVS289" s="730"/>
      <c r="SVT289" s="730"/>
      <c r="SVU289" s="730"/>
      <c r="SVV289" s="730"/>
      <c r="SVW289" s="730"/>
      <c r="SVX289" s="730"/>
      <c r="SVY289" s="730"/>
      <c r="SVZ289" s="730"/>
      <c r="SWA289" s="730"/>
      <c r="SWB289" s="730"/>
      <c r="SWC289" s="730"/>
      <c r="SWD289" s="730"/>
      <c r="SWE289" s="730"/>
      <c r="SWF289" s="730"/>
      <c r="SWG289" s="730"/>
      <c r="SWH289" s="730"/>
      <c r="SWI289" s="730"/>
      <c r="SWJ289" s="730"/>
      <c r="SWK289" s="730"/>
      <c r="SWL289" s="730"/>
      <c r="SWM289" s="730"/>
      <c r="SWN289" s="730"/>
      <c r="SWO289" s="730"/>
      <c r="SWP289" s="730"/>
      <c r="SWQ289" s="730"/>
      <c r="SWR289" s="730"/>
      <c r="SWS289" s="730"/>
      <c r="SWT289" s="730"/>
      <c r="SWU289" s="730"/>
      <c r="SWV289" s="730"/>
      <c r="SWW289" s="730"/>
      <c r="SWX289" s="730"/>
      <c r="SWY289" s="730"/>
      <c r="SWZ289" s="730"/>
      <c r="SXA289" s="730"/>
      <c r="SXB289" s="730"/>
      <c r="SXC289" s="730"/>
      <c r="SXD289" s="730"/>
      <c r="SXE289" s="730"/>
      <c r="SXF289" s="730"/>
      <c r="SXG289" s="730"/>
      <c r="SXH289" s="730"/>
      <c r="SXI289" s="730"/>
      <c r="SXJ289" s="730"/>
      <c r="SXK289" s="730"/>
      <c r="SXL289" s="730"/>
      <c r="SXM289" s="730"/>
      <c r="SXN289" s="730"/>
      <c r="SXO289" s="730"/>
      <c r="SXP289" s="730"/>
      <c r="SXQ289" s="730"/>
      <c r="SXR289" s="730"/>
      <c r="SXS289" s="730"/>
      <c r="SXT289" s="730"/>
      <c r="SXU289" s="730"/>
      <c r="SXV289" s="730"/>
      <c r="SXW289" s="730"/>
      <c r="SXX289" s="730"/>
      <c r="SXY289" s="730"/>
      <c r="SXZ289" s="730"/>
      <c r="SYA289" s="730"/>
      <c r="SYB289" s="730"/>
      <c r="SYC289" s="730"/>
      <c r="SYD289" s="730"/>
      <c r="SYE289" s="730"/>
      <c r="SYF289" s="730"/>
      <c r="SYG289" s="730"/>
      <c r="SYH289" s="730"/>
      <c r="SYI289" s="730"/>
      <c r="SYJ289" s="730"/>
      <c r="SYK289" s="730"/>
      <c r="SYL289" s="730"/>
      <c r="SYM289" s="730"/>
      <c r="SYN289" s="730"/>
      <c r="SYO289" s="730"/>
      <c r="SYP289" s="730"/>
      <c r="SYQ289" s="730"/>
      <c r="SYR289" s="730"/>
      <c r="SYS289" s="730"/>
      <c r="SYT289" s="730"/>
      <c r="SYU289" s="730"/>
      <c r="SYV289" s="730"/>
      <c r="SYW289" s="730"/>
      <c r="SYX289" s="730"/>
      <c r="SYY289" s="730"/>
      <c r="SYZ289" s="730"/>
      <c r="SZA289" s="730"/>
      <c r="SZB289" s="730"/>
      <c r="SZC289" s="730"/>
      <c r="SZD289" s="730"/>
      <c r="SZE289" s="730"/>
      <c r="SZF289" s="730"/>
      <c r="SZG289" s="730"/>
      <c r="SZH289" s="730"/>
      <c r="SZI289" s="730"/>
      <c r="SZJ289" s="730"/>
      <c r="SZK289" s="730"/>
      <c r="SZL289" s="730"/>
      <c r="SZM289" s="730"/>
      <c r="SZN289" s="730"/>
      <c r="SZO289" s="730"/>
      <c r="SZP289" s="730"/>
      <c r="SZQ289" s="730"/>
      <c r="SZR289" s="730"/>
      <c r="SZS289" s="730"/>
      <c r="SZT289" s="730"/>
      <c r="SZU289" s="730"/>
      <c r="SZV289" s="730"/>
      <c r="SZW289" s="730"/>
      <c r="SZX289" s="730"/>
      <c r="SZY289" s="730"/>
      <c r="SZZ289" s="730"/>
      <c r="TAA289" s="730"/>
      <c r="TAB289" s="730"/>
      <c r="TAC289" s="730"/>
      <c r="TAD289" s="730"/>
      <c r="TAE289" s="730"/>
      <c r="TAF289" s="730"/>
      <c r="TAG289" s="730"/>
      <c r="TAH289" s="730"/>
      <c r="TAI289" s="730"/>
      <c r="TAJ289" s="730"/>
      <c r="TAK289" s="730"/>
      <c r="TAL289" s="730"/>
      <c r="TAM289" s="730"/>
      <c r="TAN289" s="730"/>
      <c r="TAO289" s="730"/>
      <c r="TAP289" s="730"/>
      <c r="TAQ289" s="730"/>
      <c r="TAR289" s="730"/>
      <c r="TAS289" s="730"/>
      <c r="TAT289" s="730"/>
      <c r="TAU289" s="730"/>
      <c r="TAV289" s="730"/>
      <c r="TAW289" s="730"/>
      <c r="TAX289" s="730"/>
      <c r="TAY289" s="730"/>
      <c r="TAZ289" s="730"/>
      <c r="TBA289" s="730"/>
      <c r="TBB289" s="730"/>
      <c r="TBC289" s="730"/>
      <c r="TBD289" s="730"/>
      <c r="TBE289" s="730"/>
      <c r="TBF289" s="730"/>
      <c r="TBG289" s="730"/>
      <c r="TBH289" s="730"/>
      <c r="TBI289" s="730"/>
      <c r="TBJ289" s="730"/>
      <c r="TBK289" s="730"/>
      <c r="TBL289" s="730"/>
      <c r="TBM289" s="730"/>
      <c r="TBN289" s="730"/>
      <c r="TBO289" s="730"/>
      <c r="TBP289" s="730"/>
      <c r="TBQ289" s="730"/>
      <c r="TBR289" s="730"/>
      <c r="TBS289" s="730"/>
      <c r="TBT289" s="730"/>
      <c r="TBU289" s="730"/>
      <c r="TBV289" s="730"/>
      <c r="TBW289" s="730"/>
      <c r="TBX289" s="730"/>
      <c r="TBY289" s="730"/>
      <c r="TBZ289" s="730"/>
      <c r="TCA289" s="730"/>
      <c r="TCB289" s="730"/>
      <c r="TCC289" s="730"/>
      <c r="TCD289" s="730"/>
      <c r="TCE289" s="730"/>
      <c r="TCF289" s="730"/>
      <c r="TCG289" s="730"/>
      <c r="TCH289" s="730"/>
      <c r="TCI289" s="730"/>
      <c r="TCJ289" s="730"/>
      <c r="TCK289" s="730"/>
      <c r="TCL289" s="730"/>
      <c r="TCM289" s="730"/>
      <c r="TCN289" s="730"/>
      <c r="TCO289" s="730"/>
      <c r="TCP289" s="730"/>
      <c r="TCQ289" s="730"/>
      <c r="TCR289" s="730"/>
      <c r="TCS289" s="730"/>
      <c r="TCT289" s="730"/>
      <c r="TCU289" s="730"/>
      <c r="TCV289" s="730"/>
      <c r="TCW289" s="730"/>
      <c r="TCX289" s="730"/>
      <c r="TCY289" s="730"/>
      <c r="TCZ289" s="730"/>
      <c r="TDA289" s="730"/>
      <c r="TDB289" s="730"/>
      <c r="TDC289" s="730"/>
      <c r="TDD289" s="730"/>
      <c r="TDE289" s="730"/>
      <c r="TDF289" s="730"/>
      <c r="TDG289" s="730"/>
      <c r="TDH289" s="730"/>
      <c r="TDI289" s="730"/>
      <c r="TDJ289" s="730"/>
      <c r="TDK289" s="730"/>
      <c r="TDL289" s="730"/>
      <c r="TDM289" s="730"/>
      <c r="TDN289" s="730"/>
      <c r="TDO289" s="730"/>
      <c r="TDP289" s="730"/>
      <c r="TDQ289" s="730"/>
      <c r="TDR289" s="730"/>
      <c r="TDS289" s="730"/>
      <c r="TDT289" s="730"/>
      <c r="TDU289" s="730"/>
      <c r="TDV289" s="730"/>
      <c r="TDW289" s="730"/>
      <c r="TDX289" s="730"/>
      <c r="TDY289" s="730"/>
      <c r="TDZ289" s="730"/>
      <c r="TEA289" s="730"/>
      <c r="TEB289" s="730"/>
      <c r="TEC289" s="730"/>
      <c r="TED289" s="730"/>
      <c r="TEE289" s="730"/>
      <c r="TEF289" s="730"/>
      <c r="TEG289" s="730"/>
      <c r="TEH289" s="730"/>
      <c r="TEI289" s="730"/>
      <c r="TEJ289" s="730"/>
      <c r="TEK289" s="730"/>
      <c r="TEL289" s="730"/>
      <c r="TEM289" s="730"/>
      <c r="TEN289" s="730"/>
      <c r="TEO289" s="730"/>
      <c r="TEP289" s="730"/>
      <c r="TEQ289" s="730"/>
      <c r="TER289" s="730"/>
      <c r="TES289" s="730"/>
      <c r="TET289" s="730"/>
      <c r="TEU289" s="730"/>
      <c r="TEV289" s="730"/>
      <c r="TEW289" s="730"/>
      <c r="TEX289" s="730"/>
      <c r="TEY289" s="730"/>
      <c r="TEZ289" s="730"/>
      <c r="TFA289" s="730"/>
      <c r="TFB289" s="730"/>
      <c r="TFC289" s="730"/>
      <c r="TFD289" s="730"/>
      <c r="TFE289" s="730"/>
      <c r="TFF289" s="730"/>
      <c r="TFG289" s="730"/>
      <c r="TFH289" s="730"/>
      <c r="TFI289" s="730"/>
      <c r="TFJ289" s="730"/>
      <c r="TFK289" s="730"/>
      <c r="TFL289" s="730"/>
      <c r="TFM289" s="730"/>
      <c r="TFN289" s="730"/>
      <c r="TFO289" s="730"/>
      <c r="TFP289" s="730"/>
      <c r="TFQ289" s="730"/>
      <c r="TFR289" s="730"/>
      <c r="TFS289" s="730"/>
      <c r="TFT289" s="730"/>
      <c r="TFU289" s="730"/>
      <c r="TFV289" s="730"/>
      <c r="TFW289" s="730"/>
      <c r="TFX289" s="730"/>
      <c r="TFY289" s="730"/>
      <c r="TFZ289" s="730"/>
      <c r="TGA289" s="730"/>
      <c r="TGB289" s="730"/>
      <c r="TGC289" s="730"/>
      <c r="TGD289" s="730"/>
      <c r="TGE289" s="730"/>
      <c r="TGF289" s="730"/>
      <c r="TGG289" s="730"/>
      <c r="TGH289" s="730"/>
      <c r="TGI289" s="730"/>
      <c r="TGJ289" s="730"/>
      <c r="TGK289" s="730"/>
      <c r="TGL289" s="730"/>
      <c r="TGM289" s="730"/>
      <c r="TGN289" s="730"/>
      <c r="TGO289" s="730"/>
      <c r="TGP289" s="730"/>
      <c r="TGQ289" s="730"/>
      <c r="TGR289" s="730"/>
      <c r="TGS289" s="730"/>
      <c r="TGT289" s="730"/>
      <c r="TGU289" s="730"/>
      <c r="TGV289" s="730"/>
      <c r="TGW289" s="730"/>
      <c r="TGX289" s="730"/>
      <c r="TGY289" s="730"/>
      <c r="TGZ289" s="730"/>
      <c r="THA289" s="730"/>
      <c r="THB289" s="730"/>
      <c r="THC289" s="730"/>
      <c r="THD289" s="730"/>
      <c r="THE289" s="730"/>
      <c r="THF289" s="730"/>
      <c r="THG289" s="730"/>
      <c r="THH289" s="730"/>
      <c r="THI289" s="730"/>
      <c r="THJ289" s="730"/>
      <c r="THK289" s="730"/>
      <c r="THL289" s="730"/>
      <c r="THM289" s="730"/>
      <c r="THN289" s="730"/>
      <c r="THO289" s="730"/>
      <c r="THP289" s="730"/>
      <c r="THQ289" s="730"/>
      <c r="THR289" s="730"/>
      <c r="THS289" s="730"/>
      <c r="THT289" s="730"/>
      <c r="THU289" s="730"/>
      <c r="THV289" s="730"/>
      <c r="THW289" s="730"/>
      <c r="THX289" s="730"/>
      <c r="THY289" s="730"/>
      <c r="THZ289" s="730"/>
      <c r="TIA289" s="730"/>
      <c r="TIB289" s="730"/>
      <c r="TIC289" s="730"/>
      <c r="TID289" s="730"/>
      <c r="TIE289" s="730"/>
      <c r="TIF289" s="730"/>
      <c r="TIG289" s="730"/>
      <c r="TIH289" s="730"/>
      <c r="TII289" s="730"/>
      <c r="TIJ289" s="730"/>
      <c r="TIK289" s="730"/>
      <c r="TIL289" s="730"/>
      <c r="TIM289" s="730"/>
      <c r="TIN289" s="730"/>
      <c r="TIO289" s="730"/>
      <c r="TIP289" s="730"/>
      <c r="TIQ289" s="730"/>
      <c r="TIR289" s="730"/>
      <c r="TIS289" s="730"/>
      <c r="TIT289" s="730"/>
      <c r="TIU289" s="730"/>
      <c r="TIV289" s="730"/>
      <c r="TIW289" s="730"/>
      <c r="TIX289" s="730"/>
      <c r="TIY289" s="730"/>
      <c r="TIZ289" s="730"/>
      <c r="TJA289" s="730"/>
      <c r="TJB289" s="730"/>
      <c r="TJC289" s="730"/>
      <c r="TJD289" s="730"/>
      <c r="TJE289" s="730"/>
      <c r="TJF289" s="730"/>
      <c r="TJG289" s="730"/>
      <c r="TJH289" s="730"/>
      <c r="TJI289" s="730"/>
      <c r="TJJ289" s="730"/>
      <c r="TJK289" s="730"/>
      <c r="TJL289" s="730"/>
      <c r="TJM289" s="730"/>
      <c r="TJN289" s="730"/>
      <c r="TJO289" s="730"/>
      <c r="TJP289" s="730"/>
      <c r="TJQ289" s="730"/>
      <c r="TJR289" s="730"/>
      <c r="TJS289" s="730"/>
      <c r="TJT289" s="730"/>
      <c r="TJU289" s="730"/>
      <c r="TJV289" s="730"/>
      <c r="TJW289" s="730"/>
      <c r="TJX289" s="730"/>
      <c r="TJY289" s="730"/>
      <c r="TJZ289" s="730"/>
      <c r="TKA289" s="730"/>
      <c r="TKB289" s="730"/>
      <c r="TKC289" s="730"/>
      <c r="TKD289" s="730"/>
      <c r="TKE289" s="730"/>
      <c r="TKF289" s="730"/>
      <c r="TKG289" s="730"/>
      <c r="TKH289" s="730"/>
      <c r="TKI289" s="730"/>
      <c r="TKJ289" s="730"/>
      <c r="TKK289" s="730"/>
      <c r="TKL289" s="730"/>
      <c r="TKM289" s="730"/>
      <c r="TKN289" s="730"/>
      <c r="TKO289" s="730"/>
      <c r="TKP289" s="730"/>
      <c r="TKQ289" s="730"/>
      <c r="TKR289" s="730"/>
      <c r="TKS289" s="730"/>
      <c r="TKT289" s="730"/>
      <c r="TKU289" s="730"/>
      <c r="TKV289" s="730"/>
      <c r="TKW289" s="730"/>
      <c r="TKX289" s="730"/>
      <c r="TKY289" s="730"/>
      <c r="TKZ289" s="730"/>
      <c r="TLA289" s="730"/>
      <c r="TLB289" s="730"/>
      <c r="TLC289" s="730"/>
      <c r="TLD289" s="730"/>
      <c r="TLE289" s="730"/>
      <c r="TLF289" s="730"/>
      <c r="TLG289" s="730"/>
      <c r="TLH289" s="730"/>
      <c r="TLI289" s="730"/>
      <c r="TLJ289" s="730"/>
      <c r="TLK289" s="730"/>
      <c r="TLL289" s="730"/>
      <c r="TLM289" s="730"/>
      <c r="TLN289" s="730"/>
      <c r="TLO289" s="730"/>
      <c r="TLP289" s="730"/>
      <c r="TLQ289" s="730"/>
      <c r="TLR289" s="730"/>
      <c r="TLS289" s="730"/>
      <c r="TLT289" s="730"/>
      <c r="TLU289" s="730"/>
      <c r="TLV289" s="730"/>
      <c r="TLW289" s="730"/>
      <c r="TLX289" s="730"/>
      <c r="TLY289" s="730"/>
      <c r="TLZ289" s="730"/>
      <c r="TMA289" s="730"/>
      <c r="TMB289" s="730"/>
      <c r="TMC289" s="730"/>
      <c r="TMD289" s="730"/>
      <c r="TME289" s="730"/>
      <c r="TMF289" s="730"/>
      <c r="TMG289" s="730"/>
      <c r="TMH289" s="730"/>
      <c r="TMI289" s="730"/>
      <c r="TMJ289" s="730"/>
      <c r="TMK289" s="730"/>
      <c r="TML289" s="730"/>
      <c r="TMM289" s="730"/>
      <c r="TMN289" s="730"/>
      <c r="TMO289" s="730"/>
      <c r="TMP289" s="730"/>
      <c r="TMQ289" s="730"/>
      <c r="TMR289" s="730"/>
      <c r="TMS289" s="730"/>
      <c r="TMT289" s="730"/>
      <c r="TMU289" s="730"/>
      <c r="TMV289" s="730"/>
      <c r="TMW289" s="730"/>
      <c r="TMX289" s="730"/>
      <c r="TMY289" s="730"/>
      <c r="TMZ289" s="730"/>
      <c r="TNA289" s="730"/>
      <c r="TNB289" s="730"/>
      <c r="TNC289" s="730"/>
      <c r="TND289" s="730"/>
      <c r="TNE289" s="730"/>
      <c r="TNF289" s="730"/>
      <c r="TNG289" s="730"/>
      <c r="TNH289" s="730"/>
      <c r="TNI289" s="730"/>
      <c r="TNJ289" s="730"/>
      <c r="TNK289" s="730"/>
      <c r="TNL289" s="730"/>
      <c r="TNM289" s="730"/>
      <c r="TNN289" s="730"/>
      <c r="TNO289" s="730"/>
      <c r="TNP289" s="730"/>
      <c r="TNQ289" s="730"/>
      <c r="TNR289" s="730"/>
      <c r="TNS289" s="730"/>
      <c r="TNT289" s="730"/>
      <c r="TNU289" s="730"/>
      <c r="TNV289" s="730"/>
      <c r="TNW289" s="730"/>
      <c r="TNX289" s="730"/>
      <c r="TNY289" s="730"/>
      <c r="TNZ289" s="730"/>
      <c r="TOA289" s="730"/>
      <c r="TOB289" s="730"/>
      <c r="TOC289" s="730"/>
      <c r="TOD289" s="730"/>
      <c r="TOE289" s="730"/>
      <c r="TOF289" s="730"/>
      <c r="TOG289" s="730"/>
      <c r="TOH289" s="730"/>
      <c r="TOI289" s="730"/>
      <c r="TOJ289" s="730"/>
      <c r="TOK289" s="730"/>
      <c r="TOL289" s="730"/>
      <c r="TOM289" s="730"/>
      <c r="TON289" s="730"/>
      <c r="TOO289" s="730"/>
      <c r="TOP289" s="730"/>
      <c r="TOQ289" s="730"/>
      <c r="TOR289" s="730"/>
      <c r="TOS289" s="730"/>
      <c r="TOT289" s="730"/>
      <c r="TOU289" s="730"/>
      <c r="TOV289" s="730"/>
      <c r="TOW289" s="730"/>
      <c r="TOX289" s="730"/>
      <c r="TOY289" s="730"/>
      <c r="TOZ289" s="730"/>
      <c r="TPA289" s="730"/>
      <c r="TPB289" s="730"/>
      <c r="TPC289" s="730"/>
      <c r="TPD289" s="730"/>
      <c r="TPE289" s="730"/>
      <c r="TPF289" s="730"/>
      <c r="TPG289" s="730"/>
      <c r="TPH289" s="730"/>
      <c r="TPI289" s="730"/>
      <c r="TPJ289" s="730"/>
      <c r="TPK289" s="730"/>
      <c r="TPL289" s="730"/>
      <c r="TPM289" s="730"/>
      <c r="TPN289" s="730"/>
      <c r="TPO289" s="730"/>
      <c r="TPP289" s="730"/>
      <c r="TPQ289" s="730"/>
      <c r="TPR289" s="730"/>
      <c r="TPS289" s="730"/>
      <c r="TPT289" s="730"/>
      <c r="TPU289" s="730"/>
      <c r="TPV289" s="730"/>
      <c r="TPW289" s="730"/>
      <c r="TPX289" s="730"/>
      <c r="TPY289" s="730"/>
      <c r="TPZ289" s="730"/>
      <c r="TQA289" s="730"/>
      <c r="TQB289" s="730"/>
      <c r="TQC289" s="730"/>
      <c r="TQD289" s="730"/>
      <c r="TQE289" s="730"/>
      <c r="TQF289" s="730"/>
      <c r="TQG289" s="730"/>
      <c r="TQH289" s="730"/>
      <c r="TQI289" s="730"/>
      <c r="TQJ289" s="730"/>
      <c r="TQK289" s="730"/>
      <c r="TQL289" s="730"/>
      <c r="TQM289" s="730"/>
      <c r="TQN289" s="730"/>
      <c r="TQO289" s="730"/>
      <c r="TQP289" s="730"/>
      <c r="TQQ289" s="730"/>
      <c r="TQR289" s="730"/>
      <c r="TQS289" s="730"/>
      <c r="TQT289" s="730"/>
      <c r="TQU289" s="730"/>
      <c r="TQV289" s="730"/>
      <c r="TQW289" s="730"/>
      <c r="TQX289" s="730"/>
      <c r="TQY289" s="730"/>
      <c r="TQZ289" s="730"/>
      <c r="TRA289" s="730"/>
      <c r="TRB289" s="730"/>
      <c r="TRC289" s="730"/>
      <c r="TRD289" s="730"/>
      <c r="TRE289" s="730"/>
      <c r="TRF289" s="730"/>
      <c r="TRG289" s="730"/>
      <c r="TRH289" s="730"/>
      <c r="TRI289" s="730"/>
      <c r="TRJ289" s="730"/>
      <c r="TRK289" s="730"/>
      <c r="TRL289" s="730"/>
      <c r="TRM289" s="730"/>
      <c r="TRN289" s="730"/>
      <c r="TRO289" s="730"/>
      <c r="TRP289" s="730"/>
      <c r="TRQ289" s="730"/>
      <c r="TRR289" s="730"/>
      <c r="TRS289" s="730"/>
      <c r="TRT289" s="730"/>
      <c r="TRU289" s="730"/>
      <c r="TRV289" s="730"/>
      <c r="TRW289" s="730"/>
      <c r="TRX289" s="730"/>
      <c r="TRY289" s="730"/>
      <c r="TRZ289" s="730"/>
      <c r="TSA289" s="730"/>
      <c r="TSB289" s="730"/>
      <c r="TSC289" s="730"/>
      <c r="TSD289" s="730"/>
      <c r="TSE289" s="730"/>
      <c r="TSF289" s="730"/>
      <c r="TSG289" s="730"/>
      <c r="TSH289" s="730"/>
      <c r="TSI289" s="730"/>
      <c r="TSJ289" s="730"/>
      <c r="TSK289" s="730"/>
      <c r="TSL289" s="730"/>
      <c r="TSM289" s="730"/>
      <c r="TSN289" s="730"/>
      <c r="TSO289" s="730"/>
      <c r="TSP289" s="730"/>
      <c r="TSQ289" s="730"/>
      <c r="TSR289" s="730"/>
      <c r="TSS289" s="730"/>
      <c r="TST289" s="730"/>
      <c r="TSU289" s="730"/>
      <c r="TSV289" s="730"/>
      <c r="TSW289" s="730"/>
      <c r="TSX289" s="730"/>
      <c r="TSY289" s="730"/>
      <c r="TSZ289" s="730"/>
      <c r="TTA289" s="730"/>
      <c r="TTB289" s="730"/>
      <c r="TTC289" s="730"/>
      <c r="TTD289" s="730"/>
      <c r="TTE289" s="730"/>
      <c r="TTF289" s="730"/>
      <c r="TTG289" s="730"/>
      <c r="TTH289" s="730"/>
      <c r="TTI289" s="730"/>
      <c r="TTJ289" s="730"/>
      <c r="TTK289" s="730"/>
      <c r="TTL289" s="730"/>
      <c r="TTM289" s="730"/>
      <c r="TTN289" s="730"/>
      <c r="TTO289" s="730"/>
      <c r="TTP289" s="730"/>
      <c r="TTQ289" s="730"/>
      <c r="TTR289" s="730"/>
      <c r="TTS289" s="730"/>
      <c r="TTT289" s="730"/>
      <c r="TTU289" s="730"/>
      <c r="TTV289" s="730"/>
      <c r="TTW289" s="730"/>
      <c r="TTX289" s="730"/>
      <c r="TTY289" s="730"/>
      <c r="TTZ289" s="730"/>
      <c r="TUA289" s="730"/>
      <c r="TUB289" s="730"/>
      <c r="TUC289" s="730"/>
      <c r="TUD289" s="730"/>
      <c r="TUE289" s="730"/>
      <c r="TUF289" s="730"/>
      <c r="TUG289" s="730"/>
      <c r="TUH289" s="730"/>
      <c r="TUI289" s="730"/>
      <c r="TUJ289" s="730"/>
      <c r="TUK289" s="730"/>
      <c r="TUL289" s="730"/>
      <c r="TUM289" s="730"/>
      <c r="TUN289" s="730"/>
      <c r="TUO289" s="730"/>
      <c r="TUP289" s="730"/>
      <c r="TUQ289" s="730"/>
      <c r="TUR289" s="730"/>
      <c r="TUS289" s="730"/>
      <c r="TUT289" s="730"/>
      <c r="TUU289" s="730"/>
      <c r="TUV289" s="730"/>
      <c r="TUW289" s="730"/>
      <c r="TUX289" s="730"/>
      <c r="TUY289" s="730"/>
      <c r="TUZ289" s="730"/>
      <c r="TVA289" s="730"/>
      <c r="TVB289" s="730"/>
      <c r="TVC289" s="730"/>
      <c r="TVD289" s="730"/>
      <c r="TVE289" s="730"/>
      <c r="TVF289" s="730"/>
      <c r="TVG289" s="730"/>
      <c r="TVH289" s="730"/>
      <c r="TVI289" s="730"/>
      <c r="TVJ289" s="730"/>
      <c r="TVK289" s="730"/>
      <c r="TVL289" s="730"/>
      <c r="TVM289" s="730"/>
      <c r="TVN289" s="730"/>
      <c r="TVO289" s="730"/>
      <c r="TVP289" s="730"/>
      <c r="TVQ289" s="730"/>
      <c r="TVR289" s="730"/>
      <c r="TVS289" s="730"/>
      <c r="TVT289" s="730"/>
      <c r="TVU289" s="730"/>
      <c r="TVV289" s="730"/>
      <c r="TVW289" s="730"/>
      <c r="TVX289" s="730"/>
      <c r="TVY289" s="730"/>
      <c r="TVZ289" s="730"/>
      <c r="TWA289" s="730"/>
      <c r="TWB289" s="730"/>
      <c r="TWC289" s="730"/>
      <c r="TWD289" s="730"/>
      <c r="TWE289" s="730"/>
      <c r="TWF289" s="730"/>
      <c r="TWG289" s="730"/>
      <c r="TWH289" s="730"/>
      <c r="TWI289" s="730"/>
      <c r="TWJ289" s="730"/>
      <c r="TWK289" s="730"/>
      <c r="TWL289" s="730"/>
      <c r="TWM289" s="730"/>
      <c r="TWN289" s="730"/>
      <c r="TWO289" s="730"/>
      <c r="TWP289" s="730"/>
      <c r="TWQ289" s="730"/>
      <c r="TWR289" s="730"/>
      <c r="TWS289" s="730"/>
      <c r="TWT289" s="730"/>
      <c r="TWU289" s="730"/>
      <c r="TWV289" s="730"/>
      <c r="TWW289" s="730"/>
      <c r="TWX289" s="730"/>
      <c r="TWY289" s="730"/>
      <c r="TWZ289" s="730"/>
      <c r="TXA289" s="730"/>
      <c r="TXB289" s="730"/>
      <c r="TXC289" s="730"/>
      <c r="TXD289" s="730"/>
      <c r="TXE289" s="730"/>
      <c r="TXF289" s="730"/>
      <c r="TXG289" s="730"/>
      <c r="TXH289" s="730"/>
      <c r="TXI289" s="730"/>
      <c r="TXJ289" s="730"/>
      <c r="TXK289" s="730"/>
      <c r="TXL289" s="730"/>
      <c r="TXM289" s="730"/>
      <c r="TXN289" s="730"/>
      <c r="TXO289" s="730"/>
      <c r="TXP289" s="730"/>
      <c r="TXQ289" s="730"/>
      <c r="TXR289" s="730"/>
      <c r="TXS289" s="730"/>
      <c r="TXT289" s="730"/>
      <c r="TXU289" s="730"/>
      <c r="TXV289" s="730"/>
      <c r="TXW289" s="730"/>
      <c r="TXX289" s="730"/>
      <c r="TXY289" s="730"/>
      <c r="TXZ289" s="730"/>
      <c r="TYA289" s="730"/>
      <c r="TYB289" s="730"/>
      <c r="TYC289" s="730"/>
      <c r="TYD289" s="730"/>
      <c r="TYE289" s="730"/>
      <c r="TYF289" s="730"/>
      <c r="TYG289" s="730"/>
      <c r="TYH289" s="730"/>
      <c r="TYI289" s="730"/>
      <c r="TYJ289" s="730"/>
      <c r="TYK289" s="730"/>
      <c r="TYL289" s="730"/>
      <c r="TYM289" s="730"/>
      <c r="TYN289" s="730"/>
      <c r="TYO289" s="730"/>
      <c r="TYP289" s="730"/>
      <c r="TYQ289" s="730"/>
      <c r="TYR289" s="730"/>
      <c r="TYS289" s="730"/>
      <c r="TYT289" s="730"/>
      <c r="TYU289" s="730"/>
      <c r="TYV289" s="730"/>
      <c r="TYW289" s="730"/>
      <c r="TYX289" s="730"/>
      <c r="TYY289" s="730"/>
      <c r="TYZ289" s="730"/>
      <c r="TZA289" s="730"/>
      <c r="TZB289" s="730"/>
      <c r="TZC289" s="730"/>
      <c r="TZD289" s="730"/>
      <c r="TZE289" s="730"/>
      <c r="TZF289" s="730"/>
      <c r="TZG289" s="730"/>
      <c r="TZH289" s="730"/>
      <c r="TZI289" s="730"/>
      <c r="TZJ289" s="730"/>
      <c r="TZK289" s="730"/>
      <c r="TZL289" s="730"/>
      <c r="TZM289" s="730"/>
      <c r="TZN289" s="730"/>
      <c r="TZO289" s="730"/>
      <c r="TZP289" s="730"/>
      <c r="TZQ289" s="730"/>
      <c r="TZR289" s="730"/>
      <c r="TZS289" s="730"/>
      <c r="TZT289" s="730"/>
      <c r="TZU289" s="730"/>
      <c r="TZV289" s="730"/>
      <c r="TZW289" s="730"/>
      <c r="TZX289" s="730"/>
      <c r="TZY289" s="730"/>
      <c r="TZZ289" s="730"/>
      <c r="UAA289" s="730"/>
      <c r="UAB289" s="730"/>
      <c r="UAC289" s="730"/>
      <c r="UAD289" s="730"/>
      <c r="UAE289" s="730"/>
      <c r="UAF289" s="730"/>
      <c r="UAG289" s="730"/>
      <c r="UAH289" s="730"/>
      <c r="UAI289" s="730"/>
      <c r="UAJ289" s="730"/>
      <c r="UAK289" s="730"/>
      <c r="UAL289" s="730"/>
      <c r="UAM289" s="730"/>
      <c r="UAN289" s="730"/>
      <c r="UAO289" s="730"/>
      <c r="UAP289" s="730"/>
      <c r="UAQ289" s="730"/>
      <c r="UAR289" s="730"/>
      <c r="UAS289" s="730"/>
      <c r="UAT289" s="730"/>
      <c r="UAU289" s="730"/>
      <c r="UAV289" s="730"/>
      <c r="UAW289" s="730"/>
      <c r="UAX289" s="730"/>
      <c r="UAY289" s="730"/>
      <c r="UAZ289" s="730"/>
      <c r="UBA289" s="730"/>
      <c r="UBB289" s="730"/>
      <c r="UBC289" s="730"/>
      <c r="UBD289" s="730"/>
      <c r="UBE289" s="730"/>
      <c r="UBF289" s="730"/>
      <c r="UBG289" s="730"/>
      <c r="UBH289" s="730"/>
      <c r="UBI289" s="730"/>
      <c r="UBJ289" s="730"/>
      <c r="UBK289" s="730"/>
      <c r="UBL289" s="730"/>
      <c r="UBM289" s="730"/>
      <c r="UBN289" s="730"/>
      <c r="UBO289" s="730"/>
      <c r="UBP289" s="730"/>
      <c r="UBQ289" s="730"/>
      <c r="UBR289" s="730"/>
      <c r="UBS289" s="730"/>
      <c r="UBT289" s="730"/>
      <c r="UBU289" s="730"/>
      <c r="UBV289" s="730"/>
      <c r="UBW289" s="730"/>
      <c r="UBX289" s="730"/>
      <c r="UBY289" s="730"/>
      <c r="UBZ289" s="730"/>
      <c r="UCA289" s="730"/>
      <c r="UCB289" s="730"/>
      <c r="UCC289" s="730"/>
      <c r="UCD289" s="730"/>
      <c r="UCE289" s="730"/>
      <c r="UCF289" s="730"/>
      <c r="UCG289" s="730"/>
      <c r="UCH289" s="730"/>
      <c r="UCI289" s="730"/>
      <c r="UCJ289" s="730"/>
      <c r="UCK289" s="730"/>
      <c r="UCL289" s="730"/>
      <c r="UCM289" s="730"/>
      <c r="UCN289" s="730"/>
      <c r="UCO289" s="730"/>
      <c r="UCP289" s="730"/>
      <c r="UCQ289" s="730"/>
      <c r="UCR289" s="730"/>
      <c r="UCS289" s="730"/>
      <c r="UCT289" s="730"/>
      <c r="UCU289" s="730"/>
      <c r="UCV289" s="730"/>
      <c r="UCW289" s="730"/>
      <c r="UCX289" s="730"/>
      <c r="UCY289" s="730"/>
      <c r="UCZ289" s="730"/>
      <c r="UDA289" s="730"/>
      <c r="UDB289" s="730"/>
      <c r="UDC289" s="730"/>
      <c r="UDD289" s="730"/>
      <c r="UDE289" s="730"/>
      <c r="UDF289" s="730"/>
      <c r="UDG289" s="730"/>
      <c r="UDH289" s="730"/>
      <c r="UDI289" s="730"/>
      <c r="UDJ289" s="730"/>
      <c r="UDK289" s="730"/>
      <c r="UDL289" s="730"/>
      <c r="UDM289" s="730"/>
      <c r="UDN289" s="730"/>
      <c r="UDO289" s="730"/>
      <c r="UDP289" s="730"/>
      <c r="UDQ289" s="730"/>
      <c r="UDR289" s="730"/>
      <c r="UDS289" s="730"/>
      <c r="UDT289" s="730"/>
      <c r="UDU289" s="730"/>
      <c r="UDV289" s="730"/>
      <c r="UDW289" s="730"/>
      <c r="UDX289" s="730"/>
      <c r="UDY289" s="730"/>
      <c r="UDZ289" s="730"/>
      <c r="UEA289" s="730"/>
      <c r="UEB289" s="730"/>
      <c r="UEC289" s="730"/>
      <c r="UED289" s="730"/>
      <c r="UEE289" s="730"/>
      <c r="UEF289" s="730"/>
      <c r="UEG289" s="730"/>
      <c r="UEH289" s="730"/>
      <c r="UEI289" s="730"/>
      <c r="UEJ289" s="730"/>
      <c r="UEK289" s="730"/>
      <c r="UEL289" s="730"/>
      <c r="UEM289" s="730"/>
      <c r="UEN289" s="730"/>
      <c r="UEO289" s="730"/>
      <c r="UEP289" s="730"/>
      <c r="UEQ289" s="730"/>
      <c r="UER289" s="730"/>
      <c r="UES289" s="730"/>
      <c r="UET289" s="730"/>
      <c r="UEU289" s="730"/>
      <c r="UEV289" s="730"/>
      <c r="UEW289" s="730"/>
      <c r="UEX289" s="730"/>
      <c r="UEY289" s="730"/>
      <c r="UEZ289" s="730"/>
      <c r="UFA289" s="730"/>
      <c r="UFB289" s="730"/>
      <c r="UFC289" s="730"/>
      <c r="UFD289" s="730"/>
      <c r="UFE289" s="730"/>
      <c r="UFF289" s="730"/>
      <c r="UFG289" s="730"/>
      <c r="UFH289" s="730"/>
      <c r="UFI289" s="730"/>
      <c r="UFJ289" s="730"/>
      <c r="UFK289" s="730"/>
      <c r="UFL289" s="730"/>
      <c r="UFM289" s="730"/>
      <c r="UFN289" s="730"/>
      <c r="UFO289" s="730"/>
      <c r="UFP289" s="730"/>
      <c r="UFQ289" s="730"/>
      <c r="UFR289" s="730"/>
      <c r="UFS289" s="730"/>
      <c r="UFT289" s="730"/>
      <c r="UFU289" s="730"/>
      <c r="UFV289" s="730"/>
      <c r="UFW289" s="730"/>
      <c r="UFX289" s="730"/>
      <c r="UFY289" s="730"/>
      <c r="UFZ289" s="730"/>
      <c r="UGA289" s="730"/>
      <c r="UGB289" s="730"/>
      <c r="UGC289" s="730"/>
      <c r="UGD289" s="730"/>
      <c r="UGE289" s="730"/>
      <c r="UGF289" s="730"/>
      <c r="UGG289" s="730"/>
      <c r="UGH289" s="730"/>
      <c r="UGI289" s="730"/>
      <c r="UGJ289" s="730"/>
      <c r="UGK289" s="730"/>
      <c r="UGL289" s="730"/>
      <c r="UGM289" s="730"/>
      <c r="UGN289" s="730"/>
      <c r="UGO289" s="730"/>
      <c r="UGP289" s="730"/>
      <c r="UGQ289" s="730"/>
      <c r="UGR289" s="730"/>
      <c r="UGS289" s="730"/>
      <c r="UGT289" s="730"/>
      <c r="UGU289" s="730"/>
      <c r="UGV289" s="730"/>
      <c r="UGW289" s="730"/>
      <c r="UGX289" s="730"/>
      <c r="UGY289" s="730"/>
      <c r="UGZ289" s="730"/>
      <c r="UHA289" s="730"/>
      <c r="UHB289" s="730"/>
      <c r="UHC289" s="730"/>
      <c r="UHD289" s="730"/>
      <c r="UHE289" s="730"/>
      <c r="UHF289" s="730"/>
      <c r="UHG289" s="730"/>
      <c r="UHH289" s="730"/>
      <c r="UHI289" s="730"/>
      <c r="UHJ289" s="730"/>
      <c r="UHK289" s="730"/>
      <c r="UHL289" s="730"/>
      <c r="UHM289" s="730"/>
      <c r="UHN289" s="730"/>
      <c r="UHO289" s="730"/>
      <c r="UHP289" s="730"/>
      <c r="UHQ289" s="730"/>
      <c r="UHR289" s="730"/>
      <c r="UHS289" s="730"/>
      <c r="UHT289" s="730"/>
      <c r="UHU289" s="730"/>
      <c r="UHV289" s="730"/>
      <c r="UHW289" s="730"/>
      <c r="UHX289" s="730"/>
      <c r="UHY289" s="730"/>
      <c r="UHZ289" s="730"/>
      <c r="UIA289" s="730"/>
      <c r="UIB289" s="730"/>
      <c r="UIC289" s="730"/>
      <c r="UID289" s="730"/>
      <c r="UIE289" s="730"/>
      <c r="UIF289" s="730"/>
      <c r="UIG289" s="730"/>
      <c r="UIH289" s="730"/>
      <c r="UII289" s="730"/>
      <c r="UIJ289" s="730"/>
      <c r="UIK289" s="730"/>
      <c r="UIL289" s="730"/>
      <c r="UIM289" s="730"/>
      <c r="UIN289" s="730"/>
      <c r="UIO289" s="730"/>
      <c r="UIP289" s="730"/>
      <c r="UIQ289" s="730"/>
      <c r="UIR289" s="730"/>
      <c r="UIS289" s="730"/>
      <c r="UIT289" s="730"/>
      <c r="UIU289" s="730"/>
      <c r="UIV289" s="730"/>
      <c r="UIW289" s="730"/>
      <c r="UIX289" s="730"/>
      <c r="UIY289" s="730"/>
      <c r="UIZ289" s="730"/>
      <c r="UJA289" s="730"/>
      <c r="UJB289" s="730"/>
      <c r="UJC289" s="730"/>
      <c r="UJD289" s="730"/>
      <c r="UJE289" s="730"/>
      <c r="UJF289" s="730"/>
      <c r="UJG289" s="730"/>
      <c r="UJH289" s="730"/>
      <c r="UJI289" s="730"/>
      <c r="UJJ289" s="730"/>
      <c r="UJK289" s="730"/>
      <c r="UJL289" s="730"/>
      <c r="UJM289" s="730"/>
      <c r="UJN289" s="730"/>
      <c r="UJO289" s="730"/>
      <c r="UJP289" s="730"/>
      <c r="UJQ289" s="730"/>
      <c r="UJR289" s="730"/>
      <c r="UJS289" s="730"/>
      <c r="UJT289" s="730"/>
      <c r="UJU289" s="730"/>
      <c r="UJV289" s="730"/>
      <c r="UJW289" s="730"/>
      <c r="UJX289" s="730"/>
      <c r="UJY289" s="730"/>
      <c r="UJZ289" s="730"/>
      <c r="UKA289" s="730"/>
      <c r="UKB289" s="730"/>
      <c r="UKC289" s="730"/>
      <c r="UKD289" s="730"/>
      <c r="UKE289" s="730"/>
      <c r="UKF289" s="730"/>
      <c r="UKG289" s="730"/>
      <c r="UKH289" s="730"/>
      <c r="UKI289" s="730"/>
      <c r="UKJ289" s="730"/>
      <c r="UKK289" s="730"/>
      <c r="UKL289" s="730"/>
      <c r="UKM289" s="730"/>
      <c r="UKN289" s="730"/>
      <c r="UKO289" s="730"/>
      <c r="UKP289" s="730"/>
      <c r="UKQ289" s="730"/>
      <c r="UKR289" s="730"/>
      <c r="UKS289" s="730"/>
      <c r="UKT289" s="730"/>
      <c r="UKU289" s="730"/>
      <c r="UKV289" s="730"/>
      <c r="UKW289" s="730"/>
      <c r="UKX289" s="730"/>
      <c r="UKY289" s="730"/>
      <c r="UKZ289" s="730"/>
      <c r="ULA289" s="730"/>
      <c r="ULB289" s="730"/>
      <c r="ULC289" s="730"/>
      <c r="ULD289" s="730"/>
      <c r="ULE289" s="730"/>
      <c r="ULF289" s="730"/>
      <c r="ULG289" s="730"/>
      <c r="ULH289" s="730"/>
      <c r="ULI289" s="730"/>
      <c r="ULJ289" s="730"/>
      <c r="ULK289" s="730"/>
      <c r="ULL289" s="730"/>
      <c r="ULM289" s="730"/>
      <c r="ULN289" s="730"/>
      <c r="ULO289" s="730"/>
      <c r="ULP289" s="730"/>
      <c r="ULQ289" s="730"/>
      <c r="ULR289" s="730"/>
      <c r="ULS289" s="730"/>
      <c r="ULT289" s="730"/>
      <c r="ULU289" s="730"/>
      <c r="ULV289" s="730"/>
      <c r="ULW289" s="730"/>
      <c r="ULX289" s="730"/>
      <c r="ULY289" s="730"/>
      <c r="ULZ289" s="730"/>
      <c r="UMA289" s="730"/>
      <c r="UMB289" s="730"/>
      <c r="UMC289" s="730"/>
      <c r="UMD289" s="730"/>
      <c r="UME289" s="730"/>
      <c r="UMF289" s="730"/>
      <c r="UMG289" s="730"/>
      <c r="UMH289" s="730"/>
      <c r="UMI289" s="730"/>
      <c r="UMJ289" s="730"/>
      <c r="UMK289" s="730"/>
      <c r="UML289" s="730"/>
      <c r="UMM289" s="730"/>
      <c r="UMN289" s="730"/>
      <c r="UMO289" s="730"/>
      <c r="UMP289" s="730"/>
      <c r="UMQ289" s="730"/>
      <c r="UMR289" s="730"/>
      <c r="UMS289" s="730"/>
      <c r="UMT289" s="730"/>
      <c r="UMU289" s="730"/>
      <c r="UMV289" s="730"/>
      <c r="UMW289" s="730"/>
      <c r="UMX289" s="730"/>
      <c r="UMY289" s="730"/>
      <c r="UMZ289" s="730"/>
      <c r="UNA289" s="730"/>
      <c r="UNB289" s="730"/>
      <c r="UNC289" s="730"/>
      <c r="UND289" s="730"/>
      <c r="UNE289" s="730"/>
      <c r="UNF289" s="730"/>
      <c r="UNG289" s="730"/>
      <c r="UNH289" s="730"/>
      <c r="UNI289" s="730"/>
      <c r="UNJ289" s="730"/>
      <c r="UNK289" s="730"/>
      <c r="UNL289" s="730"/>
      <c r="UNM289" s="730"/>
      <c r="UNN289" s="730"/>
      <c r="UNO289" s="730"/>
      <c r="UNP289" s="730"/>
      <c r="UNQ289" s="730"/>
      <c r="UNR289" s="730"/>
      <c r="UNS289" s="730"/>
      <c r="UNT289" s="730"/>
      <c r="UNU289" s="730"/>
      <c r="UNV289" s="730"/>
      <c r="UNW289" s="730"/>
      <c r="UNX289" s="730"/>
      <c r="UNY289" s="730"/>
      <c r="UNZ289" s="730"/>
      <c r="UOA289" s="730"/>
      <c r="UOB289" s="730"/>
      <c r="UOC289" s="730"/>
      <c r="UOD289" s="730"/>
      <c r="UOE289" s="730"/>
      <c r="UOF289" s="730"/>
      <c r="UOG289" s="730"/>
      <c r="UOH289" s="730"/>
      <c r="UOI289" s="730"/>
      <c r="UOJ289" s="730"/>
      <c r="UOK289" s="730"/>
      <c r="UOL289" s="730"/>
      <c r="UOM289" s="730"/>
      <c r="UON289" s="730"/>
      <c r="UOO289" s="730"/>
      <c r="UOP289" s="730"/>
      <c r="UOQ289" s="730"/>
      <c r="UOR289" s="730"/>
      <c r="UOS289" s="730"/>
      <c r="UOT289" s="730"/>
      <c r="UOU289" s="730"/>
      <c r="UOV289" s="730"/>
      <c r="UOW289" s="730"/>
      <c r="UOX289" s="730"/>
      <c r="UOY289" s="730"/>
      <c r="UOZ289" s="730"/>
      <c r="UPA289" s="730"/>
      <c r="UPB289" s="730"/>
      <c r="UPC289" s="730"/>
      <c r="UPD289" s="730"/>
      <c r="UPE289" s="730"/>
      <c r="UPF289" s="730"/>
      <c r="UPG289" s="730"/>
      <c r="UPH289" s="730"/>
      <c r="UPI289" s="730"/>
      <c r="UPJ289" s="730"/>
      <c r="UPK289" s="730"/>
      <c r="UPL289" s="730"/>
      <c r="UPM289" s="730"/>
      <c r="UPN289" s="730"/>
      <c r="UPO289" s="730"/>
      <c r="UPP289" s="730"/>
      <c r="UPQ289" s="730"/>
      <c r="UPR289" s="730"/>
      <c r="UPS289" s="730"/>
      <c r="UPT289" s="730"/>
      <c r="UPU289" s="730"/>
      <c r="UPV289" s="730"/>
      <c r="UPW289" s="730"/>
      <c r="UPX289" s="730"/>
      <c r="UPY289" s="730"/>
      <c r="UPZ289" s="730"/>
      <c r="UQA289" s="730"/>
      <c r="UQB289" s="730"/>
      <c r="UQC289" s="730"/>
      <c r="UQD289" s="730"/>
      <c r="UQE289" s="730"/>
      <c r="UQF289" s="730"/>
      <c r="UQG289" s="730"/>
      <c r="UQH289" s="730"/>
      <c r="UQI289" s="730"/>
      <c r="UQJ289" s="730"/>
      <c r="UQK289" s="730"/>
      <c r="UQL289" s="730"/>
      <c r="UQM289" s="730"/>
      <c r="UQN289" s="730"/>
      <c r="UQO289" s="730"/>
      <c r="UQP289" s="730"/>
      <c r="UQQ289" s="730"/>
      <c r="UQR289" s="730"/>
      <c r="UQS289" s="730"/>
      <c r="UQT289" s="730"/>
      <c r="UQU289" s="730"/>
      <c r="UQV289" s="730"/>
      <c r="UQW289" s="730"/>
      <c r="UQX289" s="730"/>
      <c r="UQY289" s="730"/>
      <c r="UQZ289" s="730"/>
      <c r="URA289" s="730"/>
      <c r="URB289" s="730"/>
      <c r="URC289" s="730"/>
      <c r="URD289" s="730"/>
      <c r="URE289" s="730"/>
      <c r="URF289" s="730"/>
      <c r="URG289" s="730"/>
      <c r="URH289" s="730"/>
      <c r="URI289" s="730"/>
      <c r="URJ289" s="730"/>
      <c r="URK289" s="730"/>
      <c r="URL289" s="730"/>
      <c r="URM289" s="730"/>
      <c r="URN289" s="730"/>
      <c r="URO289" s="730"/>
      <c r="URP289" s="730"/>
      <c r="URQ289" s="730"/>
      <c r="URR289" s="730"/>
      <c r="URS289" s="730"/>
      <c r="URT289" s="730"/>
      <c r="URU289" s="730"/>
      <c r="URV289" s="730"/>
      <c r="URW289" s="730"/>
      <c r="URX289" s="730"/>
      <c r="URY289" s="730"/>
      <c r="URZ289" s="730"/>
      <c r="USA289" s="730"/>
      <c r="USB289" s="730"/>
      <c r="USC289" s="730"/>
      <c r="USD289" s="730"/>
      <c r="USE289" s="730"/>
      <c r="USF289" s="730"/>
      <c r="USG289" s="730"/>
      <c r="USH289" s="730"/>
      <c r="USI289" s="730"/>
      <c r="USJ289" s="730"/>
      <c r="USK289" s="730"/>
      <c r="USL289" s="730"/>
      <c r="USM289" s="730"/>
      <c r="USN289" s="730"/>
      <c r="USO289" s="730"/>
      <c r="USP289" s="730"/>
      <c r="USQ289" s="730"/>
      <c r="USR289" s="730"/>
      <c r="USS289" s="730"/>
      <c r="UST289" s="730"/>
      <c r="USU289" s="730"/>
      <c r="USV289" s="730"/>
      <c r="USW289" s="730"/>
      <c r="USX289" s="730"/>
      <c r="USY289" s="730"/>
      <c r="USZ289" s="730"/>
      <c r="UTA289" s="730"/>
      <c r="UTB289" s="730"/>
      <c r="UTC289" s="730"/>
      <c r="UTD289" s="730"/>
      <c r="UTE289" s="730"/>
      <c r="UTF289" s="730"/>
      <c r="UTG289" s="730"/>
      <c r="UTH289" s="730"/>
      <c r="UTI289" s="730"/>
      <c r="UTJ289" s="730"/>
      <c r="UTK289" s="730"/>
      <c r="UTL289" s="730"/>
      <c r="UTM289" s="730"/>
      <c r="UTN289" s="730"/>
      <c r="UTO289" s="730"/>
      <c r="UTP289" s="730"/>
      <c r="UTQ289" s="730"/>
      <c r="UTR289" s="730"/>
      <c r="UTS289" s="730"/>
      <c r="UTT289" s="730"/>
      <c r="UTU289" s="730"/>
      <c r="UTV289" s="730"/>
      <c r="UTW289" s="730"/>
      <c r="UTX289" s="730"/>
      <c r="UTY289" s="730"/>
      <c r="UTZ289" s="730"/>
      <c r="UUA289" s="730"/>
      <c r="UUB289" s="730"/>
      <c r="UUC289" s="730"/>
      <c r="UUD289" s="730"/>
      <c r="UUE289" s="730"/>
      <c r="UUF289" s="730"/>
      <c r="UUG289" s="730"/>
      <c r="UUH289" s="730"/>
      <c r="UUI289" s="730"/>
      <c r="UUJ289" s="730"/>
      <c r="UUK289" s="730"/>
      <c r="UUL289" s="730"/>
      <c r="UUM289" s="730"/>
      <c r="UUN289" s="730"/>
      <c r="UUO289" s="730"/>
      <c r="UUP289" s="730"/>
      <c r="UUQ289" s="730"/>
      <c r="UUR289" s="730"/>
      <c r="UUS289" s="730"/>
      <c r="UUT289" s="730"/>
      <c r="UUU289" s="730"/>
      <c r="UUV289" s="730"/>
      <c r="UUW289" s="730"/>
      <c r="UUX289" s="730"/>
      <c r="UUY289" s="730"/>
      <c r="UUZ289" s="730"/>
      <c r="UVA289" s="730"/>
      <c r="UVB289" s="730"/>
      <c r="UVC289" s="730"/>
      <c r="UVD289" s="730"/>
      <c r="UVE289" s="730"/>
      <c r="UVF289" s="730"/>
      <c r="UVG289" s="730"/>
      <c r="UVH289" s="730"/>
      <c r="UVI289" s="730"/>
      <c r="UVJ289" s="730"/>
      <c r="UVK289" s="730"/>
      <c r="UVL289" s="730"/>
      <c r="UVM289" s="730"/>
      <c r="UVN289" s="730"/>
      <c r="UVO289" s="730"/>
      <c r="UVP289" s="730"/>
      <c r="UVQ289" s="730"/>
      <c r="UVR289" s="730"/>
      <c r="UVS289" s="730"/>
      <c r="UVT289" s="730"/>
      <c r="UVU289" s="730"/>
      <c r="UVV289" s="730"/>
      <c r="UVW289" s="730"/>
      <c r="UVX289" s="730"/>
      <c r="UVY289" s="730"/>
      <c r="UVZ289" s="730"/>
      <c r="UWA289" s="730"/>
      <c r="UWB289" s="730"/>
      <c r="UWC289" s="730"/>
      <c r="UWD289" s="730"/>
      <c r="UWE289" s="730"/>
      <c r="UWF289" s="730"/>
      <c r="UWG289" s="730"/>
      <c r="UWH289" s="730"/>
      <c r="UWI289" s="730"/>
      <c r="UWJ289" s="730"/>
      <c r="UWK289" s="730"/>
      <c r="UWL289" s="730"/>
      <c r="UWM289" s="730"/>
      <c r="UWN289" s="730"/>
      <c r="UWO289" s="730"/>
      <c r="UWP289" s="730"/>
      <c r="UWQ289" s="730"/>
      <c r="UWR289" s="730"/>
      <c r="UWS289" s="730"/>
      <c r="UWT289" s="730"/>
      <c r="UWU289" s="730"/>
      <c r="UWV289" s="730"/>
      <c r="UWW289" s="730"/>
      <c r="UWX289" s="730"/>
      <c r="UWY289" s="730"/>
      <c r="UWZ289" s="730"/>
      <c r="UXA289" s="730"/>
      <c r="UXB289" s="730"/>
      <c r="UXC289" s="730"/>
      <c r="UXD289" s="730"/>
      <c r="UXE289" s="730"/>
      <c r="UXF289" s="730"/>
      <c r="UXG289" s="730"/>
      <c r="UXH289" s="730"/>
      <c r="UXI289" s="730"/>
      <c r="UXJ289" s="730"/>
      <c r="UXK289" s="730"/>
      <c r="UXL289" s="730"/>
      <c r="UXM289" s="730"/>
      <c r="UXN289" s="730"/>
      <c r="UXO289" s="730"/>
      <c r="UXP289" s="730"/>
      <c r="UXQ289" s="730"/>
      <c r="UXR289" s="730"/>
      <c r="UXS289" s="730"/>
      <c r="UXT289" s="730"/>
      <c r="UXU289" s="730"/>
      <c r="UXV289" s="730"/>
      <c r="UXW289" s="730"/>
      <c r="UXX289" s="730"/>
      <c r="UXY289" s="730"/>
      <c r="UXZ289" s="730"/>
      <c r="UYA289" s="730"/>
      <c r="UYB289" s="730"/>
      <c r="UYC289" s="730"/>
      <c r="UYD289" s="730"/>
      <c r="UYE289" s="730"/>
      <c r="UYF289" s="730"/>
      <c r="UYG289" s="730"/>
      <c r="UYH289" s="730"/>
      <c r="UYI289" s="730"/>
      <c r="UYJ289" s="730"/>
      <c r="UYK289" s="730"/>
      <c r="UYL289" s="730"/>
      <c r="UYM289" s="730"/>
      <c r="UYN289" s="730"/>
      <c r="UYO289" s="730"/>
      <c r="UYP289" s="730"/>
      <c r="UYQ289" s="730"/>
      <c r="UYR289" s="730"/>
      <c r="UYS289" s="730"/>
      <c r="UYT289" s="730"/>
      <c r="UYU289" s="730"/>
      <c r="UYV289" s="730"/>
      <c r="UYW289" s="730"/>
      <c r="UYX289" s="730"/>
      <c r="UYY289" s="730"/>
      <c r="UYZ289" s="730"/>
      <c r="UZA289" s="730"/>
      <c r="UZB289" s="730"/>
      <c r="UZC289" s="730"/>
      <c r="UZD289" s="730"/>
      <c r="UZE289" s="730"/>
      <c r="UZF289" s="730"/>
      <c r="UZG289" s="730"/>
      <c r="UZH289" s="730"/>
      <c r="UZI289" s="730"/>
      <c r="UZJ289" s="730"/>
      <c r="UZK289" s="730"/>
      <c r="UZL289" s="730"/>
      <c r="UZM289" s="730"/>
      <c r="UZN289" s="730"/>
      <c r="UZO289" s="730"/>
      <c r="UZP289" s="730"/>
      <c r="UZQ289" s="730"/>
      <c r="UZR289" s="730"/>
      <c r="UZS289" s="730"/>
      <c r="UZT289" s="730"/>
      <c r="UZU289" s="730"/>
      <c r="UZV289" s="730"/>
      <c r="UZW289" s="730"/>
      <c r="UZX289" s="730"/>
      <c r="UZY289" s="730"/>
      <c r="UZZ289" s="730"/>
      <c r="VAA289" s="730"/>
      <c r="VAB289" s="730"/>
      <c r="VAC289" s="730"/>
      <c r="VAD289" s="730"/>
      <c r="VAE289" s="730"/>
      <c r="VAF289" s="730"/>
      <c r="VAG289" s="730"/>
      <c r="VAH289" s="730"/>
      <c r="VAI289" s="730"/>
      <c r="VAJ289" s="730"/>
      <c r="VAK289" s="730"/>
      <c r="VAL289" s="730"/>
      <c r="VAM289" s="730"/>
      <c r="VAN289" s="730"/>
      <c r="VAO289" s="730"/>
      <c r="VAP289" s="730"/>
      <c r="VAQ289" s="730"/>
      <c r="VAR289" s="730"/>
      <c r="VAS289" s="730"/>
      <c r="VAT289" s="730"/>
      <c r="VAU289" s="730"/>
      <c r="VAV289" s="730"/>
      <c r="VAW289" s="730"/>
      <c r="VAX289" s="730"/>
      <c r="VAY289" s="730"/>
      <c r="VAZ289" s="730"/>
      <c r="VBA289" s="730"/>
      <c r="VBB289" s="730"/>
      <c r="VBC289" s="730"/>
      <c r="VBD289" s="730"/>
      <c r="VBE289" s="730"/>
      <c r="VBF289" s="730"/>
      <c r="VBG289" s="730"/>
      <c r="VBH289" s="730"/>
      <c r="VBI289" s="730"/>
      <c r="VBJ289" s="730"/>
      <c r="VBK289" s="730"/>
      <c r="VBL289" s="730"/>
      <c r="VBM289" s="730"/>
      <c r="VBN289" s="730"/>
      <c r="VBO289" s="730"/>
      <c r="VBP289" s="730"/>
      <c r="VBQ289" s="730"/>
      <c r="VBR289" s="730"/>
      <c r="VBS289" s="730"/>
      <c r="VBT289" s="730"/>
      <c r="VBU289" s="730"/>
      <c r="VBV289" s="730"/>
      <c r="VBW289" s="730"/>
      <c r="VBX289" s="730"/>
      <c r="VBY289" s="730"/>
      <c r="VBZ289" s="730"/>
      <c r="VCA289" s="730"/>
      <c r="VCB289" s="730"/>
      <c r="VCC289" s="730"/>
      <c r="VCD289" s="730"/>
      <c r="VCE289" s="730"/>
      <c r="VCF289" s="730"/>
      <c r="VCG289" s="730"/>
      <c r="VCH289" s="730"/>
      <c r="VCI289" s="730"/>
      <c r="VCJ289" s="730"/>
      <c r="VCK289" s="730"/>
      <c r="VCL289" s="730"/>
      <c r="VCM289" s="730"/>
      <c r="VCN289" s="730"/>
      <c r="VCO289" s="730"/>
      <c r="VCP289" s="730"/>
      <c r="VCQ289" s="730"/>
      <c r="VCR289" s="730"/>
      <c r="VCS289" s="730"/>
      <c r="VCT289" s="730"/>
      <c r="VCU289" s="730"/>
      <c r="VCV289" s="730"/>
      <c r="VCW289" s="730"/>
      <c r="VCX289" s="730"/>
      <c r="VCY289" s="730"/>
      <c r="VCZ289" s="730"/>
      <c r="VDA289" s="730"/>
      <c r="VDB289" s="730"/>
      <c r="VDC289" s="730"/>
      <c r="VDD289" s="730"/>
      <c r="VDE289" s="730"/>
      <c r="VDF289" s="730"/>
      <c r="VDG289" s="730"/>
      <c r="VDH289" s="730"/>
      <c r="VDI289" s="730"/>
      <c r="VDJ289" s="730"/>
      <c r="VDK289" s="730"/>
      <c r="VDL289" s="730"/>
      <c r="VDM289" s="730"/>
      <c r="VDN289" s="730"/>
      <c r="VDO289" s="730"/>
      <c r="VDP289" s="730"/>
      <c r="VDQ289" s="730"/>
      <c r="VDR289" s="730"/>
      <c r="VDS289" s="730"/>
      <c r="VDT289" s="730"/>
      <c r="VDU289" s="730"/>
      <c r="VDV289" s="730"/>
      <c r="VDW289" s="730"/>
      <c r="VDX289" s="730"/>
      <c r="VDY289" s="730"/>
      <c r="VDZ289" s="730"/>
      <c r="VEA289" s="730"/>
      <c r="VEB289" s="730"/>
      <c r="VEC289" s="730"/>
      <c r="VED289" s="730"/>
      <c r="VEE289" s="730"/>
      <c r="VEF289" s="730"/>
      <c r="VEG289" s="730"/>
      <c r="VEH289" s="730"/>
      <c r="VEI289" s="730"/>
      <c r="VEJ289" s="730"/>
      <c r="VEK289" s="730"/>
      <c r="VEL289" s="730"/>
      <c r="VEM289" s="730"/>
      <c r="VEN289" s="730"/>
      <c r="VEO289" s="730"/>
      <c r="VEP289" s="730"/>
      <c r="VEQ289" s="730"/>
      <c r="VER289" s="730"/>
      <c r="VES289" s="730"/>
      <c r="VET289" s="730"/>
      <c r="VEU289" s="730"/>
      <c r="VEV289" s="730"/>
      <c r="VEW289" s="730"/>
      <c r="VEX289" s="730"/>
      <c r="VEY289" s="730"/>
      <c r="VEZ289" s="730"/>
      <c r="VFA289" s="730"/>
      <c r="VFB289" s="730"/>
      <c r="VFC289" s="730"/>
      <c r="VFD289" s="730"/>
      <c r="VFE289" s="730"/>
      <c r="VFF289" s="730"/>
      <c r="VFG289" s="730"/>
      <c r="VFH289" s="730"/>
      <c r="VFI289" s="730"/>
      <c r="VFJ289" s="730"/>
      <c r="VFK289" s="730"/>
      <c r="VFL289" s="730"/>
      <c r="VFM289" s="730"/>
      <c r="VFN289" s="730"/>
      <c r="VFO289" s="730"/>
      <c r="VFP289" s="730"/>
      <c r="VFQ289" s="730"/>
      <c r="VFR289" s="730"/>
      <c r="VFS289" s="730"/>
      <c r="VFT289" s="730"/>
      <c r="VFU289" s="730"/>
      <c r="VFV289" s="730"/>
      <c r="VFW289" s="730"/>
      <c r="VFX289" s="730"/>
      <c r="VFY289" s="730"/>
      <c r="VFZ289" s="730"/>
      <c r="VGA289" s="730"/>
      <c r="VGB289" s="730"/>
      <c r="VGC289" s="730"/>
      <c r="VGD289" s="730"/>
      <c r="VGE289" s="730"/>
      <c r="VGF289" s="730"/>
      <c r="VGG289" s="730"/>
      <c r="VGH289" s="730"/>
      <c r="VGI289" s="730"/>
      <c r="VGJ289" s="730"/>
      <c r="VGK289" s="730"/>
      <c r="VGL289" s="730"/>
      <c r="VGM289" s="730"/>
      <c r="VGN289" s="730"/>
      <c r="VGO289" s="730"/>
      <c r="VGP289" s="730"/>
      <c r="VGQ289" s="730"/>
      <c r="VGR289" s="730"/>
      <c r="VGS289" s="730"/>
      <c r="VGT289" s="730"/>
      <c r="VGU289" s="730"/>
      <c r="VGV289" s="730"/>
      <c r="VGW289" s="730"/>
      <c r="VGX289" s="730"/>
      <c r="VGY289" s="730"/>
      <c r="VGZ289" s="730"/>
      <c r="VHA289" s="730"/>
      <c r="VHB289" s="730"/>
      <c r="VHC289" s="730"/>
      <c r="VHD289" s="730"/>
      <c r="VHE289" s="730"/>
      <c r="VHF289" s="730"/>
      <c r="VHG289" s="730"/>
      <c r="VHH289" s="730"/>
      <c r="VHI289" s="730"/>
      <c r="VHJ289" s="730"/>
      <c r="VHK289" s="730"/>
      <c r="VHL289" s="730"/>
      <c r="VHM289" s="730"/>
      <c r="VHN289" s="730"/>
      <c r="VHO289" s="730"/>
      <c r="VHP289" s="730"/>
      <c r="VHQ289" s="730"/>
      <c r="VHR289" s="730"/>
      <c r="VHS289" s="730"/>
      <c r="VHT289" s="730"/>
      <c r="VHU289" s="730"/>
      <c r="VHV289" s="730"/>
      <c r="VHW289" s="730"/>
      <c r="VHX289" s="730"/>
      <c r="VHY289" s="730"/>
      <c r="VHZ289" s="730"/>
      <c r="VIA289" s="730"/>
      <c r="VIB289" s="730"/>
      <c r="VIC289" s="730"/>
      <c r="VID289" s="730"/>
      <c r="VIE289" s="730"/>
      <c r="VIF289" s="730"/>
      <c r="VIG289" s="730"/>
      <c r="VIH289" s="730"/>
      <c r="VII289" s="730"/>
      <c r="VIJ289" s="730"/>
      <c r="VIK289" s="730"/>
      <c r="VIL289" s="730"/>
      <c r="VIM289" s="730"/>
      <c r="VIN289" s="730"/>
      <c r="VIO289" s="730"/>
      <c r="VIP289" s="730"/>
      <c r="VIQ289" s="730"/>
      <c r="VIR289" s="730"/>
      <c r="VIS289" s="730"/>
      <c r="VIT289" s="730"/>
      <c r="VIU289" s="730"/>
      <c r="VIV289" s="730"/>
      <c r="VIW289" s="730"/>
      <c r="VIX289" s="730"/>
      <c r="VIY289" s="730"/>
      <c r="VIZ289" s="730"/>
      <c r="VJA289" s="730"/>
      <c r="VJB289" s="730"/>
      <c r="VJC289" s="730"/>
      <c r="VJD289" s="730"/>
      <c r="VJE289" s="730"/>
      <c r="VJF289" s="730"/>
      <c r="VJG289" s="730"/>
      <c r="VJH289" s="730"/>
      <c r="VJI289" s="730"/>
      <c r="VJJ289" s="730"/>
      <c r="VJK289" s="730"/>
      <c r="VJL289" s="730"/>
      <c r="VJM289" s="730"/>
      <c r="VJN289" s="730"/>
      <c r="VJO289" s="730"/>
      <c r="VJP289" s="730"/>
      <c r="VJQ289" s="730"/>
      <c r="VJR289" s="730"/>
      <c r="VJS289" s="730"/>
      <c r="VJT289" s="730"/>
      <c r="VJU289" s="730"/>
      <c r="VJV289" s="730"/>
      <c r="VJW289" s="730"/>
      <c r="VJX289" s="730"/>
      <c r="VJY289" s="730"/>
      <c r="VJZ289" s="730"/>
      <c r="VKA289" s="730"/>
      <c r="VKB289" s="730"/>
      <c r="VKC289" s="730"/>
      <c r="VKD289" s="730"/>
      <c r="VKE289" s="730"/>
      <c r="VKF289" s="730"/>
      <c r="VKG289" s="730"/>
      <c r="VKH289" s="730"/>
      <c r="VKI289" s="730"/>
      <c r="VKJ289" s="730"/>
      <c r="VKK289" s="730"/>
      <c r="VKL289" s="730"/>
      <c r="VKM289" s="730"/>
      <c r="VKN289" s="730"/>
      <c r="VKO289" s="730"/>
      <c r="VKP289" s="730"/>
      <c r="VKQ289" s="730"/>
      <c r="VKR289" s="730"/>
      <c r="VKS289" s="730"/>
      <c r="VKT289" s="730"/>
      <c r="VKU289" s="730"/>
      <c r="VKV289" s="730"/>
      <c r="VKW289" s="730"/>
      <c r="VKX289" s="730"/>
      <c r="VKY289" s="730"/>
      <c r="VKZ289" s="730"/>
      <c r="VLA289" s="730"/>
      <c r="VLB289" s="730"/>
      <c r="VLC289" s="730"/>
      <c r="VLD289" s="730"/>
      <c r="VLE289" s="730"/>
      <c r="VLF289" s="730"/>
      <c r="VLG289" s="730"/>
      <c r="VLH289" s="730"/>
      <c r="VLI289" s="730"/>
      <c r="VLJ289" s="730"/>
      <c r="VLK289" s="730"/>
      <c r="VLL289" s="730"/>
      <c r="VLM289" s="730"/>
      <c r="VLN289" s="730"/>
      <c r="VLO289" s="730"/>
      <c r="VLP289" s="730"/>
      <c r="VLQ289" s="730"/>
      <c r="VLR289" s="730"/>
      <c r="VLS289" s="730"/>
      <c r="VLT289" s="730"/>
      <c r="VLU289" s="730"/>
      <c r="VLV289" s="730"/>
      <c r="VLW289" s="730"/>
      <c r="VLX289" s="730"/>
      <c r="VLY289" s="730"/>
      <c r="VLZ289" s="730"/>
      <c r="VMA289" s="730"/>
      <c r="VMB289" s="730"/>
      <c r="VMC289" s="730"/>
      <c r="VMD289" s="730"/>
      <c r="VME289" s="730"/>
      <c r="VMF289" s="730"/>
      <c r="VMG289" s="730"/>
      <c r="VMH289" s="730"/>
      <c r="VMI289" s="730"/>
      <c r="VMJ289" s="730"/>
      <c r="VMK289" s="730"/>
      <c r="VML289" s="730"/>
      <c r="VMM289" s="730"/>
      <c r="VMN289" s="730"/>
      <c r="VMO289" s="730"/>
      <c r="VMP289" s="730"/>
      <c r="VMQ289" s="730"/>
      <c r="VMR289" s="730"/>
      <c r="VMS289" s="730"/>
      <c r="VMT289" s="730"/>
      <c r="VMU289" s="730"/>
      <c r="VMV289" s="730"/>
      <c r="VMW289" s="730"/>
      <c r="VMX289" s="730"/>
      <c r="VMY289" s="730"/>
      <c r="VMZ289" s="730"/>
      <c r="VNA289" s="730"/>
      <c r="VNB289" s="730"/>
      <c r="VNC289" s="730"/>
      <c r="VND289" s="730"/>
      <c r="VNE289" s="730"/>
      <c r="VNF289" s="730"/>
      <c r="VNG289" s="730"/>
      <c r="VNH289" s="730"/>
      <c r="VNI289" s="730"/>
      <c r="VNJ289" s="730"/>
      <c r="VNK289" s="730"/>
      <c r="VNL289" s="730"/>
      <c r="VNM289" s="730"/>
      <c r="VNN289" s="730"/>
      <c r="VNO289" s="730"/>
      <c r="VNP289" s="730"/>
      <c r="VNQ289" s="730"/>
      <c r="VNR289" s="730"/>
      <c r="VNS289" s="730"/>
      <c r="VNT289" s="730"/>
      <c r="VNU289" s="730"/>
      <c r="VNV289" s="730"/>
      <c r="VNW289" s="730"/>
      <c r="VNX289" s="730"/>
      <c r="VNY289" s="730"/>
      <c r="VNZ289" s="730"/>
      <c r="VOA289" s="730"/>
      <c r="VOB289" s="730"/>
      <c r="VOC289" s="730"/>
      <c r="VOD289" s="730"/>
      <c r="VOE289" s="730"/>
      <c r="VOF289" s="730"/>
      <c r="VOG289" s="730"/>
      <c r="VOH289" s="730"/>
      <c r="VOI289" s="730"/>
      <c r="VOJ289" s="730"/>
      <c r="VOK289" s="730"/>
      <c r="VOL289" s="730"/>
      <c r="VOM289" s="730"/>
      <c r="VON289" s="730"/>
      <c r="VOO289" s="730"/>
      <c r="VOP289" s="730"/>
      <c r="VOQ289" s="730"/>
      <c r="VOR289" s="730"/>
      <c r="VOS289" s="730"/>
      <c r="VOT289" s="730"/>
      <c r="VOU289" s="730"/>
      <c r="VOV289" s="730"/>
      <c r="VOW289" s="730"/>
      <c r="VOX289" s="730"/>
      <c r="VOY289" s="730"/>
      <c r="VOZ289" s="730"/>
      <c r="VPA289" s="730"/>
      <c r="VPB289" s="730"/>
      <c r="VPC289" s="730"/>
      <c r="VPD289" s="730"/>
      <c r="VPE289" s="730"/>
      <c r="VPF289" s="730"/>
      <c r="VPG289" s="730"/>
      <c r="VPH289" s="730"/>
      <c r="VPI289" s="730"/>
      <c r="VPJ289" s="730"/>
      <c r="VPK289" s="730"/>
      <c r="VPL289" s="730"/>
      <c r="VPM289" s="730"/>
      <c r="VPN289" s="730"/>
      <c r="VPO289" s="730"/>
      <c r="VPP289" s="730"/>
      <c r="VPQ289" s="730"/>
      <c r="VPR289" s="730"/>
      <c r="VPS289" s="730"/>
      <c r="VPT289" s="730"/>
      <c r="VPU289" s="730"/>
      <c r="VPV289" s="730"/>
      <c r="VPW289" s="730"/>
      <c r="VPX289" s="730"/>
      <c r="VPY289" s="730"/>
      <c r="VPZ289" s="730"/>
      <c r="VQA289" s="730"/>
      <c r="VQB289" s="730"/>
      <c r="VQC289" s="730"/>
      <c r="VQD289" s="730"/>
      <c r="VQE289" s="730"/>
      <c r="VQF289" s="730"/>
      <c r="VQG289" s="730"/>
      <c r="VQH289" s="730"/>
      <c r="VQI289" s="730"/>
      <c r="VQJ289" s="730"/>
      <c r="VQK289" s="730"/>
      <c r="VQL289" s="730"/>
      <c r="VQM289" s="730"/>
      <c r="VQN289" s="730"/>
      <c r="VQO289" s="730"/>
      <c r="VQP289" s="730"/>
      <c r="VQQ289" s="730"/>
      <c r="VQR289" s="730"/>
      <c r="VQS289" s="730"/>
      <c r="VQT289" s="730"/>
      <c r="VQU289" s="730"/>
      <c r="VQV289" s="730"/>
      <c r="VQW289" s="730"/>
      <c r="VQX289" s="730"/>
      <c r="VQY289" s="730"/>
      <c r="VQZ289" s="730"/>
      <c r="VRA289" s="730"/>
      <c r="VRB289" s="730"/>
      <c r="VRC289" s="730"/>
      <c r="VRD289" s="730"/>
      <c r="VRE289" s="730"/>
      <c r="VRF289" s="730"/>
      <c r="VRG289" s="730"/>
      <c r="VRH289" s="730"/>
      <c r="VRI289" s="730"/>
      <c r="VRJ289" s="730"/>
      <c r="VRK289" s="730"/>
      <c r="VRL289" s="730"/>
      <c r="VRM289" s="730"/>
      <c r="VRN289" s="730"/>
      <c r="VRO289" s="730"/>
      <c r="VRP289" s="730"/>
      <c r="VRQ289" s="730"/>
      <c r="VRR289" s="730"/>
      <c r="VRS289" s="730"/>
      <c r="VRT289" s="730"/>
      <c r="VRU289" s="730"/>
      <c r="VRV289" s="730"/>
      <c r="VRW289" s="730"/>
      <c r="VRX289" s="730"/>
      <c r="VRY289" s="730"/>
      <c r="VRZ289" s="730"/>
      <c r="VSA289" s="730"/>
      <c r="VSB289" s="730"/>
      <c r="VSC289" s="730"/>
      <c r="VSD289" s="730"/>
      <c r="VSE289" s="730"/>
      <c r="VSF289" s="730"/>
      <c r="VSG289" s="730"/>
      <c r="VSH289" s="730"/>
      <c r="VSI289" s="730"/>
      <c r="VSJ289" s="730"/>
      <c r="VSK289" s="730"/>
      <c r="VSL289" s="730"/>
      <c r="VSM289" s="730"/>
      <c r="VSN289" s="730"/>
      <c r="VSO289" s="730"/>
      <c r="VSP289" s="730"/>
      <c r="VSQ289" s="730"/>
      <c r="VSR289" s="730"/>
      <c r="VSS289" s="730"/>
      <c r="VST289" s="730"/>
      <c r="VSU289" s="730"/>
      <c r="VSV289" s="730"/>
      <c r="VSW289" s="730"/>
      <c r="VSX289" s="730"/>
      <c r="VSY289" s="730"/>
      <c r="VSZ289" s="730"/>
      <c r="VTA289" s="730"/>
      <c r="VTB289" s="730"/>
      <c r="VTC289" s="730"/>
      <c r="VTD289" s="730"/>
      <c r="VTE289" s="730"/>
      <c r="VTF289" s="730"/>
      <c r="VTG289" s="730"/>
      <c r="VTH289" s="730"/>
      <c r="VTI289" s="730"/>
      <c r="VTJ289" s="730"/>
      <c r="VTK289" s="730"/>
      <c r="VTL289" s="730"/>
      <c r="VTM289" s="730"/>
      <c r="VTN289" s="730"/>
      <c r="VTO289" s="730"/>
      <c r="VTP289" s="730"/>
      <c r="VTQ289" s="730"/>
      <c r="VTR289" s="730"/>
      <c r="VTS289" s="730"/>
      <c r="VTT289" s="730"/>
      <c r="VTU289" s="730"/>
      <c r="VTV289" s="730"/>
      <c r="VTW289" s="730"/>
      <c r="VTX289" s="730"/>
      <c r="VTY289" s="730"/>
      <c r="VTZ289" s="730"/>
      <c r="VUA289" s="730"/>
      <c r="VUB289" s="730"/>
      <c r="VUC289" s="730"/>
      <c r="VUD289" s="730"/>
      <c r="VUE289" s="730"/>
      <c r="VUF289" s="730"/>
      <c r="VUG289" s="730"/>
      <c r="VUH289" s="730"/>
      <c r="VUI289" s="730"/>
      <c r="VUJ289" s="730"/>
      <c r="VUK289" s="730"/>
      <c r="VUL289" s="730"/>
      <c r="VUM289" s="730"/>
      <c r="VUN289" s="730"/>
      <c r="VUO289" s="730"/>
      <c r="VUP289" s="730"/>
      <c r="VUQ289" s="730"/>
      <c r="VUR289" s="730"/>
      <c r="VUS289" s="730"/>
      <c r="VUT289" s="730"/>
      <c r="VUU289" s="730"/>
      <c r="VUV289" s="730"/>
      <c r="VUW289" s="730"/>
      <c r="VUX289" s="730"/>
      <c r="VUY289" s="730"/>
      <c r="VUZ289" s="730"/>
      <c r="VVA289" s="730"/>
      <c r="VVB289" s="730"/>
      <c r="VVC289" s="730"/>
      <c r="VVD289" s="730"/>
      <c r="VVE289" s="730"/>
      <c r="VVF289" s="730"/>
      <c r="VVG289" s="730"/>
      <c r="VVH289" s="730"/>
      <c r="VVI289" s="730"/>
      <c r="VVJ289" s="730"/>
      <c r="VVK289" s="730"/>
      <c r="VVL289" s="730"/>
      <c r="VVM289" s="730"/>
      <c r="VVN289" s="730"/>
      <c r="VVO289" s="730"/>
      <c r="VVP289" s="730"/>
      <c r="VVQ289" s="730"/>
      <c r="VVR289" s="730"/>
      <c r="VVS289" s="730"/>
      <c r="VVT289" s="730"/>
      <c r="VVU289" s="730"/>
      <c r="VVV289" s="730"/>
      <c r="VVW289" s="730"/>
      <c r="VVX289" s="730"/>
      <c r="VVY289" s="730"/>
      <c r="VVZ289" s="730"/>
      <c r="VWA289" s="730"/>
      <c r="VWB289" s="730"/>
      <c r="VWC289" s="730"/>
      <c r="VWD289" s="730"/>
      <c r="VWE289" s="730"/>
      <c r="VWF289" s="730"/>
      <c r="VWG289" s="730"/>
      <c r="VWH289" s="730"/>
      <c r="VWI289" s="730"/>
      <c r="VWJ289" s="730"/>
      <c r="VWK289" s="730"/>
      <c r="VWL289" s="730"/>
      <c r="VWM289" s="730"/>
      <c r="VWN289" s="730"/>
      <c r="VWO289" s="730"/>
      <c r="VWP289" s="730"/>
      <c r="VWQ289" s="730"/>
      <c r="VWR289" s="730"/>
      <c r="VWS289" s="730"/>
      <c r="VWT289" s="730"/>
      <c r="VWU289" s="730"/>
      <c r="VWV289" s="730"/>
      <c r="VWW289" s="730"/>
      <c r="VWX289" s="730"/>
      <c r="VWY289" s="730"/>
      <c r="VWZ289" s="730"/>
      <c r="VXA289" s="730"/>
      <c r="VXB289" s="730"/>
      <c r="VXC289" s="730"/>
      <c r="VXD289" s="730"/>
      <c r="VXE289" s="730"/>
      <c r="VXF289" s="730"/>
      <c r="VXG289" s="730"/>
      <c r="VXH289" s="730"/>
      <c r="VXI289" s="730"/>
      <c r="VXJ289" s="730"/>
      <c r="VXK289" s="730"/>
      <c r="VXL289" s="730"/>
      <c r="VXM289" s="730"/>
      <c r="VXN289" s="730"/>
      <c r="VXO289" s="730"/>
      <c r="VXP289" s="730"/>
      <c r="VXQ289" s="730"/>
      <c r="VXR289" s="730"/>
      <c r="VXS289" s="730"/>
      <c r="VXT289" s="730"/>
      <c r="VXU289" s="730"/>
      <c r="VXV289" s="730"/>
      <c r="VXW289" s="730"/>
      <c r="VXX289" s="730"/>
      <c r="VXY289" s="730"/>
      <c r="VXZ289" s="730"/>
      <c r="VYA289" s="730"/>
      <c r="VYB289" s="730"/>
      <c r="VYC289" s="730"/>
      <c r="VYD289" s="730"/>
      <c r="VYE289" s="730"/>
      <c r="VYF289" s="730"/>
      <c r="VYG289" s="730"/>
      <c r="VYH289" s="730"/>
      <c r="VYI289" s="730"/>
      <c r="VYJ289" s="730"/>
      <c r="VYK289" s="730"/>
      <c r="VYL289" s="730"/>
      <c r="VYM289" s="730"/>
      <c r="VYN289" s="730"/>
      <c r="VYO289" s="730"/>
      <c r="VYP289" s="730"/>
      <c r="VYQ289" s="730"/>
      <c r="VYR289" s="730"/>
      <c r="VYS289" s="730"/>
      <c r="VYT289" s="730"/>
      <c r="VYU289" s="730"/>
      <c r="VYV289" s="730"/>
      <c r="VYW289" s="730"/>
      <c r="VYX289" s="730"/>
      <c r="VYY289" s="730"/>
      <c r="VYZ289" s="730"/>
      <c r="VZA289" s="730"/>
      <c r="VZB289" s="730"/>
      <c r="VZC289" s="730"/>
      <c r="VZD289" s="730"/>
      <c r="VZE289" s="730"/>
      <c r="VZF289" s="730"/>
      <c r="VZG289" s="730"/>
      <c r="VZH289" s="730"/>
      <c r="VZI289" s="730"/>
      <c r="VZJ289" s="730"/>
      <c r="VZK289" s="730"/>
      <c r="VZL289" s="730"/>
      <c r="VZM289" s="730"/>
      <c r="VZN289" s="730"/>
      <c r="VZO289" s="730"/>
      <c r="VZP289" s="730"/>
      <c r="VZQ289" s="730"/>
      <c r="VZR289" s="730"/>
      <c r="VZS289" s="730"/>
      <c r="VZT289" s="730"/>
      <c r="VZU289" s="730"/>
      <c r="VZV289" s="730"/>
      <c r="VZW289" s="730"/>
      <c r="VZX289" s="730"/>
      <c r="VZY289" s="730"/>
      <c r="VZZ289" s="730"/>
      <c r="WAA289" s="730"/>
      <c r="WAB289" s="730"/>
      <c r="WAC289" s="730"/>
      <c r="WAD289" s="730"/>
      <c r="WAE289" s="730"/>
      <c r="WAF289" s="730"/>
      <c r="WAG289" s="730"/>
      <c r="WAH289" s="730"/>
      <c r="WAI289" s="730"/>
      <c r="WAJ289" s="730"/>
      <c r="WAK289" s="730"/>
      <c r="WAL289" s="730"/>
      <c r="WAM289" s="730"/>
      <c r="WAN289" s="730"/>
      <c r="WAO289" s="730"/>
      <c r="WAP289" s="730"/>
      <c r="WAQ289" s="730"/>
      <c r="WAR289" s="730"/>
      <c r="WAS289" s="730"/>
      <c r="WAT289" s="730"/>
      <c r="WAU289" s="730"/>
      <c r="WAV289" s="730"/>
      <c r="WAW289" s="730"/>
      <c r="WAX289" s="730"/>
      <c r="WAY289" s="730"/>
      <c r="WAZ289" s="730"/>
      <c r="WBA289" s="730"/>
      <c r="WBB289" s="730"/>
      <c r="WBC289" s="730"/>
      <c r="WBD289" s="730"/>
      <c r="WBE289" s="730"/>
      <c r="WBF289" s="730"/>
      <c r="WBG289" s="730"/>
      <c r="WBH289" s="730"/>
      <c r="WBI289" s="730"/>
      <c r="WBJ289" s="730"/>
      <c r="WBK289" s="730"/>
      <c r="WBL289" s="730"/>
      <c r="WBM289" s="730"/>
      <c r="WBN289" s="730"/>
      <c r="WBO289" s="730"/>
      <c r="WBP289" s="730"/>
      <c r="WBQ289" s="730"/>
      <c r="WBR289" s="730"/>
      <c r="WBS289" s="730"/>
      <c r="WBT289" s="730"/>
      <c r="WBU289" s="730"/>
      <c r="WBV289" s="730"/>
      <c r="WBW289" s="730"/>
      <c r="WBX289" s="730"/>
      <c r="WBY289" s="730"/>
      <c r="WBZ289" s="730"/>
      <c r="WCA289" s="730"/>
      <c r="WCB289" s="730"/>
      <c r="WCC289" s="730"/>
      <c r="WCD289" s="730"/>
      <c r="WCE289" s="730"/>
      <c r="WCF289" s="730"/>
      <c r="WCG289" s="730"/>
      <c r="WCH289" s="730"/>
      <c r="WCI289" s="730"/>
      <c r="WCJ289" s="730"/>
      <c r="WCK289" s="730"/>
      <c r="WCL289" s="730"/>
      <c r="WCM289" s="730"/>
      <c r="WCN289" s="730"/>
      <c r="WCO289" s="730"/>
      <c r="WCP289" s="730"/>
      <c r="WCQ289" s="730"/>
      <c r="WCR289" s="730"/>
      <c r="WCS289" s="730"/>
      <c r="WCT289" s="730"/>
      <c r="WCU289" s="730"/>
      <c r="WCV289" s="730"/>
      <c r="WCW289" s="730"/>
      <c r="WCX289" s="730"/>
      <c r="WCY289" s="730"/>
      <c r="WCZ289" s="730"/>
      <c r="WDA289" s="730"/>
      <c r="WDB289" s="730"/>
      <c r="WDC289" s="730"/>
      <c r="WDD289" s="730"/>
      <c r="WDE289" s="730"/>
      <c r="WDF289" s="730"/>
      <c r="WDG289" s="730"/>
      <c r="WDH289" s="730"/>
      <c r="WDI289" s="730"/>
      <c r="WDJ289" s="730"/>
      <c r="WDK289" s="730"/>
      <c r="WDL289" s="730"/>
      <c r="WDM289" s="730"/>
      <c r="WDN289" s="730"/>
      <c r="WDO289" s="730"/>
      <c r="WDP289" s="730"/>
      <c r="WDQ289" s="730"/>
      <c r="WDR289" s="730"/>
      <c r="WDS289" s="730"/>
      <c r="WDT289" s="730"/>
      <c r="WDU289" s="730"/>
      <c r="WDV289" s="730"/>
      <c r="WDW289" s="730"/>
      <c r="WDX289" s="730"/>
      <c r="WDY289" s="730"/>
      <c r="WDZ289" s="730"/>
      <c r="WEA289" s="730"/>
      <c r="WEB289" s="730"/>
      <c r="WEC289" s="730"/>
      <c r="WED289" s="730"/>
      <c r="WEE289" s="730"/>
      <c r="WEF289" s="730"/>
      <c r="WEG289" s="730"/>
      <c r="WEH289" s="730"/>
      <c r="WEI289" s="730"/>
      <c r="WEJ289" s="730"/>
      <c r="WEK289" s="730"/>
      <c r="WEL289" s="730"/>
      <c r="WEM289" s="730"/>
      <c r="WEN289" s="730"/>
      <c r="WEO289" s="730"/>
      <c r="WEP289" s="730"/>
      <c r="WEQ289" s="730"/>
      <c r="WER289" s="730"/>
      <c r="WES289" s="730"/>
      <c r="WET289" s="730"/>
      <c r="WEU289" s="730"/>
      <c r="WEV289" s="730"/>
      <c r="WEW289" s="730"/>
      <c r="WEX289" s="730"/>
      <c r="WEY289" s="730"/>
      <c r="WEZ289" s="730"/>
      <c r="WFA289" s="730"/>
      <c r="WFB289" s="730"/>
      <c r="WFC289" s="730"/>
      <c r="WFD289" s="730"/>
      <c r="WFE289" s="730"/>
      <c r="WFF289" s="730"/>
      <c r="WFG289" s="730"/>
      <c r="WFH289" s="730"/>
      <c r="WFI289" s="730"/>
      <c r="WFJ289" s="730"/>
      <c r="WFK289" s="730"/>
      <c r="WFL289" s="730"/>
      <c r="WFM289" s="730"/>
      <c r="WFN289" s="730"/>
      <c r="WFO289" s="730"/>
      <c r="WFP289" s="730"/>
      <c r="WFQ289" s="730"/>
      <c r="WFR289" s="730"/>
      <c r="WFS289" s="730"/>
      <c r="WFT289" s="730"/>
      <c r="WFU289" s="730"/>
      <c r="WFV289" s="730"/>
      <c r="WFW289" s="730"/>
      <c r="WFX289" s="730"/>
      <c r="WFY289" s="730"/>
      <c r="WFZ289" s="730"/>
      <c r="WGA289" s="730"/>
      <c r="WGB289" s="730"/>
      <c r="WGC289" s="730"/>
      <c r="WGD289" s="730"/>
      <c r="WGE289" s="730"/>
      <c r="WGF289" s="730"/>
      <c r="WGG289" s="730"/>
      <c r="WGH289" s="730"/>
      <c r="WGI289" s="730"/>
      <c r="WGJ289" s="730"/>
      <c r="WGK289" s="730"/>
      <c r="WGL289" s="730"/>
      <c r="WGM289" s="730"/>
      <c r="WGN289" s="730"/>
      <c r="WGO289" s="730"/>
      <c r="WGP289" s="730"/>
      <c r="WGQ289" s="730"/>
      <c r="WGR289" s="730"/>
      <c r="WGS289" s="730"/>
      <c r="WGT289" s="730"/>
      <c r="WGU289" s="730"/>
      <c r="WGV289" s="730"/>
      <c r="WGW289" s="730"/>
      <c r="WGX289" s="730"/>
      <c r="WGY289" s="730"/>
      <c r="WGZ289" s="730"/>
      <c r="WHA289" s="730"/>
      <c r="WHB289" s="730"/>
      <c r="WHC289" s="730"/>
      <c r="WHD289" s="730"/>
      <c r="WHE289" s="730"/>
      <c r="WHF289" s="730"/>
      <c r="WHG289" s="730"/>
      <c r="WHH289" s="730"/>
      <c r="WHI289" s="730"/>
      <c r="WHJ289" s="730"/>
      <c r="WHK289" s="730"/>
      <c r="WHL289" s="730"/>
      <c r="WHM289" s="730"/>
      <c r="WHN289" s="730"/>
      <c r="WHO289" s="730"/>
      <c r="WHP289" s="730"/>
      <c r="WHQ289" s="730"/>
      <c r="WHR289" s="730"/>
      <c r="WHS289" s="730"/>
      <c r="WHT289" s="730"/>
      <c r="WHU289" s="730"/>
      <c r="WHV289" s="730"/>
      <c r="WHW289" s="730"/>
      <c r="WHX289" s="730"/>
      <c r="WHY289" s="730"/>
      <c r="WHZ289" s="730"/>
      <c r="WIA289" s="730"/>
      <c r="WIB289" s="730"/>
      <c r="WIC289" s="730"/>
      <c r="WID289" s="730"/>
      <c r="WIE289" s="730"/>
      <c r="WIF289" s="730"/>
      <c r="WIG289" s="730"/>
      <c r="WIH289" s="730"/>
      <c r="WII289" s="730"/>
      <c r="WIJ289" s="730"/>
      <c r="WIK289" s="730"/>
      <c r="WIL289" s="730"/>
      <c r="WIM289" s="730"/>
      <c r="WIN289" s="730"/>
      <c r="WIO289" s="730"/>
      <c r="WIP289" s="730"/>
      <c r="WIQ289" s="730"/>
      <c r="WIR289" s="730"/>
      <c r="WIS289" s="730"/>
      <c r="WIT289" s="730"/>
      <c r="WIU289" s="730"/>
      <c r="WIV289" s="730"/>
      <c r="WIW289" s="730"/>
      <c r="WIX289" s="730"/>
      <c r="WIY289" s="730"/>
      <c r="WIZ289" s="730"/>
      <c r="WJA289" s="730"/>
      <c r="WJB289" s="730"/>
      <c r="WJC289" s="730"/>
      <c r="WJD289" s="730"/>
      <c r="WJE289" s="730"/>
      <c r="WJF289" s="730"/>
      <c r="WJG289" s="730"/>
      <c r="WJH289" s="730"/>
      <c r="WJI289" s="730"/>
      <c r="WJJ289" s="730"/>
      <c r="WJK289" s="730"/>
      <c r="WJL289" s="730"/>
      <c r="WJM289" s="730"/>
      <c r="WJN289" s="730"/>
      <c r="WJO289" s="730"/>
      <c r="WJP289" s="730"/>
      <c r="WJQ289" s="730"/>
      <c r="WJR289" s="730"/>
      <c r="WJS289" s="730"/>
      <c r="WJT289" s="730"/>
      <c r="WJU289" s="730"/>
      <c r="WJV289" s="730"/>
      <c r="WJW289" s="730"/>
      <c r="WJX289" s="730"/>
      <c r="WJY289" s="730"/>
      <c r="WJZ289" s="730"/>
      <c r="WKA289" s="730"/>
      <c r="WKB289" s="730"/>
      <c r="WKC289" s="730"/>
      <c r="WKD289" s="730"/>
      <c r="WKE289" s="730"/>
      <c r="WKF289" s="730"/>
      <c r="WKG289" s="730"/>
      <c r="WKH289" s="730"/>
      <c r="WKI289" s="730"/>
      <c r="WKJ289" s="730"/>
      <c r="WKK289" s="730"/>
      <c r="WKL289" s="730"/>
      <c r="WKM289" s="730"/>
      <c r="WKN289" s="730"/>
      <c r="WKO289" s="730"/>
      <c r="WKP289" s="730"/>
      <c r="WKQ289" s="730"/>
      <c r="WKR289" s="730"/>
      <c r="WKS289" s="730"/>
      <c r="WKT289" s="730"/>
      <c r="WKU289" s="730"/>
      <c r="WKV289" s="730"/>
      <c r="WKW289" s="730"/>
      <c r="WKX289" s="730"/>
      <c r="WKY289" s="730"/>
      <c r="WKZ289" s="730"/>
      <c r="WLA289" s="730"/>
      <c r="WLB289" s="730"/>
      <c r="WLC289" s="730"/>
      <c r="WLD289" s="730"/>
      <c r="WLE289" s="730"/>
      <c r="WLF289" s="730"/>
      <c r="WLG289" s="730"/>
      <c r="WLH289" s="730"/>
      <c r="WLI289" s="730"/>
      <c r="WLJ289" s="730"/>
      <c r="WLK289" s="730"/>
      <c r="WLL289" s="730"/>
      <c r="WLM289" s="730"/>
      <c r="WLN289" s="730"/>
      <c r="WLO289" s="730"/>
      <c r="WLP289" s="730"/>
      <c r="WLQ289" s="730"/>
      <c r="WLR289" s="730"/>
      <c r="WLS289" s="730"/>
      <c r="WLT289" s="730"/>
      <c r="WLU289" s="730"/>
      <c r="WLV289" s="730"/>
      <c r="WLW289" s="730"/>
      <c r="WLX289" s="730"/>
      <c r="WLY289" s="730"/>
      <c r="WLZ289" s="730"/>
      <c r="WMA289" s="730"/>
      <c r="WMB289" s="730"/>
      <c r="WMC289" s="730"/>
      <c r="WMD289" s="730"/>
      <c r="WME289" s="730"/>
      <c r="WMF289" s="730"/>
      <c r="WMG289" s="730"/>
      <c r="WMH289" s="730"/>
      <c r="WMI289" s="730"/>
      <c r="WMJ289" s="730"/>
      <c r="WMK289" s="730"/>
      <c r="WML289" s="730"/>
      <c r="WMM289" s="730"/>
      <c r="WMN289" s="730"/>
      <c r="WMO289" s="730"/>
      <c r="WMP289" s="730"/>
      <c r="WMQ289" s="730"/>
      <c r="WMR289" s="730"/>
      <c r="WMS289" s="730"/>
      <c r="WMT289" s="730"/>
      <c r="WMU289" s="730"/>
      <c r="WMV289" s="730"/>
      <c r="WMW289" s="730"/>
      <c r="WMX289" s="730"/>
      <c r="WMY289" s="730"/>
      <c r="WMZ289" s="730"/>
      <c r="WNA289" s="730"/>
      <c r="WNB289" s="730"/>
      <c r="WNC289" s="730"/>
      <c r="WND289" s="730"/>
      <c r="WNE289" s="730"/>
      <c r="WNF289" s="730"/>
      <c r="WNG289" s="730"/>
      <c r="WNH289" s="730"/>
      <c r="WNI289" s="730"/>
      <c r="WNJ289" s="730"/>
      <c r="WNK289" s="730"/>
      <c r="WNL289" s="730"/>
      <c r="WNM289" s="730"/>
      <c r="WNN289" s="730"/>
      <c r="WNO289" s="730"/>
      <c r="WNP289" s="730"/>
      <c r="WNQ289" s="730"/>
      <c r="WNR289" s="730"/>
      <c r="WNS289" s="730"/>
      <c r="WNT289" s="730"/>
      <c r="WNU289" s="730"/>
      <c r="WNV289" s="730"/>
      <c r="WNW289" s="730"/>
      <c r="WNX289" s="730"/>
      <c r="WNY289" s="730"/>
      <c r="WNZ289" s="730"/>
      <c r="WOA289" s="730"/>
      <c r="WOB289" s="730"/>
      <c r="WOC289" s="730"/>
      <c r="WOD289" s="730"/>
      <c r="WOE289" s="730"/>
      <c r="WOF289" s="730"/>
      <c r="WOG289" s="730"/>
      <c r="WOH289" s="730"/>
      <c r="WOI289" s="730"/>
      <c r="WOJ289" s="730"/>
      <c r="WOK289" s="730"/>
      <c r="WOL289" s="730"/>
      <c r="WOM289" s="730"/>
      <c r="WON289" s="730"/>
      <c r="WOO289" s="730"/>
      <c r="WOP289" s="730"/>
      <c r="WOQ289" s="730"/>
      <c r="WOR289" s="730"/>
      <c r="WOS289" s="730"/>
      <c r="WOT289" s="730"/>
      <c r="WOU289" s="730"/>
      <c r="WOV289" s="730"/>
      <c r="WOW289" s="730"/>
      <c r="WOX289" s="730"/>
      <c r="WOY289" s="730"/>
      <c r="WOZ289" s="730"/>
      <c r="WPA289" s="730"/>
      <c r="WPB289" s="730"/>
      <c r="WPC289" s="730"/>
      <c r="WPD289" s="730"/>
      <c r="WPE289" s="730"/>
      <c r="WPF289" s="730"/>
      <c r="WPG289" s="730"/>
      <c r="WPH289" s="730"/>
      <c r="WPI289" s="730"/>
      <c r="WPJ289" s="730"/>
      <c r="WPK289" s="730"/>
      <c r="WPL289" s="730"/>
      <c r="WPM289" s="730"/>
      <c r="WPN289" s="730"/>
      <c r="WPO289" s="730"/>
      <c r="WPP289" s="730"/>
      <c r="WPQ289" s="730"/>
      <c r="WPR289" s="730"/>
      <c r="WPS289" s="730"/>
      <c r="WPT289" s="730"/>
      <c r="WPU289" s="730"/>
      <c r="WPV289" s="730"/>
      <c r="WPW289" s="730"/>
      <c r="WPX289" s="730"/>
      <c r="WPY289" s="730"/>
      <c r="WPZ289" s="730"/>
      <c r="WQA289" s="730"/>
      <c r="WQB289" s="730"/>
      <c r="WQC289" s="730"/>
      <c r="WQD289" s="730"/>
      <c r="WQE289" s="730"/>
      <c r="WQF289" s="730"/>
      <c r="WQG289" s="730"/>
      <c r="WQH289" s="730"/>
      <c r="WQI289" s="730"/>
      <c r="WQJ289" s="730"/>
      <c r="WQK289" s="730"/>
      <c r="WQL289" s="730"/>
      <c r="WQM289" s="730"/>
      <c r="WQN289" s="730"/>
      <c r="WQO289" s="730"/>
      <c r="WQP289" s="730"/>
      <c r="WQQ289" s="730"/>
      <c r="WQR289" s="730"/>
      <c r="WQS289" s="730"/>
      <c r="WQT289" s="730"/>
      <c r="WQU289" s="730"/>
      <c r="WQV289" s="730"/>
      <c r="WQW289" s="730"/>
      <c r="WQX289" s="730"/>
      <c r="WQY289" s="730"/>
      <c r="WQZ289" s="730"/>
      <c r="WRA289" s="730"/>
      <c r="WRB289" s="730"/>
      <c r="WRC289" s="730"/>
      <c r="WRD289" s="730"/>
      <c r="WRE289" s="730"/>
      <c r="WRF289" s="730"/>
      <c r="WRG289" s="730"/>
      <c r="WRH289" s="730"/>
      <c r="WRI289" s="730"/>
      <c r="WRJ289" s="730"/>
      <c r="WRK289" s="730"/>
      <c r="WRL289" s="730"/>
      <c r="WRM289" s="730"/>
      <c r="WRN289" s="730"/>
      <c r="WRO289" s="730"/>
      <c r="WRP289" s="730"/>
      <c r="WRQ289" s="730"/>
      <c r="WRR289" s="730"/>
      <c r="WRS289" s="730"/>
      <c r="WRT289" s="730"/>
      <c r="WRU289" s="730"/>
      <c r="WRV289" s="730"/>
      <c r="WRW289" s="730"/>
      <c r="WRX289" s="730"/>
      <c r="WRY289" s="730"/>
      <c r="WRZ289" s="730"/>
      <c r="WSA289" s="730"/>
      <c r="WSB289" s="730"/>
      <c r="WSC289" s="730"/>
      <c r="WSD289" s="730"/>
      <c r="WSE289" s="730"/>
      <c r="WSF289" s="730"/>
      <c r="WSG289" s="730"/>
      <c r="WSH289" s="730"/>
      <c r="WSI289" s="730"/>
      <c r="WSJ289" s="730"/>
      <c r="WSK289" s="730"/>
      <c r="WSL289" s="730"/>
      <c r="WSM289" s="730"/>
      <c r="WSN289" s="730"/>
      <c r="WSO289" s="730"/>
      <c r="WSP289" s="730"/>
      <c r="WSQ289" s="730"/>
      <c r="WSR289" s="730"/>
      <c r="WSS289" s="730"/>
      <c r="WST289" s="730"/>
      <c r="WSU289" s="730"/>
      <c r="WSV289" s="730"/>
      <c r="WSW289" s="730"/>
      <c r="WSX289" s="730"/>
      <c r="WSY289" s="730"/>
      <c r="WSZ289" s="730"/>
      <c r="WTA289" s="730"/>
      <c r="WTB289" s="730"/>
      <c r="WTC289" s="730"/>
      <c r="WTD289" s="730"/>
      <c r="WTE289" s="730"/>
      <c r="WTF289" s="730"/>
      <c r="WTG289" s="730"/>
      <c r="WTH289" s="730"/>
      <c r="WTI289" s="730"/>
      <c r="WTJ289" s="730"/>
      <c r="WTK289" s="730"/>
      <c r="WTL289" s="730"/>
      <c r="WTM289" s="730"/>
      <c r="WTN289" s="730"/>
      <c r="WTO289" s="730"/>
      <c r="WTP289" s="730"/>
      <c r="WTQ289" s="730"/>
      <c r="WTR289" s="730"/>
      <c r="WTS289" s="730"/>
      <c r="WTT289" s="730"/>
      <c r="WTU289" s="730"/>
      <c r="WTV289" s="730"/>
      <c r="WTW289" s="730"/>
      <c r="WTX289" s="730"/>
      <c r="WTY289" s="730"/>
      <c r="WTZ289" s="730"/>
      <c r="WUA289" s="730"/>
      <c r="WUB289" s="730"/>
      <c r="WUC289" s="730"/>
      <c r="WUD289" s="730"/>
      <c r="WUE289" s="730"/>
      <c r="WUF289" s="730"/>
      <c r="WUG289" s="730"/>
      <c r="WUH289" s="730"/>
      <c r="WUI289" s="730"/>
      <c r="WUJ289" s="730"/>
      <c r="WUK289" s="730"/>
      <c r="WUL289" s="730"/>
      <c r="WUM289" s="730"/>
      <c r="WUN289" s="730"/>
      <c r="WUO289" s="730"/>
      <c r="WUP289" s="730"/>
      <c r="WUQ289" s="730"/>
      <c r="WUR289" s="730"/>
      <c r="WUS289" s="730"/>
      <c r="WUT289" s="730"/>
      <c r="WUU289" s="730"/>
      <c r="WUV289" s="730"/>
      <c r="WUW289" s="730"/>
      <c r="WUX289" s="730"/>
      <c r="WUY289" s="730"/>
      <c r="WUZ289" s="730"/>
      <c r="WVA289" s="730"/>
      <c r="WVB289" s="730"/>
      <c r="WVC289" s="730"/>
      <c r="WVD289" s="730"/>
      <c r="WVE289" s="730"/>
      <c r="WVF289" s="730"/>
      <c r="WVG289" s="730"/>
      <c r="WVH289" s="730"/>
      <c r="WVI289" s="730"/>
      <c r="WVJ289" s="730"/>
      <c r="WVK289" s="730"/>
      <c r="WVL289" s="730"/>
      <c r="WVM289" s="730"/>
      <c r="WVN289" s="730"/>
      <c r="WVO289" s="730"/>
      <c r="WVP289" s="730"/>
      <c r="WVQ289" s="730"/>
      <c r="WVR289" s="730"/>
      <c r="WVS289" s="730"/>
      <c r="WVT289" s="730"/>
      <c r="WVU289" s="730"/>
      <c r="WVV289" s="730"/>
      <c r="WVW289" s="730"/>
      <c r="WVX289" s="730"/>
      <c r="WVY289" s="730"/>
      <c r="WVZ289" s="730"/>
      <c r="WWA289" s="730"/>
      <c r="WWB289" s="730"/>
      <c r="WWC289" s="730"/>
      <c r="WWD289" s="730"/>
      <c r="WWE289" s="730"/>
      <c r="WWF289" s="730"/>
      <c r="WWG289" s="730"/>
      <c r="WWH289" s="730"/>
      <c r="WWI289" s="730"/>
      <c r="WWJ289" s="730"/>
      <c r="WWK289" s="730"/>
      <c r="WWL289" s="730"/>
      <c r="WWM289" s="730"/>
      <c r="WWN289" s="730"/>
      <c r="WWO289" s="730"/>
      <c r="WWP289" s="730"/>
      <c r="WWQ289" s="730"/>
      <c r="WWR289" s="730"/>
      <c r="WWS289" s="730"/>
      <c r="WWT289" s="730"/>
      <c r="WWU289" s="730"/>
      <c r="WWV289" s="730"/>
      <c r="WWW289" s="730"/>
      <c r="WWX289" s="730"/>
      <c r="WWY289" s="730"/>
      <c r="WWZ289" s="730"/>
      <c r="WXA289" s="730"/>
      <c r="WXB289" s="730"/>
      <c r="WXC289" s="730"/>
      <c r="WXD289" s="730"/>
      <c r="WXE289" s="730"/>
      <c r="WXF289" s="730"/>
      <c r="WXG289" s="730"/>
      <c r="WXH289" s="730"/>
      <c r="WXI289" s="730"/>
      <c r="WXJ289" s="730"/>
      <c r="WXK289" s="730"/>
      <c r="WXL289" s="730"/>
      <c r="WXM289" s="730"/>
      <c r="WXN289" s="730"/>
      <c r="WXO289" s="730"/>
      <c r="WXP289" s="730"/>
      <c r="WXQ289" s="730"/>
      <c r="WXR289" s="730"/>
      <c r="WXS289" s="730"/>
      <c r="WXT289" s="730"/>
      <c r="WXU289" s="730"/>
      <c r="WXV289" s="730"/>
      <c r="WXW289" s="730"/>
      <c r="WXX289" s="730"/>
      <c r="WXY289" s="730"/>
      <c r="WXZ289" s="730"/>
      <c r="WYA289" s="730"/>
      <c r="WYB289" s="730"/>
      <c r="WYC289" s="730"/>
      <c r="WYD289" s="730"/>
      <c r="WYE289" s="730"/>
      <c r="WYF289" s="730"/>
      <c r="WYG289" s="730"/>
      <c r="WYH289" s="730"/>
      <c r="WYI289" s="730"/>
      <c r="WYJ289" s="730"/>
      <c r="WYK289" s="730"/>
      <c r="WYL289" s="730"/>
      <c r="WYM289" s="730"/>
      <c r="WYN289" s="730"/>
      <c r="WYO289" s="730"/>
      <c r="WYP289" s="730"/>
      <c r="WYQ289" s="730"/>
      <c r="WYR289" s="730"/>
      <c r="WYS289" s="730"/>
      <c r="WYT289" s="730"/>
      <c r="WYU289" s="730"/>
      <c r="WYV289" s="730"/>
      <c r="WYW289" s="730"/>
      <c r="WYX289" s="730"/>
      <c r="WYY289" s="730"/>
      <c r="WYZ289" s="730"/>
      <c r="WZA289" s="730"/>
      <c r="WZB289" s="730"/>
      <c r="WZC289" s="730"/>
      <c r="WZD289" s="730"/>
      <c r="WZE289" s="730"/>
      <c r="WZF289" s="730"/>
      <c r="WZG289" s="730"/>
      <c r="WZH289" s="730"/>
      <c r="WZI289" s="730"/>
      <c r="WZJ289" s="730"/>
      <c r="WZK289" s="730"/>
      <c r="WZL289" s="730"/>
      <c r="WZM289" s="730"/>
      <c r="WZN289" s="730"/>
      <c r="WZO289" s="730"/>
      <c r="WZP289" s="730"/>
      <c r="WZQ289" s="730"/>
      <c r="WZR289" s="730"/>
      <c r="WZS289" s="730"/>
      <c r="WZT289" s="730"/>
      <c r="WZU289" s="730"/>
      <c r="WZV289" s="730"/>
      <c r="WZW289" s="730"/>
      <c r="WZX289" s="730"/>
      <c r="WZY289" s="730"/>
      <c r="WZZ289" s="730"/>
      <c r="XAA289" s="730"/>
      <c r="XAB289" s="730"/>
      <c r="XAC289" s="730"/>
      <c r="XAD289" s="730"/>
      <c r="XAE289" s="730"/>
      <c r="XAF289" s="730"/>
      <c r="XAG289" s="730"/>
      <c r="XAH289" s="730"/>
      <c r="XAI289" s="730"/>
      <c r="XAJ289" s="730"/>
      <c r="XAK289" s="730"/>
      <c r="XAL289" s="730"/>
      <c r="XAM289" s="730"/>
      <c r="XAN289" s="730"/>
      <c r="XAO289" s="730"/>
      <c r="XAP289" s="730"/>
      <c r="XAQ289" s="730"/>
      <c r="XAR289" s="730"/>
      <c r="XAS289" s="730"/>
      <c r="XAT289" s="730"/>
      <c r="XAU289" s="730"/>
      <c r="XAV289" s="730"/>
      <c r="XAW289" s="730"/>
      <c r="XAX289" s="730"/>
      <c r="XAY289" s="730"/>
      <c r="XAZ289" s="730"/>
      <c r="XBA289" s="730"/>
      <c r="XBB289" s="730"/>
      <c r="XBC289" s="730"/>
      <c r="XBD289" s="730"/>
      <c r="XBE289" s="730"/>
      <c r="XBF289" s="730"/>
      <c r="XBG289" s="730"/>
      <c r="XBH289" s="730"/>
      <c r="XBI289" s="730"/>
      <c r="XBJ289" s="730"/>
      <c r="XBK289" s="730"/>
      <c r="XBL289" s="730"/>
      <c r="XBM289" s="730"/>
      <c r="XBN289" s="730"/>
      <c r="XBO289" s="730"/>
      <c r="XBP289" s="730"/>
      <c r="XBQ289" s="730"/>
      <c r="XBR289" s="730"/>
      <c r="XBS289" s="730"/>
      <c r="XBT289" s="730"/>
      <c r="XBU289" s="730"/>
      <c r="XBV289" s="730"/>
      <c r="XBW289" s="730"/>
      <c r="XBX289" s="730"/>
      <c r="XBY289" s="730"/>
      <c r="XBZ289" s="730"/>
      <c r="XCA289" s="730"/>
      <c r="XCB289" s="730"/>
      <c r="XCC289" s="730"/>
      <c r="XCD289" s="730"/>
      <c r="XCE289" s="730"/>
      <c r="XCF289" s="730"/>
      <c r="XCG289" s="730"/>
      <c r="XCH289" s="730"/>
      <c r="XCI289" s="730"/>
      <c r="XCJ289" s="730"/>
      <c r="XCK289" s="730"/>
      <c r="XCL289" s="730"/>
      <c r="XCM289" s="730"/>
      <c r="XCN289" s="730"/>
      <c r="XCO289" s="730"/>
      <c r="XCP289" s="730"/>
      <c r="XCQ289" s="730"/>
      <c r="XCR289" s="730"/>
      <c r="XCS289" s="730"/>
      <c r="XCT289" s="730"/>
      <c r="XCU289" s="730"/>
      <c r="XCV289" s="730"/>
      <c r="XCW289" s="730"/>
      <c r="XCX289" s="730"/>
      <c r="XCY289" s="730"/>
      <c r="XCZ289" s="730"/>
      <c r="XDA289" s="730"/>
      <c r="XDB289" s="730"/>
      <c r="XDC289" s="730"/>
      <c r="XDD289" s="730"/>
      <c r="XDE289" s="730"/>
      <c r="XDF289" s="730"/>
      <c r="XDG289" s="730"/>
      <c r="XDH289" s="730"/>
      <c r="XDI289" s="730"/>
      <c r="XDJ289" s="730"/>
      <c r="XDK289" s="730"/>
      <c r="XDL289" s="730"/>
      <c r="XDM289" s="730"/>
      <c r="XDN289" s="730"/>
      <c r="XDO289" s="730"/>
      <c r="XDP289" s="730"/>
      <c r="XDQ289" s="730"/>
      <c r="XDR289" s="730"/>
      <c r="XDS289" s="730"/>
      <c r="XDT289" s="730"/>
      <c r="XDU289" s="730"/>
      <c r="XDV289" s="730"/>
      <c r="XDW289" s="730"/>
      <c r="XDX289" s="730"/>
      <c r="XDY289" s="730"/>
      <c r="XDZ289" s="730"/>
      <c r="XEA289" s="730"/>
      <c r="XEB289" s="730"/>
      <c r="XEC289" s="730"/>
      <c r="XED289" s="730"/>
      <c r="XEE289" s="730"/>
      <c r="XEF289" s="730"/>
      <c r="XEG289" s="730"/>
      <c r="XEH289" s="730"/>
      <c r="XEI289" s="730"/>
      <c r="XEJ289" s="730"/>
      <c r="XEK289" s="730"/>
      <c r="XEL289" s="730"/>
      <c r="XEM289" s="730"/>
      <c r="XEN289" s="730"/>
      <c r="XEO289" s="730"/>
      <c r="XEP289" s="730"/>
      <c r="XEQ289" s="730"/>
      <c r="XER289" s="730"/>
      <c r="XES289" s="730"/>
      <c r="XET289" s="730"/>
      <c r="XEU289" s="730"/>
      <c r="XEV289" s="730"/>
      <c r="XEW289" s="730"/>
      <c r="XEX289" s="730"/>
      <c r="XEY289" s="730"/>
      <c r="XEZ289" s="730"/>
      <c r="XFA289" s="730"/>
    </row>
    <row r="290" spans="1:16381" s="247" customFormat="1" ht="15" customHeight="1" x14ac:dyDescent="0.25">
      <c r="A290" s="812"/>
      <c r="B290" s="348" t="s">
        <v>1676</v>
      </c>
      <c r="C290" s="2003" t="str">
        <f>'CCR and CVA'!D57</f>
        <v>Calculation using CCR capital requirement</v>
      </c>
      <c r="D290" s="343"/>
      <c r="E290" s="343"/>
      <c r="F290" s="343"/>
      <c r="G290" s="822" t="str">
        <f>IF(OR('CCR and CVA'!F57="No", 'CCR and CVA'!F57="Yes"), "", 'CCR and CVA'!F57)</f>
        <v/>
      </c>
      <c r="H290" s="343"/>
      <c r="I290" s="340"/>
      <c r="J290" s="340"/>
      <c r="K290" s="730"/>
      <c r="L290" s="730"/>
      <c r="M290" s="730"/>
      <c r="N290" s="730"/>
      <c r="O290" s="730"/>
      <c r="P290" s="730"/>
      <c r="Q290" s="730"/>
      <c r="R290" s="730"/>
      <c r="S290" s="730"/>
      <c r="T290" s="730"/>
      <c r="U290" s="730"/>
      <c r="V290" s="730"/>
      <c r="W290" s="730"/>
      <c r="X290" s="730"/>
      <c r="Y290" s="730"/>
      <c r="Z290" s="730"/>
      <c r="AA290" s="730"/>
      <c r="AB290" s="730"/>
      <c r="AC290" s="730"/>
      <c r="AD290" s="730"/>
      <c r="AE290" s="730"/>
      <c r="AF290" s="730"/>
      <c r="AG290" s="730"/>
      <c r="AH290" s="730"/>
      <c r="AI290" s="730"/>
      <c r="AJ290" s="730"/>
      <c r="AK290" s="730"/>
      <c r="AL290" s="730"/>
      <c r="AM290" s="730"/>
      <c r="AN290" s="811"/>
      <c r="AO290" s="730"/>
      <c r="AP290" s="730"/>
      <c r="AQ290" s="730"/>
      <c r="AR290" s="730"/>
      <c r="AS290" s="730"/>
      <c r="AT290" s="730"/>
      <c r="AU290" s="730"/>
      <c r="AV290" s="730"/>
      <c r="AW290" s="730"/>
      <c r="AX290" s="730"/>
      <c r="AY290" s="730"/>
      <c r="AZ290" s="730"/>
      <c r="BA290" s="730"/>
      <c r="BB290" s="730"/>
      <c r="BC290" s="730"/>
      <c r="BD290" s="730"/>
      <c r="BE290" s="730"/>
      <c r="BF290" s="730"/>
      <c r="BG290" s="730"/>
      <c r="BH290" s="730"/>
      <c r="BI290" s="730"/>
      <c r="BJ290" s="730"/>
      <c r="BK290" s="730"/>
      <c r="BL290" s="730"/>
      <c r="BM290" s="730"/>
      <c r="BN290" s="730"/>
      <c r="BO290" s="730"/>
      <c r="BP290" s="730"/>
      <c r="BQ290" s="730"/>
      <c r="BR290" s="730"/>
      <c r="BS290" s="730"/>
      <c r="BT290" s="730"/>
      <c r="BU290" s="730"/>
      <c r="BV290" s="730"/>
      <c r="BW290" s="730"/>
      <c r="BX290" s="730"/>
      <c r="BY290" s="730"/>
      <c r="BZ290" s="730"/>
      <c r="CA290" s="730"/>
      <c r="CB290" s="730"/>
      <c r="CC290" s="730"/>
      <c r="CD290" s="730"/>
      <c r="CE290" s="730"/>
      <c r="CF290" s="730"/>
      <c r="CG290" s="730"/>
      <c r="CH290" s="730"/>
      <c r="CI290" s="730"/>
      <c r="CJ290" s="730"/>
      <c r="CK290" s="730"/>
      <c r="CL290" s="730"/>
      <c r="CM290" s="730"/>
      <c r="CN290" s="730"/>
      <c r="CO290" s="730"/>
      <c r="CP290" s="730"/>
      <c r="CQ290" s="730"/>
      <c r="CR290" s="730"/>
      <c r="CS290" s="730"/>
      <c r="CT290" s="730"/>
      <c r="CU290" s="730"/>
      <c r="CV290" s="730"/>
      <c r="CW290" s="730"/>
      <c r="CX290" s="730"/>
      <c r="CY290" s="730"/>
      <c r="CZ290" s="730"/>
      <c r="DA290" s="730"/>
      <c r="DB290" s="730"/>
      <c r="DC290" s="730"/>
      <c r="DD290" s="730"/>
      <c r="DE290" s="730"/>
      <c r="DF290" s="730"/>
      <c r="DG290" s="730"/>
      <c r="DH290" s="730"/>
      <c r="DI290" s="730"/>
      <c r="DJ290" s="730"/>
      <c r="DK290" s="730"/>
      <c r="DL290" s="730"/>
      <c r="DM290" s="730"/>
      <c r="DN290" s="730"/>
      <c r="DO290" s="730"/>
      <c r="DP290" s="730"/>
      <c r="DQ290" s="730"/>
      <c r="DR290" s="730"/>
      <c r="DS290" s="730"/>
      <c r="DT290" s="730"/>
      <c r="DU290" s="730"/>
      <c r="DV290" s="730"/>
      <c r="DW290" s="730"/>
      <c r="DX290" s="730"/>
      <c r="DY290" s="730"/>
      <c r="DZ290" s="730"/>
      <c r="EA290" s="730"/>
      <c r="EB290" s="730"/>
      <c r="EC290" s="730"/>
      <c r="ED290" s="730"/>
      <c r="EE290" s="730"/>
      <c r="EF290" s="730"/>
      <c r="EG290" s="730"/>
      <c r="EH290" s="730"/>
      <c r="EI290" s="730"/>
      <c r="EJ290" s="730"/>
      <c r="EK290" s="730"/>
      <c r="EL290" s="730"/>
      <c r="EM290" s="730"/>
      <c r="EN290" s="730"/>
      <c r="EO290" s="730"/>
      <c r="EP290" s="730"/>
      <c r="EQ290" s="730"/>
      <c r="ER290" s="730"/>
      <c r="ES290" s="730"/>
      <c r="ET290" s="730"/>
      <c r="EU290" s="730"/>
      <c r="EV290" s="730"/>
      <c r="EW290" s="730"/>
      <c r="EX290" s="730"/>
      <c r="EY290" s="730"/>
      <c r="EZ290" s="730"/>
      <c r="FA290" s="730"/>
      <c r="FB290" s="730"/>
      <c r="FC290" s="730"/>
      <c r="FD290" s="730"/>
      <c r="FE290" s="730"/>
      <c r="FF290" s="730"/>
      <c r="FG290" s="730"/>
      <c r="FH290" s="730"/>
      <c r="FI290" s="730"/>
      <c r="FJ290" s="730"/>
      <c r="FK290" s="730"/>
      <c r="FL290" s="730"/>
      <c r="FM290" s="730"/>
      <c r="FN290" s="730"/>
      <c r="FO290" s="730"/>
      <c r="FP290" s="730"/>
      <c r="FQ290" s="730"/>
      <c r="FR290" s="730"/>
      <c r="FS290" s="730"/>
      <c r="FT290" s="730"/>
      <c r="FU290" s="730"/>
      <c r="FV290" s="730"/>
      <c r="FW290" s="730"/>
      <c r="FX290" s="730"/>
      <c r="FY290" s="730"/>
      <c r="FZ290" s="730"/>
      <c r="GA290" s="730"/>
      <c r="GB290" s="730"/>
      <c r="GC290" s="730"/>
      <c r="GD290" s="730"/>
      <c r="GE290" s="730"/>
      <c r="GF290" s="730"/>
      <c r="GG290" s="730"/>
      <c r="GH290" s="730"/>
      <c r="GI290" s="730"/>
      <c r="GJ290" s="730"/>
      <c r="GK290" s="730"/>
      <c r="GL290" s="730"/>
      <c r="GM290" s="730"/>
      <c r="GN290" s="730"/>
      <c r="GO290" s="730"/>
      <c r="GP290" s="730"/>
      <c r="GQ290" s="730"/>
      <c r="GR290" s="730"/>
      <c r="GS290" s="730"/>
      <c r="GT290" s="730"/>
      <c r="GU290" s="730"/>
      <c r="GV290" s="730"/>
      <c r="GW290" s="730"/>
      <c r="GX290" s="730"/>
      <c r="GY290" s="730"/>
      <c r="GZ290" s="730"/>
      <c r="HA290" s="730"/>
      <c r="HB290" s="730"/>
      <c r="HC290" s="730"/>
      <c r="HD290" s="730"/>
      <c r="HE290" s="730"/>
      <c r="HF290" s="730"/>
      <c r="HG290" s="730"/>
      <c r="HH290" s="730"/>
      <c r="HI290" s="730"/>
      <c r="HJ290" s="730"/>
      <c r="HK290" s="730"/>
      <c r="HL290" s="730"/>
      <c r="HM290" s="730"/>
      <c r="HN290" s="730"/>
      <c r="HO290" s="730"/>
      <c r="HP290" s="730"/>
      <c r="HQ290" s="730"/>
      <c r="HR290" s="730"/>
      <c r="HS290" s="730"/>
      <c r="HT290" s="730"/>
      <c r="HU290" s="730"/>
      <c r="HV290" s="730"/>
      <c r="HW290" s="730"/>
      <c r="HX290" s="730"/>
      <c r="HY290" s="730"/>
      <c r="HZ290" s="730"/>
      <c r="IA290" s="730"/>
      <c r="IB290" s="730"/>
      <c r="IC290" s="730"/>
      <c r="ID290" s="730"/>
      <c r="IE290" s="730"/>
      <c r="IF290" s="730"/>
      <c r="IG290" s="730"/>
      <c r="IH290" s="730"/>
      <c r="II290" s="730"/>
      <c r="IJ290" s="730"/>
      <c r="IK290" s="730"/>
      <c r="IL290" s="730"/>
      <c r="IM290" s="730"/>
      <c r="IN290" s="730"/>
      <c r="IO290" s="730"/>
      <c r="IP290" s="730"/>
      <c r="IQ290" s="730"/>
      <c r="IR290" s="730"/>
      <c r="IS290" s="730"/>
      <c r="IT290" s="730"/>
      <c r="IU290" s="730"/>
      <c r="IV290" s="730"/>
      <c r="IW290" s="730"/>
      <c r="IX290" s="730"/>
      <c r="IY290" s="730"/>
      <c r="IZ290" s="730"/>
      <c r="JA290" s="730"/>
      <c r="JB290" s="730"/>
      <c r="JC290" s="730"/>
      <c r="JD290" s="730"/>
      <c r="JE290" s="730"/>
      <c r="JF290" s="730"/>
      <c r="JG290" s="730"/>
      <c r="JH290" s="730"/>
      <c r="JI290" s="730"/>
      <c r="JJ290" s="730"/>
      <c r="JK290" s="730"/>
      <c r="JL290" s="730"/>
      <c r="JM290" s="730"/>
      <c r="JN290" s="730"/>
      <c r="JO290" s="730"/>
      <c r="JP290" s="730"/>
      <c r="JQ290" s="730"/>
      <c r="JR290" s="730"/>
      <c r="JS290" s="730"/>
      <c r="JT290" s="730"/>
      <c r="JU290" s="730"/>
      <c r="JV290" s="730"/>
      <c r="JW290" s="730"/>
      <c r="JX290" s="730"/>
      <c r="JY290" s="730"/>
      <c r="JZ290" s="730"/>
      <c r="KA290" s="730"/>
      <c r="KB290" s="730"/>
      <c r="KC290" s="730"/>
      <c r="KD290" s="730"/>
      <c r="KE290" s="730"/>
      <c r="KF290" s="730"/>
      <c r="KG290" s="730"/>
      <c r="KH290" s="730"/>
      <c r="KI290" s="730"/>
      <c r="KJ290" s="730"/>
      <c r="KK290" s="730"/>
      <c r="KL290" s="730"/>
      <c r="KM290" s="730"/>
      <c r="KN290" s="730"/>
      <c r="KO290" s="730"/>
      <c r="KP290" s="730"/>
      <c r="KQ290" s="730"/>
      <c r="KR290" s="730"/>
      <c r="KS290" s="730"/>
      <c r="KT290" s="730"/>
      <c r="KU290" s="730"/>
      <c r="KV290" s="730"/>
      <c r="KW290" s="730"/>
      <c r="KX290" s="730"/>
      <c r="KY290" s="730"/>
      <c r="KZ290" s="730"/>
      <c r="LA290" s="730"/>
      <c r="LB290" s="730"/>
      <c r="LC290" s="730"/>
      <c r="LD290" s="730"/>
      <c r="LE290" s="730"/>
      <c r="LF290" s="730"/>
      <c r="LG290" s="730"/>
      <c r="LH290" s="730"/>
      <c r="LI290" s="730"/>
      <c r="LJ290" s="730"/>
      <c r="LK290" s="730"/>
      <c r="LL290" s="730"/>
      <c r="LM290" s="730"/>
      <c r="LN290" s="730"/>
      <c r="LO290" s="730"/>
      <c r="LP290" s="730"/>
      <c r="LQ290" s="730"/>
      <c r="LR290" s="730"/>
      <c r="LS290" s="730"/>
      <c r="LT290" s="730"/>
      <c r="LU290" s="730"/>
      <c r="LV290" s="730"/>
      <c r="LW290" s="730"/>
      <c r="LX290" s="730"/>
      <c r="LY290" s="730"/>
      <c r="LZ290" s="730"/>
      <c r="MA290" s="730"/>
      <c r="MB290" s="730"/>
      <c r="MC290" s="730"/>
      <c r="MD290" s="730"/>
      <c r="ME290" s="730"/>
      <c r="MF290" s="730"/>
      <c r="MG290" s="730"/>
      <c r="MH290" s="730"/>
      <c r="MI290" s="730"/>
      <c r="MJ290" s="730"/>
      <c r="MK290" s="730"/>
      <c r="ML290" s="730"/>
      <c r="MM290" s="730"/>
      <c r="MN290" s="730"/>
      <c r="MO290" s="730"/>
      <c r="MP290" s="730"/>
      <c r="MQ290" s="730"/>
      <c r="MR290" s="730"/>
      <c r="MS290" s="730"/>
      <c r="MT290" s="730"/>
      <c r="MU290" s="730"/>
      <c r="MV290" s="730"/>
      <c r="MW290" s="730"/>
      <c r="MX290" s="730"/>
      <c r="MY290" s="730"/>
      <c r="MZ290" s="730"/>
      <c r="NA290" s="730"/>
      <c r="NB290" s="730"/>
      <c r="NC290" s="730"/>
      <c r="ND290" s="730"/>
      <c r="NE290" s="730"/>
      <c r="NF290" s="730"/>
      <c r="NG290" s="730"/>
      <c r="NH290" s="730"/>
      <c r="NI290" s="730"/>
      <c r="NJ290" s="730"/>
      <c r="NK290" s="730"/>
      <c r="NL290" s="730"/>
      <c r="NM290" s="730"/>
      <c r="NN290" s="730"/>
      <c r="NO290" s="730"/>
      <c r="NP290" s="730"/>
      <c r="NQ290" s="730"/>
      <c r="NR290" s="730"/>
      <c r="NS290" s="730"/>
      <c r="NT290" s="730"/>
      <c r="NU290" s="730"/>
      <c r="NV290" s="730"/>
      <c r="NW290" s="730"/>
      <c r="NX290" s="730"/>
      <c r="NY290" s="730"/>
      <c r="NZ290" s="730"/>
      <c r="OA290" s="730"/>
      <c r="OB290" s="730"/>
      <c r="OC290" s="730"/>
      <c r="OD290" s="730"/>
      <c r="OE290" s="730"/>
      <c r="OF290" s="730"/>
      <c r="OG290" s="730"/>
      <c r="OH290" s="730"/>
      <c r="OI290" s="730"/>
      <c r="OJ290" s="730"/>
      <c r="OK290" s="730"/>
      <c r="OL290" s="730"/>
      <c r="OM290" s="730"/>
      <c r="ON290" s="730"/>
      <c r="OO290" s="730"/>
      <c r="OP290" s="730"/>
      <c r="OQ290" s="730"/>
      <c r="OR290" s="730"/>
      <c r="OS290" s="730"/>
      <c r="OT290" s="730"/>
      <c r="OU290" s="730"/>
      <c r="OV290" s="730"/>
      <c r="OW290" s="730"/>
      <c r="OX290" s="730"/>
      <c r="OY290" s="730"/>
      <c r="OZ290" s="730"/>
      <c r="PA290" s="730"/>
      <c r="PB290" s="730"/>
      <c r="PC290" s="730"/>
      <c r="PD290" s="730"/>
      <c r="PE290" s="730"/>
      <c r="PF290" s="730"/>
      <c r="PG290" s="730"/>
      <c r="PH290" s="730"/>
      <c r="PI290" s="730"/>
      <c r="PJ290" s="730"/>
      <c r="PK290" s="730"/>
      <c r="PL290" s="730"/>
      <c r="PM290" s="730"/>
      <c r="PN290" s="730"/>
      <c r="PO290" s="730"/>
      <c r="PP290" s="730"/>
      <c r="PQ290" s="730"/>
      <c r="PR290" s="730"/>
      <c r="PS290" s="730"/>
      <c r="PT290" s="730"/>
      <c r="PU290" s="730"/>
      <c r="PV290" s="730"/>
      <c r="PW290" s="730"/>
      <c r="PX290" s="730"/>
      <c r="PY290" s="730"/>
      <c r="PZ290" s="730"/>
      <c r="QA290" s="730"/>
      <c r="QB290" s="730"/>
      <c r="QC290" s="730"/>
      <c r="QD290" s="730"/>
      <c r="QE290" s="730"/>
      <c r="QF290" s="730"/>
      <c r="QG290" s="730"/>
      <c r="QH290" s="730"/>
      <c r="QI290" s="730"/>
      <c r="QJ290" s="730"/>
      <c r="QK290" s="730"/>
      <c r="QL290" s="730"/>
      <c r="QM290" s="730"/>
      <c r="QN290" s="730"/>
      <c r="QO290" s="730"/>
      <c r="QP290" s="730"/>
      <c r="QQ290" s="730"/>
      <c r="QR290" s="730"/>
      <c r="QS290" s="730"/>
      <c r="QT290" s="730"/>
      <c r="QU290" s="730"/>
      <c r="QV290" s="730"/>
      <c r="QW290" s="730"/>
      <c r="QX290" s="730"/>
      <c r="QY290" s="730"/>
      <c r="QZ290" s="730"/>
      <c r="RA290" s="730"/>
      <c r="RB290" s="730"/>
      <c r="RC290" s="730"/>
      <c r="RD290" s="730"/>
      <c r="RE290" s="730"/>
      <c r="RF290" s="730"/>
      <c r="RG290" s="730"/>
      <c r="RH290" s="730"/>
      <c r="RI290" s="730"/>
      <c r="RJ290" s="730"/>
      <c r="RK290" s="730"/>
      <c r="RL290" s="730"/>
      <c r="RM290" s="730"/>
      <c r="RN290" s="730"/>
      <c r="RO290" s="730"/>
      <c r="RP290" s="730"/>
      <c r="RQ290" s="730"/>
      <c r="RR290" s="730"/>
      <c r="RS290" s="730"/>
      <c r="RT290" s="730"/>
      <c r="RU290" s="730"/>
      <c r="RV290" s="730"/>
      <c r="RW290" s="730"/>
      <c r="RX290" s="730"/>
      <c r="RY290" s="730"/>
      <c r="RZ290" s="730"/>
      <c r="SA290" s="730"/>
      <c r="SB290" s="730"/>
      <c r="SC290" s="730"/>
      <c r="SD290" s="730"/>
      <c r="SE290" s="730"/>
      <c r="SF290" s="730"/>
      <c r="SG290" s="730"/>
      <c r="SH290" s="730"/>
      <c r="SI290" s="730"/>
      <c r="SJ290" s="730"/>
      <c r="SK290" s="730"/>
      <c r="SL290" s="730"/>
      <c r="SM290" s="730"/>
      <c r="SN290" s="730"/>
      <c r="SO290" s="730"/>
      <c r="SP290" s="730"/>
      <c r="SQ290" s="730"/>
      <c r="SR290" s="730"/>
      <c r="SS290" s="730"/>
      <c r="ST290" s="730"/>
      <c r="SU290" s="730"/>
      <c r="SV290" s="730"/>
      <c r="SW290" s="730"/>
      <c r="SX290" s="730"/>
      <c r="SY290" s="730"/>
      <c r="SZ290" s="730"/>
      <c r="TA290" s="730"/>
      <c r="TB290" s="730"/>
      <c r="TC290" s="730"/>
      <c r="TD290" s="730"/>
      <c r="TE290" s="730"/>
      <c r="TF290" s="730"/>
      <c r="TG290" s="730"/>
      <c r="TH290" s="730"/>
      <c r="TI290" s="730"/>
      <c r="TJ290" s="730"/>
      <c r="TK290" s="730"/>
      <c r="TL290" s="730"/>
      <c r="TM290" s="730"/>
      <c r="TN290" s="730"/>
      <c r="TO290" s="730"/>
      <c r="TP290" s="730"/>
      <c r="TQ290" s="730"/>
      <c r="TR290" s="730"/>
      <c r="TS290" s="730"/>
      <c r="TT290" s="730"/>
      <c r="TU290" s="730"/>
      <c r="TV290" s="730"/>
      <c r="TW290" s="730"/>
      <c r="TX290" s="730"/>
      <c r="TY290" s="730"/>
      <c r="TZ290" s="730"/>
      <c r="UA290" s="730"/>
      <c r="UB290" s="730"/>
      <c r="UC290" s="730"/>
      <c r="UD290" s="730"/>
      <c r="UE290" s="730"/>
      <c r="UF290" s="730"/>
      <c r="UG290" s="730"/>
      <c r="UH290" s="730"/>
      <c r="UI290" s="730"/>
      <c r="UJ290" s="730"/>
      <c r="UK290" s="730"/>
      <c r="UL290" s="730"/>
      <c r="UM290" s="730"/>
      <c r="UN290" s="730"/>
      <c r="UO290" s="730"/>
      <c r="UP290" s="730"/>
      <c r="UQ290" s="730"/>
      <c r="UR290" s="730"/>
      <c r="US290" s="730"/>
      <c r="UT290" s="730"/>
      <c r="UU290" s="730"/>
      <c r="UV290" s="730"/>
      <c r="UW290" s="730"/>
      <c r="UX290" s="730"/>
      <c r="UY290" s="730"/>
      <c r="UZ290" s="730"/>
      <c r="VA290" s="730"/>
      <c r="VB290" s="730"/>
      <c r="VC290" s="730"/>
      <c r="VD290" s="730"/>
      <c r="VE290" s="730"/>
      <c r="VF290" s="730"/>
      <c r="VG290" s="730"/>
      <c r="VH290" s="730"/>
      <c r="VI290" s="730"/>
      <c r="VJ290" s="730"/>
      <c r="VK290" s="730"/>
      <c r="VL290" s="730"/>
      <c r="VM290" s="730"/>
      <c r="VN290" s="730"/>
      <c r="VO290" s="730"/>
      <c r="VP290" s="730"/>
      <c r="VQ290" s="730"/>
      <c r="VR290" s="730"/>
      <c r="VS290" s="730"/>
      <c r="VT290" s="730"/>
      <c r="VU290" s="730"/>
      <c r="VV290" s="730"/>
      <c r="VW290" s="730"/>
      <c r="VX290" s="730"/>
      <c r="VY290" s="730"/>
      <c r="VZ290" s="730"/>
      <c r="WA290" s="730"/>
      <c r="WB290" s="730"/>
      <c r="WC290" s="730"/>
      <c r="WD290" s="730"/>
      <c r="WE290" s="730"/>
      <c r="WF290" s="730"/>
      <c r="WG290" s="730"/>
      <c r="WH290" s="730"/>
      <c r="WI290" s="730"/>
      <c r="WJ290" s="730"/>
      <c r="WK290" s="730"/>
      <c r="WL290" s="730"/>
      <c r="WM290" s="730"/>
      <c r="WN290" s="730"/>
      <c r="WO290" s="730"/>
      <c r="WP290" s="730"/>
      <c r="WQ290" s="730"/>
      <c r="WR290" s="730"/>
      <c r="WS290" s="730"/>
      <c r="WT290" s="730"/>
      <c r="WU290" s="730"/>
      <c r="WV290" s="730"/>
      <c r="WW290" s="730"/>
      <c r="WX290" s="730"/>
      <c r="WY290" s="730"/>
      <c r="WZ290" s="730"/>
      <c r="XA290" s="730"/>
      <c r="XB290" s="730"/>
      <c r="XC290" s="730"/>
      <c r="XD290" s="730"/>
      <c r="XE290" s="730"/>
      <c r="XF290" s="730"/>
      <c r="XG290" s="730"/>
      <c r="XH290" s="730"/>
      <c r="XI290" s="730"/>
      <c r="XJ290" s="730"/>
      <c r="XK290" s="730"/>
      <c r="XL290" s="730"/>
      <c r="XM290" s="730"/>
      <c r="XN290" s="730"/>
      <c r="XO290" s="730"/>
      <c r="XP290" s="730"/>
      <c r="XQ290" s="730"/>
      <c r="XR290" s="730"/>
      <c r="XS290" s="730"/>
      <c r="XT290" s="730"/>
      <c r="XU290" s="730"/>
      <c r="XV290" s="730"/>
      <c r="XW290" s="730"/>
      <c r="XX290" s="730"/>
      <c r="XY290" s="730"/>
      <c r="XZ290" s="730"/>
      <c r="YA290" s="730"/>
      <c r="YB290" s="730"/>
      <c r="YC290" s="730"/>
      <c r="YD290" s="730"/>
      <c r="YE290" s="730"/>
      <c r="YF290" s="730"/>
      <c r="YG290" s="730"/>
      <c r="YH290" s="730"/>
      <c r="YI290" s="730"/>
      <c r="YJ290" s="730"/>
      <c r="YK290" s="730"/>
      <c r="YL290" s="730"/>
      <c r="YM290" s="730"/>
      <c r="YN290" s="730"/>
      <c r="YO290" s="730"/>
      <c r="YP290" s="730"/>
      <c r="YQ290" s="730"/>
      <c r="YR290" s="730"/>
      <c r="YS290" s="730"/>
      <c r="YT290" s="730"/>
      <c r="YU290" s="730"/>
      <c r="YV290" s="730"/>
      <c r="YW290" s="730"/>
      <c r="YX290" s="730"/>
      <c r="YY290" s="730"/>
      <c r="YZ290" s="730"/>
      <c r="ZA290" s="730"/>
      <c r="ZB290" s="730"/>
      <c r="ZC290" s="730"/>
      <c r="ZD290" s="730"/>
      <c r="ZE290" s="730"/>
      <c r="ZF290" s="730"/>
      <c r="ZG290" s="730"/>
      <c r="ZH290" s="730"/>
      <c r="ZI290" s="730"/>
      <c r="ZJ290" s="730"/>
      <c r="ZK290" s="730"/>
      <c r="ZL290" s="730"/>
      <c r="ZM290" s="730"/>
      <c r="ZN290" s="730"/>
      <c r="ZO290" s="730"/>
      <c r="ZP290" s="730"/>
      <c r="ZQ290" s="730"/>
      <c r="ZR290" s="730"/>
      <c r="ZS290" s="730"/>
      <c r="ZT290" s="730"/>
      <c r="ZU290" s="730"/>
      <c r="ZV290" s="730"/>
      <c r="ZW290" s="730"/>
      <c r="ZX290" s="730"/>
      <c r="ZY290" s="730"/>
      <c r="ZZ290" s="730"/>
      <c r="AAA290" s="730"/>
      <c r="AAB290" s="730"/>
      <c r="AAC290" s="730"/>
      <c r="AAD290" s="730"/>
      <c r="AAE290" s="730"/>
      <c r="AAF290" s="730"/>
      <c r="AAG290" s="730"/>
      <c r="AAH290" s="730"/>
      <c r="AAI290" s="730"/>
      <c r="AAJ290" s="730"/>
      <c r="AAK290" s="730"/>
      <c r="AAL290" s="730"/>
      <c r="AAM290" s="730"/>
      <c r="AAN290" s="730"/>
      <c r="AAO290" s="730"/>
      <c r="AAP290" s="730"/>
      <c r="AAQ290" s="730"/>
      <c r="AAR290" s="730"/>
      <c r="AAS290" s="730"/>
      <c r="AAT290" s="730"/>
      <c r="AAU290" s="730"/>
      <c r="AAV290" s="730"/>
      <c r="AAW290" s="730"/>
      <c r="AAX290" s="730"/>
      <c r="AAY290" s="730"/>
      <c r="AAZ290" s="730"/>
      <c r="ABA290" s="730"/>
      <c r="ABB290" s="730"/>
      <c r="ABC290" s="730"/>
      <c r="ABD290" s="730"/>
      <c r="ABE290" s="730"/>
      <c r="ABF290" s="730"/>
      <c r="ABG290" s="730"/>
      <c r="ABH290" s="730"/>
      <c r="ABI290" s="730"/>
      <c r="ABJ290" s="730"/>
      <c r="ABK290" s="730"/>
      <c r="ABL290" s="730"/>
      <c r="ABM290" s="730"/>
      <c r="ABN290" s="730"/>
      <c r="ABO290" s="730"/>
      <c r="ABP290" s="730"/>
      <c r="ABQ290" s="730"/>
      <c r="ABR290" s="730"/>
      <c r="ABS290" s="730"/>
      <c r="ABT290" s="730"/>
      <c r="ABU290" s="730"/>
      <c r="ABV290" s="730"/>
      <c r="ABW290" s="730"/>
      <c r="ABX290" s="730"/>
      <c r="ABY290" s="730"/>
      <c r="ABZ290" s="730"/>
      <c r="ACA290" s="730"/>
      <c r="ACB290" s="730"/>
      <c r="ACC290" s="730"/>
      <c r="ACD290" s="730"/>
      <c r="ACE290" s="730"/>
      <c r="ACF290" s="730"/>
      <c r="ACG290" s="730"/>
      <c r="ACH290" s="730"/>
      <c r="ACI290" s="730"/>
      <c r="ACJ290" s="730"/>
      <c r="ACK290" s="730"/>
      <c r="ACL290" s="730"/>
      <c r="ACM290" s="730"/>
      <c r="ACN290" s="730"/>
      <c r="ACO290" s="730"/>
      <c r="ACP290" s="730"/>
      <c r="ACQ290" s="730"/>
      <c r="ACR290" s="730"/>
      <c r="ACS290" s="730"/>
      <c r="ACT290" s="730"/>
      <c r="ACU290" s="730"/>
      <c r="ACV290" s="730"/>
      <c r="ACW290" s="730"/>
      <c r="ACX290" s="730"/>
      <c r="ACY290" s="730"/>
      <c r="ACZ290" s="730"/>
      <c r="ADA290" s="730"/>
      <c r="ADB290" s="730"/>
      <c r="ADC290" s="730"/>
      <c r="ADD290" s="730"/>
      <c r="ADE290" s="730"/>
      <c r="ADF290" s="730"/>
      <c r="ADG290" s="730"/>
      <c r="ADH290" s="730"/>
      <c r="ADI290" s="730"/>
      <c r="ADJ290" s="730"/>
      <c r="ADK290" s="730"/>
      <c r="ADL290" s="730"/>
      <c r="ADM290" s="730"/>
      <c r="ADN290" s="730"/>
      <c r="ADO290" s="730"/>
      <c r="ADP290" s="730"/>
      <c r="ADQ290" s="730"/>
      <c r="ADR290" s="730"/>
      <c r="ADS290" s="730"/>
      <c r="ADT290" s="730"/>
      <c r="ADU290" s="730"/>
      <c r="ADV290" s="730"/>
      <c r="ADW290" s="730"/>
      <c r="ADX290" s="730"/>
      <c r="ADY290" s="730"/>
      <c r="ADZ290" s="730"/>
      <c r="AEA290" s="730"/>
      <c r="AEB290" s="730"/>
      <c r="AEC290" s="730"/>
      <c r="AED290" s="730"/>
      <c r="AEE290" s="730"/>
      <c r="AEF290" s="730"/>
      <c r="AEG290" s="730"/>
      <c r="AEH290" s="730"/>
      <c r="AEI290" s="730"/>
      <c r="AEJ290" s="730"/>
      <c r="AEK290" s="730"/>
      <c r="AEL290" s="730"/>
      <c r="AEM290" s="730"/>
      <c r="AEN290" s="730"/>
      <c r="AEO290" s="730"/>
      <c r="AEP290" s="730"/>
      <c r="AEQ290" s="730"/>
      <c r="AER290" s="730"/>
      <c r="AES290" s="730"/>
      <c r="AET290" s="730"/>
      <c r="AEU290" s="730"/>
      <c r="AEV290" s="730"/>
      <c r="AEW290" s="730"/>
      <c r="AEX290" s="730"/>
      <c r="AEY290" s="730"/>
      <c r="AEZ290" s="730"/>
      <c r="AFA290" s="730"/>
      <c r="AFB290" s="730"/>
      <c r="AFC290" s="730"/>
      <c r="AFD290" s="730"/>
      <c r="AFE290" s="730"/>
      <c r="AFF290" s="730"/>
      <c r="AFG290" s="730"/>
      <c r="AFH290" s="730"/>
      <c r="AFI290" s="730"/>
      <c r="AFJ290" s="730"/>
      <c r="AFK290" s="730"/>
      <c r="AFL290" s="730"/>
      <c r="AFM290" s="730"/>
      <c r="AFN290" s="730"/>
      <c r="AFO290" s="730"/>
      <c r="AFP290" s="730"/>
      <c r="AFQ290" s="730"/>
      <c r="AFR290" s="730"/>
      <c r="AFS290" s="730"/>
      <c r="AFT290" s="730"/>
      <c r="AFU290" s="730"/>
      <c r="AFV290" s="730"/>
      <c r="AFW290" s="730"/>
      <c r="AFX290" s="730"/>
      <c r="AFY290" s="730"/>
      <c r="AFZ290" s="730"/>
      <c r="AGA290" s="730"/>
      <c r="AGB290" s="730"/>
      <c r="AGC290" s="730"/>
      <c r="AGD290" s="730"/>
      <c r="AGE290" s="730"/>
      <c r="AGF290" s="730"/>
      <c r="AGG290" s="730"/>
      <c r="AGH290" s="730"/>
      <c r="AGI290" s="730"/>
      <c r="AGJ290" s="730"/>
      <c r="AGK290" s="730"/>
      <c r="AGL290" s="730"/>
      <c r="AGM290" s="730"/>
      <c r="AGN290" s="730"/>
      <c r="AGO290" s="730"/>
      <c r="AGP290" s="730"/>
      <c r="AGQ290" s="730"/>
      <c r="AGR290" s="730"/>
      <c r="AGS290" s="730"/>
      <c r="AGT290" s="730"/>
      <c r="AGU290" s="730"/>
      <c r="AGV290" s="730"/>
      <c r="AGW290" s="730"/>
      <c r="AGX290" s="730"/>
      <c r="AGY290" s="730"/>
      <c r="AGZ290" s="730"/>
      <c r="AHA290" s="730"/>
      <c r="AHB290" s="730"/>
      <c r="AHC290" s="730"/>
      <c r="AHD290" s="730"/>
      <c r="AHE290" s="730"/>
      <c r="AHF290" s="730"/>
      <c r="AHG290" s="730"/>
      <c r="AHH290" s="730"/>
      <c r="AHI290" s="730"/>
      <c r="AHJ290" s="730"/>
      <c r="AHK290" s="730"/>
      <c r="AHL290" s="730"/>
      <c r="AHM290" s="730"/>
      <c r="AHN290" s="730"/>
      <c r="AHO290" s="730"/>
      <c r="AHP290" s="730"/>
      <c r="AHQ290" s="730"/>
      <c r="AHR290" s="730"/>
      <c r="AHS290" s="730"/>
      <c r="AHT290" s="730"/>
      <c r="AHU290" s="730"/>
      <c r="AHV290" s="730"/>
      <c r="AHW290" s="730"/>
      <c r="AHX290" s="730"/>
      <c r="AHY290" s="730"/>
      <c r="AHZ290" s="730"/>
      <c r="AIA290" s="730"/>
      <c r="AIB290" s="730"/>
      <c r="AIC290" s="730"/>
      <c r="AID290" s="730"/>
      <c r="AIE290" s="730"/>
      <c r="AIF290" s="730"/>
      <c r="AIG290" s="730"/>
      <c r="AIH290" s="730"/>
      <c r="AII290" s="730"/>
      <c r="AIJ290" s="730"/>
      <c r="AIK290" s="730"/>
      <c r="AIL290" s="730"/>
      <c r="AIM290" s="730"/>
      <c r="AIN290" s="730"/>
      <c r="AIO290" s="730"/>
      <c r="AIP290" s="730"/>
      <c r="AIQ290" s="730"/>
      <c r="AIR290" s="730"/>
      <c r="AIS290" s="730"/>
      <c r="AIT290" s="730"/>
      <c r="AIU290" s="730"/>
      <c r="AIV290" s="730"/>
      <c r="AIW290" s="730"/>
      <c r="AIX290" s="730"/>
      <c r="AIY290" s="730"/>
      <c r="AIZ290" s="730"/>
      <c r="AJA290" s="730"/>
      <c r="AJB290" s="730"/>
      <c r="AJC290" s="730"/>
      <c r="AJD290" s="730"/>
      <c r="AJE290" s="730"/>
      <c r="AJF290" s="730"/>
      <c r="AJG290" s="730"/>
      <c r="AJH290" s="730"/>
      <c r="AJI290" s="730"/>
      <c r="AJJ290" s="730"/>
      <c r="AJK290" s="730"/>
      <c r="AJL290" s="730"/>
      <c r="AJM290" s="730"/>
      <c r="AJN290" s="730"/>
      <c r="AJO290" s="730"/>
      <c r="AJP290" s="730"/>
      <c r="AJQ290" s="730"/>
      <c r="AJR290" s="730"/>
      <c r="AJS290" s="730"/>
      <c r="AJT290" s="730"/>
      <c r="AJU290" s="730"/>
      <c r="AJV290" s="730"/>
      <c r="AJW290" s="730"/>
      <c r="AJX290" s="730"/>
      <c r="AJY290" s="730"/>
      <c r="AJZ290" s="730"/>
      <c r="AKA290" s="730"/>
      <c r="AKB290" s="730"/>
      <c r="AKC290" s="730"/>
      <c r="AKD290" s="730"/>
      <c r="AKE290" s="730"/>
      <c r="AKF290" s="730"/>
      <c r="AKG290" s="730"/>
      <c r="AKH290" s="730"/>
      <c r="AKI290" s="730"/>
      <c r="AKJ290" s="730"/>
      <c r="AKK290" s="730"/>
      <c r="AKL290" s="730"/>
      <c r="AKM290" s="730"/>
      <c r="AKN290" s="730"/>
      <c r="AKO290" s="730"/>
      <c r="AKP290" s="730"/>
      <c r="AKQ290" s="730"/>
      <c r="AKR290" s="730"/>
      <c r="AKS290" s="730"/>
      <c r="AKT290" s="730"/>
      <c r="AKU290" s="730"/>
      <c r="AKV290" s="730"/>
      <c r="AKW290" s="730"/>
      <c r="AKX290" s="730"/>
      <c r="AKY290" s="730"/>
      <c r="AKZ290" s="730"/>
      <c r="ALA290" s="730"/>
      <c r="ALB290" s="730"/>
      <c r="ALC290" s="730"/>
      <c r="ALD290" s="730"/>
      <c r="ALE290" s="730"/>
      <c r="ALF290" s="730"/>
      <c r="ALG290" s="730"/>
      <c r="ALH290" s="730"/>
      <c r="ALI290" s="730"/>
      <c r="ALJ290" s="730"/>
      <c r="ALK290" s="730"/>
      <c r="ALL290" s="730"/>
      <c r="ALM290" s="730"/>
      <c r="ALN290" s="730"/>
      <c r="ALO290" s="730"/>
      <c r="ALP290" s="730"/>
      <c r="ALQ290" s="730"/>
      <c r="ALR290" s="730"/>
      <c r="ALS290" s="730"/>
      <c r="ALT290" s="730"/>
      <c r="ALU290" s="730"/>
      <c r="ALV290" s="730"/>
      <c r="ALW290" s="730"/>
      <c r="ALX290" s="730"/>
      <c r="ALY290" s="730"/>
      <c r="ALZ290" s="730"/>
      <c r="AMA290" s="730"/>
      <c r="AMB290" s="730"/>
      <c r="AMC290" s="730"/>
      <c r="AMD290" s="730"/>
      <c r="AME290" s="730"/>
      <c r="AMF290" s="730"/>
      <c r="AMG290" s="730"/>
      <c r="AMH290" s="730"/>
      <c r="AMI290" s="730"/>
      <c r="AMJ290" s="730"/>
      <c r="AMK290" s="730"/>
      <c r="AML290" s="730"/>
      <c r="AMM290" s="730"/>
      <c r="AMN290" s="730"/>
      <c r="AMO290" s="730"/>
      <c r="AMP290" s="730"/>
      <c r="AMQ290" s="730"/>
      <c r="AMR290" s="730"/>
      <c r="AMS290" s="730"/>
      <c r="AMT290" s="730"/>
      <c r="AMU290" s="730"/>
      <c r="AMV290" s="730"/>
      <c r="AMW290" s="730"/>
      <c r="AMX290" s="730"/>
      <c r="AMY290" s="730"/>
      <c r="AMZ290" s="730"/>
      <c r="ANA290" s="730"/>
      <c r="ANB290" s="730"/>
      <c r="ANC290" s="730"/>
      <c r="AND290" s="730"/>
      <c r="ANE290" s="730"/>
      <c r="ANF290" s="730"/>
      <c r="ANG290" s="730"/>
      <c r="ANH290" s="730"/>
      <c r="ANI290" s="730"/>
      <c r="ANJ290" s="730"/>
      <c r="ANK290" s="730"/>
      <c r="ANL290" s="730"/>
      <c r="ANM290" s="730"/>
      <c r="ANN290" s="730"/>
      <c r="ANO290" s="730"/>
      <c r="ANP290" s="730"/>
      <c r="ANQ290" s="730"/>
      <c r="ANR290" s="730"/>
      <c r="ANS290" s="730"/>
      <c r="ANT290" s="730"/>
      <c r="ANU290" s="730"/>
      <c r="ANV290" s="730"/>
      <c r="ANW290" s="730"/>
      <c r="ANX290" s="730"/>
      <c r="ANY290" s="730"/>
      <c r="ANZ290" s="730"/>
      <c r="AOA290" s="730"/>
      <c r="AOB290" s="730"/>
      <c r="AOC290" s="730"/>
      <c r="AOD290" s="730"/>
      <c r="AOE290" s="730"/>
      <c r="AOF290" s="730"/>
      <c r="AOG290" s="730"/>
      <c r="AOH290" s="730"/>
      <c r="AOI290" s="730"/>
      <c r="AOJ290" s="730"/>
      <c r="AOK290" s="730"/>
      <c r="AOL290" s="730"/>
      <c r="AOM290" s="730"/>
      <c r="AON290" s="730"/>
      <c r="AOO290" s="730"/>
      <c r="AOP290" s="730"/>
      <c r="AOQ290" s="730"/>
      <c r="AOR290" s="730"/>
      <c r="AOS290" s="730"/>
      <c r="AOT290" s="730"/>
      <c r="AOU290" s="730"/>
      <c r="AOV290" s="730"/>
      <c r="AOW290" s="730"/>
      <c r="AOX290" s="730"/>
      <c r="AOY290" s="730"/>
      <c r="AOZ290" s="730"/>
      <c r="APA290" s="730"/>
      <c r="APB290" s="730"/>
      <c r="APC290" s="730"/>
      <c r="APD290" s="730"/>
      <c r="APE290" s="730"/>
      <c r="APF290" s="730"/>
      <c r="APG290" s="730"/>
      <c r="APH290" s="730"/>
      <c r="API290" s="730"/>
      <c r="APJ290" s="730"/>
      <c r="APK290" s="730"/>
      <c r="APL290" s="730"/>
      <c r="APM290" s="730"/>
      <c r="APN290" s="730"/>
      <c r="APO290" s="730"/>
      <c r="APP290" s="730"/>
      <c r="APQ290" s="730"/>
      <c r="APR290" s="730"/>
      <c r="APS290" s="730"/>
      <c r="APT290" s="730"/>
      <c r="APU290" s="730"/>
      <c r="APV290" s="730"/>
      <c r="APW290" s="730"/>
      <c r="APX290" s="730"/>
      <c r="APY290" s="730"/>
      <c r="APZ290" s="730"/>
      <c r="AQA290" s="730"/>
      <c r="AQB290" s="730"/>
      <c r="AQC290" s="730"/>
      <c r="AQD290" s="730"/>
      <c r="AQE290" s="730"/>
      <c r="AQF290" s="730"/>
      <c r="AQG290" s="730"/>
      <c r="AQH290" s="730"/>
      <c r="AQI290" s="730"/>
      <c r="AQJ290" s="730"/>
      <c r="AQK290" s="730"/>
      <c r="AQL290" s="730"/>
      <c r="AQM290" s="730"/>
      <c r="AQN290" s="730"/>
      <c r="AQO290" s="730"/>
      <c r="AQP290" s="730"/>
      <c r="AQQ290" s="730"/>
      <c r="AQR290" s="730"/>
      <c r="AQS290" s="730"/>
      <c r="AQT290" s="730"/>
      <c r="AQU290" s="730"/>
      <c r="AQV290" s="730"/>
      <c r="AQW290" s="730"/>
      <c r="AQX290" s="730"/>
      <c r="AQY290" s="730"/>
      <c r="AQZ290" s="730"/>
      <c r="ARA290" s="730"/>
      <c r="ARB290" s="730"/>
      <c r="ARC290" s="730"/>
      <c r="ARD290" s="730"/>
      <c r="ARE290" s="730"/>
      <c r="ARF290" s="730"/>
      <c r="ARG290" s="730"/>
      <c r="ARH290" s="730"/>
      <c r="ARI290" s="730"/>
      <c r="ARJ290" s="730"/>
      <c r="ARK290" s="730"/>
      <c r="ARL290" s="730"/>
      <c r="ARM290" s="730"/>
      <c r="ARN290" s="730"/>
      <c r="ARO290" s="730"/>
      <c r="ARP290" s="730"/>
      <c r="ARQ290" s="730"/>
      <c r="ARR290" s="730"/>
      <c r="ARS290" s="730"/>
      <c r="ART290" s="730"/>
      <c r="ARU290" s="730"/>
      <c r="ARV290" s="730"/>
      <c r="ARW290" s="730"/>
      <c r="ARX290" s="730"/>
      <c r="ARY290" s="730"/>
      <c r="ARZ290" s="730"/>
      <c r="ASA290" s="730"/>
      <c r="ASB290" s="730"/>
      <c r="ASC290" s="730"/>
      <c r="ASD290" s="730"/>
      <c r="ASE290" s="730"/>
      <c r="ASF290" s="730"/>
      <c r="ASG290" s="730"/>
      <c r="ASH290" s="730"/>
      <c r="ASI290" s="730"/>
      <c r="ASJ290" s="730"/>
      <c r="ASK290" s="730"/>
      <c r="ASL290" s="730"/>
      <c r="ASM290" s="730"/>
      <c r="ASN290" s="730"/>
      <c r="ASO290" s="730"/>
      <c r="ASP290" s="730"/>
      <c r="ASQ290" s="730"/>
      <c r="ASR290" s="730"/>
      <c r="ASS290" s="730"/>
      <c r="AST290" s="730"/>
      <c r="ASU290" s="730"/>
      <c r="ASV290" s="730"/>
      <c r="ASW290" s="730"/>
      <c r="ASX290" s="730"/>
      <c r="ASY290" s="730"/>
      <c r="ASZ290" s="730"/>
      <c r="ATA290" s="730"/>
      <c r="ATB290" s="730"/>
      <c r="ATC290" s="730"/>
      <c r="ATD290" s="730"/>
      <c r="ATE290" s="730"/>
      <c r="ATF290" s="730"/>
      <c r="ATG290" s="730"/>
      <c r="ATH290" s="730"/>
      <c r="ATI290" s="730"/>
      <c r="ATJ290" s="730"/>
      <c r="ATK290" s="730"/>
      <c r="ATL290" s="730"/>
      <c r="ATM290" s="730"/>
      <c r="ATN290" s="730"/>
      <c r="ATO290" s="730"/>
      <c r="ATP290" s="730"/>
      <c r="ATQ290" s="730"/>
      <c r="ATR290" s="730"/>
      <c r="ATS290" s="730"/>
      <c r="ATT290" s="730"/>
      <c r="ATU290" s="730"/>
      <c r="ATV290" s="730"/>
      <c r="ATW290" s="730"/>
      <c r="ATX290" s="730"/>
      <c r="ATY290" s="730"/>
      <c r="ATZ290" s="730"/>
      <c r="AUA290" s="730"/>
      <c r="AUB290" s="730"/>
      <c r="AUC290" s="730"/>
      <c r="AUD290" s="730"/>
      <c r="AUE290" s="730"/>
      <c r="AUF290" s="730"/>
      <c r="AUG290" s="730"/>
      <c r="AUH290" s="730"/>
      <c r="AUI290" s="730"/>
      <c r="AUJ290" s="730"/>
      <c r="AUK290" s="730"/>
      <c r="AUL290" s="730"/>
      <c r="AUM290" s="730"/>
      <c r="AUN290" s="730"/>
      <c r="AUO290" s="730"/>
      <c r="AUP290" s="730"/>
      <c r="AUQ290" s="730"/>
      <c r="AUR290" s="730"/>
      <c r="AUS290" s="730"/>
      <c r="AUT290" s="730"/>
      <c r="AUU290" s="730"/>
      <c r="AUV290" s="730"/>
      <c r="AUW290" s="730"/>
      <c r="AUX290" s="730"/>
      <c r="AUY290" s="730"/>
      <c r="AUZ290" s="730"/>
      <c r="AVA290" s="730"/>
      <c r="AVB290" s="730"/>
      <c r="AVC290" s="730"/>
      <c r="AVD290" s="730"/>
      <c r="AVE290" s="730"/>
      <c r="AVF290" s="730"/>
      <c r="AVG290" s="730"/>
      <c r="AVH290" s="730"/>
      <c r="AVI290" s="730"/>
      <c r="AVJ290" s="730"/>
      <c r="AVK290" s="730"/>
      <c r="AVL290" s="730"/>
      <c r="AVM290" s="730"/>
      <c r="AVN290" s="730"/>
      <c r="AVO290" s="730"/>
      <c r="AVP290" s="730"/>
      <c r="AVQ290" s="730"/>
      <c r="AVR290" s="730"/>
      <c r="AVS290" s="730"/>
      <c r="AVT290" s="730"/>
      <c r="AVU290" s="730"/>
      <c r="AVV290" s="730"/>
      <c r="AVW290" s="730"/>
      <c r="AVX290" s="730"/>
      <c r="AVY290" s="730"/>
      <c r="AVZ290" s="730"/>
      <c r="AWA290" s="730"/>
      <c r="AWB290" s="730"/>
      <c r="AWC290" s="730"/>
      <c r="AWD290" s="730"/>
      <c r="AWE290" s="730"/>
      <c r="AWF290" s="730"/>
      <c r="AWG290" s="730"/>
      <c r="AWH290" s="730"/>
      <c r="AWI290" s="730"/>
      <c r="AWJ290" s="730"/>
      <c r="AWK290" s="730"/>
      <c r="AWL290" s="730"/>
      <c r="AWM290" s="730"/>
      <c r="AWN290" s="730"/>
      <c r="AWO290" s="730"/>
      <c r="AWP290" s="730"/>
      <c r="AWQ290" s="730"/>
      <c r="AWR290" s="730"/>
      <c r="AWS290" s="730"/>
      <c r="AWT290" s="730"/>
      <c r="AWU290" s="730"/>
      <c r="AWV290" s="730"/>
      <c r="AWW290" s="730"/>
      <c r="AWX290" s="730"/>
      <c r="AWY290" s="730"/>
      <c r="AWZ290" s="730"/>
      <c r="AXA290" s="730"/>
      <c r="AXB290" s="730"/>
      <c r="AXC290" s="730"/>
      <c r="AXD290" s="730"/>
      <c r="AXE290" s="730"/>
      <c r="AXF290" s="730"/>
      <c r="AXG290" s="730"/>
      <c r="AXH290" s="730"/>
      <c r="AXI290" s="730"/>
      <c r="AXJ290" s="730"/>
      <c r="AXK290" s="730"/>
      <c r="AXL290" s="730"/>
      <c r="AXM290" s="730"/>
      <c r="AXN290" s="730"/>
      <c r="AXO290" s="730"/>
      <c r="AXP290" s="730"/>
      <c r="AXQ290" s="730"/>
      <c r="AXR290" s="730"/>
      <c r="AXS290" s="730"/>
      <c r="AXT290" s="730"/>
      <c r="AXU290" s="730"/>
      <c r="AXV290" s="730"/>
      <c r="AXW290" s="730"/>
      <c r="AXX290" s="730"/>
      <c r="AXY290" s="730"/>
      <c r="AXZ290" s="730"/>
      <c r="AYA290" s="730"/>
      <c r="AYB290" s="730"/>
      <c r="AYC290" s="730"/>
      <c r="AYD290" s="730"/>
      <c r="AYE290" s="730"/>
      <c r="AYF290" s="730"/>
      <c r="AYG290" s="730"/>
      <c r="AYH290" s="730"/>
      <c r="AYI290" s="730"/>
      <c r="AYJ290" s="730"/>
      <c r="AYK290" s="730"/>
      <c r="AYL290" s="730"/>
      <c r="AYM290" s="730"/>
      <c r="AYN290" s="730"/>
      <c r="AYO290" s="730"/>
      <c r="AYP290" s="730"/>
      <c r="AYQ290" s="730"/>
      <c r="AYR290" s="730"/>
      <c r="AYS290" s="730"/>
      <c r="AYT290" s="730"/>
      <c r="AYU290" s="730"/>
      <c r="AYV290" s="730"/>
      <c r="AYW290" s="730"/>
      <c r="AYX290" s="730"/>
      <c r="AYY290" s="730"/>
      <c r="AYZ290" s="730"/>
      <c r="AZA290" s="730"/>
      <c r="AZB290" s="730"/>
      <c r="AZC290" s="730"/>
      <c r="AZD290" s="730"/>
      <c r="AZE290" s="730"/>
      <c r="AZF290" s="730"/>
      <c r="AZG290" s="730"/>
      <c r="AZH290" s="730"/>
      <c r="AZI290" s="730"/>
      <c r="AZJ290" s="730"/>
      <c r="AZK290" s="730"/>
      <c r="AZL290" s="730"/>
      <c r="AZM290" s="730"/>
      <c r="AZN290" s="730"/>
      <c r="AZO290" s="730"/>
      <c r="AZP290" s="730"/>
      <c r="AZQ290" s="730"/>
      <c r="AZR290" s="730"/>
      <c r="AZS290" s="730"/>
      <c r="AZT290" s="730"/>
      <c r="AZU290" s="730"/>
      <c r="AZV290" s="730"/>
      <c r="AZW290" s="730"/>
      <c r="AZX290" s="730"/>
      <c r="AZY290" s="730"/>
      <c r="AZZ290" s="730"/>
      <c r="BAA290" s="730"/>
      <c r="BAB290" s="730"/>
      <c r="BAC290" s="730"/>
      <c r="BAD290" s="730"/>
      <c r="BAE290" s="730"/>
      <c r="BAF290" s="730"/>
      <c r="BAG290" s="730"/>
      <c r="BAH290" s="730"/>
      <c r="BAI290" s="730"/>
      <c r="BAJ290" s="730"/>
      <c r="BAK290" s="730"/>
      <c r="BAL290" s="730"/>
      <c r="BAM290" s="730"/>
      <c r="BAN290" s="730"/>
      <c r="BAO290" s="730"/>
      <c r="BAP290" s="730"/>
      <c r="BAQ290" s="730"/>
      <c r="BAR290" s="730"/>
      <c r="BAS290" s="730"/>
      <c r="BAT290" s="730"/>
      <c r="BAU290" s="730"/>
      <c r="BAV290" s="730"/>
      <c r="BAW290" s="730"/>
      <c r="BAX290" s="730"/>
      <c r="BAY290" s="730"/>
      <c r="BAZ290" s="730"/>
      <c r="BBA290" s="730"/>
      <c r="BBB290" s="730"/>
      <c r="BBC290" s="730"/>
      <c r="BBD290" s="730"/>
      <c r="BBE290" s="730"/>
      <c r="BBF290" s="730"/>
      <c r="BBG290" s="730"/>
      <c r="BBH290" s="730"/>
      <c r="BBI290" s="730"/>
      <c r="BBJ290" s="730"/>
      <c r="BBK290" s="730"/>
      <c r="BBL290" s="730"/>
      <c r="BBM290" s="730"/>
      <c r="BBN290" s="730"/>
      <c r="BBO290" s="730"/>
      <c r="BBP290" s="730"/>
      <c r="BBQ290" s="730"/>
      <c r="BBR290" s="730"/>
      <c r="BBS290" s="730"/>
      <c r="BBT290" s="730"/>
      <c r="BBU290" s="730"/>
      <c r="BBV290" s="730"/>
      <c r="BBW290" s="730"/>
      <c r="BBX290" s="730"/>
      <c r="BBY290" s="730"/>
      <c r="BBZ290" s="730"/>
      <c r="BCA290" s="730"/>
      <c r="BCB290" s="730"/>
      <c r="BCC290" s="730"/>
      <c r="BCD290" s="730"/>
      <c r="BCE290" s="730"/>
      <c r="BCF290" s="730"/>
      <c r="BCG290" s="730"/>
      <c r="BCH290" s="730"/>
      <c r="BCI290" s="730"/>
      <c r="BCJ290" s="730"/>
      <c r="BCK290" s="730"/>
      <c r="BCL290" s="730"/>
      <c r="BCM290" s="730"/>
      <c r="BCN290" s="730"/>
      <c r="BCO290" s="730"/>
      <c r="BCP290" s="730"/>
      <c r="BCQ290" s="730"/>
      <c r="BCR290" s="730"/>
      <c r="BCS290" s="730"/>
      <c r="BCT290" s="730"/>
      <c r="BCU290" s="730"/>
      <c r="BCV290" s="730"/>
      <c r="BCW290" s="730"/>
      <c r="BCX290" s="730"/>
      <c r="BCY290" s="730"/>
      <c r="BCZ290" s="730"/>
      <c r="BDA290" s="730"/>
      <c r="BDB290" s="730"/>
      <c r="BDC290" s="730"/>
      <c r="BDD290" s="730"/>
      <c r="BDE290" s="730"/>
      <c r="BDF290" s="730"/>
      <c r="BDG290" s="730"/>
      <c r="BDH290" s="730"/>
      <c r="BDI290" s="730"/>
      <c r="BDJ290" s="730"/>
      <c r="BDK290" s="730"/>
      <c r="BDL290" s="730"/>
      <c r="BDM290" s="730"/>
      <c r="BDN290" s="730"/>
      <c r="BDO290" s="730"/>
      <c r="BDP290" s="730"/>
      <c r="BDQ290" s="730"/>
      <c r="BDR290" s="730"/>
      <c r="BDS290" s="730"/>
      <c r="BDT290" s="730"/>
      <c r="BDU290" s="730"/>
      <c r="BDV290" s="730"/>
      <c r="BDW290" s="730"/>
      <c r="BDX290" s="730"/>
      <c r="BDY290" s="730"/>
      <c r="BDZ290" s="730"/>
      <c r="BEA290" s="730"/>
      <c r="BEB290" s="730"/>
      <c r="BEC290" s="730"/>
      <c r="BED290" s="730"/>
      <c r="BEE290" s="730"/>
      <c r="BEF290" s="730"/>
      <c r="BEG290" s="730"/>
      <c r="BEH290" s="730"/>
      <c r="BEI290" s="730"/>
      <c r="BEJ290" s="730"/>
      <c r="BEK290" s="730"/>
      <c r="BEL290" s="730"/>
      <c r="BEM290" s="730"/>
      <c r="BEN290" s="730"/>
      <c r="BEO290" s="730"/>
      <c r="BEP290" s="730"/>
      <c r="BEQ290" s="730"/>
      <c r="BER290" s="730"/>
      <c r="BES290" s="730"/>
      <c r="BET290" s="730"/>
      <c r="BEU290" s="730"/>
      <c r="BEV290" s="730"/>
      <c r="BEW290" s="730"/>
      <c r="BEX290" s="730"/>
      <c r="BEY290" s="730"/>
      <c r="BEZ290" s="730"/>
      <c r="BFA290" s="730"/>
      <c r="BFB290" s="730"/>
      <c r="BFC290" s="730"/>
      <c r="BFD290" s="730"/>
      <c r="BFE290" s="730"/>
      <c r="BFF290" s="730"/>
      <c r="BFG290" s="730"/>
      <c r="BFH290" s="730"/>
      <c r="BFI290" s="730"/>
      <c r="BFJ290" s="730"/>
      <c r="BFK290" s="730"/>
      <c r="BFL290" s="730"/>
      <c r="BFM290" s="730"/>
      <c r="BFN290" s="730"/>
      <c r="BFO290" s="730"/>
      <c r="BFP290" s="730"/>
      <c r="BFQ290" s="730"/>
      <c r="BFR290" s="730"/>
      <c r="BFS290" s="730"/>
      <c r="BFT290" s="730"/>
      <c r="BFU290" s="730"/>
      <c r="BFV290" s="730"/>
      <c r="BFW290" s="730"/>
      <c r="BFX290" s="730"/>
      <c r="BFY290" s="730"/>
      <c r="BFZ290" s="730"/>
      <c r="BGA290" s="730"/>
      <c r="BGB290" s="730"/>
      <c r="BGC290" s="730"/>
      <c r="BGD290" s="730"/>
      <c r="BGE290" s="730"/>
      <c r="BGF290" s="730"/>
      <c r="BGG290" s="730"/>
      <c r="BGH290" s="730"/>
      <c r="BGI290" s="730"/>
      <c r="BGJ290" s="730"/>
      <c r="BGK290" s="730"/>
      <c r="BGL290" s="730"/>
      <c r="BGM290" s="730"/>
      <c r="BGN290" s="730"/>
      <c r="BGO290" s="730"/>
      <c r="BGP290" s="730"/>
      <c r="BGQ290" s="730"/>
      <c r="BGR290" s="730"/>
      <c r="BGS290" s="730"/>
      <c r="BGT290" s="730"/>
      <c r="BGU290" s="730"/>
      <c r="BGV290" s="730"/>
      <c r="BGW290" s="730"/>
      <c r="BGX290" s="730"/>
      <c r="BGY290" s="730"/>
      <c r="BGZ290" s="730"/>
      <c r="BHA290" s="730"/>
      <c r="BHB290" s="730"/>
      <c r="BHC290" s="730"/>
      <c r="BHD290" s="730"/>
      <c r="BHE290" s="730"/>
      <c r="BHF290" s="730"/>
      <c r="BHG290" s="730"/>
      <c r="BHH290" s="730"/>
      <c r="BHI290" s="730"/>
      <c r="BHJ290" s="730"/>
      <c r="BHK290" s="730"/>
      <c r="BHL290" s="730"/>
      <c r="BHM290" s="730"/>
      <c r="BHN290" s="730"/>
      <c r="BHO290" s="730"/>
      <c r="BHP290" s="730"/>
      <c r="BHQ290" s="730"/>
      <c r="BHR290" s="730"/>
      <c r="BHS290" s="730"/>
      <c r="BHT290" s="730"/>
      <c r="BHU290" s="730"/>
      <c r="BHV290" s="730"/>
      <c r="BHW290" s="730"/>
      <c r="BHX290" s="730"/>
      <c r="BHY290" s="730"/>
      <c r="BHZ290" s="730"/>
      <c r="BIA290" s="730"/>
      <c r="BIB290" s="730"/>
      <c r="BIC290" s="730"/>
      <c r="BID290" s="730"/>
      <c r="BIE290" s="730"/>
      <c r="BIF290" s="730"/>
      <c r="BIG290" s="730"/>
      <c r="BIH290" s="730"/>
      <c r="BII290" s="730"/>
      <c r="BIJ290" s="730"/>
      <c r="BIK290" s="730"/>
      <c r="BIL290" s="730"/>
      <c r="BIM290" s="730"/>
      <c r="BIN290" s="730"/>
      <c r="BIO290" s="730"/>
      <c r="BIP290" s="730"/>
      <c r="BIQ290" s="730"/>
      <c r="BIR290" s="730"/>
      <c r="BIS290" s="730"/>
      <c r="BIT290" s="730"/>
      <c r="BIU290" s="730"/>
      <c r="BIV290" s="730"/>
      <c r="BIW290" s="730"/>
      <c r="BIX290" s="730"/>
      <c r="BIY290" s="730"/>
      <c r="BIZ290" s="730"/>
      <c r="BJA290" s="730"/>
      <c r="BJB290" s="730"/>
      <c r="BJC290" s="730"/>
      <c r="BJD290" s="730"/>
      <c r="BJE290" s="730"/>
      <c r="BJF290" s="730"/>
      <c r="BJG290" s="730"/>
      <c r="BJH290" s="730"/>
      <c r="BJI290" s="730"/>
      <c r="BJJ290" s="730"/>
      <c r="BJK290" s="730"/>
      <c r="BJL290" s="730"/>
      <c r="BJM290" s="730"/>
      <c r="BJN290" s="730"/>
      <c r="BJO290" s="730"/>
      <c r="BJP290" s="730"/>
      <c r="BJQ290" s="730"/>
      <c r="BJR290" s="730"/>
      <c r="BJS290" s="730"/>
      <c r="BJT290" s="730"/>
      <c r="BJU290" s="730"/>
      <c r="BJV290" s="730"/>
      <c r="BJW290" s="730"/>
      <c r="BJX290" s="730"/>
      <c r="BJY290" s="730"/>
      <c r="BJZ290" s="730"/>
      <c r="BKA290" s="730"/>
      <c r="BKB290" s="730"/>
      <c r="BKC290" s="730"/>
      <c r="BKD290" s="730"/>
      <c r="BKE290" s="730"/>
      <c r="BKF290" s="730"/>
      <c r="BKG290" s="730"/>
      <c r="BKH290" s="730"/>
      <c r="BKI290" s="730"/>
      <c r="BKJ290" s="730"/>
      <c r="BKK290" s="730"/>
      <c r="BKL290" s="730"/>
      <c r="BKM290" s="730"/>
      <c r="BKN290" s="730"/>
      <c r="BKO290" s="730"/>
      <c r="BKP290" s="730"/>
      <c r="BKQ290" s="730"/>
      <c r="BKR290" s="730"/>
      <c r="BKS290" s="730"/>
      <c r="BKT290" s="730"/>
      <c r="BKU290" s="730"/>
      <c r="BKV290" s="730"/>
      <c r="BKW290" s="730"/>
      <c r="BKX290" s="730"/>
      <c r="BKY290" s="730"/>
      <c r="BKZ290" s="730"/>
      <c r="BLA290" s="730"/>
      <c r="BLB290" s="730"/>
      <c r="BLC290" s="730"/>
      <c r="BLD290" s="730"/>
      <c r="BLE290" s="730"/>
      <c r="BLF290" s="730"/>
      <c r="BLG290" s="730"/>
      <c r="BLH290" s="730"/>
      <c r="BLI290" s="730"/>
      <c r="BLJ290" s="730"/>
      <c r="BLK290" s="730"/>
      <c r="BLL290" s="730"/>
      <c r="BLM290" s="730"/>
      <c r="BLN290" s="730"/>
      <c r="BLO290" s="730"/>
      <c r="BLP290" s="730"/>
      <c r="BLQ290" s="730"/>
      <c r="BLR290" s="730"/>
      <c r="BLS290" s="730"/>
      <c r="BLT290" s="730"/>
      <c r="BLU290" s="730"/>
      <c r="BLV290" s="730"/>
      <c r="BLW290" s="730"/>
      <c r="BLX290" s="730"/>
      <c r="BLY290" s="730"/>
      <c r="BLZ290" s="730"/>
      <c r="BMA290" s="730"/>
      <c r="BMB290" s="730"/>
      <c r="BMC290" s="730"/>
      <c r="BMD290" s="730"/>
      <c r="BME290" s="730"/>
      <c r="BMF290" s="730"/>
      <c r="BMG290" s="730"/>
      <c r="BMH290" s="730"/>
      <c r="BMI290" s="730"/>
      <c r="BMJ290" s="730"/>
      <c r="BMK290" s="730"/>
      <c r="BML290" s="730"/>
      <c r="BMM290" s="730"/>
      <c r="BMN290" s="730"/>
      <c r="BMO290" s="730"/>
      <c r="BMP290" s="730"/>
      <c r="BMQ290" s="730"/>
      <c r="BMR290" s="730"/>
      <c r="BMS290" s="730"/>
      <c r="BMT290" s="730"/>
      <c r="BMU290" s="730"/>
      <c r="BMV290" s="730"/>
      <c r="BMW290" s="730"/>
      <c r="BMX290" s="730"/>
      <c r="BMY290" s="730"/>
      <c r="BMZ290" s="730"/>
      <c r="BNA290" s="730"/>
      <c r="BNB290" s="730"/>
      <c r="BNC290" s="730"/>
      <c r="BND290" s="730"/>
      <c r="BNE290" s="730"/>
      <c r="BNF290" s="730"/>
      <c r="BNG290" s="730"/>
      <c r="BNH290" s="730"/>
      <c r="BNI290" s="730"/>
      <c r="BNJ290" s="730"/>
      <c r="BNK290" s="730"/>
      <c r="BNL290" s="730"/>
      <c r="BNM290" s="730"/>
      <c r="BNN290" s="730"/>
      <c r="BNO290" s="730"/>
      <c r="BNP290" s="730"/>
      <c r="BNQ290" s="730"/>
      <c r="BNR290" s="730"/>
      <c r="BNS290" s="730"/>
      <c r="BNT290" s="730"/>
      <c r="BNU290" s="730"/>
      <c r="BNV290" s="730"/>
      <c r="BNW290" s="730"/>
      <c r="BNX290" s="730"/>
      <c r="BNY290" s="730"/>
      <c r="BNZ290" s="730"/>
      <c r="BOA290" s="730"/>
      <c r="BOB290" s="730"/>
      <c r="BOC290" s="730"/>
      <c r="BOD290" s="730"/>
      <c r="BOE290" s="730"/>
      <c r="BOF290" s="730"/>
      <c r="BOG290" s="730"/>
      <c r="BOH290" s="730"/>
      <c r="BOI290" s="730"/>
      <c r="BOJ290" s="730"/>
      <c r="BOK290" s="730"/>
      <c r="BOL290" s="730"/>
      <c r="BOM290" s="730"/>
      <c r="BON290" s="730"/>
      <c r="BOO290" s="730"/>
      <c r="BOP290" s="730"/>
      <c r="BOQ290" s="730"/>
      <c r="BOR290" s="730"/>
      <c r="BOS290" s="730"/>
      <c r="BOT290" s="730"/>
      <c r="BOU290" s="730"/>
      <c r="BOV290" s="730"/>
      <c r="BOW290" s="730"/>
      <c r="BOX290" s="730"/>
      <c r="BOY290" s="730"/>
      <c r="BOZ290" s="730"/>
      <c r="BPA290" s="730"/>
      <c r="BPB290" s="730"/>
      <c r="BPC290" s="730"/>
      <c r="BPD290" s="730"/>
      <c r="BPE290" s="730"/>
      <c r="BPF290" s="730"/>
      <c r="BPG290" s="730"/>
      <c r="BPH290" s="730"/>
      <c r="BPI290" s="730"/>
      <c r="BPJ290" s="730"/>
      <c r="BPK290" s="730"/>
      <c r="BPL290" s="730"/>
      <c r="BPM290" s="730"/>
      <c r="BPN290" s="730"/>
      <c r="BPO290" s="730"/>
      <c r="BPP290" s="730"/>
      <c r="BPQ290" s="730"/>
      <c r="BPR290" s="730"/>
      <c r="BPS290" s="730"/>
      <c r="BPT290" s="730"/>
      <c r="BPU290" s="730"/>
      <c r="BPV290" s="730"/>
      <c r="BPW290" s="730"/>
      <c r="BPX290" s="730"/>
      <c r="BPY290" s="730"/>
      <c r="BPZ290" s="730"/>
      <c r="BQA290" s="730"/>
      <c r="BQB290" s="730"/>
      <c r="BQC290" s="730"/>
      <c r="BQD290" s="730"/>
      <c r="BQE290" s="730"/>
      <c r="BQF290" s="730"/>
      <c r="BQG290" s="730"/>
      <c r="BQH290" s="730"/>
      <c r="BQI290" s="730"/>
      <c r="BQJ290" s="730"/>
      <c r="BQK290" s="730"/>
      <c r="BQL290" s="730"/>
      <c r="BQM290" s="730"/>
      <c r="BQN290" s="730"/>
      <c r="BQO290" s="730"/>
      <c r="BQP290" s="730"/>
      <c r="BQQ290" s="730"/>
      <c r="BQR290" s="730"/>
      <c r="BQS290" s="730"/>
      <c r="BQT290" s="730"/>
      <c r="BQU290" s="730"/>
      <c r="BQV290" s="730"/>
      <c r="BQW290" s="730"/>
      <c r="BQX290" s="730"/>
      <c r="BQY290" s="730"/>
      <c r="BQZ290" s="730"/>
      <c r="BRA290" s="730"/>
      <c r="BRB290" s="730"/>
      <c r="BRC290" s="730"/>
      <c r="BRD290" s="730"/>
      <c r="BRE290" s="730"/>
      <c r="BRF290" s="730"/>
      <c r="BRG290" s="730"/>
      <c r="BRH290" s="730"/>
      <c r="BRI290" s="730"/>
      <c r="BRJ290" s="730"/>
      <c r="BRK290" s="730"/>
      <c r="BRL290" s="730"/>
      <c r="BRM290" s="730"/>
      <c r="BRN290" s="730"/>
      <c r="BRO290" s="730"/>
      <c r="BRP290" s="730"/>
      <c r="BRQ290" s="730"/>
      <c r="BRR290" s="730"/>
      <c r="BRS290" s="730"/>
      <c r="BRT290" s="730"/>
      <c r="BRU290" s="730"/>
      <c r="BRV290" s="730"/>
      <c r="BRW290" s="730"/>
      <c r="BRX290" s="730"/>
      <c r="BRY290" s="730"/>
      <c r="BRZ290" s="730"/>
      <c r="BSA290" s="730"/>
      <c r="BSB290" s="730"/>
      <c r="BSC290" s="730"/>
      <c r="BSD290" s="730"/>
      <c r="BSE290" s="730"/>
      <c r="BSF290" s="730"/>
      <c r="BSG290" s="730"/>
      <c r="BSH290" s="730"/>
      <c r="BSI290" s="730"/>
      <c r="BSJ290" s="730"/>
      <c r="BSK290" s="730"/>
      <c r="BSL290" s="730"/>
      <c r="BSM290" s="730"/>
      <c r="BSN290" s="730"/>
      <c r="BSO290" s="730"/>
      <c r="BSP290" s="730"/>
      <c r="BSQ290" s="730"/>
      <c r="BSR290" s="730"/>
      <c r="BSS290" s="730"/>
      <c r="BST290" s="730"/>
      <c r="BSU290" s="730"/>
      <c r="BSV290" s="730"/>
      <c r="BSW290" s="730"/>
      <c r="BSX290" s="730"/>
      <c r="BSY290" s="730"/>
      <c r="BSZ290" s="730"/>
      <c r="BTA290" s="730"/>
      <c r="BTB290" s="730"/>
      <c r="BTC290" s="730"/>
      <c r="BTD290" s="730"/>
      <c r="BTE290" s="730"/>
      <c r="BTF290" s="730"/>
      <c r="BTG290" s="730"/>
      <c r="BTH290" s="730"/>
      <c r="BTI290" s="730"/>
      <c r="BTJ290" s="730"/>
      <c r="BTK290" s="730"/>
      <c r="BTL290" s="730"/>
      <c r="BTM290" s="730"/>
      <c r="BTN290" s="730"/>
      <c r="BTO290" s="730"/>
      <c r="BTP290" s="730"/>
      <c r="BTQ290" s="730"/>
      <c r="BTR290" s="730"/>
      <c r="BTS290" s="730"/>
      <c r="BTT290" s="730"/>
      <c r="BTU290" s="730"/>
      <c r="BTV290" s="730"/>
      <c r="BTW290" s="730"/>
      <c r="BTX290" s="730"/>
      <c r="BTY290" s="730"/>
      <c r="BTZ290" s="730"/>
      <c r="BUA290" s="730"/>
      <c r="BUB290" s="730"/>
      <c r="BUC290" s="730"/>
      <c r="BUD290" s="730"/>
      <c r="BUE290" s="730"/>
      <c r="BUF290" s="730"/>
      <c r="BUG290" s="730"/>
      <c r="BUH290" s="730"/>
      <c r="BUI290" s="730"/>
      <c r="BUJ290" s="730"/>
      <c r="BUK290" s="730"/>
      <c r="BUL290" s="730"/>
      <c r="BUM290" s="730"/>
      <c r="BUN290" s="730"/>
      <c r="BUO290" s="730"/>
      <c r="BUP290" s="730"/>
      <c r="BUQ290" s="730"/>
      <c r="BUR290" s="730"/>
      <c r="BUS290" s="730"/>
      <c r="BUT290" s="730"/>
      <c r="BUU290" s="730"/>
      <c r="BUV290" s="730"/>
      <c r="BUW290" s="730"/>
      <c r="BUX290" s="730"/>
      <c r="BUY290" s="730"/>
      <c r="BUZ290" s="730"/>
      <c r="BVA290" s="730"/>
      <c r="BVB290" s="730"/>
      <c r="BVC290" s="730"/>
      <c r="BVD290" s="730"/>
      <c r="BVE290" s="730"/>
      <c r="BVF290" s="730"/>
      <c r="BVG290" s="730"/>
      <c r="BVH290" s="730"/>
      <c r="BVI290" s="730"/>
      <c r="BVJ290" s="730"/>
      <c r="BVK290" s="730"/>
      <c r="BVL290" s="730"/>
      <c r="BVM290" s="730"/>
      <c r="BVN290" s="730"/>
      <c r="BVO290" s="730"/>
      <c r="BVP290" s="730"/>
      <c r="BVQ290" s="730"/>
      <c r="BVR290" s="730"/>
      <c r="BVS290" s="730"/>
      <c r="BVT290" s="730"/>
      <c r="BVU290" s="730"/>
      <c r="BVV290" s="730"/>
      <c r="BVW290" s="730"/>
      <c r="BVX290" s="730"/>
      <c r="BVY290" s="730"/>
      <c r="BVZ290" s="730"/>
      <c r="BWA290" s="730"/>
      <c r="BWB290" s="730"/>
      <c r="BWC290" s="730"/>
      <c r="BWD290" s="730"/>
      <c r="BWE290" s="730"/>
      <c r="BWF290" s="730"/>
      <c r="BWG290" s="730"/>
      <c r="BWH290" s="730"/>
      <c r="BWI290" s="730"/>
      <c r="BWJ290" s="730"/>
      <c r="BWK290" s="730"/>
      <c r="BWL290" s="730"/>
      <c r="BWM290" s="730"/>
      <c r="BWN290" s="730"/>
      <c r="BWO290" s="730"/>
      <c r="BWP290" s="730"/>
      <c r="BWQ290" s="730"/>
      <c r="BWR290" s="730"/>
      <c r="BWS290" s="730"/>
      <c r="BWT290" s="730"/>
      <c r="BWU290" s="730"/>
      <c r="BWV290" s="730"/>
      <c r="BWW290" s="730"/>
      <c r="BWX290" s="730"/>
      <c r="BWY290" s="730"/>
      <c r="BWZ290" s="730"/>
      <c r="BXA290" s="730"/>
      <c r="BXB290" s="730"/>
      <c r="BXC290" s="730"/>
      <c r="BXD290" s="730"/>
      <c r="BXE290" s="730"/>
      <c r="BXF290" s="730"/>
      <c r="BXG290" s="730"/>
      <c r="BXH290" s="730"/>
      <c r="BXI290" s="730"/>
      <c r="BXJ290" s="730"/>
      <c r="BXK290" s="730"/>
      <c r="BXL290" s="730"/>
      <c r="BXM290" s="730"/>
      <c r="BXN290" s="730"/>
      <c r="BXO290" s="730"/>
      <c r="BXP290" s="730"/>
      <c r="BXQ290" s="730"/>
      <c r="BXR290" s="730"/>
      <c r="BXS290" s="730"/>
      <c r="BXT290" s="730"/>
      <c r="BXU290" s="730"/>
      <c r="BXV290" s="730"/>
      <c r="BXW290" s="730"/>
      <c r="BXX290" s="730"/>
      <c r="BXY290" s="730"/>
      <c r="BXZ290" s="730"/>
      <c r="BYA290" s="730"/>
      <c r="BYB290" s="730"/>
      <c r="BYC290" s="730"/>
      <c r="BYD290" s="730"/>
      <c r="BYE290" s="730"/>
      <c r="BYF290" s="730"/>
      <c r="BYG290" s="730"/>
      <c r="BYH290" s="730"/>
      <c r="BYI290" s="730"/>
      <c r="BYJ290" s="730"/>
      <c r="BYK290" s="730"/>
      <c r="BYL290" s="730"/>
      <c r="BYM290" s="730"/>
      <c r="BYN290" s="730"/>
      <c r="BYO290" s="730"/>
      <c r="BYP290" s="730"/>
      <c r="BYQ290" s="730"/>
      <c r="BYR290" s="730"/>
      <c r="BYS290" s="730"/>
      <c r="BYT290" s="730"/>
      <c r="BYU290" s="730"/>
      <c r="BYV290" s="730"/>
      <c r="BYW290" s="730"/>
      <c r="BYX290" s="730"/>
      <c r="BYY290" s="730"/>
      <c r="BYZ290" s="730"/>
      <c r="BZA290" s="730"/>
      <c r="BZB290" s="730"/>
      <c r="BZC290" s="730"/>
      <c r="BZD290" s="730"/>
      <c r="BZE290" s="730"/>
      <c r="BZF290" s="730"/>
      <c r="BZG290" s="730"/>
      <c r="BZH290" s="730"/>
      <c r="BZI290" s="730"/>
      <c r="BZJ290" s="730"/>
      <c r="BZK290" s="730"/>
      <c r="BZL290" s="730"/>
      <c r="BZM290" s="730"/>
      <c r="BZN290" s="730"/>
      <c r="BZO290" s="730"/>
      <c r="BZP290" s="730"/>
      <c r="BZQ290" s="730"/>
      <c r="BZR290" s="730"/>
      <c r="BZS290" s="730"/>
      <c r="BZT290" s="730"/>
      <c r="BZU290" s="730"/>
      <c r="BZV290" s="730"/>
      <c r="BZW290" s="730"/>
      <c r="BZX290" s="730"/>
      <c r="BZY290" s="730"/>
      <c r="BZZ290" s="730"/>
      <c r="CAA290" s="730"/>
      <c r="CAB290" s="730"/>
      <c r="CAC290" s="730"/>
      <c r="CAD290" s="730"/>
      <c r="CAE290" s="730"/>
      <c r="CAF290" s="730"/>
      <c r="CAG290" s="730"/>
      <c r="CAH290" s="730"/>
      <c r="CAI290" s="730"/>
      <c r="CAJ290" s="730"/>
      <c r="CAK290" s="730"/>
      <c r="CAL290" s="730"/>
      <c r="CAM290" s="730"/>
      <c r="CAN290" s="730"/>
      <c r="CAO290" s="730"/>
      <c r="CAP290" s="730"/>
      <c r="CAQ290" s="730"/>
      <c r="CAR290" s="730"/>
      <c r="CAS290" s="730"/>
      <c r="CAT290" s="730"/>
      <c r="CAU290" s="730"/>
      <c r="CAV290" s="730"/>
      <c r="CAW290" s="730"/>
      <c r="CAX290" s="730"/>
      <c r="CAY290" s="730"/>
      <c r="CAZ290" s="730"/>
      <c r="CBA290" s="730"/>
      <c r="CBB290" s="730"/>
      <c r="CBC290" s="730"/>
      <c r="CBD290" s="730"/>
      <c r="CBE290" s="730"/>
      <c r="CBF290" s="730"/>
      <c r="CBG290" s="730"/>
      <c r="CBH290" s="730"/>
      <c r="CBI290" s="730"/>
      <c r="CBJ290" s="730"/>
      <c r="CBK290" s="730"/>
      <c r="CBL290" s="730"/>
      <c r="CBM290" s="730"/>
      <c r="CBN290" s="730"/>
      <c r="CBO290" s="730"/>
      <c r="CBP290" s="730"/>
      <c r="CBQ290" s="730"/>
      <c r="CBR290" s="730"/>
      <c r="CBS290" s="730"/>
      <c r="CBT290" s="730"/>
      <c r="CBU290" s="730"/>
      <c r="CBV290" s="730"/>
      <c r="CBW290" s="730"/>
      <c r="CBX290" s="730"/>
      <c r="CBY290" s="730"/>
      <c r="CBZ290" s="730"/>
      <c r="CCA290" s="730"/>
      <c r="CCB290" s="730"/>
      <c r="CCC290" s="730"/>
      <c r="CCD290" s="730"/>
      <c r="CCE290" s="730"/>
      <c r="CCF290" s="730"/>
      <c r="CCG290" s="730"/>
      <c r="CCH290" s="730"/>
      <c r="CCI290" s="730"/>
      <c r="CCJ290" s="730"/>
      <c r="CCK290" s="730"/>
      <c r="CCL290" s="730"/>
      <c r="CCM290" s="730"/>
      <c r="CCN290" s="730"/>
      <c r="CCO290" s="730"/>
      <c r="CCP290" s="730"/>
      <c r="CCQ290" s="730"/>
      <c r="CCR290" s="730"/>
      <c r="CCS290" s="730"/>
      <c r="CCT290" s="730"/>
      <c r="CCU290" s="730"/>
      <c r="CCV290" s="730"/>
      <c r="CCW290" s="730"/>
      <c r="CCX290" s="730"/>
      <c r="CCY290" s="730"/>
      <c r="CCZ290" s="730"/>
      <c r="CDA290" s="730"/>
      <c r="CDB290" s="730"/>
      <c r="CDC290" s="730"/>
      <c r="CDD290" s="730"/>
      <c r="CDE290" s="730"/>
      <c r="CDF290" s="730"/>
      <c r="CDG290" s="730"/>
      <c r="CDH290" s="730"/>
      <c r="CDI290" s="730"/>
      <c r="CDJ290" s="730"/>
      <c r="CDK290" s="730"/>
      <c r="CDL290" s="730"/>
      <c r="CDM290" s="730"/>
      <c r="CDN290" s="730"/>
      <c r="CDO290" s="730"/>
      <c r="CDP290" s="730"/>
      <c r="CDQ290" s="730"/>
      <c r="CDR290" s="730"/>
      <c r="CDS290" s="730"/>
      <c r="CDT290" s="730"/>
      <c r="CDU290" s="730"/>
      <c r="CDV290" s="730"/>
      <c r="CDW290" s="730"/>
      <c r="CDX290" s="730"/>
      <c r="CDY290" s="730"/>
      <c r="CDZ290" s="730"/>
      <c r="CEA290" s="730"/>
      <c r="CEB290" s="730"/>
      <c r="CEC290" s="730"/>
      <c r="CED290" s="730"/>
      <c r="CEE290" s="730"/>
      <c r="CEF290" s="730"/>
      <c r="CEG290" s="730"/>
      <c r="CEH290" s="730"/>
      <c r="CEI290" s="730"/>
      <c r="CEJ290" s="730"/>
      <c r="CEK290" s="730"/>
      <c r="CEL290" s="730"/>
      <c r="CEM290" s="730"/>
      <c r="CEN290" s="730"/>
      <c r="CEO290" s="730"/>
      <c r="CEP290" s="730"/>
      <c r="CEQ290" s="730"/>
      <c r="CER290" s="730"/>
      <c r="CES290" s="730"/>
      <c r="CET290" s="730"/>
      <c r="CEU290" s="730"/>
      <c r="CEV290" s="730"/>
      <c r="CEW290" s="730"/>
      <c r="CEX290" s="730"/>
      <c r="CEY290" s="730"/>
      <c r="CEZ290" s="730"/>
      <c r="CFA290" s="730"/>
      <c r="CFB290" s="730"/>
      <c r="CFC290" s="730"/>
      <c r="CFD290" s="730"/>
      <c r="CFE290" s="730"/>
      <c r="CFF290" s="730"/>
      <c r="CFG290" s="730"/>
      <c r="CFH290" s="730"/>
      <c r="CFI290" s="730"/>
      <c r="CFJ290" s="730"/>
      <c r="CFK290" s="730"/>
      <c r="CFL290" s="730"/>
      <c r="CFM290" s="730"/>
      <c r="CFN290" s="730"/>
      <c r="CFO290" s="730"/>
      <c r="CFP290" s="730"/>
      <c r="CFQ290" s="730"/>
      <c r="CFR290" s="730"/>
      <c r="CFS290" s="730"/>
      <c r="CFT290" s="730"/>
      <c r="CFU290" s="730"/>
      <c r="CFV290" s="730"/>
      <c r="CFW290" s="730"/>
      <c r="CFX290" s="730"/>
      <c r="CFY290" s="730"/>
      <c r="CFZ290" s="730"/>
      <c r="CGA290" s="730"/>
      <c r="CGB290" s="730"/>
      <c r="CGC290" s="730"/>
      <c r="CGD290" s="730"/>
      <c r="CGE290" s="730"/>
      <c r="CGF290" s="730"/>
      <c r="CGG290" s="730"/>
      <c r="CGH290" s="730"/>
      <c r="CGI290" s="730"/>
      <c r="CGJ290" s="730"/>
      <c r="CGK290" s="730"/>
      <c r="CGL290" s="730"/>
      <c r="CGM290" s="730"/>
      <c r="CGN290" s="730"/>
      <c r="CGO290" s="730"/>
      <c r="CGP290" s="730"/>
      <c r="CGQ290" s="730"/>
      <c r="CGR290" s="730"/>
      <c r="CGS290" s="730"/>
      <c r="CGT290" s="730"/>
      <c r="CGU290" s="730"/>
      <c r="CGV290" s="730"/>
      <c r="CGW290" s="730"/>
      <c r="CGX290" s="730"/>
      <c r="CGY290" s="730"/>
      <c r="CGZ290" s="730"/>
      <c r="CHA290" s="730"/>
      <c r="CHB290" s="730"/>
      <c r="CHC290" s="730"/>
      <c r="CHD290" s="730"/>
      <c r="CHE290" s="730"/>
      <c r="CHF290" s="730"/>
      <c r="CHG290" s="730"/>
      <c r="CHH290" s="730"/>
      <c r="CHI290" s="730"/>
      <c r="CHJ290" s="730"/>
      <c r="CHK290" s="730"/>
      <c r="CHL290" s="730"/>
      <c r="CHM290" s="730"/>
      <c r="CHN290" s="730"/>
      <c r="CHO290" s="730"/>
      <c r="CHP290" s="730"/>
      <c r="CHQ290" s="730"/>
      <c r="CHR290" s="730"/>
      <c r="CHS290" s="730"/>
      <c r="CHT290" s="730"/>
      <c r="CHU290" s="730"/>
      <c r="CHV290" s="730"/>
      <c r="CHW290" s="730"/>
      <c r="CHX290" s="730"/>
      <c r="CHY290" s="730"/>
      <c r="CHZ290" s="730"/>
      <c r="CIA290" s="730"/>
      <c r="CIB290" s="730"/>
      <c r="CIC290" s="730"/>
      <c r="CID290" s="730"/>
      <c r="CIE290" s="730"/>
      <c r="CIF290" s="730"/>
      <c r="CIG290" s="730"/>
      <c r="CIH290" s="730"/>
      <c r="CII290" s="730"/>
      <c r="CIJ290" s="730"/>
      <c r="CIK290" s="730"/>
      <c r="CIL290" s="730"/>
      <c r="CIM290" s="730"/>
      <c r="CIN290" s="730"/>
      <c r="CIO290" s="730"/>
      <c r="CIP290" s="730"/>
      <c r="CIQ290" s="730"/>
      <c r="CIR290" s="730"/>
      <c r="CIS290" s="730"/>
      <c r="CIT290" s="730"/>
      <c r="CIU290" s="730"/>
      <c r="CIV290" s="730"/>
      <c r="CIW290" s="730"/>
      <c r="CIX290" s="730"/>
      <c r="CIY290" s="730"/>
      <c r="CIZ290" s="730"/>
      <c r="CJA290" s="730"/>
      <c r="CJB290" s="730"/>
      <c r="CJC290" s="730"/>
      <c r="CJD290" s="730"/>
      <c r="CJE290" s="730"/>
      <c r="CJF290" s="730"/>
      <c r="CJG290" s="730"/>
      <c r="CJH290" s="730"/>
      <c r="CJI290" s="730"/>
      <c r="CJJ290" s="730"/>
      <c r="CJK290" s="730"/>
      <c r="CJL290" s="730"/>
      <c r="CJM290" s="730"/>
      <c r="CJN290" s="730"/>
      <c r="CJO290" s="730"/>
      <c r="CJP290" s="730"/>
      <c r="CJQ290" s="730"/>
      <c r="CJR290" s="730"/>
      <c r="CJS290" s="730"/>
      <c r="CJT290" s="730"/>
      <c r="CJU290" s="730"/>
      <c r="CJV290" s="730"/>
      <c r="CJW290" s="730"/>
      <c r="CJX290" s="730"/>
      <c r="CJY290" s="730"/>
      <c r="CJZ290" s="730"/>
      <c r="CKA290" s="730"/>
      <c r="CKB290" s="730"/>
      <c r="CKC290" s="730"/>
      <c r="CKD290" s="730"/>
      <c r="CKE290" s="730"/>
      <c r="CKF290" s="730"/>
      <c r="CKG290" s="730"/>
      <c r="CKH290" s="730"/>
      <c r="CKI290" s="730"/>
      <c r="CKJ290" s="730"/>
      <c r="CKK290" s="730"/>
      <c r="CKL290" s="730"/>
      <c r="CKM290" s="730"/>
      <c r="CKN290" s="730"/>
      <c r="CKO290" s="730"/>
      <c r="CKP290" s="730"/>
      <c r="CKQ290" s="730"/>
      <c r="CKR290" s="730"/>
      <c r="CKS290" s="730"/>
      <c r="CKT290" s="730"/>
      <c r="CKU290" s="730"/>
      <c r="CKV290" s="730"/>
      <c r="CKW290" s="730"/>
      <c r="CKX290" s="730"/>
      <c r="CKY290" s="730"/>
      <c r="CKZ290" s="730"/>
      <c r="CLA290" s="730"/>
      <c r="CLB290" s="730"/>
      <c r="CLC290" s="730"/>
      <c r="CLD290" s="730"/>
      <c r="CLE290" s="730"/>
      <c r="CLF290" s="730"/>
      <c r="CLG290" s="730"/>
      <c r="CLH290" s="730"/>
      <c r="CLI290" s="730"/>
      <c r="CLJ290" s="730"/>
      <c r="CLK290" s="730"/>
      <c r="CLL290" s="730"/>
      <c r="CLM290" s="730"/>
      <c r="CLN290" s="730"/>
      <c r="CLO290" s="730"/>
      <c r="CLP290" s="730"/>
      <c r="CLQ290" s="730"/>
      <c r="CLR290" s="730"/>
      <c r="CLS290" s="730"/>
      <c r="CLT290" s="730"/>
      <c r="CLU290" s="730"/>
      <c r="CLV290" s="730"/>
      <c r="CLW290" s="730"/>
      <c r="CLX290" s="730"/>
      <c r="CLY290" s="730"/>
      <c r="CLZ290" s="730"/>
      <c r="CMA290" s="730"/>
      <c r="CMB290" s="730"/>
      <c r="CMC290" s="730"/>
      <c r="CMD290" s="730"/>
      <c r="CME290" s="730"/>
      <c r="CMF290" s="730"/>
      <c r="CMG290" s="730"/>
      <c r="CMH290" s="730"/>
      <c r="CMI290" s="730"/>
      <c r="CMJ290" s="730"/>
      <c r="CMK290" s="730"/>
      <c r="CML290" s="730"/>
      <c r="CMM290" s="730"/>
      <c r="CMN290" s="730"/>
      <c r="CMO290" s="730"/>
      <c r="CMP290" s="730"/>
      <c r="CMQ290" s="730"/>
      <c r="CMR290" s="730"/>
      <c r="CMS290" s="730"/>
      <c r="CMT290" s="730"/>
      <c r="CMU290" s="730"/>
      <c r="CMV290" s="730"/>
      <c r="CMW290" s="730"/>
      <c r="CMX290" s="730"/>
      <c r="CMY290" s="730"/>
      <c r="CMZ290" s="730"/>
      <c r="CNA290" s="730"/>
      <c r="CNB290" s="730"/>
      <c r="CNC290" s="730"/>
      <c r="CND290" s="730"/>
      <c r="CNE290" s="730"/>
      <c r="CNF290" s="730"/>
      <c r="CNG290" s="730"/>
      <c r="CNH290" s="730"/>
      <c r="CNI290" s="730"/>
      <c r="CNJ290" s="730"/>
      <c r="CNK290" s="730"/>
      <c r="CNL290" s="730"/>
      <c r="CNM290" s="730"/>
      <c r="CNN290" s="730"/>
      <c r="CNO290" s="730"/>
      <c r="CNP290" s="730"/>
      <c r="CNQ290" s="730"/>
      <c r="CNR290" s="730"/>
      <c r="CNS290" s="730"/>
      <c r="CNT290" s="730"/>
      <c r="CNU290" s="730"/>
      <c r="CNV290" s="730"/>
      <c r="CNW290" s="730"/>
      <c r="CNX290" s="730"/>
      <c r="CNY290" s="730"/>
      <c r="CNZ290" s="730"/>
      <c r="COA290" s="730"/>
      <c r="COB290" s="730"/>
      <c r="COC290" s="730"/>
      <c r="COD290" s="730"/>
      <c r="COE290" s="730"/>
      <c r="COF290" s="730"/>
      <c r="COG290" s="730"/>
      <c r="COH290" s="730"/>
      <c r="COI290" s="730"/>
      <c r="COJ290" s="730"/>
      <c r="COK290" s="730"/>
      <c r="COL290" s="730"/>
      <c r="COM290" s="730"/>
      <c r="CON290" s="730"/>
      <c r="COO290" s="730"/>
      <c r="COP290" s="730"/>
      <c r="COQ290" s="730"/>
      <c r="COR290" s="730"/>
      <c r="COS290" s="730"/>
      <c r="COT290" s="730"/>
      <c r="COU290" s="730"/>
      <c r="COV290" s="730"/>
      <c r="COW290" s="730"/>
      <c r="COX290" s="730"/>
      <c r="COY290" s="730"/>
      <c r="COZ290" s="730"/>
      <c r="CPA290" s="730"/>
      <c r="CPB290" s="730"/>
      <c r="CPC290" s="730"/>
      <c r="CPD290" s="730"/>
      <c r="CPE290" s="730"/>
      <c r="CPF290" s="730"/>
      <c r="CPG290" s="730"/>
      <c r="CPH290" s="730"/>
      <c r="CPI290" s="730"/>
      <c r="CPJ290" s="730"/>
      <c r="CPK290" s="730"/>
      <c r="CPL290" s="730"/>
      <c r="CPM290" s="730"/>
      <c r="CPN290" s="730"/>
      <c r="CPO290" s="730"/>
      <c r="CPP290" s="730"/>
      <c r="CPQ290" s="730"/>
      <c r="CPR290" s="730"/>
      <c r="CPS290" s="730"/>
      <c r="CPT290" s="730"/>
      <c r="CPU290" s="730"/>
      <c r="CPV290" s="730"/>
      <c r="CPW290" s="730"/>
      <c r="CPX290" s="730"/>
      <c r="CPY290" s="730"/>
      <c r="CPZ290" s="730"/>
      <c r="CQA290" s="730"/>
      <c r="CQB290" s="730"/>
      <c r="CQC290" s="730"/>
      <c r="CQD290" s="730"/>
      <c r="CQE290" s="730"/>
      <c r="CQF290" s="730"/>
      <c r="CQG290" s="730"/>
      <c r="CQH290" s="730"/>
      <c r="CQI290" s="730"/>
      <c r="CQJ290" s="730"/>
      <c r="CQK290" s="730"/>
      <c r="CQL290" s="730"/>
      <c r="CQM290" s="730"/>
      <c r="CQN290" s="730"/>
      <c r="CQO290" s="730"/>
      <c r="CQP290" s="730"/>
      <c r="CQQ290" s="730"/>
      <c r="CQR290" s="730"/>
      <c r="CQS290" s="730"/>
      <c r="CQT290" s="730"/>
      <c r="CQU290" s="730"/>
      <c r="CQV290" s="730"/>
      <c r="CQW290" s="730"/>
      <c r="CQX290" s="730"/>
      <c r="CQY290" s="730"/>
      <c r="CQZ290" s="730"/>
      <c r="CRA290" s="730"/>
      <c r="CRB290" s="730"/>
      <c r="CRC290" s="730"/>
      <c r="CRD290" s="730"/>
      <c r="CRE290" s="730"/>
      <c r="CRF290" s="730"/>
      <c r="CRG290" s="730"/>
      <c r="CRH290" s="730"/>
      <c r="CRI290" s="730"/>
      <c r="CRJ290" s="730"/>
      <c r="CRK290" s="730"/>
      <c r="CRL290" s="730"/>
      <c r="CRM290" s="730"/>
      <c r="CRN290" s="730"/>
      <c r="CRO290" s="730"/>
      <c r="CRP290" s="730"/>
      <c r="CRQ290" s="730"/>
      <c r="CRR290" s="730"/>
      <c r="CRS290" s="730"/>
      <c r="CRT290" s="730"/>
      <c r="CRU290" s="730"/>
      <c r="CRV290" s="730"/>
      <c r="CRW290" s="730"/>
      <c r="CRX290" s="730"/>
      <c r="CRY290" s="730"/>
      <c r="CRZ290" s="730"/>
      <c r="CSA290" s="730"/>
      <c r="CSB290" s="730"/>
      <c r="CSC290" s="730"/>
      <c r="CSD290" s="730"/>
      <c r="CSE290" s="730"/>
      <c r="CSF290" s="730"/>
      <c r="CSG290" s="730"/>
      <c r="CSH290" s="730"/>
      <c r="CSI290" s="730"/>
      <c r="CSJ290" s="730"/>
      <c r="CSK290" s="730"/>
      <c r="CSL290" s="730"/>
      <c r="CSM290" s="730"/>
      <c r="CSN290" s="730"/>
      <c r="CSO290" s="730"/>
      <c r="CSP290" s="730"/>
      <c r="CSQ290" s="730"/>
      <c r="CSR290" s="730"/>
      <c r="CSS290" s="730"/>
      <c r="CST290" s="730"/>
      <c r="CSU290" s="730"/>
      <c r="CSV290" s="730"/>
      <c r="CSW290" s="730"/>
      <c r="CSX290" s="730"/>
      <c r="CSY290" s="730"/>
      <c r="CSZ290" s="730"/>
      <c r="CTA290" s="730"/>
      <c r="CTB290" s="730"/>
      <c r="CTC290" s="730"/>
      <c r="CTD290" s="730"/>
      <c r="CTE290" s="730"/>
      <c r="CTF290" s="730"/>
      <c r="CTG290" s="730"/>
      <c r="CTH290" s="730"/>
      <c r="CTI290" s="730"/>
      <c r="CTJ290" s="730"/>
      <c r="CTK290" s="730"/>
      <c r="CTL290" s="730"/>
      <c r="CTM290" s="730"/>
      <c r="CTN290" s="730"/>
      <c r="CTO290" s="730"/>
      <c r="CTP290" s="730"/>
      <c r="CTQ290" s="730"/>
      <c r="CTR290" s="730"/>
      <c r="CTS290" s="730"/>
      <c r="CTT290" s="730"/>
      <c r="CTU290" s="730"/>
      <c r="CTV290" s="730"/>
      <c r="CTW290" s="730"/>
      <c r="CTX290" s="730"/>
      <c r="CTY290" s="730"/>
      <c r="CTZ290" s="730"/>
      <c r="CUA290" s="730"/>
      <c r="CUB290" s="730"/>
      <c r="CUC290" s="730"/>
      <c r="CUD290" s="730"/>
      <c r="CUE290" s="730"/>
      <c r="CUF290" s="730"/>
      <c r="CUG290" s="730"/>
      <c r="CUH290" s="730"/>
      <c r="CUI290" s="730"/>
      <c r="CUJ290" s="730"/>
      <c r="CUK290" s="730"/>
      <c r="CUL290" s="730"/>
      <c r="CUM290" s="730"/>
      <c r="CUN290" s="730"/>
      <c r="CUO290" s="730"/>
      <c r="CUP290" s="730"/>
      <c r="CUQ290" s="730"/>
      <c r="CUR290" s="730"/>
      <c r="CUS290" s="730"/>
      <c r="CUT290" s="730"/>
      <c r="CUU290" s="730"/>
      <c r="CUV290" s="730"/>
      <c r="CUW290" s="730"/>
      <c r="CUX290" s="730"/>
      <c r="CUY290" s="730"/>
      <c r="CUZ290" s="730"/>
      <c r="CVA290" s="730"/>
      <c r="CVB290" s="730"/>
      <c r="CVC290" s="730"/>
      <c r="CVD290" s="730"/>
      <c r="CVE290" s="730"/>
      <c r="CVF290" s="730"/>
      <c r="CVG290" s="730"/>
      <c r="CVH290" s="730"/>
      <c r="CVI290" s="730"/>
      <c r="CVJ290" s="730"/>
      <c r="CVK290" s="730"/>
      <c r="CVL290" s="730"/>
      <c r="CVM290" s="730"/>
      <c r="CVN290" s="730"/>
      <c r="CVO290" s="730"/>
      <c r="CVP290" s="730"/>
      <c r="CVQ290" s="730"/>
      <c r="CVR290" s="730"/>
      <c r="CVS290" s="730"/>
      <c r="CVT290" s="730"/>
      <c r="CVU290" s="730"/>
      <c r="CVV290" s="730"/>
      <c r="CVW290" s="730"/>
      <c r="CVX290" s="730"/>
      <c r="CVY290" s="730"/>
      <c r="CVZ290" s="730"/>
      <c r="CWA290" s="730"/>
      <c r="CWB290" s="730"/>
      <c r="CWC290" s="730"/>
      <c r="CWD290" s="730"/>
      <c r="CWE290" s="730"/>
      <c r="CWF290" s="730"/>
      <c r="CWG290" s="730"/>
      <c r="CWH290" s="730"/>
      <c r="CWI290" s="730"/>
      <c r="CWJ290" s="730"/>
      <c r="CWK290" s="730"/>
      <c r="CWL290" s="730"/>
      <c r="CWM290" s="730"/>
      <c r="CWN290" s="730"/>
      <c r="CWO290" s="730"/>
      <c r="CWP290" s="730"/>
      <c r="CWQ290" s="730"/>
      <c r="CWR290" s="730"/>
      <c r="CWS290" s="730"/>
      <c r="CWT290" s="730"/>
      <c r="CWU290" s="730"/>
      <c r="CWV290" s="730"/>
      <c r="CWW290" s="730"/>
      <c r="CWX290" s="730"/>
      <c r="CWY290" s="730"/>
      <c r="CWZ290" s="730"/>
      <c r="CXA290" s="730"/>
      <c r="CXB290" s="730"/>
      <c r="CXC290" s="730"/>
      <c r="CXD290" s="730"/>
      <c r="CXE290" s="730"/>
      <c r="CXF290" s="730"/>
      <c r="CXG290" s="730"/>
      <c r="CXH290" s="730"/>
      <c r="CXI290" s="730"/>
      <c r="CXJ290" s="730"/>
      <c r="CXK290" s="730"/>
      <c r="CXL290" s="730"/>
      <c r="CXM290" s="730"/>
      <c r="CXN290" s="730"/>
      <c r="CXO290" s="730"/>
      <c r="CXP290" s="730"/>
      <c r="CXQ290" s="730"/>
      <c r="CXR290" s="730"/>
      <c r="CXS290" s="730"/>
      <c r="CXT290" s="730"/>
      <c r="CXU290" s="730"/>
      <c r="CXV290" s="730"/>
      <c r="CXW290" s="730"/>
      <c r="CXX290" s="730"/>
      <c r="CXY290" s="730"/>
      <c r="CXZ290" s="730"/>
      <c r="CYA290" s="730"/>
      <c r="CYB290" s="730"/>
      <c r="CYC290" s="730"/>
      <c r="CYD290" s="730"/>
      <c r="CYE290" s="730"/>
      <c r="CYF290" s="730"/>
      <c r="CYG290" s="730"/>
      <c r="CYH290" s="730"/>
      <c r="CYI290" s="730"/>
      <c r="CYJ290" s="730"/>
      <c r="CYK290" s="730"/>
      <c r="CYL290" s="730"/>
      <c r="CYM290" s="730"/>
      <c r="CYN290" s="730"/>
      <c r="CYO290" s="730"/>
      <c r="CYP290" s="730"/>
      <c r="CYQ290" s="730"/>
      <c r="CYR290" s="730"/>
      <c r="CYS290" s="730"/>
      <c r="CYT290" s="730"/>
      <c r="CYU290" s="730"/>
      <c r="CYV290" s="730"/>
      <c r="CYW290" s="730"/>
      <c r="CYX290" s="730"/>
      <c r="CYY290" s="730"/>
      <c r="CYZ290" s="730"/>
      <c r="CZA290" s="730"/>
      <c r="CZB290" s="730"/>
      <c r="CZC290" s="730"/>
      <c r="CZD290" s="730"/>
      <c r="CZE290" s="730"/>
      <c r="CZF290" s="730"/>
      <c r="CZG290" s="730"/>
      <c r="CZH290" s="730"/>
      <c r="CZI290" s="730"/>
      <c r="CZJ290" s="730"/>
      <c r="CZK290" s="730"/>
      <c r="CZL290" s="730"/>
      <c r="CZM290" s="730"/>
      <c r="CZN290" s="730"/>
      <c r="CZO290" s="730"/>
      <c r="CZP290" s="730"/>
      <c r="CZQ290" s="730"/>
      <c r="CZR290" s="730"/>
      <c r="CZS290" s="730"/>
      <c r="CZT290" s="730"/>
      <c r="CZU290" s="730"/>
      <c r="CZV290" s="730"/>
      <c r="CZW290" s="730"/>
      <c r="CZX290" s="730"/>
      <c r="CZY290" s="730"/>
      <c r="CZZ290" s="730"/>
      <c r="DAA290" s="730"/>
      <c r="DAB290" s="730"/>
      <c r="DAC290" s="730"/>
      <c r="DAD290" s="730"/>
      <c r="DAE290" s="730"/>
      <c r="DAF290" s="730"/>
      <c r="DAG290" s="730"/>
      <c r="DAH290" s="730"/>
      <c r="DAI290" s="730"/>
      <c r="DAJ290" s="730"/>
      <c r="DAK290" s="730"/>
      <c r="DAL290" s="730"/>
      <c r="DAM290" s="730"/>
      <c r="DAN290" s="730"/>
      <c r="DAO290" s="730"/>
      <c r="DAP290" s="730"/>
      <c r="DAQ290" s="730"/>
      <c r="DAR290" s="730"/>
      <c r="DAS290" s="730"/>
      <c r="DAT290" s="730"/>
      <c r="DAU290" s="730"/>
      <c r="DAV290" s="730"/>
      <c r="DAW290" s="730"/>
      <c r="DAX290" s="730"/>
      <c r="DAY290" s="730"/>
      <c r="DAZ290" s="730"/>
      <c r="DBA290" s="730"/>
      <c r="DBB290" s="730"/>
      <c r="DBC290" s="730"/>
      <c r="DBD290" s="730"/>
      <c r="DBE290" s="730"/>
      <c r="DBF290" s="730"/>
      <c r="DBG290" s="730"/>
      <c r="DBH290" s="730"/>
      <c r="DBI290" s="730"/>
      <c r="DBJ290" s="730"/>
      <c r="DBK290" s="730"/>
      <c r="DBL290" s="730"/>
      <c r="DBM290" s="730"/>
      <c r="DBN290" s="730"/>
      <c r="DBO290" s="730"/>
      <c r="DBP290" s="730"/>
      <c r="DBQ290" s="730"/>
      <c r="DBR290" s="730"/>
      <c r="DBS290" s="730"/>
      <c r="DBT290" s="730"/>
      <c r="DBU290" s="730"/>
      <c r="DBV290" s="730"/>
      <c r="DBW290" s="730"/>
      <c r="DBX290" s="730"/>
      <c r="DBY290" s="730"/>
      <c r="DBZ290" s="730"/>
      <c r="DCA290" s="730"/>
      <c r="DCB290" s="730"/>
      <c r="DCC290" s="730"/>
      <c r="DCD290" s="730"/>
      <c r="DCE290" s="730"/>
      <c r="DCF290" s="730"/>
      <c r="DCG290" s="730"/>
      <c r="DCH290" s="730"/>
      <c r="DCI290" s="730"/>
      <c r="DCJ290" s="730"/>
      <c r="DCK290" s="730"/>
      <c r="DCL290" s="730"/>
      <c r="DCM290" s="730"/>
      <c r="DCN290" s="730"/>
      <c r="DCO290" s="730"/>
      <c r="DCP290" s="730"/>
      <c r="DCQ290" s="730"/>
      <c r="DCR290" s="730"/>
      <c r="DCS290" s="730"/>
      <c r="DCT290" s="730"/>
      <c r="DCU290" s="730"/>
      <c r="DCV290" s="730"/>
      <c r="DCW290" s="730"/>
      <c r="DCX290" s="730"/>
      <c r="DCY290" s="730"/>
      <c r="DCZ290" s="730"/>
      <c r="DDA290" s="730"/>
      <c r="DDB290" s="730"/>
      <c r="DDC290" s="730"/>
      <c r="DDD290" s="730"/>
      <c r="DDE290" s="730"/>
      <c r="DDF290" s="730"/>
      <c r="DDG290" s="730"/>
      <c r="DDH290" s="730"/>
      <c r="DDI290" s="730"/>
      <c r="DDJ290" s="730"/>
      <c r="DDK290" s="730"/>
      <c r="DDL290" s="730"/>
      <c r="DDM290" s="730"/>
      <c r="DDN290" s="730"/>
      <c r="DDO290" s="730"/>
      <c r="DDP290" s="730"/>
      <c r="DDQ290" s="730"/>
      <c r="DDR290" s="730"/>
      <c r="DDS290" s="730"/>
      <c r="DDT290" s="730"/>
      <c r="DDU290" s="730"/>
      <c r="DDV290" s="730"/>
      <c r="DDW290" s="730"/>
      <c r="DDX290" s="730"/>
      <c r="DDY290" s="730"/>
      <c r="DDZ290" s="730"/>
      <c r="DEA290" s="730"/>
      <c r="DEB290" s="730"/>
      <c r="DEC290" s="730"/>
      <c r="DED290" s="730"/>
      <c r="DEE290" s="730"/>
      <c r="DEF290" s="730"/>
      <c r="DEG290" s="730"/>
      <c r="DEH290" s="730"/>
      <c r="DEI290" s="730"/>
      <c r="DEJ290" s="730"/>
      <c r="DEK290" s="730"/>
      <c r="DEL290" s="730"/>
      <c r="DEM290" s="730"/>
      <c r="DEN290" s="730"/>
      <c r="DEO290" s="730"/>
      <c r="DEP290" s="730"/>
      <c r="DEQ290" s="730"/>
      <c r="DER290" s="730"/>
      <c r="DES290" s="730"/>
      <c r="DET290" s="730"/>
      <c r="DEU290" s="730"/>
      <c r="DEV290" s="730"/>
      <c r="DEW290" s="730"/>
      <c r="DEX290" s="730"/>
      <c r="DEY290" s="730"/>
      <c r="DEZ290" s="730"/>
      <c r="DFA290" s="730"/>
      <c r="DFB290" s="730"/>
      <c r="DFC290" s="730"/>
      <c r="DFD290" s="730"/>
      <c r="DFE290" s="730"/>
      <c r="DFF290" s="730"/>
      <c r="DFG290" s="730"/>
      <c r="DFH290" s="730"/>
      <c r="DFI290" s="730"/>
      <c r="DFJ290" s="730"/>
      <c r="DFK290" s="730"/>
      <c r="DFL290" s="730"/>
      <c r="DFM290" s="730"/>
      <c r="DFN290" s="730"/>
      <c r="DFO290" s="730"/>
      <c r="DFP290" s="730"/>
      <c r="DFQ290" s="730"/>
      <c r="DFR290" s="730"/>
      <c r="DFS290" s="730"/>
      <c r="DFT290" s="730"/>
      <c r="DFU290" s="730"/>
      <c r="DFV290" s="730"/>
      <c r="DFW290" s="730"/>
      <c r="DFX290" s="730"/>
      <c r="DFY290" s="730"/>
      <c r="DFZ290" s="730"/>
      <c r="DGA290" s="730"/>
      <c r="DGB290" s="730"/>
      <c r="DGC290" s="730"/>
      <c r="DGD290" s="730"/>
      <c r="DGE290" s="730"/>
      <c r="DGF290" s="730"/>
      <c r="DGG290" s="730"/>
      <c r="DGH290" s="730"/>
      <c r="DGI290" s="730"/>
      <c r="DGJ290" s="730"/>
      <c r="DGK290" s="730"/>
      <c r="DGL290" s="730"/>
      <c r="DGM290" s="730"/>
      <c r="DGN290" s="730"/>
      <c r="DGO290" s="730"/>
      <c r="DGP290" s="730"/>
      <c r="DGQ290" s="730"/>
      <c r="DGR290" s="730"/>
      <c r="DGS290" s="730"/>
      <c r="DGT290" s="730"/>
      <c r="DGU290" s="730"/>
      <c r="DGV290" s="730"/>
      <c r="DGW290" s="730"/>
      <c r="DGX290" s="730"/>
      <c r="DGY290" s="730"/>
      <c r="DGZ290" s="730"/>
      <c r="DHA290" s="730"/>
      <c r="DHB290" s="730"/>
      <c r="DHC290" s="730"/>
      <c r="DHD290" s="730"/>
      <c r="DHE290" s="730"/>
      <c r="DHF290" s="730"/>
      <c r="DHG290" s="730"/>
      <c r="DHH290" s="730"/>
      <c r="DHI290" s="730"/>
      <c r="DHJ290" s="730"/>
      <c r="DHK290" s="730"/>
      <c r="DHL290" s="730"/>
      <c r="DHM290" s="730"/>
      <c r="DHN290" s="730"/>
      <c r="DHO290" s="730"/>
      <c r="DHP290" s="730"/>
      <c r="DHQ290" s="730"/>
      <c r="DHR290" s="730"/>
      <c r="DHS290" s="730"/>
      <c r="DHT290" s="730"/>
      <c r="DHU290" s="730"/>
      <c r="DHV290" s="730"/>
      <c r="DHW290" s="730"/>
      <c r="DHX290" s="730"/>
      <c r="DHY290" s="730"/>
      <c r="DHZ290" s="730"/>
      <c r="DIA290" s="730"/>
      <c r="DIB290" s="730"/>
      <c r="DIC290" s="730"/>
      <c r="DID290" s="730"/>
      <c r="DIE290" s="730"/>
      <c r="DIF290" s="730"/>
      <c r="DIG290" s="730"/>
      <c r="DIH290" s="730"/>
      <c r="DII290" s="730"/>
      <c r="DIJ290" s="730"/>
      <c r="DIK290" s="730"/>
      <c r="DIL290" s="730"/>
      <c r="DIM290" s="730"/>
      <c r="DIN290" s="730"/>
      <c r="DIO290" s="730"/>
      <c r="DIP290" s="730"/>
      <c r="DIQ290" s="730"/>
      <c r="DIR290" s="730"/>
      <c r="DIS290" s="730"/>
      <c r="DIT290" s="730"/>
      <c r="DIU290" s="730"/>
      <c r="DIV290" s="730"/>
      <c r="DIW290" s="730"/>
      <c r="DIX290" s="730"/>
      <c r="DIY290" s="730"/>
      <c r="DIZ290" s="730"/>
      <c r="DJA290" s="730"/>
      <c r="DJB290" s="730"/>
      <c r="DJC290" s="730"/>
      <c r="DJD290" s="730"/>
      <c r="DJE290" s="730"/>
      <c r="DJF290" s="730"/>
      <c r="DJG290" s="730"/>
      <c r="DJH290" s="730"/>
      <c r="DJI290" s="730"/>
      <c r="DJJ290" s="730"/>
      <c r="DJK290" s="730"/>
      <c r="DJL290" s="730"/>
      <c r="DJM290" s="730"/>
      <c r="DJN290" s="730"/>
      <c r="DJO290" s="730"/>
      <c r="DJP290" s="730"/>
      <c r="DJQ290" s="730"/>
      <c r="DJR290" s="730"/>
      <c r="DJS290" s="730"/>
      <c r="DJT290" s="730"/>
      <c r="DJU290" s="730"/>
      <c r="DJV290" s="730"/>
      <c r="DJW290" s="730"/>
      <c r="DJX290" s="730"/>
      <c r="DJY290" s="730"/>
      <c r="DJZ290" s="730"/>
      <c r="DKA290" s="730"/>
      <c r="DKB290" s="730"/>
      <c r="DKC290" s="730"/>
      <c r="DKD290" s="730"/>
      <c r="DKE290" s="730"/>
      <c r="DKF290" s="730"/>
      <c r="DKG290" s="730"/>
      <c r="DKH290" s="730"/>
      <c r="DKI290" s="730"/>
      <c r="DKJ290" s="730"/>
      <c r="DKK290" s="730"/>
      <c r="DKL290" s="730"/>
      <c r="DKM290" s="730"/>
      <c r="DKN290" s="730"/>
      <c r="DKO290" s="730"/>
      <c r="DKP290" s="730"/>
      <c r="DKQ290" s="730"/>
      <c r="DKR290" s="730"/>
      <c r="DKS290" s="730"/>
      <c r="DKT290" s="730"/>
      <c r="DKU290" s="730"/>
      <c r="DKV290" s="730"/>
      <c r="DKW290" s="730"/>
      <c r="DKX290" s="730"/>
      <c r="DKY290" s="730"/>
      <c r="DKZ290" s="730"/>
      <c r="DLA290" s="730"/>
      <c r="DLB290" s="730"/>
      <c r="DLC290" s="730"/>
      <c r="DLD290" s="730"/>
      <c r="DLE290" s="730"/>
      <c r="DLF290" s="730"/>
      <c r="DLG290" s="730"/>
      <c r="DLH290" s="730"/>
      <c r="DLI290" s="730"/>
      <c r="DLJ290" s="730"/>
      <c r="DLK290" s="730"/>
      <c r="DLL290" s="730"/>
      <c r="DLM290" s="730"/>
      <c r="DLN290" s="730"/>
      <c r="DLO290" s="730"/>
      <c r="DLP290" s="730"/>
      <c r="DLQ290" s="730"/>
      <c r="DLR290" s="730"/>
      <c r="DLS290" s="730"/>
      <c r="DLT290" s="730"/>
      <c r="DLU290" s="730"/>
      <c r="DLV290" s="730"/>
      <c r="DLW290" s="730"/>
      <c r="DLX290" s="730"/>
      <c r="DLY290" s="730"/>
      <c r="DLZ290" s="730"/>
      <c r="DMA290" s="730"/>
      <c r="DMB290" s="730"/>
      <c r="DMC290" s="730"/>
      <c r="DMD290" s="730"/>
      <c r="DME290" s="730"/>
      <c r="DMF290" s="730"/>
      <c r="DMG290" s="730"/>
      <c r="DMH290" s="730"/>
      <c r="DMI290" s="730"/>
      <c r="DMJ290" s="730"/>
      <c r="DMK290" s="730"/>
      <c r="DML290" s="730"/>
      <c r="DMM290" s="730"/>
      <c r="DMN290" s="730"/>
      <c r="DMO290" s="730"/>
      <c r="DMP290" s="730"/>
      <c r="DMQ290" s="730"/>
      <c r="DMR290" s="730"/>
      <c r="DMS290" s="730"/>
      <c r="DMT290" s="730"/>
      <c r="DMU290" s="730"/>
      <c r="DMV290" s="730"/>
      <c r="DMW290" s="730"/>
      <c r="DMX290" s="730"/>
      <c r="DMY290" s="730"/>
      <c r="DMZ290" s="730"/>
      <c r="DNA290" s="730"/>
      <c r="DNB290" s="730"/>
      <c r="DNC290" s="730"/>
      <c r="DND290" s="730"/>
      <c r="DNE290" s="730"/>
      <c r="DNF290" s="730"/>
      <c r="DNG290" s="730"/>
      <c r="DNH290" s="730"/>
      <c r="DNI290" s="730"/>
      <c r="DNJ290" s="730"/>
      <c r="DNK290" s="730"/>
      <c r="DNL290" s="730"/>
      <c r="DNM290" s="730"/>
      <c r="DNN290" s="730"/>
      <c r="DNO290" s="730"/>
      <c r="DNP290" s="730"/>
      <c r="DNQ290" s="730"/>
      <c r="DNR290" s="730"/>
      <c r="DNS290" s="730"/>
      <c r="DNT290" s="730"/>
      <c r="DNU290" s="730"/>
      <c r="DNV290" s="730"/>
      <c r="DNW290" s="730"/>
      <c r="DNX290" s="730"/>
      <c r="DNY290" s="730"/>
      <c r="DNZ290" s="730"/>
      <c r="DOA290" s="730"/>
      <c r="DOB290" s="730"/>
      <c r="DOC290" s="730"/>
      <c r="DOD290" s="730"/>
      <c r="DOE290" s="730"/>
      <c r="DOF290" s="730"/>
      <c r="DOG290" s="730"/>
      <c r="DOH290" s="730"/>
      <c r="DOI290" s="730"/>
      <c r="DOJ290" s="730"/>
      <c r="DOK290" s="730"/>
      <c r="DOL290" s="730"/>
      <c r="DOM290" s="730"/>
      <c r="DON290" s="730"/>
      <c r="DOO290" s="730"/>
      <c r="DOP290" s="730"/>
      <c r="DOQ290" s="730"/>
      <c r="DOR290" s="730"/>
      <c r="DOS290" s="730"/>
      <c r="DOT290" s="730"/>
      <c r="DOU290" s="730"/>
      <c r="DOV290" s="730"/>
      <c r="DOW290" s="730"/>
      <c r="DOX290" s="730"/>
      <c r="DOY290" s="730"/>
      <c r="DOZ290" s="730"/>
      <c r="DPA290" s="730"/>
      <c r="DPB290" s="730"/>
      <c r="DPC290" s="730"/>
      <c r="DPD290" s="730"/>
      <c r="DPE290" s="730"/>
      <c r="DPF290" s="730"/>
      <c r="DPG290" s="730"/>
      <c r="DPH290" s="730"/>
      <c r="DPI290" s="730"/>
      <c r="DPJ290" s="730"/>
      <c r="DPK290" s="730"/>
      <c r="DPL290" s="730"/>
      <c r="DPM290" s="730"/>
      <c r="DPN290" s="730"/>
      <c r="DPO290" s="730"/>
      <c r="DPP290" s="730"/>
      <c r="DPQ290" s="730"/>
      <c r="DPR290" s="730"/>
      <c r="DPS290" s="730"/>
      <c r="DPT290" s="730"/>
      <c r="DPU290" s="730"/>
      <c r="DPV290" s="730"/>
      <c r="DPW290" s="730"/>
      <c r="DPX290" s="730"/>
      <c r="DPY290" s="730"/>
      <c r="DPZ290" s="730"/>
      <c r="DQA290" s="730"/>
      <c r="DQB290" s="730"/>
      <c r="DQC290" s="730"/>
      <c r="DQD290" s="730"/>
      <c r="DQE290" s="730"/>
      <c r="DQF290" s="730"/>
      <c r="DQG290" s="730"/>
      <c r="DQH290" s="730"/>
      <c r="DQI290" s="730"/>
      <c r="DQJ290" s="730"/>
      <c r="DQK290" s="730"/>
      <c r="DQL290" s="730"/>
      <c r="DQM290" s="730"/>
      <c r="DQN290" s="730"/>
      <c r="DQO290" s="730"/>
      <c r="DQP290" s="730"/>
      <c r="DQQ290" s="730"/>
      <c r="DQR290" s="730"/>
      <c r="DQS290" s="730"/>
      <c r="DQT290" s="730"/>
      <c r="DQU290" s="730"/>
      <c r="DQV290" s="730"/>
      <c r="DQW290" s="730"/>
      <c r="DQX290" s="730"/>
      <c r="DQY290" s="730"/>
      <c r="DQZ290" s="730"/>
      <c r="DRA290" s="730"/>
      <c r="DRB290" s="730"/>
      <c r="DRC290" s="730"/>
      <c r="DRD290" s="730"/>
      <c r="DRE290" s="730"/>
      <c r="DRF290" s="730"/>
      <c r="DRG290" s="730"/>
      <c r="DRH290" s="730"/>
      <c r="DRI290" s="730"/>
      <c r="DRJ290" s="730"/>
      <c r="DRK290" s="730"/>
      <c r="DRL290" s="730"/>
      <c r="DRM290" s="730"/>
      <c r="DRN290" s="730"/>
      <c r="DRO290" s="730"/>
      <c r="DRP290" s="730"/>
      <c r="DRQ290" s="730"/>
      <c r="DRR290" s="730"/>
      <c r="DRS290" s="730"/>
      <c r="DRT290" s="730"/>
      <c r="DRU290" s="730"/>
      <c r="DRV290" s="730"/>
      <c r="DRW290" s="730"/>
      <c r="DRX290" s="730"/>
      <c r="DRY290" s="730"/>
      <c r="DRZ290" s="730"/>
      <c r="DSA290" s="730"/>
      <c r="DSB290" s="730"/>
      <c r="DSC290" s="730"/>
      <c r="DSD290" s="730"/>
      <c r="DSE290" s="730"/>
      <c r="DSF290" s="730"/>
      <c r="DSG290" s="730"/>
      <c r="DSH290" s="730"/>
      <c r="DSI290" s="730"/>
      <c r="DSJ290" s="730"/>
      <c r="DSK290" s="730"/>
      <c r="DSL290" s="730"/>
      <c r="DSM290" s="730"/>
      <c r="DSN290" s="730"/>
      <c r="DSO290" s="730"/>
      <c r="DSP290" s="730"/>
      <c r="DSQ290" s="730"/>
      <c r="DSR290" s="730"/>
      <c r="DSS290" s="730"/>
      <c r="DST290" s="730"/>
      <c r="DSU290" s="730"/>
      <c r="DSV290" s="730"/>
      <c r="DSW290" s="730"/>
      <c r="DSX290" s="730"/>
      <c r="DSY290" s="730"/>
      <c r="DSZ290" s="730"/>
      <c r="DTA290" s="730"/>
      <c r="DTB290" s="730"/>
      <c r="DTC290" s="730"/>
      <c r="DTD290" s="730"/>
      <c r="DTE290" s="730"/>
      <c r="DTF290" s="730"/>
      <c r="DTG290" s="730"/>
      <c r="DTH290" s="730"/>
      <c r="DTI290" s="730"/>
      <c r="DTJ290" s="730"/>
      <c r="DTK290" s="730"/>
      <c r="DTL290" s="730"/>
      <c r="DTM290" s="730"/>
      <c r="DTN290" s="730"/>
      <c r="DTO290" s="730"/>
      <c r="DTP290" s="730"/>
      <c r="DTQ290" s="730"/>
      <c r="DTR290" s="730"/>
      <c r="DTS290" s="730"/>
      <c r="DTT290" s="730"/>
      <c r="DTU290" s="730"/>
      <c r="DTV290" s="730"/>
      <c r="DTW290" s="730"/>
      <c r="DTX290" s="730"/>
      <c r="DTY290" s="730"/>
      <c r="DTZ290" s="730"/>
      <c r="DUA290" s="730"/>
      <c r="DUB290" s="730"/>
      <c r="DUC290" s="730"/>
      <c r="DUD290" s="730"/>
      <c r="DUE290" s="730"/>
      <c r="DUF290" s="730"/>
      <c r="DUG290" s="730"/>
      <c r="DUH290" s="730"/>
      <c r="DUI290" s="730"/>
      <c r="DUJ290" s="730"/>
      <c r="DUK290" s="730"/>
      <c r="DUL290" s="730"/>
      <c r="DUM290" s="730"/>
      <c r="DUN290" s="730"/>
      <c r="DUO290" s="730"/>
      <c r="DUP290" s="730"/>
      <c r="DUQ290" s="730"/>
      <c r="DUR290" s="730"/>
      <c r="DUS290" s="730"/>
      <c r="DUT290" s="730"/>
      <c r="DUU290" s="730"/>
      <c r="DUV290" s="730"/>
      <c r="DUW290" s="730"/>
      <c r="DUX290" s="730"/>
      <c r="DUY290" s="730"/>
      <c r="DUZ290" s="730"/>
      <c r="DVA290" s="730"/>
      <c r="DVB290" s="730"/>
      <c r="DVC290" s="730"/>
      <c r="DVD290" s="730"/>
      <c r="DVE290" s="730"/>
      <c r="DVF290" s="730"/>
      <c r="DVG290" s="730"/>
      <c r="DVH290" s="730"/>
      <c r="DVI290" s="730"/>
      <c r="DVJ290" s="730"/>
      <c r="DVK290" s="730"/>
      <c r="DVL290" s="730"/>
      <c r="DVM290" s="730"/>
      <c r="DVN290" s="730"/>
      <c r="DVO290" s="730"/>
      <c r="DVP290" s="730"/>
      <c r="DVQ290" s="730"/>
      <c r="DVR290" s="730"/>
      <c r="DVS290" s="730"/>
      <c r="DVT290" s="730"/>
      <c r="DVU290" s="730"/>
      <c r="DVV290" s="730"/>
      <c r="DVW290" s="730"/>
      <c r="DVX290" s="730"/>
      <c r="DVY290" s="730"/>
      <c r="DVZ290" s="730"/>
      <c r="DWA290" s="730"/>
      <c r="DWB290" s="730"/>
      <c r="DWC290" s="730"/>
      <c r="DWD290" s="730"/>
      <c r="DWE290" s="730"/>
      <c r="DWF290" s="730"/>
      <c r="DWG290" s="730"/>
      <c r="DWH290" s="730"/>
      <c r="DWI290" s="730"/>
      <c r="DWJ290" s="730"/>
      <c r="DWK290" s="730"/>
      <c r="DWL290" s="730"/>
      <c r="DWM290" s="730"/>
      <c r="DWN290" s="730"/>
      <c r="DWO290" s="730"/>
      <c r="DWP290" s="730"/>
      <c r="DWQ290" s="730"/>
      <c r="DWR290" s="730"/>
      <c r="DWS290" s="730"/>
      <c r="DWT290" s="730"/>
      <c r="DWU290" s="730"/>
      <c r="DWV290" s="730"/>
      <c r="DWW290" s="730"/>
      <c r="DWX290" s="730"/>
      <c r="DWY290" s="730"/>
      <c r="DWZ290" s="730"/>
      <c r="DXA290" s="730"/>
      <c r="DXB290" s="730"/>
      <c r="DXC290" s="730"/>
      <c r="DXD290" s="730"/>
      <c r="DXE290" s="730"/>
      <c r="DXF290" s="730"/>
      <c r="DXG290" s="730"/>
      <c r="DXH290" s="730"/>
      <c r="DXI290" s="730"/>
      <c r="DXJ290" s="730"/>
      <c r="DXK290" s="730"/>
      <c r="DXL290" s="730"/>
      <c r="DXM290" s="730"/>
      <c r="DXN290" s="730"/>
      <c r="DXO290" s="730"/>
      <c r="DXP290" s="730"/>
      <c r="DXQ290" s="730"/>
      <c r="DXR290" s="730"/>
      <c r="DXS290" s="730"/>
      <c r="DXT290" s="730"/>
      <c r="DXU290" s="730"/>
      <c r="DXV290" s="730"/>
      <c r="DXW290" s="730"/>
      <c r="DXX290" s="730"/>
      <c r="DXY290" s="730"/>
      <c r="DXZ290" s="730"/>
      <c r="DYA290" s="730"/>
      <c r="DYB290" s="730"/>
      <c r="DYC290" s="730"/>
      <c r="DYD290" s="730"/>
      <c r="DYE290" s="730"/>
      <c r="DYF290" s="730"/>
      <c r="DYG290" s="730"/>
      <c r="DYH290" s="730"/>
      <c r="DYI290" s="730"/>
      <c r="DYJ290" s="730"/>
      <c r="DYK290" s="730"/>
      <c r="DYL290" s="730"/>
      <c r="DYM290" s="730"/>
      <c r="DYN290" s="730"/>
      <c r="DYO290" s="730"/>
      <c r="DYP290" s="730"/>
      <c r="DYQ290" s="730"/>
      <c r="DYR290" s="730"/>
      <c r="DYS290" s="730"/>
      <c r="DYT290" s="730"/>
      <c r="DYU290" s="730"/>
      <c r="DYV290" s="730"/>
      <c r="DYW290" s="730"/>
      <c r="DYX290" s="730"/>
      <c r="DYY290" s="730"/>
      <c r="DYZ290" s="730"/>
      <c r="DZA290" s="730"/>
      <c r="DZB290" s="730"/>
      <c r="DZC290" s="730"/>
      <c r="DZD290" s="730"/>
      <c r="DZE290" s="730"/>
      <c r="DZF290" s="730"/>
      <c r="DZG290" s="730"/>
      <c r="DZH290" s="730"/>
      <c r="DZI290" s="730"/>
      <c r="DZJ290" s="730"/>
      <c r="DZK290" s="730"/>
      <c r="DZL290" s="730"/>
      <c r="DZM290" s="730"/>
      <c r="DZN290" s="730"/>
      <c r="DZO290" s="730"/>
      <c r="DZP290" s="730"/>
      <c r="DZQ290" s="730"/>
      <c r="DZR290" s="730"/>
      <c r="DZS290" s="730"/>
      <c r="DZT290" s="730"/>
      <c r="DZU290" s="730"/>
      <c r="DZV290" s="730"/>
      <c r="DZW290" s="730"/>
      <c r="DZX290" s="730"/>
      <c r="DZY290" s="730"/>
      <c r="DZZ290" s="730"/>
      <c r="EAA290" s="730"/>
      <c r="EAB290" s="730"/>
      <c r="EAC290" s="730"/>
      <c r="EAD290" s="730"/>
      <c r="EAE290" s="730"/>
      <c r="EAF290" s="730"/>
      <c r="EAG290" s="730"/>
      <c r="EAH290" s="730"/>
      <c r="EAI290" s="730"/>
      <c r="EAJ290" s="730"/>
      <c r="EAK290" s="730"/>
      <c r="EAL290" s="730"/>
      <c r="EAM290" s="730"/>
      <c r="EAN290" s="730"/>
      <c r="EAO290" s="730"/>
      <c r="EAP290" s="730"/>
      <c r="EAQ290" s="730"/>
      <c r="EAR290" s="730"/>
      <c r="EAS290" s="730"/>
      <c r="EAT290" s="730"/>
      <c r="EAU290" s="730"/>
      <c r="EAV290" s="730"/>
      <c r="EAW290" s="730"/>
      <c r="EAX290" s="730"/>
      <c r="EAY290" s="730"/>
      <c r="EAZ290" s="730"/>
      <c r="EBA290" s="730"/>
      <c r="EBB290" s="730"/>
      <c r="EBC290" s="730"/>
      <c r="EBD290" s="730"/>
      <c r="EBE290" s="730"/>
      <c r="EBF290" s="730"/>
      <c r="EBG290" s="730"/>
      <c r="EBH290" s="730"/>
      <c r="EBI290" s="730"/>
      <c r="EBJ290" s="730"/>
      <c r="EBK290" s="730"/>
      <c r="EBL290" s="730"/>
      <c r="EBM290" s="730"/>
      <c r="EBN290" s="730"/>
      <c r="EBO290" s="730"/>
      <c r="EBP290" s="730"/>
      <c r="EBQ290" s="730"/>
      <c r="EBR290" s="730"/>
      <c r="EBS290" s="730"/>
      <c r="EBT290" s="730"/>
      <c r="EBU290" s="730"/>
      <c r="EBV290" s="730"/>
      <c r="EBW290" s="730"/>
      <c r="EBX290" s="730"/>
      <c r="EBY290" s="730"/>
      <c r="EBZ290" s="730"/>
      <c r="ECA290" s="730"/>
      <c r="ECB290" s="730"/>
      <c r="ECC290" s="730"/>
      <c r="ECD290" s="730"/>
      <c r="ECE290" s="730"/>
      <c r="ECF290" s="730"/>
      <c r="ECG290" s="730"/>
      <c r="ECH290" s="730"/>
      <c r="ECI290" s="730"/>
      <c r="ECJ290" s="730"/>
      <c r="ECK290" s="730"/>
      <c r="ECL290" s="730"/>
      <c r="ECM290" s="730"/>
      <c r="ECN290" s="730"/>
      <c r="ECO290" s="730"/>
      <c r="ECP290" s="730"/>
      <c r="ECQ290" s="730"/>
      <c r="ECR290" s="730"/>
      <c r="ECS290" s="730"/>
      <c r="ECT290" s="730"/>
      <c r="ECU290" s="730"/>
      <c r="ECV290" s="730"/>
      <c r="ECW290" s="730"/>
      <c r="ECX290" s="730"/>
      <c r="ECY290" s="730"/>
      <c r="ECZ290" s="730"/>
      <c r="EDA290" s="730"/>
      <c r="EDB290" s="730"/>
      <c r="EDC290" s="730"/>
      <c r="EDD290" s="730"/>
      <c r="EDE290" s="730"/>
      <c r="EDF290" s="730"/>
      <c r="EDG290" s="730"/>
      <c r="EDH290" s="730"/>
      <c r="EDI290" s="730"/>
      <c r="EDJ290" s="730"/>
      <c r="EDK290" s="730"/>
      <c r="EDL290" s="730"/>
      <c r="EDM290" s="730"/>
      <c r="EDN290" s="730"/>
      <c r="EDO290" s="730"/>
      <c r="EDP290" s="730"/>
      <c r="EDQ290" s="730"/>
      <c r="EDR290" s="730"/>
      <c r="EDS290" s="730"/>
      <c r="EDT290" s="730"/>
      <c r="EDU290" s="730"/>
      <c r="EDV290" s="730"/>
      <c r="EDW290" s="730"/>
      <c r="EDX290" s="730"/>
      <c r="EDY290" s="730"/>
      <c r="EDZ290" s="730"/>
      <c r="EEA290" s="730"/>
      <c r="EEB290" s="730"/>
      <c r="EEC290" s="730"/>
      <c r="EED290" s="730"/>
      <c r="EEE290" s="730"/>
      <c r="EEF290" s="730"/>
      <c r="EEG290" s="730"/>
      <c r="EEH290" s="730"/>
      <c r="EEI290" s="730"/>
      <c r="EEJ290" s="730"/>
      <c r="EEK290" s="730"/>
      <c r="EEL290" s="730"/>
      <c r="EEM290" s="730"/>
      <c r="EEN290" s="730"/>
      <c r="EEO290" s="730"/>
      <c r="EEP290" s="730"/>
      <c r="EEQ290" s="730"/>
      <c r="EER290" s="730"/>
      <c r="EES290" s="730"/>
      <c r="EET290" s="730"/>
      <c r="EEU290" s="730"/>
      <c r="EEV290" s="730"/>
      <c r="EEW290" s="730"/>
      <c r="EEX290" s="730"/>
      <c r="EEY290" s="730"/>
      <c r="EEZ290" s="730"/>
      <c r="EFA290" s="730"/>
      <c r="EFB290" s="730"/>
      <c r="EFC290" s="730"/>
      <c r="EFD290" s="730"/>
      <c r="EFE290" s="730"/>
      <c r="EFF290" s="730"/>
      <c r="EFG290" s="730"/>
      <c r="EFH290" s="730"/>
      <c r="EFI290" s="730"/>
      <c r="EFJ290" s="730"/>
      <c r="EFK290" s="730"/>
      <c r="EFL290" s="730"/>
      <c r="EFM290" s="730"/>
      <c r="EFN290" s="730"/>
      <c r="EFO290" s="730"/>
      <c r="EFP290" s="730"/>
      <c r="EFQ290" s="730"/>
      <c r="EFR290" s="730"/>
      <c r="EFS290" s="730"/>
      <c r="EFT290" s="730"/>
      <c r="EFU290" s="730"/>
      <c r="EFV290" s="730"/>
      <c r="EFW290" s="730"/>
      <c r="EFX290" s="730"/>
      <c r="EFY290" s="730"/>
      <c r="EFZ290" s="730"/>
      <c r="EGA290" s="730"/>
      <c r="EGB290" s="730"/>
      <c r="EGC290" s="730"/>
      <c r="EGD290" s="730"/>
      <c r="EGE290" s="730"/>
      <c r="EGF290" s="730"/>
      <c r="EGG290" s="730"/>
      <c r="EGH290" s="730"/>
      <c r="EGI290" s="730"/>
      <c r="EGJ290" s="730"/>
      <c r="EGK290" s="730"/>
      <c r="EGL290" s="730"/>
      <c r="EGM290" s="730"/>
      <c r="EGN290" s="730"/>
      <c r="EGO290" s="730"/>
      <c r="EGP290" s="730"/>
      <c r="EGQ290" s="730"/>
      <c r="EGR290" s="730"/>
      <c r="EGS290" s="730"/>
      <c r="EGT290" s="730"/>
      <c r="EGU290" s="730"/>
      <c r="EGV290" s="730"/>
      <c r="EGW290" s="730"/>
      <c r="EGX290" s="730"/>
      <c r="EGY290" s="730"/>
      <c r="EGZ290" s="730"/>
      <c r="EHA290" s="730"/>
      <c r="EHB290" s="730"/>
      <c r="EHC290" s="730"/>
      <c r="EHD290" s="730"/>
      <c r="EHE290" s="730"/>
      <c r="EHF290" s="730"/>
      <c r="EHG290" s="730"/>
      <c r="EHH290" s="730"/>
      <c r="EHI290" s="730"/>
      <c r="EHJ290" s="730"/>
      <c r="EHK290" s="730"/>
      <c r="EHL290" s="730"/>
      <c r="EHM290" s="730"/>
      <c r="EHN290" s="730"/>
      <c r="EHO290" s="730"/>
      <c r="EHP290" s="730"/>
      <c r="EHQ290" s="730"/>
      <c r="EHR290" s="730"/>
      <c r="EHS290" s="730"/>
      <c r="EHT290" s="730"/>
      <c r="EHU290" s="730"/>
      <c r="EHV290" s="730"/>
      <c r="EHW290" s="730"/>
      <c r="EHX290" s="730"/>
      <c r="EHY290" s="730"/>
      <c r="EHZ290" s="730"/>
      <c r="EIA290" s="730"/>
      <c r="EIB290" s="730"/>
      <c r="EIC290" s="730"/>
      <c r="EID290" s="730"/>
      <c r="EIE290" s="730"/>
      <c r="EIF290" s="730"/>
      <c r="EIG290" s="730"/>
      <c r="EIH290" s="730"/>
      <c r="EII290" s="730"/>
      <c r="EIJ290" s="730"/>
      <c r="EIK290" s="730"/>
      <c r="EIL290" s="730"/>
      <c r="EIM290" s="730"/>
      <c r="EIN290" s="730"/>
      <c r="EIO290" s="730"/>
      <c r="EIP290" s="730"/>
      <c r="EIQ290" s="730"/>
      <c r="EIR290" s="730"/>
      <c r="EIS290" s="730"/>
      <c r="EIT290" s="730"/>
      <c r="EIU290" s="730"/>
      <c r="EIV290" s="730"/>
      <c r="EIW290" s="730"/>
      <c r="EIX290" s="730"/>
      <c r="EIY290" s="730"/>
      <c r="EIZ290" s="730"/>
      <c r="EJA290" s="730"/>
      <c r="EJB290" s="730"/>
      <c r="EJC290" s="730"/>
      <c r="EJD290" s="730"/>
      <c r="EJE290" s="730"/>
      <c r="EJF290" s="730"/>
      <c r="EJG290" s="730"/>
      <c r="EJH290" s="730"/>
      <c r="EJI290" s="730"/>
      <c r="EJJ290" s="730"/>
      <c r="EJK290" s="730"/>
      <c r="EJL290" s="730"/>
      <c r="EJM290" s="730"/>
      <c r="EJN290" s="730"/>
      <c r="EJO290" s="730"/>
      <c r="EJP290" s="730"/>
      <c r="EJQ290" s="730"/>
      <c r="EJR290" s="730"/>
      <c r="EJS290" s="730"/>
      <c r="EJT290" s="730"/>
      <c r="EJU290" s="730"/>
      <c r="EJV290" s="730"/>
      <c r="EJW290" s="730"/>
      <c r="EJX290" s="730"/>
      <c r="EJY290" s="730"/>
      <c r="EJZ290" s="730"/>
      <c r="EKA290" s="730"/>
      <c r="EKB290" s="730"/>
      <c r="EKC290" s="730"/>
      <c r="EKD290" s="730"/>
      <c r="EKE290" s="730"/>
      <c r="EKF290" s="730"/>
      <c r="EKG290" s="730"/>
      <c r="EKH290" s="730"/>
      <c r="EKI290" s="730"/>
      <c r="EKJ290" s="730"/>
      <c r="EKK290" s="730"/>
      <c r="EKL290" s="730"/>
      <c r="EKM290" s="730"/>
      <c r="EKN290" s="730"/>
      <c r="EKO290" s="730"/>
      <c r="EKP290" s="730"/>
      <c r="EKQ290" s="730"/>
      <c r="EKR290" s="730"/>
      <c r="EKS290" s="730"/>
      <c r="EKT290" s="730"/>
      <c r="EKU290" s="730"/>
      <c r="EKV290" s="730"/>
      <c r="EKW290" s="730"/>
      <c r="EKX290" s="730"/>
      <c r="EKY290" s="730"/>
      <c r="EKZ290" s="730"/>
      <c r="ELA290" s="730"/>
      <c r="ELB290" s="730"/>
      <c r="ELC290" s="730"/>
      <c r="ELD290" s="730"/>
      <c r="ELE290" s="730"/>
      <c r="ELF290" s="730"/>
      <c r="ELG290" s="730"/>
      <c r="ELH290" s="730"/>
      <c r="ELI290" s="730"/>
      <c r="ELJ290" s="730"/>
      <c r="ELK290" s="730"/>
      <c r="ELL290" s="730"/>
      <c r="ELM290" s="730"/>
      <c r="ELN290" s="730"/>
      <c r="ELO290" s="730"/>
      <c r="ELP290" s="730"/>
      <c r="ELQ290" s="730"/>
      <c r="ELR290" s="730"/>
      <c r="ELS290" s="730"/>
      <c r="ELT290" s="730"/>
      <c r="ELU290" s="730"/>
      <c r="ELV290" s="730"/>
      <c r="ELW290" s="730"/>
      <c r="ELX290" s="730"/>
      <c r="ELY290" s="730"/>
      <c r="ELZ290" s="730"/>
      <c r="EMA290" s="730"/>
      <c r="EMB290" s="730"/>
      <c r="EMC290" s="730"/>
      <c r="EMD290" s="730"/>
      <c r="EME290" s="730"/>
      <c r="EMF290" s="730"/>
      <c r="EMG290" s="730"/>
      <c r="EMH290" s="730"/>
      <c r="EMI290" s="730"/>
      <c r="EMJ290" s="730"/>
      <c r="EMK290" s="730"/>
      <c r="EML290" s="730"/>
      <c r="EMM290" s="730"/>
      <c r="EMN290" s="730"/>
      <c r="EMO290" s="730"/>
      <c r="EMP290" s="730"/>
      <c r="EMQ290" s="730"/>
      <c r="EMR290" s="730"/>
      <c r="EMS290" s="730"/>
      <c r="EMT290" s="730"/>
      <c r="EMU290" s="730"/>
      <c r="EMV290" s="730"/>
      <c r="EMW290" s="730"/>
      <c r="EMX290" s="730"/>
      <c r="EMY290" s="730"/>
      <c r="EMZ290" s="730"/>
      <c r="ENA290" s="730"/>
      <c r="ENB290" s="730"/>
      <c r="ENC290" s="730"/>
      <c r="END290" s="730"/>
      <c r="ENE290" s="730"/>
      <c r="ENF290" s="730"/>
      <c r="ENG290" s="730"/>
      <c r="ENH290" s="730"/>
      <c r="ENI290" s="730"/>
      <c r="ENJ290" s="730"/>
      <c r="ENK290" s="730"/>
      <c r="ENL290" s="730"/>
      <c r="ENM290" s="730"/>
      <c r="ENN290" s="730"/>
      <c r="ENO290" s="730"/>
      <c r="ENP290" s="730"/>
      <c r="ENQ290" s="730"/>
      <c r="ENR290" s="730"/>
      <c r="ENS290" s="730"/>
      <c r="ENT290" s="730"/>
      <c r="ENU290" s="730"/>
      <c r="ENV290" s="730"/>
      <c r="ENW290" s="730"/>
      <c r="ENX290" s="730"/>
      <c r="ENY290" s="730"/>
      <c r="ENZ290" s="730"/>
      <c r="EOA290" s="730"/>
      <c r="EOB290" s="730"/>
      <c r="EOC290" s="730"/>
      <c r="EOD290" s="730"/>
      <c r="EOE290" s="730"/>
      <c r="EOF290" s="730"/>
      <c r="EOG290" s="730"/>
      <c r="EOH290" s="730"/>
      <c r="EOI290" s="730"/>
      <c r="EOJ290" s="730"/>
      <c r="EOK290" s="730"/>
      <c r="EOL290" s="730"/>
      <c r="EOM290" s="730"/>
      <c r="EON290" s="730"/>
      <c r="EOO290" s="730"/>
      <c r="EOP290" s="730"/>
      <c r="EOQ290" s="730"/>
      <c r="EOR290" s="730"/>
      <c r="EOS290" s="730"/>
      <c r="EOT290" s="730"/>
      <c r="EOU290" s="730"/>
      <c r="EOV290" s="730"/>
      <c r="EOW290" s="730"/>
      <c r="EOX290" s="730"/>
      <c r="EOY290" s="730"/>
      <c r="EOZ290" s="730"/>
      <c r="EPA290" s="730"/>
      <c r="EPB290" s="730"/>
      <c r="EPC290" s="730"/>
      <c r="EPD290" s="730"/>
      <c r="EPE290" s="730"/>
      <c r="EPF290" s="730"/>
      <c r="EPG290" s="730"/>
      <c r="EPH290" s="730"/>
      <c r="EPI290" s="730"/>
      <c r="EPJ290" s="730"/>
      <c r="EPK290" s="730"/>
      <c r="EPL290" s="730"/>
      <c r="EPM290" s="730"/>
      <c r="EPN290" s="730"/>
      <c r="EPO290" s="730"/>
      <c r="EPP290" s="730"/>
      <c r="EPQ290" s="730"/>
      <c r="EPR290" s="730"/>
      <c r="EPS290" s="730"/>
      <c r="EPT290" s="730"/>
      <c r="EPU290" s="730"/>
      <c r="EPV290" s="730"/>
      <c r="EPW290" s="730"/>
      <c r="EPX290" s="730"/>
      <c r="EPY290" s="730"/>
      <c r="EPZ290" s="730"/>
      <c r="EQA290" s="730"/>
      <c r="EQB290" s="730"/>
      <c r="EQC290" s="730"/>
      <c r="EQD290" s="730"/>
      <c r="EQE290" s="730"/>
      <c r="EQF290" s="730"/>
      <c r="EQG290" s="730"/>
      <c r="EQH290" s="730"/>
      <c r="EQI290" s="730"/>
      <c r="EQJ290" s="730"/>
      <c r="EQK290" s="730"/>
      <c r="EQL290" s="730"/>
      <c r="EQM290" s="730"/>
      <c r="EQN290" s="730"/>
      <c r="EQO290" s="730"/>
      <c r="EQP290" s="730"/>
      <c r="EQQ290" s="730"/>
      <c r="EQR290" s="730"/>
      <c r="EQS290" s="730"/>
      <c r="EQT290" s="730"/>
      <c r="EQU290" s="730"/>
      <c r="EQV290" s="730"/>
      <c r="EQW290" s="730"/>
      <c r="EQX290" s="730"/>
      <c r="EQY290" s="730"/>
      <c r="EQZ290" s="730"/>
      <c r="ERA290" s="730"/>
      <c r="ERB290" s="730"/>
      <c r="ERC290" s="730"/>
      <c r="ERD290" s="730"/>
      <c r="ERE290" s="730"/>
      <c r="ERF290" s="730"/>
      <c r="ERG290" s="730"/>
      <c r="ERH290" s="730"/>
      <c r="ERI290" s="730"/>
      <c r="ERJ290" s="730"/>
      <c r="ERK290" s="730"/>
      <c r="ERL290" s="730"/>
      <c r="ERM290" s="730"/>
      <c r="ERN290" s="730"/>
      <c r="ERO290" s="730"/>
      <c r="ERP290" s="730"/>
      <c r="ERQ290" s="730"/>
      <c r="ERR290" s="730"/>
      <c r="ERS290" s="730"/>
      <c r="ERT290" s="730"/>
      <c r="ERU290" s="730"/>
      <c r="ERV290" s="730"/>
      <c r="ERW290" s="730"/>
      <c r="ERX290" s="730"/>
      <c r="ERY290" s="730"/>
      <c r="ERZ290" s="730"/>
      <c r="ESA290" s="730"/>
      <c r="ESB290" s="730"/>
      <c r="ESC290" s="730"/>
      <c r="ESD290" s="730"/>
      <c r="ESE290" s="730"/>
      <c r="ESF290" s="730"/>
      <c r="ESG290" s="730"/>
      <c r="ESH290" s="730"/>
      <c r="ESI290" s="730"/>
      <c r="ESJ290" s="730"/>
      <c r="ESK290" s="730"/>
      <c r="ESL290" s="730"/>
      <c r="ESM290" s="730"/>
      <c r="ESN290" s="730"/>
      <c r="ESO290" s="730"/>
      <c r="ESP290" s="730"/>
      <c r="ESQ290" s="730"/>
      <c r="ESR290" s="730"/>
      <c r="ESS290" s="730"/>
      <c r="EST290" s="730"/>
      <c r="ESU290" s="730"/>
      <c r="ESV290" s="730"/>
      <c r="ESW290" s="730"/>
      <c r="ESX290" s="730"/>
      <c r="ESY290" s="730"/>
      <c r="ESZ290" s="730"/>
      <c r="ETA290" s="730"/>
      <c r="ETB290" s="730"/>
      <c r="ETC290" s="730"/>
      <c r="ETD290" s="730"/>
      <c r="ETE290" s="730"/>
      <c r="ETF290" s="730"/>
      <c r="ETG290" s="730"/>
      <c r="ETH290" s="730"/>
      <c r="ETI290" s="730"/>
      <c r="ETJ290" s="730"/>
      <c r="ETK290" s="730"/>
      <c r="ETL290" s="730"/>
      <c r="ETM290" s="730"/>
      <c r="ETN290" s="730"/>
      <c r="ETO290" s="730"/>
      <c r="ETP290" s="730"/>
      <c r="ETQ290" s="730"/>
      <c r="ETR290" s="730"/>
      <c r="ETS290" s="730"/>
      <c r="ETT290" s="730"/>
      <c r="ETU290" s="730"/>
      <c r="ETV290" s="730"/>
      <c r="ETW290" s="730"/>
      <c r="ETX290" s="730"/>
      <c r="ETY290" s="730"/>
      <c r="ETZ290" s="730"/>
      <c r="EUA290" s="730"/>
      <c r="EUB290" s="730"/>
      <c r="EUC290" s="730"/>
      <c r="EUD290" s="730"/>
      <c r="EUE290" s="730"/>
      <c r="EUF290" s="730"/>
      <c r="EUG290" s="730"/>
      <c r="EUH290" s="730"/>
      <c r="EUI290" s="730"/>
      <c r="EUJ290" s="730"/>
      <c r="EUK290" s="730"/>
      <c r="EUL290" s="730"/>
      <c r="EUM290" s="730"/>
      <c r="EUN290" s="730"/>
      <c r="EUO290" s="730"/>
      <c r="EUP290" s="730"/>
      <c r="EUQ290" s="730"/>
      <c r="EUR290" s="730"/>
      <c r="EUS290" s="730"/>
      <c r="EUT290" s="730"/>
      <c r="EUU290" s="730"/>
      <c r="EUV290" s="730"/>
      <c r="EUW290" s="730"/>
      <c r="EUX290" s="730"/>
      <c r="EUY290" s="730"/>
      <c r="EUZ290" s="730"/>
      <c r="EVA290" s="730"/>
      <c r="EVB290" s="730"/>
      <c r="EVC290" s="730"/>
      <c r="EVD290" s="730"/>
      <c r="EVE290" s="730"/>
      <c r="EVF290" s="730"/>
      <c r="EVG290" s="730"/>
      <c r="EVH290" s="730"/>
      <c r="EVI290" s="730"/>
      <c r="EVJ290" s="730"/>
      <c r="EVK290" s="730"/>
      <c r="EVL290" s="730"/>
      <c r="EVM290" s="730"/>
      <c r="EVN290" s="730"/>
      <c r="EVO290" s="730"/>
      <c r="EVP290" s="730"/>
      <c r="EVQ290" s="730"/>
      <c r="EVR290" s="730"/>
      <c r="EVS290" s="730"/>
      <c r="EVT290" s="730"/>
      <c r="EVU290" s="730"/>
      <c r="EVV290" s="730"/>
      <c r="EVW290" s="730"/>
      <c r="EVX290" s="730"/>
      <c r="EVY290" s="730"/>
      <c r="EVZ290" s="730"/>
      <c r="EWA290" s="730"/>
      <c r="EWB290" s="730"/>
      <c r="EWC290" s="730"/>
      <c r="EWD290" s="730"/>
      <c r="EWE290" s="730"/>
      <c r="EWF290" s="730"/>
      <c r="EWG290" s="730"/>
      <c r="EWH290" s="730"/>
      <c r="EWI290" s="730"/>
      <c r="EWJ290" s="730"/>
      <c r="EWK290" s="730"/>
      <c r="EWL290" s="730"/>
      <c r="EWM290" s="730"/>
      <c r="EWN290" s="730"/>
      <c r="EWO290" s="730"/>
      <c r="EWP290" s="730"/>
      <c r="EWQ290" s="730"/>
      <c r="EWR290" s="730"/>
      <c r="EWS290" s="730"/>
      <c r="EWT290" s="730"/>
      <c r="EWU290" s="730"/>
      <c r="EWV290" s="730"/>
      <c r="EWW290" s="730"/>
      <c r="EWX290" s="730"/>
      <c r="EWY290" s="730"/>
      <c r="EWZ290" s="730"/>
      <c r="EXA290" s="730"/>
      <c r="EXB290" s="730"/>
      <c r="EXC290" s="730"/>
      <c r="EXD290" s="730"/>
      <c r="EXE290" s="730"/>
      <c r="EXF290" s="730"/>
      <c r="EXG290" s="730"/>
      <c r="EXH290" s="730"/>
      <c r="EXI290" s="730"/>
      <c r="EXJ290" s="730"/>
      <c r="EXK290" s="730"/>
      <c r="EXL290" s="730"/>
      <c r="EXM290" s="730"/>
      <c r="EXN290" s="730"/>
      <c r="EXO290" s="730"/>
      <c r="EXP290" s="730"/>
      <c r="EXQ290" s="730"/>
      <c r="EXR290" s="730"/>
      <c r="EXS290" s="730"/>
      <c r="EXT290" s="730"/>
      <c r="EXU290" s="730"/>
      <c r="EXV290" s="730"/>
      <c r="EXW290" s="730"/>
      <c r="EXX290" s="730"/>
      <c r="EXY290" s="730"/>
      <c r="EXZ290" s="730"/>
      <c r="EYA290" s="730"/>
      <c r="EYB290" s="730"/>
      <c r="EYC290" s="730"/>
      <c r="EYD290" s="730"/>
      <c r="EYE290" s="730"/>
      <c r="EYF290" s="730"/>
      <c r="EYG290" s="730"/>
      <c r="EYH290" s="730"/>
      <c r="EYI290" s="730"/>
      <c r="EYJ290" s="730"/>
      <c r="EYK290" s="730"/>
      <c r="EYL290" s="730"/>
      <c r="EYM290" s="730"/>
      <c r="EYN290" s="730"/>
      <c r="EYO290" s="730"/>
      <c r="EYP290" s="730"/>
      <c r="EYQ290" s="730"/>
      <c r="EYR290" s="730"/>
      <c r="EYS290" s="730"/>
      <c r="EYT290" s="730"/>
      <c r="EYU290" s="730"/>
      <c r="EYV290" s="730"/>
      <c r="EYW290" s="730"/>
      <c r="EYX290" s="730"/>
      <c r="EYY290" s="730"/>
      <c r="EYZ290" s="730"/>
      <c r="EZA290" s="730"/>
      <c r="EZB290" s="730"/>
      <c r="EZC290" s="730"/>
      <c r="EZD290" s="730"/>
      <c r="EZE290" s="730"/>
      <c r="EZF290" s="730"/>
      <c r="EZG290" s="730"/>
      <c r="EZH290" s="730"/>
      <c r="EZI290" s="730"/>
      <c r="EZJ290" s="730"/>
      <c r="EZK290" s="730"/>
      <c r="EZL290" s="730"/>
      <c r="EZM290" s="730"/>
      <c r="EZN290" s="730"/>
      <c r="EZO290" s="730"/>
      <c r="EZP290" s="730"/>
      <c r="EZQ290" s="730"/>
      <c r="EZR290" s="730"/>
      <c r="EZS290" s="730"/>
      <c r="EZT290" s="730"/>
      <c r="EZU290" s="730"/>
      <c r="EZV290" s="730"/>
      <c r="EZW290" s="730"/>
      <c r="EZX290" s="730"/>
      <c r="EZY290" s="730"/>
      <c r="EZZ290" s="730"/>
      <c r="FAA290" s="730"/>
      <c r="FAB290" s="730"/>
      <c r="FAC290" s="730"/>
      <c r="FAD290" s="730"/>
      <c r="FAE290" s="730"/>
      <c r="FAF290" s="730"/>
      <c r="FAG290" s="730"/>
      <c r="FAH290" s="730"/>
      <c r="FAI290" s="730"/>
      <c r="FAJ290" s="730"/>
      <c r="FAK290" s="730"/>
      <c r="FAL290" s="730"/>
      <c r="FAM290" s="730"/>
      <c r="FAN290" s="730"/>
      <c r="FAO290" s="730"/>
      <c r="FAP290" s="730"/>
      <c r="FAQ290" s="730"/>
      <c r="FAR290" s="730"/>
      <c r="FAS290" s="730"/>
      <c r="FAT290" s="730"/>
      <c r="FAU290" s="730"/>
      <c r="FAV290" s="730"/>
      <c r="FAW290" s="730"/>
      <c r="FAX290" s="730"/>
      <c r="FAY290" s="730"/>
      <c r="FAZ290" s="730"/>
      <c r="FBA290" s="730"/>
      <c r="FBB290" s="730"/>
      <c r="FBC290" s="730"/>
      <c r="FBD290" s="730"/>
      <c r="FBE290" s="730"/>
      <c r="FBF290" s="730"/>
      <c r="FBG290" s="730"/>
      <c r="FBH290" s="730"/>
      <c r="FBI290" s="730"/>
      <c r="FBJ290" s="730"/>
      <c r="FBK290" s="730"/>
      <c r="FBL290" s="730"/>
      <c r="FBM290" s="730"/>
      <c r="FBN290" s="730"/>
      <c r="FBO290" s="730"/>
      <c r="FBP290" s="730"/>
      <c r="FBQ290" s="730"/>
      <c r="FBR290" s="730"/>
      <c r="FBS290" s="730"/>
      <c r="FBT290" s="730"/>
      <c r="FBU290" s="730"/>
      <c r="FBV290" s="730"/>
      <c r="FBW290" s="730"/>
      <c r="FBX290" s="730"/>
      <c r="FBY290" s="730"/>
      <c r="FBZ290" s="730"/>
      <c r="FCA290" s="730"/>
      <c r="FCB290" s="730"/>
      <c r="FCC290" s="730"/>
      <c r="FCD290" s="730"/>
      <c r="FCE290" s="730"/>
      <c r="FCF290" s="730"/>
      <c r="FCG290" s="730"/>
      <c r="FCH290" s="730"/>
      <c r="FCI290" s="730"/>
      <c r="FCJ290" s="730"/>
      <c r="FCK290" s="730"/>
      <c r="FCL290" s="730"/>
      <c r="FCM290" s="730"/>
      <c r="FCN290" s="730"/>
      <c r="FCO290" s="730"/>
      <c r="FCP290" s="730"/>
      <c r="FCQ290" s="730"/>
      <c r="FCR290" s="730"/>
      <c r="FCS290" s="730"/>
      <c r="FCT290" s="730"/>
      <c r="FCU290" s="730"/>
      <c r="FCV290" s="730"/>
      <c r="FCW290" s="730"/>
      <c r="FCX290" s="730"/>
      <c r="FCY290" s="730"/>
      <c r="FCZ290" s="730"/>
      <c r="FDA290" s="730"/>
      <c r="FDB290" s="730"/>
      <c r="FDC290" s="730"/>
      <c r="FDD290" s="730"/>
      <c r="FDE290" s="730"/>
      <c r="FDF290" s="730"/>
      <c r="FDG290" s="730"/>
      <c r="FDH290" s="730"/>
      <c r="FDI290" s="730"/>
      <c r="FDJ290" s="730"/>
      <c r="FDK290" s="730"/>
      <c r="FDL290" s="730"/>
      <c r="FDM290" s="730"/>
      <c r="FDN290" s="730"/>
      <c r="FDO290" s="730"/>
      <c r="FDP290" s="730"/>
      <c r="FDQ290" s="730"/>
      <c r="FDR290" s="730"/>
      <c r="FDS290" s="730"/>
      <c r="FDT290" s="730"/>
      <c r="FDU290" s="730"/>
      <c r="FDV290" s="730"/>
      <c r="FDW290" s="730"/>
      <c r="FDX290" s="730"/>
      <c r="FDY290" s="730"/>
      <c r="FDZ290" s="730"/>
      <c r="FEA290" s="730"/>
      <c r="FEB290" s="730"/>
      <c r="FEC290" s="730"/>
      <c r="FED290" s="730"/>
      <c r="FEE290" s="730"/>
      <c r="FEF290" s="730"/>
      <c r="FEG290" s="730"/>
      <c r="FEH290" s="730"/>
      <c r="FEI290" s="730"/>
      <c r="FEJ290" s="730"/>
      <c r="FEK290" s="730"/>
      <c r="FEL290" s="730"/>
      <c r="FEM290" s="730"/>
      <c r="FEN290" s="730"/>
      <c r="FEO290" s="730"/>
      <c r="FEP290" s="730"/>
      <c r="FEQ290" s="730"/>
      <c r="FER290" s="730"/>
      <c r="FES290" s="730"/>
      <c r="FET290" s="730"/>
      <c r="FEU290" s="730"/>
      <c r="FEV290" s="730"/>
      <c r="FEW290" s="730"/>
      <c r="FEX290" s="730"/>
      <c r="FEY290" s="730"/>
      <c r="FEZ290" s="730"/>
      <c r="FFA290" s="730"/>
      <c r="FFB290" s="730"/>
      <c r="FFC290" s="730"/>
      <c r="FFD290" s="730"/>
      <c r="FFE290" s="730"/>
      <c r="FFF290" s="730"/>
      <c r="FFG290" s="730"/>
      <c r="FFH290" s="730"/>
      <c r="FFI290" s="730"/>
      <c r="FFJ290" s="730"/>
      <c r="FFK290" s="730"/>
      <c r="FFL290" s="730"/>
      <c r="FFM290" s="730"/>
      <c r="FFN290" s="730"/>
      <c r="FFO290" s="730"/>
      <c r="FFP290" s="730"/>
      <c r="FFQ290" s="730"/>
      <c r="FFR290" s="730"/>
      <c r="FFS290" s="730"/>
      <c r="FFT290" s="730"/>
      <c r="FFU290" s="730"/>
      <c r="FFV290" s="730"/>
      <c r="FFW290" s="730"/>
      <c r="FFX290" s="730"/>
      <c r="FFY290" s="730"/>
      <c r="FFZ290" s="730"/>
      <c r="FGA290" s="730"/>
      <c r="FGB290" s="730"/>
      <c r="FGC290" s="730"/>
      <c r="FGD290" s="730"/>
      <c r="FGE290" s="730"/>
      <c r="FGF290" s="730"/>
      <c r="FGG290" s="730"/>
      <c r="FGH290" s="730"/>
      <c r="FGI290" s="730"/>
      <c r="FGJ290" s="730"/>
      <c r="FGK290" s="730"/>
      <c r="FGL290" s="730"/>
      <c r="FGM290" s="730"/>
      <c r="FGN290" s="730"/>
      <c r="FGO290" s="730"/>
      <c r="FGP290" s="730"/>
      <c r="FGQ290" s="730"/>
      <c r="FGR290" s="730"/>
      <c r="FGS290" s="730"/>
      <c r="FGT290" s="730"/>
      <c r="FGU290" s="730"/>
      <c r="FGV290" s="730"/>
      <c r="FGW290" s="730"/>
      <c r="FGX290" s="730"/>
      <c r="FGY290" s="730"/>
      <c r="FGZ290" s="730"/>
      <c r="FHA290" s="730"/>
      <c r="FHB290" s="730"/>
      <c r="FHC290" s="730"/>
      <c r="FHD290" s="730"/>
      <c r="FHE290" s="730"/>
      <c r="FHF290" s="730"/>
      <c r="FHG290" s="730"/>
      <c r="FHH290" s="730"/>
      <c r="FHI290" s="730"/>
      <c r="FHJ290" s="730"/>
      <c r="FHK290" s="730"/>
      <c r="FHL290" s="730"/>
      <c r="FHM290" s="730"/>
      <c r="FHN290" s="730"/>
      <c r="FHO290" s="730"/>
      <c r="FHP290" s="730"/>
      <c r="FHQ290" s="730"/>
      <c r="FHR290" s="730"/>
      <c r="FHS290" s="730"/>
      <c r="FHT290" s="730"/>
      <c r="FHU290" s="730"/>
      <c r="FHV290" s="730"/>
      <c r="FHW290" s="730"/>
      <c r="FHX290" s="730"/>
      <c r="FHY290" s="730"/>
      <c r="FHZ290" s="730"/>
      <c r="FIA290" s="730"/>
      <c r="FIB290" s="730"/>
      <c r="FIC290" s="730"/>
      <c r="FID290" s="730"/>
      <c r="FIE290" s="730"/>
      <c r="FIF290" s="730"/>
      <c r="FIG290" s="730"/>
      <c r="FIH290" s="730"/>
      <c r="FII290" s="730"/>
      <c r="FIJ290" s="730"/>
      <c r="FIK290" s="730"/>
      <c r="FIL290" s="730"/>
      <c r="FIM290" s="730"/>
      <c r="FIN290" s="730"/>
      <c r="FIO290" s="730"/>
      <c r="FIP290" s="730"/>
      <c r="FIQ290" s="730"/>
      <c r="FIR290" s="730"/>
      <c r="FIS290" s="730"/>
      <c r="FIT290" s="730"/>
      <c r="FIU290" s="730"/>
      <c r="FIV290" s="730"/>
      <c r="FIW290" s="730"/>
      <c r="FIX290" s="730"/>
      <c r="FIY290" s="730"/>
      <c r="FIZ290" s="730"/>
      <c r="FJA290" s="730"/>
      <c r="FJB290" s="730"/>
      <c r="FJC290" s="730"/>
      <c r="FJD290" s="730"/>
      <c r="FJE290" s="730"/>
      <c r="FJF290" s="730"/>
      <c r="FJG290" s="730"/>
      <c r="FJH290" s="730"/>
      <c r="FJI290" s="730"/>
      <c r="FJJ290" s="730"/>
      <c r="FJK290" s="730"/>
      <c r="FJL290" s="730"/>
      <c r="FJM290" s="730"/>
      <c r="FJN290" s="730"/>
      <c r="FJO290" s="730"/>
      <c r="FJP290" s="730"/>
      <c r="FJQ290" s="730"/>
      <c r="FJR290" s="730"/>
      <c r="FJS290" s="730"/>
      <c r="FJT290" s="730"/>
      <c r="FJU290" s="730"/>
      <c r="FJV290" s="730"/>
      <c r="FJW290" s="730"/>
      <c r="FJX290" s="730"/>
      <c r="FJY290" s="730"/>
      <c r="FJZ290" s="730"/>
      <c r="FKA290" s="730"/>
      <c r="FKB290" s="730"/>
      <c r="FKC290" s="730"/>
      <c r="FKD290" s="730"/>
      <c r="FKE290" s="730"/>
      <c r="FKF290" s="730"/>
      <c r="FKG290" s="730"/>
      <c r="FKH290" s="730"/>
      <c r="FKI290" s="730"/>
      <c r="FKJ290" s="730"/>
      <c r="FKK290" s="730"/>
      <c r="FKL290" s="730"/>
      <c r="FKM290" s="730"/>
      <c r="FKN290" s="730"/>
      <c r="FKO290" s="730"/>
      <c r="FKP290" s="730"/>
      <c r="FKQ290" s="730"/>
      <c r="FKR290" s="730"/>
      <c r="FKS290" s="730"/>
      <c r="FKT290" s="730"/>
      <c r="FKU290" s="730"/>
      <c r="FKV290" s="730"/>
      <c r="FKW290" s="730"/>
      <c r="FKX290" s="730"/>
      <c r="FKY290" s="730"/>
      <c r="FKZ290" s="730"/>
      <c r="FLA290" s="730"/>
      <c r="FLB290" s="730"/>
      <c r="FLC290" s="730"/>
      <c r="FLD290" s="730"/>
      <c r="FLE290" s="730"/>
      <c r="FLF290" s="730"/>
      <c r="FLG290" s="730"/>
      <c r="FLH290" s="730"/>
      <c r="FLI290" s="730"/>
      <c r="FLJ290" s="730"/>
      <c r="FLK290" s="730"/>
      <c r="FLL290" s="730"/>
      <c r="FLM290" s="730"/>
      <c r="FLN290" s="730"/>
      <c r="FLO290" s="730"/>
      <c r="FLP290" s="730"/>
      <c r="FLQ290" s="730"/>
      <c r="FLR290" s="730"/>
      <c r="FLS290" s="730"/>
      <c r="FLT290" s="730"/>
      <c r="FLU290" s="730"/>
      <c r="FLV290" s="730"/>
      <c r="FLW290" s="730"/>
      <c r="FLX290" s="730"/>
      <c r="FLY290" s="730"/>
      <c r="FLZ290" s="730"/>
      <c r="FMA290" s="730"/>
      <c r="FMB290" s="730"/>
      <c r="FMC290" s="730"/>
      <c r="FMD290" s="730"/>
      <c r="FME290" s="730"/>
      <c r="FMF290" s="730"/>
      <c r="FMG290" s="730"/>
      <c r="FMH290" s="730"/>
      <c r="FMI290" s="730"/>
      <c r="FMJ290" s="730"/>
      <c r="FMK290" s="730"/>
      <c r="FML290" s="730"/>
      <c r="FMM290" s="730"/>
      <c r="FMN290" s="730"/>
      <c r="FMO290" s="730"/>
      <c r="FMP290" s="730"/>
      <c r="FMQ290" s="730"/>
      <c r="FMR290" s="730"/>
      <c r="FMS290" s="730"/>
      <c r="FMT290" s="730"/>
      <c r="FMU290" s="730"/>
      <c r="FMV290" s="730"/>
      <c r="FMW290" s="730"/>
      <c r="FMX290" s="730"/>
      <c r="FMY290" s="730"/>
      <c r="FMZ290" s="730"/>
      <c r="FNA290" s="730"/>
      <c r="FNB290" s="730"/>
      <c r="FNC290" s="730"/>
      <c r="FND290" s="730"/>
      <c r="FNE290" s="730"/>
      <c r="FNF290" s="730"/>
      <c r="FNG290" s="730"/>
      <c r="FNH290" s="730"/>
      <c r="FNI290" s="730"/>
      <c r="FNJ290" s="730"/>
      <c r="FNK290" s="730"/>
      <c r="FNL290" s="730"/>
      <c r="FNM290" s="730"/>
      <c r="FNN290" s="730"/>
      <c r="FNO290" s="730"/>
      <c r="FNP290" s="730"/>
      <c r="FNQ290" s="730"/>
      <c r="FNR290" s="730"/>
      <c r="FNS290" s="730"/>
      <c r="FNT290" s="730"/>
      <c r="FNU290" s="730"/>
      <c r="FNV290" s="730"/>
      <c r="FNW290" s="730"/>
      <c r="FNX290" s="730"/>
      <c r="FNY290" s="730"/>
      <c r="FNZ290" s="730"/>
      <c r="FOA290" s="730"/>
      <c r="FOB290" s="730"/>
      <c r="FOC290" s="730"/>
      <c r="FOD290" s="730"/>
      <c r="FOE290" s="730"/>
      <c r="FOF290" s="730"/>
      <c r="FOG290" s="730"/>
      <c r="FOH290" s="730"/>
      <c r="FOI290" s="730"/>
      <c r="FOJ290" s="730"/>
      <c r="FOK290" s="730"/>
      <c r="FOL290" s="730"/>
      <c r="FOM290" s="730"/>
      <c r="FON290" s="730"/>
      <c r="FOO290" s="730"/>
      <c r="FOP290" s="730"/>
      <c r="FOQ290" s="730"/>
      <c r="FOR290" s="730"/>
      <c r="FOS290" s="730"/>
      <c r="FOT290" s="730"/>
      <c r="FOU290" s="730"/>
      <c r="FOV290" s="730"/>
      <c r="FOW290" s="730"/>
      <c r="FOX290" s="730"/>
      <c r="FOY290" s="730"/>
      <c r="FOZ290" s="730"/>
      <c r="FPA290" s="730"/>
      <c r="FPB290" s="730"/>
      <c r="FPC290" s="730"/>
      <c r="FPD290" s="730"/>
      <c r="FPE290" s="730"/>
      <c r="FPF290" s="730"/>
      <c r="FPG290" s="730"/>
      <c r="FPH290" s="730"/>
      <c r="FPI290" s="730"/>
      <c r="FPJ290" s="730"/>
      <c r="FPK290" s="730"/>
      <c r="FPL290" s="730"/>
      <c r="FPM290" s="730"/>
      <c r="FPN290" s="730"/>
      <c r="FPO290" s="730"/>
      <c r="FPP290" s="730"/>
      <c r="FPQ290" s="730"/>
      <c r="FPR290" s="730"/>
      <c r="FPS290" s="730"/>
      <c r="FPT290" s="730"/>
      <c r="FPU290" s="730"/>
      <c r="FPV290" s="730"/>
      <c r="FPW290" s="730"/>
      <c r="FPX290" s="730"/>
      <c r="FPY290" s="730"/>
      <c r="FPZ290" s="730"/>
      <c r="FQA290" s="730"/>
      <c r="FQB290" s="730"/>
      <c r="FQC290" s="730"/>
      <c r="FQD290" s="730"/>
      <c r="FQE290" s="730"/>
      <c r="FQF290" s="730"/>
      <c r="FQG290" s="730"/>
      <c r="FQH290" s="730"/>
      <c r="FQI290" s="730"/>
      <c r="FQJ290" s="730"/>
      <c r="FQK290" s="730"/>
      <c r="FQL290" s="730"/>
      <c r="FQM290" s="730"/>
      <c r="FQN290" s="730"/>
      <c r="FQO290" s="730"/>
      <c r="FQP290" s="730"/>
      <c r="FQQ290" s="730"/>
      <c r="FQR290" s="730"/>
      <c r="FQS290" s="730"/>
      <c r="FQT290" s="730"/>
      <c r="FQU290" s="730"/>
      <c r="FQV290" s="730"/>
      <c r="FQW290" s="730"/>
      <c r="FQX290" s="730"/>
      <c r="FQY290" s="730"/>
      <c r="FQZ290" s="730"/>
      <c r="FRA290" s="730"/>
      <c r="FRB290" s="730"/>
      <c r="FRC290" s="730"/>
      <c r="FRD290" s="730"/>
      <c r="FRE290" s="730"/>
      <c r="FRF290" s="730"/>
      <c r="FRG290" s="730"/>
      <c r="FRH290" s="730"/>
      <c r="FRI290" s="730"/>
      <c r="FRJ290" s="730"/>
      <c r="FRK290" s="730"/>
      <c r="FRL290" s="730"/>
      <c r="FRM290" s="730"/>
      <c r="FRN290" s="730"/>
      <c r="FRO290" s="730"/>
      <c r="FRP290" s="730"/>
      <c r="FRQ290" s="730"/>
      <c r="FRR290" s="730"/>
      <c r="FRS290" s="730"/>
      <c r="FRT290" s="730"/>
      <c r="FRU290" s="730"/>
      <c r="FRV290" s="730"/>
      <c r="FRW290" s="730"/>
      <c r="FRX290" s="730"/>
      <c r="FRY290" s="730"/>
      <c r="FRZ290" s="730"/>
      <c r="FSA290" s="730"/>
      <c r="FSB290" s="730"/>
      <c r="FSC290" s="730"/>
      <c r="FSD290" s="730"/>
      <c r="FSE290" s="730"/>
      <c r="FSF290" s="730"/>
      <c r="FSG290" s="730"/>
      <c r="FSH290" s="730"/>
      <c r="FSI290" s="730"/>
      <c r="FSJ290" s="730"/>
      <c r="FSK290" s="730"/>
      <c r="FSL290" s="730"/>
      <c r="FSM290" s="730"/>
      <c r="FSN290" s="730"/>
      <c r="FSO290" s="730"/>
      <c r="FSP290" s="730"/>
      <c r="FSQ290" s="730"/>
      <c r="FSR290" s="730"/>
      <c r="FSS290" s="730"/>
      <c r="FST290" s="730"/>
      <c r="FSU290" s="730"/>
      <c r="FSV290" s="730"/>
      <c r="FSW290" s="730"/>
      <c r="FSX290" s="730"/>
      <c r="FSY290" s="730"/>
      <c r="FSZ290" s="730"/>
      <c r="FTA290" s="730"/>
      <c r="FTB290" s="730"/>
      <c r="FTC290" s="730"/>
      <c r="FTD290" s="730"/>
      <c r="FTE290" s="730"/>
      <c r="FTF290" s="730"/>
      <c r="FTG290" s="730"/>
      <c r="FTH290" s="730"/>
      <c r="FTI290" s="730"/>
      <c r="FTJ290" s="730"/>
      <c r="FTK290" s="730"/>
      <c r="FTL290" s="730"/>
      <c r="FTM290" s="730"/>
      <c r="FTN290" s="730"/>
      <c r="FTO290" s="730"/>
      <c r="FTP290" s="730"/>
      <c r="FTQ290" s="730"/>
      <c r="FTR290" s="730"/>
      <c r="FTS290" s="730"/>
      <c r="FTT290" s="730"/>
      <c r="FTU290" s="730"/>
      <c r="FTV290" s="730"/>
      <c r="FTW290" s="730"/>
      <c r="FTX290" s="730"/>
      <c r="FTY290" s="730"/>
      <c r="FTZ290" s="730"/>
      <c r="FUA290" s="730"/>
      <c r="FUB290" s="730"/>
      <c r="FUC290" s="730"/>
      <c r="FUD290" s="730"/>
      <c r="FUE290" s="730"/>
      <c r="FUF290" s="730"/>
      <c r="FUG290" s="730"/>
      <c r="FUH290" s="730"/>
      <c r="FUI290" s="730"/>
      <c r="FUJ290" s="730"/>
      <c r="FUK290" s="730"/>
      <c r="FUL290" s="730"/>
      <c r="FUM290" s="730"/>
      <c r="FUN290" s="730"/>
      <c r="FUO290" s="730"/>
      <c r="FUP290" s="730"/>
      <c r="FUQ290" s="730"/>
      <c r="FUR290" s="730"/>
      <c r="FUS290" s="730"/>
      <c r="FUT290" s="730"/>
      <c r="FUU290" s="730"/>
      <c r="FUV290" s="730"/>
      <c r="FUW290" s="730"/>
      <c r="FUX290" s="730"/>
      <c r="FUY290" s="730"/>
      <c r="FUZ290" s="730"/>
      <c r="FVA290" s="730"/>
      <c r="FVB290" s="730"/>
      <c r="FVC290" s="730"/>
      <c r="FVD290" s="730"/>
      <c r="FVE290" s="730"/>
      <c r="FVF290" s="730"/>
      <c r="FVG290" s="730"/>
      <c r="FVH290" s="730"/>
      <c r="FVI290" s="730"/>
      <c r="FVJ290" s="730"/>
      <c r="FVK290" s="730"/>
      <c r="FVL290" s="730"/>
      <c r="FVM290" s="730"/>
      <c r="FVN290" s="730"/>
      <c r="FVO290" s="730"/>
      <c r="FVP290" s="730"/>
      <c r="FVQ290" s="730"/>
      <c r="FVR290" s="730"/>
      <c r="FVS290" s="730"/>
      <c r="FVT290" s="730"/>
      <c r="FVU290" s="730"/>
      <c r="FVV290" s="730"/>
      <c r="FVW290" s="730"/>
      <c r="FVX290" s="730"/>
      <c r="FVY290" s="730"/>
      <c r="FVZ290" s="730"/>
      <c r="FWA290" s="730"/>
      <c r="FWB290" s="730"/>
      <c r="FWC290" s="730"/>
      <c r="FWD290" s="730"/>
      <c r="FWE290" s="730"/>
      <c r="FWF290" s="730"/>
      <c r="FWG290" s="730"/>
      <c r="FWH290" s="730"/>
      <c r="FWI290" s="730"/>
      <c r="FWJ290" s="730"/>
      <c r="FWK290" s="730"/>
      <c r="FWL290" s="730"/>
      <c r="FWM290" s="730"/>
      <c r="FWN290" s="730"/>
      <c r="FWO290" s="730"/>
      <c r="FWP290" s="730"/>
      <c r="FWQ290" s="730"/>
      <c r="FWR290" s="730"/>
      <c r="FWS290" s="730"/>
      <c r="FWT290" s="730"/>
      <c r="FWU290" s="730"/>
      <c r="FWV290" s="730"/>
      <c r="FWW290" s="730"/>
      <c r="FWX290" s="730"/>
      <c r="FWY290" s="730"/>
      <c r="FWZ290" s="730"/>
      <c r="FXA290" s="730"/>
      <c r="FXB290" s="730"/>
      <c r="FXC290" s="730"/>
      <c r="FXD290" s="730"/>
      <c r="FXE290" s="730"/>
      <c r="FXF290" s="730"/>
      <c r="FXG290" s="730"/>
      <c r="FXH290" s="730"/>
      <c r="FXI290" s="730"/>
      <c r="FXJ290" s="730"/>
      <c r="FXK290" s="730"/>
      <c r="FXL290" s="730"/>
      <c r="FXM290" s="730"/>
      <c r="FXN290" s="730"/>
      <c r="FXO290" s="730"/>
      <c r="FXP290" s="730"/>
      <c r="FXQ290" s="730"/>
      <c r="FXR290" s="730"/>
      <c r="FXS290" s="730"/>
      <c r="FXT290" s="730"/>
      <c r="FXU290" s="730"/>
      <c r="FXV290" s="730"/>
      <c r="FXW290" s="730"/>
      <c r="FXX290" s="730"/>
      <c r="FXY290" s="730"/>
      <c r="FXZ290" s="730"/>
      <c r="FYA290" s="730"/>
      <c r="FYB290" s="730"/>
      <c r="FYC290" s="730"/>
      <c r="FYD290" s="730"/>
      <c r="FYE290" s="730"/>
      <c r="FYF290" s="730"/>
      <c r="FYG290" s="730"/>
      <c r="FYH290" s="730"/>
      <c r="FYI290" s="730"/>
      <c r="FYJ290" s="730"/>
      <c r="FYK290" s="730"/>
      <c r="FYL290" s="730"/>
      <c r="FYM290" s="730"/>
      <c r="FYN290" s="730"/>
      <c r="FYO290" s="730"/>
      <c r="FYP290" s="730"/>
      <c r="FYQ290" s="730"/>
      <c r="FYR290" s="730"/>
      <c r="FYS290" s="730"/>
      <c r="FYT290" s="730"/>
      <c r="FYU290" s="730"/>
      <c r="FYV290" s="730"/>
      <c r="FYW290" s="730"/>
      <c r="FYX290" s="730"/>
      <c r="FYY290" s="730"/>
      <c r="FYZ290" s="730"/>
      <c r="FZA290" s="730"/>
      <c r="FZB290" s="730"/>
      <c r="FZC290" s="730"/>
      <c r="FZD290" s="730"/>
      <c r="FZE290" s="730"/>
      <c r="FZF290" s="730"/>
      <c r="FZG290" s="730"/>
      <c r="FZH290" s="730"/>
      <c r="FZI290" s="730"/>
      <c r="FZJ290" s="730"/>
      <c r="FZK290" s="730"/>
      <c r="FZL290" s="730"/>
      <c r="FZM290" s="730"/>
      <c r="FZN290" s="730"/>
      <c r="FZO290" s="730"/>
      <c r="FZP290" s="730"/>
      <c r="FZQ290" s="730"/>
      <c r="FZR290" s="730"/>
      <c r="FZS290" s="730"/>
      <c r="FZT290" s="730"/>
      <c r="FZU290" s="730"/>
      <c r="FZV290" s="730"/>
      <c r="FZW290" s="730"/>
      <c r="FZX290" s="730"/>
      <c r="FZY290" s="730"/>
      <c r="FZZ290" s="730"/>
      <c r="GAA290" s="730"/>
      <c r="GAB290" s="730"/>
      <c r="GAC290" s="730"/>
      <c r="GAD290" s="730"/>
      <c r="GAE290" s="730"/>
      <c r="GAF290" s="730"/>
      <c r="GAG290" s="730"/>
      <c r="GAH290" s="730"/>
      <c r="GAI290" s="730"/>
      <c r="GAJ290" s="730"/>
      <c r="GAK290" s="730"/>
      <c r="GAL290" s="730"/>
      <c r="GAM290" s="730"/>
      <c r="GAN290" s="730"/>
      <c r="GAO290" s="730"/>
      <c r="GAP290" s="730"/>
      <c r="GAQ290" s="730"/>
      <c r="GAR290" s="730"/>
      <c r="GAS290" s="730"/>
      <c r="GAT290" s="730"/>
      <c r="GAU290" s="730"/>
      <c r="GAV290" s="730"/>
      <c r="GAW290" s="730"/>
      <c r="GAX290" s="730"/>
      <c r="GAY290" s="730"/>
      <c r="GAZ290" s="730"/>
      <c r="GBA290" s="730"/>
      <c r="GBB290" s="730"/>
      <c r="GBC290" s="730"/>
      <c r="GBD290" s="730"/>
      <c r="GBE290" s="730"/>
      <c r="GBF290" s="730"/>
      <c r="GBG290" s="730"/>
      <c r="GBH290" s="730"/>
      <c r="GBI290" s="730"/>
      <c r="GBJ290" s="730"/>
      <c r="GBK290" s="730"/>
      <c r="GBL290" s="730"/>
      <c r="GBM290" s="730"/>
      <c r="GBN290" s="730"/>
      <c r="GBO290" s="730"/>
      <c r="GBP290" s="730"/>
      <c r="GBQ290" s="730"/>
      <c r="GBR290" s="730"/>
      <c r="GBS290" s="730"/>
      <c r="GBT290" s="730"/>
      <c r="GBU290" s="730"/>
      <c r="GBV290" s="730"/>
      <c r="GBW290" s="730"/>
      <c r="GBX290" s="730"/>
      <c r="GBY290" s="730"/>
      <c r="GBZ290" s="730"/>
      <c r="GCA290" s="730"/>
      <c r="GCB290" s="730"/>
      <c r="GCC290" s="730"/>
      <c r="GCD290" s="730"/>
      <c r="GCE290" s="730"/>
      <c r="GCF290" s="730"/>
      <c r="GCG290" s="730"/>
      <c r="GCH290" s="730"/>
      <c r="GCI290" s="730"/>
      <c r="GCJ290" s="730"/>
      <c r="GCK290" s="730"/>
      <c r="GCL290" s="730"/>
      <c r="GCM290" s="730"/>
      <c r="GCN290" s="730"/>
      <c r="GCO290" s="730"/>
      <c r="GCP290" s="730"/>
      <c r="GCQ290" s="730"/>
      <c r="GCR290" s="730"/>
      <c r="GCS290" s="730"/>
      <c r="GCT290" s="730"/>
      <c r="GCU290" s="730"/>
      <c r="GCV290" s="730"/>
      <c r="GCW290" s="730"/>
      <c r="GCX290" s="730"/>
      <c r="GCY290" s="730"/>
      <c r="GCZ290" s="730"/>
      <c r="GDA290" s="730"/>
      <c r="GDB290" s="730"/>
      <c r="GDC290" s="730"/>
      <c r="GDD290" s="730"/>
      <c r="GDE290" s="730"/>
      <c r="GDF290" s="730"/>
      <c r="GDG290" s="730"/>
      <c r="GDH290" s="730"/>
      <c r="GDI290" s="730"/>
      <c r="GDJ290" s="730"/>
      <c r="GDK290" s="730"/>
      <c r="GDL290" s="730"/>
      <c r="GDM290" s="730"/>
      <c r="GDN290" s="730"/>
      <c r="GDO290" s="730"/>
      <c r="GDP290" s="730"/>
      <c r="GDQ290" s="730"/>
      <c r="GDR290" s="730"/>
      <c r="GDS290" s="730"/>
      <c r="GDT290" s="730"/>
      <c r="GDU290" s="730"/>
      <c r="GDV290" s="730"/>
      <c r="GDW290" s="730"/>
      <c r="GDX290" s="730"/>
      <c r="GDY290" s="730"/>
      <c r="GDZ290" s="730"/>
      <c r="GEA290" s="730"/>
      <c r="GEB290" s="730"/>
      <c r="GEC290" s="730"/>
      <c r="GED290" s="730"/>
      <c r="GEE290" s="730"/>
      <c r="GEF290" s="730"/>
      <c r="GEG290" s="730"/>
      <c r="GEH290" s="730"/>
      <c r="GEI290" s="730"/>
      <c r="GEJ290" s="730"/>
      <c r="GEK290" s="730"/>
      <c r="GEL290" s="730"/>
      <c r="GEM290" s="730"/>
      <c r="GEN290" s="730"/>
      <c r="GEO290" s="730"/>
      <c r="GEP290" s="730"/>
      <c r="GEQ290" s="730"/>
      <c r="GER290" s="730"/>
      <c r="GES290" s="730"/>
      <c r="GET290" s="730"/>
      <c r="GEU290" s="730"/>
      <c r="GEV290" s="730"/>
      <c r="GEW290" s="730"/>
      <c r="GEX290" s="730"/>
      <c r="GEY290" s="730"/>
      <c r="GEZ290" s="730"/>
      <c r="GFA290" s="730"/>
      <c r="GFB290" s="730"/>
      <c r="GFC290" s="730"/>
      <c r="GFD290" s="730"/>
      <c r="GFE290" s="730"/>
      <c r="GFF290" s="730"/>
      <c r="GFG290" s="730"/>
      <c r="GFH290" s="730"/>
      <c r="GFI290" s="730"/>
      <c r="GFJ290" s="730"/>
      <c r="GFK290" s="730"/>
      <c r="GFL290" s="730"/>
      <c r="GFM290" s="730"/>
      <c r="GFN290" s="730"/>
      <c r="GFO290" s="730"/>
      <c r="GFP290" s="730"/>
      <c r="GFQ290" s="730"/>
      <c r="GFR290" s="730"/>
      <c r="GFS290" s="730"/>
      <c r="GFT290" s="730"/>
      <c r="GFU290" s="730"/>
      <c r="GFV290" s="730"/>
      <c r="GFW290" s="730"/>
      <c r="GFX290" s="730"/>
      <c r="GFY290" s="730"/>
      <c r="GFZ290" s="730"/>
      <c r="GGA290" s="730"/>
      <c r="GGB290" s="730"/>
      <c r="GGC290" s="730"/>
      <c r="GGD290" s="730"/>
      <c r="GGE290" s="730"/>
      <c r="GGF290" s="730"/>
      <c r="GGG290" s="730"/>
      <c r="GGH290" s="730"/>
      <c r="GGI290" s="730"/>
      <c r="GGJ290" s="730"/>
      <c r="GGK290" s="730"/>
      <c r="GGL290" s="730"/>
      <c r="GGM290" s="730"/>
      <c r="GGN290" s="730"/>
      <c r="GGO290" s="730"/>
      <c r="GGP290" s="730"/>
      <c r="GGQ290" s="730"/>
      <c r="GGR290" s="730"/>
      <c r="GGS290" s="730"/>
      <c r="GGT290" s="730"/>
      <c r="GGU290" s="730"/>
      <c r="GGV290" s="730"/>
      <c r="GGW290" s="730"/>
      <c r="GGX290" s="730"/>
      <c r="GGY290" s="730"/>
      <c r="GGZ290" s="730"/>
      <c r="GHA290" s="730"/>
      <c r="GHB290" s="730"/>
      <c r="GHC290" s="730"/>
      <c r="GHD290" s="730"/>
      <c r="GHE290" s="730"/>
      <c r="GHF290" s="730"/>
      <c r="GHG290" s="730"/>
      <c r="GHH290" s="730"/>
      <c r="GHI290" s="730"/>
      <c r="GHJ290" s="730"/>
      <c r="GHK290" s="730"/>
      <c r="GHL290" s="730"/>
      <c r="GHM290" s="730"/>
      <c r="GHN290" s="730"/>
      <c r="GHO290" s="730"/>
      <c r="GHP290" s="730"/>
      <c r="GHQ290" s="730"/>
      <c r="GHR290" s="730"/>
      <c r="GHS290" s="730"/>
      <c r="GHT290" s="730"/>
      <c r="GHU290" s="730"/>
      <c r="GHV290" s="730"/>
      <c r="GHW290" s="730"/>
      <c r="GHX290" s="730"/>
      <c r="GHY290" s="730"/>
      <c r="GHZ290" s="730"/>
      <c r="GIA290" s="730"/>
      <c r="GIB290" s="730"/>
      <c r="GIC290" s="730"/>
      <c r="GID290" s="730"/>
      <c r="GIE290" s="730"/>
      <c r="GIF290" s="730"/>
      <c r="GIG290" s="730"/>
      <c r="GIH290" s="730"/>
      <c r="GII290" s="730"/>
      <c r="GIJ290" s="730"/>
      <c r="GIK290" s="730"/>
      <c r="GIL290" s="730"/>
      <c r="GIM290" s="730"/>
      <c r="GIN290" s="730"/>
      <c r="GIO290" s="730"/>
      <c r="GIP290" s="730"/>
      <c r="GIQ290" s="730"/>
      <c r="GIR290" s="730"/>
      <c r="GIS290" s="730"/>
      <c r="GIT290" s="730"/>
      <c r="GIU290" s="730"/>
      <c r="GIV290" s="730"/>
      <c r="GIW290" s="730"/>
      <c r="GIX290" s="730"/>
      <c r="GIY290" s="730"/>
      <c r="GIZ290" s="730"/>
      <c r="GJA290" s="730"/>
      <c r="GJB290" s="730"/>
      <c r="GJC290" s="730"/>
      <c r="GJD290" s="730"/>
      <c r="GJE290" s="730"/>
      <c r="GJF290" s="730"/>
      <c r="GJG290" s="730"/>
      <c r="GJH290" s="730"/>
      <c r="GJI290" s="730"/>
      <c r="GJJ290" s="730"/>
      <c r="GJK290" s="730"/>
      <c r="GJL290" s="730"/>
      <c r="GJM290" s="730"/>
      <c r="GJN290" s="730"/>
      <c r="GJO290" s="730"/>
      <c r="GJP290" s="730"/>
      <c r="GJQ290" s="730"/>
      <c r="GJR290" s="730"/>
      <c r="GJS290" s="730"/>
      <c r="GJT290" s="730"/>
      <c r="GJU290" s="730"/>
      <c r="GJV290" s="730"/>
      <c r="GJW290" s="730"/>
      <c r="GJX290" s="730"/>
      <c r="GJY290" s="730"/>
      <c r="GJZ290" s="730"/>
      <c r="GKA290" s="730"/>
      <c r="GKB290" s="730"/>
      <c r="GKC290" s="730"/>
      <c r="GKD290" s="730"/>
      <c r="GKE290" s="730"/>
      <c r="GKF290" s="730"/>
      <c r="GKG290" s="730"/>
      <c r="GKH290" s="730"/>
      <c r="GKI290" s="730"/>
      <c r="GKJ290" s="730"/>
      <c r="GKK290" s="730"/>
      <c r="GKL290" s="730"/>
      <c r="GKM290" s="730"/>
      <c r="GKN290" s="730"/>
      <c r="GKO290" s="730"/>
      <c r="GKP290" s="730"/>
      <c r="GKQ290" s="730"/>
      <c r="GKR290" s="730"/>
      <c r="GKS290" s="730"/>
      <c r="GKT290" s="730"/>
      <c r="GKU290" s="730"/>
      <c r="GKV290" s="730"/>
      <c r="GKW290" s="730"/>
      <c r="GKX290" s="730"/>
      <c r="GKY290" s="730"/>
      <c r="GKZ290" s="730"/>
      <c r="GLA290" s="730"/>
      <c r="GLB290" s="730"/>
      <c r="GLC290" s="730"/>
      <c r="GLD290" s="730"/>
      <c r="GLE290" s="730"/>
      <c r="GLF290" s="730"/>
      <c r="GLG290" s="730"/>
      <c r="GLH290" s="730"/>
      <c r="GLI290" s="730"/>
      <c r="GLJ290" s="730"/>
      <c r="GLK290" s="730"/>
      <c r="GLL290" s="730"/>
      <c r="GLM290" s="730"/>
      <c r="GLN290" s="730"/>
      <c r="GLO290" s="730"/>
      <c r="GLP290" s="730"/>
      <c r="GLQ290" s="730"/>
      <c r="GLR290" s="730"/>
      <c r="GLS290" s="730"/>
      <c r="GLT290" s="730"/>
      <c r="GLU290" s="730"/>
      <c r="GLV290" s="730"/>
      <c r="GLW290" s="730"/>
      <c r="GLX290" s="730"/>
      <c r="GLY290" s="730"/>
      <c r="GLZ290" s="730"/>
      <c r="GMA290" s="730"/>
      <c r="GMB290" s="730"/>
      <c r="GMC290" s="730"/>
      <c r="GMD290" s="730"/>
      <c r="GME290" s="730"/>
      <c r="GMF290" s="730"/>
      <c r="GMG290" s="730"/>
      <c r="GMH290" s="730"/>
      <c r="GMI290" s="730"/>
      <c r="GMJ290" s="730"/>
      <c r="GMK290" s="730"/>
      <c r="GML290" s="730"/>
      <c r="GMM290" s="730"/>
      <c r="GMN290" s="730"/>
      <c r="GMO290" s="730"/>
      <c r="GMP290" s="730"/>
      <c r="GMQ290" s="730"/>
      <c r="GMR290" s="730"/>
      <c r="GMS290" s="730"/>
      <c r="GMT290" s="730"/>
      <c r="GMU290" s="730"/>
      <c r="GMV290" s="730"/>
      <c r="GMW290" s="730"/>
      <c r="GMX290" s="730"/>
      <c r="GMY290" s="730"/>
      <c r="GMZ290" s="730"/>
      <c r="GNA290" s="730"/>
      <c r="GNB290" s="730"/>
      <c r="GNC290" s="730"/>
      <c r="GND290" s="730"/>
      <c r="GNE290" s="730"/>
      <c r="GNF290" s="730"/>
      <c r="GNG290" s="730"/>
      <c r="GNH290" s="730"/>
      <c r="GNI290" s="730"/>
      <c r="GNJ290" s="730"/>
      <c r="GNK290" s="730"/>
      <c r="GNL290" s="730"/>
      <c r="GNM290" s="730"/>
      <c r="GNN290" s="730"/>
      <c r="GNO290" s="730"/>
      <c r="GNP290" s="730"/>
      <c r="GNQ290" s="730"/>
      <c r="GNR290" s="730"/>
      <c r="GNS290" s="730"/>
      <c r="GNT290" s="730"/>
      <c r="GNU290" s="730"/>
      <c r="GNV290" s="730"/>
      <c r="GNW290" s="730"/>
      <c r="GNX290" s="730"/>
      <c r="GNY290" s="730"/>
      <c r="GNZ290" s="730"/>
      <c r="GOA290" s="730"/>
      <c r="GOB290" s="730"/>
      <c r="GOC290" s="730"/>
      <c r="GOD290" s="730"/>
      <c r="GOE290" s="730"/>
      <c r="GOF290" s="730"/>
      <c r="GOG290" s="730"/>
      <c r="GOH290" s="730"/>
      <c r="GOI290" s="730"/>
      <c r="GOJ290" s="730"/>
      <c r="GOK290" s="730"/>
      <c r="GOL290" s="730"/>
      <c r="GOM290" s="730"/>
      <c r="GON290" s="730"/>
      <c r="GOO290" s="730"/>
      <c r="GOP290" s="730"/>
      <c r="GOQ290" s="730"/>
      <c r="GOR290" s="730"/>
      <c r="GOS290" s="730"/>
      <c r="GOT290" s="730"/>
      <c r="GOU290" s="730"/>
      <c r="GOV290" s="730"/>
      <c r="GOW290" s="730"/>
      <c r="GOX290" s="730"/>
      <c r="GOY290" s="730"/>
      <c r="GOZ290" s="730"/>
      <c r="GPA290" s="730"/>
      <c r="GPB290" s="730"/>
      <c r="GPC290" s="730"/>
      <c r="GPD290" s="730"/>
      <c r="GPE290" s="730"/>
      <c r="GPF290" s="730"/>
      <c r="GPG290" s="730"/>
      <c r="GPH290" s="730"/>
      <c r="GPI290" s="730"/>
      <c r="GPJ290" s="730"/>
      <c r="GPK290" s="730"/>
      <c r="GPL290" s="730"/>
      <c r="GPM290" s="730"/>
      <c r="GPN290" s="730"/>
      <c r="GPO290" s="730"/>
      <c r="GPP290" s="730"/>
      <c r="GPQ290" s="730"/>
      <c r="GPR290" s="730"/>
      <c r="GPS290" s="730"/>
      <c r="GPT290" s="730"/>
      <c r="GPU290" s="730"/>
      <c r="GPV290" s="730"/>
      <c r="GPW290" s="730"/>
      <c r="GPX290" s="730"/>
      <c r="GPY290" s="730"/>
      <c r="GPZ290" s="730"/>
      <c r="GQA290" s="730"/>
      <c r="GQB290" s="730"/>
      <c r="GQC290" s="730"/>
      <c r="GQD290" s="730"/>
      <c r="GQE290" s="730"/>
      <c r="GQF290" s="730"/>
      <c r="GQG290" s="730"/>
      <c r="GQH290" s="730"/>
      <c r="GQI290" s="730"/>
      <c r="GQJ290" s="730"/>
      <c r="GQK290" s="730"/>
      <c r="GQL290" s="730"/>
      <c r="GQM290" s="730"/>
      <c r="GQN290" s="730"/>
      <c r="GQO290" s="730"/>
      <c r="GQP290" s="730"/>
      <c r="GQQ290" s="730"/>
      <c r="GQR290" s="730"/>
      <c r="GQS290" s="730"/>
      <c r="GQT290" s="730"/>
      <c r="GQU290" s="730"/>
      <c r="GQV290" s="730"/>
      <c r="GQW290" s="730"/>
      <c r="GQX290" s="730"/>
      <c r="GQY290" s="730"/>
      <c r="GQZ290" s="730"/>
      <c r="GRA290" s="730"/>
      <c r="GRB290" s="730"/>
      <c r="GRC290" s="730"/>
      <c r="GRD290" s="730"/>
      <c r="GRE290" s="730"/>
      <c r="GRF290" s="730"/>
      <c r="GRG290" s="730"/>
      <c r="GRH290" s="730"/>
      <c r="GRI290" s="730"/>
      <c r="GRJ290" s="730"/>
      <c r="GRK290" s="730"/>
      <c r="GRL290" s="730"/>
      <c r="GRM290" s="730"/>
      <c r="GRN290" s="730"/>
      <c r="GRO290" s="730"/>
      <c r="GRP290" s="730"/>
      <c r="GRQ290" s="730"/>
      <c r="GRR290" s="730"/>
      <c r="GRS290" s="730"/>
      <c r="GRT290" s="730"/>
      <c r="GRU290" s="730"/>
      <c r="GRV290" s="730"/>
      <c r="GRW290" s="730"/>
      <c r="GRX290" s="730"/>
      <c r="GRY290" s="730"/>
      <c r="GRZ290" s="730"/>
      <c r="GSA290" s="730"/>
      <c r="GSB290" s="730"/>
      <c r="GSC290" s="730"/>
      <c r="GSD290" s="730"/>
      <c r="GSE290" s="730"/>
      <c r="GSF290" s="730"/>
      <c r="GSG290" s="730"/>
      <c r="GSH290" s="730"/>
      <c r="GSI290" s="730"/>
      <c r="GSJ290" s="730"/>
      <c r="GSK290" s="730"/>
      <c r="GSL290" s="730"/>
      <c r="GSM290" s="730"/>
      <c r="GSN290" s="730"/>
      <c r="GSO290" s="730"/>
      <c r="GSP290" s="730"/>
      <c r="GSQ290" s="730"/>
      <c r="GSR290" s="730"/>
      <c r="GSS290" s="730"/>
      <c r="GST290" s="730"/>
      <c r="GSU290" s="730"/>
      <c r="GSV290" s="730"/>
      <c r="GSW290" s="730"/>
      <c r="GSX290" s="730"/>
      <c r="GSY290" s="730"/>
      <c r="GSZ290" s="730"/>
      <c r="GTA290" s="730"/>
      <c r="GTB290" s="730"/>
      <c r="GTC290" s="730"/>
      <c r="GTD290" s="730"/>
      <c r="GTE290" s="730"/>
      <c r="GTF290" s="730"/>
      <c r="GTG290" s="730"/>
      <c r="GTH290" s="730"/>
      <c r="GTI290" s="730"/>
      <c r="GTJ290" s="730"/>
      <c r="GTK290" s="730"/>
      <c r="GTL290" s="730"/>
      <c r="GTM290" s="730"/>
      <c r="GTN290" s="730"/>
      <c r="GTO290" s="730"/>
      <c r="GTP290" s="730"/>
      <c r="GTQ290" s="730"/>
      <c r="GTR290" s="730"/>
      <c r="GTS290" s="730"/>
      <c r="GTT290" s="730"/>
      <c r="GTU290" s="730"/>
      <c r="GTV290" s="730"/>
      <c r="GTW290" s="730"/>
      <c r="GTX290" s="730"/>
      <c r="GTY290" s="730"/>
      <c r="GTZ290" s="730"/>
      <c r="GUA290" s="730"/>
      <c r="GUB290" s="730"/>
      <c r="GUC290" s="730"/>
      <c r="GUD290" s="730"/>
      <c r="GUE290" s="730"/>
      <c r="GUF290" s="730"/>
      <c r="GUG290" s="730"/>
      <c r="GUH290" s="730"/>
      <c r="GUI290" s="730"/>
      <c r="GUJ290" s="730"/>
      <c r="GUK290" s="730"/>
      <c r="GUL290" s="730"/>
      <c r="GUM290" s="730"/>
      <c r="GUN290" s="730"/>
      <c r="GUO290" s="730"/>
      <c r="GUP290" s="730"/>
      <c r="GUQ290" s="730"/>
      <c r="GUR290" s="730"/>
      <c r="GUS290" s="730"/>
      <c r="GUT290" s="730"/>
      <c r="GUU290" s="730"/>
      <c r="GUV290" s="730"/>
      <c r="GUW290" s="730"/>
      <c r="GUX290" s="730"/>
      <c r="GUY290" s="730"/>
      <c r="GUZ290" s="730"/>
      <c r="GVA290" s="730"/>
      <c r="GVB290" s="730"/>
      <c r="GVC290" s="730"/>
      <c r="GVD290" s="730"/>
      <c r="GVE290" s="730"/>
      <c r="GVF290" s="730"/>
      <c r="GVG290" s="730"/>
      <c r="GVH290" s="730"/>
      <c r="GVI290" s="730"/>
      <c r="GVJ290" s="730"/>
      <c r="GVK290" s="730"/>
      <c r="GVL290" s="730"/>
      <c r="GVM290" s="730"/>
      <c r="GVN290" s="730"/>
      <c r="GVO290" s="730"/>
      <c r="GVP290" s="730"/>
      <c r="GVQ290" s="730"/>
      <c r="GVR290" s="730"/>
      <c r="GVS290" s="730"/>
      <c r="GVT290" s="730"/>
      <c r="GVU290" s="730"/>
      <c r="GVV290" s="730"/>
      <c r="GVW290" s="730"/>
      <c r="GVX290" s="730"/>
      <c r="GVY290" s="730"/>
      <c r="GVZ290" s="730"/>
      <c r="GWA290" s="730"/>
      <c r="GWB290" s="730"/>
      <c r="GWC290" s="730"/>
      <c r="GWD290" s="730"/>
      <c r="GWE290" s="730"/>
      <c r="GWF290" s="730"/>
      <c r="GWG290" s="730"/>
      <c r="GWH290" s="730"/>
      <c r="GWI290" s="730"/>
      <c r="GWJ290" s="730"/>
      <c r="GWK290" s="730"/>
      <c r="GWL290" s="730"/>
      <c r="GWM290" s="730"/>
      <c r="GWN290" s="730"/>
      <c r="GWO290" s="730"/>
      <c r="GWP290" s="730"/>
      <c r="GWQ290" s="730"/>
      <c r="GWR290" s="730"/>
      <c r="GWS290" s="730"/>
      <c r="GWT290" s="730"/>
      <c r="GWU290" s="730"/>
      <c r="GWV290" s="730"/>
      <c r="GWW290" s="730"/>
      <c r="GWX290" s="730"/>
      <c r="GWY290" s="730"/>
      <c r="GWZ290" s="730"/>
      <c r="GXA290" s="730"/>
      <c r="GXB290" s="730"/>
      <c r="GXC290" s="730"/>
      <c r="GXD290" s="730"/>
      <c r="GXE290" s="730"/>
      <c r="GXF290" s="730"/>
      <c r="GXG290" s="730"/>
      <c r="GXH290" s="730"/>
      <c r="GXI290" s="730"/>
      <c r="GXJ290" s="730"/>
      <c r="GXK290" s="730"/>
      <c r="GXL290" s="730"/>
      <c r="GXM290" s="730"/>
      <c r="GXN290" s="730"/>
      <c r="GXO290" s="730"/>
      <c r="GXP290" s="730"/>
      <c r="GXQ290" s="730"/>
      <c r="GXR290" s="730"/>
      <c r="GXS290" s="730"/>
      <c r="GXT290" s="730"/>
      <c r="GXU290" s="730"/>
      <c r="GXV290" s="730"/>
      <c r="GXW290" s="730"/>
      <c r="GXX290" s="730"/>
      <c r="GXY290" s="730"/>
      <c r="GXZ290" s="730"/>
      <c r="GYA290" s="730"/>
      <c r="GYB290" s="730"/>
      <c r="GYC290" s="730"/>
      <c r="GYD290" s="730"/>
      <c r="GYE290" s="730"/>
      <c r="GYF290" s="730"/>
      <c r="GYG290" s="730"/>
      <c r="GYH290" s="730"/>
      <c r="GYI290" s="730"/>
      <c r="GYJ290" s="730"/>
      <c r="GYK290" s="730"/>
      <c r="GYL290" s="730"/>
      <c r="GYM290" s="730"/>
      <c r="GYN290" s="730"/>
      <c r="GYO290" s="730"/>
      <c r="GYP290" s="730"/>
      <c r="GYQ290" s="730"/>
      <c r="GYR290" s="730"/>
      <c r="GYS290" s="730"/>
      <c r="GYT290" s="730"/>
      <c r="GYU290" s="730"/>
      <c r="GYV290" s="730"/>
      <c r="GYW290" s="730"/>
      <c r="GYX290" s="730"/>
      <c r="GYY290" s="730"/>
      <c r="GYZ290" s="730"/>
      <c r="GZA290" s="730"/>
      <c r="GZB290" s="730"/>
      <c r="GZC290" s="730"/>
      <c r="GZD290" s="730"/>
      <c r="GZE290" s="730"/>
      <c r="GZF290" s="730"/>
      <c r="GZG290" s="730"/>
      <c r="GZH290" s="730"/>
      <c r="GZI290" s="730"/>
      <c r="GZJ290" s="730"/>
      <c r="GZK290" s="730"/>
      <c r="GZL290" s="730"/>
      <c r="GZM290" s="730"/>
      <c r="GZN290" s="730"/>
      <c r="GZO290" s="730"/>
      <c r="GZP290" s="730"/>
      <c r="GZQ290" s="730"/>
      <c r="GZR290" s="730"/>
      <c r="GZS290" s="730"/>
      <c r="GZT290" s="730"/>
      <c r="GZU290" s="730"/>
      <c r="GZV290" s="730"/>
      <c r="GZW290" s="730"/>
      <c r="GZX290" s="730"/>
      <c r="GZY290" s="730"/>
      <c r="GZZ290" s="730"/>
      <c r="HAA290" s="730"/>
      <c r="HAB290" s="730"/>
      <c r="HAC290" s="730"/>
      <c r="HAD290" s="730"/>
      <c r="HAE290" s="730"/>
      <c r="HAF290" s="730"/>
      <c r="HAG290" s="730"/>
      <c r="HAH290" s="730"/>
      <c r="HAI290" s="730"/>
      <c r="HAJ290" s="730"/>
      <c r="HAK290" s="730"/>
      <c r="HAL290" s="730"/>
      <c r="HAM290" s="730"/>
      <c r="HAN290" s="730"/>
      <c r="HAO290" s="730"/>
      <c r="HAP290" s="730"/>
      <c r="HAQ290" s="730"/>
      <c r="HAR290" s="730"/>
      <c r="HAS290" s="730"/>
      <c r="HAT290" s="730"/>
      <c r="HAU290" s="730"/>
      <c r="HAV290" s="730"/>
      <c r="HAW290" s="730"/>
      <c r="HAX290" s="730"/>
      <c r="HAY290" s="730"/>
      <c r="HAZ290" s="730"/>
      <c r="HBA290" s="730"/>
      <c r="HBB290" s="730"/>
      <c r="HBC290" s="730"/>
      <c r="HBD290" s="730"/>
      <c r="HBE290" s="730"/>
      <c r="HBF290" s="730"/>
      <c r="HBG290" s="730"/>
      <c r="HBH290" s="730"/>
      <c r="HBI290" s="730"/>
      <c r="HBJ290" s="730"/>
      <c r="HBK290" s="730"/>
      <c r="HBL290" s="730"/>
      <c r="HBM290" s="730"/>
      <c r="HBN290" s="730"/>
      <c r="HBO290" s="730"/>
      <c r="HBP290" s="730"/>
      <c r="HBQ290" s="730"/>
      <c r="HBR290" s="730"/>
      <c r="HBS290" s="730"/>
      <c r="HBT290" s="730"/>
      <c r="HBU290" s="730"/>
      <c r="HBV290" s="730"/>
      <c r="HBW290" s="730"/>
      <c r="HBX290" s="730"/>
      <c r="HBY290" s="730"/>
      <c r="HBZ290" s="730"/>
      <c r="HCA290" s="730"/>
      <c r="HCB290" s="730"/>
      <c r="HCC290" s="730"/>
      <c r="HCD290" s="730"/>
      <c r="HCE290" s="730"/>
      <c r="HCF290" s="730"/>
      <c r="HCG290" s="730"/>
      <c r="HCH290" s="730"/>
      <c r="HCI290" s="730"/>
      <c r="HCJ290" s="730"/>
      <c r="HCK290" s="730"/>
      <c r="HCL290" s="730"/>
      <c r="HCM290" s="730"/>
      <c r="HCN290" s="730"/>
      <c r="HCO290" s="730"/>
      <c r="HCP290" s="730"/>
      <c r="HCQ290" s="730"/>
      <c r="HCR290" s="730"/>
      <c r="HCS290" s="730"/>
      <c r="HCT290" s="730"/>
      <c r="HCU290" s="730"/>
      <c r="HCV290" s="730"/>
      <c r="HCW290" s="730"/>
      <c r="HCX290" s="730"/>
      <c r="HCY290" s="730"/>
      <c r="HCZ290" s="730"/>
      <c r="HDA290" s="730"/>
      <c r="HDB290" s="730"/>
      <c r="HDC290" s="730"/>
      <c r="HDD290" s="730"/>
      <c r="HDE290" s="730"/>
      <c r="HDF290" s="730"/>
      <c r="HDG290" s="730"/>
      <c r="HDH290" s="730"/>
      <c r="HDI290" s="730"/>
      <c r="HDJ290" s="730"/>
      <c r="HDK290" s="730"/>
      <c r="HDL290" s="730"/>
      <c r="HDM290" s="730"/>
      <c r="HDN290" s="730"/>
      <c r="HDO290" s="730"/>
      <c r="HDP290" s="730"/>
      <c r="HDQ290" s="730"/>
      <c r="HDR290" s="730"/>
      <c r="HDS290" s="730"/>
      <c r="HDT290" s="730"/>
      <c r="HDU290" s="730"/>
      <c r="HDV290" s="730"/>
      <c r="HDW290" s="730"/>
      <c r="HDX290" s="730"/>
      <c r="HDY290" s="730"/>
      <c r="HDZ290" s="730"/>
      <c r="HEA290" s="730"/>
      <c r="HEB290" s="730"/>
      <c r="HEC290" s="730"/>
      <c r="HED290" s="730"/>
      <c r="HEE290" s="730"/>
      <c r="HEF290" s="730"/>
      <c r="HEG290" s="730"/>
      <c r="HEH290" s="730"/>
      <c r="HEI290" s="730"/>
      <c r="HEJ290" s="730"/>
      <c r="HEK290" s="730"/>
      <c r="HEL290" s="730"/>
      <c r="HEM290" s="730"/>
      <c r="HEN290" s="730"/>
      <c r="HEO290" s="730"/>
      <c r="HEP290" s="730"/>
      <c r="HEQ290" s="730"/>
      <c r="HER290" s="730"/>
      <c r="HES290" s="730"/>
      <c r="HET290" s="730"/>
      <c r="HEU290" s="730"/>
      <c r="HEV290" s="730"/>
      <c r="HEW290" s="730"/>
      <c r="HEX290" s="730"/>
      <c r="HEY290" s="730"/>
      <c r="HEZ290" s="730"/>
      <c r="HFA290" s="730"/>
      <c r="HFB290" s="730"/>
      <c r="HFC290" s="730"/>
      <c r="HFD290" s="730"/>
      <c r="HFE290" s="730"/>
      <c r="HFF290" s="730"/>
      <c r="HFG290" s="730"/>
      <c r="HFH290" s="730"/>
      <c r="HFI290" s="730"/>
      <c r="HFJ290" s="730"/>
      <c r="HFK290" s="730"/>
      <c r="HFL290" s="730"/>
      <c r="HFM290" s="730"/>
      <c r="HFN290" s="730"/>
      <c r="HFO290" s="730"/>
      <c r="HFP290" s="730"/>
      <c r="HFQ290" s="730"/>
      <c r="HFR290" s="730"/>
      <c r="HFS290" s="730"/>
      <c r="HFT290" s="730"/>
      <c r="HFU290" s="730"/>
      <c r="HFV290" s="730"/>
      <c r="HFW290" s="730"/>
      <c r="HFX290" s="730"/>
      <c r="HFY290" s="730"/>
      <c r="HFZ290" s="730"/>
      <c r="HGA290" s="730"/>
      <c r="HGB290" s="730"/>
      <c r="HGC290" s="730"/>
      <c r="HGD290" s="730"/>
      <c r="HGE290" s="730"/>
      <c r="HGF290" s="730"/>
      <c r="HGG290" s="730"/>
      <c r="HGH290" s="730"/>
      <c r="HGI290" s="730"/>
      <c r="HGJ290" s="730"/>
      <c r="HGK290" s="730"/>
      <c r="HGL290" s="730"/>
      <c r="HGM290" s="730"/>
      <c r="HGN290" s="730"/>
      <c r="HGO290" s="730"/>
      <c r="HGP290" s="730"/>
      <c r="HGQ290" s="730"/>
      <c r="HGR290" s="730"/>
      <c r="HGS290" s="730"/>
      <c r="HGT290" s="730"/>
      <c r="HGU290" s="730"/>
      <c r="HGV290" s="730"/>
      <c r="HGW290" s="730"/>
      <c r="HGX290" s="730"/>
      <c r="HGY290" s="730"/>
      <c r="HGZ290" s="730"/>
      <c r="HHA290" s="730"/>
      <c r="HHB290" s="730"/>
      <c r="HHC290" s="730"/>
      <c r="HHD290" s="730"/>
      <c r="HHE290" s="730"/>
      <c r="HHF290" s="730"/>
      <c r="HHG290" s="730"/>
      <c r="HHH290" s="730"/>
      <c r="HHI290" s="730"/>
      <c r="HHJ290" s="730"/>
      <c r="HHK290" s="730"/>
      <c r="HHL290" s="730"/>
      <c r="HHM290" s="730"/>
      <c r="HHN290" s="730"/>
      <c r="HHO290" s="730"/>
      <c r="HHP290" s="730"/>
      <c r="HHQ290" s="730"/>
      <c r="HHR290" s="730"/>
      <c r="HHS290" s="730"/>
      <c r="HHT290" s="730"/>
      <c r="HHU290" s="730"/>
      <c r="HHV290" s="730"/>
      <c r="HHW290" s="730"/>
      <c r="HHX290" s="730"/>
      <c r="HHY290" s="730"/>
      <c r="HHZ290" s="730"/>
      <c r="HIA290" s="730"/>
      <c r="HIB290" s="730"/>
      <c r="HIC290" s="730"/>
      <c r="HID290" s="730"/>
      <c r="HIE290" s="730"/>
      <c r="HIF290" s="730"/>
      <c r="HIG290" s="730"/>
      <c r="HIH290" s="730"/>
      <c r="HII290" s="730"/>
      <c r="HIJ290" s="730"/>
      <c r="HIK290" s="730"/>
      <c r="HIL290" s="730"/>
      <c r="HIM290" s="730"/>
      <c r="HIN290" s="730"/>
      <c r="HIO290" s="730"/>
      <c r="HIP290" s="730"/>
      <c r="HIQ290" s="730"/>
      <c r="HIR290" s="730"/>
      <c r="HIS290" s="730"/>
      <c r="HIT290" s="730"/>
      <c r="HIU290" s="730"/>
      <c r="HIV290" s="730"/>
      <c r="HIW290" s="730"/>
      <c r="HIX290" s="730"/>
      <c r="HIY290" s="730"/>
      <c r="HIZ290" s="730"/>
      <c r="HJA290" s="730"/>
      <c r="HJB290" s="730"/>
      <c r="HJC290" s="730"/>
      <c r="HJD290" s="730"/>
      <c r="HJE290" s="730"/>
      <c r="HJF290" s="730"/>
      <c r="HJG290" s="730"/>
      <c r="HJH290" s="730"/>
      <c r="HJI290" s="730"/>
      <c r="HJJ290" s="730"/>
      <c r="HJK290" s="730"/>
      <c r="HJL290" s="730"/>
      <c r="HJM290" s="730"/>
      <c r="HJN290" s="730"/>
      <c r="HJO290" s="730"/>
      <c r="HJP290" s="730"/>
      <c r="HJQ290" s="730"/>
      <c r="HJR290" s="730"/>
      <c r="HJS290" s="730"/>
      <c r="HJT290" s="730"/>
      <c r="HJU290" s="730"/>
      <c r="HJV290" s="730"/>
      <c r="HJW290" s="730"/>
      <c r="HJX290" s="730"/>
      <c r="HJY290" s="730"/>
      <c r="HJZ290" s="730"/>
      <c r="HKA290" s="730"/>
      <c r="HKB290" s="730"/>
      <c r="HKC290" s="730"/>
      <c r="HKD290" s="730"/>
      <c r="HKE290" s="730"/>
      <c r="HKF290" s="730"/>
      <c r="HKG290" s="730"/>
      <c r="HKH290" s="730"/>
      <c r="HKI290" s="730"/>
      <c r="HKJ290" s="730"/>
      <c r="HKK290" s="730"/>
      <c r="HKL290" s="730"/>
      <c r="HKM290" s="730"/>
      <c r="HKN290" s="730"/>
      <c r="HKO290" s="730"/>
      <c r="HKP290" s="730"/>
      <c r="HKQ290" s="730"/>
      <c r="HKR290" s="730"/>
      <c r="HKS290" s="730"/>
      <c r="HKT290" s="730"/>
      <c r="HKU290" s="730"/>
      <c r="HKV290" s="730"/>
      <c r="HKW290" s="730"/>
      <c r="HKX290" s="730"/>
      <c r="HKY290" s="730"/>
      <c r="HKZ290" s="730"/>
      <c r="HLA290" s="730"/>
      <c r="HLB290" s="730"/>
      <c r="HLC290" s="730"/>
      <c r="HLD290" s="730"/>
      <c r="HLE290" s="730"/>
      <c r="HLF290" s="730"/>
      <c r="HLG290" s="730"/>
      <c r="HLH290" s="730"/>
      <c r="HLI290" s="730"/>
      <c r="HLJ290" s="730"/>
      <c r="HLK290" s="730"/>
      <c r="HLL290" s="730"/>
      <c r="HLM290" s="730"/>
      <c r="HLN290" s="730"/>
      <c r="HLO290" s="730"/>
      <c r="HLP290" s="730"/>
      <c r="HLQ290" s="730"/>
      <c r="HLR290" s="730"/>
      <c r="HLS290" s="730"/>
      <c r="HLT290" s="730"/>
      <c r="HLU290" s="730"/>
      <c r="HLV290" s="730"/>
      <c r="HLW290" s="730"/>
      <c r="HLX290" s="730"/>
      <c r="HLY290" s="730"/>
      <c r="HLZ290" s="730"/>
      <c r="HMA290" s="730"/>
      <c r="HMB290" s="730"/>
      <c r="HMC290" s="730"/>
      <c r="HMD290" s="730"/>
      <c r="HME290" s="730"/>
      <c r="HMF290" s="730"/>
      <c r="HMG290" s="730"/>
      <c r="HMH290" s="730"/>
      <c r="HMI290" s="730"/>
      <c r="HMJ290" s="730"/>
      <c r="HMK290" s="730"/>
      <c r="HML290" s="730"/>
      <c r="HMM290" s="730"/>
      <c r="HMN290" s="730"/>
      <c r="HMO290" s="730"/>
      <c r="HMP290" s="730"/>
      <c r="HMQ290" s="730"/>
      <c r="HMR290" s="730"/>
      <c r="HMS290" s="730"/>
      <c r="HMT290" s="730"/>
      <c r="HMU290" s="730"/>
      <c r="HMV290" s="730"/>
      <c r="HMW290" s="730"/>
      <c r="HMX290" s="730"/>
      <c r="HMY290" s="730"/>
      <c r="HMZ290" s="730"/>
      <c r="HNA290" s="730"/>
      <c r="HNB290" s="730"/>
      <c r="HNC290" s="730"/>
      <c r="HND290" s="730"/>
      <c r="HNE290" s="730"/>
      <c r="HNF290" s="730"/>
      <c r="HNG290" s="730"/>
      <c r="HNH290" s="730"/>
      <c r="HNI290" s="730"/>
      <c r="HNJ290" s="730"/>
      <c r="HNK290" s="730"/>
      <c r="HNL290" s="730"/>
      <c r="HNM290" s="730"/>
      <c r="HNN290" s="730"/>
      <c r="HNO290" s="730"/>
      <c r="HNP290" s="730"/>
      <c r="HNQ290" s="730"/>
      <c r="HNR290" s="730"/>
      <c r="HNS290" s="730"/>
      <c r="HNT290" s="730"/>
      <c r="HNU290" s="730"/>
      <c r="HNV290" s="730"/>
      <c r="HNW290" s="730"/>
      <c r="HNX290" s="730"/>
      <c r="HNY290" s="730"/>
      <c r="HNZ290" s="730"/>
      <c r="HOA290" s="730"/>
      <c r="HOB290" s="730"/>
      <c r="HOC290" s="730"/>
      <c r="HOD290" s="730"/>
      <c r="HOE290" s="730"/>
      <c r="HOF290" s="730"/>
      <c r="HOG290" s="730"/>
      <c r="HOH290" s="730"/>
      <c r="HOI290" s="730"/>
      <c r="HOJ290" s="730"/>
      <c r="HOK290" s="730"/>
      <c r="HOL290" s="730"/>
      <c r="HOM290" s="730"/>
      <c r="HON290" s="730"/>
      <c r="HOO290" s="730"/>
      <c r="HOP290" s="730"/>
      <c r="HOQ290" s="730"/>
      <c r="HOR290" s="730"/>
      <c r="HOS290" s="730"/>
      <c r="HOT290" s="730"/>
      <c r="HOU290" s="730"/>
      <c r="HOV290" s="730"/>
      <c r="HOW290" s="730"/>
      <c r="HOX290" s="730"/>
      <c r="HOY290" s="730"/>
      <c r="HOZ290" s="730"/>
      <c r="HPA290" s="730"/>
      <c r="HPB290" s="730"/>
      <c r="HPC290" s="730"/>
      <c r="HPD290" s="730"/>
      <c r="HPE290" s="730"/>
      <c r="HPF290" s="730"/>
      <c r="HPG290" s="730"/>
      <c r="HPH290" s="730"/>
      <c r="HPI290" s="730"/>
      <c r="HPJ290" s="730"/>
      <c r="HPK290" s="730"/>
      <c r="HPL290" s="730"/>
      <c r="HPM290" s="730"/>
      <c r="HPN290" s="730"/>
      <c r="HPO290" s="730"/>
      <c r="HPP290" s="730"/>
      <c r="HPQ290" s="730"/>
      <c r="HPR290" s="730"/>
      <c r="HPS290" s="730"/>
      <c r="HPT290" s="730"/>
      <c r="HPU290" s="730"/>
      <c r="HPV290" s="730"/>
      <c r="HPW290" s="730"/>
      <c r="HPX290" s="730"/>
      <c r="HPY290" s="730"/>
      <c r="HPZ290" s="730"/>
      <c r="HQA290" s="730"/>
      <c r="HQB290" s="730"/>
      <c r="HQC290" s="730"/>
      <c r="HQD290" s="730"/>
      <c r="HQE290" s="730"/>
      <c r="HQF290" s="730"/>
      <c r="HQG290" s="730"/>
      <c r="HQH290" s="730"/>
      <c r="HQI290" s="730"/>
      <c r="HQJ290" s="730"/>
      <c r="HQK290" s="730"/>
      <c r="HQL290" s="730"/>
      <c r="HQM290" s="730"/>
      <c r="HQN290" s="730"/>
      <c r="HQO290" s="730"/>
      <c r="HQP290" s="730"/>
      <c r="HQQ290" s="730"/>
      <c r="HQR290" s="730"/>
      <c r="HQS290" s="730"/>
      <c r="HQT290" s="730"/>
      <c r="HQU290" s="730"/>
      <c r="HQV290" s="730"/>
      <c r="HQW290" s="730"/>
      <c r="HQX290" s="730"/>
      <c r="HQY290" s="730"/>
      <c r="HQZ290" s="730"/>
      <c r="HRA290" s="730"/>
      <c r="HRB290" s="730"/>
      <c r="HRC290" s="730"/>
      <c r="HRD290" s="730"/>
      <c r="HRE290" s="730"/>
      <c r="HRF290" s="730"/>
      <c r="HRG290" s="730"/>
      <c r="HRH290" s="730"/>
      <c r="HRI290" s="730"/>
      <c r="HRJ290" s="730"/>
      <c r="HRK290" s="730"/>
      <c r="HRL290" s="730"/>
      <c r="HRM290" s="730"/>
      <c r="HRN290" s="730"/>
      <c r="HRO290" s="730"/>
      <c r="HRP290" s="730"/>
      <c r="HRQ290" s="730"/>
      <c r="HRR290" s="730"/>
      <c r="HRS290" s="730"/>
      <c r="HRT290" s="730"/>
      <c r="HRU290" s="730"/>
      <c r="HRV290" s="730"/>
      <c r="HRW290" s="730"/>
      <c r="HRX290" s="730"/>
      <c r="HRY290" s="730"/>
      <c r="HRZ290" s="730"/>
      <c r="HSA290" s="730"/>
      <c r="HSB290" s="730"/>
      <c r="HSC290" s="730"/>
      <c r="HSD290" s="730"/>
      <c r="HSE290" s="730"/>
      <c r="HSF290" s="730"/>
      <c r="HSG290" s="730"/>
      <c r="HSH290" s="730"/>
      <c r="HSI290" s="730"/>
      <c r="HSJ290" s="730"/>
      <c r="HSK290" s="730"/>
      <c r="HSL290" s="730"/>
      <c r="HSM290" s="730"/>
      <c r="HSN290" s="730"/>
      <c r="HSO290" s="730"/>
      <c r="HSP290" s="730"/>
      <c r="HSQ290" s="730"/>
      <c r="HSR290" s="730"/>
      <c r="HSS290" s="730"/>
      <c r="HST290" s="730"/>
      <c r="HSU290" s="730"/>
      <c r="HSV290" s="730"/>
      <c r="HSW290" s="730"/>
      <c r="HSX290" s="730"/>
      <c r="HSY290" s="730"/>
      <c r="HSZ290" s="730"/>
      <c r="HTA290" s="730"/>
      <c r="HTB290" s="730"/>
      <c r="HTC290" s="730"/>
      <c r="HTD290" s="730"/>
      <c r="HTE290" s="730"/>
      <c r="HTF290" s="730"/>
      <c r="HTG290" s="730"/>
      <c r="HTH290" s="730"/>
      <c r="HTI290" s="730"/>
      <c r="HTJ290" s="730"/>
      <c r="HTK290" s="730"/>
      <c r="HTL290" s="730"/>
      <c r="HTM290" s="730"/>
      <c r="HTN290" s="730"/>
      <c r="HTO290" s="730"/>
      <c r="HTP290" s="730"/>
      <c r="HTQ290" s="730"/>
      <c r="HTR290" s="730"/>
      <c r="HTS290" s="730"/>
      <c r="HTT290" s="730"/>
      <c r="HTU290" s="730"/>
      <c r="HTV290" s="730"/>
      <c r="HTW290" s="730"/>
      <c r="HTX290" s="730"/>
      <c r="HTY290" s="730"/>
      <c r="HTZ290" s="730"/>
      <c r="HUA290" s="730"/>
      <c r="HUB290" s="730"/>
      <c r="HUC290" s="730"/>
      <c r="HUD290" s="730"/>
      <c r="HUE290" s="730"/>
      <c r="HUF290" s="730"/>
      <c r="HUG290" s="730"/>
      <c r="HUH290" s="730"/>
      <c r="HUI290" s="730"/>
      <c r="HUJ290" s="730"/>
      <c r="HUK290" s="730"/>
      <c r="HUL290" s="730"/>
      <c r="HUM290" s="730"/>
      <c r="HUN290" s="730"/>
      <c r="HUO290" s="730"/>
      <c r="HUP290" s="730"/>
      <c r="HUQ290" s="730"/>
      <c r="HUR290" s="730"/>
      <c r="HUS290" s="730"/>
      <c r="HUT290" s="730"/>
      <c r="HUU290" s="730"/>
      <c r="HUV290" s="730"/>
      <c r="HUW290" s="730"/>
      <c r="HUX290" s="730"/>
      <c r="HUY290" s="730"/>
      <c r="HUZ290" s="730"/>
      <c r="HVA290" s="730"/>
      <c r="HVB290" s="730"/>
      <c r="HVC290" s="730"/>
      <c r="HVD290" s="730"/>
      <c r="HVE290" s="730"/>
      <c r="HVF290" s="730"/>
      <c r="HVG290" s="730"/>
      <c r="HVH290" s="730"/>
      <c r="HVI290" s="730"/>
      <c r="HVJ290" s="730"/>
      <c r="HVK290" s="730"/>
      <c r="HVL290" s="730"/>
      <c r="HVM290" s="730"/>
      <c r="HVN290" s="730"/>
      <c r="HVO290" s="730"/>
      <c r="HVP290" s="730"/>
      <c r="HVQ290" s="730"/>
      <c r="HVR290" s="730"/>
      <c r="HVS290" s="730"/>
      <c r="HVT290" s="730"/>
      <c r="HVU290" s="730"/>
      <c r="HVV290" s="730"/>
      <c r="HVW290" s="730"/>
      <c r="HVX290" s="730"/>
      <c r="HVY290" s="730"/>
      <c r="HVZ290" s="730"/>
      <c r="HWA290" s="730"/>
      <c r="HWB290" s="730"/>
      <c r="HWC290" s="730"/>
      <c r="HWD290" s="730"/>
      <c r="HWE290" s="730"/>
      <c r="HWF290" s="730"/>
      <c r="HWG290" s="730"/>
      <c r="HWH290" s="730"/>
      <c r="HWI290" s="730"/>
      <c r="HWJ290" s="730"/>
      <c r="HWK290" s="730"/>
      <c r="HWL290" s="730"/>
      <c r="HWM290" s="730"/>
      <c r="HWN290" s="730"/>
      <c r="HWO290" s="730"/>
      <c r="HWP290" s="730"/>
      <c r="HWQ290" s="730"/>
      <c r="HWR290" s="730"/>
      <c r="HWS290" s="730"/>
      <c r="HWT290" s="730"/>
      <c r="HWU290" s="730"/>
      <c r="HWV290" s="730"/>
      <c r="HWW290" s="730"/>
      <c r="HWX290" s="730"/>
      <c r="HWY290" s="730"/>
      <c r="HWZ290" s="730"/>
      <c r="HXA290" s="730"/>
      <c r="HXB290" s="730"/>
      <c r="HXC290" s="730"/>
      <c r="HXD290" s="730"/>
      <c r="HXE290" s="730"/>
      <c r="HXF290" s="730"/>
      <c r="HXG290" s="730"/>
      <c r="HXH290" s="730"/>
      <c r="HXI290" s="730"/>
      <c r="HXJ290" s="730"/>
      <c r="HXK290" s="730"/>
      <c r="HXL290" s="730"/>
      <c r="HXM290" s="730"/>
      <c r="HXN290" s="730"/>
      <c r="HXO290" s="730"/>
      <c r="HXP290" s="730"/>
      <c r="HXQ290" s="730"/>
      <c r="HXR290" s="730"/>
      <c r="HXS290" s="730"/>
      <c r="HXT290" s="730"/>
      <c r="HXU290" s="730"/>
      <c r="HXV290" s="730"/>
      <c r="HXW290" s="730"/>
      <c r="HXX290" s="730"/>
      <c r="HXY290" s="730"/>
      <c r="HXZ290" s="730"/>
      <c r="HYA290" s="730"/>
      <c r="HYB290" s="730"/>
      <c r="HYC290" s="730"/>
      <c r="HYD290" s="730"/>
      <c r="HYE290" s="730"/>
      <c r="HYF290" s="730"/>
      <c r="HYG290" s="730"/>
      <c r="HYH290" s="730"/>
      <c r="HYI290" s="730"/>
      <c r="HYJ290" s="730"/>
      <c r="HYK290" s="730"/>
      <c r="HYL290" s="730"/>
      <c r="HYM290" s="730"/>
      <c r="HYN290" s="730"/>
      <c r="HYO290" s="730"/>
      <c r="HYP290" s="730"/>
      <c r="HYQ290" s="730"/>
      <c r="HYR290" s="730"/>
      <c r="HYS290" s="730"/>
      <c r="HYT290" s="730"/>
      <c r="HYU290" s="730"/>
      <c r="HYV290" s="730"/>
      <c r="HYW290" s="730"/>
      <c r="HYX290" s="730"/>
      <c r="HYY290" s="730"/>
      <c r="HYZ290" s="730"/>
      <c r="HZA290" s="730"/>
      <c r="HZB290" s="730"/>
      <c r="HZC290" s="730"/>
      <c r="HZD290" s="730"/>
      <c r="HZE290" s="730"/>
      <c r="HZF290" s="730"/>
      <c r="HZG290" s="730"/>
      <c r="HZH290" s="730"/>
      <c r="HZI290" s="730"/>
      <c r="HZJ290" s="730"/>
      <c r="HZK290" s="730"/>
      <c r="HZL290" s="730"/>
      <c r="HZM290" s="730"/>
      <c r="HZN290" s="730"/>
      <c r="HZO290" s="730"/>
      <c r="HZP290" s="730"/>
      <c r="HZQ290" s="730"/>
      <c r="HZR290" s="730"/>
      <c r="HZS290" s="730"/>
      <c r="HZT290" s="730"/>
      <c r="HZU290" s="730"/>
      <c r="HZV290" s="730"/>
      <c r="HZW290" s="730"/>
      <c r="HZX290" s="730"/>
      <c r="HZY290" s="730"/>
      <c r="HZZ290" s="730"/>
      <c r="IAA290" s="730"/>
      <c r="IAB290" s="730"/>
      <c r="IAC290" s="730"/>
      <c r="IAD290" s="730"/>
      <c r="IAE290" s="730"/>
      <c r="IAF290" s="730"/>
      <c r="IAG290" s="730"/>
      <c r="IAH290" s="730"/>
      <c r="IAI290" s="730"/>
      <c r="IAJ290" s="730"/>
      <c r="IAK290" s="730"/>
      <c r="IAL290" s="730"/>
      <c r="IAM290" s="730"/>
      <c r="IAN290" s="730"/>
      <c r="IAO290" s="730"/>
      <c r="IAP290" s="730"/>
      <c r="IAQ290" s="730"/>
      <c r="IAR290" s="730"/>
      <c r="IAS290" s="730"/>
      <c r="IAT290" s="730"/>
      <c r="IAU290" s="730"/>
      <c r="IAV290" s="730"/>
      <c r="IAW290" s="730"/>
      <c r="IAX290" s="730"/>
      <c r="IAY290" s="730"/>
      <c r="IAZ290" s="730"/>
      <c r="IBA290" s="730"/>
      <c r="IBB290" s="730"/>
      <c r="IBC290" s="730"/>
      <c r="IBD290" s="730"/>
      <c r="IBE290" s="730"/>
      <c r="IBF290" s="730"/>
      <c r="IBG290" s="730"/>
      <c r="IBH290" s="730"/>
      <c r="IBI290" s="730"/>
      <c r="IBJ290" s="730"/>
      <c r="IBK290" s="730"/>
      <c r="IBL290" s="730"/>
      <c r="IBM290" s="730"/>
      <c r="IBN290" s="730"/>
      <c r="IBO290" s="730"/>
      <c r="IBP290" s="730"/>
      <c r="IBQ290" s="730"/>
      <c r="IBR290" s="730"/>
      <c r="IBS290" s="730"/>
      <c r="IBT290" s="730"/>
      <c r="IBU290" s="730"/>
      <c r="IBV290" s="730"/>
      <c r="IBW290" s="730"/>
      <c r="IBX290" s="730"/>
      <c r="IBY290" s="730"/>
      <c r="IBZ290" s="730"/>
      <c r="ICA290" s="730"/>
      <c r="ICB290" s="730"/>
      <c r="ICC290" s="730"/>
      <c r="ICD290" s="730"/>
      <c r="ICE290" s="730"/>
      <c r="ICF290" s="730"/>
      <c r="ICG290" s="730"/>
      <c r="ICH290" s="730"/>
      <c r="ICI290" s="730"/>
      <c r="ICJ290" s="730"/>
      <c r="ICK290" s="730"/>
      <c r="ICL290" s="730"/>
      <c r="ICM290" s="730"/>
      <c r="ICN290" s="730"/>
      <c r="ICO290" s="730"/>
      <c r="ICP290" s="730"/>
      <c r="ICQ290" s="730"/>
      <c r="ICR290" s="730"/>
      <c r="ICS290" s="730"/>
      <c r="ICT290" s="730"/>
      <c r="ICU290" s="730"/>
      <c r="ICV290" s="730"/>
      <c r="ICW290" s="730"/>
      <c r="ICX290" s="730"/>
      <c r="ICY290" s="730"/>
      <c r="ICZ290" s="730"/>
      <c r="IDA290" s="730"/>
      <c r="IDB290" s="730"/>
      <c r="IDC290" s="730"/>
      <c r="IDD290" s="730"/>
      <c r="IDE290" s="730"/>
      <c r="IDF290" s="730"/>
      <c r="IDG290" s="730"/>
      <c r="IDH290" s="730"/>
      <c r="IDI290" s="730"/>
      <c r="IDJ290" s="730"/>
      <c r="IDK290" s="730"/>
      <c r="IDL290" s="730"/>
      <c r="IDM290" s="730"/>
      <c r="IDN290" s="730"/>
      <c r="IDO290" s="730"/>
      <c r="IDP290" s="730"/>
      <c r="IDQ290" s="730"/>
      <c r="IDR290" s="730"/>
      <c r="IDS290" s="730"/>
      <c r="IDT290" s="730"/>
      <c r="IDU290" s="730"/>
      <c r="IDV290" s="730"/>
      <c r="IDW290" s="730"/>
      <c r="IDX290" s="730"/>
      <c r="IDY290" s="730"/>
      <c r="IDZ290" s="730"/>
      <c r="IEA290" s="730"/>
      <c r="IEB290" s="730"/>
      <c r="IEC290" s="730"/>
      <c r="IED290" s="730"/>
      <c r="IEE290" s="730"/>
      <c r="IEF290" s="730"/>
      <c r="IEG290" s="730"/>
      <c r="IEH290" s="730"/>
      <c r="IEI290" s="730"/>
      <c r="IEJ290" s="730"/>
      <c r="IEK290" s="730"/>
      <c r="IEL290" s="730"/>
      <c r="IEM290" s="730"/>
      <c r="IEN290" s="730"/>
      <c r="IEO290" s="730"/>
      <c r="IEP290" s="730"/>
      <c r="IEQ290" s="730"/>
      <c r="IER290" s="730"/>
      <c r="IES290" s="730"/>
      <c r="IET290" s="730"/>
      <c r="IEU290" s="730"/>
      <c r="IEV290" s="730"/>
      <c r="IEW290" s="730"/>
      <c r="IEX290" s="730"/>
      <c r="IEY290" s="730"/>
      <c r="IEZ290" s="730"/>
      <c r="IFA290" s="730"/>
      <c r="IFB290" s="730"/>
      <c r="IFC290" s="730"/>
      <c r="IFD290" s="730"/>
      <c r="IFE290" s="730"/>
      <c r="IFF290" s="730"/>
      <c r="IFG290" s="730"/>
      <c r="IFH290" s="730"/>
      <c r="IFI290" s="730"/>
      <c r="IFJ290" s="730"/>
      <c r="IFK290" s="730"/>
      <c r="IFL290" s="730"/>
      <c r="IFM290" s="730"/>
      <c r="IFN290" s="730"/>
      <c r="IFO290" s="730"/>
      <c r="IFP290" s="730"/>
      <c r="IFQ290" s="730"/>
      <c r="IFR290" s="730"/>
      <c r="IFS290" s="730"/>
      <c r="IFT290" s="730"/>
      <c r="IFU290" s="730"/>
      <c r="IFV290" s="730"/>
      <c r="IFW290" s="730"/>
      <c r="IFX290" s="730"/>
      <c r="IFY290" s="730"/>
      <c r="IFZ290" s="730"/>
      <c r="IGA290" s="730"/>
      <c r="IGB290" s="730"/>
      <c r="IGC290" s="730"/>
      <c r="IGD290" s="730"/>
      <c r="IGE290" s="730"/>
      <c r="IGF290" s="730"/>
      <c r="IGG290" s="730"/>
      <c r="IGH290" s="730"/>
      <c r="IGI290" s="730"/>
      <c r="IGJ290" s="730"/>
      <c r="IGK290" s="730"/>
      <c r="IGL290" s="730"/>
      <c r="IGM290" s="730"/>
      <c r="IGN290" s="730"/>
      <c r="IGO290" s="730"/>
      <c r="IGP290" s="730"/>
      <c r="IGQ290" s="730"/>
      <c r="IGR290" s="730"/>
      <c r="IGS290" s="730"/>
      <c r="IGT290" s="730"/>
      <c r="IGU290" s="730"/>
      <c r="IGV290" s="730"/>
      <c r="IGW290" s="730"/>
      <c r="IGX290" s="730"/>
      <c r="IGY290" s="730"/>
      <c r="IGZ290" s="730"/>
      <c r="IHA290" s="730"/>
      <c r="IHB290" s="730"/>
      <c r="IHC290" s="730"/>
      <c r="IHD290" s="730"/>
      <c r="IHE290" s="730"/>
      <c r="IHF290" s="730"/>
      <c r="IHG290" s="730"/>
      <c r="IHH290" s="730"/>
      <c r="IHI290" s="730"/>
      <c r="IHJ290" s="730"/>
      <c r="IHK290" s="730"/>
      <c r="IHL290" s="730"/>
      <c r="IHM290" s="730"/>
      <c r="IHN290" s="730"/>
      <c r="IHO290" s="730"/>
      <c r="IHP290" s="730"/>
      <c r="IHQ290" s="730"/>
      <c r="IHR290" s="730"/>
      <c r="IHS290" s="730"/>
      <c r="IHT290" s="730"/>
      <c r="IHU290" s="730"/>
      <c r="IHV290" s="730"/>
      <c r="IHW290" s="730"/>
      <c r="IHX290" s="730"/>
      <c r="IHY290" s="730"/>
      <c r="IHZ290" s="730"/>
      <c r="IIA290" s="730"/>
      <c r="IIB290" s="730"/>
      <c r="IIC290" s="730"/>
      <c r="IID290" s="730"/>
      <c r="IIE290" s="730"/>
      <c r="IIF290" s="730"/>
      <c r="IIG290" s="730"/>
      <c r="IIH290" s="730"/>
      <c r="III290" s="730"/>
      <c r="IIJ290" s="730"/>
      <c r="IIK290" s="730"/>
      <c r="IIL290" s="730"/>
      <c r="IIM290" s="730"/>
      <c r="IIN290" s="730"/>
      <c r="IIO290" s="730"/>
      <c r="IIP290" s="730"/>
      <c r="IIQ290" s="730"/>
      <c r="IIR290" s="730"/>
      <c r="IIS290" s="730"/>
      <c r="IIT290" s="730"/>
      <c r="IIU290" s="730"/>
      <c r="IIV290" s="730"/>
      <c r="IIW290" s="730"/>
      <c r="IIX290" s="730"/>
      <c r="IIY290" s="730"/>
      <c r="IIZ290" s="730"/>
      <c r="IJA290" s="730"/>
      <c r="IJB290" s="730"/>
      <c r="IJC290" s="730"/>
      <c r="IJD290" s="730"/>
      <c r="IJE290" s="730"/>
      <c r="IJF290" s="730"/>
      <c r="IJG290" s="730"/>
      <c r="IJH290" s="730"/>
      <c r="IJI290" s="730"/>
      <c r="IJJ290" s="730"/>
      <c r="IJK290" s="730"/>
      <c r="IJL290" s="730"/>
      <c r="IJM290" s="730"/>
      <c r="IJN290" s="730"/>
      <c r="IJO290" s="730"/>
      <c r="IJP290" s="730"/>
      <c r="IJQ290" s="730"/>
      <c r="IJR290" s="730"/>
      <c r="IJS290" s="730"/>
      <c r="IJT290" s="730"/>
      <c r="IJU290" s="730"/>
      <c r="IJV290" s="730"/>
      <c r="IJW290" s="730"/>
      <c r="IJX290" s="730"/>
      <c r="IJY290" s="730"/>
      <c r="IJZ290" s="730"/>
      <c r="IKA290" s="730"/>
      <c r="IKB290" s="730"/>
      <c r="IKC290" s="730"/>
      <c r="IKD290" s="730"/>
      <c r="IKE290" s="730"/>
      <c r="IKF290" s="730"/>
      <c r="IKG290" s="730"/>
      <c r="IKH290" s="730"/>
      <c r="IKI290" s="730"/>
      <c r="IKJ290" s="730"/>
      <c r="IKK290" s="730"/>
      <c r="IKL290" s="730"/>
      <c r="IKM290" s="730"/>
      <c r="IKN290" s="730"/>
      <c r="IKO290" s="730"/>
      <c r="IKP290" s="730"/>
      <c r="IKQ290" s="730"/>
      <c r="IKR290" s="730"/>
      <c r="IKS290" s="730"/>
      <c r="IKT290" s="730"/>
      <c r="IKU290" s="730"/>
      <c r="IKV290" s="730"/>
      <c r="IKW290" s="730"/>
      <c r="IKX290" s="730"/>
      <c r="IKY290" s="730"/>
      <c r="IKZ290" s="730"/>
      <c r="ILA290" s="730"/>
      <c r="ILB290" s="730"/>
      <c r="ILC290" s="730"/>
      <c r="ILD290" s="730"/>
      <c r="ILE290" s="730"/>
      <c r="ILF290" s="730"/>
      <c r="ILG290" s="730"/>
      <c r="ILH290" s="730"/>
      <c r="ILI290" s="730"/>
      <c r="ILJ290" s="730"/>
      <c r="ILK290" s="730"/>
      <c r="ILL290" s="730"/>
      <c r="ILM290" s="730"/>
      <c r="ILN290" s="730"/>
      <c r="ILO290" s="730"/>
      <c r="ILP290" s="730"/>
      <c r="ILQ290" s="730"/>
      <c r="ILR290" s="730"/>
      <c r="ILS290" s="730"/>
      <c r="ILT290" s="730"/>
      <c r="ILU290" s="730"/>
      <c r="ILV290" s="730"/>
      <c r="ILW290" s="730"/>
      <c r="ILX290" s="730"/>
      <c r="ILY290" s="730"/>
      <c r="ILZ290" s="730"/>
      <c r="IMA290" s="730"/>
      <c r="IMB290" s="730"/>
      <c r="IMC290" s="730"/>
      <c r="IMD290" s="730"/>
      <c r="IME290" s="730"/>
      <c r="IMF290" s="730"/>
      <c r="IMG290" s="730"/>
      <c r="IMH290" s="730"/>
      <c r="IMI290" s="730"/>
      <c r="IMJ290" s="730"/>
      <c r="IMK290" s="730"/>
      <c r="IML290" s="730"/>
      <c r="IMM290" s="730"/>
      <c r="IMN290" s="730"/>
      <c r="IMO290" s="730"/>
      <c r="IMP290" s="730"/>
      <c r="IMQ290" s="730"/>
      <c r="IMR290" s="730"/>
      <c r="IMS290" s="730"/>
      <c r="IMT290" s="730"/>
      <c r="IMU290" s="730"/>
      <c r="IMV290" s="730"/>
      <c r="IMW290" s="730"/>
      <c r="IMX290" s="730"/>
      <c r="IMY290" s="730"/>
      <c r="IMZ290" s="730"/>
      <c r="INA290" s="730"/>
      <c r="INB290" s="730"/>
      <c r="INC290" s="730"/>
      <c r="IND290" s="730"/>
      <c r="INE290" s="730"/>
      <c r="INF290" s="730"/>
      <c r="ING290" s="730"/>
      <c r="INH290" s="730"/>
      <c r="INI290" s="730"/>
      <c r="INJ290" s="730"/>
      <c r="INK290" s="730"/>
      <c r="INL290" s="730"/>
      <c r="INM290" s="730"/>
      <c r="INN290" s="730"/>
      <c r="INO290" s="730"/>
      <c r="INP290" s="730"/>
      <c r="INQ290" s="730"/>
      <c r="INR290" s="730"/>
      <c r="INS290" s="730"/>
      <c r="INT290" s="730"/>
      <c r="INU290" s="730"/>
      <c r="INV290" s="730"/>
      <c r="INW290" s="730"/>
      <c r="INX290" s="730"/>
      <c r="INY290" s="730"/>
      <c r="INZ290" s="730"/>
      <c r="IOA290" s="730"/>
      <c r="IOB290" s="730"/>
      <c r="IOC290" s="730"/>
      <c r="IOD290" s="730"/>
      <c r="IOE290" s="730"/>
      <c r="IOF290" s="730"/>
      <c r="IOG290" s="730"/>
      <c r="IOH290" s="730"/>
      <c r="IOI290" s="730"/>
      <c r="IOJ290" s="730"/>
      <c r="IOK290" s="730"/>
      <c r="IOL290" s="730"/>
      <c r="IOM290" s="730"/>
      <c r="ION290" s="730"/>
      <c r="IOO290" s="730"/>
      <c r="IOP290" s="730"/>
      <c r="IOQ290" s="730"/>
      <c r="IOR290" s="730"/>
      <c r="IOS290" s="730"/>
      <c r="IOT290" s="730"/>
      <c r="IOU290" s="730"/>
      <c r="IOV290" s="730"/>
      <c r="IOW290" s="730"/>
      <c r="IOX290" s="730"/>
      <c r="IOY290" s="730"/>
      <c r="IOZ290" s="730"/>
      <c r="IPA290" s="730"/>
      <c r="IPB290" s="730"/>
      <c r="IPC290" s="730"/>
      <c r="IPD290" s="730"/>
      <c r="IPE290" s="730"/>
      <c r="IPF290" s="730"/>
      <c r="IPG290" s="730"/>
      <c r="IPH290" s="730"/>
      <c r="IPI290" s="730"/>
      <c r="IPJ290" s="730"/>
      <c r="IPK290" s="730"/>
      <c r="IPL290" s="730"/>
      <c r="IPM290" s="730"/>
      <c r="IPN290" s="730"/>
      <c r="IPO290" s="730"/>
      <c r="IPP290" s="730"/>
      <c r="IPQ290" s="730"/>
      <c r="IPR290" s="730"/>
      <c r="IPS290" s="730"/>
      <c r="IPT290" s="730"/>
      <c r="IPU290" s="730"/>
      <c r="IPV290" s="730"/>
      <c r="IPW290" s="730"/>
      <c r="IPX290" s="730"/>
      <c r="IPY290" s="730"/>
      <c r="IPZ290" s="730"/>
      <c r="IQA290" s="730"/>
      <c r="IQB290" s="730"/>
      <c r="IQC290" s="730"/>
      <c r="IQD290" s="730"/>
      <c r="IQE290" s="730"/>
      <c r="IQF290" s="730"/>
      <c r="IQG290" s="730"/>
      <c r="IQH290" s="730"/>
      <c r="IQI290" s="730"/>
      <c r="IQJ290" s="730"/>
      <c r="IQK290" s="730"/>
      <c r="IQL290" s="730"/>
      <c r="IQM290" s="730"/>
      <c r="IQN290" s="730"/>
      <c r="IQO290" s="730"/>
      <c r="IQP290" s="730"/>
      <c r="IQQ290" s="730"/>
      <c r="IQR290" s="730"/>
      <c r="IQS290" s="730"/>
      <c r="IQT290" s="730"/>
      <c r="IQU290" s="730"/>
      <c r="IQV290" s="730"/>
      <c r="IQW290" s="730"/>
      <c r="IQX290" s="730"/>
      <c r="IQY290" s="730"/>
      <c r="IQZ290" s="730"/>
      <c r="IRA290" s="730"/>
      <c r="IRB290" s="730"/>
      <c r="IRC290" s="730"/>
      <c r="IRD290" s="730"/>
      <c r="IRE290" s="730"/>
      <c r="IRF290" s="730"/>
      <c r="IRG290" s="730"/>
      <c r="IRH290" s="730"/>
      <c r="IRI290" s="730"/>
      <c r="IRJ290" s="730"/>
      <c r="IRK290" s="730"/>
      <c r="IRL290" s="730"/>
      <c r="IRM290" s="730"/>
      <c r="IRN290" s="730"/>
      <c r="IRO290" s="730"/>
      <c r="IRP290" s="730"/>
      <c r="IRQ290" s="730"/>
      <c r="IRR290" s="730"/>
      <c r="IRS290" s="730"/>
      <c r="IRT290" s="730"/>
      <c r="IRU290" s="730"/>
      <c r="IRV290" s="730"/>
      <c r="IRW290" s="730"/>
      <c r="IRX290" s="730"/>
      <c r="IRY290" s="730"/>
      <c r="IRZ290" s="730"/>
      <c r="ISA290" s="730"/>
      <c r="ISB290" s="730"/>
      <c r="ISC290" s="730"/>
      <c r="ISD290" s="730"/>
      <c r="ISE290" s="730"/>
      <c r="ISF290" s="730"/>
      <c r="ISG290" s="730"/>
      <c r="ISH290" s="730"/>
      <c r="ISI290" s="730"/>
      <c r="ISJ290" s="730"/>
      <c r="ISK290" s="730"/>
      <c r="ISL290" s="730"/>
      <c r="ISM290" s="730"/>
      <c r="ISN290" s="730"/>
      <c r="ISO290" s="730"/>
      <c r="ISP290" s="730"/>
      <c r="ISQ290" s="730"/>
      <c r="ISR290" s="730"/>
      <c r="ISS290" s="730"/>
      <c r="IST290" s="730"/>
      <c r="ISU290" s="730"/>
      <c r="ISV290" s="730"/>
      <c r="ISW290" s="730"/>
      <c r="ISX290" s="730"/>
      <c r="ISY290" s="730"/>
      <c r="ISZ290" s="730"/>
      <c r="ITA290" s="730"/>
      <c r="ITB290" s="730"/>
      <c r="ITC290" s="730"/>
      <c r="ITD290" s="730"/>
      <c r="ITE290" s="730"/>
      <c r="ITF290" s="730"/>
      <c r="ITG290" s="730"/>
      <c r="ITH290" s="730"/>
      <c r="ITI290" s="730"/>
      <c r="ITJ290" s="730"/>
      <c r="ITK290" s="730"/>
      <c r="ITL290" s="730"/>
      <c r="ITM290" s="730"/>
      <c r="ITN290" s="730"/>
      <c r="ITO290" s="730"/>
      <c r="ITP290" s="730"/>
      <c r="ITQ290" s="730"/>
      <c r="ITR290" s="730"/>
      <c r="ITS290" s="730"/>
      <c r="ITT290" s="730"/>
      <c r="ITU290" s="730"/>
      <c r="ITV290" s="730"/>
      <c r="ITW290" s="730"/>
      <c r="ITX290" s="730"/>
      <c r="ITY290" s="730"/>
      <c r="ITZ290" s="730"/>
      <c r="IUA290" s="730"/>
      <c r="IUB290" s="730"/>
      <c r="IUC290" s="730"/>
      <c r="IUD290" s="730"/>
      <c r="IUE290" s="730"/>
      <c r="IUF290" s="730"/>
      <c r="IUG290" s="730"/>
      <c r="IUH290" s="730"/>
      <c r="IUI290" s="730"/>
      <c r="IUJ290" s="730"/>
      <c r="IUK290" s="730"/>
      <c r="IUL290" s="730"/>
      <c r="IUM290" s="730"/>
      <c r="IUN290" s="730"/>
      <c r="IUO290" s="730"/>
      <c r="IUP290" s="730"/>
      <c r="IUQ290" s="730"/>
      <c r="IUR290" s="730"/>
      <c r="IUS290" s="730"/>
      <c r="IUT290" s="730"/>
      <c r="IUU290" s="730"/>
      <c r="IUV290" s="730"/>
      <c r="IUW290" s="730"/>
      <c r="IUX290" s="730"/>
      <c r="IUY290" s="730"/>
      <c r="IUZ290" s="730"/>
      <c r="IVA290" s="730"/>
      <c r="IVB290" s="730"/>
      <c r="IVC290" s="730"/>
      <c r="IVD290" s="730"/>
      <c r="IVE290" s="730"/>
      <c r="IVF290" s="730"/>
      <c r="IVG290" s="730"/>
      <c r="IVH290" s="730"/>
      <c r="IVI290" s="730"/>
      <c r="IVJ290" s="730"/>
      <c r="IVK290" s="730"/>
      <c r="IVL290" s="730"/>
      <c r="IVM290" s="730"/>
      <c r="IVN290" s="730"/>
      <c r="IVO290" s="730"/>
      <c r="IVP290" s="730"/>
      <c r="IVQ290" s="730"/>
      <c r="IVR290" s="730"/>
      <c r="IVS290" s="730"/>
      <c r="IVT290" s="730"/>
      <c r="IVU290" s="730"/>
      <c r="IVV290" s="730"/>
      <c r="IVW290" s="730"/>
      <c r="IVX290" s="730"/>
      <c r="IVY290" s="730"/>
      <c r="IVZ290" s="730"/>
      <c r="IWA290" s="730"/>
      <c r="IWB290" s="730"/>
      <c r="IWC290" s="730"/>
      <c r="IWD290" s="730"/>
      <c r="IWE290" s="730"/>
      <c r="IWF290" s="730"/>
      <c r="IWG290" s="730"/>
      <c r="IWH290" s="730"/>
      <c r="IWI290" s="730"/>
      <c r="IWJ290" s="730"/>
      <c r="IWK290" s="730"/>
      <c r="IWL290" s="730"/>
      <c r="IWM290" s="730"/>
      <c r="IWN290" s="730"/>
      <c r="IWO290" s="730"/>
      <c r="IWP290" s="730"/>
      <c r="IWQ290" s="730"/>
      <c r="IWR290" s="730"/>
      <c r="IWS290" s="730"/>
      <c r="IWT290" s="730"/>
      <c r="IWU290" s="730"/>
      <c r="IWV290" s="730"/>
      <c r="IWW290" s="730"/>
      <c r="IWX290" s="730"/>
      <c r="IWY290" s="730"/>
      <c r="IWZ290" s="730"/>
      <c r="IXA290" s="730"/>
      <c r="IXB290" s="730"/>
      <c r="IXC290" s="730"/>
      <c r="IXD290" s="730"/>
      <c r="IXE290" s="730"/>
      <c r="IXF290" s="730"/>
      <c r="IXG290" s="730"/>
      <c r="IXH290" s="730"/>
      <c r="IXI290" s="730"/>
      <c r="IXJ290" s="730"/>
      <c r="IXK290" s="730"/>
      <c r="IXL290" s="730"/>
      <c r="IXM290" s="730"/>
      <c r="IXN290" s="730"/>
      <c r="IXO290" s="730"/>
      <c r="IXP290" s="730"/>
      <c r="IXQ290" s="730"/>
      <c r="IXR290" s="730"/>
      <c r="IXS290" s="730"/>
      <c r="IXT290" s="730"/>
      <c r="IXU290" s="730"/>
      <c r="IXV290" s="730"/>
      <c r="IXW290" s="730"/>
      <c r="IXX290" s="730"/>
      <c r="IXY290" s="730"/>
      <c r="IXZ290" s="730"/>
      <c r="IYA290" s="730"/>
      <c r="IYB290" s="730"/>
      <c r="IYC290" s="730"/>
      <c r="IYD290" s="730"/>
      <c r="IYE290" s="730"/>
      <c r="IYF290" s="730"/>
      <c r="IYG290" s="730"/>
      <c r="IYH290" s="730"/>
      <c r="IYI290" s="730"/>
      <c r="IYJ290" s="730"/>
      <c r="IYK290" s="730"/>
      <c r="IYL290" s="730"/>
      <c r="IYM290" s="730"/>
      <c r="IYN290" s="730"/>
      <c r="IYO290" s="730"/>
      <c r="IYP290" s="730"/>
      <c r="IYQ290" s="730"/>
      <c r="IYR290" s="730"/>
      <c r="IYS290" s="730"/>
      <c r="IYT290" s="730"/>
      <c r="IYU290" s="730"/>
      <c r="IYV290" s="730"/>
      <c r="IYW290" s="730"/>
      <c r="IYX290" s="730"/>
      <c r="IYY290" s="730"/>
      <c r="IYZ290" s="730"/>
      <c r="IZA290" s="730"/>
      <c r="IZB290" s="730"/>
      <c r="IZC290" s="730"/>
      <c r="IZD290" s="730"/>
      <c r="IZE290" s="730"/>
      <c r="IZF290" s="730"/>
      <c r="IZG290" s="730"/>
      <c r="IZH290" s="730"/>
      <c r="IZI290" s="730"/>
      <c r="IZJ290" s="730"/>
      <c r="IZK290" s="730"/>
      <c r="IZL290" s="730"/>
      <c r="IZM290" s="730"/>
      <c r="IZN290" s="730"/>
      <c r="IZO290" s="730"/>
      <c r="IZP290" s="730"/>
      <c r="IZQ290" s="730"/>
      <c r="IZR290" s="730"/>
      <c r="IZS290" s="730"/>
      <c r="IZT290" s="730"/>
      <c r="IZU290" s="730"/>
      <c r="IZV290" s="730"/>
      <c r="IZW290" s="730"/>
      <c r="IZX290" s="730"/>
      <c r="IZY290" s="730"/>
      <c r="IZZ290" s="730"/>
      <c r="JAA290" s="730"/>
      <c r="JAB290" s="730"/>
      <c r="JAC290" s="730"/>
      <c r="JAD290" s="730"/>
      <c r="JAE290" s="730"/>
      <c r="JAF290" s="730"/>
      <c r="JAG290" s="730"/>
      <c r="JAH290" s="730"/>
      <c r="JAI290" s="730"/>
      <c r="JAJ290" s="730"/>
      <c r="JAK290" s="730"/>
      <c r="JAL290" s="730"/>
      <c r="JAM290" s="730"/>
      <c r="JAN290" s="730"/>
      <c r="JAO290" s="730"/>
      <c r="JAP290" s="730"/>
      <c r="JAQ290" s="730"/>
      <c r="JAR290" s="730"/>
      <c r="JAS290" s="730"/>
      <c r="JAT290" s="730"/>
      <c r="JAU290" s="730"/>
      <c r="JAV290" s="730"/>
      <c r="JAW290" s="730"/>
      <c r="JAX290" s="730"/>
      <c r="JAY290" s="730"/>
      <c r="JAZ290" s="730"/>
      <c r="JBA290" s="730"/>
      <c r="JBB290" s="730"/>
      <c r="JBC290" s="730"/>
      <c r="JBD290" s="730"/>
      <c r="JBE290" s="730"/>
      <c r="JBF290" s="730"/>
      <c r="JBG290" s="730"/>
      <c r="JBH290" s="730"/>
      <c r="JBI290" s="730"/>
      <c r="JBJ290" s="730"/>
      <c r="JBK290" s="730"/>
      <c r="JBL290" s="730"/>
      <c r="JBM290" s="730"/>
      <c r="JBN290" s="730"/>
      <c r="JBO290" s="730"/>
      <c r="JBP290" s="730"/>
      <c r="JBQ290" s="730"/>
      <c r="JBR290" s="730"/>
      <c r="JBS290" s="730"/>
      <c r="JBT290" s="730"/>
      <c r="JBU290" s="730"/>
      <c r="JBV290" s="730"/>
      <c r="JBW290" s="730"/>
      <c r="JBX290" s="730"/>
      <c r="JBY290" s="730"/>
      <c r="JBZ290" s="730"/>
      <c r="JCA290" s="730"/>
      <c r="JCB290" s="730"/>
      <c r="JCC290" s="730"/>
      <c r="JCD290" s="730"/>
      <c r="JCE290" s="730"/>
      <c r="JCF290" s="730"/>
      <c r="JCG290" s="730"/>
      <c r="JCH290" s="730"/>
      <c r="JCI290" s="730"/>
      <c r="JCJ290" s="730"/>
      <c r="JCK290" s="730"/>
      <c r="JCL290" s="730"/>
      <c r="JCM290" s="730"/>
      <c r="JCN290" s="730"/>
      <c r="JCO290" s="730"/>
      <c r="JCP290" s="730"/>
      <c r="JCQ290" s="730"/>
      <c r="JCR290" s="730"/>
      <c r="JCS290" s="730"/>
      <c r="JCT290" s="730"/>
      <c r="JCU290" s="730"/>
      <c r="JCV290" s="730"/>
      <c r="JCW290" s="730"/>
      <c r="JCX290" s="730"/>
      <c r="JCY290" s="730"/>
      <c r="JCZ290" s="730"/>
      <c r="JDA290" s="730"/>
      <c r="JDB290" s="730"/>
      <c r="JDC290" s="730"/>
      <c r="JDD290" s="730"/>
      <c r="JDE290" s="730"/>
      <c r="JDF290" s="730"/>
      <c r="JDG290" s="730"/>
      <c r="JDH290" s="730"/>
      <c r="JDI290" s="730"/>
      <c r="JDJ290" s="730"/>
      <c r="JDK290" s="730"/>
      <c r="JDL290" s="730"/>
      <c r="JDM290" s="730"/>
      <c r="JDN290" s="730"/>
      <c r="JDO290" s="730"/>
      <c r="JDP290" s="730"/>
      <c r="JDQ290" s="730"/>
      <c r="JDR290" s="730"/>
      <c r="JDS290" s="730"/>
      <c r="JDT290" s="730"/>
      <c r="JDU290" s="730"/>
      <c r="JDV290" s="730"/>
      <c r="JDW290" s="730"/>
      <c r="JDX290" s="730"/>
      <c r="JDY290" s="730"/>
      <c r="JDZ290" s="730"/>
      <c r="JEA290" s="730"/>
      <c r="JEB290" s="730"/>
      <c r="JEC290" s="730"/>
      <c r="JED290" s="730"/>
      <c r="JEE290" s="730"/>
      <c r="JEF290" s="730"/>
      <c r="JEG290" s="730"/>
      <c r="JEH290" s="730"/>
      <c r="JEI290" s="730"/>
      <c r="JEJ290" s="730"/>
      <c r="JEK290" s="730"/>
      <c r="JEL290" s="730"/>
      <c r="JEM290" s="730"/>
      <c r="JEN290" s="730"/>
      <c r="JEO290" s="730"/>
      <c r="JEP290" s="730"/>
      <c r="JEQ290" s="730"/>
      <c r="JER290" s="730"/>
      <c r="JES290" s="730"/>
      <c r="JET290" s="730"/>
      <c r="JEU290" s="730"/>
      <c r="JEV290" s="730"/>
      <c r="JEW290" s="730"/>
      <c r="JEX290" s="730"/>
      <c r="JEY290" s="730"/>
      <c r="JEZ290" s="730"/>
      <c r="JFA290" s="730"/>
      <c r="JFB290" s="730"/>
      <c r="JFC290" s="730"/>
      <c r="JFD290" s="730"/>
      <c r="JFE290" s="730"/>
      <c r="JFF290" s="730"/>
      <c r="JFG290" s="730"/>
      <c r="JFH290" s="730"/>
      <c r="JFI290" s="730"/>
      <c r="JFJ290" s="730"/>
      <c r="JFK290" s="730"/>
      <c r="JFL290" s="730"/>
      <c r="JFM290" s="730"/>
      <c r="JFN290" s="730"/>
      <c r="JFO290" s="730"/>
      <c r="JFP290" s="730"/>
      <c r="JFQ290" s="730"/>
      <c r="JFR290" s="730"/>
      <c r="JFS290" s="730"/>
      <c r="JFT290" s="730"/>
      <c r="JFU290" s="730"/>
      <c r="JFV290" s="730"/>
      <c r="JFW290" s="730"/>
      <c r="JFX290" s="730"/>
      <c r="JFY290" s="730"/>
      <c r="JFZ290" s="730"/>
      <c r="JGA290" s="730"/>
      <c r="JGB290" s="730"/>
      <c r="JGC290" s="730"/>
      <c r="JGD290" s="730"/>
      <c r="JGE290" s="730"/>
      <c r="JGF290" s="730"/>
      <c r="JGG290" s="730"/>
      <c r="JGH290" s="730"/>
      <c r="JGI290" s="730"/>
      <c r="JGJ290" s="730"/>
      <c r="JGK290" s="730"/>
      <c r="JGL290" s="730"/>
      <c r="JGM290" s="730"/>
      <c r="JGN290" s="730"/>
      <c r="JGO290" s="730"/>
      <c r="JGP290" s="730"/>
      <c r="JGQ290" s="730"/>
      <c r="JGR290" s="730"/>
      <c r="JGS290" s="730"/>
      <c r="JGT290" s="730"/>
      <c r="JGU290" s="730"/>
      <c r="JGV290" s="730"/>
      <c r="JGW290" s="730"/>
      <c r="JGX290" s="730"/>
      <c r="JGY290" s="730"/>
      <c r="JGZ290" s="730"/>
      <c r="JHA290" s="730"/>
      <c r="JHB290" s="730"/>
      <c r="JHC290" s="730"/>
      <c r="JHD290" s="730"/>
      <c r="JHE290" s="730"/>
      <c r="JHF290" s="730"/>
      <c r="JHG290" s="730"/>
      <c r="JHH290" s="730"/>
      <c r="JHI290" s="730"/>
      <c r="JHJ290" s="730"/>
      <c r="JHK290" s="730"/>
      <c r="JHL290" s="730"/>
      <c r="JHM290" s="730"/>
      <c r="JHN290" s="730"/>
      <c r="JHO290" s="730"/>
      <c r="JHP290" s="730"/>
      <c r="JHQ290" s="730"/>
      <c r="JHR290" s="730"/>
      <c r="JHS290" s="730"/>
      <c r="JHT290" s="730"/>
      <c r="JHU290" s="730"/>
      <c r="JHV290" s="730"/>
      <c r="JHW290" s="730"/>
      <c r="JHX290" s="730"/>
      <c r="JHY290" s="730"/>
      <c r="JHZ290" s="730"/>
      <c r="JIA290" s="730"/>
      <c r="JIB290" s="730"/>
      <c r="JIC290" s="730"/>
      <c r="JID290" s="730"/>
      <c r="JIE290" s="730"/>
      <c r="JIF290" s="730"/>
      <c r="JIG290" s="730"/>
      <c r="JIH290" s="730"/>
      <c r="JII290" s="730"/>
      <c r="JIJ290" s="730"/>
      <c r="JIK290" s="730"/>
      <c r="JIL290" s="730"/>
      <c r="JIM290" s="730"/>
      <c r="JIN290" s="730"/>
      <c r="JIO290" s="730"/>
      <c r="JIP290" s="730"/>
      <c r="JIQ290" s="730"/>
      <c r="JIR290" s="730"/>
      <c r="JIS290" s="730"/>
      <c r="JIT290" s="730"/>
      <c r="JIU290" s="730"/>
      <c r="JIV290" s="730"/>
      <c r="JIW290" s="730"/>
      <c r="JIX290" s="730"/>
      <c r="JIY290" s="730"/>
      <c r="JIZ290" s="730"/>
      <c r="JJA290" s="730"/>
      <c r="JJB290" s="730"/>
      <c r="JJC290" s="730"/>
      <c r="JJD290" s="730"/>
      <c r="JJE290" s="730"/>
      <c r="JJF290" s="730"/>
      <c r="JJG290" s="730"/>
      <c r="JJH290" s="730"/>
      <c r="JJI290" s="730"/>
      <c r="JJJ290" s="730"/>
      <c r="JJK290" s="730"/>
      <c r="JJL290" s="730"/>
      <c r="JJM290" s="730"/>
      <c r="JJN290" s="730"/>
      <c r="JJO290" s="730"/>
      <c r="JJP290" s="730"/>
      <c r="JJQ290" s="730"/>
      <c r="JJR290" s="730"/>
      <c r="JJS290" s="730"/>
      <c r="JJT290" s="730"/>
      <c r="JJU290" s="730"/>
      <c r="JJV290" s="730"/>
      <c r="JJW290" s="730"/>
      <c r="JJX290" s="730"/>
      <c r="JJY290" s="730"/>
      <c r="JJZ290" s="730"/>
      <c r="JKA290" s="730"/>
      <c r="JKB290" s="730"/>
      <c r="JKC290" s="730"/>
      <c r="JKD290" s="730"/>
      <c r="JKE290" s="730"/>
      <c r="JKF290" s="730"/>
      <c r="JKG290" s="730"/>
      <c r="JKH290" s="730"/>
      <c r="JKI290" s="730"/>
      <c r="JKJ290" s="730"/>
      <c r="JKK290" s="730"/>
      <c r="JKL290" s="730"/>
      <c r="JKM290" s="730"/>
      <c r="JKN290" s="730"/>
      <c r="JKO290" s="730"/>
      <c r="JKP290" s="730"/>
      <c r="JKQ290" s="730"/>
      <c r="JKR290" s="730"/>
      <c r="JKS290" s="730"/>
      <c r="JKT290" s="730"/>
      <c r="JKU290" s="730"/>
      <c r="JKV290" s="730"/>
      <c r="JKW290" s="730"/>
      <c r="JKX290" s="730"/>
      <c r="JKY290" s="730"/>
      <c r="JKZ290" s="730"/>
      <c r="JLA290" s="730"/>
      <c r="JLB290" s="730"/>
      <c r="JLC290" s="730"/>
      <c r="JLD290" s="730"/>
      <c r="JLE290" s="730"/>
      <c r="JLF290" s="730"/>
      <c r="JLG290" s="730"/>
      <c r="JLH290" s="730"/>
      <c r="JLI290" s="730"/>
      <c r="JLJ290" s="730"/>
      <c r="JLK290" s="730"/>
      <c r="JLL290" s="730"/>
      <c r="JLM290" s="730"/>
      <c r="JLN290" s="730"/>
      <c r="JLO290" s="730"/>
      <c r="JLP290" s="730"/>
      <c r="JLQ290" s="730"/>
      <c r="JLR290" s="730"/>
      <c r="JLS290" s="730"/>
      <c r="JLT290" s="730"/>
      <c r="JLU290" s="730"/>
      <c r="JLV290" s="730"/>
      <c r="JLW290" s="730"/>
      <c r="JLX290" s="730"/>
      <c r="JLY290" s="730"/>
      <c r="JLZ290" s="730"/>
      <c r="JMA290" s="730"/>
      <c r="JMB290" s="730"/>
      <c r="JMC290" s="730"/>
      <c r="JMD290" s="730"/>
      <c r="JME290" s="730"/>
      <c r="JMF290" s="730"/>
      <c r="JMG290" s="730"/>
      <c r="JMH290" s="730"/>
      <c r="JMI290" s="730"/>
      <c r="JMJ290" s="730"/>
      <c r="JMK290" s="730"/>
      <c r="JML290" s="730"/>
      <c r="JMM290" s="730"/>
      <c r="JMN290" s="730"/>
      <c r="JMO290" s="730"/>
      <c r="JMP290" s="730"/>
      <c r="JMQ290" s="730"/>
      <c r="JMR290" s="730"/>
      <c r="JMS290" s="730"/>
      <c r="JMT290" s="730"/>
      <c r="JMU290" s="730"/>
      <c r="JMV290" s="730"/>
      <c r="JMW290" s="730"/>
      <c r="JMX290" s="730"/>
      <c r="JMY290" s="730"/>
      <c r="JMZ290" s="730"/>
      <c r="JNA290" s="730"/>
      <c r="JNB290" s="730"/>
      <c r="JNC290" s="730"/>
      <c r="JND290" s="730"/>
      <c r="JNE290" s="730"/>
      <c r="JNF290" s="730"/>
      <c r="JNG290" s="730"/>
      <c r="JNH290" s="730"/>
      <c r="JNI290" s="730"/>
      <c r="JNJ290" s="730"/>
      <c r="JNK290" s="730"/>
      <c r="JNL290" s="730"/>
      <c r="JNM290" s="730"/>
      <c r="JNN290" s="730"/>
      <c r="JNO290" s="730"/>
      <c r="JNP290" s="730"/>
      <c r="JNQ290" s="730"/>
      <c r="JNR290" s="730"/>
      <c r="JNS290" s="730"/>
      <c r="JNT290" s="730"/>
      <c r="JNU290" s="730"/>
      <c r="JNV290" s="730"/>
      <c r="JNW290" s="730"/>
      <c r="JNX290" s="730"/>
      <c r="JNY290" s="730"/>
      <c r="JNZ290" s="730"/>
      <c r="JOA290" s="730"/>
      <c r="JOB290" s="730"/>
      <c r="JOC290" s="730"/>
      <c r="JOD290" s="730"/>
      <c r="JOE290" s="730"/>
      <c r="JOF290" s="730"/>
      <c r="JOG290" s="730"/>
      <c r="JOH290" s="730"/>
      <c r="JOI290" s="730"/>
      <c r="JOJ290" s="730"/>
      <c r="JOK290" s="730"/>
      <c r="JOL290" s="730"/>
      <c r="JOM290" s="730"/>
      <c r="JON290" s="730"/>
      <c r="JOO290" s="730"/>
      <c r="JOP290" s="730"/>
      <c r="JOQ290" s="730"/>
      <c r="JOR290" s="730"/>
      <c r="JOS290" s="730"/>
      <c r="JOT290" s="730"/>
      <c r="JOU290" s="730"/>
      <c r="JOV290" s="730"/>
      <c r="JOW290" s="730"/>
      <c r="JOX290" s="730"/>
      <c r="JOY290" s="730"/>
      <c r="JOZ290" s="730"/>
      <c r="JPA290" s="730"/>
      <c r="JPB290" s="730"/>
      <c r="JPC290" s="730"/>
      <c r="JPD290" s="730"/>
      <c r="JPE290" s="730"/>
      <c r="JPF290" s="730"/>
      <c r="JPG290" s="730"/>
      <c r="JPH290" s="730"/>
      <c r="JPI290" s="730"/>
      <c r="JPJ290" s="730"/>
      <c r="JPK290" s="730"/>
      <c r="JPL290" s="730"/>
      <c r="JPM290" s="730"/>
      <c r="JPN290" s="730"/>
      <c r="JPO290" s="730"/>
      <c r="JPP290" s="730"/>
      <c r="JPQ290" s="730"/>
      <c r="JPR290" s="730"/>
      <c r="JPS290" s="730"/>
      <c r="JPT290" s="730"/>
      <c r="JPU290" s="730"/>
      <c r="JPV290" s="730"/>
      <c r="JPW290" s="730"/>
      <c r="JPX290" s="730"/>
      <c r="JPY290" s="730"/>
      <c r="JPZ290" s="730"/>
      <c r="JQA290" s="730"/>
      <c r="JQB290" s="730"/>
      <c r="JQC290" s="730"/>
      <c r="JQD290" s="730"/>
      <c r="JQE290" s="730"/>
      <c r="JQF290" s="730"/>
      <c r="JQG290" s="730"/>
      <c r="JQH290" s="730"/>
      <c r="JQI290" s="730"/>
      <c r="JQJ290" s="730"/>
      <c r="JQK290" s="730"/>
      <c r="JQL290" s="730"/>
      <c r="JQM290" s="730"/>
      <c r="JQN290" s="730"/>
      <c r="JQO290" s="730"/>
      <c r="JQP290" s="730"/>
      <c r="JQQ290" s="730"/>
      <c r="JQR290" s="730"/>
      <c r="JQS290" s="730"/>
      <c r="JQT290" s="730"/>
      <c r="JQU290" s="730"/>
      <c r="JQV290" s="730"/>
      <c r="JQW290" s="730"/>
      <c r="JQX290" s="730"/>
      <c r="JQY290" s="730"/>
      <c r="JQZ290" s="730"/>
      <c r="JRA290" s="730"/>
      <c r="JRB290" s="730"/>
      <c r="JRC290" s="730"/>
      <c r="JRD290" s="730"/>
      <c r="JRE290" s="730"/>
      <c r="JRF290" s="730"/>
      <c r="JRG290" s="730"/>
      <c r="JRH290" s="730"/>
      <c r="JRI290" s="730"/>
      <c r="JRJ290" s="730"/>
      <c r="JRK290" s="730"/>
      <c r="JRL290" s="730"/>
      <c r="JRM290" s="730"/>
      <c r="JRN290" s="730"/>
      <c r="JRO290" s="730"/>
      <c r="JRP290" s="730"/>
      <c r="JRQ290" s="730"/>
      <c r="JRR290" s="730"/>
      <c r="JRS290" s="730"/>
      <c r="JRT290" s="730"/>
      <c r="JRU290" s="730"/>
      <c r="JRV290" s="730"/>
      <c r="JRW290" s="730"/>
      <c r="JRX290" s="730"/>
      <c r="JRY290" s="730"/>
      <c r="JRZ290" s="730"/>
      <c r="JSA290" s="730"/>
      <c r="JSB290" s="730"/>
      <c r="JSC290" s="730"/>
      <c r="JSD290" s="730"/>
      <c r="JSE290" s="730"/>
      <c r="JSF290" s="730"/>
      <c r="JSG290" s="730"/>
      <c r="JSH290" s="730"/>
      <c r="JSI290" s="730"/>
      <c r="JSJ290" s="730"/>
      <c r="JSK290" s="730"/>
      <c r="JSL290" s="730"/>
      <c r="JSM290" s="730"/>
      <c r="JSN290" s="730"/>
      <c r="JSO290" s="730"/>
      <c r="JSP290" s="730"/>
      <c r="JSQ290" s="730"/>
      <c r="JSR290" s="730"/>
      <c r="JSS290" s="730"/>
      <c r="JST290" s="730"/>
      <c r="JSU290" s="730"/>
      <c r="JSV290" s="730"/>
      <c r="JSW290" s="730"/>
      <c r="JSX290" s="730"/>
      <c r="JSY290" s="730"/>
      <c r="JSZ290" s="730"/>
      <c r="JTA290" s="730"/>
      <c r="JTB290" s="730"/>
      <c r="JTC290" s="730"/>
      <c r="JTD290" s="730"/>
      <c r="JTE290" s="730"/>
      <c r="JTF290" s="730"/>
      <c r="JTG290" s="730"/>
      <c r="JTH290" s="730"/>
      <c r="JTI290" s="730"/>
      <c r="JTJ290" s="730"/>
      <c r="JTK290" s="730"/>
      <c r="JTL290" s="730"/>
      <c r="JTM290" s="730"/>
      <c r="JTN290" s="730"/>
      <c r="JTO290" s="730"/>
      <c r="JTP290" s="730"/>
      <c r="JTQ290" s="730"/>
      <c r="JTR290" s="730"/>
      <c r="JTS290" s="730"/>
      <c r="JTT290" s="730"/>
      <c r="JTU290" s="730"/>
      <c r="JTV290" s="730"/>
      <c r="JTW290" s="730"/>
      <c r="JTX290" s="730"/>
      <c r="JTY290" s="730"/>
      <c r="JTZ290" s="730"/>
      <c r="JUA290" s="730"/>
      <c r="JUB290" s="730"/>
      <c r="JUC290" s="730"/>
      <c r="JUD290" s="730"/>
      <c r="JUE290" s="730"/>
      <c r="JUF290" s="730"/>
      <c r="JUG290" s="730"/>
      <c r="JUH290" s="730"/>
      <c r="JUI290" s="730"/>
      <c r="JUJ290" s="730"/>
      <c r="JUK290" s="730"/>
      <c r="JUL290" s="730"/>
      <c r="JUM290" s="730"/>
      <c r="JUN290" s="730"/>
      <c r="JUO290" s="730"/>
      <c r="JUP290" s="730"/>
      <c r="JUQ290" s="730"/>
      <c r="JUR290" s="730"/>
      <c r="JUS290" s="730"/>
      <c r="JUT290" s="730"/>
      <c r="JUU290" s="730"/>
      <c r="JUV290" s="730"/>
      <c r="JUW290" s="730"/>
      <c r="JUX290" s="730"/>
      <c r="JUY290" s="730"/>
      <c r="JUZ290" s="730"/>
      <c r="JVA290" s="730"/>
      <c r="JVB290" s="730"/>
      <c r="JVC290" s="730"/>
      <c r="JVD290" s="730"/>
      <c r="JVE290" s="730"/>
      <c r="JVF290" s="730"/>
      <c r="JVG290" s="730"/>
      <c r="JVH290" s="730"/>
      <c r="JVI290" s="730"/>
      <c r="JVJ290" s="730"/>
      <c r="JVK290" s="730"/>
      <c r="JVL290" s="730"/>
      <c r="JVM290" s="730"/>
      <c r="JVN290" s="730"/>
      <c r="JVO290" s="730"/>
      <c r="JVP290" s="730"/>
      <c r="JVQ290" s="730"/>
      <c r="JVR290" s="730"/>
      <c r="JVS290" s="730"/>
      <c r="JVT290" s="730"/>
      <c r="JVU290" s="730"/>
      <c r="JVV290" s="730"/>
      <c r="JVW290" s="730"/>
      <c r="JVX290" s="730"/>
      <c r="JVY290" s="730"/>
      <c r="JVZ290" s="730"/>
      <c r="JWA290" s="730"/>
      <c r="JWB290" s="730"/>
      <c r="JWC290" s="730"/>
      <c r="JWD290" s="730"/>
      <c r="JWE290" s="730"/>
      <c r="JWF290" s="730"/>
      <c r="JWG290" s="730"/>
      <c r="JWH290" s="730"/>
      <c r="JWI290" s="730"/>
      <c r="JWJ290" s="730"/>
      <c r="JWK290" s="730"/>
      <c r="JWL290" s="730"/>
      <c r="JWM290" s="730"/>
      <c r="JWN290" s="730"/>
      <c r="JWO290" s="730"/>
      <c r="JWP290" s="730"/>
      <c r="JWQ290" s="730"/>
      <c r="JWR290" s="730"/>
      <c r="JWS290" s="730"/>
      <c r="JWT290" s="730"/>
      <c r="JWU290" s="730"/>
      <c r="JWV290" s="730"/>
      <c r="JWW290" s="730"/>
      <c r="JWX290" s="730"/>
      <c r="JWY290" s="730"/>
      <c r="JWZ290" s="730"/>
      <c r="JXA290" s="730"/>
      <c r="JXB290" s="730"/>
      <c r="JXC290" s="730"/>
      <c r="JXD290" s="730"/>
      <c r="JXE290" s="730"/>
      <c r="JXF290" s="730"/>
      <c r="JXG290" s="730"/>
      <c r="JXH290" s="730"/>
      <c r="JXI290" s="730"/>
      <c r="JXJ290" s="730"/>
      <c r="JXK290" s="730"/>
      <c r="JXL290" s="730"/>
      <c r="JXM290" s="730"/>
      <c r="JXN290" s="730"/>
      <c r="JXO290" s="730"/>
      <c r="JXP290" s="730"/>
      <c r="JXQ290" s="730"/>
      <c r="JXR290" s="730"/>
      <c r="JXS290" s="730"/>
      <c r="JXT290" s="730"/>
      <c r="JXU290" s="730"/>
      <c r="JXV290" s="730"/>
      <c r="JXW290" s="730"/>
      <c r="JXX290" s="730"/>
      <c r="JXY290" s="730"/>
      <c r="JXZ290" s="730"/>
      <c r="JYA290" s="730"/>
      <c r="JYB290" s="730"/>
      <c r="JYC290" s="730"/>
      <c r="JYD290" s="730"/>
      <c r="JYE290" s="730"/>
      <c r="JYF290" s="730"/>
      <c r="JYG290" s="730"/>
      <c r="JYH290" s="730"/>
      <c r="JYI290" s="730"/>
      <c r="JYJ290" s="730"/>
      <c r="JYK290" s="730"/>
      <c r="JYL290" s="730"/>
      <c r="JYM290" s="730"/>
      <c r="JYN290" s="730"/>
      <c r="JYO290" s="730"/>
      <c r="JYP290" s="730"/>
      <c r="JYQ290" s="730"/>
      <c r="JYR290" s="730"/>
      <c r="JYS290" s="730"/>
      <c r="JYT290" s="730"/>
      <c r="JYU290" s="730"/>
      <c r="JYV290" s="730"/>
      <c r="JYW290" s="730"/>
      <c r="JYX290" s="730"/>
      <c r="JYY290" s="730"/>
      <c r="JYZ290" s="730"/>
      <c r="JZA290" s="730"/>
      <c r="JZB290" s="730"/>
      <c r="JZC290" s="730"/>
      <c r="JZD290" s="730"/>
      <c r="JZE290" s="730"/>
      <c r="JZF290" s="730"/>
      <c r="JZG290" s="730"/>
      <c r="JZH290" s="730"/>
      <c r="JZI290" s="730"/>
      <c r="JZJ290" s="730"/>
      <c r="JZK290" s="730"/>
      <c r="JZL290" s="730"/>
      <c r="JZM290" s="730"/>
      <c r="JZN290" s="730"/>
      <c r="JZO290" s="730"/>
      <c r="JZP290" s="730"/>
      <c r="JZQ290" s="730"/>
      <c r="JZR290" s="730"/>
      <c r="JZS290" s="730"/>
      <c r="JZT290" s="730"/>
      <c r="JZU290" s="730"/>
      <c r="JZV290" s="730"/>
      <c r="JZW290" s="730"/>
      <c r="JZX290" s="730"/>
      <c r="JZY290" s="730"/>
      <c r="JZZ290" s="730"/>
      <c r="KAA290" s="730"/>
      <c r="KAB290" s="730"/>
      <c r="KAC290" s="730"/>
      <c r="KAD290" s="730"/>
      <c r="KAE290" s="730"/>
      <c r="KAF290" s="730"/>
      <c r="KAG290" s="730"/>
      <c r="KAH290" s="730"/>
      <c r="KAI290" s="730"/>
      <c r="KAJ290" s="730"/>
      <c r="KAK290" s="730"/>
      <c r="KAL290" s="730"/>
      <c r="KAM290" s="730"/>
      <c r="KAN290" s="730"/>
      <c r="KAO290" s="730"/>
      <c r="KAP290" s="730"/>
      <c r="KAQ290" s="730"/>
      <c r="KAR290" s="730"/>
      <c r="KAS290" s="730"/>
      <c r="KAT290" s="730"/>
      <c r="KAU290" s="730"/>
      <c r="KAV290" s="730"/>
      <c r="KAW290" s="730"/>
      <c r="KAX290" s="730"/>
      <c r="KAY290" s="730"/>
      <c r="KAZ290" s="730"/>
      <c r="KBA290" s="730"/>
      <c r="KBB290" s="730"/>
      <c r="KBC290" s="730"/>
      <c r="KBD290" s="730"/>
      <c r="KBE290" s="730"/>
      <c r="KBF290" s="730"/>
      <c r="KBG290" s="730"/>
      <c r="KBH290" s="730"/>
      <c r="KBI290" s="730"/>
      <c r="KBJ290" s="730"/>
      <c r="KBK290" s="730"/>
      <c r="KBL290" s="730"/>
      <c r="KBM290" s="730"/>
      <c r="KBN290" s="730"/>
      <c r="KBO290" s="730"/>
      <c r="KBP290" s="730"/>
      <c r="KBQ290" s="730"/>
      <c r="KBR290" s="730"/>
      <c r="KBS290" s="730"/>
      <c r="KBT290" s="730"/>
      <c r="KBU290" s="730"/>
      <c r="KBV290" s="730"/>
      <c r="KBW290" s="730"/>
      <c r="KBX290" s="730"/>
      <c r="KBY290" s="730"/>
      <c r="KBZ290" s="730"/>
      <c r="KCA290" s="730"/>
      <c r="KCB290" s="730"/>
      <c r="KCC290" s="730"/>
      <c r="KCD290" s="730"/>
      <c r="KCE290" s="730"/>
      <c r="KCF290" s="730"/>
      <c r="KCG290" s="730"/>
      <c r="KCH290" s="730"/>
      <c r="KCI290" s="730"/>
      <c r="KCJ290" s="730"/>
      <c r="KCK290" s="730"/>
      <c r="KCL290" s="730"/>
      <c r="KCM290" s="730"/>
      <c r="KCN290" s="730"/>
      <c r="KCO290" s="730"/>
      <c r="KCP290" s="730"/>
      <c r="KCQ290" s="730"/>
      <c r="KCR290" s="730"/>
      <c r="KCS290" s="730"/>
      <c r="KCT290" s="730"/>
      <c r="KCU290" s="730"/>
      <c r="KCV290" s="730"/>
      <c r="KCW290" s="730"/>
      <c r="KCX290" s="730"/>
      <c r="KCY290" s="730"/>
      <c r="KCZ290" s="730"/>
      <c r="KDA290" s="730"/>
      <c r="KDB290" s="730"/>
      <c r="KDC290" s="730"/>
      <c r="KDD290" s="730"/>
      <c r="KDE290" s="730"/>
      <c r="KDF290" s="730"/>
      <c r="KDG290" s="730"/>
      <c r="KDH290" s="730"/>
      <c r="KDI290" s="730"/>
      <c r="KDJ290" s="730"/>
      <c r="KDK290" s="730"/>
      <c r="KDL290" s="730"/>
      <c r="KDM290" s="730"/>
      <c r="KDN290" s="730"/>
      <c r="KDO290" s="730"/>
      <c r="KDP290" s="730"/>
      <c r="KDQ290" s="730"/>
      <c r="KDR290" s="730"/>
      <c r="KDS290" s="730"/>
      <c r="KDT290" s="730"/>
      <c r="KDU290" s="730"/>
      <c r="KDV290" s="730"/>
      <c r="KDW290" s="730"/>
      <c r="KDX290" s="730"/>
      <c r="KDY290" s="730"/>
      <c r="KDZ290" s="730"/>
      <c r="KEA290" s="730"/>
      <c r="KEB290" s="730"/>
      <c r="KEC290" s="730"/>
      <c r="KED290" s="730"/>
      <c r="KEE290" s="730"/>
      <c r="KEF290" s="730"/>
      <c r="KEG290" s="730"/>
      <c r="KEH290" s="730"/>
      <c r="KEI290" s="730"/>
      <c r="KEJ290" s="730"/>
      <c r="KEK290" s="730"/>
      <c r="KEL290" s="730"/>
      <c r="KEM290" s="730"/>
      <c r="KEN290" s="730"/>
      <c r="KEO290" s="730"/>
      <c r="KEP290" s="730"/>
      <c r="KEQ290" s="730"/>
      <c r="KER290" s="730"/>
      <c r="KES290" s="730"/>
      <c r="KET290" s="730"/>
      <c r="KEU290" s="730"/>
      <c r="KEV290" s="730"/>
      <c r="KEW290" s="730"/>
      <c r="KEX290" s="730"/>
      <c r="KEY290" s="730"/>
      <c r="KEZ290" s="730"/>
      <c r="KFA290" s="730"/>
      <c r="KFB290" s="730"/>
      <c r="KFC290" s="730"/>
      <c r="KFD290" s="730"/>
      <c r="KFE290" s="730"/>
      <c r="KFF290" s="730"/>
      <c r="KFG290" s="730"/>
      <c r="KFH290" s="730"/>
      <c r="KFI290" s="730"/>
      <c r="KFJ290" s="730"/>
      <c r="KFK290" s="730"/>
      <c r="KFL290" s="730"/>
      <c r="KFM290" s="730"/>
      <c r="KFN290" s="730"/>
      <c r="KFO290" s="730"/>
      <c r="KFP290" s="730"/>
      <c r="KFQ290" s="730"/>
      <c r="KFR290" s="730"/>
      <c r="KFS290" s="730"/>
      <c r="KFT290" s="730"/>
      <c r="KFU290" s="730"/>
      <c r="KFV290" s="730"/>
      <c r="KFW290" s="730"/>
      <c r="KFX290" s="730"/>
      <c r="KFY290" s="730"/>
      <c r="KFZ290" s="730"/>
      <c r="KGA290" s="730"/>
      <c r="KGB290" s="730"/>
      <c r="KGC290" s="730"/>
      <c r="KGD290" s="730"/>
      <c r="KGE290" s="730"/>
      <c r="KGF290" s="730"/>
      <c r="KGG290" s="730"/>
      <c r="KGH290" s="730"/>
      <c r="KGI290" s="730"/>
      <c r="KGJ290" s="730"/>
      <c r="KGK290" s="730"/>
      <c r="KGL290" s="730"/>
      <c r="KGM290" s="730"/>
      <c r="KGN290" s="730"/>
      <c r="KGO290" s="730"/>
      <c r="KGP290" s="730"/>
      <c r="KGQ290" s="730"/>
      <c r="KGR290" s="730"/>
      <c r="KGS290" s="730"/>
      <c r="KGT290" s="730"/>
      <c r="KGU290" s="730"/>
      <c r="KGV290" s="730"/>
      <c r="KGW290" s="730"/>
      <c r="KGX290" s="730"/>
      <c r="KGY290" s="730"/>
      <c r="KGZ290" s="730"/>
      <c r="KHA290" s="730"/>
      <c r="KHB290" s="730"/>
      <c r="KHC290" s="730"/>
      <c r="KHD290" s="730"/>
      <c r="KHE290" s="730"/>
      <c r="KHF290" s="730"/>
      <c r="KHG290" s="730"/>
      <c r="KHH290" s="730"/>
      <c r="KHI290" s="730"/>
      <c r="KHJ290" s="730"/>
      <c r="KHK290" s="730"/>
      <c r="KHL290" s="730"/>
      <c r="KHM290" s="730"/>
      <c r="KHN290" s="730"/>
      <c r="KHO290" s="730"/>
      <c r="KHP290" s="730"/>
      <c r="KHQ290" s="730"/>
      <c r="KHR290" s="730"/>
      <c r="KHS290" s="730"/>
      <c r="KHT290" s="730"/>
      <c r="KHU290" s="730"/>
      <c r="KHV290" s="730"/>
      <c r="KHW290" s="730"/>
      <c r="KHX290" s="730"/>
      <c r="KHY290" s="730"/>
      <c r="KHZ290" s="730"/>
      <c r="KIA290" s="730"/>
      <c r="KIB290" s="730"/>
      <c r="KIC290" s="730"/>
      <c r="KID290" s="730"/>
      <c r="KIE290" s="730"/>
      <c r="KIF290" s="730"/>
      <c r="KIG290" s="730"/>
      <c r="KIH290" s="730"/>
      <c r="KII290" s="730"/>
      <c r="KIJ290" s="730"/>
      <c r="KIK290" s="730"/>
      <c r="KIL290" s="730"/>
      <c r="KIM290" s="730"/>
      <c r="KIN290" s="730"/>
      <c r="KIO290" s="730"/>
      <c r="KIP290" s="730"/>
      <c r="KIQ290" s="730"/>
      <c r="KIR290" s="730"/>
      <c r="KIS290" s="730"/>
      <c r="KIT290" s="730"/>
      <c r="KIU290" s="730"/>
      <c r="KIV290" s="730"/>
      <c r="KIW290" s="730"/>
      <c r="KIX290" s="730"/>
      <c r="KIY290" s="730"/>
      <c r="KIZ290" s="730"/>
      <c r="KJA290" s="730"/>
      <c r="KJB290" s="730"/>
      <c r="KJC290" s="730"/>
      <c r="KJD290" s="730"/>
      <c r="KJE290" s="730"/>
      <c r="KJF290" s="730"/>
      <c r="KJG290" s="730"/>
      <c r="KJH290" s="730"/>
      <c r="KJI290" s="730"/>
      <c r="KJJ290" s="730"/>
      <c r="KJK290" s="730"/>
      <c r="KJL290" s="730"/>
      <c r="KJM290" s="730"/>
      <c r="KJN290" s="730"/>
      <c r="KJO290" s="730"/>
      <c r="KJP290" s="730"/>
      <c r="KJQ290" s="730"/>
      <c r="KJR290" s="730"/>
      <c r="KJS290" s="730"/>
      <c r="KJT290" s="730"/>
      <c r="KJU290" s="730"/>
      <c r="KJV290" s="730"/>
      <c r="KJW290" s="730"/>
      <c r="KJX290" s="730"/>
      <c r="KJY290" s="730"/>
      <c r="KJZ290" s="730"/>
      <c r="KKA290" s="730"/>
      <c r="KKB290" s="730"/>
      <c r="KKC290" s="730"/>
      <c r="KKD290" s="730"/>
      <c r="KKE290" s="730"/>
      <c r="KKF290" s="730"/>
      <c r="KKG290" s="730"/>
      <c r="KKH290" s="730"/>
      <c r="KKI290" s="730"/>
      <c r="KKJ290" s="730"/>
      <c r="KKK290" s="730"/>
      <c r="KKL290" s="730"/>
      <c r="KKM290" s="730"/>
      <c r="KKN290" s="730"/>
      <c r="KKO290" s="730"/>
      <c r="KKP290" s="730"/>
      <c r="KKQ290" s="730"/>
      <c r="KKR290" s="730"/>
      <c r="KKS290" s="730"/>
      <c r="KKT290" s="730"/>
      <c r="KKU290" s="730"/>
      <c r="KKV290" s="730"/>
      <c r="KKW290" s="730"/>
      <c r="KKX290" s="730"/>
      <c r="KKY290" s="730"/>
      <c r="KKZ290" s="730"/>
      <c r="KLA290" s="730"/>
      <c r="KLB290" s="730"/>
      <c r="KLC290" s="730"/>
      <c r="KLD290" s="730"/>
      <c r="KLE290" s="730"/>
      <c r="KLF290" s="730"/>
      <c r="KLG290" s="730"/>
      <c r="KLH290" s="730"/>
      <c r="KLI290" s="730"/>
      <c r="KLJ290" s="730"/>
      <c r="KLK290" s="730"/>
      <c r="KLL290" s="730"/>
      <c r="KLM290" s="730"/>
      <c r="KLN290" s="730"/>
      <c r="KLO290" s="730"/>
      <c r="KLP290" s="730"/>
      <c r="KLQ290" s="730"/>
      <c r="KLR290" s="730"/>
      <c r="KLS290" s="730"/>
      <c r="KLT290" s="730"/>
      <c r="KLU290" s="730"/>
      <c r="KLV290" s="730"/>
      <c r="KLW290" s="730"/>
      <c r="KLX290" s="730"/>
      <c r="KLY290" s="730"/>
      <c r="KLZ290" s="730"/>
      <c r="KMA290" s="730"/>
      <c r="KMB290" s="730"/>
      <c r="KMC290" s="730"/>
      <c r="KMD290" s="730"/>
      <c r="KME290" s="730"/>
      <c r="KMF290" s="730"/>
      <c r="KMG290" s="730"/>
      <c r="KMH290" s="730"/>
      <c r="KMI290" s="730"/>
      <c r="KMJ290" s="730"/>
      <c r="KMK290" s="730"/>
      <c r="KML290" s="730"/>
      <c r="KMM290" s="730"/>
      <c r="KMN290" s="730"/>
      <c r="KMO290" s="730"/>
      <c r="KMP290" s="730"/>
      <c r="KMQ290" s="730"/>
      <c r="KMR290" s="730"/>
      <c r="KMS290" s="730"/>
      <c r="KMT290" s="730"/>
      <c r="KMU290" s="730"/>
      <c r="KMV290" s="730"/>
      <c r="KMW290" s="730"/>
      <c r="KMX290" s="730"/>
      <c r="KMY290" s="730"/>
      <c r="KMZ290" s="730"/>
      <c r="KNA290" s="730"/>
      <c r="KNB290" s="730"/>
      <c r="KNC290" s="730"/>
      <c r="KND290" s="730"/>
      <c r="KNE290" s="730"/>
      <c r="KNF290" s="730"/>
      <c r="KNG290" s="730"/>
      <c r="KNH290" s="730"/>
      <c r="KNI290" s="730"/>
      <c r="KNJ290" s="730"/>
      <c r="KNK290" s="730"/>
      <c r="KNL290" s="730"/>
      <c r="KNM290" s="730"/>
      <c r="KNN290" s="730"/>
      <c r="KNO290" s="730"/>
      <c r="KNP290" s="730"/>
      <c r="KNQ290" s="730"/>
      <c r="KNR290" s="730"/>
      <c r="KNS290" s="730"/>
      <c r="KNT290" s="730"/>
      <c r="KNU290" s="730"/>
      <c r="KNV290" s="730"/>
      <c r="KNW290" s="730"/>
      <c r="KNX290" s="730"/>
      <c r="KNY290" s="730"/>
      <c r="KNZ290" s="730"/>
      <c r="KOA290" s="730"/>
      <c r="KOB290" s="730"/>
      <c r="KOC290" s="730"/>
      <c r="KOD290" s="730"/>
      <c r="KOE290" s="730"/>
      <c r="KOF290" s="730"/>
      <c r="KOG290" s="730"/>
      <c r="KOH290" s="730"/>
      <c r="KOI290" s="730"/>
      <c r="KOJ290" s="730"/>
      <c r="KOK290" s="730"/>
      <c r="KOL290" s="730"/>
      <c r="KOM290" s="730"/>
      <c r="KON290" s="730"/>
      <c r="KOO290" s="730"/>
      <c r="KOP290" s="730"/>
      <c r="KOQ290" s="730"/>
      <c r="KOR290" s="730"/>
      <c r="KOS290" s="730"/>
      <c r="KOT290" s="730"/>
      <c r="KOU290" s="730"/>
      <c r="KOV290" s="730"/>
      <c r="KOW290" s="730"/>
      <c r="KOX290" s="730"/>
      <c r="KOY290" s="730"/>
      <c r="KOZ290" s="730"/>
      <c r="KPA290" s="730"/>
      <c r="KPB290" s="730"/>
      <c r="KPC290" s="730"/>
      <c r="KPD290" s="730"/>
      <c r="KPE290" s="730"/>
      <c r="KPF290" s="730"/>
      <c r="KPG290" s="730"/>
      <c r="KPH290" s="730"/>
      <c r="KPI290" s="730"/>
      <c r="KPJ290" s="730"/>
      <c r="KPK290" s="730"/>
      <c r="KPL290" s="730"/>
      <c r="KPM290" s="730"/>
      <c r="KPN290" s="730"/>
      <c r="KPO290" s="730"/>
      <c r="KPP290" s="730"/>
      <c r="KPQ290" s="730"/>
      <c r="KPR290" s="730"/>
      <c r="KPS290" s="730"/>
      <c r="KPT290" s="730"/>
      <c r="KPU290" s="730"/>
      <c r="KPV290" s="730"/>
      <c r="KPW290" s="730"/>
      <c r="KPX290" s="730"/>
      <c r="KPY290" s="730"/>
      <c r="KPZ290" s="730"/>
      <c r="KQA290" s="730"/>
      <c r="KQB290" s="730"/>
      <c r="KQC290" s="730"/>
      <c r="KQD290" s="730"/>
      <c r="KQE290" s="730"/>
      <c r="KQF290" s="730"/>
      <c r="KQG290" s="730"/>
      <c r="KQH290" s="730"/>
      <c r="KQI290" s="730"/>
      <c r="KQJ290" s="730"/>
      <c r="KQK290" s="730"/>
      <c r="KQL290" s="730"/>
      <c r="KQM290" s="730"/>
      <c r="KQN290" s="730"/>
      <c r="KQO290" s="730"/>
      <c r="KQP290" s="730"/>
      <c r="KQQ290" s="730"/>
      <c r="KQR290" s="730"/>
      <c r="KQS290" s="730"/>
      <c r="KQT290" s="730"/>
      <c r="KQU290" s="730"/>
      <c r="KQV290" s="730"/>
      <c r="KQW290" s="730"/>
      <c r="KQX290" s="730"/>
      <c r="KQY290" s="730"/>
      <c r="KQZ290" s="730"/>
      <c r="KRA290" s="730"/>
      <c r="KRB290" s="730"/>
      <c r="KRC290" s="730"/>
      <c r="KRD290" s="730"/>
      <c r="KRE290" s="730"/>
      <c r="KRF290" s="730"/>
      <c r="KRG290" s="730"/>
      <c r="KRH290" s="730"/>
      <c r="KRI290" s="730"/>
      <c r="KRJ290" s="730"/>
      <c r="KRK290" s="730"/>
      <c r="KRL290" s="730"/>
      <c r="KRM290" s="730"/>
      <c r="KRN290" s="730"/>
      <c r="KRO290" s="730"/>
      <c r="KRP290" s="730"/>
      <c r="KRQ290" s="730"/>
      <c r="KRR290" s="730"/>
      <c r="KRS290" s="730"/>
      <c r="KRT290" s="730"/>
      <c r="KRU290" s="730"/>
      <c r="KRV290" s="730"/>
      <c r="KRW290" s="730"/>
      <c r="KRX290" s="730"/>
      <c r="KRY290" s="730"/>
      <c r="KRZ290" s="730"/>
      <c r="KSA290" s="730"/>
      <c r="KSB290" s="730"/>
      <c r="KSC290" s="730"/>
      <c r="KSD290" s="730"/>
      <c r="KSE290" s="730"/>
      <c r="KSF290" s="730"/>
      <c r="KSG290" s="730"/>
      <c r="KSH290" s="730"/>
      <c r="KSI290" s="730"/>
      <c r="KSJ290" s="730"/>
      <c r="KSK290" s="730"/>
      <c r="KSL290" s="730"/>
      <c r="KSM290" s="730"/>
      <c r="KSN290" s="730"/>
      <c r="KSO290" s="730"/>
      <c r="KSP290" s="730"/>
      <c r="KSQ290" s="730"/>
      <c r="KSR290" s="730"/>
      <c r="KSS290" s="730"/>
      <c r="KST290" s="730"/>
      <c r="KSU290" s="730"/>
      <c r="KSV290" s="730"/>
      <c r="KSW290" s="730"/>
      <c r="KSX290" s="730"/>
      <c r="KSY290" s="730"/>
      <c r="KSZ290" s="730"/>
      <c r="KTA290" s="730"/>
      <c r="KTB290" s="730"/>
      <c r="KTC290" s="730"/>
      <c r="KTD290" s="730"/>
      <c r="KTE290" s="730"/>
      <c r="KTF290" s="730"/>
      <c r="KTG290" s="730"/>
      <c r="KTH290" s="730"/>
      <c r="KTI290" s="730"/>
      <c r="KTJ290" s="730"/>
      <c r="KTK290" s="730"/>
      <c r="KTL290" s="730"/>
      <c r="KTM290" s="730"/>
      <c r="KTN290" s="730"/>
      <c r="KTO290" s="730"/>
      <c r="KTP290" s="730"/>
      <c r="KTQ290" s="730"/>
      <c r="KTR290" s="730"/>
      <c r="KTS290" s="730"/>
      <c r="KTT290" s="730"/>
      <c r="KTU290" s="730"/>
      <c r="KTV290" s="730"/>
      <c r="KTW290" s="730"/>
      <c r="KTX290" s="730"/>
      <c r="KTY290" s="730"/>
      <c r="KTZ290" s="730"/>
      <c r="KUA290" s="730"/>
      <c r="KUB290" s="730"/>
      <c r="KUC290" s="730"/>
      <c r="KUD290" s="730"/>
      <c r="KUE290" s="730"/>
      <c r="KUF290" s="730"/>
      <c r="KUG290" s="730"/>
      <c r="KUH290" s="730"/>
      <c r="KUI290" s="730"/>
      <c r="KUJ290" s="730"/>
      <c r="KUK290" s="730"/>
      <c r="KUL290" s="730"/>
      <c r="KUM290" s="730"/>
      <c r="KUN290" s="730"/>
      <c r="KUO290" s="730"/>
      <c r="KUP290" s="730"/>
      <c r="KUQ290" s="730"/>
      <c r="KUR290" s="730"/>
      <c r="KUS290" s="730"/>
      <c r="KUT290" s="730"/>
      <c r="KUU290" s="730"/>
      <c r="KUV290" s="730"/>
      <c r="KUW290" s="730"/>
      <c r="KUX290" s="730"/>
      <c r="KUY290" s="730"/>
      <c r="KUZ290" s="730"/>
      <c r="KVA290" s="730"/>
      <c r="KVB290" s="730"/>
      <c r="KVC290" s="730"/>
      <c r="KVD290" s="730"/>
      <c r="KVE290" s="730"/>
      <c r="KVF290" s="730"/>
      <c r="KVG290" s="730"/>
      <c r="KVH290" s="730"/>
      <c r="KVI290" s="730"/>
      <c r="KVJ290" s="730"/>
      <c r="KVK290" s="730"/>
      <c r="KVL290" s="730"/>
      <c r="KVM290" s="730"/>
      <c r="KVN290" s="730"/>
      <c r="KVO290" s="730"/>
      <c r="KVP290" s="730"/>
      <c r="KVQ290" s="730"/>
      <c r="KVR290" s="730"/>
      <c r="KVS290" s="730"/>
      <c r="KVT290" s="730"/>
      <c r="KVU290" s="730"/>
      <c r="KVV290" s="730"/>
      <c r="KVW290" s="730"/>
      <c r="KVX290" s="730"/>
      <c r="KVY290" s="730"/>
      <c r="KVZ290" s="730"/>
      <c r="KWA290" s="730"/>
      <c r="KWB290" s="730"/>
      <c r="KWC290" s="730"/>
      <c r="KWD290" s="730"/>
      <c r="KWE290" s="730"/>
      <c r="KWF290" s="730"/>
      <c r="KWG290" s="730"/>
      <c r="KWH290" s="730"/>
      <c r="KWI290" s="730"/>
      <c r="KWJ290" s="730"/>
      <c r="KWK290" s="730"/>
      <c r="KWL290" s="730"/>
      <c r="KWM290" s="730"/>
      <c r="KWN290" s="730"/>
      <c r="KWO290" s="730"/>
      <c r="KWP290" s="730"/>
      <c r="KWQ290" s="730"/>
      <c r="KWR290" s="730"/>
      <c r="KWS290" s="730"/>
      <c r="KWT290" s="730"/>
      <c r="KWU290" s="730"/>
      <c r="KWV290" s="730"/>
      <c r="KWW290" s="730"/>
      <c r="KWX290" s="730"/>
      <c r="KWY290" s="730"/>
      <c r="KWZ290" s="730"/>
      <c r="KXA290" s="730"/>
      <c r="KXB290" s="730"/>
      <c r="KXC290" s="730"/>
      <c r="KXD290" s="730"/>
      <c r="KXE290" s="730"/>
      <c r="KXF290" s="730"/>
      <c r="KXG290" s="730"/>
      <c r="KXH290" s="730"/>
      <c r="KXI290" s="730"/>
      <c r="KXJ290" s="730"/>
      <c r="KXK290" s="730"/>
      <c r="KXL290" s="730"/>
      <c r="KXM290" s="730"/>
      <c r="KXN290" s="730"/>
      <c r="KXO290" s="730"/>
      <c r="KXP290" s="730"/>
      <c r="KXQ290" s="730"/>
      <c r="KXR290" s="730"/>
      <c r="KXS290" s="730"/>
      <c r="KXT290" s="730"/>
      <c r="KXU290" s="730"/>
      <c r="KXV290" s="730"/>
      <c r="KXW290" s="730"/>
      <c r="KXX290" s="730"/>
      <c r="KXY290" s="730"/>
      <c r="KXZ290" s="730"/>
      <c r="KYA290" s="730"/>
      <c r="KYB290" s="730"/>
      <c r="KYC290" s="730"/>
      <c r="KYD290" s="730"/>
      <c r="KYE290" s="730"/>
      <c r="KYF290" s="730"/>
      <c r="KYG290" s="730"/>
      <c r="KYH290" s="730"/>
      <c r="KYI290" s="730"/>
      <c r="KYJ290" s="730"/>
      <c r="KYK290" s="730"/>
      <c r="KYL290" s="730"/>
      <c r="KYM290" s="730"/>
      <c r="KYN290" s="730"/>
      <c r="KYO290" s="730"/>
      <c r="KYP290" s="730"/>
      <c r="KYQ290" s="730"/>
      <c r="KYR290" s="730"/>
      <c r="KYS290" s="730"/>
      <c r="KYT290" s="730"/>
      <c r="KYU290" s="730"/>
      <c r="KYV290" s="730"/>
      <c r="KYW290" s="730"/>
      <c r="KYX290" s="730"/>
      <c r="KYY290" s="730"/>
      <c r="KYZ290" s="730"/>
      <c r="KZA290" s="730"/>
      <c r="KZB290" s="730"/>
      <c r="KZC290" s="730"/>
      <c r="KZD290" s="730"/>
      <c r="KZE290" s="730"/>
      <c r="KZF290" s="730"/>
      <c r="KZG290" s="730"/>
      <c r="KZH290" s="730"/>
      <c r="KZI290" s="730"/>
      <c r="KZJ290" s="730"/>
      <c r="KZK290" s="730"/>
      <c r="KZL290" s="730"/>
      <c r="KZM290" s="730"/>
      <c r="KZN290" s="730"/>
      <c r="KZO290" s="730"/>
      <c r="KZP290" s="730"/>
      <c r="KZQ290" s="730"/>
      <c r="KZR290" s="730"/>
      <c r="KZS290" s="730"/>
      <c r="KZT290" s="730"/>
      <c r="KZU290" s="730"/>
      <c r="KZV290" s="730"/>
      <c r="KZW290" s="730"/>
      <c r="KZX290" s="730"/>
      <c r="KZY290" s="730"/>
      <c r="KZZ290" s="730"/>
      <c r="LAA290" s="730"/>
      <c r="LAB290" s="730"/>
      <c r="LAC290" s="730"/>
      <c r="LAD290" s="730"/>
      <c r="LAE290" s="730"/>
      <c r="LAF290" s="730"/>
      <c r="LAG290" s="730"/>
      <c r="LAH290" s="730"/>
      <c r="LAI290" s="730"/>
      <c r="LAJ290" s="730"/>
      <c r="LAK290" s="730"/>
      <c r="LAL290" s="730"/>
      <c r="LAM290" s="730"/>
      <c r="LAN290" s="730"/>
      <c r="LAO290" s="730"/>
      <c r="LAP290" s="730"/>
      <c r="LAQ290" s="730"/>
      <c r="LAR290" s="730"/>
      <c r="LAS290" s="730"/>
      <c r="LAT290" s="730"/>
      <c r="LAU290" s="730"/>
      <c r="LAV290" s="730"/>
      <c r="LAW290" s="730"/>
      <c r="LAX290" s="730"/>
      <c r="LAY290" s="730"/>
      <c r="LAZ290" s="730"/>
      <c r="LBA290" s="730"/>
      <c r="LBB290" s="730"/>
      <c r="LBC290" s="730"/>
      <c r="LBD290" s="730"/>
      <c r="LBE290" s="730"/>
      <c r="LBF290" s="730"/>
      <c r="LBG290" s="730"/>
      <c r="LBH290" s="730"/>
      <c r="LBI290" s="730"/>
      <c r="LBJ290" s="730"/>
      <c r="LBK290" s="730"/>
      <c r="LBL290" s="730"/>
      <c r="LBM290" s="730"/>
      <c r="LBN290" s="730"/>
      <c r="LBO290" s="730"/>
      <c r="LBP290" s="730"/>
      <c r="LBQ290" s="730"/>
      <c r="LBR290" s="730"/>
      <c r="LBS290" s="730"/>
      <c r="LBT290" s="730"/>
      <c r="LBU290" s="730"/>
      <c r="LBV290" s="730"/>
      <c r="LBW290" s="730"/>
      <c r="LBX290" s="730"/>
      <c r="LBY290" s="730"/>
      <c r="LBZ290" s="730"/>
      <c r="LCA290" s="730"/>
      <c r="LCB290" s="730"/>
      <c r="LCC290" s="730"/>
      <c r="LCD290" s="730"/>
      <c r="LCE290" s="730"/>
      <c r="LCF290" s="730"/>
      <c r="LCG290" s="730"/>
      <c r="LCH290" s="730"/>
      <c r="LCI290" s="730"/>
      <c r="LCJ290" s="730"/>
      <c r="LCK290" s="730"/>
      <c r="LCL290" s="730"/>
      <c r="LCM290" s="730"/>
      <c r="LCN290" s="730"/>
      <c r="LCO290" s="730"/>
      <c r="LCP290" s="730"/>
      <c r="LCQ290" s="730"/>
      <c r="LCR290" s="730"/>
      <c r="LCS290" s="730"/>
      <c r="LCT290" s="730"/>
      <c r="LCU290" s="730"/>
      <c r="LCV290" s="730"/>
      <c r="LCW290" s="730"/>
      <c r="LCX290" s="730"/>
      <c r="LCY290" s="730"/>
      <c r="LCZ290" s="730"/>
      <c r="LDA290" s="730"/>
      <c r="LDB290" s="730"/>
      <c r="LDC290" s="730"/>
      <c r="LDD290" s="730"/>
      <c r="LDE290" s="730"/>
      <c r="LDF290" s="730"/>
      <c r="LDG290" s="730"/>
      <c r="LDH290" s="730"/>
      <c r="LDI290" s="730"/>
      <c r="LDJ290" s="730"/>
      <c r="LDK290" s="730"/>
      <c r="LDL290" s="730"/>
      <c r="LDM290" s="730"/>
      <c r="LDN290" s="730"/>
      <c r="LDO290" s="730"/>
      <c r="LDP290" s="730"/>
      <c r="LDQ290" s="730"/>
      <c r="LDR290" s="730"/>
      <c r="LDS290" s="730"/>
      <c r="LDT290" s="730"/>
      <c r="LDU290" s="730"/>
      <c r="LDV290" s="730"/>
      <c r="LDW290" s="730"/>
      <c r="LDX290" s="730"/>
      <c r="LDY290" s="730"/>
      <c r="LDZ290" s="730"/>
      <c r="LEA290" s="730"/>
      <c r="LEB290" s="730"/>
      <c r="LEC290" s="730"/>
      <c r="LED290" s="730"/>
      <c r="LEE290" s="730"/>
      <c r="LEF290" s="730"/>
      <c r="LEG290" s="730"/>
      <c r="LEH290" s="730"/>
      <c r="LEI290" s="730"/>
      <c r="LEJ290" s="730"/>
      <c r="LEK290" s="730"/>
      <c r="LEL290" s="730"/>
      <c r="LEM290" s="730"/>
      <c r="LEN290" s="730"/>
      <c r="LEO290" s="730"/>
      <c r="LEP290" s="730"/>
      <c r="LEQ290" s="730"/>
      <c r="LER290" s="730"/>
      <c r="LES290" s="730"/>
      <c r="LET290" s="730"/>
      <c r="LEU290" s="730"/>
      <c r="LEV290" s="730"/>
      <c r="LEW290" s="730"/>
      <c r="LEX290" s="730"/>
      <c r="LEY290" s="730"/>
      <c r="LEZ290" s="730"/>
      <c r="LFA290" s="730"/>
      <c r="LFB290" s="730"/>
      <c r="LFC290" s="730"/>
      <c r="LFD290" s="730"/>
      <c r="LFE290" s="730"/>
      <c r="LFF290" s="730"/>
      <c r="LFG290" s="730"/>
      <c r="LFH290" s="730"/>
      <c r="LFI290" s="730"/>
      <c r="LFJ290" s="730"/>
      <c r="LFK290" s="730"/>
      <c r="LFL290" s="730"/>
      <c r="LFM290" s="730"/>
      <c r="LFN290" s="730"/>
      <c r="LFO290" s="730"/>
      <c r="LFP290" s="730"/>
      <c r="LFQ290" s="730"/>
      <c r="LFR290" s="730"/>
      <c r="LFS290" s="730"/>
      <c r="LFT290" s="730"/>
      <c r="LFU290" s="730"/>
      <c r="LFV290" s="730"/>
      <c r="LFW290" s="730"/>
      <c r="LFX290" s="730"/>
      <c r="LFY290" s="730"/>
      <c r="LFZ290" s="730"/>
      <c r="LGA290" s="730"/>
      <c r="LGB290" s="730"/>
      <c r="LGC290" s="730"/>
      <c r="LGD290" s="730"/>
      <c r="LGE290" s="730"/>
      <c r="LGF290" s="730"/>
      <c r="LGG290" s="730"/>
      <c r="LGH290" s="730"/>
      <c r="LGI290" s="730"/>
      <c r="LGJ290" s="730"/>
      <c r="LGK290" s="730"/>
      <c r="LGL290" s="730"/>
      <c r="LGM290" s="730"/>
      <c r="LGN290" s="730"/>
      <c r="LGO290" s="730"/>
      <c r="LGP290" s="730"/>
      <c r="LGQ290" s="730"/>
      <c r="LGR290" s="730"/>
      <c r="LGS290" s="730"/>
      <c r="LGT290" s="730"/>
      <c r="LGU290" s="730"/>
      <c r="LGV290" s="730"/>
      <c r="LGW290" s="730"/>
      <c r="LGX290" s="730"/>
      <c r="LGY290" s="730"/>
      <c r="LGZ290" s="730"/>
      <c r="LHA290" s="730"/>
      <c r="LHB290" s="730"/>
      <c r="LHC290" s="730"/>
      <c r="LHD290" s="730"/>
      <c r="LHE290" s="730"/>
      <c r="LHF290" s="730"/>
      <c r="LHG290" s="730"/>
      <c r="LHH290" s="730"/>
      <c r="LHI290" s="730"/>
      <c r="LHJ290" s="730"/>
      <c r="LHK290" s="730"/>
      <c r="LHL290" s="730"/>
      <c r="LHM290" s="730"/>
      <c r="LHN290" s="730"/>
      <c r="LHO290" s="730"/>
      <c r="LHP290" s="730"/>
      <c r="LHQ290" s="730"/>
      <c r="LHR290" s="730"/>
      <c r="LHS290" s="730"/>
      <c r="LHT290" s="730"/>
      <c r="LHU290" s="730"/>
      <c r="LHV290" s="730"/>
      <c r="LHW290" s="730"/>
      <c r="LHX290" s="730"/>
      <c r="LHY290" s="730"/>
      <c r="LHZ290" s="730"/>
      <c r="LIA290" s="730"/>
      <c r="LIB290" s="730"/>
      <c r="LIC290" s="730"/>
      <c r="LID290" s="730"/>
      <c r="LIE290" s="730"/>
      <c r="LIF290" s="730"/>
      <c r="LIG290" s="730"/>
      <c r="LIH290" s="730"/>
      <c r="LII290" s="730"/>
      <c r="LIJ290" s="730"/>
      <c r="LIK290" s="730"/>
      <c r="LIL290" s="730"/>
      <c r="LIM290" s="730"/>
      <c r="LIN290" s="730"/>
      <c r="LIO290" s="730"/>
      <c r="LIP290" s="730"/>
      <c r="LIQ290" s="730"/>
      <c r="LIR290" s="730"/>
      <c r="LIS290" s="730"/>
      <c r="LIT290" s="730"/>
      <c r="LIU290" s="730"/>
      <c r="LIV290" s="730"/>
      <c r="LIW290" s="730"/>
      <c r="LIX290" s="730"/>
      <c r="LIY290" s="730"/>
      <c r="LIZ290" s="730"/>
      <c r="LJA290" s="730"/>
      <c r="LJB290" s="730"/>
      <c r="LJC290" s="730"/>
      <c r="LJD290" s="730"/>
      <c r="LJE290" s="730"/>
      <c r="LJF290" s="730"/>
      <c r="LJG290" s="730"/>
      <c r="LJH290" s="730"/>
      <c r="LJI290" s="730"/>
      <c r="LJJ290" s="730"/>
      <c r="LJK290" s="730"/>
      <c r="LJL290" s="730"/>
      <c r="LJM290" s="730"/>
      <c r="LJN290" s="730"/>
      <c r="LJO290" s="730"/>
      <c r="LJP290" s="730"/>
      <c r="LJQ290" s="730"/>
      <c r="LJR290" s="730"/>
      <c r="LJS290" s="730"/>
      <c r="LJT290" s="730"/>
      <c r="LJU290" s="730"/>
      <c r="LJV290" s="730"/>
      <c r="LJW290" s="730"/>
      <c r="LJX290" s="730"/>
      <c r="LJY290" s="730"/>
      <c r="LJZ290" s="730"/>
      <c r="LKA290" s="730"/>
      <c r="LKB290" s="730"/>
      <c r="LKC290" s="730"/>
      <c r="LKD290" s="730"/>
      <c r="LKE290" s="730"/>
      <c r="LKF290" s="730"/>
      <c r="LKG290" s="730"/>
      <c r="LKH290" s="730"/>
      <c r="LKI290" s="730"/>
      <c r="LKJ290" s="730"/>
      <c r="LKK290" s="730"/>
      <c r="LKL290" s="730"/>
      <c r="LKM290" s="730"/>
      <c r="LKN290" s="730"/>
      <c r="LKO290" s="730"/>
      <c r="LKP290" s="730"/>
      <c r="LKQ290" s="730"/>
      <c r="LKR290" s="730"/>
      <c r="LKS290" s="730"/>
      <c r="LKT290" s="730"/>
      <c r="LKU290" s="730"/>
      <c r="LKV290" s="730"/>
      <c r="LKW290" s="730"/>
      <c r="LKX290" s="730"/>
      <c r="LKY290" s="730"/>
      <c r="LKZ290" s="730"/>
      <c r="LLA290" s="730"/>
      <c r="LLB290" s="730"/>
      <c r="LLC290" s="730"/>
      <c r="LLD290" s="730"/>
      <c r="LLE290" s="730"/>
      <c r="LLF290" s="730"/>
      <c r="LLG290" s="730"/>
      <c r="LLH290" s="730"/>
      <c r="LLI290" s="730"/>
      <c r="LLJ290" s="730"/>
      <c r="LLK290" s="730"/>
      <c r="LLL290" s="730"/>
      <c r="LLM290" s="730"/>
      <c r="LLN290" s="730"/>
      <c r="LLO290" s="730"/>
      <c r="LLP290" s="730"/>
      <c r="LLQ290" s="730"/>
      <c r="LLR290" s="730"/>
      <c r="LLS290" s="730"/>
      <c r="LLT290" s="730"/>
      <c r="LLU290" s="730"/>
      <c r="LLV290" s="730"/>
      <c r="LLW290" s="730"/>
      <c r="LLX290" s="730"/>
      <c r="LLY290" s="730"/>
      <c r="LLZ290" s="730"/>
      <c r="LMA290" s="730"/>
      <c r="LMB290" s="730"/>
      <c r="LMC290" s="730"/>
      <c r="LMD290" s="730"/>
      <c r="LME290" s="730"/>
      <c r="LMF290" s="730"/>
      <c r="LMG290" s="730"/>
      <c r="LMH290" s="730"/>
      <c r="LMI290" s="730"/>
      <c r="LMJ290" s="730"/>
      <c r="LMK290" s="730"/>
      <c r="LML290" s="730"/>
      <c r="LMM290" s="730"/>
      <c r="LMN290" s="730"/>
      <c r="LMO290" s="730"/>
      <c r="LMP290" s="730"/>
      <c r="LMQ290" s="730"/>
      <c r="LMR290" s="730"/>
      <c r="LMS290" s="730"/>
      <c r="LMT290" s="730"/>
      <c r="LMU290" s="730"/>
      <c r="LMV290" s="730"/>
      <c r="LMW290" s="730"/>
      <c r="LMX290" s="730"/>
      <c r="LMY290" s="730"/>
      <c r="LMZ290" s="730"/>
      <c r="LNA290" s="730"/>
      <c r="LNB290" s="730"/>
      <c r="LNC290" s="730"/>
      <c r="LND290" s="730"/>
      <c r="LNE290" s="730"/>
      <c r="LNF290" s="730"/>
      <c r="LNG290" s="730"/>
      <c r="LNH290" s="730"/>
      <c r="LNI290" s="730"/>
      <c r="LNJ290" s="730"/>
      <c r="LNK290" s="730"/>
      <c r="LNL290" s="730"/>
      <c r="LNM290" s="730"/>
      <c r="LNN290" s="730"/>
      <c r="LNO290" s="730"/>
      <c r="LNP290" s="730"/>
      <c r="LNQ290" s="730"/>
      <c r="LNR290" s="730"/>
      <c r="LNS290" s="730"/>
      <c r="LNT290" s="730"/>
      <c r="LNU290" s="730"/>
      <c r="LNV290" s="730"/>
      <c r="LNW290" s="730"/>
      <c r="LNX290" s="730"/>
      <c r="LNY290" s="730"/>
      <c r="LNZ290" s="730"/>
      <c r="LOA290" s="730"/>
      <c r="LOB290" s="730"/>
      <c r="LOC290" s="730"/>
      <c r="LOD290" s="730"/>
      <c r="LOE290" s="730"/>
      <c r="LOF290" s="730"/>
      <c r="LOG290" s="730"/>
      <c r="LOH290" s="730"/>
      <c r="LOI290" s="730"/>
      <c r="LOJ290" s="730"/>
      <c r="LOK290" s="730"/>
      <c r="LOL290" s="730"/>
      <c r="LOM290" s="730"/>
      <c r="LON290" s="730"/>
      <c r="LOO290" s="730"/>
      <c r="LOP290" s="730"/>
      <c r="LOQ290" s="730"/>
      <c r="LOR290" s="730"/>
      <c r="LOS290" s="730"/>
      <c r="LOT290" s="730"/>
      <c r="LOU290" s="730"/>
      <c r="LOV290" s="730"/>
      <c r="LOW290" s="730"/>
      <c r="LOX290" s="730"/>
      <c r="LOY290" s="730"/>
      <c r="LOZ290" s="730"/>
      <c r="LPA290" s="730"/>
      <c r="LPB290" s="730"/>
      <c r="LPC290" s="730"/>
      <c r="LPD290" s="730"/>
      <c r="LPE290" s="730"/>
      <c r="LPF290" s="730"/>
      <c r="LPG290" s="730"/>
      <c r="LPH290" s="730"/>
      <c r="LPI290" s="730"/>
      <c r="LPJ290" s="730"/>
      <c r="LPK290" s="730"/>
      <c r="LPL290" s="730"/>
      <c r="LPM290" s="730"/>
      <c r="LPN290" s="730"/>
      <c r="LPO290" s="730"/>
      <c r="LPP290" s="730"/>
      <c r="LPQ290" s="730"/>
      <c r="LPR290" s="730"/>
      <c r="LPS290" s="730"/>
      <c r="LPT290" s="730"/>
      <c r="LPU290" s="730"/>
      <c r="LPV290" s="730"/>
      <c r="LPW290" s="730"/>
      <c r="LPX290" s="730"/>
      <c r="LPY290" s="730"/>
      <c r="LPZ290" s="730"/>
      <c r="LQA290" s="730"/>
      <c r="LQB290" s="730"/>
      <c r="LQC290" s="730"/>
      <c r="LQD290" s="730"/>
      <c r="LQE290" s="730"/>
      <c r="LQF290" s="730"/>
      <c r="LQG290" s="730"/>
      <c r="LQH290" s="730"/>
      <c r="LQI290" s="730"/>
      <c r="LQJ290" s="730"/>
      <c r="LQK290" s="730"/>
      <c r="LQL290" s="730"/>
      <c r="LQM290" s="730"/>
      <c r="LQN290" s="730"/>
      <c r="LQO290" s="730"/>
      <c r="LQP290" s="730"/>
      <c r="LQQ290" s="730"/>
      <c r="LQR290" s="730"/>
      <c r="LQS290" s="730"/>
      <c r="LQT290" s="730"/>
      <c r="LQU290" s="730"/>
      <c r="LQV290" s="730"/>
      <c r="LQW290" s="730"/>
      <c r="LQX290" s="730"/>
      <c r="LQY290" s="730"/>
      <c r="LQZ290" s="730"/>
      <c r="LRA290" s="730"/>
      <c r="LRB290" s="730"/>
      <c r="LRC290" s="730"/>
      <c r="LRD290" s="730"/>
      <c r="LRE290" s="730"/>
      <c r="LRF290" s="730"/>
      <c r="LRG290" s="730"/>
      <c r="LRH290" s="730"/>
      <c r="LRI290" s="730"/>
      <c r="LRJ290" s="730"/>
      <c r="LRK290" s="730"/>
      <c r="LRL290" s="730"/>
      <c r="LRM290" s="730"/>
      <c r="LRN290" s="730"/>
      <c r="LRO290" s="730"/>
      <c r="LRP290" s="730"/>
      <c r="LRQ290" s="730"/>
      <c r="LRR290" s="730"/>
      <c r="LRS290" s="730"/>
      <c r="LRT290" s="730"/>
      <c r="LRU290" s="730"/>
      <c r="LRV290" s="730"/>
      <c r="LRW290" s="730"/>
      <c r="LRX290" s="730"/>
      <c r="LRY290" s="730"/>
      <c r="LRZ290" s="730"/>
      <c r="LSA290" s="730"/>
      <c r="LSB290" s="730"/>
      <c r="LSC290" s="730"/>
      <c r="LSD290" s="730"/>
      <c r="LSE290" s="730"/>
      <c r="LSF290" s="730"/>
      <c r="LSG290" s="730"/>
      <c r="LSH290" s="730"/>
      <c r="LSI290" s="730"/>
      <c r="LSJ290" s="730"/>
      <c r="LSK290" s="730"/>
      <c r="LSL290" s="730"/>
      <c r="LSM290" s="730"/>
      <c r="LSN290" s="730"/>
      <c r="LSO290" s="730"/>
      <c r="LSP290" s="730"/>
      <c r="LSQ290" s="730"/>
      <c r="LSR290" s="730"/>
      <c r="LSS290" s="730"/>
      <c r="LST290" s="730"/>
      <c r="LSU290" s="730"/>
      <c r="LSV290" s="730"/>
      <c r="LSW290" s="730"/>
      <c r="LSX290" s="730"/>
      <c r="LSY290" s="730"/>
      <c r="LSZ290" s="730"/>
      <c r="LTA290" s="730"/>
      <c r="LTB290" s="730"/>
      <c r="LTC290" s="730"/>
      <c r="LTD290" s="730"/>
      <c r="LTE290" s="730"/>
      <c r="LTF290" s="730"/>
      <c r="LTG290" s="730"/>
      <c r="LTH290" s="730"/>
      <c r="LTI290" s="730"/>
      <c r="LTJ290" s="730"/>
      <c r="LTK290" s="730"/>
      <c r="LTL290" s="730"/>
      <c r="LTM290" s="730"/>
      <c r="LTN290" s="730"/>
      <c r="LTO290" s="730"/>
      <c r="LTP290" s="730"/>
      <c r="LTQ290" s="730"/>
      <c r="LTR290" s="730"/>
      <c r="LTS290" s="730"/>
      <c r="LTT290" s="730"/>
      <c r="LTU290" s="730"/>
      <c r="LTV290" s="730"/>
      <c r="LTW290" s="730"/>
      <c r="LTX290" s="730"/>
      <c r="LTY290" s="730"/>
      <c r="LTZ290" s="730"/>
      <c r="LUA290" s="730"/>
      <c r="LUB290" s="730"/>
      <c r="LUC290" s="730"/>
      <c r="LUD290" s="730"/>
      <c r="LUE290" s="730"/>
      <c r="LUF290" s="730"/>
      <c r="LUG290" s="730"/>
      <c r="LUH290" s="730"/>
      <c r="LUI290" s="730"/>
      <c r="LUJ290" s="730"/>
      <c r="LUK290" s="730"/>
      <c r="LUL290" s="730"/>
      <c r="LUM290" s="730"/>
      <c r="LUN290" s="730"/>
      <c r="LUO290" s="730"/>
      <c r="LUP290" s="730"/>
      <c r="LUQ290" s="730"/>
      <c r="LUR290" s="730"/>
      <c r="LUS290" s="730"/>
      <c r="LUT290" s="730"/>
      <c r="LUU290" s="730"/>
      <c r="LUV290" s="730"/>
      <c r="LUW290" s="730"/>
      <c r="LUX290" s="730"/>
      <c r="LUY290" s="730"/>
      <c r="LUZ290" s="730"/>
      <c r="LVA290" s="730"/>
      <c r="LVB290" s="730"/>
      <c r="LVC290" s="730"/>
      <c r="LVD290" s="730"/>
      <c r="LVE290" s="730"/>
      <c r="LVF290" s="730"/>
      <c r="LVG290" s="730"/>
      <c r="LVH290" s="730"/>
      <c r="LVI290" s="730"/>
      <c r="LVJ290" s="730"/>
      <c r="LVK290" s="730"/>
      <c r="LVL290" s="730"/>
      <c r="LVM290" s="730"/>
      <c r="LVN290" s="730"/>
      <c r="LVO290" s="730"/>
      <c r="LVP290" s="730"/>
      <c r="LVQ290" s="730"/>
      <c r="LVR290" s="730"/>
      <c r="LVS290" s="730"/>
      <c r="LVT290" s="730"/>
      <c r="LVU290" s="730"/>
      <c r="LVV290" s="730"/>
      <c r="LVW290" s="730"/>
      <c r="LVX290" s="730"/>
      <c r="LVY290" s="730"/>
      <c r="LVZ290" s="730"/>
      <c r="LWA290" s="730"/>
      <c r="LWB290" s="730"/>
      <c r="LWC290" s="730"/>
      <c r="LWD290" s="730"/>
      <c r="LWE290" s="730"/>
      <c r="LWF290" s="730"/>
      <c r="LWG290" s="730"/>
      <c r="LWH290" s="730"/>
      <c r="LWI290" s="730"/>
      <c r="LWJ290" s="730"/>
      <c r="LWK290" s="730"/>
      <c r="LWL290" s="730"/>
      <c r="LWM290" s="730"/>
      <c r="LWN290" s="730"/>
      <c r="LWO290" s="730"/>
      <c r="LWP290" s="730"/>
      <c r="LWQ290" s="730"/>
      <c r="LWR290" s="730"/>
      <c r="LWS290" s="730"/>
      <c r="LWT290" s="730"/>
      <c r="LWU290" s="730"/>
      <c r="LWV290" s="730"/>
      <c r="LWW290" s="730"/>
      <c r="LWX290" s="730"/>
      <c r="LWY290" s="730"/>
      <c r="LWZ290" s="730"/>
      <c r="LXA290" s="730"/>
      <c r="LXB290" s="730"/>
      <c r="LXC290" s="730"/>
      <c r="LXD290" s="730"/>
      <c r="LXE290" s="730"/>
      <c r="LXF290" s="730"/>
      <c r="LXG290" s="730"/>
      <c r="LXH290" s="730"/>
      <c r="LXI290" s="730"/>
      <c r="LXJ290" s="730"/>
      <c r="LXK290" s="730"/>
      <c r="LXL290" s="730"/>
      <c r="LXM290" s="730"/>
      <c r="LXN290" s="730"/>
      <c r="LXO290" s="730"/>
      <c r="LXP290" s="730"/>
      <c r="LXQ290" s="730"/>
      <c r="LXR290" s="730"/>
      <c r="LXS290" s="730"/>
      <c r="LXT290" s="730"/>
      <c r="LXU290" s="730"/>
      <c r="LXV290" s="730"/>
      <c r="LXW290" s="730"/>
      <c r="LXX290" s="730"/>
      <c r="LXY290" s="730"/>
      <c r="LXZ290" s="730"/>
      <c r="LYA290" s="730"/>
      <c r="LYB290" s="730"/>
      <c r="LYC290" s="730"/>
      <c r="LYD290" s="730"/>
      <c r="LYE290" s="730"/>
      <c r="LYF290" s="730"/>
      <c r="LYG290" s="730"/>
      <c r="LYH290" s="730"/>
      <c r="LYI290" s="730"/>
      <c r="LYJ290" s="730"/>
      <c r="LYK290" s="730"/>
      <c r="LYL290" s="730"/>
      <c r="LYM290" s="730"/>
      <c r="LYN290" s="730"/>
      <c r="LYO290" s="730"/>
      <c r="LYP290" s="730"/>
      <c r="LYQ290" s="730"/>
      <c r="LYR290" s="730"/>
      <c r="LYS290" s="730"/>
      <c r="LYT290" s="730"/>
      <c r="LYU290" s="730"/>
      <c r="LYV290" s="730"/>
      <c r="LYW290" s="730"/>
      <c r="LYX290" s="730"/>
      <c r="LYY290" s="730"/>
      <c r="LYZ290" s="730"/>
      <c r="LZA290" s="730"/>
      <c r="LZB290" s="730"/>
      <c r="LZC290" s="730"/>
      <c r="LZD290" s="730"/>
      <c r="LZE290" s="730"/>
      <c r="LZF290" s="730"/>
      <c r="LZG290" s="730"/>
      <c r="LZH290" s="730"/>
      <c r="LZI290" s="730"/>
      <c r="LZJ290" s="730"/>
      <c r="LZK290" s="730"/>
      <c r="LZL290" s="730"/>
      <c r="LZM290" s="730"/>
      <c r="LZN290" s="730"/>
      <c r="LZO290" s="730"/>
      <c r="LZP290" s="730"/>
      <c r="LZQ290" s="730"/>
      <c r="LZR290" s="730"/>
      <c r="LZS290" s="730"/>
      <c r="LZT290" s="730"/>
      <c r="LZU290" s="730"/>
      <c r="LZV290" s="730"/>
      <c r="LZW290" s="730"/>
      <c r="LZX290" s="730"/>
      <c r="LZY290" s="730"/>
      <c r="LZZ290" s="730"/>
      <c r="MAA290" s="730"/>
      <c r="MAB290" s="730"/>
      <c r="MAC290" s="730"/>
      <c r="MAD290" s="730"/>
      <c r="MAE290" s="730"/>
      <c r="MAF290" s="730"/>
      <c r="MAG290" s="730"/>
      <c r="MAH290" s="730"/>
      <c r="MAI290" s="730"/>
      <c r="MAJ290" s="730"/>
      <c r="MAK290" s="730"/>
      <c r="MAL290" s="730"/>
      <c r="MAM290" s="730"/>
      <c r="MAN290" s="730"/>
      <c r="MAO290" s="730"/>
      <c r="MAP290" s="730"/>
      <c r="MAQ290" s="730"/>
      <c r="MAR290" s="730"/>
      <c r="MAS290" s="730"/>
      <c r="MAT290" s="730"/>
      <c r="MAU290" s="730"/>
      <c r="MAV290" s="730"/>
      <c r="MAW290" s="730"/>
      <c r="MAX290" s="730"/>
      <c r="MAY290" s="730"/>
      <c r="MAZ290" s="730"/>
      <c r="MBA290" s="730"/>
      <c r="MBB290" s="730"/>
      <c r="MBC290" s="730"/>
      <c r="MBD290" s="730"/>
      <c r="MBE290" s="730"/>
      <c r="MBF290" s="730"/>
      <c r="MBG290" s="730"/>
      <c r="MBH290" s="730"/>
      <c r="MBI290" s="730"/>
      <c r="MBJ290" s="730"/>
      <c r="MBK290" s="730"/>
      <c r="MBL290" s="730"/>
      <c r="MBM290" s="730"/>
      <c r="MBN290" s="730"/>
      <c r="MBO290" s="730"/>
      <c r="MBP290" s="730"/>
      <c r="MBQ290" s="730"/>
      <c r="MBR290" s="730"/>
      <c r="MBS290" s="730"/>
      <c r="MBT290" s="730"/>
      <c r="MBU290" s="730"/>
      <c r="MBV290" s="730"/>
      <c r="MBW290" s="730"/>
      <c r="MBX290" s="730"/>
      <c r="MBY290" s="730"/>
      <c r="MBZ290" s="730"/>
      <c r="MCA290" s="730"/>
      <c r="MCB290" s="730"/>
      <c r="MCC290" s="730"/>
      <c r="MCD290" s="730"/>
      <c r="MCE290" s="730"/>
      <c r="MCF290" s="730"/>
      <c r="MCG290" s="730"/>
      <c r="MCH290" s="730"/>
      <c r="MCI290" s="730"/>
      <c r="MCJ290" s="730"/>
      <c r="MCK290" s="730"/>
      <c r="MCL290" s="730"/>
      <c r="MCM290" s="730"/>
      <c r="MCN290" s="730"/>
      <c r="MCO290" s="730"/>
      <c r="MCP290" s="730"/>
      <c r="MCQ290" s="730"/>
      <c r="MCR290" s="730"/>
      <c r="MCS290" s="730"/>
      <c r="MCT290" s="730"/>
      <c r="MCU290" s="730"/>
      <c r="MCV290" s="730"/>
      <c r="MCW290" s="730"/>
      <c r="MCX290" s="730"/>
      <c r="MCY290" s="730"/>
      <c r="MCZ290" s="730"/>
      <c r="MDA290" s="730"/>
      <c r="MDB290" s="730"/>
      <c r="MDC290" s="730"/>
      <c r="MDD290" s="730"/>
      <c r="MDE290" s="730"/>
      <c r="MDF290" s="730"/>
      <c r="MDG290" s="730"/>
      <c r="MDH290" s="730"/>
      <c r="MDI290" s="730"/>
      <c r="MDJ290" s="730"/>
      <c r="MDK290" s="730"/>
      <c r="MDL290" s="730"/>
      <c r="MDM290" s="730"/>
      <c r="MDN290" s="730"/>
      <c r="MDO290" s="730"/>
      <c r="MDP290" s="730"/>
      <c r="MDQ290" s="730"/>
      <c r="MDR290" s="730"/>
      <c r="MDS290" s="730"/>
      <c r="MDT290" s="730"/>
      <c r="MDU290" s="730"/>
      <c r="MDV290" s="730"/>
      <c r="MDW290" s="730"/>
      <c r="MDX290" s="730"/>
      <c r="MDY290" s="730"/>
      <c r="MDZ290" s="730"/>
      <c r="MEA290" s="730"/>
      <c r="MEB290" s="730"/>
      <c r="MEC290" s="730"/>
      <c r="MED290" s="730"/>
      <c r="MEE290" s="730"/>
      <c r="MEF290" s="730"/>
      <c r="MEG290" s="730"/>
      <c r="MEH290" s="730"/>
      <c r="MEI290" s="730"/>
      <c r="MEJ290" s="730"/>
      <c r="MEK290" s="730"/>
      <c r="MEL290" s="730"/>
      <c r="MEM290" s="730"/>
      <c r="MEN290" s="730"/>
      <c r="MEO290" s="730"/>
      <c r="MEP290" s="730"/>
      <c r="MEQ290" s="730"/>
      <c r="MER290" s="730"/>
      <c r="MES290" s="730"/>
      <c r="MET290" s="730"/>
      <c r="MEU290" s="730"/>
      <c r="MEV290" s="730"/>
      <c r="MEW290" s="730"/>
      <c r="MEX290" s="730"/>
      <c r="MEY290" s="730"/>
      <c r="MEZ290" s="730"/>
      <c r="MFA290" s="730"/>
      <c r="MFB290" s="730"/>
      <c r="MFC290" s="730"/>
      <c r="MFD290" s="730"/>
      <c r="MFE290" s="730"/>
      <c r="MFF290" s="730"/>
      <c r="MFG290" s="730"/>
      <c r="MFH290" s="730"/>
      <c r="MFI290" s="730"/>
      <c r="MFJ290" s="730"/>
      <c r="MFK290" s="730"/>
      <c r="MFL290" s="730"/>
      <c r="MFM290" s="730"/>
      <c r="MFN290" s="730"/>
      <c r="MFO290" s="730"/>
      <c r="MFP290" s="730"/>
      <c r="MFQ290" s="730"/>
      <c r="MFR290" s="730"/>
      <c r="MFS290" s="730"/>
      <c r="MFT290" s="730"/>
      <c r="MFU290" s="730"/>
      <c r="MFV290" s="730"/>
      <c r="MFW290" s="730"/>
      <c r="MFX290" s="730"/>
      <c r="MFY290" s="730"/>
      <c r="MFZ290" s="730"/>
      <c r="MGA290" s="730"/>
      <c r="MGB290" s="730"/>
      <c r="MGC290" s="730"/>
      <c r="MGD290" s="730"/>
      <c r="MGE290" s="730"/>
      <c r="MGF290" s="730"/>
      <c r="MGG290" s="730"/>
      <c r="MGH290" s="730"/>
      <c r="MGI290" s="730"/>
      <c r="MGJ290" s="730"/>
      <c r="MGK290" s="730"/>
      <c r="MGL290" s="730"/>
      <c r="MGM290" s="730"/>
      <c r="MGN290" s="730"/>
      <c r="MGO290" s="730"/>
      <c r="MGP290" s="730"/>
      <c r="MGQ290" s="730"/>
      <c r="MGR290" s="730"/>
      <c r="MGS290" s="730"/>
      <c r="MGT290" s="730"/>
      <c r="MGU290" s="730"/>
      <c r="MGV290" s="730"/>
      <c r="MGW290" s="730"/>
      <c r="MGX290" s="730"/>
      <c r="MGY290" s="730"/>
      <c r="MGZ290" s="730"/>
      <c r="MHA290" s="730"/>
      <c r="MHB290" s="730"/>
      <c r="MHC290" s="730"/>
      <c r="MHD290" s="730"/>
      <c r="MHE290" s="730"/>
      <c r="MHF290" s="730"/>
      <c r="MHG290" s="730"/>
      <c r="MHH290" s="730"/>
      <c r="MHI290" s="730"/>
      <c r="MHJ290" s="730"/>
      <c r="MHK290" s="730"/>
      <c r="MHL290" s="730"/>
      <c r="MHM290" s="730"/>
      <c r="MHN290" s="730"/>
      <c r="MHO290" s="730"/>
      <c r="MHP290" s="730"/>
      <c r="MHQ290" s="730"/>
      <c r="MHR290" s="730"/>
      <c r="MHS290" s="730"/>
      <c r="MHT290" s="730"/>
      <c r="MHU290" s="730"/>
      <c r="MHV290" s="730"/>
      <c r="MHW290" s="730"/>
      <c r="MHX290" s="730"/>
      <c r="MHY290" s="730"/>
      <c r="MHZ290" s="730"/>
      <c r="MIA290" s="730"/>
      <c r="MIB290" s="730"/>
      <c r="MIC290" s="730"/>
      <c r="MID290" s="730"/>
      <c r="MIE290" s="730"/>
      <c r="MIF290" s="730"/>
      <c r="MIG290" s="730"/>
      <c r="MIH290" s="730"/>
      <c r="MII290" s="730"/>
      <c r="MIJ290" s="730"/>
      <c r="MIK290" s="730"/>
      <c r="MIL290" s="730"/>
      <c r="MIM290" s="730"/>
      <c r="MIN290" s="730"/>
      <c r="MIO290" s="730"/>
      <c r="MIP290" s="730"/>
      <c r="MIQ290" s="730"/>
      <c r="MIR290" s="730"/>
      <c r="MIS290" s="730"/>
      <c r="MIT290" s="730"/>
      <c r="MIU290" s="730"/>
      <c r="MIV290" s="730"/>
      <c r="MIW290" s="730"/>
      <c r="MIX290" s="730"/>
      <c r="MIY290" s="730"/>
      <c r="MIZ290" s="730"/>
      <c r="MJA290" s="730"/>
      <c r="MJB290" s="730"/>
      <c r="MJC290" s="730"/>
      <c r="MJD290" s="730"/>
      <c r="MJE290" s="730"/>
      <c r="MJF290" s="730"/>
      <c r="MJG290" s="730"/>
      <c r="MJH290" s="730"/>
      <c r="MJI290" s="730"/>
      <c r="MJJ290" s="730"/>
      <c r="MJK290" s="730"/>
      <c r="MJL290" s="730"/>
      <c r="MJM290" s="730"/>
      <c r="MJN290" s="730"/>
      <c r="MJO290" s="730"/>
      <c r="MJP290" s="730"/>
      <c r="MJQ290" s="730"/>
      <c r="MJR290" s="730"/>
      <c r="MJS290" s="730"/>
      <c r="MJT290" s="730"/>
      <c r="MJU290" s="730"/>
      <c r="MJV290" s="730"/>
      <c r="MJW290" s="730"/>
      <c r="MJX290" s="730"/>
      <c r="MJY290" s="730"/>
      <c r="MJZ290" s="730"/>
      <c r="MKA290" s="730"/>
      <c r="MKB290" s="730"/>
      <c r="MKC290" s="730"/>
      <c r="MKD290" s="730"/>
      <c r="MKE290" s="730"/>
      <c r="MKF290" s="730"/>
      <c r="MKG290" s="730"/>
      <c r="MKH290" s="730"/>
      <c r="MKI290" s="730"/>
      <c r="MKJ290" s="730"/>
      <c r="MKK290" s="730"/>
      <c r="MKL290" s="730"/>
      <c r="MKM290" s="730"/>
      <c r="MKN290" s="730"/>
      <c r="MKO290" s="730"/>
      <c r="MKP290" s="730"/>
      <c r="MKQ290" s="730"/>
      <c r="MKR290" s="730"/>
      <c r="MKS290" s="730"/>
      <c r="MKT290" s="730"/>
      <c r="MKU290" s="730"/>
      <c r="MKV290" s="730"/>
      <c r="MKW290" s="730"/>
      <c r="MKX290" s="730"/>
      <c r="MKY290" s="730"/>
      <c r="MKZ290" s="730"/>
      <c r="MLA290" s="730"/>
      <c r="MLB290" s="730"/>
      <c r="MLC290" s="730"/>
      <c r="MLD290" s="730"/>
      <c r="MLE290" s="730"/>
      <c r="MLF290" s="730"/>
      <c r="MLG290" s="730"/>
      <c r="MLH290" s="730"/>
      <c r="MLI290" s="730"/>
      <c r="MLJ290" s="730"/>
      <c r="MLK290" s="730"/>
      <c r="MLL290" s="730"/>
      <c r="MLM290" s="730"/>
      <c r="MLN290" s="730"/>
      <c r="MLO290" s="730"/>
      <c r="MLP290" s="730"/>
      <c r="MLQ290" s="730"/>
      <c r="MLR290" s="730"/>
      <c r="MLS290" s="730"/>
      <c r="MLT290" s="730"/>
      <c r="MLU290" s="730"/>
      <c r="MLV290" s="730"/>
      <c r="MLW290" s="730"/>
      <c r="MLX290" s="730"/>
      <c r="MLY290" s="730"/>
      <c r="MLZ290" s="730"/>
      <c r="MMA290" s="730"/>
      <c r="MMB290" s="730"/>
      <c r="MMC290" s="730"/>
      <c r="MMD290" s="730"/>
      <c r="MME290" s="730"/>
      <c r="MMF290" s="730"/>
      <c r="MMG290" s="730"/>
      <c r="MMH290" s="730"/>
      <c r="MMI290" s="730"/>
      <c r="MMJ290" s="730"/>
      <c r="MMK290" s="730"/>
      <c r="MML290" s="730"/>
      <c r="MMM290" s="730"/>
      <c r="MMN290" s="730"/>
      <c r="MMO290" s="730"/>
      <c r="MMP290" s="730"/>
      <c r="MMQ290" s="730"/>
      <c r="MMR290" s="730"/>
      <c r="MMS290" s="730"/>
      <c r="MMT290" s="730"/>
      <c r="MMU290" s="730"/>
      <c r="MMV290" s="730"/>
      <c r="MMW290" s="730"/>
      <c r="MMX290" s="730"/>
      <c r="MMY290" s="730"/>
      <c r="MMZ290" s="730"/>
      <c r="MNA290" s="730"/>
      <c r="MNB290" s="730"/>
      <c r="MNC290" s="730"/>
      <c r="MND290" s="730"/>
      <c r="MNE290" s="730"/>
      <c r="MNF290" s="730"/>
      <c r="MNG290" s="730"/>
      <c r="MNH290" s="730"/>
      <c r="MNI290" s="730"/>
      <c r="MNJ290" s="730"/>
      <c r="MNK290" s="730"/>
      <c r="MNL290" s="730"/>
      <c r="MNM290" s="730"/>
      <c r="MNN290" s="730"/>
      <c r="MNO290" s="730"/>
      <c r="MNP290" s="730"/>
      <c r="MNQ290" s="730"/>
      <c r="MNR290" s="730"/>
      <c r="MNS290" s="730"/>
      <c r="MNT290" s="730"/>
      <c r="MNU290" s="730"/>
      <c r="MNV290" s="730"/>
      <c r="MNW290" s="730"/>
      <c r="MNX290" s="730"/>
      <c r="MNY290" s="730"/>
      <c r="MNZ290" s="730"/>
      <c r="MOA290" s="730"/>
      <c r="MOB290" s="730"/>
      <c r="MOC290" s="730"/>
      <c r="MOD290" s="730"/>
      <c r="MOE290" s="730"/>
      <c r="MOF290" s="730"/>
      <c r="MOG290" s="730"/>
      <c r="MOH290" s="730"/>
      <c r="MOI290" s="730"/>
      <c r="MOJ290" s="730"/>
      <c r="MOK290" s="730"/>
      <c r="MOL290" s="730"/>
      <c r="MOM290" s="730"/>
      <c r="MON290" s="730"/>
      <c r="MOO290" s="730"/>
      <c r="MOP290" s="730"/>
      <c r="MOQ290" s="730"/>
      <c r="MOR290" s="730"/>
      <c r="MOS290" s="730"/>
      <c r="MOT290" s="730"/>
      <c r="MOU290" s="730"/>
      <c r="MOV290" s="730"/>
      <c r="MOW290" s="730"/>
      <c r="MOX290" s="730"/>
      <c r="MOY290" s="730"/>
      <c r="MOZ290" s="730"/>
      <c r="MPA290" s="730"/>
      <c r="MPB290" s="730"/>
      <c r="MPC290" s="730"/>
      <c r="MPD290" s="730"/>
      <c r="MPE290" s="730"/>
      <c r="MPF290" s="730"/>
      <c r="MPG290" s="730"/>
      <c r="MPH290" s="730"/>
      <c r="MPI290" s="730"/>
      <c r="MPJ290" s="730"/>
      <c r="MPK290" s="730"/>
      <c r="MPL290" s="730"/>
      <c r="MPM290" s="730"/>
      <c r="MPN290" s="730"/>
      <c r="MPO290" s="730"/>
      <c r="MPP290" s="730"/>
      <c r="MPQ290" s="730"/>
      <c r="MPR290" s="730"/>
      <c r="MPS290" s="730"/>
      <c r="MPT290" s="730"/>
      <c r="MPU290" s="730"/>
      <c r="MPV290" s="730"/>
      <c r="MPW290" s="730"/>
      <c r="MPX290" s="730"/>
      <c r="MPY290" s="730"/>
      <c r="MPZ290" s="730"/>
      <c r="MQA290" s="730"/>
      <c r="MQB290" s="730"/>
      <c r="MQC290" s="730"/>
      <c r="MQD290" s="730"/>
      <c r="MQE290" s="730"/>
      <c r="MQF290" s="730"/>
      <c r="MQG290" s="730"/>
      <c r="MQH290" s="730"/>
      <c r="MQI290" s="730"/>
      <c r="MQJ290" s="730"/>
      <c r="MQK290" s="730"/>
      <c r="MQL290" s="730"/>
      <c r="MQM290" s="730"/>
      <c r="MQN290" s="730"/>
      <c r="MQO290" s="730"/>
      <c r="MQP290" s="730"/>
      <c r="MQQ290" s="730"/>
      <c r="MQR290" s="730"/>
      <c r="MQS290" s="730"/>
      <c r="MQT290" s="730"/>
      <c r="MQU290" s="730"/>
      <c r="MQV290" s="730"/>
      <c r="MQW290" s="730"/>
      <c r="MQX290" s="730"/>
      <c r="MQY290" s="730"/>
      <c r="MQZ290" s="730"/>
      <c r="MRA290" s="730"/>
      <c r="MRB290" s="730"/>
      <c r="MRC290" s="730"/>
      <c r="MRD290" s="730"/>
      <c r="MRE290" s="730"/>
      <c r="MRF290" s="730"/>
      <c r="MRG290" s="730"/>
      <c r="MRH290" s="730"/>
      <c r="MRI290" s="730"/>
      <c r="MRJ290" s="730"/>
      <c r="MRK290" s="730"/>
      <c r="MRL290" s="730"/>
      <c r="MRM290" s="730"/>
      <c r="MRN290" s="730"/>
      <c r="MRO290" s="730"/>
      <c r="MRP290" s="730"/>
      <c r="MRQ290" s="730"/>
      <c r="MRR290" s="730"/>
      <c r="MRS290" s="730"/>
      <c r="MRT290" s="730"/>
      <c r="MRU290" s="730"/>
      <c r="MRV290" s="730"/>
      <c r="MRW290" s="730"/>
      <c r="MRX290" s="730"/>
      <c r="MRY290" s="730"/>
      <c r="MRZ290" s="730"/>
      <c r="MSA290" s="730"/>
      <c r="MSB290" s="730"/>
      <c r="MSC290" s="730"/>
      <c r="MSD290" s="730"/>
      <c r="MSE290" s="730"/>
      <c r="MSF290" s="730"/>
      <c r="MSG290" s="730"/>
      <c r="MSH290" s="730"/>
      <c r="MSI290" s="730"/>
      <c r="MSJ290" s="730"/>
      <c r="MSK290" s="730"/>
      <c r="MSL290" s="730"/>
      <c r="MSM290" s="730"/>
      <c r="MSN290" s="730"/>
      <c r="MSO290" s="730"/>
      <c r="MSP290" s="730"/>
      <c r="MSQ290" s="730"/>
      <c r="MSR290" s="730"/>
      <c r="MSS290" s="730"/>
      <c r="MST290" s="730"/>
      <c r="MSU290" s="730"/>
      <c r="MSV290" s="730"/>
      <c r="MSW290" s="730"/>
      <c r="MSX290" s="730"/>
      <c r="MSY290" s="730"/>
      <c r="MSZ290" s="730"/>
      <c r="MTA290" s="730"/>
      <c r="MTB290" s="730"/>
      <c r="MTC290" s="730"/>
      <c r="MTD290" s="730"/>
      <c r="MTE290" s="730"/>
      <c r="MTF290" s="730"/>
      <c r="MTG290" s="730"/>
      <c r="MTH290" s="730"/>
      <c r="MTI290" s="730"/>
      <c r="MTJ290" s="730"/>
      <c r="MTK290" s="730"/>
      <c r="MTL290" s="730"/>
      <c r="MTM290" s="730"/>
      <c r="MTN290" s="730"/>
      <c r="MTO290" s="730"/>
      <c r="MTP290" s="730"/>
      <c r="MTQ290" s="730"/>
      <c r="MTR290" s="730"/>
      <c r="MTS290" s="730"/>
      <c r="MTT290" s="730"/>
      <c r="MTU290" s="730"/>
      <c r="MTV290" s="730"/>
      <c r="MTW290" s="730"/>
      <c r="MTX290" s="730"/>
      <c r="MTY290" s="730"/>
      <c r="MTZ290" s="730"/>
      <c r="MUA290" s="730"/>
      <c r="MUB290" s="730"/>
      <c r="MUC290" s="730"/>
      <c r="MUD290" s="730"/>
      <c r="MUE290" s="730"/>
      <c r="MUF290" s="730"/>
      <c r="MUG290" s="730"/>
      <c r="MUH290" s="730"/>
      <c r="MUI290" s="730"/>
      <c r="MUJ290" s="730"/>
      <c r="MUK290" s="730"/>
      <c r="MUL290" s="730"/>
      <c r="MUM290" s="730"/>
      <c r="MUN290" s="730"/>
      <c r="MUO290" s="730"/>
      <c r="MUP290" s="730"/>
      <c r="MUQ290" s="730"/>
      <c r="MUR290" s="730"/>
      <c r="MUS290" s="730"/>
      <c r="MUT290" s="730"/>
      <c r="MUU290" s="730"/>
      <c r="MUV290" s="730"/>
      <c r="MUW290" s="730"/>
      <c r="MUX290" s="730"/>
      <c r="MUY290" s="730"/>
      <c r="MUZ290" s="730"/>
      <c r="MVA290" s="730"/>
      <c r="MVB290" s="730"/>
      <c r="MVC290" s="730"/>
      <c r="MVD290" s="730"/>
      <c r="MVE290" s="730"/>
      <c r="MVF290" s="730"/>
      <c r="MVG290" s="730"/>
      <c r="MVH290" s="730"/>
      <c r="MVI290" s="730"/>
      <c r="MVJ290" s="730"/>
      <c r="MVK290" s="730"/>
      <c r="MVL290" s="730"/>
      <c r="MVM290" s="730"/>
      <c r="MVN290" s="730"/>
      <c r="MVO290" s="730"/>
      <c r="MVP290" s="730"/>
      <c r="MVQ290" s="730"/>
      <c r="MVR290" s="730"/>
      <c r="MVS290" s="730"/>
      <c r="MVT290" s="730"/>
      <c r="MVU290" s="730"/>
      <c r="MVV290" s="730"/>
      <c r="MVW290" s="730"/>
      <c r="MVX290" s="730"/>
      <c r="MVY290" s="730"/>
      <c r="MVZ290" s="730"/>
      <c r="MWA290" s="730"/>
      <c r="MWB290" s="730"/>
      <c r="MWC290" s="730"/>
      <c r="MWD290" s="730"/>
      <c r="MWE290" s="730"/>
      <c r="MWF290" s="730"/>
      <c r="MWG290" s="730"/>
      <c r="MWH290" s="730"/>
      <c r="MWI290" s="730"/>
      <c r="MWJ290" s="730"/>
      <c r="MWK290" s="730"/>
      <c r="MWL290" s="730"/>
      <c r="MWM290" s="730"/>
      <c r="MWN290" s="730"/>
      <c r="MWO290" s="730"/>
      <c r="MWP290" s="730"/>
      <c r="MWQ290" s="730"/>
      <c r="MWR290" s="730"/>
      <c r="MWS290" s="730"/>
      <c r="MWT290" s="730"/>
      <c r="MWU290" s="730"/>
      <c r="MWV290" s="730"/>
      <c r="MWW290" s="730"/>
      <c r="MWX290" s="730"/>
      <c r="MWY290" s="730"/>
      <c r="MWZ290" s="730"/>
      <c r="MXA290" s="730"/>
      <c r="MXB290" s="730"/>
      <c r="MXC290" s="730"/>
      <c r="MXD290" s="730"/>
      <c r="MXE290" s="730"/>
      <c r="MXF290" s="730"/>
      <c r="MXG290" s="730"/>
      <c r="MXH290" s="730"/>
      <c r="MXI290" s="730"/>
      <c r="MXJ290" s="730"/>
      <c r="MXK290" s="730"/>
      <c r="MXL290" s="730"/>
      <c r="MXM290" s="730"/>
      <c r="MXN290" s="730"/>
      <c r="MXO290" s="730"/>
      <c r="MXP290" s="730"/>
      <c r="MXQ290" s="730"/>
      <c r="MXR290" s="730"/>
      <c r="MXS290" s="730"/>
      <c r="MXT290" s="730"/>
      <c r="MXU290" s="730"/>
      <c r="MXV290" s="730"/>
      <c r="MXW290" s="730"/>
      <c r="MXX290" s="730"/>
      <c r="MXY290" s="730"/>
      <c r="MXZ290" s="730"/>
      <c r="MYA290" s="730"/>
      <c r="MYB290" s="730"/>
      <c r="MYC290" s="730"/>
      <c r="MYD290" s="730"/>
      <c r="MYE290" s="730"/>
      <c r="MYF290" s="730"/>
      <c r="MYG290" s="730"/>
      <c r="MYH290" s="730"/>
      <c r="MYI290" s="730"/>
      <c r="MYJ290" s="730"/>
      <c r="MYK290" s="730"/>
      <c r="MYL290" s="730"/>
      <c r="MYM290" s="730"/>
      <c r="MYN290" s="730"/>
      <c r="MYO290" s="730"/>
      <c r="MYP290" s="730"/>
      <c r="MYQ290" s="730"/>
      <c r="MYR290" s="730"/>
      <c r="MYS290" s="730"/>
      <c r="MYT290" s="730"/>
      <c r="MYU290" s="730"/>
      <c r="MYV290" s="730"/>
      <c r="MYW290" s="730"/>
      <c r="MYX290" s="730"/>
      <c r="MYY290" s="730"/>
      <c r="MYZ290" s="730"/>
      <c r="MZA290" s="730"/>
      <c r="MZB290" s="730"/>
      <c r="MZC290" s="730"/>
      <c r="MZD290" s="730"/>
      <c r="MZE290" s="730"/>
      <c r="MZF290" s="730"/>
      <c r="MZG290" s="730"/>
      <c r="MZH290" s="730"/>
      <c r="MZI290" s="730"/>
      <c r="MZJ290" s="730"/>
      <c r="MZK290" s="730"/>
      <c r="MZL290" s="730"/>
      <c r="MZM290" s="730"/>
      <c r="MZN290" s="730"/>
      <c r="MZO290" s="730"/>
      <c r="MZP290" s="730"/>
      <c r="MZQ290" s="730"/>
      <c r="MZR290" s="730"/>
      <c r="MZS290" s="730"/>
      <c r="MZT290" s="730"/>
      <c r="MZU290" s="730"/>
      <c r="MZV290" s="730"/>
      <c r="MZW290" s="730"/>
      <c r="MZX290" s="730"/>
      <c r="MZY290" s="730"/>
      <c r="MZZ290" s="730"/>
      <c r="NAA290" s="730"/>
      <c r="NAB290" s="730"/>
      <c r="NAC290" s="730"/>
      <c r="NAD290" s="730"/>
      <c r="NAE290" s="730"/>
      <c r="NAF290" s="730"/>
      <c r="NAG290" s="730"/>
      <c r="NAH290" s="730"/>
      <c r="NAI290" s="730"/>
      <c r="NAJ290" s="730"/>
      <c r="NAK290" s="730"/>
      <c r="NAL290" s="730"/>
      <c r="NAM290" s="730"/>
      <c r="NAN290" s="730"/>
      <c r="NAO290" s="730"/>
      <c r="NAP290" s="730"/>
      <c r="NAQ290" s="730"/>
      <c r="NAR290" s="730"/>
      <c r="NAS290" s="730"/>
      <c r="NAT290" s="730"/>
      <c r="NAU290" s="730"/>
      <c r="NAV290" s="730"/>
      <c r="NAW290" s="730"/>
      <c r="NAX290" s="730"/>
      <c r="NAY290" s="730"/>
      <c r="NAZ290" s="730"/>
      <c r="NBA290" s="730"/>
      <c r="NBB290" s="730"/>
      <c r="NBC290" s="730"/>
      <c r="NBD290" s="730"/>
      <c r="NBE290" s="730"/>
      <c r="NBF290" s="730"/>
      <c r="NBG290" s="730"/>
      <c r="NBH290" s="730"/>
      <c r="NBI290" s="730"/>
      <c r="NBJ290" s="730"/>
      <c r="NBK290" s="730"/>
      <c r="NBL290" s="730"/>
      <c r="NBM290" s="730"/>
      <c r="NBN290" s="730"/>
      <c r="NBO290" s="730"/>
      <c r="NBP290" s="730"/>
      <c r="NBQ290" s="730"/>
      <c r="NBR290" s="730"/>
      <c r="NBS290" s="730"/>
      <c r="NBT290" s="730"/>
      <c r="NBU290" s="730"/>
      <c r="NBV290" s="730"/>
      <c r="NBW290" s="730"/>
      <c r="NBX290" s="730"/>
      <c r="NBY290" s="730"/>
      <c r="NBZ290" s="730"/>
      <c r="NCA290" s="730"/>
      <c r="NCB290" s="730"/>
      <c r="NCC290" s="730"/>
      <c r="NCD290" s="730"/>
      <c r="NCE290" s="730"/>
      <c r="NCF290" s="730"/>
      <c r="NCG290" s="730"/>
      <c r="NCH290" s="730"/>
      <c r="NCI290" s="730"/>
      <c r="NCJ290" s="730"/>
      <c r="NCK290" s="730"/>
      <c r="NCL290" s="730"/>
      <c r="NCM290" s="730"/>
      <c r="NCN290" s="730"/>
      <c r="NCO290" s="730"/>
      <c r="NCP290" s="730"/>
      <c r="NCQ290" s="730"/>
      <c r="NCR290" s="730"/>
      <c r="NCS290" s="730"/>
      <c r="NCT290" s="730"/>
      <c r="NCU290" s="730"/>
      <c r="NCV290" s="730"/>
      <c r="NCW290" s="730"/>
      <c r="NCX290" s="730"/>
      <c r="NCY290" s="730"/>
      <c r="NCZ290" s="730"/>
      <c r="NDA290" s="730"/>
      <c r="NDB290" s="730"/>
      <c r="NDC290" s="730"/>
      <c r="NDD290" s="730"/>
      <c r="NDE290" s="730"/>
      <c r="NDF290" s="730"/>
      <c r="NDG290" s="730"/>
      <c r="NDH290" s="730"/>
      <c r="NDI290" s="730"/>
      <c r="NDJ290" s="730"/>
      <c r="NDK290" s="730"/>
      <c r="NDL290" s="730"/>
      <c r="NDM290" s="730"/>
      <c r="NDN290" s="730"/>
      <c r="NDO290" s="730"/>
      <c r="NDP290" s="730"/>
      <c r="NDQ290" s="730"/>
      <c r="NDR290" s="730"/>
      <c r="NDS290" s="730"/>
      <c r="NDT290" s="730"/>
      <c r="NDU290" s="730"/>
      <c r="NDV290" s="730"/>
      <c r="NDW290" s="730"/>
      <c r="NDX290" s="730"/>
      <c r="NDY290" s="730"/>
      <c r="NDZ290" s="730"/>
      <c r="NEA290" s="730"/>
      <c r="NEB290" s="730"/>
      <c r="NEC290" s="730"/>
      <c r="NED290" s="730"/>
      <c r="NEE290" s="730"/>
      <c r="NEF290" s="730"/>
      <c r="NEG290" s="730"/>
      <c r="NEH290" s="730"/>
      <c r="NEI290" s="730"/>
      <c r="NEJ290" s="730"/>
      <c r="NEK290" s="730"/>
      <c r="NEL290" s="730"/>
      <c r="NEM290" s="730"/>
      <c r="NEN290" s="730"/>
      <c r="NEO290" s="730"/>
      <c r="NEP290" s="730"/>
      <c r="NEQ290" s="730"/>
      <c r="NER290" s="730"/>
      <c r="NES290" s="730"/>
      <c r="NET290" s="730"/>
      <c r="NEU290" s="730"/>
      <c r="NEV290" s="730"/>
      <c r="NEW290" s="730"/>
      <c r="NEX290" s="730"/>
      <c r="NEY290" s="730"/>
      <c r="NEZ290" s="730"/>
      <c r="NFA290" s="730"/>
      <c r="NFB290" s="730"/>
      <c r="NFC290" s="730"/>
      <c r="NFD290" s="730"/>
      <c r="NFE290" s="730"/>
      <c r="NFF290" s="730"/>
      <c r="NFG290" s="730"/>
      <c r="NFH290" s="730"/>
      <c r="NFI290" s="730"/>
      <c r="NFJ290" s="730"/>
      <c r="NFK290" s="730"/>
      <c r="NFL290" s="730"/>
      <c r="NFM290" s="730"/>
      <c r="NFN290" s="730"/>
      <c r="NFO290" s="730"/>
      <c r="NFP290" s="730"/>
      <c r="NFQ290" s="730"/>
      <c r="NFR290" s="730"/>
      <c r="NFS290" s="730"/>
      <c r="NFT290" s="730"/>
      <c r="NFU290" s="730"/>
      <c r="NFV290" s="730"/>
      <c r="NFW290" s="730"/>
      <c r="NFX290" s="730"/>
      <c r="NFY290" s="730"/>
      <c r="NFZ290" s="730"/>
      <c r="NGA290" s="730"/>
      <c r="NGB290" s="730"/>
      <c r="NGC290" s="730"/>
      <c r="NGD290" s="730"/>
      <c r="NGE290" s="730"/>
      <c r="NGF290" s="730"/>
      <c r="NGG290" s="730"/>
      <c r="NGH290" s="730"/>
      <c r="NGI290" s="730"/>
      <c r="NGJ290" s="730"/>
      <c r="NGK290" s="730"/>
      <c r="NGL290" s="730"/>
      <c r="NGM290" s="730"/>
      <c r="NGN290" s="730"/>
      <c r="NGO290" s="730"/>
      <c r="NGP290" s="730"/>
      <c r="NGQ290" s="730"/>
      <c r="NGR290" s="730"/>
      <c r="NGS290" s="730"/>
      <c r="NGT290" s="730"/>
      <c r="NGU290" s="730"/>
      <c r="NGV290" s="730"/>
      <c r="NGW290" s="730"/>
      <c r="NGX290" s="730"/>
      <c r="NGY290" s="730"/>
      <c r="NGZ290" s="730"/>
      <c r="NHA290" s="730"/>
      <c r="NHB290" s="730"/>
      <c r="NHC290" s="730"/>
      <c r="NHD290" s="730"/>
      <c r="NHE290" s="730"/>
      <c r="NHF290" s="730"/>
      <c r="NHG290" s="730"/>
      <c r="NHH290" s="730"/>
      <c r="NHI290" s="730"/>
      <c r="NHJ290" s="730"/>
      <c r="NHK290" s="730"/>
      <c r="NHL290" s="730"/>
      <c r="NHM290" s="730"/>
      <c r="NHN290" s="730"/>
      <c r="NHO290" s="730"/>
      <c r="NHP290" s="730"/>
      <c r="NHQ290" s="730"/>
      <c r="NHR290" s="730"/>
      <c r="NHS290" s="730"/>
      <c r="NHT290" s="730"/>
      <c r="NHU290" s="730"/>
      <c r="NHV290" s="730"/>
      <c r="NHW290" s="730"/>
      <c r="NHX290" s="730"/>
      <c r="NHY290" s="730"/>
      <c r="NHZ290" s="730"/>
      <c r="NIA290" s="730"/>
      <c r="NIB290" s="730"/>
      <c r="NIC290" s="730"/>
      <c r="NID290" s="730"/>
      <c r="NIE290" s="730"/>
      <c r="NIF290" s="730"/>
      <c r="NIG290" s="730"/>
      <c r="NIH290" s="730"/>
      <c r="NII290" s="730"/>
      <c r="NIJ290" s="730"/>
      <c r="NIK290" s="730"/>
      <c r="NIL290" s="730"/>
      <c r="NIM290" s="730"/>
      <c r="NIN290" s="730"/>
      <c r="NIO290" s="730"/>
      <c r="NIP290" s="730"/>
      <c r="NIQ290" s="730"/>
      <c r="NIR290" s="730"/>
      <c r="NIS290" s="730"/>
      <c r="NIT290" s="730"/>
      <c r="NIU290" s="730"/>
      <c r="NIV290" s="730"/>
      <c r="NIW290" s="730"/>
      <c r="NIX290" s="730"/>
      <c r="NIY290" s="730"/>
      <c r="NIZ290" s="730"/>
      <c r="NJA290" s="730"/>
      <c r="NJB290" s="730"/>
      <c r="NJC290" s="730"/>
      <c r="NJD290" s="730"/>
      <c r="NJE290" s="730"/>
      <c r="NJF290" s="730"/>
      <c r="NJG290" s="730"/>
      <c r="NJH290" s="730"/>
      <c r="NJI290" s="730"/>
      <c r="NJJ290" s="730"/>
      <c r="NJK290" s="730"/>
      <c r="NJL290" s="730"/>
      <c r="NJM290" s="730"/>
      <c r="NJN290" s="730"/>
      <c r="NJO290" s="730"/>
      <c r="NJP290" s="730"/>
      <c r="NJQ290" s="730"/>
      <c r="NJR290" s="730"/>
      <c r="NJS290" s="730"/>
      <c r="NJT290" s="730"/>
      <c r="NJU290" s="730"/>
      <c r="NJV290" s="730"/>
      <c r="NJW290" s="730"/>
      <c r="NJX290" s="730"/>
      <c r="NJY290" s="730"/>
      <c r="NJZ290" s="730"/>
      <c r="NKA290" s="730"/>
      <c r="NKB290" s="730"/>
      <c r="NKC290" s="730"/>
      <c r="NKD290" s="730"/>
      <c r="NKE290" s="730"/>
      <c r="NKF290" s="730"/>
      <c r="NKG290" s="730"/>
      <c r="NKH290" s="730"/>
      <c r="NKI290" s="730"/>
      <c r="NKJ290" s="730"/>
      <c r="NKK290" s="730"/>
      <c r="NKL290" s="730"/>
      <c r="NKM290" s="730"/>
      <c r="NKN290" s="730"/>
      <c r="NKO290" s="730"/>
      <c r="NKP290" s="730"/>
      <c r="NKQ290" s="730"/>
      <c r="NKR290" s="730"/>
      <c r="NKS290" s="730"/>
      <c r="NKT290" s="730"/>
      <c r="NKU290" s="730"/>
      <c r="NKV290" s="730"/>
      <c r="NKW290" s="730"/>
      <c r="NKX290" s="730"/>
      <c r="NKY290" s="730"/>
      <c r="NKZ290" s="730"/>
      <c r="NLA290" s="730"/>
      <c r="NLB290" s="730"/>
      <c r="NLC290" s="730"/>
      <c r="NLD290" s="730"/>
      <c r="NLE290" s="730"/>
      <c r="NLF290" s="730"/>
      <c r="NLG290" s="730"/>
      <c r="NLH290" s="730"/>
      <c r="NLI290" s="730"/>
      <c r="NLJ290" s="730"/>
      <c r="NLK290" s="730"/>
      <c r="NLL290" s="730"/>
      <c r="NLM290" s="730"/>
      <c r="NLN290" s="730"/>
      <c r="NLO290" s="730"/>
      <c r="NLP290" s="730"/>
      <c r="NLQ290" s="730"/>
      <c r="NLR290" s="730"/>
      <c r="NLS290" s="730"/>
      <c r="NLT290" s="730"/>
      <c r="NLU290" s="730"/>
      <c r="NLV290" s="730"/>
      <c r="NLW290" s="730"/>
      <c r="NLX290" s="730"/>
      <c r="NLY290" s="730"/>
      <c r="NLZ290" s="730"/>
      <c r="NMA290" s="730"/>
      <c r="NMB290" s="730"/>
      <c r="NMC290" s="730"/>
      <c r="NMD290" s="730"/>
      <c r="NME290" s="730"/>
      <c r="NMF290" s="730"/>
      <c r="NMG290" s="730"/>
      <c r="NMH290" s="730"/>
      <c r="NMI290" s="730"/>
      <c r="NMJ290" s="730"/>
      <c r="NMK290" s="730"/>
      <c r="NML290" s="730"/>
      <c r="NMM290" s="730"/>
      <c r="NMN290" s="730"/>
      <c r="NMO290" s="730"/>
      <c r="NMP290" s="730"/>
      <c r="NMQ290" s="730"/>
      <c r="NMR290" s="730"/>
      <c r="NMS290" s="730"/>
      <c r="NMT290" s="730"/>
      <c r="NMU290" s="730"/>
      <c r="NMV290" s="730"/>
      <c r="NMW290" s="730"/>
      <c r="NMX290" s="730"/>
      <c r="NMY290" s="730"/>
      <c r="NMZ290" s="730"/>
      <c r="NNA290" s="730"/>
      <c r="NNB290" s="730"/>
      <c r="NNC290" s="730"/>
      <c r="NND290" s="730"/>
      <c r="NNE290" s="730"/>
      <c r="NNF290" s="730"/>
      <c r="NNG290" s="730"/>
      <c r="NNH290" s="730"/>
      <c r="NNI290" s="730"/>
      <c r="NNJ290" s="730"/>
      <c r="NNK290" s="730"/>
      <c r="NNL290" s="730"/>
      <c r="NNM290" s="730"/>
      <c r="NNN290" s="730"/>
      <c r="NNO290" s="730"/>
      <c r="NNP290" s="730"/>
      <c r="NNQ290" s="730"/>
      <c r="NNR290" s="730"/>
      <c r="NNS290" s="730"/>
      <c r="NNT290" s="730"/>
      <c r="NNU290" s="730"/>
      <c r="NNV290" s="730"/>
      <c r="NNW290" s="730"/>
      <c r="NNX290" s="730"/>
      <c r="NNY290" s="730"/>
      <c r="NNZ290" s="730"/>
      <c r="NOA290" s="730"/>
      <c r="NOB290" s="730"/>
      <c r="NOC290" s="730"/>
      <c r="NOD290" s="730"/>
      <c r="NOE290" s="730"/>
      <c r="NOF290" s="730"/>
      <c r="NOG290" s="730"/>
      <c r="NOH290" s="730"/>
      <c r="NOI290" s="730"/>
      <c r="NOJ290" s="730"/>
      <c r="NOK290" s="730"/>
      <c r="NOL290" s="730"/>
      <c r="NOM290" s="730"/>
      <c r="NON290" s="730"/>
      <c r="NOO290" s="730"/>
      <c r="NOP290" s="730"/>
      <c r="NOQ290" s="730"/>
      <c r="NOR290" s="730"/>
      <c r="NOS290" s="730"/>
      <c r="NOT290" s="730"/>
      <c r="NOU290" s="730"/>
      <c r="NOV290" s="730"/>
      <c r="NOW290" s="730"/>
      <c r="NOX290" s="730"/>
      <c r="NOY290" s="730"/>
      <c r="NOZ290" s="730"/>
      <c r="NPA290" s="730"/>
      <c r="NPB290" s="730"/>
      <c r="NPC290" s="730"/>
      <c r="NPD290" s="730"/>
      <c r="NPE290" s="730"/>
      <c r="NPF290" s="730"/>
      <c r="NPG290" s="730"/>
      <c r="NPH290" s="730"/>
      <c r="NPI290" s="730"/>
      <c r="NPJ290" s="730"/>
      <c r="NPK290" s="730"/>
      <c r="NPL290" s="730"/>
      <c r="NPM290" s="730"/>
      <c r="NPN290" s="730"/>
      <c r="NPO290" s="730"/>
      <c r="NPP290" s="730"/>
      <c r="NPQ290" s="730"/>
      <c r="NPR290" s="730"/>
      <c r="NPS290" s="730"/>
      <c r="NPT290" s="730"/>
      <c r="NPU290" s="730"/>
      <c r="NPV290" s="730"/>
      <c r="NPW290" s="730"/>
      <c r="NPX290" s="730"/>
      <c r="NPY290" s="730"/>
      <c r="NPZ290" s="730"/>
      <c r="NQA290" s="730"/>
      <c r="NQB290" s="730"/>
      <c r="NQC290" s="730"/>
      <c r="NQD290" s="730"/>
      <c r="NQE290" s="730"/>
      <c r="NQF290" s="730"/>
      <c r="NQG290" s="730"/>
      <c r="NQH290" s="730"/>
      <c r="NQI290" s="730"/>
      <c r="NQJ290" s="730"/>
      <c r="NQK290" s="730"/>
      <c r="NQL290" s="730"/>
      <c r="NQM290" s="730"/>
      <c r="NQN290" s="730"/>
      <c r="NQO290" s="730"/>
      <c r="NQP290" s="730"/>
      <c r="NQQ290" s="730"/>
      <c r="NQR290" s="730"/>
      <c r="NQS290" s="730"/>
      <c r="NQT290" s="730"/>
      <c r="NQU290" s="730"/>
      <c r="NQV290" s="730"/>
      <c r="NQW290" s="730"/>
      <c r="NQX290" s="730"/>
      <c r="NQY290" s="730"/>
      <c r="NQZ290" s="730"/>
      <c r="NRA290" s="730"/>
      <c r="NRB290" s="730"/>
      <c r="NRC290" s="730"/>
      <c r="NRD290" s="730"/>
      <c r="NRE290" s="730"/>
      <c r="NRF290" s="730"/>
      <c r="NRG290" s="730"/>
      <c r="NRH290" s="730"/>
      <c r="NRI290" s="730"/>
      <c r="NRJ290" s="730"/>
      <c r="NRK290" s="730"/>
      <c r="NRL290" s="730"/>
      <c r="NRM290" s="730"/>
      <c r="NRN290" s="730"/>
      <c r="NRO290" s="730"/>
      <c r="NRP290" s="730"/>
      <c r="NRQ290" s="730"/>
      <c r="NRR290" s="730"/>
      <c r="NRS290" s="730"/>
      <c r="NRT290" s="730"/>
      <c r="NRU290" s="730"/>
      <c r="NRV290" s="730"/>
      <c r="NRW290" s="730"/>
      <c r="NRX290" s="730"/>
      <c r="NRY290" s="730"/>
      <c r="NRZ290" s="730"/>
      <c r="NSA290" s="730"/>
      <c r="NSB290" s="730"/>
      <c r="NSC290" s="730"/>
      <c r="NSD290" s="730"/>
      <c r="NSE290" s="730"/>
      <c r="NSF290" s="730"/>
      <c r="NSG290" s="730"/>
      <c r="NSH290" s="730"/>
      <c r="NSI290" s="730"/>
      <c r="NSJ290" s="730"/>
      <c r="NSK290" s="730"/>
      <c r="NSL290" s="730"/>
      <c r="NSM290" s="730"/>
      <c r="NSN290" s="730"/>
      <c r="NSO290" s="730"/>
      <c r="NSP290" s="730"/>
      <c r="NSQ290" s="730"/>
      <c r="NSR290" s="730"/>
      <c r="NSS290" s="730"/>
      <c r="NST290" s="730"/>
      <c r="NSU290" s="730"/>
      <c r="NSV290" s="730"/>
      <c r="NSW290" s="730"/>
      <c r="NSX290" s="730"/>
      <c r="NSY290" s="730"/>
      <c r="NSZ290" s="730"/>
      <c r="NTA290" s="730"/>
      <c r="NTB290" s="730"/>
      <c r="NTC290" s="730"/>
      <c r="NTD290" s="730"/>
      <c r="NTE290" s="730"/>
      <c r="NTF290" s="730"/>
      <c r="NTG290" s="730"/>
      <c r="NTH290" s="730"/>
      <c r="NTI290" s="730"/>
      <c r="NTJ290" s="730"/>
      <c r="NTK290" s="730"/>
      <c r="NTL290" s="730"/>
      <c r="NTM290" s="730"/>
      <c r="NTN290" s="730"/>
      <c r="NTO290" s="730"/>
      <c r="NTP290" s="730"/>
      <c r="NTQ290" s="730"/>
      <c r="NTR290" s="730"/>
      <c r="NTS290" s="730"/>
      <c r="NTT290" s="730"/>
      <c r="NTU290" s="730"/>
      <c r="NTV290" s="730"/>
      <c r="NTW290" s="730"/>
      <c r="NTX290" s="730"/>
      <c r="NTY290" s="730"/>
      <c r="NTZ290" s="730"/>
      <c r="NUA290" s="730"/>
      <c r="NUB290" s="730"/>
      <c r="NUC290" s="730"/>
      <c r="NUD290" s="730"/>
      <c r="NUE290" s="730"/>
      <c r="NUF290" s="730"/>
      <c r="NUG290" s="730"/>
      <c r="NUH290" s="730"/>
      <c r="NUI290" s="730"/>
      <c r="NUJ290" s="730"/>
      <c r="NUK290" s="730"/>
      <c r="NUL290" s="730"/>
      <c r="NUM290" s="730"/>
      <c r="NUN290" s="730"/>
      <c r="NUO290" s="730"/>
      <c r="NUP290" s="730"/>
      <c r="NUQ290" s="730"/>
      <c r="NUR290" s="730"/>
      <c r="NUS290" s="730"/>
      <c r="NUT290" s="730"/>
      <c r="NUU290" s="730"/>
      <c r="NUV290" s="730"/>
      <c r="NUW290" s="730"/>
      <c r="NUX290" s="730"/>
      <c r="NUY290" s="730"/>
      <c r="NUZ290" s="730"/>
      <c r="NVA290" s="730"/>
      <c r="NVB290" s="730"/>
      <c r="NVC290" s="730"/>
      <c r="NVD290" s="730"/>
      <c r="NVE290" s="730"/>
      <c r="NVF290" s="730"/>
      <c r="NVG290" s="730"/>
      <c r="NVH290" s="730"/>
      <c r="NVI290" s="730"/>
      <c r="NVJ290" s="730"/>
      <c r="NVK290" s="730"/>
      <c r="NVL290" s="730"/>
      <c r="NVM290" s="730"/>
      <c r="NVN290" s="730"/>
      <c r="NVO290" s="730"/>
      <c r="NVP290" s="730"/>
      <c r="NVQ290" s="730"/>
      <c r="NVR290" s="730"/>
      <c r="NVS290" s="730"/>
      <c r="NVT290" s="730"/>
      <c r="NVU290" s="730"/>
      <c r="NVV290" s="730"/>
      <c r="NVW290" s="730"/>
      <c r="NVX290" s="730"/>
      <c r="NVY290" s="730"/>
      <c r="NVZ290" s="730"/>
      <c r="NWA290" s="730"/>
      <c r="NWB290" s="730"/>
      <c r="NWC290" s="730"/>
      <c r="NWD290" s="730"/>
      <c r="NWE290" s="730"/>
      <c r="NWF290" s="730"/>
      <c r="NWG290" s="730"/>
      <c r="NWH290" s="730"/>
      <c r="NWI290" s="730"/>
      <c r="NWJ290" s="730"/>
      <c r="NWK290" s="730"/>
      <c r="NWL290" s="730"/>
      <c r="NWM290" s="730"/>
      <c r="NWN290" s="730"/>
      <c r="NWO290" s="730"/>
      <c r="NWP290" s="730"/>
      <c r="NWQ290" s="730"/>
      <c r="NWR290" s="730"/>
      <c r="NWS290" s="730"/>
      <c r="NWT290" s="730"/>
      <c r="NWU290" s="730"/>
      <c r="NWV290" s="730"/>
      <c r="NWW290" s="730"/>
      <c r="NWX290" s="730"/>
      <c r="NWY290" s="730"/>
      <c r="NWZ290" s="730"/>
      <c r="NXA290" s="730"/>
      <c r="NXB290" s="730"/>
      <c r="NXC290" s="730"/>
      <c r="NXD290" s="730"/>
      <c r="NXE290" s="730"/>
      <c r="NXF290" s="730"/>
      <c r="NXG290" s="730"/>
      <c r="NXH290" s="730"/>
      <c r="NXI290" s="730"/>
      <c r="NXJ290" s="730"/>
      <c r="NXK290" s="730"/>
      <c r="NXL290" s="730"/>
      <c r="NXM290" s="730"/>
      <c r="NXN290" s="730"/>
      <c r="NXO290" s="730"/>
      <c r="NXP290" s="730"/>
      <c r="NXQ290" s="730"/>
      <c r="NXR290" s="730"/>
      <c r="NXS290" s="730"/>
      <c r="NXT290" s="730"/>
      <c r="NXU290" s="730"/>
      <c r="NXV290" s="730"/>
      <c r="NXW290" s="730"/>
      <c r="NXX290" s="730"/>
      <c r="NXY290" s="730"/>
      <c r="NXZ290" s="730"/>
      <c r="NYA290" s="730"/>
      <c r="NYB290" s="730"/>
      <c r="NYC290" s="730"/>
      <c r="NYD290" s="730"/>
      <c r="NYE290" s="730"/>
      <c r="NYF290" s="730"/>
      <c r="NYG290" s="730"/>
      <c r="NYH290" s="730"/>
      <c r="NYI290" s="730"/>
      <c r="NYJ290" s="730"/>
      <c r="NYK290" s="730"/>
      <c r="NYL290" s="730"/>
      <c r="NYM290" s="730"/>
      <c r="NYN290" s="730"/>
      <c r="NYO290" s="730"/>
      <c r="NYP290" s="730"/>
      <c r="NYQ290" s="730"/>
      <c r="NYR290" s="730"/>
      <c r="NYS290" s="730"/>
      <c r="NYT290" s="730"/>
      <c r="NYU290" s="730"/>
      <c r="NYV290" s="730"/>
      <c r="NYW290" s="730"/>
      <c r="NYX290" s="730"/>
      <c r="NYY290" s="730"/>
      <c r="NYZ290" s="730"/>
      <c r="NZA290" s="730"/>
      <c r="NZB290" s="730"/>
      <c r="NZC290" s="730"/>
      <c r="NZD290" s="730"/>
      <c r="NZE290" s="730"/>
      <c r="NZF290" s="730"/>
      <c r="NZG290" s="730"/>
      <c r="NZH290" s="730"/>
      <c r="NZI290" s="730"/>
      <c r="NZJ290" s="730"/>
      <c r="NZK290" s="730"/>
      <c r="NZL290" s="730"/>
      <c r="NZM290" s="730"/>
      <c r="NZN290" s="730"/>
      <c r="NZO290" s="730"/>
      <c r="NZP290" s="730"/>
      <c r="NZQ290" s="730"/>
      <c r="NZR290" s="730"/>
      <c r="NZS290" s="730"/>
      <c r="NZT290" s="730"/>
      <c r="NZU290" s="730"/>
      <c r="NZV290" s="730"/>
      <c r="NZW290" s="730"/>
      <c r="NZX290" s="730"/>
      <c r="NZY290" s="730"/>
      <c r="NZZ290" s="730"/>
      <c r="OAA290" s="730"/>
      <c r="OAB290" s="730"/>
      <c r="OAC290" s="730"/>
      <c r="OAD290" s="730"/>
      <c r="OAE290" s="730"/>
      <c r="OAF290" s="730"/>
      <c r="OAG290" s="730"/>
      <c r="OAH290" s="730"/>
      <c r="OAI290" s="730"/>
      <c r="OAJ290" s="730"/>
      <c r="OAK290" s="730"/>
      <c r="OAL290" s="730"/>
      <c r="OAM290" s="730"/>
      <c r="OAN290" s="730"/>
      <c r="OAO290" s="730"/>
      <c r="OAP290" s="730"/>
      <c r="OAQ290" s="730"/>
      <c r="OAR290" s="730"/>
      <c r="OAS290" s="730"/>
      <c r="OAT290" s="730"/>
      <c r="OAU290" s="730"/>
      <c r="OAV290" s="730"/>
      <c r="OAW290" s="730"/>
      <c r="OAX290" s="730"/>
      <c r="OAY290" s="730"/>
      <c r="OAZ290" s="730"/>
      <c r="OBA290" s="730"/>
      <c r="OBB290" s="730"/>
      <c r="OBC290" s="730"/>
      <c r="OBD290" s="730"/>
      <c r="OBE290" s="730"/>
      <c r="OBF290" s="730"/>
      <c r="OBG290" s="730"/>
      <c r="OBH290" s="730"/>
      <c r="OBI290" s="730"/>
      <c r="OBJ290" s="730"/>
      <c r="OBK290" s="730"/>
      <c r="OBL290" s="730"/>
      <c r="OBM290" s="730"/>
      <c r="OBN290" s="730"/>
      <c r="OBO290" s="730"/>
      <c r="OBP290" s="730"/>
      <c r="OBQ290" s="730"/>
      <c r="OBR290" s="730"/>
      <c r="OBS290" s="730"/>
      <c r="OBT290" s="730"/>
      <c r="OBU290" s="730"/>
      <c r="OBV290" s="730"/>
      <c r="OBW290" s="730"/>
      <c r="OBX290" s="730"/>
      <c r="OBY290" s="730"/>
      <c r="OBZ290" s="730"/>
      <c r="OCA290" s="730"/>
      <c r="OCB290" s="730"/>
      <c r="OCC290" s="730"/>
      <c r="OCD290" s="730"/>
      <c r="OCE290" s="730"/>
      <c r="OCF290" s="730"/>
      <c r="OCG290" s="730"/>
      <c r="OCH290" s="730"/>
      <c r="OCI290" s="730"/>
      <c r="OCJ290" s="730"/>
      <c r="OCK290" s="730"/>
      <c r="OCL290" s="730"/>
      <c r="OCM290" s="730"/>
      <c r="OCN290" s="730"/>
      <c r="OCO290" s="730"/>
      <c r="OCP290" s="730"/>
      <c r="OCQ290" s="730"/>
      <c r="OCR290" s="730"/>
      <c r="OCS290" s="730"/>
      <c r="OCT290" s="730"/>
      <c r="OCU290" s="730"/>
      <c r="OCV290" s="730"/>
      <c r="OCW290" s="730"/>
      <c r="OCX290" s="730"/>
      <c r="OCY290" s="730"/>
      <c r="OCZ290" s="730"/>
      <c r="ODA290" s="730"/>
      <c r="ODB290" s="730"/>
      <c r="ODC290" s="730"/>
      <c r="ODD290" s="730"/>
      <c r="ODE290" s="730"/>
      <c r="ODF290" s="730"/>
      <c r="ODG290" s="730"/>
      <c r="ODH290" s="730"/>
      <c r="ODI290" s="730"/>
      <c r="ODJ290" s="730"/>
      <c r="ODK290" s="730"/>
      <c r="ODL290" s="730"/>
      <c r="ODM290" s="730"/>
      <c r="ODN290" s="730"/>
      <c r="ODO290" s="730"/>
      <c r="ODP290" s="730"/>
      <c r="ODQ290" s="730"/>
      <c r="ODR290" s="730"/>
      <c r="ODS290" s="730"/>
      <c r="ODT290" s="730"/>
      <c r="ODU290" s="730"/>
      <c r="ODV290" s="730"/>
      <c r="ODW290" s="730"/>
      <c r="ODX290" s="730"/>
      <c r="ODY290" s="730"/>
      <c r="ODZ290" s="730"/>
      <c r="OEA290" s="730"/>
      <c r="OEB290" s="730"/>
      <c r="OEC290" s="730"/>
      <c r="OED290" s="730"/>
      <c r="OEE290" s="730"/>
      <c r="OEF290" s="730"/>
      <c r="OEG290" s="730"/>
      <c r="OEH290" s="730"/>
      <c r="OEI290" s="730"/>
      <c r="OEJ290" s="730"/>
      <c r="OEK290" s="730"/>
      <c r="OEL290" s="730"/>
      <c r="OEM290" s="730"/>
      <c r="OEN290" s="730"/>
      <c r="OEO290" s="730"/>
      <c r="OEP290" s="730"/>
      <c r="OEQ290" s="730"/>
      <c r="OER290" s="730"/>
      <c r="OES290" s="730"/>
      <c r="OET290" s="730"/>
      <c r="OEU290" s="730"/>
      <c r="OEV290" s="730"/>
      <c r="OEW290" s="730"/>
      <c r="OEX290" s="730"/>
      <c r="OEY290" s="730"/>
      <c r="OEZ290" s="730"/>
      <c r="OFA290" s="730"/>
      <c r="OFB290" s="730"/>
      <c r="OFC290" s="730"/>
      <c r="OFD290" s="730"/>
      <c r="OFE290" s="730"/>
      <c r="OFF290" s="730"/>
      <c r="OFG290" s="730"/>
      <c r="OFH290" s="730"/>
      <c r="OFI290" s="730"/>
      <c r="OFJ290" s="730"/>
      <c r="OFK290" s="730"/>
      <c r="OFL290" s="730"/>
      <c r="OFM290" s="730"/>
      <c r="OFN290" s="730"/>
      <c r="OFO290" s="730"/>
      <c r="OFP290" s="730"/>
      <c r="OFQ290" s="730"/>
      <c r="OFR290" s="730"/>
      <c r="OFS290" s="730"/>
      <c r="OFT290" s="730"/>
      <c r="OFU290" s="730"/>
      <c r="OFV290" s="730"/>
      <c r="OFW290" s="730"/>
      <c r="OFX290" s="730"/>
      <c r="OFY290" s="730"/>
      <c r="OFZ290" s="730"/>
      <c r="OGA290" s="730"/>
      <c r="OGB290" s="730"/>
      <c r="OGC290" s="730"/>
      <c r="OGD290" s="730"/>
      <c r="OGE290" s="730"/>
      <c r="OGF290" s="730"/>
      <c r="OGG290" s="730"/>
      <c r="OGH290" s="730"/>
      <c r="OGI290" s="730"/>
      <c r="OGJ290" s="730"/>
      <c r="OGK290" s="730"/>
      <c r="OGL290" s="730"/>
      <c r="OGM290" s="730"/>
      <c r="OGN290" s="730"/>
      <c r="OGO290" s="730"/>
      <c r="OGP290" s="730"/>
      <c r="OGQ290" s="730"/>
      <c r="OGR290" s="730"/>
      <c r="OGS290" s="730"/>
      <c r="OGT290" s="730"/>
      <c r="OGU290" s="730"/>
      <c r="OGV290" s="730"/>
      <c r="OGW290" s="730"/>
      <c r="OGX290" s="730"/>
      <c r="OGY290" s="730"/>
      <c r="OGZ290" s="730"/>
      <c r="OHA290" s="730"/>
      <c r="OHB290" s="730"/>
      <c r="OHC290" s="730"/>
      <c r="OHD290" s="730"/>
      <c r="OHE290" s="730"/>
      <c r="OHF290" s="730"/>
      <c r="OHG290" s="730"/>
      <c r="OHH290" s="730"/>
      <c r="OHI290" s="730"/>
      <c r="OHJ290" s="730"/>
      <c r="OHK290" s="730"/>
      <c r="OHL290" s="730"/>
      <c r="OHM290" s="730"/>
      <c r="OHN290" s="730"/>
      <c r="OHO290" s="730"/>
      <c r="OHP290" s="730"/>
      <c r="OHQ290" s="730"/>
      <c r="OHR290" s="730"/>
      <c r="OHS290" s="730"/>
      <c r="OHT290" s="730"/>
      <c r="OHU290" s="730"/>
      <c r="OHV290" s="730"/>
      <c r="OHW290" s="730"/>
      <c r="OHX290" s="730"/>
      <c r="OHY290" s="730"/>
      <c r="OHZ290" s="730"/>
      <c r="OIA290" s="730"/>
      <c r="OIB290" s="730"/>
      <c r="OIC290" s="730"/>
      <c r="OID290" s="730"/>
      <c r="OIE290" s="730"/>
      <c r="OIF290" s="730"/>
      <c r="OIG290" s="730"/>
      <c r="OIH290" s="730"/>
      <c r="OII290" s="730"/>
      <c r="OIJ290" s="730"/>
      <c r="OIK290" s="730"/>
      <c r="OIL290" s="730"/>
      <c r="OIM290" s="730"/>
      <c r="OIN290" s="730"/>
      <c r="OIO290" s="730"/>
      <c r="OIP290" s="730"/>
      <c r="OIQ290" s="730"/>
      <c r="OIR290" s="730"/>
      <c r="OIS290" s="730"/>
      <c r="OIT290" s="730"/>
      <c r="OIU290" s="730"/>
      <c r="OIV290" s="730"/>
      <c r="OIW290" s="730"/>
      <c r="OIX290" s="730"/>
      <c r="OIY290" s="730"/>
      <c r="OIZ290" s="730"/>
      <c r="OJA290" s="730"/>
      <c r="OJB290" s="730"/>
      <c r="OJC290" s="730"/>
      <c r="OJD290" s="730"/>
      <c r="OJE290" s="730"/>
      <c r="OJF290" s="730"/>
      <c r="OJG290" s="730"/>
      <c r="OJH290" s="730"/>
      <c r="OJI290" s="730"/>
      <c r="OJJ290" s="730"/>
      <c r="OJK290" s="730"/>
      <c r="OJL290" s="730"/>
      <c r="OJM290" s="730"/>
      <c r="OJN290" s="730"/>
      <c r="OJO290" s="730"/>
      <c r="OJP290" s="730"/>
      <c r="OJQ290" s="730"/>
      <c r="OJR290" s="730"/>
      <c r="OJS290" s="730"/>
      <c r="OJT290" s="730"/>
      <c r="OJU290" s="730"/>
      <c r="OJV290" s="730"/>
      <c r="OJW290" s="730"/>
      <c r="OJX290" s="730"/>
      <c r="OJY290" s="730"/>
      <c r="OJZ290" s="730"/>
      <c r="OKA290" s="730"/>
      <c r="OKB290" s="730"/>
      <c r="OKC290" s="730"/>
      <c r="OKD290" s="730"/>
      <c r="OKE290" s="730"/>
      <c r="OKF290" s="730"/>
      <c r="OKG290" s="730"/>
      <c r="OKH290" s="730"/>
      <c r="OKI290" s="730"/>
      <c r="OKJ290" s="730"/>
      <c r="OKK290" s="730"/>
      <c r="OKL290" s="730"/>
      <c r="OKM290" s="730"/>
      <c r="OKN290" s="730"/>
      <c r="OKO290" s="730"/>
      <c r="OKP290" s="730"/>
      <c r="OKQ290" s="730"/>
      <c r="OKR290" s="730"/>
      <c r="OKS290" s="730"/>
      <c r="OKT290" s="730"/>
      <c r="OKU290" s="730"/>
      <c r="OKV290" s="730"/>
      <c r="OKW290" s="730"/>
      <c r="OKX290" s="730"/>
      <c r="OKY290" s="730"/>
      <c r="OKZ290" s="730"/>
      <c r="OLA290" s="730"/>
      <c r="OLB290" s="730"/>
      <c r="OLC290" s="730"/>
      <c r="OLD290" s="730"/>
      <c r="OLE290" s="730"/>
      <c r="OLF290" s="730"/>
      <c r="OLG290" s="730"/>
      <c r="OLH290" s="730"/>
      <c r="OLI290" s="730"/>
      <c r="OLJ290" s="730"/>
      <c r="OLK290" s="730"/>
      <c r="OLL290" s="730"/>
      <c r="OLM290" s="730"/>
      <c r="OLN290" s="730"/>
      <c r="OLO290" s="730"/>
      <c r="OLP290" s="730"/>
      <c r="OLQ290" s="730"/>
      <c r="OLR290" s="730"/>
      <c r="OLS290" s="730"/>
      <c r="OLT290" s="730"/>
      <c r="OLU290" s="730"/>
      <c r="OLV290" s="730"/>
      <c r="OLW290" s="730"/>
      <c r="OLX290" s="730"/>
      <c r="OLY290" s="730"/>
      <c r="OLZ290" s="730"/>
      <c r="OMA290" s="730"/>
      <c r="OMB290" s="730"/>
      <c r="OMC290" s="730"/>
      <c r="OMD290" s="730"/>
      <c r="OME290" s="730"/>
      <c r="OMF290" s="730"/>
      <c r="OMG290" s="730"/>
      <c r="OMH290" s="730"/>
      <c r="OMI290" s="730"/>
      <c r="OMJ290" s="730"/>
      <c r="OMK290" s="730"/>
      <c r="OML290" s="730"/>
      <c r="OMM290" s="730"/>
      <c r="OMN290" s="730"/>
      <c r="OMO290" s="730"/>
      <c r="OMP290" s="730"/>
      <c r="OMQ290" s="730"/>
      <c r="OMR290" s="730"/>
      <c r="OMS290" s="730"/>
      <c r="OMT290" s="730"/>
      <c r="OMU290" s="730"/>
      <c r="OMV290" s="730"/>
      <c r="OMW290" s="730"/>
      <c r="OMX290" s="730"/>
      <c r="OMY290" s="730"/>
      <c r="OMZ290" s="730"/>
      <c r="ONA290" s="730"/>
      <c r="ONB290" s="730"/>
      <c r="ONC290" s="730"/>
      <c r="OND290" s="730"/>
      <c r="ONE290" s="730"/>
      <c r="ONF290" s="730"/>
      <c r="ONG290" s="730"/>
      <c r="ONH290" s="730"/>
      <c r="ONI290" s="730"/>
      <c r="ONJ290" s="730"/>
      <c r="ONK290" s="730"/>
      <c r="ONL290" s="730"/>
      <c r="ONM290" s="730"/>
      <c r="ONN290" s="730"/>
      <c r="ONO290" s="730"/>
      <c r="ONP290" s="730"/>
      <c r="ONQ290" s="730"/>
      <c r="ONR290" s="730"/>
      <c r="ONS290" s="730"/>
      <c r="ONT290" s="730"/>
      <c r="ONU290" s="730"/>
      <c r="ONV290" s="730"/>
      <c r="ONW290" s="730"/>
      <c r="ONX290" s="730"/>
      <c r="ONY290" s="730"/>
      <c r="ONZ290" s="730"/>
      <c r="OOA290" s="730"/>
      <c r="OOB290" s="730"/>
      <c r="OOC290" s="730"/>
      <c r="OOD290" s="730"/>
      <c r="OOE290" s="730"/>
      <c r="OOF290" s="730"/>
      <c r="OOG290" s="730"/>
      <c r="OOH290" s="730"/>
      <c r="OOI290" s="730"/>
      <c r="OOJ290" s="730"/>
      <c r="OOK290" s="730"/>
      <c r="OOL290" s="730"/>
      <c r="OOM290" s="730"/>
      <c r="OON290" s="730"/>
      <c r="OOO290" s="730"/>
      <c r="OOP290" s="730"/>
      <c r="OOQ290" s="730"/>
      <c r="OOR290" s="730"/>
      <c r="OOS290" s="730"/>
      <c r="OOT290" s="730"/>
      <c r="OOU290" s="730"/>
      <c r="OOV290" s="730"/>
      <c r="OOW290" s="730"/>
      <c r="OOX290" s="730"/>
      <c r="OOY290" s="730"/>
      <c r="OOZ290" s="730"/>
      <c r="OPA290" s="730"/>
      <c r="OPB290" s="730"/>
      <c r="OPC290" s="730"/>
      <c r="OPD290" s="730"/>
      <c r="OPE290" s="730"/>
      <c r="OPF290" s="730"/>
      <c r="OPG290" s="730"/>
      <c r="OPH290" s="730"/>
      <c r="OPI290" s="730"/>
      <c r="OPJ290" s="730"/>
      <c r="OPK290" s="730"/>
      <c r="OPL290" s="730"/>
      <c r="OPM290" s="730"/>
      <c r="OPN290" s="730"/>
      <c r="OPO290" s="730"/>
      <c r="OPP290" s="730"/>
      <c r="OPQ290" s="730"/>
      <c r="OPR290" s="730"/>
      <c r="OPS290" s="730"/>
      <c r="OPT290" s="730"/>
      <c r="OPU290" s="730"/>
      <c r="OPV290" s="730"/>
      <c r="OPW290" s="730"/>
      <c r="OPX290" s="730"/>
      <c r="OPY290" s="730"/>
      <c r="OPZ290" s="730"/>
      <c r="OQA290" s="730"/>
      <c r="OQB290" s="730"/>
      <c r="OQC290" s="730"/>
      <c r="OQD290" s="730"/>
      <c r="OQE290" s="730"/>
      <c r="OQF290" s="730"/>
      <c r="OQG290" s="730"/>
      <c r="OQH290" s="730"/>
      <c r="OQI290" s="730"/>
      <c r="OQJ290" s="730"/>
      <c r="OQK290" s="730"/>
      <c r="OQL290" s="730"/>
      <c r="OQM290" s="730"/>
      <c r="OQN290" s="730"/>
      <c r="OQO290" s="730"/>
      <c r="OQP290" s="730"/>
      <c r="OQQ290" s="730"/>
      <c r="OQR290" s="730"/>
      <c r="OQS290" s="730"/>
      <c r="OQT290" s="730"/>
      <c r="OQU290" s="730"/>
      <c r="OQV290" s="730"/>
      <c r="OQW290" s="730"/>
      <c r="OQX290" s="730"/>
      <c r="OQY290" s="730"/>
      <c r="OQZ290" s="730"/>
      <c r="ORA290" s="730"/>
      <c r="ORB290" s="730"/>
      <c r="ORC290" s="730"/>
      <c r="ORD290" s="730"/>
      <c r="ORE290" s="730"/>
      <c r="ORF290" s="730"/>
      <c r="ORG290" s="730"/>
      <c r="ORH290" s="730"/>
      <c r="ORI290" s="730"/>
      <c r="ORJ290" s="730"/>
      <c r="ORK290" s="730"/>
      <c r="ORL290" s="730"/>
      <c r="ORM290" s="730"/>
      <c r="ORN290" s="730"/>
      <c r="ORO290" s="730"/>
      <c r="ORP290" s="730"/>
      <c r="ORQ290" s="730"/>
      <c r="ORR290" s="730"/>
      <c r="ORS290" s="730"/>
      <c r="ORT290" s="730"/>
      <c r="ORU290" s="730"/>
      <c r="ORV290" s="730"/>
      <c r="ORW290" s="730"/>
      <c r="ORX290" s="730"/>
      <c r="ORY290" s="730"/>
      <c r="ORZ290" s="730"/>
      <c r="OSA290" s="730"/>
      <c r="OSB290" s="730"/>
      <c r="OSC290" s="730"/>
      <c r="OSD290" s="730"/>
      <c r="OSE290" s="730"/>
      <c r="OSF290" s="730"/>
      <c r="OSG290" s="730"/>
      <c r="OSH290" s="730"/>
      <c r="OSI290" s="730"/>
      <c r="OSJ290" s="730"/>
      <c r="OSK290" s="730"/>
      <c r="OSL290" s="730"/>
      <c r="OSM290" s="730"/>
      <c r="OSN290" s="730"/>
      <c r="OSO290" s="730"/>
      <c r="OSP290" s="730"/>
      <c r="OSQ290" s="730"/>
      <c r="OSR290" s="730"/>
      <c r="OSS290" s="730"/>
      <c r="OST290" s="730"/>
      <c r="OSU290" s="730"/>
      <c r="OSV290" s="730"/>
      <c r="OSW290" s="730"/>
      <c r="OSX290" s="730"/>
      <c r="OSY290" s="730"/>
      <c r="OSZ290" s="730"/>
      <c r="OTA290" s="730"/>
      <c r="OTB290" s="730"/>
      <c r="OTC290" s="730"/>
      <c r="OTD290" s="730"/>
      <c r="OTE290" s="730"/>
      <c r="OTF290" s="730"/>
      <c r="OTG290" s="730"/>
      <c r="OTH290" s="730"/>
      <c r="OTI290" s="730"/>
      <c r="OTJ290" s="730"/>
      <c r="OTK290" s="730"/>
      <c r="OTL290" s="730"/>
      <c r="OTM290" s="730"/>
      <c r="OTN290" s="730"/>
      <c r="OTO290" s="730"/>
      <c r="OTP290" s="730"/>
      <c r="OTQ290" s="730"/>
      <c r="OTR290" s="730"/>
      <c r="OTS290" s="730"/>
      <c r="OTT290" s="730"/>
      <c r="OTU290" s="730"/>
      <c r="OTV290" s="730"/>
      <c r="OTW290" s="730"/>
      <c r="OTX290" s="730"/>
      <c r="OTY290" s="730"/>
      <c r="OTZ290" s="730"/>
      <c r="OUA290" s="730"/>
      <c r="OUB290" s="730"/>
      <c r="OUC290" s="730"/>
      <c r="OUD290" s="730"/>
      <c r="OUE290" s="730"/>
      <c r="OUF290" s="730"/>
      <c r="OUG290" s="730"/>
      <c r="OUH290" s="730"/>
      <c r="OUI290" s="730"/>
      <c r="OUJ290" s="730"/>
      <c r="OUK290" s="730"/>
      <c r="OUL290" s="730"/>
      <c r="OUM290" s="730"/>
      <c r="OUN290" s="730"/>
      <c r="OUO290" s="730"/>
      <c r="OUP290" s="730"/>
      <c r="OUQ290" s="730"/>
      <c r="OUR290" s="730"/>
      <c r="OUS290" s="730"/>
      <c r="OUT290" s="730"/>
      <c r="OUU290" s="730"/>
      <c r="OUV290" s="730"/>
      <c r="OUW290" s="730"/>
      <c r="OUX290" s="730"/>
      <c r="OUY290" s="730"/>
      <c r="OUZ290" s="730"/>
      <c r="OVA290" s="730"/>
      <c r="OVB290" s="730"/>
      <c r="OVC290" s="730"/>
      <c r="OVD290" s="730"/>
      <c r="OVE290" s="730"/>
      <c r="OVF290" s="730"/>
      <c r="OVG290" s="730"/>
      <c r="OVH290" s="730"/>
      <c r="OVI290" s="730"/>
      <c r="OVJ290" s="730"/>
      <c r="OVK290" s="730"/>
      <c r="OVL290" s="730"/>
      <c r="OVM290" s="730"/>
      <c r="OVN290" s="730"/>
      <c r="OVO290" s="730"/>
      <c r="OVP290" s="730"/>
      <c r="OVQ290" s="730"/>
      <c r="OVR290" s="730"/>
      <c r="OVS290" s="730"/>
      <c r="OVT290" s="730"/>
      <c r="OVU290" s="730"/>
      <c r="OVV290" s="730"/>
      <c r="OVW290" s="730"/>
      <c r="OVX290" s="730"/>
      <c r="OVY290" s="730"/>
      <c r="OVZ290" s="730"/>
      <c r="OWA290" s="730"/>
      <c r="OWB290" s="730"/>
      <c r="OWC290" s="730"/>
      <c r="OWD290" s="730"/>
      <c r="OWE290" s="730"/>
      <c r="OWF290" s="730"/>
      <c r="OWG290" s="730"/>
      <c r="OWH290" s="730"/>
      <c r="OWI290" s="730"/>
      <c r="OWJ290" s="730"/>
      <c r="OWK290" s="730"/>
      <c r="OWL290" s="730"/>
      <c r="OWM290" s="730"/>
      <c r="OWN290" s="730"/>
      <c r="OWO290" s="730"/>
      <c r="OWP290" s="730"/>
      <c r="OWQ290" s="730"/>
      <c r="OWR290" s="730"/>
      <c r="OWS290" s="730"/>
      <c r="OWT290" s="730"/>
      <c r="OWU290" s="730"/>
      <c r="OWV290" s="730"/>
      <c r="OWW290" s="730"/>
      <c r="OWX290" s="730"/>
      <c r="OWY290" s="730"/>
      <c r="OWZ290" s="730"/>
      <c r="OXA290" s="730"/>
      <c r="OXB290" s="730"/>
      <c r="OXC290" s="730"/>
      <c r="OXD290" s="730"/>
      <c r="OXE290" s="730"/>
      <c r="OXF290" s="730"/>
      <c r="OXG290" s="730"/>
      <c r="OXH290" s="730"/>
      <c r="OXI290" s="730"/>
      <c r="OXJ290" s="730"/>
      <c r="OXK290" s="730"/>
      <c r="OXL290" s="730"/>
      <c r="OXM290" s="730"/>
      <c r="OXN290" s="730"/>
      <c r="OXO290" s="730"/>
      <c r="OXP290" s="730"/>
      <c r="OXQ290" s="730"/>
      <c r="OXR290" s="730"/>
      <c r="OXS290" s="730"/>
      <c r="OXT290" s="730"/>
      <c r="OXU290" s="730"/>
      <c r="OXV290" s="730"/>
      <c r="OXW290" s="730"/>
      <c r="OXX290" s="730"/>
      <c r="OXY290" s="730"/>
      <c r="OXZ290" s="730"/>
      <c r="OYA290" s="730"/>
      <c r="OYB290" s="730"/>
      <c r="OYC290" s="730"/>
      <c r="OYD290" s="730"/>
      <c r="OYE290" s="730"/>
      <c r="OYF290" s="730"/>
      <c r="OYG290" s="730"/>
      <c r="OYH290" s="730"/>
      <c r="OYI290" s="730"/>
      <c r="OYJ290" s="730"/>
      <c r="OYK290" s="730"/>
      <c r="OYL290" s="730"/>
      <c r="OYM290" s="730"/>
      <c r="OYN290" s="730"/>
      <c r="OYO290" s="730"/>
      <c r="OYP290" s="730"/>
      <c r="OYQ290" s="730"/>
      <c r="OYR290" s="730"/>
      <c r="OYS290" s="730"/>
      <c r="OYT290" s="730"/>
      <c r="OYU290" s="730"/>
      <c r="OYV290" s="730"/>
      <c r="OYW290" s="730"/>
      <c r="OYX290" s="730"/>
      <c r="OYY290" s="730"/>
      <c r="OYZ290" s="730"/>
      <c r="OZA290" s="730"/>
      <c r="OZB290" s="730"/>
      <c r="OZC290" s="730"/>
      <c r="OZD290" s="730"/>
      <c r="OZE290" s="730"/>
      <c r="OZF290" s="730"/>
      <c r="OZG290" s="730"/>
      <c r="OZH290" s="730"/>
      <c r="OZI290" s="730"/>
      <c r="OZJ290" s="730"/>
      <c r="OZK290" s="730"/>
      <c r="OZL290" s="730"/>
      <c r="OZM290" s="730"/>
      <c r="OZN290" s="730"/>
      <c r="OZO290" s="730"/>
      <c r="OZP290" s="730"/>
      <c r="OZQ290" s="730"/>
      <c r="OZR290" s="730"/>
      <c r="OZS290" s="730"/>
      <c r="OZT290" s="730"/>
      <c r="OZU290" s="730"/>
      <c r="OZV290" s="730"/>
      <c r="OZW290" s="730"/>
      <c r="OZX290" s="730"/>
      <c r="OZY290" s="730"/>
      <c r="OZZ290" s="730"/>
      <c r="PAA290" s="730"/>
      <c r="PAB290" s="730"/>
      <c r="PAC290" s="730"/>
      <c r="PAD290" s="730"/>
      <c r="PAE290" s="730"/>
      <c r="PAF290" s="730"/>
      <c r="PAG290" s="730"/>
      <c r="PAH290" s="730"/>
      <c r="PAI290" s="730"/>
      <c r="PAJ290" s="730"/>
      <c r="PAK290" s="730"/>
      <c r="PAL290" s="730"/>
      <c r="PAM290" s="730"/>
      <c r="PAN290" s="730"/>
      <c r="PAO290" s="730"/>
      <c r="PAP290" s="730"/>
      <c r="PAQ290" s="730"/>
      <c r="PAR290" s="730"/>
      <c r="PAS290" s="730"/>
      <c r="PAT290" s="730"/>
      <c r="PAU290" s="730"/>
      <c r="PAV290" s="730"/>
      <c r="PAW290" s="730"/>
      <c r="PAX290" s="730"/>
      <c r="PAY290" s="730"/>
      <c r="PAZ290" s="730"/>
      <c r="PBA290" s="730"/>
      <c r="PBB290" s="730"/>
      <c r="PBC290" s="730"/>
      <c r="PBD290" s="730"/>
      <c r="PBE290" s="730"/>
      <c r="PBF290" s="730"/>
      <c r="PBG290" s="730"/>
      <c r="PBH290" s="730"/>
      <c r="PBI290" s="730"/>
      <c r="PBJ290" s="730"/>
      <c r="PBK290" s="730"/>
      <c r="PBL290" s="730"/>
      <c r="PBM290" s="730"/>
      <c r="PBN290" s="730"/>
      <c r="PBO290" s="730"/>
      <c r="PBP290" s="730"/>
      <c r="PBQ290" s="730"/>
      <c r="PBR290" s="730"/>
      <c r="PBS290" s="730"/>
      <c r="PBT290" s="730"/>
      <c r="PBU290" s="730"/>
      <c r="PBV290" s="730"/>
      <c r="PBW290" s="730"/>
      <c r="PBX290" s="730"/>
      <c r="PBY290" s="730"/>
      <c r="PBZ290" s="730"/>
      <c r="PCA290" s="730"/>
      <c r="PCB290" s="730"/>
      <c r="PCC290" s="730"/>
      <c r="PCD290" s="730"/>
      <c r="PCE290" s="730"/>
      <c r="PCF290" s="730"/>
      <c r="PCG290" s="730"/>
      <c r="PCH290" s="730"/>
      <c r="PCI290" s="730"/>
      <c r="PCJ290" s="730"/>
      <c r="PCK290" s="730"/>
      <c r="PCL290" s="730"/>
      <c r="PCM290" s="730"/>
      <c r="PCN290" s="730"/>
      <c r="PCO290" s="730"/>
      <c r="PCP290" s="730"/>
      <c r="PCQ290" s="730"/>
      <c r="PCR290" s="730"/>
      <c r="PCS290" s="730"/>
      <c r="PCT290" s="730"/>
      <c r="PCU290" s="730"/>
      <c r="PCV290" s="730"/>
      <c r="PCW290" s="730"/>
      <c r="PCX290" s="730"/>
      <c r="PCY290" s="730"/>
      <c r="PCZ290" s="730"/>
      <c r="PDA290" s="730"/>
      <c r="PDB290" s="730"/>
      <c r="PDC290" s="730"/>
      <c r="PDD290" s="730"/>
      <c r="PDE290" s="730"/>
      <c r="PDF290" s="730"/>
      <c r="PDG290" s="730"/>
      <c r="PDH290" s="730"/>
      <c r="PDI290" s="730"/>
      <c r="PDJ290" s="730"/>
      <c r="PDK290" s="730"/>
      <c r="PDL290" s="730"/>
      <c r="PDM290" s="730"/>
      <c r="PDN290" s="730"/>
      <c r="PDO290" s="730"/>
      <c r="PDP290" s="730"/>
      <c r="PDQ290" s="730"/>
      <c r="PDR290" s="730"/>
      <c r="PDS290" s="730"/>
      <c r="PDT290" s="730"/>
      <c r="PDU290" s="730"/>
      <c r="PDV290" s="730"/>
      <c r="PDW290" s="730"/>
      <c r="PDX290" s="730"/>
      <c r="PDY290" s="730"/>
      <c r="PDZ290" s="730"/>
      <c r="PEA290" s="730"/>
      <c r="PEB290" s="730"/>
      <c r="PEC290" s="730"/>
      <c r="PED290" s="730"/>
      <c r="PEE290" s="730"/>
      <c r="PEF290" s="730"/>
      <c r="PEG290" s="730"/>
      <c r="PEH290" s="730"/>
      <c r="PEI290" s="730"/>
      <c r="PEJ290" s="730"/>
      <c r="PEK290" s="730"/>
      <c r="PEL290" s="730"/>
      <c r="PEM290" s="730"/>
      <c r="PEN290" s="730"/>
      <c r="PEO290" s="730"/>
      <c r="PEP290" s="730"/>
      <c r="PEQ290" s="730"/>
      <c r="PER290" s="730"/>
      <c r="PES290" s="730"/>
      <c r="PET290" s="730"/>
      <c r="PEU290" s="730"/>
      <c r="PEV290" s="730"/>
      <c r="PEW290" s="730"/>
      <c r="PEX290" s="730"/>
      <c r="PEY290" s="730"/>
      <c r="PEZ290" s="730"/>
      <c r="PFA290" s="730"/>
      <c r="PFB290" s="730"/>
      <c r="PFC290" s="730"/>
      <c r="PFD290" s="730"/>
      <c r="PFE290" s="730"/>
      <c r="PFF290" s="730"/>
      <c r="PFG290" s="730"/>
      <c r="PFH290" s="730"/>
      <c r="PFI290" s="730"/>
      <c r="PFJ290" s="730"/>
      <c r="PFK290" s="730"/>
      <c r="PFL290" s="730"/>
      <c r="PFM290" s="730"/>
      <c r="PFN290" s="730"/>
      <c r="PFO290" s="730"/>
      <c r="PFP290" s="730"/>
      <c r="PFQ290" s="730"/>
      <c r="PFR290" s="730"/>
      <c r="PFS290" s="730"/>
      <c r="PFT290" s="730"/>
      <c r="PFU290" s="730"/>
      <c r="PFV290" s="730"/>
      <c r="PFW290" s="730"/>
      <c r="PFX290" s="730"/>
      <c r="PFY290" s="730"/>
      <c r="PFZ290" s="730"/>
      <c r="PGA290" s="730"/>
      <c r="PGB290" s="730"/>
      <c r="PGC290" s="730"/>
      <c r="PGD290" s="730"/>
      <c r="PGE290" s="730"/>
      <c r="PGF290" s="730"/>
      <c r="PGG290" s="730"/>
      <c r="PGH290" s="730"/>
      <c r="PGI290" s="730"/>
      <c r="PGJ290" s="730"/>
      <c r="PGK290" s="730"/>
      <c r="PGL290" s="730"/>
      <c r="PGM290" s="730"/>
      <c r="PGN290" s="730"/>
      <c r="PGO290" s="730"/>
      <c r="PGP290" s="730"/>
      <c r="PGQ290" s="730"/>
      <c r="PGR290" s="730"/>
      <c r="PGS290" s="730"/>
      <c r="PGT290" s="730"/>
      <c r="PGU290" s="730"/>
      <c r="PGV290" s="730"/>
      <c r="PGW290" s="730"/>
      <c r="PGX290" s="730"/>
      <c r="PGY290" s="730"/>
      <c r="PGZ290" s="730"/>
      <c r="PHA290" s="730"/>
      <c r="PHB290" s="730"/>
      <c r="PHC290" s="730"/>
      <c r="PHD290" s="730"/>
      <c r="PHE290" s="730"/>
      <c r="PHF290" s="730"/>
      <c r="PHG290" s="730"/>
      <c r="PHH290" s="730"/>
      <c r="PHI290" s="730"/>
      <c r="PHJ290" s="730"/>
      <c r="PHK290" s="730"/>
      <c r="PHL290" s="730"/>
      <c r="PHM290" s="730"/>
      <c r="PHN290" s="730"/>
      <c r="PHO290" s="730"/>
      <c r="PHP290" s="730"/>
      <c r="PHQ290" s="730"/>
      <c r="PHR290" s="730"/>
      <c r="PHS290" s="730"/>
      <c r="PHT290" s="730"/>
      <c r="PHU290" s="730"/>
      <c r="PHV290" s="730"/>
      <c r="PHW290" s="730"/>
      <c r="PHX290" s="730"/>
      <c r="PHY290" s="730"/>
      <c r="PHZ290" s="730"/>
      <c r="PIA290" s="730"/>
      <c r="PIB290" s="730"/>
      <c r="PIC290" s="730"/>
      <c r="PID290" s="730"/>
      <c r="PIE290" s="730"/>
      <c r="PIF290" s="730"/>
      <c r="PIG290" s="730"/>
      <c r="PIH290" s="730"/>
      <c r="PII290" s="730"/>
      <c r="PIJ290" s="730"/>
      <c r="PIK290" s="730"/>
      <c r="PIL290" s="730"/>
      <c r="PIM290" s="730"/>
      <c r="PIN290" s="730"/>
      <c r="PIO290" s="730"/>
      <c r="PIP290" s="730"/>
      <c r="PIQ290" s="730"/>
      <c r="PIR290" s="730"/>
      <c r="PIS290" s="730"/>
      <c r="PIT290" s="730"/>
      <c r="PIU290" s="730"/>
      <c r="PIV290" s="730"/>
      <c r="PIW290" s="730"/>
      <c r="PIX290" s="730"/>
      <c r="PIY290" s="730"/>
      <c r="PIZ290" s="730"/>
      <c r="PJA290" s="730"/>
      <c r="PJB290" s="730"/>
      <c r="PJC290" s="730"/>
      <c r="PJD290" s="730"/>
      <c r="PJE290" s="730"/>
      <c r="PJF290" s="730"/>
      <c r="PJG290" s="730"/>
      <c r="PJH290" s="730"/>
      <c r="PJI290" s="730"/>
      <c r="PJJ290" s="730"/>
      <c r="PJK290" s="730"/>
      <c r="PJL290" s="730"/>
      <c r="PJM290" s="730"/>
      <c r="PJN290" s="730"/>
      <c r="PJO290" s="730"/>
      <c r="PJP290" s="730"/>
      <c r="PJQ290" s="730"/>
      <c r="PJR290" s="730"/>
      <c r="PJS290" s="730"/>
      <c r="PJT290" s="730"/>
      <c r="PJU290" s="730"/>
      <c r="PJV290" s="730"/>
      <c r="PJW290" s="730"/>
      <c r="PJX290" s="730"/>
      <c r="PJY290" s="730"/>
      <c r="PJZ290" s="730"/>
      <c r="PKA290" s="730"/>
      <c r="PKB290" s="730"/>
      <c r="PKC290" s="730"/>
      <c r="PKD290" s="730"/>
      <c r="PKE290" s="730"/>
      <c r="PKF290" s="730"/>
      <c r="PKG290" s="730"/>
      <c r="PKH290" s="730"/>
      <c r="PKI290" s="730"/>
      <c r="PKJ290" s="730"/>
      <c r="PKK290" s="730"/>
      <c r="PKL290" s="730"/>
      <c r="PKM290" s="730"/>
      <c r="PKN290" s="730"/>
      <c r="PKO290" s="730"/>
      <c r="PKP290" s="730"/>
      <c r="PKQ290" s="730"/>
      <c r="PKR290" s="730"/>
      <c r="PKS290" s="730"/>
      <c r="PKT290" s="730"/>
      <c r="PKU290" s="730"/>
      <c r="PKV290" s="730"/>
      <c r="PKW290" s="730"/>
      <c r="PKX290" s="730"/>
      <c r="PKY290" s="730"/>
      <c r="PKZ290" s="730"/>
      <c r="PLA290" s="730"/>
      <c r="PLB290" s="730"/>
      <c r="PLC290" s="730"/>
      <c r="PLD290" s="730"/>
      <c r="PLE290" s="730"/>
      <c r="PLF290" s="730"/>
      <c r="PLG290" s="730"/>
      <c r="PLH290" s="730"/>
      <c r="PLI290" s="730"/>
      <c r="PLJ290" s="730"/>
      <c r="PLK290" s="730"/>
      <c r="PLL290" s="730"/>
      <c r="PLM290" s="730"/>
      <c r="PLN290" s="730"/>
      <c r="PLO290" s="730"/>
      <c r="PLP290" s="730"/>
      <c r="PLQ290" s="730"/>
      <c r="PLR290" s="730"/>
      <c r="PLS290" s="730"/>
      <c r="PLT290" s="730"/>
      <c r="PLU290" s="730"/>
      <c r="PLV290" s="730"/>
      <c r="PLW290" s="730"/>
      <c r="PLX290" s="730"/>
      <c r="PLY290" s="730"/>
      <c r="PLZ290" s="730"/>
      <c r="PMA290" s="730"/>
      <c r="PMB290" s="730"/>
      <c r="PMC290" s="730"/>
      <c r="PMD290" s="730"/>
      <c r="PME290" s="730"/>
      <c r="PMF290" s="730"/>
      <c r="PMG290" s="730"/>
      <c r="PMH290" s="730"/>
      <c r="PMI290" s="730"/>
      <c r="PMJ290" s="730"/>
      <c r="PMK290" s="730"/>
      <c r="PML290" s="730"/>
      <c r="PMM290" s="730"/>
      <c r="PMN290" s="730"/>
      <c r="PMO290" s="730"/>
      <c r="PMP290" s="730"/>
      <c r="PMQ290" s="730"/>
      <c r="PMR290" s="730"/>
      <c r="PMS290" s="730"/>
      <c r="PMT290" s="730"/>
      <c r="PMU290" s="730"/>
      <c r="PMV290" s="730"/>
      <c r="PMW290" s="730"/>
      <c r="PMX290" s="730"/>
      <c r="PMY290" s="730"/>
      <c r="PMZ290" s="730"/>
      <c r="PNA290" s="730"/>
      <c r="PNB290" s="730"/>
      <c r="PNC290" s="730"/>
      <c r="PND290" s="730"/>
      <c r="PNE290" s="730"/>
      <c r="PNF290" s="730"/>
      <c r="PNG290" s="730"/>
      <c r="PNH290" s="730"/>
      <c r="PNI290" s="730"/>
      <c r="PNJ290" s="730"/>
      <c r="PNK290" s="730"/>
      <c r="PNL290" s="730"/>
      <c r="PNM290" s="730"/>
      <c r="PNN290" s="730"/>
      <c r="PNO290" s="730"/>
      <c r="PNP290" s="730"/>
      <c r="PNQ290" s="730"/>
      <c r="PNR290" s="730"/>
      <c r="PNS290" s="730"/>
      <c r="PNT290" s="730"/>
      <c r="PNU290" s="730"/>
      <c r="PNV290" s="730"/>
      <c r="PNW290" s="730"/>
      <c r="PNX290" s="730"/>
      <c r="PNY290" s="730"/>
      <c r="PNZ290" s="730"/>
      <c r="POA290" s="730"/>
      <c r="POB290" s="730"/>
      <c r="POC290" s="730"/>
      <c r="POD290" s="730"/>
      <c r="POE290" s="730"/>
      <c r="POF290" s="730"/>
      <c r="POG290" s="730"/>
      <c r="POH290" s="730"/>
      <c r="POI290" s="730"/>
      <c r="POJ290" s="730"/>
      <c r="POK290" s="730"/>
      <c r="POL290" s="730"/>
      <c r="POM290" s="730"/>
      <c r="PON290" s="730"/>
      <c r="POO290" s="730"/>
      <c r="POP290" s="730"/>
      <c r="POQ290" s="730"/>
      <c r="POR290" s="730"/>
      <c r="POS290" s="730"/>
      <c r="POT290" s="730"/>
      <c r="POU290" s="730"/>
      <c r="POV290" s="730"/>
      <c r="POW290" s="730"/>
      <c r="POX290" s="730"/>
      <c r="POY290" s="730"/>
      <c r="POZ290" s="730"/>
      <c r="PPA290" s="730"/>
      <c r="PPB290" s="730"/>
      <c r="PPC290" s="730"/>
      <c r="PPD290" s="730"/>
      <c r="PPE290" s="730"/>
      <c r="PPF290" s="730"/>
      <c r="PPG290" s="730"/>
      <c r="PPH290" s="730"/>
      <c r="PPI290" s="730"/>
      <c r="PPJ290" s="730"/>
      <c r="PPK290" s="730"/>
      <c r="PPL290" s="730"/>
      <c r="PPM290" s="730"/>
      <c r="PPN290" s="730"/>
      <c r="PPO290" s="730"/>
      <c r="PPP290" s="730"/>
      <c r="PPQ290" s="730"/>
      <c r="PPR290" s="730"/>
      <c r="PPS290" s="730"/>
      <c r="PPT290" s="730"/>
      <c r="PPU290" s="730"/>
      <c r="PPV290" s="730"/>
      <c r="PPW290" s="730"/>
      <c r="PPX290" s="730"/>
      <c r="PPY290" s="730"/>
      <c r="PPZ290" s="730"/>
      <c r="PQA290" s="730"/>
      <c r="PQB290" s="730"/>
      <c r="PQC290" s="730"/>
      <c r="PQD290" s="730"/>
      <c r="PQE290" s="730"/>
      <c r="PQF290" s="730"/>
      <c r="PQG290" s="730"/>
      <c r="PQH290" s="730"/>
      <c r="PQI290" s="730"/>
      <c r="PQJ290" s="730"/>
      <c r="PQK290" s="730"/>
      <c r="PQL290" s="730"/>
      <c r="PQM290" s="730"/>
      <c r="PQN290" s="730"/>
      <c r="PQO290" s="730"/>
      <c r="PQP290" s="730"/>
      <c r="PQQ290" s="730"/>
      <c r="PQR290" s="730"/>
      <c r="PQS290" s="730"/>
      <c r="PQT290" s="730"/>
      <c r="PQU290" s="730"/>
      <c r="PQV290" s="730"/>
      <c r="PQW290" s="730"/>
      <c r="PQX290" s="730"/>
      <c r="PQY290" s="730"/>
      <c r="PQZ290" s="730"/>
      <c r="PRA290" s="730"/>
      <c r="PRB290" s="730"/>
      <c r="PRC290" s="730"/>
      <c r="PRD290" s="730"/>
      <c r="PRE290" s="730"/>
      <c r="PRF290" s="730"/>
      <c r="PRG290" s="730"/>
      <c r="PRH290" s="730"/>
      <c r="PRI290" s="730"/>
      <c r="PRJ290" s="730"/>
      <c r="PRK290" s="730"/>
      <c r="PRL290" s="730"/>
      <c r="PRM290" s="730"/>
      <c r="PRN290" s="730"/>
      <c r="PRO290" s="730"/>
      <c r="PRP290" s="730"/>
      <c r="PRQ290" s="730"/>
      <c r="PRR290" s="730"/>
      <c r="PRS290" s="730"/>
      <c r="PRT290" s="730"/>
      <c r="PRU290" s="730"/>
      <c r="PRV290" s="730"/>
      <c r="PRW290" s="730"/>
      <c r="PRX290" s="730"/>
      <c r="PRY290" s="730"/>
      <c r="PRZ290" s="730"/>
      <c r="PSA290" s="730"/>
      <c r="PSB290" s="730"/>
      <c r="PSC290" s="730"/>
      <c r="PSD290" s="730"/>
      <c r="PSE290" s="730"/>
      <c r="PSF290" s="730"/>
      <c r="PSG290" s="730"/>
      <c r="PSH290" s="730"/>
      <c r="PSI290" s="730"/>
      <c r="PSJ290" s="730"/>
      <c r="PSK290" s="730"/>
      <c r="PSL290" s="730"/>
      <c r="PSM290" s="730"/>
      <c r="PSN290" s="730"/>
      <c r="PSO290" s="730"/>
      <c r="PSP290" s="730"/>
      <c r="PSQ290" s="730"/>
      <c r="PSR290" s="730"/>
      <c r="PSS290" s="730"/>
      <c r="PST290" s="730"/>
      <c r="PSU290" s="730"/>
      <c r="PSV290" s="730"/>
      <c r="PSW290" s="730"/>
      <c r="PSX290" s="730"/>
      <c r="PSY290" s="730"/>
      <c r="PSZ290" s="730"/>
      <c r="PTA290" s="730"/>
      <c r="PTB290" s="730"/>
      <c r="PTC290" s="730"/>
      <c r="PTD290" s="730"/>
      <c r="PTE290" s="730"/>
      <c r="PTF290" s="730"/>
      <c r="PTG290" s="730"/>
      <c r="PTH290" s="730"/>
      <c r="PTI290" s="730"/>
      <c r="PTJ290" s="730"/>
      <c r="PTK290" s="730"/>
      <c r="PTL290" s="730"/>
      <c r="PTM290" s="730"/>
      <c r="PTN290" s="730"/>
      <c r="PTO290" s="730"/>
      <c r="PTP290" s="730"/>
      <c r="PTQ290" s="730"/>
      <c r="PTR290" s="730"/>
      <c r="PTS290" s="730"/>
      <c r="PTT290" s="730"/>
      <c r="PTU290" s="730"/>
      <c r="PTV290" s="730"/>
      <c r="PTW290" s="730"/>
      <c r="PTX290" s="730"/>
      <c r="PTY290" s="730"/>
      <c r="PTZ290" s="730"/>
      <c r="PUA290" s="730"/>
      <c r="PUB290" s="730"/>
      <c r="PUC290" s="730"/>
      <c r="PUD290" s="730"/>
      <c r="PUE290" s="730"/>
      <c r="PUF290" s="730"/>
      <c r="PUG290" s="730"/>
      <c r="PUH290" s="730"/>
      <c r="PUI290" s="730"/>
      <c r="PUJ290" s="730"/>
      <c r="PUK290" s="730"/>
      <c r="PUL290" s="730"/>
      <c r="PUM290" s="730"/>
      <c r="PUN290" s="730"/>
      <c r="PUO290" s="730"/>
      <c r="PUP290" s="730"/>
      <c r="PUQ290" s="730"/>
      <c r="PUR290" s="730"/>
      <c r="PUS290" s="730"/>
      <c r="PUT290" s="730"/>
      <c r="PUU290" s="730"/>
      <c r="PUV290" s="730"/>
      <c r="PUW290" s="730"/>
      <c r="PUX290" s="730"/>
      <c r="PUY290" s="730"/>
      <c r="PUZ290" s="730"/>
      <c r="PVA290" s="730"/>
      <c r="PVB290" s="730"/>
      <c r="PVC290" s="730"/>
      <c r="PVD290" s="730"/>
      <c r="PVE290" s="730"/>
      <c r="PVF290" s="730"/>
      <c r="PVG290" s="730"/>
      <c r="PVH290" s="730"/>
      <c r="PVI290" s="730"/>
      <c r="PVJ290" s="730"/>
      <c r="PVK290" s="730"/>
      <c r="PVL290" s="730"/>
      <c r="PVM290" s="730"/>
      <c r="PVN290" s="730"/>
      <c r="PVO290" s="730"/>
      <c r="PVP290" s="730"/>
      <c r="PVQ290" s="730"/>
      <c r="PVR290" s="730"/>
      <c r="PVS290" s="730"/>
      <c r="PVT290" s="730"/>
      <c r="PVU290" s="730"/>
      <c r="PVV290" s="730"/>
      <c r="PVW290" s="730"/>
      <c r="PVX290" s="730"/>
      <c r="PVY290" s="730"/>
      <c r="PVZ290" s="730"/>
      <c r="PWA290" s="730"/>
      <c r="PWB290" s="730"/>
      <c r="PWC290" s="730"/>
      <c r="PWD290" s="730"/>
      <c r="PWE290" s="730"/>
      <c r="PWF290" s="730"/>
      <c r="PWG290" s="730"/>
      <c r="PWH290" s="730"/>
      <c r="PWI290" s="730"/>
      <c r="PWJ290" s="730"/>
      <c r="PWK290" s="730"/>
      <c r="PWL290" s="730"/>
      <c r="PWM290" s="730"/>
      <c r="PWN290" s="730"/>
      <c r="PWO290" s="730"/>
      <c r="PWP290" s="730"/>
      <c r="PWQ290" s="730"/>
      <c r="PWR290" s="730"/>
      <c r="PWS290" s="730"/>
      <c r="PWT290" s="730"/>
      <c r="PWU290" s="730"/>
      <c r="PWV290" s="730"/>
      <c r="PWW290" s="730"/>
      <c r="PWX290" s="730"/>
      <c r="PWY290" s="730"/>
      <c r="PWZ290" s="730"/>
      <c r="PXA290" s="730"/>
      <c r="PXB290" s="730"/>
      <c r="PXC290" s="730"/>
      <c r="PXD290" s="730"/>
      <c r="PXE290" s="730"/>
      <c r="PXF290" s="730"/>
      <c r="PXG290" s="730"/>
      <c r="PXH290" s="730"/>
      <c r="PXI290" s="730"/>
      <c r="PXJ290" s="730"/>
      <c r="PXK290" s="730"/>
      <c r="PXL290" s="730"/>
      <c r="PXM290" s="730"/>
      <c r="PXN290" s="730"/>
      <c r="PXO290" s="730"/>
      <c r="PXP290" s="730"/>
      <c r="PXQ290" s="730"/>
      <c r="PXR290" s="730"/>
      <c r="PXS290" s="730"/>
      <c r="PXT290" s="730"/>
      <c r="PXU290" s="730"/>
      <c r="PXV290" s="730"/>
      <c r="PXW290" s="730"/>
      <c r="PXX290" s="730"/>
      <c r="PXY290" s="730"/>
      <c r="PXZ290" s="730"/>
      <c r="PYA290" s="730"/>
      <c r="PYB290" s="730"/>
      <c r="PYC290" s="730"/>
      <c r="PYD290" s="730"/>
      <c r="PYE290" s="730"/>
      <c r="PYF290" s="730"/>
      <c r="PYG290" s="730"/>
      <c r="PYH290" s="730"/>
      <c r="PYI290" s="730"/>
      <c r="PYJ290" s="730"/>
      <c r="PYK290" s="730"/>
      <c r="PYL290" s="730"/>
      <c r="PYM290" s="730"/>
      <c r="PYN290" s="730"/>
      <c r="PYO290" s="730"/>
      <c r="PYP290" s="730"/>
      <c r="PYQ290" s="730"/>
      <c r="PYR290" s="730"/>
      <c r="PYS290" s="730"/>
      <c r="PYT290" s="730"/>
      <c r="PYU290" s="730"/>
      <c r="PYV290" s="730"/>
      <c r="PYW290" s="730"/>
      <c r="PYX290" s="730"/>
      <c r="PYY290" s="730"/>
      <c r="PYZ290" s="730"/>
      <c r="PZA290" s="730"/>
      <c r="PZB290" s="730"/>
      <c r="PZC290" s="730"/>
      <c r="PZD290" s="730"/>
      <c r="PZE290" s="730"/>
      <c r="PZF290" s="730"/>
      <c r="PZG290" s="730"/>
      <c r="PZH290" s="730"/>
      <c r="PZI290" s="730"/>
      <c r="PZJ290" s="730"/>
      <c r="PZK290" s="730"/>
      <c r="PZL290" s="730"/>
      <c r="PZM290" s="730"/>
      <c r="PZN290" s="730"/>
      <c r="PZO290" s="730"/>
      <c r="PZP290" s="730"/>
      <c r="PZQ290" s="730"/>
      <c r="PZR290" s="730"/>
      <c r="PZS290" s="730"/>
      <c r="PZT290" s="730"/>
      <c r="PZU290" s="730"/>
      <c r="PZV290" s="730"/>
      <c r="PZW290" s="730"/>
      <c r="PZX290" s="730"/>
      <c r="PZY290" s="730"/>
      <c r="PZZ290" s="730"/>
      <c r="QAA290" s="730"/>
      <c r="QAB290" s="730"/>
      <c r="QAC290" s="730"/>
      <c r="QAD290" s="730"/>
      <c r="QAE290" s="730"/>
      <c r="QAF290" s="730"/>
      <c r="QAG290" s="730"/>
      <c r="QAH290" s="730"/>
      <c r="QAI290" s="730"/>
      <c r="QAJ290" s="730"/>
      <c r="QAK290" s="730"/>
      <c r="QAL290" s="730"/>
      <c r="QAM290" s="730"/>
      <c r="QAN290" s="730"/>
      <c r="QAO290" s="730"/>
      <c r="QAP290" s="730"/>
      <c r="QAQ290" s="730"/>
      <c r="QAR290" s="730"/>
      <c r="QAS290" s="730"/>
      <c r="QAT290" s="730"/>
      <c r="QAU290" s="730"/>
      <c r="QAV290" s="730"/>
      <c r="QAW290" s="730"/>
      <c r="QAX290" s="730"/>
      <c r="QAY290" s="730"/>
      <c r="QAZ290" s="730"/>
      <c r="QBA290" s="730"/>
      <c r="QBB290" s="730"/>
      <c r="QBC290" s="730"/>
      <c r="QBD290" s="730"/>
      <c r="QBE290" s="730"/>
      <c r="QBF290" s="730"/>
      <c r="QBG290" s="730"/>
      <c r="QBH290" s="730"/>
      <c r="QBI290" s="730"/>
      <c r="QBJ290" s="730"/>
      <c r="QBK290" s="730"/>
      <c r="QBL290" s="730"/>
      <c r="QBM290" s="730"/>
      <c r="QBN290" s="730"/>
      <c r="QBO290" s="730"/>
      <c r="QBP290" s="730"/>
      <c r="QBQ290" s="730"/>
      <c r="QBR290" s="730"/>
      <c r="QBS290" s="730"/>
      <c r="QBT290" s="730"/>
      <c r="QBU290" s="730"/>
      <c r="QBV290" s="730"/>
      <c r="QBW290" s="730"/>
      <c r="QBX290" s="730"/>
      <c r="QBY290" s="730"/>
      <c r="QBZ290" s="730"/>
      <c r="QCA290" s="730"/>
      <c r="QCB290" s="730"/>
      <c r="QCC290" s="730"/>
      <c r="QCD290" s="730"/>
      <c r="QCE290" s="730"/>
      <c r="QCF290" s="730"/>
      <c r="QCG290" s="730"/>
      <c r="QCH290" s="730"/>
      <c r="QCI290" s="730"/>
      <c r="QCJ290" s="730"/>
      <c r="QCK290" s="730"/>
      <c r="QCL290" s="730"/>
      <c r="QCM290" s="730"/>
      <c r="QCN290" s="730"/>
      <c r="QCO290" s="730"/>
      <c r="QCP290" s="730"/>
      <c r="QCQ290" s="730"/>
      <c r="QCR290" s="730"/>
      <c r="QCS290" s="730"/>
      <c r="QCT290" s="730"/>
      <c r="QCU290" s="730"/>
      <c r="QCV290" s="730"/>
      <c r="QCW290" s="730"/>
      <c r="QCX290" s="730"/>
      <c r="QCY290" s="730"/>
      <c r="QCZ290" s="730"/>
      <c r="QDA290" s="730"/>
      <c r="QDB290" s="730"/>
      <c r="QDC290" s="730"/>
      <c r="QDD290" s="730"/>
      <c r="QDE290" s="730"/>
      <c r="QDF290" s="730"/>
      <c r="QDG290" s="730"/>
      <c r="QDH290" s="730"/>
      <c r="QDI290" s="730"/>
      <c r="QDJ290" s="730"/>
      <c r="QDK290" s="730"/>
      <c r="QDL290" s="730"/>
      <c r="QDM290" s="730"/>
      <c r="QDN290" s="730"/>
      <c r="QDO290" s="730"/>
      <c r="QDP290" s="730"/>
      <c r="QDQ290" s="730"/>
      <c r="QDR290" s="730"/>
      <c r="QDS290" s="730"/>
      <c r="QDT290" s="730"/>
      <c r="QDU290" s="730"/>
      <c r="QDV290" s="730"/>
      <c r="QDW290" s="730"/>
      <c r="QDX290" s="730"/>
      <c r="QDY290" s="730"/>
      <c r="QDZ290" s="730"/>
      <c r="QEA290" s="730"/>
      <c r="QEB290" s="730"/>
      <c r="QEC290" s="730"/>
      <c r="QED290" s="730"/>
      <c r="QEE290" s="730"/>
      <c r="QEF290" s="730"/>
      <c r="QEG290" s="730"/>
      <c r="QEH290" s="730"/>
      <c r="QEI290" s="730"/>
      <c r="QEJ290" s="730"/>
      <c r="QEK290" s="730"/>
      <c r="QEL290" s="730"/>
      <c r="QEM290" s="730"/>
      <c r="QEN290" s="730"/>
      <c r="QEO290" s="730"/>
      <c r="QEP290" s="730"/>
      <c r="QEQ290" s="730"/>
      <c r="QER290" s="730"/>
      <c r="QES290" s="730"/>
      <c r="QET290" s="730"/>
      <c r="QEU290" s="730"/>
      <c r="QEV290" s="730"/>
      <c r="QEW290" s="730"/>
      <c r="QEX290" s="730"/>
      <c r="QEY290" s="730"/>
      <c r="QEZ290" s="730"/>
      <c r="QFA290" s="730"/>
      <c r="QFB290" s="730"/>
      <c r="QFC290" s="730"/>
      <c r="QFD290" s="730"/>
      <c r="QFE290" s="730"/>
      <c r="QFF290" s="730"/>
      <c r="QFG290" s="730"/>
      <c r="QFH290" s="730"/>
      <c r="QFI290" s="730"/>
      <c r="QFJ290" s="730"/>
      <c r="QFK290" s="730"/>
      <c r="QFL290" s="730"/>
      <c r="QFM290" s="730"/>
      <c r="QFN290" s="730"/>
      <c r="QFO290" s="730"/>
      <c r="QFP290" s="730"/>
      <c r="QFQ290" s="730"/>
      <c r="QFR290" s="730"/>
      <c r="QFS290" s="730"/>
      <c r="QFT290" s="730"/>
      <c r="QFU290" s="730"/>
      <c r="QFV290" s="730"/>
      <c r="QFW290" s="730"/>
      <c r="QFX290" s="730"/>
      <c r="QFY290" s="730"/>
      <c r="QFZ290" s="730"/>
      <c r="QGA290" s="730"/>
      <c r="QGB290" s="730"/>
      <c r="QGC290" s="730"/>
      <c r="QGD290" s="730"/>
      <c r="QGE290" s="730"/>
      <c r="QGF290" s="730"/>
      <c r="QGG290" s="730"/>
      <c r="QGH290" s="730"/>
      <c r="QGI290" s="730"/>
      <c r="QGJ290" s="730"/>
      <c r="QGK290" s="730"/>
      <c r="QGL290" s="730"/>
      <c r="QGM290" s="730"/>
      <c r="QGN290" s="730"/>
      <c r="QGO290" s="730"/>
      <c r="QGP290" s="730"/>
      <c r="QGQ290" s="730"/>
      <c r="QGR290" s="730"/>
      <c r="QGS290" s="730"/>
      <c r="QGT290" s="730"/>
      <c r="QGU290" s="730"/>
      <c r="QGV290" s="730"/>
      <c r="QGW290" s="730"/>
      <c r="QGX290" s="730"/>
      <c r="QGY290" s="730"/>
      <c r="QGZ290" s="730"/>
      <c r="QHA290" s="730"/>
      <c r="QHB290" s="730"/>
      <c r="QHC290" s="730"/>
      <c r="QHD290" s="730"/>
      <c r="QHE290" s="730"/>
      <c r="QHF290" s="730"/>
      <c r="QHG290" s="730"/>
      <c r="QHH290" s="730"/>
      <c r="QHI290" s="730"/>
      <c r="QHJ290" s="730"/>
      <c r="QHK290" s="730"/>
      <c r="QHL290" s="730"/>
      <c r="QHM290" s="730"/>
      <c r="QHN290" s="730"/>
      <c r="QHO290" s="730"/>
      <c r="QHP290" s="730"/>
      <c r="QHQ290" s="730"/>
      <c r="QHR290" s="730"/>
      <c r="QHS290" s="730"/>
      <c r="QHT290" s="730"/>
      <c r="QHU290" s="730"/>
      <c r="QHV290" s="730"/>
      <c r="QHW290" s="730"/>
      <c r="QHX290" s="730"/>
      <c r="QHY290" s="730"/>
      <c r="QHZ290" s="730"/>
      <c r="QIA290" s="730"/>
      <c r="QIB290" s="730"/>
      <c r="QIC290" s="730"/>
      <c r="QID290" s="730"/>
      <c r="QIE290" s="730"/>
      <c r="QIF290" s="730"/>
      <c r="QIG290" s="730"/>
      <c r="QIH290" s="730"/>
      <c r="QII290" s="730"/>
      <c r="QIJ290" s="730"/>
      <c r="QIK290" s="730"/>
      <c r="QIL290" s="730"/>
      <c r="QIM290" s="730"/>
      <c r="QIN290" s="730"/>
      <c r="QIO290" s="730"/>
      <c r="QIP290" s="730"/>
      <c r="QIQ290" s="730"/>
      <c r="QIR290" s="730"/>
      <c r="QIS290" s="730"/>
      <c r="QIT290" s="730"/>
      <c r="QIU290" s="730"/>
      <c r="QIV290" s="730"/>
      <c r="QIW290" s="730"/>
      <c r="QIX290" s="730"/>
      <c r="QIY290" s="730"/>
      <c r="QIZ290" s="730"/>
      <c r="QJA290" s="730"/>
      <c r="QJB290" s="730"/>
      <c r="QJC290" s="730"/>
      <c r="QJD290" s="730"/>
      <c r="QJE290" s="730"/>
      <c r="QJF290" s="730"/>
      <c r="QJG290" s="730"/>
      <c r="QJH290" s="730"/>
      <c r="QJI290" s="730"/>
      <c r="QJJ290" s="730"/>
      <c r="QJK290" s="730"/>
      <c r="QJL290" s="730"/>
      <c r="QJM290" s="730"/>
      <c r="QJN290" s="730"/>
      <c r="QJO290" s="730"/>
      <c r="QJP290" s="730"/>
      <c r="QJQ290" s="730"/>
      <c r="QJR290" s="730"/>
      <c r="QJS290" s="730"/>
      <c r="QJT290" s="730"/>
      <c r="QJU290" s="730"/>
      <c r="QJV290" s="730"/>
      <c r="QJW290" s="730"/>
      <c r="QJX290" s="730"/>
      <c r="QJY290" s="730"/>
      <c r="QJZ290" s="730"/>
      <c r="QKA290" s="730"/>
      <c r="QKB290" s="730"/>
      <c r="QKC290" s="730"/>
      <c r="QKD290" s="730"/>
      <c r="QKE290" s="730"/>
      <c r="QKF290" s="730"/>
      <c r="QKG290" s="730"/>
      <c r="QKH290" s="730"/>
      <c r="QKI290" s="730"/>
      <c r="QKJ290" s="730"/>
      <c r="QKK290" s="730"/>
      <c r="QKL290" s="730"/>
      <c r="QKM290" s="730"/>
      <c r="QKN290" s="730"/>
      <c r="QKO290" s="730"/>
      <c r="QKP290" s="730"/>
      <c r="QKQ290" s="730"/>
      <c r="QKR290" s="730"/>
      <c r="QKS290" s="730"/>
      <c r="QKT290" s="730"/>
      <c r="QKU290" s="730"/>
      <c r="QKV290" s="730"/>
      <c r="QKW290" s="730"/>
      <c r="QKX290" s="730"/>
      <c r="QKY290" s="730"/>
      <c r="QKZ290" s="730"/>
      <c r="QLA290" s="730"/>
      <c r="QLB290" s="730"/>
      <c r="QLC290" s="730"/>
      <c r="QLD290" s="730"/>
      <c r="QLE290" s="730"/>
      <c r="QLF290" s="730"/>
      <c r="QLG290" s="730"/>
      <c r="QLH290" s="730"/>
      <c r="QLI290" s="730"/>
      <c r="QLJ290" s="730"/>
      <c r="QLK290" s="730"/>
      <c r="QLL290" s="730"/>
      <c r="QLM290" s="730"/>
      <c r="QLN290" s="730"/>
      <c r="QLO290" s="730"/>
      <c r="QLP290" s="730"/>
      <c r="QLQ290" s="730"/>
      <c r="QLR290" s="730"/>
      <c r="QLS290" s="730"/>
      <c r="QLT290" s="730"/>
      <c r="QLU290" s="730"/>
      <c r="QLV290" s="730"/>
      <c r="QLW290" s="730"/>
      <c r="QLX290" s="730"/>
      <c r="QLY290" s="730"/>
      <c r="QLZ290" s="730"/>
      <c r="QMA290" s="730"/>
      <c r="QMB290" s="730"/>
      <c r="QMC290" s="730"/>
      <c r="QMD290" s="730"/>
      <c r="QME290" s="730"/>
      <c r="QMF290" s="730"/>
      <c r="QMG290" s="730"/>
      <c r="QMH290" s="730"/>
      <c r="QMI290" s="730"/>
      <c r="QMJ290" s="730"/>
      <c r="QMK290" s="730"/>
      <c r="QML290" s="730"/>
      <c r="QMM290" s="730"/>
      <c r="QMN290" s="730"/>
      <c r="QMO290" s="730"/>
      <c r="QMP290" s="730"/>
      <c r="QMQ290" s="730"/>
      <c r="QMR290" s="730"/>
      <c r="QMS290" s="730"/>
      <c r="QMT290" s="730"/>
      <c r="QMU290" s="730"/>
      <c r="QMV290" s="730"/>
      <c r="QMW290" s="730"/>
      <c r="QMX290" s="730"/>
      <c r="QMY290" s="730"/>
      <c r="QMZ290" s="730"/>
      <c r="QNA290" s="730"/>
      <c r="QNB290" s="730"/>
      <c r="QNC290" s="730"/>
      <c r="QND290" s="730"/>
      <c r="QNE290" s="730"/>
      <c r="QNF290" s="730"/>
      <c r="QNG290" s="730"/>
      <c r="QNH290" s="730"/>
      <c r="QNI290" s="730"/>
      <c r="QNJ290" s="730"/>
      <c r="QNK290" s="730"/>
      <c r="QNL290" s="730"/>
      <c r="QNM290" s="730"/>
      <c r="QNN290" s="730"/>
      <c r="QNO290" s="730"/>
      <c r="QNP290" s="730"/>
      <c r="QNQ290" s="730"/>
      <c r="QNR290" s="730"/>
      <c r="QNS290" s="730"/>
      <c r="QNT290" s="730"/>
      <c r="QNU290" s="730"/>
      <c r="QNV290" s="730"/>
      <c r="QNW290" s="730"/>
      <c r="QNX290" s="730"/>
      <c r="QNY290" s="730"/>
      <c r="QNZ290" s="730"/>
      <c r="QOA290" s="730"/>
      <c r="QOB290" s="730"/>
      <c r="QOC290" s="730"/>
      <c r="QOD290" s="730"/>
      <c r="QOE290" s="730"/>
      <c r="QOF290" s="730"/>
      <c r="QOG290" s="730"/>
      <c r="QOH290" s="730"/>
      <c r="QOI290" s="730"/>
      <c r="QOJ290" s="730"/>
      <c r="QOK290" s="730"/>
      <c r="QOL290" s="730"/>
      <c r="QOM290" s="730"/>
      <c r="QON290" s="730"/>
      <c r="QOO290" s="730"/>
      <c r="QOP290" s="730"/>
      <c r="QOQ290" s="730"/>
      <c r="QOR290" s="730"/>
      <c r="QOS290" s="730"/>
      <c r="QOT290" s="730"/>
      <c r="QOU290" s="730"/>
      <c r="QOV290" s="730"/>
      <c r="QOW290" s="730"/>
      <c r="QOX290" s="730"/>
      <c r="QOY290" s="730"/>
      <c r="QOZ290" s="730"/>
      <c r="QPA290" s="730"/>
      <c r="QPB290" s="730"/>
      <c r="QPC290" s="730"/>
      <c r="QPD290" s="730"/>
      <c r="QPE290" s="730"/>
      <c r="QPF290" s="730"/>
      <c r="QPG290" s="730"/>
      <c r="QPH290" s="730"/>
      <c r="QPI290" s="730"/>
      <c r="QPJ290" s="730"/>
      <c r="QPK290" s="730"/>
      <c r="QPL290" s="730"/>
      <c r="QPM290" s="730"/>
      <c r="QPN290" s="730"/>
      <c r="QPO290" s="730"/>
      <c r="QPP290" s="730"/>
      <c r="QPQ290" s="730"/>
      <c r="QPR290" s="730"/>
      <c r="QPS290" s="730"/>
      <c r="QPT290" s="730"/>
      <c r="QPU290" s="730"/>
      <c r="QPV290" s="730"/>
      <c r="QPW290" s="730"/>
      <c r="QPX290" s="730"/>
      <c r="QPY290" s="730"/>
      <c r="QPZ290" s="730"/>
      <c r="QQA290" s="730"/>
      <c r="QQB290" s="730"/>
      <c r="QQC290" s="730"/>
      <c r="QQD290" s="730"/>
      <c r="QQE290" s="730"/>
      <c r="QQF290" s="730"/>
      <c r="QQG290" s="730"/>
      <c r="QQH290" s="730"/>
      <c r="QQI290" s="730"/>
      <c r="QQJ290" s="730"/>
      <c r="QQK290" s="730"/>
      <c r="QQL290" s="730"/>
      <c r="QQM290" s="730"/>
      <c r="QQN290" s="730"/>
      <c r="QQO290" s="730"/>
      <c r="QQP290" s="730"/>
      <c r="QQQ290" s="730"/>
      <c r="QQR290" s="730"/>
      <c r="QQS290" s="730"/>
      <c r="QQT290" s="730"/>
      <c r="QQU290" s="730"/>
      <c r="QQV290" s="730"/>
      <c r="QQW290" s="730"/>
      <c r="QQX290" s="730"/>
      <c r="QQY290" s="730"/>
      <c r="QQZ290" s="730"/>
      <c r="QRA290" s="730"/>
      <c r="QRB290" s="730"/>
      <c r="QRC290" s="730"/>
      <c r="QRD290" s="730"/>
      <c r="QRE290" s="730"/>
      <c r="QRF290" s="730"/>
      <c r="QRG290" s="730"/>
      <c r="QRH290" s="730"/>
      <c r="QRI290" s="730"/>
      <c r="QRJ290" s="730"/>
      <c r="QRK290" s="730"/>
      <c r="QRL290" s="730"/>
      <c r="QRM290" s="730"/>
      <c r="QRN290" s="730"/>
      <c r="QRO290" s="730"/>
      <c r="QRP290" s="730"/>
      <c r="QRQ290" s="730"/>
      <c r="QRR290" s="730"/>
      <c r="QRS290" s="730"/>
      <c r="QRT290" s="730"/>
      <c r="QRU290" s="730"/>
      <c r="QRV290" s="730"/>
      <c r="QRW290" s="730"/>
      <c r="QRX290" s="730"/>
      <c r="QRY290" s="730"/>
      <c r="QRZ290" s="730"/>
      <c r="QSA290" s="730"/>
      <c r="QSB290" s="730"/>
      <c r="QSC290" s="730"/>
      <c r="QSD290" s="730"/>
      <c r="QSE290" s="730"/>
      <c r="QSF290" s="730"/>
      <c r="QSG290" s="730"/>
      <c r="QSH290" s="730"/>
      <c r="QSI290" s="730"/>
      <c r="QSJ290" s="730"/>
      <c r="QSK290" s="730"/>
      <c r="QSL290" s="730"/>
      <c r="QSM290" s="730"/>
      <c r="QSN290" s="730"/>
      <c r="QSO290" s="730"/>
      <c r="QSP290" s="730"/>
      <c r="QSQ290" s="730"/>
      <c r="QSR290" s="730"/>
      <c r="QSS290" s="730"/>
      <c r="QST290" s="730"/>
      <c r="QSU290" s="730"/>
      <c r="QSV290" s="730"/>
      <c r="QSW290" s="730"/>
      <c r="QSX290" s="730"/>
      <c r="QSY290" s="730"/>
      <c r="QSZ290" s="730"/>
      <c r="QTA290" s="730"/>
      <c r="QTB290" s="730"/>
      <c r="QTC290" s="730"/>
      <c r="QTD290" s="730"/>
      <c r="QTE290" s="730"/>
      <c r="QTF290" s="730"/>
      <c r="QTG290" s="730"/>
      <c r="QTH290" s="730"/>
      <c r="QTI290" s="730"/>
      <c r="QTJ290" s="730"/>
      <c r="QTK290" s="730"/>
      <c r="QTL290" s="730"/>
      <c r="QTM290" s="730"/>
      <c r="QTN290" s="730"/>
      <c r="QTO290" s="730"/>
      <c r="QTP290" s="730"/>
      <c r="QTQ290" s="730"/>
      <c r="QTR290" s="730"/>
      <c r="QTS290" s="730"/>
      <c r="QTT290" s="730"/>
      <c r="QTU290" s="730"/>
      <c r="QTV290" s="730"/>
      <c r="QTW290" s="730"/>
      <c r="QTX290" s="730"/>
      <c r="QTY290" s="730"/>
      <c r="QTZ290" s="730"/>
      <c r="QUA290" s="730"/>
      <c r="QUB290" s="730"/>
      <c r="QUC290" s="730"/>
      <c r="QUD290" s="730"/>
      <c r="QUE290" s="730"/>
      <c r="QUF290" s="730"/>
      <c r="QUG290" s="730"/>
      <c r="QUH290" s="730"/>
      <c r="QUI290" s="730"/>
      <c r="QUJ290" s="730"/>
      <c r="QUK290" s="730"/>
      <c r="QUL290" s="730"/>
      <c r="QUM290" s="730"/>
      <c r="QUN290" s="730"/>
      <c r="QUO290" s="730"/>
      <c r="QUP290" s="730"/>
      <c r="QUQ290" s="730"/>
      <c r="QUR290" s="730"/>
      <c r="QUS290" s="730"/>
      <c r="QUT290" s="730"/>
      <c r="QUU290" s="730"/>
      <c r="QUV290" s="730"/>
      <c r="QUW290" s="730"/>
      <c r="QUX290" s="730"/>
      <c r="QUY290" s="730"/>
      <c r="QUZ290" s="730"/>
      <c r="QVA290" s="730"/>
      <c r="QVB290" s="730"/>
      <c r="QVC290" s="730"/>
      <c r="QVD290" s="730"/>
      <c r="QVE290" s="730"/>
      <c r="QVF290" s="730"/>
      <c r="QVG290" s="730"/>
      <c r="QVH290" s="730"/>
      <c r="QVI290" s="730"/>
      <c r="QVJ290" s="730"/>
      <c r="QVK290" s="730"/>
      <c r="QVL290" s="730"/>
      <c r="QVM290" s="730"/>
      <c r="QVN290" s="730"/>
      <c r="QVO290" s="730"/>
      <c r="QVP290" s="730"/>
      <c r="QVQ290" s="730"/>
      <c r="QVR290" s="730"/>
      <c r="QVS290" s="730"/>
      <c r="QVT290" s="730"/>
      <c r="QVU290" s="730"/>
      <c r="QVV290" s="730"/>
      <c r="QVW290" s="730"/>
      <c r="QVX290" s="730"/>
      <c r="QVY290" s="730"/>
      <c r="QVZ290" s="730"/>
      <c r="QWA290" s="730"/>
      <c r="QWB290" s="730"/>
      <c r="QWC290" s="730"/>
      <c r="QWD290" s="730"/>
      <c r="QWE290" s="730"/>
      <c r="QWF290" s="730"/>
      <c r="QWG290" s="730"/>
      <c r="QWH290" s="730"/>
      <c r="QWI290" s="730"/>
      <c r="QWJ290" s="730"/>
      <c r="QWK290" s="730"/>
      <c r="QWL290" s="730"/>
      <c r="QWM290" s="730"/>
      <c r="QWN290" s="730"/>
      <c r="QWO290" s="730"/>
      <c r="QWP290" s="730"/>
      <c r="QWQ290" s="730"/>
      <c r="QWR290" s="730"/>
      <c r="QWS290" s="730"/>
      <c r="QWT290" s="730"/>
      <c r="QWU290" s="730"/>
      <c r="QWV290" s="730"/>
      <c r="QWW290" s="730"/>
      <c r="QWX290" s="730"/>
      <c r="QWY290" s="730"/>
      <c r="QWZ290" s="730"/>
      <c r="QXA290" s="730"/>
      <c r="QXB290" s="730"/>
      <c r="QXC290" s="730"/>
      <c r="QXD290" s="730"/>
      <c r="QXE290" s="730"/>
      <c r="QXF290" s="730"/>
      <c r="QXG290" s="730"/>
      <c r="QXH290" s="730"/>
      <c r="QXI290" s="730"/>
      <c r="QXJ290" s="730"/>
      <c r="QXK290" s="730"/>
      <c r="QXL290" s="730"/>
      <c r="QXM290" s="730"/>
      <c r="QXN290" s="730"/>
      <c r="QXO290" s="730"/>
      <c r="QXP290" s="730"/>
      <c r="QXQ290" s="730"/>
      <c r="QXR290" s="730"/>
      <c r="QXS290" s="730"/>
      <c r="QXT290" s="730"/>
      <c r="QXU290" s="730"/>
      <c r="QXV290" s="730"/>
      <c r="QXW290" s="730"/>
      <c r="QXX290" s="730"/>
      <c r="QXY290" s="730"/>
      <c r="QXZ290" s="730"/>
      <c r="QYA290" s="730"/>
      <c r="QYB290" s="730"/>
      <c r="QYC290" s="730"/>
      <c r="QYD290" s="730"/>
      <c r="QYE290" s="730"/>
      <c r="QYF290" s="730"/>
      <c r="QYG290" s="730"/>
      <c r="QYH290" s="730"/>
      <c r="QYI290" s="730"/>
      <c r="QYJ290" s="730"/>
      <c r="QYK290" s="730"/>
      <c r="QYL290" s="730"/>
      <c r="QYM290" s="730"/>
      <c r="QYN290" s="730"/>
      <c r="QYO290" s="730"/>
      <c r="QYP290" s="730"/>
      <c r="QYQ290" s="730"/>
      <c r="QYR290" s="730"/>
      <c r="QYS290" s="730"/>
      <c r="QYT290" s="730"/>
      <c r="QYU290" s="730"/>
      <c r="QYV290" s="730"/>
      <c r="QYW290" s="730"/>
      <c r="QYX290" s="730"/>
      <c r="QYY290" s="730"/>
      <c r="QYZ290" s="730"/>
      <c r="QZA290" s="730"/>
      <c r="QZB290" s="730"/>
      <c r="QZC290" s="730"/>
      <c r="QZD290" s="730"/>
      <c r="QZE290" s="730"/>
      <c r="QZF290" s="730"/>
      <c r="QZG290" s="730"/>
      <c r="QZH290" s="730"/>
      <c r="QZI290" s="730"/>
      <c r="QZJ290" s="730"/>
      <c r="QZK290" s="730"/>
      <c r="QZL290" s="730"/>
      <c r="QZM290" s="730"/>
      <c r="QZN290" s="730"/>
      <c r="QZO290" s="730"/>
      <c r="QZP290" s="730"/>
      <c r="QZQ290" s="730"/>
      <c r="QZR290" s="730"/>
      <c r="QZS290" s="730"/>
      <c r="QZT290" s="730"/>
      <c r="QZU290" s="730"/>
      <c r="QZV290" s="730"/>
      <c r="QZW290" s="730"/>
      <c r="QZX290" s="730"/>
      <c r="QZY290" s="730"/>
      <c r="QZZ290" s="730"/>
      <c r="RAA290" s="730"/>
      <c r="RAB290" s="730"/>
      <c r="RAC290" s="730"/>
      <c r="RAD290" s="730"/>
      <c r="RAE290" s="730"/>
      <c r="RAF290" s="730"/>
      <c r="RAG290" s="730"/>
      <c r="RAH290" s="730"/>
      <c r="RAI290" s="730"/>
      <c r="RAJ290" s="730"/>
      <c r="RAK290" s="730"/>
      <c r="RAL290" s="730"/>
      <c r="RAM290" s="730"/>
      <c r="RAN290" s="730"/>
      <c r="RAO290" s="730"/>
      <c r="RAP290" s="730"/>
      <c r="RAQ290" s="730"/>
      <c r="RAR290" s="730"/>
      <c r="RAS290" s="730"/>
      <c r="RAT290" s="730"/>
      <c r="RAU290" s="730"/>
      <c r="RAV290" s="730"/>
      <c r="RAW290" s="730"/>
      <c r="RAX290" s="730"/>
      <c r="RAY290" s="730"/>
      <c r="RAZ290" s="730"/>
      <c r="RBA290" s="730"/>
      <c r="RBB290" s="730"/>
      <c r="RBC290" s="730"/>
      <c r="RBD290" s="730"/>
      <c r="RBE290" s="730"/>
      <c r="RBF290" s="730"/>
      <c r="RBG290" s="730"/>
      <c r="RBH290" s="730"/>
      <c r="RBI290" s="730"/>
      <c r="RBJ290" s="730"/>
      <c r="RBK290" s="730"/>
      <c r="RBL290" s="730"/>
      <c r="RBM290" s="730"/>
      <c r="RBN290" s="730"/>
      <c r="RBO290" s="730"/>
      <c r="RBP290" s="730"/>
      <c r="RBQ290" s="730"/>
      <c r="RBR290" s="730"/>
      <c r="RBS290" s="730"/>
      <c r="RBT290" s="730"/>
      <c r="RBU290" s="730"/>
      <c r="RBV290" s="730"/>
      <c r="RBW290" s="730"/>
      <c r="RBX290" s="730"/>
      <c r="RBY290" s="730"/>
      <c r="RBZ290" s="730"/>
      <c r="RCA290" s="730"/>
      <c r="RCB290" s="730"/>
      <c r="RCC290" s="730"/>
      <c r="RCD290" s="730"/>
      <c r="RCE290" s="730"/>
      <c r="RCF290" s="730"/>
      <c r="RCG290" s="730"/>
      <c r="RCH290" s="730"/>
      <c r="RCI290" s="730"/>
      <c r="RCJ290" s="730"/>
      <c r="RCK290" s="730"/>
      <c r="RCL290" s="730"/>
      <c r="RCM290" s="730"/>
      <c r="RCN290" s="730"/>
      <c r="RCO290" s="730"/>
      <c r="RCP290" s="730"/>
      <c r="RCQ290" s="730"/>
      <c r="RCR290" s="730"/>
      <c r="RCS290" s="730"/>
      <c r="RCT290" s="730"/>
      <c r="RCU290" s="730"/>
      <c r="RCV290" s="730"/>
      <c r="RCW290" s="730"/>
      <c r="RCX290" s="730"/>
      <c r="RCY290" s="730"/>
      <c r="RCZ290" s="730"/>
      <c r="RDA290" s="730"/>
      <c r="RDB290" s="730"/>
      <c r="RDC290" s="730"/>
      <c r="RDD290" s="730"/>
      <c r="RDE290" s="730"/>
      <c r="RDF290" s="730"/>
      <c r="RDG290" s="730"/>
      <c r="RDH290" s="730"/>
      <c r="RDI290" s="730"/>
      <c r="RDJ290" s="730"/>
      <c r="RDK290" s="730"/>
      <c r="RDL290" s="730"/>
      <c r="RDM290" s="730"/>
      <c r="RDN290" s="730"/>
      <c r="RDO290" s="730"/>
      <c r="RDP290" s="730"/>
      <c r="RDQ290" s="730"/>
      <c r="RDR290" s="730"/>
      <c r="RDS290" s="730"/>
      <c r="RDT290" s="730"/>
      <c r="RDU290" s="730"/>
      <c r="RDV290" s="730"/>
      <c r="RDW290" s="730"/>
      <c r="RDX290" s="730"/>
      <c r="RDY290" s="730"/>
      <c r="RDZ290" s="730"/>
      <c r="REA290" s="730"/>
      <c r="REB290" s="730"/>
      <c r="REC290" s="730"/>
      <c r="RED290" s="730"/>
      <c r="REE290" s="730"/>
      <c r="REF290" s="730"/>
      <c r="REG290" s="730"/>
      <c r="REH290" s="730"/>
      <c r="REI290" s="730"/>
      <c r="REJ290" s="730"/>
      <c r="REK290" s="730"/>
      <c r="REL290" s="730"/>
      <c r="REM290" s="730"/>
      <c r="REN290" s="730"/>
      <c r="REO290" s="730"/>
      <c r="REP290" s="730"/>
      <c r="REQ290" s="730"/>
      <c r="RER290" s="730"/>
      <c r="RES290" s="730"/>
      <c r="RET290" s="730"/>
      <c r="REU290" s="730"/>
      <c r="REV290" s="730"/>
      <c r="REW290" s="730"/>
      <c r="REX290" s="730"/>
      <c r="REY290" s="730"/>
      <c r="REZ290" s="730"/>
      <c r="RFA290" s="730"/>
      <c r="RFB290" s="730"/>
      <c r="RFC290" s="730"/>
      <c r="RFD290" s="730"/>
      <c r="RFE290" s="730"/>
      <c r="RFF290" s="730"/>
      <c r="RFG290" s="730"/>
      <c r="RFH290" s="730"/>
      <c r="RFI290" s="730"/>
      <c r="RFJ290" s="730"/>
      <c r="RFK290" s="730"/>
      <c r="RFL290" s="730"/>
      <c r="RFM290" s="730"/>
      <c r="RFN290" s="730"/>
      <c r="RFO290" s="730"/>
      <c r="RFP290" s="730"/>
      <c r="RFQ290" s="730"/>
      <c r="RFR290" s="730"/>
      <c r="RFS290" s="730"/>
      <c r="RFT290" s="730"/>
      <c r="RFU290" s="730"/>
      <c r="RFV290" s="730"/>
      <c r="RFW290" s="730"/>
      <c r="RFX290" s="730"/>
      <c r="RFY290" s="730"/>
      <c r="RFZ290" s="730"/>
      <c r="RGA290" s="730"/>
      <c r="RGB290" s="730"/>
      <c r="RGC290" s="730"/>
      <c r="RGD290" s="730"/>
      <c r="RGE290" s="730"/>
      <c r="RGF290" s="730"/>
      <c r="RGG290" s="730"/>
      <c r="RGH290" s="730"/>
      <c r="RGI290" s="730"/>
      <c r="RGJ290" s="730"/>
      <c r="RGK290" s="730"/>
      <c r="RGL290" s="730"/>
      <c r="RGM290" s="730"/>
      <c r="RGN290" s="730"/>
      <c r="RGO290" s="730"/>
      <c r="RGP290" s="730"/>
      <c r="RGQ290" s="730"/>
      <c r="RGR290" s="730"/>
      <c r="RGS290" s="730"/>
      <c r="RGT290" s="730"/>
      <c r="RGU290" s="730"/>
      <c r="RGV290" s="730"/>
      <c r="RGW290" s="730"/>
      <c r="RGX290" s="730"/>
      <c r="RGY290" s="730"/>
      <c r="RGZ290" s="730"/>
      <c r="RHA290" s="730"/>
      <c r="RHB290" s="730"/>
      <c r="RHC290" s="730"/>
      <c r="RHD290" s="730"/>
      <c r="RHE290" s="730"/>
      <c r="RHF290" s="730"/>
      <c r="RHG290" s="730"/>
      <c r="RHH290" s="730"/>
      <c r="RHI290" s="730"/>
      <c r="RHJ290" s="730"/>
      <c r="RHK290" s="730"/>
      <c r="RHL290" s="730"/>
      <c r="RHM290" s="730"/>
      <c r="RHN290" s="730"/>
      <c r="RHO290" s="730"/>
      <c r="RHP290" s="730"/>
      <c r="RHQ290" s="730"/>
      <c r="RHR290" s="730"/>
      <c r="RHS290" s="730"/>
      <c r="RHT290" s="730"/>
      <c r="RHU290" s="730"/>
      <c r="RHV290" s="730"/>
      <c r="RHW290" s="730"/>
      <c r="RHX290" s="730"/>
      <c r="RHY290" s="730"/>
      <c r="RHZ290" s="730"/>
      <c r="RIA290" s="730"/>
      <c r="RIB290" s="730"/>
      <c r="RIC290" s="730"/>
      <c r="RID290" s="730"/>
      <c r="RIE290" s="730"/>
      <c r="RIF290" s="730"/>
      <c r="RIG290" s="730"/>
      <c r="RIH290" s="730"/>
      <c r="RII290" s="730"/>
      <c r="RIJ290" s="730"/>
      <c r="RIK290" s="730"/>
      <c r="RIL290" s="730"/>
      <c r="RIM290" s="730"/>
      <c r="RIN290" s="730"/>
      <c r="RIO290" s="730"/>
      <c r="RIP290" s="730"/>
      <c r="RIQ290" s="730"/>
      <c r="RIR290" s="730"/>
      <c r="RIS290" s="730"/>
      <c r="RIT290" s="730"/>
      <c r="RIU290" s="730"/>
      <c r="RIV290" s="730"/>
      <c r="RIW290" s="730"/>
      <c r="RIX290" s="730"/>
      <c r="RIY290" s="730"/>
      <c r="RIZ290" s="730"/>
      <c r="RJA290" s="730"/>
      <c r="RJB290" s="730"/>
      <c r="RJC290" s="730"/>
      <c r="RJD290" s="730"/>
      <c r="RJE290" s="730"/>
      <c r="RJF290" s="730"/>
      <c r="RJG290" s="730"/>
      <c r="RJH290" s="730"/>
      <c r="RJI290" s="730"/>
      <c r="RJJ290" s="730"/>
      <c r="RJK290" s="730"/>
      <c r="RJL290" s="730"/>
      <c r="RJM290" s="730"/>
      <c r="RJN290" s="730"/>
      <c r="RJO290" s="730"/>
      <c r="RJP290" s="730"/>
      <c r="RJQ290" s="730"/>
      <c r="RJR290" s="730"/>
      <c r="RJS290" s="730"/>
      <c r="RJT290" s="730"/>
      <c r="RJU290" s="730"/>
      <c r="RJV290" s="730"/>
      <c r="RJW290" s="730"/>
      <c r="RJX290" s="730"/>
      <c r="RJY290" s="730"/>
      <c r="RJZ290" s="730"/>
      <c r="RKA290" s="730"/>
      <c r="RKB290" s="730"/>
      <c r="RKC290" s="730"/>
      <c r="RKD290" s="730"/>
      <c r="RKE290" s="730"/>
      <c r="RKF290" s="730"/>
      <c r="RKG290" s="730"/>
      <c r="RKH290" s="730"/>
      <c r="RKI290" s="730"/>
      <c r="RKJ290" s="730"/>
      <c r="RKK290" s="730"/>
      <c r="RKL290" s="730"/>
      <c r="RKM290" s="730"/>
      <c r="RKN290" s="730"/>
      <c r="RKO290" s="730"/>
      <c r="RKP290" s="730"/>
      <c r="RKQ290" s="730"/>
      <c r="RKR290" s="730"/>
      <c r="RKS290" s="730"/>
      <c r="RKT290" s="730"/>
      <c r="RKU290" s="730"/>
      <c r="RKV290" s="730"/>
      <c r="RKW290" s="730"/>
      <c r="RKX290" s="730"/>
      <c r="RKY290" s="730"/>
      <c r="RKZ290" s="730"/>
      <c r="RLA290" s="730"/>
      <c r="RLB290" s="730"/>
      <c r="RLC290" s="730"/>
      <c r="RLD290" s="730"/>
      <c r="RLE290" s="730"/>
      <c r="RLF290" s="730"/>
      <c r="RLG290" s="730"/>
      <c r="RLH290" s="730"/>
      <c r="RLI290" s="730"/>
      <c r="RLJ290" s="730"/>
      <c r="RLK290" s="730"/>
      <c r="RLL290" s="730"/>
      <c r="RLM290" s="730"/>
      <c r="RLN290" s="730"/>
      <c r="RLO290" s="730"/>
      <c r="RLP290" s="730"/>
      <c r="RLQ290" s="730"/>
      <c r="RLR290" s="730"/>
      <c r="RLS290" s="730"/>
      <c r="RLT290" s="730"/>
      <c r="RLU290" s="730"/>
      <c r="RLV290" s="730"/>
      <c r="RLW290" s="730"/>
      <c r="RLX290" s="730"/>
      <c r="RLY290" s="730"/>
      <c r="RLZ290" s="730"/>
      <c r="RMA290" s="730"/>
      <c r="RMB290" s="730"/>
      <c r="RMC290" s="730"/>
      <c r="RMD290" s="730"/>
      <c r="RME290" s="730"/>
      <c r="RMF290" s="730"/>
      <c r="RMG290" s="730"/>
      <c r="RMH290" s="730"/>
      <c r="RMI290" s="730"/>
      <c r="RMJ290" s="730"/>
      <c r="RMK290" s="730"/>
      <c r="RML290" s="730"/>
      <c r="RMM290" s="730"/>
      <c r="RMN290" s="730"/>
      <c r="RMO290" s="730"/>
      <c r="RMP290" s="730"/>
      <c r="RMQ290" s="730"/>
      <c r="RMR290" s="730"/>
      <c r="RMS290" s="730"/>
      <c r="RMT290" s="730"/>
      <c r="RMU290" s="730"/>
      <c r="RMV290" s="730"/>
      <c r="RMW290" s="730"/>
      <c r="RMX290" s="730"/>
      <c r="RMY290" s="730"/>
      <c r="RMZ290" s="730"/>
      <c r="RNA290" s="730"/>
      <c r="RNB290" s="730"/>
      <c r="RNC290" s="730"/>
      <c r="RND290" s="730"/>
      <c r="RNE290" s="730"/>
      <c r="RNF290" s="730"/>
      <c r="RNG290" s="730"/>
      <c r="RNH290" s="730"/>
      <c r="RNI290" s="730"/>
      <c r="RNJ290" s="730"/>
      <c r="RNK290" s="730"/>
      <c r="RNL290" s="730"/>
      <c r="RNM290" s="730"/>
      <c r="RNN290" s="730"/>
      <c r="RNO290" s="730"/>
      <c r="RNP290" s="730"/>
      <c r="RNQ290" s="730"/>
      <c r="RNR290" s="730"/>
      <c r="RNS290" s="730"/>
      <c r="RNT290" s="730"/>
      <c r="RNU290" s="730"/>
      <c r="RNV290" s="730"/>
      <c r="RNW290" s="730"/>
      <c r="RNX290" s="730"/>
      <c r="RNY290" s="730"/>
      <c r="RNZ290" s="730"/>
      <c r="ROA290" s="730"/>
      <c r="ROB290" s="730"/>
      <c r="ROC290" s="730"/>
      <c r="ROD290" s="730"/>
      <c r="ROE290" s="730"/>
      <c r="ROF290" s="730"/>
      <c r="ROG290" s="730"/>
      <c r="ROH290" s="730"/>
      <c r="ROI290" s="730"/>
      <c r="ROJ290" s="730"/>
      <c r="ROK290" s="730"/>
      <c r="ROL290" s="730"/>
      <c r="ROM290" s="730"/>
      <c r="RON290" s="730"/>
      <c r="ROO290" s="730"/>
      <c r="ROP290" s="730"/>
      <c r="ROQ290" s="730"/>
      <c r="ROR290" s="730"/>
      <c r="ROS290" s="730"/>
      <c r="ROT290" s="730"/>
      <c r="ROU290" s="730"/>
      <c r="ROV290" s="730"/>
      <c r="ROW290" s="730"/>
      <c r="ROX290" s="730"/>
      <c r="ROY290" s="730"/>
      <c r="ROZ290" s="730"/>
      <c r="RPA290" s="730"/>
      <c r="RPB290" s="730"/>
      <c r="RPC290" s="730"/>
      <c r="RPD290" s="730"/>
      <c r="RPE290" s="730"/>
      <c r="RPF290" s="730"/>
      <c r="RPG290" s="730"/>
      <c r="RPH290" s="730"/>
      <c r="RPI290" s="730"/>
      <c r="RPJ290" s="730"/>
      <c r="RPK290" s="730"/>
      <c r="RPL290" s="730"/>
      <c r="RPM290" s="730"/>
      <c r="RPN290" s="730"/>
      <c r="RPO290" s="730"/>
      <c r="RPP290" s="730"/>
      <c r="RPQ290" s="730"/>
      <c r="RPR290" s="730"/>
      <c r="RPS290" s="730"/>
      <c r="RPT290" s="730"/>
      <c r="RPU290" s="730"/>
      <c r="RPV290" s="730"/>
      <c r="RPW290" s="730"/>
      <c r="RPX290" s="730"/>
      <c r="RPY290" s="730"/>
      <c r="RPZ290" s="730"/>
      <c r="RQA290" s="730"/>
      <c r="RQB290" s="730"/>
      <c r="RQC290" s="730"/>
      <c r="RQD290" s="730"/>
      <c r="RQE290" s="730"/>
      <c r="RQF290" s="730"/>
      <c r="RQG290" s="730"/>
      <c r="RQH290" s="730"/>
      <c r="RQI290" s="730"/>
      <c r="RQJ290" s="730"/>
      <c r="RQK290" s="730"/>
      <c r="RQL290" s="730"/>
      <c r="RQM290" s="730"/>
      <c r="RQN290" s="730"/>
      <c r="RQO290" s="730"/>
      <c r="RQP290" s="730"/>
      <c r="RQQ290" s="730"/>
      <c r="RQR290" s="730"/>
      <c r="RQS290" s="730"/>
      <c r="RQT290" s="730"/>
      <c r="RQU290" s="730"/>
      <c r="RQV290" s="730"/>
      <c r="RQW290" s="730"/>
      <c r="RQX290" s="730"/>
      <c r="RQY290" s="730"/>
      <c r="RQZ290" s="730"/>
      <c r="RRA290" s="730"/>
      <c r="RRB290" s="730"/>
      <c r="RRC290" s="730"/>
      <c r="RRD290" s="730"/>
      <c r="RRE290" s="730"/>
      <c r="RRF290" s="730"/>
      <c r="RRG290" s="730"/>
      <c r="RRH290" s="730"/>
      <c r="RRI290" s="730"/>
      <c r="RRJ290" s="730"/>
      <c r="RRK290" s="730"/>
      <c r="RRL290" s="730"/>
      <c r="RRM290" s="730"/>
      <c r="RRN290" s="730"/>
      <c r="RRO290" s="730"/>
      <c r="RRP290" s="730"/>
      <c r="RRQ290" s="730"/>
      <c r="RRR290" s="730"/>
      <c r="RRS290" s="730"/>
      <c r="RRT290" s="730"/>
      <c r="RRU290" s="730"/>
      <c r="RRV290" s="730"/>
      <c r="RRW290" s="730"/>
      <c r="RRX290" s="730"/>
      <c r="RRY290" s="730"/>
      <c r="RRZ290" s="730"/>
      <c r="RSA290" s="730"/>
      <c r="RSB290" s="730"/>
      <c r="RSC290" s="730"/>
      <c r="RSD290" s="730"/>
      <c r="RSE290" s="730"/>
      <c r="RSF290" s="730"/>
      <c r="RSG290" s="730"/>
      <c r="RSH290" s="730"/>
      <c r="RSI290" s="730"/>
      <c r="RSJ290" s="730"/>
      <c r="RSK290" s="730"/>
      <c r="RSL290" s="730"/>
      <c r="RSM290" s="730"/>
      <c r="RSN290" s="730"/>
      <c r="RSO290" s="730"/>
      <c r="RSP290" s="730"/>
      <c r="RSQ290" s="730"/>
      <c r="RSR290" s="730"/>
      <c r="RSS290" s="730"/>
      <c r="RST290" s="730"/>
      <c r="RSU290" s="730"/>
      <c r="RSV290" s="730"/>
      <c r="RSW290" s="730"/>
      <c r="RSX290" s="730"/>
      <c r="RSY290" s="730"/>
      <c r="RSZ290" s="730"/>
      <c r="RTA290" s="730"/>
      <c r="RTB290" s="730"/>
      <c r="RTC290" s="730"/>
      <c r="RTD290" s="730"/>
      <c r="RTE290" s="730"/>
      <c r="RTF290" s="730"/>
      <c r="RTG290" s="730"/>
      <c r="RTH290" s="730"/>
      <c r="RTI290" s="730"/>
      <c r="RTJ290" s="730"/>
      <c r="RTK290" s="730"/>
      <c r="RTL290" s="730"/>
      <c r="RTM290" s="730"/>
      <c r="RTN290" s="730"/>
      <c r="RTO290" s="730"/>
      <c r="RTP290" s="730"/>
      <c r="RTQ290" s="730"/>
      <c r="RTR290" s="730"/>
      <c r="RTS290" s="730"/>
      <c r="RTT290" s="730"/>
      <c r="RTU290" s="730"/>
      <c r="RTV290" s="730"/>
      <c r="RTW290" s="730"/>
      <c r="RTX290" s="730"/>
      <c r="RTY290" s="730"/>
      <c r="RTZ290" s="730"/>
      <c r="RUA290" s="730"/>
      <c r="RUB290" s="730"/>
      <c r="RUC290" s="730"/>
      <c r="RUD290" s="730"/>
      <c r="RUE290" s="730"/>
      <c r="RUF290" s="730"/>
      <c r="RUG290" s="730"/>
      <c r="RUH290" s="730"/>
      <c r="RUI290" s="730"/>
      <c r="RUJ290" s="730"/>
      <c r="RUK290" s="730"/>
      <c r="RUL290" s="730"/>
      <c r="RUM290" s="730"/>
      <c r="RUN290" s="730"/>
      <c r="RUO290" s="730"/>
      <c r="RUP290" s="730"/>
      <c r="RUQ290" s="730"/>
      <c r="RUR290" s="730"/>
      <c r="RUS290" s="730"/>
      <c r="RUT290" s="730"/>
      <c r="RUU290" s="730"/>
      <c r="RUV290" s="730"/>
      <c r="RUW290" s="730"/>
      <c r="RUX290" s="730"/>
      <c r="RUY290" s="730"/>
      <c r="RUZ290" s="730"/>
      <c r="RVA290" s="730"/>
      <c r="RVB290" s="730"/>
      <c r="RVC290" s="730"/>
      <c r="RVD290" s="730"/>
      <c r="RVE290" s="730"/>
      <c r="RVF290" s="730"/>
      <c r="RVG290" s="730"/>
      <c r="RVH290" s="730"/>
      <c r="RVI290" s="730"/>
      <c r="RVJ290" s="730"/>
      <c r="RVK290" s="730"/>
      <c r="RVL290" s="730"/>
      <c r="RVM290" s="730"/>
      <c r="RVN290" s="730"/>
      <c r="RVO290" s="730"/>
      <c r="RVP290" s="730"/>
      <c r="RVQ290" s="730"/>
      <c r="RVR290" s="730"/>
      <c r="RVS290" s="730"/>
      <c r="RVT290" s="730"/>
      <c r="RVU290" s="730"/>
      <c r="RVV290" s="730"/>
      <c r="RVW290" s="730"/>
      <c r="RVX290" s="730"/>
      <c r="RVY290" s="730"/>
      <c r="RVZ290" s="730"/>
      <c r="RWA290" s="730"/>
      <c r="RWB290" s="730"/>
      <c r="RWC290" s="730"/>
      <c r="RWD290" s="730"/>
      <c r="RWE290" s="730"/>
      <c r="RWF290" s="730"/>
      <c r="RWG290" s="730"/>
      <c r="RWH290" s="730"/>
      <c r="RWI290" s="730"/>
      <c r="RWJ290" s="730"/>
      <c r="RWK290" s="730"/>
      <c r="RWL290" s="730"/>
      <c r="RWM290" s="730"/>
      <c r="RWN290" s="730"/>
      <c r="RWO290" s="730"/>
      <c r="RWP290" s="730"/>
      <c r="RWQ290" s="730"/>
      <c r="RWR290" s="730"/>
      <c r="RWS290" s="730"/>
      <c r="RWT290" s="730"/>
      <c r="RWU290" s="730"/>
      <c r="RWV290" s="730"/>
      <c r="RWW290" s="730"/>
      <c r="RWX290" s="730"/>
      <c r="RWY290" s="730"/>
      <c r="RWZ290" s="730"/>
      <c r="RXA290" s="730"/>
      <c r="RXB290" s="730"/>
      <c r="RXC290" s="730"/>
      <c r="RXD290" s="730"/>
      <c r="RXE290" s="730"/>
      <c r="RXF290" s="730"/>
      <c r="RXG290" s="730"/>
      <c r="RXH290" s="730"/>
      <c r="RXI290" s="730"/>
      <c r="RXJ290" s="730"/>
      <c r="RXK290" s="730"/>
      <c r="RXL290" s="730"/>
      <c r="RXM290" s="730"/>
      <c r="RXN290" s="730"/>
      <c r="RXO290" s="730"/>
      <c r="RXP290" s="730"/>
      <c r="RXQ290" s="730"/>
      <c r="RXR290" s="730"/>
      <c r="RXS290" s="730"/>
      <c r="RXT290" s="730"/>
      <c r="RXU290" s="730"/>
      <c r="RXV290" s="730"/>
      <c r="RXW290" s="730"/>
      <c r="RXX290" s="730"/>
      <c r="RXY290" s="730"/>
      <c r="RXZ290" s="730"/>
      <c r="RYA290" s="730"/>
      <c r="RYB290" s="730"/>
      <c r="RYC290" s="730"/>
      <c r="RYD290" s="730"/>
      <c r="RYE290" s="730"/>
      <c r="RYF290" s="730"/>
      <c r="RYG290" s="730"/>
      <c r="RYH290" s="730"/>
      <c r="RYI290" s="730"/>
      <c r="RYJ290" s="730"/>
      <c r="RYK290" s="730"/>
      <c r="RYL290" s="730"/>
      <c r="RYM290" s="730"/>
      <c r="RYN290" s="730"/>
      <c r="RYO290" s="730"/>
      <c r="RYP290" s="730"/>
      <c r="RYQ290" s="730"/>
      <c r="RYR290" s="730"/>
      <c r="RYS290" s="730"/>
      <c r="RYT290" s="730"/>
      <c r="RYU290" s="730"/>
      <c r="RYV290" s="730"/>
      <c r="RYW290" s="730"/>
      <c r="RYX290" s="730"/>
      <c r="RYY290" s="730"/>
      <c r="RYZ290" s="730"/>
      <c r="RZA290" s="730"/>
      <c r="RZB290" s="730"/>
      <c r="RZC290" s="730"/>
      <c r="RZD290" s="730"/>
      <c r="RZE290" s="730"/>
      <c r="RZF290" s="730"/>
      <c r="RZG290" s="730"/>
      <c r="RZH290" s="730"/>
      <c r="RZI290" s="730"/>
      <c r="RZJ290" s="730"/>
      <c r="RZK290" s="730"/>
      <c r="RZL290" s="730"/>
      <c r="RZM290" s="730"/>
      <c r="RZN290" s="730"/>
      <c r="RZO290" s="730"/>
      <c r="RZP290" s="730"/>
      <c r="RZQ290" s="730"/>
      <c r="RZR290" s="730"/>
      <c r="RZS290" s="730"/>
      <c r="RZT290" s="730"/>
      <c r="RZU290" s="730"/>
      <c r="RZV290" s="730"/>
      <c r="RZW290" s="730"/>
      <c r="RZX290" s="730"/>
      <c r="RZY290" s="730"/>
      <c r="RZZ290" s="730"/>
      <c r="SAA290" s="730"/>
      <c r="SAB290" s="730"/>
      <c r="SAC290" s="730"/>
      <c r="SAD290" s="730"/>
      <c r="SAE290" s="730"/>
      <c r="SAF290" s="730"/>
      <c r="SAG290" s="730"/>
      <c r="SAH290" s="730"/>
      <c r="SAI290" s="730"/>
      <c r="SAJ290" s="730"/>
      <c r="SAK290" s="730"/>
      <c r="SAL290" s="730"/>
      <c r="SAM290" s="730"/>
      <c r="SAN290" s="730"/>
      <c r="SAO290" s="730"/>
      <c r="SAP290" s="730"/>
      <c r="SAQ290" s="730"/>
      <c r="SAR290" s="730"/>
      <c r="SAS290" s="730"/>
      <c r="SAT290" s="730"/>
      <c r="SAU290" s="730"/>
      <c r="SAV290" s="730"/>
      <c r="SAW290" s="730"/>
      <c r="SAX290" s="730"/>
      <c r="SAY290" s="730"/>
      <c r="SAZ290" s="730"/>
      <c r="SBA290" s="730"/>
      <c r="SBB290" s="730"/>
      <c r="SBC290" s="730"/>
      <c r="SBD290" s="730"/>
      <c r="SBE290" s="730"/>
      <c r="SBF290" s="730"/>
      <c r="SBG290" s="730"/>
      <c r="SBH290" s="730"/>
      <c r="SBI290" s="730"/>
      <c r="SBJ290" s="730"/>
      <c r="SBK290" s="730"/>
      <c r="SBL290" s="730"/>
      <c r="SBM290" s="730"/>
      <c r="SBN290" s="730"/>
      <c r="SBO290" s="730"/>
      <c r="SBP290" s="730"/>
      <c r="SBQ290" s="730"/>
      <c r="SBR290" s="730"/>
      <c r="SBS290" s="730"/>
      <c r="SBT290" s="730"/>
      <c r="SBU290" s="730"/>
      <c r="SBV290" s="730"/>
      <c r="SBW290" s="730"/>
      <c r="SBX290" s="730"/>
      <c r="SBY290" s="730"/>
      <c r="SBZ290" s="730"/>
      <c r="SCA290" s="730"/>
      <c r="SCB290" s="730"/>
      <c r="SCC290" s="730"/>
      <c r="SCD290" s="730"/>
      <c r="SCE290" s="730"/>
      <c r="SCF290" s="730"/>
      <c r="SCG290" s="730"/>
      <c r="SCH290" s="730"/>
      <c r="SCI290" s="730"/>
      <c r="SCJ290" s="730"/>
      <c r="SCK290" s="730"/>
      <c r="SCL290" s="730"/>
      <c r="SCM290" s="730"/>
      <c r="SCN290" s="730"/>
      <c r="SCO290" s="730"/>
      <c r="SCP290" s="730"/>
      <c r="SCQ290" s="730"/>
      <c r="SCR290" s="730"/>
      <c r="SCS290" s="730"/>
      <c r="SCT290" s="730"/>
      <c r="SCU290" s="730"/>
      <c r="SCV290" s="730"/>
      <c r="SCW290" s="730"/>
      <c r="SCX290" s="730"/>
      <c r="SCY290" s="730"/>
      <c r="SCZ290" s="730"/>
      <c r="SDA290" s="730"/>
      <c r="SDB290" s="730"/>
      <c r="SDC290" s="730"/>
      <c r="SDD290" s="730"/>
      <c r="SDE290" s="730"/>
      <c r="SDF290" s="730"/>
      <c r="SDG290" s="730"/>
      <c r="SDH290" s="730"/>
      <c r="SDI290" s="730"/>
      <c r="SDJ290" s="730"/>
      <c r="SDK290" s="730"/>
      <c r="SDL290" s="730"/>
      <c r="SDM290" s="730"/>
      <c r="SDN290" s="730"/>
      <c r="SDO290" s="730"/>
      <c r="SDP290" s="730"/>
      <c r="SDQ290" s="730"/>
      <c r="SDR290" s="730"/>
      <c r="SDS290" s="730"/>
      <c r="SDT290" s="730"/>
      <c r="SDU290" s="730"/>
      <c r="SDV290" s="730"/>
      <c r="SDW290" s="730"/>
      <c r="SDX290" s="730"/>
      <c r="SDY290" s="730"/>
      <c r="SDZ290" s="730"/>
      <c r="SEA290" s="730"/>
      <c r="SEB290" s="730"/>
      <c r="SEC290" s="730"/>
      <c r="SED290" s="730"/>
      <c r="SEE290" s="730"/>
      <c r="SEF290" s="730"/>
      <c r="SEG290" s="730"/>
      <c r="SEH290" s="730"/>
      <c r="SEI290" s="730"/>
      <c r="SEJ290" s="730"/>
      <c r="SEK290" s="730"/>
      <c r="SEL290" s="730"/>
      <c r="SEM290" s="730"/>
      <c r="SEN290" s="730"/>
      <c r="SEO290" s="730"/>
      <c r="SEP290" s="730"/>
      <c r="SEQ290" s="730"/>
      <c r="SER290" s="730"/>
      <c r="SES290" s="730"/>
      <c r="SET290" s="730"/>
      <c r="SEU290" s="730"/>
      <c r="SEV290" s="730"/>
      <c r="SEW290" s="730"/>
      <c r="SEX290" s="730"/>
      <c r="SEY290" s="730"/>
      <c r="SEZ290" s="730"/>
      <c r="SFA290" s="730"/>
      <c r="SFB290" s="730"/>
      <c r="SFC290" s="730"/>
      <c r="SFD290" s="730"/>
      <c r="SFE290" s="730"/>
      <c r="SFF290" s="730"/>
      <c r="SFG290" s="730"/>
      <c r="SFH290" s="730"/>
      <c r="SFI290" s="730"/>
      <c r="SFJ290" s="730"/>
      <c r="SFK290" s="730"/>
      <c r="SFL290" s="730"/>
      <c r="SFM290" s="730"/>
      <c r="SFN290" s="730"/>
      <c r="SFO290" s="730"/>
      <c r="SFP290" s="730"/>
      <c r="SFQ290" s="730"/>
      <c r="SFR290" s="730"/>
      <c r="SFS290" s="730"/>
      <c r="SFT290" s="730"/>
      <c r="SFU290" s="730"/>
      <c r="SFV290" s="730"/>
      <c r="SFW290" s="730"/>
      <c r="SFX290" s="730"/>
      <c r="SFY290" s="730"/>
      <c r="SFZ290" s="730"/>
      <c r="SGA290" s="730"/>
      <c r="SGB290" s="730"/>
      <c r="SGC290" s="730"/>
      <c r="SGD290" s="730"/>
      <c r="SGE290" s="730"/>
      <c r="SGF290" s="730"/>
      <c r="SGG290" s="730"/>
      <c r="SGH290" s="730"/>
      <c r="SGI290" s="730"/>
      <c r="SGJ290" s="730"/>
      <c r="SGK290" s="730"/>
      <c r="SGL290" s="730"/>
      <c r="SGM290" s="730"/>
      <c r="SGN290" s="730"/>
      <c r="SGO290" s="730"/>
      <c r="SGP290" s="730"/>
      <c r="SGQ290" s="730"/>
      <c r="SGR290" s="730"/>
      <c r="SGS290" s="730"/>
      <c r="SGT290" s="730"/>
      <c r="SGU290" s="730"/>
      <c r="SGV290" s="730"/>
      <c r="SGW290" s="730"/>
      <c r="SGX290" s="730"/>
      <c r="SGY290" s="730"/>
      <c r="SGZ290" s="730"/>
      <c r="SHA290" s="730"/>
      <c r="SHB290" s="730"/>
      <c r="SHC290" s="730"/>
      <c r="SHD290" s="730"/>
      <c r="SHE290" s="730"/>
      <c r="SHF290" s="730"/>
      <c r="SHG290" s="730"/>
      <c r="SHH290" s="730"/>
      <c r="SHI290" s="730"/>
      <c r="SHJ290" s="730"/>
      <c r="SHK290" s="730"/>
      <c r="SHL290" s="730"/>
      <c r="SHM290" s="730"/>
      <c r="SHN290" s="730"/>
      <c r="SHO290" s="730"/>
      <c r="SHP290" s="730"/>
      <c r="SHQ290" s="730"/>
      <c r="SHR290" s="730"/>
      <c r="SHS290" s="730"/>
      <c r="SHT290" s="730"/>
      <c r="SHU290" s="730"/>
      <c r="SHV290" s="730"/>
      <c r="SHW290" s="730"/>
      <c r="SHX290" s="730"/>
      <c r="SHY290" s="730"/>
      <c r="SHZ290" s="730"/>
      <c r="SIA290" s="730"/>
      <c r="SIB290" s="730"/>
      <c r="SIC290" s="730"/>
      <c r="SID290" s="730"/>
      <c r="SIE290" s="730"/>
      <c r="SIF290" s="730"/>
      <c r="SIG290" s="730"/>
      <c r="SIH290" s="730"/>
      <c r="SII290" s="730"/>
      <c r="SIJ290" s="730"/>
      <c r="SIK290" s="730"/>
      <c r="SIL290" s="730"/>
      <c r="SIM290" s="730"/>
      <c r="SIN290" s="730"/>
      <c r="SIO290" s="730"/>
      <c r="SIP290" s="730"/>
      <c r="SIQ290" s="730"/>
      <c r="SIR290" s="730"/>
      <c r="SIS290" s="730"/>
      <c r="SIT290" s="730"/>
      <c r="SIU290" s="730"/>
      <c r="SIV290" s="730"/>
      <c r="SIW290" s="730"/>
      <c r="SIX290" s="730"/>
      <c r="SIY290" s="730"/>
      <c r="SIZ290" s="730"/>
      <c r="SJA290" s="730"/>
      <c r="SJB290" s="730"/>
      <c r="SJC290" s="730"/>
      <c r="SJD290" s="730"/>
      <c r="SJE290" s="730"/>
      <c r="SJF290" s="730"/>
      <c r="SJG290" s="730"/>
      <c r="SJH290" s="730"/>
      <c r="SJI290" s="730"/>
      <c r="SJJ290" s="730"/>
      <c r="SJK290" s="730"/>
      <c r="SJL290" s="730"/>
      <c r="SJM290" s="730"/>
      <c r="SJN290" s="730"/>
      <c r="SJO290" s="730"/>
      <c r="SJP290" s="730"/>
      <c r="SJQ290" s="730"/>
      <c r="SJR290" s="730"/>
      <c r="SJS290" s="730"/>
      <c r="SJT290" s="730"/>
      <c r="SJU290" s="730"/>
      <c r="SJV290" s="730"/>
      <c r="SJW290" s="730"/>
      <c r="SJX290" s="730"/>
      <c r="SJY290" s="730"/>
      <c r="SJZ290" s="730"/>
      <c r="SKA290" s="730"/>
      <c r="SKB290" s="730"/>
      <c r="SKC290" s="730"/>
      <c r="SKD290" s="730"/>
      <c r="SKE290" s="730"/>
      <c r="SKF290" s="730"/>
      <c r="SKG290" s="730"/>
      <c r="SKH290" s="730"/>
      <c r="SKI290" s="730"/>
      <c r="SKJ290" s="730"/>
      <c r="SKK290" s="730"/>
      <c r="SKL290" s="730"/>
      <c r="SKM290" s="730"/>
      <c r="SKN290" s="730"/>
      <c r="SKO290" s="730"/>
      <c r="SKP290" s="730"/>
      <c r="SKQ290" s="730"/>
      <c r="SKR290" s="730"/>
      <c r="SKS290" s="730"/>
      <c r="SKT290" s="730"/>
      <c r="SKU290" s="730"/>
      <c r="SKV290" s="730"/>
      <c r="SKW290" s="730"/>
      <c r="SKX290" s="730"/>
      <c r="SKY290" s="730"/>
      <c r="SKZ290" s="730"/>
      <c r="SLA290" s="730"/>
      <c r="SLB290" s="730"/>
      <c r="SLC290" s="730"/>
      <c r="SLD290" s="730"/>
      <c r="SLE290" s="730"/>
      <c r="SLF290" s="730"/>
      <c r="SLG290" s="730"/>
      <c r="SLH290" s="730"/>
      <c r="SLI290" s="730"/>
      <c r="SLJ290" s="730"/>
      <c r="SLK290" s="730"/>
      <c r="SLL290" s="730"/>
      <c r="SLM290" s="730"/>
      <c r="SLN290" s="730"/>
      <c r="SLO290" s="730"/>
      <c r="SLP290" s="730"/>
      <c r="SLQ290" s="730"/>
      <c r="SLR290" s="730"/>
      <c r="SLS290" s="730"/>
      <c r="SLT290" s="730"/>
      <c r="SLU290" s="730"/>
      <c r="SLV290" s="730"/>
      <c r="SLW290" s="730"/>
      <c r="SLX290" s="730"/>
      <c r="SLY290" s="730"/>
      <c r="SLZ290" s="730"/>
      <c r="SMA290" s="730"/>
      <c r="SMB290" s="730"/>
      <c r="SMC290" s="730"/>
      <c r="SMD290" s="730"/>
      <c r="SME290" s="730"/>
      <c r="SMF290" s="730"/>
      <c r="SMG290" s="730"/>
      <c r="SMH290" s="730"/>
      <c r="SMI290" s="730"/>
      <c r="SMJ290" s="730"/>
      <c r="SMK290" s="730"/>
      <c r="SML290" s="730"/>
      <c r="SMM290" s="730"/>
      <c r="SMN290" s="730"/>
      <c r="SMO290" s="730"/>
      <c r="SMP290" s="730"/>
      <c r="SMQ290" s="730"/>
      <c r="SMR290" s="730"/>
      <c r="SMS290" s="730"/>
      <c r="SMT290" s="730"/>
      <c r="SMU290" s="730"/>
      <c r="SMV290" s="730"/>
      <c r="SMW290" s="730"/>
      <c r="SMX290" s="730"/>
      <c r="SMY290" s="730"/>
      <c r="SMZ290" s="730"/>
      <c r="SNA290" s="730"/>
      <c r="SNB290" s="730"/>
      <c r="SNC290" s="730"/>
      <c r="SND290" s="730"/>
      <c r="SNE290" s="730"/>
      <c r="SNF290" s="730"/>
      <c r="SNG290" s="730"/>
      <c r="SNH290" s="730"/>
      <c r="SNI290" s="730"/>
      <c r="SNJ290" s="730"/>
      <c r="SNK290" s="730"/>
      <c r="SNL290" s="730"/>
      <c r="SNM290" s="730"/>
      <c r="SNN290" s="730"/>
      <c r="SNO290" s="730"/>
      <c r="SNP290" s="730"/>
      <c r="SNQ290" s="730"/>
      <c r="SNR290" s="730"/>
      <c r="SNS290" s="730"/>
      <c r="SNT290" s="730"/>
      <c r="SNU290" s="730"/>
      <c r="SNV290" s="730"/>
      <c r="SNW290" s="730"/>
      <c r="SNX290" s="730"/>
      <c r="SNY290" s="730"/>
      <c r="SNZ290" s="730"/>
      <c r="SOA290" s="730"/>
      <c r="SOB290" s="730"/>
      <c r="SOC290" s="730"/>
      <c r="SOD290" s="730"/>
      <c r="SOE290" s="730"/>
      <c r="SOF290" s="730"/>
      <c r="SOG290" s="730"/>
      <c r="SOH290" s="730"/>
      <c r="SOI290" s="730"/>
      <c r="SOJ290" s="730"/>
      <c r="SOK290" s="730"/>
      <c r="SOL290" s="730"/>
      <c r="SOM290" s="730"/>
      <c r="SON290" s="730"/>
      <c r="SOO290" s="730"/>
      <c r="SOP290" s="730"/>
      <c r="SOQ290" s="730"/>
      <c r="SOR290" s="730"/>
      <c r="SOS290" s="730"/>
      <c r="SOT290" s="730"/>
      <c r="SOU290" s="730"/>
      <c r="SOV290" s="730"/>
      <c r="SOW290" s="730"/>
      <c r="SOX290" s="730"/>
      <c r="SOY290" s="730"/>
      <c r="SOZ290" s="730"/>
      <c r="SPA290" s="730"/>
      <c r="SPB290" s="730"/>
      <c r="SPC290" s="730"/>
      <c r="SPD290" s="730"/>
      <c r="SPE290" s="730"/>
      <c r="SPF290" s="730"/>
      <c r="SPG290" s="730"/>
      <c r="SPH290" s="730"/>
      <c r="SPI290" s="730"/>
      <c r="SPJ290" s="730"/>
      <c r="SPK290" s="730"/>
      <c r="SPL290" s="730"/>
      <c r="SPM290" s="730"/>
      <c r="SPN290" s="730"/>
      <c r="SPO290" s="730"/>
      <c r="SPP290" s="730"/>
      <c r="SPQ290" s="730"/>
      <c r="SPR290" s="730"/>
      <c r="SPS290" s="730"/>
      <c r="SPT290" s="730"/>
      <c r="SPU290" s="730"/>
      <c r="SPV290" s="730"/>
      <c r="SPW290" s="730"/>
      <c r="SPX290" s="730"/>
      <c r="SPY290" s="730"/>
      <c r="SPZ290" s="730"/>
      <c r="SQA290" s="730"/>
      <c r="SQB290" s="730"/>
      <c r="SQC290" s="730"/>
      <c r="SQD290" s="730"/>
      <c r="SQE290" s="730"/>
      <c r="SQF290" s="730"/>
      <c r="SQG290" s="730"/>
      <c r="SQH290" s="730"/>
      <c r="SQI290" s="730"/>
      <c r="SQJ290" s="730"/>
      <c r="SQK290" s="730"/>
      <c r="SQL290" s="730"/>
      <c r="SQM290" s="730"/>
      <c r="SQN290" s="730"/>
      <c r="SQO290" s="730"/>
      <c r="SQP290" s="730"/>
      <c r="SQQ290" s="730"/>
      <c r="SQR290" s="730"/>
      <c r="SQS290" s="730"/>
      <c r="SQT290" s="730"/>
      <c r="SQU290" s="730"/>
      <c r="SQV290" s="730"/>
      <c r="SQW290" s="730"/>
      <c r="SQX290" s="730"/>
      <c r="SQY290" s="730"/>
      <c r="SQZ290" s="730"/>
      <c r="SRA290" s="730"/>
      <c r="SRB290" s="730"/>
      <c r="SRC290" s="730"/>
      <c r="SRD290" s="730"/>
      <c r="SRE290" s="730"/>
      <c r="SRF290" s="730"/>
      <c r="SRG290" s="730"/>
      <c r="SRH290" s="730"/>
      <c r="SRI290" s="730"/>
      <c r="SRJ290" s="730"/>
      <c r="SRK290" s="730"/>
      <c r="SRL290" s="730"/>
      <c r="SRM290" s="730"/>
      <c r="SRN290" s="730"/>
      <c r="SRO290" s="730"/>
      <c r="SRP290" s="730"/>
      <c r="SRQ290" s="730"/>
      <c r="SRR290" s="730"/>
      <c r="SRS290" s="730"/>
      <c r="SRT290" s="730"/>
      <c r="SRU290" s="730"/>
      <c r="SRV290" s="730"/>
      <c r="SRW290" s="730"/>
      <c r="SRX290" s="730"/>
      <c r="SRY290" s="730"/>
      <c r="SRZ290" s="730"/>
      <c r="SSA290" s="730"/>
      <c r="SSB290" s="730"/>
      <c r="SSC290" s="730"/>
      <c r="SSD290" s="730"/>
      <c r="SSE290" s="730"/>
      <c r="SSF290" s="730"/>
      <c r="SSG290" s="730"/>
      <c r="SSH290" s="730"/>
      <c r="SSI290" s="730"/>
      <c r="SSJ290" s="730"/>
      <c r="SSK290" s="730"/>
      <c r="SSL290" s="730"/>
      <c r="SSM290" s="730"/>
      <c r="SSN290" s="730"/>
      <c r="SSO290" s="730"/>
      <c r="SSP290" s="730"/>
      <c r="SSQ290" s="730"/>
      <c r="SSR290" s="730"/>
      <c r="SSS290" s="730"/>
      <c r="SST290" s="730"/>
      <c r="SSU290" s="730"/>
      <c r="SSV290" s="730"/>
      <c r="SSW290" s="730"/>
      <c r="SSX290" s="730"/>
      <c r="SSY290" s="730"/>
      <c r="SSZ290" s="730"/>
      <c r="STA290" s="730"/>
      <c r="STB290" s="730"/>
      <c r="STC290" s="730"/>
      <c r="STD290" s="730"/>
      <c r="STE290" s="730"/>
      <c r="STF290" s="730"/>
      <c r="STG290" s="730"/>
      <c r="STH290" s="730"/>
      <c r="STI290" s="730"/>
      <c r="STJ290" s="730"/>
      <c r="STK290" s="730"/>
      <c r="STL290" s="730"/>
      <c r="STM290" s="730"/>
      <c r="STN290" s="730"/>
      <c r="STO290" s="730"/>
      <c r="STP290" s="730"/>
      <c r="STQ290" s="730"/>
      <c r="STR290" s="730"/>
      <c r="STS290" s="730"/>
      <c r="STT290" s="730"/>
      <c r="STU290" s="730"/>
      <c r="STV290" s="730"/>
      <c r="STW290" s="730"/>
      <c r="STX290" s="730"/>
      <c r="STY290" s="730"/>
      <c r="STZ290" s="730"/>
      <c r="SUA290" s="730"/>
      <c r="SUB290" s="730"/>
      <c r="SUC290" s="730"/>
      <c r="SUD290" s="730"/>
      <c r="SUE290" s="730"/>
      <c r="SUF290" s="730"/>
      <c r="SUG290" s="730"/>
      <c r="SUH290" s="730"/>
      <c r="SUI290" s="730"/>
      <c r="SUJ290" s="730"/>
      <c r="SUK290" s="730"/>
      <c r="SUL290" s="730"/>
      <c r="SUM290" s="730"/>
      <c r="SUN290" s="730"/>
      <c r="SUO290" s="730"/>
      <c r="SUP290" s="730"/>
      <c r="SUQ290" s="730"/>
      <c r="SUR290" s="730"/>
      <c r="SUS290" s="730"/>
      <c r="SUT290" s="730"/>
      <c r="SUU290" s="730"/>
      <c r="SUV290" s="730"/>
      <c r="SUW290" s="730"/>
      <c r="SUX290" s="730"/>
      <c r="SUY290" s="730"/>
      <c r="SUZ290" s="730"/>
      <c r="SVA290" s="730"/>
      <c r="SVB290" s="730"/>
      <c r="SVC290" s="730"/>
      <c r="SVD290" s="730"/>
      <c r="SVE290" s="730"/>
      <c r="SVF290" s="730"/>
      <c r="SVG290" s="730"/>
      <c r="SVH290" s="730"/>
      <c r="SVI290" s="730"/>
      <c r="SVJ290" s="730"/>
      <c r="SVK290" s="730"/>
      <c r="SVL290" s="730"/>
      <c r="SVM290" s="730"/>
      <c r="SVN290" s="730"/>
      <c r="SVO290" s="730"/>
      <c r="SVP290" s="730"/>
      <c r="SVQ290" s="730"/>
      <c r="SVR290" s="730"/>
      <c r="SVS290" s="730"/>
      <c r="SVT290" s="730"/>
      <c r="SVU290" s="730"/>
      <c r="SVV290" s="730"/>
      <c r="SVW290" s="730"/>
      <c r="SVX290" s="730"/>
      <c r="SVY290" s="730"/>
      <c r="SVZ290" s="730"/>
      <c r="SWA290" s="730"/>
      <c r="SWB290" s="730"/>
      <c r="SWC290" s="730"/>
      <c r="SWD290" s="730"/>
      <c r="SWE290" s="730"/>
      <c r="SWF290" s="730"/>
      <c r="SWG290" s="730"/>
      <c r="SWH290" s="730"/>
      <c r="SWI290" s="730"/>
      <c r="SWJ290" s="730"/>
      <c r="SWK290" s="730"/>
      <c r="SWL290" s="730"/>
      <c r="SWM290" s="730"/>
      <c r="SWN290" s="730"/>
      <c r="SWO290" s="730"/>
      <c r="SWP290" s="730"/>
      <c r="SWQ290" s="730"/>
      <c r="SWR290" s="730"/>
      <c r="SWS290" s="730"/>
      <c r="SWT290" s="730"/>
      <c r="SWU290" s="730"/>
      <c r="SWV290" s="730"/>
      <c r="SWW290" s="730"/>
      <c r="SWX290" s="730"/>
      <c r="SWY290" s="730"/>
      <c r="SWZ290" s="730"/>
      <c r="SXA290" s="730"/>
      <c r="SXB290" s="730"/>
      <c r="SXC290" s="730"/>
      <c r="SXD290" s="730"/>
      <c r="SXE290" s="730"/>
      <c r="SXF290" s="730"/>
      <c r="SXG290" s="730"/>
      <c r="SXH290" s="730"/>
      <c r="SXI290" s="730"/>
      <c r="SXJ290" s="730"/>
      <c r="SXK290" s="730"/>
      <c r="SXL290" s="730"/>
      <c r="SXM290" s="730"/>
      <c r="SXN290" s="730"/>
      <c r="SXO290" s="730"/>
      <c r="SXP290" s="730"/>
      <c r="SXQ290" s="730"/>
      <c r="SXR290" s="730"/>
      <c r="SXS290" s="730"/>
      <c r="SXT290" s="730"/>
      <c r="SXU290" s="730"/>
      <c r="SXV290" s="730"/>
      <c r="SXW290" s="730"/>
      <c r="SXX290" s="730"/>
      <c r="SXY290" s="730"/>
      <c r="SXZ290" s="730"/>
      <c r="SYA290" s="730"/>
      <c r="SYB290" s="730"/>
      <c r="SYC290" s="730"/>
      <c r="SYD290" s="730"/>
      <c r="SYE290" s="730"/>
      <c r="SYF290" s="730"/>
      <c r="SYG290" s="730"/>
      <c r="SYH290" s="730"/>
      <c r="SYI290" s="730"/>
      <c r="SYJ290" s="730"/>
      <c r="SYK290" s="730"/>
      <c r="SYL290" s="730"/>
      <c r="SYM290" s="730"/>
      <c r="SYN290" s="730"/>
      <c r="SYO290" s="730"/>
      <c r="SYP290" s="730"/>
      <c r="SYQ290" s="730"/>
      <c r="SYR290" s="730"/>
      <c r="SYS290" s="730"/>
      <c r="SYT290" s="730"/>
      <c r="SYU290" s="730"/>
      <c r="SYV290" s="730"/>
      <c r="SYW290" s="730"/>
      <c r="SYX290" s="730"/>
      <c r="SYY290" s="730"/>
      <c r="SYZ290" s="730"/>
      <c r="SZA290" s="730"/>
      <c r="SZB290" s="730"/>
      <c r="SZC290" s="730"/>
      <c r="SZD290" s="730"/>
      <c r="SZE290" s="730"/>
      <c r="SZF290" s="730"/>
      <c r="SZG290" s="730"/>
      <c r="SZH290" s="730"/>
      <c r="SZI290" s="730"/>
      <c r="SZJ290" s="730"/>
      <c r="SZK290" s="730"/>
      <c r="SZL290" s="730"/>
      <c r="SZM290" s="730"/>
      <c r="SZN290" s="730"/>
      <c r="SZO290" s="730"/>
      <c r="SZP290" s="730"/>
      <c r="SZQ290" s="730"/>
      <c r="SZR290" s="730"/>
      <c r="SZS290" s="730"/>
      <c r="SZT290" s="730"/>
      <c r="SZU290" s="730"/>
      <c r="SZV290" s="730"/>
      <c r="SZW290" s="730"/>
      <c r="SZX290" s="730"/>
      <c r="SZY290" s="730"/>
      <c r="SZZ290" s="730"/>
      <c r="TAA290" s="730"/>
      <c r="TAB290" s="730"/>
      <c r="TAC290" s="730"/>
      <c r="TAD290" s="730"/>
      <c r="TAE290" s="730"/>
      <c r="TAF290" s="730"/>
      <c r="TAG290" s="730"/>
      <c r="TAH290" s="730"/>
      <c r="TAI290" s="730"/>
      <c r="TAJ290" s="730"/>
      <c r="TAK290" s="730"/>
      <c r="TAL290" s="730"/>
      <c r="TAM290" s="730"/>
      <c r="TAN290" s="730"/>
      <c r="TAO290" s="730"/>
      <c r="TAP290" s="730"/>
      <c r="TAQ290" s="730"/>
      <c r="TAR290" s="730"/>
      <c r="TAS290" s="730"/>
      <c r="TAT290" s="730"/>
      <c r="TAU290" s="730"/>
      <c r="TAV290" s="730"/>
      <c r="TAW290" s="730"/>
      <c r="TAX290" s="730"/>
      <c r="TAY290" s="730"/>
      <c r="TAZ290" s="730"/>
      <c r="TBA290" s="730"/>
      <c r="TBB290" s="730"/>
      <c r="TBC290" s="730"/>
      <c r="TBD290" s="730"/>
      <c r="TBE290" s="730"/>
      <c r="TBF290" s="730"/>
      <c r="TBG290" s="730"/>
      <c r="TBH290" s="730"/>
      <c r="TBI290" s="730"/>
      <c r="TBJ290" s="730"/>
      <c r="TBK290" s="730"/>
      <c r="TBL290" s="730"/>
      <c r="TBM290" s="730"/>
      <c r="TBN290" s="730"/>
      <c r="TBO290" s="730"/>
      <c r="TBP290" s="730"/>
      <c r="TBQ290" s="730"/>
      <c r="TBR290" s="730"/>
      <c r="TBS290" s="730"/>
      <c r="TBT290" s="730"/>
      <c r="TBU290" s="730"/>
      <c r="TBV290" s="730"/>
      <c r="TBW290" s="730"/>
      <c r="TBX290" s="730"/>
      <c r="TBY290" s="730"/>
      <c r="TBZ290" s="730"/>
      <c r="TCA290" s="730"/>
      <c r="TCB290" s="730"/>
      <c r="TCC290" s="730"/>
      <c r="TCD290" s="730"/>
      <c r="TCE290" s="730"/>
      <c r="TCF290" s="730"/>
      <c r="TCG290" s="730"/>
      <c r="TCH290" s="730"/>
      <c r="TCI290" s="730"/>
      <c r="TCJ290" s="730"/>
      <c r="TCK290" s="730"/>
      <c r="TCL290" s="730"/>
      <c r="TCM290" s="730"/>
      <c r="TCN290" s="730"/>
      <c r="TCO290" s="730"/>
      <c r="TCP290" s="730"/>
      <c r="TCQ290" s="730"/>
      <c r="TCR290" s="730"/>
      <c r="TCS290" s="730"/>
      <c r="TCT290" s="730"/>
      <c r="TCU290" s="730"/>
      <c r="TCV290" s="730"/>
      <c r="TCW290" s="730"/>
      <c r="TCX290" s="730"/>
      <c r="TCY290" s="730"/>
      <c r="TCZ290" s="730"/>
      <c r="TDA290" s="730"/>
      <c r="TDB290" s="730"/>
      <c r="TDC290" s="730"/>
      <c r="TDD290" s="730"/>
      <c r="TDE290" s="730"/>
      <c r="TDF290" s="730"/>
      <c r="TDG290" s="730"/>
      <c r="TDH290" s="730"/>
      <c r="TDI290" s="730"/>
      <c r="TDJ290" s="730"/>
      <c r="TDK290" s="730"/>
      <c r="TDL290" s="730"/>
      <c r="TDM290" s="730"/>
      <c r="TDN290" s="730"/>
      <c r="TDO290" s="730"/>
      <c r="TDP290" s="730"/>
      <c r="TDQ290" s="730"/>
      <c r="TDR290" s="730"/>
      <c r="TDS290" s="730"/>
      <c r="TDT290" s="730"/>
      <c r="TDU290" s="730"/>
      <c r="TDV290" s="730"/>
      <c r="TDW290" s="730"/>
      <c r="TDX290" s="730"/>
      <c r="TDY290" s="730"/>
      <c r="TDZ290" s="730"/>
      <c r="TEA290" s="730"/>
      <c r="TEB290" s="730"/>
      <c r="TEC290" s="730"/>
      <c r="TED290" s="730"/>
      <c r="TEE290" s="730"/>
      <c r="TEF290" s="730"/>
      <c r="TEG290" s="730"/>
      <c r="TEH290" s="730"/>
      <c r="TEI290" s="730"/>
      <c r="TEJ290" s="730"/>
      <c r="TEK290" s="730"/>
      <c r="TEL290" s="730"/>
      <c r="TEM290" s="730"/>
      <c r="TEN290" s="730"/>
      <c r="TEO290" s="730"/>
      <c r="TEP290" s="730"/>
      <c r="TEQ290" s="730"/>
      <c r="TER290" s="730"/>
      <c r="TES290" s="730"/>
      <c r="TET290" s="730"/>
      <c r="TEU290" s="730"/>
      <c r="TEV290" s="730"/>
      <c r="TEW290" s="730"/>
      <c r="TEX290" s="730"/>
      <c r="TEY290" s="730"/>
      <c r="TEZ290" s="730"/>
      <c r="TFA290" s="730"/>
      <c r="TFB290" s="730"/>
      <c r="TFC290" s="730"/>
      <c r="TFD290" s="730"/>
      <c r="TFE290" s="730"/>
      <c r="TFF290" s="730"/>
      <c r="TFG290" s="730"/>
      <c r="TFH290" s="730"/>
      <c r="TFI290" s="730"/>
      <c r="TFJ290" s="730"/>
      <c r="TFK290" s="730"/>
      <c r="TFL290" s="730"/>
      <c r="TFM290" s="730"/>
      <c r="TFN290" s="730"/>
      <c r="TFO290" s="730"/>
      <c r="TFP290" s="730"/>
      <c r="TFQ290" s="730"/>
      <c r="TFR290" s="730"/>
      <c r="TFS290" s="730"/>
      <c r="TFT290" s="730"/>
      <c r="TFU290" s="730"/>
      <c r="TFV290" s="730"/>
      <c r="TFW290" s="730"/>
      <c r="TFX290" s="730"/>
      <c r="TFY290" s="730"/>
      <c r="TFZ290" s="730"/>
      <c r="TGA290" s="730"/>
      <c r="TGB290" s="730"/>
      <c r="TGC290" s="730"/>
      <c r="TGD290" s="730"/>
      <c r="TGE290" s="730"/>
      <c r="TGF290" s="730"/>
      <c r="TGG290" s="730"/>
      <c r="TGH290" s="730"/>
      <c r="TGI290" s="730"/>
      <c r="TGJ290" s="730"/>
      <c r="TGK290" s="730"/>
      <c r="TGL290" s="730"/>
      <c r="TGM290" s="730"/>
      <c r="TGN290" s="730"/>
      <c r="TGO290" s="730"/>
      <c r="TGP290" s="730"/>
      <c r="TGQ290" s="730"/>
      <c r="TGR290" s="730"/>
      <c r="TGS290" s="730"/>
      <c r="TGT290" s="730"/>
      <c r="TGU290" s="730"/>
      <c r="TGV290" s="730"/>
      <c r="TGW290" s="730"/>
      <c r="TGX290" s="730"/>
      <c r="TGY290" s="730"/>
      <c r="TGZ290" s="730"/>
      <c r="THA290" s="730"/>
      <c r="THB290" s="730"/>
      <c r="THC290" s="730"/>
      <c r="THD290" s="730"/>
      <c r="THE290" s="730"/>
      <c r="THF290" s="730"/>
      <c r="THG290" s="730"/>
      <c r="THH290" s="730"/>
      <c r="THI290" s="730"/>
      <c r="THJ290" s="730"/>
      <c r="THK290" s="730"/>
      <c r="THL290" s="730"/>
      <c r="THM290" s="730"/>
      <c r="THN290" s="730"/>
      <c r="THO290" s="730"/>
      <c r="THP290" s="730"/>
      <c r="THQ290" s="730"/>
      <c r="THR290" s="730"/>
      <c r="THS290" s="730"/>
      <c r="THT290" s="730"/>
      <c r="THU290" s="730"/>
      <c r="THV290" s="730"/>
      <c r="THW290" s="730"/>
      <c r="THX290" s="730"/>
      <c r="THY290" s="730"/>
      <c r="THZ290" s="730"/>
      <c r="TIA290" s="730"/>
      <c r="TIB290" s="730"/>
      <c r="TIC290" s="730"/>
      <c r="TID290" s="730"/>
      <c r="TIE290" s="730"/>
      <c r="TIF290" s="730"/>
      <c r="TIG290" s="730"/>
      <c r="TIH290" s="730"/>
      <c r="TII290" s="730"/>
      <c r="TIJ290" s="730"/>
      <c r="TIK290" s="730"/>
      <c r="TIL290" s="730"/>
      <c r="TIM290" s="730"/>
      <c r="TIN290" s="730"/>
      <c r="TIO290" s="730"/>
      <c r="TIP290" s="730"/>
      <c r="TIQ290" s="730"/>
      <c r="TIR290" s="730"/>
      <c r="TIS290" s="730"/>
      <c r="TIT290" s="730"/>
      <c r="TIU290" s="730"/>
      <c r="TIV290" s="730"/>
      <c r="TIW290" s="730"/>
      <c r="TIX290" s="730"/>
      <c r="TIY290" s="730"/>
      <c r="TIZ290" s="730"/>
      <c r="TJA290" s="730"/>
      <c r="TJB290" s="730"/>
      <c r="TJC290" s="730"/>
      <c r="TJD290" s="730"/>
      <c r="TJE290" s="730"/>
      <c r="TJF290" s="730"/>
      <c r="TJG290" s="730"/>
      <c r="TJH290" s="730"/>
      <c r="TJI290" s="730"/>
      <c r="TJJ290" s="730"/>
      <c r="TJK290" s="730"/>
      <c r="TJL290" s="730"/>
      <c r="TJM290" s="730"/>
      <c r="TJN290" s="730"/>
      <c r="TJO290" s="730"/>
      <c r="TJP290" s="730"/>
      <c r="TJQ290" s="730"/>
      <c r="TJR290" s="730"/>
      <c r="TJS290" s="730"/>
      <c r="TJT290" s="730"/>
      <c r="TJU290" s="730"/>
      <c r="TJV290" s="730"/>
      <c r="TJW290" s="730"/>
      <c r="TJX290" s="730"/>
      <c r="TJY290" s="730"/>
      <c r="TJZ290" s="730"/>
      <c r="TKA290" s="730"/>
      <c r="TKB290" s="730"/>
      <c r="TKC290" s="730"/>
      <c r="TKD290" s="730"/>
      <c r="TKE290" s="730"/>
      <c r="TKF290" s="730"/>
      <c r="TKG290" s="730"/>
      <c r="TKH290" s="730"/>
      <c r="TKI290" s="730"/>
      <c r="TKJ290" s="730"/>
      <c r="TKK290" s="730"/>
      <c r="TKL290" s="730"/>
      <c r="TKM290" s="730"/>
      <c r="TKN290" s="730"/>
      <c r="TKO290" s="730"/>
      <c r="TKP290" s="730"/>
      <c r="TKQ290" s="730"/>
      <c r="TKR290" s="730"/>
      <c r="TKS290" s="730"/>
      <c r="TKT290" s="730"/>
      <c r="TKU290" s="730"/>
      <c r="TKV290" s="730"/>
      <c r="TKW290" s="730"/>
      <c r="TKX290" s="730"/>
      <c r="TKY290" s="730"/>
      <c r="TKZ290" s="730"/>
      <c r="TLA290" s="730"/>
      <c r="TLB290" s="730"/>
      <c r="TLC290" s="730"/>
      <c r="TLD290" s="730"/>
      <c r="TLE290" s="730"/>
      <c r="TLF290" s="730"/>
      <c r="TLG290" s="730"/>
      <c r="TLH290" s="730"/>
      <c r="TLI290" s="730"/>
      <c r="TLJ290" s="730"/>
      <c r="TLK290" s="730"/>
      <c r="TLL290" s="730"/>
      <c r="TLM290" s="730"/>
      <c r="TLN290" s="730"/>
      <c r="TLO290" s="730"/>
      <c r="TLP290" s="730"/>
      <c r="TLQ290" s="730"/>
      <c r="TLR290" s="730"/>
      <c r="TLS290" s="730"/>
      <c r="TLT290" s="730"/>
      <c r="TLU290" s="730"/>
      <c r="TLV290" s="730"/>
      <c r="TLW290" s="730"/>
      <c r="TLX290" s="730"/>
      <c r="TLY290" s="730"/>
      <c r="TLZ290" s="730"/>
      <c r="TMA290" s="730"/>
      <c r="TMB290" s="730"/>
      <c r="TMC290" s="730"/>
      <c r="TMD290" s="730"/>
      <c r="TME290" s="730"/>
      <c r="TMF290" s="730"/>
      <c r="TMG290" s="730"/>
      <c r="TMH290" s="730"/>
      <c r="TMI290" s="730"/>
      <c r="TMJ290" s="730"/>
      <c r="TMK290" s="730"/>
      <c r="TML290" s="730"/>
      <c r="TMM290" s="730"/>
      <c r="TMN290" s="730"/>
      <c r="TMO290" s="730"/>
      <c r="TMP290" s="730"/>
      <c r="TMQ290" s="730"/>
      <c r="TMR290" s="730"/>
      <c r="TMS290" s="730"/>
      <c r="TMT290" s="730"/>
      <c r="TMU290" s="730"/>
      <c r="TMV290" s="730"/>
      <c r="TMW290" s="730"/>
      <c r="TMX290" s="730"/>
      <c r="TMY290" s="730"/>
      <c r="TMZ290" s="730"/>
      <c r="TNA290" s="730"/>
      <c r="TNB290" s="730"/>
      <c r="TNC290" s="730"/>
      <c r="TND290" s="730"/>
      <c r="TNE290" s="730"/>
      <c r="TNF290" s="730"/>
      <c r="TNG290" s="730"/>
      <c r="TNH290" s="730"/>
      <c r="TNI290" s="730"/>
      <c r="TNJ290" s="730"/>
      <c r="TNK290" s="730"/>
      <c r="TNL290" s="730"/>
      <c r="TNM290" s="730"/>
      <c r="TNN290" s="730"/>
      <c r="TNO290" s="730"/>
      <c r="TNP290" s="730"/>
      <c r="TNQ290" s="730"/>
      <c r="TNR290" s="730"/>
      <c r="TNS290" s="730"/>
      <c r="TNT290" s="730"/>
      <c r="TNU290" s="730"/>
      <c r="TNV290" s="730"/>
      <c r="TNW290" s="730"/>
      <c r="TNX290" s="730"/>
      <c r="TNY290" s="730"/>
      <c r="TNZ290" s="730"/>
      <c r="TOA290" s="730"/>
      <c r="TOB290" s="730"/>
      <c r="TOC290" s="730"/>
      <c r="TOD290" s="730"/>
      <c r="TOE290" s="730"/>
      <c r="TOF290" s="730"/>
      <c r="TOG290" s="730"/>
      <c r="TOH290" s="730"/>
      <c r="TOI290" s="730"/>
      <c r="TOJ290" s="730"/>
      <c r="TOK290" s="730"/>
      <c r="TOL290" s="730"/>
      <c r="TOM290" s="730"/>
      <c r="TON290" s="730"/>
      <c r="TOO290" s="730"/>
      <c r="TOP290" s="730"/>
      <c r="TOQ290" s="730"/>
      <c r="TOR290" s="730"/>
      <c r="TOS290" s="730"/>
      <c r="TOT290" s="730"/>
      <c r="TOU290" s="730"/>
      <c r="TOV290" s="730"/>
      <c r="TOW290" s="730"/>
      <c r="TOX290" s="730"/>
      <c r="TOY290" s="730"/>
      <c r="TOZ290" s="730"/>
      <c r="TPA290" s="730"/>
      <c r="TPB290" s="730"/>
      <c r="TPC290" s="730"/>
      <c r="TPD290" s="730"/>
      <c r="TPE290" s="730"/>
      <c r="TPF290" s="730"/>
      <c r="TPG290" s="730"/>
      <c r="TPH290" s="730"/>
      <c r="TPI290" s="730"/>
      <c r="TPJ290" s="730"/>
      <c r="TPK290" s="730"/>
      <c r="TPL290" s="730"/>
      <c r="TPM290" s="730"/>
      <c r="TPN290" s="730"/>
      <c r="TPO290" s="730"/>
      <c r="TPP290" s="730"/>
      <c r="TPQ290" s="730"/>
      <c r="TPR290" s="730"/>
      <c r="TPS290" s="730"/>
      <c r="TPT290" s="730"/>
      <c r="TPU290" s="730"/>
      <c r="TPV290" s="730"/>
      <c r="TPW290" s="730"/>
      <c r="TPX290" s="730"/>
      <c r="TPY290" s="730"/>
      <c r="TPZ290" s="730"/>
      <c r="TQA290" s="730"/>
      <c r="TQB290" s="730"/>
      <c r="TQC290" s="730"/>
      <c r="TQD290" s="730"/>
      <c r="TQE290" s="730"/>
      <c r="TQF290" s="730"/>
      <c r="TQG290" s="730"/>
      <c r="TQH290" s="730"/>
      <c r="TQI290" s="730"/>
      <c r="TQJ290" s="730"/>
      <c r="TQK290" s="730"/>
      <c r="TQL290" s="730"/>
      <c r="TQM290" s="730"/>
      <c r="TQN290" s="730"/>
      <c r="TQO290" s="730"/>
      <c r="TQP290" s="730"/>
      <c r="TQQ290" s="730"/>
      <c r="TQR290" s="730"/>
      <c r="TQS290" s="730"/>
      <c r="TQT290" s="730"/>
      <c r="TQU290" s="730"/>
      <c r="TQV290" s="730"/>
      <c r="TQW290" s="730"/>
      <c r="TQX290" s="730"/>
      <c r="TQY290" s="730"/>
      <c r="TQZ290" s="730"/>
      <c r="TRA290" s="730"/>
      <c r="TRB290" s="730"/>
      <c r="TRC290" s="730"/>
      <c r="TRD290" s="730"/>
      <c r="TRE290" s="730"/>
      <c r="TRF290" s="730"/>
      <c r="TRG290" s="730"/>
      <c r="TRH290" s="730"/>
      <c r="TRI290" s="730"/>
      <c r="TRJ290" s="730"/>
      <c r="TRK290" s="730"/>
      <c r="TRL290" s="730"/>
      <c r="TRM290" s="730"/>
      <c r="TRN290" s="730"/>
      <c r="TRO290" s="730"/>
      <c r="TRP290" s="730"/>
      <c r="TRQ290" s="730"/>
      <c r="TRR290" s="730"/>
      <c r="TRS290" s="730"/>
      <c r="TRT290" s="730"/>
      <c r="TRU290" s="730"/>
      <c r="TRV290" s="730"/>
      <c r="TRW290" s="730"/>
      <c r="TRX290" s="730"/>
      <c r="TRY290" s="730"/>
      <c r="TRZ290" s="730"/>
      <c r="TSA290" s="730"/>
      <c r="TSB290" s="730"/>
      <c r="TSC290" s="730"/>
      <c r="TSD290" s="730"/>
      <c r="TSE290" s="730"/>
      <c r="TSF290" s="730"/>
      <c r="TSG290" s="730"/>
      <c r="TSH290" s="730"/>
      <c r="TSI290" s="730"/>
      <c r="TSJ290" s="730"/>
      <c r="TSK290" s="730"/>
      <c r="TSL290" s="730"/>
      <c r="TSM290" s="730"/>
      <c r="TSN290" s="730"/>
      <c r="TSO290" s="730"/>
      <c r="TSP290" s="730"/>
      <c r="TSQ290" s="730"/>
      <c r="TSR290" s="730"/>
      <c r="TSS290" s="730"/>
      <c r="TST290" s="730"/>
      <c r="TSU290" s="730"/>
      <c r="TSV290" s="730"/>
      <c r="TSW290" s="730"/>
      <c r="TSX290" s="730"/>
      <c r="TSY290" s="730"/>
      <c r="TSZ290" s="730"/>
      <c r="TTA290" s="730"/>
      <c r="TTB290" s="730"/>
      <c r="TTC290" s="730"/>
      <c r="TTD290" s="730"/>
      <c r="TTE290" s="730"/>
      <c r="TTF290" s="730"/>
      <c r="TTG290" s="730"/>
      <c r="TTH290" s="730"/>
      <c r="TTI290" s="730"/>
      <c r="TTJ290" s="730"/>
      <c r="TTK290" s="730"/>
      <c r="TTL290" s="730"/>
      <c r="TTM290" s="730"/>
      <c r="TTN290" s="730"/>
      <c r="TTO290" s="730"/>
      <c r="TTP290" s="730"/>
      <c r="TTQ290" s="730"/>
      <c r="TTR290" s="730"/>
      <c r="TTS290" s="730"/>
      <c r="TTT290" s="730"/>
      <c r="TTU290" s="730"/>
      <c r="TTV290" s="730"/>
      <c r="TTW290" s="730"/>
      <c r="TTX290" s="730"/>
      <c r="TTY290" s="730"/>
      <c r="TTZ290" s="730"/>
      <c r="TUA290" s="730"/>
      <c r="TUB290" s="730"/>
      <c r="TUC290" s="730"/>
      <c r="TUD290" s="730"/>
      <c r="TUE290" s="730"/>
      <c r="TUF290" s="730"/>
      <c r="TUG290" s="730"/>
      <c r="TUH290" s="730"/>
      <c r="TUI290" s="730"/>
      <c r="TUJ290" s="730"/>
      <c r="TUK290" s="730"/>
      <c r="TUL290" s="730"/>
      <c r="TUM290" s="730"/>
      <c r="TUN290" s="730"/>
      <c r="TUO290" s="730"/>
      <c r="TUP290" s="730"/>
      <c r="TUQ290" s="730"/>
      <c r="TUR290" s="730"/>
      <c r="TUS290" s="730"/>
      <c r="TUT290" s="730"/>
      <c r="TUU290" s="730"/>
      <c r="TUV290" s="730"/>
      <c r="TUW290" s="730"/>
      <c r="TUX290" s="730"/>
      <c r="TUY290" s="730"/>
      <c r="TUZ290" s="730"/>
      <c r="TVA290" s="730"/>
      <c r="TVB290" s="730"/>
      <c r="TVC290" s="730"/>
      <c r="TVD290" s="730"/>
      <c r="TVE290" s="730"/>
      <c r="TVF290" s="730"/>
      <c r="TVG290" s="730"/>
      <c r="TVH290" s="730"/>
      <c r="TVI290" s="730"/>
      <c r="TVJ290" s="730"/>
      <c r="TVK290" s="730"/>
      <c r="TVL290" s="730"/>
      <c r="TVM290" s="730"/>
      <c r="TVN290" s="730"/>
      <c r="TVO290" s="730"/>
      <c r="TVP290" s="730"/>
      <c r="TVQ290" s="730"/>
      <c r="TVR290" s="730"/>
      <c r="TVS290" s="730"/>
      <c r="TVT290" s="730"/>
      <c r="TVU290" s="730"/>
      <c r="TVV290" s="730"/>
      <c r="TVW290" s="730"/>
      <c r="TVX290" s="730"/>
      <c r="TVY290" s="730"/>
      <c r="TVZ290" s="730"/>
      <c r="TWA290" s="730"/>
      <c r="TWB290" s="730"/>
      <c r="TWC290" s="730"/>
      <c r="TWD290" s="730"/>
      <c r="TWE290" s="730"/>
      <c r="TWF290" s="730"/>
      <c r="TWG290" s="730"/>
      <c r="TWH290" s="730"/>
      <c r="TWI290" s="730"/>
      <c r="TWJ290" s="730"/>
      <c r="TWK290" s="730"/>
      <c r="TWL290" s="730"/>
      <c r="TWM290" s="730"/>
      <c r="TWN290" s="730"/>
      <c r="TWO290" s="730"/>
      <c r="TWP290" s="730"/>
      <c r="TWQ290" s="730"/>
      <c r="TWR290" s="730"/>
      <c r="TWS290" s="730"/>
      <c r="TWT290" s="730"/>
      <c r="TWU290" s="730"/>
      <c r="TWV290" s="730"/>
      <c r="TWW290" s="730"/>
      <c r="TWX290" s="730"/>
      <c r="TWY290" s="730"/>
      <c r="TWZ290" s="730"/>
      <c r="TXA290" s="730"/>
      <c r="TXB290" s="730"/>
      <c r="TXC290" s="730"/>
      <c r="TXD290" s="730"/>
      <c r="TXE290" s="730"/>
      <c r="TXF290" s="730"/>
      <c r="TXG290" s="730"/>
      <c r="TXH290" s="730"/>
      <c r="TXI290" s="730"/>
      <c r="TXJ290" s="730"/>
      <c r="TXK290" s="730"/>
      <c r="TXL290" s="730"/>
      <c r="TXM290" s="730"/>
      <c r="TXN290" s="730"/>
      <c r="TXO290" s="730"/>
      <c r="TXP290" s="730"/>
      <c r="TXQ290" s="730"/>
      <c r="TXR290" s="730"/>
      <c r="TXS290" s="730"/>
      <c r="TXT290" s="730"/>
      <c r="TXU290" s="730"/>
      <c r="TXV290" s="730"/>
      <c r="TXW290" s="730"/>
      <c r="TXX290" s="730"/>
      <c r="TXY290" s="730"/>
      <c r="TXZ290" s="730"/>
      <c r="TYA290" s="730"/>
      <c r="TYB290" s="730"/>
      <c r="TYC290" s="730"/>
      <c r="TYD290" s="730"/>
      <c r="TYE290" s="730"/>
      <c r="TYF290" s="730"/>
      <c r="TYG290" s="730"/>
      <c r="TYH290" s="730"/>
      <c r="TYI290" s="730"/>
      <c r="TYJ290" s="730"/>
      <c r="TYK290" s="730"/>
      <c r="TYL290" s="730"/>
      <c r="TYM290" s="730"/>
      <c r="TYN290" s="730"/>
      <c r="TYO290" s="730"/>
      <c r="TYP290" s="730"/>
      <c r="TYQ290" s="730"/>
      <c r="TYR290" s="730"/>
      <c r="TYS290" s="730"/>
      <c r="TYT290" s="730"/>
      <c r="TYU290" s="730"/>
      <c r="TYV290" s="730"/>
      <c r="TYW290" s="730"/>
      <c r="TYX290" s="730"/>
      <c r="TYY290" s="730"/>
      <c r="TYZ290" s="730"/>
      <c r="TZA290" s="730"/>
      <c r="TZB290" s="730"/>
      <c r="TZC290" s="730"/>
      <c r="TZD290" s="730"/>
      <c r="TZE290" s="730"/>
      <c r="TZF290" s="730"/>
      <c r="TZG290" s="730"/>
      <c r="TZH290" s="730"/>
      <c r="TZI290" s="730"/>
      <c r="TZJ290" s="730"/>
      <c r="TZK290" s="730"/>
      <c r="TZL290" s="730"/>
      <c r="TZM290" s="730"/>
      <c r="TZN290" s="730"/>
      <c r="TZO290" s="730"/>
      <c r="TZP290" s="730"/>
      <c r="TZQ290" s="730"/>
      <c r="TZR290" s="730"/>
      <c r="TZS290" s="730"/>
      <c r="TZT290" s="730"/>
      <c r="TZU290" s="730"/>
      <c r="TZV290" s="730"/>
      <c r="TZW290" s="730"/>
      <c r="TZX290" s="730"/>
      <c r="TZY290" s="730"/>
      <c r="TZZ290" s="730"/>
      <c r="UAA290" s="730"/>
      <c r="UAB290" s="730"/>
      <c r="UAC290" s="730"/>
      <c r="UAD290" s="730"/>
      <c r="UAE290" s="730"/>
      <c r="UAF290" s="730"/>
      <c r="UAG290" s="730"/>
      <c r="UAH290" s="730"/>
      <c r="UAI290" s="730"/>
      <c r="UAJ290" s="730"/>
      <c r="UAK290" s="730"/>
      <c r="UAL290" s="730"/>
      <c r="UAM290" s="730"/>
      <c r="UAN290" s="730"/>
      <c r="UAO290" s="730"/>
      <c r="UAP290" s="730"/>
      <c r="UAQ290" s="730"/>
      <c r="UAR290" s="730"/>
      <c r="UAS290" s="730"/>
      <c r="UAT290" s="730"/>
      <c r="UAU290" s="730"/>
      <c r="UAV290" s="730"/>
      <c r="UAW290" s="730"/>
      <c r="UAX290" s="730"/>
      <c r="UAY290" s="730"/>
      <c r="UAZ290" s="730"/>
      <c r="UBA290" s="730"/>
      <c r="UBB290" s="730"/>
      <c r="UBC290" s="730"/>
      <c r="UBD290" s="730"/>
      <c r="UBE290" s="730"/>
      <c r="UBF290" s="730"/>
      <c r="UBG290" s="730"/>
      <c r="UBH290" s="730"/>
      <c r="UBI290" s="730"/>
      <c r="UBJ290" s="730"/>
      <c r="UBK290" s="730"/>
      <c r="UBL290" s="730"/>
      <c r="UBM290" s="730"/>
      <c r="UBN290" s="730"/>
      <c r="UBO290" s="730"/>
      <c r="UBP290" s="730"/>
      <c r="UBQ290" s="730"/>
      <c r="UBR290" s="730"/>
      <c r="UBS290" s="730"/>
      <c r="UBT290" s="730"/>
      <c r="UBU290" s="730"/>
      <c r="UBV290" s="730"/>
      <c r="UBW290" s="730"/>
      <c r="UBX290" s="730"/>
      <c r="UBY290" s="730"/>
      <c r="UBZ290" s="730"/>
      <c r="UCA290" s="730"/>
      <c r="UCB290" s="730"/>
      <c r="UCC290" s="730"/>
      <c r="UCD290" s="730"/>
      <c r="UCE290" s="730"/>
      <c r="UCF290" s="730"/>
      <c r="UCG290" s="730"/>
      <c r="UCH290" s="730"/>
      <c r="UCI290" s="730"/>
      <c r="UCJ290" s="730"/>
      <c r="UCK290" s="730"/>
      <c r="UCL290" s="730"/>
      <c r="UCM290" s="730"/>
      <c r="UCN290" s="730"/>
      <c r="UCO290" s="730"/>
      <c r="UCP290" s="730"/>
      <c r="UCQ290" s="730"/>
      <c r="UCR290" s="730"/>
      <c r="UCS290" s="730"/>
      <c r="UCT290" s="730"/>
      <c r="UCU290" s="730"/>
      <c r="UCV290" s="730"/>
      <c r="UCW290" s="730"/>
      <c r="UCX290" s="730"/>
      <c r="UCY290" s="730"/>
      <c r="UCZ290" s="730"/>
      <c r="UDA290" s="730"/>
      <c r="UDB290" s="730"/>
      <c r="UDC290" s="730"/>
      <c r="UDD290" s="730"/>
      <c r="UDE290" s="730"/>
      <c r="UDF290" s="730"/>
      <c r="UDG290" s="730"/>
      <c r="UDH290" s="730"/>
      <c r="UDI290" s="730"/>
      <c r="UDJ290" s="730"/>
      <c r="UDK290" s="730"/>
      <c r="UDL290" s="730"/>
      <c r="UDM290" s="730"/>
      <c r="UDN290" s="730"/>
      <c r="UDO290" s="730"/>
      <c r="UDP290" s="730"/>
      <c r="UDQ290" s="730"/>
      <c r="UDR290" s="730"/>
      <c r="UDS290" s="730"/>
      <c r="UDT290" s="730"/>
      <c r="UDU290" s="730"/>
      <c r="UDV290" s="730"/>
      <c r="UDW290" s="730"/>
      <c r="UDX290" s="730"/>
      <c r="UDY290" s="730"/>
      <c r="UDZ290" s="730"/>
      <c r="UEA290" s="730"/>
      <c r="UEB290" s="730"/>
      <c r="UEC290" s="730"/>
      <c r="UED290" s="730"/>
      <c r="UEE290" s="730"/>
      <c r="UEF290" s="730"/>
      <c r="UEG290" s="730"/>
      <c r="UEH290" s="730"/>
      <c r="UEI290" s="730"/>
      <c r="UEJ290" s="730"/>
      <c r="UEK290" s="730"/>
      <c r="UEL290" s="730"/>
      <c r="UEM290" s="730"/>
      <c r="UEN290" s="730"/>
      <c r="UEO290" s="730"/>
      <c r="UEP290" s="730"/>
      <c r="UEQ290" s="730"/>
      <c r="UER290" s="730"/>
      <c r="UES290" s="730"/>
      <c r="UET290" s="730"/>
      <c r="UEU290" s="730"/>
      <c r="UEV290" s="730"/>
      <c r="UEW290" s="730"/>
      <c r="UEX290" s="730"/>
      <c r="UEY290" s="730"/>
      <c r="UEZ290" s="730"/>
      <c r="UFA290" s="730"/>
      <c r="UFB290" s="730"/>
      <c r="UFC290" s="730"/>
      <c r="UFD290" s="730"/>
      <c r="UFE290" s="730"/>
      <c r="UFF290" s="730"/>
      <c r="UFG290" s="730"/>
      <c r="UFH290" s="730"/>
      <c r="UFI290" s="730"/>
      <c r="UFJ290" s="730"/>
      <c r="UFK290" s="730"/>
      <c r="UFL290" s="730"/>
      <c r="UFM290" s="730"/>
      <c r="UFN290" s="730"/>
      <c r="UFO290" s="730"/>
      <c r="UFP290" s="730"/>
      <c r="UFQ290" s="730"/>
      <c r="UFR290" s="730"/>
      <c r="UFS290" s="730"/>
      <c r="UFT290" s="730"/>
      <c r="UFU290" s="730"/>
      <c r="UFV290" s="730"/>
      <c r="UFW290" s="730"/>
      <c r="UFX290" s="730"/>
      <c r="UFY290" s="730"/>
      <c r="UFZ290" s="730"/>
      <c r="UGA290" s="730"/>
      <c r="UGB290" s="730"/>
      <c r="UGC290" s="730"/>
      <c r="UGD290" s="730"/>
      <c r="UGE290" s="730"/>
      <c r="UGF290" s="730"/>
      <c r="UGG290" s="730"/>
      <c r="UGH290" s="730"/>
      <c r="UGI290" s="730"/>
      <c r="UGJ290" s="730"/>
      <c r="UGK290" s="730"/>
      <c r="UGL290" s="730"/>
      <c r="UGM290" s="730"/>
      <c r="UGN290" s="730"/>
      <c r="UGO290" s="730"/>
      <c r="UGP290" s="730"/>
      <c r="UGQ290" s="730"/>
      <c r="UGR290" s="730"/>
      <c r="UGS290" s="730"/>
      <c r="UGT290" s="730"/>
      <c r="UGU290" s="730"/>
      <c r="UGV290" s="730"/>
      <c r="UGW290" s="730"/>
      <c r="UGX290" s="730"/>
      <c r="UGY290" s="730"/>
      <c r="UGZ290" s="730"/>
      <c r="UHA290" s="730"/>
      <c r="UHB290" s="730"/>
      <c r="UHC290" s="730"/>
      <c r="UHD290" s="730"/>
      <c r="UHE290" s="730"/>
      <c r="UHF290" s="730"/>
      <c r="UHG290" s="730"/>
      <c r="UHH290" s="730"/>
      <c r="UHI290" s="730"/>
      <c r="UHJ290" s="730"/>
      <c r="UHK290" s="730"/>
      <c r="UHL290" s="730"/>
      <c r="UHM290" s="730"/>
      <c r="UHN290" s="730"/>
      <c r="UHO290" s="730"/>
      <c r="UHP290" s="730"/>
      <c r="UHQ290" s="730"/>
      <c r="UHR290" s="730"/>
      <c r="UHS290" s="730"/>
      <c r="UHT290" s="730"/>
      <c r="UHU290" s="730"/>
      <c r="UHV290" s="730"/>
      <c r="UHW290" s="730"/>
      <c r="UHX290" s="730"/>
      <c r="UHY290" s="730"/>
      <c r="UHZ290" s="730"/>
      <c r="UIA290" s="730"/>
      <c r="UIB290" s="730"/>
      <c r="UIC290" s="730"/>
      <c r="UID290" s="730"/>
      <c r="UIE290" s="730"/>
      <c r="UIF290" s="730"/>
      <c r="UIG290" s="730"/>
      <c r="UIH290" s="730"/>
      <c r="UII290" s="730"/>
      <c r="UIJ290" s="730"/>
      <c r="UIK290" s="730"/>
      <c r="UIL290" s="730"/>
      <c r="UIM290" s="730"/>
      <c r="UIN290" s="730"/>
      <c r="UIO290" s="730"/>
      <c r="UIP290" s="730"/>
      <c r="UIQ290" s="730"/>
      <c r="UIR290" s="730"/>
      <c r="UIS290" s="730"/>
      <c r="UIT290" s="730"/>
      <c r="UIU290" s="730"/>
      <c r="UIV290" s="730"/>
      <c r="UIW290" s="730"/>
      <c r="UIX290" s="730"/>
      <c r="UIY290" s="730"/>
      <c r="UIZ290" s="730"/>
      <c r="UJA290" s="730"/>
      <c r="UJB290" s="730"/>
      <c r="UJC290" s="730"/>
      <c r="UJD290" s="730"/>
      <c r="UJE290" s="730"/>
      <c r="UJF290" s="730"/>
      <c r="UJG290" s="730"/>
      <c r="UJH290" s="730"/>
      <c r="UJI290" s="730"/>
      <c r="UJJ290" s="730"/>
      <c r="UJK290" s="730"/>
      <c r="UJL290" s="730"/>
      <c r="UJM290" s="730"/>
      <c r="UJN290" s="730"/>
      <c r="UJO290" s="730"/>
      <c r="UJP290" s="730"/>
      <c r="UJQ290" s="730"/>
      <c r="UJR290" s="730"/>
      <c r="UJS290" s="730"/>
      <c r="UJT290" s="730"/>
      <c r="UJU290" s="730"/>
      <c r="UJV290" s="730"/>
      <c r="UJW290" s="730"/>
      <c r="UJX290" s="730"/>
      <c r="UJY290" s="730"/>
      <c r="UJZ290" s="730"/>
      <c r="UKA290" s="730"/>
      <c r="UKB290" s="730"/>
      <c r="UKC290" s="730"/>
      <c r="UKD290" s="730"/>
      <c r="UKE290" s="730"/>
      <c r="UKF290" s="730"/>
      <c r="UKG290" s="730"/>
      <c r="UKH290" s="730"/>
      <c r="UKI290" s="730"/>
      <c r="UKJ290" s="730"/>
      <c r="UKK290" s="730"/>
      <c r="UKL290" s="730"/>
      <c r="UKM290" s="730"/>
      <c r="UKN290" s="730"/>
      <c r="UKO290" s="730"/>
      <c r="UKP290" s="730"/>
      <c r="UKQ290" s="730"/>
      <c r="UKR290" s="730"/>
      <c r="UKS290" s="730"/>
      <c r="UKT290" s="730"/>
      <c r="UKU290" s="730"/>
      <c r="UKV290" s="730"/>
      <c r="UKW290" s="730"/>
      <c r="UKX290" s="730"/>
      <c r="UKY290" s="730"/>
      <c r="UKZ290" s="730"/>
      <c r="ULA290" s="730"/>
      <c r="ULB290" s="730"/>
      <c r="ULC290" s="730"/>
      <c r="ULD290" s="730"/>
      <c r="ULE290" s="730"/>
      <c r="ULF290" s="730"/>
      <c r="ULG290" s="730"/>
      <c r="ULH290" s="730"/>
      <c r="ULI290" s="730"/>
      <c r="ULJ290" s="730"/>
      <c r="ULK290" s="730"/>
      <c r="ULL290" s="730"/>
      <c r="ULM290" s="730"/>
      <c r="ULN290" s="730"/>
      <c r="ULO290" s="730"/>
      <c r="ULP290" s="730"/>
      <c r="ULQ290" s="730"/>
      <c r="ULR290" s="730"/>
      <c r="ULS290" s="730"/>
      <c r="ULT290" s="730"/>
      <c r="ULU290" s="730"/>
      <c r="ULV290" s="730"/>
      <c r="ULW290" s="730"/>
      <c r="ULX290" s="730"/>
      <c r="ULY290" s="730"/>
      <c r="ULZ290" s="730"/>
      <c r="UMA290" s="730"/>
      <c r="UMB290" s="730"/>
      <c r="UMC290" s="730"/>
      <c r="UMD290" s="730"/>
      <c r="UME290" s="730"/>
      <c r="UMF290" s="730"/>
      <c r="UMG290" s="730"/>
      <c r="UMH290" s="730"/>
      <c r="UMI290" s="730"/>
      <c r="UMJ290" s="730"/>
      <c r="UMK290" s="730"/>
      <c r="UML290" s="730"/>
      <c r="UMM290" s="730"/>
      <c r="UMN290" s="730"/>
      <c r="UMO290" s="730"/>
      <c r="UMP290" s="730"/>
      <c r="UMQ290" s="730"/>
      <c r="UMR290" s="730"/>
      <c r="UMS290" s="730"/>
      <c r="UMT290" s="730"/>
      <c r="UMU290" s="730"/>
      <c r="UMV290" s="730"/>
      <c r="UMW290" s="730"/>
      <c r="UMX290" s="730"/>
      <c r="UMY290" s="730"/>
      <c r="UMZ290" s="730"/>
      <c r="UNA290" s="730"/>
      <c r="UNB290" s="730"/>
      <c r="UNC290" s="730"/>
      <c r="UND290" s="730"/>
      <c r="UNE290" s="730"/>
      <c r="UNF290" s="730"/>
      <c r="UNG290" s="730"/>
      <c r="UNH290" s="730"/>
      <c r="UNI290" s="730"/>
      <c r="UNJ290" s="730"/>
      <c r="UNK290" s="730"/>
      <c r="UNL290" s="730"/>
      <c r="UNM290" s="730"/>
      <c r="UNN290" s="730"/>
      <c r="UNO290" s="730"/>
      <c r="UNP290" s="730"/>
      <c r="UNQ290" s="730"/>
      <c r="UNR290" s="730"/>
      <c r="UNS290" s="730"/>
      <c r="UNT290" s="730"/>
      <c r="UNU290" s="730"/>
      <c r="UNV290" s="730"/>
      <c r="UNW290" s="730"/>
      <c r="UNX290" s="730"/>
      <c r="UNY290" s="730"/>
      <c r="UNZ290" s="730"/>
      <c r="UOA290" s="730"/>
      <c r="UOB290" s="730"/>
      <c r="UOC290" s="730"/>
      <c r="UOD290" s="730"/>
      <c r="UOE290" s="730"/>
      <c r="UOF290" s="730"/>
      <c r="UOG290" s="730"/>
      <c r="UOH290" s="730"/>
      <c r="UOI290" s="730"/>
      <c r="UOJ290" s="730"/>
      <c r="UOK290" s="730"/>
      <c r="UOL290" s="730"/>
      <c r="UOM290" s="730"/>
      <c r="UON290" s="730"/>
      <c r="UOO290" s="730"/>
      <c r="UOP290" s="730"/>
      <c r="UOQ290" s="730"/>
      <c r="UOR290" s="730"/>
      <c r="UOS290" s="730"/>
      <c r="UOT290" s="730"/>
      <c r="UOU290" s="730"/>
      <c r="UOV290" s="730"/>
      <c r="UOW290" s="730"/>
      <c r="UOX290" s="730"/>
      <c r="UOY290" s="730"/>
      <c r="UOZ290" s="730"/>
      <c r="UPA290" s="730"/>
      <c r="UPB290" s="730"/>
      <c r="UPC290" s="730"/>
      <c r="UPD290" s="730"/>
      <c r="UPE290" s="730"/>
      <c r="UPF290" s="730"/>
      <c r="UPG290" s="730"/>
      <c r="UPH290" s="730"/>
      <c r="UPI290" s="730"/>
      <c r="UPJ290" s="730"/>
      <c r="UPK290" s="730"/>
      <c r="UPL290" s="730"/>
      <c r="UPM290" s="730"/>
      <c r="UPN290" s="730"/>
      <c r="UPO290" s="730"/>
      <c r="UPP290" s="730"/>
      <c r="UPQ290" s="730"/>
      <c r="UPR290" s="730"/>
      <c r="UPS290" s="730"/>
      <c r="UPT290" s="730"/>
      <c r="UPU290" s="730"/>
      <c r="UPV290" s="730"/>
      <c r="UPW290" s="730"/>
      <c r="UPX290" s="730"/>
      <c r="UPY290" s="730"/>
      <c r="UPZ290" s="730"/>
      <c r="UQA290" s="730"/>
      <c r="UQB290" s="730"/>
      <c r="UQC290" s="730"/>
      <c r="UQD290" s="730"/>
      <c r="UQE290" s="730"/>
      <c r="UQF290" s="730"/>
      <c r="UQG290" s="730"/>
      <c r="UQH290" s="730"/>
      <c r="UQI290" s="730"/>
      <c r="UQJ290" s="730"/>
      <c r="UQK290" s="730"/>
      <c r="UQL290" s="730"/>
      <c r="UQM290" s="730"/>
      <c r="UQN290" s="730"/>
      <c r="UQO290" s="730"/>
      <c r="UQP290" s="730"/>
      <c r="UQQ290" s="730"/>
      <c r="UQR290" s="730"/>
      <c r="UQS290" s="730"/>
      <c r="UQT290" s="730"/>
      <c r="UQU290" s="730"/>
      <c r="UQV290" s="730"/>
      <c r="UQW290" s="730"/>
      <c r="UQX290" s="730"/>
      <c r="UQY290" s="730"/>
      <c r="UQZ290" s="730"/>
      <c r="URA290" s="730"/>
      <c r="URB290" s="730"/>
      <c r="URC290" s="730"/>
      <c r="URD290" s="730"/>
      <c r="URE290" s="730"/>
      <c r="URF290" s="730"/>
      <c r="URG290" s="730"/>
      <c r="URH290" s="730"/>
      <c r="URI290" s="730"/>
      <c r="URJ290" s="730"/>
      <c r="URK290" s="730"/>
      <c r="URL290" s="730"/>
      <c r="URM290" s="730"/>
      <c r="URN290" s="730"/>
      <c r="URO290" s="730"/>
      <c r="URP290" s="730"/>
      <c r="URQ290" s="730"/>
      <c r="URR290" s="730"/>
      <c r="URS290" s="730"/>
      <c r="URT290" s="730"/>
      <c r="URU290" s="730"/>
      <c r="URV290" s="730"/>
      <c r="URW290" s="730"/>
      <c r="URX290" s="730"/>
      <c r="URY290" s="730"/>
      <c r="URZ290" s="730"/>
      <c r="USA290" s="730"/>
      <c r="USB290" s="730"/>
      <c r="USC290" s="730"/>
      <c r="USD290" s="730"/>
      <c r="USE290" s="730"/>
      <c r="USF290" s="730"/>
      <c r="USG290" s="730"/>
      <c r="USH290" s="730"/>
      <c r="USI290" s="730"/>
      <c r="USJ290" s="730"/>
      <c r="USK290" s="730"/>
      <c r="USL290" s="730"/>
      <c r="USM290" s="730"/>
      <c r="USN290" s="730"/>
      <c r="USO290" s="730"/>
      <c r="USP290" s="730"/>
      <c r="USQ290" s="730"/>
      <c r="USR290" s="730"/>
      <c r="USS290" s="730"/>
      <c r="UST290" s="730"/>
      <c r="USU290" s="730"/>
      <c r="USV290" s="730"/>
      <c r="USW290" s="730"/>
      <c r="USX290" s="730"/>
      <c r="USY290" s="730"/>
      <c r="USZ290" s="730"/>
      <c r="UTA290" s="730"/>
      <c r="UTB290" s="730"/>
      <c r="UTC290" s="730"/>
      <c r="UTD290" s="730"/>
      <c r="UTE290" s="730"/>
      <c r="UTF290" s="730"/>
      <c r="UTG290" s="730"/>
      <c r="UTH290" s="730"/>
      <c r="UTI290" s="730"/>
      <c r="UTJ290" s="730"/>
      <c r="UTK290" s="730"/>
      <c r="UTL290" s="730"/>
      <c r="UTM290" s="730"/>
      <c r="UTN290" s="730"/>
      <c r="UTO290" s="730"/>
      <c r="UTP290" s="730"/>
      <c r="UTQ290" s="730"/>
      <c r="UTR290" s="730"/>
      <c r="UTS290" s="730"/>
      <c r="UTT290" s="730"/>
      <c r="UTU290" s="730"/>
      <c r="UTV290" s="730"/>
      <c r="UTW290" s="730"/>
      <c r="UTX290" s="730"/>
      <c r="UTY290" s="730"/>
      <c r="UTZ290" s="730"/>
      <c r="UUA290" s="730"/>
      <c r="UUB290" s="730"/>
      <c r="UUC290" s="730"/>
      <c r="UUD290" s="730"/>
      <c r="UUE290" s="730"/>
      <c r="UUF290" s="730"/>
      <c r="UUG290" s="730"/>
      <c r="UUH290" s="730"/>
      <c r="UUI290" s="730"/>
      <c r="UUJ290" s="730"/>
      <c r="UUK290" s="730"/>
      <c r="UUL290" s="730"/>
      <c r="UUM290" s="730"/>
      <c r="UUN290" s="730"/>
      <c r="UUO290" s="730"/>
      <c r="UUP290" s="730"/>
      <c r="UUQ290" s="730"/>
      <c r="UUR290" s="730"/>
      <c r="UUS290" s="730"/>
      <c r="UUT290" s="730"/>
      <c r="UUU290" s="730"/>
      <c r="UUV290" s="730"/>
      <c r="UUW290" s="730"/>
      <c r="UUX290" s="730"/>
      <c r="UUY290" s="730"/>
      <c r="UUZ290" s="730"/>
      <c r="UVA290" s="730"/>
      <c r="UVB290" s="730"/>
      <c r="UVC290" s="730"/>
      <c r="UVD290" s="730"/>
      <c r="UVE290" s="730"/>
      <c r="UVF290" s="730"/>
      <c r="UVG290" s="730"/>
      <c r="UVH290" s="730"/>
      <c r="UVI290" s="730"/>
      <c r="UVJ290" s="730"/>
      <c r="UVK290" s="730"/>
      <c r="UVL290" s="730"/>
      <c r="UVM290" s="730"/>
      <c r="UVN290" s="730"/>
      <c r="UVO290" s="730"/>
      <c r="UVP290" s="730"/>
      <c r="UVQ290" s="730"/>
      <c r="UVR290" s="730"/>
      <c r="UVS290" s="730"/>
      <c r="UVT290" s="730"/>
      <c r="UVU290" s="730"/>
      <c r="UVV290" s="730"/>
      <c r="UVW290" s="730"/>
      <c r="UVX290" s="730"/>
      <c r="UVY290" s="730"/>
      <c r="UVZ290" s="730"/>
      <c r="UWA290" s="730"/>
      <c r="UWB290" s="730"/>
      <c r="UWC290" s="730"/>
      <c r="UWD290" s="730"/>
      <c r="UWE290" s="730"/>
      <c r="UWF290" s="730"/>
      <c r="UWG290" s="730"/>
      <c r="UWH290" s="730"/>
      <c r="UWI290" s="730"/>
      <c r="UWJ290" s="730"/>
      <c r="UWK290" s="730"/>
      <c r="UWL290" s="730"/>
      <c r="UWM290" s="730"/>
      <c r="UWN290" s="730"/>
      <c r="UWO290" s="730"/>
      <c r="UWP290" s="730"/>
      <c r="UWQ290" s="730"/>
      <c r="UWR290" s="730"/>
      <c r="UWS290" s="730"/>
      <c r="UWT290" s="730"/>
      <c r="UWU290" s="730"/>
      <c r="UWV290" s="730"/>
      <c r="UWW290" s="730"/>
      <c r="UWX290" s="730"/>
      <c r="UWY290" s="730"/>
      <c r="UWZ290" s="730"/>
      <c r="UXA290" s="730"/>
      <c r="UXB290" s="730"/>
      <c r="UXC290" s="730"/>
      <c r="UXD290" s="730"/>
      <c r="UXE290" s="730"/>
      <c r="UXF290" s="730"/>
      <c r="UXG290" s="730"/>
      <c r="UXH290" s="730"/>
      <c r="UXI290" s="730"/>
      <c r="UXJ290" s="730"/>
      <c r="UXK290" s="730"/>
      <c r="UXL290" s="730"/>
      <c r="UXM290" s="730"/>
      <c r="UXN290" s="730"/>
      <c r="UXO290" s="730"/>
      <c r="UXP290" s="730"/>
      <c r="UXQ290" s="730"/>
      <c r="UXR290" s="730"/>
      <c r="UXS290" s="730"/>
      <c r="UXT290" s="730"/>
      <c r="UXU290" s="730"/>
      <c r="UXV290" s="730"/>
      <c r="UXW290" s="730"/>
      <c r="UXX290" s="730"/>
      <c r="UXY290" s="730"/>
      <c r="UXZ290" s="730"/>
      <c r="UYA290" s="730"/>
      <c r="UYB290" s="730"/>
      <c r="UYC290" s="730"/>
      <c r="UYD290" s="730"/>
      <c r="UYE290" s="730"/>
      <c r="UYF290" s="730"/>
      <c r="UYG290" s="730"/>
      <c r="UYH290" s="730"/>
      <c r="UYI290" s="730"/>
      <c r="UYJ290" s="730"/>
      <c r="UYK290" s="730"/>
      <c r="UYL290" s="730"/>
      <c r="UYM290" s="730"/>
      <c r="UYN290" s="730"/>
      <c r="UYO290" s="730"/>
      <c r="UYP290" s="730"/>
      <c r="UYQ290" s="730"/>
      <c r="UYR290" s="730"/>
      <c r="UYS290" s="730"/>
      <c r="UYT290" s="730"/>
      <c r="UYU290" s="730"/>
      <c r="UYV290" s="730"/>
      <c r="UYW290" s="730"/>
      <c r="UYX290" s="730"/>
      <c r="UYY290" s="730"/>
      <c r="UYZ290" s="730"/>
      <c r="UZA290" s="730"/>
      <c r="UZB290" s="730"/>
      <c r="UZC290" s="730"/>
      <c r="UZD290" s="730"/>
      <c r="UZE290" s="730"/>
      <c r="UZF290" s="730"/>
      <c r="UZG290" s="730"/>
      <c r="UZH290" s="730"/>
      <c r="UZI290" s="730"/>
      <c r="UZJ290" s="730"/>
      <c r="UZK290" s="730"/>
      <c r="UZL290" s="730"/>
      <c r="UZM290" s="730"/>
      <c r="UZN290" s="730"/>
      <c r="UZO290" s="730"/>
      <c r="UZP290" s="730"/>
      <c r="UZQ290" s="730"/>
      <c r="UZR290" s="730"/>
      <c r="UZS290" s="730"/>
      <c r="UZT290" s="730"/>
      <c r="UZU290" s="730"/>
      <c r="UZV290" s="730"/>
      <c r="UZW290" s="730"/>
      <c r="UZX290" s="730"/>
      <c r="UZY290" s="730"/>
      <c r="UZZ290" s="730"/>
      <c r="VAA290" s="730"/>
      <c r="VAB290" s="730"/>
      <c r="VAC290" s="730"/>
      <c r="VAD290" s="730"/>
      <c r="VAE290" s="730"/>
      <c r="VAF290" s="730"/>
      <c r="VAG290" s="730"/>
      <c r="VAH290" s="730"/>
      <c r="VAI290" s="730"/>
      <c r="VAJ290" s="730"/>
      <c r="VAK290" s="730"/>
      <c r="VAL290" s="730"/>
      <c r="VAM290" s="730"/>
      <c r="VAN290" s="730"/>
      <c r="VAO290" s="730"/>
      <c r="VAP290" s="730"/>
      <c r="VAQ290" s="730"/>
      <c r="VAR290" s="730"/>
      <c r="VAS290" s="730"/>
      <c r="VAT290" s="730"/>
      <c r="VAU290" s="730"/>
      <c r="VAV290" s="730"/>
      <c r="VAW290" s="730"/>
      <c r="VAX290" s="730"/>
      <c r="VAY290" s="730"/>
      <c r="VAZ290" s="730"/>
      <c r="VBA290" s="730"/>
      <c r="VBB290" s="730"/>
      <c r="VBC290" s="730"/>
      <c r="VBD290" s="730"/>
      <c r="VBE290" s="730"/>
      <c r="VBF290" s="730"/>
      <c r="VBG290" s="730"/>
      <c r="VBH290" s="730"/>
      <c r="VBI290" s="730"/>
      <c r="VBJ290" s="730"/>
      <c r="VBK290" s="730"/>
      <c r="VBL290" s="730"/>
      <c r="VBM290" s="730"/>
      <c r="VBN290" s="730"/>
      <c r="VBO290" s="730"/>
      <c r="VBP290" s="730"/>
      <c r="VBQ290" s="730"/>
      <c r="VBR290" s="730"/>
      <c r="VBS290" s="730"/>
      <c r="VBT290" s="730"/>
      <c r="VBU290" s="730"/>
      <c r="VBV290" s="730"/>
      <c r="VBW290" s="730"/>
      <c r="VBX290" s="730"/>
      <c r="VBY290" s="730"/>
      <c r="VBZ290" s="730"/>
      <c r="VCA290" s="730"/>
      <c r="VCB290" s="730"/>
      <c r="VCC290" s="730"/>
      <c r="VCD290" s="730"/>
      <c r="VCE290" s="730"/>
      <c r="VCF290" s="730"/>
      <c r="VCG290" s="730"/>
      <c r="VCH290" s="730"/>
      <c r="VCI290" s="730"/>
      <c r="VCJ290" s="730"/>
      <c r="VCK290" s="730"/>
      <c r="VCL290" s="730"/>
      <c r="VCM290" s="730"/>
      <c r="VCN290" s="730"/>
      <c r="VCO290" s="730"/>
      <c r="VCP290" s="730"/>
      <c r="VCQ290" s="730"/>
      <c r="VCR290" s="730"/>
      <c r="VCS290" s="730"/>
      <c r="VCT290" s="730"/>
      <c r="VCU290" s="730"/>
      <c r="VCV290" s="730"/>
      <c r="VCW290" s="730"/>
      <c r="VCX290" s="730"/>
      <c r="VCY290" s="730"/>
      <c r="VCZ290" s="730"/>
      <c r="VDA290" s="730"/>
      <c r="VDB290" s="730"/>
      <c r="VDC290" s="730"/>
      <c r="VDD290" s="730"/>
      <c r="VDE290" s="730"/>
      <c r="VDF290" s="730"/>
      <c r="VDG290" s="730"/>
      <c r="VDH290" s="730"/>
      <c r="VDI290" s="730"/>
      <c r="VDJ290" s="730"/>
      <c r="VDK290" s="730"/>
      <c r="VDL290" s="730"/>
      <c r="VDM290" s="730"/>
      <c r="VDN290" s="730"/>
      <c r="VDO290" s="730"/>
      <c r="VDP290" s="730"/>
      <c r="VDQ290" s="730"/>
      <c r="VDR290" s="730"/>
      <c r="VDS290" s="730"/>
      <c r="VDT290" s="730"/>
      <c r="VDU290" s="730"/>
      <c r="VDV290" s="730"/>
      <c r="VDW290" s="730"/>
      <c r="VDX290" s="730"/>
      <c r="VDY290" s="730"/>
      <c r="VDZ290" s="730"/>
      <c r="VEA290" s="730"/>
      <c r="VEB290" s="730"/>
      <c r="VEC290" s="730"/>
      <c r="VED290" s="730"/>
      <c r="VEE290" s="730"/>
      <c r="VEF290" s="730"/>
      <c r="VEG290" s="730"/>
      <c r="VEH290" s="730"/>
      <c r="VEI290" s="730"/>
      <c r="VEJ290" s="730"/>
      <c r="VEK290" s="730"/>
      <c r="VEL290" s="730"/>
      <c r="VEM290" s="730"/>
      <c r="VEN290" s="730"/>
      <c r="VEO290" s="730"/>
      <c r="VEP290" s="730"/>
      <c r="VEQ290" s="730"/>
      <c r="VER290" s="730"/>
      <c r="VES290" s="730"/>
      <c r="VET290" s="730"/>
      <c r="VEU290" s="730"/>
      <c r="VEV290" s="730"/>
      <c r="VEW290" s="730"/>
      <c r="VEX290" s="730"/>
      <c r="VEY290" s="730"/>
      <c r="VEZ290" s="730"/>
      <c r="VFA290" s="730"/>
      <c r="VFB290" s="730"/>
      <c r="VFC290" s="730"/>
      <c r="VFD290" s="730"/>
      <c r="VFE290" s="730"/>
      <c r="VFF290" s="730"/>
      <c r="VFG290" s="730"/>
      <c r="VFH290" s="730"/>
      <c r="VFI290" s="730"/>
      <c r="VFJ290" s="730"/>
      <c r="VFK290" s="730"/>
      <c r="VFL290" s="730"/>
      <c r="VFM290" s="730"/>
      <c r="VFN290" s="730"/>
      <c r="VFO290" s="730"/>
      <c r="VFP290" s="730"/>
      <c r="VFQ290" s="730"/>
      <c r="VFR290" s="730"/>
      <c r="VFS290" s="730"/>
      <c r="VFT290" s="730"/>
      <c r="VFU290" s="730"/>
      <c r="VFV290" s="730"/>
      <c r="VFW290" s="730"/>
      <c r="VFX290" s="730"/>
      <c r="VFY290" s="730"/>
      <c r="VFZ290" s="730"/>
      <c r="VGA290" s="730"/>
      <c r="VGB290" s="730"/>
      <c r="VGC290" s="730"/>
      <c r="VGD290" s="730"/>
      <c r="VGE290" s="730"/>
      <c r="VGF290" s="730"/>
      <c r="VGG290" s="730"/>
      <c r="VGH290" s="730"/>
      <c r="VGI290" s="730"/>
      <c r="VGJ290" s="730"/>
      <c r="VGK290" s="730"/>
      <c r="VGL290" s="730"/>
      <c r="VGM290" s="730"/>
      <c r="VGN290" s="730"/>
      <c r="VGO290" s="730"/>
      <c r="VGP290" s="730"/>
      <c r="VGQ290" s="730"/>
      <c r="VGR290" s="730"/>
      <c r="VGS290" s="730"/>
      <c r="VGT290" s="730"/>
      <c r="VGU290" s="730"/>
      <c r="VGV290" s="730"/>
      <c r="VGW290" s="730"/>
      <c r="VGX290" s="730"/>
      <c r="VGY290" s="730"/>
      <c r="VGZ290" s="730"/>
      <c r="VHA290" s="730"/>
      <c r="VHB290" s="730"/>
      <c r="VHC290" s="730"/>
      <c r="VHD290" s="730"/>
      <c r="VHE290" s="730"/>
      <c r="VHF290" s="730"/>
      <c r="VHG290" s="730"/>
      <c r="VHH290" s="730"/>
      <c r="VHI290" s="730"/>
      <c r="VHJ290" s="730"/>
      <c r="VHK290" s="730"/>
      <c r="VHL290" s="730"/>
      <c r="VHM290" s="730"/>
      <c r="VHN290" s="730"/>
      <c r="VHO290" s="730"/>
      <c r="VHP290" s="730"/>
      <c r="VHQ290" s="730"/>
      <c r="VHR290" s="730"/>
      <c r="VHS290" s="730"/>
      <c r="VHT290" s="730"/>
      <c r="VHU290" s="730"/>
      <c r="VHV290" s="730"/>
      <c r="VHW290" s="730"/>
      <c r="VHX290" s="730"/>
      <c r="VHY290" s="730"/>
      <c r="VHZ290" s="730"/>
      <c r="VIA290" s="730"/>
      <c r="VIB290" s="730"/>
      <c r="VIC290" s="730"/>
      <c r="VID290" s="730"/>
      <c r="VIE290" s="730"/>
      <c r="VIF290" s="730"/>
      <c r="VIG290" s="730"/>
      <c r="VIH290" s="730"/>
      <c r="VII290" s="730"/>
      <c r="VIJ290" s="730"/>
      <c r="VIK290" s="730"/>
      <c r="VIL290" s="730"/>
      <c r="VIM290" s="730"/>
      <c r="VIN290" s="730"/>
      <c r="VIO290" s="730"/>
      <c r="VIP290" s="730"/>
      <c r="VIQ290" s="730"/>
      <c r="VIR290" s="730"/>
      <c r="VIS290" s="730"/>
      <c r="VIT290" s="730"/>
      <c r="VIU290" s="730"/>
      <c r="VIV290" s="730"/>
      <c r="VIW290" s="730"/>
      <c r="VIX290" s="730"/>
      <c r="VIY290" s="730"/>
      <c r="VIZ290" s="730"/>
      <c r="VJA290" s="730"/>
      <c r="VJB290" s="730"/>
      <c r="VJC290" s="730"/>
      <c r="VJD290" s="730"/>
      <c r="VJE290" s="730"/>
      <c r="VJF290" s="730"/>
      <c r="VJG290" s="730"/>
      <c r="VJH290" s="730"/>
      <c r="VJI290" s="730"/>
      <c r="VJJ290" s="730"/>
      <c r="VJK290" s="730"/>
      <c r="VJL290" s="730"/>
      <c r="VJM290" s="730"/>
      <c r="VJN290" s="730"/>
      <c r="VJO290" s="730"/>
      <c r="VJP290" s="730"/>
      <c r="VJQ290" s="730"/>
      <c r="VJR290" s="730"/>
      <c r="VJS290" s="730"/>
      <c r="VJT290" s="730"/>
      <c r="VJU290" s="730"/>
      <c r="VJV290" s="730"/>
      <c r="VJW290" s="730"/>
      <c r="VJX290" s="730"/>
      <c r="VJY290" s="730"/>
      <c r="VJZ290" s="730"/>
      <c r="VKA290" s="730"/>
      <c r="VKB290" s="730"/>
      <c r="VKC290" s="730"/>
      <c r="VKD290" s="730"/>
      <c r="VKE290" s="730"/>
      <c r="VKF290" s="730"/>
      <c r="VKG290" s="730"/>
      <c r="VKH290" s="730"/>
      <c r="VKI290" s="730"/>
      <c r="VKJ290" s="730"/>
      <c r="VKK290" s="730"/>
      <c r="VKL290" s="730"/>
      <c r="VKM290" s="730"/>
      <c r="VKN290" s="730"/>
      <c r="VKO290" s="730"/>
      <c r="VKP290" s="730"/>
      <c r="VKQ290" s="730"/>
      <c r="VKR290" s="730"/>
      <c r="VKS290" s="730"/>
      <c r="VKT290" s="730"/>
      <c r="VKU290" s="730"/>
      <c r="VKV290" s="730"/>
      <c r="VKW290" s="730"/>
      <c r="VKX290" s="730"/>
      <c r="VKY290" s="730"/>
      <c r="VKZ290" s="730"/>
      <c r="VLA290" s="730"/>
      <c r="VLB290" s="730"/>
      <c r="VLC290" s="730"/>
      <c r="VLD290" s="730"/>
      <c r="VLE290" s="730"/>
      <c r="VLF290" s="730"/>
      <c r="VLG290" s="730"/>
      <c r="VLH290" s="730"/>
      <c r="VLI290" s="730"/>
      <c r="VLJ290" s="730"/>
      <c r="VLK290" s="730"/>
      <c r="VLL290" s="730"/>
      <c r="VLM290" s="730"/>
      <c r="VLN290" s="730"/>
      <c r="VLO290" s="730"/>
      <c r="VLP290" s="730"/>
      <c r="VLQ290" s="730"/>
      <c r="VLR290" s="730"/>
      <c r="VLS290" s="730"/>
      <c r="VLT290" s="730"/>
      <c r="VLU290" s="730"/>
      <c r="VLV290" s="730"/>
      <c r="VLW290" s="730"/>
      <c r="VLX290" s="730"/>
      <c r="VLY290" s="730"/>
      <c r="VLZ290" s="730"/>
      <c r="VMA290" s="730"/>
      <c r="VMB290" s="730"/>
      <c r="VMC290" s="730"/>
      <c r="VMD290" s="730"/>
      <c r="VME290" s="730"/>
      <c r="VMF290" s="730"/>
      <c r="VMG290" s="730"/>
      <c r="VMH290" s="730"/>
      <c r="VMI290" s="730"/>
      <c r="VMJ290" s="730"/>
      <c r="VMK290" s="730"/>
      <c r="VML290" s="730"/>
      <c r="VMM290" s="730"/>
      <c r="VMN290" s="730"/>
      <c r="VMO290" s="730"/>
      <c r="VMP290" s="730"/>
      <c r="VMQ290" s="730"/>
      <c r="VMR290" s="730"/>
      <c r="VMS290" s="730"/>
      <c r="VMT290" s="730"/>
      <c r="VMU290" s="730"/>
      <c r="VMV290" s="730"/>
      <c r="VMW290" s="730"/>
      <c r="VMX290" s="730"/>
      <c r="VMY290" s="730"/>
      <c r="VMZ290" s="730"/>
      <c r="VNA290" s="730"/>
      <c r="VNB290" s="730"/>
      <c r="VNC290" s="730"/>
      <c r="VND290" s="730"/>
      <c r="VNE290" s="730"/>
      <c r="VNF290" s="730"/>
      <c r="VNG290" s="730"/>
      <c r="VNH290" s="730"/>
      <c r="VNI290" s="730"/>
      <c r="VNJ290" s="730"/>
      <c r="VNK290" s="730"/>
      <c r="VNL290" s="730"/>
      <c r="VNM290" s="730"/>
      <c r="VNN290" s="730"/>
      <c r="VNO290" s="730"/>
      <c r="VNP290" s="730"/>
      <c r="VNQ290" s="730"/>
      <c r="VNR290" s="730"/>
      <c r="VNS290" s="730"/>
      <c r="VNT290" s="730"/>
      <c r="VNU290" s="730"/>
      <c r="VNV290" s="730"/>
      <c r="VNW290" s="730"/>
      <c r="VNX290" s="730"/>
      <c r="VNY290" s="730"/>
      <c r="VNZ290" s="730"/>
      <c r="VOA290" s="730"/>
      <c r="VOB290" s="730"/>
      <c r="VOC290" s="730"/>
      <c r="VOD290" s="730"/>
      <c r="VOE290" s="730"/>
      <c r="VOF290" s="730"/>
      <c r="VOG290" s="730"/>
      <c r="VOH290" s="730"/>
      <c r="VOI290" s="730"/>
      <c r="VOJ290" s="730"/>
      <c r="VOK290" s="730"/>
      <c r="VOL290" s="730"/>
      <c r="VOM290" s="730"/>
      <c r="VON290" s="730"/>
      <c r="VOO290" s="730"/>
      <c r="VOP290" s="730"/>
      <c r="VOQ290" s="730"/>
      <c r="VOR290" s="730"/>
      <c r="VOS290" s="730"/>
      <c r="VOT290" s="730"/>
      <c r="VOU290" s="730"/>
      <c r="VOV290" s="730"/>
      <c r="VOW290" s="730"/>
      <c r="VOX290" s="730"/>
      <c r="VOY290" s="730"/>
      <c r="VOZ290" s="730"/>
      <c r="VPA290" s="730"/>
      <c r="VPB290" s="730"/>
      <c r="VPC290" s="730"/>
      <c r="VPD290" s="730"/>
      <c r="VPE290" s="730"/>
      <c r="VPF290" s="730"/>
      <c r="VPG290" s="730"/>
      <c r="VPH290" s="730"/>
      <c r="VPI290" s="730"/>
      <c r="VPJ290" s="730"/>
      <c r="VPK290" s="730"/>
      <c r="VPL290" s="730"/>
      <c r="VPM290" s="730"/>
      <c r="VPN290" s="730"/>
      <c r="VPO290" s="730"/>
      <c r="VPP290" s="730"/>
      <c r="VPQ290" s="730"/>
      <c r="VPR290" s="730"/>
      <c r="VPS290" s="730"/>
      <c r="VPT290" s="730"/>
      <c r="VPU290" s="730"/>
      <c r="VPV290" s="730"/>
      <c r="VPW290" s="730"/>
      <c r="VPX290" s="730"/>
      <c r="VPY290" s="730"/>
      <c r="VPZ290" s="730"/>
      <c r="VQA290" s="730"/>
      <c r="VQB290" s="730"/>
      <c r="VQC290" s="730"/>
      <c r="VQD290" s="730"/>
      <c r="VQE290" s="730"/>
      <c r="VQF290" s="730"/>
      <c r="VQG290" s="730"/>
      <c r="VQH290" s="730"/>
      <c r="VQI290" s="730"/>
      <c r="VQJ290" s="730"/>
      <c r="VQK290" s="730"/>
      <c r="VQL290" s="730"/>
      <c r="VQM290" s="730"/>
      <c r="VQN290" s="730"/>
      <c r="VQO290" s="730"/>
      <c r="VQP290" s="730"/>
      <c r="VQQ290" s="730"/>
      <c r="VQR290" s="730"/>
      <c r="VQS290" s="730"/>
      <c r="VQT290" s="730"/>
      <c r="VQU290" s="730"/>
      <c r="VQV290" s="730"/>
      <c r="VQW290" s="730"/>
      <c r="VQX290" s="730"/>
      <c r="VQY290" s="730"/>
      <c r="VQZ290" s="730"/>
      <c r="VRA290" s="730"/>
      <c r="VRB290" s="730"/>
      <c r="VRC290" s="730"/>
      <c r="VRD290" s="730"/>
      <c r="VRE290" s="730"/>
      <c r="VRF290" s="730"/>
      <c r="VRG290" s="730"/>
      <c r="VRH290" s="730"/>
      <c r="VRI290" s="730"/>
      <c r="VRJ290" s="730"/>
      <c r="VRK290" s="730"/>
      <c r="VRL290" s="730"/>
      <c r="VRM290" s="730"/>
      <c r="VRN290" s="730"/>
      <c r="VRO290" s="730"/>
      <c r="VRP290" s="730"/>
      <c r="VRQ290" s="730"/>
      <c r="VRR290" s="730"/>
      <c r="VRS290" s="730"/>
      <c r="VRT290" s="730"/>
      <c r="VRU290" s="730"/>
      <c r="VRV290" s="730"/>
      <c r="VRW290" s="730"/>
      <c r="VRX290" s="730"/>
      <c r="VRY290" s="730"/>
      <c r="VRZ290" s="730"/>
      <c r="VSA290" s="730"/>
      <c r="VSB290" s="730"/>
      <c r="VSC290" s="730"/>
      <c r="VSD290" s="730"/>
      <c r="VSE290" s="730"/>
      <c r="VSF290" s="730"/>
      <c r="VSG290" s="730"/>
      <c r="VSH290" s="730"/>
      <c r="VSI290" s="730"/>
      <c r="VSJ290" s="730"/>
      <c r="VSK290" s="730"/>
      <c r="VSL290" s="730"/>
      <c r="VSM290" s="730"/>
      <c r="VSN290" s="730"/>
      <c r="VSO290" s="730"/>
      <c r="VSP290" s="730"/>
      <c r="VSQ290" s="730"/>
      <c r="VSR290" s="730"/>
      <c r="VSS290" s="730"/>
      <c r="VST290" s="730"/>
      <c r="VSU290" s="730"/>
      <c r="VSV290" s="730"/>
      <c r="VSW290" s="730"/>
      <c r="VSX290" s="730"/>
      <c r="VSY290" s="730"/>
      <c r="VSZ290" s="730"/>
      <c r="VTA290" s="730"/>
      <c r="VTB290" s="730"/>
      <c r="VTC290" s="730"/>
      <c r="VTD290" s="730"/>
      <c r="VTE290" s="730"/>
      <c r="VTF290" s="730"/>
      <c r="VTG290" s="730"/>
      <c r="VTH290" s="730"/>
      <c r="VTI290" s="730"/>
      <c r="VTJ290" s="730"/>
      <c r="VTK290" s="730"/>
      <c r="VTL290" s="730"/>
      <c r="VTM290" s="730"/>
      <c r="VTN290" s="730"/>
      <c r="VTO290" s="730"/>
      <c r="VTP290" s="730"/>
      <c r="VTQ290" s="730"/>
      <c r="VTR290" s="730"/>
      <c r="VTS290" s="730"/>
      <c r="VTT290" s="730"/>
      <c r="VTU290" s="730"/>
      <c r="VTV290" s="730"/>
      <c r="VTW290" s="730"/>
      <c r="VTX290" s="730"/>
      <c r="VTY290" s="730"/>
      <c r="VTZ290" s="730"/>
      <c r="VUA290" s="730"/>
      <c r="VUB290" s="730"/>
      <c r="VUC290" s="730"/>
      <c r="VUD290" s="730"/>
      <c r="VUE290" s="730"/>
      <c r="VUF290" s="730"/>
      <c r="VUG290" s="730"/>
      <c r="VUH290" s="730"/>
      <c r="VUI290" s="730"/>
      <c r="VUJ290" s="730"/>
      <c r="VUK290" s="730"/>
      <c r="VUL290" s="730"/>
      <c r="VUM290" s="730"/>
      <c r="VUN290" s="730"/>
      <c r="VUO290" s="730"/>
      <c r="VUP290" s="730"/>
      <c r="VUQ290" s="730"/>
      <c r="VUR290" s="730"/>
      <c r="VUS290" s="730"/>
      <c r="VUT290" s="730"/>
      <c r="VUU290" s="730"/>
      <c r="VUV290" s="730"/>
      <c r="VUW290" s="730"/>
      <c r="VUX290" s="730"/>
      <c r="VUY290" s="730"/>
      <c r="VUZ290" s="730"/>
      <c r="VVA290" s="730"/>
      <c r="VVB290" s="730"/>
      <c r="VVC290" s="730"/>
      <c r="VVD290" s="730"/>
      <c r="VVE290" s="730"/>
      <c r="VVF290" s="730"/>
      <c r="VVG290" s="730"/>
      <c r="VVH290" s="730"/>
      <c r="VVI290" s="730"/>
      <c r="VVJ290" s="730"/>
      <c r="VVK290" s="730"/>
      <c r="VVL290" s="730"/>
      <c r="VVM290" s="730"/>
      <c r="VVN290" s="730"/>
      <c r="VVO290" s="730"/>
      <c r="VVP290" s="730"/>
      <c r="VVQ290" s="730"/>
      <c r="VVR290" s="730"/>
      <c r="VVS290" s="730"/>
      <c r="VVT290" s="730"/>
      <c r="VVU290" s="730"/>
      <c r="VVV290" s="730"/>
      <c r="VVW290" s="730"/>
      <c r="VVX290" s="730"/>
      <c r="VVY290" s="730"/>
      <c r="VVZ290" s="730"/>
      <c r="VWA290" s="730"/>
      <c r="VWB290" s="730"/>
      <c r="VWC290" s="730"/>
      <c r="VWD290" s="730"/>
      <c r="VWE290" s="730"/>
      <c r="VWF290" s="730"/>
      <c r="VWG290" s="730"/>
      <c r="VWH290" s="730"/>
      <c r="VWI290" s="730"/>
      <c r="VWJ290" s="730"/>
      <c r="VWK290" s="730"/>
      <c r="VWL290" s="730"/>
      <c r="VWM290" s="730"/>
      <c r="VWN290" s="730"/>
      <c r="VWO290" s="730"/>
      <c r="VWP290" s="730"/>
      <c r="VWQ290" s="730"/>
      <c r="VWR290" s="730"/>
      <c r="VWS290" s="730"/>
      <c r="VWT290" s="730"/>
      <c r="VWU290" s="730"/>
      <c r="VWV290" s="730"/>
      <c r="VWW290" s="730"/>
      <c r="VWX290" s="730"/>
      <c r="VWY290" s="730"/>
      <c r="VWZ290" s="730"/>
      <c r="VXA290" s="730"/>
      <c r="VXB290" s="730"/>
      <c r="VXC290" s="730"/>
      <c r="VXD290" s="730"/>
      <c r="VXE290" s="730"/>
      <c r="VXF290" s="730"/>
      <c r="VXG290" s="730"/>
      <c r="VXH290" s="730"/>
      <c r="VXI290" s="730"/>
      <c r="VXJ290" s="730"/>
      <c r="VXK290" s="730"/>
      <c r="VXL290" s="730"/>
      <c r="VXM290" s="730"/>
      <c r="VXN290" s="730"/>
      <c r="VXO290" s="730"/>
      <c r="VXP290" s="730"/>
      <c r="VXQ290" s="730"/>
      <c r="VXR290" s="730"/>
      <c r="VXS290" s="730"/>
      <c r="VXT290" s="730"/>
      <c r="VXU290" s="730"/>
      <c r="VXV290" s="730"/>
      <c r="VXW290" s="730"/>
      <c r="VXX290" s="730"/>
      <c r="VXY290" s="730"/>
      <c r="VXZ290" s="730"/>
      <c r="VYA290" s="730"/>
      <c r="VYB290" s="730"/>
      <c r="VYC290" s="730"/>
      <c r="VYD290" s="730"/>
      <c r="VYE290" s="730"/>
      <c r="VYF290" s="730"/>
      <c r="VYG290" s="730"/>
      <c r="VYH290" s="730"/>
      <c r="VYI290" s="730"/>
      <c r="VYJ290" s="730"/>
      <c r="VYK290" s="730"/>
      <c r="VYL290" s="730"/>
      <c r="VYM290" s="730"/>
      <c r="VYN290" s="730"/>
      <c r="VYO290" s="730"/>
      <c r="VYP290" s="730"/>
      <c r="VYQ290" s="730"/>
      <c r="VYR290" s="730"/>
      <c r="VYS290" s="730"/>
      <c r="VYT290" s="730"/>
      <c r="VYU290" s="730"/>
      <c r="VYV290" s="730"/>
      <c r="VYW290" s="730"/>
      <c r="VYX290" s="730"/>
      <c r="VYY290" s="730"/>
      <c r="VYZ290" s="730"/>
      <c r="VZA290" s="730"/>
      <c r="VZB290" s="730"/>
      <c r="VZC290" s="730"/>
      <c r="VZD290" s="730"/>
      <c r="VZE290" s="730"/>
      <c r="VZF290" s="730"/>
      <c r="VZG290" s="730"/>
      <c r="VZH290" s="730"/>
      <c r="VZI290" s="730"/>
      <c r="VZJ290" s="730"/>
      <c r="VZK290" s="730"/>
      <c r="VZL290" s="730"/>
      <c r="VZM290" s="730"/>
      <c r="VZN290" s="730"/>
      <c r="VZO290" s="730"/>
      <c r="VZP290" s="730"/>
      <c r="VZQ290" s="730"/>
      <c r="VZR290" s="730"/>
      <c r="VZS290" s="730"/>
      <c r="VZT290" s="730"/>
      <c r="VZU290" s="730"/>
      <c r="VZV290" s="730"/>
      <c r="VZW290" s="730"/>
      <c r="VZX290" s="730"/>
      <c r="VZY290" s="730"/>
      <c r="VZZ290" s="730"/>
      <c r="WAA290" s="730"/>
      <c r="WAB290" s="730"/>
      <c r="WAC290" s="730"/>
      <c r="WAD290" s="730"/>
      <c r="WAE290" s="730"/>
      <c r="WAF290" s="730"/>
      <c r="WAG290" s="730"/>
      <c r="WAH290" s="730"/>
      <c r="WAI290" s="730"/>
      <c r="WAJ290" s="730"/>
      <c r="WAK290" s="730"/>
      <c r="WAL290" s="730"/>
      <c r="WAM290" s="730"/>
      <c r="WAN290" s="730"/>
      <c r="WAO290" s="730"/>
      <c r="WAP290" s="730"/>
      <c r="WAQ290" s="730"/>
      <c r="WAR290" s="730"/>
      <c r="WAS290" s="730"/>
      <c r="WAT290" s="730"/>
      <c r="WAU290" s="730"/>
      <c r="WAV290" s="730"/>
      <c r="WAW290" s="730"/>
      <c r="WAX290" s="730"/>
      <c r="WAY290" s="730"/>
      <c r="WAZ290" s="730"/>
      <c r="WBA290" s="730"/>
      <c r="WBB290" s="730"/>
      <c r="WBC290" s="730"/>
      <c r="WBD290" s="730"/>
      <c r="WBE290" s="730"/>
      <c r="WBF290" s="730"/>
      <c r="WBG290" s="730"/>
      <c r="WBH290" s="730"/>
      <c r="WBI290" s="730"/>
      <c r="WBJ290" s="730"/>
      <c r="WBK290" s="730"/>
      <c r="WBL290" s="730"/>
      <c r="WBM290" s="730"/>
      <c r="WBN290" s="730"/>
      <c r="WBO290" s="730"/>
      <c r="WBP290" s="730"/>
      <c r="WBQ290" s="730"/>
      <c r="WBR290" s="730"/>
      <c r="WBS290" s="730"/>
      <c r="WBT290" s="730"/>
      <c r="WBU290" s="730"/>
      <c r="WBV290" s="730"/>
      <c r="WBW290" s="730"/>
      <c r="WBX290" s="730"/>
      <c r="WBY290" s="730"/>
      <c r="WBZ290" s="730"/>
      <c r="WCA290" s="730"/>
      <c r="WCB290" s="730"/>
      <c r="WCC290" s="730"/>
      <c r="WCD290" s="730"/>
      <c r="WCE290" s="730"/>
      <c r="WCF290" s="730"/>
      <c r="WCG290" s="730"/>
      <c r="WCH290" s="730"/>
      <c r="WCI290" s="730"/>
      <c r="WCJ290" s="730"/>
      <c r="WCK290" s="730"/>
      <c r="WCL290" s="730"/>
      <c r="WCM290" s="730"/>
      <c r="WCN290" s="730"/>
      <c r="WCO290" s="730"/>
      <c r="WCP290" s="730"/>
      <c r="WCQ290" s="730"/>
      <c r="WCR290" s="730"/>
      <c r="WCS290" s="730"/>
      <c r="WCT290" s="730"/>
      <c r="WCU290" s="730"/>
      <c r="WCV290" s="730"/>
      <c r="WCW290" s="730"/>
      <c r="WCX290" s="730"/>
      <c r="WCY290" s="730"/>
      <c r="WCZ290" s="730"/>
      <c r="WDA290" s="730"/>
      <c r="WDB290" s="730"/>
      <c r="WDC290" s="730"/>
      <c r="WDD290" s="730"/>
      <c r="WDE290" s="730"/>
      <c r="WDF290" s="730"/>
      <c r="WDG290" s="730"/>
      <c r="WDH290" s="730"/>
      <c r="WDI290" s="730"/>
      <c r="WDJ290" s="730"/>
      <c r="WDK290" s="730"/>
      <c r="WDL290" s="730"/>
      <c r="WDM290" s="730"/>
      <c r="WDN290" s="730"/>
      <c r="WDO290" s="730"/>
      <c r="WDP290" s="730"/>
      <c r="WDQ290" s="730"/>
      <c r="WDR290" s="730"/>
      <c r="WDS290" s="730"/>
      <c r="WDT290" s="730"/>
      <c r="WDU290" s="730"/>
      <c r="WDV290" s="730"/>
      <c r="WDW290" s="730"/>
      <c r="WDX290" s="730"/>
      <c r="WDY290" s="730"/>
      <c r="WDZ290" s="730"/>
      <c r="WEA290" s="730"/>
      <c r="WEB290" s="730"/>
      <c r="WEC290" s="730"/>
      <c r="WED290" s="730"/>
      <c r="WEE290" s="730"/>
      <c r="WEF290" s="730"/>
      <c r="WEG290" s="730"/>
      <c r="WEH290" s="730"/>
      <c r="WEI290" s="730"/>
      <c r="WEJ290" s="730"/>
      <c r="WEK290" s="730"/>
      <c r="WEL290" s="730"/>
      <c r="WEM290" s="730"/>
      <c r="WEN290" s="730"/>
      <c r="WEO290" s="730"/>
      <c r="WEP290" s="730"/>
      <c r="WEQ290" s="730"/>
      <c r="WER290" s="730"/>
      <c r="WES290" s="730"/>
      <c r="WET290" s="730"/>
      <c r="WEU290" s="730"/>
      <c r="WEV290" s="730"/>
      <c r="WEW290" s="730"/>
      <c r="WEX290" s="730"/>
      <c r="WEY290" s="730"/>
      <c r="WEZ290" s="730"/>
      <c r="WFA290" s="730"/>
      <c r="WFB290" s="730"/>
      <c r="WFC290" s="730"/>
      <c r="WFD290" s="730"/>
      <c r="WFE290" s="730"/>
      <c r="WFF290" s="730"/>
      <c r="WFG290" s="730"/>
      <c r="WFH290" s="730"/>
      <c r="WFI290" s="730"/>
      <c r="WFJ290" s="730"/>
      <c r="WFK290" s="730"/>
      <c r="WFL290" s="730"/>
      <c r="WFM290" s="730"/>
      <c r="WFN290" s="730"/>
      <c r="WFO290" s="730"/>
      <c r="WFP290" s="730"/>
      <c r="WFQ290" s="730"/>
      <c r="WFR290" s="730"/>
      <c r="WFS290" s="730"/>
      <c r="WFT290" s="730"/>
      <c r="WFU290" s="730"/>
      <c r="WFV290" s="730"/>
      <c r="WFW290" s="730"/>
      <c r="WFX290" s="730"/>
      <c r="WFY290" s="730"/>
      <c r="WFZ290" s="730"/>
      <c r="WGA290" s="730"/>
      <c r="WGB290" s="730"/>
      <c r="WGC290" s="730"/>
      <c r="WGD290" s="730"/>
      <c r="WGE290" s="730"/>
      <c r="WGF290" s="730"/>
      <c r="WGG290" s="730"/>
      <c r="WGH290" s="730"/>
      <c r="WGI290" s="730"/>
      <c r="WGJ290" s="730"/>
      <c r="WGK290" s="730"/>
      <c r="WGL290" s="730"/>
      <c r="WGM290" s="730"/>
      <c r="WGN290" s="730"/>
      <c r="WGO290" s="730"/>
      <c r="WGP290" s="730"/>
      <c r="WGQ290" s="730"/>
      <c r="WGR290" s="730"/>
      <c r="WGS290" s="730"/>
      <c r="WGT290" s="730"/>
      <c r="WGU290" s="730"/>
      <c r="WGV290" s="730"/>
      <c r="WGW290" s="730"/>
      <c r="WGX290" s="730"/>
      <c r="WGY290" s="730"/>
      <c r="WGZ290" s="730"/>
      <c r="WHA290" s="730"/>
      <c r="WHB290" s="730"/>
      <c r="WHC290" s="730"/>
      <c r="WHD290" s="730"/>
      <c r="WHE290" s="730"/>
      <c r="WHF290" s="730"/>
      <c r="WHG290" s="730"/>
      <c r="WHH290" s="730"/>
      <c r="WHI290" s="730"/>
      <c r="WHJ290" s="730"/>
      <c r="WHK290" s="730"/>
      <c r="WHL290" s="730"/>
      <c r="WHM290" s="730"/>
      <c r="WHN290" s="730"/>
      <c r="WHO290" s="730"/>
      <c r="WHP290" s="730"/>
      <c r="WHQ290" s="730"/>
      <c r="WHR290" s="730"/>
      <c r="WHS290" s="730"/>
      <c r="WHT290" s="730"/>
      <c r="WHU290" s="730"/>
      <c r="WHV290" s="730"/>
      <c r="WHW290" s="730"/>
      <c r="WHX290" s="730"/>
      <c r="WHY290" s="730"/>
      <c r="WHZ290" s="730"/>
      <c r="WIA290" s="730"/>
      <c r="WIB290" s="730"/>
      <c r="WIC290" s="730"/>
      <c r="WID290" s="730"/>
      <c r="WIE290" s="730"/>
      <c r="WIF290" s="730"/>
      <c r="WIG290" s="730"/>
      <c r="WIH290" s="730"/>
      <c r="WII290" s="730"/>
      <c r="WIJ290" s="730"/>
      <c r="WIK290" s="730"/>
      <c r="WIL290" s="730"/>
      <c r="WIM290" s="730"/>
      <c r="WIN290" s="730"/>
      <c r="WIO290" s="730"/>
      <c r="WIP290" s="730"/>
      <c r="WIQ290" s="730"/>
      <c r="WIR290" s="730"/>
      <c r="WIS290" s="730"/>
      <c r="WIT290" s="730"/>
      <c r="WIU290" s="730"/>
      <c r="WIV290" s="730"/>
      <c r="WIW290" s="730"/>
      <c r="WIX290" s="730"/>
      <c r="WIY290" s="730"/>
      <c r="WIZ290" s="730"/>
      <c r="WJA290" s="730"/>
      <c r="WJB290" s="730"/>
      <c r="WJC290" s="730"/>
      <c r="WJD290" s="730"/>
      <c r="WJE290" s="730"/>
      <c r="WJF290" s="730"/>
      <c r="WJG290" s="730"/>
      <c r="WJH290" s="730"/>
      <c r="WJI290" s="730"/>
      <c r="WJJ290" s="730"/>
      <c r="WJK290" s="730"/>
      <c r="WJL290" s="730"/>
      <c r="WJM290" s="730"/>
      <c r="WJN290" s="730"/>
      <c r="WJO290" s="730"/>
      <c r="WJP290" s="730"/>
      <c r="WJQ290" s="730"/>
      <c r="WJR290" s="730"/>
      <c r="WJS290" s="730"/>
      <c r="WJT290" s="730"/>
      <c r="WJU290" s="730"/>
      <c r="WJV290" s="730"/>
      <c r="WJW290" s="730"/>
      <c r="WJX290" s="730"/>
      <c r="WJY290" s="730"/>
      <c r="WJZ290" s="730"/>
      <c r="WKA290" s="730"/>
      <c r="WKB290" s="730"/>
      <c r="WKC290" s="730"/>
      <c r="WKD290" s="730"/>
      <c r="WKE290" s="730"/>
      <c r="WKF290" s="730"/>
      <c r="WKG290" s="730"/>
      <c r="WKH290" s="730"/>
      <c r="WKI290" s="730"/>
      <c r="WKJ290" s="730"/>
      <c r="WKK290" s="730"/>
      <c r="WKL290" s="730"/>
      <c r="WKM290" s="730"/>
      <c r="WKN290" s="730"/>
      <c r="WKO290" s="730"/>
      <c r="WKP290" s="730"/>
      <c r="WKQ290" s="730"/>
      <c r="WKR290" s="730"/>
      <c r="WKS290" s="730"/>
      <c r="WKT290" s="730"/>
      <c r="WKU290" s="730"/>
      <c r="WKV290" s="730"/>
      <c r="WKW290" s="730"/>
      <c r="WKX290" s="730"/>
      <c r="WKY290" s="730"/>
      <c r="WKZ290" s="730"/>
      <c r="WLA290" s="730"/>
      <c r="WLB290" s="730"/>
      <c r="WLC290" s="730"/>
      <c r="WLD290" s="730"/>
      <c r="WLE290" s="730"/>
      <c r="WLF290" s="730"/>
      <c r="WLG290" s="730"/>
      <c r="WLH290" s="730"/>
      <c r="WLI290" s="730"/>
      <c r="WLJ290" s="730"/>
      <c r="WLK290" s="730"/>
      <c r="WLL290" s="730"/>
      <c r="WLM290" s="730"/>
      <c r="WLN290" s="730"/>
      <c r="WLO290" s="730"/>
      <c r="WLP290" s="730"/>
      <c r="WLQ290" s="730"/>
      <c r="WLR290" s="730"/>
      <c r="WLS290" s="730"/>
      <c r="WLT290" s="730"/>
      <c r="WLU290" s="730"/>
      <c r="WLV290" s="730"/>
      <c r="WLW290" s="730"/>
      <c r="WLX290" s="730"/>
      <c r="WLY290" s="730"/>
      <c r="WLZ290" s="730"/>
      <c r="WMA290" s="730"/>
      <c r="WMB290" s="730"/>
      <c r="WMC290" s="730"/>
      <c r="WMD290" s="730"/>
      <c r="WME290" s="730"/>
      <c r="WMF290" s="730"/>
      <c r="WMG290" s="730"/>
      <c r="WMH290" s="730"/>
      <c r="WMI290" s="730"/>
      <c r="WMJ290" s="730"/>
      <c r="WMK290" s="730"/>
      <c r="WML290" s="730"/>
      <c r="WMM290" s="730"/>
      <c r="WMN290" s="730"/>
      <c r="WMO290" s="730"/>
      <c r="WMP290" s="730"/>
      <c r="WMQ290" s="730"/>
      <c r="WMR290" s="730"/>
      <c r="WMS290" s="730"/>
      <c r="WMT290" s="730"/>
      <c r="WMU290" s="730"/>
      <c r="WMV290" s="730"/>
      <c r="WMW290" s="730"/>
      <c r="WMX290" s="730"/>
      <c r="WMY290" s="730"/>
      <c r="WMZ290" s="730"/>
      <c r="WNA290" s="730"/>
      <c r="WNB290" s="730"/>
      <c r="WNC290" s="730"/>
      <c r="WND290" s="730"/>
      <c r="WNE290" s="730"/>
      <c r="WNF290" s="730"/>
      <c r="WNG290" s="730"/>
      <c r="WNH290" s="730"/>
      <c r="WNI290" s="730"/>
      <c r="WNJ290" s="730"/>
      <c r="WNK290" s="730"/>
      <c r="WNL290" s="730"/>
      <c r="WNM290" s="730"/>
      <c r="WNN290" s="730"/>
      <c r="WNO290" s="730"/>
      <c r="WNP290" s="730"/>
      <c r="WNQ290" s="730"/>
      <c r="WNR290" s="730"/>
      <c r="WNS290" s="730"/>
      <c r="WNT290" s="730"/>
      <c r="WNU290" s="730"/>
      <c r="WNV290" s="730"/>
      <c r="WNW290" s="730"/>
      <c r="WNX290" s="730"/>
      <c r="WNY290" s="730"/>
      <c r="WNZ290" s="730"/>
      <c r="WOA290" s="730"/>
      <c r="WOB290" s="730"/>
      <c r="WOC290" s="730"/>
      <c r="WOD290" s="730"/>
      <c r="WOE290" s="730"/>
      <c r="WOF290" s="730"/>
      <c r="WOG290" s="730"/>
      <c r="WOH290" s="730"/>
      <c r="WOI290" s="730"/>
      <c r="WOJ290" s="730"/>
      <c r="WOK290" s="730"/>
      <c r="WOL290" s="730"/>
      <c r="WOM290" s="730"/>
      <c r="WON290" s="730"/>
      <c r="WOO290" s="730"/>
      <c r="WOP290" s="730"/>
      <c r="WOQ290" s="730"/>
      <c r="WOR290" s="730"/>
      <c r="WOS290" s="730"/>
      <c r="WOT290" s="730"/>
      <c r="WOU290" s="730"/>
      <c r="WOV290" s="730"/>
      <c r="WOW290" s="730"/>
      <c r="WOX290" s="730"/>
      <c r="WOY290" s="730"/>
      <c r="WOZ290" s="730"/>
      <c r="WPA290" s="730"/>
      <c r="WPB290" s="730"/>
      <c r="WPC290" s="730"/>
      <c r="WPD290" s="730"/>
      <c r="WPE290" s="730"/>
      <c r="WPF290" s="730"/>
      <c r="WPG290" s="730"/>
      <c r="WPH290" s="730"/>
      <c r="WPI290" s="730"/>
      <c r="WPJ290" s="730"/>
      <c r="WPK290" s="730"/>
      <c r="WPL290" s="730"/>
      <c r="WPM290" s="730"/>
      <c r="WPN290" s="730"/>
      <c r="WPO290" s="730"/>
      <c r="WPP290" s="730"/>
      <c r="WPQ290" s="730"/>
      <c r="WPR290" s="730"/>
      <c r="WPS290" s="730"/>
      <c r="WPT290" s="730"/>
      <c r="WPU290" s="730"/>
      <c r="WPV290" s="730"/>
      <c r="WPW290" s="730"/>
      <c r="WPX290" s="730"/>
      <c r="WPY290" s="730"/>
      <c r="WPZ290" s="730"/>
      <c r="WQA290" s="730"/>
      <c r="WQB290" s="730"/>
      <c r="WQC290" s="730"/>
      <c r="WQD290" s="730"/>
      <c r="WQE290" s="730"/>
      <c r="WQF290" s="730"/>
      <c r="WQG290" s="730"/>
      <c r="WQH290" s="730"/>
      <c r="WQI290" s="730"/>
      <c r="WQJ290" s="730"/>
      <c r="WQK290" s="730"/>
      <c r="WQL290" s="730"/>
      <c r="WQM290" s="730"/>
      <c r="WQN290" s="730"/>
      <c r="WQO290" s="730"/>
      <c r="WQP290" s="730"/>
      <c r="WQQ290" s="730"/>
      <c r="WQR290" s="730"/>
      <c r="WQS290" s="730"/>
      <c r="WQT290" s="730"/>
      <c r="WQU290" s="730"/>
      <c r="WQV290" s="730"/>
      <c r="WQW290" s="730"/>
      <c r="WQX290" s="730"/>
      <c r="WQY290" s="730"/>
      <c r="WQZ290" s="730"/>
      <c r="WRA290" s="730"/>
      <c r="WRB290" s="730"/>
      <c r="WRC290" s="730"/>
      <c r="WRD290" s="730"/>
      <c r="WRE290" s="730"/>
      <c r="WRF290" s="730"/>
      <c r="WRG290" s="730"/>
      <c r="WRH290" s="730"/>
      <c r="WRI290" s="730"/>
      <c r="WRJ290" s="730"/>
      <c r="WRK290" s="730"/>
      <c r="WRL290" s="730"/>
      <c r="WRM290" s="730"/>
      <c r="WRN290" s="730"/>
      <c r="WRO290" s="730"/>
      <c r="WRP290" s="730"/>
      <c r="WRQ290" s="730"/>
      <c r="WRR290" s="730"/>
      <c r="WRS290" s="730"/>
      <c r="WRT290" s="730"/>
      <c r="WRU290" s="730"/>
      <c r="WRV290" s="730"/>
      <c r="WRW290" s="730"/>
      <c r="WRX290" s="730"/>
      <c r="WRY290" s="730"/>
      <c r="WRZ290" s="730"/>
      <c r="WSA290" s="730"/>
      <c r="WSB290" s="730"/>
      <c r="WSC290" s="730"/>
      <c r="WSD290" s="730"/>
      <c r="WSE290" s="730"/>
      <c r="WSF290" s="730"/>
      <c r="WSG290" s="730"/>
      <c r="WSH290" s="730"/>
      <c r="WSI290" s="730"/>
      <c r="WSJ290" s="730"/>
      <c r="WSK290" s="730"/>
      <c r="WSL290" s="730"/>
      <c r="WSM290" s="730"/>
      <c r="WSN290" s="730"/>
      <c r="WSO290" s="730"/>
      <c r="WSP290" s="730"/>
      <c r="WSQ290" s="730"/>
      <c r="WSR290" s="730"/>
      <c r="WSS290" s="730"/>
      <c r="WST290" s="730"/>
      <c r="WSU290" s="730"/>
      <c r="WSV290" s="730"/>
      <c r="WSW290" s="730"/>
      <c r="WSX290" s="730"/>
      <c r="WSY290" s="730"/>
      <c r="WSZ290" s="730"/>
      <c r="WTA290" s="730"/>
      <c r="WTB290" s="730"/>
      <c r="WTC290" s="730"/>
      <c r="WTD290" s="730"/>
      <c r="WTE290" s="730"/>
      <c r="WTF290" s="730"/>
      <c r="WTG290" s="730"/>
      <c r="WTH290" s="730"/>
      <c r="WTI290" s="730"/>
      <c r="WTJ290" s="730"/>
      <c r="WTK290" s="730"/>
      <c r="WTL290" s="730"/>
      <c r="WTM290" s="730"/>
      <c r="WTN290" s="730"/>
      <c r="WTO290" s="730"/>
      <c r="WTP290" s="730"/>
      <c r="WTQ290" s="730"/>
      <c r="WTR290" s="730"/>
      <c r="WTS290" s="730"/>
      <c r="WTT290" s="730"/>
      <c r="WTU290" s="730"/>
      <c r="WTV290" s="730"/>
      <c r="WTW290" s="730"/>
      <c r="WTX290" s="730"/>
      <c r="WTY290" s="730"/>
      <c r="WTZ290" s="730"/>
      <c r="WUA290" s="730"/>
      <c r="WUB290" s="730"/>
      <c r="WUC290" s="730"/>
      <c r="WUD290" s="730"/>
      <c r="WUE290" s="730"/>
      <c r="WUF290" s="730"/>
      <c r="WUG290" s="730"/>
      <c r="WUH290" s="730"/>
      <c r="WUI290" s="730"/>
      <c r="WUJ290" s="730"/>
      <c r="WUK290" s="730"/>
      <c r="WUL290" s="730"/>
      <c r="WUM290" s="730"/>
      <c r="WUN290" s="730"/>
      <c r="WUO290" s="730"/>
      <c r="WUP290" s="730"/>
      <c r="WUQ290" s="730"/>
      <c r="WUR290" s="730"/>
      <c r="WUS290" s="730"/>
      <c r="WUT290" s="730"/>
      <c r="WUU290" s="730"/>
      <c r="WUV290" s="730"/>
      <c r="WUW290" s="730"/>
      <c r="WUX290" s="730"/>
      <c r="WUY290" s="730"/>
      <c r="WUZ290" s="730"/>
      <c r="WVA290" s="730"/>
      <c r="WVB290" s="730"/>
      <c r="WVC290" s="730"/>
      <c r="WVD290" s="730"/>
      <c r="WVE290" s="730"/>
      <c r="WVF290" s="730"/>
      <c r="WVG290" s="730"/>
      <c r="WVH290" s="730"/>
      <c r="WVI290" s="730"/>
      <c r="WVJ290" s="730"/>
      <c r="WVK290" s="730"/>
      <c r="WVL290" s="730"/>
      <c r="WVM290" s="730"/>
      <c r="WVN290" s="730"/>
      <c r="WVO290" s="730"/>
      <c r="WVP290" s="730"/>
      <c r="WVQ290" s="730"/>
      <c r="WVR290" s="730"/>
      <c r="WVS290" s="730"/>
      <c r="WVT290" s="730"/>
      <c r="WVU290" s="730"/>
      <c r="WVV290" s="730"/>
      <c r="WVW290" s="730"/>
      <c r="WVX290" s="730"/>
      <c r="WVY290" s="730"/>
      <c r="WVZ290" s="730"/>
      <c r="WWA290" s="730"/>
      <c r="WWB290" s="730"/>
      <c r="WWC290" s="730"/>
      <c r="WWD290" s="730"/>
      <c r="WWE290" s="730"/>
      <c r="WWF290" s="730"/>
      <c r="WWG290" s="730"/>
      <c r="WWH290" s="730"/>
      <c r="WWI290" s="730"/>
      <c r="WWJ290" s="730"/>
      <c r="WWK290" s="730"/>
      <c r="WWL290" s="730"/>
      <c r="WWM290" s="730"/>
      <c r="WWN290" s="730"/>
      <c r="WWO290" s="730"/>
      <c r="WWP290" s="730"/>
      <c r="WWQ290" s="730"/>
      <c r="WWR290" s="730"/>
      <c r="WWS290" s="730"/>
      <c r="WWT290" s="730"/>
      <c r="WWU290" s="730"/>
      <c r="WWV290" s="730"/>
      <c r="WWW290" s="730"/>
      <c r="WWX290" s="730"/>
      <c r="WWY290" s="730"/>
      <c r="WWZ290" s="730"/>
      <c r="WXA290" s="730"/>
      <c r="WXB290" s="730"/>
      <c r="WXC290" s="730"/>
      <c r="WXD290" s="730"/>
      <c r="WXE290" s="730"/>
      <c r="WXF290" s="730"/>
      <c r="WXG290" s="730"/>
      <c r="WXH290" s="730"/>
      <c r="WXI290" s="730"/>
      <c r="WXJ290" s="730"/>
      <c r="WXK290" s="730"/>
      <c r="WXL290" s="730"/>
      <c r="WXM290" s="730"/>
      <c r="WXN290" s="730"/>
      <c r="WXO290" s="730"/>
      <c r="WXP290" s="730"/>
      <c r="WXQ290" s="730"/>
      <c r="WXR290" s="730"/>
      <c r="WXS290" s="730"/>
      <c r="WXT290" s="730"/>
      <c r="WXU290" s="730"/>
      <c r="WXV290" s="730"/>
      <c r="WXW290" s="730"/>
      <c r="WXX290" s="730"/>
      <c r="WXY290" s="730"/>
      <c r="WXZ290" s="730"/>
      <c r="WYA290" s="730"/>
      <c r="WYB290" s="730"/>
      <c r="WYC290" s="730"/>
      <c r="WYD290" s="730"/>
      <c r="WYE290" s="730"/>
      <c r="WYF290" s="730"/>
      <c r="WYG290" s="730"/>
      <c r="WYH290" s="730"/>
      <c r="WYI290" s="730"/>
      <c r="WYJ290" s="730"/>
      <c r="WYK290" s="730"/>
      <c r="WYL290" s="730"/>
      <c r="WYM290" s="730"/>
      <c r="WYN290" s="730"/>
      <c r="WYO290" s="730"/>
      <c r="WYP290" s="730"/>
      <c r="WYQ290" s="730"/>
      <c r="WYR290" s="730"/>
      <c r="WYS290" s="730"/>
      <c r="WYT290" s="730"/>
      <c r="WYU290" s="730"/>
      <c r="WYV290" s="730"/>
      <c r="WYW290" s="730"/>
      <c r="WYX290" s="730"/>
      <c r="WYY290" s="730"/>
      <c r="WYZ290" s="730"/>
      <c r="WZA290" s="730"/>
      <c r="WZB290" s="730"/>
      <c r="WZC290" s="730"/>
      <c r="WZD290" s="730"/>
      <c r="WZE290" s="730"/>
      <c r="WZF290" s="730"/>
      <c r="WZG290" s="730"/>
      <c r="WZH290" s="730"/>
      <c r="WZI290" s="730"/>
      <c r="WZJ290" s="730"/>
      <c r="WZK290" s="730"/>
      <c r="WZL290" s="730"/>
      <c r="WZM290" s="730"/>
      <c r="WZN290" s="730"/>
      <c r="WZO290" s="730"/>
      <c r="WZP290" s="730"/>
      <c r="WZQ290" s="730"/>
      <c r="WZR290" s="730"/>
      <c r="WZS290" s="730"/>
      <c r="WZT290" s="730"/>
      <c r="WZU290" s="730"/>
      <c r="WZV290" s="730"/>
      <c r="WZW290" s="730"/>
      <c r="WZX290" s="730"/>
      <c r="WZY290" s="730"/>
      <c r="WZZ290" s="730"/>
      <c r="XAA290" s="730"/>
      <c r="XAB290" s="730"/>
      <c r="XAC290" s="730"/>
      <c r="XAD290" s="730"/>
      <c r="XAE290" s="730"/>
      <c r="XAF290" s="730"/>
      <c r="XAG290" s="730"/>
      <c r="XAH290" s="730"/>
      <c r="XAI290" s="730"/>
      <c r="XAJ290" s="730"/>
      <c r="XAK290" s="730"/>
      <c r="XAL290" s="730"/>
      <c r="XAM290" s="730"/>
      <c r="XAN290" s="730"/>
      <c r="XAO290" s="730"/>
      <c r="XAP290" s="730"/>
      <c r="XAQ290" s="730"/>
      <c r="XAR290" s="730"/>
      <c r="XAS290" s="730"/>
      <c r="XAT290" s="730"/>
      <c r="XAU290" s="730"/>
      <c r="XAV290" s="730"/>
      <c r="XAW290" s="730"/>
      <c r="XAX290" s="730"/>
      <c r="XAY290" s="730"/>
      <c r="XAZ290" s="730"/>
      <c r="XBA290" s="730"/>
      <c r="XBB290" s="730"/>
      <c r="XBC290" s="730"/>
      <c r="XBD290" s="730"/>
      <c r="XBE290" s="730"/>
      <c r="XBF290" s="730"/>
      <c r="XBG290" s="730"/>
      <c r="XBH290" s="730"/>
      <c r="XBI290" s="730"/>
      <c r="XBJ290" s="730"/>
      <c r="XBK290" s="730"/>
      <c r="XBL290" s="730"/>
      <c r="XBM290" s="730"/>
      <c r="XBN290" s="730"/>
      <c r="XBO290" s="730"/>
      <c r="XBP290" s="730"/>
      <c r="XBQ290" s="730"/>
      <c r="XBR290" s="730"/>
      <c r="XBS290" s="730"/>
      <c r="XBT290" s="730"/>
      <c r="XBU290" s="730"/>
      <c r="XBV290" s="730"/>
      <c r="XBW290" s="730"/>
      <c r="XBX290" s="730"/>
      <c r="XBY290" s="730"/>
      <c r="XBZ290" s="730"/>
      <c r="XCA290" s="730"/>
      <c r="XCB290" s="730"/>
      <c r="XCC290" s="730"/>
      <c r="XCD290" s="730"/>
      <c r="XCE290" s="730"/>
      <c r="XCF290" s="730"/>
      <c r="XCG290" s="730"/>
      <c r="XCH290" s="730"/>
      <c r="XCI290" s="730"/>
      <c r="XCJ290" s="730"/>
      <c r="XCK290" s="730"/>
      <c r="XCL290" s="730"/>
      <c r="XCM290" s="730"/>
      <c r="XCN290" s="730"/>
      <c r="XCO290" s="730"/>
      <c r="XCP290" s="730"/>
      <c r="XCQ290" s="730"/>
      <c r="XCR290" s="730"/>
      <c r="XCS290" s="730"/>
      <c r="XCT290" s="730"/>
      <c r="XCU290" s="730"/>
      <c r="XCV290" s="730"/>
      <c r="XCW290" s="730"/>
      <c r="XCX290" s="730"/>
      <c r="XCY290" s="730"/>
      <c r="XCZ290" s="730"/>
      <c r="XDA290" s="730"/>
      <c r="XDB290" s="730"/>
      <c r="XDC290" s="730"/>
      <c r="XDD290" s="730"/>
      <c r="XDE290" s="730"/>
      <c r="XDF290" s="730"/>
      <c r="XDG290" s="730"/>
      <c r="XDH290" s="730"/>
      <c r="XDI290" s="730"/>
      <c r="XDJ290" s="730"/>
      <c r="XDK290" s="730"/>
      <c r="XDL290" s="730"/>
      <c r="XDM290" s="730"/>
      <c r="XDN290" s="730"/>
      <c r="XDO290" s="730"/>
      <c r="XDP290" s="730"/>
      <c r="XDQ290" s="730"/>
      <c r="XDR290" s="730"/>
      <c r="XDS290" s="730"/>
      <c r="XDT290" s="730"/>
      <c r="XDU290" s="730"/>
      <c r="XDV290" s="730"/>
      <c r="XDW290" s="730"/>
      <c r="XDX290" s="730"/>
      <c r="XDY290" s="730"/>
      <c r="XDZ290" s="730"/>
      <c r="XEA290" s="730"/>
      <c r="XEB290" s="730"/>
      <c r="XEC290" s="730"/>
      <c r="XED290" s="730"/>
      <c r="XEE290" s="730"/>
      <c r="XEF290" s="730"/>
      <c r="XEG290" s="730"/>
      <c r="XEH290" s="730"/>
      <c r="XEI290" s="730"/>
      <c r="XEJ290" s="730"/>
      <c r="XEK290" s="730"/>
      <c r="XEL290" s="730"/>
      <c r="XEM290" s="730"/>
      <c r="XEN290" s="730"/>
      <c r="XEO290" s="730"/>
      <c r="XEP290" s="730"/>
      <c r="XEQ290" s="730"/>
      <c r="XER290" s="730"/>
      <c r="XES290" s="730"/>
      <c r="XET290" s="730"/>
      <c r="XEU290" s="730"/>
      <c r="XEV290" s="730"/>
      <c r="XEW290" s="730"/>
      <c r="XEX290" s="730"/>
      <c r="XEY290" s="730"/>
      <c r="XEZ290" s="730"/>
      <c r="XFA290" s="730"/>
    </row>
    <row r="291" spans="1:16381" s="247" customFormat="1" ht="17.25" customHeight="1" x14ac:dyDescent="0.25">
      <c r="A291" s="812"/>
      <c r="B291" s="348" t="s">
        <v>1671</v>
      </c>
      <c r="C291" s="2004" t="str">
        <f>CONCATENATE('CCR and CVA'!E60:E60, " : ", 'CCR and CVA'!B61)</f>
        <v>Check: Col C will be ignored if flags on General Info rows 38 and 39 are set to 'No', respectively : Advanced approach</v>
      </c>
      <c r="D291" s="343"/>
      <c r="E291" s="343"/>
      <c r="F291" s="822" t="str">
        <f>'CCR and CVA'!E61</f>
        <v/>
      </c>
      <c r="G291" s="343"/>
      <c r="H291" s="343"/>
      <c r="I291" s="340"/>
      <c r="J291" s="340"/>
      <c r="K291" s="730"/>
      <c r="L291" s="730"/>
      <c r="M291" s="730"/>
      <c r="N291" s="730"/>
      <c r="O291" s="730"/>
      <c r="P291" s="730"/>
      <c r="Q291" s="730"/>
      <c r="R291" s="730"/>
      <c r="S291" s="730"/>
      <c r="T291" s="730"/>
      <c r="U291" s="730"/>
      <c r="V291" s="730"/>
      <c r="W291" s="730"/>
      <c r="X291" s="730"/>
      <c r="Y291" s="730"/>
      <c r="Z291" s="730"/>
      <c r="AA291" s="730"/>
      <c r="AB291" s="730"/>
      <c r="AC291" s="730"/>
      <c r="AD291" s="730"/>
      <c r="AE291" s="730"/>
      <c r="AF291" s="730"/>
      <c r="AG291" s="730"/>
      <c r="AH291" s="730"/>
      <c r="AI291" s="730"/>
      <c r="AJ291" s="730"/>
      <c r="AK291" s="730"/>
      <c r="AL291" s="730"/>
      <c r="AM291" s="730"/>
      <c r="AN291" s="811"/>
      <c r="AO291" s="730"/>
      <c r="AP291" s="730"/>
      <c r="AQ291" s="730"/>
      <c r="AR291" s="730"/>
      <c r="AS291" s="730"/>
      <c r="AT291" s="730"/>
      <c r="AU291" s="730"/>
      <c r="AV291" s="730"/>
      <c r="AW291" s="730"/>
      <c r="AX291" s="730"/>
      <c r="AY291" s="730"/>
      <c r="AZ291" s="730"/>
      <c r="BA291" s="730"/>
      <c r="BB291" s="730"/>
      <c r="BC291" s="730"/>
      <c r="BD291" s="730"/>
      <c r="BE291" s="730"/>
      <c r="BF291" s="730"/>
      <c r="BG291" s="730"/>
      <c r="BH291" s="730"/>
      <c r="BI291" s="730"/>
      <c r="BJ291" s="730"/>
      <c r="BK291" s="730"/>
      <c r="BL291" s="730"/>
      <c r="BM291" s="730"/>
      <c r="BN291" s="730"/>
      <c r="BO291" s="730"/>
      <c r="BP291" s="730"/>
      <c r="BQ291" s="730"/>
      <c r="BR291" s="730"/>
      <c r="BS291" s="730"/>
      <c r="BT291" s="730"/>
      <c r="BU291" s="730"/>
      <c r="BV291" s="730"/>
      <c r="BW291" s="730"/>
      <c r="BX291" s="730"/>
      <c r="BY291" s="730"/>
      <c r="BZ291" s="730"/>
      <c r="CA291" s="730"/>
      <c r="CB291" s="730"/>
      <c r="CC291" s="730"/>
      <c r="CD291" s="730"/>
      <c r="CE291" s="730"/>
      <c r="CF291" s="730"/>
      <c r="CG291" s="730"/>
      <c r="CH291" s="730"/>
      <c r="CI291" s="730"/>
      <c r="CJ291" s="730"/>
      <c r="CK291" s="730"/>
      <c r="CL291" s="730"/>
      <c r="CM291" s="730"/>
      <c r="CN291" s="730"/>
      <c r="CO291" s="730"/>
      <c r="CP291" s="730"/>
      <c r="CQ291" s="730"/>
      <c r="CR291" s="730"/>
      <c r="CS291" s="730"/>
      <c r="CT291" s="730"/>
      <c r="CU291" s="730"/>
      <c r="CV291" s="730"/>
      <c r="CW291" s="730"/>
      <c r="CX291" s="730"/>
      <c r="CY291" s="730"/>
      <c r="CZ291" s="730"/>
      <c r="DA291" s="730"/>
      <c r="DB291" s="730"/>
      <c r="DC291" s="730"/>
      <c r="DD291" s="730"/>
      <c r="DE291" s="730"/>
      <c r="DF291" s="730"/>
      <c r="DG291" s="730"/>
      <c r="DH291" s="730"/>
      <c r="DI291" s="730"/>
      <c r="DJ291" s="730"/>
      <c r="DK291" s="730"/>
      <c r="DL291" s="730"/>
      <c r="DM291" s="730"/>
      <c r="DN291" s="730"/>
      <c r="DO291" s="730"/>
      <c r="DP291" s="730"/>
      <c r="DQ291" s="730"/>
      <c r="DR291" s="730"/>
      <c r="DS291" s="730"/>
      <c r="DT291" s="730"/>
      <c r="DU291" s="730"/>
      <c r="DV291" s="730"/>
      <c r="DW291" s="730"/>
      <c r="DX291" s="730"/>
      <c r="DY291" s="730"/>
      <c r="DZ291" s="730"/>
      <c r="EA291" s="730"/>
      <c r="EB291" s="730"/>
      <c r="EC291" s="730"/>
      <c r="ED291" s="730"/>
      <c r="EE291" s="730"/>
      <c r="EF291" s="730"/>
      <c r="EG291" s="730"/>
      <c r="EH291" s="730"/>
      <c r="EI291" s="730"/>
      <c r="EJ291" s="730"/>
      <c r="EK291" s="730"/>
      <c r="EL291" s="730"/>
      <c r="EM291" s="730"/>
      <c r="EN291" s="730"/>
      <c r="EO291" s="730"/>
      <c r="EP291" s="730"/>
      <c r="EQ291" s="730"/>
      <c r="ER291" s="730"/>
      <c r="ES291" s="730"/>
      <c r="ET291" s="730"/>
      <c r="EU291" s="730"/>
      <c r="EV291" s="730"/>
      <c r="EW291" s="730"/>
      <c r="EX291" s="730"/>
      <c r="EY291" s="730"/>
      <c r="EZ291" s="730"/>
      <c r="FA291" s="730"/>
      <c r="FB291" s="730"/>
      <c r="FC291" s="730"/>
      <c r="FD291" s="730"/>
      <c r="FE291" s="730"/>
      <c r="FF291" s="730"/>
      <c r="FG291" s="730"/>
      <c r="FH291" s="730"/>
      <c r="FI291" s="730"/>
      <c r="FJ291" s="730"/>
      <c r="FK291" s="730"/>
      <c r="FL291" s="730"/>
      <c r="FM291" s="730"/>
      <c r="FN291" s="730"/>
      <c r="FO291" s="730"/>
      <c r="FP291" s="730"/>
      <c r="FQ291" s="730"/>
      <c r="FR291" s="730"/>
      <c r="FS291" s="730"/>
      <c r="FT291" s="730"/>
      <c r="FU291" s="730"/>
      <c r="FV291" s="730"/>
      <c r="FW291" s="730"/>
      <c r="FX291" s="730"/>
      <c r="FY291" s="730"/>
      <c r="FZ291" s="730"/>
      <c r="GA291" s="730"/>
      <c r="GB291" s="730"/>
      <c r="GC291" s="730"/>
      <c r="GD291" s="730"/>
      <c r="GE291" s="730"/>
      <c r="GF291" s="730"/>
      <c r="GG291" s="730"/>
      <c r="GH291" s="730"/>
      <c r="GI291" s="730"/>
      <c r="GJ291" s="730"/>
      <c r="GK291" s="730"/>
      <c r="GL291" s="730"/>
      <c r="GM291" s="730"/>
      <c r="GN291" s="730"/>
      <c r="GO291" s="730"/>
      <c r="GP291" s="730"/>
      <c r="GQ291" s="730"/>
      <c r="GR291" s="730"/>
      <c r="GS291" s="730"/>
      <c r="GT291" s="730"/>
      <c r="GU291" s="730"/>
      <c r="GV291" s="730"/>
      <c r="GW291" s="730"/>
      <c r="GX291" s="730"/>
      <c r="GY291" s="730"/>
      <c r="GZ291" s="730"/>
      <c r="HA291" s="730"/>
      <c r="HB291" s="730"/>
      <c r="HC291" s="730"/>
      <c r="HD291" s="730"/>
      <c r="HE291" s="730"/>
      <c r="HF291" s="730"/>
      <c r="HG291" s="730"/>
      <c r="HH291" s="730"/>
      <c r="HI291" s="730"/>
      <c r="HJ291" s="730"/>
      <c r="HK291" s="730"/>
      <c r="HL291" s="730"/>
      <c r="HM291" s="730"/>
      <c r="HN291" s="730"/>
      <c r="HO291" s="730"/>
      <c r="HP291" s="730"/>
      <c r="HQ291" s="730"/>
      <c r="HR291" s="730"/>
      <c r="HS291" s="730"/>
      <c r="HT291" s="730"/>
      <c r="HU291" s="730"/>
      <c r="HV291" s="730"/>
      <c r="HW291" s="730"/>
      <c r="HX291" s="730"/>
      <c r="HY291" s="730"/>
      <c r="HZ291" s="730"/>
      <c r="IA291" s="730"/>
      <c r="IB291" s="730"/>
      <c r="IC291" s="730"/>
      <c r="ID291" s="730"/>
      <c r="IE291" s="730"/>
      <c r="IF291" s="730"/>
      <c r="IG291" s="730"/>
      <c r="IH291" s="730"/>
      <c r="II291" s="730"/>
      <c r="IJ291" s="730"/>
      <c r="IK291" s="730"/>
      <c r="IL291" s="730"/>
      <c r="IM291" s="730"/>
      <c r="IN291" s="730"/>
      <c r="IO291" s="730"/>
      <c r="IP291" s="730"/>
      <c r="IQ291" s="730"/>
      <c r="IR291" s="730"/>
      <c r="IS291" s="730"/>
      <c r="IT291" s="730"/>
      <c r="IU291" s="730"/>
      <c r="IV291" s="730"/>
      <c r="IW291" s="730"/>
      <c r="IX291" s="730"/>
      <c r="IY291" s="730"/>
      <c r="IZ291" s="730"/>
      <c r="JA291" s="730"/>
      <c r="JB291" s="730"/>
      <c r="JC291" s="730"/>
      <c r="JD291" s="730"/>
      <c r="JE291" s="730"/>
      <c r="JF291" s="730"/>
      <c r="JG291" s="730"/>
      <c r="JH291" s="730"/>
      <c r="JI291" s="730"/>
      <c r="JJ291" s="730"/>
      <c r="JK291" s="730"/>
      <c r="JL291" s="730"/>
      <c r="JM291" s="730"/>
      <c r="JN291" s="730"/>
      <c r="JO291" s="730"/>
      <c r="JP291" s="730"/>
      <c r="JQ291" s="730"/>
      <c r="JR291" s="730"/>
      <c r="JS291" s="730"/>
      <c r="JT291" s="730"/>
      <c r="JU291" s="730"/>
      <c r="JV291" s="730"/>
      <c r="JW291" s="730"/>
      <c r="JX291" s="730"/>
      <c r="JY291" s="730"/>
      <c r="JZ291" s="730"/>
      <c r="KA291" s="730"/>
      <c r="KB291" s="730"/>
      <c r="KC291" s="730"/>
      <c r="KD291" s="730"/>
      <c r="KE291" s="730"/>
      <c r="KF291" s="730"/>
      <c r="KG291" s="730"/>
      <c r="KH291" s="730"/>
      <c r="KI291" s="730"/>
      <c r="KJ291" s="730"/>
      <c r="KK291" s="730"/>
      <c r="KL291" s="730"/>
      <c r="KM291" s="730"/>
      <c r="KN291" s="730"/>
      <c r="KO291" s="730"/>
      <c r="KP291" s="730"/>
      <c r="KQ291" s="730"/>
      <c r="KR291" s="730"/>
      <c r="KS291" s="730"/>
      <c r="KT291" s="730"/>
      <c r="KU291" s="730"/>
      <c r="KV291" s="730"/>
      <c r="KW291" s="730"/>
      <c r="KX291" s="730"/>
      <c r="KY291" s="730"/>
      <c r="KZ291" s="730"/>
      <c r="LA291" s="730"/>
      <c r="LB291" s="730"/>
      <c r="LC291" s="730"/>
      <c r="LD291" s="730"/>
      <c r="LE291" s="730"/>
      <c r="LF291" s="730"/>
      <c r="LG291" s="730"/>
      <c r="LH291" s="730"/>
      <c r="LI291" s="730"/>
      <c r="LJ291" s="730"/>
      <c r="LK291" s="730"/>
      <c r="LL291" s="730"/>
      <c r="LM291" s="730"/>
      <c r="LN291" s="730"/>
      <c r="LO291" s="730"/>
      <c r="LP291" s="730"/>
      <c r="LQ291" s="730"/>
      <c r="LR291" s="730"/>
      <c r="LS291" s="730"/>
      <c r="LT291" s="730"/>
      <c r="LU291" s="730"/>
      <c r="LV291" s="730"/>
      <c r="LW291" s="730"/>
      <c r="LX291" s="730"/>
      <c r="LY291" s="730"/>
      <c r="LZ291" s="730"/>
      <c r="MA291" s="730"/>
      <c r="MB291" s="730"/>
      <c r="MC291" s="730"/>
      <c r="MD291" s="730"/>
      <c r="ME291" s="730"/>
      <c r="MF291" s="730"/>
      <c r="MG291" s="730"/>
      <c r="MH291" s="730"/>
      <c r="MI291" s="730"/>
      <c r="MJ291" s="730"/>
      <c r="MK291" s="730"/>
      <c r="ML291" s="730"/>
      <c r="MM291" s="730"/>
      <c r="MN291" s="730"/>
      <c r="MO291" s="730"/>
      <c r="MP291" s="730"/>
      <c r="MQ291" s="730"/>
      <c r="MR291" s="730"/>
      <c r="MS291" s="730"/>
      <c r="MT291" s="730"/>
      <c r="MU291" s="730"/>
      <c r="MV291" s="730"/>
      <c r="MW291" s="730"/>
      <c r="MX291" s="730"/>
      <c r="MY291" s="730"/>
      <c r="MZ291" s="730"/>
      <c r="NA291" s="730"/>
      <c r="NB291" s="730"/>
      <c r="NC291" s="730"/>
      <c r="ND291" s="730"/>
      <c r="NE291" s="730"/>
      <c r="NF291" s="730"/>
      <c r="NG291" s="730"/>
      <c r="NH291" s="730"/>
      <c r="NI291" s="730"/>
      <c r="NJ291" s="730"/>
      <c r="NK291" s="730"/>
      <c r="NL291" s="730"/>
      <c r="NM291" s="730"/>
      <c r="NN291" s="730"/>
      <c r="NO291" s="730"/>
      <c r="NP291" s="730"/>
      <c r="NQ291" s="730"/>
      <c r="NR291" s="730"/>
      <c r="NS291" s="730"/>
      <c r="NT291" s="730"/>
      <c r="NU291" s="730"/>
      <c r="NV291" s="730"/>
      <c r="NW291" s="730"/>
      <c r="NX291" s="730"/>
      <c r="NY291" s="730"/>
      <c r="NZ291" s="730"/>
      <c r="OA291" s="730"/>
      <c r="OB291" s="730"/>
      <c r="OC291" s="730"/>
      <c r="OD291" s="730"/>
      <c r="OE291" s="730"/>
      <c r="OF291" s="730"/>
      <c r="OG291" s="730"/>
      <c r="OH291" s="730"/>
      <c r="OI291" s="730"/>
      <c r="OJ291" s="730"/>
      <c r="OK291" s="730"/>
      <c r="OL291" s="730"/>
      <c r="OM291" s="730"/>
      <c r="ON291" s="730"/>
      <c r="OO291" s="730"/>
      <c r="OP291" s="730"/>
      <c r="OQ291" s="730"/>
      <c r="OR291" s="730"/>
      <c r="OS291" s="730"/>
      <c r="OT291" s="730"/>
      <c r="OU291" s="730"/>
      <c r="OV291" s="730"/>
      <c r="OW291" s="730"/>
      <c r="OX291" s="730"/>
      <c r="OY291" s="730"/>
      <c r="OZ291" s="730"/>
      <c r="PA291" s="730"/>
      <c r="PB291" s="730"/>
      <c r="PC291" s="730"/>
      <c r="PD291" s="730"/>
      <c r="PE291" s="730"/>
      <c r="PF291" s="730"/>
      <c r="PG291" s="730"/>
      <c r="PH291" s="730"/>
      <c r="PI291" s="730"/>
      <c r="PJ291" s="730"/>
      <c r="PK291" s="730"/>
      <c r="PL291" s="730"/>
      <c r="PM291" s="730"/>
      <c r="PN291" s="730"/>
      <c r="PO291" s="730"/>
      <c r="PP291" s="730"/>
      <c r="PQ291" s="730"/>
      <c r="PR291" s="730"/>
      <c r="PS291" s="730"/>
      <c r="PT291" s="730"/>
      <c r="PU291" s="730"/>
      <c r="PV291" s="730"/>
      <c r="PW291" s="730"/>
      <c r="PX291" s="730"/>
      <c r="PY291" s="730"/>
      <c r="PZ291" s="730"/>
      <c r="QA291" s="730"/>
      <c r="QB291" s="730"/>
      <c r="QC291" s="730"/>
      <c r="QD291" s="730"/>
      <c r="QE291" s="730"/>
      <c r="QF291" s="730"/>
      <c r="QG291" s="730"/>
      <c r="QH291" s="730"/>
      <c r="QI291" s="730"/>
      <c r="QJ291" s="730"/>
      <c r="QK291" s="730"/>
      <c r="QL291" s="730"/>
      <c r="QM291" s="730"/>
      <c r="QN291" s="730"/>
      <c r="QO291" s="730"/>
      <c r="QP291" s="730"/>
      <c r="QQ291" s="730"/>
      <c r="QR291" s="730"/>
      <c r="QS291" s="730"/>
      <c r="QT291" s="730"/>
      <c r="QU291" s="730"/>
      <c r="QV291" s="730"/>
      <c r="QW291" s="730"/>
      <c r="QX291" s="730"/>
      <c r="QY291" s="730"/>
      <c r="QZ291" s="730"/>
      <c r="RA291" s="730"/>
      <c r="RB291" s="730"/>
      <c r="RC291" s="730"/>
      <c r="RD291" s="730"/>
      <c r="RE291" s="730"/>
      <c r="RF291" s="730"/>
      <c r="RG291" s="730"/>
      <c r="RH291" s="730"/>
      <c r="RI291" s="730"/>
      <c r="RJ291" s="730"/>
      <c r="RK291" s="730"/>
      <c r="RL291" s="730"/>
      <c r="RM291" s="730"/>
      <c r="RN291" s="730"/>
      <c r="RO291" s="730"/>
      <c r="RP291" s="730"/>
      <c r="RQ291" s="730"/>
      <c r="RR291" s="730"/>
      <c r="RS291" s="730"/>
      <c r="RT291" s="730"/>
      <c r="RU291" s="730"/>
      <c r="RV291" s="730"/>
      <c r="RW291" s="730"/>
      <c r="RX291" s="730"/>
      <c r="RY291" s="730"/>
      <c r="RZ291" s="730"/>
      <c r="SA291" s="730"/>
      <c r="SB291" s="730"/>
      <c r="SC291" s="730"/>
      <c r="SD291" s="730"/>
      <c r="SE291" s="730"/>
      <c r="SF291" s="730"/>
      <c r="SG291" s="730"/>
      <c r="SH291" s="730"/>
      <c r="SI291" s="730"/>
      <c r="SJ291" s="730"/>
      <c r="SK291" s="730"/>
      <c r="SL291" s="730"/>
      <c r="SM291" s="730"/>
      <c r="SN291" s="730"/>
      <c r="SO291" s="730"/>
      <c r="SP291" s="730"/>
      <c r="SQ291" s="730"/>
      <c r="SR291" s="730"/>
      <c r="SS291" s="730"/>
      <c r="ST291" s="730"/>
      <c r="SU291" s="730"/>
      <c r="SV291" s="730"/>
      <c r="SW291" s="730"/>
      <c r="SX291" s="730"/>
      <c r="SY291" s="730"/>
      <c r="SZ291" s="730"/>
      <c r="TA291" s="730"/>
      <c r="TB291" s="730"/>
      <c r="TC291" s="730"/>
      <c r="TD291" s="730"/>
      <c r="TE291" s="730"/>
      <c r="TF291" s="730"/>
      <c r="TG291" s="730"/>
      <c r="TH291" s="730"/>
      <c r="TI291" s="730"/>
      <c r="TJ291" s="730"/>
      <c r="TK291" s="730"/>
      <c r="TL291" s="730"/>
      <c r="TM291" s="730"/>
      <c r="TN291" s="730"/>
      <c r="TO291" s="730"/>
      <c r="TP291" s="730"/>
      <c r="TQ291" s="730"/>
      <c r="TR291" s="730"/>
      <c r="TS291" s="730"/>
      <c r="TT291" s="730"/>
      <c r="TU291" s="730"/>
      <c r="TV291" s="730"/>
      <c r="TW291" s="730"/>
      <c r="TX291" s="730"/>
      <c r="TY291" s="730"/>
      <c r="TZ291" s="730"/>
      <c r="UA291" s="730"/>
      <c r="UB291" s="730"/>
      <c r="UC291" s="730"/>
      <c r="UD291" s="730"/>
      <c r="UE291" s="730"/>
      <c r="UF291" s="730"/>
      <c r="UG291" s="730"/>
      <c r="UH291" s="730"/>
      <c r="UI291" s="730"/>
      <c r="UJ291" s="730"/>
      <c r="UK291" s="730"/>
      <c r="UL291" s="730"/>
      <c r="UM291" s="730"/>
      <c r="UN291" s="730"/>
      <c r="UO291" s="730"/>
      <c r="UP291" s="730"/>
      <c r="UQ291" s="730"/>
      <c r="UR291" s="730"/>
      <c r="US291" s="730"/>
      <c r="UT291" s="730"/>
      <c r="UU291" s="730"/>
      <c r="UV291" s="730"/>
      <c r="UW291" s="730"/>
      <c r="UX291" s="730"/>
      <c r="UY291" s="730"/>
      <c r="UZ291" s="730"/>
      <c r="VA291" s="730"/>
      <c r="VB291" s="730"/>
      <c r="VC291" s="730"/>
      <c r="VD291" s="730"/>
      <c r="VE291" s="730"/>
      <c r="VF291" s="730"/>
      <c r="VG291" s="730"/>
      <c r="VH291" s="730"/>
      <c r="VI291" s="730"/>
      <c r="VJ291" s="730"/>
      <c r="VK291" s="730"/>
      <c r="VL291" s="730"/>
      <c r="VM291" s="730"/>
      <c r="VN291" s="730"/>
      <c r="VO291" s="730"/>
      <c r="VP291" s="730"/>
      <c r="VQ291" s="730"/>
      <c r="VR291" s="730"/>
      <c r="VS291" s="730"/>
      <c r="VT291" s="730"/>
      <c r="VU291" s="730"/>
      <c r="VV291" s="730"/>
      <c r="VW291" s="730"/>
      <c r="VX291" s="730"/>
      <c r="VY291" s="730"/>
      <c r="VZ291" s="730"/>
      <c r="WA291" s="730"/>
      <c r="WB291" s="730"/>
      <c r="WC291" s="730"/>
      <c r="WD291" s="730"/>
      <c r="WE291" s="730"/>
      <c r="WF291" s="730"/>
      <c r="WG291" s="730"/>
      <c r="WH291" s="730"/>
      <c r="WI291" s="730"/>
      <c r="WJ291" s="730"/>
      <c r="WK291" s="730"/>
      <c r="WL291" s="730"/>
      <c r="WM291" s="730"/>
      <c r="WN291" s="730"/>
      <c r="WO291" s="730"/>
      <c r="WP291" s="730"/>
      <c r="WQ291" s="730"/>
      <c r="WR291" s="730"/>
      <c r="WS291" s="730"/>
      <c r="WT291" s="730"/>
      <c r="WU291" s="730"/>
      <c r="WV291" s="730"/>
      <c r="WW291" s="730"/>
      <c r="WX291" s="730"/>
      <c r="WY291" s="730"/>
      <c r="WZ291" s="730"/>
      <c r="XA291" s="730"/>
      <c r="XB291" s="730"/>
      <c r="XC291" s="730"/>
      <c r="XD291" s="730"/>
      <c r="XE291" s="730"/>
      <c r="XF291" s="730"/>
      <c r="XG291" s="730"/>
      <c r="XH291" s="730"/>
      <c r="XI291" s="730"/>
      <c r="XJ291" s="730"/>
      <c r="XK291" s="730"/>
      <c r="XL291" s="730"/>
      <c r="XM291" s="730"/>
      <c r="XN291" s="730"/>
      <c r="XO291" s="730"/>
      <c r="XP291" s="730"/>
      <c r="XQ291" s="730"/>
      <c r="XR291" s="730"/>
      <c r="XS291" s="730"/>
      <c r="XT291" s="730"/>
      <c r="XU291" s="730"/>
      <c r="XV291" s="730"/>
      <c r="XW291" s="730"/>
      <c r="XX291" s="730"/>
      <c r="XY291" s="730"/>
      <c r="XZ291" s="730"/>
      <c r="YA291" s="730"/>
      <c r="YB291" s="730"/>
      <c r="YC291" s="730"/>
      <c r="YD291" s="730"/>
      <c r="YE291" s="730"/>
      <c r="YF291" s="730"/>
      <c r="YG291" s="730"/>
      <c r="YH291" s="730"/>
      <c r="YI291" s="730"/>
      <c r="YJ291" s="730"/>
      <c r="YK291" s="730"/>
      <c r="YL291" s="730"/>
      <c r="YM291" s="730"/>
      <c r="YN291" s="730"/>
      <c r="YO291" s="730"/>
      <c r="YP291" s="730"/>
      <c r="YQ291" s="730"/>
      <c r="YR291" s="730"/>
      <c r="YS291" s="730"/>
      <c r="YT291" s="730"/>
      <c r="YU291" s="730"/>
      <c r="YV291" s="730"/>
      <c r="YW291" s="730"/>
      <c r="YX291" s="730"/>
      <c r="YY291" s="730"/>
      <c r="YZ291" s="730"/>
      <c r="ZA291" s="730"/>
      <c r="ZB291" s="730"/>
      <c r="ZC291" s="730"/>
      <c r="ZD291" s="730"/>
      <c r="ZE291" s="730"/>
      <c r="ZF291" s="730"/>
      <c r="ZG291" s="730"/>
      <c r="ZH291" s="730"/>
      <c r="ZI291" s="730"/>
      <c r="ZJ291" s="730"/>
      <c r="ZK291" s="730"/>
      <c r="ZL291" s="730"/>
      <c r="ZM291" s="730"/>
      <c r="ZN291" s="730"/>
      <c r="ZO291" s="730"/>
      <c r="ZP291" s="730"/>
      <c r="ZQ291" s="730"/>
      <c r="ZR291" s="730"/>
      <c r="ZS291" s="730"/>
      <c r="ZT291" s="730"/>
      <c r="ZU291" s="730"/>
      <c r="ZV291" s="730"/>
      <c r="ZW291" s="730"/>
      <c r="ZX291" s="730"/>
      <c r="ZY291" s="730"/>
      <c r="ZZ291" s="730"/>
      <c r="AAA291" s="730"/>
      <c r="AAB291" s="730"/>
      <c r="AAC291" s="730"/>
      <c r="AAD291" s="730"/>
      <c r="AAE291" s="730"/>
      <c r="AAF291" s="730"/>
      <c r="AAG291" s="730"/>
      <c r="AAH291" s="730"/>
      <c r="AAI291" s="730"/>
      <c r="AAJ291" s="730"/>
      <c r="AAK291" s="730"/>
      <c r="AAL291" s="730"/>
      <c r="AAM291" s="730"/>
      <c r="AAN291" s="730"/>
      <c r="AAO291" s="730"/>
      <c r="AAP291" s="730"/>
      <c r="AAQ291" s="730"/>
      <c r="AAR291" s="730"/>
      <c r="AAS291" s="730"/>
      <c r="AAT291" s="730"/>
      <c r="AAU291" s="730"/>
      <c r="AAV291" s="730"/>
      <c r="AAW291" s="730"/>
      <c r="AAX291" s="730"/>
      <c r="AAY291" s="730"/>
      <c r="AAZ291" s="730"/>
      <c r="ABA291" s="730"/>
      <c r="ABB291" s="730"/>
      <c r="ABC291" s="730"/>
      <c r="ABD291" s="730"/>
      <c r="ABE291" s="730"/>
      <c r="ABF291" s="730"/>
      <c r="ABG291" s="730"/>
      <c r="ABH291" s="730"/>
      <c r="ABI291" s="730"/>
      <c r="ABJ291" s="730"/>
      <c r="ABK291" s="730"/>
      <c r="ABL291" s="730"/>
      <c r="ABM291" s="730"/>
      <c r="ABN291" s="730"/>
      <c r="ABO291" s="730"/>
      <c r="ABP291" s="730"/>
      <c r="ABQ291" s="730"/>
      <c r="ABR291" s="730"/>
      <c r="ABS291" s="730"/>
      <c r="ABT291" s="730"/>
      <c r="ABU291" s="730"/>
      <c r="ABV291" s="730"/>
      <c r="ABW291" s="730"/>
      <c r="ABX291" s="730"/>
      <c r="ABY291" s="730"/>
      <c r="ABZ291" s="730"/>
      <c r="ACA291" s="730"/>
      <c r="ACB291" s="730"/>
      <c r="ACC291" s="730"/>
      <c r="ACD291" s="730"/>
      <c r="ACE291" s="730"/>
      <c r="ACF291" s="730"/>
      <c r="ACG291" s="730"/>
      <c r="ACH291" s="730"/>
      <c r="ACI291" s="730"/>
      <c r="ACJ291" s="730"/>
      <c r="ACK291" s="730"/>
      <c r="ACL291" s="730"/>
      <c r="ACM291" s="730"/>
      <c r="ACN291" s="730"/>
      <c r="ACO291" s="730"/>
      <c r="ACP291" s="730"/>
      <c r="ACQ291" s="730"/>
      <c r="ACR291" s="730"/>
      <c r="ACS291" s="730"/>
      <c r="ACT291" s="730"/>
      <c r="ACU291" s="730"/>
      <c r="ACV291" s="730"/>
      <c r="ACW291" s="730"/>
      <c r="ACX291" s="730"/>
      <c r="ACY291" s="730"/>
      <c r="ACZ291" s="730"/>
      <c r="ADA291" s="730"/>
      <c r="ADB291" s="730"/>
      <c r="ADC291" s="730"/>
      <c r="ADD291" s="730"/>
      <c r="ADE291" s="730"/>
      <c r="ADF291" s="730"/>
      <c r="ADG291" s="730"/>
      <c r="ADH291" s="730"/>
      <c r="ADI291" s="730"/>
      <c r="ADJ291" s="730"/>
      <c r="ADK291" s="730"/>
      <c r="ADL291" s="730"/>
      <c r="ADM291" s="730"/>
      <c r="ADN291" s="730"/>
      <c r="ADO291" s="730"/>
      <c r="ADP291" s="730"/>
      <c r="ADQ291" s="730"/>
      <c r="ADR291" s="730"/>
      <c r="ADS291" s="730"/>
      <c r="ADT291" s="730"/>
      <c r="ADU291" s="730"/>
      <c r="ADV291" s="730"/>
      <c r="ADW291" s="730"/>
      <c r="ADX291" s="730"/>
      <c r="ADY291" s="730"/>
      <c r="ADZ291" s="730"/>
      <c r="AEA291" s="730"/>
      <c r="AEB291" s="730"/>
      <c r="AEC291" s="730"/>
      <c r="AED291" s="730"/>
      <c r="AEE291" s="730"/>
      <c r="AEF291" s="730"/>
      <c r="AEG291" s="730"/>
      <c r="AEH291" s="730"/>
      <c r="AEI291" s="730"/>
      <c r="AEJ291" s="730"/>
      <c r="AEK291" s="730"/>
      <c r="AEL291" s="730"/>
      <c r="AEM291" s="730"/>
      <c r="AEN291" s="730"/>
      <c r="AEO291" s="730"/>
      <c r="AEP291" s="730"/>
      <c r="AEQ291" s="730"/>
      <c r="AER291" s="730"/>
      <c r="AES291" s="730"/>
      <c r="AET291" s="730"/>
      <c r="AEU291" s="730"/>
      <c r="AEV291" s="730"/>
      <c r="AEW291" s="730"/>
      <c r="AEX291" s="730"/>
      <c r="AEY291" s="730"/>
      <c r="AEZ291" s="730"/>
      <c r="AFA291" s="730"/>
      <c r="AFB291" s="730"/>
      <c r="AFC291" s="730"/>
      <c r="AFD291" s="730"/>
      <c r="AFE291" s="730"/>
      <c r="AFF291" s="730"/>
      <c r="AFG291" s="730"/>
      <c r="AFH291" s="730"/>
      <c r="AFI291" s="730"/>
      <c r="AFJ291" s="730"/>
      <c r="AFK291" s="730"/>
      <c r="AFL291" s="730"/>
      <c r="AFM291" s="730"/>
      <c r="AFN291" s="730"/>
      <c r="AFO291" s="730"/>
      <c r="AFP291" s="730"/>
      <c r="AFQ291" s="730"/>
      <c r="AFR291" s="730"/>
      <c r="AFS291" s="730"/>
      <c r="AFT291" s="730"/>
      <c r="AFU291" s="730"/>
      <c r="AFV291" s="730"/>
      <c r="AFW291" s="730"/>
      <c r="AFX291" s="730"/>
      <c r="AFY291" s="730"/>
      <c r="AFZ291" s="730"/>
      <c r="AGA291" s="730"/>
      <c r="AGB291" s="730"/>
      <c r="AGC291" s="730"/>
      <c r="AGD291" s="730"/>
      <c r="AGE291" s="730"/>
      <c r="AGF291" s="730"/>
      <c r="AGG291" s="730"/>
      <c r="AGH291" s="730"/>
      <c r="AGI291" s="730"/>
      <c r="AGJ291" s="730"/>
      <c r="AGK291" s="730"/>
      <c r="AGL291" s="730"/>
      <c r="AGM291" s="730"/>
      <c r="AGN291" s="730"/>
      <c r="AGO291" s="730"/>
      <c r="AGP291" s="730"/>
      <c r="AGQ291" s="730"/>
      <c r="AGR291" s="730"/>
      <c r="AGS291" s="730"/>
      <c r="AGT291" s="730"/>
      <c r="AGU291" s="730"/>
      <c r="AGV291" s="730"/>
      <c r="AGW291" s="730"/>
      <c r="AGX291" s="730"/>
      <c r="AGY291" s="730"/>
      <c r="AGZ291" s="730"/>
      <c r="AHA291" s="730"/>
      <c r="AHB291" s="730"/>
      <c r="AHC291" s="730"/>
      <c r="AHD291" s="730"/>
      <c r="AHE291" s="730"/>
      <c r="AHF291" s="730"/>
      <c r="AHG291" s="730"/>
      <c r="AHH291" s="730"/>
      <c r="AHI291" s="730"/>
      <c r="AHJ291" s="730"/>
      <c r="AHK291" s="730"/>
      <c r="AHL291" s="730"/>
      <c r="AHM291" s="730"/>
      <c r="AHN291" s="730"/>
      <c r="AHO291" s="730"/>
      <c r="AHP291" s="730"/>
      <c r="AHQ291" s="730"/>
      <c r="AHR291" s="730"/>
      <c r="AHS291" s="730"/>
      <c r="AHT291" s="730"/>
      <c r="AHU291" s="730"/>
      <c r="AHV291" s="730"/>
      <c r="AHW291" s="730"/>
      <c r="AHX291" s="730"/>
      <c r="AHY291" s="730"/>
      <c r="AHZ291" s="730"/>
      <c r="AIA291" s="730"/>
      <c r="AIB291" s="730"/>
      <c r="AIC291" s="730"/>
      <c r="AID291" s="730"/>
      <c r="AIE291" s="730"/>
      <c r="AIF291" s="730"/>
      <c r="AIG291" s="730"/>
      <c r="AIH291" s="730"/>
      <c r="AII291" s="730"/>
      <c r="AIJ291" s="730"/>
      <c r="AIK291" s="730"/>
      <c r="AIL291" s="730"/>
      <c r="AIM291" s="730"/>
      <c r="AIN291" s="730"/>
      <c r="AIO291" s="730"/>
      <c r="AIP291" s="730"/>
      <c r="AIQ291" s="730"/>
      <c r="AIR291" s="730"/>
      <c r="AIS291" s="730"/>
      <c r="AIT291" s="730"/>
      <c r="AIU291" s="730"/>
      <c r="AIV291" s="730"/>
      <c r="AIW291" s="730"/>
      <c r="AIX291" s="730"/>
      <c r="AIY291" s="730"/>
      <c r="AIZ291" s="730"/>
      <c r="AJA291" s="730"/>
      <c r="AJB291" s="730"/>
      <c r="AJC291" s="730"/>
      <c r="AJD291" s="730"/>
      <c r="AJE291" s="730"/>
      <c r="AJF291" s="730"/>
      <c r="AJG291" s="730"/>
      <c r="AJH291" s="730"/>
      <c r="AJI291" s="730"/>
      <c r="AJJ291" s="730"/>
      <c r="AJK291" s="730"/>
      <c r="AJL291" s="730"/>
      <c r="AJM291" s="730"/>
      <c r="AJN291" s="730"/>
      <c r="AJO291" s="730"/>
      <c r="AJP291" s="730"/>
      <c r="AJQ291" s="730"/>
      <c r="AJR291" s="730"/>
      <c r="AJS291" s="730"/>
      <c r="AJT291" s="730"/>
      <c r="AJU291" s="730"/>
      <c r="AJV291" s="730"/>
      <c r="AJW291" s="730"/>
      <c r="AJX291" s="730"/>
      <c r="AJY291" s="730"/>
      <c r="AJZ291" s="730"/>
      <c r="AKA291" s="730"/>
      <c r="AKB291" s="730"/>
      <c r="AKC291" s="730"/>
      <c r="AKD291" s="730"/>
      <c r="AKE291" s="730"/>
      <c r="AKF291" s="730"/>
      <c r="AKG291" s="730"/>
      <c r="AKH291" s="730"/>
      <c r="AKI291" s="730"/>
      <c r="AKJ291" s="730"/>
      <c r="AKK291" s="730"/>
      <c r="AKL291" s="730"/>
      <c r="AKM291" s="730"/>
      <c r="AKN291" s="730"/>
      <c r="AKO291" s="730"/>
      <c r="AKP291" s="730"/>
      <c r="AKQ291" s="730"/>
      <c r="AKR291" s="730"/>
      <c r="AKS291" s="730"/>
      <c r="AKT291" s="730"/>
      <c r="AKU291" s="730"/>
      <c r="AKV291" s="730"/>
      <c r="AKW291" s="730"/>
      <c r="AKX291" s="730"/>
      <c r="AKY291" s="730"/>
      <c r="AKZ291" s="730"/>
      <c r="ALA291" s="730"/>
      <c r="ALB291" s="730"/>
      <c r="ALC291" s="730"/>
      <c r="ALD291" s="730"/>
      <c r="ALE291" s="730"/>
      <c r="ALF291" s="730"/>
      <c r="ALG291" s="730"/>
      <c r="ALH291" s="730"/>
      <c r="ALI291" s="730"/>
      <c r="ALJ291" s="730"/>
      <c r="ALK291" s="730"/>
      <c r="ALL291" s="730"/>
      <c r="ALM291" s="730"/>
      <c r="ALN291" s="730"/>
      <c r="ALO291" s="730"/>
      <c r="ALP291" s="730"/>
      <c r="ALQ291" s="730"/>
      <c r="ALR291" s="730"/>
      <c r="ALS291" s="730"/>
      <c r="ALT291" s="730"/>
      <c r="ALU291" s="730"/>
      <c r="ALV291" s="730"/>
      <c r="ALW291" s="730"/>
      <c r="ALX291" s="730"/>
      <c r="ALY291" s="730"/>
      <c r="ALZ291" s="730"/>
      <c r="AMA291" s="730"/>
      <c r="AMB291" s="730"/>
      <c r="AMC291" s="730"/>
      <c r="AMD291" s="730"/>
      <c r="AME291" s="730"/>
      <c r="AMF291" s="730"/>
      <c r="AMG291" s="730"/>
      <c r="AMH291" s="730"/>
      <c r="AMI291" s="730"/>
      <c r="AMJ291" s="730"/>
      <c r="AMK291" s="730"/>
      <c r="AML291" s="730"/>
      <c r="AMM291" s="730"/>
      <c r="AMN291" s="730"/>
      <c r="AMO291" s="730"/>
      <c r="AMP291" s="730"/>
      <c r="AMQ291" s="730"/>
      <c r="AMR291" s="730"/>
      <c r="AMS291" s="730"/>
      <c r="AMT291" s="730"/>
      <c r="AMU291" s="730"/>
      <c r="AMV291" s="730"/>
      <c r="AMW291" s="730"/>
      <c r="AMX291" s="730"/>
      <c r="AMY291" s="730"/>
      <c r="AMZ291" s="730"/>
      <c r="ANA291" s="730"/>
      <c r="ANB291" s="730"/>
      <c r="ANC291" s="730"/>
      <c r="AND291" s="730"/>
      <c r="ANE291" s="730"/>
      <c r="ANF291" s="730"/>
      <c r="ANG291" s="730"/>
      <c r="ANH291" s="730"/>
      <c r="ANI291" s="730"/>
      <c r="ANJ291" s="730"/>
      <c r="ANK291" s="730"/>
      <c r="ANL291" s="730"/>
      <c r="ANM291" s="730"/>
      <c r="ANN291" s="730"/>
      <c r="ANO291" s="730"/>
      <c r="ANP291" s="730"/>
      <c r="ANQ291" s="730"/>
      <c r="ANR291" s="730"/>
      <c r="ANS291" s="730"/>
      <c r="ANT291" s="730"/>
      <c r="ANU291" s="730"/>
      <c r="ANV291" s="730"/>
      <c r="ANW291" s="730"/>
      <c r="ANX291" s="730"/>
      <c r="ANY291" s="730"/>
      <c r="ANZ291" s="730"/>
      <c r="AOA291" s="730"/>
      <c r="AOB291" s="730"/>
      <c r="AOC291" s="730"/>
      <c r="AOD291" s="730"/>
      <c r="AOE291" s="730"/>
      <c r="AOF291" s="730"/>
      <c r="AOG291" s="730"/>
      <c r="AOH291" s="730"/>
      <c r="AOI291" s="730"/>
      <c r="AOJ291" s="730"/>
      <c r="AOK291" s="730"/>
      <c r="AOL291" s="730"/>
      <c r="AOM291" s="730"/>
      <c r="AON291" s="730"/>
      <c r="AOO291" s="730"/>
      <c r="AOP291" s="730"/>
      <c r="AOQ291" s="730"/>
      <c r="AOR291" s="730"/>
      <c r="AOS291" s="730"/>
      <c r="AOT291" s="730"/>
      <c r="AOU291" s="730"/>
      <c r="AOV291" s="730"/>
      <c r="AOW291" s="730"/>
      <c r="AOX291" s="730"/>
      <c r="AOY291" s="730"/>
      <c r="AOZ291" s="730"/>
      <c r="APA291" s="730"/>
      <c r="APB291" s="730"/>
      <c r="APC291" s="730"/>
      <c r="APD291" s="730"/>
      <c r="APE291" s="730"/>
      <c r="APF291" s="730"/>
      <c r="APG291" s="730"/>
      <c r="APH291" s="730"/>
      <c r="API291" s="730"/>
      <c r="APJ291" s="730"/>
      <c r="APK291" s="730"/>
      <c r="APL291" s="730"/>
      <c r="APM291" s="730"/>
      <c r="APN291" s="730"/>
      <c r="APO291" s="730"/>
      <c r="APP291" s="730"/>
      <c r="APQ291" s="730"/>
      <c r="APR291" s="730"/>
      <c r="APS291" s="730"/>
      <c r="APT291" s="730"/>
      <c r="APU291" s="730"/>
      <c r="APV291" s="730"/>
      <c r="APW291" s="730"/>
      <c r="APX291" s="730"/>
      <c r="APY291" s="730"/>
      <c r="APZ291" s="730"/>
      <c r="AQA291" s="730"/>
      <c r="AQB291" s="730"/>
      <c r="AQC291" s="730"/>
      <c r="AQD291" s="730"/>
      <c r="AQE291" s="730"/>
      <c r="AQF291" s="730"/>
      <c r="AQG291" s="730"/>
      <c r="AQH291" s="730"/>
      <c r="AQI291" s="730"/>
      <c r="AQJ291" s="730"/>
      <c r="AQK291" s="730"/>
      <c r="AQL291" s="730"/>
      <c r="AQM291" s="730"/>
      <c r="AQN291" s="730"/>
      <c r="AQO291" s="730"/>
      <c r="AQP291" s="730"/>
      <c r="AQQ291" s="730"/>
      <c r="AQR291" s="730"/>
      <c r="AQS291" s="730"/>
      <c r="AQT291" s="730"/>
      <c r="AQU291" s="730"/>
      <c r="AQV291" s="730"/>
      <c r="AQW291" s="730"/>
      <c r="AQX291" s="730"/>
      <c r="AQY291" s="730"/>
      <c r="AQZ291" s="730"/>
      <c r="ARA291" s="730"/>
      <c r="ARB291" s="730"/>
      <c r="ARC291" s="730"/>
      <c r="ARD291" s="730"/>
      <c r="ARE291" s="730"/>
      <c r="ARF291" s="730"/>
      <c r="ARG291" s="730"/>
      <c r="ARH291" s="730"/>
      <c r="ARI291" s="730"/>
      <c r="ARJ291" s="730"/>
      <c r="ARK291" s="730"/>
      <c r="ARL291" s="730"/>
      <c r="ARM291" s="730"/>
      <c r="ARN291" s="730"/>
      <c r="ARO291" s="730"/>
      <c r="ARP291" s="730"/>
      <c r="ARQ291" s="730"/>
      <c r="ARR291" s="730"/>
      <c r="ARS291" s="730"/>
      <c r="ART291" s="730"/>
      <c r="ARU291" s="730"/>
      <c r="ARV291" s="730"/>
      <c r="ARW291" s="730"/>
      <c r="ARX291" s="730"/>
      <c r="ARY291" s="730"/>
      <c r="ARZ291" s="730"/>
      <c r="ASA291" s="730"/>
      <c r="ASB291" s="730"/>
      <c r="ASC291" s="730"/>
      <c r="ASD291" s="730"/>
      <c r="ASE291" s="730"/>
      <c r="ASF291" s="730"/>
      <c r="ASG291" s="730"/>
      <c r="ASH291" s="730"/>
      <c r="ASI291" s="730"/>
      <c r="ASJ291" s="730"/>
      <c r="ASK291" s="730"/>
      <c r="ASL291" s="730"/>
      <c r="ASM291" s="730"/>
      <c r="ASN291" s="730"/>
      <c r="ASO291" s="730"/>
      <c r="ASP291" s="730"/>
      <c r="ASQ291" s="730"/>
      <c r="ASR291" s="730"/>
      <c r="ASS291" s="730"/>
      <c r="AST291" s="730"/>
      <c r="ASU291" s="730"/>
      <c r="ASV291" s="730"/>
      <c r="ASW291" s="730"/>
      <c r="ASX291" s="730"/>
      <c r="ASY291" s="730"/>
      <c r="ASZ291" s="730"/>
      <c r="ATA291" s="730"/>
      <c r="ATB291" s="730"/>
      <c r="ATC291" s="730"/>
      <c r="ATD291" s="730"/>
      <c r="ATE291" s="730"/>
      <c r="ATF291" s="730"/>
      <c r="ATG291" s="730"/>
      <c r="ATH291" s="730"/>
      <c r="ATI291" s="730"/>
      <c r="ATJ291" s="730"/>
      <c r="ATK291" s="730"/>
      <c r="ATL291" s="730"/>
      <c r="ATM291" s="730"/>
      <c r="ATN291" s="730"/>
      <c r="ATO291" s="730"/>
      <c r="ATP291" s="730"/>
      <c r="ATQ291" s="730"/>
      <c r="ATR291" s="730"/>
      <c r="ATS291" s="730"/>
      <c r="ATT291" s="730"/>
      <c r="ATU291" s="730"/>
      <c r="ATV291" s="730"/>
      <c r="ATW291" s="730"/>
      <c r="ATX291" s="730"/>
      <c r="ATY291" s="730"/>
      <c r="ATZ291" s="730"/>
      <c r="AUA291" s="730"/>
      <c r="AUB291" s="730"/>
      <c r="AUC291" s="730"/>
      <c r="AUD291" s="730"/>
      <c r="AUE291" s="730"/>
      <c r="AUF291" s="730"/>
      <c r="AUG291" s="730"/>
      <c r="AUH291" s="730"/>
      <c r="AUI291" s="730"/>
      <c r="AUJ291" s="730"/>
      <c r="AUK291" s="730"/>
      <c r="AUL291" s="730"/>
      <c r="AUM291" s="730"/>
      <c r="AUN291" s="730"/>
      <c r="AUO291" s="730"/>
      <c r="AUP291" s="730"/>
      <c r="AUQ291" s="730"/>
      <c r="AUR291" s="730"/>
      <c r="AUS291" s="730"/>
      <c r="AUT291" s="730"/>
      <c r="AUU291" s="730"/>
      <c r="AUV291" s="730"/>
      <c r="AUW291" s="730"/>
      <c r="AUX291" s="730"/>
      <c r="AUY291" s="730"/>
      <c r="AUZ291" s="730"/>
      <c r="AVA291" s="730"/>
      <c r="AVB291" s="730"/>
      <c r="AVC291" s="730"/>
      <c r="AVD291" s="730"/>
      <c r="AVE291" s="730"/>
      <c r="AVF291" s="730"/>
      <c r="AVG291" s="730"/>
      <c r="AVH291" s="730"/>
      <c r="AVI291" s="730"/>
      <c r="AVJ291" s="730"/>
      <c r="AVK291" s="730"/>
      <c r="AVL291" s="730"/>
      <c r="AVM291" s="730"/>
      <c r="AVN291" s="730"/>
      <c r="AVO291" s="730"/>
      <c r="AVP291" s="730"/>
      <c r="AVQ291" s="730"/>
      <c r="AVR291" s="730"/>
      <c r="AVS291" s="730"/>
      <c r="AVT291" s="730"/>
      <c r="AVU291" s="730"/>
      <c r="AVV291" s="730"/>
      <c r="AVW291" s="730"/>
      <c r="AVX291" s="730"/>
      <c r="AVY291" s="730"/>
      <c r="AVZ291" s="730"/>
      <c r="AWA291" s="730"/>
      <c r="AWB291" s="730"/>
      <c r="AWC291" s="730"/>
      <c r="AWD291" s="730"/>
      <c r="AWE291" s="730"/>
      <c r="AWF291" s="730"/>
      <c r="AWG291" s="730"/>
      <c r="AWH291" s="730"/>
      <c r="AWI291" s="730"/>
      <c r="AWJ291" s="730"/>
      <c r="AWK291" s="730"/>
      <c r="AWL291" s="730"/>
      <c r="AWM291" s="730"/>
      <c r="AWN291" s="730"/>
      <c r="AWO291" s="730"/>
      <c r="AWP291" s="730"/>
      <c r="AWQ291" s="730"/>
      <c r="AWR291" s="730"/>
      <c r="AWS291" s="730"/>
      <c r="AWT291" s="730"/>
      <c r="AWU291" s="730"/>
      <c r="AWV291" s="730"/>
      <c r="AWW291" s="730"/>
      <c r="AWX291" s="730"/>
      <c r="AWY291" s="730"/>
      <c r="AWZ291" s="730"/>
      <c r="AXA291" s="730"/>
      <c r="AXB291" s="730"/>
      <c r="AXC291" s="730"/>
      <c r="AXD291" s="730"/>
      <c r="AXE291" s="730"/>
      <c r="AXF291" s="730"/>
      <c r="AXG291" s="730"/>
      <c r="AXH291" s="730"/>
      <c r="AXI291" s="730"/>
      <c r="AXJ291" s="730"/>
      <c r="AXK291" s="730"/>
      <c r="AXL291" s="730"/>
      <c r="AXM291" s="730"/>
      <c r="AXN291" s="730"/>
      <c r="AXO291" s="730"/>
      <c r="AXP291" s="730"/>
      <c r="AXQ291" s="730"/>
      <c r="AXR291" s="730"/>
      <c r="AXS291" s="730"/>
      <c r="AXT291" s="730"/>
      <c r="AXU291" s="730"/>
      <c r="AXV291" s="730"/>
      <c r="AXW291" s="730"/>
      <c r="AXX291" s="730"/>
      <c r="AXY291" s="730"/>
      <c r="AXZ291" s="730"/>
      <c r="AYA291" s="730"/>
      <c r="AYB291" s="730"/>
      <c r="AYC291" s="730"/>
      <c r="AYD291" s="730"/>
      <c r="AYE291" s="730"/>
      <c r="AYF291" s="730"/>
      <c r="AYG291" s="730"/>
      <c r="AYH291" s="730"/>
      <c r="AYI291" s="730"/>
      <c r="AYJ291" s="730"/>
      <c r="AYK291" s="730"/>
      <c r="AYL291" s="730"/>
      <c r="AYM291" s="730"/>
      <c r="AYN291" s="730"/>
      <c r="AYO291" s="730"/>
      <c r="AYP291" s="730"/>
      <c r="AYQ291" s="730"/>
      <c r="AYR291" s="730"/>
      <c r="AYS291" s="730"/>
      <c r="AYT291" s="730"/>
      <c r="AYU291" s="730"/>
      <c r="AYV291" s="730"/>
      <c r="AYW291" s="730"/>
      <c r="AYX291" s="730"/>
      <c r="AYY291" s="730"/>
      <c r="AYZ291" s="730"/>
      <c r="AZA291" s="730"/>
      <c r="AZB291" s="730"/>
      <c r="AZC291" s="730"/>
      <c r="AZD291" s="730"/>
      <c r="AZE291" s="730"/>
      <c r="AZF291" s="730"/>
      <c r="AZG291" s="730"/>
      <c r="AZH291" s="730"/>
      <c r="AZI291" s="730"/>
      <c r="AZJ291" s="730"/>
      <c r="AZK291" s="730"/>
      <c r="AZL291" s="730"/>
      <c r="AZM291" s="730"/>
      <c r="AZN291" s="730"/>
      <c r="AZO291" s="730"/>
      <c r="AZP291" s="730"/>
      <c r="AZQ291" s="730"/>
      <c r="AZR291" s="730"/>
      <c r="AZS291" s="730"/>
      <c r="AZT291" s="730"/>
      <c r="AZU291" s="730"/>
      <c r="AZV291" s="730"/>
      <c r="AZW291" s="730"/>
      <c r="AZX291" s="730"/>
      <c r="AZY291" s="730"/>
      <c r="AZZ291" s="730"/>
      <c r="BAA291" s="730"/>
      <c r="BAB291" s="730"/>
      <c r="BAC291" s="730"/>
      <c r="BAD291" s="730"/>
      <c r="BAE291" s="730"/>
      <c r="BAF291" s="730"/>
      <c r="BAG291" s="730"/>
      <c r="BAH291" s="730"/>
      <c r="BAI291" s="730"/>
      <c r="BAJ291" s="730"/>
      <c r="BAK291" s="730"/>
      <c r="BAL291" s="730"/>
      <c r="BAM291" s="730"/>
      <c r="BAN291" s="730"/>
      <c r="BAO291" s="730"/>
      <c r="BAP291" s="730"/>
      <c r="BAQ291" s="730"/>
      <c r="BAR291" s="730"/>
      <c r="BAS291" s="730"/>
      <c r="BAT291" s="730"/>
      <c r="BAU291" s="730"/>
      <c r="BAV291" s="730"/>
      <c r="BAW291" s="730"/>
      <c r="BAX291" s="730"/>
      <c r="BAY291" s="730"/>
      <c r="BAZ291" s="730"/>
      <c r="BBA291" s="730"/>
      <c r="BBB291" s="730"/>
      <c r="BBC291" s="730"/>
      <c r="BBD291" s="730"/>
      <c r="BBE291" s="730"/>
      <c r="BBF291" s="730"/>
      <c r="BBG291" s="730"/>
      <c r="BBH291" s="730"/>
      <c r="BBI291" s="730"/>
      <c r="BBJ291" s="730"/>
      <c r="BBK291" s="730"/>
      <c r="BBL291" s="730"/>
      <c r="BBM291" s="730"/>
      <c r="BBN291" s="730"/>
      <c r="BBO291" s="730"/>
      <c r="BBP291" s="730"/>
      <c r="BBQ291" s="730"/>
      <c r="BBR291" s="730"/>
      <c r="BBS291" s="730"/>
      <c r="BBT291" s="730"/>
      <c r="BBU291" s="730"/>
      <c r="BBV291" s="730"/>
      <c r="BBW291" s="730"/>
      <c r="BBX291" s="730"/>
      <c r="BBY291" s="730"/>
      <c r="BBZ291" s="730"/>
      <c r="BCA291" s="730"/>
      <c r="BCB291" s="730"/>
      <c r="BCC291" s="730"/>
      <c r="BCD291" s="730"/>
      <c r="BCE291" s="730"/>
      <c r="BCF291" s="730"/>
      <c r="BCG291" s="730"/>
      <c r="BCH291" s="730"/>
      <c r="BCI291" s="730"/>
      <c r="BCJ291" s="730"/>
      <c r="BCK291" s="730"/>
      <c r="BCL291" s="730"/>
      <c r="BCM291" s="730"/>
      <c r="BCN291" s="730"/>
      <c r="BCO291" s="730"/>
      <c r="BCP291" s="730"/>
      <c r="BCQ291" s="730"/>
      <c r="BCR291" s="730"/>
      <c r="BCS291" s="730"/>
      <c r="BCT291" s="730"/>
      <c r="BCU291" s="730"/>
      <c r="BCV291" s="730"/>
      <c r="BCW291" s="730"/>
      <c r="BCX291" s="730"/>
      <c r="BCY291" s="730"/>
      <c r="BCZ291" s="730"/>
      <c r="BDA291" s="730"/>
      <c r="BDB291" s="730"/>
      <c r="BDC291" s="730"/>
      <c r="BDD291" s="730"/>
      <c r="BDE291" s="730"/>
      <c r="BDF291" s="730"/>
      <c r="BDG291" s="730"/>
      <c r="BDH291" s="730"/>
      <c r="BDI291" s="730"/>
      <c r="BDJ291" s="730"/>
      <c r="BDK291" s="730"/>
      <c r="BDL291" s="730"/>
      <c r="BDM291" s="730"/>
      <c r="BDN291" s="730"/>
      <c r="BDO291" s="730"/>
      <c r="BDP291" s="730"/>
      <c r="BDQ291" s="730"/>
      <c r="BDR291" s="730"/>
      <c r="BDS291" s="730"/>
      <c r="BDT291" s="730"/>
      <c r="BDU291" s="730"/>
      <c r="BDV291" s="730"/>
      <c r="BDW291" s="730"/>
      <c r="BDX291" s="730"/>
      <c r="BDY291" s="730"/>
      <c r="BDZ291" s="730"/>
      <c r="BEA291" s="730"/>
      <c r="BEB291" s="730"/>
      <c r="BEC291" s="730"/>
      <c r="BED291" s="730"/>
      <c r="BEE291" s="730"/>
      <c r="BEF291" s="730"/>
      <c r="BEG291" s="730"/>
      <c r="BEH291" s="730"/>
      <c r="BEI291" s="730"/>
      <c r="BEJ291" s="730"/>
      <c r="BEK291" s="730"/>
      <c r="BEL291" s="730"/>
      <c r="BEM291" s="730"/>
      <c r="BEN291" s="730"/>
      <c r="BEO291" s="730"/>
      <c r="BEP291" s="730"/>
      <c r="BEQ291" s="730"/>
      <c r="BER291" s="730"/>
      <c r="BES291" s="730"/>
      <c r="BET291" s="730"/>
      <c r="BEU291" s="730"/>
      <c r="BEV291" s="730"/>
      <c r="BEW291" s="730"/>
      <c r="BEX291" s="730"/>
      <c r="BEY291" s="730"/>
      <c r="BEZ291" s="730"/>
      <c r="BFA291" s="730"/>
      <c r="BFB291" s="730"/>
      <c r="BFC291" s="730"/>
      <c r="BFD291" s="730"/>
      <c r="BFE291" s="730"/>
      <c r="BFF291" s="730"/>
      <c r="BFG291" s="730"/>
      <c r="BFH291" s="730"/>
      <c r="BFI291" s="730"/>
      <c r="BFJ291" s="730"/>
      <c r="BFK291" s="730"/>
      <c r="BFL291" s="730"/>
      <c r="BFM291" s="730"/>
      <c r="BFN291" s="730"/>
      <c r="BFO291" s="730"/>
      <c r="BFP291" s="730"/>
      <c r="BFQ291" s="730"/>
      <c r="BFR291" s="730"/>
      <c r="BFS291" s="730"/>
      <c r="BFT291" s="730"/>
      <c r="BFU291" s="730"/>
      <c r="BFV291" s="730"/>
      <c r="BFW291" s="730"/>
      <c r="BFX291" s="730"/>
      <c r="BFY291" s="730"/>
      <c r="BFZ291" s="730"/>
      <c r="BGA291" s="730"/>
      <c r="BGB291" s="730"/>
      <c r="BGC291" s="730"/>
      <c r="BGD291" s="730"/>
      <c r="BGE291" s="730"/>
      <c r="BGF291" s="730"/>
      <c r="BGG291" s="730"/>
      <c r="BGH291" s="730"/>
      <c r="BGI291" s="730"/>
      <c r="BGJ291" s="730"/>
      <c r="BGK291" s="730"/>
      <c r="BGL291" s="730"/>
      <c r="BGM291" s="730"/>
      <c r="BGN291" s="730"/>
      <c r="BGO291" s="730"/>
      <c r="BGP291" s="730"/>
      <c r="BGQ291" s="730"/>
      <c r="BGR291" s="730"/>
      <c r="BGS291" s="730"/>
      <c r="BGT291" s="730"/>
      <c r="BGU291" s="730"/>
      <c r="BGV291" s="730"/>
      <c r="BGW291" s="730"/>
      <c r="BGX291" s="730"/>
      <c r="BGY291" s="730"/>
      <c r="BGZ291" s="730"/>
      <c r="BHA291" s="730"/>
      <c r="BHB291" s="730"/>
      <c r="BHC291" s="730"/>
      <c r="BHD291" s="730"/>
      <c r="BHE291" s="730"/>
      <c r="BHF291" s="730"/>
      <c r="BHG291" s="730"/>
      <c r="BHH291" s="730"/>
      <c r="BHI291" s="730"/>
      <c r="BHJ291" s="730"/>
      <c r="BHK291" s="730"/>
      <c r="BHL291" s="730"/>
      <c r="BHM291" s="730"/>
      <c r="BHN291" s="730"/>
      <c r="BHO291" s="730"/>
      <c r="BHP291" s="730"/>
      <c r="BHQ291" s="730"/>
      <c r="BHR291" s="730"/>
      <c r="BHS291" s="730"/>
      <c r="BHT291" s="730"/>
      <c r="BHU291" s="730"/>
      <c r="BHV291" s="730"/>
      <c r="BHW291" s="730"/>
      <c r="BHX291" s="730"/>
      <c r="BHY291" s="730"/>
      <c r="BHZ291" s="730"/>
      <c r="BIA291" s="730"/>
      <c r="BIB291" s="730"/>
      <c r="BIC291" s="730"/>
      <c r="BID291" s="730"/>
      <c r="BIE291" s="730"/>
      <c r="BIF291" s="730"/>
      <c r="BIG291" s="730"/>
      <c r="BIH291" s="730"/>
      <c r="BII291" s="730"/>
      <c r="BIJ291" s="730"/>
      <c r="BIK291" s="730"/>
      <c r="BIL291" s="730"/>
      <c r="BIM291" s="730"/>
      <c r="BIN291" s="730"/>
      <c r="BIO291" s="730"/>
      <c r="BIP291" s="730"/>
      <c r="BIQ291" s="730"/>
      <c r="BIR291" s="730"/>
      <c r="BIS291" s="730"/>
      <c r="BIT291" s="730"/>
      <c r="BIU291" s="730"/>
      <c r="BIV291" s="730"/>
      <c r="BIW291" s="730"/>
      <c r="BIX291" s="730"/>
      <c r="BIY291" s="730"/>
      <c r="BIZ291" s="730"/>
      <c r="BJA291" s="730"/>
      <c r="BJB291" s="730"/>
      <c r="BJC291" s="730"/>
      <c r="BJD291" s="730"/>
      <c r="BJE291" s="730"/>
      <c r="BJF291" s="730"/>
      <c r="BJG291" s="730"/>
      <c r="BJH291" s="730"/>
      <c r="BJI291" s="730"/>
      <c r="BJJ291" s="730"/>
      <c r="BJK291" s="730"/>
      <c r="BJL291" s="730"/>
      <c r="BJM291" s="730"/>
      <c r="BJN291" s="730"/>
      <c r="BJO291" s="730"/>
      <c r="BJP291" s="730"/>
      <c r="BJQ291" s="730"/>
      <c r="BJR291" s="730"/>
      <c r="BJS291" s="730"/>
      <c r="BJT291" s="730"/>
      <c r="BJU291" s="730"/>
      <c r="BJV291" s="730"/>
      <c r="BJW291" s="730"/>
      <c r="BJX291" s="730"/>
      <c r="BJY291" s="730"/>
      <c r="BJZ291" s="730"/>
      <c r="BKA291" s="730"/>
      <c r="BKB291" s="730"/>
      <c r="BKC291" s="730"/>
      <c r="BKD291" s="730"/>
      <c r="BKE291" s="730"/>
      <c r="BKF291" s="730"/>
      <c r="BKG291" s="730"/>
      <c r="BKH291" s="730"/>
      <c r="BKI291" s="730"/>
      <c r="BKJ291" s="730"/>
      <c r="BKK291" s="730"/>
      <c r="BKL291" s="730"/>
      <c r="BKM291" s="730"/>
      <c r="BKN291" s="730"/>
      <c r="BKO291" s="730"/>
      <c r="BKP291" s="730"/>
      <c r="BKQ291" s="730"/>
      <c r="BKR291" s="730"/>
      <c r="BKS291" s="730"/>
      <c r="BKT291" s="730"/>
      <c r="BKU291" s="730"/>
      <c r="BKV291" s="730"/>
      <c r="BKW291" s="730"/>
      <c r="BKX291" s="730"/>
      <c r="BKY291" s="730"/>
      <c r="BKZ291" s="730"/>
      <c r="BLA291" s="730"/>
      <c r="BLB291" s="730"/>
      <c r="BLC291" s="730"/>
      <c r="BLD291" s="730"/>
      <c r="BLE291" s="730"/>
      <c r="BLF291" s="730"/>
      <c r="BLG291" s="730"/>
      <c r="BLH291" s="730"/>
      <c r="BLI291" s="730"/>
      <c r="BLJ291" s="730"/>
      <c r="BLK291" s="730"/>
      <c r="BLL291" s="730"/>
      <c r="BLM291" s="730"/>
      <c r="BLN291" s="730"/>
      <c r="BLO291" s="730"/>
      <c r="BLP291" s="730"/>
      <c r="BLQ291" s="730"/>
      <c r="BLR291" s="730"/>
      <c r="BLS291" s="730"/>
      <c r="BLT291" s="730"/>
      <c r="BLU291" s="730"/>
      <c r="BLV291" s="730"/>
      <c r="BLW291" s="730"/>
      <c r="BLX291" s="730"/>
      <c r="BLY291" s="730"/>
      <c r="BLZ291" s="730"/>
      <c r="BMA291" s="730"/>
      <c r="BMB291" s="730"/>
      <c r="BMC291" s="730"/>
      <c r="BMD291" s="730"/>
      <c r="BME291" s="730"/>
      <c r="BMF291" s="730"/>
      <c r="BMG291" s="730"/>
      <c r="BMH291" s="730"/>
      <c r="BMI291" s="730"/>
      <c r="BMJ291" s="730"/>
      <c r="BMK291" s="730"/>
      <c r="BML291" s="730"/>
      <c r="BMM291" s="730"/>
      <c r="BMN291" s="730"/>
      <c r="BMO291" s="730"/>
      <c r="BMP291" s="730"/>
      <c r="BMQ291" s="730"/>
      <c r="BMR291" s="730"/>
      <c r="BMS291" s="730"/>
      <c r="BMT291" s="730"/>
      <c r="BMU291" s="730"/>
      <c r="BMV291" s="730"/>
      <c r="BMW291" s="730"/>
      <c r="BMX291" s="730"/>
      <c r="BMY291" s="730"/>
      <c r="BMZ291" s="730"/>
      <c r="BNA291" s="730"/>
      <c r="BNB291" s="730"/>
      <c r="BNC291" s="730"/>
      <c r="BND291" s="730"/>
      <c r="BNE291" s="730"/>
      <c r="BNF291" s="730"/>
      <c r="BNG291" s="730"/>
      <c r="BNH291" s="730"/>
      <c r="BNI291" s="730"/>
      <c r="BNJ291" s="730"/>
      <c r="BNK291" s="730"/>
      <c r="BNL291" s="730"/>
      <c r="BNM291" s="730"/>
      <c r="BNN291" s="730"/>
      <c r="BNO291" s="730"/>
      <c r="BNP291" s="730"/>
      <c r="BNQ291" s="730"/>
      <c r="BNR291" s="730"/>
      <c r="BNS291" s="730"/>
      <c r="BNT291" s="730"/>
      <c r="BNU291" s="730"/>
      <c r="BNV291" s="730"/>
      <c r="BNW291" s="730"/>
      <c r="BNX291" s="730"/>
      <c r="BNY291" s="730"/>
      <c r="BNZ291" s="730"/>
      <c r="BOA291" s="730"/>
      <c r="BOB291" s="730"/>
      <c r="BOC291" s="730"/>
      <c r="BOD291" s="730"/>
      <c r="BOE291" s="730"/>
      <c r="BOF291" s="730"/>
      <c r="BOG291" s="730"/>
      <c r="BOH291" s="730"/>
      <c r="BOI291" s="730"/>
      <c r="BOJ291" s="730"/>
      <c r="BOK291" s="730"/>
      <c r="BOL291" s="730"/>
      <c r="BOM291" s="730"/>
      <c r="BON291" s="730"/>
      <c r="BOO291" s="730"/>
      <c r="BOP291" s="730"/>
      <c r="BOQ291" s="730"/>
      <c r="BOR291" s="730"/>
      <c r="BOS291" s="730"/>
      <c r="BOT291" s="730"/>
      <c r="BOU291" s="730"/>
      <c r="BOV291" s="730"/>
      <c r="BOW291" s="730"/>
      <c r="BOX291" s="730"/>
      <c r="BOY291" s="730"/>
      <c r="BOZ291" s="730"/>
      <c r="BPA291" s="730"/>
      <c r="BPB291" s="730"/>
      <c r="BPC291" s="730"/>
      <c r="BPD291" s="730"/>
      <c r="BPE291" s="730"/>
      <c r="BPF291" s="730"/>
      <c r="BPG291" s="730"/>
      <c r="BPH291" s="730"/>
      <c r="BPI291" s="730"/>
      <c r="BPJ291" s="730"/>
      <c r="BPK291" s="730"/>
      <c r="BPL291" s="730"/>
      <c r="BPM291" s="730"/>
      <c r="BPN291" s="730"/>
      <c r="BPO291" s="730"/>
      <c r="BPP291" s="730"/>
      <c r="BPQ291" s="730"/>
      <c r="BPR291" s="730"/>
      <c r="BPS291" s="730"/>
      <c r="BPT291" s="730"/>
      <c r="BPU291" s="730"/>
      <c r="BPV291" s="730"/>
      <c r="BPW291" s="730"/>
      <c r="BPX291" s="730"/>
      <c r="BPY291" s="730"/>
      <c r="BPZ291" s="730"/>
      <c r="BQA291" s="730"/>
      <c r="BQB291" s="730"/>
      <c r="BQC291" s="730"/>
      <c r="BQD291" s="730"/>
      <c r="BQE291" s="730"/>
      <c r="BQF291" s="730"/>
      <c r="BQG291" s="730"/>
      <c r="BQH291" s="730"/>
      <c r="BQI291" s="730"/>
      <c r="BQJ291" s="730"/>
      <c r="BQK291" s="730"/>
      <c r="BQL291" s="730"/>
      <c r="BQM291" s="730"/>
      <c r="BQN291" s="730"/>
      <c r="BQO291" s="730"/>
      <c r="BQP291" s="730"/>
      <c r="BQQ291" s="730"/>
      <c r="BQR291" s="730"/>
      <c r="BQS291" s="730"/>
      <c r="BQT291" s="730"/>
      <c r="BQU291" s="730"/>
      <c r="BQV291" s="730"/>
      <c r="BQW291" s="730"/>
      <c r="BQX291" s="730"/>
      <c r="BQY291" s="730"/>
      <c r="BQZ291" s="730"/>
      <c r="BRA291" s="730"/>
      <c r="BRB291" s="730"/>
      <c r="BRC291" s="730"/>
      <c r="BRD291" s="730"/>
      <c r="BRE291" s="730"/>
      <c r="BRF291" s="730"/>
      <c r="BRG291" s="730"/>
      <c r="BRH291" s="730"/>
      <c r="BRI291" s="730"/>
      <c r="BRJ291" s="730"/>
      <c r="BRK291" s="730"/>
      <c r="BRL291" s="730"/>
      <c r="BRM291" s="730"/>
      <c r="BRN291" s="730"/>
      <c r="BRO291" s="730"/>
      <c r="BRP291" s="730"/>
      <c r="BRQ291" s="730"/>
      <c r="BRR291" s="730"/>
      <c r="BRS291" s="730"/>
      <c r="BRT291" s="730"/>
      <c r="BRU291" s="730"/>
      <c r="BRV291" s="730"/>
      <c r="BRW291" s="730"/>
      <c r="BRX291" s="730"/>
      <c r="BRY291" s="730"/>
      <c r="BRZ291" s="730"/>
      <c r="BSA291" s="730"/>
      <c r="BSB291" s="730"/>
      <c r="BSC291" s="730"/>
      <c r="BSD291" s="730"/>
      <c r="BSE291" s="730"/>
      <c r="BSF291" s="730"/>
      <c r="BSG291" s="730"/>
      <c r="BSH291" s="730"/>
      <c r="BSI291" s="730"/>
      <c r="BSJ291" s="730"/>
      <c r="BSK291" s="730"/>
      <c r="BSL291" s="730"/>
      <c r="BSM291" s="730"/>
      <c r="BSN291" s="730"/>
      <c r="BSO291" s="730"/>
      <c r="BSP291" s="730"/>
      <c r="BSQ291" s="730"/>
      <c r="BSR291" s="730"/>
      <c r="BSS291" s="730"/>
      <c r="BST291" s="730"/>
      <c r="BSU291" s="730"/>
      <c r="BSV291" s="730"/>
      <c r="BSW291" s="730"/>
      <c r="BSX291" s="730"/>
      <c r="BSY291" s="730"/>
      <c r="BSZ291" s="730"/>
      <c r="BTA291" s="730"/>
      <c r="BTB291" s="730"/>
      <c r="BTC291" s="730"/>
      <c r="BTD291" s="730"/>
      <c r="BTE291" s="730"/>
      <c r="BTF291" s="730"/>
      <c r="BTG291" s="730"/>
      <c r="BTH291" s="730"/>
      <c r="BTI291" s="730"/>
      <c r="BTJ291" s="730"/>
      <c r="BTK291" s="730"/>
      <c r="BTL291" s="730"/>
      <c r="BTM291" s="730"/>
      <c r="BTN291" s="730"/>
      <c r="BTO291" s="730"/>
      <c r="BTP291" s="730"/>
      <c r="BTQ291" s="730"/>
      <c r="BTR291" s="730"/>
      <c r="BTS291" s="730"/>
      <c r="BTT291" s="730"/>
      <c r="BTU291" s="730"/>
      <c r="BTV291" s="730"/>
      <c r="BTW291" s="730"/>
      <c r="BTX291" s="730"/>
      <c r="BTY291" s="730"/>
      <c r="BTZ291" s="730"/>
      <c r="BUA291" s="730"/>
      <c r="BUB291" s="730"/>
      <c r="BUC291" s="730"/>
      <c r="BUD291" s="730"/>
      <c r="BUE291" s="730"/>
      <c r="BUF291" s="730"/>
      <c r="BUG291" s="730"/>
      <c r="BUH291" s="730"/>
      <c r="BUI291" s="730"/>
      <c r="BUJ291" s="730"/>
      <c r="BUK291" s="730"/>
      <c r="BUL291" s="730"/>
      <c r="BUM291" s="730"/>
      <c r="BUN291" s="730"/>
      <c r="BUO291" s="730"/>
      <c r="BUP291" s="730"/>
      <c r="BUQ291" s="730"/>
      <c r="BUR291" s="730"/>
      <c r="BUS291" s="730"/>
      <c r="BUT291" s="730"/>
      <c r="BUU291" s="730"/>
      <c r="BUV291" s="730"/>
      <c r="BUW291" s="730"/>
      <c r="BUX291" s="730"/>
      <c r="BUY291" s="730"/>
      <c r="BUZ291" s="730"/>
      <c r="BVA291" s="730"/>
      <c r="BVB291" s="730"/>
      <c r="BVC291" s="730"/>
      <c r="BVD291" s="730"/>
      <c r="BVE291" s="730"/>
      <c r="BVF291" s="730"/>
      <c r="BVG291" s="730"/>
      <c r="BVH291" s="730"/>
      <c r="BVI291" s="730"/>
      <c r="BVJ291" s="730"/>
      <c r="BVK291" s="730"/>
      <c r="BVL291" s="730"/>
      <c r="BVM291" s="730"/>
      <c r="BVN291" s="730"/>
      <c r="BVO291" s="730"/>
      <c r="BVP291" s="730"/>
      <c r="BVQ291" s="730"/>
      <c r="BVR291" s="730"/>
      <c r="BVS291" s="730"/>
      <c r="BVT291" s="730"/>
      <c r="BVU291" s="730"/>
      <c r="BVV291" s="730"/>
      <c r="BVW291" s="730"/>
      <c r="BVX291" s="730"/>
      <c r="BVY291" s="730"/>
      <c r="BVZ291" s="730"/>
      <c r="BWA291" s="730"/>
      <c r="BWB291" s="730"/>
      <c r="BWC291" s="730"/>
      <c r="BWD291" s="730"/>
      <c r="BWE291" s="730"/>
      <c r="BWF291" s="730"/>
      <c r="BWG291" s="730"/>
      <c r="BWH291" s="730"/>
      <c r="BWI291" s="730"/>
      <c r="BWJ291" s="730"/>
      <c r="BWK291" s="730"/>
      <c r="BWL291" s="730"/>
      <c r="BWM291" s="730"/>
      <c r="BWN291" s="730"/>
      <c r="BWO291" s="730"/>
      <c r="BWP291" s="730"/>
      <c r="BWQ291" s="730"/>
      <c r="BWR291" s="730"/>
      <c r="BWS291" s="730"/>
      <c r="BWT291" s="730"/>
      <c r="BWU291" s="730"/>
      <c r="BWV291" s="730"/>
      <c r="BWW291" s="730"/>
      <c r="BWX291" s="730"/>
      <c r="BWY291" s="730"/>
      <c r="BWZ291" s="730"/>
      <c r="BXA291" s="730"/>
      <c r="BXB291" s="730"/>
      <c r="BXC291" s="730"/>
      <c r="BXD291" s="730"/>
      <c r="BXE291" s="730"/>
      <c r="BXF291" s="730"/>
      <c r="BXG291" s="730"/>
      <c r="BXH291" s="730"/>
      <c r="BXI291" s="730"/>
      <c r="BXJ291" s="730"/>
      <c r="BXK291" s="730"/>
      <c r="BXL291" s="730"/>
      <c r="BXM291" s="730"/>
      <c r="BXN291" s="730"/>
      <c r="BXO291" s="730"/>
      <c r="BXP291" s="730"/>
      <c r="BXQ291" s="730"/>
      <c r="BXR291" s="730"/>
      <c r="BXS291" s="730"/>
      <c r="BXT291" s="730"/>
      <c r="BXU291" s="730"/>
      <c r="BXV291" s="730"/>
      <c r="BXW291" s="730"/>
      <c r="BXX291" s="730"/>
      <c r="BXY291" s="730"/>
      <c r="BXZ291" s="730"/>
      <c r="BYA291" s="730"/>
      <c r="BYB291" s="730"/>
      <c r="BYC291" s="730"/>
      <c r="BYD291" s="730"/>
      <c r="BYE291" s="730"/>
      <c r="BYF291" s="730"/>
      <c r="BYG291" s="730"/>
      <c r="BYH291" s="730"/>
      <c r="BYI291" s="730"/>
      <c r="BYJ291" s="730"/>
      <c r="BYK291" s="730"/>
      <c r="BYL291" s="730"/>
      <c r="BYM291" s="730"/>
      <c r="BYN291" s="730"/>
      <c r="BYO291" s="730"/>
      <c r="BYP291" s="730"/>
      <c r="BYQ291" s="730"/>
      <c r="BYR291" s="730"/>
      <c r="BYS291" s="730"/>
      <c r="BYT291" s="730"/>
      <c r="BYU291" s="730"/>
      <c r="BYV291" s="730"/>
      <c r="BYW291" s="730"/>
      <c r="BYX291" s="730"/>
      <c r="BYY291" s="730"/>
      <c r="BYZ291" s="730"/>
      <c r="BZA291" s="730"/>
      <c r="BZB291" s="730"/>
      <c r="BZC291" s="730"/>
      <c r="BZD291" s="730"/>
      <c r="BZE291" s="730"/>
      <c r="BZF291" s="730"/>
      <c r="BZG291" s="730"/>
      <c r="BZH291" s="730"/>
      <c r="BZI291" s="730"/>
      <c r="BZJ291" s="730"/>
      <c r="BZK291" s="730"/>
      <c r="BZL291" s="730"/>
      <c r="BZM291" s="730"/>
      <c r="BZN291" s="730"/>
      <c r="BZO291" s="730"/>
      <c r="BZP291" s="730"/>
      <c r="BZQ291" s="730"/>
      <c r="BZR291" s="730"/>
      <c r="BZS291" s="730"/>
      <c r="BZT291" s="730"/>
      <c r="BZU291" s="730"/>
      <c r="BZV291" s="730"/>
      <c r="BZW291" s="730"/>
      <c r="BZX291" s="730"/>
      <c r="BZY291" s="730"/>
      <c r="BZZ291" s="730"/>
      <c r="CAA291" s="730"/>
      <c r="CAB291" s="730"/>
      <c r="CAC291" s="730"/>
      <c r="CAD291" s="730"/>
      <c r="CAE291" s="730"/>
      <c r="CAF291" s="730"/>
      <c r="CAG291" s="730"/>
      <c r="CAH291" s="730"/>
      <c r="CAI291" s="730"/>
      <c r="CAJ291" s="730"/>
      <c r="CAK291" s="730"/>
      <c r="CAL291" s="730"/>
      <c r="CAM291" s="730"/>
      <c r="CAN291" s="730"/>
      <c r="CAO291" s="730"/>
      <c r="CAP291" s="730"/>
      <c r="CAQ291" s="730"/>
      <c r="CAR291" s="730"/>
      <c r="CAS291" s="730"/>
      <c r="CAT291" s="730"/>
      <c r="CAU291" s="730"/>
      <c r="CAV291" s="730"/>
      <c r="CAW291" s="730"/>
      <c r="CAX291" s="730"/>
      <c r="CAY291" s="730"/>
      <c r="CAZ291" s="730"/>
      <c r="CBA291" s="730"/>
      <c r="CBB291" s="730"/>
      <c r="CBC291" s="730"/>
      <c r="CBD291" s="730"/>
      <c r="CBE291" s="730"/>
      <c r="CBF291" s="730"/>
      <c r="CBG291" s="730"/>
      <c r="CBH291" s="730"/>
      <c r="CBI291" s="730"/>
      <c r="CBJ291" s="730"/>
      <c r="CBK291" s="730"/>
      <c r="CBL291" s="730"/>
      <c r="CBM291" s="730"/>
      <c r="CBN291" s="730"/>
      <c r="CBO291" s="730"/>
      <c r="CBP291" s="730"/>
      <c r="CBQ291" s="730"/>
      <c r="CBR291" s="730"/>
      <c r="CBS291" s="730"/>
      <c r="CBT291" s="730"/>
      <c r="CBU291" s="730"/>
      <c r="CBV291" s="730"/>
      <c r="CBW291" s="730"/>
      <c r="CBX291" s="730"/>
      <c r="CBY291" s="730"/>
      <c r="CBZ291" s="730"/>
      <c r="CCA291" s="730"/>
      <c r="CCB291" s="730"/>
      <c r="CCC291" s="730"/>
      <c r="CCD291" s="730"/>
      <c r="CCE291" s="730"/>
      <c r="CCF291" s="730"/>
      <c r="CCG291" s="730"/>
      <c r="CCH291" s="730"/>
      <c r="CCI291" s="730"/>
      <c r="CCJ291" s="730"/>
      <c r="CCK291" s="730"/>
      <c r="CCL291" s="730"/>
      <c r="CCM291" s="730"/>
      <c r="CCN291" s="730"/>
      <c r="CCO291" s="730"/>
      <c r="CCP291" s="730"/>
      <c r="CCQ291" s="730"/>
      <c r="CCR291" s="730"/>
      <c r="CCS291" s="730"/>
      <c r="CCT291" s="730"/>
      <c r="CCU291" s="730"/>
      <c r="CCV291" s="730"/>
      <c r="CCW291" s="730"/>
      <c r="CCX291" s="730"/>
      <c r="CCY291" s="730"/>
      <c r="CCZ291" s="730"/>
      <c r="CDA291" s="730"/>
      <c r="CDB291" s="730"/>
      <c r="CDC291" s="730"/>
      <c r="CDD291" s="730"/>
      <c r="CDE291" s="730"/>
      <c r="CDF291" s="730"/>
      <c r="CDG291" s="730"/>
      <c r="CDH291" s="730"/>
      <c r="CDI291" s="730"/>
      <c r="CDJ291" s="730"/>
      <c r="CDK291" s="730"/>
      <c r="CDL291" s="730"/>
      <c r="CDM291" s="730"/>
      <c r="CDN291" s="730"/>
      <c r="CDO291" s="730"/>
      <c r="CDP291" s="730"/>
      <c r="CDQ291" s="730"/>
      <c r="CDR291" s="730"/>
      <c r="CDS291" s="730"/>
      <c r="CDT291" s="730"/>
      <c r="CDU291" s="730"/>
      <c r="CDV291" s="730"/>
      <c r="CDW291" s="730"/>
      <c r="CDX291" s="730"/>
      <c r="CDY291" s="730"/>
      <c r="CDZ291" s="730"/>
      <c r="CEA291" s="730"/>
      <c r="CEB291" s="730"/>
      <c r="CEC291" s="730"/>
      <c r="CED291" s="730"/>
      <c r="CEE291" s="730"/>
      <c r="CEF291" s="730"/>
      <c r="CEG291" s="730"/>
      <c r="CEH291" s="730"/>
      <c r="CEI291" s="730"/>
      <c r="CEJ291" s="730"/>
      <c r="CEK291" s="730"/>
      <c r="CEL291" s="730"/>
      <c r="CEM291" s="730"/>
      <c r="CEN291" s="730"/>
      <c r="CEO291" s="730"/>
      <c r="CEP291" s="730"/>
      <c r="CEQ291" s="730"/>
      <c r="CER291" s="730"/>
      <c r="CES291" s="730"/>
      <c r="CET291" s="730"/>
      <c r="CEU291" s="730"/>
      <c r="CEV291" s="730"/>
      <c r="CEW291" s="730"/>
      <c r="CEX291" s="730"/>
      <c r="CEY291" s="730"/>
      <c r="CEZ291" s="730"/>
      <c r="CFA291" s="730"/>
      <c r="CFB291" s="730"/>
      <c r="CFC291" s="730"/>
      <c r="CFD291" s="730"/>
      <c r="CFE291" s="730"/>
      <c r="CFF291" s="730"/>
      <c r="CFG291" s="730"/>
      <c r="CFH291" s="730"/>
      <c r="CFI291" s="730"/>
      <c r="CFJ291" s="730"/>
      <c r="CFK291" s="730"/>
      <c r="CFL291" s="730"/>
      <c r="CFM291" s="730"/>
      <c r="CFN291" s="730"/>
      <c r="CFO291" s="730"/>
      <c r="CFP291" s="730"/>
      <c r="CFQ291" s="730"/>
      <c r="CFR291" s="730"/>
      <c r="CFS291" s="730"/>
      <c r="CFT291" s="730"/>
      <c r="CFU291" s="730"/>
      <c r="CFV291" s="730"/>
      <c r="CFW291" s="730"/>
      <c r="CFX291" s="730"/>
      <c r="CFY291" s="730"/>
      <c r="CFZ291" s="730"/>
      <c r="CGA291" s="730"/>
      <c r="CGB291" s="730"/>
      <c r="CGC291" s="730"/>
      <c r="CGD291" s="730"/>
      <c r="CGE291" s="730"/>
      <c r="CGF291" s="730"/>
      <c r="CGG291" s="730"/>
      <c r="CGH291" s="730"/>
      <c r="CGI291" s="730"/>
      <c r="CGJ291" s="730"/>
      <c r="CGK291" s="730"/>
      <c r="CGL291" s="730"/>
      <c r="CGM291" s="730"/>
      <c r="CGN291" s="730"/>
      <c r="CGO291" s="730"/>
      <c r="CGP291" s="730"/>
      <c r="CGQ291" s="730"/>
      <c r="CGR291" s="730"/>
      <c r="CGS291" s="730"/>
      <c r="CGT291" s="730"/>
      <c r="CGU291" s="730"/>
      <c r="CGV291" s="730"/>
      <c r="CGW291" s="730"/>
      <c r="CGX291" s="730"/>
      <c r="CGY291" s="730"/>
      <c r="CGZ291" s="730"/>
      <c r="CHA291" s="730"/>
      <c r="CHB291" s="730"/>
      <c r="CHC291" s="730"/>
      <c r="CHD291" s="730"/>
      <c r="CHE291" s="730"/>
      <c r="CHF291" s="730"/>
      <c r="CHG291" s="730"/>
      <c r="CHH291" s="730"/>
      <c r="CHI291" s="730"/>
      <c r="CHJ291" s="730"/>
      <c r="CHK291" s="730"/>
      <c r="CHL291" s="730"/>
      <c r="CHM291" s="730"/>
      <c r="CHN291" s="730"/>
      <c r="CHO291" s="730"/>
      <c r="CHP291" s="730"/>
      <c r="CHQ291" s="730"/>
      <c r="CHR291" s="730"/>
      <c r="CHS291" s="730"/>
      <c r="CHT291" s="730"/>
      <c r="CHU291" s="730"/>
      <c r="CHV291" s="730"/>
      <c r="CHW291" s="730"/>
      <c r="CHX291" s="730"/>
      <c r="CHY291" s="730"/>
      <c r="CHZ291" s="730"/>
      <c r="CIA291" s="730"/>
      <c r="CIB291" s="730"/>
      <c r="CIC291" s="730"/>
      <c r="CID291" s="730"/>
      <c r="CIE291" s="730"/>
      <c r="CIF291" s="730"/>
      <c r="CIG291" s="730"/>
      <c r="CIH291" s="730"/>
      <c r="CII291" s="730"/>
      <c r="CIJ291" s="730"/>
      <c r="CIK291" s="730"/>
      <c r="CIL291" s="730"/>
      <c r="CIM291" s="730"/>
      <c r="CIN291" s="730"/>
      <c r="CIO291" s="730"/>
      <c r="CIP291" s="730"/>
      <c r="CIQ291" s="730"/>
      <c r="CIR291" s="730"/>
      <c r="CIS291" s="730"/>
      <c r="CIT291" s="730"/>
      <c r="CIU291" s="730"/>
      <c r="CIV291" s="730"/>
      <c r="CIW291" s="730"/>
      <c r="CIX291" s="730"/>
      <c r="CIY291" s="730"/>
      <c r="CIZ291" s="730"/>
      <c r="CJA291" s="730"/>
      <c r="CJB291" s="730"/>
      <c r="CJC291" s="730"/>
      <c r="CJD291" s="730"/>
      <c r="CJE291" s="730"/>
      <c r="CJF291" s="730"/>
      <c r="CJG291" s="730"/>
      <c r="CJH291" s="730"/>
      <c r="CJI291" s="730"/>
      <c r="CJJ291" s="730"/>
      <c r="CJK291" s="730"/>
      <c r="CJL291" s="730"/>
      <c r="CJM291" s="730"/>
      <c r="CJN291" s="730"/>
      <c r="CJO291" s="730"/>
      <c r="CJP291" s="730"/>
      <c r="CJQ291" s="730"/>
      <c r="CJR291" s="730"/>
      <c r="CJS291" s="730"/>
      <c r="CJT291" s="730"/>
      <c r="CJU291" s="730"/>
      <c r="CJV291" s="730"/>
      <c r="CJW291" s="730"/>
      <c r="CJX291" s="730"/>
      <c r="CJY291" s="730"/>
      <c r="CJZ291" s="730"/>
      <c r="CKA291" s="730"/>
      <c r="CKB291" s="730"/>
      <c r="CKC291" s="730"/>
      <c r="CKD291" s="730"/>
      <c r="CKE291" s="730"/>
      <c r="CKF291" s="730"/>
      <c r="CKG291" s="730"/>
      <c r="CKH291" s="730"/>
      <c r="CKI291" s="730"/>
      <c r="CKJ291" s="730"/>
      <c r="CKK291" s="730"/>
      <c r="CKL291" s="730"/>
      <c r="CKM291" s="730"/>
      <c r="CKN291" s="730"/>
      <c r="CKO291" s="730"/>
      <c r="CKP291" s="730"/>
      <c r="CKQ291" s="730"/>
      <c r="CKR291" s="730"/>
      <c r="CKS291" s="730"/>
      <c r="CKT291" s="730"/>
      <c r="CKU291" s="730"/>
      <c r="CKV291" s="730"/>
      <c r="CKW291" s="730"/>
      <c r="CKX291" s="730"/>
      <c r="CKY291" s="730"/>
      <c r="CKZ291" s="730"/>
      <c r="CLA291" s="730"/>
      <c r="CLB291" s="730"/>
      <c r="CLC291" s="730"/>
      <c r="CLD291" s="730"/>
      <c r="CLE291" s="730"/>
      <c r="CLF291" s="730"/>
      <c r="CLG291" s="730"/>
      <c r="CLH291" s="730"/>
      <c r="CLI291" s="730"/>
      <c r="CLJ291" s="730"/>
      <c r="CLK291" s="730"/>
      <c r="CLL291" s="730"/>
      <c r="CLM291" s="730"/>
      <c r="CLN291" s="730"/>
      <c r="CLO291" s="730"/>
      <c r="CLP291" s="730"/>
      <c r="CLQ291" s="730"/>
      <c r="CLR291" s="730"/>
      <c r="CLS291" s="730"/>
      <c r="CLT291" s="730"/>
      <c r="CLU291" s="730"/>
      <c r="CLV291" s="730"/>
      <c r="CLW291" s="730"/>
      <c r="CLX291" s="730"/>
      <c r="CLY291" s="730"/>
      <c r="CLZ291" s="730"/>
      <c r="CMA291" s="730"/>
      <c r="CMB291" s="730"/>
      <c r="CMC291" s="730"/>
      <c r="CMD291" s="730"/>
      <c r="CME291" s="730"/>
      <c r="CMF291" s="730"/>
      <c r="CMG291" s="730"/>
      <c r="CMH291" s="730"/>
      <c r="CMI291" s="730"/>
      <c r="CMJ291" s="730"/>
      <c r="CMK291" s="730"/>
      <c r="CML291" s="730"/>
      <c r="CMM291" s="730"/>
      <c r="CMN291" s="730"/>
      <c r="CMO291" s="730"/>
      <c r="CMP291" s="730"/>
      <c r="CMQ291" s="730"/>
      <c r="CMR291" s="730"/>
      <c r="CMS291" s="730"/>
      <c r="CMT291" s="730"/>
      <c r="CMU291" s="730"/>
      <c r="CMV291" s="730"/>
      <c r="CMW291" s="730"/>
      <c r="CMX291" s="730"/>
      <c r="CMY291" s="730"/>
      <c r="CMZ291" s="730"/>
      <c r="CNA291" s="730"/>
      <c r="CNB291" s="730"/>
      <c r="CNC291" s="730"/>
      <c r="CND291" s="730"/>
      <c r="CNE291" s="730"/>
      <c r="CNF291" s="730"/>
      <c r="CNG291" s="730"/>
      <c r="CNH291" s="730"/>
      <c r="CNI291" s="730"/>
      <c r="CNJ291" s="730"/>
      <c r="CNK291" s="730"/>
      <c r="CNL291" s="730"/>
      <c r="CNM291" s="730"/>
      <c r="CNN291" s="730"/>
      <c r="CNO291" s="730"/>
      <c r="CNP291" s="730"/>
      <c r="CNQ291" s="730"/>
      <c r="CNR291" s="730"/>
      <c r="CNS291" s="730"/>
      <c r="CNT291" s="730"/>
      <c r="CNU291" s="730"/>
      <c r="CNV291" s="730"/>
      <c r="CNW291" s="730"/>
      <c r="CNX291" s="730"/>
      <c r="CNY291" s="730"/>
      <c r="CNZ291" s="730"/>
      <c r="COA291" s="730"/>
      <c r="COB291" s="730"/>
      <c r="COC291" s="730"/>
      <c r="COD291" s="730"/>
      <c r="COE291" s="730"/>
      <c r="COF291" s="730"/>
      <c r="COG291" s="730"/>
      <c r="COH291" s="730"/>
      <c r="COI291" s="730"/>
      <c r="COJ291" s="730"/>
      <c r="COK291" s="730"/>
      <c r="COL291" s="730"/>
      <c r="COM291" s="730"/>
      <c r="CON291" s="730"/>
      <c r="COO291" s="730"/>
      <c r="COP291" s="730"/>
      <c r="COQ291" s="730"/>
      <c r="COR291" s="730"/>
      <c r="COS291" s="730"/>
      <c r="COT291" s="730"/>
      <c r="COU291" s="730"/>
      <c r="COV291" s="730"/>
      <c r="COW291" s="730"/>
      <c r="COX291" s="730"/>
      <c r="COY291" s="730"/>
      <c r="COZ291" s="730"/>
      <c r="CPA291" s="730"/>
      <c r="CPB291" s="730"/>
      <c r="CPC291" s="730"/>
      <c r="CPD291" s="730"/>
      <c r="CPE291" s="730"/>
      <c r="CPF291" s="730"/>
      <c r="CPG291" s="730"/>
      <c r="CPH291" s="730"/>
      <c r="CPI291" s="730"/>
      <c r="CPJ291" s="730"/>
      <c r="CPK291" s="730"/>
      <c r="CPL291" s="730"/>
      <c r="CPM291" s="730"/>
      <c r="CPN291" s="730"/>
      <c r="CPO291" s="730"/>
      <c r="CPP291" s="730"/>
      <c r="CPQ291" s="730"/>
      <c r="CPR291" s="730"/>
      <c r="CPS291" s="730"/>
      <c r="CPT291" s="730"/>
      <c r="CPU291" s="730"/>
      <c r="CPV291" s="730"/>
      <c r="CPW291" s="730"/>
      <c r="CPX291" s="730"/>
      <c r="CPY291" s="730"/>
      <c r="CPZ291" s="730"/>
      <c r="CQA291" s="730"/>
      <c r="CQB291" s="730"/>
      <c r="CQC291" s="730"/>
      <c r="CQD291" s="730"/>
      <c r="CQE291" s="730"/>
      <c r="CQF291" s="730"/>
      <c r="CQG291" s="730"/>
      <c r="CQH291" s="730"/>
      <c r="CQI291" s="730"/>
      <c r="CQJ291" s="730"/>
      <c r="CQK291" s="730"/>
      <c r="CQL291" s="730"/>
      <c r="CQM291" s="730"/>
      <c r="CQN291" s="730"/>
      <c r="CQO291" s="730"/>
      <c r="CQP291" s="730"/>
      <c r="CQQ291" s="730"/>
      <c r="CQR291" s="730"/>
      <c r="CQS291" s="730"/>
      <c r="CQT291" s="730"/>
      <c r="CQU291" s="730"/>
      <c r="CQV291" s="730"/>
      <c r="CQW291" s="730"/>
      <c r="CQX291" s="730"/>
      <c r="CQY291" s="730"/>
      <c r="CQZ291" s="730"/>
      <c r="CRA291" s="730"/>
      <c r="CRB291" s="730"/>
      <c r="CRC291" s="730"/>
      <c r="CRD291" s="730"/>
      <c r="CRE291" s="730"/>
      <c r="CRF291" s="730"/>
      <c r="CRG291" s="730"/>
      <c r="CRH291" s="730"/>
      <c r="CRI291" s="730"/>
      <c r="CRJ291" s="730"/>
      <c r="CRK291" s="730"/>
      <c r="CRL291" s="730"/>
      <c r="CRM291" s="730"/>
      <c r="CRN291" s="730"/>
      <c r="CRO291" s="730"/>
      <c r="CRP291" s="730"/>
      <c r="CRQ291" s="730"/>
      <c r="CRR291" s="730"/>
      <c r="CRS291" s="730"/>
      <c r="CRT291" s="730"/>
      <c r="CRU291" s="730"/>
      <c r="CRV291" s="730"/>
      <c r="CRW291" s="730"/>
      <c r="CRX291" s="730"/>
      <c r="CRY291" s="730"/>
      <c r="CRZ291" s="730"/>
      <c r="CSA291" s="730"/>
      <c r="CSB291" s="730"/>
      <c r="CSC291" s="730"/>
      <c r="CSD291" s="730"/>
      <c r="CSE291" s="730"/>
      <c r="CSF291" s="730"/>
      <c r="CSG291" s="730"/>
      <c r="CSH291" s="730"/>
      <c r="CSI291" s="730"/>
      <c r="CSJ291" s="730"/>
      <c r="CSK291" s="730"/>
      <c r="CSL291" s="730"/>
      <c r="CSM291" s="730"/>
      <c r="CSN291" s="730"/>
      <c r="CSO291" s="730"/>
      <c r="CSP291" s="730"/>
      <c r="CSQ291" s="730"/>
      <c r="CSR291" s="730"/>
      <c r="CSS291" s="730"/>
      <c r="CST291" s="730"/>
      <c r="CSU291" s="730"/>
      <c r="CSV291" s="730"/>
      <c r="CSW291" s="730"/>
      <c r="CSX291" s="730"/>
      <c r="CSY291" s="730"/>
      <c r="CSZ291" s="730"/>
      <c r="CTA291" s="730"/>
      <c r="CTB291" s="730"/>
      <c r="CTC291" s="730"/>
      <c r="CTD291" s="730"/>
      <c r="CTE291" s="730"/>
      <c r="CTF291" s="730"/>
      <c r="CTG291" s="730"/>
      <c r="CTH291" s="730"/>
      <c r="CTI291" s="730"/>
      <c r="CTJ291" s="730"/>
      <c r="CTK291" s="730"/>
      <c r="CTL291" s="730"/>
      <c r="CTM291" s="730"/>
      <c r="CTN291" s="730"/>
      <c r="CTO291" s="730"/>
      <c r="CTP291" s="730"/>
      <c r="CTQ291" s="730"/>
      <c r="CTR291" s="730"/>
      <c r="CTS291" s="730"/>
      <c r="CTT291" s="730"/>
      <c r="CTU291" s="730"/>
      <c r="CTV291" s="730"/>
      <c r="CTW291" s="730"/>
      <c r="CTX291" s="730"/>
      <c r="CTY291" s="730"/>
      <c r="CTZ291" s="730"/>
      <c r="CUA291" s="730"/>
      <c r="CUB291" s="730"/>
      <c r="CUC291" s="730"/>
      <c r="CUD291" s="730"/>
      <c r="CUE291" s="730"/>
      <c r="CUF291" s="730"/>
      <c r="CUG291" s="730"/>
      <c r="CUH291" s="730"/>
      <c r="CUI291" s="730"/>
      <c r="CUJ291" s="730"/>
      <c r="CUK291" s="730"/>
      <c r="CUL291" s="730"/>
      <c r="CUM291" s="730"/>
      <c r="CUN291" s="730"/>
      <c r="CUO291" s="730"/>
      <c r="CUP291" s="730"/>
      <c r="CUQ291" s="730"/>
      <c r="CUR291" s="730"/>
      <c r="CUS291" s="730"/>
      <c r="CUT291" s="730"/>
      <c r="CUU291" s="730"/>
      <c r="CUV291" s="730"/>
      <c r="CUW291" s="730"/>
      <c r="CUX291" s="730"/>
      <c r="CUY291" s="730"/>
      <c r="CUZ291" s="730"/>
      <c r="CVA291" s="730"/>
      <c r="CVB291" s="730"/>
      <c r="CVC291" s="730"/>
      <c r="CVD291" s="730"/>
      <c r="CVE291" s="730"/>
      <c r="CVF291" s="730"/>
      <c r="CVG291" s="730"/>
      <c r="CVH291" s="730"/>
      <c r="CVI291" s="730"/>
      <c r="CVJ291" s="730"/>
      <c r="CVK291" s="730"/>
      <c r="CVL291" s="730"/>
      <c r="CVM291" s="730"/>
      <c r="CVN291" s="730"/>
      <c r="CVO291" s="730"/>
      <c r="CVP291" s="730"/>
      <c r="CVQ291" s="730"/>
      <c r="CVR291" s="730"/>
      <c r="CVS291" s="730"/>
      <c r="CVT291" s="730"/>
      <c r="CVU291" s="730"/>
      <c r="CVV291" s="730"/>
      <c r="CVW291" s="730"/>
      <c r="CVX291" s="730"/>
      <c r="CVY291" s="730"/>
      <c r="CVZ291" s="730"/>
      <c r="CWA291" s="730"/>
      <c r="CWB291" s="730"/>
      <c r="CWC291" s="730"/>
      <c r="CWD291" s="730"/>
      <c r="CWE291" s="730"/>
      <c r="CWF291" s="730"/>
      <c r="CWG291" s="730"/>
      <c r="CWH291" s="730"/>
      <c r="CWI291" s="730"/>
      <c r="CWJ291" s="730"/>
      <c r="CWK291" s="730"/>
      <c r="CWL291" s="730"/>
      <c r="CWM291" s="730"/>
      <c r="CWN291" s="730"/>
      <c r="CWO291" s="730"/>
      <c r="CWP291" s="730"/>
      <c r="CWQ291" s="730"/>
      <c r="CWR291" s="730"/>
      <c r="CWS291" s="730"/>
      <c r="CWT291" s="730"/>
      <c r="CWU291" s="730"/>
      <c r="CWV291" s="730"/>
      <c r="CWW291" s="730"/>
      <c r="CWX291" s="730"/>
      <c r="CWY291" s="730"/>
      <c r="CWZ291" s="730"/>
      <c r="CXA291" s="730"/>
      <c r="CXB291" s="730"/>
      <c r="CXC291" s="730"/>
      <c r="CXD291" s="730"/>
      <c r="CXE291" s="730"/>
      <c r="CXF291" s="730"/>
      <c r="CXG291" s="730"/>
      <c r="CXH291" s="730"/>
      <c r="CXI291" s="730"/>
      <c r="CXJ291" s="730"/>
      <c r="CXK291" s="730"/>
      <c r="CXL291" s="730"/>
      <c r="CXM291" s="730"/>
      <c r="CXN291" s="730"/>
      <c r="CXO291" s="730"/>
      <c r="CXP291" s="730"/>
      <c r="CXQ291" s="730"/>
      <c r="CXR291" s="730"/>
      <c r="CXS291" s="730"/>
      <c r="CXT291" s="730"/>
      <c r="CXU291" s="730"/>
      <c r="CXV291" s="730"/>
      <c r="CXW291" s="730"/>
      <c r="CXX291" s="730"/>
      <c r="CXY291" s="730"/>
      <c r="CXZ291" s="730"/>
      <c r="CYA291" s="730"/>
      <c r="CYB291" s="730"/>
      <c r="CYC291" s="730"/>
      <c r="CYD291" s="730"/>
      <c r="CYE291" s="730"/>
      <c r="CYF291" s="730"/>
      <c r="CYG291" s="730"/>
      <c r="CYH291" s="730"/>
      <c r="CYI291" s="730"/>
      <c r="CYJ291" s="730"/>
      <c r="CYK291" s="730"/>
      <c r="CYL291" s="730"/>
      <c r="CYM291" s="730"/>
      <c r="CYN291" s="730"/>
      <c r="CYO291" s="730"/>
      <c r="CYP291" s="730"/>
      <c r="CYQ291" s="730"/>
      <c r="CYR291" s="730"/>
      <c r="CYS291" s="730"/>
      <c r="CYT291" s="730"/>
      <c r="CYU291" s="730"/>
      <c r="CYV291" s="730"/>
      <c r="CYW291" s="730"/>
      <c r="CYX291" s="730"/>
      <c r="CYY291" s="730"/>
      <c r="CYZ291" s="730"/>
      <c r="CZA291" s="730"/>
      <c r="CZB291" s="730"/>
      <c r="CZC291" s="730"/>
      <c r="CZD291" s="730"/>
      <c r="CZE291" s="730"/>
      <c r="CZF291" s="730"/>
      <c r="CZG291" s="730"/>
      <c r="CZH291" s="730"/>
      <c r="CZI291" s="730"/>
      <c r="CZJ291" s="730"/>
      <c r="CZK291" s="730"/>
      <c r="CZL291" s="730"/>
      <c r="CZM291" s="730"/>
      <c r="CZN291" s="730"/>
      <c r="CZO291" s="730"/>
      <c r="CZP291" s="730"/>
      <c r="CZQ291" s="730"/>
      <c r="CZR291" s="730"/>
      <c r="CZS291" s="730"/>
      <c r="CZT291" s="730"/>
      <c r="CZU291" s="730"/>
      <c r="CZV291" s="730"/>
      <c r="CZW291" s="730"/>
      <c r="CZX291" s="730"/>
      <c r="CZY291" s="730"/>
      <c r="CZZ291" s="730"/>
      <c r="DAA291" s="730"/>
      <c r="DAB291" s="730"/>
      <c r="DAC291" s="730"/>
      <c r="DAD291" s="730"/>
      <c r="DAE291" s="730"/>
      <c r="DAF291" s="730"/>
      <c r="DAG291" s="730"/>
      <c r="DAH291" s="730"/>
      <c r="DAI291" s="730"/>
      <c r="DAJ291" s="730"/>
      <c r="DAK291" s="730"/>
      <c r="DAL291" s="730"/>
      <c r="DAM291" s="730"/>
      <c r="DAN291" s="730"/>
      <c r="DAO291" s="730"/>
      <c r="DAP291" s="730"/>
      <c r="DAQ291" s="730"/>
      <c r="DAR291" s="730"/>
      <c r="DAS291" s="730"/>
      <c r="DAT291" s="730"/>
      <c r="DAU291" s="730"/>
      <c r="DAV291" s="730"/>
      <c r="DAW291" s="730"/>
      <c r="DAX291" s="730"/>
      <c r="DAY291" s="730"/>
      <c r="DAZ291" s="730"/>
      <c r="DBA291" s="730"/>
      <c r="DBB291" s="730"/>
      <c r="DBC291" s="730"/>
      <c r="DBD291" s="730"/>
      <c r="DBE291" s="730"/>
      <c r="DBF291" s="730"/>
      <c r="DBG291" s="730"/>
      <c r="DBH291" s="730"/>
      <c r="DBI291" s="730"/>
      <c r="DBJ291" s="730"/>
      <c r="DBK291" s="730"/>
      <c r="DBL291" s="730"/>
      <c r="DBM291" s="730"/>
      <c r="DBN291" s="730"/>
      <c r="DBO291" s="730"/>
      <c r="DBP291" s="730"/>
      <c r="DBQ291" s="730"/>
      <c r="DBR291" s="730"/>
      <c r="DBS291" s="730"/>
      <c r="DBT291" s="730"/>
      <c r="DBU291" s="730"/>
      <c r="DBV291" s="730"/>
      <c r="DBW291" s="730"/>
      <c r="DBX291" s="730"/>
      <c r="DBY291" s="730"/>
      <c r="DBZ291" s="730"/>
      <c r="DCA291" s="730"/>
      <c r="DCB291" s="730"/>
      <c r="DCC291" s="730"/>
      <c r="DCD291" s="730"/>
      <c r="DCE291" s="730"/>
      <c r="DCF291" s="730"/>
      <c r="DCG291" s="730"/>
      <c r="DCH291" s="730"/>
      <c r="DCI291" s="730"/>
      <c r="DCJ291" s="730"/>
      <c r="DCK291" s="730"/>
      <c r="DCL291" s="730"/>
      <c r="DCM291" s="730"/>
      <c r="DCN291" s="730"/>
      <c r="DCO291" s="730"/>
      <c r="DCP291" s="730"/>
      <c r="DCQ291" s="730"/>
      <c r="DCR291" s="730"/>
      <c r="DCS291" s="730"/>
      <c r="DCT291" s="730"/>
      <c r="DCU291" s="730"/>
      <c r="DCV291" s="730"/>
      <c r="DCW291" s="730"/>
      <c r="DCX291" s="730"/>
      <c r="DCY291" s="730"/>
      <c r="DCZ291" s="730"/>
      <c r="DDA291" s="730"/>
      <c r="DDB291" s="730"/>
      <c r="DDC291" s="730"/>
      <c r="DDD291" s="730"/>
      <c r="DDE291" s="730"/>
      <c r="DDF291" s="730"/>
      <c r="DDG291" s="730"/>
      <c r="DDH291" s="730"/>
      <c r="DDI291" s="730"/>
      <c r="DDJ291" s="730"/>
      <c r="DDK291" s="730"/>
      <c r="DDL291" s="730"/>
      <c r="DDM291" s="730"/>
      <c r="DDN291" s="730"/>
      <c r="DDO291" s="730"/>
      <c r="DDP291" s="730"/>
      <c r="DDQ291" s="730"/>
      <c r="DDR291" s="730"/>
      <c r="DDS291" s="730"/>
      <c r="DDT291" s="730"/>
      <c r="DDU291" s="730"/>
      <c r="DDV291" s="730"/>
      <c r="DDW291" s="730"/>
      <c r="DDX291" s="730"/>
      <c r="DDY291" s="730"/>
      <c r="DDZ291" s="730"/>
      <c r="DEA291" s="730"/>
      <c r="DEB291" s="730"/>
      <c r="DEC291" s="730"/>
      <c r="DED291" s="730"/>
      <c r="DEE291" s="730"/>
      <c r="DEF291" s="730"/>
      <c r="DEG291" s="730"/>
      <c r="DEH291" s="730"/>
      <c r="DEI291" s="730"/>
      <c r="DEJ291" s="730"/>
      <c r="DEK291" s="730"/>
      <c r="DEL291" s="730"/>
      <c r="DEM291" s="730"/>
      <c r="DEN291" s="730"/>
      <c r="DEO291" s="730"/>
      <c r="DEP291" s="730"/>
      <c r="DEQ291" s="730"/>
      <c r="DER291" s="730"/>
      <c r="DES291" s="730"/>
      <c r="DET291" s="730"/>
      <c r="DEU291" s="730"/>
      <c r="DEV291" s="730"/>
      <c r="DEW291" s="730"/>
      <c r="DEX291" s="730"/>
      <c r="DEY291" s="730"/>
      <c r="DEZ291" s="730"/>
      <c r="DFA291" s="730"/>
      <c r="DFB291" s="730"/>
      <c r="DFC291" s="730"/>
      <c r="DFD291" s="730"/>
      <c r="DFE291" s="730"/>
      <c r="DFF291" s="730"/>
      <c r="DFG291" s="730"/>
      <c r="DFH291" s="730"/>
      <c r="DFI291" s="730"/>
      <c r="DFJ291" s="730"/>
      <c r="DFK291" s="730"/>
      <c r="DFL291" s="730"/>
      <c r="DFM291" s="730"/>
      <c r="DFN291" s="730"/>
      <c r="DFO291" s="730"/>
      <c r="DFP291" s="730"/>
      <c r="DFQ291" s="730"/>
      <c r="DFR291" s="730"/>
      <c r="DFS291" s="730"/>
      <c r="DFT291" s="730"/>
      <c r="DFU291" s="730"/>
      <c r="DFV291" s="730"/>
      <c r="DFW291" s="730"/>
      <c r="DFX291" s="730"/>
      <c r="DFY291" s="730"/>
      <c r="DFZ291" s="730"/>
      <c r="DGA291" s="730"/>
      <c r="DGB291" s="730"/>
      <c r="DGC291" s="730"/>
      <c r="DGD291" s="730"/>
      <c r="DGE291" s="730"/>
      <c r="DGF291" s="730"/>
      <c r="DGG291" s="730"/>
      <c r="DGH291" s="730"/>
      <c r="DGI291" s="730"/>
      <c r="DGJ291" s="730"/>
      <c r="DGK291" s="730"/>
      <c r="DGL291" s="730"/>
      <c r="DGM291" s="730"/>
      <c r="DGN291" s="730"/>
      <c r="DGO291" s="730"/>
      <c r="DGP291" s="730"/>
      <c r="DGQ291" s="730"/>
      <c r="DGR291" s="730"/>
      <c r="DGS291" s="730"/>
      <c r="DGT291" s="730"/>
      <c r="DGU291" s="730"/>
      <c r="DGV291" s="730"/>
      <c r="DGW291" s="730"/>
      <c r="DGX291" s="730"/>
      <c r="DGY291" s="730"/>
      <c r="DGZ291" s="730"/>
      <c r="DHA291" s="730"/>
      <c r="DHB291" s="730"/>
      <c r="DHC291" s="730"/>
      <c r="DHD291" s="730"/>
      <c r="DHE291" s="730"/>
      <c r="DHF291" s="730"/>
      <c r="DHG291" s="730"/>
      <c r="DHH291" s="730"/>
      <c r="DHI291" s="730"/>
      <c r="DHJ291" s="730"/>
      <c r="DHK291" s="730"/>
      <c r="DHL291" s="730"/>
      <c r="DHM291" s="730"/>
      <c r="DHN291" s="730"/>
      <c r="DHO291" s="730"/>
      <c r="DHP291" s="730"/>
      <c r="DHQ291" s="730"/>
      <c r="DHR291" s="730"/>
      <c r="DHS291" s="730"/>
      <c r="DHT291" s="730"/>
      <c r="DHU291" s="730"/>
      <c r="DHV291" s="730"/>
      <c r="DHW291" s="730"/>
      <c r="DHX291" s="730"/>
      <c r="DHY291" s="730"/>
      <c r="DHZ291" s="730"/>
      <c r="DIA291" s="730"/>
      <c r="DIB291" s="730"/>
      <c r="DIC291" s="730"/>
      <c r="DID291" s="730"/>
      <c r="DIE291" s="730"/>
      <c r="DIF291" s="730"/>
      <c r="DIG291" s="730"/>
      <c r="DIH291" s="730"/>
      <c r="DII291" s="730"/>
      <c r="DIJ291" s="730"/>
      <c r="DIK291" s="730"/>
      <c r="DIL291" s="730"/>
      <c r="DIM291" s="730"/>
      <c r="DIN291" s="730"/>
      <c r="DIO291" s="730"/>
      <c r="DIP291" s="730"/>
      <c r="DIQ291" s="730"/>
      <c r="DIR291" s="730"/>
      <c r="DIS291" s="730"/>
      <c r="DIT291" s="730"/>
      <c r="DIU291" s="730"/>
      <c r="DIV291" s="730"/>
      <c r="DIW291" s="730"/>
      <c r="DIX291" s="730"/>
      <c r="DIY291" s="730"/>
      <c r="DIZ291" s="730"/>
      <c r="DJA291" s="730"/>
      <c r="DJB291" s="730"/>
      <c r="DJC291" s="730"/>
      <c r="DJD291" s="730"/>
      <c r="DJE291" s="730"/>
      <c r="DJF291" s="730"/>
      <c r="DJG291" s="730"/>
      <c r="DJH291" s="730"/>
      <c r="DJI291" s="730"/>
      <c r="DJJ291" s="730"/>
      <c r="DJK291" s="730"/>
      <c r="DJL291" s="730"/>
      <c r="DJM291" s="730"/>
      <c r="DJN291" s="730"/>
      <c r="DJO291" s="730"/>
      <c r="DJP291" s="730"/>
      <c r="DJQ291" s="730"/>
      <c r="DJR291" s="730"/>
      <c r="DJS291" s="730"/>
      <c r="DJT291" s="730"/>
      <c r="DJU291" s="730"/>
      <c r="DJV291" s="730"/>
      <c r="DJW291" s="730"/>
      <c r="DJX291" s="730"/>
      <c r="DJY291" s="730"/>
      <c r="DJZ291" s="730"/>
      <c r="DKA291" s="730"/>
      <c r="DKB291" s="730"/>
      <c r="DKC291" s="730"/>
      <c r="DKD291" s="730"/>
      <c r="DKE291" s="730"/>
      <c r="DKF291" s="730"/>
      <c r="DKG291" s="730"/>
      <c r="DKH291" s="730"/>
      <c r="DKI291" s="730"/>
      <c r="DKJ291" s="730"/>
      <c r="DKK291" s="730"/>
      <c r="DKL291" s="730"/>
      <c r="DKM291" s="730"/>
      <c r="DKN291" s="730"/>
      <c r="DKO291" s="730"/>
      <c r="DKP291" s="730"/>
      <c r="DKQ291" s="730"/>
      <c r="DKR291" s="730"/>
      <c r="DKS291" s="730"/>
      <c r="DKT291" s="730"/>
      <c r="DKU291" s="730"/>
      <c r="DKV291" s="730"/>
      <c r="DKW291" s="730"/>
      <c r="DKX291" s="730"/>
      <c r="DKY291" s="730"/>
      <c r="DKZ291" s="730"/>
      <c r="DLA291" s="730"/>
      <c r="DLB291" s="730"/>
      <c r="DLC291" s="730"/>
      <c r="DLD291" s="730"/>
      <c r="DLE291" s="730"/>
      <c r="DLF291" s="730"/>
      <c r="DLG291" s="730"/>
      <c r="DLH291" s="730"/>
      <c r="DLI291" s="730"/>
      <c r="DLJ291" s="730"/>
      <c r="DLK291" s="730"/>
      <c r="DLL291" s="730"/>
      <c r="DLM291" s="730"/>
      <c r="DLN291" s="730"/>
      <c r="DLO291" s="730"/>
      <c r="DLP291" s="730"/>
      <c r="DLQ291" s="730"/>
      <c r="DLR291" s="730"/>
      <c r="DLS291" s="730"/>
      <c r="DLT291" s="730"/>
      <c r="DLU291" s="730"/>
      <c r="DLV291" s="730"/>
      <c r="DLW291" s="730"/>
      <c r="DLX291" s="730"/>
      <c r="DLY291" s="730"/>
      <c r="DLZ291" s="730"/>
      <c r="DMA291" s="730"/>
      <c r="DMB291" s="730"/>
      <c r="DMC291" s="730"/>
      <c r="DMD291" s="730"/>
      <c r="DME291" s="730"/>
      <c r="DMF291" s="730"/>
      <c r="DMG291" s="730"/>
      <c r="DMH291" s="730"/>
      <c r="DMI291" s="730"/>
      <c r="DMJ291" s="730"/>
      <c r="DMK291" s="730"/>
      <c r="DML291" s="730"/>
      <c r="DMM291" s="730"/>
      <c r="DMN291" s="730"/>
      <c r="DMO291" s="730"/>
      <c r="DMP291" s="730"/>
      <c r="DMQ291" s="730"/>
      <c r="DMR291" s="730"/>
      <c r="DMS291" s="730"/>
      <c r="DMT291" s="730"/>
      <c r="DMU291" s="730"/>
      <c r="DMV291" s="730"/>
      <c r="DMW291" s="730"/>
      <c r="DMX291" s="730"/>
      <c r="DMY291" s="730"/>
      <c r="DMZ291" s="730"/>
      <c r="DNA291" s="730"/>
      <c r="DNB291" s="730"/>
      <c r="DNC291" s="730"/>
      <c r="DND291" s="730"/>
      <c r="DNE291" s="730"/>
      <c r="DNF291" s="730"/>
      <c r="DNG291" s="730"/>
      <c r="DNH291" s="730"/>
      <c r="DNI291" s="730"/>
      <c r="DNJ291" s="730"/>
      <c r="DNK291" s="730"/>
      <c r="DNL291" s="730"/>
      <c r="DNM291" s="730"/>
      <c r="DNN291" s="730"/>
      <c r="DNO291" s="730"/>
      <c r="DNP291" s="730"/>
      <c r="DNQ291" s="730"/>
      <c r="DNR291" s="730"/>
      <c r="DNS291" s="730"/>
      <c r="DNT291" s="730"/>
      <c r="DNU291" s="730"/>
      <c r="DNV291" s="730"/>
      <c r="DNW291" s="730"/>
      <c r="DNX291" s="730"/>
      <c r="DNY291" s="730"/>
      <c r="DNZ291" s="730"/>
      <c r="DOA291" s="730"/>
      <c r="DOB291" s="730"/>
      <c r="DOC291" s="730"/>
      <c r="DOD291" s="730"/>
      <c r="DOE291" s="730"/>
      <c r="DOF291" s="730"/>
      <c r="DOG291" s="730"/>
      <c r="DOH291" s="730"/>
      <c r="DOI291" s="730"/>
      <c r="DOJ291" s="730"/>
      <c r="DOK291" s="730"/>
      <c r="DOL291" s="730"/>
      <c r="DOM291" s="730"/>
      <c r="DON291" s="730"/>
      <c r="DOO291" s="730"/>
      <c r="DOP291" s="730"/>
      <c r="DOQ291" s="730"/>
      <c r="DOR291" s="730"/>
      <c r="DOS291" s="730"/>
      <c r="DOT291" s="730"/>
      <c r="DOU291" s="730"/>
      <c r="DOV291" s="730"/>
      <c r="DOW291" s="730"/>
      <c r="DOX291" s="730"/>
      <c r="DOY291" s="730"/>
      <c r="DOZ291" s="730"/>
      <c r="DPA291" s="730"/>
      <c r="DPB291" s="730"/>
      <c r="DPC291" s="730"/>
      <c r="DPD291" s="730"/>
      <c r="DPE291" s="730"/>
      <c r="DPF291" s="730"/>
      <c r="DPG291" s="730"/>
      <c r="DPH291" s="730"/>
      <c r="DPI291" s="730"/>
      <c r="DPJ291" s="730"/>
      <c r="DPK291" s="730"/>
      <c r="DPL291" s="730"/>
      <c r="DPM291" s="730"/>
      <c r="DPN291" s="730"/>
      <c r="DPO291" s="730"/>
      <c r="DPP291" s="730"/>
      <c r="DPQ291" s="730"/>
      <c r="DPR291" s="730"/>
      <c r="DPS291" s="730"/>
      <c r="DPT291" s="730"/>
      <c r="DPU291" s="730"/>
      <c r="DPV291" s="730"/>
      <c r="DPW291" s="730"/>
      <c r="DPX291" s="730"/>
      <c r="DPY291" s="730"/>
      <c r="DPZ291" s="730"/>
      <c r="DQA291" s="730"/>
      <c r="DQB291" s="730"/>
      <c r="DQC291" s="730"/>
      <c r="DQD291" s="730"/>
      <c r="DQE291" s="730"/>
      <c r="DQF291" s="730"/>
      <c r="DQG291" s="730"/>
      <c r="DQH291" s="730"/>
      <c r="DQI291" s="730"/>
      <c r="DQJ291" s="730"/>
      <c r="DQK291" s="730"/>
      <c r="DQL291" s="730"/>
      <c r="DQM291" s="730"/>
      <c r="DQN291" s="730"/>
      <c r="DQO291" s="730"/>
      <c r="DQP291" s="730"/>
      <c r="DQQ291" s="730"/>
      <c r="DQR291" s="730"/>
      <c r="DQS291" s="730"/>
      <c r="DQT291" s="730"/>
      <c r="DQU291" s="730"/>
      <c r="DQV291" s="730"/>
      <c r="DQW291" s="730"/>
      <c r="DQX291" s="730"/>
      <c r="DQY291" s="730"/>
      <c r="DQZ291" s="730"/>
      <c r="DRA291" s="730"/>
      <c r="DRB291" s="730"/>
      <c r="DRC291" s="730"/>
      <c r="DRD291" s="730"/>
      <c r="DRE291" s="730"/>
      <c r="DRF291" s="730"/>
      <c r="DRG291" s="730"/>
      <c r="DRH291" s="730"/>
      <c r="DRI291" s="730"/>
      <c r="DRJ291" s="730"/>
      <c r="DRK291" s="730"/>
      <c r="DRL291" s="730"/>
      <c r="DRM291" s="730"/>
      <c r="DRN291" s="730"/>
      <c r="DRO291" s="730"/>
      <c r="DRP291" s="730"/>
      <c r="DRQ291" s="730"/>
      <c r="DRR291" s="730"/>
      <c r="DRS291" s="730"/>
      <c r="DRT291" s="730"/>
      <c r="DRU291" s="730"/>
      <c r="DRV291" s="730"/>
      <c r="DRW291" s="730"/>
      <c r="DRX291" s="730"/>
      <c r="DRY291" s="730"/>
      <c r="DRZ291" s="730"/>
      <c r="DSA291" s="730"/>
      <c r="DSB291" s="730"/>
      <c r="DSC291" s="730"/>
      <c r="DSD291" s="730"/>
      <c r="DSE291" s="730"/>
      <c r="DSF291" s="730"/>
      <c r="DSG291" s="730"/>
      <c r="DSH291" s="730"/>
      <c r="DSI291" s="730"/>
      <c r="DSJ291" s="730"/>
      <c r="DSK291" s="730"/>
      <c r="DSL291" s="730"/>
      <c r="DSM291" s="730"/>
      <c r="DSN291" s="730"/>
      <c r="DSO291" s="730"/>
      <c r="DSP291" s="730"/>
      <c r="DSQ291" s="730"/>
      <c r="DSR291" s="730"/>
      <c r="DSS291" s="730"/>
      <c r="DST291" s="730"/>
      <c r="DSU291" s="730"/>
      <c r="DSV291" s="730"/>
      <c r="DSW291" s="730"/>
      <c r="DSX291" s="730"/>
      <c r="DSY291" s="730"/>
      <c r="DSZ291" s="730"/>
      <c r="DTA291" s="730"/>
      <c r="DTB291" s="730"/>
      <c r="DTC291" s="730"/>
      <c r="DTD291" s="730"/>
      <c r="DTE291" s="730"/>
      <c r="DTF291" s="730"/>
      <c r="DTG291" s="730"/>
      <c r="DTH291" s="730"/>
      <c r="DTI291" s="730"/>
      <c r="DTJ291" s="730"/>
      <c r="DTK291" s="730"/>
      <c r="DTL291" s="730"/>
      <c r="DTM291" s="730"/>
      <c r="DTN291" s="730"/>
      <c r="DTO291" s="730"/>
      <c r="DTP291" s="730"/>
      <c r="DTQ291" s="730"/>
      <c r="DTR291" s="730"/>
      <c r="DTS291" s="730"/>
      <c r="DTT291" s="730"/>
      <c r="DTU291" s="730"/>
      <c r="DTV291" s="730"/>
      <c r="DTW291" s="730"/>
      <c r="DTX291" s="730"/>
      <c r="DTY291" s="730"/>
      <c r="DTZ291" s="730"/>
      <c r="DUA291" s="730"/>
      <c r="DUB291" s="730"/>
      <c r="DUC291" s="730"/>
      <c r="DUD291" s="730"/>
      <c r="DUE291" s="730"/>
      <c r="DUF291" s="730"/>
      <c r="DUG291" s="730"/>
      <c r="DUH291" s="730"/>
      <c r="DUI291" s="730"/>
      <c r="DUJ291" s="730"/>
      <c r="DUK291" s="730"/>
      <c r="DUL291" s="730"/>
      <c r="DUM291" s="730"/>
      <c r="DUN291" s="730"/>
      <c r="DUO291" s="730"/>
      <c r="DUP291" s="730"/>
      <c r="DUQ291" s="730"/>
      <c r="DUR291" s="730"/>
      <c r="DUS291" s="730"/>
      <c r="DUT291" s="730"/>
      <c r="DUU291" s="730"/>
      <c r="DUV291" s="730"/>
      <c r="DUW291" s="730"/>
      <c r="DUX291" s="730"/>
      <c r="DUY291" s="730"/>
      <c r="DUZ291" s="730"/>
      <c r="DVA291" s="730"/>
      <c r="DVB291" s="730"/>
      <c r="DVC291" s="730"/>
      <c r="DVD291" s="730"/>
      <c r="DVE291" s="730"/>
      <c r="DVF291" s="730"/>
      <c r="DVG291" s="730"/>
      <c r="DVH291" s="730"/>
      <c r="DVI291" s="730"/>
      <c r="DVJ291" s="730"/>
      <c r="DVK291" s="730"/>
      <c r="DVL291" s="730"/>
      <c r="DVM291" s="730"/>
      <c r="DVN291" s="730"/>
      <c r="DVO291" s="730"/>
      <c r="DVP291" s="730"/>
      <c r="DVQ291" s="730"/>
      <c r="DVR291" s="730"/>
      <c r="DVS291" s="730"/>
      <c r="DVT291" s="730"/>
      <c r="DVU291" s="730"/>
      <c r="DVV291" s="730"/>
      <c r="DVW291" s="730"/>
      <c r="DVX291" s="730"/>
      <c r="DVY291" s="730"/>
      <c r="DVZ291" s="730"/>
      <c r="DWA291" s="730"/>
      <c r="DWB291" s="730"/>
      <c r="DWC291" s="730"/>
      <c r="DWD291" s="730"/>
      <c r="DWE291" s="730"/>
      <c r="DWF291" s="730"/>
      <c r="DWG291" s="730"/>
      <c r="DWH291" s="730"/>
      <c r="DWI291" s="730"/>
      <c r="DWJ291" s="730"/>
      <c r="DWK291" s="730"/>
      <c r="DWL291" s="730"/>
      <c r="DWM291" s="730"/>
      <c r="DWN291" s="730"/>
      <c r="DWO291" s="730"/>
      <c r="DWP291" s="730"/>
      <c r="DWQ291" s="730"/>
      <c r="DWR291" s="730"/>
      <c r="DWS291" s="730"/>
      <c r="DWT291" s="730"/>
      <c r="DWU291" s="730"/>
      <c r="DWV291" s="730"/>
      <c r="DWW291" s="730"/>
      <c r="DWX291" s="730"/>
      <c r="DWY291" s="730"/>
      <c r="DWZ291" s="730"/>
      <c r="DXA291" s="730"/>
      <c r="DXB291" s="730"/>
      <c r="DXC291" s="730"/>
      <c r="DXD291" s="730"/>
      <c r="DXE291" s="730"/>
      <c r="DXF291" s="730"/>
      <c r="DXG291" s="730"/>
      <c r="DXH291" s="730"/>
      <c r="DXI291" s="730"/>
      <c r="DXJ291" s="730"/>
      <c r="DXK291" s="730"/>
      <c r="DXL291" s="730"/>
      <c r="DXM291" s="730"/>
      <c r="DXN291" s="730"/>
      <c r="DXO291" s="730"/>
      <c r="DXP291" s="730"/>
      <c r="DXQ291" s="730"/>
      <c r="DXR291" s="730"/>
      <c r="DXS291" s="730"/>
      <c r="DXT291" s="730"/>
      <c r="DXU291" s="730"/>
      <c r="DXV291" s="730"/>
      <c r="DXW291" s="730"/>
      <c r="DXX291" s="730"/>
      <c r="DXY291" s="730"/>
      <c r="DXZ291" s="730"/>
      <c r="DYA291" s="730"/>
      <c r="DYB291" s="730"/>
      <c r="DYC291" s="730"/>
      <c r="DYD291" s="730"/>
      <c r="DYE291" s="730"/>
      <c r="DYF291" s="730"/>
      <c r="DYG291" s="730"/>
      <c r="DYH291" s="730"/>
      <c r="DYI291" s="730"/>
      <c r="DYJ291" s="730"/>
      <c r="DYK291" s="730"/>
      <c r="DYL291" s="730"/>
      <c r="DYM291" s="730"/>
      <c r="DYN291" s="730"/>
      <c r="DYO291" s="730"/>
      <c r="DYP291" s="730"/>
      <c r="DYQ291" s="730"/>
      <c r="DYR291" s="730"/>
      <c r="DYS291" s="730"/>
      <c r="DYT291" s="730"/>
      <c r="DYU291" s="730"/>
      <c r="DYV291" s="730"/>
      <c r="DYW291" s="730"/>
      <c r="DYX291" s="730"/>
      <c r="DYY291" s="730"/>
      <c r="DYZ291" s="730"/>
      <c r="DZA291" s="730"/>
      <c r="DZB291" s="730"/>
      <c r="DZC291" s="730"/>
      <c r="DZD291" s="730"/>
      <c r="DZE291" s="730"/>
      <c r="DZF291" s="730"/>
      <c r="DZG291" s="730"/>
      <c r="DZH291" s="730"/>
      <c r="DZI291" s="730"/>
      <c r="DZJ291" s="730"/>
      <c r="DZK291" s="730"/>
      <c r="DZL291" s="730"/>
      <c r="DZM291" s="730"/>
      <c r="DZN291" s="730"/>
      <c r="DZO291" s="730"/>
      <c r="DZP291" s="730"/>
      <c r="DZQ291" s="730"/>
      <c r="DZR291" s="730"/>
      <c r="DZS291" s="730"/>
      <c r="DZT291" s="730"/>
      <c r="DZU291" s="730"/>
      <c r="DZV291" s="730"/>
      <c r="DZW291" s="730"/>
      <c r="DZX291" s="730"/>
      <c r="DZY291" s="730"/>
      <c r="DZZ291" s="730"/>
      <c r="EAA291" s="730"/>
      <c r="EAB291" s="730"/>
      <c r="EAC291" s="730"/>
      <c r="EAD291" s="730"/>
      <c r="EAE291" s="730"/>
      <c r="EAF291" s="730"/>
      <c r="EAG291" s="730"/>
      <c r="EAH291" s="730"/>
      <c r="EAI291" s="730"/>
      <c r="EAJ291" s="730"/>
      <c r="EAK291" s="730"/>
      <c r="EAL291" s="730"/>
      <c r="EAM291" s="730"/>
      <c r="EAN291" s="730"/>
      <c r="EAO291" s="730"/>
      <c r="EAP291" s="730"/>
      <c r="EAQ291" s="730"/>
      <c r="EAR291" s="730"/>
      <c r="EAS291" s="730"/>
      <c r="EAT291" s="730"/>
      <c r="EAU291" s="730"/>
      <c r="EAV291" s="730"/>
      <c r="EAW291" s="730"/>
      <c r="EAX291" s="730"/>
      <c r="EAY291" s="730"/>
      <c r="EAZ291" s="730"/>
      <c r="EBA291" s="730"/>
      <c r="EBB291" s="730"/>
      <c r="EBC291" s="730"/>
      <c r="EBD291" s="730"/>
      <c r="EBE291" s="730"/>
      <c r="EBF291" s="730"/>
      <c r="EBG291" s="730"/>
      <c r="EBH291" s="730"/>
      <c r="EBI291" s="730"/>
      <c r="EBJ291" s="730"/>
      <c r="EBK291" s="730"/>
      <c r="EBL291" s="730"/>
      <c r="EBM291" s="730"/>
      <c r="EBN291" s="730"/>
      <c r="EBO291" s="730"/>
      <c r="EBP291" s="730"/>
      <c r="EBQ291" s="730"/>
      <c r="EBR291" s="730"/>
      <c r="EBS291" s="730"/>
      <c r="EBT291" s="730"/>
      <c r="EBU291" s="730"/>
      <c r="EBV291" s="730"/>
      <c r="EBW291" s="730"/>
      <c r="EBX291" s="730"/>
      <c r="EBY291" s="730"/>
      <c r="EBZ291" s="730"/>
      <c r="ECA291" s="730"/>
      <c r="ECB291" s="730"/>
      <c r="ECC291" s="730"/>
      <c r="ECD291" s="730"/>
      <c r="ECE291" s="730"/>
      <c r="ECF291" s="730"/>
      <c r="ECG291" s="730"/>
      <c r="ECH291" s="730"/>
      <c r="ECI291" s="730"/>
      <c r="ECJ291" s="730"/>
      <c r="ECK291" s="730"/>
      <c r="ECL291" s="730"/>
      <c r="ECM291" s="730"/>
      <c r="ECN291" s="730"/>
      <c r="ECO291" s="730"/>
      <c r="ECP291" s="730"/>
      <c r="ECQ291" s="730"/>
      <c r="ECR291" s="730"/>
      <c r="ECS291" s="730"/>
      <c r="ECT291" s="730"/>
      <c r="ECU291" s="730"/>
      <c r="ECV291" s="730"/>
      <c r="ECW291" s="730"/>
      <c r="ECX291" s="730"/>
      <c r="ECY291" s="730"/>
      <c r="ECZ291" s="730"/>
      <c r="EDA291" s="730"/>
      <c r="EDB291" s="730"/>
      <c r="EDC291" s="730"/>
      <c r="EDD291" s="730"/>
      <c r="EDE291" s="730"/>
      <c r="EDF291" s="730"/>
      <c r="EDG291" s="730"/>
      <c r="EDH291" s="730"/>
      <c r="EDI291" s="730"/>
      <c r="EDJ291" s="730"/>
      <c r="EDK291" s="730"/>
      <c r="EDL291" s="730"/>
      <c r="EDM291" s="730"/>
      <c r="EDN291" s="730"/>
      <c r="EDO291" s="730"/>
      <c r="EDP291" s="730"/>
      <c r="EDQ291" s="730"/>
      <c r="EDR291" s="730"/>
      <c r="EDS291" s="730"/>
      <c r="EDT291" s="730"/>
      <c r="EDU291" s="730"/>
      <c r="EDV291" s="730"/>
      <c r="EDW291" s="730"/>
      <c r="EDX291" s="730"/>
      <c r="EDY291" s="730"/>
      <c r="EDZ291" s="730"/>
      <c r="EEA291" s="730"/>
      <c r="EEB291" s="730"/>
      <c r="EEC291" s="730"/>
      <c r="EED291" s="730"/>
      <c r="EEE291" s="730"/>
      <c r="EEF291" s="730"/>
      <c r="EEG291" s="730"/>
      <c r="EEH291" s="730"/>
      <c r="EEI291" s="730"/>
      <c r="EEJ291" s="730"/>
      <c r="EEK291" s="730"/>
      <c r="EEL291" s="730"/>
      <c r="EEM291" s="730"/>
      <c r="EEN291" s="730"/>
      <c r="EEO291" s="730"/>
      <c r="EEP291" s="730"/>
      <c r="EEQ291" s="730"/>
      <c r="EER291" s="730"/>
      <c r="EES291" s="730"/>
      <c r="EET291" s="730"/>
      <c r="EEU291" s="730"/>
      <c r="EEV291" s="730"/>
      <c r="EEW291" s="730"/>
      <c r="EEX291" s="730"/>
      <c r="EEY291" s="730"/>
      <c r="EEZ291" s="730"/>
      <c r="EFA291" s="730"/>
      <c r="EFB291" s="730"/>
      <c r="EFC291" s="730"/>
      <c r="EFD291" s="730"/>
      <c r="EFE291" s="730"/>
      <c r="EFF291" s="730"/>
      <c r="EFG291" s="730"/>
      <c r="EFH291" s="730"/>
      <c r="EFI291" s="730"/>
      <c r="EFJ291" s="730"/>
      <c r="EFK291" s="730"/>
      <c r="EFL291" s="730"/>
      <c r="EFM291" s="730"/>
      <c r="EFN291" s="730"/>
      <c r="EFO291" s="730"/>
      <c r="EFP291" s="730"/>
      <c r="EFQ291" s="730"/>
      <c r="EFR291" s="730"/>
      <c r="EFS291" s="730"/>
      <c r="EFT291" s="730"/>
      <c r="EFU291" s="730"/>
      <c r="EFV291" s="730"/>
      <c r="EFW291" s="730"/>
      <c r="EFX291" s="730"/>
      <c r="EFY291" s="730"/>
      <c r="EFZ291" s="730"/>
      <c r="EGA291" s="730"/>
      <c r="EGB291" s="730"/>
      <c r="EGC291" s="730"/>
      <c r="EGD291" s="730"/>
      <c r="EGE291" s="730"/>
      <c r="EGF291" s="730"/>
      <c r="EGG291" s="730"/>
      <c r="EGH291" s="730"/>
      <c r="EGI291" s="730"/>
      <c r="EGJ291" s="730"/>
      <c r="EGK291" s="730"/>
      <c r="EGL291" s="730"/>
      <c r="EGM291" s="730"/>
      <c r="EGN291" s="730"/>
      <c r="EGO291" s="730"/>
      <c r="EGP291" s="730"/>
      <c r="EGQ291" s="730"/>
      <c r="EGR291" s="730"/>
      <c r="EGS291" s="730"/>
      <c r="EGT291" s="730"/>
      <c r="EGU291" s="730"/>
      <c r="EGV291" s="730"/>
      <c r="EGW291" s="730"/>
      <c r="EGX291" s="730"/>
      <c r="EGY291" s="730"/>
      <c r="EGZ291" s="730"/>
      <c r="EHA291" s="730"/>
      <c r="EHB291" s="730"/>
      <c r="EHC291" s="730"/>
      <c r="EHD291" s="730"/>
      <c r="EHE291" s="730"/>
      <c r="EHF291" s="730"/>
      <c r="EHG291" s="730"/>
      <c r="EHH291" s="730"/>
      <c r="EHI291" s="730"/>
      <c r="EHJ291" s="730"/>
      <c r="EHK291" s="730"/>
      <c r="EHL291" s="730"/>
      <c r="EHM291" s="730"/>
      <c r="EHN291" s="730"/>
      <c r="EHO291" s="730"/>
      <c r="EHP291" s="730"/>
      <c r="EHQ291" s="730"/>
      <c r="EHR291" s="730"/>
      <c r="EHS291" s="730"/>
      <c r="EHT291" s="730"/>
      <c r="EHU291" s="730"/>
      <c r="EHV291" s="730"/>
      <c r="EHW291" s="730"/>
      <c r="EHX291" s="730"/>
      <c r="EHY291" s="730"/>
      <c r="EHZ291" s="730"/>
      <c r="EIA291" s="730"/>
      <c r="EIB291" s="730"/>
      <c r="EIC291" s="730"/>
      <c r="EID291" s="730"/>
      <c r="EIE291" s="730"/>
      <c r="EIF291" s="730"/>
      <c r="EIG291" s="730"/>
      <c r="EIH291" s="730"/>
      <c r="EII291" s="730"/>
      <c r="EIJ291" s="730"/>
      <c r="EIK291" s="730"/>
      <c r="EIL291" s="730"/>
      <c r="EIM291" s="730"/>
      <c r="EIN291" s="730"/>
      <c r="EIO291" s="730"/>
      <c r="EIP291" s="730"/>
      <c r="EIQ291" s="730"/>
      <c r="EIR291" s="730"/>
      <c r="EIS291" s="730"/>
      <c r="EIT291" s="730"/>
      <c r="EIU291" s="730"/>
      <c r="EIV291" s="730"/>
      <c r="EIW291" s="730"/>
      <c r="EIX291" s="730"/>
      <c r="EIY291" s="730"/>
      <c r="EIZ291" s="730"/>
      <c r="EJA291" s="730"/>
      <c r="EJB291" s="730"/>
      <c r="EJC291" s="730"/>
      <c r="EJD291" s="730"/>
      <c r="EJE291" s="730"/>
      <c r="EJF291" s="730"/>
      <c r="EJG291" s="730"/>
      <c r="EJH291" s="730"/>
      <c r="EJI291" s="730"/>
      <c r="EJJ291" s="730"/>
      <c r="EJK291" s="730"/>
      <c r="EJL291" s="730"/>
      <c r="EJM291" s="730"/>
      <c r="EJN291" s="730"/>
      <c r="EJO291" s="730"/>
      <c r="EJP291" s="730"/>
      <c r="EJQ291" s="730"/>
      <c r="EJR291" s="730"/>
      <c r="EJS291" s="730"/>
      <c r="EJT291" s="730"/>
      <c r="EJU291" s="730"/>
      <c r="EJV291" s="730"/>
      <c r="EJW291" s="730"/>
      <c r="EJX291" s="730"/>
      <c r="EJY291" s="730"/>
      <c r="EJZ291" s="730"/>
      <c r="EKA291" s="730"/>
      <c r="EKB291" s="730"/>
      <c r="EKC291" s="730"/>
      <c r="EKD291" s="730"/>
      <c r="EKE291" s="730"/>
      <c r="EKF291" s="730"/>
      <c r="EKG291" s="730"/>
      <c r="EKH291" s="730"/>
      <c r="EKI291" s="730"/>
      <c r="EKJ291" s="730"/>
      <c r="EKK291" s="730"/>
      <c r="EKL291" s="730"/>
      <c r="EKM291" s="730"/>
      <c r="EKN291" s="730"/>
      <c r="EKO291" s="730"/>
      <c r="EKP291" s="730"/>
      <c r="EKQ291" s="730"/>
      <c r="EKR291" s="730"/>
      <c r="EKS291" s="730"/>
      <c r="EKT291" s="730"/>
      <c r="EKU291" s="730"/>
      <c r="EKV291" s="730"/>
      <c r="EKW291" s="730"/>
      <c r="EKX291" s="730"/>
      <c r="EKY291" s="730"/>
      <c r="EKZ291" s="730"/>
      <c r="ELA291" s="730"/>
      <c r="ELB291" s="730"/>
      <c r="ELC291" s="730"/>
      <c r="ELD291" s="730"/>
      <c r="ELE291" s="730"/>
      <c r="ELF291" s="730"/>
      <c r="ELG291" s="730"/>
      <c r="ELH291" s="730"/>
      <c r="ELI291" s="730"/>
      <c r="ELJ291" s="730"/>
      <c r="ELK291" s="730"/>
      <c r="ELL291" s="730"/>
      <c r="ELM291" s="730"/>
      <c r="ELN291" s="730"/>
      <c r="ELO291" s="730"/>
      <c r="ELP291" s="730"/>
      <c r="ELQ291" s="730"/>
      <c r="ELR291" s="730"/>
      <c r="ELS291" s="730"/>
      <c r="ELT291" s="730"/>
      <c r="ELU291" s="730"/>
      <c r="ELV291" s="730"/>
      <c r="ELW291" s="730"/>
      <c r="ELX291" s="730"/>
      <c r="ELY291" s="730"/>
      <c r="ELZ291" s="730"/>
      <c r="EMA291" s="730"/>
      <c r="EMB291" s="730"/>
      <c r="EMC291" s="730"/>
      <c r="EMD291" s="730"/>
      <c r="EME291" s="730"/>
      <c r="EMF291" s="730"/>
      <c r="EMG291" s="730"/>
      <c r="EMH291" s="730"/>
      <c r="EMI291" s="730"/>
      <c r="EMJ291" s="730"/>
      <c r="EMK291" s="730"/>
      <c r="EML291" s="730"/>
      <c r="EMM291" s="730"/>
      <c r="EMN291" s="730"/>
      <c r="EMO291" s="730"/>
      <c r="EMP291" s="730"/>
      <c r="EMQ291" s="730"/>
      <c r="EMR291" s="730"/>
      <c r="EMS291" s="730"/>
      <c r="EMT291" s="730"/>
      <c r="EMU291" s="730"/>
      <c r="EMV291" s="730"/>
      <c r="EMW291" s="730"/>
      <c r="EMX291" s="730"/>
      <c r="EMY291" s="730"/>
      <c r="EMZ291" s="730"/>
      <c r="ENA291" s="730"/>
      <c r="ENB291" s="730"/>
      <c r="ENC291" s="730"/>
      <c r="END291" s="730"/>
      <c r="ENE291" s="730"/>
      <c r="ENF291" s="730"/>
      <c r="ENG291" s="730"/>
      <c r="ENH291" s="730"/>
      <c r="ENI291" s="730"/>
      <c r="ENJ291" s="730"/>
      <c r="ENK291" s="730"/>
      <c r="ENL291" s="730"/>
      <c r="ENM291" s="730"/>
      <c r="ENN291" s="730"/>
      <c r="ENO291" s="730"/>
      <c r="ENP291" s="730"/>
      <c r="ENQ291" s="730"/>
      <c r="ENR291" s="730"/>
      <c r="ENS291" s="730"/>
      <c r="ENT291" s="730"/>
      <c r="ENU291" s="730"/>
      <c r="ENV291" s="730"/>
      <c r="ENW291" s="730"/>
      <c r="ENX291" s="730"/>
      <c r="ENY291" s="730"/>
      <c r="ENZ291" s="730"/>
      <c r="EOA291" s="730"/>
      <c r="EOB291" s="730"/>
      <c r="EOC291" s="730"/>
      <c r="EOD291" s="730"/>
      <c r="EOE291" s="730"/>
      <c r="EOF291" s="730"/>
      <c r="EOG291" s="730"/>
      <c r="EOH291" s="730"/>
      <c r="EOI291" s="730"/>
      <c r="EOJ291" s="730"/>
      <c r="EOK291" s="730"/>
      <c r="EOL291" s="730"/>
      <c r="EOM291" s="730"/>
      <c r="EON291" s="730"/>
      <c r="EOO291" s="730"/>
      <c r="EOP291" s="730"/>
      <c r="EOQ291" s="730"/>
      <c r="EOR291" s="730"/>
      <c r="EOS291" s="730"/>
      <c r="EOT291" s="730"/>
      <c r="EOU291" s="730"/>
      <c r="EOV291" s="730"/>
      <c r="EOW291" s="730"/>
      <c r="EOX291" s="730"/>
      <c r="EOY291" s="730"/>
      <c r="EOZ291" s="730"/>
      <c r="EPA291" s="730"/>
      <c r="EPB291" s="730"/>
      <c r="EPC291" s="730"/>
      <c r="EPD291" s="730"/>
      <c r="EPE291" s="730"/>
      <c r="EPF291" s="730"/>
      <c r="EPG291" s="730"/>
      <c r="EPH291" s="730"/>
      <c r="EPI291" s="730"/>
      <c r="EPJ291" s="730"/>
      <c r="EPK291" s="730"/>
      <c r="EPL291" s="730"/>
      <c r="EPM291" s="730"/>
      <c r="EPN291" s="730"/>
      <c r="EPO291" s="730"/>
      <c r="EPP291" s="730"/>
      <c r="EPQ291" s="730"/>
      <c r="EPR291" s="730"/>
      <c r="EPS291" s="730"/>
      <c r="EPT291" s="730"/>
      <c r="EPU291" s="730"/>
      <c r="EPV291" s="730"/>
      <c r="EPW291" s="730"/>
      <c r="EPX291" s="730"/>
      <c r="EPY291" s="730"/>
      <c r="EPZ291" s="730"/>
      <c r="EQA291" s="730"/>
      <c r="EQB291" s="730"/>
      <c r="EQC291" s="730"/>
      <c r="EQD291" s="730"/>
      <c r="EQE291" s="730"/>
      <c r="EQF291" s="730"/>
      <c r="EQG291" s="730"/>
      <c r="EQH291" s="730"/>
      <c r="EQI291" s="730"/>
      <c r="EQJ291" s="730"/>
      <c r="EQK291" s="730"/>
      <c r="EQL291" s="730"/>
      <c r="EQM291" s="730"/>
      <c r="EQN291" s="730"/>
      <c r="EQO291" s="730"/>
      <c r="EQP291" s="730"/>
      <c r="EQQ291" s="730"/>
      <c r="EQR291" s="730"/>
      <c r="EQS291" s="730"/>
      <c r="EQT291" s="730"/>
      <c r="EQU291" s="730"/>
      <c r="EQV291" s="730"/>
      <c r="EQW291" s="730"/>
      <c r="EQX291" s="730"/>
      <c r="EQY291" s="730"/>
      <c r="EQZ291" s="730"/>
      <c r="ERA291" s="730"/>
      <c r="ERB291" s="730"/>
      <c r="ERC291" s="730"/>
      <c r="ERD291" s="730"/>
      <c r="ERE291" s="730"/>
      <c r="ERF291" s="730"/>
      <c r="ERG291" s="730"/>
      <c r="ERH291" s="730"/>
      <c r="ERI291" s="730"/>
      <c r="ERJ291" s="730"/>
      <c r="ERK291" s="730"/>
      <c r="ERL291" s="730"/>
      <c r="ERM291" s="730"/>
      <c r="ERN291" s="730"/>
      <c r="ERO291" s="730"/>
      <c r="ERP291" s="730"/>
      <c r="ERQ291" s="730"/>
      <c r="ERR291" s="730"/>
      <c r="ERS291" s="730"/>
      <c r="ERT291" s="730"/>
      <c r="ERU291" s="730"/>
      <c r="ERV291" s="730"/>
      <c r="ERW291" s="730"/>
      <c r="ERX291" s="730"/>
      <c r="ERY291" s="730"/>
      <c r="ERZ291" s="730"/>
      <c r="ESA291" s="730"/>
      <c r="ESB291" s="730"/>
      <c r="ESC291" s="730"/>
      <c r="ESD291" s="730"/>
      <c r="ESE291" s="730"/>
      <c r="ESF291" s="730"/>
      <c r="ESG291" s="730"/>
      <c r="ESH291" s="730"/>
      <c r="ESI291" s="730"/>
      <c r="ESJ291" s="730"/>
      <c r="ESK291" s="730"/>
      <c r="ESL291" s="730"/>
      <c r="ESM291" s="730"/>
      <c r="ESN291" s="730"/>
      <c r="ESO291" s="730"/>
      <c r="ESP291" s="730"/>
      <c r="ESQ291" s="730"/>
      <c r="ESR291" s="730"/>
      <c r="ESS291" s="730"/>
      <c r="EST291" s="730"/>
      <c r="ESU291" s="730"/>
      <c r="ESV291" s="730"/>
      <c r="ESW291" s="730"/>
      <c r="ESX291" s="730"/>
      <c r="ESY291" s="730"/>
      <c r="ESZ291" s="730"/>
      <c r="ETA291" s="730"/>
      <c r="ETB291" s="730"/>
      <c r="ETC291" s="730"/>
      <c r="ETD291" s="730"/>
      <c r="ETE291" s="730"/>
      <c r="ETF291" s="730"/>
      <c r="ETG291" s="730"/>
      <c r="ETH291" s="730"/>
      <c r="ETI291" s="730"/>
      <c r="ETJ291" s="730"/>
      <c r="ETK291" s="730"/>
      <c r="ETL291" s="730"/>
      <c r="ETM291" s="730"/>
      <c r="ETN291" s="730"/>
      <c r="ETO291" s="730"/>
      <c r="ETP291" s="730"/>
      <c r="ETQ291" s="730"/>
      <c r="ETR291" s="730"/>
      <c r="ETS291" s="730"/>
      <c r="ETT291" s="730"/>
      <c r="ETU291" s="730"/>
      <c r="ETV291" s="730"/>
      <c r="ETW291" s="730"/>
      <c r="ETX291" s="730"/>
      <c r="ETY291" s="730"/>
      <c r="ETZ291" s="730"/>
      <c r="EUA291" s="730"/>
      <c r="EUB291" s="730"/>
      <c r="EUC291" s="730"/>
      <c r="EUD291" s="730"/>
      <c r="EUE291" s="730"/>
      <c r="EUF291" s="730"/>
      <c r="EUG291" s="730"/>
      <c r="EUH291" s="730"/>
      <c r="EUI291" s="730"/>
      <c r="EUJ291" s="730"/>
      <c r="EUK291" s="730"/>
      <c r="EUL291" s="730"/>
      <c r="EUM291" s="730"/>
      <c r="EUN291" s="730"/>
      <c r="EUO291" s="730"/>
      <c r="EUP291" s="730"/>
      <c r="EUQ291" s="730"/>
      <c r="EUR291" s="730"/>
      <c r="EUS291" s="730"/>
      <c r="EUT291" s="730"/>
      <c r="EUU291" s="730"/>
      <c r="EUV291" s="730"/>
      <c r="EUW291" s="730"/>
      <c r="EUX291" s="730"/>
      <c r="EUY291" s="730"/>
      <c r="EUZ291" s="730"/>
      <c r="EVA291" s="730"/>
      <c r="EVB291" s="730"/>
      <c r="EVC291" s="730"/>
      <c r="EVD291" s="730"/>
      <c r="EVE291" s="730"/>
      <c r="EVF291" s="730"/>
      <c r="EVG291" s="730"/>
      <c r="EVH291" s="730"/>
      <c r="EVI291" s="730"/>
      <c r="EVJ291" s="730"/>
      <c r="EVK291" s="730"/>
      <c r="EVL291" s="730"/>
      <c r="EVM291" s="730"/>
      <c r="EVN291" s="730"/>
      <c r="EVO291" s="730"/>
      <c r="EVP291" s="730"/>
      <c r="EVQ291" s="730"/>
      <c r="EVR291" s="730"/>
      <c r="EVS291" s="730"/>
      <c r="EVT291" s="730"/>
      <c r="EVU291" s="730"/>
      <c r="EVV291" s="730"/>
      <c r="EVW291" s="730"/>
      <c r="EVX291" s="730"/>
      <c r="EVY291" s="730"/>
      <c r="EVZ291" s="730"/>
      <c r="EWA291" s="730"/>
      <c r="EWB291" s="730"/>
      <c r="EWC291" s="730"/>
      <c r="EWD291" s="730"/>
      <c r="EWE291" s="730"/>
      <c r="EWF291" s="730"/>
      <c r="EWG291" s="730"/>
      <c r="EWH291" s="730"/>
      <c r="EWI291" s="730"/>
      <c r="EWJ291" s="730"/>
      <c r="EWK291" s="730"/>
      <c r="EWL291" s="730"/>
      <c r="EWM291" s="730"/>
      <c r="EWN291" s="730"/>
      <c r="EWO291" s="730"/>
      <c r="EWP291" s="730"/>
      <c r="EWQ291" s="730"/>
      <c r="EWR291" s="730"/>
      <c r="EWS291" s="730"/>
      <c r="EWT291" s="730"/>
      <c r="EWU291" s="730"/>
      <c r="EWV291" s="730"/>
      <c r="EWW291" s="730"/>
      <c r="EWX291" s="730"/>
      <c r="EWY291" s="730"/>
      <c r="EWZ291" s="730"/>
      <c r="EXA291" s="730"/>
      <c r="EXB291" s="730"/>
      <c r="EXC291" s="730"/>
      <c r="EXD291" s="730"/>
      <c r="EXE291" s="730"/>
      <c r="EXF291" s="730"/>
      <c r="EXG291" s="730"/>
      <c r="EXH291" s="730"/>
      <c r="EXI291" s="730"/>
      <c r="EXJ291" s="730"/>
      <c r="EXK291" s="730"/>
      <c r="EXL291" s="730"/>
      <c r="EXM291" s="730"/>
      <c r="EXN291" s="730"/>
      <c r="EXO291" s="730"/>
      <c r="EXP291" s="730"/>
      <c r="EXQ291" s="730"/>
      <c r="EXR291" s="730"/>
      <c r="EXS291" s="730"/>
      <c r="EXT291" s="730"/>
      <c r="EXU291" s="730"/>
      <c r="EXV291" s="730"/>
      <c r="EXW291" s="730"/>
      <c r="EXX291" s="730"/>
      <c r="EXY291" s="730"/>
      <c r="EXZ291" s="730"/>
      <c r="EYA291" s="730"/>
      <c r="EYB291" s="730"/>
      <c r="EYC291" s="730"/>
      <c r="EYD291" s="730"/>
      <c r="EYE291" s="730"/>
      <c r="EYF291" s="730"/>
      <c r="EYG291" s="730"/>
      <c r="EYH291" s="730"/>
      <c r="EYI291" s="730"/>
      <c r="EYJ291" s="730"/>
      <c r="EYK291" s="730"/>
      <c r="EYL291" s="730"/>
      <c r="EYM291" s="730"/>
      <c r="EYN291" s="730"/>
      <c r="EYO291" s="730"/>
      <c r="EYP291" s="730"/>
      <c r="EYQ291" s="730"/>
      <c r="EYR291" s="730"/>
      <c r="EYS291" s="730"/>
      <c r="EYT291" s="730"/>
      <c r="EYU291" s="730"/>
      <c r="EYV291" s="730"/>
      <c r="EYW291" s="730"/>
      <c r="EYX291" s="730"/>
      <c r="EYY291" s="730"/>
      <c r="EYZ291" s="730"/>
      <c r="EZA291" s="730"/>
      <c r="EZB291" s="730"/>
      <c r="EZC291" s="730"/>
      <c r="EZD291" s="730"/>
      <c r="EZE291" s="730"/>
      <c r="EZF291" s="730"/>
      <c r="EZG291" s="730"/>
      <c r="EZH291" s="730"/>
      <c r="EZI291" s="730"/>
      <c r="EZJ291" s="730"/>
      <c r="EZK291" s="730"/>
      <c r="EZL291" s="730"/>
      <c r="EZM291" s="730"/>
      <c r="EZN291" s="730"/>
      <c r="EZO291" s="730"/>
      <c r="EZP291" s="730"/>
      <c r="EZQ291" s="730"/>
      <c r="EZR291" s="730"/>
      <c r="EZS291" s="730"/>
      <c r="EZT291" s="730"/>
      <c r="EZU291" s="730"/>
      <c r="EZV291" s="730"/>
      <c r="EZW291" s="730"/>
      <c r="EZX291" s="730"/>
      <c r="EZY291" s="730"/>
      <c r="EZZ291" s="730"/>
      <c r="FAA291" s="730"/>
      <c r="FAB291" s="730"/>
      <c r="FAC291" s="730"/>
      <c r="FAD291" s="730"/>
      <c r="FAE291" s="730"/>
      <c r="FAF291" s="730"/>
      <c r="FAG291" s="730"/>
      <c r="FAH291" s="730"/>
      <c r="FAI291" s="730"/>
      <c r="FAJ291" s="730"/>
      <c r="FAK291" s="730"/>
      <c r="FAL291" s="730"/>
      <c r="FAM291" s="730"/>
      <c r="FAN291" s="730"/>
      <c r="FAO291" s="730"/>
      <c r="FAP291" s="730"/>
      <c r="FAQ291" s="730"/>
      <c r="FAR291" s="730"/>
      <c r="FAS291" s="730"/>
      <c r="FAT291" s="730"/>
      <c r="FAU291" s="730"/>
      <c r="FAV291" s="730"/>
      <c r="FAW291" s="730"/>
      <c r="FAX291" s="730"/>
      <c r="FAY291" s="730"/>
      <c r="FAZ291" s="730"/>
      <c r="FBA291" s="730"/>
      <c r="FBB291" s="730"/>
      <c r="FBC291" s="730"/>
      <c r="FBD291" s="730"/>
      <c r="FBE291" s="730"/>
      <c r="FBF291" s="730"/>
      <c r="FBG291" s="730"/>
      <c r="FBH291" s="730"/>
      <c r="FBI291" s="730"/>
      <c r="FBJ291" s="730"/>
      <c r="FBK291" s="730"/>
      <c r="FBL291" s="730"/>
      <c r="FBM291" s="730"/>
      <c r="FBN291" s="730"/>
      <c r="FBO291" s="730"/>
      <c r="FBP291" s="730"/>
      <c r="FBQ291" s="730"/>
      <c r="FBR291" s="730"/>
      <c r="FBS291" s="730"/>
      <c r="FBT291" s="730"/>
      <c r="FBU291" s="730"/>
      <c r="FBV291" s="730"/>
      <c r="FBW291" s="730"/>
      <c r="FBX291" s="730"/>
      <c r="FBY291" s="730"/>
      <c r="FBZ291" s="730"/>
      <c r="FCA291" s="730"/>
      <c r="FCB291" s="730"/>
      <c r="FCC291" s="730"/>
      <c r="FCD291" s="730"/>
      <c r="FCE291" s="730"/>
      <c r="FCF291" s="730"/>
      <c r="FCG291" s="730"/>
      <c r="FCH291" s="730"/>
      <c r="FCI291" s="730"/>
      <c r="FCJ291" s="730"/>
      <c r="FCK291" s="730"/>
      <c r="FCL291" s="730"/>
      <c r="FCM291" s="730"/>
      <c r="FCN291" s="730"/>
      <c r="FCO291" s="730"/>
      <c r="FCP291" s="730"/>
      <c r="FCQ291" s="730"/>
      <c r="FCR291" s="730"/>
      <c r="FCS291" s="730"/>
      <c r="FCT291" s="730"/>
      <c r="FCU291" s="730"/>
      <c r="FCV291" s="730"/>
      <c r="FCW291" s="730"/>
      <c r="FCX291" s="730"/>
      <c r="FCY291" s="730"/>
      <c r="FCZ291" s="730"/>
      <c r="FDA291" s="730"/>
      <c r="FDB291" s="730"/>
      <c r="FDC291" s="730"/>
      <c r="FDD291" s="730"/>
      <c r="FDE291" s="730"/>
      <c r="FDF291" s="730"/>
      <c r="FDG291" s="730"/>
      <c r="FDH291" s="730"/>
      <c r="FDI291" s="730"/>
      <c r="FDJ291" s="730"/>
      <c r="FDK291" s="730"/>
      <c r="FDL291" s="730"/>
      <c r="FDM291" s="730"/>
      <c r="FDN291" s="730"/>
      <c r="FDO291" s="730"/>
      <c r="FDP291" s="730"/>
      <c r="FDQ291" s="730"/>
      <c r="FDR291" s="730"/>
      <c r="FDS291" s="730"/>
      <c r="FDT291" s="730"/>
      <c r="FDU291" s="730"/>
      <c r="FDV291" s="730"/>
      <c r="FDW291" s="730"/>
      <c r="FDX291" s="730"/>
      <c r="FDY291" s="730"/>
      <c r="FDZ291" s="730"/>
      <c r="FEA291" s="730"/>
      <c r="FEB291" s="730"/>
      <c r="FEC291" s="730"/>
      <c r="FED291" s="730"/>
      <c r="FEE291" s="730"/>
      <c r="FEF291" s="730"/>
      <c r="FEG291" s="730"/>
      <c r="FEH291" s="730"/>
      <c r="FEI291" s="730"/>
      <c r="FEJ291" s="730"/>
      <c r="FEK291" s="730"/>
      <c r="FEL291" s="730"/>
      <c r="FEM291" s="730"/>
      <c r="FEN291" s="730"/>
      <c r="FEO291" s="730"/>
      <c r="FEP291" s="730"/>
      <c r="FEQ291" s="730"/>
      <c r="FER291" s="730"/>
      <c r="FES291" s="730"/>
      <c r="FET291" s="730"/>
      <c r="FEU291" s="730"/>
      <c r="FEV291" s="730"/>
      <c r="FEW291" s="730"/>
      <c r="FEX291" s="730"/>
      <c r="FEY291" s="730"/>
      <c r="FEZ291" s="730"/>
      <c r="FFA291" s="730"/>
      <c r="FFB291" s="730"/>
      <c r="FFC291" s="730"/>
      <c r="FFD291" s="730"/>
      <c r="FFE291" s="730"/>
      <c r="FFF291" s="730"/>
      <c r="FFG291" s="730"/>
      <c r="FFH291" s="730"/>
      <c r="FFI291" s="730"/>
      <c r="FFJ291" s="730"/>
      <c r="FFK291" s="730"/>
      <c r="FFL291" s="730"/>
      <c r="FFM291" s="730"/>
      <c r="FFN291" s="730"/>
      <c r="FFO291" s="730"/>
      <c r="FFP291" s="730"/>
      <c r="FFQ291" s="730"/>
      <c r="FFR291" s="730"/>
      <c r="FFS291" s="730"/>
      <c r="FFT291" s="730"/>
      <c r="FFU291" s="730"/>
      <c r="FFV291" s="730"/>
      <c r="FFW291" s="730"/>
      <c r="FFX291" s="730"/>
      <c r="FFY291" s="730"/>
      <c r="FFZ291" s="730"/>
      <c r="FGA291" s="730"/>
      <c r="FGB291" s="730"/>
      <c r="FGC291" s="730"/>
      <c r="FGD291" s="730"/>
      <c r="FGE291" s="730"/>
      <c r="FGF291" s="730"/>
      <c r="FGG291" s="730"/>
      <c r="FGH291" s="730"/>
      <c r="FGI291" s="730"/>
      <c r="FGJ291" s="730"/>
      <c r="FGK291" s="730"/>
      <c r="FGL291" s="730"/>
      <c r="FGM291" s="730"/>
      <c r="FGN291" s="730"/>
      <c r="FGO291" s="730"/>
      <c r="FGP291" s="730"/>
      <c r="FGQ291" s="730"/>
      <c r="FGR291" s="730"/>
      <c r="FGS291" s="730"/>
      <c r="FGT291" s="730"/>
      <c r="FGU291" s="730"/>
      <c r="FGV291" s="730"/>
      <c r="FGW291" s="730"/>
      <c r="FGX291" s="730"/>
      <c r="FGY291" s="730"/>
      <c r="FGZ291" s="730"/>
      <c r="FHA291" s="730"/>
      <c r="FHB291" s="730"/>
      <c r="FHC291" s="730"/>
      <c r="FHD291" s="730"/>
      <c r="FHE291" s="730"/>
      <c r="FHF291" s="730"/>
      <c r="FHG291" s="730"/>
      <c r="FHH291" s="730"/>
      <c r="FHI291" s="730"/>
      <c r="FHJ291" s="730"/>
      <c r="FHK291" s="730"/>
      <c r="FHL291" s="730"/>
      <c r="FHM291" s="730"/>
      <c r="FHN291" s="730"/>
      <c r="FHO291" s="730"/>
      <c r="FHP291" s="730"/>
      <c r="FHQ291" s="730"/>
      <c r="FHR291" s="730"/>
      <c r="FHS291" s="730"/>
      <c r="FHT291" s="730"/>
      <c r="FHU291" s="730"/>
      <c r="FHV291" s="730"/>
      <c r="FHW291" s="730"/>
      <c r="FHX291" s="730"/>
      <c r="FHY291" s="730"/>
      <c r="FHZ291" s="730"/>
      <c r="FIA291" s="730"/>
      <c r="FIB291" s="730"/>
      <c r="FIC291" s="730"/>
      <c r="FID291" s="730"/>
      <c r="FIE291" s="730"/>
      <c r="FIF291" s="730"/>
      <c r="FIG291" s="730"/>
      <c r="FIH291" s="730"/>
      <c r="FII291" s="730"/>
      <c r="FIJ291" s="730"/>
      <c r="FIK291" s="730"/>
      <c r="FIL291" s="730"/>
      <c r="FIM291" s="730"/>
      <c r="FIN291" s="730"/>
      <c r="FIO291" s="730"/>
      <c r="FIP291" s="730"/>
      <c r="FIQ291" s="730"/>
      <c r="FIR291" s="730"/>
      <c r="FIS291" s="730"/>
      <c r="FIT291" s="730"/>
      <c r="FIU291" s="730"/>
      <c r="FIV291" s="730"/>
      <c r="FIW291" s="730"/>
      <c r="FIX291" s="730"/>
      <c r="FIY291" s="730"/>
      <c r="FIZ291" s="730"/>
      <c r="FJA291" s="730"/>
      <c r="FJB291" s="730"/>
      <c r="FJC291" s="730"/>
      <c r="FJD291" s="730"/>
      <c r="FJE291" s="730"/>
      <c r="FJF291" s="730"/>
      <c r="FJG291" s="730"/>
      <c r="FJH291" s="730"/>
      <c r="FJI291" s="730"/>
      <c r="FJJ291" s="730"/>
      <c r="FJK291" s="730"/>
      <c r="FJL291" s="730"/>
      <c r="FJM291" s="730"/>
      <c r="FJN291" s="730"/>
      <c r="FJO291" s="730"/>
      <c r="FJP291" s="730"/>
      <c r="FJQ291" s="730"/>
      <c r="FJR291" s="730"/>
      <c r="FJS291" s="730"/>
      <c r="FJT291" s="730"/>
      <c r="FJU291" s="730"/>
      <c r="FJV291" s="730"/>
      <c r="FJW291" s="730"/>
      <c r="FJX291" s="730"/>
      <c r="FJY291" s="730"/>
      <c r="FJZ291" s="730"/>
      <c r="FKA291" s="730"/>
      <c r="FKB291" s="730"/>
      <c r="FKC291" s="730"/>
      <c r="FKD291" s="730"/>
      <c r="FKE291" s="730"/>
      <c r="FKF291" s="730"/>
      <c r="FKG291" s="730"/>
      <c r="FKH291" s="730"/>
      <c r="FKI291" s="730"/>
      <c r="FKJ291" s="730"/>
      <c r="FKK291" s="730"/>
      <c r="FKL291" s="730"/>
      <c r="FKM291" s="730"/>
      <c r="FKN291" s="730"/>
      <c r="FKO291" s="730"/>
      <c r="FKP291" s="730"/>
      <c r="FKQ291" s="730"/>
      <c r="FKR291" s="730"/>
      <c r="FKS291" s="730"/>
      <c r="FKT291" s="730"/>
      <c r="FKU291" s="730"/>
      <c r="FKV291" s="730"/>
      <c r="FKW291" s="730"/>
      <c r="FKX291" s="730"/>
      <c r="FKY291" s="730"/>
      <c r="FKZ291" s="730"/>
      <c r="FLA291" s="730"/>
      <c r="FLB291" s="730"/>
      <c r="FLC291" s="730"/>
      <c r="FLD291" s="730"/>
      <c r="FLE291" s="730"/>
      <c r="FLF291" s="730"/>
      <c r="FLG291" s="730"/>
      <c r="FLH291" s="730"/>
      <c r="FLI291" s="730"/>
      <c r="FLJ291" s="730"/>
      <c r="FLK291" s="730"/>
      <c r="FLL291" s="730"/>
      <c r="FLM291" s="730"/>
      <c r="FLN291" s="730"/>
      <c r="FLO291" s="730"/>
      <c r="FLP291" s="730"/>
      <c r="FLQ291" s="730"/>
      <c r="FLR291" s="730"/>
      <c r="FLS291" s="730"/>
      <c r="FLT291" s="730"/>
      <c r="FLU291" s="730"/>
      <c r="FLV291" s="730"/>
      <c r="FLW291" s="730"/>
      <c r="FLX291" s="730"/>
      <c r="FLY291" s="730"/>
      <c r="FLZ291" s="730"/>
      <c r="FMA291" s="730"/>
      <c r="FMB291" s="730"/>
      <c r="FMC291" s="730"/>
      <c r="FMD291" s="730"/>
      <c r="FME291" s="730"/>
      <c r="FMF291" s="730"/>
      <c r="FMG291" s="730"/>
      <c r="FMH291" s="730"/>
      <c r="FMI291" s="730"/>
      <c r="FMJ291" s="730"/>
      <c r="FMK291" s="730"/>
      <c r="FML291" s="730"/>
      <c r="FMM291" s="730"/>
      <c r="FMN291" s="730"/>
      <c r="FMO291" s="730"/>
      <c r="FMP291" s="730"/>
      <c r="FMQ291" s="730"/>
      <c r="FMR291" s="730"/>
      <c r="FMS291" s="730"/>
      <c r="FMT291" s="730"/>
      <c r="FMU291" s="730"/>
      <c r="FMV291" s="730"/>
      <c r="FMW291" s="730"/>
      <c r="FMX291" s="730"/>
      <c r="FMY291" s="730"/>
      <c r="FMZ291" s="730"/>
      <c r="FNA291" s="730"/>
      <c r="FNB291" s="730"/>
      <c r="FNC291" s="730"/>
      <c r="FND291" s="730"/>
      <c r="FNE291" s="730"/>
      <c r="FNF291" s="730"/>
      <c r="FNG291" s="730"/>
      <c r="FNH291" s="730"/>
      <c r="FNI291" s="730"/>
      <c r="FNJ291" s="730"/>
      <c r="FNK291" s="730"/>
      <c r="FNL291" s="730"/>
      <c r="FNM291" s="730"/>
      <c r="FNN291" s="730"/>
      <c r="FNO291" s="730"/>
      <c r="FNP291" s="730"/>
      <c r="FNQ291" s="730"/>
      <c r="FNR291" s="730"/>
      <c r="FNS291" s="730"/>
      <c r="FNT291" s="730"/>
      <c r="FNU291" s="730"/>
      <c r="FNV291" s="730"/>
      <c r="FNW291" s="730"/>
      <c r="FNX291" s="730"/>
      <c r="FNY291" s="730"/>
      <c r="FNZ291" s="730"/>
      <c r="FOA291" s="730"/>
      <c r="FOB291" s="730"/>
      <c r="FOC291" s="730"/>
      <c r="FOD291" s="730"/>
      <c r="FOE291" s="730"/>
      <c r="FOF291" s="730"/>
      <c r="FOG291" s="730"/>
      <c r="FOH291" s="730"/>
      <c r="FOI291" s="730"/>
      <c r="FOJ291" s="730"/>
      <c r="FOK291" s="730"/>
      <c r="FOL291" s="730"/>
      <c r="FOM291" s="730"/>
      <c r="FON291" s="730"/>
      <c r="FOO291" s="730"/>
      <c r="FOP291" s="730"/>
      <c r="FOQ291" s="730"/>
      <c r="FOR291" s="730"/>
      <c r="FOS291" s="730"/>
      <c r="FOT291" s="730"/>
      <c r="FOU291" s="730"/>
      <c r="FOV291" s="730"/>
      <c r="FOW291" s="730"/>
      <c r="FOX291" s="730"/>
      <c r="FOY291" s="730"/>
      <c r="FOZ291" s="730"/>
      <c r="FPA291" s="730"/>
      <c r="FPB291" s="730"/>
      <c r="FPC291" s="730"/>
      <c r="FPD291" s="730"/>
      <c r="FPE291" s="730"/>
      <c r="FPF291" s="730"/>
      <c r="FPG291" s="730"/>
      <c r="FPH291" s="730"/>
      <c r="FPI291" s="730"/>
      <c r="FPJ291" s="730"/>
      <c r="FPK291" s="730"/>
      <c r="FPL291" s="730"/>
      <c r="FPM291" s="730"/>
      <c r="FPN291" s="730"/>
      <c r="FPO291" s="730"/>
      <c r="FPP291" s="730"/>
      <c r="FPQ291" s="730"/>
      <c r="FPR291" s="730"/>
      <c r="FPS291" s="730"/>
      <c r="FPT291" s="730"/>
      <c r="FPU291" s="730"/>
      <c r="FPV291" s="730"/>
      <c r="FPW291" s="730"/>
      <c r="FPX291" s="730"/>
      <c r="FPY291" s="730"/>
      <c r="FPZ291" s="730"/>
      <c r="FQA291" s="730"/>
      <c r="FQB291" s="730"/>
      <c r="FQC291" s="730"/>
      <c r="FQD291" s="730"/>
      <c r="FQE291" s="730"/>
      <c r="FQF291" s="730"/>
      <c r="FQG291" s="730"/>
      <c r="FQH291" s="730"/>
      <c r="FQI291" s="730"/>
      <c r="FQJ291" s="730"/>
      <c r="FQK291" s="730"/>
      <c r="FQL291" s="730"/>
      <c r="FQM291" s="730"/>
      <c r="FQN291" s="730"/>
      <c r="FQO291" s="730"/>
      <c r="FQP291" s="730"/>
      <c r="FQQ291" s="730"/>
      <c r="FQR291" s="730"/>
      <c r="FQS291" s="730"/>
      <c r="FQT291" s="730"/>
      <c r="FQU291" s="730"/>
      <c r="FQV291" s="730"/>
      <c r="FQW291" s="730"/>
      <c r="FQX291" s="730"/>
      <c r="FQY291" s="730"/>
      <c r="FQZ291" s="730"/>
      <c r="FRA291" s="730"/>
      <c r="FRB291" s="730"/>
      <c r="FRC291" s="730"/>
      <c r="FRD291" s="730"/>
      <c r="FRE291" s="730"/>
      <c r="FRF291" s="730"/>
      <c r="FRG291" s="730"/>
      <c r="FRH291" s="730"/>
      <c r="FRI291" s="730"/>
      <c r="FRJ291" s="730"/>
      <c r="FRK291" s="730"/>
      <c r="FRL291" s="730"/>
      <c r="FRM291" s="730"/>
      <c r="FRN291" s="730"/>
      <c r="FRO291" s="730"/>
      <c r="FRP291" s="730"/>
      <c r="FRQ291" s="730"/>
      <c r="FRR291" s="730"/>
      <c r="FRS291" s="730"/>
      <c r="FRT291" s="730"/>
      <c r="FRU291" s="730"/>
      <c r="FRV291" s="730"/>
      <c r="FRW291" s="730"/>
      <c r="FRX291" s="730"/>
      <c r="FRY291" s="730"/>
      <c r="FRZ291" s="730"/>
      <c r="FSA291" s="730"/>
      <c r="FSB291" s="730"/>
      <c r="FSC291" s="730"/>
      <c r="FSD291" s="730"/>
      <c r="FSE291" s="730"/>
      <c r="FSF291" s="730"/>
      <c r="FSG291" s="730"/>
      <c r="FSH291" s="730"/>
      <c r="FSI291" s="730"/>
      <c r="FSJ291" s="730"/>
      <c r="FSK291" s="730"/>
      <c r="FSL291" s="730"/>
      <c r="FSM291" s="730"/>
      <c r="FSN291" s="730"/>
      <c r="FSO291" s="730"/>
      <c r="FSP291" s="730"/>
      <c r="FSQ291" s="730"/>
      <c r="FSR291" s="730"/>
      <c r="FSS291" s="730"/>
      <c r="FST291" s="730"/>
      <c r="FSU291" s="730"/>
      <c r="FSV291" s="730"/>
      <c r="FSW291" s="730"/>
      <c r="FSX291" s="730"/>
      <c r="FSY291" s="730"/>
      <c r="FSZ291" s="730"/>
      <c r="FTA291" s="730"/>
      <c r="FTB291" s="730"/>
      <c r="FTC291" s="730"/>
      <c r="FTD291" s="730"/>
      <c r="FTE291" s="730"/>
      <c r="FTF291" s="730"/>
      <c r="FTG291" s="730"/>
      <c r="FTH291" s="730"/>
      <c r="FTI291" s="730"/>
      <c r="FTJ291" s="730"/>
      <c r="FTK291" s="730"/>
      <c r="FTL291" s="730"/>
      <c r="FTM291" s="730"/>
      <c r="FTN291" s="730"/>
      <c r="FTO291" s="730"/>
      <c r="FTP291" s="730"/>
      <c r="FTQ291" s="730"/>
      <c r="FTR291" s="730"/>
      <c r="FTS291" s="730"/>
      <c r="FTT291" s="730"/>
      <c r="FTU291" s="730"/>
      <c r="FTV291" s="730"/>
      <c r="FTW291" s="730"/>
      <c r="FTX291" s="730"/>
      <c r="FTY291" s="730"/>
      <c r="FTZ291" s="730"/>
      <c r="FUA291" s="730"/>
      <c r="FUB291" s="730"/>
      <c r="FUC291" s="730"/>
      <c r="FUD291" s="730"/>
      <c r="FUE291" s="730"/>
      <c r="FUF291" s="730"/>
      <c r="FUG291" s="730"/>
      <c r="FUH291" s="730"/>
      <c r="FUI291" s="730"/>
      <c r="FUJ291" s="730"/>
      <c r="FUK291" s="730"/>
      <c r="FUL291" s="730"/>
      <c r="FUM291" s="730"/>
      <c r="FUN291" s="730"/>
      <c r="FUO291" s="730"/>
      <c r="FUP291" s="730"/>
      <c r="FUQ291" s="730"/>
      <c r="FUR291" s="730"/>
      <c r="FUS291" s="730"/>
      <c r="FUT291" s="730"/>
      <c r="FUU291" s="730"/>
      <c r="FUV291" s="730"/>
      <c r="FUW291" s="730"/>
      <c r="FUX291" s="730"/>
      <c r="FUY291" s="730"/>
      <c r="FUZ291" s="730"/>
      <c r="FVA291" s="730"/>
      <c r="FVB291" s="730"/>
      <c r="FVC291" s="730"/>
      <c r="FVD291" s="730"/>
      <c r="FVE291" s="730"/>
      <c r="FVF291" s="730"/>
      <c r="FVG291" s="730"/>
      <c r="FVH291" s="730"/>
      <c r="FVI291" s="730"/>
      <c r="FVJ291" s="730"/>
      <c r="FVK291" s="730"/>
      <c r="FVL291" s="730"/>
      <c r="FVM291" s="730"/>
      <c r="FVN291" s="730"/>
      <c r="FVO291" s="730"/>
      <c r="FVP291" s="730"/>
      <c r="FVQ291" s="730"/>
      <c r="FVR291" s="730"/>
      <c r="FVS291" s="730"/>
      <c r="FVT291" s="730"/>
      <c r="FVU291" s="730"/>
      <c r="FVV291" s="730"/>
      <c r="FVW291" s="730"/>
      <c r="FVX291" s="730"/>
      <c r="FVY291" s="730"/>
      <c r="FVZ291" s="730"/>
      <c r="FWA291" s="730"/>
      <c r="FWB291" s="730"/>
      <c r="FWC291" s="730"/>
      <c r="FWD291" s="730"/>
      <c r="FWE291" s="730"/>
      <c r="FWF291" s="730"/>
      <c r="FWG291" s="730"/>
      <c r="FWH291" s="730"/>
      <c r="FWI291" s="730"/>
      <c r="FWJ291" s="730"/>
      <c r="FWK291" s="730"/>
      <c r="FWL291" s="730"/>
      <c r="FWM291" s="730"/>
      <c r="FWN291" s="730"/>
      <c r="FWO291" s="730"/>
      <c r="FWP291" s="730"/>
      <c r="FWQ291" s="730"/>
      <c r="FWR291" s="730"/>
      <c r="FWS291" s="730"/>
      <c r="FWT291" s="730"/>
      <c r="FWU291" s="730"/>
      <c r="FWV291" s="730"/>
      <c r="FWW291" s="730"/>
      <c r="FWX291" s="730"/>
      <c r="FWY291" s="730"/>
      <c r="FWZ291" s="730"/>
      <c r="FXA291" s="730"/>
      <c r="FXB291" s="730"/>
      <c r="FXC291" s="730"/>
      <c r="FXD291" s="730"/>
      <c r="FXE291" s="730"/>
      <c r="FXF291" s="730"/>
      <c r="FXG291" s="730"/>
      <c r="FXH291" s="730"/>
      <c r="FXI291" s="730"/>
      <c r="FXJ291" s="730"/>
      <c r="FXK291" s="730"/>
      <c r="FXL291" s="730"/>
      <c r="FXM291" s="730"/>
      <c r="FXN291" s="730"/>
      <c r="FXO291" s="730"/>
      <c r="FXP291" s="730"/>
      <c r="FXQ291" s="730"/>
      <c r="FXR291" s="730"/>
      <c r="FXS291" s="730"/>
      <c r="FXT291" s="730"/>
      <c r="FXU291" s="730"/>
      <c r="FXV291" s="730"/>
      <c r="FXW291" s="730"/>
      <c r="FXX291" s="730"/>
      <c r="FXY291" s="730"/>
      <c r="FXZ291" s="730"/>
      <c r="FYA291" s="730"/>
      <c r="FYB291" s="730"/>
      <c r="FYC291" s="730"/>
      <c r="FYD291" s="730"/>
      <c r="FYE291" s="730"/>
      <c r="FYF291" s="730"/>
      <c r="FYG291" s="730"/>
      <c r="FYH291" s="730"/>
      <c r="FYI291" s="730"/>
      <c r="FYJ291" s="730"/>
      <c r="FYK291" s="730"/>
      <c r="FYL291" s="730"/>
      <c r="FYM291" s="730"/>
      <c r="FYN291" s="730"/>
      <c r="FYO291" s="730"/>
      <c r="FYP291" s="730"/>
      <c r="FYQ291" s="730"/>
      <c r="FYR291" s="730"/>
      <c r="FYS291" s="730"/>
      <c r="FYT291" s="730"/>
      <c r="FYU291" s="730"/>
      <c r="FYV291" s="730"/>
      <c r="FYW291" s="730"/>
      <c r="FYX291" s="730"/>
      <c r="FYY291" s="730"/>
      <c r="FYZ291" s="730"/>
      <c r="FZA291" s="730"/>
      <c r="FZB291" s="730"/>
      <c r="FZC291" s="730"/>
      <c r="FZD291" s="730"/>
      <c r="FZE291" s="730"/>
      <c r="FZF291" s="730"/>
      <c r="FZG291" s="730"/>
      <c r="FZH291" s="730"/>
      <c r="FZI291" s="730"/>
      <c r="FZJ291" s="730"/>
      <c r="FZK291" s="730"/>
      <c r="FZL291" s="730"/>
      <c r="FZM291" s="730"/>
      <c r="FZN291" s="730"/>
      <c r="FZO291" s="730"/>
      <c r="FZP291" s="730"/>
      <c r="FZQ291" s="730"/>
      <c r="FZR291" s="730"/>
      <c r="FZS291" s="730"/>
      <c r="FZT291" s="730"/>
      <c r="FZU291" s="730"/>
      <c r="FZV291" s="730"/>
      <c r="FZW291" s="730"/>
      <c r="FZX291" s="730"/>
      <c r="FZY291" s="730"/>
      <c r="FZZ291" s="730"/>
      <c r="GAA291" s="730"/>
      <c r="GAB291" s="730"/>
      <c r="GAC291" s="730"/>
      <c r="GAD291" s="730"/>
      <c r="GAE291" s="730"/>
      <c r="GAF291" s="730"/>
      <c r="GAG291" s="730"/>
      <c r="GAH291" s="730"/>
      <c r="GAI291" s="730"/>
      <c r="GAJ291" s="730"/>
      <c r="GAK291" s="730"/>
      <c r="GAL291" s="730"/>
      <c r="GAM291" s="730"/>
      <c r="GAN291" s="730"/>
      <c r="GAO291" s="730"/>
      <c r="GAP291" s="730"/>
      <c r="GAQ291" s="730"/>
      <c r="GAR291" s="730"/>
      <c r="GAS291" s="730"/>
      <c r="GAT291" s="730"/>
      <c r="GAU291" s="730"/>
      <c r="GAV291" s="730"/>
      <c r="GAW291" s="730"/>
      <c r="GAX291" s="730"/>
      <c r="GAY291" s="730"/>
      <c r="GAZ291" s="730"/>
      <c r="GBA291" s="730"/>
      <c r="GBB291" s="730"/>
      <c r="GBC291" s="730"/>
      <c r="GBD291" s="730"/>
      <c r="GBE291" s="730"/>
      <c r="GBF291" s="730"/>
      <c r="GBG291" s="730"/>
      <c r="GBH291" s="730"/>
      <c r="GBI291" s="730"/>
      <c r="GBJ291" s="730"/>
      <c r="GBK291" s="730"/>
      <c r="GBL291" s="730"/>
      <c r="GBM291" s="730"/>
      <c r="GBN291" s="730"/>
      <c r="GBO291" s="730"/>
      <c r="GBP291" s="730"/>
      <c r="GBQ291" s="730"/>
      <c r="GBR291" s="730"/>
      <c r="GBS291" s="730"/>
      <c r="GBT291" s="730"/>
      <c r="GBU291" s="730"/>
      <c r="GBV291" s="730"/>
      <c r="GBW291" s="730"/>
      <c r="GBX291" s="730"/>
      <c r="GBY291" s="730"/>
      <c r="GBZ291" s="730"/>
      <c r="GCA291" s="730"/>
      <c r="GCB291" s="730"/>
      <c r="GCC291" s="730"/>
      <c r="GCD291" s="730"/>
      <c r="GCE291" s="730"/>
      <c r="GCF291" s="730"/>
      <c r="GCG291" s="730"/>
      <c r="GCH291" s="730"/>
      <c r="GCI291" s="730"/>
      <c r="GCJ291" s="730"/>
      <c r="GCK291" s="730"/>
      <c r="GCL291" s="730"/>
      <c r="GCM291" s="730"/>
      <c r="GCN291" s="730"/>
      <c r="GCO291" s="730"/>
      <c r="GCP291" s="730"/>
      <c r="GCQ291" s="730"/>
      <c r="GCR291" s="730"/>
      <c r="GCS291" s="730"/>
      <c r="GCT291" s="730"/>
      <c r="GCU291" s="730"/>
      <c r="GCV291" s="730"/>
      <c r="GCW291" s="730"/>
      <c r="GCX291" s="730"/>
      <c r="GCY291" s="730"/>
      <c r="GCZ291" s="730"/>
      <c r="GDA291" s="730"/>
      <c r="GDB291" s="730"/>
      <c r="GDC291" s="730"/>
      <c r="GDD291" s="730"/>
      <c r="GDE291" s="730"/>
      <c r="GDF291" s="730"/>
      <c r="GDG291" s="730"/>
      <c r="GDH291" s="730"/>
      <c r="GDI291" s="730"/>
      <c r="GDJ291" s="730"/>
      <c r="GDK291" s="730"/>
      <c r="GDL291" s="730"/>
      <c r="GDM291" s="730"/>
      <c r="GDN291" s="730"/>
      <c r="GDO291" s="730"/>
      <c r="GDP291" s="730"/>
      <c r="GDQ291" s="730"/>
      <c r="GDR291" s="730"/>
      <c r="GDS291" s="730"/>
      <c r="GDT291" s="730"/>
      <c r="GDU291" s="730"/>
      <c r="GDV291" s="730"/>
      <c r="GDW291" s="730"/>
      <c r="GDX291" s="730"/>
      <c r="GDY291" s="730"/>
      <c r="GDZ291" s="730"/>
      <c r="GEA291" s="730"/>
      <c r="GEB291" s="730"/>
      <c r="GEC291" s="730"/>
      <c r="GED291" s="730"/>
      <c r="GEE291" s="730"/>
      <c r="GEF291" s="730"/>
      <c r="GEG291" s="730"/>
      <c r="GEH291" s="730"/>
      <c r="GEI291" s="730"/>
      <c r="GEJ291" s="730"/>
      <c r="GEK291" s="730"/>
      <c r="GEL291" s="730"/>
      <c r="GEM291" s="730"/>
      <c r="GEN291" s="730"/>
      <c r="GEO291" s="730"/>
      <c r="GEP291" s="730"/>
      <c r="GEQ291" s="730"/>
      <c r="GER291" s="730"/>
      <c r="GES291" s="730"/>
      <c r="GET291" s="730"/>
      <c r="GEU291" s="730"/>
      <c r="GEV291" s="730"/>
      <c r="GEW291" s="730"/>
      <c r="GEX291" s="730"/>
      <c r="GEY291" s="730"/>
      <c r="GEZ291" s="730"/>
      <c r="GFA291" s="730"/>
      <c r="GFB291" s="730"/>
      <c r="GFC291" s="730"/>
      <c r="GFD291" s="730"/>
      <c r="GFE291" s="730"/>
      <c r="GFF291" s="730"/>
      <c r="GFG291" s="730"/>
      <c r="GFH291" s="730"/>
      <c r="GFI291" s="730"/>
      <c r="GFJ291" s="730"/>
      <c r="GFK291" s="730"/>
      <c r="GFL291" s="730"/>
      <c r="GFM291" s="730"/>
      <c r="GFN291" s="730"/>
      <c r="GFO291" s="730"/>
      <c r="GFP291" s="730"/>
      <c r="GFQ291" s="730"/>
      <c r="GFR291" s="730"/>
      <c r="GFS291" s="730"/>
      <c r="GFT291" s="730"/>
      <c r="GFU291" s="730"/>
      <c r="GFV291" s="730"/>
      <c r="GFW291" s="730"/>
      <c r="GFX291" s="730"/>
      <c r="GFY291" s="730"/>
      <c r="GFZ291" s="730"/>
      <c r="GGA291" s="730"/>
      <c r="GGB291" s="730"/>
      <c r="GGC291" s="730"/>
      <c r="GGD291" s="730"/>
      <c r="GGE291" s="730"/>
      <c r="GGF291" s="730"/>
      <c r="GGG291" s="730"/>
      <c r="GGH291" s="730"/>
      <c r="GGI291" s="730"/>
      <c r="GGJ291" s="730"/>
      <c r="GGK291" s="730"/>
      <c r="GGL291" s="730"/>
      <c r="GGM291" s="730"/>
      <c r="GGN291" s="730"/>
      <c r="GGO291" s="730"/>
      <c r="GGP291" s="730"/>
      <c r="GGQ291" s="730"/>
      <c r="GGR291" s="730"/>
      <c r="GGS291" s="730"/>
      <c r="GGT291" s="730"/>
      <c r="GGU291" s="730"/>
      <c r="GGV291" s="730"/>
      <c r="GGW291" s="730"/>
      <c r="GGX291" s="730"/>
      <c r="GGY291" s="730"/>
      <c r="GGZ291" s="730"/>
      <c r="GHA291" s="730"/>
      <c r="GHB291" s="730"/>
      <c r="GHC291" s="730"/>
      <c r="GHD291" s="730"/>
      <c r="GHE291" s="730"/>
      <c r="GHF291" s="730"/>
      <c r="GHG291" s="730"/>
      <c r="GHH291" s="730"/>
      <c r="GHI291" s="730"/>
      <c r="GHJ291" s="730"/>
      <c r="GHK291" s="730"/>
      <c r="GHL291" s="730"/>
      <c r="GHM291" s="730"/>
      <c r="GHN291" s="730"/>
      <c r="GHO291" s="730"/>
      <c r="GHP291" s="730"/>
      <c r="GHQ291" s="730"/>
      <c r="GHR291" s="730"/>
      <c r="GHS291" s="730"/>
      <c r="GHT291" s="730"/>
      <c r="GHU291" s="730"/>
      <c r="GHV291" s="730"/>
      <c r="GHW291" s="730"/>
      <c r="GHX291" s="730"/>
      <c r="GHY291" s="730"/>
      <c r="GHZ291" s="730"/>
      <c r="GIA291" s="730"/>
      <c r="GIB291" s="730"/>
      <c r="GIC291" s="730"/>
      <c r="GID291" s="730"/>
      <c r="GIE291" s="730"/>
      <c r="GIF291" s="730"/>
      <c r="GIG291" s="730"/>
      <c r="GIH291" s="730"/>
      <c r="GII291" s="730"/>
      <c r="GIJ291" s="730"/>
      <c r="GIK291" s="730"/>
      <c r="GIL291" s="730"/>
      <c r="GIM291" s="730"/>
      <c r="GIN291" s="730"/>
      <c r="GIO291" s="730"/>
      <c r="GIP291" s="730"/>
      <c r="GIQ291" s="730"/>
      <c r="GIR291" s="730"/>
      <c r="GIS291" s="730"/>
      <c r="GIT291" s="730"/>
      <c r="GIU291" s="730"/>
      <c r="GIV291" s="730"/>
      <c r="GIW291" s="730"/>
      <c r="GIX291" s="730"/>
      <c r="GIY291" s="730"/>
      <c r="GIZ291" s="730"/>
      <c r="GJA291" s="730"/>
      <c r="GJB291" s="730"/>
      <c r="GJC291" s="730"/>
      <c r="GJD291" s="730"/>
      <c r="GJE291" s="730"/>
      <c r="GJF291" s="730"/>
      <c r="GJG291" s="730"/>
      <c r="GJH291" s="730"/>
      <c r="GJI291" s="730"/>
      <c r="GJJ291" s="730"/>
      <c r="GJK291" s="730"/>
      <c r="GJL291" s="730"/>
      <c r="GJM291" s="730"/>
      <c r="GJN291" s="730"/>
      <c r="GJO291" s="730"/>
      <c r="GJP291" s="730"/>
      <c r="GJQ291" s="730"/>
      <c r="GJR291" s="730"/>
      <c r="GJS291" s="730"/>
      <c r="GJT291" s="730"/>
      <c r="GJU291" s="730"/>
      <c r="GJV291" s="730"/>
      <c r="GJW291" s="730"/>
      <c r="GJX291" s="730"/>
      <c r="GJY291" s="730"/>
      <c r="GJZ291" s="730"/>
      <c r="GKA291" s="730"/>
      <c r="GKB291" s="730"/>
      <c r="GKC291" s="730"/>
      <c r="GKD291" s="730"/>
      <c r="GKE291" s="730"/>
      <c r="GKF291" s="730"/>
      <c r="GKG291" s="730"/>
      <c r="GKH291" s="730"/>
      <c r="GKI291" s="730"/>
      <c r="GKJ291" s="730"/>
      <c r="GKK291" s="730"/>
      <c r="GKL291" s="730"/>
      <c r="GKM291" s="730"/>
      <c r="GKN291" s="730"/>
      <c r="GKO291" s="730"/>
      <c r="GKP291" s="730"/>
      <c r="GKQ291" s="730"/>
      <c r="GKR291" s="730"/>
      <c r="GKS291" s="730"/>
      <c r="GKT291" s="730"/>
      <c r="GKU291" s="730"/>
      <c r="GKV291" s="730"/>
      <c r="GKW291" s="730"/>
      <c r="GKX291" s="730"/>
      <c r="GKY291" s="730"/>
      <c r="GKZ291" s="730"/>
      <c r="GLA291" s="730"/>
      <c r="GLB291" s="730"/>
      <c r="GLC291" s="730"/>
      <c r="GLD291" s="730"/>
      <c r="GLE291" s="730"/>
      <c r="GLF291" s="730"/>
      <c r="GLG291" s="730"/>
      <c r="GLH291" s="730"/>
      <c r="GLI291" s="730"/>
      <c r="GLJ291" s="730"/>
      <c r="GLK291" s="730"/>
      <c r="GLL291" s="730"/>
      <c r="GLM291" s="730"/>
      <c r="GLN291" s="730"/>
      <c r="GLO291" s="730"/>
      <c r="GLP291" s="730"/>
      <c r="GLQ291" s="730"/>
      <c r="GLR291" s="730"/>
      <c r="GLS291" s="730"/>
      <c r="GLT291" s="730"/>
      <c r="GLU291" s="730"/>
      <c r="GLV291" s="730"/>
      <c r="GLW291" s="730"/>
      <c r="GLX291" s="730"/>
      <c r="GLY291" s="730"/>
      <c r="GLZ291" s="730"/>
      <c r="GMA291" s="730"/>
      <c r="GMB291" s="730"/>
      <c r="GMC291" s="730"/>
      <c r="GMD291" s="730"/>
      <c r="GME291" s="730"/>
      <c r="GMF291" s="730"/>
      <c r="GMG291" s="730"/>
      <c r="GMH291" s="730"/>
      <c r="GMI291" s="730"/>
      <c r="GMJ291" s="730"/>
      <c r="GMK291" s="730"/>
      <c r="GML291" s="730"/>
      <c r="GMM291" s="730"/>
      <c r="GMN291" s="730"/>
      <c r="GMO291" s="730"/>
      <c r="GMP291" s="730"/>
      <c r="GMQ291" s="730"/>
      <c r="GMR291" s="730"/>
      <c r="GMS291" s="730"/>
      <c r="GMT291" s="730"/>
      <c r="GMU291" s="730"/>
      <c r="GMV291" s="730"/>
      <c r="GMW291" s="730"/>
      <c r="GMX291" s="730"/>
      <c r="GMY291" s="730"/>
      <c r="GMZ291" s="730"/>
      <c r="GNA291" s="730"/>
      <c r="GNB291" s="730"/>
      <c r="GNC291" s="730"/>
      <c r="GND291" s="730"/>
      <c r="GNE291" s="730"/>
      <c r="GNF291" s="730"/>
      <c r="GNG291" s="730"/>
      <c r="GNH291" s="730"/>
      <c r="GNI291" s="730"/>
      <c r="GNJ291" s="730"/>
      <c r="GNK291" s="730"/>
      <c r="GNL291" s="730"/>
      <c r="GNM291" s="730"/>
      <c r="GNN291" s="730"/>
      <c r="GNO291" s="730"/>
      <c r="GNP291" s="730"/>
      <c r="GNQ291" s="730"/>
      <c r="GNR291" s="730"/>
      <c r="GNS291" s="730"/>
      <c r="GNT291" s="730"/>
      <c r="GNU291" s="730"/>
      <c r="GNV291" s="730"/>
      <c r="GNW291" s="730"/>
      <c r="GNX291" s="730"/>
      <c r="GNY291" s="730"/>
      <c r="GNZ291" s="730"/>
      <c r="GOA291" s="730"/>
      <c r="GOB291" s="730"/>
      <c r="GOC291" s="730"/>
      <c r="GOD291" s="730"/>
      <c r="GOE291" s="730"/>
      <c r="GOF291" s="730"/>
      <c r="GOG291" s="730"/>
      <c r="GOH291" s="730"/>
      <c r="GOI291" s="730"/>
      <c r="GOJ291" s="730"/>
      <c r="GOK291" s="730"/>
      <c r="GOL291" s="730"/>
      <c r="GOM291" s="730"/>
      <c r="GON291" s="730"/>
      <c r="GOO291" s="730"/>
      <c r="GOP291" s="730"/>
      <c r="GOQ291" s="730"/>
      <c r="GOR291" s="730"/>
      <c r="GOS291" s="730"/>
      <c r="GOT291" s="730"/>
      <c r="GOU291" s="730"/>
      <c r="GOV291" s="730"/>
      <c r="GOW291" s="730"/>
      <c r="GOX291" s="730"/>
      <c r="GOY291" s="730"/>
      <c r="GOZ291" s="730"/>
      <c r="GPA291" s="730"/>
      <c r="GPB291" s="730"/>
      <c r="GPC291" s="730"/>
      <c r="GPD291" s="730"/>
      <c r="GPE291" s="730"/>
      <c r="GPF291" s="730"/>
      <c r="GPG291" s="730"/>
      <c r="GPH291" s="730"/>
      <c r="GPI291" s="730"/>
      <c r="GPJ291" s="730"/>
      <c r="GPK291" s="730"/>
      <c r="GPL291" s="730"/>
      <c r="GPM291" s="730"/>
      <c r="GPN291" s="730"/>
      <c r="GPO291" s="730"/>
      <c r="GPP291" s="730"/>
      <c r="GPQ291" s="730"/>
      <c r="GPR291" s="730"/>
      <c r="GPS291" s="730"/>
      <c r="GPT291" s="730"/>
      <c r="GPU291" s="730"/>
      <c r="GPV291" s="730"/>
      <c r="GPW291" s="730"/>
      <c r="GPX291" s="730"/>
      <c r="GPY291" s="730"/>
      <c r="GPZ291" s="730"/>
      <c r="GQA291" s="730"/>
      <c r="GQB291" s="730"/>
      <c r="GQC291" s="730"/>
      <c r="GQD291" s="730"/>
      <c r="GQE291" s="730"/>
      <c r="GQF291" s="730"/>
      <c r="GQG291" s="730"/>
      <c r="GQH291" s="730"/>
      <c r="GQI291" s="730"/>
      <c r="GQJ291" s="730"/>
      <c r="GQK291" s="730"/>
      <c r="GQL291" s="730"/>
      <c r="GQM291" s="730"/>
      <c r="GQN291" s="730"/>
      <c r="GQO291" s="730"/>
      <c r="GQP291" s="730"/>
      <c r="GQQ291" s="730"/>
      <c r="GQR291" s="730"/>
      <c r="GQS291" s="730"/>
      <c r="GQT291" s="730"/>
      <c r="GQU291" s="730"/>
      <c r="GQV291" s="730"/>
      <c r="GQW291" s="730"/>
      <c r="GQX291" s="730"/>
      <c r="GQY291" s="730"/>
      <c r="GQZ291" s="730"/>
      <c r="GRA291" s="730"/>
      <c r="GRB291" s="730"/>
      <c r="GRC291" s="730"/>
      <c r="GRD291" s="730"/>
      <c r="GRE291" s="730"/>
      <c r="GRF291" s="730"/>
      <c r="GRG291" s="730"/>
      <c r="GRH291" s="730"/>
      <c r="GRI291" s="730"/>
      <c r="GRJ291" s="730"/>
      <c r="GRK291" s="730"/>
      <c r="GRL291" s="730"/>
      <c r="GRM291" s="730"/>
      <c r="GRN291" s="730"/>
      <c r="GRO291" s="730"/>
      <c r="GRP291" s="730"/>
      <c r="GRQ291" s="730"/>
      <c r="GRR291" s="730"/>
      <c r="GRS291" s="730"/>
      <c r="GRT291" s="730"/>
      <c r="GRU291" s="730"/>
      <c r="GRV291" s="730"/>
      <c r="GRW291" s="730"/>
      <c r="GRX291" s="730"/>
      <c r="GRY291" s="730"/>
      <c r="GRZ291" s="730"/>
      <c r="GSA291" s="730"/>
      <c r="GSB291" s="730"/>
      <c r="GSC291" s="730"/>
      <c r="GSD291" s="730"/>
      <c r="GSE291" s="730"/>
      <c r="GSF291" s="730"/>
      <c r="GSG291" s="730"/>
      <c r="GSH291" s="730"/>
      <c r="GSI291" s="730"/>
      <c r="GSJ291" s="730"/>
      <c r="GSK291" s="730"/>
      <c r="GSL291" s="730"/>
      <c r="GSM291" s="730"/>
      <c r="GSN291" s="730"/>
      <c r="GSO291" s="730"/>
      <c r="GSP291" s="730"/>
      <c r="GSQ291" s="730"/>
      <c r="GSR291" s="730"/>
      <c r="GSS291" s="730"/>
      <c r="GST291" s="730"/>
      <c r="GSU291" s="730"/>
      <c r="GSV291" s="730"/>
      <c r="GSW291" s="730"/>
      <c r="GSX291" s="730"/>
      <c r="GSY291" s="730"/>
      <c r="GSZ291" s="730"/>
      <c r="GTA291" s="730"/>
      <c r="GTB291" s="730"/>
      <c r="GTC291" s="730"/>
      <c r="GTD291" s="730"/>
      <c r="GTE291" s="730"/>
      <c r="GTF291" s="730"/>
      <c r="GTG291" s="730"/>
      <c r="GTH291" s="730"/>
      <c r="GTI291" s="730"/>
      <c r="GTJ291" s="730"/>
      <c r="GTK291" s="730"/>
      <c r="GTL291" s="730"/>
      <c r="GTM291" s="730"/>
      <c r="GTN291" s="730"/>
      <c r="GTO291" s="730"/>
      <c r="GTP291" s="730"/>
      <c r="GTQ291" s="730"/>
      <c r="GTR291" s="730"/>
      <c r="GTS291" s="730"/>
      <c r="GTT291" s="730"/>
      <c r="GTU291" s="730"/>
      <c r="GTV291" s="730"/>
      <c r="GTW291" s="730"/>
      <c r="GTX291" s="730"/>
      <c r="GTY291" s="730"/>
      <c r="GTZ291" s="730"/>
      <c r="GUA291" s="730"/>
      <c r="GUB291" s="730"/>
      <c r="GUC291" s="730"/>
      <c r="GUD291" s="730"/>
      <c r="GUE291" s="730"/>
      <c r="GUF291" s="730"/>
      <c r="GUG291" s="730"/>
      <c r="GUH291" s="730"/>
      <c r="GUI291" s="730"/>
      <c r="GUJ291" s="730"/>
      <c r="GUK291" s="730"/>
      <c r="GUL291" s="730"/>
      <c r="GUM291" s="730"/>
      <c r="GUN291" s="730"/>
      <c r="GUO291" s="730"/>
      <c r="GUP291" s="730"/>
      <c r="GUQ291" s="730"/>
      <c r="GUR291" s="730"/>
      <c r="GUS291" s="730"/>
      <c r="GUT291" s="730"/>
      <c r="GUU291" s="730"/>
      <c r="GUV291" s="730"/>
      <c r="GUW291" s="730"/>
      <c r="GUX291" s="730"/>
      <c r="GUY291" s="730"/>
      <c r="GUZ291" s="730"/>
      <c r="GVA291" s="730"/>
      <c r="GVB291" s="730"/>
      <c r="GVC291" s="730"/>
      <c r="GVD291" s="730"/>
      <c r="GVE291" s="730"/>
      <c r="GVF291" s="730"/>
      <c r="GVG291" s="730"/>
      <c r="GVH291" s="730"/>
      <c r="GVI291" s="730"/>
      <c r="GVJ291" s="730"/>
      <c r="GVK291" s="730"/>
      <c r="GVL291" s="730"/>
      <c r="GVM291" s="730"/>
      <c r="GVN291" s="730"/>
      <c r="GVO291" s="730"/>
      <c r="GVP291" s="730"/>
      <c r="GVQ291" s="730"/>
      <c r="GVR291" s="730"/>
      <c r="GVS291" s="730"/>
      <c r="GVT291" s="730"/>
      <c r="GVU291" s="730"/>
      <c r="GVV291" s="730"/>
      <c r="GVW291" s="730"/>
      <c r="GVX291" s="730"/>
      <c r="GVY291" s="730"/>
      <c r="GVZ291" s="730"/>
      <c r="GWA291" s="730"/>
      <c r="GWB291" s="730"/>
      <c r="GWC291" s="730"/>
      <c r="GWD291" s="730"/>
      <c r="GWE291" s="730"/>
      <c r="GWF291" s="730"/>
      <c r="GWG291" s="730"/>
      <c r="GWH291" s="730"/>
      <c r="GWI291" s="730"/>
      <c r="GWJ291" s="730"/>
      <c r="GWK291" s="730"/>
      <c r="GWL291" s="730"/>
      <c r="GWM291" s="730"/>
      <c r="GWN291" s="730"/>
      <c r="GWO291" s="730"/>
      <c r="GWP291" s="730"/>
      <c r="GWQ291" s="730"/>
      <c r="GWR291" s="730"/>
      <c r="GWS291" s="730"/>
      <c r="GWT291" s="730"/>
      <c r="GWU291" s="730"/>
      <c r="GWV291" s="730"/>
      <c r="GWW291" s="730"/>
      <c r="GWX291" s="730"/>
      <c r="GWY291" s="730"/>
      <c r="GWZ291" s="730"/>
      <c r="GXA291" s="730"/>
      <c r="GXB291" s="730"/>
      <c r="GXC291" s="730"/>
      <c r="GXD291" s="730"/>
      <c r="GXE291" s="730"/>
      <c r="GXF291" s="730"/>
      <c r="GXG291" s="730"/>
      <c r="GXH291" s="730"/>
      <c r="GXI291" s="730"/>
      <c r="GXJ291" s="730"/>
      <c r="GXK291" s="730"/>
      <c r="GXL291" s="730"/>
      <c r="GXM291" s="730"/>
      <c r="GXN291" s="730"/>
      <c r="GXO291" s="730"/>
      <c r="GXP291" s="730"/>
      <c r="GXQ291" s="730"/>
      <c r="GXR291" s="730"/>
      <c r="GXS291" s="730"/>
      <c r="GXT291" s="730"/>
      <c r="GXU291" s="730"/>
      <c r="GXV291" s="730"/>
      <c r="GXW291" s="730"/>
      <c r="GXX291" s="730"/>
      <c r="GXY291" s="730"/>
      <c r="GXZ291" s="730"/>
      <c r="GYA291" s="730"/>
      <c r="GYB291" s="730"/>
      <c r="GYC291" s="730"/>
      <c r="GYD291" s="730"/>
      <c r="GYE291" s="730"/>
      <c r="GYF291" s="730"/>
      <c r="GYG291" s="730"/>
      <c r="GYH291" s="730"/>
      <c r="GYI291" s="730"/>
      <c r="GYJ291" s="730"/>
      <c r="GYK291" s="730"/>
      <c r="GYL291" s="730"/>
      <c r="GYM291" s="730"/>
      <c r="GYN291" s="730"/>
      <c r="GYO291" s="730"/>
      <c r="GYP291" s="730"/>
      <c r="GYQ291" s="730"/>
      <c r="GYR291" s="730"/>
      <c r="GYS291" s="730"/>
      <c r="GYT291" s="730"/>
      <c r="GYU291" s="730"/>
      <c r="GYV291" s="730"/>
      <c r="GYW291" s="730"/>
      <c r="GYX291" s="730"/>
      <c r="GYY291" s="730"/>
      <c r="GYZ291" s="730"/>
      <c r="GZA291" s="730"/>
      <c r="GZB291" s="730"/>
      <c r="GZC291" s="730"/>
      <c r="GZD291" s="730"/>
      <c r="GZE291" s="730"/>
      <c r="GZF291" s="730"/>
      <c r="GZG291" s="730"/>
      <c r="GZH291" s="730"/>
      <c r="GZI291" s="730"/>
      <c r="GZJ291" s="730"/>
      <c r="GZK291" s="730"/>
      <c r="GZL291" s="730"/>
      <c r="GZM291" s="730"/>
      <c r="GZN291" s="730"/>
      <c r="GZO291" s="730"/>
      <c r="GZP291" s="730"/>
      <c r="GZQ291" s="730"/>
      <c r="GZR291" s="730"/>
      <c r="GZS291" s="730"/>
      <c r="GZT291" s="730"/>
      <c r="GZU291" s="730"/>
      <c r="GZV291" s="730"/>
      <c r="GZW291" s="730"/>
      <c r="GZX291" s="730"/>
      <c r="GZY291" s="730"/>
      <c r="GZZ291" s="730"/>
      <c r="HAA291" s="730"/>
      <c r="HAB291" s="730"/>
      <c r="HAC291" s="730"/>
      <c r="HAD291" s="730"/>
      <c r="HAE291" s="730"/>
      <c r="HAF291" s="730"/>
      <c r="HAG291" s="730"/>
      <c r="HAH291" s="730"/>
      <c r="HAI291" s="730"/>
      <c r="HAJ291" s="730"/>
      <c r="HAK291" s="730"/>
      <c r="HAL291" s="730"/>
      <c r="HAM291" s="730"/>
      <c r="HAN291" s="730"/>
      <c r="HAO291" s="730"/>
      <c r="HAP291" s="730"/>
      <c r="HAQ291" s="730"/>
      <c r="HAR291" s="730"/>
      <c r="HAS291" s="730"/>
      <c r="HAT291" s="730"/>
      <c r="HAU291" s="730"/>
      <c r="HAV291" s="730"/>
      <c r="HAW291" s="730"/>
      <c r="HAX291" s="730"/>
      <c r="HAY291" s="730"/>
      <c r="HAZ291" s="730"/>
      <c r="HBA291" s="730"/>
      <c r="HBB291" s="730"/>
      <c r="HBC291" s="730"/>
      <c r="HBD291" s="730"/>
      <c r="HBE291" s="730"/>
      <c r="HBF291" s="730"/>
      <c r="HBG291" s="730"/>
      <c r="HBH291" s="730"/>
      <c r="HBI291" s="730"/>
      <c r="HBJ291" s="730"/>
      <c r="HBK291" s="730"/>
      <c r="HBL291" s="730"/>
      <c r="HBM291" s="730"/>
      <c r="HBN291" s="730"/>
      <c r="HBO291" s="730"/>
      <c r="HBP291" s="730"/>
      <c r="HBQ291" s="730"/>
      <c r="HBR291" s="730"/>
      <c r="HBS291" s="730"/>
      <c r="HBT291" s="730"/>
      <c r="HBU291" s="730"/>
      <c r="HBV291" s="730"/>
      <c r="HBW291" s="730"/>
      <c r="HBX291" s="730"/>
      <c r="HBY291" s="730"/>
      <c r="HBZ291" s="730"/>
      <c r="HCA291" s="730"/>
      <c r="HCB291" s="730"/>
      <c r="HCC291" s="730"/>
      <c r="HCD291" s="730"/>
      <c r="HCE291" s="730"/>
      <c r="HCF291" s="730"/>
      <c r="HCG291" s="730"/>
      <c r="HCH291" s="730"/>
      <c r="HCI291" s="730"/>
      <c r="HCJ291" s="730"/>
      <c r="HCK291" s="730"/>
      <c r="HCL291" s="730"/>
      <c r="HCM291" s="730"/>
      <c r="HCN291" s="730"/>
      <c r="HCO291" s="730"/>
      <c r="HCP291" s="730"/>
      <c r="HCQ291" s="730"/>
      <c r="HCR291" s="730"/>
      <c r="HCS291" s="730"/>
      <c r="HCT291" s="730"/>
      <c r="HCU291" s="730"/>
      <c r="HCV291" s="730"/>
      <c r="HCW291" s="730"/>
      <c r="HCX291" s="730"/>
      <c r="HCY291" s="730"/>
      <c r="HCZ291" s="730"/>
      <c r="HDA291" s="730"/>
      <c r="HDB291" s="730"/>
      <c r="HDC291" s="730"/>
      <c r="HDD291" s="730"/>
      <c r="HDE291" s="730"/>
      <c r="HDF291" s="730"/>
      <c r="HDG291" s="730"/>
      <c r="HDH291" s="730"/>
      <c r="HDI291" s="730"/>
      <c r="HDJ291" s="730"/>
      <c r="HDK291" s="730"/>
      <c r="HDL291" s="730"/>
      <c r="HDM291" s="730"/>
      <c r="HDN291" s="730"/>
      <c r="HDO291" s="730"/>
      <c r="HDP291" s="730"/>
      <c r="HDQ291" s="730"/>
      <c r="HDR291" s="730"/>
      <c r="HDS291" s="730"/>
      <c r="HDT291" s="730"/>
      <c r="HDU291" s="730"/>
      <c r="HDV291" s="730"/>
      <c r="HDW291" s="730"/>
      <c r="HDX291" s="730"/>
      <c r="HDY291" s="730"/>
      <c r="HDZ291" s="730"/>
      <c r="HEA291" s="730"/>
      <c r="HEB291" s="730"/>
      <c r="HEC291" s="730"/>
      <c r="HED291" s="730"/>
      <c r="HEE291" s="730"/>
      <c r="HEF291" s="730"/>
      <c r="HEG291" s="730"/>
      <c r="HEH291" s="730"/>
      <c r="HEI291" s="730"/>
      <c r="HEJ291" s="730"/>
      <c r="HEK291" s="730"/>
      <c r="HEL291" s="730"/>
      <c r="HEM291" s="730"/>
      <c r="HEN291" s="730"/>
      <c r="HEO291" s="730"/>
      <c r="HEP291" s="730"/>
      <c r="HEQ291" s="730"/>
      <c r="HER291" s="730"/>
      <c r="HES291" s="730"/>
      <c r="HET291" s="730"/>
      <c r="HEU291" s="730"/>
      <c r="HEV291" s="730"/>
      <c r="HEW291" s="730"/>
      <c r="HEX291" s="730"/>
      <c r="HEY291" s="730"/>
      <c r="HEZ291" s="730"/>
      <c r="HFA291" s="730"/>
      <c r="HFB291" s="730"/>
      <c r="HFC291" s="730"/>
      <c r="HFD291" s="730"/>
      <c r="HFE291" s="730"/>
      <c r="HFF291" s="730"/>
      <c r="HFG291" s="730"/>
      <c r="HFH291" s="730"/>
      <c r="HFI291" s="730"/>
      <c r="HFJ291" s="730"/>
      <c r="HFK291" s="730"/>
      <c r="HFL291" s="730"/>
      <c r="HFM291" s="730"/>
      <c r="HFN291" s="730"/>
      <c r="HFO291" s="730"/>
      <c r="HFP291" s="730"/>
      <c r="HFQ291" s="730"/>
      <c r="HFR291" s="730"/>
      <c r="HFS291" s="730"/>
      <c r="HFT291" s="730"/>
      <c r="HFU291" s="730"/>
      <c r="HFV291" s="730"/>
      <c r="HFW291" s="730"/>
      <c r="HFX291" s="730"/>
      <c r="HFY291" s="730"/>
      <c r="HFZ291" s="730"/>
      <c r="HGA291" s="730"/>
      <c r="HGB291" s="730"/>
      <c r="HGC291" s="730"/>
      <c r="HGD291" s="730"/>
      <c r="HGE291" s="730"/>
      <c r="HGF291" s="730"/>
      <c r="HGG291" s="730"/>
      <c r="HGH291" s="730"/>
      <c r="HGI291" s="730"/>
      <c r="HGJ291" s="730"/>
      <c r="HGK291" s="730"/>
      <c r="HGL291" s="730"/>
      <c r="HGM291" s="730"/>
      <c r="HGN291" s="730"/>
      <c r="HGO291" s="730"/>
      <c r="HGP291" s="730"/>
      <c r="HGQ291" s="730"/>
      <c r="HGR291" s="730"/>
      <c r="HGS291" s="730"/>
      <c r="HGT291" s="730"/>
      <c r="HGU291" s="730"/>
      <c r="HGV291" s="730"/>
      <c r="HGW291" s="730"/>
      <c r="HGX291" s="730"/>
      <c r="HGY291" s="730"/>
      <c r="HGZ291" s="730"/>
      <c r="HHA291" s="730"/>
      <c r="HHB291" s="730"/>
      <c r="HHC291" s="730"/>
      <c r="HHD291" s="730"/>
      <c r="HHE291" s="730"/>
      <c r="HHF291" s="730"/>
      <c r="HHG291" s="730"/>
      <c r="HHH291" s="730"/>
      <c r="HHI291" s="730"/>
      <c r="HHJ291" s="730"/>
      <c r="HHK291" s="730"/>
      <c r="HHL291" s="730"/>
      <c r="HHM291" s="730"/>
      <c r="HHN291" s="730"/>
      <c r="HHO291" s="730"/>
      <c r="HHP291" s="730"/>
      <c r="HHQ291" s="730"/>
      <c r="HHR291" s="730"/>
      <c r="HHS291" s="730"/>
      <c r="HHT291" s="730"/>
      <c r="HHU291" s="730"/>
      <c r="HHV291" s="730"/>
      <c r="HHW291" s="730"/>
      <c r="HHX291" s="730"/>
      <c r="HHY291" s="730"/>
      <c r="HHZ291" s="730"/>
      <c r="HIA291" s="730"/>
      <c r="HIB291" s="730"/>
      <c r="HIC291" s="730"/>
      <c r="HID291" s="730"/>
      <c r="HIE291" s="730"/>
      <c r="HIF291" s="730"/>
      <c r="HIG291" s="730"/>
      <c r="HIH291" s="730"/>
      <c r="HII291" s="730"/>
      <c r="HIJ291" s="730"/>
      <c r="HIK291" s="730"/>
      <c r="HIL291" s="730"/>
      <c r="HIM291" s="730"/>
      <c r="HIN291" s="730"/>
      <c r="HIO291" s="730"/>
      <c r="HIP291" s="730"/>
      <c r="HIQ291" s="730"/>
      <c r="HIR291" s="730"/>
      <c r="HIS291" s="730"/>
      <c r="HIT291" s="730"/>
      <c r="HIU291" s="730"/>
      <c r="HIV291" s="730"/>
      <c r="HIW291" s="730"/>
      <c r="HIX291" s="730"/>
      <c r="HIY291" s="730"/>
      <c r="HIZ291" s="730"/>
      <c r="HJA291" s="730"/>
      <c r="HJB291" s="730"/>
      <c r="HJC291" s="730"/>
      <c r="HJD291" s="730"/>
      <c r="HJE291" s="730"/>
      <c r="HJF291" s="730"/>
      <c r="HJG291" s="730"/>
      <c r="HJH291" s="730"/>
      <c r="HJI291" s="730"/>
      <c r="HJJ291" s="730"/>
      <c r="HJK291" s="730"/>
      <c r="HJL291" s="730"/>
      <c r="HJM291" s="730"/>
      <c r="HJN291" s="730"/>
      <c r="HJO291" s="730"/>
      <c r="HJP291" s="730"/>
      <c r="HJQ291" s="730"/>
      <c r="HJR291" s="730"/>
      <c r="HJS291" s="730"/>
      <c r="HJT291" s="730"/>
      <c r="HJU291" s="730"/>
      <c r="HJV291" s="730"/>
      <c r="HJW291" s="730"/>
      <c r="HJX291" s="730"/>
      <c r="HJY291" s="730"/>
      <c r="HJZ291" s="730"/>
      <c r="HKA291" s="730"/>
      <c r="HKB291" s="730"/>
      <c r="HKC291" s="730"/>
      <c r="HKD291" s="730"/>
      <c r="HKE291" s="730"/>
      <c r="HKF291" s="730"/>
      <c r="HKG291" s="730"/>
      <c r="HKH291" s="730"/>
      <c r="HKI291" s="730"/>
      <c r="HKJ291" s="730"/>
      <c r="HKK291" s="730"/>
      <c r="HKL291" s="730"/>
      <c r="HKM291" s="730"/>
      <c r="HKN291" s="730"/>
      <c r="HKO291" s="730"/>
      <c r="HKP291" s="730"/>
      <c r="HKQ291" s="730"/>
      <c r="HKR291" s="730"/>
      <c r="HKS291" s="730"/>
      <c r="HKT291" s="730"/>
      <c r="HKU291" s="730"/>
      <c r="HKV291" s="730"/>
      <c r="HKW291" s="730"/>
      <c r="HKX291" s="730"/>
      <c r="HKY291" s="730"/>
      <c r="HKZ291" s="730"/>
      <c r="HLA291" s="730"/>
      <c r="HLB291" s="730"/>
      <c r="HLC291" s="730"/>
      <c r="HLD291" s="730"/>
      <c r="HLE291" s="730"/>
      <c r="HLF291" s="730"/>
      <c r="HLG291" s="730"/>
      <c r="HLH291" s="730"/>
      <c r="HLI291" s="730"/>
      <c r="HLJ291" s="730"/>
      <c r="HLK291" s="730"/>
      <c r="HLL291" s="730"/>
      <c r="HLM291" s="730"/>
      <c r="HLN291" s="730"/>
      <c r="HLO291" s="730"/>
      <c r="HLP291" s="730"/>
      <c r="HLQ291" s="730"/>
      <c r="HLR291" s="730"/>
      <c r="HLS291" s="730"/>
      <c r="HLT291" s="730"/>
      <c r="HLU291" s="730"/>
      <c r="HLV291" s="730"/>
      <c r="HLW291" s="730"/>
      <c r="HLX291" s="730"/>
      <c r="HLY291" s="730"/>
      <c r="HLZ291" s="730"/>
      <c r="HMA291" s="730"/>
      <c r="HMB291" s="730"/>
      <c r="HMC291" s="730"/>
      <c r="HMD291" s="730"/>
      <c r="HME291" s="730"/>
      <c r="HMF291" s="730"/>
      <c r="HMG291" s="730"/>
      <c r="HMH291" s="730"/>
      <c r="HMI291" s="730"/>
      <c r="HMJ291" s="730"/>
      <c r="HMK291" s="730"/>
      <c r="HML291" s="730"/>
      <c r="HMM291" s="730"/>
      <c r="HMN291" s="730"/>
      <c r="HMO291" s="730"/>
      <c r="HMP291" s="730"/>
      <c r="HMQ291" s="730"/>
      <c r="HMR291" s="730"/>
      <c r="HMS291" s="730"/>
      <c r="HMT291" s="730"/>
      <c r="HMU291" s="730"/>
      <c r="HMV291" s="730"/>
      <c r="HMW291" s="730"/>
      <c r="HMX291" s="730"/>
      <c r="HMY291" s="730"/>
      <c r="HMZ291" s="730"/>
      <c r="HNA291" s="730"/>
      <c r="HNB291" s="730"/>
      <c r="HNC291" s="730"/>
      <c r="HND291" s="730"/>
      <c r="HNE291" s="730"/>
      <c r="HNF291" s="730"/>
      <c r="HNG291" s="730"/>
      <c r="HNH291" s="730"/>
      <c r="HNI291" s="730"/>
      <c r="HNJ291" s="730"/>
      <c r="HNK291" s="730"/>
      <c r="HNL291" s="730"/>
      <c r="HNM291" s="730"/>
      <c r="HNN291" s="730"/>
      <c r="HNO291" s="730"/>
      <c r="HNP291" s="730"/>
      <c r="HNQ291" s="730"/>
      <c r="HNR291" s="730"/>
      <c r="HNS291" s="730"/>
      <c r="HNT291" s="730"/>
      <c r="HNU291" s="730"/>
      <c r="HNV291" s="730"/>
      <c r="HNW291" s="730"/>
      <c r="HNX291" s="730"/>
      <c r="HNY291" s="730"/>
      <c r="HNZ291" s="730"/>
      <c r="HOA291" s="730"/>
      <c r="HOB291" s="730"/>
      <c r="HOC291" s="730"/>
      <c r="HOD291" s="730"/>
      <c r="HOE291" s="730"/>
      <c r="HOF291" s="730"/>
      <c r="HOG291" s="730"/>
      <c r="HOH291" s="730"/>
      <c r="HOI291" s="730"/>
      <c r="HOJ291" s="730"/>
      <c r="HOK291" s="730"/>
      <c r="HOL291" s="730"/>
      <c r="HOM291" s="730"/>
      <c r="HON291" s="730"/>
      <c r="HOO291" s="730"/>
      <c r="HOP291" s="730"/>
      <c r="HOQ291" s="730"/>
      <c r="HOR291" s="730"/>
      <c r="HOS291" s="730"/>
      <c r="HOT291" s="730"/>
      <c r="HOU291" s="730"/>
      <c r="HOV291" s="730"/>
      <c r="HOW291" s="730"/>
      <c r="HOX291" s="730"/>
      <c r="HOY291" s="730"/>
      <c r="HOZ291" s="730"/>
      <c r="HPA291" s="730"/>
      <c r="HPB291" s="730"/>
      <c r="HPC291" s="730"/>
      <c r="HPD291" s="730"/>
      <c r="HPE291" s="730"/>
      <c r="HPF291" s="730"/>
      <c r="HPG291" s="730"/>
      <c r="HPH291" s="730"/>
      <c r="HPI291" s="730"/>
      <c r="HPJ291" s="730"/>
      <c r="HPK291" s="730"/>
      <c r="HPL291" s="730"/>
      <c r="HPM291" s="730"/>
      <c r="HPN291" s="730"/>
      <c r="HPO291" s="730"/>
      <c r="HPP291" s="730"/>
      <c r="HPQ291" s="730"/>
      <c r="HPR291" s="730"/>
      <c r="HPS291" s="730"/>
      <c r="HPT291" s="730"/>
      <c r="HPU291" s="730"/>
      <c r="HPV291" s="730"/>
      <c r="HPW291" s="730"/>
      <c r="HPX291" s="730"/>
      <c r="HPY291" s="730"/>
      <c r="HPZ291" s="730"/>
      <c r="HQA291" s="730"/>
      <c r="HQB291" s="730"/>
      <c r="HQC291" s="730"/>
      <c r="HQD291" s="730"/>
      <c r="HQE291" s="730"/>
      <c r="HQF291" s="730"/>
      <c r="HQG291" s="730"/>
      <c r="HQH291" s="730"/>
      <c r="HQI291" s="730"/>
      <c r="HQJ291" s="730"/>
      <c r="HQK291" s="730"/>
      <c r="HQL291" s="730"/>
      <c r="HQM291" s="730"/>
      <c r="HQN291" s="730"/>
      <c r="HQO291" s="730"/>
      <c r="HQP291" s="730"/>
      <c r="HQQ291" s="730"/>
      <c r="HQR291" s="730"/>
      <c r="HQS291" s="730"/>
      <c r="HQT291" s="730"/>
      <c r="HQU291" s="730"/>
      <c r="HQV291" s="730"/>
      <c r="HQW291" s="730"/>
      <c r="HQX291" s="730"/>
      <c r="HQY291" s="730"/>
      <c r="HQZ291" s="730"/>
      <c r="HRA291" s="730"/>
      <c r="HRB291" s="730"/>
      <c r="HRC291" s="730"/>
      <c r="HRD291" s="730"/>
      <c r="HRE291" s="730"/>
      <c r="HRF291" s="730"/>
      <c r="HRG291" s="730"/>
      <c r="HRH291" s="730"/>
      <c r="HRI291" s="730"/>
      <c r="HRJ291" s="730"/>
      <c r="HRK291" s="730"/>
      <c r="HRL291" s="730"/>
      <c r="HRM291" s="730"/>
      <c r="HRN291" s="730"/>
      <c r="HRO291" s="730"/>
      <c r="HRP291" s="730"/>
      <c r="HRQ291" s="730"/>
      <c r="HRR291" s="730"/>
      <c r="HRS291" s="730"/>
      <c r="HRT291" s="730"/>
      <c r="HRU291" s="730"/>
      <c r="HRV291" s="730"/>
      <c r="HRW291" s="730"/>
      <c r="HRX291" s="730"/>
      <c r="HRY291" s="730"/>
      <c r="HRZ291" s="730"/>
      <c r="HSA291" s="730"/>
      <c r="HSB291" s="730"/>
      <c r="HSC291" s="730"/>
      <c r="HSD291" s="730"/>
      <c r="HSE291" s="730"/>
      <c r="HSF291" s="730"/>
      <c r="HSG291" s="730"/>
      <c r="HSH291" s="730"/>
      <c r="HSI291" s="730"/>
      <c r="HSJ291" s="730"/>
      <c r="HSK291" s="730"/>
      <c r="HSL291" s="730"/>
      <c r="HSM291" s="730"/>
      <c r="HSN291" s="730"/>
      <c r="HSO291" s="730"/>
      <c r="HSP291" s="730"/>
      <c r="HSQ291" s="730"/>
      <c r="HSR291" s="730"/>
      <c r="HSS291" s="730"/>
      <c r="HST291" s="730"/>
      <c r="HSU291" s="730"/>
      <c r="HSV291" s="730"/>
      <c r="HSW291" s="730"/>
      <c r="HSX291" s="730"/>
      <c r="HSY291" s="730"/>
      <c r="HSZ291" s="730"/>
      <c r="HTA291" s="730"/>
      <c r="HTB291" s="730"/>
      <c r="HTC291" s="730"/>
      <c r="HTD291" s="730"/>
      <c r="HTE291" s="730"/>
      <c r="HTF291" s="730"/>
      <c r="HTG291" s="730"/>
      <c r="HTH291" s="730"/>
      <c r="HTI291" s="730"/>
      <c r="HTJ291" s="730"/>
      <c r="HTK291" s="730"/>
      <c r="HTL291" s="730"/>
      <c r="HTM291" s="730"/>
      <c r="HTN291" s="730"/>
      <c r="HTO291" s="730"/>
      <c r="HTP291" s="730"/>
      <c r="HTQ291" s="730"/>
      <c r="HTR291" s="730"/>
      <c r="HTS291" s="730"/>
      <c r="HTT291" s="730"/>
      <c r="HTU291" s="730"/>
      <c r="HTV291" s="730"/>
      <c r="HTW291" s="730"/>
      <c r="HTX291" s="730"/>
      <c r="HTY291" s="730"/>
      <c r="HTZ291" s="730"/>
      <c r="HUA291" s="730"/>
      <c r="HUB291" s="730"/>
      <c r="HUC291" s="730"/>
      <c r="HUD291" s="730"/>
      <c r="HUE291" s="730"/>
      <c r="HUF291" s="730"/>
      <c r="HUG291" s="730"/>
      <c r="HUH291" s="730"/>
      <c r="HUI291" s="730"/>
      <c r="HUJ291" s="730"/>
      <c r="HUK291" s="730"/>
      <c r="HUL291" s="730"/>
      <c r="HUM291" s="730"/>
      <c r="HUN291" s="730"/>
      <c r="HUO291" s="730"/>
      <c r="HUP291" s="730"/>
      <c r="HUQ291" s="730"/>
      <c r="HUR291" s="730"/>
      <c r="HUS291" s="730"/>
      <c r="HUT291" s="730"/>
      <c r="HUU291" s="730"/>
      <c r="HUV291" s="730"/>
      <c r="HUW291" s="730"/>
      <c r="HUX291" s="730"/>
      <c r="HUY291" s="730"/>
      <c r="HUZ291" s="730"/>
      <c r="HVA291" s="730"/>
      <c r="HVB291" s="730"/>
      <c r="HVC291" s="730"/>
      <c r="HVD291" s="730"/>
      <c r="HVE291" s="730"/>
      <c r="HVF291" s="730"/>
      <c r="HVG291" s="730"/>
      <c r="HVH291" s="730"/>
      <c r="HVI291" s="730"/>
      <c r="HVJ291" s="730"/>
      <c r="HVK291" s="730"/>
      <c r="HVL291" s="730"/>
      <c r="HVM291" s="730"/>
      <c r="HVN291" s="730"/>
      <c r="HVO291" s="730"/>
      <c r="HVP291" s="730"/>
      <c r="HVQ291" s="730"/>
      <c r="HVR291" s="730"/>
      <c r="HVS291" s="730"/>
      <c r="HVT291" s="730"/>
      <c r="HVU291" s="730"/>
      <c r="HVV291" s="730"/>
      <c r="HVW291" s="730"/>
      <c r="HVX291" s="730"/>
      <c r="HVY291" s="730"/>
      <c r="HVZ291" s="730"/>
      <c r="HWA291" s="730"/>
      <c r="HWB291" s="730"/>
      <c r="HWC291" s="730"/>
      <c r="HWD291" s="730"/>
      <c r="HWE291" s="730"/>
      <c r="HWF291" s="730"/>
      <c r="HWG291" s="730"/>
      <c r="HWH291" s="730"/>
      <c r="HWI291" s="730"/>
      <c r="HWJ291" s="730"/>
      <c r="HWK291" s="730"/>
      <c r="HWL291" s="730"/>
      <c r="HWM291" s="730"/>
      <c r="HWN291" s="730"/>
      <c r="HWO291" s="730"/>
      <c r="HWP291" s="730"/>
      <c r="HWQ291" s="730"/>
      <c r="HWR291" s="730"/>
      <c r="HWS291" s="730"/>
      <c r="HWT291" s="730"/>
      <c r="HWU291" s="730"/>
      <c r="HWV291" s="730"/>
      <c r="HWW291" s="730"/>
      <c r="HWX291" s="730"/>
      <c r="HWY291" s="730"/>
      <c r="HWZ291" s="730"/>
      <c r="HXA291" s="730"/>
      <c r="HXB291" s="730"/>
      <c r="HXC291" s="730"/>
      <c r="HXD291" s="730"/>
      <c r="HXE291" s="730"/>
      <c r="HXF291" s="730"/>
      <c r="HXG291" s="730"/>
      <c r="HXH291" s="730"/>
      <c r="HXI291" s="730"/>
      <c r="HXJ291" s="730"/>
      <c r="HXK291" s="730"/>
      <c r="HXL291" s="730"/>
      <c r="HXM291" s="730"/>
      <c r="HXN291" s="730"/>
      <c r="HXO291" s="730"/>
      <c r="HXP291" s="730"/>
      <c r="HXQ291" s="730"/>
      <c r="HXR291" s="730"/>
      <c r="HXS291" s="730"/>
      <c r="HXT291" s="730"/>
      <c r="HXU291" s="730"/>
      <c r="HXV291" s="730"/>
      <c r="HXW291" s="730"/>
      <c r="HXX291" s="730"/>
      <c r="HXY291" s="730"/>
      <c r="HXZ291" s="730"/>
      <c r="HYA291" s="730"/>
      <c r="HYB291" s="730"/>
      <c r="HYC291" s="730"/>
      <c r="HYD291" s="730"/>
      <c r="HYE291" s="730"/>
      <c r="HYF291" s="730"/>
      <c r="HYG291" s="730"/>
      <c r="HYH291" s="730"/>
      <c r="HYI291" s="730"/>
      <c r="HYJ291" s="730"/>
      <c r="HYK291" s="730"/>
      <c r="HYL291" s="730"/>
      <c r="HYM291" s="730"/>
      <c r="HYN291" s="730"/>
      <c r="HYO291" s="730"/>
      <c r="HYP291" s="730"/>
      <c r="HYQ291" s="730"/>
      <c r="HYR291" s="730"/>
      <c r="HYS291" s="730"/>
      <c r="HYT291" s="730"/>
      <c r="HYU291" s="730"/>
      <c r="HYV291" s="730"/>
      <c r="HYW291" s="730"/>
      <c r="HYX291" s="730"/>
      <c r="HYY291" s="730"/>
      <c r="HYZ291" s="730"/>
      <c r="HZA291" s="730"/>
      <c r="HZB291" s="730"/>
      <c r="HZC291" s="730"/>
      <c r="HZD291" s="730"/>
      <c r="HZE291" s="730"/>
      <c r="HZF291" s="730"/>
      <c r="HZG291" s="730"/>
      <c r="HZH291" s="730"/>
      <c r="HZI291" s="730"/>
      <c r="HZJ291" s="730"/>
      <c r="HZK291" s="730"/>
      <c r="HZL291" s="730"/>
      <c r="HZM291" s="730"/>
      <c r="HZN291" s="730"/>
      <c r="HZO291" s="730"/>
      <c r="HZP291" s="730"/>
      <c r="HZQ291" s="730"/>
      <c r="HZR291" s="730"/>
      <c r="HZS291" s="730"/>
      <c r="HZT291" s="730"/>
      <c r="HZU291" s="730"/>
      <c r="HZV291" s="730"/>
      <c r="HZW291" s="730"/>
      <c r="HZX291" s="730"/>
      <c r="HZY291" s="730"/>
      <c r="HZZ291" s="730"/>
      <c r="IAA291" s="730"/>
      <c r="IAB291" s="730"/>
      <c r="IAC291" s="730"/>
      <c r="IAD291" s="730"/>
      <c r="IAE291" s="730"/>
      <c r="IAF291" s="730"/>
      <c r="IAG291" s="730"/>
      <c r="IAH291" s="730"/>
      <c r="IAI291" s="730"/>
      <c r="IAJ291" s="730"/>
      <c r="IAK291" s="730"/>
      <c r="IAL291" s="730"/>
      <c r="IAM291" s="730"/>
      <c r="IAN291" s="730"/>
      <c r="IAO291" s="730"/>
      <c r="IAP291" s="730"/>
      <c r="IAQ291" s="730"/>
      <c r="IAR291" s="730"/>
      <c r="IAS291" s="730"/>
      <c r="IAT291" s="730"/>
      <c r="IAU291" s="730"/>
      <c r="IAV291" s="730"/>
      <c r="IAW291" s="730"/>
      <c r="IAX291" s="730"/>
      <c r="IAY291" s="730"/>
      <c r="IAZ291" s="730"/>
      <c r="IBA291" s="730"/>
      <c r="IBB291" s="730"/>
      <c r="IBC291" s="730"/>
      <c r="IBD291" s="730"/>
      <c r="IBE291" s="730"/>
      <c r="IBF291" s="730"/>
      <c r="IBG291" s="730"/>
      <c r="IBH291" s="730"/>
      <c r="IBI291" s="730"/>
      <c r="IBJ291" s="730"/>
      <c r="IBK291" s="730"/>
      <c r="IBL291" s="730"/>
      <c r="IBM291" s="730"/>
      <c r="IBN291" s="730"/>
      <c r="IBO291" s="730"/>
      <c r="IBP291" s="730"/>
      <c r="IBQ291" s="730"/>
      <c r="IBR291" s="730"/>
      <c r="IBS291" s="730"/>
      <c r="IBT291" s="730"/>
      <c r="IBU291" s="730"/>
      <c r="IBV291" s="730"/>
      <c r="IBW291" s="730"/>
      <c r="IBX291" s="730"/>
      <c r="IBY291" s="730"/>
      <c r="IBZ291" s="730"/>
      <c r="ICA291" s="730"/>
      <c r="ICB291" s="730"/>
      <c r="ICC291" s="730"/>
      <c r="ICD291" s="730"/>
      <c r="ICE291" s="730"/>
      <c r="ICF291" s="730"/>
      <c r="ICG291" s="730"/>
      <c r="ICH291" s="730"/>
      <c r="ICI291" s="730"/>
      <c r="ICJ291" s="730"/>
      <c r="ICK291" s="730"/>
      <c r="ICL291" s="730"/>
      <c r="ICM291" s="730"/>
      <c r="ICN291" s="730"/>
      <c r="ICO291" s="730"/>
      <c r="ICP291" s="730"/>
      <c r="ICQ291" s="730"/>
      <c r="ICR291" s="730"/>
      <c r="ICS291" s="730"/>
      <c r="ICT291" s="730"/>
      <c r="ICU291" s="730"/>
      <c r="ICV291" s="730"/>
      <c r="ICW291" s="730"/>
      <c r="ICX291" s="730"/>
      <c r="ICY291" s="730"/>
      <c r="ICZ291" s="730"/>
      <c r="IDA291" s="730"/>
      <c r="IDB291" s="730"/>
      <c r="IDC291" s="730"/>
      <c r="IDD291" s="730"/>
      <c r="IDE291" s="730"/>
      <c r="IDF291" s="730"/>
      <c r="IDG291" s="730"/>
      <c r="IDH291" s="730"/>
      <c r="IDI291" s="730"/>
      <c r="IDJ291" s="730"/>
      <c r="IDK291" s="730"/>
      <c r="IDL291" s="730"/>
      <c r="IDM291" s="730"/>
      <c r="IDN291" s="730"/>
      <c r="IDO291" s="730"/>
      <c r="IDP291" s="730"/>
      <c r="IDQ291" s="730"/>
      <c r="IDR291" s="730"/>
      <c r="IDS291" s="730"/>
      <c r="IDT291" s="730"/>
      <c r="IDU291" s="730"/>
      <c r="IDV291" s="730"/>
      <c r="IDW291" s="730"/>
      <c r="IDX291" s="730"/>
      <c r="IDY291" s="730"/>
      <c r="IDZ291" s="730"/>
      <c r="IEA291" s="730"/>
      <c r="IEB291" s="730"/>
      <c r="IEC291" s="730"/>
      <c r="IED291" s="730"/>
      <c r="IEE291" s="730"/>
      <c r="IEF291" s="730"/>
      <c r="IEG291" s="730"/>
      <c r="IEH291" s="730"/>
      <c r="IEI291" s="730"/>
      <c r="IEJ291" s="730"/>
      <c r="IEK291" s="730"/>
      <c r="IEL291" s="730"/>
      <c r="IEM291" s="730"/>
      <c r="IEN291" s="730"/>
      <c r="IEO291" s="730"/>
      <c r="IEP291" s="730"/>
      <c r="IEQ291" s="730"/>
      <c r="IER291" s="730"/>
      <c r="IES291" s="730"/>
      <c r="IET291" s="730"/>
      <c r="IEU291" s="730"/>
      <c r="IEV291" s="730"/>
      <c r="IEW291" s="730"/>
      <c r="IEX291" s="730"/>
      <c r="IEY291" s="730"/>
      <c r="IEZ291" s="730"/>
      <c r="IFA291" s="730"/>
      <c r="IFB291" s="730"/>
      <c r="IFC291" s="730"/>
      <c r="IFD291" s="730"/>
      <c r="IFE291" s="730"/>
      <c r="IFF291" s="730"/>
      <c r="IFG291" s="730"/>
      <c r="IFH291" s="730"/>
      <c r="IFI291" s="730"/>
      <c r="IFJ291" s="730"/>
      <c r="IFK291" s="730"/>
      <c r="IFL291" s="730"/>
      <c r="IFM291" s="730"/>
      <c r="IFN291" s="730"/>
      <c r="IFO291" s="730"/>
      <c r="IFP291" s="730"/>
      <c r="IFQ291" s="730"/>
      <c r="IFR291" s="730"/>
      <c r="IFS291" s="730"/>
      <c r="IFT291" s="730"/>
      <c r="IFU291" s="730"/>
      <c r="IFV291" s="730"/>
      <c r="IFW291" s="730"/>
      <c r="IFX291" s="730"/>
      <c r="IFY291" s="730"/>
      <c r="IFZ291" s="730"/>
      <c r="IGA291" s="730"/>
      <c r="IGB291" s="730"/>
      <c r="IGC291" s="730"/>
      <c r="IGD291" s="730"/>
      <c r="IGE291" s="730"/>
      <c r="IGF291" s="730"/>
      <c r="IGG291" s="730"/>
      <c r="IGH291" s="730"/>
      <c r="IGI291" s="730"/>
      <c r="IGJ291" s="730"/>
      <c r="IGK291" s="730"/>
      <c r="IGL291" s="730"/>
      <c r="IGM291" s="730"/>
      <c r="IGN291" s="730"/>
      <c r="IGO291" s="730"/>
      <c r="IGP291" s="730"/>
      <c r="IGQ291" s="730"/>
      <c r="IGR291" s="730"/>
      <c r="IGS291" s="730"/>
      <c r="IGT291" s="730"/>
      <c r="IGU291" s="730"/>
      <c r="IGV291" s="730"/>
      <c r="IGW291" s="730"/>
      <c r="IGX291" s="730"/>
      <c r="IGY291" s="730"/>
      <c r="IGZ291" s="730"/>
      <c r="IHA291" s="730"/>
      <c r="IHB291" s="730"/>
      <c r="IHC291" s="730"/>
      <c r="IHD291" s="730"/>
      <c r="IHE291" s="730"/>
      <c r="IHF291" s="730"/>
      <c r="IHG291" s="730"/>
      <c r="IHH291" s="730"/>
      <c r="IHI291" s="730"/>
      <c r="IHJ291" s="730"/>
      <c r="IHK291" s="730"/>
      <c r="IHL291" s="730"/>
      <c r="IHM291" s="730"/>
      <c r="IHN291" s="730"/>
      <c r="IHO291" s="730"/>
      <c r="IHP291" s="730"/>
      <c r="IHQ291" s="730"/>
      <c r="IHR291" s="730"/>
      <c r="IHS291" s="730"/>
      <c r="IHT291" s="730"/>
      <c r="IHU291" s="730"/>
      <c r="IHV291" s="730"/>
      <c r="IHW291" s="730"/>
      <c r="IHX291" s="730"/>
      <c r="IHY291" s="730"/>
      <c r="IHZ291" s="730"/>
      <c r="IIA291" s="730"/>
      <c r="IIB291" s="730"/>
      <c r="IIC291" s="730"/>
      <c r="IID291" s="730"/>
      <c r="IIE291" s="730"/>
      <c r="IIF291" s="730"/>
      <c r="IIG291" s="730"/>
      <c r="IIH291" s="730"/>
      <c r="III291" s="730"/>
      <c r="IIJ291" s="730"/>
      <c r="IIK291" s="730"/>
      <c r="IIL291" s="730"/>
      <c r="IIM291" s="730"/>
      <c r="IIN291" s="730"/>
      <c r="IIO291" s="730"/>
      <c r="IIP291" s="730"/>
      <c r="IIQ291" s="730"/>
      <c r="IIR291" s="730"/>
      <c r="IIS291" s="730"/>
      <c r="IIT291" s="730"/>
      <c r="IIU291" s="730"/>
      <c r="IIV291" s="730"/>
      <c r="IIW291" s="730"/>
      <c r="IIX291" s="730"/>
      <c r="IIY291" s="730"/>
      <c r="IIZ291" s="730"/>
      <c r="IJA291" s="730"/>
      <c r="IJB291" s="730"/>
      <c r="IJC291" s="730"/>
      <c r="IJD291" s="730"/>
      <c r="IJE291" s="730"/>
      <c r="IJF291" s="730"/>
      <c r="IJG291" s="730"/>
      <c r="IJH291" s="730"/>
      <c r="IJI291" s="730"/>
      <c r="IJJ291" s="730"/>
      <c r="IJK291" s="730"/>
      <c r="IJL291" s="730"/>
      <c r="IJM291" s="730"/>
      <c r="IJN291" s="730"/>
      <c r="IJO291" s="730"/>
      <c r="IJP291" s="730"/>
      <c r="IJQ291" s="730"/>
      <c r="IJR291" s="730"/>
      <c r="IJS291" s="730"/>
      <c r="IJT291" s="730"/>
      <c r="IJU291" s="730"/>
      <c r="IJV291" s="730"/>
      <c r="IJW291" s="730"/>
      <c r="IJX291" s="730"/>
      <c r="IJY291" s="730"/>
      <c r="IJZ291" s="730"/>
      <c r="IKA291" s="730"/>
      <c r="IKB291" s="730"/>
      <c r="IKC291" s="730"/>
      <c r="IKD291" s="730"/>
      <c r="IKE291" s="730"/>
      <c r="IKF291" s="730"/>
      <c r="IKG291" s="730"/>
      <c r="IKH291" s="730"/>
      <c r="IKI291" s="730"/>
      <c r="IKJ291" s="730"/>
      <c r="IKK291" s="730"/>
      <c r="IKL291" s="730"/>
      <c r="IKM291" s="730"/>
      <c r="IKN291" s="730"/>
      <c r="IKO291" s="730"/>
      <c r="IKP291" s="730"/>
      <c r="IKQ291" s="730"/>
      <c r="IKR291" s="730"/>
      <c r="IKS291" s="730"/>
      <c r="IKT291" s="730"/>
      <c r="IKU291" s="730"/>
      <c r="IKV291" s="730"/>
      <c r="IKW291" s="730"/>
      <c r="IKX291" s="730"/>
      <c r="IKY291" s="730"/>
      <c r="IKZ291" s="730"/>
      <c r="ILA291" s="730"/>
      <c r="ILB291" s="730"/>
      <c r="ILC291" s="730"/>
      <c r="ILD291" s="730"/>
      <c r="ILE291" s="730"/>
      <c r="ILF291" s="730"/>
      <c r="ILG291" s="730"/>
      <c r="ILH291" s="730"/>
      <c r="ILI291" s="730"/>
      <c r="ILJ291" s="730"/>
      <c r="ILK291" s="730"/>
      <c r="ILL291" s="730"/>
      <c r="ILM291" s="730"/>
      <c r="ILN291" s="730"/>
      <c r="ILO291" s="730"/>
      <c r="ILP291" s="730"/>
      <c r="ILQ291" s="730"/>
      <c r="ILR291" s="730"/>
      <c r="ILS291" s="730"/>
      <c r="ILT291" s="730"/>
      <c r="ILU291" s="730"/>
      <c r="ILV291" s="730"/>
      <c r="ILW291" s="730"/>
      <c r="ILX291" s="730"/>
      <c r="ILY291" s="730"/>
      <c r="ILZ291" s="730"/>
      <c r="IMA291" s="730"/>
      <c r="IMB291" s="730"/>
      <c r="IMC291" s="730"/>
      <c r="IMD291" s="730"/>
      <c r="IME291" s="730"/>
      <c r="IMF291" s="730"/>
      <c r="IMG291" s="730"/>
      <c r="IMH291" s="730"/>
      <c r="IMI291" s="730"/>
      <c r="IMJ291" s="730"/>
      <c r="IMK291" s="730"/>
      <c r="IML291" s="730"/>
      <c r="IMM291" s="730"/>
      <c r="IMN291" s="730"/>
      <c r="IMO291" s="730"/>
      <c r="IMP291" s="730"/>
      <c r="IMQ291" s="730"/>
      <c r="IMR291" s="730"/>
      <c r="IMS291" s="730"/>
      <c r="IMT291" s="730"/>
      <c r="IMU291" s="730"/>
      <c r="IMV291" s="730"/>
      <c r="IMW291" s="730"/>
      <c r="IMX291" s="730"/>
      <c r="IMY291" s="730"/>
      <c r="IMZ291" s="730"/>
      <c r="INA291" s="730"/>
      <c r="INB291" s="730"/>
      <c r="INC291" s="730"/>
      <c r="IND291" s="730"/>
      <c r="INE291" s="730"/>
      <c r="INF291" s="730"/>
      <c r="ING291" s="730"/>
      <c r="INH291" s="730"/>
      <c r="INI291" s="730"/>
      <c r="INJ291" s="730"/>
      <c r="INK291" s="730"/>
      <c r="INL291" s="730"/>
      <c r="INM291" s="730"/>
      <c r="INN291" s="730"/>
      <c r="INO291" s="730"/>
      <c r="INP291" s="730"/>
      <c r="INQ291" s="730"/>
      <c r="INR291" s="730"/>
      <c r="INS291" s="730"/>
      <c r="INT291" s="730"/>
      <c r="INU291" s="730"/>
      <c r="INV291" s="730"/>
      <c r="INW291" s="730"/>
      <c r="INX291" s="730"/>
      <c r="INY291" s="730"/>
      <c r="INZ291" s="730"/>
      <c r="IOA291" s="730"/>
      <c r="IOB291" s="730"/>
      <c r="IOC291" s="730"/>
      <c r="IOD291" s="730"/>
      <c r="IOE291" s="730"/>
      <c r="IOF291" s="730"/>
      <c r="IOG291" s="730"/>
      <c r="IOH291" s="730"/>
      <c r="IOI291" s="730"/>
      <c r="IOJ291" s="730"/>
      <c r="IOK291" s="730"/>
      <c r="IOL291" s="730"/>
      <c r="IOM291" s="730"/>
      <c r="ION291" s="730"/>
      <c r="IOO291" s="730"/>
      <c r="IOP291" s="730"/>
      <c r="IOQ291" s="730"/>
      <c r="IOR291" s="730"/>
      <c r="IOS291" s="730"/>
      <c r="IOT291" s="730"/>
      <c r="IOU291" s="730"/>
      <c r="IOV291" s="730"/>
      <c r="IOW291" s="730"/>
      <c r="IOX291" s="730"/>
      <c r="IOY291" s="730"/>
      <c r="IOZ291" s="730"/>
      <c r="IPA291" s="730"/>
      <c r="IPB291" s="730"/>
      <c r="IPC291" s="730"/>
      <c r="IPD291" s="730"/>
      <c r="IPE291" s="730"/>
      <c r="IPF291" s="730"/>
      <c r="IPG291" s="730"/>
      <c r="IPH291" s="730"/>
      <c r="IPI291" s="730"/>
      <c r="IPJ291" s="730"/>
      <c r="IPK291" s="730"/>
      <c r="IPL291" s="730"/>
      <c r="IPM291" s="730"/>
      <c r="IPN291" s="730"/>
      <c r="IPO291" s="730"/>
      <c r="IPP291" s="730"/>
      <c r="IPQ291" s="730"/>
      <c r="IPR291" s="730"/>
      <c r="IPS291" s="730"/>
      <c r="IPT291" s="730"/>
      <c r="IPU291" s="730"/>
      <c r="IPV291" s="730"/>
      <c r="IPW291" s="730"/>
      <c r="IPX291" s="730"/>
      <c r="IPY291" s="730"/>
      <c r="IPZ291" s="730"/>
      <c r="IQA291" s="730"/>
      <c r="IQB291" s="730"/>
      <c r="IQC291" s="730"/>
      <c r="IQD291" s="730"/>
      <c r="IQE291" s="730"/>
      <c r="IQF291" s="730"/>
      <c r="IQG291" s="730"/>
      <c r="IQH291" s="730"/>
      <c r="IQI291" s="730"/>
      <c r="IQJ291" s="730"/>
      <c r="IQK291" s="730"/>
      <c r="IQL291" s="730"/>
      <c r="IQM291" s="730"/>
      <c r="IQN291" s="730"/>
      <c r="IQO291" s="730"/>
      <c r="IQP291" s="730"/>
      <c r="IQQ291" s="730"/>
      <c r="IQR291" s="730"/>
      <c r="IQS291" s="730"/>
      <c r="IQT291" s="730"/>
      <c r="IQU291" s="730"/>
      <c r="IQV291" s="730"/>
      <c r="IQW291" s="730"/>
      <c r="IQX291" s="730"/>
      <c r="IQY291" s="730"/>
      <c r="IQZ291" s="730"/>
      <c r="IRA291" s="730"/>
      <c r="IRB291" s="730"/>
      <c r="IRC291" s="730"/>
      <c r="IRD291" s="730"/>
      <c r="IRE291" s="730"/>
      <c r="IRF291" s="730"/>
      <c r="IRG291" s="730"/>
      <c r="IRH291" s="730"/>
      <c r="IRI291" s="730"/>
      <c r="IRJ291" s="730"/>
      <c r="IRK291" s="730"/>
      <c r="IRL291" s="730"/>
      <c r="IRM291" s="730"/>
      <c r="IRN291" s="730"/>
      <c r="IRO291" s="730"/>
      <c r="IRP291" s="730"/>
      <c r="IRQ291" s="730"/>
      <c r="IRR291" s="730"/>
      <c r="IRS291" s="730"/>
      <c r="IRT291" s="730"/>
      <c r="IRU291" s="730"/>
      <c r="IRV291" s="730"/>
      <c r="IRW291" s="730"/>
      <c r="IRX291" s="730"/>
      <c r="IRY291" s="730"/>
      <c r="IRZ291" s="730"/>
      <c r="ISA291" s="730"/>
      <c r="ISB291" s="730"/>
      <c r="ISC291" s="730"/>
      <c r="ISD291" s="730"/>
      <c r="ISE291" s="730"/>
      <c r="ISF291" s="730"/>
      <c r="ISG291" s="730"/>
      <c r="ISH291" s="730"/>
      <c r="ISI291" s="730"/>
      <c r="ISJ291" s="730"/>
      <c r="ISK291" s="730"/>
      <c r="ISL291" s="730"/>
      <c r="ISM291" s="730"/>
      <c r="ISN291" s="730"/>
      <c r="ISO291" s="730"/>
      <c r="ISP291" s="730"/>
      <c r="ISQ291" s="730"/>
      <c r="ISR291" s="730"/>
      <c r="ISS291" s="730"/>
      <c r="IST291" s="730"/>
      <c r="ISU291" s="730"/>
      <c r="ISV291" s="730"/>
      <c r="ISW291" s="730"/>
      <c r="ISX291" s="730"/>
      <c r="ISY291" s="730"/>
      <c r="ISZ291" s="730"/>
      <c r="ITA291" s="730"/>
      <c r="ITB291" s="730"/>
      <c r="ITC291" s="730"/>
      <c r="ITD291" s="730"/>
      <c r="ITE291" s="730"/>
      <c r="ITF291" s="730"/>
      <c r="ITG291" s="730"/>
      <c r="ITH291" s="730"/>
      <c r="ITI291" s="730"/>
      <c r="ITJ291" s="730"/>
      <c r="ITK291" s="730"/>
      <c r="ITL291" s="730"/>
      <c r="ITM291" s="730"/>
      <c r="ITN291" s="730"/>
      <c r="ITO291" s="730"/>
      <c r="ITP291" s="730"/>
      <c r="ITQ291" s="730"/>
      <c r="ITR291" s="730"/>
      <c r="ITS291" s="730"/>
      <c r="ITT291" s="730"/>
      <c r="ITU291" s="730"/>
      <c r="ITV291" s="730"/>
      <c r="ITW291" s="730"/>
      <c r="ITX291" s="730"/>
      <c r="ITY291" s="730"/>
      <c r="ITZ291" s="730"/>
      <c r="IUA291" s="730"/>
      <c r="IUB291" s="730"/>
      <c r="IUC291" s="730"/>
      <c r="IUD291" s="730"/>
      <c r="IUE291" s="730"/>
      <c r="IUF291" s="730"/>
      <c r="IUG291" s="730"/>
      <c r="IUH291" s="730"/>
      <c r="IUI291" s="730"/>
      <c r="IUJ291" s="730"/>
      <c r="IUK291" s="730"/>
      <c r="IUL291" s="730"/>
      <c r="IUM291" s="730"/>
      <c r="IUN291" s="730"/>
      <c r="IUO291" s="730"/>
      <c r="IUP291" s="730"/>
      <c r="IUQ291" s="730"/>
      <c r="IUR291" s="730"/>
      <c r="IUS291" s="730"/>
      <c r="IUT291" s="730"/>
      <c r="IUU291" s="730"/>
      <c r="IUV291" s="730"/>
      <c r="IUW291" s="730"/>
      <c r="IUX291" s="730"/>
      <c r="IUY291" s="730"/>
      <c r="IUZ291" s="730"/>
      <c r="IVA291" s="730"/>
      <c r="IVB291" s="730"/>
      <c r="IVC291" s="730"/>
      <c r="IVD291" s="730"/>
      <c r="IVE291" s="730"/>
      <c r="IVF291" s="730"/>
      <c r="IVG291" s="730"/>
      <c r="IVH291" s="730"/>
      <c r="IVI291" s="730"/>
      <c r="IVJ291" s="730"/>
      <c r="IVK291" s="730"/>
      <c r="IVL291" s="730"/>
      <c r="IVM291" s="730"/>
      <c r="IVN291" s="730"/>
      <c r="IVO291" s="730"/>
      <c r="IVP291" s="730"/>
      <c r="IVQ291" s="730"/>
      <c r="IVR291" s="730"/>
      <c r="IVS291" s="730"/>
      <c r="IVT291" s="730"/>
      <c r="IVU291" s="730"/>
      <c r="IVV291" s="730"/>
      <c r="IVW291" s="730"/>
      <c r="IVX291" s="730"/>
      <c r="IVY291" s="730"/>
      <c r="IVZ291" s="730"/>
      <c r="IWA291" s="730"/>
      <c r="IWB291" s="730"/>
      <c r="IWC291" s="730"/>
      <c r="IWD291" s="730"/>
      <c r="IWE291" s="730"/>
      <c r="IWF291" s="730"/>
      <c r="IWG291" s="730"/>
      <c r="IWH291" s="730"/>
      <c r="IWI291" s="730"/>
      <c r="IWJ291" s="730"/>
      <c r="IWK291" s="730"/>
      <c r="IWL291" s="730"/>
      <c r="IWM291" s="730"/>
      <c r="IWN291" s="730"/>
      <c r="IWO291" s="730"/>
      <c r="IWP291" s="730"/>
      <c r="IWQ291" s="730"/>
      <c r="IWR291" s="730"/>
      <c r="IWS291" s="730"/>
      <c r="IWT291" s="730"/>
      <c r="IWU291" s="730"/>
      <c r="IWV291" s="730"/>
      <c r="IWW291" s="730"/>
      <c r="IWX291" s="730"/>
      <c r="IWY291" s="730"/>
      <c r="IWZ291" s="730"/>
      <c r="IXA291" s="730"/>
      <c r="IXB291" s="730"/>
      <c r="IXC291" s="730"/>
      <c r="IXD291" s="730"/>
      <c r="IXE291" s="730"/>
      <c r="IXF291" s="730"/>
      <c r="IXG291" s="730"/>
      <c r="IXH291" s="730"/>
      <c r="IXI291" s="730"/>
      <c r="IXJ291" s="730"/>
      <c r="IXK291" s="730"/>
      <c r="IXL291" s="730"/>
      <c r="IXM291" s="730"/>
      <c r="IXN291" s="730"/>
      <c r="IXO291" s="730"/>
      <c r="IXP291" s="730"/>
      <c r="IXQ291" s="730"/>
      <c r="IXR291" s="730"/>
      <c r="IXS291" s="730"/>
      <c r="IXT291" s="730"/>
      <c r="IXU291" s="730"/>
      <c r="IXV291" s="730"/>
      <c r="IXW291" s="730"/>
      <c r="IXX291" s="730"/>
      <c r="IXY291" s="730"/>
      <c r="IXZ291" s="730"/>
      <c r="IYA291" s="730"/>
      <c r="IYB291" s="730"/>
      <c r="IYC291" s="730"/>
      <c r="IYD291" s="730"/>
      <c r="IYE291" s="730"/>
      <c r="IYF291" s="730"/>
      <c r="IYG291" s="730"/>
      <c r="IYH291" s="730"/>
      <c r="IYI291" s="730"/>
      <c r="IYJ291" s="730"/>
      <c r="IYK291" s="730"/>
      <c r="IYL291" s="730"/>
      <c r="IYM291" s="730"/>
      <c r="IYN291" s="730"/>
      <c r="IYO291" s="730"/>
      <c r="IYP291" s="730"/>
      <c r="IYQ291" s="730"/>
      <c r="IYR291" s="730"/>
      <c r="IYS291" s="730"/>
      <c r="IYT291" s="730"/>
      <c r="IYU291" s="730"/>
      <c r="IYV291" s="730"/>
      <c r="IYW291" s="730"/>
      <c r="IYX291" s="730"/>
      <c r="IYY291" s="730"/>
      <c r="IYZ291" s="730"/>
      <c r="IZA291" s="730"/>
      <c r="IZB291" s="730"/>
      <c r="IZC291" s="730"/>
      <c r="IZD291" s="730"/>
      <c r="IZE291" s="730"/>
      <c r="IZF291" s="730"/>
      <c r="IZG291" s="730"/>
      <c r="IZH291" s="730"/>
      <c r="IZI291" s="730"/>
      <c r="IZJ291" s="730"/>
      <c r="IZK291" s="730"/>
      <c r="IZL291" s="730"/>
      <c r="IZM291" s="730"/>
      <c r="IZN291" s="730"/>
      <c r="IZO291" s="730"/>
      <c r="IZP291" s="730"/>
      <c r="IZQ291" s="730"/>
      <c r="IZR291" s="730"/>
      <c r="IZS291" s="730"/>
      <c r="IZT291" s="730"/>
      <c r="IZU291" s="730"/>
      <c r="IZV291" s="730"/>
      <c r="IZW291" s="730"/>
      <c r="IZX291" s="730"/>
      <c r="IZY291" s="730"/>
      <c r="IZZ291" s="730"/>
      <c r="JAA291" s="730"/>
      <c r="JAB291" s="730"/>
      <c r="JAC291" s="730"/>
      <c r="JAD291" s="730"/>
      <c r="JAE291" s="730"/>
      <c r="JAF291" s="730"/>
      <c r="JAG291" s="730"/>
      <c r="JAH291" s="730"/>
      <c r="JAI291" s="730"/>
      <c r="JAJ291" s="730"/>
      <c r="JAK291" s="730"/>
      <c r="JAL291" s="730"/>
      <c r="JAM291" s="730"/>
      <c r="JAN291" s="730"/>
      <c r="JAO291" s="730"/>
      <c r="JAP291" s="730"/>
      <c r="JAQ291" s="730"/>
      <c r="JAR291" s="730"/>
      <c r="JAS291" s="730"/>
      <c r="JAT291" s="730"/>
      <c r="JAU291" s="730"/>
      <c r="JAV291" s="730"/>
      <c r="JAW291" s="730"/>
      <c r="JAX291" s="730"/>
      <c r="JAY291" s="730"/>
      <c r="JAZ291" s="730"/>
      <c r="JBA291" s="730"/>
      <c r="JBB291" s="730"/>
      <c r="JBC291" s="730"/>
      <c r="JBD291" s="730"/>
      <c r="JBE291" s="730"/>
      <c r="JBF291" s="730"/>
      <c r="JBG291" s="730"/>
      <c r="JBH291" s="730"/>
      <c r="JBI291" s="730"/>
      <c r="JBJ291" s="730"/>
      <c r="JBK291" s="730"/>
      <c r="JBL291" s="730"/>
      <c r="JBM291" s="730"/>
      <c r="JBN291" s="730"/>
      <c r="JBO291" s="730"/>
      <c r="JBP291" s="730"/>
      <c r="JBQ291" s="730"/>
      <c r="JBR291" s="730"/>
      <c r="JBS291" s="730"/>
      <c r="JBT291" s="730"/>
      <c r="JBU291" s="730"/>
      <c r="JBV291" s="730"/>
      <c r="JBW291" s="730"/>
      <c r="JBX291" s="730"/>
      <c r="JBY291" s="730"/>
      <c r="JBZ291" s="730"/>
      <c r="JCA291" s="730"/>
      <c r="JCB291" s="730"/>
      <c r="JCC291" s="730"/>
      <c r="JCD291" s="730"/>
      <c r="JCE291" s="730"/>
      <c r="JCF291" s="730"/>
      <c r="JCG291" s="730"/>
      <c r="JCH291" s="730"/>
      <c r="JCI291" s="730"/>
      <c r="JCJ291" s="730"/>
      <c r="JCK291" s="730"/>
      <c r="JCL291" s="730"/>
      <c r="JCM291" s="730"/>
      <c r="JCN291" s="730"/>
      <c r="JCO291" s="730"/>
      <c r="JCP291" s="730"/>
      <c r="JCQ291" s="730"/>
      <c r="JCR291" s="730"/>
      <c r="JCS291" s="730"/>
      <c r="JCT291" s="730"/>
      <c r="JCU291" s="730"/>
      <c r="JCV291" s="730"/>
      <c r="JCW291" s="730"/>
      <c r="JCX291" s="730"/>
      <c r="JCY291" s="730"/>
      <c r="JCZ291" s="730"/>
      <c r="JDA291" s="730"/>
      <c r="JDB291" s="730"/>
      <c r="JDC291" s="730"/>
      <c r="JDD291" s="730"/>
      <c r="JDE291" s="730"/>
      <c r="JDF291" s="730"/>
      <c r="JDG291" s="730"/>
      <c r="JDH291" s="730"/>
      <c r="JDI291" s="730"/>
      <c r="JDJ291" s="730"/>
      <c r="JDK291" s="730"/>
      <c r="JDL291" s="730"/>
      <c r="JDM291" s="730"/>
      <c r="JDN291" s="730"/>
      <c r="JDO291" s="730"/>
      <c r="JDP291" s="730"/>
      <c r="JDQ291" s="730"/>
      <c r="JDR291" s="730"/>
      <c r="JDS291" s="730"/>
      <c r="JDT291" s="730"/>
      <c r="JDU291" s="730"/>
      <c r="JDV291" s="730"/>
      <c r="JDW291" s="730"/>
      <c r="JDX291" s="730"/>
      <c r="JDY291" s="730"/>
      <c r="JDZ291" s="730"/>
      <c r="JEA291" s="730"/>
      <c r="JEB291" s="730"/>
      <c r="JEC291" s="730"/>
      <c r="JED291" s="730"/>
      <c r="JEE291" s="730"/>
      <c r="JEF291" s="730"/>
      <c r="JEG291" s="730"/>
      <c r="JEH291" s="730"/>
      <c r="JEI291" s="730"/>
      <c r="JEJ291" s="730"/>
      <c r="JEK291" s="730"/>
      <c r="JEL291" s="730"/>
      <c r="JEM291" s="730"/>
      <c r="JEN291" s="730"/>
      <c r="JEO291" s="730"/>
      <c r="JEP291" s="730"/>
      <c r="JEQ291" s="730"/>
      <c r="JER291" s="730"/>
      <c r="JES291" s="730"/>
      <c r="JET291" s="730"/>
      <c r="JEU291" s="730"/>
      <c r="JEV291" s="730"/>
      <c r="JEW291" s="730"/>
      <c r="JEX291" s="730"/>
      <c r="JEY291" s="730"/>
      <c r="JEZ291" s="730"/>
      <c r="JFA291" s="730"/>
      <c r="JFB291" s="730"/>
      <c r="JFC291" s="730"/>
      <c r="JFD291" s="730"/>
      <c r="JFE291" s="730"/>
      <c r="JFF291" s="730"/>
      <c r="JFG291" s="730"/>
      <c r="JFH291" s="730"/>
      <c r="JFI291" s="730"/>
      <c r="JFJ291" s="730"/>
      <c r="JFK291" s="730"/>
      <c r="JFL291" s="730"/>
      <c r="JFM291" s="730"/>
      <c r="JFN291" s="730"/>
      <c r="JFO291" s="730"/>
      <c r="JFP291" s="730"/>
      <c r="JFQ291" s="730"/>
      <c r="JFR291" s="730"/>
      <c r="JFS291" s="730"/>
      <c r="JFT291" s="730"/>
      <c r="JFU291" s="730"/>
      <c r="JFV291" s="730"/>
      <c r="JFW291" s="730"/>
      <c r="JFX291" s="730"/>
      <c r="JFY291" s="730"/>
      <c r="JFZ291" s="730"/>
      <c r="JGA291" s="730"/>
      <c r="JGB291" s="730"/>
      <c r="JGC291" s="730"/>
      <c r="JGD291" s="730"/>
      <c r="JGE291" s="730"/>
      <c r="JGF291" s="730"/>
      <c r="JGG291" s="730"/>
      <c r="JGH291" s="730"/>
      <c r="JGI291" s="730"/>
      <c r="JGJ291" s="730"/>
      <c r="JGK291" s="730"/>
      <c r="JGL291" s="730"/>
      <c r="JGM291" s="730"/>
      <c r="JGN291" s="730"/>
      <c r="JGO291" s="730"/>
      <c r="JGP291" s="730"/>
      <c r="JGQ291" s="730"/>
      <c r="JGR291" s="730"/>
      <c r="JGS291" s="730"/>
      <c r="JGT291" s="730"/>
      <c r="JGU291" s="730"/>
      <c r="JGV291" s="730"/>
      <c r="JGW291" s="730"/>
      <c r="JGX291" s="730"/>
      <c r="JGY291" s="730"/>
      <c r="JGZ291" s="730"/>
      <c r="JHA291" s="730"/>
      <c r="JHB291" s="730"/>
      <c r="JHC291" s="730"/>
      <c r="JHD291" s="730"/>
      <c r="JHE291" s="730"/>
      <c r="JHF291" s="730"/>
      <c r="JHG291" s="730"/>
      <c r="JHH291" s="730"/>
      <c r="JHI291" s="730"/>
      <c r="JHJ291" s="730"/>
      <c r="JHK291" s="730"/>
      <c r="JHL291" s="730"/>
      <c r="JHM291" s="730"/>
      <c r="JHN291" s="730"/>
      <c r="JHO291" s="730"/>
      <c r="JHP291" s="730"/>
      <c r="JHQ291" s="730"/>
      <c r="JHR291" s="730"/>
      <c r="JHS291" s="730"/>
      <c r="JHT291" s="730"/>
      <c r="JHU291" s="730"/>
      <c r="JHV291" s="730"/>
      <c r="JHW291" s="730"/>
      <c r="JHX291" s="730"/>
      <c r="JHY291" s="730"/>
      <c r="JHZ291" s="730"/>
      <c r="JIA291" s="730"/>
      <c r="JIB291" s="730"/>
      <c r="JIC291" s="730"/>
      <c r="JID291" s="730"/>
      <c r="JIE291" s="730"/>
      <c r="JIF291" s="730"/>
      <c r="JIG291" s="730"/>
      <c r="JIH291" s="730"/>
      <c r="JII291" s="730"/>
      <c r="JIJ291" s="730"/>
      <c r="JIK291" s="730"/>
      <c r="JIL291" s="730"/>
      <c r="JIM291" s="730"/>
      <c r="JIN291" s="730"/>
      <c r="JIO291" s="730"/>
      <c r="JIP291" s="730"/>
      <c r="JIQ291" s="730"/>
      <c r="JIR291" s="730"/>
      <c r="JIS291" s="730"/>
      <c r="JIT291" s="730"/>
      <c r="JIU291" s="730"/>
      <c r="JIV291" s="730"/>
      <c r="JIW291" s="730"/>
      <c r="JIX291" s="730"/>
      <c r="JIY291" s="730"/>
      <c r="JIZ291" s="730"/>
      <c r="JJA291" s="730"/>
      <c r="JJB291" s="730"/>
      <c r="JJC291" s="730"/>
      <c r="JJD291" s="730"/>
      <c r="JJE291" s="730"/>
      <c r="JJF291" s="730"/>
      <c r="JJG291" s="730"/>
      <c r="JJH291" s="730"/>
      <c r="JJI291" s="730"/>
      <c r="JJJ291" s="730"/>
      <c r="JJK291" s="730"/>
      <c r="JJL291" s="730"/>
      <c r="JJM291" s="730"/>
      <c r="JJN291" s="730"/>
      <c r="JJO291" s="730"/>
      <c r="JJP291" s="730"/>
      <c r="JJQ291" s="730"/>
      <c r="JJR291" s="730"/>
      <c r="JJS291" s="730"/>
      <c r="JJT291" s="730"/>
      <c r="JJU291" s="730"/>
      <c r="JJV291" s="730"/>
      <c r="JJW291" s="730"/>
      <c r="JJX291" s="730"/>
      <c r="JJY291" s="730"/>
      <c r="JJZ291" s="730"/>
      <c r="JKA291" s="730"/>
      <c r="JKB291" s="730"/>
      <c r="JKC291" s="730"/>
      <c r="JKD291" s="730"/>
      <c r="JKE291" s="730"/>
      <c r="JKF291" s="730"/>
      <c r="JKG291" s="730"/>
      <c r="JKH291" s="730"/>
      <c r="JKI291" s="730"/>
      <c r="JKJ291" s="730"/>
      <c r="JKK291" s="730"/>
      <c r="JKL291" s="730"/>
      <c r="JKM291" s="730"/>
      <c r="JKN291" s="730"/>
      <c r="JKO291" s="730"/>
      <c r="JKP291" s="730"/>
      <c r="JKQ291" s="730"/>
      <c r="JKR291" s="730"/>
      <c r="JKS291" s="730"/>
      <c r="JKT291" s="730"/>
      <c r="JKU291" s="730"/>
      <c r="JKV291" s="730"/>
      <c r="JKW291" s="730"/>
      <c r="JKX291" s="730"/>
      <c r="JKY291" s="730"/>
      <c r="JKZ291" s="730"/>
      <c r="JLA291" s="730"/>
      <c r="JLB291" s="730"/>
      <c r="JLC291" s="730"/>
      <c r="JLD291" s="730"/>
      <c r="JLE291" s="730"/>
      <c r="JLF291" s="730"/>
      <c r="JLG291" s="730"/>
      <c r="JLH291" s="730"/>
      <c r="JLI291" s="730"/>
      <c r="JLJ291" s="730"/>
      <c r="JLK291" s="730"/>
      <c r="JLL291" s="730"/>
      <c r="JLM291" s="730"/>
      <c r="JLN291" s="730"/>
      <c r="JLO291" s="730"/>
      <c r="JLP291" s="730"/>
      <c r="JLQ291" s="730"/>
      <c r="JLR291" s="730"/>
      <c r="JLS291" s="730"/>
      <c r="JLT291" s="730"/>
      <c r="JLU291" s="730"/>
      <c r="JLV291" s="730"/>
      <c r="JLW291" s="730"/>
      <c r="JLX291" s="730"/>
      <c r="JLY291" s="730"/>
      <c r="JLZ291" s="730"/>
      <c r="JMA291" s="730"/>
      <c r="JMB291" s="730"/>
      <c r="JMC291" s="730"/>
      <c r="JMD291" s="730"/>
      <c r="JME291" s="730"/>
      <c r="JMF291" s="730"/>
      <c r="JMG291" s="730"/>
      <c r="JMH291" s="730"/>
      <c r="JMI291" s="730"/>
      <c r="JMJ291" s="730"/>
      <c r="JMK291" s="730"/>
      <c r="JML291" s="730"/>
      <c r="JMM291" s="730"/>
      <c r="JMN291" s="730"/>
      <c r="JMO291" s="730"/>
      <c r="JMP291" s="730"/>
      <c r="JMQ291" s="730"/>
      <c r="JMR291" s="730"/>
      <c r="JMS291" s="730"/>
      <c r="JMT291" s="730"/>
      <c r="JMU291" s="730"/>
      <c r="JMV291" s="730"/>
      <c r="JMW291" s="730"/>
      <c r="JMX291" s="730"/>
      <c r="JMY291" s="730"/>
      <c r="JMZ291" s="730"/>
      <c r="JNA291" s="730"/>
      <c r="JNB291" s="730"/>
      <c r="JNC291" s="730"/>
      <c r="JND291" s="730"/>
      <c r="JNE291" s="730"/>
      <c r="JNF291" s="730"/>
      <c r="JNG291" s="730"/>
      <c r="JNH291" s="730"/>
      <c r="JNI291" s="730"/>
      <c r="JNJ291" s="730"/>
      <c r="JNK291" s="730"/>
      <c r="JNL291" s="730"/>
      <c r="JNM291" s="730"/>
      <c r="JNN291" s="730"/>
      <c r="JNO291" s="730"/>
      <c r="JNP291" s="730"/>
      <c r="JNQ291" s="730"/>
      <c r="JNR291" s="730"/>
      <c r="JNS291" s="730"/>
      <c r="JNT291" s="730"/>
      <c r="JNU291" s="730"/>
      <c r="JNV291" s="730"/>
      <c r="JNW291" s="730"/>
      <c r="JNX291" s="730"/>
      <c r="JNY291" s="730"/>
      <c r="JNZ291" s="730"/>
      <c r="JOA291" s="730"/>
      <c r="JOB291" s="730"/>
      <c r="JOC291" s="730"/>
      <c r="JOD291" s="730"/>
      <c r="JOE291" s="730"/>
      <c r="JOF291" s="730"/>
      <c r="JOG291" s="730"/>
      <c r="JOH291" s="730"/>
      <c r="JOI291" s="730"/>
      <c r="JOJ291" s="730"/>
      <c r="JOK291" s="730"/>
      <c r="JOL291" s="730"/>
      <c r="JOM291" s="730"/>
      <c r="JON291" s="730"/>
      <c r="JOO291" s="730"/>
      <c r="JOP291" s="730"/>
      <c r="JOQ291" s="730"/>
      <c r="JOR291" s="730"/>
      <c r="JOS291" s="730"/>
      <c r="JOT291" s="730"/>
      <c r="JOU291" s="730"/>
      <c r="JOV291" s="730"/>
      <c r="JOW291" s="730"/>
      <c r="JOX291" s="730"/>
      <c r="JOY291" s="730"/>
      <c r="JOZ291" s="730"/>
      <c r="JPA291" s="730"/>
      <c r="JPB291" s="730"/>
      <c r="JPC291" s="730"/>
      <c r="JPD291" s="730"/>
      <c r="JPE291" s="730"/>
      <c r="JPF291" s="730"/>
      <c r="JPG291" s="730"/>
      <c r="JPH291" s="730"/>
      <c r="JPI291" s="730"/>
      <c r="JPJ291" s="730"/>
      <c r="JPK291" s="730"/>
      <c r="JPL291" s="730"/>
      <c r="JPM291" s="730"/>
      <c r="JPN291" s="730"/>
      <c r="JPO291" s="730"/>
      <c r="JPP291" s="730"/>
      <c r="JPQ291" s="730"/>
      <c r="JPR291" s="730"/>
      <c r="JPS291" s="730"/>
      <c r="JPT291" s="730"/>
      <c r="JPU291" s="730"/>
      <c r="JPV291" s="730"/>
      <c r="JPW291" s="730"/>
      <c r="JPX291" s="730"/>
      <c r="JPY291" s="730"/>
      <c r="JPZ291" s="730"/>
      <c r="JQA291" s="730"/>
      <c r="JQB291" s="730"/>
      <c r="JQC291" s="730"/>
      <c r="JQD291" s="730"/>
      <c r="JQE291" s="730"/>
      <c r="JQF291" s="730"/>
      <c r="JQG291" s="730"/>
      <c r="JQH291" s="730"/>
      <c r="JQI291" s="730"/>
      <c r="JQJ291" s="730"/>
      <c r="JQK291" s="730"/>
      <c r="JQL291" s="730"/>
      <c r="JQM291" s="730"/>
      <c r="JQN291" s="730"/>
      <c r="JQO291" s="730"/>
      <c r="JQP291" s="730"/>
      <c r="JQQ291" s="730"/>
      <c r="JQR291" s="730"/>
      <c r="JQS291" s="730"/>
      <c r="JQT291" s="730"/>
      <c r="JQU291" s="730"/>
      <c r="JQV291" s="730"/>
      <c r="JQW291" s="730"/>
      <c r="JQX291" s="730"/>
      <c r="JQY291" s="730"/>
      <c r="JQZ291" s="730"/>
      <c r="JRA291" s="730"/>
      <c r="JRB291" s="730"/>
      <c r="JRC291" s="730"/>
      <c r="JRD291" s="730"/>
      <c r="JRE291" s="730"/>
      <c r="JRF291" s="730"/>
      <c r="JRG291" s="730"/>
      <c r="JRH291" s="730"/>
      <c r="JRI291" s="730"/>
      <c r="JRJ291" s="730"/>
      <c r="JRK291" s="730"/>
      <c r="JRL291" s="730"/>
      <c r="JRM291" s="730"/>
      <c r="JRN291" s="730"/>
      <c r="JRO291" s="730"/>
      <c r="JRP291" s="730"/>
      <c r="JRQ291" s="730"/>
      <c r="JRR291" s="730"/>
      <c r="JRS291" s="730"/>
      <c r="JRT291" s="730"/>
      <c r="JRU291" s="730"/>
      <c r="JRV291" s="730"/>
      <c r="JRW291" s="730"/>
      <c r="JRX291" s="730"/>
      <c r="JRY291" s="730"/>
      <c r="JRZ291" s="730"/>
      <c r="JSA291" s="730"/>
      <c r="JSB291" s="730"/>
      <c r="JSC291" s="730"/>
      <c r="JSD291" s="730"/>
      <c r="JSE291" s="730"/>
      <c r="JSF291" s="730"/>
      <c r="JSG291" s="730"/>
      <c r="JSH291" s="730"/>
      <c r="JSI291" s="730"/>
      <c r="JSJ291" s="730"/>
      <c r="JSK291" s="730"/>
      <c r="JSL291" s="730"/>
      <c r="JSM291" s="730"/>
      <c r="JSN291" s="730"/>
      <c r="JSO291" s="730"/>
      <c r="JSP291" s="730"/>
      <c r="JSQ291" s="730"/>
      <c r="JSR291" s="730"/>
      <c r="JSS291" s="730"/>
      <c r="JST291" s="730"/>
      <c r="JSU291" s="730"/>
      <c r="JSV291" s="730"/>
      <c r="JSW291" s="730"/>
      <c r="JSX291" s="730"/>
      <c r="JSY291" s="730"/>
      <c r="JSZ291" s="730"/>
      <c r="JTA291" s="730"/>
      <c r="JTB291" s="730"/>
      <c r="JTC291" s="730"/>
      <c r="JTD291" s="730"/>
      <c r="JTE291" s="730"/>
      <c r="JTF291" s="730"/>
      <c r="JTG291" s="730"/>
      <c r="JTH291" s="730"/>
      <c r="JTI291" s="730"/>
      <c r="JTJ291" s="730"/>
      <c r="JTK291" s="730"/>
      <c r="JTL291" s="730"/>
      <c r="JTM291" s="730"/>
      <c r="JTN291" s="730"/>
      <c r="JTO291" s="730"/>
      <c r="JTP291" s="730"/>
      <c r="JTQ291" s="730"/>
      <c r="JTR291" s="730"/>
      <c r="JTS291" s="730"/>
      <c r="JTT291" s="730"/>
      <c r="JTU291" s="730"/>
      <c r="JTV291" s="730"/>
      <c r="JTW291" s="730"/>
      <c r="JTX291" s="730"/>
      <c r="JTY291" s="730"/>
      <c r="JTZ291" s="730"/>
      <c r="JUA291" s="730"/>
      <c r="JUB291" s="730"/>
      <c r="JUC291" s="730"/>
      <c r="JUD291" s="730"/>
      <c r="JUE291" s="730"/>
      <c r="JUF291" s="730"/>
      <c r="JUG291" s="730"/>
      <c r="JUH291" s="730"/>
      <c r="JUI291" s="730"/>
      <c r="JUJ291" s="730"/>
      <c r="JUK291" s="730"/>
      <c r="JUL291" s="730"/>
      <c r="JUM291" s="730"/>
      <c r="JUN291" s="730"/>
      <c r="JUO291" s="730"/>
      <c r="JUP291" s="730"/>
      <c r="JUQ291" s="730"/>
      <c r="JUR291" s="730"/>
      <c r="JUS291" s="730"/>
      <c r="JUT291" s="730"/>
      <c r="JUU291" s="730"/>
      <c r="JUV291" s="730"/>
      <c r="JUW291" s="730"/>
      <c r="JUX291" s="730"/>
      <c r="JUY291" s="730"/>
      <c r="JUZ291" s="730"/>
      <c r="JVA291" s="730"/>
      <c r="JVB291" s="730"/>
      <c r="JVC291" s="730"/>
      <c r="JVD291" s="730"/>
      <c r="JVE291" s="730"/>
      <c r="JVF291" s="730"/>
      <c r="JVG291" s="730"/>
      <c r="JVH291" s="730"/>
      <c r="JVI291" s="730"/>
      <c r="JVJ291" s="730"/>
      <c r="JVK291" s="730"/>
      <c r="JVL291" s="730"/>
      <c r="JVM291" s="730"/>
      <c r="JVN291" s="730"/>
      <c r="JVO291" s="730"/>
      <c r="JVP291" s="730"/>
      <c r="JVQ291" s="730"/>
      <c r="JVR291" s="730"/>
      <c r="JVS291" s="730"/>
      <c r="JVT291" s="730"/>
      <c r="JVU291" s="730"/>
      <c r="JVV291" s="730"/>
      <c r="JVW291" s="730"/>
      <c r="JVX291" s="730"/>
      <c r="JVY291" s="730"/>
      <c r="JVZ291" s="730"/>
      <c r="JWA291" s="730"/>
      <c r="JWB291" s="730"/>
      <c r="JWC291" s="730"/>
      <c r="JWD291" s="730"/>
      <c r="JWE291" s="730"/>
      <c r="JWF291" s="730"/>
      <c r="JWG291" s="730"/>
      <c r="JWH291" s="730"/>
      <c r="JWI291" s="730"/>
      <c r="JWJ291" s="730"/>
      <c r="JWK291" s="730"/>
      <c r="JWL291" s="730"/>
      <c r="JWM291" s="730"/>
      <c r="JWN291" s="730"/>
      <c r="JWO291" s="730"/>
      <c r="JWP291" s="730"/>
      <c r="JWQ291" s="730"/>
      <c r="JWR291" s="730"/>
      <c r="JWS291" s="730"/>
      <c r="JWT291" s="730"/>
      <c r="JWU291" s="730"/>
      <c r="JWV291" s="730"/>
      <c r="JWW291" s="730"/>
      <c r="JWX291" s="730"/>
      <c r="JWY291" s="730"/>
      <c r="JWZ291" s="730"/>
      <c r="JXA291" s="730"/>
      <c r="JXB291" s="730"/>
      <c r="JXC291" s="730"/>
      <c r="JXD291" s="730"/>
      <c r="JXE291" s="730"/>
      <c r="JXF291" s="730"/>
      <c r="JXG291" s="730"/>
      <c r="JXH291" s="730"/>
      <c r="JXI291" s="730"/>
      <c r="JXJ291" s="730"/>
      <c r="JXK291" s="730"/>
      <c r="JXL291" s="730"/>
      <c r="JXM291" s="730"/>
      <c r="JXN291" s="730"/>
      <c r="JXO291" s="730"/>
      <c r="JXP291" s="730"/>
      <c r="JXQ291" s="730"/>
      <c r="JXR291" s="730"/>
      <c r="JXS291" s="730"/>
      <c r="JXT291" s="730"/>
      <c r="JXU291" s="730"/>
      <c r="JXV291" s="730"/>
      <c r="JXW291" s="730"/>
      <c r="JXX291" s="730"/>
      <c r="JXY291" s="730"/>
      <c r="JXZ291" s="730"/>
      <c r="JYA291" s="730"/>
      <c r="JYB291" s="730"/>
      <c r="JYC291" s="730"/>
      <c r="JYD291" s="730"/>
      <c r="JYE291" s="730"/>
      <c r="JYF291" s="730"/>
      <c r="JYG291" s="730"/>
      <c r="JYH291" s="730"/>
      <c r="JYI291" s="730"/>
      <c r="JYJ291" s="730"/>
      <c r="JYK291" s="730"/>
      <c r="JYL291" s="730"/>
      <c r="JYM291" s="730"/>
      <c r="JYN291" s="730"/>
      <c r="JYO291" s="730"/>
      <c r="JYP291" s="730"/>
      <c r="JYQ291" s="730"/>
      <c r="JYR291" s="730"/>
      <c r="JYS291" s="730"/>
      <c r="JYT291" s="730"/>
      <c r="JYU291" s="730"/>
      <c r="JYV291" s="730"/>
      <c r="JYW291" s="730"/>
      <c r="JYX291" s="730"/>
      <c r="JYY291" s="730"/>
      <c r="JYZ291" s="730"/>
      <c r="JZA291" s="730"/>
      <c r="JZB291" s="730"/>
      <c r="JZC291" s="730"/>
      <c r="JZD291" s="730"/>
      <c r="JZE291" s="730"/>
      <c r="JZF291" s="730"/>
      <c r="JZG291" s="730"/>
      <c r="JZH291" s="730"/>
      <c r="JZI291" s="730"/>
      <c r="JZJ291" s="730"/>
      <c r="JZK291" s="730"/>
      <c r="JZL291" s="730"/>
      <c r="JZM291" s="730"/>
      <c r="JZN291" s="730"/>
      <c r="JZO291" s="730"/>
      <c r="JZP291" s="730"/>
      <c r="JZQ291" s="730"/>
      <c r="JZR291" s="730"/>
      <c r="JZS291" s="730"/>
      <c r="JZT291" s="730"/>
      <c r="JZU291" s="730"/>
      <c r="JZV291" s="730"/>
      <c r="JZW291" s="730"/>
      <c r="JZX291" s="730"/>
      <c r="JZY291" s="730"/>
      <c r="JZZ291" s="730"/>
      <c r="KAA291" s="730"/>
      <c r="KAB291" s="730"/>
      <c r="KAC291" s="730"/>
      <c r="KAD291" s="730"/>
      <c r="KAE291" s="730"/>
      <c r="KAF291" s="730"/>
      <c r="KAG291" s="730"/>
      <c r="KAH291" s="730"/>
      <c r="KAI291" s="730"/>
      <c r="KAJ291" s="730"/>
      <c r="KAK291" s="730"/>
      <c r="KAL291" s="730"/>
      <c r="KAM291" s="730"/>
      <c r="KAN291" s="730"/>
      <c r="KAO291" s="730"/>
      <c r="KAP291" s="730"/>
      <c r="KAQ291" s="730"/>
      <c r="KAR291" s="730"/>
      <c r="KAS291" s="730"/>
      <c r="KAT291" s="730"/>
      <c r="KAU291" s="730"/>
      <c r="KAV291" s="730"/>
      <c r="KAW291" s="730"/>
      <c r="KAX291" s="730"/>
      <c r="KAY291" s="730"/>
      <c r="KAZ291" s="730"/>
      <c r="KBA291" s="730"/>
      <c r="KBB291" s="730"/>
      <c r="KBC291" s="730"/>
      <c r="KBD291" s="730"/>
      <c r="KBE291" s="730"/>
      <c r="KBF291" s="730"/>
      <c r="KBG291" s="730"/>
      <c r="KBH291" s="730"/>
      <c r="KBI291" s="730"/>
      <c r="KBJ291" s="730"/>
      <c r="KBK291" s="730"/>
      <c r="KBL291" s="730"/>
      <c r="KBM291" s="730"/>
      <c r="KBN291" s="730"/>
      <c r="KBO291" s="730"/>
      <c r="KBP291" s="730"/>
      <c r="KBQ291" s="730"/>
      <c r="KBR291" s="730"/>
      <c r="KBS291" s="730"/>
      <c r="KBT291" s="730"/>
      <c r="KBU291" s="730"/>
      <c r="KBV291" s="730"/>
      <c r="KBW291" s="730"/>
      <c r="KBX291" s="730"/>
      <c r="KBY291" s="730"/>
      <c r="KBZ291" s="730"/>
      <c r="KCA291" s="730"/>
      <c r="KCB291" s="730"/>
      <c r="KCC291" s="730"/>
      <c r="KCD291" s="730"/>
      <c r="KCE291" s="730"/>
      <c r="KCF291" s="730"/>
      <c r="KCG291" s="730"/>
      <c r="KCH291" s="730"/>
      <c r="KCI291" s="730"/>
      <c r="KCJ291" s="730"/>
      <c r="KCK291" s="730"/>
      <c r="KCL291" s="730"/>
      <c r="KCM291" s="730"/>
      <c r="KCN291" s="730"/>
      <c r="KCO291" s="730"/>
      <c r="KCP291" s="730"/>
      <c r="KCQ291" s="730"/>
      <c r="KCR291" s="730"/>
      <c r="KCS291" s="730"/>
      <c r="KCT291" s="730"/>
      <c r="KCU291" s="730"/>
      <c r="KCV291" s="730"/>
      <c r="KCW291" s="730"/>
      <c r="KCX291" s="730"/>
      <c r="KCY291" s="730"/>
      <c r="KCZ291" s="730"/>
      <c r="KDA291" s="730"/>
      <c r="KDB291" s="730"/>
      <c r="KDC291" s="730"/>
      <c r="KDD291" s="730"/>
      <c r="KDE291" s="730"/>
      <c r="KDF291" s="730"/>
      <c r="KDG291" s="730"/>
      <c r="KDH291" s="730"/>
      <c r="KDI291" s="730"/>
      <c r="KDJ291" s="730"/>
      <c r="KDK291" s="730"/>
      <c r="KDL291" s="730"/>
      <c r="KDM291" s="730"/>
      <c r="KDN291" s="730"/>
      <c r="KDO291" s="730"/>
      <c r="KDP291" s="730"/>
      <c r="KDQ291" s="730"/>
      <c r="KDR291" s="730"/>
      <c r="KDS291" s="730"/>
      <c r="KDT291" s="730"/>
      <c r="KDU291" s="730"/>
      <c r="KDV291" s="730"/>
      <c r="KDW291" s="730"/>
      <c r="KDX291" s="730"/>
      <c r="KDY291" s="730"/>
      <c r="KDZ291" s="730"/>
      <c r="KEA291" s="730"/>
      <c r="KEB291" s="730"/>
      <c r="KEC291" s="730"/>
      <c r="KED291" s="730"/>
      <c r="KEE291" s="730"/>
      <c r="KEF291" s="730"/>
      <c r="KEG291" s="730"/>
      <c r="KEH291" s="730"/>
      <c r="KEI291" s="730"/>
      <c r="KEJ291" s="730"/>
      <c r="KEK291" s="730"/>
      <c r="KEL291" s="730"/>
      <c r="KEM291" s="730"/>
      <c r="KEN291" s="730"/>
      <c r="KEO291" s="730"/>
      <c r="KEP291" s="730"/>
      <c r="KEQ291" s="730"/>
      <c r="KER291" s="730"/>
      <c r="KES291" s="730"/>
      <c r="KET291" s="730"/>
      <c r="KEU291" s="730"/>
      <c r="KEV291" s="730"/>
      <c r="KEW291" s="730"/>
      <c r="KEX291" s="730"/>
      <c r="KEY291" s="730"/>
      <c r="KEZ291" s="730"/>
      <c r="KFA291" s="730"/>
      <c r="KFB291" s="730"/>
      <c r="KFC291" s="730"/>
      <c r="KFD291" s="730"/>
      <c r="KFE291" s="730"/>
      <c r="KFF291" s="730"/>
      <c r="KFG291" s="730"/>
      <c r="KFH291" s="730"/>
      <c r="KFI291" s="730"/>
      <c r="KFJ291" s="730"/>
      <c r="KFK291" s="730"/>
      <c r="KFL291" s="730"/>
      <c r="KFM291" s="730"/>
      <c r="KFN291" s="730"/>
      <c r="KFO291" s="730"/>
      <c r="KFP291" s="730"/>
      <c r="KFQ291" s="730"/>
      <c r="KFR291" s="730"/>
      <c r="KFS291" s="730"/>
      <c r="KFT291" s="730"/>
      <c r="KFU291" s="730"/>
      <c r="KFV291" s="730"/>
      <c r="KFW291" s="730"/>
      <c r="KFX291" s="730"/>
      <c r="KFY291" s="730"/>
      <c r="KFZ291" s="730"/>
      <c r="KGA291" s="730"/>
      <c r="KGB291" s="730"/>
      <c r="KGC291" s="730"/>
      <c r="KGD291" s="730"/>
      <c r="KGE291" s="730"/>
      <c r="KGF291" s="730"/>
      <c r="KGG291" s="730"/>
      <c r="KGH291" s="730"/>
      <c r="KGI291" s="730"/>
      <c r="KGJ291" s="730"/>
      <c r="KGK291" s="730"/>
      <c r="KGL291" s="730"/>
      <c r="KGM291" s="730"/>
      <c r="KGN291" s="730"/>
      <c r="KGO291" s="730"/>
      <c r="KGP291" s="730"/>
      <c r="KGQ291" s="730"/>
      <c r="KGR291" s="730"/>
      <c r="KGS291" s="730"/>
      <c r="KGT291" s="730"/>
      <c r="KGU291" s="730"/>
      <c r="KGV291" s="730"/>
      <c r="KGW291" s="730"/>
      <c r="KGX291" s="730"/>
      <c r="KGY291" s="730"/>
      <c r="KGZ291" s="730"/>
      <c r="KHA291" s="730"/>
      <c r="KHB291" s="730"/>
      <c r="KHC291" s="730"/>
      <c r="KHD291" s="730"/>
      <c r="KHE291" s="730"/>
      <c r="KHF291" s="730"/>
      <c r="KHG291" s="730"/>
      <c r="KHH291" s="730"/>
      <c r="KHI291" s="730"/>
      <c r="KHJ291" s="730"/>
      <c r="KHK291" s="730"/>
      <c r="KHL291" s="730"/>
      <c r="KHM291" s="730"/>
      <c r="KHN291" s="730"/>
      <c r="KHO291" s="730"/>
      <c r="KHP291" s="730"/>
      <c r="KHQ291" s="730"/>
      <c r="KHR291" s="730"/>
      <c r="KHS291" s="730"/>
      <c r="KHT291" s="730"/>
      <c r="KHU291" s="730"/>
      <c r="KHV291" s="730"/>
      <c r="KHW291" s="730"/>
      <c r="KHX291" s="730"/>
      <c r="KHY291" s="730"/>
      <c r="KHZ291" s="730"/>
      <c r="KIA291" s="730"/>
      <c r="KIB291" s="730"/>
      <c r="KIC291" s="730"/>
      <c r="KID291" s="730"/>
      <c r="KIE291" s="730"/>
      <c r="KIF291" s="730"/>
      <c r="KIG291" s="730"/>
      <c r="KIH291" s="730"/>
      <c r="KII291" s="730"/>
      <c r="KIJ291" s="730"/>
      <c r="KIK291" s="730"/>
      <c r="KIL291" s="730"/>
      <c r="KIM291" s="730"/>
      <c r="KIN291" s="730"/>
      <c r="KIO291" s="730"/>
      <c r="KIP291" s="730"/>
      <c r="KIQ291" s="730"/>
      <c r="KIR291" s="730"/>
      <c r="KIS291" s="730"/>
      <c r="KIT291" s="730"/>
      <c r="KIU291" s="730"/>
      <c r="KIV291" s="730"/>
      <c r="KIW291" s="730"/>
      <c r="KIX291" s="730"/>
      <c r="KIY291" s="730"/>
      <c r="KIZ291" s="730"/>
      <c r="KJA291" s="730"/>
      <c r="KJB291" s="730"/>
      <c r="KJC291" s="730"/>
      <c r="KJD291" s="730"/>
      <c r="KJE291" s="730"/>
      <c r="KJF291" s="730"/>
      <c r="KJG291" s="730"/>
      <c r="KJH291" s="730"/>
      <c r="KJI291" s="730"/>
      <c r="KJJ291" s="730"/>
      <c r="KJK291" s="730"/>
      <c r="KJL291" s="730"/>
      <c r="KJM291" s="730"/>
      <c r="KJN291" s="730"/>
      <c r="KJO291" s="730"/>
      <c r="KJP291" s="730"/>
      <c r="KJQ291" s="730"/>
      <c r="KJR291" s="730"/>
      <c r="KJS291" s="730"/>
      <c r="KJT291" s="730"/>
      <c r="KJU291" s="730"/>
      <c r="KJV291" s="730"/>
      <c r="KJW291" s="730"/>
      <c r="KJX291" s="730"/>
      <c r="KJY291" s="730"/>
      <c r="KJZ291" s="730"/>
      <c r="KKA291" s="730"/>
      <c r="KKB291" s="730"/>
      <c r="KKC291" s="730"/>
      <c r="KKD291" s="730"/>
      <c r="KKE291" s="730"/>
      <c r="KKF291" s="730"/>
      <c r="KKG291" s="730"/>
      <c r="KKH291" s="730"/>
      <c r="KKI291" s="730"/>
      <c r="KKJ291" s="730"/>
      <c r="KKK291" s="730"/>
      <c r="KKL291" s="730"/>
      <c r="KKM291" s="730"/>
      <c r="KKN291" s="730"/>
      <c r="KKO291" s="730"/>
      <c r="KKP291" s="730"/>
      <c r="KKQ291" s="730"/>
      <c r="KKR291" s="730"/>
      <c r="KKS291" s="730"/>
      <c r="KKT291" s="730"/>
      <c r="KKU291" s="730"/>
      <c r="KKV291" s="730"/>
      <c r="KKW291" s="730"/>
      <c r="KKX291" s="730"/>
      <c r="KKY291" s="730"/>
      <c r="KKZ291" s="730"/>
      <c r="KLA291" s="730"/>
      <c r="KLB291" s="730"/>
      <c r="KLC291" s="730"/>
      <c r="KLD291" s="730"/>
      <c r="KLE291" s="730"/>
      <c r="KLF291" s="730"/>
      <c r="KLG291" s="730"/>
      <c r="KLH291" s="730"/>
      <c r="KLI291" s="730"/>
      <c r="KLJ291" s="730"/>
      <c r="KLK291" s="730"/>
      <c r="KLL291" s="730"/>
      <c r="KLM291" s="730"/>
      <c r="KLN291" s="730"/>
      <c r="KLO291" s="730"/>
      <c r="KLP291" s="730"/>
      <c r="KLQ291" s="730"/>
      <c r="KLR291" s="730"/>
      <c r="KLS291" s="730"/>
      <c r="KLT291" s="730"/>
      <c r="KLU291" s="730"/>
      <c r="KLV291" s="730"/>
      <c r="KLW291" s="730"/>
      <c r="KLX291" s="730"/>
      <c r="KLY291" s="730"/>
      <c r="KLZ291" s="730"/>
      <c r="KMA291" s="730"/>
      <c r="KMB291" s="730"/>
      <c r="KMC291" s="730"/>
      <c r="KMD291" s="730"/>
      <c r="KME291" s="730"/>
      <c r="KMF291" s="730"/>
      <c r="KMG291" s="730"/>
      <c r="KMH291" s="730"/>
      <c r="KMI291" s="730"/>
      <c r="KMJ291" s="730"/>
      <c r="KMK291" s="730"/>
      <c r="KML291" s="730"/>
      <c r="KMM291" s="730"/>
      <c r="KMN291" s="730"/>
      <c r="KMO291" s="730"/>
      <c r="KMP291" s="730"/>
      <c r="KMQ291" s="730"/>
      <c r="KMR291" s="730"/>
      <c r="KMS291" s="730"/>
      <c r="KMT291" s="730"/>
      <c r="KMU291" s="730"/>
      <c r="KMV291" s="730"/>
      <c r="KMW291" s="730"/>
      <c r="KMX291" s="730"/>
      <c r="KMY291" s="730"/>
      <c r="KMZ291" s="730"/>
      <c r="KNA291" s="730"/>
      <c r="KNB291" s="730"/>
      <c r="KNC291" s="730"/>
      <c r="KND291" s="730"/>
      <c r="KNE291" s="730"/>
      <c r="KNF291" s="730"/>
      <c r="KNG291" s="730"/>
      <c r="KNH291" s="730"/>
      <c r="KNI291" s="730"/>
      <c r="KNJ291" s="730"/>
      <c r="KNK291" s="730"/>
      <c r="KNL291" s="730"/>
      <c r="KNM291" s="730"/>
      <c r="KNN291" s="730"/>
      <c r="KNO291" s="730"/>
      <c r="KNP291" s="730"/>
      <c r="KNQ291" s="730"/>
      <c r="KNR291" s="730"/>
      <c r="KNS291" s="730"/>
      <c r="KNT291" s="730"/>
      <c r="KNU291" s="730"/>
      <c r="KNV291" s="730"/>
      <c r="KNW291" s="730"/>
      <c r="KNX291" s="730"/>
      <c r="KNY291" s="730"/>
      <c r="KNZ291" s="730"/>
      <c r="KOA291" s="730"/>
      <c r="KOB291" s="730"/>
      <c r="KOC291" s="730"/>
      <c r="KOD291" s="730"/>
      <c r="KOE291" s="730"/>
      <c r="KOF291" s="730"/>
      <c r="KOG291" s="730"/>
      <c r="KOH291" s="730"/>
      <c r="KOI291" s="730"/>
      <c r="KOJ291" s="730"/>
      <c r="KOK291" s="730"/>
      <c r="KOL291" s="730"/>
      <c r="KOM291" s="730"/>
      <c r="KON291" s="730"/>
      <c r="KOO291" s="730"/>
      <c r="KOP291" s="730"/>
      <c r="KOQ291" s="730"/>
      <c r="KOR291" s="730"/>
      <c r="KOS291" s="730"/>
      <c r="KOT291" s="730"/>
      <c r="KOU291" s="730"/>
      <c r="KOV291" s="730"/>
      <c r="KOW291" s="730"/>
      <c r="KOX291" s="730"/>
      <c r="KOY291" s="730"/>
      <c r="KOZ291" s="730"/>
      <c r="KPA291" s="730"/>
      <c r="KPB291" s="730"/>
      <c r="KPC291" s="730"/>
      <c r="KPD291" s="730"/>
      <c r="KPE291" s="730"/>
      <c r="KPF291" s="730"/>
      <c r="KPG291" s="730"/>
      <c r="KPH291" s="730"/>
      <c r="KPI291" s="730"/>
      <c r="KPJ291" s="730"/>
      <c r="KPK291" s="730"/>
      <c r="KPL291" s="730"/>
      <c r="KPM291" s="730"/>
      <c r="KPN291" s="730"/>
      <c r="KPO291" s="730"/>
      <c r="KPP291" s="730"/>
      <c r="KPQ291" s="730"/>
      <c r="KPR291" s="730"/>
      <c r="KPS291" s="730"/>
      <c r="KPT291" s="730"/>
      <c r="KPU291" s="730"/>
      <c r="KPV291" s="730"/>
      <c r="KPW291" s="730"/>
      <c r="KPX291" s="730"/>
      <c r="KPY291" s="730"/>
      <c r="KPZ291" s="730"/>
      <c r="KQA291" s="730"/>
      <c r="KQB291" s="730"/>
      <c r="KQC291" s="730"/>
      <c r="KQD291" s="730"/>
      <c r="KQE291" s="730"/>
      <c r="KQF291" s="730"/>
      <c r="KQG291" s="730"/>
      <c r="KQH291" s="730"/>
      <c r="KQI291" s="730"/>
      <c r="KQJ291" s="730"/>
      <c r="KQK291" s="730"/>
      <c r="KQL291" s="730"/>
      <c r="KQM291" s="730"/>
      <c r="KQN291" s="730"/>
      <c r="KQO291" s="730"/>
      <c r="KQP291" s="730"/>
      <c r="KQQ291" s="730"/>
      <c r="KQR291" s="730"/>
      <c r="KQS291" s="730"/>
      <c r="KQT291" s="730"/>
      <c r="KQU291" s="730"/>
      <c r="KQV291" s="730"/>
      <c r="KQW291" s="730"/>
      <c r="KQX291" s="730"/>
      <c r="KQY291" s="730"/>
      <c r="KQZ291" s="730"/>
      <c r="KRA291" s="730"/>
      <c r="KRB291" s="730"/>
      <c r="KRC291" s="730"/>
      <c r="KRD291" s="730"/>
      <c r="KRE291" s="730"/>
      <c r="KRF291" s="730"/>
      <c r="KRG291" s="730"/>
      <c r="KRH291" s="730"/>
      <c r="KRI291" s="730"/>
      <c r="KRJ291" s="730"/>
      <c r="KRK291" s="730"/>
      <c r="KRL291" s="730"/>
      <c r="KRM291" s="730"/>
      <c r="KRN291" s="730"/>
      <c r="KRO291" s="730"/>
      <c r="KRP291" s="730"/>
      <c r="KRQ291" s="730"/>
      <c r="KRR291" s="730"/>
      <c r="KRS291" s="730"/>
      <c r="KRT291" s="730"/>
      <c r="KRU291" s="730"/>
      <c r="KRV291" s="730"/>
      <c r="KRW291" s="730"/>
      <c r="KRX291" s="730"/>
      <c r="KRY291" s="730"/>
      <c r="KRZ291" s="730"/>
      <c r="KSA291" s="730"/>
      <c r="KSB291" s="730"/>
      <c r="KSC291" s="730"/>
      <c r="KSD291" s="730"/>
      <c r="KSE291" s="730"/>
      <c r="KSF291" s="730"/>
      <c r="KSG291" s="730"/>
      <c r="KSH291" s="730"/>
      <c r="KSI291" s="730"/>
      <c r="KSJ291" s="730"/>
      <c r="KSK291" s="730"/>
      <c r="KSL291" s="730"/>
      <c r="KSM291" s="730"/>
      <c r="KSN291" s="730"/>
      <c r="KSO291" s="730"/>
      <c r="KSP291" s="730"/>
      <c r="KSQ291" s="730"/>
      <c r="KSR291" s="730"/>
      <c r="KSS291" s="730"/>
      <c r="KST291" s="730"/>
      <c r="KSU291" s="730"/>
      <c r="KSV291" s="730"/>
      <c r="KSW291" s="730"/>
      <c r="KSX291" s="730"/>
      <c r="KSY291" s="730"/>
      <c r="KSZ291" s="730"/>
      <c r="KTA291" s="730"/>
      <c r="KTB291" s="730"/>
      <c r="KTC291" s="730"/>
      <c r="KTD291" s="730"/>
      <c r="KTE291" s="730"/>
      <c r="KTF291" s="730"/>
      <c r="KTG291" s="730"/>
      <c r="KTH291" s="730"/>
      <c r="KTI291" s="730"/>
      <c r="KTJ291" s="730"/>
      <c r="KTK291" s="730"/>
      <c r="KTL291" s="730"/>
      <c r="KTM291" s="730"/>
      <c r="KTN291" s="730"/>
      <c r="KTO291" s="730"/>
      <c r="KTP291" s="730"/>
      <c r="KTQ291" s="730"/>
      <c r="KTR291" s="730"/>
      <c r="KTS291" s="730"/>
      <c r="KTT291" s="730"/>
      <c r="KTU291" s="730"/>
      <c r="KTV291" s="730"/>
      <c r="KTW291" s="730"/>
      <c r="KTX291" s="730"/>
      <c r="KTY291" s="730"/>
      <c r="KTZ291" s="730"/>
      <c r="KUA291" s="730"/>
      <c r="KUB291" s="730"/>
      <c r="KUC291" s="730"/>
      <c r="KUD291" s="730"/>
      <c r="KUE291" s="730"/>
      <c r="KUF291" s="730"/>
      <c r="KUG291" s="730"/>
      <c r="KUH291" s="730"/>
      <c r="KUI291" s="730"/>
      <c r="KUJ291" s="730"/>
      <c r="KUK291" s="730"/>
      <c r="KUL291" s="730"/>
      <c r="KUM291" s="730"/>
      <c r="KUN291" s="730"/>
      <c r="KUO291" s="730"/>
      <c r="KUP291" s="730"/>
      <c r="KUQ291" s="730"/>
      <c r="KUR291" s="730"/>
      <c r="KUS291" s="730"/>
      <c r="KUT291" s="730"/>
      <c r="KUU291" s="730"/>
      <c r="KUV291" s="730"/>
      <c r="KUW291" s="730"/>
      <c r="KUX291" s="730"/>
      <c r="KUY291" s="730"/>
      <c r="KUZ291" s="730"/>
      <c r="KVA291" s="730"/>
      <c r="KVB291" s="730"/>
      <c r="KVC291" s="730"/>
      <c r="KVD291" s="730"/>
      <c r="KVE291" s="730"/>
      <c r="KVF291" s="730"/>
      <c r="KVG291" s="730"/>
      <c r="KVH291" s="730"/>
      <c r="KVI291" s="730"/>
      <c r="KVJ291" s="730"/>
      <c r="KVK291" s="730"/>
      <c r="KVL291" s="730"/>
      <c r="KVM291" s="730"/>
      <c r="KVN291" s="730"/>
      <c r="KVO291" s="730"/>
      <c r="KVP291" s="730"/>
      <c r="KVQ291" s="730"/>
      <c r="KVR291" s="730"/>
      <c r="KVS291" s="730"/>
      <c r="KVT291" s="730"/>
      <c r="KVU291" s="730"/>
      <c r="KVV291" s="730"/>
      <c r="KVW291" s="730"/>
      <c r="KVX291" s="730"/>
      <c r="KVY291" s="730"/>
      <c r="KVZ291" s="730"/>
      <c r="KWA291" s="730"/>
      <c r="KWB291" s="730"/>
      <c r="KWC291" s="730"/>
      <c r="KWD291" s="730"/>
      <c r="KWE291" s="730"/>
      <c r="KWF291" s="730"/>
      <c r="KWG291" s="730"/>
      <c r="KWH291" s="730"/>
      <c r="KWI291" s="730"/>
      <c r="KWJ291" s="730"/>
      <c r="KWK291" s="730"/>
      <c r="KWL291" s="730"/>
      <c r="KWM291" s="730"/>
      <c r="KWN291" s="730"/>
      <c r="KWO291" s="730"/>
      <c r="KWP291" s="730"/>
      <c r="KWQ291" s="730"/>
      <c r="KWR291" s="730"/>
      <c r="KWS291" s="730"/>
      <c r="KWT291" s="730"/>
      <c r="KWU291" s="730"/>
      <c r="KWV291" s="730"/>
      <c r="KWW291" s="730"/>
      <c r="KWX291" s="730"/>
      <c r="KWY291" s="730"/>
      <c r="KWZ291" s="730"/>
      <c r="KXA291" s="730"/>
      <c r="KXB291" s="730"/>
      <c r="KXC291" s="730"/>
      <c r="KXD291" s="730"/>
      <c r="KXE291" s="730"/>
      <c r="KXF291" s="730"/>
      <c r="KXG291" s="730"/>
      <c r="KXH291" s="730"/>
      <c r="KXI291" s="730"/>
      <c r="KXJ291" s="730"/>
      <c r="KXK291" s="730"/>
      <c r="KXL291" s="730"/>
      <c r="KXM291" s="730"/>
      <c r="KXN291" s="730"/>
      <c r="KXO291" s="730"/>
      <c r="KXP291" s="730"/>
      <c r="KXQ291" s="730"/>
      <c r="KXR291" s="730"/>
      <c r="KXS291" s="730"/>
      <c r="KXT291" s="730"/>
      <c r="KXU291" s="730"/>
      <c r="KXV291" s="730"/>
      <c r="KXW291" s="730"/>
      <c r="KXX291" s="730"/>
      <c r="KXY291" s="730"/>
      <c r="KXZ291" s="730"/>
      <c r="KYA291" s="730"/>
      <c r="KYB291" s="730"/>
      <c r="KYC291" s="730"/>
      <c r="KYD291" s="730"/>
      <c r="KYE291" s="730"/>
      <c r="KYF291" s="730"/>
      <c r="KYG291" s="730"/>
      <c r="KYH291" s="730"/>
      <c r="KYI291" s="730"/>
      <c r="KYJ291" s="730"/>
      <c r="KYK291" s="730"/>
      <c r="KYL291" s="730"/>
      <c r="KYM291" s="730"/>
      <c r="KYN291" s="730"/>
      <c r="KYO291" s="730"/>
      <c r="KYP291" s="730"/>
      <c r="KYQ291" s="730"/>
      <c r="KYR291" s="730"/>
      <c r="KYS291" s="730"/>
      <c r="KYT291" s="730"/>
      <c r="KYU291" s="730"/>
      <c r="KYV291" s="730"/>
      <c r="KYW291" s="730"/>
      <c r="KYX291" s="730"/>
      <c r="KYY291" s="730"/>
      <c r="KYZ291" s="730"/>
      <c r="KZA291" s="730"/>
      <c r="KZB291" s="730"/>
      <c r="KZC291" s="730"/>
      <c r="KZD291" s="730"/>
      <c r="KZE291" s="730"/>
      <c r="KZF291" s="730"/>
      <c r="KZG291" s="730"/>
      <c r="KZH291" s="730"/>
      <c r="KZI291" s="730"/>
      <c r="KZJ291" s="730"/>
      <c r="KZK291" s="730"/>
      <c r="KZL291" s="730"/>
      <c r="KZM291" s="730"/>
      <c r="KZN291" s="730"/>
      <c r="KZO291" s="730"/>
      <c r="KZP291" s="730"/>
      <c r="KZQ291" s="730"/>
      <c r="KZR291" s="730"/>
      <c r="KZS291" s="730"/>
      <c r="KZT291" s="730"/>
      <c r="KZU291" s="730"/>
      <c r="KZV291" s="730"/>
      <c r="KZW291" s="730"/>
      <c r="KZX291" s="730"/>
      <c r="KZY291" s="730"/>
      <c r="KZZ291" s="730"/>
      <c r="LAA291" s="730"/>
      <c r="LAB291" s="730"/>
      <c r="LAC291" s="730"/>
      <c r="LAD291" s="730"/>
      <c r="LAE291" s="730"/>
      <c r="LAF291" s="730"/>
      <c r="LAG291" s="730"/>
      <c r="LAH291" s="730"/>
      <c r="LAI291" s="730"/>
      <c r="LAJ291" s="730"/>
      <c r="LAK291" s="730"/>
      <c r="LAL291" s="730"/>
      <c r="LAM291" s="730"/>
      <c r="LAN291" s="730"/>
      <c r="LAO291" s="730"/>
      <c r="LAP291" s="730"/>
      <c r="LAQ291" s="730"/>
      <c r="LAR291" s="730"/>
      <c r="LAS291" s="730"/>
      <c r="LAT291" s="730"/>
      <c r="LAU291" s="730"/>
      <c r="LAV291" s="730"/>
      <c r="LAW291" s="730"/>
      <c r="LAX291" s="730"/>
      <c r="LAY291" s="730"/>
      <c r="LAZ291" s="730"/>
      <c r="LBA291" s="730"/>
      <c r="LBB291" s="730"/>
      <c r="LBC291" s="730"/>
      <c r="LBD291" s="730"/>
      <c r="LBE291" s="730"/>
      <c r="LBF291" s="730"/>
      <c r="LBG291" s="730"/>
      <c r="LBH291" s="730"/>
      <c r="LBI291" s="730"/>
      <c r="LBJ291" s="730"/>
      <c r="LBK291" s="730"/>
      <c r="LBL291" s="730"/>
      <c r="LBM291" s="730"/>
      <c r="LBN291" s="730"/>
      <c r="LBO291" s="730"/>
      <c r="LBP291" s="730"/>
      <c r="LBQ291" s="730"/>
      <c r="LBR291" s="730"/>
      <c r="LBS291" s="730"/>
      <c r="LBT291" s="730"/>
      <c r="LBU291" s="730"/>
      <c r="LBV291" s="730"/>
      <c r="LBW291" s="730"/>
      <c r="LBX291" s="730"/>
      <c r="LBY291" s="730"/>
      <c r="LBZ291" s="730"/>
      <c r="LCA291" s="730"/>
      <c r="LCB291" s="730"/>
      <c r="LCC291" s="730"/>
      <c r="LCD291" s="730"/>
      <c r="LCE291" s="730"/>
      <c r="LCF291" s="730"/>
      <c r="LCG291" s="730"/>
      <c r="LCH291" s="730"/>
      <c r="LCI291" s="730"/>
      <c r="LCJ291" s="730"/>
      <c r="LCK291" s="730"/>
      <c r="LCL291" s="730"/>
      <c r="LCM291" s="730"/>
      <c r="LCN291" s="730"/>
      <c r="LCO291" s="730"/>
      <c r="LCP291" s="730"/>
      <c r="LCQ291" s="730"/>
      <c r="LCR291" s="730"/>
      <c r="LCS291" s="730"/>
      <c r="LCT291" s="730"/>
      <c r="LCU291" s="730"/>
      <c r="LCV291" s="730"/>
      <c r="LCW291" s="730"/>
      <c r="LCX291" s="730"/>
      <c r="LCY291" s="730"/>
      <c r="LCZ291" s="730"/>
      <c r="LDA291" s="730"/>
      <c r="LDB291" s="730"/>
      <c r="LDC291" s="730"/>
      <c r="LDD291" s="730"/>
      <c r="LDE291" s="730"/>
      <c r="LDF291" s="730"/>
      <c r="LDG291" s="730"/>
      <c r="LDH291" s="730"/>
      <c r="LDI291" s="730"/>
      <c r="LDJ291" s="730"/>
      <c r="LDK291" s="730"/>
      <c r="LDL291" s="730"/>
      <c r="LDM291" s="730"/>
      <c r="LDN291" s="730"/>
      <c r="LDO291" s="730"/>
      <c r="LDP291" s="730"/>
      <c r="LDQ291" s="730"/>
      <c r="LDR291" s="730"/>
      <c r="LDS291" s="730"/>
      <c r="LDT291" s="730"/>
      <c r="LDU291" s="730"/>
      <c r="LDV291" s="730"/>
      <c r="LDW291" s="730"/>
      <c r="LDX291" s="730"/>
      <c r="LDY291" s="730"/>
      <c r="LDZ291" s="730"/>
      <c r="LEA291" s="730"/>
      <c r="LEB291" s="730"/>
      <c r="LEC291" s="730"/>
      <c r="LED291" s="730"/>
      <c r="LEE291" s="730"/>
      <c r="LEF291" s="730"/>
      <c r="LEG291" s="730"/>
      <c r="LEH291" s="730"/>
      <c r="LEI291" s="730"/>
      <c r="LEJ291" s="730"/>
      <c r="LEK291" s="730"/>
      <c r="LEL291" s="730"/>
      <c r="LEM291" s="730"/>
      <c r="LEN291" s="730"/>
      <c r="LEO291" s="730"/>
      <c r="LEP291" s="730"/>
      <c r="LEQ291" s="730"/>
      <c r="LER291" s="730"/>
      <c r="LES291" s="730"/>
      <c r="LET291" s="730"/>
      <c r="LEU291" s="730"/>
      <c r="LEV291" s="730"/>
      <c r="LEW291" s="730"/>
      <c r="LEX291" s="730"/>
      <c r="LEY291" s="730"/>
      <c r="LEZ291" s="730"/>
      <c r="LFA291" s="730"/>
      <c r="LFB291" s="730"/>
      <c r="LFC291" s="730"/>
      <c r="LFD291" s="730"/>
      <c r="LFE291" s="730"/>
      <c r="LFF291" s="730"/>
      <c r="LFG291" s="730"/>
      <c r="LFH291" s="730"/>
      <c r="LFI291" s="730"/>
      <c r="LFJ291" s="730"/>
      <c r="LFK291" s="730"/>
      <c r="LFL291" s="730"/>
      <c r="LFM291" s="730"/>
      <c r="LFN291" s="730"/>
      <c r="LFO291" s="730"/>
      <c r="LFP291" s="730"/>
      <c r="LFQ291" s="730"/>
      <c r="LFR291" s="730"/>
      <c r="LFS291" s="730"/>
      <c r="LFT291" s="730"/>
      <c r="LFU291" s="730"/>
      <c r="LFV291" s="730"/>
      <c r="LFW291" s="730"/>
      <c r="LFX291" s="730"/>
      <c r="LFY291" s="730"/>
      <c r="LFZ291" s="730"/>
      <c r="LGA291" s="730"/>
      <c r="LGB291" s="730"/>
      <c r="LGC291" s="730"/>
      <c r="LGD291" s="730"/>
      <c r="LGE291" s="730"/>
      <c r="LGF291" s="730"/>
      <c r="LGG291" s="730"/>
      <c r="LGH291" s="730"/>
      <c r="LGI291" s="730"/>
      <c r="LGJ291" s="730"/>
      <c r="LGK291" s="730"/>
      <c r="LGL291" s="730"/>
      <c r="LGM291" s="730"/>
      <c r="LGN291" s="730"/>
      <c r="LGO291" s="730"/>
      <c r="LGP291" s="730"/>
      <c r="LGQ291" s="730"/>
      <c r="LGR291" s="730"/>
      <c r="LGS291" s="730"/>
      <c r="LGT291" s="730"/>
      <c r="LGU291" s="730"/>
      <c r="LGV291" s="730"/>
      <c r="LGW291" s="730"/>
      <c r="LGX291" s="730"/>
      <c r="LGY291" s="730"/>
      <c r="LGZ291" s="730"/>
      <c r="LHA291" s="730"/>
      <c r="LHB291" s="730"/>
      <c r="LHC291" s="730"/>
      <c r="LHD291" s="730"/>
      <c r="LHE291" s="730"/>
      <c r="LHF291" s="730"/>
      <c r="LHG291" s="730"/>
      <c r="LHH291" s="730"/>
      <c r="LHI291" s="730"/>
      <c r="LHJ291" s="730"/>
      <c r="LHK291" s="730"/>
      <c r="LHL291" s="730"/>
      <c r="LHM291" s="730"/>
      <c r="LHN291" s="730"/>
      <c r="LHO291" s="730"/>
      <c r="LHP291" s="730"/>
      <c r="LHQ291" s="730"/>
      <c r="LHR291" s="730"/>
      <c r="LHS291" s="730"/>
      <c r="LHT291" s="730"/>
      <c r="LHU291" s="730"/>
      <c r="LHV291" s="730"/>
      <c r="LHW291" s="730"/>
      <c r="LHX291" s="730"/>
      <c r="LHY291" s="730"/>
      <c r="LHZ291" s="730"/>
      <c r="LIA291" s="730"/>
      <c r="LIB291" s="730"/>
      <c r="LIC291" s="730"/>
      <c r="LID291" s="730"/>
      <c r="LIE291" s="730"/>
      <c r="LIF291" s="730"/>
      <c r="LIG291" s="730"/>
      <c r="LIH291" s="730"/>
      <c r="LII291" s="730"/>
      <c r="LIJ291" s="730"/>
      <c r="LIK291" s="730"/>
      <c r="LIL291" s="730"/>
      <c r="LIM291" s="730"/>
      <c r="LIN291" s="730"/>
      <c r="LIO291" s="730"/>
      <c r="LIP291" s="730"/>
      <c r="LIQ291" s="730"/>
      <c r="LIR291" s="730"/>
      <c r="LIS291" s="730"/>
      <c r="LIT291" s="730"/>
      <c r="LIU291" s="730"/>
      <c r="LIV291" s="730"/>
      <c r="LIW291" s="730"/>
      <c r="LIX291" s="730"/>
      <c r="LIY291" s="730"/>
      <c r="LIZ291" s="730"/>
      <c r="LJA291" s="730"/>
      <c r="LJB291" s="730"/>
      <c r="LJC291" s="730"/>
      <c r="LJD291" s="730"/>
      <c r="LJE291" s="730"/>
      <c r="LJF291" s="730"/>
      <c r="LJG291" s="730"/>
      <c r="LJH291" s="730"/>
      <c r="LJI291" s="730"/>
      <c r="LJJ291" s="730"/>
      <c r="LJK291" s="730"/>
      <c r="LJL291" s="730"/>
      <c r="LJM291" s="730"/>
      <c r="LJN291" s="730"/>
      <c r="LJO291" s="730"/>
      <c r="LJP291" s="730"/>
      <c r="LJQ291" s="730"/>
      <c r="LJR291" s="730"/>
      <c r="LJS291" s="730"/>
      <c r="LJT291" s="730"/>
      <c r="LJU291" s="730"/>
      <c r="LJV291" s="730"/>
      <c r="LJW291" s="730"/>
      <c r="LJX291" s="730"/>
      <c r="LJY291" s="730"/>
      <c r="LJZ291" s="730"/>
      <c r="LKA291" s="730"/>
      <c r="LKB291" s="730"/>
      <c r="LKC291" s="730"/>
      <c r="LKD291" s="730"/>
      <c r="LKE291" s="730"/>
      <c r="LKF291" s="730"/>
      <c r="LKG291" s="730"/>
      <c r="LKH291" s="730"/>
      <c r="LKI291" s="730"/>
      <c r="LKJ291" s="730"/>
      <c r="LKK291" s="730"/>
      <c r="LKL291" s="730"/>
      <c r="LKM291" s="730"/>
      <c r="LKN291" s="730"/>
      <c r="LKO291" s="730"/>
      <c r="LKP291" s="730"/>
      <c r="LKQ291" s="730"/>
      <c r="LKR291" s="730"/>
      <c r="LKS291" s="730"/>
      <c r="LKT291" s="730"/>
      <c r="LKU291" s="730"/>
      <c r="LKV291" s="730"/>
      <c r="LKW291" s="730"/>
      <c r="LKX291" s="730"/>
      <c r="LKY291" s="730"/>
      <c r="LKZ291" s="730"/>
      <c r="LLA291" s="730"/>
      <c r="LLB291" s="730"/>
      <c r="LLC291" s="730"/>
      <c r="LLD291" s="730"/>
      <c r="LLE291" s="730"/>
      <c r="LLF291" s="730"/>
      <c r="LLG291" s="730"/>
      <c r="LLH291" s="730"/>
      <c r="LLI291" s="730"/>
      <c r="LLJ291" s="730"/>
      <c r="LLK291" s="730"/>
      <c r="LLL291" s="730"/>
      <c r="LLM291" s="730"/>
      <c r="LLN291" s="730"/>
      <c r="LLO291" s="730"/>
      <c r="LLP291" s="730"/>
      <c r="LLQ291" s="730"/>
      <c r="LLR291" s="730"/>
      <c r="LLS291" s="730"/>
      <c r="LLT291" s="730"/>
      <c r="LLU291" s="730"/>
      <c r="LLV291" s="730"/>
      <c r="LLW291" s="730"/>
      <c r="LLX291" s="730"/>
      <c r="LLY291" s="730"/>
      <c r="LLZ291" s="730"/>
      <c r="LMA291" s="730"/>
      <c r="LMB291" s="730"/>
      <c r="LMC291" s="730"/>
      <c r="LMD291" s="730"/>
      <c r="LME291" s="730"/>
      <c r="LMF291" s="730"/>
      <c r="LMG291" s="730"/>
      <c r="LMH291" s="730"/>
      <c r="LMI291" s="730"/>
      <c r="LMJ291" s="730"/>
      <c r="LMK291" s="730"/>
      <c r="LML291" s="730"/>
      <c r="LMM291" s="730"/>
      <c r="LMN291" s="730"/>
      <c r="LMO291" s="730"/>
      <c r="LMP291" s="730"/>
      <c r="LMQ291" s="730"/>
      <c r="LMR291" s="730"/>
      <c r="LMS291" s="730"/>
      <c r="LMT291" s="730"/>
      <c r="LMU291" s="730"/>
      <c r="LMV291" s="730"/>
      <c r="LMW291" s="730"/>
      <c r="LMX291" s="730"/>
      <c r="LMY291" s="730"/>
      <c r="LMZ291" s="730"/>
      <c r="LNA291" s="730"/>
      <c r="LNB291" s="730"/>
      <c r="LNC291" s="730"/>
      <c r="LND291" s="730"/>
      <c r="LNE291" s="730"/>
      <c r="LNF291" s="730"/>
      <c r="LNG291" s="730"/>
      <c r="LNH291" s="730"/>
      <c r="LNI291" s="730"/>
      <c r="LNJ291" s="730"/>
      <c r="LNK291" s="730"/>
      <c r="LNL291" s="730"/>
      <c r="LNM291" s="730"/>
      <c r="LNN291" s="730"/>
      <c r="LNO291" s="730"/>
      <c r="LNP291" s="730"/>
      <c r="LNQ291" s="730"/>
      <c r="LNR291" s="730"/>
      <c r="LNS291" s="730"/>
      <c r="LNT291" s="730"/>
      <c r="LNU291" s="730"/>
      <c r="LNV291" s="730"/>
      <c r="LNW291" s="730"/>
      <c r="LNX291" s="730"/>
      <c r="LNY291" s="730"/>
      <c r="LNZ291" s="730"/>
      <c r="LOA291" s="730"/>
      <c r="LOB291" s="730"/>
      <c r="LOC291" s="730"/>
      <c r="LOD291" s="730"/>
      <c r="LOE291" s="730"/>
      <c r="LOF291" s="730"/>
      <c r="LOG291" s="730"/>
      <c r="LOH291" s="730"/>
      <c r="LOI291" s="730"/>
      <c r="LOJ291" s="730"/>
      <c r="LOK291" s="730"/>
      <c r="LOL291" s="730"/>
      <c r="LOM291" s="730"/>
      <c r="LON291" s="730"/>
      <c r="LOO291" s="730"/>
      <c r="LOP291" s="730"/>
      <c r="LOQ291" s="730"/>
      <c r="LOR291" s="730"/>
      <c r="LOS291" s="730"/>
      <c r="LOT291" s="730"/>
      <c r="LOU291" s="730"/>
      <c r="LOV291" s="730"/>
      <c r="LOW291" s="730"/>
      <c r="LOX291" s="730"/>
      <c r="LOY291" s="730"/>
      <c r="LOZ291" s="730"/>
      <c r="LPA291" s="730"/>
      <c r="LPB291" s="730"/>
      <c r="LPC291" s="730"/>
      <c r="LPD291" s="730"/>
      <c r="LPE291" s="730"/>
      <c r="LPF291" s="730"/>
      <c r="LPG291" s="730"/>
      <c r="LPH291" s="730"/>
      <c r="LPI291" s="730"/>
      <c r="LPJ291" s="730"/>
      <c r="LPK291" s="730"/>
      <c r="LPL291" s="730"/>
      <c r="LPM291" s="730"/>
      <c r="LPN291" s="730"/>
      <c r="LPO291" s="730"/>
      <c r="LPP291" s="730"/>
      <c r="LPQ291" s="730"/>
      <c r="LPR291" s="730"/>
      <c r="LPS291" s="730"/>
      <c r="LPT291" s="730"/>
      <c r="LPU291" s="730"/>
      <c r="LPV291" s="730"/>
      <c r="LPW291" s="730"/>
      <c r="LPX291" s="730"/>
      <c r="LPY291" s="730"/>
      <c r="LPZ291" s="730"/>
      <c r="LQA291" s="730"/>
      <c r="LQB291" s="730"/>
      <c r="LQC291" s="730"/>
      <c r="LQD291" s="730"/>
      <c r="LQE291" s="730"/>
      <c r="LQF291" s="730"/>
      <c r="LQG291" s="730"/>
      <c r="LQH291" s="730"/>
      <c r="LQI291" s="730"/>
      <c r="LQJ291" s="730"/>
      <c r="LQK291" s="730"/>
      <c r="LQL291" s="730"/>
      <c r="LQM291" s="730"/>
      <c r="LQN291" s="730"/>
      <c r="LQO291" s="730"/>
      <c r="LQP291" s="730"/>
      <c r="LQQ291" s="730"/>
      <c r="LQR291" s="730"/>
      <c r="LQS291" s="730"/>
      <c r="LQT291" s="730"/>
      <c r="LQU291" s="730"/>
      <c r="LQV291" s="730"/>
      <c r="LQW291" s="730"/>
      <c r="LQX291" s="730"/>
      <c r="LQY291" s="730"/>
      <c r="LQZ291" s="730"/>
      <c r="LRA291" s="730"/>
      <c r="LRB291" s="730"/>
      <c r="LRC291" s="730"/>
      <c r="LRD291" s="730"/>
      <c r="LRE291" s="730"/>
      <c r="LRF291" s="730"/>
      <c r="LRG291" s="730"/>
      <c r="LRH291" s="730"/>
      <c r="LRI291" s="730"/>
      <c r="LRJ291" s="730"/>
      <c r="LRK291" s="730"/>
      <c r="LRL291" s="730"/>
      <c r="LRM291" s="730"/>
      <c r="LRN291" s="730"/>
      <c r="LRO291" s="730"/>
      <c r="LRP291" s="730"/>
      <c r="LRQ291" s="730"/>
      <c r="LRR291" s="730"/>
      <c r="LRS291" s="730"/>
      <c r="LRT291" s="730"/>
      <c r="LRU291" s="730"/>
      <c r="LRV291" s="730"/>
      <c r="LRW291" s="730"/>
      <c r="LRX291" s="730"/>
      <c r="LRY291" s="730"/>
      <c r="LRZ291" s="730"/>
      <c r="LSA291" s="730"/>
      <c r="LSB291" s="730"/>
      <c r="LSC291" s="730"/>
      <c r="LSD291" s="730"/>
      <c r="LSE291" s="730"/>
      <c r="LSF291" s="730"/>
      <c r="LSG291" s="730"/>
      <c r="LSH291" s="730"/>
      <c r="LSI291" s="730"/>
      <c r="LSJ291" s="730"/>
      <c r="LSK291" s="730"/>
      <c r="LSL291" s="730"/>
      <c r="LSM291" s="730"/>
      <c r="LSN291" s="730"/>
      <c r="LSO291" s="730"/>
      <c r="LSP291" s="730"/>
      <c r="LSQ291" s="730"/>
      <c r="LSR291" s="730"/>
      <c r="LSS291" s="730"/>
      <c r="LST291" s="730"/>
      <c r="LSU291" s="730"/>
      <c r="LSV291" s="730"/>
      <c r="LSW291" s="730"/>
      <c r="LSX291" s="730"/>
      <c r="LSY291" s="730"/>
      <c r="LSZ291" s="730"/>
      <c r="LTA291" s="730"/>
      <c r="LTB291" s="730"/>
      <c r="LTC291" s="730"/>
      <c r="LTD291" s="730"/>
      <c r="LTE291" s="730"/>
      <c r="LTF291" s="730"/>
      <c r="LTG291" s="730"/>
      <c r="LTH291" s="730"/>
      <c r="LTI291" s="730"/>
      <c r="LTJ291" s="730"/>
      <c r="LTK291" s="730"/>
      <c r="LTL291" s="730"/>
      <c r="LTM291" s="730"/>
      <c r="LTN291" s="730"/>
      <c r="LTO291" s="730"/>
      <c r="LTP291" s="730"/>
      <c r="LTQ291" s="730"/>
      <c r="LTR291" s="730"/>
      <c r="LTS291" s="730"/>
      <c r="LTT291" s="730"/>
      <c r="LTU291" s="730"/>
      <c r="LTV291" s="730"/>
      <c r="LTW291" s="730"/>
      <c r="LTX291" s="730"/>
      <c r="LTY291" s="730"/>
      <c r="LTZ291" s="730"/>
      <c r="LUA291" s="730"/>
      <c r="LUB291" s="730"/>
      <c r="LUC291" s="730"/>
      <c r="LUD291" s="730"/>
      <c r="LUE291" s="730"/>
      <c r="LUF291" s="730"/>
      <c r="LUG291" s="730"/>
      <c r="LUH291" s="730"/>
      <c r="LUI291" s="730"/>
      <c r="LUJ291" s="730"/>
      <c r="LUK291" s="730"/>
      <c r="LUL291" s="730"/>
      <c r="LUM291" s="730"/>
      <c r="LUN291" s="730"/>
      <c r="LUO291" s="730"/>
      <c r="LUP291" s="730"/>
      <c r="LUQ291" s="730"/>
      <c r="LUR291" s="730"/>
      <c r="LUS291" s="730"/>
      <c r="LUT291" s="730"/>
      <c r="LUU291" s="730"/>
      <c r="LUV291" s="730"/>
      <c r="LUW291" s="730"/>
      <c r="LUX291" s="730"/>
      <c r="LUY291" s="730"/>
      <c r="LUZ291" s="730"/>
      <c r="LVA291" s="730"/>
      <c r="LVB291" s="730"/>
      <c r="LVC291" s="730"/>
      <c r="LVD291" s="730"/>
      <c r="LVE291" s="730"/>
      <c r="LVF291" s="730"/>
      <c r="LVG291" s="730"/>
      <c r="LVH291" s="730"/>
      <c r="LVI291" s="730"/>
      <c r="LVJ291" s="730"/>
      <c r="LVK291" s="730"/>
      <c r="LVL291" s="730"/>
      <c r="LVM291" s="730"/>
      <c r="LVN291" s="730"/>
      <c r="LVO291" s="730"/>
      <c r="LVP291" s="730"/>
      <c r="LVQ291" s="730"/>
      <c r="LVR291" s="730"/>
      <c r="LVS291" s="730"/>
      <c r="LVT291" s="730"/>
      <c r="LVU291" s="730"/>
      <c r="LVV291" s="730"/>
      <c r="LVW291" s="730"/>
      <c r="LVX291" s="730"/>
      <c r="LVY291" s="730"/>
      <c r="LVZ291" s="730"/>
      <c r="LWA291" s="730"/>
      <c r="LWB291" s="730"/>
      <c r="LWC291" s="730"/>
      <c r="LWD291" s="730"/>
      <c r="LWE291" s="730"/>
      <c r="LWF291" s="730"/>
      <c r="LWG291" s="730"/>
      <c r="LWH291" s="730"/>
      <c r="LWI291" s="730"/>
      <c r="LWJ291" s="730"/>
      <c r="LWK291" s="730"/>
      <c r="LWL291" s="730"/>
      <c r="LWM291" s="730"/>
      <c r="LWN291" s="730"/>
      <c r="LWO291" s="730"/>
      <c r="LWP291" s="730"/>
      <c r="LWQ291" s="730"/>
      <c r="LWR291" s="730"/>
      <c r="LWS291" s="730"/>
      <c r="LWT291" s="730"/>
      <c r="LWU291" s="730"/>
      <c r="LWV291" s="730"/>
      <c r="LWW291" s="730"/>
      <c r="LWX291" s="730"/>
      <c r="LWY291" s="730"/>
      <c r="LWZ291" s="730"/>
      <c r="LXA291" s="730"/>
      <c r="LXB291" s="730"/>
      <c r="LXC291" s="730"/>
      <c r="LXD291" s="730"/>
      <c r="LXE291" s="730"/>
      <c r="LXF291" s="730"/>
      <c r="LXG291" s="730"/>
      <c r="LXH291" s="730"/>
      <c r="LXI291" s="730"/>
      <c r="LXJ291" s="730"/>
      <c r="LXK291" s="730"/>
      <c r="LXL291" s="730"/>
      <c r="LXM291" s="730"/>
      <c r="LXN291" s="730"/>
      <c r="LXO291" s="730"/>
      <c r="LXP291" s="730"/>
      <c r="LXQ291" s="730"/>
      <c r="LXR291" s="730"/>
      <c r="LXS291" s="730"/>
      <c r="LXT291" s="730"/>
      <c r="LXU291" s="730"/>
      <c r="LXV291" s="730"/>
      <c r="LXW291" s="730"/>
      <c r="LXX291" s="730"/>
      <c r="LXY291" s="730"/>
      <c r="LXZ291" s="730"/>
      <c r="LYA291" s="730"/>
      <c r="LYB291" s="730"/>
      <c r="LYC291" s="730"/>
      <c r="LYD291" s="730"/>
      <c r="LYE291" s="730"/>
      <c r="LYF291" s="730"/>
      <c r="LYG291" s="730"/>
      <c r="LYH291" s="730"/>
      <c r="LYI291" s="730"/>
      <c r="LYJ291" s="730"/>
      <c r="LYK291" s="730"/>
      <c r="LYL291" s="730"/>
      <c r="LYM291" s="730"/>
      <c r="LYN291" s="730"/>
      <c r="LYO291" s="730"/>
      <c r="LYP291" s="730"/>
      <c r="LYQ291" s="730"/>
      <c r="LYR291" s="730"/>
      <c r="LYS291" s="730"/>
      <c r="LYT291" s="730"/>
      <c r="LYU291" s="730"/>
      <c r="LYV291" s="730"/>
      <c r="LYW291" s="730"/>
      <c r="LYX291" s="730"/>
      <c r="LYY291" s="730"/>
      <c r="LYZ291" s="730"/>
      <c r="LZA291" s="730"/>
      <c r="LZB291" s="730"/>
      <c r="LZC291" s="730"/>
      <c r="LZD291" s="730"/>
      <c r="LZE291" s="730"/>
      <c r="LZF291" s="730"/>
      <c r="LZG291" s="730"/>
      <c r="LZH291" s="730"/>
      <c r="LZI291" s="730"/>
      <c r="LZJ291" s="730"/>
      <c r="LZK291" s="730"/>
      <c r="LZL291" s="730"/>
      <c r="LZM291" s="730"/>
      <c r="LZN291" s="730"/>
      <c r="LZO291" s="730"/>
      <c r="LZP291" s="730"/>
      <c r="LZQ291" s="730"/>
      <c r="LZR291" s="730"/>
      <c r="LZS291" s="730"/>
      <c r="LZT291" s="730"/>
      <c r="LZU291" s="730"/>
      <c r="LZV291" s="730"/>
      <c r="LZW291" s="730"/>
      <c r="LZX291" s="730"/>
      <c r="LZY291" s="730"/>
      <c r="LZZ291" s="730"/>
      <c r="MAA291" s="730"/>
      <c r="MAB291" s="730"/>
      <c r="MAC291" s="730"/>
      <c r="MAD291" s="730"/>
      <c r="MAE291" s="730"/>
      <c r="MAF291" s="730"/>
      <c r="MAG291" s="730"/>
      <c r="MAH291" s="730"/>
      <c r="MAI291" s="730"/>
      <c r="MAJ291" s="730"/>
      <c r="MAK291" s="730"/>
      <c r="MAL291" s="730"/>
      <c r="MAM291" s="730"/>
      <c r="MAN291" s="730"/>
      <c r="MAO291" s="730"/>
      <c r="MAP291" s="730"/>
      <c r="MAQ291" s="730"/>
      <c r="MAR291" s="730"/>
      <c r="MAS291" s="730"/>
      <c r="MAT291" s="730"/>
      <c r="MAU291" s="730"/>
      <c r="MAV291" s="730"/>
      <c r="MAW291" s="730"/>
      <c r="MAX291" s="730"/>
      <c r="MAY291" s="730"/>
      <c r="MAZ291" s="730"/>
      <c r="MBA291" s="730"/>
      <c r="MBB291" s="730"/>
      <c r="MBC291" s="730"/>
      <c r="MBD291" s="730"/>
      <c r="MBE291" s="730"/>
      <c r="MBF291" s="730"/>
      <c r="MBG291" s="730"/>
      <c r="MBH291" s="730"/>
      <c r="MBI291" s="730"/>
      <c r="MBJ291" s="730"/>
      <c r="MBK291" s="730"/>
      <c r="MBL291" s="730"/>
      <c r="MBM291" s="730"/>
      <c r="MBN291" s="730"/>
      <c r="MBO291" s="730"/>
      <c r="MBP291" s="730"/>
      <c r="MBQ291" s="730"/>
      <c r="MBR291" s="730"/>
      <c r="MBS291" s="730"/>
      <c r="MBT291" s="730"/>
      <c r="MBU291" s="730"/>
      <c r="MBV291" s="730"/>
      <c r="MBW291" s="730"/>
      <c r="MBX291" s="730"/>
      <c r="MBY291" s="730"/>
      <c r="MBZ291" s="730"/>
      <c r="MCA291" s="730"/>
      <c r="MCB291" s="730"/>
      <c r="MCC291" s="730"/>
      <c r="MCD291" s="730"/>
      <c r="MCE291" s="730"/>
      <c r="MCF291" s="730"/>
      <c r="MCG291" s="730"/>
      <c r="MCH291" s="730"/>
      <c r="MCI291" s="730"/>
      <c r="MCJ291" s="730"/>
      <c r="MCK291" s="730"/>
      <c r="MCL291" s="730"/>
      <c r="MCM291" s="730"/>
      <c r="MCN291" s="730"/>
      <c r="MCO291" s="730"/>
      <c r="MCP291" s="730"/>
      <c r="MCQ291" s="730"/>
      <c r="MCR291" s="730"/>
      <c r="MCS291" s="730"/>
      <c r="MCT291" s="730"/>
      <c r="MCU291" s="730"/>
      <c r="MCV291" s="730"/>
      <c r="MCW291" s="730"/>
      <c r="MCX291" s="730"/>
      <c r="MCY291" s="730"/>
      <c r="MCZ291" s="730"/>
      <c r="MDA291" s="730"/>
      <c r="MDB291" s="730"/>
      <c r="MDC291" s="730"/>
      <c r="MDD291" s="730"/>
      <c r="MDE291" s="730"/>
      <c r="MDF291" s="730"/>
      <c r="MDG291" s="730"/>
      <c r="MDH291" s="730"/>
      <c r="MDI291" s="730"/>
      <c r="MDJ291" s="730"/>
      <c r="MDK291" s="730"/>
      <c r="MDL291" s="730"/>
      <c r="MDM291" s="730"/>
      <c r="MDN291" s="730"/>
      <c r="MDO291" s="730"/>
      <c r="MDP291" s="730"/>
      <c r="MDQ291" s="730"/>
      <c r="MDR291" s="730"/>
      <c r="MDS291" s="730"/>
      <c r="MDT291" s="730"/>
      <c r="MDU291" s="730"/>
      <c r="MDV291" s="730"/>
      <c r="MDW291" s="730"/>
      <c r="MDX291" s="730"/>
      <c r="MDY291" s="730"/>
      <c r="MDZ291" s="730"/>
      <c r="MEA291" s="730"/>
      <c r="MEB291" s="730"/>
      <c r="MEC291" s="730"/>
      <c r="MED291" s="730"/>
      <c r="MEE291" s="730"/>
      <c r="MEF291" s="730"/>
      <c r="MEG291" s="730"/>
      <c r="MEH291" s="730"/>
      <c r="MEI291" s="730"/>
      <c r="MEJ291" s="730"/>
      <c r="MEK291" s="730"/>
      <c r="MEL291" s="730"/>
      <c r="MEM291" s="730"/>
      <c r="MEN291" s="730"/>
      <c r="MEO291" s="730"/>
      <c r="MEP291" s="730"/>
      <c r="MEQ291" s="730"/>
      <c r="MER291" s="730"/>
      <c r="MES291" s="730"/>
      <c r="MET291" s="730"/>
      <c r="MEU291" s="730"/>
      <c r="MEV291" s="730"/>
      <c r="MEW291" s="730"/>
      <c r="MEX291" s="730"/>
      <c r="MEY291" s="730"/>
      <c r="MEZ291" s="730"/>
      <c r="MFA291" s="730"/>
      <c r="MFB291" s="730"/>
      <c r="MFC291" s="730"/>
      <c r="MFD291" s="730"/>
      <c r="MFE291" s="730"/>
      <c r="MFF291" s="730"/>
      <c r="MFG291" s="730"/>
      <c r="MFH291" s="730"/>
      <c r="MFI291" s="730"/>
      <c r="MFJ291" s="730"/>
      <c r="MFK291" s="730"/>
      <c r="MFL291" s="730"/>
      <c r="MFM291" s="730"/>
      <c r="MFN291" s="730"/>
      <c r="MFO291" s="730"/>
      <c r="MFP291" s="730"/>
      <c r="MFQ291" s="730"/>
      <c r="MFR291" s="730"/>
      <c r="MFS291" s="730"/>
      <c r="MFT291" s="730"/>
      <c r="MFU291" s="730"/>
      <c r="MFV291" s="730"/>
      <c r="MFW291" s="730"/>
      <c r="MFX291" s="730"/>
      <c r="MFY291" s="730"/>
      <c r="MFZ291" s="730"/>
      <c r="MGA291" s="730"/>
      <c r="MGB291" s="730"/>
      <c r="MGC291" s="730"/>
      <c r="MGD291" s="730"/>
      <c r="MGE291" s="730"/>
      <c r="MGF291" s="730"/>
      <c r="MGG291" s="730"/>
      <c r="MGH291" s="730"/>
      <c r="MGI291" s="730"/>
      <c r="MGJ291" s="730"/>
      <c r="MGK291" s="730"/>
      <c r="MGL291" s="730"/>
      <c r="MGM291" s="730"/>
      <c r="MGN291" s="730"/>
      <c r="MGO291" s="730"/>
      <c r="MGP291" s="730"/>
      <c r="MGQ291" s="730"/>
      <c r="MGR291" s="730"/>
      <c r="MGS291" s="730"/>
      <c r="MGT291" s="730"/>
      <c r="MGU291" s="730"/>
      <c r="MGV291" s="730"/>
      <c r="MGW291" s="730"/>
      <c r="MGX291" s="730"/>
      <c r="MGY291" s="730"/>
      <c r="MGZ291" s="730"/>
      <c r="MHA291" s="730"/>
      <c r="MHB291" s="730"/>
      <c r="MHC291" s="730"/>
      <c r="MHD291" s="730"/>
      <c r="MHE291" s="730"/>
      <c r="MHF291" s="730"/>
      <c r="MHG291" s="730"/>
      <c r="MHH291" s="730"/>
      <c r="MHI291" s="730"/>
      <c r="MHJ291" s="730"/>
      <c r="MHK291" s="730"/>
      <c r="MHL291" s="730"/>
      <c r="MHM291" s="730"/>
      <c r="MHN291" s="730"/>
      <c r="MHO291" s="730"/>
      <c r="MHP291" s="730"/>
      <c r="MHQ291" s="730"/>
      <c r="MHR291" s="730"/>
      <c r="MHS291" s="730"/>
      <c r="MHT291" s="730"/>
      <c r="MHU291" s="730"/>
      <c r="MHV291" s="730"/>
      <c r="MHW291" s="730"/>
      <c r="MHX291" s="730"/>
      <c r="MHY291" s="730"/>
      <c r="MHZ291" s="730"/>
      <c r="MIA291" s="730"/>
      <c r="MIB291" s="730"/>
      <c r="MIC291" s="730"/>
      <c r="MID291" s="730"/>
      <c r="MIE291" s="730"/>
      <c r="MIF291" s="730"/>
      <c r="MIG291" s="730"/>
      <c r="MIH291" s="730"/>
      <c r="MII291" s="730"/>
      <c r="MIJ291" s="730"/>
      <c r="MIK291" s="730"/>
      <c r="MIL291" s="730"/>
      <c r="MIM291" s="730"/>
      <c r="MIN291" s="730"/>
      <c r="MIO291" s="730"/>
      <c r="MIP291" s="730"/>
      <c r="MIQ291" s="730"/>
      <c r="MIR291" s="730"/>
      <c r="MIS291" s="730"/>
      <c r="MIT291" s="730"/>
      <c r="MIU291" s="730"/>
      <c r="MIV291" s="730"/>
      <c r="MIW291" s="730"/>
      <c r="MIX291" s="730"/>
      <c r="MIY291" s="730"/>
      <c r="MIZ291" s="730"/>
      <c r="MJA291" s="730"/>
      <c r="MJB291" s="730"/>
      <c r="MJC291" s="730"/>
      <c r="MJD291" s="730"/>
      <c r="MJE291" s="730"/>
      <c r="MJF291" s="730"/>
      <c r="MJG291" s="730"/>
      <c r="MJH291" s="730"/>
      <c r="MJI291" s="730"/>
      <c r="MJJ291" s="730"/>
      <c r="MJK291" s="730"/>
      <c r="MJL291" s="730"/>
      <c r="MJM291" s="730"/>
      <c r="MJN291" s="730"/>
      <c r="MJO291" s="730"/>
      <c r="MJP291" s="730"/>
      <c r="MJQ291" s="730"/>
      <c r="MJR291" s="730"/>
      <c r="MJS291" s="730"/>
      <c r="MJT291" s="730"/>
      <c r="MJU291" s="730"/>
      <c r="MJV291" s="730"/>
      <c r="MJW291" s="730"/>
      <c r="MJX291" s="730"/>
      <c r="MJY291" s="730"/>
      <c r="MJZ291" s="730"/>
      <c r="MKA291" s="730"/>
      <c r="MKB291" s="730"/>
      <c r="MKC291" s="730"/>
      <c r="MKD291" s="730"/>
      <c r="MKE291" s="730"/>
      <c r="MKF291" s="730"/>
      <c r="MKG291" s="730"/>
      <c r="MKH291" s="730"/>
      <c r="MKI291" s="730"/>
      <c r="MKJ291" s="730"/>
      <c r="MKK291" s="730"/>
      <c r="MKL291" s="730"/>
      <c r="MKM291" s="730"/>
      <c r="MKN291" s="730"/>
      <c r="MKO291" s="730"/>
      <c r="MKP291" s="730"/>
      <c r="MKQ291" s="730"/>
      <c r="MKR291" s="730"/>
      <c r="MKS291" s="730"/>
      <c r="MKT291" s="730"/>
      <c r="MKU291" s="730"/>
      <c r="MKV291" s="730"/>
      <c r="MKW291" s="730"/>
      <c r="MKX291" s="730"/>
      <c r="MKY291" s="730"/>
      <c r="MKZ291" s="730"/>
      <c r="MLA291" s="730"/>
      <c r="MLB291" s="730"/>
      <c r="MLC291" s="730"/>
      <c r="MLD291" s="730"/>
      <c r="MLE291" s="730"/>
      <c r="MLF291" s="730"/>
      <c r="MLG291" s="730"/>
      <c r="MLH291" s="730"/>
      <c r="MLI291" s="730"/>
      <c r="MLJ291" s="730"/>
      <c r="MLK291" s="730"/>
      <c r="MLL291" s="730"/>
      <c r="MLM291" s="730"/>
      <c r="MLN291" s="730"/>
      <c r="MLO291" s="730"/>
      <c r="MLP291" s="730"/>
      <c r="MLQ291" s="730"/>
      <c r="MLR291" s="730"/>
      <c r="MLS291" s="730"/>
      <c r="MLT291" s="730"/>
      <c r="MLU291" s="730"/>
      <c r="MLV291" s="730"/>
      <c r="MLW291" s="730"/>
      <c r="MLX291" s="730"/>
      <c r="MLY291" s="730"/>
      <c r="MLZ291" s="730"/>
      <c r="MMA291" s="730"/>
      <c r="MMB291" s="730"/>
      <c r="MMC291" s="730"/>
      <c r="MMD291" s="730"/>
      <c r="MME291" s="730"/>
      <c r="MMF291" s="730"/>
      <c r="MMG291" s="730"/>
      <c r="MMH291" s="730"/>
      <c r="MMI291" s="730"/>
      <c r="MMJ291" s="730"/>
      <c r="MMK291" s="730"/>
      <c r="MML291" s="730"/>
      <c r="MMM291" s="730"/>
      <c r="MMN291" s="730"/>
      <c r="MMO291" s="730"/>
      <c r="MMP291" s="730"/>
      <c r="MMQ291" s="730"/>
      <c r="MMR291" s="730"/>
      <c r="MMS291" s="730"/>
      <c r="MMT291" s="730"/>
      <c r="MMU291" s="730"/>
      <c r="MMV291" s="730"/>
      <c r="MMW291" s="730"/>
      <c r="MMX291" s="730"/>
      <c r="MMY291" s="730"/>
      <c r="MMZ291" s="730"/>
      <c r="MNA291" s="730"/>
      <c r="MNB291" s="730"/>
      <c r="MNC291" s="730"/>
      <c r="MND291" s="730"/>
      <c r="MNE291" s="730"/>
      <c r="MNF291" s="730"/>
      <c r="MNG291" s="730"/>
      <c r="MNH291" s="730"/>
      <c r="MNI291" s="730"/>
      <c r="MNJ291" s="730"/>
      <c r="MNK291" s="730"/>
      <c r="MNL291" s="730"/>
      <c r="MNM291" s="730"/>
      <c r="MNN291" s="730"/>
      <c r="MNO291" s="730"/>
      <c r="MNP291" s="730"/>
      <c r="MNQ291" s="730"/>
      <c r="MNR291" s="730"/>
      <c r="MNS291" s="730"/>
      <c r="MNT291" s="730"/>
      <c r="MNU291" s="730"/>
      <c r="MNV291" s="730"/>
      <c r="MNW291" s="730"/>
      <c r="MNX291" s="730"/>
      <c r="MNY291" s="730"/>
      <c r="MNZ291" s="730"/>
      <c r="MOA291" s="730"/>
      <c r="MOB291" s="730"/>
      <c r="MOC291" s="730"/>
      <c r="MOD291" s="730"/>
      <c r="MOE291" s="730"/>
      <c r="MOF291" s="730"/>
      <c r="MOG291" s="730"/>
      <c r="MOH291" s="730"/>
      <c r="MOI291" s="730"/>
      <c r="MOJ291" s="730"/>
      <c r="MOK291" s="730"/>
      <c r="MOL291" s="730"/>
      <c r="MOM291" s="730"/>
      <c r="MON291" s="730"/>
      <c r="MOO291" s="730"/>
      <c r="MOP291" s="730"/>
      <c r="MOQ291" s="730"/>
      <c r="MOR291" s="730"/>
      <c r="MOS291" s="730"/>
      <c r="MOT291" s="730"/>
      <c r="MOU291" s="730"/>
      <c r="MOV291" s="730"/>
      <c r="MOW291" s="730"/>
      <c r="MOX291" s="730"/>
      <c r="MOY291" s="730"/>
      <c r="MOZ291" s="730"/>
      <c r="MPA291" s="730"/>
      <c r="MPB291" s="730"/>
      <c r="MPC291" s="730"/>
      <c r="MPD291" s="730"/>
      <c r="MPE291" s="730"/>
      <c r="MPF291" s="730"/>
      <c r="MPG291" s="730"/>
      <c r="MPH291" s="730"/>
      <c r="MPI291" s="730"/>
      <c r="MPJ291" s="730"/>
      <c r="MPK291" s="730"/>
      <c r="MPL291" s="730"/>
      <c r="MPM291" s="730"/>
      <c r="MPN291" s="730"/>
      <c r="MPO291" s="730"/>
      <c r="MPP291" s="730"/>
      <c r="MPQ291" s="730"/>
      <c r="MPR291" s="730"/>
      <c r="MPS291" s="730"/>
      <c r="MPT291" s="730"/>
      <c r="MPU291" s="730"/>
      <c r="MPV291" s="730"/>
      <c r="MPW291" s="730"/>
      <c r="MPX291" s="730"/>
      <c r="MPY291" s="730"/>
      <c r="MPZ291" s="730"/>
      <c r="MQA291" s="730"/>
      <c r="MQB291" s="730"/>
      <c r="MQC291" s="730"/>
      <c r="MQD291" s="730"/>
      <c r="MQE291" s="730"/>
      <c r="MQF291" s="730"/>
      <c r="MQG291" s="730"/>
      <c r="MQH291" s="730"/>
      <c r="MQI291" s="730"/>
      <c r="MQJ291" s="730"/>
      <c r="MQK291" s="730"/>
      <c r="MQL291" s="730"/>
      <c r="MQM291" s="730"/>
      <c r="MQN291" s="730"/>
      <c r="MQO291" s="730"/>
      <c r="MQP291" s="730"/>
      <c r="MQQ291" s="730"/>
      <c r="MQR291" s="730"/>
      <c r="MQS291" s="730"/>
      <c r="MQT291" s="730"/>
      <c r="MQU291" s="730"/>
      <c r="MQV291" s="730"/>
      <c r="MQW291" s="730"/>
      <c r="MQX291" s="730"/>
      <c r="MQY291" s="730"/>
      <c r="MQZ291" s="730"/>
      <c r="MRA291" s="730"/>
      <c r="MRB291" s="730"/>
      <c r="MRC291" s="730"/>
      <c r="MRD291" s="730"/>
      <c r="MRE291" s="730"/>
      <c r="MRF291" s="730"/>
      <c r="MRG291" s="730"/>
      <c r="MRH291" s="730"/>
      <c r="MRI291" s="730"/>
      <c r="MRJ291" s="730"/>
      <c r="MRK291" s="730"/>
      <c r="MRL291" s="730"/>
      <c r="MRM291" s="730"/>
      <c r="MRN291" s="730"/>
      <c r="MRO291" s="730"/>
      <c r="MRP291" s="730"/>
      <c r="MRQ291" s="730"/>
      <c r="MRR291" s="730"/>
      <c r="MRS291" s="730"/>
      <c r="MRT291" s="730"/>
      <c r="MRU291" s="730"/>
      <c r="MRV291" s="730"/>
      <c r="MRW291" s="730"/>
      <c r="MRX291" s="730"/>
      <c r="MRY291" s="730"/>
      <c r="MRZ291" s="730"/>
      <c r="MSA291" s="730"/>
      <c r="MSB291" s="730"/>
      <c r="MSC291" s="730"/>
      <c r="MSD291" s="730"/>
      <c r="MSE291" s="730"/>
      <c r="MSF291" s="730"/>
      <c r="MSG291" s="730"/>
      <c r="MSH291" s="730"/>
      <c r="MSI291" s="730"/>
      <c r="MSJ291" s="730"/>
      <c r="MSK291" s="730"/>
      <c r="MSL291" s="730"/>
      <c r="MSM291" s="730"/>
      <c r="MSN291" s="730"/>
      <c r="MSO291" s="730"/>
      <c r="MSP291" s="730"/>
      <c r="MSQ291" s="730"/>
      <c r="MSR291" s="730"/>
      <c r="MSS291" s="730"/>
      <c r="MST291" s="730"/>
      <c r="MSU291" s="730"/>
      <c r="MSV291" s="730"/>
      <c r="MSW291" s="730"/>
      <c r="MSX291" s="730"/>
      <c r="MSY291" s="730"/>
      <c r="MSZ291" s="730"/>
      <c r="MTA291" s="730"/>
      <c r="MTB291" s="730"/>
      <c r="MTC291" s="730"/>
      <c r="MTD291" s="730"/>
      <c r="MTE291" s="730"/>
      <c r="MTF291" s="730"/>
      <c r="MTG291" s="730"/>
      <c r="MTH291" s="730"/>
      <c r="MTI291" s="730"/>
      <c r="MTJ291" s="730"/>
      <c r="MTK291" s="730"/>
      <c r="MTL291" s="730"/>
      <c r="MTM291" s="730"/>
      <c r="MTN291" s="730"/>
      <c r="MTO291" s="730"/>
      <c r="MTP291" s="730"/>
      <c r="MTQ291" s="730"/>
      <c r="MTR291" s="730"/>
      <c r="MTS291" s="730"/>
      <c r="MTT291" s="730"/>
      <c r="MTU291" s="730"/>
      <c r="MTV291" s="730"/>
      <c r="MTW291" s="730"/>
      <c r="MTX291" s="730"/>
      <c r="MTY291" s="730"/>
      <c r="MTZ291" s="730"/>
      <c r="MUA291" s="730"/>
      <c r="MUB291" s="730"/>
      <c r="MUC291" s="730"/>
      <c r="MUD291" s="730"/>
      <c r="MUE291" s="730"/>
      <c r="MUF291" s="730"/>
      <c r="MUG291" s="730"/>
      <c r="MUH291" s="730"/>
      <c r="MUI291" s="730"/>
      <c r="MUJ291" s="730"/>
      <c r="MUK291" s="730"/>
      <c r="MUL291" s="730"/>
      <c r="MUM291" s="730"/>
      <c r="MUN291" s="730"/>
      <c r="MUO291" s="730"/>
      <c r="MUP291" s="730"/>
      <c r="MUQ291" s="730"/>
      <c r="MUR291" s="730"/>
      <c r="MUS291" s="730"/>
      <c r="MUT291" s="730"/>
      <c r="MUU291" s="730"/>
      <c r="MUV291" s="730"/>
      <c r="MUW291" s="730"/>
      <c r="MUX291" s="730"/>
      <c r="MUY291" s="730"/>
      <c r="MUZ291" s="730"/>
      <c r="MVA291" s="730"/>
      <c r="MVB291" s="730"/>
      <c r="MVC291" s="730"/>
      <c r="MVD291" s="730"/>
      <c r="MVE291" s="730"/>
      <c r="MVF291" s="730"/>
      <c r="MVG291" s="730"/>
      <c r="MVH291" s="730"/>
      <c r="MVI291" s="730"/>
      <c r="MVJ291" s="730"/>
      <c r="MVK291" s="730"/>
      <c r="MVL291" s="730"/>
      <c r="MVM291" s="730"/>
      <c r="MVN291" s="730"/>
      <c r="MVO291" s="730"/>
      <c r="MVP291" s="730"/>
      <c r="MVQ291" s="730"/>
      <c r="MVR291" s="730"/>
      <c r="MVS291" s="730"/>
      <c r="MVT291" s="730"/>
      <c r="MVU291" s="730"/>
      <c r="MVV291" s="730"/>
      <c r="MVW291" s="730"/>
      <c r="MVX291" s="730"/>
      <c r="MVY291" s="730"/>
      <c r="MVZ291" s="730"/>
      <c r="MWA291" s="730"/>
      <c r="MWB291" s="730"/>
      <c r="MWC291" s="730"/>
      <c r="MWD291" s="730"/>
      <c r="MWE291" s="730"/>
      <c r="MWF291" s="730"/>
      <c r="MWG291" s="730"/>
      <c r="MWH291" s="730"/>
      <c r="MWI291" s="730"/>
      <c r="MWJ291" s="730"/>
      <c r="MWK291" s="730"/>
      <c r="MWL291" s="730"/>
      <c r="MWM291" s="730"/>
      <c r="MWN291" s="730"/>
      <c r="MWO291" s="730"/>
      <c r="MWP291" s="730"/>
      <c r="MWQ291" s="730"/>
      <c r="MWR291" s="730"/>
      <c r="MWS291" s="730"/>
      <c r="MWT291" s="730"/>
      <c r="MWU291" s="730"/>
      <c r="MWV291" s="730"/>
      <c r="MWW291" s="730"/>
      <c r="MWX291" s="730"/>
      <c r="MWY291" s="730"/>
      <c r="MWZ291" s="730"/>
      <c r="MXA291" s="730"/>
      <c r="MXB291" s="730"/>
      <c r="MXC291" s="730"/>
      <c r="MXD291" s="730"/>
      <c r="MXE291" s="730"/>
      <c r="MXF291" s="730"/>
      <c r="MXG291" s="730"/>
      <c r="MXH291" s="730"/>
      <c r="MXI291" s="730"/>
      <c r="MXJ291" s="730"/>
      <c r="MXK291" s="730"/>
      <c r="MXL291" s="730"/>
      <c r="MXM291" s="730"/>
      <c r="MXN291" s="730"/>
      <c r="MXO291" s="730"/>
      <c r="MXP291" s="730"/>
      <c r="MXQ291" s="730"/>
      <c r="MXR291" s="730"/>
      <c r="MXS291" s="730"/>
      <c r="MXT291" s="730"/>
      <c r="MXU291" s="730"/>
      <c r="MXV291" s="730"/>
      <c r="MXW291" s="730"/>
      <c r="MXX291" s="730"/>
      <c r="MXY291" s="730"/>
      <c r="MXZ291" s="730"/>
      <c r="MYA291" s="730"/>
      <c r="MYB291" s="730"/>
      <c r="MYC291" s="730"/>
      <c r="MYD291" s="730"/>
      <c r="MYE291" s="730"/>
      <c r="MYF291" s="730"/>
      <c r="MYG291" s="730"/>
      <c r="MYH291" s="730"/>
      <c r="MYI291" s="730"/>
      <c r="MYJ291" s="730"/>
      <c r="MYK291" s="730"/>
      <c r="MYL291" s="730"/>
      <c r="MYM291" s="730"/>
      <c r="MYN291" s="730"/>
      <c r="MYO291" s="730"/>
      <c r="MYP291" s="730"/>
      <c r="MYQ291" s="730"/>
      <c r="MYR291" s="730"/>
      <c r="MYS291" s="730"/>
      <c r="MYT291" s="730"/>
      <c r="MYU291" s="730"/>
      <c r="MYV291" s="730"/>
      <c r="MYW291" s="730"/>
      <c r="MYX291" s="730"/>
      <c r="MYY291" s="730"/>
      <c r="MYZ291" s="730"/>
      <c r="MZA291" s="730"/>
      <c r="MZB291" s="730"/>
      <c r="MZC291" s="730"/>
      <c r="MZD291" s="730"/>
      <c r="MZE291" s="730"/>
      <c r="MZF291" s="730"/>
      <c r="MZG291" s="730"/>
      <c r="MZH291" s="730"/>
      <c r="MZI291" s="730"/>
      <c r="MZJ291" s="730"/>
      <c r="MZK291" s="730"/>
      <c r="MZL291" s="730"/>
      <c r="MZM291" s="730"/>
      <c r="MZN291" s="730"/>
      <c r="MZO291" s="730"/>
      <c r="MZP291" s="730"/>
      <c r="MZQ291" s="730"/>
      <c r="MZR291" s="730"/>
      <c r="MZS291" s="730"/>
      <c r="MZT291" s="730"/>
      <c r="MZU291" s="730"/>
      <c r="MZV291" s="730"/>
      <c r="MZW291" s="730"/>
      <c r="MZX291" s="730"/>
      <c r="MZY291" s="730"/>
      <c r="MZZ291" s="730"/>
      <c r="NAA291" s="730"/>
      <c r="NAB291" s="730"/>
      <c r="NAC291" s="730"/>
      <c r="NAD291" s="730"/>
      <c r="NAE291" s="730"/>
      <c r="NAF291" s="730"/>
      <c r="NAG291" s="730"/>
      <c r="NAH291" s="730"/>
      <c r="NAI291" s="730"/>
      <c r="NAJ291" s="730"/>
      <c r="NAK291" s="730"/>
      <c r="NAL291" s="730"/>
      <c r="NAM291" s="730"/>
      <c r="NAN291" s="730"/>
      <c r="NAO291" s="730"/>
      <c r="NAP291" s="730"/>
      <c r="NAQ291" s="730"/>
      <c r="NAR291" s="730"/>
      <c r="NAS291" s="730"/>
      <c r="NAT291" s="730"/>
      <c r="NAU291" s="730"/>
      <c r="NAV291" s="730"/>
      <c r="NAW291" s="730"/>
      <c r="NAX291" s="730"/>
      <c r="NAY291" s="730"/>
      <c r="NAZ291" s="730"/>
      <c r="NBA291" s="730"/>
      <c r="NBB291" s="730"/>
      <c r="NBC291" s="730"/>
      <c r="NBD291" s="730"/>
      <c r="NBE291" s="730"/>
      <c r="NBF291" s="730"/>
      <c r="NBG291" s="730"/>
      <c r="NBH291" s="730"/>
      <c r="NBI291" s="730"/>
      <c r="NBJ291" s="730"/>
      <c r="NBK291" s="730"/>
      <c r="NBL291" s="730"/>
      <c r="NBM291" s="730"/>
      <c r="NBN291" s="730"/>
      <c r="NBO291" s="730"/>
      <c r="NBP291" s="730"/>
      <c r="NBQ291" s="730"/>
      <c r="NBR291" s="730"/>
      <c r="NBS291" s="730"/>
      <c r="NBT291" s="730"/>
      <c r="NBU291" s="730"/>
      <c r="NBV291" s="730"/>
      <c r="NBW291" s="730"/>
      <c r="NBX291" s="730"/>
      <c r="NBY291" s="730"/>
      <c r="NBZ291" s="730"/>
      <c r="NCA291" s="730"/>
      <c r="NCB291" s="730"/>
      <c r="NCC291" s="730"/>
      <c r="NCD291" s="730"/>
      <c r="NCE291" s="730"/>
      <c r="NCF291" s="730"/>
      <c r="NCG291" s="730"/>
      <c r="NCH291" s="730"/>
      <c r="NCI291" s="730"/>
      <c r="NCJ291" s="730"/>
      <c r="NCK291" s="730"/>
      <c r="NCL291" s="730"/>
      <c r="NCM291" s="730"/>
      <c r="NCN291" s="730"/>
      <c r="NCO291" s="730"/>
      <c r="NCP291" s="730"/>
      <c r="NCQ291" s="730"/>
      <c r="NCR291" s="730"/>
      <c r="NCS291" s="730"/>
      <c r="NCT291" s="730"/>
      <c r="NCU291" s="730"/>
      <c r="NCV291" s="730"/>
      <c r="NCW291" s="730"/>
      <c r="NCX291" s="730"/>
      <c r="NCY291" s="730"/>
      <c r="NCZ291" s="730"/>
      <c r="NDA291" s="730"/>
      <c r="NDB291" s="730"/>
      <c r="NDC291" s="730"/>
      <c r="NDD291" s="730"/>
      <c r="NDE291" s="730"/>
      <c r="NDF291" s="730"/>
      <c r="NDG291" s="730"/>
      <c r="NDH291" s="730"/>
      <c r="NDI291" s="730"/>
      <c r="NDJ291" s="730"/>
      <c r="NDK291" s="730"/>
      <c r="NDL291" s="730"/>
      <c r="NDM291" s="730"/>
      <c r="NDN291" s="730"/>
      <c r="NDO291" s="730"/>
      <c r="NDP291" s="730"/>
      <c r="NDQ291" s="730"/>
      <c r="NDR291" s="730"/>
      <c r="NDS291" s="730"/>
      <c r="NDT291" s="730"/>
      <c r="NDU291" s="730"/>
      <c r="NDV291" s="730"/>
      <c r="NDW291" s="730"/>
      <c r="NDX291" s="730"/>
      <c r="NDY291" s="730"/>
      <c r="NDZ291" s="730"/>
      <c r="NEA291" s="730"/>
      <c r="NEB291" s="730"/>
      <c r="NEC291" s="730"/>
      <c r="NED291" s="730"/>
      <c r="NEE291" s="730"/>
      <c r="NEF291" s="730"/>
      <c r="NEG291" s="730"/>
      <c r="NEH291" s="730"/>
      <c r="NEI291" s="730"/>
      <c r="NEJ291" s="730"/>
      <c r="NEK291" s="730"/>
      <c r="NEL291" s="730"/>
      <c r="NEM291" s="730"/>
      <c r="NEN291" s="730"/>
      <c r="NEO291" s="730"/>
      <c r="NEP291" s="730"/>
      <c r="NEQ291" s="730"/>
      <c r="NER291" s="730"/>
      <c r="NES291" s="730"/>
      <c r="NET291" s="730"/>
      <c r="NEU291" s="730"/>
      <c r="NEV291" s="730"/>
      <c r="NEW291" s="730"/>
      <c r="NEX291" s="730"/>
      <c r="NEY291" s="730"/>
      <c r="NEZ291" s="730"/>
      <c r="NFA291" s="730"/>
      <c r="NFB291" s="730"/>
      <c r="NFC291" s="730"/>
      <c r="NFD291" s="730"/>
      <c r="NFE291" s="730"/>
      <c r="NFF291" s="730"/>
      <c r="NFG291" s="730"/>
      <c r="NFH291" s="730"/>
      <c r="NFI291" s="730"/>
      <c r="NFJ291" s="730"/>
      <c r="NFK291" s="730"/>
      <c r="NFL291" s="730"/>
      <c r="NFM291" s="730"/>
      <c r="NFN291" s="730"/>
      <c r="NFO291" s="730"/>
      <c r="NFP291" s="730"/>
      <c r="NFQ291" s="730"/>
      <c r="NFR291" s="730"/>
      <c r="NFS291" s="730"/>
      <c r="NFT291" s="730"/>
      <c r="NFU291" s="730"/>
      <c r="NFV291" s="730"/>
      <c r="NFW291" s="730"/>
      <c r="NFX291" s="730"/>
      <c r="NFY291" s="730"/>
      <c r="NFZ291" s="730"/>
      <c r="NGA291" s="730"/>
      <c r="NGB291" s="730"/>
      <c r="NGC291" s="730"/>
      <c r="NGD291" s="730"/>
      <c r="NGE291" s="730"/>
      <c r="NGF291" s="730"/>
      <c r="NGG291" s="730"/>
      <c r="NGH291" s="730"/>
      <c r="NGI291" s="730"/>
      <c r="NGJ291" s="730"/>
      <c r="NGK291" s="730"/>
      <c r="NGL291" s="730"/>
      <c r="NGM291" s="730"/>
      <c r="NGN291" s="730"/>
      <c r="NGO291" s="730"/>
      <c r="NGP291" s="730"/>
      <c r="NGQ291" s="730"/>
      <c r="NGR291" s="730"/>
      <c r="NGS291" s="730"/>
      <c r="NGT291" s="730"/>
      <c r="NGU291" s="730"/>
      <c r="NGV291" s="730"/>
      <c r="NGW291" s="730"/>
      <c r="NGX291" s="730"/>
      <c r="NGY291" s="730"/>
      <c r="NGZ291" s="730"/>
      <c r="NHA291" s="730"/>
      <c r="NHB291" s="730"/>
      <c r="NHC291" s="730"/>
      <c r="NHD291" s="730"/>
      <c r="NHE291" s="730"/>
      <c r="NHF291" s="730"/>
      <c r="NHG291" s="730"/>
      <c r="NHH291" s="730"/>
      <c r="NHI291" s="730"/>
      <c r="NHJ291" s="730"/>
      <c r="NHK291" s="730"/>
      <c r="NHL291" s="730"/>
      <c r="NHM291" s="730"/>
      <c r="NHN291" s="730"/>
      <c r="NHO291" s="730"/>
      <c r="NHP291" s="730"/>
      <c r="NHQ291" s="730"/>
      <c r="NHR291" s="730"/>
      <c r="NHS291" s="730"/>
      <c r="NHT291" s="730"/>
      <c r="NHU291" s="730"/>
      <c r="NHV291" s="730"/>
      <c r="NHW291" s="730"/>
      <c r="NHX291" s="730"/>
      <c r="NHY291" s="730"/>
      <c r="NHZ291" s="730"/>
      <c r="NIA291" s="730"/>
      <c r="NIB291" s="730"/>
      <c r="NIC291" s="730"/>
      <c r="NID291" s="730"/>
      <c r="NIE291" s="730"/>
      <c r="NIF291" s="730"/>
      <c r="NIG291" s="730"/>
      <c r="NIH291" s="730"/>
      <c r="NII291" s="730"/>
      <c r="NIJ291" s="730"/>
      <c r="NIK291" s="730"/>
      <c r="NIL291" s="730"/>
      <c r="NIM291" s="730"/>
      <c r="NIN291" s="730"/>
      <c r="NIO291" s="730"/>
      <c r="NIP291" s="730"/>
      <c r="NIQ291" s="730"/>
      <c r="NIR291" s="730"/>
      <c r="NIS291" s="730"/>
      <c r="NIT291" s="730"/>
      <c r="NIU291" s="730"/>
      <c r="NIV291" s="730"/>
      <c r="NIW291" s="730"/>
      <c r="NIX291" s="730"/>
      <c r="NIY291" s="730"/>
      <c r="NIZ291" s="730"/>
      <c r="NJA291" s="730"/>
      <c r="NJB291" s="730"/>
      <c r="NJC291" s="730"/>
      <c r="NJD291" s="730"/>
      <c r="NJE291" s="730"/>
      <c r="NJF291" s="730"/>
      <c r="NJG291" s="730"/>
      <c r="NJH291" s="730"/>
      <c r="NJI291" s="730"/>
      <c r="NJJ291" s="730"/>
      <c r="NJK291" s="730"/>
      <c r="NJL291" s="730"/>
      <c r="NJM291" s="730"/>
      <c r="NJN291" s="730"/>
      <c r="NJO291" s="730"/>
      <c r="NJP291" s="730"/>
      <c r="NJQ291" s="730"/>
      <c r="NJR291" s="730"/>
      <c r="NJS291" s="730"/>
      <c r="NJT291" s="730"/>
      <c r="NJU291" s="730"/>
      <c r="NJV291" s="730"/>
      <c r="NJW291" s="730"/>
      <c r="NJX291" s="730"/>
      <c r="NJY291" s="730"/>
      <c r="NJZ291" s="730"/>
      <c r="NKA291" s="730"/>
      <c r="NKB291" s="730"/>
      <c r="NKC291" s="730"/>
      <c r="NKD291" s="730"/>
      <c r="NKE291" s="730"/>
      <c r="NKF291" s="730"/>
      <c r="NKG291" s="730"/>
      <c r="NKH291" s="730"/>
      <c r="NKI291" s="730"/>
      <c r="NKJ291" s="730"/>
      <c r="NKK291" s="730"/>
      <c r="NKL291" s="730"/>
      <c r="NKM291" s="730"/>
      <c r="NKN291" s="730"/>
      <c r="NKO291" s="730"/>
      <c r="NKP291" s="730"/>
      <c r="NKQ291" s="730"/>
      <c r="NKR291" s="730"/>
      <c r="NKS291" s="730"/>
      <c r="NKT291" s="730"/>
      <c r="NKU291" s="730"/>
      <c r="NKV291" s="730"/>
      <c r="NKW291" s="730"/>
      <c r="NKX291" s="730"/>
      <c r="NKY291" s="730"/>
      <c r="NKZ291" s="730"/>
      <c r="NLA291" s="730"/>
      <c r="NLB291" s="730"/>
      <c r="NLC291" s="730"/>
      <c r="NLD291" s="730"/>
      <c r="NLE291" s="730"/>
      <c r="NLF291" s="730"/>
      <c r="NLG291" s="730"/>
      <c r="NLH291" s="730"/>
      <c r="NLI291" s="730"/>
      <c r="NLJ291" s="730"/>
      <c r="NLK291" s="730"/>
      <c r="NLL291" s="730"/>
      <c r="NLM291" s="730"/>
      <c r="NLN291" s="730"/>
      <c r="NLO291" s="730"/>
      <c r="NLP291" s="730"/>
      <c r="NLQ291" s="730"/>
      <c r="NLR291" s="730"/>
      <c r="NLS291" s="730"/>
      <c r="NLT291" s="730"/>
      <c r="NLU291" s="730"/>
      <c r="NLV291" s="730"/>
      <c r="NLW291" s="730"/>
      <c r="NLX291" s="730"/>
      <c r="NLY291" s="730"/>
      <c r="NLZ291" s="730"/>
      <c r="NMA291" s="730"/>
      <c r="NMB291" s="730"/>
      <c r="NMC291" s="730"/>
      <c r="NMD291" s="730"/>
      <c r="NME291" s="730"/>
      <c r="NMF291" s="730"/>
      <c r="NMG291" s="730"/>
      <c r="NMH291" s="730"/>
      <c r="NMI291" s="730"/>
      <c r="NMJ291" s="730"/>
      <c r="NMK291" s="730"/>
      <c r="NML291" s="730"/>
      <c r="NMM291" s="730"/>
      <c r="NMN291" s="730"/>
      <c r="NMO291" s="730"/>
      <c r="NMP291" s="730"/>
      <c r="NMQ291" s="730"/>
      <c r="NMR291" s="730"/>
      <c r="NMS291" s="730"/>
      <c r="NMT291" s="730"/>
      <c r="NMU291" s="730"/>
      <c r="NMV291" s="730"/>
      <c r="NMW291" s="730"/>
      <c r="NMX291" s="730"/>
      <c r="NMY291" s="730"/>
      <c r="NMZ291" s="730"/>
      <c r="NNA291" s="730"/>
      <c r="NNB291" s="730"/>
      <c r="NNC291" s="730"/>
      <c r="NND291" s="730"/>
      <c r="NNE291" s="730"/>
      <c r="NNF291" s="730"/>
      <c r="NNG291" s="730"/>
      <c r="NNH291" s="730"/>
      <c r="NNI291" s="730"/>
      <c r="NNJ291" s="730"/>
      <c r="NNK291" s="730"/>
      <c r="NNL291" s="730"/>
      <c r="NNM291" s="730"/>
      <c r="NNN291" s="730"/>
      <c r="NNO291" s="730"/>
      <c r="NNP291" s="730"/>
      <c r="NNQ291" s="730"/>
      <c r="NNR291" s="730"/>
      <c r="NNS291" s="730"/>
      <c r="NNT291" s="730"/>
      <c r="NNU291" s="730"/>
      <c r="NNV291" s="730"/>
      <c r="NNW291" s="730"/>
      <c r="NNX291" s="730"/>
      <c r="NNY291" s="730"/>
      <c r="NNZ291" s="730"/>
      <c r="NOA291" s="730"/>
      <c r="NOB291" s="730"/>
      <c r="NOC291" s="730"/>
      <c r="NOD291" s="730"/>
      <c r="NOE291" s="730"/>
      <c r="NOF291" s="730"/>
      <c r="NOG291" s="730"/>
      <c r="NOH291" s="730"/>
      <c r="NOI291" s="730"/>
      <c r="NOJ291" s="730"/>
      <c r="NOK291" s="730"/>
      <c r="NOL291" s="730"/>
      <c r="NOM291" s="730"/>
      <c r="NON291" s="730"/>
      <c r="NOO291" s="730"/>
      <c r="NOP291" s="730"/>
      <c r="NOQ291" s="730"/>
      <c r="NOR291" s="730"/>
      <c r="NOS291" s="730"/>
      <c r="NOT291" s="730"/>
      <c r="NOU291" s="730"/>
      <c r="NOV291" s="730"/>
      <c r="NOW291" s="730"/>
      <c r="NOX291" s="730"/>
      <c r="NOY291" s="730"/>
      <c r="NOZ291" s="730"/>
      <c r="NPA291" s="730"/>
      <c r="NPB291" s="730"/>
      <c r="NPC291" s="730"/>
      <c r="NPD291" s="730"/>
      <c r="NPE291" s="730"/>
      <c r="NPF291" s="730"/>
      <c r="NPG291" s="730"/>
      <c r="NPH291" s="730"/>
      <c r="NPI291" s="730"/>
      <c r="NPJ291" s="730"/>
      <c r="NPK291" s="730"/>
      <c r="NPL291" s="730"/>
      <c r="NPM291" s="730"/>
      <c r="NPN291" s="730"/>
      <c r="NPO291" s="730"/>
      <c r="NPP291" s="730"/>
      <c r="NPQ291" s="730"/>
      <c r="NPR291" s="730"/>
      <c r="NPS291" s="730"/>
      <c r="NPT291" s="730"/>
      <c r="NPU291" s="730"/>
      <c r="NPV291" s="730"/>
      <c r="NPW291" s="730"/>
      <c r="NPX291" s="730"/>
      <c r="NPY291" s="730"/>
      <c r="NPZ291" s="730"/>
      <c r="NQA291" s="730"/>
      <c r="NQB291" s="730"/>
      <c r="NQC291" s="730"/>
      <c r="NQD291" s="730"/>
      <c r="NQE291" s="730"/>
      <c r="NQF291" s="730"/>
      <c r="NQG291" s="730"/>
      <c r="NQH291" s="730"/>
      <c r="NQI291" s="730"/>
      <c r="NQJ291" s="730"/>
      <c r="NQK291" s="730"/>
      <c r="NQL291" s="730"/>
      <c r="NQM291" s="730"/>
      <c r="NQN291" s="730"/>
      <c r="NQO291" s="730"/>
      <c r="NQP291" s="730"/>
      <c r="NQQ291" s="730"/>
      <c r="NQR291" s="730"/>
      <c r="NQS291" s="730"/>
      <c r="NQT291" s="730"/>
      <c r="NQU291" s="730"/>
      <c r="NQV291" s="730"/>
      <c r="NQW291" s="730"/>
      <c r="NQX291" s="730"/>
      <c r="NQY291" s="730"/>
      <c r="NQZ291" s="730"/>
      <c r="NRA291" s="730"/>
      <c r="NRB291" s="730"/>
      <c r="NRC291" s="730"/>
      <c r="NRD291" s="730"/>
      <c r="NRE291" s="730"/>
      <c r="NRF291" s="730"/>
      <c r="NRG291" s="730"/>
      <c r="NRH291" s="730"/>
      <c r="NRI291" s="730"/>
      <c r="NRJ291" s="730"/>
      <c r="NRK291" s="730"/>
      <c r="NRL291" s="730"/>
      <c r="NRM291" s="730"/>
      <c r="NRN291" s="730"/>
      <c r="NRO291" s="730"/>
      <c r="NRP291" s="730"/>
      <c r="NRQ291" s="730"/>
      <c r="NRR291" s="730"/>
      <c r="NRS291" s="730"/>
      <c r="NRT291" s="730"/>
      <c r="NRU291" s="730"/>
      <c r="NRV291" s="730"/>
      <c r="NRW291" s="730"/>
      <c r="NRX291" s="730"/>
      <c r="NRY291" s="730"/>
      <c r="NRZ291" s="730"/>
      <c r="NSA291" s="730"/>
      <c r="NSB291" s="730"/>
      <c r="NSC291" s="730"/>
      <c r="NSD291" s="730"/>
      <c r="NSE291" s="730"/>
      <c r="NSF291" s="730"/>
      <c r="NSG291" s="730"/>
      <c r="NSH291" s="730"/>
      <c r="NSI291" s="730"/>
      <c r="NSJ291" s="730"/>
      <c r="NSK291" s="730"/>
      <c r="NSL291" s="730"/>
      <c r="NSM291" s="730"/>
      <c r="NSN291" s="730"/>
      <c r="NSO291" s="730"/>
      <c r="NSP291" s="730"/>
      <c r="NSQ291" s="730"/>
      <c r="NSR291" s="730"/>
      <c r="NSS291" s="730"/>
      <c r="NST291" s="730"/>
      <c r="NSU291" s="730"/>
      <c r="NSV291" s="730"/>
      <c r="NSW291" s="730"/>
      <c r="NSX291" s="730"/>
      <c r="NSY291" s="730"/>
      <c r="NSZ291" s="730"/>
      <c r="NTA291" s="730"/>
      <c r="NTB291" s="730"/>
      <c r="NTC291" s="730"/>
      <c r="NTD291" s="730"/>
      <c r="NTE291" s="730"/>
      <c r="NTF291" s="730"/>
      <c r="NTG291" s="730"/>
      <c r="NTH291" s="730"/>
      <c r="NTI291" s="730"/>
      <c r="NTJ291" s="730"/>
      <c r="NTK291" s="730"/>
      <c r="NTL291" s="730"/>
      <c r="NTM291" s="730"/>
      <c r="NTN291" s="730"/>
      <c r="NTO291" s="730"/>
      <c r="NTP291" s="730"/>
      <c r="NTQ291" s="730"/>
      <c r="NTR291" s="730"/>
      <c r="NTS291" s="730"/>
      <c r="NTT291" s="730"/>
      <c r="NTU291" s="730"/>
      <c r="NTV291" s="730"/>
      <c r="NTW291" s="730"/>
      <c r="NTX291" s="730"/>
      <c r="NTY291" s="730"/>
      <c r="NTZ291" s="730"/>
      <c r="NUA291" s="730"/>
      <c r="NUB291" s="730"/>
      <c r="NUC291" s="730"/>
      <c r="NUD291" s="730"/>
      <c r="NUE291" s="730"/>
      <c r="NUF291" s="730"/>
      <c r="NUG291" s="730"/>
      <c r="NUH291" s="730"/>
      <c r="NUI291" s="730"/>
      <c r="NUJ291" s="730"/>
      <c r="NUK291" s="730"/>
      <c r="NUL291" s="730"/>
      <c r="NUM291" s="730"/>
      <c r="NUN291" s="730"/>
      <c r="NUO291" s="730"/>
      <c r="NUP291" s="730"/>
      <c r="NUQ291" s="730"/>
      <c r="NUR291" s="730"/>
      <c r="NUS291" s="730"/>
      <c r="NUT291" s="730"/>
      <c r="NUU291" s="730"/>
      <c r="NUV291" s="730"/>
      <c r="NUW291" s="730"/>
      <c r="NUX291" s="730"/>
      <c r="NUY291" s="730"/>
      <c r="NUZ291" s="730"/>
      <c r="NVA291" s="730"/>
      <c r="NVB291" s="730"/>
      <c r="NVC291" s="730"/>
      <c r="NVD291" s="730"/>
      <c r="NVE291" s="730"/>
      <c r="NVF291" s="730"/>
      <c r="NVG291" s="730"/>
      <c r="NVH291" s="730"/>
      <c r="NVI291" s="730"/>
      <c r="NVJ291" s="730"/>
      <c r="NVK291" s="730"/>
      <c r="NVL291" s="730"/>
      <c r="NVM291" s="730"/>
      <c r="NVN291" s="730"/>
      <c r="NVO291" s="730"/>
      <c r="NVP291" s="730"/>
      <c r="NVQ291" s="730"/>
      <c r="NVR291" s="730"/>
      <c r="NVS291" s="730"/>
      <c r="NVT291" s="730"/>
      <c r="NVU291" s="730"/>
      <c r="NVV291" s="730"/>
      <c r="NVW291" s="730"/>
      <c r="NVX291" s="730"/>
      <c r="NVY291" s="730"/>
      <c r="NVZ291" s="730"/>
      <c r="NWA291" s="730"/>
      <c r="NWB291" s="730"/>
      <c r="NWC291" s="730"/>
      <c r="NWD291" s="730"/>
      <c r="NWE291" s="730"/>
      <c r="NWF291" s="730"/>
      <c r="NWG291" s="730"/>
      <c r="NWH291" s="730"/>
      <c r="NWI291" s="730"/>
      <c r="NWJ291" s="730"/>
      <c r="NWK291" s="730"/>
      <c r="NWL291" s="730"/>
      <c r="NWM291" s="730"/>
      <c r="NWN291" s="730"/>
      <c r="NWO291" s="730"/>
      <c r="NWP291" s="730"/>
      <c r="NWQ291" s="730"/>
      <c r="NWR291" s="730"/>
      <c r="NWS291" s="730"/>
      <c r="NWT291" s="730"/>
      <c r="NWU291" s="730"/>
      <c r="NWV291" s="730"/>
      <c r="NWW291" s="730"/>
      <c r="NWX291" s="730"/>
      <c r="NWY291" s="730"/>
      <c r="NWZ291" s="730"/>
      <c r="NXA291" s="730"/>
      <c r="NXB291" s="730"/>
      <c r="NXC291" s="730"/>
      <c r="NXD291" s="730"/>
      <c r="NXE291" s="730"/>
      <c r="NXF291" s="730"/>
      <c r="NXG291" s="730"/>
      <c r="NXH291" s="730"/>
      <c r="NXI291" s="730"/>
      <c r="NXJ291" s="730"/>
      <c r="NXK291" s="730"/>
      <c r="NXL291" s="730"/>
      <c r="NXM291" s="730"/>
      <c r="NXN291" s="730"/>
      <c r="NXO291" s="730"/>
      <c r="NXP291" s="730"/>
      <c r="NXQ291" s="730"/>
      <c r="NXR291" s="730"/>
      <c r="NXS291" s="730"/>
      <c r="NXT291" s="730"/>
      <c r="NXU291" s="730"/>
      <c r="NXV291" s="730"/>
      <c r="NXW291" s="730"/>
      <c r="NXX291" s="730"/>
      <c r="NXY291" s="730"/>
      <c r="NXZ291" s="730"/>
      <c r="NYA291" s="730"/>
      <c r="NYB291" s="730"/>
      <c r="NYC291" s="730"/>
      <c r="NYD291" s="730"/>
      <c r="NYE291" s="730"/>
      <c r="NYF291" s="730"/>
      <c r="NYG291" s="730"/>
      <c r="NYH291" s="730"/>
      <c r="NYI291" s="730"/>
      <c r="NYJ291" s="730"/>
      <c r="NYK291" s="730"/>
      <c r="NYL291" s="730"/>
      <c r="NYM291" s="730"/>
      <c r="NYN291" s="730"/>
      <c r="NYO291" s="730"/>
      <c r="NYP291" s="730"/>
      <c r="NYQ291" s="730"/>
      <c r="NYR291" s="730"/>
      <c r="NYS291" s="730"/>
      <c r="NYT291" s="730"/>
      <c r="NYU291" s="730"/>
      <c r="NYV291" s="730"/>
      <c r="NYW291" s="730"/>
      <c r="NYX291" s="730"/>
      <c r="NYY291" s="730"/>
      <c r="NYZ291" s="730"/>
      <c r="NZA291" s="730"/>
      <c r="NZB291" s="730"/>
      <c r="NZC291" s="730"/>
      <c r="NZD291" s="730"/>
      <c r="NZE291" s="730"/>
      <c r="NZF291" s="730"/>
      <c r="NZG291" s="730"/>
      <c r="NZH291" s="730"/>
      <c r="NZI291" s="730"/>
      <c r="NZJ291" s="730"/>
      <c r="NZK291" s="730"/>
      <c r="NZL291" s="730"/>
      <c r="NZM291" s="730"/>
      <c r="NZN291" s="730"/>
      <c r="NZO291" s="730"/>
      <c r="NZP291" s="730"/>
      <c r="NZQ291" s="730"/>
      <c r="NZR291" s="730"/>
      <c r="NZS291" s="730"/>
      <c r="NZT291" s="730"/>
      <c r="NZU291" s="730"/>
      <c r="NZV291" s="730"/>
      <c r="NZW291" s="730"/>
      <c r="NZX291" s="730"/>
      <c r="NZY291" s="730"/>
      <c r="NZZ291" s="730"/>
      <c r="OAA291" s="730"/>
      <c r="OAB291" s="730"/>
      <c r="OAC291" s="730"/>
      <c r="OAD291" s="730"/>
      <c r="OAE291" s="730"/>
      <c r="OAF291" s="730"/>
      <c r="OAG291" s="730"/>
      <c r="OAH291" s="730"/>
      <c r="OAI291" s="730"/>
      <c r="OAJ291" s="730"/>
      <c r="OAK291" s="730"/>
      <c r="OAL291" s="730"/>
      <c r="OAM291" s="730"/>
      <c r="OAN291" s="730"/>
      <c r="OAO291" s="730"/>
      <c r="OAP291" s="730"/>
      <c r="OAQ291" s="730"/>
      <c r="OAR291" s="730"/>
      <c r="OAS291" s="730"/>
      <c r="OAT291" s="730"/>
      <c r="OAU291" s="730"/>
      <c r="OAV291" s="730"/>
      <c r="OAW291" s="730"/>
      <c r="OAX291" s="730"/>
      <c r="OAY291" s="730"/>
      <c r="OAZ291" s="730"/>
      <c r="OBA291" s="730"/>
      <c r="OBB291" s="730"/>
      <c r="OBC291" s="730"/>
      <c r="OBD291" s="730"/>
      <c r="OBE291" s="730"/>
      <c r="OBF291" s="730"/>
      <c r="OBG291" s="730"/>
      <c r="OBH291" s="730"/>
      <c r="OBI291" s="730"/>
      <c r="OBJ291" s="730"/>
      <c r="OBK291" s="730"/>
      <c r="OBL291" s="730"/>
      <c r="OBM291" s="730"/>
      <c r="OBN291" s="730"/>
      <c r="OBO291" s="730"/>
      <c r="OBP291" s="730"/>
      <c r="OBQ291" s="730"/>
      <c r="OBR291" s="730"/>
      <c r="OBS291" s="730"/>
      <c r="OBT291" s="730"/>
      <c r="OBU291" s="730"/>
      <c r="OBV291" s="730"/>
      <c r="OBW291" s="730"/>
      <c r="OBX291" s="730"/>
      <c r="OBY291" s="730"/>
      <c r="OBZ291" s="730"/>
      <c r="OCA291" s="730"/>
      <c r="OCB291" s="730"/>
      <c r="OCC291" s="730"/>
      <c r="OCD291" s="730"/>
      <c r="OCE291" s="730"/>
      <c r="OCF291" s="730"/>
      <c r="OCG291" s="730"/>
      <c r="OCH291" s="730"/>
      <c r="OCI291" s="730"/>
      <c r="OCJ291" s="730"/>
      <c r="OCK291" s="730"/>
      <c r="OCL291" s="730"/>
      <c r="OCM291" s="730"/>
      <c r="OCN291" s="730"/>
      <c r="OCO291" s="730"/>
      <c r="OCP291" s="730"/>
      <c r="OCQ291" s="730"/>
      <c r="OCR291" s="730"/>
      <c r="OCS291" s="730"/>
      <c r="OCT291" s="730"/>
      <c r="OCU291" s="730"/>
      <c r="OCV291" s="730"/>
      <c r="OCW291" s="730"/>
      <c r="OCX291" s="730"/>
      <c r="OCY291" s="730"/>
      <c r="OCZ291" s="730"/>
      <c r="ODA291" s="730"/>
      <c r="ODB291" s="730"/>
      <c r="ODC291" s="730"/>
      <c r="ODD291" s="730"/>
      <c r="ODE291" s="730"/>
      <c r="ODF291" s="730"/>
      <c r="ODG291" s="730"/>
      <c r="ODH291" s="730"/>
      <c r="ODI291" s="730"/>
      <c r="ODJ291" s="730"/>
      <c r="ODK291" s="730"/>
      <c r="ODL291" s="730"/>
      <c r="ODM291" s="730"/>
      <c r="ODN291" s="730"/>
      <c r="ODO291" s="730"/>
      <c r="ODP291" s="730"/>
      <c r="ODQ291" s="730"/>
      <c r="ODR291" s="730"/>
      <c r="ODS291" s="730"/>
      <c r="ODT291" s="730"/>
      <c r="ODU291" s="730"/>
      <c r="ODV291" s="730"/>
      <c r="ODW291" s="730"/>
      <c r="ODX291" s="730"/>
      <c r="ODY291" s="730"/>
      <c r="ODZ291" s="730"/>
      <c r="OEA291" s="730"/>
      <c r="OEB291" s="730"/>
      <c r="OEC291" s="730"/>
      <c r="OED291" s="730"/>
      <c r="OEE291" s="730"/>
      <c r="OEF291" s="730"/>
      <c r="OEG291" s="730"/>
      <c r="OEH291" s="730"/>
      <c r="OEI291" s="730"/>
      <c r="OEJ291" s="730"/>
      <c r="OEK291" s="730"/>
      <c r="OEL291" s="730"/>
      <c r="OEM291" s="730"/>
      <c r="OEN291" s="730"/>
      <c r="OEO291" s="730"/>
      <c r="OEP291" s="730"/>
      <c r="OEQ291" s="730"/>
      <c r="OER291" s="730"/>
      <c r="OES291" s="730"/>
      <c r="OET291" s="730"/>
      <c r="OEU291" s="730"/>
      <c r="OEV291" s="730"/>
      <c r="OEW291" s="730"/>
      <c r="OEX291" s="730"/>
      <c r="OEY291" s="730"/>
      <c r="OEZ291" s="730"/>
      <c r="OFA291" s="730"/>
      <c r="OFB291" s="730"/>
      <c r="OFC291" s="730"/>
      <c r="OFD291" s="730"/>
      <c r="OFE291" s="730"/>
      <c r="OFF291" s="730"/>
      <c r="OFG291" s="730"/>
      <c r="OFH291" s="730"/>
      <c r="OFI291" s="730"/>
      <c r="OFJ291" s="730"/>
      <c r="OFK291" s="730"/>
      <c r="OFL291" s="730"/>
      <c r="OFM291" s="730"/>
      <c r="OFN291" s="730"/>
      <c r="OFO291" s="730"/>
      <c r="OFP291" s="730"/>
      <c r="OFQ291" s="730"/>
      <c r="OFR291" s="730"/>
      <c r="OFS291" s="730"/>
      <c r="OFT291" s="730"/>
      <c r="OFU291" s="730"/>
      <c r="OFV291" s="730"/>
      <c r="OFW291" s="730"/>
      <c r="OFX291" s="730"/>
      <c r="OFY291" s="730"/>
      <c r="OFZ291" s="730"/>
      <c r="OGA291" s="730"/>
      <c r="OGB291" s="730"/>
      <c r="OGC291" s="730"/>
      <c r="OGD291" s="730"/>
      <c r="OGE291" s="730"/>
      <c r="OGF291" s="730"/>
      <c r="OGG291" s="730"/>
      <c r="OGH291" s="730"/>
      <c r="OGI291" s="730"/>
      <c r="OGJ291" s="730"/>
      <c r="OGK291" s="730"/>
      <c r="OGL291" s="730"/>
      <c r="OGM291" s="730"/>
      <c r="OGN291" s="730"/>
      <c r="OGO291" s="730"/>
      <c r="OGP291" s="730"/>
      <c r="OGQ291" s="730"/>
      <c r="OGR291" s="730"/>
      <c r="OGS291" s="730"/>
      <c r="OGT291" s="730"/>
      <c r="OGU291" s="730"/>
      <c r="OGV291" s="730"/>
      <c r="OGW291" s="730"/>
      <c r="OGX291" s="730"/>
      <c r="OGY291" s="730"/>
      <c r="OGZ291" s="730"/>
      <c r="OHA291" s="730"/>
      <c r="OHB291" s="730"/>
      <c r="OHC291" s="730"/>
      <c r="OHD291" s="730"/>
      <c r="OHE291" s="730"/>
      <c r="OHF291" s="730"/>
      <c r="OHG291" s="730"/>
      <c r="OHH291" s="730"/>
      <c r="OHI291" s="730"/>
      <c r="OHJ291" s="730"/>
      <c r="OHK291" s="730"/>
      <c r="OHL291" s="730"/>
      <c r="OHM291" s="730"/>
      <c r="OHN291" s="730"/>
      <c r="OHO291" s="730"/>
      <c r="OHP291" s="730"/>
      <c r="OHQ291" s="730"/>
      <c r="OHR291" s="730"/>
      <c r="OHS291" s="730"/>
      <c r="OHT291" s="730"/>
      <c r="OHU291" s="730"/>
      <c r="OHV291" s="730"/>
      <c r="OHW291" s="730"/>
      <c r="OHX291" s="730"/>
      <c r="OHY291" s="730"/>
      <c r="OHZ291" s="730"/>
      <c r="OIA291" s="730"/>
      <c r="OIB291" s="730"/>
      <c r="OIC291" s="730"/>
      <c r="OID291" s="730"/>
      <c r="OIE291" s="730"/>
      <c r="OIF291" s="730"/>
      <c r="OIG291" s="730"/>
      <c r="OIH291" s="730"/>
      <c r="OII291" s="730"/>
      <c r="OIJ291" s="730"/>
      <c r="OIK291" s="730"/>
      <c r="OIL291" s="730"/>
      <c r="OIM291" s="730"/>
      <c r="OIN291" s="730"/>
      <c r="OIO291" s="730"/>
      <c r="OIP291" s="730"/>
      <c r="OIQ291" s="730"/>
      <c r="OIR291" s="730"/>
      <c r="OIS291" s="730"/>
      <c r="OIT291" s="730"/>
      <c r="OIU291" s="730"/>
      <c r="OIV291" s="730"/>
      <c r="OIW291" s="730"/>
      <c r="OIX291" s="730"/>
      <c r="OIY291" s="730"/>
      <c r="OIZ291" s="730"/>
      <c r="OJA291" s="730"/>
      <c r="OJB291" s="730"/>
      <c r="OJC291" s="730"/>
      <c r="OJD291" s="730"/>
      <c r="OJE291" s="730"/>
      <c r="OJF291" s="730"/>
      <c r="OJG291" s="730"/>
      <c r="OJH291" s="730"/>
      <c r="OJI291" s="730"/>
      <c r="OJJ291" s="730"/>
      <c r="OJK291" s="730"/>
      <c r="OJL291" s="730"/>
      <c r="OJM291" s="730"/>
      <c r="OJN291" s="730"/>
      <c r="OJO291" s="730"/>
      <c r="OJP291" s="730"/>
      <c r="OJQ291" s="730"/>
      <c r="OJR291" s="730"/>
      <c r="OJS291" s="730"/>
      <c r="OJT291" s="730"/>
      <c r="OJU291" s="730"/>
      <c r="OJV291" s="730"/>
      <c r="OJW291" s="730"/>
      <c r="OJX291" s="730"/>
      <c r="OJY291" s="730"/>
      <c r="OJZ291" s="730"/>
      <c r="OKA291" s="730"/>
      <c r="OKB291" s="730"/>
      <c r="OKC291" s="730"/>
      <c r="OKD291" s="730"/>
      <c r="OKE291" s="730"/>
      <c r="OKF291" s="730"/>
      <c r="OKG291" s="730"/>
      <c r="OKH291" s="730"/>
      <c r="OKI291" s="730"/>
      <c r="OKJ291" s="730"/>
      <c r="OKK291" s="730"/>
      <c r="OKL291" s="730"/>
      <c r="OKM291" s="730"/>
      <c r="OKN291" s="730"/>
      <c r="OKO291" s="730"/>
      <c r="OKP291" s="730"/>
      <c r="OKQ291" s="730"/>
      <c r="OKR291" s="730"/>
      <c r="OKS291" s="730"/>
      <c r="OKT291" s="730"/>
      <c r="OKU291" s="730"/>
      <c r="OKV291" s="730"/>
      <c r="OKW291" s="730"/>
      <c r="OKX291" s="730"/>
      <c r="OKY291" s="730"/>
      <c r="OKZ291" s="730"/>
      <c r="OLA291" s="730"/>
      <c r="OLB291" s="730"/>
      <c r="OLC291" s="730"/>
      <c r="OLD291" s="730"/>
      <c r="OLE291" s="730"/>
      <c r="OLF291" s="730"/>
      <c r="OLG291" s="730"/>
      <c r="OLH291" s="730"/>
      <c r="OLI291" s="730"/>
      <c r="OLJ291" s="730"/>
      <c r="OLK291" s="730"/>
      <c r="OLL291" s="730"/>
      <c r="OLM291" s="730"/>
      <c r="OLN291" s="730"/>
      <c r="OLO291" s="730"/>
      <c r="OLP291" s="730"/>
      <c r="OLQ291" s="730"/>
      <c r="OLR291" s="730"/>
      <c r="OLS291" s="730"/>
      <c r="OLT291" s="730"/>
      <c r="OLU291" s="730"/>
      <c r="OLV291" s="730"/>
      <c r="OLW291" s="730"/>
      <c r="OLX291" s="730"/>
      <c r="OLY291" s="730"/>
      <c r="OLZ291" s="730"/>
      <c r="OMA291" s="730"/>
      <c r="OMB291" s="730"/>
      <c r="OMC291" s="730"/>
      <c r="OMD291" s="730"/>
      <c r="OME291" s="730"/>
      <c r="OMF291" s="730"/>
      <c r="OMG291" s="730"/>
      <c r="OMH291" s="730"/>
      <c r="OMI291" s="730"/>
      <c r="OMJ291" s="730"/>
      <c r="OMK291" s="730"/>
      <c r="OML291" s="730"/>
      <c r="OMM291" s="730"/>
      <c r="OMN291" s="730"/>
      <c r="OMO291" s="730"/>
      <c r="OMP291" s="730"/>
      <c r="OMQ291" s="730"/>
      <c r="OMR291" s="730"/>
      <c r="OMS291" s="730"/>
      <c r="OMT291" s="730"/>
      <c r="OMU291" s="730"/>
      <c r="OMV291" s="730"/>
      <c r="OMW291" s="730"/>
      <c r="OMX291" s="730"/>
      <c r="OMY291" s="730"/>
      <c r="OMZ291" s="730"/>
      <c r="ONA291" s="730"/>
      <c r="ONB291" s="730"/>
      <c r="ONC291" s="730"/>
      <c r="OND291" s="730"/>
      <c r="ONE291" s="730"/>
      <c r="ONF291" s="730"/>
      <c r="ONG291" s="730"/>
      <c r="ONH291" s="730"/>
      <c r="ONI291" s="730"/>
      <c r="ONJ291" s="730"/>
      <c r="ONK291" s="730"/>
      <c r="ONL291" s="730"/>
      <c r="ONM291" s="730"/>
      <c r="ONN291" s="730"/>
      <c r="ONO291" s="730"/>
      <c r="ONP291" s="730"/>
      <c r="ONQ291" s="730"/>
      <c r="ONR291" s="730"/>
      <c r="ONS291" s="730"/>
      <c r="ONT291" s="730"/>
      <c r="ONU291" s="730"/>
      <c r="ONV291" s="730"/>
      <c r="ONW291" s="730"/>
      <c r="ONX291" s="730"/>
      <c r="ONY291" s="730"/>
      <c r="ONZ291" s="730"/>
      <c r="OOA291" s="730"/>
      <c r="OOB291" s="730"/>
      <c r="OOC291" s="730"/>
      <c r="OOD291" s="730"/>
      <c r="OOE291" s="730"/>
      <c r="OOF291" s="730"/>
      <c r="OOG291" s="730"/>
      <c r="OOH291" s="730"/>
      <c r="OOI291" s="730"/>
      <c r="OOJ291" s="730"/>
      <c r="OOK291" s="730"/>
      <c r="OOL291" s="730"/>
      <c r="OOM291" s="730"/>
      <c r="OON291" s="730"/>
      <c r="OOO291" s="730"/>
      <c r="OOP291" s="730"/>
      <c r="OOQ291" s="730"/>
      <c r="OOR291" s="730"/>
      <c r="OOS291" s="730"/>
      <c r="OOT291" s="730"/>
      <c r="OOU291" s="730"/>
      <c r="OOV291" s="730"/>
      <c r="OOW291" s="730"/>
      <c r="OOX291" s="730"/>
      <c r="OOY291" s="730"/>
      <c r="OOZ291" s="730"/>
      <c r="OPA291" s="730"/>
      <c r="OPB291" s="730"/>
      <c r="OPC291" s="730"/>
      <c r="OPD291" s="730"/>
      <c r="OPE291" s="730"/>
      <c r="OPF291" s="730"/>
      <c r="OPG291" s="730"/>
      <c r="OPH291" s="730"/>
      <c r="OPI291" s="730"/>
      <c r="OPJ291" s="730"/>
      <c r="OPK291" s="730"/>
      <c r="OPL291" s="730"/>
      <c r="OPM291" s="730"/>
      <c r="OPN291" s="730"/>
      <c r="OPO291" s="730"/>
      <c r="OPP291" s="730"/>
      <c r="OPQ291" s="730"/>
      <c r="OPR291" s="730"/>
      <c r="OPS291" s="730"/>
      <c r="OPT291" s="730"/>
      <c r="OPU291" s="730"/>
      <c r="OPV291" s="730"/>
      <c r="OPW291" s="730"/>
      <c r="OPX291" s="730"/>
      <c r="OPY291" s="730"/>
      <c r="OPZ291" s="730"/>
      <c r="OQA291" s="730"/>
      <c r="OQB291" s="730"/>
      <c r="OQC291" s="730"/>
      <c r="OQD291" s="730"/>
      <c r="OQE291" s="730"/>
      <c r="OQF291" s="730"/>
      <c r="OQG291" s="730"/>
      <c r="OQH291" s="730"/>
      <c r="OQI291" s="730"/>
      <c r="OQJ291" s="730"/>
      <c r="OQK291" s="730"/>
      <c r="OQL291" s="730"/>
      <c r="OQM291" s="730"/>
      <c r="OQN291" s="730"/>
      <c r="OQO291" s="730"/>
      <c r="OQP291" s="730"/>
      <c r="OQQ291" s="730"/>
      <c r="OQR291" s="730"/>
      <c r="OQS291" s="730"/>
      <c r="OQT291" s="730"/>
      <c r="OQU291" s="730"/>
      <c r="OQV291" s="730"/>
      <c r="OQW291" s="730"/>
      <c r="OQX291" s="730"/>
      <c r="OQY291" s="730"/>
      <c r="OQZ291" s="730"/>
      <c r="ORA291" s="730"/>
      <c r="ORB291" s="730"/>
      <c r="ORC291" s="730"/>
      <c r="ORD291" s="730"/>
      <c r="ORE291" s="730"/>
      <c r="ORF291" s="730"/>
      <c r="ORG291" s="730"/>
      <c r="ORH291" s="730"/>
      <c r="ORI291" s="730"/>
      <c r="ORJ291" s="730"/>
      <c r="ORK291" s="730"/>
      <c r="ORL291" s="730"/>
      <c r="ORM291" s="730"/>
      <c r="ORN291" s="730"/>
      <c r="ORO291" s="730"/>
      <c r="ORP291" s="730"/>
      <c r="ORQ291" s="730"/>
      <c r="ORR291" s="730"/>
      <c r="ORS291" s="730"/>
      <c r="ORT291" s="730"/>
      <c r="ORU291" s="730"/>
      <c r="ORV291" s="730"/>
      <c r="ORW291" s="730"/>
      <c r="ORX291" s="730"/>
      <c r="ORY291" s="730"/>
      <c r="ORZ291" s="730"/>
      <c r="OSA291" s="730"/>
      <c r="OSB291" s="730"/>
      <c r="OSC291" s="730"/>
      <c r="OSD291" s="730"/>
      <c r="OSE291" s="730"/>
      <c r="OSF291" s="730"/>
      <c r="OSG291" s="730"/>
      <c r="OSH291" s="730"/>
      <c r="OSI291" s="730"/>
      <c r="OSJ291" s="730"/>
      <c r="OSK291" s="730"/>
      <c r="OSL291" s="730"/>
      <c r="OSM291" s="730"/>
      <c r="OSN291" s="730"/>
      <c r="OSO291" s="730"/>
      <c r="OSP291" s="730"/>
      <c r="OSQ291" s="730"/>
      <c r="OSR291" s="730"/>
      <c r="OSS291" s="730"/>
      <c r="OST291" s="730"/>
      <c r="OSU291" s="730"/>
      <c r="OSV291" s="730"/>
      <c r="OSW291" s="730"/>
      <c r="OSX291" s="730"/>
      <c r="OSY291" s="730"/>
      <c r="OSZ291" s="730"/>
      <c r="OTA291" s="730"/>
      <c r="OTB291" s="730"/>
      <c r="OTC291" s="730"/>
      <c r="OTD291" s="730"/>
      <c r="OTE291" s="730"/>
      <c r="OTF291" s="730"/>
      <c r="OTG291" s="730"/>
      <c r="OTH291" s="730"/>
      <c r="OTI291" s="730"/>
      <c r="OTJ291" s="730"/>
      <c r="OTK291" s="730"/>
      <c r="OTL291" s="730"/>
      <c r="OTM291" s="730"/>
      <c r="OTN291" s="730"/>
      <c r="OTO291" s="730"/>
      <c r="OTP291" s="730"/>
      <c r="OTQ291" s="730"/>
      <c r="OTR291" s="730"/>
      <c r="OTS291" s="730"/>
      <c r="OTT291" s="730"/>
      <c r="OTU291" s="730"/>
      <c r="OTV291" s="730"/>
      <c r="OTW291" s="730"/>
      <c r="OTX291" s="730"/>
      <c r="OTY291" s="730"/>
      <c r="OTZ291" s="730"/>
      <c r="OUA291" s="730"/>
      <c r="OUB291" s="730"/>
      <c r="OUC291" s="730"/>
      <c r="OUD291" s="730"/>
      <c r="OUE291" s="730"/>
      <c r="OUF291" s="730"/>
      <c r="OUG291" s="730"/>
      <c r="OUH291" s="730"/>
      <c r="OUI291" s="730"/>
      <c r="OUJ291" s="730"/>
      <c r="OUK291" s="730"/>
      <c r="OUL291" s="730"/>
      <c r="OUM291" s="730"/>
      <c r="OUN291" s="730"/>
      <c r="OUO291" s="730"/>
      <c r="OUP291" s="730"/>
      <c r="OUQ291" s="730"/>
      <c r="OUR291" s="730"/>
      <c r="OUS291" s="730"/>
      <c r="OUT291" s="730"/>
      <c r="OUU291" s="730"/>
      <c r="OUV291" s="730"/>
      <c r="OUW291" s="730"/>
      <c r="OUX291" s="730"/>
      <c r="OUY291" s="730"/>
      <c r="OUZ291" s="730"/>
      <c r="OVA291" s="730"/>
      <c r="OVB291" s="730"/>
      <c r="OVC291" s="730"/>
      <c r="OVD291" s="730"/>
      <c r="OVE291" s="730"/>
      <c r="OVF291" s="730"/>
      <c r="OVG291" s="730"/>
      <c r="OVH291" s="730"/>
      <c r="OVI291" s="730"/>
      <c r="OVJ291" s="730"/>
      <c r="OVK291" s="730"/>
      <c r="OVL291" s="730"/>
      <c r="OVM291" s="730"/>
      <c r="OVN291" s="730"/>
      <c r="OVO291" s="730"/>
      <c r="OVP291" s="730"/>
      <c r="OVQ291" s="730"/>
      <c r="OVR291" s="730"/>
      <c r="OVS291" s="730"/>
      <c r="OVT291" s="730"/>
      <c r="OVU291" s="730"/>
      <c r="OVV291" s="730"/>
      <c r="OVW291" s="730"/>
      <c r="OVX291" s="730"/>
      <c r="OVY291" s="730"/>
      <c r="OVZ291" s="730"/>
      <c r="OWA291" s="730"/>
      <c r="OWB291" s="730"/>
      <c r="OWC291" s="730"/>
      <c r="OWD291" s="730"/>
      <c r="OWE291" s="730"/>
      <c r="OWF291" s="730"/>
      <c r="OWG291" s="730"/>
      <c r="OWH291" s="730"/>
      <c r="OWI291" s="730"/>
      <c r="OWJ291" s="730"/>
      <c r="OWK291" s="730"/>
      <c r="OWL291" s="730"/>
      <c r="OWM291" s="730"/>
      <c r="OWN291" s="730"/>
      <c r="OWO291" s="730"/>
      <c r="OWP291" s="730"/>
      <c r="OWQ291" s="730"/>
      <c r="OWR291" s="730"/>
      <c r="OWS291" s="730"/>
      <c r="OWT291" s="730"/>
      <c r="OWU291" s="730"/>
      <c r="OWV291" s="730"/>
      <c r="OWW291" s="730"/>
      <c r="OWX291" s="730"/>
      <c r="OWY291" s="730"/>
      <c r="OWZ291" s="730"/>
      <c r="OXA291" s="730"/>
      <c r="OXB291" s="730"/>
      <c r="OXC291" s="730"/>
      <c r="OXD291" s="730"/>
      <c r="OXE291" s="730"/>
      <c r="OXF291" s="730"/>
      <c r="OXG291" s="730"/>
      <c r="OXH291" s="730"/>
      <c r="OXI291" s="730"/>
      <c r="OXJ291" s="730"/>
      <c r="OXK291" s="730"/>
      <c r="OXL291" s="730"/>
      <c r="OXM291" s="730"/>
      <c r="OXN291" s="730"/>
      <c r="OXO291" s="730"/>
      <c r="OXP291" s="730"/>
      <c r="OXQ291" s="730"/>
      <c r="OXR291" s="730"/>
      <c r="OXS291" s="730"/>
      <c r="OXT291" s="730"/>
      <c r="OXU291" s="730"/>
      <c r="OXV291" s="730"/>
      <c r="OXW291" s="730"/>
      <c r="OXX291" s="730"/>
      <c r="OXY291" s="730"/>
      <c r="OXZ291" s="730"/>
      <c r="OYA291" s="730"/>
      <c r="OYB291" s="730"/>
      <c r="OYC291" s="730"/>
      <c r="OYD291" s="730"/>
      <c r="OYE291" s="730"/>
      <c r="OYF291" s="730"/>
      <c r="OYG291" s="730"/>
      <c r="OYH291" s="730"/>
      <c r="OYI291" s="730"/>
      <c r="OYJ291" s="730"/>
      <c r="OYK291" s="730"/>
      <c r="OYL291" s="730"/>
      <c r="OYM291" s="730"/>
      <c r="OYN291" s="730"/>
      <c r="OYO291" s="730"/>
      <c r="OYP291" s="730"/>
      <c r="OYQ291" s="730"/>
      <c r="OYR291" s="730"/>
      <c r="OYS291" s="730"/>
      <c r="OYT291" s="730"/>
      <c r="OYU291" s="730"/>
      <c r="OYV291" s="730"/>
      <c r="OYW291" s="730"/>
      <c r="OYX291" s="730"/>
      <c r="OYY291" s="730"/>
      <c r="OYZ291" s="730"/>
      <c r="OZA291" s="730"/>
      <c r="OZB291" s="730"/>
      <c r="OZC291" s="730"/>
      <c r="OZD291" s="730"/>
      <c r="OZE291" s="730"/>
      <c r="OZF291" s="730"/>
      <c r="OZG291" s="730"/>
      <c r="OZH291" s="730"/>
      <c r="OZI291" s="730"/>
      <c r="OZJ291" s="730"/>
      <c r="OZK291" s="730"/>
      <c r="OZL291" s="730"/>
      <c r="OZM291" s="730"/>
      <c r="OZN291" s="730"/>
      <c r="OZO291" s="730"/>
      <c r="OZP291" s="730"/>
      <c r="OZQ291" s="730"/>
      <c r="OZR291" s="730"/>
      <c r="OZS291" s="730"/>
      <c r="OZT291" s="730"/>
      <c r="OZU291" s="730"/>
      <c r="OZV291" s="730"/>
      <c r="OZW291" s="730"/>
      <c r="OZX291" s="730"/>
      <c r="OZY291" s="730"/>
      <c r="OZZ291" s="730"/>
      <c r="PAA291" s="730"/>
      <c r="PAB291" s="730"/>
      <c r="PAC291" s="730"/>
      <c r="PAD291" s="730"/>
      <c r="PAE291" s="730"/>
      <c r="PAF291" s="730"/>
      <c r="PAG291" s="730"/>
      <c r="PAH291" s="730"/>
      <c r="PAI291" s="730"/>
      <c r="PAJ291" s="730"/>
      <c r="PAK291" s="730"/>
      <c r="PAL291" s="730"/>
      <c r="PAM291" s="730"/>
      <c r="PAN291" s="730"/>
      <c r="PAO291" s="730"/>
      <c r="PAP291" s="730"/>
      <c r="PAQ291" s="730"/>
      <c r="PAR291" s="730"/>
      <c r="PAS291" s="730"/>
      <c r="PAT291" s="730"/>
      <c r="PAU291" s="730"/>
      <c r="PAV291" s="730"/>
      <c r="PAW291" s="730"/>
      <c r="PAX291" s="730"/>
      <c r="PAY291" s="730"/>
      <c r="PAZ291" s="730"/>
      <c r="PBA291" s="730"/>
      <c r="PBB291" s="730"/>
      <c r="PBC291" s="730"/>
      <c r="PBD291" s="730"/>
      <c r="PBE291" s="730"/>
      <c r="PBF291" s="730"/>
      <c r="PBG291" s="730"/>
      <c r="PBH291" s="730"/>
      <c r="PBI291" s="730"/>
      <c r="PBJ291" s="730"/>
      <c r="PBK291" s="730"/>
      <c r="PBL291" s="730"/>
      <c r="PBM291" s="730"/>
      <c r="PBN291" s="730"/>
      <c r="PBO291" s="730"/>
      <c r="PBP291" s="730"/>
      <c r="PBQ291" s="730"/>
      <c r="PBR291" s="730"/>
      <c r="PBS291" s="730"/>
      <c r="PBT291" s="730"/>
      <c r="PBU291" s="730"/>
      <c r="PBV291" s="730"/>
      <c r="PBW291" s="730"/>
      <c r="PBX291" s="730"/>
      <c r="PBY291" s="730"/>
      <c r="PBZ291" s="730"/>
      <c r="PCA291" s="730"/>
      <c r="PCB291" s="730"/>
      <c r="PCC291" s="730"/>
      <c r="PCD291" s="730"/>
      <c r="PCE291" s="730"/>
      <c r="PCF291" s="730"/>
      <c r="PCG291" s="730"/>
      <c r="PCH291" s="730"/>
      <c r="PCI291" s="730"/>
      <c r="PCJ291" s="730"/>
      <c r="PCK291" s="730"/>
      <c r="PCL291" s="730"/>
      <c r="PCM291" s="730"/>
      <c r="PCN291" s="730"/>
      <c r="PCO291" s="730"/>
      <c r="PCP291" s="730"/>
      <c r="PCQ291" s="730"/>
      <c r="PCR291" s="730"/>
      <c r="PCS291" s="730"/>
      <c r="PCT291" s="730"/>
      <c r="PCU291" s="730"/>
      <c r="PCV291" s="730"/>
      <c r="PCW291" s="730"/>
      <c r="PCX291" s="730"/>
      <c r="PCY291" s="730"/>
      <c r="PCZ291" s="730"/>
      <c r="PDA291" s="730"/>
      <c r="PDB291" s="730"/>
      <c r="PDC291" s="730"/>
      <c r="PDD291" s="730"/>
      <c r="PDE291" s="730"/>
      <c r="PDF291" s="730"/>
      <c r="PDG291" s="730"/>
      <c r="PDH291" s="730"/>
      <c r="PDI291" s="730"/>
      <c r="PDJ291" s="730"/>
      <c r="PDK291" s="730"/>
      <c r="PDL291" s="730"/>
      <c r="PDM291" s="730"/>
      <c r="PDN291" s="730"/>
      <c r="PDO291" s="730"/>
      <c r="PDP291" s="730"/>
      <c r="PDQ291" s="730"/>
      <c r="PDR291" s="730"/>
      <c r="PDS291" s="730"/>
      <c r="PDT291" s="730"/>
      <c r="PDU291" s="730"/>
      <c r="PDV291" s="730"/>
      <c r="PDW291" s="730"/>
      <c r="PDX291" s="730"/>
      <c r="PDY291" s="730"/>
      <c r="PDZ291" s="730"/>
      <c r="PEA291" s="730"/>
      <c r="PEB291" s="730"/>
      <c r="PEC291" s="730"/>
      <c r="PED291" s="730"/>
      <c r="PEE291" s="730"/>
      <c r="PEF291" s="730"/>
      <c r="PEG291" s="730"/>
      <c r="PEH291" s="730"/>
      <c r="PEI291" s="730"/>
      <c r="PEJ291" s="730"/>
      <c r="PEK291" s="730"/>
      <c r="PEL291" s="730"/>
      <c r="PEM291" s="730"/>
      <c r="PEN291" s="730"/>
      <c r="PEO291" s="730"/>
      <c r="PEP291" s="730"/>
      <c r="PEQ291" s="730"/>
      <c r="PER291" s="730"/>
      <c r="PES291" s="730"/>
      <c r="PET291" s="730"/>
      <c r="PEU291" s="730"/>
      <c r="PEV291" s="730"/>
      <c r="PEW291" s="730"/>
      <c r="PEX291" s="730"/>
      <c r="PEY291" s="730"/>
      <c r="PEZ291" s="730"/>
      <c r="PFA291" s="730"/>
      <c r="PFB291" s="730"/>
      <c r="PFC291" s="730"/>
      <c r="PFD291" s="730"/>
      <c r="PFE291" s="730"/>
      <c r="PFF291" s="730"/>
      <c r="PFG291" s="730"/>
      <c r="PFH291" s="730"/>
      <c r="PFI291" s="730"/>
      <c r="PFJ291" s="730"/>
      <c r="PFK291" s="730"/>
      <c r="PFL291" s="730"/>
      <c r="PFM291" s="730"/>
      <c r="PFN291" s="730"/>
      <c r="PFO291" s="730"/>
      <c r="PFP291" s="730"/>
      <c r="PFQ291" s="730"/>
      <c r="PFR291" s="730"/>
      <c r="PFS291" s="730"/>
      <c r="PFT291" s="730"/>
      <c r="PFU291" s="730"/>
      <c r="PFV291" s="730"/>
      <c r="PFW291" s="730"/>
      <c r="PFX291" s="730"/>
      <c r="PFY291" s="730"/>
      <c r="PFZ291" s="730"/>
      <c r="PGA291" s="730"/>
      <c r="PGB291" s="730"/>
      <c r="PGC291" s="730"/>
      <c r="PGD291" s="730"/>
      <c r="PGE291" s="730"/>
      <c r="PGF291" s="730"/>
      <c r="PGG291" s="730"/>
      <c r="PGH291" s="730"/>
      <c r="PGI291" s="730"/>
      <c r="PGJ291" s="730"/>
      <c r="PGK291" s="730"/>
      <c r="PGL291" s="730"/>
      <c r="PGM291" s="730"/>
      <c r="PGN291" s="730"/>
      <c r="PGO291" s="730"/>
      <c r="PGP291" s="730"/>
      <c r="PGQ291" s="730"/>
      <c r="PGR291" s="730"/>
      <c r="PGS291" s="730"/>
      <c r="PGT291" s="730"/>
      <c r="PGU291" s="730"/>
      <c r="PGV291" s="730"/>
      <c r="PGW291" s="730"/>
      <c r="PGX291" s="730"/>
      <c r="PGY291" s="730"/>
      <c r="PGZ291" s="730"/>
      <c r="PHA291" s="730"/>
      <c r="PHB291" s="730"/>
      <c r="PHC291" s="730"/>
      <c r="PHD291" s="730"/>
      <c r="PHE291" s="730"/>
      <c r="PHF291" s="730"/>
      <c r="PHG291" s="730"/>
      <c r="PHH291" s="730"/>
      <c r="PHI291" s="730"/>
      <c r="PHJ291" s="730"/>
      <c r="PHK291" s="730"/>
      <c r="PHL291" s="730"/>
      <c r="PHM291" s="730"/>
      <c r="PHN291" s="730"/>
      <c r="PHO291" s="730"/>
      <c r="PHP291" s="730"/>
      <c r="PHQ291" s="730"/>
      <c r="PHR291" s="730"/>
      <c r="PHS291" s="730"/>
      <c r="PHT291" s="730"/>
      <c r="PHU291" s="730"/>
      <c r="PHV291" s="730"/>
      <c r="PHW291" s="730"/>
      <c r="PHX291" s="730"/>
      <c r="PHY291" s="730"/>
      <c r="PHZ291" s="730"/>
      <c r="PIA291" s="730"/>
      <c r="PIB291" s="730"/>
      <c r="PIC291" s="730"/>
      <c r="PID291" s="730"/>
      <c r="PIE291" s="730"/>
      <c r="PIF291" s="730"/>
      <c r="PIG291" s="730"/>
      <c r="PIH291" s="730"/>
      <c r="PII291" s="730"/>
      <c r="PIJ291" s="730"/>
      <c r="PIK291" s="730"/>
      <c r="PIL291" s="730"/>
      <c r="PIM291" s="730"/>
      <c r="PIN291" s="730"/>
      <c r="PIO291" s="730"/>
      <c r="PIP291" s="730"/>
      <c r="PIQ291" s="730"/>
      <c r="PIR291" s="730"/>
      <c r="PIS291" s="730"/>
      <c r="PIT291" s="730"/>
      <c r="PIU291" s="730"/>
      <c r="PIV291" s="730"/>
      <c r="PIW291" s="730"/>
      <c r="PIX291" s="730"/>
      <c r="PIY291" s="730"/>
      <c r="PIZ291" s="730"/>
      <c r="PJA291" s="730"/>
      <c r="PJB291" s="730"/>
      <c r="PJC291" s="730"/>
      <c r="PJD291" s="730"/>
      <c r="PJE291" s="730"/>
      <c r="PJF291" s="730"/>
      <c r="PJG291" s="730"/>
      <c r="PJH291" s="730"/>
      <c r="PJI291" s="730"/>
      <c r="PJJ291" s="730"/>
      <c r="PJK291" s="730"/>
      <c r="PJL291" s="730"/>
      <c r="PJM291" s="730"/>
      <c r="PJN291" s="730"/>
      <c r="PJO291" s="730"/>
      <c r="PJP291" s="730"/>
      <c r="PJQ291" s="730"/>
      <c r="PJR291" s="730"/>
      <c r="PJS291" s="730"/>
      <c r="PJT291" s="730"/>
      <c r="PJU291" s="730"/>
      <c r="PJV291" s="730"/>
      <c r="PJW291" s="730"/>
      <c r="PJX291" s="730"/>
      <c r="PJY291" s="730"/>
      <c r="PJZ291" s="730"/>
      <c r="PKA291" s="730"/>
      <c r="PKB291" s="730"/>
      <c r="PKC291" s="730"/>
      <c r="PKD291" s="730"/>
      <c r="PKE291" s="730"/>
      <c r="PKF291" s="730"/>
      <c r="PKG291" s="730"/>
      <c r="PKH291" s="730"/>
      <c r="PKI291" s="730"/>
      <c r="PKJ291" s="730"/>
      <c r="PKK291" s="730"/>
      <c r="PKL291" s="730"/>
      <c r="PKM291" s="730"/>
      <c r="PKN291" s="730"/>
      <c r="PKO291" s="730"/>
      <c r="PKP291" s="730"/>
      <c r="PKQ291" s="730"/>
      <c r="PKR291" s="730"/>
      <c r="PKS291" s="730"/>
      <c r="PKT291" s="730"/>
      <c r="PKU291" s="730"/>
      <c r="PKV291" s="730"/>
      <c r="PKW291" s="730"/>
      <c r="PKX291" s="730"/>
      <c r="PKY291" s="730"/>
      <c r="PKZ291" s="730"/>
      <c r="PLA291" s="730"/>
      <c r="PLB291" s="730"/>
      <c r="PLC291" s="730"/>
      <c r="PLD291" s="730"/>
      <c r="PLE291" s="730"/>
      <c r="PLF291" s="730"/>
      <c r="PLG291" s="730"/>
      <c r="PLH291" s="730"/>
      <c r="PLI291" s="730"/>
      <c r="PLJ291" s="730"/>
      <c r="PLK291" s="730"/>
      <c r="PLL291" s="730"/>
      <c r="PLM291" s="730"/>
      <c r="PLN291" s="730"/>
      <c r="PLO291" s="730"/>
      <c r="PLP291" s="730"/>
      <c r="PLQ291" s="730"/>
      <c r="PLR291" s="730"/>
      <c r="PLS291" s="730"/>
      <c r="PLT291" s="730"/>
      <c r="PLU291" s="730"/>
      <c r="PLV291" s="730"/>
      <c r="PLW291" s="730"/>
      <c r="PLX291" s="730"/>
      <c r="PLY291" s="730"/>
      <c r="PLZ291" s="730"/>
      <c r="PMA291" s="730"/>
      <c r="PMB291" s="730"/>
      <c r="PMC291" s="730"/>
      <c r="PMD291" s="730"/>
      <c r="PME291" s="730"/>
      <c r="PMF291" s="730"/>
      <c r="PMG291" s="730"/>
      <c r="PMH291" s="730"/>
      <c r="PMI291" s="730"/>
      <c r="PMJ291" s="730"/>
      <c r="PMK291" s="730"/>
      <c r="PML291" s="730"/>
      <c r="PMM291" s="730"/>
      <c r="PMN291" s="730"/>
      <c r="PMO291" s="730"/>
      <c r="PMP291" s="730"/>
      <c r="PMQ291" s="730"/>
      <c r="PMR291" s="730"/>
      <c r="PMS291" s="730"/>
      <c r="PMT291" s="730"/>
      <c r="PMU291" s="730"/>
      <c r="PMV291" s="730"/>
      <c r="PMW291" s="730"/>
      <c r="PMX291" s="730"/>
      <c r="PMY291" s="730"/>
      <c r="PMZ291" s="730"/>
      <c r="PNA291" s="730"/>
      <c r="PNB291" s="730"/>
      <c r="PNC291" s="730"/>
      <c r="PND291" s="730"/>
      <c r="PNE291" s="730"/>
      <c r="PNF291" s="730"/>
      <c r="PNG291" s="730"/>
      <c r="PNH291" s="730"/>
      <c r="PNI291" s="730"/>
      <c r="PNJ291" s="730"/>
      <c r="PNK291" s="730"/>
      <c r="PNL291" s="730"/>
      <c r="PNM291" s="730"/>
      <c r="PNN291" s="730"/>
      <c r="PNO291" s="730"/>
      <c r="PNP291" s="730"/>
      <c r="PNQ291" s="730"/>
      <c r="PNR291" s="730"/>
      <c r="PNS291" s="730"/>
      <c r="PNT291" s="730"/>
      <c r="PNU291" s="730"/>
      <c r="PNV291" s="730"/>
      <c r="PNW291" s="730"/>
      <c r="PNX291" s="730"/>
      <c r="PNY291" s="730"/>
      <c r="PNZ291" s="730"/>
      <c r="POA291" s="730"/>
      <c r="POB291" s="730"/>
      <c r="POC291" s="730"/>
      <c r="POD291" s="730"/>
      <c r="POE291" s="730"/>
      <c r="POF291" s="730"/>
      <c r="POG291" s="730"/>
      <c r="POH291" s="730"/>
      <c r="POI291" s="730"/>
      <c r="POJ291" s="730"/>
      <c r="POK291" s="730"/>
      <c r="POL291" s="730"/>
      <c r="POM291" s="730"/>
      <c r="PON291" s="730"/>
      <c r="POO291" s="730"/>
      <c r="POP291" s="730"/>
      <c r="POQ291" s="730"/>
      <c r="POR291" s="730"/>
      <c r="POS291" s="730"/>
      <c r="POT291" s="730"/>
      <c r="POU291" s="730"/>
      <c r="POV291" s="730"/>
      <c r="POW291" s="730"/>
      <c r="POX291" s="730"/>
      <c r="POY291" s="730"/>
      <c r="POZ291" s="730"/>
      <c r="PPA291" s="730"/>
      <c r="PPB291" s="730"/>
      <c r="PPC291" s="730"/>
      <c r="PPD291" s="730"/>
      <c r="PPE291" s="730"/>
      <c r="PPF291" s="730"/>
      <c r="PPG291" s="730"/>
      <c r="PPH291" s="730"/>
      <c r="PPI291" s="730"/>
      <c r="PPJ291" s="730"/>
      <c r="PPK291" s="730"/>
      <c r="PPL291" s="730"/>
      <c r="PPM291" s="730"/>
      <c r="PPN291" s="730"/>
      <c r="PPO291" s="730"/>
      <c r="PPP291" s="730"/>
      <c r="PPQ291" s="730"/>
      <c r="PPR291" s="730"/>
      <c r="PPS291" s="730"/>
      <c r="PPT291" s="730"/>
      <c r="PPU291" s="730"/>
      <c r="PPV291" s="730"/>
      <c r="PPW291" s="730"/>
      <c r="PPX291" s="730"/>
      <c r="PPY291" s="730"/>
      <c r="PPZ291" s="730"/>
      <c r="PQA291" s="730"/>
      <c r="PQB291" s="730"/>
      <c r="PQC291" s="730"/>
      <c r="PQD291" s="730"/>
      <c r="PQE291" s="730"/>
      <c r="PQF291" s="730"/>
      <c r="PQG291" s="730"/>
      <c r="PQH291" s="730"/>
      <c r="PQI291" s="730"/>
      <c r="PQJ291" s="730"/>
      <c r="PQK291" s="730"/>
      <c r="PQL291" s="730"/>
      <c r="PQM291" s="730"/>
      <c r="PQN291" s="730"/>
      <c r="PQO291" s="730"/>
      <c r="PQP291" s="730"/>
      <c r="PQQ291" s="730"/>
      <c r="PQR291" s="730"/>
      <c r="PQS291" s="730"/>
      <c r="PQT291" s="730"/>
      <c r="PQU291" s="730"/>
      <c r="PQV291" s="730"/>
      <c r="PQW291" s="730"/>
      <c r="PQX291" s="730"/>
      <c r="PQY291" s="730"/>
      <c r="PQZ291" s="730"/>
      <c r="PRA291" s="730"/>
      <c r="PRB291" s="730"/>
      <c r="PRC291" s="730"/>
      <c r="PRD291" s="730"/>
      <c r="PRE291" s="730"/>
      <c r="PRF291" s="730"/>
      <c r="PRG291" s="730"/>
      <c r="PRH291" s="730"/>
      <c r="PRI291" s="730"/>
      <c r="PRJ291" s="730"/>
      <c r="PRK291" s="730"/>
      <c r="PRL291" s="730"/>
      <c r="PRM291" s="730"/>
      <c r="PRN291" s="730"/>
      <c r="PRO291" s="730"/>
      <c r="PRP291" s="730"/>
      <c r="PRQ291" s="730"/>
      <c r="PRR291" s="730"/>
      <c r="PRS291" s="730"/>
      <c r="PRT291" s="730"/>
      <c r="PRU291" s="730"/>
      <c r="PRV291" s="730"/>
      <c r="PRW291" s="730"/>
      <c r="PRX291" s="730"/>
      <c r="PRY291" s="730"/>
      <c r="PRZ291" s="730"/>
      <c r="PSA291" s="730"/>
      <c r="PSB291" s="730"/>
      <c r="PSC291" s="730"/>
      <c r="PSD291" s="730"/>
      <c r="PSE291" s="730"/>
      <c r="PSF291" s="730"/>
      <c r="PSG291" s="730"/>
      <c r="PSH291" s="730"/>
      <c r="PSI291" s="730"/>
      <c r="PSJ291" s="730"/>
      <c r="PSK291" s="730"/>
      <c r="PSL291" s="730"/>
      <c r="PSM291" s="730"/>
      <c r="PSN291" s="730"/>
      <c r="PSO291" s="730"/>
      <c r="PSP291" s="730"/>
      <c r="PSQ291" s="730"/>
      <c r="PSR291" s="730"/>
      <c r="PSS291" s="730"/>
      <c r="PST291" s="730"/>
      <c r="PSU291" s="730"/>
      <c r="PSV291" s="730"/>
      <c r="PSW291" s="730"/>
      <c r="PSX291" s="730"/>
      <c r="PSY291" s="730"/>
      <c r="PSZ291" s="730"/>
      <c r="PTA291" s="730"/>
      <c r="PTB291" s="730"/>
      <c r="PTC291" s="730"/>
      <c r="PTD291" s="730"/>
      <c r="PTE291" s="730"/>
      <c r="PTF291" s="730"/>
      <c r="PTG291" s="730"/>
      <c r="PTH291" s="730"/>
      <c r="PTI291" s="730"/>
      <c r="PTJ291" s="730"/>
      <c r="PTK291" s="730"/>
      <c r="PTL291" s="730"/>
      <c r="PTM291" s="730"/>
      <c r="PTN291" s="730"/>
      <c r="PTO291" s="730"/>
      <c r="PTP291" s="730"/>
      <c r="PTQ291" s="730"/>
      <c r="PTR291" s="730"/>
      <c r="PTS291" s="730"/>
      <c r="PTT291" s="730"/>
      <c r="PTU291" s="730"/>
      <c r="PTV291" s="730"/>
      <c r="PTW291" s="730"/>
      <c r="PTX291" s="730"/>
      <c r="PTY291" s="730"/>
      <c r="PTZ291" s="730"/>
      <c r="PUA291" s="730"/>
      <c r="PUB291" s="730"/>
      <c r="PUC291" s="730"/>
      <c r="PUD291" s="730"/>
      <c r="PUE291" s="730"/>
      <c r="PUF291" s="730"/>
      <c r="PUG291" s="730"/>
      <c r="PUH291" s="730"/>
      <c r="PUI291" s="730"/>
      <c r="PUJ291" s="730"/>
      <c r="PUK291" s="730"/>
      <c r="PUL291" s="730"/>
      <c r="PUM291" s="730"/>
      <c r="PUN291" s="730"/>
      <c r="PUO291" s="730"/>
      <c r="PUP291" s="730"/>
      <c r="PUQ291" s="730"/>
      <c r="PUR291" s="730"/>
      <c r="PUS291" s="730"/>
      <c r="PUT291" s="730"/>
      <c r="PUU291" s="730"/>
      <c r="PUV291" s="730"/>
      <c r="PUW291" s="730"/>
      <c r="PUX291" s="730"/>
      <c r="PUY291" s="730"/>
      <c r="PUZ291" s="730"/>
      <c r="PVA291" s="730"/>
      <c r="PVB291" s="730"/>
      <c r="PVC291" s="730"/>
      <c r="PVD291" s="730"/>
      <c r="PVE291" s="730"/>
      <c r="PVF291" s="730"/>
      <c r="PVG291" s="730"/>
      <c r="PVH291" s="730"/>
      <c r="PVI291" s="730"/>
      <c r="PVJ291" s="730"/>
      <c r="PVK291" s="730"/>
      <c r="PVL291" s="730"/>
      <c r="PVM291" s="730"/>
      <c r="PVN291" s="730"/>
      <c r="PVO291" s="730"/>
      <c r="PVP291" s="730"/>
      <c r="PVQ291" s="730"/>
      <c r="PVR291" s="730"/>
      <c r="PVS291" s="730"/>
      <c r="PVT291" s="730"/>
      <c r="PVU291" s="730"/>
      <c r="PVV291" s="730"/>
      <c r="PVW291" s="730"/>
      <c r="PVX291" s="730"/>
      <c r="PVY291" s="730"/>
      <c r="PVZ291" s="730"/>
      <c r="PWA291" s="730"/>
      <c r="PWB291" s="730"/>
      <c r="PWC291" s="730"/>
      <c r="PWD291" s="730"/>
      <c r="PWE291" s="730"/>
      <c r="PWF291" s="730"/>
      <c r="PWG291" s="730"/>
      <c r="PWH291" s="730"/>
      <c r="PWI291" s="730"/>
      <c r="PWJ291" s="730"/>
      <c r="PWK291" s="730"/>
      <c r="PWL291" s="730"/>
      <c r="PWM291" s="730"/>
      <c r="PWN291" s="730"/>
      <c r="PWO291" s="730"/>
      <c r="PWP291" s="730"/>
      <c r="PWQ291" s="730"/>
      <c r="PWR291" s="730"/>
      <c r="PWS291" s="730"/>
      <c r="PWT291" s="730"/>
      <c r="PWU291" s="730"/>
      <c r="PWV291" s="730"/>
      <c r="PWW291" s="730"/>
      <c r="PWX291" s="730"/>
      <c r="PWY291" s="730"/>
      <c r="PWZ291" s="730"/>
      <c r="PXA291" s="730"/>
      <c r="PXB291" s="730"/>
      <c r="PXC291" s="730"/>
      <c r="PXD291" s="730"/>
      <c r="PXE291" s="730"/>
      <c r="PXF291" s="730"/>
      <c r="PXG291" s="730"/>
      <c r="PXH291" s="730"/>
      <c r="PXI291" s="730"/>
      <c r="PXJ291" s="730"/>
      <c r="PXK291" s="730"/>
      <c r="PXL291" s="730"/>
      <c r="PXM291" s="730"/>
      <c r="PXN291" s="730"/>
      <c r="PXO291" s="730"/>
      <c r="PXP291" s="730"/>
      <c r="PXQ291" s="730"/>
      <c r="PXR291" s="730"/>
      <c r="PXS291" s="730"/>
      <c r="PXT291" s="730"/>
      <c r="PXU291" s="730"/>
      <c r="PXV291" s="730"/>
      <c r="PXW291" s="730"/>
      <c r="PXX291" s="730"/>
      <c r="PXY291" s="730"/>
      <c r="PXZ291" s="730"/>
      <c r="PYA291" s="730"/>
      <c r="PYB291" s="730"/>
      <c r="PYC291" s="730"/>
      <c r="PYD291" s="730"/>
      <c r="PYE291" s="730"/>
      <c r="PYF291" s="730"/>
      <c r="PYG291" s="730"/>
      <c r="PYH291" s="730"/>
      <c r="PYI291" s="730"/>
      <c r="PYJ291" s="730"/>
      <c r="PYK291" s="730"/>
      <c r="PYL291" s="730"/>
      <c r="PYM291" s="730"/>
      <c r="PYN291" s="730"/>
      <c r="PYO291" s="730"/>
      <c r="PYP291" s="730"/>
      <c r="PYQ291" s="730"/>
      <c r="PYR291" s="730"/>
      <c r="PYS291" s="730"/>
      <c r="PYT291" s="730"/>
      <c r="PYU291" s="730"/>
      <c r="PYV291" s="730"/>
      <c r="PYW291" s="730"/>
      <c r="PYX291" s="730"/>
      <c r="PYY291" s="730"/>
      <c r="PYZ291" s="730"/>
      <c r="PZA291" s="730"/>
      <c r="PZB291" s="730"/>
      <c r="PZC291" s="730"/>
      <c r="PZD291" s="730"/>
      <c r="PZE291" s="730"/>
      <c r="PZF291" s="730"/>
      <c r="PZG291" s="730"/>
      <c r="PZH291" s="730"/>
      <c r="PZI291" s="730"/>
      <c r="PZJ291" s="730"/>
      <c r="PZK291" s="730"/>
      <c r="PZL291" s="730"/>
      <c r="PZM291" s="730"/>
      <c r="PZN291" s="730"/>
      <c r="PZO291" s="730"/>
      <c r="PZP291" s="730"/>
      <c r="PZQ291" s="730"/>
      <c r="PZR291" s="730"/>
      <c r="PZS291" s="730"/>
      <c r="PZT291" s="730"/>
      <c r="PZU291" s="730"/>
      <c r="PZV291" s="730"/>
      <c r="PZW291" s="730"/>
      <c r="PZX291" s="730"/>
      <c r="PZY291" s="730"/>
      <c r="PZZ291" s="730"/>
      <c r="QAA291" s="730"/>
      <c r="QAB291" s="730"/>
      <c r="QAC291" s="730"/>
      <c r="QAD291" s="730"/>
      <c r="QAE291" s="730"/>
      <c r="QAF291" s="730"/>
      <c r="QAG291" s="730"/>
      <c r="QAH291" s="730"/>
      <c r="QAI291" s="730"/>
      <c r="QAJ291" s="730"/>
      <c r="QAK291" s="730"/>
      <c r="QAL291" s="730"/>
      <c r="QAM291" s="730"/>
      <c r="QAN291" s="730"/>
      <c r="QAO291" s="730"/>
      <c r="QAP291" s="730"/>
      <c r="QAQ291" s="730"/>
      <c r="QAR291" s="730"/>
      <c r="QAS291" s="730"/>
      <c r="QAT291" s="730"/>
      <c r="QAU291" s="730"/>
      <c r="QAV291" s="730"/>
      <c r="QAW291" s="730"/>
      <c r="QAX291" s="730"/>
      <c r="QAY291" s="730"/>
      <c r="QAZ291" s="730"/>
      <c r="QBA291" s="730"/>
      <c r="QBB291" s="730"/>
      <c r="QBC291" s="730"/>
      <c r="QBD291" s="730"/>
      <c r="QBE291" s="730"/>
      <c r="QBF291" s="730"/>
      <c r="QBG291" s="730"/>
      <c r="QBH291" s="730"/>
      <c r="QBI291" s="730"/>
      <c r="QBJ291" s="730"/>
      <c r="QBK291" s="730"/>
      <c r="QBL291" s="730"/>
      <c r="QBM291" s="730"/>
      <c r="QBN291" s="730"/>
      <c r="QBO291" s="730"/>
      <c r="QBP291" s="730"/>
      <c r="QBQ291" s="730"/>
      <c r="QBR291" s="730"/>
      <c r="QBS291" s="730"/>
      <c r="QBT291" s="730"/>
      <c r="QBU291" s="730"/>
      <c r="QBV291" s="730"/>
      <c r="QBW291" s="730"/>
      <c r="QBX291" s="730"/>
      <c r="QBY291" s="730"/>
      <c r="QBZ291" s="730"/>
      <c r="QCA291" s="730"/>
      <c r="QCB291" s="730"/>
      <c r="QCC291" s="730"/>
      <c r="QCD291" s="730"/>
      <c r="QCE291" s="730"/>
      <c r="QCF291" s="730"/>
      <c r="QCG291" s="730"/>
      <c r="QCH291" s="730"/>
      <c r="QCI291" s="730"/>
      <c r="QCJ291" s="730"/>
      <c r="QCK291" s="730"/>
      <c r="QCL291" s="730"/>
      <c r="QCM291" s="730"/>
      <c r="QCN291" s="730"/>
      <c r="QCO291" s="730"/>
      <c r="QCP291" s="730"/>
      <c r="QCQ291" s="730"/>
      <c r="QCR291" s="730"/>
      <c r="QCS291" s="730"/>
      <c r="QCT291" s="730"/>
      <c r="QCU291" s="730"/>
      <c r="QCV291" s="730"/>
      <c r="QCW291" s="730"/>
      <c r="QCX291" s="730"/>
      <c r="QCY291" s="730"/>
      <c r="QCZ291" s="730"/>
      <c r="QDA291" s="730"/>
      <c r="QDB291" s="730"/>
      <c r="QDC291" s="730"/>
      <c r="QDD291" s="730"/>
      <c r="QDE291" s="730"/>
      <c r="QDF291" s="730"/>
      <c r="QDG291" s="730"/>
      <c r="QDH291" s="730"/>
      <c r="QDI291" s="730"/>
      <c r="QDJ291" s="730"/>
      <c r="QDK291" s="730"/>
      <c r="QDL291" s="730"/>
      <c r="QDM291" s="730"/>
      <c r="QDN291" s="730"/>
      <c r="QDO291" s="730"/>
      <c r="QDP291" s="730"/>
      <c r="QDQ291" s="730"/>
      <c r="QDR291" s="730"/>
      <c r="QDS291" s="730"/>
      <c r="QDT291" s="730"/>
      <c r="QDU291" s="730"/>
      <c r="QDV291" s="730"/>
      <c r="QDW291" s="730"/>
      <c r="QDX291" s="730"/>
      <c r="QDY291" s="730"/>
      <c r="QDZ291" s="730"/>
      <c r="QEA291" s="730"/>
      <c r="QEB291" s="730"/>
      <c r="QEC291" s="730"/>
      <c r="QED291" s="730"/>
      <c r="QEE291" s="730"/>
      <c r="QEF291" s="730"/>
      <c r="QEG291" s="730"/>
      <c r="QEH291" s="730"/>
      <c r="QEI291" s="730"/>
      <c r="QEJ291" s="730"/>
      <c r="QEK291" s="730"/>
      <c r="QEL291" s="730"/>
      <c r="QEM291" s="730"/>
      <c r="QEN291" s="730"/>
      <c r="QEO291" s="730"/>
      <c r="QEP291" s="730"/>
      <c r="QEQ291" s="730"/>
      <c r="QER291" s="730"/>
      <c r="QES291" s="730"/>
      <c r="QET291" s="730"/>
      <c r="QEU291" s="730"/>
      <c r="QEV291" s="730"/>
      <c r="QEW291" s="730"/>
      <c r="QEX291" s="730"/>
      <c r="QEY291" s="730"/>
      <c r="QEZ291" s="730"/>
      <c r="QFA291" s="730"/>
      <c r="QFB291" s="730"/>
      <c r="QFC291" s="730"/>
      <c r="QFD291" s="730"/>
      <c r="QFE291" s="730"/>
      <c r="QFF291" s="730"/>
      <c r="QFG291" s="730"/>
      <c r="QFH291" s="730"/>
      <c r="QFI291" s="730"/>
      <c r="QFJ291" s="730"/>
      <c r="QFK291" s="730"/>
      <c r="QFL291" s="730"/>
      <c r="QFM291" s="730"/>
      <c r="QFN291" s="730"/>
      <c r="QFO291" s="730"/>
      <c r="QFP291" s="730"/>
      <c r="QFQ291" s="730"/>
      <c r="QFR291" s="730"/>
      <c r="QFS291" s="730"/>
      <c r="QFT291" s="730"/>
      <c r="QFU291" s="730"/>
      <c r="QFV291" s="730"/>
      <c r="QFW291" s="730"/>
      <c r="QFX291" s="730"/>
      <c r="QFY291" s="730"/>
      <c r="QFZ291" s="730"/>
      <c r="QGA291" s="730"/>
      <c r="QGB291" s="730"/>
      <c r="QGC291" s="730"/>
      <c r="QGD291" s="730"/>
      <c r="QGE291" s="730"/>
      <c r="QGF291" s="730"/>
      <c r="QGG291" s="730"/>
      <c r="QGH291" s="730"/>
      <c r="QGI291" s="730"/>
      <c r="QGJ291" s="730"/>
      <c r="QGK291" s="730"/>
      <c r="QGL291" s="730"/>
      <c r="QGM291" s="730"/>
      <c r="QGN291" s="730"/>
      <c r="QGO291" s="730"/>
      <c r="QGP291" s="730"/>
      <c r="QGQ291" s="730"/>
      <c r="QGR291" s="730"/>
      <c r="QGS291" s="730"/>
      <c r="QGT291" s="730"/>
      <c r="QGU291" s="730"/>
      <c r="QGV291" s="730"/>
      <c r="QGW291" s="730"/>
      <c r="QGX291" s="730"/>
      <c r="QGY291" s="730"/>
      <c r="QGZ291" s="730"/>
      <c r="QHA291" s="730"/>
      <c r="QHB291" s="730"/>
      <c r="QHC291" s="730"/>
      <c r="QHD291" s="730"/>
      <c r="QHE291" s="730"/>
      <c r="QHF291" s="730"/>
      <c r="QHG291" s="730"/>
      <c r="QHH291" s="730"/>
      <c r="QHI291" s="730"/>
      <c r="QHJ291" s="730"/>
      <c r="QHK291" s="730"/>
      <c r="QHL291" s="730"/>
      <c r="QHM291" s="730"/>
      <c r="QHN291" s="730"/>
      <c r="QHO291" s="730"/>
      <c r="QHP291" s="730"/>
      <c r="QHQ291" s="730"/>
      <c r="QHR291" s="730"/>
      <c r="QHS291" s="730"/>
      <c r="QHT291" s="730"/>
      <c r="QHU291" s="730"/>
      <c r="QHV291" s="730"/>
      <c r="QHW291" s="730"/>
      <c r="QHX291" s="730"/>
      <c r="QHY291" s="730"/>
      <c r="QHZ291" s="730"/>
      <c r="QIA291" s="730"/>
      <c r="QIB291" s="730"/>
      <c r="QIC291" s="730"/>
      <c r="QID291" s="730"/>
      <c r="QIE291" s="730"/>
      <c r="QIF291" s="730"/>
      <c r="QIG291" s="730"/>
      <c r="QIH291" s="730"/>
      <c r="QII291" s="730"/>
      <c r="QIJ291" s="730"/>
      <c r="QIK291" s="730"/>
      <c r="QIL291" s="730"/>
      <c r="QIM291" s="730"/>
      <c r="QIN291" s="730"/>
      <c r="QIO291" s="730"/>
      <c r="QIP291" s="730"/>
      <c r="QIQ291" s="730"/>
      <c r="QIR291" s="730"/>
      <c r="QIS291" s="730"/>
      <c r="QIT291" s="730"/>
      <c r="QIU291" s="730"/>
      <c r="QIV291" s="730"/>
      <c r="QIW291" s="730"/>
      <c r="QIX291" s="730"/>
      <c r="QIY291" s="730"/>
      <c r="QIZ291" s="730"/>
      <c r="QJA291" s="730"/>
      <c r="QJB291" s="730"/>
      <c r="QJC291" s="730"/>
      <c r="QJD291" s="730"/>
      <c r="QJE291" s="730"/>
      <c r="QJF291" s="730"/>
      <c r="QJG291" s="730"/>
      <c r="QJH291" s="730"/>
      <c r="QJI291" s="730"/>
      <c r="QJJ291" s="730"/>
      <c r="QJK291" s="730"/>
      <c r="QJL291" s="730"/>
      <c r="QJM291" s="730"/>
      <c r="QJN291" s="730"/>
      <c r="QJO291" s="730"/>
      <c r="QJP291" s="730"/>
      <c r="QJQ291" s="730"/>
      <c r="QJR291" s="730"/>
      <c r="QJS291" s="730"/>
      <c r="QJT291" s="730"/>
      <c r="QJU291" s="730"/>
      <c r="QJV291" s="730"/>
      <c r="QJW291" s="730"/>
      <c r="QJX291" s="730"/>
      <c r="QJY291" s="730"/>
      <c r="QJZ291" s="730"/>
      <c r="QKA291" s="730"/>
      <c r="QKB291" s="730"/>
      <c r="QKC291" s="730"/>
      <c r="QKD291" s="730"/>
      <c r="QKE291" s="730"/>
      <c r="QKF291" s="730"/>
      <c r="QKG291" s="730"/>
      <c r="QKH291" s="730"/>
      <c r="QKI291" s="730"/>
      <c r="QKJ291" s="730"/>
      <c r="QKK291" s="730"/>
      <c r="QKL291" s="730"/>
      <c r="QKM291" s="730"/>
      <c r="QKN291" s="730"/>
      <c r="QKO291" s="730"/>
      <c r="QKP291" s="730"/>
      <c r="QKQ291" s="730"/>
      <c r="QKR291" s="730"/>
      <c r="QKS291" s="730"/>
      <c r="QKT291" s="730"/>
      <c r="QKU291" s="730"/>
      <c r="QKV291" s="730"/>
      <c r="QKW291" s="730"/>
      <c r="QKX291" s="730"/>
      <c r="QKY291" s="730"/>
      <c r="QKZ291" s="730"/>
      <c r="QLA291" s="730"/>
      <c r="QLB291" s="730"/>
      <c r="QLC291" s="730"/>
      <c r="QLD291" s="730"/>
      <c r="QLE291" s="730"/>
      <c r="QLF291" s="730"/>
      <c r="QLG291" s="730"/>
      <c r="QLH291" s="730"/>
      <c r="QLI291" s="730"/>
      <c r="QLJ291" s="730"/>
      <c r="QLK291" s="730"/>
      <c r="QLL291" s="730"/>
      <c r="QLM291" s="730"/>
      <c r="QLN291" s="730"/>
      <c r="QLO291" s="730"/>
      <c r="QLP291" s="730"/>
      <c r="QLQ291" s="730"/>
      <c r="QLR291" s="730"/>
      <c r="QLS291" s="730"/>
      <c r="QLT291" s="730"/>
      <c r="QLU291" s="730"/>
      <c r="QLV291" s="730"/>
      <c r="QLW291" s="730"/>
      <c r="QLX291" s="730"/>
      <c r="QLY291" s="730"/>
      <c r="QLZ291" s="730"/>
      <c r="QMA291" s="730"/>
      <c r="QMB291" s="730"/>
      <c r="QMC291" s="730"/>
      <c r="QMD291" s="730"/>
      <c r="QME291" s="730"/>
      <c r="QMF291" s="730"/>
      <c r="QMG291" s="730"/>
      <c r="QMH291" s="730"/>
      <c r="QMI291" s="730"/>
      <c r="QMJ291" s="730"/>
      <c r="QMK291" s="730"/>
      <c r="QML291" s="730"/>
      <c r="QMM291" s="730"/>
      <c r="QMN291" s="730"/>
      <c r="QMO291" s="730"/>
      <c r="QMP291" s="730"/>
      <c r="QMQ291" s="730"/>
      <c r="QMR291" s="730"/>
      <c r="QMS291" s="730"/>
      <c r="QMT291" s="730"/>
      <c r="QMU291" s="730"/>
      <c r="QMV291" s="730"/>
      <c r="QMW291" s="730"/>
      <c r="QMX291" s="730"/>
      <c r="QMY291" s="730"/>
      <c r="QMZ291" s="730"/>
      <c r="QNA291" s="730"/>
      <c r="QNB291" s="730"/>
      <c r="QNC291" s="730"/>
      <c r="QND291" s="730"/>
      <c r="QNE291" s="730"/>
      <c r="QNF291" s="730"/>
      <c r="QNG291" s="730"/>
      <c r="QNH291" s="730"/>
      <c r="QNI291" s="730"/>
      <c r="QNJ291" s="730"/>
      <c r="QNK291" s="730"/>
      <c r="QNL291" s="730"/>
      <c r="QNM291" s="730"/>
      <c r="QNN291" s="730"/>
      <c r="QNO291" s="730"/>
      <c r="QNP291" s="730"/>
      <c r="QNQ291" s="730"/>
      <c r="QNR291" s="730"/>
      <c r="QNS291" s="730"/>
      <c r="QNT291" s="730"/>
      <c r="QNU291" s="730"/>
      <c r="QNV291" s="730"/>
      <c r="QNW291" s="730"/>
      <c r="QNX291" s="730"/>
      <c r="QNY291" s="730"/>
      <c r="QNZ291" s="730"/>
      <c r="QOA291" s="730"/>
      <c r="QOB291" s="730"/>
      <c r="QOC291" s="730"/>
      <c r="QOD291" s="730"/>
      <c r="QOE291" s="730"/>
      <c r="QOF291" s="730"/>
      <c r="QOG291" s="730"/>
      <c r="QOH291" s="730"/>
      <c r="QOI291" s="730"/>
      <c r="QOJ291" s="730"/>
      <c r="QOK291" s="730"/>
      <c r="QOL291" s="730"/>
      <c r="QOM291" s="730"/>
      <c r="QON291" s="730"/>
      <c r="QOO291" s="730"/>
      <c r="QOP291" s="730"/>
      <c r="QOQ291" s="730"/>
      <c r="QOR291" s="730"/>
      <c r="QOS291" s="730"/>
      <c r="QOT291" s="730"/>
      <c r="QOU291" s="730"/>
      <c r="QOV291" s="730"/>
      <c r="QOW291" s="730"/>
      <c r="QOX291" s="730"/>
      <c r="QOY291" s="730"/>
      <c r="QOZ291" s="730"/>
      <c r="QPA291" s="730"/>
      <c r="QPB291" s="730"/>
      <c r="QPC291" s="730"/>
      <c r="QPD291" s="730"/>
      <c r="QPE291" s="730"/>
      <c r="QPF291" s="730"/>
      <c r="QPG291" s="730"/>
      <c r="QPH291" s="730"/>
      <c r="QPI291" s="730"/>
      <c r="QPJ291" s="730"/>
      <c r="QPK291" s="730"/>
      <c r="QPL291" s="730"/>
      <c r="QPM291" s="730"/>
      <c r="QPN291" s="730"/>
      <c r="QPO291" s="730"/>
      <c r="QPP291" s="730"/>
      <c r="QPQ291" s="730"/>
      <c r="QPR291" s="730"/>
      <c r="QPS291" s="730"/>
      <c r="QPT291" s="730"/>
      <c r="QPU291" s="730"/>
      <c r="QPV291" s="730"/>
      <c r="QPW291" s="730"/>
      <c r="QPX291" s="730"/>
      <c r="QPY291" s="730"/>
      <c r="QPZ291" s="730"/>
      <c r="QQA291" s="730"/>
      <c r="QQB291" s="730"/>
      <c r="QQC291" s="730"/>
      <c r="QQD291" s="730"/>
      <c r="QQE291" s="730"/>
      <c r="QQF291" s="730"/>
      <c r="QQG291" s="730"/>
      <c r="QQH291" s="730"/>
      <c r="QQI291" s="730"/>
      <c r="QQJ291" s="730"/>
      <c r="QQK291" s="730"/>
      <c r="QQL291" s="730"/>
      <c r="QQM291" s="730"/>
      <c r="QQN291" s="730"/>
      <c r="QQO291" s="730"/>
      <c r="QQP291" s="730"/>
      <c r="QQQ291" s="730"/>
      <c r="QQR291" s="730"/>
      <c r="QQS291" s="730"/>
      <c r="QQT291" s="730"/>
      <c r="QQU291" s="730"/>
      <c r="QQV291" s="730"/>
      <c r="QQW291" s="730"/>
      <c r="QQX291" s="730"/>
      <c r="QQY291" s="730"/>
      <c r="QQZ291" s="730"/>
      <c r="QRA291" s="730"/>
      <c r="QRB291" s="730"/>
      <c r="QRC291" s="730"/>
      <c r="QRD291" s="730"/>
      <c r="QRE291" s="730"/>
      <c r="QRF291" s="730"/>
      <c r="QRG291" s="730"/>
      <c r="QRH291" s="730"/>
      <c r="QRI291" s="730"/>
      <c r="QRJ291" s="730"/>
      <c r="QRK291" s="730"/>
      <c r="QRL291" s="730"/>
      <c r="QRM291" s="730"/>
      <c r="QRN291" s="730"/>
      <c r="QRO291" s="730"/>
      <c r="QRP291" s="730"/>
      <c r="QRQ291" s="730"/>
      <c r="QRR291" s="730"/>
      <c r="QRS291" s="730"/>
      <c r="QRT291" s="730"/>
      <c r="QRU291" s="730"/>
      <c r="QRV291" s="730"/>
      <c r="QRW291" s="730"/>
      <c r="QRX291" s="730"/>
      <c r="QRY291" s="730"/>
      <c r="QRZ291" s="730"/>
      <c r="QSA291" s="730"/>
      <c r="QSB291" s="730"/>
      <c r="QSC291" s="730"/>
      <c r="QSD291" s="730"/>
      <c r="QSE291" s="730"/>
      <c r="QSF291" s="730"/>
      <c r="QSG291" s="730"/>
      <c r="QSH291" s="730"/>
      <c r="QSI291" s="730"/>
      <c r="QSJ291" s="730"/>
      <c r="QSK291" s="730"/>
      <c r="QSL291" s="730"/>
      <c r="QSM291" s="730"/>
      <c r="QSN291" s="730"/>
      <c r="QSO291" s="730"/>
      <c r="QSP291" s="730"/>
      <c r="QSQ291" s="730"/>
      <c r="QSR291" s="730"/>
      <c r="QSS291" s="730"/>
      <c r="QST291" s="730"/>
      <c r="QSU291" s="730"/>
      <c r="QSV291" s="730"/>
      <c r="QSW291" s="730"/>
      <c r="QSX291" s="730"/>
      <c r="QSY291" s="730"/>
      <c r="QSZ291" s="730"/>
      <c r="QTA291" s="730"/>
      <c r="QTB291" s="730"/>
      <c r="QTC291" s="730"/>
      <c r="QTD291" s="730"/>
      <c r="QTE291" s="730"/>
      <c r="QTF291" s="730"/>
      <c r="QTG291" s="730"/>
      <c r="QTH291" s="730"/>
      <c r="QTI291" s="730"/>
      <c r="QTJ291" s="730"/>
      <c r="QTK291" s="730"/>
      <c r="QTL291" s="730"/>
      <c r="QTM291" s="730"/>
      <c r="QTN291" s="730"/>
      <c r="QTO291" s="730"/>
      <c r="QTP291" s="730"/>
      <c r="QTQ291" s="730"/>
      <c r="QTR291" s="730"/>
      <c r="QTS291" s="730"/>
      <c r="QTT291" s="730"/>
      <c r="QTU291" s="730"/>
      <c r="QTV291" s="730"/>
      <c r="QTW291" s="730"/>
      <c r="QTX291" s="730"/>
      <c r="QTY291" s="730"/>
      <c r="QTZ291" s="730"/>
      <c r="QUA291" s="730"/>
      <c r="QUB291" s="730"/>
      <c r="QUC291" s="730"/>
      <c r="QUD291" s="730"/>
      <c r="QUE291" s="730"/>
      <c r="QUF291" s="730"/>
      <c r="QUG291" s="730"/>
      <c r="QUH291" s="730"/>
      <c r="QUI291" s="730"/>
      <c r="QUJ291" s="730"/>
      <c r="QUK291" s="730"/>
      <c r="QUL291" s="730"/>
      <c r="QUM291" s="730"/>
      <c r="QUN291" s="730"/>
      <c r="QUO291" s="730"/>
      <c r="QUP291" s="730"/>
      <c r="QUQ291" s="730"/>
      <c r="QUR291" s="730"/>
      <c r="QUS291" s="730"/>
      <c r="QUT291" s="730"/>
      <c r="QUU291" s="730"/>
      <c r="QUV291" s="730"/>
      <c r="QUW291" s="730"/>
      <c r="QUX291" s="730"/>
      <c r="QUY291" s="730"/>
      <c r="QUZ291" s="730"/>
      <c r="QVA291" s="730"/>
      <c r="QVB291" s="730"/>
      <c r="QVC291" s="730"/>
      <c r="QVD291" s="730"/>
      <c r="QVE291" s="730"/>
      <c r="QVF291" s="730"/>
      <c r="QVG291" s="730"/>
      <c r="QVH291" s="730"/>
      <c r="QVI291" s="730"/>
      <c r="QVJ291" s="730"/>
      <c r="QVK291" s="730"/>
      <c r="QVL291" s="730"/>
      <c r="QVM291" s="730"/>
      <c r="QVN291" s="730"/>
      <c r="QVO291" s="730"/>
      <c r="QVP291" s="730"/>
      <c r="QVQ291" s="730"/>
      <c r="QVR291" s="730"/>
      <c r="QVS291" s="730"/>
      <c r="QVT291" s="730"/>
      <c r="QVU291" s="730"/>
      <c r="QVV291" s="730"/>
      <c r="QVW291" s="730"/>
      <c r="QVX291" s="730"/>
      <c r="QVY291" s="730"/>
      <c r="QVZ291" s="730"/>
      <c r="QWA291" s="730"/>
      <c r="QWB291" s="730"/>
      <c r="QWC291" s="730"/>
      <c r="QWD291" s="730"/>
      <c r="QWE291" s="730"/>
      <c r="QWF291" s="730"/>
      <c r="QWG291" s="730"/>
      <c r="QWH291" s="730"/>
      <c r="QWI291" s="730"/>
      <c r="QWJ291" s="730"/>
      <c r="QWK291" s="730"/>
      <c r="QWL291" s="730"/>
      <c r="QWM291" s="730"/>
      <c r="QWN291" s="730"/>
      <c r="QWO291" s="730"/>
      <c r="QWP291" s="730"/>
      <c r="QWQ291" s="730"/>
      <c r="QWR291" s="730"/>
      <c r="QWS291" s="730"/>
      <c r="QWT291" s="730"/>
      <c r="QWU291" s="730"/>
      <c r="QWV291" s="730"/>
      <c r="QWW291" s="730"/>
      <c r="QWX291" s="730"/>
      <c r="QWY291" s="730"/>
      <c r="QWZ291" s="730"/>
      <c r="QXA291" s="730"/>
      <c r="QXB291" s="730"/>
      <c r="QXC291" s="730"/>
      <c r="QXD291" s="730"/>
      <c r="QXE291" s="730"/>
      <c r="QXF291" s="730"/>
      <c r="QXG291" s="730"/>
      <c r="QXH291" s="730"/>
      <c r="QXI291" s="730"/>
      <c r="QXJ291" s="730"/>
      <c r="QXK291" s="730"/>
      <c r="QXL291" s="730"/>
      <c r="QXM291" s="730"/>
      <c r="QXN291" s="730"/>
      <c r="QXO291" s="730"/>
      <c r="QXP291" s="730"/>
      <c r="QXQ291" s="730"/>
      <c r="QXR291" s="730"/>
      <c r="QXS291" s="730"/>
      <c r="QXT291" s="730"/>
      <c r="QXU291" s="730"/>
      <c r="QXV291" s="730"/>
      <c r="QXW291" s="730"/>
      <c r="QXX291" s="730"/>
      <c r="QXY291" s="730"/>
      <c r="QXZ291" s="730"/>
      <c r="QYA291" s="730"/>
      <c r="QYB291" s="730"/>
      <c r="QYC291" s="730"/>
      <c r="QYD291" s="730"/>
      <c r="QYE291" s="730"/>
      <c r="QYF291" s="730"/>
      <c r="QYG291" s="730"/>
      <c r="QYH291" s="730"/>
      <c r="QYI291" s="730"/>
      <c r="QYJ291" s="730"/>
      <c r="QYK291" s="730"/>
      <c r="QYL291" s="730"/>
      <c r="QYM291" s="730"/>
      <c r="QYN291" s="730"/>
      <c r="QYO291" s="730"/>
      <c r="QYP291" s="730"/>
      <c r="QYQ291" s="730"/>
      <c r="QYR291" s="730"/>
      <c r="QYS291" s="730"/>
      <c r="QYT291" s="730"/>
      <c r="QYU291" s="730"/>
      <c r="QYV291" s="730"/>
      <c r="QYW291" s="730"/>
      <c r="QYX291" s="730"/>
      <c r="QYY291" s="730"/>
      <c r="QYZ291" s="730"/>
      <c r="QZA291" s="730"/>
      <c r="QZB291" s="730"/>
      <c r="QZC291" s="730"/>
      <c r="QZD291" s="730"/>
      <c r="QZE291" s="730"/>
      <c r="QZF291" s="730"/>
      <c r="QZG291" s="730"/>
      <c r="QZH291" s="730"/>
      <c r="QZI291" s="730"/>
      <c r="QZJ291" s="730"/>
      <c r="QZK291" s="730"/>
      <c r="QZL291" s="730"/>
      <c r="QZM291" s="730"/>
      <c r="QZN291" s="730"/>
      <c r="QZO291" s="730"/>
      <c r="QZP291" s="730"/>
      <c r="QZQ291" s="730"/>
      <c r="QZR291" s="730"/>
      <c r="QZS291" s="730"/>
      <c r="QZT291" s="730"/>
      <c r="QZU291" s="730"/>
      <c r="QZV291" s="730"/>
      <c r="QZW291" s="730"/>
      <c r="QZX291" s="730"/>
      <c r="QZY291" s="730"/>
      <c r="QZZ291" s="730"/>
      <c r="RAA291" s="730"/>
      <c r="RAB291" s="730"/>
      <c r="RAC291" s="730"/>
      <c r="RAD291" s="730"/>
      <c r="RAE291" s="730"/>
      <c r="RAF291" s="730"/>
      <c r="RAG291" s="730"/>
      <c r="RAH291" s="730"/>
      <c r="RAI291" s="730"/>
      <c r="RAJ291" s="730"/>
      <c r="RAK291" s="730"/>
      <c r="RAL291" s="730"/>
      <c r="RAM291" s="730"/>
      <c r="RAN291" s="730"/>
      <c r="RAO291" s="730"/>
      <c r="RAP291" s="730"/>
      <c r="RAQ291" s="730"/>
      <c r="RAR291" s="730"/>
      <c r="RAS291" s="730"/>
      <c r="RAT291" s="730"/>
      <c r="RAU291" s="730"/>
      <c r="RAV291" s="730"/>
      <c r="RAW291" s="730"/>
      <c r="RAX291" s="730"/>
      <c r="RAY291" s="730"/>
      <c r="RAZ291" s="730"/>
      <c r="RBA291" s="730"/>
      <c r="RBB291" s="730"/>
      <c r="RBC291" s="730"/>
      <c r="RBD291" s="730"/>
      <c r="RBE291" s="730"/>
      <c r="RBF291" s="730"/>
      <c r="RBG291" s="730"/>
      <c r="RBH291" s="730"/>
      <c r="RBI291" s="730"/>
      <c r="RBJ291" s="730"/>
      <c r="RBK291" s="730"/>
      <c r="RBL291" s="730"/>
      <c r="RBM291" s="730"/>
      <c r="RBN291" s="730"/>
      <c r="RBO291" s="730"/>
      <c r="RBP291" s="730"/>
      <c r="RBQ291" s="730"/>
      <c r="RBR291" s="730"/>
      <c r="RBS291" s="730"/>
      <c r="RBT291" s="730"/>
      <c r="RBU291" s="730"/>
      <c r="RBV291" s="730"/>
      <c r="RBW291" s="730"/>
      <c r="RBX291" s="730"/>
      <c r="RBY291" s="730"/>
      <c r="RBZ291" s="730"/>
      <c r="RCA291" s="730"/>
      <c r="RCB291" s="730"/>
      <c r="RCC291" s="730"/>
      <c r="RCD291" s="730"/>
      <c r="RCE291" s="730"/>
      <c r="RCF291" s="730"/>
      <c r="RCG291" s="730"/>
      <c r="RCH291" s="730"/>
      <c r="RCI291" s="730"/>
      <c r="RCJ291" s="730"/>
      <c r="RCK291" s="730"/>
      <c r="RCL291" s="730"/>
      <c r="RCM291" s="730"/>
      <c r="RCN291" s="730"/>
      <c r="RCO291" s="730"/>
      <c r="RCP291" s="730"/>
      <c r="RCQ291" s="730"/>
      <c r="RCR291" s="730"/>
      <c r="RCS291" s="730"/>
      <c r="RCT291" s="730"/>
      <c r="RCU291" s="730"/>
      <c r="RCV291" s="730"/>
      <c r="RCW291" s="730"/>
      <c r="RCX291" s="730"/>
      <c r="RCY291" s="730"/>
      <c r="RCZ291" s="730"/>
      <c r="RDA291" s="730"/>
      <c r="RDB291" s="730"/>
      <c r="RDC291" s="730"/>
      <c r="RDD291" s="730"/>
      <c r="RDE291" s="730"/>
      <c r="RDF291" s="730"/>
      <c r="RDG291" s="730"/>
      <c r="RDH291" s="730"/>
      <c r="RDI291" s="730"/>
      <c r="RDJ291" s="730"/>
      <c r="RDK291" s="730"/>
      <c r="RDL291" s="730"/>
      <c r="RDM291" s="730"/>
      <c r="RDN291" s="730"/>
      <c r="RDO291" s="730"/>
      <c r="RDP291" s="730"/>
      <c r="RDQ291" s="730"/>
      <c r="RDR291" s="730"/>
      <c r="RDS291" s="730"/>
      <c r="RDT291" s="730"/>
      <c r="RDU291" s="730"/>
      <c r="RDV291" s="730"/>
      <c r="RDW291" s="730"/>
      <c r="RDX291" s="730"/>
      <c r="RDY291" s="730"/>
      <c r="RDZ291" s="730"/>
      <c r="REA291" s="730"/>
      <c r="REB291" s="730"/>
      <c r="REC291" s="730"/>
      <c r="RED291" s="730"/>
      <c r="REE291" s="730"/>
      <c r="REF291" s="730"/>
      <c r="REG291" s="730"/>
      <c r="REH291" s="730"/>
      <c r="REI291" s="730"/>
      <c r="REJ291" s="730"/>
      <c r="REK291" s="730"/>
      <c r="REL291" s="730"/>
      <c r="REM291" s="730"/>
      <c r="REN291" s="730"/>
      <c r="REO291" s="730"/>
      <c r="REP291" s="730"/>
      <c r="REQ291" s="730"/>
      <c r="RER291" s="730"/>
      <c r="RES291" s="730"/>
      <c r="RET291" s="730"/>
      <c r="REU291" s="730"/>
      <c r="REV291" s="730"/>
      <c r="REW291" s="730"/>
      <c r="REX291" s="730"/>
      <c r="REY291" s="730"/>
      <c r="REZ291" s="730"/>
      <c r="RFA291" s="730"/>
      <c r="RFB291" s="730"/>
      <c r="RFC291" s="730"/>
      <c r="RFD291" s="730"/>
      <c r="RFE291" s="730"/>
      <c r="RFF291" s="730"/>
      <c r="RFG291" s="730"/>
      <c r="RFH291" s="730"/>
      <c r="RFI291" s="730"/>
      <c r="RFJ291" s="730"/>
      <c r="RFK291" s="730"/>
      <c r="RFL291" s="730"/>
      <c r="RFM291" s="730"/>
      <c r="RFN291" s="730"/>
      <c r="RFO291" s="730"/>
      <c r="RFP291" s="730"/>
      <c r="RFQ291" s="730"/>
      <c r="RFR291" s="730"/>
      <c r="RFS291" s="730"/>
      <c r="RFT291" s="730"/>
      <c r="RFU291" s="730"/>
      <c r="RFV291" s="730"/>
      <c r="RFW291" s="730"/>
      <c r="RFX291" s="730"/>
      <c r="RFY291" s="730"/>
      <c r="RFZ291" s="730"/>
      <c r="RGA291" s="730"/>
      <c r="RGB291" s="730"/>
      <c r="RGC291" s="730"/>
      <c r="RGD291" s="730"/>
      <c r="RGE291" s="730"/>
      <c r="RGF291" s="730"/>
      <c r="RGG291" s="730"/>
      <c r="RGH291" s="730"/>
      <c r="RGI291" s="730"/>
      <c r="RGJ291" s="730"/>
      <c r="RGK291" s="730"/>
      <c r="RGL291" s="730"/>
      <c r="RGM291" s="730"/>
      <c r="RGN291" s="730"/>
      <c r="RGO291" s="730"/>
      <c r="RGP291" s="730"/>
      <c r="RGQ291" s="730"/>
      <c r="RGR291" s="730"/>
      <c r="RGS291" s="730"/>
      <c r="RGT291" s="730"/>
      <c r="RGU291" s="730"/>
      <c r="RGV291" s="730"/>
      <c r="RGW291" s="730"/>
      <c r="RGX291" s="730"/>
      <c r="RGY291" s="730"/>
      <c r="RGZ291" s="730"/>
      <c r="RHA291" s="730"/>
      <c r="RHB291" s="730"/>
      <c r="RHC291" s="730"/>
      <c r="RHD291" s="730"/>
      <c r="RHE291" s="730"/>
      <c r="RHF291" s="730"/>
      <c r="RHG291" s="730"/>
      <c r="RHH291" s="730"/>
      <c r="RHI291" s="730"/>
      <c r="RHJ291" s="730"/>
      <c r="RHK291" s="730"/>
      <c r="RHL291" s="730"/>
      <c r="RHM291" s="730"/>
      <c r="RHN291" s="730"/>
      <c r="RHO291" s="730"/>
      <c r="RHP291" s="730"/>
      <c r="RHQ291" s="730"/>
      <c r="RHR291" s="730"/>
      <c r="RHS291" s="730"/>
      <c r="RHT291" s="730"/>
      <c r="RHU291" s="730"/>
      <c r="RHV291" s="730"/>
      <c r="RHW291" s="730"/>
      <c r="RHX291" s="730"/>
      <c r="RHY291" s="730"/>
      <c r="RHZ291" s="730"/>
      <c r="RIA291" s="730"/>
      <c r="RIB291" s="730"/>
      <c r="RIC291" s="730"/>
      <c r="RID291" s="730"/>
      <c r="RIE291" s="730"/>
      <c r="RIF291" s="730"/>
      <c r="RIG291" s="730"/>
      <c r="RIH291" s="730"/>
      <c r="RII291" s="730"/>
      <c r="RIJ291" s="730"/>
      <c r="RIK291" s="730"/>
      <c r="RIL291" s="730"/>
      <c r="RIM291" s="730"/>
      <c r="RIN291" s="730"/>
      <c r="RIO291" s="730"/>
      <c r="RIP291" s="730"/>
      <c r="RIQ291" s="730"/>
      <c r="RIR291" s="730"/>
      <c r="RIS291" s="730"/>
      <c r="RIT291" s="730"/>
      <c r="RIU291" s="730"/>
      <c r="RIV291" s="730"/>
      <c r="RIW291" s="730"/>
      <c r="RIX291" s="730"/>
      <c r="RIY291" s="730"/>
      <c r="RIZ291" s="730"/>
      <c r="RJA291" s="730"/>
      <c r="RJB291" s="730"/>
      <c r="RJC291" s="730"/>
      <c r="RJD291" s="730"/>
      <c r="RJE291" s="730"/>
      <c r="RJF291" s="730"/>
      <c r="RJG291" s="730"/>
      <c r="RJH291" s="730"/>
      <c r="RJI291" s="730"/>
      <c r="RJJ291" s="730"/>
      <c r="RJK291" s="730"/>
      <c r="RJL291" s="730"/>
      <c r="RJM291" s="730"/>
      <c r="RJN291" s="730"/>
      <c r="RJO291" s="730"/>
      <c r="RJP291" s="730"/>
      <c r="RJQ291" s="730"/>
      <c r="RJR291" s="730"/>
      <c r="RJS291" s="730"/>
      <c r="RJT291" s="730"/>
      <c r="RJU291" s="730"/>
      <c r="RJV291" s="730"/>
      <c r="RJW291" s="730"/>
      <c r="RJX291" s="730"/>
      <c r="RJY291" s="730"/>
      <c r="RJZ291" s="730"/>
      <c r="RKA291" s="730"/>
      <c r="RKB291" s="730"/>
      <c r="RKC291" s="730"/>
      <c r="RKD291" s="730"/>
      <c r="RKE291" s="730"/>
      <c r="RKF291" s="730"/>
      <c r="RKG291" s="730"/>
      <c r="RKH291" s="730"/>
      <c r="RKI291" s="730"/>
      <c r="RKJ291" s="730"/>
      <c r="RKK291" s="730"/>
      <c r="RKL291" s="730"/>
      <c r="RKM291" s="730"/>
      <c r="RKN291" s="730"/>
      <c r="RKO291" s="730"/>
      <c r="RKP291" s="730"/>
      <c r="RKQ291" s="730"/>
      <c r="RKR291" s="730"/>
      <c r="RKS291" s="730"/>
      <c r="RKT291" s="730"/>
      <c r="RKU291" s="730"/>
      <c r="RKV291" s="730"/>
      <c r="RKW291" s="730"/>
      <c r="RKX291" s="730"/>
      <c r="RKY291" s="730"/>
      <c r="RKZ291" s="730"/>
      <c r="RLA291" s="730"/>
      <c r="RLB291" s="730"/>
      <c r="RLC291" s="730"/>
      <c r="RLD291" s="730"/>
      <c r="RLE291" s="730"/>
      <c r="RLF291" s="730"/>
      <c r="RLG291" s="730"/>
      <c r="RLH291" s="730"/>
      <c r="RLI291" s="730"/>
      <c r="RLJ291" s="730"/>
      <c r="RLK291" s="730"/>
      <c r="RLL291" s="730"/>
      <c r="RLM291" s="730"/>
      <c r="RLN291" s="730"/>
      <c r="RLO291" s="730"/>
      <c r="RLP291" s="730"/>
      <c r="RLQ291" s="730"/>
      <c r="RLR291" s="730"/>
      <c r="RLS291" s="730"/>
      <c r="RLT291" s="730"/>
      <c r="RLU291" s="730"/>
      <c r="RLV291" s="730"/>
      <c r="RLW291" s="730"/>
      <c r="RLX291" s="730"/>
      <c r="RLY291" s="730"/>
      <c r="RLZ291" s="730"/>
      <c r="RMA291" s="730"/>
      <c r="RMB291" s="730"/>
      <c r="RMC291" s="730"/>
      <c r="RMD291" s="730"/>
      <c r="RME291" s="730"/>
      <c r="RMF291" s="730"/>
      <c r="RMG291" s="730"/>
      <c r="RMH291" s="730"/>
      <c r="RMI291" s="730"/>
      <c r="RMJ291" s="730"/>
      <c r="RMK291" s="730"/>
      <c r="RML291" s="730"/>
      <c r="RMM291" s="730"/>
      <c r="RMN291" s="730"/>
      <c r="RMO291" s="730"/>
      <c r="RMP291" s="730"/>
      <c r="RMQ291" s="730"/>
      <c r="RMR291" s="730"/>
      <c r="RMS291" s="730"/>
      <c r="RMT291" s="730"/>
      <c r="RMU291" s="730"/>
      <c r="RMV291" s="730"/>
      <c r="RMW291" s="730"/>
      <c r="RMX291" s="730"/>
      <c r="RMY291" s="730"/>
      <c r="RMZ291" s="730"/>
      <c r="RNA291" s="730"/>
      <c r="RNB291" s="730"/>
      <c r="RNC291" s="730"/>
      <c r="RND291" s="730"/>
      <c r="RNE291" s="730"/>
      <c r="RNF291" s="730"/>
      <c r="RNG291" s="730"/>
      <c r="RNH291" s="730"/>
      <c r="RNI291" s="730"/>
      <c r="RNJ291" s="730"/>
      <c r="RNK291" s="730"/>
      <c r="RNL291" s="730"/>
      <c r="RNM291" s="730"/>
      <c r="RNN291" s="730"/>
      <c r="RNO291" s="730"/>
      <c r="RNP291" s="730"/>
      <c r="RNQ291" s="730"/>
      <c r="RNR291" s="730"/>
      <c r="RNS291" s="730"/>
      <c r="RNT291" s="730"/>
      <c r="RNU291" s="730"/>
      <c r="RNV291" s="730"/>
      <c r="RNW291" s="730"/>
      <c r="RNX291" s="730"/>
      <c r="RNY291" s="730"/>
      <c r="RNZ291" s="730"/>
      <c r="ROA291" s="730"/>
      <c r="ROB291" s="730"/>
      <c r="ROC291" s="730"/>
      <c r="ROD291" s="730"/>
      <c r="ROE291" s="730"/>
      <c r="ROF291" s="730"/>
      <c r="ROG291" s="730"/>
      <c r="ROH291" s="730"/>
      <c r="ROI291" s="730"/>
      <c r="ROJ291" s="730"/>
      <c r="ROK291" s="730"/>
      <c r="ROL291" s="730"/>
      <c r="ROM291" s="730"/>
      <c r="RON291" s="730"/>
      <c r="ROO291" s="730"/>
      <c r="ROP291" s="730"/>
      <c r="ROQ291" s="730"/>
      <c r="ROR291" s="730"/>
      <c r="ROS291" s="730"/>
      <c r="ROT291" s="730"/>
      <c r="ROU291" s="730"/>
      <c r="ROV291" s="730"/>
      <c r="ROW291" s="730"/>
      <c r="ROX291" s="730"/>
      <c r="ROY291" s="730"/>
      <c r="ROZ291" s="730"/>
      <c r="RPA291" s="730"/>
      <c r="RPB291" s="730"/>
      <c r="RPC291" s="730"/>
      <c r="RPD291" s="730"/>
      <c r="RPE291" s="730"/>
      <c r="RPF291" s="730"/>
      <c r="RPG291" s="730"/>
      <c r="RPH291" s="730"/>
      <c r="RPI291" s="730"/>
      <c r="RPJ291" s="730"/>
      <c r="RPK291" s="730"/>
      <c r="RPL291" s="730"/>
      <c r="RPM291" s="730"/>
      <c r="RPN291" s="730"/>
      <c r="RPO291" s="730"/>
      <c r="RPP291" s="730"/>
      <c r="RPQ291" s="730"/>
      <c r="RPR291" s="730"/>
      <c r="RPS291" s="730"/>
      <c r="RPT291" s="730"/>
      <c r="RPU291" s="730"/>
      <c r="RPV291" s="730"/>
      <c r="RPW291" s="730"/>
      <c r="RPX291" s="730"/>
      <c r="RPY291" s="730"/>
      <c r="RPZ291" s="730"/>
      <c r="RQA291" s="730"/>
      <c r="RQB291" s="730"/>
      <c r="RQC291" s="730"/>
      <c r="RQD291" s="730"/>
      <c r="RQE291" s="730"/>
      <c r="RQF291" s="730"/>
      <c r="RQG291" s="730"/>
      <c r="RQH291" s="730"/>
      <c r="RQI291" s="730"/>
      <c r="RQJ291" s="730"/>
      <c r="RQK291" s="730"/>
      <c r="RQL291" s="730"/>
      <c r="RQM291" s="730"/>
      <c r="RQN291" s="730"/>
      <c r="RQO291" s="730"/>
      <c r="RQP291" s="730"/>
      <c r="RQQ291" s="730"/>
      <c r="RQR291" s="730"/>
      <c r="RQS291" s="730"/>
      <c r="RQT291" s="730"/>
      <c r="RQU291" s="730"/>
      <c r="RQV291" s="730"/>
      <c r="RQW291" s="730"/>
      <c r="RQX291" s="730"/>
      <c r="RQY291" s="730"/>
      <c r="RQZ291" s="730"/>
      <c r="RRA291" s="730"/>
      <c r="RRB291" s="730"/>
      <c r="RRC291" s="730"/>
      <c r="RRD291" s="730"/>
      <c r="RRE291" s="730"/>
      <c r="RRF291" s="730"/>
      <c r="RRG291" s="730"/>
      <c r="RRH291" s="730"/>
      <c r="RRI291" s="730"/>
      <c r="RRJ291" s="730"/>
      <c r="RRK291" s="730"/>
      <c r="RRL291" s="730"/>
      <c r="RRM291" s="730"/>
      <c r="RRN291" s="730"/>
      <c r="RRO291" s="730"/>
      <c r="RRP291" s="730"/>
      <c r="RRQ291" s="730"/>
      <c r="RRR291" s="730"/>
      <c r="RRS291" s="730"/>
      <c r="RRT291" s="730"/>
      <c r="RRU291" s="730"/>
      <c r="RRV291" s="730"/>
      <c r="RRW291" s="730"/>
      <c r="RRX291" s="730"/>
      <c r="RRY291" s="730"/>
      <c r="RRZ291" s="730"/>
      <c r="RSA291" s="730"/>
      <c r="RSB291" s="730"/>
      <c r="RSC291" s="730"/>
      <c r="RSD291" s="730"/>
      <c r="RSE291" s="730"/>
      <c r="RSF291" s="730"/>
      <c r="RSG291" s="730"/>
      <c r="RSH291" s="730"/>
      <c r="RSI291" s="730"/>
      <c r="RSJ291" s="730"/>
      <c r="RSK291" s="730"/>
      <c r="RSL291" s="730"/>
      <c r="RSM291" s="730"/>
      <c r="RSN291" s="730"/>
      <c r="RSO291" s="730"/>
      <c r="RSP291" s="730"/>
      <c r="RSQ291" s="730"/>
      <c r="RSR291" s="730"/>
      <c r="RSS291" s="730"/>
      <c r="RST291" s="730"/>
      <c r="RSU291" s="730"/>
      <c r="RSV291" s="730"/>
      <c r="RSW291" s="730"/>
      <c r="RSX291" s="730"/>
      <c r="RSY291" s="730"/>
      <c r="RSZ291" s="730"/>
      <c r="RTA291" s="730"/>
      <c r="RTB291" s="730"/>
      <c r="RTC291" s="730"/>
      <c r="RTD291" s="730"/>
      <c r="RTE291" s="730"/>
      <c r="RTF291" s="730"/>
      <c r="RTG291" s="730"/>
      <c r="RTH291" s="730"/>
      <c r="RTI291" s="730"/>
      <c r="RTJ291" s="730"/>
      <c r="RTK291" s="730"/>
      <c r="RTL291" s="730"/>
      <c r="RTM291" s="730"/>
      <c r="RTN291" s="730"/>
      <c r="RTO291" s="730"/>
      <c r="RTP291" s="730"/>
      <c r="RTQ291" s="730"/>
      <c r="RTR291" s="730"/>
      <c r="RTS291" s="730"/>
      <c r="RTT291" s="730"/>
      <c r="RTU291" s="730"/>
      <c r="RTV291" s="730"/>
      <c r="RTW291" s="730"/>
      <c r="RTX291" s="730"/>
      <c r="RTY291" s="730"/>
      <c r="RTZ291" s="730"/>
      <c r="RUA291" s="730"/>
      <c r="RUB291" s="730"/>
      <c r="RUC291" s="730"/>
      <c r="RUD291" s="730"/>
      <c r="RUE291" s="730"/>
      <c r="RUF291" s="730"/>
      <c r="RUG291" s="730"/>
      <c r="RUH291" s="730"/>
      <c r="RUI291" s="730"/>
      <c r="RUJ291" s="730"/>
      <c r="RUK291" s="730"/>
      <c r="RUL291" s="730"/>
      <c r="RUM291" s="730"/>
      <c r="RUN291" s="730"/>
      <c r="RUO291" s="730"/>
      <c r="RUP291" s="730"/>
      <c r="RUQ291" s="730"/>
      <c r="RUR291" s="730"/>
      <c r="RUS291" s="730"/>
      <c r="RUT291" s="730"/>
      <c r="RUU291" s="730"/>
      <c r="RUV291" s="730"/>
      <c r="RUW291" s="730"/>
      <c r="RUX291" s="730"/>
      <c r="RUY291" s="730"/>
      <c r="RUZ291" s="730"/>
      <c r="RVA291" s="730"/>
      <c r="RVB291" s="730"/>
      <c r="RVC291" s="730"/>
      <c r="RVD291" s="730"/>
      <c r="RVE291" s="730"/>
      <c r="RVF291" s="730"/>
      <c r="RVG291" s="730"/>
      <c r="RVH291" s="730"/>
      <c r="RVI291" s="730"/>
      <c r="RVJ291" s="730"/>
      <c r="RVK291" s="730"/>
      <c r="RVL291" s="730"/>
      <c r="RVM291" s="730"/>
      <c r="RVN291" s="730"/>
      <c r="RVO291" s="730"/>
      <c r="RVP291" s="730"/>
      <c r="RVQ291" s="730"/>
      <c r="RVR291" s="730"/>
      <c r="RVS291" s="730"/>
      <c r="RVT291" s="730"/>
      <c r="RVU291" s="730"/>
      <c r="RVV291" s="730"/>
      <c r="RVW291" s="730"/>
      <c r="RVX291" s="730"/>
      <c r="RVY291" s="730"/>
      <c r="RVZ291" s="730"/>
      <c r="RWA291" s="730"/>
      <c r="RWB291" s="730"/>
      <c r="RWC291" s="730"/>
      <c r="RWD291" s="730"/>
      <c r="RWE291" s="730"/>
      <c r="RWF291" s="730"/>
      <c r="RWG291" s="730"/>
      <c r="RWH291" s="730"/>
      <c r="RWI291" s="730"/>
      <c r="RWJ291" s="730"/>
      <c r="RWK291" s="730"/>
      <c r="RWL291" s="730"/>
      <c r="RWM291" s="730"/>
      <c r="RWN291" s="730"/>
      <c r="RWO291" s="730"/>
      <c r="RWP291" s="730"/>
      <c r="RWQ291" s="730"/>
      <c r="RWR291" s="730"/>
      <c r="RWS291" s="730"/>
      <c r="RWT291" s="730"/>
      <c r="RWU291" s="730"/>
      <c r="RWV291" s="730"/>
      <c r="RWW291" s="730"/>
      <c r="RWX291" s="730"/>
      <c r="RWY291" s="730"/>
      <c r="RWZ291" s="730"/>
      <c r="RXA291" s="730"/>
      <c r="RXB291" s="730"/>
      <c r="RXC291" s="730"/>
      <c r="RXD291" s="730"/>
      <c r="RXE291" s="730"/>
      <c r="RXF291" s="730"/>
      <c r="RXG291" s="730"/>
      <c r="RXH291" s="730"/>
      <c r="RXI291" s="730"/>
      <c r="RXJ291" s="730"/>
      <c r="RXK291" s="730"/>
      <c r="RXL291" s="730"/>
      <c r="RXM291" s="730"/>
      <c r="RXN291" s="730"/>
      <c r="RXO291" s="730"/>
      <c r="RXP291" s="730"/>
      <c r="RXQ291" s="730"/>
      <c r="RXR291" s="730"/>
      <c r="RXS291" s="730"/>
      <c r="RXT291" s="730"/>
      <c r="RXU291" s="730"/>
      <c r="RXV291" s="730"/>
      <c r="RXW291" s="730"/>
      <c r="RXX291" s="730"/>
      <c r="RXY291" s="730"/>
      <c r="RXZ291" s="730"/>
      <c r="RYA291" s="730"/>
      <c r="RYB291" s="730"/>
      <c r="RYC291" s="730"/>
      <c r="RYD291" s="730"/>
      <c r="RYE291" s="730"/>
      <c r="RYF291" s="730"/>
      <c r="RYG291" s="730"/>
      <c r="RYH291" s="730"/>
      <c r="RYI291" s="730"/>
      <c r="RYJ291" s="730"/>
      <c r="RYK291" s="730"/>
      <c r="RYL291" s="730"/>
      <c r="RYM291" s="730"/>
      <c r="RYN291" s="730"/>
      <c r="RYO291" s="730"/>
      <c r="RYP291" s="730"/>
      <c r="RYQ291" s="730"/>
      <c r="RYR291" s="730"/>
      <c r="RYS291" s="730"/>
      <c r="RYT291" s="730"/>
      <c r="RYU291" s="730"/>
      <c r="RYV291" s="730"/>
      <c r="RYW291" s="730"/>
      <c r="RYX291" s="730"/>
      <c r="RYY291" s="730"/>
      <c r="RYZ291" s="730"/>
      <c r="RZA291" s="730"/>
      <c r="RZB291" s="730"/>
      <c r="RZC291" s="730"/>
      <c r="RZD291" s="730"/>
      <c r="RZE291" s="730"/>
      <c r="RZF291" s="730"/>
      <c r="RZG291" s="730"/>
      <c r="RZH291" s="730"/>
      <c r="RZI291" s="730"/>
      <c r="RZJ291" s="730"/>
      <c r="RZK291" s="730"/>
      <c r="RZL291" s="730"/>
      <c r="RZM291" s="730"/>
      <c r="RZN291" s="730"/>
      <c r="RZO291" s="730"/>
      <c r="RZP291" s="730"/>
      <c r="RZQ291" s="730"/>
      <c r="RZR291" s="730"/>
      <c r="RZS291" s="730"/>
      <c r="RZT291" s="730"/>
      <c r="RZU291" s="730"/>
      <c r="RZV291" s="730"/>
      <c r="RZW291" s="730"/>
      <c r="RZX291" s="730"/>
      <c r="RZY291" s="730"/>
      <c r="RZZ291" s="730"/>
      <c r="SAA291" s="730"/>
      <c r="SAB291" s="730"/>
      <c r="SAC291" s="730"/>
      <c r="SAD291" s="730"/>
      <c r="SAE291" s="730"/>
      <c r="SAF291" s="730"/>
      <c r="SAG291" s="730"/>
      <c r="SAH291" s="730"/>
      <c r="SAI291" s="730"/>
      <c r="SAJ291" s="730"/>
      <c r="SAK291" s="730"/>
      <c r="SAL291" s="730"/>
      <c r="SAM291" s="730"/>
      <c r="SAN291" s="730"/>
      <c r="SAO291" s="730"/>
      <c r="SAP291" s="730"/>
      <c r="SAQ291" s="730"/>
      <c r="SAR291" s="730"/>
      <c r="SAS291" s="730"/>
      <c r="SAT291" s="730"/>
      <c r="SAU291" s="730"/>
      <c r="SAV291" s="730"/>
      <c r="SAW291" s="730"/>
      <c r="SAX291" s="730"/>
      <c r="SAY291" s="730"/>
      <c r="SAZ291" s="730"/>
      <c r="SBA291" s="730"/>
      <c r="SBB291" s="730"/>
      <c r="SBC291" s="730"/>
      <c r="SBD291" s="730"/>
      <c r="SBE291" s="730"/>
      <c r="SBF291" s="730"/>
      <c r="SBG291" s="730"/>
      <c r="SBH291" s="730"/>
      <c r="SBI291" s="730"/>
      <c r="SBJ291" s="730"/>
      <c r="SBK291" s="730"/>
      <c r="SBL291" s="730"/>
      <c r="SBM291" s="730"/>
      <c r="SBN291" s="730"/>
      <c r="SBO291" s="730"/>
      <c r="SBP291" s="730"/>
      <c r="SBQ291" s="730"/>
      <c r="SBR291" s="730"/>
      <c r="SBS291" s="730"/>
      <c r="SBT291" s="730"/>
      <c r="SBU291" s="730"/>
      <c r="SBV291" s="730"/>
      <c r="SBW291" s="730"/>
      <c r="SBX291" s="730"/>
      <c r="SBY291" s="730"/>
      <c r="SBZ291" s="730"/>
      <c r="SCA291" s="730"/>
      <c r="SCB291" s="730"/>
      <c r="SCC291" s="730"/>
      <c r="SCD291" s="730"/>
      <c r="SCE291" s="730"/>
      <c r="SCF291" s="730"/>
      <c r="SCG291" s="730"/>
      <c r="SCH291" s="730"/>
      <c r="SCI291" s="730"/>
      <c r="SCJ291" s="730"/>
      <c r="SCK291" s="730"/>
      <c r="SCL291" s="730"/>
      <c r="SCM291" s="730"/>
      <c r="SCN291" s="730"/>
      <c r="SCO291" s="730"/>
      <c r="SCP291" s="730"/>
      <c r="SCQ291" s="730"/>
      <c r="SCR291" s="730"/>
      <c r="SCS291" s="730"/>
      <c r="SCT291" s="730"/>
      <c r="SCU291" s="730"/>
      <c r="SCV291" s="730"/>
      <c r="SCW291" s="730"/>
      <c r="SCX291" s="730"/>
      <c r="SCY291" s="730"/>
      <c r="SCZ291" s="730"/>
      <c r="SDA291" s="730"/>
      <c r="SDB291" s="730"/>
      <c r="SDC291" s="730"/>
      <c r="SDD291" s="730"/>
      <c r="SDE291" s="730"/>
      <c r="SDF291" s="730"/>
      <c r="SDG291" s="730"/>
      <c r="SDH291" s="730"/>
      <c r="SDI291" s="730"/>
      <c r="SDJ291" s="730"/>
      <c r="SDK291" s="730"/>
      <c r="SDL291" s="730"/>
      <c r="SDM291" s="730"/>
      <c r="SDN291" s="730"/>
      <c r="SDO291" s="730"/>
      <c r="SDP291" s="730"/>
      <c r="SDQ291" s="730"/>
      <c r="SDR291" s="730"/>
      <c r="SDS291" s="730"/>
      <c r="SDT291" s="730"/>
      <c r="SDU291" s="730"/>
      <c r="SDV291" s="730"/>
      <c r="SDW291" s="730"/>
      <c r="SDX291" s="730"/>
      <c r="SDY291" s="730"/>
      <c r="SDZ291" s="730"/>
      <c r="SEA291" s="730"/>
      <c r="SEB291" s="730"/>
      <c r="SEC291" s="730"/>
      <c r="SED291" s="730"/>
      <c r="SEE291" s="730"/>
      <c r="SEF291" s="730"/>
      <c r="SEG291" s="730"/>
      <c r="SEH291" s="730"/>
      <c r="SEI291" s="730"/>
      <c r="SEJ291" s="730"/>
      <c r="SEK291" s="730"/>
      <c r="SEL291" s="730"/>
      <c r="SEM291" s="730"/>
      <c r="SEN291" s="730"/>
      <c r="SEO291" s="730"/>
      <c r="SEP291" s="730"/>
      <c r="SEQ291" s="730"/>
      <c r="SER291" s="730"/>
      <c r="SES291" s="730"/>
      <c r="SET291" s="730"/>
      <c r="SEU291" s="730"/>
      <c r="SEV291" s="730"/>
      <c r="SEW291" s="730"/>
      <c r="SEX291" s="730"/>
      <c r="SEY291" s="730"/>
      <c r="SEZ291" s="730"/>
      <c r="SFA291" s="730"/>
      <c r="SFB291" s="730"/>
      <c r="SFC291" s="730"/>
      <c r="SFD291" s="730"/>
      <c r="SFE291" s="730"/>
      <c r="SFF291" s="730"/>
      <c r="SFG291" s="730"/>
      <c r="SFH291" s="730"/>
      <c r="SFI291" s="730"/>
      <c r="SFJ291" s="730"/>
      <c r="SFK291" s="730"/>
      <c r="SFL291" s="730"/>
      <c r="SFM291" s="730"/>
      <c r="SFN291" s="730"/>
      <c r="SFO291" s="730"/>
      <c r="SFP291" s="730"/>
      <c r="SFQ291" s="730"/>
      <c r="SFR291" s="730"/>
      <c r="SFS291" s="730"/>
      <c r="SFT291" s="730"/>
      <c r="SFU291" s="730"/>
      <c r="SFV291" s="730"/>
      <c r="SFW291" s="730"/>
      <c r="SFX291" s="730"/>
      <c r="SFY291" s="730"/>
      <c r="SFZ291" s="730"/>
      <c r="SGA291" s="730"/>
      <c r="SGB291" s="730"/>
      <c r="SGC291" s="730"/>
      <c r="SGD291" s="730"/>
      <c r="SGE291" s="730"/>
      <c r="SGF291" s="730"/>
      <c r="SGG291" s="730"/>
      <c r="SGH291" s="730"/>
      <c r="SGI291" s="730"/>
      <c r="SGJ291" s="730"/>
      <c r="SGK291" s="730"/>
      <c r="SGL291" s="730"/>
      <c r="SGM291" s="730"/>
      <c r="SGN291" s="730"/>
      <c r="SGO291" s="730"/>
      <c r="SGP291" s="730"/>
      <c r="SGQ291" s="730"/>
      <c r="SGR291" s="730"/>
      <c r="SGS291" s="730"/>
      <c r="SGT291" s="730"/>
      <c r="SGU291" s="730"/>
      <c r="SGV291" s="730"/>
      <c r="SGW291" s="730"/>
      <c r="SGX291" s="730"/>
      <c r="SGY291" s="730"/>
      <c r="SGZ291" s="730"/>
      <c r="SHA291" s="730"/>
      <c r="SHB291" s="730"/>
      <c r="SHC291" s="730"/>
      <c r="SHD291" s="730"/>
      <c r="SHE291" s="730"/>
      <c r="SHF291" s="730"/>
      <c r="SHG291" s="730"/>
      <c r="SHH291" s="730"/>
      <c r="SHI291" s="730"/>
      <c r="SHJ291" s="730"/>
      <c r="SHK291" s="730"/>
      <c r="SHL291" s="730"/>
      <c r="SHM291" s="730"/>
      <c r="SHN291" s="730"/>
      <c r="SHO291" s="730"/>
      <c r="SHP291" s="730"/>
      <c r="SHQ291" s="730"/>
      <c r="SHR291" s="730"/>
      <c r="SHS291" s="730"/>
      <c r="SHT291" s="730"/>
      <c r="SHU291" s="730"/>
      <c r="SHV291" s="730"/>
      <c r="SHW291" s="730"/>
      <c r="SHX291" s="730"/>
      <c r="SHY291" s="730"/>
      <c r="SHZ291" s="730"/>
      <c r="SIA291" s="730"/>
      <c r="SIB291" s="730"/>
      <c r="SIC291" s="730"/>
      <c r="SID291" s="730"/>
      <c r="SIE291" s="730"/>
      <c r="SIF291" s="730"/>
      <c r="SIG291" s="730"/>
      <c r="SIH291" s="730"/>
      <c r="SII291" s="730"/>
      <c r="SIJ291" s="730"/>
      <c r="SIK291" s="730"/>
      <c r="SIL291" s="730"/>
      <c r="SIM291" s="730"/>
      <c r="SIN291" s="730"/>
      <c r="SIO291" s="730"/>
      <c r="SIP291" s="730"/>
      <c r="SIQ291" s="730"/>
      <c r="SIR291" s="730"/>
      <c r="SIS291" s="730"/>
      <c r="SIT291" s="730"/>
      <c r="SIU291" s="730"/>
      <c r="SIV291" s="730"/>
      <c r="SIW291" s="730"/>
      <c r="SIX291" s="730"/>
      <c r="SIY291" s="730"/>
      <c r="SIZ291" s="730"/>
      <c r="SJA291" s="730"/>
      <c r="SJB291" s="730"/>
      <c r="SJC291" s="730"/>
      <c r="SJD291" s="730"/>
      <c r="SJE291" s="730"/>
      <c r="SJF291" s="730"/>
      <c r="SJG291" s="730"/>
      <c r="SJH291" s="730"/>
      <c r="SJI291" s="730"/>
      <c r="SJJ291" s="730"/>
      <c r="SJK291" s="730"/>
      <c r="SJL291" s="730"/>
      <c r="SJM291" s="730"/>
      <c r="SJN291" s="730"/>
      <c r="SJO291" s="730"/>
      <c r="SJP291" s="730"/>
      <c r="SJQ291" s="730"/>
      <c r="SJR291" s="730"/>
      <c r="SJS291" s="730"/>
      <c r="SJT291" s="730"/>
      <c r="SJU291" s="730"/>
      <c r="SJV291" s="730"/>
      <c r="SJW291" s="730"/>
      <c r="SJX291" s="730"/>
      <c r="SJY291" s="730"/>
      <c r="SJZ291" s="730"/>
      <c r="SKA291" s="730"/>
      <c r="SKB291" s="730"/>
      <c r="SKC291" s="730"/>
      <c r="SKD291" s="730"/>
      <c r="SKE291" s="730"/>
      <c r="SKF291" s="730"/>
      <c r="SKG291" s="730"/>
      <c r="SKH291" s="730"/>
      <c r="SKI291" s="730"/>
      <c r="SKJ291" s="730"/>
      <c r="SKK291" s="730"/>
      <c r="SKL291" s="730"/>
      <c r="SKM291" s="730"/>
      <c r="SKN291" s="730"/>
      <c r="SKO291" s="730"/>
      <c r="SKP291" s="730"/>
      <c r="SKQ291" s="730"/>
      <c r="SKR291" s="730"/>
      <c r="SKS291" s="730"/>
      <c r="SKT291" s="730"/>
      <c r="SKU291" s="730"/>
      <c r="SKV291" s="730"/>
      <c r="SKW291" s="730"/>
      <c r="SKX291" s="730"/>
      <c r="SKY291" s="730"/>
      <c r="SKZ291" s="730"/>
      <c r="SLA291" s="730"/>
      <c r="SLB291" s="730"/>
      <c r="SLC291" s="730"/>
      <c r="SLD291" s="730"/>
      <c r="SLE291" s="730"/>
      <c r="SLF291" s="730"/>
      <c r="SLG291" s="730"/>
      <c r="SLH291" s="730"/>
      <c r="SLI291" s="730"/>
      <c r="SLJ291" s="730"/>
      <c r="SLK291" s="730"/>
      <c r="SLL291" s="730"/>
      <c r="SLM291" s="730"/>
      <c r="SLN291" s="730"/>
      <c r="SLO291" s="730"/>
      <c r="SLP291" s="730"/>
      <c r="SLQ291" s="730"/>
      <c r="SLR291" s="730"/>
      <c r="SLS291" s="730"/>
      <c r="SLT291" s="730"/>
      <c r="SLU291" s="730"/>
      <c r="SLV291" s="730"/>
      <c r="SLW291" s="730"/>
      <c r="SLX291" s="730"/>
      <c r="SLY291" s="730"/>
      <c r="SLZ291" s="730"/>
      <c r="SMA291" s="730"/>
      <c r="SMB291" s="730"/>
      <c r="SMC291" s="730"/>
      <c r="SMD291" s="730"/>
      <c r="SME291" s="730"/>
      <c r="SMF291" s="730"/>
      <c r="SMG291" s="730"/>
      <c r="SMH291" s="730"/>
      <c r="SMI291" s="730"/>
      <c r="SMJ291" s="730"/>
      <c r="SMK291" s="730"/>
      <c r="SML291" s="730"/>
      <c r="SMM291" s="730"/>
      <c r="SMN291" s="730"/>
      <c r="SMO291" s="730"/>
      <c r="SMP291" s="730"/>
      <c r="SMQ291" s="730"/>
      <c r="SMR291" s="730"/>
      <c r="SMS291" s="730"/>
      <c r="SMT291" s="730"/>
      <c r="SMU291" s="730"/>
      <c r="SMV291" s="730"/>
      <c r="SMW291" s="730"/>
      <c r="SMX291" s="730"/>
      <c r="SMY291" s="730"/>
      <c r="SMZ291" s="730"/>
      <c r="SNA291" s="730"/>
      <c r="SNB291" s="730"/>
      <c r="SNC291" s="730"/>
      <c r="SND291" s="730"/>
      <c r="SNE291" s="730"/>
      <c r="SNF291" s="730"/>
      <c r="SNG291" s="730"/>
      <c r="SNH291" s="730"/>
      <c r="SNI291" s="730"/>
      <c r="SNJ291" s="730"/>
      <c r="SNK291" s="730"/>
      <c r="SNL291" s="730"/>
      <c r="SNM291" s="730"/>
      <c r="SNN291" s="730"/>
      <c r="SNO291" s="730"/>
      <c r="SNP291" s="730"/>
      <c r="SNQ291" s="730"/>
      <c r="SNR291" s="730"/>
      <c r="SNS291" s="730"/>
      <c r="SNT291" s="730"/>
      <c r="SNU291" s="730"/>
      <c r="SNV291" s="730"/>
      <c r="SNW291" s="730"/>
      <c r="SNX291" s="730"/>
      <c r="SNY291" s="730"/>
      <c r="SNZ291" s="730"/>
      <c r="SOA291" s="730"/>
      <c r="SOB291" s="730"/>
      <c r="SOC291" s="730"/>
      <c r="SOD291" s="730"/>
      <c r="SOE291" s="730"/>
      <c r="SOF291" s="730"/>
      <c r="SOG291" s="730"/>
      <c r="SOH291" s="730"/>
      <c r="SOI291" s="730"/>
      <c r="SOJ291" s="730"/>
      <c r="SOK291" s="730"/>
      <c r="SOL291" s="730"/>
      <c r="SOM291" s="730"/>
      <c r="SON291" s="730"/>
      <c r="SOO291" s="730"/>
      <c r="SOP291" s="730"/>
      <c r="SOQ291" s="730"/>
      <c r="SOR291" s="730"/>
      <c r="SOS291" s="730"/>
      <c r="SOT291" s="730"/>
      <c r="SOU291" s="730"/>
      <c r="SOV291" s="730"/>
      <c r="SOW291" s="730"/>
      <c r="SOX291" s="730"/>
      <c r="SOY291" s="730"/>
      <c r="SOZ291" s="730"/>
      <c r="SPA291" s="730"/>
      <c r="SPB291" s="730"/>
      <c r="SPC291" s="730"/>
      <c r="SPD291" s="730"/>
      <c r="SPE291" s="730"/>
      <c r="SPF291" s="730"/>
      <c r="SPG291" s="730"/>
      <c r="SPH291" s="730"/>
      <c r="SPI291" s="730"/>
      <c r="SPJ291" s="730"/>
      <c r="SPK291" s="730"/>
      <c r="SPL291" s="730"/>
      <c r="SPM291" s="730"/>
      <c r="SPN291" s="730"/>
      <c r="SPO291" s="730"/>
      <c r="SPP291" s="730"/>
      <c r="SPQ291" s="730"/>
      <c r="SPR291" s="730"/>
      <c r="SPS291" s="730"/>
      <c r="SPT291" s="730"/>
      <c r="SPU291" s="730"/>
      <c r="SPV291" s="730"/>
      <c r="SPW291" s="730"/>
      <c r="SPX291" s="730"/>
      <c r="SPY291" s="730"/>
      <c r="SPZ291" s="730"/>
      <c r="SQA291" s="730"/>
      <c r="SQB291" s="730"/>
      <c r="SQC291" s="730"/>
      <c r="SQD291" s="730"/>
      <c r="SQE291" s="730"/>
      <c r="SQF291" s="730"/>
      <c r="SQG291" s="730"/>
      <c r="SQH291" s="730"/>
      <c r="SQI291" s="730"/>
      <c r="SQJ291" s="730"/>
      <c r="SQK291" s="730"/>
      <c r="SQL291" s="730"/>
      <c r="SQM291" s="730"/>
      <c r="SQN291" s="730"/>
      <c r="SQO291" s="730"/>
      <c r="SQP291" s="730"/>
      <c r="SQQ291" s="730"/>
      <c r="SQR291" s="730"/>
      <c r="SQS291" s="730"/>
      <c r="SQT291" s="730"/>
      <c r="SQU291" s="730"/>
      <c r="SQV291" s="730"/>
      <c r="SQW291" s="730"/>
      <c r="SQX291" s="730"/>
      <c r="SQY291" s="730"/>
      <c r="SQZ291" s="730"/>
      <c r="SRA291" s="730"/>
      <c r="SRB291" s="730"/>
      <c r="SRC291" s="730"/>
      <c r="SRD291" s="730"/>
      <c r="SRE291" s="730"/>
      <c r="SRF291" s="730"/>
      <c r="SRG291" s="730"/>
      <c r="SRH291" s="730"/>
      <c r="SRI291" s="730"/>
      <c r="SRJ291" s="730"/>
      <c r="SRK291" s="730"/>
      <c r="SRL291" s="730"/>
      <c r="SRM291" s="730"/>
      <c r="SRN291" s="730"/>
      <c r="SRO291" s="730"/>
      <c r="SRP291" s="730"/>
      <c r="SRQ291" s="730"/>
      <c r="SRR291" s="730"/>
      <c r="SRS291" s="730"/>
      <c r="SRT291" s="730"/>
      <c r="SRU291" s="730"/>
      <c r="SRV291" s="730"/>
      <c r="SRW291" s="730"/>
      <c r="SRX291" s="730"/>
      <c r="SRY291" s="730"/>
      <c r="SRZ291" s="730"/>
      <c r="SSA291" s="730"/>
      <c r="SSB291" s="730"/>
      <c r="SSC291" s="730"/>
      <c r="SSD291" s="730"/>
      <c r="SSE291" s="730"/>
      <c r="SSF291" s="730"/>
      <c r="SSG291" s="730"/>
      <c r="SSH291" s="730"/>
      <c r="SSI291" s="730"/>
      <c r="SSJ291" s="730"/>
      <c r="SSK291" s="730"/>
      <c r="SSL291" s="730"/>
      <c r="SSM291" s="730"/>
      <c r="SSN291" s="730"/>
      <c r="SSO291" s="730"/>
      <c r="SSP291" s="730"/>
      <c r="SSQ291" s="730"/>
      <c r="SSR291" s="730"/>
      <c r="SSS291" s="730"/>
      <c r="SST291" s="730"/>
      <c r="SSU291" s="730"/>
      <c r="SSV291" s="730"/>
      <c r="SSW291" s="730"/>
      <c r="SSX291" s="730"/>
      <c r="SSY291" s="730"/>
      <c r="SSZ291" s="730"/>
      <c r="STA291" s="730"/>
      <c r="STB291" s="730"/>
      <c r="STC291" s="730"/>
      <c r="STD291" s="730"/>
      <c r="STE291" s="730"/>
      <c r="STF291" s="730"/>
      <c r="STG291" s="730"/>
      <c r="STH291" s="730"/>
      <c r="STI291" s="730"/>
      <c r="STJ291" s="730"/>
      <c r="STK291" s="730"/>
      <c r="STL291" s="730"/>
      <c r="STM291" s="730"/>
      <c r="STN291" s="730"/>
      <c r="STO291" s="730"/>
      <c r="STP291" s="730"/>
      <c r="STQ291" s="730"/>
      <c r="STR291" s="730"/>
      <c r="STS291" s="730"/>
      <c r="STT291" s="730"/>
      <c r="STU291" s="730"/>
      <c r="STV291" s="730"/>
      <c r="STW291" s="730"/>
      <c r="STX291" s="730"/>
      <c r="STY291" s="730"/>
      <c r="STZ291" s="730"/>
      <c r="SUA291" s="730"/>
      <c r="SUB291" s="730"/>
      <c r="SUC291" s="730"/>
      <c r="SUD291" s="730"/>
      <c r="SUE291" s="730"/>
      <c r="SUF291" s="730"/>
      <c r="SUG291" s="730"/>
      <c r="SUH291" s="730"/>
      <c r="SUI291" s="730"/>
      <c r="SUJ291" s="730"/>
      <c r="SUK291" s="730"/>
      <c r="SUL291" s="730"/>
      <c r="SUM291" s="730"/>
      <c r="SUN291" s="730"/>
      <c r="SUO291" s="730"/>
      <c r="SUP291" s="730"/>
      <c r="SUQ291" s="730"/>
      <c r="SUR291" s="730"/>
      <c r="SUS291" s="730"/>
      <c r="SUT291" s="730"/>
      <c r="SUU291" s="730"/>
      <c r="SUV291" s="730"/>
      <c r="SUW291" s="730"/>
      <c r="SUX291" s="730"/>
      <c r="SUY291" s="730"/>
      <c r="SUZ291" s="730"/>
      <c r="SVA291" s="730"/>
      <c r="SVB291" s="730"/>
      <c r="SVC291" s="730"/>
      <c r="SVD291" s="730"/>
      <c r="SVE291" s="730"/>
      <c r="SVF291" s="730"/>
      <c r="SVG291" s="730"/>
      <c r="SVH291" s="730"/>
      <c r="SVI291" s="730"/>
      <c r="SVJ291" s="730"/>
      <c r="SVK291" s="730"/>
      <c r="SVL291" s="730"/>
      <c r="SVM291" s="730"/>
      <c r="SVN291" s="730"/>
      <c r="SVO291" s="730"/>
      <c r="SVP291" s="730"/>
      <c r="SVQ291" s="730"/>
      <c r="SVR291" s="730"/>
      <c r="SVS291" s="730"/>
      <c r="SVT291" s="730"/>
      <c r="SVU291" s="730"/>
      <c r="SVV291" s="730"/>
      <c r="SVW291" s="730"/>
      <c r="SVX291" s="730"/>
      <c r="SVY291" s="730"/>
      <c r="SVZ291" s="730"/>
      <c r="SWA291" s="730"/>
      <c r="SWB291" s="730"/>
      <c r="SWC291" s="730"/>
      <c r="SWD291" s="730"/>
      <c r="SWE291" s="730"/>
      <c r="SWF291" s="730"/>
      <c r="SWG291" s="730"/>
      <c r="SWH291" s="730"/>
      <c r="SWI291" s="730"/>
      <c r="SWJ291" s="730"/>
      <c r="SWK291" s="730"/>
      <c r="SWL291" s="730"/>
      <c r="SWM291" s="730"/>
      <c r="SWN291" s="730"/>
      <c r="SWO291" s="730"/>
      <c r="SWP291" s="730"/>
      <c r="SWQ291" s="730"/>
      <c r="SWR291" s="730"/>
      <c r="SWS291" s="730"/>
      <c r="SWT291" s="730"/>
      <c r="SWU291" s="730"/>
      <c r="SWV291" s="730"/>
      <c r="SWW291" s="730"/>
      <c r="SWX291" s="730"/>
      <c r="SWY291" s="730"/>
      <c r="SWZ291" s="730"/>
      <c r="SXA291" s="730"/>
      <c r="SXB291" s="730"/>
      <c r="SXC291" s="730"/>
      <c r="SXD291" s="730"/>
      <c r="SXE291" s="730"/>
      <c r="SXF291" s="730"/>
      <c r="SXG291" s="730"/>
      <c r="SXH291" s="730"/>
      <c r="SXI291" s="730"/>
      <c r="SXJ291" s="730"/>
      <c r="SXK291" s="730"/>
      <c r="SXL291" s="730"/>
      <c r="SXM291" s="730"/>
      <c r="SXN291" s="730"/>
      <c r="SXO291" s="730"/>
      <c r="SXP291" s="730"/>
      <c r="SXQ291" s="730"/>
      <c r="SXR291" s="730"/>
      <c r="SXS291" s="730"/>
      <c r="SXT291" s="730"/>
      <c r="SXU291" s="730"/>
      <c r="SXV291" s="730"/>
      <c r="SXW291" s="730"/>
      <c r="SXX291" s="730"/>
      <c r="SXY291" s="730"/>
      <c r="SXZ291" s="730"/>
      <c r="SYA291" s="730"/>
      <c r="SYB291" s="730"/>
      <c r="SYC291" s="730"/>
      <c r="SYD291" s="730"/>
      <c r="SYE291" s="730"/>
      <c r="SYF291" s="730"/>
      <c r="SYG291" s="730"/>
      <c r="SYH291" s="730"/>
      <c r="SYI291" s="730"/>
      <c r="SYJ291" s="730"/>
      <c r="SYK291" s="730"/>
      <c r="SYL291" s="730"/>
      <c r="SYM291" s="730"/>
      <c r="SYN291" s="730"/>
      <c r="SYO291" s="730"/>
      <c r="SYP291" s="730"/>
      <c r="SYQ291" s="730"/>
      <c r="SYR291" s="730"/>
      <c r="SYS291" s="730"/>
      <c r="SYT291" s="730"/>
      <c r="SYU291" s="730"/>
      <c r="SYV291" s="730"/>
      <c r="SYW291" s="730"/>
      <c r="SYX291" s="730"/>
      <c r="SYY291" s="730"/>
      <c r="SYZ291" s="730"/>
      <c r="SZA291" s="730"/>
      <c r="SZB291" s="730"/>
      <c r="SZC291" s="730"/>
      <c r="SZD291" s="730"/>
      <c r="SZE291" s="730"/>
      <c r="SZF291" s="730"/>
      <c r="SZG291" s="730"/>
      <c r="SZH291" s="730"/>
      <c r="SZI291" s="730"/>
      <c r="SZJ291" s="730"/>
      <c r="SZK291" s="730"/>
      <c r="SZL291" s="730"/>
      <c r="SZM291" s="730"/>
      <c r="SZN291" s="730"/>
      <c r="SZO291" s="730"/>
      <c r="SZP291" s="730"/>
      <c r="SZQ291" s="730"/>
      <c r="SZR291" s="730"/>
      <c r="SZS291" s="730"/>
      <c r="SZT291" s="730"/>
      <c r="SZU291" s="730"/>
      <c r="SZV291" s="730"/>
      <c r="SZW291" s="730"/>
      <c r="SZX291" s="730"/>
      <c r="SZY291" s="730"/>
      <c r="SZZ291" s="730"/>
      <c r="TAA291" s="730"/>
      <c r="TAB291" s="730"/>
      <c r="TAC291" s="730"/>
      <c r="TAD291" s="730"/>
      <c r="TAE291" s="730"/>
      <c r="TAF291" s="730"/>
      <c r="TAG291" s="730"/>
      <c r="TAH291" s="730"/>
      <c r="TAI291" s="730"/>
      <c r="TAJ291" s="730"/>
      <c r="TAK291" s="730"/>
      <c r="TAL291" s="730"/>
      <c r="TAM291" s="730"/>
      <c r="TAN291" s="730"/>
      <c r="TAO291" s="730"/>
      <c r="TAP291" s="730"/>
      <c r="TAQ291" s="730"/>
      <c r="TAR291" s="730"/>
      <c r="TAS291" s="730"/>
      <c r="TAT291" s="730"/>
      <c r="TAU291" s="730"/>
      <c r="TAV291" s="730"/>
      <c r="TAW291" s="730"/>
      <c r="TAX291" s="730"/>
      <c r="TAY291" s="730"/>
      <c r="TAZ291" s="730"/>
      <c r="TBA291" s="730"/>
      <c r="TBB291" s="730"/>
      <c r="TBC291" s="730"/>
      <c r="TBD291" s="730"/>
      <c r="TBE291" s="730"/>
      <c r="TBF291" s="730"/>
      <c r="TBG291" s="730"/>
      <c r="TBH291" s="730"/>
      <c r="TBI291" s="730"/>
      <c r="TBJ291" s="730"/>
      <c r="TBK291" s="730"/>
      <c r="TBL291" s="730"/>
      <c r="TBM291" s="730"/>
      <c r="TBN291" s="730"/>
      <c r="TBO291" s="730"/>
      <c r="TBP291" s="730"/>
      <c r="TBQ291" s="730"/>
      <c r="TBR291" s="730"/>
      <c r="TBS291" s="730"/>
      <c r="TBT291" s="730"/>
      <c r="TBU291" s="730"/>
      <c r="TBV291" s="730"/>
      <c r="TBW291" s="730"/>
      <c r="TBX291" s="730"/>
      <c r="TBY291" s="730"/>
      <c r="TBZ291" s="730"/>
      <c r="TCA291" s="730"/>
      <c r="TCB291" s="730"/>
      <c r="TCC291" s="730"/>
      <c r="TCD291" s="730"/>
      <c r="TCE291" s="730"/>
      <c r="TCF291" s="730"/>
      <c r="TCG291" s="730"/>
      <c r="TCH291" s="730"/>
      <c r="TCI291" s="730"/>
      <c r="TCJ291" s="730"/>
      <c r="TCK291" s="730"/>
      <c r="TCL291" s="730"/>
      <c r="TCM291" s="730"/>
      <c r="TCN291" s="730"/>
      <c r="TCO291" s="730"/>
      <c r="TCP291" s="730"/>
      <c r="TCQ291" s="730"/>
      <c r="TCR291" s="730"/>
      <c r="TCS291" s="730"/>
      <c r="TCT291" s="730"/>
      <c r="TCU291" s="730"/>
      <c r="TCV291" s="730"/>
      <c r="TCW291" s="730"/>
      <c r="TCX291" s="730"/>
      <c r="TCY291" s="730"/>
      <c r="TCZ291" s="730"/>
      <c r="TDA291" s="730"/>
      <c r="TDB291" s="730"/>
      <c r="TDC291" s="730"/>
      <c r="TDD291" s="730"/>
      <c r="TDE291" s="730"/>
      <c r="TDF291" s="730"/>
      <c r="TDG291" s="730"/>
      <c r="TDH291" s="730"/>
      <c r="TDI291" s="730"/>
      <c r="TDJ291" s="730"/>
      <c r="TDK291" s="730"/>
      <c r="TDL291" s="730"/>
      <c r="TDM291" s="730"/>
      <c r="TDN291" s="730"/>
      <c r="TDO291" s="730"/>
      <c r="TDP291" s="730"/>
      <c r="TDQ291" s="730"/>
      <c r="TDR291" s="730"/>
      <c r="TDS291" s="730"/>
      <c r="TDT291" s="730"/>
      <c r="TDU291" s="730"/>
      <c r="TDV291" s="730"/>
      <c r="TDW291" s="730"/>
      <c r="TDX291" s="730"/>
      <c r="TDY291" s="730"/>
      <c r="TDZ291" s="730"/>
      <c r="TEA291" s="730"/>
      <c r="TEB291" s="730"/>
      <c r="TEC291" s="730"/>
      <c r="TED291" s="730"/>
      <c r="TEE291" s="730"/>
      <c r="TEF291" s="730"/>
      <c r="TEG291" s="730"/>
      <c r="TEH291" s="730"/>
      <c r="TEI291" s="730"/>
      <c r="TEJ291" s="730"/>
      <c r="TEK291" s="730"/>
      <c r="TEL291" s="730"/>
      <c r="TEM291" s="730"/>
      <c r="TEN291" s="730"/>
      <c r="TEO291" s="730"/>
      <c r="TEP291" s="730"/>
      <c r="TEQ291" s="730"/>
      <c r="TER291" s="730"/>
      <c r="TES291" s="730"/>
      <c r="TET291" s="730"/>
      <c r="TEU291" s="730"/>
      <c r="TEV291" s="730"/>
      <c r="TEW291" s="730"/>
      <c r="TEX291" s="730"/>
      <c r="TEY291" s="730"/>
      <c r="TEZ291" s="730"/>
      <c r="TFA291" s="730"/>
      <c r="TFB291" s="730"/>
      <c r="TFC291" s="730"/>
      <c r="TFD291" s="730"/>
      <c r="TFE291" s="730"/>
      <c r="TFF291" s="730"/>
      <c r="TFG291" s="730"/>
      <c r="TFH291" s="730"/>
      <c r="TFI291" s="730"/>
      <c r="TFJ291" s="730"/>
      <c r="TFK291" s="730"/>
      <c r="TFL291" s="730"/>
      <c r="TFM291" s="730"/>
      <c r="TFN291" s="730"/>
      <c r="TFO291" s="730"/>
      <c r="TFP291" s="730"/>
      <c r="TFQ291" s="730"/>
      <c r="TFR291" s="730"/>
      <c r="TFS291" s="730"/>
      <c r="TFT291" s="730"/>
      <c r="TFU291" s="730"/>
      <c r="TFV291" s="730"/>
      <c r="TFW291" s="730"/>
      <c r="TFX291" s="730"/>
      <c r="TFY291" s="730"/>
      <c r="TFZ291" s="730"/>
      <c r="TGA291" s="730"/>
      <c r="TGB291" s="730"/>
      <c r="TGC291" s="730"/>
      <c r="TGD291" s="730"/>
      <c r="TGE291" s="730"/>
      <c r="TGF291" s="730"/>
      <c r="TGG291" s="730"/>
      <c r="TGH291" s="730"/>
      <c r="TGI291" s="730"/>
      <c r="TGJ291" s="730"/>
      <c r="TGK291" s="730"/>
      <c r="TGL291" s="730"/>
      <c r="TGM291" s="730"/>
      <c r="TGN291" s="730"/>
      <c r="TGO291" s="730"/>
      <c r="TGP291" s="730"/>
      <c r="TGQ291" s="730"/>
      <c r="TGR291" s="730"/>
      <c r="TGS291" s="730"/>
      <c r="TGT291" s="730"/>
      <c r="TGU291" s="730"/>
      <c r="TGV291" s="730"/>
      <c r="TGW291" s="730"/>
      <c r="TGX291" s="730"/>
      <c r="TGY291" s="730"/>
      <c r="TGZ291" s="730"/>
      <c r="THA291" s="730"/>
      <c r="THB291" s="730"/>
      <c r="THC291" s="730"/>
      <c r="THD291" s="730"/>
      <c r="THE291" s="730"/>
      <c r="THF291" s="730"/>
      <c r="THG291" s="730"/>
      <c r="THH291" s="730"/>
      <c r="THI291" s="730"/>
      <c r="THJ291" s="730"/>
      <c r="THK291" s="730"/>
      <c r="THL291" s="730"/>
      <c r="THM291" s="730"/>
      <c r="THN291" s="730"/>
      <c r="THO291" s="730"/>
      <c r="THP291" s="730"/>
      <c r="THQ291" s="730"/>
      <c r="THR291" s="730"/>
      <c r="THS291" s="730"/>
      <c r="THT291" s="730"/>
      <c r="THU291" s="730"/>
      <c r="THV291" s="730"/>
      <c r="THW291" s="730"/>
      <c r="THX291" s="730"/>
      <c r="THY291" s="730"/>
      <c r="THZ291" s="730"/>
      <c r="TIA291" s="730"/>
      <c r="TIB291" s="730"/>
      <c r="TIC291" s="730"/>
      <c r="TID291" s="730"/>
      <c r="TIE291" s="730"/>
      <c r="TIF291" s="730"/>
      <c r="TIG291" s="730"/>
      <c r="TIH291" s="730"/>
      <c r="TII291" s="730"/>
      <c r="TIJ291" s="730"/>
      <c r="TIK291" s="730"/>
      <c r="TIL291" s="730"/>
      <c r="TIM291" s="730"/>
      <c r="TIN291" s="730"/>
      <c r="TIO291" s="730"/>
      <c r="TIP291" s="730"/>
      <c r="TIQ291" s="730"/>
      <c r="TIR291" s="730"/>
      <c r="TIS291" s="730"/>
      <c r="TIT291" s="730"/>
      <c r="TIU291" s="730"/>
      <c r="TIV291" s="730"/>
      <c r="TIW291" s="730"/>
      <c r="TIX291" s="730"/>
      <c r="TIY291" s="730"/>
      <c r="TIZ291" s="730"/>
      <c r="TJA291" s="730"/>
      <c r="TJB291" s="730"/>
      <c r="TJC291" s="730"/>
      <c r="TJD291" s="730"/>
      <c r="TJE291" s="730"/>
      <c r="TJF291" s="730"/>
      <c r="TJG291" s="730"/>
      <c r="TJH291" s="730"/>
      <c r="TJI291" s="730"/>
      <c r="TJJ291" s="730"/>
      <c r="TJK291" s="730"/>
      <c r="TJL291" s="730"/>
      <c r="TJM291" s="730"/>
      <c r="TJN291" s="730"/>
      <c r="TJO291" s="730"/>
      <c r="TJP291" s="730"/>
      <c r="TJQ291" s="730"/>
      <c r="TJR291" s="730"/>
      <c r="TJS291" s="730"/>
      <c r="TJT291" s="730"/>
      <c r="TJU291" s="730"/>
      <c r="TJV291" s="730"/>
      <c r="TJW291" s="730"/>
      <c r="TJX291" s="730"/>
      <c r="TJY291" s="730"/>
      <c r="TJZ291" s="730"/>
      <c r="TKA291" s="730"/>
      <c r="TKB291" s="730"/>
      <c r="TKC291" s="730"/>
      <c r="TKD291" s="730"/>
      <c r="TKE291" s="730"/>
      <c r="TKF291" s="730"/>
      <c r="TKG291" s="730"/>
      <c r="TKH291" s="730"/>
      <c r="TKI291" s="730"/>
      <c r="TKJ291" s="730"/>
      <c r="TKK291" s="730"/>
      <c r="TKL291" s="730"/>
      <c r="TKM291" s="730"/>
      <c r="TKN291" s="730"/>
      <c r="TKO291" s="730"/>
      <c r="TKP291" s="730"/>
      <c r="TKQ291" s="730"/>
      <c r="TKR291" s="730"/>
      <c r="TKS291" s="730"/>
      <c r="TKT291" s="730"/>
      <c r="TKU291" s="730"/>
      <c r="TKV291" s="730"/>
      <c r="TKW291" s="730"/>
      <c r="TKX291" s="730"/>
      <c r="TKY291" s="730"/>
      <c r="TKZ291" s="730"/>
      <c r="TLA291" s="730"/>
      <c r="TLB291" s="730"/>
      <c r="TLC291" s="730"/>
      <c r="TLD291" s="730"/>
      <c r="TLE291" s="730"/>
      <c r="TLF291" s="730"/>
      <c r="TLG291" s="730"/>
      <c r="TLH291" s="730"/>
      <c r="TLI291" s="730"/>
      <c r="TLJ291" s="730"/>
      <c r="TLK291" s="730"/>
      <c r="TLL291" s="730"/>
      <c r="TLM291" s="730"/>
      <c r="TLN291" s="730"/>
      <c r="TLO291" s="730"/>
      <c r="TLP291" s="730"/>
      <c r="TLQ291" s="730"/>
      <c r="TLR291" s="730"/>
      <c r="TLS291" s="730"/>
      <c r="TLT291" s="730"/>
      <c r="TLU291" s="730"/>
      <c r="TLV291" s="730"/>
      <c r="TLW291" s="730"/>
      <c r="TLX291" s="730"/>
      <c r="TLY291" s="730"/>
      <c r="TLZ291" s="730"/>
      <c r="TMA291" s="730"/>
      <c r="TMB291" s="730"/>
      <c r="TMC291" s="730"/>
      <c r="TMD291" s="730"/>
      <c r="TME291" s="730"/>
      <c r="TMF291" s="730"/>
      <c r="TMG291" s="730"/>
      <c r="TMH291" s="730"/>
      <c r="TMI291" s="730"/>
      <c r="TMJ291" s="730"/>
      <c r="TMK291" s="730"/>
      <c r="TML291" s="730"/>
      <c r="TMM291" s="730"/>
      <c r="TMN291" s="730"/>
      <c r="TMO291" s="730"/>
      <c r="TMP291" s="730"/>
      <c r="TMQ291" s="730"/>
      <c r="TMR291" s="730"/>
      <c r="TMS291" s="730"/>
      <c r="TMT291" s="730"/>
      <c r="TMU291" s="730"/>
      <c r="TMV291" s="730"/>
      <c r="TMW291" s="730"/>
      <c r="TMX291" s="730"/>
      <c r="TMY291" s="730"/>
      <c r="TMZ291" s="730"/>
      <c r="TNA291" s="730"/>
      <c r="TNB291" s="730"/>
      <c r="TNC291" s="730"/>
      <c r="TND291" s="730"/>
      <c r="TNE291" s="730"/>
      <c r="TNF291" s="730"/>
      <c r="TNG291" s="730"/>
      <c r="TNH291" s="730"/>
      <c r="TNI291" s="730"/>
      <c r="TNJ291" s="730"/>
      <c r="TNK291" s="730"/>
      <c r="TNL291" s="730"/>
      <c r="TNM291" s="730"/>
      <c r="TNN291" s="730"/>
      <c r="TNO291" s="730"/>
      <c r="TNP291" s="730"/>
      <c r="TNQ291" s="730"/>
      <c r="TNR291" s="730"/>
      <c r="TNS291" s="730"/>
      <c r="TNT291" s="730"/>
      <c r="TNU291" s="730"/>
      <c r="TNV291" s="730"/>
      <c r="TNW291" s="730"/>
      <c r="TNX291" s="730"/>
      <c r="TNY291" s="730"/>
      <c r="TNZ291" s="730"/>
      <c r="TOA291" s="730"/>
      <c r="TOB291" s="730"/>
      <c r="TOC291" s="730"/>
      <c r="TOD291" s="730"/>
      <c r="TOE291" s="730"/>
      <c r="TOF291" s="730"/>
      <c r="TOG291" s="730"/>
      <c r="TOH291" s="730"/>
      <c r="TOI291" s="730"/>
      <c r="TOJ291" s="730"/>
      <c r="TOK291" s="730"/>
      <c r="TOL291" s="730"/>
      <c r="TOM291" s="730"/>
      <c r="TON291" s="730"/>
      <c r="TOO291" s="730"/>
      <c r="TOP291" s="730"/>
      <c r="TOQ291" s="730"/>
      <c r="TOR291" s="730"/>
      <c r="TOS291" s="730"/>
      <c r="TOT291" s="730"/>
      <c r="TOU291" s="730"/>
      <c r="TOV291" s="730"/>
      <c r="TOW291" s="730"/>
      <c r="TOX291" s="730"/>
      <c r="TOY291" s="730"/>
      <c r="TOZ291" s="730"/>
      <c r="TPA291" s="730"/>
      <c r="TPB291" s="730"/>
      <c r="TPC291" s="730"/>
      <c r="TPD291" s="730"/>
      <c r="TPE291" s="730"/>
      <c r="TPF291" s="730"/>
      <c r="TPG291" s="730"/>
      <c r="TPH291" s="730"/>
      <c r="TPI291" s="730"/>
      <c r="TPJ291" s="730"/>
      <c r="TPK291" s="730"/>
      <c r="TPL291" s="730"/>
      <c r="TPM291" s="730"/>
      <c r="TPN291" s="730"/>
      <c r="TPO291" s="730"/>
      <c r="TPP291" s="730"/>
      <c r="TPQ291" s="730"/>
      <c r="TPR291" s="730"/>
      <c r="TPS291" s="730"/>
      <c r="TPT291" s="730"/>
      <c r="TPU291" s="730"/>
      <c r="TPV291" s="730"/>
      <c r="TPW291" s="730"/>
      <c r="TPX291" s="730"/>
      <c r="TPY291" s="730"/>
      <c r="TPZ291" s="730"/>
      <c r="TQA291" s="730"/>
      <c r="TQB291" s="730"/>
      <c r="TQC291" s="730"/>
      <c r="TQD291" s="730"/>
      <c r="TQE291" s="730"/>
      <c r="TQF291" s="730"/>
      <c r="TQG291" s="730"/>
      <c r="TQH291" s="730"/>
      <c r="TQI291" s="730"/>
      <c r="TQJ291" s="730"/>
      <c r="TQK291" s="730"/>
      <c r="TQL291" s="730"/>
      <c r="TQM291" s="730"/>
      <c r="TQN291" s="730"/>
      <c r="TQO291" s="730"/>
      <c r="TQP291" s="730"/>
      <c r="TQQ291" s="730"/>
      <c r="TQR291" s="730"/>
      <c r="TQS291" s="730"/>
      <c r="TQT291" s="730"/>
      <c r="TQU291" s="730"/>
      <c r="TQV291" s="730"/>
      <c r="TQW291" s="730"/>
      <c r="TQX291" s="730"/>
      <c r="TQY291" s="730"/>
      <c r="TQZ291" s="730"/>
      <c r="TRA291" s="730"/>
      <c r="TRB291" s="730"/>
      <c r="TRC291" s="730"/>
      <c r="TRD291" s="730"/>
      <c r="TRE291" s="730"/>
      <c r="TRF291" s="730"/>
      <c r="TRG291" s="730"/>
      <c r="TRH291" s="730"/>
      <c r="TRI291" s="730"/>
      <c r="TRJ291" s="730"/>
      <c r="TRK291" s="730"/>
      <c r="TRL291" s="730"/>
      <c r="TRM291" s="730"/>
      <c r="TRN291" s="730"/>
      <c r="TRO291" s="730"/>
      <c r="TRP291" s="730"/>
      <c r="TRQ291" s="730"/>
      <c r="TRR291" s="730"/>
      <c r="TRS291" s="730"/>
      <c r="TRT291" s="730"/>
      <c r="TRU291" s="730"/>
      <c r="TRV291" s="730"/>
      <c r="TRW291" s="730"/>
      <c r="TRX291" s="730"/>
      <c r="TRY291" s="730"/>
      <c r="TRZ291" s="730"/>
      <c r="TSA291" s="730"/>
      <c r="TSB291" s="730"/>
      <c r="TSC291" s="730"/>
      <c r="TSD291" s="730"/>
      <c r="TSE291" s="730"/>
      <c r="TSF291" s="730"/>
      <c r="TSG291" s="730"/>
      <c r="TSH291" s="730"/>
      <c r="TSI291" s="730"/>
      <c r="TSJ291" s="730"/>
      <c r="TSK291" s="730"/>
      <c r="TSL291" s="730"/>
      <c r="TSM291" s="730"/>
      <c r="TSN291" s="730"/>
      <c r="TSO291" s="730"/>
      <c r="TSP291" s="730"/>
      <c r="TSQ291" s="730"/>
      <c r="TSR291" s="730"/>
      <c r="TSS291" s="730"/>
      <c r="TST291" s="730"/>
      <c r="TSU291" s="730"/>
      <c r="TSV291" s="730"/>
      <c r="TSW291" s="730"/>
      <c r="TSX291" s="730"/>
      <c r="TSY291" s="730"/>
      <c r="TSZ291" s="730"/>
      <c r="TTA291" s="730"/>
      <c r="TTB291" s="730"/>
      <c r="TTC291" s="730"/>
      <c r="TTD291" s="730"/>
      <c r="TTE291" s="730"/>
      <c r="TTF291" s="730"/>
      <c r="TTG291" s="730"/>
      <c r="TTH291" s="730"/>
      <c r="TTI291" s="730"/>
      <c r="TTJ291" s="730"/>
      <c r="TTK291" s="730"/>
      <c r="TTL291" s="730"/>
      <c r="TTM291" s="730"/>
      <c r="TTN291" s="730"/>
      <c r="TTO291" s="730"/>
      <c r="TTP291" s="730"/>
      <c r="TTQ291" s="730"/>
      <c r="TTR291" s="730"/>
      <c r="TTS291" s="730"/>
      <c r="TTT291" s="730"/>
      <c r="TTU291" s="730"/>
      <c r="TTV291" s="730"/>
      <c r="TTW291" s="730"/>
      <c r="TTX291" s="730"/>
      <c r="TTY291" s="730"/>
      <c r="TTZ291" s="730"/>
      <c r="TUA291" s="730"/>
      <c r="TUB291" s="730"/>
      <c r="TUC291" s="730"/>
      <c r="TUD291" s="730"/>
      <c r="TUE291" s="730"/>
      <c r="TUF291" s="730"/>
      <c r="TUG291" s="730"/>
      <c r="TUH291" s="730"/>
      <c r="TUI291" s="730"/>
      <c r="TUJ291" s="730"/>
      <c r="TUK291" s="730"/>
      <c r="TUL291" s="730"/>
      <c r="TUM291" s="730"/>
      <c r="TUN291" s="730"/>
      <c r="TUO291" s="730"/>
      <c r="TUP291" s="730"/>
      <c r="TUQ291" s="730"/>
      <c r="TUR291" s="730"/>
      <c r="TUS291" s="730"/>
      <c r="TUT291" s="730"/>
      <c r="TUU291" s="730"/>
      <c r="TUV291" s="730"/>
      <c r="TUW291" s="730"/>
      <c r="TUX291" s="730"/>
      <c r="TUY291" s="730"/>
      <c r="TUZ291" s="730"/>
      <c r="TVA291" s="730"/>
      <c r="TVB291" s="730"/>
      <c r="TVC291" s="730"/>
      <c r="TVD291" s="730"/>
      <c r="TVE291" s="730"/>
      <c r="TVF291" s="730"/>
      <c r="TVG291" s="730"/>
      <c r="TVH291" s="730"/>
      <c r="TVI291" s="730"/>
      <c r="TVJ291" s="730"/>
      <c r="TVK291" s="730"/>
      <c r="TVL291" s="730"/>
      <c r="TVM291" s="730"/>
      <c r="TVN291" s="730"/>
      <c r="TVO291" s="730"/>
      <c r="TVP291" s="730"/>
      <c r="TVQ291" s="730"/>
      <c r="TVR291" s="730"/>
      <c r="TVS291" s="730"/>
      <c r="TVT291" s="730"/>
      <c r="TVU291" s="730"/>
      <c r="TVV291" s="730"/>
      <c r="TVW291" s="730"/>
      <c r="TVX291" s="730"/>
      <c r="TVY291" s="730"/>
      <c r="TVZ291" s="730"/>
      <c r="TWA291" s="730"/>
      <c r="TWB291" s="730"/>
      <c r="TWC291" s="730"/>
      <c r="TWD291" s="730"/>
      <c r="TWE291" s="730"/>
      <c r="TWF291" s="730"/>
      <c r="TWG291" s="730"/>
      <c r="TWH291" s="730"/>
      <c r="TWI291" s="730"/>
      <c r="TWJ291" s="730"/>
      <c r="TWK291" s="730"/>
      <c r="TWL291" s="730"/>
      <c r="TWM291" s="730"/>
      <c r="TWN291" s="730"/>
      <c r="TWO291" s="730"/>
      <c r="TWP291" s="730"/>
      <c r="TWQ291" s="730"/>
      <c r="TWR291" s="730"/>
      <c r="TWS291" s="730"/>
      <c r="TWT291" s="730"/>
      <c r="TWU291" s="730"/>
      <c r="TWV291" s="730"/>
      <c r="TWW291" s="730"/>
      <c r="TWX291" s="730"/>
      <c r="TWY291" s="730"/>
      <c r="TWZ291" s="730"/>
      <c r="TXA291" s="730"/>
      <c r="TXB291" s="730"/>
      <c r="TXC291" s="730"/>
      <c r="TXD291" s="730"/>
      <c r="TXE291" s="730"/>
      <c r="TXF291" s="730"/>
      <c r="TXG291" s="730"/>
      <c r="TXH291" s="730"/>
      <c r="TXI291" s="730"/>
      <c r="TXJ291" s="730"/>
      <c r="TXK291" s="730"/>
      <c r="TXL291" s="730"/>
      <c r="TXM291" s="730"/>
      <c r="TXN291" s="730"/>
      <c r="TXO291" s="730"/>
      <c r="TXP291" s="730"/>
      <c r="TXQ291" s="730"/>
      <c r="TXR291" s="730"/>
      <c r="TXS291" s="730"/>
      <c r="TXT291" s="730"/>
      <c r="TXU291" s="730"/>
      <c r="TXV291" s="730"/>
      <c r="TXW291" s="730"/>
      <c r="TXX291" s="730"/>
      <c r="TXY291" s="730"/>
      <c r="TXZ291" s="730"/>
      <c r="TYA291" s="730"/>
      <c r="TYB291" s="730"/>
      <c r="TYC291" s="730"/>
      <c r="TYD291" s="730"/>
      <c r="TYE291" s="730"/>
      <c r="TYF291" s="730"/>
      <c r="TYG291" s="730"/>
      <c r="TYH291" s="730"/>
      <c r="TYI291" s="730"/>
      <c r="TYJ291" s="730"/>
      <c r="TYK291" s="730"/>
      <c r="TYL291" s="730"/>
      <c r="TYM291" s="730"/>
      <c r="TYN291" s="730"/>
      <c r="TYO291" s="730"/>
      <c r="TYP291" s="730"/>
      <c r="TYQ291" s="730"/>
      <c r="TYR291" s="730"/>
      <c r="TYS291" s="730"/>
      <c r="TYT291" s="730"/>
      <c r="TYU291" s="730"/>
      <c r="TYV291" s="730"/>
      <c r="TYW291" s="730"/>
      <c r="TYX291" s="730"/>
      <c r="TYY291" s="730"/>
      <c r="TYZ291" s="730"/>
      <c r="TZA291" s="730"/>
      <c r="TZB291" s="730"/>
      <c r="TZC291" s="730"/>
      <c r="TZD291" s="730"/>
      <c r="TZE291" s="730"/>
      <c r="TZF291" s="730"/>
      <c r="TZG291" s="730"/>
      <c r="TZH291" s="730"/>
      <c r="TZI291" s="730"/>
      <c r="TZJ291" s="730"/>
      <c r="TZK291" s="730"/>
      <c r="TZL291" s="730"/>
      <c r="TZM291" s="730"/>
      <c r="TZN291" s="730"/>
      <c r="TZO291" s="730"/>
      <c r="TZP291" s="730"/>
      <c r="TZQ291" s="730"/>
      <c r="TZR291" s="730"/>
      <c r="TZS291" s="730"/>
      <c r="TZT291" s="730"/>
      <c r="TZU291" s="730"/>
      <c r="TZV291" s="730"/>
      <c r="TZW291" s="730"/>
      <c r="TZX291" s="730"/>
      <c r="TZY291" s="730"/>
      <c r="TZZ291" s="730"/>
      <c r="UAA291" s="730"/>
      <c r="UAB291" s="730"/>
      <c r="UAC291" s="730"/>
      <c r="UAD291" s="730"/>
      <c r="UAE291" s="730"/>
      <c r="UAF291" s="730"/>
      <c r="UAG291" s="730"/>
      <c r="UAH291" s="730"/>
      <c r="UAI291" s="730"/>
      <c r="UAJ291" s="730"/>
      <c r="UAK291" s="730"/>
      <c r="UAL291" s="730"/>
      <c r="UAM291" s="730"/>
      <c r="UAN291" s="730"/>
      <c r="UAO291" s="730"/>
      <c r="UAP291" s="730"/>
      <c r="UAQ291" s="730"/>
      <c r="UAR291" s="730"/>
      <c r="UAS291" s="730"/>
      <c r="UAT291" s="730"/>
      <c r="UAU291" s="730"/>
      <c r="UAV291" s="730"/>
      <c r="UAW291" s="730"/>
      <c r="UAX291" s="730"/>
      <c r="UAY291" s="730"/>
      <c r="UAZ291" s="730"/>
      <c r="UBA291" s="730"/>
      <c r="UBB291" s="730"/>
      <c r="UBC291" s="730"/>
      <c r="UBD291" s="730"/>
      <c r="UBE291" s="730"/>
      <c r="UBF291" s="730"/>
      <c r="UBG291" s="730"/>
      <c r="UBH291" s="730"/>
      <c r="UBI291" s="730"/>
      <c r="UBJ291" s="730"/>
      <c r="UBK291" s="730"/>
      <c r="UBL291" s="730"/>
      <c r="UBM291" s="730"/>
      <c r="UBN291" s="730"/>
      <c r="UBO291" s="730"/>
      <c r="UBP291" s="730"/>
      <c r="UBQ291" s="730"/>
      <c r="UBR291" s="730"/>
      <c r="UBS291" s="730"/>
      <c r="UBT291" s="730"/>
      <c r="UBU291" s="730"/>
      <c r="UBV291" s="730"/>
      <c r="UBW291" s="730"/>
      <c r="UBX291" s="730"/>
      <c r="UBY291" s="730"/>
      <c r="UBZ291" s="730"/>
      <c r="UCA291" s="730"/>
      <c r="UCB291" s="730"/>
      <c r="UCC291" s="730"/>
      <c r="UCD291" s="730"/>
      <c r="UCE291" s="730"/>
      <c r="UCF291" s="730"/>
      <c r="UCG291" s="730"/>
      <c r="UCH291" s="730"/>
      <c r="UCI291" s="730"/>
      <c r="UCJ291" s="730"/>
      <c r="UCK291" s="730"/>
      <c r="UCL291" s="730"/>
      <c r="UCM291" s="730"/>
      <c r="UCN291" s="730"/>
      <c r="UCO291" s="730"/>
      <c r="UCP291" s="730"/>
      <c r="UCQ291" s="730"/>
      <c r="UCR291" s="730"/>
      <c r="UCS291" s="730"/>
      <c r="UCT291" s="730"/>
      <c r="UCU291" s="730"/>
      <c r="UCV291" s="730"/>
      <c r="UCW291" s="730"/>
      <c r="UCX291" s="730"/>
      <c r="UCY291" s="730"/>
      <c r="UCZ291" s="730"/>
      <c r="UDA291" s="730"/>
      <c r="UDB291" s="730"/>
      <c r="UDC291" s="730"/>
      <c r="UDD291" s="730"/>
      <c r="UDE291" s="730"/>
      <c r="UDF291" s="730"/>
      <c r="UDG291" s="730"/>
      <c r="UDH291" s="730"/>
      <c r="UDI291" s="730"/>
      <c r="UDJ291" s="730"/>
      <c r="UDK291" s="730"/>
      <c r="UDL291" s="730"/>
      <c r="UDM291" s="730"/>
      <c r="UDN291" s="730"/>
      <c r="UDO291" s="730"/>
      <c r="UDP291" s="730"/>
      <c r="UDQ291" s="730"/>
      <c r="UDR291" s="730"/>
      <c r="UDS291" s="730"/>
      <c r="UDT291" s="730"/>
      <c r="UDU291" s="730"/>
      <c r="UDV291" s="730"/>
      <c r="UDW291" s="730"/>
      <c r="UDX291" s="730"/>
      <c r="UDY291" s="730"/>
      <c r="UDZ291" s="730"/>
      <c r="UEA291" s="730"/>
      <c r="UEB291" s="730"/>
      <c r="UEC291" s="730"/>
      <c r="UED291" s="730"/>
      <c r="UEE291" s="730"/>
      <c r="UEF291" s="730"/>
      <c r="UEG291" s="730"/>
      <c r="UEH291" s="730"/>
      <c r="UEI291" s="730"/>
      <c r="UEJ291" s="730"/>
      <c r="UEK291" s="730"/>
      <c r="UEL291" s="730"/>
      <c r="UEM291" s="730"/>
      <c r="UEN291" s="730"/>
      <c r="UEO291" s="730"/>
      <c r="UEP291" s="730"/>
      <c r="UEQ291" s="730"/>
      <c r="UER291" s="730"/>
      <c r="UES291" s="730"/>
      <c r="UET291" s="730"/>
      <c r="UEU291" s="730"/>
      <c r="UEV291" s="730"/>
      <c r="UEW291" s="730"/>
      <c r="UEX291" s="730"/>
      <c r="UEY291" s="730"/>
      <c r="UEZ291" s="730"/>
      <c r="UFA291" s="730"/>
      <c r="UFB291" s="730"/>
      <c r="UFC291" s="730"/>
      <c r="UFD291" s="730"/>
      <c r="UFE291" s="730"/>
      <c r="UFF291" s="730"/>
      <c r="UFG291" s="730"/>
      <c r="UFH291" s="730"/>
      <c r="UFI291" s="730"/>
      <c r="UFJ291" s="730"/>
      <c r="UFK291" s="730"/>
      <c r="UFL291" s="730"/>
      <c r="UFM291" s="730"/>
      <c r="UFN291" s="730"/>
      <c r="UFO291" s="730"/>
      <c r="UFP291" s="730"/>
      <c r="UFQ291" s="730"/>
      <c r="UFR291" s="730"/>
      <c r="UFS291" s="730"/>
      <c r="UFT291" s="730"/>
      <c r="UFU291" s="730"/>
      <c r="UFV291" s="730"/>
      <c r="UFW291" s="730"/>
      <c r="UFX291" s="730"/>
      <c r="UFY291" s="730"/>
      <c r="UFZ291" s="730"/>
      <c r="UGA291" s="730"/>
      <c r="UGB291" s="730"/>
      <c r="UGC291" s="730"/>
      <c r="UGD291" s="730"/>
      <c r="UGE291" s="730"/>
      <c r="UGF291" s="730"/>
      <c r="UGG291" s="730"/>
      <c r="UGH291" s="730"/>
      <c r="UGI291" s="730"/>
      <c r="UGJ291" s="730"/>
      <c r="UGK291" s="730"/>
      <c r="UGL291" s="730"/>
      <c r="UGM291" s="730"/>
      <c r="UGN291" s="730"/>
      <c r="UGO291" s="730"/>
      <c r="UGP291" s="730"/>
      <c r="UGQ291" s="730"/>
      <c r="UGR291" s="730"/>
      <c r="UGS291" s="730"/>
      <c r="UGT291" s="730"/>
      <c r="UGU291" s="730"/>
      <c r="UGV291" s="730"/>
      <c r="UGW291" s="730"/>
      <c r="UGX291" s="730"/>
      <c r="UGY291" s="730"/>
      <c r="UGZ291" s="730"/>
      <c r="UHA291" s="730"/>
      <c r="UHB291" s="730"/>
      <c r="UHC291" s="730"/>
      <c r="UHD291" s="730"/>
      <c r="UHE291" s="730"/>
      <c r="UHF291" s="730"/>
      <c r="UHG291" s="730"/>
      <c r="UHH291" s="730"/>
      <c r="UHI291" s="730"/>
      <c r="UHJ291" s="730"/>
      <c r="UHK291" s="730"/>
      <c r="UHL291" s="730"/>
      <c r="UHM291" s="730"/>
      <c r="UHN291" s="730"/>
      <c r="UHO291" s="730"/>
      <c r="UHP291" s="730"/>
      <c r="UHQ291" s="730"/>
      <c r="UHR291" s="730"/>
      <c r="UHS291" s="730"/>
      <c r="UHT291" s="730"/>
      <c r="UHU291" s="730"/>
      <c r="UHV291" s="730"/>
      <c r="UHW291" s="730"/>
      <c r="UHX291" s="730"/>
      <c r="UHY291" s="730"/>
      <c r="UHZ291" s="730"/>
      <c r="UIA291" s="730"/>
      <c r="UIB291" s="730"/>
      <c r="UIC291" s="730"/>
      <c r="UID291" s="730"/>
      <c r="UIE291" s="730"/>
      <c r="UIF291" s="730"/>
      <c r="UIG291" s="730"/>
      <c r="UIH291" s="730"/>
      <c r="UII291" s="730"/>
      <c r="UIJ291" s="730"/>
      <c r="UIK291" s="730"/>
      <c r="UIL291" s="730"/>
      <c r="UIM291" s="730"/>
      <c r="UIN291" s="730"/>
      <c r="UIO291" s="730"/>
      <c r="UIP291" s="730"/>
      <c r="UIQ291" s="730"/>
      <c r="UIR291" s="730"/>
      <c r="UIS291" s="730"/>
      <c r="UIT291" s="730"/>
      <c r="UIU291" s="730"/>
      <c r="UIV291" s="730"/>
      <c r="UIW291" s="730"/>
      <c r="UIX291" s="730"/>
      <c r="UIY291" s="730"/>
      <c r="UIZ291" s="730"/>
      <c r="UJA291" s="730"/>
      <c r="UJB291" s="730"/>
      <c r="UJC291" s="730"/>
      <c r="UJD291" s="730"/>
      <c r="UJE291" s="730"/>
      <c r="UJF291" s="730"/>
      <c r="UJG291" s="730"/>
      <c r="UJH291" s="730"/>
      <c r="UJI291" s="730"/>
      <c r="UJJ291" s="730"/>
      <c r="UJK291" s="730"/>
      <c r="UJL291" s="730"/>
      <c r="UJM291" s="730"/>
      <c r="UJN291" s="730"/>
      <c r="UJO291" s="730"/>
      <c r="UJP291" s="730"/>
      <c r="UJQ291" s="730"/>
      <c r="UJR291" s="730"/>
      <c r="UJS291" s="730"/>
      <c r="UJT291" s="730"/>
      <c r="UJU291" s="730"/>
      <c r="UJV291" s="730"/>
      <c r="UJW291" s="730"/>
      <c r="UJX291" s="730"/>
      <c r="UJY291" s="730"/>
      <c r="UJZ291" s="730"/>
      <c r="UKA291" s="730"/>
      <c r="UKB291" s="730"/>
      <c r="UKC291" s="730"/>
      <c r="UKD291" s="730"/>
      <c r="UKE291" s="730"/>
      <c r="UKF291" s="730"/>
      <c r="UKG291" s="730"/>
      <c r="UKH291" s="730"/>
      <c r="UKI291" s="730"/>
      <c r="UKJ291" s="730"/>
      <c r="UKK291" s="730"/>
      <c r="UKL291" s="730"/>
      <c r="UKM291" s="730"/>
      <c r="UKN291" s="730"/>
      <c r="UKO291" s="730"/>
      <c r="UKP291" s="730"/>
      <c r="UKQ291" s="730"/>
      <c r="UKR291" s="730"/>
      <c r="UKS291" s="730"/>
      <c r="UKT291" s="730"/>
      <c r="UKU291" s="730"/>
      <c r="UKV291" s="730"/>
      <c r="UKW291" s="730"/>
      <c r="UKX291" s="730"/>
      <c r="UKY291" s="730"/>
      <c r="UKZ291" s="730"/>
      <c r="ULA291" s="730"/>
      <c r="ULB291" s="730"/>
      <c r="ULC291" s="730"/>
      <c r="ULD291" s="730"/>
      <c r="ULE291" s="730"/>
      <c r="ULF291" s="730"/>
      <c r="ULG291" s="730"/>
      <c r="ULH291" s="730"/>
      <c r="ULI291" s="730"/>
      <c r="ULJ291" s="730"/>
      <c r="ULK291" s="730"/>
      <c r="ULL291" s="730"/>
      <c r="ULM291" s="730"/>
      <c r="ULN291" s="730"/>
      <c r="ULO291" s="730"/>
      <c r="ULP291" s="730"/>
      <c r="ULQ291" s="730"/>
      <c r="ULR291" s="730"/>
      <c r="ULS291" s="730"/>
      <c r="ULT291" s="730"/>
      <c r="ULU291" s="730"/>
      <c r="ULV291" s="730"/>
      <c r="ULW291" s="730"/>
      <c r="ULX291" s="730"/>
      <c r="ULY291" s="730"/>
      <c r="ULZ291" s="730"/>
      <c r="UMA291" s="730"/>
      <c r="UMB291" s="730"/>
      <c r="UMC291" s="730"/>
      <c r="UMD291" s="730"/>
      <c r="UME291" s="730"/>
      <c r="UMF291" s="730"/>
      <c r="UMG291" s="730"/>
      <c r="UMH291" s="730"/>
      <c r="UMI291" s="730"/>
      <c r="UMJ291" s="730"/>
      <c r="UMK291" s="730"/>
      <c r="UML291" s="730"/>
      <c r="UMM291" s="730"/>
      <c r="UMN291" s="730"/>
      <c r="UMO291" s="730"/>
      <c r="UMP291" s="730"/>
      <c r="UMQ291" s="730"/>
      <c r="UMR291" s="730"/>
      <c r="UMS291" s="730"/>
      <c r="UMT291" s="730"/>
      <c r="UMU291" s="730"/>
      <c r="UMV291" s="730"/>
      <c r="UMW291" s="730"/>
      <c r="UMX291" s="730"/>
      <c r="UMY291" s="730"/>
      <c r="UMZ291" s="730"/>
      <c r="UNA291" s="730"/>
      <c r="UNB291" s="730"/>
      <c r="UNC291" s="730"/>
      <c r="UND291" s="730"/>
      <c r="UNE291" s="730"/>
      <c r="UNF291" s="730"/>
      <c r="UNG291" s="730"/>
      <c r="UNH291" s="730"/>
      <c r="UNI291" s="730"/>
      <c r="UNJ291" s="730"/>
      <c r="UNK291" s="730"/>
      <c r="UNL291" s="730"/>
      <c r="UNM291" s="730"/>
      <c r="UNN291" s="730"/>
      <c r="UNO291" s="730"/>
      <c r="UNP291" s="730"/>
      <c r="UNQ291" s="730"/>
      <c r="UNR291" s="730"/>
      <c r="UNS291" s="730"/>
      <c r="UNT291" s="730"/>
      <c r="UNU291" s="730"/>
      <c r="UNV291" s="730"/>
      <c r="UNW291" s="730"/>
      <c r="UNX291" s="730"/>
      <c r="UNY291" s="730"/>
      <c r="UNZ291" s="730"/>
      <c r="UOA291" s="730"/>
      <c r="UOB291" s="730"/>
      <c r="UOC291" s="730"/>
      <c r="UOD291" s="730"/>
      <c r="UOE291" s="730"/>
      <c r="UOF291" s="730"/>
      <c r="UOG291" s="730"/>
      <c r="UOH291" s="730"/>
      <c r="UOI291" s="730"/>
      <c r="UOJ291" s="730"/>
      <c r="UOK291" s="730"/>
      <c r="UOL291" s="730"/>
      <c r="UOM291" s="730"/>
      <c r="UON291" s="730"/>
      <c r="UOO291" s="730"/>
      <c r="UOP291" s="730"/>
      <c r="UOQ291" s="730"/>
      <c r="UOR291" s="730"/>
      <c r="UOS291" s="730"/>
      <c r="UOT291" s="730"/>
      <c r="UOU291" s="730"/>
      <c r="UOV291" s="730"/>
      <c r="UOW291" s="730"/>
      <c r="UOX291" s="730"/>
      <c r="UOY291" s="730"/>
      <c r="UOZ291" s="730"/>
      <c r="UPA291" s="730"/>
      <c r="UPB291" s="730"/>
      <c r="UPC291" s="730"/>
      <c r="UPD291" s="730"/>
      <c r="UPE291" s="730"/>
      <c r="UPF291" s="730"/>
      <c r="UPG291" s="730"/>
      <c r="UPH291" s="730"/>
      <c r="UPI291" s="730"/>
      <c r="UPJ291" s="730"/>
      <c r="UPK291" s="730"/>
      <c r="UPL291" s="730"/>
      <c r="UPM291" s="730"/>
      <c r="UPN291" s="730"/>
      <c r="UPO291" s="730"/>
      <c r="UPP291" s="730"/>
      <c r="UPQ291" s="730"/>
      <c r="UPR291" s="730"/>
      <c r="UPS291" s="730"/>
      <c r="UPT291" s="730"/>
      <c r="UPU291" s="730"/>
      <c r="UPV291" s="730"/>
      <c r="UPW291" s="730"/>
      <c r="UPX291" s="730"/>
      <c r="UPY291" s="730"/>
      <c r="UPZ291" s="730"/>
      <c r="UQA291" s="730"/>
      <c r="UQB291" s="730"/>
      <c r="UQC291" s="730"/>
      <c r="UQD291" s="730"/>
      <c r="UQE291" s="730"/>
      <c r="UQF291" s="730"/>
      <c r="UQG291" s="730"/>
      <c r="UQH291" s="730"/>
      <c r="UQI291" s="730"/>
      <c r="UQJ291" s="730"/>
      <c r="UQK291" s="730"/>
      <c r="UQL291" s="730"/>
      <c r="UQM291" s="730"/>
      <c r="UQN291" s="730"/>
      <c r="UQO291" s="730"/>
      <c r="UQP291" s="730"/>
      <c r="UQQ291" s="730"/>
      <c r="UQR291" s="730"/>
      <c r="UQS291" s="730"/>
      <c r="UQT291" s="730"/>
      <c r="UQU291" s="730"/>
      <c r="UQV291" s="730"/>
      <c r="UQW291" s="730"/>
      <c r="UQX291" s="730"/>
      <c r="UQY291" s="730"/>
      <c r="UQZ291" s="730"/>
      <c r="URA291" s="730"/>
      <c r="URB291" s="730"/>
      <c r="URC291" s="730"/>
      <c r="URD291" s="730"/>
      <c r="URE291" s="730"/>
      <c r="URF291" s="730"/>
      <c r="URG291" s="730"/>
      <c r="URH291" s="730"/>
      <c r="URI291" s="730"/>
      <c r="URJ291" s="730"/>
      <c r="URK291" s="730"/>
      <c r="URL291" s="730"/>
      <c r="URM291" s="730"/>
      <c r="URN291" s="730"/>
      <c r="URO291" s="730"/>
      <c r="URP291" s="730"/>
      <c r="URQ291" s="730"/>
      <c r="URR291" s="730"/>
      <c r="URS291" s="730"/>
      <c r="URT291" s="730"/>
      <c r="URU291" s="730"/>
      <c r="URV291" s="730"/>
      <c r="URW291" s="730"/>
      <c r="URX291" s="730"/>
      <c r="URY291" s="730"/>
      <c r="URZ291" s="730"/>
      <c r="USA291" s="730"/>
      <c r="USB291" s="730"/>
      <c r="USC291" s="730"/>
      <c r="USD291" s="730"/>
      <c r="USE291" s="730"/>
      <c r="USF291" s="730"/>
      <c r="USG291" s="730"/>
      <c r="USH291" s="730"/>
      <c r="USI291" s="730"/>
      <c r="USJ291" s="730"/>
      <c r="USK291" s="730"/>
      <c r="USL291" s="730"/>
      <c r="USM291" s="730"/>
      <c r="USN291" s="730"/>
      <c r="USO291" s="730"/>
      <c r="USP291" s="730"/>
      <c r="USQ291" s="730"/>
      <c r="USR291" s="730"/>
      <c r="USS291" s="730"/>
      <c r="UST291" s="730"/>
      <c r="USU291" s="730"/>
      <c r="USV291" s="730"/>
      <c r="USW291" s="730"/>
      <c r="USX291" s="730"/>
      <c r="USY291" s="730"/>
      <c r="USZ291" s="730"/>
      <c r="UTA291" s="730"/>
      <c r="UTB291" s="730"/>
      <c r="UTC291" s="730"/>
      <c r="UTD291" s="730"/>
      <c r="UTE291" s="730"/>
      <c r="UTF291" s="730"/>
      <c r="UTG291" s="730"/>
      <c r="UTH291" s="730"/>
      <c r="UTI291" s="730"/>
      <c r="UTJ291" s="730"/>
      <c r="UTK291" s="730"/>
      <c r="UTL291" s="730"/>
      <c r="UTM291" s="730"/>
      <c r="UTN291" s="730"/>
      <c r="UTO291" s="730"/>
      <c r="UTP291" s="730"/>
      <c r="UTQ291" s="730"/>
      <c r="UTR291" s="730"/>
      <c r="UTS291" s="730"/>
      <c r="UTT291" s="730"/>
      <c r="UTU291" s="730"/>
      <c r="UTV291" s="730"/>
      <c r="UTW291" s="730"/>
      <c r="UTX291" s="730"/>
      <c r="UTY291" s="730"/>
      <c r="UTZ291" s="730"/>
      <c r="UUA291" s="730"/>
      <c r="UUB291" s="730"/>
      <c r="UUC291" s="730"/>
      <c r="UUD291" s="730"/>
      <c r="UUE291" s="730"/>
      <c r="UUF291" s="730"/>
      <c r="UUG291" s="730"/>
      <c r="UUH291" s="730"/>
      <c r="UUI291" s="730"/>
      <c r="UUJ291" s="730"/>
      <c r="UUK291" s="730"/>
      <c r="UUL291" s="730"/>
      <c r="UUM291" s="730"/>
      <c r="UUN291" s="730"/>
      <c r="UUO291" s="730"/>
      <c r="UUP291" s="730"/>
      <c r="UUQ291" s="730"/>
      <c r="UUR291" s="730"/>
      <c r="UUS291" s="730"/>
      <c r="UUT291" s="730"/>
      <c r="UUU291" s="730"/>
      <c r="UUV291" s="730"/>
      <c r="UUW291" s="730"/>
      <c r="UUX291" s="730"/>
      <c r="UUY291" s="730"/>
      <c r="UUZ291" s="730"/>
      <c r="UVA291" s="730"/>
      <c r="UVB291" s="730"/>
      <c r="UVC291" s="730"/>
      <c r="UVD291" s="730"/>
      <c r="UVE291" s="730"/>
      <c r="UVF291" s="730"/>
      <c r="UVG291" s="730"/>
      <c r="UVH291" s="730"/>
      <c r="UVI291" s="730"/>
      <c r="UVJ291" s="730"/>
      <c r="UVK291" s="730"/>
      <c r="UVL291" s="730"/>
      <c r="UVM291" s="730"/>
      <c r="UVN291" s="730"/>
      <c r="UVO291" s="730"/>
      <c r="UVP291" s="730"/>
      <c r="UVQ291" s="730"/>
      <c r="UVR291" s="730"/>
      <c r="UVS291" s="730"/>
      <c r="UVT291" s="730"/>
      <c r="UVU291" s="730"/>
      <c r="UVV291" s="730"/>
      <c r="UVW291" s="730"/>
      <c r="UVX291" s="730"/>
      <c r="UVY291" s="730"/>
      <c r="UVZ291" s="730"/>
      <c r="UWA291" s="730"/>
      <c r="UWB291" s="730"/>
      <c r="UWC291" s="730"/>
      <c r="UWD291" s="730"/>
      <c r="UWE291" s="730"/>
      <c r="UWF291" s="730"/>
      <c r="UWG291" s="730"/>
      <c r="UWH291" s="730"/>
      <c r="UWI291" s="730"/>
      <c r="UWJ291" s="730"/>
      <c r="UWK291" s="730"/>
      <c r="UWL291" s="730"/>
      <c r="UWM291" s="730"/>
      <c r="UWN291" s="730"/>
      <c r="UWO291" s="730"/>
      <c r="UWP291" s="730"/>
      <c r="UWQ291" s="730"/>
      <c r="UWR291" s="730"/>
      <c r="UWS291" s="730"/>
      <c r="UWT291" s="730"/>
      <c r="UWU291" s="730"/>
      <c r="UWV291" s="730"/>
      <c r="UWW291" s="730"/>
      <c r="UWX291" s="730"/>
      <c r="UWY291" s="730"/>
      <c r="UWZ291" s="730"/>
      <c r="UXA291" s="730"/>
      <c r="UXB291" s="730"/>
      <c r="UXC291" s="730"/>
      <c r="UXD291" s="730"/>
      <c r="UXE291" s="730"/>
      <c r="UXF291" s="730"/>
      <c r="UXG291" s="730"/>
      <c r="UXH291" s="730"/>
      <c r="UXI291" s="730"/>
      <c r="UXJ291" s="730"/>
      <c r="UXK291" s="730"/>
      <c r="UXL291" s="730"/>
      <c r="UXM291" s="730"/>
      <c r="UXN291" s="730"/>
      <c r="UXO291" s="730"/>
      <c r="UXP291" s="730"/>
      <c r="UXQ291" s="730"/>
      <c r="UXR291" s="730"/>
      <c r="UXS291" s="730"/>
      <c r="UXT291" s="730"/>
      <c r="UXU291" s="730"/>
      <c r="UXV291" s="730"/>
      <c r="UXW291" s="730"/>
      <c r="UXX291" s="730"/>
      <c r="UXY291" s="730"/>
      <c r="UXZ291" s="730"/>
      <c r="UYA291" s="730"/>
      <c r="UYB291" s="730"/>
      <c r="UYC291" s="730"/>
      <c r="UYD291" s="730"/>
      <c r="UYE291" s="730"/>
      <c r="UYF291" s="730"/>
      <c r="UYG291" s="730"/>
      <c r="UYH291" s="730"/>
      <c r="UYI291" s="730"/>
      <c r="UYJ291" s="730"/>
      <c r="UYK291" s="730"/>
      <c r="UYL291" s="730"/>
      <c r="UYM291" s="730"/>
      <c r="UYN291" s="730"/>
      <c r="UYO291" s="730"/>
      <c r="UYP291" s="730"/>
      <c r="UYQ291" s="730"/>
      <c r="UYR291" s="730"/>
      <c r="UYS291" s="730"/>
      <c r="UYT291" s="730"/>
      <c r="UYU291" s="730"/>
      <c r="UYV291" s="730"/>
      <c r="UYW291" s="730"/>
      <c r="UYX291" s="730"/>
      <c r="UYY291" s="730"/>
      <c r="UYZ291" s="730"/>
      <c r="UZA291" s="730"/>
      <c r="UZB291" s="730"/>
      <c r="UZC291" s="730"/>
      <c r="UZD291" s="730"/>
      <c r="UZE291" s="730"/>
      <c r="UZF291" s="730"/>
      <c r="UZG291" s="730"/>
      <c r="UZH291" s="730"/>
      <c r="UZI291" s="730"/>
      <c r="UZJ291" s="730"/>
      <c r="UZK291" s="730"/>
      <c r="UZL291" s="730"/>
      <c r="UZM291" s="730"/>
      <c r="UZN291" s="730"/>
      <c r="UZO291" s="730"/>
      <c r="UZP291" s="730"/>
      <c r="UZQ291" s="730"/>
      <c r="UZR291" s="730"/>
      <c r="UZS291" s="730"/>
      <c r="UZT291" s="730"/>
      <c r="UZU291" s="730"/>
      <c r="UZV291" s="730"/>
      <c r="UZW291" s="730"/>
      <c r="UZX291" s="730"/>
      <c r="UZY291" s="730"/>
      <c r="UZZ291" s="730"/>
      <c r="VAA291" s="730"/>
      <c r="VAB291" s="730"/>
      <c r="VAC291" s="730"/>
      <c r="VAD291" s="730"/>
      <c r="VAE291" s="730"/>
      <c r="VAF291" s="730"/>
      <c r="VAG291" s="730"/>
      <c r="VAH291" s="730"/>
      <c r="VAI291" s="730"/>
      <c r="VAJ291" s="730"/>
      <c r="VAK291" s="730"/>
      <c r="VAL291" s="730"/>
      <c r="VAM291" s="730"/>
      <c r="VAN291" s="730"/>
      <c r="VAO291" s="730"/>
      <c r="VAP291" s="730"/>
      <c r="VAQ291" s="730"/>
      <c r="VAR291" s="730"/>
      <c r="VAS291" s="730"/>
      <c r="VAT291" s="730"/>
      <c r="VAU291" s="730"/>
      <c r="VAV291" s="730"/>
      <c r="VAW291" s="730"/>
      <c r="VAX291" s="730"/>
      <c r="VAY291" s="730"/>
      <c r="VAZ291" s="730"/>
      <c r="VBA291" s="730"/>
      <c r="VBB291" s="730"/>
      <c r="VBC291" s="730"/>
      <c r="VBD291" s="730"/>
      <c r="VBE291" s="730"/>
      <c r="VBF291" s="730"/>
      <c r="VBG291" s="730"/>
      <c r="VBH291" s="730"/>
      <c r="VBI291" s="730"/>
      <c r="VBJ291" s="730"/>
      <c r="VBK291" s="730"/>
      <c r="VBL291" s="730"/>
      <c r="VBM291" s="730"/>
      <c r="VBN291" s="730"/>
      <c r="VBO291" s="730"/>
      <c r="VBP291" s="730"/>
      <c r="VBQ291" s="730"/>
      <c r="VBR291" s="730"/>
      <c r="VBS291" s="730"/>
      <c r="VBT291" s="730"/>
      <c r="VBU291" s="730"/>
      <c r="VBV291" s="730"/>
      <c r="VBW291" s="730"/>
      <c r="VBX291" s="730"/>
      <c r="VBY291" s="730"/>
      <c r="VBZ291" s="730"/>
      <c r="VCA291" s="730"/>
      <c r="VCB291" s="730"/>
      <c r="VCC291" s="730"/>
      <c r="VCD291" s="730"/>
      <c r="VCE291" s="730"/>
      <c r="VCF291" s="730"/>
      <c r="VCG291" s="730"/>
      <c r="VCH291" s="730"/>
      <c r="VCI291" s="730"/>
      <c r="VCJ291" s="730"/>
      <c r="VCK291" s="730"/>
      <c r="VCL291" s="730"/>
      <c r="VCM291" s="730"/>
      <c r="VCN291" s="730"/>
      <c r="VCO291" s="730"/>
      <c r="VCP291" s="730"/>
      <c r="VCQ291" s="730"/>
      <c r="VCR291" s="730"/>
      <c r="VCS291" s="730"/>
      <c r="VCT291" s="730"/>
      <c r="VCU291" s="730"/>
      <c r="VCV291" s="730"/>
      <c r="VCW291" s="730"/>
      <c r="VCX291" s="730"/>
      <c r="VCY291" s="730"/>
      <c r="VCZ291" s="730"/>
      <c r="VDA291" s="730"/>
      <c r="VDB291" s="730"/>
      <c r="VDC291" s="730"/>
      <c r="VDD291" s="730"/>
      <c r="VDE291" s="730"/>
      <c r="VDF291" s="730"/>
      <c r="VDG291" s="730"/>
      <c r="VDH291" s="730"/>
      <c r="VDI291" s="730"/>
      <c r="VDJ291" s="730"/>
      <c r="VDK291" s="730"/>
      <c r="VDL291" s="730"/>
      <c r="VDM291" s="730"/>
      <c r="VDN291" s="730"/>
      <c r="VDO291" s="730"/>
      <c r="VDP291" s="730"/>
      <c r="VDQ291" s="730"/>
      <c r="VDR291" s="730"/>
      <c r="VDS291" s="730"/>
      <c r="VDT291" s="730"/>
      <c r="VDU291" s="730"/>
      <c r="VDV291" s="730"/>
      <c r="VDW291" s="730"/>
      <c r="VDX291" s="730"/>
      <c r="VDY291" s="730"/>
      <c r="VDZ291" s="730"/>
      <c r="VEA291" s="730"/>
      <c r="VEB291" s="730"/>
      <c r="VEC291" s="730"/>
      <c r="VED291" s="730"/>
      <c r="VEE291" s="730"/>
      <c r="VEF291" s="730"/>
      <c r="VEG291" s="730"/>
      <c r="VEH291" s="730"/>
      <c r="VEI291" s="730"/>
      <c r="VEJ291" s="730"/>
      <c r="VEK291" s="730"/>
      <c r="VEL291" s="730"/>
      <c r="VEM291" s="730"/>
      <c r="VEN291" s="730"/>
      <c r="VEO291" s="730"/>
      <c r="VEP291" s="730"/>
      <c r="VEQ291" s="730"/>
      <c r="VER291" s="730"/>
      <c r="VES291" s="730"/>
      <c r="VET291" s="730"/>
      <c r="VEU291" s="730"/>
      <c r="VEV291" s="730"/>
      <c r="VEW291" s="730"/>
      <c r="VEX291" s="730"/>
      <c r="VEY291" s="730"/>
      <c r="VEZ291" s="730"/>
      <c r="VFA291" s="730"/>
      <c r="VFB291" s="730"/>
      <c r="VFC291" s="730"/>
      <c r="VFD291" s="730"/>
      <c r="VFE291" s="730"/>
      <c r="VFF291" s="730"/>
      <c r="VFG291" s="730"/>
      <c r="VFH291" s="730"/>
      <c r="VFI291" s="730"/>
      <c r="VFJ291" s="730"/>
      <c r="VFK291" s="730"/>
      <c r="VFL291" s="730"/>
      <c r="VFM291" s="730"/>
      <c r="VFN291" s="730"/>
      <c r="VFO291" s="730"/>
      <c r="VFP291" s="730"/>
      <c r="VFQ291" s="730"/>
      <c r="VFR291" s="730"/>
      <c r="VFS291" s="730"/>
      <c r="VFT291" s="730"/>
      <c r="VFU291" s="730"/>
      <c r="VFV291" s="730"/>
      <c r="VFW291" s="730"/>
      <c r="VFX291" s="730"/>
      <c r="VFY291" s="730"/>
      <c r="VFZ291" s="730"/>
      <c r="VGA291" s="730"/>
      <c r="VGB291" s="730"/>
      <c r="VGC291" s="730"/>
      <c r="VGD291" s="730"/>
      <c r="VGE291" s="730"/>
      <c r="VGF291" s="730"/>
      <c r="VGG291" s="730"/>
      <c r="VGH291" s="730"/>
      <c r="VGI291" s="730"/>
      <c r="VGJ291" s="730"/>
      <c r="VGK291" s="730"/>
      <c r="VGL291" s="730"/>
      <c r="VGM291" s="730"/>
      <c r="VGN291" s="730"/>
      <c r="VGO291" s="730"/>
      <c r="VGP291" s="730"/>
      <c r="VGQ291" s="730"/>
      <c r="VGR291" s="730"/>
      <c r="VGS291" s="730"/>
      <c r="VGT291" s="730"/>
      <c r="VGU291" s="730"/>
      <c r="VGV291" s="730"/>
      <c r="VGW291" s="730"/>
      <c r="VGX291" s="730"/>
      <c r="VGY291" s="730"/>
      <c r="VGZ291" s="730"/>
      <c r="VHA291" s="730"/>
      <c r="VHB291" s="730"/>
      <c r="VHC291" s="730"/>
      <c r="VHD291" s="730"/>
      <c r="VHE291" s="730"/>
      <c r="VHF291" s="730"/>
      <c r="VHG291" s="730"/>
      <c r="VHH291" s="730"/>
      <c r="VHI291" s="730"/>
      <c r="VHJ291" s="730"/>
      <c r="VHK291" s="730"/>
      <c r="VHL291" s="730"/>
      <c r="VHM291" s="730"/>
      <c r="VHN291" s="730"/>
      <c r="VHO291" s="730"/>
      <c r="VHP291" s="730"/>
      <c r="VHQ291" s="730"/>
      <c r="VHR291" s="730"/>
      <c r="VHS291" s="730"/>
      <c r="VHT291" s="730"/>
      <c r="VHU291" s="730"/>
      <c r="VHV291" s="730"/>
      <c r="VHW291" s="730"/>
      <c r="VHX291" s="730"/>
      <c r="VHY291" s="730"/>
      <c r="VHZ291" s="730"/>
      <c r="VIA291" s="730"/>
      <c r="VIB291" s="730"/>
      <c r="VIC291" s="730"/>
      <c r="VID291" s="730"/>
      <c r="VIE291" s="730"/>
      <c r="VIF291" s="730"/>
      <c r="VIG291" s="730"/>
      <c r="VIH291" s="730"/>
      <c r="VII291" s="730"/>
      <c r="VIJ291" s="730"/>
      <c r="VIK291" s="730"/>
      <c r="VIL291" s="730"/>
      <c r="VIM291" s="730"/>
      <c r="VIN291" s="730"/>
      <c r="VIO291" s="730"/>
      <c r="VIP291" s="730"/>
      <c r="VIQ291" s="730"/>
      <c r="VIR291" s="730"/>
      <c r="VIS291" s="730"/>
      <c r="VIT291" s="730"/>
      <c r="VIU291" s="730"/>
      <c r="VIV291" s="730"/>
      <c r="VIW291" s="730"/>
      <c r="VIX291" s="730"/>
      <c r="VIY291" s="730"/>
      <c r="VIZ291" s="730"/>
      <c r="VJA291" s="730"/>
      <c r="VJB291" s="730"/>
      <c r="VJC291" s="730"/>
      <c r="VJD291" s="730"/>
      <c r="VJE291" s="730"/>
      <c r="VJF291" s="730"/>
      <c r="VJG291" s="730"/>
      <c r="VJH291" s="730"/>
      <c r="VJI291" s="730"/>
      <c r="VJJ291" s="730"/>
      <c r="VJK291" s="730"/>
      <c r="VJL291" s="730"/>
      <c r="VJM291" s="730"/>
      <c r="VJN291" s="730"/>
      <c r="VJO291" s="730"/>
      <c r="VJP291" s="730"/>
      <c r="VJQ291" s="730"/>
      <c r="VJR291" s="730"/>
      <c r="VJS291" s="730"/>
      <c r="VJT291" s="730"/>
      <c r="VJU291" s="730"/>
      <c r="VJV291" s="730"/>
      <c r="VJW291" s="730"/>
      <c r="VJX291" s="730"/>
      <c r="VJY291" s="730"/>
      <c r="VJZ291" s="730"/>
      <c r="VKA291" s="730"/>
      <c r="VKB291" s="730"/>
      <c r="VKC291" s="730"/>
      <c r="VKD291" s="730"/>
      <c r="VKE291" s="730"/>
      <c r="VKF291" s="730"/>
      <c r="VKG291" s="730"/>
      <c r="VKH291" s="730"/>
      <c r="VKI291" s="730"/>
      <c r="VKJ291" s="730"/>
      <c r="VKK291" s="730"/>
      <c r="VKL291" s="730"/>
      <c r="VKM291" s="730"/>
      <c r="VKN291" s="730"/>
      <c r="VKO291" s="730"/>
      <c r="VKP291" s="730"/>
      <c r="VKQ291" s="730"/>
      <c r="VKR291" s="730"/>
      <c r="VKS291" s="730"/>
      <c r="VKT291" s="730"/>
      <c r="VKU291" s="730"/>
      <c r="VKV291" s="730"/>
      <c r="VKW291" s="730"/>
      <c r="VKX291" s="730"/>
      <c r="VKY291" s="730"/>
      <c r="VKZ291" s="730"/>
      <c r="VLA291" s="730"/>
      <c r="VLB291" s="730"/>
      <c r="VLC291" s="730"/>
      <c r="VLD291" s="730"/>
      <c r="VLE291" s="730"/>
      <c r="VLF291" s="730"/>
      <c r="VLG291" s="730"/>
      <c r="VLH291" s="730"/>
      <c r="VLI291" s="730"/>
      <c r="VLJ291" s="730"/>
      <c r="VLK291" s="730"/>
      <c r="VLL291" s="730"/>
      <c r="VLM291" s="730"/>
      <c r="VLN291" s="730"/>
      <c r="VLO291" s="730"/>
      <c r="VLP291" s="730"/>
      <c r="VLQ291" s="730"/>
      <c r="VLR291" s="730"/>
      <c r="VLS291" s="730"/>
      <c r="VLT291" s="730"/>
      <c r="VLU291" s="730"/>
      <c r="VLV291" s="730"/>
      <c r="VLW291" s="730"/>
      <c r="VLX291" s="730"/>
      <c r="VLY291" s="730"/>
      <c r="VLZ291" s="730"/>
      <c r="VMA291" s="730"/>
      <c r="VMB291" s="730"/>
      <c r="VMC291" s="730"/>
      <c r="VMD291" s="730"/>
      <c r="VME291" s="730"/>
      <c r="VMF291" s="730"/>
      <c r="VMG291" s="730"/>
      <c r="VMH291" s="730"/>
      <c r="VMI291" s="730"/>
      <c r="VMJ291" s="730"/>
      <c r="VMK291" s="730"/>
      <c r="VML291" s="730"/>
      <c r="VMM291" s="730"/>
      <c r="VMN291" s="730"/>
      <c r="VMO291" s="730"/>
      <c r="VMP291" s="730"/>
      <c r="VMQ291" s="730"/>
      <c r="VMR291" s="730"/>
      <c r="VMS291" s="730"/>
      <c r="VMT291" s="730"/>
      <c r="VMU291" s="730"/>
      <c r="VMV291" s="730"/>
      <c r="VMW291" s="730"/>
      <c r="VMX291" s="730"/>
      <c r="VMY291" s="730"/>
      <c r="VMZ291" s="730"/>
      <c r="VNA291" s="730"/>
      <c r="VNB291" s="730"/>
      <c r="VNC291" s="730"/>
      <c r="VND291" s="730"/>
      <c r="VNE291" s="730"/>
      <c r="VNF291" s="730"/>
      <c r="VNG291" s="730"/>
      <c r="VNH291" s="730"/>
      <c r="VNI291" s="730"/>
      <c r="VNJ291" s="730"/>
      <c r="VNK291" s="730"/>
      <c r="VNL291" s="730"/>
      <c r="VNM291" s="730"/>
      <c r="VNN291" s="730"/>
      <c r="VNO291" s="730"/>
      <c r="VNP291" s="730"/>
      <c r="VNQ291" s="730"/>
      <c r="VNR291" s="730"/>
      <c r="VNS291" s="730"/>
      <c r="VNT291" s="730"/>
      <c r="VNU291" s="730"/>
      <c r="VNV291" s="730"/>
      <c r="VNW291" s="730"/>
      <c r="VNX291" s="730"/>
      <c r="VNY291" s="730"/>
      <c r="VNZ291" s="730"/>
      <c r="VOA291" s="730"/>
      <c r="VOB291" s="730"/>
      <c r="VOC291" s="730"/>
      <c r="VOD291" s="730"/>
      <c r="VOE291" s="730"/>
      <c r="VOF291" s="730"/>
      <c r="VOG291" s="730"/>
      <c r="VOH291" s="730"/>
      <c r="VOI291" s="730"/>
      <c r="VOJ291" s="730"/>
      <c r="VOK291" s="730"/>
      <c r="VOL291" s="730"/>
      <c r="VOM291" s="730"/>
      <c r="VON291" s="730"/>
      <c r="VOO291" s="730"/>
      <c r="VOP291" s="730"/>
      <c r="VOQ291" s="730"/>
      <c r="VOR291" s="730"/>
      <c r="VOS291" s="730"/>
      <c r="VOT291" s="730"/>
      <c r="VOU291" s="730"/>
      <c r="VOV291" s="730"/>
      <c r="VOW291" s="730"/>
      <c r="VOX291" s="730"/>
      <c r="VOY291" s="730"/>
      <c r="VOZ291" s="730"/>
      <c r="VPA291" s="730"/>
      <c r="VPB291" s="730"/>
      <c r="VPC291" s="730"/>
      <c r="VPD291" s="730"/>
      <c r="VPE291" s="730"/>
      <c r="VPF291" s="730"/>
      <c r="VPG291" s="730"/>
      <c r="VPH291" s="730"/>
      <c r="VPI291" s="730"/>
      <c r="VPJ291" s="730"/>
      <c r="VPK291" s="730"/>
      <c r="VPL291" s="730"/>
      <c r="VPM291" s="730"/>
      <c r="VPN291" s="730"/>
      <c r="VPO291" s="730"/>
      <c r="VPP291" s="730"/>
      <c r="VPQ291" s="730"/>
      <c r="VPR291" s="730"/>
      <c r="VPS291" s="730"/>
      <c r="VPT291" s="730"/>
      <c r="VPU291" s="730"/>
      <c r="VPV291" s="730"/>
      <c r="VPW291" s="730"/>
      <c r="VPX291" s="730"/>
      <c r="VPY291" s="730"/>
      <c r="VPZ291" s="730"/>
      <c r="VQA291" s="730"/>
      <c r="VQB291" s="730"/>
      <c r="VQC291" s="730"/>
      <c r="VQD291" s="730"/>
      <c r="VQE291" s="730"/>
      <c r="VQF291" s="730"/>
      <c r="VQG291" s="730"/>
      <c r="VQH291" s="730"/>
      <c r="VQI291" s="730"/>
      <c r="VQJ291" s="730"/>
      <c r="VQK291" s="730"/>
      <c r="VQL291" s="730"/>
      <c r="VQM291" s="730"/>
      <c r="VQN291" s="730"/>
      <c r="VQO291" s="730"/>
      <c r="VQP291" s="730"/>
      <c r="VQQ291" s="730"/>
      <c r="VQR291" s="730"/>
      <c r="VQS291" s="730"/>
      <c r="VQT291" s="730"/>
      <c r="VQU291" s="730"/>
      <c r="VQV291" s="730"/>
      <c r="VQW291" s="730"/>
      <c r="VQX291" s="730"/>
      <c r="VQY291" s="730"/>
      <c r="VQZ291" s="730"/>
      <c r="VRA291" s="730"/>
      <c r="VRB291" s="730"/>
      <c r="VRC291" s="730"/>
      <c r="VRD291" s="730"/>
      <c r="VRE291" s="730"/>
      <c r="VRF291" s="730"/>
      <c r="VRG291" s="730"/>
      <c r="VRH291" s="730"/>
      <c r="VRI291" s="730"/>
      <c r="VRJ291" s="730"/>
      <c r="VRK291" s="730"/>
      <c r="VRL291" s="730"/>
      <c r="VRM291" s="730"/>
      <c r="VRN291" s="730"/>
      <c r="VRO291" s="730"/>
      <c r="VRP291" s="730"/>
      <c r="VRQ291" s="730"/>
      <c r="VRR291" s="730"/>
      <c r="VRS291" s="730"/>
      <c r="VRT291" s="730"/>
      <c r="VRU291" s="730"/>
      <c r="VRV291" s="730"/>
      <c r="VRW291" s="730"/>
      <c r="VRX291" s="730"/>
      <c r="VRY291" s="730"/>
      <c r="VRZ291" s="730"/>
      <c r="VSA291" s="730"/>
      <c r="VSB291" s="730"/>
      <c r="VSC291" s="730"/>
      <c r="VSD291" s="730"/>
      <c r="VSE291" s="730"/>
      <c r="VSF291" s="730"/>
      <c r="VSG291" s="730"/>
      <c r="VSH291" s="730"/>
      <c r="VSI291" s="730"/>
      <c r="VSJ291" s="730"/>
      <c r="VSK291" s="730"/>
      <c r="VSL291" s="730"/>
      <c r="VSM291" s="730"/>
      <c r="VSN291" s="730"/>
      <c r="VSO291" s="730"/>
      <c r="VSP291" s="730"/>
      <c r="VSQ291" s="730"/>
      <c r="VSR291" s="730"/>
      <c r="VSS291" s="730"/>
      <c r="VST291" s="730"/>
      <c r="VSU291" s="730"/>
      <c r="VSV291" s="730"/>
      <c r="VSW291" s="730"/>
      <c r="VSX291" s="730"/>
      <c r="VSY291" s="730"/>
      <c r="VSZ291" s="730"/>
      <c r="VTA291" s="730"/>
      <c r="VTB291" s="730"/>
      <c r="VTC291" s="730"/>
      <c r="VTD291" s="730"/>
      <c r="VTE291" s="730"/>
      <c r="VTF291" s="730"/>
      <c r="VTG291" s="730"/>
      <c r="VTH291" s="730"/>
      <c r="VTI291" s="730"/>
      <c r="VTJ291" s="730"/>
      <c r="VTK291" s="730"/>
      <c r="VTL291" s="730"/>
      <c r="VTM291" s="730"/>
      <c r="VTN291" s="730"/>
      <c r="VTO291" s="730"/>
      <c r="VTP291" s="730"/>
      <c r="VTQ291" s="730"/>
      <c r="VTR291" s="730"/>
      <c r="VTS291" s="730"/>
      <c r="VTT291" s="730"/>
      <c r="VTU291" s="730"/>
      <c r="VTV291" s="730"/>
      <c r="VTW291" s="730"/>
      <c r="VTX291" s="730"/>
      <c r="VTY291" s="730"/>
      <c r="VTZ291" s="730"/>
      <c r="VUA291" s="730"/>
      <c r="VUB291" s="730"/>
      <c r="VUC291" s="730"/>
      <c r="VUD291" s="730"/>
      <c r="VUE291" s="730"/>
      <c r="VUF291" s="730"/>
      <c r="VUG291" s="730"/>
      <c r="VUH291" s="730"/>
      <c r="VUI291" s="730"/>
      <c r="VUJ291" s="730"/>
      <c r="VUK291" s="730"/>
      <c r="VUL291" s="730"/>
      <c r="VUM291" s="730"/>
      <c r="VUN291" s="730"/>
      <c r="VUO291" s="730"/>
      <c r="VUP291" s="730"/>
      <c r="VUQ291" s="730"/>
      <c r="VUR291" s="730"/>
      <c r="VUS291" s="730"/>
      <c r="VUT291" s="730"/>
      <c r="VUU291" s="730"/>
      <c r="VUV291" s="730"/>
      <c r="VUW291" s="730"/>
      <c r="VUX291" s="730"/>
      <c r="VUY291" s="730"/>
      <c r="VUZ291" s="730"/>
      <c r="VVA291" s="730"/>
      <c r="VVB291" s="730"/>
      <c r="VVC291" s="730"/>
      <c r="VVD291" s="730"/>
      <c r="VVE291" s="730"/>
      <c r="VVF291" s="730"/>
      <c r="VVG291" s="730"/>
      <c r="VVH291" s="730"/>
      <c r="VVI291" s="730"/>
      <c r="VVJ291" s="730"/>
      <c r="VVK291" s="730"/>
      <c r="VVL291" s="730"/>
      <c r="VVM291" s="730"/>
      <c r="VVN291" s="730"/>
      <c r="VVO291" s="730"/>
      <c r="VVP291" s="730"/>
      <c r="VVQ291" s="730"/>
      <c r="VVR291" s="730"/>
      <c r="VVS291" s="730"/>
      <c r="VVT291" s="730"/>
      <c r="VVU291" s="730"/>
      <c r="VVV291" s="730"/>
      <c r="VVW291" s="730"/>
      <c r="VVX291" s="730"/>
      <c r="VVY291" s="730"/>
      <c r="VVZ291" s="730"/>
      <c r="VWA291" s="730"/>
      <c r="VWB291" s="730"/>
      <c r="VWC291" s="730"/>
      <c r="VWD291" s="730"/>
      <c r="VWE291" s="730"/>
      <c r="VWF291" s="730"/>
      <c r="VWG291" s="730"/>
      <c r="VWH291" s="730"/>
      <c r="VWI291" s="730"/>
      <c r="VWJ291" s="730"/>
      <c r="VWK291" s="730"/>
      <c r="VWL291" s="730"/>
      <c r="VWM291" s="730"/>
      <c r="VWN291" s="730"/>
      <c r="VWO291" s="730"/>
      <c r="VWP291" s="730"/>
      <c r="VWQ291" s="730"/>
      <c r="VWR291" s="730"/>
      <c r="VWS291" s="730"/>
      <c r="VWT291" s="730"/>
      <c r="VWU291" s="730"/>
      <c r="VWV291" s="730"/>
      <c r="VWW291" s="730"/>
      <c r="VWX291" s="730"/>
      <c r="VWY291" s="730"/>
      <c r="VWZ291" s="730"/>
      <c r="VXA291" s="730"/>
      <c r="VXB291" s="730"/>
      <c r="VXC291" s="730"/>
      <c r="VXD291" s="730"/>
      <c r="VXE291" s="730"/>
      <c r="VXF291" s="730"/>
      <c r="VXG291" s="730"/>
      <c r="VXH291" s="730"/>
      <c r="VXI291" s="730"/>
      <c r="VXJ291" s="730"/>
      <c r="VXK291" s="730"/>
      <c r="VXL291" s="730"/>
      <c r="VXM291" s="730"/>
      <c r="VXN291" s="730"/>
      <c r="VXO291" s="730"/>
      <c r="VXP291" s="730"/>
      <c r="VXQ291" s="730"/>
      <c r="VXR291" s="730"/>
      <c r="VXS291" s="730"/>
      <c r="VXT291" s="730"/>
      <c r="VXU291" s="730"/>
      <c r="VXV291" s="730"/>
      <c r="VXW291" s="730"/>
      <c r="VXX291" s="730"/>
      <c r="VXY291" s="730"/>
      <c r="VXZ291" s="730"/>
      <c r="VYA291" s="730"/>
      <c r="VYB291" s="730"/>
      <c r="VYC291" s="730"/>
      <c r="VYD291" s="730"/>
      <c r="VYE291" s="730"/>
      <c r="VYF291" s="730"/>
      <c r="VYG291" s="730"/>
      <c r="VYH291" s="730"/>
      <c r="VYI291" s="730"/>
      <c r="VYJ291" s="730"/>
      <c r="VYK291" s="730"/>
      <c r="VYL291" s="730"/>
      <c r="VYM291" s="730"/>
      <c r="VYN291" s="730"/>
      <c r="VYO291" s="730"/>
      <c r="VYP291" s="730"/>
      <c r="VYQ291" s="730"/>
      <c r="VYR291" s="730"/>
      <c r="VYS291" s="730"/>
      <c r="VYT291" s="730"/>
      <c r="VYU291" s="730"/>
      <c r="VYV291" s="730"/>
      <c r="VYW291" s="730"/>
      <c r="VYX291" s="730"/>
      <c r="VYY291" s="730"/>
      <c r="VYZ291" s="730"/>
      <c r="VZA291" s="730"/>
      <c r="VZB291" s="730"/>
      <c r="VZC291" s="730"/>
      <c r="VZD291" s="730"/>
      <c r="VZE291" s="730"/>
      <c r="VZF291" s="730"/>
      <c r="VZG291" s="730"/>
      <c r="VZH291" s="730"/>
      <c r="VZI291" s="730"/>
      <c r="VZJ291" s="730"/>
      <c r="VZK291" s="730"/>
      <c r="VZL291" s="730"/>
      <c r="VZM291" s="730"/>
      <c r="VZN291" s="730"/>
      <c r="VZO291" s="730"/>
      <c r="VZP291" s="730"/>
      <c r="VZQ291" s="730"/>
      <c r="VZR291" s="730"/>
      <c r="VZS291" s="730"/>
      <c r="VZT291" s="730"/>
      <c r="VZU291" s="730"/>
      <c r="VZV291" s="730"/>
      <c r="VZW291" s="730"/>
      <c r="VZX291" s="730"/>
      <c r="VZY291" s="730"/>
      <c r="VZZ291" s="730"/>
      <c r="WAA291" s="730"/>
      <c r="WAB291" s="730"/>
      <c r="WAC291" s="730"/>
      <c r="WAD291" s="730"/>
      <c r="WAE291" s="730"/>
      <c r="WAF291" s="730"/>
      <c r="WAG291" s="730"/>
      <c r="WAH291" s="730"/>
      <c r="WAI291" s="730"/>
      <c r="WAJ291" s="730"/>
      <c r="WAK291" s="730"/>
      <c r="WAL291" s="730"/>
      <c r="WAM291" s="730"/>
      <c r="WAN291" s="730"/>
      <c r="WAO291" s="730"/>
      <c r="WAP291" s="730"/>
      <c r="WAQ291" s="730"/>
      <c r="WAR291" s="730"/>
      <c r="WAS291" s="730"/>
      <c r="WAT291" s="730"/>
      <c r="WAU291" s="730"/>
      <c r="WAV291" s="730"/>
      <c r="WAW291" s="730"/>
      <c r="WAX291" s="730"/>
      <c r="WAY291" s="730"/>
      <c r="WAZ291" s="730"/>
      <c r="WBA291" s="730"/>
      <c r="WBB291" s="730"/>
      <c r="WBC291" s="730"/>
      <c r="WBD291" s="730"/>
      <c r="WBE291" s="730"/>
      <c r="WBF291" s="730"/>
      <c r="WBG291" s="730"/>
      <c r="WBH291" s="730"/>
      <c r="WBI291" s="730"/>
      <c r="WBJ291" s="730"/>
      <c r="WBK291" s="730"/>
      <c r="WBL291" s="730"/>
      <c r="WBM291" s="730"/>
      <c r="WBN291" s="730"/>
      <c r="WBO291" s="730"/>
      <c r="WBP291" s="730"/>
      <c r="WBQ291" s="730"/>
      <c r="WBR291" s="730"/>
      <c r="WBS291" s="730"/>
      <c r="WBT291" s="730"/>
      <c r="WBU291" s="730"/>
      <c r="WBV291" s="730"/>
      <c r="WBW291" s="730"/>
      <c r="WBX291" s="730"/>
      <c r="WBY291" s="730"/>
      <c r="WBZ291" s="730"/>
      <c r="WCA291" s="730"/>
      <c r="WCB291" s="730"/>
      <c r="WCC291" s="730"/>
      <c r="WCD291" s="730"/>
      <c r="WCE291" s="730"/>
      <c r="WCF291" s="730"/>
      <c r="WCG291" s="730"/>
      <c r="WCH291" s="730"/>
      <c r="WCI291" s="730"/>
      <c r="WCJ291" s="730"/>
      <c r="WCK291" s="730"/>
      <c r="WCL291" s="730"/>
      <c r="WCM291" s="730"/>
      <c r="WCN291" s="730"/>
      <c r="WCO291" s="730"/>
      <c r="WCP291" s="730"/>
      <c r="WCQ291" s="730"/>
      <c r="WCR291" s="730"/>
      <c r="WCS291" s="730"/>
      <c r="WCT291" s="730"/>
      <c r="WCU291" s="730"/>
      <c r="WCV291" s="730"/>
      <c r="WCW291" s="730"/>
      <c r="WCX291" s="730"/>
      <c r="WCY291" s="730"/>
      <c r="WCZ291" s="730"/>
      <c r="WDA291" s="730"/>
      <c r="WDB291" s="730"/>
      <c r="WDC291" s="730"/>
      <c r="WDD291" s="730"/>
      <c r="WDE291" s="730"/>
      <c r="WDF291" s="730"/>
      <c r="WDG291" s="730"/>
      <c r="WDH291" s="730"/>
      <c r="WDI291" s="730"/>
      <c r="WDJ291" s="730"/>
      <c r="WDK291" s="730"/>
      <c r="WDL291" s="730"/>
      <c r="WDM291" s="730"/>
      <c r="WDN291" s="730"/>
      <c r="WDO291" s="730"/>
      <c r="WDP291" s="730"/>
      <c r="WDQ291" s="730"/>
      <c r="WDR291" s="730"/>
      <c r="WDS291" s="730"/>
      <c r="WDT291" s="730"/>
      <c r="WDU291" s="730"/>
      <c r="WDV291" s="730"/>
      <c r="WDW291" s="730"/>
      <c r="WDX291" s="730"/>
      <c r="WDY291" s="730"/>
      <c r="WDZ291" s="730"/>
      <c r="WEA291" s="730"/>
      <c r="WEB291" s="730"/>
      <c r="WEC291" s="730"/>
      <c r="WED291" s="730"/>
      <c r="WEE291" s="730"/>
      <c r="WEF291" s="730"/>
      <c r="WEG291" s="730"/>
      <c r="WEH291" s="730"/>
      <c r="WEI291" s="730"/>
      <c r="WEJ291" s="730"/>
      <c r="WEK291" s="730"/>
      <c r="WEL291" s="730"/>
      <c r="WEM291" s="730"/>
      <c r="WEN291" s="730"/>
      <c r="WEO291" s="730"/>
      <c r="WEP291" s="730"/>
      <c r="WEQ291" s="730"/>
      <c r="WER291" s="730"/>
      <c r="WES291" s="730"/>
      <c r="WET291" s="730"/>
      <c r="WEU291" s="730"/>
      <c r="WEV291" s="730"/>
      <c r="WEW291" s="730"/>
      <c r="WEX291" s="730"/>
      <c r="WEY291" s="730"/>
      <c r="WEZ291" s="730"/>
      <c r="WFA291" s="730"/>
      <c r="WFB291" s="730"/>
      <c r="WFC291" s="730"/>
      <c r="WFD291" s="730"/>
      <c r="WFE291" s="730"/>
      <c r="WFF291" s="730"/>
      <c r="WFG291" s="730"/>
      <c r="WFH291" s="730"/>
      <c r="WFI291" s="730"/>
      <c r="WFJ291" s="730"/>
      <c r="WFK291" s="730"/>
      <c r="WFL291" s="730"/>
      <c r="WFM291" s="730"/>
      <c r="WFN291" s="730"/>
      <c r="WFO291" s="730"/>
      <c r="WFP291" s="730"/>
      <c r="WFQ291" s="730"/>
      <c r="WFR291" s="730"/>
      <c r="WFS291" s="730"/>
      <c r="WFT291" s="730"/>
      <c r="WFU291" s="730"/>
      <c r="WFV291" s="730"/>
      <c r="WFW291" s="730"/>
      <c r="WFX291" s="730"/>
      <c r="WFY291" s="730"/>
      <c r="WFZ291" s="730"/>
      <c r="WGA291" s="730"/>
      <c r="WGB291" s="730"/>
      <c r="WGC291" s="730"/>
      <c r="WGD291" s="730"/>
      <c r="WGE291" s="730"/>
      <c r="WGF291" s="730"/>
      <c r="WGG291" s="730"/>
      <c r="WGH291" s="730"/>
      <c r="WGI291" s="730"/>
      <c r="WGJ291" s="730"/>
      <c r="WGK291" s="730"/>
      <c r="WGL291" s="730"/>
      <c r="WGM291" s="730"/>
      <c r="WGN291" s="730"/>
      <c r="WGO291" s="730"/>
      <c r="WGP291" s="730"/>
      <c r="WGQ291" s="730"/>
      <c r="WGR291" s="730"/>
      <c r="WGS291" s="730"/>
      <c r="WGT291" s="730"/>
      <c r="WGU291" s="730"/>
      <c r="WGV291" s="730"/>
      <c r="WGW291" s="730"/>
      <c r="WGX291" s="730"/>
      <c r="WGY291" s="730"/>
      <c r="WGZ291" s="730"/>
      <c r="WHA291" s="730"/>
      <c r="WHB291" s="730"/>
      <c r="WHC291" s="730"/>
      <c r="WHD291" s="730"/>
      <c r="WHE291" s="730"/>
      <c r="WHF291" s="730"/>
      <c r="WHG291" s="730"/>
      <c r="WHH291" s="730"/>
      <c r="WHI291" s="730"/>
      <c r="WHJ291" s="730"/>
      <c r="WHK291" s="730"/>
      <c r="WHL291" s="730"/>
      <c r="WHM291" s="730"/>
      <c r="WHN291" s="730"/>
      <c r="WHO291" s="730"/>
      <c r="WHP291" s="730"/>
      <c r="WHQ291" s="730"/>
      <c r="WHR291" s="730"/>
      <c r="WHS291" s="730"/>
      <c r="WHT291" s="730"/>
      <c r="WHU291" s="730"/>
      <c r="WHV291" s="730"/>
      <c r="WHW291" s="730"/>
      <c r="WHX291" s="730"/>
      <c r="WHY291" s="730"/>
      <c r="WHZ291" s="730"/>
      <c r="WIA291" s="730"/>
      <c r="WIB291" s="730"/>
      <c r="WIC291" s="730"/>
      <c r="WID291" s="730"/>
      <c r="WIE291" s="730"/>
      <c r="WIF291" s="730"/>
      <c r="WIG291" s="730"/>
      <c r="WIH291" s="730"/>
      <c r="WII291" s="730"/>
      <c r="WIJ291" s="730"/>
      <c r="WIK291" s="730"/>
      <c r="WIL291" s="730"/>
      <c r="WIM291" s="730"/>
      <c r="WIN291" s="730"/>
      <c r="WIO291" s="730"/>
      <c r="WIP291" s="730"/>
      <c r="WIQ291" s="730"/>
      <c r="WIR291" s="730"/>
      <c r="WIS291" s="730"/>
      <c r="WIT291" s="730"/>
      <c r="WIU291" s="730"/>
      <c r="WIV291" s="730"/>
      <c r="WIW291" s="730"/>
      <c r="WIX291" s="730"/>
      <c r="WIY291" s="730"/>
      <c r="WIZ291" s="730"/>
      <c r="WJA291" s="730"/>
      <c r="WJB291" s="730"/>
      <c r="WJC291" s="730"/>
      <c r="WJD291" s="730"/>
      <c r="WJE291" s="730"/>
      <c r="WJF291" s="730"/>
      <c r="WJG291" s="730"/>
      <c r="WJH291" s="730"/>
      <c r="WJI291" s="730"/>
      <c r="WJJ291" s="730"/>
      <c r="WJK291" s="730"/>
      <c r="WJL291" s="730"/>
      <c r="WJM291" s="730"/>
      <c r="WJN291" s="730"/>
      <c r="WJO291" s="730"/>
      <c r="WJP291" s="730"/>
      <c r="WJQ291" s="730"/>
      <c r="WJR291" s="730"/>
      <c r="WJS291" s="730"/>
      <c r="WJT291" s="730"/>
      <c r="WJU291" s="730"/>
      <c r="WJV291" s="730"/>
      <c r="WJW291" s="730"/>
      <c r="WJX291" s="730"/>
      <c r="WJY291" s="730"/>
      <c r="WJZ291" s="730"/>
      <c r="WKA291" s="730"/>
      <c r="WKB291" s="730"/>
      <c r="WKC291" s="730"/>
      <c r="WKD291" s="730"/>
      <c r="WKE291" s="730"/>
      <c r="WKF291" s="730"/>
      <c r="WKG291" s="730"/>
      <c r="WKH291" s="730"/>
      <c r="WKI291" s="730"/>
      <c r="WKJ291" s="730"/>
      <c r="WKK291" s="730"/>
      <c r="WKL291" s="730"/>
      <c r="WKM291" s="730"/>
      <c r="WKN291" s="730"/>
      <c r="WKO291" s="730"/>
      <c r="WKP291" s="730"/>
      <c r="WKQ291" s="730"/>
      <c r="WKR291" s="730"/>
      <c r="WKS291" s="730"/>
      <c r="WKT291" s="730"/>
      <c r="WKU291" s="730"/>
      <c r="WKV291" s="730"/>
      <c r="WKW291" s="730"/>
      <c r="WKX291" s="730"/>
      <c r="WKY291" s="730"/>
      <c r="WKZ291" s="730"/>
      <c r="WLA291" s="730"/>
      <c r="WLB291" s="730"/>
      <c r="WLC291" s="730"/>
      <c r="WLD291" s="730"/>
      <c r="WLE291" s="730"/>
      <c r="WLF291" s="730"/>
      <c r="WLG291" s="730"/>
      <c r="WLH291" s="730"/>
      <c r="WLI291" s="730"/>
      <c r="WLJ291" s="730"/>
      <c r="WLK291" s="730"/>
      <c r="WLL291" s="730"/>
      <c r="WLM291" s="730"/>
      <c r="WLN291" s="730"/>
      <c r="WLO291" s="730"/>
      <c r="WLP291" s="730"/>
      <c r="WLQ291" s="730"/>
      <c r="WLR291" s="730"/>
      <c r="WLS291" s="730"/>
      <c r="WLT291" s="730"/>
      <c r="WLU291" s="730"/>
      <c r="WLV291" s="730"/>
      <c r="WLW291" s="730"/>
      <c r="WLX291" s="730"/>
      <c r="WLY291" s="730"/>
      <c r="WLZ291" s="730"/>
      <c r="WMA291" s="730"/>
      <c r="WMB291" s="730"/>
      <c r="WMC291" s="730"/>
      <c r="WMD291" s="730"/>
      <c r="WME291" s="730"/>
      <c r="WMF291" s="730"/>
      <c r="WMG291" s="730"/>
      <c r="WMH291" s="730"/>
      <c r="WMI291" s="730"/>
      <c r="WMJ291" s="730"/>
      <c r="WMK291" s="730"/>
      <c r="WML291" s="730"/>
      <c r="WMM291" s="730"/>
      <c r="WMN291" s="730"/>
      <c r="WMO291" s="730"/>
      <c r="WMP291" s="730"/>
      <c r="WMQ291" s="730"/>
      <c r="WMR291" s="730"/>
      <c r="WMS291" s="730"/>
      <c r="WMT291" s="730"/>
      <c r="WMU291" s="730"/>
      <c r="WMV291" s="730"/>
      <c r="WMW291" s="730"/>
      <c r="WMX291" s="730"/>
      <c r="WMY291" s="730"/>
      <c r="WMZ291" s="730"/>
      <c r="WNA291" s="730"/>
      <c r="WNB291" s="730"/>
      <c r="WNC291" s="730"/>
      <c r="WND291" s="730"/>
      <c r="WNE291" s="730"/>
      <c r="WNF291" s="730"/>
      <c r="WNG291" s="730"/>
      <c r="WNH291" s="730"/>
      <c r="WNI291" s="730"/>
      <c r="WNJ291" s="730"/>
      <c r="WNK291" s="730"/>
      <c r="WNL291" s="730"/>
      <c r="WNM291" s="730"/>
      <c r="WNN291" s="730"/>
      <c r="WNO291" s="730"/>
      <c r="WNP291" s="730"/>
      <c r="WNQ291" s="730"/>
      <c r="WNR291" s="730"/>
      <c r="WNS291" s="730"/>
      <c r="WNT291" s="730"/>
      <c r="WNU291" s="730"/>
      <c r="WNV291" s="730"/>
      <c r="WNW291" s="730"/>
      <c r="WNX291" s="730"/>
      <c r="WNY291" s="730"/>
      <c r="WNZ291" s="730"/>
      <c r="WOA291" s="730"/>
      <c r="WOB291" s="730"/>
      <c r="WOC291" s="730"/>
      <c r="WOD291" s="730"/>
      <c r="WOE291" s="730"/>
      <c r="WOF291" s="730"/>
      <c r="WOG291" s="730"/>
      <c r="WOH291" s="730"/>
      <c r="WOI291" s="730"/>
      <c r="WOJ291" s="730"/>
      <c r="WOK291" s="730"/>
      <c r="WOL291" s="730"/>
      <c r="WOM291" s="730"/>
      <c r="WON291" s="730"/>
      <c r="WOO291" s="730"/>
      <c r="WOP291" s="730"/>
      <c r="WOQ291" s="730"/>
      <c r="WOR291" s="730"/>
      <c r="WOS291" s="730"/>
      <c r="WOT291" s="730"/>
      <c r="WOU291" s="730"/>
      <c r="WOV291" s="730"/>
      <c r="WOW291" s="730"/>
      <c r="WOX291" s="730"/>
      <c r="WOY291" s="730"/>
      <c r="WOZ291" s="730"/>
      <c r="WPA291" s="730"/>
      <c r="WPB291" s="730"/>
      <c r="WPC291" s="730"/>
      <c r="WPD291" s="730"/>
      <c r="WPE291" s="730"/>
      <c r="WPF291" s="730"/>
      <c r="WPG291" s="730"/>
      <c r="WPH291" s="730"/>
      <c r="WPI291" s="730"/>
      <c r="WPJ291" s="730"/>
      <c r="WPK291" s="730"/>
      <c r="WPL291" s="730"/>
      <c r="WPM291" s="730"/>
      <c r="WPN291" s="730"/>
      <c r="WPO291" s="730"/>
      <c r="WPP291" s="730"/>
      <c r="WPQ291" s="730"/>
      <c r="WPR291" s="730"/>
      <c r="WPS291" s="730"/>
      <c r="WPT291" s="730"/>
      <c r="WPU291" s="730"/>
      <c r="WPV291" s="730"/>
      <c r="WPW291" s="730"/>
      <c r="WPX291" s="730"/>
      <c r="WPY291" s="730"/>
      <c r="WPZ291" s="730"/>
      <c r="WQA291" s="730"/>
      <c r="WQB291" s="730"/>
      <c r="WQC291" s="730"/>
      <c r="WQD291" s="730"/>
      <c r="WQE291" s="730"/>
      <c r="WQF291" s="730"/>
      <c r="WQG291" s="730"/>
      <c r="WQH291" s="730"/>
      <c r="WQI291" s="730"/>
      <c r="WQJ291" s="730"/>
      <c r="WQK291" s="730"/>
      <c r="WQL291" s="730"/>
      <c r="WQM291" s="730"/>
      <c r="WQN291" s="730"/>
      <c r="WQO291" s="730"/>
      <c r="WQP291" s="730"/>
      <c r="WQQ291" s="730"/>
      <c r="WQR291" s="730"/>
      <c r="WQS291" s="730"/>
      <c r="WQT291" s="730"/>
      <c r="WQU291" s="730"/>
      <c r="WQV291" s="730"/>
      <c r="WQW291" s="730"/>
      <c r="WQX291" s="730"/>
      <c r="WQY291" s="730"/>
      <c r="WQZ291" s="730"/>
      <c r="WRA291" s="730"/>
      <c r="WRB291" s="730"/>
      <c r="WRC291" s="730"/>
      <c r="WRD291" s="730"/>
      <c r="WRE291" s="730"/>
      <c r="WRF291" s="730"/>
      <c r="WRG291" s="730"/>
      <c r="WRH291" s="730"/>
      <c r="WRI291" s="730"/>
      <c r="WRJ291" s="730"/>
      <c r="WRK291" s="730"/>
      <c r="WRL291" s="730"/>
      <c r="WRM291" s="730"/>
      <c r="WRN291" s="730"/>
      <c r="WRO291" s="730"/>
      <c r="WRP291" s="730"/>
      <c r="WRQ291" s="730"/>
      <c r="WRR291" s="730"/>
      <c r="WRS291" s="730"/>
      <c r="WRT291" s="730"/>
      <c r="WRU291" s="730"/>
      <c r="WRV291" s="730"/>
      <c r="WRW291" s="730"/>
      <c r="WRX291" s="730"/>
      <c r="WRY291" s="730"/>
      <c r="WRZ291" s="730"/>
      <c r="WSA291" s="730"/>
      <c r="WSB291" s="730"/>
      <c r="WSC291" s="730"/>
      <c r="WSD291" s="730"/>
      <c r="WSE291" s="730"/>
      <c r="WSF291" s="730"/>
      <c r="WSG291" s="730"/>
      <c r="WSH291" s="730"/>
      <c r="WSI291" s="730"/>
      <c r="WSJ291" s="730"/>
      <c r="WSK291" s="730"/>
      <c r="WSL291" s="730"/>
      <c r="WSM291" s="730"/>
      <c r="WSN291" s="730"/>
      <c r="WSO291" s="730"/>
      <c r="WSP291" s="730"/>
      <c r="WSQ291" s="730"/>
      <c r="WSR291" s="730"/>
      <c r="WSS291" s="730"/>
      <c r="WST291" s="730"/>
      <c r="WSU291" s="730"/>
      <c r="WSV291" s="730"/>
      <c r="WSW291" s="730"/>
      <c r="WSX291" s="730"/>
      <c r="WSY291" s="730"/>
      <c r="WSZ291" s="730"/>
      <c r="WTA291" s="730"/>
      <c r="WTB291" s="730"/>
      <c r="WTC291" s="730"/>
      <c r="WTD291" s="730"/>
      <c r="WTE291" s="730"/>
      <c r="WTF291" s="730"/>
      <c r="WTG291" s="730"/>
      <c r="WTH291" s="730"/>
      <c r="WTI291" s="730"/>
      <c r="WTJ291" s="730"/>
      <c r="WTK291" s="730"/>
      <c r="WTL291" s="730"/>
      <c r="WTM291" s="730"/>
      <c r="WTN291" s="730"/>
      <c r="WTO291" s="730"/>
      <c r="WTP291" s="730"/>
      <c r="WTQ291" s="730"/>
      <c r="WTR291" s="730"/>
      <c r="WTS291" s="730"/>
      <c r="WTT291" s="730"/>
      <c r="WTU291" s="730"/>
      <c r="WTV291" s="730"/>
      <c r="WTW291" s="730"/>
      <c r="WTX291" s="730"/>
      <c r="WTY291" s="730"/>
      <c r="WTZ291" s="730"/>
      <c r="WUA291" s="730"/>
      <c r="WUB291" s="730"/>
      <c r="WUC291" s="730"/>
      <c r="WUD291" s="730"/>
      <c r="WUE291" s="730"/>
      <c r="WUF291" s="730"/>
      <c r="WUG291" s="730"/>
      <c r="WUH291" s="730"/>
      <c r="WUI291" s="730"/>
      <c r="WUJ291" s="730"/>
      <c r="WUK291" s="730"/>
      <c r="WUL291" s="730"/>
      <c r="WUM291" s="730"/>
      <c r="WUN291" s="730"/>
      <c r="WUO291" s="730"/>
      <c r="WUP291" s="730"/>
      <c r="WUQ291" s="730"/>
      <c r="WUR291" s="730"/>
      <c r="WUS291" s="730"/>
      <c r="WUT291" s="730"/>
      <c r="WUU291" s="730"/>
      <c r="WUV291" s="730"/>
      <c r="WUW291" s="730"/>
      <c r="WUX291" s="730"/>
      <c r="WUY291" s="730"/>
      <c r="WUZ291" s="730"/>
      <c r="WVA291" s="730"/>
      <c r="WVB291" s="730"/>
      <c r="WVC291" s="730"/>
      <c r="WVD291" s="730"/>
      <c r="WVE291" s="730"/>
      <c r="WVF291" s="730"/>
      <c r="WVG291" s="730"/>
      <c r="WVH291" s="730"/>
      <c r="WVI291" s="730"/>
      <c r="WVJ291" s="730"/>
      <c r="WVK291" s="730"/>
      <c r="WVL291" s="730"/>
      <c r="WVM291" s="730"/>
      <c r="WVN291" s="730"/>
      <c r="WVO291" s="730"/>
      <c r="WVP291" s="730"/>
      <c r="WVQ291" s="730"/>
      <c r="WVR291" s="730"/>
      <c r="WVS291" s="730"/>
      <c r="WVT291" s="730"/>
      <c r="WVU291" s="730"/>
      <c r="WVV291" s="730"/>
      <c r="WVW291" s="730"/>
      <c r="WVX291" s="730"/>
      <c r="WVY291" s="730"/>
      <c r="WVZ291" s="730"/>
      <c r="WWA291" s="730"/>
      <c r="WWB291" s="730"/>
      <c r="WWC291" s="730"/>
      <c r="WWD291" s="730"/>
      <c r="WWE291" s="730"/>
      <c r="WWF291" s="730"/>
      <c r="WWG291" s="730"/>
      <c r="WWH291" s="730"/>
      <c r="WWI291" s="730"/>
      <c r="WWJ291" s="730"/>
      <c r="WWK291" s="730"/>
      <c r="WWL291" s="730"/>
      <c r="WWM291" s="730"/>
      <c r="WWN291" s="730"/>
      <c r="WWO291" s="730"/>
      <c r="WWP291" s="730"/>
      <c r="WWQ291" s="730"/>
      <c r="WWR291" s="730"/>
      <c r="WWS291" s="730"/>
      <c r="WWT291" s="730"/>
      <c r="WWU291" s="730"/>
      <c r="WWV291" s="730"/>
      <c r="WWW291" s="730"/>
      <c r="WWX291" s="730"/>
      <c r="WWY291" s="730"/>
      <c r="WWZ291" s="730"/>
      <c r="WXA291" s="730"/>
      <c r="WXB291" s="730"/>
      <c r="WXC291" s="730"/>
      <c r="WXD291" s="730"/>
      <c r="WXE291" s="730"/>
      <c r="WXF291" s="730"/>
      <c r="WXG291" s="730"/>
      <c r="WXH291" s="730"/>
      <c r="WXI291" s="730"/>
      <c r="WXJ291" s="730"/>
      <c r="WXK291" s="730"/>
      <c r="WXL291" s="730"/>
      <c r="WXM291" s="730"/>
      <c r="WXN291" s="730"/>
      <c r="WXO291" s="730"/>
      <c r="WXP291" s="730"/>
      <c r="WXQ291" s="730"/>
      <c r="WXR291" s="730"/>
      <c r="WXS291" s="730"/>
      <c r="WXT291" s="730"/>
      <c r="WXU291" s="730"/>
      <c r="WXV291" s="730"/>
      <c r="WXW291" s="730"/>
      <c r="WXX291" s="730"/>
      <c r="WXY291" s="730"/>
      <c r="WXZ291" s="730"/>
      <c r="WYA291" s="730"/>
      <c r="WYB291" s="730"/>
      <c r="WYC291" s="730"/>
      <c r="WYD291" s="730"/>
      <c r="WYE291" s="730"/>
      <c r="WYF291" s="730"/>
      <c r="WYG291" s="730"/>
      <c r="WYH291" s="730"/>
      <c r="WYI291" s="730"/>
      <c r="WYJ291" s="730"/>
      <c r="WYK291" s="730"/>
      <c r="WYL291" s="730"/>
      <c r="WYM291" s="730"/>
      <c r="WYN291" s="730"/>
      <c r="WYO291" s="730"/>
      <c r="WYP291" s="730"/>
      <c r="WYQ291" s="730"/>
      <c r="WYR291" s="730"/>
      <c r="WYS291" s="730"/>
      <c r="WYT291" s="730"/>
      <c r="WYU291" s="730"/>
      <c r="WYV291" s="730"/>
      <c r="WYW291" s="730"/>
      <c r="WYX291" s="730"/>
      <c r="WYY291" s="730"/>
      <c r="WYZ291" s="730"/>
      <c r="WZA291" s="730"/>
      <c r="WZB291" s="730"/>
      <c r="WZC291" s="730"/>
      <c r="WZD291" s="730"/>
      <c r="WZE291" s="730"/>
      <c r="WZF291" s="730"/>
      <c r="WZG291" s="730"/>
      <c r="WZH291" s="730"/>
      <c r="WZI291" s="730"/>
      <c r="WZJ291" s="730"/>
      <c r="WZK291" s="730"/>
      <c r="WZL291" s="730"/>
      <c r="WZM291" s="730"/>
      <c r="WZN291" s="730"/>
      <c r="WZO291" s="730"/>
      <c r="WZP291" s="730"/>
      <c r="WZQ291" s="730"/>
      <c r="WZR291" s="730"/>
      <c r="WZS291" s="730"/>
      <c r="WZT291" s="730"/>
      <c r="WZU291" s="730"/>
      <c r="WZV291" s="730"/>
      <c r="WZW291" s="730"/>
      <c r="WZX291" s="730"/>
      <c r="WZY291" s="730"/>
      <c r="WZZ291" s="730"/>
      <c r="XAA291" s="730"/>
      <c r="XAB291" s="730"/>
      <c r="XAC291" s="730"/>
      <c r="XAD291" s="730"/>
      <c r="XAE291" s="730"/>
      <c r="XAF291" s="730"/>
      <c r="XAG291" s="730"/>
      <c r="XAH291" s="730"/>
      <c r="XAI291" s="730"/>
      <c r="XAJ291" s="730"/>
      <c r="XAK291" s="730"/>
      <c r="XAL291" s="730"/>
      <c r="XAM291" s="730"/>
      <c r="XAN291" s="730"/>
      <c r="XAO291" s="730"/>
      <c r="XAP291" s="730"/>
      <c r="XAQ291" s="730"/>
      <c r="XAR291" s="730"/>
      <c r="XAS291" s="730"/>
      <c r="XAT291" s="730"/>
      <c r="XAU291" s="730"/>
      <c r="XAV291" s="730"/>
      <c r="XAW291" s="730"/>
      <c r="XAX291" s="730"/>
      <c r="XAY291" s="730"/>
      <c r="XAZ291" s="730"/>
      <c r="XBA291" s="730"/>
      <c r="XBB291" s="730"/>
      <c r="XBC291" s="730"/>
      <c r="XBD291" s="730"/>
      <c r="XBE291" s="730"/>
      <c r="XBF291" s="730"/>
      <c r="XBG291" s="730"/>
      <c r="XBH291" s="730"/>
      <c r="XBI291" s="730"/>
      <c r="XBJ291" s="730"/>
      <c r="XBK291" s="730"/>
      <c r="XBL291" s="730"/>
      <c r="XBM291" s="730"/>
      <c r="XBN291" s="730"/>
      <c r="XBO291" s="730"/>
      <c r="XBP291" s="730"/>
      <c r="XBQ291" s="730"/>
      <c r="XBR291" s="730"/>
      <c r="XBS291" s="730"/>
      <c r="XBT291" s="730"/>
      <c r="XBU291" s="730"/>
      <c r="XBV291" s="730"/>
      <c r="XBW291" s="730"/>
      <c r="XBX291" s="730"/>
      <c r="XBY291" s="730"/>
      <c r="XBZ291" s="730"/>
      <c r="XCA291" s="730"/>
      <c r="XCB291" s="730"/>
      <c r="XCC291" s="730"/>
      <c r="XCD291" s="730"/>
      <c r="XCE291" s="730"/>
      <c r="XCF291" s="730"/>
      <c r="XCG291" s="730"/>
      <c r="XCH291" s="730"/>
      <c r="XCI291" s="730"/>
      <c r="XCJ291" s="730"/>
      <c r="XCK291" s="730"/>
      <c r="XCL291" s="730"/>
      <c r="XCM291" s="730"/>
      <c r="XCN291" s="730"/>
      <c r="XCO291" s="730"/>
      <c r="XCP291" s="730"/>
      <c r="XCQ291" s="730"/>
      <c r="XCR291" s="730"/>
      <c r="XCS291" s="730"/>
      <c r="XCT291" s="730"/>
      <c r="XCU291" s="730"/>
      <c r="XCV291" s="730"/>
      <c r="XCW291" s="730"/>
      <c r="XCX291" s="730"/>
      <c r="XCY291" s="730"/>
      <c r="XCZ291" s="730"/>
      <c r="XDA291" s="730"/>
      <c r="XDB291" s="730"/>
      <c r="XDC291" s="730"/>
      <c r="XDD291" s="730"/>
      <c r="XDE291" s="730"/>
      <c r="XDF291" s="730"/>
      <c r="XDG291" s="730"/>
      <c r="XDH291" s="730"/>
      <c r="XDI291" s="730"/>
      <c r="XDJ291" s="730"/>
      <c r="XDK291" s="730"/>
      <c r="XDL291" s="730"/>
      <c r="XDM291" s="730"/>
      <c r="XDN291" s="730"/>
      <c r="XDO291" s="730"/>
      <c r="XDP291" s="730"/>
      <c r="XDQ291" s="730"/>
      <c r="XDR291" s="730"/>
      <c r="XDS291" s="730"/>
      <c r="XDT291" s="730"/>
      <c r="XDU291" s="730"/>
      <c r="XDV291" s="730"/>
      <c r="XDW291" s="730"/>
      <c r="XDX291" s="730"/>
      <c r="XDY291" s="730"/>
      <c r="XDZ291" s="730"/>
      <c r="XEA291" s="730"/>
      <c r="XEB291" s="730"/>
      <c r="XEC291" s="730"/>
      <c r="XED291" s="730"/>
      <c r="XEE291" s="730"/>
      <c r="XEF291" s="730"/>
      <c r="XEG291" s="730"/>
      <c r="XEH291" s="730"/>
      <c r="XEI291" s="730"/>
      <c r="XEJ291" s="730"/>
      <c r="XEK291" s="730"/>
      <c r="XEL291" s="730"/>
      <c r="XEM291" s="730"/>
      <c r="XEN291" s="730"/>
      <c r="XEO291" s="730"/>
      <c r="XEP291" s="730"/>
      <c r="XEQ291" s="730"/>
      <c r="XER291" s="730"/>
      <c r="XES291" s="730"/>
      <c r="XET291" s="730"/>
      <c r="XEU291" s="730"/>
      <c r="XEV291" s="730"/>
      <c r="XEW291" s="730"/>
      <c r="XEX291" s="730"/>
      <c r="XEY291" s="730"/>
      <c r="XEZ291" s="730"/>
      <c r="XFA291" s="730"/>
    </row>
    <row r="292" spans="1:16381" s="247" customFormat="1" ht="15" customHeight="1" x14ac:dyDescent="0.25">
      <c r="A292" s="812"/>
      <c r="B292" s="348" t="s">
        <v>1671</v>
      </c>
      <c r="C292" s="2004" t="str">
        <f>CONCATENATE('CCR and CVA'!E60, " : ", 'CCR and CVA'!B62)</f>
        <v>Check: Col C will be ignored if flags on General Info rows 38 and 39 are set to 'No', respectively : Standardised approach</v>
      </c>
      <c r="D292" s="343"/>
      <c r="E292" s="343"/>
      <c r="F292" s="822" t="str">
        <f>'CCR and CVA'!E62</f>
        <v/>
      </c>
      <c r="G292" s="343"/>
      <c r="H292" s="343"/>
      <c r="I292" s="340"/>
      <c r="J292" s="340"/>
      <c r="K292" s="730"/>
      <c r="L292" s="730"/>
      <c r="M292" s="730"/>
      <c r="N292" s="730"/>
      <c r="O292" s="730"/>
      <c r="P292" s="730"/>
      <c r="Q292" s="730"/>
      <c r="R292" s="730"/>
      <c r="S292" s="730"/>
      <c r="T292" s="730"/>
      <c r="U292" s="730"/>
      <c r="V292" s="730"/>
      <c r="W292" s="730"/>
      <c r="X292" s="730"/>
      <c r="Y292" s="730"/>
      <c r="Z292" s="730"/>
      <c r="AA292" s="730"/>
      <c r="AB292" s="730"/>
      <c r="AC292" s="730"/>
      <c r="AD292" s="730"/>
      <c r="AE292" s="730"/>
      <c r="AF292" s="730"/>
      <c r="AG292" s="730"/>
      <c r="AH292" s="730"/>
      <c r="AI292" s="730"/>
      <c r="AJ292" s="730"/>
      <c r="AK292" s="730"/>
      <c r="AL292" s="730"/>
      <c r="AM292" s="730"/>
      <c r="AN292" s="811"/>
      <c r="AO292" s="730"/>
      <c r="AP292" s="730"/>
      <c r="AQ292" s="730"/>
      <c r="AR292" s="730"/>
      <c r="AS292" s="730"/>
      <c r="AT292" s="730"/>
      <c r="AU292" s="730"/>
      <c r="AV292" s="730"/>
      <c r="AW292" s="730"/>
      <c r="AX292" s="730"/>
      <c r="AY292" s="730"/>
      <c r="AZ292" s="730"/>
      <c r="BA292" s="730"/>
      <c r="BB292" s="730"/>
      <c r="BC292" s="730"/>
      <c r="BD292" s="730"/>
      <c r="BE292" s="730"/>
      <c r="BF292" s="730"/>
      <c r="BG292" s="730"/>
      <c r="BH292" s="730"/>
      <c r="BI292" s="730"/>
      <c r="BJ292" s="730"/>
      <c r="BK292" s="730"/>
      <c r="BL292" s="730"/>
      <c r="BM292" s="730"/>
      <c r="BN292" s="730"/>
      <c r="BO292" s="730"/>
      <c r="BP292" s="730"/>
      <c r="BQ292" s="730"/>
      <c r="BR292" s="730"/>
      <c r="BS292" s="730"/>
      <c r="BT292" s="730"/>
      <c r="BU292" s="730"/>
      <c r="BV292" s="730"/>
      <c r="BW292" s="730"/>
      <c r="BX292" s="730"/>
      <c r="BY292" s="730"/>
      <c r="BZ292" s="730"/>
      <c r="CA292" s="730"/>
      <c r="CB292" s="730"/>
      <c r="CC292" s="730"/>
      <c r="CD292" s="730"/>
      <c r="CE292" s="730"/>
      <c r="CF292" s="730"/>
      <c r="CG292" s="730"/>
      <c r="CH292" s="730"/>
      <c r="CI292" s="730"/>
      <c r="CJ292" s="730"/>
      <c r="CK292" s="730"/>
      <c r="CL292" s="730"/>
      <c r="CM292" s="730"/>
      <c r="CN292" s="730"/>
      <c r="CO292" s="730"/>
      <c r="CP292" s="730"/>
      <c r="CQ292" s="730"/>
      <c r="CR292" s="730"/>
      <c r="CS292" s="730"/>
      <c r="CT292" s="730"/>
      <c r="CU292" s="730"/>
      <c r="CV292" s="730"/>
      <c r="CW292" s="730"/>
      <c r="CX292" s="730"/>
      <c r="CY292" s="730"/>
      <c r="CZ292" s="730"/>
      <c r="DA292" s="730"/>
      <c r="DB292" s="730"/>
      <c r="DC292" s="730"/>
      <c r="DD292" s="730"/>
      <c r="DE292" s="730"/>
      <c r="DF292" s="730"/>
      <c r="DG292" s="730"/>
      <c r="DH292" s="730"/>
      <c r="DI292" s="730"/>
      <c r="DJ292" s="730"/>
      <c r="DK292" s="730"/>
      <c r="DL292" s="730"/>
      <c r="DM292" s="730"/>
      <c r="DN292" s="730"/>
      <c r="DO292" s="730"/>
      <c r="DP292" s="730"/>
      <c r="DQ292" s="730"/>
      <c r="DR292" s="730"/>
      <c r="DS292" s="730"/>
      <c r="DT292" s="730"/>
      <c r="DU292" s="730"/>
      <c r="DV292" s="730"/>
      <c r="DW292" s="730"/>
      <c r="DX292" s="730"/>
      <c r="DY292" s="730"/>
      <c r="DZ292" s="730"/>
      <c r="EA292" s="730"/>
      <c r="EB292" s="730"/>
      <c r="EC292" s="730"/>
      <c r="ED292" s="730"/>
      <c r="EE292" s="730"/>
      <c r="EF292" s="730"/>
      <c r="EG292" s="730"/>
      <c r="EH292" s="730"/>
      <c r="EI292" s="730"/>
      <c r="EJ292" s="730"/>
      <c r="EK292" s="730"/>
      <c r="EL292" s="730"/>
      <c r="EM292" s="730"/>
      <c r="EN292" s="730"/>
      <c r="EO292" s="730"/>
      <c r="EP292" s="730"/>
      <c r="EQ292" s="730"/>
      <c r="ER292" s="730"/>
      <c r="ES292" s="730"/>
      <c r="ET292" s="730"/>
      <c r="EU292" s="730"/>
      <c r="EV292" s="730"/>
      <c r="EW292" s="730"/>
      <c r="EX292" s="730"/>
      <c r="EY292" s="730"/>
      <c r="EZ292" s="730"/>
      <c r="FA292" s="730"/>
      <c r="FB292" s="730"/>
      <c r="FC292" s="730"/>
      <c r="FD292" s="730"/>
      <c r="FE292" s="730"/>
      <c r="FF292" s="730"/>
      <c r="FG292" s="730"/>
      <c r="FH292" s="730"/>
      <c r="FI292" s="730"/>
      <c r="FJ292" s="730"/>
      <c r="FK292" s="730"/>
      <c r="FL292" s="730"/>
      <c r="FM292" s="730"/>
      <c r="FN292" s="730"/>
      <c r="FO292" s="730"/>
      <c r="FP292" s="730"/>
      <c r="FQ292" s="730"/>
      <c r="FR292" s="730"/>
      <c r="FS292" s="730"/>
      <c r="FT292" s="730"/>
      <c r="FU292" s="730"/>
      <c r="FV292" s="730"/>
      <c r="FW292" s="730"/>
      <c r="FX292" s="730"/>
      <c r="FY292" s="730"/>
      <c r="FZ292" s="730"/>
      <c r="GA292" s="730"/>
      <c r="GB292" s="730"/>
      <c r="GC292" s="730"/>
      <c r="GD292" s="730"/>
      <c r="GE292" s="730"/>
      <c r="GF292" s="730"/>
      <c r="GG292" s="730"/>
      <c r="GH292" s="730"/>
      <c r="GI292" s="730"/>
      <c r="GJ292" s="730"/>
      <c r="GK292" s="730"/>
      <c r="GL292" s="730"/>
      <c r="GM292" s="730"/>
      <c r="GN292" s="730"/>
      <c r="GO292" s="730"/>
      <c r="GP292" s="730"/>
      <c r="GQ292" s="730"/>
      <c r="GR292" s="730"/>
      <c r="GS292" s="730"/>
      <c r="GT292" s="730"/>
      <c r="GU292" s="730"/>
      <c r="GV292" s="730"/>
      <c r="GW292" s="730"/>
      <c r="GX292" s="730"/>
      <c r="GY292" s="730"/>
      <c r="GZ292" s="730"/>
      <c r="HA292" s="730"/>
      <c r="HB292" s="730"/>
      <c r="HC292" s="730"/>
      <c r="HD292" s="730"/>
      <c r="HE292" s="730"/>
      <c r="HF292" s="730"/>
      <c r="HG292" s="730"/>
      <c r="HH292" s="730"/>
      <c r="HI292" s="730"/>
      <c r="HJ292" s="730"/>
      <c r="HK292" s="730"/>
      <c r="HL292" s="730"/>
      <c r="HM292" s="730"/>
      <c r="HN292" s="730"/>
      <c r="HO292" s="730"/>
      <c r="HP292" s="730"/>
      <c r="HQ292" s="730"/>
      <c r="HR292" s="730"/>
      <c r="HS292" s="730"/>
      <c r="HT292" s="730"/>
      <c r="HU292" s="730"/>
      <c r="HV292" s="730"/>
      <c r="HW292" s="730"/>
      <c r="HX292" s="730"/>
      <c r="HY292" s="730"/>
      <c r="HZ292" s="730"/>
      <c r="IA292" s="730"/>
      <c r="IB292" s="730"/>
      <c r="IC292" s="730"/>
      <c r="ID292" s="730"/>
      <c r="IE292" s="730"/>
      <c r="IF292" s="730"/>
      <c r="IG292" s="730"/>
      <c r="IH292" s="730"/>
      <c r="II292" s="730"/>
      <c r="IJ292" s="730"/>
      <c r="IK292" s="730"/>
      <c r="IL292" s="730"/>
      <c r="IM292" s="730"/>
      <c r="IN292" s="730"/>
      <c r="IO292" s="730"/>
      <c r="IP292" s="730"/>
      <c r="IQ292" s="730"/>
      <c r="IR292" s="730"/>
      <c r="IS292" s="730"/>
      <c r="IT292" s="730"/>
      <c r="IU292" s="730"/>
      <c r="IV292" s="730"/>
      <c r="IW292" s="730"/>
      <c r="IX292" s="730"/>
      <c r="IY292" s="730"/>
      <c r="IZ292" s="730"/>
      <c r="JA292" s="730"/>
      <c r="JB292" s="730"/>
      <c r="JC292" s="730"/>
      <c r="JD292" s="730"/>
      <c r="JE292" s="730"/>
      <c r="JF292" s="730"/>
      <c r="JG292" s="730"/>
      <c r="JH292" s="730"/>
      <c r="JI292" s="730"/>
      <c r="JJ292" s="730"/>
      <c r="JK292" s="730"/>
      <c r="JL292" s="730"/>
      <c r="JM292" s="730"/>
      <c r="JN292" s="730"/>
      <c r="JO292" s="730"/>
      <c r="JP292" s="730"/>
      <c r="JQ292" s="730"/>
      <c r="JR292" s="730"/>
      <c r="JS292" s="730"/>
      <c r="JT292" s="730"/>
      <c r="JU292" s="730"/>
      <c r="JV292" s="730"/>
      <c r="JW292" s="730"/>
      <c r="JX292" s="730"/>
      <c r="JY292" s="730"/>
      <c r="JZ292" s="730"/>
      <c r="KA292" s="730"/>
      <c r="KB292" s="730"/>
      <c r="KC292" s="730"/>
      <c r="KD292" s="730"/>
      <c r="KE292" s="730"/>
      <c r="KF292" s="730"/>
      <c r="KG292" s="730"/>
      <c r="KH292" s="730"/>
      <c r="KI292" s="730"/>
      <c r="KJ292" s="730"/>
      <c r="KK292" s="730"/>
      <c r="KL292" s="730"/>
      <c r="KM292" s="730"/>
      <c r="KN292" s="730"/>
      <c r="KO292" s="730"/>
      <c r="KP292" s="730"/>
      <c r="KQ292" s="730"/>
      <c r="KR292" s="730"/>
      <c r="KS292" s="730"/>
      <c r="KT292" s="730"/>
      <c r="KU292" s="730"/>
      <c r="KV292" s="730"/>
      <c r="KW292" s="730"/>
      <c r="KX292" s="730"/>
      <c r="KY292" s="730"/>
      <c r="KZ292" s="730"/>
      <c r="LA292" s="730"/>
      <c r="LB292" s="730"/>
      <c r="LC292" s="730"/>
      <c r="LD292" s="730"/>
      <c r="LE292" s="730"/>
      <c r="LF292" s="730"/>
      <c r="LG292" s="730"/>
      <c r="LH292" s="730"/>
      <c r="LI292" s="730"/>
      <c r="LJ292" s="730"/>
      <c r="LK292" s="730"/>
      <c r="LL292" s="730"/>
      <c r="LM292" s="730"/>
      <c r="LN292" s="730"/>
      <c r="LO292" s="730"/>
      <c r="LP292" s="730"/>
      <c r="LQ292" s="730"/>
      <c r="LR292" s="730"/>
      <c r="LS292" s="730"/>
      <c r="LT292" s="730"/>
      <c r="LU292" s="730"/>
      <c r="LV292" s="730"/>
      <c r="LW292" s="730"/>
      <c r="LX292" s="730"/>
      <c r="LY292" s="730"/>
      <c r="LZ292" s="730"/>
      <c r="MA292" s="730"/>
      <c r="MB292" s="730"/>
      <c r="MC292" s="730"/>
      <c r="MD292" s="730"/>
      <c r="ME292" s="730"/>
      <c r="MF292" s="730"/>
      <c r="MG292" s="730"/>
      <c r="MH292" s="730"/>
      <c r="MI292" s="730"/>
      <c r="MJ292" s="730"/>
      <c r="MK292" s="730"/>
      <c r="ML292" s="730"/>
      <c r="MM292" s="730"/>
      <c r="MN292" s="730"/>
      <c r="MO292" s="730"/>
      <c r="MP292" s="730"/>
      <c r="MQ292" s="730"/>
      <c r="MR292" s="730"/>
      <c r="MS292" s="730"/>
      <c r="MT292" s="730"/>
      <c r="MU292" s="730"/>
      <c r="MV292" s="730"/>
      <c r="MW292" s="730"/>
      <c r="MX292" s="730"/>
      <c r="MY292" s="730"/>
      <c r="MZ292" s="730"/>
      <c r="NA292" s="730"/>
      <c r="NB292" s="730"/>
      <c r="NC292" s="730"/>
      <c r="ND292" s="730"/>
      <c r="NE292" s="730"/>
      <c r="NF292" s="730"/>
      <c r="NG292" s="730"/>
      <c r="NH292" s="730"/>
      <c r="NI292" s="730"/>
      <c r="NJ292" s="730"/>
      <c r="NK292" s="730"/>
      <c r="NL292" s="730"/>
      <c r="NM292" s="730"/>
      <c r="NN292" s="730"/>
      <c r="NO292" s="730"/>
      <c r="NP292" s="730"/>
      <c r="NQ292" s="730"/>
      <c r="NR292" s="730"/>
      <c r="NS292" s="730"/>
      <c r="NT292" s="730"/>
      <c r="NU292" s="730"/>
      <c r="NV292" s="730"/>
      <c r="NW292" s="730"/>
      <c r="NX292" s="730"/>
      <c r="NY292" s="730"/>
      <c r="NZ292" s="730"/>
      <c r="OA292" s="730"/>
      <c r="OB292" s="730"/>
      <c r="OC292" s="730"/>
      <c r="OD292" s="730"/>
      <c r="OE292" s="730"/>
      <c r="OF292" s="730"/>
      <c r="OG292" s="730"/>
      <c r="OH292" s="730"/>
      <c r="OI292" s="730"/>
      <c r="OJ292" s="730"/>
      <c r="OK292" s="730"/>
      <c r="OL292" s="730"/>
      <c r="OM292" s="730"/>
      <c r="ON292" s="730"/>
      <c r="OO292" s="730"/>
      <c r="OP292" s="730"/>
      <c r="OQ292" s="730"/>
      <c r="OR292" s="730"/>
      <c r="OS292" s="730"/>
      <c r="OT292" s="730"/>
      <c r="OU292" s="730"/>
      <c r="OV292" s="730"/>
      <c r="OW292" s="730"/>
      <c r="OX292" s="730"/>
      <c r="OY292" s="730"/>
      <c r="OZ292" s="730"/>
      <c r="PA292" s="730"/>
      <c r="PB292" s="730"/>
      <c r="PC292" s="730"/>
      <c r="PD292" s="730"/>
      <c r="PE292" s="730"/>
      <c r="PF292" s="730"/>
      <c r="PG292" s="730"/>
      <c r="PH292" s="730"/>
      <c r="PI292" s="730"/>
      <c r="PJ292" s="730"/>
      <c r="PK292" s="730"/>
      <c r="PL292" s="730"/>
      <c r="PM292" s="730"/>
      <c r="PN292" s="730"/>
      <c r="PO292" s="730"/>
      <c r="PP292" s="730"/>
      <c r="PQ292" s="730"/>
      <c r="PR292" s="730"/>
      <c r="PS292" s="730"/>
      <c r="PT292" s="730"/>
      <c r="PU292" s="730"/>
      <c r="PV292" s="730"/>
      <c r="PW292" s="730"/>
      <c r="PX292" s="730"/>
      <c r="PY292" s="730"/>
      <c r="PZ292" s="730"/>
      <c r="QA292" s="730"/>
      <c r="QB292" s="730"/>
      <c r="QC292" s="730"/>
      <c r="QD292" s="730"/>
      <c r="QE292" s="730"/>
      <c r="QF292" s="730"/>
      <c r="QG292" s="730"/>
      <c r="QH292" s="730"/>
      <c r="QI292" s="730"/>
      <c r="QJ292" s="730"/>
      <c r="QK292" s="730"/>
      <c r="QL292" s="730"/>
      <c r="QM292" s="730"/>
      <c r="QN292" s="730"/>
      <c r="QO292" s="730"/>
      <c r="QP292" s="730"/>
      <c r="QQ292" s="730"/>
      <c r="QR292" s="730"/>
      <c r="QS292" s="730"/>
      <c r="QT292" s="730"/>
      <c r="QU292" s="730"/>
      <c r="QV292" s="730"/>
      <c r="QW292" s="730"/>
      <c r="QX292" s="730"/>
      <c r="QY292" s="730"/>
      <c r="QZ292" s="730"/>
      <c r="RA292" s="730"/>
      <c r="RB292" s="730"/>
      <c r="RC292" s="730"/>
      <c r="RD292" s="730"/>
      <c r="RE292" s="730"/>
      <c r="RF292" s="730"/>
      <c r="RG292" s="730"/>
      <c r="RH292" s="730"/>
      <c r="RI292" s="730"/>
      <c r="RJ292" s="730"/>
      <c r="RK292" s="730"/>
      <c r="RL292" s="730"/>
      <c r="RM292" s="730"/>
      <c r="RN292" s="730"/>
      <c r="RO292" s="730"/>
      <c r="RP292" s="730"/>
      <c r="RQ292" s="730"/>
      <c r="RR292" s="730"/>
      <c r="RS292" s="730"/>
      <c r="RT292" s="730"/>
      <c r="RU292" s="730"/>
      <c r="RV292" s="730"/>
      <c r="RW292" s="730"/>
      <c r="RX292" s="730"/>
      <c r="RY292" s="730"/>
      <c r="RZ292" s="730"/>
      <c r="SA292" s="730"/>
      <c r="SB292" s="730"/>
      <c r="SC292" s="730"/>
      <c r="SD292" s="730"/>
      <c r="SE292" s="730"/>
      <c r="SF292" s="730"/>
      <c r="SG292" s="730"/>
      <c r="SH292" s="730"/>
      <c r="SI292" s="730"/>
      <c r="SJ292" s="730"/>
      <c r="SK292" s="730"/>
      <c r="SL292" s="730"/>
      <c r="SM292" s="730"/>
      <c r="SN292" s="730"/>
      <c r="SO292" s="730"/>
      <c r="SP292" s="730"/>
      <c r="SQ292" s="730"/>
      <c r="SR292" s="730"/>
      <c r="SS292" s="730"/>
      <c r="ST292" s="730"/>
      <c r="SU292" s="730"/>
      <c r="SV292" s="730"/>
      <c r="SW292" s="730"/>
      <c r="SX292" s="730"/>
      <c r="SY292" s="730"/>
      <c r="SZ292" s="730"/>
      <c r="TA292" s="730"/>
      <c r="TB292" s="730"/>
      <c r="TC292" s="730"/>
      <c r="TD292" s="730"/>
      <c r="TE292" s="730"/>
      <c r="TF292" s="730"/>
      <c r="TG292" s="730"/>
      <c r="TH292" s="730"/>
      <c r="TI292" s="730"/>
      <c r="TJ292" s="730"/>
      <c r="TK292" s="730"/>
      <c r="TL292" s="730"/>
      <c r="TM292" s="730"/>
      <c r="TN292" s="730"/>
      <c r="TO292" s="730"/>
      <c r="TP292" s="730"/>
      <c r="TQ292" s="730"/>
      <c r="TR292" s="730"/>
      <c r="TS292" s="730"/>
      <c r="TT292" s="730"/>
      <c r="TU292" s="730"/>
      <c r="TV292" s="730"/>
      <c r="TW292" s="730"/>
      <c r="TX292" s="730"/>
      <c r="TY292" s="730"/>
      <c r="TZ292" s="730"/>
      <c r="UA292" s="730"/>
      <c r="UB292" s="730"/>
      <c r="UC292" s="730"/>
      <c r="UD292" s="730"/>
      <c r="UE292" s="730"/>
      <c r="UF292" s="730"/>
      <c r="UG292" s="730"/>
      <c r="UH292" s="730"/>
      <c r="UI292" s="730"/>
      <c r="UJ292" s="730"/>
      <c r="UK292" s="730"/>
      <c r="UL292" s="730"/>
      <c r="UM292" s="730"/>
      <c r="UN292" s="730"/>
      <c r="UO292" s="730"/>
      <c r="UP292" s="730"/>
      <c r="UQ292" s="730"/>
      <c r="UR292" s="730"/>
      <c r="US292" s="730"/>
      <c r="UT292" s="730"/>
      <c r="UU292" s="730"/>
      <c r="UV292" s="730"/>
      <c r="UW292" s="730"/>
      <c r="UX292" s="730"/>
      <c r="UY292" s="730"/>
      <c r="UZ292" s="730"/>
      <c r="VA292" s="730"/>
      <c r="VB292" s="730"/>
      <c r="VC292" s="730"/>
      <c r="VD292" s="730"/>
      <c r="VE292" s="730"/>
      <c r="VF292" s="730"/>
      <c r="VG292" s="730"/>
      <c r="VH292" s="730"/>
      <c r="VI292" s="730"/>
      <c r="VJ292" s="730"/>
      <c r="VK292" s="730"/>
      <c r="VL292" s="730"/>
      <c r="VM292" s="730"/>
      <c r="VN292" s="730"/>
      <c r="VO292" s="730"/>
      <c r="VP292" s="730"/>
      <c r="VQ292" s="730"/>
      <c r="VR292" s="730"/>
      <c r="VS292" s="730"/>
      <c r="VT292" s="730"/>
      <c r="VU292" s="730"/>
      <c r="VV292" s="730"/>
      <c r="VW292" s="730"/>
      <c r="VX292" s="730"/>
      <c r="VY292" s="730"/>
      <c r="VZ292" s="730"/>
      <c r="WA292" s="730"/>
      <c r="WB292" s="730"/>
      <c r="WC292" s="730"/>
      <c r="WD292" s="730"/>
      <c r="WE292" s="730"/>
      <c r="WF292" s="730"/>
      <c r="WG292" s="730"/>
      <c r="WH292" s="730"/>
      <c r="WI292" s="730"/>
      <c r="WJ292" s="730"/>
      <c r="WK292" s="730"/>
      <c r="WL292" s="730"/>
      <c r="WM292" s="730"/>
      <c r="WN292" s="730"/>
      <c r="WO292" s="730"/>
      <c r="WP292" s="730"/>
      <c r="WQ292" s="730"/>
      <c r="WR292" s="730"/>
      <c r="WS292" s="730"/>
      <c r="WT292" s="730"/>
      <c r="WU292" s="730"/>
      <c r="WV292" s="730"/>
      <c r="WW292" s="730"/>
      <c r="WX292" s="730"/>
      <c r="WY292" s="730"/>
      <c r="WZ292" s="730"/>
      <c r="XA292" s="730"/>
      <c r="XB292" s="730"/>
      <c r="XC292" s="730"/>
      <c r="XD292" s="730"/>
      <c r="XE292" s="730"/>
      <c r="XF292" s="730"/>
      <c r="XG292" s="730"/>
      <c r="XH292" s="730"/>
      <c r="XI292" s="730"/>
      <c r="XJ292" s="730"/>
      <c r="XK292" s="730"/>
      <c r="XL292" s="730"/>
      <c r="XM292" s="730"/>
      <c r="XN292" s="730"/>
      <c r="XO292" s="730"/>
      <c r="XP292" s="730"/>
      <c r="XQ292" s="730"/>
      <c r="XR292" s="730"/>
      <c r="XS292" s="730"/>
      <c r="XT292" s="730"/>
      <c r="XU292" s="730"/>
      <c r="XV292" s="730"/>
      <c r="XW292" s="730"/>
      <c r="XX292" s="730"/>
      <c r="XY292" s="730"/>
      <c r="XZ292" s="730"/>
      <c r="YA292" s="730"/>
      <c r="YB292" s="730"/>
      <c r="YC292" s="730"/>
      <c r="YD292" s="730"/>
      <c r="YE292" s="730"/>
      <c r="YF292" s="730"/>
      <c r="YG292" s="730"/>
      <c r="YH292" s="730"/>
      <c r="YI292" s="730"/>
      <c r="YJ292" s="730"/>
      <c r="YK292" s="730"/>
      <c r="YL292" s="730"/>
      <c r="YM292" s="730"/>
      <c r="YN292" s="730"/>
      <c r="YO292" s="730"/>
      <c r="YP292" s="730"/>
      <c r="YQ292" s="730"/>
      <c r="YR292" s="730"/>
      <c r="YS292" s="730"/>
      <c r="YT292" s="730"/>
      <c r="YU292" s="730"/>
      <c r="YV292" s="730"/>
      <c r="YW292" s="730"/>
      <c r="YX292" s="730"/>
      <c r="YY292" s="730"/>
      <c r="YZ292" s="730"/>
      <c r="ZA292" s="730"/>
      <c r="ZB292" s="730"/>
      <c r="ZC292" s="730"/>
      <c r="ZD292" s="730"/>
      <c r="ZE292" s="730"/>
      <c r="ZF292" s="730"/>
      <c r="ZG292" s="730"/>
      <c r="ZH292" s="730"/>
      <c r="ZI292" s="730"/>
      <c r="ZJ292" s="730"/>
      <c r="ZK292" s="730"/>
      <c r="ZL292" s="730"/>
      <c r="ZM292" s="730"/>
      <c r="ZN292" s="730"/>
      <c r="ZO292" s="730"/>
      <c r="ZP292" s="730"/>
      <c r="ZQ292" s="730"/>
      <c r="ZR292" s="730"/>
      <c r="ZS292" s="730"/>
      <c r="ZT292" s="730"/>
      <c r="ZU292" s="730"/>
      <c r="ZV292" s="730"/>
      <c r="ZW292" s="730"/>
      <c r="ZX292" s="730"/>
      <c r="ZY292" s="730"/>
      <c r="ZZ292" s="730"/>
      <c r="AAA292" s="730"/>
      <c r="AAB292" s="730"/>
      <c r="AAC292" s="730"/>
      <c r="AAD292" s="730"/>
      <c r="AAE292" s="730"/>
      <c r="AAF292" s="730"/>
      <c r="AAG292" s="730"/>
      <c r="AAH292" s="730"/>
      <c r="AAI292" s="730"/>
      <c r="AAJ292" s="730"/>
      <c r="AAK292" s="730"/>
      <c r="AAL292" s="730"/>
      <c r="AAM292" s="730"/>
      <c r="AAN292" s="730"/>
      <c r="AAO292" s="730"/>
      <c r="AAP292" s="730"/>
      <c r="AAQ292" s="730"/>
      <c r="AAR292" s="730"/>
      <c r="AAS292" s="730"/>
      <c r="AAT292" s="730"/>
      <c r="AAU292" s="730"/>
      <c r="AAV292" s="730"/>
      <c r="AAW292" s="730"/>
      <c r="AAX292" s="730"/>
      <c r="AAY292" s="730"/>
      <c r="AAZ292" s="730"/>
      <c r="ABA292" s="730"/>
      <c r="ABB292" s="730"/>
      <c r="ABC292" s="730"/>
      <c r="ABD292" s="730"/>
      <c r="ABE292" s="730"/>
      <c r="ABF292" s="730"/>
      <c r="ABG292" s="730"/>
      <c r="ABH292" s="730"/>
      <c r="ABI292" s="730"/>
      <c r="ABJ292" s="730"/>
      <c r="ABK292" s="730"/>
      <c r="ABL292" s="730"/>
      <c r="ABM292" s="730"/>
      <c r="ABN292" s="730"/>
      <c r="ABO292" s="730"/>
      <c r="ABP292" s="730"/>
      <c r="ABQ292" s="730"/>
      <c r="ABR292" s="730"/>
      <c r="ABS292" s="730"/>
      <c r="ABT292" s="730"/>
      <c r="ABU292" s="730"/>
      <c r="ABV292" s="730"/>
      <c r="ABW292" s="730"/>
      <c r="ABX292" s="730"/>
      <c r="ABY292" s="730"/>
      <c r="ABZ292" s="730"/>
      <c r="ACA292" s="730"/>
      <c r="ACB292" s="730"/>
      <c r="ACC292" s="730"/>
      <c r="ACD292" s="730"/>
      <c r="ACE292" s="730"/>
      <c r="ACF292" s="730"/>
      <c r="ACG292" s="730"/>
      <c r="ACH292" s="730"/>
      <c r="ACI292" s="730"/>
      <c r="ACJ292" s="730"/>
      <c r="ACK292" s="730"/>
      <c r="ACL292" s="730"/>
      <c r="ACM292" s="730"/>
      <c r="ACN292" s="730"/>
      <c r="ACO292" s="730"/>
      <c r="ACP292" s="730"/>
      <c r="ACQ292" s="730"/>
      <c r="ACR292" s="730"/>
      <c r="ACS292" s="730"/>
      <c r="ACT292" s="730"/>
      <c r="ACU292" s="730"/>
      <c r="ACV292" s="730"/>
      <c r="ACW292" s="730"/>
      <c r="ACX292" s="730"/>
      <c r="ACY292" s="730"/>
      <c r="ACZ292" s="730"/>
      <c r="ADA292" s="730"/>
      <c r="ADB292" s="730"/>
      <c r="ADC292" s="730"/>
      <c r="ADD292" s="730"/>
      <c r="ADE292" s="730"/>
      <c r="ADF292" s="730"/>
      <c r="ADG292" s="730"/>
      <c r="ADH292" s="730"/>
      <c r="ADI292" s="730"/>
      <c r="ADJ292" s="730"/>
      <c r="ADK292" s="730"/>
      <c r="ADL292" s="730"/>
      <c r="ADM292" s="730"/>
      <c r="ADN292" s="730"/>
      <c r="ADO292" s="730"/>
      <c r="ADP292" s="730"/>
      <c r="ADQ292" s="730"/>
      <c r="ADR292" s="730"/>
      <c r="ADS292" s="730"/>
      <c r="ADT292" s="730"/>
      <c r="ADU292" s="730"/>
      <c r="ADV292" s="730"/>
      <c r="ADW292" s="730"/>
      <c r="ADX292" s="730"/>
      <c r="ADY292" s="730"/>
      <c r="ADZ292" s="730"/>
      <c r="AEA292" s="730"/>
      <c r="AEB292" s="730"/>
      <c r="AEC292" s="730"/>
      <c r="AED292" s="730"/>
      <c r="AEE292" s="730"/>
      <c r="AEF292" s="730"/>
      <c r="AEG292" s="730"/>
      <c r="AEH292" s="730"/>
      <c r="AEI292" s="730"/>
      <c r="AEJ292" s="730"/>
      <c r="AEK292" s="730"/>
      <c r="AEL292" s="730"/>
      <c r="AEM292" s="730"/>
      <c r="AEN292" s="730"/>
      <c r="AEO292" s="730"/>
      <c r="AEP292" s="730"/>
      <c r="AEQ292" s="730"/>
      <c r="AER292" s="730"/>
      <c r="AES292" s="730"/>
      <c r="AET292" s="730"/>
      <c r="AEU292" s="730"/>
      <c r="AEV292" s="730"/>
      <c r="AEW292" s="730"/>
      <c r="AEX292" s="730"/>
      <c r="AEY292" s="730"/>
      <c r="AEZ292" s="730"/>
      <c r="AFA292" s="730"/>
      <c r="AFB292" s="730"/>
      <c r="AFC292" s="730"/>
      <c r="AFD292" s="730"/>
      <c r="AFE292" s="730"/>
      <c r="AFF292" s="730"/>
      <c r="AFG292" s="730"/>
      <c r="AFH292" s="730"/>
      <c r="AFI292" s="730"/>
      <c r="AFJ292" s="730"/>
      <c r="AFK292" s="730"/>
      <c r="AFL292" s="730"/>
      <c r="AFM292" s="730"/>
      <c r="AFN292" s="730"/>
      <c r="AFO292" s="730"/>
      <c r="AFP292" s="730"/>
      <c r="AFQ292" s="730"/>
      <c r="AFR292" s="730"/>
      <c r="AFS292" s="730"/>
      <c r="AFT292" s="730"/>
      <c r="AFU292" s="730"/>
      <c r="AFV292" s="730"/>
      <c r="AFW292" s="730"/>
      <c r="AFX292" s="730"/>
      <c r="AFY292" s="730"/>
      <c r="AFZ292" s="730"/>
      <c r="AGA292" s="730"/>
      <c r="AGB292" s="730"/>
      <c r="AGC292" s="730"/>
      <c r="AGD292" s="730"/>
      <c r="AGE292" s="730"/>
      <c r="AGF292" s="730"/>
      <c r="AGG292" s="730"/>
      <c r="AGH292" s="730"/>
      <c r="AGI292" s="730"/>
      <c r="AGJ292" s="730"/>
      <c r="AGK292" s="730"/>
      <c r="AGL292" s="730"/>
      <c r="AGM292" s="730"/>
      <c r="AGN292" s="730"/>
      <c r="AGO292" s="730"/>
      <c r="AGP292" s="730"/>
      <c r="AGQ292" s="730"/>
      <c r="AGR292" s="730"/>
      <c r="AGS292" s="730"/>
      <c r="AGT292" s="730"/>
      <c r="AGU292" s="730"/>
      <c r="AGV292" s="730"/>
      <c r="AGW292" s="730"/>
      <c r="AGX292" s="730"/>
      <c r="AGY292" s="730"/>
      <c r="AGZ292" s="730"/>
      <c r="AHA292" s="730"/>
      <c r="AHB292" s="730"/>
      <c r="AHC292" s="730"/>
      <c r="AHD292" s="730"/>
      <c r="AHE292" s="730"/>
      <c r="AHF292" s="730"/>
      <c r="AHG292" s="730"/>
      <c r="AHH292" s="730"/>
      <c r="AHI292" s="730"/>
      <c r="AHJ292" s="730"/>
      <c r="AHK292" s="730"/>
      <c r="AHL292" s="730"/>
      <c r="AHM292" s="730"/>
      <c r="AHN292" s="730"/>
      <c r="AHO292" s="730"/>
      <c r="AHP292" s="730"/>
      <c r="AHQ292" s="730"/>
      <c r="AHR292" s="730"/>
      <c r="AHS292" s="730"/>
      <c r="AHT292" s="730"/>
      <c r="AHU292" s="730"/>
      <c r="AHV292" s="730"/>
      <c r="AHW292" s="730"/>
      <c r="AHX292" s="730"/>
      <c r="AHY292" s="730"/>
      <c r="AHZ292" s="730"/>
      <c r="AIA292" s="730"/>
      <c r="AIB292" s="730"/>
      <c r="AIC292" s="730"/>
      <c r="AID292" s="730"/>
      <c r="AIE292" s="730"/>
      <c r="AIF292" s="730"/>
      <c r="AIG292" s="730"/>
      <c r="AIH292" s="730"/>
      <c r="AII292" s="730"/>
      <c r="AIJ292" s="730"/>
      <c r="AIK292" s="730"/>
      <c r="AIL292" s="730"/>
      <c r="AIM292" s="730"/>
      <c r="AIN292" s="730"/>
      <c r="AIO292" s="730"/>
      <c r="AIP292" s="730"/>
      <c r="AIQ292" s="730"/>
      <c r="AIR292" s="730"/>
      <c r="AIS292" s="730"/>
      <c r="AIT292" s="730"/>
      <c r="AIU292" s="730"/>
      <c r="AIV292" s="730"/>
      <c r="AIW292" s="730"/>
      <c r="AIX292" s="730"/>
      <c r="AIY292" s="730"/>
      <c r="AIZ292" s="730"/>
      <c r="AJA292" s="730"/>
      <c r="AJB292" s="730"/>
      <c r="AJC292" s="730"/>
      <c r="AJD292" s="730"/>
      <c r="AJE292" s="730"/>
      <c r="AJF292" s="730"/>
      <c r="AJG292" s="730"/>
      <c r="AJH292" s="730"/>
      <c r="AJI292" s="730"/>
      <c r="AJJ292" s="730"/>
      <c r="AJK292" s="730"/>
      <c r="AJL292" s="730"/>
      <c r="AJM292" s="730"/>
      <c r="AJN292" s="730"/>
      <c r="AJO292" s="730"/>
      <c r="AJP292" s="730"/>
      <c r="AJQ292" s="730"/>
      <c r="AJR292" s="730"/>
      <c r="AJS292" s="730"/>
      <c r="AJT292" s="730"/>
      <c r="AJU292" s="730"/>
      <c r="AJV292" s="730"/>
      <c r="AJW292" s="730"/>
      <c r="AJX292" s="730"/>
      <c r="AJY292" s="730"/>
      <c r="AJZ292" s="730"/>
      <c r="AKA292" s="730"/>
      <c r="AKB292" s="730"/>
      <c r="AKC292" s="730"/>
      <c r="AKD292" s="730"/>
      <c r="AKE292" s="730"/>
      <c r="AKF292" s="730"/>
      <c r="AKG292" s="730"/>
      <c r="AKH292" s="730"/>
      <c r="AKI292" s="730"/>
      <c r="AKJ292" s="730"/>
      <c r="AKK292" s="730"/>
      <c r="AKL292" s="730"/>
      <c r="AKM292" s="730"/>
      <c r="AKN292" s="730"/>
      <c r="AKO292" s="730"/>
      <c r="AKP292" s="730"/>
      <c r="AKQ292" s="730"/>
      <c r="AKR292" s="730"/>
      <c r="AKS292" s="730"/>
      <c r="AKT292" s="730"/>
      <c r="AKU292" s="730"/>
      <c r="AKV292" s="730"/>
      <c r="AKW292" s="730"/>
      <c r="AKX292" s="730"/>
      <c r="AKY292" s="730"/>
      <c r="AKZ292" s="730"/>
      <c r="ALA292" s="730"/>
      <c r="ALB292" s="730"/>
      <c r="ALC292" s="730"/>
      <c r="ALD292" s="730"/>
      <c r="ALE292" s="730"/>
      <c r="ALF292" s="730"/>
      <c r="ALG292" s="730"/>
      <c r="ALH292" s="730"/>
      <c r="ALI292" s="730"/>
      <c r="ALJ292" s="730"/>
      <c r="ALK292" s="730"/>
      <c r="ALL292" s="730"/>
      <c r="ALM292" s="730"/>
      <c r="ALN292" s="730"/>
      <c r="ALO292" s="730"/>
      <c r="ALP292" s="730"/>
      <c r="ALQ292" s="730"/>
      <c r="ALR292" s="730"/>
      <c r="ALS292" s="730"/>
      <c r="ALT292" s="730"/>
      <c r="ALU292" s="730"/>
      <c r="ALV292" s="730"/>
      <c r="ALW292" s="730"/>
      <c r="ALX292" s="730"/>
      <c r="ALY292" s="730"/>
      <c r="ALZ292" s="730"/>
      <c r="AMA292" s="730"/>
      <c r="AMB292" s="730"/>
      <c r="AMC292" s="730"/>
      <c r="AMD292" s="730"/>
      <c r="AME292" s="730"/>
      <c r="AMF292" s="730"/>
      <c r="AMG292" s="730"/>
      <c r="AMH292" s="730"/>
      <c r="AMI292" s="730"/>
      <c r="AMJ292" s="730"/>
      <c r="AMK292" s="730"/>
      <c r="AML292" s="730"/>
      <c r="AMM292" s="730"/>
      <c r="AMN292" s="730"/>
      <c r="AMO292" s="730"/>
      <c r="AMP292" s="730"/>
      <c r="AMQ292" s="730"/>
      <c r="AMR292" s="730"/>
      <c r="AMS292" s="730"/>
      <c r="AMT292" s="730"/>
      <c r="AMU292" s="730"/>
      <c r="AMV292" s="730"/>
      <c r="AMW292" s="730"/>
      <c r="AMX292" s="730"/>
      <c r="AMY292" s="730"/>
      <c r="AMZ292" s="730"/>
      <c r="ANA292" s="730"/>
      <c r="ANB292" s="730"/>
      <c r="ANC292" s="730"/>
      <c r="AND292" s="730"/>
      <c r="ANE292" s="730"/>
      <c r="ANF292" s="730"/>
      <c r="ANG292" s="730"/>
      <c r="ANH292" s="730"/>
      <c r="ANI292" s="730"/>
      <c r="ANJ292" s="730"/>
      <c r="ANK292" s="730"/>
      <c r="ANL292" s="730"/>
      <c r="ANM292" s="730"/>
      <c r="ANN292" s="730"/>
      <c r="ANO292" s="730"/>
      <c r="ANP292" s="730"/>
      <c r="ANQ292" s="730"/>
      <c r="ANR292" s="730"/>
      <c r="ANS292" s="730"/>
      <c r="ANT292" s="730"/>
      <c r="ANU292" s="730"/>
      <c r="ANV292" s="730"/>
      <c r="ANW292" s="730"/>
      <c r="ANX292" s="730"/>
      <c r="ANY292" s="730"/>
      <c r="ANZ292" s="730"/>
      <c r="AOA292" s="730"/>
      <c r="AOB292" s="730"/>
      <c r="AOC292" s="730"/>
      <c r="AOD292" s="730"/>
      <c r="AOE292" s="730"/>
      <c r="AOF292" s="730"/>
      <c r="AOG292" s="730"/>
      <c r="AOH292" s="730"/>
      <c r="AOI292" s="730"/>
      <c r="AOJ292" s="730"/>
      <c r="AOK292" s="730"/>
      <c r="AOL292" s="730"/>
      <c r="AOM292" s="730"/>
      <c r="AON292" s="730"/>
      <c r="AOO292" s="730"/>
      <c r="AOP292" s="730"/>
      <c r="AOQ292" s="730"/>
      <c r="AOR292" s="730"/>
      <c r="AOS292" s="730"/>
      <c r="AOT292" s="730"/>
      <c r="AOU292" s="730"/>
      <c r="AOV292" s="730"/>
      <c r="AOW292" s="730"/>
      <c r="AOX292" s="730"/>
      <c r="AOY292" s="730"/>
      <c r="AOZ292" s="730"/>
      <c r="APA292" s="730"/>
      <c r="APB292" s="730"/>
      <c r="APC292" s="730"/>
      <c r="APD292" s="730"/>
      <c r="APE292" s="730"/>
      <c r="APF292" s="730"/>
      <c r="APG292" s="730"/>
      <c r="APH292" s="730"/>
      <c r="API292" s="730"/>
      <c r="APJ292" s="730"/>
      <c r="APK292" s="730"/>
      <c r="APL292" s="730"/>
      <c r="APM292" s="730"/>
      <c r="APN292" s="730"/>
      <c r="APO292" s="730"/>
      <c r="APP292" s="730"/>
      <c r="APQ292" s="730"/>
      <c r="APR292" s="730"/>
      <c r="APS292" s="730"/>
      <c r="APT292" s="730"/>
      <c r="APU292" s="730"/>
      <c r="APV292" s="730"/>
      <c r="APW292" s="730"/>
      <c r="APX292" s="730"/>
      <c r="APY292" s="730"/>
      <c r="APZ292" s="730"/>
      <c r="AQA292" s="730"/>
      <c r="AQB292" s="730"/>
      <c r="AQC292" s="730"/>
      <c r="AQD292" s="730"/>
      <c r="AQE292" s="730"/>
      <c r="AQF292" s="730"/>
      <c r="AQG292" s="730"/>
      <c r="AQH292" s="730"/>
      <c r="AQI292" s="730"/>
      <c r="AQJ292" s="730"/>
      <c r="AQK292" s="730"/>
      <c r="AQL292" s="730"/>
      <c r="AQM292" s="730"/>
      <c r="AQN292" s="730"/>
      <c r="AQO292" s="730"/>
      <c r="AQP292" s="730"/>
      <c r="AQQ292" s="730"/>
      <c r="AQR292" s="730"/>
      <c r="AQS292" s="730"/>
      <c r="AQT292" s="730"/>
      <c r="AQU292" s="730"/>
      <c r="AQV292" s="730"/>
      <c r="AQW292" s="730"/>
      <c r="AQX292" s="730"/>
      <c r="AQY292" s="730"/>
      <c r="AQZ292" s="730"/>
      <c r="ARA292" s="730"/>
      <c r="ARB292" s="730"/>
      <c r="ARC292" s="730"/>
      <c r="ARD292" s="730"/>
      <c r="ARE292" s="730"/>
      <c r="ARF292" s="730"/>
      <c r="ARG292" s="730"/>
      <c r="ARH292" s="730"/>
      <c r="ARI292" s="730"/>
      <c r="ARJ292" s="730"/>
      <c r="ARK292" s="730"/>
      <c r="ARL292" s="730"/>
      <c r="ARM292" s="730"/>
      <c r="ARN292" s="730"/>
      <c r="ARO292" s="730"/>
      <c r="ARP292" s="730"/>
      <c r="ARQ292" s="730"/>
      <c r="ARR292" s="730"/>
      <c r="ARS292" s="730"/>
      <c r="ART292" s="730"/>
      <c r="ARU292" s="730"/>
      <c r="ARV292" s="730"/>
      <c r="ARW292" s="730"/>
      <c r="ARX292" s="730"/>
      <c r="ARY292" s="730"/>
      <c r="ARZ292" s="730"/>
      <c r="ASA292" s="730"/>
      <c r="ASB292" s="730"/>
      <c r="ASC292" s="730"/>
      <c r="ASD292" s="730"/>
      <c r="ASE292" s="730"/>
      <c r="ASF292" s="730"/>
      <c r="ASG292" s="730"/>
      <c r="ASH292" s="730"/>
      <c r="ASI292" s="730"/>
      <c r="ASJ292" s="730"/>
      <c r="ASK292" s="730"/>
      <c r="ASL292" s="730"/>
      <c r="ASM292" s="730"/>
      <c r="ASN292" s="730"/>
      <c r="ASO292" s="730"/>
      <c r="ASP292" s="730"/>
      <c r="ASQ292" s="730"/>
      <c r="ASR292" s="730"/>
      <c r="ASS292" s="730"/>
      <c r="AST292" s="730"/>
      <c r="ASU292" s="730"/>
      <c r="ASV292" s="730"/>
      <c r="ASW292" s="730"/>
      <c r="ASX292" s="730"/>
      <c r="ASY292" s="730"/>
      <c r="ASZ292" s="730"/>
      <c r="ATA292" s="730"/>
      <c r="ATB292" s="730"/>
      <c r="ATC292" s="730"/>
      <c r="ATD292" s="730"/>
      <c r="ATE292" s="730"/>
      <c r="ATF292" s="730"/>
      <c r="ATG292" s="730"/>
      <c r="ATH292" s="730"/>
      <c r="ATI292" s="730"/>
      <c r="ATJ292" s="730"/>
      <c r="ATK292" s="730"/>
      <c r="ATL292" s="730"/>
      <c r="ATM292" s="730"/>
      <c r="ATN292" s="730"/>
      <c r="ATO292" s="730"/>
      <c r="ATP292" s="730"/>
      <c r="ATQ292" s="730"/>
      <c r="ATR292" s="730"/>
      <c r="ATS292" s="730"/>
      <c r="ATT292" s="730"/>
      <c r="ATU292" s="730"/>
      <c r="ATV292" s="730"/>
      <c r="ATW292" s="730"/>
      <c r="ATX292" s="730"/>
      <c r="ATY292" s="730"/>
      <c r="ATZ292" s="730"/>
      <c r="AUA292" s="730"/>
      <c r="AUB292" s="730"/>
      <c r="AUC292" s="730"/>
      <c r="AUD292" s="730"/>
      <c r="AUE292" s="730"/>
      <c r="AUF292" s="730"/>
      <c r="AUG292" s="730"/>
      <c r="AUH292" s="730"/>
      <c r="AUI292" s="730"/>
      <c r="AUJ292" s="730"/>
      <c r="AUK292" s="730"/>
      <c r="AUL292" s="730"/>
      <c r="AUM292" s="730"/>
      <c r="AUN292" s="730"/>
      <c r="AUO292" s="730"/>
      <c r="AUP292" s="730"/>
      <c r="AUQ292" s="730"/>
      <c r="AUR292" s="730"/>
      <c r="AUS292" s="730"/>
      <c r="AUT292" s="730"/>
      <c r="AUU292" s="730"/>
      <c r="AUV292" s="730"/>
      <c r="AUW292" s="730"/>
      <c r="AUX292" s="730"/>
      <c r="AUY292" s="730"/>
      <c r="AUZ292" s="730"/>
      <c r="AVA292" s="730"/>
      <c r="AVB292" s="730"/>
      <c r="AVC292" s="730"/>
      <c r="AVD292" s="730"/>
      <c r="AVE292" s="730"/>
      <c r="AVF292" s="730"/>
      <c r="AVG292" s="730"/>
      <c r="AVH292" s="730"/>
      <c r="AVI292" s="730"/>
      <c r="AVJ292" s="730"/>
      <c r="AVK292" s="730"/>
      <c r="AVL292" s="730"/>
      <c r="AVM292" s="730"/>
      <c r="AVN292" s="730"/>
      <c r="AVO292" s="730"/>
      <c r="AVP292" s="730"/>
      <c r="AVQ292" s="730"/>
      <c r="AVR292" s="730"/>
      <c r="AVS292" s="730"/>
      <c r="AVT292" s="730"/>
      <c r="AVU292" s="730"/>
      <c r="AVV292" s="730"/>
      <c r="AVW292" s="730"/>
      <c r="AVX292" s="730"/>
      <c r="AVY292" s="730"/>
      <c r="AVZ292" s="730"/>
      <c r="AWA292" s="730"/>
      <c r="AWB292" s="730"/>
      <c r="AWC292" s="730"/>
      <c r="AWD292" s="730"/>
      <c r="AWE292" s="730"/>
      <c r="AWF292" s="730"/>
      <c r="AWG292" s="730"/>
      <c r="AWH292" s="730"/>
      <c r="AWI292" s="730"/>
      <c r="AWJ292" s="730"/>
      <c r="AWK292" s="730"/>
      <c r="AWL292" s="730"/>
      <c r="AWM292" s="730"/>
      <c r="AWN292" s="730"/>
      <c r="AWO292" s="730"/>
      <c r="AWP292" s="730"/>
      <c r="AWQ292" s="730"/>
      <c r="AWR292" s="730"/>
      <c r="AWS292" s="730"/>
      <c r="AWT292" s="730"/>
      <c r="AWU292" s="730"/>
      <c r="AWV292" s="730"/>
      <c r="AWW292" s="730"/>
      <c r="AWX292" s="730"/>
      <c r="AWY292" s="730"/>
      <c r="AWZ292" s="730"/>
      <c r="AXA292" s="730"/>
      <c r="AXB292" s="730"/>
      <c r="AXC292" s="730"/>
      <c r="AXD292" s="730"/>
      <c r="AXE292" s="730"/>
      <c r="AXF292" s="730"/>
      <c r="AXG292" s="730"/>
      <c r="AXH292" s="730"/>
      <c r="AXI292" s="730"/>
      <c r="AXJ292" s="730"/>
      <c r="AXK292" s="730"/>
      <c r="AXL292" s="730"/>
      <c r="AXM292" s="730"/>
      <c r="AXN292" s="730"/>
      <c r="AXO292" s="730"/>
      <c r="AXP292" s="730"/>
      <c r="AXQ292" s="730"/>
      <c r="AXR292" s="730"/>
      <c r="AXS292" s="730"/>
      <c r="AXT292" s="730"/>
      <c r="AXU292" s="730"/>
      <c r="AXV292" s="730"/>
      <c r="AXW292" s="730"/>
      <c r="AXX292" s="730"/>
      <c r="AXY292" s="730"/>
      <c r="AXZ292" s="730"/>
      <c r="AYA292" s="730"/>
      <c r="AYB292" s="730"/>
      <c r="AYC292" s="730"/>
      <c r="AYD292" s="730"/>
      <c r="AYE292" s="730"/>
      <c r="AYF292" s="730"/>
      <c r="AYG292" s="730"/>
      <c r="AYH292" s="730"/>
      <c r="AYI292" s="730"/>
      <c r="AYJ292" s="730"/>
      <c r="AYK292" s="730"/>
      <c r="AYL292" s="730"/>
      <c r="AYM292" s="730"/>
      <c r="AYN292" s="730"/>
      <c r="AYO292" s="730"/>
      <c r="AYP292" s="730"/>
      <c r="AYQ292" s="730"/>
      <c r="AYR292" s="730"/>
      <c r="AYS292" s="730"/>
      <c r="AYT292" s="730"/>
      <c r="AYU292" s="730"/>
      <c r="AYV292" s="730"/>
      <c r="AYW292" s="730"/>
      <c r="AYX292" s="730"/>
      <c r="AYY292" s="730"/>
      <c r="AYZ292" s="730"/>
      <c r="AZA292" s="730"/>
      <c r="AZB292" s="730"/>
      <c r="AZC292" s="730"/>
      <c r="AZD292" s="730"/>
      <c r="AZE292" s="730"/>
      <c r="AZF292" s="730"/>
      <c r="AZG292" s="730"/>
      <c r="AZH292" s="730"/>
      <c r="AZI292" s="730"/>
      <c r="AZJ292" s="730"/>
      <c r="AZK292" s="730"/>
      <c r="AZL292" s="730"/>
      <c r="AZM292" s="730"/>
      <c r="AZN292" s="730"/>
      <c r="AZO292" s="730"/>
      <c r="AZP292" s="730"/>
      <c r="AZQ292" s="730"/>
      <c r="AZR292" s="730"/>
      <c r="AZS292" s="730"/>
      <c r="AZT292" s="730"/>
      <c r="AZU292" s="730"/>
      <c r="AZV292" s="730"/>
      <c r="AZW292" s="730"/>
      <c r="AZX292" s="730"/>
      <c r="AZY292" s="730"/>
      <c r="AZZ292" s="730"/>
      <c r="BAA292" s="730"/>
      <c r="BAB292" s="730"/>
      <c r="BAC292" s="730"/>
      <c r="BAD292" s="730"/>
      <c r="BAE292" s="730"/>
      <c r="BAF292" s="730"/>
      <c r="BAG292" s="730"/>
      <c r="BAH292" s="730"/>
      <c r="BAI292" s="730"/>
      <c r="BAJ292" s="730"/>
      <c r="BAK292" s="730"/>
      <c r="BAL292" s="730"/>
      <c r="BAM292" s="730"/>
      <c r="BAN292" s="730"/>
      <c r="BAO292" s="730"/>
      <c r="BAP292" s="730"/>
      <c r="BAQ292" s="730"/>
      <c r="BAR292" s="730"/>
      <c r="BAS292" s="730"/>
      <c r="BAT292" s="730"/>
      <c r="BAU292" s="730"/>
      <c r="BAV292" s="730"/>
      <c r="BAW292" s="730"/>
      <c r="BAX292" s="730"/>
      <c r="BAY292" s="730"/>
      <c r="BAZ292" s="730"/>
      <c r="BBA292" s="730"/>
      <c r="BBB292" s="730"/>
      <c r="BBC292" s="730"/>
      <c r="BBD292" s="730"/>
      <c r="BBE292" s="730"/>
      <c r="BBF292" s="730"/>
      <c r="BBG292" s="730"/>
      <c r="BBH292" s="730"/>
      <c r="BBI292" s="730"/>
      <c r="BBJ292" s="730"/>
      <c r="BBK292" s="730"/>
      <c r="BBL292" s="730"/>
      <c r="BBM292" s="730"/>
      <c r="BBN292" s="730"/>
      <c r="BBO292" s="730"/>
      <c r="BBP292" s="730"/>
      <c r="BBQ292" s="730"/>
      <c r="BBR292" s="730"/>
      <c r="BBS292" s="730"/>
      <c r="BBT292" s="730"/>
      <c r="BBU292" s="730"/>
      <c r="BBV292" s="730"/>
      <c r="BBW292" s="730"/>
      <c r="BBX292" s="730"/>
      <c r="BBY292" s="730"/>
      <c r="BBZ292" s="730"/>
      <c r="BCA292" s="730"/>
      <c r="BCB292" s="730"/>
      <c r="BCC292" s="730"/>
      <c r="BCD292" s="730"/>
      <c r="BCE292" s="730"/>
      <c r="BCF292" s="730"/>
      <c r="BCG292" s="730"/>
      <c r="BCH292" s="730"/>
      <c r="BCI292" s="730"/>
      <c r="BCJ292" s="730"/>
      <c r="BCK292" s="730"/>
      <c r="BCL292" s="730"/>
      <c r="BCM292" s="730"/>
      <c r="BCN292" s="730"/>
      <c r="BCO292" s="730"/>
      <c r="BCP292" s="730"/>
      <c r="BCQ292" s="730"/>
      <c r="BCR292" s="730"/>
      <c r="BCS292" s="730"/>
      <c r="BCT292" s="730"/>
      <c r="BCU292" s="730"/>
      <c r="BCV292" s="730"/>
      <c r="BCW292" s="730"/>
      <c r="BCX292" s="730"/>
      <c r="BCY292" s="730"/>
      <c r="BCZ292" s="730"/>
      <c r="BDA292" s="730"/>
      <c r="BDB292" s="730"/>
      <c r="BDC292" s="730"/>
      <c r="BDD292" s="730"/>
      <c r="BDE292" s="730"/>
      <c r="BDF292" s="730"/>
      <c r="BDG292" s="730"/>
      <c r="BDH292" s="730"/>
      <c r="BDI292" s="730"/>
      <c r="BDJ292" s="730"/>
      <c r="BDK292" s="730"/>
      <c r="BDL292" s="730"/>
      <c r="BDM292" s="730"/>
      <c r="BDN292" s="730"/>
      <c r="BDO292" s="730"/>
      <c r="BDP292" s="730"/>
      <c r="BDQ292" s="730"/>
      <c r="BDR292" s="730"/>
      <c r="BDS292" s="730"/>
      <c r="BDT292" s="730"/>
      <c r="BDU292" s="730"/>
      <c r="BDV292" s="730"/>
      <c r="BDW292" s="730"/>
      <c r="BDX292" s="730"/>
      <c r="BDY292" s="730"/>
      <c r="BDZ292" s="730"/>
      <c r="BEA292" s="730"/>
      <c r="BEB292" s="730"/>
      <c r="BEC292" s="730"/>
      <c r="BED292" s="730"/>
      <c r="BEE292" s="730"/>
      <c r="BEF292" s="730"/>
      <c r="BEG292" s="730"/>
      <c r="BEH292" s="730"/>
      <c r="BEI292" s="730"/>
      <c r="BEJ292" s="730"/>
      <c r="BEK292" s="730"/>
      <c r="BEL292" s="730"/>
      <c r="BEM292" s="730"/>
      <c r="BEN292" s="730"/>
      <c r="BEO292" s="730"/>
      <c r="BEP292" s="730"/>
      <c r="BEQ292" s="730"/>
      <c r="BER292" s="730"/>
      <c r="BES292" s="730"/>
      <c r="BET292" s="730"/>
      <c r="BEU292" s="730"/>
      <c r="BEV292" s="730"/>
      <c r="BEW292" s="730"/>
      <c r="BEX292" s="730"/>
      <c r="BEY292" s="730"/>
      <c r="BEZ292" s="730"/>
      <c r="BFA292" s="730"/>
      <c r="BFB292" s="730"/>
      <c r="BFC292" s="730"/>
      <c r="BFD292" s="730"/>
      <c r="BFE292" s="730"/>
      <c r="BFF292" s="730"/>
      <c r="BFG292" s="730"/>
      <c r="BFH292" s="730"/>
      <c r="BFI292" s="730"/>
      <c r="BFJ292" s="730"/>
      <c r="BFK292" s="730"/>
      <c r="BFL292" s="730"/>
      <c r="BFM292" s="730"/>
      <c r="BFN292" s="730"/>
      <c r="BFO292" s="730"/>
      <c r="BFP292" s="730"/>
      <c r="BFQ292" s="730"/>
      <c r="BFR292" s="730"/>
      <c r="BFS292" s="730"/>
      <c r="BFT292" s="730"/>
      <c r="BFU292" s="730"/>
      <c r="BFV292" s="730"/>
      <c r="BFW292" s="730"/>
      <c r="BFX292" s="730"/>
      <c r="BFY292" s="730"/>
      <c r="BFZ292" s="730"/>
      <c r="BGA292" s="730"/>
      <c r="BGB292" s="730"/>
      <c r="BGC292" s="730"/>
      <c r="BGD292" s="730"/>
      <c r="BGE292" s="730"/>
      <c r="BGF292" s="730"/>
      <c r="BGG292" s="730"/>
      <c r="BGH292" s="730"/>
      <c r="BGI292" s="730"/>
      <c r="BGJ292" s="730"/>
      <c r="BGK292" s="730"/>
      <c r="BGL292" s="730"/>
      <c r="BGM292" s="730"/>
      <c r="BGN292" s="730"/>
      <c r="BGO292" s="730"/>
      <c r="BGP292" s="730"/>
      <c r="BGQ292" s="730"/>
      <c r="BGR292" s="730"/>
      <c r="BGS292" s="730"/>
      <c r="BGT292" s="730"/>
      <c r="BGU292" s="730"/>
      <c r="BGV292" s="730"/>
      <c r="BGW292" s="730"/>
      <c r="BGX292" s="730"/>
      <c r="BGY292" s="730"/>
      <c r="BGZ292" s="730"/>
      <c r="BHA292" s="730"/>
      <c r="BHB292" s="730"/>
      <c r="BHC292" s="730"/>
      <c r="BHD292" s="730"/>
      <c r="BHE292" s="730"/>
      <c r="BHF292" s="730"/>
      <c r="BHG292" s="730"/>
      <c r="BHH292" s="730"/>
      <c r="BHI292" s="730"/>
      <c r="BHJ292" s="730"/>
      <c r="BHK292" s="730"/>
      <c r="BHL292" s="730"/>
      <c r="BHM292" s="730"/>
      <c r="BHN292" s="730"/>
      <c r="BHO292" s="730"/>
      <c r="BHP292" s="730"/>
      <c r="BHQ292" s="730"/>
      <c r="BHR292" s="730"/>
      <c r="BHS292" s="730"/>
      <c r="BHT292" s="730"/>
      <c r="BHU292" s="730"/>
      <c r="BHV292" s="730"/>
      <c r="BHW292" s="730"/>
      <c r="BHX292" s="730"/>
      <c r="BHY292" s="730"/>
      <c r="BHZ292" s="730"/>
      <c r="BIA292" s="730"/>
      <c r="BIB292" s="730"/>
      <c r="BIC292" s="730"/>
      <c r="BID292" s="730"/>
      <c r="BIE292" s="730"/>
      <c r="BIF292" s="730"/>
      <c r="BIG292" s="730"/>
      <c r="BIH292" s="730"/>
      <c r="BII292" s="730"/>
      <c r="BIJ292" s="730"/>
      <c r="BIK292" s="730"/>
      <c r="BIL292" s="730"/>
      <c r="BIM292" s="730"/>
      <c r="BIN292" s="730"/>
      <c r="BIO292" s="730"/>
      <c r="BIP292" s="730"/>
      <c r="BIQ292" s="730"/>
      <c r="BIR292" s="730"/>
      <c r="BIS292" s="730"/>
      <c r="BIT292" s="730"/>
      <c r="BIU292" s="730"/>
      <c r="BIV292" s="730"/>
      <c r="BIW292" s="730"/>
      <c r="BIX292" s="730"/>
      <c r="BIY292" s="730"/>
      <c r="BIZ292" s="730"/>
      <c r="BJA292" s="730"/>
      <c r="BJB292" s="730"/>
      <c r="BJC292" s="730"/>
      <c r="BJD292" s="730"/>
      <c r="BJE292" s="730"/>
      <c r="BJF292" s="730"/>
      <c r="BJG292" s="730"/>
      <c r="BJH292" s="730"/>
      <c r="BJI292" s="730"/>
      <c r="BJJ292" s="730"/>
      <c r="BJK292" s="730"/>
      <c r="BJL292" s="730"/>
      <c r="BJM292" s="730"/>
      <c r="BJN292" s="730"/>
      <c r="BJO292" s="730"/>
      <c r="BJP292" s="730"/>
      <c r="BJQ292" s="730"/>
      <c r="BJR292" s="730"/>
      <c r="BJS292" s="730"/>
      <c r="BJT292" s="730"/>
      <c r="BJU292" s="730"/>
      <c r="BJV292" s="730"/>
      <c r="BJW292" s="730"/>
      <c r="BJX292" s="730"/>
      <c r="BJY292" s="730"/>
      <c r="BJZ292" s="730"/>
      <c r="BKA292" s="730"/>
      <c r="BKB292" s="730"/>
      <c r="BKC292" s="730"/>
      <c r="BKD292" s="730"/>
      <c r="BKE292" s="730"/>
      <c r="BKF292" s="730"/>
      <c r="BKG292" s="730"/>
      <c r="BKH292" s="730"/>
      <c r="BKI292" s="730"/>
      <c r="BKJ292" s="730"/>
      <c r="BKK292" s="730"/>
      <c r="BKL292" s="730"/>
      <c r="BKM292" s="730"/>
      <c r="BKN292" s="730"/>
      <c r="BKO292" s="730"/>
      <c r="BKP292" s="730"/>
      <c r="BKQ292" s="730"/>
      <c r="BKR292" s="730"/>
      <c r="BKS292" s="730"/>
      <c r="BKT292" s="730"/>
      <c r="BKU292" s="730"/>
      <c r="BKV292" s="730"/>
      <c r="BKW292" s="730"/>
      <c r="BKX292" s="730"/>
      <c r="BKY292" s="730"/>
      <c r="BKZ292" s="730"/>
      <c r="BLA292" s="730"/>
      <c r="BLB292" s="730"/>
      <c r="BLC292" s="730"/>
      <c r="BLD292" s="730"/>
      <c r="BLE292" s="730"/>
      <c r="BLF292" s="730"/>
      <c r="BLG292" s="730"/>
      <c r="BLH292" s="730"/>
      <c r="BLI292" s="730"/>
      <c r="BLJ292" s="730"/>
      <c r="BLK292" s="730"/>
      <c r="BLL292" s="730"/>
      <c r="BLM292" s="730"/>
      <c r="BLN292" s="730"/>
      <c r="BLO292" s="730"/>
      <c r="BLP292" s="730"/>
      <c r="BLQ292" s="730"/>
      <c r="BLR292" s="730"/>
      <c r="BLS292" s="730"/>
      <c r="BLT292" s="730"/>
      <c r="BLU292" s="730"/>
      <c r="BLV292" s="730"/>
      <c r="BLW292" s="730"/>
      <c r="BLX292" s="730"/>
      <c r="BLY292" s="730"/>
      <c r="BLZ292" s="730"/>
      <c r="BMA292" s="730"/>
      <c r="BMB292" s="730"/>
      <c r="BMC292" s="730"/>
      <c r="BMD292" s="730"/>
      <c r="BME292" s="730"/>
      <c r="BMF292" s="730"/>
      <c r="BMG292" s="730"/>
      <c r="BMH292" s="730"/>
      <c r="BMI292" s="730"/>
      <c r="BMJ292" s="730"/>
      <c r="BMK292" s="730"/>
      <c r="BML292" s="730"/>
      <c r="BMM292" s="730"/>
      <c r="BMN292" s="730"/>
      <c r="BMO292" s="730"/>
      <c r="BMP292" s="730"/>
      <c r="BMQ292" s="730"/>
      <c r="BMR292" s="730"/>
      <c r="BMS292" s="730"/>
      <c r="BMT292" s="730"/>
      <c r="BMU292" s="730"/>
      <c r="BMV292" s="730"/>
      <c r="BMW292" s="730"/>
      <c r="BMX292" s="730"/>
      <c r="BMY292" s="730"/>
      <c r="BMZ292" s="730"/>
      <c r="BNA292" s="730"/>
      <c r="BNB292" s="730"/>
      <c r="BNC292" s="730"/>
      <c r="BND292" s="730"/>
      <c r="BNE292" s="730"/>
      <c r="BNF292" s="730"/>
      <c r="BNG292" s="730"/>
      <c r="BNH292" s="730"/>
      <c r="BNI292" s="730"/>
      <c r="BNJ292" s="730"/>
      <c r="BNK292" s="730"/>
      <c r="BNL292" s="730"/>
      <c r="BNM292" s="730"/>
      <c r="BNN292" s="730"/>
      <c r="BNO292" s="730"/>
      <c r="BNP292" s="730"/>
      <c r="BNQ292" s="730"/>
      <c r="BNR292" s="730"/>
      <c r="BNS292" s="730"/>
      <c r="BNT292" s="730"/>
      <c r="BNU292" s="730"/>
      <c r="BNV292" s="730"/>
      <c r="BNW292" s="730"/>
      <c r="BNX292" s="730"/>
      <c r="BNY292" s="730"/>
      <c r="BNZ292" s="730"/>
      <c r="BOA292" s="730"/>
      <c r="BOB292" s="730"/>
      <c r="BOC292" s="730"/>
      <c r="BOD292" s="730"/>
      <c r="BOE292" s="730"/>
      <c r="BOF292" s="730"/>
      <c r="BOG292" s="730"/>
      <c r="BOH292" s="730"/>
      <c r="BOI292" s="730"/>
      <c r="BOJ292" s="730"/>
      <c r="BOK292" s="730"/>
      <c r="BOL292" s="730"/>
      <c r="BOM292" s="730"/>
      <c r="BON292" s="730"/>
      <c r="BOO292" s="730"/>
      <c r="BOP292" s="730"/>
      <c r="BOQ292" s="730"/>
      <c r="BOR292" s="730"/>
      <c r="BOS292" s="730"/>
      <c r="BOT292" s="730"/>
      <c r="BOU292" s="730"/>
      <c r="BOV292" s="730"/>
      <c r="BOW292" s="730"/>
      <c r="BOX292" s="730"/>
      <c r="BOY292" s="730"/>
      <c r="BOZ292" s="730"/>
      <c r="BPA292" s="730"/>
      <c r="BPB292" s="730"/>
      <c r="BPC292" s="730"/>
      <c r="BPD292" s="730"/>
      <c r="BPE292" s="730"/>
      <c r="BPF292" s="730"/>
      <c r="BPG292" s="730"/>
      <c r="BPH292" s="730"/>
      <c r="BPI292" s="730"/>
      <c r="BPJ292" s="730"/>
      <c r="BPK292" s="730"/>
      <c r="BPL292" s="730"/>
      <c r="BPM292" s="730"/>
      <c r="BPN292" s="730"/>
      <c r="BPO292" s="730"/>
      <c r="BPP292" s="730"/>
      <c r="BPQ292" s="730"/>
      <c r="BPR292" s="730"/>
      <c r="BPS292" s="730"/>
      <c r="BPT292" s="730"/>
      <c r="BPU292" s="730"/>
      <c r="BPV292" s="730"/>
      <c r="BPW292" s="730"/>
      <c r="BPX292" s="730"/>
      <c r="BPY292" s="730"/>
      <c r="BPZ292" s="730"/>
      <c r="BQA292" s="730"/>
      <c r="BQB292" s="730"/>
      <c r="BQC292" s="730"/>
      <c r="BQD292" s="730"/>
      <c r="BQE292" s="730"/>
      <c r="BQF292" s="730"/>
      <c r="BQG292" s="730"/>
      <c r="BQH292" s="730"/>
      <c r="BQI292" s="730"/>
      <c r="BQJ292" s="730"/>
      <c r="BQK292" s="730"/>
      <c r="BQL292" s="730"/>
      <c r="BQM292" s="730"/>
      <c r="BQN292" s="730"/>
      <c r="BQO292" s="730"/>
      <c r="BQP292" s="730"/>
      <c r="BQQ292" s="730"/>
      <c r="BQR292" s="730"/>
      <c r="BQS292" s="730"/>
      <c r="BQT292" s="730"/>
      <c r="BQU292" s="730"/>
      <c r="BQV292" s="730"/>
      <c r="BQW292" s="730"/>
      <c r="BQX292" s="730"/>
      <c r="BQY292" s="730"/>
      <c r="BQZ292" s="730"/>
      <c r="BRA292" s="730"/>
      <c r="BRB292" s="730"/>
      <c r="BRC292" s="730"/>
      <c r="BRD292" s="730"/>
      <c r="BRE292" s="730"/>
      <c r="BRF292" s="730"/>
      <c r="BRG292" s="730"/>
      <c r="BRH292" s="730"/>
      <c r="BRI292" s="730"/>
      <c r="BRJ292" s="730"/>
      <c r="BRK292" s="730"/>
      <c r="BRL292" s="730"/>
      <c r="BRM292" s="730"/>
      <c r="BRN292" s="730"/>
      <c r="BRO292" s="730"/>
      <c r="BRP292" s="730"/>
      <c r="BRQ292" s="730"/>
      <c r="BRR292" s="730"/>
      <c r="BRS292" s="730"/>
      <c r="BRT292" s="730"/>
      <c r="BRU292" s="730"/>
      <c r="BRV292" s="730"/>
      <c r="BRW292" s="730"/>
      <c r="BRX292" s="730"/>
      <c r="BRY292" s="730"/>
      <c r="BRZ292" s="730"/>
      <c r="BSA292" s="730"/>
      <c r="BSB292" s="730"/>
      <c r="BSC292" s="730"/>
      <c r="BSD292" s="730"/>
      <c r="BSE292" s="730"/>
      <c r="BSF292" s="730"/>
      <c r="BSG292" s="730"/>
      <c r="BSH292" s="730"/>
      <c r="BSI292" s="730"/>
      <c r="BSJ292" s="730"/>
      <c r="BSK292" s="730"/>
      <c r="BSL292" s="730"/>
      <c r="BSM292" s="730"/>
      <c r="BSN292" s="730"/>
      <c r="BSO292" s="730"/>
      <c r="BSP292" s="730"/>
      <c r="BSQ292" s="730"/>
      <c r="BSR292" s="730"/>
      <c r="BSS292" s="730"/>
      <c r="BST292" s="730"/>
      <c r="BSU292" s="730"/>
      <c r="BSV292" s="730"/>
      <c r="BSW292" s="730"/>
      <c r="BSX292" s="730"/>
      <c r="BSY292" s="730"/>
      <c r="BSZ292" s="730"/>
      <c r="BTA292" s="730"/>
      <c r="BTB292" s="730"/>
      <c r="BTC292" s="730"/>
      <c r="BTD292" s="730"/>
      <c r="BTE292" s="730"/>
      <c r="BTF292" s="730"/>
      <c r="BTG292" s="730"/>
      <c r="BTH292" s="730"/>
      <c r="BTI292" s="730"/>
      <c r="BTJ292" s="730"/>
      <c r="BTK292" s="730"/>
      <c r="BTL292" s="730"/>
      <c r="BTM292" s="730"/>
      <c r="BTN292" s="730"/>
      <c r="BTO292" s="730"/>
      <c r="BTP292" s="730"/>
      <c r="BTQ292" s="730"/>
      <c r="BTR292" s="730"/>
      <c r="BTS292" s="730"/>
      <c r="BTT292" s="730"/>
      <c r="BTU292" s="730"/>
      <c r="BTV292" s="730"/>
      <c r="BTW292" s="730"/>
      <c r="BTX292" s="730"/>
      <c r="BTY292" s="730"/>
      <c r="BTZ292" s="730"/>
      <c r="BUA292" s="730"/>
      <c r="BUB292" s="730"/>
      <c r="BUC292" s="730"/>
      <c r="BUD292" s="730"/>
      <c r="BUE292" s="730"/>
      <c r="BUF292" s="730"/>
      <c r="BUG292" s="730"/>
      <c r="BUH292" s="730"/>
      <c r="BUI292" s="730"/>
      <c r="BUJ292" s="730"/>
      <c r="BUK292" s="730"/>
      <c r="BUL292" s="730"/>
      <c r="BUM292" s="730"/>
      <c r="BUN292" s="730"/>
      <c r="BUO292" s="730"/>
      <c r="BUP292" s="730"/>
      <c r="BUQ292" s="730"/>
      <c r="BUR292" s="730"/>
      <c r="BUS292" s="730"/>
      <c r="BUT292" s="730"/>
      <c r="BUU292" s="730"/>
      <c r="BUV292" s="730"/>
      <c r="BUW292" s="730"/>
      <c r="BUX292" s="730"/>
      <c r="BUY292" s="730"/>
      <c r="BUZ292" s="730"/>
      <c r="BVA292" s="730"/>
      <c r="BVB292" s="730"/>
      <c r="BVC292" s="730"/>
      <c r="BVD292" s="730"/>
      <c r="BVE292" s="730"/>
      <c r="BVF292" s="730"/>
      <c r="BVG292" s="730"/>
      <c r="BVH292" s="730"/>
      <c r="BVI292" s="730"/>
      <c r="BVJ292" s="730"/>
      <c r="BVK292" s="730"/>
      <c r="BVL292" s="730"/>
      <c r="BVM292" s="730"/>
      <c r="BVN292" s="730"/>
      <c r="BVO292" s="730"/>
      <c r="BVP292" s="730"/>
      <c r="BVQ292" s="730"/>
      <c r="BVR292" s="730"/>
      <c r="BVS292" s="730"/>
      <c r="BVT292" s="730"/>
      <c r="BVU292" s="730"/>
      <c r="BVV292" s="730"/>
      <c r="BVW292" s="730"/>
      <c r="BVX292" s="730"/>
      <c r="BVY292" s="730"/>
      <c r="BVZ292" s="730"/>
      <c r="BWA292" s="730"/>
      <c r="BWB292" s="730"/>
      <c r="BWC292" s="730"/>
      <c r="BWD292" s="730"/>
      <c r="BWE292" s="730"/>
      <c r="BWF292" s="730"/>
      <c r="BWG292" s="730"/>
      <c r="BWH292" s="730"/>
      <c r="BWI292" s="730"/>
      <c r="BWJ292" s="730"/>
      <c r="BWK292" s="730"/>
      <c r="BWL292" s="730"/>
      <c r="BWM292" s="730"/>
      <c r="BWN292" s="730"/>
      <c r="BWO292" s="730"/>
      <c r="BWP292" s="730"/>
      <c r="BWQ292" s="730"/>
      <c r="BWR292" s="730"/>
      <c r="BWS292" s="730"/>
      <c r="BWT292" s="730"/>
      <c r="BWU292" s="730"/>
      <c r="BWV292" s="730"/>
      <c r="BWW292" s="730"/>
      <c r="BWX292" s="730"/>
      <c r="BWY292" s="730"/>
      <c r="BWZ292" s="730"/>
      <c r="BXA292" s="730"/>
      <c r="BXB292" s="730"/>
      <c r="BXC292" s="730"/>
      <c r="BXD292" s="730"/>
      <c r="BXE292" s="730"/>
      <c r="BXF292" s="730"/>
      <c r="BXG292" s="730"/>
      <c r="BXH292" s="730"/>
      <c r="BXI292" s="730"/>
      <c r="BXJ292" s="730"/>
      <c r="BXK292" s="730"/>
      <c r="BXL292" s="730"/>
      <c r="BXM292" s="730"/>
      <c r="BXN292" s="730"/>
      <c r="BXO292" s="730"/>
      <c r="BXP292" s="730"/>
      <c r="BXQ292" s="730"/>
      <c r="BXR292" s="730"/>
      <c r="BXS292" s="730"/>
      <c r="BXT292" s="730"/>
      <c r="BXU292" s="730"/>
      <c r="BXV292" s="730"/>
      <c r="BXW292" s="730"/>
      <c r="BXX292" s="730"/>
      <c r="BXY292" s="730"/>
      <c r="BXZ292" s="730"/>
      <c r="BYA292" s="730"/>
      <c r="BYB292" s="730"/>
      <c r="BYC292" s="730"/>
      <c r="BYD292" s="730"/>
      <c r="BYE292" s="730"/>
      <c r="BYF292" s="730"/>
      <c r="BYG292" s="730"/>
      <c r="BYH292" s="730"/>
      <c r="BYI292" s="730"/>
      <c r="BYJ292" s="730"/>
      <c r="BYK292" s="730"/>
      <c r="BYL292" s="730"/>
      <c r="BYM292" s="730"/>
      <c r="BYN292" s="730"/>
      <c r="BYO292" s="730"/>
      <c r="BYP292" s="730"/>
      <c r="BYQ292" s="730"/>
      <c r="BYR292" s="730"/>
      <c r="BYS292" s="730"/>
      <c r="BYT292" s="730"/>
      <c r="BYU292" s="730"/>
      <c r="BYV292" s="730"/>
      <c r="BYW292" s="730"/>
      <c r="BYX292" s="730"/>
      <c r="BYY292" s="730"/>
      <c r="BYZ292" s="730"/>
      <c r="BZA292" s="730"/>
      <c r="BZB292" s="730"/>
      <c r="BZC292" s="730"/>
      <c r="BZD292" s="730"/>
      <c r="BZE292" s="730"/>
      <c r="BZF292" s="730"/>
      <c r="BZG292" s="730"/>
      <c r="BZH292" s="730"/>
      <c r="BZI292" s="730"/>
      <c r="BZJ292" s="730"/>
      <c r="BZK292" s="730"/>
      <c r="BZL292" s="730"/>
      <c r="BZM292" s="730"/>
      <c r="BZN292" s="730"/>
      <c r="BZO292" s="730"/>
      <c r="BZP292" s="730"/>
      <c r="BZQ292" s="730"/>
      <c r="BZR292" s="730"/>
      <c r="BZS292" s="730"/>
      <c r="BZT292" s="730"/>
      <c r="BZU292" s="730"/>
      <c r="BZV292" s="730"/>
      <c r="BZW292" s="730"/>
      <c r="BZX292" s="730"/>
      <c r="BZY292" s="730"/>
      <c r="BZZ292" s="730"/>
      <c r="CAA292" s="730"/>
      <c r="CAB292" s="730"/>
      <c r="CAC292" s="730"/>
      <c r="CAD292" s="730"/>
      <c r="CAE292" s="730"/>
      <c r="CAF292" s="730"/>
      <c r="CAG292" s="730"/>
      <c r="CAH292" s="730"/>
      <c r="CAI292" s="730"/>
      <c r="CAJ292" s="730"/>
      <c r="CAK292" s="730"/>
      <c r="CAL292" s="730"/>
      <c r="CAM292" s="730"/>
      <c r="CAN292" s="730"/>
      <c r="CAO292" s="730"/>
      <c r="CAP292" s="730"/>
      <c r="CAQ292" s="730"/>
      <c r="CAR292" s="730"/>
      <c r="CAS292" s="730"/>
      <c r="CAT292" s="730"/>
      <c r="CAU292" s="730"/>
      <c r="CAV292" s="730"/>
      <c r="CAW292" s="730"/>
      <c r="CAX292" s="730"/>
      <c r="CAY292" s="730"/>
      <c r="CAZ292" s="730"/>
      <c r="CBA292" s="730"/>
      <c r="CBB292" s="730"/>
      <c r="CBC292" s="730"/>
      <c r="CBD292" s="730"/>
      <c r="CBE292" s="730"/>
      <c r="CBF292" s="730"/>
      <c r="CBG292" s="730"/>
      <c r="CBH292" s="730"/>
      <c r="CBI292" s="730"/>
      <c r="CBJ292" s="730"/>
      <c r="CBK292" s="730"/>
      <c r="CBL292" s="730"/>
      <c r="CBM292" s="730"/>
      <c r="CBN292" s="730"/>
      <c r="CBO292" s="730"/>
      <c r="CBP292" s="730"/>
      <c r="CBQ292" s="730"/>
      <c r="CBR292" s="730"/>
      <c r="CBS292" s="730"/>
      <c r="CBT292" s="730"/>
      <c r="CBU292" s="730"/>
      <c r="CBV292" s="730"/>
      <c r="CBW292" s="730"/>
      <c r="CBX292" s="730"/>
      <c r="CBY292" s="730"/>
      <c r="CBZ292" s="730"/>
      <c r="CCA292" s="730"/>
      <c r="CCB292" s="730"/>
      <c r="CCC292" s="730"/>
      <c r="CCD292" s="730"/>
      <c r="CCE292" s="730"/>
      <c r="CCF292" s="730"/>
      <c r="CCG292" s="730"/>
      <c r="CCH292" s="730"/>
      <c r="CCI292" s="730"/>
      <c r="CCJ292" s="730"/>
      <c r="CCK292" s="730"/>
      <c r="CCL292" s="730"/>
      <c r="CCM292" s="730"/>
      <c r="CCN292" s="730"/>
      <c r="CCO292" s="730"/>
      <c r="CCP292" s="730"/>
      <c r="CCQ292" s="730"/>
      <c r="CCR292" s="730"/>
      <c r="CCS292" s="730"/>
      <c r="CCT292" s="730"/>
      <c r="CCU292" s="730"/>
      <c r="CCV292" s="730"/>
      <c r="CCW292" s="730"/>
      <c r="CCX292" s="730"/>
      <c r="CCY292" s="730"/>
      <c r="CCZ292" s="730"/>
      <c r="CDA292" s="730"/>
      <c r="CDB292" s="730"/>
      <c r="CDC292" s="730"/>
      <c r="CDD292" s="730"/>
      <c r="CDE292" s="730"/>
      <c r="CDF292" s="730"/>
      <c r="CDG292" s="730"/>
      <c r="CDH292" s="730"/>
      <c r="CDI292" s="730"/>
      <c r="CDJ292" s="730"/>
      <c r="CDK292" s="730"/>
      <c r="CDL292" s="730"/>
      <c r="CDM292" s="730"/>
      <c r="CDN292" s="730"/>
      <c r="CDO292" s="730"/>
      <c r="CDP292" s="730"/>
      <c r="CDQ292" s="730"/>
      <c r="CDR292" s="730"/>
      <c r="CDS292" s="730"/>
      <c r="CDT292" s="730"/>
      <c r="CDU292" s="730"/>
      <c r="CDV292" s="730"/>
      <c r="CDW292" s="730"/>
      <c r="CDX292" s="730"/>
      <c r="CDY292" s="730"/>
      <c r="CDZ292" s="730"/>
      <c r="CEA292" s="730"/>
      <c r="CEB292" s="730"/>
      <c r="CEC292" s="730"/>
      <c r="CED292" s="730"/>
      <c r="CEE292" s="730"/>
      <c r="CEF292" s="730"/>
      <c r="CEG292" s="730"/>
      <c r="CEH292" s="730"/>
      <c r="CEI292" s="730"/>
      <c r="CEJ292" s="730"/>
      <c r="CEK292" s="730"/>
      <c r="CEL292" s="730"/>
      <c r="CEM292" s="730"/>
      <c r="CEN292" s="730"/>
      <c r="CEO292" s="730"/>
      <c r="CEP292" s="730"/>
      <c r="CEQ292" s="730"/>
      <c r="CER292" s="730"/>
      <c r="CES292" s="730"/>
      <c r="CET292" s="730"/>
      <c r="CEU292" s="730"/>
      <c r="CEV292" s="730"/>
      <c r="CEW292" s="730"/>
      <c r="CEX292" s="730"/>
      <c r="CEY292" s="730"/>
      <c r="CEZ292" s="730"/>
      <c r="CFA292" s="730"/>
      <c r="CFB292" s="730"/>
      <c r="CFC292" s="730"/>
      <c r="CFD292" s="730"/>
      <c r="CFE292" s="730"/>
      <c r="CFF292" s="730"/>
      <c r="CFG292" s="730"/>
      <c r="CFH292" s="730"/>
      <c r="CFI292" s="730"/>
      <c r="CFJ292" s="730"/>
      <c r="CFK292" s="730"/>
      <c r="CFL292" s="730"/>
      <c r="CFM292" s="730"/>
      <c r="CFN292" s="730"/>
      <c r="CFO292" s="730"/>
      <c r="CFP292" s="730"/>
      <c r="CFQ292" s="730"/>
      <c r="CFR292" s="730"/>
      <c r="CFS292" s="730"/>
      <c r="CFT292" s="730"/>
      <c r="CFU292" s="730"/>
      <c r="CFV292" s="730"/>
      <c r="CFW292" s="730"/>
      <c r="CFX292" s="730"/>
      <c r="CFY292" s="730"/>
      <c r="CFZ292" s="730"/>
      <c r="CGA292" s="730"/>
      <c r="CGB292" s="730"/>
      <c r="CGC292" s="730"/>
      <c r="CGD292" s="730"/>
      <c r="CGE292" s="730"/>
      <c r="CGF292" s="730"/>
      <c r="CGG292" s="730"/>
      <c r="CGH292" s="730"/>
      <c r="CGI292" s="730"/>
      <c r="CGJ292" s="730"/>
      <c r="CGK292" s="730"/>
      <c r="CGL292" s="730"/>
      <c r="CGM292" s="730"/>
      <c r="CGN292" s="730"/>
      <c r="CGO292" s="730"/>
      <c r="CGP292" s="730"/>
      <c r="CGQ292" s="730"/>
      <c r="CGR292" s="730"/>
      <c r="CGS292" s="730"/>
      <c r="CGT292" s="730"/>
      <c r="CGU292" s="730"/>
      <c r="CGV292" s="730"/>
      <c r="CGW292" s="730"/>
      <c r="CGX292" s="730"/>
      <c r="CGY292" s="730"/>
      <c r="CGZ292" s="730"/>
      <c r="CHA292" s="730"/>
      <c r="CHB292" s="730"/>
      <c r="CHC292" s="730"/>
      <c r="CHD292" s="730"/>
      <c r="CHE292" s="730"/>
      <c r="CHF292" s="730"/>
      <c r="CHG292" s="730"/>
      <c r="CHH292" s="730"/>
      <c r="CHI292" s="730"/>
      <c r="CHJ292" s="730"/>
      <c r="CHK292" s="730"/>
      <c r="CHL292" s="730"/>
      <c r="CHM292" s="730"/>
      <c r="CHN292" s="730"/>
      <c r="CHO292" s="730"/>
      <c r="CHP292" s="730"/>
      <c r="CHQ292" s="730"/>
      <c r="CHR292" s="730"/>
      <c r="CHS292" s="730"/>
      <c r="CHT292" s="730"/>
      <c r="CHU292" s="730"/>
      <c r="CHV292" s="730"/>
      <c r="CHW292" s="730"/>
      <c r="CHX292" s="730"/>
      <c r="CHY292" s="730"/>
      <c r="CHZ292" s="730"/>
      <c r="CIA292" s="730"/>
      <c r="CIB292" s="730"/>
      <c r="CIC292" s="730"/>
      <c r="CID292" s="730"/>
      <c r="CIE292" s="730"/>
      <c r="CIF292" s="730"/>
      <c r="CIG292" s="730"/>
      <c r="CIH292" s="730"/>
      <c r="CII292" s="730"/>
      <c r="CIJ292" s="730"/>
      <c r="CIK292" s="730"/>
      <c r="CIL292" s="730"/>
      <c r="CIM292" s="730"/>
      <c r="CIN292" s="730"/>
      <c r="CIO292" s="730"/>
      <c r="CIP292" s="730"/>
      <c r="CIQ292" s="730"/>
      <c r="CIR292" s="730"/>
      <c r="CIS292" s="730"/>
      <c r="CIT292" s="730"/>
      <c r="CIU292" s="730"/>
      <c r="CIV292" s="730"/>
      <c r="CIW292" s="730"/>
      <c r="CIX292" s="730"/>
      <c r="CIY292" s="730"/>
      <c r="CIZ292" s="730"/>
      <c r="CJA292" s="730"/>
      <c r="CJB292" s="730"/>
      <c r="CJC292" s="730"/>
      <c r="CJD292" s="730"/>
      <c r="CJE292" s="730"/>
      <c r="CJF292" s="730"/>
      <c r="CJG292" s="730"/>
      <c r="CJH292" s="730"/>
      <c r="CJI292" s="730"/>
      <c r="CJJ292" s="730"/>
      <c r="CJK292" s="730"/>
      <c r="CJL292" s="730"/>
      <c r="CJM292" s="730"/>
      <c r="CJN292" s="730"/>
      <c r="CJO292" s="730"/>
      <c r="CJP292" s="730"/>
      <c r="CJQ292" s="730"/>
      <c r="CJR292" s="730"/>
      <c r="CJS292" s="730"/>
      <c r="CJT292" s="730"/>
      <c r="CJU292" s="730"/>
      <c r="CJV292" s="730"/>
      <c r="CJW292" s="730"/>
      <c r="CJX292" s="730"/>
      <c r="CJY292" s="730"/>
      <c r="CJZ292" s="730"/>
      <c r="CKA292" s="730"/>
      <c r="CKB292" s="730"/>
      <c r="CKC292" s="730"/>
      <c r="CKD292" s="730"/>
      <c r="CKE292" s="730"/>
      <c r="CKF292" s="730"/>
      <c r="CKG292" s="730"/>
      <c r="CKH292" s="730"/>
      <c r="CKI292" s="730"/>
      <c r="CKJ292" s="730"/>
      <c r="CKK292" s="730"/>
      <c r="CKL292" s="730"/>
      <c r="CKM292" s="730"/>
      <c r="CKN292" s="730"/>
      <c r="CKO292" s="730"/>
      <c r="CKP292" s="730"/>
      <c r="CKQ292" s="730"/>
      <c r="CKR292" s="730"/>
      <c r="CKS292" s="730"/>
      <c r="CKT292" s="730"/>
      <c r="CKU292" s="730"/>
      <c r="CKV292" s="730"/>
      <c r="CKW292" s="730"/>
      <c r="CKX292" s="730"/>
      <c r="CKY292" s="730"/>
      <c r="CKZ292" s="730"/>
      <c r="CLA292" s="730"/>
      <c r="CLB292" s="730"/>
      <c r="CLC292" s="730"/>
      <c r="CLD292" s="730"/>
      <c r="CLE292" s="730"/>
      <c r="CLF292" s="730"/>
      <c r="CLG292" s="730"/>
      <c r="CLH292" s="730"/>
      <c r="CLI292" s="730"/>
      <c r="CLJ292" s="730"/>
      <c r="CLK292" s="730"/>
      <c r="CLL292" s="730"/>
      <c r="CLM292" s="730"/>
      <c r="CLN292" s="730"/>
      <c r="CLO292" s="730"/>
      <c r="CLP292" s="730"/>
      <c r="CLQ292" s="730"/>
      <c r="CLR292" s="730"/>
      <c r="CLS292" s="730"/>
      <c r="CLT292" s="730"/>
      <c r="CLU292" s="730"/>
      <c r="CLV292" s="730"/>
      <c r="CLW292" s="730"/>
      <c r="CLX292" s="730"/>
      <c r="CLY292" s="730"/>
      <c r="CLZ292" s="730"/>
      <c r="CMA292" s="730"/>
      <c r="CMB292" s="730"/>
      <c r="CMC292" s="730"/>
      <c r="CMD292" s="730"/>
      <c r="CME292" s="730"/>
      <c r="CMF292" s="730"/>
      <c r="CMG292" s="730"/>
      <c r="CMH292" s="730"/>
      <c r="CMI292" s="730"/>
      <c r="CMJ292" s="730"/>
      <c r="CMK292" s="730"/>
      <c r="CML292" s="730"/>
      <c r="CMM292" s="730"/>
      <c r="CMN292" s="730"/>
      <c r="CMO292" s="730"/>
      <c r="CMP292" s="730"/>
      <c r="CMQ292" s="730"/>
      <c r="CMR292" s="730"/>
      <c r="CMS292" s="730"/>
      <c r="CMT292" s="730"/>
      <c r="CMU292" s="730"/>
      <c r="CMV292" s="730"/>
      <c r="CMW292" s="730"/>
      <c r="CMX292" s="730"/>
      <c r="CMY292" s="730"/>
      <c r="CMZ292" s="730"/>
      <c r="CNA292" s="730"/>
      <c r="CNB292" s="730"/>
      <c r="CNC292" s="730"/>
      <c r="CND292" s="730"/>
      <c r="CNE292" s="730"/>
      <c r="CNF292" s="730"/>
      <c r="CNG292" s="730"/>
      <c r="CNH292" s="730"/>
      <c r="CNI292" s="730"/>
      <c r="CNJ292" s="730"/>
      <c r="CNK292" s="730"/>
      <c r="CNL292" s="730"/>
      <c r="CNM292" s="730"/>
      <c r="CNN292" s="730"/>
      <c r="CNO292" s="730"/>
      <c r="CNP292" s="730"/>
      <c r="CNQ292" s="730"/>
      <c r="CNR292" s="730"/>
      <c r="CNS292" s="730"/>
      <c r="CNT292" s="730"/>
      <c r="CNU292" s="730"/>
      <c r="CNV292" s="730"/>
      <c r="CNW292" s="730"/>
      <c r="CNX292" s="730"/>
      <c r="CNY292" s="730"/>
      <c r="CNZ292" s="730"/>
      <c r="COA292" s="730"/>
      <c r="COB292" s="730"/>
      <c r="COC292" s="730"/>
      <c r="COD292" s="730"/>
      <c r="COE292" s="730"/>
      <c r="COF292" s="730"/>
      <c r="COG292" s="730"/>
      <c r="COH292" s="730"/>
      <c r="COI292" s="730"/>
      <c r="COJ292" s="730"/>
      <c r="COK292" s="730"/>
      <c r="COL292" s="730"/>
      <c r="COM292" s="730"/>
      <c r="CON292" s="730"/>
      <c r="COO292" s="730"/>
      <c r="COP292" s="730"/>
      <c r="COQ292" s="730"/>
      <c r="COR292" s="730"/>
      <c r="COS292" s="730"/>
      <c r="COT292" s="730"/>
      <c r="COU292" s="730"/>
      <c r="COV292" s="730"/>
      <c r="COW292" s="730"/>
      <c r="COX292" s="730"/>
      <c r="COY292" s="730"/>
      <c r="COZ292" s="730"/>
      <c r="CPA292" s="730"/>
      <c r="CPB292" s="730"/>
      <c r="CPC292" s="730"/>
      <c r="CPD292" s="730"/>
      <c r="CPE292" s="730"/>
      <c r="CPF292" s="730"/>
      <c r="CPG292" s="730"/>
      <c r="CPH292" s="730"/>
      <c r="CPI292" s="730"/>
      <c r="CPJ292" s="730"/>
      <c r="CPK292" s="730"/>
      <c r="CPL292" s="730"/>
      <c r="CPM292" s="730"/>
      <c r="CPN292" s="730"/>
      <c r="CPO292" s="730"/>
      <c r="CPP292" s="730"/>
      <c r="CPQ292" s="730"/>
      <c r="CPR292" s="730"/>
      <c r="CPS292" s="730"/>
      <c r="CPT292" s="730"/>
      <c r="CPU292" s="730"/>
      <c r="CPV292" s="730"/>
      <c r="CPW292" s="730"/>
      <c r="CPX292" s="730"/>
      <c r="CPY292" s="730"/>
      <c r="CPZ292" s="730"/>
      <c r="CQA292" s="730"/>
      <c r="CQB292" s="730"/>
      <c r="CQC292" s="730"/>
      <c r="CQD292" s="730"/>
      <c r="CQE292" s="730"/>
      <c r="CQF292" s="730"/>
      <c r="CQG292" s="730"/>
      <c r="CQH292" s="730"/>
      <c r="CQI292" s="730"/>
      <c r="CQJ292" s="730"/>
      <c r="CQK292" s="730"/>
      <c r="CQL292" s="730"/>
      <c r="CQM292" s="730"/>
      <c r="CQN292" s="730"/>
      <c r="CQO292" s="730"/>
      <c r="CQP292" s="730"/>
      <c r="CQQ292" s="730"/>
      <c r="CQR292" s="730"/>
      <c r="CQS292" s="730"/>
      <c r="CQT292" s="730"/>
      <c r="CQU292" s="730"/>
      <c r="CQV292" s="730"/>
      <c r="CQW292" s="730"/>
      <c r="CQX292" s="730"/>
      <c r="CQY292" s="730"/>
      <c r="CQZ292" s="730"/>
      <c r="CRA292" s="730"/>
      <c r="CRB292" s="730"/>
      <c r="CRC292" s="730"/>
      <c r="CRD292" s="730"/>
      <c r="CRE292" s="730"/>
      <c r="CRF292" s="730"/>
      <c r="CRG292" s="730"/>
      <c r="CRH292" s="730"/>
      <c r="CRI292" s="730"/>
      <c r="CRJ292" s="730"/>
      <c r="CRK292" s="730"/>
      <c r="CRL292" s="730"/>
      <c r="CRM292" s="730"/>
      <c r="CRN292" s="730"/>
      <c r="CRO292" s="730"/>
      <c r="CRP292" s="730"/>
      <c r="CRQ292" s="730"/>
      <c r="CRR292" s="730"/>
      <c r="CRS292" s="730"/>
      <c r="CRT292" s="730"/>
      <c r="CRU292" s="730"/>
      <c r="CRV292" s="730"/>
      <c r="CRW292" s="730"/>
      <c r="CRX292" s="730"/>
      <c r="CRY292" s="730"/>
      <c r="CRZ292" s="730"/>
      <c r="CSA292" s="730"/>
      <c r="CSB292" s="730"/>
      <c r="CSC292" s="730"/>
      <c r="CSD292" s="730"/>
      <c r="CSE292" s="730"/>
      <c r="CSF292" s="730"/>
      <c r="CSG292" s="730"/>
      <c r="CSH292" s="730"/>
      <c r="CSI292" s="730"/>
      <c r="CSJ292" s="730"/>
      <c r="CSK292" s="730"/>
      <c r="CSL292" s="730"/>
      <c r="CSM292" s="730"/>
      <c r="CSN292" s="730"/>
      <c r="CSO292" s="730"/>
      <c r="CSP292" s="730"/>
      <c r="CSQ292" s="730"/>
      <c r="CSR292" s="730"/>
      <c r="CSS292" s="730"/>
      <c r="CST292" s="730"/>
      <c r="CSU292" s="730"/>
      <c r="CSV292" s="730"/>
      <c r="CSW292" s="730"/>
      <c r="CSX292" s="730"/>
      <c r="CSY292" s="730"/>
      <c r="CSZ292" s="730"/>
      <c r="CTA292" s="730"/>
      <c r="CTB292" s="730"/>
      <c r="CTC292" s="730"/>
      <c r="CTD292" s="730"/>
      <c r="CTE292" s="730"/>
      <c r="CTF292" s="730"/>
      <c r="CTG292" s="730"/>
      <c r="CTH292" s="730"/>
      <c r="CTI292" s="730"/>
      <c r="CTJ292" s="730"/>
      <c r="CTK292" s="730"/>
      <c r="CTL292" s="730"/>
      <c r="CTM292" s="730"/>
      <c r="CTN292" s="730"/>
      <c r="CTO292" s="730"/>
      <c r="CTP292" s="730"/>
      <c r="CTQ292" s="730"/>
      <c r="CTR292" s="730"/>
      <c r="CTS292" s="730"/>
      <c r="CTT292" s="730"/>
      <c r="CTU292" s="730"/>
      <c r="CTV292" s="730"/>
      <c r="CTW292" s="730"/>
      <c r="CTX292" s="730"/>
      <c r="CTY292" s="730"/>
      <c r="CTZ292" s="730"/>
      <c r="CUA292" s="730"/>
      <c r="CUB292" s="730"/>
      <c r="CUC292" s="730"/>
      <c r="CUD292" s="730"/>
      <c r="CUE292" s="730"/>
      <c r="CUF292" s="730"/>
      <c r="CUG292" s="730"/>
      <c r="CUH292" s="730"/>
      <c r="CUI292" s="730"/>
      <c r="CUJ292" s="730"/>
      <c r="CUK292" s="730"/>
      <c r="CUL292" s="730"/>
      <c r="CUM292" s="730"/>
      <c r="CUN292" s="730"/>
      <c r="CUO292" s="730"/>
      <c r="CUP292" s="730"/>
      <c r="CUQ292" s="730"/>
      <c r="CUR292" s="730"/>
      <c r="CUS292" s="730"/>
      <c r="CUT292" s="730"/>
      <c r="CUU292" s="730"/>
      <c r="CUV292" s="730"/>
      <c r="CUW292" s="730"/>
      <c r="CUX292" s="730"/>
      <c r="CUY292" s="730"/>
      <c r="CUZ292" s="730"/>
      <c r="CVA292" s="730"/>
      <c r="CVB292" s="730"/>
      <c r="CVC292" s="730"/>
      <c r="CVD292" s="730"/>
      <c r="CVE292" s="730"/>
      <c r="CVF292" s="730"/>
      <c r="CVG292" s="730"/>
      <c r="CVH292" s="730"/>
      <c r="CVI292" s="730"/>
      <c r="CVJ292" s="730"/>
      <c r="CVK292" s="730"/>
      <c r="CVL292" s="730"/>
      <c r="CVM292" s="730"/>
      <c r="CVN292" s="730"/>
      <c r="CVO292" s="730"/>
      <c r="CVP292" s="730"/>
      <c r="CVQ292" s="730"/>
      <c r="CVR292" s="730"/>
      <c r="CVS292" s="730"/>
      <c r="CVT292" s="730"/>
      <c r="CVU292" s="730"/>
      <c r="CVV292" s="730"/>
      <c r="CVW292" s="730"/>
      <c r="CVX292" s="730"/>
      <c r="CVY292" s="730"/>
      <c r="CVZ292" s="730"/>
      <c r="CWA292" s="730"/>
      <c r="CWB292" s="730"/>
      <c r="CWC292" s="730"/>
      <c r="CWD292" s="730"/>
      <c r="CWE292" s="730"/>
      <c r="CWF292" s="730"/>
      <c r="CWG292" s="730"/>
      <c r="CWH292" s="730"/>
      <c r="CWI292" s="730"/>
      <c r="CWJ292" s="730"/>
      <c r="CWK292" s="730"/>
      <c r="CWL292" s="730"/>
      <c r="CWM292" s="730"/>
      <c r="CWN292" s="730"/>
      <c r="CWO292" s="730"/>
      <c r="CWP292" s="730"/>
      <c r="CWQ292" s="730"/>
      <c r="CWR292" s="730"/>
      <c r="CWS292" s="730"/>
      <c r="CWT292" s="730"/>
      <c r="CWU292" s="730"/>
      <c r="CWV292" s="730"/>
      <c r="CWW292" s="730"/>
      <c r="CWX292" s="730"/>
      <c r="CWY292" s="730"/>
      <c r="CWZ292" s="730"/>
      <c r="CXA292" s="730"/>
      <c r="CXB292" s="730"/>
      <c r="CXC292" s="730"/>
      <c r="CXD292" s="730"/>
      <c r="CXE292" s="730"/>
      <c r="CXF292" s="730"/>
      <c r="CXG292" s="730"/>
      <c r="CXH292" s="730"/>
      <c r="CXI292" s="730"/>
      <c r="CXJ292" s="730"/>
      <c r="CXK292" s="730"/>
      <c r="CXL292" s="730"/>
      <c r="CXM292" s="730"/>
      <c r="CXN292" s="730"/>
      <c r="CXO292" s="730"/>
      <c r="CXP292" s="730"/>
      <c r="CXQ292" s="730"/>
      <c r="CXR292" s="730"/>
      <c r="CXS292" s="730"/>
      <c r="CXT292" s="730"/>
      <c r="CXU292" s="730"/>
      <c r="CXV292" s="730"/>
      <c r="CXW292" s="730"/>
      <c r="CXX292" s="730"/>
      <c r="CXY292" s="730"/>
      <c r="CXZ292" s="730"/>
      <c r="CYA292" s="730"/>
      <c r="CYB292" s="730"/>
      <c r="CYC292" s="730"/>
      <c r="CYD292" s="730"/>
      <c r="CYE292" s="730"/>
      <c r="CYF292" s="730"/>
      <c r="CYG292" s="730"/>
      <c r="CYH292" s="730"/>
      <c r="CYI292" s="730"/>
      <c r="CYJ292" s="730"/>
      <c r="CYK292" s="730"/>
      <c r="CYL292" s="730"/>
      <c r="CYM292" s="730"/>
      <c r="CYN292" s="730"/>
      <c r="CYO292" s="730"/>
      <c r="CYP292" s="730"/>
      <c r="CYQ292" s="730"/>
      <c r="CYR292" s="730"/>
      <c r="CYS292" s="730"/>
      <c r="CYT292" s="730"/>
      <c r="CYU292" s="730"/>
      <c r="CYV292" s="730"/>
      <c r="CYW292" s="730"/>
      <c r="CYX292" s="730"/>
      <c r="CYY292" s="730"/>
      <c r="CYZ292" s="730"/>
      <c r="CZA292" s="730"/>
      <c r="CZB292" s="730"/>
      <c r="CZC292" s="730"/>
      <c r="CZD292" s="730"/>
      <c r="CZE292" s="730"/>
      <c r="CZF292" s="730"/>
      <c r="CZG292" s="730"/>
      <c r="CZH292" s="730"/>
      <c r="CZI292" s="730"/>
      <c r="CZJ292" s="730"/>
      <c r="CZK292" s="730"/>
      <c r="CZL292" s="730"/>
      <c r="CZM292" s="730"/>
      <c r="CZN292" s="730"/>
      <c r="CZO292" s="730"/>
      <c r="CZP292" s="730"/>
      <c r="CZQ292" s="730"/>
      <c r="CZR292" s="730"/>
      <c r="CZS292" s="730"/>
      <c r="CZT292" s="730"/>
      <c r="CZU292" s="730"/>
      <c r="CZV292" s="730"/>
      <c r="CZW292" s="730"/>
      <c r="CZX292" s="730"/>
      <c r="CZY292" s="730"/>
      <c r="CZZ292" s="730"/>
      <c r="DAA292" s="730"/>
      <c r="DAB292" s="730"/>
      <c r="DAC292" s="730"/>
      <c r="DAD292" s="730"/>
      <c r="DAE292" s="730"/>
      <c r="DAF292" s="730"/>
      <c r="DAG292" s="730"/>
      <c r="DAH292" s="730"/>
      <c r="DAI292" s="730"/>
      <c r="DAJ292" s="730"/>
      <c r="DAK292" s="730"/>
      <c r="DAL292" s="730"/>
      <c r="DAM292" s="730"/>
      <c r="DAN292" s="730"/>
      <c r="DAO292" s="730"/>
      <c r="DAP292" s="730"/>
      <c r="DAQ292" s="730"/>
      <c r="DAR292" s="730"/>
      <c r="DAS292" s="730"/>
      <c r="DAT292" s="730"/>
      <c r="DAU292" s="730"/>
      <c r="DAV292" s="730"/>
      <c r="DAW292" s="730"/>
      <c r="DAX292" s="730"/>
      <c r="DAY292" s="730"/>
      <c r="DAZ292" s="730"/>
      <c r="DBA292" s="730"/>
      <c r="DBB292" s="730"/>
      <c r="DBC292" s="730"/>
      <c r="DBD292" s="730"/>
      <c r="DBE292" s="730"/>
      <c r="DBF292" s="730"/>
      <c r="DBG292" s="730"/>
      <c r="DBH292" s="730"/>
      <c r="DBI292" s="730"/>
      <c r="DBJ292" s="730"/>
      <c r="DBK292" s="730"/>
      <c r="DBL292" s="730"/>
      <c r="DBM292" s="730"/>
      <c r="DBN292" s="730"/>
      <c r="DBO292" s="730"/>
      <c r="DBP292" s="730"/>
      <c r="DBQ292" s="730"/>
      <c r="DBR292" s="730"/>
      <c r="DBS292" s="730"/>
      <c r="DBT292" s="730"/>
      <c r="DBU292" s="730"/>
      <c r="DBV292" s="730"/>
      <c r="DBW292" s="730"/>
      <c r="DBX292" s="730"/>
      <c r="DBY292" s="730"/>
      <c r="DBZ292" s="730"/>
      <c r="DCA292" s="730"/>
      <c r="DCB292" s="730"/>
      <c r="DCC292" s="730"/>
      <c r="DCD292" s="730"/>
      <c r="DCE292" s="730"/>
      <c r="DCF292" s="730"/>
      <c r="DCG292" s="730"/>
      <c r="DCH292" s="730"/>
      <c r="DCI292" s="730"/>
      <c r="DCJ292" s="730"/>
      <c r="DCK292" s="730"/>
      <c r="DCL292" s="730"/>
      <c r="DCM292" s="730"/>
      <c r="DCN292" s="730"/>
      <c r="DCO292" s="730"/>
      <c r="DCP292" s="730"/>
      <c r="DCQ292" s="730"/>
      <c r="DCR292" s="730"/>
      <c r="DCS292" s="730"/>
      <c r="DCT292" s="730"/>
      <c r="DCU292" s="730"/>
      <c r="DCV292" s="730"/>
      <c r="DCW292" s="730"/>
      <c r="DCX292" s="730"/>
      <c r="DCY292" s="730"/>
      <c r="DCZ292" s="730"/>
      <c r="DDA292" s="730"/>
      <c r="DDB292" s="730"/>
      <c r="DDC292" s="730"/>
      <c r="DDD292" s="730"/>
      <c r="DDE292" s="730"/>
      <c r="DDF292" s="730"/>
      <c r="DDG292" s="730"/>
      <c r="DDH292" s="730"/>
      <c r="DDI292" s="730"/>
      <c r="DDJ292" s="730"/>
      <c r="DDK292" s="730"/>
      <c r="DDL292" s="730"/>
      <c r="DDM292" s="730"/>
      <c r="DDN292" s="730"/>
      <c r="DDO292" s="730"/>
      <c r="DDP292" s="730"/>
      <c r="DDQ292" s="730"/>
      <c r="DDR292" s="730"/>
      <c r="DDS292" s="730"/>
      <c r="DDT292" s="730"/>
      <c r="DDU292" s="730"/>
      <c r="DDV292" s="730"/>
      <c r="DDW292" s="730"/>
      <c r="DDX292" s="730"/>
      <c r="DDY292" s="730"/>
      <c r="DDZ292" s="730"/>
      <c r="DEA292" s="730"/>
      <c r="DEB292" s="730"/>
      <c r="DEC292" s="730"/>
      <c r="DED292" s="730"/>
      <c r="DEE292" s="730"/>
      <c r="DEF292" s="730"/>
      <c r="DEG292" s="730"/>
      <c r="DEH292" s="730"/>
      <c r="DEI292" s="730"/>
      <c r="DEJ292" s="730"/>
      <c r="DEK292" s="730"/>
      <c r="DEL292" s="730"/>
      <c r="DEM292" s="730"/>
      <c r="DEN292" s="730"/>
      <c r="DEO292" s="730"/>
      <c r="DEP292" s="730"/>
      <c r="DEQ292" s="730"/>
      <c r="DER292" s="730"/>
      <c r="DES292" s="730"/>
      <c r="DET292" s="730"/>
      <c r="DEU292" s="730"/>
      <c r="DEV292" s="730"/>
      <c r="DEW292" s="730"/>
      <c r="DEX292" s="730"/>
      <c r="DEY292" s="730"/>
      <c r="DEZ292" s="730"/>
      <c r="DFA292" s="730"/>
      <c r="DFB292" s="730"/>
      <c r="DFC292" s="730"/>
      <c r="DFD292" s="730"/>
      <c r="DFE292" s="730"/>
      <c r="DFF292" s="730"/>
      <c r="DFG292" s="730"/>
      <c r="DFH292" s="730"/>
      <c r="DFI292" s="730"/>
      <c r="DFJ292" s="730"/>
      <c r="DFK292" s="730"/>
      <c r="DFL292" s="730"/>
      <c r="DFM292" s="730"/>
      <c r="DFN292" s="730"/>
      <c r="DFO292" s="730"/>
      <c r="DFP292" s="730"/>
      <c r="DFQ292" s="730"/>
      <c r="DFR292" s="730"/>
      <c r="DFS292" s="730"/>
      <c r="DFT292" s="730"/>
      <c r="DFU292" s="730"/>
      <c r="DFV292" s="730"/>
      <c r="DFW292" s="730"/>
      <c r="DFX292" s="730"/>
      <c r="DFY292" s="730"/>
      <c r="DFZ292" s="730"/>
      <c r="DGA292" s="730"/>
      <c r="DGB292" s="730"/>
      <c r="DGC292" s="730"/>
      <c r="DGD292" s="730"/>
      <c r="DGE292" s="730"/>
      <c r="DGF292" s="730"/>
      <c r="DGG292" s="730"/>
      <c r="DGH292" s="730"/>
      <c r="DGI292" s="730"/>
      <c r="DGJ292" s="730"/>
      <c r="DGK292" s="730"/>
      <c r="DGL292" s="730"/>
      <c r="DGM292" s="730"/>
      <c r="DGN292" s="730"/>
      <c r="DGO292" s="730"/>
      <c r="DGP292" s="730"/>
      <c r="DGQ292" s="730"/>
      <c r="DGR292" s="730"/>
      <c r="DGS292" s="730"/>
      <c r="DGT292" s="730"/>
      <c r="DGU292" s="730"/>
      <c r="DGV292" s="730"/>
      <c r="DGW292" s="730"/>
      <c r="DGX292" s="730"/>
      <c r="DGY292" s="730"/>
      <c r="DGZ292" s="730"/>
      <c r="DHA292" s="730"/>
      <c r="DHB292" s="730"/>
      <c r="DHC292" s="730"/>
      <c r="DHD292" s="730"/>
      <c r="DHE292" s="730"/>
      <c r="DHF292" s="730"/>
      <c r="DHG292" s="730"/>
      <c r="DHH292" s="730"/>
      <c r="DHI292" s="730"/>
      <c r="DHJ292" s="730"/>
      <c r="DHK292" s="730"/>
      <c r="DHL292" s="730"/>
      <c r="DHM292" s="730"/>
      <c r="DHN292" s="730"/>
      <c r="DHO292" s="730"/>
      <c r="DHP292" s="730"/>
      <c r="DHQ292" s="730"/>
      <c r="DHR292" s="730"/>
      <c r="DHS292" s="730"/>
      <c r="DHT292" s="730"/>
      <c r="DHU292" s="730"/>
      <c r="DHV292" s="730"/>
      <c r="DHW292" s="730"/>
      <c r="DHX292" s="730"/>
      <c r="DHY292" s="730"/>
      <c r="DHZ292" s="730"/>
      <c r="DIA292" s="730"/>
      <c r="DIB292" s="730"/>
      <c r="DIC292" s="730"/>
      <c r="DID292" s="730"/>
      <c r="DIE292" s="730"/>
      <c r="DIF292" s="730"/>
      <c r="DIG292" s="730"/>
      <c r="DIH292" s="730"/>
      <c r="DII292" s="730"/>
      <c r="DIJ292" s="730"/>
      <c r="DIK292" s="730"/>
      <c r="DIL292" s="730"/>
      <c r="DIM292" s="730"/>
      <c r="DIN292" s="730"/>
      <c r="DIO292" s="730"/>
      <c r="DIP292" s="730"/>
      <c r="DIQ292" s="730"/>
      <c r="DIR292" s="730"/>
      <c r="DIS292" s="730"/>
      <c r="DIT292" s="730"/>
      <c r="DIU292" s="730"/>
      <c r="DIV292" s="730"/>
      <c r="DIW292" s="730"/>
      <c r="DIX292" s="730"/>
      <c r="DIY292" s="730"/>
      <c r="DIZ292" s="730"/>
      <c r="DJA292" s="730"/>
      <c r="DJB292" s="730"/>
      <c r="DJC292" s="730"/>
      <c r="DJD292" s="730"/>
      <c r="DJE292" s="730"/>
      <c r="DJF292" s="730"/>
      <c r="DJG292" s="730"/>
      <c r="DJH292" s="730"/>
      <c r="DJI292" s="730"/>
      <c r="DJJ292" s="730"/>
      <c r="DJK292" s="730"/>
      <c r="DJL292" s="730"/>
      <c r="DJM292" s="730"/>
      <c r="DJN292" s="730"/>
      <c r="DJO292" s="730"/>
      <c r="DJP292" s="730"/>
      <c r="DJQ292" s="730"/>
      <c r="DJR292" s="730"/>
      <c r="DJS292" s="730"/>
      <c r="DJT292" s="730"/>
      <c r="DJU292" s="730"/>
      <c r="DJV292" s="730"/>
      <c r="DJW292" s="730"/>
      <c r="DJX292" s="730"/>
      <c r="DJY292" s="730"/>
      <c r="DJZ292" s="730"/>
      <c r="DKA292" s="730"/>
      <c r="DKB292" s="730"/>
      <c r="DKC292" s="730"/>
      <c r="DKD292" s="730"/>
      <c r="DKE292" s="730"/>
      <c r="DKF292" s="730"/>
      <c r="DKG292" s="730"/>
      <c r="DKH292" s="730"/>
      <c r="DKI292" s="730"/>
      <c r="DKJ292" s="730"/>
      <c r="DKK292" s="730"/>
      <c r="DKL292" s="730"/>
      <c r="DKM292" s="730"/>
      <c r="DKN292" s="730"/>
      <c r="DKO292" s="730"/>
      <c r="DKP292" s="730"/>
      <c r="DKQ292" s="730"/>
      <c r="DKR292" s="730"/>
      <c r="DKS292" s="730"/>
      <c r="DKT292" s="730"/>
      <c r="DKU292" s="730"/>
      <c r="DKV292" s="730"/>
      <c r="DKW292" s="730"/>
      <c r="DKX292" s="730"/>
      <c r="DKY292" s="730"/>
      <c r="DKZ292" s="730"/>
      <c r="DLA292" s="730"/>
      <c r="DLB292" s="730"/>
      <c r="DLC292" s="730"/>
      <c r="DLD292" s="730"/>
      <c r="DLE292" s="730"/>
      <c r="DLF292" s="730"/>
      <c r="DLG292" s="730"/>
      <c r="DLH292" s="730"/>
      <c r="DLI292" s="730"/>
      <c r="DLJ292" s="730"/>
      <c r="DLK292" s="730"/>
      <c r="DLL292" s="730"/>
      <c r="DLM292" s="730"/>
      <c r="DLN292" s="730"/>
      <c r="DLO292" s="730"/>
      <c r="DLP292" s="730"/>
      <c r="DLQ292" s="730"/>
      <c r="DLR292" s="730"/>
      <c r="DLS292" s="730"/>
      <c r="DLT292" s="730"/>
      <c r="DLU292" s="730"/>
      <c r="DLV292" s="730"/>
      <c r="DLW292" s="730"/>
      <c r="DLX292" s="730"/>
      <c r="DLY292" s="730"/>
      <c r="DLZ292" s="730"/>
      <c r="DMA292" s="730"/>
      <c r="DMB292" s="730"/>
      <c r="DMC292" s="730"/>
      <c r="DMD292" s="730"/>
      <c r="DME292" s="730"/>
      <c r="DMF292" s="730"/>
      <c r="DMG292" s="730"/>
      <c r="DMH292" s="730"/>
      <c r="DMI292" s="730"/>
      <c r="DMJ292" s="730"/>
      <c r="DMK292" s="730"/>
      <c r="DML292" s="730"/>
      <c r="DMM292" s="730"/>
      <c r="DMN292" s="730"/>
      <c r="DMO292" s="730"/>
      <c r="DMP292" s="730"/>
      <c r="DMQ292" s="730"/>
      <c r="DMR292" s="730"/>
      <c r="DMS292" s="730"/>
      <c r="DMT292" s="730"/>
      <c r="DMU292" s="730"/>
      <c r="DMV292" s="730"/>
      <c r="DMW292" s="730"/>
      <c r="DMX292" s="730"/>
      <c r="DMY292" s="730"/>
      <c r="DMZ292" s="730"/>
      <c r="DNA292" s="730"/>
      <c r="DNB292" s="730"/>
      <c r="DNC292" s="730"/>
      <c r="DND292" s="730"/>
      <c r="DNE292" s="730"/>
      <c r="DNF292" s="730"/>
      <c r="DNG292" s="730"/>
      <c r="DNH292" s="730"/>
      <c r="DNI292" s="730"/>
      <c r="DNJ292" s="730"/>
      <c r="DNK292" s="730"/>
      <c r="DNL292" s="730"/>
      <c r="DNM292" s="730"/>
      <c r="DNN292" s="730"/>
      <c r="DNO292" s="730"/>
      <c r="DNP292" s="730"/>
      <c r="DNQ292" s="730"/>
      <c r="DNR292" s="730"/>
      <c r="DNS292" s="730"/>
      <c r="DNT292" s="730"/>
      <c r="DNU292" s="730"/>
      <c r="DNV292" s="730"/>
      <c r="DNW292" s="730"/>
      <c r="DNX292" s="730"/>
      <c r="DNY292" s="730"/>
      <c r="DNZ292" s="730"/>
      <c r="DOA292" s="730"/>
      <c r="DOB292" s="730"/>
      <c r="DOC292" s="730"/>
      <c r="DOD292" s="730"/>
      <c r="DOE292" s="730"/>
      <c r="DOF292" s="730"/>
      <c r="DOG292" s="730"/>
      <c r="DOH292" s="730"/>
      <c r="DOI292" s="730"/>
      <c r="DOJ292" s="730"/>
      <c r="DOK292" s="730"/>
      <c r="DOL292" s="730"/>
      <c r="DOM292" s="730"/>
      <c r="DON292" s="730"/>
      <c r="DOO292" s="730"/>
      <c r="DOP292" s="730"/>
      <c r="DOQ292" s="730"/>
      <c r="DOR292" s="730"/>
      <c r="DOS292" s="730"/>
      <c r="DOT292" s="730"/>
      <c r="DOU292" s="730"/>
      <c r="DOV292" s="730"/>
      <c r="DOW292" s="730"/>
      <c r="DOX292" s="730"/>
      <c r="DOY292" s="730"/>
      <c r="DOZ292" s="730"/>
      <c r="DPA292" s="730"/>
      <c r="DPB292" s="730"/>
      <c r="DPC292" s="730"/>
      <c r="DPD292" s="730"/>
      <c r="DPE292" s="730"/>
      <c r="DPF292" s="730"/>
      <c r="DPG292" s="730"/>
      <c r="DPH292" s="730"/>
      <c r="DPI292" s="730"/>
      <c r="DPJ292" s="730"/>
      <c r="DPK292" s="730"/>
      <c r="DPL292" s="730"/>
      <c r="DPM292" s="730"/>
      <c r="DPN292" s="730"/>
      <c r="DPO292" s="730"/>
      <c r="DPP292" s="730"/>
      <c r="DPQ292" s="730"/>
      <c r="DPR292" s="730"/>
      <c r="DPS292" s="730"/>
      <c r="DPT292" s="730"/>
      <c r="DPU292" s="730"/>
      <c r="DPV292" s="730"/>
      <c r="DPW292" s="730"/>
      <c r="DPX292" s="730"/>
      <c r="DPY292" s="730"/>
      <c r="DPZ292" s="730"/>
      <c r="DQA292" s="730"/>
      <c r="DQB292" s="730"/>
      <c r="DQC292" s="730"/>
      <c r="DQD292" s="730"/>
      <c r="DQE292" s="730"/>
      <c r="DQF292" s="730"/>
      <c r="DQG292" s="730"/>
      <c r="DQH292" s="730"/>
      <c r="DQI292" s="730"/>
      <c r="DQJ292" s="730"/>
      <c r="DQK292" s="730"/>
      <c r="DQL292" s="730"/>
      <c r="DQM292" s="730"/>
      <c r="DQN292" s="730"/>
      <c r="DQO292" s="730"/>
      <c r="DQP292" s="730"/>
      <c r="DQQ292" s="730"/>
      <c r="DQR292" s="730"/>
      <c r="DQS292" s="730"/>
      <c r="DQT292" s="730"/>
      <c r="DQU292" s="730"/>
      <c r="DQV292" s="730"/>
      <c r="DQW292" s="730"/>
      <c r="DQX292" s="730"/>
      <c r="DQY292" s="730"/>
      <c r="DQZ292" s="730"/>
      <c r="DRA292" s="730"/>
      <c r="DRB292" s="730"/>
      <c r="DRC292" s="730"/>
      <c r="DRD292" s="730"/>
      <c r="DRE292" s="730"/>
      <c r="DRF292" s="730"/>
      <c r="DRG292" s="730"/>
      <c r="DRH292" s="730"/>
      <c r="DRI292" s="730"/>
      <c r="DRJ292" s="730"/>
      <c r="DRK292" s="730"/>
      <c r="DRL292" s="730"/>
      <c r="DRM292" s="730"/>
      <c r="DRN292" s="730"/>
      <c r="DRO292" s="730"/>
      <c r="DRP292" s="730"/>
      <c r="DRQ292" s="730"/>
      <c r="DRR292" s="730"/>
      <c r="DRS292" s="730"/>
      <c r="DRT292" s="730"/>
      <c r="DRU292" s="730"/>
      <c r="DRV292" s="730"/>
      <c r="DRW292" s="730"/>
      <c r="DRX292" s="730"/>
      <c r="DRY292" s="730"/>
      <c r="DRZ292" s="730"/>
      <c r="DSA292" s="730"/>
      <c r="DSB292" s="730"/>
      <c r="DSC292" s="730"/>
      <c r="DSD292" s="730"/>
      <c r="DSE292" s="730"/>
      <c r="DSF292" s="730"/>
      <c r="DSG292" s="730"/>
      <c r="DSH292" s="730"/>
      <c r="DSI292" s="730"/>
      <c r="DSJ292" s="730"/>
      <c r="DSK292" s="730"/>
      <c r="DSL292" s="730"/>
      <c r="DSM292" s="730"/>
      <c r="DSN292" s="730"/>
      <c r="DSO292" s="730"/>
      <c r="DSP292" s="730"/>
      <c r="DSQ292" s="730"/>
      <c r="DSR292" s="730"/>
      <c r="DSS292" s="730"/>
      <c r="DST292" s="730"/>
      <c r="DSU292" s="730"/>
      <c r="DSV292" s="730"/>
      <c r="DSW292" s="730"/>
      <c r="DSX292" s="730"/>
      <c r="DSY292" s="730"/>
      <c r="DSZ292" s="730"/>
      <c r="DTA292" s="730"/>
      <c r="DTB292" s="730"/>
      <c r="DTC292" s="730"/>
      <c r="DTD292" s="730"/>
      <c r="DTE292" s="730"/>
      <c r="DTF292" s="730"/>
      <c r="DTG292" s="730"/>
      <c r="DTH292" s="730"/>
      <c r="DTI292" s="730"/>
      <c r="DTJ292" s="730"/>
      <c r="DTK292" s="730"/>
      <c r="DTL292" s="730"/>
      <c r="DTM292" s="730"/>
      <c r="DTN292" s="730"/>
      <c r="DTO292" s="730"/>
      <c r="DTP292" s="730"/>
      <c r="DTQ292" s="730"/>
      <c r="DTR292" s="730"/>
      <c r="DTS292" s="730"/>
      <c r="DTT292" s="730"/>
      <c r="DTU292" s="730"/>
      <c r="DTV292" s="730"/>
      <c r="DTW292" s="730"/>
      <c r="DTX292" s="730"/>
      <c r="DTY292" s="730"/>
      <c r="DTZ292" s="730"/>
      <c r="DUA292" s="730"/>
      <c r="DUB292" s="730"/>
      <c r="DUC292" s="730"/>
      <c r="DUD292" s="730"/>
      <c r="DUE292" s="730"/>
      <c r="DUF292" s="730"/>
      <c r="DUG292" s="730"/>
      <c r="DUH292" s="730"/>
      <c r="DUI292" s="730"/>
      <c r="DUJ292" s="730"/>
      <c r="DUK292" s="730"/>
      <c r="DUL292" s="730"/>
      <c r="DUM292" s="730"/>
      <c r="DUN292" s="730"/>
      <c r="DUO292" s="730"/>
      <c r="DUP292" s="730"/>
      <c r="DUQ292" s="730"/>
      <c r="DUR292" s="730"/>
      <c r="DUS292" s="730"/>
      <c r="DUT292" s="730"/>
      <c r="DUU292" s="730"/>
      <c r="DUV292" s="730"/>
      <c r="DUW292" s="730"/>
      <c r="DUX292" s="730"/>
      <c r="DUY292" s="730"/>
      <c r="DUZ292" s="730"/>
      <c r="DVA292" s="730"/>
      <c r="DVB292" s="730"/>
      <c r="DVC292" s="730"/>
      <c r="DVD292" s="730"/>
      <c r="DVE292" s="730"/>
      <c r="DVF292" s="730"/>
      <c r="DVG292" s="730"/>
      <c r="DVH292" s="730"/>
      <c r="DVI292" s="730"/>
      <c r="DVJ292" s="730"/>
      <c r="DVK292" s="730"/>
      <c r="DVL292" s="730"/>
      <c r="DVM292" s="730"/>
      <c r="DVN292" s="730"/>
      <c r="DVO292" s="730"/>
      <c r="DVP292" s="730"/>
      <c r="DVQ292" s="730"/>
      <c r="DVR292" s="730"/>
      <c r="DVS292" s="730"/>
      <c r="DVT292" s="730"/>
      <c r="DVU292" s="730"/>
      <c r="DVV292" s="730"/>
      <c r="DVW292" s="730"/>
      <c r="DVX292" s="730"/>
      <c r="DVY292" s="730"/>
      <c r="DVZ292" s="730"/>
      <c r="DWA292" s="730"/>
      <c r="DWB292" s="730"/>
      <c r="DWC292" s="730"/>
      <c r="DWD292" s="730"/>
      <c r="DWE292" s="730"/>
      <c r="DWF292" s="730"/>
      <c r="DWG292" s="730"/>
      <c r="DWH292" s="730"/>
      <c r="DWI292" s="730"/>
      <c r="DWJ292" s="730"/>
      <c r="DWK292" s="730"/>
      <c r="DWL292" s="730"/>
      <c r="DWM292" s="730"/>
      <c r="DWN292" s="730"/>
      <c r="DWO292" s="730"/>
      <c r="DWP292" s="730"/>
      <c r="DWQ292" s="730"/>
      <c r="DWR292" s="730"/>
      <c r="DWS292" s="730"/>
      <c r="DWT292" s="730"/>
      <c r="DWU292" s="730"/>
      <c r="DWV292" s="730"/>
      <c r="DWW292" s="730"/>
      <c r="DWX292" s="730"/>
      <c r="DWY292" s="730"/>
      <c r="DWZ292" s="730"/>
      <c r="DXA292" s="730"/>
      <c r="DXB292" s="730"/>
      <c r="DXC292" s="730"/>
      <c r="DXD292" s="730"/>
      <c r="DXE292" s="730"/>
      <c r="DXF292" s="730"/>
      <c r="DXG292" s="730"/>
      <c r="DXH292" s="730"/>
      <c r="DXI292" s="730"/>
      <c r="DXJ292" s="730"/>
      <c r="DXK292" s="730"/>
      <c r="DXL292" s="730"/>
      <c r="DXM292" s="730"/>
      <c r="DXN292" s="730"/>
      <c r="DXO292" s="730"/>
      <c r="DXP292" s="730"/>
      <c r="DXQ292" s="730"/>
      <c r="DXR292" s="730"/>
      <c r="DXS292" s="730"/>
      <c r="DXT292" s="730"/>
      <c r="DXU292" s="730"/>
      <c r="DXV292" s="730"/>
      <c r="DXW292" s="730"/>
      <c r="DXX292" s="730"/>
      <c r="DXY292" s="730"/>
      <c r="DXZ292" s="730"/>
      <c r="DYA292" s="730"/>
      <c r="DYB292" s="730"/>
      <c r="DYC292" s="730"/>
      <c r="DYD292" s="730"/>
      <c r="DYE292" s="730"/>
      <c r="DYF292" s="730"/>
      <c r="DYG292" s="730"/>
      <c r="DYH292" s="730"/>
      <c r="DYI292" s="730"/>
      <c r="DYJ292" s="730"/>
      <c r="DYK292" s="730"/>
      <c r="DYL292" s="730"/>
      <c r="DYM292" s="730"/>
      <c r="DYN292" s="730"/>
      <c r="DYO292" s="730"/>
      <c r="DYP292" s="730"/>
      <c r="DYQ292" s="730"/>
      <c r="DYR292" s="730"/>
      <c r="DYS292" s="730"/>
      <c r="DYT292" s="730"/>
      <c r="DYU292" s="730"/>
      <c r="DYV292" s="730"/>
      <c r="DYW292" s="730"/>
      <c r="DYX292" s="730"/>
      <c r="DYY292" s="730"/>
      <c r="DYZ292" s="730"/>
      <c r="DZA292" s="730"/>
      <c r="DZB292" s="730"/>
      <c r="DZC292" s="730"/>
      <c r="DZD292" s="730"/>
      <c r="DZE292" s="730"/>
      <c r="DZF292" s="730"/>
      <c r="DZG292" s="730"/>
      <c r="DZH292" s="730"/>
      <c r="DZI292" s="730"/>
      <c r="DZJ292" s="730"/>
      <c r="DZK292" s="730"/>
      <c r="DZL292" s="730"/>
      <c r="DZM292" s="730"/>
      <c r="DZN292" s="730"/>
      <c r="DZO292" s="730"/>
      <c r="DZP292" s="730"/>
      <c r="DZQ292" s="730"/>
      <c r="DZR292" s="730"/>
      <c r="DZS292" s="730"/>
      <c r="DZT292" s="730"/>
      <c r="DZU292" s="730"/>
      <c r="DZV292" s="730"/>
      <c r="DZW292" s="730"/>
      <c r="DZX292" s="730"/>
      <c r="DZY292" s="730"/>
      <c r="DZZ292" s="730"/>
      <c r="EAA292" s="730"/>
      <c r="EAB292" s="730"/>
      <c r="EAC292" s="730"/>
      <c r="EAD292" s="730"/>
      <c r="EAE292" s="730"/>
      <c r="EAF292" s="730"/>
      <c r="EAG292" s="730"/>
      <c r="EAH292" s="730"/>
      <c r="EAI292" s="730"/>
      <c r="EAJ292" s="730"/>
      <c r="EAK292" s="730"/>
      <c r="EAL292" s="730"/>
      <c r="EAM292" s="730"/>
      <c r="EAN292" s="730"/>
      <c r="EAO292" s="730"/>
      <c r="EAP292" s="730"/>
      <c r="EAQ292" s="730"/>
      <c r="EAR292" s="730"/>
      <c r="EAS292" s="730"/>
      <c r="EAT292" s="730"/>
      <c r="EAU292" s="730"/>
      <c r="EAV292" s="730"/>
      <c r="EAW292" s="730"/>
      <c r="EAX292" s="730"/>
      <c r="EAY292" s="730"/>
      <c r="EAZ292" s="730"/>
      <c r="EBA292" s="730"/>
      <c r="EBB292" s="730"/>
      <c r="EBC292" s="730"/>
      <c r="EBD292" s="730"/>
      <c r="EBE292" s="730"/>
      <c r="EBF292" s="730"/>
      <c r="EBG292" s="730"/>
      <c r="EBH292" s="730"/>
      <c r="EBI292" s="730"/>
      <c r="EBJ292" s="730"/>
      <c r="EBK292" s="730"/>
      <c r="EBL292" s="730"/>
      <c r="EBM292" s="730"/>
      <c r="EBN292" s="730"/>
      <c r="EBO292" s="730"/>
      <c r="EBP292" s="730"/>
      <c r="EBQ292" s="730"/>
      <c r="EBR292" s="730"/>
      <c r="EBS292" s="730"/>
      <c r="EBT292" s="730"/>
      <c r="EBU292" s="730"/>
      <c r="EBV292" s="730"/>
      <c r="EBW292" s="730"/>
      <c r="EBX292" s="730"/>
      <c r="EBY292" s="730"/>
      <c r="EBZ292" s="730"/>
      <c r="ECA292" s="730"/>
      <c r="ECB292" s="730"/>
      <c r="ECC292" s="730"/>
      <c r="ECD292" s="730"/>
      <c r="ECE292" s="730"/>
      <c r="ECF292" s="730"/>
      <c r="ECG292" s="730"/>
      <c r="ECH292" s="730"/>
      <c r="ECI292" s="730"/>
      <c r="ECJ292" s="730"/>
      <c r="ECK292" s="730"/>
      <c r="ECL292" s="730"/>
      <c r="ECM292" s="730"/>
      <c r="ECN292" s="730"/>
      <c r="ECO292" s="730"/>
      <c r="ECP292" s="730"/>
      <c r="ECQ292" s="730"/>
      <c r="ECR292" s="730"/>
      <c r="ECS292" s="730"/>
      <c r="ECT292" s="730"/>
      <c r="ECU292" s="730"/>
      <c r="ECV292" s="730"/>
      <c r="ECW292" s="730"/>
      <c r="ECX292" s="730"/>
      <c r="ECY292" s="730"/>
      <c r="ECZ292" s="730"/>
      <c r="EDA292" s="730"/>
      <c r="EDB292" s="730"/>
      <c r="EDC292" s="730"/>
      <c r="EDD292" s="730"/>
      <c r="EDE292" s="730"/>
      <c r="EDF292" s="730"/>
      <c r="EDG292" s="730"/>
      <c r="EDH292" s="730"/>
      <c r="EDI292" s="730"/>
      <c r="EDJ292" s="730"/>
      <c r="EDK292" s="730"/>
      <c r="EDL292" s="730"/>
      <c r="EDM292" s="730"/>
      <c r="EDN292" s="730"/>
      <c r="EDO292" s="730"/>
      <c r="EDP292" s="730"/>
      <c r="EDQ292" s="730"/>
      <c r="EDR292" s="730"/>
      <c r="EDS292" s="730"/>
      <c r="EDT292" s="730"/>
      <c r="EDU292" s="730"/>
      <c r="EDV292" s="730"/>
      <c r="EDW292" s="730"/>
      <c r="EDX292" s="730"/>
      <c r="EDY292" s="730"/>
      <c r="EDZ292" s="730"/>
      <c r="EEA292" s="730"/>
      <c r="EEB292" s="730"/>
      <c r="EEC292" s="730"/>
      <c r="EED292" s="730"/>
      <c r="EEE292" s="730"/>
      <c r="EEF292" s="730"/>
      <c r="EEG292" s="730"/>
      <c r="EEH292" s="730"/>
      <c r="EEI292" s="730"/>
      <c r="EEJ292" s="730"/>
      <c r="EEK292" s="730"/>
      <c r="EEL292" s="730"/>
      <c r="EEM292" s="730"/>
      <c r="EEN292" s="730"/>
      <c r="EEO292" s="730"/>
      <c r="EEP292" s="730"/>
      <c r="EEQ292" s="730"/>
      <c r="EER292" s="730"/>
      <c r="EES292" s="730"/>
      <c r="EET292" s="730"/>
      <c r="EEU292" s="730"/>
      <c r="EEV292" s="730"/>
      <c r="EEW292" s="730"/>
      <c r="EEX292" s="730"/>
      <c r="EEY292" s="730"/>
      <c r="EEZ292" s="730"/>
      <c r="EFA292" s="730"/>
      <c r="EFB292" s="730"/>
      <c r="EFC292" s="730"/>
      <c r="EFD292" s="730"/>
      <c r="EFE292" s="730"/>
      <c r="EFF292" s="730"/>
      <c r="EFG292" s="730"/>
      <c r="EFH292" s="730"/>
      <c r="EFI292" s="730"/>
      <c r="EFJ292" s="730"/>
      <c r="EFK292" s="730"/>
      <c r="EFL292" s="730"/>
      <c r="EFM292" s="730"/>
      <c r="EFN292" s="730"/>
      <c r="EFO292" s="730"/>
      <c r="EFP292" s="730"/>
      <c r="EFQ292" s="730"/>
      <c r="EFR292" s="730"/>
      <c r="EFS292" s="730"/>
      <c r="EFT292" s="730"/>
      <c r="EFU292" s="730"/>
      <c r="EFV292" s="730"/>
      <c r="EFW292" s="730"/>
      <c r="EFX292" s="730"/>
      <c r="EFY292" s="730"/>
      <c r="EFZ292" s="730"/>
      <c r="EGA292" s="730"/>
      <c r="EGB292" s="730"/>
      <c r="EGC292" s="730"/>
      <c r="EGD292" s="730"/>
      <c r="EGE292" s="730"/>
      <c r="EGF292" s="730"/>
      <c r="EGG292" s="730"/>
      <c r="EGH292" s="730"/>
      <c r="EGI292" s="730"/>
      <c r="EGJ292" s="730"/>
      <c r="EGK292" s="730"/>
      <c r="EGL292" s="730"/>
      <c r="EGM292" s="730"/>
      <c r="EGN292" s="730"/>
      <c r="EGO292" s="730"/>
      <c r="EGP292" s="730"/>
      <c r="EGQ292" s="730"/>
      <c r="EGR292" s="730"/>
      <c r="EGS292" s="730"/>
      <c r="EGT292" s="730"/>
      <c r="EGU292" s="730"/>
      <c r="EGV292" s="730"/>
      <c r="EGW292" s="730"/>
      <c r="EGX292" s="730"/>
      <c r="EGY292" s="730"/>
      <c r="EGZ292" s="730"/>
      <c r="EHA292" s="730"/>
      <c r="EHB292" s="730"/>
      <c r="EHC292" s="730"/>
      <c r="EHD292" s="730"/>
      <c r="EHE292" s="730"/>
      <c r="EHF292" s="730"/>
      <c r="EHG292" s="730"/>
      <c r="EHH292" s="730"/>
      <c r="EHI292" s="730"/>
      <c r="EHJ292" s="730"/>
      <c r="EHK292" s="730"/>
      <c r="EHL292" s="730"/>
      <c r="EHM292" s="730"/>
      <c r="EHN292" s="730"/>
      <c r="EHO292" s="730"/>
      <c r="EHP292" s="730"/>
      <c r="EHQ292" s="730"/>
      <c r="EHR292" s="730"/>
      <c r="EHS292" s="730"/>
      <c r="EHT292" s="730"/>
      <c r="EHU292" s="730"/>
      <c r="EHV292" s="730"/>
      <c r="EHW292" s="730"/>
      <c r="EHX292" s="730"/>
      <c r="EHY292" s="730"/>
      <c r="EHZ292" s="730"/>
      <c r="EIA292" s="730"/>
      <c r="EIB292" s="730"/>
      <c r="EIC292" s="730"/>
      <c r="EID292" s="730"/>
      <c r="EIE292" s="730"/>
      <c r="EIF292" s="730"/>
      <c r="EIG292" s="730"/>
      <c r="EIH292" s="730"/>
      <c r="EII292" s="730"/>
      <c r="EIJ292" s="730"/>
      <c r="EIK292" s="730"/>
      <c r="EIL292" s="730"/>
      <c r="EIM292" s="730"/>
      <c r="EIN292" s="730"/>
      <c r="EIO292" s="730"/>
      <c r="EIP292" s="730"/>
      <c r="EIQ292" s="730"/>
      <c r="EIR292" s="730"/>
      <c r="EIS292" s="730"/>
      <c r="EIT292" s="730"/>
      <c r="EIU292" s="730"/>
      <c r="EIV292" s="730"/>
      <c r="EIW292" s="730"/>
      <c r="EIX292" s="730"/>
      <c r="EIY292" s="730"/>
      <c r="EIZ292" s="730"/>
      <c r="EJA292" s="730"/>
      <c r="EJB292" s="730"/>
      <c r="EJC292" s="730"/>
      <c r="EJD292" s="730"/>
      <c r="EJE292" s="730"/>
      <c r="EJF292" s="730"/>
      <c r="EJG292" s="730"/>
      <c r="EJH292" s="730"/>
      <c r="EJI292" s="730"/>
      <c r="EJJ292" s="730"/>
      <c r="EJK292" s="730"/>
      <c r="EJL292" s="730"/>
      <c r="EJM292" s="730"/>
      <c r="EJN292" s="730"/>
      <c r="EJO292" s="730"/>
      <c r="EJP292" s="730"/>
      <c r="EJQ292" s="730"/>
      <c r="EJR292" s="730"/>
      <c r="EJS292" s="730"/>
      <c r="EJT292" s="730"/>
      <c r="EJU292" s="730"/>
      <c r="EJV292" s="730"/>
      <c r="EJW292" s="730"/>
      <c r="EJX292" s="730"/>
      <c r="EJY292" s="730"/>
      <c r="EJZ292" s="730"/>
      <c r="EKA292" s="730"/>
      <c r="EKB292" s="730"/>
      <c r="EKC292" s="730"/>
      <c r="EKD292" s="730"/>
      <c r="EKE292" s="730"/>
      <c r="EKF292" s="730"/>
      <c r="EKG292" s="730"/>
      <c r="EKH292" s="730"/>
      <c r="EKI292" s="730"/>
      <c r="EKJ292" s="730"/>
      <c r="EKK292" s="730"/>
      <c r="EKL292" s="730"/>
      <c r="EKM292" s="730"/>
      <c r="EKN292" s="730"/>
      <c r="EKO292" s="730"/>
      <c r="EKP292" s="730"/>
      <c r="EKQ292" s="730"/>
      <c r="EKR292" s="730"/>
      <c r="EKS292" s="730"/>
      <c r="EKT292" s="730"/>
      <c r="EKU292" s="730"/>
      <c r="EKV292" s="730"/>
      <c r="EKW292" s="730"/>
      <c r="EKX292" s="730"/>
      <c r="EKY292" s="730"/>
      <c r="EKZ292" s="730"/>
      <c r="ELA292" s="730"/>
      <c r="ELB292" s="730"/>
      <c r="ELC292" s="730"/>
      <c r="ELD292" s="730"/>
      <c r="ELE292" s="730"/>
      <c r="ELF292" s="730"/>
      <c r="ELG292" s="730"/>
      <c r="ELH292" s="730"/>
      <c r="ELI292" s="730"/>
      <c r="ELJ292" s="730"/>
      <c r="ELK292" s="730"/>
      <c r="ELL292" s="730"/>
      <c r="ELM292" s="730"/>
      <c r="ELN292" s="730"/>
      <c r="ELO292" s="730"/>
      <c r="ELP292" s="730"/>
      <c r="ELQ292" s="730"/>
      <c r="ELR292" s="730"/>
      <c r="ELS292" s="730"/>
      <c r="ELT292" s="730"/>
      <c r="ELU292" s="730"/>
      <c r="ELV292" s="730"/>
      <c r="ELW292" s="730"/>
      <c r="ELX292" s="730"/>
      <c r="ELY292" s="730"/>
      <c r="ELZ292" s="730"/>
      <c r="EMA292" s="730"/>
      <c r="EMB292" s="730"/>
      <c r="EMC292" s="730"/>
      <c r="EMD292" s="730"/>
      <c r="EME292" s="730"/>
      <c r="EMF292" s="730"/>
      <c r="EMG292" s="730"/>
      <c r="EMH292" s="730"/>
      <c r="EMI292" s="730"/>
      <c r="EMJ292" s="730"/>
      <c r="EMK292" s="730"/>
      <c r="EML292" s="730"/>
      <c r="EMM292" s="730"/>
      <c r="EMN292" s="730"/>
      <c r="EMO292" s="730"/>
      <c r="EMP292" s="730"/>
      <c r="EMQ292" s="730"/>
      <c r="EMR292" s="730"/>
      <c r="EMS292" s="730"/>
      <c r="EMT292" s="730"/>
      <c r="EMU292" s="730"/>
      <c r="EMV292" s="730"/>
      <c r="EMW292" s="730"/>
      <c r="EMX292" s="730"/>
      <c r="EMY292" s="730"/>
      <c r="EMZ292" s="730"/>
      <c r="ENA292" s="730"/>
      <c r="ENB292" s="730"/>
      <c r="ENC292" s="730"/>
      <c r="END292" s="730"/>
      <c r="ENE292" s="730"/>
      <c r="ENF292" s="730"/>
      <c r="ENG292" s="730"/>
      <c r="ENH292" s="730"/>
      <c r="ENI292" s="730"/>
      <c r="ENJ292" s="730"/>
      <c r="ENK292" s="730"/>
      <c r="ENL292" s="730"/>
      <c r="ENM292" s="730"/>
      <c r="ENN292" s="730"/>
      <c r="ENO292" s="730"/>
      <c r="ENP292" s="730"/>
      <c r="ENQ292" s="730"/>
      <c r="ENR292" s="730"/>
      <c r="ENS292" s="730"/>
      <c r="ENT292" s="730"/>
      <c r="ENU292" s="730"/>
      <c r="ENV292" s="730"/>
      <c r="ENW292" s="730"/>
      <c r="ENX292" s="730"/>
      <c r="ENY292" s="730"/>
      <c r="ENZ292" s="730"/>
      <c r="EOA292" s="730"/>
      <c r="EOB292" s="730"/>
      <c r="EOC292" s="730"/>
      <c r="EOD292" s="730"/>
      <c r="EOE292" s="730"/>
      <c r="EOF292" s="730"/>
      <c r="EOG292" s="730"/>
      <c r="EOH292" s="730"/>
      <c r="EOI292" s="730"/>
      <c r="EOJ292" s="730"/>
      <c r="EOK292" s="730"/>
      <c r="EOL292" s="730"/>
      <c r="EOM292" s="730"/>
      <c r="EON292" s="730"/>
      <c r="EOO292" s="730"/>
      <c r="EOP292" s="730"/>
      <c r="EOQ292" s="730"/>
      <c r="EOR292" s="730"/>
      <c r="EOS292" s="730"/>
      <c r="EOT292" s="730"/>
      <c r="EOU292" s="730"/>
      <c r="EOV292" s="730"/>
      <c r="EOW292" s="730"/>
      <c r="EOX292" s="730"/>
      <c r="EOY292" s="730"/>
      <c r="EOZ292" s="730"/>
      <c r="EPA292" s="730"/>
      <c r="EPB292" s="730"/>
      <c r="EPC292" s="730"/>
      <c r="EPD292" s="730"/>
      <c r="EPE292" s="730"/>
      <c r="EPF292" s="730"/>
      <c r="EPG292" s="730"/>
      <c r="EPH292" s="730"/>
      <c r="EPI292" s="730"/>
      <c r="EPJ292" s="730"/>
      <c r="EPK292" s="730"/>
      <c r="EPL292" s="730"/>
      <c r="EPM292" s="730"/>
      <c r="EPN292" s="730"/>
      <c r="EPO292" s="730"/>
      <c r="EPP292" s="730"/>
      <c r="EPQ292" s="730"/>
      <c r="EPR292" s="730"/>
      <c r="EPS292" s="730"/>
      <c r="EPT292" s="730"/>
      <c r="EPU292" s="730"/>
      <c r="EPV292" s="730"/>
      <c r="EPW292" s="730"/>
      <c r="EPX292" s="730"/>
      <c r="EPY292" s="730"/>
      <c r="EPZ292" s="730"/>
      <c r="EQA292" s="730"/>
      <c r="EQB292" s="730"/>
      <c r="EQC292" s="730"/>
      <c r="EQD292" s="730"/>
      <c r="EQE292" s="730"/>
      <c r="EQF292" s="730"/>
      <c r="EQG292" s="730"/>
      <c r="EQH292" s="730"/>
      <c r="EQI292" s="730"/>
      <c r="EQJ292" s="730"/>
      <c r="EQK292" s="730"/>
      <c r="EQL292" s="730"/>
      <c r="EQM292" s="730"/>
      <c r="EQN292" s="730"/>
      <c r="EQO292" s="730"/>
      <c r="EQP292" s="730"/>
      <c r="EQQ292" s="730"/>
      <c r="EQR292" s="730"/>
      <c r="EQS292" s="730"/>
      <c r="EQT292" s="730"/>
      <c r="EQU292" s="730"/>
      <c r="EQV292" s="730"/>
      <c r="EQW292" s="730"/>
      <c r="EQX292" s="730"/>
      <c r="EQY292" s="730"/>
      <c r="EQZ292" s="730"/>
      <c r="ERA292" s="730"/>
      <c r="ERB292" s="730"/>
      <c r="ERC292" s="730"/>
      <c r="ERD292" s="730"/>
      <c r="ERE292" s="730"/>
      <c r="ERF292" s="730"/>
      <c r="ERG292" s="730"/>
      <c r="ERH292" s="730"/>
      <c r="ERI292" s="730"/>
      <c r="ERJ292" s="730"/>
      <c r="ERK292" s="730"/>
      <c r="ERL292" s="730"/>
      <c r="ERM292" s="730"/>
      <c r="ERN292" s="730"/>
      <c r="ERO292" s="730"/>
      <c r="ERP292" s="730"/>
      <c r="ERQ292" s="730"/>
      <c r="ERR292" s="730"/>
      <c r="ERS292" s="730"/>
      <c r="ERT292" s="730"/>
      <c r="ERU292" s="730"/>
      <c r="ERV292" s="730"/>
      <c r="ERW292" s="730"/>
      <c r="ERX292" s="730"/>
      <c r="ERY292" s="730"/>
      <c r="ERZ292" s="730"/>
      <c r="ESA292" s="730"/>
      <c r="ESB292" s="730"/>
      <c r="ESC292" s="730"/>
      <c r="ESD292" s="730"/>
      <c r="ESE292" s="730"/>
      <c r="ESF292" s="730"/>
      <c r="ESG292" s="730"/>
      <c r="ESH292" s="730"/>
      <c r="ESI292" s="730"/>
      <c r="ESJ292" s="730"/>
      <c r="ESK292" s="730"/>
      <c r="ESL292" s="730"/>
      <c r="ESM292" s="730"/>
      <c r="ESN292" s="730"/>
      <c r="ESO292" s="730"/>
      <c r="ESP292" s="730"/>
      <c r="ESQ292" s="730"/>
      <c r="ESR292" s="730"/>
      <c r="ESS292" s="730"/>
      <c r="EST292" s="730"/>
      <c r="ESU292" s="730"/>
      <c r="ESV292" s="730"/>
      <c r="ESW292" s="730"/>
      <c r="ESX292" s="730"/>
      <c r="ESY292" s="730"/>
      <c r="ESZ292" s="730"/>
      <c r="ETA292" s="730"/>
      <c r="ETB292" s="730"/>
      <c r="ETC292" s="730"/>
      <c r="ETD292" s="730"/>
      <c r="ETE292" s="730"/>
      <c r="ETF292" s="730"/>
      <c r="ETG292" s="730"/>
      <c r="ETH292" s="730"/>
      <c r="ETI292" s="730"/>
      <c r="ETJ292" s="730"/>
      <c r="ETK292" s="730"/>
      <c r="ETL292" s="730"/>
      <c r="ETM292" s="730"/>
      <c r="ETN292" s="730"/>
      <c r="ETO292" s="730"/>
      <c r="ETP292" s="730"/>
      <c r="ETQ292" s="730"/>
      <c r="ETR292" s="730"/>
      <c r="ETS292" s="730"/>
      <c r="ETT292" s="730"/>
      <c r="ETU292" s="730"/>
      <c r="ETV292" s="730"/>
      <c r="ETW292" s="730"/>
      <c r="ETX292" s="730"/>
      <c r="ETY292" s="730"/>
      <c r="ETZ292" s="730"/>
      <c r="EUA292" s="730"/>
      <c r="EUB292" s="730"/>
      <c r="EUC292" s="730"/>
      <c r="EUD292" s="730"/>
      <c r="EUE292" s="730"/>
      <c r="EUF292" s="730"/>
      <c r="EUG292" s="730"/>
      <c r="EUH292" s="730"/>
      <c r="EUI292" s="730"/>
      <c r="EUJ292" s="730"/>
      <c r="EUK292" s="730"/>
      <c r="EUL292" s="730"/>
      <c r="EUM292" s="730"/>
      <c r="EUN292" s="730"/>
      <c r="EUO292" s="730"/>
      <c r="EUP292" s="730"/>
      <c r="EUQ292" s="730"/>
      <c r="EUR292" s="730"/>
      <c r="EUS292" s="730"/>
      <c r="EUT292" s="730"/>
      <c r="EUU292" s="730"/>
      <c r="EUV292" s="730"/>
      <c r="EUW292" s="730"/>
      <c r="EUX292" s="730"/>
      <c r="EUY292" s="730"/>
      <c r="EUZ292" s="730"/>
      <c r="EVA292" s="730"/>
      <c r="EVB292" s="730"/>
      <c r="EVC292" s="730"/>
      <c r="EVD292" s="730"/>
      <c r="EVE292" s="730"/>
      <c r="EVF292" s="730"/>
      <c r="EVG292" s="730"/>
      <c r="EVH292" s="730"/>
      <c r="EVI292" s="730"/>
      <c r="EVJ292" s="730"/>
      <c r="EVK292" s="730"/>
      <c r="EVL292" s="730"/>
      <c r="EVM292" s="730"/>
      <c r="EVN292" s="730"/>
      <c r="EVO292" s="730"/>
      <c r="EVP292" s="730"/>
      <c r="EVQ292" s="730"/>
      <c r="EVR292" s="730"/>
      <c r="EVS292" s="730"/>
      <c r="EVT292" s="730"/>
      <c r="EVU292" s="730"/>
      <c r="EVV292" s="730"/>
      <c r="EVW292" s="730"/>
      <c r="EVX292" s="730"/>
      <c r="EVY292" s="730"/>
      <c r="EVZ292" s="730"/>
      <c r="EWA292" s="730"/>
      <c r="EWB292" s="730"/>
      <c r="EWC292" s="730"/>
      <c r="EWD292" s="730"/>
      <c r="EWE292" s="730"/>
      <c r="EWF292" s="730"/>
      <c r="EWG292" s="730"/>
      <c r="EWH292" s="730"/>
      <c r="EWI292" s="730"/>
      <c r="EWJ292" s="730"/>
      <c r="EWK292" s="730"/>
      <c r="EWL292" s="730"/>
      <c r="EWM292" s="730"/>
      <c r="EWN292" s="730"/>
      <c r="EWO292" s="730"/>
      <c r="EWP292" s="730"/>
      <c r="EWQ292" s="730"/>
      <c r="EWR292" s="730"/>
      <c r="EWS292" s="730"/>
      <c r="EWT292" s="730"/>
      <c r="EWU292" s="730"/>
      <c r="EWV292" s="730"/>
      <c r="EWW292" s="730"/>
      <c r="EWX292" s="730"/>
      <c r="EWY292" s="730"/>
      <c r="EWZ292" s="730"/>
      <c r="EXA292" s="730"/>
      <c r="EXB292" s="730"/>
      <c r="EXC292" s="730"/>
      <c r="EXD292" s="730"/>
      <c r="EXE292" s="730"/>
      <c r="EXF292" s="730"/>
      <c r="EXG292" s="730"/>
      <c r="EXH292" s="730"/>
      <c r="EXI292" s="730"/>
      <c r="EXJ292" s="730"/>
      <c r="EXK292" s="730"/>
      <c r="EXL292" s="730"/>
      <c r="EXM292" s="730"/>
      <c r="EXN292" s="730"/>
      <c r="EXO292" s="730"/>
      <c r="EXP292" s="730"/>
      <c r="EXQ292" s="730"/>
      <c r="EXR292" s="730"/>
      <c r="EXS292" s="730"/>
      <c r="EXT292" s="730"/>
      <c r="EXU292" s="730"/>
      <c r="EXV292" s="730"/>
      <c r="EXW292" s="730"/>
      <c r="EXX292" s="730"/>
      <c r="EXY292" s="730"/>
      <c r="EXZ292" s="730"/>
      <c r="EYA292" s="730"/>
      <c r="EYB292" s="730"/>
      <c r="EYC292" s="730"/>
      <c r="EYD292" s="730"/>
      <c r="EYE292" s="730"/>
      <c r="EYF292" s="730"/>
      <c r="EYG292" s="730"/>
      <c r="EYH292" s="730"/>
      <c r="EYI292" s="730"/>
      <c r="EYJ292" s="730"/>
      <c r="EYK292" s="730"/>
      <c r="EYL292" s="730"/>
      <c r="EYM292" s="730"/>
      <c r="EYN292" s="730"/>
      <c r="EYO292" s="730"/>
      <c r="EYP292" s="730"/>
      <c r="EYQ292" s="730"/>
      <c r="EYR292" s="730"/>
      <c r="EYS292" s="730"/>
      <c r="EYT292" s="730"/>
      <c r="EYU292" s="730"/>
      <c r="EYV292" s="730"/>
      <c r="EYW292" s="730"/>
      <c r="EYX292" s="730"/>
      <c r="EYY292" s="730"/>
      <c r="EYZ292" s="730"/>
      <c r="EZA292" s="730"/>
      <c r="EZB292" s="730"/>
      <c r="EZC292" s="730"/>
      <c r="EZD292" s="730"/>
      <c r="EZE292" s="730"/>
      <c r="EZF292" s="730"/>
      <c r="EZG292" s="730"/>
      <c r="EZH292" s="730"/>
      <c r="EZI292" s="730"/>
      <c r="EZJ292" s="730"/>
      <c r="EZK292" s="730"/>
      <c r="EZL292" s="730"/>
      <c r="EZM292" s="730"/>
      <c r="EZN292" s="730"/>
      <c r="EZO292" s="730"/>
      <c r="EZP292" s="730"/>
      <c r="EZQ292" s="730"/>
      <c r="EZR292" s="730"/>
      <c r="EZS292" s="730"/>
      <c r="EZT292" s="730"/>
      <c r="EZU292" s="730"/>
      <c r="EZV292" s="730"/>
      <c r="EZW292" s="730"/>
      <c r="EZX292" s="730"/>
      <c r="EZY292" s="730"/>
      <c r="EZZ292" s="730"/>
      <c r="FAA292" s="730"/>
      <c r="FAB292" s="730"/>
      <c r="FAC292" s="730"/>
      <c r="FAD292" s="730"/>
      <c r="FAE292" s="730"/>
      <c r="FAF292" s="730"/>
      <c r="FAG292" s="730"/>
      <c r="FAH292" s="730"/>
      <c r="FAI292" s="730"/>
      <c r="FAJ292" s="730"/>
      <c r="FAK292" s="730"/>
      <c r="FAL292" s="730"/>
      <c r="FAM292" s="730"/>
      <c r="FAN292" s="730"/>
      <c r="FAO292" s="730"/>
      <c r="FAP292" s="730"/>
      <c r="FAQ292" s="730"/>
      <c r="FAR292" s="730"/>
      <c r="FAS292" s="730"/>
      <c r="FAT292" s="730"/>
      <c r="FAU292" s="730"/>
      <c r="FAV292" s="730"/>
      <c r="FAW292" s="730"/>
      <c r="FAX292" s="730"/>
      <c r="FAY292" s="730"/>
      <c r="FAZ292" s="730"/>
      <c r="FBA292" s="730"/>
      <c r="FBB292" s="730"/>
      <c r="FBC292" s="730"/>
      <c r="FBD292" s="730"/>
      <c r="FBE292" s="730"/>
      <c r="FBF292" s="730"/>
      <c r="FBG292" s="730"/>
      <c r="FBH292" s="730"/>
      <c r="FBI292" s="730"/>
      <c r="FBJ292" s="730"/>
      <c r="FBK292" s="730"/>
      <c r="FBL292" s="730"/>
      <c r="FBM292" s="730"/>
      <c r="FBN292" s="730"/>
      <c r="FBO292" s="730"/>
      <c r="FBP292" s="730"/>
      <c r="FBQ292" s="730"/>
      <c r="FBR292" s="730"/>
      <c r="FBS292" s="730"/>
      <c r="FBT292" s="730"/>
      <c r="FBU292" s="730"/>
      <c r="FBV292" s="730"/>
      <c r="FBW292" s="730"/>
      <c r="FBX292" s="730"/>
      <c r="FBY292" s="730"/>
      <c r="FBZ292" s="730"/>
      <c r="FCA292" s="730"/>
      <c r="FCB292" s="730"/>
      <c r="FCC292" s="730"/>
      <c r="FCD292" s="730"/>
      <c r="FCE292" s="730"/>
      <c r="FCF292" s="730"/>
      <c r="FCG292" s="730"/>
      <c r="FCH292" s="730"/>
      <c r="FCI292" s="730"/>
      <c r="FCJ292" s="730"/>
      <c r="FCK292" s="730"/>
      <c r="FCL292" s="730"/>
      <c r="FCM292" s="730"/>
      <c r="FCN292" s="730"/>
      <c r="FCO292" s="730"/>
      <c r="FCP292" s="730"/>
      <c r="FCQ292" s="730"/>
      <c r="FCR292" s="730"/>
      <c r="FCS292" s="730"/>
      <c r="FCT292" s="730"/>
      <c r="FCU292" s="730"/>
      <c r="FCV292" s="730"/>
      <c r="FCW292" s="730"/>
      <c r="FCX292" s="730"/>
      <c r="FCY292" s="730"/>
      <c r="FCZ292" s="730"/>
      <c r="FDA292" s="730"/>
      <c r="FDB292" s="730"/>
      <c r="FDC292" s="730"/>
      <c r="FDD292" s="730"/>
      <c r="FDE292" s="730"/>
      <c r="FDF292" s="730"/>
      <c r="FDG292" s="730"/>
      <c r="FDH292" s="730"/>
      <c r="FDI292" s="730"/>
      <c r="FDJ292" s="730"/>
      <c r="FDK292" s="730"/>
      <c r="FDL292" s="730"/>
      <c r="FDM292" s="730"/>
      <c r="FDN292" s="730"/>
      <c r="FDO292" s="730"/>
      <c r="FDP292" s="730"/>
      <c r="FDQ292" s="730"/>
      <c r="FDR292" s="730"/>
      <c r="FDS292" s="730"/>
      <c r="FDT292" s="730"/>
      <c r="FDU292" s="730"/>
      <c r="FDV292" s="730"/>
      <c r="FDW292" s="730"/>
      <c r="FDX292" s="730"/>
      <c r="FDY292" s="730"/>
      <c r="FDZ292" s="730"/>
      <c r="FEA292" s="730"/>
      <c r="FEB292" s="730"/>
      <c r="FEC292" s="730"/>
      <c r="FED292" s="730"/>
      <c r="FEE292" s="730"/>
      <c r="FEF292" s="730"/>
      <c r="FEG292" s="730"/>
      <c r="FEH292" s="730"/>
      <c r="FEI292" s="730"/>
      <c r="FEJ292" s="730"/>
      <c r="FEK292" s="730"/>
      <c r="FEL292" s="730"/>
      <c r="FEM292" s="730"/>
      <c r="FEN292" s="730"/>
      <c r="FEO292" s="730"/>
      <c r="FEP292" s="730"/>
      <c r="FEQ292" s="730"/>
      <c r="FER292" s="730"/>
      <c r="FES292" s="730"/>
      <c r="FET292" s="730"/>
      <c r="FEU292" s="730"/>
      <c r="FEV292" s="730"/>
      <c r="FEW292" s="730"/>
      <c r="FEX292" s="730"/>
      <c r="FEY292" s="730"/>
      <c r="FEZ292" s="730"/>
      <c r="FFA292" s="730"/>
      <c r="FFB292" s="730"/>
      <c r="FFC292" s="730"/>
      <c r="FFD292" s="730"/>
      <c r="FFE292" s="730"/>
      <c r="FFF292" s="730"/>
      <c r="FFG292" s="730"/>
      <c r="FFH292" s="730"/>
      <c r="FFI292" s="730"/>
      <c r="FFJ292" s="730"/>
      <c r="FFK292" s="730"/>
      <c r="FFL292" s="730"/>
      <c r="FFM292" s="730"/>
      <c r="FFN292" s="730"/>
      <c r="FFO292" s="730"/>
      <c r="FFP292" s="730"/>
      <c r="FFQ292" s="730"/>
      <c r="FFR292" s="730"/>
      <c r="FFS292" s="730"/>
      <c r="FFT292" s="730"/>
      <c r="FFU292" s="730"/>
      <c r="FFV292" s="730"/>
      <c r="FFW292" s="730"/>
      <c r="FFX292" s="730"/>
      <c r="FFY292" s="730"/>
      <c r="FFZ292" s="730"/>
      <c r="FGA292" s="730"/>
      <c r="FGB292" s="730"/>
      <c r="FGC292" s="730"/>
      <c r="FGD292" s="730"/>
      <c r="FGE292" s="730"/>
      <c r="FGF292" s="730"/>
      <c r="FGG292" s="730"/>
      <c r="FGH292" s="730"/>
      <c r="FGI292" s="730"/>
      <c r="FGJ292" s="730"/>
      <c r="FGK292" s="730"/>
      <c r="FGL292" s="730"/>
      <c r="FGM292" s="730"/>
      <c r="FGN292" s="730"/>
      <c r="FGO292" s="730"/>
      <c r="FGP292" s="730"/>
      <c r="FGQ292" s="730"/>
      <c r="FGR292" s="730"/>
      <c r="FGS292" s="730"/>
      <c r="FGT292" s="730"/>
      <c r="FGU292" s="730"/>
      <c r="FGV292" s="730"/>
      <c r="FGW292" s="730"/>
      <c r="FGX292" s="730"/>
      <c r="FGY292" s="730"/>
      <c r="FGZ292" s="730"/>
      <c r="FHA292" s="730"/>
      <c r="FHB292" s="730"/>
      <c r="FHC292" s="730"/>
      <c r="FHD292" s="730"/>
      <c r="FHE292" s="730"/>
      <c r="FHF292" s="730"/>
      <c r="FHG292" s="730"/>
      <c r="FHH292" s="730"/>
      <c r="FHI292" s="730"/>
      <c r="FHJ292" s="730"/>
      <c r="FHK292" s="730"/>
      <c r="FHL292" s="730"/>
      <c r="FHM292" s="730"/>
      <c r="FHN292" s="730"/>
      <c r="FHO292" s="730"/>
      <c r="FHP292" s="730"/>
      <c r="FHQ292" s="730"/>
      <c r="FHR292" s="730"/>
      <c r="FHS292" s="730"/>
      <c r="FHT292" s="730"/>
      <c r="FHU292" s="730"/>
      <c r="FHV292" s="730"/>
      <c r="FHW292" s="730"/>
      <c r="FHX292" s="730"/>
      <c r="FHY292" s="730"/>
      <c r="FHZ292" s="730"/>
      <c r="FIA292" s="730"/>
      <c r="FIB292" s="730"/>
      <c r="FIC292" s="730"/>
      <c r="FID292" s="730"/>
      <c r="FIE292" s="730"/>
      <c r="FIF292" s="730"/>
      <c r="FIG292" s="730"/>
      <c r="FIH292" s="730"/>
      <c r="FII292" s="730"/>
      <c r="FIJ292" s="730"/>
      <c r="FIK292" s="730"/>
      <c r="FIL292" s="730"/>
      <c r="FIM292" s="730"/>
      <c r="FIN292" s="730"/>
      <c r="FIO292" s="730"/>
      <c r="FIP292" s="730"/>
      <c r="FIQ292" s="730"/>
      <c r="FIR292" s="730"/>
      <c r="FIS292" s="730"/>
      <c r="FIT292" s="730"/>
      <c r="FIU292" s="730"/>
      <c r="FIV292" s="730"/>
      <c r="FIW292" s="730"/>
      <c r="FIX292" s="730"/>
      <c r="FIY292" s="730"/>
      <c r="FIZ292" s="730"/>
      <c r="FJA292" s="730"/>
      <c r="FJB292" s="730"/>
      <c r="FJC292" s="730"/>
      <c r="FJD292" s="730"/>
      <c r="FJE292" s="730"/>
      <c r="FJF292" s="730"/>
      <c r="FJG292" s="730"/>
      <c r="FJH292" s="730"/>
      <c r="FJI292" s="730"/>
      <c r="FJJ292" s="730"/>
      <c r="FJK292" s="730"/>
      <c r="FJL292" s="730"/>
      <c r="FJM292" s="730"/>
      <c r="FJN292" s="730"/>
      <c r="FJO292" s="730"/>
      <c r="FJP292" s="730"/>
      <c r="FJQ292" s="730"/>
      <c r="FJR292" s="730"/>
      <c r="FJS292" s="730"/>
      <c r="FJT292" s="730"/>
      <c r="FJU292" s="730"/>
      <c r="FJV292" s="730"/>
      <c r="FJW292" s="730"/>
      <c r="FJX292" s="730"/>
      <c r="FJY292" s="730"/>
      <c r="FJZ292" s="730"/>
      <c r="FKA292" s="730"/>
      <c r="FKB292" s="730"/>
      <c r="FKC292" s="730"/>
      <c r="FKD292" s="730"/>
      <c r="FKE292" s="730"/>
      <c r="FKF292" s="730"/>
      <c r="FKG292" s="730"/>
      <c r="FKH292" s="730"/>
      <c r="FKI292" s="730"/>
      <c r="FKJ292" s="730"/>
      <c r="FKK292" s="730"/>
      <c r="FKL292" s="730"/>
      <c r="FKM292" s="730"/>
      <c r="FKN292" s="730"/>
      <c r="FKO292" s="730"/>
      <c r="FKP292" s="730"/>
      <c r="FKQ292" s="730"/>
      <c r="FKR292" s="730"/>
      <c r="FKS292" s="730"/>
      <c r="FKT292" s="730"/>
      <c r="FKU292" s="730"/>
      <c r="FKV292" s="730"/>
      <c r="FKW292" s="730"/>
      <c r="FKX292" s="730"/>
      <c r="FKY292" s="730"/>
      <c r="FKZ292" s="730"/>
      <c r="FLA292" s="730"/>
      <c r="FLB292" s="730"/>
      <c r="FLC292" s="730"/>
      <c r="FLD292" s="730"/>
      <c r="FLE292" s="730"/>
      <c r="FLF292" s="730"/>
      <c r="FLG292" s="730"/>
      <c r="FLH292" s="730"/>
      <c r="FLI292" s="730"/>
      <c r="FLJ292" s="730"/>
      <c r="FLK292" s="730"/>
      <c r="FLL292" s="730"/>
      <c r="FLM292" s="730"/>
      <c r="FLN292" s="730"/>
      <c r="FLO292" s="730"/>
      <c r="FLP292" s="730"/>
      <c r="FLQ292" s="730"/>
      <c r="FLR292" s="730"/>
      <c r="FLS292" s="730"/>
      <c r="FLT292" s="730"/>
      <c r="FLU292" s="730"/>
      <c r="FLV292" s="730"/>
      <c r="FLW292" s="730"/>
      <c r="FLX292" s="730"/>
      <c r="FLY292" s="730"/>
      <c r="FLZ292" s="730"/>
      <c r="FMA292" s="730"/>
      <c r="FMB292" s="730"/>
      <c r="FMC292" s="730"/>
      <c r="FMD292" s="730"/>
      <c r="FME292" s="730"/>
      <c r="FMF292" s="730"/>
      <c r="FMG292" s="730"/>
      <c r="FMH292" s="730"/>
      <c r="FMI292" s="730"/>
      <c r="FMJ292" s="730"/>
      <c r="FMK292" s="730"/>
      <c r="FML292" s="730"/>
      <c r="FMM292" s="730"/>
      <c r="FMN292" s="730"/>
      <c r="FMO292" s="730"/>
      <c r="FMP292" s="730"/>
      <c r="FMQ292" s="730"/>
      <c r="FMR292" s="730"/>
      <c r="FMS292" s="730"/>
      <c r="FMT292" s="730"/>
      <c r="FMU292" s="730"/>
      <c r="FMV292" s="730"/>
      <c r="FMW292" s="730"/>
      <c r="FMX292" s="730"/>
      <c r="FMY292" s="730"/>
      <c r="FMZ292" s="730"/>
      <c r="FNA292" s="730"/>
      <c r="FNB292" s="730"/>
      <c r="FNC292" s="730"/>
      <c r="FND292" s="730"/>
      <c r="FNE292" s="730"/>
      <c r="FNF292" s="730"/>
      <c r="FNG292" s="730"/>
      <c r="FNH292" s="730"/>
      <c r="FNI292" s="730"/>
      <c r="FNJ292" s="730"/>
      <c r="FNK292" s="730"/>
      <c r="FNL292" s="730"/>
      <c r="FNM292" s="730"/>
      <c r="FNN292" s="730"/>
      <c r="FNO292" s="730"/>
      <c r="FNP292" s="730"/>
      <c r="FNQ292" s="730"/>
      <c r="FNR292" s="730"/>
      <c r="FNS292" s="730"/>
      <c r="FNT292" s="730"/>
      <c r="FNU292" s="730"/>
      <c r="FNV292" s="730"/>
      <c r="FNW292" s="730"/>
      <c r="FNX292" s="730"/>
      <c r="FNY292" s="730"/>
      <c r="FNZ292" s="730"/>
      <c r="FOA292" s="730"/>
      <c r="FOB292" s="730"/>
      <c r="FOC292" s="730"/>
      <c r="FOD292" s="730"/>
      <c r="FOE292" s="730"/>
      <c r="FOF292" s="730"/>
      <c r="FOG292" s="730"/>
      <c r="FOH292" s="730"/>
      <c r="FOI292" s="730"/>
      <c r="FOJ292" s="730"/>
      <c r="FOK292" s="730"/>
      <c r="FOL292" s="730"/>
      <c r="FOM292" s="730"/>
      <c r="FON292" s="730"/>
      <c r="FOO292" s="730"/>
      <c r="FOP292" s="730"/>
      <c r="FOQ292" s="730"/>
      <c r="FOR292" s="730"/>
      <c r="FOS292" s="730"/>
      <c r="FOT292" s="730"/>
      <c r="FOU292" s="730"/>
      <c r="FOV292" s="730"/>
      <c r="FOW292" s="730"/>
      <c r="FOX292" s="730"/>
      <c r="FOY292" s="730"/>
      <c r="FOZ292" s="730"/>
      <c r="FPA292" s="730"/>
      <c r="FPB292" s="730"/>
      <c r="FPC292" s="730"/>
      <c r="FPD292" s="730"/>
      <c r="FPE292" s="730"/>
      <c r="FPF292" s="730"/>
      <c r="FPG292" s="730"/>
      <c r="FPH292" s="730"/>
      <c r="FPI292" s="730"/>
      <c r="FPJ292" s="730"/>
      <c r="FPK292" s="730"/>
      <c r="FPL292" s="730"/>
      <c r="FPM292" s="730"/>
      <c r="FPN292" s="730"/>
      <c r="FPO292" s="730"/>
      <c r="FPP292" s="730"/>
      <c r="FPQ292" s="730"/>
      <c r="FPR292" s="730"/>
      <c r="FPS292" s="730"/>
      <c r="FPT292" s="730"/>
      <c r="FPU292" s="730"/>
      <c r="FPV292" s="730"/>
      <c r="FPW292" s="730"/>
      <c r="FPX292" s="730"/>
      <c r="FPY292" s="730"/>
      <c r="FPZ292" s="730"/>
      <c r="FQA292" s="730"/>
      <c r="FQB292" s="730"/>
      <c r="FQC292" s="730"/>
      <c r="FQD292" s="730"/>
      <c r="FQE292" s="730"/>
      <c r="FQF292" s="730"/>
      <c r="FQG292" s="730"/>
      <c r="FQH292" s="730"/>
      <c r="FQI292" s="730"/>
      <c r="FQJ292" s="730"/>
      <c r="FQK292" s="730"/>
      <c r="FQL292" s="730"/>
      <c r="FQM292" s="730"/>
      <c r="FQN292" s="730"/>
      <c r="FQO292" s="730"/>
      <c r="FQP292" s="730"/>
      <c r="FQQ292" s="730"/>
      <c r="FQR292" s="730"/>
      <c r="FQS292" s="730"/>
      <c r="FQT292" s="730"/>
      <c r="FQU292" s="730"/>
      <c r="FQV292" s="730"/>
      <c r="FQW292" s="730"/>
      <c r="FQX292" s="730"/>
      <c r="FQY292" s="730"/>
      <c r="FQZ292" s="730"/>
      <c r="FRA292" s="730"/>
      <c r="FRB292" s="730"/>
      <c r="FRC292" s="730"/>
      <c r="FRD292" s="730"/>
      <c r="FRE292" s="730"/>
      <c r="FRF292" s="730"/>
      <c r="FRG292" s="730"/>
      <c r="FRH292" s="730"/>
      <c r="FRI292" s="730"/>
      <c r="FRJ292" s="730"/>
      <c r="FRK292" s="730"/>
      <c r="FRL292" s="730"/>
      <c r="FRM292" s="730"/>
      <c r="FRN292" s="730"/>
      <c r="FRO292" s="730"/>
      <c r="FRP292" s="730"/>
      <c r="FRQ292" s="730"/>
      <c r="FRR292" s="730"/>
      <c r="FRS292" s="730"/>
      <c r="FRT292" s="730"/>
      <c r="FRU292" s="730"/>
      <c r="FRV292" s="730"/>
      <c r="FRW292" s="730"/>
      <c r="FRX292" s="730"/>
      <c r="FRY292" s="730"/>
      <c r="FRZ292" s="730"/>
      <c r="FSA292" s="730"/>
      <c r="FSB292" s="730"/>
      <c r="FSC292" s="730"/>
      <c r="FSD292" s="730"/>
      <c r="FSE292" s="730"/>
      <c r="FSF292" s="730"/>
      <c r="FSG292" s="730"/>
      <c r="FSH292" s="730"/>
      <c r="FSI292" s="730"/>
      <c r="FSJ292" s="730"/>
      <c r="FSK292" s="730"/>
      <c r="FSL292" s="730"/>
      <c r="FSM292" s="730"/>
      <c r="FSN292" s="730"/>
      <c r="FSO292" s="730"/>
      <c r="FSP292" s="730"/>
      <c r="FSQ292" s="730"/>
      <c r="FSR292" s="730"/>
      <c r="FSS292" s="730"/>
      <c r="FST292" s="730"/>
      <c r="FSU292" s="730"/>
      <c r="FSV292" s="730"/>
      <c r="FSW292" s="730"/>
      <c r="FSX292" s="730"/>
      <c r="FSY292" s="730"/>
      <c r="FSZ292" s="730"/>
      <c r="FTA292" s="730"/>
      <c r="FTB292" s="730"/>
      <c r="FTC292" s="730"/>
      <c r="FTD292" s="730"/>
      <c r="FTE292" s="730"/>
      <c r="FTF292" s="730"/>
      <c r="FTG292" s="730"/>
      <c r="FTH292" s="730"/>
      <c r="FTI292" s="730"/>
      <c r="FTJ292" s="730"/>
      <c r="FTK292" s="730"/>
      <c r="FTL292" s="730"/>
      <c r="FTM292" s="730"/>
      <c r="FTN292" s="730"/>
      <c r="FTO292" s="730"/>
      <c r="FTP292" s="730"/>
      <c r="FTQ292" s="730"/>
      <c r="FTR292" s="730"/>
      <c r="FTS292" s="730"/>
      <c r="FTT292" s="730"/>
      <c r="FTU292" s="730"/>
      <c r="FTV292" s="730"/>
      <c r="FTW292" s="730"/>
      <c r="FTX292" s="730"/>
      <c r="FTY292" s="730"/>
      <c r="FTZ292" s="730"/>
      <c r="FUA292" s="730"/>
      <c r="FUB292" s="730"/>
      <c r="FUC292" s="730"/>
      <c r="FUD292" s="730"/>
      <c r="FUE292" s="730"/>
      <c r="FUF292" s="730"/>
      <c r="FUG292" s="730"/>
      <c r="FUH292" s="730"/>
      <c r="FUI292" s="730"/>
      <c r="FUJ292" s="730"/>
      <c r="FUK292" s="730"/>
      <c r="FUL292" s="730"/>
      <c r="FUM292" s="730"/>
      <c r="FUN292" s="730"/>
      <c r="FUO292" s="730"/>
      <c r="FUP292" s="730"/>
      <c r="FUQ292" s="730"/>
      <c r="FUR292" s="730"/>
      <c r="FUS292" s="730"/>
      <c r="FUT292" s="730"/>
      <c r="FUU292" s="730"/>
      <c r="FUV292" s="730"/>
      <c r="FUW292" s="730"/>
      <c r="FUX292" s="730"/>
      <c r="FUY292" s="730"/>
      <c r="FUZ292" s="730"/>
      <c r="FVA292" s="730"/>
      <c r="FVB292" s="730"/>
      <c r="FVC292" s="730"/>
      <c r="FVD292" s="730"/>
      <c r="FVE292" s="730"/>
      <c r="FVF292" s="730"/>
      <c r="FVG292" s="730"/>
      <c r="FVH292" s="730"/>
      <c r="FVI292" s="730"/>
      <c r="FVJ292" s="730"/>
      <c r="FVK292" s="730"/>
      <c r="FVL292" s="730"/>
      <c r="FVM292" s="730"/>
      <c r="FVN292" s="730"/>
      <c r="FVO292" s="730"/>
      <c r="FVP292" s="730"/>
      <c r="FVQ292" s="730"/>
      <c r="FVR292" s="730"/>
      <c r="FVS292" s="730"/>
      <c r="FVT292" s="730"/>
      <c r="FVU292" s="730"/>
      <c r="FVV292" s="730"/>
      <c r="FVW292" s="730"/>
      <c r="FVX292" s="730"/>
      <c r="FVY292" s="730"/>
      <c r="FVZ292" s="730"/>
      <c r="FWA292" s="730"/>
      <c r="FWB292" s="730"/>
      <c r="FWC292" s="730"/>
      <c r="FWD292" s="730"/>
      <c r="FWE292" s="730"/>
      <c r="FWF292" s="730"/>
      <c r="FWG292" s="730"/>
      <c r="FWH292" s="730"/>
      <c r="FWI292" s="730"/>
      <c r="FWJ292" s="730"/>
      <c r="FWK292" s="730"/>
      <c r="FWL292" s="730"/>
      <c r="FWM292" s="730"/>
      <c r="FWN292" s="730"/>
      <c r="FWO292" s="730"/>
      <c r="FWP292" s="730"/>
      <c r="FWQ292" s="730"/>
      <c r="FWR292" s="730"/>
      <c r="FWS292" s="730"/>
      <c r="FWT292" s="730"/>
      <c r="FWU292" s="730"/>
      <c r="FWV292" s="730"/>
      <c r="FWW292" s="730"/>
      <c r="FWX292" s="730"/>
      <c r="FWY292" s="730"/>
      <c r="FWZ292" s="730"/>
      <c r="FXA292" s="730"/>
      <c r="FXB292" s="730"/>
      <c r="FXC292" s="730"/>
      <c r="FXD292" s="730"/>
      <c r="FXE292" s="730"/>
      <c r="FXF292" s="730"/>
      <c r="FXG292" s="730"/>
      <c r="FXH292" s="730"/>
      <c r="FXI292" s="730"/>
      <c r="FXJ292" s="730"/>
      <c r="FXK292" s="730"/>
      <c r="FXL292" s="730"/>
      <c r="FXM292" s="730"/>
      <c r="FXN292" s="730"/>
      <c r="FXO292" s="730"/>
      <c r="FXP292" s="730"/>
      <c r="FXQ292" s="730"/>
      <c r="FXR292" s="730"/>
      <c r="FXS292" s="730"/>
      <c r="FXT292" s="730"/>
      <c r="FXU292" s="730"/>
      <c r="FXV292" s="730"/>
      <c r="FXW292" s="730"/>
      <c r="FXX292" s="730"/>
      <c r="FXY292" s="730"/>
      <c r="FXZ292" s="730"/>
      <c r="FYA292" s="730"/>
      <c r="FYB292" s="730"/>
      <c r="FYC292" s="730"/>
      <c r="FYD292" s="730"/>
      <c r="FYE292" s="730"/>
      <c r="FYF292" s="730"/>
      <c r="FYG292" s="730"/>
      <c r="FYH292" s="730"/>
      <c r="FYI292" s="730"/>
      <c r="FYJ292" s="730"/>
      <c r="FYK292" s="730"/>
      <c r="FYL292" s="730"/>
      <c r="FYM292" s="730"/>
      <c r="FYN292" s="730"/>
      <c r="FYO292" s="730"/>
      <c r="FYP292" s="730"/>
      <c r="FYQ292" s="730"/>
      <c r="FYR292" s="730"/>
      <c r="FYS292" s="730"/>
      <c r="FYT292" s="730"/>
      <c r="FYU292" s="730"/>
      <c r="FYV292" s="730"/>
      <c r="FYW292" s="730"/>
      <c r="FYX292" s="730"/>
      <c r="FYY292" s="730"/>
      <c r="FYZ292" s="730"/>
      <c r="FZA292" s="730"/>
      <c r="FZB292" s="730"/>
      <c r="FZC292" s="730"/>
      <c r="FZD292" s="730"/>
      <c r="FZE292" s="730"/>
      <c r="FZF292" s="730"/>
      <c r="FZG292" s="730"/>
      <c r="FZH292" s="730"/>
      <c r="FZI292" s="730"/>
      <c r="FZJ292" s="730"/>
      <c r="FZK292" s="730"/>
      <c r="FZL292" s="730"/>
      <c r="FZM292" s="730"/>
      <c r="FZN292" s="730"/>
      <c r="FZO292" s="730"/>
      <c r="FZP292" s="730"/>
      <c r="FZQ292" s="730"/>
      <c r="FZR292" s="730"/>
      <c r="FZS292" s="730"/>
      <c r="FZT292" s="730"/>
      <c r="FZU292" s="730"/>
      <c r="FZV292" s="730"/>
      <c r="FZW292" s="730"/>
      <c r="FZX292" s="730"/>
      <c r="FZY292" s="730"/>
      <c r="FZZ292" s="730"/>
      <c r="GAA292" s="730"/>
      <c r="GAB292" s="730"/>
      <c r="GAC292" s="730"/>
      <c r="GAD292" s="730"/>
      <c r="GAE292" s="730"/>
      <c r="GAF292" s="730"/>
      <c r="GAG292" s="730"/>
      <c r="GAH292" s="730"/>
      <c r="GAI292" s="730"/>
      <c r="GAJ292" s="730"/>
      <c r="GAK292" s="730"/>
      <c r="GAL292" s="730"/>
      <c r="GAM292" s="730"/>
      <c r="GAN292" s="730"/>
      <c r="GAO292" s="730"/>
      <c r="GAP292" s="730"/>
      <c r="GAQ292" s="730"/>
      <c r="GAR292" s="730"/>
      <c r="GAS292" s="730"/>
      <c r="GAT292" s="730"/>
      <c r="GAU292" s="730"/>
      <c r="GAV292" s="730"/>
      <c r="GAW292" s="730"/>
      <c r="GAX292" s="730"/>
      <c r="GAY292" s="730"/>
      <c r="GAZ292" s="730"/>
      <c r="GBA292" s="730"/>
      <c r="GBB292" s="730"/>
      <c r="GBC292" s="730"/>
      <c r="GBD292" s="730"/>
      <c r="GBE292" s="730"/>
      <c r="GBF292" s="730"/>
      <c r="GBG292" s="730"/>
      <c r="GBH292" s="730"/>
      <c r="GBI292" s="730"/>
      <c r="GBJ292" s="730"/>
      <c r="GBK292" s="730"/>
      <c r="GBL292" s="730"/>
      <c r="GBM292" s="730"/>
      <c r="GBN292" s="730"/>
      <c r="GBO292" s="730"/>
      <c r="GBP292" s="730"/>
      <c r="GBQ292" s="730"/>
      <c r="GBR292" s="730"/>
      <c r="GBS292" s="730"/>
      <c r="GBT292" s="730"/>
      <c r="GBU292" s="730"/>
      <c r="GBV292" s="730"/>
      <c r="GBW292" s="730"/>
      <c r="GBX292" s="730"/>
      <c r="GBY292" s="730"/>
      <c r="GBZ292" s="730"/>
      <c r="GCA292" s="730"/>
      <c r="GCB292" s="730"/>
      <c r="GCC292" s="730"/>
      <c r="GCD292" s="730"/>
      <c r="GCE292" s="730"/>
      <c r="GCF292" s="730"/>
      <c r="GCG292" s="730"/>
      <c r="GCH292" s="730"/>
      <c r="GCI292" s="730"/>
      <c r="GCJ292" s="730"/>
      <c r="GCK292" s="730"/>
      <c r="GCL292" s="730"/>
      <c r="GCM292" s="730"/>
      <c r="GCN292" s="730"/>
      <c r="GCO292" s="730"/>
      <c r="GCP292" s="730"/>
      <c r="GCQ292" s="730"/>
      <c r="GCR292" s="730"/>
      <c r="GCS292" s="730"/>
      <c r="GCT292" s="730"/>
      <c r="GCU292" s="730"/>
      <c r="GCV292" s="730"/>
      <c r="GCW292" s="730"/>
      <c r="GCX292" s="730"/>
      <c r="GCY292" s="730"/>
      <c r="GCZ292" s="730"/>
      <c r="GDA292" s="730"/>
      <c r="GDB292" s="730"/>
      <c r="GDC292" s="730"/>
      <c r="GDD292" s="730"/>
      <c r="GDE292" s="730"/>
      <c r="GDF292" s="730"/>
      <c r="GDG292" s="730"/>
      <c r="GDH292" s="730"/>
      <c r="GDI292" s="730"/>
      <c r="GDJ292" s="730"/>
      <c r="GDK292" s="730"/>
      <c r="GDL292" s="730"/>
      <c r="GDM292" s="730"/>
      <c r="GDN292" s="730"/>
      <c r="GDO292" s="730"/>
      <c r="GDP292" s="730"/>
      <c r="GDQ292" s="730"/>
      <c r="GDR292" s="730"/>
      <c r="GDS292" s="730"/>
      <c r="GDT292" s="730"/>
      <c r="GDU292" s="730"/>
      <c r="GDV292" s="730"/>
      <c r="GDW292" s="730"/>
      <c r="GDX292" s="730"/>
      <c r="GDY292" s="730"/>
      <c r="GDZ292" s="730"/>
      <c r="GEA292" s="730"/>
      <c r="GEB292" s="730"/>
      <c r="GEC292" s="730"/>
      <c r="GED292" s="730"/>
      <c r="GEE292" s="730"/>
      <c r="GEF292" s="730"/>
      <c r="GEG292" s="730"/>
      <c r="GEH292" s="730"/>
      <c r="GEI292" s="730"/>
      <c r="GEJ292" s="730"/>
      <c r="GEK292" s="730"/>
      <c r="GEL292" s="730"/>
      <c r="GEM292" s="730"/>
      <c r="GEN292" s="730"/>
      <c r="GEO292" s="730"/>
      <c r="GEP292" s="730"/>
      <c r="GEQ292" s="730"/>
      <c r="GER292" s="730"/>
      <c r="GES292" s="730"/>
      <c r="GET292" s="730"/>
      <c r="GEU292" s="730"/>
      <c r="GEV292" s="730"/>
      <c r="GEW292" s="730"/>
      <c r="GEX292" s="730"/>
      <c r="GEY292" s="730"/>
      <c r="GEZ292" s="730"/>
      <c r="GFA292" s="730"/>
      <c r="GFB292" s="730"/>
      <c r="GFC292" s="730"/>
      <c r="GFD292" s="730"/>
      <c r="GFE292" s="730"/>
      <c r="GFF292" s="730"/>
      <c r="GFG292" s="730"/>
      <c r="GFH292" s="730"/>
      <c r="GFI292" s="730"/>
      <c r="GFJ292" s="730"/>
      <c r="GFK292" s="730"/>
      <c r="GFL292" s="730"/>
      <c r="GFM292" s="730"/>
      <c r="GFN292" s="730"/>
      <c r="GFO292" s="730"/>
      <c r="GFP292" s="730"/>
      <c r="GFQ292" s="730"/>
      <c r="GFR292" s="730"/>
      <c r="GFS292" s="730"/>
      <c r="GFT292" s="730"/>
      <c r="GFU292" s="730"/>
      <c r="GFV292" s="730"/>
      <c r="GFW292" s="730"/>
      <c r="GFX292" s="730"/>
      <c r="GFY292" s="730"/>
      <c r="GFZ292" s="730"/>
      <c r="GGA292" s="730"/>
      <c r="GGB292" s="730"/>
      <c r="GGC292" s="730"/>
      <c r="GGD292" s="730"/>
      <c r="GGE292" s="730"/>
      <c r="GGF292" s="730"/>
      <c r="GGG292" s="730"/>
      <c r="GGH292" s="730"/>
      <c r="GGI292" s="730"/>
      <c r="GGJ292" s="730"/>
      <c r="GGK292" s="730"/>
      <c r="GGL292" s="730"/>
      <c r="GGM292" s="730"/>
      <c r="GGN292" s="730"/>
      <c r="GGO292" s="730"/>
      <c r="GGP292" s="730"/>
      <c r="GGQ292" s="730"/>
      <c r="GGR292" s="730"/>
      <c r="GGS292" s="730"/>
      <c r="GGT292" s="730"/>
      <c r="GGU292" s="730"/>
      <c r="GGV292" s="730"/>
      <c r="GGW292" s="730"/>
      <c r="GGX292" s="730"/>
      <c r="GGY292" s="730"/>
      <c r="GGZ292" s="730"/>
      <c r="GHA292" s="730"/>
      <c r="GHB292" s="730"/>
      <c r="GHC292" s="730"/>
      <c r="GHD292" s="730"/>
      <c r="GHE292" s="730"/>
      <c r="GHF292" s="730"/>
      <c r="GHG292" s="730"/>
      <c r="GHH292" s="730"/>
      <c r="GHI292" s="730"/>
      <c r="GHJ292" s="730"/>
      <c r="GHK292" s="730"/>
      <c r="GHL292" s="730"/>
      <c r="GHM292" s="730"/>
      <c r="GHN292" s="730"/>
      <c r="GHO292" s="730"/>
      <c r="GHP292" s="730"/>
      <c r="GHQ292" s="730"/>
      <c r="GHR292" s="730"/>
      <c r="GHS292" s="730"/>
      <c r="GHT292" s="730"/>
      <c r="GHU292" s="730"/>
      <c r="GHV292" s="730"/>
      <c r="GHW292" s="730"/>
      <c r="GHX292" s="730"/>
      <c r="GHY292" s="730"/>
      <c r="GHZ292" s="730"/>
      <c r="GIA292" s="730"/>
      <c r="GIB292" s="730"/>
      <c r="GIC292" s="730"/>
      <c r="GID292" s="730"/>
      <c r="GIE292" s="730"/>
      <c r="GIF292" s="730"/>
      <c r="GIG292" s="730"/>
      <c r="GIH292" s="730"/>
      <c r="GII292" s="730"/>
      <c r="GIJ292" s="730"/>
      <c r="GIK292" s="730"/>
      <c r="GIL292" s="730"/>
      <c r="GIM292" s="730"/>
      <c r="GIN292" s="730"/>
      <c r="GIO292" s="730"/>
      <c r="GIP292" s="730"/>
      <c r="GIQ292" s="730"/>
      <c r="GIR292" s="730"/>
      <c r="GIS292" s="730"/>
      <c r="GIT292" s="730"/>
      <c r="GIU292" s="730"/>
      <c r="GIV292" s="730"/>
      <c r="GIW292" s="730"/>
      <c r="GIX292" s="730"/>
      <c r="GIY292" s="730"/>
      <c r="GIZ292" s="730"/>
      <c r="GJA292" s="730"/>
      <c r="GJB292" s="730"/>
      <c r="GJC292" s="730"/>
      <c r="GJD292" s="730"/>
      <c r="GJE292" s="730"/>
      <c r="GJF292" s="730"/>
      <c r="GJG292" s="730"/>
      <c r="GJH292" s="730"/>
      <c r="GJI292" s="730"/>
      <c r="GJJ292" s="730"/>
      <c r="GJK292" s="730"/>
      <c r="GJL292" s="730"/>
      <c r="GJM292" s="730"/>
      <c r="GJN292" s="730"/>
      <c r="GJO292" s="730"/>
      <c r="GJP292" s="730"/>
      <c r="GJQ292" s="730"/>
      <c r="GJR292" s="730"/>
      <c r="GJS292" s="730"/>
      <c r="GJT292" s="730"/>
      <c r="GJU292" s="730"/>
      <c r="GJV292" s="730"/>
      <c r="GJW292" s="730"/>
      <c r="GJX292" s="730"/>
      <c r="GJY292" s="730"/>
      <c r="GJZ292" s="730"/>
      <c r="GKA292" s="730"/>
      <c r="GKB292" s="730"/>
      <c r="GKC292" s="730"/>
      <c r="GKD292" s="730"/>
      <c r="GKE292" s="730"/>
      <c r="GKF292" s="730"/>
      <c r="GKG292" s="730"/>
      <c r="GKH292" s="730"/>
      <c r="GKI292" s="730"/>
      <c r="GKJ292" s="730"/>
      <c r="GKK292" s="730"/>
      <c r="GKL292" s="730"/>
      <c r="GKM292" s="730"/>
      <c r="GKN292" s="730"/>
      <c r="GKO292" s="730"/>
      <c r="GKP292" s="730"/>
      <c r="GKQ292" s="730"/>
      <c r="GKR292" s="730"/>
      <c r="GKS292" s="730"/>
      <c r="GKT292" s="730"/>
      <c r="GKU292" s="730"/>
      <c r="GKV292" s="730"/>
      <c r="GKW292" s="730"/>
      <c r="GKX292" s="730"/>
      <c r="GKY292" s="730"/>
      <c r="GKZ292" s="730"/>
      <c r="GLA292" s="730"/>
      <c r="GLB292" s="730"/>
      <c r="GLC292" s="730"/>
      <c r="GLD292" s="730"/>
      <c r="GLE292" s="730"/>
      <c r="GLF292" s="730"/>
      <c r="GLG292" s="730"/>
      <c r="GLH292" s="730"/>
      <c r="GLI292" s="730"/>
      <c r="GLJ292" s="730"/>
      <c r="GLK292" s="730"/>
      <c r="GLL292" s="730"/>
      <c r="GLM292" s="730"/>
      <c r="GLN292" s="730"/>
      <c r="GLO292" s="730"/>
      <c r="GLP292" s="730"/>
      <c r="GLQ292" s="730"/>
      <c r="GLR292" s="730"/>
      <c r="GLS292" s="730"/>
      <c r="GLT292" s="730"/>
      <c r="GLU292" s="730"/>
      <c r="GLV292" s="730"/>
      <c r="GLW292" s="730"/>
      <c r="GLX292" s="730"/>
      <c r="GLY292" s="730"/>
      <c r="GLZ292" s="730"/>
      <c r="GMA292" s="730"/>
      <c r="GMB292" s="730"/>
      <c r="GMC292" s="730"/>
      <c r="GMD292" s="730"/>
      <c r="GME292" s="730"/>
      <c r="GMF292" s="730"/>
      <c r="GMG292" s="730"/>
      <c r="GMH292" s="730"/>
      <c r="GMI292" s="730"/>
      <c r="GMJ292" s="730"/>
      <c r="GMK292" s="730"/>
      <c r="GML292" s="730"/>
      <c r="GMM292" s="730"/>
      <c r="GMN292" s="730"/>
      <c r="GMO292" s="730"/>
      <c r="GMP292" s="730"/>
      <c r="GMQ292" s="730"/>
      <c r="GMR292" s="730"/>
      <c r="GMS292" s="730"/>
      <c r="GMT292" s="730"/>
      <c r="GMU292" s="730"/>
      <c r="GMV292" s="730"/>
      <c r="GMW292" s="730"/>
      <c r="GMX292" s="730"/>
      <c r="GMY292" s="730"/>
      <c r="GMZ292" s="730"/>
      <c r="GNA292" s="730"/>
      <c r="GNB292" s="730"/>
      <c r="GNC292" s="730"/>
      <c r="GND292" s="730"/>
      <c r="GNE292" s="730"/>
      <c r="GNF292" s="730"/>
      <c r="GNG292" s="730"/>
      <c r="GNH292" s="730"/>
      <c r="GNI292" s="730"/>
      <c r="GNJ292" s="730"/>
      <c r="GNK292" s="730"/>
      <c r="GNL292" s="730"/>
      <c r="GNM292" s="730"/>
      <c r="GNN292" s="730"/>
      <c r="GNO292" s="730"/>
      <c r="GNP292" s="730"/>
      <c r="GNQ292" s="730"/>
      <c r="GNR292" s="730"/>
      <c r="GNS292" s="730"/>
      <c r="GNT292" s="730"/>
      <c r="GNU292" s="730"/>
      <c r="GNV292" s="730"/>
      <c r="GNW292" s="730"/>
      <c r="GNX292" s="730"/>
      <c r="GNY292" s="730"/>
      <c r="GNZ292" s="730"/>
      <c r="GOA292" s="730"/>
      <c r="GOB292" s="730"/>
      <c r="GOC292" s="730"/>
      <c r="GOD292" s="730"/>
      <c r="GOE292" s="730"/>
      <c r="GOF292" s="730"/>
      <c r="GOG292" s="730"/>
      <c r="GOH292" s="730"/>
      <c r="GOI292" s="730"/>
      <c r="GOJ292" s="730"/>
      <c r="GOK292" s="730"/>
      <c r="GOL292" s="730"/>
      <c r="GOM292" s="730"/>
      <c r="GON292" s="730"/>
      <c r="GOO292" s="730"/>
      <c r="GOP292" s="730"/>
      <c r="GOQ292" s="730"/>
      <c r="GOR292" s="730"/>
      <c r="GOS292" s="730"/>
      <c r="GOT292" s="730"/>
      <c r="GOU292" s="730"/>
      <c r="GOV292" s="730"/>
      <c r="GOW292" s="730"/>
      <c r="GOX292" s="730"/>
      <c r="GOY292" s="730"/>
      <c r="GOZ292" s="730"/>
      <c r="GPA292" s="730"/>
      <c r="GPB292" s="730"/>
      <c r="GPC292" s="730"/>
      <c r="GPD292" s="730"/>
      <c r="GPE292" s="730"/>
      <c r="GPF292" s="730"/>
      <c r="GPG292" s="730"/>
      <c r="GPH292" s="730"/>
      <c r="GPI292" s="730"/>
      <c r="GPJ292" s="730"/>
      <c r="GPK292" s="730"/>
      <c r="GPL292" s="730"/>
      <c r="GPM292" s="730"/>
      <c r="GPN292" s="730"/>
      <c r="GPO292" s="730"/>
      <c r="GPP292" s="730"/>
      <c r="GPQ292" s="730"/>
      <c r="GPR292" s="730"/>
      <c r="GPS292" s="730"/>
      <c r="GPT292" s="730"/>
      <c r="GPU292" s="730"/>
      <c r="GPV292" s="730"/>
      <c r="GPW292" s="730"/>
      <c r="GPX292" s="730"/>
      <c r="GPY292" s="730"/>
      <c r="GPZ292" s="730"/>
      <c r="GQA292" s="730"/>
      <c r="GQB292" s="730"/>
      <c r="GQC292" s="730"/>
      <c r="GQD292" s="730"/>
      <c r="GQE292" s="730"/>
      <c r="GQF292" s="730"/>
      <c r="GQG292" s="730"/>
      <c r="GQH292" s="730"/>
      <c r="GQI292" s="730"/>
      <c r="GQJ292" s="730"/>
      <c r="GQK292" s="730"/>
      <c r="GQL292" s="730"/>
      <c r="GQM292" s="730"/>
      <c r="GQN292" s="730"/>
      <c r="GQO292" s="730"/>
      <c r="GQP292" s="730"/>
      <c r="GQQ292" s="730"/>
      <c r="GQR292" s="730"/>
      <c r="GQS292" s="730"/>
      <c r="GQT292" s="730"/>
      <c r="GQU292" s="730"/>
      <c r="GQV292" s="730"/>
      <c r="GQW292" s="730"/>
      <c r="GQX292" s="730"/>
      <c r="GQY292" s="730"/>
      <c r="GQZ292" s="730"/>
      <c r="GRA292" s="730"/>
      <c r="GRB292" s="730"/>
      <c r="GRC292" s="730"/>
      <c r="GRD292" s="730"/>
      <c r="GRE292" s="730"/>
      <c r="GRF292" s="730"/>
      <c r="GRG292" s="730"/>
      <c r="GRH292" s="730"/>
      <c r="GRI292" s="730"/>
      <c r="GRJ292" s="730"/>
      <c r="GRK292" s="730"/>
      <c r="GRL292" s="730"/>
      <c r="GRM292" s="730"/>
      <c r="GRN292" s="730"/>
      <c r="GRO292" s="730"/>
      <c r="GRP292" s="730"/>
      <c r="GRQ292" s="730"/>
      <c r="GRR292" s="730"/>
      <c r="GRS292" s="730"/>
      <c r="GRT292" s="730"/>
      <c r="GRU292" s="730"/>
      <c r="GRV292" s="730"/>
      <c r="GRW292" s="730"/>
      <c r="GRX292" s="730"/>
      <c r="GRY292" s="730"/>
      <c r="GRZ292" s="730"/>
      <c r="GSA292" s="730"/>
      <c r="GSB292" s="730"/>
      <c r="GSC292" s="730"/>
      <c r="GSD292" s="730"/>
      <c r="GSE292" s="730"/>
      <c r="GSF292" s="730"/>
      <c r="GSG292" s="730"/>
      <c r="GSH292" s="730"/>
      <c r="GSI292" s="730"/>
      <c r="GSJ292" s="730"/>
      <c r="GSK292" s="730"/>
      <c r="GSL292" s="730"/>
      <c r="GSM292" s="730"/>
      <c r="GSN292" s="730"/>
      <c r="GSO292" s="730"/>
      <c r="GSP292" s="730"/>
      <c r="GSQ292" s="730"/>
      <c r="GSR292" s="730"/>
      <c r="GSS292" s="730"/>
      <c r="GST292" s="730"/>
      <c r="GSU292" s="730"/>
      <c r="GSV292" s="730"/>
      <c r="GSW292" s="730"/>
      <c r="GSX292" s="730"/>
      <c r="GSY292" s="730"/>
      <c r="GSZ292" s="730"/>
      <c r="GTA292" s="730"/>
      <c r="GTB292" s="730"/>
      <c r="GTC292" s="730"/>
      <c r="GTD292" s="730"/>
      <c r="GTE292" s="730"/>
      <c r="GTF292" s="730"/>
      <c r="GTG292" s="730"/>
      <c r="GTH292" s="730"/>
      <c r="GTI292" s="730"/>
      <c r="GTJ292" s="730"/>
      <c r="GTK292" s="730"/>
      <c r="GTL292" s="730"/>
      <c r="GTM292" s="730"/>
      <c r="GTN292" s="730"/>
      <c r="GTO292" s="730"/>
      <c r="GTP292" s="730"/>
      <c r="GTQ292" s="730"/>
      <c r="GTR292" s="730"/>
      <c r="GTS292" s="730"/>
      <c r="GTT292" s="730"/>
      <c r="GTU292" s="730"/>
      <c r="GTV292" s="730"/>
      <c r="GTW292" s="730"/>
      <c r="GTX292" s="730"/>
      <c r="GTY292" s="730"/>
      <c r="GTZ292" s="730"/>
      <c r="GUA292" s="730"/>
      <c r="GUB292" s="730"/>
      <c r="GUC292" s="730"/>
      <c r="GUD292" s="730"/>
      <c r="GUE292" s="730"/>
      <c r="GUF292" s="730"/>
      <c r="GUG292" s="730"/>
      <c r="GUH292" s="730"/>
      <c r="GUI292" s="730"/>
      <c r="GUJ292" s="730"/>
      <c r="GUK292" s="730"/>
      <c r="GUL292" s="730"/>
      <c r="GUM292" s="730"/>
      <c r="GUN292" s="730"/>
      <c r="GUO292" s="730"/>
      <c r="GUP292" s="730"/>
      <c r="GUQ292" s="730"/>
      <c r="GUR292" s="730"/>
      <c r="GUS292" s="730"/>
      <c r="GUT292" s="730"/>
      <c r="GUU292" s="730"/>
      <c r="GUV292" s="730"/>
      <c r="GUW292" s="730"/>
      <c r="GUX292" s="730"/>
      <c r="GUY292" s="730"/>
      <c r="GUZ292" s="730"/>
      <c r="GVA292" s="730"/>
      <c r="GVB292" s="730"/>
      <c r="GVC292" s="730"/>
      <c r="GVD292" s="730"/>
      <c r="GVE292" s="730"/>
      <c r="GVF292" s="730"/>
      <c r="GVG292" s="730"/>
      <c r="GVH292" s="730"/>
      <c r="GVI292" s="730"/>
      <c r="GVJ292" s="730"/>
      <c r="GVK292" s="730"/>
      <c r="GVL292" s="730"/>
      <c r="GVM292" s="730"/>
      <c r="GVN292" s="730"/>
      <c r="GVO292" s="730"/>
      <c r="GVP292" s="730"/>
      <c r="GVQ292" s="730"/>
      <c r="GVR292" s="730"/>
      <c r="GVS292" s="730"/>
      <c r="GVT292" s="730"/>
      <c r="GVU292" s="730"/>
      <c r="GVV292" s="730"/>
      <c r="GVW292" s="730"/>
      <c r="GVX292" s="730"/>
      <c r="GVY292" s="730"/>
      <c r="GVZ292" s="730"/>
      <c r="GWA292" s="730"/>
      <c r="GWB292" s="730"/>
      <c r="GWC292" s="730"/>
      <c r="GWD292" s="730"/>
      <c r="GWE292" s="730"/>
      <c r="GWF292" s="730"/>
      <c r="GWG292" s="730"/>
      <c r="GWH292" s="730"/>
      <c r="GWI292" s="730"/>
      <c r="GWJ292" s="730"/>
      <c r="GWK292" s="730"/>
      <c r="GWL292" s="730"/>
      <c r="GWM292" s="730"/>
      <c r="GWN292" s="730"/>
      <c r="GWO292" s="730"/>
      <c r="GWP292" s="730"/>
      <c r="GWQ292" s="730"/>
      <c r="GWR292" s="730"/>
      <c r="GWS292" s="730"/>
      <c r="GWT292" s="730"/>
      <c r="GWU292" s="730"/>
      <c r="GWV292" s="730"/>
      <c r="GWW292" s="730"/>
      <c r="GWX292" s="730"/>
      <c r="GWY292" s="730"/>
      <c r="GWZ292" s="730"/>
      <c r="GXA292" s="730"/>
      <c r="GXB292" s="730"/>
      <c r="GXC292" s="730"/>
      <c r="GXD292" s="730"/>
      <c r="GXE292" s="730"/>
      <c r="GXF292" s="730"/>
      <c r="GXG292" s="730"/>
      <c r="GXH292" s="730"/>
      <c r="GXI292" s="730"/>
      <c r="GXJ292" s="730"/>
      <c r="GXK292" s="730"/>
      <c r="GXL292" s="730"/>
      <c r="GXM292" s="730"/>
      <c r="GXN292" s="730"/>
      <c r="GXO292" s="730"/>
      <c r="GXP292" s="730"/>
      <c r="GXQ292" s="730"/>
      <c r="GXR292" s="730"/>
      <c r="GXS292" s="730"/>
      <c r="GXT292" s="730"/>
      <c r="GXU292" s="730"/>
      <c r="GXV292" s="730"/>
      <c r="GXW292" s="730"/>
      <c r="GXX292" s="730"/>
      <c r="GXY292" s="730"/>
      <c r="GXZ292" s="730"/>
      <c r="GYA292" s="730"/>
      <c r="GYB292" s="730"/>
      <c r="GYC292" s="730"/>
      <c r="GYD292" s="730"/>
      <c r="GYE292" s="730"/>
      <c r="GYF292" s="730"/>
      <c r="GYG292" s="730"/>
      <c r="GYH292" s="730"/>
      <c r="GYI292" s="730"/>
      <c r="GYJ292" s="730"/>
      <c r="GYK292" s="730"/>
      <c r="GYL292" s="730"/>
      <c r="GYM292" s="730"/>
      <c r="GYN292" s="730"/>
      <c r="GYO292" s="730"/>
      <c r="GYP292" s="730"/>
      <c r="GYQ292" s="730"/>
      <c r="GYR292" s="730"/>
      <c r="GYS292" s="730"/>
      <c r="GYT292" s="730"/>
      <c r="GYU292" s="730"/>
      <c r="GYV292" s="730"/>
      <c r="GYW292" s="730"/>
      <c r="GYX292" s="730"/>
      <c r="GYY292" s="730"/>
      <c r="GYZ292" s="730"/>
      <c r="GZA292" s="730"/>
      <c r="GZB292" s="730"/>
      <c r="GZC292" s="730"/>
      <c r="GZD292" s="730"/>
      <c r="GZE292" s="730"/>
      <c r="GZF292" s="730"/>
      <c r="GZG292" s="730"/>
      <c r="GZH292" s="730"/>
      <c r="GZI292" s="730"/>
      <c r="GZJ292" s="730"/>
      <c r="GZK292" s="730"/>
      <c r="GZL292" s="730"/>
      <c r="GZM292" s="730"/>
      <c r="GZN292" s="730"/>
      <c r="GZO292" s="730"/>
      <c r="GZP292" s="730"/>
      <c r="GZQ292" s="730"/>
      <c r="GZR292" s="730"/>
      <c r="GZS292" s="730"/>
      <c r="GZT292" s="730"/>
      <c r="GZU292" s="730"/>
      <c r="GZV292" s="730"/>
      <c r="GZW292" s="730"/>
      <c r="GZX292" s="730"/>
      <c r="GZY292" s="730"/>
      <c r="GZZ292" s="730"/>
      <c r="HAA292" s="730"/>
      <c r="HAB292" s="730"/>
      <c r="HAC292" s="730"/>
      <c r="HAD292" s="730"/>
      <c r="HAE292" s="730"/>
      <c r="HAF292" s="730"/>
      <c r="HAG292" s="730"/>
      <c r="HAH292" s="730"/>
      <c r="HAI292" s="730"/>
      <c r="HAJ292" s="730"/>
      <c r="HAK292" s="730"/>
      <c r="HAL292" s="730"/>
      <c r="HAM292" s="730"/>
      <c r="HAN292" s="730"/>
      <c r="HAO292" s="730"/>
      <c r="HAP292" s="730"/>
      <c r="HAQ292" s="730"/>
      <c r="HAR292" s="730"/>
      <c r="HAS292" s="730"/>
      <c r="HAT292" s="730"/>
      <c r="HAU292" s="730"/>
      <c r="HAV292" s="730"/>
      <c r="HAW292" s="730"/>
      <c r="HAX292" s="730"/>
      <c r="HAY292" s="730"/>
      <c r="HAZ292" s="730"/>
      <c r="HBA292" s="730"/>
      <c r="HBB292" s="730"/>
      <c r="HBC292" s="730"/>
      <c r="HBD292" s="730"/>
      <c r="HBE292" s="730"/>
      <c r="HBF292" s="730"/>
      <c r="HBG292" s="730"/>
      <c r="HBH292" s="730"/>
      <c r="HBI292" s="730"/>
      <c r="HBJ292" s="730"/>
      <c r="HBK292" s="730"/>
      <c r="HBL292" s="730"/>
      <c r="HBM292" s="730"/>
      <c r="HBN292" s="730"/>
      <c r="HBO292" s="730"/>
      <c r="HBP292" s="730"/>
      <c r="HBQ292" s="730"/>
      <c r="HBR292" s="730"/>
      <c r="HBS292" s="730"/>
      <c r="HBT292" s="730"/>
      <c r="HBU292" s="730"/>
      <c r="HBV292" s="730"/>
      <c r="HBW292" s="730"/>
      <c r="HBX292" s="730"/>
      <c r="HBY292" s="730"/>
      <c r="HBZ292" s="730"/>
      <c r="HCA292" s="730"/>
      <c r="HCB292" s="730"/>
      <c r="HCC292" s="730"/>
      <c r="HCD292" s="730"/>
      <c r="HCE292" s="730"/>
      <c r="HCF292" s="730"/>
      <c r="HCG292" s="730"/>
      <c r="HCH292" s="730"/>
      <c r="HCI292" s="730"/>
      <c r="HCJ292" s="730"/>
      <c r="HCK292" s="730"/>
      <c r="HCL292" s="730"/>
      <c r="HCM292" s="730"/>
      <c r="HCN292" s="730"/>
      <c r="HCO292" s="730"/>
      <c r="HCP292" s="730"/>
      <c r="HCQ292" s="730"/>
      <c r="HCR292" s="730"/>
      <c r="HCS292" s="730"/>
      <c r="HCT292" s="730"/>
      <c r="HCU292" s="730"/>
      <c r="HCV292" s="730"/>
      <c r="HCW292" s="730"/>
      <c r="HCX292" s="730"/>
      <c r="HCY292" s="730"/>
      <c r="HCZ292" s="730"/>
      <c r="HDA292" s="730"/>
      <c r="HDB292" s="730"/>
      <c r="HDC292" s="730"/>
      <c r="HDD292" s="730"/>
      <c r="HDE292" s="730"/>
      <c r="HDF292" s="730"/>
      <c r="HDG292" s="730"/>
      <c r="HDH292" s="730"/>
      <c r="HDI292" s="730"/>
      <c r="HDJ292" s="730"/>
      <c r="HDK292" s="730"/>
      <c r="HDL292" s="730"/>
      <c r="HDM292" s="730"/>
      <c r="HDN292" s="730"/>
      <c r="HDO292" s="730"/>
      <c r="HDP292" s="730"/>
      <c r="HDQ292" s="730"/>
      <c r="HDR292" s="730"/>
      <c r="HDS292" s="730"/>
      <c r="HDT292" s="730"/>
      <c r="HDU292" s="730"/>
      <c r="HDV292" s="730"/>
      <c r="HDW292" s="730"/>
      <c r="HDX292" s="730"/>
      <c r="HDY292" s="730"/>
      <c r="HDZ292" s="730"/>
      <c r="HEA292" s="730"/>
      <c r="HEB292" s="730"/>
      <c r="HEC292" s="730"/>
      <c r="HED292" s="730"/>
      <c r="HEE292" s="730"/>
      <c r="HEF292" s="730"/>
      <c r="HEG292" s="730"/>
      <c r="HEH292" s="730"/>
      <c r="HEI292" s="730"/>
      <c r="HEJ292" s="730"/>
      <c r="HEK292" s="730"/>
      <c r="HEL292" s="730"/>
      <c r="HEM292" s="730"/>
      <c r="HEN292" s="730"/>
      <c r="HEO292" s="730"/>
      <c r="HEP292" s="730"/>
      <c r="HEQ292" s="730"/>
      <c r="HER292" s="730"/>
      <c r="HES292" s="730"/>
      <c r="HET292" s="730"/>
      <c r="HEU292" s="730"/>
      <c r="HEV292" s="730"/>
      <c r="HEW292" s="730"/>
      <c r="HEX292" s="730"/>
      <c r="HEY292" s="730"/>
      <c r="HEZ292" s="730"/>
      <c r="HFA292" s="730"/>
      <c r="HFB292" s="730"/>
      <c r="HFC292" s="730"/>
      <c r="HFD292" s="730"/>
      <c r="HFE292" s="730"/>
      <c r="HFF292" s="730"/>
      <c r="HFG292" s="730"/>
      <c r="HFH292" s="730"/>
      <c r="HFI292" s="730"/>
      <c r="HFJ292" s="730"/>
      <c r="HFK292" s="730"/>
      <c r="HFL292" s="730"/>
      <c r="HFM292" s="730"/>
      <c r="HFN292" s="730"/>
      <c r="HFO292" s="730"/>
      <c r="HFP292" s="730"/>
      <c r="HFQ292" s="730"/>
      <c r="HFR292" s="730"/>
      <c r="HFS292" s="730"/>
      <c r="HFT292" s="730"/>
      <c r="HFU292" s="730"/>
      <c r="HFV292" s="730"/>
      <c r="HFW292" s="730"/>
      <c r="HFX292" s="730"/>
      <c r="HFY292" s="730"/>
      <c r="HFZ292" s="730"/>
      <c r="HGA292" s="730"/>
      <c r="HGB292" s="730"/>
      <c r="HGC292" s="730"/>
      <c r="HGD292" s="730"/>
      <c r="HGE292" s="730"/>
      <c r="HGF292" s="730"/>
      <c r="HGG292" s="730"/>
      <c r="HGH292" s="730"/>
      <c r="HGI292" s="730"/>
      <c r="HGJ292" s="730"/>
      <c r="HGK292" s="730"/>
      <c r="HGL292" s="730"/>
      <c r="HGM292" s="730"/>
      <c r="HGN292" s="730"/>
      <c r="HGO292" s="730"/>
      <c r="HGP292" s="730"/>
      <c r="HGQ292" s="730"/>
      <c r="HGR292" s="730"/>
      <c r="HGS292" s="730"/>
      <c r="HGT292" s="730"/>
      <c r="HGU292" s="730"/>
      <c r="HGV292" s="730"/>
      <c r="HGW292" s="730"/>
      <c r="HGX292" s="730"/>
      <c r="HGY292" s="730"/>
      <c r="HGZ292" s="730"/>
      <c r="HHA292" s="730"/>
      <c r="HHB292" s="730"/>
      <c r="HHC292" s="730"/>
      <c r="HHD292" s="730"/>
      <c r="HHE292" s="730"/>
      <c r="HHF292" s="730"/>
      <c r="HHG292" s="730"/>
      <c r="HHH292" s="730"/>
      <c r="HHI292" s="730"/>
      <c r="HHJ292" s="730"/>
      <c r="HHK292" s="730"/>
      <c r="HHL292" s="730"/>
      <c r="HHM292" s="730"/>
      <c r="HHN292" s="730"/>
      <c r="HHO292" s="730"/>
      <c r="HHP292" s="730"/>
      <c r="HHQ292" s="730"/>
      <c r="HHR292" s="730"/>
      <c r="HHS292" s="730"/>
      <c r="HHT292" s="730"/>
      <c r="HHU292" s="730"/>
      <c r="HHV292" s="730"/>
      <c r="HHW292" s="730"/>
      <c r="HHX292" s="730"/>
      <c r="HHY292" s="730"/>
      <c r="HHZ292" s="730"/>
      <c r="HIA292" s="730"/>
      <c r="HIB292" s="730"/>
      <c r="HIC292" s="730"/>
      <c r="HID292" s="730"/>
      <c r="HIE292" s="730"/>
      <c r="HIF292" s="730"/>
      <c r="HIG292" s="730"/>
      <c r="HIH292" s="730"/>
      <c r="HII292" s="730"/>
      <c r="HIJ292" s="730"/>
      <c r="HIK292" s="730"/>
      <c r="HIL292" s="730"/>
      <c r="HIM292" s="730"/>
      <c r="HIN292" s="730"/>
      <c r="HIO292" s="730"/>
      <c r="HIP292" s="730"/>
      <c r="HIQ292" s="730"/>
      <c r="HIR292" s="730"/>
      <c r="HIS292" s="730"/>
      <c r="HIT292" s="730"/>
      <c r="HIU292" s="730"/>
      <c r="HIV292" s="730"/>
      <c r="HIW292" s="730"/>
      <c r="HIX292" s="730"/>
      <c r="HIY292" s="730"/>
      <c r="HIZ292" s="730"/>
      <c r="HJA292" s="730"/>
      <c r="HJB292" s="730"/>
      <c r="HJC292" s="730"/>
      <c r="HJD292" s="730"/>
      <c r="HJE292" s="730"/>
      <c r="HJF292" s="730"/>
      <c r="HJG292" s="730"/>
      <c r="HJH292" s="730"/>
      <c r="HJI292" s="730"/>
      <c r="HJJ292" s="730"/>
      <c r="HJK292" s="730"/>
      <c r="HJL292" s="730"/>
      <c r="HJM292" s="730"/>
      <c r="HJN292" s="730"/>
      <c r="HJO292" s="730"/>
      <c r="HJP292" s="730"/>
      <c r="HJQ292" s="730"/>
      <c r="HJR292" s="730"/>
      <c r="HJS292" s="730"/>
      <c r="HJT292" s="730"/>
      <c r="HJU292" s="730"/>
      <c r="HJV292" s="730"/>
      <c r="HJW292" s="730"/>
      <c r="HJX292" s="730"/>
      <c r="HJY292" s="730"/>
      <c r="HJZ292" s="730"/>
      <c r="HKA292" s="730"/>
      <c r="HKB292" s="730"/>
      <c r="HKC292" s="730"/>
      <c r="HKD292" s="730"/>
      <c r="HKE292" s="730"/>
      <c r="HKF292" s="730"/>
      <c r="HKG292" s="730"/>
      <c r="HKH292" s="730"/>
      <c r="HKI292" s="730"/>
      <c r="HKJ292" s="730"/>
      <c r="HKK292" s="730"/>
      <c r="HKL292" s="730"/>
      <c r="HKM292" s="730"/>
      <c r="HKN292" s="730"/>
      <c r="HKO292" s="730"/>
      <c r="HKP292" s="730"/>
      <c r="HKQ292" s="730"/>
      <c r="HKR292" s="730"/>
      <c r="HKS292" s="730"/>
      <c r="HKT292" s="730"/>
      <c r="HKU292" s="730"/>
      <c r="HKV292" s="730"/>
      <c r="HKW292" s="730"/>
      <c r="HKX292" s="730"/>
      <c r="HKY292" s="730"/>
      <c r="HKZ292" s="730"/>
      <c r="HLA292" s="730"/>
      <c r="HLB292" s="730"/>
      <c r="HLC292" s="730"/>
      <c r="HLD292" s="730"/>
      <c r="HLE292" s="730"/>
      <c r="HLF292" s="730"/>
      <c r="HLG292" s="730"/>
      <c r="HLH292" s="730"/>
      <c r="HLI292" s="730"/>
      <c r="HLJ292" s="730"/>
      <c r="HLK292" s="730"/>
      <c r="HLL292" s="730"/>
      <c r="HLM292" s="730"/>
      <c r="HLN292" s="730"/>
      <c r="HLO292" s="730"/>
      <c r="HLP292" s="730"/>
      <c r="HLQ292" s="730"/>
      <c r="HLR292" s="730"/>
      <c r="HLS292" s="730"/>
      <c r="HLT292" s="730"/>
      <c r="HLU292" s="730"/>
      <c r="HLV292" s="730"/>
      <c r="HLW292" s="730"/>
      <c r="HLX292" s="730"/>
      <c r="HLY292" s="730"/>
      <c r="HLZ292" s="730"/>
      <c r="HMA292" s="730"/>
      <c r="HMB292" s="730"/>
      <c r="HMC292" s="730"/>
      <c r="HMD292" s="730"/>
      <c r="HME292" s="730"/>
      <c r="HMF292" s="730"/>
      <c r="HMG292" s="730"/>
      <c r="HMH292" s="730"/>
      <c r="HMI292" s="730"/>
      <c r="HMJ292" s="730"/>
      <c r="HMK292" s="730"/>
      <c r="HML292" s="730"/>
      <c r="HMM292" s="730"/>
      <c r="HMN292" s="730"/>
      <c r="HMO292" s="730"/>
      <c r="HMP292" s="730"/>
      <c r="HMQ292" s="730"/>
      <c r="HMR292" s="730"/>
      <c r="HMS292" s="730"/>
      <c r="HMT292" s="730"/>
      <c r="HMU292" s="730"/>
      <c r="HMV292" s="730"/>
      <c r="HMW292" s="730"/>
      <c r="HMX292" s="730"/>
      <c r="HMY292" s="730"/>
      <c r="HMZ292" s="730"/>
      <c r="HNA292" s="730"/>
      <c r="HNB292" s="730"/>
      <c r="HNC292" s="730"/>
      <c r="HND292" s="730"/>
      <c r="HNE292" s="730"/>
      <c r="HNF292" s="730"/>
      <c r="HNG292" s="730"/>
      <c r="HNH292" s="730"/>
      <c r="HNI292" s="730"/>
      <c r="HNJ292" s="730"/>
      <c r="HNK292" s="730"/>
      <c r="HNL292" s="730"/>
      <c r="HNM292" s="730"/>
      <c r="HNN292" s="730"/>
      <c r="HNO292" s="730"/>
      <c r="HNP292" s="730"/>
      <c r="HNQ292" s="730"/>
      <c r="HNR292" s="730"/>
      <c r="HNS292" s="730"/>
      <c r="HNT292" s="730"/>
      <c r="HNU292" s="730"/>
      <c r="HNV292" s="730"/>
      <c r="HNW292" s="730"/>
      <c r="HNX292" s="730"/>
      <c r="HNY292" s="730"/>
      <c r="HNZ292" s="730"/>
      <c r="HOA292" s="730"/>
      <c r="HOB292" s="730"/>
      <c r="HOC292" s="730"/>
      <c r="HOD292" s="730"/>
      <c r="HOE292" s="730"/>
      <c r="HOF292" s="730"/>
      <c r="HOG292" s="730"/>
      <c r="HOH292" s="730"/>
      <c r="HOI292" s="730"/>
      <c r="HOJ292" s="730"/>
      <c r="HOK292" s="730"/>
      <c r="HOL292" s="730"/>
      <c r="HOM292" s="730"/>
      <c r="HON292" s="730"/>
      <c r="HOO292" s="730"/>
      <c r="HOP292" s="730"/>
      <c r="HOQ292" s="730"/>
      <c r="HOR292" s="730"/>
      <c r="HOS292" s="730"/>
      <c r="HOT292" s="730"/>
      <c r="HOU292" s="730"/>
      <c r="HOV292" s="730"/>
      <c r="HOW292" s="730"/>
      <c r="HOX292" s="730"/>
      <c r="HOY292" s="730"/>
      <c r="HOZ292" s="730"/>
      <c r="HPA292" s="730"/>
      <c r="HPB292" s="730"/>
      <c r="HPC292" s="730"/>
      <c r="HPD292" s="730"/>
      <c r="HPE292" s="730"/>
      <c r="HPF292" s="730"/>
      <c r="HPG292" s="730"/>
      <c r="HPH292" s="730"/>
      <c r="HPI292" s="730"/>
      <c r="HPJ292" s="730"/>
      <c r="HPK292" s="730"/>
      <c r="HPL292" s="730"/>
      <c r="HPM292" s="730"/>
      <c r="HPN292" s="730"/>
      <c r="HPO292" s="730"/>
      <c r="HPP292" s="730"/>
      <c r="HPQ292" s="730"/>
      <c r="HPR292" s="730"/>
      <c r="HPS292" s="730"/>
      <c r="HPT292" s="730"/>
      <c r="HPU292" s="730"/>
      <c r="HPV292" s="730"/>
      <c r="HPW292" s="730"/>
      <c r="HPX292" s="730"/>
      <c r="HPY292" s="730"/>
      <c r="HPZ292" s="730"/>
      <c r="HQA292" s="730"/>
      <c r="HQB292" s="730"/>
      <c r="HQC292" s="730"/>
      <c r="HQD292" s="730"/>
      <c r="HQE292" s="730"/>
      <c r="HQF292" s="730"/>
      <c r="HQG292" s="730"/>
      <c r="HQH292" s="730"/>
      <c r="HQI292" s="730"/>
      <c r="HQJ292" s="730"/>
      <c r="HQK292" s="730"/>
      <c r="HQL292" s="730"/>
      <c r="HQM292" s="730"/>
      <c r="HQN292" s="730"/>
      <c r="HQO292" s="730"/>
      <c r="HQP292" s="730"/>
      <c r="HQQ292" s="730"/>
      <c r="HQR292" s="730"/>
      <c r="HQS292" s="730"/>
      <c r="HQT292" s="730"/>
      <c r="HQU292" s="730"/>
      <c r="HQV292" s="730"/>
      <c r="HQW292" s="730"/>
      <c r="HQX292" s="730"/>
      <c r="HQY292" s="730"/>
      <c r="HQZ292" s="730"/>
      <c r="HRA292" s="730"/>
      <c r="HRB292" s="730"/>
      <c r="HRC292" s="730"/>
      <c r="HRD292" s="730"/>
      <c r="HRE292" s="730"/>
      <c r="HRF292" s="730"/>
      <c r="HRG292" s="730"/>
      <c r="HRH292" s="730"/>
      <c r="HRI292" s="730"/>
      <c r="HRJ292" s="730"/>
      <c r="HRK292" s="730"/>
      <c r="HRL292" s="730"/>
      <c r="HRM292" s="730"/>
      <c r="HRN292" s="730"/>
      <c r="HRO292" s="730"/>
      <c r="HRP292" s="730"/>
      <c r="HRQ292" s="730"/>
      <c r="HRR292" s="730"/>
      <c r="HRS292" s="730"/>
      <c r="HRT292" s="730"/>
      <c r="HRU292" s="730"/>
      <c r="HRV292" s="730"/>
      <c r="HRW292" s="730"/>
      <c r="HRX292" s="730"/>
      <c r="HRY292" s="730"/>
      <c r="HRZ292" s="730"/>
      <c r="HSA292" s="730"/>
      <c r="HSB292" s="730"/>
      <c r="HSC292" s="730"/>
      <c r="HSD292" s="730"/>
      <c r="HSE292" s="730"/>
      <c r="HSF292" s="730"/>
      <c r="HSG292" s="730"/>
      <c r="HSH292" s="730"/>
      <c r="HSI292" s="730"/>
      <c r="HSJ292" s="730"/>
      <c r="HSK292" s="730"/>
      <c r="HSL292" s="730"/>
      <c r="HSM292" s="730"/>
      <c r="HSN292" s="730"/>
      <c r="HSO292" s="730"/>
      <c r="HSP292" s="730"/>
      <c r="HSQ292" s="730"/>
      <c r="HSR292" s="730"/>
      <c r="HSS292" s="730"/>
      <c r="HST292" s="730"/>
      <c r="HSU292" s="730"/>
      <c r="HSV292" s="730"/>
      <c r="HSW292" s="730"/>
      <c r="HSX292" s="730"/>
      <c r="HSY292" s="730"/>
      <c r="HSZ292" s="730"/>
      <c r="HTA292" s="730"/>
      <c r="HTB292" s="730"/>
      <c r="HTC292" s="730"/>
      <c r="HTD292" s="730"/>
      <c r="HTE292" s="730"/>
      <c r="HTF292" s="730"/>
      <c r="HTG292" s="730"/>
      <c r="HTH292" s="730"/>
      <c r="HTI292" s="730"/>
      <c r="HTJ292" s="730"/>
      <c r="HTK292" s="730"/>
      <c r="HTL292" s="730"/>
      <c r="HTM292" s="730"/>
      <c r="HTN292" s="730"/>
      <c r="HTO292" s="730"/>
      <c r="HTP292" s="730"/>
      <c r="HTQ292" s="730"/>
      <c r="HTR292" s="730"/>
      <c r="HTS292" s="730"/>
      <c r="HTT292" s="730"/>
      <c r="HTU292" s="730"/>
      <c r="HTV292" s="730"/>
      <c r="HTW292" s="730"/>
      <c r="HTX292" s="730"/>
      <c r="HTY292" s="730"/>
      <c r="HTZ292" s="730"/>
      <c r="HUA292" s="730"/>
      <c r="HUB292" s="730"/>
      <c r="HUC292" s="730"/>
      <c r="HUD292" s="730"/>
      <c r="HUE292" s="730"/>
      <c r="HUF292" s="730"/>
      <c r="HUG292" s="730"/>
      <c r="HUH292" s="730"/>
      <c r="HUI292" s="730"/>
      <c r="HUJ292" s="730"/>
      <c r="HUK292" s="730"/>
      <c r="HUL292" s="730"/>
      <c r="HUM292" s="730"/>
      <c r="HUN292" s="730"/>
      <c r="HUO292" s="730"/>
      <c r="HUP292" s="730"/>
      <c r="HUQ292" s="730"/>
      <c r="HUR292" s="730"/>
      <c r="HUS292" s="730"/>
      <c r="HUT292" s="730"/>
      <c r="HUU292" s="730"/>
      <c r="HUV292" s="730"/>
      <c r="HUW292" s="730"/>
      <c r="HUX292" s="730"/>
      <c r="HUY292" s="730"/>
      <c r="HUZ292" s="730"/>
      <c r="HVA292" s="730"/>
      <c r="HVB292" s="730"/>
      <c r="HVC292" s="730"/>
      <c r="HVD292" s="730"/>
      <c r="HVE292" s="730"/>
      <c r="HVF292" s="730"/>
      <c r="HVG292" s="730"/>
      <c r="HVH292" s="730"/>
      <c r="HVI292" s="730"/>
      <c r="HVJ292" s="730"/>
      <c r="HVK292" s="730"/>
      <c r="HVL292" s="730"/>
      <c r="HVM292" s="730"/>
      <c r="HVN292" s="730"/>
      <c r="HVO292" s="730"/>
      <c r="HVP292" s="730"/>
      <c r="HVQ292" s="730"/>
      <c r="HVR292" s="730"/>
      <c r="HVS292" s="730"/>
      <c r="HVT292" s="730"/>
      <c r="HVU292" s="730"/>
      <c r="HVV292" s="730"/>
      <c r="HVW292" s="730"/>
      <c r="HVX292" s="730"/>
      <c r="HVY292" s="730"/>
      <c r="HVZ292" s="730"/>
      <c r="HWA292" s="730"/>
      <c r="HWB292" s="730"/>
      <c r="HWC292" s="730"/>
      <c r="HWD292" s="730"/>
      <c r="HWE292" s="730"/>
      <c r="HWF292" s="730"/>
      <c r="HWG292" s="730"/>
      <c r="HWH292" s="730"/>
      <c r="HWI292" s="730"/>
      <c r="HWJ292" s="730"/>
      <c r="HWK292" s="730"/>
      <c r="HWL292" s="730"/>
      <c r="HWM292" s="730"/>
      <c r="HWN292" s="730"/>
      <c r="HWO292" s="730"/>
      <c r="HWP292" s="730"/>
      <c r="HWQ292" s="730"/>
      <c r="HWR292" s="730"/>
      <c r="HWS292" s="730"/>
      <c r="HWT292" s="730"/>
      <c r="HWU292" s="730"/>
      <c r="HWV292" s="730"/>
      <c r="HWW292" s="730"/>
      <c r="HWX292" s="730"/>
      <c r="HWY292" s="730"/>
      <c r="HWZ292" s="730"/>
      <c r="HXA292" s="730"/>
      <c r="HXB292" s="730"/>
      <c r="HXC292" s="730"/>
      <c r="HXD292" s="730"/>
      <c r="HXE292" s="730"/>
      <c r="HXF292" s="730"/>
      <c r="HXG292" s="730"/>
      <c r="HXH292" s="730"/>
      <c r="HXI292" s="730"/>
      <c r="HXJ292" s="730"/>
      <c r="HXK292" s="730"/>
      <c r="HXL292" s="730"/>
      <c r="HXM292" s="730"/>
      <c r="HXN292" s="730"/>
      <c r="HXO292" s="730"/>
      <c r="HXP292" s="730"/>
      <c r="HXQ292" s="730"/>
      <c r="HXR292" s="730"/>
      <c r="HXS292" s="730"/>
      <c r="HXT292" s="730"/>
      <c r="HXU292" s="730"/>
      <c r="HXV292" s="730"/>
      <c r="HXW292" s="730"/>
      <c r="HXX292" s="730"/>
      <c r="HXY292" s="730"/>
      <c r="HXZ292" s="730"/>
      <c r="HYA292" s="730"/>
      <c r="HYB292" s="730"/>
      <c r="HYC292" s="730"/>
      <c r="HYD292" s="730"/>
      <c r="HYE292" s="730"/>
      <c r="HYF292" s="730"/>
      <c r="HYG292" s="730"/>
      <c r="HYH292" s="730"/>
      <c r="HYI292" s="730"/>
      <c r="HYJ292" s="730"/>
      <c r="HYK292" s="730"/>
      <c r="HYL292" s="730"/>
      <c r="HYM292" s="730"/>
      <c r="HYN292" s="730"/>
      <c r="HYO292" s="730"/>
      <c r="HYP292" s="730"/>
      <c r="HYQ292" s="730"/>
      <c r="HYR292" s="730"/>
      <c r="HYS292" s="730"/>
      <c r="HYT292" s="730"/>
      <c r="HYU292" s="730"/>
      <c r="HYV292" s="730"/>
      <c r="HYW292" s="730"/>
      <c r="HYX292" s="730"/>
      <c r="HYY292" s="730"/>
      <c r="HYZ292" s="730"/>
      <c r="HZA292" s="730"/>
      <c r="HZB292" s="730"/>
      <c r="HZC292" s="730"/>
      <c r="HZD292" s="730"/>
      <c r="HZE292" s="730"/>
      <c r="HZF292" s="730"/>
      <c r="HZG292" s="730"/>
      <c r="HZH292" s="730"/>
      <c r="HZI292" s="730"/>
      <c r="HZJ292" s="730"/>
      <c r="HZK292" s="730"/>
      <c r="HZL292" s="730"/>
      <c r="HZM292" s="730"/>
      <c r="HZN292" s="730"/>
      <c r="HZO292" s="730"/>
      <c r="HZP292" s="730"/>
      <c r="HZQ292" s="730"/>
      <c r="HZR292" s="730"/>
      <c r="HZS292" s="730"/>
      <c r="HZT292" s="730"/>
      <c r="HZU292" s="730"/>
      <c r="HZV292" s="730"/>
      <c r="HZW292" s="730"/>
      <c r="HZX292" s="730"/>
      <c r="HZY292" s="730"/>
      <c r="HZZ292" s="730"/>
      <c r="IAA292" s="730"/>
      <c r="IAB292" s="730"/>
      <c r="IAC292" s="730"/>
      <c r="IAD292" s="730"/>
      <c r="IAE292" s="730"/>
      <c r="IAF292" s="730"/>
      <c r="IAG292" s="730"/>
      <c r="IAH292" s="730"/>
      <c r="IAI292" s="730"/>
      <c r="IAJ292" s="730"/>
      <c r="IAK292" s="730"/>
      <c r="IAL292" s="730"/>
      <c r="IAM292" s="730"/>
      <c r="IAN292" s="730"/>
      <c r="IAO292" s="730"/>
      <c r="IAP292" s="730"/>
      <c r="IAQ292" s="730"/>
      <c r="IAR292" s="730"/>
      <c r="IAS292" s="730"/>
      <c r="IAT292" s="730"/>
      <c r="IAU292" s="730"/>
      <c r="IAV292" s="730"/>
      <c r="IAW292" s="730"/>
      <c r="IAX292" s="730"/>
      <c r="IAY292" s="730"/>
      <c r="IAZ292" s="730"/>
      <c r="IBA292" s="730"/>
      <c r="IBB292" s="730"/>
      <c r="IBC292" s="730"/>
      <c r="IBD292" s="730"/>
      <c r="IBE292" s="730"/>
      <c r="IBF292" s="730"/>
      <c r="IBG292" s="730"/>
      <c r="IBH292" s="730"/>
      <c r="IBI292" s="730"/>
      <c r="IBJ292" s="730"/>
      <c r="IBK292" s="730"/>
      <c r="IBL292" s="730"/>
      <c r="IBM292" s="730"/>
      <c r="IBN292" s="730"/>
      <c r="IBO292" s="730"/>
      <c r="IBP292" s="730"/>
      <c r="IBQ292" s="730"/>
      <c r="IBR292" s="730"/>
      <c r="IBS292" s="730"/>
      <c r="IBT292" s="730"/>
      <c r="IBU292" s="730"/>
      <c r="IBV292" s="730"/>
      <c r="IBW292" s="730"/>
      <c r="IBX292" s="730"/>
      <c r="IBY292" s="730"/>
      <c r="IBZ292" s="730"/>
      <c r="ICA292" s="730"/>
      <c r="ICB292" s="730"/>
      <c r="ICC292" s="730"/>
      <c r="ICD292" s="730"/>
      <c r="ICE292" s="730"/>
      <c r="ICF292" s="730"/>
      <c r="ICG292" s="730"/>
      <c r="ICH292" s="730"/>
      <c r="ICI292" s="730"/>
      <c r="ICJ292" s="730"/>
      <c r="ICK292" s="730"/>
      <c r="ICL292" s="730"/>
      <c r="ICM292" s="730"/>
      <c r="ICN292" s="730"/>
      <c r="ICO292" s="730"/>
      <c r="ICP292" s="730"/>
      <c r="ICQ292" s="730"/>
      <c r="ICR292" s="730"/>
      <c r="ICS292" s="730"/>
      <c r="ICT292" s="730"/>
      <c r="ICU292" s="730"/>
      <c r="ICV292" s="730"/>
      <c r="ICW292" s="730"/>
      <c r="ICX292" s="730"/>
      <c r="ICY292" s="730"/>
      <c r="ICZ292" s="730"/>
      <c r="IDA292" s="730"/>
      <c r="IDB292" s="730"/>
      <c r="IDC292" s="730"/>
      <c r="IDD292" s="730"/>
      <c r="IDE292" s="730"/>
      <c r="IDF292" s="730"/>
      <c r="IDG292" s="730"/>
      <c r="IDH292" s="730"/>
      <c r="IDI292" s="730"/>
      <c r="IDJ292" s="730"/>
      <c r="IDK292" s="730"/>
      <c r="IDL292" s="730"/>
      <c r="IDM292" s="730"/>
      <c r="IDN292" s="730"/>
      <c r="IDO292" s="730"/>
      <c r="IDP292" s="730"/>
      <c r="IDQ292" s="730"/>
      <c r="IDR292" s="730"/>
      <c r="IDS292" s="730"/>
      <c r="IDT292" s="730"/>
      <c r="IDU292" s="730"/>
      <c r="IDV292" s="730"/>
      <c r="IDW292" s="730"/>
      <c r="IDX292" s="730"/>
      <c r="IDY292" s="730"/>
      <c r="IDZ292" s="730"/>
      <c r="IEA292" s="730"/>
      <c r="IEB292" s="730"/>
      <c r="IEC292" s="730"/>
      <c r="IED292" s="730"/>
      <c r="IEE292" s="730"/>
      <c r="IEF292" s="730"/>
      <c r="IEG292" s="730"/>
      <c r="IEH292" s="730"/>
      <c r="IEI292" s="730"/>
      <c r="IEJ292" s="730"/>
      <c r="IEK292" s="730"/>
      <c r="IEL292" s="730"/>
      <c r="IEM292" s="730"/>
      <c r="IEN292" s="730"/>
      <c r="IEO292" s="730"/>
      <c r="IEP292" s="730"/>
      <c r="IEQ292" s="730"/>
      <c r="IER292" s="730"/>
      <c r="IES292" s="730"/>
      <c r="IET292" s="730"/>
      <c r="IEU292" s="730"/>
      <c r="IEV292" s="730"/>
      <c r="IEW292" s="730"/>
      <c r="IEX292" s="730"/>
      <c r="IEY292" s="730"/>
      <c r="IEZ292" s="730"/>
      <c r="IFA292" s="730"/>
      <c r="IFB292" s="730"/>
      <c r="IFC292" s="730"/>
      <c r="IFD292" s="730"/>
      <c r="IFE292" s="730"/>
      <c r="IFF292" s="730"/>
      <c r="IFG292" s="730"/>
      <c r="IFH292" s="730"/>
      <c r="IFI292" s="730"/>
      <c r="IFJ292" s="730"/>
      <c r="IFK292" s="730"/>
      <c r="IFL292" s="730"/>
      <c r="IFM292" s="730"/>
      <c r="IFN292" s="730"/>
      <c r="IFO292" s="730"/>
      <c r="IFP292" s="730"/>
      <c r="IFQ292" s="730"/>
      <c r="IFR292" s="730"/>
      <c r="IFS292" s="730"/>
      <c r="IFT292" s="730"/>
      <c r="IFU292" s="730"/>
      <c r="IFV292" s="730"/>
      <c r="IFW292" s="730"/>
      <c r="IFX292" s="730"/>
      <c r="IFY292" s="730"/>
      <c r="IFZ292" s="730"/>
      <c r="IGA292" s="730"/>
      <c r="IGB292" s="730"/>
      <c r="IGC292" s="730"/>
      <c r="IGD292" s="730"/>
      <c r="IGE292" s="730"/>
      <c r="IGF292" s="730"/>
      <c r="IGG292" s="730"/>
      <c r="IGH292" s="730"/>
      <c r="IGI292" s="730"/>
      <c r="IGJ292" s="730"/>
      <c r="IGK292" s="730"/>
      <c r="IGL292" s="730"/>
      <c r="IGM292" s="730"/>
      <c r="IGN292" s="730"/>
      <c r="IGO292" s="730"/>
      <c r="IGP292" s="730"/>
      <c r="IGQ292" s="730"/>
      <c r="IGR292" s="730"/>
      <c r="IGS292" s="730"/>
      <c r="IGT292" s="730"/>
      <c r="IGU292" s="730"/>
      <c r="IGV292" s="730"/>
      <c r="IGW292" s="730"/>
      <c r="IGX292" s="730"/>
      <c r="IGY292" s="730"/>
      <c r="IGZ292" s="730"/>
      <c r="IHA292" s="730"/>
      <c r="IHB292" s="730"/>
      <c r="IHC292" s="730"/>
      <c r="IHD292" s="730"/>
      <c r="IHE292" s="730"/>
      <c r="IHF292" s="730"/>
      <c r="IHG292" s="730"/>
      <c r="IHH292" s="730"/>
      <c r="IHI292" s="730"/>
      <c r="IHJ292" s="730"/>
      <c r="IHK292" s="730"/>
      <c r="IHL292" s="730"/>
      <c r="IHM292" s="730"/>
      <c r="IHN292" s="730"/>
      <c r="IHO292" s="730"/>
      <c r="IHP292" s="730"/>
      <c r="IHQ292" s="730"/>
      <c r="IHR292" s="730"/>
      <c r="IHS292" s="730"/>
      <c r="IHT292" s="730"/>
      <c r="IHU292" s="730"/>
      <c r="IHV292" s="730"/>
      <c r="IHW292" s="730"/>
      <c r="IHX292" s="730"/>
      <c r="IHY292" s="730"/>
      <c r="IHZ292" s="730"/>
      <c r="IIA292" s="730"/>
      <c r="IIB292" s="730"/>
      <c r="IIC292" s="730"/>
      <c r="IID292" s="730"/>
      <c r="IIE292" s="730"/>
      <c r="IIF292" s="730"/>
      <c r="IIG292" s="730"/>
      <c r="IIH292" s="730"/>
      <c r="III292" s="730"/>
      <c r="IIJ292" s="730"/>
      <c r="IIK292" s="730"/>
      <c r="IIL292" s="730"/>
      <c r="IIM292" s="730"/>
      <c r="IIN292" s="730"/>
      <c r="IIO292" s="730"/>
      <c r="IIP292" s="730"/>
      <c r="IIQ292" s="730"/>
      <c r="IIR292" s="730"/>
      <c r="IIS292" s="730"/>
      <c r="IIT292" s="730"/>
      <c r="IIU292" s="730"/>
      <c r="IIV292" s="730"/>
      <c r="IIW292" s="730"/>
      <c r="IIX292" s="730"/>
      <c r="IIY292" s="730"/>
      <c r="IIZ292" s="730"/>
      <c r="IJA292" s="730"/>
      <c r="IJB292" s="730"/>
      <c r="IJC292" s="730"/>
      <c r="IJD292" s="730"/>
      <c r="IJE292" s="730"/>
      <c r="IJF292" s="730"/>
      <c r="IJG292" s="730"/>
      <c r="IJH292" s="730"/>
      <c r="IJI292" s="730"/>
      <c r="IJJ292" s="730"/>
      <c r="IJK292" s="730"/>
      <c r="IJL292" s="730"/>
      <c r="IJM292" s="730"/>
      <c r="IJN292" s="730"/>
      <c r="IJO292" s="730"/>
      <c r="IJP292" s="730"/>
      <c r="IJQ292" s="730"/>
      <c r="IJR292" s="730"/>
      <c r="IJS292" s="730"/>
      <c r="IJT292" s="730"/>
      <c r="IJU292" s="730"/>
      <c r="IJV292" s="730"/>
      <c r="IJW292" s="730"/>
      <c r="IJX292" s="730"/>
      <c r="IJY292" s="730"/>
      <c r="IJZ292" s="730"/>
      <c r="IKA292" s="730"/>
      <c r="IKB292" s="730"/>
      <c r="IKC292" s="730"/>
      <c r="IKD292" s="730"/>
      <c r="IKE292" s="730"/>
      <c r="IKF292" s="730"/>
      <c r="IKG292" s="730"/>
      <c r="IKH292" s="730"/>
      <c r="IKI292" s="730"/>
      <c r="IKJ292" s="730"/>
      <c r="IKK292" s="730"/>
      <c r="IKL292" s="730"/>
      <c r="IKM292" s="730"/>
      <c r="IKN292" s="730"/>
      <c r="IKO292" s="730"/>
      <c r="IKP292" s="730"/>
      <c r="IKQ292" s="730"/>
      <c r="IKR292" s="730"/>
      <c r="IKS292" s="730"/>
      <c r="IKT292" s="730"/>
      <c r="IKU292" s="730"/>
      <c r="IKV292" s="730"/>
      <c r="IKW292" s="730"/>
      <c r="IKX292" s="730"/>
      <c r="IKY292" s="730"/>
      <c r="IKZ292" s="730"/>
      <c r="ILA292" s="730"/>
      <c r="ILB292" s="730"/>
      <c r="ILC292" s="730"/>
      <c r="ILD292" s="730"/>
      <c r="ILE292" s="730"/>
      <c r="ILF292" s="730"/>
      <c r="ILG292" s="730"/>
      <c r="ILH292" s="730"/>
      <c r="ILI292" s="730"/>
      <c r="ILJ292" s="730"/>
      <c r="ILK292" s="730"/>
      <c r="ILL292" s="730"/>
      <c r="ILM292" s="730"/>
      <c r="ILN292" s="730"/>
      <c r="ILO292" s="730"/>
      <c r="ILP292" s="730"/>
      <c r="ILQ292" s="730"/>
      <c r="ILR292" s="730"/>
      <c r="ILS292" s="730"/>
      <c r="ILT292" s="730"/>
      <c r="ILU292" s="730"/>
      <c r="ILV292" s="730"/>
      <c r="ILW292" s="730"/>
      <c r="ILX292" s="730"/>
      <c r="ILY292" s="730"/>
      <c r="ILZ292" s="730"/>
      <c r="IMA292" s="730"/>
      <c r="IMB292" s="730"/>
      <c r="IMC292" s="730"/>
      <c r="IMD292" s="730"/>
      <c r="IME292" s="730"/>
      <c r="IMF292" s="730"/>
      <c r="IMG292" s="730"/>
      <c r="IMH292" s="730"/>
      <c r="IMI292" s="730"/>
      <c r="IMJ292" s="730"/>
      <c r="IMK292" s="730"/>
      <c r="IML292" s="730"/>
      <c r="IMM292" s="730"/>
      <c r="IMN292" s="730"/>
      <c r="IMO292" s="730"/>
      <c r="IMP292" s="730"/>
      <c r="IMQ292" s="730"/>
      <c r="IMR292" s="730"/>
      <c r="IMS292" s="730"/>
      <c r="IMT292" s="730"/>
      <c r="IMU292" s="730"/>
      <c r="IMV292" s="730"/>
      <c r="IMW292" s="730"/>
      <c r="IMX292" s="730"/>
      <c r="IMY292" s="730"/>
      <c r="IMZ292" s="730"/>
      <c r="INA292" s="730"/>
      <c r="INB292" s="730"/>
      <c r="INC292" s="730"/>
      <c r="IND292" s="730"/>
      <c r="INE292" s="730"/>
      <c r="INF292" s="730"/>
      <c r="ING292" s="730"/>
      <c r="INH292" s="730"/>
      <c r="INI292" s="730"/>
      <c r="INJ292" s="730"/>
      <c r="INK292" s="730"/>
      <c r="INL292" s="730"/>
      <c r="INM292" s="730"/>
      <c r="INN292" s="730"/>
      <c r="INO292" s="730"/>
      <c r="INP292" s="730"/>
      <c r="INQ292" s="730"/>
      <c r="INR292" s="730"/>
      <c r="INS292" s="730"/>
      <c r="INT292" s="730"/>
      <c r="INU292" s="730"/>
      <c r="INV292" s="730"/>
      <c r="INW292" s="730"/>
      <c r="INX292" s="730"/>
      <c r="INY292" s="730"/>
      <c r="INZ292" s="730"/>
      <c r="IOA292" s="730"/>
      <c r="IOB292" s="730"/>
      <c r="IOC292" s="730"/>
      <c r="IOD292" s="730"/>
      <c r="IOE292" s="730"/>
      <c r="IOF292" s="730"/>
      <c r="IOG292" s="730"/>
      <c r="IOH292" s="730"/>
      <c r="IOI292" s="730"/>
      <c r="IOJ292" s="730"/>
      <c r="IOK292" s="730"/>
      <c r="IOL292" s="730"/>
      <c r="IOM292" s="730"/>
      <c r="ION292" s="730"/>
      <c r="IOO292" s="730"/>
      <c r="IOP292" s="730"/>
      <c r="IOQ292" s="730"/>
      <c r="IOR292" s="730"/>
      <c r="IOS292" s="730"/>
      <c r="IOT292" s="730"/>
      <c r="IOU292" s="730"/>
      <c r="IOV292" s="730"/>
      <c r="IOW292" s="730"/>
      <c r="IOX292" s="730"/>
      <c r="IOY292" s="730"/>
      <c r="IOZ292" s="730"/>
      <c r="IPA292" s="730"/>
      <c r="IPB292" s="730"/>
      <c r="IPC292" s="730"/>
      <c r="IPD292" s="730"/>
      <c r="IPE292" s="730"/>
      <c r="IPF292" s="730"/>
      <c r="IPG292" s="730"/>
      <c r="IPH292" s="730"/>
      <c r="IPI292" s="730"/>
      <c r="IPJ292" s="730"/>
      <c r="IPK292" s="730"/>
      <c r="IPL292" s="730"/>
      <c r="IPM292" s="730"/>
      <c r="IPN292" s="730"/>
      <c r="IPO292" s="730"/>
      <c r="IPP292" s="730"/>
      <c r="IPQ292" s="730"/>
      <c r="IPR292" s="730"/>
      <c r="IPS292" s="730"/>
      <c r="IPT292" s="730"/>
      <c r="IPU292" s="730"/>
      <c r="IPV292" s="730"/>
      <c r="IPW292" s="730"/>
      <c r="IPX292" s="730"/>
      <c r="IPY292" s="730"/>
      <c r="IPZ292" s="730"/>
      <c r="IQA292" s="730"/>
      <c r="IQB292" s="730"/>
      <c r="IQC292" s="730"/>
      <c r="IQD292" s="730"/>
      <c r="IQE292" s="730"/>
      <c r="IQF292" s="730"/>
      <c r="IQG292" s="730"/>
      <c r="IQH292" s="730"/>
      <c r="IQI292" s="730"/>
      <c r="IQJ292" s="730"/>
      <c r="IQK292" s="730"/>
      <c r="IQL292" s="730"/>
      <c r="IQM292" s="730"/>
      <c r="IQN292" s="730"/>
      <c r="IQO292" s="730"/>
      <c r="IQP292" s="730"/>
      <c r="IQQ292" s="730"/>
      <c r="IQR292" s="730"/>
      <c r="IQS292" s="730"/>
      <c r="IQT292" s="730"/>
      <c r="IQU292" s="730"/>
      <c r="IQV292" s="730"/>
      <c r="IQW292" s="730"/>
      <c r="IQX292" s="730"/>
      <c r="IQY292" s="730"/>
      <c r="IQZ292" s="730"/>
      <c r="IRA292" s="730"/>
      <c r="IRB292" s="730"/>
      <c r="IRC292" s="730"/>
      <c r="IRD292" s="730"/>
      <c r="IRE292" s="730"/>
      <c r="IRF292" s="730"/>
      <c r="IRG292" s="730"/>
      <c r="IRH292" s="730"/>
      <c r="IRI292" s="730"/>
      <c r="IRJ292" s="730"/>
      <c r="IRK292" s="730"/>
      <c r="IRL292" s="730"/>
      <c r="IRM292" s="730"/>
      <c r="IRN292" s="730"/>
      <c r="IRO292" s="730"/>
      <c r="IRP292" s="730"/>
      <c r="IRQ292" s="730"/>
      <c r="IRR292" s="730"/>
      <c r="IRS292" s="730"/>
      <c r="IRT292" s="730"/>
      <c r="IRU292" s="730"/>
      <c r="IRV292" s="730"/>
      <c r="IRW292" s="730"/>
      <c r="IRX292" s="730"/>
      <c r="IRY292" s="730"/>
      <c r="IRZ292" s="730"/>
      <c r="ISA292" s="730"/>
      <c r="ISB292" s="730"/>
      <c r="ISC292" s="730"/>
      <c r="ISD292" s="730"/>
      <c r="ISE292" s="730"/>
      <c r="ISF292" s="730"/>
      <c r="ISG292" s="730"/>
      <c r="ISH292" s="730"/>
      <c r="ISI292" s="730"/>
      <c r="ISJ292" s="730"/>
      <c r="ISK292" s="730"/>
      <c r="ISL292" s="730"/>
      <c r="ISM292" s="730"/>
      <c r="ISN292" s="730"/>
      <c r="ISO292" s="730"/>
      <c r="ISP292" s="730"/>
      <c r="ISQ292" s="730"/>
      <c r="ISR292" s="730"/>
      <c r="ISS292" s="730"/>
      <c r="IST292" s="730"/>
      <c r="ISU292" s="730"/>
      <c r="ISV292" s="730"/>
      <c r="ISW292" s="730"/>
      <c r="ISX292" s="730"/>
      <c r="ISY292" s="730"/>
      <c r="ISZ292" s="730"/>
      <c r="ITA292" s="730"/>
      <c r="ITB292" s="730"/>
      <c r="ITC292" s="730"/>
      <c r="ITD292" s="730"/>
      <c r="ITE292" s="730"/>
      <c r="ITF292" s="730"/>
      <c r="ITG292" s="730"/>
      <c r="ITH292" s="730"/>
      <c r="ITI292" s="730"/>
      <c r="ITJ292" s="730"/>
      <c r="ITK292" s="730"/>
      <c r="ITL292" s="730"/>
      <c r="ITM292" s="730"/>
      <c r="ITN292" s="730"/>
      <c r="ITO292" s="730"/>
      <c r="ITP292" s="730"/>
      <c r="ITQ292" s="730"/>
      <c r="ITR292" s="730"/>
      <c r="ITS292" s="730"/>
      <c r="ITT292" s="730"/>
      <c r="ITU292" s="730"/>
      <c r="ITV292" s="730"/>
      <c r="ITW292" s="730"/>
      <c r="ITX292" s="730"/>
      <c r="ITY292" s="730"/>
      <c r="ITZ292" s="730"/>
      <c r="IUA292" s="730"/>
      <c r="IUB292" s="730"/>
      <c r="IUC292" s="730"/>
      <c r="IUD292" s="730"/>
      <c r="IUE292" s="730"/>
      <c r="IUF292" s="730"/>
      <c r="IUG292" s="730"/>
      <c r="IUH292" s="730"/>
      <c r="IUI292" s="730"/>
      <c r="IUJ292" s="730"/>
      <c r="IUK292" s="730"/>
      <c r="IUL292" s="730"/>
      <c r="IUM292" s="730"/>
      <c r="IUN292" s="730"/>
      <c r="IUO292" s="730"/>
      <c r="IUP292" s="730"/>
      <c r="IUQ292" s="730"/>
      <c r="IUR292" s="730"/>
      <c r="IUS292" s="730"/>
      <c r="IUT292" s="730"/>
      <c r="IUU292" s="730"/>
      <c r="IUV292" s="730"/>
      <c r="IUW292" s="730"/>
      <c r="IUX292" s="730"/>
      <c r="IUY292" s="730"/>
      <c r="IUZ292" s="730"/>
      <c r="IVA292" s="730"/>
      <c r="IVB292" s="730"/>
      <c r="IVC292" s="730"/>
      <c r="IVD292" s="730"/>
      <c r="IVE292" s="730"/>
      <c r="IVF292" s="730"/>
      <c r="IVG292" s="730"/>
      <c r="IVH292" s="730"/>
      <c r="IVI292" s="730"/>
      <c r="IVJ292" s="730"/>
      <c r="IVK292" s="730"/>
      <c r="IVL292" s="730"/>
      <c r="IVM292" s="730"/>
      <c r="IVN292" s="730"/>
      <c r="IVO292" s="730"/>
      <c r="IVP292" s="730"/>
      <c r="IVQ292" s="730"/>
      <c r="IVR292" s="730"/>
      <c r="IVS292" s="730"/>
      <c r="IVT292" s="730"/>
      <c r="IVU292" s="730"/>
      <c r="IVV292" s="730"/>
      <c r="IVW292" s="730"/>
      <c r="IVX292" s="730"/>
      <c r="IVY292" s="730"/>
      <c r="IVZ292" s="730"/>
      <c r="IWA292" s="730"/>
      <c r="IWB292" s="730"/>
      <c r="IWC292" s="730"/>
      <c r="IWD292" s="730"/>
      <c r="IWE292" s="730"/>
      <c r="IWF292" s="730"/>
      <c r="IWG292" s="730"/>
      <c r="IWH292" s="730"/>
      <c r="IWI292" s="730"/>
      <c r="IWJ292" s="730"/>
      <c r="IWK292" s="730"/>
      <c r="IWL292" s="730"/>
      <c r="IWM292" s="730"/>
      <c r="IWN292" s="730"/>
      <c r="IWO292" s="730"/>
      <c r="IWP292" s="730"/>
      <c r="IWQ292" s="730"/>
      <c r="IWR292" s="730"/>
      <c r="IWS292" s="730"/>
      <c r="IWT292" s="730"/>
      <c r="IWU292" s="730"/>
      <c r="IWV292" s="730"/>
      <c r="IWW292" s="730"/>
      <c r="IWX292" s="730"/>
      <c r="IWY292" s="730"/>
      <c r="IWZ292" s="730"/>
      <c r="IXA292" s="730"/>
      <c r="IXB292" s="730"/>
      <c r="IXC292" s="730"/>
      <c r="IXD292" s="730"/>
      <c r="IXE292" s="730"/>
      <c r="IXF292" s="730"/>
      <c r="IXG292" s="730"/>
      <c r="IXH292" s="730"/>
      <c r="IXI292" s="730"/>
      <c r="IXJ292" s="730"/>
      <c r="IXK292" s="730"/>
      <c r="IXL292" s="730"/>
      <c r="IXM292" s="730"/>
      <c r="IXN292" s="730"/>
      <c r="IXO292" s="730"/>
      <c r="IXP292" s="730"/>
      <c r="IXQ292" s="730"/>
      <c r="IXR292" s="730"/>
      <c r="IXS292" s="730"/>
      <c r="IXT292" s="730"/>
      <c r="IXU292" s="730"/>
      <c r="IXV292" s="730"/>
      <c r="IXW292" s="730"/>
      <c r="IXX292" s="730"/>
      <c r="IXY292" s="730"/>
      <c r="IXZ292" s="730"/>
      <c r="IYA292" s="730"/>
      <c r="IYB292" s="730"/>
      <c r="IYC292" s="730"/>
      <c r="IYD292" s="730"/>
      <c r="IYE292" s="730"/>
      <c r="IYF292" s="730"/>
      <c r="IYG292" s="730"/>
      <c r="IYH292" s="730"/>
      <c r="IYI292" s="730"/>
      <c r="IYJ292" s="730"/>
      <c r="IYK292" s="730"/>
      <c r="IYL292" s="730"/>
      <c r="IYM292" s="730"/>
      <c r="IYN292" s="730"/>
      <c r="IYO292" s="730"/>
      <c r="IYP292" s="730"/>
      <c r="IYQ292" s="730"/>
      <c r="IYR292" s="730"/>
      <c r="IYS292" s="730"/>
      <c r="IYT292" s="730"/>
      <c r="IYU292" s="730"/>
      <c r="IYV292" s="730"/>
      <c r="IYW292" s="730"/>
      <c r="IYX292" s="730"/>
      <c r="IYY292" s="730"/>
      <c r="IYZ292" s="730"/>
      <c r="IZA292" s="730"/>
      <c r="IZB292" s="730"/>
      <c r="IZC292" s="730"/>
      <c r="IZD292" s="730"/>
      <c r="IZE292" s="730"/>
      <c r="IZF292" s="730"/>
      <c r="IZG292" s="730"/>
      <c r="IZH292" s="730"/>
      <c r="IZI292" s="730"/>
      <c r="IZJ292" s="730"/>
      <c r="IZK292" s="730"/>
      <c r="IZL292" s="730"/>
      <c r="IZM292" s="730"/>
      <c r="IZN292" s="730"/>
      <c r="IZO292" s="730"/>
      <c r="IZP292" s="730"/>
      <c r="IZQ292" s="730"/>
      <c r="IZR292" s="730"/>
      <c r="IZS292" s="730"/>
      <c r="IZT292" s="730"/>
      <c r="IZU292" s="730"/>
      <c r="IZV292" s="730"/>
      <c r="IZW292" s="730"/>
      <c r="IZX292" s="730"/>
      <c r="IZY292" s="730"/>
      <c r="IZZ292" s="730"/>
      <c r="JAA292" s="730"/>
      <c r="JAB292" s="730"/>
      <c r="JAC292" s="730"/>
      <c r="JAD292" s="730"/>
      <c r="JAE292" s="730"/>
      <c r="JAF292" s="730"/>
      <c r="JAG292" s="730"/>
      <c r="JAH292" s="730"/>
      <c r="JAI292" s="730"/>
      <c r="JAJ292" s="730"/>
      <c r="JAK292" s="730"/>
      <c r="JAL292" s="730"/>
      <c r="JAM292" s="730"/>
      <c r="JAN292" s="730"/>
      <c r="JAO292" s="730"/>
      <c r="JAP292" s="730"/>
      <c r="JAQ292" s="730"/>
      <c r="JAR292" s="730"/>
      <c r="JAS292" s="730"/>
      <c r="JAT292" s="730"/>
      <c r="JAU292" s="730"/>
      <c r="JAV292" s="730"/>
      <c r="JAW292" s="730"/>
      <c r="JAX292" s="730"/>
      <c r="JAY292" s="730"/>
      <c r="JAZ292" s="730"/>
      <c r="JBA292" s="730"/>
      <c r="JBB292" s="730"/>
      <c r="JBC292" s="730"/>
      <c r="JBD292" s="730"/>
      <c r="JBE292" s="730"/>
      <c r="JBF292" s="730"/>
      <c r="JBG292" s="730"/>
      <c r="JBH292" s="730"/>
      <c r="JBI292" s="730"/>
      <c r="JBJ292" s="730"/>
      <c r="JBK292" s="730"/>
      <c r="JBL292" s="730"/>
      <c r="JBM292" s="730"/>
      <c r="JBN292" s="730"/>
      <c r="JBO292" s="730"/>
      <c r="JBP292" s="730"/>
      <c r="JBQ292" s="730"/>
      <c r="JBR292" s="730"/>
      <c r="JBS292" s="730"/>
      <c r="JBT292" s="730"/>
      <c r="JBU292" s="730"/>
      <c r="JBV292" s="730"/>
      <c r="JBW292" s="730"/>
      <c r="JBX292" s="730"/>
      <c r="JBY292" s="730"/>
      <c r="JBZ292" s="730"/>
      <c r="JCA292" s="730"/>
      <c r="JCB292" s="730"/>
      <c r="JCC292" s="730"/>
      <c r="JCD292" s="730"/>
      <c r="JCE292" s="730"/>
      <c r="JCF292" s="730"/>
      <c r="JCG292" s="730"/>
      <c r="JCH292" s="730"/>
      <c r="JCI292" s="730"/>
      <c r="JCJ292" s="730"/>
      <c r="JCK292" s="730"/>
      <c r="JCL292" s="730"/>
      <c r="JCM292" s="730"/>
      <c r="JCN292" s="730"/>
      <c r="JCO292" s="730"/>
      <c r="JCP292" s="730"/>
      <c r="JCQ292" s="730"/>
      <c r="JCR292" s="730"/>
      <c r="JCS292" s="730"/>
      <c r="JCT292" s="730"/>
      <c r="JCU292" s="730"/>
      <c r="JCV292" s="730"/>
      <c r="JCW292" s="730"/>
      <c r="JCX292" s="730"/>
      <c r="JCY292" s="730"/>
      <c r="JCZ292" s="730"/>
      <c r="JDA292" s="730"/>
      <c r="JDB292" s="730"/>
      <c r="JDC292" s="730"/>
      <c r="JDD292" s="730"/>
      <c r="JDE292" s="730"/>
      <c r="JDF292" s="730"/>
      <c r="JDG292" s="730"/>
      <c r="JDH292" s="730"/>
      <c r="JDI292" s="730"/>
      <c r="JDJ292" s="730"/>
      <c r="JDK292" s="730"/>
      <c r="JDL292" s="730"/>
      <c r="JDM292" s="730"/>
      <c r="JDN292" s="730"/>
      <c r="JDO292" s="730"/>
      <c r="JDP292" s="730"/>
      <c r="JDQ292" s="730"/>
      <c r="JDR292" s="730"/>
      <c r="JDS292" s="730"/>
      <c r="JDT292" s="730"/>
      <c r="JDU292" s="730"/>
      <c r="JDV292" s="730"/>
      <c r="JDW292" s="730"/>
      <c r="JDX292" s="730"/>
      <c r="JDY292" s="730"/>
      <c r="JDZ292" s="730"/>
      <c r="JEA292" s="730"/>
      <c r="JEB292" s="730"/>
      <c r="JEC292" s="730"/>
      <c r="JED292" s="730"/>
      <c r="JEE292" s="730"/>
      <c r="JEF292" s="730"/>
      <c r="JEG292" s="730"/>
      <c r="JEH292" s="730"/>
      <c r="JEI292" s="730"/>
      <c r="JEJ292" s="730"/>
      <c r="JEK292" s="730"/>
      <c r="JEL292" s="730"/>
      <c r="JEM292" s="730"/>
      <c r="JEN292" s="730"/>
      <c r="JEO292" s="730"/>
      <c r="JEP292" s="730"/>
      <c r="JEQ292" s="730"/>
      <c r="JER292" s="730"/>
      <c r="JES292" s="730"/>
      <c r="JET292" s="730"/>
      <c r="JEU292" s="730"/>
      <c r="JEV292" s="730"/>
      <c r="JEW292" s="730"/>
      <c r="JEX292" s="730"/>
      <c r="JEY292" s="730"/>
      <c r="JEZ292" s="730"/>
      <c r="JFA292" s="730"/>
      <c r="JFB292" s="730"/>
      <c r="JFC292" s="730"/>
      <c r="JFD292" s="730"/>
      <c r="JFE292" s="730"/>
      <c r="JFF292" s="730"/>
      <c r="JFG292" s="730"/>
      <c r="JFH292" s="730"/>
      <c r="JFI292" s="730"/>
      <c r="JFJ292" s="730"/>
      <c r="JFK292" s="730"/>
      <c r="JFL292" s="730"/>
      <c r="JFM292" s="730"/>
      <c r="JFN292" s="730"/>
      <c r="JFO292" s="730"/>
      <c r="JFP292" s="730"/>
      <c r="JFQ292" s="730"/>
      <c r="JFR292" s="730"/>
      <c r="JFS292" s="730"/>
      <c r="JFT292" s="730"/>
      <c r="JFU292" s="730"/>
      <c r="JFV292" s="730"/>
      <c r="JFW292" s="730"/>
      <c r="JFX292" s="730"/>
      <c r="JFY292" s="730"/>
      <c r="JFZ292" s="730"/>
      <c r="JGA292" s="730"/>
      <c r="JGB292" s="730"/>
      <c r="JGC292" s="730"/>
      <c r="JGD292" s="730"/>
      <c r="JGE292" s="730"/>
      <c r="JGF292" s="730"/>
      <c r="JGG292" s="730"/>
      <c r="JGH292" s="730"/>
      <c r="JGI292" s="730"/>
      <c r="JGJ292" s="730"/>
      <c r="JGK292" s="730"/>
      <c r="JGL292" s="730"/>
      <c r="JGM292" s="730"/>
      <c r="JGN292" s="730"/>
      <c r="JGO292" s="730"/>
      <c r="JGP292" s="730"/>
      <c r="JGQ292" s="730"/>
      <c r="JGR292" s="730"/>
      <c r="JGS292" s="730"/>
      <c r="JGT292" s="730"/>
      <c r="JGU292" s="730"/>
      <c r="JGV292" s="730"/>
      <c r="JGW292" s="730"/>
      <c r="JGX292" s="730"/>
      <c r="JGY292" s="730"/>
      <c r="JGZ292" s="730"/>
      <c r="JHA292" s="730"/>
      <c r="JHB292" s="730"/>
      <c r="JHC292" s="730"/>
      <c r="JHD292" s="730"/>
      <c r="JHE292" s="730"/>
      <c r="JHF292" s="730"/>
      <c r="JHG292" s="730"/>
      <c r="JHH292" s="730"/>
      <c r="JHI292" s="730"/>
      <c r="JHJ292" s="730"/>
      <c r="JHK292" s="730"/>
      <c r="JHL292" s="730"/>
      <c r="JHM292" s="730"/>
      <c r="JHN292" s="730"/>
      <c r="JHO292" s="730"/>
      <c r="JHP292" s="730"/>
      <c r="JHQ292" s="730"/>
      <c r="JHR292" s="730"/>
      <c r="JHS292" s="730"/>
      <c r="JHT292" s="730"/>
      <c r="JHU292" s="730"/>
      <c r="JHV292" s="730"/>
      <c r="JHW292" s="730"/>
      <c r="JHX292" s="730"/>
      <c r="JHY292" s="730"/>
      <c r="JHZ292" s="730"/>
      <c r="JIA292" s="730"/>
      <c r="JIB292" s="730"/>
      <c r="JIC292" s="730"/>
      <c r="JID292" s="730"/>
      <c r="JIE292" s="730"/>
      <c r="JIF292" s="730"/>
      <c r="JIG292" s="730"/>
      <c r="JIH292" s="730"/>
      <c r="JII292" s="730"/>
      <c r="JIJ292" s="730"/>
      <c r="JIK292" s="730"/>
      <c r="JIL292" s="730"/>
      <c r="JIM292" s="730"/>
      <c r="JIN292" s="730"/>
      <c r="JIO292" s="730"/>
      <c r="JIP292" s="730"/>
      <c r="JIQ292" s="730"/>
      <c r="JIR292" s="730"/>
      <c r="JIS292" s="730"/>
      <c r="JIT292" s="730"/>
      <c r="JIU292" s="730"/>
      <c r="JIV292" s="730"/>
      <c r="JIW292" s="730"/>
      <c r="JIX292" s="730"/>
      <c r="JIY292" s="730"/>
      <c r="JIZ292" s="730"/>
      <c r="JJA292" s="730"/>
      <c r="JJB292" s="730"/>
      <c r="JJC292" s="730"/>
      <c r="JJD292" s="730"/>
      <c r="JJE292" s="730"/>
      <c r="JJF292" s="730"/>
      <c r="JJG292" s="730"/>
      <c r="JJH292" s="730"/>
      <c r="JJI292" s="730"/>
      <c r="JJJ292" s="730"/>
      <c r="JJK292" s="730"/>
      <c r="JJL292" s="730"/>
      <c r="JJM292" s="730"/>
      <c r="JJN292" s="730"/>
      <c r="JJO292" s="730"/>
      <c r="JJP292" s="730"/>
      <c r="JJQ292" s="730"/>
      <c r="JJR292" s="730"/>
      <c r="JJS292" s="730"/>
      <c r="JJT292" s="730"/>
      <c r="JJU292" s="730"/>
      <c r="JJV292" s="730"/>
      <c r="JJW292" s="730"/>
      <c r="JJX292" s="730"/>
      <c r="JJY292" s="730"/>
      <c r="JJZ292" s="730"/>
      <c r="JKA292" s="730"/>
      <c r="JKB292" s="730"/>
      <c r="JKC292" s="730"/>
      <c r="JKD292" s="730"/>
      <c r="JKE292" s="730"/>
      <c r="JKF292" s="730"/>
      <c r="JKG292" s="730"/>
      <c r="JKH292" s="730"/>
      <c r="JKI292" s="730"/>
      <c r="JKJ292" s="730"/>
      <c r="JKK292" s="730"/>
      <c r="JKL292" s="730"/>
      <c r="JKM292" s="730"/>
      <c r="JKN292" s="730"/>
      <c r="JKO292" s="730"/>
      <c r="JKP292" s="730"/>
      <c r="JKQ292" s="730"/>
      <c r="JKR292" s="730"/>
      <c r="JKS292" s="730"/>
      <c r="JKT292" s="730"/>
      <c r="JKU292" s="730"/>
      <c r="JKV292" s="730"/>
      <c r="JKW292" s="730"/>
      <c r="JKX292" s="730"/>
      <c r="JKY292" s="730"/>
      <c r="JKZ292" s="730"/>
      <c r="JLA292" s="730"/>
      <c r="JLB292" s="730"/>
      <c r="JLC292" s="730"/>
      <c r="JLD292" s="730"/>
      <c r="JLE292" s="730"/>
      <c r="JLF292" s="730"/>
      <c r="JLG292" s="730"/>
      <c r="JLH292" s="730"/>
      <c r="JLI292" s="730"/>
      <c r="JLJ292" s="730"/>
      <c r="JLK292" s="730"/>
      <c r="JLL292" s="730"/>
      <c r="JLM292" s="730"/>
      <c r="JLN292" s="730"/>
      <c r="JLO292" s="730"/>
      <c r="JLP292" s="730"/>
      <c r="JLQ292" s="730"/>
      <c r="JLR292" s="730"/>
      <c r="JLS292" s="730"/>
      <c r="JLT292" s="730"/>
      <c r="JLU292" s="730"/>
      <c r="JLV292" s="730"/>
      <c r="JLW292" s="730"/>
      <c r="JLX292" s="730"/>
      <c r="JLY292" s="730"/>
      <c r="JLZ292" s="730"/>
      <c r="JMA292" s="730"/>
      <c r="JMB292" s="730"/>
      <c r="JMC292" s="730"/>
      <c r="JMD292" s="730"/>
      <c r="JME292" s="730"/>
      <c r="JMF292" s="730"/>
      <c r="JMG292" s="730"/>
      <c r="JMH292" s="730"/>
      <c r="JMI292" s="730"/>
      <c r="JMJ292" s="730"/>
      <c r="JMK292" s="730"/>
      <c r="JML292" s="730"/>
      <c r="JMM292" s="730"/>
      <c r="JMN292" s="730"/>
      <c r="JMO292" s="730"/>
      <c r="JMP292" s="730"/>
      <c r="JMQ292" s="730"/>
      <c r="JMR292" s="730"/>
      <c r="JMS292" s="730"/>
      <c r="JMT292" s="730"/>
      <c r="JMU292" s="730"/>
      <c r="JMV292" s="730"/>
      <c r="JMW292" s="730"/>
      <c r="JMX292" s="730"/>
      <c r="JMY292" s="730"/>
      <c r="JMZ292" s="730"/>
      <c r="JNA292" s="730"/>
      <c r="JNB292" s="730"/>
      <c r="JNC292" s="730"/>
      <c r="JND292" s="730"/>
      <c r="JNE292" s="730"/>
      <c r="JNF292" s="730"/>
      <c r="JNG292" s="730"/>
      <c r="JNH292" s="730"/>
      <c r="JNI292" s="730"/>
      <c r="JNJ292" s="730"/>
      <c r="JNK292" s="730"/>
      <c r="JNL292" s="730"/>
      <c r="JNM292" s="730"/>
      <c r="JNN292" s="730"/>
      <c r="JNO292" s="730"/>
      <c r="JNP292" s="730"/>
      <c r="JNQ292" s="730"/>
      <c r="JNR292" s="730"/>
      <c r="JNS292" s="730"/>
      <c r="JNT292" s="730"/>
      <c r="JNU292" s="730"/>
      <c r="JNV292" s="730"/>
      <c r="JNW292" s="730"/>
      <c r="JNX292" s="730"/>
      <c r="JNY292" s="730"/>
      <c r="JNZ292" s="730"/>
      <c r="JOA292" s="730"/>
      <c r="JOB292" s="730"/>
      <c r="JOC292" s="730"/>
      <c r="JOD292" s="730"/>
      <c r="JOE292" s="730"/>
      <c r="JOF292" s="730"/>
      <c r="JOG292" s="730"/>
      <c r="JOH292" s="730"/>
      <c r="JOI292" s="730"/>
      <c r="JOJ292" s="730"/>
      <c r="JOK292" s="730"/>
      <c r="JOL292" s="730"/>
      <c r="JOM292" s="730"/>
      <c r="JON292" s="730"/>
      <c r="JOO292" s="730"/>
      <c r="JOP292" s="730"/>
      <c r="JOQ292" s="730"/>
      <c r="JOR292" s="730"/>
      <c r="JOS292" s="730"/>
      <c r="JOT292" s="730"/>
      <c r="JOU292" s="730"/>
      <c r="JOV292" s="730"/>
      <c r="JOW292" s="730"/>
      <c r="JOX292" s="730"/>
      <c r="JOY292" s="730"/>
      <c r="JOZ292" s="730"/>
      <c r="JPA292" s="730"/>
      <c r="JPB292" s="730"/>
      <c r="JPC292" s="730"/>
      <c r="JPD292" s="730"/>
      <c r="JPE292" s="730"/>
      <c r="JPF292" s="730"/>
      <c r="JPG292" s="730"/>
      <c r="JPH292" s="730"/>
      <c r="JPI292" s="730"/>
      <c r="JPJ292" s="730"/>
      <c r="JPK292" s="730"/>
      <c r="JPL292" s="730"/>
      <c r="JPM292" s="730"/>
      <c r="JPN292" s="730"/>
      <c r="JPO292" s="730"/>
      <c r="JPP292" s="730"/>
      <c r="JPQ292" s="730"/>
      <c r="JPR292" s="730"/>
      <c r="JPS292" s="730"/>
      <c r="JPT292" s="730"/>
      <c r="JPU292" s="730"/>
      <c r="JPV292" s="730"/>
      <c r="JPW292" s="730"/>
      <c r="JPX292" s="730"/>
      <c r="JPY292" s="730"/>
      <c r="JPZ292" s="730"/>
      <c r="JQA292" s="730"/>
      <c r="JQB292" s="730"/>
      <c r="JQC292" s="730"/>
      <c r="JQD292" s="730"/>
      <c r="JQE292" s="730"/>
      <c r="JQF292" s="730"/>
      <c r="JQG292" s="730"/>
      <c r="JQH292" s="730"/>
      <c r="JQI292" s="730"/>
      <c r="JQJ292" s="730"/>
      <c r="JQK292" s="730"/>
      <c r="JQL292" s="730"/>
      <c r="JQM292" s="730"/>
      <c r="JQN292" s="730"/>
      <c r="JQO292" s="730"/>
      <c r="JQP292" s="730"/>
      <c r="JQQ292" s="730"/>
      <c r="JQR292" s="730"/>
      <c r="JQS292" s="730"/>
      <c r="JQT292" s="730"/>
      <c r="JQU292" s="730"/>
      <c r="JQV292" s="730"/>
      <c r="JQW292" s="730"/>
      <c r="JQX292" s="730"/>
      <c r="JQY292" s="730"/>
      <c r="JQZ292" s="730"/>
      <c r="JRA292" s="730"/>
      <c r="JRB292" s="730"/>
      <c r="JRC292" s="730"/>
      <c r="JRD292" s="730"/>
      <c r="JRE292" s="730"/>
      <c r="JRF292" s="730"/>
      <c r="JRG292" s="730"/>
      <c r="JRH292" s="730"/>
      <c r="JRI292" s="730"/>
      <c r="JRJ292" s="730"/>
      <c r="JRK292" s="730"/>
      <c r="JRL292" s="730"/>
      <c r="JRM292" s="730"/>
      <c r="JRN292" s="730"/>
      <c r="JRO292" s="730"/>
      <c r="JRP292" s="730"/>
      <c r="JRQ292" s="730"/>
      <c r="JRR292" s="730"/>
      <c r="JRS292" s="730"/>
      <c r="JRT292" s="730"/>
      <c r="JRU292" s="730"/>
      <c r="JRV292" s="730"/>
      <c r="JRW292" s="730"/>
      <c r="JRX292" s="730"/>
      <c r="JRY292" s="730"/>
      <c r="JRZ292" s="730"/>
      <c r="JSA292" s="730"/>
      <c r="JSB292" s="730"/>
      <c r="JSC292" s="730"/>
      <c r="JSD292" s="730"/>
      <c r="JSE292" s="730"/>
      <c r="JSF292" s="730"/>
      <c r="JSG292" s="730"/>
      <c r="JSH292" s="730"/>
      <c r="JSI292" s="730"/>
      <c r="JSJ292" s="730"/>
      <c r="JSK292" s="730"/>
      <c r="JSL292" s="730"/>
      <c r="JSM292" s="730"/>
      <c r="JSN292" s="730"/>
      <c r="JSO292" s="730"/>
      <c r="JSP292" s="730"/>
      <c r="JSQ292" s="730"/>
      <c r="JSR292" s="730"/>
      <c r="JSS292" s="730"/>
      <c r="JST292" s="730"/>
      <c r="JSU292" s="730"/>
      <c r="JSV292" s="730"/>
      <c r="JSW292" s="730"/>
      <c r="JSX292" s="730"/>
      <c r="JSY292" s="730"/>
      <c r="JSZ292" s="730"/>
      <c r="JTA292" s="730"/>
      <c r="JTB292" s="730"/>
      <c r="JTC292" s="730"/>
      <c r="JTD292" s="730"/>
      <c r="JTE292" s="730"/>
      <c r="JTF292" s="730"/>
      <c r="JTG292" s="730"/>
      <c r="JTH292" s="730"/>
      <c r="JTI292" s="730"/>
      <c r="JTJ292" s="730"/>
      <c r="JTK292" s="730"/>
      <c r="JTL292" s="730"/>
      <c r="JTM292" s="730"/>
      <c r="JTN292" s="730"/>
      <c r="JTO292" s="730"/>
      <c r="JTP292" s="730"/>
      <c r="JTQ292" s="730"/>
      <c r="JTR292" s="730"/>
      <c r="JTS292" s="730"/>
      <c r="JTT292" s="730"/>
      <c r="JTU292" s="730"/>
      <c r="JTV292" s="730"/>
      <c r="JTW292" s="730"/>
      <c r="JTX292" s="730"/>
      <c r="JTY292" s="730"/>
      <c r="JTZ292" s="730"/>
      <c r="JUA292" s="730"/>
      <c r="JUB292" s="730"/>
      <c r="JUC292" s="730"/>
      <c r="JUD292" s="730"/>
      <c r="JUE292" s="730"/>
      <c r="JUF292" s="730"/>
      <c r="JUG292" s="730"/>
      <c r="JUH292" s="730"/>
      <c r="JUI292" s="730"/>
      <c r="JUJ292" s="730"/>
      <c r="JUK292" s="730"/>
      <c r="JUL292" s="730"/>
      <c r="JUM292" s="730"/>
      <c r="JUN292" s="730"/>
      <c r="JUO292" s="730"/>
      <c r="JUP292" s="730"/>
      <c r="JUQ292" s="730"/>
      <c r="JUR292" s="730"/>
      <c r="JUS292" s="730"/>
      <c r="JUT292" s="730"/>
      <c r="JUU292" s="730"/>
      <c r="JUV292" s="730"/>
      <c r="JUW292" s="730"/>
      <c r="JUX292" s="730"/>
      <c r="JUY292" s="730"/>
      <c r="JUZ292" s="730"/>
      <c r="JVA292" s="730"/>
      <c r="JVB292" s="730"/>
      <c r="JVC292" s="730"/>
      <c r="JVD292" s="730"/>
      <c r="JVE292" s="730"/>
      <c r="JVF292" s="730"/>
      <c r="JVG292" s="730"/>
      <c r="JVH292" s="730"/>
      <c r="JVI292" s="730"/>
      <c r="JVJ292" s="730"/>
      <c r="JVK292" s="730"/>
      <c r="JVL292" s="730"/>
      <c r="JVM292" s="730"/>
      <c r="JVN292" s="730"/>
      <c r="JVO292" s="730"/>
      <c r="JVP292" s="730"/>
      <c r="JVQ292" s="730"/>
      <c r="JVR292" s="730"/>
      <c r="JVS292" s="730"/>
      <c r="JVT292" s="730"/>
      <c r="JVU292" s="730"/>
      <c r="JVV292" s="730"/>
      <c r="JVW292" s="730"/>
      <c r="JVX292" s="730"/>
      <c r="JVY292" s="730"/>
      <c r="JVZ292" s="730"/>
      <c r="JWA292" s="730"/>
      <c r="JWB292" s="730"/>
      <c r="JWC292" s="730"/>
      <c r="JWD292" s="730"/>
      <c r="JWE292" s="730"/>
      <c r="JWF292" s="730"/>
      <c r="JWG292" s="730"/>
      <c r="JWH292" s="730"/>
      <c r="JWI292" s="730"/>
      <c r="JWJ292" s="730"/>
      <c r="JWK292" s="730"/>
      <c r="JWL292" s="730"/>
      <c r="JWM292" s="730"/>
      <c r="JWN292" s="730"/>
      <c r="JWO292" s="730"/>
      <c r="JWP292" s="730"/>
      <c r="JWQ292" s="730"/>
      <c r="JWR292" s="730"/>
      <c r="JWS292" s="730"/>
      <c r="JWT292" s="730"/>
      <c r="JWU292" s="730"/>
      <c r="JWV292" s="730"/>
      <c r="JWW292" s="730"/>
      <c r="JWX292" s="730"/>
      <c r="JWY292" s="730"/>
      <c r="JWZ292" s="730"/>
      <c r="JXA292" s="730"/>
      <c r="JXB292" s="730"/>
      <c r="JXC292" s="730"/>
      <c r="JXD292" s="730"/>
      <c r="JXE292" s="730"/>
      <c r="JXF292" s="730"/>
      <c r="JXG292" s="730"/>
      <c r="JXH292" s="730"/>
      <c r="JXI292" s="730"/>
      <c r="JXJ292" s="730"/>
      <c r="JXK292" s="730"/>
      <c r="JXL292" s="730"/>
      <c r="JXM292" s="730"/>
      <c r="JXN292" s="730"/>
      <c r="JXO292" s="730"/>
      <c r="JXP292" s="730"/>
      <c r="JXQ292" s="730"/>
      <c r="JXR292" s="730"/>
      <c r="JXS292" s="730"/>
      <c r="JXT292" s="730"/>
      <c r="JXU292" s="730"/>
      <c r="JXV292" s="730"/>
      <c r="JXW292" s="730"/>
      <c r="JXX292" s="730"/>
      <c r="JXY292" s="730"/>
      <c r="JXZ292" s="730"/>
      <c r="JYA292" s="730"/>
      <c r="JYB292" s="730"/>
      <c r="JYC292" s="730"/>
      <c r="JYD292" s="730"/>
      <c r="JYE292" s="730"/>
      <c r="JYF292" s="730"/>
      <c r="JYG292" s="730"/>
      <c r="JYH292" s="730"/>
      <c r="JYI292" s="730"/>
      <c r="JYJ292" s="730"/>
      <c r="JYK292" s="730"/>
      <c r="JYL292" s="730"/>
      <c r="JYM292" s="730"/>
      <c r="JYN292" s="730"/>
      <c r="JYO292" s="730"/>
      <c r="JYP292" s="730"/>
      <c r="JYQ292" s="730"/>
      <c r="JYR292" s="730"/>
      <c r="JYS292" s="730"/>
      <c r="JYT292" s="730"/>
      <c r="JYU292" s="730"/>
      <c r="JYV292" s="730"/>
      <c r="JYW292" s="730"/>
      <c r="JYX292" s="730"/>
      <c r="JYY292" s="730"/>
      <c r="JYZ292" s="730"/>
      <c r="JZA292" s="730"/>
      <c r="JZB292" s="730"/>
      <c r="JZC292" s="730"/>
      <c r="JZD292" s="730"/>
      <c r="JZE292" s="730"/>
      <c r="JZF292" s="730"/>
      <c r="JZG292" s="730"/>
      <c r="JZH292" s="730"/>
      <c r="JZI292" s="730"/>
      <c r="JZJ292" s="730"/>
      <c r="JZK292" s="730"/>
      <c r="JZL292" s="730"/>
      <c r="JZM292" s="730"/>
      <c r="JZN292" s="730"/>
      <c r="JZO292" s="730"/>
      <c r="JZP292" s="730"/>
      <c r="JZQ292" s="730"/>
      <c r="JZR292" s="730"/>
      <c r="JZS292" s="730"/>
      <c r="JZT292" s="730"/>
      <c r="JZU292" s="730"/>
      <c r="JZV292" s="730"/>
      <c r="JZW292" s="730"/>
      <c r="JZX292" s="730"/>
      <c r="JZY292" s="730"/>
      <c r="JZZ292" s="730"/>
      <c r="KAA292" s="730"/>
      <c r="KAB292" s="730"/>
      <c r="KAC292" s="730"/>
      <c r="KAD292" s="730"/>
      <c r="KAE292" s="730"/>
      <c r="KAF292" s="730"/>
      <c r="KAG292" s="730"/>
      <c r="KAH292" s="730"/>
      <c r="KAI292" s="730"/>
      <c r="KAJ292" s="730"/>
      <c r="KAK292" s="730"/>
      <c r="KAL292" s="730"/>
      <c r="KAM292" s="730"/>
      <c r="KAN292" s="730"/>
      <c r="KAO292" s="730"/>
      <c r="KAP292" s="730"/>
      <c r="KAQ292" s="730"/>
      <c r="KAR292" s="730"/>
      <c r="KAS292" s="730"/>
      <c r="KAT292" s="730"/>
      <c r="KAU292" s="730"/>
      <c r="KAV292" s="730"/>
      <c r="KAW292" s="730"/>
      <c r="KAX292" s="730"/>
      <c r="KAY292" s="730"/>
      <c r="KAZ292" s="730"/>
      <c r="KBA292" s="730"/>
      <c r="KBB292" s="730"/>
      <c r="KBC292" s="730"/>
      <c r="KBD292" s="730"/>
      <c r="KBE292" s="730"/>
      <c r="KBF292" s="730"/>
      <c r="KBG292" s="730"/>
      <c r="KBH292" s="730"/>
      <c r="KBI292" s="730"/>
      <c r="KBJ292" s="730"/>
      <c r="KBK292" s="730"/>
      <c r="KBL292" s="730"/>
      <c r="KBM292" s="730"/>
      <c r="KBN292" s="730"/>
      <c r="KBO292" s="730"/>
      <c r="KBP292" s="730"/>
      <c r="KBQ292" s="730"/>
      <c r="KBR292" s="730"/>
      <c r="KBS292" s="730"/>
      <c r="KBT292" s="730"/>
      <c r="KBU292" s="730"/>
      <c r="KBV292" s="730"/>
      <c r="KBW292" s="730"/>
      <c r="KBX292" s="730"/>
      <c r="KBY292" s="730"/>
      <c r="KBZ292" s="730"/>
      <c r="KCA292" s="730"/>
      <c r="KCB292" s="730"/>
      <c r="KCC292" s="730"/>
      <c r="KCD292" s="730"/>
      <c r="KCE292" s="730"/>
      <c r="KCF292" s="730"/>
      <c r="KCG292" s="730"/>
      <c r="KCH292" s="730"/>
      <c r="KCI292" s="730"/>
      <c r="KCJ292" s="730"/>
      <c r="KCK292" s="730"/>
      <c r="KCL292" s="730"/>
      <c r="KCM292" s="730"/>
      <c r="KCN292" s="730"/>
      <c r="KCO292" s="730"/>
      <c r="KCP292" s="730"/>
      <c r="KCQ292" s="730"/>
      <c r="KCR292" s="730"/>
      <c r="KCS292" s="730"/>
      <c r="KCT292" s="730"/>
      <c r="KCU292" s="730"/>
      <c r="KCV292" s="730"/>
      <c r="KCW292" s="730"/>
      <c r="KCX292" s="730"/>
      <c r="KCY292" s="730"/>
      <c r="KCZ292" s="730"/>
      <c r="KDA292" s="730"/>
      <c r="KDB292" s="730"/>
      <c r="KDC292" s="730"/>
      <c r="KDD292" s="730"/>
      <c r="KDE292" s="730"/>
      <c r="KDF292" s="730"/>
      <c r="KDG292" s="730"/>
      <c r="KDH292" s="730"/>
      <c r="KDI292" s="730"/>
      <c r="KDJ292" s="730"/>
      <c r="KDK292" s="730"/>
      <c r="KDL292" s="730"/>
      <c r="KDM292" s="730"/>
      <c r="KDN292" s="730"/>
      <c r="KDO292" s="730"/>
      <c r="KDP292" s="730"/>
      <c r="KDQ292" s="730"/>
      <c r="KDR292" s="730"/>
      <c r="KDS292" s="730"/>
      <c r="KDT292" s="730"/>
      <c r="KDU292" s="730"/>
      <c r="KDV292" s="730"/>
      <c r="KDW292" s="730"/>
      <c r="KDX292" s="730"/>
      <c r="KDY292" s="730"/>
      <c r="KDZ292" s="730"/>
      <c r="KEA292" s="730"/>
      <c r="KEB292" s="730"/>
      <c r="KEC292" s="730"/>
      <c r="KED292" s="730"/>
      <c r="KEE292" s="730"/>
      <c r="KEF292" s="730"/>
      <c r="KEG292" s="730"/>
      <c r="KEH292" s="730"/>
      <c r="KEI292" s="730"/>
      <c r="KEJ292" s="730"/>
      <c r="KEK292" s="730"/>
      <c r="KEL292" s="730"/>
      <c r="KEM292" s="730"/>
      <c r="KEN292" s="730"/>
      <c r="KEO292" s="730"/>
      <c r="KEP292" s="730"/>
      <c r="KEQ292" s="730"/>
      <c r="KER292" s="730"/>
      <c r="KES292" s="730"/>
      <c r="KET292" s="730"/>
      <c r="KEU292" s="730"/>
      <c r="KEV292" s="730"/>
      <c r="KEW292" s="730"/>
      <c r="KEX292" s="730"/>
      <c r="KEY292" s="730"/>
      <c r="KEZ292" s="730"/>
      <c r="KFA292" s="730"/>
      <c r="KFB292" s="730"/>
      <c r="KFC292" s="730"/>
      <c r="KFD292" s="730"/>
      <c r="KFE292" s="730"/>
      <c r="KFF292" s="730"/>
      <c r="KFG292" s="730"/>
      <c r="KFH292" s="730"/>
      <c r="KFI292" s="730"/>
      <c r="KFJ292" s="730"/>
      <c r="KFK292" s="730"/>
      <c r="KFL292" s="730"/>
      <c r="KFM292" s="730"/>
      <c r="KFN292" s="730"/>
      <c r="KFO292" s="730"/>
      <c r="KFP292" s="730"/>
      <c r="KFQ292" s="730"/>
      <c r="KFR292" s="730"/>
      <c r="KFS292" s="730"/>
      <c r="KFT292" s="730"/>
      <c r="KFU292" s="730"/>
      <c r="KFV292" s="730"/>
      <c r="KFW292" s="730"/>
      <c r="KFX292" s="730"/>
      <c r="KFY292" s="730"/>
      <c r="KFZ292" s="730"/>
      <c r="KGA292" s="730"/>
      <c r="KGB292" s="730"/>
      <c r="KGC292" s="730"/>
      <c r="KGD292" s="730"/>
      <c r="KGE292" s="730"/>
      <c r="KGF292" s="730"/>
      <c r="KGG292" s="730"/>
      <c r="KGH292" s="730"/>
      <c r="KGI292" s="730"/>
      <c r="KGJ292" s="730"/>
      <c r="KGK292" s="730"/>
      <c r="KGL292" s="730"/>
      <c r="KGM292" s="730"/>
      <c r="KGN292" s="730"/>
      <c r="KGO292" s="730"/>
      <c r="KGP292" s="730"/>
      <c r="KGQ292" s="730"/>
      <c r="KGR292" s="730"/>
      <c r="KGS292" s="730"/>
      <c r="KGT292" s="730"/>
      <c r="KGU292" s="730"/>
      <c r="KGV292" s="730"/>
      <c r="KGW292" s="730"/>
      <c r="KGX292" s="730"/>
      <c r="KGY292" s="730"/>
      <c r="KGZ292" s="730"/>
      <c r="KHA292" s="730"/>
      <c r="KHB292" s="730"/>
      <c r="KHC292" s="730"/>
      <c r="KHD292" s="730"/>
      <c r="KHE292" s="730"/>
      <c r="KHF292" s="730"/>
      <c r="KHG292" s="730"/>
      <c r="KHH292" s="730"/>
      <c r="KHI292" s="730"/>
      <c r="KHJ292" s="730"/>
      <c r="KHK292" s="730"/>
      <c r="KHL292" s="730"/>
      <c r="KHM292" s="730"/>
      <c r="KHN292" s="730"/>
      <c r="KHO292" s="730"/>
      <c r="KHP292" s="730"/>
      <c r="KHQ292" s="730"/>
      <c r="KHR292" s="730"/>
      <c r="KHS292" s="730"/>
      <c r="KHT292" s="730"/>
      <c r="KHU292" s="730"/>
      <c r="KHV292" s="730"/>
      <c r="KHW292" s="730"/>
      <c r="KHX292" s="730"/>
      <c r="KHY292" s="730"/>
      <c r="KHZ292" s="730"/>
      <c r="KIA292" s="730"/>
      <c r="KIB292" s="730"/>
      <c r="KIC292" s="730"/>
      <c r="KID292" s="730"/>
      <c r="KIE292" s="730"/>
      <c r="KIF292" s="730"/>
      <c r="KIG292" s="730"/>
      <c r="KIH292" s="730"/>
      <c r="KII292" s="730"/>
      <c r="KIJ292" s="730"/>
      <c r="KIK292" s="730"/>
      <c r="KIL292" s="730"/>
      <c r="KIM292" s="730"/>
      <c r="KIN292" s="730"/>
      <c r="KIO292" s="730"/>
      <c r="KIP292" s="730"/>
      <c r="KIQ292" s="730"/>
      <c r="KIR292" s="730"/>
      <c r="KIS292" s="730"/>
      <c r="KIT292" s="730"/>
      <c r="KIU292" s="730"/>
      <c r="KIV292" s="730"/>
      <c r="KIW292" s="730"/>
      <c r="KIX292" s="730"/>
      <c r="KIY292" s="730"/>
      <c r="KIZ292" s="730"/>
      <c r="KJA292" s="730"/>
      <c r="KJB292" s="730"/>
      <c r="KJC292" s="730"/>
      <c r="KJD292" s="730"/>
      <c r="KJE292" s="730"/>
      <c r="KJF292" s="730"/>
      <c r="KJG292" s="730"/>
      <c r="KJH292" s="730"/>
      <c r="KJI292" s="730"/>
      <c r="KJJ292" s="730"/>
      <c r="KJK292" s="730"/>
      <c r="KJL292" s="730"/>
      <c r="KJM292" s="730"/>
      <c r="KJN292" s="730"/>
      <c r="KJO292" s="730"/>
      <c r="KJP292" s="730"/>
      <c r="KJQ292" s="730"/>
      <c r="KJR292" s="730"/>
      <c r="KJS292" s="730"/>
      <c r="KJT292" s="730"/>
      <c r="KJU292" s="730"/>
      <c r="KJV292" s="730"/>
      <c r="KJW292" s="730"/>
      <c r="KJX292" s="730"/>
      <c r="KJY292" s="730"/>
      <c r="KJZ292" s="730"/>
      <c r="KKA292" s="730"/>
      <c r="KKB292" s="730"/>
      <c r="KKC292" s="730"/>
      <c r="KKD292" s="730"/>
      <c r="KKE292" s="730"/>
      <c r="KKF292" s="730"/>
      <c r="KKG292" s="730"/>
      <c r="KKH292" s="730"/>
      <c r="KKI292" s="730"/>
      <c r="KKJ292" s="730"/>
      <c r="KKK292" s="730"/>
      <c r="KKL292" s="730"/>
      <c r="KKM292" s="730"/>
      <c r="KKN292" s="730"/>
      <c r="KKO292" s="730"/>
      <c r="KKP292" s="730"/>
      <c r="KKQ292" s="730"/>
      <c r="KKR292" s="730"/>
      <c r="KKS292" s="730"/>
      <c r="KKT292" s="730"/>
      <c r="KKU292" s="730"/>
      <c r="KKV292" s="730"/>
      <c r="KKW292" s="730"/>
      <c r="KKX292" s="730"/>
      <c r="KKY292" s="730"/>
      <c r="KKZ292" s="730"/>
      <c r="KLA292" s="730"/>
      <c r="KLB292" s="730"/>
      <c r="KLC292" s="730"/>
      <c r="KLD292" s="730"/>
      <c r="KLE292" s="730"/>
      <c r="KLF292" s="730"/>
      <c r="KLG292" s="730"/>
      <c r="KLH292" s="730"/>
      <c r="KLI292" s="730"/>
      <c r="KLJ292" s="730"/>
      <c r="KLK292" s="730"/>
      <c r="KLL292" s="730"/>
      <c r="KLM292" s="730"/>
      <c r="KLN292" s="730"/>
      <c r="KLO292" s="730"/>
      <c r="KLP292" s="730"/>
      <c r="KLQ292" s="730"/>
      <c r="KLR292" s="730"/>
      <c r="KLS292" s="730"/>
      <c r="KLT292" s="730"/>
      <c r="KLU292" s="730"/>
      <c r="KLV292" s="730"/>
      <c r="KLW292" s="730"/>
      <c r="KLX292" s="730"/>
      <c r="KLY292" s="730"/>
      <c r="KLZ292" s="730"/>
      <c r="KMA292" s="730"/>
      <c r="KMB292" s="730"/>
      <c r="KMC292" s="730"/>
      <c r="KMD292" s="730"/>
      <c r="KME292" s="730"/>
      <c r="KMF292" s="730"/>
      <c r="KMG292" s="730"/>
      <c r="KMH292" s="730"/>
      <c r="KMI292" s="730"/>
      <c r="KMJ292" s="730"/>
      <c r="KMK292" s="730"/>
      <c r="KML292" s="730"/>
      <c r="KMM292" s="730"/>
      <c r="KMN292" s="730"/>
      <c r="KMO292" s="730"/>
      <c r="KMP292" s="730"/>
      <c r="KMQ292" s="730"/>
      <c r="KMR292" s="730"/>
      <c r="KMS292" s="730"/>
      <c r="KMT292" s="730"/>
      <c r="KMU292" s="730"/>
      <c r="KMV292" s="730"/>
      <c r="KMW292" s="730"/>
      <c r="KMX292" s="730"/>
      <c r="KMY292" s="730"/>
      <c r="KMZ292" s="730"/>
      <c r="KNA292" s="730"/>
      <c r="KNB292" s="730"/>
      <c r="KNC292" s="730"/>
      <c r="KND292" s="730"/>
      <c r="KNE292" s="730"/>
      <c r="KNF292" s="730"/>
      <c r="KNG292" s="730"/>
      <c r="KNH292" s="730"/>
      <c r="KNI292" s="730"/>
      <c r="KNJ292" s="730"/>
      <c r="KNK292" s="730"/>
      <c r="KNL292" s="730"/>
      <c r="KNM292" s="730"/>
      <c r="KNN292" s="730"/>
      <c r="KNO292" s="730"/>
      <c r="KNP292" s="730"/>
      <c r="KNQ292" s="730"/>
      <c r="KNR292" s="730"/>
      <c r="KNS292" s="730"/>
      <c r="KNT292" s="730"/>
      <c r="KNU292" s="730"/>
      <c r="KNV292" s="730"/>
      <c r="KNW292" s="730"/>
      <c r="KNX292" s="730"/>
      <c r="KNY292" s="730"/>
      <c r="KNZ292" s="730"/>
      <c r="KOA292" s="730"/>
      <c r="KOB292" s="730"/>
      <c r="KOC292" s="730"/>
      <c r="KOD292" s="730"/>
      <c r="KOE292" s="730"/>
      <c r="KOF292" s="730"/>
      <c r="KOG292" s="730"/>
      <c r="KOH292" s="730"/>
      <c r="KOI292" s="730"/>
      <c r="KOJ292" s="730"/>
      <c r="KOK292" s="730"/>
      <c r="KOL292" s="730"/>
      <c r="KOM292" s="730"/>
      <c r="KON292" s="730"/>
      <c r="KOO292" s="730"/>
      <c r="KOP292" s="730"/>
      <c r="KOQ292" s="730"/>
      <c r="KOR292" s="730"/>
      <c r="KOS292" s="730"/>
      <c r="KOT292" s="730"/>
      <c r="KOU292" s="730"/>
      <c r="KOV292" s="730"/>
      <c r="KOW292" s="730"/>
      <c r="KOX292" s="730"/>
      <c r="KOY292" s="730"/>
      <c r="KOZ292" s="730"/>
      <c r="KPA292" s="730"/>
      <c r="KPB292" s="730"/>
      <c r="KPC292" s="730"/>
      <c r="KPD292" s="730"/>
      <c r="KPE292" s="730"/>
      <c r="KPF292" s="730"/>
      <c r="KPG292" s="730"/>
      <c r="KPH292" s="730"/>
      <c r="KPI292" s="730"/>
      <c r="KPJ292" s="730"/>
      <c r="KPK292" s="730"/>
      <c r="KPL292" s="730"/>
      <c r="KPM292" s="730"/>
      <c r="KPN292" s="730"/>
      <c r="KPO292" s="730"/>
      <c r="KPP292" s="730"/>
      <c r="KPQ292" s="730"/>
      <c r="KPR292" s="730"/>
      <c r="KPS292" s="730"/>
      <c r="KPT292" s="730"/>
      <c r="KPU292" s="730"/>
      <c r="KPV292" s="730"/>
      <c r="KPW292" s="730"/>
      <c r="KPX292" s="730"/>
      <c r="KPY292" s="730"/>
      <c r="KPZ292" s="730"/>
      <c r="KQA292" s="730"/>
      <c r="KQB292" s="730"/>
      <c r="KQC292" s="730"/>
      <c r="KQD292" s="730"/>
      <c r="KQE292" s="730"/>
      <c r="KQF292" s="730"/>
      <c r="KQG292" s="730"/>
      <c r="KQH292" s="730"/>
      <c r="KQI292" s="730"/>
      <c r="KQJ292" s="730"/>
      <c r="KQK292" s="730"/>
      <c r="KQL292" s="730"/>
      <c r="KQM292" s="730"/>
      <c r="KQN292" s="730"/>
      <c r="KQO292" s="730"/>
      <c r="KQP292" s="730"/>
      <c r="KQQ292" s="730"/>
      <c r="KQR292" s="730"/>
      <c r="KQS292" s="730"/>
      <c r="KQT292" s="730"/>
      <c r="KQU292" s="730"/>
      <c r="KQV292" s="730"/>
      <c r="KQW292" s="730"/>
      <c r="KQX292" s="730"/>
      <c r="KQY292" s="730"/>
      <c r="KQZ292" s="730"/>
      <c r="KRA292" s="730"/>
      <c r="KRB292" s="730"/>
      <c r="KRC292" s="730"/>
      <c r="KRD292" s="730"/>
      <c r="KRE292" s="730"/>
      <c r="KRF292" s="730"/>
      <c r="KRG292" s="730"/>
      <c r="KRH292" s="730"/>
      <c r="KRI292" s="730"/>
      <c r="KRJ292" s="730"/>
      <c r="KRK292" s="730"/>
      <c r="KRL292" s="730"/>
      <c r="KRM292" s="730"/>
      <c r="KRN292" s="730"/>
      <c r="KRO292" s="730"/>
      <c r="KRP292" s="730"/>
      <c r="KRQ292" s="730"/>
      <c r="KRR292" s="730"/>
      <c r="KRS292" s="730"/>
      <c r="KRT292" s="730"/>
      <c r="KRU292" s="730"/>
      <c r="KRV292" s="730"/>
      <c r="KRW292" s="730"/>
      <c r="KRX292" s="730"/>
      <c r="KRY292" s="730"/>
      <c r="KRZ292" s="730"/>
      <c r="KSA292" s="730"/>
      <c r="KSB292" s="730"/>
      <c r="KSC292" s="730"/>
      <c r="KSD292" s="730"/>
      <c r="KSE292" s="730"/>
      <c r="KSF292" s="730"/>
      <c r="KSG292" s="730"/>
      <c r="KSH292" s="730"/>
      <c r="KSI292" s="730"/>
      <c r="KSJ292" s="730"/>
      <c r="KSK292" s="730"/>
      <c r="KSL292" s="730"/>
      <c r="KSM292" s="730"/>
      <c r="KSN292" s="730"/>
      <c r="KSO292" s="730"/>
      <c r="KSP292" s="730"/>
      <c r="KSQ292" s="730"/>
      <c r="KSR292" s="730"/>
      <c r="KSS292" s="730"/>
      <c r="KST292" s="730"/>
      <c r="KSU292" s="730"/>
      <c r="KSV292" s="730"/>
      <c r="KSW292" s="730"/>
      <c r="KSX292" s="730"/>
      <c r="KSY292" s="730"/>
      <c r="KSZ292" s="730"/>
      <c r="KTA292" s="730"/>
      <c r="KTB292" s="730"/>
      <c r="KTC292" s="730"/>
      <c r="KTD292" s="730"/>
      <c r="KTE292" s="730"/>
      <c r="KTF292" s="730"/>
      <c r="KTG292" s="730"/>
      <c r="KTH292" s="730"/>
      <c r="KTI292" s="730"/>
      <c r="KTJ292" s="730"/>
      <c r="KTK292" s="730"/>
      <c r="KTL292" s="730"/>
      <c r="KTM292" s="730"/>
      <c r="KTN292" s="730"/>
      <c r="KTO292" s="730"/>
      <c r="KTP292" s="730"/>
      <c r="KTQ292" s="730"/>
      <c r="KTR292" s="730"/>
      <c r="KTS292" s="730"/>
      <c r="KTT292" s="730"/>
      <c r="KTU292" s="730"/>
      <c r="KTV292" s="730"/>
      <c r="KTW292" s="730"/>
      <c r="KTX292" s="730"/>
      <c r="KTY292" s="730"/>
      <c r="KTZ292" s="730"/>
      <c r="KUA292" s="730"/>
      <c r="KUB292" s="730"/>
      <c r="KUC292" s="730"/>
      <c r="KUD292" s="730"/>
      <c r="KUE292" s="730"/>
      <c r="KUF292" s="730"/>
      <c r="KUG292" s="730"/>
      <c r="KUH292" s="730"/>
      <c r="KUI292" s="730"/>
      <c r="KUJ292" s="730"/>
      <c r="KUK292" s="730"/>
      <c r="KUL292" s="730"/>
      <c r="KUM292" s="730"/>
      <c r="KUN292" s="730"/>
      <c r="KUO292" s="730"/>
      <c r="KUP292" s="730"/>
      <c r="KUQ292" s="730"/>
      <c r="KUR292" s="730"/>
      <c r="KUS292" s="730"/>
      <c r="KUT292" s="730"/>
      <c r="KUU292" s="730"/>
      <c r="KUV292" s="730"/>
      <c r="KUW292" s="730"/>
      <c r="KUX292" s="730"/>
      <c r="KUY292" s="730"/>
      <c r="KUZ292" s="730"/>
      <c r="KVA292" s="730"/>
      <c r="KVB292" s="730"/>
      <c r="KVC292" s="730"/>
      <c r="KVD292" s="730"/>
      <c r="KVE292" s="730"/>
      <c r="KVF292" s="730"/>
      <c r="KVG292" s="730"/>
      <c r="KVH292" s="730"/>
      <c r="KVI292" s="730"/>
      <c r="KVJ292" s="730"/>
      <c r="KVK292" s="730"/>
      <c r="KVL292" s="730"/>
      <c r="KVM292" s="730"/>
      <c r="KVN292" s="730"/>
      <c r="KVO292" s="730"/>
      <c r="KVP292" s="730"/>
      <c r="KVQ292" s="730"/>
      <c r="KVR292" s="730"/>
      <c r="KVS292" s="730"/>
      <c r="KVT292" s="730"/>
      <c r="KVU292" s="730"/>
      <c r="KVV292" s="730"/>
      <c r="KVW292" s="730"/>
      <c r="KVX292" s="730"/>
      <c r="KVY292" s="730"/>
      <c r="KVZ292" s="730"/>
      <c r="KWA292" s="730"/>
      <c r="KWB292" s="730"/>
      <c r="KWC292" s="730"/>
      <c r="KWD292" s="730"/>
      <c r="KWE292" s="730"/>
      <c r="KWF292" s="730"/>
      <c r="KWG292" s="730"/>
      <c r="KWH292" s="730"/>
      <c r="KWI292" s="730"/>
      <c r="KWJ292" s="730"/>
      <c r="KWK292" s="730"/>
      <c r="KWL292" s="730"/>
      <c r="KWM292" s="730"/>
      <c r="KWN292" s="730"/>
      <c r="KWO292" s="730"/>
      <c r="KWP292" s="730"/>
      <c r="KWQ292" s="730"/>
      <c r="KWR292" s="730"/>
      <c r="KWS292" s="730"/>
      <c r="KWT292" s="730"/>
      <c r="KWU292" s="730"/>
      <c r="KWV292" s="730"/>
      <c r="KWW292" s="730"/>
      <c r="KWX292" s="730"/>
      <c r="KWY292" s="730"/>
      <c r="KWZ292" s="730"/>
      <c r="KXA292" s="730"/>
      <c r="KXB292" s="730"/>
      <c r="KXC292" s="730"/>
      <c r="KXD292" s="730"/>
      <c r="KXE292" s="730"/>
      <c r="KXF292" s="730"/>
      <c r="KXG292" s="730"/>
      <c r="KXH292" s="730"/>
      <c r="KXI292" s="730"/>
      <c r="KXJ292" s="730"/>
      <c r="KXK292" s="730"/>
      <c r="KXL292" s="730"/>
      <c r="KXM292" s="730"/>
      <c r="KXN292" s="730"/>
      <c r="KXO292" s="730"/>
      <c r="KXP292" s="730"/>
      <c r="KXQ292" s="730"/>
      <c r="KXR292" s="730"/>
      <c r="KXS292" s="730"/>
      <c r="KXT292" s="730"/>
      <c r="KXU292" s="730"/>
      <c r="KXV292" s="730"/>
      <c r="KXW292" s="730"/>
      <c r="KXX292" s="730"/>
      <c r="KXY292" s="730"/>
      <c r="KXZ292" s="730"/>
      <c r="KYA292" s="730"/>
      <c r="KYB292" s="730"/>
      <c r="KYC292" s="730"/>
      <c r="KYD292" s="730"/>
      <c r="KYE292" s="730"/>
      <c r="KYF292" s="730"/>
      <c r="KYG292" s="730"/>
      <c r="KYH292" s="730"/>
      <c r="KYI292" s="730"/>
      <c r="KYJ292" s="730"/>
      <c r="KYK292" s="730"/>
      <c r="KYL292" s="730"/>
      <c r="KYM292" s="730"/>
      <c r="KYN292" s="730"/>
      <c r="KYO292" s="730"/>
      <c r="KYP292" s="730"/>
      <c r="KYQ292" s="730"/>
      <c r="KYR292" s="730"/>
      <c r="KYS292" s="730"/>
      <c r="KYT292" s="730"/>
      <c r="KYU292" s="730"/>
      <c r="KYV292" s="730"/>
      <c r="KYW292" s="730"/>
      <c r="KYX292" s="730"/>
      <c r="KYY292" s="730"/>
      <c r="KYZ292" s="730"/>
      <c r="KZA292" s="730"/>
      <c r="KZB292" s="730"/>
      <c r="KZC292" s="730"/>
      <c r="KZD292" s="730"/>
      <c r="KZE292" s="730"/>
      <c r="KZF292" s="730"/>
      <c r="KZG292" s="730"/>
      <c r="KZH292" s="730"/>
      <c r="KZI292" s="730"/>
      <c r="KZJ292" s="730"/>
      <c r="KZK292" s="730"/>
      <c r="KZL292" s="730"/>
      <c r="KZM292" s="730"/>
      <c r="KZN292" s="730"/>
      <c r="KZO292" s="730"/>
      <c r="KZP292" s="730"/>
      <c r="KZQ292" s="730"/>
      <c r="KZR292" s="730"/>
      <c r="KZS292" s="730"/>
      <c r="KZT292" s="730"/>
      <c r="KZU292" s="730"/>
      <c r="KZV292" s="730"/>
      <c r="KZW292" s="730"/>
      <c r="KZX292" s="730"/>
      <c r="KZY292" s="730"/>
      <c r="KZZ292" s="730"/>
      <c r="LAA292" s="730"/>
      <c r="LAB292" s="730"/>
      <c r="LAC292" s="730"/>
      <c r="LAD292" s="730"/>
      <c r="LAE292" s="730"/>
      <c r="LAF292" s="730"/>
      <c r="LAG292" s="730"/>
      <c r="LAH292" s="730"/>
      <c r="LAI292" s="730"/>
      <c r="LAJ292" s="730"/>
      <c r="LAK292" s="730"/>
      <c r="LAL292" s="730"/>
      <c r="LAM292" s="730"/>
      <c r="LAN292" s="730"/>
      <c r="LAO292" s="730"/>
      <c r="LAP292" s="730"/>
      <c r="LAQ292" s="730"/>
      <c r="LAR292" s="730"/>
      <c r="LAS292" s="730"/>
      <c r="LAT292" s="730"/>
      <c r="LAU292" s="730"/>
      <c r="LAV292" s="730"/>
      <c r="LAW292" s="730"/>
      <c r="LAX292" s="730"/>
      <c r="LAY292" s="730"/>
      <c r="LAZ292" s="730"/>
      <c r="LBA292" s="730"/>
      <c r="LBB292" s="730"/>
      <c r="LBC292" s="730"/>
      <c r="LBD292" s="730"/>
      <c r="LBE292" s="730"/>
      <c r="LBF292" s="730"/>
      <c r="LBG292" s="730"/>
      <c r="LBH292" s="730"/>
      <c r="LBI292" s="730"/>
      <c r="LBJ292" s="730"/>
      <c r="LBK292" s="730"/>
      <c r="LBL292" s="730"/>
      <c r="LBM292" s="730"/>
      <c r="LBN292" s="730"/>
      <c r="LBO292" s="730"/>
      <c r="LBP292" s="730"/>
      <c r="LBQ292" s="730"/>
      <c r="LBR292" s="730"/>
      <c r="LBS292" s="730"/>
      <c r="LBT292" s="730"/>
      <c r="LBU292" s="730"/>
      <c r="LBV292" s="730"/>
      <c r="LBW292" s="730"/>
      <c r="LBX292" s="730"/>
      <c r="LBY292" s="730"/>
      <c r="LBZ292" s="730"/>
      <c r="LCA292" s="730"/>
      <c r="LCB292" s="730"/>
      <c r="LCC292" s="730"/>
      <c r="LCD292" s="730"/>
      <c r="LCE292" s="730"/>
      <c r="LCF292" s="730"/>
      <c r="LCG292" s="730"/>
      <c r="LCH292" s="730"/>
      <c r="LCI292" s="730"/>
      <c r="LCJ292" s="730"/>
      <c r="LCK292" s="730"/>
      <c r="LCL292" s="730"/>
      <c r="LCM292" s="730"/>
      <c r="LCN292" s="730"/>
      <c r="LCO292" s="730"/>
      <c r="LCP292" s="730"/>
      <c r="LCQ292" s="730"/>
      <c r="LCR292" s="730"/>
      <c r="LCS292" s="730"/>
      <c r="LCT292" s="730"/>
      <c r="LCU292" s="730"/>
      <c r="LCV292" s="730"/>
      <c r="LCW292" s="730"/>
      <c r="LCX292" s="730"/>
      <c r="LCY292" s="730"/>
      <c r="LCZ292" s="730"/>
      <c r="LDA292" s="730"/>
      <c r="LDB292" s="730"/>
      <c r="LDC292" s="730"/>
      <c r="LDD292" s="730"/>
      <c r="LDE292" s="730"/>
      <c r="LDF292" s="730"/>
      <c r="LDG292" s="730"/>
      <c r="LDH292" s="730"/>
      <c r="LDI292" s="730"/>
      <c r="LDJ292" s="730"/>
      <c r="LDK292" s="730"/>
      <c r="LDL292" s="730"/>
      <c r="LDM292" s="730"/>
      <c r="LDN292" s="730"/>
      <c r="LDO292" s="730"/>
      <c r="LDP292" s="730"/>
      <c r="LDQ292" s="730"/>
      <c r="LDR292" s="730"/>
      <c r="LDS292" s="730"/>
      <c r="LDT292" s="730"/>
      <c r="LDU292" s="730"/>
      <c r="LDV292" s="730"/>
      <c r="LDW292" s="730"/>
      <c r="LDX292" s="730"/>
      <c r="LDY292" s="730"/>
      <c r="LDZ292" s="730"/>
      <c r="LEA292" s="730"/>
      <c r="LEB292" s="730"/>
      <c r="LEC292" s="730"/>
      <c r="LED292" s="730"/>
      <c r="LEE292" s="730"/>
      <c r="LEF292" s="730"/>
      <c r="LEG292" s="730"/>
      <c r="LEH292" s="730"/>
      <c r="LEI292" s="730"/>
      <c r="LEJ292" s="730"/>
      <c r="LEK292" s="730"/>
      <c r="LEL292" s="730"/>
      <c r="LEM292" s="730"/>
      <c r="LEN292" s="730"/>
      <c r="LEO292" s="730"/>
      <c r="LEP292" s="730"/>
      <c r="LEQ292" s="730"/>
      <c r="LER292" s="730"/>
      <c r="LES292" s="730"/>
      <c r="LET292" s="730"/>
      <c r="LEU292" s="730"/>
      <c r="LEV292" s="730"/>
      <c r="LEW292" s="730"/>
      <c r="LEX292" s="730"/>
      <c r="LEY292" s="730"/>
      <c r="LEZ292" s="730"/>
      <c r="LFA292" s="730"/>
      <c r="LFB292" s="730"/>
      <c r="LFC292" s="730"/>
      <c r="LFD292" s="730"/>
      <c r="LFE292" s="730"/>
      <c r="LFF292" s="730"/>
      <c r="LFG292" s="730"/>
      <c r="LFH292" s="730"/>
      <c r="LFI292" s="730"/>
      <c r="LFJ292" s="730"/>
      <c r="LFK292" s="730"/>
      <c r="LFL292" s="730"/>
      <c r="LFM292" s="730"/>
      <c r="LFN292" s="730"/>
      <c r="LFO292" s="730"/>
      <c r="LFP292" s="730"/>
      <c r="LFQ292" s="730"/>
      <c r="LFR292" s="730"/>
      <c r="LFS292" s="730"/>
      <c r="LFT292" s="730"/>
      <c r="LFU292" s="730"/>
      <c r="LFV292" s="730"/>
      <c r="LFW292" s="730"/>
      <c r="LFX292" s="730"/>
      <c r="LFY292" s="730"/>
      <c r="LFZ292" s="730"/>
      <c r="LGA292" s="730"/>
      <c r="LGB292" s="730"/>
      <c r="LGC292" s="730"/>
      <c r="LGD292" s="730"/>
      <c r="LGE292" s="730"/>
      <c r="LGF292" s="730"/>
      <c r="LGG292" s="730"/>
      <c r="LGH292" s="730"/>
      <c r="LGI292" s="730"/>
      <c r="LGJ292" s="730"/>
      <c r="LGK292" s="730"/>
      <c r="LGL292" s="730"/>
      <c r="LGM292" s="730"/>
      <c r="LGN292" s="730"/>
      <c r="LGO292" s="730"/>
      <c r="LGP292" s="730"/>
      <c r="LGQ292" s="730"/>
      <c r="LGR292" s="730"/>
      <c r="LGS292" s="730"/>
      <c r="LGT292" s="730"/>
      <c r="LGU292" s="730"/>
      <c r="LGV292" s="730"/>
      <c r="LGW292" s="730"/>
      <c r="LGX292" s="730"/>
      <c r="LGY292" s="730"/>
      <c r="LGZ292" s="730"/>
      <c r="LHA292" s="730"/>
      <c r="LHB292" s="730"/>
      <c r="LHC292" s="730"/>
      <c r="LHD292" s="730"/>
      <c r="LHE292" s="730"/>
      <c r="LHF292" s="730"/>
      <c r="LHG292" s="730"/>
      <c r="LHH292" s="730"/>
      <c r="LHI292" s="730"/>
      <c r="LHJ292" s="730"/>
      <c r="LHK292" s="730"/>
      <c r="LHL292" s="730"/>
      <c r="LHM292" s="730"/>
      <c r="LHN292" s="730"/>
      <c r="LHO292" s="730"/>
      <c r="LHP292" s="730"/>
      <c r="LHQ292" s="730"/>
      <c r="LHR292" s="730"/>
      <c r="LHS292" s="730"/>
      <c r="LHT292" s="730"/>
      <c r="LHU292" s="730"/>
      <c r="LHV292" s="730"/>
      <c r="LHW292" s="730"/>
      <c r="LHX292" s="730"/>
      <c r="LHY292" s="730"/>
      <c r="LHZ292" s="730"/>
      <c r="LIA292" s="730"/>
      <c r="LIB292" s="730"/>
      <c r="LIC292" s="730"/>
      <c r="LID292" s="730"/>
      <c r="LIE292" s="730"/>
      <c r="LIF292" s="730"/>
      <c r="LIG292" s="730"/>
      <c r="LIH292" s="730"/>
      <c r="LII292" s="730"/>
      <c r="LIJ292" s="730"/>
      <c r="LIK292" s="730"/>
      <c r="LIL292" s="730"/>
      <c r="LIM292" s="730"/>
      <c r="LIN292" s="730"/>
      <c r="LIO292" s="730"/>
      <c r="LIP292" s="730"/>
      <c r="LIQ292" s="730"/>
      <c r="LIR292" s="730"/>
      <c r="LIS292" s="730"/>
      <c r="LIT292" s="730"/>
      <c r="LIU292" s="730"/>
      <c r="LIV292" s="730"/>
      <c r="LIW292" s="730"/>
      <c r="LIX292" s="730"/>
      <c r="LIY292" s="730"/>
      <c r="LIZ292" s="730"/>
      <c r="LJA292" s="730"/>
      <c r="LJB292" s="730"/>
      <c r="LJC292" s="730"/>
      <c r="LJD292" s="730"/>
      <c r="LJE292" s="730"/>
      <c r="LJF292" s="730"/>
      <c r="LJG292" s="730"/>
      <c r="LJH292" s="730"/>
      <c r="LJI292" s="730"/>
      <c r="LJJ292" s="730"/>
      <c r="LJK292" s="730"/>
      <c r="LJL292" s="730"/>
      <c r="LJM292" s="730"/>
      <c r="LJN292" s="730"/>
      <c r="LJO292" s="730"/>
      <c r="LJP292" s="730"/>
      <c r="LJQ292" s="730"/>
      <c r="LJR292" s="730"/>
      <c r="LJS292" s="730"/>
      <c r="LJT292" s="730"/>
      <c r="LJU292" s="730"/>
      <c r="LJV292" s="730"/>
      <c r="LJW292" s="730"/>
      <c r="LJX292" s="730"/>
      <c r="LJY292" s="730"/>
      <c r="LJZ292" s="730"/>
      <c r="LKA292" s="730"/>
      <c r="LKB292" s="730"/>
      <c r="LKC292" s="730"/>
      <c r="LKD292" s="730"/>
      <c r="LKE292" s="730"/>
      <c r="LKF292" s="730"/>
      <c r="LKG292" s="730"/>
      <c r="LKH292" s="730"/>
      <c r="LKI292" s="730"/>
      <c r="LKJ292" s="730"/>
      <c r="LKK292" s="730"/>
      <c r="LKL292" s="730"/>
      <c r="LKM292" s="730"/>
      <c r="LKN292" s="730"/>
      <c r="LKO292" s="730"/>
      <c r="LKP292" s="730"/>
      <c r="LKQ292" s="730"/>
      <c r="LKR292" s="730"/>
      <c r="LKS292" s="730"/>
      <c r="LKT292" s="730"/>
      <c r="LKU292" s="730"/>
      <c r="LKV292" s="730"/>
      <c r="LKW292" s="730"/>
      <c r="LKX292" s="730"/>
      <c r="LKY292" s="730"/>
      <c r="LKZ292" s="730"/>
      <c r="LLA292" s="730"/>
      <c r="LLB292" s="730"/>
      <c r="LLC292" s="730"/>
      <c r="LLD292" s="730"/>
      <c r="LLE292" s="730"/>
      <c r="LLF292" s="730"/>
      <c r="LLG292" s="730"/>
      <c r="LLH292" s="730"/>
      <c r="LLI292" s="730"/>
      <c r="LLJ292" s="730"/>
      <c r="LLK292" s="730"/>
      <c r="LLL292" s="730"/>
      <c r="LLM292" s="730"/>
      <c r="LLN292" s="730"/>
      <c r="LLO292" s="730"/>
      <c r="LLP292" s="730"/>
      <c r="LLQ292" s="730"/>
      <c r="LLR292" s="730"/>
      <c r="LLS292" s="730"/>
      <c r="LLT292" s="730"/>
      <c r="LLU292" s="730"/>
      <c r="LLV292" s="730"/>
      <c r="LLW292" s="730"/>
      <c r="LLX292" s="730"/>
      <c r="LLY292" s="730"/>
      <c r="LLZ292" s="730"/>
      <c r="LMA292" s="730"/>
      <c r="LMB292" s="730"/>
      <c r="LMC292" s="730"/>
      <c r="LMD292" s="730"/>
      <c r="LME292" s="730"/>
      <c r="LMF292" s="730"/>
      <c r="LMG292" s="730"/>
      <c r="LMH292" s="730"/>
      <c r="LMI292" s="730"/>
      <c r="LMJ292" s="730"/>
      <c r="LMK292" s="730"/>
      <c r="LML292" s="730"/>
      <c r="LMM292" s="730"/>
      <c r="LMN292" s="730"/>
      <c r="LMO292" s="730"/>
      <c r="LMP292" s="730"/>
      <c r="LMQ292" s="730"/>
      <c r="LMR292" s="730"/>
      <c r="LMS292" s="730"/>
      <c r="LMT292" s="730"/>
      <c r="LMU292" s="730"/>
      <c r="LMV292" s="730"/>
      <c r="LMW292" s="730"/>
      <c r="LMX292" s="730"/>
      <c r="LMY292" s="730"/>
      <c r="LMZ292" s="730"/>
      <c r="LNA292" s="730"/>
      <c r="LNB292" s="730"/>
      <c r="LNC292" s="730"/>
      <c r="LND292" s="730"/>
      <c r="LNE292" s="730"/>
      <c r="LNF292" s="730"/>
      <c r="LNG292" s="730"/>
      <c r="LNH292" s="730"/>
      <c r="LNI292" s="730"/>
      <c r="LNJ292" s="730"/>
      <c r="LNK292" s="730"/>
      <c r="LNL292" s="730"/>
      <c r="LNM292" s="730"/>
      <c r="LNN292" s="730"/>
      <c r="LNO292" s="730"/>
      <c r="LNP292" s="730"/>
      <c r="LNQ292" s="730"/>
      <c r="LNR292" s="730"/>
      <c r="LNS292" s="730"/>
      <c r="LNT292" s="730"/>
      <c r="LNU292" s="730"/>
      <c r="LNV292" s="730"/>
      <c r="LNW292" s="730"/>
      <c r="LNX292" s="730"/>
      <c r="LNY292" s="730"/>
      <c r="LNZ292" s="730"/>
      <c r="LOA292" s="730"/>
      <c r="LOB292" s="730"/>
      <c r="LOC292" s="730"/>
      <c r="LOD292" s="730"/>
      <c r="LOE292" s="730"/>
      <c r="LOF292" s="730"/>
      <c r="LOG292" s="730"/>
      <c r="LOH292" s="730"/>
      <c r="LOI292" s="730"/>
      <c r="LOJ292" s="730"/>
      <c r="LOK292" s="730"/>
      <c r="LOL292" s="730"/>
      <c r="LOM292" s="730"/>
      <c r="LON292" s="730"/>
      <c r="LOO292" s="730"/>
      <c r="LOP292" s="730"/>
      <c r="LOQ292" s="730"/>
      <c r="LOR292" s="730"/>
      <c r="LOS292" s="730"/>
      <c r="LOT292" s="730"/>
      <c r="LOU292" s="730"/>
      <c r="LOV292" s="730"/>
      <c r="LOW292" s="730"/>
      <c r="LOX292" s="730"/>
      <c r="LOY292" s="730"/>
      <c r="LOZ292" s="730"/>
      <c r="LPA292" s="730"/>
      <c r="LPB292" s="730"/>
      <c r="LPC292" s="730"/>
      <c r="LPD292" s="730"/>
      <c r="LPE292" s="730"/>
      <c r="LPF292" s="730"/>
      <c r="LPG292" s="730"/>
      <c r="LPH292" s="730"/>
      <c r="LPI292" s="730"/>
      <c r="LPJ292" s="730"/>
      <c r="LPK292" s="730"/>
      <c r="LPL292" s="730"/>
      <c r="LPM292" s="730"/>
      <c r="LPN292" s="730"/>
      <c r="LPO292" s="730"/>
      <c r="LPP292" s="730"/>
      <c r="LPQ292" s="730"/>
      <c r="LPR292" s="730"/>
      <c r="LPS292" s="730"/>
      <c r="LPT292" s="730"/>
      <c r="LPU292" s="730"/>
      <c r="LPV292" s="730"/>
      <c r="LPW292" s="730"/>
      <c r="LPX292" s="730"/>
      <c r="LPY292" s="730"/>
      <c r="LPZ292" s="730"/>
      <c r="LQA292" s="730"/>
      <c r="LQB292" s="730"/>
      <c r="LQC292" s="730"/>
      <c r="LQD292" s="730"/>
      <c r="LQE292" s="730"/>
      <c r="LQF292" s="730"/>
      <c r="LQG292" s="730"/>
      <c r="LQH292" s="730"/>
      <c r="LQI292" s="730"/>
      <c r="LQJ292" s="730"/>
      <c r="LQK292" s="730"/>
      <c r="LQL292" s="730"/>
      <c r="LQM292" s="730"/>
      <c r="LQN292" s="730"/>
      <c r="LQO292" s="730"/>
      <c r="LQP292" s="730"/>
      <c r="LQQ292" s="730"/>
      <c r="LQR292" s="730"/>
      <c r="LQS292" s="730"/>
      <c r="LQT292" s="730"/>
      <c r="LQU292" s="730"/>
      <c r="LQV292" s="730"/>
      <c r="LQW292" s="730"/>
      <c r="LQX292" s="730"/>
      <c r="LQY292" s="730"/>
      <c r="LQZ292" s="730"/>
      <c r="LRA292" s="730"/>
      <c r="LRB292" s="730"/>
      <c r="LRC292" s="730"/>
      <c r="LRD292" s="730"/>
      <c r="LRE292" s="730"/>
      <c r="LRF292" s="730"/>
      <c r="LRG292" s="730"/>
      <c r="LRH292" s="730"/>
      <c r="LRI292" s="730"/>
      <c r="LRJ292" s="730"/>
      <c r="LRK292" s="730"/>
      <c r="LRL292" s="730"/>
      <c r="LRM292" s="730"/>
      <c r="LRN292" s="730"/>
      <c r="LRO292" s="730"/>
      <c r="LRP292" s="730"/>
      <c r="LRQ292" s="730"/>
      <c r="LRR292" s="730"/>
      <c r="LRS292" s="730"/>
      <c r="LRT292" s="730"/>
      <c r="LRU292" s="730"/>
      <c r="LRV292" s="730"/>
      <c r="LRW292" s="730"/>
      <c r="LRX292" s="730"/>
      <c r="LRY292" s="730"/>
      <c r="LRZ292" s="730"/>
      <c r="LSA292" s="730"/>
      <c r="LSB292" s="730"/>
      <c r="LSC292" s="730"/>
      <c r="LSD292" s="730"/>
      <c r="LSE292" s="730"/>
      <c r="LSF292" s="730"/>
      <c r="LSG292" s="730"/>
      <c r="LSH292" s="730"/>
      <c r="LSI292" s="730"/>
      <c r="LSJ292" s="730"/>
      <c r="LSK292" s="730"/>
      <c r="LSL292" s="730"/>
      <c r="LSM292" s="730"/>
      <c r="LSN292" s="730"/>
      <c r="LSO292" s="730"/>
      <c r="LSP292" s="730"/>
      <c r="LSQ292" s="730"/>
      <c r="LSR292" s="730"/>
      <c r="LSS292" s="730"/>
      <c r="LST292" s="730"/>
      <c r="LSU292" s="730"/>
      <c r="LSV292" s="730"/>
      <c r="LSW292" s="730"/>
      <c r="LSX292" s="730"/>
      <c r="LSY292" s="730"/>
      <c r="LSZ292" s="730"/>
      <c r="LTA292" s="730"/>
      <c r="LTB292" s="730"/>
      <c r="LTC292" s="730"/>
      <c r="LTD292" s="730"/>
      <c r="LTE292" s="730"/>
      <c r="LTF292" s="730"/>
      <c r="LTG292" s="730"/>
      <c r="LTH292" s="730"/>
      <c r="LTI292" s="730"/>
      <c r="LTJ292" s="730"/>
      <c r="LTK292" s="730"/>
      <c r="LTL292" s="730"/>
      <c r="LTM292" s="730"/>
      <c r="LTN292" s="730"/>
      <c r="LTO292" s="730"/>
      <c r="LTP292" s="730"/>
      <c r="LTQ292" s="730"/>
      <c r="LTR292" s="730"/>
      <c r="LTS292" s="730"/>
      <c r="LTT292" s="730"/>
      <c r="LTU292" s="730"/>
      <c r="LTV292" s="730"/>
      <c r="LTW292" s="730"/>
      <c r="LTX292" s="730"/>
      <c r="LTY292" s="730"/>
      <c r="LTZ292" s="730"/>
      <c r="LUA292" s="730"/>
      <c r="LUB292" s="730"/>
      <c r="LUC292" s="730"/>
      <c r="LUD292" s="730"/>
      <c r="LUE292" s="730"/>
      <c r="LUF292" s="730"/>
      <c r="LUG292" s="730"/>
      <c r="LUH292" s="730"/>
      <c r="LUI292" s="730"/>
      <c r="LUJ292" s="730"/>
      <c r="LUK292" s="730"/>
      <c r="LUL292" s="730"/>
      <c r="LUM292" s="730"/>
      <c r="LUN292" s="730"/>
      <c r="LUO292" s="730"/>
      <c r="LUP292" s="730"/>
      <c r="LUQ292" s="730"/>
      <c r="LUR292" s="730"/>
      <c r="LUS292" s="730"/>
      <c r="LUT292" s="730"/>
      <c r="LUU292" s="730"/>
      <c r="LUV292" s="730"/>
      <c r="LUW292" s="730"/>
      <c r="LUX292" s="730"/>
      <c r="LUY292" s="730"/>
      <c r="LUZ292" s="730"/>
      <c r="LVA292" s="730"/>
      <c r="LVB292" s="730"/>
      <c r="LVC292" s="730"/>
      <c r="LVD292" s="730"/>
      <c r="LVE292" s="730"/>
      <c r="LVF292" s="730"/>
      <c r="LVG292" s="730"/>
      <c r="LVH292" s="730"/>
      <c r="LVI292" s="730"/>
      <c r="LVJ292" s="730"/>
      <c r="LVK292" s="730"/>
      <c r="LVL292" s="730"/>
      <c r="LVM292" s="730"/>
      <c r="LVN292" s="730"/>
      <c r="LVO292" s="730"/>
      <c r="LVP292" s="730"/>
      <c r="LVQ292" s="730"/>
      <c r="LVR292" s="730"/>
      <c r="LVS292" s="730"/>
      <c r="LVT292" s="730"/>
      <c r="LVU292" s="730"/>
      <c r="LVV292" s="730"/>
      <c r="LVW292" s="730"/>
      <c r="LVX292" s="730"/>
      <c r="LVY292" s="730"/>
      <c r="LVZ292" s="730"/>
      <c r="LWA292" s="730"/>
      <c r="LWB292" s="730"/>
      <c r="LWC292" s="730"/>
      <c r="LWD292" s="730"/>
      <c r="LWE292" s="730"/>
      <c r="LWF292" s="730"/>
      <c r="LWG292" s="730"/>
      <c r="LWH292" s="730"/>
      <c r="LWI292" s="730"/>
      <c r="LWJ292" s="730"/>
      <c r="LWK292" s="730"/>
      <c r="LWL292" s="730"/>
      <c r="LWM292" s="730"/>
      <c r="LWN292" s="730"/>
      <c r="LWO292" s="730"/>
      <c r="LWP292" s="730"/>
      <c r="LWQ292" s="730"/>
      <c r="LWR292" s="730"/>
      <c r="LWS292" s="730"/>
      <c r="LWT292" s="730"/>
      <c r="LWU292" s="730"/>
      <c r="LWV292" s="730"/>
      <c r="LWW292" s="730"/>
      <c r="LWX292" s="730"/>
      <c r="LWY292" s="730"/>
      <c r="LWZ292" s="730"/>
      <c r="LXA292" s="730"/>
      <c r="LXB292" s="730"/>
      <c r="LXC292" s="730"/>
      <c r="LXD292" s="730"/>
      <c r="LXE292" s="730"/>
      <c r="LXF292" s="730"/>
      <c r="LXG292" s="730"/>
      <c r="LXH292" s="730"/>
      <c r="LXI292" s="730"/>
      <c r="LXJ292" s="730"/>
      <c r="LXK292" s="730"/>
      <c r="LXL292" s="730"/>
      <c r="LXM292" s="730"/>
      <c r="LXN292" s="730"/>
      <c r="LXO292" s="730"/>
      <c r="LXP292" s="730"/>
      <c r="LXQ292" s="730"/>
      <c r="LXR292" s="730"/>
      <c r="LXS292" s="730"/>
      <c r="LXT292" s="730"/>
      <c r="LXU292" s="730"/>
      <c r="LXV292" s="730"/>
      <c r="LXW292" s="730"/>
      <c r="LXX292" s="730"/>
      <c r="LXY292" s="730"/>
      <c r="LXZ292" s="730"/>
      <c r="LYA292" s="730"/>
      <c r="LYB292" s="730"/>
      <c r="LYC292" s="730"/>
      <c r="LYD292" s="730"/>
      <c r="LYE292" s="730"/>
      <c r="LYF292" s="730"/>
      <c r="LYG292" s="730"/>
      <c r="LYH292" s="730"/>
      <c r="LYI292" s="730"/>
      <c r="LYJ292" s="730"/>
      <c r="LYK292" s="730"/>
      <c r="LYL292" s="730"/>
      <c r="LYM292" s="730"/>
      <c r="LYN292" s="730"/>
      <c r="LYO292" s="730"/>
      <c r="LYP292" s="730"/>
      <c r="LYQ292" s="730"/>
      <c r="LYR292" s="730"/>
      <c r="LYS292" s="730"/>
      <c r="LYT292" s="730"/>
      <c r="LYU292" s="730"/>
      <c r="LYV292" s="730"/>
      <c r="LYW292" s="730"/>
      <c r="LYX292" s="730"/>
      <c r="LYY292" s="730"/>
      <c r="LYZ292" s="730"/>
      <c r="LZA292" s="730"/>
      <c r="LZB292" s="730"/>
      <c r="LZC292" s="730"/>
      <c r="LZD292" s="730"/>
      <c r="LZE292" s="730"/>
      <c r="LZF292" s="730"/>
      <c r="LZG292" s="730"/>
      <c r="LZH292" s="730"/>
      <c r="LZI292" s="730"/>
      <c r="LZJ292" s="730"/>
      <c r="LZK292" s="730"/>
      <c r="LZL292" s="730"/>
      <c r="LZM292" s="730"/>
      <c r="LZN292" s="730"/>
      <c r="LZO292" s="730"/>
      <c r="LZP292" s="730"/>
      <c r="LZQ292" s="730"/>
      <c r="LZR292" s="730"/>
      <c r="LZS292" s="730"/>
      <c r="LZT292" s="730"/>
      <c r="LZU292" s="730"/>
      <c r="LZV292" s="730"/>
      <c r="LZW292" s="730"/>
      <c r="LZX292" s="730"/>
      <c r="LZY292" s="730"/>
      <c r="LZZ292" s="730"/>
      <c r="MAA292" s="730"/>
      <c r="MAB292" s="730"/>
      <c r="MAC292" s="730"/>
      <c r="MAD292" s="730"/>
      <c r="MAE292" s="730"/>
      <c r="MAF292" s="730"/>
      <c r="MAG292" s="730"/>
      <c r="MAH292" s="730"/>
      <c r="MAI292" s="730"/>
      <c r="MAJ292" s="730"/>
      <c r="MAK292" s="730"/>
      <c r="MAL292" s="730"/>
      <c r="MAM292" s="730"/>
      <c r="MAN292" s="730"/>
      <c r="MAO292" s="730"/>
      <c r="MAP292" s="730"/>
      <c r="MAQ292" s="730"/>
      <c r="MAR292" s="730"/>
      <c r="MAS292" s="730"/>
      <c r="MAT292" s="730"/>
      <c r="MAU292" s="730"/>
      <c r="MAV292" s="730"/>
      <c r="MAW292" s="730"/>
      <c r="MAX292" s="730"/>
      <c r="MAY292" s="730"/>
      <c r="MAZ292" s="730"/>
      <c r="MBA292" s="730"/>
      <c r="MBB292" s="730"/>
      <c r="MBC292" s="730"/>
      <c r="MBD292" s="730"/>
      <c r="MBE292" s="730"/>
      <c r="MBF292" s="730"/>
      <c r="MBG292" s="730"/>
      <c r="MBH292" s="730"/>
      <c r="MBI292" s="730"/>
      <c r="MBJ292" s="730"/>
      <c r="MBK292" s="730"/>
      <c r="MBL292" s="730"/>
      <c r="MBM292" s="730"/>
      <c r="MBN292" s="730"/>
      <c r="MBO292" s="730"/>
      <c r="MBP292" s="730"/>
      <c r="MBQ292" s="730"/>
      <c r="MBR292" s="730"/>
      <c r="MBS292" s="730"/>
      <c r="MBT292" s="730"/>
      <c r="MBU292" s="730"/>
      <c r="MBV292" s="730"/>
      <c r="MBW292" s="730"/>
      <c r="MBX292" s="730"/>
      <c r="MBY292" s="730"/>
      <c r="MBZ292" s="730"/>
      <c r="MCA292" s="730"/>
      <c r="MCB292" s="730"/>
      <c r="MCC292" s="730"/>
      <c r="MCD292" s="730"/>
      <c r="MCE292" s="730"/>
      <c r="MCF292" s="730"/>
      <c r="MCG292" s="730"/>
      <c r="MCH292" s="730"/>
      <c r="MCI292" s="730"/>
      <c r="MCJ292" s="730"/>
      <c r="MCK292" s="730"/>
      <c r="MCL292" s="730"/>
      <c r="MCM292" s="730"/>
      <c r="MCN292" s="730"/>
      <c r="MCO292" s="730"/>
      <c r="MCP292" s="730"/>
      <c r="MCQ292" s="730"/>
      <c r="MCR292" s="730"/>
      <c r="MCS292" s="730"/>
      <c r="MCT292" s="730"/>
      <c r="MCU292" s="730"/>
      <c r="MCV292" s="730"/>
      <c r="MCW292" s="730"/>
      <c r="MCX292" s="730"/>
      <c r="MCY292" s="730"/>
      <c r="MCZ292" s="730"/>
      <c r="MDA292" s="730"/>
      <c r="MDB292" s="730"/>
      <c r="MDC292" s="730"/>
      <c r="MDD292" s="730"/>
      <c r="MDE292" s="730"/>
      <c r="MDF292" s="730"/>
      <c r="MDG292" s="730"/>
      <c r="MDH292" s="730"/>
      <c r="MDI292" s="730"/>
      <c r="MDJ292" s="730"/>
      <c r="MDK292" s="730"/>
      <c r="MDL292" s="730"/>
      <c r="MDM292" s="730"/>
      <c r="MDN292" s="730"/>
      <c r="MDO292" s="730"/>
      <c r="MDP292" s="730"/>
      <c r="MDQ292" s="730"/>
      <c r="MDR292" s="730"/>
      <c r="MDS292" s="730"/>
      <c r="MDT292" s="730"/>
      <c r="MDU292" s="730"/>
      <c r="MDV292" s="730"/>
      <c r="MDW292" s="730"/>
      <c r="MDX292" s="730"/>
      <c r="MDY292" s="730"/>
      <c r="MDZ292" s="730"/>
      <c r="MEA292" s="730"/>
      <c r="MEB292" s="730"/>
      <c r="MEC292" s="730"/>
      <c r="MED292" s="730"/>
      <c r="MEE292" s="730"/>
      <c r="MEF292" s="730"/>
      <c r="MEG292" s="730"/>
      <c r="MEH292" s="730"/>
      <c r="MEI292" s="730"/>
      <c r="MEJ292" s="730"/>
      <c r="MEK292" s="730"/>
      <c r="MEL292" s="730"/>
      <c r="MEM292" s="730"/>
      <c r="MEN292" s="730"/>
      <c r="MEO292" s="730"/>
      <c r="MEP292" s="730"/>
      <c r="MEQ292" s="730"/>
      <c r="MER292" s="730"/>
      <c r="MES292" s="730"/>
      <c r="MET292" s="730"/>
      <c r="MEU292" s="730"/>
      <c r="MEV292" s="730"/>
      <c r="MEW292" s="730"/>
      <c r="MEX292" s="730"/>
      <c r="MEY292" s="730"/>
      <c r="MEZ292" s="730"/>
      <c r="MFA292" s="730"/>
      <c r="MFB292" s="730"/>
      <c r="MFC292" s="730"/>
      <c r="MFD292" s="730"/>
      <c r="MFE292" s="730"/>
      <c r="MFF292" s="730"/>
      <c r="MFG292" s="730"/>
      <c r="MFH292" s="730"/>
      <c r="MFI292" s="730"/>
      <c r="MFJ292" s="730"/>
      <c r="MFK292" s="730"/>
      <c r="MFL292" s="730"/>
      <c r="MFM292" s="730"/>
      <c r="MFN292" s="730"/>
      <c r="MFO292" s="730"/>
      <c r="MFP292" s="730"/>
      <c r="MFQ292" s="730"/>
      <c r="MFR292" s="730"/>
      <c r="MFS292" s="730"/>
      <c r="MFT292" s="730"/>
      <c r="MFU292" s="730"/>
      <c r="MFV292" s="730"/>
      <c r="MFW292" s="730"/>
      <c r="MFX292" s="730"/>
      <c r="MFY292" s="730"/>
      <c r="MFZ292" s="730"/>
      <c r="MGA292" s="730"/>
      <c r="MGB292" s="730"/>
      <c r="MGC292" s="730"/>
      <c r="MGD292" s="730"/>
      <c r="MGE292" s="730"/>
      <c r="MGF292" s="730"/>
      <c r="MGG292" s="730"/>
      <c r="MGH292" s="730"/>
      <c r="MGI292" s="730"/>
      <c r="MGJ292" s="730"/>
      <c r="MGK292" s="730"/>
      <c r="MGL292" s="730"/>
      <c r="MGM292" s="730"/>
      <c r="MGN292" s="730"/>
      <c r="MGO292" s="730"/>
      <c r="MGP292" s="730"/>
      <c r="MGQ292" s="730"/>
      <c r="MGR292" s="730"/>
      <c r="MGS292" s="730"/>
      <c r="MGT292" s="730"/>
      <c r="MGU292" s="730"/>
      <c r="MGV292" s="730"/>
      <c r="MGW292" s="730"/>
      <c r="MGX292" s="730"/>
      <c r="MGY292" s="730"/>
      <c r="MGZ292" s="730"/>
      <c r="MHA292" s="730"/>
      <c r="MHB292" s="730"/>
      <c r="MHC292" s="730"/>
      <c r="MHD292" s="730"/>
      <c r="MHE292" s="730"/>
      <c r="MHF292" s="730"/>
      <c r="MHG292" s="730"/>
      <c r="MHH292" s="730"/>
      <c r="MHI292" s="730"/>
      <c r="MHJ292" s="730"/>
      <c r="MHK292" s="730"/>
      <c r="MHL292" s="730"/>
      <c r="MHM292" s="730"/>
      <c r="MHN292" s="730"/>
      <c r="MHO292" s="730"/>
      <c r="MHP292" s="730"/>
      <c r="MHQ292" s="730"/>
      <c r="MHR292" s="730"/>
      <c r="MHS292" s="730"/>
      <c r="MHT292" s="730"/>
      <c r="MHU292" s="730"/>
      <c r="MHV292" s="730"/>
      <c r="MHW292" s="730"/>
      <c r="MHX292" s="730"/>
      <c r="MHY292" s="730"/>
      <c r="MHZ292" s="730"/>
      <c r="MIA292" s="730"/>
      <c r="MIB292" s="730"/>
      <c r="MIC292" s="730"/>
      <c r="MID292" s="730"/>
      <c r="MIE292" s="730"/>
      <c r="MIF292" s="730"/>
      <c r="MIG292" s="730"/>
      <c r="MIH292" s="730"/>
      <c r="MII292" s="730"/>
      <c r="MIJ292" s="730"/>
      <c r="MIK292" s="730"/>
      <c r="MIL292" s="730"/>
      <c r="MIM292" s="730"/>
      <c r="MIN292" s="730"/>
      <c r="MIO292" s="730"/>
      <c r="MIP292" s="730"/>
      <c r="MIQ292" s="730"/>
      <c r="MIR292" s="730"/>
      <c r="MIS292" s="730"/>
      <c r="MIT292" s="730"/>
      <c r="MIU292" s="730"/>
      <c r="MIV292" s="730"/>
      <c r="MIW292" s="730"/>
      <c r="MIX292" s="730"/>
      <c r="MIY292" s="730"/>
      <c r="MIZ292" s="730"/>
      <c r="MJA292" s="730"/>
      <c r="MJB292" s="730"/>
      <c r="MJC292" s="730"/>
      <c r="MJD292" s="730"/>
      <c r="MJE292" s="730"/>
      <c r="MJF292" s="730"/>
      <c r="MJG292" s="730"/>
      <c r="MJH292" s="730"/>
      <c r="MJI292" s="730"/>
      <c r="MJJ292" s="730"/>
      <c r="MJK292" s="730"/>
      <c r="MJL292" s="730"/>
      <c r="MJM292" s="730"/>
      <c r="MJN292" s="730"/>
      <c r="MJO292" s="730"/>
      <c r="MJP292" s="730"/>
      <c r="MJQ292" s="730"/>
      <c r="MJR292" s="730"/>
      <c r="MJS292" s="730"/>
      <c r="MJT292" s="730"/>
      <c r="MJU292" s="730"/>
      <c r="MJV292" s="730"/>
      <c r="MJW292" s="730"/>
      <c r="MJX292" s="730"/>
      <c r="MJY292" s="730"/>
      <c r="MJZ292" s="730"/>
      <c r="MKA292" s="730"/>
      <c r="MKB292" s="730"/>
      <c r="MKC292" s="730"/>
      <c r="MKD292" s="730"/>
      <c r="MKE292" s="730"/>
      <c r="MKF292" s="730"/>
      <c r="MKG292" s="730"/>
      <c r="MKH292" s="730"/>
      <c r="MKI292" s="730"/>
      <c r="MKJ292" s="730"/>
      <c r="MKK292" s="730"/>
      <c r="MKL292" s="730"/>
      <c r="MKM292" s="730"/>
      <c r="MKN292" s="730"/>
      <c r="MKO292" s="730"/>
      <c r="MKP292" s="730"/>
      <c r="MKQ292" s="730"/>
      <c r="MKR292" s="730"/>
      <c r="MKS292" s="730"/>
      <c r="MKT292" s="730"/>
      <c r="MKU292" s="730"/>
      <c r="MKV292" s="730"/>
      <c r="MKW292" s="730"/>
      <c r="MKX292" s="730"/>
      <c r="MKY292" s="730"/>
      <c r="MKZ292" s="730"/>
      <c r="MLA292" s="730"/>
      <c r="MLB292" s="730"/>
      <c r="MLC292" s="730"/>
      <c r="MLD292" s="730"/>
      <c r="MLE292" s="730"/>
      <c r="MLF292" s="730"/>
      <c r="MLG292" s="730"/>
      <c r="MLH292" s="730"/>
      <c r="MLI292" s="730"/>
      <c r="MLJ292" s="730"/>
      <c r="MLK292" s="730"/>
      <c r="MLL292" s="730"/>
      <c r="MLM292" s="730"/>
      <c r="MLN292" s="730"/>
      <c r="MLO292" s="730"/>
      <c r="MLP292" s="730"/>
      <c r="MLQ292" s="730"/>
      <c r="MLR292" s="730"/>
      <c r="MLS292" s="730"/>
      <c r="MLT292" s="730"/>
      <c r="MLU292" s="730"/>
      <c r="MLV292" s="730"/>
      <c r="MLW292" s="730"/>
      <c r="MLX292" s="730"/>
      <c r="MLY292" s="730"/>
      <c r="MLZ292" s="730"/>
      <c r="MMA292" s="730"/>
      <c r="MMB292" s="730"/>
      <c r="MMC292" s="730"/>
      <c r="MMD292" s="730"/>
      <c r="MME292" s="730"/>
      <c r="MMF292" s="730"/>
      <c r="MMG292" s="730"/>
      <c r="MMH292" s="730"/>
      <c r="MMI292" s="730"/>
      <c r="MMJ292" s="730"/>
      <c r="MMK292" s="730"/>
      <c r="MML292" s="730"/>
      <c r="MMM292" s="730"/>
      <c r="MMN292" s="730"/>
      <c r="MMO292" s="730"/>
      <c r="MMP292" s="730"/>
      <c r="MMQ292" s="730"/>
      <c r="MMR292" s="730"/>
      <c r="MMS292" s="730"/>
      <c r="MMT292" s="730"/>
      <c r="MMU292" s="730"/>
      <c r="MMV292" s="730"/>
      <c r="MMW292" s="730"/>
      <c r="MMX292" s="730"/>
      <c r="MMY292" s="730"/>
      <c r="MMZ292" s="730"/>
      <c r="MNA292" s="730"/>
      <c r="MNB292" s="730"/>
      <c r="MNC292" s="730"/>
      <c r="MND292" s="730"/>
      <c r="MNE292" s="730"/>
      <c r="MNF292" s="730"/>
      <c r="MNG292" s="730"/>
      <c r="MNH292" s="730"/>
      <c r="MNI292" s="730"/>
      <c r="MNJ292" s="730"/>
      <c r="MNK292" s="730"/>
      <c r="MNL292" s="730"/>
      <c r="MNM292" s="730"/>
      <c r="MNN292" s="730"/>
      <c r="MNO292" s="730"/>
      <c r="MNP292" s="730"/>
      <c r="MNQ292" s="730"/>
      <c r="MNR292" s="730"/>
      <c r="MNS292" s="730"/>
      <c r="MNT292" s="730"/>
      <c r="MNU292" s="730"/>
      <c r="MNV292" s="730"/>
      <c r="MNW292" s="730"/>
      <c r="MNX292" s="730"/>
      <c r="MNY292" s="730"/>
      <c r="MNZ292" s="730"/>
      <c r="MOA292" s="730"/>
      <c r="MOB292" s="730"/>
      <c r="MOC292" s="730"/>
      <c r="MOD292" s="730"/>
      <c r="MOE292" s="730"/>
      <c r="MOF292" s="730"/>
      <c r="MOG292" s="730"/>
      <c r="MOH292" s="730"/>
      <c r="MOI292" s="730"/>
      <c r="MOJ292" s="730"/>
      <c r="MOK292" s="730"/>
      <c r="MOL292" s="730"/>
      <c r="MOM292" s="730"/>
      <c r="MON292" s="730"/>
      <c r="MOO292" s="730"/>
      <c r="MOP292" s="730"/>
      <c r="MOQ292" s="730"/>
      <c r="MOR292" s="730"/>
      <c r="MOS292" s="730"/>
      <c r="MOT292" s="730"/>
      <c r="MOU292" s="730"/>
      <c r="MOV292" s="730"/>
      <c r="MOW292" s="730"/>
      <c r="MOX292" s="730"/>
      <c r="MOY292" s="730"/>
      <c r="MOZ292" s="730"/>
      <c r="MPA292" s="730"/>
      <c r="MPB292" s="730"/>
      <c r="MPC292" s="730"/>
      <c r="MPD292" s="730"/>
      <c r="MPE292" s="730"/>
      <c r="MPF292" s="730"/>
      <c r="MPG292" s="730"/>
      <c r="MPH292" s="730"/>
      <c r="MPI292" s="730"/>
      <c r="MPJ292" s="730"/>
      <c r="MPK292" s="730"/>
      <c r="MPL292" s="730"/>
      <c r="MPM292" s="730"/>
      <c r="MPN292" s="730"/>
      <c r="MPO292" s="730"/>
      <c r="MPP292" s="730"/>
      <c r="MPQ292" s="730"/>
      <c r="MPR292" s="730"/>
      <c r="MPS292" s="730"/>
      <c r="MPT292" s="730"/>
      <c r="MPU292" s="730"/>
      <c r="MPV292" s="730"/>
      <c r="MPW292" s="730"/>
      <c r="MPX292" s="730"/>
      <c r="MPY292" s="730"/>
      <c r="MPZ292" s="730"/>
      <c r="MQA292" s="730"/>
      <c r="MQB292" s="730"/>
      <c r="MQC292" s="730"/>
      <c r="MQD292" s="730"/>
      <c r="MQE292" s="730"/>
      <c r="MQF292" s="730"/>
      <c r="MQG292" s="730"/>
      <c r="MQH292" s="730"/>
      <c r="MQI292" s="730"/>
      <c r="MQJ292" s="730"/>
      <c r="MQK292" s="730"/>
      <c r="MQL292" s="730"/>
      <c r="MQM292" s="730"/>
      <c r="MQN292" s="730"/>
      <c r="MQO292" s="730"/>
      <c r="MQP292" s="730"/>
      <c r="MQQ292" s="730"/>
      <c r="MQR292" s="730"/>
      <c r="MQS292" s="730"/>
      <c r="MQT292" s="730"/>
      <c r="MQU292" s="730"/>
      <c r="MQV292" s="730"/>
      <c r="MQW292" s="730"/>
      <c r="MQX292" s="730"/>
      <c r="MQY292" s="730"/>
      <c r="MQZ292" s="730"/>
      <c r="MRA292" s="730"/>
      <c r="MRB292" s="730"/>
      <c r="MRC292" s="730"/>
      <c r="MRD292" s="730"/>
      <c r="MRE292" s="730"/>
      <c r="MRF292" s="730"/>
      <c r="MRG292" s="730"/>
      <c r="MRH292" s="730"/>
      <c r="MRI292" s="730"/>
      <c r="MRJ292" s="730"/>
      <c r="MRK292" s="730"/>
      <c r="MRL292" s="730"/>
      <c r="MRM292" s="730"/>
      <c r="MRN292" s="730"/>
      <c r="MRO292" s="730"/>
      <c r="MRP292" s="730"/>
      <c r="MRQ292" s="730"/>
      <c r="MRR292" s="730"/>
      <c r="MRS292" s="730"/>
      <c r="MRT292" s="730"/>
      <c r="MRU292" s="730"/>
      <c r="MRV292" s="730"/>
      <c r="MRW292" s="730"/>
      <c r="MRX292" s="730"/>
      <c r="MRY292" s="730"/>
      <c r="MRZ292" s="730"/>
      <c r="MSA292" s="730"/>
      <c r="MSB292" s="730"/>
      <c r="MSC292" s="730"/>
      <c r="MSD292" s="730"/>
      <c r="MSE292" s="730"/>
      <c r="MSF292" s="730"/>
      <c r="MSG292" s="730"/>
      <c r="MSH292" s="730"/>
      <c r="MSI292" s="730"/>
      <c r="MSJ292" s="730"/>
      <c r="MSK292" s="730"/>
      <c r="MSL292" s="730"/>
      <c r="MSM292" s="730"/>
      <c r="MSN292" s="730"/>
      <c r="MSO292" s="730"/>
      <c r="MSP292" s="730"/>
      <c r="MSQ292" s="730"/>
      <c r="MSR292" s="730"/>
      <c r="MSS292" s="730"/>
      <c r="MST292" s="730"/>
      <c r="MSU292" s="730"/>
      <c r="MSV292" s="730"/>
      <c r="MSW292" s="730"/>
      <c r="MSX292" s="730"/>
      <c r="MSY292" s="730"/>
      <c r="MSZ292" s="730"/>
      <c r="MTA292" s="730"/>
      <c r="MTB292" s="730"/>
      <c r="MTC292" s="730"/>
      <c r="MTD292" s="730"/>
      <c r="MTE292" s="730"/>
      <c r="MTF292" s="730"/>
      <c r="MTG292" s="730"/>
      <c r="MTH292" s="730"/>
      <c r="MTI292" s="730"/>
      <c r="MTJ292" s="730"/>
      <c r="MTK292" s="730"/>
      <c r="MTL292" s="730"/>
      <c r="MTM292" s="730"/>
      <c r="MTN292" s="730"/>
      <c r="MTO292" s="730"/>
      <c r="MTP292" s="730"/>
      <c r="MTQ292" s="730"/>
      <c r="MTR292" s="730"/>
      <c r="MTS292" s="730"/>
      <c r="MTT292" s="730"/>
      <c r="MTU292" s="730"/>
      <c r="MTV292" s="730"/>
      <c r="MTW292" s="730"/>
      <c r="MTX292" s="730"/>
      <c r="MTY292" s="730"/>
      <c r="MTZ292" s="730"/>
      <c r="MUA292" s="730"/>
      <c r="MUB292" s="730"/>
      <c r="MUC292" s="730"/>
      <c r="MUD292" s="730"/>
      <c r="MUE292" s="730"/>
      <c r="MUF292" s="730"/>
      <c r="MUG292" s="730"/>
      <c r="MUH292" s="730"/>
      <c r="MUI292" s="730"/>
      <c r="MUJ292" s="730"/>
      <c r="MUK292" s="730"/>
      <c r="MUL292" s="730"/>
      <c r="MUM292" s="730"/>
      <c r="MUN292" s="730"/>
      <c r="MUO292" s="730"/>
      <c r="MUP292" s="730"/>
      <c r="MUQ292" s="730"/>
      <c r="MUR292" s="730"/>
      <c r="MUS292" s="730"/>
      <c r="MUT292" s="730"/>
      <c r="MUU292" s="730"/>
      <c r="MUV292" s="730"/>
      <c r="MUW292" s="730"/>
      <c r="MUX292" s="730"/>
      <c r="MUY292" s="730"/>
      <c r="MUZ292" s="730"/>
      <c r="MVA292" s="730"/>
      <c r="MVB292" s="730"/>
      <c r="MVC292" s="730"/>
      <c r="MVD292" s="730"/>
      <c r="MVE292" s="730"/>
      <c r="MVF292" s="730"/>
      <c r="MVG292" s="730"/>
      <c r="MVH292" s="730"/>
      <c r="MVI292" s="730"/>
      <c r="MVJ292" s="730"/>
      <c r="MVK292" s="730"/>
      <c r="MVL292" s="730"/>
      <c r="MVM292" s="730"/>
      <c r="MVN292" s="730"/>
      <c r="MVO292" s="730"/>
      <c r="MVP292" s="730"/>
      <c r="MVQ292" s="730"/>
      <c r="MVR292" s="730"/>
      <c r="MVS292" s="730"/>
      <c r="MVT292" s="730"/>
      <c r="MVU292" s="730"/>
      <c r="MVV292" s="730"/>
      <c r="MVW292" s="730"/>
      <c r="MVX292" s="730"/>
      <c r="MVY292" s="730"/>
      <c r="MVZ292" s="730"/>
      <c r="MWA292" s="730"/>
      <c r="MWB292" s="730"/>
      <c r="MWC292" s="730"/>
      <c r="MWD292" s="730"/>
      <c r="MWE292" s="730"/>
      <c r="MWF292" s="730"/>
      <c r="MWG292" s="730"/>
      <c r="MWH292" s="730"/>
      <c r="MWI292" s="730"/>
      <c r="MWJ292" s="730"/>
      <c r="MWK292" s="730"/>
      <c r="MWL292" s="730"/>
      <c r="MWM292" s="730"/>
      <c r="MWN292" s="730"/>
      <c r="MWO292" s="730"/>
      <c r="MWP292" s="730"/>
      <c r="MWQ292" s="730"/>
      <c r="MWR292" s="730"/>
      <c r="MWS292" s="730"/>
      <c r="MWT292" s="730"/>
      <c r="MWU292" s="730"/>
      <c r="MWV292" s="730"/>
      <c r="MWW292" s="730"/>
      <c r="MWX292" s="730"/>
      <c r="MWY292" s="730"/>
      <c r="MWZ292" s="730"/>
      <c r="MXA292" s="730"/>
      <c r="MXB292" s="730"/>
      <c r="MXC292" s="730"/>
      <c r="MXD292" s="730"/>
      <c r="MXE292" s="730"/>
      <c r="MXF292" s="730"/>
      <c r="MXG292" s="730"/>
      <c r="MXH292" s="730"/>
      <c r="MXI292" s="730"/>
      <c r="MXJ292" s="730"/>
      <c r="MXK292" s="730"/>
      <c r="MXL292" s="730"/>
      <c r="MXM292" s="730"/>
      <c r="MXN292" s="730"/>
      <c r="MXO292" s="730"/>
      <c r="MXP292" s="730"/>
      <c r="MXQ292" s="730"/>
      <c r="MXR292" s="730"/>
      <c r="MXS292" s="730"/>
      <c r="MXT292" s="730"/>
      <c r="MXU292" s="730"/>
      <c r="MXV292" s="730"/>
      <c r="MXW292" s="730"/>
      <c r="MXX292" s="730"/>
      <c r="MXY292" s="730"/>
      <c r="MXZ292" s="730"/>
      <c r="MYA292" s="730"/>
      <c r="MYB292" s="730"/>
      <c r="MYC292" s="730"/>
      <c r="MYD292" s="730"/>
      <c r="MYE292" s="730"/>
      <c r="MYF292" s="730"/>
      <c r="MYG292" s="730"/>
      <c r="MYH292" s="730"/>
      <c r="MYI292" s="730"/>
      <c r="MYJ292" s="730"/>
      <c r="MYK292" s="730"/>
      <c r="MYL292" s="730"/>
      <c r="MYM292" s="730"/>
      <c r="MYN292" s="730"/>
      <c r="MYO292" s="730"/>
      <c r="MYP292" s="730"/>
      <c r="MYQ292" s="730"/>
      <c r="MYR292" s="730"/>
      <c r="MYS292" s="730"/>
      <c r="MYT292" s="730"/>
      <c r="MYU292" s="730"/>
      <c r="MYV292" s="730"/>
      <c r="MYW292" s="730"/>
      <c r="MYX292" s="730"/>
      <c r="MYY292" s="730"/>
      <c r="MYZ292" s="730"/>
      <c r="MZA292" s="730"/>
      <c r="MZB292" s="730"/>
      <c r="MZC292" s="730"/>
      <c r="MZD292" s="730"/>
      <c r="MZE292" s="730"/>
      <c r="MZF292" s="730"/>
      <c r="MZG292" s="730"/>
      <c r="MZH292" s="730"/>
      <c r="MZI292" s="730"/>
      <c r="MZJ292" s="730"/>
      <c r="MZK292" s="730"/>
      <c r="MZL292" s="730"/>
      <c r="MZM292" s="730"/>
      <c r="MZN292" s="730"/>
      <c r="MZO292" s="730"/>
      <c r="MZP292" s="730"/>
      <c r="MZQ292" s="730"/>
      <c r="MZR292" s="730"/>
      <c r="MZS292" s="730"/>
      <c r="MZT292" s="730"/>
      <c r="MZU292" s="730"/>
      <c r="MZV292" s="730"/>
      <c r="MZW292" s="730"/>
      <c r="MZX292" s="730"/>
      <c r="MZY292" s="730"/>
      <c r="MZZ292" s="730"/>
      <c r="NAA292" s="730"/>
      <c r="NAB292" s="730"/>
      <c r="NAC292" s="730"/>
      <c r="NAD292" s="730"/>
      <c r="NAE292" s="730"/>
      <c r="NAF292" s="730"/>
      <c r="NAG292" s="730"/>
      <c r="NAH292" s="730"/>
      <c r="NAI292" s="730"/>
      <c r="NAJ292" s="730"/>
      <c r="NAK292" s="730"/>
      <c r="NAL292" s="730"/>
      <c r="NAM292" s="730"/>
      <c r="NAN292" s="730"/>
      <c r="NAO292" s="730"/>
      <c r="NAP292" s="730"/>
      <c r="NAQ292" s="730"/>
      <c r="NAR292" s="730"/>
      <c r="NAS292" s="730"/>
      <c r="NAT292" s="730"/>
      <c r="NAU292" s="730"/>
      <c r="NAV292" s="730"/>
      <c r="NAW292" s="730"/>
      <c r="NAX292" s="730"/>
      <c r="NAY292" s="730"/>
      <c r="NAZ292" s="730"/>
      <c r="NBA292" s="730"/>
      <c r="NBB292" s="730"/>
      <c r="NBC292" s="730"/>
      <c r="NBD292" s="730"/>
      <c r="NBE292" s="730"/>
      <c r="NBF292" s="730"/>
      <c r="NBG292" s="730"/>
      <c r="NBH292" s="730"/>
      <c r="NBI292" s="730"/>
      <c r="NBJ292" s="730"/>
      <c r="NBK292" s="730"/>
      <c r="NBL292" s="730"/>
      <c r="NBM292" s="730"/>
      <c r="NBN292" s="730"/>
      <c r="NBO292" s="730"/>
      <c r="NBP292" s="730"/>
      <c r="NBQ292" s="730"/>
      <c r="NBR292" s="730"/>
      <c r="NBS292" s="730"/>
      <c r="NBT292" s="730"/>
      <c r="NBU292" s="730"/>
      <c r="NBV292" s="730"/>
      <c r="NBW292" s="730"/>
      <c r="NBX292" s="730"/>
      <c r="NBY292" s="730"/>
      <c r="NBZ292" s="730"/>
      <c r="NCA292" s="730"/>
      <c r="NCB292" s="730"/>
      <c r="NCC292" s="730"/>
      <c r="NCD292" s="730"/>
      <c r="NCE292" s="730"/>
      <c r="NCF292" s="730"/>
      <c r="NCG292" s="730"/>
      <c r="NCH292" s="730"/>
      <c r="NCI292" s="730"/>
      <c r="NCJ292" s="730"/>
      <c r="NCK292" s="730"/>
      <c r="NCL292" s="730"/>
      <c r="NCM292" s="730"/>
      <c r="NCN292" s="730"/>
      <c r="NCO292" s="730"/>
      <c r="NCP292" s="730"/>
      <c r="NCQ292" s="730"/>
      <c r="NCR292" s="730"/>
      <c r="NCS292" s="730"/>
      <c r="NCT292" s="730"/>
      <c r="NCU292" s="730"/>
      <c r="NCV292" s="730"/>
      <c r="NCW292" s="730"/>
      <c r="NCX292" s="730"/>
      <c r="NCY292" s="730"/>
      <c r="NCZ292" s="730"/>
      <c r="NDA292" s="730"/>
      <c r="NDB292" s="730"/>
      <c r="NDC292" s="730"/>
      <c r="NDD292" s="730"/>
      <c r="NDE292" s="730"/>
      <c r="NDF292" s="730"/>
      <c r="NDG292" s="730"/>
      <c r="NDH292" s="730"/>
      <c r="NDI292" s="730"/>
      <c r="NDJ292" s="730"/>
      <c r="NDK292" s="730"/>
      <c r="NDL292" s="730"/>
      <c r="NDM292" s="730"/>
      <c r="NDN292" s="730"/>
      <c r="NDO292" s="730"/>
      <c r="NDP292" s="730"/>
      <c r="NDQ292" s="730"/>
      <c r="NDR292" s="730"/>
      <c r="NDS292" s="730"/>
      <c r="NDT292" s="730"/>
      <c r="NDU292" s="730"/>
      <c r="NDV292" s="730"/>
      <c r="NDW292" s="730"/>
      <c r="NDX292" s="730"/>
      <c r="NDY292" s="730"/>
      <c r="NDZ292" s="730"/>
      <c r="NEA292" s="730"/>
      <c r="NEB292" s="730"/>
      <c r="NEC292" s="730"/>
      <c r="NED292" s="730"/>
      <c r="NEE292" s="730"/>
      <c r="NEF292" s="730"/>
      <c r="NEG292" s="730"/>
      <c r="NEH292" s="730"/>
      <c r="NEI292" s="730"/>
      <c r="NEJ292" s="730"/>
      <c r="NEK292" s="730"/>
      <c r="NEL292" s="730"/>
      <c r="NEM292" s="730"/>
      <c r="NEN292" s="730"/>
      <c r="NEO292" s="730"/>
      <c r="NEP292" s="730"/>
      <c r="NEQ292" s="730"/>
      <c r="NER292" s="730"/>
      <c r="NES292" s="730"/>
      <c r="NET292" s="730"/>
      <c r="NEU292" s="730"/>
      <c r="NEV292" s="730"/>
      <c r="NEW292" s="730"/>
      <c r="NEX292" s="730"/>
      <c r="NEY292" s="730"/>
      <c r="NEZ292" s="730"/>
      <c r="NFA292" s="730"/>
      <c r="NFB292" s="730"/>
      <c r="NFC292" s="730"/>
      <c r="NFD292" s="730"/>
      <c r="NFE292" s="730"/>
      <c r="NFF292" s="730"/>
      <c r="NFG292" s="730"/>
      <c r="NFH292" s="730"/>
      <c r="NFI292" s="730"/>
      <c r="NFJ292" s="730"/>
      <c r="NFK292" s="730"/>
      <c r="NFL292" s="730"/>
      <c r="NFM292" s="730"/>
      <c r="NFN292" s="730"/>
      <c r="NFO292" s="730"/>
      <c r="NFP292" s="730"/>
      <c r="NFQ292" s="730"/>
      <c r="NFR292" s="730"/>
      <c r="NFS292" s="730"/>
      <c r="NFT292" s="730"/>
      <c r="NFU292" s="730"/>
      <c r="NFV292" s="730"/>
      <c r="NFW292" s="730"/>
      <c r="NFX292" s="730"/>
      <c r="NFY292" s="730"/>
      <c r="NFZ292" s="730"/>
      <c r="NGA292" s="730"/>
      <c r="NGB292" s="730"/>
      <c r="NGC292" s="730"/>
      <c r="NGD292" s="730"/>
      <c r="NGE292" s="730"/>
      <c r="NGF292" s="730"/>
      <c r="NGG292" s="730"/>
      <c r="NGH292" s="730"/>
      <c r="NGI292" s="730"/>
      <c r="NGJ292" s="730"/>
      <c r="NGK292" s="730"/>
      <c r="NGL292" s="730"/>
      <c r="NGM292" s="730"/>
      <c r="NGN292" s="730"/>
      <c r="NGO292" s="730"/>
      <c r="NGP292" s="730"/>
      <c r="NGQ292" s="730"/>
      <c r="NGR292" s="730"/>
      <c r="NGS292" s="730"/>
      <c r="NGT292" s="730"/>
      <c r="NGU292" s="730"/>
      <c r="NGV292" s="730"/>
      <c r="NGW292" s="730"/>
      <c r="NGX292" s="730"/>
      <c r="NGY292" s="730"/>
      <c r="NGZ292" s="730"/>
      <c r="NHA292" s="730"/>
      <c r="NHB292" s="730"/>
      <c r="NHC292" s="730"/>
      <c r="NHD292" s="730"/>
      <c r="NHE292" s="730"/>
      <c r="NHF292" s="730"/>
      <c r="NHG292" s="730"/>
      <c r="NHH292" s="730"/>
      <c r="NHI292" s="730"/>
      <c r="NHJ292" s="730"/>
      <c r="NHK292" s="730"/>
      <c r="NHL292" s="730"/>
      <c r="NHM292" s="730"/>
      <c r="NHN292" s="730"/>
      <c r="NHO292" s="730"/>
      <c r="NHP292" s="730"/>
      <c r="NHQ292" s="730"/>
      <c r="NHR292" s="730"/>
      <c r="NHS292" s="730"/>
      <c r="NHT292" s="730"/>
      <c r="NHU292" s="730"/>
      <c r="NHV292" s="730"/>
      <c r="NHW292" s="730"/>
      <c r="NHX292" s="730"/>
      <c r="NHY292" s="730"/>
      <c r="NHZ292" s="730"/>
      <c r="NIA292" s="730"/>
      <c r="NIB292" s="730"/>
      <c r="NIC292" s="730"/>
      <c r="NID292" s="730"/>
      <c r="NIE292" s="730"/>
      <c r="NIF292" s="730"/>
      <c r="NIG292" s="730"/>
      <c r="NIH292" s="730"/>
      <c r="NII292" s="730"/>
      <c r="NIJ292" s="730"/>
      <c r="NIK292" s="730"/>
      <c r="NIL292" s="730"/>
      <c r="NIM292" s="730"/>
      <c r="NIN292" s="730"/>
      <c r="NIO292" s="730"/>
      <c r="NIP292" s="730"/>
      <c r="NIQ292" s="730"/>
      <c r="NIR292" s="730"/>
      <c r="NIS292" s="730"/>
      <c r="NIT292" s="730"/>
      <c r="NIU292" s="730"/>
      <c r="NIV292" s="730"/>
      <c r="NIW292" s="730"/>
      <c r="NIX292" s="730"/>
      <c r="NIY292" s="730"/>
      <c r="NIZ292" s="730"/>
      <c r="NJA292" s="730"/>
      <c r="NJB292" s="730"/>
      <c r="NJC292" s="730"/>
      <c r="NJD292" s="730"/>
      <c r="NJE292" s="730"/>
      <c r="NJF292" s="730"/>
      <c r="NJG292" s="730"/>
      <c r="NJH292" s="730"/>
      <c r="NJI292" s="730"/>
      <c r="NJJ292" s="730"/>
      <c r="NJK292" s="730"/>
      <c r="NJL292" s="730"/>
      <c r="NJM292" s="730"/>
      <c r="NJN292" s="730"/>
      <c r="NJO292" s="730"/>
      <c r="NJP292" s="730"/>
      <c r="NJQ292" s="730"/>
      <c r="NJR292" s="730"/>
      <c r="NJS292" s="730"/>
      <c r="NJT292" s="730"/>
      <c r="NJU292" s="730"/>
      <c r="NJV292" s="730"/>
      <c r="NJW292" s="730"/>
      <c r="NJX292" s="730"/>
      <c r="NJY292" s="730"/>
      <c r="NJZ292" s="730"/>
      <c r="NKA292" s="730"/>
      <c r="NKB292" s="730"/>
      <c r="NKC292" s="730"/>
      <c r="NKD292" s="730"/>
      <c r="NKE292" s="730"/>
      <c r="NKF292" s="730"/>
      <c r="NKG292" s="730"/>
      <c r="NKH292" s="730"/>
      <c r="NKI292" s="730"/>
      <c r="NKJ292" s="730"/>
      <c r="NKK292" s="730"/>
      <c r="NKL292" s="730"/>
      <c r="NKM292" s="730"/>
      <c r="NKN292" s="730"/>
      <c r="NKO292" s="730"/>
      <c r="NKP292" s="730"/>
      <c r="NKQ292" s="730"/>
      <c r="NKR292" s="730"/>
      <c r="NKS292" s="730"/>
      <c r="NKT292" s="730"/>
      <c r="NKU292" s="730"/>
      <c r="NKV292" s="730"/>
      <c r="NKW292" s="730"/>
      <c r="NKX292" s="730"/>
      <c r="NKY292" s="730"/>
      <c r="NKZ292" s="730"/>
      <c r="NLA292" s="730"/>
      <c r="NLB292" s="730"/>
      <c r="NLC292" s="730"/>
      <c r="NLD292" s="730"/>
      <c r="NLE292" s="730"/>
      <c r="NLF292" s="730"/>
      <c r="NLG292" s="730"/>
      <c r="NLH292" s="730"/>
      <c r="NLI292" s="730"/>
      <c r="NLJ292" s="730"/>
      <c r="NLK292" s="730"/>
      <c r="NLL292" s="730"/>
      <c r="NLM292" s="730"/>
      <c r="NLN292" s="730"/>
      <c r="NLO292" s="730"/>
      <c r="NLP292" s="730"/>
      <c r="NLQ292" s="730"/>
      <c r="NLR292" s="730"/>
      <c r="NLS292" s="730"/>
      <c r="NLT292" s="730"/>
      <c r="NLU292" s="730"/>
      <c r="NLV292" s="730"/>
      <c r="NLW292" s="730"/>
      <c r="NLX292" s="730"/>
      <c r="NLY292" s="730"/>
      <c r="NLZ292" s="730"/>
      <c r="NMA292" s="730"/>
      <c r="NMB292" s="730"/>
      <c r="NMC292" s="730"/>
      <c r="NMD292" s="730"/>
      <c r="NME292" s="730"/>
      <c r="NMF292" s="730"/>
      <c r="NMG292" s="730"/>
      <c r="NMH292" s="730"/>
      <c r="NMI292" s="730"/>
      <c r="NMJ292" s="730"/>
      <c r="NMK292" s="730"/>
      <c r="NML292" s="730"/>
      <c r="NMM292" s="730"/>
      <c r="NMN292" s="730"/>
      <c r="NMO292" s="730"/>
      <c r="NMP292" s="730"/>
      <c r="NMQ292" s="730"/>
      <c r="NMR292" s="730"/>
      <c r="NMS292" s="730"/>
      <c r="NMT292" s="730"/>
      <c r="NMU292" s="730"/>
      <c r="NMV292" s="730"/>
      <c r="NMW292" s="730"/>
      <c r="NMX292" s="730"/>
      <c r="NMY292" s="730"/>
      <c r="NMZ292" s="730"/>
      <c r="NNA292" s="730"/>
      <c r="NNB292" s="730"/>
      <c r="NNC292" s="730"/>
      <c r="NND292" s="730"/>
      <c r="NNE292" s="730"/>
      <c r="NNF292" s="730"/>
      <c r="NNG292" s="730"/>
      <c r="NNH292" s="730"/>
      <c r="NNI292" s="730"/>
      <c r="NNJ292" s="730"/>
      <c r="NNK292" s="730"/>
      <c r="NNL292" s="730"/>
      <c r="NNM292" s="730"/>
      <c r="NNN292" s="730"/>
      <c r="NNO292" s="730"/>
      <c r="NNP292" s="730"/>
      <c r="NNQ292" s="730"/>
      <c r="NNR292" s="730"/>
      <c r="NNS292" s="730"/>
      <c r="NNT292" s="730"/>
      <c r="NNU292" s="730"/>
      <c r="NNV292" s="730"/>
      <c r="NNW292" s="730"/>
      <c r="NNX292" s="730"/>
      <c r="NNY292" s="730"/>
      <c r="NNZ292" s="730"/>
      <c r="NOA292" s="730"/>
      <c r="NOB292" s="730"/>
      <c r="NOC292" s="730"/>
      <c r="NOD292" s="730"/>
      <c r="NOE292" s="730"/>
      <c r="NOF292" s="730"/>
      <c r="NOG292" s="730"/>
      <c r="NOH292" s="730"/>
      <c r="NOI292" s="730"/>
      <c r="NOJ292" s="730"/>
      <c r="NOK292" s="730"/>
      <c r="NOL292" s="730"/>
      <c r="NOM292" s="730"/>
      <c r="NON292" s="730"/>
      <c r="NOO292" s="730"/>
      <c r="NOP292" s="730"/>
      <c r="NOQ292" s="730"/>
      <c r="NOR292" s="730"/>
      <c r="NOS292" s="730"/>
      <c r="NOT292" s="730"/>
      <c r="NOU292" s="730"/>
      <c r="NOV292" s="730"/>
      <c r="NOW292" s="730"/>
      <c r="NOX292" s="730"/>
      <c r="NOY292" s="730"/>
      <c r="NOZ292" s="730"/>
      <c r="NPA292" s="730"/>
      <c r="NPB292" s="730"/>
      <c r="NPC292" s="730"/>
      <c r="NPD292" s="730"/>
      <c r="NPE292" s="730"/>
      <c r="NPF292" s="730"/>
      <c r="NPG292" s="730"/>
      <c r="NPH292" s="730"/>
      <c r="NPI292" s="730"/>
      <c r="NPJ292" s="730"/>
      <c r="NPK292" s="730"/>
      <c r="NPL292" s="730"/>
      <c r="NPM292" s="730"/>
      <c r="NPN292" s="730"/>
      <c r="NPO292" s="730"/>
      <c r="NPP292" s="730"/>
      <c r="NPQ292" s="730"/>
      <c r="NPR292" s="730"/>
      <c r="NPS292" s="730"/>
      <c r="NPT292" s="730"/>
      <c r="NPU292" s="730"/>
      <c r="NPV292" s="730"/>
      <c r="NPW292" s="730"/>
      <c r="NPX292" s="730"/>
      <c r="NPY292" s="730"/>
      <c r="NPZ292" s="730"/>
      <c r="NQA292" s="730"/>
      <c r="NQB292" s="730"/>
      <c r="NQC292" s="730"/>
      <c r="NQD292" s="730"/>
      <c r="NQE292" s="730"/>
      <c r="NQF292" s="730"/>
      <c r="NQG292" s="730"/>
      <c r="NQH292" s="730"/>
      <c r="NQI292" s="730"/>
      <c r="NQJ292" s="730"/>
      <c r="NQK292" s="730"/>
      <c r="NQL292" s="730"/>
      <c r="NQM292" s="730"/>
      <c r="NQN292" s="730"/>
      <c r="NQO292" s="730"/>
      <c r="NQP292" s="730"/>
      <c r="NQQ292" s="730"/>
      <c r="NQR292" s="730"/>
      <c r="NQS292" s="730"/>
      <c r="NQT292" s="730"/>
      <c r="NQU292" s="730"/>
      <c r="NQV292" s="730"/>
      <c r="NQW292" s="730"/>
      <c r="NQX292" s="730"/>
      <c r="NQY292" s="730"/>
      <c r="NQZ292" s="730"/>
      <c r="NRA292" s="730"/>
      <c r="NRB292" s="730"/>
      <c r="NRC292" s="730"/>
      <c r="NRD292" s="730"/>
      <c r="NRE292" s="730"/>
      <c r="NRF292" s="730"/>
      <c r="NRG292" s="730"/>
      <c r="NRH292" s="730"/>
      <c r="NRI292" s="730"/>
      <c r="NRJ292" s="730"/>
      <c r="NRK292" s="730"/>
      <c r="NRL292" s="730"/>
      <c r="NRM292" s="730"/>
      <c r="NRN292" s="730"/>
      <c r="NRO292" s="730"/>
      <c r="NRP292" s="730"/>
      <c r="NRQ292" s="730"/>
      <c r="NRR292" s="730"/>
      <c r="NRS292" s="730"/>
      <c r="NRT292" s="730"/>
      <c r="NRU292" s="730"/>
      <c r="NRV292" s="730"/>
      <c r="NRW292" s="730"/>
      <c r="NRX292" s="730"/>
      <c r="NRY292" s="730"/>
      <c r="NRZ292" s="730"/>
      <c r="NSA292" s="730"/>
      <c r="NSB292" s="730"/>
      <c r="NSC292" s="730"/>
      <c r="NSD292" s="730"/>
      <c r="NSE292" s="730"/>
      <c r="NSF292" s="730"/>
      <c r="NSG292" s="730"/>
      <c r="NSH292" s="730"/>
      <c r="NSI292" s="730"/>
      <c r="NSJ292" s="730"/>
      <c r="NSK292" s="730"/>
      <c r="NSL292" s="730"/>
      <c r="NSM292" s="730"/>
      <c r="NSN292" s="730"/>
      <c r="NSO292" s="730"/>
      <c r="NSP292" s="730"/>
      <c r="NSQ292" s="730"/>
      <c r="NSR292" s="730"/>
      <c r="NSS292" s="730"/>
      <c r="NST292" s="730"/>
      <c r="NSU292" s="730"/>
      <c r="NSV292" s="730"/>
      <c r="NSW292" s="730"/>
      <c r="NSX292" s="730"/>
      <c r="NSY292" s="730"/>
      <c r="NSZ292" s="730"/>
      <c r="NTA292" s="730"/>
      <c r="NTB292" s="730"/>
      <c r="NTC292" s="730"/>
      <c r="NTD292" s="730"/>
      <c r="NTE292" s="730"/>
      <c r="NTF292" s="730"/>
      <c r="NTG292" s="730"/>
      <c r="NTH292" s="730"/>
      <c r="NTI292" s="730"/>
      <c r="NTJ292" s="730"/>
      <c r="NTK292" s="730"/>
      <c r="NTL292" s="730"/>
      <c r="NTM292" s="730"/>
      <c r="NTN292" s="730"/>
      <c r="NTO292" s="730"/>
      <c r="NTP292" s="730"/>
      <c r="NTQ292" s="730"/>
      <c r="NTR292" s="730"/>
      <c r="NTS292" s="730"/>
      <c r="NTT292" s="730"/>
      <c r="NTU292" s="730"/>
      <c r="NTV292" s="730"/>
      <c r="NTW292" s="730"/>
      <c r="NTX292" s="730"/>
      <c r="NTY292" s="730"/>
      <c r="NTZ292" s="730"/>
      <c r="NUA292" s="730"/>
      <c r="NUB292" s="730"/>
      <c r="NUC292" s="730"/>
      <c r="NUD292" s="730"/>
      <c r="NUE292" s="730"/>
      <c r="NUF292" s="730"/>
      <c r="NUG292" s="730"/>
      <c r="NUH292" s="730"/>
      <c r="NUI292" s="730"/>
      <c r="NUJ292" s="730"/>
      <c r="NUK292" s="730"/>
      <c r="NUL292" s="730"/>
      <c r="NUM292" s="730"/>
      <c r="NUN292" s="730"/>
      <c r="NUO292" s="730"/>
      <c r="NUP292" s="730"/>
      <c r="NUQ292" s="730"/>
      <c r="NUR292" s="730"/>
      <c r="NUS292" s="730"/>
      <c r="NUT292" s="730"/>
      <c r="NUU292" s="730"/>
      <c r="NUV292" s="730"/>
      <c r="NUW292" s="730"/>
      <c r="NUX292" s="730"/>
      <c r="NUY292" s="730"/>
      <c r="NUZ292" s="730"/>
      <c r="NVA292" s="730"/>
      <c r="NVB292" s="730"/>
      <c r="NVC292" s="730"/>
      <c r="NVD292" s="730"/>
      <c r="NVE292" s="730"/>
      <c r="NVF292" s="730"/>
      <c r="NVG292" s="730"/>
      <c r="NVH292" s="730"/>
      <c r="NVI292" s="730"/>
      <c r="NVJ292" s="730"/>
      <c r="NVK292" s="730"/>
      <c r="NVL292" s="730"/>
      <c r="NVM292" s="730"/>
      <c r="NVN292" s="730"/>
      <c r="NVO292" s="730"/>
      <c r="NVP292" s="730"/>
      <c r="NVQ292" s="730"/>
      <c r="NVR292" s="730"/>
      <c r="NVS292" s="730"/>
      <c r="NVT292" s="730"/>
      <c r="NVU292" s="730"/>
      <c r="NVV292" s="730"/>
      <c r="NVW292" s="730"/>
      <c r="NVX292" s="730"/>
      <c r="NVY292" s="730"/>
      <c r="NVZ292" s="730"/>
      <c r="NWA292" s="730"/>
      <c r="NWB292" s="730"/>
      <c r="NWC292" s="730"/>
      <c r="NWD292" s="730"/>
      <c r="NWE292" s="730"/>
      <c r="NWF292" s="730"/>
      <c r="NWG292" s="730"/>
      <c r="NWH292" s="730"/>
      <c r="NWI292" s="730"/>
      <c r="NWJ292" s="730"/>
      <c r="NWK292" s="730"/>
      <c r="NWL292" s="730"/>
      <c r="NWM292" s="730"/>
      <c r="NWN292" s="730"/>
      <c r="NWO292" s="730"/>
      <c r="NWP292" s="730"/>
      <c r="NWQ292" s="730"/>
      <c r="NWR292" s="730"/>
      <c r="NWS292" s="730"/>
      <c r="NWT292" s="730"/>
      <c r="NWU292" s="730"/>
      <c r="NWV292" s="730"/>
      <c r="NWW292" s="730"/>
      <c r="NWX292" s="730"/>
      <c r="NWY292" s="730"/>
      <c r="NWZ292" s="730"/>
      <c r="NXA292" s="730"/>
      <c r="NXB292" s="730"/>
      <c r="NXC292" s="730"/>
      <c r="NXD292" s="730"/>
      <c r="NXE292" s="730"/>
      <c r="NXF292" s="730"/>
      <c r="NXG292" s="730"/>
      <c r="NXH292" s="730"/>
      <c r="NXI292" s="730"/>
      <c r="NXJ292" s="730"/>
      <c r="NXK292" s="730"/>
      <c r="NXL292" s="730"/>
      <c r="NXM292" s="730"/>
      <c r="NXN292" s="730"/>
      <c r="NXO292" s="730"/>
      <c r="NXP292" s="730"/>
      <c r="NXQ292" s="730"/>
      <c r="NXR292" s="730"/>
      <c r="NXS292" s="730"/>
      <c r="NXT292" s="730"/>
      <c r="NXU292" s="730"/>
      <c r="NXV292" s="730"/>
      <c r="NXW292" s="730"/>
      <c r="NXX292" s="730"/>
      <c r="NXY292" s="730"/>
      <c r="NXZ292" s="730"/>
      <c r="NYA292" s="730"/>
      <c r="NYB292" s="730"/>
      <c r="NYC292" s="730"/>
      <c r="NYD292" s="730"/>
      <c r="NYE292" s="730"/>
      <c r="NYF292" s="730"/>
      <c r="NYG292" s="730"/>
      <c r="NYH292" s="730"/>
      <c r="NYI292" s="730"/>
      <c r="NYJ292" s="730"/>
      <c r="NYK292" s="730"/>
      <c r="NYL292" s="730"/>
      <c r="NYM292" s="730"/>
      <c r="NYN292" s="730"/>
      <c r="NYO292" s="730"/>
      <c r="NYP292" s="730"/>
      <c r="NYQ292" s="730"/>
      <c r="NYR292" s="730"/>
      <c r="NYS292" s="730"/>
      <c r="NYT292" s="730"/>
      <c r="NYU292" s="730"/>
      <c r="NYV292" s="730"/>
      <c r="NYW292" s="730"/>
      <c r="NYX292" s="730"/>
      <c r="NYY292" s="730"/>
      <c r="NYZ292" s="730"/>
      <c r="NZA292" s="730"/>
      <c r="NZB292" s="730"/>
      <c r="NZC292" s="730"/>
      <c r="NZD292" s="730"/>
      <c r="NZE292" s="730"/>
      <c r="NZF292" s="730"/>
      <c r="NZG292" s="730"/>
      <c r="NZH292" s="730"/>
      <c r="NZI292" s="730"/>
      <c r="NZJ292" s="730"/>
      <c r="NZK292" s="730"/>
      <c r="NZL292" s="730"/>
      <c r="NZM292" s="730"/>
      <c r="NZN292" s="730"/>
      <c r="NZO292" s="730"/>
      <c r="NZP292" s="730"/>
      <c r="NZQ292" s="730"/>
      <c r="NZR292" s="730"/>
      <c r="NZS292" s="730"/>
      <c r="NZT292" s="730"/>
      <c r="NZU292" s="730"/>
      <c r="NZV292" s="730"/>
      <c r="NZW292" s="730"/>
      <c r="NZX292" s="730"/>
      <c r="NZY292" s="730"/>
      <c r="NZZ292" s="730"/>
      <c r="OAA292" s="730"/>
      <c r="OAB292" s="730"/>
      <c r="OAC292" s="730"/>
      <c r="OAD292" s="730"/>
      <c r="OAE292" s="730"/>
      <c r="OAF292" s="730"/>
      <c r="OAG292" s="730"/>
      <c r="OAH292" s="730"/>
      <c r="OAI292" s="730"/>
      <c r="OAJ292" s="730"/>
      <c r="OAK292" s="730"/>
      <c r="OAL292" s="730"/>
      <c r="OAM292" s="730"/>
      <c r="OAN292" s="730"/>
      <c r="OAO292" s="730"/>
      <c r="OAP292" s="730"/>
      <c r="OAQ292" s="730"/>
      <c r="OAR292" s="730"/>
      <c r="OAS292" s="730"/>
      <c r="OAT292" s="730"/>
      <c r="OAU292" s="730"/>
      <c r="OAV292" s="730"/>
      <c r="OAW292" s="730"/>
      <c r="OAX292" s="730"/>
      <c r="OAY292" s="730"/>
      <c r="OAZ292" s="730"/>
      <c r="OBA292" s="730"/>
      <c r="OBB292" s="730"/>
      <c r="OBC292" s="730"/>
      <c r="OBD292" s="730"/>
      <c r="OBE292" s="730"/>
      <c r="OBF292" s="730"/>
      <c r="OBG292" s="730"/>
      <c r="OBH292" s="730"/>
      <c r="OBI292" s="730"/>
      <c r="OBJ292" s="730"/>
      <c r="OBK292" s="730"/>
      <c r="OBL292" s="730"/>
      <c r="OBM292" s="730"/>
      <c r="OBN292" s="730"/>
      <c r="OBO292" s="730"/>
      <c r="OBP292" s="730"/>
      <c r="OBQ292" s="730"/>
      <c r="OBR292" s="730"/>
      <c r="OBS292" s="730"/>
      <c r="OBT292" s="730"/>
      <c r="OBU292" s="730"/>
      <c r="OBV292" s="730"/>
      <c r="OBW292" s="730"/>
      <c r="OBX292" s="730"/>
      <c r="OBY292" s="730"/>
      <c r="OBZ292" s="730"/>
      <c r="OCA292" s="730"/>
      <c r="OCB292" s="730"/>
      <c r="OCC292" s="730"/>
      <c r="OCD292" s="730"/>
      <c r="OCE292" s="730"/>
      <c r="OCF292" s="730"/>
      <c r="OCG292" s="730"/>
      <c r="OCH292" s="730"/>
      <c r="OCI292" s="730"/>
      <c r="OCJ292" s="730"/>
      <c r="OCK292" s="730"/>
      <c r="OCL292" s="730"/>
      <c r="OCM292" s="730"/>
      <c r="OCN292" s="730"/>
      <c r="OCO292" s="730"/>
      <c r="OCP292" s="730"/>
      <c r="OCQ292" s="730"/>
      <c r="OCR292" s="730"/>
      <c r="OCS292" s="730"/>
      <c r="OCT292" s="730"/>
      <c r="OCU292" s="730"/>
      <c r="OCV292" s="730"/>
      <c r="OCW292" s="730"/>
      <c r="OCX292" s="730"/>
      <c r="OCY292" s="730"/>
      <c r="OCZ292" s="730"/>
      <c r="ODA292" s="730"/>
      <c r="ODB292" s="730"/>
      <c r="ODC292" s="730"/>
      <c r="ODD292" s="730"/>
      <c r="ODE292" s="730"/>
      <c r="ODF292" s="730"/>
      <c r="ODG292" s="730"/>
      <c r="ODH292" s="730"/>
      <c r="ODI292" s="730"/>
      <c r="ODJ292" s="730"/>
      <c r="ODK292" s="730"/>
      <c r="ODL292" s="730"/>
      <c r="ODM292" s="730"/>
      <c r="ODN292" s="730"/>
      <c r="ODO292" s="730"/>
      <c r="ODP292" s="730"/>
      <c r="ODQ292" s="730"/>
      <c r="ODR292" s="730"/>
      <c r="ODS292" s="730"/>
      <c r="ODT292" s="730"/>
      <c r="ODU292" s="730"/>
      <c r="ODV292" s="730"/>
      <c r="ODW292" s="730"/>
      <c r="ODX292" s="730"/>
      <c r="ODY292" s="730"/>
      <c r="ODZ292" s="730"/>
      <c r="OEA292" s="730"/>
      <c r="OEB292" s="730"/>
      <c r="OEC292" s="730"/>
      <c r="OED292" s="730"/>
      <c r="OEE292" s="730"/>
      <c r="OEF292" s="730"/>
      <c r="OEG292" s="730"/>
      <c r="OEH292" s="730"/>
      <c r="OEI292" s="730"/>
      <c r="OEJ292" s="730"/>
      <c r="OEK292" s="730"/>
      <c r="OEL292" s="730"/>
      <c r="OEM292" s="730"/>
      <c r="OEN292" s="730"/>
      <c r="OEO292" s="730"/>
      <c r="OEP292" s="730"/>
      <c r="OEQ292" s="730"/>
      <c r="OER292" s="730"/>
      <c r="OES292" s="730"/>
      <c r="OET292" s="730"/>
      <c r="OEU292" s="730"/>
      <c r="OEV292" s="730"/>
      <c r="OEW292" s="730"/>
      <c r="OEX292" s="730"/>
      <c r="OEY292" s="730"/>
      <c r="OEZ292" s="730"/>
      <c r="OFA292" s="730"/>
      <c r="OFB292" s="730"/>
      <c r="OFC292" s="730"/>
      <c r="OFD292" s="730"/>
      <c r="OFE292" s="730"/>
      <c r="OFF292" s="730"/>
      <c r="OFG292" s="730"/>
      <c r="OFH292" s="730"/>
      <c r="OFI292" s="730"/>
      <c r="OFJ292" s="730"/>
      <c r="OFK292" s="730"/>
      <c r="OFL292" s="730"/>
      <c r="OFM292" s="730"/>
      <c r="OFN292" s="730"/>
      <c r="OFO292" s="730"/>
      <c r="OFP292" s="730"/>
      <c r="OFQ292" s="730"/>
      <c r="OFR292" s="730"/>
      <c r="OFS292" s="730"/>
      <c r="OFT292" s="730"/>
      <c r="OFU292" s="730"/>
      <c r="OFV292" s="730"/>
      <c r="OFW292" s="730"/>
      <c r="OFX292" s="730"/>
      <c r="OFY292" s="730"/>
      <c r="OFZ292" s="730"/>
      <c r="OGA292" s="730"/>
      <c r="OGB292" s="730"/>
      <c r="OGC292" s="730"/>
      <c r="OGD292" s="730"/>
      <c r="OGE292" s="730"/>
      <c r="OGF292" s="730"/>
      <c r="OGG292" s="730"/>
      <c r="OGH292" s="730"/>
      <c r="OGI292" s="730"/>
      <c r="OGJ292" s="730"/>
      <c r="OGK292" s="730"/>
      <c r="OGL292" s="730"/>
      <c r="OGM292" s="730"/>
      <c r="OGN292" s="730"/>
      <c r="OGO292" s="730"/>
      <c r="OGP292" s="730"/>
      <c r="OGQ292" s="730"/>
      <c r="OGR292" s="730"/>
      <c r="OGS292" s="730"/>
      <c r="OGT292" s="730"/>
      <c r="OGU292" s="730"/>
      <c r="OGV292" s="730"/>
      <c r="OGW292" s="730"/>
      <c r="OGX292" s="730"/>
      <c r="OGY292" s="730"/>
      <c r="OGZ292" s="730"/>
      <c r="OHA292" s="730"/>
      <c r="OHB292" s="730"/>
      <c r="OHC292" s="730"/>
      <c r="OHD292" s="730"/>
      <c r="OHE292" s="730"/>
      <c r="OHF292" s="730"/>
      <c r="OHG292" s="730"/>
      <c r="OHH292" s="730"/>
      <c r="OHI292" s="730"/>
      <c r="OHJ292" s="730"/>
      <c r="OHK292" s="730"/>
      <c r="OHL292" s="730"/>
      <c r="OHM292" s="730"/>
      <c r="OHN292" s="730"/>
      <c r="OHO292" s="730"/>
      <c r="OHP292" s="730"/>
      <c r="OHQ292" s="730"/>
      <c r="OHR292" s="730"/>
      <c r="OHS292" s="730"/>
      <c r="OHT292" s="730"/>
      <c r="OHU292" s="730"/>
      <c r="OHV292" s="730"/>
      <c r="OHW292" s="730"/>
      <c r="OHX292" s="730"/>
      <c r="OHY292" s="730"/>
      <c r="OHZ292" s="730"/>
      <c r="OIA292" s="730"/>
      <c r="OIB292" s="730"/>
      <c r="OIC292" s="730"/>
      <c r="OID292" s="730"/>
      <c r="OIE292" s="730"/>
      <c r="OIF292" s="730"/>
      <c r="OIG292" s="730"/>
      <c r="OIH292" s="730"/>
      <c r="OII292" s="730"/>
      <c r="OIJ292" s="730"/>
      <c r="OIK292" s="730"/>
      <c r="OIL292" s="730"/>
      <c r="OIM292" s="730"/>
      <c r="OIN292" s="730"/>
      <c r="OIO292" s="730"/>
      <c r="OIP292" s="730"/>
      <c r="OIQ292" s="730"/>
      <c r="OIR292" s="730"/>
      <c r="OIS292" s="730"/>
      <c r="OIT292" s="730"/>
      <c r="OIU292" s="730"/>
      <c r="OIV292" s="730"/>
      <c r="OIW292" s="730"/>
      <c r="OIX292" s="730"/>
      <c r="OIY292" s="730"/>
      <c r="OIZ292" s="730"/>
      <c r="OJA292" s="730"/>
      <c r="OJB292" s="730"/>
      <c r="OJC292" s="730"/>
      <c r="OJD292" s="730"/>
      <c r="OJE292" s="730"/>
      <c r="OJF292" s="730"/>
      <c r="OJG292" s="730"/>
      <c r="OJH292" s="730"/>
      <c r="OJI292" s="730"/>
      <c r="OJJ292" s="730"/>
      <c r="OJK292" s="730"/>
      <c r="OJL292" s="730"/>
      <c r="OJM292" s="730"/>
      <c r="OJN292" s="730"/>
      <c r="OJO292" s="730"/>
      <c r="OJP292" s="730"/>
      <c r="OJQ292" s="730"/>
      <c r="OJR292" s="730"/>
      <c r="OJS292" s="730"/>
      <c r="OJT292" s="730"/>
      <c r="OJU292" s="730"/>
      <c r="OJV292" s="730"/>
      <c r="OJW292" s="730"/>
      <c r="OJX292" s="730"/>
      <c r="OJY292" s="730"/>
      <c r="OJZ292" s="730"/>
      <c r="OKA292" s="730"/>
      <c r="OKB292" s="730"/>
      <c r="OKC292" s="730"/>
      <c r="OKD292" s="730"/>
      <c r="OKE292" s="730"/>
      <c r="OKF292" s="730"/>
      <c r="OKG292" s="730"/>
      <c r="OKH292" s="730"/>
      <c r="OKI292" s="730"/>
      <c r="OKJ292" s="730"/>
      <c r="OKK292" s="730"/>
      <c r="OKL292" s="730"/>
      <c r="OKM292" s="730"/>
      <c r="OKN292" s="730"/>
      <c r="OKO292" s="730"/>
      <c r="OKP292" s="730"/>
      <c r="OKQ292" s="730"/>
      <c r="OKR292" s="730"/>
      <c r="OKS292" s="730"/>
      <c r="OKT292" s="730"/>
      <c r="OKU292" s="730"/>
      <c r="OKV292" s="730"/>
      <c r="OKW292" s="730"/>
      <c r="OKX292" s="730"/>
      <c r="OKY292" s="730"/>
      <c r="OKZ292" s="730"/>
      <c r="OLA292" s="730"/>
      <c r="OLB292" s="730"/>
      <c r="OLC292" s="730"/>
      <c r="OLD292" s="730"/>
      <c r="OLE292" s="730"/>
      <c r="OLF292" s="730"/>
      <c r="OLG292" s="730"/>
      <c r="OLH292" s="730"/>
      <c r="OLI292" s="730"/>
      <c r="OLJ292" s="730"/>
      <c r="OLK292" s="730"/>
      <c r="OLL292" s="730"/>
      <c r="OLM292" s="730"/>
      <c r="OLN292" s="730"/>
      <c r="OLO292" s="730"/>
      <c r="OLP292" s="730"/>
      <c r="OLQ292" s="730"/>
      <c r="OLR292" s="730"/>
      <c r="OLS292" s="730"/>
      <c r="OLT292" s="730"/>
      <c r="OLU292" s="730"/>
      <c r="OLV292" s="730"/>
      <c r="OLW292" s="730"/>
      <c r="OLX292" s="730"/>
      <c r="OLY292" s="730"/>
      <c r="OLZ292" s="730"/>
      <c r="OMA292" s="730"/>
      <c r="OMB292" s="730"/>
      <c r="OMC292" s="730"/>
      <c r="OMD292" s="730"/>
      <c r="OME292" s="730"/>
      <c r="OMF292" s="730"/>
      <c r="OMG292" s="730"/>
      <c r="OMH292" s="730"/>
      <c r="OMI292" s="730"/>
      <c r="OMJ292" s="730"/>
      <c r="OMK292" s="730"/>
      <c r="OML292" s="730"/>
      <c r="OMM292" s="730"/>
      <c r="OMN292" s="730"/>
      <c r="OMO292" s="730"/>
      <c r="OMP292" s="730"/>
      <c r="OMQ292" s="730"/>
      <c r="OMR292" s="730"/>
      <c r="OMS292" s="730"/>
      <c r="OMT292" s="730"/>
      <c r="OMU292" s="730"/>
      <c r="OMV292" s="730"/>
      <c r="OMW292" s="730"/>
      <c r="OMX292" s="730"/>
      <c r="OMY292" s="730"/>
      <c r="OMZ292" s="730"/>
      <c r="ONA292" s="730"/>
      <c r="ONB292" s="730"/>
      <c r="ONC292" s="730"/>
      <c r="OND292" s="730"/>
      <c r="ONE292" s="730"/>
      <c r="ONF292" s="730"/>
      <c r="ONG292" s="730"/>
      <c r="ONH292" s="730"/>
      <c r="ONI292" s="730"/>
      <c r="ONJ292" s="730"/>
      <c r="ONK292" s="730"/>
      <c r="ONL292" s="730"/>
      <c r="ONM292" s="730"/>
      <c r="ONN292" s="730"/>
      <c r="ONO292" s="730"/>
      <c r="ONP292" s="730"/>
      <c r="ONQ292" s="730"/>
      <c r="ONR292" s="730"/>
      <c r="ONS292" s="730"/>
      <c r="ONT292" s="730"/>
      <c r="ONU292" s="730"/>
      <c r="ONV292" s="730"/>
      <c r="ONW292" s="730"/>
      <c r="ONX292" s="730"/>
      <c r="ONY292" s="730"/>
      <c r="ONZ292" s="730"/>
      <c r="OOA292" s="730"/>
      <c r="OOB292" s="730"/>
      <c r="OOC292" s="730"/>
      <c r="OOD292" s="730"/>
      <c r="OOE292" s="730"/>
      <c r="OOF292" s="730"/>
      <c r="OOG292" s="730"/>
      <c r="OOH292" s="730"/>
      <c r="OOI292" s="730"/>
      <c r="OOJ292" s="730"/>
      <c r="OOK292" s="730"/>
      <c r="OOL292" s="730"/>
      <c r="OOM292" s="730"/>
      <c r="OON292" s="730"/>
      <c r="OOO292" s="730"/>
      <c r="OOP292" s="730"/>
      <c r="OOQ292" s="730"/>
      <c r="OOR292" s="730"/>
      <c r="OOS292" s="730"/>
      <c r="OOT292" s="730"/>
      <c r="OOU292" s="730"/>
      <c r="OOV292" s="730"/>
      <c r="OOW292" s="730"/>
      <c r="OOX292" s="730"/>
      <c r="OOY292" s="730"/>
      <c r="OOZ292" s="730"/>
      <c r="OPA292" s="730"/>
      <c r="OPB292" s="730"/>
      <c r="OPC292" s="730"/>
      <c r="OPD292" s="730"/>
      <c r="OPE292" s="730"/>
      <c r="OPF292" s="730"/>
      <c r="OPG292" s="730"/>
      <c r="OPH292" s="730"/>
      <c r="OPI292" s="730"/>
      <c r="OPJ292" s="730"/>
      <c r="OPK292" s="730"/>
      <c r="OPL292" s="730"/>
      <c r="OPM292" s="730"/>
      <c r="OPN292" s="730"/>
      <c r="OPO292" s="730"/>
      <c r="OPP292" s="730"/>
      <c r="OPQ292" s="730"/>
      <c r="OPR292" s="730"/>
      <c r="OPS292" s="730"/>
      <c r="OPT292" s="730"/>
      <c r="OPU292" s="730"/>
      <c r="OPV292" s="730"/>
      <c r="OPW292" s="730"/>
      <c r="OPX292" s="730"/>
      <c r="OPY292" s="730"/>
      <c r="OPZ292" s="730"/>
      <c r="OQA292" s="730"/>
      <c r="OQB292" s="730"/>
      <c r="OQC292" s="730"/>
      <c r="OQD292" s="730"/>
      <c r="OQE292" s="730"/>
      <c r="OQF292" s="730"/>
      <c r="OQG292" s="730"/>
      <c r="OQH292" s="730"/>
      <c r="OQI292" s="730"/>
      <c r="OQJ292" s="730"/>
      <c r="OQK292" s="730"/>
      <c r="OQL292" s="730"/>
      <c r="OQM292" s="730"/>
      <c r="OQN292" s="730"/>
      <c r="OQO292" s="730"/>
      <c r="OQP292" s="730"/>
      <c r="OQQ292" s="730"/>
      <c r="OQR292" s="730"/>
      <c r="OQS292" s="730"/>
      <c r="OQT292" s="730"/>
      <c r="OQU292" s="730"/>
      <c r="OQV292" s="730"/>
      <c r="OQW292" s="730"/>
      <c r="OQX292" s="730"/>
      <c r="OQY292" s="730"/>
      <c r="OQZ292" s="730"/>
      <c r="ORA292" s="730"/>
      <c r="ORB292" s="730"/>
      <c r="ORC292" s="730"/>
      <c r="ORD292" s="730"/>
      <c r="ORE292" s="730"/>
      <c r="ORF292" s="730"/>
      <c r="ORG292" s="730"/>
      <c r="ORH292" s="730"/>
      <c r="ORI292" s="730"/>
      <c r="ORJ292" s="730"/>
      <c r="ORK292" s="730"/>
      <c r="ORL292" s="730"/>
      <c r="ORM292" s="730"/>
      <c r="ORN292" s="730"/>
      <c r="ORO292" s="730"/>
      <c r="ORP292" s="730"/>
      <c r="ORQ292" s="730"/>
      <c r="ORR292" s="730"/>
      <c r="ORS292" s="730"/>
      <c r="ORT292" s="730"/>
      <c r="ORU292" s="730"/>
      <c r="ORV292" s="730"/>
      <c r="ORW292" s="730"/>
      <c r="ORX292" s="730"/>
      <c r="ORY292" s="730"/>
      <c r="ORZ292" s="730"/>
      <c r="OSA292" s="730"/>
      <c r="OSB292" s="730"/>
      <c r="OSC292" s="730"/>
      <c r="OSD292" s="730"/>
      <c r="OSE292" s="730"/>
      <c r="OSF292" s="730"/>
      <c r="OSG292" s="730"/>
      <c r="OSH292" s="730"/>
      <c r="OSI292" s="730"/>
      <c r="OSJ292" s="730"/>
      <c r="OSK292" s="730"/>
      <c r="OSL292" s="730"/>
      <c r="OSM292" s="730"/>
      <c r="OSN292" s="730"/>
      <c r="OSO292" s="730"/>
      <c r="OSP292" s="730"/>
      <c r="OSQ292" s="730"/>
      <c r="OSR292" s="730"/>
      <c r="OSS292" s="730"/>
      <c r="OST292" s="730"/>
      <c r="OSU292" s="730"/>
      <c r="OSV292" s="730"/>
      <c r="OSW292" s="730"/>
      <c r="OSX292" s="730"/>
      <c r="OSY292" s="730"/>
      <c r="OSZ292" s="730"/>
      <c r="OTA292" s="730"/>
      <c r="OTB292" s="730"/>
      <c r="OTC292" s="730"/>
      <c r="OTD292" s="730"/>
      <c r="OTE292" s="730"/>
      <c r="OTF292" s="730"/>
      <c r="OTG292" s="730"/>
      <c r="OTH292" s="730"/>
      <c r="OTI292" s="730"/>
      <c r="OTJ292" s="730"/>
      <c r="OTK292" s="730"/>
      <c r="OTL292" s="730"/>
      <c r="OTM292" s="730"/>
      <c r="OTN292" s="730"/>
      <c r="OTO292" s="730"/>
      <c r="OTP292" s="730"/>
      <c r="OTQ292" s="730"/>
      <c r="OTR292" s="730"/>
      <c r="OTS292" s="730"/>
      <c r="OTT292" s="730"/>
      <c r="OTU292" s="730"/>
      <c r="OTV292" s="730"/>
      <c r="OTW292" s="730"/>
      <c r="OTX292" s="730"/>
      <c r="OTY292" s="730"/>
      <c r="OTZ292" s="730"/>
      <c r="OUA292" s="730"/>
      <c r="OUB292" s="730"/>
      <c r="OUC292" s="730"/>
      <c r="OUD292" s="730"/>
      <c r="OUE292" s="730"/>
      <c r="OUF292" s="730"/>
      <c r="OUG292" s="730"/>
      <c r="OUH292" s="730"/>
      <c r="OUI292" s="730"/>
      <c r="OUJ292" s="730"/>
      <c r="OUK292" s="730"/>
      <c r="OUL292" s="730"/>
      <c r="OUM292" s="730"/>
      <c r="OUN292" s="730"/>
      <c r="OUO292" s="730"/>
      <c r="OUP292" s="730"/>
      <c r="OUQ292" s="730"/>
      <c r="OUR292" s="730"/>
      <c r="OUS292" s="730"/>
      <c r="OUT292" s="730"/>
      <c r="OUU292" s="730"/>
      <c r="OUV292" s="730"/>
      <c r="OUW292" s="730"/>
      <c r="OUX292" s="730"/>
      <c r="OUY292" s="730"/>
      <c r="OUZ292" s="730"/>
      <c r="OVA292" s="730"/>
      <c r="OVB292" s="730"/>
      <c r="OVC292" s="730"/>
      <c r="OVD292" s="730"/>
      <c r="OVE292" s="730"/>
      <c r="OVF292" s="730"/>
      <c r="OVG292" s="730"/>
      <c r="OVH292" s="730"/>
      <c r="OVI292" s="730"/>
      <c r="OVJ292" s="730"/>
      <c r="OVK292" s="730"/>
      <c r="OVL292" s="730"/>
      <c r="OVM292" s="730"/>
      <c r="OVN292" s="730"/>
      <c r="OVO292" s="730"/>
      <c r="OVP292" s="730"/>
      <c r="OVQ292" s="730"/>
      <c r="OVR292" s="730"/>
      <c r="OVS292" s="730"/>
      <c r="OVT292" s="730"/>
      <c r="OVU292" s="730"/>
      <c r="OVV292" s="730"/>
      <c r="OVW292" s="730"/>
      <c r="OVX292" s="730"/>
      <c r="OVY292" s="730"/>
      <c r="OVZ292" s="730"/>
      <c r="OWA292" s="730"/>
      <c r="OWB292" s="730"/>
      <c r="OWC292" s="730"/>
      <c r="OWD292" s="730"/>
      <c r="OWE292" s="730"/>
      <c r="OWF292" s="730"/>
      <c r="OWG292" s="730"/>
      <c r="OWH292" s="730"/>
      <c r="OWI292" s="730"/>
      <c r="OWJ292" s="730"/>
      <c r="OWK292" s="730"/>
      <c r="OWL292" s="730"/>
      <c r="OWM292" s="730"/>
      <c r="OWN292" s="730"/>
      <c r="OWO292" s="730"/>
      <c r="OWP292" s="730"/>
      <c r="OWQ292" s="730"/>
      <c r="OWR292" s="730"/>
      <c r="OWS292" s="730"/>
      <c r="OWT292" s="730"/>
      <c r="OWU292" s="730"/>
      <c r="OWV292" s="730"/>
      <c r="OWW292" s="730"/>
      <c r="OWX292" s="730"/>
      <c r="OWY292" s="730"/>
      <c r="OWZ292" s="730"/>
      <c r="OXA292" s="730"/>
      <c r="OXB292" s="730"/>
      <c r="OXC292" s="730"/>
      <c r="OXD292" s="730"/>
      <c r="OXE292" s="730"/>
      <c r="OXF292" s="730"/>
      <c r="OXG292" s="730"/>
      <c r="OXH292" s="730"/>
      <c r="OXI292" s="730"/>
      <c r="OXJ292" s="730"/>
      <c r="OXK292" s="730"/>
      <c r="OXL292" s="730"/>
      <c r="OXM292" s="730"/>
      <c r="OXN292" s="730"/>
      <c r="OXO292" s="730"/>
      <c r="OXP292" s="730"/>
      <c r="OXQ292" s="730"/>
      <c r="OXR292" s="730"/>
      <c r="OXS292" s="730"/>
      <c r="OXT292" s="730"/>
      <c r="OXU292" s="730"/>
      <c r="OXV292" s="730"/>
      <c r="OXW292" s="730"/>
      <c r="OXX292" s="730"/>
      <c r="OXY292" s="730"/>
      <c r="OXZ292" s="730"/>
      <c r="OYA292" s="730"/>
      <c r="OYB292" s="730"/>
      <c r="OYC292" s="730"/>
      <c r="OYD292" s="730"/>
      <c r="OYE292" s="730"/>
      <c r="OYF292" s="730"/>
      <c r="OYG292" s="730"/>
      <c r="OYH292" s="730"/>
      <c r="OYI292" s="730"/>
      <c r="OYJ292" s="730"/>
      <c r="OYK292" s="730"/>
      <c r="OYL292" s="730"/>
      <c r="OYM292" s="730"/>
      <c r="OYN292" s="730"/>
      <c r="OYO292" s="730"/>
      <c r="OYP292" s="730"/>
      <c r="OYQ292" s="730"/>
      <c r="OYR292" s="730"/>
      <c r="OYS292" s="730"/>
      <c r="OYT292" s="730"/>
      <c r="OYU292" s="730"/>
      <c r="OYV292" s="730"/>
      <c r="OYW292" s="730"/>
      <c r="OYX292" s="730"/>
      <c r="OYY292" s="730"/>
      <c r="OYZ292" s="730"/>
      <c r="OZA292" s="730"/>
      <c r="OZB292" s="730"/>
      <c r="OZC292" s="730"/>
      <c r="OZD292" s="730"/>
      <c r="OZE292" s="730"/>
      <c r="OZF292" s="730"/>
      <c r="OZG292" s="730"/>
      <c r="OZH292" s="730"/>
      <c r="OZI292" s="730"/>
      <c r="OZJ292" s="730"/>
      <c r="OZK292" s="730"/>
      <c r="OZL292" s="730"/>
      <c r="OZM292" s="730"/>
      <c r="OZN292" s="730"/>
      <c r="OZO292" s="730"/>
      <c r="OZP292" s="730"/>
      <c r="OZQ292" s="730"/>
      <c r="OZR292" s="730"/>
      <c r="OZS292" s="730"/>
      <c r="OZT292" s="730"/>
      <c r="OZU292" s="730"/>
      <c r="OZV292" s="730"/>
      <c r="OZW292" s="730"/>
      <c r="OZX292" s="730"/>
      <c r="OZY292" s="730"/>
      <c r="OZZ292" s="730"/>
      <c r="PAA292" s="730"/>
      <c r="PAB292" s="730"/>
      <c r="PAC292" s="730"/>
      <c r="PAD292" s="730"/>
      <c r="PAE292" s="730"/>
      <c r="PAF292" s="730"/>
      <c r="PAG292" s="730"/>
      <c r="PAH292" s="730"/>
      <c r="PAI292" s="730"/>
      <c r="PAJ292" s="730"/>
      <c r="PAK292" s="730"/>
      <c r="PAL292" s="730"/>
      <c r="PAM292" s="730"/>
      <c r="PAN292" s="730"/>
      <c r="PAO292" s="730"/>
      <c r="PAP292" s="730"/>
      <c r="PAQ292" s="730"/>
      <c r="PAR292" s="730"/>
      <c r="PAS292" s="730"/>
      <c r="PAT292" s="730"/>
      <c r="PAU292" s="730"/>
      <c r="PAV292" s="730"/>
      <c r="PAW292" s="730"/>
      <c r="PAX292" s="730"/>
      <c r="PAY292" s="730"/>
      <c r="PAZ292" s="730"/>
      <c r="PBA292" s="730"/>
      <c r="PBB292" s="730"/>
      <c r="PBC292" s="730"/>
      <c r="PBD292" s="730"/>
      <c r="PBE292" s="730"/>
      <c r="PBF292" s="730"/>
      <c r="PBG292" s="730"/>
      <c r="PBH292" s="730"/>
      <c r="PBI292" s="730"/>
      <c r="PBJ292" s="730"/>
      <c r="PBK292" s="730"/>
      <c r="PBL292" s="730"/>
      <c r="PBM292" s="730"/>
      <c r="PBN292" s="730"/>
      <c r="PBO292" s="730"/>
      <c r="PBP292" s="730"/>
      <c r="PBQ292" s="730"/>
      <c r="PBR292" s="730"/>
      <c r="PBS292" s="730"/>
      <c r="PBT292" s="730"/>
      <c r="PBU292" s="730"/>
      <c r="PBV292" s="730"/>
      <c r="PBW292" s="730"/>
      <c r="PBX292" s="730"/>
      <c r="PBY292" s="730"/>
      <c r="PBZ292" s="730"/>
      <c r="PCA292" s="730"/>
      <c r="PCB292" s="730"/>
      <c r="PCC292" s="730"/>
      <c r="PCD292" s="730"/>
      <c r="PCE292" s="730"/>
      <c r="PCF292" s="730"/>
      <c r="PCG292" s="730"/>
      <c r="PCH292" s="730"/>
      <c r="PCI292" s="730"/>
      <c r="PCJ292" s="730"/>
      <c r="PCK292" s="730"/>
      <c r="PCL292" s="730"/>
      <c r="PCM292" s="730"/>
      <c r="PCN292" s="730"/>
      <c r="PCO292" s="730"/>
      <c r="PCP292" s="730"/>
      <c r="PCQ292" s="730"/>
      <c r="PCR292" s="730"/>
      <c r="PCS292" s="730"/>
      <c r="PCT292" s="730"/>
      <c r="PCU292" s="730"/>
      <c r="PCV292" s="730"/>
      <c r="PCW292" s="730"/>
      <c r="PCX292" s="730"/>
      <c r="PCY292" s="730"/>
      <c r="PCZ292" s="730"/>
      <c r="PDA292" s="730"/>
      <c r="PDB292" s="730"/>
      <c r="PDC292" s="730"/>
      <c r="PDD292" s="730"/>
      <c r="PDE292" s="730"/>
      <c r="PDF292" s="730"/>
      <c r="PDG292" s="730"/>
      <c r="PDH292" s="730"/>
      <c r="PDI292" s="730"/>
      <c r="PDJ292" s="730"/>
      <c r="PDK292" s="730"/>
      <c r="PDL292" s="730"/>
      <c r="PDM292" s="730"/>
      <c r="PDN292" s="730"/>
      <c r="PDO292" s="730"/>
      <c r="PDP292" s="730"/>
      <c r="PDQ292" s="730"/>
      <c r="PDR292" s="730"/>
      <c r="PDS292" s="730"/>
      <c r="PDT292" s="730"/>
      <c r="PDU292" s="730"/>
      <c r="PDV292" s="730"/>
      <c r="PDW292" s="730"/>
      <c r="PDX292" s="730"/>
      <c r="PDY292" s="730"/>
      <c r="PDZ292" s="730"/>
      <c r="PEA292" s="730"/>
      <c r="PEB292" s="730"/>
      <c r="PEC292" s="730"/>
      <c r="PED292" s="730"/>
      <c r="PEE292" s="730"/>
      <c r="PEF292" s="730"/>
      <c r="PEG292" s="730"/>
      <c r="PEH292" s="730"/>
      <c r="PEI292" s="730"/>
      <c r="PEJ292" s="730"/>
      <c r="PEK292" s="730"/>
      <c r="PEL292" s="730"/>
      <c r="PEM292" s="730"/>
      <c r="PEN292" s="730"/>
      <c r="PEO292" s="730"/>
      <c r="PEP292" s="730"/>
      <c r="PEQ292" s="730"/>
      <c r="PER292" s="730"/>
      <c r="PES292" s="730"/>
      <c r="PET292" s="730"/>
      <c r="PEU292" s="730"/>
      <c r="PEV292" s="730"/>
      <c r="PEW292" s="730"/>
      <c r="PEX292" s="730"/>
      <c r="PEY292" s="730"/>
      <c r="PEZ292" s="730"/>
      <c r="PFA292" s="730"/>
      <c r="PFB292" s="730"/>
      <c r="PFC292" s="730"/>
      <c r="PFD292" s="730"/>
      <c r="PFE292" s="730"/>
      <c r="PFF292" s="730"/>
      <c r="PFG292" s="730"/>
      <c r="PFH292" s="730"/>
      <c r="PFI292" s="730"/>
      <c r="PFJ292" s="730"/>
      <c r="PFK292" s="730"/>
      <c r="PFL292" s="730"/>
      <c r="PFM292" s="730"/>
      <c r="PFN292" s="730"/>
      <c r="PFO292" s="730"/>
      <c r="PFP292" s="730"/>
      <c r="PFQ292" s="730"/>
      <c r="PFR292" s="730"/>
      <c r="PFS292" s="730"/>
      <c r="PFT292" s="730"/>
      <c r="PFU292" s="730"/>
      <c r="PFV292" s="730"/>
      <c r="PFW292" s="730"/>
      <c r="PFX292" s="730"/>
      <c r="PFY292" s="730"/>
      <c r="PFZ292" s="730"/>
      <c r="PGA292" s="730"/>
      <c r="PGB292" s="730"/>
      <c r="PGC292" s="730"/>
      <c r="PGD292" s="730"/>
      <c r="PGE292" s="730"/>
      <c r="PGF292" s="730"/>
      <c r="PGG292" s="730"/>
      <c r="PGH292" s="730"/>
      <c r="PGI292" s="730"/>
      <c r="PGJ292" s="730"/>
      <c r="PGK292" s="730"/>
      <c r="PGL292" s="730"/>
      <c r="PGM292" s="730"/>
      <c r="PGN292" s="730"/>
      <c r="PGO292" s="730"/>
      <c r="PGP292" s="730"/>
      <c r="PGQ292" s="730"/>
      <c r="PGR292" s="730"/>
      <c r="PGS292" s="730"/>
      <c r="PGT292" s="730"/>
      <c r="PGU292" s="730"/>
      <c r="PGV292" s="730"/>
      <c r="PGW292" s="730"/>
      <c r="PGX292" s="730"/>
      <c r="PGY292" s="730"/>
      <c r="PGZ292" s="730"/>
      <c r="PHA292" s="730"/>
      <c r="PHB292" s="730"/>
      <c r="PHC292" s="730"/>
      <c r="PHD292" s="730"/>
      <c r="PHE292" s="730"/>
      <c r="PHF292" s="730"/>
      <c r="PHG292" s="730"/>
      <c r="PHH292" s="730"/>
      <c r="PHI292" s="730"/>
      <c r="PHJ292" s="730"/>
      <c r="PHK292" s="730"/>
      <c r="PHL292" s="730"/>
      <c r="PHM292" s="730"/>
      <c r="PHN292" s="730"/>
      <c r="PHO292" s="730"/>
      <c r="PHP292" s="730"/>
      <c r="PHQ292" s="730"/>
      <c r="PHR292" s="730"/>
      <c r="PHS292" s="730"/>
      <c r="PHT292" s="730"/>
      <c r="PHU292" s="730"/>
      <c r="PHV292" s="730"/>
      <c r="PHW292" s="730"/>
      <c r="PHX292" s="730"/>
      <c r="PHY292" s="730"/>
      <c r="PHZ292" s="730"/>
      <c r="PIA292" s="730"/>
      <c r="PIB292" s="730"/>
      <c r="PIC292" s="730"/>
      <c r="PID292" s="730"/>
      <c r="PIE292" s="730"/>
      <c r="PIF292" s="730"/>
      <c r="PIG292" s="730"/>
      <c r="PIH292" s="730"/>
      <c r="PII292" s="730"/>
      <c r="PIJ292" s="730"/>
      <c r="PIK292" s="730"/>
      <c r="PIL292" s="730"/>
      <c r="PIM292" s="730"/>
      <c r="PIN292" s="730"/>
      <c r="PIO292" s="730"/>
      <c r="PIP292" s="730"/>
      <c r="PIQ292" s="730"/>
      <c r="PIR292" s="730"/>
      <c r="PIS292" s="730"/>
      <c r="PIT292" s="730"/>
      <c r="PIU292" s="730"/>
      <c r="PIV292" s="730"/>
      <c r="PIW292" s="730"/>
      <c r="PIX292" s="730"/>
      <c r="PIY292" s="730"/>
      <c r="PIZ292" s="730"/>
      <c r="PJA292" s="730"/>
      <c r="PJB292" s="730"/>
      <c r="PJC292" s="730"/>
      <c r="PJD292" s="730"/>
      <c r="PJE292" s="730"/>
      <c r="PJF292" s="730"/>
      <c r="PJG292" s="730"/>
      <c r="PJH292" s="730"/>
      <c r="PJI292" s="730"/>
      <c r="PJJ292" s="730"/>
      <c r="PJK292" s="730"/>
      <c r="PJL292" s="730"/>
      <c r="PJM292" s="730"/>
      <c r="PJN292" s="730"/>
      <c r="PJO292" s="730"/>
      <c r="PJP292" s="730"/>
      <c r="PJQ292" s="730"/>
      <c r="PJR292" s="730"/>
      <c r="PJS292" s="730"/>
      <c r="PJT292" s="730"/>
      <c r="PJU292" s="730"/>
      <c r="PJV292" s="730"/>
      <c r="PJW292" s="730"/>
      <c r="PJX292" s="730"/>
      <c r="PJY292" s="730"/>
      <c r="PJZ292" s="730"/>
      <c r="PKA292" s="730"/>
      <c r="PKB292" s="730"/>
      <c r="PKC292" s="730"/>
      <c r="PKD292" s="730"/>
      <c r="PKE292" s="730"/>
      <c r="PKF292" s="730"/>
      <c r="PKG292" s="730"/>
      <c r="PKH292" s="730"/>
      <c r="PKI292" s="730"/>
      <c r="PKJ292" s="730"/>
      <c r="PKK292" s="730"/>
      <c r="PKL292" s="730"/>
      <c r="PKM292" s="730"/>
      <c r="PKN292" s="730"/>
      <c r="PKO292" s="730"/>
      <c r="PKP292" s="730"/>
      <c r="PKQ292" s="730"/>
      <c r="PKR292" s="730"/>
      <c r="PKS292" s="730"/>
      <c r="PKT292" s="730"/>
      <c r="PKU292" s="730"/>
      <c r="PKV292" s="730"/>
      <c r="PKW292" s="730"/>
      <c r="PKX292" s="730"/>
      <c r="PKY292" s="730"/>
      <c r="PKZ292" s="730"/>
      <c r="PLA292" s="730"/>
      <c r="PLB292" s="730"/>
      <c r="PLC292" s="730"/>
      <c r="PLD292" s="730"/>
      <c r="PLE292" s="730"/>
      <c r="PLF292" s="730"/>
      <c r="PLG292" s="730"/>
      <c r="PLH292" s="730"/>
      <c r="PLI292" s="730"/>
      <c r="PLJ292" s="730"/>
      <c r="PLK292" s="730"/>
      <c r="PLL292" s="730"/>
      <c r="PLM292" s="730"/>
      <c r="PLN292" s="730"/>
      <c r="PLO292" s="730"/>
      <c r="PLP292" s="730"/>
      <c r="PLQ292" s="730"/>
      <c r="PLR292" s="730"/>
      <c r="PLS292" s="730"/>
      <c r="PLT292" s="730"/>
      <c r="PLU292" s="730"/>
      <c r="PLV292" s="730"/>
      <c r="PLW292" s="730"/>
      <c r="PLX292" s="730"/>
      <c r="PLY292" s="730"/>
      <c r="PLZ292" s="730"/>
      <c r="PMA292" s="730"/>
      <c r="PMB292" s="730"/>
      <c r="PMC292" s="730"/>
      <c r="PMD292" s="730"/>
      <c r="PME292" s="730"/>
      <c r="PMF292" s="730"/>
      <c r="PMG292" s="730"/>
      <c r="PMH292" s="730"/>
      <c r="PMI292" s="730"/>
      <c r="PMJ292" s="730"/>
      <c r="PMK292" s="730"/>
      <c r="PML292" s="730"/>
      <c r="PMM292" s="730"/>
      <c r="PMN292" s="730"/>
      <c r="PMO292" s="730"/>
      <c r="PMP292" s="730"/>
      <c r="PMQ292" s="730"/>
      <c r="PMR292" s="730"/>
      <c r="PMS292" s="730"/>
      <c r="PMT292" s="730"/>
      <c r="PMU292" s="730"/>
      <c r="PMV292" s="730"/>
      <c r="PMW292" s="730"/>
      <c r="PMX292" s="730"/>
      <c r="PMY292" s="730"/>
      <c r="PMZ292" s="730"/>
      <c r="PNA292" s="730"/>
      <c r="PNB292" s="730"/>
      <c r="PNC292" s="730"/>
      <c r="PND292" s="730"/>
      <c r="PNE292" s="730"/>
      <c r="PNF292" s="730"/>
      <c r="PNG292" s="730"/>
      <c r="PNH292" s="730"/>
      <c r="PNI292" s="730"/>
      <c r="PNJ292" s="730"/>
      <c r="PNK292" s="730"/>
      <c r="PNL292" s="730"/>
      <c r="PNM292" s="730"/>
      <c r="PNN292" s="730"/>
      <c r="PNO292" s="730"/>
      <c r="PNP292" s="730"/>
      <c r="PNQ292" s="730"/>
      <c r="PNR292" s="730"/>
      <c r="PNS292" s="730"/>
      <c r="PNT292" s="730"/>
      <c r="PNU292" s="730"/>
      <c r="PNV292" s="730"/>
      <c r="PNW292" s="730"/>
      <c r="PNX292" s="730"/>
      <c r="PNY292" s="730"/>
      <c r="PNZ292" s="730"/>
      <c r="POA292" s="730"/>
      <c r="POB292" s="730"/>
      <c r="POC292" s="730"/>
      <c r="POD292" s="730"/>
      <c r="POE292" s="730"/>
      <c r="POF292" s="730"/>
      <c r="POG292" s="730"/>
      <c r="POH292" s="730"/>
      <c r="POI292" s="730"/>
      <c r="POJ292" s="730"/>
      <c r="POK292" s="730"/>
      <c r="POL292" s="730"/>
      <c r="POM292" s="730"/>
      <c r="PON292" s="730"/>
      <c r="POO292" s="730"/>
      <c r="POP292" s="730"/>
      <c r="POQ292" s="730"/>
      <c r="POR292" s="730"/>
      <c r="POS292" s="730"/>
      <c r="POT292" s="730"/>
      <c r="POU292" s="730"/>
      <c r="POV292" s="730"/>
      <c r="POW292" s="730"/>
      <c r="POX292" s="730"/>
      <c r="POY292" s="730"/>
      <c r="POZ292" s="730"/>
      <c r="PPA292" s="730"/>
      <c r="PPB292" s="730"/>
      <c r="PPC292" s="730"/>
      <c r="PPD292" s="730"/>
      <c r="PPE292" s="730"/>
      <c r="PPF292" s="730"/>
      <c r="PPG292" s="730"/>
      <c r="PPH292" s="730"/>
      <c r="PPI292" s="730"/>
      <c r="PPJ292" s="730"/>
      <c r="PPK292" s="730"/>
      <c r="PPL292" s="730"/>
      <c r="PPM292" s="730"/>
      <c r="PPN292" s="730"/>
      <c r="PPO292" s="730"/>
      <c r="PPP292" s="730"/>
      <c r="PPQ292" s="730"/>
      <c r="PPR292" s="730"/>
      <c r="PPS292" s="730"/>
      <c r="PPT292" s="730"/>
      <c r="PPU292" s="730"/>
      <c r="PPV292" s="730"/>
      <c r="PPW292" s="730"/>
      <c r="PPX292" s="730"/>
      <c r="PPY292" s="730"/>
      <c r="PPZ292" s="730"/>
      <c r="PQA292" s="730"/>
      <c r="PQB292" s="730"/>
      <c r="PQC292" s="730"/>
      <c r="PQD292" s="730"/>
      <c r="PQE292" s="730"/>
      <c r="PQF292" s="730"/>
      <c r="PQG292" s="730"/>
      <c r="PQH292" s="730"/>
      <c r="PQI292" s="730"/>
      <c r="PQJ292" s="730"/>
      <c r="PQK292" s="730"/>
      <c r="PQL292" s="730"/>
      <c r="PQM292" s="730"/>
      <c r="PQN292" s="730"/>
      <c r="PQO292" s="730"/>
      <c r="PQP292" s="730"/>
      <c r="PQQ292" s="730"/>
      <c r="PQR292" s="730"/>
      <c r="PQS292" s="730"/>
      <c r="PQT292" s="730"/>
      <c r="PQU292" s="730"/>
      <c r="PQV292" s="730"/>
      <c r="PQW292" s="730"/>
      <c r="PQX292" s="730"/>
      <c r="PQY292" s="730"/>
      <c r="PQZ292" s="730"/>
      <c r="PRA292" s="730"/>
      <c r="PRB292" s="730"/>
      <c r="PRC292" s="730"/>
      <c r="PRD292" s="730"/>
      <c r="PRE292" s="730"/>
      <c r="PRF292" s="730"/>
      <c r="PRG292" s="730"/>
      <c r="PRH292" s="730"/>
      <c r="PRI292" s="730"/>
      <c r="PRJ292" s="730"/>
      <c r="PRK292" s="730"/>
      <c r="PRL292" s="730"/>
      <c r="PRM292" s="730"/>
      <c r="PRN292" s="730"/>
      <c r="PRO292" s="730"/>
      <c r="PRP292" s="730"/>
      <c r="PRQ292" s="730"/>
      <c r="PRR292" s="730"/>
      <c r="PRS292" s="730"/>
      <c r="PRT292" s="730"/>
      <c r="PRU292" s="730"/>
      <c r="PRV292" s="730"/>
      <c r="PRW292" s="730"/>
      <c r="PRX292" s="730"/>
      <c r="PRY292" s="730"/>
      <c r="PRZ292" s="730"/>
      <c r="PSA292" s="730"/>
      <c r="PSB292" s="730"/>
      <c r="PSC292" s="730"/>
      <c r="PSD292" s="730"/>
      <c r="PSE292" s="730"/>
      <c r="PSF292" s="730"/>
      <c r="PSG292" s="730"/>
      <c r="PSH292" s="730"/>
      <c r="PSI292" s="730"/>
      <c r="PSJ292" s="730"/>
      <c r="PSK292" s="730"/>
      <c r="PSL292" s="730"/>
      <c r="PSM292" s="730"/>
      <c r="PSN292" s="730"/>
      <c r="PSO292" s="730"/>
      <c r="PSP292" s="730"/>
      <c r="PSQ292" s="730"/>
      <c r="PSR292" s="730"/>
      <c r="PSS292" s="730"/>
      <c r="PST292" s="730"/>
      <c r="PSU292" s="730"/>
      <c r="PSV292" s="730"/>
      <c r="PSW292" s="730"/>
      <c r="PSX292" s="730"/>
      <c r="PSY292" s="730"/>
      <c r="PSZ292" s="730"/>
      <c r="PTA292" s="730"/>
      <c r="PTB292" s="730"/>
      <c r="PTC292" s="730"/>
      <c r="PTD292" s="730"/>
      <c r="PTE292" s="730"/>
      <c r="PTF292" s="730"/>
      <c r="PTG292" s="730"/>
      <c r="PTH292" s="730"/>
      <c r="PTI292" s="730"/>
      <c r="PTJ292" s="730"/>
      <c r="PTK292" s="730"/>
      <c r="PTL292" s="730"/>
      <c r="PTM292" s="730"/>
      <c r="PTN292" s="730"/>
      <c r="PTO292" s="730"/>
      <c r="PTP292" s="730"/>
      <c r="PTQ292" s="730"/>
      <c r="PTR292" s="730"/>
      <c r="PTS292" s="730"/>
      <c r="PTT292" s="730"/>
      <c r="PTU292" s="730"/>
      <c r="PTV292" s="730"/>
      <c r="PTW292" s="730"/>
      <c r="PTX292" s="730"/>
      <c r="PTY292" s="730"/>
      <c r="PTZ292" s="730"/>
      <c r="PUA292" s="730"/>
      <c r="PUB292" s="730"/>
      <c r="PUC292" s="730"/>
      <c r="PUD292" s="730"/>
      <c r="PUE292" s="730"/>
      <c r="PUF292" s="730"/>
      <c r="PUG292" s="730"/>
      <c r="PUH292" s="730"/>
      <c r="PUI292" s="730"/>
      <c r="PUJ292" s="730"/>
      <c r="PUK292" s="730"/>
      <c r="PUL292" s="730"/>
      <c r="PUM292" s="730"/>
      <c r="PUN292" s="730"/>
      <c r="PUO292" s="730"/>
      <c r="PUP292" s="730"/>
      <c r="PUQ292" s="730"/>
      <c r="PUR292" s="730"/>
      <c r="PUS292" s="730"/>
      <c r="PUT292" s="730"/>
      <c r="PUU292" s="730"/>
      <c r="PUV292" s="730"/>
      <c r="PUW292" s="730"/>
      <c r="PUX292" s="730"/>
      <c r="PUY292" s="730"/>
      <c r="PUZ292" s="730"/>
      <c r="PVA292" s="730"/>
      <c r="PVB292" s="730"/>
      <c r="PVC292" s="730"/>
      <c r="PVD292" s="730"/>
      <c r="PVE292" s="730"/>
      <c r="PVF292" s="730"/>
      <c r="PVG292" s="730"/>
      <c r="PVH292" s="730"/>
      <c r="PVI292" s="730"/>
      <c r="PVJ292" s="730"/>
      <c r="PVK292" s="730"/>
      <c r="PVL292" s="730"/>
      <c r="PVM292" s="730"/>
      <c r="PVN292" s="730"/>
      <c r="PVO292" s="730"/>
      <c r="PVP292" s="730"/>
      <c r="PVQ292" s="730"/>
      <c r="PVR292" s="730"/>
      <c r="PVS292" s="730"/>
      <c r="PVT292" s="730"/>
      <c r="PVU292" s="730"/>
      <c r="PVV292" s="730"/>
      <c r="PVW292" s="730"/>
      <c r="PVX292" s="730"/>
      <c r="PVY292" s="730"/>
      <c r="PVZ292" s="730"/>
      <c r="PWA292" s="730"/>
      <c r="PWB292" s="730"/>
      <c r="PWC292" s="730"/>
      <c r="PWD292" s="730"/>
      <c r="PWE292" s="730"/>
      <c r="PWF292" s="730"/>
      <c r="PWG292" s="730"/>
      <c r="PWH292" s="730"/>
      <c r="PWI292" s="730"/>
      <c r="PWJ292" s="730"/>
      <c r="PWK292" s="730"/>
      <c r="PWL292" s="730"/>
      <c r="PWM292" s="730"/>
      <c r="PWN292" s="730"/>
      <c r="PWO292" s="730"/>
      <c r="PWP292" s="730"/>
      <c r="PWQ292" s="730"/>
      <c r="PWR292" s="730"/>
      <c r="PWS292" s="730"/>
      <c r="PWT292" s="730"/>
      <c r="PWU292" s="730"/>
      <c r="PWV292" s="730"/>
      <c r="PWW292" s="730"/>
      <c r="PWX292" s="730"/>
      <c r="PWY292" s="730"/>
      <c r="PWZ292" s="730"/>
      <c r="PXA292" s="730"/>
      <c r="PXB292" s="730"/>
      <c r="PXC292" s="730"/>
      <c r="PXD292" s="730"/>
      <c r="PXE292" s="730"/>
      <c r="PXF292" s="730"/>
      <c r="PXG292" s="730"/>
      <c r="PXH292" s="730"/>
      <c r="PXI292" s="730"/>
      <c r="PXJ292" s="730"/>
      <c r="PXK292" s="730"/>
      <c r="PXL292" s="730"/>
      <c r="PXM292" s="730"/>
      <c r="PXN292" s="730"/>
      <c r="PXO292" s="730"/>
      <c r="PXP292" s="730"/>
      <c r="PXQ292" s="730"/>
      <c r="PXR292" s="730"/>
      <c r="PXS292" s="730"/>
      <c r="PXT292" s="730"/>
      <c r="PXU292" s="730"/>
      <c r="PXV292" s="730"/>
      <c r="PXW292" s="730"/>
      <c r="PXX292" s="730"/>
      <c r="PXY292" s="730"/>
      <c r="PXZ292" s="730"/>
      <c r="PYA292" s="730"/>
      <c r="PYB292" s="730"/>
      <c r="PYC292" s="730"/>
      <c r="PYD292" s="730"/>
      <c r="PYE292" s="730"/>
      <c r="PYF292" s="730"/>
      <c r="PYG292" s="730"/>
      <c r="PYH292" s="730"/>
      <c r="PYI292" s="730"/>
      <c r="PYJ292" s="730"/>
      <c r="PYK292" s="730"/>
      <c r="PYL292" s="730"/>
      <c r="PYM292" s="730"/>
      <c r="PYN292" s="730"/>
      <c r="PYO292" s="730"/>
      <c r="PYP292" s="730"/>
      <c r="PYQ292" s="730"/>
      <c r="PYR292" s="730"/>
      <c r="PYS292" s="730"/>
      <c r="PYT292" s="730"/>
      <c r="PYU292" s="730"/>
      <c r="PYV292" s="730"/>
      <c r="PYW292" s="730"/>
      <c r="PYX292" s="730"/>
      <c r="PYY292" s="730"/>
      <c r="PYZ292" s="730"/>
      <c r="PZA292" s="730"/>
      <c r="PZB292" s="730"/>
      <c r="PZC292" s="730"/>
      <c r="PZD292" s="730"/>
      <c r="PZE292" s="730"/>
      <c r="PZF292" s="730"/>
      <c r="PZG292" s="730"/>
      <c r="PZH292" s="730"/>
      <c r="PZI292" s="730"/>
      <c r="PZJ292" s="730"/>
      <c r="PZK292" s="730"/>
      <c r="PZL292" s="730"/>
      <c r="PZM292" s="730"/>
      <c r="PZN292" s="730"/>
      <c r="PZO292" s="730"/>
      <c r="PZP292" s="730"/>
      <c r="PZQ292" s="730"/>
      <c r="PZR292" s="730"/>
      <c r="PZS292" s="730"/>
      <c r="PZT292" s="730"/>
      <c r="PZU292" s="730"/>
      <c r="PZV292" s="730"/>
      <c r="PZW292" s="730"/>
      <c r="PZX292" s="730"/>
      <c r="PZY292" s="730"/>
      <c r="PZZ292" s="730"/>
      <c r="QAA292" s="730"/>
      <c r="QAB292" s="730"/>
      <c r="QAC292" s="730"/>
      <c r="QAD292" s="730"/>
      <c r="QAE292" s="730"/>
      <c r="QAF292" s="730"/>
      <c r="QAG292" s="730"/>
      <c r="QAH292" s="730"/>
      <c r="QAI292" s="730"/>
      <c r="QAJ292" s="730"/>
      <c r="QAK292" s="730"/>
      <c r="QAL292" s="730"/>
      <c r="QAM292" s="730"/>
      <c r="QAN292" s="730"/>
      <c r="QAO292" s="730"/>
      <c r="QAP292" s="730"/>
      <c r="QAQ292" s="730"/>
      <c r="QAR292" s="730"/>
      <c r="QAS292" s="730"/>
      <c r="QAT292" s="730"/>
      <c r="QAU292" s="730"/>
      <c r="QAV292" s="730"/>
      <c r="QAW292" s="730"/>
      <c r="QAX292" s="730"/>
      <c r="QAY292" s="730"/>
      <c r="QAZ292" s="730"/>
      <c r="QBA292" s="730"/>
      <c r="QBB292" s="730"/>
      <c r="QBC292" s="730"/>
      <c r="QBD292" s="730"/>
      <c r="QBE292" s="730"/>
      <c r="QBF292" s="730"/>
      <c r="QBG292" s="730"/>
      <c r="QBH292" s="730"/>
      <c r="QBI292" s="730"/>
      <c r="QBJ292" s="730"/>
      <c r="QBK292" s="730"/>
      <c r="QBL292" s="730"/>
      <c r="QBM292" s="730"/>
      <c r="QBN292" s="730"/>
      <c r="QBO292" s="730"/>
      <c r="QBP292" s="730"/>
      <c r="QBQ292" s="730"/>
      <c r="QBR292" s="730"/>
      <c r="QBS292" s="730"/>
      <c r="QBT292" s="730"/>
      <c r="QBU292" s="730"/>
      <c r="QBV292" s="730"/>
      <c r="QBW292" s="730"/>
      <c r="QBX292" s="730"/>
      <c r="QBY292" s="730"/>
      <c r="QBZ292" s="730"/>
      <c r="QCA292" s="730"/>
      <c r="QCB292" s="730"/>
      <c r="QCC292" s="730"/>
      <c r="QCD292" s="730"/>
      <c r="QCE292" s="730"/>
      <c r="QCF292" s="730"/>
      <c r="QCG292" s="730"/>
      <c r="QCH292" s="730"/>
      <c r="QCI292" s="730"/>
      <c r="QCJ292" s="730"/>
      <c r="QCK292" s="730"/>
      <c r="QCL292" s="730"/>
      <c r="QCM292" s="730"/>
      <c r="QCN292" s="730"/>
      <c r="QCO292" s="730"/>
      <c r="QCP292" s="730"/>
      <c r="QCQ292" s="730"/>
      <c r="QCR292" s="730"/>
      <c r="QCS292" s="730"/>
      <c r="QCT292" s="730"/>
      <c r="QCU292" s="730"/>
      <c r="QCV292" s="730"/>
      <c r="QCW292" s="730"/>
      <c r="QCX292" s="730"/>
      <c r="QCY292" s="730"/>
      <c r="QCZ292" s="730"/>
      <c r="QDA292" s="730"/>
      <c r="QDB292" s="730"/>
      <c r="QDC292" s="730"/>
      <c r="QDD292" s="730"/>
      <c r="QDE292" s="730"/>
      <c r="QDF292" s="730"/>
      <c r="QDG292" s="730"/>
      <c r="QDH292" s="730"/>
      <c r="QDI292" s="730"/>
      <c r="QDJ292" s="730"/>
      <c r="QDK292" s="730"/>
      <c r="QDL292" s="730"/>
      <c r="QDM292" s="730"/>
      <c r="QDN292" s="730"/>
      <c r="QDO292" s="730"/>
      <c r="QDP292" s="730"/>
      <c r="QDQ292" s="730"/>
      <c r="QDR292" s="730"/>
      <c r="QDS292" s="730"/>
      <c r="QDT292" s="730"/>
      <c r="QDU292" s="730"/>
      <c r="QDV292" s="730"/>
      <c r="QDW292" s="730"/>
      <c r="QDX292" s="730"/>
      <c r="QDY292" s="730"/>
      <c r="QDZ292" s="730"/>
      <c r="QEA292" s="730"/>
      <c r="QEB292" s="730"/>
      <c r="QEC292" s="730"/>
      <c r="QED292" s="730"/>
      <c r="QEE292" s="730"/>
      <c r="QEF292" s="730"/>
      <c r="QEG292" s="730"/>
      <c r="QEH292" s="730"/>
      <c r="QEI292" s="730"/>
      <c r="QEJ292" s="730"/>
      <c r="QEK292" s="730"/>
      <c r="QEL292" s="730"/>
      <c r="QEM292" s="730"/>
      <c r="QEN292" s="730"/>
      <c r="QEO292" s="730"/>
      <c r="QEP292" s="730"/>
      <c r="QEQ292" s="730"/>
      <c r="QER292" s="730"/>
      <c r="QES292" s="730"/>
      <c r="QET292" s="730"/>
      <c r="QEU292" s="730"/>
      <c r="QEV292" s="730"/>
      <c r="QEW292" s="730"/>
      <c r="QEX292" s="730"/>
      <c r="QEY292" s="730"/>
      <c r="QEZ292" s="730"/>
      <c r="QFA292" s="730"/>
      <c r="QFB292" s="730"/>
      <c r="QFC292" s="730"/>
      <c r="QFD292" s="730"/>
      <c r="QFE292" s="730"/>
      <c r="QFF292" s="730"/>
      <c r="QFG292" s="730"/>
      <c r="QFH292" s="730"/>
      <c r="QFI292" s="730"/>
      <c r="QFJ292" s="730"/>
      <c r="QFK292" s="730"/>
      <c r="QFL292" s="730"/>
      <c r="QFM292" s="730"/>
      <c r="QFN292" s="730"/>
      <c r="QFO292" s="730"/>
      <c r="QFP292" s="730"/>
      <c r="QFQ292" s="730"/>
      <c r="QFR292" s="730"/>
      <c r="QFS292" s="730"/>
      <c r="QFT292" s="730"/>
      <c r="QFU292" s="730"/>
      <c r="QFV292" s="730"/>
      <c r="QFW292" s="730"/>
      <c r="QFX292" s="730"/>
      <c r="QFY292" s="730"/>
      <c r="QFZ292" s="730"/>
      <c r="QGA292" s="730"/>
      <c r="QGB292" s="730"/>
      <c r="QGC292" s="730"/>
      <c r="QGD292" s="730"/>
      <c r="QGE292" s="730"/>
      <c r="QGF292" s="730"/>
      <c r="QGG292" s="730"/>
      <c r="QGH292" s="730"/>
      <c r="QGI292" s="730"/>
      <c r="QGJ292" s="730"/>
      <c r="QGK292" s="730"/>
      <c r="QGL292" s="730"/>
      <c r="QGM292" s="730"/>
      <c r="QGN292" s="730"/>
      <c r="QGO292" s="730"/>
      <c r="QGP292" s="730"/>
      <c r="QGQ292" s="730"/>
      <c r="QGR292" s="730"/>
      <c r="QGS292" s="730"/>
      <c r="QGT292" s="730"/>
      <c r="QGU292" s="730"/>
      <c r="QGV292" s="730"/>
      <c r="QGW292" s="730"/>
      <c r="QGX292" s="730"/>
      <c r="QGY292" s="730"/>
      <c r="QGZ292" s="730"/>
      <c r="QHA292" s="730"/>
      <c r="QHB292" s="730"/>
      <c r="QHC292" s="730"/>
      <c r="QHD292" s="730"/>
      <c r="QHE292" s="730"/>
      <c r="QHF292" s="730"/>
      <c r="QHG292" s="730"/>
      <c r="QHH292" s="730"/>
      <c r="QHI292" s="730"/>
      <c r="QHJ292" s="730"/>
      <c r="QHK292" s="730"/>
      <c r="QHL292" s="730"/>
      <c r="QHM292" s="730"/>
      <c r="QHN292" s="730"/>
      <c r="QHO292" s="730"/>
      <c r="QHP292" s="730"/>
      <c r="QHQ292" s="730"/>
      <c r="QHR292" s="730"/>
      <c r="QHS292" s="730"/>
      <c r="QHT292" s="730"/>
      <c r="QHU292" s="730"/>
      <c r="QHV292" s="730"/>
      <c r="QHW292" s="730"/>
      <c r="QHX292" s="730"/>
      <c r="QHY292" s="730"/>
      <c r="QHZ292" s="730"/>
      <c r="QIA292" s="730"/>
      <c r="QIB292" s="730"/>
      <c r="QIC292" s="730"/>
      <c r="QID292" s="730"/>
      <c r="QIE292" s="730"/>
      <c r="QIF292" s="730"/>
      <c r="QIG292" s="730"/>
      <c r="QIH292" s="730"/>
      <c r="QII292" s="730"/>
      <c r="QIJ292" s="730"/>
      <c r="QIK292" s="730"/>
      <c r="QIL292" s="730"/>
      <c r="QIM292" s="730"/>
      <c r="QIN292" s="730"/>
      <c r="QIO292" s="730"/>
      <c r="QIP292" s="730"/>
      <c r="QIQ292" s="730"/>
      <c r="QIR292" s="730"/>
      <c r="QIS292" s="730"/>
      <c r="QIT292" s="730"/>
      <c r="QIU292" s="730"/>
      <c r="QIV292" s="730"/>
      <c r="QIW292" s="730"/>
      <c r="QIX292" s="730"/>
      <c r="QIY292" s="730"/>
      <c r="QIZ292" s="730"/>
      <c r="QJA292" s="730"/>
      <c r="QJB292" s="730"/>
      <c r="QJC292" s="730"/>
      <c r="QJD292" s="730"/>
      <c r="QJE292" s="730"/>
      <c r="QJF292" s="730"/>
      <c r="QJG292" s="730"/>
      <c r="QJH292" s="730"/>
      <c r="QJI292" s="730"/>
      <c r="QJJ292" s="730"/>
      <c r="QJK292" s="730"/>
      <c r="QJL292" s="730"/>
      <c r="QJM292" s="730"/>
      <c r="QJN292" s="730"/>
      <c r="QJO292" s="730"/>
      <c r="QJP292" s="730"/>
      <c r="QJQ292" s="730"/>
      <c r="QJR292" s="730"/>
      <c r="QJS292" s="730"/>
      <c r="QJT292" s="730"/>
      <c r="QJU292" s="730"/>
      <c r="QJV292" s="730"/>
      <c r="QJW292" s="730"/>
      <c r="QJX292" s="730"/>
      <c r="QJY292" s="730"/>
      <c r="QJZ292" s="730"/>
      <c r="QKA292" s="730"/>
      <c r="QKB292" s="730"/>
      <c r="QKC292" s="730"/>
      <c r="QKD292" s="730"/>
      <c r="QKE292" s="730"/>
      <c r="QKF292" s="730"/>
      <c r="QKG292" s="730"/>
      <c r="QKH292" s="730"/>
      <c r="QKI292" s="730"/>
      <c r="QKJ292" s="730"/>
      <c r="QKK292" s="730"/>
      <c r="QKL292" s="730"/>
      <c r="QKM292" s="730"/>
      <c r="QKN292" s="730"/>
      <c r="QKO292" s="730"/>
      <c r="QKP292" s="730"/>
      <c r="QKQ292" s="730"/>
      <c r="QKR292" s="730"/>
      <c r="QKS292" s="730"/>
      <c r="QKT292" s="730"/>
      <c r="QKU292" s="730"/>
      <c r="QKV292" s="730"/>
      <c r="QKW292" s="730"/>
      <c r="QKX292" s="730"/>
      <c r="QKY292" s="730"/>
      <c r="QKZ292" s="730"/>
      <c r="QLA292" s="730"/>
      <c r="QLB292" s="730"/>
      <c r="QLC292" s="730"/>
      <c r="QLD292" s="730"/>
      <c r="QLE292" s="730"/>
      <c r="QLF292" s="730"/>
      <c r="QLG292" s="730"/>
      <c r="QLH292" s="730"/>
      <c r="QLI292" s="730"/>
      <c r="QLJ292" s="730"/>
      <c r="QLK292" s="730"/>
      <c r="QLL292" s="730"/>
      <c r="QLM292" s="730"/>
      <c r="QLN292" s="730"/>
      <c r="QLO292" s="730"/>
      <c r="QLP292" s="730"/>
      <c r="QLQ292" s="730"/>
      <c r="QLR292" s="730"/>
      <c r="QLS292" s="730"/>
      <c r="QLT292" s="730"/>
      <c r="QLU292" s="730"/>
      <c r="QLV292" s="730"/>
      <c r="QLW292" s="730"/>
      <c r="QLX292" s="730"/>
      <c r="QLY292" s="730"/>
      <c r="QLZ292" s="730"/>
      <c r="QMA292" s="730"/>
      <c r="QMB292" s="730"/>
      <c r="QMC292" s="730"/>
      <c r="QMD292" s="730"/>
      <c r="QME292" s="730"/>
      <c r="QMF292" s="730"/>
      <c r="QMG292" s="730"/>
      <c r="QMH292" s="730"/>
      <c r="QMI292" s="730"/>
      <c r="QMJ292" s="730"/>
      <c r="QMK292" s="730"/>
      <c r="QML292" s="730"/>
      <c r="QMM292" s="730"/>
      <c r="QMN292" s="730"/>
      <c r="QMO292" s="730"/>
      <c r="QMP292" s="730"/>
      <c r="QMQ292" s="730"/>
      <c r="QMR292" s="730"/>
      <c r="QMS292" s="730"/>
      <c r="QMT292" s="730"/>
      <c r="QMU292" s="730"/>
      <c r="QMV292" s="730"/>
      <c r="QMW292" s="730"/>
      <c r="QMX292" s="730"/>
      <c r="QMY292" s="730"/>
      <c r="QMZ292" s="730"/>
      <c r="QNA292" s="730"/>
      <c r="QNB292" s="730"/>
      <c r="QNC292" s="730"/>
      <c r="QND292" s="730"/>
      <c r="QNE292" s="730"/>
      <c r="QNF292" s="730"/>
      <c r="QNG292" s="730"/>
      <c r="QNH292" s="730"/>
      <c r="QNI292" s="730"/>
      <c r="QNJ292" s="730"/>
      <c r="QNK292" s="730"/>
      <c r="QNL292" s="730"/>
      <c r="QNM292" s="730"/>
      <c r="QNN292" s="730"/>
      <c r="QNO292" s="730"/>
      <c r="QNP292" s="730"/>
      <c r="QNQ292" s="730"/>
      <c r="QNR292" s="730"/>
      <c r="QNS292" s="730"/>
      <c r="QNT292" s="730"/>
      <c r="QNU292" s="730"/>
      <c r="QNV292" s="730"/>
      <c r="QNW292" s="730"/>
      <c r="QNX292" s="730"/>
      <c r="QNY292" s="730"/>
      <c r="QNZ292" s="730"/>
      <c r="QOA292" s="730"/>
      <c r="QOB292" s="730"/>
      <c r="QOC292" s="730"/>
      <c r="QOD292" s="730"/>
      <c r="QOE292" s="730"/>
      <c r="QOF292" s="730"/>
      <c r="QOG292" s="730"/>
      <c r="QOH292" s="730"/>
      <c r="QOI292" s="730"/>
      <c r="QOJ292" s="730"/>
      <c r="QOK292" s="730"/>
      <c r="QOL292" s="730"/>
      <c r="QOM292" s="730"/>
      <c r="QON292" s="730"/>
      <c r="QOO292" s="730"/>
      <c r="QOP292" s="730"/>
      <c r="QOQ292" s="730"/>
      <c r="QOR292" s="730"/>
      <c r="QOS292" s="730"/>
      <c r="QOT292" s="730"/>
      <c r="QOU292" s="730"/>
      <c r="QOV292" s="730"/>
      <c r="QOW292" s="730"/>
      <c r="QOX292" s="730"/>
      <c r="QOY292" s="730"/>
      <c r="QOZ292" s="730"/>
      <c r="QPA292" s="730"/>
      <c r="QPB292" s="730"/>
      <c r="QPC292" s="730"/>
      <c r="QPD292" s="730"/>
      <c r="QPE292" s="730"/>
      <c r="QPF292" s="730"/>
      <c r="QPG292" s="730"/>
      <c r="QPH292" s="730"/>
      <c r="QPI292" s="730"/>
      <c r="QPJ292" s="730"/>
      <c r="QPK292" s="730"/>
      <c r="QPL292" s="730"/>
      <c r="QPM292" s="730"/>
      <c r="QPN292" s="730"/>
      <c r="QPO292" s="730"/>
      <c r="QPP292" s="730"/>
      <c r="QPQ292" s="730"/>
      <c r="QPR292" s="730"/>
      <c r="QPS292" s="730"/>
      <c r="QPT292" s="730"/>
      <c r="QPU292" s="730"/>
      <c r="QPV292" s="730"/>
      <c r="QPW292" s="730"/>
      <c r="QPX292" s="730"/>
      <c r="QPY292" s="730"/>
      <c r="QPZ292" s="730"/>
      <c r="QQA292" s="730"/>
      <c r="QQB292" s="730"/>
      <c r="QQC292" s="730"/>
      <c r="QQD292" s="730"/>
      <c r="QQE292" s="730"/>
      <c r="QQF292" s="730"/>
      <c r="QQG292" s="730"/>
      <c r="QQH292" s="730"/>
      <c r="QQI292" s="730"/>
      <c r="QQJ292" s="730"/>
      <c r="QQK292" s="730"/>
      <c r="QQL292" s="730"/>
      <c r="QQM292" s="730"/>
      <c r="QQN292" s="730"/>
      <c r="QQO292" s="730"/>
      <c r="QQP292" s="730"/>
      <c r="QQQ292" s="730"/>
      <c r="QQR292" s="730"/>
      <c r="QQS292" s="730"/>
      <c r="QQT292" s="730"/>
      <c r="QQU292" s="730"/>
      <c r="QQV292" s="730"/>
      <c r="QQW292" s="730"/>
      <c r="QQX292" s="730"/>
      <c r="QQY292" s="730"/>
      <c r="QQZ292" s="730"/>
      <c r="QRA292" s="730"/>
      <c r="QRB292" s="730"/>
      <c r="QRC292" s="730"/>
      <c r="QRD292" s="730"/>
      <c r="QRE292" s="730"/>
      <c r="QRF292" s="730"/>
      <c r="QRG292" s="730"/>
      <c r="QRH292" s="730"/>
      <c r="QRI292" s="730"/>
      <c r="QRJ292" s="730"/>
      <c r="QRK292" s="730"/>
      <c r="QRL292" s="730"/>
      <c r="QRM292" s="730"/>
      <c r="QRN292" s="730"/>
      <c r="QRO292" s="730"/>
      <c r="QRP292" s="730"/>
      <c r="QRQ292" s="730"/>
      <c r="QRR292" s="730"/>
      <c r="QRS292" s="730"/>
      <c r="QRT292" s="730"/>
      <c r="QRU292" s="730"/>
      <c r="QRV292" s="730"/>
      <c r="QRW292" s="730"/>
      <c r="QRX292" s="730"/>
      <c r="QRY292" s="730"/>
      <c r="QRZ292" s="730"/>
      <c r="QSA292" s="730"/>
      <c r="QSB292" s="730"/>
      <c r="QSC292" s="730"/>
      <c r="QSD292" s="730"/>
      <c r="QSE292" s="730"/>
      <c r="QSF292" s="730"/>
      <c r="QSG292" s="730"/>
      <c r="QSH292" s="730"/>
      <c r="QSI292" s="730"/>
      <c r="QSJ292" s="730"/>
      <c r="QSK292" s="730"/>
      <c r="QSL292" s="730"/>
      <c r="QSM292" s="730"/>
      <c r="QSN292" s="730"/>
      <c r="QSO292" s="730"/>
      <c r="QSP292" s="730"/>
      <c r="QSQ292" s="730"/>
      <c r="QSR292" s="730"/>
      <c r="QSS292" s="730"/>
      <c r="QST292" s="730"/>
      <c r="QSU292" s="730"/>
      <c r="QSV292" s="730"/>
      <c r="QSW292" s="730"/>
      <c r="QSX292" s="730"/>
      <c r="QSY292" s="730"/>
      <c r="QSZ292" s="730"/>
      <c r="QTA292" s="730"/>
      <c r="QTB292" s="730"/>
      <c r="QTC292" s="730"/>
      <c r="QTD292" s="730"/>
      <c r="QTE292" s="730"/>
      <c r="QTF292" s="730"/>
      <c r="QTG292" s="730"/>
      <c r="QTH292" s="730"/>
      <c r="QTI292" s="730"/>
      <c r="QTJ292" s="730"/>
      <c r="QTK292" s="730"/>
      <c r="QTL292" s="730"/>
      <c r="QTM292" s="730"/>
      <c r="QTN292" s="730"/>
      <c r="QTO292" s="730"/>
      <c r="QTP292" s="730"/>
      <c r="QTQ292" s="730"/>
      <c r="QTR292" s="730"/>
      <c r="QTS292" s="730"/>
      <c r="QTT292" s="730"/>
      <c r="QTU292" s="730"/>
      <c r="QTV292" s="730"/>
      <c r="QTW292" s="730"/>
      <c r="QTX292" s="730"/>
      <c r="QTY292" s="730"/>
      <c r="QTZ292" s="730"/>
      <c r="QUA292" s="730"/>
      <c r="QUB292" s="730"/>
      <c r="QUC292" s="730"/>
      <c r="QUD292" s="730"/>
      <c r="QUE292" s="730"/>
      <c r="QUF292" s="730"/>
      <c r="QUG292" s="730"/>
      <c r="QUH292" s="730"/>
      <c r="QUI292" s="730"/>
      <c r="QUJ292" s="730"/>
      <c r="QUK292" s="730"/>
      <c r="QUL292" s="730"/>
      <c r="QUM292" s="730"/>
      <c r="QUN292" s="730"/>
      <c r="QUO292" s="730"/>
      <c r="QUP292" s="730"/>
      <c r="QUQ292" s="730"/>
      <c r="QUR292" s="730"/>
      <c r="QUS292" s="730"/>
      <c r="QUT292" s="730"/>
      <c r="QUU292" s="730"/>
      <c r="QUV292" s="730"/>
      <c r="QUW292" s="730"/>
      <c r="QUX292" s="730"/>
      <c r="QUY292" s="730"/>
      <c r="QUZ292" s="730"/>
      <c r="QVA292" s="730"/>
      <c r="QVB292" s="730"/>
      <c r="QVC292" s="730"/>
      <c r="QVD292" s="730"/>
      <c r="QVE292" s="730"/>
      <c r="QVF292" s="730"/>
      <c r="QVG292" s="730"/>
      <c r="QVH292" s="730"/>
      <c r="QVI292" s="730"/>
      <c r="QVJ292" s="730"/>
      <c r="QVK292" s="730"/>
      <c r="QVL292" s="730"/>
      <c r="QVM292" s="730"/>
      <c r="QVN292" s="730"/>
      <c r="QVO292" s="730"/>
      <c r="QVP292" s="730"/>
      <c r="QVQ292" s="730"/>
      <c r="QVR292" s="730"/>
      <c r="QVS292" s="730"/>
      <c r="QVT292" s="730"/>
      <c r="QVU292" s="730"/>
      <c r="QVV292" s="730"/>
      <c r="QVW292" s="730"/>
      <c r="QVX292" s="730"/>
      <c r="QVY292" s="730"/>
      <c r="QVZ292" s="730"/>
      <c r="QWA292" s="730"/>
      <c r="QWB292" s="730"/>
      <c r="QWC292" s="730"/>
      <c r="QWD292" s="730"/>
      <c r="QWE292" s="730"/>
      <c r="QWF292" s="730"/>
      <c r="QWG292" s="730"/>
      <c r="QWH292" s="730"/>
      <c r="QWI292" s="730"/>
      <c r="QWJ292" s="730"/>
      <c r="QWK292" s="730"/>
      <c r="QWL292" s="730"/>
      <c r="QWM292" s="730"/>
      <c r="QWN292" s="730"/>
      <c r="QWO292" s="730"/>
      <c r="QWP292" s="730"/>
      <c r="QWQ292" s="730"/>
      <c r="QWR292" s="730"/>
      <c r="QWS292" s="730"/>
      <c r="QWT292" s="730"/>
      <c r="QWU292" s="730"/>
      <c r="QWV292" s="730"/>
      <c r="QWW292" s="730"/>
      <c r="QWX292" s="730"/>
      <c r="QWY292" s="730"/>
      <c r="QWZ292" s="730"/>
      <c r="QXA292" s="730"/>
      <c r="QXB292" s="730"/>
      <c r="QXC292" s="730"/>
      <c r="QXD292" s="730"/>
      <c r="QXE292" s="730"/>
      <c r="QXF292" s="730"/>
      <c r="QXG292" s="730"/>
      <c r="QXH292" s="730"/>
      <c r="QXI292" s="730"/>
      <c r="QXJ292" s="730"/>
      <c r="QXK292" s="730"/>
      <c r="QXL292" s="730"/>
      <c r="QXM292" s="730"/>
      <c r="QXN292" s="730"/>
      <c r="QXO292" s="730"/>
      <c r="QXP292" s="730"/>
      <c r="QXQ292" s="730"/>
      <c r="QXR292" s="730"/>
      <c r="QXS292" s="730"/>
      <c r="QXT292" s="730"/>
      <c r="QXU292" s="730"/>
      <c r="QXV292" s="730"/>
      <c r="QXW292" s="730"/>
      <c r="QXX292" s="730"/>
      <c r="QXY292" s="730"/>
      <c r="QXZ292" s="730"/>
      <c r="QYA292" s="730"/>
      <c r="QYB292" s="730"/>
      <c r="QYC292" s="730"/>
      <c r="QYD292" s="730"/>
      <c r="QYE292" s="730"/>
      <c r="QYF292" s="730"/>
      <c r="QYG292" s="730"/>
      <c r="QYH292" s="730"/>
      <c r="QYI292" s="730"/>
      <c r="QYJ292" s="730"/>
      <c r="QYK292" s="730"/>
      <c r="QYL292" s="730"/>
      <c r="QYM292" s="730"/>
      <c r="QYN292" s="730"/>
      <c r="QYO292" s="730"/>
      <c r="QYP292" s="730"/>
      <c r="QYQ292" s="730"/>
      <c r="QYR292" s="730"/>
      <c r="QYS292" s="730"/>
      <c r="QYT292" s="730"/>
      <c r="QYU292" s="730"/>
      <c r="QYV292" s="730"/>
      <c r="QYW292" s="730"/>
      <c r="QYX292" s="730"/>
      <c r="QYY292" s="730"/>
      <c r="QYZ292" s="730"/>
      <c r="QZA292" s="730"/>
      <c r="QZB292" s="730"/>
      <c r="QZC292" s="730"/>
      <c r="QZD292" s="730"/>
      <c r="QZE292" s="730"/>
      <c r="QZF292" s="730"/>
      <c r="QZG292" s="730"/>
      <c r="QZH292" s="730"/>
      <c r="QZI292" s="730"/>
      <c r="QZJ292" s="730"/>
      <c r="QZK292" s="730"/>
      <c r="QZL292" s="730"/>
      <c r="QZM292" s="730"/>
      <c r="QZN292" s="730"/>
      <c r="QZO292" s="730"/>
      <c r="QZP292" s="730"/>
      <c r="QZQ292" s="730"/>
      <c r="QZR292" s="730"/>
      <c r="QZS292" s="730"/>
      <c r="QZT292" s="730"/>
      <c r="QZU292" s="730"/>
      <c r="QZV292" s="730"/>
      <c r="QZW292" s="730"/>
      <c r="QZX292" s="730"/>
      <c r="QZY292" s="730"/>
      <c r="QZZ292" s="730"/>
      <c r="RAA292" s="730"/>
      <c r="RAB292" s="730"/>
      <c r="RAC292" s="730"/>
      <c r="RAD292" s="730"/>
      <c r="RAE292" s="730"/>
      <c r="RAF292" s="730"/>
      <c r="RAG292" s="730"/>
      <c r="RAH292" s="730"/>
      <c r="RAI292" s="730"/>
      <c r="RAJ292" s="730"/>
      <c r="RAK292" s="730"/>
      <c r="RAL292" s="730"/>
      <c r="RAM292" s="730"/>
      <c r="RAN292" s="730"/>
      <c r="RAO292" s="730"/>
      <c r="RAP292" s="730"/>
      <c r="RAQ292" s="730"/>
      <c r="RAR292" s="730"/>
      <c r="RAS292" s="730"/>
      <c r="RAT292" s="730"/>
      <c r="RAU292" s="730"/>
      <c r="RAV292" s="730"/>
      <c r="RAW292" s="730"/>
      <c r="RAX292" s="730"/>
      <c r="RAY292" s="730"/>
      <c r="RAZ292" s="730"/>
      <c r="RBA292" s="730"/>
      <c r="RBB292" s="730"/>
      <c r="RBC292" s="730"/>
      <c r="RBD292" s="730"/>
      <c r="RBE292" s="730"/>
      <c r="RBF292" s="730"/>
      <c r="RBG292" s="730"/>
      <c r="RBH292" s="730"/>
      <c r="RBI292" s="730"/>
      <c r="RBJ292" s="730"/>
      <c r="RBK292" s="730"/>
      <c r="RBL292" s="730"/>
      <c r="RBM292" s="730"/>
      <c r="RBN292" s="730"/>
      <c r="RBO292" s="730"/>
      <c r="RBP292" s="730"/>
      <c r="RBQ292" s="730"/>
      <c r="RBR292" s="730"/>
      <c r="RBS292" s="730"/>
      <c r="RBT292" s="730"/>
      <c r="RBU292" s="730"/>
      <c r="RBV292" s="730"/>
      <c r="RBW292" s="730"/>
      <c r="RBX292" s="730"/>
      <c r="RBY292" s="730"/>
      <c r="RBZ292" s="730"/>
      <c r="RCA292" s="730"/>
      <c r="RCB292" s="730"/>
      <c r="RCC292" s="730"/>
      <c r="RCD292" s="730"/>
      <c r="RCE292" s="730"/>
      <c r="RCF292" s="730"/>
      <c r="RCG292" s="730"/>
      <c r="RCH292" s="730"/>
      <c r="RCI292" s="730"/>
      <c r="RCJ292" s="730"/>
      <c r="RCK292" s="730"/>
      <c r="RCL292" s="730"/>
      <c r="RCM292" s="730"/>
      <c r="RCN292" s="730"/>
      <c r="RCO292" s="730"/>
      <c r="RCP292" s="730"/>
      <c r="RCQ292" s="730"/>
      <c r="RCR292" s="730"/>
      <c r="RCS292" s="730"/>
      <c r="RCT292" s="730"/>
      <c r="RCU292" s="730"/>
      <c r="RCV292" s="730"/>
      <c r="RCW292" s="730"/>
      <c r="RCX292" s="730"/>
      <c r="RCY292" s="730"/>
      <c r="RCZ292" s="730"/>
      <c r="RDA292" s="730"/>
      <c r="RDB292" s="730"/>
      <c r="RDC292" s="730"/>
      <c r="RDD292" s="730"/>
      <c r="RDE292" s="730"/>
      <c r="RDF292" s="730"/>
      <c r="RDG292" s="730"/>
      <c r="RDH292" s="730"/>
      <c r="RDI292" s="730"/>
      <c r="RDJ292" s="730"/>
      <c r="RDK292" s="730"/>
      <c r="RDL292" s="730"/>
      <c r="RDM292" s="730"/>
      <c r="RDN292" s="730"/>
      <c r="RDO292" s="730"/>
      <c r="RDP292" s="730"/>
      <c r="RDQ292" s="730"/>
      <c r="RDR292" s="730"/>
      <c r="RDS292" s="730"/>
      <c r="RDT292" s="730"/>
      <c r="RDU292" s="730"/>
      <c r="RDV292" s="730"/>
      <c r="RDW292" s="730"/>
      <c r="RDX292" s="730"/>
      <c r="RDY292" s="730"/>
      <c r="RDZ292" s="730"/>
      <c r="REA292" s="730"/>
      <c r="REB292" s="730"/>
      <c r="REC292" s="730"/>
      <c r="RED292" s="730"/>
      <c r="REE292" s="730"/>
      <c r="REF292" s="730"/>
      <c r="REG292" s="730"/>
      <c r="REH292" s="730"/>
      <c r="REI292" s="730"/>
      <c r="REJ292" s="730"/>
      <c r="REK292" s="730"/>
      <c r="REL292" s="730"/>
      <c r="REM292" s="730"/>
      <c r="REN292" s="730"/>
      <c r="REO292" s="730"/>
      <c r="REP292" s="730"/>
      <c r="REQ292" s="730"/>
      <c r="RER292" s="730"/>
      <c r="RES292" s="730"/>
      <c r="RET292" s="730"/>
      <c r="REU292" s="730"/>
      <c r="REV292" s="730"/>
      <c r="REW292" s="730"/>
      <c r="REX292" s="730"/>
      <c r="REY292" s="730"/>
      <c r="REZ292" s="730"/>
      <c r="RFA292" s="730"/>
      <c r="RFB292" s="730"/>
      <c r="RFC292" s="730"/>
      <c r="RFD292" s="730"/>
      <c r="RFE292" s="730"/>
      <c r="RFF292" s="730"/>
      <c r="RFG292" s="730"/>
      <c r="RFH292" s="730"/>
      <c r="RFI292" s="730"/>
      <c r="RFJ292" s="730"/>
      <c r="RFK292" s="730"/>
      <c r="RFL292" s="730"/>
      <c r="RFM292" s="730"/>
      <c r="RFN292" s="730"/>
      <c r="RFO292" s="730"/>
      <c r="RFP292" s="730"/>
      <c r="RFQ292" s="730"/>
      <c r="RFR292" s="730"/>
      <c r="RFS292" s="730"/>
      <c r="RFT292" s="730"/>
      <c r="RFU292" s="730"/>
      <c r="RFV292" s="730"/>
      <c r="RFW292" s="730"/>
      <c r="RFX292" s="730"/>
      <c r="RFY292" s="730"/>
      <c r="RFZ292" s="730"/>
      <c r="RGA292" s="730"/>
      <c r="RGB292" s="730"/>
      <c r="RGC292" s="730"/>
      <c r="RGD292" s="730"/>
      <c r="RGE292" s="730"/>
      <c r="RGF292" s="730"/>
      <c r="RGG292" s="730"/>
      <c r="RGH292" s="730"/>
      <c r="RGI292" s="730"/>
      <c r="RGJ292" s="730"/>
      <c r="RGK292" s="730"/>
      <c r="RGL292" s="730"/>
      <c r="RGM292" s="730"/>
      <c r="RGN292" s="730"/>
      <c r="RGO292" s="730"/>
      <c r="RGP292" s="730"/>
      <c r="RGQ292" s="730"/>
      <c r="RGR292" s="730"/>
      <c r="RGS292" s="730"/>
      <c r="RGT292" s="730"/>
      <c r="RGU292" s="730"/>
      <c r="RGV292" s="730"/>
      <c r="RGW292" s="730"/>
      <c r="RGX292" s="730"/>
      <c r="RGY292" s="730"/>
      <c r="RGZ292" s="730"/>
      <c r="RHA292" s="730"/>
      <c r="RHB292" s="730"/>
      <c r="RHC292" s="730"/>
      <c r="RHD292" s="730"/>
      <c r="RHE292" s="730"/>
      <c r="RHF292" s="730"/>
      <c r="RHG292" s="730"/>
      <c r="RHH292" s="730"/>
      <c r="RHI292" s="730"/>
      <c r="RHJ292" s="730"/>
      <c r="RHK292" s="730"/>
      <c r="RHL292" s="730"/>
      <c r="RHM292" s="730"/>
      <c r="RHN292" s="730"/>
      <c r="RHO292" s="730"/>
      <c r="RHP292" s="730"/>
      <c r="RHQ292" s="730"/>
      <c r="RHR292" s="730"/>
      <c r="RHS292" s="730"/>
      <c r="RHT292" s="730"/>
      <c r="RHU292" s="730"/>
      <c r="RHV292" s="730"/>
      <c r="RHW292" s="730"/>
      <c r="RHX292" s="730"/>
      <c r="RHY292" s="730"/>
      <c r="RHZ292" s="730"/>
      <c r="RIA292" s="730"/>
      <c r="RIB292" s="730"/>
      <c r="RIC292" s="730"/>
      <c r="RID292" s="730"/>
      <c r="RIE292" s="730"/>
      <c r="RIF292" s="730"/>
      <c r="RIG292" s="730"/>
      <c r="RIH292" s="730"/>
      <c r="RII292" s="730"/>
      <c r="RIJ292" s="730"/>
      <c r="RIK292" s="730"/>
      <c r="RIL292" s="730"/>
      <c r="RIM292" s="730"/>
      <c r="RIN292" s="730"/>
      <c r="RIO292" s="730"/>
      <c r="RIP292" s="730"/>
      <c r="RIQ292" s="730"/>
      <c r="RIR292" s="730"/>
      <c r="RIS292" s="730"/>
      <c r="RIT292" s="730"/>
      <c r="RIU292" s="730"/>
      <c r="RIV292" s="730"/>
      <c r="RIW292" s="730"/>
      <c r="RIX292" s="730"/>
      <c r="RIY292" s="730"/>
      <c r="RIZ292" s="730"/>
      <c r="RJA292" s="730"/>
      <c r="RJB292" s="730"/>
      <c r="RJC292" s="730"/>
      <c r="RJD292" s="730"/>
      <c r="RJE292" s="730"/>
      <c r="RJF292" s="730"/>
      <c r="RJG292" s="730"/>
      <c r="RJH292" s="730"/>
      <c r="RJI292" s="730"/>
      <c r="RJJ292" s="730"/>
      <c r="RJK292" s="730"/>
      <c r="RJL292" s="730"/>
      <c r="RJM292" s="730"/>
      <c r="RJN292" s="730"/>
      <c r="RJO292" s="730"/>
      <c r="RJP292" s="730"/>
      <c r="RJQ292" s="730"/>
      <c r="RJR292" s="730"/>
      <c r="RJS292" s="730"/>
      <c r="RJT292" s="730"/>
      <c r="RJU292" s="730"/>
      <c r="RJV292" s="730"/>
      <c r="RJW292" s="730"/>
      <c r="RJX292" s="730"/>
      <c r="RJY292" s="730"/>
      <c r="RJZ292" s="730"/>
      <c r="RKA292" s="730"/>
      <c r="RKB292" s="730"/>
      <c r="RKC292" s="730"/>
      <c r="RKD292" s="730"/>
      <c r="RKE292" s="730"/>
      <c r="RKF292" s="730"/>
      <c r="RKG292" s="730"/>
      <c r="RKH292" s="730"/>
      <c r="RKI292" s="730"/>
      <c r="RKJ292" s="730"/>
      <c r="RKK292" s="730"/>
      <c r="RKL292" s="730"/>
      <c r="RKM292" s="730"/>
      <c r="RKN292" s="730"/>
      <c r="RKO292" s="730"/>
      <c r="RKP292" s="730"/>
      <c r="RKQ292" s="730"/>
      <c r="RKR292" s="730"/>
      <c r="RKS292" s="730"/>
      <c r="RKT292" s="730"/>
      <c r="RKU292" s="730"/>
      <c r="RKV292" s="730"/>
      <c r="RKW292" s="730"/>
      <c r="RKX292" s="730"/>
      <c r="RKY292" s="730"/>
      <c r="RKZ292" s="730"/>
      <c r="RLA292" s="730"/>
      <c r="RLB292" s="730"/>
      <c r="RLC292" s="730"/>
      <c r="RLD292" s="730"/>
      <c r="RLE292" s="730"/>
      <c r="RLF292" s="730"/>
      <c r="RLG292" s="730"/>
      <c r="RLH292" s="730"/>
      <c r="RLI292" s="730"/>
      <c r="RLJ292" s="730"/>
      <c r="RLK292" s="730"/>
      <c r="RLL292" s="730"/>
      <c r="RLM292" s="730"/>
      <c r="RLN292" s="730"/>
      <c r="RLO292" s="730"/>
      <c r="RLP292" s="730"/>
      <c r="RLQ292" s="730"/>
      <c r="RLR292" s="730"/>
      <c r="RLS292" s="730"/>
      <c r="RLT292" s="730"/>
      <c r="RLU292" s="730"/>
      <c r="RLV292" s="730"/>
      <c r="RLW292" s="730"/>
      <c r="RLX292" s="730"/>
      <c r="RLY292" s="730"/>
      <c r="RLZ292" s="730"/>
      <c r="RMA292" s="730"/>
      <c r="RMB292" s="730"/>
      <c r="RMC292" s="730"/>
      <c r="RMD292" s="730"/>
      <c r="RME292" s="730"/>
      <c r="RMF292" s="730"/>
      <c r="RMG292" s="730"/>
      <c r="RMH292" s="730"/>
      <c r="RMI292" s="730"/>
      <c r="RMJ292" s="730"/>
      <c r="RMK292" s="730"/>
      <c r="RML292" s="730"/>
      <c r="RMM292" s="730"/>
      <c r="RMN292" s="730"/>
      <c r="RMO292" s="730"/>
      <c r="RMP292" s="730"/>
      <c r="RMQ292" s="730"/>
      <c r="RMR292" s="730"/>
      <c r="RMS292" s="730"/>
      <c r="RMT292" s="730"/>
      <c r="RMU292" s="730"/>
      <c r="RMV292" s="730"/>
      <c r="RMW292" s="730"/>
      <c r="RMX292" s="730"/>
      <c r="RMY292" s="730"/>
      <c r="RMZ292" s="730"/>
      <c r="RNA292" s="730"/>
      <c r="RNB292" s="730"/>
      <c r="RNC292" s="730"/>
      <c r="RND292" s="730"/>
      <c r="RNE292" s="730"/>
      <c r="RNF292" s="730"/>
      <c r="RNG292" s="730"/>
      <c r="RNH292" s="730"/>
      <c r="RNI292" s="730"/>
      <c r="RNJ292" s="730"/>
      <c r="RNK292" s="730"/>
      <c r="RNL292" s="730"/>
      <c r="RNM292" s="730"/>
      <c r="RNN292" s="730"/>
      <c r="RNO292" s="730"/>
      <c r="RNP292" s="730"/>
      <c r="RNQ292" s="730"/>
      <c r="RNR292" s="730"/>
      <c r="RNS292" s="730"/>
      <c r="RNT292" s="730"/>
      <c r="RNU292" s="730"/>
      <c r="RNV292" s="730"/>
      <c r="RNW292" s="730"/>
      <c r="RNX292" s="730"/>
      <c r="RNY292" s="730"/>
      <c r="RNZ292" s="730"/>
      <c r="ROA292" s="730"/>
      <c r="ROB292" s="730"/>
      <c r="ROC292" s="730"/>
      <c r="ROD292" s="730"/>
      <c r="ROE292" s="730"/>
      <c r="ROF292" s="730"/>
      <c r="ROG292" s="730"/>
      <c r="ROH292" s="730"/>
      <c r="ROI292" s="730"/>
      <c r="ROJ292" s="730"/>
      <c r="ROK292" s="730"/>
      <c r="ROL292" s="730"/>
      <c r="ROM292" s="730"/>
      <c r="RON292" s="730"/>
      <c r="ROO292" s="730"/>
      <c r="ROP292" s="730"/>
      <c r="ROQ292" s="730"/>
      <c r="ROR292" s="730"/>
      <c r="ROS292" s="730"/>
      <c r="ROT292" s="730"/>
      <c r="ROU292" s="730"/>
      <c r="ROV292" s="730"/>
      <c r="ROW292" s="730"/>
      <c r="ROX292" s="730"/>
      <c r="ROY292" s="730"/>
      <c r="ROZ292" s="730"/>
      <c r="RPA292" s="730"/>
      <c r="RPB292" s="730"/>
      <c r="RPC292" s="730"/>
      <c r="RPD292" s="730"/>
      <c r="RPE292" s="730"/>
      <c r="RPF292" s="730"/>
      <c r="RPG292" s="730"/>
      <c r="RPH292" s="730"/>
      <c r="RPI292" s="730"/>
      <c r="RPJ292" s="730"/>
      <c r="RPK292" s="730"/>
      <c r="RPL292" s="730"/>
      <c r="RPM292" s="730"/>
      <c r="RPN292" s="730"/>
      <c r="RPO292" s="730"/>
      <c r="RPP292" s="730"/>
      <c r="RPQ292" s="730"/>
      <c r="RPR292" s="730"/>
      <c r="RPS292" s="730"/>
      <c r="RPT292" s="730"/>
      <c r="RPU292" s="730"/>
      <c r="RPV292" s="730"/>
      <c r="RPW292" s="730"/>
      <c r="RPX292" s="730"/>
      <c r="RPY292" s="730"/>
      <c r="RPZ292" s="730"/>
      <c r="RQA292" s="730"/>
      <c r="RQB292" s="730"/>
      <c r="RQC292" s="730"/>
      <c r="RQD292" s="730"/>
      <c r="RQE292" s="730"/>
      <c r="RQF292" s="730"/>
      <c r="RQG292" s="730"/>
      <c r="RQH292" s="730"/>
      <c r="RQI292" s="730"/>
      <c r="RQJ292" s="730"/>
      <c r="RQK292" s="730"/>
      <c r="RQL292" s="730"/>
      <c r="RQM292" s="730"/>
      <c r="RQN292" s="730"/>
      <c r="RQO292" s="730"/>
      <c r="RQP292" s="730"/>
      <c r="RQQ292" s="730"/>
      <c r="RQR292" s="730"/>
      <c r="RQS292" s="730"/>
      <c r="RQT292" s="730"/>
      <c r="RQU292" s="730"/>
      <c r="RQV292" s="730"/>
      <c r="RQW292" s="730"/>
      <c r="RQX292" s="730"/>
      <c r="RQY292" s="730"/>
      <c r="RQZ292" s="730"/>
      <c r="RRA292" s="730"/>
      <c r="RRB292" s="730"/>
      <c r="RRC292" s="730"/>
      <c r="RRD292" s="730"/>
      <c r="RRE292" s="730"/>
      <c r="RRF292" s="730"/>
      <c r="RRG292" s="730"/>
      <c r="RRH292" s="730"/>
      <c r="RRI292" s="730"/>
      <c r="RRJ292" s="730"/>
      <c r="RRK292" s="730"/>
      <c r="RRL292" s="730"/>
      <c r="RRM292" s="730"/>
      <c r="RRN292" s="730"/>
      <c r="RRO292" s="730"/>
      <c r="RRP292" s="730"/>
      <c r="RRQ292" s="730"/>
      <c r="RRR292" s="730"/>
      <c r="RRS292" s="730"/>
      <c r="RRT292" s="730"/>
      <c r="RRU292" s="730"/>
      <c r="RRV292" s="730"/>
      <c r="RRW292" s="730"/>
      <c r="RRX292" s="730"/>
      <c r="RRY292" s="730"/>
      <c r="RRZ292" s="730"/>
      <c r="RSA292" s="730"/>
      <c r="RSB292" s="730"/>
      <c r="RSC292" s="730"/>
      <c r="RSD292" s="730"/>
      <c r="RSE292" s="730"/>
      <c r="RSF292" s="730"/>
      <c r="RSG292" s="730"/>
      <c r="RSH292" s="730"/>
      <c r="RSI292" s="730"/>
      <c r="RSJ292" s="730"/>
      <c r="RSK292" s="730"/>
      <c r="RSL292" s="730"/>
      <c r="RSM292" s="730"/>
      <c r="RSN292" s="730"/>
      <c r="RSO292" s="730"/>
      <c r="RSP292" s="730"/>
      <c r="RSQ292" s="730"/>
      <c r="RSR292" s="730"/>
      <c r="RSS292" s="730"/>
      <c r="RST292" s="730"/>
      <c r="RSU292" s="730"/>
      <c r="RSV292" s="730"/>
      <c r="RSW292" s="730"/>
      <c r="RSX292" s="730"/>
      <c r="RSY292" s="730"/>
      <c r="RSZ292" s="730"/>
      <c r="RTA292" s="730"/>
      <c r="RTB292" s="730"/>
      <c r="RTC292" s="730"/>
      <c r="RTD292" s="730"/>
      <c r="RTE292" s="730"/>
      <c r="RTF292" s="730"/>
      <c r="RTG292" s="730"/>
      <c r="RTH292" s="730"/>
      <c r="RTI292" s="730"/>
      <c r="RTJ292" s="730"/>
      <c r="RTK292" s="730"/>
      <c r="RTL292" s="730"/>
      <c r="RTM292" s="730"/>
      <c r="RTN292" s="730"/>
      <c r="RTO292" s="730"/>
      <c r="RTP292" s="730"/>
      <c r="RTQ292" s="730"/>
      <c r="RTR292" s="730"/>
      <c r="RTS292" s="730"/>
      <c r="RTT292" s="730"/>
      <c r="RTU292" s="730"/>
      <c r="RTV292" s="730"/>
      <c r="RTW292" s="730"/>
      <c r="RTX292" s="730"/>
      <c r="RTY292" s="730"/>
      <c r="RTZ292" s="730"/>
      <c r="RUA292" s="730"/>
      <c r="RUB292" s="730"/>
      <c r="RUC292" s="730"/>
      <c r="RUD292" s="730"/>
      <c r="RUE292" s="730"/>
      <c r="RUF292" s="730"/>
      <c r="RUG292" s="730"/>
      <c r="RUH292" s="730"/>
      <c r="RUI292" s="730"/>
      <c r="RUJ292" s="730"/>
      <c r="RUK292" s="730"/>
      <c r="RUL292" s="730"/>
      <c r="RUM292" s="730"/>
      <c r="RUN292" s="730"/>
      <c r="RUO292" s="730"/>
      <c r="RUP292" s="730"/>
      <c r="RUQ292" s="730"/>
      <c r="RUR292" s="730"/>
      <c r="RUS292" s="730"/>
      <c r="RUT292" s="730"/>
      <c r="RUU292" s="730"/>
      <c r="RUV292" s="730"/>
      <c r="RUW292" s="730"/>
      <c r="RUX292" s="730"/>
      <c r="RUY292" s="730"/>
      <c r="RUZ292" s="730"/>
      <c r="RVA292" s="730"/>
      <c r="RVB292" s="730"/>
      <c r="RVC292" s="730"/>
      <c r="RVD292" s="730"/>
      <c r="RVE292" s="730"/>
      <c r="RVF292" s="730"/>
      <c r="RVG292" s="730"/>
      <c r="RVH292" s="730"/>
      <c r="RVI292" s="730"/>
      <c r="RVJ292" s="730"/>
      <c r="RVK292" s="730"/>
      <c r="RVL292" s="730"/>
      <c r="RVM292" s="730"/>
      <c r="RVN292" s="730"/>
      <c r="RVO292" s="730"/>
      <c r="RVP292" s="730"/>
      <c r="RVQ292" s="730"/>
      <c r="RVR292" s="730"/>
      <c r="RVS292" s="730"/>
      <c r="RVT292" s="730"/>
      <c r="RVU292" s="730"/>
      <c r="RVV292" s="730"/>
      <c r="RVW292" s="730"/>
      <c r="RVX292" s="730"/>
      <c r="RVY292" s="730"/>
      <c r="RVZ292" s="730"/>
      <c r="RWA292" s="730"/>
      <c r="RWB292" s="730"/>
      <c r="RWC292" s="730"/>
      <c r="RWD292" s="730"/>
      <c r="RWE292" s="730"/>
      <c r="RWF292" s="730"/>
      <c r="RWG292" s="730"/>
      <c r="RWH292" s="730"/>
      <c r="RWI292" s="730"/>
      <c r="RWJ292" s="730"/>
      <c r="RWK292" s="730"/>
      <c r="RWL292" s="730"/>
      <c r="RWM292" s="730"/>
      <c r="RWN292" s="730"/>
      <c r="RWO292" s="730"/>
      <c r="RWP292" s="730"/>
      <c r="RWQ292" s="730"/>
      <c r="RWR292" s="730"/>
      <c r="RWS292" s="730"/>
      <c r="RWT292" s="730"/>
      <c r="RWU292" s="730"/>
      <c r="RWV292" s="730"/>
      <c r="RWW292" s="730"/>
      <c r="RWX292" s="730"/>
      <c r="RWY292" s="730"/>
      <c r="RWZ292" s="730"/>
      <c r="RXA292" s="730"/>
      <c r="RXB292" s="730"/>
      <c r="RXC292" s="730"/>
      <c r="RXD292" s="730"/>
      <c r="RXE292" s="730"/>
      <c r="RXF292" s="730"/>
      <c r="RXG292" s="730"/>
      <c r="RXH292" s="730"/>
      <c r="RXI292" s="730"/>
      <c r="RXJ292" s="730"/>
      <c r="RXK292" s="730"/>
      <c r="RXL292" s="730"/>
      <c r="RXM292" s="730"/>
      <c r="RXN292" s="730"/>
      <c r="RXO292" s="730"/>
      <c r="RXP292" s="730"/>
      <c r="RXQ292" s="730"/>
      <c r="RXR292" s="730"/>
      <c r="RXS292" s="730"/>
      <c r="RXT292" s="730"/>
      <c r="RXU292" s="730"/>
      <c r="RXV292" s="730"/>
      <c r="RXW292" s="730"/>
      <c r="RXX292" s="730"/>
      <c r="RXY292" s="730"/>
      <c r="RXZ292" s="730"/>
      <c r="RYA292" s="730"/>
      <c r="RYB292" s="730"/>
      <c r="RYC292" s="730"/>
      <c r="RYD292" s="730"/>
      <c r="RYE292" s="730"/>
      <c r="RYF292" s="730"/>
      <c r="RYG292" s="730"/>
      <c r="RYH292" s="730"/>
      <c r="RYI292" s="730"/>
      <c r="RYJ292" s="730"/>
      <c r="RYK292" s="730"/>
      <c r="RYL292" s="730"/>
      <c r="RYM292" s="730"/>
      <c r="RYN292" s="730"/>
      <c r="RYO292" s="730"/>
      <c r="RYP292" s="730"/>
      <c r="RYQ292" s="730"/>
      <c r="RYR292" s="730"/>
      <c r="RYS292" s="730"/>
      <c r="RYT292" s="730"/>
      <c r="RYU292" s="730"/>
      <c r="RYV292" s="730"/>
      <c r="RYW292" s="730"/>
      <c r="RYX292" s="730"/>
      <c r="RYY292" s="730"/>
      <c r="RYZ292" s="730"/>
      <c r="RZA292" s="730"/>
      <c r="RZB292" s="730"/>
      <c r="RZC292" s="730"/>
      <c r="RZD292" s="730"/>
      <c r="RZE292" s="730"/>
      <c r="RZF292" s="730"/>
      <c r="RZG292" s="730"/>
      <c r="RZH292" s="730"/>
      <c r="RZI292" s="730"/>
      <c r="RZJ292" s="730"/>
      <c r="RZK292" s="730"/>
      <c r="RZL292" s="730"/>
      <c r="RZM292" s="730"/>
      <c r="RZN292" s="730"/>
      <c r="RZO292" s="730"/>
      <c r="RZP292" s="730"/>
      <c r="RZQ292" s="730"/>
      <c r="RZR292" s="730"/>
      <c r="RZS292" s="730"/>
      <c r="RZT292" s="730"/>
      <c r="RZU292" s="730"/>
      <c r="RZV292" s="730"/>
      <c r="RZW292" s="730"/>
      <c r="RZX292" s="730"/>
      <c r="RZY292" s="730"/>
      <c r="RZZ292" s="730"/>
      <c r="SAA292" s="730"/>
      <c r="SAB292" s="730"/>
      <c r="SAC292" s="730"/>
      <c r="SAD292" s="730"/>
      <c r="SAE292" s="730"/>
      <c r="SAF292" s="730"/>
      <c r="SAG292" s="730"/>
      <c r="SAH292" s="730"/>
      <c r="SAI292" s="730"/>
      <c r="SAJ292" s="730"/>
      <c r="SAK292" s="730"/>
      <c r="SAL292" s="730"/>
      <c r="SAM292" s="730"/>
      <c r="SAN292" s="730"/>
      <c r="SAO292" s="730"/>
      <c r="SAP292" s="730"/>
      <c r="SAQ292" s="730"/>
      <c r="SAR292" s="730"/>
      <c r="SAS292" s="730"/>
      <c r="SAT292" s="730"/>
      <c r="SAU292" s="730"/>
      <c r="SAV292" s="730"/>
      <c r="SAW292" s="730"/>
      <c r="SAX292" s="730"/>
      <c r="SAY292" s="730"/>
      <c r="SAZ292" s="730"/>
      <c r="SBA292" s="730"/>
      <c r="SBB292" s="730"/>
      <c r="SBC292" s="730"/>
      <c r="SBD292" s="730"/>
      <c r="SBE292" s="730"/>
      <c r="SBF292" s="730"/>
      <c r="SBG292" s="730"/>
      <c r="SBH292" s="730"/>
      <c r="SBI292" s="730"/>
      <c r="SBJ292" s="730"/>
      <c r="SBK292" s="730"/>
      <c r="SBL292" s="730"/>
      <c r="SBM292" s="730"/>
      <c r="SBN292" s="730"/>
      <c r="SBO292" s="730"/>
      <c r="SBP292" s="730"/>
      <c r="SBQ292" s="730"/>
      <c r="SBR292" s="730"/>
      <c r="SBS292" s="730"/>
      <c r="SBT292" s="730"/>
      <c r="SBU292" s="730"/>
      <c r="SBV292" s="730"/>
      <c r="SBW292" s="730"/>
      <c r="SBX292" s="730"/>
      <c r="SBY292" s="730"/>
      <c r="SBZ292" s="730"/>
      <c r="SCA292" s="730"/>
      <c r="SCB292" s="730"/>
      <c r="SCC292" s="730"/>
      <c r="SCD292" s="730"/>
      <c r="SCE292" s="730"/>
      <c r="SCF292" s="730"/>
      <c r="SCG292" s="730"/>
      <c r="SCH292" s="730"/>
      <c r="SCI292" s="730"/>
      <c r="SCJ292" s="730"/>
      <c r="SCK292" s="730"/>
      <c r="SCL292" s="730"/>
      <c r="SCM292" s="730"/>
      <c r="SCN292" s="730"/>
      <c r="SCO292" s="730"/>
      <c r="SCP292" s="730"/>
      <c r="SCQ292" s="730"/>
      <c r="SCR292" s="730"/>
      <c r="SCS292" s="730"/>
      <c r="SCT292" s="730"/>
      <c r="SCU292" s="730"/>
      <c r="SCV292" s="730"/>
      <c r="SCW292" s="730"/>
      <c r="SCX292" s="730"/>
      <c r="SCY292" s="730"/>
      <c r="SCZ292" s="730"/>
      <c r="SDA292" s="730"/>
      <c r="SDB292" s="730"/>
      <c r="SDC292" s="730"/>
      <c r="SDD292" s="730"/>
      <c r="SDE292" s="730"/>
      <c r="SDF292" s="730"/>
      <c r="SDG292" s="730"/>
      <c r="SDH292" s="730"/>
      <c r="SDI292" s="730"/>
      <c r="SDJ292" s="730"/>
      <c r="SDK292" s="730"/>
      <c r="SDL292" s="730"/>
      <c r="SDM292" s="730"/>
      <c r="SDN292" s="730"/>
      <c r="SDO292" s="730"/>
      <c r="SDP292" s="730"/>
      <c r="SDQ292" s="730"/>
      <c r="SDR292" s="730"/>
      <c r="SDS292" s="730"/>
      <c r="SDT292" s="730"/>
      <c r="SDU292" s="730"/>
      <c r="SDV292" s="730"/>
      <c r="SDW292" s="730"/>
      <c r="SDX292" s="730"/>
      <c r="SDY292" s="730"/>
      <c r="SDZ292" s="730"/>
      <c r="SEA292" s="730"/>
      <c r="SEB292" s="730"/>
      <c r="SEC292" s="730"/>
      <c r="SED292" s="730"/>
      <c r="SEE292" s="730"/>
      <c r="SEF292" s="730"/>
      <c r="SEG292" s="730"/>
      <c r="SEH292" s="730"/>
      <c r="SEI292" s="730"/>
      <c r="SEJ292" s="730"/>
      <c r="SEK292" s="730"/>
      <c r="SEL292" s="730"/>
      <c r="SEM292" s="730"/>
      <c r="SEN292" s="730"/>
      <c r="SEO292" s="730"/>
      <c r="SEP292" s="730"/>
      <c r="SEQ292" s="730"/>
      <c r="SER292" s="730"/>
      <c r="SES292" s="730"/>
      <c r="SET292" s="730"/>
      <c r="SEU292" s="730"/>
      <c r="SEV292" s="730"/>
      <c r="SEW292" s="730"/>
      <c r="SEX292" s="730"/>
      <c r="SEY292" s="730"/>
      <c r="SEZ292" s="730"/>
      <c r="SFA292" s="730"/>
      <c r="SFB292" s="730"/>
      <c r="SFC292" s="730"/>
      <c r="SFD292" s="730"/>
      <c r="SFE292" s="730"/>
      <c r="SFF292" s="730"/>
      <c r="SFG292" s="730"/>
      <c r="SFH292" s="730"/>
      <c r="SFI292" s="730"/>
      <c r="SFJ292" s="730"/>
      <c r="SFK292" s="730"/>
      <c r="SFL292" s="730"/>
      <c r="SFM292" s="730"/>
      <c r="SFN292" s="730"/>
      <c r="SFO292" s="730"/>
      <c r="SFP292" s="730"/>
      <c r="SFQ292" s="730"/>
      <c r="SFR292" s="730"/>
      <c r="SFS292" s="730"/>
      <c r="SFT292" s="730"/>
      <c r="SFU292" s="730"/>
      <c r="SFV292" s="730"/>
      <c r="SFW292" s="730"/>
      <c r="SFX292" s="730"/>
      <c r="SFY292" s="730"/>
      <c r="SFZ292" s="730"/>
      <c r="SGA292" s="730"/>
      <c r="SGB292" s="730"/>
      <c r="SGC292" s="730"/>
      <c r="SGD292" s="730"/>
      <c r="SGE292" s="730"/>
      <c r="SGF292" s="730"/>
      <c r="SGG292" s="730"/>
      <c r="SGH292" s="730"/>
      <c r="SGI292" s="730"/>
      <c r="SGJ292" s="730"/>
      <c r="SGK292" s="730"/>
      <c r="SGL292" s="730"/>
      <c r="SGM292" s="730"/>
      <c r="SGN292" s="730"/>
      <c r="SGO292" s="730"/>
      <c r="SGP292" s="730"/>
      <c r="SGQ292" s="730"/>
      <c r="SGR292" s="730"/>
      <c r="SGS292" s="730"/>
      <c r="SGT292" s="730"/>
      <c r="SGU292" s="730"/>
      <c r="SGV292" s="730"/>
      <c r="SGW292" s="730"/>
      <c r="SGX292" s="730"/>
      <c r="SGY292" s="730"/>
      <c r="SGZ292" s="730"/>
      <c r="SHA292" s="730"/>
      <c r="SHB292" s="730"/>
      <c r="SHC292" s="730"/>
      <c r="SHD292" s="730"/>
      <c r="SHE292" s="730"/>
      <c r="SHF292" s="730"/>
      <c r="SHG292" s="730"/>
      <c r="SHH292" s="730"/>
      <c r="SHI292" s="730"/>
      <c r="SHJ292" s="730"/>
      <c r="SHK292" s="730"/>
      <c r="SHL292" s="730"/>
      <c r="SHM292" s="730"/>
      <c r="SHN292" s="730"/>
      <c r="SHO292" s="730"/>
      <c r="SHP292" s="730"/>
      <c r="SHQ292" s="730"/>
      <c r="SHR292" s="730"/>
      <c r="SHS292" s="730"/>
      <c r="SHT292" s="730"/>
      <c r="SHU292" s="730"/>
      <c r="SHV292" s="730"/>
      <c r="SHW292" s="730"/>
      <c r="SHX292" s="730"/>
      <c r="SHY292" s="730"/>
      <c r="SHZ292" s="730"/>
      <c r="SIA292" s="730"/>
      <c r="SIB292" s="730"/>
      <c r="SIC292" s="730"/>
      <c r="SID292" s="730"/>
      <c r="SIE292" s="730"/>
      <c r="SIF292" s="730"/>
      <c r="SIG292" s="730"/>
      <c r="SIH292" s="730"/>
      <c r="SII292" s="730"/>
      <c r="SIJ292" s="730"/>
      <c r="SIK292" s="730"/>
      <c r="SIL292" s="730"/>
      <c r="SIM292" s="730"/>
      <c r="SIN292" s="730"/>
      <c r="SIO292" s="730"/>
      <c r="SIP292" s="730"/>
      <c r="SIQ292" s="730"/>
      <c r="SIR292" s="730"/>
      <c r="SIS292" s="730"/>
      <c r="SIT292" s="730"/>
      <c r="SIU292" s="730"/>
      <c r="SIV292" s="730"/>
      <c r="SIW292" s="730"/>
      <c r="SIX292" s="730"/>
      <c r="SIY292" s="730"/>
      <c r="SIZ292" s="730"/>
      <c r="SJA292" s="730"/>
      <c r="SJB292" s="730"/>
      <c r="SJC292" s="730"/>
      <c r="SJD292" s="730"/>
      <c r="SJE292" s="730"/>
      <c r="SJF292" s="730"/>
      <c r="SJG292" s="730"/>
      <c r="SJH292" s="730"/>
      <c r="SJI292" s="730"/>
      <c r="SJJ292" s="730"/>
      <c r="SJK292" s="730"/>
      <c r="SJL292" s="730"/>
      <c r="SJM292" s="730"/>
      <c r="SJN292" s="730"/>
      <c r="SJO292" s="730"/>
      <c r="SJP292" s="730"/>
      <c r="SJQ292" s="730"/>
      <c r="SJR292" s="730"/>
      <c r="SJS292" s="730"/>
      <c r="SJT292" s="730"/>
      <c r="SJU292" s="730"/>
      <c r="SJV292" s="730"/>
      <c r="SJW292" s="730"/>
      <c r="SJX292" s="730"/>
      <c r="SJY292" s="730"/>
      <c r="SJZ292" s="730"/>
      <c r="SKA292" s="730"/>
      <c r="SKB292" s="730"/>
      <c r="SKC292" s="730"/>
      <c r="SKD292" s="730"/>
      <c r="SKE292" s="730"/>
      <c r="SKF292" s="730"/>
      <c r="SKG292" s="730"/>
      <c r="SKH292" s="730"/>
      <c r="SKI292" s="730"/>
      <c r="SKJ292" s="730"/>
      <c r="SKK292" s="730"/>
      <c r="SKL292" s="730"/>
      <c r="SKM292" s="730"/>
      <c r="SKN292" s="730"/>
      <c r="SKO292" s="730"/>
      <c r="SKP292" s="730"/>
      <c r="SKQ292" s="730"/>
      <c r="SKR292" s="730"/>
      <c r="SKS292" s="730"/>
      <c r="SKT292" s="730"/>
      <c r="SKU292" s="730"/>
      <c r="SKV292" s="730"/>
      <c r="SKW292" s="730"/>
      <c r="SKX292" s="730"/>
      <c r="SKY292" s="730"/>
      <c r="SKZ292" s="730"/>
      <c r="SLA292" s="730"/>
      <c r="SLB292" s="730"/>
      <c r="SLC292" s="730"/>
      <c r="SLD292" s="730"/>
      <c r="SLE292" s="730"/>
      <c r="SLF292" s="730"/>
      <c r="SLG292" s="730"/>
      <c r="SLH292" s="730"/>
      <c r="SLI292" s="730"/>
      <c r="SLJ292" s="730"/>
      <c r="SLK292" s="730"/>
      <c r="SLL292" s="730"/>
      <c r="SLM292" s="730"/>
      <c r="SLN292" s="730"/>
      <c r="SLO292" s="730"/>
      <c r="SLP292" s="730"/>
      <c r="SLQ292" s="730"/>
      <c r="SLR292" s="730"/>
      <c r="SLS292" s="730"/>
      <c r="SLT292" s="730"/>
      <c r="SLU292" s="730"/>
      <c r="SLV292" s="730"/>
      <c r="SLW292" s="730"/>
      <c r="SLX292" s="730"/>
      <c r="SLY292" s="730"/>
      <c r="SLZ292" s="730"/>
      <c r="SMA292" s="730"/>
      <c r="SMB292" s="730"/>
      <c r="SMC292" s="730"/>
      <c r="SMD292" s="730"/>
      <c r="SME292" s="730"/>
      <c r="SMF292" s="730"/>
      <c r="SMG292" s="730"/>
      <c r="SMH292" s="730"/>
      <c r="SMI292" s="730"/>
      <c r="SMJ292" s="730"/>
      <c r="SMK292" s="730"/>
      <c r="SML292" s="730"/>
      <c r="SMM292" s="730"/>
      <c r="SMN292" s="730"/>
      <c r="SMO292" s="730"/>
      <c r="SMP292" s="730"/>
      <c r="SMQ292" s="730"/>
      <c r="SMR292" s="730"/>
      <c r="SMS292" s="730"/>
      <c r="SMT292" s="730"/>
      <c r="SMU292" s="730"/>
      <c r="SMV292" s="730"/>
      <c r="SMW292" s="730"/>
      <c r="SMX292" s="730"/>
      <c r="SMY292" s="730"/>
      <c r="SMZ292" s="730"/>
      <c r="SNA292" s="730"/>
      <c r="SNB292" s="730"/>
      <c r="SNC292" s="730"/>
      <c r="SND292" s="730"/>
      <c r="SNE292" s="730"/>
      <c r="SNF292" s="730"/>
      <c r="SNG292" s="730"/>
      <c r="SNH292" s="730"/>
      <c r="SNI292" s="730"/>
      <c r="SNJ292" s="730"/>
      <c r="SNK292" s="730"/>
      <c r="SNL292" s="730"/>
      <c r="SNM292" s="730"/>
      <c r="SNN292" s="730"/>
      <c r="SNO292" s="730"/>
      <c r="SNP292" s="730"/>
      <c r="SNQ292" s="730"/>
      <c r="SNR292" s="730"/>
      <c r="SNS292" s="730"/>
      <c r="SNT292" s="730"/>
      <c r="SNU292" s="730"/>
      <c r="SNV292" s="730"/>
      <c r="SNW292" s="730"/>
      <c r="SNX292" s="730"/>
      <c r="SNY292" s="730"/>
      <c r="SNZ292" s="730"/>
      <c r="SOA292" s="730"/>
      <c r="SOB292" s="730"/>
      <c r="SOC292" s="730"/>
      <c r="SOD292" s="730"/>
      <c r="SOE292" s="730"/>
      <c r="SOF292" s="730"/>
      <c r="SOG292" s="730"/>
      <c r="SOH292" s="730"/>
      <c r="SOI292" s="730"/>
      <c r="SOJ292" s="730"/>
      <c r="SOK292" s="730"/>
      <c r="SOL292" s="730"/>
      <c r="SOM292" s="730"/>
      <c r="SON292" s="730"/>
      <c r="SOO292" s="730"/>
      <c r="SOP292" s="730"/>
      <c r="SOQ292" s="730"/>
      <c r="SOR292" s="730"/>
      <c r="SOS292" s="730"/>
      <c r="SOT292" s="730"/>
      <c r="SOU292" s="730"/>
      <c r="SOV292" s="730"/>
      <c r="SOW292" s="730"/>
      <c r="SOX292" s="730"/>
      <c r="SOY292" s="730"/>
      <c r="SOZ292" s="730"/>
      <c r="SPA292" s="730"/>
      <c r="SPB292" s="730"/>
      <c r="SPC292" s="730"/>
      <c r="SPD292" s="730"/>
      <c r="SPE292" s="730"/>
      <c r="SPF292" s="730"/>
      <c r="SPG292" s="730"/>
      <c r="SPH292" s="730"/>
      <c r="SPI292" s="730"/>
      <c r="SPJ292" s="730"/>
      <c r="SPK292" s="730"/>
      <c r="SPL292" s="730"/>
      <c r="SPM292" s="730"/>
      <c r="SPN292" s="730"/>
      <c r="SPO292" s="730"/>
      <c r="SPP292" s="730"/>
      <c r="SPQ292" s="730"/>
      <c r="SPR292" s="730"/>
      <c r="SPS292" s="730"/>
      <c r="SPT292" s="730"/>
      <c r="SPU292" s="730"/>
      <c r="SPV292" s="730"/>
      <c r="SPW292" s="730"/>
      <c r="SPX292" s="730"/>
      <c r="SPY292" s="730"/>
      <c r="SPZ292" s="730"/>
      <c r="SQA292" s="730"/>
      <c r="SQB292" s="730"/>
      <c r="SQC292" s="730"/>
      <c r="SQD292" s="730"/>
      <c r="SQE292" s="730"/>
      <c r="SQF292" s="730"/>
      <c r="SQG292" s="730"/>
      <c r="SQH292" s="730"/>
      <c r="SQI292" s="730"/>
      <c r="SQJ292" s="730"/>
      <c r="SQK292" s="730"/>
      <c r="SQL292" s="730"/>
      <c r="SQM292" s="730"/>
      <c r="SQN292" s="730"/>
      <c r="SQO292" s="730"/>
      <c r="SQP292" s="730"/>
      <c r="SQQ292" s="730"/>
      <c r="SQR292" s="730"/>
      <c r="SQS292" s="730"/>
      <c r="SQT292" s="730"/>
      <c r="SQU292" s="730"/>
      <c r="SQV292" s="730"/>
      <c r="SQW292" s="730"/>
      <c r="SQX292" s="730"/>
      <c r="SQY292" s="730"/>
      <c r="SQZ292" s="730"/>
      <c r="SRA292" s="730"/>
      <c r="SRB292" s="730"/>
      <c r="SRC292" s="730"/>
      <c r="SRD292" s="730"/>
      <c r="SRE292" s="730"/>
      <c r="SRF292" s="730"/>
      <c r="SRG292" s="730"/>
      <c r="SRH292" s="730"/>
      <c r="SRI292" s="730"/>
      <c r="SRJ292" s="730"/>
      <c r="SRK292" s="730"/>
      <c r="SRL292" s="730"/>
      <c r="SRM292" s="730"/>
      <c r="SRN292" s="730"/>
      <c r="SRO292" s="730"/>
      <c r="SRP292" s="730"/>
      <c r="SRQ292" s="730"/>
      <c r="SRR292" s="730"/>
      <c r="SRS292" s="730"/>
      <c r="SRT292" s="730"/>
      <c r="SRU292" s="730"/>
      <c r="SRV292" s="730"/>
      <c r="SRW292" s="730"/>
      <c r="SRX292" s="730"/>
      <c r="SRY292" s="730"/>
      <c r="SRZ292" s="730"/>
      <c r="SSA292" s="730"/>
      <c r="SSB292" s="730"/>
      <c r="SSC292" s="730"/>
      <c r="SSD292" s="730"/>
      <c r="SSE292" s="730"/>
      <c r="SSF292" s="730"/>
      <c r="SSG292" s="730"/>
      <c r="SSH292" s="730"/>
      <c r="SSI292" s="730"/>
      <c r="SSJ292" s="730"/>
      <c r="SSK292" s="730"/>
      <c r="SSL292" s="730"/>
      <c r="SSM292" s="730"/>
      <c r="SSN292" s="730"/>
      <c r="SSO292" s="730"/>
      <c r="SSP292" s="730"/>
      <c r="SSQ292" s="730"/>
      <c r="SSR292" s="730"/>
      <c r="SSS292" s="730"/>
      <c r="SST292" s="730"/>
      <c r="SSU292" s="730"/>
      <c r="SSV292" s="730"/>
      <c r="SSW292" s="730"/>
      <c r="SSX292" s="730"/>
      <c r="SSY292" s="730"/>
      <c r="SSZ292" s="730"/>
      <c r="STA292" s="730"/>
      <c r="STB292" s="730"/>
      <c r="STC292" s="730"/>
      <c r="STD292" s="730"/>
      <c r="STE292" s="730"/>
      <c r="STF292" s="730"/>
      <c r="STG292" s="730"/>
      <c r="STH292" s="730"/>
      <c r="STI292" s="730"/>
      <c r="STJ292" s="730"/>
      <c r="STK292" s="730"/>
      <c r="STL292" s="730"/>
      <c r="STM292" s="730"/>
      <c r="STN292" s="730"/>
      <c r="STO292" s="730"/>
      <c r="STP292" s="730"/>
      <c r="STQ292" s="730"/>
      <c r="STR292" s="730"/>
      <c r="STS292" s="730"/>
      <c r="STT292" s="730"/>
      <c r="STU292" s="730"/>
      <c r="STV292" s="730"/>
      <c r="STW292" s="730"/>
      <c r="STX292" s="730"/>
      <c r="STY292" s="730"/>
      <c r="STZ292" s="730"/>
      <c r="SUA292" s="730"/>
      <c r="SUB292" s="730"/>
      <c r="SUC292" s="730"/>
      <c r="SUD292" s="730"/>
      <c r="SUE292" s="730"/>
      <c r="SUF292" s="730"/>
      <c r="SUG292" s="730"/>
      <c r="SUH292" s="730"/>
      <c r="SUI292" s="730"/>
      <c r="SUJ292" s="730"/>
      <c r="SUK292" s="730"/>
      <c r="SUL292" s="730"/>
      <c r="SUM292" s="730"/>
      <c r="SUN292" s="730"/>
      <c r="SUO292" s="730"/>
      <c r="SUP292" s="730"/>
      <c r="SUQ292" s="730"/>
      <c r="SUR292" s="730"/>
      <c r="SUS292" s="730"/>
      <c r="SUT292" s="730"/>
      <c r="SUU292" s="730"/>
      <c r="SUV292" s="730"/>
      <c r="SUW292" s="730"/>
      <c r="SUX292" s="730"/>
      <c r="SUY292" s="730"/>
      <c r="SUZ292" s="730"/>
      <c r="SVA292" s="730"/>
      <c r="SVB292" s="730"/>
      <c r="SVC292" s="730"/>
      <c r="SVD292" s="730"/>
      <c r="SVE292" s="730"/>
      <c r="SVF292" s="730"/>
      <c r="SVG292" s="730"/>
      <c r="SVH292" s="730"/>
      <c r="SVI292" s="730"/>
      <c r="SVJ292" s="730"/>
      <c r="SVK292" s="730"/>
      <c r="SVL292" s="730"/>
      <c r="SVM292" s="730"/>
      <c r="SVN292" s="730"/>
      <c r="SVO292" s="730"/>
      <c r="SVP292" s="730"/>
      <c r="SVQ292" s="730"/>
      <c r="SVR292" s="730"/>
      <c r="SVS292" s="730"/>
      <c r="SVT292" s="730"/>
      <c r="SVU292" s="730"/>
      <c r="SVV292" s="730"/>
      <c r="SVW292" s="730"/>
      <c r="SVX292" s="730"/>
      <c r="SVY292" s="730"/>
      <c r="SVZ292" s="730"/>
      <c r="SWA292" s="730"/>
      <c r="SWB292" s="730"/>
      <c r="SWC292" s="730"/>
      <c r="SWD292" s="730"/>
      <c r="SWE292" s="730"/>
      <c r="SWF292" s="730"/>
      <c r="SWG292" s="730"/>
      <c r="SWH292" s="730"/>
      <c r="SWI292" s="730"/>
      <c r="SWJ292" s="730"/>
      <c r="SWK292" s="730"/>
      <c r="SWL292" s="730"/>
      <c r="SWM292" s="730"/>
      <c r="SWN292" s="730"/>
      <c r="SWO292" s="730"/>
      <c r="SWP292" s="730"/>
      <c r="SWQ292" s="730"/>
      <c r="SWR292" s="730"/>
      <c r="SWS292" s="730"/>
      <c r="SWT292" s="730"/>
      <c r="SWU292" s="730"/>
      <c r="SWV292" s="730"/>
      <c r="SWW292" s="730"/>
      <c r="SWX292" s="730"/>
      <c r="SWY292" s="730"/>
      <c r="SWZ292" s="730"/>
      <c r="SXA292" s="730"/>
      <c r="SXB292" s="730"/>
      <c r="SXC292" s="730"/>
      <c r="SXD292" s="730"/>
      <c r="SXE292" s="730"/>
      <c r="SXF292" s="730"/>
      <c r="SXG292" s="730"/>
      <c r="SXH292" s="730"/>
      <c r="SXI292" s="730"/>
      <c r="SXJ292" s="730"/>
      <c r="SXK292" s="730"/>
      <c r="SXL292" s="730"/>
      <c r="SXM292" s="730"/>
      <c r="SXN292" s="730"/>
      <c r="SXO292" s="730"/>
      <c r="SXP292" s="730"/>
      <c r="SXQ292" s="730"/>
      <c r="SXR292" s="730"/>
      <c r="SXS292" s="730"/>
      <c r="SXT292" s="730"/>
      <c r="SXU292" s="730"/>
      <c r="SXV292" s="730"/>
      <c r="SXW292" s="730"/>
      <c r="SXX292" s="730"/>
      <c r="SXY292" s="730"/>
      <c r="SXZ292" s="730"/>
      <c r="SYA292" s="730"/>
      <c r="SYB292" s="730"/>
      <c r="SYC292" s="730"/>
      <c r="SYD292" s="730"/>
      <c r="SYE292" s="730"/>
      <c r="SYF292" s="730"/>
      <c r="SYG292" s="730"/>
      <c r="SYH292" s="730"/>
      <c r="SYI292" s="730"/>
      <c r="SYJ292" s="730"/>
      <c r="SYK292" s="730"/>
      <c r="SYL292" s="730"/>
      <c r="SYM292" s="730"/>
      <c r="SYN292" s="730"/>
      <c r="SYO292" s="730"/>
      <c r="SYP292" s="730"/>
      <c r="SYQ292" s="730"/>
      <c r="SYR292" s="730"/>
      <c r="SYS292" s="730"/>
      <c r="SYT292" s="730"/>
      <c r="SYU292" s="730"/>
      <c r="SYV292" s="730"/>
      <c r="SYW292" s="730"/>
      <c r="SYX292" s="730"/>
      <c r="SYY292" s="730"/>
      <c r="SYZ292" s="730"/>
      <c r="SZA292" s="730"/>
      <c r="SZB292" s="730"/>
      <c r="SZC292" s="730"/>
      <c r="SZD292" s="730"/>
      <c r="SZE292" s="730"/>
      <c r="SZF292" s="730"/>
      <c r="SZG292" s="730"/>
      <c r="SZH292" s="730"/>
      <c r="SZI292" s="730"/>
      <c r="SZJ292" s="730"/>
      <c r="SZK292" s="730"/>
      <c r="SZL292" s="730"/>
      <c r="SZM292" s="730"/>
      <c r="SZN292" s="730"/>
      <c r="SZO292" s="730"/>
      <c r="SZP292" s="730"/>
      <c r="SZQ292" s="730"/>
      <c r="SZR292" s="730"/>
      <c r="SZS292" s="730"/>
      <c r="SZT292" s="730"/>
      <c r="SZU292" s="730"/>
      <c r="SZV292" s="730"/>
      <c r="SZW292" s="730"/>
      <c r="SZX292" s="730"/>
      <c r="SZY292" s="730"/>
      <c r="SZZ292" s="730"/>
      <c r="TAA292" s="730"/>
      <c r="TAB292" s="730"/>
      <c r="TAC292" s="730"/>
      <c r="TAD292" s="730"/>
      <c r="TAE292" s="730"/>
      <c r="TAF292" s="730"/>
      <c r="TAG292" s="730"/>
      <c r="TAH292" s="730"/>
      <c r="TAI292" s="730"/>
      <c r="TAJ292" s="730"/>
      <c r="TAK292" s="730"/>
      <c r="TAL292" s="730"/>
      <c r="TAM292" s="730"/>
      <c r="TAN292" s="730"/>
      <c r="TAO292" s="730"/>
      <c r="TAP292" s="730"/>
      <c r="TAQ292" s="730"/>
      <c r="TAR292" s="730"/>
      <c r="TAS292" s="730"/>
      <c r="TAT292" s="730"/>
      <c r="TAU292" s="730"/>
      <c r="TAV292" s="730"/>
      <c r="TAW292" s="730"/>
      <c r="TAX292" s="730"/>
      <c r="TAY292" s="730"/>
      <c r="TAZ292" s="730"/>
      <c r="TBA292" s="730"/>
      <c r="TBB292" s="730"/>
      <c r="TBC292" s="730"/>
      <c r="TBD292" s="730"/>
      <c r="TBE292" s="730"/>
      <c r="TBF292" s="730"/>
      <c r="TBG292" s="730"/>
      <c r="TBH292" s="730"/>
      <c r="TBI292" s="730"/>
      <c r="TBJ292" s="730"/>
      <c r="TBK292" s="730"/>
      <c r="TBL292" s="730"/>
      <c r="TBM292" s="730"/>
      <c r="TBN292" s="730"/>
      <c r="TBO292" s="730"/>
      <c r="TBP292" s="730"/>
      <c r="TBQ292" s="730"/>
      <c r="TBR292" s="730"/>
      <c r="TBS292" s="730"/>
      <c r="TBT292" s="730"/>
      <c r="TBU292" s="730"/>
      <c r="TBV292" s="730"/>
      <c r="TBW292" s="730"/>
      <c r="TBX292" s="730"/>
      <c r="TBY292" s="730"/>
      <c r="TBZ292" s="730"/>
      <c r="TCA292" s="730"/>
      <c r="TCB292" s="730"/>
      <c r="TCC292" s="730"/>
      <c r="TCD292" s="730"/>
      <c r="TCE292" s="730"/>
      <c r="TCF292" s="730"/>
      <c r="TCG292" s="730"/>
      <c r="TCH292" s="730"/>
      <c r="TCI292" s="730"/>
      <c r="TCJ292" s="730"/>
      <c r="TCK292" s="730"/>
      <c r="TCL292" s="730"/>
      <c r="TCM292" s="730"/>
      <c r="TCN292" s="730"/>
      <c r="TCO292" s="730"/>
      <c r="TCP292" s="730"/>
      <c r="TCQ292" s="730"/>
      <c r="TCR292" s="730"/>
      <c r="TCS292" s="730"/>
      <c r="TCT292" s="730"/>
      <c r="TCU292" s="730"/>
      <c r="TCV292" s="730"/>
      <c r="TCW292" s="730"/>
      <c r="TCX292" s="730"/>
      <c r="TCY292" s="730"/>
      <c r="TCZ292" s="730"/>
      <c r="TDA292" s="730"/>
      <c r="TDB292" s="730"/>
      <c r="TDC292" s="730"/>
      <c r="TDD292" s="730"/>
      <c r="TDE292" s="730"/>
      <c r="TDF292" s="730"/>
      <c r="TDG292" s="730"/>
      <c r="TDH292" s="730"/>
      <c r="TDI292" s="730"/>
      <c r="TDJ292" s="730"/>
      <c r="TDK292" s="730"/>
      <c r="TDL292" s="730"/>
      <c r="TDM292" s="730"/>
      <c r="TDN292" s="730"/>
      <c r="TDO292" s="730"/>
      <c r="TDP292" s="730"/>
      <c r="TDQ292" s="730"/>
      <c r="TDR292" s="730"/>
      <c r="TDS292" s="730"/>
      <c r="TDT292" s="730"/>
      <c r="TDU292" s="730"/>
      <c r="TDV292" s="730"/>
      <c r="TDW292" s="730"/>
      <c r="TDX292" s="730"/>
      <c r="TDY292" s="730"/>
      <c r="TDZ292" s="730"/>
      <c r="TEA292" s="730"/>
      <c r="TEB292" s="730"/>
      <c r="TEC292" s="730"/>
      <c r="TED292" s="730"/>
      <c r="TEE292" s="730"/>
      <c r="TEF292" s="730"/>
      <c r="TEG292" s="730"/>
      <c r="TEH292" s="730"/>
      <c r="TEI292" s="730"/>
      <c r="TEJ292" s="730"/>
      <c r="TEK292" s="730"/>
      <c r="TEL292" s="730"/>
      <c r="TEM292" s="730"/>
      <c r="TEN292" s="730"/>
      <c r="TEO292" s="730"/>
      <c r="TEP292" s="730"/>
      <c r="TEQ292" s="730"/>
      <c r="TER292" s="730"/>
      <c r="TES292" s="730"/>
      <c r="TET292" s="730"/>
      <c r="TEU292" s="730"/>
      <c r="TEV292" s="730"/>
      <c r="TEW292" s="730"/>
      <c r="TEX292" s="730"/>
      <c r="TEY292" s="730"/>
      <c r="TEZ292" s="730"/>
      <c r="TFA292" s="730"/>
      <c r="TFB292" s="730"/>
      <c r="TFC292" s="730"/>
      <c r="TFD292" s="730"/>
      <c r="TFE292" s="730"/>
      <c r="TFF292" s="730"/>
      <c r="TFG292" s="730"/>
      <c r="TFH292" s="730"/>
      <c r="TFI292" s="730"/>
      <c r="TFJ292" s="730"/>
      <c r="TFK292" s="730"/>
      <c r="TFL292" s="730"/>
      <c r="TFM292" s="730"/>
      <c r="TFN292" s="730"/>
      <c r="TFO292" s="730"/>
      <c r="TFP292" s="730"/>
      <c r="TFQ292" s="730"/>
      <c r="TFR292" s="730"/>
      <c r="TFS292" s="730"/>
      <c r="TFT292" s="730"/>
      <c r="TFU292" s="730"/>
      <c r="TFV292" s="730"/>
      <c r="TFW292" s="730"/>
      <c r="TFX292" s="730"/>
      <c r="TFY292" s="730"/>
      <c r="TFZ292" s="730"/>
      <c r="TGA292" s="730"/>
      <c r="TGB292" s="730"/>
      <c r="TGC292" s="730"/>
      <c r="TGD292" s="730"/>
      <c r="TGE292" s="730"/>
      <c r="TGF292" s="730"/>
      <c r="TGG292" s="730"/>
      <c r="TGH292" s="730"/>
      <c r="TGI292" s="730"/>
      <c r="TGJ292" s="730"/>
      <c r="TGK292" s="730"/>
      <c r="TGL292" s="730"/>
      <c r="TGM292" s="730"/>
      <c r="TGN292" s="730"/>
      <c r="TGO292" s="730"/>
      <c r="TGP292" s="730"/>
      <c r="TGQ292" s="730"/>
      <c r="TGR292" s="730"/>
      <c r="TGS292" s="730"/>
      <c r="TGT292" s="730"/>
      <c r="TGU292" s="730"/>
      <c r="TGV292" s="730"/>
      <c r="TGW292" s="730"/>
      <c r="TGX292" s="730"/>
      <c r="TGY292" s="730"/>
      <c r="TGZ292" s="730"/>
      <c r="THA292" s="730"/>
      <c r="THB292" s="730"/>
      <c r="THC292" s="730"/>
      <c r="THD292" s="730"/>
      <c r="THE292" s="730"/>
      <c r="THF292" s="730"/>
      <c r="THG292" s="730"/>
      <c r="THH292" s="730"/>
      <c r="THI292" s="730"/>
      <c r="THJ292" s="730"/>
      <c r="THK292" s="730"/>
      <c r="THL292" s="730"/>
      <c r="THM292" s="730"/>
      <c r="THN292" s="730"/>
      <c r="THO292" s="730"/>
      <c r="THP292" s="730"/>
      <c r="THQ292" s="730"/>
      <c r="THR292" s="730"/>
      <c r="THS292" s="730"/>
      <c r="THT292" s="730"/>
      <c r="THU292" s="730"/>
      <c r="THV292" s="730"/>
      <c r="THW292" s="730"/>
      <c r="THX292" s="730"/>
      <c r="THY292" s="730"/>
      <c r="THZ292" s="730"/>
      <c r="TIA292" s="730"/>
      <c r="TIB292" s="730"/>
      <c r="TIC292" s="730"/>
      <c r="TID292" s="730"/>
      <c r="TIE292" s="730"/>
      <c r="TIF292" s="730"/>
      <c r="TIG292" s="730"/>
      <c r="TIH292" s="730"/>
      <c r="TII292" s="730"/>
      <c r="TIJ292" s="730"/>
      <c r="TIK292" s="730"/>
      <c r="TIL292" s="730"/>
      <c r="TIM292" s="730"/>
      <c r="TIN292" s="730"/>
      <c r="TIO292" s="730"/>
      <c r="TIP292" s="730"/>
      <c r="TIQ292" s="730"/>
      <c r="TIR292" s="730"/>
      <c r="TIS292" s="730"/>
      <c r="TIT292" s="730"/>
      <c r="TIU292" s="730"/>
      <c r="TIV292" s="730"/>
      <c r="TIW292" s="730"/>
      <c r="TIX292" s="730"/>
      <c r="TIY292" s="730"/>
      <c r="TIZ292" s="730"/>
      <c r="TJA292" s="730"/>
      <c r="TJB292" s="730"/>
      <c r="TJC292" s="730"/>
      <c r="TJD292" s="730"/>
      <c r="TJE292" s="730"/>
      <c r="TJF292" s="730"/>
      <c r="TJG292" s="730"/>
      <c r="TJH292" s="730"/>
      <c r="TJI292" s="730"/>
      <c r="TJJ292" s="730"/>
      <c r="TJK292" s="730"/>
      <c r="TJL292" s="730"/>
      <c r="TJM292" s="730"/>
      <c r="TJN292" s="730"/>
      <c r="TJO292" s="730"/>
      <c r="TJP292" s="730"/>
      <c r="TJQ292" s="730"/>
      <c r="TJR292" s="730"/>
      <c r="TJS292" s="730"/>
      <c r="TJT292" s="730"/>
      <c r="TJU292" s="730"/>
      <c r="TJV292" s="730"/>
      <c r="TJW292" s="730"/>
      <c r="TJX292" s="730"/>
      <c r="TJY292" s="730"/>
      <c r="TJZ292" s="730"/>
      <c r="TKA292" s="730"/>
      <c r="TKB292" s="730"/>
      <c r="TKC292" s="730"/>
      <c r="TKD292" s="730"/>
      <c r="TKE292" s="730"/>
      <c r="TKF292" s="730"/>
      <c r="TKG292" s="730"/>
      <c r="TKH292" s="730"/>
      <c r="TKI292" s="730"/>
      <c r="TKJ292" s="730"/>
      <c r="TKK292" s="730"/>
      <c r="TKL292" s="730"/>
      <c r="TKM292" s="730"/>
      <c r="TKN292" s="730"/>
      <c r="TKO292" s="730"/>
      <c r="TKP292" s="730"/>
      <c r="TKQ292" s="730"/>
      <c r="TKR292" s="730"/>
      <c r="TKS292" s="730"/>
      <c r="TKT292" s="730"/>
      <c r="TKU292" s="730"/>
      <c r="TKV292" s="730"/>
      <c r="TKW292" s="730"/>
      <c r="TKX292" s="730"/>
      <c r="TKY292" s="730"/>
      <c r="TKZ292" s="730"/>
      <c r="TLA292" s="730"/>
      <c r="TLB292" s="730"/>
      <c r="TLC292" s="730"/>
      <c r="TLD292" s="730"/>
      <c r="TLE292" s="730"/>
      <c r="TLF292" s="730"/>
      <c r="TLG292" s="730"/>
      <c r="TLH292" s="730"/>
      <c r="TLI292" s="730"/>
      <c r="TLJ292" s="730"/>
      <c r="TLK292" s="730"/>
      <c r="TLL292" s="730"/>
      <c r="TLM292" s="730"/>
      <c r="TLN292" s="730"/>
      <c r="TLO292" s="730"/>
      <c r="TLP292" s="730"/>
      <c r="TLQ292" s="730"/>
      <c r="TLR292" s="730"/>
      <c r="TLS292" s="730"/>
      <c r="TLT292" s="730"/>
      <c r="TLU292" s="730"/>
      <c r="TLV292" s="730"/>
      <c r="TLW292" s="730"/>
      <c r="TLX292" s="730"/>
      <c r="TLY292" s="730"/>
      <c r="TLZ292" s="730"/>
      <c r="TMA292" s="730"/>
      <c r="TMB292" s="730"/>
      <c r="TMC292" s="730"/>
      <c r="TMD292" s="730"/>
      <c r="TME292" s="730"/>
      <c r="TMF292" s="730"/>
      <c r="TMG292" s="730"/>
      <c r="TMH292" s="730"/>
      <c r="TMI292" s="730"/>
      <c r="TMJ292" s="730"/>
      <c r="TMK292" s="730"/>
      <c r="TML292" s="730"/>
      <c r="TMM292" s="730"/>
      <c r="TMN292" s="730"/>
      <c r="TMO292" s="730"/>
      <c r="TMP292" s="730"/>
      <c r="TMQ292" s="730"/>
      <c r="TMR292" s="730"/>
      <c r="TMS292" s="730"/>
      <c r="TMT292" s="730"/>
      <c r="TMU292" s="730"/>
      <c r="TMV292" s="730"/>
      <c r="TMW292" s="730"/>
      <c r="TMX292" s="730"/>
      <c r="TMY292" s="730"/>
      <c r="TMZ292" s="730"/>
      <c r="TNA292" s="730"/>
      <c r="TNB292" s="730"/>
      <c r="TNC292" s="730"/>
      <c r="TND292" s="730"/>
      <c r="TNE292" s="730"/>
      <c r="TNF292" s="730"/>
      <c r="TNG292" s="730"/>
      <c r="TNH292" s="730"/>
      <c r="TNI292" s="730"/>
      <c r="TNJ292" s="730"/>
      <c r="TNK292" s="730"/>
      <c r="TNL292" s="730"/>
      <c r="TNM292" s="730"/>
      <c r="TNN292" s="730"/>
      <c r="TNO292" s="730"/>
      <c r="TNP292" s="730"/>
      <c r="TNQ292" s="730"/>
      <c r="TNR292" s="730"/>
      <c r="TNS292" s="730"/>
      <c r="TNT292" s="730"/>
      <c r="TNU292" s="730"/>
      <c r="TNV292" s="730"/>
      <c r="TNW292" s="730"/>
      <c r="TNX292" s="730"/>
      <c r="TNY292" s="730"/>
      <c r="TNZ292" s="730"/>
      <c r="TOA292" s="730"/>
      <c r="TOB292" s="730"/>
      <c r="TOC292" s="730"/>
      <c r="TOD292" s="730"/>
      <c r="TOE292" s="730"/>
      <c r="TOF292" s="730"/>
      <c r="TOG292" s="730"/>
      <c r="TOH292" s="730"/>
      <c r="TOI292" s="730"/>
      <c r="TOJ292" s="730"/>
      <c r="TOK292" s="730"/>
      <c r="TOL292" s="730"/>
      <c r="TOM292" s="730"/>
      <c r="TON292" s="730"/>
      <c r="TOO292" s="730"/>
      <c r="TOP292" s="730"/>
      <c r="TOQ292" s="730"/>
      <c r="TOR292" s="730"/>
      <c r="TOS292" s="730"/>
      <c r="TOT292" s="730"/>
      <c r="TOU292" s="730"/>
      <c r="TOV292" s="730"/>
      <c r="TOW292" s="730"/>
      <c r="TOX292" s="730"/>
      <c r="TOY292" s="730"/>
      <c r="TOZ292" s="730"/>
      <c r="TPA292" s="730"/>
      <c r="TPB292" s="730"/>
      <c r="TPC292" s="730"/>
      <c r="TPD292" s="730"/>
      <c r="TPE292" s="730"/>
      <c r="TPF292" s="730"/>
      <c r="TPG292" s="730"/>
      <c r="TPH292" s="730"/>
      <c r="TPI292" s="730"/>
      <c r="TPJ292" s="730"/>
      <c r="TPK292" s="730"/>
      <c r="TPL292" s="730"/>
      <c r="TPM292" s="730"/>
      <c r="TPN292" s="730"/>
      <c r="TPO292" s="730"/>
      <c r="TPP292" s="730"/>
      <c r="TPQ292" s="730"/>
      <c r="TPR292" s="730"/>
      <c r="TPS292" s="730"/>
      <c r="TPT292" s="730"/>
      <c r="TPU292" s="730"/>
      <c r="TPV292" s="730"/>
      <c r="TPW292" s="730"/>
      <c r="TPX292" s="730"/>
      <c r="TPY292" s="730"/>
      <c r="TPZ292" s="730"/>
      <c r="TQA292" s="730"/>
      <c r="TQB292" s="730"/>
      <c r="TQC292" s="730"/>
      <c r="TQD292" s="730"/>
      <c r="TQE292" s="730"/>
      <c r="TQF292" s="730"/>
      <c r="TQG292" s="730"/>
      <c r="TQH292" s="730"/>
      <c r="TQI292" s="730"/>
      <c r="TQJ292" s="730"/>
      <c r="TQK292" s="730"/>
      <c r="TQL292" s="730"/>
      <c r="TQM292" s="730"/>
      <c r="TQN292" s="730"/>
      <c r="TQO292" s="730"/>
      <c r="TQP292" s="730"/>
      <c r="TQQ292" s="730"/>
      <c r="TQR292" s="730"/>
      <c r="TQS292" s="730"/>
      <c r="TQT292" s="730"/>
      <c r="TQU292" s="730"/>
      <c r="TQV292" s="730"/>
      <c r="TQW292" s="730"/>
      <c r="TQX292" s="730"/>
      <c r="TQY292" s="730"/>
      <c r="TQZ292" s="730"/>
      <c r="TRA292" s="730"/>
      <c r="TRB292" s="730"/>
      <c r="TRC292" s="730"/>
      <c r="TRD292" s="730"/>
      <c r="TRE292" s="730"/>
      <c r="TRF292" s="730"/>
      <c r="TRG292" s="730"/>
      <c r="TRH292" s="730"/>
      <c r="TRI292" s="730"/>
      <c r="TRJ292" s="730"/>
      <c r="TRK292" s="730"/>
      <c r="TRL292" s="730"/>
      <c r="TRM292" s="730"/>
      <c r="TRN292" s="730"/>
      <c r="TRO292" s="730"/>
      <c r="TRP292" s="730"/>
      <c r="TRQ292" s="730"/>
      <c r="TRR292" s="730"/>
      <c r="TRS292" s="730"/>
      <c r="TRT292" s="730"/>
      <c r="TRU292" s="730"/>
      <c r="TRV292" s="730"/>
      <c r="TRW292" s="730"/>
      <c r="TRX292" s="730"/>
      <c r="TRY292" s="730"/>
      <c r="TRZ292" s="730"/>
      <c r="TSA292" s="730"/>
      <c r="TSB292" s="730"/>
      <c r="TSC292" s="730"/>
      <c r="TSD292" s="730"/>
      <c r="TSE292" s="730"/>
      <c r="TSF292" s="730"/>
      <c r="TSG292" s="730"/>
      <c r="TSH292" s="730"/>
      <c r="TSI292" s="730"/>
      <c r="TSJ292" s="730"/>
      <c r="TSK292" s="730"/>
      <c r="TSL292" s="730"/>
      <c r="TSM292" s="730"/>
      <c r="TSN292" s="730"/>
      <c r="TSO292" s="730"/>
      <c r="TSP292" s="730"/>
      <c r="TSQ292" s="730"/>
      <c r="TSR292" s="730"/>
      <c r="TSS292" s="730"/>
      <c r="TST292" s="730"/>
      <c r="TSU292" s="730"/>
      <c r="TSV292" s="730"/>
      <c r="TSW292" s="730"/>
      <c r="TSX292" s="730"/>
      <c r="TSY292" s="730"/>
      <c r="TSZ292" s="730"/>
      <c r="TTA292" s="730"/>
      <c r="TTB292" s="730"/>
      <c r="TTC292" s="730"/>
      <c r="TTD292" s="730"/>
      <c r="TTE292" s="730"/>
      <c r="TTF292" s="730"/>
      <c r="TTG292" s="730"/>
      <c r="TTH292" s="730"/>
      <c r="TTI292" s="730"/>
      <c r="TTJ292" s="730"/>
      <c r="TTK292" s="730"/>
      <c r="TTL292" s="730"/>
      <c r="TTM292" s="730"/>
      <c r="TTN292" s="730"/>
      <c r="TTO292" s="730"/>
      <c r="TTP292" s="730"/>
      <c r="TTQ292" s="730"/>
      <c r="TTR292" s="730"/>
      <c r="TTS292" s="730"/>
      <c r="TTT292" s="730"/>
      <c r="TTU292" s="730"/>
      <c r="TTV292" s="730"/>
      <c r="TTW292" s="730"/>
      <c r="TTX292" s="730"/>
      <c r="TTY292" s="730"/>
      <c r="TTZ292" s="730"/>
      <c r="TUA292" s="730"/>
      <c r="TUB292" s="730"/>
      <c r="TUC292" s="730"/>
      <c r="TUD292" s="730"/>
      <c r="TUE292" s="730"/>
      <c r="TUF292" s="730"/>
      <c r="TUG292" s="730"/>
      <c r="TUH292" s="730"/>
      <c r="TUI292" s="730"/>
      <c r="TUJ292" s="730"/>
      <c r="TUK292" s="730"/>
      <c r="TUL292" s="730"/>
      <c r="TUM292" s="730"/>
      <c r="TUN292" s="730"/>
      <c r="TUO292" s="730"/>
      <c r="TUP292" s="730"/>
      <c r="TUQ292" s="730"/>
      <c r="TUR292" s="730"/>
      <c r="TUS292" s="730"/>
      <c r="TUT292" s="730"/>
      <c r="TUU292" s="730"/>
      <c r="TUV292" s="730"/>
      <c r="TUW292" s="730"/>
      <c r="TUX292" s="730"/>
      <c r="TUY292" s="730"/>
      <c r="TUZ292" s="730"/>
      <c r="TVA292" s="730"/>
      <c r="TVB292" s="730"/>
      <c r="TVC292" s="730"/>
      <c r="TVD292" s="730"/>
      <c r="TVE292" s="730"/>
      <c r="TVF292" s="730"/>
      <c r="TVG292" s="730"/>
      <c r="TVH292" s="730"/>
      <c r="TVI292" s="730"/>
      <c r="TVJ292" s="730"/>
      <c r="TVK292" s="730"/>
      <c r="TVL292" s="730"/>
      <c r="TVM292" s="730"/>
      <c r="TVN292" s="730"/>
      <c r="TVO292" s="730"/>
      <c r="TVP292" s="730"/>
      <c r="TVQ292" s="730"/>
      <c r="TVR292" s="730"/>
      <c r="TVS292" s="730"/>
      <c r="TVT292" s="730"/>
      <c r="TVU292" s="730"/>
      <c r="TVV292" s="730"/>
      <c r="TVW292" s="730"/>
      <c r="TVX292" s="730"/>
      <c r="TVY292" s="730"/>
      <c r="TVZ292" s="730"/>
      <c r="TWA292" s="730"/>
      <c r="TWB292" s="730"/>
      <c r="TWC292" s="730"/>
      <c r="TWD292" s="730"/>
      <c r="TWE292" s="730"/>
      <c r="TWF292" s="730"/>
      <c r="TWG292" s="730"/>
      <c r="TWH292" s="730"/>
      <c r="TWI292" s="730"/>
      <c r="TWJ292" s="730"/>
      <c r="TWK292" s="730"/>
      <c r="TWL292" s="730"/>
      <c r="TWM292" s="730"/>
      <c r="TWN292" s="730"/>
      <c r="TWO292" s="730"/>
      <c r="TWP292" s="730"/>
      <c r="TWQ292" s="730"/>
      <c r="TWR292" s="730"/>
      <c r="TWS292" s="730"/>
      <c r="TWT292" s="730"/>
      <c r="TWU292" s="730"/>
      <c r="TWV292" s="730"/>
      <c r="TWW292" s="730"/>
      <c r="TWX292" s="730"/>
      <c r="TWY292" s="730"/>
      <c r="TWZ292" s="730"/>
      <c r="TXA292" s="730"/>
      <c r="TXB292" s="730"/>
      <c r="TXC292" s="730"/>
      <c r="TXD292" s="730"/>
      <c r="TXE292" s="730"/>
      <c r="TXF292" s="730"/>
      <c r="TXG292" s="730"/>
      <c r="TXH292" s="730"/>
      <c r="TXI292" s="730"/>
      <c r="TXJ292" s="730"/>
      <c r="TXK292" s="730"/>
      <c r="TXL292" s="730"/>
      <c r="TXM292" s="730"/>
      <c r="TXN292" s="730"/>
      <c r="TXO292" s="730"/>
      <c r="TXP292" s="730"/>
      <c r="TXQ292" s="730"/>
      <c r="TXR292" s="730"/>
      <c r="TXS292" s="730"/>
      <c r="TXT292" s="730"/>
      <c r="TXU292" s="730"/>
      <c r="TXV292" s="730"/>
      <c r="TXW292" s="730"/>
      <c r="TXX292" s="730"/>
      <c r="TXY292" s="730"/>
      <c r="TXZ292" s="730"/>
      <c r="TYA292" s="730"/>
      <c r="TYB292" s="730"/>
      <c r="TYC292" s="730"/>
      <c r="TYD292" s="730"/>
      <c r="TYE292" s="730"/>
      <c r="TYF292" s="730"/>
      <c r="TYG292" s="730"/>
      <c r="TYH292" s="730"/>
      <c r="TYI292" s="730"/>
      <c r="TYJ292" s="730"/>
      <c r="TYK292" s="730"/>
      <c r="TYL292" s="730"/>
      <c r="TYM292" s="730"/>
      <c r="TYN292" s="730"/>
      <c r="TYO292" s="730"/>
      <c r="TYP292" s="730"/>
      <c r="TYQ292" s="730"/>
      <c r="TYR292" s="730"/>
      <c r="TYS292" s="730"/>
      <c r="TYT292" s="730"/>
      <c r="TYU292" s="730"/>
      <c r="TYV292" s="730"/>
      <c r="TYW292" s="730"/>
      <c r="TYX292" s="730"/>
      <c r="TYY292" s="730"/>
      <c r="TYZ292" s="730"/>
      <c r="TZA292" s="730"/>
      <c r="TZB292" s="730"/>
      <c r="TZC292" s="730"/>
      <c r="TZD292" s="730"/>
      <c r="TZE292" s="730"/>
      <c r="TZF292" s="730"/>
      <c r="TZG292" s="730"/>
      <c r="TZH292" s="730"/>
      <c r="TZI292" s="730"/>
      <c r="TZJ292" s="730"/>
      <c r="TZK292" s="730"/>
      <c r="TZL292" s="730"/>
      <c r="TZM292" s="730"/>
      <c r="TZN292" s="730"/>
      <c r="TZO292" s="730"/>
      <c r="TZP292" s="730"/>
      <c r="TZQ292" s="730"/>
      <c r="TZR292" s="730"/>
      <c r="TZS292" s="730"/>
      <c r="TZT292" s="730"/>
      <c r="TZU292" s="730"/>
      <c r="TZV292" s="730"/>
      <c r="TZW292" s="730"/>
      <c r="TZX292" s="730"/>
      <c r="TZY292" s="730"/>
      <c r="TZZ292" s="730"/>
      <c r="UAA292" s="730"/>
      <c r="UAB292" s="730"/>
      <c r="UAC292" s="730"/>
      <c r="UAD292" s="730"/>
      <c r="UAE292" s="730"/>
      <c r="UAF292" s="730"/>
      <c r="UAG292" s="730"/>
      <c r="UAH292" s="730"/>
      <c r="UAI292" s="730"/>
      <c r="UAJ292" s="730"/>
      <c r="UAK292" s="730"/>
      <c r="UAL292" s="730"/>
      <c r="UAM292" s="730"/>
      <c r="UAN292" s="730"/>
      <c r="UAO292" s="730"/>
      <c r="UAP292" s="730"/>
      <c r="UAQ292" s="730"/>
      <c r="UAR292" s="730"/>
      <c r="UAS292" s="730"/>
      <c r="UAT292" s="730"/>
      <c r="UAU292" s="730"/>
      <c r="UAV292" s="730"/>
      <c r="UAW292" s="730"/>
      <c r="UAX292" s="730"/>
      <c r="UAY292" s="730"/>
      <c r="UAZ292" s="730"/>
      <c r="UBA292" s="730"/>
      <c r="UBB292" s="730"/>
      <c r="UBC292" s="730"/>
      <c r="UBD292" s="730"/>
      <c r="UBE292" s="730"/>
      <c r="UBF292" s="730"/>
      <c r="UBG292" s="730"/>
      <c r="UBH292" s="730"/>
      <c r="UBI292" s="730"/>
      <c r="UBJ292" s="730"/>
      <c r="UBK292" s="730"/>
      <c r="UBL292" s="730"/>
      <c r="UBM292" s="730"/>
      <c r="UBN292" s="730"/>
      <c r="UBO292" s="730"/>
      <c r="UBP292" s="730"/>
      <c r="UBQ292" s="730"/>
      <c r="UBR292" s="730"/>
      <c r="UBS292" s="730"/>
      <c r="UBT292" s="730"/>
      <c r="UBU292" s="730"/>
      <c r="UBV292" s="730"/>
      <c r="UBW292" s="730"/>
      <c r="UBX292" s="730"/>
      <c r="UBY292" s="730"/>
      <c r="UBZ292" s="730"/>
      <c r="UCA292" s="730"/>
      <c r="UCB292" s="730"/>
      <c r="UCC292" s="730"/>
      <c r="UCD292" s="730"/>
      <c r="UCE292" s="730"/>
      <c r="UCF292" s="730"/>
      <c r="UCG292" s="730"/>
      <c r="UCH292" s="730"/>
      <c r="UCI292" s="730"/>
      <c r="UCJ292" s="730"/>
      <c r="UCK292" s="730"/>
      <c r="UCL292" s="730"/>
      <c r="UCM292" s="730"/>
      <c r="UCN292" s="730"/>
      <c r="UCO292" s="730"/>
      <c r="UCP292" s="730"/>
      <c r="UCQ292" s="730"/>
      <c r="UCR292" s="730"/>
      <c r="UCS292" s="730"/>
      <c r="UCT292" s="730"/>
      <c r="UCU292" s="730"/>
      <c r="UCV292" s="730"/>
      <c r="UCW292" s="730"/>
      <c r="UCX292" s="730"/>
      <c r="UCY292" s="730"/>
      <c r="UCZ292" s="730"/>
      <c r="UDA292" s="730"/>
      <c r="UDB292" s="730"/>
      <c r="UDC292" s="730"/>
      <c r="UDD292" s="730"/>
      <c r="UDE292" s="730"/>
      <c r="UDF292" s="730"/>
      <c r="UDG292" s="730"/>
      <c r="UDH292" s="730"/>
      <c r="UDI292" s="730"/>
      <c r="UDJ292" s="730"/>
      <c r="UDK292" s="730"/>
      <c r="UDL292" s="730"/>
      <c r="UDM292" s="730"/>
      <c r="UDN292" s="730"/>
      <c r="UDO292" s="730"/>
      <c r="UDP292" s="730"/>
      <c r="UDQ292" s="730"/>
      <c r="UDR292" s="730"/>
      <c r="UDS292" s="730"/>
      <c r="UDT292" s="730"/>
      <c r="UDU292" s="730"/>
      <c r="UDV292" s="730"/>
      <c r="UDW292" s="730"/>
      <c r="UDX292" s="730"/>
      <c r="UDY292" s="730"/>
      <c r="UDZ292" s="730"/>
      <c r="UEA292" s="730"/>
      <c r="UEB292" s="730"/>
      <c r="UEC292" s="730"/>
      <c r="UED292" s="730"/>
      <c r="UEE292" s="730"/>
      <c r="UEF292" s="730"/>
      <c r="UEG292" s="730"/>
      <c r="UEH292" s="730"/>
      <c r="UEI292" s="730"/>
      <c r="UEJ292" s="730"/>
      <c r="UEK292" s="730"/>
      <c r="UEL292" s="730"/>
      <c r="UEM292" s="730"/>
      <c r="UEN292" s="730"/>
      <c r="UEO292" s="730"/>
      <c r="UEP292" s="730"/>
      <c r="UEQ292" s="730"/>
      <c r="UER292" s="730"/>
      <c r="UES292" s="730"/>
      <c r="UET292" s="730"/>
      <c r="UEU292" s="730"/>
      <c r="UEV292" s="730"/>
      <c r="UEW292" s="730"/>
      <c r="UEX292" s="730"/>
      <c r="UEY292" s="730"/>
      <c r="UEZ292" s="730"/>
      <c r="UFA292" s="730"/>
      <c r="UFB292" s="730"/>
      <c r="UFC292" s="730"/>
      <c r="UFD292" s="730"/>
      <c r="UFE292" s="730"/>
      <c r="UFF292" s="730"/>
      <c r="UFG292" s="730"/>
      <c r="UFH292" s="730"/>
      <c r="UFI292" s="730"/>
      <c r="UFJ292" s="730"/>
      <c r="UFK292" s="730"/>
      <c r="UFL292" s="730"/>
      <c r="UFM292" s="730"/>
      <c r="UFN292" s="730"/>
      <c r="UFO292" s="730"/>
      <c r="UFP292" s="730"/>
      <c r="UFQ292" s="730"/>
      <c r="UFR292" s="730"/>
      <c r="UFS292" s="730"/>
      <c r="UFT292" s="730"/>
      <c r="UFU292" s="730"/>
      <c r="UFV292" s="730"/>
      <c r="UFW292" s="730"/>
      <c r="UFX292" s="730"/>
      <c r="UFY292" s="730"/>
      <c r="UFZ292" s="730"/>
      <c r="UGA292" s="730"/>
      <c r="UGB292" s="730"/>
      <c r="UGC292" s="730"/>
      <c r="UGD292" s="730"/>
      <c r="UGE292" s="730"/>
      <c r="UGF292" s="730"/>
      <c r="UGG292" s="730"/>
      <c r="UGH292" s="730"/>
      <c r="UGI292" s="730"/>
      <c r="UGJ292" s="730"/>
      <c r="UGK292" s="730"/>
      <c r="UGL292" s="730"/>
      <c r="UGM292" s="730"/>
      <c r="UGN292" s="730"/>
      <c r="UGO292" s="730"/>
      <c r="UGP292" s="730"/>
      <c r="UGQ292" s="730"/>
      <c r="UGR292" s="730"/>
      <c r="UGS292" s="730"/>
      <c r="UGT292" s="730"/>
      <c r="UGU292" s="730"/>
      <c r="UGV292" s="730"/>
      <c r="UGW292" s="730"/>
      <c r="UGX292" s="730"/>
      <c r="UGY292" s="730"/>
      <c r="UGZ292" s="730"/>
      <c r="UHA292" s="730"/>
      <c r="UHB292" s="730"/>
      <c r="UHC292" s="730"/>
      <c r="UHD292" s="730"/>
      <c r="UHE292" s="730"/>
      <c r="UHF292" s="730"/>
      <c r="UHG292" s="730"/>
      <c r="UHH292" s="730"/>
      <c r="UHI292" s="730"/>
      <c r="UHJ292" s="730"/>
      <c r="UHK292" s="730"/>
      <c r="UHL292" s="730"/>
      <c r="UHM292" s="730"/>
      <c r="UHN292" s="730"/>
      <c r="UHO292" s="730"/>
      <c r="UHP292" s="730"/>
      <c r="UHQ292" s="730"/>
      <c r="UHR292" s="730"/>
      <c r="UHS292" s="730"/>
      <c r="UHT292" s="730"/>
      <c r="UHU292" s="730"/>
      <c r="UHV292" s="730"/>
      <c r="UHW292" s="730"/>
      <c r="UHX292" s="730"/>
      <c r="UHY292" s="730"/>
      <c r="UHZ292" s="730"/>
      <c r="UIA292" s="730"/>
      <c r="UIB292" s="730"/>
      <c r="UIC292" s="730"/>
      <c r="UID292" s="730"/>
      <c r="UIE292" s="730"/>
      <c r="UIF292" s="730"/>
      <c r="UIG292" s="730"/>
      <c r="UIH292" s="730"/>
      <c r="UII292" s="730"/>
      <c r="UIJ292" s="730"/>
      <c r="UIK292" s="730"/>
      <c r="UIL292" s="730"/>
      <c r="UIM292" s="730"/>
      <c r="UIN292" s="730"/>
      <c r="UIO292" s="730"/>
      <c r="UIP292" s="730"/>
      <c r="UIQ292" s="730"/>
      <c r="UIR292" s="730"/>
      <c r="UIS292" s="730"/>
      <c r="UIT292" s="730"/>
      <c r="UIU292" s="730"/>
      <c r="UIV292" s="730"/>
      <c r="UIW292" s="730"/>
      <c r="UIX292" s="730"/>
      <c r="UIY292" s="730"/>
      <c r="UIZ292" s="730"/>
      <c r="UJA292" s="730"/>
      <c r="UJB292" s="730"/>
      <c r="UJC292" s="730"/>
      <c r="UJD292" s="730"/>
      <c r="UJE292" s="730"/>
      <c r="UJF292" s="730"/>
      <c r="UJG292" s="730"/>
      <c r="UJH292" s="730"/>
      <c r="UJI292" s="730"/>
      <c r="UJJ292" s="730"/>
      <c r="UJK292" s="730"/>
      <c r="UJL292" s="730"/>
      <c r="UJM292" s="730"/>
      <c r="UJN292" s="730"/>
      <c r="UJO292" s="730"/>
      <c r="UJP292" s="730"/>
      <c r="UJQ292" s="730"/>
      <c r="UJR292" s="730"/>
      <c r="UJS292" s="730"/>
      <c r="UJT292" s="730"/>
      <c r="UJU292" s="730"/>
      <c r="UJV292" s="730"/>
      <c r="UJW292" s="730"/>
      <c r="UJX292" s="730"/>
      <c r="UJY292" s="730"/>
      <c r="UJZ292" s="730"/>
      <c r="UKA292" s="730"/>
      <c r="UKB292" s="730"/>
      <c r="UKC292" s="730"/>
      <c r="UKD292" s="730"/>
      <c r="UKE292" s="730"/>
      <c r="UKF292" s="730"/>
      <c r="UKG292" s="730"/>
      <c r="UKH292" s="730"/>
      <c r="UKI292" s="730"/>
      <c r="UKJ292" s="730"/>
      <c r="UKK292" s="730"/>
      <c r="UKL292" s="730"/>
      <c r="UKM292" s="730"/>
      <c r="UKN292" s="730"/>
      <c r="UKO292" s="730"/>
      <c r="UKP292" s="730"/>
      <c r="UKQ292" s="730"/>
      <c r="UKR292" s="730"/>
      <c r="UKS292" s="730"/>
      <c r="UKT292" s="730"/>
      <c r="UKU292" s="730"/>
      <c r="UKV292" s="730"/>
      <c r="UKW292" s="730"/>
      <c r="UKX292" s="730"/>
      <c r="UKY292" s="730"/>
      <c r="UKZ292" s="730"/>
      <c r="ULA292" s="730"/>
      <c r="ULB292" s="730"/>
      <c r="ULC292" s="730"/>
      <c r="ULD292" s="730"/>
      <c r="ULE292" s="730"/>
      <c r="ULF292" s="730"/>
      <c r="ULG292" s="730"/>
      <c r="ULH292" s="730"/>
      <c r="ULI292" s="730"/>
      <c r="ULJ292" s="730"/>
      <c r="ULK292" s="730"/>
      <c r="ULL292" s="730"/>
      <c r="ULM292" s="730"/>
      <c r="ULN292" s="730"/>
      <c r="ULO292" s="730"/>
      <c r="ULP292" s="730"/>
      <c r="ULQ292" s="730"/>
      <c r="ULR292" s="730"/>
      <c r="ULS292" s="730"/>
      <c r="ULT292" s="730"/>
      <c r="ULU292" s="730"/>
      <c r="ULV292" s="730"/>
      <c r="ULW292" s="730"/>
      <c r="ULX292" s="730"/>
      <c r="ULY292" s="730"/>
      <c r="ULZ292" s="730"/>
      <c r="UMA292" s="730"/>
      <c r="UMB292" s="730"/>
      <c r="UMC292" s="730"/>
      <c r="UMD292" s="730"/>
      <c r="UME292" s="730"/>
      <c r="UMF292" s="730"/>
      <c r="UMG292" s="730"/>
      <c r="UMH292" s="730"/>
      <c r="UMI292" s="730"/>
      <c r="UMJ292" s="730"/>
      <c r="UMK292" s="730"/>
      <c r="UML292" s="730"/>
      <c r="UMM292" s="730"/>
      <c r="UMN292" s="730"/>
      <c r="UMO292" s="730"/>
      <c r="UMP292" s="730"/>
      <c r="UMQ292" s="730"/>
      <c r="UMR292" s="730"/>
      <c r="UMS292" s="730"/>
      <c r="UMT292" s="730"/>
      <c r="UMU292" s="730"/>
      <c r="UMV292" s="730"/>
      <c r="UMW292" s="730"/>
      <c r="UMX292" s="730"/>
      <c r="UMY292" s="730"/>
      <c r="UMZ292" s="730"/>
      <c r="UNA292" s="730"/>
      <c r="UNB292" s="730"/>
      <c r="UNC292" s="730"/>
      <c r="UND292" s="730"/>
      <c r="UNE292" s="730"/>
      <c r="UNF292" s="730"/>
      <c r="UNG292" s="730"/>
      <c r="UNH292" s="730"/>
      <c r="UNI292" s="730"/>
      <c r="UNJ292" s="730"/>
      <c r="UNK292" s="730"/>
      <c r="UNL292" s="730"/>
      <c r="UNM292" s="730"/>
      <c r="UNN292" s="730"/>
      <c r="UNO292" s="730"/>
      <c r="UNP292" s="730"/>
      <c r="UNQ292" s="730"/>
      <c r="UNR292" s="730"/>
      <c r="UNS292" s="730"/>
      <c r="UNT292" s="730"/>
      <c r="UNU292" s="730"/>
      <c r="UNV292" s="730"/>
      <c r="UNW292" s="730"/>
      <c r="UNX292" s="730"/>
      <c r="UNY292" s="730"/>
      <c r="UNZ292" s="730"/>
      <c r="UOA292" s="730"/>
      <c r="UOB292" s="730"/>
      <c r="UOC292" s="730"/>
      <c r="UOD292" s="730"/>
      <c r="UOE292" s="730"/>
      <c r="UOF292" s="730"/>
      <c r="UOG292" s="730"/>
      <c r="UOH292" s="730"/>
      <c r="UOI292" s="730"/>
      <c r="UOJ292" s="730"/>
      <c r="UOK292" s="730"/>
      <c r="UOL292" s="730"/>
      <c r="UOM292" s="730"/>
      <c r="UON292" s="730"/>
      <c r="UOO292" s="730"/>
      <c r="UOP292" s="730"/>
      <c r="UOQ292" s="730"/>
      <c r="UOR292" s="730"/>
      <c r="UOS292" s="730"/>
      <c r="UOT292" s="730"/>
      <c r="UOU292" s="730"/>
      <c r="UOV292" s="730"/>
      <c r="UOW292" s="730"/>
      <c r="UOX292" s="730"/>
      <c r="UOY292" s="730"/>
      <c r="UOZ292" s="730"/>
      <c r="UPA292" s="730"/>
      <c r="UPB292" s="730"/>
      <c r="UPC292" s="730"/>
      <c r="UPD292" s="730"/>
      <c r="UPE292" s="730"/>
      <c r="UPF292" s="730"/>
      <c r="UPG292" s="730"/>
      <c r="UPH292" s="730"/>
      <c r="UPI292" s="730"/>
      <c r="UPJ292" s="730"/>
      <c r="UPK292" s="730"/>
      <c r="UPL292" s="730"/>
      <c r="UPM292" s="730"/>
      <c r="UPN292" s="730"/>
      <c r="UPO292" s="730"/>
      <c r="UPP292" s="730"/>
      <c r="UPQ292" s="730"/>
      <c r="UPR292" s="730"/>
      <c r="UPS292" s="730"/>
      <c r="UPT292" s="730"/>
      <c r="UPU292" s="730"/>
      <c r="UPV292" s="730"/>
      <c r="UPW292" s="730"/>
      <c r="UPX292" s="730"/>
      <c r="UPY292" s="730"/>
      <c r="UPZ292" s="730"/>
      <c r="UQA292" s="730"/>
      <c r="UQB292" s="730"/>
      <c r="UQC292" s="730"/>
      <c r="UQD292" s="730"/>
      <c r="UQE292" s="730"/>
      <c r="UQF292" s="730"/>
      <c r="UQG292" s="730"/>
      <c r="UQH292" s="730"/>
      <c r="UQI292" s="730"/>
      <c r="UQJ292" s="730"/>
      <c r="UQK292" s="730"/>
      <c r="UQL292" s="730"/>
      <c r="UQM292" s="730"/>
      <c r="UQN292" s="730"/>
      <c r="UQO292" s="730"/>
      <c r="UQP292" s="730"/>
      <c r="UQQ292" s="730"/>
      <c r="UQR292" s="730"/>
      <c r="UQS292" s="730"/>
      <c r="UQT292" s="730"/>
      <c r="UQU292" s="730"/>
      <c r="UQV292" s="730"/>
      <c r="UQW292" s="730"/>
      <c r="UQX292" s="730"/>
      <c r="UQY292" s="730"/>
      <c r="UQZ292" s="730"/>
      <c r="URA292" s="730"/>
      <c r="URB292" s="730"/>
      <c r="URC292" s="730"/>
      <c r="URD292" s="730"/>
      <c r="URE292" s="730"/>
      <c r="URF292" s="730"/>
      <c r="URG292" s="730"/>
      <c r="URH292" s="730"/>
      <c r="URI292" s="730"/>
      <c r="URJ292" s="730"/>
      <c r="URK292" s="730"/>
      <c r="URL292" s="730"/>
      <c r="URM292" s="730"/>
      <c r="URN292" s="730"/>
      <c r="URO292" s="730"/>
      <c r="URP292" s="730"/>
      <c r="URQ292" s="730"/>
      <c r="URR292" s="730"/>
      <c r="URS292" s="730"/>
      <c r="URT292" s="730"/>
      <c r="URU292" s="730"/>
      <c r="URV292" s="730"/>
      <c r="URW292" s="730"/>
      <c r="URX292" s="730"/>
      <c r="URY292" s="730"/>
      <c r="URZ292" s="730"/>
      <c r="USA292" s="730"/>
      <c r="USB292" s="730"/>
      <c r="USC292" s="730"/>
      <c r="USD292" s="730"/>
      <c r="USE292" s="730"/>
      <c r="USF292" s="730"/>
      <c r="USG292" s="730"/>
      <c r="USH292" s="730"/>
      <c r="USI292" s="730"/>
      <c r="USJ292" s="730"/>
      <c r="USK292" s="730"/>
      <c r="USL292" s="730"/>
      <c r="USM292" s="730"/>
      <c r="USN292" s="730"/>
      <c r="USO292" s="730"/>
      <c r="USP292" s="730"/>
      <c r="USQ292" s="730"/>
      <c r="USR292" s="730"/>
      <c r="USS292" s="730"/>
      <c r="UST292" s="730"/>
      <c r="USU292" s="730"/>
      <c r="USV292" s="730"/>
      <c r="USW292" s="730"/>
      <c r="USX292" s="730"/>
      <c r="USY292" s="730"/>
      <c r="USZ292" s="730"/>
      <c r="UTA292" s="730"/>
      <c r="UTB292" s="730"/>
      <c r="UTC292" s="730"/>
      <c r="UTD292" s="730"/>
      <c r="UTE292" s="730"/>
      <c r="UTF292" s="730"/>
      <c r="UTG292" s="730"/>
      <c r="UTH292" s="730"/>
      <c r="UTI292" s="730"/>
      <c r="UTJ292" s="730"/>
      <c r="UTK292" s="730"/>
      <c r="UTL292" s="730"/>
      <c r="UTM292" s="730"/>
      <c r="UTN292" s="730"/>
      <c r="UTO292" s="730"/>
      <c r="UTP292" s="730"/>
      <c r="UTQ292" s="730"/>
      <c r="UTR292" s="730"/>
      <c r="UTS292" s="730"/>
      <c r="UTT292" s="730"/>
      <c r="UTU292" s="730"/>
      <c r="UTV292" s="730"/>
      <c r="UTW292" s="730"/>
      <c r="UTX292" s="730"/>
      <c r="UTY292" s="730"/>
      <c r="UTZ292" s="730"/>
      <c r="UUA292" s="730"/>
      <c r="UUB292" s="730"/>
      <c r="UUC292" s="730"/>
      <c r="UUD292" s="730"/>
      <c r="UUE292" s="730"/>
      <c r="UUF292" s="730"/>
      <c r="UUG292" s="730"/>
      <c r="UUH292" s="730"/>
      <c r="UUI292" s="730"/>
      <c r="UUJ292" s="730"/>
      <c r="UUK292" s="730"/>
      <c r="UUL292" s="730"/>
      <c r="UUM292" s="730"/>
      <c r="UUN292" s="730"/>
      <c r="UUO292" s="730"/>
      <c r="UUP292" s="730"/>
      <c r="UUQ292" s="730"/>
      <c r="UUR292" s="730"/>
      <c r="UUS292" s="730"/>
      <c r="UUT292" s="730"/>
      <c r="UUU292" s="730"/>
      <c r="UUV292" s="730"/>
      <c r="UUW292" s="730"/>
      <c r="UUX292" s="730"/>
      <c r="UUY292" s="730"/>
      <c r="UUZ292" s="730"/>
      <c r="UVA292" s="730"/>
      <c r="UVB292" s="730"/>
      <c r="UVC292" s="730"/>
      <c r="UVD292" s="730"/>
      <c r="UVE292" s="730"/>
      <c r="UVF292" s="730"/>
      <c r="UVG292" s="730"/>
      <c r="UVH292" s="730"/>
      <c r="UVI292" s="730"/>
      <c r="UVJ292" s="730"/>
      <c r="UVK292" s="730"/>
      <c r="UVL292" s="730"/>
      <c r="UVM292" s="730"/>
      <c r="UVN292" s="730"/>
      <c r="UVO292" s="730"/>
      <c r="UVP292" s="730"/>
      <c r="UVQ292" s="730"/>
      <c r="UVR292" s="730"/>
      <c r="UVS292" s="730"/>
      <c r="UVT292" s="730"/>
      <c r="UVU292" s="730"/>
      <c r="UVV292" s="730"/>
      <c r="UVW292" s="730"/>
      <c r="UVX292" s="730"/>
      <c r="UVY292" s="730"/>
      <c r="UVZ292" s="730"/>
      <c r="UWA292" s="730"/>
      <c r="UWB292" s="730"/>
      <c r="UWC292" s="730"/>
      <c r="UWD292" s="730"/>
      <c r="UWE292" s="730"/>
      <c r="UWF292" s="730"/>
      <c r="UWG292" s="730"/>
      <c r="UWH292" s="730"/>
      <c r="UWI292" s="730"/>
      <c r="UWJ292" s="730"/>
      <c r="UWK292" s="730"/>
      <c r="UWL292" s="730"/>
      <c r="UWM292" s="730"/>
      <c r="UWN292" s="730"/>
      <c r="UWO292" s="730"/>
      <c r="UWP292" s="730"/>
      <c r="UWQ292" s="730"/>
      <c r="UWR292" s="730"/>
      <c r="UWS292" s="730"/>
      <c r="UWT292" s="730"/>
      <c r="UWU292" s="730"/>
      <c r="UWV292" s="730"/>
      <c r="UWW292" s="730"/>
      <c r="UWX292" s="730"/>
      <c r="UWY292" s="730"/>
      <c r="UWZ292" s="730"/>
      <c r="UXA292" s="730"/>
      <c r="UXB292" s="730"/>
      <c r="UXC292" s="730"/>
      <c r="UXD292" s="730"/>
      <c r="UXE292" s="730"/>
      <c r="UXF292" s="730"/>
      <c r="UXG292" s="730"/>
      <c r="UXH292" s="730"/>
      <c r="UXI292" s="730"/>
      <c r="UXJ292" s="730"/>
      <c r="UXK292" s="730"/>
      <c r="UXL292" s="730"/>
      <c r="UXM292" s="730"/>
      <c r="UXN292" s="730"/>
      <c r="UXO292" s="730"/>
      <c r="UXP292" s="730"/>
      <c r="UXQ292" s="730"/>
      <c r="UXR292" s="730"/>
      <c r="UXS292" s="730"/>
      <c r="UXT292" s="730"/>
      <c r="UXU292" s="730"/>
      <c r="UXV292" s="730"/>
      <c r="UXW292" s="730"/>
      <c r="UXX292" s="730"/>
      <c r="UXY292" s="730"/>
      <c r="UXZ292" s="730"/>
      <c r="UYA292" s="730"/>
      <c r="UYB292" s="730"/>
      <c r="UYC292" s="730"/>
      <c r="UYD292" s="730"/>
      <c r="UYE292" s="730"/>
      <c r="UYF292" s="730"/>
      <c r="UYG292" s="730"/>
      <c r="UYH292" s="730"/>
      <c r="UYI292" s="730"/>
      <c r="UYJ292" s="730"/>
      <c r="UYK292" s="730"/>
      <c r="UYL292" s="730"/>
      <c r="UYM292" s="730"/>
      <c r="UYN292" s="730"/>
      <c r="UYO292" s="730"/>
      <c r="UYP292" s="730"/>
      <c r="UYQ292" s="730"/>
      <c r="UYR292" s="730"/>
      <c r="UYS292" s="730"/>
      <c r="UYT292" s="730"/>
      <c r="UYU292" s="730"/>
      <c r="UYV292" s="730"/>
      <c r="UYW292" s="730"/>
      <c r="UYX292" s="730"/>
      <c r="UYY292" s="730"/>
      <c r="UYZ292" s="730"/>
      <c r="UZA292" s="730"/>
      <c r="UZB292" s="730"/>
      <c r="UZC292" s="730"/>
      <c r="UZD292" s="730"/>
      <c r="UZE292" s="730"/>
      <c r="UZF292" s="730"/>
      <c r="UZG292" s="730"/>
      <c r="UZH292" s="730"/>
      <c r="UZI292" s="730"/>
      <c r="UZJ292" s="730"/>
      <c r="UZK292" s="730"/>
      <c r="UZL292" s="730"/>
      <c r="UZM292" s="730"/>
      <c r="UZN292" s="730"/>
      <c r="UZO292" s="730"/>
      <c r="UZP292" s="730"/>
      <c r="UZQ292" s="730"/>
      <c r="UZR292" s="730"/>
      <c r="UZS292" s="730"/>
      <c r="UZT292" s="730"/>
      <c r="UZU292" s="730"/>
      <c r="UZV292" s="730"/>
      <c r="UZW292" s="730"/>
      <c r="UZX292" s="730"/>
      <c r="UZY292" s="730"/>
      <c r="UZZ292" s="730"/>
      <c r="VAA292" s="730"/>
      <c r="VAB292" s="730"/>
      <c r="VAC292" s="730"/>
      <c r="VAD292" s="730"/>
      <c r="VAE292" s="730"/>
      <c r="VAF292" s="730"/>
      <c r="VAG292" s="730"/>
      <c r="VAH292" s="730"/>
      <c r="VAI292" s="730"/>
      <c r="VAJ292" s="730"/>
      <c r="VAK292" s="730"/>
      <c r="VAL292" s="730"/>
      <c r="VAM292" s="730"/>
      <c r="VAN292" s="730"/>
      <c r="VAO292" s="730"/>
      <c r="VAP292" s="730"/>
      <c r="VAQ292" s="730"/>
      <c r="VAR292" s="730"/>
      <c r="VAS292" s="730"/>
      <c r="VAT292" s="730"/>
      <c r="VAU292" s="730"/>
      <c r="VAV292" s="730"/>
      <c r="VAW292" s="730"/>
      <c r="VAX292" s="730"/>
      <c r="VAY292" s="730"/>
      <c r="VAZ292" s="730"/>
      <c r="VBA292" s="730"/>
      <c r="VBB292" s="730"/>
      <c r="VBC292" s="730"/>
      <c r="VBD292" s="730"/>
      <c r="VBE292" s="730"/>
      <c r="VBF292" s="730"/>
      <c r="VBG292" s="730"/>
      <c r="VBH292" s="730"/>
      <c r="VBI292" s="730"/>
      <c r="VBJ292" s="730"/>
      <c r="VBK292" s="730"/>
      <c r="VBL292" s="730"/>
      <c r="VBM292" s="730"/>
      <c r="VBN292" s="730"/>
      <c r="VBO292" s="730"/>
      <c r="VBP292" s="730"/>
      <c r="VBQ292" s="730"/>
      <c r="VBR292" s="730"/>
      <c r="VBS292" s="730"/>
      <c r="VBT292" s="730"/>
      <c r="VBU292" s="730"/>
      <c r="VBV292" s="730"/>
      <c r="VBW292" s="730"/>
      <c r="VBX292" s="730"/>
      <c r="VBY292" s="730"/>
      <c r="VBZ292" s="730"/>
      <c r="VCA292" s="730"/>
      <c r="VCB292" s="730"/>
      <c r="VCC292" s="730"/>
      <c r="VCD292" s="730"/>
      <c r="VCE292" s="730"/>
      <c r="VCF292" s="730"/>
      <c r="VCG292" s="730"/>
      <c r="VCH292" s="730"/>
      <c r="VCI292" s="730"/>
      <c r="VCJ292" s="730"/>
      <c r="VCK292" s="730"/>
      <c r="VCL292" s="730"/>
      <c r="VCM292" s="730"/>
      <c r="VCN292" s="730"/>
      <c r="VCO292" s="730"/>
      <c r="VCP292" s="730"/>
      <c r="VCQ292" s="730"/>
      <c r="VCR292" s="730"/>
      <c r="VCS292" s="730"/>
      <c r="VCT292" s="730"/>
      <c r="VCU292" s="730"/>
      <c r="VCV292" s="730"/>
      <c r="VCW292" s="730"/>
      <c r="VCX292" s="730"/>
      <c r="VCY292" s="730"/>
      <c r="VCZ292" s="730"/>
      <c r="VDA292" s="730"/>
      <c r="VDB292" s="730"/>
      <c r="VDC292" s="730"/>
      <c r="VDD292" s="730"/>
      <c r="VDE292" s="730"/>
      <c r="VDF292" s="730"/>
      <c r="VDG292" s="730"/>
      <c r="VDH292" s="730"/>
      <c r="VDI292" s="730"/>
      <c r="VDJ292" s="730"/>
      <c r="VDK292" s="730"/>
      <c r="VDL292" s="730"/>
      <c r="VDM292" s="730"/>
      <c r="VDN292" s="730"/>
      <c r="VDO292" s="730"/>
      <c r="VDP292" s="730"/>
      <c r="VDQ292" s="730"/>
      <c r="VDR292" s="730"/>
      <c r="VDS292" s="730"/>
      <c r="VDT292" s="730"/>
      <c r="VDU292" s="730"/>
      <c r="VDV292" s="730"/>
      <c r="VDW292" s="730"/>
      <c r="VDX292" s="730"/>
      <c r="VDY292" s="730"/>
      <c r="VDZ292" s="730"/>
      <c r="VEA292" s="730"/>
      <c r="VEB292" s="730"/>
      <c r="VEC292" s="730"/>
      <c r="VED292" s="730"/>
      <c r="VEE292" s="730"/>
      <c r="VEF292" s="730"/>
      <c r="VEG292" s="730"/>
      <c r="VEH292" s="730"/>
      <c r="VEI292" s="730"/>
      <c r="VEJ292" s="730"/>
      <c r="VEK292" s="730"/>
      <c r="VEL292" s="730"/>
      <c r="VEM292" s="730"/>
      <c r="VEN292" s="730"/>
      <c r="VEO292" s="730"/>
      <c r="VEP292" s="730"/>
      <c r="VEQ292" s="730"/>
      <c r="VER292" s="730"/>
      <c r="VES292" s="730"/>
      <c r="VET292" s="730"/>
      <c r="VEU292" s="730"/>
      <c r="VEV292" s="730"/>
      <c r="VEW292" s="730"/>
      <c r="VEX292" s="730"/>
      <c r="VEY292" s="730"/>
      <c r="VEZ292" s="730"/>
      <c r="VFA292" s="730"/>
      <c r="VFB292" s="730"/>
      <c r="VFC292" s="730"/>
      <c r="VFD292" s="730"/>
      <c r="VFE292" s="730"/>
      <c r="VFF292" s="730"/>
      <c r="VFG292" s="730"/>
      <c r="VFH292" s="730"/>
      <c r="VFI292" s="730"/>
      <c r="VFJ292" s="730"/>
      <c r="VFK292" s="730"/>
      <c r="VFL292" s="730"/>
      <c r="VFM292" s="730"/>
      <c r="VFN292" s="730"/>
      <c r="VFO292" s="730"/>
      <c r="VFP292" s="730"/>
      <c r="VFQ292" s="730"/>
      <c r="VFR292" s="730"/>
      <c r="VFS292" s="730"/>
      <c r="VFT292" s="730"/>
      <c r="VFU292" s="730"/>
      <c r="VFV292" s="730"/>
      <c r="VFW292" s="730"/>
      <c r="VFX292" s="730"/>
      <c r="VFY292" s="730"/>
      <c r="VFZ292" s="730"/>
      <c r="VGA292" s="730"/>
      <c r="VGB292" s="730"/>
      <c r="VGC292" s="730"/>
      <c r="VGD292" s="730"/>
      <c r="VGE292" s="730"/>
      <c r="VGF292" s="730"/>
      <c r="VGG292" s="730"/>
      <c r="VGH292" s="730"/>
      <c r="VGI292" s="730"/>
      <c r="VGJ292" s="730"/>
      <c r="VGK292" s="730"/>
      <c r="VGL292" s="730"/>
      <c r="VGM292" s="730"/>
      <c r="VGN292" s="730"/>
      <c r="VGO292" s="730"/>
      <c r="VGP292" s="730"/>
      <c r="VGQ292" s="730"/>
      <c r="VGR292" s="730"/>
      <c r="VGS292" s="730"/>
      <c r="VGT292" s="730"/>
      <c r="VGU292" s="730"/>
      <c r="VGV292" s="730"/>
      <c r="VGW292" s="730"/>
      <c r="VGX292" s="730"/>
      <c r="VGY292" s="730"/>
      <c r="VGZ292" s="730"/>
      <c r="VHA292" s="730"/>
      <c r="VHB292" s="730"/>
      <c r="VHC292" s="730"/>
      <c r="VHD292" s="730"/>
      <c r="VHE292" s="730"/>
      <c r="VHF292" s="730"/>
      <c r="VHG292" s="730"/>
      <c r="VHH292" s="730"/>
      <c r="VHI292" s="730"/>
      <c r="VHJ292" s="730"/>
      <c r="VHK292" s="730"/>
      <c r="VHL292" s="730"/>
      <c r="VHM292" s="730"/>
      <c r="VHN292" s="730"/>
      <c r="VHO292" s="730"/>
      <c r="VHP292" s="730"/>
      <c r="VHQ292" s="730"/>
      <c r="VHR292" s="730"/>
      <c r="VHS292" s="730"/>
      <c r="VHT292" s="730"/>
      <c r="VHU292" s="730"/>
      <c r="VHV292" s="730"/>
      <c r="VHW292" s="730"/>
      <c r="VHX292" s="730"/>
      <c r="VHY292" s="730"/>
      <c r="VHZ292" s="730"/>
      <c r="VIA292" s="730"/>
      <c r="VIB292" s="730"/>
      <c r="VIC292" s="730"/>
      <c r="VID292" s="730"/>
      <c r="VIE292" s="730"/>
      <c r="VIF292" s="730"/>
      <c r="VIG292" s="730"/>
      <c r="VIH292" s="730"/>
      <c r="VII292" s="730"/>
      <c r="VIJ292" s="730"/>
      <c r="VIK292" s="730"/>
      <c r="VIL292" s="730"/>
      <c r="VIM292" s="730"/>
      <c r="VIN292" s="730"/>
      <c r="VIO292" s="730"/>
      <c r="VIP292" s="730"/>
      <c r="VIQ292" s="730"/>
      <c r="VIR292" s="730"/>
      <c r="VIS292" s="730"/>
      <c r="VIT292" s="730"/>
      <c r="VIU292" s="730"/>
      <c r="VIV292" s="730"/>
      <c r="VIW292" s="730"/>
      <c r="VIX292" s="730"/>
      <c r="VIY292" s="730"/>
      <c r="VIZ292" s="730"/>
      <c r="VJA292" s="730"/>
      <c r="VJB292" s="730"/>
      <c r="VJC292" s="730"/>
      <c r="VJD292" s="730"/>
      <c r="VJE292" s="730"/>
      <c r="VJF292" s="730"/>
      <c r="VJG292" s="730"/>
      <c r="VJH292" s="730"/>
      <c r="VJI292" s="730"/>
      <c r="VJJ292" s="730"/>
      <c r="VJK292" s="730"/>
      <c r="VJL292" s="730"/>
      <c r="VJM292" s="730"/>
      <c r="VJN292" s="730"/>
      <c r="VJO292" s="730"/>
      <c r="VJP292" s="730"/>
      <c r="VJQ292" s="730"/>
      <c r="VJR292" s="730"/>
      <c r="VJS292" s="730"/>
      <c r="VJT292" s="730"/>
      <c r="VJU292" s="730"/>
      <c r="VJV292" s="730"/>
      <c r="VJW292" s="730"/>
      <c r="VJX292" s="730"/>
      <c r="VJY292" s="730"/>
      <c r="VJZ292" s="730"/>
      <c r="VKA292" s="730"/>
      <c r="VKB292" s="730"/>
      <c r="VKC292" s="730"/>
      <c r="VKD292" s="730"/>
      <c r="VKE292" s="730"/>
      <c r="VKF292" s="730"/>
      <c r="VKG292" s="730"/>
      <c r="VKH292" s="730"/>
      <c r="VKI292" s="730"/>
      <c r="VKJ292" s="730"/>
      <c r="VKK292" s="730"/>
      <c r="VKL292" s="730"/>
      <c r="VKM292" s="730"/>
      <c r="VKN292" s="730"/>
      <c r="VKO292" s="730"/>
      <c r="VKP292" s="730"/>
      <c r="VKQ292" s="730"/>
      <c r="VKR292" s="730"/>
      <c r="VKS292" s="730"/>
      <c r="VKT292" s="730"/>
      <c r="VKU292" s="730"/>
      <c r="VKV292" s="730"/>
      <c r="VKW292" s="730"/>
      <c r="VKX292" s="730"/>
      <c r="VKY292" s="730"/>
      <c r="VKZ292" s="730"/>
      <c r="VLA292" s="730"/>
      <c r="VLB292" s="730"/>
      <c r="VLC292" s="730"/>
      <c r="VLD292" s="730"/>
      <c r="VLE292" s="730"/>
      <c r="VLF292" s="730"/>
      <c r="VLG292" s="730"/>
      <c r="VLH292" s="730"/>
      <c r="VLI292" s="730"/>
      <c r="VLJ292" s="730"/>
      <c r="VLK292" s="730"/>
      <c r="VLL292" s="730"/>
      <c r="VLM292" s="730"/>
      <c r="VLN292" s="730"/>
      <c r="VLO292" s="730"/>
      <c r="VLP292" s="730"/>
      <c r="VLQ292" s="730"/>
      <c r="VLR292" s="730"/>
      <c r="VLS292" s="730"/>
      <c r="VLT292" s="730"/>
      <c r="VLU292" s="730"/>
      <c r="VLV292" s="730"/>
      <c r="VLW292" s="730"/>
      <c r="VLX292" s="730"/>
      <c r="VLY292" s="730"/>
      <c r="VLZ292" s="730"/>
      <c r="VMA292" s="730"/>
      <c r="VMB292" s="730"/>
      <c r="VMC292" s="730"/>
      <c r="VMD292" s="730"/>
      <c r="VME292" s="730"/>
      <c r="VMF292" s="730"/>
      <c r="VMG292" s="730"/>
      <c r="VMH292" s="730"/>
      <c r="VMI292" s="730"/>
      <c r="VMJ292" s="730"/>
      <c r="VMK292" s="730"/>
      <c r="VML292" s="730"/>
      <c r="VMM292" s="730"/>
      <c r="VMN292" s="730"/>
      <c r="VMO292" s="730"/>
      <c r="VMP292" s="730"/>
      <c r="VMQ292" s="730"/>
      <c r="VMR292" s="730"/>
      <c r="VMS292" s="730"/>
      <c r="VMT292" s="730"/>
      <c r="VMU292" s="730"/>
      <c r="VMV292" s="730"/>
      <c r="VMW292" s="730"/>
      <c r="VMX292" s="730"/>
      <c r="VMY292" s="730"/>
      <c r="VMZ292" s="730"/>
      <c r="VNA292" s="730"/>
      <c r="VNB292" s="730"/>
      <c r="VNC292" s="730"/>
      <c r="VND292" s="730"/>
      <c r="VNE292" s="730"/>
      <c r="VNF292" s="730"/>
      <c r="VNG292" s="730"/>
      <c r="VNH292" s="730"/>
      <c r="VNI292" s="730"/>
      <c r="VNJ292" s="730"/>
      <c r="VNK292" s="730"/>
      <c r="VNL292" s="730"/>
      <c r="VNM292" s="730"/>
      <c r="VNN292" s="730"/>
      <c r="VNO292" s="730"/>
      <c r="VNP292" s="730"/>
      <c r="VNQ292" s="730"/>
      <c r="VNR292" s="730"/>
      <c r="VNS292" s="730"/>
      <c r="VNT292" s="730"/>
      <c r="VNU292" s="730"/>
      <c r="VNV292" s="730"/>
      <c r="VNW292" s="730"/>
      <c r="VNX292" s="730"/>
      <c r="VNY292" s="730"/>
      <c r="VNZ292" s="730"/>
      <c r="VOA292" s="730"/>
      <c r="VOB292" s="730"/>
      <c r="VOC292" s="730"/>
      <c r="VOD292" s="730"/>
      <c r="VOE292" s="730"/>
      <c r="VOF292" s="730"/>
      <c r="VOG292" s="730"/>
      <c r="VOH292" s="730"/>
      <c r="VOI292" s="730"/>
      <c r="VOJ292" s="730"/>
      <c r="VOK292" s="730"/>
      <c r="VOL292" s="730"/>
      <c r="VOM292" s="730"/>
      <c r="VON292" s="730"/>
      <c r="VOO292" s="730"/>
      <c r="VOP292" s="730"/>
      <c r="VOQ292" s="730"/>
      <c r="VOR292" s="730"/>
      <c r="VOS292" s="730"/>
      <c r="VOT292" s="730"/>
      <c r="VOU292" s="730"/>
      <c r="VOV292" s="730"/>
      <c r="VOW292" s="730"/>
      <c r="VOX292" s="730"/>
      <c r="VOY292" s="730"/>
      <c r="VOZ292" s="730"/>
      <c r="VPA292" s="730"/>
      <c r="VPB292" s="730"/>
      <c r="VPC292" s="730"/>
      <c r="VPD292" s="730"/>
      <c r="VPE292" s="730"/>
      <c r="VPF292" s="730"/>
      <c r="VPG292" s="730"/>
      <c r="VPH292" s="730"/>
      <c r="VPI292" s="730"/>
      <c r="VPJ292" s="730"/>
      <c r="VPK292" s="730"/>
      <c r="VPL292" s="730"/>
      <c r="VPM292" s="730"/>
      <c r="VPN292" s="730"/>
      <c r="VPO292" s="730"/>
      <c r="VPP292" s="730"/>
      <c r="VPQ292" s="730"/>
      <c r="VPR292" s="730"/>
      <c r="VPS292" s="730"/>
      <c r="VPT292" s="730"/>
      <c r="VPU292" s="730"/>
      <c r="VPV292" s="730"/>
      <c r="VPW292" s="730"/>
      <c r="VPX292" s="730"/>
      <c r="VPY292" s="730"/>
      <c r="VPZ292" s="730"/>
      <c r="VQA292" s="730"/>
      <c r="VQB292" s="730"/>
      <c r="VQC292" s="730"/>
      <c r="VQD292" s="730"/>
      <c r="VQE292" s="730"/>
      <c r="VQF292" s="730"/>
      <c r="VQG292" s="730"/>
      <c r="VQH292" s="730"/>
      <c r="VQI292" s="730"/>
      <c r="VQJ292" s="730"/>
      <c r="VQK292" s="730"/>
      <c r="VQL292" s="730"/>
      <c r="VQM292" s="730"/>
      <c r="VQN292" s="730"/>
      <c r="VQO292" s="730"/>
      <c r="VQP292" s="730"/>
      <c r="VQQ292" s="730"/>
      <c r="VQR292" s="730"/>
      <c r="VQS292" s="730"/>
      <c r="VQT292" s="730"/>
      <c r="VQU292" s="730"/>
      <c r="VQV292" s="730"/>
      <c r="VQW292" s="730"/>
      <c r="VQX292" s="730"/>
      <c r="VQY292" s="730"/>
      <c r="VQZ292" s="730"/>
      <c r="VRA292" s="730"/>
      <c r="VRB292" s="730"/>
      <c r="VRC292" s="730"/>
      <c r="VRD292" s="730"/>
      <c r="VRE292" s="730"/>
      <c r="VRF292" s="730"/>
      <c r="VRG292" s="730"/>
      <c r="VRH292" s="730"/>
      <c r="VRI292" s="730"/>
      <c r="VRJ292" s="730"/>
      <c r="VRK292" s="730"/>
      <c r="VRL292" s="730"/>
      <c r="VRM292" s="730"/>
      <c r="VRN292" s="730"/>
      <c r="VRO292" s="730"/>
      <c r="VRP292" s="730"/>
      <c r="VRQ292" s="730"/>
      <c r="VRR292" s="730"/>
      <c r="VRS292" s="730"/>
      <c r="VRT292" s="730"/>
      <c r="VRU292" s="730"/>
      <c r="VRV292" s="730"/>
      <c r="VRW292" s="730"/>
      <c r="VRX292" s="730"/>
      <c r="VRY292" s="730"/>
      <c r="VRZ292" s="730"/>
      <c r="VSA292" s="730"/>
      <c r="VSB292" s="730"/>
      <c r="VSC292" s="730"/>
      <c r="VSD292" s="730"/>
      <c r="VSE292" s="730"/>
      <c r="VSF292" s="730"/>
      <c r="VSG292" s="730"/>
      <c r="VSH292" s="730"/>
      <c r="VSI292" s="730"/>
      <c r="VSJ292" s="730"/>
      <c r="VSK292" s="730"/>
      <c r="VSL292" s="730"/>
      <c r="VSM292" s="730"/>
      <c r="VSN292" s="730"/>
      <c r="VSO292" s="730"/>
      <c r="VSP292" s="730"/>
      <c r="VSQ292" s="730"/>
      <c r="VSR292" s="730"/>
      <c r="VSS292" s="730"/>
      <c r="VST292" s="730"/>
      <c r="VSU292" s="730"/>
      <c r="VSV292" s="730"/>
      <c r="VSW292" s="730"/>
      <c r="VSX292" s="730"/>
      <c r="VSY292" s="730"/>
      <c r="VSZ292" s="730"/>
      <c r="VTA292" s="730"/>
      <c r="VTB292" s="730"/>
      <c r="VTC292" s="730"/>
      <c r="VTD292" s="730"/>
      <c r="VTE292" s="730"/>
      <c r="VTF292" s="730"/>
      <c r="VTG292" s="730"/>
      <c r="VTH292" s="730"/>
      <c r="VTI292" s="730"/>
      <c r="VTJ292" s="730"/>
      <c r="VTK292" s="730"/>
      <c r="VTL292" s="730"/>
      <c r="VTM292" s="730"/>
      <c r="VTN292" s="730"/>
      <c r="VTO292" s="730"/>
      <c r="VTP292" s="730"/>
      <c r="VTQ292" s="730"/>
      <c r="VTR292" s="730"/>
      <c r="VTS292" s="730"/>
      <c r="VTT292" s="730"/>
      <c r="VTU292" s="730"/>
      <c r="VTV292" s="730"/>
      <c r="VTW292" s="730"/>
      <c r="VTX292" s="730"/>
      <c r="VTY292" s="730"/>
      <c r="VTZ292" s="730"/>
      <c r="VUA292" s="730"/>
      <c r="VUB292" s="730"/>
      <c r="VUC292" s="730"/>
      <c r="VUD292" s="730"/>
      <c r="VUE292" s="730"/>
      <c r="VUF292" s="730"/>
      <c r="VUG292" s="730"/>
      <c r="VUH292" s="730"/>
      <c r="VUI292" s="730"/>
      <c r="VUJ292" s="730"/>
      <c r="VUK292" s="730"/>
      <c r="VUL292" s="730"/>
      <c r="VUM292" s="730"/>
      <c r="VUN292" s="730"/>
      <c r="VUO292" s="730"/>
      <c r="VUP292" s="730"/>
      <c r="VUQ292" s="730"/>
      <c r="VUR292" s="730"/>
      <c r="VUS292" s="730"/>
      <c r="VUT292" s="730"/>
      <c r="VUU292" s="730"/>
      <c r="VUV292" s="730"/>
      <c r="VUW292" s="730"/>
      <c r="VUX292" s="730"/>
      <c r="VUY292" s="730"/>
      <c r="VUZ292" s="730"/>
      <c r="VVA292" s="730"/>
      <c r="VVB292" s="730"/>
      <c r="VVC292" s="730"/>
      <c r="VVD292" s="730"/>
      <c r="VVE292" s="730"/>
      <c r="VVF292" s="730"/>
      <c r="VVG292" s="730"/>
      <c r="VVH292" s="730"/>
      <c r="VVI292" s="730"/>
      <c r="VVJ292" s="730"/>
      <c r="VVK292" s="730"/>
      <c r="VVL292" s="730"/>
      <c r="VVM292" s="730"/>
      <c r="VVN292" s="730"/>
      <c r="VVO292" s="730"/>
      <c r="VVP292" s="730"/>
      <c r="VVQ292" s="730"/>
      <c r="VVR292" s="730"/>
      <c r="VVS292" s="730"/>
      <c r="VVT292" s="730"/>
      <c r="VVU292" s="730"/>
      <c r="VVV292" s="730"/>
      <c r="VVW292" s="730"/>
      <c r="VVX292" s="730"/>
      <c r="VVY292" s="730"/>
      <c r="VVZ292" s="730"/>
      <c r="VWA292" s="730"/>
      <c r="VWB292" s="730"/>
      <c r="VWC292" s="730"/>
      <c r="VWD292" s="730"/>
      <c r="VWE292" s="730"/>
      <c r="VWF292" s="730"/>
      <c r="VWG292" s="730"/>
      <c r="VWH292" s="730"/>
      <c r="VWI292" s="730"/>
      <c r="VWJ292" s="730"/>
      <c r="VWK292" s="730"/>
      <c r="VWL292" s="730"/>
      <c r="VWM292" s="730"/>
      <c r="VWN292" s="730"/>
      <c r="VWO292" s="730"/>
      <c r="VWP292" s="730"/>
      <c r="VWQ292" s="730"/>
      <c r="VWR292" s="730"/>
      <c r="VWS292" s="730"/>
      <c r="VWT292" s="730"/>
      <c r="VWU292" s="730"/>
      <c r="VWV292" s="730"/>
      <c r="VWW292" s="730"/>
      <c r="VWX292" s="730"/>
      <c r="VWY292" s="730"/>
      <c r="VWZ292" s="730"/>
      <c r="VXA292" s="730"/>
      <c r="VXB292" s="730"/>
      <c r="VXC292" s="730"/>
      <c r="VXD292" s="730"/>
      <c r="VXE292" s="730"/>
      <c r="VXF292" s="730"/>
      <c r="VXG292" s="730"/>
      <c r="VXH292" s="730"/>
      <c r="VXI292" s="730"/>
      <c r="VXJ292" s="730"/>
      <c r="VXK292" s="730"/>
      <c r="VXL292" s="730"/>
      <c r="VXM292" s="730"/>
      <c r="VXN292" s="730"/>
      <c r="VXO292" s="730"/>
      <c r="VXP292" s="730"/>
      <c r="VXQ292" s="730"/>
      <c r="VXR292" s="730"/>
      <c r="VXS292" s="730"/>
      <c r="VXT292" s="730"/>
      <c r="VXU292" s="730"/>
      <c r="VXV292" s="730"/>
      <c r="VXW292" s="730"/>
      <c r="VXX292" s="730"/>
      <c r="VXY292" s="730"/>
      <c r="VXZ292" s="730"/>
      <c r="VYA292" s="730"/>
      <c r="VYB292" s="730"/>
      <c r="VYC292" s="730"/>
      <c r="VYD292" s="730"/>
      <c r="VYE292" s="730"/>
      <c r="VYF292" s="730"/>
      <c r="VYG292" s="730"/>
      <c r="VYH292" s="730"/>
      <c r="VYI292" s="730"/>
      <c r="VYJ292" s="730"/>
      <c r="VYK292" s="730"/>
      <c r="VYL292" s="730"/>
      <c r="VYM292" s="730"/>
      <c r="VYN292" s="730"/>
      <c r="VYO292" s="730"/>
      <c r="VYP292" s="730"/>
      <c r="VYQ292" s="730"/>
      <c r="VYR292" s="730"/>
      <c r="VYS292" s="730"/>
      <c r="VYT292" s="730"/>
      <c r="VYU292" s="730"/>
      <c r="VYV292" s="730"/>
      <c r="VYW292" s="730"/>
      <c r="VYX292" s="730"/>
      <c r="VYY292" s="730"/>
      <c r="VYZ292" s="730"/>
      <c r="VZA292" s="730"/>
      <c r="VZB292" s="730"/>
      <c r="VZC292" s="730"/>
      <c r="VZD292" s="730"/>
      <c r="VZE292" s="730"/>
      <c r="VZF292" s="730"/>
      <c r="VZG292" s="730"/>
      <c r="VZH292" s="730"/>
      <c r="VZI292" s="730"/>
      <c r="VZJ292" s="730"/>
      <c r="VZK292" s="730"/>
      <c r="VZL292" s="730"/>
      <c r="VZM292" s="730"/>
      <c r="VZN292" s="730"/>
      <c r="VZO292" s="730"/>
      <c r="VZP292" s="730"/>
      <c r="VZQ292" s="730"/>
      <c r="VZR292" s="730"/>
      <c r="VZS292" s="730"/>
      <c r="VZT292" s="730"/>
      <c r="VZU292" s="730"/>
      <c r="VZV292" s="730"/>
      <c r="VZW292" s="730"/>
      <c r="VZX292" s="730"/>
      <c r="VZY292" s="730"/>
      <c r="VZZ292" s="730"/>
      <c r="WAA292" s="730"/>
      <c r="WAB292" s="730"/>
      <c r="WAC292" s="730"/>
      <c r="WAD292" s="730"/>
      <c r="WAE292" s="730"/>
      <c r="WAF292" s="730"/>
      <c r="WAG292" s="730"/>
      <c r="WAH292" s="730"/>
      <c r="WAI292" s="730"/>
      <c r="WAJ292" s="730"/>
      <c r="WAK292" s="730"/>
      <c r="WAL292" s="730"/>
      <c r="WAM292" s="730"/>
      <c r="WAN292" s="730"/>
      <c r="WAO292" s="730"/>
      <c r="WAP292" s="730"/>
      <c r="WAQ292" s="730"/>
      <c r="WAR292" s="730"/>
      <c r="WAS292" s="730"/>
      <c r="WAT292" s="730"/>
      <c r="WAU292" s="730"/>
      <c r="WAV292" s="730"/>
      <c r="WAW292" s="730"/>
      <c r="WAX292" s="730"/>
      <c r="WAY292" s="730"/>
      <c r="WAZ292" s="730"/>
      <c r="WBA292" s="730"/>
      <c r="WBB292" s="730"/>
      <c r="WBC292" s="730"/>
      <c r="WBD292" s="730"/>
      <c r="WBE292" s="730"/>
      <c r="WBF292" s="730"/>
      <c r="WBG292" s="730"/>
      <c r="WBH292" s="730"/>
      <c r="WBI292" s="730"/>
      <c r="WBJ292" s="730"/>
      <c r="WBK292" s="730"/>
      <c r="WBL292" s="730"/>
      <c r="WBM292" s="730"/>
      <c r="WBN292" s="730"/>
      <c r="WBO292" s="730"/>
      <c r="WBP292" s="730"/>
      <c r="WBQ292" s="730"/>
      <c r="WBR292" s="730"/>
      <c r="WBS292" s="730"/>
      <c r="WBT292" s="730"/>
      <c r="WBU292" s="730"/>
      <c r="WBV292" s="730"/>
      <c r="WBW292" s="730"/>
      <c r="WBX292" s="730"/>
      <c r="WBY292" s="730"/>
      <c r="WBZ292" s="730"/>
      <c r="WCA292" s="730"/>
      <c r="WCB292" s="730"/>
      <c r="WCC292" s="730"/>
      <c r="WCD292" s="730"/>
      <c r="WCE292" s="730"/>
      <c r="WCF292" s="730"/>
      <c r="WCG292" s="730"/>
      <c r="WCH292" s="730"/>
      <c r="WCI292" s="730"/>
      <c r="WCJ292" s="730"/>
      <c r="WCK292" s="730"/>
      <c r="WCL292" s="730"/>
      <c r="WCM292" s="730"/>
      <c r="WCN292" s="730"/>
      <c r="WCO292" s="730"/>
      <c r="WCP292" s="730"/>
      <c r="WCQ292" s="730"/>
      <c r="WCR292" s="730"/>
      <c r="WCS292" s="730"/>
      <c r="WCT292" s="730"/>
      <c r="WCU292" s="730"/>
      <c r="WCV292" s="730"/>
      <c r="WCW292" s="730"/>
      <c r="WCX292" s="730"/>
      <c r="WCY292" s="730"/>
      <c r="WCZ292" s="730"/>
      <c r="WDA292" s="730"/>
      <c r="WDB292" s="730"/>
      <c r="WDC292" s="730"/>
      <c r="WDD292" s="730"/>
      <c r="WDE292" s="730"/>
      <c r="WDF292" s="730"/>
      <c r="WDG292" s="730"/>
      <c r="WDH292" s="730"/>
      <c r="WDI292" s="730"/>
      <c r="WDJ292" s="730"/>
      <c r="WDK292" s="730"/>
      <c r="WDL292" s="730"/>
      <c r="WDM292" s="730"/>
      <c r="WDN292" s="730"/>
      <c r="WDO292" s="730"/>
      <c r="WDP292" s="730"/>
      <c r="WDQ292" s="730"/>
      <c r="WDR292" s="730"/>
      <c r="WDS292" s="730"/>
      <c r="WDT292" s="730"/>
      <c r="WDU292" s="730"/>
      <c r="WDV292" s="730"/>
      <c r="WDW292" s="730"/>
      <c r="WDX292" s="730"/>
      <c r="WDY292" s="730"/>
      <c r="WDZ292" s="730"/>
      <c r="WEA292" s="730"/>
      <c r="WEB292" s="730"/>
      <c r="WEC292" s="730"/>
      <c r="WED292" s="730"/>
      <c r="WEE292" s="730"/>
      <c r="WEF292" s="730"/>
      <c r="WEG292" s="730"/>
      <c r="WEH292" s="730"/>
      <c r="WEI292" s="730"/>
      <c r="WEJ292" s="730"/>
      <c r="WEK292" s="730"/>
      <c r="WEL292" s="730"/>
      <c r="WEM292" s="730"/>
      <c r="WEN292" s="730"/>
      <c r="WEO292" s="730"/>
      <c r="WEP292" s="730"/>
      <c r="WEQ292" s="730"/>
      <c r="WER292" s="730"/>
      <c r="WES292" s="730"/>
      <c r="WET292" s="730"/>
      <c r="WEU292" s="730"/>
      <c r="WEV292" s="730"/>
      <c r="WEW292" s="730"/>
      <c r="WEX292" s="730"/>
      <c r="WEY292" s="730"/>
      <c r="WEZ292" s="730"/>
      <c r="WFA292" s="730"/>
      <c r="WFB292" s="730"/>
      <c r="WFC292" s="730"/>
      <c r="WFD292" s="730"/>
      <c r="WFE292" s="730"/>
      <c r="WFF292" s="730"/>
      <c r="WFG292" s="730"/>
      <c r="WFH292" s="730"/>
      <c r="WFI292" s="730"/>
      <c r="WFJ292" s="730"/>
      <c r="WFK292" s="730"/>
      <c r="WFL292" s="730"/>
      <c r="WFM292" s="730"/>
      <c r="WFN292" s="730"/>
      <c r="WFO292" s="730"/>
      <c r="WFP292" s="730"/>
      <c r="WFQ292" s="730"/>
      <c r="WFR292" s="730"/>
      <c r="WFS292" s="730"/>
      <c r="WFT292" s="730"/>
      <c r="WFU292" s="730"/>
      <c r="WFV292" s="730"/>
      <c r="WFW292" s="730"/>
      <c r="WFX292" s="730"/>
      <c r="WFY292" s="730"/>
      <c r="WFZ292" s="730"/>
      <c r="WGA292" s="730"/>
      <c r="WGB292" s="730"/>
      <c r="WGC292" s="730"/>
      <c r="WGD292" s="730"/>
      <c r="WGE292" s="730"/>
      <c r="WGF292" s="730"/>
      <c r="WGG292" s="730"/>
      <c r="WGH292" s="730"/>
      <c r="WGI292" s="730"/>
      <c r="WGJ292" s="730"/>
      <c r="WGK292" s="730"/>
      <c r="WGL292" s="730"/>
      <c r="WGM292" s="730"/>
      <c r="WGN292" s="730"/>
      <c r="WGO292" s="730"/>
      <c r="WGP292" s="730"/>
      <c r="WGQ292" s="730"/>
      <c r="WGR292" s="730"/>
      <c r="WGS292" s="730"/>
      <c r="WGT292" s="730"/>
      <c r="WGU292" s="730"/>
      <c r="WGV292" s="730"/>
      <c r="WGW292" s="730"/>
      <c r="WGX292" s="730"/>
      <c r="WGY292" s="730"/>
      <c r="WGZ292" s="730"/>
      <c r="WHA292" s="730"/>
      <c r="WHB292" s="730"/>
      <c r="WHC292" s="730"/>
      <c r="WHD292" s="730"/>
      <c r="WHE292" s="730"/>
      <c r="WHF292" s="730"/>
      <c r="WHG292" s="730"/>
      <c r="WHH292" s="730"/>
      <c r="WHI292" s="730"/>
      <c r="WHJ292" s="730"/>
      <c r="WHK292" s="730"/>
      <c r="WHL292" s="730"/>
      <c r="WHM292" s="730"/>
      <c r="WHN292" s="730"/>
      <c r="WHO292" s="730"/>
      <c r="WHP292" s="730"/>
      <c r="WHQ292" s="730"/>
      <c r="WHR292" s="730"/>
      <c r="WHS292" s="730"/>
      <c r="WHT292" s="730"/>
      <c r="WHU292" s="730"/>
      <c r="WHV292" s="730"/>
      <c r="WHW292" s="730"/>
      <c r="WHX292" s="730"/>
      <c r="WHY292" s="730"/>
      <c r="WHZ292" s="730"/>
      <c r="WIA292" s="730"/>
      <c r="WIB292" s="730"/>
      <c r="WIC292" s="730"/>
      <c r="WID292" s="730"/>
      <c r="WIE292" s="730"/>
      <c r="WIF292" s="730"/>
      <c r="WIG292" s="730"/>
      <c r="WIH292" s="730"/>
      <c r="WII292" s="730"/>
      <c r="WIJ292" s="730"/>
      <c r="WIK292" s="730"/>
      <c r="WIL292" s="730"/>
      <c r="WIM292" s="730"/>
      <c r="WIN292" s="730"/>
      <c r="WIO292" s="730"/>
      <c r="WIP292" s="730"/>
      <c r="WIQ292" s="730"/>
      <c r="WIR292" s="730"/>
      <c r="WIS292" s="730"/>
      <c r="WIT292" s="730"/>
      <c r="WIU292" s="730"/>
      <c r="WIV292" s="730"/>
      <c r="WIW292" s="730"/>
      <c r="WIX292" s="730"/>
      <c r="WIY292" s="730"/>
      <c r="WIZ292" s="730"/>
      <c r="WJA292" s="730"/>
      <c r="WJB292" s="730"/>
      <c r="WJC292" s="730"/>
      <c r="WJD292" s="730"/>
      <c r="WJE292" s="730"/>
      <c r="WJF292" s="730"/>
      <c r="WJG292" s="730"/>
      <c r="WJH292" s="730"/>
      <c r="WJI292" s="730"/>
      <c r="WJJ292" s="730"/>
      <c r="WJK292" s="730"/>
      <c r="WJL292" s="730"/>
      <c r="WJM292" s="730"/>
      <c r="WJN292" s="730"/>
      <c r="WJO292" s="730"/>
      <c r="WJP292" s="730"/>
      <c r="WJQ292" s="730"/>
      <c r="WJR292" s="730"/>
      <c r="WJS292" s="730"/>
      <c r="WJT292" s="730"/>
      <c r="WJU292" s="730"/>
      <c r="WJV292" s="730"/>
      <c r="WJW292" s="730"/>
      <c r="WJX292" s="730"/>
      <c r="WJY292" s="730"/>
      <c r="WJZ292" s="730"/>
      <c r="WKA292" s="730"/>
      <c r="WKB292" s="730"/>
      <c r="WKC292" s="730"/>
      <c r="WKD292" s="730"/>
      <c r="WKE292" s="730"/>
      <c r="WKF292" s="730"/>
      <c r="WKG292" s="730"/>
      <c r="WKH292" s="730"/>
      <c r="WKI292" s="730"/>
      <c r="WKJ292" s="730"/>
      <c r="WKK292" s="730"/>
      <c r="WKL292" s="730"/>
      <c r="WKM292" s="730"/>
      <c r="WKN292" s="730"/>
      <c r="WKO292" s="730"/>
      <c r="WKP292" s="730"/>
      <c r="WKQ292" s="730"/>
      <c r="WKR292" s="730"/>
      <c r="WKS292" s="730"/>
      <c r="WKT292" s="730"/>
      <c r="WKU292" s="730"/>
      <c r="WKV292" s="730"/>
      <c r="WKW292" s="730"/>
      <c r="WKX292" s="730"/>
      <c r="WKY292" s="730"/>
      <c r="WKZ292" s="730"/>
      <c r="WLA292" s="730"/>
      <c r="WLB292" s="730"/>
      <c r="WLC292" s="730"/>
      <c r="WLD292" s="730"/>
      <c r="WLE292" s="730"/>
      <c r="WLF292" s="730"/>
      <c r="WLG292" s="730"/>
      <c r="WLH292" s="730"/>
      <c r="WLI292" s="730"/>
      <c r="WLJ292" s="730"/>
      <c r="WLK292" s="730"/>
      <c r="WLL292" s="730"/>
      <c r="WLM292" s="730"/>
      <c r="WLN292" s="730"/>
      <c r="WLO292" s="730"/>
      <c r="WLP292" s="730"/>
      <c r="WLQ292" s="730"/>
      <c r="WLR292" s="730"/>
      <c r="WLS292" s="730"/>
      <c r="WLT292" s="730"/>
      <c r="WLU292" s="730"/>
      <c r="WLV292" s="730"/>
      <c r="WLW292" s="730"/>
      <c r="WLX292" s="730"/>
      <c r="WLY292" s="730"/>
      <c r="WLZ292" s="730"/>
      <c r="WMA292" s="730"/>
      <c r="WMB292" s="730"/>
      <c r="WMC292" s="730"/>
      <c r="WMD292" s="730"/>
      <c r="WME292" s="730"/>
      <c r="WMF292" s="730"/>
      <c r="WMG292" s="730"/>
      <c r="WMH292" s="730"/>
      <c r="WMI292" s="730"/>
      <c r="WMJ292" s="730"/>
      <c r="WMK292" s="730"/>
      <c r="WML292" s="730"/>
      <c r="WMM292" s="730"/>
      <c r="WMN292" s="730"/>
      <c r="WMO292" s="730"/>
      <c r="WMP292" s="730"/>
      <c r="WMQ292" s="730"/>
      <c r="WMR292" s="730"/>
      <c r="WMS292" s="730"/>
      <c r="WMT292" s="730"/>
      <c r="WMU292" s="730"/>
      <c r="WMV292" s="730"/>
      <c r="WMW292" s="730"/>
      <c r="WMX292" s="730"/>
      <c r="WMY292" s="730"/>
      <c r="WMZ292" s="730"/>
      <c r="WNA292" s="730"/>
      <c r="WNB292" s="730"/>
      <c r="WNC292" s="730"/>
      <c r="WND292" s="730"/>
      <c r="WNE292" s="730"/>
      <c r="WNF292" s="730"/>
      <c r="WNG292" s="730"/>
      <c r="WNH292" s="730"/>
      <c r="WNI292" s="730"/>
      <c r="WNJ292" s="730"/>
      <c r="WNK292" s="730"/>
      <c r="WNL292" s="730"/>
      <c r="WNM292" s="730"/>
      <c r="WNN292" s="730"/>
      <c r="WNO292" s="730"/>
      <c r="WNP292" s="730"/>
      <c r="WNQ292" s="730"/>
      <c r="WNR292" s="730"/>
      <c r="WNS292" s="730"/>
      <c r="WNT292" s="730"/>
      <c r="WNU292" s="730"/>
      <c r="WNV292" s="730"/>
      <c r="WNW292" s="730"/>
      <c r="WNX292" s="730"/>
      <c r="WNY292" s="730"/>
      <c r="WNZ292" s="730"/>
      <c r="WOA292" s="730"/>
      <c r="WOB292" s="730"/>
      <c r="WOC292" s="730"/>
      <c r="WOD292" s="730"/>
      <c r="WOE292" s="730"/>
      <c r="WOF292" s="730"/>
      <c r="WOG292" s="730"/>
      <c r="WOH292" s="730"/>
      <c r="WOI292" s="730"/>
      <c r="WOJ292" s="730"/>
      <c r="WOK292" s="730"/>
      <c r="WOL292" s="730"/>
      <c r="WOM292" s="730"/>
      <c r="WON292" s="730"/>
      <c r="WOO292" s="730"/>
      <c r="WOP292" s="730"/>
      <c r="WOQ292" s="730"/>
      <c r="WOR292" s="730"/>
      <c r="WOS292" s="730"/>
      <c r="WOT292" s="730"/>
      <c r="WOU292" s="730"/>
      <c r="WOV292" s="730"/>
      <c r="WOW292" s="730"/>
      <c r="WOX292" s="730"/>
      <c r="WOY292" s="730"/>
      <c r="WOZ292" s="730"/>
      <c r="WPA292" s="730"/>
      <c r="WPB292" s="730"/>
      <c r="WPC292" s="730"/>
      <c r="WPD292" s="730"/>
      <c r="WPE292" s="730"/>
      <c r="WPF292" s="730"/>
      <c r="WPG292" s="730"/>
      <c r="WPH292" s="730"/>
      <c r="WPI292" s="730"/>
      <c r="WPJ292" s="730"/>
      <c r="WPK292" s="730"/>
      <c r="WPL292" s="730"/>
      <c r="WPM292" s="730"/>
      <c r="WPN292" s="730"/>
      <c r="WPO292" s="730"/>
      <c r="WPP292" s="730"/>
      <c r="WPQ292" s="730"/>
      <c r="WPR292" s="730"/>
      <c r="WPS292" s="730"/>
      <c r="WPT292" s="730"/>
      <c r="WPU292" s="730"/>
      <c r="WPV292" s="730"/>
      <c r="WPW292" s="730"/>
      <c r="WPX292" s="730"/>
      <c r="WPY292" s="730"/>
      <c r="WPZ292" s="730"/>
      <c r="WQA292" s="730"/>
      <c r="WQB292" s="730"/>
      <c r="WQC292" s="730"/>
      <c r="WQD292" s="730"/>
      <c r="WQE292" s="730"/>
      <c r="WQF292" s="730"/>
      <c r="WQG292" s="730"/>
      <c r="WQH292" s="730"/>
      <c r="WQI292" s="730"/>
      <c r="WQJ292" s="730"/>
      <c r="WQK292" s="730"/>
      <c r="WQL292" s="730"/>
      <c r="WQM292" s="730"/>
      <c r="WQN292" s="730"/>
      <c r="WQO292" s="730"/>
      <c r="WQP292" s="730"/>
      <c r="WQQ292" s="730"/>
      <c r="WQR292" s="730"/>
      <c r="WQS292" s="730"/>
      <c r="WQT292" s="730"/>
      <c r="WQU292" s="730"/>
      <c r="WQV292" s="730"/>
      <c r="WQW292" s="730"/>
      <c r="WQX292" s="730"/>
      <c r="WQY292" s="730"/>
      <c r="WQZ292" s="730"/>
      <c r="WRA292" s="730"/>
      <c r="WRB292" s="730"/>
      <c r="WRC292" s="730"/>
      <c r="WRD292" s="730"/>
      <c r="WRE292" s="730"/>
      <c r="WRF292" s="730"/>
      <c r="WRG292" s="730"/>
      <c r="WRH292" s="730"/>
      <c r="WRI292" s="730"/>
      <c r="WRJ292" s="730"/>
      <c r="WRK292" s="730"/>
      <c r="WRL292" s="730"/>
      <c r="WRM292" s="730"/>
      <c r="WRN292" s="730"/>
      <c r="WRO292" s="730"/>
      <c r="WRP292" s="730"/>
      <c r="WRQ292" s="730"/>
      <c r="WRR292" s="730"/>
      <c r="WRS292" s="730"/>
      <c r="WRT292" s="730"/>
      <c r="WRU292" s="730"/>
      <c r="WRV292" s="730"/>
      <c r="WRW292" s="730"/>
      <c r="WRX292" s="730"/>
      <c r="WRY292" s="730"/>
      <c r="WRZ292" s="730"/>
      <c r="WSA292" s="730"/>
      <c r="WSB292" s="730"/>
      <c r="WSC292" s="730"/>
      <c r="WSD292" s="730"/>
      <c r="WSE292" s="730"/>
      <c r="WSF292" s="730"/>
      <c r="WSG292" s="730"/>
      <c r="WSH292" s="730"/>
      <c r="WSI292" s="730"/>
      <c r="WSJ292" s="730"/>
      <c r="WSK292" s="730"/>
      <c r="WSL292" s="730"/>
      <c r="WSM292" s="730"/>
      <c r="WSN292" s="730"/>
      <c r="WSO292" s="730"/>
      <c r="WSP292" s="730"/>
      <c r="WSQ292" s="730"/>
      <c r="WSR292" s="730"/>
      <c r="WSS292" s="730"/>
      <c r="WST292" s="730"/>
      <c r="WSU292" s="730"/>
      <c r="WSV292" s="730"/>
      <c r="WSW292" s="730"/>
      <c r="WSX292" s="730"/>
      <c r="WSY292" s="730"/>
      <c r="WSZ292" s="730"/>
      <c r="WTA292" s="730"/>
      <c r="WTB292" s="730"/>
      <c r="WTC292" s="730"/>
      <c r="WTD292" s="730"/>
      <c r="WTE292" s="730"/>
      <c r="WTF292" s="730"/>
      <c r="WTG292" s="730"/>
      <c r="WTH292" s="730"/>
      <c r="WTI292" s="730"/>
      <c r="WTJ292" s="730"/>
      <c r="WTK292" s="730"/>
      <c r="WTL292" s="730"/>
      <c r="WTM292" s="730"/>
      <c r="WTN292" s="730"/>
      <c r="WTO292" s="730"/>
      <c r="WTP292" s="730"/>
      <c r="WTQ292" s="730"/>
      <c r="WTR292" s="730"/>
      <c r="WTS292" s="730"/>
      <c r="WTT292" s="730"/>
      <c r="WTU292" s="730"/>
      <c r="WTV292" s="730"/>
      <c r="WTW292" s="730"/>
      <c r="WTX292" s="730"/>
      <c r="WTY292" s="730"/>
      <c r="WTZ292" s="730"/>
      <c r="WUA292" s="730"/>
      <c r="WUB292" s="730"/>
      <c r="WUC292" s="730"/>
      <c r="WUD292" s="730"/>
      <c r="WUE292" s="730"/>
      <c r="WUF292" s="730"/>
      <c r="WUG292" s="730"/>
      <c r="WUH292" s="730"/>
      <c r="WUI292" s="730"/>
      <c r="WUJ292" s="730"/>
      <c r="WUK292" s="730"/>
      <c r="WUL292" s="730"/>
      <c r="WUM292" s="730"/>
      <c r="WUN292" s="730"/>
      <c r="WUO292" s="730"/>
      <c r="WUP292" s="730"/>
      <c r="WUQ292" s="730"/>
      <c r="WUR292" s="730"/>
      <c r="WUS292" s="730"/>
      <c r="WUT292" s="730"/>
      <c r="WUU292" s="730"/>
      <c r="WUV292" s="730"/>
      <c r="WUW292" s="730"/>
      <c r="WUX292" s="730"/>
      <c r="WUY292" s="730"/>
      <c r="WUZ292" s="730"/>
      <c r="WVA292" s="730"/>
      <c r="WVB292" s="730"/>
      <c r="WVC292" s="730"/>
      <c r="WVD292" s="730"/>
      <c r="WVE292" s="730"/>
      <c r="WVF292" s="730"/>
      <c r="WVG292" s="730"/>
      <c r="WVH292" s="730"/>
      <c r="WVI292" s="730"/>
      <c r="WVJ292" s="730"/>
      <c r="WVK292" s="730"/>
      <c r="WVL292" s="730"/>
      <c r="WVM292" s="730"/>
      <c r="WVN292" s="730"/>
      <c r="WVO292" s="730"/>
      <c r="WVP292" s="730"/>
      <c r="WVQ292" s="730"/>
      <c r="WVR292" s="730"/>
      <c r="WVS292" s="730"/>
      <c r="WVT292" s="730"/>
      <c r="WVU292" s="730"/>
      <c r="WVV292" s="730"/>
      <c r="WVW292" s="730"/>
      <c r="WVX292" s="730"/>
      <c r="WVY292" s="730"/>
      <c r="WVZ292" s="730"/>
      <c r="WWA292" s="730"/>
      <c r="WWB292" s="730"/>
      <c r="WWC292" s="730"/>
      <c r="WWD292" s="730"/>
      <c r="WWE292" s="730"/>
      <c r="WWF292" s="730"/>
      <c r="WWG292" s="730"/>
      <c r="WWH292" s="730"/>
      <c r="WWI292" s="730"/>
      <c r="WWJ292" s="730"/>
      <c r="WWK292" s="730"/>
      <c r="WWL292" s="730"/>
      <c r="WWM292" s="730"/>
      <c r="WWN292" s="730"/>
      <c r="WWO292" s="730"/>
      <c r="WWP292" s="730"/>
      <c r="WWQ292" s="730"/>
      <c r="WWR292" s="730"/>
      <c r="WWS292" s="730"/>
      <c r="WWT292" s="730"/>
      <c r="WWU292" s="730"/>
      <c r="WWV292" s="730"/>
      <c r="WWW292" s="730"/>
      <c r="WWX292" s="730"/>
      <c r="WWY292" s="730"/>
      <c r="WWZ292" s="730"/>
      <c r="WXA292" s="730"/>
      <c r="WXB292" s="730"/>
      <c r="WXC292" s="730"/>
      <c r="WXD292" s="730"/>
      <c r="WXE292" s="730"/>
      <c r="WXF292" s="730"/>
      <c r="WXG292" s="730"/>
      <c r="WXH292" s="730"/>
      <c r="WXI292" s="730"/>
      <c r="WXJ292" s="730"/>
      <c r="WXK292" s="730"/>
      <c r="WXL292" s="730"/>
      <c r="WXM292" s="730"/>
      <c r="WXN292" s="730"/>
      <c r="WXO292" s="730"/>
      <c r="WXP292" s="730"/>
      <c r="WXQ292" s="730"/>
      <c r="WXR292" s="730"/>
      <c r="WXS292" s="730"/>
      <c r="WXT292" s="730"/>
      <c r="WXU292" s="730"/>
      <c r="WXV292" s="730"/>
      <c r="WXW292" s="730"/>
      <c r="WXX292" s="730"/>
      <c r="WXY292" s="730"/>
      <c r="WXZ292" s="730"/>
      <c r="WYA292" s="730"/>
      <c r="WYB292" s="730"/>
      <c r="WYC292" s="730"/>
      <c r="WYD292" s="730"/>
      <c r="WYE292" s="730"/>
      <c r="WYF292" s="730"/>
      <c r="WYG292" s="730"/>
      <c r="WYH292" s="730"/>
      <c r="WYI292" s="730"/>
      <c r="WYJ292" s="730"/>
      <c r="WYK292" s="730"/>
      <c r="WYL292" s="730"/>
      <c r="WYM292" s="730"/>
      <c r="WYN292" s="730"/>
      <c r="WYO292" s="730"/>
      <c r="WYP292" s="730"/>
      <c r="WYQ292" s="730"/>
      <c r="WYR292" s="730"/>
      <c r="WYS292" s="730"/>
      <c r="WYT292" s="730"/>
      <c r="WYU292" s="730"/>
      <c r="WYV292" s="730"/>
      <c r="WYW292" s="730"/>
      <c r="WYX292" s="730"/>
      <c r="WYY292" s="730"/>
      <c r="WYZ292" s="730"/>
      <c r="WZA292" s="730"/>
      <c r="WZB292" s="730"/>
      <c r="WZC292" s="730"/>
      <c r="WZD292" s="730"/>
      <c r="WZE292" s="730"/>
      <c r="WZF292" s="730"/>
      <c r="WZG292" s="730"/>
      <c r="WZH292" s="730"/>
      <c r="WZI292" s="730"/>
      <c r="WZJ292" s="730"/>
      <c r="WZK292" s="730"/>
      <c r="WZL292" s="730"/>
      <c r="WZM292" s="730"/>
      <c r="WZN292" s="730"/>
      <c r="WZO292" s="730"/>
      <c r="WZP292" s="730"/>
      <c r="WZQ292" s="730"/>
      <c r="WZR292" s="730"/>
      <c r="WZS292" s="730"/>
      <c r="WZT292" s="730"/>
      <c r="WZU292" s="730"/>
      <c r="WZV292" s="730"/>
      <c r="WZW292" s="730"/>
      <c r="WZX292" s="730"/>
      <c r="WZY292" s="730"/>
      <c r="WZZ292" s="730"/>
      <c r="XAA292" s="730"/>
      <c r="XAB292" s="730"/>
      <c r="XAC292" s="730"/>
      <c r="XAD292" s="730"/>
      <c r="XAE292" s="730"/>
      <c r="XAF292" s="730"/>
      <c r="XAG292" s="730"/>
      <c r="XAH292" s="730"/>
      <c r="XAI292" s="730"/>
      <c r="XAJ292" s="730"/>
      <c r="XAK292" s="730"/>
      <c r="XAL292" s="730"/>
      <c r="XAM292" s="730"/>
      <c r="XAN292" s="730"/>
      <c r="XAO292" s="730"/>
      <c r="XAP292" s="730"/>
      <c r="XAQ292" s="730"/>
      <c r="XAR292" s="730"/>
      <c r="XAS292" s="730"/>
      <c r="XAT292" s="730"/>
      <c r="XAU292" s="730"/>
      <c r="XAV292" s="730"/>
      <c r="XAW292" s="730"/>
      <c r="XAX292" s="730"/>
      <c r="XAY292" s="730"/>
      <c r="XAZ292" s="730"/>
      <c r="XBA292" s="730"/>
      <c r="XBB292" s="730"/>
      <c r="XBC292" s="730"/>
      <c r="XBD292" s="730"/>
      <c r="XBE292" s="730"/>
      <c r="XBF292" s="730"/>
      <c r="XBG292" s="730"/>
      <c r="XBH292" s="730"/>
      <c r="XBI292" s="730"/>
      <c r="XBJ292" s="730"/>
      <c r="XBK292" s="730"/>
      <c r="XBL292" s="730"/>
      <c r="XBM292" s="730"/>
      <c r="XBN292" s="730"/>
      <c r="XBO292" s="730"/>
      <c r="XBP292" s="730"/>
      <c r="XBQ292" s="730"/>
      <c r="XBR292" s="730"/>
      <c r="XBS292" s="730"/>
      <c r="XBT292" s="730"/>
      <c r="XBU292" s="730"/>
      <c r="XBV292" s="730"/>
      <c r="XBW292" s="730"/>
      <c r="XBX292" s="730"/>
      <c r="XBY292" s="730"/>
      <c r="XBZ292" s="730"/>
      <c r="XCA292" s="730"/>
      <c r="XCB292" s="730"/>
      <c r="XCC292" s="730"/>
      <c r="XCD292" s="730"/>
      <c r="XCE292" s="730"/>
      <c r="XCF292" s="730"/>
      <c r="XCG292" s="730"/>
      <c r="XCH292" s="730"/>
      <c r="XCI292" s="730"/>
      <c r="XCJ292" s="730"/>
      <c r="XCK292" s="730"/>
      <c r="XCL292" s="730"/>
      <c r="XCM292" s="730"/>
      <c r="XCN292" s="730"/>
      <c r="XCO292" s="730"/>
      <c r="XCP292" s="730"/>
      <c r="XCQ292" s="730"/>
      <c r="XCR292" s="730"/>
      <c r="XCS292" s="730"/>
      <c r="XCT292" s="730"/>
      <c r="XCU292" s="730"/>
      <c r="XCV292" s="730"/>
      <c r="XCW292" s="730"/>
      <c r="XCX292" s="730"/>
      <c r="XCY292" s="730"/>
      <c r="XCZ292" s="730"/>
      <c r="XDA292" s="730"/>
      <c r="XDB292" s="730"/>
      <c r="XDC292" s="730"/>
      <c r="XDD292" s="730"/>
      <c r="XDE292" s="730"/>
      <c r="XDF292" s="730"/>
      <c r="XDG292" s="730"/>
      <c r="XDH292" s="730"/>
      <c r="XDI292" s="730"/>
      <c r="XDJ292" s="730"/>
      <c r="XDK292" s="730"/>
      <c r="XDL292" s="730"/>
      <c r="XDM292" s="730"/>
      <c r="XDN292" s="730"/>
      <c r="XDO292" s="730"/>
      <c r="XDP292" s="730"/>
      <c r="XDQ292" s="730"/>
      <c r="XDR292" s="730"/>
      <c r="XDS292" s="730"/>
      <c r="XDT292" s="730"/>
      <c r="XDU292" s="730"/>
      <c r="XDV292" s="730"/>
      <c r="XDW292" s="730"/>
      <c r="XDX292" s="730"/>
      <c r="XDY292" s="730"/>
      <c r="XDZ292" s="730"/>
      <c r="XEA292" s="730"/>
      <c r="XEB292" s="730"/>
      <c r="XEC292" s="730"/>
      <c r="XED292" s="730"/>
      <c r="XEE292" s="730"/>
      <c r="XEF292" s="730"/>
      <c r="XEG292" s="730"/>
      <c r="XEH292" s="730"/>
      <c r="XEI292" s="730"/>
      <c r="XEJ292" s="730"/>
      <c r="XEK292" s="730"/>
      <c r="XEL292" s="730"/>
      <c r="XEM292" s="730"/>
      <c r="XEN292" s="730"/>
      <c r="XEO292" s="730"/>
      <c r="XEP292" s="730"/>
      <c r="XEQ292" s="730"/>
      <c r="XER292" s="730"/>
      <c r="XES292" s="730"/>
      <c r="XET292" s="730"/>
      <c r="XEU292" s="730"/>
      <c r="XEV292" s="730"/>
      <c r="XEW292" s="730"/>
      <c r="XEX292" s="730"/>
      <c r="XEY292" s="730"/>
      <c r="XEZ292" s="730"/>
      <c r="XFA292" s="730"/>
    </row>
    <row r="293" spans="1:16381" s="247" customFormat="1" ht="15" customHeight="1" x14ac:dyDescent="0.25">
      <c r="A293" s="812"/>
      <c r="B293" s="348" t="s">
        <v>1671</v>
      </c>
      <c r="C293" s="2005" t="str">
        <f>CONCATENATE('CCR and CVA'!F60, " : ", 'CCR and CVA'!B61)</f>
        <v>Check: Col C will be ignored if flags on General Info rows 38 and 39 are set to 'No', respectively : Advanced approach</v>
      </c>
      <c r="D293" s="343"/>
      <c r="E293" s="343"/>
      <c r="F293" s="343"/>
      <c r="G293" s="822" t="str">
        <f>'CCR and CVA'!F61</f>
        <v/>
      </c>
      <c r="H293" s="343"/>
      <c r="I293" s="340"/>
      <c r="J293" s="340"/>
      <c r="K293" s="730"/>
      <c r="L293" s="730"/>
      <c r="M293" s="730"/>
      <c r="N293" s="730"/>
      <c r="O293" s="730"/>
      <c r="P293" s="730"/>
      <c r="Q293" s="730"/>
      <c r="R293" s="730"/>
      <c r="S293" s="730"/>
      <c r="T293" s="730"/>
      <c r="U293" s="730"/>
      <c r="V293" s="730"/>
      <c r="W293" s="730"/>
      <c r="X293" s="730"/>
      <c r="Y293" s="730"/>
      <c r="Z293" s="730"/>
      <c r="AA293" s="730"/>
      <c r="AB293" s="730"/>
      <c r="AC293" s="730"/>
      <c r="AD293" s="730"/>
      <c r="AE293" s="730"/>
      <c r="AF293" s="730"/>
      <c r="AG293" s="730"/>
      <c r="AH293" s="730"/>
      <c r="AI293" s="730"/>
      <c r="AJ293" s="730"/>
      <c r="AK293" s="730"/>
      <c r="AL293" s="730"/>
      <c r="AM293" s="730"/>
      <c r="AN293" s="811"/>
      <c r="AO293" s="730"/>
      <c r="AP293" s="730"/>
      <c r="AQ293" s="730"/>
      <c r="AR293" s="730"/>
      <c r="AS293" s="730"/>
      <c r="AT293" s="730"/>
      <c r="AU293" s="730"/>
      <c r="AV293" s="730"/>
      <c r="AW293" s="730"/>
      <c r="AX293" s="730"/>
      <c r="AY293" s="730"/>
      <c r="AZ293" s="730"/>
      <c r="BA293" s="730"/>
      <c r="BB293" s="730"/>
      <c r="BC293" s="730"/>
      <c r="BD293" s="730"/>
      <c r="BE293" s="730"/>
      <c r="BF293" s="730"/>
      <c r="BG293" s="730"/>
      <c r="BH293" s="730"/>
      <c r="BI293" s="730"/>
      <c r="BJ293" s="730"/>
      <c r="BK293" s="730"/>
      <c r="BL293" s="730"/>
      <c r="BM293" s="730"/>
      <c r="BN293" s="730"/>
      <c r="BO293" s="730"/>
      <c r="BP293" s="730"/>
      <c r="BQ293" s="730"/>
      <c r="BR293" s="730"/>
      <c r="BS293" s="730"/>
      <c r="BT293" s="730"/>
      <c r="BU293" s="730"/>
      <c r="BV293" s="730"/>
      <c r="BW293" s="730"/>
      <c r="BX293" s="730"/>
      <c r="BY293" s="730"/>
      <c r="BZ293" s="730"/>
      <c r="CA293" s="730"/>
      <c r="CB293" s="730"/>
      <c r="CC293" s="730"/>
      <c r="CD293" s="730"/>
      <c r="CE293" s="730"/>
      <c r="CF293" s="730"/>
      <c r="CG293" s="730"/>
      <c r="CH293" s="730"/>
      <c r="CI293" s="730"/>
      <c r="CJ293" s="730"/>
      <c r="CK293" s="730"/>
      <c r="CL293" s="730"/>
      <c r="CM293" s="730"/>
      <c r="CN293" s="730"/>
      <c r="CO293" s="730"/>
      <c r="CP293" s="730"/>
      <c r="CQ293" s="730"/>
      <c r="CR293" s="730"/>
      <c r="CS293" s="730"/>
      <c r="CT293" s="730"/>
      <c r="CU293" s="730"/>
      <c r="CV293" s="730"/>
      <c r="CW293" s="730"/>
      <c r="CX293" s="730"/>
      <c r="CY293" s="730"/>
      <c r="CZ293" s="730"/>
      <c r="DA293" s="730"/>
      <c r="DB293" s="730"/>
      <c r="DC293" s="730"/>
      <c r="DD293" s="730"/>
      <c r="DE293" s="730"/>
      <c r="DF293" s="730"/>
      <c r="DG293" s="730"/>
      <c r="DH293" s="730"/>
      <c r="DI293" s="730"/>
      <c r="DJ293" s="730"/>
      <c r="DK293" s="730"/>
      <c r="DL293" s="730"/>
      <c r="DM293" s="730"/>
      <c r="DN293" s="730"/>
      <c r="DO293" s="730"/>
      <c r="DP293" s="730"/>
      <c r="DQ293" s="730"/>
      <c r="DR293" s="730"/>
      <c r="DS293" s="730"/>
      <c r="DT293" s="730"/>
      <c r="DU293" s="730"/>
      <c r="DV293" s="730"/>
      <c r="DW293" s="730"/>
      <c r="DX293" s="730"/>
      <c r="DY293" s="730"/>
      <c r="DZ293" s="730"/>
      <c r="EA293" s="730"/>
      <c r="EB293" s="730"/>
      <c r="EC293" s="730"/>
      <c r="ED293" s="730"/>
      <c r="EE293" s="730"/>
      <c r="EF293" s="730"/>
      <c r="EG293" s="730"/>
      <c r="EH293" s="730"/>
      <c r="EI293" s="730"/>
      <c r="EJ293" s="730"/>
      <c r="EK293" s="730"/>
      <c r="EL293" s="730"/>
      <c r="EM293" s="730"/>
      <c r="EN293" s="730"/>
      <c r="EO293" s="730"/>
      <c r="EP293" s="730"/>
      <c r="EQ293" s="730"/>
      <c r="ER293" s="730"/>
      <c r="ES293" s="730"/>
      <c r="ET293" s="730"/>
      <c r="EU293" s="730"/>
      <c r="EV293" s="730"/>
      <c r="EW293" s="730"/>
      <c r="EX293" s="730"/>
      <c r="EY293" s="730"/>
      <c r="EZ293" s="730"/>
      <c r="FA293" s="730"/>
      <c r="FB293" s="730"/>
      <c r="FC293" s="730"/>
      <c r="FD293" s="730"/>
      <c r="FE293" s="730"/>
      <c r="FF293" s="730"/>
      <c r="FG293" s="730"/>
      <c r="FH293" s="730"/>
      <c r="FI293" s="730"/>
      <c r="FJ293" s="730"/>
      <c r="FK293" s="730"/>
      <c r="FL293" s="730"/>
      <c r="FM293" s="730"/>
      <c r="FN293" s="730"/>
      <c r="FO293" s="730"/>
      <c r="FP293" s="730"/>
      <c r="FQ293" s="730"/>
      <c r="FR293" s="730"/>
      <c r="FS293" s="730"/>
      <c r="FT293" s="730"/>
      <c r="FU293" s="730"/>
      <c r="FV293" s="730"/>
      <c r="FW293" s="730"/>
      <c r="FX293" s="730"/>
      <c r="FY293" s="730"/>
      <c r="FZ293" s="730"/>
      <c r="GA293" s="730"/>
      <c r="GB293" s="730"/>
      <c r="GC293" s="730"/>
      <c r="GD293" s="730"/>
      <c r="GE293" s="730"/>
      <c r="GF293" s="730"/>
      <c r="GG293" s="730"/>
      <c r="GH293" s="730"/>
      <c r="GI293" s="730"/>
      <c r="GJ293" s="730"/>
      <c r="GK293" s="730"/>
      <c r="GL293" s="730"/>
      <c r="GM293" s="730"/>
      <c r="GN293" s="730"/>
      <c r="GO293" s="730"/>
      <c r="GP293" s="730"/>
      <c r="GQ293" s="730"/>
      <c r="GR293" s="730"/>
      <c r="GS293" s="730"/>
      <c r="GT293" s="730"/>
      <c r="GU293" s="730"/>
      <c r="GV293" s="730"/>
      <c r="GW293" s="730"/>
      <c r="GX293" s="730"/>
      <c r="GY293" s="730"/>
      <c r="GZ293" s="730"/>
      <c r="HA293" s="730"/>
      <c r="HB293" s="730"/>
      <c r="HC293" s="730"/>
      <c r="HD293" s="730"/>
      <c r="HE293" s="730"/>
      <c r="HF293" s="730"/>
      <c r="HG293" s="730"/>
      <c r="HH293" s="730"/>
      <c r="HI293" s="730"/>
      <c r="HJ293" s="730"/>
      <c r="HK293" s="730"/>
      <c r="HL293" s="730"/>
      <c r="HM293" s="730"/>
      <c r="HN293" s="730"/>
      <c r="HO293" s="730"/>
      <c r="HP293" s="730"/>
      <c r="HQ293" s="730"/>
      <c r="HR293" s="730"/>
      <c r="HS293" s="730"/>
      <c r="HT293" s="730"/>
      <c r="HU293" s="730"/>
      <c r="HV293" s="730"/>
      <c r="HW293" s="730"/>
      <c r="HX293" s="730"/>
      <c r="HY293" s="730"/>
      <c r="HZ293" s="730"/>
      <c r="IA293" s="730"/>
      <c r="IB293" s="730"/>
      <c r="IC293" s="730"/>
      <c r="ID293" s="730"/>
      <c r="IE293" s="730"/>
      <c r="IF293" s="730"/>
      <c r="IG293" s="730"/>
      <c r="IH293" s="730"/>
      <c r="II293" s="730"/>
      <c r="IJ293" s="730"/>
      <c r="IK293" s="730"/>
      <c r="IL293" s="730"/>
      <c r="IM293" s="730"/>
      <c r="IN293" s="730"/>
      <c r="IO293" s="730"/>
      <c r="IP293" s="730"/>
      <c r="IQ293" s="730"/>
      <c r="IR293" s="730"/>
      <c r="IS293" s="730"/>
      <c r="IT293" s="730"/>
      <c r="IU293" s="730"/>
      <c r="IV293" s="730"/>
      <c r="IW293" s="730"/>
      <c r="IX293" s="730"/>
      <c r="IY293" s="730"/>
      <c r="IZ293" s="730"/>
      <c r="JA293" s="730"/>
      <c r="JB293" s="730"/>
      <c r="JC293" s="730"/>
      <c r="JD293" s="730"/>
      <c r="JE293" s="730"/>
      <c r="JF293" s="730"/>
      <c r="JG293" s="730"/>
      <c r="JH293" s="730"/>
      <c r="JI293" s="730"/>
      <c r="JJ293" s="730"/>
      <c r="JK293" s="730"/>
      <c r="JL293" s="730"/>
      <c r="JM293" s="730"/>
      <c r="JN293" s="730"/>
      <c r="JO293" s="730"/>
      <c r="JP293" s="730"/>
      <c r="JQ293" s="730"/>
      <c r="JR293" s="730"/>
      <c r="JS293" s="730"/>
      <c r="JT293" s="730"/>
      <c r="JU293" s="730"/>
      <c r="JV293" s="730"/>
      <c r="JW293" s="730"/>
      <c r="JX293" s="730"/>
      <c r="JY293" s="730"/>
      <c r="JZ293" s="730"/>
      <c r="KA293" s="730"/>
      <c r="KB293" s="730"/>
      <c r="KC293" s="730"/>
      <c r="KD293" s="730"/>
      <c r="KE293" s="730"/>
      <c r="KF293" s="730"/>
      <c r="KG293" s="730"/>
      <c r="KH293" s="730"/>
      <c r="KI293" s="730"/>
      <c r="KJ293" s="730"/>
      <c r="KK293" s="730"/>
      <c r="KL293" s="730"/>
      <c r="KM293" s="730"/>
      <c r="KN293" s="730"/>
      <c r="KO293" s="730"/>
      <c r="KP293" s="730"/>
      <c r="KQ293" s="730"/>
      <c r="KR293" s="730"/>
      <c r="KS293" s="730"/>
      <c r="KT293" s="730"/>
      <c r="KU293" s="730"/>
      <c r="KV293" s="730"/>
      <c r="KW293" s="730"/>
      <c r="KX293" s="730"/>
      <c r="KY293" s="730"/>
      <c r="KZ293" s="730"/>
      <c r="LA293" s="730"/>
      <c r="LB293" s="730"/>
      <c r="LC293" s="730"/>
      <c r="LD293" s="730"/>
      <c r="LE293" s="730"/>
      <c r="LF293" s="730"/>
      <c r="LG293" s="730"/>
      <c r="LH293" s="730"/>
      <c r="LI293" s="730"/>
      <c r="LJ293" s="730"/>
      <c r="LK293" s="730"/>
      <c r="LL293" s="730"/>
      <c r="LM293" s="730"/>
      <c r="LN293" s="730"/>
      <c r="LO293" s="730"/>
      <c r="LP293" s="730"/>
      <c r="LQ293" s="730"/>
      <c r="LR293" s="730"/>
      <c r="LS293" s="730"/>
      <c r="LT293" s="730"/>
      <c r="LU293" s="730"/>
      <c r="LV293" s="730"/>
      <c r="LW293" s="730"/>
      <c r="LX293" s="730"/>
      <c r="LY293" s="730"/>
      <c r="LZ293" s="730"/>
      <c r="MA293" s="730"/>
      <c r="MB293" s="730"/>
      <c r="MC293" s="730"/>
      <c r="MD293" s="730"/>
      <c r="ME293" s="730"/>
      <c r="MF293" s="730"/>
      <c r="MG293" s="730"/>
      <c r="MH293" s="730"/>
      <c r="MI293" s="730"/>
      <c r="MJ293" s="730"/>
      <c r="MK293" s="730"/>
      <c r="ML293" s="730"/>
      <c r="MM293" s="730"/>
      <c r="MN293" s="730"/>
      <c r="MO293" s="730"/>
      <c r="MP293" s="730"/>
      <c r="MQ293" s="730"/>
      <c r="MR293" s="730"/>
      <c r="MS293" s="730"/>
      <c r="MT293" s="730"/>
      <c r="MU293" s="730"/>
      <c r="MV293" s="730"/>
      <c r="MW293" s="730"/>
      <c r="MX293" s="730"/>
      <c r="MY293" s="730"/>
      <c r="MZ293" s="730"/>
      <c r="NA293" s="730"/>
      <c r="NB293" s="730"/>
      <c r="NC293" s="730"/>
      <c r="ND293" s="730"/>
      <c r="NE293" s="730"/>
      <c r="NF293" s="730"/>
      <c r="NG293" s="730"/>
      <c r="NH293" s="730"/>
      <c r="NI293" s="730"/>
      <c r="NJ293" s="730"/>
      <c r="NK293" s="730"/>
      <c r="NL293" s="730"/>
      <c r="NM293" s="730"/>
      <c r="NN293" s="730"/>
      <c r="NO293" s="730"/>
      <c r="NP293" s="730"/>
      <c r="NQ293" s="730"/>
      <c r="NR293" s="730"/>
      <c r="NS293" s="730"/>
      <c r="NT293" s="730"/>
      <c r="NU293" s="730"/>
      <c r="NV293" s="730"/>
      <c r="NW293" s="730"/>
      <c r="NX293" s="730"/>
      <c r="NY293" s="730"/>
      <c r="NZ293" s="730"/>
      <c r="OA293" s="730"/>
      <c r="OB293" s="730"/>
      <c r="OC293" s="730"/>
      <c r="OD293" s="730"/>
      <c r="OE293" s="730"/>
      <c r="OF293" s="730"/>
      <c r="OG293" s="730"/>
      <c r="OH293" s="730"/>
      <c r="OI293" s="730"/>
      <c r="OJ293" s="730"/>
      <c r="OK293" s="730"/>
      <c r="OL293" s="730"/>
      <c r="OM293" s="730"/>
      <c r="ON293" s="730"/>
      <c r="OO293" s="730"/>
      <c r="OP293" s="730"/>
      <c r="OQ293" s="730"/>
      <c r="OR293" s="730"/>
      <c r="OS293" s="730"/>
      <c r="OT293" s="730"/>
      <c r="OU293" s="730"/>
      <c r="OV293" s="730"/>
      <c r="OW293" s="730"/>
      <c r="OX293" s="730"/>
      <c r="OY293" s="730"/>
      <c r="OZ293" s="730"/>
      <c r="PA293" s="730"/>
      <c r="PB293" s="730"/>
      <c r="PC293" s="730"/>
      <c r="PD293" s="730"/>
      <c r="PE293" s="730"/>
      <c r="PF293" s="730"/>
      <c r="PG293" s="730"/>
      <c r="PH293" s="730"/>
      <c r="PI293" s="730"/>
      <c r="PJ293" s="730"/>
      <c r="PK293" s="730"/>
      <c r="PL293" s="730"/>
      <c r="PM293" s="730"/>
      <c r="PN293" s="730"/>
      <c r="PO293" s="730"/>
      <c r="PP293" s="730"/>
      <c r="PQ293" s="730"/>
      <c r="PR293" s="730"/>
      <c r="PS293" s="730"/>
      <c r="PT293" s="730"/>
      <c r="PU293" s="730"/>
      <c r="PV293" s="730"/>
      <c r="PW293" s="730"/>
      <c r="PX293" s="730"/>
      <c r="PY293" s="730"/>
      <c r="PZ293" s="730"/>
      <c r="QA293" s="730"/>
      <c r="QB293" s="730"/>
      <c r="QC293" s="730"/>
      <c r="QD293" s="730"/>
      <c r="QE293" s="730"/>
      <c r="QF293" s="730"/>
      <c r="QG293" s="730"/>
      <c r="QH293" s="730"/>
      <c r="QI293" s="730"/>
      <c r="QJ293" s="730"/>
      <c r="QK293" s="730"/>
      <c r="QL293" s="730"/>
      <c r="QM293" s="730"/>
      <c r="QN293" s="730"/>
      <c r="QO293" s="730"/>
      <c r="QP293" s="730"/>
      <c r="QQ293" s="730"/>
      <c r="QR293" s="730"/>
      <c r="QS293" s="730"/>
      <c r="QT293" s="730"/>
      <c r="QU293" s="730"/>
      <c r="QV293" s="730"/>
      <c r="QW293" s="730"/>
      <c r="QX293" s="730"/>
      <c r="QY293" s="730"/>
      <c r="QZ293" s="730"/>
      <c r="RA293" s="730"/>
      <c r="RB293" s="730"/>
      <c r="RC293" s="730"/>
      <c r="RD293" s="730"/>
      <c r="RE293" s="730"/>
      <c r="RF293" s="730"/>
      <c r="RG293" s="730"/>
      <c r="RH293" s="730"/>
      <c r="RI293" s="730"/>
      <c r="RJ293" s="730"/>
      <c r="RK293" s="730"/>
      <c r="RL293" s="730"/>
      <c r="RM293" s="730"/>
      <c r="RN293" s="730"/>
      <c r="RO293" s="730"/>
      <c r="RP293" s="730"/>
      <c r="RQ293" s="730"/>
      <c r="RR293" s="730"/>
      <c r="RS293" s="730"/>
      <c r="RT293" s="730"/>
      <c r="RU293" s="730"/>
      <c r="RV293" s="730"/>
      <c r="RW293" s="730"/>
      <c r="RX293" s="730"/>
      <c r="RY293" s="730"/>
      <c r="RZ293" s="730"/>
      <c r="SA293" s="730"/>
      <c r="SB293" s="730"/>
      <c r="SC293" s="730"/>
      <c r="SD293" s="730"/>
      <c r="SE293" s="730"/>
      <c r="SF293" s="730"/>
      <c r="SG293" s="730"/>
      <c r="SH293" s="730"/>
      <c r="SI293" s="730"/>
      <c r="SJ293" s="730"/>
      <c r="SK293" s="730"/>
      <c r="SL293" s="730"/>
      <c r="SM293" s="730"/>
      <c r="SN293" s="730"/>
      <c r="SO293" s="730"/>
      <c r="SP293" s="730"/>
      <c r="SQ293" s="730"/>
      <c r="SR293" s="730"/>
      <c r="SS293" s="730"/>
      <c r="ST293" s="730"/>
      <c r="SU293" s="730"/>
      <c r="SV293" s="730"/>
      <c r="SW293" s="730"/>
      <c r="SX293" s="730"/>
      <c r="SY293" s="730"/>
      <c r="SZ293" s="730"/>
      <c r="TA293" s="730"/>
      <c r="TB293" s="730"/>
      <c r="TC293" s="730"/>
      <c r="TD293" s="730"/>
      <c r="TE293" s="730"/>
      <c r="TF293" s="730"/>
      <c r="TG293" s="730"/>
      <c r="TH293" s="730"/>
      <c r="TI293" s="730"/>
      <c r="TJ293" s="730"/>
      <c r="TK293" s="730"/>
      <c r="TL293" s="730"/>
      <c r="TM293" s="730"/>
      <c r="TN293" s="730"/>
      <c r="TO293" s="730"/>
      <c r="TP293" s="730"/>
      <c r="TQ293" s="730"/>
      <c r="TR293" s="730"/>
      <c r="TS293" s="730"/>
      <c r="TT293" s="730"/>
      <c r="TU293" s="730"/>
      <c r="TV293" s="730"/>
      <c r="TW293" s="730"/>
      <c r="TX293" s="730"/>
      <c r="TY293" s="730"/>
      <c r="TZ293" s="730"/>
      <c r="UA293" s="730"/>
      <c r="UB293" s="730"/>
      <c r="UC293" s="730"/>
      <c r="UD293" s="730"/>
      <c r="UE293" s="730"/>
      <c r="UF293" s="730"/>
      <c r="UG293" s="730"/>
      <c r="UH293" s="730"/>
      <c r="UI293" s="730"/>
      <c r="UJ293" s="730"/>
      <c r="UK293" s="730"/>
      <c r="UL293" s="730"/>
      <c r="UM293" s="730"/>
      <c r="UN293" s="730"/>
      <c r="UO293" s="730"/>
      <c r="UP293" s="730"/>
      <c r="UQ293" s="730"/>
      <c r="UR293" s="730"/>
      <c r="US293" s="730"/>
      <c r="UT293" s="730"/>
      <c r="UU293" s="730"/>
      <c r="UV293" s="730"/>
      <c r="UW293" s="730"/>
      <c r="UX293" s="730"/>
      <c r="UY293" s="730"/>
      <c r="UZ293" s="730"/>
      <c r="VA293" s="730"/>
      <c r="VB293" s="730"/>
      <c r="VC293" s="730"/>
      <c r="VD293" s="730"/>
      <c r="VE293" s="730"/>
      <c r="VF293" s="730"/>
      <c r="VG293" s="730"/>
      <c r="VH293" s="730"/>
      <c r="VI293" s="730"/>
      <c r="VJ293" s="730"/>
      <c r="VK293" s="730"/>
      <c r="VL293" s="730"/>
      <c r="VM293" s="730"/>
      <c r="VN293" s="730"/>
      <c r="VO293" s="730"/>
      <c r="VP293" s="730"/>
      <c r="VQ293" s="730"/>
      <c r="VR293" s="730"/>
      <c r="VS293" s="730"/>
      <c r="VT293" s="730"/>
      <c r="VU293" s="730"/>
      <c r="VV293" s="730"/>
      <c r="VW293" s="730"/>
      <c r="VX293" s="730"/>
      <c r="VY293" s="730"/>
      <c r="VZ293" s="730"/>
      <c r="WA293" s="730"/>
      <c r="WB293" s="730"/>
      <c r="WC293" s="730"/>
      <c r="WD293" s="730"/>
      <c r="WE293" s="730"/>
      <c r="WF293" s="730"/>
      <c r="WG293" s="730"/>
      <c r="WH293" s="730"/>
      <c r="WI293" s="730"/>
      <c r="WJ293" s="730"/>
      <c r="WK293" s="730"/>
      <c r="WL293" s="730"/>
      <c r="WM293" s="730"/>
      <c r="WN293" s="730"/>
      <c r="WO293" s="730"/>
      <c r="WP293" s="730"/>
      <c r="WQ293" s="730"/>
      <c r="WR293" s="730"/>
      <c r="WS293" s="730"/>
      <c r="WT293" s="730"/>
      <c r="WU293" s="730"/>
      <c r="WV293" s="730"/>
      <c r="WW293" s="730"/>
      <c r="WX293" s="730"/>
      <c r="WY293" s="730"/>
      <c r="WZ293" s="730"/>
      <c r="XA293" s="730"/>
      <c r="XB293" s="730"/>
      <c r="XC293" s="730"/>
      <c r="XD293" s="730"/>
      <c r="XE293" s="730"/>
      <c r="XF293" s="730"/>
      <c r="XG293" s="730"/>
      <c r="XH293" s="730"/>
      <c r="XI293" s="730"/>
      <c r="XJ293" s="730"/>
      <c r="XK293" s="730"/>
      <c r="XL293" s="730"/>
      <c r="XM293" s="730"/>
      <c r="XN293" s="730"/>
      <c r="XO293" s="730"/>
      <c r="XP293" s="730"/>
      <c r="XQ293" s="730"/>
      <c r="XR293" s="730"/>
      <c r="XS293" s="730"/>
      <c r="XT293" s="730"/>
      <c r="XU293" s="730"/>
      <c r="XV293" s="730"/>
      <c r="XW293" s="730"/>
      <c r="XX293" s="730"/>
      <c r="XY293" s="730"/>
      <c r="XZ293" s="730"/>
      <c r="YA293" s="730"/>
      <c r="YB293" s="730"/>
      <c r="YC293" s="730"/>
      <c r="YD293" s="730"/>
      <c r="YE293" s="730"/>
      <c r="YF293" s="730"/>
      <c r="YG293" s="730"/>
      <c r="YH293" s="730"/>
      <c r="YI293" s="730"/>
      <c r="YJ293" s="730"/>
      <c r="YK293" s="730"/>
      <c r="YL293" s="730"/>
      <c r="YM293" s="730"/>
      <c r="YN293" s="730"/>
      <c r="YO293" s="730"/>
      <c r="YP293" s="730"/>
      <c r="YQ293" s="730"/>
      <c r="YR293" s="730"/>
      <c r="YS293" s="730"/>
      <c r="YT293" s="730"/>
      <c r="YU293" s="730"/>
      <c r="YV293" s="730"/>
      <c r="YW293" s="730"/>
      <c r="YX293" s="730"/>
      <c r="YY293" s="730"/>
      <c r="YZ293" s="730"/>
      <c r="ZA293" s="730"/>
      <c r="ZB293" s="730"/>
      <c r="ZC293" s="730"/>
      <c r="ZD293" s="730"/>
      <c r="ZE293" s="730"/>
      <c r="ZF293" s="730"/>
      <c r="ZG293" s="730"/>
      <c r="ZH293" s="730"/>
      <c r="ZI293" s="730"/>
      <c r="ZJ293" s="730"/>
      <c r="ZK293" s="730"/>
      <c r="ZL293" s="730"/>
      <c r="ZM293" s="730"/>
      <c r="ZN293" s="730"/>
      <c r="ZO293" s="730"/>
      <c r="ZP293" s="730"/>
      <c r="ZQ293" s="730"/>
      <c r="ZR293" s="730"/>
      <c r="ZS293" s="730"/>
      <c r="ZT293" s="730"/>
      <c r="ZU293" s="730"/>
      <c r="ZV293" s="730"/>
      <c r="ZW293" s="730"/>
      <c r="ZX293" s="730"/>
      <c r="ZY293" s="730"/>
      <c r="ZZ293" s="730"/>
      <c r="AAA293" s="730"/>
      <c r="AAB293" s="730"/>
      <c r="AAC293" s="730"/>
      <c r="AAD293" s="730"/>
      <c r="AAE293" s="730"/>
      <c r="AAF293" s="730"/>
      <c r="AAG293" s="730"/>
      <c r="AAH293" s="730"/>
      <c r="AAI293" s="730"/>
      <c r="AAJ293" s="730"/>
      <c r="AAK293" s="730"/>
      <c r="AAL293" s="730"/>
      <c r="AAM293" s="730"/>
      <c r="AAN293" s="730"/>
      <c r="AAO293" s="730"/>
      <c r="AAP293" s="730"/>
      <c r="AAQ293" s="730"/>
      <c r="AAR293" s="730"/>
      <c r="AAS293" s="730"/>
      <c r="AAT293" s="730"/>
      <c r="AAU293" s="730"/>
      <c r="AAV293" s="730"/>
      <c r="AAW293" s="730"/>
      <c r="AAX293" s="730"/>
      <c r="AAY293" s="730"/>
      <c r="AAZ293" s="730"/>
      <c r="ABA293" s="730"/>
      <c r="ABB293" s="730"/>
      <c r="ABC293" s="730"/>
      <c r="ABD293" s="730"/>
      <c r="ABE293" s="730"/>
      <c r="ABF293" s="730"/>
      <c r="ABG293" s="730"/>
      <c r="ABH293" s="730"/>
      <c r="ABI293" s="730"/>
      <c r="ABJ293" s="730"/>
      <c r="ABK293" s="730"/>
      <c r="ABL293" s="730"/>
      <c r="ABM293" s="730"/>
      <c r="ABN293" s="730"/>
      <c r="ABO293" s="730"/>
      <c r="ABP293" s="730"/>
      <c r="ABQ293" s="730"/>
      <c r="ABR293" s="730"/>
      <c r="ABS293" s="730"/>
      <c r="ABT293" s="730"/>
      <c r="ABU293" s="730"/>
      <c r="ABV293" s="730"/>
      <c r="ABW293" s="730"/>
      <c r="ABX293" s="730"/>
      <c r="ABY293" s="730"/>
      <c r="ABZ293" s="730"/>
      <c r="ACA293" s="730"/>
      <c r="ACB293" s="730"/>
      <c r="ACC293" s="730"/>
      <c r="ACD293" s="730"/>
      <c r="ACE293" s="730"/>
      <c r="ACF293" s="730"/>
      <c r="ACG293" s="730"/>
      <c r="ACH293" s="730"/>
      <c r="ACI293" s="730"/>
      <c r="ACJ293" s="730"/>
      <c r="ACK293" s="730"/>
      <c r="ACL293" s="730"/>
      <c r="ACM293" s="730"/>
      <c r="ACN293" s="730"/>
      <c r="ACO293" s="730"/>
      <c r="ACP293" s="730"/>
      <c r="ACQ293" s="730"/>
      <c r="ACR293" s="730"/>
      <c r="ACS293" s="730"/>
      <c r="ACT293" s="730"/>
      <c r="ACU293" s="730"/>
      <c r="ACV293" s="730"/>
      <c r="ACW293" s="730"/>
      <c r="ACX293" s="730"/>
      <c r="ACY293" s="730"/>
      <c r="ACZ293" s="730"/>
      <c r="ADA293" s="730"/>
      <c r="ADB293" s="730"/>
      <c r="ADC293" s="730"/>
      <c r="ADD293" s="730"/>
      <c r="ADE293" s="730"/>
      <c r="ADF293" s="730"/>
      <c r="ADG293" s="730"/>
      <c r="ADH293" s="730"/>
      <c r="ADI293" s="730"/>
      <c r="ADJ293" s="730"/>
      <c r="ADK293" s="730"/>
      <c r="ADL293" s="730"/>
      <c r="ADM293" s="730"/>
      <c r="ADN293" s="730"/>
      <c r="ADO293" s="730"/>
      <c r="ADP293" s="730"/>
      <c r="ADQ293" s="730"/>
      <c r="ADR293" s="730"/>
      <c r="ADS293" s="730"/>
      <c r="ADT293" s="730"/>
      <c r="ADU293" s="730"/>
      <c r="ADV293" s="730"/>
      <c r="ADW293" s="730"/>
      <c r="ADX293" s="730"/>
      <c r="ADY293" s="730"/>
      <c r="ADZ293" s="730"/>
      <c r="AEA293" s="730"/>
      <c r="AEB293" s="730"/>
      <c r="AEC293" s="730"/>
      <c r="AED293" s="730"/>
      <c r="AEE293" s="730"/>
      <c r="AEF293" s="730"/>
      <c r="AEG293" s="730"/>
      <c r="AEH293" s="730"/>
      <c r="AEI293" s="730"/>
      <c r="AEJ293" s="730"/>
      <c r="AEK293" s="730"/>
      <c r="AEL293" s="730"/>
      <c r="AEM293" s="730"/>
      <c r="AEN293" s="730"/>
      <c r="AEO293" s="730"/>
      <c r="AEP293" s="730"/>
      <c r="AEQ293" s="730"/>
      <c r="AER293" s="730"/>
      <c r="AES293" s="730"/>
      <c r="AET293" s="730"/>
      <c r="AEU293" s="730"/>
      <c r="AEV293" s="730"/>
      <c r="AEW293" s="730"/>
      <c r="AEX293" s="730"/>
      <c r="AEY293" s="730"/>
      <c r="AEZ293" s="730"/>
      <c r="AFA293" s="730"/>
      <c r="AFB293" s="730"/>
      <c r="AFC293" s="730"/>
      <c r="AFD293" s="730"/>
      <c r="AFE293" s="730"/>
      <c r="AFF293" s="730"/>
      <c r="AFG293" s="730"/>
      <c r="AFH293" s="730"/>
      <c r="AFI293" s="730"/>
      <c r="AFJ293" s="730"/>
      <c r="AFK293" s="730"/>
      <c r="AFL293" s="730"/>
      <c r="AFM293" s="730"/>
      <c r="AFN293" s="730"/>
      <c r="AFO293" s="730"/>
      <c r="AFP293" s="730"/>
      <c r="AFQ293" s="730"/>
      <c r="AFR293" s="730"/>
      <c r="AFS293" s="730"/>
      <c r="AFT293" s="730"/>
      <c r="AFU293" s="730"/>
      <c r="AFV293" s="730"/>
      <c r="AFW293" s="730"/>
      <c r="AFX293" s="730"/>
      <c r="AFY293" s="730"/>
      <c r="AFZ293" s="730"/>
      <c r="AGA293" s="730"/>
      <c r="AGB293" s="730"/>
      <c r="AGC293" s="730"/>
      <c r="AGD293" s="730"/>
      <c r="AGE293" s="730"/>
      <c r="AGF293" s="730"/>
      <c r="AGG293" s="730"/>
      <c r="AGH293" s="730"/>
      <c r="AGI293" s="730"/>
      <c r="AGJ293" s="730"/>
      <c r="AGK293" s="730"/>
      <c r="AGL293" s="730"/>
      <c r="AGM293" s="730"/>
      <c r="AGN293" s="730"/>
      <c r="AGO293" s="730"/>
      <c r="AGP293" s="730"/>
      <c r="AGQ293" s="730"/>
      <c r="AGR293" s="730"/>
      <c r="AGS293" s="730"/>
      <c r="AGT293" s="730"/>
      <c r="AGU293" s="730"/>
      <c r="AGV293" s="730"/>
      <c r="AGW293" s="730"/>
      <c r="AGX293" s="730"/>
      <c r="AGY293" s="730"/>
      <c r="AGZ293" s="730"/>
      <c r="AHA293" s="730"/>
      <c r="AHB293" s="730"/>
      <c r="AHC293" s="730"/>
      <c r="AHD293" s="730"/>
      <c r="AHE293" s="730"/>
      <c r="AHF293" s="730"/>
      <c r="AHG293" s="730"/>
      <c r="AHH293" s="730"/>
      <c r="AHI293" s="730"/>
      <c r="AHJ293" s="730"/>
      <c r="AHK293" s="730"/>
      <c r="AHL293" s="730"/>
      <c r="AHM293" s="730"/>
      <c r="AHN293" s="730"/>
      <c r="AHO293" s="730"/>
      <c r="AHP293" s="730"/>
      <c r="AHQ293" s="730"/>
      <c r="AHR293" s="730"/>
      <c r="AHS293" s="730"/>
      <c r="AHT293" s="730"/>
      <c r="AHU293" s="730"/>
      <c r="AHV293" s="730"/>
      <c r="AHW293" s="730"/>
      <c r="AHX293" s="730"/>
      <c r="AHY293" s="730"/>
      <c r="AHZ293" s="730"/>
      <c r="AIA293" s="730"/>
      <c r="AIB293" s="730"/>
      <c r="AIC293" s="730"/>
      <c r="AID293" s="730"/>
      <c r="AIE293" s="730"/>
      <c r="AIF293" s="730"/>
      <c r="AIG293" s="730"/>
      <c r="AIH293" s="730"/>
      <c r="AII293" s="730"/>
      <c r="AIJ293" s="730"/>
      <c r="AIK293" s="730"/>
      <c r="AIL293" s="730"/>
      <c r="AIM293" s="730"/>
      <c r="AIN293" s="730"/>
      <c r="AIO293" s="730"/>
      <c r="AIP293" s="730"/>
      <c r="AIQ293" s="730"/>
      <c r="AIR293" s="730"/>
      <c r="AIS293" s="730"/>
      <c r="AIT293" s="730"/>
      <c r="AIU293" s="730"/>
      <c r="AIV293" s="730"/>
      <c r="AIW293" s="730"/>
      <c r="AIX293" s="730"/>
      <c r="AIY293" s="730"/>
      <c r="AIZ293" s="730"/>
      <c r="AJA293" s="730"/>
      <c r="AJB293" s="730"/>
      <c r="AJC293" s="730"/>
      <c r="AJD293" s="730"/>
      <c r="AJE293" s="730"/>
      <c r="AJF293" s="730"/>
      <c r="AJG293" s="730"/>
      <c r="AJH293" s="730"/>
      <c r="AJI293" s="730"/>
      <c r="AJJ293" s="730"/>
      <c r="AJK293" s="730"/>
      <c r="AJL293" s="730"/>
      <c r="AJM293" s="730"/>
      <c r="AJN293" s="730"/>
      <c r="AJO293" s="730"/>
      <c r="AJP293" s="730"/>
      <c r="AJQ293" s="730"/>
      <c r="AJR293" s="730"/>
      <c r="AJS293" s="730"/>
      <c r="AJT293" s="730"/>
      <c r="AJU293" s="730"/>
      <c r="AJV293" s="730"/>
      <c r="AJW293" s="730"/>
      <c r="AJX293" s="730"/>
      <c r="AJY293" s="730"/>
      <c r="AJZ293" s="730"/>
      <c r="AKA293" s="730"/>
      <c r="AKB293" s="730"/>
      <c r="AKC293" s="730"/>
      <c r="AKD293" s="730"/>
      <c r="AKE293" s="730"/>
      <c r="AKF293" s="730"/>
      <c r="AKG293" s="730"/>
      <c r="AKH293" s="730"/>
      <c r="AKI293" s="730"/>
      <c r="AKJ293" s="730"/>
      <c r="AKK293" s="730"/>
      <c r="AKL293" s="730"/>
      <c r="AKM293" s="730"/>
      <c r="AKN293" s="730"/>
      <c r="AKO293" s="730"/>
      <c r="AKP293" s="730"/>
      <c r="AKQ293" s="730"/>
      <c r="AKR293" s="730"/>
      <c r="AKS293" s="730"/>
      <c r="AKT293" s="730"/>
      <c r="AKU293" s="730"/>
      <c r="AKV293" s="730"/>
      <c r="AKW293" s="730"/>
      <c r="AKX293" s="730"/>
      <c r="AKY293" s="730"/>
      <c r="AKZ293" s="730"/>
      <c r="ALA293" s="730"/>
      <c r="ALB293" s="730"/>
      <c r="ALC293" s="730"/>
      <c r="ALD293" s="730"/>
      <c r="ALE293" s="730"/>
      <c r="ALF293" s="730"/>
      <c r="ALG293" s="730"/>
      <c r="ALH293" s="730"/>
      <c r="ALI293" s="730"/>
      <c r="ALJ293" s="730"/>
      <c r="ALK293" s="730"/>
      <c r="ALL293" s="730"/>
      <c r="ALM293" s="730"/>
      <c r="ALN293" s="730"/>
      <c r="ALO293" s="730"/>
      <c r="ALP293" s="730"/>
      <c r="ALQ293" s="730"/>
      <c r="ALR293" s="730"/>
      <c r="ALS293" s="730"/>
      <c r="ALT293" s="730"/>
      <c r="ALU293" s="730"/>
      <c r="ALV293" s="730"/>
      <c r="ALW293" s="730"/>
      <c r="ALX293" s="730"/>
      <c r="ALY293" s="730"/>
      <c r="ALZ293" s="730"/>
      <c r="AMA293" s="730"/>
      <c r="AMB293" s="730"/>
      <c r="AMC293" s="730"/>
      <c r="AMD293" s="730"/>
      <c r="AME293" s="730"/>
      <c r="AMF293" s="730"/>
      <c r="AMG293" s="730"/>
      <c r="AMH293" s="730"/>
      <c r="AMI293" s="730"/>
      <c r="AMJ293" s="730"/>
      <c r="AMK293" s="730"/>
      <c r="AML293" s="730"/>
      <c r="AMM293" s="730"/>
      <c r="AMN293" s="730"/>
      <c r="AMO293" s="730"/>
      <c r="AMP293" s="730"/>
      <c r="AMQ293" s="730"/>
      <c r="AMR293" s="730"/>
      <c r="AMS293" s="730"/>
      <c r="AMT293" s="730"/>
      <c r="AMU293" s="730"/>
      <c r="AMV293" s="730"/>
      <c r="AMW293" s="730"/>
      <c r="AMX293" s="730"/>
      <c r="AMY293" s="730"/>
      <c r="AMZ293" s="730"/>
      <c r="ANA293" s="730"/>
      <c r="ANB293" s="730"/>
      <c r="ANC293" s="730"/>
      <c r="AND293" s="730"/>
      <c r="ANE293" s="730"/>
      <c r="ANF293" s="730"/>
      <c r="ANG293" s="730"/>
      <c r="ANH293" s="730"/>
      <c r="ANI293" s="730"/>
      <c r="ANJ293" s="730"/>
      <c r="ANK293" s="730"/>
      <c r="ANL293" s="730"/>
      <c r="ANM293" s="730"/>
      <c r="ANN293" s="730"/>
      <c r="ANO293" s="730"/>
      <c r="ANP293" s="730"/>
      <c r="ANQ293" s="730"/>
      <c r="ANR293" s="730"/>
      <c r="ANS293" s="730"/>
      <c r="ANT293" s="730"/>
      <c r="ANU293" s="730"/>
      <c r="ANV293" s="730"/>
      <c r="ANW293" s="730"/>
      <c r="ANX293" s="730"/>
      <c r="ANY293" s="730"/>
      <c r="ANZ293" s="730"/>
      <c r="AOA293" s="730"/>
      <c r="AOB293" s="730"/>
      <c r="AOC293" s="730"/>
      <c r="AOD293" s="730"/>
      <c r="AOE293" s="730"/>
      <c r="AOF293" s="730"/>
      <c r="AOG293" s="730"/>
      <c r="AOH293" s="730"/>
      <c r="AOI293" s="730"/>
      <c r="AOJ293" s="730"/>
      <c r="AOK293" s="730"/>
      <c r="AOL293" s="730"/>
      <c r="AOM293" s="730"/>
      <c r="AON293" s="730"/>
      <c r="AOO293" s="730"/>
      <c r="AOP293" s="730"/>
      <c r="AOQ293" s="730"/>
      <c r="AOR293" s="730"/>
      <c r="AOS293" s="730"/>
      <c r="AOT293" s="730"/>
      <c r="AOU293" s="730"/>
      <c r="AOV293" s="730"/>
      <c r="AOW293" s="730"/>
      <c r="AOX293" s="730"/>
      <c r="AOY293" s="730"/>
      <c r="AOZ293" s="730"/>
      <c r="APA293" s="730"/>
      <c r="APB293" s="730"/>
      <c r="APC293" s="730"/>
      <c r="APD293" s="730"/>
      <c r="APE293" s="730"/>
      <c r="APF293" s="730"/>
      <c r="APG293" s="730"/>
      <c r="APH293" s="730"/>
      <c r="API293" s="730"/>
      <c r="APJ293" s="730"/>
      <c r="APK293" s="730"/>
      <c r="APL293" s="730"/>
      <c r="APM293" s="730"/>
      <c r="APN293" s="730"/>
      <c r="APO293" s="730"/>
      <c r="APP293" s="730"/>
      <c r="APQ293" s="730"/>
      <c r="APR293" s="730"/>
      <c r="APS293" s="730"/>
      <c r="APT293" s="730"/>
      <c r="APU293" s="730"/>
      <c r="APV293" s="730"/>
      <c r="APW293" s="730"/>
      <c r="APX293" s="730"/>
      <c r="APY293" s="730"/>
      <c r="APZ293" s="730"/>
      <c r="AQA293" s="730"/>
      <c r="AQB293" s="730"/>
      <c r="AQC293" s="730"/>
      <c r="AQD293" s="730"/>
      <c r="AQE293" s="730"/>
      <c r="AQF293" s="730"/>
      <c r="AQG293" s="730"/>
      <c r="AQH293" s="730"/>
      <c r="AQI293" s="730"/>
      <c r="AQJ293" s="730"/>
      <c r="AQK293" s="730"/>
      <c r="AQL293" s="730"/>
      <c r="AQM293" s="730"/>
      <c r="AQN293" s="730"/>
      <c r="AQO293" s="730"/>
      <c r="AQP293" s="730"/>
      <c r="AQQ293" s="730"/>
      <c r="AQR293" s="730"/>
      <c r="AQS293" s="730"/>
      <c r="AQT293" s="730"/>
      <c r="AQU293" s="730"/>
      <c r="AQV293" s="730"/>
      <c r="AQW293" s="730"/>
      <c r="AQX293" s="730"/>
      <c r="AQY293" s="730"/>
      <c r="AQZ293" s="730"/>
      <c r="ARA293" s="730"/>
      <c r="ARB293" s="730"/>
      <c r="ARC293" s="730"/>
      <c r="ARD293" s="730"/>
      <c r="ARE293" s="730"/>
      <c r="ARF293" s="730"/>
      <c r="ARG293" s="730"/>
      <c r="ARH293" s="730"/>
      <c r="ARI293" s="730"/>
      <c r="ARJ293" s="730"/>
      <c r="ARK293" s="730"/>
      <c r="ARL293" s="730"/>
      <c r="ARM293" s="730"/>
      <c r="ARN293" s="730"/>
      <c r="ARO293" s="730"/>
      <c r="ARP293" s="730"/>
      <c r="ARQ293" s="730"/>
      <c r="ARR293" s="730"/>
      <c r="ARS293" s="730"/>
      <c r="ART293" s="730"/>
      <c r="ARU293" s="730"/>
      <c r="ARV293" s="730"/>
      <c r="ARW293" s="730"/>
      <c r="ARX293" s="730"/>
      <c r="ARY293" s="730"/>
      <c r="ARZ293" s="730"/>
      <c r="ASA293" s="730"/>
      <c r="ASB293" s="730"/>
      <c r="ASC293" s="730"/>
      <c r="ASD293" s="730"/>
      <c r="ASE293" s="730"/>
      <c r="ASF293" s="730"/>
      <c r="ASG293" s="730"/>
      <c r="ASH293" s="730"/>
      <c r="ASI293" s="730"/>
      <c r="ASJ293" s="730"/>
      <c r="ASK293" s="730"/>
      <c r="ASL293" s="730"/>
      <c r="ASM293" s="730"/>
      <c r="ASN293" s="730"/>
      <c r="ASO293" s="730"/>
      <c r="ASP293" s="730"/>
      <c r="ASQ293" s="730"/>
      <c r="ASR293" s="730"/>
      <c r="ASS293" s="730"/>
      <c r="AST293" s="730"/>
      <c r="ASU293" s="730"/>
      <c r="ASV293" s="730"/>
      <c r="ASW293" s="730"/>
      <c r="ASX293" s="730"/>
      <c r="ASY293" s="730"/>
      <c r="ASZ293" s="730"/>
      <c r="ATA293" s="730"/>
      <c r="ATB293" s="730"/>
      <c r="ATC293" s="730"/>
      <c r="ATD293" s="730"/>
      <c r="ATE293" s="730"/>
      <c r="ATF293" s="730"/>
      <c r="ATG293" s="730"/>
      <c r="ATH293" s="730"/>
      <c r="ATI293" s="730"/>
      <c r="ATJ293" s="730"/>
      <c r="ATK293" s="730"/>
      <c r="ATL293" s="730"/>
      <c r="ATM293" s="730"/>
      <c r="ATN293" s="730"/>
      <c r="ATO293" s="730"/>
      <c r="ATP293" s="730"/>
      <c r="ATQ293" s="730"/>
      <c r="ATR293" s="730"/>
      <c r="ATS293" s="730"/>
      <c r="ATT293" s="730"/>
      <c r="ATU293" s="730"/>
      <c r="ATV293" s="730"/>
      <c r="ATW293" s="730"/>
      <c r="ATX293" s="730"/>
      <c r="ATY293" s="730"/>
      <c r="ATZ293" s="730"/>
      <c r="AUA293" s="730"/>
      <c r="AUB293" s="730"/>
      <c r="AUC293" s="730"/>
      <c r="AUD293" s="730"/>
      <c r="AUE293" s="730"/>
      <c r="AUF293" s="730"/>
      <c r="AUG293" s="730"/>
      <c r="AUH293" s="730"/>
      <c r="AUI293" s="730"/>
      <c r="AUJ293" s="730"/>
      <c r="AUK293" s="730"/>
      <c r="AUL293" s="730"/>
      <c r="AUM293" s="730"/>
      <c r="AUN293" s="730"/>
      <c r="AUO293" s="730"/>
      <c r="AUP293" s="730"/>
      <c r="AUQ293" s="730"/>
      <c r="AUR293" s="730"/>
      <c r="AUS293" s="730"/>
      <c r="AUT293" s="730"/>
      <c r="AUU293" s="730"/>
      <c r="AUV293" s="730"/>
      <c r="AUW293" s="730"/>
      <c r="AUX293" s="730"/>
      <c r="AUY293" s="730"/>
      <c r="AUZ293" s="730"/>
      <c r="AVA293" s="730"/>
      <c r="AVB293" s="730"/>
      <c r="AVC293" s="730"/>
      <c r="AVD293" s="730"/>
      <c r="AVE293" s="730"/>
      <c r="AVF293" s="730"/>
      <c r="AVG293" s="730"/>
      <c r="AVH293" s="730"/>
      <c r="AVI293" s="730"/>
      <c r="AVJ293" s="730"/>
      <c r="AVK293" s="730"/>
      <c r="AVL293" s="730"/>
      <c r="AVM293" s="730"/>
      <c r="AVN293" s="730"/>
      <c r="AVO293" s="730"/>
      <c r="AVP293" s="730"/>
      <c r="AVQ293" s="730"/>
      <c r="AVR293" s="730"/>
      <c r="AVS293" s="730"/>
      <c r="AVT293" s="730"/>
      <c r="AVU293" s="730"/>
      <c r="AVV293" s="730"/>
      <c r="AVW293" s="730"/>
      <c r="AVX293" s="730"/>
      <c r="AVY293" s="730"/>
      <c r="AVZ293" s="730"/>
      <c r="AWA293" s="730"/>
      <c r="AWB293" s="730"/>
      <c r="AWC293" s="730"/>
      <c r="AWD293" s="730"/>
      <c r="AWE293" s="730"/>
      <c r="AWF293" s="730"/>
      <c r="AWG293" s="730"/>
      <c r="AWH293" s="730"/>
      <c r="AWI293" s="730"/>
      <c r="AWJ293" s="730"/>
      <c r="AWK293" s="730"/>
      <c r="AWL293" s="730"/>
      <c r="AWM293" s="730"/>
      <c r="AWN293" s="730"/>
      <c r="AWO293" s="730"/>
      <c r="AWP293" s="730"/>
      <c r="AWQ293" s="730"/>
      <c r="AWR293" s="730"/>
      <c r="AWS293" s="730"/>
      <c r="AWT293" s="730"/>
      <c r="AWU293" s="730"/>
      <c r="AWV293" s="730"/>
      <c r="AWW293" s="730"/>
      <c r="AWX293" s="730"/>
      <c r="AWY293" s="730"/>
      <c r="AWZ293" s="730"/>
      <c r="AXA293" s="730"/>
      <c r="AXB293" s="730"/>
      <c r="AXC293" s="730"/>
      <c r="AXD293" s="730"/>
      <c r="AXE293" s="730"/>
      <c r="AXF293" s="730"/>
      <c r="AXG293" s="730"/>
      <c r="AXH293" s="730"/>
      <c r="AXI293" s="730"/>
      <c r="AXJ293" s="730"/>
      <c r="AXK293" s="730"/>
      <c r="AXL293" s="730"/>
      <c r="AXM293" s="730"/>
      <c r="AXN293" s="730"/>
      <c r="AXO293" s="730"/>
      <c r="AXP293" s="730"/>
      <c r="AXQ293" s="730"/>
      <c r="AXR293" s="730"/>
      <c r="AXS293" s="730"/>
      <c r="AXT293" s="730"/>
      <c r="AXU293" s="730"/>
      <c r="AXV293" s="730"/>
      <c r="AXW293" s="730"/>
      <c r="AXX293" s="730"/>
      <c r="AXY293" s="730"/>
      <c r="AXZ293" s="730"/>
      <c r="AYA293" s="730"/>
      <c r="AYB293" s="730"/>
      <c r="AYC293" s="730"/>
      <c r="AYD293" s="730"/>
      <c r="AYE293" s="730"/>
      <c r="AYF293" s="730"/>
      <c r="AYG293" s="730"/>
      <c r="AYH293" s="730"/>
      <c r="AYI293" s="730"/>
      <c r="AYJ293" s="730"/>
      <c r="AYK293" s="730"/>
      <c r="AYL293" s="730"/>
      <c r="AYM293" s="730"/>
      <c r="AYN293" s="730"/>
      <c r="AYO293" s="730"/>
      <c r="AYP293" s="730"/>
      <c r="AYQ293" s="730"/>
      <c r="AYR293" s="730"/>
      <c r="AYS293" s="730"/>
      <c r="AYT293" s="730"/>
      <c r="AYU293" s="730"/>
      <c r="AYV293" s="730"/>
      <c r="AYW293" s="730"/>
      <c r="AYX293" s="730"/>
      <c r="AYY293" s="730"/>
      <c r="AYZ293" s="730"/>
      <c r="AZA293" s="730"/>
      <c r="AZB293" s="730"/>
      <c r="AZC293" s="730"/>
      <c r="AZD293" s="730"/>
      <c r="AZE293" s="730"/>
      <c r="AZF293" s="730"/>
      <c r="AZG293" s="730"/>
      <c r="AZH293" s="730"/>
      <c r="AZI293" s="730"/>
      <c r="AZJ293" s="730"/>
      <c r="AZK293" s="730"/>
      <c r="AZL293" s="730"/>
      <c r="AZM293" s="730"/>
      <c r="AZN293" s="730"/>
      <c r="AZO293" s="730"/>
      <c r="AZP293" s="730"/>
      <c r="AZQ293" s="730"/>
      <c r="AZR293" s="730"/>
      <c r="AZS293" s="730"/>
      <c r="AZT293" s="730"/>
      <c r="AZU293" s="730"/>
      <c r="AZV293" s="730"/>
      <c r="AZW293" s="730"/>
      <c r="AZX293" s="730"/>
      <c r="AZY293" s="730"/>
      <c r="AZZ293" s="730"/>
      <c r="BAA293" s="730"/>
      <c r="BAB293" s="730"/>
      <c r="BAC293" s="730"/>
      <c r="BAD293" s="730"/>
      <c r="BAE293" s="730"/>
      <c r="BAF293" s="730"/>
      <c r="BAG293" s="730"/>
      <c r="BAH293" s="730"/>
      <c r="BAI293" s="730"/>
      <c r="BAJ293" s="730"/>
      <c r="BAK293" s="730"/>
      <c r="BAL293" s="730"/>
      <c r="BAM293" s="730"/>
      <c r="BAN293" s="730"/>
      <c r="BAO293" s="730"/>
      <c r="BAP293" s="730"/>
      <c r="BAQ293" s="730"/>
      <c r="BAR293" s="730"/>
      <c r="BAS293" s="730"/>
      <c r="BAT293" s="730"/>
      <c r="BAU293" s="730"/>
      <c r="BAV293" s="730"/>
      <c r="BAW293" s="730"/>
      <c r="BAX293" s="730"/>
      <c r="BAY293" s="730"/>
      <c r="BAZ293" s="730"/>
      <c r="BBA293" s="730"/>
      <c r="BBB293" s="730"/>
      <c r="BBC293" s="730"/>
      <c r="BBD293" s="730"/>
      <c r="BBE293" s="730"/>
      <c r="BBF293" s="730"/>
      <c r="BBG293" s="730"/>
      <c r="BBH293" s="730"/>
      <c r="BBI293" s="730"/>
      <c r="BBJ293" s="730"/>
      <c r="BBK293" s="730"/>
      <c r="BBL293" s="730"/>
      <c r="BBM293" s="730"/>
      <c r="BBN293" s="730"/>
      <c r="BBO293" s="730"/>
      <c r="BBP293" s="730"/>
      <c r="BBQ293" s="730"/>
      <c r="BBR293" s="730"/>
      <c r="BBS293" s="730"/>
      <c r="BBT293" s="730"/>
      <c r="BBU293" s="730"/>
      <c r="BBV293" s="730"/>
      <c r="BBW293" s="730"/>
      <c r="BBX293" s="730"/>
      <c r="BBY293" s="730"/>
      <c r="BBZ293" s="730"/>
      <c r="BCA293" s="730"/>
      <c r="BCB293" s="730"/>
      <c r="BCC293" s="730"/>
      <c r="BCD293" s="730"/>
      <c r="BCE293" s="730"/>
      <c r="BCF293" s="730"/>
      <c r="BCG293" s="730"/>
      <c r="BCH293" s="730"/>
      <c r="BCI293" s="730"/>
      <c r="BCJ293" s="730"/>
      <c r="BCK293" s="730"/>
      <c r="BCL293" s="730"/>
      <c r="BCM293" s="730"/>
      <c r="BCN293" s="730"/>
      <c r="BCO293" s="730"/>
      <c r="BCP293" s="730"/>
      <c r="BCQ293" s="730"/>
      <c r="BCR293" s="730"/>
      <c r="BCS293" s="730"/>
      <c r="BCT293" s="730"/>
      <c r="BCU293" s="730"/>
      <c r="BCV293" s="730"/>
      <c r="BCW293" s="730"/>
      <c r="BCX293" s="730"/>
      <c r="BCY293" s="730"/>
      <c r="BCZ293" s="730"/>
      <c r="BDA293" s="730"/>
      <c r="BDB293" s="730"/>
      <c r="BDC293" s="730"/>
      <c r="BDD293" s="730"/>
      <c r="BDE293" s="730"/>
      <c r="BDF293" s="730"/>
      <c r="BDG293" s="730"/>
      <c r="BDH293" s="730"/>
      <c r="BDI293" s="730"/>
      <c r="BDJ293" s="730"/>
      <c r="BDK293" s="730"/>
      <c r="BDL293" s="730"/>
      <c r="BDM293" s="730"/>
      <c r="BDN293" s="730"/>
      <c r="BDO293" s="730"/>
      <c r="BDP293" s="730"/>
      <c r="BDQ293" s="730"/>
      <c r="BDR293" s="730"/>
      <c r="BDS293" s="730"/>
      <c r="BDT293" s="730"/>
      <c r="BDU293" s="730"/>
      <c r="BDV293" s="730"/>
      <c r="BDW293" s="730"/>
      <c r="BDX293" s="730"/>
      <c r="BDY293" s="730"/>
      <c r="BDZ293" s="730"/>
      <c r="BEA293" s="730"/>
      <c r="BEB293" s="730"/>
      <c r="BEC293" s="730"/>
      <c r="BED293" s="730"/>
      <c r="BEE293" s="730"/>
      <c r="BEF293" s="730"/>
      <c r="BEG293" s="730"/>
      <c r="BEH293" s="730"/>
      <c r="BEI293" s="730"/>
      <c r="BEJ293" s="730"/>
      <c r="BEK293" s="730"/>
      <c r="BEL293" s="730"/>
      <c r="BEM293" s="730"/>
      <c r="BEN293" s="730"/>
      <c r="BEO293" s="730"/>
      <c r="BEP293" s="730"/>
      <c r="BEQ293" s="730"/>
      <c r="BER293" s="730"/>
      <c r="BES293" s="730"/>
      <c r="BET293" s="730"/>
      <c r="BEU293" s="730"/>
      <c r="BEV293" s="730"/>
      <c r="BEW293" s="730"/>
      <c r="BEX293" s="730"/>
      <c r="BEY293" s="730"/>
      <c r="BEZ293" s="730"/>
      <c r="BFA293" s="730"/>
      <c r="BFB293" s="730"/>
      <c r="BFC293" s="730"/>
      <c r="BFD293" s="730"/>
      <c r="BFE293" s="730"/>
      <c r="BFF293" s="730"/>
      <c r="BFG293" s="730"/>
      <c r="BFH293" s="730"/>
      <c r="BFI293" s="730"/>
      <c r="BFJ293" s="730"/>
      <c r="BFK293" s="730"/>
      <c r="BFL293" s="730"/>
      <c r="BFM293" s="730"/>
      <c r="BFN293" s="730"/>
      <c r="BFO293" s="730"/>
      <c r="BFP293" s="730"/>
      <c r="BFQ293" s="730"/>
      <c r="BFR293" s="730"/>
      <c r="BFS293" s="730"/>
      <c r="BFT293" s="730"/>
      <c r="BFU293" s="730"/>
      <c r="BFV293" s="730"/>
      <c r="BFW293" s="730"/>
      <c r="BFX293" s="730"/>
      <c r="BFY293" s="730"/>
      <c r="BFZ293" s="730"/>
      <c r="BGA293" s="730"/>
      <c r="BGB293" s="730"/>
      <c r="BGC293" s="730"/>
      <c r="BGD293" s="730"/>
      <c r="BGE293" s="730"/>
      <c r="BGF293" s="730"/>
      <c r="BGG293" s="730"/>
      <c r="BGH293" s="730"/>
      <c r="BGI293" s="730"/>
      <c r="BGJ293" s="730"/>
      <c r="BGK293" s="730"/>
      <c r="BGL293" s="730"/>
      <c r="BGM293" s="730"/>
      <c r="BGN293" s="730"/>
      <c r="BGO293" s="730"/>
      <c r="BGP293" s="730"/>
      <c r="BGQ293" s="730"/>
      <c r="BGR293" s="730"/>
      <c r="BGS293" s="730"/>
      <c r="BGT293" s="730"/>
      <c r="BGU293" s="730"/>
      <c r="BGV293" s="730"/>
      <c r="BGW293" s="730"/>
      <c r="BGX293" s="730"/>
      <c r="BGY293" s="730"/>
      <c r="BGZ293" s="730"/>
      <c r="BHA293" s="730"/>
      <c r="BHB293" s="730"/>
      <c r="BHC293" s="730"/>
      <c r="BHD293" s="730"/>
      <c r="BHE293" s="730"/>
      <c r="BHF293" s="730"/>
      <c r="BHG293" s="730"/>
      <c r="BHH293" s="730"/>
      <c r="BHI293" s="730"/>
      <c r="BHJ293" s="730"/>
      <c r="BHK293" s="730"/>
      <c r="BHL293" s="730"/>
      <c r="BHM293" s="730"/>
      <c r="BHN293" s="730"/>
      <c r="BHO293" s="730"/>
      <c r="BHP293" s="730"/>
      <c r="BHQ293" s="730"/>
      <c r="BHR293" s="730"/>
      <c r="BHS293" s="730"/>
      <c r="BHT293" s="730"/>
      <c r="BHU293" s="730"/>
      <c r="BHV293" s="730"/>
      <c r="BHW293" s="730"/>
      <c r="BHX293" s="730"/>
      <c r="BHY293" s="730"/>
      <c r="BHZ293" s="730"/>
      <c r="BIA293" s="730"/>
      <c r="BIB293" s="730"/>
      <c r="BIC293" s="730"/>
      <c r="BID293" s="730"/>
      <c r="BIE293" s="730"/>
      <c r="BIF293" s="730"/>
      <c r="BIG293" s="730"/>
      <c r="BIH293" s="730"/>
      <c r="BII293" s="730"/>
      <c r="BIJ293" s="730"/>
      <c r="BIK293" s="730"/>
      <c r="BIL293" s="730"/>
      <c r="BIM293" s="730"/>
      <c r="BIN293" s="730"/>
      <c r="BIO293" s="730"/>
      <c r="BIP293" s="730"/>
      <c r="BIQ293" s="730"/>
      <c r="BIR293" s="730"/>
      <c r="BIS293" s="730"/>
      <c r="BIT293" s="730"/>
      <c r="BIU293" s="730"/>
      <c r="BIV293" s="730"/>
      <c r="BIW293" s="730"/>
      <c r="BIX293" s="730"/>
      <c r="BIY293" s="730"/>
      <c r="BIZ293" s="730"/>
      <c r="BJA293" s="730"/>
      <c r="BJB293" s="730"/>
      <c r="BJC293" s="730"/>
      <c r="BJD293" s="730"/>
      <c r="BJE293" s="730"/>
      <c r="BJF293" s="730"/>
      <c r="BJG293" s="730"/>
      <c r="BJH293" s="730"/>
      <c r="BJI293" s="730"/>
      <c r="BJJ293" s="730"/>
      <c r="BJK293" s="730"/>
      <c r="BJL293" s="730"/>
      <c r="BJM293" s="730"/>
      <c r="BJN293" s="730"/>
      <c r="BJO293" s="730"/>
      <c r="BJP293" s="730"/>
      <c r="BJQ293" s="730"/>
      <c r="BJR293" s="730"/>
      <c r="BJS293" s="730"/>
      <c r="BJT293" s="730"/>
      <c r="BJU293" s="730"/>
      <c r="BJV293" s="730"/>
      <c r="BJW293" s="730"/>
      <c r="BJX293" s="730"/>
      <c r="BJY293" s="730"/>
      <c r="BJZ293" s="730"/>
      <c r="BKA293" s="730"/>
      <c r="BKB293" s="730"/>
      <c r="BKC293" s="730"/>
      <c r="BKD293" s="730"/>
      <c r="BKE293" s="730"/>
      <c r="BKF293" s="730"/>
      <c r="BKG293" s="730"/>
      <c r="BKH293" s="730"/>
      <c r="BKI293" s="730"/>
      <c r="BKJ293" s="730"/>
      <c r="BKK293" s="730"/>
      <c r="BKL293" s="730"/>
      <c r="BKM293" s="730"/>
      <c r="BKN293" s="730"/>
      <c r="BKO293" s="730"/>
      <c r="BKP293" s="730"/>
      <c r="BKQ293" s="730"/>
      <c r="BKR293" s="730"/>
      <c r="BKS293" s="730"/>
      <c r="BKT293" s="730"/>
      <c r="BKU293" s="730"/>
      <c r="BKV293" s="730"/>
      <c r="BKW293" s="730"/>
      <c r="BKX293" s="730"/>
      <c r="BKY293" s="730"/>
      <c r="BKZ293" s="730"/>
      <c r="BLA293" s="730"/>
      <c r="BLB293" s="730"/>
      <c r="BLC293" s="730"/>
      <c r="BLD293" s="730"/>
      <c r="BLE293" s="730"/>
      <c r="BLF293" s="730"/>
      <c r="BLG293" s="730"/>
      <c r="BLH293" s="730"/>
      <c r="BLI293" s="730"/>
      <c r="BLJ293" s="730"/>
      <c r="BLK293" s="730"/>
      <c r="BLL293" s="730"/>
      <c r="BLM293" s="730"/>
      <c r="BLN293" s="730"/>
      <c r="BLO293" s="730"/>
      <c r="BLP293" s="730"/>
      <c r="BLQ293" s="730"/>
      <c r="BLR293" s="730"/>
      <c r="BLS293" s="730"/>
      <c r="BLT293" s="730"/>
      <c r="BLU293" s="730"/>
      <c r="BLV293" s="730"/>
      <c r="BLW293" s="730"/>
      <c r="BLX293" s="730"/>
      <c r="BLY293" s="730"/>
      <c r="BLZ293" s="730"/>
      <c r="BMA293" s="730"/>
      <c r="BMB293" s="730"/>
      <c r="BMC293" s="730"/>
      <c r="BMD293" s="730"/>
      <c r="BME293" s="730"/>
      <c r="BMF293" s="730"/>
      <c r="BMG293" s="730"/>
      <c r="BMH293" s="730"/>
      <c r="BMI293" s="730"/>
      <c r="BMJ293" s="730"/>
      <c r="BMK293" s="730"/>
      <c r="BML293" s="730"/>
      <c r="BMM293" s="730"/>
      <c r="BMN293" s="730"/>
      <c r="BMO293" s="730"/>
      <c r="BMP293" s="730"/>
      <c r="BMQ293" s="730"/>
      <c r="BMR293" s="730"/>
      <c r="BMS293" s="730"/>
      <c r="BMT293" s="730"/>
      <c r="BMU293" s="730"/>
      <c r="BMV293" s="730"/>
      <c r="BMW293" s="730"/>
      <c r="BMX293" s="730"/>
      <c r="BMY293" s="730"/>
      <c r="BMZ293" s="730"/>
      <c r="BNA293" s="730"/>
      <c r="BNB293" s="730"/>
      <c r="BNC293" s="730"/>
      <c r="BND293" s="730"/>
      <c r="BNE293" s="730"/>
      <c r="BNF293" s="730"/>
      <c r="BNG293" s="730"/>
      <c r="BNH293" s="730"/>
      <c r="BNI293" s="730"/>
      <c r="BNJ293" s="730"/>
      <c r="BNK293" s="730"/>
      <c r="BNL293" s="730"/>
      <c r="BNM293" s="730"/>
      <c r="BNN293" s="730"/>
      <c r="BNO293" s="730"/>
      <c r="BNP293" s="730"/>
      <c r="BNQ293" s="730"/>
      <c r="BNR293" s="730"/>
      <c r="BNS293" s="730"/>
      <c r="BNT293" s="730"/>
      <c r="BNU293" s="730"/>
      <c r="BNV293" s="730"/>
      <c r="BNW293" s="730"/>
      <c r="BNX293" s="730"/>
      <c r="BNY293" s="730"/>
      <c r="BNZ293" s="730"/>
      <c r="BOA293" s="730"/>
      <c r="BOB293" s="730"/>
      <c r="BOC293" s="730"/>
      <c r="BOD293" s="730"/>
      <c r="BOE293" s="730"/>
      <c r="BOF293" s="730"/>
      <c r="BOG293" s="730"/>
      <c r="BOH293" s="730"/>
      <c r="BOI293" s="730"/>
      <c r="BOJ293" s="730"/>
      <c r="BOK293" s="730"/>
      <c r="BOL293" s="730"/>
      <c r="BOM293" s="730"/>
      <c r="BON293" s="730"/>
      <c r="BOO293" s="730"/>
      <c r="BOP293" s="730"/>
      <c r="BOQ293" s="730"/>
      <c r="BOR293" s="730"/>
      <c r="BOS293" s="730"/>
      <c r="BOT293" s="730"/>
      <c r="BOU293" s="730"/>
      <c r="BOV293" s="730"/>
      <c r="BOW293" s="730"/>
      <c r="BOX293" s="730"/>
      <c r="BOY293" s="730"/>
      <c r="BOZ293" s="730"/>
      <c r="BPA293" s="730"/>
      <c r="BPB293" s="730"/>
      <c r="BPC293" s="730"/>
      <c r="BPD293" s="730"/>
      <c r="BPE293" s="730"/>
      <c r="BPF293" s="730"/>
      <c r="BPG293" s="730"/>
      <c r="BPH293" s="730"/>
      <c r="BPI293" s="730"/>
      <c r="BPJ293" s="730"/>
      <c r="BPK293" s="730"/>
      <c r="BPL293" s="730"/>
      <c r="BPM293" s="730"/>
      <c r="BPN293" s="730"/>
      <c r="BPO293" s="730"/>
      <c r="BPP293" s="730"/>
      <c r="BPQ293" s="730"/>
      <c r="BPR293" s="730"/>
      <c r="BPS293" s="730"/>
      <c r="BPT293" s="730"/>
      <c r="BPU293" s="730"/>
      <c r="BPV293" s="730"/>
      <c r="BPW293" s="730"/>
      <c r="BPX293" s="730"/>
      <c r="BPY293" s="730"/>
      <c r="BPZ293" s="730"/>
      <c r="BQA293" s="730"/>
      <c r="BQB293" s="730"/>
      <c r="BQC293" s="730"/>
      <c r="BQD293" s="730"/>
      <c r="BQE293" s="730"/>
      <c r="BQF293" s="730"/>
      <c r="BQG293" s="730"/>
      <c r="BQH293" s="730"/>
      <c r="BQI293" s="730"/>
      <c r="BQJ293" s="730"/>
      <c r="BQK293" s="730"/>
      <c r="BQL293" s="730"/>
      <c r="BQM293" s="730"/>
      <c r="BQN293" s="730"/>
      <c r="BQO293" s="730"/>
      <c r="BQP293" s="730"/>
      <c r="BQQ293" s="730"/>
      <c r="BQR293" s="730"/>
      <c r="BQS293" s="730"/>
      <c r="BQT293" s="730"/>
      <c r="BQU293" s="730"/>
      <c r="BQV293" s="730"/>
      <c r="BQW293" s="730"/>
      <c r="BQX293" s="730"/>
      <c r="BQY293" s="730"/>
      <c r="BQZ293" s="730"/>
      <c r="BRA293" s="730"/>
      <c r="BRB293" s="730"/>
      <c r="BRC293" s="730"/>
      <c r="BRD293" s="730"/>
      <c r="BRE293" s="730"/>
      <c r="BRF293" s="730"/>
      <c r="BRG293" s="730"/>
      <c r="BRH293" s="730"/>
      <c r="BRI293" s="730"/>
      <c r="BRJ293" s="730"/>
      <c r="BRK293" s="730"/>
      <c r="BRL293" s="730"/>
      <c r="BRM293" s="730"/>
      <c r="BRN293" s="730"/>
      <c r="BRO293" s="730"/>
      <c r="BRP293" s="730"/>
      <c r="BRQ293" s="730"/>
      <c r="BRR293" s="730"/>
      <c r="BRS293" s="730"/>
      <c r="BRT293" s="730"/>
      <c r="BRU293" s="730"/>
      <c r="BRV293" s="730"/>
      <c r="BRW293" s="730"/>
      <c r="BRX293" s="730"/>
      <c r="BRY293" s="730"/>
      <c r="BRZ293" s="730"/>
      <c r="BSA293" s="730"/>
      <c r="BSB293" s="730"/>
      <c r="BSC293" s="730"/>
      <c r="BSD293" s="730"/>
      <c r="BSE293" s="730"/>
      <c r="BSF293" s="730"/>
      <c r="BSG293" s="730"/>
      <c r="BSH293" s="730"/>
      <c r="BSI293" s="730"/>
      <c r="BSJ293" s="730"/>
      <c r="BSK293" s="730"/>
      <c r="BSL293" s="730"/>
      <c r="BSM293" s="730"/>
      <c r="BSN293" s="730"/>
      <c r="BSO293" s="730"/>
      <c r="BSP293" s="730"/>
      <c r="BSQ293" s="730"/>
      <c r="BSR293" s="730"/>
      <c r="BSS293" s="730"/>
      <c r="BST293" s="730"/>
      <c r="BSU293" s="730"/>
      <c r="BSV293" s="730"/>
      <c r="BSW293" s="730"/>
      <c r="BSX293" s="730"/>
      <c r="BSY293" s="730"/>
      <c r="BSZ293" s="730"/>
      <c r="BTA293" s="730"/>
      <c r="BTB293" s="730"/>
      <c r="BTC293" s="730"/>
      <c r="BTD293" s="730"/>
      <c r="BTE293" s="730"/>
      <c r="BTF293" s="730"/>
      <c r="BTG293" s="730"/>
      <c r="BTH293" s="730"/>
      <c r="BTI293" s="730"/>
      <c r="BTJ293" s="730"/>
      <c r="BTK293" s="730"/>
      <c r="BTL293" s="730"/>
      <c r="BTM293" s="730"/>
      <c r="BTN293" s="730"/>
      <c r="BTO293" s="730"/>
      <c r="BTP293" s="730"/>
      <c r="BTQ293" s="730"/>
      <c r="BTR293" s="730"/>
      <c r="BTS293" s="730"/>
      <c r="BTT293" s="730"/>
      <c r="BTU293" s="730"/>
      <c r="BTV293" s="730"/>
      <c r="BTW293" s="730"/>
      <c r="BTX293" s="730"/>
      <c r="BTY293" s="730"/>
      <c r="BTZ293" s="730"/>
      <c r="BUA293" s="730"/>
      <c r="BUB293" s="730"/>
      <c r="BUC293" s="730"/>
      <c r="BUD293" s="730"/>
      <c r="BUE293" s="730"/>
      <c r="BUF293" s="730"/>
      <c r="BUG293" s="730"/>
      <c r="BUH293" s="730"/>
      <c r="BUI293" s="730"/>
      <c r="BUJ293" s="730"/>
      <c r="BUK293" s="730"/>
      <c r="BUL293" s="730"/>
      <c r="BUM293" s="730"/>
      <c r="BUN293" s="730"/>
      <c r="BUO293" s="730"/>
      <c r="BUP293" s="730"/>
      <c r="BUQ293" s="730"/>
      <c r="BUR293" s="730"/>
      <c r="BUS293" s="730"/>
      <c r="BUT293" s="730"/>
      <c r="BUU293" s="730"/>
      <c r="BUV293" s="730"/>
      <c r="BUW293" s="730"/>
      <c r="BUX293" s="730"/>
      <c r="BUY293" s="730"/>
      <c r="BUZ293" s="730"/>
      <c r="BVA293" s="730"/>
      <c r="BVB293" s="730"/>
      <c r="BVC293" s="730"/>
      <c r="BVD293" s="730"/>
      <c r="BVE293" s="730"/>
      <c r="BVF293" s="730"/>
      <c r="BVG293" s="730"/>
      <c r="BVH293" s="730"/>
      <c r="BVI293" s="730"/>
      <c r="BVJ293" s="730"/>
      <c r="BVK293" s="730"/>
      <c r="BVL293" s="730"/>
      <c r="BVM293" s="730"/>
      <c r="BVN293" s="730"/>
      <c r="BVO293" s="730"/>
      <c r="BVP293" s="730"/>
      <c r="BVQ293" s="730"/>
      <c r="BVR293" s="730"/>
      <c r="BVS293" s="730"/>
      <c r="BVT293" s="730"/>
      <c r="BVU293" s="730"/>
      <c r="BVV293" s="730"/>
      <c r="BVW293" s="730"/>
      <c r="BVX293" s="730"/>
      <c r="BVY293" s="730"/>
      <c r="BVZ293" s="730"/>
      <c r="BWA293" s="730"/>
      <c r="BWB293" s="730"/>
      <c r="BWC293" s="730"/>
      <c r="BWD293" s="730"/>
      <c r="BWE293" s="730"/>
      <c r="BWF293" s="730"/>
      <c r="BWG293" s="730"/>
      <c r="BWH293" s="730"/>
      <c r="BWI293" s="730"/>
      <c r="BWJ293" s="730"/>
      <c r="BWK293" s="730"/>
      <c r="BWL293" s="730"/>
      <c r="BWM293" s="730"/>
      <c r="BWN293" s="730"/>
      <c r="BWO293" s="730"/>
      <c r="BWP293" s="730"/>
      <c r="BWQ293" s="730"/>
      <c r="BWR293" s="730"/>
      <c r="BWS293" s="730"/>
      <c r="BWT293" s="730"/>
      <c r="BWU293" s="730"/>
      <c r="BWV293" s="730"/>
      <c r="BWW293" s="730"/>
      <c r="BWX293" s="730"/>
      <c r="BWY293" s="730"/>
      <c r="BWZ293" s="730"/>
      <c r="BXA293" s="730"/>
      <c r="BXB293" s="730"/>
      <c r="BXC293" s="730"/>
      <c r="BXD293" s="730"/>
      <c r="BXE293" s="730"/>
      <c r="BXF293" s="730"/>
      <c r="BXG293" s="730"/>
      <c r="BXH293" s="730"/>
      <c r="BXI293" s="730"/>
      <c r="BXJ293" s="730"/>
      <c r="BXK293" s="730"/>
      <c r="BXL293" s="730"/>
      <c r="BXM293" s="730"/>
      <c r="BXN293" s="730"/>
      <c r="BXO293" s="730"/>
      <c r="BXP293" s="730"/>
      <c r="BXQ293" s="730"/>
      <c r="BXR293" s="730"/>
      <c r="BXS293" s="730"/>
      <c r="BXT293" s="730"/>
      <c r="BXU293" s="730"/>
      <c r="BXV293" s="730"/>
      <c r="BXW293" s="730"/>
      <c r="BXX293" s="730"/>
      <c r="BXY293" s="730"/>
      <c r="BXZ293" s="730"/>
      <c r="BYA293" s="730"/>
      <c r="BYB293" s="730"/>
      <c r="BYC293" s="730"/>
      <c r="BYD293" s="730"/>
      <c r="BYE293" s="730"/>
      <c r="BYF293" s="730"/>
      <c r="BYG293" s="730"/>
      <c r="BYH293" s="730"/>
      <c r="BYI293" s="730"/>
      <c r="BYJ293" s="730"/>
      <c r="BYK293" s="730"/>
      <c r="BYL293" s="730"/>
      <c r="BYM293" s="730"/>
      <c r="BYN293" s="730"/>
      <c r="BYO293" s="730"/>
      <c r="BYP293" s="730"/>
      <c r="BYQ293" s="730"/>
      <c r="BYR293" s="730"/>
      <c r="BYS293" s="730"/>
      <c r="BYT293" s="730"/>
      <c r="BYU293" s="730"/>
      <c r="BYV293" s="730"/>
      <c r="BYW293" s="730"/>
      <c r="BYX293" s="730"/>
      <c r="BYY293" s="730"/>
      <c r="BYZ293" s="730"/>
      <c r="BZA293" s="730"/>
      <c r="BZB293" s="730"/>
      <c r="BZC293" s="730"/>
      <c r="BZD293" s="730"/>
      <c r="BZE293" s="730"/>
      <c r="BZF293" s="730"/>
      <c r="BZG293" s="730"/>
      <c r="BZH293" s="730"/>
      <c r="BZI293" s="730"/>
      <c r="BZJ293" s="730"/>
      <c r="BZK293" s="730"/>
      <c r="BZL293" s="730"/>
      <c r="BZM293" s="730"/>
      <c r="BZN293" s="730"/>
      <c r="BZO293" s="730"/>
      <c r="BZP293" s="730"/>
      <c r="BZQ293" s="730"/>
      <c r="BZR293" s="730"/>
      <c r="BZS293" s="730"/>
      <c r="BZT293" s="730"/>
      <c r="BZU293" s="730"/>
      <c r="BZV293" s="730"/>
      <c r="BZW293" s="730"/>
      <c r="BZX293" s="730"/>
      <c r="BZY293" s="730"/>
      <c r="BZZ293" s="730"/>
      <c r="CAA293" s="730"/>
      <c r="CAB293" s="730"/>
      <c r="CAC293" s="730"/>
      <c r="CAD293" s="730"/>
      <c r="CAE293" s="730"/>
      <c r="CAF293" s="730"/>
      <c r="CAG293" s="730"/>
      <c r="CAH293" s="730"/>
      <c r="CAI293" s="730"/>
      <c r="CAJ293" s="730"/>
      <c r="CAK293" s="730"/>
      <c r="CAL293" s="730"/>
      <c r="CAM293" s="730"/>
      <c r="CAN293" s="730"/>
      <c r="CAO293" s="730"/>
      <c r="CAP293" s="730"/>
      <c r="CAQ293" s="730"/>
      <c r="CAR293" s="730"/>
      <c r="CAS293" s="730"/>
      <c r="CAT293" s="730"/>
      <c r="CAU293" s="730"/>
      <c r="CAV293" s="730"/>
      <c r="CAW293" s="730"/>
      <c r="CAX293" s="730"/>
      <c r="CAY293" s="730"/>
      <c r="CAZ293" s="730"/>
      <c r="CBA293" s="730"/>
      <c r="CBB293" s="730"/>
      <c r="CBC293" s="730"/>
      <c r="CBD293" s="730"/>
      <c r="CBE293" s="730"/>
      <c r="CBF293" s="730"/>
      <c r="CBG293" s="730"/>
      <c r="CBH293" s="730"/>
      <c r="CBI293" s="730"/>
      <c r="CBJ293" s="730"/>
      <c r="CBK293" s="730"/>
      <c r="CBL293" s="730"/>
      <c r="CBM293" s="730"/>
      <c r="CBN293" s="730"/>
      <c r="CBO293" s="730"/>
      <c r="CBP293" s="730"/>
      <c r="CBQ293" s="730"/>
      <c r="CBR293" s="730"/>
      <c r="CBS293" s="730"/>
      <c r="CBT293" s="730"/>
      <c r="CBU293" s="730"/>
      <c r="CBV293" s="730"/>
      <c r="CBW293" s="730"/>
      <c r="CBX293" s="730"/>
      <c r="CBY293" s="730"/>
      <c r="CBZ293" s="730"/>
      <c r="CCA293" s="730"/>
      <c r="CCB293" s="730"/>
      <c r="CCC293" s="730"/>
      <c r="CCD293" s="730"/>
      <c r="CCE293" s="730"/>
      <c r="CCF293" s="730"/>
      <c r="CCG293" s="730"/>
      <c r="CCH293" s="730"/>
      <c r="CCI293" s="730"/>
      <c r="CCJ293" s="730"/>
      <c r="CCK293" s="730"/>
      <c r="CCL293" s="730"/>
      <c r="CCM293" s="730"/>
      <c r="CCN293" s="730"/>
      <c r="CCO293" s="730"/>
      <c r="CCP293" s="730"/>
      <c r="CCQ293" s="730"/>
      <c r="CCR293" s="730"/>
      <c r="CCS293" s="730"/>
      <c r="CCT293" s="730"/>
      <c r="CCU293" s="730"/>
      <c r="CCV293" s="730"/>
      <c r="CCW293" s="730"/>
      <c r="CCX293" s="730"/>
      <c r="CCY293" s="730"/>
      <c r="CCZ293" s="730"/>
      <c r="CDA293" s="730"/>
      <c r="CDB293" s="730"/>
      <c r="CDC293" s="730"/>
      <c r="CDD293" s="730"/>
      <c r="CDE293" s="730"/>
      <c r="CDF293" s="730"/>
      <c r="CDG293" s="730"/>
      <c r="CDH293" s="730"/>
      <c r="CDI293" s="730"/>
      <c r="CDJ293" s="730"/>
      <c r="CDK293" s="730"/>
      <c r="CDL293" s="730"/>
      <c r="CDM293" s="730"/>
      <c r="CDN293" s="730"/>
      <c r="CDO293" s="730"/>
      <c r="CDP293" s="730"/>
      <c r="CDQ293" s="730"/>
      <c r="CDR293" s="730"/>
      <c r="CDS293" s="730"/>
      <c r="CDT293" s="730"/>
      <c r="CDU293" s="730"/>
      <c r="CDV293" s="730"/>
      <c r="CDW293" s="730"/>
      <c r="CDX293" s="730"/>
      <c r="CDY293" s="730"/>
      <c r="CDZ293" s="730"/>
      <c r="CEA293" s="730"/>
      <c r="CEB293" s="730"/>
      <c r="CEC293" s="730"/>
      <c r="CED293" s="730"/>
      <c r="CEE293" s="730"/>
      <c r="CEF293" s="730"/>
      <c r="CEG293" s="730"/>
      <c r="CEH293" s="730"/>
      <c r="CEI293" s="730"/>
      <c r="CEJ293" s="730"/>
      <c r="CEK293" s="730"/>
      <c r="CEL293" s="730"/>
      <c r="CEM293" s="730"/>
      <c r="CEN293" s="730"/>
      <c r="CEO293" s="730"/>
      <c r="CEP293" s="730"/>
      <c r="CEQ293" s="730"/>
      <c r="CER293" s="730"/>
      <c r="CES293" s="730"/>
      <c r="CET293" s="730"/>
      <c r="CEU293" s="730"/>
      <c r="CEV293" s="730"/>
      <c r="CEW293" s="730"/>
      <c r="CEX293" s="730"/>
      <c r="CEY293" s="730"/>
      <c r="CEZ293" s="730"/>
      <c r="CFA293" s="730"/>
      <c r="CFB293" s="730"/>
      <c r="CFC293" s="730"/>
      <c r="CFD293" s="730"/>
      <c r="CFE293" s="730"/>
      <c r="CFF293" s="730"/>
      <c r="CFG293" s="730"/>
      <c r="CFH293" s="730"/>
      <c r="CFI293" s="730"/>
      <c r="CFJ293" s="730"/>
      <c r="CFK293" s="730"/>
      <c r="CFL293" s="730"/>
      <c r="CFM293" s="730"/>
      <c r="CFN293" s="730"/>
      <c r="CFO293" s="730"/>
      <c r="CFP293" s="730"/>
      <c r="CFQ293" s="730"/>
      <c r="CFR293" s="730"/>
      <c r="CFS293" s="730"/>
      <c r="CFT293" s="730"/>
      <c r="CFU293" s="730"/>
      <c r="CFV293" s="730"/>
      <c r="CFW293" s="730"/>
      <c r="CFX293" s="730"/>
      <c r="CFY293" s="730"/>
      <c r="CFZ293" s="730"/>
      <c r="CGA293" s="730"/>
      <c r="CGB293" s="730"/>
      <c r="CGC293" s="730"/>
      <c r="CGD293" s="730"/>
      <c r="CGE293" s="730"/>
      <c r="CGF293" s="730"/>
      <c r="CGG293" s="730"/>
      <c r="CGH293" s="730"/>
      <c r="CGI293" s="730"/>
      <c r="CGJ293" s="730"/>
      <c r="CGK293" s="730"/>
      <c r="CGL293" s="730"/>
      <c r="CGM293" s="730"/>
      <c r="CGN293" s="730"/>
      <c r="CGO293" s="730"/>
      <c r="CGP293" s="730"/>
      <c r="CGQ293" s="730"/>
      <c r="CGR293" s="730"/>
      <c r="CGS293" s="730"/>
      <c r="CGT293" s="730"/>
      <c r="CGU293" s="730"/>
      <c r="CGV293" s="730"/>
      <c r="CGW293" s="730"/>
      <c r="CGX293" s="730"/>
      <c r="CGY293" s="730"/>
      <c r="CGZ293" s="730"/>
      <c r="CHA293" s="730"/>
      <c r="CHB293" s="730"/>
      <c r="CHC293" s="730"/>
      <c r="CHD293" s="730"/>
      <c r="CHE293" s="730"/>
      <c r="CHF293" s="730"/>
      <c r="CHG293" s="730"/>
      <c r="CHH293" s="730"/>
      <c r="CHI293" s="730"/>
      <c r="CHJ293" s="730"/>
      <c r="CHK293" s="730"/>
      <c r="CHL293" s="730"/>
      <c r="CHM293" s="730"/>
      <c r="CHN293" s="730"/>
      <c r="CHO293" s="730"/>
      <c r="CHP293" s="730"/>
      <c r="CHQ293" s="730"/>
      <c r="CHR293" s="730"/>
      <c r="CHS293" s="730"/>
      <c r="CHT293" s="730"/>
      <c r="CHU293" s="730"/>
      <c r="CHV293" s="730"/>
      <c r="CHW293" s="730"/>
      <c r="CHX293" s="730"/>
      <c r="CHY293" s="730"/>
      <c r="CHZ293" s="730"/>
      <c r="CIA293" s="730"/>
      <c r="CIB293" s="730"/>
      <c r="CIC293" s="730"/>
      <c r="CID293" s="730"/>
      <c r="CIE293" s="730"/>
      <c r="CIF293" s="730"/>
      <c r="CIG293" s="730"/>
      <c r="CIH293" s="730"/>
      <c r="CII293" s="730"/>
      <c r="CIJ293" s="730"/>
      <c r="CIK293" s="730"/>
      <c r="CIL293" s="730"/>
      <c r="CIM293" s="730"/>
      <c r="CIN293" s="730"/>
      <c r="CIO293" s="730"/>
      <c r="CIP293" s="730"/>
      <c r="CIQ293" s="730"/>
      <c r="CIR293" s="730"/>
      <c r="CIS293" s="730"/>
      <c r="CIT293" s="730"/>
      <c r="CIU293" s="730"/>
      <c r="CIV293" s="730"/>
      <c r="CIW293" s="730"/>
      <c r="CIX293" s="730"/>
      <c r="CIY293" s="730"/>
      <c r="CIZ293" s="730"/>
      <c r="CJA293" s="730"/>
      <c r="CJB293" s="730"/>
      <c r="CJC293" s="730"/>
      <c r="CJD293" s="730"/>
      <c r="CJE293" s="730"/>
      <c r="CJF293" s="730"/>
      <c r="CJG293" s="730"/>
      <c r="CJH293" s="730"/>
      <c r="CJI293" s="730"/>
      <c r="CJJ293" s="730"/>
      <c r="CJK293" s="730"/>
      <c r="CJL293" s="730"/>
      <c r="CJM293" s="730"/>
      <c r="CJN293" s="730"/>
      <c r="CJO293" s="730"/>
      <c r="CJP293" s="730"/>
      <c r="CJQ293" s="730"/>
      <c r="CJR293" s="730"/>
      <c r="CJS293" s="730"/>
      <c r="CJT293" s="730"/>
      <c r="CJU293" s="730"/>
      <c r="CJV293" s="730"/>
      <c r="CJW293" s="730"/>
      <c r="CJX293" s="730"/>
      <c r="CJY293" s="730"/>
      <c r="CJZ293" s="730"/>
      <c r="CKA293" s="730"/>
      <c r="CKB293" s="730"/>
      <c r="CKC293" s="730"/>
      <c r="CKD293" s="730"/>
      <c r="CKE293" s="730"/>
      <c r="CKF293" s="730"/>
      <c r="CKG293" s="730"/>
      <c r="CKH293" s="730"/>
      <c r="CKI293" s="730"/>
      <c r="CKJ293" s="730"/>
      <c r="CKK293" s="730"/>
      <c r="CKL293" s="730"/>
      <c r="CKM293" s="730"/>
      <c r="CKN293" s="730"/>
      <c r="CKO293" s="730"/>
      <c r="CKP293" s="730"/>
      <c r="CKQ293" s="730"/>
      <c r="CKR293" s="730"/>
      <c r="CKS293" s="730"/>
      <c r="CKT293" s="730"/>
      <c r="CKU293" s="730"/>
      <c r="CKV293" s="730"/>
      <c r="CKW293" s="730"/>
      <c r="CKX293" s="730"/>
      <c r="CKY293" s="730"/>
      <c r="CKZ293" s="730"/>
      <c r="CLA293" s="730"/>
      <c r="CLB293" s="730"/>
      <c r="CLC293" s="730"/>
      <c r="CLD293" s="730"/>
      <c r="CLE293" s="730"/>
      <c r="CLF293" s="730"/>
      <c r="CLG293" s="730"/>
      <c r="CLH293" s="730"/>
      <c r="CLI293" s="730"/>
      <c r="CLJ293" s="730"/>
      <c r="CLK293" s="730"/>
      <c r="CLL293" s="730"/>
      <c r="CLM293" s="730"/>
      <c r="CLN293" s="730"/>
      <c r="CLO293" s="730"/>
      <c r="CLP293" s="730"/>
      <c r="CLQ293" s="730"/>
      <c r="CLR293" s="730"/>
      <c r="CLS293" s="730"/>
      <c r="CLT293" s="730"/>
      <c r="CLU293" s="730"/>
      <c r="CLV293" s="730"/>
      <c r="CLW293" s="730"/>
      <c r="CLX293" s="730"/>
      <c r="CLY293" s="730"/>
      <c r="CLZ293" s="730"/>
      <c r="CMA293" s="730"/>
      <c r="CMB293" s="730"/>
      <c r="CMC293" s="730"/>
      <c r="CMD293" s="730"/>
      <c r="CME293" s="730"/>
      <c r="CMF293" s="730"/>
      <c r="CMG293" s="730"/>
      <c r="CMH293" s="730"/>
      <c r="CMI293" s="730"/>
      <c r="CMJ293" s="730"/>
      <c r="CMK293" s="730"/>
      <c r="CML293" s="730"/>
      <c r="CMM293" s="730"/>
      <c r="CMN293" s="730"/>
      <c r="CMO293" s="730"/>
      <c r="CMP293" s="730"/>
      <c r="CMQ293" s="730"/>
      <c r="CMR293" s="730"/>
      <c r="CMS293" s="730"/>
      <c r="CMT293" s="730"/>
      <c r="CMU293" s="730"/>
      <c r="CMV293" s="730"/>
      <c r="CMW293" s="730"/>
      <c r="CMX293" s="730"/>
      <c r="CMY293" s="730"/>
      <c r="CMZ293" s="730"/>
      <c r="CNA293" s="730"/>
      <c r="CNB293" s="730"/>
      <c r="CNC293" s="730"/>
      <c r="CND293" s="730"/>
      <c r="CNE293" s="730"/>
      <c r="CNF293" s="730"/>
      <c r="CNG293" s="730"/>
      <c r="CNH293" s="730"/>
      <c r="CNI293" s="730"/>
      <c r="CNJ293" s="730"/>
      <c r="CNK293" s="730"/>
      <c r="CNL293" s="730"/>
      <c r="CNM293" s="730"/>
      <c r="CNN293" s="730"/>
      <c r="CNO293" s="730"/>
      <c r="CNP293" s="730"/>
      <c r="CNQ293" s="730"/>
      <c r="CNR293" s="730"/>
      <c r="CNS293" s="730"/>
      <c r="CNT293" s="730"/>
      <c r="CNU293" s="730"/>
      <c r="CNV293" s="730"/>
      <c r="CNW293" s="730"/>
      <c r="CNX293" s="730"/>
      <c r="CNY293" s="730"/>
      <c r="CNZ293" s="730"/>
      <c r="COA293" s="730"/>
      <c r="COB293" s="730"/>
      <c r="COC293" s="730"/>
      <c r="COD293" s="730"/>
      <c r="COE293" s="730"/>
      <c r="COF293" s="730"/>
      <c r="COG293" s="730"/>
      <c r="COH293" s="730"/>
      <c r="COI293" s="730"/>
      <c r="COJ293" s="730"/>
      <c r="COK293" s="730"/>
      <c r="COL293" s="730"/>
      <c r="COM293" s="730"/>
      <c r="CON293" s="730"/>
      <c r="COO293" s="730"/>
      <c r="COP293" s="730"/>
      <c r="COQ293" s="730"/>
      <c r="COR293" s="730"/>
      <c r="COS293" s="730"/>
      <c r="COT293" s="730"/>
      <c r="COU293" s="730"/>
      <c r="COV293" s="730"/>
      <c r="COW293" s="730"/>
      <c r="COX293" s="730"/>
      <c r="COY293" s="730"/>
      <c r="COZ293" s="730"/>
      <c r="CPA293" s="730"/>
      <c r="CPB293" s="730"/>
      <c r="CPC293" s="730"/>
      <c r="CPD293" s="730"/>
      <c r="CPE293" s="730"/>
      <c r="CPF293" s="730"/>
      <c r="CPG293" s="730"/>
      <c r="CPH293" s="730"/>
      <c r="CPI293" s="730"/>
      <c r="CPJ293" s="730"/>
      <c r="CPK293" s="730"/>
      <c r="CPL293" s="730"/>
      <c r="CPM293" s="730"/>
      <c r="CPN293" s="730"/>
      <c r="CPO293" s="730"/>
      <c r="CPP293" s="730"/>
      <c r="CPQ293" s="730"/>
      <c r="CPR293" s="730"/>
      <c r="CPS293" s="730"/>
      <c r="CPT293" s="730"/>
      <c r="CPU293" s="730"/>
      <c r="CPV293" s="730"/>
      <c r="CPW293" s="730"/>
      <c r="CPX293" s="730"/>
      <c r="CPY293" s="730"/>
      <c r="CPZ293" s="730"/>
      <c r="CQA293" s="730"/>
      <c r="CQB293" s="730"/>
      <c r="CQC293" s="730"/>
      <c r="CQD293" s="730"/>
      <c r="CQE293" s="730"/>
      <c r="CQF293" s="730"/>
      <c r="CQG293" s="730"/>
      <c r="CQH293" s="730"/>
      <c r="CQI293" s="730"/>
      <c r="CQJ293" s="730"/>
      <c r="CQK293" s="730"/>
      <c r="CQL293" s="730"/>
      <c r="CQM293" s="730"/>
      <c r="CQN293" s="730"/>
      <c r="CQO293" s="730"/>
      <c r="CQP293" s="730"/>
      <c r="CQQ293" s="730"/>
      <c r="CQR293" s="730"/>
      <c r="CQS293" s="730"/>
      <c r="CQT293" s="730"/>
      <c r="CQU293" s="730"/>
      <c r="CQV293" s="730"/>
      <c r="CQW293" s="730"/>
      <c r="CQX293" s="730"/>
      <c r="CQY293" s="730"/>
      <c r="CQZ293" s="730"/>
      <c r="CRA293" s="730"/>
      <c r="CRB293" s="730"/>
      <c r="CRC293" s="730"/>
      <c r="CRD293" s="730"/>
      <c r="CRE293" s="730"/>
      <c r="CRF293" s="730"/>
      <c r="CRG293" s="730"/>
      <c r="CRH293" s="730"/>
      <c r="CRI293" s="730"/>
      <c r="CRJ293" s="730"/>
      <c r="CRK293" s="730"/>
      <c r="CRL293" s="730"/>
      <c r="CRM293" s="730"/>
      <c r="CRN293" s="730"/>
      <c r="CRO293" s="730"/>
      <c r="CRP293" s="730"/>
      <c r="CRQ293" s="730"/>
      <c r="CRR293" s="730"/>
      <c r="CRS293" s="730"/>
      <c r="CRT293" s="730"/>
      <c r="CRU293" s="730"/>
      <c r="CRV293" s="730"/>
      <c r="CRW293" s="730"/>
      <c r="CRX293" s="730"/>
      <c r="CRY293" s="730"/>
      <c r="CRZ293" s="730"/>
      <c r="CSA293" s="730"/>
      <c r="CSB293" s="730"/>
      <c r="CSC293" s="730"/>
      <c r="CSD293" s="730"/>
      <c r="CSE293" s="730"/>
      <c r="CSF293" s="730"/>
      <c r="CSG293" s="730"/>
      <c r="CSH293" s="730"/>
      <c r="CSI293" s="730"/>
      <c r="CSJ293" s="730"/>
      <c r="CSK293" s="730"/>
      <c r="CSL293" s="730"/>
      <c r="CSM293" s="730"/>
      <c r="CSN293" s="730"/>
      <c r="CSO293" s="730"/>
      <c r="CSP293" s="730"/>
      <c r="CSQ293" s="730"/>
      <c r="CSR293" s="730"/>
      <c r="CSS293" s="730"/>
      <c r="CST293" s="730"/>
      <c r="CSU293" s="730"/>
      <c r="CSV293" s="730"/>
      <c r="CSW293" s="730"/>
      <c r="CSX293" s="730"/>
      <c r="CSY293" s="730"/>
      <c r="CSZ293" s="730"/>
      <c r="CTA293" s="730"/>
      <c r="CTB293" s="730"/>
      <c r="CTC293" s="730"/>
      <c r="CTD293" s="730"/>
      <c r="CTE293" s="730"/>
      <c r="CTF293" s="730"/>
      <c r="CTG293" s="730"/>
      <c r="CTH293" s="730"/>
      <c r="CTI293" s="730"/>
      <c r="CTJ293" s="730"/>
      <c r="CTK293" s="730"/>
      <c r="CTL293" s="730"/>
      <c r="CTM293" s="730"/>
      <c r="CTN293" s="730"/>
      <c r="CTO293" s="730"/>
      <c r="CTP293" s="730"/>
      <c r="CTQ293" s="730"/>
      <c r="CTR293" s="730"/>
      <c r="CTS293" s="730"/>
      <c r="CTT293" s="730"/>
      <c r="CTU293" s="730"/>
      <c r="CTV293" s="730"/>
      <c r="CTW293" s="730"/>
      <c r="CTX293" s="730"/>
      <c r="CTY293" s="730"/>
      <c r="CTZ293" s="730"/>
      <c r="CUA293" s="730"/>
      <c r="CUB293" s="730"/>
      <c r="CUC293" s="730"/>
      <c r="CUD293" s="730"/>
      <c r="CUE293" s="730"/>
      <c r="CUF293" s="730"/>
      <c r="CUG293" s="730"/>
      <c r="CUH293" s="730"/>
      <c r="CUI293" s="730"/>
      <c r="CUJ293" s="730"/>
      <c r="CUK293" s="730"/>
      <c r="CUL293" s="730"/>
      <c r="CUM293" s="730"/>
      <c r="CUN293" s="730"/>
      <c r="CUO293" s="730"/>
      <c r="CUP293" s="730"/>
      <c r="CUQ293" s="730"/>
      <c r="CUR293" s="730"/>
      <c r="CUS293" s="730"/>
      <c r="CUT293" s="730"/>
      <c r="CUU293" s="730"/>
      <c r="CUV293" s="730"/>
      <c r="CUW293" s="730"/>
      <c r="CUX293" s="730"/>
      <c r="CUY293" s="730"/>
      <c r="CUZ293" s="730"/>
      <c r="CVA293" s="730"/>
      <c r="CVB293" s="730"/>
      <c r="CVC293" s="730"/>
      <c r="CVD293" s="730"/>
      <c r="CVE293" s="730"/>
      <c r="CVF293" s="730"/>
      <c r="CVG293" s="730"/>
      <c r="CVH293" s="730"/>
      <c r="CVI293" s="730"/>
      <c r="CVJ293" s="730"/>
      <c r="CVK293" s="730"/>
      <c r="CVL293" s="730"/>
      <c r="CVM293" s="730"/>
      <c r="CVN293" s="730"/>
      <c r="CVO293" s="730"/>
      <c r="CVP293" s="730"/>
      <c r="CVQ293" s="730"/>
      <c r="CVR293" s="730"/>
      <c r="CVS293" s="730"/>
      <c r="CVT293" s="730"/>
      <c r="CVU293" s="730"/>
      <c r="CVV293" s="730"/>
      <c r="CVW293" s="730"/>
      <c r="CVX293" s="730"/>
      <c r="CVY293" s="730"/>
      <c r="CVZ293" s="730"/>
      <c r="CWA293" s="730"/>
      <c r="CWB293" s="730"/>
      <c r="CWC293" s="730"/>
      <c r="CWD293" s="730"/>
      <c r="CWE293" s="730"/>
      <c r="CWF293" s="730"/>
      <c r="CWG293" s="730"/>
      <c r="CWH293" s="730"/>
      <c r="CWI293" s="730"/>
      <c r="CWJ293" s="730"/>
      <c r="CWK293" s="730"/>
      <c r="CWL293" s="730"/>
      <c r="CWM293" s="730"/>
      <c r="CWN293" s="730"/>
      <c r="CWO293" s="730"/>
      <c r="CWP293" s="730"/>
      <c r="CWQ293" s="730"/>
      <c r="CWR293" s="730"/>
      <c r="CWS293" s="730"/>
      <c r="CWT293" s="730"/>
      <c r="CWU293" s="730"/>
      <c r="CWV293" s="730"/>
      <c r="CWW293" s="730"/>
      <c r="CWX293" s="730"/>
      <c r="CWY293" s="730"/>
      <c r="CWZ293" s="730"/>
      <c r="CXA293" s="730"/>
      <c r="CXB293" s="730"/>
      <c r="CXC293" s="730"/>
      <c r="CXD293" s="730"/>
      <c r="CXE293" s="730"/>
      <c r="CXF293" s="730"/>
      <c r="CXG293" s="730"/>
      <c r="CXH293" s="730"/>
      <c r="CXI293" s="730"/>
      <c r="CXJ293" s="730"/>
      <c r="CXK293" s="730"/>
      <c r="CXL293" s="730"/>
      <c r="CXM293" s="730"/>
      <c r="CXN293" s="730"/>
      <c r="CXO293" s="730"/>
      <c r="CXP293" s="730"/>
      <c r="CXQ293" s="730"/>
      <c r="CXR293" s="730"/>
      <c r="CXS293" s="730"/>
      <c r="CXT293" s="730"/>
      <c r="CXU293" s="730"/>
      <c r="CXV293" s="730"/>
      <c r="CXW293" s="730"/>
      <c r="CXX293" s="730"/>
      <c r="CXY293" s="730"/>
      <c r="CXZ293" s="730"/>
      <c r="CYA293" s="730"/>
      <c r="CYB293" s="730"/>
      <c r="CYC293" s="730"/>
      <c r="CYD293" s="730"/>
      <c r="CYE293" s="730"/>
      <c r="CYF293" s="730"/>
      <c r="CYG293" s="730"/>
      <c r="CYH293" s="730"/>
      <c r="CYI293" s="730"/>
      <c r="CYJ293" s="730"/>
      <c r="CYK293" s="730"/>
      <c r="CYL293" s="730"/>
      <c r="CYM293" s="730"/>
      <c r="CYN293" s="730"/>
      <c r="CYO293" s="730"/>
      <c r="CYP293" s="730"/>
      <c r="CYQ293" s="730"/>
      <c r="CYR293" s="730"/>
      <c r="CYS293" s="730"/>
      <c r="CYT293" s="730"/>
      <c r="CYU293" s="730"/>
      <c r="CYV293" s="730"/>
      <c r="CYW293" s="730"/>
      <c r="CYX293" s="730"/>
      <c r="CYY293" s="730"/>
      <c r="CYZ293" s="730"/>
      <c r="CZA293" s="730"/>
      <c r="CZB293" s="730"/>
      <c r="CZC293" s="730"/>
      <c r="CZD293" s="730"/>
      <c r="CZE293" s="730"/>
      <c r="CZF293" s="730"/>
      <c r="CZG293" s="730"/>
      <c r="CZH293" s="730"/>
      <c r="CZI293" s="730"/>
      <c r="CZJ293" s="730"/>
      <c r="CZK293" s="730"/>
      <c r="CZL293" s="730"/>
      <c r="CZM293" s="730"/>
      <c r="CZN293" s="730"/>
      <c r="CZO293" s="730"/>
      <c r="CZP293" s="730"/>
      <c r="CZQ293" s="730"/>
      <c r="CZR293" s="730"/>
      <c r="CZS293" s="730"/>
      <c r="CZT293" s="730"/>
      <c r="CZU293" s="730"/>
      <c r="CZV293" s="730"/>
      <c r="CZW293" s="730"/>
      <c r="CZX293" s="730"/>
      <c r="CZY293" s="730"/>
      <c r="CZZ293" s="730"/>
      <c r="DAA293" s="730"/>
      <c r="DAB293" s="730"/>
      <c r="DAC293" s="730"/>
      <c r="DAD293" s="730"/>
      <c r="DAE293" s="730"/>
      <c r="DAF293" s="730"/>
      <c r="DAG293" s="730"/>
      <c r="DAH293" s="730"/>
      <c r="DAI293" s="730"/>
      <c r="DAJ293" s="730"/>
      <c r="DAK293" s="730"/>
      <c r="DAL293" s="730"/>
      <c r="DAM293" s="730"/>
      <c r="DAN293" s="730"/>
      <c r="DAO293" s="730"/>
      <c r="DAP293" s="730"/>
      <c r="DAQ293" s="730"/>
      <c r="DAR293" s="730"/>
      <c r="DAS293" s="730"/>
      <c r="DAT293" s="730"/>
      <c r="DAU293" s="730"/>
      <c r="DAV293" s="730"/>
      <c r="DAW293" s="730"/>
      <c r="DAX293" s="730"/>
      <c r="DAY293" s="730"/>
      <c r="DAZ293" s="730"/>
      <c r="DBA293" s="730"/>
      <c r="DBB293" s="730"/>
      <c r="DBC293" s="730"/>
      <c r="DBD293" s="730"/>
      <c r="DBE293" s="730"/>
      <c r="DBF293" s="730"/>
      <c r="DBG293" s="730"/>
      <c r="DBH293" s="730"/>
      <c r="DBI293" s="730"/>
      <c r="DBJ293" s="730"/>
      <c r="DBK293" s="730"/>
      <c r="DBL293" s="730"/>
      <c r="DBM293" s="730"/>
      <c r="DBN293" s="730"/>
      <c r="DBO293" s="730"/>
      <c r="DBP293" s="730"/>
      <c r="DBQ293" s="730"/>
      <c r="DBR293" s="730"/>
      <c r="DBS293" s="730"/>
      <c r="DBT293" s="730"/>
      <c r="DBU293" s="730"/>
      <c r="DBV293" s="730"/>
      <c r="DBW293" s="730"/>
      <c r="DBX293" s="730"/>
      <c r="DBY293" s="730"/>
      <c r="DBZ293" s="730"/>
      <c r="DCA293" s="730"/>
      <c r="DCB293" s="730"/>
      <c r="DCC293" s="730"/>
      <c r="DCD293" s="730"/>
      <c r="DCE293" s="730"/>
      <c r="DCF293" s="730"/>
      <c r="DCG293" s="730"/>
      <c r="DCH293" s="730"/>
      <c r="DCI293" s="730"/>
      <c r="DCJ293" s="730"/>
      <c r="DCK293" s="730"/>
      <c r="DCL293" s="730"/>
      <c r="DCM293" s="730"/>
      <c r="DCN293" s="730"/>
      <c r="DCO293" s="730"/>
      <c r="DCP293" s="730"/>
      <c r="DCQ293" s="730"/>
      <c r="DCR293" s="730"/>
      <c r="DCS293" s="730"/>
      <c r="DCT293" s="730"/>
      <c r="DCU293" s="730"/>
      <c r="DCV293" s="730"/>
      <c r="DCW293" s="730"/>
      <c r="DCX293" s="730"/>
      <c r="DCY293" s="730"/>
      <c r="DCZ293" s="730"/>
      <c r="DDA293" s="730"/>
      <c r="DDB293" s="730"/>
      <c r="DDC293" s="730"/>
      <c r="DDD293" s="730"/>
      <c r="DDE293" s="730"/>
      <c r="DDF293" s="730"/>
      <c r="DDG293" s="730"/>
      <c r="DDH293" s="730"/>
      <c r="DDI293" s="730"/>
      <c r="DDJ293" s="730"/>
      <c r="DDK293" s="730"/>
      <c r="DDL293" s="730"/>
      <c r="DDM293" s="730"/>
      <c r="DDN293" s="730"/>
      <c r="DDO293" s="730"/>
      <c r="DDP293" s="730"/>
      <c r="DDQ293" s="730"/>
      <c r="DDR293" s="730"/>
      <c r="DDS293" s="730"/>
      <c r="DDT293" s="730"/>
      <c r="DDU293" s="730"/>
      <c r="DDV293" s="730"/>
      <c r="DDW293" s="730"/>
      <c r="DDX293" s="730"/>
      <c r="DDY293" s="730"/>
      <c r="DDZ293" s="730"/>
      <c r="DEA293" s="730"/>
      <c r="DEB293" s="730"/>
      <c r="DEC293" s="730"/>
      <c r="DED293" s="730"/>
      <c r="DEE293" s="730"/>
      <c r="DEF293" s="730"/>
      <c r="DEG293" s="730"/>
      <c r="DEH293" s="730"/>
      <c r="DEI293" s="730"/>
      <c r="DEJ293" s="730"/>
      <c r="DEK293" s="730"/>
      <c r="DEL293" s="730"/>
      <c r="DEM293" s="730"/>
      <c r="DEN293" s="730"/>
      <c r="DEO293" s="730"/>
      <c r="DEP293" s="730"/>
      <c r="DEQ293" s="730"/>
      <c r="DER293" s="730"/>
      <c r="DES293" s="730"/>
      <c r="DET293" s="730"/>
      <c r="DEU293" s="730"/>
      <c r="DEV293" s="730"/>
      <c r="DEW293" s="730"/>
      <c r="DEX293" s="730"/>
      <c r="DEY293" s="730"/>
      <c r="DEZ293" s="730"/>
      <c r="DFA293" s="730"/>
      <c r="DFB293" s="730"/>
      <c r="DFC293" s="730"/>
      <c r="DFD293" s="730"/>
      <c r="DFE293" s="730"/>
      <c r="DFF293" s="730"/>
      <c r="DFG293" s="730"/>
      <c r="DFH293" s="730"/>
      <c r="DFI293" s="730"/>
      <c r="DFJ293" s="730"/>
      <c r="DFK293" s="730"/>
      <c r="DFL293" s="730"/>
      <c r="DFM293" s="730"/>
      <c r="DFN293" s="730"/>
      <c r="DFO293" s="730"/>
      <c r="DFP293" s="730"/>
      <c r="DFQ293" s="730"/>
      <c r="DFR293" s="730"/>
      <c r="DFS293" s="730"/>
      <c r="DFT293" s="730"/>
      <c r="DFU293" s="730"/>
      <c r="DFV293" s="730"/>
      <c r="DFW293" s="730"/>
      <c r="DFX293" s="730"/>
      <c r="DFY293" s="730"/>
      <c r="DFZ293" s="730"/>
      <c r="DGA293" s="730"/>
      <c r="DGB293" s="730"/>
      <c r="DGC293" s="730"/>
      <c r="DGD293" s="730"/>
      <c r="DGE293" s="730"/>
      <c r="DGF293" s="730"/>
      <c r="DGG293" s="730"/>
      <c r="DGH293" s="730"/>
      <c r="DGI293" s="730"/>
      <c r="DGJ293" s="730"/>
      <c r="DGK293" s="730"/>
      <c r="DGL293" s="730"/>
      <c r="DGM293" s="730"/>
      <c r="DGN293" s="730"/>
      <c r="DGO293" s="730"/>
      <c r="DGP293" s="730"/>
      <c r="DGQ293" s="730"/>
      <c r="DGR293" s="730"/>
      <c r="DGS293" s="730"/>
      <c r="DGT293" s="730"/>
      <c r="DGU293" s="730"/>
      <c r="DGV293" s="730"/>
      <c r="DGW293" s="730"/>
      <c r="DGX293" s="730"/>
      <c r="DGY293" s="730"/>
      <c r="DGZ293" s="730"/>
      <c r="DHA293" s="730"/>
      <c r="DHB293" s="730"/>
      <c r="DHC293" s="730"/>
      <c r="DHD293" s="730"/>
      <c r="DHE293" s="730"/>
      <c r="DHF293" s="730"/>
      <c r="DHG293" s="730"/>
      <c r="DHH293" s="730"/>
      <c r="DHI293" s="730"/>
      <c r="DHJ293" s="730"/>
      <c r="DHK293" s="730"/>
      <c r="DHL293" s="730"/>
      <c r="DHM293" s="730"/>
      <c r="DHN293" s="730"/>
      <c r="DHO293" s="730"/>
      <c r="DHP293" s="730"/>
      <c r="DHQ293" s="730"/>
      <c r="DHR293" s="730"/>
      <c r="DHS293" s="730"/>
      <c r="DHT293" s="730"/>
      <c r="DHU293" s="730"/>
      <c r="DHV293" s="730"/>
      <c r="DHW293" s="730"/>
      <c r="DHX293" s="730"/>
      <c r="DHY293" s="730"/>
      <c r="DHZ293" s="730"/>
      <c r="DIA293" s="730"/>
      <c r="DIB293" s="730"/>
      <c r="DIC293" s="730"/>
      <c r="DID293" s="730"/>
      <c r="DIE293" s="730"/>
      <c r="DIF293" s="730"/>
      <c r="DIG293" s="730"/>
      <c r="DIH293" s="730"/>
      <c r="DII293" s="730"/>
      <c r="DIJ293" s="730"/>
      <c r="DIK293" s="730"/>
      <c r="DIL293" s="730"/>
      <c r="DIM293" s="730"/>
      <c r="DIN293" s="730"/>
      <c r="DIO293" s="730"/>
      <c r="DIP293" s="730"/>
      <c r="DIQ293" s="730"/>
      <c r="DIR293" s="730"/>
      <c r="DIS293" s="730"/>
      <c r="DIT293" s="730"/>
      <c r="DIU293" s="730"/>
      <c r="DIV293" s="730"/>
      <c r="DIW293" s="730"/>
      <c r="DIX293" s="730"/>
      <c r="DIY293" s="730"/>
      <c r="DIZ293" s="730"/>
      <c r="DJA293" s="730"/>
      <c r="DJB293" s="730"/>
      <c r="DJC293" s="730"/>
      <c r="DJD293" s="730"/>
      <c r="DJE293" s="730"/>
      <c r="DJF293" s="730"/>
      <c r="DJG293" s="730"/>
      <c r="DJH293" s="730"/>
      <c r="DJI293" s="730"/>
      <c r="DJJ293" s="730"/>
      <c r="DJK293" s="730"/>
      <c r="DJL293" s="730"/>
      <c r="DJM293" s="730"/>
      <c r="DJN293" s="730"/>
      <c r="DJO293" s="730"/>
      <c r="DJP293" s="730"/>
      <c r="DJQ293" s="730"/>
      <c r="DJR293" s="730"/>
      <c r="DJS293" s="730"/>
      <c r="DJT293" s="730"/>
      <c r="DJU293" s="730"/>
      <c r="DJV293" s="730"/>
      <c r="DJW293" s="730"/>
      <c r="DJX293" s="730"/>
      <c r="DJY293" s="730"/>
      <c r="DJZ293" s="730"/>
      <c r="DKA293" s="730"/>
      <c r="DKB293" s="730"/>
      <c r="DKC293" s="730"/>
      <c r="DKD293" s="730"/>
      <c r="DKE293" s="730"/>
      <c r="DKF293" s="730"/>
      <c r="DKG293" s="730"/>
      <c r="DKH293" s="730"/>
      <c r="DKI293" s="730"/>
      <c r="DKJ293" s="730"/>
      <c r="DKK293" s="730"/>
      <c r="DKL293" s="730"/>
      <c r="DKM293" s="730"/>
      <c r="DKN293" s="730"/>
      <c r="DKO293" s="730"/>
      <c r="DKP293" s="730"/>
      <c r="DKQ293" s="730"/>
      <c r="DKR293" s="730"/>
      <c r="DKS293" s="730"/>
      <c r="DKT293" s="730"/>
      <c r="DKU293" s="730"/>
      <c r="DKV293" s="730"/>
      <c r="DKW293" s="730"/>
      <c r="DKX293" s="730"/>
      <c r="DKY293" s="730"/>
      <c r="DKZ293" s="730"/>
      <c r="DLA293" s="730"/>
      <c r="DLB293" s="730"/>
      <c r="DLC293" s="730"/>
      <c r="DLD293" s="730"/>
      <c r="DLE293" s="730"/>
      <c r="DLF293" s="730"/>
      <c r="DLG293" s="730"/>
      <c r="DLH293" s="730"/>
      <c r="DLI293" s="730"/>
      <c r="DLJ293" s="730"/>
      <c r="DLK293" s="730"/>
      <c r="DLL293" s="730"/>
      <c r="DLM293" s="730"/>
      <c r="DLN293" s="730"/>
      <c r="DLO293" s="730"/>
      <c r="DLP293" s="730"/>
      <c r="DLQ293" s="730"/>
      <c r="DLR293" s="730"/>
      <c r="DLS293" s="730"/>
      <c r="DLT293" s="730"/>
      <c r="DLU293" s="730"/>
      <c r="DLV293" s="730"/>
      <c r="DLW293" s="730"/>
      <c r="DLX293" s="730"/>
      <c r="DLY293" s="730"/>
      <c r="DLZ293" s="730"/>
      <c r="DMA293" s="730"/>
      <c r="DMB293" s="730"/>
      <c r="DMC293" s="730"/>
      <c r="DMD293" s="730"/>
      <c r="DME293" s="730"/>
      <c r="DMF293" s="730"/>
      <c r="DMG293" s="730"/>
      <c r="DMH293" s="730"/>
      <c r="DMI293" s="730"/>
      <c r="DMJ293" s="730"/>
      <c r="DMK293" s="730"/>
      <c r="DML293" s="730"/>
      <c r="DMM293" s="730"/>
      <c r="DMN293" s="730"/>
      <c r="DMO293" s="730"/>
      <c r="DMP293" s="730"/>
      <c r="DMQ293" s="730"/>
      <c r="DMR293" s="730"/>
      <c r="DMS293" s="730"/>
      <c r="DMT293" s="730"/>
      <c r="DMU293" s="730"/>
      <c r="DMV293" s="730"/>
      <c r="DMW293" s="730"/>
      <c r="DMX293" s="730"/>
      <c r="DMY293" s="730"/>
      <c r="DMZ293" s="730"/>
      <c r="DNA293" s="730"/>
      <c r="DNB293" s="730"/>
      <c r="DNC293" s="730"/>
      <c r="DND293" s="730"/>
      <c r="DNE293" s="730"/>
      <c r="DNF293" s="730"/>
      <c r="DNG293" s="730"/>
      <c r="DNH293" s="730"/>
      <c r="DNI293" s="730"/>
      <c r="DNJ293" s="730"/>
      <c r="DNK293" s="730"/>
      <c r="DNL293" s="730"/>
      <c r="DNM293" s="730"/>
      <c r="DNN293" s="730"/>
      <c r="DNO293" s="730"/>
      <c r="DNP293" s="730"/>
      <c r="DNQ293" s="730"/>
      <c r="DNR293" s="730"/>
      <c r="DNS293" s="730"/>
      <c r="DNT293" s="730"/>
      <c r="DNU293" s="730"/>
      <c r="DNV293" s="730"/>
      <c r="DNW293" s="730"/>
      <c r="DNX293" s="730"/>
      <c r="DNY293" s="730"/>
      <c r="DNZ293" s="730"/>
      <c r="DOA293" s="730"/>
      <c r="DOB293" s="730"/>
      <c r="DOC293" s="730"/>
      <c r="DOD293" s="730"/>
      <c r="DOE293" s="730"/>
      <c r="DOF293" s="730"/>
      <c r="DOG293" s="730"/>
      <c r="DOH293" s="730"/>
      <c r="DOI293" s="730"/>
      <c r="DOJ293" s="730"/>
      <c r="DOK293" s="730"/>
      <c r="DOL293" s="730"/>
      <c r="DOM293" s="730"/>
      <c r="DON293" s="730"/>
      <c r="DOO293" s="730"/>
      <c r="DOP293" s="730"/>
      <c r="DOQ293" s="730"/>
      <c r="DOR293" s="730"/>
      <c r="DOS293" s="730"/>
      <c r="DOT293" s="730"/>
      <c r="DOU293" s="730"/>
      <c r="DOV293" s="730"/>
      <c r="DOW293" s="730"/>
      <c r="DOX293" s="730"/>
      <c r="DOY293" s="730"/>
      <c r="DOZ293" s="730"/>
      <c r="DPA293" s="730"/>
      <c r="DPB293" s="730"/>
      <c r="DPC293" s="730"/>
      <c r="DPD293" s="730"/>
      <c r="DPE293" s="730"/>
      <c r="DPF293" s="730"/>
      <c r="DPG293" s="730"/>
      <c r="DPH293" s="730"/>
      <c r="DPI293" s="730"/>
      <c r="DPJ293" s="730"/>
      <c r="DPK293" s="730"/>
      <c r="DPL293" s="730"/>
      <c r="DPM293" s="730"/>
      <c r="DPN293" s="730"/>
      <c r="DPO293" s="730"/>
      <c r="DPP293" s="730"/>
      <c r="DPQ293" s="730"/>
      <c r="DPR293" s="730"/>
      <c r="DPS293" s="730"/>
      <c r="DPT293" s="730"/>
      <c r="DPU293" s="730"/>
      <c r="DPV293" s="730"/>
      <c r="DPW293" s="730"/>
      <c r="DPX293" s="730"/>
      <c r="DPY293" s="730"/>
      <c r="DPZ293" s="730"/>
      <c r="DQA293" s="730"/>
      <c r="DQB293" s="730"/>
      <c r="DQC293" s="730"/>
      <c r="DQD293" s="730"/>
      <c r="DQE293" s="730"/>
      <c r="DQF293" s="730"/>
      <c r="DQG293" s="730"/>
      <c r="DQH293" s="730"/>
      <c r="DQI293" s="730"/>
      <c r="DQJ293" s="730"/>
      <c r="DQK293" s="730"/>
      <c r="DQL293" s="730"/>
      <c r="DQM293" s="730"/>
      <c r="DQN293" s="730"/>
      <c r="DQO293" s="730"/>
      <c r="DQP293" s="730"/>
      <c r="DQQ293" s="730"/>
      <c r="DQR293" s="730"/>
      <c r="DQS293" s="730"/>
      <c r="DQT293" s="730"/>
      <c r="DQU293" s="730"/>
      <c r="DQV293" s="730"/>
      <c r="DQW293" s="730"/>
      <c r="DQX293" s="730"/>
      <c r="DQY293" s="730"/>
      <c r="DQZ293" s="730"/>
      <c r="DRA293" s="730"/>
      <c r="DRB293" s="730"/>
      <c r="DRC293" s="730"/>
      <c r="DRD293" s="730"/>
      <c r="DRE293" s="730"/>
      <c r="DRF293" s="730"/>
      <c r="DRG293" s="730"/>
      <c r="DRH293" s="730"/>
      <c r="DRI293" s="730"/>
      <c r="DRJ293" s="730"/>
      <c r="DRK293" s="730"/>
      <c r="DRL293" s="730"/>
      <c r="DRM293" s="730"/>
      <c r="DRN293" s="730"/>
      <c r="DRO293" s="730"/>
      <c r="DRP293" s="730"/>
      <c r="DRQ293" s="730"/>
      <c r="DRR293" s="730"/>
      <c r="DRS293" s="730"/>
      <c r="DRT293" s="730"/>
      <c r="DRU293" s="730"/>
      <c r="DRV293" s="730"/>
      <c r="DRW293" s="730"/>
      <c r="DRX293" s="730"/>
      <c r="DRY293" s="730"/>
      <c r="DRZ293" s="730"/>
      <c r="DSA293" s="730"/>
      <c r="DSB293" s="730"/>
      <c r="DSC293" s="730"/>
      <c r="DSD293" s="730"/>
      <c r="DSE293" s="730"/>
      <c r="DSF293" s="730"/>
      <c r="DSG293" s="730"/>
      <c r="DSH293" s="730"/>
      <c r="DSI293" s="730"/>
      <c r="DSJ293" s="730"/>
      <c r="DSK293" s="730"/>
      <c r="DSL293" s="730"/>
      <c r="DSM293" s="730"/>
      <c r="DSN293" s="730"/>
      <c r="DSO293" s="730"/>
      <c r="DSP293" s="730"/>
      <c r="DSQ293" s="730"/>
      <c r="DSR293" s="730"/>
      <c r="DSS293" s="730"/>
      <c r="DST293" s="730"/>
      <c r="DSU293" s="730"/>
      <c r="DSV293" s="730"/>
      <c r="DSW293" s="730"/>
      <c r="DSX293" s="730"/>
      <c r="DSY293" s="730"/>
      <c r="DSZ293" s="730"/>
      <c r="DTA293" s="730"/>
      <c r="DTB293" s="730"/>
      <c r="DTC293" s="730"/>
      <c r="DTD293" s="730"/>
      <c r="DTE293" s="730"/>
      <c r="DTF293" s="730"/>
      <c r="DTG293" s="730"/>
      <c r="DTH293" s="730"/>
      <c r="DTI293" s="730"/>
      <c r="DTJ293" s="730"/>
      <c r="DTK293" s="730"/>
      <c r="DTL293" s="730"/>
      <c r="DTM293" s="730"/>
      <c r="DTN293" s="730"/>
      <c r="DTO293" s="730"/>
      <c r="DTP293" s="730"/>
      <c r="DTQ293" s="730"/>
      <c r="DTR293" s="730"/>
      <c r="DTS293" s="730"/>
      <c r="DTT293" s="730"/>
      <c r="DTU293" s="730"/>
      <c r="DTV293" s="730"/>
      <c r="DTW293" s="730"/>
      <c r="DTX293" s="730"/>
      <c r="DTY293" s="730"/>
      <c r="DTZ293" s="730"/>
      <c r="DUA293" s="730"/>
      <c r="DUB293" s="730"/>
      <c r="DUC293" s="730"/>
      <c r="DUD293" s="730"/>
      <c r="DUE293" s="730"/>
      <c r="DUF293" s="730"/>
      <c r="DUG293" s="730"/>
      <c r="DUH293" s="730"/>
      <c r="DUI293" s="730"/>
      <c r="DUJ293" s="730"/>
      <c r="DUK293" s="730"/>
      <c r="DUL293" s="730"/>
      <c r="DUM293" s="730"/>
      <c r="DUN293" s="730"/>
      <c r="DUO293" s="730"/>
      <c r="DUP293" s="730"/>
      <c r="DUQ293" s="730"/>
      <c r="DUR293" s="730"/>
      <c r="DUS293" s="730"/>
      <c r="DUT293" s="730"/>
      <c r="DUU293" s="730"/>
      <c r="DUV293" s="730"/>
      <c r="DUW293" s="730"/>
      <c r="DUX293" s="730"/>
      <c r="DUY293" s="730"/>
      <c r="DUZ293" s="730"/>
      <c r="DVA293" s="730"/>
      <c r="DVB293" s="730"/>
      <c r="DVC293" s="730"/>
      <c r="DVD293" s="730"/>
      <c r="DVE293" s="730"/>
      <c r="DVF293" s="730"/>
      <c r="DVG293" s="730"/>
      <c r="DVH293" s="730"/>
      <c r="DVI293" s="730"/>
      <c r="DVJ293" s="730"/>
      <c r="DVK293" s="730"/>
      <c r="DVL293" s="730"/>
      <c r="DVM293" s="730"/>
      <c r="DVN293" s="730"/>
      <c r="DVO293" s="730"/>
      <c r="DVP293" s="730"/>
      <c r="DVQ293" s="730"/>
      <c r="DVR293" s="730"/>
      <c r="DVS293" s="730"/>
      <c r="DVT293" s="730"/>
      <c r="DVU293" s="730"/>
      <c r="DVV293" s="730"/>
      <c r="DVW293" s="730"/>
      <c r="DVX293" s="730"/>
      <c r="DVY293" s="730"/>
      <c r="DVZ293" s="730"/>
      <c r="DWA293" s="730"/>
      <c r="DWB293" s="730"/>
      <c r="DWC293" s="730"/>
      <c r="DWD293" s="730"/>
      <c r="DWE293" s="730"/>
      <c r="DWF293" s="730"/>
      <c r="DWG293" s="730"/>
      <c r="DWH293" s="730"/>
      <c r="DWI293" s="730"/>
      <c r="DWJ293" s="730"/>
      <c r="DWK293" s="730"/>
      <c r="DWL293" s="730"/>
      <c r="DWM293" s="730"/>
      <c r="DWN293" s="730"/>
      <c r="DWO293" s="730"/>
      <c r="DWP293" s="730"/>
      <c r="DWQ293" s="730"/>
      <c r="DWR293" s="730"/>
      <c r="DWS293" s="730"/>
      <c r="DWT293" s="730"/>
      <c r="DWU293" s="730"/>
      <c r="DWV293" s="730"/>
      <c r="DWW293" s="730"/>
      <c r="DWX293" s="730"/>
      <c r="DWY293" s="730"/>
      <c r="DWZ293" s="730"/>
      <c r="DXA293" s="730"/>
      <c r="DXB293" s="730"/>
      <c r="DXC293" s="730"/>
      <c r="DXD293" s="730"/>
      <c r="DXE293" s="730"/>
      <c r="DXF293" s="730"/>
      <c r="DXG293" s="730"/>
      <c r="DXH293" s="730"/>
      <c r="DXI293" s="730"/>
      <c r="DXJ293" s="730"/>
      <c r="DXK293" s="730"/>
      <c r="DXL293" s="730"/>
      <c r="DXM293" s="730"/>
      <c r="DXN293" s="730"/>
      <c r="DXO293" s="730"/>
      <c r="DXP293" s="730"/>
      <c r="DXQ293" s="730"/>
      <c r="DXR293" s="730"/>
      <c r="DXS293" s="730"/>
      <c r="DXT293" s="730"/>
      <c r="DXU293" s="730"/>
      <c r="DXV293" s="730"/>
      <c r="DXW293" s="730"/>
      <c r="DXX293" s="730"/>
      <c r="DXY293" s="730"/>
      <c r="DXZ293" s="730"/>
      <c r="DYA293" s="730"/>
      <c r="DYB293" s="730"/>
      <c r="DYC293" s="730"/>
      <c r="DYD293" s="730"/>
      <c r="DYE293" s="730"/>
      <c r="DYF293" s="730"/>
      <c r="DYG293" s="730"/>
      <c r="DYH293" s="730"/>
      <c r="DYI293" s="730"/>
      <c r="DYJ293" s="730"/>
      <c r="DYK293" s="730"/>
      <c r="DYL293" s="730"/>
      <c r="DYM293" s="730"/>
      <c r="DYN293" s="730"/>
      <c r="DYO293" s="730"/>
      <c r="DYP293" s="730"/>
      <c r="DYQ293" s="730"/>
      <c r="DYR293" s="730"/>
      <c r="DYS293" s="730"/>
      <c r="DYT293" s="730"/>
      <c r="DYU293" s="730"/>
      <c r="DYV293" s="730"/>
      <c r="DYW293" s="730"/>
      <c r="DYX293" s="730"/>
      <c r="DYY293" s="730"/>
      <c r="DYZ293" s="730"/>
      <c r="DZA293" s="730"/>
      <c r="DZB293" s="730"/>
      <c r="DZC293" s="730"/>
      <c r="DZD293" s="730"/>
      <c r="DZE293" s="730"/>
      <c r="DZF293" s="730"/>
      <c r="DZG293" s="730"/>
      <c r="DZH293" s="730"/>
      <c r="DZI293" s="730"/>
      <c r="DZJ293" s="730"/>
      <c r="DZK293" s="730"/>
      <c r="DZL293" s="730"/>
      <c r="DZM293" s="730"/>
      <c r="DZN293" s="730"/>
      <c r="DZO293" s="730"/>
      <c r="DZP293" s="730"/>
      <c r="DZQ293" s="730"/>
      <c r="DZR293" s="730"/>
      <c r="DZS293" s="730"/>
      <c r="DZT293" s="730"/>
      <c r="DZU293" s="730"/>
      <c r="DZV293" s="730"/>
      <c r="DZW293" s="730"/>
      <c r="DZX293" s="730"/>
      <c r="DZY293" s="730"/>
      <c r="DZZ293" s="730"/>
      <c r="EAA293" s="730"/>
      <c r="EAB293" s="730"/>
      <c r="EAC293" s="730"/>
      <c r="EAD293" s="730"/>
      <c r="EAE293" s="730"/>
      <c r="EAF293" s="730"/>
      <c r="EAG293" s="730"/>
      <c r="EAH293" s="730"/>
      <c r="EAI293" s="730"/>
      <c r="EAJ293" s="730"/>
      <c r="EAK293" s="730"/>
      <c r="EAL293" s="730"/>
      <c r="EAM293" s="730"/>
      <c r="EAN293" s="730"/>
      <c r="EAO293" s="730"/>
      <c r="EAP293" s="730"/>
      <c r="EAQ293" s="730"/>
      <c r="EAR293" s="730"/>
      <c r="EAS293" s="730"/>
      <c r="EAT293" s="730"/>
      <c r="EAU293" s="730"/>
      <c r="EAV293" s="730"/>
      <c r="EAW293" s="730"/>
      <c r="EAX293" s="730"/>
      <c r="EAY293" s="730"/>
      <c r="EAZ293" s="730"/>
      <c r="EBA293" s="730"/>
      <c r="EBB293" s="730"/>
      <c r="EBC293" s="730"/>
      <c r="EBD293" s="730"/>
      <c r="EBE293" s="730"/>
      <c r="EBF293" s="730"/>
      <c r="EBG293" s="730"/>
      <c r="EBH293" s="730"/>
      <c r="EBI293" s="730"/>
      <c r="EBJ293" s="730"/>
      <c r="EBK293" s="730"/>
      <c r="EBL293" s="730"/>
      <c r="EBM293" s="730"/>
      <c r="EBN293" s="730"/>
      <c r="EBO293" s="730"/>
      <c r="EBP293" s="730"/>
      <c r="EBQ293" s="730"/>
      <c r="EBR293" s="730"/>
      <c r="EBS293" s="730"/>
      <c r="EBT293" s="730"/>
      <c r="EBU293" s="730"/>
      <c r="EBV293" s="730"/>
      <c r="EBW293" s="730"/>
      <c r="EBX293" s="730"/>
      <c r="EBY293" s="730"/>
      <c r="EBZ293" s="730"/>
      <c r="ECA293" s="730"/>
      <c r="ECB293" s="730"/>
      <c r="ECC293" s="730"/>
      <c r="ECD293" s="730"/>
      <c r="ECE293" s="730"/>
      <c r="ECF293" s="730"/>
      <c r="ECG293" s="730"/>
      <c r="ECH293" s="730"/>
      <c r="ECI293" s="730"/>
      <c r="ECJ293" s="730"/>
      <c r="ECK293" s="730"/>
      <c r="ECL293" s="730"/>
      <c r="ECM293" s="730"/>
      <c r="ECN293" s="730"/>
      <c r="ECO293" s="730"/>
      <c r="ECP293" s="730"/>
      <c r="ECQ293" s="730"/>
      <c r="ECR293" s="730"/>
      <c r="ECS293" s="730"/>
      <c r="ECT293" s="730"/>
      <c r="ECU293" s="730"/>
      <c r="ECV293" s="730"/>
      <c r="ECW293" s="730"/>
      <c r="ECX293" s="730"/>
      <c r="ECY293" s="730"/>
      <c r="ECZ293" s="730"/>
      <c r="EDA293" s="730"/>
      <c r="EDB293" s="730"/>
      <c r="EDC293" s="730"/>
      <c r="EDD293" s="730"/>
      <c r="EDE293" s="730"/>
      <c r="EDF293" s="730"/>
      <c r="EDG293" s="730"/>
      <c r="EDH293" s="730"/>
      <c r="EDI293" s="730"/>
      <c r="EDJ293" s="730"/>
      <c r="EDK293" s="730"/>
      <c r="EDL293" s="730"/>
      <c r="EDM293" s="730"/>
      <c r="EDN293" s="730"/>
      <c r="EDO293" s="730"/>
      <c r="EDP293" s="730"/>
      <c r="EDQ293" s="730"/>
      <c r="EDR293" s="730"/>
      <c r="EDS293" s="730"/>
      <c r="EDT293" s="730"/>
      <c r="EDU293" s="730"/>
      <c r="EDV293" s="730"/>
      <c r="EDW293" s="730"/>
      <c r="EDX293" s="730"/>
      <c r="EDY293" s="730"/>
      <c r="EDZ293" s="730"/>
      <c r="EEA293" s="730"/>
      <c r="EEB293" s="730"/>
      <c r="EEC293" s="730"/>
      <c r="EED293" s="730"/>
      <c r="EEE293" s="730"/>
      <c r="EEF293" s="730"/>
      <c r="EEG293" s="730"/>
      <c r="EEH293" s="730"/>
      <c r="EEI293" s="730"/>
      <c r="EEJ293" s="730"/>
      <c r="EEK293" s="730"/>
      <c r="EEL293" s="730"/>
      <c r="EEM293" s="730"/>
      <c r="EEN293" s="730"/>
      <c r="EEO293" s="730"/>
      <c r="EEP293" s="730"/>
      <c r="EEQ293" s="730"/>
      <c r="EER293" s="730"/>
      <c r="EES293" s="730"/>
      <c r="EET293" s="730"/>
      <c r="EEU293" s="730"/>
      <c r="EEV293" s="730"/>
      <c r="EEW293" s="730"/>
      <c r="EEX293" s="730"/>
      <c r="EEY293" s="730"/>
      <c r="EEZ293" s="730"/>
      <c r="EFA293" s="730"/>
      <c r="EFB293" s="730"/>
      <c r="EFC293" s="730"/>
      <c r="EFD293" s="730"/>
      <c r="EFE293" s="730"/>
      <c r="EFF293" s="730"/>
      <c r="EFG293" s="730"/>
      <c r="EFH293" s="730"/>
      <c r="EFI293" s="730"/>
      <c r="EFJ293" s="730"/>
      <c r="EFK293" s="730"/>
      <c r="EFL293" s="730"/>
      <c r="EFM293" s="730"/>
      <c r="EFN293" s="730"/>
      <c r="EFO293" s="730"/>
      <c r="EFP293" s="730"/>
      <c r="EFQ293" s="730"/>
      <c r="EFR293" s="730"/>
      <c r="EFS293" s="730"/>
      <c r="EFT293" s="730"/>
      <c r="EFU293" s="730"/>
      <c r="EFV293" s="730"/>
      <c r="EFW293" s="730"/>
      <c r="EFX293" s="730"/>
      <c r="EFY293" s="730"/>
      <c r="EFZ293" s="730"/>
      <c r="EGA293" s="730"/>
      <c r="EGB293" s="730"/>
      <c r="EGC293" s="730"/>
      <c r="EGD293" s="730"/>
      <c r="EGE293" s="730"/>
      <c r="EGF293" s="730"/>
      <c r="EGG293" s="730"/>
      <c r="EGH293" s="730"/>
      <c r="EGI293" s="730"/>
      <c r="EGJ293" s="730"/>
      <c r="EGK293" s="730"/>
      <c r="EGL293" s="730"/>
      <c r="EGM293" s="730"/>
      <c r="EGN293" s="730"/>
      <c r="EGO293" s="730"/>
      <c r="EGP293" s="730"/>
      <c r="EGQ293" s="730"/>
      <c r="EGR293" s="730"/>
      <c r="EGS293" s="730"/>
      <c r="EGT293" s="730"/>
      <c r="EGU293" s="730"/>
      <c r="EGV293" s="730"/>
      <c r="EGW293" s="730"/>
      <c r="EGX293" s="730"/>
      <c r="EGY293" s="730"/>
      <c r="EGZ293" s="730"/>
      <c r="EHA293" s="730"/>
      <c r="EHB293" s="730"/>
      <c r="EHC293" s="730"/>
      <c r="EHD293" s="730"/>
      <c r="EHE293" s="730"/>
      <c r="EHF293" s="730"/>
      <c r="EHG293" s="730"/>
      <c r="EHH293" s="730"/>
      <c r="EHI293" s="730"/>
      <c r="EHJ293" s="730"/>
      <c r="EHK293" s="730"/>
      <c r="EHL293" s="730"/>
      <c r="EHM293" s="730"/>
      <c r="EHN293" s="730"/>
      <c r="EHO293" s="730"/>
      <c r="EHP293" s="730"/>
      <c r="EHQ293" s="730"/>
      <c r="EHR293" s="730"/>
      <c r="EHS293" s="730"/>
      <c r="EHT293" s="730"/>
      <c r="EHU293" s="730"/>
      <c r="EHV293" s="730"/>
      <c r="EHW293" s="730"/>
      <c r="EHX293" s="730"/>
      <c r="EHY293" s="730"/>
      <c r="EHZ293" s="730"/>
      <c r="EIA293" s="730"/>
      <c r="EIB293" s="730"/>
      <c r="EIC293" s="730"/>
      <c r="EID293" s="730"/>
      <c r="EIE293" s="730"/>
      <c r="EIF293" s="730"/>
      <c r="EIG293" s="730"/>
      <c r="EIH293" s="730"/>
      <c r="EII293" s="730"/>
      <c r="EIJ293" s="730"/>
      <c r="EIK293" s="730"/>
      <c r="EIL293" s="730"/>
      <c r="EIM293" s="730"/>
      <c r="EIN293" s="730"/>
      <c r="EIO293" s="730"/>
      <c r="EIP293" s="730"/>
      <c r="EIQ293" s="730"/>
      <c r="EIR293" s="730"/>
      <c r="EIS293" s="730"/>
      <c r="EIT293" s="730"/>
      <c r="EIU293" s="730"/>
      <c r="EIV293" s="730"/>
      <c r="EIW293" s="730"/>
      <c r="EIX293" s="730"/>
      <c r="EIY293" s="730"/>
      <c r="EIZ293" s="730"/>
      <c r="EJA293" s="730"/>
      <c r="EJB293" s="730"/>
      <c r="EJC293" s="730"/>
      <c r="EJD293" s="730"/>
      <c r="EJE293" s="730"/>
      <c r="EJF293" s="730"/>
      <c r="EJG293" s="730"/>
      <c r="EJH293" s="730"/>
      <c r="EJI293" s="730"/>
      <c r="EJJ293" s="730"/>
      <c r="EJK293" s="730"/>
      <c r="EJL293" s="730"/>
      <c r="EJM293" s="730"/>
      <c r="EJN293" s="730"/>
      <c r="EJO293" s="730"/>
      <c r="EJP293" s="730"/>
      <c r="EJQ293" s="730"/>
      <c r="EJR293" s="730"/>
      <c r="EJS293" s="730"/>
      <c r="EJT293" s="730"/>
      <c r="EJU293" s="730"/>
      <c r="EJV293" s="730"/>
      <c r="EJW293" s="730"/>
      <c r="EJX293" s="730"/>
      <c r="EJY293" s="730"/>
      <c r="EJZ293" s="730"/>
      <c r="EKA293" s="730"/>
      <c r="EKB293" s="730"/>
      <c r="EKC293" s="730"/>
      <c r="EKD293" s="730"/>
      <c r="EKE293" s="730"/>
      <c r="EKF293" s="730"/>
      <c r="EKG293" s="730"/>
      <c r="EKH293" s="730"/>
      <c r="EKI293" s="730"/>
      <c r="EKJ293" s="730"/>
      <c r="EKK293" s="730"/>
      <c r="EKL293" s="730"/>
      <c r="EKM293" s="730"/>
      <c r="EKN293" s="730"/>
      <c r="EKO293" s="730"/>
      <c r="EKP293" s="730"/>
      <c r="EKQ293" s="730"/>
      <c r="EKR293" s="730"/>
      <c r="EKS293" s="730"/>
      <c r="EKT293" s="730"/>
      <c r="EKU293" s="730"/>
      <c r="EKV293" s="730"/>
      <c r="EKW293" s="730"/>
      <c r="EKX293" s="730"/>
      <c r="EKY293" s="730"/>
      <c r="EKZ293" s="730"/>
      <c r="ELA293" s="730"/>
      <c r="ELB293" s="730"/>
      <c r="ELC293" s="730"/>
      <c r="ELD293" s="730"/>
      <c r="ELE293" s="730"/>
      <c r="ELF293" s="730"/>
      <c r="ELG293" s="730"/>
      <c r="ELH293" s="730"/>
      <c r="ELI293" s="730"/>
      <c r="ELJ293" s="730"/>
      <c r="ELK293" s="730"/>
      <c r="ELL293" s="730"/>
      <c r="ELM293" s="730"/>
      <c r="ELN293" s="730"/>
      <c r="ELO293" s="730"/>
      <c r="ELP293" s="730"/>
      <c r="ELQ293" s="730"/>
      <c r="ELR293" s="730"/>
      <c r="ELS293" s="730"/>
      <c r="ELT293" s="730"/>
      <c r="ELU293" s="730"/>
      <c r="ELV293" s="730"/>
      <c r="ELW293" s="730"/>
      <c r="ELX293" s="730"/>
      <c r="ELY293" s="730"/>
      <c r="ELZ293" s="730"/>
      <c r="EMA293" s="730"/>
      <c r="EMB293" s="730"/>
      <c r="EMC293" s="730"/>
      <c r="EMD293" s="730"/>
      <c r="EME293" s="730"/>
      <c r="EMF293" s="730"/>
      <c r="EMG293" s="730"/>
      <c r="EMH293" s="730"/>
      <c r="EMI293" s="730"/>
      <c r="EMJ293" s="730"/>
      <c r="EMK293" s="730"/>
      <c r="EML293" s="730"/>
      <c r="EMM293" s="730"/>
      <c r="EMN293" s="730"/>
      <c r="EMO293" s="730"/>
      <c r="EMP293" s="730"/>
      <c r="EMQ293" s="730"/>
      <c r="EMR293" s="730"/>
      <c r="EMS293" s="730"/>
      <c r="EMT293" s="730"/>
      <c r="EMU293" s="730"/>
      <c r="EMV293" s="730"/>
      <c r="EMW293" s="730"/>
      <c r="EMX293" s="730"/>
      <c r="EMY293" s="730"/>
      <c r="EMZ293" s="730"/>
      <c r="ENA293" s="730"/>
      <c r="ENB293" s="730"/>
      <c r="ENC293" s="730"/>
      <c r="END293" s="730"/>
      <c r="ENE293" s="730"/>
      <c r="ENF293" s="730"/>
      <c r="ENG293" s="730"/>
      <c r="ENH293" s="730"/>
      <c r="ENI293" s="730"/>
      <c r="ENJ293" s="730"/>
      <c r="ENK293" s="730"/>
      <c r="ENL293" s="730"/>
      <c r="ENM293" s="730"/>
      <c r="ENN293" s="730"/>
      <c r="ENO293" s="730"/>
      <c r="ENP293" s="730"/>
      <c r="ENQ293" s="730"/>
      <c r="ENR293" s="730"/>
      <c r="ENS293" s="730"/>
      <c r="ENT293" s="730"/>
      <c r="ENU293" s="730"/>
      <c r="ENV293" s="730"/>
      <c r="ENW293" s="730"/>
      <c r="ENX293" s="730"/>
      <c r="ENY293" s="730"/>
      <c r="ENZ293" s="730"/>
      <c r="EOA293" s="730"/>
      <c r="EOB293" s="730"/>
      <c r="EOC293" s="730"/>
      <c r="EOD293" s="730"/>
      <c r="EOE293" s="730"/>
      <c r="EOF293" s="730"/>
      <c r="EOG293" s="730"/>
      <c r="EOH293" s="730"/>
      <c r="EOI293" s="730"/>
      <c r="EOJ293" s="730"/>
      <c r="EOK293" s="730"/>
      <c r="EOL293" s="730"/>
      <c r="EOM293" s="730"/>
      <c r="EON293" s="730"/>
      <c r="EOO293" s="730"/>
      <c r="EOP293" s="730"/>
      <c r="EOQ293" s="730"/>
      <c r="EOR293" s="730"/>
      <c r="EOS293" s="730"/>
      <c r="EOT293" s="730"/>
      <c r="EOU293" s="730"/>
      <c r="EOV293" s="730"/>
      <c r="EOW293" s="730"/>
      <c r="EOX293" s="730"/>
      <c r="EOY293" s="730"/>
      <c r="EOZ293" s="730"/>
      <c r="EPA293" s="730"/>
      <c r="EPB293" s="730"/>
      <c r="EPC293" s="730"/>
      <c r="EPD293" s="730"/>
      <c r="EPE293" s="730"/>
      <c r="EPF293" s="730"/>
      <c r="EPG293" s="730"/>
      <c r="EPH293" s="730"/>
      <c r="EPI293" s="730"/>
      <c r="EPJ293" s="730"/>
      <c r="EPK293" s="730"/>
      <c r="EPL293" s="730"/>
      <c r="EPM293" s="730"/>
      <c r="EPN293" s="730"/>
      <c r="EPO293" s="730"/>
      <c r="EPP293" s="730"/>
      <c r="EPQ293" s="730"/>
      <c r="EPR293" s="730"/>
      <c r="EPS293" s="730"/>
      <c r="EPT293" s="730"/>
      <c r="EPU293" s="730"/>
      <c r="EPV293" s="730"/>
      <c r="EPW293" s="730"/>
      <c r="EPX293" s="730"/>
      <c r="EPY293" s="730"/>
      <c r="EPZ293" s="730"/>
      <c r="EQA293" s="730"/>
      <c r="EQB293" s="730"/>
      <c r="EQC293" s="730"/>
      <c r="EQD293" s="730"/>
      <c r="EQE293" s="730"/>
      <c r="EQF293" s="730"/>
      <c r="EQG293" s="730"/>
      <c r="EQH293" s="730"/>
      <c r="EQI293" s="730"/>
      <c r="EQJ293" s="730"/>
      <c r="EQK293" s="730"/>
      <c r="EQL293" s="730"/>
      <c r="EQM293" s="730"/>
      <c r="EQN293" s="730"/>
      <c r="EQO293" s="730"/>
      <c r="EQP293" s="730"/>
      <c r="EQQ293" s="730"/>
      <c r="EQR293" s="730"/>
      <c r="EQS293" s="730"/>
      <c r="EQT293" s="730"/>
      <c r="EQU293" s="730"/>
      <c r="EQV293" s="730"/>
      <c r="EQW293" s="730"/>
      <c r="EQX293" s="730"/>
      <c r="EQY293" s="730"/>
      <c r="EQZ293" s="730"/>
      <c r="ERA293" s="730"/>
      <c r="ERB293" s="730"/>
      <c r="ERC293" s="730"/>
      <c r="ERD293" s="730"/>
      <c r="ERE293" s="730"/>
      <c r="ERF293" s="730"/>
      <c r="ERG293" s="730"/>
      <c r="ERH293" s="730"/>
      <c r="ERI293" s="730"/>
      <c r="ERJ293" s="730"/>
      <c r="ERK293" s="730"/>
      <c r="ERL293" s="730"/>
      <c r="ERM293" s="730"/>
      <c r="ERN293" s="730"/>
      <c r="ERO293" s="730"/>
      <c r="ERP293" s="730"/>
      <c r="ERQ293" s="730"/>
      <c r="ERR293" s="730"/>
      <c r="ERS293" s="730"/>
      <c r="ERT293" s="730"/>
      <c r="ERU293" s="730"/>
      <c r="ERV293" s="730"/>
      <c r="ERW293" s="730"/>
      <c r="ERX293" s="730"/>
      <c r="ERY293" s="730"/>
      <c r="ERZ293" s="730"/>
      <c r="ESA293" s="730"/>
      <c r="ESB293" s="730"/>
      <c r="ESC293" s="730"/>
      <c r="ESD293" s="730"/>
      <c r="ESE293" s="730"/>
      <c r="ESF293" s="730"/>
      <c r="ESG293" s="730"/>
      <c r="ESH293" s="730"/>
      <c r="ESI293" s="730"/>
      <c r="ESJ293" s="730"/>
      <c r="ESK293" s="730"/>
      <c r="ESL293" s="730"/>
      <c r="ESM293" s="730"/>
      <c r="ESN293" s="730"/>
      <c r="ESO293" s="730"/>
      <c r="ESP293" s="730"/>
      <c r="ESQ293" s="730"/>
      <c r="ESR293" s="730"/>
      <c r="ESS293" s="730"/>
      <c r="EST293" s="730"/>
      <c r="ESU293" s="730"/>
      <c r="ESV293" s="730"/>
      <c r="ESW293" s="730"/>
      <c r="ESX293" s="730"/>
      <c r="ESY293" s="730"/>
      <c r="ESZ293" s="730"/>
      <c r="ETA293" s="730"/>
      <c r="ETB293" s="730"/>
      <c r="ETC293" s="730"/>
      <c r="ETD293" s="730"/>
      <c r="ETE293" s="730"/>
      <c r="ETF293" s="730"/>
      <c r="ETG293" s="730"/>
      <c r="ETH293" s="730"/>
      <c r="ETI293" s="730"/>
      <c r="ETJ293" s="730"/>
      <c r="ETK293" s="730"/>
      <c r="ETL293" s="730"/>
      <c r="ETM293" s="730"/>
      <c r="ETN293" s="730"/>
      <c r="ETO293" s="730"/>
      <c r="ETP293" s="730"/>
      <c r="ETQ293" s="730"/>
      <c r="ETR293" s="730"/>
      <c r="ETS293" s="730"/>
      <c r="ETT293" s="730"/>
      <c r="ETU293" s="730"/>
      <c r="ETV293" s="730"/>
      <c r="ETW293" s="730"/>
      <c r="ETX293" s="730"/>
      <c r="ETY293" s="730"/>
      <c r="ETZ293" s="730"/>
      <c r="EUA293" s="730"/>
      <c r="EUB293" s="730"/>
      <c r="EUC293" s="730"/>
      <c r="EUD293" s="730"/>
      <c r="EUE293" s="730"/>
      <c r="EUF293" s="730"/>
      <c r="EUG293" s="730"/>
      <c r="EUH293" s="730"/>
      <c r="EUI293" s="730"/>
      <c r="EUJ293" s="730"/>
      <c r="EUK293" s="730"/>
      <c r="EUL293" s="730"/>
      <c r="EUM293" s="730"/>
      <c r="EUN293" s="730"/>
      <c r="EUO293" s="730"/>
      <c r="EUP293" s="730"/>
      <c r="EUQ293" s="730"/>
      <c r="EUR293" s="730"/>
      <c r="EUS293" s="730"/>
      <c r="EUT293" s="730"/>
      <c r="EUU293" s="730"/>
      <c r="EUV293" s="730"/>
      <c r="EUW293" s="730"/>
      <c r="EUX293" s="730"/>
      <c r="EUY293" s="730"/>
      <c r="EUZ293" s="730"/>
      <c r="EVA293" s="730"/>
      <c r="EVB293" s="730"/>
      <c r="EVC293" s="730"/>
      <c r="EVD293" s="730"/>
      <c r="EVE293" s="730"/>
      <c r="EVF293" s="730"/>
      <c r="EVG293" s="730"/>
      <c r="EVH293" s="730"/>
      <c r="EVI293" s="730"/>
      <c r="EVJ293" s="730"/>
      <c r="EVK293" s="730"/>
      <c r="EVL293" s="730"/>
      <c r="EVM293" s="730"/>
      <c r="EVN293" s="730"/>
      <c r="EVO293" s="730"/>
      <c r="EVP293" s="730"/>
      <c r="EVQ293" s="730"/>
      <c r="EVR293" s="730"/>
      <c r="EVS293" s="730"/>
      <c r="EVT293" s="730"/>
      <c r="EVU293" s="730"/>
      <c r="EVV293" s="730"/>
      <c r="EVW293" s="730"/>
      <c r="EVX293" s="730"/>
      <c r="EVY293" s="730"/>
      <c r="EVZ293" s="730"/>
      <c r="EWA293" s="730"/>
      <c r="EWB293" s="730"/>
      <c r="EWC293" s="730"/>
      <c r="EWD293" s="730"/>
      <c r="EWE293" s="730"/>
      <c r="EWF293" s="730"/>
      <c r="EWG293" s="730"/>
      <c r="EWH293" s="730"/>
      <c r="EWI293" s="730"/>
      <c r="EWJ293" s="730"/>
      <c r="EWK293" s="730"/>
      <c r="EWL293" s="730"/>
      <c r="EWM293" s="730"/>
      <c r="EWN293" s="730"/>
      <c r="EWO293" s="730"/>
      <c r="EWP293" s="730"/>
      <c r="EWQ293" s="730"/>
      <c r="EWR293" s="730"/>
      <c r="EWS293" s="730"/>
      <c r="EWT293" s="730"/>
      <c r="EWU293" s="730"/>
      <c r="EWV293" s="730"/>
      <c r="EWW293" s="730"/>
      <c r="EWX293" s="730"/>
      <c r="EWY293" s="730"/>
      <c r="EWZ293" s="730"/>
      <c r="EXA293" s="730"/>
      <c r="EXB293" s="730"/>
      <c r="EXC293" s="730"/>
      <c r="EXD293" s="730"/>
      <c r="EXE293" s="730"/>
      <c r="EXF293" s="730"/>
      <c r="EXG293" s="730"/>
      <c r="EXH293" s="730"/>
      <c r="EXI293" s="730"/>
      <c r="EXJ293" s="730"/>
      <c r="EXK293" s="730"/>
      <c r="EXL293" s="730"/>
      <c r="EXM293" s="730"/>
      <c r="EXN293" s="730"/>
      <c r="EXO293" s="730"/>
      <c r="EXP293" s="730"/>
      <c r="EXQ293" s="730"/>
      <c r="EXR293" s="730"/>
      <c r="EXS293" s="730"/>
      <c r="EXT293" s="730"/>
      <c r="EXU293" s="730"/>
      <c r="EXV293" s="730"/>
      <c r="EXW293" s="730"/>
      <c r="EXX293" s="730"/>
      <c r="EXY293" s="730"/>
      <c r="EXZ293" s="730"/>
      <c r="EYA293" s="730"/>
      <c r="EYB293" s="730"/>
      <c r="EYC293" s="730"/>
      <c r="EYD293" s="730"/>
      <c r="EYE293" s="730"/>
      <c r="EYF293" s="730"/>
      <c r="EYG293" s="730"/>
      <c r="EYH293" s="730"/>
      <c r="EYI293" s="730"/>
      <c r="EYJ293" s="730"/>
      <c r="EYK293" s="730"/>
      <c r="EYL293" s="730"/>
      <c r="EYM293" s="730"/>
      <c r="EYN293" s="730"/>
      <c r="EYO293" s="730"/>
      <c r="EYP293" s="730"/>
      <c r="EYQ293" s="730"/>
      <c r="EYR293" s="730"/>
      <c r="EYS293" s="730"/>
      <c r="EYT293" s="730"/>
      <c r="EYU293" s="730"/>
      <c r="EYV293" s="730"/>
      <c r="EYW293" s="730"/>
      <c r="EYX293" s="730"/>
      <c r="EYY293" s="730"/>
      <c r="EYZ293" s="730"/>
      <c r="EZA293" s="730"/>
      <c r="EZB293" s="730"/>
      <c r="EZC293" s="730"/>
      <c r="EZD293" s="730"/>
      <c r="EZE293" s="730"/>
      <c r="EZF293" s="730"/>
      <c r="EZG293" s="730"/>
      <c r="EZH293" s="730"/>
      <c r="EZI293" s="730"/>
      <c r="EZJ293" s="730"/>
      <c r="EZK293" s="730"/>
      <c r="EZL293" s="730"/>
      <c r="EZM293" s="730"/>
      <c r="EZN293" s="730"/>
      <c r="EZO293" s="730"/>
      <c r="EZP293" s="730"/>
      <c r="EZQ293" s="730"/>
      <c r="EZR293" s="730"/>
      <c r="EZS293" s="730"/>
      <c r="EZT293" s="730"/>
      <c r="EZU293" s="730"/>
      <c r="EZV293" s="730"/>
      <c r="EZW293" s="730"/>
      <c r="EZX293" s="730"/>
      <c r="EZY293" s="730"/>
      <c r="EZZ293" s="730"/>
      <c r="FAA293" s="730"/>
      <c r="FAB293" s="730"/>
      <c r="FAC293" s="730"/>
      <c r="FAD293" s="730"/>
      <c r="FAE293" s="730"/>
      <c r="FAF293" s="730"/>
      <c r="FAG293" s="730"/>
      <c r="FAH293" s="730"/>
      <c r="FAI293" s="730"/>
      <c r="FAJ293" s="730"/>
      <c r="FAK293" s="730"/>
      <c r="FAL293" s="730"/>
      <c r="FAM293" s="730"/>
      <c r="FAN293" s="730"/>
      <c r="FAO293" s="730"/>
      <c r="FAP293" s="730"/>
      <c r="FAQ293" s="730"/>
      <c r="FAR293" s="730"/>
      <c r="FAS293" s="730"/>
      <c r="FAT293" s="730"/>
      <c r="FAU293" s="730"/>
      <c r="FAV293" s="730"/>
      <c r="FAW293" s="730"/>
      <c r="FAX293" s="730"/>
      <c r="FAY293" s="730"/>
      <c r="FAZ293" s="730"/>
      <c r="FBA293" s="730"/>
      <c r="FBB293" s="730"/>
      <c r="FBC293" s="730"/>
      <c r="FBD293" s="730"/>
      <c r="FBE293" s="730"/>
      <c r="FBF293" s="730"/>
      <c r="FBG293" s="730"/>
      <c r="FBH293" s="730"/>
      <c r="FBI293" s="730"/>
      <c r="FBJ293" s="730"/>
      <c r="FBK293" s="730"/>
      <c r="FBL293" s="730"/>
      <c r="FBM293" s="730"/>
      <c r="FBN293" s="730"/>
      <c r="FBO293" s="730"/>
      <c r="FBP293" s="730"/>
      <c r="FBQ293" s="730"/>
      <c r="FBR293" s="730"/>
      <c r="FBS293" s="730"/>
      <c r="FBT293" s="730"/>
      <c r="FBU293" s="730"/>
      <c r="FBV293" s="730"/>
      <c r="FBW293" s="730"/>
      <c r="FBX293" s="730"/>
      <c r="FBY293" s="730"/>
      <c r="FBZ293" s="730"/>
      <c r="FCA293" s="730"/>
      <c r="FCB293" s="730"/>
      <c r="FCC293" s="730"/>
      <c r="FCD293" s="730"/>
      <c r="FCE293" s="730"/>
      <c r="FCF293" s="730"/>
      <c r="FCG293" s="730"/>
      <c r="FCH293" s="730"/>
      <c r="FCI293" s="730"/>
      <c r="FCJ293" s="730"/>
      <c r="FCK293" s="730"/>
      <c r="FCL293" s="730"/>
      <c r="FCM293" s="730"/>
      <c r="FCN293" s="730"/>
      <c r="FCO293" s="730"/>
      <c r="FCP293" s="730"/>
      <c r="FCQ293" s="730"/>
      <c r="FCR293" s="730"/>
      <c r="FCS293" s="730"/>
      <c r="FCT293" s="730"/>
      <c r="FCU293" s="730"/>
      <c r="FCV293" s="730"/>
      <c r="FCW293" s="730"/>
      <c r="FCX293" s="730"/>
      <c r="FCY293" s="730"/>
      <c r="FCZ293" s="730"/>
      <c r="FDA293" s="730"/>
      <c r="FDB293" s="730"/>
      <c r="FDC293" s="730"/>
      <c r="FDD293" s="730"/>
      <c r="FDE293" s="730"/>
      <c r="FDF293" s="730"/>
      <c r="FDG293" s="730"/>
      <c r="FDH293" s="730"/>
      <c r="FDI293" s="730"/>
      <c r="FDJ293" s="730"/>
      <c r="FDK293" s="730"/>
      <c r="FDL293" s="730"/>
      <c r="FDM293" s="730"/>
      <c r="FDN293" s="730"/>
      <c r="FDO293" s="730"/>
      <c r="FDP293" s="730"/>
      <c r="FDQ293" s="730"/>
      <c r="FDR293" s="730"/>
      <c r="FDS293" s="730"/>
      <c r="FDT293" s="730"/>
      <c r="FDU293" s="730"/>
      <c r="FDV293" s="730"/>
      <c r="FDW293" s="730"/>
      <c r="FDX293" s="730"/>
      <c r="FDY293" s="730"/>
      <c r="FDZ293" s="730"/>
      <c r="FEA293" s="730"/>
      <c r="FEB293" s="730"/>
      <c r="FEC293" s="730"/>
      <c r="FED293" s="730"/>
      <c r="FEE293" s="730"/>
      <c r="FEF293" s="730"/>
      <c r="FEG293" s="730"/>
      <c r="FEH293" s="730"/>
      <c r="FEI293" s="730"/>
      <c r="FEJ293" s="730"/>
      <c r="FEK293" s="730"/>
      <c r="FEL293" s="730"/>
      <c r="FEM293" s="730"/>
      <c r="FEN293" s="730"/>
      <c r="FEO293" s="730"/>
      <c r="FEP293" s="730"/>
      <c r="FEQ293" s="730"/>
      <c r="FER293" s="730"/>
      <c r="FES293" s="730"/>
      <c r="FET293" s="730"/>
      <c r="FEU293" s="730"/>
      <c r="FEV293" s="730"/>
      <c r="FEW293" s="730"/>
      <c r="FEX293" s="730"/>
      <c r="FEY293" s="730"/>
      <c r="FEZ293" s="730"/>
      <c r="FFA293" s="730"/>
      <c r="FFB293" s="730"/>
      <c r="FFC293" s="730"/>
      <c r="FFD293" s="730"/>
      <c r="FFE293" s="730"/>
      <c r="FFF293" s="730"/>
      <c r="FFG293" s="730"/>
      <c r="FFH293" s="730"/>
      <c r="FFI293" s="730"/>
      <c r="FFJ293" s="730"/>
      <c r="FFK293" s="730"/>
      <c r="FFL293" s="730"/>
      <c r="FFM293" s="730"/>
      <c r="FFN293" s="730"/>
      <c r="FFO293" s="730"/>
      <c r="FFP293" s="730"/>
      <c r="FFQ293" s="730"/>
      <c r="FFR293" s="730"/>
      <c r="FFS293" s="730"/>
      <c r="FFT293" s="730"/>
      <c r="FFU293" s="730"/>
      <c r="FFV293" s="730"/>
      <c r="FFW293" s="730"/>
      <c r="FFX293" s="730"/>
      <c r="FFY293" s="730"/>
      <c r="FFZ293" s="730"/>
      <c r="FGA293" s="730"/>
      <c r="FGB293" s="730"/>
      <c r="FGC293" s="730"/>
      <c r="FGD293" s="730"/>
      <c r="FGE293" s="730"/>
      <c r="FGF293" s="730"/>
      <c r="FGG293" s="730"/>
      <c r="FGH293" s="730"/>
      <c r="FGI293" s="730"/>
      <c r="FGJ293" s="730"/>
      <c r="FGK293" s="730"/>
      <c r="FGL293" s="730"/>
      <c r="FGM293" s="730"/>
      <c r="FGN293" s="730"/>
      <c r="FGO293" s="730"/>
      <c r="FGP293" s="730"/>
      <c r="FGQ293" s="730"/>
      <c r="FGR293" s="730"/>
      <c r="FGS293" s="730"/>
      <c r="FGT293" s="730"/>
      <c r="FGU293" s="730"/>
      <c r="FGV293" s="730"/>
      <c r="FGW293" s="730"/>
      <c r="FGX293" s="730"/>
      <c r="FGY293" s="730"/>
      <c r="FGZ293" s="730"/>
      <c r="FHA293" s="730"/>
      <c r="FHB293" s="730"/>
      <c r="FHC293" s="730"/>
      <c r="FHD293" s="730"/>
      <c r="FHE293" s="730"/>
      <c r="FHF293" s="730"/>
      <c r="FHG293" s="730"/>
      <c r="FHH293" s="730"/>
      <c r="FHI293" s="730"/>
      <c r="FHJ293" s="730"/>
      <c r="FHK293" s="730"/>
      <c r="FHL293" s="730"/>
      <c r="FHM293" s="730"/>
      <c r="FHN293" s="730"/>
      <c r="FHO293" s="730"/>
      <c r="FHP293" s="730"/>
      <c r="FHQ293" s="730"/>
      <c r="FHR293" s="730"/>
      <c r="FHS293" s="730"/>
      <c r="FHT293" s="730"/>
      <c r="FHU293" s="730"/>
      <c r="FHV293" s="730"/>
      <c r="FHW293" s="730"/>
      <c r="FHX293" s="730"/>
      <c r="FHY293" s="730"/>
      <c r="FHZ293" s="730"/>
      <c r="FIA293" s="730"/>
      <c r="FIB293" s="730"/>
      <c r="FIC293" s="730"/>
      <c r="FID293" s="730"/>
      <c r="FIE293" s="730"/>
      <c r="FIF293" s="730"/>
      <c r="FIG293" s="730"/>
      <c r="FIH293" s="730"/>
      <c r="FII293" s="730"/>
      <c r="FIJ293" s="730"/>
      <c r="FIK293" s="730"/>
      <c r="FIL293" s="730"/>
      <c r="FIM293" s="730"/>
      <c r="FIN293" s="730"/>
      <c r="FIO293" s="730"/>
      <c r="FIP293" s="730"/>
      <c r="FIQ293" s="730"/>
      <c r="FIR293" s="730"/>
      <c r="FIS293" s="730"/>
      <c r="FIT293" s="730"/>
      <c r="FIU293" s="730"/>
      <c r="FIV293" s="730"/>
      <c r="FIW293" s="730"/>
      <c r="FIX293" s="730"/>
      <c r="FIY293" s="730"/>
      <c r="FIZ293" s="730"/>
      <c r="FJA293" s="730"/>
      <c r="FJB293" s="730"/>
      <c r="FJC293" s="730"/>
      <c r="FJD293" s="730"/>
      <c r="FJE293" s="730"/>
      <c r="FJF293" s="730"/>
      <c r="FJG293" s="730"/>
      <c r="FJH293" s="730"/>
      <c r="FJI293" s="730"/>
      <c r="FJJ293" s="730"/>
      <c r="FJK293" s="730"/>
      <c r="FJL293" s="730"/>
      <c r="FJM293" s="730"/>
      <c r="FJN293" s="730"/>
      <c r="FJO293" s="730"/>
      <c r="FJP293" s="730"/>
      <c r="FJQ293" s="730"/>
      <c r="FJR293" s="730"/>
      <c r="FJS293" s="730"/>
      <c r="FJT293" s="730"/>
      <c r="FJU293" s="730"/>
      <c r="FJV293" s="730"/>
      <c r="FJW293" s="730"/>
      <c r="FJX293" s="730"/>
      <c r="FJY293" s="730"/>
      <c r="FJZ293" s="730"/>
      <c r="FKA293" s="730"/>
      <c r="FKB293" s="730"/>
      <c r="FKC293" s="730"/>
      <c r="FKD293" s="730"/>
      <c r="FKE293" s="730"/>
      <c r="FKF293" s="730"/>
      <c r="FKG293" s="730"/>
      <c r="FKH293" s="730"/>
      <c r="FKI293" s="730"/>
      <c r="FKJ293" s="730"/>
      <c r="FKK293" s="730"/>
      <c r="FKL293" s="730"/>
      <c r="FKM293" s="730"/>
      <c r="FKN293" s="730"/>
      <c r="FKO293" s="730"/>
      <c r="FKP293" s="730"/>
      <c r="FKQ293" s="730"/>
      <c r="FKR293" s="730"/>
      <c r="FKS293" s="730"/>
      <c r="FKT293" s="730"/>
      <c r="FKU293" s="730"/>
      <c r="FKV293" s="730"/>
      <c r="FKW293" s="730"/>
      <c r="FKX293" s="730"/>
      <c r="FKY293" s="730"/>
      <c r="FKZ293" s="730"/>
      <c r="FLA293" s="730"/>
      <c r="FLB293" s="730"/>
      <c r="FLC293" s="730"/>
      <c r="FLD293" s="730"/>
      <c r="FLE293" s="730"/>
      <c r="FLF293" s="730"/>
      <c r="FLG293" s="730"/>
      <c r="FLH293" s="730"/>
      <c r="FLI293" s="730"/>
      <c r="FLJ293" s="730"/>
      <c r="FLK293" s="730"/>
      <c r="FLL293" s="730"/>
      <c r="FLM293" s="730"/>
      <c r="FLN293" s="730"/>
      <c r="FLO293" s="730"/>
      <c r="FLP293" s="730"/>
      <c r="FLQ293" s="730"/>
      <c r="FLR293" s="730"/>
      <c r="FLS293" s="730"/>
      <c r="FLT293" s="730"/>
      <c r="FLU293" s="730"/>
      <c r="FLV293" s="730"/>
      <c r="FLW293" s="730"/>
      <c r="FLX293" s="730"/>
      <c r="FLY293" s="730"/>
      <c r="FLZ293" s="730"/>
      <c r="FMA293" s="730"/>
      <c r="FMB293" s="730"/>
      <c r="FMC293" s="730"/>
      <c r="FMD293" s="730"/>
      <c r="FME293" s="730"/>
      <c r="FMF293" s="730"/>
      <c r="FMG293" s="730"/>
      <c r="FMH293" s="730"/>
      <c r="FMI293" s="730"/>
      <c r="FMJ293" s="730"/>
      <c r="FMK293" s="730"/>
      <c r="FML293" s="730"/>
      <c r="FMM293" s="730"/>
      <c r="FMN293" s="730"/>
      <c r="FMO293" s="730"/>
      <c r="FMP293" s="730"/>
      <c r="FMQ293" s="730"/>
      <c r="FMR293" s="730"/>
      <c r="FMS293" s="730"/>
      <c r="FMT293" s="730"/>
      <c r="FMU293" s="730"/>
      <c r="FMV293" s="730"/>
      <c r="FMW293" s="730"/>
      <c r="FMX293" s="730"/>
      <c r="FMY293" s="730"/>
      <c r="FMZ293" s="730"/>
      <c r="FNA293" s="730"/>
      <c r="FNB293" s="730"/>
      <c r="FNC293" s="730"/>
      <c r="FND293" s="730"/>
      <c r="FNE293" s="730"/>
      <c r="FNF293" s="730"/>
      <c r="FNG293" s="730"/>
      <c r="FNH293" s="730"/>
      <c r="FNI293" s="730"/>
      <c r="FNJ293" s="730"/>
      <c r="FNK293" s="730"/>
      <c r="FNL293" s="730"/>
      <c r="FNM293" s="730"/>
      <c r="FNN293" s="730"/>
      <c r="FNO293" s="730"/>
      <c r="FNP293" s="730"/>
      <c r="FNQ293" s="730"/>
      <c r="FNR293" s="730"/>
      <c r="FNS293" s="730"/>
      <c r="FNT293" s="730"/>
      <c r="FNU293" s="730"/>
      <c r="FNV293" s="730"/>
      <c r="FNW293" s="730"/>
      <c r="FNX293" s="730"/>
      <c r="FNY293" s="730"/>
      <c r="FNZ293" s="730"/>
      <c r="FOA293" s="730"/>
      <c r="FOB293" s="730"/>
      <c r="FOC293" s="730"/>
      <c r="FOD293" s="730"/>
      <c r="FOE293" s="730"/>
      <c r="FOF293" s="730"/>
      <c r="FOG293" s="730"/>
      <c r="FOH293" s="730"/>
      <c r="FOI293" s="730"/>
      <c r="FOJ293" s="730"/>
      <c r="FOK293" s="730"/>
      <c r="FOL293" s="730"/>
      <c r="FOM293" s="730"/>
      <c r="FON293" s="730"/>
      <c r="FOO293" s="730"/>
      <c r="FOP293" s="730"/>
      <c r="FOQ293" s="730"/>
      <c r="FOR293" s="730"/>
      <c r="FOS293" s="730"/>
      <c r="FOT293" s="730"/>
      <c r="FOU293" s="730"/>
      <c r="FOV293" s="730"/>
      <c r="FOW293" s="730"/>
      <c r="FOX293" s="730"/>
      <c r="FOY293" s="730"/>
      <c r="FOZ293" s="730"/>
      <c r="FPA293" s="730"/>
      <c r="FPB293" s="730"/>
      <c r="FPC293" s="730"/>
      <c r="FPD293" s="730"/>
      <c r="FPE293" s="730"/>
      <c r="FPF293" s="730"/>
      <c r="FPG293" s="730"/>
      <c r="FPH293" s="730"/>
      <c r="FPI293" s="730"/>
      <c r="FPJ293" s="730"/>
      <c r="FPK293" s="730"/>
      <c r="FPL293" s="730"/>
      <c r="FPM293" s="730"/>
      <c r="FPN293" s="730"/>
      <c r="FPO293" s="730"/>
      <c r="FPP293" s="730"/>
      <c r="FPQ293" s="730"/>
      <c r="FPR293" s="730"/>
      <c r="FPS293" s="730"/>
      <c r="FPT293" s="730"/>
      <c r="FPU293" s="730"/>
      <c r="FPV293" s="730"/>
      <c r="FPW293" s="730"/>
      <c r="FPX293" s="730"/>
      <c r="FPY293" s="730"/>
      <c r="FPZ293" s="730"/>
      <c r="FQA293" s="730"/>
      <c r="FQB293" s="730"/>
      <c r="FQC293" s="730"/>
      <c r="FQD293" s="730"/>
      <c r="FQE293" s="730"/>
      <c r="FQF293" s="730"/>
      <c r="FQG293" s="730"/>
      <c r="FQH293" s="730"/>
      <c r="FQI293" s="730"/>
      <c r="FQJ293" s="730"/>
      <c r="FQK293" s="730"/>
      <c r="FQL293" s="730"/>
      <c r="FQM293" s="730"/>
      <c r="FQN293" s="730"/>
      <c r="FQO293" s="730"/>
      <c r="FQP293" s="730"/>
      <c r="FQQ293" s="730"/>
      <c r="FQR293" s="730"/>
      <c r="FQS293" s="730"/>
      <c r="FQT293" s="730"/>
      <c r="FQU293" s="730"/>
      <c r="FQV293" s="730"/>
      <c r="FQW293" s="730"/>
      <c r="FQX293" s="730"/>
      <c r="FQY293" s="730"/>
      <c r="FQZ293" s="730"/>
      <c r="FRA293" s="730"/>
      <c r="FRB293" s="730"/>
      <c r="FRC293" s="730"/>
      <c r="FRD293" s="730"/>
      <c r="FRE293" s="730"/>
      <c r="FRF293" s="730"/>
      <c r="FRG293" s="730"/>
      <c r="FRH293" s="730"/>
      <c r="FRI293" s="730"/>
      <c r="FRJ293" s="730"/>
      <c r="FRK293" s="730"/>
      <c r="FRL293" s="730"/>
      <c r="FRM293" s="730"/>
      <c r="FRN293" s="730"/>
      <c r="FRO293" s="730"/>
      <c r="FRP293" s="730"/>
      <c r="FRQ293" s="730"/>
      <c r="FRR293" s="730"/>
      <c r="FRS293" s="730"/>
      <c r="FRT293" s="730"/>
      <c r="FRU293" s="730"/>
      <c r="FRV293" s="730"/>
      <c r="FRW293" s="730"/>
      <c r="FRX293" s="730"/>
      <c r="FRY293" s="730"/>
      <c r="FRZ293" s="730"/>
      <c r="FSA293" s="730"/>
      <c r="FSB293" s="730"/>
      <c r="FSC293" s="730"/>
      <c r="FSD293" s="730"/>
      <c r="FSE293" s="730"/>
      <c r="FSF293" s="730"/>
      <c r="FSG293" s="730"/>
      <c r="FSH293" s="730"/>
      <c r="FSI293" s="730"/>
      <c r="FSJ293" s="730"/>
      <c r="FSK293" s="730"/>
      <c r="FSL293" s="730"/>
      <c r="FSM293" s="730"/>
      <c r="FSN293" s="730"/>
      <c r="FSO293" s="730"/>
      <c r="FSP293" s="730"/>
      <c r="FSQ293" s="730"/>
      <c r="FSR293" s="730"/>
      <c r="FSS293" s="730"/>
      <c r="FST293" s="730"/>
      <c r="FSU293" s="730"/>
      <c r="FSV293" s="730"/>
      <c r="FSW293" s="730"/>
      <c r="FSX293" s="730"/>
      <c r="FSY293" s="730"/>
      <c r="FSZ293" s="730"/>
      <c r="FTA293" s="730"/>
      <c r="FTB293" s="730"/>
      <c r="FTC293" s="730"/>
      <c r="FTD293" s="730"/>
      <c r="FTE293" s="730"/>
      <c r="FTF293" s="730"/>
      <c r="FTG293" s="730"/>
      <c r="FTH293" s="730"/>
      <c r="FTI293" s="730"/>
      <c r="FTJ293" s="730"/>
      <c r="FTK293" s="730"/>
      <c r="FTL293" s="730"/>
      <c r="FTM293" s="730"/>
      <c r="FTN293" s="730"/>
      <c r="FTO293" s="730"/>
      <c r="FTP293" s="730"/>
      <c r="FTQ293" s="730"/>
      <c r="FTR293" s="730"/>
      <c r="FTS293" s="730"/>
      <c r="FTT293" s="730"/>
      <c r="FTU293" s="730"/>
      <c r="FTV293" s="730"/>
      <c r="FTW293" s="730"/>
      <c r="FTX293" s="730"/>
      <c r="FTY293" s="730"/>
      <c r="FTZ293" s="730"/>
      <c r="FUA293" s="730"/>
      <c r="FUB293" s="730"/>
      <c r="FUC293" s="730"/>
      <c r="FUD293" s="730"/>
      <c r="FUE293" s="730"/>
      <c r="FUF293" s="730"/>
      <c r="FUG293" s="730"/>
      <c r="FUH293" s="730"/>
      <c r="FUI293" s="730"/>
      <c r="FUJ293" s="730"/>
      <c r="FUK293" s="730"/>
      <c r="FUL293" s="730"/>
      <c r="FUM293" s="730"/>
      <c r="FUN293" s="730"/>
      <c r="FUO293" s="730"/>
      <c r="FUP293" s="730"/>
      <c r="FUQ293" s="730"/>
      <c r="FUR293" s="730"/>
      <c r="FUS293" s="730"/>
      <c r="FUT293" s="730"/>
      <c r="FUU293" s="730"/>
      <c r="FUV293" s="730"/>
      <c r="FUW293" s="730"/>
      <c r="FUX293" s="730"/>
      <c r="FUY293" s="730"/>
      <c r="FUZ293" s="730"/>
      <c r="FVA293" s="730"/>
      <c r="FVB293" s="730"/>
      <c r="FVC293" s="730"/>
      <c r="FVD293" s="730"/>
      <c r="FVE293" s="730"/>
      <c r="FVF293" s="730"/>
      <c r="FVG293" s="730"/>
      <c r="FVH293" s="730"/>
      <c r="FVI293" s="730"/>
      <c r="FVJ293" s="730"/>
      <c r="FVK293" s="730"/>
      <c r="FVL293" s="730"/>
      <c r="FVM293" s="730"/>
      <c r="FVN293" s="730"/>
      <c r="FVO293" s="730"/>
      <c r="FVP293" s="730"/>
      <c r="FVQ293" s="730"/>
      <c r="FVR293" s="730"/>
      <c r="FVS293" s="730"/>
      <c r="FVT293" s="730"/>
      <c r="FVU293" s="730"/>
      <c r="FVV293" s="730"/>
      <c r="FVW293" s="730"/>
      <c r="FVX293" s="730"/>
      <c r="FVY293" s="730"/>
      <c r="FVZ293" s="730"/>
      <c r="FWA293" s="730"/>
      <c r="FWB293" s="730"/>
      <c r="FWC293" s="730"/>
      <c r="FWD293" s="730"/>
      <c r="FWE293" s="730"/>
      <c r="FWF293" s="730"/>
      <c r="FWG293" s="730"/>
      <c r="FWH293" s="730"/>
      <c r="FWI293" s="730"/>
      <c r="FWJ293" s="730"/>
      <c r="FWK293" s="730"/>
      <c r="FWL293" s="730"/>
      <c r="FWM293" s="730"/>
      <c r="FWN293" s="730"/>
      <c r="FWO293" s="730"/>
      <c r="FWP293" s="730"/>
      <c r="FWQ293" s="730"/>
      <c r="FWR293" s="730"/>
      <c r="FWS293" s="730"/>
      <c r="FWT293" s="730"/>
      <c r="FWU293" s="730"/>
      <c r="FWV293" s="730"/>
      <c r="FWW293" s="730"/>
      <c r="FWX293" s="730"/>
      <c r="FWY293" s="730"/>
      <c r="FWZ293" s="730"/>
      <c r="FXA293" s="730"/>
      <c r="FXB293" s="730"/>
      <c r="FXC293" s="730"/>
      <c r="FXD293" s="730"/>
      <c r="FXE293" s="730"/>
      <c r="FXF293" s="730"/>
      <c r="FXG293" s="730"/>
      <c r="FXH293" s="730"/>
      <c r="FXI293" s="730"/>
      <c r="FXJ293" s="730"/>
      <c r="FXK293" s="730"/>
      <c r="FXL293" s="730"/>
      <c r="FXM293" s="730"/>
      <c r="FXN293" s="730"/>
      <c r="FXO293" s="730"/>
      <c r="FXP293" s="730"/>
      <c r="FXQ293" s="730"/>
      <c r="FXR293" s="730"/>
      <c r="FXS293" s="730"/>
      <c r="FXT293" s="730"/>
      <c r="FXU293" s="730"/>
      <c r="FXV293" s="730"/>
      <c r="FXW293" s="730"/>
      <c r="FXX293" s="730"/>
      <c r="FXY293" s="730"/>
      <c r="FXZ293" s="730"/>
      <c r="FYA293" s="730"/>
      <c r="FYB293" s="730"/>
      <c r="FYC293" s="730"/>
      <c r="FYD293" s="730"/>
      <c r="FYE293" s="730"/>
      <c r="FYF293" s="730"/>
      <c r="FYG293" s="730"/>
      <c r="FYH293" s="730"/>
      <c r="FYI293" s="730"/>
      <c r="FYJ293" s="730"/>
      <c r="FYK293" s="730"/>
      <c r="FYL293" s="730"/>
      <c r="FYM293" s="730"/>
      <c r="FYN293" s="730"/>
      <c r="FYO293" s="730"/>
      <c r="FYP293" s="730"/>
      <c r="FYQ293" s="730"/>
      <c r="FYR293" s="730"/>
      <c r="FYS293" s="730"/>
      <c r="FYT293" s="730"/>
      <c r="FYU293" s="730"/>
      <c r="FYV293" s="730"/>
      <c r="FYW293" s="730"/>
      <c r="FYX293" s="730"/>
      <c r="FYY293" s="730"/>
      <c r="FYZ293" s="730"/>
      <c r="FZA293" s="730"/>
      <c r="FZB293" s="730"/>
      <c r="FZC293" s="730"/>
      <c r="FZD293" s="730"/>
      <c r="FZE293" s="730"/>
      <c r="FZF293" s="730"/>
      <c r="FZG293" s="730"/>
      <c r="FZH293" s="730"/>
      <c r="FZI293" s="730"/>
      <c r="FZJ293" s="730"/>
      <c r="FZK293" s="730"/>
      <c r="FZL293" s="730"/>
      <c r="FZM293" s="730"/>
      <c r="FZN293" s="730"/>
      <c r="FZO293" s="730"/>
      <c r="FZP293" s="730"/>
      <c r="FZQ293" s="730"/>
      <c r="FZR293" s="730"/>
      <c r="FZS293" s="730"/>
      <c r="FZT293" s="730"/>
      <c r="FZU293" s="730"/>
      <c r="FZV293" s="730"/>
      <c r="FZW293" s="730"/>
      <c r="FZX293" s="730"/>
      <c r="FZY293" s="730"/>
      <c r="FZZ293" s="730"/>
      <c r="GAA293" s="730"/>
      <c r="GAB293" s="730"/>
      <c r="GAC293" s="730"/>
      <c r="GAD293" s="730"/>
      <c r="GAE293" s="730"/>
      <c r="GAF293" s="730"/>
      <c r="GAG293" s="730"/>
      <c r="GAH293" s="730"/>
      <c r="GAI293" s="730"/>
      <c r="GAJ293" s="730"/>
      <c r="GAK293" s="730"/>
      <c r="GAL293" s="730"/>
      <c r="GAM293" s="730"/>
      <c r="GAN293" s="730"/>
      <c r="GAO293" s="730"/>
      <c r="GAP293" s="730"/>
      <c r="GAQ293" s="730"/>
      <c r="GAR293" s="730"/>
      <c r="GAS293" s="730"/>
      <c r="GAT293" s="730"/>
      <c r="GAU293" s="730"/>
      <c r="GAV293" s="730"/>
      <c r="GAW293" s="730"/>
      <c r="GAX293" s="730"/>
      <c r="GAY293" s="730"/>
      <c r="GAZ293" s="730"/>
      <c r="GBA293" s="730"/>
      <c r="GBB293" s="730"/>
      <c r="GBC293" s="730"/>
      <c r="GBD293" s="730"/>
      <c r="GBE293" s="730"/>
      <c r="GBF293" s="730"/>
      <c r="GBG293" s="730"/>
      <c r="GBH293" s="730"/>
      <c r="GBI293" s="730"/>
      <c r="GBJ293" s="730"/>
      <c r="GBK293" s="730"/>
      <c r="GBL293" s="730"/>
      <c r="GBM293" s="730"/>
      <c r="GBN293" s="730"/>
      <c r="GBO293" s="730"/>
      <c r="GBP293" s="730"/>
      <c r="GBQ293" s="730"/>
      <c r="GBR293" s="730"/>
      <c r="GBS293" s="730"/>
      <c r="GBT293" s="730"/>
      <c r="GBU293" s="730"/>
      <c r="GBV293" s="730"/>
      <c r="GBW293" s="730"/>
      <c r="GBX293" s="730"/>
      <c r="GBY293" s="730"/>
      <c r="GBZ293" s="730"/>
      <c r="GCA293" s="730"/>
      <c r="GCB293" s="730"/>
      <c r="GCC293" s="730"/>
      <c r="GCD293" s="730"/>
      <c r="GCE293" s="730"/>
      <c r="GCF293" s="730"/>
      <c r="GCG293" s="730"/>
      <c r="GCH293" s="730"/>
      <c r="GCI293" s="730"/>
      <c r="GCJ293" s="730"/>
      <c r="GCK293" s="730"/>
      <c r="GCL293" s="730"/>
      <c r="GCM293" s="730"/>
      <c r="GCN293" s="730"/>
      <c r="GCO293" s="730"/>
      <c r="GCP293" s="730"/>
      <c r="GCQ293" s="730"/>
      <c r="GCR293" s="730"/>
      <c r="GCS293" s="730"/>
      <c r="GCT293" s="730"/>
      <c r="GCU293" s="730"/>
      <c r="GCV293" s="730"/>
      <c r="GCW293" s="730"/>
      <c r="GCX293" s="730"/>
      <c r="GCY293" s="730"/>
      <c r="GCZ293" s="730"/>
      <c r="GDA293" s="730"/>
      <c r="GDB293" s="730"/>
      <c r="GDC293" s="730"/>
      <c r="GDD293" s="730"/>
      <c r="GDE293" s="730"/>
      <c r="GDF293" s="730"/>
      <c r="GDG293" s="730"/>
      <c r="GDH293" s="730"/>
      <c r="GDI293" s="730"/>
      <c r="GDJ293" s="730"/>
      <c r="GDK293" s="730"/>
      <c r="GDL293" s="730"/>
      <c r="GDM293" s="730"/>
      <c r="GDN293" s="730"/>
      <c r="GDO293" s="730"/>
      <c r="GDP293" s="730"/>
      <c r="GDQ293" s="730"/>
      <c r="GDR293" s="730"/>
      <c r="GDS293" s="730"/>
      <c r="GDT293" s="730"/>
      <c r="GDU293" s="730"/>
      <c r="GDV293" s="730"/>
      <c r="GDW293" s="730"/>
      <c r="GDX293" s="730"/>
      <c r="GDY293" s="730"/>
      <c r="GDZ293" s="730"/>
      <c r="GEA293" s="730"/>
      <c r="GEB293" s="730"/>
      <c r="GEC293" s="730"/>
      <c r="GED293" s="730"/>
      <c r="GEE293" s="730"/>
      <c r="GEF293" s="730"/>
      <c r="GEG293" s="730"/>
      <c r="GEH293" s="730"/>
      <c r="GEI293" s="730"/>
      <c r="GEJ293" s="730"/>
      <c r="GEK293" s="730"/>
      <c r="GEL293" s="730"/>
      <c r="GEM293" s="730"/>
      <c r="GEN293" s="730"/>
      <c r="GEO293" s="730"/>
      <c r="GEP293" s="730"/>
      <c r="GEQ293" s="730"/>
      <c r="GER293" s="730"/>
      <c r="GES293" s="730"/>
      <c r="GET293" s="730"/>
      <c r="GEU293" s="730"/>
      <c r="GEV293" s="730"/>
      <c r="GEW293" s="730"/>
      <c r="GEX293" s="730"/>
      <c r="GEY293" s="730"/>
      <c r="GEZ293" s="730"/>
      <c r="GFA293" s="730"/>
      <c r="GFB293" s="730"/>
      <c r="GFC293" s="730"/>
      <c r="GFD293" s="730"/>
      <c r="GFE293" s="730"/>
      <c r="GFF293" s="730"/>
      <c r="GFG293" s="730"/>
      <c r="GFH293" s="730"/>
      <c r="GFI293" s="730"/>
      <c r="GFJ293" s="730"/>
      <c r="GFK293" s="730"/>
      <c r="GFL293" s="730"/>
      <c r="GFM293" s="730"/>
      <c r="GFN293" s="730"/>
      <c r="GFO293" s="730"/>
      <c r="GFP293" s="730"/>
      <c r="GFQ293" s="730"/>
      <c r="GFR293" s="730"/>
      <c r="GFS293" s="730"/>
      <c r="GFT293" s="730"/>
      <c r="GFU293" s="730"/>
      <c r="GFV293" s="730"/>
      <c r="GFW293" s="730"/>
      <c r="GFX293" s="730"/>
      <c r="GFY293" s="730"/>
      <c r="GFZ293" s="730"/>
      <c r="GGA293" s="730"/>
      <c r="GGB293" s="730"/>
      <c r="GGC293" s="730"/>
      <c r="GGD293" s="730"/>
      <c r="GGE293" s="730"/>
      <c r="GGF293" s="730"/>
      <c r="GGG293" s="730"/>
      <c r="GGH293" s="730"/>
      <c r="GGI293" s="730"/>
      <c r="GGJ293" s="730"/>
      <c r="GGK293" s="730"/>
      <c r="GGL293" s="730"/>
      <c r="GGM293" s="730"/>
      <c r="GGN293" s="730"/>
      <c r="GGO293" s="730"/>
      <c r="GGP293" s="730"/>
      <c r="GGQ293" s="730"/>
      <c r="GGR293" s="730"/>
      <c r="GGS293" s="730"/>
      <c r="GGT293" s="730"/>
      <c r="GGU293" s="730"/>
      <c r="GGV293" s="730"/>
      <c r="GGW293" s="730"/>
      <c r="GGX293" s="730"/>
      <c r="GGY293" s="730"/>
      <c r="GGZ293" s="730"/>
      <c r="GHA293" s="730"/>
      <c r="GHB293" s="730"/>
      <c r="GHC293" s="730"/>
      <c r="GHD293" s="730"/>
      <c r="GHE293" s="730"/>
      <c r="GHF293" s="730"/>
      <c r="GHG293" s="730"/>
      <c r="GHH293" s="730"/>
      <c r="GHI293" s="730"/>
      <c r="GHJ293" s="730"/>
      <c r="GHK293" s="730"/>
      <c r="GHL293" s="730"/>
      <c r="GHM293" s="730"/>
      <c r="GHN293" s="730"/>
      <c r="GHO293" s="730"/>
      <c r="GHP293" s="730"/>
      <c r="GHQ293" s="730"/>
      <c r="GHR293" s="730"/>
      <c r="GHS293" s="730"/>
      <c r="GHT293" s="730"/>
      <c r="GHU293" s="730"/>
      <c r="GHV293" s="730"/>
      <c r="GHW293" s="730"/>
      <c r="GHX293" s="730"/>
      <c r="GHY293" s="730"/>
      <c r="GHZ293" s="730"/>
      <c r="GIA293" s="730"/>
      <c r="GIB293" s="730"/>
      <c r="GIC293" s="730"/>
      <c r="GID293" s="730"/>
      <c r="GIE293" s="730"/>
      <c r="GIF293" s="730"/>
      <c r="GIG293" s="730"/>
      <c r="GIH293" s="730"/>
      <c r="GII293" s="730"/>
      <c r="GIJ293" s="730"/>
      <c r="GIK293" s="730"/>
      <c r="GIL293" s="730"/>
      <c r="GIM293" s="730"/>
      <c r="GIN293" s="730"/>
      <c r="GIO293" s="730"/>
      <c r="GIP293" s="730"/>
      <c r="GIQ293" s="730"/>
      <c r="GIR293" s="730"/>
      <c r="GIS293" s="730"/>
      <c r="GIT293" s="730"/>
      <c r="GIU293" s="730"/>
      <c r="GIV293" s="730"/>
      <c r="GIW293" s="730"/>
      <c r="GIX293" s="730"/>
      <c r="GIY293" s="730"/>
      <c r="GIZ293" s="730"/>
      <c r="GJA293" s="730"/>
      <c r="GJB293" s="730"/>
      <c r="GJC293" s="730"/>
      <c r="GJD293" s="730"/>
      <c r="GJE293" s="730"/>
      <c r="GJF293" s="730"/>
      <c r="GJG293" s="730"/>
      <c r="GJH293" s="730"/>
      <c r="GJI293" s="730"/>
      <c r="GJJ293" s="730"/>
      <c r="GJK293" s="730"/>
      <c r="GJL293" s="730"/>
      <c r="GJM293" s="730"/>
      <c r="GJN293" s="730"/>
      <c r="GJO293" s="730"/>
      <c r="GJP293" s="730"/>
      <c r="GJQ293" s="730"/>
      <c r="GJR293" s="730"/>
      <c r="GJS293" s="730"/>
      <c r="GJT293" s="730"/>
      <c r="GJU293" s="730"/>
      <c r="GJV293" s="730"/>
      <c r="GJW293" s="730"/>
      <c r="GJX293" s="730"/>
      <c r="GJY293" s="730"/>
      <c r="GJZ293" s="730"/>
      <c r="GKA293" s="730"/>
      <c r="GKB293" s="730"/>
      <c r="GKC293" s="730"/>
      <c r="GKD293" s="730"/>
      <c r="GKE293" s="730"/>
      <c r="GKF293" s="730"/>
      <c r="GKG293" s="730"/>
      <c r="GKH293" s="730"/>
      <c r="GKI293" s="730"/>
      <c r="GKJ293" s="730"/>
      <c r="GKK293" s="730"/>
      <c r="GKL293" s="730"/>
      <c r="GKM293" s="730"/>
      <c r="GKN293" s="730"/>
      <c r="GKO293" s="730"/>
      <c r="GKP293" s="730"/>
      <c r="GKQ293" s="730"/>
      <c r="GKR293" s="730"/>
      <c r="GKS293" s="730"/>
      <c r="GKT293" s="730"/>
      <c r="GKU293" s="730"/>
      <c r="GKV293" s="730"/>
      <c r="GKW293" s="730"/>
      <c r="GKX293" s="730"/>
      <c r="GKY293" s="730"/>
      <c r="GKZ293" s="730"/>
      <c r="GLA293" s="730"/>
      <c r="GLB293" s="730"/>
      <c r="GLC293" s="730"/>
      <c r="GLD293" s="730"/>
      <c r="GLE293" s="730"/>
      <c r="GLF293" s="730"/>
      <c r="GLG293" s="730"/>
      <c r="GLH293" s="730"/>
      <c r="GLI293" s="730"/>
      <c r="GLJ293" s="730"/>
      <c r="GLK293" s="730"/>
      <c r="GLL293" s="730"/>
      <c r="GLM293" s="730"/>
      <c r="GLN293" s="730"/>
      <c r="GLO293" s="730"/>
      <c r="GLP293" s="730"/>
      <c r="GLQ293" s="730"/>
      <c r="GLR293" s="730"/>
      <c r="GLS293" s="730"/>
      <c r="GLT293" s="730"/>
      <c r="GLU293" s="730"/>
      <c r="GLV293" s="730"/>
      <c r="GLW293" s="730"/>
      <c r="GLX293" s="730"/>
      <c r="GLY293" s="730"/>
      <c r="GLZ293" s="730"/>
      <c r="GMA293" s="730"/>
      <c r="GMB293" s="730"/>
      <c r="GMC293" s="730"/>
      <c r="GMD293" s="730"/>
      <c r="GME293" s="730"/>
      <c r="GMF293" s="730"/>
      <c r="GMG293" s="730"/>
      <c r="GMH293" s="730"/>
      <c r="GMI293" s="730"/>
      <c r="GMJ293" s="730"/>
      <c r="GMK293" s="730"/>
      <c r="GML293" s="730"/>
      <c r="GMM293" s="730"/>
      <c r="GMN293" s="730"/>
      <c r="GMO293" s="730"/>
      <c r="GMP293" s="730"/>
      <c r="GMQ293" s="730"/>
      <c r="GMR293" s="730"/>
      <c r="GMS293" s="730"/>
      <c r="GMT293" s="730"/>
      <c r="GMU293" s="730"/>
      <c r="GMV293" s="730"/>
      <c r="GMW293" s="730"/>
      <c r="GMX293" s="730"/>
      <c r="GMY293" s="730"/>
      <c r="GMZ293" s="730"/>
      <c r="GNA293" s="730"/>
      <c r="GNB293" s="730"/>
      <c r="GNC293" s="730"/>
      <c r="GND293" s="730"/>
      <c r="GNE293" s="730"/>
      <c r="GNF293" s="730"/>
      <c r="GNG293" s="730"/>
      <c r="GNH293" s="730"/>
      <c r="GNI293" s="730"/>
      <c r="GNJ293" s="730"/>
      <c r="GNK293" s="730"/>
      <c r="GNL293" s="730"/>
      <c r="GNM293" s="730"/>
      <c r="GNN293" s="730"/>
      <c r="GNO293" s="730"/>
      <c r="GNP293" s="730"/>
      <c r="GNQ293" s="730"/>
      <c r="GNR293" s="730"/>
      <c r="GNS293" s="730"/>
      <c r="GNT293" s="730"/>
      <c r="GNU293" s="730"/>
      <c r="GNV293" s="730"/>
      <c r="GNW293" s="730"/>
      <c r="GNX293" s="730"/>
      <c r="GNY293" s="730"/>
      <c r="GNZ293" s="730"/>
      <c r="GOA293" s="730"/>
      <c r="GOB293" s="730"/>
      <c r="GOC293" s="730"/>
      <c r="GOD293" s="730"/>
      <c r="GOE293" s="730"/>
      <c r="GOF293" s="730"/>
      <c r="GOG293" s="730"/>
      <c r="GOH293" s="730"/>
      <c r="GOI293" s="730"/>
      <c r="GOJ293" s="730"/>
      <c r="GOK293" s="730"/>
      <c r="GOL293" s="730"/>
      <c r="GOM293" s="730"/>
      <c r="GON293" s="730"/>
      <c r="GOO293" s="730"/>
      <c r="GOP293" s="730"/>
      <c r="GOQ293" s="730"/>
      <c r="GOR293" s="730"/>
      <c r="GOS293" s="730"/>
      <c r="GOT293" s="730"/>
      <c r="GOU293" s="730"/>
      <c r="GOV293" s="730"/>
      <c r="GOW293" s="730"/>
      <c r="GOX293" s="730"/>
      <c r="GOY293" s="730"/>
      <c r="GOZ293" s="730"/>
      <c r="GPA293" s="730"/>
      <c r="GPB293" s="730"/>
      <c r="GPC293" s="730"/>
      <c r="GPD293" s="730"/>
      <c r="GPE293" s="730"/>
      <c r="GPF293" s="730"/>
      <c r="GPG293" s="730"/>
      <c r="GPH293" s="730"/>
      <c r="GPI293" s="730"/>
      <c r="GPJ293" s="730"/>
      <c r="GPK293" s="730"/>
      <c r="GPL293" s="730"/>
      <c r="GPM293" s="730"/>
      <c r="GPN293" s="730"/>
      <c r="GPO293" s="730"/>
      <c r="GPP293" s="730"/>
      <c r="GPQ293" s="730"/>
      <c r="GPR293" s="730"/>
      <c r="GPS293" s="730"/>
      <c r="GPT293" s="730"/>
      <c r="GPU293" s="730"/>
      <c r="GPV293" s="730"/>
      <c r="GPW293" s="730"/>
      <c r="GPX293" s="730"/>
      <c r="GPY293" s="730"/>
      <c r="GPZ293" s="730"/>
      <c r="GQA293" s="730"/>
      <c r="GQB293" s="730"/>
      <c r="GQC293" s="730"/>
      <c r="GQD293" s="730"/>
      <c r="GQE293" s="730"/>
      <c r="GQF293" s="730"/>
      <c r="GQG293" s="730"/>
      <c r="GQH293" s="730"/>
      <c r="GQI293" s="730"/>
      <c r="GQJ293" s="730"/>
      <c r="GQK293" s="730"/>
      <c r="GQL293" s="730"/>
      <c r="GQM293" s="730"/>
      <c r="GQN293" s="730"/>
      <c r="GQO293" s="730"/>
      <c r="GQP293" s="730"/>
      <c r="GQQ293" s="730"/>
      <c r="GQR293" s="730"/>
      <c r="GQS293" s="730"/>
      <c r="GQT293" s="730"/>
      <c r="GQU293" s="730"/>
      <c r="GQV293" s="730"/>
      <c r="GQW293" s="730"/>
      <c r="GQX293" s="730"/>
      <c r="GQY293" s="730"/>
      <c r="GQZ293" s="730"/>
      <c r="GRA293" s="730"/>
      <c r="GRB293" s="730"/>
      <c r="GRC293" s="730"/>
      <c r="GRD293" s="730"/>
      <c r="GRE293" s="730"/>
      <c r="GRF293" s="730"/>
      <c r="GRG293" s="730"/>
      <c r="GRH293" s="730"/>
      <c r="GRI293" s="730"/>
      <c r="GRJ293" s="730"/>
      <c r="GRK293" s="730"/>
      <c r="GRL293" s="730"/>
      <c r="GRM293" s="730"/>
      <c r="GRN293" s="730"/>
      <c r="GRO293" s="730"/>
      <c r="GRP293" s="730"/>
      <c r="GRQ293" s="730"/>
      <c r="GRR293" s="730"/>
      <c r="GRS293" s="730"/>
      <c r="GRT293" s="730"/>
      <c r="GRU293" s="730"/>
      <c r="GRV293" s="730"/>
      <c r="GRW293" s="730"/>
      <c r="GRX293" s="730"/>
      <c r="GRY293" s="730"/>
      <c r="GRZ293" s="730"/>
      <c r="GSA293" s="730"/>
      <c r="GSB293" s="730"/>
      <c r="GSC293" s="730"/>
      <c r="GSD293" s="730"/>
      <c r="GSE293" s="730"/>
      <c r="GSF293" s="730"/>
      <c r="GSG293" s="730"/>
      <c r="GSH293" s="730"/>
      <c r="GSI293" s="730"/>
      <c r="GSJ293" s="730"/>
      <c r="GSK293" s="730"/>
      <c r="GSL293" s="730"/>
      <c r="GSM293" s="730"/>
      <c r="GSN293" s="730"/>
      <c r="GSO293" s="730"/>
      <c r="GSP293" s="730"/>
      <c r="GSQ293" s="730"/>
      <c r="GSR293" s="730"/>
      <c r="GSS293" s="730"/>
      <c r="GST293" s="730"/>
      <c r="GSU293" s="730"/>
      <c r="GSV293" s="730"/>
      <c r="GSW293" s="730"/>
      <c r="GSX293" s="730"/>
      <c r="GSY293" s="730"/>
      <c r="GSZ293" s="730"/>
      <c r="GTA293" s="730"/>
      <c r="GTB293" s="730"/>
      <c r="GTC293" s="730"/>
      <c r="GTD293" s="730"/>
      <c r="GTE293" s="730"/>
      <c r="GTF293" s="730"/>
      <c r="GTG293" s="730"/>
      <c r="GTH293" s="730"/>
      <c r="GTI293" s="730"/>
      <c r="GTJ293" s="730"/>
      <c r="GTK293" s="730"/>
      <c r="GTL293" s="730"/>
      <c r="GTM293" s="730"/>
      <c r="GTN293" s="730"/>
      <c r="GTO293" s="730"/>
      <c r="GTP293" s="730"/>
      <c r="GTQ293" s="730"/>
      <c r="GTR293" s="730"/>
      <c r="GTS293" s="730"/>
      <c r="GTT293" s="730"/>
      <c r="GTU293" s="730"/>
      <c r="GTV293" s="730"/>
      <c r="GTW293" s="730"/>
      <c r="GTX293" s="730"/>
      <c r="GTY293" s="730"/>
      <c r="GTZ293" s="730"/>
      <c r="GUA293" s="730"/>
      <c r="GUB293" s="730"/>
      <c r="GUC293" s="730"/>
      <c r="GUD293" s="730"/>
      <c r="GUE293" s="730"/>
      <c r="GUF293" s="730"/>
      <c r="GUG293" s="730"/>
      <c r="GUH293" s="730"/>
      <c r="GUI293" s="730"/>
      <c r="GUJ293" s="730"/>
      <c r="GUK293" s="730"/>
      <c r="GUL293" s="730"/>
      <c r="GUM293" s="730"/>
      <c r="GUN293" s="730"/>
      <c r="GUO293" s="730"/>
      <c r="GUP293" s="730"/>
      <c r="GUQ293" s="730"/>
      <c r="GUR293" s="730"/>
      <c r="GUS293" s="730"/>
      <c r="GUT293" s="730"/>
      <c r="GUU293" s="730"/>
      <c r="GUV293" s="730"/>
      <c r="GUW293" s="730"/>
      <c r="GUX293" s="730"/>
      <c r="GUY293" s="730"/>
      <c r="GUZ293" s="730"/>
      <c r="GVA293" s="730"/>
      <c r="GVB293" s="730"/>
      <c r="GVC293" s="730"/>
      <c r="GVD293" s="730"/>
      <c r="GVE293" s="730"/>
      <c r="GVF293" s="730"/>
      <c r="GVG293" s="730"/>
      <c r="GVH293" s="730"/>
      <c r="GVI293" s="730"/>
      <c r="GVJ293" s="730"/>
      <c r="GVK293" s="730"/>
      <c r="GVL293" s="730"/>
      <c r="GVM293" s="730"/>
      <c r="GVN293" s="730"/>
      <c r="GVO293" s="730"/>
      <c r="GVP293" s="730"/>
      <c r="GVQ293" s="730"/>
      <c r="GVR293" s="730"/>
      <c r="GVS293" s="730"/>
      <c r="GVT293" s="730"/>
      <c r="GVU293" s="730"/>
      <c r="GVV293" s="730"/>
      <c r="GVW293" s="730"/>
      <c r="GVX293" s="730"/>
      <c r="GVY293" s="730"/>
      <c r="GVZ293" s="730"/>
      <c r="GWA293" s="730"/>
      <c r="GWB293" s="730"/>
      <c r="GWC293" s="730"/>
      <c r="GWD293" s="730"/>
      <c r="GWE293" s="730"/>
      <c r="GWF293" s="730"/>
      <c r="GWG293" s="730"/>
      <c r="GWH293" s="730"/>
      <c r="GWI293" s="730"/>
      <c r="GWJ293" s="730"/>
      <c r="GWK293" s="730"/>
      <c r="GWL293" s="730"/>
      <c r="GWM293" s="730"/>
      <c r="GWN293" s="730"/>
      <c r="GWO293" s="730"/>
      <c r="GWP293" s="730"/>
      <c r="GWQ293" s="730"/>
      <c r="GWR293" s="730"/>
      <c r="GWS293" s="730"/>
      <c r="GWT293" s="730"/>
      <c r="GWU293" s="730"/>
      <c r="GWV293" s="730"/>
      <c r="GWW293" s="730"/>
      <c r="GWX293" s="730"/>
      <c r="GWY293" s="730"/>
      <c r="GWZ293" s="730"/>
      <c r="GXA293" s="730"/>
      <c r="GXB293" s="730"/>
      <c r="GXC293" s="730"/>
      <c r="GXD293" s="730"/>
      <c r="GXE293" s="730"/>
      <c r="GXF293" s="730"/>
      <c r="GXG293" s="730"/>
      <c r="GXH293" s="730"/>
      <c r="GXI293" s="730"/>
      <c r="GXJ293" s="730"/>
      <c r="GXK293" s="730"/>
      <c r="GXL293" s="730"/>
      <c r="GXM293" s="730"/>
      <c r="GXN293" s="730"/>
      <c r="GXO293" s="730"/>
      <c r="GXP293" s="730"/>
      <c r="GXQ293" s="730"/>
      <c r="GXR293" s="730"/>
      <c r="GXS293" s="730"/>
      <c r="GXT293" s="730"/>
      <c r="GXU293" s="730"/>
      <c r="GXV293" s="730"/>
      <c r="GXW293" s="730"/>
      <c r="GXX293" s="730"/>
      <c r="GXY293" s="730"/>
      <c r="GXZ293" s="730"/>
      <c r="GYA293" s="730"/>
      <c r="GYB293" s="730"/>
      <c r="GYC293" s="730"/>
      <c r="GYD293" s="730"/>
      <c r="GYE293" s="730"/>
      <c r="GYF293" s="730"/>
      <c r="GYG293" s="730"/>
      <c r="GYH293" s="730"/>
      <c r="GYI293" s="730"/>
      <c r="GYJ293" s="730"/>
      <c r="GYK293" s="730"/>
      <c r="GYL293" s="730"/>
      <c r="GYM293" s="730"/>
      <c r="GYN293" s="730"/>
      <c r="GYO293" s="730"/>
      <c r="GYP293" s="730"/>
      <c r="GYQ293" s="730"/>
      <c r="GYR293" s="730"/>
      <c r="GYS293" s="730"/>
      <c r="GYT293" s="730"/>
      <c r="GYU293" s="730"/>
      <c r="GYV293" s="730"/>
      <c r="GYW293" s="730"/>
      <c r="GYX293" s="730"/>
      <c r="GYY293" s="730"/>
      <c r="GYZ293" s="730"/>
      <c r="GZA293" s="730"/>
      <c r="GZB293" s="730"/>
      <c r="GZC293" s="730"/>
      <c r="GZD293" s="730"/>
      <c r="GZE293" s="730"/>
      <c r="GZF293" s="730"/>
      <c r="GZG293" s="730"/>
      <c r="GZH293" s="730"/>
      <c r="GZI293" s="730"/>
      <c r="GZJ293" s="730"/>
      <c r="GZK293" s="730"/>
      <c r="GZL293" s="730"/>
      <c r="GZM293" s="730"/>
      <c r="GZN293" s="730"/>
      <c r="GZO293" s="730"/>
      <c r="GZP293" s="730"/>
      <c r="GZQ293" s="730"/>
      <c r="GZR293" s="730"/>
      <c r="GZS293" s="730"/>
      <c r="GZT293" s="730"/>
      <c r="GZU293" s="730"/>
      <c r="GZV293" s="730"/>
      <c r="GZW293" s="730"/>
      <c r="GZX293" s="730"/>
      <c r="GZY293" s="730"/>
      <c r="GZZ293" s="730"/>
      <c r="HAA293" s="730"/>
      <c r="HAB293" s="730"/>
      <c r="HAC293" s="730"/>
      <c r="HAD293" s="730"/>
      <c r="HAE293" s="730"/>
      <c r="HAF293" s="730"/>
      <c r="HAG293" s="730"/>
      <c r="HAH293" s="730"/>
      <c r="HAI293" s="730"/>
      <c r="HAJ293" s="730"/>
      <c r="HAK293" s="730"/>
      <c r="HAL293" s="730"/>
      <c r="HAM293" s="730"/>
      <c r="HAN293" s="730"/>
      <c r="HAO293" s="730"/>
      <c r="HAP293" s="730"/>
      <c r="HAQ293" s="730"/>
      <c r="HAR293" s="730"/>
      <c r="HAS293" s="730"/>
      <c r="HAT293" s="730"/>
      <c r="HAU293" s="730"/>
      <c r="HAV293" s="730"/>
      <c r="HAW293" s="730"/>
      <c r="HAX293" s="730"/>
      <c r="HAY293" s="730"/>
      <c r="HAZ293" s="730"/>
      <c r="HBA293" s="730"/>
      <c r="HBB293" s="730"/>
      <c r="HBC293" s="730"/>
      <c r="HBD293" s="730"/>
      <c r="HBE293" s="730"/>
      <c r="HBF293" s="730"/>
      <c r="HBG293" s="730"/>
      <c r="HBH293" s="730"/>
      <c r="HBI293" s="730"/>
      <c r="HBJ293" s="730"/>
      <c r="HBK293" s="730"/>
      <c r="HBL293" s="730"/>
      <c r="HBM293" s="730"/>
      <c r="HBN293" s="730"/>
      <c r="HBO293" s="730"/>
      <c r="HBP293" s="730"/>
      <c r="HBQ293" s="730"/>
      <c r="HBR293" s="730"/>
      <c r="HBS293" s="730"/>
      <c r="HBT293" s="730"/>
      <c r="HBU293" s="730"/>
      <c r="HBV293" s="730"/>
      <c r="HBW293" s="730"/>
      <c r="HBX293" s="730"/>
      <c r="HBY293" s="730"/>
      <c r="HBZ293" s="730"/>
      <c r="HCA293" s="730"/>
      <c r="HCB293" s="730"/>
      <c r="HCC293" s="730"/>
      <c r="HCD293" s="730"/>
      <c r="HCE293" s="730"/>
      <c r="HCF293" s="730"/>
      <c r="HCG293" s="730"/>
      <c r="HCH293" s="730"/>
      <c r="HCI293" s="730"/>
      <c r="HCJ293" s="730"/>
      <c r="HCK293" s="730"/>
      <c r="HCL293" s="730"/>
      <c r="HCM293" s="730"/>
      <c r="HCN293" s="730"/>
      <c r="HCO293" s="730"/>
      <c r="HCP293" s="730"/>
      <c r="HCQ293" s="730"/>
      <c r="HCR293" s="730"/>
      <c r="HCS293" s="730"/>
      <c r="HCT293" s="730"/>
      <c r="HCU293" s="730"/>
      <c r="HCV293" s="730"/>
      <c r="HCW293" s="730"/>
      <c r="HCX293" s="730"/>
      <c r="HCY293" s="730"/>
      <c r="HCZ293" s="730"/>
      <c r="HDA293" s="730"/>
      <c r="HDB293" s="730"/>
      <c r="HDC293" s="730"/>
      <c r="HDD293" s="730"/>
      <c r="HDE293" s="730"/>
      <c r="HDF293" s="730"/>
      <c r="HDG293" s="730"/>
      <c r="HDH293" s="730"/>
      <c r="HDI293" s="730"/>
      <c r="HDJ293" s="730"/>
      <c r="HDK293" s="730"/>
      <c r="HDL293" s="730"/>
      <c r="HDM293" s="730"/>
      <c r="HDN293" s="730"/>
      <c r="HDO293" s="730"/>
      <c r="HDP293" s="730"/>
      <c r="HDQ293" s="730"/>
      <c r="HDR293" s="730"/>
      <c r="HDS293" s="730"/>
      <c r="HDT293" s="730"/>
      <c r="HDU293" s="730"/>
      <c r="HDV293" s="730"/>
      <c r="HDW293" s="730"/>
      <c r="HDX293" s="730"/>
      <c r="HDY293" s="730"/>
      <c r="HDZ293" s="730"/>
      <c r="HEA293" s="730"/>
      <c r="HEB293" s="730"/>
      <c r="HEC293" s="730"/>
      <c r="HED293" s="730"/>
      <c r="HEE293" s="730"/>
      <c r="HEF293" s="730"/>
      <c r="HEG293" s="730"/>
      <c r="HEH293" s="730"/>
      <c r="HEI293" s="730"/>
      <c r="HEJ293" s="730"/>
      <c r="HEK293" s="730"/>
      <c r="HEL293" s="730"/>
      <c r="HEM293" s="730"/>
      <c r="HEN293" s="730"/>
      <c r="HEO293" s="730"/>
      <c r="HEP293" s="730"/>
      <c r="HEQ293" s="730"/>
      <c r="HER293" s="730"/>
      <c r="HES293" s="730"/>
      <c r="HET293" s="730"/>
      <c r="HEU293" s="730"/>
      <c r="HEV293" s="730"/>
      <c r="HEW293" s="730"/>
      <c r="HEX293" s="730"/>
      <c r="HEY293" s="730"/>
      <c r="HEZ293" s="730"/>
      <c r="HFA293" s="730"/>
      <c r="HFB293" s="730"/>
      <c r="HFC293" s="730"/>
      <c r="HFD293" s="730"/>
      <c r="HFE293" s="730"/>
      <c r="HFF293" s="730"/>
      <c r="HFG293" s="730"/>
      <c r="HFH293" s="730"/>
      <c r="HFI293" s="730"/>
      <c r="HFJ293" s="730"/>
      <c r="HFK293" s="730"/>
      <c r="HFL293" s="730"/>
      <c r="HFM293" s="730"/>
      <c r="HFN293" s="730"/>
      <c r="HFO293" s="730"/>
      <c r="HFP293" s="730"/>
      <c r="HFQ293" s="730"/>
      <c r="HFR293" s="730"/>
      <c r="HFS293" s="730"/>
      <c r="HFT293" s="730"/>
      <c r="HFU293" s="730"/>
      <c r="HFV293" s="730"/>
      <c r="HFW293" s="730"/>
      <c r="HFX293" s="730"/>
      <c r="HFY293" s="730"/>
      <c r="HFZ293" s="730"/>
      <c r="HGA293" s="730"/>
      <c r="HGB293" s="730"/>
      <c r="HGC293" s="730"/>
      <c r="HGD293" s="730"/>
      <c r="HGE293" s="730"/>
      <c r="HGF293" s="730"/>
      <c r="HGG293" s="730"/>
      <c r="HGH293" s="730"/>
      <c r="HGI293" s="730"/>
      <c r="HGJ293" s="730"/>
      <c r="HGK293" s="730"/>
      <c r="HGL293" s="730"/>
      <c r="HGM293" s="730"/>
      <c r="HGN293" s="730"/>
      <c r="HGO293" s="730"/>
      <c r="HGP293" s="730"/>
      <c r="HGQ293" s="730"/>
      <c r="HGR293" s="730"/>
      <c r="HGS293" s="730"/>
      <c r="HGT293" s="730"/>
      <c r="HGU293" s="730"/>
      <c r="HGV293" s="730"/>
      <c r="HGW293" s="730"/>
      <c r="HGX293" s="730"/>
      <c r="HGY293" s="730"/>
      <c r="HGZ293" s="730"/>
      <c r="HHA293" s="730"/>
      <c r="HHB293" s="730"/>
      <c r="HHC293" s="730"/>
      <c r="HHD293" s="730"/>
      <c r="HHE293" s="730"/>
      <c r="HHF293" s="730"/>
      <c r="HHG293" s="730"/>
      <c r="HHH293" s="730"/>
      <c r="HHI293" s="730"/>
      <c r="HHJ293" s="730"/>
      <c r="HHK293" s="730"/>
      <c r="HHL293" s="730"/>
      <c r="HHM293" s="730"/>
      <c r="HHN293" s="730"/>
      <c r="HHO293" s="730"/>
      <c r="HHP293" s="730"/>
      <c r="HHQ293" s="730"/>
      <c r="HHR293" s="730"/>
      <c r="HHS293" s="730"/>
      <c r="HHT293" s="730"/>
      <c r="HHU293" s="730"/>
      <c r="HHV293" s="730"/>
      <c r="HHW293" s="730"/>
      <c r="HHX293" s="730"/>
      <c r="HHY293" s="730"/>
      <c r="HHZ293" s="730"/>
      <c r="HIA293" s="730"/>
      <c r="HIB293" s="730"/>
      <c r="HIC293" s="730"/>
      <c r="HID293" s="730"/>
      <c r="HIE293" s="730"/>
      <c r="HIF293" s="730"/>
      <c r="HIG293" s="730"/>
      <c r="HIH293" s="730"/>
      <c r="HII293" s="730"/>
      <c r="HIJ293" s="730"/>
      <c r="HIK293" s="730"/>
      <c r="HIL293" s="730"/>
      <c r="HIM293" s="730"/>
      <c r="HIN293" s="730"/>
      <c r="HIO293" s="730"/>
      <c r="HIP293" s="730"/>
      <c r="HIQ293" s="730"/>
      <c r="HIR293" s="730"/>
      <c r="HIS293" s="730"/>
      <c r="HIT293" s="730"/>
      <c r="HIU293" s="730"/>
      <c r="HIV293" s="730"/>
      <c r="HIW293" s="730"/>
      <c r="HIX293" s="730"/>
      <c r="HIY293" s="730"/>
      <c r="HIZ293" s="730"/>
      <c r="HJA293" s="730"/>
      <c r="HJB293" s="730"/>
      <c r="HJC293" s="730"/>
      <c r="HJD293" s="730"/>
      <c r="HJE293" s="730"/>
      <c r="HJF293" s="730"/>
      <c r="HJG293" s="730"/>
      <c r="HJH293" s="730"/>
      <c r="HJI293" s="730"/>
      <c r="HJJ293" s="730"/>
      <c r="HJK293" s="730"/>
      <c r="HJL293" s="730"/>
      <c r="HJM293" s="730"/>
      <c r="HJN293" s="730"/>
      <c r="HJO293" s="730"/>
      <c r="HJP293" s="730"/>
      <c r="HJQ293" s="730"/>
      <c r="HJR293" s="730"/>
      <c r="HJS293" s="730"/>
      <c r="HJT293" s="730"/>
      <c r="HJU293" s="730"/>
      <c r="HJV293" s="730"/>
      <c r="HJW293" s="730"/>
      <c r="HJX293" s="730"/>
      <c r="HJY293" s="730"/>
      <c r="HJZ293" s="730"/>
      <c r="HKA293" s="730"/>
      <c r="HKB293" s="730"/>
      <c r="HKC293" s="730"/>
      <c r="HKD293" s="730"/>
      <c r="HKE293" s="730"/>
      <c r="HKF293" s="730"/>
      <c r="HKG293" s="730"/>
      <c r="HKH293" s="730"/>
      <c r="HKI293" s="730"/>
      <c r="HKJ293" s="730"/>
      <c r="HKK293" s="730"/>
      <c r="HKL293" s="730"/>
      <c r="HKM293" s="730"/>
      <c r="HKN293" s="730"/>
      <c r="HKO293" s="730"/>
      <c r="HKP293" s="730"/>
      <c r="HKQ293" s="730"/>
      <c r="HKR293" s="730"/>
      <c r="HKS293" s="730"/>
      <c r="HKT293" s="730"/>
      <c r="HKU293" s="730"/>
      <c r="HKV293" s="730"/>
      <c r="HKW293" s="730"/>
      <c r="HKX293" s="730"/>
      <c r="HKY293" s="730"/>
      <c r="HKZ293" s="730"/>
      <c r="HLA293" s="730"/>
      <c r="HLB293" s="730"/>
      <c r="HLC293" s="730"/>
      <c r="HLD293" s="730"/>
      <c r="HLE293" s="730"/>
      <c r="HLF293" s="730"/>
      <c r="HLG293" s="730"/>
      <c r="HLH293" s="730"/>
      <c r="HLI293" s="730"/>
      <c r="HLJ293" s="730"/>
      <c r="HLK293" s="730"/>
      <c r="HLL293" s="730"/>
      <c r="HLM293" s="730"/>
      <c r="HLN293" s="730"/>
      <c r="HLO293" s="730"/>
      <c r="HLP293" s="730"/>
      <c r="HLQ293" s="730"/>
      <c r="HLR293" s="730"/>
      <c r="HLS293" s="730"/>
      <c r="HLT293" s="730"/>
      <c r="HLU293" s="730"/>
      <c r="HLV293" s="730"/>
      <c r="HLW293" s="730"/>
      <c r="HLX293" s="730"/>
      <c r="HLY293" s="730"/>
      <c r="HLZ293" s="730"/>
      <c r="HMA293" s="730"/>
      <c r="HMB293" s="730"/>
      <c r="HMC293" s="730"/>
      <c r="HMD293" s="730"/>
      <c r="HME293" s="730"/>
      <c r="HMF293" s="730"/>
      <c r="HMG293" s="730"/>
      <c r="HMH293" s="730"/>
      <c r="HMI293" s="730"/>
      <c r="HMJ293" s="730"/>
      <c r="HMK293" s="730"/>
      <c r="HML293" s="730"/>
      <c r="HMM293" s="730"/>
      <c r="HMN293" s="730"/>
      <c r="HMO293" s="730"/>
      <c r="HMP293" s="730"/>
      <c r="HMQ293" s="730"/>
      <c r="HMR293" s="730"/>
      <c r="HMS293" s="730"/>
      <c r="HMT293" s="730"/>
      <c r="HMU293" s="730"/>
      <c r="HMV293" s="730"/>
      <c r="HMW293" s="730"/>
      <c r="HMX293" s="730"/>
      <c r="HMY293" s="730"/>
      <c r="HMZ293" s="730"/>
      <c r="HNA293" s="730"/>
      <c r="HNB293" s="730"/>
      <c r="HNC293" s="730"/>
      <c r="HND293" s="730"/>
      <c r="HNE293" s="730"/>
      <c r="HNF293" s="730"/>
      <c r="HNG293" s="730"/>
      <c r="HNH293" s="730"/>
      <c r="HNI293" s="730"/>
      <c r="HNJ293" s="730"/>
      <c r="HNK293" s="730"/>
      <c r="HNL293" s="730"/>
      <c r="HNM293" s="730"/>
      <c r="HNN293" s="730"/>
      <c r="HNO293" s="730"/>
      <c r="HNP293" s="730"/>
      <c r="HNQ293" s="730"/>
      <c r="HNR293" s="730"/>
      <c r="HNS293" s="730"/>
      <c r="HNT293" s="730"/>
      <c r="HNU293" s="730"/>
      <c r="HNV293" s="730"/>
      <c r="HNW293" s="730"/>
      <c r="HNX293" s="730"/>
      <c r="HNY293" s="730"/>
      <c r="HNZ293" s="730"/>
      <c r="HOA293" s="730"/>
      <c r="HOB293" s="730"/>
      <c r="HOC293" s="730"/>
      <c r="HOD293" s="730"/>
      <c r="HOE293" s="730"/>
      <c r="HOF293" s="730"/>
      <c r="HOG293" s="730"/>
      <c r="HOH293" s="730"/>
      <c r="HOI293" s="730"/>
      <c r="HOJ293" s="730"/>
      <c r="HOK293" s="730"/>
      <c r="HOL293" s="730"/>
      <c r="HOM293" s="730"/>
      <c r="HON293" s="730"/>
      <c r="HOO293" s="730"/>
      <c r="HOP293" s="730"/>
      <c r="HOQ293" s="730"/>
      <c r="HOR293" s="730"/>
      <c r="HOS293" s="730"/>
      <c r="HOT293" s="730"/>
      <c r="HOU293" s="730"/>
      <c r="HOV293" s="730"/>
      <c r="HOW293" s="730"/>
      <c r="HOX293" s="730"/>
      <c r="HOY293" s="730"/>
      <c r="HOZ293" s="730"/>
      <c r="HPA293" s="730"/>
      <c r="HPB293" s="730"/>
      <c r="HPC293" s="730"/>
      <c r="HPD293" s="730"/>
      <c r="HPE293" s="730"/>
      <c r="HPF293" s="730"/>
      <c r="HPG293" s="730"/>
      <c r="HPH293" s="730"/>
      <c r="HPI293" s="730"/>
      <c r="HPJ293" s="730"/>
      <c r="HPK293" s="730"/>
      <c r="HPL293" s="730"/>
      <c r="HPM293" s="730"/>
      <c r="HPN293" s="730"/>
      <c r="HPO293" s="730"/>
      <c r="HPP293" s="730"/>
      <c r="HPQ293" s="730"/>
      <c r="HPR293" s="730"/>
      <c r="HPS293" s="730"/>
      <c r="HPT293" s="730"/>
      <c r="HPU293" s="730"/>
      <c r="HPV293" s="730"/>
      <c r="HPW293" s="730"/>
      <c r="HPX293" s="730"/>
      <c r="HPY293" s="730"/>
      <c r="HPZ293" s="730"/>
      <c r="HQA293" s="730"/>
      <c r="HQB293" s="730"/>
      <c r="HQC293" s="730"/>
      <c r="HQD293" s="730"/>
      <c r="HQE293" s="730"/>
      <c r="HQF293" s="730"/>
      <c r="HQG293" s="730"/>
      <c r="HQH293" s="730"/>
      <c r="HQI293" s="730"/>
      <c r="HQJ293" s="730"/>
      <c r="HQK293" s="730"/>
      <c r="HQL293" s="730"/>
      <c r="HQM293" s="730"/>
      <c r="HQN293" s="730"/>
      <c r="HQO293" s="730"/>
      <c r="HQP293" s="730"/>
      <c r="HQQ293" s="730"/>
      <c r="HQR293" s="730"/>
      <c r="HQS293" s="730"/>
      <c r="HQT293" s="730"/>
      <c r="HQU293" s="730"/>
      <c r="HQV293" s="730"/>
      <c r="HQW293" s="730"/>
      <c r="HQX293" s="730"/>
      <c r="HQY293" s="730"/>
      <c r="HQZ293" s="730"/>
      <c r="HRA293" s="730"/>
      <c r="HRB293" s="730"/>
      <c r="HRC293" s="730"/>
      <c r="HRD293" s="730"/>
      <c r="HRE293" s="730"/>
      <c r="HRF293" s="730"/>
      <c r="HRG293" s="730"/>
      <c r="HRH293" s="730"/>
      <c r="HRI293" s="730"/>
      <c r="HRJ293" s="730"/>
      <c r="HRK293" s="730"/>
      <c r="HRL293" s="730"/>
      <c r="HRM293" s="730"/>
      <c r="HRN293" s="730"/>
      <c r="HRO293" s="730"/>
      <c r="HRP293" s="730"/>
      <c r="HRQ293" s="730"/>
      <c r="HRR293" s="730"/>
      <c r="HRS293" s="730"/>
      <c r="HRT293" s="730"/>
      <c r="HRU293" s="730"/>
      <c r="HRV293" s="730"/>
      <c r="HRW293" s="730"/>
      <c r="HRX293" s="730"/>
      <c r="HRY293" s="730"/>
      <c r="HRZ293" s="730"/>
      <c r="HSA293" s="730"/>
      <c r="HSB293" s="730"/>
      <c r="HSC293" s="730"/>
      <c r="HSD293" s="730"/>
      <c r="HSE293" s="730"/>
      <c r="HSF293" s="730"/>
      <c r="HSG293" s="730"/>
      <c r="HSH293" s="730"/>
      <c r="HSI293" s="730"/>
      <c r="HSJ293" s="730"/>
      <c r="HSK293" s="730"/>
      <c r="HSL293" s="730"/>
      <c r="HSM293" s="730"/>
      <c r="HSN293" s="730"/>
      <c r="HSO293" s="730"/>
      <c r="HSP293" s="730"/>
      <c r="HSQ293" s="730"/>
      <c r="HSR293" s="730"/>
      <c r="HSS293" s="730"/>
      <c r="HST293" s="730"/>
      <c r="HSU293" s="730"/>
      <c r="HSV293" s="730"/>
      <c r="HSW293" s="730"/>
      <c r="HSX293" s="730"/>
      <c r="HSY293" s="730"/>
      <c r="HSZ293" s="730"/>
      <c r="HTA293" s="730"/>
      <c r="HTB293" s="730"/>
      <c r="HTC293" s="730"/>
      <c r="HTD293" s="730"/>
      <c r="HTE293" s="730"/>
      <c r="HTF293" s="730"/>
      <c r="HTG293" s="730"/>
      <c r="HTH293" s="730"/>
      <c r="HTI293" s="730"/>
      <c r="HTJ293" s="730"/>
      <c r="HTK293" s="730"/>
      <c r="HTL293" s="730"/>
      <c r="HTM293" s="730"/>
      <c r="HTN293" s="730"/>
      <c r="HTO293" s="730"/>
      <c r="HTP293" s="730"/>
      <c r="HTQ293" s="730"/>
      <c r="HTR293" s="730"/>
      <c r="HTS293" s="730"/>
      <c r="HTT293" s="730"/>
      <c r="HTU293" s="730"/>
      <c r="HTV293" s="730"/>
      <c r="HTW293" s="730"/>
      <c r="HTX293" s="730"/>
      <c r="HTY293" s="730"/>
      <c r="HTZ293" s="730"/>
      <c r="HUA293" s="730"/>
      <c r="HUB293" s="730"/>
      <c r="HUC293" s="730"/>
      <c r="HUD293" s="730"/>
      <c r="HUE293" s="730"/>
      <c r="HUF293" s="730"/>
      <c r="HUG293" s="730"/>
      <c r="HUH293" s="730"/>
      <c r="HUI293" s="730"/>
      <c r="HUJ293" s="730"/>
      <c r="HUK293" s="730"/>
      <c r="HUL293" s="730"/>
      <c r="HUM293" s="730"/>
      <c r="HUN293" s="730"/>
      <c r="HUO293" s="730"/>
      <c r="HUP293" s="730"/>
      <c r="HUQ293" s="730"/>
      <c r="HUR293" s="730"/>
      <c r="HUS293" s="730"/>
      <c r="HUT293" s="730"/>
      <c r="HUU293" s="730"/>
      <c r="HUV293" s="730"/>
      <c r="HUW293" s="730"/>
      <c r="HUX293" s="730"/>
      <c r="HUY293" s="730"/>
      <c r="HUZ293" s="730"/>
      <c r="HVA293" s="730"/>
      <c r="HVB293" s="730"/>
      <c r="HVC293" s="730"/>
      <c r="HVD293" s="730"/>
      <c r="HVE293" s="730"/>
      <c r="HVF293" s="730"/>
      <c r="HVG293" s="730"/>
      <c r="HVH293" s="730"/>
      <c r="HVI293" s="730"/>
      <c r="HVJ293" s="730"/>
      <c r="HVK293" s="730"/>
      <c r="HVL293" s="730"/>
      <c r="HVM293" s="730"/>
      <c r="HVN293" s="730"/>
      <c r="HVO293" s="730"/>
      <c r="HVP293" s="730"/>
      <c r="HVQ293" s="730"/>
      <c r="HVR293" s="730"/>
      <c r="HVS293" s="730"/>
      <c r="HVT293" s="730"/>
      <c r="HVU293" s="730"/>
      <c r="HVV293" s="730"/>
      <c r="HVW293" s="730"/>
      <c r="HVX293" s="730"/>
      <c r="HVY293" s="730"/>
      <c r="HVZ293" s="730"/>
      <c r="HWA293" s="730"/>
      <c r="HWB293" s="730"/>
      <c r="HWC293" s="730"/>
      <c r="HWD293" s="730"/>
      <c r="HWE293" s="730"/>
      <c r="HWF293" s="730"/>
      <c r="HWG293" s="730"/>
      <c r="HWH293" s="730"/>
      <c r="HWI293" s="730"/>
      <c r="HWJ293" s="730"/>
      <c r="HWK293" s="730"/>
      <c r="HWL293" s="730"/>
      <c r="HWM293" s="730"/>
      <c r="HWN293" s="730"/>
      <c r="HWO293" s="730"/>
      <c r="HWP293" s="730"/>
      <c r="HWQ293" s="730"/>
      <c r="HWR293" s="730"/>
      <c r="HWS293" s="730"/>
      <c r="HWT293" s="730"/>
      <c r="HWU293" s="730"/>
      <c r="HWV293" s="730"/>
      <c r="HWW293" s="730"/>
      <c r="HWX293" s="730"/>
      <c r="HWY293" s="730"/>
      <c r="HWZ293" s="730"/>
      <c r="HXA293" s="730"/>
      <c r="HXB293" s="730"/>
      <c r="HXC293" s="730"/>
      <c r="HXD293" s="730"/>
      <c r="HXE293" s="730"/>
      <c r="HXF293" s="730"/>
      <c r="HXG293" s="730"/>
      <c r="HXH293" s="730"/>
      <c r="HXI293" s="730"/>
      <c r="HXJ293" s="730"/>
      <c r="HXK293" s="730"/>
      <c r="HXL293" s="730"/>
      <c r="HXM293" s="730"/>
      <c r="HXN293" s="730"/>
      <c r="HXO293" s="730"/>
      <c r="HXP293" s="730"/>
      <c r="HXQ293" s="730"/>
      <c r="HXR293" s="730"/>
      <c r="HXS293" s="730"/>
      <c r="HXT293" s="730"/>
      <c r="HXU293" s="730"/>
      <c r="HXV293" s="730"/>
      <c r="HXW293" s="730"/>
      <c r="HXX293" s="730"/>
      <c r="HXY293" s="730"/>
      <c r="HXZ293" s="730"/>
      <c r="HYA293" s="730"/>
      <c r="HYB293" s="730"/>
      <c r="HYC293" s="730"/>
      <c r="HYD293" s="730"/>
      <c r="HYE293" s="730"/>
      <c r="HYF293" s="730"/>
      <c r="HYG293" s="730"/>
      <c r="HYH293" s="730"/>
      <c r="HYI293" s="730"/>
      <c r="HYJ293" s="730"/>
      <c r="HYK293" s="730"/>
      <c r="HYL293" s="730"/>
      <c r="HYM293" s="730"/>
      <c r="HYN293" s="730"/>
      <c r="HYO293" s="730"/>
      <c r="HYP293" s="730"/>
      <c r="HYQ293" s="730"/>
      <c r="HYR293" s="730"/>
      <c r="HYS293" s="730"/>
      <c r="HYT293" s="730"/>
      <c r="HYU293" s="730"/>
      <c r="HYV293" s="730"/>
      <c r="HYW293" s="730"/>
      <c r="HYX293" s="730"/>
      <c r="HYY293" s="730"/>
      <c r="HYZ293" s="730"/>
      <c r="HZA293" s="730"/>
      <c r="HZB293" s="730"/>
      <c r="HZC293" s="730"/>
      <c r="HZD293" s="730"/>
      <c r="HZE293" s="730"/>
      <c r="HZF293" s="730"/>
      <c r="HZG293" s="730"/>
      <c r="HZH293" s="730"/>
      <c r="HZI293" s="730"/>
      <c r="HZJ293" s="730"/>
      <c r="HZK293" s="730"/>
      <c r="HZL293" s="730"/>
      <c r="HZM293" s="730"/>
      <c r="HZN293" s="730"/>
      <c r="HZO293" s="730"/>
      <c r="HZP293" s="730"/>
      <c r="HZQ293" s="730"/>
      <c r="HZR293" s="730"/>
      <c r="HZS293" s="730"/>
      <c r="HZT293" s="730"/>
      <c r="HZU293" s="730"/>
      <c r="HZV293" s="730"/>
      <c r="HZW293" s="730"/>
      <c r="HZX293" s="730"/>
      <c r="HZY293" s="730"/>
      <c r="HZZ293" s="730"/>
      <c r="IAA293" s="730"/>
      <c r="IAB293" s="730"/>
      <c r="IAC293" s="730"/>
      <c r="IAD293" s="730"/>
      <c r="IAE293" s="730"/>
      <c r="IAF293" s="730"/>
      <c r="IAG293" s="730"/>
      <c r="IAH293" s="730"/>
      <c r="IAI293" s="730"/>
      <c r="IAJ293" s="730"/>
      <c r="IAK293" s="730"/>
      <c r="IAL293" s="730"/>
      <c r="IAM293" s="730"/>
      <c r="IAN293" s="730"/>
      <c r="IAO293" s="730"/>
      <c r="IAP293" s="730"/>
      <c r="IAQ293" s="730"/>
      <c r="IAR293" s="730"/>
      <c r="IAS293" s="730"/>
      <c r="IAT293" s="730"/>
      <c r="IAU293" s="730"/>
      <c r="IAV293" s="730"/>
      <c r="IAW293" s="730"/>
      <c r="IAX293" s="730"/>
      <c r="IAY293" s="730"/>
      <c r="IAZ293" s="730"/>
      <c r="IBA293" s="730"/>
      <c r="IBB293" s="730"/>
      <c r="IBC293" s="730"/>
      <c r="IBD293" s="730"/>
      <c r="IBE293" s="730"/>
      <c r="IBF293" s="730"/>
      <c r="IBG293" s="730"/>
      <c r="IBH293" s="730"/>
      <c r="IBI293" s="730"/>
      <c r="IBJ293" s="730"/>
      <c r="IBK293" s="730"/>
      <c r="IBL293" s="730"/>
      <c r="IBM293" s="730"/>
      <c r="IBN293" s="730"/>
      <c r="IBO293" s="730"/>
      <c r="IBP293" s="730"/>
      <c r="IBQ293" s="730"/>
      <c r="IBR293" s="730"/>
      <c r="IBS293" s="730"/>
      <c r="IBT293" s="730"/>
      <c r="IBU293" s="730"/>
      <c r="IBV293" s="730"/>
      <c r="IBW293" s="730"/>
      <c r="IBX293" s="730"/>
      <c r="IBY293" s="730"/>
      <c r="IBZ293" s="730"/>
      <c r="ICA293" s="730"/>
      <c r="ICB293" s="730"/>
      <c r="ICC293" s="730"/>
      <c r="ICD293" s="730"/>
      <c r="ICE293" s="730"/>
      <c r="ICF293" s="730"/>
      <c r="ICG293" s="730"/>
      <c r="ICH293" s="730"/>
      <c r="ICI293" s="730"/>
      <c r="ICJ293" s="730"/>
      <c r="ICK293" s="730"/>
      <c r="ICL293" s="730"/>
      <c r="ICM293" s="730"/>
      <c r="ICN293" s="730"/>
      <c r="ICO293" s="730"/>
      <c r="ICP293" s="730"/>
      <c r="ICQ293" s="730"/>
      <c r="ICR293" s="730"/>
      <c r="ICS293" s="730"/>
      <c r="ICT293" s="730"/>
      <c r="ICU293" s="730"/>
      <c r="ICV293" s="730"/>
      <c r="ICW293" s="730"/>
      <c r="ICX293" s="730"/>
      <c r="ICY293" s="730"/>
      <c r="ICZ293" s="730"/>
      <c r="IDA293" s="730"/>
      <c r="IDB293" s="730"/>
      <c r="IDC293" s="730"/>
      <c r="IDD293" s="730"/>
      <c r="IDE293" s="730"/>
      <c r="IDF293" s="730"/>
      <c r="IDG293" s="730"/>
      <c r="IDH293" s="730"/>
      <c r="IDI293" s="730"/>
      <c r="IDJ293" s="730"/>
      <c r="IDK293" s="730"/>
      <c r="IDL293" s="730"/>
      <c r="IDM293" s="730"/>
      <c r="IDN293" s="730"/>
      <c r="IDO293" s="730"/>
      <c r="IDP293" s="730"/>
      <c r="IDQ293" s="730"/>
      <c r="IDR293" s="730"/>
      <c r="IDS293" s="730"/>
      <c r="IDT293" s="730"/>
      <c r="IDU293" s="730"/>
      <c r="IDV293" s="730"/>
      <c r="IDW293" s="730"/>
      <c r="IDX293" s="730"/>
      <c r="IDY293" s="730"/>
      <c r="IDZ293" s="730"/>
      <c r="IEA293" s="730"/>
      <c r="IEB293" s="730"/>
      <c r="IEC293" s="730"/>
      <c r="IED293" s="730"/>
      <c r="IEE293" s="730"/>
      <c r="IEF293" s="730"/>
      <c r="IEG293" s="730"/>
      <c r="IEH293" s="730"/>
      <c r="IEI293" s="730"/>
      <c r="IEJ293" s="730"/>
      <c r="IEK293" s="730"/>
      <c r="IEL293" s="730"/>
      <c r="IEM293" s="730"/>
      <c r="IEN293" s="730"/>
      <c r="IEO293" s="730"/>
      <c r="IEP293" s="730"/>
      <c r="IEQ293" s="730"/>
      <c r="IER293" s="730"/>
      <c r="IES293" s="730"/>
      <c r="IET293" s="730"/>
      <c r="IEU293" s="730"/>
      <c r="IEV293" s="730"/>
      <c r="IEW293" s="730"/>
      <c r="IEX293" s="730"/>
      <c r="IEY293" s="730"/>
      <c r="IEZ293" s="730"/>
      <c r="IFA293" s="730"/>
      <c r="IFB293" s="730"/>
      <c r="IFC293" s="730"/>
      <c r="IFD293" s="730"/>
      <c r="IFE293" s="730"/>
      <c r="IFF293" s="730"/>
      <c r="IFG293" s="730"/>
      <c r="IFH293" s="730"/>
      <c r="IFI293" s="730"/>
      <c r="IFJ293" s="730"/>
      <c r="IFK293" s="730"/>
      <c r="IFL293" s="730"/>
      <c r="IFM293" s="730"/>
      <c r="IFN293" s="730"/>
      <c r="IFO293" s="730"/>
      <c r="IFP293" s="730"/>
      <c r="IFQ293" s="730"/>
      <c r="IFR293" s="730"/>
      <c r="IFS293" s="730"/>
      <c r="IFT293" s="730"/>
      <c r="IFU293" s="730"/>
      <c r="IFV293" s="730"/>
      <c r="IFW293" s="730"/>
      <c r="IFX293" s="730"/>
      <c r="IFY293" s="730"/>
      <c r="IFZ293" s="730"/>
      <c r="IGA293" s="730"/>
      <c r="IGB293" s="730"/>
      <c r="IGC293" s="730"/>
      <c r="IGD293" s="730"/>
      <c r="IGE293" s="730"/>
      <c r="IGF293" s="730"/>
      <c r="IGG293" s="730"/>
      <c r="IGH293" s="730"/>
      <c r="IGI293" s="730"/>
      <c r="IGJ293" s="730"/>
      <c r="IGK293" s="730"/>
      <c r="IGL293" s="730"/>
      <c r="IGM293" s="730"/>
      <c r="IGN293" s="730"/>
      <c r="IGO293" s="730"/>
      <c r="IGP293" s="730"/>
      <c r="IGQ293" s="730"/>
      <c r="IGR293" s="730"/>
      <c r="IGS293" s="730"/>
      <c r="IGT293" s="730"/>
      <c r="IGU293" s="730"/>
      <c r="IGV293" s="730"/>
      <c r="IGW293" s="730"/>
      <c r="IGX293" s="730"/>
      <c r="IGY293" s="730"/>
      <c r="IGZ293" s="730"/>
      <c r="IHA293" s="730"/>
      <c r="IHB293" s="730"/>
      <c r="IHC293" s="730"/>
      <c r="IHD293" s="730"/>
      <c r="IHE293" s="730"/>
      <c r="IHF293" s="730"/>
      <c r="IHG293" s="730"/>
      <c r="IHH293" s="730"/>
      <c r="IHI293" s="730"/>
      <c r="IHJ293" s="730"/>
      <c r="IHK293" s="730"/>
      <c r="IHL293" s="730"/>
      <c r="IHM293" s="730"/>
      <c r="IHN293" s="730"/>
      <c r="IHO293" s="730"/>
      <c r="IHP293" s="730"/>
      <c r="IHQ293" s="730"/>
      <c r="IHR293" s="730"/>
      <c r="IHS293" s="730"/>
      <c r="IHT293" s="730"/>
      <c r="IHU293" s="730"/>
      <c r="IHV293" s="730"/>
      <c r="IHW293" s="730"/>
      <c r="IHX293" s="730"/>
      <c r="IHY293" s="730"/>
      <c r="IHZ293" s="730"/>
      <c r="IIA293" s="730"/>
      <c r="IIB293" s="730"/>
      <c r="IIC293" s="730"/>
      <c r="IID293" s="730"/>
      <c r="IIE293" s="730"/>
      <c r="IIF293" s="730"/>
      <c r="IIG293" s="730"/>
      <c r="IIH293" s="730"/>
      <c r="III293" s="730"/>
      <c r="IIJ293" s="730"/>
      <c r="IIK293" s="730"/>
      <c r="IIL293" s="730"/>
      <c r="IIM293" s="730"/>
      <c r="IIN293" s="730"/>
      <c r="IIO293" s="730"/>
      <c r="IIP293" s="730"/>
      <c r="IIQ293" s="730"/>
      <c r="IIR293" s="730"/>
      <c r="IIS293" s="730"/>
      <c r="IIT293" s="730"/>
      <c r="IIU293" s="730"/>
      <c r="IIV293" s="730"/>
      <c r="IIW293" s="730"/>
      <c r="IIX293" s="730"/>
      <c r="IIY293" s="730"/>
      <c r="IIZ293" s="730"/>
      <c r="IJA293" s="730"/>
      <c r="IJB293" s="730"/>
      <c r="IJC293" s="730"/>
      <c r="IJD293" s="730"/>
      <c r="IJE293" s="730"/>
      <c r="IJF293" s="730"/>
      <c r="IJG293" s="730"/>
      <c r="IJH293" s="730"/>
      <c r="IJI293" s="730"/>
      <c r="IJJ293" s="730"/>
      <c r="IJK293" s="730"/>
      <c r="IJL293" s="730"/>
      <c r="IJM293" s="730"/>
      <c r="IJN293" s="730"/>
      <c r="IJO293" s="730"/>
      <c r="IJP293" s="730"/>
      <c r="IJQ293" s="730"/>
      <c r="IJR293" s="730"/>
      <c r="IJS293" s="730"/>
      <c r="IJT293" s="730"/>
      <c r="IJU293" s="730"/>
      <c r="IJV293" s="730"/>
      <c r="IJW293" s="730"/>
      <c r="IJX293" s="730"/>
      <c r="IJY293" s="730"/>
      <c r="IJZ293" s="730"/>
      <c r="IKA293" s="730"/>
      <c r="IKB293" s="730"/>
      <c r="IKC293" s="730"/>
      <c r="IKD293" s="730"/>
      <c r="IKE293" s="730"/>
      <c r="IKF293" s="730"/>
      <c r="IKG293" s="730"/>
      <c r="IKH293" s="730"/>
      <c r="IKI293" s="730"/>
      <c r="IKJ293" s="730"/>
      <c r="IKK293" s="730"/>
      <c r="IKL293" s="730"/>
      <c r="IKM293" s="730"/>
      <c r="IKN293" s="730"/>
      <c r="IKO293" s="730"/>
      <c r="IKP293" s="730"/>
      <c r="IKQ293" s="730"/>
      <c r="IKR293" s="730"/>
      <c r="IKS293" s="730"/>
      <c r="IKT293" s="730"/>
      <c r="IKU293" s="730"/>
      <c r="IKV293" s="730"/>
      <c r="IKW293" s="730"/>
      <c r="IKX293" s="730"/>
      <c r="IKY293" s="730"/>
      <c r="IKZ293" s="730"/>
      <c r="ILA293" s="730"/>
      <c r="ILB293" s="730"/>
      <c r="ILC293" s="730"/>
      <c r="ILD293" s="730"/>
      <c r="ILE293" s="730"/>
      <c r="ILF293" s="730"/>
      <c r="ILG293" s="730"/>
      <c r="ILH293" s="730"/>
      <c r="ILI293" s="730"/>
      <c r="ILJ293" s="730"/>
      <c r="ILK293" s="730"/>
      <c r="ILL293" s="730"/>
      <c r="ILM293" s="730"/>
      <c r="ILN293" s="730"/>
      <c r="ILO293" s="730"/>
      <c r="ILP293" s="730"/>
      <c r="ILQ293" s="730"/>
      <c r="ILR293" s="730"/>
      <c r="ILS293" s="730"/>
      <c r="ILT293" s="730"/>
      <c r="ILU293" s="730"/>
      <c r="ILV293" s="730"/>
      <c r="ILW293" s="730"/>
      <c r="ILX293" s="730"/>
      <c r="ILY293" s="730"/>
      <c r="ILZ293" s="730"/>
      <c r="IMA293" s="730"/>
      <c r="IMB293" s="730"/>
      <c r="IMC293" s="730"/>
      <c r="IMD293" s="730"/>
      <c r="IME293" s="730"/>
      <c r="IMF293" s="730"/>
      <c r="IMG293" s="730"/>
      <c r="IMH293" s="730"/>
      <c r="IMI293" s="730"/>
      <c r="IMJ293" s="730"/>
      <c r="IMK293" s="730"/>
      <c r="IML293" s="730"/>
      <c r="IMM293" s="730"/>
      <c r="IMN293" s="730"/>
      <c r="IMO293" s="730"/>
      <c r="IMP293" s="730"/>
      <c r="IMQ293" s="730"/>
      <c r="IMR293" s="730"/>
      <c r="IMS293" s="730"/>
      <c r="IMT293" s="730"/>
      <c r="IMU293" s="730"/>
      <c r="IMV293" s="730"/>
      <c r="IMW293" s="730"/>
      <c r="IMX293" s="730"/>
      <c r="IMY293" s="730"/>
      <c r="IMZ293" s="730"/>
      <c r="INA293" s="730"/>
      <c r="INB293" s="730"/>
      <c r="INC293" s="730"/>
      <c r="IND293" s="730"/>
      <c r="INE293" s="730"/>
      <c r="INF293" s="730"/>
      <c r="ING293" s="730"/>
      <c r="INH293" s="730"/>
      <c r="INI293" s="730"/>
      <c r="INJ293" s="730"/>
      <c r="INK293" s="730"/>
      <c r="INL293" s="730"/>
      <c r="INM293" s="730"/>
      <c r="INN293" s="730"/>
      <c r="INO293" s="730"/>
      <c r="INP293" s="730"/>
      <c r="INQ293" s="730"/>
      <c r="INR293" s="730"/>
      <c r="INS293" s="730"/>
      <c r="INT293" s="730"/>
      <c r="INU293" s="730"/>
      <c r="INV293" s="730"/>
      <c r="INW293" s="730"/>
      <c r="INX293" s="730"/>
      <c r="INY293" s="730"/>
      <c r="INZ293" s="730"/>
      <c r="IOA293" s="730"/>
      <c r="IOB293" s="730"/>
      <c r="IOC293" s="730"/>
      <c r="IOD293" s="730"/>
      <c r="IOE293" s="730"/>
      <c r="IOF293" s="730"/>
      <c r="IOG293" s="730"/>
      <c r="IOH293" s="730"/>
      <c r="IOI293" s="730"/>
      <c r="IOJ293" s="730"/>
      <c r="IOK293" s="730"/>
      <c r="IOL293" s="730"/>
      <c r="IOM293" s="730"/>
      <c r="ION293" s="730"/>
      <c r="IOO293" s="730"/>
      <c r="IOP293" s="730"/>
      <c r="IOQ293" s="730"/>
      <c r="IOR293" s="730"/>
      <c r="IOS293" s="730"/>
      <c r="IOT293" s="730"/>
      <c r="IOU293" s="730"/>
      <c r="IOV293" s="730"/>
      <c r="IOW293" s="730"/>
      <c r="IOX293" s="730"/>
      <c r="IOY293" s="730"/>
      <c r="IOZ293" s="730"/>
      <c r="IPA293" s="730"/>
      <c r="IPB293" s="730"/>
      <c r="IPC293" s="730"/>
      <c r="IPD293" s="730"/>
      <c r="IPE293" s="730"/>
      <c r="IPF293" s="730"/>
      <c r="IPG293" s="730"/>
      <c r="IPH293" s="730"/>
      <c r="IPI293" s="730"/>
      <c r="IPJ293" s="730"/>
      <c r="IPK293" s="730"/>
      <c r="IPL293" s="730"/>
      <c r="IPM293" s="730"/>
      <c r="IPN293" s="730"/>
      <c r="IPO293" s="730"/>
      <c r="IPP293" s="730"/>
      <c r="IPQ293" s="730"/>
      <c r="IPR293" s="730"/>
      <c r="IPS293" s="730"/>
      <c r="IPT293" s="730"/>
      <c r="IPU293" s="730"/>
      <c r="IPV293" s="730"/>
      <c r="IPW293" s="730"/>
      <c r="IPX293" s="730"/>
      <c r="IPY293" s="730"/>
      <c r="IPZ293" s="730"/>
      <c r="IQA293" s="730"/>
      <c r="IQB293" s="730"/>
      <c r="IQC293" s="730"/>
      <c r="IQD293" s="730"/>
      <c r="IQE293" s="730"/>
      <c r="IQF293" s="730"/>
      <c r="IQG293" s="730"/>
      <c r="IQH293" s="730"/>
      <c r="IQI293" s="730"/>
      <c r="IQJ293" s="730"/>
      <c r="IQK293" s="730"/>
      <c r="IQL293" s="730"/>
      <c r="IQM293" s="730"/>
      <c r="IQN293" s="730"/>
      <c r="IQO293" s="730"/>
      <c r="IQP293" s="730"/>
      <c r="IQQ293" s="730"/>
      <c r="IQR293" s="730"/>
      <c r="IQS293" s="730"/>
      <c r="IQT293" s="730"/>
      <c r="IQU293" s="730"/>
      <c r="IQV293" s="730"/>
      <c r="IQW293" s="730"/>
      <c r="IQX293" s="730"/>
      <c r="IQY293" s="730"/>
      <c r="IQZ293" s="730"/>
      <c r="IRA293" s="730"/>
      <c r="IRB293" s="730"/>
      <c r="IRC293" s="730"/>
      <c r="IRD293" s="730"/>
      <c r="IRE293" s="730"/>
      <c r="IRF293" s="730"/>
      <c r="IRG293" s="730"/>
      <c r="IRH293" s="730"/>
      <c r="IRI293" s="730"/>
      <c r="IRJ293" s="730"/>
      <c r="IRK293" s="730"/>
      <c r="IRL293" s="730"/>
      <c r="IRM293" s="730"/>
      <c r="IRN293" s="730"/>
      <c r="IRO293" s="730"/>
      <c r="IRP293" s="730"/>
      <c r="IRQ293" s="730"/>
      <c r="IRR293" s="730"/>
      <c r="IRS293" s="730"/>
      <c r="IRT293" s="730"/>
      <c r="IRU293" s="730"/>
      <c r="IRV293" s="730"/>
      <c r="IRW293" s="730"/>
      <c r="IRX293" s="730"/>
      <c r="IRY293" s="730"/>
      <c r="IRZ293" s="730"/>
      <c r="ISA293" s="730"/>
      <c r="ISB293" s="730"/>
      <c r="ISC293" s="730"/>
      <c r="ISD293" s="730"/>
      <c r="ISE293" s="730"/>
      <c r="ISF293" s="730"/>
      <c r="ISG293" s="730"/>
      <c r="ISH293" s="730"/>
      <c r="ISI293" s="730"/>
      <c r="ISJ293" s="730"/>
      <c r="ISK293" s="730"/>
      <c r="ISL293" s="730"/>
      <c r="ISM293" s="730"/>
      <c r="ISN293" s="730"/>
      <c r="ISO293" s="730"/>
      <c r="ISP293" s="730"/>
      <c r="ISQ293" s="730"/>
      <c r="ISR293" s="730"/>
      <c r="ISS293" s="730"/>
      <c r="IST293" s="730"/>
      <c r="ISU293" s="730"/>
      <c r="ISV293" s="730"/>
      <c r="ISW293" s="730"/>
      <c r="ISX293" s="730"/>
      <c r="ISY293" s="730"/>
      <c r="ISZ293" s="730"/>
      <c r="ITA293" s="730"/>
      <c r="ITB293" s="730"/>
      <c r="ITC293" s="730"/>
      <c r="ITD293" s="730"/>
      <c r="ITE293" s="730"/>
      <c r="ITF293" s="730"/>
      <c r="ITG293" s="730"/>
      <c r="ITH293" s="730"/>
      <c r="ITI293" s="730"/>
      <c r="ITJ293" s="730"/>
      <c r="ITK293" s="730"/>
      <c r="ITL293" s="730"/>
      <c r="ITM293" s="730"/>
      <c r="ITN293" s="730"/>
      <c r="ITO293" s="730"/>
      <c r="ITP293" s="730"/>
      <c r="ITQ293" s="730"/>
      <c r="ITR293" s="730"/>
      <c r="ITS293" s="730"/>
      <c r="ITT293" s="730"/>
      <c r="ITU293" s="730"/>
      <c r="ITV293" s="730"/>
      <c r="ITW293" s="730"/>
      <c r="ITX293" s="730"/>
      <c r="ITY293" s="730"/>
      <c r="ITZ293" s="730"/>
      <c r="IUA293" s="730"/>
      <c r="IUB293" s="730"/>
      <c r="IUC293" s="730"/>
      <c r="IUD293" s="730"/>
      <c r="IUE293" s="730"/>
      <c r="IUF293" s="730"/>
      <c r="IUG293" s="730"/>
      <c r="IUH293" s="730"/>
      <c r="IUI293" s="730"/>
      <c r="IUJ293" s="730"/>
      <c r="IUK293" s="730"/>
      <c r="IUL293" s="730"/>
      <c r="IUM293" s="730"/>
      <c r="IUN293" s="730"/>
      <c r="IUO293" s="730"/>
      <c r="IUP293" s="730"/>
      <c r="IUQ293" s="730"/>
      <c r="IUR293" s="730"/>
      <c r="IUS293" s="730"/>
      <c r="IUT293" s="730"/>
      <c r="IUU293" s="730"/>
      <c r="IUV293" s="730"/>
      <c r="IUW293" s="730"/>
      <c r="IUX293" s="730"/>
      <c r="IUY293" s="730"/>
      <c r="IUZ293" s="730"/>
      <c r="IVA293" s="730"/>
      <c r="IVB293" s="730"/>
      <c r="IVC293" s="730"/>
      <c r="IVD293" s="730"/>
      <c r="IVE293" s="730"/>
      <c r="IVF293" s="730"/>
      <c r="IVG293" s="730"/>
      <c r="IVH293" s="730"/>
      <c r="IVI293" s="730"/>
      <c r="IVJ293" s="730"/>
      <c r="IVK293" s="730"/>
      <c r="IVL293" s="730"/>
      <c r="IVM293" s="730"/>
      <c r="IVN293" s="730"/>
      <c r="IVO293" s="730"/>
      <c r="IVP293" s="730"/>
      <c r="IVQ293" s="730"/>
      <c r="IVR293" s="730"/>
      <c r="IVS293" s="730"/>
      <c r="IVT293" s="730"/>
      <c r="IVU293" s="730"/>
      <c r="IVV293" s="730"/>
      <c r="IVW293" s="730"/>
      <c r="IVX293" s="730"/>
      <c r="IVY293" s="730"/>
      <c r="IVZ293" s="730"/>
      <c r="IWA293" s="730"/>
      <c r="IWB293" s="730"/>
      <c r="IWC293" s="730"/>
      <c r="IWD293" s="730"/>
      <c r="IWE293" s="730"/>
      <c r="IWF293" s="730"/>
      <c r="IWG293" s="730"/>
      <c r="IWH293" s="730"/>
      <c r="IWI293" s="730"/>
      <c r="IWJ293" s="730"/>
      <c r="IWK293" s="730"/>
      <c r="IWL293" s="730"/>
      <c r="IWM293" s="730"/>
      <c r="IWN293" s="730"/>
      <c r="IWO293" s="730"/>
      <c r="IWP293" s="730"/>
      <c r="IWQ293" s="730"/>
      <c r="IWR293" s="730"/>
      <c r="IWS293" s="730"/>
      <c r="IWT293" s="730"/>
      <c r="IWU293" s="730"/>
      <c r="IWV293" s="730"/>
      <c r="IWW293" s="730"/>
      <c r="IWX293" s="730"/>
      <c r="IWY293" s="730"/>
      <c r="IWZ293" s="730"/>
      <c r="IXA293" s="730"/>
      <c r="IXB293" s="730"/>
      <c r="IXC293" s="730"/>
      <c r="IXD293" s="730"/>
      <c r="IXE293" s="730"/>
      <c r="IXF293" s="730"/>
      <c r="IXG293" s="730"/>
      <c r="IXH293" s="730"/>
      <c r="IXI293" s="730"/>
      <c r="IXJ293" s="730"/>
      <c r="IXK293" s="730"/>
      <c r="IXL293" s="730"/>
      <c r="IXM293" s="730"/>
      <c r="IXN293" s="730"/>
      <c r="IXO293" s="730"/>
      <c r="IXP293" s="730"/>
      <c r="IXQ293" s="730"/>
      <c r="IXR293" s="730"/>
      <c r="IXS293" s="730"/>
      <c r="IXT293" s="730"/>
      <c r="IXU293" s="730"/>
      <c r="IXV293" s="730"/>
      <c r="IXW293" s="730"/>
      <c r="IXX293" s="730"/>
      <c r="IXY293" s="730"/>
      <c r="IXZ293" s="730"/>
      <c r="IYA293" s="730"/>
      <c r="IYB293" s="730"/>
      <c r="IYC293" s="730"/>
      <c r="IYD293" s="730"/>
      <c r="IYE293" s="730"/>
      <c r="IYF293" s="730"/>
      <c r="IYG293" s="730"/>
      <c r="IYH293" s="730"/>
      <c r="IYI293" s="730"/>
      <c r="IYJ293" s="730"/>
      <c r="IYK293" s="730"/>
      <c r="IYL293" s="730"/>
      <c r="IYM293" s="730"/>
      <c r="IYN293" s="730"/>
      <c r="IYO293" s="730"/>
      <c r="IYP293" s="730"/>
      <c r="IYQ293" s="730"/>
      <c r="IYR293" s="730"/>
      <c r="IYS293" s="730"/>
      <c r="IYT293" s="730"/>
      <c r="IYU293" s="730"/>
      <c r="IYV293" s="730"/>
      <c r="IYW293" s="730"/>
      <c r="IYX293" s="730"/>
      <c r="IYY293" s="730"/>
      <c r="IYZ293" s="730"/>
      <c r="IZA293" s="730"/>
      <c r="IZB293" s="730"/>
      <c r="IZC293" s="730"/>
      <c r="IZD293" s="730"/>
      <c r="IZE293" s="730"/>
      <c r="IZF293" s="730"/>
      <c r="IZG293" s="730"/>
      <c r="IZH293" s="730"/>
      <c r="IZI293" s="730"/>
      <c r="IZJ293" s="730"/>
      <c r="IZK293" s="730"/>
      <c r="IZL293" s="730"/>
      <c r="IZM293" s="730"/>
      <c r="IZN293" s="730"/>
      <c r="IZO293" s="730"/>
      <c r="IZP293" s="730"/>
      <c r="IZQ293" s="730"/>
      <c r="IZR293" s="730"/>
      <c r="IZS293" s="730"/>
      <c r="IZT293" s="730"/>
      <c r="IZU293" s="730"/>
      <c r="IZV293" s="730"/>
      <c r="IZW293" s="730"/>
      <c r="IZX293" s="730"/>
      <c r="IZY293" s="730"/>
      <c r="IZZ293" s="730"/>
      <c r="JAA293" s="730"/>
      <c r="JAB293" s="730"/>
      <c r="JAC293" s="730"/>
      <c r="JAD293" s="730"/>
      <c r="JAE293" s="730"/>
      <c r="JAF293" s="730"/>
      <c r="JAG293" s="730"/>
      <c r="JAH293" s="730"/>
      <c r="JAI293" s="730"/>
      <c r="JAJ293" s="730"/>
      <c r="JAK293" s="730"/>
      <c r="JAL293" s="730"/>
      <c r="JAM293" s="730"/>
      <c r="JAN293" s="730"/>
      <c r="JAO293" s="730"/>
      <c r="JAP293" s="730"/>
      <c r="JAQ293" s="730"/>
      <c r="JAR293" s="730"/>
      <c r="JAS293" s="730"/>
      <c r="JAT293" s="730"/>
      <c r="JAU293" s="730"/>
      <c r="JAV293" s="730"/>
      <c r="JAW293" s="730"/>
      <c r="JAX293" s="730"/>
      <c r="JAY293" s="730"/>
      <c r="JAZ293" s="730"/>
      <c r="JBA293" s="730"/>
      <c r="JBB293" s="730"/>
      <c r="JBC293" s="730"/>
      <c r="JBD293" s="730"/>
      <c r="JBE293" s="730"/>
      <c r="JBF293" s="730"/>
      <c r="JBG293" s="730"/>
      <c r="JBH293" s="730"/>
      <c r="JBI293" s="730"/>
      <c r="JBJ293" s="730"/>
      <c r="JBK293" s="730"/>
      <c r="JBL293" s="730"/>
      <c r="JBM293" s="730"/>
      <c r="JBN293" s="730"/>
      <c r="JBO293" s="730"/>
      <c r="JBP293" s="730"/>
      <c r="JBQ293" s="730"/>
      <c r="JBR293" s="730"/>
      <c r="JBS293" s="730"/>
      <c r="JBT293" s="730"/>
      <c r="JBU293" s="730"/>
      <c r="JBV293" s="730"/>
      <c r="JBW293" s="730"/>
      <c r="JBX293" s="730"/>
      <c r="JBY293" s="730"/>
      <c r="JBZ293" s="730"/>
      <c r="JCA293" s="730"/>
      <c r="JCB293" s="730"/>
      <c r="JCC293" s="730"/>
      <c r="JCD293" s="730"/>
      <c r="JCE293" s="730"/>
      <c r="JCF293" s="730"/>
      <c r="JCG293" s="730"/>
      <c r="JCH293" s="730"/>
      <c r="JCI293" s="730"/>
      <c r="JCJ293" s="730"/>
      <c r="JCK293" s="730"/>
      <c r="JCL293" s="730"/>
      <c r="JCM293" s="730"/>
      <c r="JCN293" s="730"/>
      <c r="JCO293" s="730"/>
      <c r="JCP293" s="730"/>
      <c r="JCQ293" s="730"/>
      <c r="JCR293" s="730"/>
      <c r="JCS293" s="730"/>
      <c r="JCT293" s="730"/>
      <c r="JCU293" s="730"/>
      <c r="JCV293" s="730"/>
      <c r="JCW293" s="730"/>
      <c r="JCX293" s="730"/>
      <c r="JCY293" s="730"/>
      <c r="JCZ293" s="730"/>
      <c r="JDA293" s="730"/>
      <c r="JDB293" s="730"/>
      <c r="JDC293" s="730"/>
      <c r="JDD293" s="730"/>
      <c r="JDE293" s="730"/>
      <c r="JDF293" s="730"/>
      <c r="JDG293" s="730"/>
      <c r="JDH293" s="730"/>
      <c r="JDI293" s="730"/>
      <c r="JDJ293" s="730"/>
      <c r="JDK293" s="730"/>
      <c r="JDL293" s="730"/>
      <c r="JDM293" s="730"/>
      <c r="JDN293" s="730"/>
      <c r="JDO293" s="730"/>
      <c r="JDP293" s="730"/>
      <c r="JDQ293" s="730"/>
      <c r="JDR293" s="730"/>
      <c r="JDS293" s="730"/>
      <c r="JDT293" s="730"/>
      <c r="JDU293" s="730"/>
      <c r="JDV293" s="730"/>
      <c r="JDW293" s="730"/>
      <c r="JDX293" s="730"/>
      <c r="JDY293" s="730"/>
      <c r="JDZ293" s="730"/>
      <c r="JEA293" s="730"/>
      <c r="JEB293" s="730"/>
      <c r="JEC293" s="730"/>
      <c r="JED293" s="730"/>
      <c r="JEE293" s="730"/>
      <c r="JEF293" s="730"/>
      <c r="JEG293" s="730"/>
      <c r="JEH293" s="730"/>
      <c r="JEI293" s="730"/>
      <c r="JEJ293" s="730"/>
      <c r="JEK293" s="730"/>
      <c r="JEL293" s="730"/>
      <c r="JEM293" s="730"/>
      <c r="JEN293" s="730"/>
      <c r="JEO293" s="730"/>
      <c r="JEP293" s="730"/>
      <c r="JEQ293" s="730"/>
      <c r="JER293" s="730"/>
      <c r="JES293" s="730"/>
      <c r="JET293" s="730"/>
      <c r="JEU293" s="730"/>
      <c r="JEV293" s="730"/>
      <c r="JEW293" s="730"/>
      <c r="JEX293" s="730"/>
      <c r="JEY293" s="730"/>
      <c r="JEZ293" s="730"/>
      <c r="JFA293" s="730"/>
      <c r="JFB293" s="730"/>
      <c r="JFC293" s="730"/>
      <c r="JFD293" s="730"/>
      <c r="JFE293" s="730"/>
      <c r="JFF293" s="730"/>
      <c r="JFG293" s="730"/>
      <c r="JFH293" s="730"/>
      <c r="JFI293" s="730"/>
      <c r="JFJ293" s="730"/>
      <c r="JFK293" s="730"/>
      <c r="JFL293" s="730"/>
      <c r="JFM293" s="730"/>
      <c r="JFN293" s="730"/>
      <c r="JFO293" s="730"/>
      <c r="JFP293" s="730"/>
      <c r="JFQ293" s="730"/>
      <c r="JFR293" s="730"/>
      <c r="JFS293" s="730"/>
      <c r="JFT293" s="730"/>
      <c r="JFU293" s="730"/>
      <c r="JFV293" s="730"/>
      <c r="JFW293" s="730"/>
      <c r="JFX293" s="730"/>
      <c r="JFY293" s="730"/>
      <c r="JFZ293" s="730"/>
      <c r="JGA293" s="730"/>
      <c r="JGB293" s="730"/>
      <c r="JGC293" s="730"/>
      <c r="JGD293" s="730"/>
      <c r="JGE293" s="730"/>
      <c r="JGF293" s="730"/>
      <c r="JGG293" s="730"/>
      <c r="JGH293" s="730"/>
      <c r="JGI293" s="730"/>
      <c r="JGJ293" s="730"/>
      <c r="JGK293" s="730"/>
      <c r="JGL293" s="730"/>
      <c r="JGM293" s="730"/>
      <c r="JGN293" s="730"/>
      <c r="JGO293" s="730"/>
      <c r="JGP293" s="730"/>
      <c r="JGQ293" s="730"/>
      <c r="JGR293" s="730"/>
      <c r="JGS293" s="730"/>
      <c r="JGT293" s="730"/>
      <c r="JGU293" s="730"/>
      <c r="JGV293" s="730"/>
      <c r="JGW293" s="730"/>
      <c r="JGX293" s="730"/>
      <c r="JGY293" s="730"/>
      <c r="JGZ293" s="730"/>
      <c r="JHA293" s="730"/>
      <c r="JHB293" s="730"/>
      <c r="JHC293" s="730"/>
      <c r="JHD293" s="730"/>
      <c r="JHE293" s="730"/>
      <c r="JHF293" s="730"/>
      <c r="JHG293" s="730"/>
      <c r="JHH293" s="730"/>
      <c r="JHI293" s="730"/>
      <c r="JHJ293" s="730"/>
      <c r="JHK293" s="730"/>
      <c r="JHL293" s="730"/>
      <c r="JHM293" s="730"/>
      <c r="JHN293" s="730"/>
      <c r="JHO293" s="730"/>
      <c r="JHP293" s="730"/>
      <c r="JHQ293" s="730"/>
      <c r="JHR293" s="730"/>
      <c r="JHS293" s="730"/>
      <c r="JHT293" s="730"/>
      <c r="JHU293" s="730"/>
      <c r="JHV293" s="730"/>
      <c r="JHW293" s="730"/>
      <c r="JHX293" s="730"/>
      <c r="JHY293" s="730"/>
      <c r="JHZ293" s="730"/>
      <c r="JIA293" s="730"/>
      <c r="JIB293" s="730"/>
      <c r="JIC293" s="730"/>
      <c r="JID293" s="730"/>
      <c r="JIE293" s="730"/>
      <c r="JIF293" s="730"/>
      <c r="JIG293" s="730"/>
      <c r="JIH293" s="730"/>
      <c r="JII293" s="730"/>
      <c r="JIJ293" s="730"/>
      <c r="JIK293" s="730"/>
      <c r="JIL293" s="730"/>
      <c r="JIM293" s="730"/>
      <c r="JIN293" s="730"/>
      <c r="JIO293" s="730"/>
      <c r="JIP293" s="730"/>
      <c r="JIQ293" s="730"/>
      <c r="JIR293" s="730"/>
      <c r="JIS293" s="730"/>
      <c r="JIT293" s="730"/>
      <c r="JIU293" s="730"/>
      <c r="JIV293" s="730"/>
      <c r="JIW293" s="730"/>
      <c r="JIX293" s="730"/>
      <c r="JIY293" s="730"/>
      <c r="JIZ293" s="730"/>
      <c r="JJA293" s="730"/>
      <c r="JJB293" s="730"/>
      <c r="JJC293" s="730"/>
      <c r="JJD293" s="730"/>
      <c r="JJE293" s="730"/>
      <c r="JJF293" s="730"/>
      <c r="JJG293" s="730"/>
      <c r="JJH293" s="730"/>
      <c r="JJI293" s="730"/>
      <c r="JJJ293" s="730"/>
      <c r="JJK293" s="730"/>
      <c r="JJL293" s="730"/>
      <c r="JJM293" s="730"/>
      <c r="JJN293" s="730"/>
      <c r="JJO293" s="730"/>
      <c r="JJP293" s="730"/>
      <c r="JJQ293" s="730"/>
      <c r="JJR293" s="730"/>
      <c r="JJS293" s="730"/>
      <c r="JJT293" s="730"/>
      <c r="JJU293" s="730"/>
      <c r="JJV293" s="730"/>
      <c r="JJW293" s="730"/>
      <c r="JJX293" s="730"/>
      <c r="JJY293" s="730"/>
      <c r="JJZ293" s="730"/>
      <c r="JKA293" s="730"/>
      <c r="JKB293" s="730"/>
      <c r="JKC293" s="730"/>
      <c r="JKD293" s="730"/>
      <c r="JKE293" s="730"/>
      <c r="JKF293" s="730"/>
      <c r="JKG293" s="730"/>
      <c r="JKH293" s="730"/>
      <c r="JKI293" s="730"/>
      <c r="JKJ293" s="730"/>
      <c r="JKK293" s="730"/>
      <c r="JKL293" s="730"/>
      <c r="JKM293" s="730"/>
      <c r="JKN293" s="730"/>
      <c r="JKO293" s="730"/>
      <c r="JKP293" s="730"/>
      <c r="JKQ293" s="730"/>
      <c r="JKR293" s="730"/>
      <c r="JKS293" s="730"/>
      <c r="JKT293" s="730"/>
      <c r="JKU293" s="730"/>
      <c r="JKV293" s="730"/>
      <c r="JKW293" s="730"/>
      <c r="JKX293" s="730"/>
      <c r="JKY293" s="730"/>
      <c r="JKZ293" s="730"/>
      <c r="JLA293" s="730"/>
      <c r="JLB293" s="730"/>
      <c r="JLC293" s="730"/>
      <c r="JLD293" s="730"/>
      <c r="JLE293" s="730"/>
      <c r="JLF293" s="730"/>
      <c r="JLG293" s="730"/>
      <c r="JLH293" s="730"/>
      <c r="JLI293" s="730"/>
      <c r="JLJ293" s="730"/>
      <c r="JLK293" s="730"/>
      <c r="JLL293" s="730"/>
      <c r="JLM293" s="730"/>
      <c r="JLN293" s="730"/>
      <c r="JLO293" s="730"/>
      <c r="JLP293" s="730"/>
      <c r="JLQ293" s="730"/>
      <c r="JLR293" s="730"/>
      <c r="JLS293" s="730"/>
      <c r="JLT293" s="730"/>
      <c r="JLU293" s="730"/>
      <c r="JLV293" s="730"/>
      <c r="JLW293" s="730"/>
      <c r="JLX293" s="730"/>
      <c r="JLY293" s="730"/>
      <c r="JLZ293" s="730"/>
      <c r="JMA293" s="730"/>
      <c r="JMB293" s="730"/>
      <c r="JMC293" s="730"/>
      <c r="JMD293" s="730"/>
      <c r="JME293" s="730"/>
      <c r="JMF293" s="730"/>
      <c r="JMG293" s="730"/>
      <c r="JMH293" s="730"/>
      <c r="JMI293" s="730"/>
      <c r="JMJ293" s="730"/>
      <c r="JMK293" s="730"/>
      <c r="JML293" s="730"/>
      <c r="JMM293" s="730"/>
      <c r="JMN293" s="730"/>
      <c r="JMO293" s="730"/>
      <c r="JMP293" s="730"/>
      <c r="JMQ293" s="730"/>
      <c r="JMR293" s="730"/>
      <c r="JMS293" s="730"/>
      <c r="JMT293" s="730"/>
      <c r="JMU293" s="730"/>
      <c r="JMV293" s="730"/>
      <c r="JMW293" s="730"/>
      <c r="JMX293" s="730"/>
      <c r="JMY293" s="730"/>
      <c r="JMZ293" s="730"/>
      <c r="JNA293" s="730"/>
      <c r="JNB293" s="730"/>
      <c r="JNC293" s="730"/>
      <c r="JND293" s="730"/>
      <c r="JNE293" s="730"/>
      <c r="JNF293" s="730"/>
      <c r="JNG293" s="730"/>
      <c r="JNH293" s="730"/>
      <c r="JNI293" s="730"/>
      <c r="JNJ293" s="730"/>
      <c r="JNK293" s="730"/>
      <c r="JNL293" s="730"/>
      <c r="JNM293" s="730"/>
      <c r="JNN293" s="730"/>
      <c r="JNO293" s="730"/>
      <c r="JNP293" s="730"/>
      <c r="JNQ293" s="730"/>
      <c r="JNR293" s="730"/>
      <c r="JNS293" s="730"/>
      <c r="JNT293" s="730"/>
      <c r="JNU293" s="730"/>
      <c r="JNV293" s="730"/>
      <c r="JNW293" s="730"/>
      <c r="JNX293" s="730"/>
      <c r="JNY293" s="730"/>
      <c r="JNZ293" s="730"/>
      <c r="JOA293" s="730"/>
      <c r="JOB293" s="730"/>
      <c r="JOC293" s="730"/>
      <c r="JOD293" s="730"/>
      <c r="JOE293" s="730"/>
      <c r="JOF293" s="730"/>
      <c r="JOG293" s="730"/>
      <c r="JOH293" s="730"/>
      <c r="JOI293" s="730"/>
      <c r="JOJ293" s="730"/>
      <c r="JOK293" s="730"/>
      <c r="JOL293" s="730"/>
      <c r="JOM293" s="730"/>
      <c r="JON293" s="730"/>
      <c r="JOO293" s="730"/>
      <c r="JOP293" s="730"/>
      <c r="JOQ293" s="730"/>
      <c r="JOR293" s="730"/>
      <c r="JOS293" s="730"/>
      <c r="JOT293" s="730"/>
      <c r="JOU293" s="730"/>
      <c r="JOV293" s="730"/>
      <c r="JOW293" s="730"/>
      <c r="JOX293" s="730"/>
      <c r="JOY293" s="730"/>
      <c r="JOZ293" s="730"/>
      <c r="JPA293" s="730"/>
      <c r="JPB293" s="730"/>
      <c r="JPC293" s="730"/>
      <c r="JPD293" s="730"/>
      <c r="JPE293" s="730"/>
      <c r="JPF293" s="730"/>
      <c r="JPG293" s="730"/>
      <c r="JPH293" s="730"/>
      <c r="JPI293" s="730"/>
      <c r="JPJ293" s="730"/>
      <c r="JPK293" s="730"/>
      <c r="JPL293" s="730"/>
      <c r="JPM293" s="730"/>
      <c r="JPN293" s="730"/>
      <c r="JPO293" s="730"/>
      <c r="JPP293" s="730"/>
      <c r="JPQ293" s="730"/>
      <c r="JPR293" s="730"/>
      <c r="JPS293" s="730"/>
      <c r="JPT293" s="730"/>
      <c r="JPU293" s="730"/>
      <c r="JPV293" s="730"/>
      <c r="JPW293" s="730"/>
      <c r="JPX293" s="730"/>
      <c r="JPY293" s="730"/>
      <c r="JPZ293" s="730"/>
      <c r="JQA293" s="730"/>
      <c r="JQB293" s="730"/>
      <c r="JQC293" s="730"/>
      <c r="JQD293" s="730"/>
      <c r="JQE293" s="730"/>
      <c r="JQF293" s="730"/>
      <c r="JQG293" s="730"/>
      <c r="JQH293" s="730"/>
      <c r="JQI293" s="730"/>
      <c r="JQJ293" s="730"/>
      <c r="JQK293" s="730"/>
      <c r="JQL293" s="730"/>
      <c r="JQM293" s="730"/>
      <c r="JQN293" s="730"/>
      <c r="JQO293" s="730"/>
      <c r="JQP293" s="730"/>
      <c r="JQQ293" s="730"/>
      <c r="JQR293" s="730"/>
      <c r="JQS293" s="730"/>
      <c r="JQT293" s="730"/>
      <c r="JQU293" s="730"/>
      <c r="JQV293" s="730"/>
      <c r="JQW293" s="730"/>
      <c r="JQX293" s="730"/>
      <c r="JQY293" s="730"/>
      <c r="JQZ293" s="730"/>
      <c r="JRA293" s="730"/>
      <c r="JRB293" s="730"/>
      <c r="JRC293" s="730"/>
      <c r="JRD293" s="730"/>
      <c r="JRE293" s="730"/>
      <c r="JRF293" s="730"/>
      <c r="JRG293" s="730"/>
      <c r="JRH293" s="730"/>
      <c r="JRI293" s="730"/>
      <c r="JRJ293" s="730"/>
      <c r="JRK293" s="730"/>
      <c r="JRL293" s="730"/>
      <c r="JRM293" s="730"/>
      <c r="JRN293" s="730"/>
      <c r="JRO293" s="730"/>
      <c r="JRP293" s="730"/>
      <c r="JRQ293" s="730"/>
      <c r="JRR293" s="730"/>
      <c r="JRS293" s="730"/>
      <c r="JRT293" s="730"/>
      <c r="JRU293" s="730"/>
      <c r="JRV293" s="730"/>
      <c r="JRW293" s="730"/>
      <c r="JRX293" s="730"/>
      <c r="JRY293" s="730"/>
      <c r="JRZ293" s="730"/>
      <c r="JSA293" s="730"/>
      <c r="JSB293" s="730"/>
      <c r="JSC293" s="730"/>
      <c r="JSD293" s="730"/>
      <c r="JSE293" s="730"/>
      <c r="JSF293" s="730"/>
      <c r="JSG293" s="730"/>
      <c r="JSH293" s="730"/>
      <c r="JSI293" s="730"/>
      <c r="JSJ293" s="730"/>
      <c r="JSK293" s="730"/>
      <c r="JSL293" s="730"/>
      <c r="JSM293" s="730"/>
      <c r="JSN293" s="730"/>
      <c r="JSO293" s="730"/>
      <c r="JSP293" s="730"/>
      <c r="JSQ293" s="730"/>
      <c r="JSR293" s="730"/>
      <c r="JSS293" s="730"/>
      <c r="JST293" s="730"/>
      <c r="JSU293" s="730"/>
      <c r="JSV293" s="730"/>
      <c r="JSW293" s="730"/>
      <c r="JSX293" s="730"/>
      <c r="JSY293" s="730"/>
      <c r="JSZ293" s="730"/>
      <c r="JTA293" s="730"/>
      <c r="JTB293" s="730"/>
      <c r="JTC293" s="730"/>
      <c r="JTD293" s="730"/>
      <c r="JTE293" s="730"/>
      <c r="JTF293" s="730"/>
      <c r="JTG293" s="730"/>
      <c r="JTH293" s="730"/>
      <c r="JTI293" s="730"/>
      <c r="JTJ293" s="730"/>
      <c r="JTK293" s="730"/>
      <c r="JTL293" s="730"/>
      <c r="JTM293" s="730"/>
      <c r="JTN293" s="730"/>
      <c r="JTO293" s="730"/>
      <c r="JTP293" s="730"/>
      <c r="JTQ293" s="730"/>
      <c r="JTR293" s="730"/>
      <c r="JTS293" s="730"/>
      <c r="JTT293" s="730"/>
      <c r="JTU293" s="730"/>
      <c r="JTV293" s="730"/>
      <c r="JTW293" s="730"/>
      <c r="JTX293" s="730"/>
      <c r="JTY293" s="730"/>
      <c r="JTZ293" s="730"/>
      <c r="JUA293" s="730"/>
      <c r="JUB293" s="730"/>
      <c r="JUC293" s="730"/>
      <c r="JUD293" s="730"/>
      <c r="JUE293" s="730"/>
      <c r="JUF293" s="730"/>
      <c r="JUG293" s="730"/>
      <c r="JUH293" s="730"/>
      <c r="JUI293" s="730"/>
      <c r="JUJ293" s="730"/>
      <c r="JUK293" s="730"/>
      <c r="JUL293" s="730"/>
      <c r="JUM293" s="730"/>
      <c r="JUN293" s="730"/>
      <c r="JUO293" s="730"/>
      <c r="JUP293" s="730"/>
      <c r="JUQ293" s="730"/>
      <c r="JUR293" s="730"/>
      <c r="JUS293" s="730"/>
      <c r="JUT293" s="730"/>
      <c r="JUU293" s="730"/>
      <c r="JUV293" s="730"/>
      <c r="JUW293" s="730"/>
      <c r="JUX293" s="730"/>
      <c r="JUY293" s="730"/>
      <c r="JUZ293" s="730"/>
      <c r="JVA293" s="730"/>
      <c r="JVB293" s="730"/>
      <c r="JVC293" s="730"/>
      <c r="JVD293" s="730"/>
      <c r="JVE293" s="730"/>
      <c r="JVF293" s="730"/>
      <c r="JVG293" s="730"/>
      <c r="JVH293" s="730"/>
      <c r="JVI293" s="730"/>
      <c r="JVJ293" s="730"/>
      <c r="JVK293" s="730"/>
      <c r="JVL293" s="730"/>
      <c r="JVM293" s="730"/>
      <c r="JVN293" s="730"/>
      <c r="JVO293" s="730"/>
      <c r="JVP293" s="730"/>
      <c r="JVQ293" s="730"/>
      <c r="JVR293" s="730"/>
      <c r="JVS293" s="730"/>
      <c r="JVT293" s="730"/>
      <c r="JVU293" s="730"/>
      <c r="JVV293" s="730"/>
      <c r="JVW293" s="730"/>
      <c r="JVX293" s="730"/>
      <c r="JVY293" s="730"/>
      <c r="JVZ293" s="730"/>
      <c r="JWA293" s="730"/>
      <c r="JWB293" s="730"/>
      <c r="JWC293" s="730"/>
      <c r="JWD293" s="730"/>
      <c r="JWE293" s="730"/>
      <c r="JWF293" s="730"/>
      <c r="JWG293" s="730"/>
      <c r="JWH293" s="730"/>
      <c r="JWI293" s="730"/>
      <c r="JWJ293" s="730"/>
      <c r="JWK293" s="730"/>
      <c r="JWL293" s="730"/>
      <c r="JWM293" s="730"/>
      <c r="JWN293" s="730"/>
      <c r="JWO293" s="730"/>
      <c r="JWP293" s="730"/>
      <c r="JWQ293" s="730"/>
      <c r="JWR293" s="730"/>
      <c r="JWS293" s="730"/>
      <c r="JWT293" s="730"/>
      <c r="JWU293" s="730"/>
      <c r="JWV293" s="730"/>
      <c r="JWW293" s="730"/>
      <c r="JWX293" s="730"/>
      <c r="JWY293" s="730"/>
      <c r="JWZ293" s="730"/>
      <c r="JXA293" s="730"/>
      <c r="JXB293" s="730"/>
      <c r="JXC293" s="730"/>
      <c r="JXD293" s="730"/>
      <c r="JXE293" s="730"/>
      <c r="JXF293" s="730"/>
      <c r="JXG293" s="730"/>
      <c r="JXH293" s="730"/>
      <c r="JXI293" s="730"/>
      <c r="JXJ293" s="730"/>
      <c r="JXK293" s="730"/>
      <c r="JXL293" s="730"/>
      <c r="JXM293" s="730"/>
      <c r="JXN293" s="730"/>
      <c r="JXO293" s="730"/>
      <c r="JXP293" s="730"/>
      <c r="JXQ293" s="730"/>
      <c r="JXR293" s="730"/>
      <c r="JXS293" s="730"/>
      <c r="JXT293" s="730"/>
      <c r="JXU293" s="730"/>
      <c r="JXV293" s="730"/>
      <c r="JXW293" s="730"/>
      <c r="JXX293" s="730"/>
      <c r="JXY293" s="730"/>
      <c r="JXZ293" s="730"/>
      <c r="JYA293" s="730"/>
      <c r="JYB293" s="730"/>
      <c r="JYC293" s="730"/>
      <c r="JYD293" s="730"/>
      <c r="JYE293" s="730"/>
      <c r="JYF293" s="730"/>
      <c r="JYG293" s="730"/>
      <c r="JYH293" s="730"/>
      <c r="JYI293" s="730"/>
      <c r="JYJ293" s="730"/>
      <c r="JYK293" s="730"/>
      <c r="JYL293" s="730"/>
      <c r="JYM293" s="730"/>
      <c r="JYN293" s="730"/>
      <c r="JYO293" s="730"/>
      <c r="JYP293" s="730"/>
      <c r="JYQ293" s="730"/>
      <c r="JYR293" s="730"/>
      <c r="JYS293" s="730"/>
      <c r="JYT293" s="730"/>
      <c r="JYU293" s="730"/>
      <c r="JYV293" s="730"/>
      <c r="JYW293" s="730"/>
      <c r="JYX293" s="730"/>
      <c r="JYY293" s="730"/>
      <c r="JYZ293" s="730"/>
      <c r="JZA293" s="730"/>
      <c r="JZB293" s="730"/>
      <c r="JZC293" s="730"/>
      <c r="JZD293" s="730"/>
      <c r="JZE293" s="730"/>
      <c r="JZF293" s="730"/>
      <c r="JZG293" s="730"/>
      <c r="JZH293" s="730"/>
      <c r="JZI293" s="730"/>
      <c r="JZJ293" s="730"/>
      <c r="JZK293" s="730"/>
      <c r="JZL293" s="730"/>
      <c r="JZM293" s="730"/>
      <c r="JZN293" s="730"/>
      <c r="JZO293" s="730"/>
      <c r="JZP293" s="730"/>
      <c r="JZQ293" s="730"/>
      <c r="JZR293" s="730"/>
      <c r="JZS293" s="730"/>
      <c r="JZT293" s="730"/>
      <c r="JZU293" s="730"/>
      <c r="JZV293" s="730"/>
      <c r="JZW293" s="730"/>
      <c r="JZX293" s="730"/>
      <c r="JZY293" s="730"/>
      <c r="JZZ293" s="730"/>
      <c r="KAA293" s="730"/>
      <c r="KAB293" s="730"/>
      <c r="KAC293" s="730"/>
      <c r="KAD293" s="730"/>
      <c r="KAE293" s="730"/>
      <c r="KAF293" s="730"/>
      <c r="KAG293" s="730"/>
      <c r="KAH293" s="730"/>
      <c r="KAI293" s="730"/>
      <c r="KAJ293" s="730"/>
      <c r="KAK293" s="730"/>
      <c r="KAL293" s="730"/>
      <c r="KAM293" s="730"/>
      <c r="KAN293" s="730"/>
      <c r="KAO293" s="730"/>
      <c r="KAP293" s="730"/>
      <c r="KAQ293" s="730"/>
      <c r="KAR293" s="730"/>
      <c r="KAS293" s="730"/>
      <c r="KAT293" s="730"/>
      <c r="KAU293" s="730"/>
      <c r="KAV293" s="730"/>
      <c r="KAW293" s="730"/>
      <c r="KAX293" s="730"/>
      <c r="KAY293" s="730"/>
      <c r="KAZ293" s="730"/>
      <c r="KBA293" s="730"/>
      <c r="KBB293" s="730"/>
      <c r="KBC293" s="730"/>
      <c r="KBD293" s="730"/>
      <c r="KBE293" s="730"/>
      <c r="KBF293" s="730"/>
      <c r="KBG293" s="730"/>
      <c r="KBH293" s="730"/>
      <c r="KBI293" s="730"/>
      <c r="KBJ293" s="730"/>
      <c r="KBK293" s="730"/>
      <c r="KBL293" s="730"/>
      <c r="KBM293" s="730"/>
      <c r="KBN293" s="730"/>
      <c r="KBO293" s="730"/>
      <c r="KBP293" s="730"/>
      <c r="KBQ293" s="730"/>
      <c r="KBR293" s="730"/>
      <c r="KBS293" s="730"/>
      <c r="KBT293" s="730"/>
      <c r="KBU293" s="730"/>
      <c r="KBV293" s="730"/>
      <c r="KBW293" s="730"/>
      <c r="KBX293" s="730"/>
      <c r="KBY293" s="730"/>
      <c r="KBZ293" s="730"/>
      <c r="KCA293" s="730"/>
      <c r="KCB293" s="730"/>
      <c r="KCC293" s="730"/>
      <c r="KCD293" s="730"/>
      <c r="KCE293" s="730"/>
      <c r="KCF293" s="730"/>
      <c r="KCG293" s="730"/>
      <c r="KCH293" s="730"/>
      <c r="KCI293" s="730"/>
      <c r="KCJ293" s="730"/>
      <c r="KCK293" s="730"/>
      <c r="KCL293" s="730"/>
      <c r="KCM293" s="730"/>
      <c r="KCN293" s="730"/>
      <c r="KCO293" s="730"/>
      <c r="KCP293" s="730"/>
      <c r="KCQ293" s="730"/>
      <c r="KCR293" s="730"/>
      <c r="KCS293" s="730"/>
      <c r="KCT293" s="730"/>
      <c r="KCU293" s="730"/>
      <c r="KCV293" s="730"/>
      <c r="KCW293" s="730"/>
      <c r="KCX293" s="730"/>
      <c r="KCY293" s="730"/>
      <c r="KCZ293" s="730"/>
      <c r="KDA293" s="730"/>
      <c r="KDB293" s="730"/>
      <c r="KDC293" s="730"/>
      <c r="KDD293" s="730"/>
      <c r="KDE293" s="730"/>
      <c r="KDF293" s="730"/>
      <c r="KDG293" s="730"/>
      <c r="KDH293" s="730"/>
      <c r="KDI293" s="730"/>
      <c r="KDJ293" s="730"/>
      <c r="KDK293" s="730"/>
      <c r="KDL293" s="730"/>
      <c r="KDM293" s="730"/>
      <c r="KDN293" s="730"/>
      <c r="KDO293" s="730"/>
      <c r="KDP293" s="730"/>
      <c r="KDQ293" s="730"/>
      <c r="KDR293" s="730"/>
      <c r="KDS293" s="730"/>
      <c r="KDT293" s="730"/>
      <c r="KDU293" s="730"/>
      <c r="KDV293" s="730"/>
      <c r="KDW293" s="730"/>
      <c r="KDX293" s="730"/>
      <c r="KDY293" s="730"/>
      <c r="KDZ293" s="730"/>
      <c r="KEA293" s="730"/>
      <c r="KEB293" s="730"/>
      <c r="KEC293" s="730"/>
      <c r="KED293" s="730"/>
      <c r="KEE293" s="730"/>
      <c r="KEF293" s="730"/>
      <c r="KEG293" s="730"/>
      <c r="KEH293" s="730"/>
      <c r="KEI293" s="730"/>
      <c r="KEJ293" s="730"/>
      <c r="KEK293" s="730"/>
      <c r="KEL293" s="730"/>
      <c r="KEM293" s="730"/>
      <c r="KEN293" s="730"/>
      <c r="KEO293" s="730"/>
      <c r="KEP293" s="730"/>
      <c r="KEQ293" s="730"/>
      <c r="KER293" s="730"/>
      <c r="KES293" s="730"/>
      <c r="KET293" s="730"/>
      <c r="KEU293" s="730"/>
      <c r="KEV293" s="730"/>
      <c r="KEW293" s="730"/>
      <c r="KEX293" s="730"/>
      <c r="KEY293" s="730"/>
      <c r="KEZ293" s="730"/>
      <c r="KFA293" s="730"/>
      <c r="KFB293" s="730"/>
      <c r="KFC293" s="730"/>
      <c r="KFD293" s="730"/>
      <c r="KFE293" s="730"/>
      <c r="KFF293" s="730"/>
      <c r="KFG293" s="730"/>
      <c r="KFH293" s="730"/>
      <c r="KFI293" s="730"/>
      <c r="KFJ293" s="730"/>
      <c r="KFK293" s="730"/>
      <c r="KFL293" s="730"/>
      <c r="KFM293" s="730"/>
      <c r="KFN293" s="730"/>
      <c r="KFO293" s="730"/>
      <c r="KFP293" s="730"/>
      <c r="KFQ293" s="730"/>
      <c r="KFR293" s="730"/>
      <c r="KFS293" s="730"/>
      <c r="KFT293" s="730"/>
      <c r="KFU293" s="730"/>
      <c r="KFV293" s="730"/>
      <c r="KFW293" s="730"/>
      <c r="KFX293" s="730"/>
      <c r="KFY293" s="730"/>
      <c r="KFZ293" s="730"/>
      <c r="KGA293" s="730"/>
      <c r="KGB293" s="730"/>
      <c r="KGC293" s="730"/>
      <c r="KGD293" s="730"/>
      <c r="KGE293" s="730"/>
      <c r="KGF293" s="730"/>
      <c r="KGG293" s="730"/>
      <c r="KGH293" s="730"/>
      <c r="KGI293" s="730"/>
      <c r="KGJ293" s="730"/>
      <c r="KGK293" s="730"/>
      <c r="KGL293" s="730"/>
      <c r="KGM293" s="730"/>
      <c r="KGN293" s="730"/>
      <c r="KGO293" s="730"/>
      <c r="KGP293" s="730"/>
      <c r="KGQ293" s="730"/>
      <c r="KGR293" s="730"/>
      <c r="KGS293" s="730"/>
      <c r="KGT293" s="730"/>
      <c r="KGU293" s="730"/>
      <c r="KGV293" s="730"/>
      <c r="KGW293" s="730"/>
      <c r="KGX293" s="730"/>
      <c r="KGY293" s="730"/>
      <c r="KGZ293" s="730"/>
      <c r="KHA293" s="730"/>
      <c r="KHB293" s="730"/>
      <c r="KHC293" s="730"/>
      <c r="KHD293" s="730"/>
      <c r="KHE293" s="730"/>
      <c r="KHF293" s="730"/>
      <c r="KHG293" s="730"/>
      <c r="KHH293" s="730"/>
      <c r="KHI293" s="730"/>
      <c r="KHJ293" s="730"/>
      <c r="KHK293" s="730"/>
      <c r="KHL293" s="730"/>
      <c r="KHM293" s="730"/>
      <c r="KHN293" s="730"/>
      <c r="KHO293" s="730"/>
      <c r="KHP293" s="730"/>
      <c r="KHQ293" s="730"/>
      <c r="KHR293" s="730"/>
      <c r="KHS293" s="730"/>
      <c r="KHT293" s="730"/>
      <c r="KHU293" s="730"/>
      <c r="KHV293" s="730"/>
      <c r="KHW293" s="730"/>
      <c r="KHX293" s="730"/>
      <c r="KHY293" s="730"/>
      <c r="KHZ293" s="730"/>
      <c r="KIA293" s="730"/>
      <c r="KIB293" s="730"/>
      <c r="KIC293" s="730"/>
      <c r="KID293" s="730"/>
      <c r="KIE293" s="730"/>
      <c r="KIF293" s="730"/>
      <c r="KIG293" s="730"/>
      <c r="KIH293" s="730"/>
      <c r="KII293" s="730"/>
      <c r="KIJ293" s="730"/>
      <c r="KIK293" s="730"/>
      <c r="KIL293" s="730"/>
      <c r="KIM293" s="730"/>
      <c r="KIN293" s="730"/>
      <c r="KIO293" s="730"/>
      <c r="KIP293" s="730"/>
      <c r="KIQ293" s="730"/>
      <c r="KIR293" s="730"/>
      <c r="KIS293" s="730"/>
      <c r="KIT293" s="730"/>
      <c r="KIU293" s="730"/>
      <c r="KIV293" s="730"/>
      <c r="KIW293" s="730"/>
      <c r="KIX293" s="730"/>
      <c r="KIY293" s="730"/>
      <c r="KIZ293" s="730"/>
      <c r="KJA293" s="730"/>
      <c r="KJB293" s="730"/>
      <c r="KJC293" s="730"/>
      <c r="KJD293" s="730"/>
      <c r="KJE293" s="730"/>
      <c r="KJF293" s="730"/>
      <c r="KJG293" s="730"/>
      <c r="KJH293" s="730"/>
      <c r="KJI293" s="730"/>
      <c r="KJJ293" s="730"/>
      <c r="KJK293" s="730"/>
      <c r="KJL293" s="730"/>
      <c r="KJM293" s="730"/>
      <c r="KJN293" s="730"/>
      <c r="KJO293" s="730"/>
      <c r="KJP293" s="730"/>
      <c r="KJQ293" s="730"/>
      <c r="KJR293" s="730"/>
      <c r="KJS293" s="730"/>
      <c r="KJT293" s="730"/>
      <c r="KJU293" s="730"/>
      <c r="KJV293" s="730"/>
      <c r="KJW293" s="730"/>
      <c r="KJX293" s="730"/>
      <c r="KJY293" s="730"/>
      <c r="KJZ293" s="730"/>
      <c r="KKA293" s="730"/>
      <c r="KKB293" s="730"/>
      <c r="KKC293" s="730"/>
      <c r="KKD293" s="730"/>
      <c r="KKE293" s="730"/>
      <c r="KKF293" s="730"/>
      <c r="KKG293" s="730"/>
      <c r="KKH293" s="730"/>
      <c r="KKI293" s="730"/>
      <c r="KKJ293" s="730"/>
      <c r="KKK293" s="730"/>
      <c r="KKL293" s="730"/>
      <c r="KKM293" s="730"/>
      <c r="KKN293" s="730"/>
      <c r="KKO293" s="730"/>
      <c r="KKP293" s="730"/>
      <c r="KKQ293" s="730"/>
      <c r="KKR293" s="730"/>
      <c r="KKS293" s="730"/>
      <c r="KKT293" s="730"/>
      <c r="KKU293" s="730"/>
      <c r="KKV293" s="730"/>
      <c r="KKW293" s="730"/>
      <c r="KKX293" s="730"/>
      <c r="KKY293" s="730"/>
      <c r="KKZ293" s="730"/>
      <c r="KLA293" s="730"/>
      <c r="KLB293" s="730"/>
      <c r="KLC293" s="730"/>
      <c r="KLD293" s="730"/>
      <c r="KLE293" s="730"/>
      <c r="KLF293" s="730"/>
      <c r="KLG293" s="730"/>
      <c r="KLH293" s="730"/>
      <c r="KLI293" s="730"/>
      <c r="KLJ293" s="730"/>
      <c r="KLK293" s="730"/>
      <c r="KLL293" s="730"/>
      <c r="KLM293" s="730"/>
      <c r="KLN293" s="730"/>
      <c r="KLO293" s="730"/>
      <c r="KLP293" s="730"/>
      <c r="KLQ293" s="730"/>
      <c r="KLR293" s="730"/>
      <c r="KLS293" s="730"/>
      <c r="KLT293" s="730"/>
      <c r="KLU293" s="730"/>
      <c r="KLV293" s="730"/>
      <c r="KLW293" s="730"/>
      <c r="KLX293" s="730"/>
      <c r="KLY293" s="730"/>
      <c r="KLZ293" s="730"/>
      <c r="KMA293" s="730"/>
      <c r="KMB293" s="730"/>
      <c r="KMC293" s="730"/>
      <c r="KMD293" s="730"/>
      <c r="KME293" s="730"/>
      <c r="KMF293" s="730"/>
      <c r="KMG293" s="730"/>
      <c r="KMH293" s="730"/>
      <c r="KMI293" s="730"/>
      <c r="KMJ293" s="730"/>
      <c r="KMK293" s="730"/>
      <c r="KML293" s="730"/>
      <c r="KMM293" s="730"/>
      <c r="KMN293" s="730"/>
      <c r="KMO293" s="730"/>
      <c r="KMP293" s="730"/>
      <c r="KMQ293" s="730"/>
      <c r="KMR293" s="730"/>
      <c r="KMS293" s="730"/>
      <c r="KMT293" s="730"/>
      <c r="KMU293" s="730"/>
      <c r="KMV293" s="730"/>
      <c r="KMW293" s="730"/>
      <c r="KMX293" s="730"/>
      <c r="KMY293" s="730"/>
      <c r="KMZ293" s="730"/>
      <c r="KNA293" s="730"/>
      <c r="KNB293" s="730"/>
      <c r="KNC293" s="730"/>
      <c r="KND293" s="730"/>
      <c r="KNE293" s="730"/>
      <c r="KNF293" s="730"/>
      <c r="KNG293" s="730"/>
      <c r="KNH293" s="730"/>
      <c r="KNI293" s="730"/>
      <c r="KNJ293" s="730"/>
      <c r="KNK293" s="730"/>
      <c r="KNL293" s="730"/>
      <c r="KNM293" s="730"/>
      <c r="KNN293" s="730"/>
      <c r="KNO293" s="730"/>
      <c r="KNP293" s="730"/>
      <c r="KNQ293" s="730"/>
      <c r="KNR293" s="730"/>
      <c r="KNS293" s="730"/>
      <c r="KNT293" s="730"/>
      <c r="KNU293" s="730"/>
      <c r="KNV293" s="730"/>
      <c r="KNW293" s="730"/>
      <c r="KNX293" s="730"/>
      <c r="KNY293" s="730"/>
      <c r="KNZ293" s="730"/>
      <c r="KOA293" s="730"/>
      <c r="KOB293" s="730"/>
      <c r="KOC293" s="730"/>
      <c r="KOD293" s="730"/>
      <c r="KOE293" s="730"/>
      <c r="KOF293" s="730"/>
      <c r="KOG293" s="730"/>
      <c r="KOH293" s="730"/>
      <c r="KOI293" s="730"/>
      <c r="KOJ293" s="730"/>
      <c r="KOK293" s="730"/>
      <c r="KOL293" s="730"/>
      <c r="KOM293" s="730"/>
      <c r="KON293" s="730"/>
      <c r="KOO293" s="730"/>
      <c r="KOP293" s="730"/>
      <c r="KOQ293" s="730"/>
      <c r="KOR293" s="730"/>
      <c r="KOS293" s="730"/>
      <c r="KOT293" s="730"/>
      <c r="KOU293" s="730"/>
      <c r="KOV293" s="730"/>
      <c r="KOW293" s="730"/>
      <c r="KOX293" s="730"/>
      <c r="KOY293" s="730"/>
      <c r="KOZ293" s="730"/>
      <c r="KPA293" s="730"/>
      <c r="KPB293" s="730"/>
      <c r="KPC293" s="730"/>
      <c r="KPD293" s="730"/>
      <c r="KPE293" s="730"/>
      <c r="KPF293" s="730"/>
      <c r="KPG293" s="730"/>
      <c r="KPH293" s="730"/>
      <c r="KPI293" s="730"/>
      <c r="KPJ293" s="730"/>
      <c r="KPK293" s="730"/>
      <c r="KPL293" s="730"/>
      <c r="KPM293" s="730"/>
      <c r="KPN293" s="730"/>
      <c r="KPO293" s="730"/>
      <c r="KPP293" s="730"/>
      <c r="KPQ293" s="730"/>
      <c r="KPR293" s="730"/>
      <c r="KPS293" s="730"/>
      <c r="KPT293" s="730"/>
      <c r="KPU293" s="730"/>
      <c r="KPV293" s="730"/>
      <c r="KPW293" s="730"/>
      <c r="KPX293" s="730"/>
      <c r="KPY293" s="730"/>
      <c r="KPZ293" s="730"/>
      <c r="KQA293" s="730"/>
      <c r="KQB293" s="730"/>
      <c r="KQC293" s="730"/>
      <c r="KQD293" s="730"/>
      <c r="KQE293" s="730"/>
      <c r="KQF293" s="730"/>
      <c r="KQG293" s="730"/>
      <c r="KQH293" s="730"/>
      <c r="KQI293" s="730"/>
      <c r="KQJ293" s="730"/>
      <c r="KQK293" s="730"/>
      <c r="KQL293" s="730"/>
      <c r="KQM293" s="730"/>
      <c r="KQN293" s="730"/>
      <c r="KQO293" s="730"/>
      <c r="KQP293" s="730"/>
      <c r="KQQ293" s="730"/>
      <c r="KQR293" s="730"/>
      <c r="KQS293" s="730"/>
      <c r="KQT293" s="730"/>
      <c r="KQU293" s="730"/>
      <c r="KQV293" s="730"/>
      <c r="KQW293" s="730"/>
      <c r="KQX293" s="730"/>
      <c r="KQY293" s="730"/>
      <c r="KQZ293" s="730"/>
      <c r="KRA293" s="730"/>
      <c r="KRB293" s="730"/>
      <c r="KRC293" s="730"/>
      <c r="KRD293" s="730"/>
      <c r="KRE293" s="730"/>
      <c r="KRF293" s="730"/>
      <c r="KRG293" s="730"/>
      <c r="KRH293" s="730"/>
      <c r="KRI293" s="730"/>
      <c r="KRJ293" s="730"/>
      <c r="KRK293" s="730"/>
      <c r="KRL293" s="730"/>
      <c r="KRM293" s="730"/>
      <c r="KRN293" s="730"/>
      <c r="KRO293" s="730"/>
      <c r="KRP293" s="730"/>
      <c r="KRQ293" s="730"/>
      <c r="KRR293" s="730"/>
      <c r="KRS293" s="730"/>
      <c r="KRT293" s="730"/>
      <c r="KRU293" s="730"/>
      <c r="KRV293" s="730"/>
      <c r="KRW293" s="730"/>
      <c r="KRX293" s="730"/>
      <c r="KRY293" s="730"/>
      <c r="KRZ293" s="730"/>
      <c r="KSA293" s="730"/>
      <c r="KSB293" s="730"/>
      <c r="KSC293" s="730"/>
      <c r="KSD293" s="730"/>
      <c r="KSE293" s="730"/>
      <c r="KSF293" s="730"/>
      <c r="KSG293" s="730"/>
      <c r="KSH293" s="730"/>
      <c r="KSI293" s="730"/>
      <c r="KSJ293" s="730"/>
      <c r="KSK293" s="730"/>
      <c r="KSL293" s="730"/>
      <c r="KSM293" s="730"/>
      <c r="KSN293" s="730"/>
      <c r="KSO293" s="730"/>
      <c r="KSP293" s="730"/>
      <c r="KSQ293" s="730"/>
      <c r="KSR293" s="730"/>
      <c r="KSS293" s="730"/>
      <c r="KST293" s="730"/>
      <c r="KSU293" s="730"/>
      <c r="KSV293" s="730"/>
      <c r="KSW293" s="730"/>
      <c r="KSX293" s="730"/>
      <c r="KSY293" s="730"/>
      <c r="KSZ293" s="730"/>
      <c r="KTA293" s="730"/>
      <c r="KTB293" s="730"/>
      <c r="KTC293" s="730"/>
      <c r="KTD293" s="730"/>
      <c r="KTE293" s="730"/>
      <c r="KTF293" s="730"/>
      <c r="KTG293" s="730"/>
      <c r="KTH293" s="730"/>
      <c r="KTI293" s="730"/>
      <c r="KTJ293" s="730"/>
      <c r="KTK293" s="730"/>
      <c r="KTL293" s="730"/>
      <c r="KTM293" s="730"/>
      <c r="KTN293" s="730"/>
      <c r="KTO293" s="730"/>
      <c r="KTP293" s="730"/>
      <c r="KTQ293" s="730"/>
      <c r="KTR293" s="730"/>
      <c r="KTS293" s="730"/>
      <c r="KTT293" s="730"/>
      <c r="KTU293" s="730"/>
      <c r="KTV293" s="730"/>
      <c r="KTW293" s="730"/>
      <c r="KTX293" s="730"/>
      <c r="KTY293" s="730"/>
      <c r="KTZ293" s="730"/>
      <c r="KUA293" s="730"/>
      <c r="KUB293" s="730"/>
      <c r="KUC293" s="730"/>
      <c r="KUD293" s="730"/>
      <c r="KUE293" s="730"/>
      <c r="KUF293" s="730"/>
      <c r="KUG293" s="730"/>
      <c r="KUH293" s="730"/>
      <c r="KUI293" s="730"/>
      <c r="KUJ293" s="730"/>
      <c r="KUK293" s="730"/>
      <c r="KUL293" s="730"/>
      <c r="KUM293" s="730"/>
      <c r="KUN293" s="730"/>
      <c r="KUO293" s="730"/>
      <c r="KUP293" s="730"/>
      <c r="KUQ293" s="730"/>
      <c r="KUR293" s="730"/>
      <c r="KUS293" s="730"/>
      <c r="KUT293" s="730"/>
      <c r="KUU293" s="730"/>
      <c r="KUV293" s="730"/>
      <c r="KUW293" s="730"/>
      <c r="KUX293" s="730"/>
      <c r="KUY293" s="730"/>
      <c r="KUZ293" s="730"/>
      <c r="KVA293" s="730"/>
      <c r="KVB293" s="730"/>
      <c r="KVC293" s="730"/>
      <c r="KVD293" s="730"/>
      <c r="KVE293" s="730"/>
      <c r="KVF293" s="730"/>
      <c r="KVG293" s="730"/>
      <c r="KVH293" s="730"/>
      <c r="KVI293" s="730"/>
      <c r="KVJ293" s="730"/>
      <c r="KVK293" s="730"/>
      <c r="KVL293" s="730"/>
      <c r="KVM293" s="730"/>
      <c r="KVN293" s="730"/>
      <c r="KVO293" s="730"/>
      <c r="KVP293" s="730"/>
      <c r="KVQ293" s="730"/>
      <c r="KVR293" s="730"/>
      <c r="KVS293" s="730"/>
      <c r="KVT293" s="730"/>
      <c r="KVU293" s="730"/>
      <c r="KVV293" s="730"/>
      <c r="KVW293" s="730"/>
      <c r="KVX293" s="730"/>
      <c r="KVY293" s="730"/>
      <c r="KVZ293" s="730"/>
      <c r="KWA293" s="730"/>
      <c r="KWB293" s="730"/>
      <c r="KWC293" s="730"/>
      <c r="KWD293" s="730"/>
      <c r="KWE293" s="730"/>
      <c r="KWF293" s="730"/>
      <c r="KWG293" s="730"/>
      <c r="KWH293" s="730"/>
      <c r="KWI293" s="730"/>
      <c r="KWJ293" s="730"/>
      <c r="KWK293" s="730"/>
      <c r="KWL293" s="730"/>
      <c r="KWM293" s="730"/>
      <c r="KWN293" s="730"/>
      <c r="KWO293" s="730"/>
      <c r="KWP293" s="730"/>
      <c r="KWQ293" s="730"/>
      <c r="KWR293" s="730"/>
      <c r="KWS293" s="730"/>
      <c r="KWT293" s="730"/>
      <c r="KWU293" s="730"/>
      <c r="KWV293" s="730"/>
      <c r="KWW293" s="730"/>
      <c r="KWX293" s="730"/>
      <c r="KWY293" s="730"/>
      <c r="KWZ293" s="730"/>
      <c r="KXA293" s="730"/>
      <c r="KXB293" s="730"/>
      <c r="KXC293" s="730"/>
      <c r="KXD293" s="730"/>
      <c r="KXE293" s="730"/>
      <c r="KXF293" s="730"/>
      <c r="KXG293" s="730"/>
      <c r="KXH293" s="730"/>
      <c r="KXI293" s="730"/>
      <c r="KXJ293" s="730"/>
      <c r="KXK293" s="730"/>
      <c r="KXL293" s="730"/>
      <c r="KXM293" s="730"/>
      <c r="KXN293" s="730"/>
      <c r="KXO293" s="730"/>
      <c r="KXP293" s="730"/>
      <c r="KXQ293" s="730"/>
      <c r="KXR293" s="730"/>
      <c r="KXS293" s="730"/>
      <c r="KXT293" s="730"/>
      <c r="KXU293" s="730"/>
      <c r="KXV293" s="730"/>
      <c r="KXW293" s="730"/>
      <c r="KXX293" s="730"/>
      <c r="KXY293" s="730"/>
      <c r="KXZ293" s="730"/>
      <c r="KYA293" s="730"/>
      <c r="KYB293" s="730"/>
      <c r="KYC293" s="730"/>
      <c r="KYD293" s="730"/>
      <c r="KYE293" s="730"/>
      <c r="KYF293" s="730"/>
      <c r="KYG293" s="730"/>
      <c r="KYH293" s="730"/>
      <c r="KYI293" s="730"/>
      <c r="KYJ293" s="730"/>
      <c r="KYK293" s="730"/>
      <c r="KYL293" s="730"/>
      <c r="KYM293" s="730"/>
      <c r="KYN293" s="730"/>
      <c r="KYO293" s="730"/>
      <c r="KYP293" s="730"/>
      <c r="KYQ293" s="730"/>
      <c r="KYR293" s="730"/>
      <c r="KYS293" s="730"/>
      <c r="KYT293" s="730"/>
      <c r="KYU293" s="730"/>
      <c r="KYV293" s="730"/>
      <c r="KYW293" s="730"/>
      <c r="KYX293" s="730"/>
      <c r="KYY293" s="730"/>
      <c r="KYZ293" s="730"/>
      <c r="KZA293" s="730"/>
      <c r="KZB293" s="730"/>
      <c r="KZC293" s="730"/>
      <c r="KZD293" s="730"/>
      <c r="KZE293" s="730"/>
      <c r="KZF293" s="730"/>
      <c r="KZG293" s="730"/>
      <c r="KZH293" s="730"/>
      <c r="KZI293" s="730"/>
      <c r="KZJ293" s="730"/>
      <c r="KZK293" s="730"/>
      <c r="KZL293" s="730"/>
      <c r="KZM293" s="730"/>
      <c r="KZN293" s="730"/>
      <c r="KZO293" s="730"/>
      <c r="KZP293" s="730"/>
      <c r="KZQ293" s="730"/>
      <c r="KZR293" s="730"/>
      <c r="KZS293" s="730"/>
      <c r="KZT293" s="730"/>
      <c r="KZU293" s="730"/>
      <c r="KZV293" s="730"/>
      <c r="KZW293" s="730"/>
      <c r="KZX293" s="730"/>
      <c r="KZY293" s="730"/>
      <c r="KZZ293" s="730"/>
      <c r="LAA293" s="730"/>
      <c r="LAB293" s="730"/>
      <c r="LAC293" s="730"/>
      <c r="LAD293" s="730"/>
      <c r="LAE293" s="730"/>
      <c r="LAF293" s="730"/>
      <c r="LAG293" s="730"/>
      <c r="LAH293" s="730"/>
      <c r="LAI293" s="730"/>
      <c r="LAJ293" s="730"/>
      <c r="LAK293" s="730"/>
      <c r="LAL293" s="730"/>
      <c r="LAM293" s="730"/>
      <c r="LAN293" s="730"/>
      <c r="LAO293" s="730"/>
      <c r="LAP293" s="730"/>
      <c r="LAQ293" s="730"/>
      <c r="LAR293" s="730"/>
      <c r="LAS293" s="730"/>
      <c r="LAT293" s="730"/>
      <c r="LAU293" s="730"/>
      <c r="LAV293" s="730"/>
      <c r="LAW293" s="730"/>
      <c r="LAX293" s="730"/>
      <c r="LAY293" s="730"/>
      <c r="LAZ293" s="730"/>
      <c r="LBA293" s="730"/>
      <c r="LBB293" s="730"/>
      <c r="LBC293" s="730"/>
      <c r="LBD293" s="730"/>
      <c r="LBE293" s="730"/>
      <c r="LBF293" s="730"/>
      <c r="LBG293" s="730"/>
      <c r="LBH293" s="730"/>
      <c r="LBI293" s="730"/>
      <c r="LBJ293" s="730"/>
      <c r="LBK293" s="730"/>
      <c r="LBL293" s="730"/>
      <c r="LBM293" s="730"/>
      <c r="LBN293" s="730"/>
      <c r="LBO293" s="730"/>
      <c r="LBP293" s="730"/>
      <c r="LBQ293" s="730"/>
      <c r="LBR293" s="730"/>
      <c r="LBS293" s="730"/>
      <c r="LBT293" s="730"/>
      <c r="LBU293" s="730"/>
      <c r="LBV293" s="730"/>
      <c r="LBW293" s="730"/>
      <c r="LBX293" s="730"/>
      <c r="LBY293" s="730"/>
      <c r="LBZ293" s="730"/>
      <c r="LCA293" s="730"/>
      <c r="LCB293" s="730"/>
      <c r="LCC293" s="730"/>
      <c r="LCD293" s="730"/>
      <c r="LCE293" s="730"/>
      <c r="LCF293" s="730"/>
      <c r="LCG293" s="730"/>
      <c r="LCH293" s="730"/>
      <c r="LCI293" s="730"/>
      <c r="LCJ293" s="730"/>
      <c r="LCK293" s="730"/>
      <c r="LCL293" s="730"/>
      <c r="LCM293" s="730"/>
      <c r="LCN293" s="730"/>
      <c r="LCO293" s="730"/>
      <c r="LCP293" s="730"/>
      <c r="LCQ293" s="730"/>
      <c r="LCR293" s="730"/>
      <c r="LCS293" s="730"/>
      <c r="LCT293" s="730"/>
      <c r="LCU293" s="730"/>
      <c r="LCV293" s="730"/>
      <c r="LCW293" s="730"/>
      <c r="LCX293" s="730"/>
      <c r="LCY293" s="730"/>
      <c r="LCZ293" s="730"/>
      <c r="LDA293" s="730"/>
      <c r="LDB293" s="730"/>
      <c r="LDC293" s="730"/>
      <c r="LDD293" s="730"/>
      <c r="LDE293" s="730"/>
      <c r="LDF293" s="730"/>
      <c r="LDG293" s="730"/>
      <c r="LDH293" s="730"/>
      <c r="LDI293" s="730"/>
      <c r="LDJ293" s="730"/>
      <c r="LDK293" s="730"/>
      <c r="LDL293" s="730"/>
      <c r="LDM293" s="730"/>
      <c r="LDN293" s="730"/>
      <c r="LDO293" s="730"/>
      <c r="LDP293" s="730"/>
      <c r="LDQ293" s="730"/>
      <c r="LDR293" s="730"/>
      <c r="LDS293" s="730"/>
      <c r="LDT293" s="730"/>
      <c r="LDU293" s="730"/>
      <c r="LDV293" s="730"/>
      <c r="LDW293" s="730"/>
      <c r="LDX293" s="730"/>
      <c r="LDY293" s="730"/>
      <c r="LDZ293" s="730"/>
      <c r="LEA293" s="730"/>
      <c r="LEB293" s="730"/>
      <c r="LEC293" s="730"/>
      <c r="LED293" s="730"/>
      <c r="LEE293" s="730"/>
      <c r="LEF293" s="730"/>
      <c r="LEG293" s="730"/>
      <c r="LEH293" s="730"/>
      <c r="LEI293" s="730"/>
      <c r="LEJ293" s="730"/>
      <c r="LEK293" s="730"/>
      <c r="LEL293" s="730"/>
      <c r="LEM293" s="730"/>
      <c r="LEN293" s="730"/>
      <c r="LEO293" s="730"/>
      <c r="LEP293" s="730"/>
      <c r="LEQ293" s="730"/>
      <c r="LER293" s="730"/>
      <c r="LES293" s="730"/>
      <c r="LET293" s="730"/>
      <c r="LEU293" s="730"/>
      <c r="LEV293" s="730"/>
      <c r="LEW293" s="730"/>
      <c r="LEX293" s="730"/>
      <c r="LEY293" s="730"/>
      <c r="LEZ293" s="730"/>
      <c r="LFA293" s="730"/>
      <c r="LFB293" s="730"/>
      <c r="LFC293" s="730"/>
      <c r="LFD293" s="730"/>
      <c r="LFE293" s="730"/>
      <c r="LFF293" s="730"/>
      <c r="LFG293" s="730"/>
      <c r="LFH293" s="730"/>
      <c r="LFI293" s="730"/>
      <c r="LFJ293" s="730"/>
      <c r="LFK293" s="730"/>
      <c r="LFL293" s="730"/>
      <c r="LFM293" s="730"/>
      <c r="LFN293" s="730"/>
      <c r="LFO293" s="730"/>
      <c r="LFP293" s="730"/>
      <c r="LFQ293" s="730"/>
      <c r="LFR293" s="730"/>
      <c r="LFS293" s="730"/>
      <c r="LFT293" s="730"/>
      <c r="LFU293" s="730"/>
      <c r="LFV293" s="730"/>
      <c r="LFW293" s="730"/>
      <c r="LFX293" s="730"/>
      <c r="LFY293" s="730"/>
      <c r="LFZ293" s="730"/>
      <c r="LGA293" s="730"/>
      <c r="LGB293" s="730"/>
      <c r="LGC293" s="730"/>
      <c r="LGD293" s="730"/>
      <c r="LGE293" s="730"/>
      <c r="LGF293" s="730"/>
      <c r="LGG293" s="730"/>
      <c r="LGH293" s="730"/>
      <c r="LGI293" s="730"/>
      <c r="LGJ293" s="730"/>
      <c r="LGK293" s="730"/>
      <c r="LGL293" s="730"/>
      <c r="LGM293" s="730"/>
      <c r="LGN293" s="730"/>
      <c r="LGO293" s="730"/>
      <c r="LGP293" s="730"/>
      <c r="LGQ293" s="730"/>
      <c r="LGR293" s="730"/>
      <c r="LGS293" s="730"/>
      <c r="LGT293" s="730"/>
      <c r="LGU293" s="730"/>
      <c r="LGV293" s="730"/>
      <c r="LGW293" s="730"/>
      <c r="LGX293" s="730"/>
      <c r="LGY293" s="730"/>
      <c r="LGZ293" s="730"/>
      <c r="LHA293" s="730"/>
      <c r="LHB293" s="730"/>
      <c r="LHC293" s="730"/>
      <c r="LHD293" s="730"/>
      <c r="LHE293" s="730"/>
      <c r="LHF293" s="730"/>
      <c r="LHG293" s="730"/>
      <c r="LHH293" s="730"/>
      <c r="LHI293" s="730"/>
      <c r="LHJ293" s="730"/>
      <c r="LHK293" s="730"/>
      <c r="LHL293" s="730"/>
      <c r="LHM293" s="730"/>
      <c r="LHN293" s="730"/>
      <c r="LHO293" s="730"/>
      <c r="LHP293" s="730"/>
      <c r="LHQ293" s="730"/>
      <c r="LHR293" s="730"/>
      <c r="LHS293" s="730"/>
      <c r="LHT293" s="730"/>
      <c r="LHU293" s="730"/>
      <c r="LHV293" s="730"/>
      <c r="LHW293" s="730"/>
      <c r="LHX293" s="730"/>
      <c r="LHY293" s="730"/>
      <c r="LHZ293" s="730"/>
      <c r="LIA293" s="730"/>
      <c r="LIB293" s="730"/>
      <c r="LIC293" s="730"/>
      <c r="LID293" s="730"/>
      <c r="LIE293" s="730"/>
      <c r="LIF293" s="730"/>
      <c r="LIG293" s="730"/>
      <c r="LIH293" s="730"/>
      <c r="LII293" s="730"/>
      <c r="LIJ293" s="730"/>
      <c r="LIK293" s="730"/>
      <c r="LIL293" s="730"/>
      <c r="LIM293" s="730"/>
      <c r="LIN293" s="730"/>
      <c r="LIO293" s="730"/>
      <c r="LIP293" s="730"/>
      <c r="LIQ293" s="730"/>
      <c r="LIR293" s="730"/>
      <c r="LIS293" s="730"/>
      <c r="LIT293" s="730"/>
      <c r="LIU293" s="730"/>
      <c r="LIV293" s="730"/>
      <c r="LIW293" s="730"/>
      <c r="LIX293" s="730"/>
      <c r="LIY293" s="730"/>
      <c r="LIZ293" s="730"/>
      <c r="LJA293" s="730"/>
      <c r="LJB293" s="730"/>
      <c r="LJC293" s="730"/>
      <c r="LJD293" s="730"/>
      <c r="LJE293" s="730"/>
      <c r="LJF293" s="730"/>
      <c r="LJG293" s="730"/>
      <c r="LJH293" s="730"/>
      <c r="LJI293" s="730"/>
      <c r="LJJ293" s="730"/>
      <c r="LJK293" s="730"/>
      <c r="LJL293" s="730"/>
      <c r="LJM293" s="730"/>
      <c r="LJN293" s="730"/>
      <c r="LJO293" s="730"/>
      <c r="LJP293" s="730"/>
      <c r="LJQ293" s="730"/>
      <c r="LJR293" s="730"/>
      <c r="LJS293" s="730"/>
      <c r="LJT293" s="730"/>
      <c r="LJU293" s="730"/>
      <c r="LJV293" s="730"/>
      <c r="LJW293" s="730"/>
      <c r="LJX293" s="730"/>
      <c r="LJY293" s="730"/>
      <c r="LJZ293" s="730"/>
      <c r="LKA293" s="730"/>
      <c r="LKB293" s="730"/>
      <c r="LKC293" s="730"/>
      <c r="LKD293" s="730"/>
      <c r="LKE293" s="730"/>
      <c r="LKF293" s="730"/>
      <c r="LKG293" s="730"/>
      <c r="LKH293" s="730"/>
      <c r="LKI293" s="730"/>
      <c r="LKJ293" s="730"/>
      <c r="LKK293" s="730"/>
      <c r="LKL293" s="730"/>
      <c r="LKM293" s="730"/>
      <c r="LKN293" s="730"/>
      <c r="LKO293" s="730"/>
      <c r="LKP293" s="730"/>
      <c r="LKQ293" s="730"/>
      <c r="LKR293" s="730"/>
      <c r="LKS293" s="730"/>
      <c r="LKT293" s="730"/>
      <c r="LKU293" s="730"/>
      <c r="LKV293" s="730"/>
      <c r="LKW293" s="730"/>
      <c r="LKX293" s="730"/>
      <c r="LKY293" s="730"/>
      <c r="LKZ293" s="730"/>
      <c r="LLA293" s="730"/>
      <c r="LLB293" s="730"/>
      <c r="LLC293" s="730"/>
      <c r="LLD293" s="730"/>
      <c r="LLE293" s="730"/>
      <c r="LLF293" s="730"/>
      <c r="LLG293" s="730"/>
      <c r="LLH293" s="730"/>
      <c r="LLI293" s="730"/>
      <c r="LLJ293" s="730"/>
      <c r="LLK293" s="730"/>
      <c r="LLL293" s="730"/>
      <c r="LLM293" s="730"/>
      <c r="LLN293" s="730"/>
      <c r="LLO293" s="730"/>
      <c r="LLP293" s="730"/>
      <c r="LLQ293" s="730"/>
      <c r="LLR293" s="730"/>
      <c r="LLS293" s="730"/>
      <c r="LLT293" s="730"/>
      <c r="LLU293" s="730"/>
      <c r="LLV293" s="730"/>
      <c r="LLW293" s="730"/>
      <c r="LLX293" s="730"/>
      <c r="LLY293" s="730"/>
      <c r="LLZ293" s="730"/>
      <c r="LMA293" s="730"/>
      <c r="LMB293" s="730"/>
      <c r="LMC293" s="730"/>
      <c r="LMD293" s="730"/>
      <c r="LME293" s="730"/>
      <c r="LMF293" s="730"/>
      <c r="LMG293" s="730"/>
      <c r="LMH293" s="730"/>
      <c r="LMI293" s="730"/>
      <c r="LMJ293" s="730"/>
      <c r="LMK293" s="730"/>
      <c r="LML293" s="730"/>
      <c r="LMM293" s="730"/>
      <c r="LMN293" s="730"/>
      <c r="LMO293" s="730"/>
      <c r="LMP293" s="730"/>
      <c r="LMQ293" s="730"/>
      <c r="LMR293" s="730"/>
      <c r="LMS293" s="730"/>
      <c r="LMT293" s="730"/>
      <c r="LMU293" s="730"/>
      <c r="LMV293" s="730"/>
      <c r="LMW293" s="730"/>
      <c r="LMX293" s="730"/>
      <c r="LMY293" s="730"/>
      <c r="LMZ293" s="730"/>
      <c r="LNA293" s="730"/>
      <c r="LNB293" s="730"/>
      <c r="LNC293" s="730"/>
      <c r="LND293" s="730"/>
      <c r="LNE293" s="730"/>
      <c r="LNF293" s="730"/>
      <c r="LNG293" s="730"/>
      <c r="LNH293" s="730"/>
      <c r="LNI293" s="730"/>
      <c r="LNJ293" s="730"/>
      <c r="LNK293" s="730"/>
      <c r="LNL293" s="730"/>
      <c r="LNM293" s="730"/>
      <c r="LNN293" s="730"/>
      <c r="LNO293" s="730"/>
      <c r="LNP293" s="730"/>
      <c r="LNQ293" s="730"/>
      <c r="LNR293" s="730"/>
      <c r="LNS293" s="730"/>
      <c r="LNT293" s="730"/>
      <c r="LNU293" s="730"/>
      <c r="LNV293" s="730"/>
      <c r="LNW293" s="730"/>
      <c r="LNX293" s="730"/>
      <c r="LNY293" s="730"/>
      <c r="LNZ293" s="730"/>
      <c r="LOA293" s="730"/>
      <c r="LOB293" s="730"/>
      <c r="LOC293" s="730"/>
      <c r="LOD293" s="730"/>
      <c r="LOE293" s="730"/>
      <c r="LOF293" s="730"/>
      <c r="LOG293" s="730"/>
      <c r="LOH293" s="730"/>
      <c r="LOI293" s="730"/>
      <c r="LOJ293" s="730"/>
      <c r="LOK293" s="730"/>
      <c r="LOL293" s="730"/>
      <c r="LOM293" s="730"/>
      <c r="LON293" s="730"/>
      <c r="LOO293" s="730"/>
      <c r="LOP293" s="730"/>
      <c r="LOQ293" s="730"/>
      <c r="LOR293" s="730"/>
      <c r="LOS293" s="730"/>
      <c r="LOT293" s="730"/>
      <c r="LOU293" s="730"/>
      <c r="LOV293" s="730"/>
      <c r="LOW293" s="730"/>
      <c r="LOX293" s="730"/>
      <c r="LOY293" s="730"/>
      <c r="LOZ293" s="730"/>
      <c r="LPA293" s="730"/>
      <c r="LPB293" s="730"/>
      <c r="LPC293" s="730"/>
      <c r="LPD293" s="730"/>
      <c r="LPE293" s="730"/>
      <c r="LPF293" s="730"/>
      <c r="LPG293" s="730"/>
      <c r="LPH293" s="730"/>
      <c r="LPI293" s="730"/>
      <c r="LPJ293" s="730"/>
      <c r="LPK293" s="730"/>
      <c r="LPL293" s="730"/>
      <c r="LPM293" s="730"/>
      <c r="LPN293" s="730"/>
      <c r="LPO293" s="730"/>
      <c r="LPP293" s="730"/>
      <c r="LPQ293" s="730"/>
      <c r="LPR293" s="730"/>
      <c r="LPS293" s="730"/>
      <c r="LPT293" s="730"/>
      <c r="LPU293" s="730"/>
      <c r="LPV293" s="730"/>
      <c r="LPW293" s="730"/>
      <c r="LPX293" s="730"/>
      <c r="LPY293" s="730"/>
      <c r="LPZ293" s="730"/>
      <c r="LQA293" s="730"/>
      <c r="LQB293" s="730"/>
      <c r="LQC293" s="730"/>
      <c r="LQD293" s="730"/>
      <c r="LQE293" s="730"/>
      <c r="LQF293" s="730"/>
      <c r="LQG293" s="730"/>
      <c r="LQH293" s="730"/>
      <c r="LQI293" s="730"/>
      <c r="LQJ293" s="730"/>
      <c r="LQK293" s="730"/>
      <c r="LQL293" s="730"/>
      <c r="LQM293" s="730"/>
      <c r="LQN293" s="730"/>
      <c r="LQO293" s="730"/>
      <c r="LQP293" s="730"/>
      <c r="LQQ293" s="730"/>
      <c r="LQR293" s="730"/>
      <c r="LQS293" s="730"/>
      <c r="LQT293" s="730"/>
      <c r="LQU293" s="730"/>
      <c r="LQV293" s="730"/>
      <c r="LQW293" s="730"/>
      <c r="LQX293" s="730"/>
      <c r="LQY293" s="730"/>
      <c r="LQZ293" s="730"/>
      <c r="LRA293" s="730"/>
      <c r="LRB293" s="730"/>
      <c r="LRC293" s="730"/>
      <c r="LRD293" s="730"/>
      <c r="LRE293" s="730"/>
      <c r="LRF293" s="730"/>
      <c r="LRG293" s="730"/>
      <c r="LRH293" s="730"/>
      <c r="LRI293" s="730"/>
      <c r="LRJ293" s="730"/>
      <c r="LRK293" s="730"/>
      <c r="LRL293" s="730"/>
      <c r="LRM293" s="730"/>
      <c r="LRN293" s="730"/>
      <c r="LRO293" s="730"/>
      <c r="LRP293" s="730"/>
      <c r="LRQ293" s="730"/>
      <c r="LRR293" s="730"/>
      <c r="LRS293" s="730"/>
      <c r="LRT293" s="730"/>
      <c r="LRU293" s="730"/>
      <c r="LRV293" s="730"/>
      <c r="LRW293" s="730"/>
      <c r="LRX293" s="730"/>
      <c r="LRY293" s="730"/>
      <c r="LRZ293" s="730"/>
      <c r="LSA293" s="730"/>
      <c r="LSB293" s="730"/>
      <c r="LSC293" s="730"/>
      <c r="LSD293" s="730"/>
      <c r="LSE293" s="730"/>
      <c r="LSF293" s="730"/>
      <c r="LSG293" s="730"/>
      <c r="LSH293" s="730"/>
      <c r="LSI293" s="730"/>
      <c r="LSJ293" s="730"/>
      <c r="LSK293" s="730"/>
      <c r="LSL293" s="730"/>
      <c r="LSM293" s="730"/>
      <c r="LSN293" s="730"/>
      <c r="LSO293" s="730"/>
      <c r="LSP293" s="730"/>
      <c r="LSQ293" s="730"/>
      <c r="LSR293" s="730"/>
      <c r="LSS293" s="730"/>
      <c r="LST293" s="730"/>
      <c r="LSU293" s="730"/>
      <c r="LSV293" s="730"/>
      <c r="LSW293" s="730"/>
      <c r="LSX293" s="730"/>
      <c r="LSY293" s="730"/>
      <c r="LSZ293" s="730"/>
      <c r="LTA293" s="730"/>
      <c r="LTB293" s="730"/>
      <c r="LTC293" s="730"/>
      <c r="LTD293" s="730"/>
      <c r="LTE293" s="730"/>
      <c r="LTF293" s="730"/>
      <c r="LTG293" s="730"/>
      <c r="LTH293" s="730"/>
      <c r="LTI293" s="730"/>
      <c r="LTJ293" s="730"/>
      <c r="LTK293" s="730"/>
      <c r="LTL293" s="730"/>
      <c r="LTM293" s="730"/>
      <c r="LTN293" s="730"/>
      <c r="LTO293" s="730"/>
      <c r="LTP293" s="730"/>
      <c r="LTQ293" s="730"/>
      <c r="LTR293" s="730"/>
      <c r="LTS293" s="730"/>
      <c r="LTT293" s="730"/>
      <c r="LTU293" s="730"/>
      <c r="LTV293" s="730"/>
      <c r="LTW293" s="730"/>
      <c r="LTX293" s="730"/>
      <c r="LTY293" s="730"/>
      <c r="LTZ293" s="730"/>
      <c r="LUA293" s="730"/>
      <c r="LUB293" s="730"/>
      <c r="LUC293" s="730"/>
      <c r="LUD293" s="730"/>
      <c r="LUE293" s="730"/>
      <c r="LUF293" s="730"/>
      <c r="LUG293" s="730"/>
      <c r="LUH293" s="730"/>
      <c r="LUI293" s="730"/>
      <c r="LUJ293" s="730"/>
      <c r="LUK293" s="730"/>
      <c r="LUL293" s="730"/>
      <c r="LUM293" s="730"/>
      <c r="LUN293" s="730"/>
      <c r="LUO293" s="730"/>
      <c r="LUP293" s="730"/>
      <c r="LUQ293" s="730"/>
      <c r="LUR293" s="730"/>
      <c r="LUS293" s="730"/>
      <c r="LUT293" s="730"/>
      <c r="LUU293" s="730"/>
      <c r="LUV293" s="730"/>
      <c r="LUW293" s="730"/>
      <c r="LUX293" s="730"/>
      <c r="LUY293" s="730"/>
      <c r="LUZ293" s="730"/>
      <c r="LVA293" s="730"/>
      <c r="LVB293" s="730"/>
      <c r="LVC293" s="730"/>
      <c r="LVD293" s="730"/>
      <c r="LVE293" s="730"/>
      <c r="LVF293" s="730"/>
      <c r="LVG293" s="730"/>
      <c r="LVH293" s="730"/>
      <c r="LVI293" s="730"/>
      <c r="LVJ293" s="730"/>
      <c r="LVK293" s="730"/>
      <c r="LVL293" s="730"/>
      <c r="LVM293" s="730"/>
      <c r="LVN293" s="730"/>
      <c r="LVO293" s="730"/>
      <c r="LVP293" s="730"/>
      <c r="LVQ293" s="730"/>
      <c r="LVR293" s="730"/>
      <c r="LVS293" s="730"/>
      <c r="LVT293" s="730"/>
      <c r="LVU293" s="730"/>
      <c r="LVV293" s="730"/>
      <c r="LVW293" s="730"/>
      <c r="LVX293" s="730"/>
      <c r="LVY293" s="730"/>
      <c r="LVZ293" s="730"/>
      <c r="LWA293" s="730"/>
      <c r="LWB293" s="730"/>
      <c r="LWC293" s="730"/>
      <c r="LWD293" s="730"/>
      <c r="LWE293" s="730"/>
      <c r="LWF293" s="730"/>
      <c r="LWG293" s="730"/>
      <c r="LWH293" s="730"/>
      <c r="LWI293" s="730"/>
      <c r="LWJ293" s="730"/>
      <c r="LWK293" s="730"/>
      <c r="LWL293" s="730"/>
      <c r="LWM293" s="730"/>
      <c r="LWN293" s="730"/>
      <c r="LWO293" s="730"/>
      <c r="LWP293" s="730"/>
      <c r="LWQ293" s="730"/>
      <c r="LWR293" s="730"/>
      <c r="LWS293" s="730"/>
      <c r="LWT293" s="730"/>
      <c r="LWU293" s="730"/>
      <c r="LWV293" s="730"/>
      <c r="LWW293" s="730"/>
      <c r="LWX293" s="730"/>
      <c r="LWY293" s="730"/>
      <c r="LWZ293" s="730"/>
      <c r="LXA293" s="730"/>
      <c r="LXB293" s="730"/>
      <c r="LXC293" s="730"/>
      <c r="LXD293" s="730"/>
      <c r="LXE293" s="730"/>
      <c r="LXF293" s="730"/>
      <c r="LXG293" s="730"/>
      <c r="LXH293" s="730"/>
      <c r="LXI293" s="730"/>
      <c r="LXJ293" s="730"/>
      <c r="LXK293" s="730"/>
      <c r="LXL293" s="730"/>
      <c r="LXM293" s="730"/>
      <c r="LXN293" s="730"/>
      <c r="LXO293" s="730"/>
      <c r="LXP293" s="730"/>
      <c r="LXQ293" s="730"/>
      <c r="LXR293" s="730"/>
      <c r="LXS293" s="730"/>
      <c r="LXT293" s="730"/>
      <c r="LXU293" s="730"/>
      <c r="LXV293" s="730"/>
      <c r="LXW293" s="730"/>
      <c r="LXX293" s="730"/>
      <c r="LXY293" s="730"/>
      <c r="LXZ293" s="730"/>
      <c r="LYA293" s="730"/>
      <c r="LYB293" s="730"/>
      <c r="LYC293" s="730"/>
      <c r="LYD293" s="730"/>
      <c r="LYE293" s="730"/>
      <c r="LYF293" s="730"/>
      <c r="LYG293" s="730"/>
      <c r="LYH293" s="730"/>
      <c r="LYI293" s="730"/>
      <c r="LYJ293" s="730"/>
      <c r="LYK293" s="730"/>
      <c r="LYL293" s="730"/>
      <c r="LYM293" s="730"/>
      <c r="LYN293" s="730"/>
      <c r="LYO293" s="730"/>
      <c r="LYP293" s="730"/>
      <c r="LYQ293" s="730"/>
      <c r="LYR293" s="730"/>
      <c r="LYS293" s="730"/>
      <c r="LYT293" s="730"/>
      <c r="LYU293" s="730"/>
      <c r="LYV293" s="730"/>
      <c r="LYW293" s="730"/>
      <c r="LYX293" s="730"/>
      <c r="LYY293" s="730"/>
      <c r="LYZ293" s="730"/>
      <c r="LZA293" s="730"/>
      <c r="LZB293" s="730"/>
      <c r="LZC293" s="730"/>
      <c r="LZD293" s="730"/>
      <c r="LZE293" s="730"/>
      <c r="LZF293" s="730"/>
      <c r="LZG293" s="730"/>
      <c r="LZH293" s="730"/>
      <c r="LZI293" s="730"/>
      <c r="LZJ293" s="730"/>
      <c r="LZK293" s="730"/>
      <c r="LZL293" s="730"/>
      <c r="LZM293" s="730"/>
      <c r="LZN293" s="730"/>
      <c r="LZO293" s="730"/>
      <c r="LZP293" s="730"/>
      <c r="LZQ293" s="730"/>
      <c r="LZR293" s="730"/>
      <c r="LZS293" s="730"/>
      <c r="LZT293" s="730"/>
      <c r="LZU293" s="730"/>
      <c r="LZV293" s="730"/>
      <c r="LZW293" s="730"/>
      <c r="LZX293" s="730"/>
      <c r="LZY293" s="730"/>
      <c r="LZZ293" s="730"/>
      <c r="MAA293" s="730"/>
      <c r="MAB293" s="730"/>
      <c r="MAC293" s="730"/>
      <c r="MAD293" s="730"/>
      <c r="MAE293" s="730"/>
      <c r="MAF293" s="730"/>
      <c r="MAG293" s="730"/>
      <c r="MAH293" s="730"/>
      <c r="MAI293" s="730"/>
      <c r="MAJ293" s="730"/>
      <c r="MAK293" s="730"/>
      <c r="MAL293" s="730"/>
      <c r="MAM293" s="730"/>
      <c r="MAN293" s="730"/>
      <c r="MAO293" s="730"/>
      <c r="MAP293" s="730"/>
      <c r="MAQ293" s="730"/>
      <c r="MAR293" s="730"/>
      <c r="MAS293" s="730"/>
      <c r="MAT293" s="730"/>
      <c r="MAU293" s="730"/>
      <c r="MAV293" s="730"/>
      <c r="MAW293" s="730"/>
      <c r="MAX293" s="730"/>
      <c r="MAY293" s="730"/>
      <c r="MAZ293" s="730"/>
      <c r="MBA293" s="730"/>
      <c r="MBB293" s="730"/>
      <c r="MBC293" s="730"/>
      <c r="MBD293" s="730"/>
      <c r="MBE293" s="730"/>
      <c r="MBF293" s="730"/>
      <c r="MBG293" s="730"/>
      <c r="MBH293" s="730"/>
      <c r="MBI293" s="730"/>
      <c r="MBJ293" s="730"/>
      <c r="MBK293" s="730"/>
      <c r="MBL293" s="730"/>
      <c r="MBM293" s="730"/>
      <c r="MBN293" s="730"/>
      <c r="MBO293" s="730"/>
      <c r="MBP293" s="730"/>
      <c r="MBQ293" s="730"/>
      <c r="MBR293" s="730"/>
      <c r="MBS293" s="730"/>
      <c r="MBT293" s="730"/>
      <c r="MBU293" s="730"/>
      <c r="MBV293" s="730"/>
      <c r="MBW293" s="730"/>
      <c r="MBX293" s="730"/>
      <c r="MBY293" s="730"/>
      <c r="MBZ293" s="730"/>
      <c r="MCA293" s="730"/>
      <c r="MCB293" s="730"/>
      <c r="MCC293" s="730"/>
      <c r="MCD293" s="730"/>
      <c r="MCE293" s="730"/>
      <c r="MCF293" s="730"/>
      <c r="MCG293" s="730"/>
      <c r="MCH293" s="730"/>
      <c r="MCI293" s="730"/>
      <c r="MCJ293" s="730"/>
      <c r="MCK293" s="730"/>
      <c r="MCL293" s="730"/>
      <c r="MCM293" s="730"/>
      <c r="MCN293" s="730"/>
      <c r="MCO293" s="730"/>
      <c r="MCP293" s="730"/>
      <c r="MCQ293" s="730"/>
      <c r="MCR293" s="730"/>
      <c r="MCS293" s="730"/>
      <c r="MCT293" s="730"/>
      <c r="MCU293" s="730"/>
      <c r="MCV293" s="730"/>
      <c r="MCW293" s="730"/>
      <c r="MCX293" s="730"/>
      <c r="MCY293" s="730"/>
      <c r="MCZ293" s="730"/>
      <c r="MDA293" s="730"/>
      <c r="MDB293" s="730"/>
      <c r="MDC293" s="730"/>
      <c r="MDD293" s="730"/>
      <c r="MDE293" s="730"/>
      <c r="MDF293" s="730"/>
      <c r="MDG293" s="730"/>
      <c r="MDH293" s="730"/>
      <c r="MDI293" s="730"/>
      <c r="MDJ293" s="730"/>
      <c r="MDK293" s="730"/>
      <c r="MDL293" s="730"/>
      <c r="MDM293" s="730"/>
      <c r="MDN293" s="730"/>
      <c r="MDO293" s="730"/>
      <c r="MDP293" s="730"/>
      <c r="MDQ293" s="730"/>
      <c r="MDR293" s="730"/>
      <c r="MDS293" s="730"/>
      <c r="MDT293" s="730"/>
      <c r="MDU293" s="730"/>
      <c r="MDV293" s="730"/>
      <c r="MDW293" s="730"/>
      <c r="MDX293" s="730"/>
      <c r="MDY293" s="730"/>
      <c r="MDZ293" s="730"/>
      <c r="MEA293" s="730"/>
      <c r="MEB293" s="730"/>
      <c r="MEC293" s="730"/>
      <c r="MED293" s="730"/>
      <c r="MEE293" s="730"/>
      <c r="MEF293" s="730"/>
      <c r="MEG293" s="730"/>
      <c r="MEH293" s="730"/>
      <c r="MEI293" s="730"/>
      <c r="MEJ293" s="730"/>
      <c r="MEK293" s="730"/>
      <c r="MEL293" s="730"/>
      <c r="MEM293" s="730"/>
      <c r="MEN293" s="730"/>
      <c r="MEO293" s="730"/>
      <c r="MEP293" s="730"/>
      <c r="MEQ293" s="730"/>
      <c r="MER293" s="730"/>
      <c r="MES293" s="730"/>
      <c r="MET293" s="730"/>
      <c r="MEU293" s="730"/>
      <c r="MEV293" s="730"/>
      <c r="MEW293" s="730"/>
      <c r="MEX293" s="730"/>
      <c r="MEY293" s="730"/>
      <c r="MEZ293" s="730"/>
      <c r="MFA293" s="730"/>
      <c r="MFB293" s="730"/>
      <c r="MFC293" s="730"/>
      <c r="MFD293" s="730"/>
      <c r="MFE293" s="730"/>
      <c r="MFF293" s="730"/>
      <c r="MFG293" s="730"/>
      <c r="MFH293" s="730"/>
      <c r="MFI293" s="730"/>
      <c r="MFJ293" s="730"/>
      <c r="MFK293" s="730"/>
      <c r="MFL293" s="730"/>
      <c r="MFM293" s="730"/>
      <c r="MFN293" s="730"/>
      <c r="MFO293" s="730"/>
      <c r="MFP293" s="730"/>
      <c r="MFQ293" s="730"/>
      <c r="MFR293" s="730"/>
      <c r="MFS293" s="730"/>
      <c r="MFT293" s="730"/>
      <c r="MFU293" s="730"/>
      <c r="MFV293" s="730"/>
      <c r="MFW293" s="730"/>
      <c r="MFX293" s="730"/>
      <c r="MFY293" s="730"/>
      <c r="MFZ293" s="730"/>
      <c r="MGA293" s="730"/>
      <c r="MGB293" s="730"/>
      <c r="MGC293" s="730"/>
      <c r="MGD293" s="730"/>
      <c r="MGE293" s="730"/>
      <c r="MGF293" s="730"/>
      <c r="MGG293" s="730"/>
      <c r="MGH293" s="730"/>
      <c r="MGI293" s="730"/>
      <c r="MGJ293" s="730"/>
      <c r="MGK293" s="730"/>
      <c r="MGL293" s="730"/>
      <c r="MGM293" s="730"/>
      <c r="MGN293" s="730"/>
      <c r="MGO293" s="730"/>
      <c r="MGP293" s="730"/>
      <c r="MGQ293" s="730"/>
      <c r="MGR293" s="730"/>
      <c r="MGS293" s="730"/>
      <c r="MGT293" s="730"/>
      <c r="MGU293" s="730"/>
      <c r="MGV293" s="730"/>
      <c r="MGW293" s="730"/>
      <c r="MGX293" s="730"/>
      <c r="MGY293" s="730"/>
      <c r="MGZ293" s="730"/>
      <c r="MHA293" s="730"/>
      <c r="MHB293" s="730"/>
      <c r="MHC293" s="730"/>
      <c r="MHD293" s="730"/>
      <c r="MHE293" s="730"/>
      <c r="MHF293" s="730"/>
      <c r="MHG293" s="730"/>
      <c r="MHH293" s="730"/>
      <c r="MHI293" s="730"/>
      <c r="MHJ293" s="730"/>
      <c r="MHK293" s="730"/>
      <c r="MHL293" s="730"/>
      <c r="MHM293" s="730"/>
      <c r="MHN293" s="730"/>
      <c r="MHO293" s="730"/>
      <c r="MHP293" s="730"/>
      <c r="MHQ293" s="730"/>
      <c r="MHR293" s="730"/>
      <c r="MHS293" s="730"/>
      <c r="MHT293" s="730"/>
      <c r="MHU293" s="730"/>
      <c r="MHV293" s="730"/>
      <c r="MHW293" s="730"/>
      <c r="MHX293" s="730"/>
      <c r="MHY293" s="730"/>
      <c r="MHZ293" s="730"/>
      <c r="MIA293" s="730"/>
      <c r="MIB293" s="730"/>
      <c r="MIC293" s="730"/>
      <c r="MID293" s="730"/>
      <c r="MIE293" s="730"/>
      <c r="MIF293" s="730"/>
      <c r="MIG293" s="730"/>
      <c r="MIH293" s="730"/>
      <c r="MII293" s="730"/>
      <c r="MIJ293" s="730"/>
      <c r="MIK293" s="730"/>
      <c r="MIL293" s="730"/>
      <c r="MIM293" s="730"/>
      <c r="MIN293" s="730"/>
      <c r="MIO293" s="730"/>
      <c r="MIP293" s="730"/>
      <c r="MIQ293" s="730"/>
      <c r="MIR293" s="730"/>
      <c r="MIS293" s="730"/>
      <c r="MIT293" s="730"/>
      <c r="MIU293" s="730"/>
      <c r="MIV293" s="730"/>
      <c r="MIW293" s="730"/>
      <c r="MIX293" s="730"/>
      <c r="MIY293" s="730"/>
      <c r="MIZ293" s="730"/>
      <c r="MJA293" s="730"/>
      <c r="MJB293" s="730"/>
      <c r="MJC293" s="730"/>
      <c r="MJD293" s="730"/>
      <c r="MJE293" s="730"/>
      <c r="MJF293" s="730"/>
      <c r="MJG293" s="730"/>
      <c r="MJH293" s="730"/>
      <c r="MJI293" s="730"/>
      <c r="MJJ293" s="730"/>
      <c r="MJK293" s="730"/>
      <c r="MJL293" s="730"/>
      <c r="MJM293" s="730"/>
      <c r="MJN293" s="730"/>
      <c r="MJO293" s="730"/>
      <c r="MJP293" s="730"/>
      <c r="MJQ293" s="730"/>
      <c r="MJR293" s="730"/>
      <c r="MJS293" s="730"/>
      <c r="MJT293" s="730"/>
      <c r="MJU293" s="730"/>
      <c r="MJV293" s="730"/>
      <c r="MJW293" s="730"/>
      <c r="MJX293" s="730"/>
      <c r="MJY293" s="730"/>
      <c r="MJZ293" s="730"/>
      <c r="MKA293" s="730"/>
      <c r="MKB293" s="730"/>
      <c r="MKC293" s="730"/>
      <c r="MKD293" s="730"/>
      <c r="MKE293" s="730"/>
      <c r="MKF293" s="730"/>
      <c r="MKG293" s="730"/>
      <c r="MKH293" s="730"/>
      <c r="MKI293" s="730"/>
      <c r="MKJ293" s="730"/>
      <c r="MKK293" s="730"/>
      <c r="MKL293" s="730"/>
      <c r="MKM293" s="730"/>
      <c r="MKN293" s="730"/>
      <c r="MKO293" s="730"/>
      <c r="MKP293" s="730"/>
      <c r="MKQ293" s="730"/>
      <c r="MKR293" s="730"/>
      <c r="MKS293" s="730"/>
      <c r="MKT293" s="730"/>
      <c r="MKU293" s="730"/>
      <c r="MKV293" s="730"/>
      <c r="MKW293" s="730"/>
      <c r="MKX293" s="730"/>
      <c r="MKY293" s="730"/>
      <c r="MKZ293" s="730"/>
      <c r="MLA293" s="730"/>
      <c r="MLB293" s="730"/>
      <c r="MLC293" s="730"/>
      <c r="MLD293" s="730"/>
      <c r="MLE293" s="730"/>
      <c r="MLF293" s="730"/>
      <c r="MLG293" s="730"/>
      <c r="MLH293" s="730"/>
      <c r="MLI293" s="730"/>
      <c r="MLJ293" s="730"/>
      <c r="MLK293" s="730"/>
      <c r="MLL293" s="730"/>
      <c r="MLM293" s="730"/>
      <c r="MLN293" s="730"/>
      <c r="MLO293" s="730"/>
      <c r="MLP293" s="730"/>
      <c r="MLQ293" s="730"/>
      <c r="MLR293" s="730"/>
      <c r="MLS293" s="730"/>
      <c r="MLT293" s="730"/>
      <c r="MLU293" s="730"/>
      <c r="MLV293" s="730"/>
      <c r="MLW293" s="730"/>
      <c r="MLX293" s="730"/>
      <c r="MLY293" s="730"/>
      <c r="MLZ293" s="730"/>
      <c r="MMA293" s="730"/>
      <c r="MMB293" s="730"/>
      <c r="MMC293" s="730"/>
      <c r="MMD293" s="730"/>
      <c r="MME293" s="730"/>
      <c r="MMF293" s="730"/>
      <c r="MMG293" s="730"/>
      <c r="MMH293" s="730"/>
      <c r="MMI293" s="730"/>
      <c r="MMJ293" s="730"/>
      <c r="MMK293" s="730"/>
      <c r="MML293" s="730"/>
      <c r="MMM293" s="730"/>
      <c r="MMN293" s="730"/>
      <c r="MMO293" s="730"/>
      <c r="MMP293" s="730"/>
      <c r="MMQ293" s="730"/>
      <c r="MMR293" s="730"/>
      <c r="MMS293" s="730"/>
      <c r="MMT293" s="730"/>
      <c r="MMU293" s="730"/>
      <c r="MMV293" s="730"/>
      <c r="MMW293" s="730"/>
      <c r="MMX293" s="730"/>
      <c r="MMY293" s="730"/>
      <c r="MMZ293" s="730"/>
      <c r="MNA293" s="730"/>
      <c r="MNB293" s="730"/>
      <c r="MNC293" s="730"/>
      <c r="MND293" s="730"/>
      <c r="MNE293" s="730"/>
      <c r="MNF293" s="730"/>
      <c r="MNG293" s="730"/>
      <c r="MNH293" s="730"/>
      <c r="MNI293" s="730"/>
      <c r="MNJ293" s="730"/>
      <c r="MNK293" s="730"/>
      <c r="MNL293" s="730"/>
      <c r="MNM293" s="730"/>
      <c r="MNN293" s="730"/>
      <c r="MNO293" s="730"/>
      <c r="MNP293" s="730"/>
      <c r="MNQ293" s="730"/>
      <c r="MNR293" s="730"/>
      <c r="MNS293" s="730"/>
      <c r="MNT293" s="730"/>
      <c r="MNU293" s="730"/>
      <c r="MNV293" s="730"/>
      <c r="MNW293" s="730"/>
      <c r="MNX293" s="730"/>
      <c r="MNY293" s="730"/>
      <c r="MNZ293" s="730"/>
      <c r="MOA293" s="730"/>
      <c r="MOB293" s="730"/>
      <c r="MOC293" s="730"/>
      <c r="MOD293" s="730"/>
      <c r="MOE293" s="730"/>
      <c r="MOF293" s="730"/>
      <c r="MOG293" s="730"/>
      <c r="MOH293" s="730"/>
      <c r="MOI293" s="730"/>
      <c r="MOJ293" s="730"/>
      <c r="MOK293" s="730"/>
      <c r="MOL293" s="730"/>
      <c r="MOM293" s="730"/>
      <c r="MON293" s="730"/>
      <c r="MOO293" s="730"/>
      <c r="MOP293" s="730"/>
      <c r="MOQ293" s="730"/>
      <c r="MOR293" s="730"/>
      <c r="MOS293" s="730"/>
      <c r="MOT293" s="730"/>
      <c r="MOU293" s="730"/>
      <c r="MOV293" s="730"/>
      <c r="MOW293" s="730"/>
      <c r="MOX293" s="730"/>
      <c r="MOY293" s="730"/>
      <c r="MOZ293" s="730"/>
      <c r="MPA293" s="730"/>
      <c r="MPB293" s="730"/>
      <c r="MPC293" s="730"/>
      <c r="MPD293" s="730"/>
      <c r="MPE293" s="730"/>
      <c r="MPF293" s="730"/>
      <c r="MPG293" s="730"/>
      <c r="MPH293" s="730"/>
      <c r="MPI293" s="730"/>
      <c r="MPJ293" s="730"/>
      <c r="MPK293" s="730"/>
      <c r="MPL293" s="730"/>
      <c r="MPM293" s="730"/>
      <c r="MPN293" s="730"/>
      <c r="MPO293" s="730"/>
      <c r="MPP293" s="730"/>
      <c r="MPQ293" s="730"/>
      <c r="MPR293" s="730"/>
      <c r="MPS293" s="730"/>
      <c r="MPT293" s="730"/>
      <c r="MPU293" s="730"/>
      <c r="MPV293" s="730"/>
      <c r="MPW293" s="730"/>
      <c r="MPX293" s="730"/>
      <c r="MPY293" s="730"/>
      <c r="MPZ293" s="730"/>
      <c r="MQA293" s="730"/>
      <c r="MQB293" s="730"/>
      <c r="MQC293" s="730"/>
      <c r="MQD293" s="730"/>
      <c r="MQE293" s="730"/>
      <c r="MQF293" s="730"/>
      <c r="MQG293" s="730"/>
      <c r="MQH293" s="730"/>
      <c r="MQI293" s="730"/>
      <c r="MQJ293" s="730"/>
      <c r="MQK293" s="730"/>
      <c r="MQL293" s="730"/>
      <c r="MQM293" s="730"/>
      <c r="MQN293" s="730"/>
      <c r="MQO293" s="730"/>
      <c r="MQP293" s="730"/>
      <c r="MQQ293" s="730"/>
      <c r="MQR293" s="730"/>
      <c r="MQS293" s="730"/>
      <c r="MQT293" s="730"/>
      <c r="MQU293" s="730"/>
      <c r="MQV293" s="730"/>
      <c r="MQW293" s="730"/>
      <c r="MQX293" s="730"/>
      <c r="MQY293" s="730"/>
      <c r="MQZ293" s="730"/>
      <c r="MRA293" s="730"/>
      <c r="MRB293" s="730"/>
      <c r="MRC293" s="730"/>
      <c r="MRD293" s="730"/>
      <c r="MRE293" s="730"/>
      <c r="MRF293" s="730"/>
      <c r="MRG293" s="730"/>
      <c r="MRH293" s="730"/>
      <c r="MRI293" s="730"/>
      <c r="MRJ293" s="730"/>
      <c r="MRK293" s="730"/>
      <c r="MRL293" s="730"/>
      <c r="MRM293" s="730"/>
      <c r="MRN293" s="730"/>
      <c r="MRO293" s="730"/>
      <c r="MRP293" s="730"/>
      <c r="MRQ293" s="730"/>
      <c r="MRR293" s="730"/>
      <c r="MRS293" s="730"/>
      <c r="MRT293" s="730"/>
      <c r="MRU293" s="730"/>
      <c r="MRV293" s="730"/>
      <c r="MRW293" s="730"/>
      <c r="MRX293" s="730"/>
      <c r="MRY293" s="730"/>
      <c r="MRZ293" s="730"/>
      <c r="MSA293" s="730"/>
      <c r="MSB293" s="730"/>
      <c r="MSC293" s="730"/>
      <c r="MSD293" s="730"/>
      <c r="MSE293" s="730"/>
      <c r="MSF293" s="730"/>
      <c r="MSG293" s="730"/>
      <c r="MSH293" s="730"/>
      <c r="MSI293" s="730"/>
      <c r="MSJ293" s="730"/>
      <c r="MSK293" s="730"/>
      <c r="MSL293" s="730"/>
      <c r="MSM293" s="730"/>
      <c r="MSN293" s="730"/>
      <c r="MSO293" s="730"/>
      <c r="MSP293" s="730"/>
      <c r="MSQ293" s="730"/>
      <c r="MSR293" s="730"/>
      <c r="MSS293" s="730"/>
      <c r="MST293" s="730"/>
      <c r="MSU293" s="730"/>
      <c r="MSV293" s="730"/>
      <c r="MSW293" s="730"/>
      <c r="MSX293" s="730"/>
      <c r="MSY293" s="730"/>
      <c r="MSZ293" s="730"/>
      <c r="MTA293" s="730"/>
      <c r="MTB293" s="730"/>
      <c r="MTC293" s="730"/>
      <c r="MTD293" s="730"/>
      <c r="MTE293" s="730"/>
      <c r="MTF293" s="730"/>
      <c r="MTG293" s="730"/>
      <c r="MTH293" s="730"/>
      <c r="MTI293" s="730"/>
      <c r="MTJ293" s="730"/>
      <c r="MTK293" s="730"/>
      <c r="MTL293" s="730"/>
      <c r="MTM293" s="730"/>
      <c r="MTN293" s="730"/>
      <c r="MTO293" s="730"/>
      <c r="MTP293" s="730"/>
      <c r="MTQ293" s="730"/>
      <c r="MTR293" s="730"/>
      <c r="MTS293" s="730"/>
      <c r="MTT293" s="730"/>
      <c r="MTU293" s="730"/>
      <c r="MTV293" s="730"/>
      <c r="MTW293" s="730"/>
      <c r="MTX293" s="730"/>
      <c r="MTY293" s="730"/>
      <c r="MTZ293" s="730"/>
      <c r="MUA293" s="730"/>
      <c r="MUB293" s="730"/>
      <c r="MUC293" s="730"/>
      <c r="MUD293" s="730"/>
      <c r="MUE293" s="730"/>
      <c r="MUF293" s="730"/>
      <c r="MUG293" s="730"/>
      <c r="MUH293" s="730"/>
      <c r="MUI293" s="730"/>
      <c r="MUJ293" s="730"/>
      <c r="MUK293" s="730"/>
      <c r="MUL293" s="730"/>
      <c r="MUM293" s="730"/>
      <c r="MUN293" s="730"/>
      <c r="MUO293" s="730"/>
      <c r="MUP293" s="730"/>
      <c r="MUQ293" s="730"/>
      <c r="MUR293" s="730"/>
      <c r="MUS293" s="730"/>
      <c r="MUT293" s="730"/>
      <c r="MUU293" s="730"/>
      <c r="MUV293" s="730"/>
      <c r="MUW293" s="730"/>
      <c r="MUX293" s="730"/>
      <c r="MUY293" s="730"/>
      <c r="MUZ293" s="730"/>
      <c r="MVA293" s="730"/>
      <c r="MVB293" s="730"/>
      <c r="MVC293" s="730"/>
      <c r="MVD293" s="730"/>
      <c r="MVE293" s="730"/>
      <c r="MVF293" s="730"/>
      <c r="MVG293" s="730"/>
      <c r="MVH293" s="730"/>
      <c r="MVI293" s="730"/>
      <c r="MVJ293" s="730"/>
      <c r="MVK293" s="730"/>
      <c r="MVL293" s="730"/>
      <c r="MVM293" s="730"/>
      <c r="MVN293" s="730"/>
      <c r="MVO293" s="730"/>
      <c r="MVP293" s="730"/>
      <c r="MVQ293" s="730"/>
      <c r="MVR293" s="730"/>
      <c r="MVS293" s="730"/>
      <c r="MVT293" s="730"/>
      <c r="MVU293" s="730"/>
      <c r="MVV293" s="730"/>
      <c r="MVW293" s="730"/>
      <c r="MVX293" s="730"/>
      <c r="MVY293" s="730"/>
      <c r="MVZ293" s="730"/>
      <c r="MWA293" s="730"/>
      <c r="MWB293" s="730"/>
      <c r="MWC293" s="730"/>
      <c r="MWD293" s="730"/>
      <c r="MWE293" s="730"/>
      <c r="MWF293" s="730"/>
      <c r="MWG293" s="730"/>
      <c r="MWH293" s="730"/>
      <c r="MWI293" s="730"/>
      <c r="MWJ293" s="730"/>
      <c r="MWK293" s="730"/>
      <c r="MWL293" s="730"/>
      <c r="MWM293" s="730"/>
      <c r="MWN293" s="730"/>
      <c r="MWO293" s="730"/>
      <c r="MWP293" s="730"/>
      <c r="MWQ293" s="730"/>
      <c r="MWR293" s="730"/>
      <c r="MWS293" s="730"/>
      <c r="MWT293" s="730"/>
      <c r="MWU293" s="730"/>
      <c r="MWV293" s="730"/>
      <c r="MWW293" s="730"/>
      <c r="MWX293" s="730"/>
      <c r="MWY293" s="730"/>
      <c r="MWZ293" s="730"/>
      <c r="MXA293" s="730"/>
      <c r="MXB293" s="730"/>
      <c r="MXC293" s="730"/>
      <c r="MXD293" s="730"/>
      <c r="MXE293" s="730"/>
      <c r="MXF293" s="730"/>
      <c r="MXG293" s="730"/>
      <c r="MXH293" s="730"/>
      <c r="MXI293" s="730"/>
      <c r="MXJ293" s="730"/>
      <c r="MXK293" s="730"/>
      <c r="MXL293" s="730"/>
      <c r="MXM293" s="730"/>
      <c r="MXN293" s="730"/>
      <c r="MXO293" s="730"/>
      <c r="MXP293" s="730"/>
      <c r="MXQ293" s="730"/>
      <c r="MXR293" s="730"/>
      <c r="MXS293" s="730"/>
      <c r="MXT293" s="730"/>
      <c r="MXU293" s="730"/>
      <c r="MXV293" s="730"/>
      <c r="MXW293" s="730"/>
      <c r="MXX293" s="730"/>
      <c r="MXY293" s="730"/>
      <c r="MXZ293" s="730"/>
      <c r="MYA293" s="730"/>
      <c r="MYB293" s="730"/>
      <c r="MYC293" s="730"/>
      <c r="MYD293" s="730"/>
      <c r="MYE293" s="730"/>
      <c r="MYF293" s="730"/>
      <c r="MYG293" s="730"/>
      <c r="MYH293" s="730"/>
      <c r="MYI293" s="730"/>
      <c r="MYJ293" s="730"/>
      <c r="MYK293" s="730"/>
      <c r="MYL293" s="730"/>
      <c r="MYM293" s="730"/>
      <c r="MYN293" s="730"/>
      <c r="MYO293" s="730"/>
      <c r="MYP293" s="730"/>
      <c r="MYQ293" s="730"/>
      <c r="MYR293" s="730"/>
      <c r="MYS293" s="730"/>
      <c r="MYT293" s="730"/>
      <c r="MYU293" s="730"/>
      <c r="MYV293" s="730"/>
      <c r="MYW293" s="730"/>
      <c r="MYX293" s="730"/>
      <c r="MYY293" s="730"/>
      <c r="MYZ293" s="730"/>
      <c r="MZA293" s="730"/>
      <c r="MZB293" s="730"/>
      <c r="MZC293" s="730"/>
      <c r="MZD293" s="730"/>
      <c r="MZE293" s="730"/>
      <c r="MZF293" s="730"/>
      <c r="MZG293" s="730"/>
      <c r="MZH293" s="730"/>
      <c r="MZI293" s="730"/>
      <c r="MZJ293" s="730"/>
      <c r="MZK293" s="730"/>
      <c r="MZL293" s="730"/>
      <c r="MZM293" s="730"/>
      <c r="MZN293" s="730"/>
      <c r="MZO293" s="730"/>
      <c r="MZP293" s="730"/>
      <c r="MZQ293" s="730"/>
      <c r="MZR293" s="730"/>
      <c r="MZS293" s="730"/>
      <c r="MZT293" s="730"/>
      <c r="MZU293" s="730"/>
      <c r="MZV293" s="730"/>
      <c r="MZW293" s="730"/>
      <c r="MZX293" s="730"/>
      <c r="MZY293" s="730"/>
      <c r="MZZ293" s="730"/>
      <c r="NAA293" s="730"/>
      <c r="NAB293" s="730"/>
      <c r="NAC293" s="730"/>
      <c r="NAD293" s="730"/>
      <c r="NAE293" s="730"/>
      <c r="NAF293" s="730"/>
      <c r="NAG293" s="730"/>
      <c r="NAH293" s="730"/>
      <c r="NAI293" s="730"/>
      <c r="NAJ293" s="730"/>
      <c r="NAK293" s="730"/>
      <c r="NAL293" s="730"/>
      <c r="NAM293" s="730"/>
      <c r="NAN293" s="730"/>
      <c r="NAO293" s="730"/>
      <c r="NAP293" s="730"/>
      <c r="NAQ293" s="730"/>
      <c r="NAR293" s="730"/>
      <c r="NAS293" s="730"/>
      <c r="NAT293" s="730"/>
      <c r="NAU293" s="730"/>
      <c r="NAV293" s="730"/>
      <c r="NAW293" s="730"/>
      <c r="NAX293" s="730"/>
      <c r="NAY293" s="730"/>
      <c r="NAZ293" s="730"/>
      <c r="NBA293" s="730"/>
      <c r="NBB293" s="730"/>
      <c r="NBC293" s="730"/>
      <c r="NBD293" s="730"/>
      <c r="NBE293" s="730"/>
      <c r="NBF293" s="730"/>
      <c r="NBG293" s="730"/>
      <c r="NBH293" s="730"/>
      <c r="NBI293" s="730"/>
      <c r="NBJ293" s="730"/>
      <c r="NBK293" s="730"/>
      <c r="NBL293" s="730"/>
      <c r="NBM293" s="730"/>
      <c r="NBN293" s="730"/>
      <c r="NBO293" s="730"/>
      <c r="NBP293" s="730"/>
      <c r="NBQ293" s="730"/>
      <c r="NBR293" s="730"/>
      <c r="NBS293" s="730"/>
      <c r="NBT293" s="730"/>
      <c r="NBU293" s="730"/>
      <c r="NBV293" s="730"/>
      <c r="NBW293" s="730"/>
      <c r="NBX293" s="730"/>
      <c r="NBY293" s="730"/>
      <c r="NBZ293" s="730"/>
      <c r="NCA293" s="730"/>
      <c r="NCB293" s="730"/>
      <c r="NCC293" s="730"/>
      <c r="NCD293" s="730"/>
      <c r="NCE293" s="730"/>
      <c r="NCF293" s="730"/>
      <c r="NCG293" s="730"/>
      <c r="NCH293" s="730"/>
      <c r="NCI293" s="730"/>
      <c r="NCJ293" s="730"/>
      <c r="NCK293" s="730"/>
      <c r="NCL293" s="730"/>
      <c r="NCM293" s="730"/>
      <c r="NCN293" s="730"/>
      <c r="NCO293" s="730"/>
      <c r="NCP293" s="730"/>
      <c r="NCQ293" s="730"/>
      <c r="NCR293" s="730"/>
      <c r="NCS293" s="730"/>
      <c r="NCT293" s="730"/>
      <c r="NCU293" s="730"/>
      <c r="NCV293" s="730"/>
      <c r="NCW293" s="730"/>
      <c r="NCX293" s="730"/>
      <c r="NCY293" s="730"/>
      <c r="NCZ293" s="730"/>
      <c r="NDA293" s="730"/>
      <c r="NDB293" s="730"/>
      <c r="NDC293" s="730"/>
      <c r="NDD293" s="730"/>
      <c r="NDE293" s="730"/>
      <c r="NDF293" s="730"/>
      <c r="NDG293" s="730"/>
      <c r="NDH293" s="730"/>
      <c r="NDI293" s="730"/>
      <c r="NDJ293" s="730"/>
      <c r="NDK293" s="730"/>
      <c r="NDL293" s="730"/>
      <c r="NDM293" s="730"/>
      <c r="NDN293" s="730"/>
      <c r="NDO293" s="730"/>
      <c r="NDP293" s="730"/>
      <c r="NDQ293" s="730"/>
      <c r="NDR293" s="730"/>
      <c r="NDS293" s="730"/>
      <c r="NDT293" s="730"/>
      <c r="NDU293" s="730"/>
      <c r="NDV293" s="730"/>
      <c r="NDW293" s="730"/>
      <c r="NDX293" s="730"/>
      <c r="NDY293" s="730"/>
      <c r="NDZ293" s="730"/>
      <c r="NEA293" s="730"/>
      <c r="NEB293" s="730"/>
      <c r="NEC293" s="730"/>
      <c r="NED293" s="730"/>
      <c r="NEE293" s="730"/>
      <c r="NEF293" s="730"/>
      <c r="NEG293" s="730"/>
      <c r="NEH293" s="730"/>
      <c r="NEI293" s="730"/>
      <c r="NEJ293" s="730"/>
      <c r="NEK293" s="730"/>
      <c r="NEL293" s="730"/>
      <c r="NEM293" s="730"/>
      <c r="NEN293" s="730"/>
      <c r="NEO293" s="730"/>
      <c r="NEP293" s="730"/>
      <c r="NEQ293" s="730"/>
      <c r="NER293" s="730"/>
      <c r="NES293" s="730"/>
      <c r="NET293" s="730"/>
      <c r="NEU293" s="730"/>
      <c r="NEV293" s="730"/>
      <c r="NEW293" s="730"/>
      <c r="NEX293" s="730"/>
      <c r="NEY293" s="730"/>
      <c r="NEZ293" s="730"/>
      <c r="NFA293" s="730"/>
      <c r="NFB293" s="730"/>
      <c r="NFC293" s="730"/>
      <c r="NFD293" s="730"/>
      <c r="NFE293" s="730"/>
      <c r="NFF293" s="730"/>
      <c r="NFG293" s="730"/>
      <c r="NFH293" s="730"/>
      <c r="NFI293" s="730"/>
      <c r="NFJ293" s="730"/>
      <c r="NFK293" s="730"/>
      <c r="NFL293" s="730"/>
      <c r="NFM293" s="730"/>
      <c r="NFN293" s="730"/>
      <c r="NFO293" s="730"/>
      <c r="NFP293" s="730"/>
      <c r="NFQ293" s="730"/>
      <c r="NFR293" s="730"/>
      <c r="NFS293" s="730"/>
      <c r="NFT293" s="730"/>
      <c r="NFU293" s="730"/>
      <c r="NFV293" s="730"/>
      <c r="NFW293" s="730"/>
      <c r="NFX293" s="730"/>
      <c r="NFY293" s="730"/>
      <c r="NFZ293" s="730"/>
      <c r="NGA293" s="730"/>
      <c r="NGB293" s="730"/>
      <c r="NGC293" s="730"/>
      <c r="NGD293" s="730"/>
      <c r="NGE293" s="730"/>
      <c r="NGF293" s="730"/>
      <c r="NGG293" s="730"/>
      <c r="NGH293" s="730"/>
      <c r="NGI293" s="730"/>
      <c r="NGJ293" s="730"/>
      <c r="NGK293" s="730"/>
      <c r="NGL293" s="730"/>
      <c r="NGM293" s="730"/>
      <c r="NGN293" s="730"/>
      <c r="NGO293" s="730"/>
      <c r="NGP293" s="730"/>
      <c r="NGQ293" s="730"/>
      <c r="NGR293" s="730"/>
      <c r="NGS293" s="730"/>
      <c r="NGT293" s="730"/>
      <c r="NGU293" s="730"/>
      <c r="NGV293" s="730"/>
      <c r="NGW293" s="730"/>
      <c r="NGX293" s="730"/>
      <c r="NGY293" s="730"/>
      <c r="NGZ293" s="730"/>
      <c r="NHA293" s="730"/>
      <c r="NHB293" s="730"/>
      <c r="NHC293" s="730"/>
      <c r="NHD293" s="730"/>
      <c r="NHE293" s="730"/>
      <c r="NHF293" s="730"/>
      <c r="NHG293" s="730"/>
      <c r="NHH293" s="730"/>
      <c r="NHI293" s="730"/>
      <c r="NHJ293" s="730"/>
      <c r="NHK293" s="730"/>
      <c r="NHL293" s="730"/>
      <c r="NHM293" s="730"/>
      <c r="NHN293" s="730"/>
      <c r="NHO293" s="730"/>
      <c r="NHP293" s="730"/>
      <c r="NHQ293" s="730"/>
      <c r="NHR293" s="730"/>
      <c r="NHS293" s="730"/>
      <c r="NHT293" s="730"/>
      <c r="NHU293" s="730"/>
      <c r="NHV293" s="730"/>
      <c r="NHW293" s="730"/>
      <c r="NHX293" s="730"/>
      <c r="NHY293" s="730"/>
      <c r="NHZ293" s="730"/>
      <c r="NIA293" s="730"/>
      <c r="NIB293" s="730"/>
      <c r="NIC293" s="730"/>
      <c r="NID293" s="730"/>
      <c r="NIE293" s="730"/>
      <c r="NIF293" s="730"/>
      <c r="NIG293" s="730"/>
      <c r="NIH293" s="730"/>
      <c r="NII293" s="730"/>
      <c r="NIJ293" s="730"/>
      <c r="NIK293" s="730"/>
      <c r="NIL293" s="730"/>
      <c r="NIM293" s="730"/>
      <c r="NIN293" s="730"/>
      <c r="NIO293" s="730"/>
      <c r="NIP293" s="730"/>
      <c r="NIQ293" s="730"/>
      <c r="NIR293" s="730"/>
      <c r="NIS293" s="730"/>
      <c r="NIT293" s="730"/>
      <c r="NIU293" s="730"/>
      <c r="NIV293" s="730"/>
      <c r="NIW293" s="730"/>
      <c r="NIX293" s="730"/>
      <c r="NIY293" s="730"/>
      <c r="NIZ293" s="730"/>
      <c r="NJA293" s="730"/>
      <c r="NJB293" s="730"/>
      <c r="NJC293" s="730"/>
      <c r="NJD293" s="730"/>
      <c r="NJE293" s="730"/>
      <c r="NJF293" s="730"/>
      <c r="NJG293" s="730"/>
      <c r="NJH293" s="730"/>
      <c r="NJI293" s="730"/>
      <c r="NJJ293" s="730"/>
      <c r="NJK293" s="730"/>
      <c r="NJL293" s="730"/>
      <c r="NJM293" s="730"/>
      <c r="NJN293" s="730"/>
      <c r="NJO293" s="730"/>
      <c r="NJP293" s="730"/>
      <c r="NJQ293" s="730"/>
      <c r="NJR293" s="730"/>
      <c r="NJS293" s="730"/>
      <c r="NJT293" s="730"/>
      <c r="NJU293" s="730"/>
      <c r="NJV293" s="730"/>
      <c r="NJW293" s="730"/>
      <c r="NJX293" s="730"/>
      <c r="NJY293" s="730"/>
      <c r="NJZ293" s="730"/>
      <c r="NKA293" s="730"/>
      <c r="NKB293" s="730"/>
      <c r="NKC293" s="730"/>
      <c r="NKD293" s="730"/>
      <c r="NKE293" s="730"/>
      <c r="NKF293" s="730"/>
      <c r="NKG293" s="730"/>
      <c r="NKH293" s="730"/>
      <c r="NKI293" s="730"/>
      <c r="NKJ293" s="730"/>
      <c r="NKK293" s="730"/>
      <c r="NKL293" s="730"/>
      <c r="NKM293" s="730"/>
      <c r="NKN293" s="730"/>
      <c r="NKO293" s="730"/>
      <c r="NKP293" s="730"/>
      <c r="NKQ293" s="730"/>
      <c r="NKR293" s="730"/>
      <c r="NKS293" s="730"/>
      <c r="NKT293" s="730"/>
      <c r="NKU293" s="730"/>
      <c r="NKV293" s="730"/>
      <c r="NKW293" s="730"/>
      <c r="NKX293" s="730"/>
      <c r="NKY293" s="730"/>
      <c r="NKZ293" s="730"/>
      <c r="NLA293" s="730"/>
      <c r="NLB293" s="730"/>
      <c r="NLC293" s="730"/>
      <c r="NLD293" s="730"/>
      <c r="NLE293" s="730"/>
      <c r="NLF293" s="730"/>
      <c r="NLG293" s="730"/>
      <c r="NLH293" s="730"/>
      <c r="NLI293" s="730"/>
      <c r="NLJ293" s="730"/>
      <c r="NLK293" s="730"/>
      <c r="NLL293" s="730"/>
      <c r="NLM293" s="730"/>
      <c r="NLN293" s="730"/>
      <c r="NLO293" s="730"/>
      <c r="NLP293" s="730"/>
      <c r="NLQ293" s="730"/>
      <c r="NLR293" s="730"/>
      <c r="NLS293" s="730"/>
      <c r="NLT293" s="730"/>
      <c r="NLU293" s="730"/>
      <c r="NLV293" s="730"/>
      <c r="NLW293" s="730"/>
      <c r="NLX293" s="730"/>
      <c r="NLY293" s="730"/>
      <c r="NLZ293" s="730"/>
      <c r="NMA293" s="730"/>
      <c r="NMB293" s="730"/>
      <c r="NMC293" s="730"/>
      <c r="NMD293" s="730"/>
      <c r="NME293" s="730"/>
      <c r="NMF293" s="730"/>
      <c r="NMG293" s="730"/>
      <c r="NMH293" s="730"/>
      <c r="NMI293" s="730"/>
      <c r="NMJ293" s="730"/>
      <c r="NMK293" s="730"/>
      <c r="NML293" s="730"/>
      <c r="NMM293" s="730"/>
      <c r="NMN293" s="730"/>
      <c r="NMO293" s="730"/>
      <c r="NMP293" s="730"/>
      <c r="NMQ293" s="730"/>
      <c r="NMR293" s="730"/>
      <c r="NMS293" s="730"/>
      <c r="NMT293" s="730"/>
      <c r="NMU293" s="730"/>
      <c r="NMV293" s="730"/>
      <c r="NMW293" s="730"/>
      <c r="NMX293" s="730"/>
      <c r="NMY293" s="730"/>
      <c r="NMZ293" s="730"/>
      <c r="NNA293" s="730"/>
      <c r="NNB293" s="730"/>
      <c r="NNC293" s="730"/>
      <c r="NND293" s="730"/>
      <c r="NNE293" s="730"/>
      <c r="NNF293" s="730"/>
      <c r="NNG293" s="730"/>
      <c r="NNH293" s="730"/>
      <c r="NNI293" s="730"/>
      <c r="NNJ293" s="730"/>
      <c r="NNK293" s="730"/>
      <c r="NNL293" s="730"/>
      <c r="NNM293" s="730"/>
      <c r="NNN293" s="730"/>
      <c r="NNO293" s="730"/>
      <c r="NNP293" s="730"/>
      <c r="NNQ293" s="730"/>
      <c r="NNR293" s="730"/>
      <c r="NNS293" s="730"/>
      <c r="NNT293" s="730"/>
      <c r="NNU293" s="730"/>
      <c r="NNV293" s="730"/>
      <c r="NNW293" s="730"/>
      <c r="NNX293" s="730"/>
      <c r="NNY293" s="730"/>
      <c r="NNZ293" s="730"/>
      <c r="NOA293" s="730"/>
      <c r="NOB293" s="730"/>
      <c r="NOC293" s="730"/>
      <c r="NOD293" s="730"/>
      <c r="NOE293" s="730"/>
      <c r="NOF293" s="730"/>
      <c r="NOG293" s="730"/>
      <c r="NOH293" s="730"/>
      <c r="NOI293" s="730"/>
      <c r="NOJ293" s="730"/>
      <c r="NOK293" s="730"/>
      <c r="NOL293" s="730"/>
      <c r="NOM293" s="730"/>
      <c r="NON293" s="730"/>
      <c r="NOO293" s="730"/>
      <c r="NOP293" s="730"/>
      <c r="NOQ293" s="730"/>
      <c r="NOR293" s="730"/>
      <c r="NOS293" s="730"/>
      <c r="NOT293" s="730"/>
      <c r="NOU293" s="730"/>
      <c r="NOV293" s="730"/>
      <c r="NOW293" s="730"/>
      <c r="NOX293" s="730"/>
      <c r="NOY293" s="730"/>
      <c r="NOZ293" s="730"/>
      <c r="NPA293" s="730"/>
      <c r="NPB293" s="730"/>
      <c r="NPC293" s="730"/>
      <c r="NPD293" s="730"/>
      <c r="NPE293" s="730"/>
      <c r="NPF293" s="730"/>
      <c r="NPG293" s="730"/>
      <c r="NPH293" s="730"/>
      <c r="NPI293" s="730"/>
      <c r="NPJ293" s="730"/>
      <c r="NPK293" s="730"/>
      <c r="NPL293" s="730"/>
      <c r="NPM293" s="730"/>
      <c r="NPN293" s="730"/>
      <c r="NPO293" s="730"/>
      <c r="NPP293" s="730"/>
      <c r="NPQ293" s="730"/>
      <c r="NPR293" s="730"/>
      <c r="NPS293" s="730"/>
      <c r="NPT293" s="730"/>
      <c r="NPU293" s="730"/>
      <c r="NPV293" s="730"/>
      <c r="NPW293" s="730"/>
      <c r="NPX293" s="730"/>
      <c r="NPY293" s="730"/>
      <c r="NPZ293" s="730"/>
      <c r="NQA293" s="730"/>
      <c r="NQB293" s="730"/>
      <c r="NQC293" s="730"/>
      <c r="NQD293" s="730"/>
      <c r="NQE293" s="730"/>
      <c r="NQF293" s="730"/>
      <c r="NQG293" s="730"/>
      <c r="NQH293" s="730"/>
      <c r="NQI293" s="730"/>
      <c r="NQJ293" s="730"/>
      <c r="NQK293" s="730"/>
      <c r="NQL293" s="730"/>
      <c r="NQM293" s="730"/>
      <c r="NQN293" s="730"/>
      <c r="NQO293" s="730"/>
      <c r="NQP293" s="730"/>
      <c r="NQQ293" s="730"/>
      <c r="NQR293" s="730"/>
      <c r="NQS293" s="730"/>
      <c r="NQT293" s="730"/>
      <c r="NQU293" s="730"/>
      <c r="NQV293" s="730"/>
      <c r="NQW293" s="730"/>
      <c r="NQX293" s="730"/>
      <c r="NQY293" s="730"/>
      <c r="NQZ293" s="730"/>
      <c r="NRA293" s="730"/>
      <c r="NRB293" s="730"/>
      <c r="NRC293" s="730"/>
      <c r="NRD293" s="730"/>
      <c r="NRE293" s="730"/>
      <c r="NRF293" s="730"/>
      <c r="NRG293" s="730"/>
      <c r="NRH293" s="730"/>
      <c r="NRI293" s="730"/>
      <c r="NRJ293" s="730"/>
      <c r="NRK293" s="730"/>
      <c r="NRL293" s="730"/>
      <c r="NRM293" s="730"/>
      <c r="NRN293" s="730"/>
      <c r="NRO293" s="730"/>
      <c r="NRP293" s="730"/>
      <c r="NRQ293" s="730"/>
      <c r="NRR293" s="730"/>
      <c r="NRS293" s="730"/>
      <c r="NRT293" s="730"/>
      <c r="NRU293" s="730"/>
      <c r="NRV293" s="730"/>
      <c r="NRW293" s="730"/>
      <c r="NRX293" s="730"/>
      <c r="NRY293" s="730"/>
      <c r="NRZ293" s="730"/>
      <c r="NSA293" s="730"/>
      <c r="NSB293" s="730"/>
      <c r="NSC293" s="730"/>
      <c r="NSD293" s="730"/>
      <c r="NSE293" s="730"/>
      <c r="NSF293" s="730"/>
      <c r="NSG293" s="730"/>
      <c r="NSH293" s="730"/>
      <c r="NSI293" s="730"/>
      <c r="NSJ293" s="730"/>
      <c r="NSK293" s="730"/>
      <c r="NSL293" s="730"/>
      <c r="NSM293" s="730"/>
      <c r="NSN293" s="730"/>
      <c r="NSO293" s="730"/>
      <c r="NSP293" s="730"/>
      <c r="NSQ293" s="730"/>
      <c r="NSR293" s="730"/>
      <c r="NSS293" s="730"/>
      <c r="NST293" s="730"/>
      <c r="NSU293" s="730"/>
      <c r="NSV293" s="730"/>
      <c r="NSW293" s="730"/>
      <c r="NSX293" s="730"/>
      <c r="NSY293" s="730"/>
      <c r="NSZ293" s="730"/>
      <c r="NTA293" s="730"/>
      <c r="NTB293" s="730"/>
      <c r="NTC293" s="730"/>
      <c r="NTD293" s="730"/>
      <c r="NTE293" s="730"/>
      <c r="NTF293" s="730"/>
      <c r="NTG293" s="730"/>
      <c r="NTH293" s="730"/>
      <c r="NTI293" s="730"/>
      <c r="NTJ293" s="730"/>
      <c r="NTK293" s="730"/>
      <c r="NTL293" s="730"/>
      <c r="NTM293" s="730"/>
      <c r="NTN293" s="730"/>
      <c r="NTO293" s="730"/>
      <c r="NTP293" s="730"/>
      <c r="NTQ293" s="730"/>
      <c r="NTR293" s="730"/>
      <c r="NTS293" s="730"/>
      <c r="NTT293" s="730"/>
      <c r="NTU293" s="730"/>
      <c r="NTV293" s="730"/>
      <c r="NTW293" s="730"/>
      <c r="NTX293" s="730"/>
      <c r="NTY293" s="730"/>
      <c r="NTZ293" s="730"/>
      <c r="NUA293" s="730"/>
      <c r="NUB293" s="730"/>
      <c r="NUC293" s="730"/>
      <c r="NUD293" s="730"/>
      <c r="NUE293" s="730"/>
      <c r="NUF293" s="730"/>
      <c r="NUG293" s="730"/>
      <c r="NUH293" s="730"/>
      <c r="NUI293" s="730"/>
      <c r="NUJ293" s="730"/>
      <c r="NUK293" s="730"/>
      <c r="NUL293" s="730"/>
      <c r="NUM293" s="730"/>
      <c r="NUN293" s="730"/>
      <c r="NUO293" s="730"/>
      <c r="NUP293" s="730"/>
      <c r="NUQ293" s="730"/>
      <c r="NUR293" s="730"/>
      <c r="NUS293" s="730"/>
      <c r="NUT293" s="730"/>
      <c r="NUU293" s="730"/>
      <c r="NUV293" s="730"/>
      <c r="NUW293" s="730"/>
      <c r="NUX293" s="730"/>
      <c r="NUY293" s="730"/>
      <c r="NUZ293" s="730"/>
      <c r="NVA293" s="730"/>
      <c r="NVB293" s="730"/>
      <c r="NVC293" s="730"/>
      <c r="NVD293" s="730"/>
      <c r="NVE293" s="730"/>
      <c r="NVF293" s="730"/>
      <c r="NVG293" s="730"/>
      <c r="NVH293" s="730"/>
      <c r="NVI293" s="730"/>
      <c r="NVJ293" s="730"/>
      <c r="NVK293" s="730"/>
      <c r="NVL293" s="730"/>
      <c r="NVM293" s="730"/>
      <c r="NVN293" s="730"/>
      <c r="NVO293" s="730"/>
      <c r="NVP293" s="730"/>
      <c r="NVQ293" s="730"/>
      <c r="NVR293" s="730"/>
      <c r="NVS293" s="730"/>
      <c r="NVT293" s="730"/>
      <c r="NVU293" s="730"/>
      <c r="NVV293" s="730"/>
      <c r="NVW293" s="730"/>
      <c r="NVX293" s="730"/>
      <c r="NVY293" s="730"/>
      <c r="NVZ293" s="730"/>
      <c r="NWA293" s="730"/>
      <c r="NWB293" s="730"/>
      <c r="NWC293" s="730"/>
      <c r="NWD293" s="730"/>
      <c r="NWE293" s="730"/>
      <c r="NWF293" s="730"/>
      <c r="NWG293" s="730"/>
      <c r="NWH293" s="730"/>
      <c r="NWI293" s="730"/>
      <c r="NWJ293" s="730"/>
      <c r="NWK293" s="730"/>
      <c r="NWL293" s="730"/>
      <c r="NWM293" s="730"/>
      <c r="NWN293" s="730"/>
      <c r="NWO293" s="730"/>
      <c r="NWP293" s="730"/>
      <c r="NWQ293" s="730"/>
      <c r="NWR293" s="730"/>
      <c r="NWS293" s="730"/>
      <c r="NWT293" s="730"/>
      <c r="NWU293" s="730"/>
      <c r="NWV293" s="730"/>
      <c r="NWW293" s="730"/>
      <c r="NWX293" s="730"/>
      <c r="NWY293" s="730"/>
      <c r="NWZ293" s="730"/>
      <c r="NXA293" s="730"/>
      <c r="NXB293" s="730"/>
      <c r="NXC293" s="730"/>
      <c r="NXD293" s="730"/>
      <c r="NXE293" s="730"/>
      <c r="NXF293" s="730"/>
      <c r="NXG293" s="730"/>
      <c r="NXH293" s="730"/>
      <c r="NXI293" s="730"/>
      <c r="NXJ293" s="730"/>
      <c r="NXK293" s="730"/>
      <c r="NXL293" s="730"/>
      <c r="NXM293" s="730"/>
      <c r="NXN293" s="730"/>
      <c r="NXO293" s="730"/>
      <c r="NXP293" s="730"/>
      <c r="NXQ293" s="730"/>
      <c r="NXR293" s="730"/>
      <c r="NXS293" s="730"/>
      <c r="NXT293" s="730"/>
      <c r="NXU293" s="730"/>
      <c r="NXV293" s="730"/>
      <c r="NXW293" s="730"/>
      <c r="NXX293" s="730"/>
      <c r="NXY293" s="730"/>
      <c r="NXZ293" s="730"/>
      <c r="NYA293" s="730"/>
      <c r="NYB293" s="730"/>
      <c r="NYC293" s="730"/>
      <c r="NYD293" s="730"/>
      <c r="NYE293" s="730"/>
      <c r="NYF293" s="730"/>
      <c r="NYG293" s="730"/>
      <c r="NYH293" s="730"/>
      <c r="NYI293" s="730"/>
      <c r="NYJ293" s="730"/>
      <c r="NYK293" s="730"/>
      <c r="NYL293" s="730"/>
      <c r="NYM293" s="730"/>
      <c r="NYN293" s="730"/>
      <c r="NYO293" s="730"/>
      <c r="NYP293" s="730"/>
      <c r="NYQ293" s="730"/>
      <c r="NYR293" s="730"/>
      <c r="NYS293" s="730"/>
      <c r="NYT293" s="730"/>
      <c r="NYU293" s="730"/>
      <c r="NYV293" s="730"/>
      <c r="NYW293" s="730"/>
      <c r="NYX293" s="730"/>
      <c r="NYY293" s="730"/>
      <c r="NYZ293" s="730"/>
      <c r="NZA293" s="730"/>
      <c r="NZB293" s="730"/>
      <c r="NZC293" s="730"/>
      <c r="NZD293" s="730"/>
      <c r="NZE293" s="730"/>
      <c r="NZF293" s="730"/>
      <c r="NZG293" s="730"/>
      <c r="NZH293" s="730"/>
      <c r="NZI293" s="730"/>
      <c r="NZJ293" s="730"/>
      <c r="NZK293" s="730"/>
      <c r="NZL293" s="730"/>
      <c r="NZM293" s="730"/>
      <c r="NZN293" s="730"/>
      <c r="NZO293" s="730"/>
      <c r="NZP293" s="730"/>
      <c r="NZQ293" s="730"/>
      <c r="NZR293" s="730"/>
      <c r="NZS293" s="730"/>
      <c r="NZT293" s="730"/>
      <c r="NZU293" s="730"/>
      <c r="NZV293" s="730"/>
      <c r="NZW293" s="730"/>
      <c r="NZX293" s="730"/>
      <c r="NZY293" s="730"/>
      <c r="NZZ293" s="730"/>
      <c r="OAA293" s="730"/>
      <c r="OAB293" s="730"/>
      <c r="OAC293" s="730"/>
      <c r="OAD293" s="730"/>
      <c r="OAE293" s="730"/>
      <c r="OAF293" s="730"/>
      <c r="OAG293" s="730"/>
      <c r="OAH293" s="730"/>
      <c r="OAI293" s="730"/>
      <c r="OAJ293" s="730"/>
      <c r="OAK293" s="730"/>
      <c r="OAL293" s="730"/>
      <c r="OAM293" s="730"/>
      <c r="OAN293" s="730"/>
      <c r="OAO293" s="730"/>
      <c r="OAP293" s="730"/>
      <c r="OAQ293" s="730"/>
      <c r="OAR293" s="730"/>
      <c r="OAS293" s="730"/>
      <c r="OAT293" s="730"/>
      <c r="OAU293" s="730"/>
      <c r="OAV293" s="730"/>
      <c r="OAW293" s="730"/>
      <c r="OAX293" s="730"/>
      <c r="OAY293" s="730"/>
      <c r="OAZ293" s="730"/>
      <c r="OBA293" s="730"/>
      <c r="OBB293" s="730"/>
      <c r="OBC293" s="730"/>
      <c r="OBD293" s="730"/>
      <c r="OBE293" s="730"/>
      <c r="OBF293" s="730"/>
      <c r="OBG293" s="730"/>
      <c r="OBH293" s="730"/>
      <c r="OBI293" s="730"/>
      <c r="OBJ293" s="730"/>
      <c r="OBK293" s="730"/>
      <c r="OBL293" s="730"/>
      <c r="OBM293" s="730"/>
      <c r="OBN293" s="730"/>
      <c r="OBO293" s="730"/>
      <c r="OBP293" s="730"/>
      <c r="OBQ293" s="730"/>
      <c r="OBR293" s="730"/>
      <c r="OBS293" s="730"/>
      <c r="OBT293" s="730"/>
      <c r="OBU293" s="730"/>
      <c r="OBV293" s="730"/>
      <c r="OBW293" s="730"/>
      <c r="OBX293" s="730"/>
      <c r="OBY293" s="730"/>
      <c r="OBZ293" s="730"/>
      <c r="OCA293" s="730"/>
      <c r="OCB293" s="730"/>
      <c r="OCC293" s="730"/>
      <c r="OCD293" s="730"/>
      <c r="OCE293" s="730"/>
      <c r="OCF293" s="730"/>
      <c r="OCG293" s="730"/>
      <c r="OCH293" s="730"/>
      <c r="OCI293" s="730"/>
      <c r="OCJ293" s="730"/>
      <c r="OCK293" s="730"/>
      <c r="OCL293" s="730"/>
      <c r="OCM293" s="730"/>
      <c r="OCN293" s="730"/>
      <c r="OCO293" s="730"/>
      <c r="OCP293" s="730"/>
      <c r="OCQ293" s="730"/>
      <c r="OCR293" s="730"/>
      <c r="OCS293" s="730"/>
      <c r="OCT293" s="730"/>
      <c r="OCU293" s="730"/>
      <c r="OCV293" s="730"/>
      <c r="OCW293" s="730"/>
      <c r="OCX293" s="730"/>
      <c r="OCY293" s="730"/>
      <c r="OCZ293" s="730"/>
      <c r="ODA293" s="730"/>
      <c r="ODB293" s="730"/>
      <c r="ODC293" s="730"/>
      <c r="ODD293" s="730"/>
      <c r="ODE293" s="730"/>
      <c r="ODF293" s="730"/>
      <c r="ODG293" s="730"/>
      <c r="ODH293" s="730"/>
      <c r="ODI293" s="730"/>
      <c r="ODJ293" s="730"/>
      <c r="ODK293" s="730"/>
      <c r="ODL293" s="730"/>
      <c r="ODM293" s="730"/>
      <c r="ODN293" s="730"/>
      <c r="ODO293" s="730"/>
      <c r="ODP293" s="730"/>
      <c r="ODQ293" s="730"/>
      <c r="ODR293" s="730"/>
      <c r="ODS293" s="730"/>
      <c r="ODT293" s="730"/>
      <c r="ODU293" s="730"/>
      <c r="ODV293" s="730"/>
      <c r="ODW293" s="730"/>
      <c r="ODX293" s="730"/>
      <c r="ODY293" s="730"/>
      <c r="ODZ293" s="730"/>
      <c r="OEA293" s="730"/>
      <c r="OEB293" s="730"/>
      <c r="OEC293" s="730"/>
      <c r="OED293" s="730"/>
      <c r="OEE293" s="730"/>
      <c r="OEF293" s="730"/>
      <c r="OEG293" s="730"/>
      <c r="OEH293" s="730"/>
      <c r="OEI293" s="730"/>
      <c r="OEJ293" s="730"/>
      <c r="OEK293" s="730"/>
      <c r="OEL293" s="730"/>
      <c r="OEM293" s="730"/>
      <c r="OEN293" s="730"/>
      <c r="OEO293" s="730"/>
      <c r="OEP293" s="730"/>
      <c r="OEQ293" s="730"/>
      <c r="OER293" s="730"/>
      <c r="OES293" s="730"/>
      <c r="OET293" s="730"/>
      <c r="OEU293" s="730"/>
      <c r="OEV293" s="730"/>
      <c r="OEW293" s="730"/>
      <c r="OEX293" s="730"/>
      <c r="OEY293" s="730"/>
      <c r="OEZ293" s="730"/>
      <c r="OFA293" s="730"/>
      <c r="OFB293" s="730"/>
      <c r="OFC293" s="730"/>
      <c r="OFD293" s="730"/>
      <c r="OFE293" s="730"/>
      <c r="OFF293" s="730"/>
      <c r="OFG293" s="730"/>
      <c r="OFH293" s="730"/>
      <c r="OFI293" s="730"/>
      <c r="OFJ293" s="730"/>
      <c r="OFK293" s="730"/>
      <c r="OFL293" s="730"/>
      <c r="OFM293" s="730"/>
      <c r="OFN293" s="730"/>
      <c r="OFO293" s="730"/>
      <c r="OFP293" s="730"/>
      <c r="OFQ293" s="730"/>
      <c r="OFR293" s="730"/>
      <c r="OFS293" s="730"/>
      <c r="OFT293" s="730"/>
      <c r="OFU293" s="730"/>
      <c r="OFV293" s="730"/>
      <c r="OFW293" s="730"/>
      <c r="OFX293" s="730"/>
      <c r="OFY293" s="730"/>
      <c r="OFZ293" s="730"/>
      <c r="OGA293" s="730"/>
      <c r="OGB293" s="730"/>
      <c r="OGC293" s="730"/>
      <c r="OGD293" s="730"/>
      <c r="OGE293" s="730"/>
      <c r="OGF293" s="730"/>
      <c r="OGG293" s="730"/>
      <c r="OGH293" s="730"/>
      <c r="OGI293" s="730"/>
      <c r="OGJ293" s="730"/>
      <c r="OGK293" s="730"/>
      <c r="OGL293" s="730"/>
      <c r="OGM293" s="730"/>
      <c r="OGN293" s="730"/>
      <c r="OGO293" s="730"/>
      <c r="OGP293" s="730"/>
      <c r="OGQ293" s="730"/>
      <c r="OGR293" s="730"/>
      <c r="OGS293" s="730"/>
      <c r="OGT293" s="730"/>
      <c r="OGU293" s="730"/>
      <c r="OGV293" s="730"/>
      <c r="OGW293" s="730"/>
      <c r="OGX293" s="730"/>
      <c r="OGY293" s="730"/>
      <c r="OGZ293" s="730"/>
      <c r="OHA293" s="730"/>
      <c r="OHB293" s="730"/>
      <c r="OHC293" s="730"/>
      <c r="OHD293" s="730"/>
      <c r="OHE293" s="730"/>
      <c r="OHF293" s="730"/>
      <c r="OHG293" s="730"/>
      <c r="OHH293" s="730"/>
      <c r="OHI293" s="730"/>
      <c r="OHJ293" s="730"/>
      <c r="OHK293" s="730"/>
      <c r="OHL293" s="730"/>
      <c r="OHM293" s="730"/>
      <c r="OHN293" s="730"/>
      <c r="OHO293" s="730"/>
      <c r="OHP293" s="730"/>
      <c r="OHQ293" s="730"/>
      <c r="OHR293" s="730"/>
      <c r="OHS293" s="730"/>
      <c r="OHT293" s="730"/>
      <c r="OHU293" s="730"/>
      <c r="OHV293" s="730"/>
      <c r="OHW293" s="730"/>
      <c r="OHX293" s="730"/>
      <c r="OHY293" s="730"/>
      <c r="OHZ293" s="730"/>
      <c r="OIA293" s="730"/>
      <c r="OIB293" s="730"/>
      <c r="OIC293" s="730"/>
      <c r="OID293" s="730"/>
      <c r="OIE293" s="730"/>
      <c r="OIF293" s="730"/>
      <c r="OIG293" s="730"/>
      <c r="OIH293" s="730"/>
      <c r="OII293" s="730"/>
      <c r="OIJ293" s="730"/>
      <c r="OIK293" s="730"/>
      <c r="OIL293" s="730"/>
      <c r="OIM293" s="730"/>
      <c r="OIN293" s="730"/>
      <c r="OIO293" s="730"/>
      <c r="OIP293" s="730"/>
      <c r="OIQ293" s="730"/>
      <c r="OIR293" s="730"/>
      <c r="OIS293" s="730"/>
      <c r="OIT293" s="730"/>
      <c r="OIU293" s="730"/>
      <c r="OIV293" s="730"/>
      <c r="OIW293" s="730"/>
      <c r="OIX293" s="730"/>
      <c r="OIY293" s="730"/>
      <c r="OIZ293" s="730"/>
      <c r="OJA293" s="730"/>
      <c r="OJB293" s="730"/>
      <c r="OJC293" s="730"/>
      <c r="OJD293" s="730"/>
      <c r="OJE293" s="730"/>
      <c r="OJF293" s="730"/>
      <c r="OJG293" s="730"/>
      <c r="OJH293" s="730"/>
      <c r="OJI293" s="730"/>
      <c r="OJJ293" s="730"/>
      <c r="OJK293" s="730"/>
      <c r="OJL293" s="730"/>
      <c r="OJM293" s="730"/>
      <c r="OJN293" s="730"/>
      <c r="OJO293" s="730"/>
      <c r="OJP293" s="730"/>
      <c r="OJQ293" s="730"/>
      <c r="OJR293" s="730"/>
      <c r="OJS293" s="730"/>
      <c r="OJT293" s="730"/>
      <c r="OJU293" s="730"/>
      <c r="OJV293" s="730"/>
      <c r="OJW293" s="730"/>
      <c r="OJX293" s="730"/>
      <c r="OJY293" s="730"/>
      <c r="OJZ293" s="730"/>
      <c r="OKA293" s="730"/>
      <c r="OKB293" s="730"/>
      <c r="OKC293" s="730"/>
      <c r="OKD293" s="730"/>
      <c r="OKE293" s="730"/>
      <c r="OKF293" s="730"/>
      <c r="OKG293" s="730"/>
      <c r="OKH293" s="730"/>
      <c r="OKI293" s="730"/>
      <c r="OKJ293" s="730"/>
      <c r="OKK293" s="730"/>
      <c r="OKL293" s="730"/>
      <c r="OKM293" s="730"/>
      <c r="OKN293" s="730"/>
      <c r="OKO293" s="730"/>
      <c r="OKP293" s="730"/>
      <c r="OKQ293" s="730"/>
      <c r="OKR293" s="730"/>
      <c r="OKS293" s="730"/>
      <c r="OKT293" s="730"/>
      <c r="OKU293" s="730"/>
      <c r="OKV293" s="730"/>
      <c r="OKW293" s="730"/>
      <c r="OKX293" s="730"/>
      <c r="OKY293" s="730"/>
      <c r="OKZ293" s="730"/>
      <c r="OLA293" s="730"/>
      <c r="OLB293" s="730"/>
      <c r="OLC293" s="730"/>
      <c r="OLD293" s="730"/>
      <c r="OLE293" s="730"/>
      <c r="OLF293" s="730"/>
      <c r="OLG293" s="730"/>
      <c r="OLH293" s="730"/>
      <c r="OLI293" s="730"/>
      <c r="OLJ293" s="730"/>
      <c r="OLK293" s="730"/>
      <c r="OLL293" s="730"/>
      <c r="OLM293" s="730"/>
      <c r="OLN293" s="730"/>
      <c r="OLO293" s="730"/>
      <c r="OLP293" s="730"/>
      <c r="OLQ293" s="730"/>
      <c r="OLR293" s="730"/>
      <c r="OLS293" s="730"/>
      <c r="OLT293" s="730"/>
      <c r="OLU293" s="730"/>
      <c r="OLV293" s="730"/>
      <c r="OLW293" s="730"/>
      <c r="OLX293" s="730"/>
      <c r="OLY293" s="730"/>
      <c r="OLZ293" s="730"/>
      <c r="OMA293" s="730"/>
      <c r="OMB293" s="730"/>
      <c r="OMC293" s="730"/>
      <c r="OMD293" s="730"/>
      <c r="OME293" s="730"/>
      <c r="OMF293" s="730"/>
      <c r="OMG293" s="730"/>
      <c r="OMH293" s="730"/>
      <c r="OMI293" s="730"/>
      <c r="OMJ293" s="730"/>
      <c r="OMK293" s="730"/>
      <c r="OML293" s="730"/>
      <c r="OMM293" s="730"/>
      <c r="OMN293" s="730"/>
      <c r="OMO293" s="730"/>
      <c r="OMP293" s="730"/>
      <c r="OMQ293" s="730"/>
      <c r="OMR293" s="730"/>
      <c r="OMS293" s="730"/>
      <c r="OMT293" s="730"/>
      <c r="OMU293" s="730"/>
      <c r="OMV293" s="730"/>
      <c r="OMW293" s="730"/>
      <c r="OMX293" s="730"/>
      <c r="OMY293" s="730"/>
      <c r="OMZ293" s="730"/>
      <c r="ONA293" s="730"/>
      <c r="ONB293" s="730"/>
      <c r="ONC293" s="730"/>
      <c r="OND293" s="730"/>
      <c r="ONE293" s="730"/>
      <c r="ONF293" s="730"/>
      <c r="ONG293" s="730"/>
      <c r="ONH293" s="730"/>
      <c r="ONI293" s="730"/>
      <c r="ONJ293" s="730"/>
      <c r="ONK293" s="730"/>
      <c r="ONL293" s="730"/>
      <c r="ONM293" s="730"/>
      <c r="ONN293" s="730"/>
      <c r="ONO293" s="730"/>
      <c r="ONP293" s="730"/>
      <c r="ONQ293" s="730"/>
      <c r="ONR293" s="730"/>
      <c r="ONS293" s="730"/>
      <c r="ONT293" s="730"/>
      <c r="ONU293" s="730"/>
      <c r="ONV293" s="730"/>
      <c r="ONW293" s="730"/>
      <c r="ONX293" s="730"/>
      <c r="ONY293" s="730"/>
      <c r="ONZ293" s="730"/>
      <c r="OOA293" s="730"/>
      <c r="OOB293" s="730"/>
      <c r="OOC293" s="730"/>
      <c r="OOD293" s="730"/>
      <c r="OOE293" s="730"/>
      <c r="OOF293" s="730"/>
      <c r="OOG293" s="730"/>
      <c r="OOH293" s="730"/>
      <c r="OOI293" s="730"/>
      <c r="OOJ293" s="730"/>
      <c r="OOK293" s="730"/>
      <c r="OOL293" s="730"/>
      <c r="OOM293" s="730"/>
      <c r="OON293" s="730"/>
      <c r="OOO293" s="730"/>
      <c r="OOP293" s="730"/>
      <c r="OOQ293" s="730"/>
      <c r="OOR293" s="730"/>
      <c r="OOS293" s="730"/>
      <c r="OOT293" s="730"/>
      <c r="OOU293" s="730"/>
      <c r="OOV293" s="730"/>
      <c r="OOW293" s="730"/>
      <c r="OOX293" s="730"/>
      <c r="OOY293" s="730"/>
      <c r="OOZ293" s="730"/>
      <c r="OPA293" s="730"/>
      <c r="OPB293" s="730"/>
      <c r="OPC293" s="730"/>
      <c r="OPD293" s="730"/>
      <c r="OPE293" s="730"/>
      <c r="OPF293" s="730"/>
      <c r="OPG293" s="730"/>
      <c r="OPH293" s="730"/>
      <c r="OPI293" s="730"/>
      <c r="OPJ293" s="730"/>
      <c r="OPK293" s="730"/>
      <c r="OPL293" s="730"/>
      <c r="OPM293" s="730"/>
      <c r="OPN293" s="730"/>
      <c r="OPO293" s="730"/>
      <c r="OPP293" s="730"/>
      <c r="OPQ293" s="730"/>
      <c r="OPR293" s="730"/>
      <c r="OPS293" s="730"/>
      <c r="OPT293" s="730"/>
      <c r="OPU293" s="730"/>
      <c r="OPV293" s="730"/>
      <c r="OPW293" s="730"/>
      <c r="OPX293" s="730"/>
      <c r="OPY293" s="730"/>
      <c r="OPZ293" s="730"/>
      <c r="OQA293" s="730"/>
      <c r="OQB293" s="730"/>
      <c r="OQC293" s="730"/>
      <c r="OQD293" s="730"/>
      <c r="OQE293" s="730"/>
      <c r="OQF293" s="730"/>
      <c r="OQG293" s="730"/>
      <c r="OQH293" s="730"/>
      <c r="OQI293" s="730"/>
      <c r="OQJ293" s="730"/>
      <c r="OQK293" s="730"/>
      <c r="OQL293" s="730"/>
      <c r="OQM293" s="730"/>
      <c r="OQN293" s="730"/>
      <c r="OQO293" s="730"/>
      <c r="OQP293" s="730"/>
      <c r="OQQ293" s="730"/>
      <c r="OQR293" s="730"/>
      <c r="OQS293" s="730"/>
      <c r="OQT293" s="730"/>
      <c r="OQU293" s="730"/>
      <c r="OQV293" s="730"/>
      <c r="OQW293" s="730"/>
      <c r="OQX293" s="730"/>
      <c r="OQY293" s="730"/>
      <c r="OQZ293" s="730"/>
      <c r="ORA293" s="730"/>
      <c r="ORB293" s="730"/>
      <c r="ORC293" s="730"/>
      <c r="ORD293" s="730"/>
      <c r="ORE293" s="730"/>
      <c r="ORF293" s="730"/>
      <c r="ORG293" s="730"/>
      <c r="ORH293" s="730"/>
      <c r="ORI293" s="730"/>
      <c r="ORJ293" s="730"/>
      <c r="ORK293" s="730"/>
      <c r="ORL293" s="730"/>
      <c r="ORM293" s="730"/>
      <c r="ORN293" s="730"/>
      <c r="ORO293" s="730"/>
      <c r="ORP293" s="730"/>
      <c r="ORQ293" s="730"/>
      <c r="ORR293" s="730"/>
      <c r="ORS293" s="730"/>
      <c r="ORT293" s="730"/>
      <c r="ORU293" s="730"/>
      <c r="ORV293" s="730"/>
      <c r="ORW293" s="730"/>
      <c r="ORX293" s="730"/>
      <c r="ORY293" s="730"/>
      <c r="ORZ293" s="730"/>
      <c r="OSA293" s="730"/>
      <c r="OSB293" s="730"/>
      <c r="OSC293" s="730"/>
      <c r="OSD293" s="730"/>
      <c r="OSE293" s="730"/>
      <c r="OSF293" s="730"/>
      <c r="OSG293" s="730"/>
      <c r="OSH293" s="730"/>
      <c r="OSI293" s="730"/>
      <c r="OSJ293" s="730"/>
      <c r="OSK293" s="730"/>
      <c r="OSL293" s="730"/>
      <c r="OSM293" s="730"/>
      <c r="OSN293" s="730"/>
      <c r="OSO293" s="730"/>
      <c r="OSP293" s="730"/>
      <c r="OSQ293" s="730"/>
      <c r="OSR293" s="730"/>
      <c r="OSS293" s="730"/>
      <c r="OST293" s="730"/>
      <c r="OSU293" s="730"/>
      <c r="OSV293" s="730"/>
      <c r="OSW293" s="730"/>
      <c r="OSX293" s="730"/>
      <c r="OSY293" s="730"/>
      <c r="OSZ293" s="730"/>
      <c r="OTA293" s="730"/>
      <c r="OTB293" s="730"/>
      <c r="OTC293" s="730"/>
      <c r="OTD293" s="730"/>
      <c r="OTE293" s="730"/>
      <c r="OTF293" s="730"/>
      <c r="OTG293" s="730"/>
      <c r="OTH293" s="730"/>
      <c r="OTI293" s="730"/>
      <c r="OTJ293" s="730"/>
      <c r="OTK293" s="730"/>
      <c r="OTL293" s="730"/>
      <c r="OTM293" s="730"/>
      <c r="OTN293" s="730"/>
      <c r="OTO293" s="730"/>
      <c r="OTP293" s="730"/>
      <c r="OTQ293" s="730"/>
      <c r="OTR293" s="730"/>
      <c r="OTS293" s="730"/>
      <c r="OTT293" s="730"/>
      <c r="OTU293" s="730"/>
      <c r="OTV293" s="730"/>
      <c r="OTW293" s="730"/>
      <c r="OTX293" s="730"/>
      <c r="OTY293" s="730"/>
      <c r="OTZ293" s="730"/>
      <c r="OUA293" s="730"/>
      <c r="OUB293" s="730"/>
      <c r="OUC293" s="730"/>
      <c r="OUD293" s="730"/>
      <c r="OUE293" s="730"/>
      <c r="OUF293" s="730"/>
      <c r="OUG293" s="730"/>
      <c r="OUH293" s="730"/>
      <c r="OUI293" s="730"/>
      <c r="OUJ293" s="730"/>
      <c r="OUK293" s="730"/>
      <c r="OUL293" s="730"/>
      <c r="OUM293" s="730"/>
      <c r="OUN293" s="730"/>
      <c r="OUO293" s="730"/>
      <c r="OUP293" s="730"/>
      <c r="OUQ293" s="730"/>
      <c r="OUR293" s="730"/>
      <c r="OUS293" s="730"/>
      <c r="OUT293" s="730"/>
      <c r="OUU293" s="730"/>
      <c r="OUV293" s="730"/>
      <c r="OUW293" s="730"/>
      <c r="OUX293" s="730"/>
      <c r="OUY293" s="730"/>
      <c r="OUZ293" s="730"/>
      <c r="OVA293" s="730"/>
      <c r="OVB293" s="730"/>
      <c r="OVC293" s="730"/>
      <c r="OVD293" s="730"/>
      <c r="OVE293" s="730"/>
      <c r="OVF293" s="730"/>
      <c r="OVG293" s="730"/>
      <c r="OVH293" s="730"/>
      <c r="OVI293" s="730"/>
      <c r="OVJ293" s="730"/>
      <c r="OVK293" s="730"/>
      <c r="OVL293" s="730"/>
      <c r="OVM293" s="730"/>
      <c r="OVN293" s="730"/>
      <c r="OVO293" s="730"/>
      <c r="OVP293" s="730"/>
      <c r="OVQ293" s="730"/>
      <c r="OVR293" s="730"/>
      <c r="OVS293" s="730"/>
      <c r="OVT293" s="730"/>
      <c r="OVU293" s="730"/>
      <c r="OVV293" s="730"/>
      <c r="OVW293" s="730"/>
      <c r="OVX293" s="730"/>
      <c r="OVY293" s="730"/>
      <c r="OVZ293" s="730"/>
      <c r="OWA293" s="730"/>
      <c r="OWB293" s="730"/>
      <c r="OWC293" s="730"/>
      <c r="OWD293" s="730"/>
      <c r="OWE293" s="730"/>
      <c r="OWF293" s="730"/>
      <c r="OWG293" s="730"/>
      <c r="OWH293" s="730"/>
      <c r="OWI293" s="730"/>
      <c r="OWJ293" s="730"/>
      <c r="OWK293" s="730"/>
      <c r="OWL293" s="730"/>
      <c r="OWM293" s="730"/>
      <c r="OWN293" s="730"/>
      <c r="OWO293" s="730"/>
      <c r="OWP293" s="730"/>
      <c r="OWQ293" s="730"/>
      <c r="OWR293" s="730"/>
      <c r="OWS293" s="730"/>
      <c r="OWT293" s="730"/>
      <c r="OWU293" s="730"/>
      <c r="OWV293" s="730"/>
      <c r="OWW293" s="730"/>
      <c r="OWX293" s="730"/>
      <c r="OWY293" s="730"/>
      <c r="OWZ293" s="730"/>
      <c r="OXA293" s="730"/>
      <c r="OXB293" s="730"/>
      <c r="OXC293" s="730"/>
      <c r="OXD293" s="730"/>
      <c r="OXE293" s="730"/>
      <c r="OXF293" s="730"/>
      <c r="OXG293" s="730"/>
      <c r="OXH293" s="730"/>
      <c r="OXI293" s="730"/>
      <c r="OXJ293" s="730"/>
      <c r="OXK293" s="730"/>
      <c r="OXL293" s="730"/>
      <c r="OXM293" s="730"/>
      <c r="OXN293" s="730"/>
      <c r="OXO293" s="730"/>
      <c r="OXP293" s="730"/>
      <c r="OXQ293" s="730"/>
      <c r="OXR293" s="730"/>
      <c r="OXS293" s="730"/>
      <c r="OXT293" s="730"/>
      <c r="OXU293" s="730"/>
      <c r="OXV293" s="730"/>
      <c r="OXW293" s="730"/>
      <c r="OXX293" s="730"/>
      <c r="OXY293" s="730"/>
      <c r="OXZ293" s="730"/>
      <c r="OYA293" s="730"/>
      <c r="OYB293" s="730"/>
      <c r="OYC293" s="730"/>
      <c r="OYD293" s="730"/>
      <c r="OYE293" s="730"/>
      <c r="OYF293" s="730"/>
      <c r="OYG293" s="730"/>
      <c r="OYH293" s="730"/>
      <c r="OYI293" s="730"/>
      <c r="OYJ293" s="730"/>
      <c r="OYK293" s="730"/>
      <c r="OYL293" s="730"/>
      <c r="OYM293" s="730"/>
      <c r="OYN293" s="730"/>
      <c r="OYO293" s="730"/>
      <c r="OYP293" s="730"/>
      <c r="OYQ293" s="730"/>
      <c r="OYR293" s="730"/>
      <c r="OYS293" s="730"/>
      <c r="OYT293" s="730"/>
      <c r="OYU293" s="730"/>
      <c r="OYV293" s="730"/>
      <c r="OYW293" s="730"/>
      <c r="OYX293" s="730"/>
      <c r="OYY293" s="730"/>
      <c r="OYZ293" s="730"/>
      <c r="OZA293" s="730"/>
      <c r="OZB293" s="730"/>
      <c r="OZC293" s="730"/>
      <c r="OZD293" s="730"/>
      <c r="OZE293" s="730"/>
      <c r="OZF293" s="730"/>
      <c r="OZG293" s="730"/>
      <c r="OZH293" s="730"/>
      <c r="OZI293" s="730"/>
      <c r="OZJ293" s="730"/>
      <c r="OZK293" s="730"/>
      <c r="OZL293" s="730"/>
      <c r="OZM293" s="730"/>
      <c r="OZN293" s="730"/>
      <c r="OZO293" s="730"/>
      <c r="OZP293" s="730"/>
      <c r="OZQ293" s="730"/>
      <c r="OZR293" s="730"/>
      <c r="OZS293" s="730"/>
      <c r="OZT293" s="730"/>
      <c r="OZU293" s="730"/>
      <c r="OZV293" s="730"/>
      <c r="OZW293" s="730"/>
      <c r="OZX293" s="730"/>
      <c r="OZY293" s="730"/>
      <c r="OZZ293" s="730"/>
      <c r="PAA293" s="730"/>
      <c r="PAB293" s="730"/>
      <c r="PAC293" s="730"/>
      <c r="PAD293" s="730"/>
      <c r="PAE293" s="730"/>
      <c r="PAF293" s="730"/>
      <c r="PAG293" s="730"/>
      <c r="PAH293" s="730"/>
      <c r="PAI293" s="730"/>
      <c r="PAJ293" s="730"/>
      <c r="PAK293" s="730"/>
      <c r="PAL293" s="730"/>
      <c r="PAM293" s="730"/>
      <c r="PAN293" s="730"/>
      <c r="PAO293" s="730"/>
      <c r="PAP293" s="730"/>
      <c r="PAQ293" s="730"/>
      <c r="PAR293" s="730"/>
      <c r="PAS293" s="730"/>
      <c r="PAT293" s="730"/>
      <c r="PAU293" s="730"/>
      <c r="PAV293" s="730"/>
      <c r="PAW293" s="730"/>
      <c r="PAX293" s="730"/>
      <c r="PAY293" s="730"/>
      <c r="PAZ293" s="730"/>
      <c r="PBA293" s="730"/>
      <c r="PBB293" s="730"/>
      <c r="PBC293" s="730"/>
      <c r="PBD293" s="730"/>
      <c r="PBE293" s="730"/>
      <c r="PBF293" s="730"/>
      <c r="PBG293" s="730"/>
      <c r="PBH293" s="730"/>
      <c r="PBI293" s="730"/>
      <c r="PBJ293" s="730"/>
      <c r="PBK293" s="730"/>
      <c r="PBL293" s="730"/>
      <c r="PBM293" s="730"/>
      <c r="PBN293" s="730"/>
      <c r="PBO293" s="730"/>
      <c r="PBP293" s="730"/>
      <c r="PBQ293" s="730"/>
      <c r="PBR293" s="730"/>
      <c r="PBS293" s="730"/>
      <c r="PBT293" s="730"/>
      <c r="PBU293" s="730"/>
      <c r="PBV293" s="730"/>
      <c r="PBW293" s="730"/>
      <c r="PBX293" s="730"/>
      <c r="PBY293" s="730"/>
      <c r="PBZ293" s="730"/>
      <c r="PCA293" s="730"/>
      <c r="PCB293" s="730"/>
      <c r="PCC293" s="730"/>
      <c r="PCD293" s="730"/>
      <c r="PCE293" s="730"/>
      <c r="PCF293" s="730"/>
      <c r="PCG293" s="730"/>
      <c r="PCH293" s="730"/>
      <c r="PCI293" s="730"/>
      <c r="PCJ293" s="730"/>
      <c r="PCK293" s="730"/>
      <c r="PCL293" s="730"/>
      <c r="PCM293" s="730"/>
      <c r="PCN293" s="730"/>
      <c r="PCO293" s="730"/>
      <c r="PCP293" s="730"/>
      <c r="PCQ293" s="730"/>
      <c r="PCR293" s="730"/>
      <c r="PCS293" s="730"/>
      <c r="PCT293" s="730"/>
      <c r="PCU293" s="730"/>
      <c r="PCV293" s="730"/>
      <c r="PCW293" s="730"/>
      <c r="PCX293" s="730"/>
      <c r="PCY293" s="730"/>
      <c r="PCZ293" s="730"/>
      <c r="PDA293" s="730"/>
      <c r="PDB293" s="730"/>
      <c r="PDC293" s="730"/>
      <c r="PDD293" s="730"/>
      <c r="PDE293" s="730"/>
      <c r="PDF293" s="730"/>
      <c r="PDG293" s="730"/>
      <c r="PDH293" s="730"/>
      <c r="PDI293" s="730"/>
      <c r="PDJ293" s="730"/>
      <c r="PDK293" s="730"/>
      <c r="PDL293" s="730"/>
      <c r="PDM293" s="730"/>
      <c r="PDN293" s="730"/>
      <c r="PDO293" s="730"/>
      <c r="PDP293" s="730"/>
      <c r="PDQ293" s="730"/>
      <c r="PDR293" s="730"/>
      <c r="PDS293" s="730"/>
      <c r="PDT293" s="730"/>
      <c r="PDU293" s="730"/>
      <c r="PDV293" s="730"/>
      <c r="PDW293" s="730"/>
      <c r="PDX293" s="730"/>
      <c r="PDY293" s="730"/>
      <c r="PDZ293" s="730"/>
      <c r="PEA293" s="730"/>
      <c r="PEB293" s="730"/>
      <c r="PEC293" s="730"/>
      <c r="PED293" s="730"/>
      <c r="PEE293" s="730"/>
      <c r="PEF293" s="730"/>
      <c r="PEG293" s="730"/>
      <c r="PEH293" s="730"/>
      <c r="PEI293" s="730"/>
      <c r="PEJ293" s="730"/>
      <c r="PEK293" s="730"/>
      <c r="PEL293" s="730"/>
      <c r="PEM293" s="730"/>
      <c r="PEN293" s="730"/>
      <c r="PEO293" s="730"/>
      <c r="PEP293" s="730"/>
      <c r="PEQ293" s="730"/>
      <c r="PER293" s="730"/>
      <c r="PES293" s="730"/>
      <c r="PET293" s="730"/>
      <c r="PEU293" s="730"/>
      <c r="PEV293" s="730"/>
      <c r="PEW293" s="730"/>
      <c r="PEX293" s="730"/>
      <c r="PEY293" s="730"/>
      <c r="PEZ293" s="730"/>
      <c r="PFA293" s="730"/>
      <c r="PFB293" s="730"/>
      <c r="PFC293" s="730"/>
      <c r="PFD293" s="730"/>
      <c r="PFE293" s="730"/>
      <c r="PFF293" s="730"/>
      <c r="PFG293" s="730"/>
      <c r="PFH293" s="730"/>
      <c r="PFI293" s="730"/>
      <c r="PFJ293" s="730"/>
      <c r="PFK293" s="730"/>
      <c r="PFL293" s="730"/>
      <c r="PFM293" s="730"/>
      <c r="PFN293" s="730"/>
      <c r="PFO293" s="730"/>
      <c r="PFP293" s="730"/>
      <c r="PFQ293" s="730"/>
      <c r="PFR293" s="730"/>
      <c r="PFS293" s="730"/>
      <c r="PFT293" s="730"/>
      <c r="PFU293" s="730"/>
      <c r="PFV293" s="730"/>
      <c r="PFW293" s="730"/>
      <c r="PFX293" s="730"/>
      <c r="PFY293" s="730"/>
      <c r="PFZ293" s="730"/>
      <c r="PGA293" s="730"/>
      <c r="PGB293" s="730"/>
      <c r="PGC293" s="730"/>
      <c r="PGD293" s="730"/>
      <c r="PGE293" s="730"/>
      <c r="PGF293" s="730"/>
      <c r="PGG293" s="730"/>
      <c r="PGH293" s="730"/>
      <c r="PGI293" s="730"/>
      <c r="PGJ293" s="730"/>
      <c r="PGK293" s="730"/>
      <c r="PGL293" s="730"/>
      <c r="PGM293" s="730"/>
      <c r="PGN293" s="730"/>
      <c r="PGO293" s="730"/>
      <c r="PGP293" s="730"/>
      <c r="PGQ293" s="730"/>
      <c r="PGR293" s="730"/>
      <c r="PGS293" s="730"/>
      <c r="PGT293" s="730"/>
      <c r="PGU293" s="730"/>
      <c r="PGV293" s="730"/>
      <c r="PGW293" s="730"/>
      <c r="PGX293" s="730"/>
      <c r="PGY293" s="730"/>
      <c r="PGZ293" s="730"/>
      <c r="PHA293" s="730"/>
      <c r="PHB293" s="730"/>
      <c r="PHC293" s="730"/>
      <c r="PHD293" s="730"/>
      <c r="PHE293" s="730"/>
      <c r="PHF293" s="730"/>
      <c r="PHG293" s="730"/>
      <c r="PHH293" s="730"/>
      <c r="PHI293" s="730"/>
      <c r="PHJ293" s="730"/>
      <c r="PHK293" s="730"/>
      <c r="PHL293" s="730"/>
      <c r="PHM293" s="730"/>
      <c r="PHN293" s="730"/>
      <c r="PHO293" s="730"/>
      <c r="PHP293" s="730"/>
      <c r="PHQ293" s="730"/>
      <c r="PHR293" s="730"/>
      <c r="PHS293" s="730"/>
      <c r="PHT293" s="730"/>
      <c r="PHU293" s="730"/>
      <c r="PHV293" s="730"/>
      <c r="PHW293" s="730"/>
      <c r="PHX293" s="730"/>
      <c r="PHY293" s="730"/>
      <c r="PHZ293" s="730"/>
      <c r="PIA293" s="730"/>
      <c r="PIB293" s="730"/>
      <c r="PIC293" s="730"/>
      <c r="PID293" s="730"/>
      <c r="PIE293" s="730"/>
      <c r="PIF293" s="730"/>
      <c r="PIG293" s="730"/>
      <c r="PIH293" s="730"/>
      <c r="PII293" s="730"/>
      <c r="PIJ293" s="730"/>
      <c r="PIK293" s="730"/>
      <c r="PIL293" s="730"/>
      <c r="PIM293" s="730"/>
      <c r="PIN293" s="730"/>
      <c r="PIO293" s="730"/>
      <c r="PIP293" s="730"/>
      <c r="PIQ293" s="730"/>
      <c r="PIR293" s="730"/>
      <c r="PIS293" s="730"/>
      <c r="PIT293" s="730"/>
      <c r="PIU293" s="730"/>
      <c r="PIV293" s="730"/>
      <c r="PIW293" s="730"/>
      <c r="PIX293" s="730"/>
      <c r="PIY293" s="730"/>
      <c r="PIZ293" s="730"/>
      <c r="PJA293" s="730"/>
      <c r="PJB293" s="730"/>
      <c r="PJC293" s="730"/>
      <c r="PJD293" s="730"/>
      <c r="PJE293" s="730"/>
      <c r="PJF293" s="730"/>
      <c r="PJG293" s="730"/>
      <c r="PJH293" s="730"/>
      <c r="PJI293" s="730"/>
      <c r="PJJ293" s="730"/>
      <c r="PJK293" s="730"/>
      <c r="PJL293" s="730"/>
      <c r="PJM293" s="730"/>
      <c r="PJN293" s="730"/>
      <c r="PJO293" s="730"/>
      <c r="PJP293" s="730"/>
      <c r="PJQ293" s="730"/>
      <c r="PJR293" s="730"/>
      <c r="PJS293" s="730"/>
      <c r="PJT293" s="730"/>
      <c r="PJU293" s="730"/>
      <c r="PJV293" s="730"/>
      <c r="PJW293" s="730"/>
      <c r="PJX293" s="730"/>
      <c r="PJY293" s="730"/>
      <c r="PJZ293" s="730"/>
      <c r="PKA293" s="730"/>
      <c r="PKB293" s="730"/>
      <c r="PKC293" s="730"/>
      <c r="PKD293" s="730"/>
      <c r="PKE293" s="730"/>
      <c r="PKF293" s="730"/>
      <c r="PKG293" s="730"/>
      <c r="PKH293" s="730"/>
      <c r="PKI293" s="730"/>
      <c r="PKJ293" s="730"/>
      <c r="PKK293" s="730"/>
      <c r="PKL293" s="730"/>
      <c r="PKM293" s="730"/>
      <c r="PKN293" s="730"/>
      <c r="PKO293" s="730"/>
      <c r="PKP293" s="730"/>
      <c r="PKQ293" s="730"/>
      <c r="PKR293" s="730"/>
      <c r="PKS293" s="730"/>
      <c r="PKT293" s="730"/>
      <c r="PKU293" s="730"/>
      <c r="PKV293" s="730"/>
      <c r="PKW293" s="730"/>
      <c r="PKX293" s="730"/>
      <c r="PKY293" s="730"/>
      <c r="PKZ293" s="730"/>
      <c r="PLA293" s="730"/>
      <c r="PLB293" s="730"/>
      <c r="PLC293" s="730"/>
      <c r="PLD293" s="730"/>
      <c r="PLE293" s="730"/>
      <c r="PLF293" s="730"/>
      <c r="PLG293" s="730"/>
      <c r="PLH293" s="730"/>
      <c r="PLI293" s="730"/>
      <c r="PLJ293" s="730"/>
      <c r="PLK293" s="730"/>
      <c r="PLL293" s="730"/>
      <c r="PLM293" s="730"/>
      <c r="PLN293" s="730"/>
      <c r="PLO293" s="730"/>
      <c r="PLP293" s="730"/>
      <c r="PLQ293" s="730"/>
      <c r="PLR293" s="730"/>
      <c r="PLS293" s="730"/>
      <c r="PLT293" s="730"/>
      <c r="PLU293" s="730"/>
      <c r="PLV293" s="730"/>
      <c r="PLW293" s="730"/>
      <c r="PLX293" s="730"/>
      <c r="PLY293" s="730"/>
      <c r="PLZ293" s="730"/>
      <c r="PMA293" s="730"/>
      <c r="PMB293" s="730"/>
      <c r="PMC293" s="730"/>
      <c r="PMD293" s="730"/>
      <c r="PME293" s="730"/>
      <c r="PMF293" s="730"/>
      <c r="PMG293" s="730"/>
      <c r="PMH293" s="730"/>
      <c r="PMI293" s="730"/>
      <c r="PMJ293" s="730"/>
      <c r="PMK293" s="730"/>
      <c r="PML293" s="730"/>
      <c r="PMM293" s="730"/>
      <c r="PMN293" s="730"/>
      <c r="PMO293" s="730"/>
      <c r="PMP293" s="730"/>
      <c r="PMQ293" s="730"/>
      <c r="PMR293" s="730"/>
      <c r="PMS293" s="730"/>
      <c r="PMT293" s="730"/>
      <c r="PMU293" s="730"/>
      <c r="PMV293" s="730"/>
      <c r="PMW293" s="730"/>
      <c r="PMX293" s="730"/>
      <c r="PMY293" s="730"/>
      <c r="PMZ293" s="730"/>
      <c r="PNA293" s="730"/>
      <c r="PNB293" s="730"/>
      <c r="PNC293" s="730"/>
      <c r="PND293" s="730"/>
      <c r="PNE293" s="730"/>
      <c r="PNF293" s="730"/>
      <c r="PNG293" s="730"/>
      <c r="PNH293" s="730"/>
      <c r="PNI293" s="730"/>
      <c r="PNJ293" s="730"/>
      <c r="PNK293" s="730"/>
      <c r="PNL293" s="730"/>
      <c r="PNM293" s="730"/>
      <c r="PNN293" s="730"/>
      <c r="PNO293" s="730"/>
      <c r="PNP293" s="730"/>
      <c r="PNQ293" s="730"/>
      <c r="PNR293" s="730"/>
      <c r="PNS293" s="730"/>
      <c r="PNT293" s="730"/>
      <c r="PNU293" s="730"/>
      <c r="PNV293" s="730"/>
      <c r="PNW293" s="730"/>
      <c r="PNX293" s="730"/>
      <c r="PNY293" s="730"/>
      <c r="PNZ293" s="730"/>
      <c r="POA293" s="730"/>
      <c r="POB293" s="730"/>
      <c r="POC293" s="730"/>
      <c r="POD293" s="730"/>
      <c r="POE293" s="730"/>
      <c r="POF293" s="730"/>
      <c r="POG293" s="730"/>
      <c r="POH293" s="730"/>
      <c r="POI293" s="730"/>
      <c r="POJ293" s="730"/>
      <c r="POK293" s="730"/>
      <c r="POL293" s="730"/>
      <c r="POM293" s="730"/>
      <c r="PON293" s="730"/>
      <c r="POO293" s="730"/>
      <c r="POP293" s="730"/>
      <c r="POQ293" s="730"/>
      <c r="POR293" s="730"/>
      <c r="POS293" s="730"/>
      <c r="POT293" s="730"/>
      <c r="POU293" s="730"/>
      <c r="POV293" s="730"/>
      <c r="POW293" s="730"/>
      <c r="POX293" s="730"/>
      <c r="POY293" s="730"/>
      <c r="POZ293" s="730"/>
      <c r="PPA293" s="730"/>
      <c r="PPB293" s="730"/>
      <c r="PPC293" s="730"/>
      <c r="PPD293" s="730"/>
      <c r="PPE293" s="730"/>
      <c r="PPF293" s="730"/>
      <c r="PPG293" s="730"/>
      <c r="PPH293" s="730"/>
      <c r="PPI293" s="730"/>
      <c r="PPJ293" s="730"/>
      <c r="PPK293" s="730"/>
      <c r="PPL293" s="730"/>
      <c r="PPM293" s="730"/>
      <c r="PPN293" s="730"/>
      <c r="PPO293" s="730"/>
      <c r="PPP293" s="730"/>
      <c r="PPQ293" s="730"/>
      <c r="PPR293" s="730"/>
      <c r="PPS293" s="730"/>
      <c r="PPT293" s="730"/>
      <c r="PPU293" s="730"/>
      <c r="PPV293" s="730"/>
      <c r="PPW293" s="730"/>
      <c r="PPX293" s="730"/>
      <c r="PPY293" s="730"/>
      <c r="PPZ293" s="730"/>
      <c r="PQA293" s="730"/>
      <c r="PQB293" s="730"/>
      <c r="PQC293" s="730"/>
      <c r="PQD293" s="730"/>
      <c r="PQE293" s="730"/>
      <c r="PQF293" s="730"/>
      <c r="PQG293" s="730"/>
      <c r="PQH293" s="730"/>
      <c r="PQI293" s="730"/>
      <c r="PQJ293" s="730"/>
      <c r="PQK293" s="730"/>
      <c r="PQL293" s="730"/>
      <c r="PQM293" s="730"/>
      <c r="PQN293" s="730"/>
      <c r="PQO293" s="730"/>
      <c r="PQP293" s="730"/>
      <c r="PQQ293" s="730"/>
      <c r="PQR293" s="730"/>
      <c r="PQS293" s="730"/>
      <c r="PQT293" s="730"/>
      <c r="PQU293" s="730"/>
      <c r="PQV293" s="730"/>
      <c r="PQW293" s="730"/>
      <c r="PQX293" s="730"/>
      <c r="PQY293" s="730"/>
      <c r="PQZ293" s="730"/>
      <c r="PRA293" s="730"/>
      <c r="PRB293" s="730"/>
      <c r="PRC293" s="730"/>
      <c r="PRD293" s="730"/>
      <c r="PRE293" s="730"/>
      <c r="PRF293" s="730"/>
      <c r="PRG293" s="730"/>
      <c r="PRH293" s="730"/>
      <c r="PRI293" s="730"/>
      <c r="PRJ293" s="730"/>
      <c r="PRK293" s="730"/>
      <c r="PRL293" s="730"/>
      <c r="PRM293" s="730"/>
      <c r="PRN293" s="730"/>
      <c r="PRO293" s="730"/>
      <c r="PRP293" s="730"/>
      <c r="PRQ293" s="730"/>
      <c r="PRR293" s="730"/>
      <c r="PRS293" s="730"/>
      <c r="PRT293" s="730"/>
      <c r="PRU293" s="730"/>
      <c r="PRV293" s="730"/>
      <c r="PRW293" s="730"/>
      <c r="PRX293" s="730"/>
      <c r="PRY293" s="730"/>
      <c r="PRZ293" s="730"/>
      <c r="PSA293" s="730"/>
      <c r="PSB293" s="730"/>
      <c r="PSC293" s="730"/>
      <c r="PSD293" s="730"/>
      <c r="PSE293" s="730"/>
      <c r="PSF293" s="730"/>
      <c r="PSG293" s="730"/>
      <c r="PSH293" s="730"/>
      <c r="PSI293" s="730"/>
      <c r="PSJ293" s="730"/>
      <c r="PSK293" s="730"/>
      <c r="PSL293" s="730"/>
      <c r="PSM293" s="730"/>
      <c r="PSN293" s="730"/>
      <c r="PSO293" s="730"/>
      <c r="PSP293" s="730"/>
      <c r="PSQ293" s="730"/>
      <c r="PSR293" s="730"/>
      <c r="PSS293" s="730"/>
      <c r="PST293" s="730"/>
      <c r="PSU293" s="730"/>
      <c r="PSV293" s="730"/>
      <c r="PSW293" s="730"/>
      <c r="PSX293" s="730"/>
      <c r="PSY293" s="730"/>
      <c r="PSZ293" s="730"/>
      <c r="PTA293" s="730"/>
      <c r="PTB293" s="730"/>
      <c r="PTC293" s="730"/>
      <c r="PTD293" s="730"/>
      <c r="PTE293" s="730"/>
      <c r="PTF293" s="730"/>
      <c r="PTG293" s="730"/>
      <c r="PTH293" s="730"/>
      <c r="PTI293" s="730"/>
      <c r="PTJ293" s="730"/>
      <c r="PTK293" s="730"/>
      <c r="PTL293" s="730"/>
      <c r="PTM293" s="730"/>
      <c r="PTN293" s="730"/>
      <c r="PTO293" s="730"/>
      <c r="PTP293" s="730"/>
      <c r="PTQ293" s="730"/>
      <c r="PTR293" s="730"/>
      <c r="PTS293" s="730"/>
      <c r="PTT293" s="730"/>
      <c r="PTU293" s="730"/>
      <c r="PTV293" s="730"/>
      <c r="PTW293" s="730"/>
      <c r="PTX293" s="730"/>
      <c r="PTY293" s="730"/>
      <c r="PTZ293" s="730"/>
      <c r="PUA293" s="730"/>
      <c r="PUB293" s="730"/>
      <c r="PUC293" s="730"/>
      <c r="PUD293" s="730"/>
      <c r="PUE293" s="730"/>
      <c r="PUF293" s="730"/>
      <c r="PUG293" s="730"/>
      <c r="PUH293" s="730"/>
      <c r="PUI293" s="730"/>
      <c r="PUJ293" s="730"/>
      <c r="PUK293" s="730"/>
      <c r="PUL293" s="730"/>
      <c r="PUM293" s="730"/>
      <c r="PUN293" s="730"/>
      <c r="PUO293" s="730"/>
      <c r="PUP293" s="730"/>
      <c r="PUQ293" s="730"/>
      <c r="PUR293" s="730"/>
      <c r="PUS293" s="730"/>
      <c r="PUT293" s="730"/>
      <c r="PUU293" s="730"/>
      <c r="PUV293" s="730"/>
      <c r="PUW293" s="730"/>
      <c r="PUX293" s="730"/>
      <c r="PUY293" s="730"/>
      <c r="PUZ293" s="730"/>
      <c r="PVA293" s="730"/>
      <c r="PVB293" s="730"/>
      <c r="PVC293" s="730"/>
      <c r="PVD293" s="730"/>
      <c r="PVE293" s="730"/>
      <c r="PVF293" s="730"/>
      <c r="PVG293" s="730"/>
      <c r="PVH293" s="730"/>
      <c r="PVI293" s="730"/>
      <c r="PVJ293" s="730"/>
      <c r="PVK293" s="730"/>
      <c r="PVL293" s="730"/>
      <c r="PVM293" s="730"/>
      <c r="PVN293" s="730"/>
      <c r="PVO293" s="730"/>
      <c r="PVP293" s="730"/>
      <c r="PVQ293" s="730"/>
      <c r="PVR293" s="730"/>
      <c r="PVS293" s="730"/>
      <c r="PVT293" s="730"/>
      <c r="PVU293" s="730"/>
      <c r="PVV293" s="730"/>
      <c r="PVW293" s="730"/>
      <c r="PVX293" s="730"/>
      <c r="PVY293" s="730"/>
      <c r="PVZ293" s="730"/>
      <c r="PWA293" s="730"/>
      <c r="PWB293" s="730"/>
      <c r="PWC293" s="730"/>
      <c r="PWD293" s="730"/>
      <c r="PWE293" s="730"/>
      <c r="PWF293" s="730"/>
      <c r="PWG293" s="730"/>
      <c r="PWH293" s="730"/>
      <c r="PWI293" s="730"/>
      <c r="PWJ293" s="730"/>
      <c r="PWK293" s="730"/>
      <c r="PWL293" s="730"/>
      <c r="PWM293" s="730"/>
      <c r="PWN293" s="730"/>
      <c r="PWO293" s="730"/>
      <c r="PWP293" s="730"/>
      <c r="PWQ293" s="730"/>
      <c r="PWR293" s="730"/>
      <c r="PWS293" s="730"/>
      <c r="PWT293" s="730"/>
      <c r="PWU293" s="730"/>
      <c r="PWV293" s="730"/>
      <c r="PWW293" s="730"/>
      <c r="PWX293" s="730"/>
      <c r="PWY293" s="730"/>
      <c r="PWZ293" s="730"/>
      <c r="PXA293" s="730"/>
      <c r="PXB293" s="730"/>
      <c r="PXC293" s="730"/>
      <c r="PXD293" s="730"/>
      <c r="PXE293" s="730"/>
      <c r="PXF293" s="730"/>
      <c r="PXG293" s="730"/>
      <c r="PXH293" s="730"/>
      <c r="PXI293" s="730"/>
      <c r="PXJ293" s="730"/>
      <c r="PXK293" s="730"/>
      <c r="PXL293" s="730"/>
      <c r="PXM293" s="730"/>
      <c r="PXN293" s="730"/>
      <c r="PXO293" s="730"/>
      <c r="PXP293" s="730"/>
      <c r="PXQ293" s="730"/>
      <c r="PXR293" s="730"/>
      <c r="PXS293" s="730"/>
      <c r="PXT293" s="730"/>
      <c r="PXU293" s="730"/>
      <c r="PXV293" s="730"/>
      <c r="PXW293" s="730"/>
      <c r="PXX293" s="730"/>
      <c r="PXY293" s="730"/>
      <c r="PXZ293" s="730"/>
      <c r="PYA293" s="730"/>
      <c r="PYB293" s="730"/>
      <c r="PYC293" s="730"/>
      <c r="PYD293" s="730"/>
      <c r="PYE293" s="730"/>
      <c r="PYF293" s="730"/>
      <c r="PYG293" s="730"/>
      <c r="PYH293" s="730"/>
      <c r="PYI293" s="730"/>
      <c r="PYJ293" s="730"/>
      <c r="PYK293" s="730"/>
      <c r="PYL293" s="730"/>
      <c r="PYM293" s="730"/>
      <c r="PYN293" s="730"/>
      <c r="PYO293" s="730"/>
      <c r="PYP293" s="730"/>
      <c r="PYQ293" s="730"/>
      <c r="PYR293" s="730"/>
      <c r="PYS293" s="730"/>
      <c r="PYT293" s="730"/>
      <c r="PYU293" s="730"/>
      <c r="PYV293" s="730"/>
      <c r="PYW293" s="730"/>
      <c r="PYX293" s="730"/>
      <c r="PYY293" s="730"/>
      <c r="PYZ293" s="730"/>
      <c r="PZA293" s="730"/>
      <c r="PZB293" s="730"/>
      <c r="PZC293" s="730"/>
      <c r="PZD293" s="730"/>
      <c r="PZE293" s="730"/>
      <c r="PZF293" s="730"/>
      <c r="PZG293" s="730"/>
      <c r="PZH293" s="730"/>
      <c r="PZI293" s="730"/>
      <c r="PZJ293" s="730"/>
      <c r="PZK293" s="730"/>
      <c r="PZL293" s="730"/>
      <c r="PZM293" s="730"/>
      <c r="PZN293" s="730"/>
      <c r="PZO293" s="730"/>
      <c r="PZP293" s="730"/>
      <c r="PZQ293" s="730"/>
      <c r="PZR293" s="730"/>
      <c r="PZS293" s="730"/>
      <c r="PZT293" s="730"/>
      <c r="PZU293" s="730"/>
      <c r="PZV293" s="730"/>
      <c r="PZW293" s="730"/>
      <c r="PZX293" s="730"/>
      <c r="PZY293" s="730"/>
      <c r="PZZ293" s="730"/>
      <c r="QAA293" s="730"/>
      <c r="QAB293" s="730"/>
      <c r="QAC293" s="730"/>
      <c r="QAD293" s="730"/>
      <c r="QAE293" s="730"/>
      <c r="QAF293" s="730"/>
      <c r="QAG293" s="730"/>
      <c r="QAH293" s="730"/>
      <c r="QAI293" s="730"/>
      <c r="QAJ293" s="730"/>
      <c r="QAK293" s="730"/>
      <c r="QAL293" s="730"/>
      <c r="QAM293" s="730"/>
      <c r="QAN293" s="730"/>
      <c r="QAO293" s="730"/>
      <c r="QAP293" s="730"/>
      <c r="QAQ293" s="730"/>
      <c r="QAR293" s="730"/>
      <c r="QAS293" s="730"/>
      <c r="QAT293" s="730"/>
      <c r="QAU293" s="730"/>
      <c r="QAV293" s="730"/>
      <c r="QAW293" s="730"/>
      <c r="QAX293" s="730"/>
      <c r="QAY293" s="730"/>
      <c r="QAZ293" s="730"/>
      <c r="QBA293" s="730"/>
      <c r="QBB293" s="730"/>
      <c r="QBC293" s="730"/>
      <c r="QBD293" s="730"/>
      <c r="QBE293" s="730"/>
      <c r="QBF293" s="730"/>
      <c r="QBG293" s="730"/>
      <c r="QBH293" s="730"/>
      <c r="QBI293" s="730"/>
      <c r="QBJ293" s="730"/>
      <c r="QBK293" s="730"/>
      <c r="QBL293" s="730"/>
      <c r="QBM293" s="730"/>
      <c r="QBN293" s="730"/>
      <c r="QBO293" s="730"/>
      <c r="QBP293" s="730"/>
      <c r="QBQ293" s="730"/>
      <c r="QBR293" s="730"/>
      <c r="QBS293" s="730"/>
      <c r="QBT293" s="730"/>
      <c r="QBU293" s="730"/>
      <c r="QBV293" s="730"/>
      <c r="QBW293" s="730"/>
      <c r="QBX293" s="730"/>
      <c r="QBY293" s="730"/>
      <c r="QBZ293" s="730"/>
      <c r="QCA293" s="730"/>
      <c r="QCB293" s="730"/>
      <c r="QCC293" s="730"/>
      <c r="QCD293" s="730"/>
      <c r="QCE293" s="730"/>
      <c r="QCF293" s="730"/>
      <c r="QCG293" s="730"/>
      <c r="QCH293" s="730"/>
      <c r="QCI293" s="730"/>
      <c r="QCJ293" s="730"/>
      <c r="QCK293" s="730"/>
      <c r="QCL293" s="730"/>
      <c r="QCM293" s="730"/>
      <c r="QCN293" s="730"/>
      <c r="QCO293" s="730"/>
      <c r="QCP293" s="730"/>
      <c r="QCQ293" s="730"/>
      <c r="QCR293" s="730"/>
      <c r="QCS293" s="730"/>
      <c r="QCT293" s="730"/>
      <c r="QCU293" s="730"/>
      <c r="QCV293" s="730"/>
      <c r="QCW293" s="730"/>
      <c r="QCX293" s="730"/>
      <c r="QCY293" s="730"/>
      <c r="QCZ293" s="730"/>
      <c r="QDA293" s="730"/>
      <c r="QDB293" s="730"/>
      <c r="QDC293" s="730"/>
      <c r="QDD293" s="730"/>
      <c r="QDE293" s="730"/>
      <c r="QDF293" s="730"/>
      <c r="QDG293" s="730"/>
      <c r="QDH293" s="730"/>
      <c r="QDI293" s="730"/>
      <c r="QDJ293" s="730"/>
      <c r="QDK293" s="730"/>
      <c r="QDL293" s="730"/>
      <c r="QDM293" s="730"/>
      <c r="QDN293" s="730"/>
      <c r="QDO293" s="730"/>
      <c r="QDP293" s="730"/>
      <c r="QDQ293" s="730"/>
      <c r="QDR293" s="730"/>
      <c r="QDS293" s="730"/>
      <c r="QDT293" s="730"/>
      <c r="QDU293" s="730"/>
      <c r="QDV293" s="730"/>
      <c r="QDW293" s="730"/>
      <c r="QDX293" s="730"/>
      <c r="QDY293" s="730"/>
      <c r="QDZ293" s="730"/>
      <c r="QEA293" s="730"/>
      <c r="QEB293" s="730"/>
      <c r="QEC293" s="730"/>
      <c r="QED293" s="730"/>
      <c r="QEE293" s="730"/>
      <c r="QEF293" s="730"/>
      <c r="QEG293" s="730"/>
      <c r="QEH293" s="730"/>
      <c r="QEI293" s="730"/>
      <c r="QEJ293" s="730"/>
      <c r="QEK293" s="730"/>
      <c r="QEL293" s="730"/>
      <c r="QEM293" s="730"/>
      <c r="QEN293" s="730"/>
      <c r="QEO293" s="730"/>
      <c r="QEP293" s="730"/>
      <c r="QEQ293" s="730"/>
      <c r="QER293" s="730"/>
      <c r="QES293" s="730"/>
      <c r="QET293" s="730"/>
      <c r="QEU293" s="730"/>
      <c r="QEV293" s="730"/>
      <c r="QEW293" s="730"/>
      <c r="QEX293" s="730"/>
      <c r="QEY293" s="730"/>
      <c r="QEZ293" s="730"/>
      <c r="QFA293" s="730"/>
      <c r="QFB293" s="730"/>
      <c r="QFC293" s="730"/>
      <c r="QFD293" s="730"/>
      <c r="QFE293" s="730"/>
      <c r="QFF293" s="730"/>
      <c r="QFG293" s="730"/>
      <c r="QFH293" s="730"/>
      <c r="QFI293" s="730"/>
      <c r="QFJ293" s="730"/>
      <c r="QFK293" s="730"/>
      <c r="QFL293" s="730"/>
      <c r="QFM293" s="730"/>
      <c r="QFN293" s="730"/>
      <c r="QFO293" s="730"/>
      <c r="QFP293" s="730"/>
      <c r="QFQ293" s="730"/>
      <c r="QFR293" s="730"/>
      <c r="QFS293" s="730"/>
      <c r="QFT293" s="730"/>
      <c r="QFU293" s="730"/>
      <c r="QFV293" s="730"/>
      <c r="QFW293" s="730"/>
      <c r="QFX293" s="730"/>
      <c r="QFY293" s="730"/>
      <c r="QFZ293" s="730"/>
      <c r="QGA293" s="730"/>
      <c r="QGB293" s="730"/>
      <c r="QGC293" s="730"/>
      <c r="QGD293" s="730"/>
      <c r="QGE293" s="730"/>
      <c r="QGF293" s="730"/>
      <c r="QGG293" s="730"/>
      <c r="QGH293" s="730"/>
      <c r="QGI293" s="730"/>
      <c r="QGJ293" s="730"/>
      <c r="QGK293" s="730"/>
      <c r="QGL293" s="730"/>
      <c r="QGM293" s="730"/>
      <c r="QGN293" s="730"/>
      <c r="QGO293" s="730"/>
      <c r="QGP293" s="730"/>
      <c r="QGQ293" s="730"/>
      <c r="QGR293" s="730"/>
      <c r="QGS293" s="730"/>
      <c r="QGT293" s="730"/>
      <c r="QGU293" s="730"/>
      <c r="QGV293" s="730"/>
      <c r="QGW293" s="730"/>
      <c r="QGX293" s="730"/>
      <c r="QGY293" s="730"/>
      <c r="QGZ293" s="730"/>
      <c r="QHA293" s="730"/>
      <c r="QHB293" s="730"/>
      <c r="QHC293" s="730"/>
      <c r="QHD293" s="730"/>
      <c r="QHE293" s="730"/>
      <c r="QHF293" s="730"/>
      <c r="QHG293" s="730"/>
      <c r="QHH293" s="730"/>
      <c r="QHI293" s="730"/>
      <c r="QHJ293" s="730"/>
      <c r="QHK293" s="730"/>
      <c r="QHL293" s="730"/>
      <c r="QHM293" s="730"/>
      <c r="QHN293" s="730"/>
      <c r="QHO293" s="730"/>
      <c r="QHP293" s="730"/>
      <c r="QHQ293" s="730"/>
      <c r="QHR293" s="730"/>
      <c r="QHS293" s="730"/>
      <c r="QHT293" s="730"/>
      <c r="QHU293" s="730"/>
      <c r="QHV293" s="730"/>
      <c r="QHW293" s="730"/>
      <c r="QHX293" s="730"/>
      <c r="QHY293" s="730"/>
      <c r="QHZ293" s="730"/>
      <c r="QIA293" s="730"/>
      <c r="QIB293" s="730"/>
      <c r="QIC293" s="730"/>
      <c r="QID293" s="730"/>
      <c r="QIE293" s="730"/>
      <c r="QIF293" s="730"/>
      <c r="QIG293" s="730"/>
      <c r="QIH293" s="730"/>
      <c r="QII293" s="730"/>
      <c r="QIJ293" s="730"/>
      <c r="QIK293" s="730"/>
      <c r="QIL293" s="730"/>
      <c r="QIM293" s="730"/>
      <c r="QIN293" s="730"/>
      <c r="QIO293" s="730"/>
      <c r="QIP293" s="730"/>
      <c r="QIQ293" s="730"/>
      <c r="QIR293" s="730"/>
      <c r="QIS293" s="730"/>
      <c r="QIT293" s="730"/>
      <c r="QIU293" s="730"/>
      <c r="QIV293" s="730"/>
      <c r="QIW293" s="730"/>
      <c r="QIX293" s="730"/>
      <c r="QIY293" s="730"/>
      <c r="QIZ293" s="730"/>
      <c r="QJA293" s="730"/>
      <c r="QJB293" s="730"/>
      <c r="QJC293" s="730"/>
      <c r="QJD293" s="730"/>
      <c r="QJE293" s="730"/>
      <c r="QJF293" s="730"/>
      <c r="QJG293" s="730"/>
      <c r="QJH293" s="730"/>
      <c r="QJI293" s="730"/>
      <c r="QJJ293" s="730"/>
      <c r="QJK293" s="730"/>
      <c r="QJL293" s="730"/>
      <c r="QJM293" s="730"/>
      <c r="QJN293" s="730"/>
      <c r="QJO293" s="730"/>
      <c r="QJP293" s="730"/>
      <c r="QJQ293" s="730"/>
      <c r="QJR293" s="730"/>
      <c r="QJS293" s="730"/>
      <c r="QJT293" s="730"/>
      <c r="QJU293" s="730"/>
      <c r="QJV293" s="730"/>
      <c r="QJW293" s="730"/>
      <c r="QJX293" s="730"/>
      <c r="QJY293" s="730"/>
      <c r="QJZ293" s="730"/>
      <c r="QKA293" s="730"/>
      <c r="QKB293" s="730"/>
      <c r="QKC293" s="730"/>
      <c r="QKD293" s="730"/>
      <c r="QKE293" s="730"/>
      <c r="QKF293" s="730"/>
      <c r="QKG293" s="730"/>
      <c r="QKH293" s="730"/>
      <c r="QKI293" s="730"/>
      <c r="QKJ293" s="730"/>
      <c r="QKK293" s="730"/>
      <c r="QKL293" s="730"/>
      <c r="QKM293" s="730"/>
      <c r="QKN293" s="730"/>
      <c r="QKO293" s="730"/>
      <c r="QKP293" s="730"/>
      <c r="QKQ293" s="730"/>
      <c r="QKR293" s="730"/>
      <c r="QKS293" s="730"/>
      <c r="QKT293" s="730"/>
      <c r="QKU293" s="730"/>
      <c r="QKV293" s="730"/>
      <c r="QKW293" s="730"/>
      <c r="QKX293" s="730"/>
      <c r="QKY293" s="730"/>
      <c r="QKZ293" s="730"/>
      <c r="QLA293" s="730"/>
      <c r="QLB293" s="730"/>
      <c r="QLC293" s="730"/>
      <c r="QLD293" s="730"/>
      <c r="QLE293" s="730"/>
      <c r="QLF293" s="730"/>
      <c r="QLG293" s="730"/>
      <c r="QLH293" s="730"/>
      <c r="QLI293" s="730"/>
      <c r="QLJ293" s="730"/>
      <c r="QLK293" s="730"/>
      <c r="QLL293" s="730"/>
      <c r="QLM293" s="730"/>
      <c r="QLN293" s="730"/>
      <c r="QLO293" s="730"/>
      <c r="QLP293" s="730"/>
      <c r="QLQ293" s="730"/>
      <c r="QLR293" s="730"/>
      <c r="QLS293" s="730"/>
      <c r="QLT293" s="730"/>
      <c r="QLU293" s="730"/>
      <c r="QLV293" s="730"/>
      <c r="QLW293" s="730"/>
      <c r="QLX293" s="730"/>
      <c r="QLY293" s="730"/>
      <c r="QLZ293" s="730"/>
      <c r="QMA293" s="730"/>
      <c r="QMB293" s="730"/>
      <c r="QMC293" s="730"/>
      <c r="QMD293" s="730"/>
      <c r="QME293" s="730"/>
      <c r="QMF293" s="730"/>
      <c r="QMG293" s="730"/>
      <c r="QMH293" s="730"/>
      <c r="QMI293" s="730"/>
      <c r="QMJ293" s="730"/>
      <c r="QMK293" s="730"/>
      <c r="QML293" s="730"/>
      <c r="QMM293" s="730"/>
      <c r="QMN293" s="730"/>
      <c r="QMO293" s="730"/>
      <c r="QMP293" s="730"/>
      <c r="QMQ293" s="730"/>
      <c r="QMR293" s="730"/>
      <c r="QMS293" s="730"/>
      <c r="QMT293" s="730"/>
      <c r="QMU293" s="730"/>
      <c r="QMV293" s="730"/>
      <c r="QMW293" s="730"/>
      <c r="QMX293" s="730"/>
      <c r="QMY293" s="730"/>
      <c r="QMZ293" s="730"/>
      <c r="QNA293" s="730"/>
      <c r="QNB293" s="730"/>
      <c r="QNC293" s="730"/>
      <c r="QND293" s="730"/>
      <c r="QNE293" s="730"/>
      <c r="QNF293" s="730"/>
      <c r="QNG293" s="730"/>
      <c r="QNH293" s="730"/>
      <c r="QNI293" s="730"/>
      <c r="QNJ293" s="730"/>
      <c r="QNK293" s="730"/>
      <c r="QNL293" s="730"/>
      <c r="QNM293" s="730"/>
      <c r="QNN293" s="730"/>
      <c r="QNO293" s="730"/>
      <c r="QNP293" s="730"/>
      <c r="QNQ293" s="730"/>
      <c r="QNR293" s="730"/>
      <c r="QNS293" s="730"/>
      <c r="QNT293" s="730"/>
      <c r="QNU293" s="730"/>
      <c r="QNV293" s="730"/>
      <c r="QNW293" s="730"/>
      <c r="QNX293" s="730"/>
      <c r="QNY293" s="730"/>
      <c r="QNZ293" s="730"/>
      <c r="QOA293" s="730"/>
      <c r="QOB293" s="730"/>
      <c r="QOC293" s="730"/>
      <c r="QOD293" s="730"/>
      <c r="QOE293" s="730"/>
      <c r="QOF293" s="730"/>
      <c r="QOG293" s="730"/>
      <c r="QOH293" s="730"/>
      <c r="QOI293" s="730"/>
      <c r="QOJ293" s="730"/>
      <c r="QOK293" s="730"/>
      <c r="QOL293" s="730"/>
      <c r="QOM293" s="730"/>
      <c r="QON293" s="730"/>
      <c r="QOO293" s="730"/>
      <c r="QOP293" s="730"/>
      <c r="QOQ293" s="730"/>
      <c r="QOR293" s="730"/>
      <c r="QOS293" s="730"/>
      <c r="QOT293" s="730"/>
      <c r="QOU293" s="730"/>
      <c r="QOV293" s="730"/>
      <c r="QOW293" s="730"/>
      <c r="QOX293" s="730"/>
      <c r="QOY293" s="730"/>
      <c r="QOZ293" s="730"/>
      <c r="QPA293" s="730"/>
      <c r="QPB293" s="730"/>
      <c r="QPC293" s="730"/>
      <c r="QPD293" s="730"/>
      <c r="QPE293" s="730"/>
      <c r="QPF293" s="730"/>
      <c r="QPG293" s="730"/>
      <c r="QPH293" s="730"/>
      <c r="QPI293" s="730"/>
      <c r="QPJ293" s="730"/>
      <c r="QPK293" s="730"/>
      <c r="QPL293" s="730"/>
      <c r="QPM293" s="730"/>
      <c r="QPN293" s="730"/>
      <c r="QPO293" s="730"/>
      <c r="QPP293" s="730"/>
      <c r="QPQ293" s="730"/>
      <c r="QPR293" s="730"/>
      <c r="QPS293" s="730"/>
      <c r="QPT293" s="730"/>
      <c r="QPU293" s="730"/>
      <c r="QPV293" s="730"/>
      <c r="QPW293" s="730"/>
      <c r="QPX293" s="730"/>
      <c r="QPY293" s="730"/>
      <c r="QPZ293" s="730"/>
      <c r="QQA293" s="730"/>
      <c r="QQB293" s="730"/>
      <c r="QQC293" s="730"/>
      <c r="QQD293" s="730"/>
      <c r="QQE293" s="730"/>
      <c r="QQF293" s="730"/>
      <c r="QQG293" s="730"/>
      <c r="QQH293" s="730"/>
      <c r="QQI293" s="730"/>
      <c r="QQJ293" s="730"/>
      <c r="QQK293" s="730"/>
      <c r="QQL293" s="730"/>
      <c r="QQM293" s="730"/>
      <c r="QQN293" s="730"/>
      <c r="QQO293" s="730"/>
      <c r="QQP293" s="730"/>
      <c r="QQQ293" s="730"/>
      <c r="QQR293" s="730"/>
      <c r="QQS293" s="730"/>
      <c r="QQT293" s="730"/>
      <c r="QQU293" s="730"/>
      <c r="QQV293" s="730"/>
      <c r="QQW293" s="730"/>
      <c r="QQX293" s="730"/>
      <c r="QQY293" s="730"/>
      <c r="QQZ293" s="730"/>
      <c r="QRA293" s="730"/>
      <c r="QRB293" s="730"/>
      <c r="QRC293" s="730"/>
      <c r="QRD293" s="730"/>
      <c r="QRE293" s="730"/>
      <c r="QRF293" s="730"/>
      <c r="QRG293" s="730"/>
      <c r="QRH293" s="730"/>
      <c r="QRI293" s="730"/>
      <c r="QRJ293" s="730"/>
      <c r="QRK293" s="730"/>
      <c r="QRL293" s="730"/>
      <c r="QRM293" s="730"/>
      <c r="QRN293" s="730"/>
      <c r="QRO293" s="730"/>
      <c r="QRP293" s="730"/>
      <c r="QRQ293" s="730"/>
      <c r="QRR293" s="730"/>
      <c r="QRS293" s="730"/>
      <c r="QRT293" s="730"/>
      <c r="QRU293" s="730"/>
      <c r="QRV293" s="730"/>
      <c r="QRW293" s="730"/>
      <c r="QRX293" s="730"/>
      <c r="QRY293" s="730"/>
      <c r="QRZ293" s="730"/>
      <c r="QSA293" s="730"/>
      <c r="QSB293" s="730"/>
      <c r="QSC293" s="730"/>
      <c r="QSD293" s="730"/>
      <c r="QSE293" s="730"/>
      <c r="QSF293" s="730"/>
      <c r="QSG293" s="730"/>
      <c r="QSH293" s="730"/>
      <c r="QSI293" s="730"/>
      <c r="QSJ293" s="730"/>
      <c r="QSK293" s="730"/>
      <c r="QSL293" s="730"/>
      <c r="QSM293" s="730"/>
      <c r="QSN293" s="730"/>
      <c r="QSO293" s="730"/>
      <c r="QSP293" s="730"/>
      <c r="QSQ293" s="730"/>
      <c r="QSR293" s="730"/>
      <c r="QSS293" s="730"/>
      <c r="QST293" s="730"/>
      <c r="QSU293" s="730"/>
      <c r="QSV293" s="730"/>
      <c r="QSW293" s="730"/>
      <c r="QSX293" s="730"/>
      <c r="QSY293" s="730"/>
      <c r="QSZ293" s="730"/>
      <c r="QTA293" s="730"/>
      <c r="QTB293" s="730"/>
      <c r="QTC293" s="730"/>
      <c r="QTD293" s="730"/>
      <c r="QTE293" s="730"/>
      <c r="QTF293" s="730"/>
      <c r="QTG293" s="730"/>
      <c r="QTH293" s="730"/>
      <c r="QTI293" s="730"/>
      <c r="QTJ293" s="730"/>
      <c r="QTK293" s="730"/>
      <c r="QTL293" s="730"/>
      <c r="QTM293" s="730"/>
      <c r="QTN293" s="730"/>
      <c r="QTO293" s="730"/>
      <c r="QTP293" s="730"/>
      <c r="QTQ293" s="730"/>
      <c r="QTR293" s="730"/>
      <c r="QTS293" s="730"/>
      <c r="QTT293" s="730"/>
      <c r="QTU293" s="730"/>
      <c r="QTV293" s="730"/>
      <c r="QTW293" s="730"/>
      <c r="QTX293" s="730"/>
      <c r="QTY293" s="730"/>
      <c r="QTZ293" s="730"/>
      <c r="QUA293" s="730"/>
      <c r="QUB293" s="730"/>
      <c r="QUC293" s="730"/>
      <c r="QUD293" s="730"/>
      <c r="QUE293" s="730"/>
      <c r="QUF293" s="730"/>
      <c r="QUG293" s="730"/>
      <c r="QUH293" s="730"/>
      <c r="QUI293" s="730"/>
      <c r="QUJ293" s="730"/>
      <c r="QUK293" s="730"/>
      <c r="QUL293" s="730"/>
      <c r="QUM293" s="730"/>
      <c r="QUN293" s="730"/>
      <c r="QUO293" s="730"/>
      <c r="QUP293" s="730"/>
      <c r="QUQ293" s="730"/>
      <c r="QUR293" s="730"/>
      <c r="QUS293" s="730"/>
      <c r="QUT293" s="730"/>
      <c r="QUU293" s="730"/>
      <c r="QUV293" s="730"/>
      <c r="QUW293" s="730"/>
      <c r="QUX293" s="730"/>
      <c r="QUY293" s="730"/>
      <c r="QUZ293" s="730"/>
      <c r="QVA293" s="730"/>
      <c r="QVB293" s="730"/>
      <c r="QVC293" s="730"/>
      <c r="QVD293" s="730"/>
      <c r="QVE293" s="730"/>
      <c r="QVF293" s="730"/>
      <c r="QVG293" s="730"/>
      <c r="QVH293" s="730"/>
      <c r="QVI293" s="730"/>
      <c r="QVJ293" s="730"/>
      <c r="QVK293" s="730"/>
      <c r="QVL293" s="730"/>
      <c r="QVM293" s="730"/>
      <c r="QVN293" s="730"/>
      <c r="QVO293" s="730"/>
      <c r="QVP293" s="730"/>
      <c r="QVQ293" s="730"/>
      <c r="QVR293" s="730"/>
      <c r="QVS293" s="730"/>
      <c r="QVT293" s="730"/>
      <c r="QVU293" s="730"/>
      <c r="QVV293" s="730"/>
      <c r="QVW293" s="730"/>
      <c r="QVX293" s="730"/>
      <c r="QVY293" s="730"/>
      <c r="QVZ293" s="730"/>
      <c r="QWA293" s="730"/>
      <c r="QWB293" s="730"/>
      <c r="QWC293" s="730"/>
      <c r="QWD293" s="730"/>
      <c r="QWE293" s="730"/>
      <c r="QWF293" s="730"/>
      <c r="QWG293" s="730"/>
      <c r="QWH293" s="730"/>
      <c r="QWI293" s="730"/>
      <c r="QWJ293" s="730"/>
      <c r="QWK293" s="730"/>
      <c r="QWL293" s="730"/>
      <c r="QWM293" s="730"/>
      <c r="QWN293" s="730"/>
      <c r="QWO293" s="730"/>
      <c r="QWP293" s="730"/>
      <c r="QWQ293" s="730"/>
      <c r="QWR293" s="730"/>
      <c r="QWS293" s="730"/>
      <c r="QWT293" s="730"/>
      <c r="QWU293" s="730"/>
      <c r="QWV293" s="730"/>
      <c r="QWW293" s="730"/>
      <c r="QWX293" s="730"/>
      <c r="QWY293" s="730"/>
      <c r="QWZ293" s="730"/>
      <c r="QXA293" s="730"/>
      <c r="QXB293" s="730"/>
      <c r="QXC293" s="730"/>
      <c r="QXD293" s="730"/>
      <c r="QXE293" s="730"/>
      <c r="QXF293" s="730"/>
      <c r="QXG293" s="730"/>
      <c r="QXH293" s="730"/>
      <c r="QXI293" s="730"/>
      <c r="QXJ293" s="730"/>
      <c r="QXK293" s="730"/>
      <c r="QXL293" s="730"/>
      <c r="QXM293" s="730"/>
      <c r="QXN293" s="730"/>
      <c r="QXO293" s="730"/>
      <c r="QXP293" s="730"/>
      <c r="QXQ293" s="730"/>
      <c r="QXR293" s="730"/>
      <c r="QXS293" s="730"/>
      <c r="QXT293" s="730"/>
      <c r="QXU293" s="730"/>
      <c r="QXV293" s="730"/>
      <c r="QXW293" s="730"/>
      <c r="QXX293" s="730"/>
      <c r="QXY293" s="730"/>
      <c r="QXZ293" s="730"/>
      <c r="QYA293" s="730"/>
      <c r="QYB293" s="730"/>
      <c r="QYC293" s="730"/>
      <c r="QYD293" s="730"/>
      <c r="QYE293" s="730"/>
      <c r="QYF293" s="730"/>
      <c r="QYG293" s="730"/>
      <c r="QYH293" s="730"/>
      <c r="QYI293" s="730"/>
      <c r="QYJ293" s="730"/>
      <c r="QYK293" s="730"/>
      <c r="QYL293" s="730"/>
      <c r="QYM293" s="730"/>
      <c r="QYN293" s="730"/>
      <c r="QYO293" s="730"/>
      <c r="QYP293" s="730"/>
      <c r="QYQ293" s="730"/>
      <c r="QYR293" s="730"/>
      <c r="QYS293" s="730"/>
      <c r="QYT293" s="730"/>
      <c r="QYU293" s="730"/>
      <c r="QYV293" s="730"/>
      <c r="QYW293" s="730"/>
      <c r="QYX293" s="730"/>
      <c r="QYY293" s="730"/>
      <c r="QYZ293" s="730"/>
      <c r="QZA293" s="730"/>
      <c r="QZB293" s="730"/>
      <c r="QZC293" s="730"/>
      <c r="QZD293" s="730"/>
      <c r="QZE293" s="730"/>
      <c r="QZF293" s="730"/>
      <c r="QZG293" s="730"/>
      <c r="QZH293" s="730"/>
      <c r="QZI293" s="730"/>
      <c r="QZJ293" s="730"/>
      <c r="QZK293" s="730"/>
      <c r="QZL293" s="730"/>
      <c r="QZM293" s="730"/>
      <c r="QZN293" s="730"/>
      <c r="QZO293" s="730"/>
      <c r="QZP293" s="730"/>
      <c r="QZQ293" s="730"/>
      <c r="QZR293" s="730"/>
      <c r="QZS293" s="730"/>
      <c r="QZT293" s="730"/>
      <c r="QZU293" s="730"/>
      <c r="QZV293" s="730"/>
      <c r="QZW293" s="730"/>
      <c r="QZX293" s="730"/>
      <c r="QZY293" s="730"/>
      <c r="QZZ293" s="730"/>
      <c r="RAA293" s="730"/>
      <c r="RAB293" s="730"/>
      <c r="RAC293" s="730"/>
      <c r="RAD293" s="730"/>
      <c r="RAE293" s="730"/>
      <c r="RAF293" s="730"/>
      <c r="RAG293" s="730"/>
      <c r="RAH293" s="730"/>
      <c r="RAI293" s="730"/>
      <c r="RAJ293" s="730"/>
      <c r="RAK293" s="730"/>
      <c r="RAL293" s="730"/>
      <c r="RAM293" s="730"/>
      <c r="RAN293" s="730"/>
      <c r="RAO293" s="730"/>
      <c r="RAP293" s="730"/>
      <c r="RAQ293" s="730"/>
      <c r="RAR293" s="730"/>
      <c r="RAS293" s="730"/>
      <c r="RAT293" s="730"/>
      <c r="RAU293" s="730"/>
      <c r="RAV293" s="730"/>
      <c r="RAW293" s="730"/>
      <c r="RAX293" s="730"/>
      <c r="RAY293" s="730"/>
      <c r="RAZ293" s="730"/>
      <c r="RBA293" s="730"/>
      <c r="RBB293" s="730"/>
      <c r="RBC293" s="730"/>
      <c r="RBD293" s="730"/>
      <c r="RBE293" s="730"/>
      <c r="RBF293" s="730"/>
      <c r="RBG293" s="730"/>
      <c r="RBH293" s="730"/>
      <c r="RBI293" s="730"/>
      <c r="RBJ293" s="730"/>
      <c r="RBK293" s="730"/>
      <c r="RBL293" s="730"/>
      <c r="RBM293" s="730"/>
      <c r="RBN293" s="730"/>
      <c r="RBO293" s="730"/>
      <c r="RBP293" s="730"/>
      <c r="RBQ293" s="730"/>
      <c r="RBR293" s="730"/>
      <c r="RBS293" s="730"/>
      <c r="RBT293" s="730"/>
      <c r="RBU293" s="730"/>
      <c r="RBV293" s="730"/>
      <c r="RBW293" s="730"/>
      <c r="RBX293" s="730"/>
      <c r="RBY293" s="730"/>
      <c r="RBZ293" s="730"/>
      <c r="RCA293" s="730"/>
      <c r="RCB293" s="730"/>
      <c r="RCC293" s="730"/>
      <c r="RCD293" s="730"/>
      <c r="RCE293" s="730"/>
      <c r="RCF293" s="730"/>
      <c r="RCG293" s="730"/>
      <c r="RCH293" s="730"/>
      <c r="RCI293" s="730"/>
      <c r="RCJ293" s="730"/>
      <c r="RCK293" s="730"/>
      <c r="RCL293" s="730"/>
      <c r="RCM293" s="730"/>
      <c r="RCN293" s="730"/>
      <c r="RCO293" s="730"/>
      <c r="RCP293" s="730"/>
      <c r="RCQ293" s="730"/>
      <c r="RCR293" s="730"/>
      <c r="RCS293" s="730"/>
      <c r="RCT293" s="730"/>
      <c r="RCU293" s="730"/>
      <c r="RCV293" s="730"/>
      <c r="RCW293" s="730"/>
      <c r="RCX293" s="730"/>
      <c r="RCY293" s="730"/>
      <c r="RCZ293" s="730"/>
      <c r="RDA293" s="730"/>
      <c r="RDB293" s="730"/>
      <c r="RDC293" s="730"/>
      <c r="RDD293" s="730"/>
      <c r="RDE293" s="730"/>
      <c r="RDF293" s="730"/>
      <c r="RDG293" s="730"/>
      <c r="RDH293" s="730"/>
      <c r="RDI293" s="730"/>
      <c r="RDJ293" s="730"/>
      <c r="RDK293" s="730"/>
      <c r="RDL293" s="730"/>
      <c r="RDM293" s="730"/>
      <c r="RDN293" s="730"/>
      <c r="RDO293" s="730"/>
      <c r="RDP293" s="730"/>
      <c r="RDQ293" s="730"/>
      <c r="RDR293" s="730"/>
      <c r="RDS293" s="730"/>
      <c r="RDT293" s="730"/>
      <c r="RDU293" s="730"/>
      <c r="RDV293" s="730"/>
      <c r="RDW293" s="730"/>
      <c r="RDX293" s="730"/>
      <c r="RDY293" s="730"/>
      <c r="RDZ293" s="730"/>
      <c r="REA293" s="730"/>
      <c r="REB293" s="730"/>
      <c r="REC293" s="730"/>
      <c r="RED293" s="730"/>
      <c r="REE293" s="730"/>
      <c r="REF293" s="730"/>
      <c r="REG293" s="730"/>
      <c r="REH293" s="730"/>
      <c r="REI293" s="730"/>
      <c r="REJ293" s="730"/>
      <c r="REK293" s="730"/>
      <c r="REL293" s="730"/>
      <c r="REM293" s="730"/>
      <c r="REN293" s="730"/>
      <c r="REO293" s="730"/>
      <c r="REP293" s="730"/>
      <c r="REQ293" s="730"/>
      <c r="RER293" s="730"/>
      <c r="RES293" s="730"/>
      <c r="RET293" s="730"/>
      <c r="REU293" s="730"/>
      <c r="REV293" s="730"/>
      <c r="REW293" s="730"/>
      <c r="REX293" s="730"/>
      <c r="REY293" s="730"/>
      <c r="REZ293" s="730"/>
      <c r="RFA293" s="730"/>
      <c r="RFB293" s="730"/>
      <c r="RFC293" s="730"/>
      <c r="RFD293" s="730"/>
      <c r="RFE293" s="730"/>
      <c r="RFF293" s="730"/>
      <c r="RFG293" s="730"/>
      <c r="RFH293" s="730"/>
      <c r="RFI293" s="730"/>
      <c r="RFJ293" s="730"/>
      <c r="RFK293" s="730"/>
      <c r="RFL293" s="730"/>
      <c r="RFM293" s="730"/>
      <c r="RFN293" s="730"/>
      <c r="RFO293" s="730"/>
      <c r="RFP293" s="730"/>
      <c r="RFQ293" s="730"/>
      <c r="RFR293" s="730"/>
      <c r="RFS293" s="730"/>
      <c r="RFT293" s="730"/>
      <c r="RFU293" s="730"/>
      <c r="RFV293" s="730"/>
      <c r="RFW293" s="730"/>
      <c r="RFX293" s="730"/>
      <c r="RFY293" s="730"/>
      <c r="RFZ293" s="730"/>
      <c r="RGA293" s="730"/>
      <c r="RGB293" s="730"/>
      <c r="RGC293" s="730"/>
      <c r="RGD293" s="730"/>
      <c r="RGE293" s="730"/>
      <c r="RGF293" s="730"/>
      <c r="RGG293" s="730"/>
      <c r="RGH293" s="730"/>
      <c r="RGI293" s="730"/>
      <c r="RGJ293" s="730"/>
      <c r="RGK293" s="730"/>
      <c r="RGL293" s="730"/>
      <c r="RGM293" s="730"/>
      <c r="RGN293" s="730"/>
      <c r="RGO293" s="730"/>
      <c r="RGP293" s="730"/>
      <c r="RGQ293" s="730"/>
      <c r="RGR293" s="730"/>
      <c r="RGS293" s="730"/>
      <c r="RGT293" s="730"/>
      <c r="RGU293" s="730"/>
      <c r="RGV293" s="730"/>
      <c r="RGW293" s="730"/>
      <c r="RGX293" s="730"/>
      <c r="RGY293" s="730"/>
      <c r="RGZ293" s="730"/>
      <c r="RHA293" s="730"/>
      <c r="RHB293" s="730"/>
      <c r="RHC293" s="730"/>
      <c r="RHD293" s="730"/>
      <c r="RHE293" s="730"/>
      <c r="RHF293" s="730"/>
      <c r="RHG293" s="730"/>
      <c r="RHH293" s="730"/>
      <c r="RHI293" s="730"/>
      <c r="RHJ293" s="730"/>
      <c r="RHK293" s="730"/>
      <c r="RHL293" s="730"/>
      <c r="RHM293" s="730"/>
      <c r="RHN293" s="730"/>
      <c r="RHO293" s="730"/>
      <c r="RHP293" s="730"/>
      <c r="RHQ293" s="730"/>
      <c r="RHR293" s="730"/>
      <c r="RHS293" s="730"/>
      <c r="RHT293" s="730"/>
      <c r="RHU293" s="730"/>
      <c r="RHV293" s="730"/>
      <c r="RHW293" s="730"/>
      <c r="RHX293" s="730"/>
      <c r="RHY293" s="730"/>
      <c r="RHZ293" s="730"/>
      <c r="RIA293" s="730"/>
      <c r="RIB293" s="730"/>
      <c r="RIC293" s="730"/>
      <c r="RID293" s="730"/>
      <c r="RIE293" s="730"/>
      <c r="RIF293" s="730"/>
      <c r="RIG293" s="730"/>
      <c r="RIH293" s="730"/>
      <c r="RII293" s="730"/>
      <c r="RIJ293" s="730"/>
      <c r="RIK293" s="730"/>
      <c r="RIL293" s="730"/>
      <c r="RIM293" s="730"/>
      <c r="RIN293" s="730"/>
      <c r="RIO293" s="730"/>
      <c r="RIP293" s="730"/>
      <c r="RIQ293" s="730"/>
      <c r="RIR293" s="730"/>
      <c r="RIS293" s="730"/>
      <c r="RIT293" s="730"/>
      <c r="RIU293" s="730"/>
      <c r="RIV293" s="730"/>
      <c r="RIW293" s="730"/>
      <c r="RIX293" s="730"/>
      <c r="RIY293" s="730"/>
      <c r="RIZ293" s="730"/>
      <c r="RJA293" s="730"/>
      <c r="RJB293" s="730"/>
      <c r="RJC293" s="730"/>
      <c r="RJD293" s="730"/>
      <c r="RJE293" s="730"/>
      <c r="RJF293" s="730"/>
      <c r="RJG293" s="730"/>
      <c r="RJH293" s="730"/>
      <c r="RJI293" s="730"/>
      <c r="RJJ293" s="730"/>
      <c r="RJK293" s="730"/>
      <c r="RJL293" s="730"/>
      <c r="RJM293" s="730"/>
      <c r="RJN293" s="730"/>
      <c r="RJO293" s="730"/>
      <c r="RJP293" s="730"/>
      <c r="RJQ293" s="730"/>
      <c r="RJR293" s="730"/>
      <c r="RJS293" s="730"/>
      <c r="RJT293" s="730"/>
      <c r="RJU293" s="730"/>
      <c r="RJV293" s="730"/>
      <c r="RJW293" s="730"/>
      <c r="RJX293" s="730"/>
      <c r="RJY293" s="730"/>
      <c r="RJZ293" s="730"/>
      <c r="RKA293" s="730"/>
      <c r="RKB293" s="730"/>
      <c r="RKC293" s="730"/>
      <c r="RKD293" s="730"/>
      <c r="RKE293" s="730"/>
      <c r="RKF293" s="730"/>
      <c r="RKG293" s="730"/>
      <c r="RKH293" s="730"/>
      <c r="RKI293" s="730"/>
      <c r="RKJ293" s="730"/>
      <c r="RKK293" s="730"/>
      <c r="RKL293" s="730"/>
      <c r="RKM293" s="730"/>
      <c r="RKN293" s="730"/>
      <c r="RKO293" s="730"/>
      <c r="RKP293" s="730"/>
      <c r="RKQ293" s="730"/>
      <c r="RKR293" s="730"/>
      <c r="RKS293" s="730"/>
      <c r="RKT293" s="730"/>
      <c r="RKU293" s="730"/>
      <c r="RKV293" s="730"/>
      <c r="RKW293" s="730"/>
      <c r="RKX293" s="730"/>
      <c r="RKY293" s="730"/>
      <c r="RKZ293" s="730"/>
      <c r="RLA293" s="730"/>
      <c r="RLB293" s="730"/>
      <c r="RLC293" s="730"/>
      <c r="RLD293" s="730"/>
      <c r="RLE293" s="730"/>
      <c r="RLF293" s="730"/>
      <c r="RLG293" s="730"/>
      <c r="RLH293" s="730"/>
      <c r="RLI293" s="730"/>
      <c r="RLJ293" s="730"/>
      <c r="RLK293" s="730"/>
      <c r="RLL293" s="730"/>
      <c r="RLM293" s="730"/>
      <c r="RLN293" s="730"/>
      <c r="RLO293" s="730"/>
      <c r="RLP293" s="730"/>
      <c r="RLQ293" s="730"/>
      <c r="RLR293" s="730"/>
      <c r="RLS293" s="730"/>
      <c r="RLT293" s="730"/>
      <c r="RLU293" s="730"/>
      <c r="RLV293" s="730"/>
      <c r="RLW293" s="730"/>
      <c r="RLX293" s="730"/>
      <c r="RLY293" s="730"/>
      <c r="RLZ293" s="730"/>
      <c r="RMA293" s="730"/>
      <c r="RMB293" s="730"/>
      <c r="RMC293" s="730"/>
      <c r="RMD293" s="730"/>
      <c r="RME293" s="730"/>
      <c r="RMF293" s="730"/>
      <c r="RMG293" s="730"/>
      <c r="RMH293" s="730"/>
      <c r="RMI293" s="730"/>
      <c r="RMJ293" s="730"/>
      <c r="RMK293" s="730"/>
      <c r="RML293" s="730"/>
      <c r="RMM293" s="730"/>
      <c r="RMN293" s="730"/>
      <c r="RMO293" s="730"/>
      <c r="RMP293" s="730"/>
      <c r="RMQ293" s="730"/>
      <c r="RMR293" s="730"/>
      <c r="RMS293" s="730"/>
      <c r="RMT293" s="730"/>
      <c r="RMU293" s="730"/>
      <c r="RMV293" s="730"/>
      <c r="RMW293" s="730"/>
      <c r="RMX293" s="730"/>
      <c r="RMY293" s="730"/>
      <c r="RMZ293" s="730"/>
      <c r="RNA293" s="730"/>
      <c r="RNB293" s="730"/>
      <c r="RNC293" s="730"/>
      <c r="RND293" s="730"/>
      <c r="RNE293" s="730"/>
      <c r="RNF293" s="730"/>
      <c r="RNG293" s="730"/>
      <c r="RNH293" s="730"/>
      <c r="RNI293" s="730"/>
      <c r="RNJ293" s="730"/>
      <c r="RNK293" s="730"/>
      <c r="RNL293" s="730"/>
      <c r="RNM293" s="730"/>
      <c r="RNN293" s="730"/>
      <c r="RNO293" s="730"/>
      <c r="RNP293" s="730"/>
      <c r="RNQ293" s="730"/>
      <c r="RNR293" s="730"/>
      <c r="RNS293" s="730"/>
      <c r="RNT293" s="730"/>
      <c r="RNU293" s="730"/>
      <c r="RNV293" s="730"/>
      <c r="RNW293" s="730"/>
      <c r="RNX293" s="730"/>
      <c r="RNY293" s="730"/>
      <c r="RNZ293" s="730"/>
      <c r="ROA293" s="730"/>
      <c r="ROB293" s="730"/>
      <c r="ROC293" s="730"/>
      <c r="ROD293" s="730"/>
      <c r="ROE293" s="730"/>
      <c r="ROF293" s="730"/>
      <c r="ROG293" s="730"/>
      <c r="ROH293" s="730"/>
      <c r="ROI293" s="730"/>
      <c r="ROJ293" s="730"/>
      <c r="ROK293" s="730"/>
      <c r="ROL293" s="730"/>
      <c r="ROM293" s="730"/>
      <c r="RON293" s="730"/>
      <c r="ROO293" s="730"/>
      <c r="ROP293" s="730"/>
      <c r="ROQ293" s="730"/>
      <c r="ROR293" s="730"/>
      <c r="ROS293" s="730"/>
      <c r="ROT293" s="730"/>
      <c r="ROU293" s="730"/>
      <c r="ROV293" s="730"/>
      <c r="ROW293" s="730"/>
      <c r="ROX293" s="730"/>
      <c r="ROY293" s="730"/>
      <c r="ROZ293" s="730"/>
      <c r="RPA293" s="730"/>
      <c r="RPB293" s="730"/>
      <c r="RPC293" s="730"/>
      <c r="RPD293" s="730"/>
      <c r="RPE293" s="730"/>
      <c r="RPF293" s="730"/>
      <c r="RPG293" s="730"/>
      <c r="RPH293" s="730"/>
      <c r="RPI293" s="730"/>
      <c r="RPJ293" s="730"/>
      <c r="RPK293" s="730"/>
      <c r="RPL293" s="730"/>
      <c r="RPM293" s="730"/>
      <c r="RPN293" s="730"/>
      <c r="RPO293" s="730"/>
      <c r="RPP293" s="730"/>
      <c r="RPQ293" s="730"/>
      <c r="RPR293" s="730"/>
      <c r="RPS293" s="730"/>
      <c r="RPT293" s="730"/>
      <c r="RPU293" s="730"/>
      <c r="RPV293" s="730"/>
      <c r="RPW293" s="730"/>
      <c r="RPX293" s="730"/>
      <c r="RPY293" s="730"/>
      <c r="RPZ293" s="730"/>
      <c r="RQA293" s="730"/>
      <c r="RQB293" s="730"/>
      <c r="RQC293" s="730"/>
      <c r="RQD293" s="730"/>
      <c r="RQE293" s="730"/>
      <c r="RQF293" s="730"/>
      <c r="RQG293" s="730"/>
      <c r="RQH293" s="730"/>
      <c r="RQI293" s="730"/>
      <c r="RQJ293" s="730"/>
      <c r="RQK293" s="730"/>
      <c r="RQL293" s="730"/>
      <c r="RQM293" s="730"/>
      <c r="RQN293" s="730"/>
      <c r="RQO293" s="730"/>
      <c r="RQP293" s="730"/>
      <c r="RQQ293" s="730"/>
      <c r="RQR293" s="730"/>
      <c r="RQS293" s="730"/>
      <c r="RQT293" s="730"/>
      <c r="RQU293" s="730"/>
      <c r="RQV293" s="730"/>
      <c r="RQW293" s="730"/>
      <c r="RQX293" s="730"/>
      <c r="RQY293" s="730"/>
      <c r="RQZ293" s="730"/>
      <c r="RRA293" s="730"/>
      <c r="RRB293" s="730"/>
      <c r="RRC293" s="730"/>
      <c r="RRD293" s="730"/>
      <c r="RRE293" s="730"/>
      <c r="RRF293" s="730"/>
      <c r="RRG293" s="730"/>
      <c r="RRH293" s="730"/>
      <c r="RRI293" s="730"/>
      <c r="RRJ293" s="730"/>
      <c r="RRK293" s="730"/>
      <c r="RRL293" s="730"/>
      <c r="RRM293" s="730"/>
      <c r="RRN293" s="730"/>
      <c r="RRO293" s="730"/>
      <c r="RRP293" s="730"/>
      <c r="RRQ293" s="730"/>
      <c r="RRR293" s="730"/>
      <c r="RRS293" s="730"/>
      <c r="RRT293" s="730"/>
      <c r="RRU293" s="730"/>
      <c r="RRV293" s="730"/>
      <c r="RRW293" s="730"/>
      <c r="RRX293" s="730"/>
      <c r="RRY293" s="730"/>
      <c r="RRZ293" s="730"/>
      <c r="RSA293" s="730"/>
      <c r="RSB293" s="730"/>
      <c r="RSC293" s="730"/>
      <c r="RSD293" s="730"/>
      <c r="RSE293" s="730"/>
      <c r="RSF293" s="730"/>
      <c r="RSG293" s="730"/>
      <c r="RSH293" s="730"/>
      <c r="RSI293" s="730"/>
      <c r="RSJ293" s="730"/>
      <c r="RSK293" s="730"/>
      <c r="RSL293" s="730"/>
      <c r="RSM293" s="730"/>
      <c r="RSN293" s="730"/>
      <c r="RSO293" s="730"/>
      <c r="RSP293" s="730"/>
      <c r="RSQ293" s="730"/>
      <c r="RSR293" s="730"/>
      <c r="RSS293" s="730"/>
      <c r="RST293" s="730"/>
      <c r="RSU293" s="730"/>
      <c r="RSV293" s="730"/>
      <c r="RSW293" s="730"/>
      <c r="RSX293" s="730"/>
      <c r="RSY293" s="730"/>
      <c r="RSZ293" s="730"/>
      <c r="RTA293" s="730"/>
      <c r="RTB293" s="730"/>
      <c r="RTC293" s="730"/>
      <c r="RTD293" s="730"/>
      <c r="RTE293" s="730"/>
      <c r="RTF293" s="730"/>
      <c r="RTG293" s="730"/>
      <c r="RTH293" s="730"/>
      <c r="RTI293" s="730"/>
      <c r="RTJ293" s="730"/>
      <c r="RTK293" s="730"/>
      <c r="RTL293" s="730"/>
      <c r="RTM293" s="730"/>
      <c r="RTN293" s="730"/>
      <c r="RTO293" s="730"/>
      <c r="RTP293" s="730"/>
      <c r="RTQ293" s="730"/>
      <c r="RTR293" s="730"/>
      <c r="RTS293" s="730"/>
      <c r="RTT293" s="730"/>
      <c r="RTU293" s="730"/>
      <c r="RTV293" s="730"/>
      <c r="RTW293" s="730"/>
      <c r="RTX293" s="730"/>
      <c r="RTY293" s="730"/>
      <c r="RTZ293" s="730"/>
      <c r="RUA293" s="730"/>
      <c r="RUB293" s="730"/>
      <c r="RUC293" s="730"/>
      <c r="RUD293" s="730"/>
      <c r="RUE293" s="730"/>
      <c r="RUF293" s="730"/>
      <c r="RUG293" s="730"/>
      <c r="RUH293" s="730"/>
      <c r="RUI293" s="730"/>
      <c r="RUJ293" s="730"/>
      <c r="RUK293" s="730"/>
      <c r="RUL293" s="730"/>
      <c r="RUM293" s="730"/>
      <c r="RUN293" s="730"/>
      <c r="RUO293" s="730"/>
      <c r="RUP293" s="730"/>
      <c r="RUQ293" s="730"/>
      <c r="RUR293" s="730"/>
      <c r="RUS293" s="730"/>
      <c r="RUT293" s="730"/>
      <c r="RUU293" s="730"/>
      <c r="RUV293" s="730"/>
      <c r="RUW293" s="730"/>
      <c r="RUX293" s="730"/>
      <c r="RUY293" s="730"/>
      <c r="RUZ293" s="730"/>
      <c r="RVA293" s="730"/>
      <c r="RVB293" s="730"/>
      <c r="RVC293" s="730"/>
      <c r="RVD293" s="730"/>
      <c r="RVE293" s="730"/>
      <c r="RVF293" s="730"/>
      <c r="RVG293" s="730"/>
      <c r="RVH293" s="730"/>
      <c r="RVI293" s="730"/>
      <c r="RVJ293" s="730"/>
      <c r="RVK293" s="730"/>
      <c r="RVL293" s="730"/>
      <c r="RVM293" s="730"/>
      <c r="RVN293" s="730"/>
      <c r="RVO293" s="730"/>
      <c r="RVP293" s="730"/>
      <c r="RVQ293" s="730"/>
      <c r="RVR293" s="730"/>
      <c r="RVS293" s="730"/>
      <c r="RVT293" s="730"/>
      <c r="RVU293" s="730"/>
      <c r="RVV293" s="730"/>
      <c r="RVW293" s="730"/>
      <c r="RVX293" s="730"/>
      <c r="RVY293" s="730"/>
      <c r="RVZ293" s="730"/>
      <c r="RWA293" s="730"/>
      <c r="RWB293" s="730"/>
      <c r="RWC293" s="730"/>
      <c r="RWD293" s="730"/>
      <c r="RWE293" s="730"/>
      <c r="RWF293" s="730"/>
      <c r="RWG293" s="730"/>
      <c r="RWH293" s="730"/>
      <c r="RWI293" s="730"/>
      <c r="RWJ293" s="730"/>
      <c r="RWK293" s="730"/>
      <c r="RWL293" s="730"/>
      <c r="RWM293" s="730"/>
      <c r="RWN293" s="730"/>
      <c r="RWO293" s="730"/>
      <c r="RWP293" s="730"/>
      <c r="RWQ293" s="730"/>
      <c r="RWR293" s="730"/>
      <c r="RWS293" s="730"/>
      <c r="RWT293" s="730"/>
      <c r="RWU293" s="730"/>
      <c r="RWV293" s="730"/>
      <c r="RWW293" s="730"/>
      <c r="RWX293" s="730"/>
      <c r="RWY293" s="730"/>
      <c r="RWZ293" s="730"/>
      <c r="RXA293" s="730"/>
      <c r="RXB293" s="730"/>
      <c r="RXC293" s="730"/>
      <c r="RXD293" s="730"/>
      <c r="RXE293" s="730"/>
      <c r="RXF293" s="730"/>
      <c r="RXG293" s="730"/>
      <c r="RXH293" s="730"/>
      <c r="RXI293" s="730"/>
      <c r="RXJ293" s="730"/>
      <c r="RXK293" s="730"/>
      <c r="RXL293" s="730"/>
      <c r="RXM293" s="730"/>
      <c r="RXN293" s="730"/>
      <c r="RXO293" s="730"/>
      <c r="RXP293" s="730"/>
      <c r="RXQ293" s="730"/>
      <c r="RXR293" s="730"/>
      <c r="RXS293" s="730"/>
      <c r="RXT293" s="730"/>
      <c r="RXU293" s="730"/>
      <c r="RXV293" s="730"/>
      <c r="RXW293" s="730"/>
      <c r="RXX293" s="730"/>
      <c r="RXY293" s="730"/>
      <c r="RXZ293" s="730"/>
      <c r="RYA293" s="730"/>
      <c r="RYB293" s="730"/>
      <c r="RYC293" s="730"/>
      <c r="RYD293" s="730"/>
      <c r="RYE293" s="730"/>
      <c r="RYF293" s="730"/>
      <c r="RYG293" s="730"/>
      <c r="RYH293" s="730"/>
      <c r="RYI293" s="730"/>
      <c r="RYJ293" s="730"/>
      <c r="RYK293" s="730"/>
      <c r="RYL293" s="730"/>
      <c r="RYM293" s="730"/>
      <c r="RYN293" s="730"/>
      <c r="RYO293" s="730"/>
      <c r="RYP293" s="730"/>
      <c r="RYQ293" s="730"/>
      <c r="RYR293" s="730"/>
      <c r="RYS293" s="730"/>
      <c r="RYT293" s="730"/>
      <c r="RYU293" s="730"/>
      <c r="RYV293" s="730"/>
      <c r="RYW293" s="730"/>
      <c r="RYX293" s="730"/>
      <c r="RYY293" s="730"/>
      <c r="RYZ293" s="730"/>
      <c r="RZA293" s="730"/>
      <c r="RZB293" s="730"/>
      <c r="RZC293" s="730"/>
      <c r="RZD293" s="730"/>
      <c r="RZE293" s="730"/>
      <c r="RZF293" s="730"/>
      <c r="RZG293" s="730"/>
      <c r="RZH293" s="730"/>
      <c r="RZI293" s="730"/>
      <c r="RZJ293" s="730"/>
      <c r="RZK293" s="730"/>
      <c r="RZL293" s="730"/>
      <c r="RZM293" s="730"/>
      <c r="RZN293" s="730"/>
      <c r="RZO293" s="730"/>
      <c r="RZP293" s="730"/>
      <c r="RZQ293" s="730"/>
      <c r="RZR293" s="730"/>
      <c r="RZS293" s="730"/>
      <c r="RZT293" s="730"/>
      <c r="RZU293" s="730"/>
      <c r="RZV293" s="730"/>
      <c r="RZW293" s="730"/>
      <c r="RZX293" s="730"/>
      <c r="RZY293" s="730"/>
      <c r="RZZ293" s="730"/>
      <c r="SAA293" s="730"/>
      <c r="SAB293" s="730"/>
      <c r="SAC293" s="730"/>
      <c r="SAD293" s="730"/>
      <c r="SAE293" s="730"/>
      <c r="SAF293" s="730"/>
      <c r="SAG293" s="730"/>
      <c r="SAH293" s="730"/>
      <c r="SAI293" s="730"/>
      <c r="SAJ293" s="730"/>
      <c r="SAK293" s="730"/>
      <c r="SAL293" s="730"/>
      <c r="SAM293" s="730"/>
      <c r="SAN293" s="730"/>
      <c r="SAO293" s="730"/>
      <c r="SAP293" s="730"/>
      <c r="SAQ293" s="730"/>
      <c r="SAR293" s="730"/>
      <c r="SAS293" s="730"/>
      <c r="SAT293" s="730"/>
      <c r="SAU293" s="730"/>
      <c r="SAV293" s="730"/>
      <c r="SAW293" s="730"/>
      <c r="SAX293" s="730"/>
      <c r="SAY293" s="730"/>
      <c r="SAZ293" s="730"/>
      <c r="SBA293" s="730"/>
      <c r="SBB293" s="730"/>
      <c r="SBC293" s="730"/>
      <c r="SBD293" s="730"/>
      <c r="SBE293" s="730"/>
      <c r="SBF293" s="730"/>
      <c r="SBG293" s="730"/>
      <c r="SBH293" s="730"/>
      <c r="SBI293" s="730"/>
      <c r="SBJ293" s="730"/>
      <c r="SBK293" s="730"/>
      <c r="SBL293" s="730"/>
      <c r="SBM293" s="730"/>
      <c r="SBN293" s="730"/>
      <c r="SBO293" s="730"/>
      <c r="SBP293" s="730"/>
      <c r="SBQ293" s="730"/>
      <c r="SBR293" s="730"/>
      <c r="SBS293" s="730"/>
      <c r="SBT293" s="730"/>
      <c r="SBU293" s="730"/>
      <c r="SBV293" s="730"/>
      <c r="SBW293" s="730"/>
      <c r="SBX293" s="730"/>
      <c r="SBY293" s="730"/>
      <c r="SBZ293" s="730"/>
      <c r="SCA293" s="730"/>
      <c r="SCB293" s="730"/>
      <c r="SCC293" s="730"/>
      <c r="SCD293" s="730"/>
      <c r="SCE293" s="730"/>
      <c r="SCF293" s="730"/>
      <c r="SCG293" s="730"/>
      <c r="SCH293" s="730"/>
      <c r="SCI293" s="730"/>
      <c r="SCJ293" s="730"/>
      <c r="SCK293" s="730"/>
      <c r="SCL293" s="730"/>
      <c r="SCM293" s="730"/>
      <c r="SCN293" s="730"/>
      <c r="SCO293" s="730"/>
      <c r="SCP293" s="730"/>
      <c r="SCQ293" s="730"/>
      <c r="SCR293" s="730"/>
      <c r="SCS293" s="730"/>
      <c r="SCT293" s="730"/>
      <c r="SCU293" s="730"/>
      <c r="SCV293" s="730"/>
      <c r="SCW293" s="730"/>
      <c r="SCX293" s="730"/>
      <c r="SCY293" s="730"/>
      <c r="SCZ293" s="730"/>
      <c r="SDA293" s="730"/>
      <c r="SDB293" s="730"/>
      <c r="SDC293" s="730"/>
      <c r="SDD293" s="730"/>
      <c r="SDE293" s="730"/>
      <c r="SDF293" s="730"/>
      <c r="SDG293" s="730"/>
      <c r="SDH293" s="730"/>
      <c r="SDI293" s="730"/>
      <c r="SDJ293" s="730"/>
      <c r="SDK293" s="730"/>
      <c r="SDL293" s="730"/>
      <c r="SDM293" s="730"/>
      <c r="SDN293" s="730"/>
      <c r="SDO293" s="730"/>
      <c r="SDP293" s="730"/>
      <c r="SDQ293" s="730"/>
      <c r="SDR293" s="730"/>
      <c r="SDS293" s="730"/>
      <c r="SDT293" s="730"/>
      <c r="SDU293" s="730"/>
      <c r="SDV293" s="730"/>
      <c r="SDW293" s="730"/>
      <c r="SDX293" s="730"/>
      <c r="SDY293" s="730"/>
      <c r="SDZ293" s="730"/>
      <c r="SEA293" s="730"/>
      <c r="SEB293" s="730"/>
      <c r="SEC293" s="730"/>
      <c r="SED293" s="730"/>
      <c r="SEE293" s="730"/>
      <c r="SEF293" s="730"/>
      <c r="SEG293" s="730"/>
      <c r="SEH293" s="730"/>
      <c r="SEI293" s="730"/>
      <c r="SEJ293" s="730"/>
      <c r="SEK293" s="730"/>
      <c r="SEL293" s="730"/>
      <c r="SEM293" s="730"/>
      <c r="SEN293" s="730"/>
      <c r="SEO293" s="730"/>
      <c r="SEP293" s="730"/>
      <c r="SEQ293" s="730"/>
      <c r="SER293" s="730"/>
      <c r="SES293" s="730"/>
      <c r="SET293" s="730"/>
      <c r="SEU293" s="730"/>
      <c r="SEV293" s="730"/>
      <c r="SEW293" s="730"/>
      <c r="SEX293" s="730"/>
      <c r="SEY293" s="730"/>
      <c r="SEZ293" s="730"/>
      <c r="SFA293" s="730"/>
      <c r="SFB293" s="730"/>
      <c r="SFC293" s="730"/>
      <c r="SFD293" s="730"/>
      <c r="SFE293" s="730"/>
      <c r="SFF293" s="730"/>
      <c r="SFG293" s="730"/>
      <c r="SFH293" s="730"/>
      <c r="SFI293" s="730"/>
      <c r="SFJ293" s="730"/>
      <c r="SFK293" s="730"/>
      <c r="SFL293" s="730"/>
      <c r="SFM293" s="730"/>
      <c r="SFN293" s="730"/>
      <c r="SFO293" s="730"/>
      <c r="SFP293" s="730"/>
      <c r="SFQ293" s="730"/>
      <c r="SFR293" s="730"/>
      <c r="SFS293" s="730"/>
      <c r="SFT293" s="730"/>
      <c r="SFU293" s="730"/>
      <c r="SFV293" s="730"/>
      <c r="SFW293" s="730"/>
      <c r="SFX293" s="730"/>
      <c r="SFY293" s="730"/>
      <c r="SFZ293" s="730"/>
      <c r="SGA293" s="730"/>
      <c r="SGB293" s="730"/>
      <c r="SGC293" s="730"/>
      <c r="SGD293" s="730"/>
      <c r="SGE293" s="730"/>
      <c r="SGF293" s="730"/>
      <c r="SGG293" s="730"/>
      <c r="SGH293" s="730"/>
      <c r="SGI293" s="730"/>
      <c r="SGJ293" s="730"/>
      <c r="SGK293" s="730"/>
      <c r="SGL293" s="730"/>
      <c r="SGM293" s="730"/>
      <c r="SGN293" s="730"/>
      <c r="SGO293" s="730"/>
      <c r="SGP293" s="730"/>
      <c r="SGQ293" s="730"/>
      <c r="SGR293" s="730"/>
      <c r="SGS293" s="730"/>
      <c r="SGT293" s="730"/>
      <c r="SGU293" s="730"/>
      <c r="SGV293" s="730"/>
      <c r="SGW293" s="730"/>
      <c r="SGX293" s="730"/>
      <c r="SGY293" s="730"/>
      <c r="SGZ293" s="730"/>
      <c r="SHA293" s="730"/>
      <c r="SHB293" s="730"/>
      <c r="SHC293" s="730"/>
      <c r="SHD293" s="730"/>
      <c r="SHE293" s="730"/>
      <c r="SHF293" s="730"/>
      <c r="SHG293" s="730"/>
      <c r="SHH293" s="730"/>
      <c r="SHI293" s="730"/>
      <c r="SHJ293" s="730"/>
      <c r="SHK293" s="730"/>
      <c r="SHL293" s="730"/>
      <c r="SHM293" s="730"/>
      <c r="SHN293" s="730"/>
      <c r="SHO293" s="730"/>
      <c r="SHP293" s="730"/>
      <c r="SHQ293" s="730"/>
      <c r="SHR293" s="730"/>
      <c r="SHS293" s="730"/>
      <c r="SHT293" s="730"/>
      <c r="SHU293" s="730"/>
      <c r="SHV293" s="730"/>
      <c r="SHW293" s="730"/>
      <c r="SHX293" s="730"/>
      <c r="SHY293" s="730"/>
      <c r="SHZ293" s="730"/>
      <c r="SIA293" s="730"/>
      <c r="SIB293" s="730"/>
      <c r="SIC293" s="730"/>
      <c r="SID293" s="730"/>
      <c r="SIE293" s="730"/>
      <c r="SIF293" s="730"/>
      <c r="SIG293" s="730"/>
      <c r="SIH293" s="730"/>
      <c r="SII293" s="730"/>
      <c r="SIJ293" s="730"/>
      <c r="SIK293" s="730"/>
      <c r="SIL293" s="730"/>
      <c r="SIM293" s="730"/>
      <c r="SIN293" s="730"/>
      <c r="SIO293" s="730"/>
      <c r="SIP293" s="730"/>
      <c r="SIQ293" s="730"/>
      <c r="SIR293" s="730"/>
      <c r="SIS293" s="730"/>
      <c r="SIT293" s="730"/>
      <c r="SIU293" s="730"/>
      <c r="SIV293" s="730"/>
      <c r="SIW293" s="730"/>
      <c r="SIX293" s="730"/>
      <c r="SIY293" s="730"/>
      <c r="SIZ293" s="730"/>
      <c r="SJA293" s="730"/>
      <c r="SJB293" s="730"/>
      <c r="SJC293" s="730"/>
      <c r="SJD293" s="730"/>
      <c r="SJE293" s="730"/>
      <c r="SJF293" s="730"/>
      <c r="SJG293" s="730"/>
      <c r="SJH293" s="730"/>
      <c r="SJI293" s="730"/>
      <c r="SJJ293" s="730"/>
      <c r="SJK293" s="730"/>
      <c r="SJL293" s="730"/>
      <c r="SJM293" s="730"/>
      <c r="SJN293" s="730"/>
      <c r="SJO293" s="730"/>
      <c r="SJP293" s="730"/>
      <c r="SJQ293" s="730"/>
      <c r="SJR293" s="730"/>
      <c r="SJS293" s="730"/>
      <c r="SJT293" s="730"/>
      <c r="SJU293" s="730"/>
      <c r="SJV293" s="730"/>
      <c r="SJW293" s="730"/>
      <c r="SJX293" s="730"/>
      <c r="SJY293" s="730"/>
      <c r="SJZ293" s="730"/>
      <c r="SKA293" s="730"/>
      <c r="SKB293" s="730"/>
      <c r="SKC293" s="730"/>
      <c r="SKD293" s="730"/>
      <c r="SKE293" s="730"/>
      <c r="SKF293" s="730"/>
      <c r="SKG293" s="730"/>
      <c r="SKH293" s="730"/>
      <c r="SKI293" s="730"/>
      <c r="SKJ293" s="730"/>
      <c r="SKK293" s="730"/>
      <c r="SKL293" s="730"/>
      <c r="SKM293" s="730"/>
      <c r="SKN293" s="730"/>
      <c r="SKO293" s="730"/>
      <c r="SKP293" s="730"/>
      <c r="SKQ293" s="730"/>
      <c r="SKR293" s="730"/>
      <c r="SKS293" s="730"/>
      <c r="SKT293" s="730"/>
      <c r="SKU293" s="730"/>
      <c r="SKV293" s="730"/>
      <c r="SKW293" s="730"/>
      <c r="SKX293" s="730"/>
      <c r="SKY293" s="730"/>
      <c r="SKZ293" s="730"/>
      <c r="SLA293" s="730"/>
      <c r="SLB293" s="730"/>
      <c r="SLC293" s="730"/>
      <c r="SLD293" s="730"/>
      <c r="SLE293" s="730"/>
      <c r="SLF293" s="730"/>
      <c r="SLG293" s="730"/>
      <c r="SLH293" s="730"/>
      <c r="SLI293" s="730"/>
      <c r="SLJ293" s="730"/>
      <c r="SLK293" s="730"/>
      <c r="SLL293" s="730"/>
      <c r="SLM293" s="730"/>
      <c r="SLN293" s="730"/>
      <c r="SLO293" s="730"/>
      <c r="SLP293" s="730"/>
      <c r="SLQ293" s="730"/>
      <c r="SLR293" s="730"/>
      <c r="SLS293" s="730"/>
      <c r="SLT293" s="730"/>
      <c r="SLU293" s="730"/>
      <c r="SLV293" s="730"/>
      <c r="SLW293" s="730"/>
      <c r="SLX293" s="730"/>
      <c r="SLY293" s="730"/>
      <c r="SLZ293" s="730"/>
      <c r="SMA293" s="730"/>
      <c r="SMB293" s="730"/>
      <c r="SMC293" s="730"/>
      <c r="SMD293" s="730"/>
      <c r="SME293" s="730"/>
      <c r="SMF293" s="730"/>
      <c r="SMG293" s="730"/>
      <c r="SMH293" s="730"/>
      <c r="SMI293" s="730"/>
      <c r="SMJ293" s="730"/>
      <c r="SMK293" s="730"/>
      <c r="SML293" s="730"/>
      <c r="SMM293" s="730"/>
      <c r="SMN293" s="730"/>
      <c r="SMO293" s="730"/>
      <c r="SMP293" s="730"/>
      <c r="SMQ293" s="730"/>
      <c r="SMR293" s="730"/>
      <c r="SMS293" s="730"/>
      <c r="SMT293" s="730"/>
      <c r="SMU293" s="730"/>
      <c r="SMV293" s="730"/>
      <c r="SMW293" s="730"/>
      <c r="SMX293" s="730"/>
      <c r="SMY293" s="730"/>
      <c r="SMZ293" s="730"/>
      <c r="SNA293" s="730"/>
      <c r="SNB293" s="730"/>
      <c r="SNC293" s="730"/>
      <c r="SND293" s="730"/>
      <c r="SNE293" s="730"/>
      <c r="SNF293" s="730"/>
      <c r="SNG293" s="730"/>
      <c r="SNH293" s="730"/>
      <c r="SNI293" s="730"/>
      <c r="SNJ293" s="730"/>
      <c r="SNK293" s="730"/>
      <c r="SNL293" s="730"/>
      <c r="SNM293" s="730"/>
      <c r="SNN293" s="730"/>
      <c r="SNO293" s="730"/>
      <c r="SNP293" s="730"/>
      <c r="SNQ293" s="730"/>
      <c r="SNR293" s="730"/>
      <c r="SNS293" s="730"/>
      <c r="SNT293" s="730"/>
      <c r="SNU293" s="730"/>
      <c r="SNV293" s="730"/>
      <c r="SNW293" s="730"/>
      <c r="SNX293" s="730"/>
      <c r="SNY293" s="730"/>
      <c r="SNZ293" s="730"/>
      <c r="SOA293" s="730"/>
      <c r="SOB293" s="730"/>
      <c r="SOC293" s="730"/>
      <c r="SOD293" s="730"/>
      <c r="SOE293" s="730"/>
      <c r="SOF293" s="730"/>
      <c r="SOG293" s="730"/>
      <c r="SOH293" s="730"/>
      <c r="SOI293" s="730"/>
      <c r="SOJ293" s="730"/>
      <c r="SOK293" s="730"/>
      <c r="SOL293" s="730"/>
      <c r="SOM293" s="730"/>
      <c r="SON293" s="730"/>
      <c r="SOO293" s="730"/>
      <c r="SOP293" s="730"/>
      <c r="SOQ293" s="730"/>
      <c r="SOR293" s="730"/>
      <c r="SOS293" s="730"/>
      <c r="SOT293" s="730"/>
      <c r="SOU293" s="730"/>
      <c r="SOV293" s="730"/>
      <c r="SOW293" s="730"/>
      <c r="SOX293" s="730"/>
      <c r="SOY293" s="730"/>
      <c r="SOZ293" s="730"/>
      <c r="SPA293" s="730"/>
      <c r="SPB293" s="730"/>
      <c r="SPC293" s="730"/>
      <c r="SPD293" s="730"/>
      <c r="SPE293" s="730"/>
      <c r="SPF293" s="730"/>
      <c r="SPG293" s="730"/>
      <c r="SPH293" s="730"/>
      <c r="SPI293" s="730"/>
      <c r="SPJ293" s="730"/>
      <c r="SPK293" s="730"/>
      <c r="SPL293" s="730"/>
      <c r="SPM293" s="730"/>
      <c r="SPN293" s="730"/>
      <c r="SPO293" s="730"/>
      <c r="SPP293" s="730"/>
      <c r="SPQ293" s="730"/>
      <c r="SPR293" s="730"/>
      <c r="SPS293" s="730"/>
      <c r="SPT293" s="730"/>
      <c r="SPU293" s="730"/>
      <c r="SPV293" s="730"/>
      <c r="SPW293" s="730"/>
      <c r="SPX293" s="730"/>
      <c r="SPY293" s="730"/>
      <c r="SPZ293" s="730"/>
      <c r="SQA293" s="730"/>
      <c r="SQB293" s="730"/>
      <c r="SQC293" s="730"/>
      <c r="SQD293" s="730"/>
      <c r="SQE293" s="730"/>
      <c r="SQF293" s="730"/>
      <c r="SQG293" s="730"/>
      <c r="SQH293" s="730"/>
      <c r="SQI293" s="730"/>
      <c r="SQJ293" s="730"/>
      <c r="SQK293" s="730"/>
      <c r="SQL293" s="730"/>
      <c r="SQM293" s="730"/>
      <c r="SQN293" s="730"/>
      <c r="SQO293" s="730"/>
      <c r="SQP293" s="730"/>
      <c r="SQQ293" s="730"/>
      <c r="SQR293" s="730"/>
      <c r="SQS293" s="730"/>
      <c r="SQT293" s="730"/>
      <c r="SQU293" s="730"/>
      <c r="SQV293" s="730"/>
      <c r="SQW293" s="730"/>
      <c r="SQX293" s="730"/>
      <c r="SQY293" s="730"/>
      <c r="SQZ293" s="730"/>
      <c r="SRA293" s="730"/>
      <c r="SRB293" s="730"/>
      <c r="SRC293" s="730"/>
      <c r="SRD293" s="730"/>
      <c r="SRE293" s="730"/>
      <c r="SRF293" s="730"/>
      <c r="SRG293" s="730"/>
      <c r="SRH293" s="730"/>
      <c r="SRI293" s="730"/>
      <c r="SRJ293" s="730"/>
      <c r="SRK293" s="730"/>
      <c r="SRL293" s="730"/>
      <c r="SRM293" s="730"/>
      <c r="SRN293" s="730"/>
      <c r="SRO293" s="730"/>
      <c r="SRP293" s="730"/>
      <c r="SRQ293" s="730"/>
      <c r="SRR293" s="730"/>
      <c r="SRS293" s="730"/>
      <c r="SRT293" s="730"/>
      <c r="SRU293" s="730"/>
      <c r="SRV293" s="730"/>
      <c r="SRW293" s="730"/>
      <c r="SRX293" s="730"/>
      <c r="SRY293" s="730"/>
      <c r="SRZ293" s="730"/>
      <c r="SSA293" s="730"/>
      <c r="SSB293" s="730"/>
      <c r="SSC293" s="730"/>
      <c r="SSD293" s="730"/>
      <c r="SSE293" s="730"/>
      <c r="SSF293" s="730"/>
      <c r="SSG293" s="730"/>
      <c r="SSH293" s="730"/>
      <c r="SSI293" s="730"/>
      <c r="SSJ293" s="730"/>
      <c r="SSK293" s="730"/>
      <c r="SSL293" s="730"/>
      <c r="SSM293" s="730"/>
      <c r="SSN293" s="730"/>
      <c r="SSO293" s="730"/>
      <c r="SSP293" s="730"/>
      <c r="SSQ293" s="730"/>
      <c r="SSR293" s="730"/>
      <c r="SSS293" s="730"/>
      <c r="SST293" s="730"/>
      <c r="SSU293" s="730"/>
      <c r="SSV293" s="730"/>
      <c r="SSW293" s="730"/>
      <c r="SSX293" s="730"/>
      <c r="SSY293" s="730"/>
      <c r="SSZ293" s="730"/>
      <c r="STA293" s="730"/>
      <c r="STB293" s="730"/>
      <c r="STC293" s="730"/>
      <c r="STD293" s="730"/>
      <c r="STE293" s="730"/>
      <c r="STF293" s="730"/>
      <c r="STG293" s="730"/>
      <c r="STH293" s="730"/>
      <c r="STI293" s="730"/>
      <c r="STJ293" s="730"/>
      <c r="STK293" s="730"/>
      <c r="STL293" s="730"/>
      <c r="STM293" s="730"/>
      <c r="STN293" s="730"/>
      <c r="STO293" s="730"/>
      <c r="STP293" s="730"/>
      <c r="STQ293" s="730"/>
      <c r="STR293" s="730"/>
      <c r="STS293" s="730"/>
      <c r="STT293" s="730"/>
      <c r="STU293" s="730"/>
      <c r="STV293" s="730"/>
      <c r="STW293" s="730"/>
      <c r="STX293" s="730"/>
      <c r="STY293" s="730"/>
      <c r="STZ293" s="730"/>
      <c r="SUA293" s="730"/>
      <c r="SUB293" s="730"/>
      <c r="SUC293" s="730"/>
      <c r="SUD293" s="730"/>
      <c r="SUE293" s="730"/>
      <c r="SUF293" s="730"/>
      <c r="SUG293" s="730"/>
      <c r="SUH293" s="730"/>
      <c r="SUI293" s="730"/>
      <c r="SUJ293" s="730"/>
      <c r="SUK293" s="730"/>
      <c r="SUL293" s="730"/>
      <c r="SUM293" s="730"/>
      <c r="SUN293" s="730"/>
      <c r="SUO293" s="730"/>
      <c r="SUP293" s="730"/>
      <c r="SUQ293" s="730"/>
      <c r="SUR293" s="730"/>
      <c r="SUS293" s="730"/>
      <c r="SUT293" s="730"/>
      <c r="SUU293" s="730"/>
      <c r="SUV293" s="730"/>
      <c r="SUW293" s="730"/>
      <c r="SUX293" s="730"/>
      <c r="SUY293" s="730"/>
      <c r="SUZ293" s="730"/>
      <c r="SVA293" s="730"/>
      <c r="SVB293" s="730"/>
      <c r="SVC293" s="730"/>
      <c r="SVD293" s="730"/>
      <c r="SVE293" s="730"/>
      <c r="SVF293" s="730"/>
      <c r="SVG293" s="730"/>
      <c r="SVH293" s="730"/>
      <c r="SVI293" s="730"/>
      <c r="SVJ293" s="730"/>
      <c r="SVK293" s="730"/>
      <c r="SVL293" s="730"/>
      <c r="SVM293" s="730"/>
      <c r="SVN293" s="730"/>
      <c r="SVO293" s="730"/>
      <c r="SVP293" s="730"/>
      <c r="SVQ293" s="730"/>
      <c r="SVR293" s="730"/>
      <c r="SVS293" s="730"/>
      <c r="SVT293" s="730"/>
      <c r="SVU293" s="730"/>
      <c r="SVV293" s="730"/>
      <c r="SVW293" s="730"/>
      <c r="SVX293" s="730"/>
      <c r="SVY293" s="730"/>
      <c r="SVZ293" s="730"/>
      <c r="SWA293" s="730"/>
      <c r="SWB293" s="730"/>
      <c r="SWC293" s="730"/>
      <c r="SWD293" s="730"/>
      <c r="SWE293" s="730"/>
      <c r="SWF293" s="730"/>
      <c r="SWG293" s="730"/>
      <c r="SWH293" s="730"/>
      <c r="SWI293" s="730"/>
      <c r="SWJ293" s="730"/>
      <c r="SWK293" s="730"/>
      <c r="SWL293" s="730"/>
      <c r="SWM293" s="730"/>
      <c r="SWN293" s="730"/>
      <c r="SWO293" s="730"/>
      <c r="SWP293" s="730"/>
      <c r="SWQ293" s="730"/>
      <c r="SWR293" s="730"/>
      <c r="SWS293" s="730"/>
      <c r="SWT293" s="730"/>
      <c r="SWU293" s="730"/>
      <c r="SWV293" s="730"/>
      <c r="SWW293" s="730"/>
      <c r="SWX293" s="730"/>
      <c r="SWY293" s="730"/>
      <c r="SWZ293" s="730"/>
      <c r="SXA293" s="730"/>
      <c r="SXB293" s="730"/>
      <c r="SXC293" s="730"/>
      <c r="SXD293" s="730"/>
      <c r="SXE293" s="730"/>
      <c r="SXF293" s="730"/>
      <c r="SXG293" s="730"/>
      <c r="SXH293" s="730"/>
      <c r="SXI293" s="730"/>
      <c r="SXJ293" s="730"/>
      <c r="SXK293" s="730"/>
      <c r="SXL293" s="730"/>
      <c r="SXM293" s="730"/>
      <c r="SXN293" s="730"/>
      <c r="SXO293" s="730"/>
      <c r="SXP293" s="730"/>
      <c r="SXQ293" s="730"/>
      <c r="SXR293" s="730"/>
      <c r="SXS293" s="730"/>
      <c r="SXT293" s="730"/>
      <c r="SXU293" s="730"/>
      <c r="SXV293" s="730"/>
      <c r="SXW293" s="730"/>
      <c r="SXX293" s="730"/>
      <c r="SXY293" s="730"/>
      <c r="SXZ293" s="730"/>
      <c r="SYA293" s="730"/>
      <c r="SYB293" s="730"/>
      <c r="SYC293" s="730"/>
      <c r="SYD293" s="730"/>
      <c r="SYE293" s="730"/>
      <c r="SYF293" s="730"/>
      <c r="SYG293" s="730"/>
      <c r="SYH293" s="730"/>
      <c r="SYI293" s="730"/>
      <c r="SYJ293" s="730"/>
      <c r="SYK293" s="730"/>
      <c r="SYL293" s="730"/>
      <c r="SYM293" s="730"/>
      <c r="SYN293" s="730"/>
      <c r="SYO293" s="730"/>
      <c r="SYP293" s="730"/>
      <c r="SYQ293" s="730"/>
      <c r="SYR293" s="730"/>
      <c r="SYS293" s="730"/>
      <c r="SYT293" s="730"/>
      <c r="SYU293" s="730"/>
      <c r="SYV293" s="730"/>
      <c r="SYW293" s="730"/>
      <c r="SYX293" s="730"/>
      <c r="SYY293" s="730"/>
      <c r="SYZ293" s="730"/>
      <c r="SZA293" s="730"/>
      <c r="SZB293" s="730"/>
      <c r="SZC293" s="730"/>
      <c r="SZD293" s="730"/>
      <c r="SZE293" s="730"/>
      <c r="SZF293" s="730"/>
      <c r="SZG293" s="730"/>
      <c r="SZH293" s="730"/>
      <c r="SZI293" s="730"/>
      <c r="SZJ293" s="730"/>
      <c r="SZK293" s="730"/>
      <c r="SZL293" s="730"/>
      <c r="SZM293" s="730"/>
      <c r="SZN293" s="730"/>
      <c r="SZO293" s="730"/>
      <c r="SZP293" s="730"/>
      <c r="SZQ293" s="730"/>
      <c r="SZR293" s="730"/>
      <c r="SZS293" s="730"/>
      <c r="SZT293" s="730"/>
      <c r="SZU293" s="730"/>
      <c r="SZV293" s="730"/>
      <c r="SZW293" s="730"/>
      <c r="SZX293" s="730"/>
      <c r="SZY293" s="730"/>
      <c r="SZZ293" s="730"/>
      <c r="TAA293" s="730"/>
      <c r="TAB293" s="730"/>
      <c r="TAC293" s="730"/>
      <c r="TAD293" s="730"/>
      <c r="TAE293" s="730"/>
      <c r="TAF293" s="730"/>
      <c r="TAG293" s="730"/>
      <c r="TAH293" s="730"/>
      <c r="TAI293" s="730"/>
      <c r="TAJ293" s="730"/>
      <c r="TAK293" s="730"/>
      <c r="TAL293" s="730"/>
      <c r="TAM293" s="730"/>
      <c r="TAN293" s="730"/>
      <c r="TAO293" s="730"/>
      <c r="TAP293" s="730"/>
      <c r="TAQ293" s="730"/>
      <c r="TAR293" s="730"/>
      <c r="TAS293" s="730"/>
      <c r="TAT293" s="730"/>
      <c r="TAU293" s="730"/>
      <c r="TAV293" s="730"/>
      <c r="TAW293" s="730"/>
      <c r="TAX293" s="730"/>
      <c r="TAY293" s="730"/>
      <c r="TAZ293" s="730"/>
      <c r="TBA293" s="730"/>
      <c r="TBB293" s="730"/>
      <c r="TBC293" s="730"/>
      <c r="TBD293" s="730"/>
      <c r="TBE293" s="730"/>
      <c r="TBF293" s="730"/>
      <c r="TBG293" s="730"/>
      <c r="TBH293" s="730"/>
      <c r="TBI293" s="730"/>
      <c r="TBJ293" s="730"/>
      <c r="TBK293" s="730"/>
      <c r="TBL293" s="730"/>
      <c r="TBM293" s="730"/>
      <c r="TBN293" s="730"/>
      <c r="TBO293" s="730"/>
      <c r="TBP293" s="730"/>
      <c r="TBQ293" s="730"/>
      <c r="TBR293" s="730"/>
      <c r="TBS293" s="730"/>
      <c r="TBT293" s="730"/>
      <c r="TBU293" s="730"/>
      <c r="TBV293" s="730"/>
      <c r="TBW293" s="730"/>
      <c r="TBX293" s="730"/>
      <c r="TBY293" s="730"/>
      <c r="TBZ293" s="730"/>
      <c r="TCA293" s="730"/>
      <c r="TCB293" s="730"/>
      <c r="TCC293" s="730"/>
      <c r="TCD293" s="730"/>
      <c r="TCE293" s="730"/>
      <c r="TCF293" s="730"/>
      <c r="TCG293" s="730"/>
      <c r="TCH293" s="730"/>
      <c r="TCI293" s="730"/>
      <c r="TCJ293" s="730"/>
      <c r="TCK293" s="730"/>
      <c r="TCL293" s="730"/>
      <c r="TCM293" s="730"/>
      <c r="TCN293" s="730"/>
      <c r="TCO293" s="730"/>
      <c r="TCP293" s="730"/>
      <c r="TCQ293" s="730"/>
      <c r="TCR293" s="730"/>
      <c r="TCS293" s="730"/>
      <c r="TCT293" s="730"/>
      <c r="TCU293" s="730"/>
      <c r="TCV293" s="730"/>
      <c r="TCW293" s="730"/>
      <c r="TCX293" s="730"/>
      <c r="TCY293" s="730"/>
      <c r="TCZ293" s="730"/>
      <c r="TDA293" s="730"/>
      <c r="TDB293" s="730"/>
      <c r="TDC293" s="730"/>
      <c r="TDD293" s="730"/>
      <c r="TDE293" s="730"/>
      <c r="TDF293" s="730"/>
      <c r="TDG293" s="730"/>
      <c r="TDH293" s="730"/>
      <c r="TDI293" s="730"/>
      <c r="TDJ293" s="730"/>
      <c r="TDK293" s="730"/>
      <c r="TDL293" s="730"/>
      <c r="TDM293" s="730"/>
      <c r="TDN293" s="730"/>
      <c r="TDO293" s="730"/>
      <c r="TDP293" s="730"/>
      <c r="TDQ293" s="730"/>
      <c r="TDR293" s="730"/>
      <c r="TDS293" s="730"/>
      <c r="TDT293" s="730"/>
      <c r="TDU293" s="730"/>
      <c r="TDV293" s="730"/>
      <c r="TDW293" s="730"/>
      <c r="TDX293" s="730"/>
      <c r="TDY293" s="730"/>
      <c r="TDZ293" s="730"/>
      <c r="TEA293" s="730"/>
      <c r="TEB293" s="730"/>
      <c r="TEC293" s="730"/>
      <c r="TED293" s="730"/>
      <c r="TEE293" s="730"/>
      <c r="TEF293" s="730"/>
      <c r="TEG293" s="730"/>
      <c r="TEH293" s="730"/>
      <c r="TEI293" s="730"/>
      <c r="TEJ293" s="730"/>
      <c r="TEK293" s="730"/>
      <c r="TEL293" s="730"/>
      <c r="TEM293" s="730"/>
      <c r="TEN293" s="730"/>
      <c r="TEO293" s="730"/>
      <c r="TEP293" s="730"/>
      <c r="TEQ293" s="730"/>
      <c r="TER293" s="730"/>
      <c r="TES293" s="730"/>
      <c r="TET293" s="730"/>
      <c r="TEU293" s="730"/>
      <c r="TEV293" s="730"/>
      <c r="TEW293" s="730"/>
      <c r="TEX293" s="730"/>
      <c r="TEY293" s="730"/>
      <c r="TEZ293" s="730"/>
      <c r="TFA293" s="730"/>
      <c r="TFB293" s="730"/>
      <c r="TFC293" s="730"/>
      <c r="TFD293" s="730"/>
      <c r="TFE293" s="730"/>
      <c r="TFF293" s="730"/>
      <c r="TFG293" s="730"/>
      <c r="TFH293" s="730"/>
      <c r="TFI293" s="730"/>
      <c r="TFJ293" s="730"/>
      <c r="TFK293" s="730"/>
      <c r="TFL293" s="730"/>
      <c r="TFM293" s="730"/>
      <c r="TFN293" s="730"/>
      <c r="TFO293" s="730"/>
      <c r="TFP293" s="730"/>
      <c r="TFQ293" s="730"/>
      <c r="TFR293" s="730"/>
      <c r="TFS293" s="730"/>
      <c r="TFT293" s="730"/>
      <c r="TFU293" s="730"/>
      <c r="TFV293" s="730"/>
      <c r="TFW293" s="730"/>
      <c r="TFX293" s="730"/>
      <c r="TFY293" s="730"/>
      <c r="TFZ293" s="730"/>
      <c r="TGA293" s="730"/>
      <c r="TGB293" s="730"/>
      <c r="TGC293" s="730"/>
      <c r="TGD293" s="730"/>
      <c r="TGE293" s="730"/>
      <c r="TGF293" s="730"/>
      <c r="TGG293" s="730"/>
      <c r="TGH293" s="730"/>
      <c r="TGI293" s="730"/>
      <c r="TGJ293" s="730"/>
      <c r="TGK293" s="730"/>
      <c r="TGL293" s="730"/>
      <c r="TGM293" s="730"/>
      <c r="TGN293" s="730"/>
      <c r="TGO293" s="730"/>
      <c r="TGP293" s="730"/>
      <c r="TGQ293" s="730"/>
      <c r="TGR293" s="730"/>
      <c r="TGS293" s="730"/>
      <c r="TGT293" s="730"/>
      <c r="TGU293" s="730"/>
      <c r="TGV293" s="730"/>
      <c r="TGW293" s="730"/>
      <c r="TGX293" s="730"/>
      <c r="TGY293" s="730"/>
      <c r="TGZ293" s="730"/>
      <c r="THA293" s="730"/>
      <c r="THB293" s="730"/>
      <c r="THC293" s="730"/>
      <c r="THD293" s="730"/>
      <c r="THE293" s="730"/>
      <c r="THF293" s="730"/>
      <c r="THG293" s="730"/>
      <c r="THH293" s="730"/>
      <c r="THI293" s="730"/>
      <c r="THJ293" s="730"/>
      <c r="THK293" s="730"/>
      <c r="THL293" s="730"/>
      <c r="THM293" s="730"/>
      <c r="THN293" s="730"/>
      <c r="THO293" s="730"/>
      <c r="THP293" s="730"/>
      <c r="THQ293" s="730"/>
      <c r="THR293" s="730"/>
      <c r="THS293" s="730"/>
      <c r="THT293" s="730"/>
      <c r="THU293" s="730"/>
      <c r="THV293" s="730"/>
      <c r="THW293" s="730"/>
      <c r="THX293" s="730"/>
      <c r="THY293" s="730"/>
      <c r="THZ293" s="730"/>
      <c r="TIA293" s="730"/>
      <c r="TIB293" s="730"/>
      <c r="TIC293" s="730"/>
      <c r="TID293" s="730"/>
      <c r="TIE293" s="730"/>
      <c r="TIF293" s="730"/>
      <c r="TIG293" s="730"/>
      <c r="TIH293" s="730"/>
      <c r="TII293" s="730"/>
      <c r="TIJ293" s="730"/>
      <c r="TIK293" s="730"/>
      <c r="TIL293" s="730"/>
      <c r="TIM293" s="730"/>
      <c r="TIN293" s="730"/>
      <c r="TIO293" s="730"/>
      <c r="TIP293" s="730"/>
      <c r="TIQ293" s="730"/>
      <c r="TIR293" s="730"/>
      <c r="TIS293" s="730"/>
      <c r="TIT293" s="730"/>
      <c r="TIU293" s="730"/>
      <c r="TIV293" s="730"/>
      <c r="TIW293" s="730"/>
      <c r="TIX293" s="730"/>
      <c r="TIY293" s="730"/>
      <c r="TIZ293" s="730"/>
      <c r="TJA293" s="730"/>
      <c r="TJB293" s="730"/>
      <c r="TJC293" s="730"/>
      <c r="TJD293" s="730"/>
      <c r="TJE293" s="730"/>
      <c r="TJF293" s="730"/>
      <c r="TJG293" s="730"/>
      <c r="TJH293" s="730"/>
      <c r="TJI293" s="730"/>
      <c r="TJJ293" s="730"/>
      <c r="TJK293" s="730"/>
      <c r="TJL293" s="730"/>
      <c r="TJM293" s="730"/>
      <c r="TJN293" s="730"/>
      <c r="TJO293" s="730"/>
      <c r="TJP293" s="730"/>
      <c r="TJQ293" s="730"/>
      <c r="TJR293" s="730"/>
      <c r="TJS293" s="730"/>
      <c r="TJT293" s="730"/>
      <c r="TJU293" s="730"/>
      <c r="TJV293" s="730"/>
      <c r="TJW293" s="730"/>
      <c r="TJX293" s="730"/>
      <c r="TJY293" s="730"/>
      <c r="TJZ293" s="730"/>
      <c r="TKA293" s="730"/>
      <c r="TKB293" s="730"/>
      <c r="TKC293" s="730"/>
      <c r="TKD293" s="730"/>
      <c r="TKE293" s="730"/>
      <c r="TKF293" s="730"/>
      <c r="TKG293" s="730"/>
      <c r="TKH293" s="730"/>
      <c r="TKI293" s="730"/>
      <c r="TKJ293" s="730"/>
      <c r="TKK293" s="730"/>
      <c r="TKL293" s="730"/>
      <c r="TKM293" s="730"/>
      <c r="TKN293" s="730"/>
      <c r="TKO293" s="730"/>
      <c r="TKP293" s="730"/>
      <c r="TKQ293" s="730"/>
      <c r="TKR293" s="730"/>
      <c r="TKS293" s="730"/>
      <c r="TKT293" s="730"/>
      <c r="TKU293" s="730"/>
      <c r="TKV293" s="730"/>
      <c r="TKW293" s="730"/>
      <c r="TKX293" s="730"/>
      <c r="TKY293" s="730"/>
      <c r="TKZ293" s="730"/>
      <c r="TLA293" s="730"/>
      <c r="TLB293" s="730"/>
      <c r="TLC293" s="730"/>
      <c r="TLD293" s="730"/>
      <c r="TLE293" s="730"/>
      <c r="TLF293" s="730"/>
      <c r="TLG293" s="730"/>
      <c r="TLH293" s="730"/>
      <c r="TLI293" s="730"/>
      <c r="TLJ293" s="730"/>
      <c r="TLK293" s="730"/>
      <c r="TLL293" s="730"/>
      <c r="TLM293" s="730"/>
      <c r="TLN293" s="730"/>
      <c r="TLO293" s="730"/>
      <c r="TLP293" s="730"/>
      <c r="TLQ293" s="730"/>
      <c r="TLR293" s="730"/>
      <c r="TLS293" s="730"/>
      <c r="TLT293" s="730"/>
      <c r="TLU293" s="730"/>
      <c r="TLV293" s="730"/>
      <c r="TLW293" s="730"/>
      <c r="TLX293" s="730"/>
      <c r="TLY293" s="730"/>
      <c r="TLZ293" s="730"/>
      <c r="TMA293" s="730"/>
      <c r="TMB293" s="730"/>
      <c r="TMC293" s="730"/>
      <c r="TMD293" s="730"/>
      <c r="TME293" s="730"/>
      <c r="TMF293" s="730"/>
      <c r="TMG293" s="730"/>
      <c r="TMH293" s="730"/>
      <c r="TMI293" s="730"/>
      <c r="TMJ293" s="730"/>
      <c r="TMK293" s="730"/>
      <c r="TML293" s="730"/>
      <c r="TMM293" s="730"/>
      <c r="TMN293" s="730"/>
      <c r="TMO293" s="730"/>
      <c r="TMP293" s="730"/>
      <c r="TMQ293" s="730"/>
      <c r="TMR293" s="730"/>
      <c r="TMS293" s="730"/>
      <c r="TMT293" s="730"/>
      <c r="TMU293" s="730"/>
      <c r="TMV293" s="730"/>
      <c r="TMW293" s="730"/>
      <c r="TMX293" s="730"/>
      <c r="TMY293" s="730"/>
      <c r="TMZ293" s="730"/>
      <c r="TNA293" s="730"/>
      <c r="TNB293" s="730"/>
      <c r="TNC293" s="730"/>
      <c r="TND293" s="730"/>
      <c r="TNE293" s="730"/>
      <c r="TNF293" s="730"/>
      <c r="TNG293" s="730"/>
      <c r="TNH293" s="730"/>
      <c r="TNI293" s="730"/>
      <c r="TNJ293" s="730"/>
      <c r="TNK293" s="730"/>
      <c r="TNL293" s="730"/>
      <c r="TNM293" s="730"/>
      <c r="TNN293" s="730"/>
      <c r="TNO293" s="730"/>
      <c r="TNP293" s="730"/>
      <c r="TNQ293" s="730"/>
      <c r="TNR293" s="730"/>
      <c r="TNS293" s="730"/>
      <c r="TNT293" s="730"/>
      <c r="TNU293" s="730"/>
      <c r="TNV293" s="730"/>
      <c r="TNW293" s="730"/>
      <c r="TNX293" s="730"/>
      <c r="TNY293" s="730"/>
      <c r="TNZ293" s="730"/>
      <c r="TOA293" s="730"/>
      <c r="TOB293" s="730"/>
      <c r="TOC293" s="730"/>
      <c r="TOD293" s="730"/>
      <c r="TOE293" s="730"/>
      <c r="TOF293" s="730"/>
      <c r="TOG293" s="730"/>
      <c r="TOH293" s="730"/>
      <c r="TOI293" s="730"/>
      <c r="TOJ293" s="730"/>
      <c r="TOK293" s="730"/>
      <c r="TOL293" s="730"/>
      <c r="TOM293" s="730"/>
      <c r="TON293" s="730"/>
      <c r="TOO293" s="730"/>
      <c r="TOP293" s="730"/>
      <c r="TOQ293" s="730"/>
      <c r="TOR293" s="730"/>
      <c r="TOS293" s="730"/>
      <c r="TOT293" s="730"/>
      <c r="TOU293" s="730"/>
      <c r="TOV293" s="730"/>
      <c r="TOW293" s="730"/>
      <c r="TOX293" s="730"/>
      <c r="TOY293" s="730"/>
      <c r="TOZ293" s="730"/>
      <c r="TPA293" s="730"/>
      <c r="TPB293" s="730"/>
      <c r="TPC293" s="730"/>
      <c r="TPD293" s="730"/>
      <c r="TPE293" s="730"/>
      <c r="TPF293" s="730"/>
      <c r="TPG293" s="730"/>
      <c r="TPH293" s="730"/>
      <c r="TPI293" s="730"/>
      <c r="TPJ293" s="730"/>
      <c r="TPK293" s="730"/>
      <c r="TPL293" s="730"/>
      <c r="TPM293" s="730"/>
      <c r="TPN293" s="730"/>
      <c r="TPO293" s="730"/>
      <c r="TPP293" s="730"/>
      <c r="TPQ293" s="730"/>
      <c r="TPR293" s="730"/>
      <c r="TPS293" s="730"/>
      <c r="TPT293" s="730"/>
      <c r="TPU293" s="730"/>
      <c r="TPV293" s="730"/>
      <c r="TPW293" s="730"/>
      <c r="TPX293" s="730"/>
      <c r="TPY293" s="730"/>
      <c r="TPZ293" s="730"/>
      <c r="TQA293" s="730"/>
      <c r="TQB293" s="730"/>
      <c r="TQC293" s="730"/>
      <c r="TQD293" s="730"/>
      <c r="TQE293" s="730"/>
      <c r="TQF293" s="730"/>
      <c r="TQG293" s="730"/>
      <c r="TQH293" s="730"/>
      <c r="TQI293" s="730"/>
      <c r="TQJ293" s="730"/>
      <c r="TQK293" s="730"/>
      <c r="TQL293" s="730"/>
      <c r="TQM293" s="730"/>
      <c r="TQN293" s="730"/>
      <c r="TQO293" s="730"/>
      <c r="TQP293" s="730"/>
      <c r="TQQ293" s="730"/>
      <c r="TQR293" s="730"/>
      <c r="TQS293" s="730"/>
      <c r="TQT293" s="730"/>
      <c r="TQU293" s="730"/>
      <c r="TQV293" s="730"/>
      <c r="TQW293" s="730"/>
      <c r="TQX293" s="730"/>
      <c r="TQY293" s="730"/>
      <c r="TQZ293" s="730"/>
      <c r="TRA293" s="730"/>
      <c r="TRB293" s="730"/>
      <c r="TRC293" s="730"/>
      <c r="TRD293" s="730"/>
      <c r="TRE293" s="730"/>
      <c r="TRF293" s="730"/>
      <c r="TRG293" s="730"/>
      <c r="TRH293" s="730"/>
      <c r="TRI293" s="730"/>
      <c r="TRJ293" s="730"/>
      <c r="TRK293" s="730"/>
      <c r="TRL293" s="730"/>
      <c r="TRM293" s="730"/>
      <c r="TRN293" s="730"/>
      <c r="TRO293" s="730"/>
      <c r="TRP293" s="730"/>
      <c r="TRQ293" s="730"/>
      <c r="TRR293" s="730"/>
      <c r="TRS293" s="730"/>
      <c r="TRT293" s="730"/>
      <c r="TRU293" s="730"/>
      <c r="TRV293" s="730"/>
      <c r="TRW293" s="730"/>
      <c r="TRX293" s="730"/>
      <c r="TRY293" s="730"/>
      <c r="TRZ293" s="730"/>
      <c r="TSA293" s="730"/>
      <c r="TSB293" s="730"/>
      <c r="TSC293" s="730"/>
      <c r="TSD293" s="730"/>
      <c r="TSE293" s="730"/>
      <c r="TSF293" s="730"/>
      <c r="TSG293" s="730"/>
      <c r="TSH293" s="730"/>
      <c r="TSI293" s="730"/>
      <c r="TSJ293" s="730"/>
      <c r="TSK293" s="730"/>
      <c r="TSL293" s="730"/>
      <c r="TSM293" s="730"/>
      <c r="TSN293" s="730"/>
      <c r="TSO293" s="730"/>
      <c r="TSP293" s="730"/>
      <c r="TSQ293" s="730"/>
      <c r="TSR293" s="730"/>
      <c r="TSS293" s="730"/>
      <c r="TST293" s="730"/>
      <c r="TSU293" s="730"/>
      <c r="TSV293" s="730"/>
      <c r="TSW293" s="730"/>
      <c r="TSX293" s="730"/>
      <c r="TSY293" s="730"/>
      <c r="TSZ293" s="730"/>
      <c r="TTA293" s="730"/>
      <c r="TTB293" s="730"/>
      <c r="TTC293" s="730"/>
      <c r="TTD293" s="730"/>
      <c r="TTE293" s="730"/>
      <c r="TTF293" s="730"/>
      <c r="TTG293" s="730"/>
      <c r="TTH293" s="730"/>
      <c r="TTI293" s="730"/>
      <c r="TTJ293" s="730"/>
      <c r="TTK293" s="730"/>
      <c r="TTL293" s="730"/>
      <c r="TTM293" s="730"/>
      <c r="TTN293" s="730"/>
      <c r="TTO293" s="730"/>
      <c r="TTP293" s="730"/>
      <c r="TTQ293" s="730"/>
      <c r="TTR293" s="730"/>
      <c r="TTS293" s="730"/>
      <c r="TTT293" s="730"/>
      <c r="TTU293" s="730"/>
      <c r="TTV293" s="730"/>
      <c r="TTW293" s="730"/>
      <c r="TTX293" s="730"/>
      <c r="TTY293" s="730"/>
      <c r="TTZ293" s="730"/>
      <c r="TUA293" s="730"/>
      <c r="TUB293" s="730"/>
      <c r="TUC293" s="730"/>
      <c r="TUD293" s="730"/>
      <c r="TUE293" s="730"/>
      <c r="TUF293" s="730"/>
      <c r="TUG293" s="730"/>
      <c r="TUH293" s="730"/>
      <c r="TUI293" s="730"/>
      <c r="TUJ293" s="730"/>
      <c r="TUK293" s="730"/>
      <c r="TUL293" s="730"/>
      <c r="TUM293" s="730"/>
      <c r="TUN293" s="730"/>
      <c r="TUO293" s="730"/>
      <c r="TUP293" s="730"/>
      <c r="TUQ293" s="730"/>
      <c r="TUR293" s="730"/>
      <c r="TUS293" s="730"/>
      <c r="TUT293" s="730"/>
      <c r="TUU293" s="730"/>
      <c r="TUV293" s="730"/>
      <c r="TUW293" s="730"/>
      <c r="TUX293" s="730"/>
      <c r="TUY293" s="730"/>
      <c r="TUZ293" s="730"/>
      <c r="TVA293" s="730"/>
      <c r="TVB293" s="730"/>
      <c r="TVC293" s="730"/>
      <c r="TVD293" s="730"/>
      <c r="TVE293" s="730"/>
      <c r="TVF293" s="730"/>
      <c r="TVG293" s="730"/>
      <c r="TVH293" s="730"/>
      <c r="TVI293" s="730"/>
      <c r="TVJ293" s="730"/>
      <c r="TVK293" s="730"/>
      <c r="TVL293" s="730"/>
      <c r="TVM293" s="730"/>
      <c r="TVN293" s="730"/>
      <c r="TVO293" s="730"/>
      <c r="TVP293" s="730"/>
      <c r="TVQ293" s="730"/>
      <c r="TVR293" s="730"/>
      <c r="TVS293" s="730"/>
      <c r="TVT293" s="730"/>
      <c r="TVU293" s="730"/>
      <c r="TVV293" s="730"/>
      <c r="TVW293" s="730"/>
      <c r="TVX293" s="730"/>
      <c r="TVY293" s="730"/>
      <c r="TVZ293" s="730"/>
      <c r="TWA293" s="730"/>
      <c r="TWB293" s="730"/>
      <c r="TWC293" s="730"/>
      <c r="TWD293" s="730"/>
      <c r="TWE293" s="730"/>
      <c r="TWF293" s="730"/>
      <c r="TWG293" s="730"/>
      <c r="TWH293" s="730"/>
      <c r="TWI293" s="730"/>
      <c r="TWJ293" s="730"/>
      <c r="TWK293" s="730"/>
      <c r="TWL293" s="730"/>
      <c r="TWM293" s="730"/>
      <c r="TWN293" s="730"/>
      <c r="TWO293" s="730"/>
      <c r="TWP293" s="730"/>
      <c r="TWQ293" s="730"/>
      <c r="TWR293" s="730"/>
      <c r="TWS293" s="730"/>
      <c r="TWT293" s="730"/>
      <c r="TWU293" s="730"/>
      <c r="TWV293" s="730"/>
      <c r="TWW293" s="730"/>
      <c r="TWX293" s="730"/>
      <c r="TWY293" s="730"/>
      <c r="TWZ293" s="730"/>
      <c r="TXA293" s="730"/>
      <c r="TXB293" s="730"/>
      <c r="TXC293" s="730"/>
      <c r="TXD293" s="730"/>
      <c r="TXE293" s="730"/>
      <c r="TXF293" s="730"/>
      <c r="TXG293" s="730"/>
      <c r="TXH293" s="730"/>
      <c r="TXI293" s="730"/>
      <c r="TXJ293" s="730"/>
      <c r="TXK293" s="730"/>
      <c r="TXL293" s="730"/>
      <c r="TXM293" s="730"/>
      <c r="TXN293" s="730"/>
      <c r="TXO293" s="730"/>
      <c r="TXP293" s="730"/>
      <c r="TXQ293" s="730"/>
      <c r="TXR293" s="730"/>
      <c r="TXS293" s="730"/>
      <c r="TXT293" s="730"/>
      <c r="TXU293" s="730"/>
      <c r="TXV293" s="730"/>
      <c r="TXW293" s="730"/>
      <c r="TXX293" s="730"/>
      <c r="TXY293" s="730"/>
      <c r="TXZ293" s="730"/>
      <c r="TYA293" s="730"/>
      <c r="TYB293" s="730"/>
      <c r="TYC293" s="730"/>
      <c r="TYD293" s="730"/>
      <c r="TYE293" s="730"/>
      <c r="TYF293" s="730"/>
      <c r="TYG293" s="730"/>
      <c r="TYH293" s="730"/>
      <c r="TYI293" s="730"/>
      <c r="TYJ293" s="730"/>
      <c r="TYK293" s="730"/>
      <c r="TYL293" s="730"/>
      <c r="TYM293" s="730"/>
      <c r="TYN293" s="730"/>
      <c r="TYO293" s="730"/>
      <c r="TYP293" s="730"/>
      <c r="TYQ293" s="730"/>
      <c r="TYR293" s="730"/>
      <c r="TYS293" s="730"/>
      <c r="TYT293" s="730"/>
      <c r="TYU293" s="730"/>
      <c r="TYV293" s="730"/>
      <c r="TYW293" s="730"/>
      <c r="TYX293" s="730"/>
      <c r="TYY293" s="730"/>
      <c r="TYZ293" s="730"/>
      <c r="TZA293" s="730"/>
      <c r="TZB293" s="730"/>
      <c r="TZC293" s="730"/>
      <c r="TZD293" s="730"/>
      <c r="TZE293" s="730"/>
      <c r="TZF293" s="730"/>
      <c r="TZG293" s="730"/>
      <c r="TZH293" s="730"/>
      <c r="TZI293" s="730"/>
      <c r="TZJ293" s="730"/>
      <c r="TZK293" s="730"/>
      <c r="TZL293" s="730"/>
      <c r="TZM293" s="730"/>
      <c r="TZN293" s="730"/>
      <c r="TZO293" s="730"/>
      <c r="TZP293" s="730"/>
      <c r="TZQ293" s="730"/>
      <c r="TZR293" s="730"/>
      <c r="TZS293" s="730"/>
      <c r="TZT293" s="730"/>
      <c r="TZU293" s="730"/>
      <c r="TZV293" s="730"/>
      <c r="TZW293" s="730"/>
      <c r="TZX293" s="730"/>
      <c r="TZY293" s="730"/>
      <c r="TZZ293" s="730"/>
      <c r="UAA293" s="730"/>
      <c r="UAB293" s="730"/>
      <c r="UAC293" s="730"/>
      <c r="UAD293" s="730"/>
      <c r="UAE293" s="730"/>
      <c r="UAF293" s="730"/>
      <c r="UAG293" s="730"/>
      <c r="UAH293" s="730"/>
      <c r="UAI293" s="730"/>
      <c r="UAJ293" s="730"/>
      <c r="UAK293" s="730"/>
      <c r="UAL293" s="730"/>
      <c r="UAM293" s="730"/>
      <c r="UAN293" s="730"/>
      <c r="UAO293" s="730"/>
      <c r="UAP293" s="730"/>
      <c r="UAQ293" s="730"/>
      <c r="UAR293" s="730"/>
      <c r="UAS293" s="730"/>
      <c r="UAT293" s="730"/>
      <c r="UAU293" s="730"/>
      <c r="UAV293" s="730"/>
      <c r="UAW293" s="730"/>
      <c r="UAX293" s="730"/>
      <c r="UAY293" s="730"/>
      <c r="UAZ293" s="730"/>
      <c r="UBA293" s="730"/>
      <c r="UBB293" s="730"/>
      <c r="UBC293" s="730"/>
      <c r="UBD293" s="730"/>
      <c r="UBE293" s="730"/>
      <c r="UBF293" s="730"/>
      <c r="UBG293" s="730"/>
      <c r="UBH293" s="730"/>
      <c r="UBI293" s="730"/>
      <c r="UBJ293" s="730"/>
      <c r="UBK293" s="730"/>
      <c r="UBL293" s="730"/>
      <c r="UBM293" s="730"/>
      <c r="UBN293" s="730"/>
      <c r="UBO293" s="730"/>
      <c r="UBP293" s="730"/>
      <c r="UBQ293" s="730"/>
      <c r="UBR293" s="730"/>
      <c r="UBS293" s="730"/>
      <c r="UBT293" s="730"/>
      <c r="UBU293" s="730"/>
      <c r="UBV293" s="730"/>
      <c r="UBW293" s="730"/>
      <c r="UBX293" s="730"/>
      <c r="UBY293" s="730"/>
      <c r="UBZ293" s="730"/>
      <c r="UCA293" s="730"/>
      <c r="UCB293" s="730"/>
      <c r="UCC293" s="730"/>
      <c r="UCD293" s="730"/>
      <c r="UCE293" s="730"/>
      <c r="UCF293" s="730"/>
      <c r="UCG293" s="730"/>
      <c r="UCH293" s="730"/>
      <c r="UCI293" s="730"/>
      <c r="UCJ293" s="730"/>
      <c r="UCK293" s="730"/>
      <c r="UCL293" s="730"/>
      <c r="UCM293" s="730"/>
      <c r="UCN293" s="730"/>
      <c r="UCO293" s="730"/>
      <c r="UCP293" s="730"/>
      <c r="UCQ293" s="730"/>
      <c r="UCR293" s="730"/>
      <c r="UCS293" s="730"/>
      <c r="UCT293" s="730"/>
      <c r="UCU293" s="730"/>
      <c r="UCV293" s="730"/>
      <c r="UCW293" s="730"/>
      <c r="UCX293" s="730"/>
      <c r="UCY293" s="730"/>
      <c r="UCZ293" s="730"/>
      <c r="UDA293" s="730"/>
      <c r="UDB293" s="730"/>
      <c r="UDC293" s="730"/>
      <c r="UDD293" s="730"/>
      <c r="UDE293" s="730"/>
      <c r="UDF293" s="730"/>
      <c r="UDG293" s="730"/>
      <c r="UDH293" s="730"/>
      <c r="UDI293" s="730"/>
      <c r="UDJ293" s="730"/>
      <c r="UDK293" s="730"/>
      <c r="UDL293" s="730"/>
      <c r="UDM293" s="730"/>
      <c r="UDN293" s="730"/>
      <c r="UDO293" s="730"/>
      <c r="UDP293" s="730"/>
      <c r="UDQ293" s="730"/>
      <c r="UDR293" s="730"/>
      <c r="UDS293" s="730"/>
      <c r="UDT293" s="730"/>
      <c r="UDU293" s="730"/>
      <c r="UDV293" s="730"/>
      <c r="UDW293" s="730"/>
      <c r="UDX293" s="730"/>
      <c r="UDY293" s="730"/>
      <c r="UDZ293" s="730"/>
      <c r="UEA293" s="730"/>
      <c r="UEB293" s="730"/>
      <c r="UEC293" s="730"/>
      <c r="UED293" s="730"/>
      <c r="UEE293" s="730"/>
      <c r="UEF293" s="730"/>
      <c r="UEG293" s="730"/>
      <c r="UEH293" s="730"/>
      <c r="UEI293" s="730"/>
      <c r="UEJ293" s="730"/>
      <c r="UEK293" s="730"/>
      <c r="UEL293" s="730"/>
      <c r="UEM293" s="730"/>
      <c r="UEN293" s="730"/>
      <c r="UEO293" s="730"/>
      <c r="UEP293" s="730"/>
      <c r="UEQ293" s="730"/>
      <c r="UER293" s="730"/>
      <c r="UES293" s="730"/>
      <c r="UET293" s="730"/>
      <c r="UEU293" s="730"/>
      <c r="UEV293" s="730"/>
      <c r="UEW293" s="730"/>
      <c r="UEX293" s="730"/>
      <c r="UEY293" s="730"/>
      <c r="UEZ293" s="730"/>
      <c r="UFA293" s="730"/>
      <c r="UFB293" s="730"/>
      <c r="UFC293" s="730"/>
      <c r="UFD293" s="730"/>
      <c r="UFE293" s="730"/>
      <c r="UFF293" s="730"/>
      <c r="UFG293" s="730"/>
      <c r="UFH293" s="730"/>
      <c r="UFI293" s="730"/>
      <c r="UFJ293" s="730"/>
      <c r="UFK293" s="730"/>
      <c r="UFL293" s="730"/>
      <c r="UFM293" s="730"/>
      <c r="UFN293" s="730"/>
      <c r="UFO293" s="730"/>
      <c r="UFP293" s="730"/>
      <c r="UFQ293" s="730"/>
      <c r="UFR293" s="730"/>
      <c r="UFS293" s="730"/>
      <c r="UFT293" s="730"/>
      <c r="UFU293" s="730"/>
      <c r="UFV293" s="730"/>
      <c r="UFW293" s="730"/>
      <c r="UFX293" s="730"/>
      <c r="UFY293" s="730"/>
      <c r="UFZ293" s="730"/>
      <c r="UGA293" s="730"/>
      <c r="UGB293" s="730"/>
      <c r="UGC293" s="730"/>
      <c r="UGD293" s="730"/>
      <c r="UGE293" s="730"/>
      <c r="UGF293" s="730"/>
      <c r="UGG293" s="730"/>
      <c r="UGH293" s="730"/>
      <c r="UGI293" s="730"/>
      <c r="UGJ293" s="730"/>
      <c r="UGK293" s="730"/>
      <c r="UGL293" s="730"/>
      <c r="UGM293" s="730"/>
      <c r="UGN293" s="730"/>
      <c r="UGO293" s="730"/>
      <c r="UGP293" s="730"/>
      <c r="UGQ293" s="730"/>
      <c r="UGR293" s="730"/>
      <c r="UGS293" s="730"/>
      <c r="UGT293" s="730"/>
      <c r="UGU293" s="730"/>
      <c r="UGV293" s="730"/>
      <c r="UGW293" s="730"/>
      <c r="UGX293" s="730"/>
      <c r="UGY293" s="730"/>
      <c r="UGZ293" s="730"/>
      <c r="UHA293" s="730"/>
      <c r="UHB293" s="730"/>
      <c r="UHC293" s="730"/>
      <c r="UHD293" s="730"/>
      <c r="UHE293" s="730"/>
      <c r="UHF293" s="730"/>
      <c r="UHG293" s="730"/>
      <c r="UHH293" s="730"/>
      <c r="UHI293" s="730"/>
      <c r="UHJ293" s="730"/>
      <c r="UHK293" s="730"/>
      <c r="UHL293" s="730"/>
      <c r="UHM293" s="730"/>
      <c r="UHN293" s="730"/>
      <c r="UHO293" s="730"/>
      <c r="UHP293" s="730"/>
      <c r="UHQ293" s="730"/>
      <c r="UHR293" s="730"/>
      <c r="UHS293" s="730"/>
      <c r="UHT293" s="730"/>
      <c r="UHU293" s="730"/>
      <c r="UHV293" s="730"/>
      <c r="UHW293" s="730"/>
      <c r="UHX293" s="730"/>
      <c r="UHY293" s="730"/>
      <c r="UHZ293" s="730"/>
      <c r="UIA293" s="730"/>
      <c r="UIB293" s="730"/>
      <c r="UIC293" s="730"/>
      <c r="UID293" s="730"/>
      <c r="UIE293" s="730"/>
      <c r="UIF293" s="730"/>
      <c r="UIG293" s="730"/>
      <c r="UIH293" s="730"/>
      <c r="UII293" s="730"/>
      <c r="UIJ293" s="730"/>
      <c r="UIK293" s="730"/>
      <c r="UIL293" s="730"/>
      <c r="UIM293" s="730"/>
      <c r="UIN293" s="730"/>
      <c r="UIO293" s="730"/>
      <c r="UIP293" s="730"/>
      <c r="UIQ293" s="730"/>
      <c r="UIR293" s="730"/>
      <c r="UIS293" s="730"/>
      <c r="UIT293" s="730"/>
      <c r="UIU293" s="730"/>
      <c r="UIV293" s="730"/>
      <c r="UIW293" s="730"/>
      <c r="UIX293" s="730"/>
      <c r="UIY293" s="730"/>
      <c r="UIZ293" s="730"/>
      <c r="UJA293" s="730"/>
      <c r="UJB293" s="730"/>
      <c r="UJC293" s="730"/>
      <c r="UJD293" s="730"/>
      <c r="UJE293" s="730"/>
      <c r="UJF293" s="730"/>
      <c r="UJG293" s="730"/>
      <c r="UJH293" s="730"/>
      <c r="UJI293" s="730"/>
      <c r="UJJ293" s="730"/>
      <c r="UJK293" s="730"/>
      <c r="UJL293" s="730"/>
      <c r="UJM293" s="730"/>
      <c r="UJN293" s="730"/>
      <c r="UJO293" s="730"/>
      <c r="UJP293" s="730"/>
      <c r="UJQ293" s="730"/>
      <c r="UJR293" s="730"/>
      <c r="UJS293" s="730"/>
      <c r="UJT293" s="730"/>
      <c r="UJU293" s="730"/>
      <c r="UJV293" s="730"/>
      <c r="UJW293" s="730"/>
      <c r="UJX293" s="730"/>
      <c r="UJY293" s="730"/>
      <c r="UJZ293" s="730"/>
      <c r="UKA293" s="730"/>
      <c r="UKB293" s="730"/>
      <c r="UKC293" s="730"/>
      <c r="UKD293" s="730"/>
      <c r="UKE293" s="730"/>
      <c r="UKF293" s="730"/>
      <c r="UKG293" s="730"/>
      <c r="UKH293" s="730"/>
      <c r="UKI293" s="730"/>
      <c r="UKJ293" s="730"/>
      <c r="UKK293" s="730"/>
      <c r="UKL293" s="730"/>
      <c r="UKM293" s="730"/>
      <c r="UKN293" s="730"/>
      <c r="UKO293" s="730"/>
      <c r="UKP293" s="730"/>
      <c r="UKQ293" s="730"/>
      <c r="UKR293" s="730"/>
      <c r="UKS293" s="730"/>
      <c r="UKT293" s="730"/>
      <c r="UKU293" s="730"/>
      <c r="UKV293" s="730"/>
      <c r="UKW293" s="730"/>
      <c r="UKX293" s="730"/>
      <c r="UKY293" s="730"/>
      <c r="UKZ293" s="730"/>
      <c r="ULA293" s="730"/>
      <c r="ULB293" s="730"/>
      <c r="ULC293" s="730"/>
      <c r="ULD293" s="730"/>
      <c r="ULE293" s="730"/>
      <c r="ULF293" s="730"/>
      <c r="ULG293" s="730"/>
      <c r="ULH293" s="730"/>
      <c r="ULI293" s="730"/>
      <c r="ULJ293" s="730"/>
      <c r="ULK293" s="730"/>
      <c r="ULL293" s="730"/>
      <c r="ULM293" s="730"/>
      <c r="ULN293" s="730"/>
      <c r="ULO293" s="730"/>
      <c r="ULP293" s="730"/>
      <c r="ULQ293" s="730"/>
      <c r="ULR293" s="730"/>
      <c r="ULS293" s="730"/>
      <c r="ULT293" s="730"/>
      <c r="ULU293" s="730"/>
      <c r="ULV293" s="730"/>
      <c r="ULW293" s="730"/>
      <c r="ULX293" s="730"/>
      <c r="ULY293" s="730"/>
      <c r="ULZ293" s="730"/>
      <c r="UMA293" s="730"/>
      <c r="UMB293" s="730"/>
      <c r="UMC293" s="730"/>
      <c r="UMD293" s="730"/>
      <c r="UME293" s="730"/>
      <c r="UMF293" s="730"/>
      <c r="UMG293" s="730"/>
      <c r="UMH293" s="730"/>
      <c r="UMI293" s="730"/>
      <c r="UMJ293" s="730"/>
      <c r="UMK293" s="730"/>
      <c r="UML293" s="730"/>
      <c r="UMM293" s="730"/>
      <c r="UMN293" s="730"/>
      <c r="UMO293" s="730"/>
      <c r="UMP293" s="730"/>
      <c r="UMQ293" s="730"/>
      <c r="UMR293" s="730"/>
      <c r="UMS293" s="730"/>
      <c r="UMT293" s="730"/>
      <c r="UMU293" s="730"/>
      <c r="UMV293" s="730"/>
      <c r="UMW293" s="730"/>
      <c r="UMX293" s="730"/>
      <c r="UMY293" s="730"/>
      <c r="UMZ293" s="730"/>
      <c r="UNA293" s="730"/>
      <c r="UNB293" s="730"/>
      <c r="UNC293" s="730"/>
      <c r="UND293" s="730"/>
      <c r="UNE293" s="730"/>
      <c r="UNF293" s="730"/>
      <c r="UNG293" s="730"/>
      <c r="UNH293" s="730"/>
      <c r="UNI293" s="730"/>
      <c r="UNJ293" s="730"/>
      <c r="UNK293" s="730"/>
      <c r="UNL293" s="730"/>
      <c r="UNM293" s="730"/>
      <c r="UNN293" s="730"/>
      <c r="UNO293" s="730"/>
      <c r="UNP293" s="730"/>
      <c r="UNQ293" s="730"/>
      <c r="UNR293" s="730"/>
      <c r="UNS293" s="730"/>
      <c r="UNT293" s="730"/>
      <c r="UNU293" s="730"/>
      <c r="UNV293" s="730"/>
      <c r="UNW293" s="730"/>
      <c r="UNX293" s="730"/>
      <c r="UNY293" s="730"/>
      <c r="UNZ293" s="730"/>
      <c r="UOA293" s="730"/>
      <c r="UOB293" s="730"/>
      <c r="UOC293" s="730"/>
      <c r="UOD293" s="730"/>
      <c r="UOE293" s="730"/>
      <c r="UOF293" s="730"/>
      <c r="UOG293" s="730"/>
      <c r="UOH293" s="730"/>
      <c r="UOI293" s="730"/>
      <c r="UOJ293" s="730"/>
      <c r="UOK293" s="730"/>
      <c r="UOL293" s="730"/>
      <c r="UOM293" s="730"/>
      <c r="UON293" s="730"/>
      <c r="UOO293" s="730"/>
      <c r="UOP293" s="730"/>
      <c r="UOQ293" s="730"/>
      <c r="UOR293" s="730"/>
      <c r="UOS293" s="730"/>
      <c r="UOT293" s="730"/>
      <c r="UOU293" s="730"/>
      <c r="UOV293" s="730"/>
      <c r="UOW293" s="730"/>
      <c r="UOX293" s="730"/>
      <c r="UOY293" s="730"/>
      <c r="UOZ293" s="730"/>
      <c r="UPA293" s="730"/>
      <c r="UPB293" s="730"/>
      <c r="UPC293" s="730"/>
      <c r="UPD293" s="730"/>
      <c r="UPE293" s="730"/>
      <c r="UPF293" s="730"/>
      <c r="UPG293" s="730"/>
      <c r="UPH293" s="730"/>
      <c r="UPI293" s="730"/>
      <c r="UPJ293" s="730"/>
      <c r="UPK293" s="730"/>
      <c r="UPL293" s="730"/>
      <c r="UPM293" s="730"/>
      <c r="UPN293" s="730"/>
      <c r="UPO293" s="730"/>
      <c r="UPP293" s="730"/>
      <c r="UPQ293" s="730"/>
      <c r="UPR293" s="730"/>
      <c r="UPS293" s="730"/>
      <c r="UPT293" s="730"/>
      <c r="UPU293" s="730"/>
      <c r="UPV293" s="730"/>
      <c r="UPW293" s="730"/>
      <c r="UPX293" s="730"/>
      <c r="UPY293" s="730"/>
      <c r="UPZ293" s="730"/>
      <c r="UQA293" s="730"/>
      <c r="UQB293" s="730"/>
      <c r="UQC293" s="730"/>
      <c r="UQD293" s="730"/>
      <c r="UQE293" s="730"/>
      <c r="UQF293" s="730"/>
      <c r="UQG293" s="730"/>
      <c r="UQH293" s="730"/>
      <c r="UQI293" s="730"/>
      <c r="UQJ293" s="730"/>
      <c r="UQK293" s="730"/>
      <c r="UQL293" s="730"/>
      <c r="UQM293" s="730"/>
      <c r="UQN293" s="730"/>
      <c r="UQO293" s="730"/>
      <c r="UQP293" s="730"/>
      <c r="UQQ293" s="730"/>
      <c r="UQR293" s="730"/>
      <c r="UQS293" s="730"/>
      <c r="UQT293" s="730"/>
      <c r="UQU293" s="730"/>
      <c r="UQV293" s="730"/>
      <c r="UQW293" s="730"/>
      <c r="UQX293" s="730"/>
      <c r="UQY293" s="730"/>
      <c r="UQZ293" s="730"/>
      <c r="URA293" s="730"/>
      <c r="URB293" s="730"/>
      <c r="URC293" s="730"/>
      <c r="URD293" s="730"/>
      <c r="URE293" s="730"/>
      <c r="URF293" s="730"/>
      <c r="URG293" s="730"/>
      <c r="URH293" s="730"/>
      <c r="URI293" s="730"/>
      <c r="URJ293" s="730"/>
      <c r="URK293" s="730"/>
      <c r="URL293" s="730"/>
      <c r="URM293" s="730"/>
      <c r="URN293" s="730"/>
      <c r="URO293" s="730"/>
      <c r="URP293" s="730"/>
      <c r="URQ293" s="730"/>
      <c r="URR293" s="730"/>
      <c r="URS293" s="730"/>
      <c r="URT293" s="730"/>
      <c r="URU293" s="730"/>
      <c r="URV293" s="730"/>
      <c r="URW293" s="730"/>
      <c r="URX293" s="730"/>
      <c r="URY293" s="730"/>
      <c r="URZ293" s="730"/>
      <c r="USA293" s="730"/>
      <c r="USB293" s="730"/>
      <c r="USC293" s="730"/>
      <c r="USD293" s="730"/>
      <c r="USE293" s="730"/>
      <c r="USF293" s="730"/>
      <c r="USG293" s="730"/>
      <c r="USH293" s="730"/>
      <c r="USI293" s="730"/>
      <c r="USJ293" s="730"/>
      <c r="USK293" s="730"/>
      <c r="USL293" s="730"/>
      <c r="USM293" s="730"/>
      <c r="USN293" s="730"/>
      <c r="USO293" s="730"/>
      <c r="USP293" s="730"/>
      <c r="USQ293" s="730"/>
      <c r="USR293" s="730"/>
      <c r="USS293" s="730"/>
      <c r="UST293" s="730"/>
      <c r="USU293" s="730"/>
      <c r="USV293" s="730"/>
      <c r="USW293" s="730"/>
      <c r="USX293" s="730"/>
      <c r="USY293" s="730"/>
      <c r="USZ293" s="730"/>
      <c r="UTA293" s="730"/>
      <c r="UTB293" s="730"/>
      <c r="UTC293" s="730"/>
      <c r="UTD293" s="730"/>
      <c r="UTE293" s="730"/>
      <c r="UTF293" s="730"/>
      <c r="UTG293" s="730"/>
      <c r="UTH293" s="730"/>
      <c r="UTI293" s="730"/>
      <c r="UTJ293" s="730"/>
      <c r="UTK293" s="730"/>
      <c r="UTL293" s="730"/>
      <c r="UTM293" s="730"/>
      <c r="UTN293" s="730"/>
      <c r="UTO293" s="730"/>
      <c r="UTP293" s="730"/>
      <c r="UTQ293" s="730"/>
      <c r="UTR293" s="730"/>
      <c r="UTS293" s="730"/>
      <c r="UTT293" s="730"/>
      <c r="UTU293" s="730"/>
      <c r="UTV293" s="730"/>
      <c r="UTW293" s="730"/>
      <c r="UTX293" s="730"/>
      <c r="UTY293" s="730"/>
      <c r="UTZ293" s="730"/>
      <c r="UUA293" s="730"/>
      <c r="UUB293" s="730"/>
      <c r="UUC293" s="730"/>
      <c r="UUD293" s="730"/>
      <c r="UUE293" s="730"/>
      <c r="UUF293" s="730"/>
      <c r="UUG293" s="730"/>
      <c r="UUH293" s="730"/>
      <c r="UUI293" s="730"/>
      <c r="UUJ293" s="730"/>
      <c r="UUK293" s="730"/>
      <c r="UUL293" s="730"/>
      <c r="UUM293" s="730"/>
      <c r="UUN293" s="730"/>
      <c r="UUO293" s="730"/>
      <c r="UUP293" s="730"/>
      <c r="UUQ293" s="730"/>
      <c r="UUR293" s="730"/>
      <c r="UUS293" s="730"/>
      <c r="UUT293" s="730"/>
      <c r="UUU293" s="730"/>
      <c r="UUV293" s="730"/>
      <c r="UUW293" s="730"/>
      <c r="UUX293" s="730"/>
      <c r="UUY293" s="730"/>
      <c r="UUZ293" s="730"/>
      <c r="UVA293" s="730"/>
      <c r="UVB293" s="730"/>
      <c r="UVC293" s="730"/>
      <c r="UVD293" s="730"/>
      <c r="UVE293" s="730"/>
      <c r="UVF293" s="730"/>
      <c r="UVG293" s="730"/>
      <c r="UVH293" s="730"/>
      <c r="UVI293" s="730"/>
      <c r="UVJ293" s="730"/>
      <c r="UVK293" s="730"/>
      <c r="UVL293" s="730"/>
      <c r="UVM293" s="730"/>
      <c r="UVN293" s="730"/>
      <c r="UVO293" s="730"/>
      <c r="UVP293" s="730"/>
      <c r="UVQ293" s="730"/>
      <c r="UVR293" s="730"/>
      <c r="UVS293" s="730"/>
      <c r="UVT293" s="730"/>
      <c r="UVU293" s="730"/>
      <c r="UVV293" s="730"/>
      <c r="UVW293" s="730"/>
      <c r="UVX293" s="730"/>
      <c r="UVY293" s="730"/>
      <c r="UVZ293" s="730"/>
      <c r="UWA293" s="730"/>
      <c r="UWB293" s="730"/>
      <c r="UWC293" s="730"/>
      <c r="UWD293" s="730"/>
      <c r="UWE293" s="730"/>
      <c r="UWF293" s="730"/>
      <c r="UWG293" s="730"/>
      <c r="UWH293" s="730"/>
      <c r="UWI293" s="730"/>
      <c r="UWJ293" s="730"/>
      <c r="UWK293" s="730"/>
      <c r="UWL293" s="730"/>
      <c r="UWM293" s="730"/>
      <c r="UWN293" s="730"/>
      <c r="UWO293" s="730"/>
      <c r="UWP293" s="730"/>
      <c r="UWQ293" s="730"/>
      <c r="UWR293" s="730"/>
      <c r="UWS293" s="730"/>
      <c r="UWT293" s="730"/>
      <c r="UWU293" s="730"/>
      <c r="UWV293" s="730"/>
      <c r="UWW293" s="730"/>
      <c r="UWX293" s="730"/>
      <c r="UWY293" s="730"/>
      <c r="UWZ293" s="730"/>
      <c r="UXA293" s="730"/>
      <c r="UXB293" s="730"/>
      <c r="UXC293" s="730"/>
      <c r="UXD293" s="730"/>
      <c r="UXE293" s="730"/>
      <c r="UXF293" s="730"/>
      <c r="UXG293" s="730"/>
      <c r="UXH293" s="730"/>
      <c r="UXI293" s="730"/>
      <c r="UXJ293" s="730"/>
      <c r="UXK293" s="730"/>
      <c r="UXL293" s="730"/>
      <c r="UXM293" s="730"/>
      <c r="UXN293" s="730"/>
      <c r="UXO293" s="730"/>
      <c r="UXP293" s="730"/>
      <c r="UXQ293" s="730"/>
      <c r="UXR293" s="730"/>
      <c r="UXS293" s="730"/>
      <c r="UXT293" s="730"/>
      <c r="UXU293" s="730"/>
      <c r="UXV293" s="730"/>
      <c r="UXW293" s="730"/>
      <c r="UXX293" s="730"/>
      <c r="UXY293" s="730"/>
      <c r="UXZ293" s="730"/>
      <c r="UYA293" s="730"/>
      <c r="UYB293" s="730"/>
      <c r="UYC293" s="730"/>
      <c r="UYD293" s="730"/>
      <c r="UYE293" s="730"/>
      <c r="UYF293" s="730"/>
      <c r="UYG293" s="730"/>
      <c r="UYH293" s="730"/>
      <c r="UYI293" s="730"/>
      <c r="UYJ293" s="730"/>
      <c r="UYK293" s="730"/>
      <c r="UYL293" s="730"/>
      <c r="UYM293" s="730"/>
      <c r="UYN293" s="730"/>
      <c r="UYO293" s="730"/>
      <c r="UYP293" s="730"/>
      <c r="UYQ293" s="730"/>
      <c r="UYR293" s="730"/>
      <c r="UYS293" s="730"/>
      <c r="UYT293" s="730"/>
      <c r="UYU293" s="730"/>
      <c r="UYV293" s="730"/>
      <c r="UYW293" s="730"/>
      <c r="UYX293" s="730"/>
      <c r="UYY293" s="730"/>
      <c r="UYZ293" s="730"/>
      <c r="UZA293" s="730"/>
      <c r="UZB293" s="730"/>
      <c r="UZC293" s="730"/>
      <c r="UZD293" s="730"/>
      <c r="UZE293" s="730"/>
      <c r="UZF293" s="730"/>
      <c r="UZG293" s="730"/>
      <c r="UZH293" s="730"/>
      <c r="UZI293" s="730"/>
      <c r="UZJ293" s="730"/>
      <c r="UZK293" s="730"/>
      <c r="UZL293" s="730"/>
      <c r="UZM293" s="730"/>
      <c r="UZN293" s="730"/>
      <c r="UZO293" s="730"/>
      <c r="UZP293" s="730"/>
      <c r="UZQ293" s="730"/>
      <c r="UZR293" s="730"/>
      <c r="UZS293" s="730"/>
      <c r="UZT293" s="730"/>
      <c r="UZU293" s="730"/>
      <c r="UZV293" s="730"/>
      <c r="UZW293" s="730"/>
      <c r="UZX293" s="730"/>
      <c r="UZY293" s="730"/>
      <c r="UZZ293" s="730"/>
      <c r="VAA293" s="730"/>
      <c r="VAB293" s="730"/>
      <c r="VAC293" s="730"/>
      <c r="VAD293" s="730"/>
      <c r="VAE293" s="730"/>
      <c r="VAF293" s="730"/>
      <c r="VAG293" s="730"/>
      <c r="VAH293" s="730"/>
      <c r="VAI293" s="730"/>
      <c r="VAJ293" s="730"/>
      <c r="VAK293" s="730"/>
      <c r="VAL293" s="730"/>
      <c r="VAM293" s="730"/>
      <c r="VAN293" s="730"/>
      <c r="VAO293" s="730"/>
      <c r="VAP293" s="730"/>
      <c r="VAQ293" s="730"/>
      <c r="VAR293" s="730"/>
      <c r="VAS293" s="730"/>
      <c r="VAT293" s="730"/>
      <c r="VAU293" s="730"/>
      <c r="VAV293" s="730"/>
      <c r="VAW293" s="730"/>
      <c r="VAX293" s="730"/>
      <c r="VAY293" s="730"/>
      <c r="VAZ293" s="730"/>
      <c r="VBA293" s="730"/>
      <c r="VBB293" s="730"/>
      <c r="VBC293" s="730"/>
      <c r="VBD293" s="730"/>
      <c r="VBE293" s="730"/>
      <c r="VBF293" s="730"/>
      <c r="VBG293" s="730"/>
      <c r="VBH293" s="730"/>
      <c r="VBI293" s="730"/>
      <c r="VBJ293" s="730"/>
      <c r="VBK293" s="730"/>
      <c r="VBL293" s="730"/>
      <c r="VBM293" s="730"/>
      <c r="VBN293" s="730"/>
      <c r="VBO293" s="730"/>
      <c r="VBP293" s="730"/>
      <c r="VBQ293" s="730"/>
      <c r="VBR293" s="730"/>
      <c r="VBS293" s="730"/>
      <c r="VBT293" s="730"/>
      <c r="VBU293" s="730"/>
      <c r="VBV293" s="730"/>
      <c r="VBW293" s="730"/>
      <c r="VBX293" s="730"/>
      <c r="VBY293" s="730"/>
      <c r="VBZ293" s="730"/>
      <c r="VCA293" s="730"/>
      <c r="VCB293" s="730"/>
      <c r="VCC293" s="730"/>
      <c r="VCD293" s="730"/>
      <c r="VCE293" s="730"/>
      <c r="VCF293" s="730"/>
      <c r="VCG293" s="730"/>
      <c r="VCH293" s="730"/>
      <c r="VCI293" s="730"/>
      <c r="VCJ293" s="730"/>
      <c r="VCK293" s="730"/>
      <c r="VCL293" s="730"/>
      <c r="VCM293" s="730"/>
      <c r="VCN293" s="730"/>
      <c r="VCO293" s="730"/>
      <c r="VCP293" s="730"/>
      <c r="VCQ293" s="730"/>
      <c r="VCR293" s="730"/>
      <c r="VCS293" s="730"/>
      <c r="VCT293" s="730"/>
      <c r="VCU293" s="730"/>
      <c r="VCV293" s="730"/>
      <c r="VCW293" s="730"/>
      <c r="VCX293" s="730"/>
      <c r="VCY293" s="730"/>
      <c r="VCZ293" s="730"/>
      <c r="VDA293" s="730"/>
      <c r="VDB293" s="730"/>
      <c r="VDC293" s="730"/>
      <c r="VDD293" s="730"/>
      <c r="VDE293" s="730"/>
      <c r="VDF293" s="730"/>
      <c r="VDG293" s="730"/>
      <c r="VDH293" s="730"/>
      <c r="VDI293" s="730"/>
      <c r="VDJ293" s="730"/>
      <c r="VDK293" s="730"/>
      <c r="VDL293" s="730"/>
      <c r="VDM293" s="730"/>
      <c r="VDN293" s="730"/>
      <c r="VDO293" s="730"/>
      <c r="VDP293" s="730"/>
      <c r="VDQ293" s="730"/>
      <c r="VDR293" s="730"/>
      <c r="VDS293" s="730"/>
      <c r="VDT293" s="730"/>
      <c r="VDU293" s="730"/>
      <c r="VDV293" s="730"/>
      <c r="VDW293" s="730"/>
      <c r="VDX293" s="730"/>
      <c r="VDY293" s="730"/>
      <c r="VDZ293" s="730"/>
      <c r="VEA293" s="730"/>
      <c r="VEB293" s="730"/>
      <c r="VEC293" s="730"/>
      <c r="VED293" s="730"/>
      <c r="VEE293" s="730"/>
      <c r="VEF293" s="730"/>
      <c r="VEG293" s="730"/>
      <c r="VEH293" s="730"/>
      <c r="VEI293" s="730"/>
      <c r="VEJ293" s="730"/>
      <c r="VEK293" s="730"/>
      <c r="VEL293" s="730"/>
      <c r="VEM293" s="730"/>
      <c r="VEN293" s="730"/>
      <c r="VEO293" s="730"/>
      <c r="VEP293" s="730"/>
      <c r="VEQ293" s="730"/>
      <c r="VER293" s="730"/>
      <c r="VES293" s="730"/>
      <c r="VET293" s="730"/>
      <c r="VEU293" s="730"/>
      <c r="VEV293" s="730"/>
      <c r="VEW293" s="730"/>
      <c r="VEX293" s="730"/>
      <c r="VEY293" s="730"/>
      <c r="VEZ293" s="730"/>
      <c r="VFA293" s="730"/>
      <c r="VFB293" s="730"/>
      <c r="VFC293" s="730"/>
      <c r="VFD293" s="730"/>
      <c r="VFE293" s="730"/>
      <c r="VFF293" s="730"/>
      <c r="VFG293" s="730"/>
      <c r="VFH293" s="730"/>
      <c r="VFI293" s="730"/>
      <c r="VFJ293" s="730"/>
      <c r="VFK293" s="730"/>
      <c r="VFL293" s="730"/>
      <c r="VFM293" s="730"/>
      <c r="VFN293" s="730"/>
      <c r="VFO293" s="730"/>
      <c r="VFP293" s="730"/>
      <c r="VFQ293" s="730"/>
      <c r="VFR293" s="730"/>
      <c r="VFS293" s="730"/>
      <c r="VFT293" s="730"/>
      <c r="VFU293" s="730"/>
      <c r="VFV293" s="730"/>
      <c r="VFW293" s="730"/>
      <c r="VFX293" s="730"/>
      <c r="VFY293" s="730"/>
      <c r="VFZ293" s="730"/>
      <c r="VGA293" s="730"/>
      <c r="VGB293" s="730"/>
      <c r="VGC293" s="730"/>
      <c r="VGD293" s="730"/>
      <c r="VGE293" s="730"/>
      <c r="VGF293" s="730"/>
      <c r="VGG293" s="730"/>
      <c r="VGH293" s="730"/>
      <c r="VGI293" s="730"/>
      <c r="VGJ293" s="730"/>
      <c r="VGK293" s="730"/>
      <c r="VGL293" s="730"/>
      <c r="VGM293" s="730"/>
      <c r="VGN293" s="730"/>
      <c r="VGO293" s="730"/>
      <c r="VGP293" s="730"/>
      <c r="VGQ293" s="730"/>
      <c r="VGR293" s="730"/>
      <c r="VGS293" s="730"/>
      <c r="VGT293" s="730"/>
      <c r="VGU293" s="730"/>
      <c r="VGV293" s="730"/>
      <c r="VGW293" s="730"/>
      <c r="VGX293" s="730"/>
      <c r="VGY293" s="730"/>
      <c r="VGZ293" s="730"/>
      <c r="VHA293" s="730"/>
      <c r="VHB293" s="730"/>
      <c r="VHC293" s="730"/>
      <c r="VHD293" s="730"/>
      <c r="VHE293" s="730"/>
      <c r="VHF293" s="730"/>
      <c r="VHG293" s="730"/>
      <c r="VHH293" s="730"/>
      <c r="VHI293" s="730"/>
      <c r="VHJ293" s="730"/>
      <c r="VHK293" s="730"/>
      <c r="VHL293" s="730"/>
      <c r="VHM293" s="730"/>
      <c r="VHN293" s="730"/>
      <c r="VHO293" s="730"/>
      <c r="VHP293" s="730"/>
      <c r="VHQ293" s="730"/>
      <c r="VHR293" s="730"/>
      <c r="VHS293" s="730"/>
      <c r="VHT293" s="730"/>
      <c r="VHU293" s="730"/>
      <c r="VHV293" s="730"/>
      <c r="VHW293" s="730"/>
      <c r="VHX293" s="730"/>
      <c r="VHY293" s="730"/>
      <c r="VHZ293" s="730"/>
      <c r="VIA293" s="730"/>
      <c r="VIB293" s="730"/>
      <c r="VIC293" s="730"/>
      <c r="VID293" s="730"/>
      <c r="VIE293" s="730"/>
      <c r="VIF293" s="730"/>
      <c r="VIG293" s="730"/>
      <c r="VIH293" s="730"/>
      <c r="VII293" s="730"/>
      <c r="VIJ293" s="730"/>
      <c r="VIK293" s="730"/>
      <c r="VIL293" s="730"/>
      <c r="VIM293" s="730"/>
      <c r="VIN293" s="730"/>
      <c r="VIO293" s="730"/>
      <c r="VIP293" s="730"/>
      <c r="VIQ293" s="730"/>
      <c r="VIR293" s="730"/>
      <c r="VIS293" s="730"/>
      <c r="VIT293" s="730"/>
      <c r="VIU293" s="730"/>
      <c r="VIV293" s="730"/>
      <c r="VIW293" s="730"/>
      <c r="VIX293" s="730"/>
      <c r="VIY293" s="730"/>
      <c r="VIZ293" s="730"/>
      <c r="VJA293" s="730"/>
      <c r="VJB293" s="730"/>
      <c r="VJC293" s="730"/>
      <c r="VJD293" s="730"/>
      <c r="VJE293" s="730"/>
      <c r="VJF293" s="730"/>
      <c r="VJG293" s="730"/>
      <c r="VJH293" s="730"/>
      <c r="VJI293" s="730"/>
      <c r="VJJ293" s="730"/>
      <c r="VJK293" s="730"/>
      <c r="VJL293" s="730"/>
      <c r="VJM293" s="730"/>
      <c r="VJN293" s="730"/>
      <c r="VJO293" s="730"/>
      <c r="VJP293" s="730"/>
      <c r="VJQ293" s="730"/>
      <c r="VJR293" s="730"/>
      <c r="VJS293" s="730"/>
      <c r="VJT293" s="730"/>
      <c r="VJU293" s="730"/>
      <c r="VJV293" s="730"/>
      <c r="VJW293" s="730"/>
      <c r="VJX293" s="730"/>
      <c r="VJY293" s="730"/>
      <c r="VJZ293" s="730"/>
      <c r="VKA293" s="730"/>
      <c r="VKB293" s="730"/>
      <c r="VKC293" s="730"/>
      <c r="VKD293" s="730"/>
      <c r="VKE293" s="730"/>
      <c r="VKF293" s="730"/>
      <c r="VKG293" s="730"/>
      <c r="VKH293" s="730"/>
      <c r="VKI293" s="730"/>
      <c r="VKJ293" s="730"/>
      <c r="VKK293" s="730"/>
      <c r="VKL293" s="730"/>
      <c r="VKM293" s="730"/>
      <c r="VKN293" s="730"/>
      <c r="VKO293" s="730"/>
      <c r="VKP293" s="730"/>
      <c r="VKQ293" s="730"/>
      <c r="VKR293" s="730"/>
      <c r="VKS293" s="730"/>
      <c r="VKT293" s="730"/>
      <c r="VKU293" s="730"/>
      <c r="VKV293" s="730"/>
      <c r="VKW293" s="730"/>
      <c r="VKX293" s="730"/>
      <c r="VKY293" s="730"/>
      <c r="VKZ293" s="730"/>
      <c r="VLA293" s="730"/>
      <c r="VLB293" s="730"/>
      <c r="VLC293" s="730"/>
      <c r="VLD293" s="730"/>
      <c r="VLE293" s="730"/>
      <c r="VLF293" s="730"/>
      <c r="VLG293" s="730"/>
      <c r="VLH293" s="730"/>
      <c r="VLI293" s="730"/>
      <c r="VLJ293" s="730"/>
      <c r="VLK293" s="730"/>
      <c r="VLL293" s="730"/>
      <c r="VLM293" s="730"/>
      <c r="VLN293" s="730"/>
      <c r="VLO293" s="730"/>
      <c r="VLP293" s="730"/>
      <c r="VLQ293" s="730"/>
      <c r="VLR293" s="730"/>
      <c r="VLS293" s="730"/>
      <c r="VLT293" s="730"/>
      <c r="VLU293" s="730"/>
      <c r="VLV293" s="730"/>
      <c r="VLW293" s="730"/>
      <c r="VLX293" s="730"/>
      <c r="VLY293" s="730"/>
      <c r="VLZ293" s="730"/>
      <c r="VMA293" s="730"/>
      <c r="VMB293" s="730"/>
      <c r="VMC293" s="730"/>
      <c r="VMD293" s="730"/>
      <c r="VME293" s="730"/>
      <c r="VMF293" s="730"/>
      <c r="VMG293" s="730"/>
      <c r="VMH293" s="730"/>
      <c r="VMI293" s="730"/>
      <c r="VMJ293" s="730"/>
      <c r="VMK293" s="730"/>
      <c r="VML293" s="730"/>
      <c r="VMM293" s="730"/>
      <c r="VMN293" s="730"/>
      <c r="VMO293" s="730"/>
      <c r="VMP293" s="730"/>
      <c r="VMQ293" s="730"/>
      <c r="VMR293" s="730"/>
      <c r="VMS293" s="730"/>
      <c r="VMT293" s="730"/>
      <c r="VMU293" s="730"/>
      <c r="VMV293" s="730"/>
      <c r="VMW293" s="730"/>
      <c r="VMX293" s="730"/>
      <c r="VMY293" s="730"/>
      <c r="VMZ293" s="730"/>
      <c r="VNA293" s="730"/>
      <c r="VNB293" s="730"/>
      <c r="VNC293" s="730"/>
      <c r="VND293" s="730"/>
      <c r="VNE293" s="730"/>
      <c r="VNF293" s="730"/>
      <c r="VNG293" s="730"/>
      <c r="VNH293" s="730"/>
      <c r="VNI293" s="730"/>
      <c r="VNJ293" s="730"/>
      <c r="VNK293" s="730"/>
      <c r="VNL293" s="730"/>
      <c r="VNM293" s="730"/>
      <c r="VNN293" s="730"/>
      <c r="VNO293" s="730"/>
      <c r="VNP293" s="730"/>
      <c r="VNQ293" s="730"/>
      <c r="VNR293" s="730"/>
      <c r="VNS293" s="730"/>
      <c r="VNT293" s="730"/>
      <c r="VNU293" s="730"/>
      <c r="VNV293" s="730"/>
      <c r="VNW293" s="730"/>
      <c r="VNX293" s="730"/>
      <c r="VNY293" s="730"/>
      <c r="VNZ293" s="730"/>
      <c r="VOA293" s="730"/>
      <c r="VOB293" s="730"/>
      <c r="VOC293" s="730"/>
      <c r="VOD293" s="730"/>
      <c r="VOE293" s="730"/>
      <c r="VOF293" s="730"/>
      <c r="VOG293" s="730"/>
      <c r="VOH293" s="730"/>
      <c r="VOI293" s="730"/>
      <c r="VOJ293" s="730"/>
      <c r="VOK293" s="730"/>
      <c r="VOL293" s="730"/>
      <c r="VOM293" s="730"/>
      <c r="VON293" s="730"/>
      <c r="VOO293" s="730"/>
      <c r="VOP293" s="730"/>
      <c r="VOQ293" s="730"/>
      <c r="VOR293" s="730"/>
      <c r="VOS293" s="730"/>
      <c r="VOT293" s="730"/>
      <c r="VOU293" s="730"/>
      <c r="VOV293" s="730"/>
      <c r="VOW293" s="730"/>
      <c r="VOX293" s="730"/>
      <c r="VOY293" s="730"/>
      <c r="VOZ293" s="730"/>
      <c r="VPA293" s="730"/>
      <c r="VPB293" s="730"/>
      <c r="VPC293" s="730"/>
      <c r="VPD293" s="730"/>
      <c r="VPE293" s="730"/>
      <c r="VPF293" s="730"/>
      <c r="VPG293" s="730"/>
      <c r="VPH293" s="730"/>
      <c r="VPI293" s="730"/>
      <c r="VPJ293" s="730"/>
      <c r="VPK293" s="730"/>
      <c r="VPL293" s="730"/>
      <c r="VPM293" s="730"/>
      <c r="VPN293" s="730"/>
      <c r="VPO293" s="730"/>
      <c r="VPP293" s="730"/>
      <c r="VPQ293" s="730"/>
      <c r="VPR293" s="730"/>
      <c r="VPS293" s="730"/>
      <c r="VPT293" s="730"/>
      <c r="VPU293" s="730"/>
      <c r="VPV293" s="730"/>
      <c r="VPW293" s="730"/>
      <c r="VPX293" s="730"/>
      <c r="VPY293" s="730"/>
      <c r="VPZ293" s="730"/>
      <c r="VQA293" s="730"/>
      <c r="VQB293" s="730"/>
      <c r="VQC293" s="730"/>
      <c r="VQD293" s="730"/>
      <c r="VQE293" s="730"/>
      <c r="VQF293" s="730"/>
      <c r="VQG293" s="730"/>
      <c r="VQH293" s="730"/>
      <c r="VQI293" s="730"/>
      <c r="VQJ293" s="730"/>
      <c r="VQK293" s="730"/>
      <c r="VQL293" s="730"/>
      <c r="VQM293" s="730"/>
      <c r="VQN293" s="730"/>
      <c r="VQO293" s="730"/>
      <c r="VQP293" s="730"/>
      <c r="VQQ293" s="730"/>
      <c r="VQR293" s="730"/>
      <c r="VQS293" s="730"/>
      <c r="VQT293" s="730"/>
      <c r="VQU293" s="730"/>
      <c r="VQV293" s="730"/>
      <c r="VQW293" s="730"/>
      <c r="VQX293" s="730"/>
      <c r="VQY293" s="730"/>
      <c r="VQZ293" s="730"/>
      <c r="VRA293" s="730"/>
      <c r="VRB293" s="730"/>
      <c r="VRC293" s="730"/>
      <c r="VRD293" s="730"/>
      <c r="VRE293" s="730"/>
      <c r="VRF293" s="730"/>
      <c r="VRG293" s="730"/>
      <c r="VRH293" s="730"/>
      <c r="VRI293" s="730"/>
      <c r="VRJ293" s="730"/>
      <c r="VRK293" s="730"/>
      <c r="VRL293" s="730"/>
      <c r="VRM293" s="730"/>
      <c r="VRN293" s="730"/>
      <c r="VRO293" s="730"/>
      <c r="VRP293" s="730"/>
      <c r="VRQ293" s="730"/>
      <c r="VRR293" s="730"/>
      <c r="VRS293" s="730"/>
      <c r="VRT293" s="730"/>
      <c r="VRU293" s="730"/>
      <c r="VRV293" s="730"/>
      <c r="VRW293" s="730"/>
      <c r="VRX293" s="730"/>
      <c r="VRY293" s="730"/>
      <c r="VRZ293" s="730"/>
      <c r="VSA293" s="730"/>
      <c r="VSB293" s="730"/>
      <c r="VSC293" s="730"/>
      <c r="VSD293" s="730"/>
      <c r="VSE293" s="730"/>
      <c r="VSF293" s="730"/>
      <c r="VSG293" s="730"/>
      <c r="VSH293" s="730"/>
      <c r="VSI293" s="730"/>
      <c r="VSJ293" s="730"/>
      <c r="VSK293" s="730"/>
      <c r="VSL293" s="730"/>
      <c r="VSM293" s="730"/>
      <c r="VSN293" s="730"/>
      <c r="VSO293" s="730"/>
      <c r="VSP293" s="730"/>
      <c r="VSQ293" s="730"/>
      <c r="VSR293" s="730"/>
      <c r="VSS293" s="730"/>
      <c r="VST293" s="730"/>
      <c r="VSU293" s="730"/>
      <c r="VSV293" s="730"/>
      <c r="VSW293" s="730"/>
      <c r="VSX293" s="730"/>
      <c r="VSY293" s="730"/>
      <c r="VSZ293" s="730"/>
      <c r="VTA293" s="730"/>
      <c r="VTB293" s="730"/>
      <c r="VTC293" s="730"/>
      <c r="VTD293" s="730"/>
      <c r="VTE293" s="730"/>
      <c r="VTF293" s="730"/>
      <c r="VTG293" s="730"/>
      <c r="VTH293" s="730"/>
      <c r="VTI293" s="730"/>
      <c r="VTJ293" s="730"/>
      <c r="VTK293" s="730"/>
      <c r="VTL293" s="730"/>
      <c r="VTM293" s="730"/>
      <c r="VTN293" s="730"/>
      <c r="VTO293" s="730"/>
      <c r="VTP293" s="730"/>
      <c r="VTQ293" s="730"/>
      <c r="VTR293" s="730"/>
      <c r="VTS293" s="730"/>
      <c r="VTT293" s="730"/>
      <c r="VTU293" s="730"/>
      <c r="VTV293" s="730"/>
      <c r="VTW293" s="730"/>
      <c r="VTX293" s="730"/>
      <c r="VTY293" s="730"/>
      <c r="VTZ293" s="730"/>
      <c r="VUA293" s="730"/>
      <c r="VUB293" s="730"/>
      <c r="VUC293" s="730"/>
      <c r="VUD293" s="730"/>
      <c r="VUE293" s="730"/>
      <c r="VUF293" s="730"/>
      <c r="VUG293" s="730"/>
      <c r="VUH293" s="730"/>
      <c r="VUI293" s="730"/>
      <c r="VUJ293" s="730"/>
      <c r="VUK293" s="730"/>
      <c r="VUL293" s="730"/>
      <c r="VUM293" s="730"/>
      <c r="VUN293" s="730"/>
      <c r="VUO293" s="730"/>
      <c r="VUP293" s="730"/>
      <c r="VUQ293" s="730"/>
      <c r="VUR293" s="730"/>
      <c r="VUS293" s="730"/>
      <c r="VUT293" s="730"/>
      <c r="VUU293" s="730"/>
      <c r="VUV293" s="730"/>
      <c r="VUW293" s="730"/>
      <c r="VUX293" s="730"/>
      <c r="VUY293" s="730"/>
      <c r="VUZ293" s="730"/>
      <c r="VVA293" s="730"/>
      <c r="VVB293" s="730"/>
      <c r="VVC293" s="730"/>
      <c r="VVD293" s="730"/>
      <c r="VVE293" s="730"/>
      <c r="VVF293" s="730"/>
      <c r="VVG293" s="730"/>
      <c r="VVH293" s="730"/>
      <c r="VVI293" s="730"/>
      <c r="VVJ293" s="730"/>
      <c r="VVK293" s="730"/>
      <c r="VVL293" s="730"/>
      <c r="VVM293" s="730"/>
      <c r="VVN293" s="730"/>
      <c r="VVO293" s="730"/>
      <c r="VVP293" s="730"/>
      <c r="VVQ293" s="730"/>
      <c r="VVR293" s="730"/>
      <c r="VVS293" s="730"/>
      <c r="VVT293" s="730"/>
      <c r="VVU293" s="730"/>
      <c r="VVV293" s="730"/>
      <c r="VVW293" s="730"/>
      <c r="VVX293" s="730"/>
      <c r="VVY293" s="730"/>
      <c r="VVZ293" s="730"/>
      <c r="VWA293" s="730"/>
      <c r="VWB293" s="730"/>
      <c r="VWC293" s="730"/>
      <c r="VWD293" s="730"/>
      <c r="VWE293" s="730"/>
      <c r="VWF293" s="730"/>
      <c r="VWG293" s="730"/>
      <c r="VWH293" s="730"/>
      <c r="VWI293" s="730"/>
      <c r="VWJ293" s="730"/>
      <c r="VWK293" s="730"/>
      <c r="VWL293" s="730"/>
      <c r="VWM293" s="730"/>
      <c r="VWN293" s="730"/>
      <c r="VWO293" s="730"/>
      <c r="VWP293" s="730"/>
      <c r="VWQ293" s="730"/>
      <c r="VWR293" s="730"/>
      <c r="VWS293" s="730"/>
      <c r="VWT293" s="730"/>
      <c r="VWU293" s="730"/>
      <c r="VWV293" s="730"/>
      <c r="VWW293" s="730"/>
      <c r="VWX293" s="730"/>
      <c r="VWY293" s="730"/>
      <c r="VWZ293" s="730"/>
      <c r="VXA293" s="730"/>
      <c r="VXB293" s="730"/>
      <c r="VXC293" s="730"/>
      <c r="VXD293" s="730"/>
      <c r="VXE293" s="730"/>
      <c r="VXF293" s="730"/>
      <c r="VXG293" s="730"/>
      <c r="VXH293" s="730"/>
      <c r="VXI293" s="730"/>
      <c r="VXJ293" s="730"/>
      <c r="VXK293" s="730"/>
      <c r="VXL293" s="730"/>
      <c r="VXM293" s="730"/>
      <c r="VXN293" s="730"/>
      <c r="VXO293" s="730"/>
      <c r="VXP293" s="730"/>
      <c r="VXQ293" s="730"/>
      <c r="VXR293" s="730"/>
      <c r="VXS293" s="730"/>
      <c r="VXT293" s="730"/>
      <c r="VXU293" s="730"/>
      <c r="VXV293" s="730"/>
      <c r="VXW293" s="730"/>
      <c r="VXX293" s="730"/>
      <c r="VXY293" s="730"/>
      <c r="VXZ293" s="730"/>
      <c r="VYA293" s="730"/>
      <c r="VYB293" s="730"/>
      <c r="VYC293" s="730"/>
      <c r="VYD293" s="730"/>
      <c r="VYE293" s="730"/>
      <c r="VYF293" s="730"/>
      <c r="VYG293" s="730"/>
      <c r="VYH293" s="730"/>
      <c r="VYI293" s="730"/>
      <c r="VYJ293" s="730"/>
      <c r="VYK293" s="730"/>
      <c r="VYL293" s="730"/>
      <c r="VYM293" s="730"/>
      <c r="VYN293" s="730"/>
      <c r="VYO293" s="730"/>
      <c r="VYP293" s="730"/>
      <c r="VYQ293" s="730"/>
      <c r="VYR293" s="730"/>
      <c r="VYS293" s="730"/>
      <c r="VYT293" s="730"/>
      <c r="VYU293" s="730"/>
      <c r="VYV293" s="730"/>
      <c r="VYW293" s="730"/>
      <c r="VYX293" s="730"/>
      <c r="VYY293" s="730"/>
      <c r="VYZ293" s="730"/>
      <c r="VZA293" s="730"/>
      <c r="VZB293" s="730"/>
      <c r="VZC293" s="730"/>
      <c r="VZD293" s="730"/>
      <c r="VZE293" s="730"/>
      <c r="VZF293" s="730"/>
      <c r="VZG293" s="730"/>
      <c r="VZH293" s="730"/>
      <c r="VZI293" s="730"/>
      <c r="VZJ293" s="730"/>
      <c r="VZK293" s="730"/>
      <c r="VZL293" s="730"/>
      <c r="VZM293" s="730"/>
      <c r="VZN293" s="730"/>
      <c r="VZO293" s="730"/>
      <c r="VZP293" s="730"/>
      <c r="VZQ293" s="730"/>
      <c r="VZR293" s="730"/>
      <c r="VZS293" s="730"/>
      <c r="VZT293" s="730"/>
      <c r="VZU293" s="730"/>
      <c r="VZV293" s="730"/>
      <c r="VZW293" s="730"/>
      <c r="VZX293" s="730"/>
      <c r="VZY293" s="730"/>
      <c r="VZZ293" s="730"/>
      <c r="WAA293" s="730"/>
      <c r="WAB293" s="730"/>
      <c r="WAC293" s="730"/>
      <c r="WAD293" s="730"/>
      <c r="WAE293" s="730"/>
      <c r="WAF293" s="730"/>
      <c r="WAG293" s="730"/>
      <c r="WAH293" s="730"/>
      <c r="WAI293" s="730"/>
      <c r="WAJ293" s="730"/>
      <c r="WAK293" s="730"/>
      <c r="WAL293" s="730"/>
      <c r="WAM293" s="730"/>
      <c r="WAN293" s="730"/>
      <c r="WAO293" s="730"/>
      <c r="WAP293" s="730"/>
      <c r="WAQ293" s="730"/>
      <c r="WAR293" s="730"/>
      <c r="WAS293" s="730"/>
      <c r="WAT293" s="730"/>
      <c r="WAU293" s="730"/>
      <c r="WAV293" s="730"/>
      <c r="WAW293" s="730"/>
      <c r="WAX293" s="730"/>
      <c r="WAY293" s="730"/>
      <c r="WAZ293" s="730"/>
      <c r="WBA293" s="730"/>
      <c r="WBB293" s="730"/>
      <c r="WBC293" s="730"/>
      <c r="WBD293" s="730"/>
      <c r="WBE293" s="730"/>
      <c r="WBF293" s="730"/>
      <c r="WBG293" s="730"/>
      <c r="WBH293" s="730"/>
      <c r="WBI293" s="730"/>
      <c r="WBJ293" s="730"/>
      <c r="WBK293" s="730"/>
      <c r="WBL293" s="730"/>
      <c r="WBM293" s="730"/>
      <c r="WBN293" s="730"/>
      <c r="WBO293" s="730"/>
      <c r="WBP293" s="730"/>
      <c r="WBQ293" s="730"/>
      <c r="WBR293" s="730"/>
      <c r="WBS293" s="730"/>
      <c r="WBT293" s="730"/>
      <c r="WBU293" s="730"/>
      <c r="WBV293" s="730"/>
      <c r="WBW293" s="730"/>
      <c r="WBX293" s="730"/>
      <c r="WBY293" s="730"/>
      <c r="WBZ293" s="730"/>
      <c r="WCA293" s="730"/>
      <c r="WCB293" s="730"/>
      <c r="WCC293" s="730"/>
      <c r="WCD293" s="730"/>
      <c r="WCE293" s="730"/>
      <c r="WCF293" s="730"/>
      <c r="WCG293" s="730"/>
      <c r="WCH293" s="730"/>
      <c r="WCI293" s="730"/>
      <c r="WCJ293" s="730"/>
      <c r="WCK293" s="730"/>
      <c r="WCL293" s="730"/>
      <c r="WCM293" s="730"/>
      <c r="WCN293" s="730"/>
      <c r="WCO293" s="730"/>
      <c r="WCP293" s="730"/>
      <c r="WCQ293" s="730"/>
      <c r="WCR293" s="730"/>
      <c r="WCS293" s="730"/>
      <c r="WCT293" s="730"/>
      <c r="WCU293" s="730"/>
      <c r="WCV293" s="730"/>
      <c r="WCW293" s="730"/>
      <c r="WCX293" s="730"/>
      <c r="WCY293" s="730"/>
      <c r="WCZ293" s="730"/>
      <c r="WDA293" s="730"/>
      <c r="WDB293" s="730"/>
      <c r="WDC293" s="730"/>
      <c r="WDD293" s="730"/>
      <c r="WDE293" s="730"/>
      <c r="WDF293" s="730"/>
      <c r="WDG293" s="730"/>
      <c r="WDH293" s="730"/>
      <c r="WDI293" s="730"/>
      <c r="WDJ293" s="730"/>
      <c r="WDK293" s="730"/>
      <c r="WDL293" s="730"/>
      <c r="WDM293" s="730"/>
      <c r="WDN293" s="730"/>
      <c r="WDO293" s="730"/>
      <c r="WDP293" s="730"/>
      <c r="WDQ293" s="730"/>
      <c r="WDR293" s="730"/>
      <c r="WDS293" s="730"/>
      <c r="WDT293" s="730"/>
      <c r="WDU293" s="730"/>
      <c r="WDV293" s="730"/>
      <c r="WDW293" s="730"/>
      <c r="WDX293" s="730"/>
      <c r="WDY293" s="730"/>
      <c r="WDZ293" s="730"/>
      <c r="WEA293" s="730"/>
      <c r="WEB293" s="730"/>
      <c r="WEC293" s="730"/>
      <c r="WED293" s="730"/>
      <c r="WEE293" s="730"/>
      <c r="WEF293" s="730"/>
      <c r="WEG293" s="730"/>
      <c r="WEH293" s="730"/>
      <c r="WEI293" s="730"/>
      <c r="WEJ293" s="730"/>
      <c r="WEK293" s="730"/>
      <c r="WEL293" s="730"/>
      <c r="WEM293" s="730"/>
      <c r="WEN293" s="730"/>
      <c r="WEO293" s="730"/>
      <c r="WEP293" s="730"/>
      <c r="WEQ293" s="730"/>
      <c r="WER293" s="730"/>
      <c r="WES293" s="730"/>
      <c r="WET293" s="730"/>
      <c r="WEU293" s="730"/>
      <c r="WEV293" s="730"/>
      <c r="WEW293" s="730"/>
      <c r="WEX293" s="730"/>
      <c r="WEY293" s="730"/>
      <c r="WEZ293" s="730"/>
      <c r="WFA293" s="730"/>
      <c r="WFB293" s="730"/>
      <c r="WFC293" s="730"/>
      <c r="WFD293" s="730"/>
      <c r="WFE293" s="730"/>
      <c r="WFF293" s="730"/>
      <c r="WFG293" s="730"/>
      <c r="WFH293" s="730"/>
      <c r="WFI293" s="730"/>
      <c r="WFJ293" s="730"/>
      <c r="WFK293" s="730"/>
      <c r="WFL293" s="730"/>
      <c r="WFM293" s="730"/>
      <c r="WFN293" s="730"/>
      <c r="WFO293" s="730"/>
      <c r="WFP293" s="730"/>
      <c r="WFQ293" s="730"/>
      <c r="WFR293" s="730"/>
      <c r="WFS293" s="730"/>
      <c r="WFT293" s="730"/>
      <c r="WFU293" s="730"/>
      <c r="WFV293" s="730"/>
      <c r="WFW293" s="730"/>
      <c r="WFX293" s="730"/>
      <c r="WFY293" s="730"/>
      <c r="WFZ293" s="730"/>
      <c r="WGA293" s="730"/>
      <c r="WGB293" s="730"/>
      <c r="WGC293" s="730"/>
      <c r="WGD293" s="730"/>
      <c r="WGE293" s="730"/>
      <c r="WGF293" s="730"/>
      <c r="WGG293" s="730"/>
      <c r="WGH293" s="730"/>
      <c r="WGI293" s="730"/>
      <c r="WGJ293" s="730"/>
      <c r="WGK293" s="730"/>
      <c r="WGL293" s="730"/>
      <c r="WGM293" s="730"/>
      <c r="WGN293" s="730"/>
      <c r="WGO293" s="730"/>
      <c r="WGP293" s="730"/>
      <c r="WGQ293" s="730"/>
      <c r="WGR293" s="730"/>
      <c r="WGS293" s="730"/>
      <c r="WGT293" s="730"/>
      <c r="WGU293" s="730"/>
      <c r="WGV293" s="730"/>
      <c r="WGW293" s="730"/>
      <c r="WGX293" s="730"/>
      <c r="WGY293" s="730"/>
      <c r="WGZ293" s="730"/>
      <c r="WHA293" s="730"/>
      <c r="WHB293" s="730"/>
      <c r="WHC293" s="730"/>
      <c r="WHD293" s="730"/>
      <c r="WHE293" s="730"/>
      <c r="WHF293" s="730"/>
      <c r="WHG293" s="730"/>
      <c r="WHH293" s="730"/>
      <c r="WHI293" s="730"/>
      <c r="WHJ293" s="730"/>
      <c r="WHK293" s="730"/>
      <c r="WHL293" s="730"/>
      <c r="WHM293" s="730"/>
      <c r="WHN293" s="730"/>
      <c r="WHO293" s="730"/>
      <c r="WHP293" s="730"/>
      <c r="WHQ293" s="730"/>
      <c r="WHR293" s="730"/>
      <c r="WHS293" s="730"/>
      <c r="WHT293" s="730"/>
      <c r="WHU293" s="730"/>
      <c r="WHV293" s="730"/>
      <c r="WHW293" s="730"/>
      <c r="WHX293" s="730"/>
      <c r="WHY293" s="730"/>
      <c r="WHZ293" s="730"/>
      <c r="WIA293" s="730"/>
      <c r="WIB293" s="730"/>
      <c r="WIC293" s="730"/>
      <c r="WID293" s="730"/>
      <c r="WIE293" s="730"/>
      <c r="WIF293" s="730"/>
      <c r="WIG293" s="730"/>
      <c r="WIH293" s="730"/>
      <c r="WII293" s="730"/>
      <c r="WIJ293" s="730"/>
      <c r="WIK293" s="730"/>
      <c r="WIL293" s="730"/>
      <c r="WIM293" s="730"/>
      <c r="WIN293" s="730"/>
      <c r="WIO293" s="730"/>
      <c r="WIP293" s="730"/>
      <c r="WIQ293" s="730"/>
      <c r="WIR293" s="730"/>
      <c r="WIS293" s="730"/>
      <c r="WIT293" s="730"/>
      <c r="WIU293" s="730"/>
      <c r="WIV293" s="730"/>
      <c r="WIW293" s="730"/>
      <c r="WIX293" s="730"/>
      <c r="WIY293" s="730"/>
      <c r="WIZ293" s="730"/>
      <c r="WJA293" s="730"/>
      <c r="WJB293" s="730"/>
      <c r="WJC293" s="730"/>
      <c r="WJD293" s="730"/>
      <c r="WJE293" s="730"/>
      <c r="WJF293" s="730"/>
      <c r="WJG293" s="730"/>
      <c r="WJH293" s="730"/>
      <c r="WJI293" s="730"/>
      <c r="WJJ293" s="730"/>
      <c r="WJK293" s="730"/>
      <c r="WJL293" s="730"/>
      <c r="WJM293" s="730"/>
      <c r="WJN293" s="730"/>
      <c r="WJO293" s="730"/>
      <c r="WJP293" s="730"/>
      <c r="WJQ293" s="730"/>
      <c r="WJR293" s="730"/>
      <c r="WJS293" s="730"/>
      <c r="WJT293" s="730"/>
      <c r="WJU293" s="730"/>
      <c r="WJV293" s="730"/>
      <c r="WJW293" s="730"/>
      <c r="WJX293" s="730"/>
      <c r="WJY293" s="730"/>
      <c r="WJZ293" s="730"/>
      <c r="WKA293" s="730"/>
      <c r="WKB293" s="730"/>
      <c r="WKC293" s="730"/>
      <c r="WKD293" s="730"/>
      <c r="WKE293" s="730"/>
      <c r="WKF293" s="730"/>
      <c r="WKG293" s="730"/>
      <c r="WKH293" s="730"/>
      <c r="WKI293" s="730"/>
      <c r="WKJ293" s="730"/>
      <c r="WKK293" s="730"/>
      <c r="WKL293" s="730"/>
      <c r="WKM293" s="730"/>
      <c r="WKN293" s="730"/>
      <c r="WKO293" s="730"/>
      <c r="WKP293" s="730"/>
      <c r="WKQ293" s="730"/>
      <c r="WKR293" s="730"/>
      <c r="WKS293" s="730"/>
      <c r="WKT293" s="730"/>
      <c r="WKU293" s="730"/>
      <c r="WKV293" s="730"/>
      <c r="WKW293" s="730"/>
      <c r="WKX293" s="730"/>
      <c r="WKY293" s="730"/>
      <c r="WKZ293" s="730"/>
      <c r="WLA293" s="730"/>
      <c r="WLB293" s="730"/>
      <c r="WLC293" s="730"/>
      <c r="WLD293" s="730"/>
      <c r="WLE293" s="730"/>
      <c r="WLF293" s="730"/>
      <c r="WLG293" s="730"/>
      <c r="WLH293" s="730"/>
      <c r="WLI293" s="730"/>
      <c r="WLJ293" s="730"/>
      <c r="WLK293" s="730"/>
      <c r="WLL293" s="730"/>
      <c r="WLM293" s="730"/>
      <c r="WLN293" s="730"/>
      <c r="WLO293" s="730"/>
      <c r="WLP293" s="730"/>
      <c r="WLQ293" s="730"/>
      <c r="WLR293" s="730"/>
      <c r="WLS293" s="730"/>
      <c r="WLT293" s="730"/>
      <c r="WLU293" s="730"/>
      <c r="WLV293" s="730"/>
      <c r="WLW293" s="730"/>
      <c r="WLX293" s="730"/>
      <c r="WLY293" s="730"/>
      <c r="WLZ293" s="730"/>
      <c r="WMA293" s="730"/>
      <c r="WMB293" s="730"/>
      <c r="WMC293" s="730"/>
      <c r="WMD293" s="730"/>
      <c r="WME293" s="730"/>
      <c r="WMF293" s="730"/>
      <c r="WMG293" s="730"/>
      <c r="WMH293" s="730"/>
      <c r="WMI293" s="730"/>
      <c r="WMJ293" s="730"/>
      <c r="WMK293" s="730"/>
      <c r="WML293" s="730"/>
      <c r="WMM293" s="730"/>
      <c r="WMN293" s="730"/>
      <c r="WMO293" s="730"/>
      <c r="WMP293" s="730"/>
      <c r="WMQ293" s="730"/>
      <c r="WMR293" s="730"/>
      <c r="WMS293" s="730"/>
      <c r="WMT293" s="730"/>
      <c r="WMU293" s="730"/>
      <c r="WMV293" s="730"/>
      <c r="WMW293" s="730"/>
      <c r="WMX293" s="730"/>
      <c r="WMY293" s="730"/>
      <c r="WMZ293" s="730"/>
      <c r="WNA293" s="730"/>
      <c r="WNB293" s="730"/>
      <c r="WNC293" s="730"/>
      <c r="WND293" s="730"/>
      <c r="WNE293" s="730"/>
      <c r="WNF293" s="730"/>
      <c r="WNG293" s="730"/>
      <c r="WNH293" s="730"/>
      <c r="WNI293" s="730"/>
      <c r="WNJ293" s="730"/>
      <c r="WNK293" s="730"/>
      <c r="WNL293" s="730"/>
      <c r="WNM293" s="730"/>
      <c r="WNN293" s="730"/>
      <c r="WNO293" s="730"/>
      <c r="WNP293" s="730"/>
      <c r="WNQ293" s="730"/>
      <c r="WNR293" s="730"/>
      <c r="WNS293" s="730"/>
      <c r="WNT293" s="730"/>
      <c r="WNU293" s="730"/>
      <c r="WNV293" s="730"/>
      <c r="WNW293" s="730"/>
      <c r="WNX293" s="730"/>
      <c r="WNY293" s="730"/>
      <c r="WNZ293" s="730"/>
      <c r="WOA293" s="730"/>
      <c r="WOB293" s="730"/>
      <c r="WOC293" s="730"/>
      <c r="WOD293" s="730"/>
      <c r="WOE293" s="730"/>
      <c r="WOF293" s="730"/>
      <c r="WOG293" s="730"/>
      <c r="WOH293" s="730"/>
      <c r="WOI293" s="730"/>
      <c r="WOJ293" s="730"/>
      <c r="WOK293" s="730"/>
      <c r="WOL293" s="730"/>
      <c r="WOM293" s="730"/>
      <c r="WON293" s="730"/>
      <c r="WOO293" s="730"/>
      <c r="WOP293" s="730"/>
      <c r="WOQ293" s="730"/>
      <c r="WOR293" s="730"/>
      <c r="WOS293" s="730"/>
      <c r="WOT293" s="730"/>
      <c r="WOU293" s="730"/>
      <c r="WOV293" s="730"/>
      <c r="WOW293" s="730"/>
      <c r="WOX293" s="730"/>
      <c r="WOY293" s="730"/>
      <c r="WOZ293" s="730"/>
      <c r="WPA293" s="730"/>
      <c r="WPB293" s="730"/>
      <c r="WPC293" s="730"/>
      <c r="WPD293" s="730"/>
      <c r="WPE293" s="730"/>
      <c r="WPF293" s="730"/>
      <c r="WPG293" s="730"/>
      <c r="WPH293" s="730"/>
      <c r="WPI293" s="730"/>
      <c r="WPJ293" s="730"/>
      <c r="WPK293" s="730"/>
      <c r="WPL293" s="730"/>
      <c r="WPM293" s="730"/>
      <c r="WPN293" s="730"/>
      <c r="WPO293" s="730"/>
      <c r="WPP293" s="730"/>
      <c r="WPQ293" s="730"/>
      <c r="WPR293" s="730"/>
      <c r="WPS293" s="730"/>
      <c r="WPT293" s="730"/>
      <c r="WPU293" s="730"/>
      <c r="WPV293" s="730"/>
      <c r="WPW293" s="730"/>
      <c r="WPX293" s="730"/>
      <c r="WPY293" s="730"/>
      <c r="WPZ293" s="730"/>
      <c r="WQA293" s="730"/>
      <c r="WQB293" s="730"/>
      <c r="WQC293" s="730"/>
      <c r="WQD293" s="730"/>
      <c r="WQE293" s="730"/>
      <c r="WQF293" s="730"/>
      <c r="WQG293" s="730"/>
      <c r="WQH293" s="730"/>
      <c r="WQI293" s="730"/>
      <c r="WQJ293" s="730"/>
      <c r="WQK293" s="730"/>
      <c r="WQL293" s="730"/>
      <c r="WQM293" s="730"/>
      <c r="WQN293" s="730"/>
      <c r="WQO293" s="730"/>
      <c r="WQP293" s="730"/>
      <c r="WQQ293" s="730"/>
      <c r="WQR293" s="730"/>
      <c r="WQS293" s="730"/>
      <c r="WQT293" s="730"/>
      <c r="WQU293" s="730"/>
      <c r="WQV293" s="730"/>
      <c r="WQW293" s="730"/>
      <c r="WQX293" s="730"/>
      <c r="WQY293" s="730"/>
      <c r="WQZ293" s="730"/>
      <c r="WRA293" s="730"/>
      <c r="WRB293" s="730"/>
      <c r="WRC293" s="730"/>
      <c r="WRD293" s="730"/>
      <c r="WRE293" s="730"/>
      <c r="WRF293" s="730"/>
      <c r="WRG293" s="730"/>
      <c r="WRH293" s="730"/>
      <c r="WRI293" s="730"/>
      <c r="WRJ293" s="730"/>
      <c r="WRK293" s="730"/>
      <c r="WRL293" s="730"/>
      <c r="WRM293" s="730"/>
      <c r="WRN293" s="730"/>
      <c r="WRO293" s="730"/>
      <c r="WRP293" s="730"/>
      <c r="WRQ293" s="730"/>
      <c r="WRR293" s="730"/>
      <c r="WRS293" s="730"/>
      <c r="WRT293" s="730"/>
      <c r="WRU293" s="730"/>
      <c r="WRV293" s="730"/>
      <c r="WRW293" s="730"/>
      <c r="WRX293" s="730"/>
      <c r="WRY293" s="730"/>
      <c r="WRZ293" s="730"/>
      <c r="WSA293" s="730"/>
      <c r="WSB293" s="730"/>
      <c r="WSC293" s="730"/>
      <c r="WSD293" s="730"/>
      <c r="WSE293" s="730"/>
      <c r="WSF293" s="730"/>
      <c r="WSG293" s="730"/>
      <c r="WSH293" s="730"/>
      <c r="WSI293" s="730"/>
      <c r="WSJ293" s="730"/>
      <c r="WSK293" s="730"/>
      <c r="WSL293" s="730"/>
      <c r="WSM293" s="730"/>
      <c r="WSN293" s="730"/>
      <c r="WSO293" s="730"/>
      <c r="WSP293" s="730"/>
      <c r="WSQ293" s="730"/>
      <c r="WSR293" s="730"/>
      <c r="WSS293" s="730"/>
      <c r="WST293" s="730"/>
      <c r="WSU293" s="730"/>
      <c r="WSV293" s="730"/>
      <c r="WSW293" s="730"/>
      <c r="WSX293" s="730"/>
      <c r="WSY293" s="730"/>
      <c r="WSZ293" s="730"/>
      <c r="WTA293" s="730"/>
      <c r="WTB293" s="730"/>
      <c r="WTC293" s="730"/>
      <c r="WTD293" s="730"/>
      <c r="WTE293" s="730"/>
      <c r="WTF293" s="730"/>
      <c r="WTG293" s="730"/>
      <c r="WTH293" s="730"/>
      <c r="WTI293" s="730"/>
      <c r="WTJ293" s="730"/>
      <c r="WTK293" s="730"/>
      <c r="WTL293" s="730"/>
      <c r="WTM293" s="730"/>
      <c r="WTN293" s="730"/>
      <c r="WTO293" s="730"/>
      <c r="WTP293" s="730"/>
      <c r="WTQ293" s="730"/>
      <c r="WTR293" s="730"/>
      <c r="WTS293" s="730"/>
      <c r="WTT293" s="730"/>
      <c r="WTU293" s="730"/>
      <c r="WTV293" s="730"/>
      <c r="WTW293" s="730"/>
      <c r="WTX293" s="730"/>
      <c r="WTY293" s="730"/>
      <c r="WTZ293" s="730"/>
      <c r="WUA293" s="730"/>
      <c r="WUB293" s="730"/>
      <c r="WUC293" s="730"/>
      <c r="WUD293" s="730"/>
      <c r="WUE293" s="730"/>
      <c r="WUF293" s="730"/>
      <c r="WUG293" s="730"/>
      <c r="WUH293" s="730"/>
      <c r="WUI293" s="730"/>
      <c r="WUJ293" s="730"/>
      <c r="WUK293" s="730"/>
      <c r="WUL293" s="730"/>
      <c r="WUM293" s="730"/>
      <c r="WUN293" s="730"/>
      <c r="WUO293" s="730"/>
      <c r="WUP293" s="730"/>
      <c r="WUQ293" s="730"/>
      <c r="WUR293" s="730"/>
      <c r="WUS293" s="730"/>
      <c r="WUT293" s="730"/>
      <c r="WUU293" s="730"/>
      <c r="WUV293" s="730"/>
      <c r="WUW293" s="730"/>
      <c r="WUX293" s="730"/>
      <c r="WUY293" s="730"/>
      <c r="WUZ293" s="730"/>
      <c r="WVA293" s="730"/>
      <c r="WVB293" s="730"/>
      <c r="WVC293" s="730"/>
      <c r="WVD293" s="730"/>
      <c r="WVE293" s="730"/>
      <c r="WVF293" s="730"/>
      <c r="WVG293" s="730"/>
      <c r="WVH293" s="730"/>
      <c r="WVI293" s="730"/>
      <c r="WVJ293" s="730"/>
      <c r="WVK293" s="730"/>
      <c r="WVL293" s="730"/>
      <c r="WVM293" s="730"/>
      <c r="WVN293" s="730"/>
      <c r="WVO293" s="730"/>
      <c r="WVP293" s="730"/>
      <c r="WVQ293" s="730"/>
      <c r="WVR293" s="730"/>
      <c r="WVS293" s="730"/>
      <c r="WVT293" s="730"/>
      <c r="WVU293" s="730"/>
      <c r="WVV293" s="730"/>
      <c r="WVW293" s="730"/>
      <c r="WVX293" s="730"/>
      <c r="WVY293" s="730"/>
      <c r="WVZ293" s="730"/>
      <c r="WWA293" s="730"/>
      <c r="WWB293" s="730"/>
      <c r="WWC293" s="730"/>
      <c r="WWD293" s="730"/>
      <c r="WWE293" s="730"/>
      <c r="WWF293" s="730"/>
      <c r="WWG293" s="730"/>
      <c r="WWH293" s="730"/>
      <c r="WWI293" s="730"/>
      <c r="WWJ293" s="730"/>
      <c r="WWK293" s="730"/>
      <c r="WWL293" s="730"/>
      <c r="WWM293" s="730"/>
      <c r="WWN293" s="730"/>
      <c r="WWO293" s="730"/>
      <c r="WWP293" s="730"/>
      <c r="WWQ293" s="730"/>
      <c r="WWR293" s="730"/>
      <c r="WWS293" s="730"/>
      <c r="WWT293" s="730"/>
      <c r="WWU293" s="730"/>
      <c r="WWV293" s="730"/>
      <c r="WWW293" s="730"/>
      <c r="WWX293" s="730"/>
      <c r="WWY293" s="730"/>
      <c r="WWZ293" s="730"/>
      <c r="WXA293" s="730"/>
      <c r="WXB293" s="730"/>
      <c r="WXC293" s="730"/>
      <c r="WXD293" s="730"/>
      <c r="WXE293" s="730"/>
      <c r="WXF293" s="730"/>
      <c r="WXG293" s="730"/>
      <c r="WXH293" s="730"/>
      <c r="WXI293" s="730"/>
      <c r="WXJ293" s="730"/>
      <c r="WXK293" s="730"/>
      <c r="WXL293" s="730"/>
      <c r="WXM293" s="730"/>
      <c r="WXN293" s="730"/>
      <c r="WXO293" s="730"/>
      <c r="WXP293" s="730"/>
      <c r="WXQ293" s="730"/>
      <c r="WXR293" s="730"/>
      <c r="WXS293" s="730"/>
      <c r="WXT293" s="730"/>
      <c r="WXU293" s="730"/>
      <c r="WXV293" s="730"/>
      <c r="WXW293" s="730"/>
      <c r="WXX293" s="730"/>
      <c r="WXY293" s="730"/>
      <c r="WXZ293" s="730"/>
      <c r="WYA293" s="730"/>
      <c r="WYB293" s="730"/>
      <c r="WYC293" s="730"/>
      <c r="WYD293" s="730"/>
      <c r="WYE293" s="730"/>
      <c r="WYF293" s="730"/>
      <c r="WYG293" s="730"/>
      <c r="WYH293" s="730"/>
      <c r="WYI293" s="730"/>
      <c r="WYJ293" s="730"/>
      <c r="WYK293" s="730"/>
      <c r="WYL293" s="730"/>
      <c r="WYM293" s="730"/>
      <c r="WYN293" s="730"/>
      <c r="WYO293" s="730"/>
      <c r="WYP293" s="730"/>
      <c r="WYQ293" s="730"/>
      <c r="WYR293" s="730"/>
      <c r="WYS293" s="730"/>
      <c r="WYT293" s="730"/>
      <c r="WYU293" s="730"/>
      <c r="WYV293" s="730"/>
      <c r="WYW293" s="730"/>
      <c r="WYX293" s="730"/>
      <c r="WYY293" s="730"/>
      <c r="WYZ293" s="730"/>
      <c r="WZA293" s="730"/>
      <c r="WZB293" s="730"/>
      <c r="WZC293" s="730"/>
      <c r="WZD293" s="730"/>
      <c r="WZE293" s="730"/>
      <c r="WZF293" s="730"/>
      <c r="WZG293" s="730"/>
      <c r="WZH293" s="730"/>
      <c r="WZI293" s="730"/>
      <c r="WZJ293" s="730"/>
      <c r="WZK293" s="730"/>
      <c r="WZL293" s="730"/>
      <c r="WZM293" s="730"/>
      <c r="WZN293" s="730"/>
      <c r="WZO293" s="730"/>
      <c r="WZP293" s="730"/>
      <c r="WZQ293" s="730"/>
      <c r="WZR293" s="730"/>
      <c r="WZS293" s="730"/>
      <c r="WZT293" s="730"/>
      <c r="WZU293" s="730"/>
      <c r="WZV293" s="730"/>
      <c r="WZW293" s="730"/>
      <c r="WZX293" s="730"/>
      <c r="WZY293" s="730"/>
      <c r="WZZ293" s="730"/>
      <c r="XAA293" s="730"/>
      <c r="XAB293" s="730"/>
      <c r="XAC293" s="730"/>
      <c r="XAD293" s="730"/>
      <c r="XAE293" s="730"/>
      <c r="XAF293" s="730"/>
      <c r="XAG293" s="730"/>
      <c r="XAH293" s="730"/>
      <c r="XAI293" s="730"/>
      <c r="XAJ293" s="730"/>
      <c r="XAK293" s="730"/>
      <c r="XAL293" s="730"/>
      <c r="XAM293" s="730"/>
      <c r="XAN293" s="730"/>
      <c r="XAO293" s="730"/>
      <c r="XAP293" s="730"/>
      <c r="XAQ293" s="730"/>
      <c r="XAR293" s="730"/>
      <c r="XAS293" s="730"/>
      <c r="XAT293" s="730"/>
      <c r="XAU293" s="730"/>
      <c r="XAV293" s="730"/>
      <c r="XAW293" s="730"/>
      <c r="XAX293" s="730"/>
      <c r="XAY293" s="730"/>
      <c r="XAZ293" s="730"/>
      <c r="XBA293" s="730"/>
      <c r="XBB293" s="730"/>
      <c r="XBC293" s="730"/>
      <c r="XBD293" s="730"/>
      <c r="XBE293" s="730"/>
      <c r="XBF293" s="730"/>
      <c r="XBG293" s="730"/>
      <c r="XBH293" s="730"/>
      <c r="XBI293" s="730"/>
      <c r="XBJ293" s="730"/>
      <c r="XBK293" s="730"/>
      <c r="XBL293" s="730"/>
      <c r="XBM293" s="730"/>
      <c r="XBN293" s="730"/>
      <c r="XBO293" s="730"/>
      <c r="XBP293" s="730"/>
      <c r="XBQ293" s="730"/>
      <c r="XBR293" s="730"/>
      <c r="XBS293" s="730"/>
      <c r="XBT293" s="730"/>
      <c r="XBU293" s="730"/>
      <c r="XBV293" s="730"/>
      <c r="XBW293" s="730"/>
      <c r="XBX293" s="730"/>
      <c r="XBY293" s="730"/>
      <c r="XBZ293" s="730"/>
      <c r="XCA293" s="730"/>
      <c r="XCB293" s="730"/>
      <c r="XCC293" s="730"/>
      <c r="XCD293" s="730"/>
      <c r="XCE293" s="730"/>
      <c r="XCF293" s="730"/>
      <c r="XCG293" s="730"/>
      <c r="XCH293" s="730"/>
      <c r="XCI293" s="730"/>
      <c r="XCJ293" s="730"/>
      <c r="XCK293" s="730"/>
      <c r="XCL293" s="730"/>
      <c r="XCM293" s="730"/>
      <c r="XCN293" s="730"/>
      <c r="XCO293" s="730"/>
      <c r="XCP293" s="730"/>
      <c r="XCQ293" s="730"/>
      <c r="XCR293" s="730"/>
      <c r="XCS293" s="730"/>
      <c r="XCT293" s="730"/>
      <c r="XCU293" s="730"/>
      <c r="XCV293" s="730"/>
      <c r="XCW293" s="730"/>
      <c r="XCX293" s="730"/>
      <c r="XCY293" s="730"/>
      <c r="XCZ293" s="730"/>
      <c r="XDA293" s="730"/>
      <c r="XDB293" s="730"/>
      <c r="XDC293" s="730"/>
      <c r="XDD293" s="730"/>
      <c r="XDE293" s="730"/>
      <c r="XDF293" s="730"/>
      <c r="XDG293" s="730"/>
      <c r="XDH293" s="730"/>
      <c r="XDI293" s="730"/>
      <c r="XDJ293" s="730"/>
      <c r="XDK293" s="730"/>
      <c r="XDL293" s="730"/>
      <c r="XDM293" s="730"/>
      <c r="XDN293" s="730"/>
      <c r="XDO293" s="730"/>
      <c r="XDP293" s="730"/>
      <c r="XDQ293" s="730"/>
      <c r="XDR293" s="730"/>
      <c r="XDS293" s="730"/>
      <c r="XDT293" s="730"/>
      <c r="XDU293" s="730"/>
      <c r="XDV293" s="730"/>
      <c r="XDW293" s="730"/>
      <c r="XDX293" s="730"/>
      <c r="XDY293" s="730"/>
      <c r="XDZ293" s="730"/>
      <c r="XEA293" s="730"/>
      <c r="XEB293" s="730"/>
      <c r="XEC293" s="730"/>
      <c r="XED293" s="730"/>
      <c r="XEE293" s="730"/>
      <c r="XEF293" s="730"/>
      <c r="XEG293" s="730"/>
      <c r="XEH293" s="730"/>
      <c r="XEI293" s="730"/>
      <c r="XEJ293" s="730"/>
      <c r="XEK293" s="730"/>
      <c r="XEL293" s="730"/>
      <c r="XEM293" s="730"/>
      <c r="XEN293" s="730"/>
      <c r="XEO293" s="730"/>
      <c r="XEP293" s="730"/>
      <c r="XEQ293" s="730"/>
      <c r="XER293" s="730"/>
      <c r="XES293" s="730"/>
      <c r="XET293" s="730"/>
      <c r="XEU293" s="730"/>
      <c r="XEV293" s="730"/>
      <c r="XEW293" s="730"/>
      <c r="XEX293" s="730"/>
      <c r="XEY293" s="730"/>
      <c r="XEZ293" s="730"/>
      <c r="XFA293" s="730"/>
    </row>
    <row r="294" spans="1:16381" s="247" customFormat="1" ht="15" customHeight="1" x14ac:dyDescent="0.25">
      <c r="A294" s="812"/>
      <c r="B294" s="348" t="s">
        <v>1671</v>
      </c>
      <c r="C294" s="2005" t="str">
        <f>CONCATENATE('CCR and CVA'!F60, " : ", 'CCR and CVA'!B62)</f>
        <v>Check: Col C will be ignored if flags on General Info rows 38 and 39 are set to 'No', respectively : Standardised approach</v>
      </c>
      <c r="D294" s="343"/>
      <c r="E294" s="343"/>
      <c r="F294" s="343"/>
      <c r="G294" s="822" t="str">
        <f>'CCR and CVA'!F62</f>
        <v/>
      </c>
      <c r="H294" s="343"/>
      <c r="I294" s="340"/>
      <c r="J294" s="340"/>
      <c r="K294" s="730"/>
      <c r="L294" s="730"/>
      <c r="M294" s="730"/>
      <c r="N294" s="730"/>
      <c r="O294" s="730"/>
      <c r="P294" s="730"/>
      <c r="Q294" s="730"/>
      <c r="R294" s="730"/>
      <c r="S294" s="730"/>
      <c r="T294" s="730"/>
      <c r="U294" s="730"/>
      <c r="V294" s="730"/>
      <c r="W294" s="730"/>
      <c r="X294" s="730"/>
      <c r="Y294" s="730"/>
      <c r="Z294" s="730"/>
      <c r="AA294" s="730"/>
      <c r="AB294" s="730"/>
      <c r="AC294" s="730"/>
      <c r="AD294" s="730"/>
      <c r="AE294" s="730"/>
      <c r="AF294" s="730"/>
      <c r="AG294" s="730"/>
      <c r="AH294" s="730"/>
      <c r="AI294" s="730"/>
      <c r="AJ294" s="730"/>
      <c r="AK294" s="730"/>
      <c r="AL294" s="730"/>
      <c r="AM294" s="730"/>
      <c r="AN294" s="811"/>
      <c r="AO294" s="730"/>
      <c r="AP294" s="730"/>
      <c r="AQ294" s="730"/>
      <c r="AR294" s="730"/>
      <c r="AS294" s="730"/>
      <c r="AT294" s="730"/>
      <c r="AU294" s="730"/>
      <c r="AV294" s="730"/>
      <c r="AW294" s="730"/>
      <c r="AX294" s="730"/>
      <c r="AY294" s="730"/>
      <c r="AZ294" s="730"/>
      <c r="BA294" s="730"/>
      <c r="BB294" s="730"/>
      <c r="BC294" s="730"/>
      <c r="BD294" s="730"/>
      <c r="BE294" s="730"/>
      <c r="BF294" s="730"/>
      <c r="BG294" s="730"/>
      <c r="BH294" s="730"/>
      <c r="BI294" s="730"/>
      <c r="BJ294" s="730"/>
      <c r="BK294" s="730"/>
      <c r="BL294" s="730"/>
      <c r="BM294" s="730"/>
      <c r="BN294" s="730"/>
      <c r="BO294" s="730"/>
      <c r="BP294" s="730"/>
      <c r="BQ294" s="730"/>
      <c r="BR294" s="730"/>
      <c r="BS294" s="730"/>
      <c r="BT294" s="730"/>
      <c r="BU294" s="730"/>
      <c r="BV294" s="730"/>
      <c r="BW294" s="730"/>
      <c r="BX294" s="730"/>
      <c r="BY294" s="730"/>
      <c r="BZ294" s="730"/>
      <c r="CA294" s="730"/>
      <c r="CB294" s="730"/>
      <c r="CC294" s="730"/>
      <c r="CD294" s="730"/>
      <c r="CE294" s="730"/>
      <c r="CF294" s="730"/>
      <c r="CG294" s="730"/>
      <c r="CH294" s="730"/>
      <c r="CI294" s="730"/>
      <c r="CJ294" s="730"/>
      <c r="CK294" s="730"/>
      <c r="CL294" s="730"/>
      <c r="CM294" s="730"/>
      <c r="CN294" s="730"/>
      <c r="CO294" s="730"/>
      <c r="CP294" s="730"/>
      <c r="CQ294" s="730"/>
      <c r="CR294" s="730"/>
      <c r="CS294" s="730"/>
      <c r="CT294" s="730"/>
      <c r="CU294" s="730"/>
      <c r="CV294" s="730"/>
      <c r="CW294" s="730"/>
      <c r="CX294" s="730"/>
      <c r="CY294" s="730"/>
      <c r="CZ294" s="730"/>
      <c r="DA294" s="730"/>
      <c r="DB294" s="730"/>
      <c r="DC294" s="730"/>
      <c r="DD294" s="730"/>
      <c r="DE294" s="730"/>
      <c r="DF294" s="730"/>
      <c r="DG294" s="730"/>
      <c r="DH294" s="730"/>
      <c r="DI294" s="730"/>
      <c r="DJ294" s="730"/>
      <c r="DK294" s="730"/>
      <c r="DL294" s="730"/>
      <c r="DM294" s="730"/>
      <c r="DN294" s="730"/>
      <c r="DO294" s="730"/>
      <c r="DP294" s="730"/>
      <c r="DQ294" s="730"/>
      <c r="DR294" s="730"/>
      <c r="DS294" s="730"/>
      <c r="DT294" s="730"/>
      <c r="DU294" s="730"/>
      <c r="DV294" s="730"/>
      <c r="DW294" s="730"/>
      <c r="DX294" s="730"/>
      <c r="DY294" s="730"/>
      <c r="DZ294" s="730"/>
      <c r="EA294" s="730"/>
      <c r="EB294" s="730"/>
      <c r="EC294" s="730"/>
      <c r="ED294" s="730"/>
      <c r="EE294" s="730"/>
      <c r="EF294" s="730"/>
      <c r="EG294" s="730"/>
      <c r="EH294" s="730"/>
      <c r="EI294" s="730"/>
      <c r="EJ294" s="730"/>
      <c r="EK294" s="730"/>
      <c r="EL294" s="730"/>
      <c r="EM294" s="730"/>
      <c r="EN294" s="730"/>
      <c r="EO294" s="730"/>
      <c r="EP294" s="730"/>
      <c r="EQ294" s="730"/>
      <c r="ER294" s="730"/>
      <c r="ES294" s="730"/>
      <c r="ET294" s="730"/>
      <c r="EU294" s="730"/>
      <c r="EV294" s="730"/>
      <c r="EW294" s="730"/>
      <c r="EX294" s="730"/>
      <c r="EY294" s="730"/>
      <c r="EZ294" s="730"/>
      <c r="FA294" s="730"/>
      <c r="FB294" s="730"/>
      <c r="FC294" s="730"/>
      <c r="FD294" s="730"/>
      <c r="FE294" s="730"/>
      <c r="FF294" s="730"/>
      <c r="FG294" s="730"/>
      <c r="FH294" s="730"/>
      <c r="FI294" s="730"/>
      <c r="FJ294" s="730"/>
      <c r="FK294" s="730"/>
      <c r="FL294" s="730"/>
      <c r="FM294" s="730"/>
      <c r="FN294" s="730"/>
      <c r="FO294" s="730"/>
      <c r="FP294" s="730"/>
      <c r="FQ294" s="730"/>
      <c r="FR294" s="730"/>
      <c r="FS294" s="730"/>
      <c r="FT294" s="730"/>
      <c r="FU294" s="730"/>
      <c r="FV294" s="730"/>
      <c r="FW294" s="730"/>
      <c r="FX294" s="730"/>
      <c r="FY294" s="730"/>
      <c r="FZ294" s="730"/>
      <c r="GA294" s="730"/>
      <c r="GB294" s="730"/>
      <c r="GC294" s="730"/>
      <c r="GD294" s="730"/>
      <c r="GE294" s="730"/>
      <c r="GF294" s="730"/>
      <c r="GG294" s="730"/>
      <c r="GH294" s="730"/>
      <c r="GI294" s="730"/>
      <c r="GJ294" s="730"/>
      <c r="GK294" s="730"/>
      <c r="GL294" s="730"/>
      <c r="GM294" s="730"/>
      <c r="GN294" s="730"/>
      <c r="GO294" s="730"/>
      <c r="GP294" s="730"/>
      <c r="GQ294" s="730"/>
      <c r="GR294" s="730"/>
      <c r="GS294" s="730"/>
      <c r="GT294" s="730"/>
      <c r="GU294" s="730"/>
      <c r="GV294" s="730"/>
      <c r="GW294" s="730"/>
      <c r="GX294" s="730"/>
      <c r="GY294" s="730"/>
      <c r="GZ294" s="730"/>
      <c r="HA294" s="730"/>
      <c r="HB294" s="730"/>
      <c r="HC294" s="730"/>
      <c r="HD294" s="730"/>
      <c r="HE294" s="730"/>
      <c r="HF294" s="730"/>
      <c r="HG294" s="730"/>
      <c r="HH294" s="730"/>
      <c r="HI294" s="730"/>
      <c r="HJ294" s="730"/>
      <c r="HK294" s="730"/>
      <c r="HL294" s="730"/>
      <c r="HM294" s="730"/>
      <c r="HN294" s="730"/>
      <c r="HO294" s="730"/>
      <c r="HP294" s="730"/>
      <c r="HQ294" s="730"/>
      <c r="HR294" s="730"/>
      <c r="HS294" s="730"/>
      <c r="HT294" s="730"/>
      <c r="HU294" s="730"/>
      <c r="HV294" s="730"/>
      <c r="HW294" s="730"/>
      <c r="HX294" s="730"/>
      <c r="HY294" s="730"/>
      <c r="HZ294" s="730"/>
      <c r="IA294" s="730"/>
      <c r="IB294" s="730"/>
      <c r="IC294" s="730"/>
      <c r="ID294" s="730"/>
      <c r="IE294" s="730"/>
      <c r="IF294" s="730"/>
      <c r="IG294" s="730"/>
      <c r="IH294" s="730"/>
      <c r="II294" s="730"/>
      <c r="IJ294" s="730"/>
      <c r="IK294" s="730"/>
      <c r="IL294" s="730"/>
      <c r="IM294" s="730"/>
      <c r="IN294" s="730"/>
      <c r="IO294" s="730"/>
      <c r="IP294" s="730"/>
      <c r="IQ294" s="730"/>
      <c r="IR294" s="730"/>
      <c r="IS294" s="730"/>
      <c r="IT294" s="730"/>
      <c r="IU294" s="730"/>
      <c r="IV294" s="730"/>
      <c r="IW294" s="730"/>
      <c r="IX294" s="730"/>
      <c r="IY294" s="730"/>
      <c r="IZ294" s="730"/>
      <c r="JA294" s="730"/>
      <c r="JB294" s="730"/>
      <c r="JC294" s="730"/>
      <c r="JD294" s="730"/>
      <c r="JE294" s="730"/>
      <c r="JF294" s="730"/>
      <c r="JG294" s="730"/>
      <c r="JH294" s="730"/>
      <c r="JI294" s="730"/>
      <c r="JJ294" s="730"/>
      <c r="JK294" s="730"/>
      <c r="JL294" s="730"/>
      <c r="JM294" s="730"/>
      <c r="JN294" s="730"/>
      <c r="JO294" s="730"/>
      <c r="JP294" s="730"/>
      <c r="JQ294" s="730"/>
      <c r="JR294" s="730"/>
      <c r="JS294" s="730"/>
      <c r="JT294" s="730"/>
      <c r="JU294" s="730"/>
      <c r="JV294" s="730"/>
      <c r="JW294" s="730"/>
      <c r="JX294" s="730"/>
      <c r="JY294" s="730"/>
      <c r="JZ294" s="730"/>
      <c r="KA294" s="730"/>
      <c r="KB294" s="730"/>
      <c r="KC294" s="730"/>
      <c r="KD294" s="730"/>
      <c r="KE294" s="730"/>
      <c r="KF294" s="730"/>
      <c r="KG294" s="730"/>
      <c r="KH294" s="730"/>
      <c r="KI294" s="730"/>
      <c r="KJ294" s="730"/>
      <c r="KK294" s="730"/>
      <c r="KL294" s="730"/>
      <c r="KM294" s="730"/>
      <c r="KN294" s="730"/>
      <c r="KO294" s="730"/>
      <c r="KP294" s="730"/>
      <c r="KQ294" s="730"/>
      <c r="KR294" s="730"/>
      <c r="KS294" s="730"/>
      <c r="KT294" s="730"/>
      <c r="KU294" s="730"/>
      <c r="KV294" s="730"/>
      <c r="KW294" s="730"/>
      <c r="KX294" s="730"/>
      <c r="KY294" s="730"/>
      <c r="KZ294" s="730"/>
      <c r="LA294" s="730"/>
      <c r="LB294" s="730"/>
      <c r="LC294" s="730"/>
      <c r="LD294" s="730"/>
      <c r="LE294" s="730"/>
      <c r="LF294" s="730"/>
      <c r="LG294" s="730"/>
      <c r="LH294" s="730"/>
      <c r="LI294" s="730"/>
      <c r="LJ294" s="730"/>
      <c r="LK294" s="730"/>
      <c r="LL294" s="730"/>
      <c r="LM294" s="730"/>
      <c r="LN294" s="730"/>
      <c r="LO294" s="730"/>
      <c r="LP294" s="730"/>
      <c r="LQ294" s="730"/>
      <c r="LR294" s="730"/>
      <c r="LS294" s="730"/>
      <c r="LT294" s="730"/>
      <c r="LU294" s="730"/>
      <c r="LV294" s="730"/>
      <c r="LW294" s="730"/>
      <c r="LX294" s="730"/>
      <c r="LY294" s="730"/>
      <c r="LZ294" s="730"/>
      <c r="MA294" s="730"/>
      <c r="MB294" s="730"/>
      <c r="MC294" s="730"/>
      <c r="MD294" s="730"/>
      <c r="ME294" s="730"/>
      <c r="MF294" s="730"/>
      <c r="MG294" s="730"/>
      <c r="MH294" s="730"/>
      <c r="MI294" s="730"/>
      <c r="MJ294" s="730"/>
      <c r="MK294" s="730"/>
      <c r="ML294" s="730"/>
      <c r="MM294" s="730"/>
      <c r="MN294" s="730"/>
      <c r="MO294" s="730"/>
      <c r="MP294" s="730"/>
      <c r="MQ294" s="730"/>
      <c r="MR294" s="730"/>
      <c r="MS294" s="730"/>
      <c r="MT294" s="730"/>
      <c r="MU294" s="730"/>
      <c r="MV294" s="730"/>
      <c r="MW294" s="730"/>
      <c r="MX294" s="730"/>
      <c r="MY294" s="730"/>
      <c r="MZ294" s="730"/>
      <c r="NA294" s="730"/>
      <c r="NB294" s="730"/>
      <c r="NC294" s="730"/>
      <c r="ND294" s="730"/>
      <c r="NE294" s="730"/>
      <c r="NF294" s="730"/>
      <c r="NG294" s="730"/>
      <c r="NH294" s="730"/>
      <c r="NI294" s="730"/>
      <c r="NJ294" s="730"/>
      <c r="NK294" s="730"/>
      <c r="NL294" s="730"/>
      <c r="NM294" s="730"/>
      <c r="NN294" s="730"/>
      <c r="NO294" s="730"/>
      <c r="NP294" s="730"/>
      <c r="NQ294" s="730"/>
      <c r="NR294" s="730"/>
      <c r="NS294" s="730"/>
      <c r="NT294" s="730"/>
      <c r="NU294" s="730"/>
      <c r="NV294" s="730"/>
      <c r="NW294" s="730"/>
      <c r="NX294" s="730"/>
      <c r="NY294" s="730"/>
      <c r="NZ294" s="730"/>
      <c r="OA294" s="730"/>
      <c r="OB294" s="730"/>
      <c r="OC294" s="730"/>
      <c r="OD294" s="730"/>
      <c r="OE294" s="730"/>
      <c r="OF294" s="730"/>
      <c r="OG294" s="730"/>
      <c r="OH294" s="730"/>
      <c r="OI294" s="730"/>
      <c r="OJ294" s="730"/>
      <c r="OK294" s="730"/>
      <c r="OL294" s="730"/>
      <c r="OM294" s="730"/>
      <c r="ON294" s="730"/>
      <c r="OO294" s="730"/>
      <c r="OP294" s="730"/>
      <c r="OQ294" s="730"/>
      <c r="OR294" s="730"/>
      <c r="OS294" s="730"/>
      <c r="OT294" s="730"/>
      <c r="OU294" s="730"/>
      <c r="OV294" s="730"/>
      <c r="OW294" s="730"/>
      <c r="OX294" s="730"/>
      <c r="OY294" s="730"/>
      <c r="OZ294" s="730"/>
      <c r="PA294" s="730"/>
      <c r="PB294" s="730"/>
      <c r="PC294" s="730"/>
      <c r="PD294" s="730"/>
      <c r="PE294" s="730"/>
      <c r="PF294" s="730"/>
      <c r="PG294" s="730"/>
      <c r="PH294" s="730"/>
      <c r="PI294" s="730"/>
      <c r="PJ294" s="730"/>
      <c r="PK294" s="730"/>
      <c r="PL294" s="730"/>
      <c r="PM294" s="730"/>
      <c r="PN294" s="730"/>
      <c r="PO294" s="730"/>
      <c r="PP294" s="730"/>
      <c r="PQ294" s="730"/>
      <c r="PR294" s="730"/>
      <c r="PS294" s="730"/>
      <c r="PT294" s="730"/>
      <c r="PU294" s="730"/>
      <c r="PV294" s="730"/>
      <c r="PW294" s="730"/>
      <c r="PX294" s="730"/>
      <c r="PY294" s="730"/>
      <c r="PZ294" s="730"/>
      <c r="QA294" s="730"/>
      <c r="QB294" s="730"/>
      <c r="QC294" s="730"/>
      <c r="QD294" s="730"/>
      <c r="QE294" s="730"/>
      <c r="QF294" s="730"/>
      <c r="QG294" s="730"/>
      <c r="QH294" s="730"/>
      <c r="QI294" s="730"/>
      <c r="QJ294" s="730"/>
      <c r="QK294" s="730"/>
      <c r="QL294" s="730"/>
      <c r="QM294" s="730"/>
      <c r="QN294" s="730"/>
      <c r="QO294" s="730"/>
      <c r="QP294" s="730"/>
      <c r="QQ294" s="730"/>
      <c r="QR294" s="730"/>
      <c r="QS294" s="730"/>
      <c r="QT294" s="730"/>
      <c r="QU294" s="730"/>
      <c r="QV294" s="730"/>
      <c r="QW294" s="730"/>
      <c r="QX294" s="730"/>
      <c r="QY294" s="730"/>
      <c r="QZ294" s="730"/>
      <c r="RA294" s="730"/>
      <c r="RB294" s="730"/>
      <c r="RC294" s="730"/>
      <c r="RD294" s="730"/>
      <c r="RE294" s="730"/>
      <c r="RF294" s="730"/>
      <c r="RG294" s="730"/>
      <c r="RH294" s="730"/>
      <c r="RI294" s="730"/>
      <c r="RJ294" s="730"/>
      <c r="RK294" s="730"/>
      <c r="RL294" s="730"/>
      <c r="RM294" s="730"/>
      <c r="RN294" s="730"/>
      <c r="RO294" s="730"/>
      <c r="RP294" s="730"/>
      <c r="RQ294" s="730"/>
      <c r="RR294" s="730"/>
      <c r="RS294" s="730"/>
      <c r="RT294" s="730"/>
      <c r="RU294" s="730"/>
      <c r="RV294" s="730"/>
      <c r="RW294" s="730"/>
      <c r="RX294" s="730"/>
      <c r="RY294" s="730"/>
      <c r="RZ294" s="730"/>
      <c r="SA294" s="730"/>
      <c r="SB294" s="730"/>
      <c r="SC294" s="730"/>
      <c r="SD294" s="730"/>
      <c r="SE294" s="730"/>
      <c r="SF294" s="730"/>
      <c r="SG294" s="730"/>
      <c r="SH294" s="730"/>
      <c r="SI294" s="730"/>
      <c r="SJ294" s="730"/>
      <c r="SK294" s="730"/>
      <c r="SL294" s="730"/>
      <c r="SM294" s="730"/>
      <c r="SN294" s="730"/>
      <c r="SO294" s="730"/>
      <c r="SP294" s="730"/>
      <c r="SQ294" s="730"/>
      <c r="SR294" s="730"/>
      <c r="SS294" s="730"/>
      <c r="ST294" s="730"/>
      <c r="SU294" s="730"/>
      <c r="SV294" s="730"/>
      <c r="SW294" s="730"/>
      <c r="SX294" s="730"/>
      <c r="SY294" s="730"/>
      <c r="SZ294" s="730"/>
      <c r="TA294" s="730"/>
      <c r="TB294" s="730"/>
      <c r="TC294" s="730"/>
      <c r="TD294" s="730"/>
      <c r="TE294" s="730"/>
      <c r="TF294" s="730"/>
      <c r="TG294" s="730"/>
      <c r="TH294" s="730"/>
      <c r="TI294" s="730"/>
      <c r="TJ294" s="730"/>
      <c r="TK294" s="730"/>
      <c r="TL294" s="730"/>
      <c r="TM294" s="730"/>
      <c r="TN294" s="730"/>
      <c r="TO294" s="730"/>
      <c r="TP294" s="730"/>
      <c r="TQ294" s="730"/>
      <c r="TR294" s="730"/>
      <c r="TS294" s="730"/>
      <c r="TT294" s="730"/>
      <c r="TU294" s="730"/>
      <c r="TV294" s="730"/>
      <c r="TW294" s="730"/>
      <c r="TX294" s="730"/>
      <c r="TY294" s="730"/>
      <c r="TZ294" s="730"/>
      <c r="UA294" s="730"/>
      <c r="UB294" s="730"/>
      <c r="UC294" s="730"/>
      <c r="UD294" s="730"/>
      <c r="UE294" s="730"/>
      <c r="UF294" s="730"/>
      <c r="UG294" s="730"/>
      <c r="UH294" s="730"/>
      <c r="UI294" s="730"/>
      <c r="UJ294" s="730"/>
      <c r="UK294" s="730"/>
      <c r="UL294" s="730"/>
      <c r="UM294" s="730"/>
      <c r="UN294" s="730"/>
      <c r="UO294" s="730"/>
      <c r="UP294" s="730"/>
      <c r="UQ294" s="730"/>
      <c r="UR294" s="730"/>
      <c r="US294" s="730"/>
      <c r="UT294" s="730"/>
      <c r="UU294" s="730"/>
      <c r="UV294" s="730"/>
      <c r="UW294" s="730"/>
      <c r="UX294" s="730"/>
      <c r="UY294" s="730"/>
      <c r="UZ294" s="730"/>
      <c r="VA294" s="730"/>
      <c r="VB294" s="730"/>
      <c r="VC294" s="730"/>
      <c r="VD294" s="730"/>
      <c r="VE294" s="730"/>
      <c r="VF294" s="730"/>
      <c r="VG294" s="730"/>
      <c r="VH294" s="730"/>
      <c r="VI294" s="730"/>
      <c r="VJ294" s="730"/>
      <c r="VK294" s="730"/>
      <c r="VL294" s="730"/>
      <c r="VM294" s="730"/>
      <c r="VN294" s="730"/>
      <c r="VO294" s="730"/>
      <c r="VP294" s="730"/>
      <c r="VQ294" s="730"/>
      <c r="VR294" s="730"/>
      <c r="VS294" s="730"/>
      <c r="VT294" s="730"/>
      <c r="VU294" s="730"/>
      <c r="VV294" s="730"/>
      <c r="VW294" s="730"/>
      <c r="VX294" s="730"/>
      <c r="VY294" s="730"/>
      <c r="VZ294" s="730"/>
      <c r="WA294" s="730"/>
      <c r="WB294" s="730"/>
      <c r="WC294" s="730"/>
      <c r="WD294" s="730"/>
      <c r="WE294" s="730"/>
      <c r="WF294" s="730"/>
      <c r="WG294" s="730"/>
      <c r="WH294" s="730"/>
      <c r="WI294" s="730"/>
      <c r="WJ294" s="730"/>
      <c r="WK294" s="730"/>
      <c r="WL294" s="730"/>
      <c r="WM294" s="730"/>
      <c r="WN294" s="730"/>
      <c r="WO294" s="730"/>
      <c r="WP294" s="730"/>
      <c r="WQ294" s="730"/>
      <c r="WR294" s="730"/>
      <c r="WS294" s="730"/>
      <c r="WT294" s="730"/>
      <c r="WU294" s="730"/>
      <c r="WV294" s="730"/>
      <c r="WW294" s="730"/>
      <c r="WX294" s="730"/>
      <c r="WY294" s="730"/>
      <c r="WZ294" s="730"/>
      <c r="XA294" s="730"/>
      <c r="XB294" s="730"/>
      <c r="XC294" s="730"/>
      <c r="XD294" s="730"/>
      <c r="XE294" s="730"/>
      <c r="XF294" s="730"/>
      <c r="XG294" s="730"/>
      <c r="XH294" s="730"/>
      <c r="XI294" s="730"/>
      <c r="XJ294" s="730"/>
      <c r="XK294" s="730"/>
      <c r="XL294" s="730"/>
      <c r="XM294" s="730"/>
      <c r="XN294" s="730"/>
      <c r="XO294" s="730"/>
      <c r="XP294" s="730"/>
      <c r="XQ294" s="730"/>
      <c r="XR294" s="730"/>
      <c r="XS294" s="730"/>
      <c r="XT294" s="730"/>
      <c r="XU294" s="730"/>
      <c r="XV294" s="730"/>
      <c r="XW294" s="730"/>
      <c r="XX294" s="730"/>
      <c r="XY294" s="730"/>
      <c r="XZ294" s="730"/>
      <c r="YA294" s="730"/>
      <c r="YB294" s="730"/>
      <c r="YC294" s="730"/>
      <c r="YD294" s="730"/>
      <c r="YE294" s="730"/>
      <c r="YF294" s="730"/>
      <c r="YG294" s="730"/>
      <c r="YH294" s="730"/>
      <c r="YI294" s="730"/>
      <c r="YJ294" s="730"/>
      <c r="YK294" s="730"/>
      <c r="YL294" s="730"/>
      <c r="YM294" s="730"/>
      <c r="YN294" s="730"/>
      <c r="YO294" s="730"/>
      <c r="YP294" s="730"/>
      <c r="YQ294" s="730"/>
      <c r="YR294" s="730"/>
      <c r="YS294" s="730"/>
      <c r="YT294" s="730"/>
      <c r="YU294" s="730"/>
      <c r="YV294" s="730"/>
      <c r="YW294" s="730"/>
      <c r="YX294" s="730"/>
      <c r="YY294" s="730"/>
      <c r="YZ294" s="730"/>
      <c r="ZA294" s="730"/>
      <c r="ZB294" s="730"/>
      <c r="ZC294" s="730"/>
      <c r="ZD294" s="730"/>
      <c r="ZE294" s="730"/>
      <c r="ZF294" s="730"/>
      <c r="ZG294" s="730"/>
      <c r="ZH294" s="730"/>
      <c r="ZI294" s="730"/>
      <c r="ZJ294" s="730"/>
      <c r="ZK294" s="730"/>
      <c r="ZL294" s="730"/>
      <c r="ZM294" s="730"/>
      <c r="ZN294" s="730"/>
      <c r="ZO294" s="730"/>
      <c r="ZP294" s="730"/>
      <c r="ZQ294" s="730"/>
      <c r="ZR294" s="730"/>
      <c r="ZS294" s="730"/>
      <c r="ZT294" s="730"/>
      <c r="ZU294" s="730"/>
      <c r="ZV294" s="730"/>
      <c r="ZW294" s="730"/>
      <c r="ZX294" s="730"/>
      <c r="ZY294" s="730"/>
      <c r="ZZ294" s="730"/>
      <c r="AAA294" s="730"/>
      <c r="AAB294" s="730"/>
      <c r="AAC294" s="730"/>
      <c r="AAD294" s="730"/>
      <c r="AAE294" s="730"/>
      <c r="AAF294" s="730"/>
      <c r="AAG294" s="730"/>
      <c r="AAH294" s="730"/>
      <c r="AAI294" s="730"/>
      <c r="AAJ294" s="730"/>
      <c r="AAK294" s="730"/>
      <c r="AAL294" s="730"/>
      <c r="AAM294" s="730"/>
      <c r="AAN294" s="730"/>
      <c r="AAO294" s="730"/>
      <c r="AAP294" s="730"/>
      <c r="AAQ294" s="730"/>
      <c r="AAR294" s="730"/>
      <c r="AAS294" s="730"/>
      <c r="AAT294" s="730"/>
      <c r="AAU294" s="730"/>
      <c r="AAV294" s="730"/>
      <c r="AAW294" s="730"/>
      <c r="AAX294" s="730"/>
      <c r="AAY294" s="730"/>
      <c r="AAZ294" s="730"/>
      <c r="ABA294" s="730"/>
      <c r="ABB294" s="730"/>
      <c r="ABC294" s="730"/>
      <c r="ABD294" s="730"/>
      <c r="ABE294" s="730"/>
      <c r="ABF294" s="730"/>
      <c r="ABG294" s="730"/>
      <c r="ABH294" s="730"/>
      <c r="ABI294" s="730"/>
      <c r="ABJ294" s="730"/>
      <c r="ABK294" s="730"/>
      <c r="ABL294" s="730"/>
      <c r="ABM294" s="730"/>
      <c r="ABN294" s="730"/>
      <c r="ABO294" s="730"/>
      <c r="ABP294" s="730"/>
      <c r="ABQ294" s="730"/>
      <c r="ABR294" s="730"/>
      <c r="ABS294" s="730"/>
      <c r="ABT294" s="730"/>
      <c r="ABU294" s="730"/>
      <c r="ABV294" s="730"/>
      <c r="ABW294" s="730"/>
      <c r="ABX294" s="730"/>
      <c r="ABY294" s="730"/>
      <c r="ABZ294" s="730"/>
      <c r="ACA294" s="730"/>
      <c r="ACB294" s="730"/>
      <c r="ACC294" s="730"/>
      <c r="ACD294" s="730"/>
      <c r="ACE294" s="730"/>
      <c r="ACF294" s="730"/>
      <c r="ACG294" s="730"/>
      <c r="ACH294" s="730"/>
      <c r="ACI294" s="730"/>
      <c r="ACJ294" s="730"/>
      <c r="ACK294" s="730"/>
      <c r="ACL294" s="730"/>
      <c r="ACM294" s="730"/>
      <c r="ACN294" s="730"/>
      <c r="ACO294" s="730"/>
      <c r="ACP294" s="730"/>
      <c r="ACQ294" s="730"/>
      <c r="ACR294" s="730"/>
      <c r="ACS294" s="730"/>
      <c r="ACT294" s="730"/>
      <c r="ACU294" s="730"/>
      <c r="ACV294" s="730"/>
      <c r="ACW294" s="730"/>
      <c r="ACX294" s="730"/>
      <c r="ACY294" s="730"/>
      <c r="ACZ294" s="730"/>
      <c r="ADA294" s="730"/>
      <c r="ADB294" s="730"/>
      <c r="ADC294" s="730"/>
      <c r="ADD294" s="730"/>
      <c r="ADE294" s="730"/>
      <c r="ADF294" s="730"/>
      <c r="ADG294" s="730"/>
      <c r="ADH294" s="730"/>
      <c r="ADI294" s="730"/>
      <c r="ADJ294" s="730"/>
      <c r="ADK294" s="730"/>
      <c r="ADL294" s="730"/>
      <c r="ADM294" s="730"/>
      <c r="ADN294" s="730"/>
      <c r="ADO294" s="730"/>
      <c r="ADP294" s="730"/>
      <c r="ADQ294" s="730"/>
      <c r="ADR294" s="730"/>
      <c r="ADS294" s="730"/>
      <c r="ADT294" s="730"/>
      <c r="ADU294" s="730"/>
      <c r="ADV294" s="730"/>
      <c r="ADW294" s="730"/>
      <c r="ADX294" s="730"/>
      <c r="ADY294" s="730"/>
      <c r="ADZ294" s="730"/>
      <c r="AEA294" s="730"/>
      <c r="AEB294" s="730"/>
      <c r="AEC294" s="730"/>
      <c r="AED294" s="730"/>
      <c r="AEE294" s="730"/>
      <c r="AEF294" s="730"/>
      <c r="AEG294" s="730"/>
      <c r="AEH294" s="730"/>
      <c r="AEI294" s="730"/>
      <c r="AEJ294" s="730"/>
      <c r="AEK294" s="730"/>
      <c r="AEL294" s="730"/>
      <c r="AEM294" s="730"/>
      <c r="AEN294" s="730"/>
      <c r="AEO294" s="730"/>
      <c r="AEP294" s="730"/>
      <c r="AEQ294" s="730"/>
      <c r="AER294" s="730"/>
      <c r="AES294" s="730"/>
      <c r="AET294" s="730"/>
      <c r="AEU294" s="730"/>
      <c r="AEV294" s="730"/>
      <c r="AEW294" s="730"/>
      <c r="AEX294" s="730"/>
      <c r="AEY294" s="730"/>
      <c r="AEZ294" s="730"/>
      <c r="AFA294" s="730"/>
      <c r="AFB294" s="730"/>
      <c r="AFC294" s="730"/>
      <c r="AFD294" s="730"/>
      <c r="AFE294" s="730"/>
      <c r="AFF294" s="730"/>
      <c r="AFG294" s="730"/>
      <c r="AFH294" s="730"/>
      <c r="AFI294" s="730"/>
      <c r="AFJ294" s="730"/>
      <c r="AFK294" s="730"/>
      <c r="AFL294" s="730"/>
      <c r="AFM294" s="730"/>
      <c r="AFN294" s="730"/>
      <c r="AFO294" s="730"/>
      <c r="AFP294" s="730"/>
      <c r="AFQ294" s="730"/>
      <c r="AFR294" s="730"/>
      <c r="AFS294" s="730"/>
      <c r="AFT294" s="730"/>
      <c r="AFU294" s="730"/>
      <c r="AFV294" s="730"/>
      <c r="AFW294" s="730"/>
      <c r="AFX294" s="730"/>
      <c r="AFY294" s="730"/>
      <c r="AFZ294" s="730"/>
      <c r="AGA294" s="730"/>
      <c r="AGB294" s="730"/>
      <c r="AGC294" s="730"/>
      <c r="AGD294" s="730"/>
      <c r="AGE294" s="730"/>
      <c r="AGF294" s="730"/>
      <c r="AGG294" s="730"/>
      <c r="AGH294" s="730"/>
      <c r="AGI294" s="730"/>
      <c r="AGJ294" s="730"/>
      <c r="AGK294" s="730"/>
      <c r="AGL294" s="730"/>
      <c r="AGM294" s="730"/>
      <c r="AGN294" s="730"/>
      <c r="AGO294" s="730"/>
      <c r="AGP294" s="730"/>
      <c r="AGQ294" s="730"/>
      <c r="AGR294" s="730"/>
      <c r="AGS294" s="730"/>
      <c r="AGT294" s="730"/>
      <c r="AGU294" s="730"/>
      <c r="AGV294" s="730"/>
      <c r="AGW294" s="730"/>
      <c r="AGX294" s="730"/>
      <c r="AGY294" s="730"/>
      <c r="AGZ294" s="730"/>
      <c r="AHA294" s="730"/>
      <c r="AHB294" s="730"/>
      <c r="AHC294" s="730"/>
      <c r="AHD294" s="730"/>
      <c r="AHE294" s="730"/>
      <c r="AHF294" s="730"/>
      <c r="AHG294" s="730"/>
      <c r="AHH294" s="730"/>
      <c r="AHI294" s="730"/>
      <c r="AHJ294" s="730"/>
      <c r="AHK294" s="730"/>
      <c r="AHL294" s="730"/>
      <c r="AHM294" s="730"/>
      <c r="AHN294" s="730"/>
      <c r="AHO294" s="730"/>
      <c r="AHP294" s="730"/>
      <c r="AHQ294" s="730"/>
      <c r="AHR294" s="730"/>
      <c r="AHS294" s="730"/>
      <c r="AHT294" s="730"/>
      <c r="AHU294" s="730"/>
      <c r="AHV294" s="730"/>
      <c r="AHW294" s="730"/>
      <c r="AHX294" s="730"/>
      <c r="AHY294" s="730"/>
      <c r="AHZ294" s="730"/>
      <c r="AIA294" s="730"/>
      <c r="AIB294" s="730"/>
      <c r="AIC294" s="730"/>
      <c r="AID294" s="730"/>
      <c r="AIE294" s="730"/>
      <c r="AIF294" s="730"/>
      <c r="AIG294" s="730"/>
      <c r="AIH294" s="730"/>
      <c r="AII294" s="730"/>
      <c r="AIJ294" s="730"/>
      <c r="AIK294" s="730"/>
      <c r="AIL294" s="730"/>
      <c r="AIM294" s="730"/>
      <c r="AIN294" s="730"/>
      <c r="AIO294" s="730"/>
      <c r="AIP294" s="730"/>
      <c r="AIQ294" s="730"/>
      <c r="AIR294" s="730"/>
      <c r="AIS294" s="730"/>
      <c r="AIT294" s="730"/>
      <c r="AIU294" s="730"/>
      <c r="AIV294" s="730"/>
      <c r="AIW294" s="730"/>
      <c r="AIX294" s="730"/>
      <c r="AIY294" s="730"/>
      <c r="AIZ294" s="730"/>
      <c r="AJA294" s="730"/>
      <c r="AJB294" s="730"/>
      <c r="AJC294" s="730"/>
      <c r="AJD294" s="730"/>
      <c r="AJE294" s="730"/>
      <c r="AJF294" s="730"/>
      <c r="AJG294" s="730"/>
      <c r="AJH294" s="730"/>
      <c r="AJI294" s="730"/>
      <c r="AJJ294" s="730"/>
      <c r="AJK294" s="730"/>
      <c r="AJL294" s="730"/>
      <c r="AJM294" s="730"/>
      <c r="AJN294" s="730"/>
      <c r="AJO294" s="730"/>
      <c r="AJP294" s="730"/>
      <c r="AJQ294" s="730"/>
      <c r="AJR294" s="730"/>
      <c r="AJS294" s="730"/>
      <c r="AJT294" s="730"/>
      <c r="AJU294" s="730"/>
      <c r="AJV294" s="730"/>
      <c r="AJW294" s="730"/>
      <c r="AJX294" s="730"/>
      <c r="AJY294" s="730"/>
      <c r="AJZ294" s="730"/>
      <c r="AKA294" s="730"/>
      <c r="AKB294" s="730"/>
      <c r="AKC294" s="730"/>
      <c r="AKD294" s="730"/>
      <c r="AKE294" s="730"/>
      <c r="AKF294" s="730"/>
      <c r="AKG294" s="730"/>
      <c r="AKH294" s="730"/>
      <c r="AKI294" s="730"/>
      <c r="AKJ294" s="730"/>
      <c r="AKK294" s="730"/>
      <c r="AKL294" s="730"/>
      <c r="AKM294" s="730"/>
      <c r="AKN294" s="730"/>
      <c r="AKO294" s="730"/>
      <c r="AKP294" s="730"/>
      <c r="AKQ294" s="730"/>
      <c r="AKR294" s="730"/>
      <c r="AKS294" s="730"/>
      <c r="AKT294" s="730"/>
      <c r="AKU294" s="730"/>
      <c r="AKV294" s="730"/>
      <c r="AKW294" s="730"/>
      <c r="AKX294" s="730"/>
      <c r="AKY294" s="730"/>
      <c r="AKZ294" s="730"/>
      <c r="ALA294" s="730"/>
      <c r="ALB294" s="730"/>
      <c r="ALC294" s="730"/>
      <c r="ALD294" s="730"/>
      <c r="ALE294" s="730"/>
      <c r="ALF294" s="730"/>
      <c r="ALG294" s="730"/>
      <c r="ALH294" s="730"/>
      <c r="ALI294" s="730"/>
      <c r="ALJ294" s="730"/>
      <c r="ALK294" s="730"/>
      <c r="ALL294" s="730"/>
      <c r="ALM294" s="730"/>
      <c r="ALN294" s="730"/>
      <c r="ALO294" s="730"/>
      <c r="ALP294" s="730"/>
      <c r="ALQ294" s="730"/>
      <c r="ALR294" s="730"/>
      <c r="ALS294" s="730"/>
      <c r="ALT294" s="730"/>
      <c r="ALU294" s="730"/>
      <c r="ALV294" s="730"/>
      <c r="ALW294" s="730"/>
      <c r="ALX294" s="730"/>
      <c r="ALY294" s="730"/>
      <c r="ALZ294" s="730"/>
      <c r="AMA294" s="730"/>
      <c r="AMB294" s="730"/>
      <c r="AMC294" s="730"/>
      <c r="AMD294" s="730"/>
      <c r="AME294" s="730"/>
      <c r="AMF294" s="730"/>
      <c r="AMG294" s="730"/>
      <c r="AMH294" s="730"/>
      <c r="AMI294" s="730"/>
      <c r="AMJ294" s="730"/>
      <c r="AMK294" s="730"/>
      <c r="AML294" s="730"/>
      <c r="AMM294" s="730"/>
      <c r="AMN294" s="730"/>
      <c r="AMO294" s="730"/>
      <c r="AMP294" s="730"/>
      <c r="AMQ294" s="730"/>
      <c r="AMR294" s="730"/>
      <c r="AMS294" s="730"/>
      <c r="AMT294" s="730"/>
      <c r="AMU294" s="730"/>
      <c r="AMV294" s="730"/>
      <c r="AMW294" s="730"/>
      <c r="AMX294" s="730"/>
      <c r="AMY294" s="730"/>
      <c r="AMZ294" s="730"/>
      <c r="ANA294" s="730"/>
      <c r="ANB294" s="730"/>
      <c r="ANC294" s="730"/>
      <c r="AND294" s="730"/>
      <c r="ANE294" s="730"/>
      <c r="ANF294" s="730"/>
      <c r="ANG294" s="730"/>
      <c r="ANH294" s="730"/>
      <c r="ANI294" s="730"/>
      <c r="ANJ294" s="730"/>
      <c r="ANK294" s="730"/>
      <c r="ANL294" s="730"/>
      <c r="ANM294" s="730"/>
      <c r="ANN294" s="730"/>
      <c r="ANO294" s="730"/>
      <c r="ANP294" s="730"/>
      <c r="ANQ294" s="730"/>
      <c r="ANR294" s="730"/>
      <c r="ANS294" s="730"/>
      <c r="ANT294" s="730"/>
      <c r="ANU294" s="730"/>
      <c r="ANV294" s="730"/>
      <c r="ANW294" s="730"/>
      <c r="ANX294" s="730"/>
      <c r="ANY294" s="730"/>
      <c r="ANZ294" s="730"/>
      <c r="AOA294" s="730"/>
      <c r="AOB294" s="730"/>
      <c r="AOC294" s="730"/>
      <c r="AOD294" s="730"/>
      <c r="AOE294" s="730"/>
      <c r="AOF294" s="730"/>
      <c r="AOG294" s="730"/>
      <c r="AOH294" s="730"/>
      <c r="AOI294" s="730"/>
      <c r="AOJ294" s="730"/>
      <c r="AOK294" s="730"/>
      <c r="AOL294" s="730"/>
      <c r="AOM294" s="730"/>
      <c r="AON294" s="730"/>
      <c r="AOO294" s="730"/>
      <c r="AOP294" s="730"/>
      <c r="AOQ294" s="730"/>
      <c r="AOR294" s="730"/>
      <c r="AOS294" s="730"/>
      <c r="AOT294" s="730"/>
      <c r="AOU294" s="730"/>
      <c r="AOV294" s="730"/>
      <c r="AOW294" s="730"/>
      <c r="AOX294" s="730"/>
      <c r="AOY294" s="730"/>
      <c r="AOZ294" s="730"/>
      <c r="APA294" s="730"/>
      <c r="APB294" s="730"/>
      <c r="APC294" s="730"/>
      <c r="APD294" s="730"/>
      <c r="APE294" s="730"/>
      <c r="APF294" s="730"/>
      <c r="APG294" s="730"/>
      <c r="APH294" s="730"/>
      <c r="API294" s="730"/>
      <c r="APJ294" s="730"/>
      <c r="APK294" s="730"/>
      <c r="APL294" s="730"/>
      <c r="APM294" s="730"/>
      <c r="APN294" s="730"/>
      <c r="APO294" s="730"/>
      <c r="APP294" s="730"/>
      <c r="APQ294" s="730"/>
      <c r="APR294" s="730"/>
      <c r="APS294" s="730"/>
      <c r="APT294" s="730"/>
      <c r="APU294" s="730"/>
      <c r="APV294" s="730"/>
      <c r="APW294" s="730"/>
      <c r="APX294" s="730"/>
      <c r="APY294" s="730"/>
      <c r="APZ294" s="730"/>
      <c r="AQA294" s="730"/>
      <c r="AQB294" s="730"/>
      <c r="AQC294" s="730"/>
      <c r="AQD294" s="730"/>
      <c r="AQE294" s="730"/>
      <c r="AQF294" s="730"/>
      <c r="AQG294" s="730"/>
      <c r="AQH294" s="730"/>
      <c r="AQI294" s="730"/>
      <c r="AQJ294" s="730"/>
      <c r="AQK294" s="730"/>
      <c r="AQL294" s="730"/>
      <c r="AQM294" s="730"/>
      <c r="AQN294" s="730"/>
      <c r="AQO294" s="730"/>
      <c r="AQP294" s="730"/>
      <c r="AQQ294" s="730"/>
      <c r="AQR294" s="730"/>
      <c r="AQS294" s="730"/>
      <c r="AQT294" s="730"/>
      <c r="AQU294" s="730"/>
      <c r="AQV294" s="730"/>
      <c r="AQW294" s="730"/>
      <c r="AQX294" s="730"/>
      <c r="AQY294" s="730"/>
      <c r="AQZ294" s="730"/>
      <c r="ARA294" s="730"/>
      <c r="ARB294" s="730"/>
      <c r="ARC294" s="730"/>
      <c r="ARD294" s="730"/>
      <c r="ARE294" s="730"/>
      <c r="ARF294" s="730"/>
      <c r="ARG294" s="730"/>
      <c r="ARH294" s="730"/>
      <c r="ARI294" s="730"/>
      <c r="ARJ294" s="730"/>
      <c r="ARK294" s="730"/>
      <c r="ARL294" s="730"/>
      <c r="ARM294" s="730"/>
      <c r="ARN294" s="730"/>
      <c r="ARO294" s="730"/>
      <c r="ARP294" s="730"/>
      <c r="ARQ294" s="730"/>
      <c r="ARR294" s="730"/>
      <c r="ARS294" s="730"/>
      <c r="ART294" s="730"/>
      <c r="ARU294" s="730"/>
      <c r="ARV294" s="730"/>
      <c r="ARW294" s="730"/>
      <c r="ARX294" s="730"/>
      <c r="ARY294" s="730"/>
      <c r="ARZ294" s="730"/>
      <c r="ASA294" s="730"/>
      <c r="ASB294" s="730"/>
      <c r="ASC294" s="730"/>
      <c r="ASD294" s="730"/>
      <c r="ASE294" s="730"/>
      <c r="ASF294" s="730"/>
      <c r="ASG294" s="730"/>
      <c r="ASH294" s="730"/>
      <c r="ASI294" s="730"/>
      <c r="ASJ294" s="730"/>
      <c r="ASK294" s="730"/>
      <c r="ASL294" s="730"/>
      <c r="ASM294" s="730"/>
      <c r="ASN294" s="730"/>
      <c r="ASO294" s="730"/>
      <c r="ASP294" s="730"/>
      <c r="ASQ294" s="730"/>
      <c r="ASR294" s="730"/>
      <c r="ASS294" s="730"/>
      <c r="AST294" s="730"/>
      <c r="ASU294" s="730"/>
      <c r="ASV294" s="730"/>
      <c r="ASW294" s="730"/>
      <c r="ASX294" s="730"/>
      <c r="ASY294" s="730"/>
      <c r="ASZ294" s="730"/>
      <c r="ATA294" s="730"/>
      <c r="ATB294" s="730"/>
      <c r="ATC294" s="730"/>
      <c r="ATD294" s="730"/>
      <c r="ATE294" s="730"/>
      <c r="ATF294" s="730"/>
      <c r="ATG294" s="730"/>
      <c r="ATH294" s="730"/>
      <c r="ATI294" s="730"/>
      <c r="ATJ294" s="730"/>
      <c r="ATK294" s="730"/>
      <c r="ATL294" s="730"/>
      <c r="ATM294" s="730"/>
      <c r="ATN294" s="730"/>
      <c r="ATO294" s="730"/>
      <c r="ATP294" s="730"/>
      <c r="ATQ294" s="730"/>
      <c r="ATR294" s="730"/>
      <c r="ATS294" s="730"/>
      <c r="ATT294" s="730"/>
      <c r="ATU294" s="730"/>
      <c r="ATV294" s="730"/>
      <c r="ATW294" s="730"/>
      <c r="ATX294" s="730"/>
      <c r="ATY294" s="730"/>
      <c r="ATZ294" s="730"/>
      <c r="AUA294" s="730"/>
      <c r="AUB294" s="730"/>
      <c r="AUC294" s="730"/>
      <c r="AUD294" s="730"/>
      <c r="AUE294" s="730"/>
      <c r="AUF294" s="730"/>
      <c r="AUG294" s="730"/>
      <c r="AUH294" s="730"/>
      <c r="AUI294" s="730"/>
      <c r="AUJ294" s="730"/>
      <c r="AUK294" s="730"/>
      <c r="AUL294" s="730"/>
      <c r="AUM294" s="730"/>
      <c r="AUN294" s="730"/>
      <c r="AUO294" s="730"/>
      <c r="AUP294" s="730"/>
      <c r="AUQ294" s="730"/>
      <c r="AUR294" s="730"/>
      <c r="AUS294" s="730"/>
      <c r="AUT294" s="730"/>
      <c r="AUU294" s="730"/>
      <c r="AUV294" s="730"/>
      <c r="AUW294" s="730"/>
      <c r="AUX294" s="730"/>
      <c r="AUY294" s="730"/>
      <c r="AUZ294" s="730"/>
      <c r="AVA294" s="730"/>
      <c r="AVB294" s="730"/>
      <c r="AVC294" s="730"/>
      <c r="AVD294" s="730"/>
      <c r="AVE294" s="730"/>
      <c r="AVF294" s="730"/>
      <c r="AVG294" s="730"/>
      <c r="AVH294" s="730"/>
      <c r="AVI294" s="730"/>
      <c r="AVJ294" s="730"/>
      <c r="AVK294" s="730"/>
      <c r="AVL294" s="730"/>
      <c r="AVM294" s="730"/>
      <c r="AVN294" s="730"/>
      <c r="AVO294" s="730"/>
      <c r="AVP294" s="730"/>
      <c r="AVQ294" s="730"/>
      <c r="AVR294" s="730"/>
      <c r="AVS294" s="730"/>
      <c r="AVT294" s="730"/>
      <c r="AVU294" s="730"/>
      <c r="AVV294" s="730"/>
      <c r="AVW294" s="730"/>
      <c r="AVX294" s="730"/>
      <c r="AVY294" s="730"/>
      <c r="AVZ294" s="730"/>
      <c r="AWA294" s="730"/>
      <c r="AWB294" s="730"/>
      <c r="AWC294" s="730"/>
      <c r="AWD294" s="730"/>
      <c r="AWE294" s="730"/>
      <c r="AWF294" s="730"/>
      <c r="AWG294" s="730"/>
      <c r="AWH294" s="730"/>
      <c r="AWI294" s="730"/>
      <c r="AWJ294" s="730"/>
      <c r="AWK294" s="730"/>
      <c r="AWL294" s="730"/>
      <c r="AWM294" s="730"/>
      <c r="AWN294" s="730"/>
      <c r="AWO294" s="730"/>
      <c r="AWP294" s="730"/>
      <c r="AWQ294" s="730"/>
      <c r="AWR294" s="730"/>
      <c r="AWS294" s="730"/>
      <c r="AWT294" s="730"/>
      <c r="AWU294" s="730"/>
      <c r="AWV294" s="730"/>
      <c r="AWW294" s="730"/>
      <c r="AWX294" s="730"/>
      <c r="AWY294" s="730"/>
      <c r="AWZ294" s="730"/>
      <c r="AXA294" s="730"/>
      <c r="AXB294" s="730"/>
      <c r="AXC294" s="730"/>
      <c r="AXD294" s="730"/>
      <c r="AXE294" s="730"/>
      <c r="AXF294" s="730"/>
      <c r="AXG294" s="730"/>
      <c r="AXH294" s="730"/>
      <c r="AXI294" s="730"/>
      <c r="AXJ294" s="730"/>
      <c r="AXK294" s="730"/>
      <c r="AXL294" s="730"/>
      <c r="AXM294" s="730"/>
      <c r="AXN294" s="730"/>
      <c r="AXO294" s="730"/>
      <c r="AXP294" s="730"/>
      <c r="AXQ294" s="730"/>
      <c r="AXR294" s="730"/>
      <c r="AXS294" s="730"/>
      <c r="AXT294" s="730"/>
      <c r="AXU294" s="730"/>
      <c r="AXV294" s="730"/>
      <c r="AXW294" s="730"/>
      <c r="AXX294" s="730"/>
      <c r="AXY294" s="730"/>
      <c r="AXZ294" s="730"/>
      <c r="AYA294" s="730"/>
      <c r="AYB294" s="730"/>
      <c r="AYC294" s="730"/>
      <c r="AYD294" s="730"/>
      <c r="AYE294" s="730"/>
      <c r="AYF294" s="730"/>
      <c r="AYG294" s="730"/>
      <c r="AYH294" s="730"/>
      <c r="AYI294" s="730"/>
      <c r="AYJ294" s="730"/>
      <c r="AYK294" s="730"/>
      <c r="AYL294" s="730"/>
      <c r="AYM294" s="730"/>
      <c r="AYN294" s="730"/>
      <c r="AYO294" s="730"/>
      <c r="AYP294" s="730"/>
      <c r="AYQ294" s="730"/>
      <c r="AYR294" s="730"/>
      <c r="AYS294" s="730"/>
      <c r="AYT294" s="730"/>
      <c r="AYU294" s="730"/>
      <c r="AYV294" s="730"/>
      <c r="AYW294" s="730"/>
      <c r="AYX294" s="730"/>
      <c r="AYY294" s="730"/>
      <c r="AYZ294" s="730"/>
      <c r="AZA294" s="730"/>
      <c r="AZB294" s="730"/>
      <c r="AZC294" s="730"/>
      <c r="AZD294" s="730"/>
      <c r="AZE294" s="730"/>
      <c r="AZF294" s="730"/>
      <c r="AZG294" s="730"/>
      <c r="AZH294" s="730"/>
      <c r="AZI294" s="730"/>
      <c r="AZJ294" s="730"/>
      <c r="AZK294" s="730"/>
      <c r="AZL294" s="730"/>
      <c r="AZM294" s="730"/>
      <c r="AZN294" s="730"/>
      <c r="AZO294" s="730"/>
      <c r="AZP294" s="730"/>
      <c r="AZQ294" s="730"/>
      <c r="AZR294" s="730"/>
      <c r="AZS294" s="730"/>
      <c r="AZT294" s="730"/>
      <c r="AZU294" s="730"/>
      <c r="AZV294" s="730"/>
      <c r="AZW294" s="730"/>
      <c r="AZX294" s="730"/>
      <c r="AZY294" s="730"/>
      <c r="AZZ294" s="730"/>
      <c r="BAA294" s="730"/>
      <c r="BAB294" s="730"/>
      <c r="BAC294" s="730"/>
      <c r="BAD294" s="730"/>
      <c r="BAE294" s="730"/>
      <c r="BAF294" s="730"/>
      <c r="BAG294" s="730"/>
      <c r="BAH294" s="730"/>
      <c r="BAI294" s="730"/>
      <c r="BAJ294" s="730"/>
      <c r="BAK294" s="730"/>
      <c r="BAL294" s="730"/>
      <c r="BAM294" s="730"/>
      <c r="BAN294" s="730"/>
      <c r="BAO294" s="730"/>
      <c r="BAP294" s="730"/>
      <c r="BAQ294" s="730"/>
      <c r="BAR294" s="730"/>
      <c r="BAS294" s="730"/>
      <c r="BAT294" s="730"/>
      <c r="BAU294" s="730"/>
      <c r="BAV294" s="730"/>
      <c r="BAW294" s="730"/>
      <c r="BAX294" s="730"/>
      <c r="BAY294" s="730"/>
      <c r="BAZ294" s="730"/>
      <c r="BBA294" s="730"/>
      <c r="BBB294" s="730"/>
      <c r="BBC294" s="730"/>
      <c r="BBD294" s="730"/>
      <c r="BBE294" s="730"/>
      <c r="BBF294" s="730"/>
      <c r="BBG294" s="730"/>
      <c r="BBH294" s="730"/>
      <c r="BBI294" s="730"/>
      <c r="BBJ294" s="730"/>
      <c r="BBK294" s="730"/>
      <c r="BBL294" s="730"/>
      <c r="BBM294" s="730"/>
      <c r="BBN294" s="730"/>
      <c r="BBO294" s="730"/>
      <c r="BBP294" s="730"/>
      <c r="BBQ294" s="730"/>
      <c r="BBR294" s="730"/>
      <c r="BBS294" s="730"/>
      <c r="BBT294" s="730"/>
      <c r="BBU294" s="730"/>
      <c r="BBV294" s="730"/>
      <c r="BBW294" s="730"/>
      <c r="BBX294" s="730"/>
      <c r="BBY294" s="730"/>
      <c r="BBZ294" s="730"/>
      <c r="BCA294" s="730"/>
      <c r="BCB294" s="730"/>
      <c r="BCC294" s="730"/>
      <c r="BCD294" s="730"/>
      <c r="BCE294" s="730"/>
      <c r="BCF294" s="730"/>
      <c r="BCG294" s="730"/>
      <c r="BCH294" s="730"/>
      <c r="BCI294" s="730"/>
      <c r="BCJ294" s="730"/>
      <c r="BCK294" s="730"/>
      <c r="BCL294" s="730"/>
      <c r="BCM294" s="730"/>
      <c r="BCN294" s="730"/>
      <c r="BCO294" s="730"/>
      <c r="BCP294" s="730"/>
      <c r="BCQ294" s="730"/>
      <c r="BCR294" s="730"/>
      <c r="BCS294" s="730"/>
      <c r="BCT294" s="730"/>
      <c r="BCU294" s="730"/>
      <c r="BCV294" s="730"/>
      <c r="BCW294" s="730"/>
      <c r="BCX294" s="730"/>
      <c r="BCY294" s="730"/>
      <c r="BCZ294" s="730"/>
      <c r="BDA294" s="730"/>
      <c r="BDB294" s="730"/>
      <c r="BDC294" s="730"/>
      <c r="BDD294" s="730"/>
      <c r="BDE294" s="730"/>
      <c r="BDF294" s="730"/>
      <c r="BDG294" s="730"/>
      <c r="BDH294" s="730"/>
      <c r="BDI294" s="730"/>
      <c r="BDJ294" s="730"/>
      <c r="BDK294" s="730"/>
      <c r="BDL294" s="730"/>
      <c r="BDM294" s="730"/>
      <c r="BDN294" s="730"/>
      <c r="BDO294" s="730"/>
      <c r="BDP294" s="730"/>
      <c r="BDQ294" s="730"/>
      <c r="BDR294" s="730"/>
      <c r="BDS294" s="730"/>
      <c r="BDT294" s="730"/>
      <c r="BDU294" s="730"/>
      <c r="BDV294" s="730"/>
      <c r="BDW294" s="730"/>
      <c r="BDX294" s="730"/>
      <c r="BDY294" s="730"/>
      <c r="BDZ294" s="730"/>
      <c r="BEA294" s="730"/>
      <c r="BEB294" s="730"/>
      <c r="BEC294" s="730"/>
      <c r="BED294" s="730"/>
      <c r="BEE294" s="730"/>
      <c r="BEF294" s="730"/>
      <c r="BEG294" s="730"/>
      <c r="BEH294" s="730"/>
      <c r="BEI294" s="730"/>
      <c r="BEJ294" s="730"/>
      <c r="BEK294" s="730"/>
      <c r="BEL294" s="730"/>
      <c r="BEM294" s="730"/>
      <c r="BEN294" s="730"/>
      <c r="BEO294" s="730"/>
      <c r="BEP294" s="730"/>
      <c r="BEQ294" s="730"/>
      <c r="BER294" s="730"/>
      <c r="BES294" s="730"/>
      <c r="BET294" s="730"/>
      <c r="BEU294" s="730"/>
      <c r="BEV294" s="730"/>
      <c r="BEW294" s="730"/>
      <c r="BEX294" s="730"/>
      <c r="BEY294" s="730"/>
      <c r="BEZ294" s="730"/>
      <c r="BFA294" s="730"/>
      <c r="BFB294" s="730"/>
      <c r="BFC294" s="730"/>
      <c r="BFD294" s="730"/>
      <c r="BFE294" s="730"/>
      <c r="BFF294" s="730"/>
      <c r="BFG294" s="730"/>
      <c r="BFH294" s="730"/>
      <c r="BFI294" s="730"/>
      <c r="BFJ294" s="730"/>
      <c r="BFK294" s="730"/>
      <c r="BFL294" s="730"/>
      <c r="BFM294" s="730"/>
      <c r="BFN294" s="730"/>
      <c r="BFO294" s="730"/>
      <c r="BFP294" s="730"/>
      <c r="BFQ294" s="730"/>
      <c r="BFR294" s="730"/>
      <c r="BFS294" s="730"/>
      <c r="BFT294" s="730"/>
      <c r="BFU294" s="730"/>
      <c r="BFV294" s="730"/>
      <c r="BFW294" s="730"/>
      <c r="BFX294" s="730"/>
      <c r="BFY294" s="730"/>
      <c r="BFZ294" s="730"/>
      <c r="BGA294" s="730"/>
      <c r="BGB294" s="730"/>
      <c r="BGC294" s="730"/>
      <c r="BGD294" s="730"/>
      <c r="BGE294" s="730"/>
      <c r="BGF294" s="730"/>
      <c r="BGG294" s="730"/>
      <c r="BGH294" s="730"/>
      <c r="BGI294" s="730"/>
      <c r="BGJ294" s="730"/>
      <c r="BGK294" s="730"/>
      <c r="BGL294" s="730"/>
      <c r="BGM294" s="730"/>
      <c r="BGN294" s="730"/>
      <c r="BGO294" s="730"/>
      <c r="BGP294" s="730"/>
      <c r="BGQ294" s="730"/>
      <c r="BGR294" s="730"/>
      <c r="BGS294" s="730"/>
      <c r="BGT294" s="730"/>
      <c r="BGU294" s="730"/>
      <c r="BGV294" s="730"/>
      <c r="BGW294" s="730"/>
      <c r="BGX294" s="730"/>
      <c r="BGY294" s="730"/>
      <c r="BGZ294" s="730"/>
      <c r="BHA294" s="730"/>
      <c r="BHB294" s="730"/>
      <c r="BHC294" s="730"/>
      <c r="BHD294" s="730"/>
      <c r="BHE294" s="730"/>
      <c r="BHF294" s="730"/>
      <c r="BHG294" s="730"/>
      <c r="BHH294" s="730"/>
      <c r="BHI294" s="730"/>
      <c r="BHJ294" s="730"/>
      <c r="BHK294" s="730"/>
      <c r="BHL294" s="730"/>
      <c r="BHM294" s="730"/>
      <c r="BHN294" s="730"/>
      <c r="BHO294" s="730"/>
      <c r="BHP294" s="730"/>
      <c r="BHQ294" s="730"/>
      <c r="BHR294" s="730"/>
      <c r="BHS294" s="730"/>
      <c r="BHT294" s="730"/>
      <c r="BHU294" s="730"/>
      <c r="BHV294" s="730"/>
      <c r="BHW294" s="730"/>
      <c r="BHX294" s="730"/>
      <c r="BHY294" s="730"/>
      <c r="BHZ294" s="730"/>
      <c r="BIA294" s="730"/>
      <c r="BIB294" s="730"/>
      <c r="BIC294" s="730"/>
      <c r="BID294" s="730"/>
      <c r="BIE294" s="730"/>
      <c r="BIF294" s="730"/>
      <c r="BIG294" s="730"/>
      <c r="BIH294" s="730"/>
      <c r="BII294" s="730"/>
      <c r="BIJ294" s="730"/>
      <c r="BIK294" s="730"/>
      <c r="BIL294" s="730"/>
      <c r="BIM294" s="730"/>
      <c r="BIN294" s="730"/>
      <c r="BIO294" s="730"/>
      <c r="BIP294" s="730"/>
      <c r="BIQ294" s="730"/>
      <c r="BIR294" s="730"/>
      <c r="BIS294" s="730"/>
      <c r="BIT294" s="730"/>
      <c r="BIU294" s="730"/>
      <c r="BIV294" s="730"/>
      <c r="BIW294" s="730"/>
      <c r="BIX294" s="730"/>
      <c r="BIY294" s="730"/>
      <c r="BIZ294" s="730"/>
      <c r="BJA294" s="730"/>
      <c r="BJB294" s="730"/>
      <c r="BJC294" s="730"/>
      <c r="BJD294" s="730"/>
      <c r="BJE294" s="730"/>
      <c r="BJF294" s="730"/>
      <c r="BJG294" s="730"/>
      <c r="BJH294" s="730"/>
      <c r="BJI294" s="730"/>
      <c r="BJJ294" s="730"/>
      <c r="BJK294" s="730"/>
      <c r="BJL294" s="730"/>
      <c r="BJM294" s="730"/>
      <c r="BJN294" s="730"/>
      <c r="BJO294" s="730"/>
      <c r="BJP294" s="730"/>
      <c r="BJQ294" s="730"/>
      <c r="BJR294" s="730"/>
      <c r="BJS294" s="730"/>
      <c r="BJT294" s="730"/>
      <c r="BJU294" s="730"/>
      <c r="BJV294" s="730"/>
      <c r="BJW294" s="730"/>
      <c r="BJX294" s="730"/>
      <c r="BJY294" s="730"/>
      <c r="BJZ294" s="730"/>
      <c r="BKA294" s="730"/>
      <c r="BKB294" s="730"/>
      <c r="BKC294" s="730"/>
      <c r="BKD294" s="730"/>
      <c r="BKE294" s="730"/>
      <c r="BKF294" s="730"/>
      <c r="BKG294" s="730"/>
      <c r="BKH294" s="730"/>
      <c r="BKI294" s="730"/>
      <c r="BKJ294" s="730"/>
      <c r="BKK294" s="730"/>
      <c r="BKL294" s="730"/>
      <c r="BKM294" s="730"/>
      <c r="BKN294" s="730"/>
      <c r="BKO294" s="730"/>
      <c r="BKP294" s="730"/>
      <c r="BKQ294" s="730"/>
      <c r="BKR294" s="730"/>
      <c r="BKS294" s="730"/>
      <c r="BKT294" s="730"/>
      <c r="BKU294" s="730"/>
      <c r="BKV294" s="730"/>
      <c r="BKW294" s="730"/>
      <c r="BKX294" s="730"/>
      <c r="BKY294" s="730"/>
      <c r="BKZ294" s="730"/>
      <c r="BLA294" s="730"/>
      <c r="BLB294" s="730"/>
      <c r="BLC294" s="730"/>
      <c r="BLD294" s="730"/>
      <c r="BLE294" s="730"/>
      <c r="BLF294" s="730"/>
      <c r="BLG294" s="730"/>
      <c r="BLH294" s="730"/>
      <c r="BLI294" s="730"/>
      <c r="BLJ294" s="730"/>
      <c r="BLK294" s="730"/>
      <c r="BLL294" s="730"/>
      <c r="BLM294" s="730"/>
      <c r="BLN294" s="730"/>
      <c r="BLO294" s="730"/>
      <c r="BLP294" s="730"/>
      <c r="BLQ294" s="730"/>
      <c r="BLR294" s="730"/>
      <c r="BLS294" s="730"/>
      <c r="BLT294" s="730"/>
      <c r="BLU294" s="730"/>
      <c r="BLV294" s="730"/>
      <c r="BLW294" s="730"/>
      <c r="BLX294" s="730"/>
      <c r="BLY294" s="730"/>
      <c r="BLZ294" s="730"/>
      <c r="BMA294" s="730"/>
      <c r="BMB294" s="730"/>
      <c r="BMC294" s="730"/>
      <c r="BMD294" s="730"/>
      <c r="BME294" s="730"/>
      <c r="BMF294" s="730"/>
      <c r="BMG294" s="730"/>
      <c r="BMH294" s="730"/>
      <c r="BMI294" s="730"/>
      <c r="BMJ294" s="730"/>
      <c r="BMK294" s="730"/>
      <c r="BML294" s="730"/>
      <c r="BMM294" s="730"/>
      <c r="BMN294" s="730"/>
      <c r="BMO294" s="730"/>
      <c r="BMP294" s="730"/>
      <c r="BMQ294" s="730"/>
      <c r="BMR294" s="730"/>
      <c r="BMS294" s="730"/>
      <c r="BMT294" s="730"/>
      <c r="BMU294" s="730"/>
      <c r="BMV294" s="730"/>
      <c r="BMW294" s="730"/>
      <c r="BMX294" s="730"/>
      <c r="BMY294" s="730"/>
      <c r="BMZ294" s="730"/>
      <c r="BNA294" s="730"/>
      <c r="BNB294" s="730"/>
      <c r="BNC294" s="730"/>
      <c r="BND294" s="730"/>
      <c r="BNE294" s="730"/>
      <c r="BNF294" s="730"/>
      <c r="BNG294" s="730"/>
      <c r="BNH294" s="730"/>
      <c r="BNI294" s="730"/>
      <c r="BNJ294" s="730"/>
      <c r="BNK294" s="730"/>
      <c r="BNL294" s="730"/>
      <c r="BNM294" s="730"/>
      <c r="BNN294" s="730"/>
      <c r="BNO294" s="730"/>
      <c r="BNP294" s="730"/>
      <c r="BNQ294" s="730"/>
      <c r="BNR294" s="730"/>
      <c r="BNS294" s="730"/>
      <c r="BNT294" s="730"/>
      <c r="BNU294" s="730"/>
      <c r="BNV294" s="730"/>
      <c r="BNW294" s="730"/>
      <c r="BNX294" s="730"/>
      <c r="BNY294" s="730"/>
      <c r="BNZ294" s="730"/>
      <c r="BOA294" s="730"/>
      <c r="BOB294" s="730"/>
      <c r="BOC294" s="730"/>
      <c r="BOD294" s="730"/>
      <c r="BOE294" s="730"/>
      <c r="BOF294" s="730"/>
      <c r="BOG294" s="730"/>
      <c r="BOH294" s="730"/>
      <c r="BOI294" s="730"/>
      <c r="BOJ294" s="730"/>
      <c r="BOK294" s="730"/>
      <c r="BOL294" s="730"/>
      <c r="BOM294" s="730"/>
      <c r="BON294" s="730"/>
      <c r="BOO294" s="730"/>
      <c r="BOP294" s="730"/>
      <c r="BOQ294" s="730"/>
      <c r="BOR294" s="730"/>
      <c r="BOS294" s="730"/>
      <c r="BOT294" s="730"/>
      <c r="BOU294" s="730"/>
      <c r="BOV294" s="730"/>
      <c r="BOW294" s="730"/>
      <c r="BOX294" s="730"/>
      <c r="BOY294" s="730"/>
      <c r="BOZ294" s="730"/>
      <c r="BPA294" s="730"/>
      <c r="BPB294" s="730"/>
      <c r="BPC294" s="730"/>
      <c r="BPD294" s="730"/>
      <c r="BPE294" s="730"/>
      <c r="BPF294" s="730"/>
      <c r="BPG294" s="730"/>
      <c r="BPH294" s="730"/>
      <c r="BPI294" s="730"/>
      <c r="BPJ294" s="730"/>
      <c r="BPK294" s="730"/>
      <c r="BPL294" s="730"/>
      <c r="BPM294" s="730"/>
      <c r="BPN294" s="730"/>
      <c r="BPO294" s="730"/>
      <c r="BPP294" s="730"/>
      <c r="BPQ294" s="730"/>
      <c r="BPR294" s="730"/>
      <c r="BPS294" s="730"/>
      <c r="BPT294" s="730"/>
      <c r="BPU294" s="730"/>
      <c r="BPV294" s="730"/>
      <c r="BPW294" s="730"/>
      <c r="BPX294" s="730"/>
      <c r="BPY294" s="730"/>
      <c r="BPZ294" s="730"/>
      <c r="BQA294" s="730"/>
      <c r="BQB294" s="730"/>
      <c r="BQC294" s="730"/>
      <c r="BQD294" s="730"/>
      <c r="BQE294" s="730"/>
      <c r="BQF294" s="730"/>
      <c r="BQG294" s="730"/>
      <c r="BQH294" s="730"/>
      <c r="BQI294" s="730"/>
      <c r="BQJ294" s="730"/>
      <c r="BQK294" s="730"/>
      <c r="BQL294" s="730"/>
      <c r="BQM294" s="730"/>
      <c r="BQN294" s="730"/>
      <c r="BQO294" s="730"/>
      <c r="BQP294" s="730"/>
      <c r="BQQ294" s="730"/>
      <c r="BQR294" s="730"/>
      <c r="BQS294" s="730"/>
      <c r="BQT294" s="730"/>
      <c r="BQU294" s="730"/>
      <c r="BQV294" s="730"/>
      <c r="BQW294" s="730"/>
      <c r="BQX294" s="730"/>
      <c r="BQY294" s="730"/>
      <c r="BQZ294" s="730"/>
      <c r="BRA294" s="730"/>
      <c r="BRB294" s="730"/>
      <c r="BRC294" s="730"/>
      <c r="BRD294" s="730"/>
      <c r="BRE294" s="730"/>
      <c r="BRF294" s="730"/>
      <c r="BRG294" s="730"/>
      <c r="BRH294" s="730"/>
      <c r="BRI294" s="730"/>
      <c r="BRJ294" s="730"/>
      <c r="BRK294" s="730"/>
      <c r="BRL294" s="730"/>
      <c r="BRM294" s="730"/>
      <c r="BRN294" s="730"/>
      <c r="BRO294" s="730"/>
      <c r="BRP294" s="730"/>
      <c r="BRQ294" s="730"/>
      <c r="BRR294" s="730"/>
      <c r="BRS294" s="730"/>
      <c r="BRT294" s="730"/>
      <c r="BRU294" s="730"/>
      <c r="BRV294" s="730"/>
      <c r="BRW294" s="730"/>
      <c r="BRX294" s="730"/>
      <c r="BRY294" s="730"/>
      <c r="BRZ294" s="730"/>
      <c r="BSA294" s="730"/>
      <c r="BSB294" s="730"/>
      <c r="BSC294" s="730"/>
      <c r="BSD294" s="730"/>
      <c r="BSE294" s="730"/>
      <c r="BSF294" s="730"/>
      <c r="BSG294" s="730"/>
      <c r="BSH294" s="730"/>
      <c r="BSI294" s="730"/>
      <c r="BSJ294" s="730"/>
      <c r="BSK294" s="730"/>
      <c r="BSL294" s="730"/>
      <c r="BSM294" s="730"/>
      <c r="BSN294" s="730"/>
      <c r="BSO294" s="730"/>
      <c r="BSP294" s="730"/>
      <c r="BSQ294" s="730"/>
      <c r="BSR294" s="730"/>
      <c r="BSS294" s="730"/>
      <c r="BST294" s="730"/>
      <c r="BSU294" s="730"/>
      <c r="BSV294" s="730"/>
      <c r="BSW294" s="730"/>
      <c r="BSX294" s="730"/>
      <c r="BSY294" s="730"/>
      <c r="BSZ294" s="730"/>
      <c r="BTA294" s="730"/>
      <c r="BTB294" s="730"/>
      <c r="BTC294" s="730"/>
      <c r="BTD294" s="730"/>
      <c r="BTE294" s="730"/>
      <c r="BTF294" s="730"/>
      <c r="BTG294" s="730"/>
      <c r="BTH294" s="730"/>
      <c r="BTI294" s="730"/>
      <c r="BTJ294" s="730"/>
      <c r="BTK294" s="730"/>
      <c r="BTL294" s="730"/>
      <c r="BTM294" s="730"/>
      <c r="BTN294" s="730"/>
      <c r="BTO294" s="730"/>
      <c r="BTP294" s="730"/>
      <c r="BTQ294" s="730"/>
      <c r="BTR294" s="730"/>
      <c r="BTS294" s="730"/>
      <c r="BTT294" s="730"/>
      <c r="BTU294" s="730"/>
      <c r="BTV294" s="730"/>
      <c r="BTW294" s="730"/>
      <c r="BTX294" s="730"/>
      <c r="BTY294" s="730"/>
      <c r="BTZ294" s="730"/>
      <c r="BUA294" s="730"/>
      <c r="BUB294" s="730"/>
      <c r="BUC294" s="730"/>
      <c r="BUD294" s="730"/>
      <c r="BUE294" s="730"/>
      <c r="BUF294" s="730"/>
      <c r="BUG294" s="730"/>
      <c r="BUH294" s="730"/>
      <c r="BUI294" s="730"/>
      <c r="BUJ294" s="730"/>
      <c r="BUK294" s="730"/>
      <c r="BUL294" s="730"/>
      <c r="BUM294" s="730"/>
      <c r="BUN294" s="730"/>
      <c r="BUO294" s="730"/>
      <c r="BUP294" s="730"/>
      <c r="BUQ294" s="730"/>
      <c r="BUR294" s="730"/>
      <c r="BUS294" s="730"/>
      <c r="BUT294" s="730"/>
      <c r="BUU294" s="730"/>
      <c r="BUV294" s="730"/>
      <c r="BUW294" s="730"/>
      <c r="BUX294" s="730"/>
      <c r="BUY294" s="730"/>
      <c r="BUZ294" s="730"/>
      <c r="BVA294" s="730"/>
      <c r="BVB294" s="730"/>
      <c r="BVC294" s="730"/>
      <c r="BVD294" s="730"/>
      <c r="BVE294" s="730"/>
      <c r="BVF294" s="730"/>
      <c r="BVG294" s="730"/>
      <c r="BVH294" s="730"/>
      <c r="BVI294" s="730"/>
      <c r="BVJ294" s="730"/>
      <c r="BVK294" s="730"/>
      <c r="BVL294" s="730"/>
      <c r="BVM294" s="730"/>
      <c r="BVN294" s="730"/>
      <c r="BVO294" s="730"/>
      <c r="BVP294" s="730"/>
      <c r="BVQ294" s="730"/>
      <c r="BVR294" s="730"/>
      <c r="BVS294" s="730"/>
      <c r="BVT294" s="730"/>
      <c r="BVU294" s="730"/>
      <c r="BVV294" s="730"/>
      <c r="BVW294" s="730"/>
      <c r="BVX294" s="730"/>
      <c r="BVY294" s="730"/>
      <c r="BVZ294" s="730"/>
      <c r="BWA294" s="730"/>
      <c r="BWB294" s="730"/>
      <c r="BWC294" s="730"/>
      <c r="BWD294" s="730"/>
      <c r="BWE294" s="730"/>
      <c r="BWF294" s="730"/>
      <c r="BWG294" s="730"/>
      <c r="BWH294" s="730"/>
      <c r="BWI294" s="730"/>
      <c r="BWJ294" s="730"/>
      <c r="BWK294" s="730"/>
      <c r="BWL294" s="730"/>
      <c r="BWM294" s="730"/>
      <c r="BWN294" s="730"/>
      <c r="BWO294" s="730"/>
      <c r="BWP294" s="730"/>
      <c r="BWQ294" s="730"/>
      <c r="BWR294" s="730"/>
      <c r="BWS294" s="730"/>
      <c r="BWT294" s="730"/>
      <c r="BWU294" s="730"/>
      <c r="BWV294" s="730"/>
      <c r="BWW294" s="730"/>
      <c r="BWX294" s="730"/>
      <c r="BWY294" s="730"/>
      <c r="BWZ294" s="730"/>
      <c r="BXA294" s="730"/>
      <c r="BXB294" s="730"/>
      <c r="BXC294" s="730"/>
      <c r="BXD294" s="730"/>
      <c r="BXE294" s="730"/>
      <c r="BXF294" s="730"/>
      <c r="BXG294" s="730"/>
      <c r="BXH294" s="730"/>
      <c r="BXI294" s="730"/>
      <c r="BXJ294" s="730"/>
      <c r="BXK294" s="730"/>
      <c r="BXL294" s="730"/>
      <c r="BXM294" s="730"/>
      <c r="BXN294" s="730"/>
      <c r="BXO294" s="730"/>
      <c r="BXP294" s="730"/>
      <c r="BXQ294" s="730"/>
      <c r="BXR294" s="730"/>
      <c r="BXS294" s="730"/>
      <c r="BXT294" s="730"/>
      <c r="BXU294" s="730"/>
      <c r="BXV294" s="730"/>
      <c r="BXW294" s="730"/>
      <c r="BXX294" s="730"/>
      <c r="BXY294" s="730"/>
      <c r="BXZ294" s="730"/>
      <c r="BYA294" s="730"/>
      <c r="BYB294" s="730"/>
      <c r="BYC294" s="730"/>
      <c r="BYD294" s="730"/>
      <c r="BYE294" s="730"/>
      <c r="BYF294" s="730"/>
      <c r="BYG294" s="730"/>
      <c r="BYH294" s="730"/>
      <c r="BYI294" s="730"/>
      <c r="BYJ294" s="730"/>
      <c r="BYK294" s="730"/>
      <c r="BYL294" s="730"/>
      <c r="BYM294" s="730"/>
      <c r="BYN294" s="730"/>
      <c r="BYO294" s="730"/>
      <c r="BYP294" s="730"/>
      <c r="BYQ294" s="730"/>
      <c r="BYR294" s="730"/>
      <c r="BYS294" s="730"/>
      <c r="BYT294" s="730"/>
      <c r="BYU294" s="730"/>
      <c r="BYV294" s="730"/>
      <c r="BYW294" s="730"/>
      <c r="BYX294" s="730"/>
      <c r="BYY294" s="730"/>
      <c r="BYZ294" s="730"/>
      <c r="BZA294" s="730"/>
      <c r="BZB294" s="730"/>
      <c r="BZC294" s="730"/>
      <c r="BZD294" s="730"/>
      <c r="BZE294" s="730"/>
      <c r="BZF294" s="730"/>
      <c r="BZG294" s="730"/>
      <c r="BZH294" s="730"/>
      <c r="BZI294" s="730"/>
      <c r="BZJ294" s="730"/>
      <c r="BZK294" s="730"/>
      <c r="BZL294" s="730"/>
      <c r="BZM294" s="730"/>
      <c r="BZN294" s="730"/>
      <c r="BZO294" s="730"/>
      <c r="BZP294" s="730"/>
      <c r="BZQ294" s="730"/>
      <c r="BZR294" s="730"/>
      <c r="BZS294" s="730"/>
      <c r="BZT294" s="730"/>
      <c r="BZU294" s="730"/>
      <c r="BZV294" s="730"/>
      <c r="BZW294" s="730"/>
      <c r="BZX294" s="730"/>
      <c r="BZY294" s="730"/>
      <c r="BZZ294" s="730"/>
      <c r="CAA294" s="730"/>
      <c r="CAB294" s="730"/>
      <c r="CAC294" s="730"/>
      <c r="CAD294" s="730"/>
      <c r="CAE294" s="730"/>
      <c r="CAF294" s="730"/>
      <c r="CAG294" s="730"/>
      <c r="CAH294" s="730"/>
      <c r="CAI294" s="730"/>
      <c r="CAJ294" s="730"/>
      <c r="CAK294" s="730"/>
      <c r="CAL294" s="730"/>
      <c r="CAM294" s="730"/>
      <c r="CAN294" s="730"/>
      <c r="CAO294" s="730"/>
      <c r="CAP294" s="730"/>
      <c r="CAQ294" s="730"/>
      <c r="CAR294" s="730"/>
      <c r="CAS294" s="730"/>
      <c r="CAT294" s="730"/>
      <c r="CAU294" s="730"/>
      <c r="CAV294" s="730"/>
      <c r="CAW294" s="730"/>
      <c r="CAX294" s="730"/>
      <c r="CAY294" s="730"/>
      <c r="CAZ294" s="730"/>
      <c r="CBA294" s="730"/>
      <c r="CBB294" s="730"/>
      <c r="CBC294" s="730"/>
      <c r="CBD294" s="730"/>
      <c r="CBE294" s="730"/>
      <c r="CBF294" s="730"/>
      <c r="CBG294" s="730"/>
      <c r="CBH294" s="730"/>
      <c r="CBI294" s="730"/>
      <c r="CBJ294" s="730"/>
      <c r="CBK294" s="730"/>
      <c r="CBL294" s="730"/>
      <c r="CBM294" s="730"/>
      <c r="CBN294" s="730"/>
      <c r="CBO294" s="730"/>
      <c r="CBP294" s="730"/>
      <c r="CBQ294" s="730"/>
      <c r="CBR294" s="730"/>
      <c r="CBS294" s="730"/>
      <c r="CBT294" s="730"/>
      <c r="CBU294" s="730"/>
      <c r="CBV294" s="730"/>
      <c r="CBW294" s="730"/>
      <c r="CBX294" s="730"/>
      <c r="CBY294" s="730"/>
      <c r="CBZ294" s="730"/>
      <c r="CCA294" s="730"/>
      <c r="CCB294" s="730"/>
      <c r="CCC294" s="730"/>
      <c r="CCD294" s="730"/>
      <c r="CCE294" s="730"/>
      <c r="CCF294" s="730"/>
      <c r="CCG294" s="730"/>
      <c r="CCH294" s="730"/>
      <c r="CCI294" s="730"/>
      <c r="CCJ294" s="730"/>
      <c r="CCK294" s="730"/>
      <c r="CCL294" s="730"/>
      <c r="CCM294" s="730"/>
      <c r="CCN294" s="730"/>
      <c r="CCO294" s="730"/>
      <c r="CCP294" s="730"/>
      <c r="CCQ294" s="730"/>
      <c r="CCR294" s="730"/>
      <c r="CCS294" s="730"/>
      <c r="CCT294" s="730"/>
      <c r="CCU294" s="730"/>
      <c r="CCV294" s="730"/>
      <c r="CCW294" s="730"/>
      <c r="CCX294" s="730"/>
      <c r="CCY294" s="730"/>
      <c r="CCZ294" s="730"/>
      <c r="CDA294" s="730"/>
      <c r="CDB294" s="730"/>
      <c r="CDC294" s="730"/>
      <c r="CDD294" s="730"/>
      <c r="CDE294" s="730"/>
      <c r="CDF294" s="730"/>
      <c r="CDG294" s="730"/>
      <c r="CDH294" s="730"/>
      <c r="CDI294" s="730"/>
      <c r="CDJ294" s="730"/>
      <c r="CDK294" s="730"/>
      <c r="CDL294" s="730"/>
      <c r="CDM294" s="730"/>
      <c r="CDN294" s="730"/>
      <c r="CDO294" s="730"/>
      <c r="CDP294" s="730"/>
      <c r="CDQ294" s="730"/>
      <c r="CDR294" s="730"/>
      <c r="CDS294" s="730"/>
      <c r="CDT294" s="730"/>
      <c r="CDU294" s="730"/>
      <c r="CDV294" s="730"/>
      <c r="CDW294" s="730"/>
      <c r="CDX294" s="730"/>
      <c r="CDY294" s="730"/>
      <c r="CDZ294" s="730"/>
      <c r="CEA294" s="730"/>
      <c r="CEB294" s="730"/>
      <c r="CEC294" s="730"/>
      <c r="CED294" s="730"/>
      <c r="CEE294" s="730"/>
      <c r="CEF294" s="730"/>
      <c r="CEG294" s="730"/>
      <c r="CEH294" s="730"/>
      <c r="CEI294" s="730"/>
      <c r="CEJ294" s="730"/>
      <c r="CEK294" s="730"/>
      <c r="CEL294" s="730"/>
      <c r="CEM294" s="730"/>
      <c r="CEN294" s="730"/>
      <c r="CEO294" s="730"/>
      <c r="CEP294" s="730"/>
      <c r="CEQ294" s="730"/>
      <c r="CER294" s="730"/>
      <c r="CES294" s="730"/>
      <c r="CET294" s="730"/>
      <c r="CEU294" s="730"/>
      <c r="CEV294" s="730"/>
      <c r="CEW294" s="730"/>
      <c r="CEX294" s="730"/>
      <c r="CEY294" s="730"/>
      <c r="CEZ294" s="730"/>
      <c r="CFA294" s="730"/>
      <c r="CFB294" s="730"/>
      <c r="CFC294" s="730"/>
      <c r="CFD294" s="730"/>
      <c r="CFE294" s="730"/>
      <c r="CFF294" s="730"/>
      <c r="CFG294" s="730"/>
      <c r="CFH294" s="730"/>
      <c r="CFI294" s="730"/>
      <c r="CFJ294" s="730"/>
      <c r="CFK294" s="730"/>
      <c r="CFL294" s="730"/>
      <c r="CFM294" s="730"/>
      <c r="CFN294" s="730"/>
      <c r="CFO294" s="730"/>
      <c r="CFP294" s="730"/>
      <c r="CFQ294" s="730"/>
      <c r="CFR294" s="730"/>
      <c r="CFS294" s="730"/>
      <c r="CFT294" s="730"/>
      <c r="CFU294" s="730"/>
      <c r="CFV294" s="730"/>
      <c r="CFW294" s="730"/>
      <c r="CFX294" s="730"/>
      <c r="CFY294" s="730"/>
      <c r="CFZ294" s="730"/>
      <c r="CGA294" s="730"/>
      <c r="CGB294" s="730"/>
      <c r="CGC294" s="730"/>
      <c r="CGD294" s="730"/>
      <c r="CGE294" s="730"/>
      <c r="CGF294" s="730"/>
      <c r="CGG294" s="730"/>
      <c r="CGH294" s="730"/>
      <c r="CGI294" s="730"/>
      <c r="CGJ294" s="730"/>
      <c r="CGK294" s="730"/>
      <c r="CGL294" s="730"/>
      <c r="CGM294" s="730"/>
      <c r="CGN294" s="730"/>
      <c r="CGO294" s="730"/>
      <c r="CGP294" s="730"/>
      <c r="CGQ294" s="730"/>
      <c r="CGR294" s="730"/>
      <c r="CGS294" s="730"/>
      <c r="CGT294" s="730"/>
      <c r="CGU294" s="730"/>
      <c r="CGV294" s="730"/>
      <c r="CGW294" s="730"/>
      <c r="CGX294" s="730"/>
      <c r="CGY294" s="730"/>
      <c r="CGZ294" s="730"/>
      <c r="CHA294" s="730"/>
      <c r="CHB294" s="730"/>
      <c r="CHC294" s="730"/>
      <c r="CHD294" s="730"/>
      <c r="CHE294" s="730"/>
      <c r="CHF294" s="730"/>
      <c r="CHG294" s="730"/>
      <c r="CHH294" s="730"/>
      <c r="CHI294" s="730"/>
      <c r="CHJ294" s="730"/>
      <c r="CHK294" s="730"/>
      <c r="CHL294" s="730"/>
      <c r="CHM294" s="730"/>
      <c r="CHN294" s="730"/>
      <c r="CHO294" s="730"/>
      <c r="CHP294" s="730"/>
      <c r="CHQ294" s="730"/>
      <c r="CHR294" s="730"/>
      <c r="CHS294" s="730"/>
      <c r="CHT294" s="730"/>
      <c r="CHU294" s="730"/>
      <c r="CHV294" s="730"/>
      <c r="CHW294" s="730"/>
      <c r="CHX294" s="730"/>
      <c r="CHY294" s="730"/>
      <c r="CHZ294" s="730"/>
      <c r="CIA294" s="730"/>
      <c r="CIB294" s="730"/>
      <c r="CIC294" s="730"/>
      <c r="CID294" s="730"/>
      <c r="CIE294" s="730"/>
      <c r="CIF294" s="730"/>
      <c r="CIG294" s="730"/>
      <c r="CIH294" s="730"/>
      <c r="CII294" s="730"/>
      <c r="CIJ294" s="730"/>
      <c r="CIK294" s="730"/>
      <c r="CIL294" s="730"/>
      <c r="CIM294" s="730"/>
      <c r="CIN294" s="730"/>
      <c r="CIO294" s="730"/>
      <c r="CIP294" s="730"/>
      <c r="CIQ294" s="730"/>
      <c r="CIR294" s="730"/>
      <c r="CIS294" s="730"/>
      <c r="CIT294" s="730"/>
      <c r="CIU294" s="730"/>
      <c r="CIV294" s="730"/>
      <c r="CIW294" s="730"/>
      <c r="CIX294" s="730"/>
      <c r="CIY294" s="730"/>
      <c r="CIZ294" s="730"/>
      <c r="CJA294" s="730"/>
      <c r="CJB294" s="730"/>
      <c r="CJC294" s="730"/>
      <c r="CJD294" s="730"/>
      <c r="CJE294" s="730"/>
      <c r="CJF294" s="730"/>
      <c r="CJG294" s="730"/>
      <c r="CJH294" s="730"/>
      <c r="CJI294" s="730"/>
      <c r="CJJ294" s="730"/>
      <c r="CJK294" s="730"/>
      <c r="CJL294" s="730"/>
      <c r="CJM294" s="730"/>
      <c r="CJN294" s="730"/>
      <c r="CJO294" s="730"/>
      <c r="CJP294" s="730"/>
      <c r="CJQ294" s="730"/>
      <c r="CJR294" s="730"/>
      <c r="CJS294" s="730"/>
      <c r="CJT294" s="730"/>
      <c r="CJU294" s="730"/>
      <c r="CJV294" s="730"/>
      <c r="CJW294" s="730"/>
      <c r="CJX294" s="730"/>
      <c r="CJY294" s="730"/>
      <c r="CJZ294" s="730"/>
      <c r="CKA294" s="730"/>
      <c r="CKB294" s="730"/>
      <c r="CKC294" s="730"/>
      <c r="CKD294" s="730"/>
      <c r="CKE294" s="730"/>
      <c r="CKF294" s="730"/>
      <c r="CKG294" s="730"/>
      <c r="CKH294" s="730"/>
      <c r="CKI294" s="730"/>
      <c r="CKJ294" s="730"/>
      <c r="CKK294" s="730"/>
      <c r="CKL294" s="730"/>
      <c r="CKM294" s="730"/>
      <c r="CKN294" s="730"/>
      <c r="CKO294" s="730"/>
      <c r="CKP294" s="730"/>
      <c r="CKQ294" s="730"/>
      <c r="CKR294" s="730"/>
      <c r="CKS294" s="730"/>
      <c r="CKT294" s="730"/>
      <c r="CKU294" s="730"/>
      <c r="CKV294" s="730"/>
      <c r="CKW294" s="730"/>
      <c r="CKX294" s="730"/>
      <c r="CKY294" s="730"/>
      <c r="CKZ294" s="730"/>
      <c r="CLA294" s="730"/>
      <c r="CLB294" s="730"/>
      <c r="CLC294" s="730"/>
      <c r="CLD294" s="730"/>
      <c r="CLE294" s="730"/>
      <c r="CLF294" s="730"/>
      <c r="CLG294" s="730"/>
      <c r="CLH294" s="730"/>
      <c r="CLI294" s="730"/>
      <c r="CLJ294" s="730"/>
      <c r="CLK294" s="730"/>
      <c r="CLL294" s="730"/>
      <c r="CLM294" s="730"/>
      <c r="CLN294" s="730"/>
      <c r="CLO294" s="730"/>
      <c r="CLP294" s="730"/>
      <c r="CLQ294" s="730"/>
      <c r="CLR294" s="730"/>
      <c r="CLS294" s="730"/>
      <c r="CLT294" s="730"/>
      <c r="CLU294" s="730"/>
      <c r="CLV294" s="730"/>
      <c r="CLW294" s="730"/>
      <c r="CLX294" s="730"/>
      <c r="CLY294" s="730"/>
      <c r="CLZ294" s="730"/>
      <c r="CMA294" s="730"/>
      <c r="CMB294" s="730"/>
      <c r="CMC294" s="730"/>
      <c r="CMD294" s="730"/>
      <c r="CME294" s="730"/>
      <c r="CMF294" s="730"/>
      <c r="CMG294" s="730"/>
      <c r="CMH294" s="730"/>
      <c r="CMI294" s="730"/>
      <c r="CMJ294" s="730"/>
      <c r="CMK294" s="730"/>
      <c r="CML294" s="730"/>
      <c r="CMM294" s="730"/>
      <c r="CMN294" s="730"/>
      <c r="CMO294" s="730"/>
      <c r="CMP294" s="730"/>
      <c r="CMQ294" s="730"/>
      <c r="CMR294" s="730"/>
      <c r="CMS294" s="730"/>
      <c r="CMT294" s="730"/>
      <c r="CMU294" s="730"/>
      <c r="CMV294" s="730"/>
      <c r="CMW294" s="730"/>
      <c r="CMX294" s="730"/>
      <c r="CMY294" s="730"/>
      <c r="CMZ294" s="730"/>
      <c r="CNA294" s="730"/>
      <c r="CNB294" s="730"/>
      <c r="CNC294" s="730"/>
      <c r="CND294" s="730"/>
      <c r="CNE294" s="730"/>
      <c r="CNF294" s="730"/>
      <c r="CNG294" s="730"/>
      <c r="CNH294" s="730"/>
      <c r="CNI294" s="730"/>
      <c r="CNJ294" s="730"/>
      <c r="CNK294" s="730"/>
      <c r="CNL294" s="730"/>
      <c r="CNM294" s="730"/>
      <c r="CNN294" s="730"/>
      <c r="CNO294" s="730"/>
      <c r="CNP294" s="730"/>
      <c r="CNQ294" s="730"/>
      <c r="CNR294" s="730"/>
      <c r="CNS294" s="730"/>
      <c r="CNT294" s="730"/>
      <c r="CNU294" s="730"/>
      <c r="CNV294" s="730"/>
      <c r="CNW294" s="730"/>
      <c r="CNX294" s="730"/>
      <c r="CNY294" s="730"/>
      <c r="CNZ294" s="730"/>
      <c r="COA294" s="730"/>
      <c r="COB294" s="730"/>
      <c r="COC294" s="730"/>
      <c r="COD294" s="730"/>
      <c r="COE294" s="730"/>
      <c r="COF294" s="730"/>
      <c r="COG294" s="730"/>
      <c r="COH294" s="730"/>
      <c r="COI294" s="730"/>
      <c r="COJ294" s="730"/>
      <c r="COK294" s="730"/>
      <c r="COL294" s="730"/>
      <c r="COM294" s="730"/>
      <c r="CON294" s="730"/>
      <c r="COO294" s="730"/>
      <c r="COP294" s="730"/>
      <c r="COQ294" s="730"/>
      <c r="COR294" s="730"/>
      <c r="COS294" s="730"/>
      <c r="COT294" s="730"/>
      <c r="COU294" s="730"/>
      <c r="COV294" s="730"/>
      <c r="COW294" s="730"/>
      <c r="COX294" s="730"/>
      <c r="COY294" s="730"/>
      <c r="COZ294" s="730"/>
      <c r="CPA294" s="730"/>
      <c r="CPB294" s="730"/>
      <c r="CPC294" s="730"/>
      <c r="CPD294" s="730"/>
      <c r="CPE294" s="730"/>
      <c r="CPF294" s="730"/>
      <c r="CPG294" s="730"/>
      <c r="CPH294" s="730"/>
      <c r="CPI294" s="730"/>
      <c r="CPJ294" s="730"/>
      <c r="CPK294" s="730"/>
      <c r="CPL294" s="730"/>
      <c r="CPM294" s="730"/>
      <c r="CPN294" s="730"/>
      <c r="CPO294" s="730"/>
      <c r="CPP294" s="730"/>
      <c r="CPQ294" s="730"/>
      <c r="CPR294" s="730"/>
      <c r="CPS294" s="730"/>
      <c r="CPT294" s="730"/>
      <c r="CPU294" s="730"/>
      <c r="CPV294" s="730"/>
      <c r="CPW294" s="730"/>
      <c r="CPX294" s="730"/>
      <c r="CPY294" s="730"/>
      <c r="CPZ294" s="730"/>
      <c r="CQA294" s="730"/>
      <c r="CQB294" s="730"/>
      <c r="CQC294" s="730"/>
      <c r="CQD294" s="730"/>
      <c r="CQE294" s="730"/>
      <c r="CQF294" s="730"/>
      <c r="CQG294" s="730"/>
      <c r="CQH294" s="730"/>
      <c r="CQI294" s="730"/>
      <c r="CQJ294" s="730"/>
      <c r="CQK294" s="730"/>
      <c r="CQL294" s="730"/>
      <c r="CQM294" s="730"/>
      <c r="CQN294" s="730"/>
      <c r="CQO294" s="730"/>
      <c r="CQP294" s="730"/>
      <c r="CQQ294" s="730"/>
      <c r="CQR294" s="730"/>
      <c r="CQS294" s="730"/>
      <c r="CQT294" s="730"/>
      <c r="CQU294" s="730"/>
      <c r="CQV294" s="730"/>
      <c r="CQW294" s="730"/>
      <c r="CQX294" s="730"/>
      <c r="CQY294" s="730"/>
      <c r="CQZ294" s="730"/>
      <c r="CRA294" s="730"/>
      <c r="CRB294" s="730"/>
      <c r="CRC294" s="730"/>
      <c r="CRD294" s="730"/>
      <c r="CRE294" s="730"/>
      <c r="CRF294" s="730"/>
      <c r="CRG294" s="730"/>
      <c r="CRH294" s="730"/>
      <c r="CRI294" s="730"/>
      <c r="CRJ294" s="730"/>
      <c r="CRK294" s="730"/>
      <c r="CRL294" s="730"/>
      <c r="CRM294" s="730"/>
      <c r="CRN294" s="730"/>
      <c r="CRO294" s="730"/>
      <c r="CRP294" s="730"/>
      <c r="CRQ294" s="730"/>
      <c r="CRR294" s="730"/>
      <c r="CRS294" s="730"/>
      <c r="CRT294" s="730"/>
      <c r="CRU294" s="730"/>
      <c r="CRV294" s="730"/>
      <c r="CRW294" s="730"/>
      <c r="CRX294" s="730"/>
      <c r="CRY294" s="730"/>
      <c r="CRZ294" s="730"/>
      <c r="CSA294" s="730"/>
      <c r="CSB294" s="730"/>
      <c r="CSC294" s="730"/>
      <c r="CSD294" s="730"/>
      <c r="CSE294" s="730"/>
      <c r="CSF294" s="730"/>
      <c r="CSG294" s="730"/>
      <c r="CSH294" s="730"/>
      <c r="CSI294" s="730"/>
      <c r="CSJ294" s="730"/>
      <c r="CSK294" s="730"/>
      <c r="CSL294" s="730"/>
      <c r="CSM294" s="730"/>
      <c r="CSN294" s="730"/>
      <c r="CSO294" s="730"/>
      <c r="CSP294" s="730"/>
      <c r="CSQ294" s="730"/>
      <c r="CSR294" s="730"/>
      <c r="CSS294" s="730"/>
      <c r="CST294" s="730"/>
      <c r="CSU294" s="730"/>
      <c r="CSV294" s="730"/>
      <c r="CSW294" s="730"/>
      <c r="CSX294" s="730"/>
      <c r="CSY294" s="730"/>
      <c r="CSZ294" s="730"/>
      <c r="CTA294" s="730"/>
      <c r="CTB294" s="730"/>
      <c r="CTC294" s="730"/>
      <c r="CTD294" s="730"/>
      <c r="CTE294" s="730"/>
      <c r="CTF294" s="730"/>
      <c r="CTG294" s="730"/>
      <c r="CTH294" s="730"/>
      <c r="CTI294" s="730"/>
      <c r="CTJ294" s="730"/>
      <c r="CTK294" s="730"/>
      <c r="CTL294" s="730"/>
      <c r="CTM294" s="730"/>
      <c r="CTN294" s="730"/>
      <c r="CTO294" s="730"/>
      <c r="CTP294" s="730"/>
      <c r="CTQ294" s="730"/>
      <c r="CTR294" s="730"/>
      <c r="CTS294" s="730"/>
      <c r="CTT294" s="730"/>
      <c r="CTU294" s="730"/>
      <c r="CTV294" s="730"/>
      <c r="CTW294" s="730"/>
      <c r="CTX294" s="730"/>
      <c r="CTY294" s="730"/>
      <c r="CTZ294" s="730"/>
      <c r="CUA294" s="730"/>
      <c r="CUB294" s="730"/>
      <c r="CUC294" s="730"/>
      <c r="CUD294" s="730"/>
      <c r="CUE294" s="730"/>
      <c r="CUF294" s="730"/>
      <c r="CUG294" s="730"/>
      <c r="CUH294" s="730"/>
      <c r="CUI294" s="730"/>
      <c r="CUJ294" s="730"/>
      <c r="CUK294" s="730"/>
      <c r="CUL294" s="730"/>
      <c r="CUM294" s="730"/>
      <c r="CUN294" s="730"/>
      <c r="CUO294" s="730"/>
      <c r="CUP294" s="730"/>
      <c r="CUQ294" s="730"/>
      <c r="CUR294" s="730"/>
      <c r="CUS294" s="730"/>
      <c r="CUT294" s="730"/>
      <c r="CUU294" s="730"/>
      <c r="CUV294" s="730"/>
      <c r="CUW294" s="730"/>
      <c r="CUX294" s="730"/>
      <c r="CUY294" s="730"/>
      <c r="CUZ294" s="730"/>
      <c r="CVA294" s="730"/>
      <c r="CVB294" s="730"/>
      <c r="CVC294" s="730"/>
      <c r="CVD294" s="730"/>
      <c r="CVE294" s="730"/>
      <c r="CVF294" s="730"/>
      <c r="CVG294" s="730"/>
      <c r="CVH294" s="730"/>
      <c r="CVI294" s="730"/>
      <c r="CVJ294" s="730"/>
      <c r="CVK294" s="730"/>
      <c r="CVL294" s="730"/>
      <c r="CVM294" s="730"/>
      <c r="CVN294" s="730"/>
      <c r="CVO294" s="730"/>
      <c r="CVP294" s="730"/>
      <c r="CVQ294" s="730"/>
      <c r="CVR294" s="730"/>
      <c r="CVS294" s="730"/>
      <c r="CVT294" s="730"/>
      <c r="CVU294" s="730"/>
      <c r="CVV294" s="730"/>
      <c r="CVW294" s="730"/>
      <c r="CVX294" s="730"/>
      <c r="CVY294" s="730"/>
      <c r="CVZ294" s="730"/>
      <c r="CWA294" s="730"/>
      <c r="CWB294" s="730"/>
      <c r="CWC294" s="730"/>
      <c r="CWD294" s="730"/>
      <c r="CWE294" s="730"/>
      <c r="CWF294" s="730"/>
      <c r="CWG294" s="730"/>
      <c r="CWH294" s="730"/>
      <c r="CWI294" s="730"/>
      <c r="CWJ294" s="730"/>
      <c r="CWK294" s="730"/>
      <c r="CWL294" s="730"/>
      <c r="CWM294" s="730"/>
      <c r="CWN294" s="730"/>
      <c r="CWO294" s="730"/>
      <c r="CWP294" s="730"/>
      <c r="CWQ294" s="730"/>
      <c r="CWR294" s="730"/>
      <c r="CWS294" s="730"/>
      <c r="CWT294" s="730"/>
      <c r="CWU294" s="730"/>
      <c r="CWV294" s="730"/>
      <c r="CWW294" s="730"/>
      <c r="CWX294" s="730"/>
      <c r="CWY294" s="730"/>
      <c r="CWZ294" s="730"/>
      <c r="CXA294" s="730"/>
      <c r="CXB294" s="730"/>
      <c r="CXC294" s="730"/>
      <c r="CXD294" s="730"/>
      <c r="CXE294" s="730"/>
      <c r="CXF294" s="730"/>
      <c r="CXG294" s="730"/>
      <c r="CXH294" s="730"/>
      <c r="CXI294" s="730"/>
      <c r="CXJ294" s="730"/>
      <c r="CXK294" s="730"/>
      <c r="CXL294" s="730"/>
      <c r="CXM294" s="730"/>
      <c r="CXN294" s="730"/>
      <c r="CXO294" s="730"/>
      <c r="CXP294" s="730"/>
      <c r="CXQ294" s="730"/>
      <c r="CXR294" s="730"/>
      <c r="CXS294" s="730"/>
      <c r="CXT294" s="730"/>
      <c r="CXU294" s="730"/>
      <c r="CXV294" s="730"/>
      <c r="CXW294" s="730"/>
      <c r="CXX294" s="730"/>
      <c r="CXY294" s="730"/>
      <c r="CXZ294" s="730"/>
      <c r="CYA294" s="730"/>
      <c r="CYB294" s="730"/>
      <c r="CYC294" s="730"/>
      <c r="CYD294" s="730"/>
      <c r="CYE294" s="730"/>
      <c r="CYF294" s="730"/>
      <c r="CYG294" s="730"/>
      <c r="CYH294" s="730"/>
      <c r="CYI294" s="730"/>
      <c r="CYJ294" s="730"/>
      <c r="CYK294" s="730"/>
      <c r="CYL294" s="730"/>
      <c r="CYM294" s="730"/>
      <c r="CYN294" s="730"/>
      <c r="CYO294" s="730"/>
      <c r="CYP294" s="730"/>
      <c r="CYQ294" s="730"/>
      <c r="CYR294" s="730"/>
      <c r="CYS294" s="730"/>
      <c r="CYT294" s="730"/>
      <c r="CYU294" s="730"/>
      <c r="CYV294" s="730"/>
      <c r="CYW294" s="730"/>
      <c r="CYX294" s="730"/>
      <c r="CYY294" s="730"/>
      <c r="CYZ294" s="730"/>
      <c r="CZA294" s="730"/>
      <c r="CZB294" s="730"/>
      <c r="CZC294" s="730"/>
      <c r="CZD294" s="730"/>
      <c r="CZE294" s="730"/>
      <c r="CZF294" s="730"/>
      <c r="CZG294" s="730"/>
      <c r="CZH294" s="730"/>
      <c r="CZI294" s="730"/>
      <c r="CZJ294" s="730"/>
      <c r="CZK294" s="730"/>
      <c r="CZL294" s="730"/>
      <c r="CZM294" s="730"/>
      <c r="CZN294" s="730"/>
      <c r="CZO294" s="730"/>
      <c r="CZP294" s="730"/>
      <c r="CZQ294" s="730"/>
      <c r="CZR294" s="730"/>
      <c r="CZS294" s="730"/>
      <c r="CZT294" s="730"/>
      <c r="CZU294" s="730"/>
      <c r="CZV294" s="730"/>
      <c r="CZW294" s="730"/>
      <c r="CZX294" s="730"/>
      <c r="CZY294" s="730"/>
      <c r="CZZ294" s="730"/>
      <c r="DAA294" s="730"/>
      <c r="DAB294" s="730"/>
      <c r="DAC294" s="730"/>
      <c r="DAD294" s="730"/>
      <c r="DAE294" s="730"/>
      <c r="DAF294" s="730"/>
      <c r="DAG294" s="730"/>
      <c r="DAH294" s="730"/>
      <c r="DAI294" s="730"/>
      <c r="DAJ294" s="730"/>
      <c r="DAK294" s="730"/>
      <c r="DAL294" s="730"/>
      <c r="DAM294" s="730"/>
      <c r="DAN294" s="730"/>
      <c r="DAO294" s="730"/>
      <c r="DAP294" s="730"/>
      <c r="DAQ294" s="730"/>
      <c r="DAR294" s="730"/>
      <c r="DAS294" s="730"/>
      <c r="DAT294" s="730"/>
      <c r="DAU294" s="730"/>
      <c r="DAV294" s="730"/>
      <c r="DAW294" s="730"/>
      <c r="DAX294" s="730"/>
      <c r="DAY294" s="730"/>
      <c r="DAZ294" s="730"/>
      <c r="DBA294" s="730"/>
      <c r="DBB294" s="730"/>
      <c r="DBC294" s="730"/>
      <c r="DBD294" s="730"/>
      <c r="DBE294" s="730"/>
      <c r="DBF294" s="730"/>
      <c r="DBG294" s="730"/>
      <c r="DBH294" s="730"/>
      <c r="DBI294" s="730"/>
      <c r="DBJ294" s="730"/>
      <c r="DBK294" s="730"/>
      <c r="DBL294" s="730"/>
      <c r="DBM294" s="730"/>
      <c r="DBN294" s="730"/>
      <c r="DBO294" s="730"/>
      <c r="DBP294" s="730"/>
      <c r="DBQ294" s="730"/>
      <c r="DBR294" s="730"/>
      <c r="DBS294" s="730"/>
      <c r="DBT294" s="730"/>
      <c r="DBU294" s="730"/>
      <c r="DBV294" s="730"/>
      <c r="DBW294" s="730"/>
      <c r="DBX294" s="730"/>
      <c r="DBY294" s="730"/>
      <c r="DBZ294" s="730"/>
      <c r="DCA294" s="730"/>
      <c r="DCB294" s="730"/>
      <c r="DCC294" s="730"/>
      <c r="DCD294" s="730"/>
      <c r="DCE294" s="730"/>
      <c r="DCF294" s="730"/>
      <c r="DCG294" s="730"/>
      <c r="DCH294" s="730"/>
      <c r="DCI294" s="730"/>
      <c r="DCJ294" s="730"/>
      <c r="DCK294" s="730"/>
      <c r="DCL294" s="730"/>
      <c r="DCM294" s="730"/>
      <c r="DCN294" s="730"/>
      <c r="DCO294" s="730"/>
      <c r="DCP294" s="730"/>
      <c r="DCQ294" s="730"/>
      <c r="DCR294" s="730"/>
      <c r="DCS294" s="730"/>
      <c r="DCT294" s="730"/>
      <c r="DCU294" s="730"/>
      <c r="DCV294" s="730"/>
      <c r="DCW294" s="730"/>
      <c r="DCX294" s="730"/>
      <c r="DCY294" s="730"/>
      <c r="DCZ294" s="730"/>
      <c r="DDA294" s="730"/>
      <c r="DDB294" s="730"/>
      <c r="DDC294" s="730"/>
      <c r="DDD294" s="730"/>
      <c r="DDE294" s="730"/>
      <c r="DDF294" s="730"/>
      <c r="DDG294" s="730"/>
      <c r="DDH294" s="730"/>
      <c r="DDI294" s="730"/>
      <c r="DDJ294" s="730"/>
      <c r="DDK294" s="730"/>
      <c r="DDL294" s="730"/>
      <c r="DDM294" s="730"/>
      <c r="DDN294" s="730"/>
      <c r="DDO294" s="730"/>
      <c r="DDP294" s="730"/>
      <c r="DDQ294" s="730"/>
      <c r="DDR294" s="730"/>
      <c r="DDS294" s="730"/>
      <c r="DDT294" s="730"/>
      <c r="DDU294" s="730"/>
      <c r="DDV294" s="730"/>
      <c r="DDW294" s="730"/>
      <c r="DDX294" s="730"/>
      <c r="DDY294" s="730"/>
      <c r="DDZ294" s="730"/>
      <c r="DEA294" s="730"/>
      <c r="DEB294" s="730"/>
      <c r="DEC294" s="730"/>
      <c r="DED294" s="730"/>
      <c r="DEE294" s="730"/>
      <c r="DEF294" s="730"/>
      <c r="DEG294" s="730"/>
      <c r="DEH294" s="730"/>
      <c r="DEI294" s="730"/>
      <c r="DEJ294" s="730"/>
      <c r="DEK294" s="730"/>
      <c r="DEL294" s="730"/>
      <c r="DEM294" s="730"/>
      <c r="DEN294" s="730"/>
      <c r="DEO294" s="730"/>
      <c r="DEP294" s="730"/>
      <c r="DEQ294" s="730"/>
      <c r="DER294" s="730"/>
      <c r="DES294" s="730"/>
      <c r="DET294" s="730"/>
      <c r="DEU294" s="730"/>
      <c r="DEV294" s="730"/>
      <c r="DEW294" s="730"/>
      <c r="DEX294" s="730"/>
      <c r="DEY294" s="730"/>
      <c r="DEZ294" s="730"/>
      <c r="DFA294" s="730"/>
      <c r="DFB294" s="730"/>
      <c r="DFC294" s="730"/>
      <c r="DFD294" s="730"/>
      <c r="DFE294" s="730"/>
      <c r="DFF294" s="730"/>
      <c r="DFG294" s="730"/>
      <c r="DFH294" s="730"/>
      <c r="DFI294" s="730"/>
      <c r="DFJ294" s="730"/>
      <c r="DFK294" s="730"/>
      <c r="DFL294" s="730"/>
      <c r="DFM294" s="730"/>
      <c r="DFN294" s="730"/>
      <c r="DFO294" s="730"/>
      <c r="DFP294" s="730"/>
      <c r="DFQ294" s="730"/>
      <c r="DFR294" s="730"/>
      <c r="DFS294" s="730"/>
      <c r="DFT294" s="730"/>
      <c r="DFU294" s="730"/>
      <c r="DFV294" s="730"/>
      <c r="DFW294" s="730"/>
      <c r="DFX294" s="730"/>
      <c r="DFY294" s="730"/>
      <c r="DFZ294" s="730"/>
      <c r="DGA294" s="730"/>
      <c r="DGB294" s="730"/>
      <c r="DGC294" s="730"/>
      <c r="DGD294" s="730"/>
      <c r="DGE294" s="730"/>
      <c r="DGF294" s="730"/>
      <c r="DGG294" s="730"/>
      <c r="DGH294" s="730"/>
      <c r="DGI294" s="730"/>
      <c r="DGJ294" s="730"/>
      <c r="DGK294" s="730"/>
      <c r="DGL294" s="730"/>
      <c r="DGM294" s="730"/>
      <c r="DGN294" s="730"/>
      <c r="DGO294" s="730"/>
      <c r="DGP294" s="730"/>
      <c r="DGQ294" s="730"/>
      <c r="DGR294" s="730"/>
      <c r="DGS294" s="730"/>
      <c r="DGT294" s="730"/>
      <c r="DGU294" s="730"/>
      <c r="DGV294" s="730"/>
      <c r="DGW294" s="730"/>
      <c r="DGX294" s="730"/>
      <c r="DGY294" s="730"/>
      <c r="DGZ294" s="730"/>
      <c r="DHA294" s="730"/>
      <c r="DHB294" s="730"/>
      <c r="DHC294" s="730"/>
      <c r="DHD294" s="730"/>
      <c r="DHE294" s="730"/>
      <c r="DHF294" s="730"/>
      <c r="DHG294" s="730"/>
      <c r="DHH294" s="730"/>
      <c r="DHI294" s="730"/>
      <c r="DHJ294" s="730"/>
      <c r="DHK294" s="730"/>
      <c r="DHL294" s="730"/>
      <c r="DHM294" s="730"/>
      <c r="DHN294" s="730"/>
      <c r="DHO294" s="730"/>
      <c r="DHP294" s="730"/>
      <c r="DHQ294" s="730"/>
      <c r="DHR294" s="730"/>
      <c r="DHS294" s="730"/>
      <c r="DHT294" s="730"/>
      <c r="DHU294" s="730"/>
      <c r="DHV294" s="730"/>
      <c r="DHW294" s="730"/>
      <c r="DHX294" s="730"/>
      <c r="DHY294" s="730"/>
      <c r="DHZ294" s="730"/>
      <c r="DIA294" s="730"/>
      <c r="DIB294" s="730"/>
      <c r="DIC294" s="730"/>
      <c r="DID294" s="730"/>
      <c r="DIE294" s="730"/>
      <c r="DIF294" s="730"/>
      <c r="DIG294" s="730"/>
      <c r="DIH294" s="730"/>
      <c r="DII294" s="730"/>
      <c r="DIJ294" s="730"/>
      <c r="DIK294" s="730"/>
      <c r="DIL294" s="730"/>
      <c r="DIM294" s="730"/>
      <c r="DIN294" s="730"/>
      <c r="DIO294" s="730"/>
      <c r="DIP294" s="730"/>
      <c r="DIQ294" s="730"/>
      <c r="DIR294" s="730"/>
      <c r="DIS294" s="730"/>
      <c r="DIT294" s="730"/>
      <c r="DIU294" s="730"/>
      <c r="DIV294" s="730"/>
      <c r="DIW294" s="730"/>
      <c r="DIX294" s="730"/>
      <c r="DIY294" s="730"/>
      <c r="DIZ294" s="730"/>
      <c r="DJA294" s="730"/>
      <c r="DJB294" s="730"/>
      <c r="DJC294" s="730"/>
      <c r="DJD294" s="730"/>
      <c r="DJE294" s="730"/>
      <c r="DJF294" s="730"/>
      <c r="DJG294" s="730"/>
      <c r="DJH294" s="730"/>
      <c r="DJI294" s="730"/>
      <c r="DJJ294" s="730"/>
      <c r="DJK294" s="730"/>
      <c r="DJL294" s="730"/>
      <c r="DJM294" s="730"/>
      <c r="DJN294" s="730"/>
      <c r="DJO294" s="730"/>
      <c r="DJP294" s="730"/>
      <c r="DJQ294" s="730"/>
      <c r="DJR294" s="730"/>
      <c r="DJS294" s="730"/>
      <c r="DJT294" s="730"/>
      <c r="DJU294" s="730"/>
      <c r="DJV294" s="730"/>
      <c r="DJW294" s="730"/>
      <c r="DJX294" s="730"/>
      <c r="DJY294" s="730"/>
      <c r="DJZ294" s="730"/>
      <c r="DKA294" s="730"/>
      <c r="DKB294" s="730"/>
      <c r="DKC294" s="730"/>
      <c r="DKD294" s="730"/>
      <c r="DKE294" s="730"/>
      <c r="DKF294" s="730"/>
      <c r="DKG294" s="730"/>
      <c r="DKH294" s="730"/>
      <c r="DKI294" s="730"/>
      <c r="DKJ294" s="730"/>
      <c r="DKK294" s="730"/>
      <c r="DKL294" s="730"/>
      <c r="DKM294" s="730"/>
      <c r="DKN294" s="730"/>
      <c r="DKO294" s="730"/>
      <c r="DKP294" s="730"/>
      <c r="DKQ294" s="730"/>
      <c r="DKR294" s="730"/>
      <c r="DKS294" s="730"/>
      <c r="DKT294" s="730"/>
      <c r="DKU294" s="730"/>
      <c r="DKV294" s="730"/>
      <c r="DKW294" s="730"/>
      <c r="DKX294" s="730"/>
      <c r="DKY294" s="730"/>
      <c r="DKZ294" s="730"/>
      <c r="DLA294" s="730"/>
      <c r="DLB294" s="730"/>
      <c r="DLC294" s="730"/>
      <c r="DLD294" s="730"/>
      <c r="DLE294" s="730"/>
      <c r="DLF294" s="730"/>
      <c r="DLG294" s="730"/>
      <c r="DLH294" s="730"/>
      <c r="DLI294" s="730"/>
      <c r="DLJ294" s="730"/>
      <c r="DLK294" s="730"/>
      <c r="DLL294" s="730"/>
      <c r="DLM294" s="730"/>
      <c r="DLN294" s="730"/>
      <c r="DLO294" s="730"/>
      <c r="DLP294" s="730"/>
      <c r="DLQ294" s="730"/>
      <c r="DLR294" s="730"/>
      <c r="DLS294" s="730"/>
      <c r="DLT294" s="730"/>
      <c r="DLU294" s="730"/>
      <c r="DLV294" s="730"/>
      <c r="DLW294" s="730"/>
      <c r="DLX294" s="730"/>
      <c r="DLY294" s="730"/>
      <c r="DLZ294" s="730"/>
      <c r="DMA294" s="730"/>
      <c r="DMB294" s="730"/>
      <c r="DMC294" s="730"/>
      <c r="DMD294" s="730"/>
      <c r="DME294" s="730"/>
      <c r="DMF294" s="730"/>
      <c r="DMG294" s="730"/>
      <c r="DMH294" s="730"/>
      <c r="DMI294" s="730"/>
      <c r="DMJ294" s="730"/>
      <c r="DMK294" s="730"/>
      <c r="DML294" s="730"/>
      <c r="DMM294" s="730"/>
      <c r="DMN294" s="730"/>
      <c r="DMO294" s="730"/>
      <c r="DMP294" s="730"/>
      <c r="DMQ294" s="730"/>
      <c r="DMR294" s="730"/>
      <c r="DMS294" s="730"/>
      <c r="DMT294" s="730"/>
      <c r="DMU294" s="730"/>
      <c r="DMV294" s="730"/>
      <c r="DMW294" s="730"/>
      <c r="DMX294" s="730"/>
      <c r="DMY294" s="730"/>
      <c r="DMZ294" s="730"/>
      <c r="DNA294" s="730"/>
      <c r="DNB294" s="730"/>
      <c r="DNC294" s="730"/>
      <c r="DND294" s="730"/>
      <c r="DNE294" s="730"/>
      <c r="DNF294" s="730"/>
      <c r="DNG294" s="730"/>
      <c r="DNH294" s="730"/>
      <c r="DNI294" s="730"/>
      <c r="DNJ294" s="730"/>
      <c r="DNK294" s="730"/>
      <c r="DNL294" s="730"/>
      <c r="DNM294" s="730"/>
      <c r="DNN294" s="730"/>
      <c r="DNO294" s="730"/>
      <c r="DNP294" s="730"/>
      <c r="DNQ294" s="730"/>
      <c r="DNR294" s="730"/>
      <c r="DNS294" s="730"/>
      <c r="DNT294" s="730"/>
      <c r="DNU294" s="730"/>
      <c r="DNV294" s="730"/>
      <c r="DNW294" s="730"/>
      <c r="DNX294" s="730"/>
      <c r="DNY294" s="730"/>
      <c r="DNZ294" s="730"/>
      <c r="DOA294" s="730"/>
      <c r="DOB294" s="730"/>
      <c r="DOC294" s="730"/>
      <c r="DOD294" s="730"/>
      <c r="DOE294" s="730"/>
      <c r="DOF294" s="730"/>
      <c r="DOG294" s="730"/>
      <c r="DOH294" s="730"/>
      <c r="DOI294" s="730"/>
      <c r="DOJ294" s="730"/>
      <c r="DOK294" s="730"/>
      <c r="DOL294" s="730"/>
      <c r="DOM294" s="730"/>
      <c r="DON294" s="730"/>
      <c r="DOO294" s="730"/>
      <c r="DOP294" s="730"/>
      <c r="DOQ294" s="730"/>
      <c r="DOR294" s="730"/>
      <c r="DOS294" s="730"/>
      <c r="DOT294" s="730"/>
      <c r="DOU294" s="730"/>
      <c r="DOV294" s="730"/>
      <c r="DOW294" s="730"/>
      <c r="DOX294" s="730"/>
      <c r="DOY294" s="730"/>
      <c r="DOZ294" s="730"/>
      <c r="DPA294" s="730"/>
      <c r="DPB294" s="730"/>
      <c r="DPC294" s="730"/>
      <c r="DPD294" s="730"/>
      <c r="DPE294" s="730"/>
      <c r="DPF294" s="730"/>
      <c r="DPG294" s="730"/>
      <c r="DPH294" s="730"/>
      <c r="DPI294" s="730"/>
      <c r="DPJ294" s="730"/>
      <c r="DPK294" s="730"/>
      <c r="DPL294" s="730"/>
      <c r="DPM294" s="730"/>
      <c r="DPN294" s="730"/>
      <c r="DPO294" s="730"/>
      <c r="DPP294" s="730"/>
      <c r="DPQ294" s="730"/>
      <c r="DPR294" s="730"/>
      <c r="DPS294" s="730"/>
      <c r="DPT294" s="730"/>
      <c r="DPU294" s="730"/>
      <c r="DPV294" s="730"/>
      <c r="DPW294" s="730"/>
      <c r="DPX294" s="730"/>
      <c r="DPY294" s="730"/>
      <c r="DPZ294" s="730"/>
      <c r="DQA294" s="730"/>
      <c r="DQB294" s="730"/>
      <c r="DQC294" s="730"/>
      <c r="DQD294" s="730"/>
      <c r="DQE294" s="730"/>
      <c r="DQF294" s="730"/>
      <c r="DQG294" s="730"/>
      <c r="DQH294" s="730"/>
      <c r="DQI294" s="730"/>
      <c r="DQJ294" s="730"/>
      <c r="DQK294" s="730"/>
      <c r="DQL294" s="730"/>
      <c r="DQM294" s="730"/>
      <c r="DQN294" s="730"/>
      <c r="DQO294" s="730"/>
      <c r="DQP294" s="730"/>
      <c r="DQQ294" s="730"/>
      <c r="DQR294" s="730"/>
      <c r="DQS294" s="730"/>
      <c r="DQT294" s="730"/>
      <c r="DQU294" s="730"/>
      <c r="DQV294" s="730"/>
      <c r="DQW294" s="730"/>
      <c r="DQX294" s="730"/>
      <c r="DQY294" s="730"/>
      <c r="DQZ294" s="730"/>
      <c r="DRA294" s="730"/>
      <c r="DRB294" s="730"/>
      <c r="DRC294" s="730"/>
      <c r="DRD294" s="730"/>
      <c r="DRE294" s="730"/>
      <c r="DRF294" s="730"/>
      <c r="DRG294" s="730"/>
      <c r="DRH294" s="730"/>
      <c r="DRI294" s="730"/>
      <c r="DRJ294" s="730"/>
      <c r="DRK294" s="730"/>
      <c r="DRL294" s="730"/>
      <c r="DRM294" s="730"/>
      <c r="DRN294" s="730"/>
      <c r="DRO294" s="730"/>
      <c r="DRP294" s="730"/>
      <c r="DRQ294" s="730"/>
      <c r="DRR294" s="730"/>
      <c r="DRS294" s="730"/>
      <c r="DRT294" s="730"/>
      <c r="DRU294" s="730"/>
      <c r="DRV294" s="730"/>
      <c r="DRW294" s="730"/>
      <c r="DRX294" s="730"/>
      <c r="DRY294" s="730"/>
      <c r="DRZ294" s="730"/>
      <c r="DSA294" s="730"/>
      <c r="DSB294" s="730"/>
      <c r="DSC294" s="730"/>
      <c r="DSD294" s="730"/>
      <c r="DSE294" s="730"/>
      <c r="DSF294" s="730"/>
      <c r="DSG294" s="730"/>
      <c r="DSH294" s="730"/>
      <c r="DSI294" s="730"/>
      <c r="DSJ294" s="730"/>
      <c r="DSK294" s="730"/>
      <c r="DSL294" s="730"/>
      <c r="DSM294" s="730"/>
      <c r="DSN294" s="730"/>
      <c r="DSO294" s="730"/>
      <c r="DSP294" s="730"/>
      <c r="DSQ294" s="730"/>
      <c r="DSR294" s="730"/>
      <c r="DSS294" s="730"/>
      <c r="DST294" s="730"/>
      <c r="DSU294" s="730"/>
      <c r="DSV294" s="730"/>
      <c r="DSW294" s="730"/>
      <c r="DSX294" s="730"/>
      <c r="DSY294" s="730"/>
      <c r="DSZ294" s="730"/>
      <c r="DTA294" s="730"/>
      <c r="DTB294" s="730"/>
      <c r="DTC294" s="730"/>
      <c r="DTD294" s="730"/>
      <c r="DTE294" s="730"/>
      <c r="DTF294" s="730"/>
      <c r="DTG294" s="730"/>
      <c r="DTH294" s="730"/>
      <c r="DTI294" s="730"/>
      <c r="DTJ294" s="730"/>
      <c r="DTK294" s="730"/>
      <c r="DTL294" s="730"/>
      <c r="DTM294" s="730"/>
      <c r="DTN294" s="730"/>
      <c r="DTO294" s="730"/>
      <c r="DTP294" s="730"/>
      <c r="DTQ294" s="730"/>
      <c r="DTR294" s="730"/>
      <c r="DTS294" s="730"/>
      <c r="DTT294" s="730"/>
      <c r="DTU294" s="730"/>
      <c r="DTV294" s="730"/>
      <c r="DTW294" s="730"/>
      <c r="DTX294" s="730"/>
      <c r="DTY294" s="730"/>
      <c r="DTZ294" s="730"/>
      <c r="DUA294" s="730"/>
      <c r="DUB294" s="730"/>
      <c r="DUC294" s="730"/>
      <c r="DUD294" s="730"/>
      <c r="DUE294" s="730"/>
      <c r="DUF294" s="730"/>
      <c r="DUG294" s="730"/>
      <c r="DUH294" s="730"/>
      <c r="DUI294" s="730"/>
      <c r="DUJ294" s="730"/>
      <c r="DUK294" s="730"/>
      <c r="DUL294" s="730"/>
      <c r="DUM294" s="730"/>
      <c r="DUN294" s="730"/>
      <c r="DUO294" s="730"/>
      <c r="DUP294" s="730"/>
      <c r="DUQ294" s="730"/>
      <c r="DUR294" s="730"/>
      <c r="DUS294" s="730"/>
      <c r="DUT294" s="730"/>
      <c r="DUU294" s="730"/>
      <c r="DUV294" s="730"/>
      <c r="DUW294" s="730"/>
      <c r="DUX294" s="730"/>
      <c r="DUY294" s="730"/>
      <c r="DUZ294" s="730"/>
      <c r="DVA294" s="730"/>
      <c r="DVB294" s="730"/>
      <c r="DVC294" s="730"/>
      <c r="DVD294" s="730"/>
      <c r="DVE294" s="730"/>
      <c r="DVF294" s="730"/>
      <c r="DVG294" s="730"/>
      <c r="DVH294" s="730"/>
      <c r="DVI294" s="730"/>
      <c r="DVJ294" s="730"/>
      <c r="DVK294" s="730"/>
      <c r="DVL294" s="730"/>
      <c r="DVM294" s="730"/>
      <c r="DVN294" s="730"/>
      <c r="DVO294" s="730"/>
      <c r="DVP294" s="730"/>
      <c r="DVQ294" s="730"/>
      <c r="DVR294" s="730"/>
      <c r="DVS294" s="730"/>
      <c r="DVT294" s="730"/>
      <c r="DVU294" s="730"/>
      <c r="DVV294" s="730"/>
      <c r="DVW294" s="730"/>
      <c r="DVX294" s="730"/>
      <c r="DVY294" s="730"/>
      <c r="DVZ294" s="730"/>
      <c r="DWA294" s="730"/>
      <c r="DWB294" s="730"/>
      <c r="DWC294" s="730"/>
      <c r="DWD294" s="730"/>
      <c r="DWE294" s="730"/>
      <c r="DWF294" s="730"/>
      <c r="DWG294" s="730"/>
      <c r="DWH294" s="730"/>
      <c r="DWI294" s="730"/>
      <c r="DWJ294" s="730"/>
      <c r="DWK294" s="730"/>
      <c r="DWL294" s="730"/>
      <c r="DWM294" s="730"/>
      <c r="DWN294" s="730"/>
      <c r="DWO294" s="730"/>
      <c r="DWP294" s="730"/>
      <c r="DWQ294" s="730"/>
      <c r="DWR294" s="730"/>
      <c r="DWS294" s="730"/>
      <c r="DWT294" s="730"/>
      <c r="DWU294" s="730"/>
      <c r="DWV294" s="730"/>
      <c r="DWW294" s="730"/>
      <c r="DWX294" s="730"/>
      <c r="DWY294" s="730"/>
      <c r="DWZ294" s="730"/>
      <c r="DXA294" s="730"/>
      <c r="DXB294" s="730"/>
      <c r="DXC294" s="730"/>
      <c r="DXD294" s="730"/>
      <c r="DXE294" s="730"/>
      <c r="DXF294" s="730"/>
      <c r="DXG294" s="730"/>
      <c r="DXH294" s="730"/>
      <c r="DXI294" s="730"/>
      <c r="DXJ294" s="730"/>
      <c r="DXK294" s="730"/>
      <c r="DXL294" s="730"/>
      <c r="DXM294" s="730"/>
      <c r="DXN294" s="730"/>
      <c r="DXO294" s="730"/>
      <c r="DXP294" s="730"/>
      <c r="DXQ294" s="730"/>
      <c r="DXR294" s="730"/>
      <c r="DXS294" s="730"/>
      <c r="DXT294" s="730"/>
      <c r="DXU294" s="730"/>
      <c r="DXV294" s="730"/>
      <c r="DXW294" s="730"/>
      <c r="DXX294" s="730"/>
      <c r="DXY294" s="730"/>
      <c r="DXZ294" s="730"/>
      <c r="DYA294" s="730"/>
      <c r="DYB294" s="730"/>
      <c r="DYC294" s="730"/>
      <c r="DYD294" s="730"/>
      <c r="DYE294" s="730"/>
      <c r="DYF294" s="730"/>
      <c r="DYG294" s="730"/>
      <c r="DYH294" s="730"/>
      <c r="DYI294" s="730"/>
      <c r="DYJ294" s="730"/>
      <c r="DYK294" s="730"/>
      <c r="DYL294" s="730"/>
      <c r="DYM294" s="730"/>
      <c r="DYN294" s="730"/>
      <c r="DYO294" s="730"/>
      <c r="DYP294" s="730"/>
      <c r="DYQ294" s="730"/>
      <c r="DYR294" s="730"/>
      <c r="DYS294" s="730"/>
      <c r="DYT294" s="730"/>
      <c r="DYU294" s="730"/>
      <c r="DYV294" s="730"/>
      <c r="DYW294" s="730"/>
      <c r="DYX294" s="730"/>
      <c r="DYY294" s="730"/>
      <c r="DYZ294" s="730"/>
      <c r="DZA294" s="730"/>
      <c r="DZB294" s="730"/>
      <c r="DZC294" s="730"/>
      <c r="DZD294" s="730"/>
      <c r="DZE294" s="730"/>
      <c r="DZF294" s="730"/>
      <c r="DZG294" s="730"/>
      <c r="DZH294" s="730"/>
      <c r="DZI294" s="730"/>
      <c r="DZJ294" s="730"/>
      <c r="DZK294" s="730"/>
      <c r="DZL294" s="730"/>
      <c r="DZM294" s="730"/>
      <c r="DZN294" s="730"/>
      <c r="DZO294" s="730"/>
      <c r="DZP294" s="730"/>
      <c r="DZQ294" s="730"/>
      <c r="DZR294" s="730"/>
      <c r="DZS294" s="730"/>
      <c r="DZT294" s="730"/>
      <c r="DZU294" s="730"/>
      <c r="DZV294" s="730"/>
      <c r="DZW294" s="730"/>
      <c r="DZX294" s="730"/>
      <c r="DZY294" s="730"/>
      <c r="DZZ294" s="730"/>
      <c r="EAA294" s="730"/>
      <c r="EAB294" s="730"/>
      <c r="EAC294" s="730"/>
      <c r="EAD294" s="730"/>
      <c r="EAE294" s="730"/>
      <c r="EAF294" s="730"/>
      <c r="EAG294" s="730"/>
      <c r="EAH294" s="730"/>
      <c r="EAI294" s="730"/>
      <c r="EAJ294" s="730"/>
      <c r="EAK294" s="730"/>
      <c r="EAL294" s="730"/>
      <c r="EAM294" s="730"/>
      <c r="EAN294" s="730"/>
      <c r="EAO294" s="730"/>
      <c r="EAP294" s="730"/>
      <c r="EAQ294" s="730"/>
      <c r="EAR294" s="730"/>
      <c r="EAS294" s="730"/>
      <c r="EAT294" s="730"/>
      <c r="EAU294" s="730"/>
      <c r="EAV294" s="730"/>
      <c r="EAW294" s="730"/>
      <c r="EAX294" s="730"/>
      <c r="EAY294" s="730"/>
      <c r="EAZ294" s="730"/>
      <c r="EBA294" s="730"/>
      <c r="EBB294" s="730"/>
      <c r="EBC294" s="730"/>
      <c r="EBD294" s="730"/>
      <c r="EBE294" s="730"/>
      <c r="EBF294" s="730"/>
      <c r="EBG294" s="730"/>
      <c r="EBH294" s="730"/>
      <c r="EBI294" s="730"/>
      <c r="EBJ294" s="730"/>
      <c r="EBK294" s="730"/>
      <c r="EBL294" s="730"/>
      <c r="EBM294" s="730"/>
      <c r="EBN294" s="730"/>
      <c r="EBO294" s="730"/>
      <c r="EBP294" s="730"/>
      <c r="EBQ294" s="730"/>
      <c r="EBR294" s="730"/>
      <c r="EBS294" s="730"/>
      <c r="EBT294" s="730"/>
      <c r="EBU294" s="730"/>
      <c r="EBV294" s="730"/>
      <c r="EBW294" s="730"/>
      <c r="EBX294" s="730"/>
      <c r="EBY294" s="730"/>
      <c r="EBZ294" s="730"/>
      <c r="ECA294" s="730"/>
      <c r="ECB294" s="730"/>
      <c r="ECC294" s="730"/>
      <c r="ECD294" s="730"/>
      <c r="ECE294" s="730"/>
      <c r="ECF294" s="730"/>
      <c r="ECG294" s="730"/>
      <c r="ECH294" s="730"/>
      <c r="ECI294" s="730"/>
      <c r="ECJ294" s="730"/>
      <c r="ECK294" s="730"/>
      <c r="ECL294" s="730"/>
      <c r="ECM294" s="730"/>
      <c r="ECN294" s="730"/>
      <c r="ECO294" s="730"/>
      <c r="ECP294" s="730"/>
      <c r="ECQ294" s="730"/>
      <c r="ECR294" s="730"/>
      <c r="ECS294" s="730"/>
      <c r="ECT294" s="730"/>
      <c r="ECU294" s="730"/>
      <c r="ECV294" s="730"/>
      <c r="ECW294" s="730"/>
      <c r="ECX294" s="730"/>
      <c r="ECY294" s="730"/>
      <c r="ECZ294" s="730"/>
      <c r="EDA294" s="730"/>
      <c r="EDB294" s="730"/>
      <c r="EDC294" s="730"/>
      <c r="EDD294" s="730"/>
      <c r="EDE294" s="730"/>
      <c r="EDF294" s="730"/>
      <c r="EDG294" s="730"/>
      <c r="EDH294" s="730"/>
      <c r="EDI294" s="730"/>
      <c r="EDJ294" s="730"/>
      <c r="EDK294" s="730"/>
      <c r="EDL294" s="730"/>
      <c r="EDM294" s="730"/>
      <c r="EDN294" s="730"/>
      <c r="EDO294" s="730"/>
      <c r="EDP294" s="730"/>
      <c r="EDQ294" s="730"/>
      <c r="EDR294" s="730"/>
      <c r="EDS294" s="730"/>
      <c r="EDT294" s="730"/>
      <c r="EDU294" s="730"/>
      <c r="EDV294" s="730"/>
      <c r="EDW294" s="730"/>
      <c r="EDX294" s="730"/>
      <c r="EDY294" s="730"/>
      <c r="EDZ294" s="730"/>
      <c r="EEA294" s="730"/>
      <c r="EEB294" s="730"/>
      <c r="EEC294" s="730"/>
      <c r="EED294" s="730"/>
      <c r="EEE294" s="730"/>
      <c r="EEF294" s="730"/>
      <c r="EEG294" s="730"/>
      <c r="EEH294" s="730"/>
      <c r="EEI294" s="730"/>
      <c r="EEJ294" s="730"/>
      <c r="EEK294" s="730"/>
      <c r="EEL294" s="730"/>
      <c r="EEM294" s="730"/>
      <c r="EEN294" s="730"/>
      <c r="EEO294" s="730"/>
      <c r="EEP294" s="730"/>
      <c r="EEQ294" s="730"/>
      <c r="EER294" s="730"/>
      <c r="EES294" s="730"/>
      <c r="EET294" s="730"/>
      <c r="EEU294" s="730"/>
      <c r="EEV294" s="730"/>
      <c r="EEW294" s="730"/>
      <c r="EEX294" s="730"/>
      <c r="EEY294" s="730"/>
      <c r="EEZ294" s="730"/>
      <c r="EFA294" s="730"/>
      <c r="EFB294" s="730"/>
      <c r="EFC294" s="730"/>
      <c r="EFD294" s="730"/>
      <c r="EFE294" s="730"/>
      <c r="EFF294" s="730"/>
      <c r="EFG294" s="730"/>
      <c r="EFH294" s="730"/>
      <c r="EFI294" s="730"/>
      <c r="EFJ294" s="730"/>
      <c r="EFK294" s="730"/>
      <c r="EFL294" s="730"/>
      <c r="EFM294" s="730"/>
      <c r="EFN294" s="730"/>
      <c r="EFO294" s="730"/>
      <c r="EFP294" s="730"/>
      <c r="EFQ294" s="730"/>
      <c r="EFR294" s="730"/>
      <c r="EFS294" s="730"/>
      <c r="EFT294" s="730"/>
      <c r="EFU294" s="730"/>
      <c r="EFV294" s="730"/>
      <c r="EFW294" s="730"/>
      <c r="EFX294" s="730"/>
      <c r="EFY294" s="730"/>
      <c r="EFZ294" s="730"/>
      <c r="EGA294" s="730"/>
      <c r="EGB294" s="730"/>
      <c r="EGC294" s="730"/>
      <c r="EGD294" s="730"/>
      <c r="EGE294" s="730"/>
      <c r="EGF294" s="730"/>
      <c r="EGG294" s="730"/>
      <c r="EGH294" s="730"/>
      <c r="EGI294" s="730"/>
      <c r="EGJ294" s="730"/>
      <c r="EGK294" s="730"/>
      <c r="EGL294" s="730"/>
      <c r="EGM294" s="730"/>
      <c r="EGN294" s="730"/>
      <c r="EGO294" s="730"/>
      <c r="EGP294" s="730"/>
      <c r="EGQ294" s="730"/>
      <c r="EGR294" s="730"/>
      <c r="EGS294" s="730"/>
      <c r="EGT294" s="730"/>
      <c r="EGU294" s="730"/>
      <c r="EGV294" s="730"/>
      <c r="EGW294" s="730"/>
      <c r="EGX294" s="730"/>
      <c r="EGY294" s="730"/>
      <c r="EGZ294" s="730"/>
      <c r="EHA294" s="730"/>
      <c r="EHB294" s="730"/>
      <c r="EHC294" s="730"/>
      <c r="EHD294" s="730"/>
      <c r="EHE294" s="730"/>
      <c r="EHF294" s="730"/>
      <c r="EHG294" s="730"/>
      <c r="EHH294" s="730"/>
      <c r="EHI294" s="730"/>
      <c r="EHJ294" s="730"/>
      <c r="EHK294" s="730"/>
      <c r="EHL294" s="730"/>
      <c r="EHM294" s="730"/>
      <c r="EHN294" s="730"/>
      <c r="EHO294" s="730"/>
      <c r="EHP294" s="730"/>
      <c r="EHQ294" s="730"/>
      <c r="EHR294" s="730"/>
      <c r="EHS294" s="730"/>
      <c r="EHT294" s="730"/>
      <c r="EHU294" s="730"/>
      <c r="EHV294" s="730"/>
      <c r="EHW294" s="730"/>
      <c r="EHX294" s="730"/>
      <c r="EHY294" s="730"/>
      <c r="EHZ294" s="730"/>
      <c r="EIA294" s="730"/>
      <c r="EIB294" s="730"/>
      <c r="EIC294" s="730"/>
      <c r="EID294" s="730"/>
      <c r="EIE294" s="730"/>
      <c r="EIF294" s="730"/>
      <c r="EIG294" s="730"/>
      <c r="EIH294" s="730"/>
      <c r="EII294" s="730"/>
      <c r="EIJ294" s="730"/>
      <c r="EIK294" s="730"/>
      <c r="EIL294" s="730"/>
      <c r="EIM294" s="730"/>
      <c r="EIN294" s="730"/>
      <c r="EIO294" s="730"/>
      <c r="EIP294" s="730"/>
      <c r="EIQ294" s="730"/>
      <c r="EIR294" s="730"/>
      <c r="EIS294" s="730"/>
      <c r="EIT294" s="730"/>
      <c r="EIU294" s="730"/>
      <c r="EIV294" s="730"/>
      <c r="EIW294" s="730"/>
      <c r="EIX294" s="730"/>
      <c r="EIY294" s="730"/>
      <c r="EIZ294" s="730"/>
      <c r="EJA294" s="730"/>
      <c r="EJB294" s="730"/>
      <c r="EJC294" s="730"/>
      <c r="EJD294" s="730"/>
      <c r="EJE294" s="730"/>
      <c r="EJF294" s="730"/>
      <c r="EJG294" s="730"/>
      <c r="EJH294" s="730"/>
      <c r="EJI294" s="730"/>
      <c r="EJJ294" s="730"/>
      <c r="EJK294" s="730"/>
      <c r="EJL294" s="730"/>
      <c r="EJM294" s="730"/>
      <c r="EJN294" s="730"/>
      <c r="EJO294" s="730"/>
      <c r="EJP294" s="730"/>
      <c r="EJQ294" s="730"/>
      <c r="EJR294" s="730"/>
      <c r="EJS294" s="730"/>
      <c r="EJT294" s="730"/>
      <c r="EJU294" s="730"/>
      <c r="EJV294" s="730"/>
      <c r="EJW294" s="730"/>
      <c r="EJX294" s="730"/>
      <c r="EJY294" s="730"/>
      <c r="EJZ294" s="730"/>
      <c r="EKA294" s="730"/>
      <c r="EKB294" s="730"/>
      <c r="EKC294" s="730"/>
      <c r="EKD294" s="730"/>
      <c r="EKE294" s="730"/>
      <c r="EKF294" s="730"/>
      <c r="EKG294" s="730"/>
      <c r="EKH294" s="730"/>
      <c r="EKI294" s="730"/>
      <c r="EKJ294" s="730"/>
      <c r="EKK294" s="730"/>
      <c r="EKL294" s="730"/>
      <c r="EKM294" s="730"/>
      <c r="EKN294" s="730"/>
      <c r="EKO294" s="730"/>
      <c r="EKP294" s="730"/>
      <c r="EKQ294" s="730"/>
      <c r="EKR294" s="730"/>
      <c r="EKS294" s="730"/>
      <c r="EKT294" s="730"/>
      <c r="EKU294" s="730"/>
      <c r="EKV294" s="730"/>
      <c r="EKW294" s="730"/>
      <c r="EKX294" s="730"/>
      <c r="EKY294" s="730"/>
      <c r="EKZ294" s="730"/>
      <c r="ELA294" s="730"/>
      <c r="ELB294" s="730"/>
      <c r="ELC294" s="730"/>
      <c r="ELD294" s="730"/>
      <c r="ELE294" s="730"/>
      <c r="ELF294" s="730"/>
      <c r="ELG294" s="730"/>
      <c r="ELH294" s="730"/>
      <c r="ELI294" s="730"/>
      <c r="ELJ294" s="730"/>
      <c r="ELK294" s="730"/>
      <c r="ELL294" s="730"/>
      <c r="ELM294" s="730"/>
      <c r="ELN294" s="730"/>
      <c r="ELO294" s="730"/>
      <c r="ELP294" s="730"/>
      <c r="ELQ294" s="730"/>
      <c r="ELR294" s="730"/>
      <c r="ELS294" s="730"/>
      <c r="ELT294" s="730"/>
      <c r="ELU294" s="730"/>
      <c r="ELV294" s="730"/>
      <c r="ELW294" s="730"/>
      <c r="ELX294" s="730"/>
      <c r="ELY294" s="730"/>
      <c r="ELZ294" s="730"/>
      <c r="EMA294" s="730"/>
      <c r="EMB294" s="730"/>
      <c r="EMC294" s="730"/>
      <c r="EMD294" s="730"/>
      <c r="EME294" s="730"/>
      <c r="EMF294" s="730"/>
      <c r="EMG294" s="730"/>
      <c r="EMH294" s="730"/>
      <c r="EMI294" s="730"/>
      <c r="EMJ294" s="730"/>
      <c r="EMK294" s="730"/>
      <c r="EML294" s="730"/>
      <c r="EMM294" s="730"/>
      <c r="EMN294" s="730"/>
      <c r="EMO294" s="730"/>
      <c r="EMP294" s="730"/>
      <c r="EMQ294" s="730"/>
      <c r="EMR294" s="730"/>
      <c r="EMS294" s="730"/>
      <c r="EMT294" s="730"/>
      <c r="EMU294" s="730"/>
      <c r="EMV294" s="730"/>
      <c r="EMW294" s="730"/>
      <c r="EMX294" s="730"/>
      <c r="EMY294" s="730"/>
      <c r="EMZ294" s="730"/>
      <c r="ENA294" s="730"/>
      <c r="ENB294" s="730"/>
      <c r="ENC294" s="730"/>
      <c r="END294" s="730"/>
      <c r="ENE294" s="730"/>
      <c r="ENF294" s="730"/>
      <c r="ENG294" s="730"/>
      <c r="ENH294" s="730"/>
      <c r="ENI294" s="730"/>
      <c r="ENJ294" s="730"/>
      <c r="ENK294" s="730"/>
      <c r="ENL294" s="730"/>
      <c r="ENM294" s="730"/>
      <c r="ENN294" s="730"/>
      <c r="ENO294" s="730"/>
      <c r="ENP294" s="730"/>
      <c r="ENQ294" s="730"/>
      <c r="ENR294" s="730"/>
      <c r="ENS294" s="730"/>
      <c r="ENT294" s="730"/>
      <c r="ENU294" s="730"/>
      <c r="ENV294" s="730"/>
      <c r="ENW294" s="730"/>
      <c r="ENX294" s="730"/>
      <c r="ENY294" s="730"/>
      <c r="ENZ294" s="730"/>
      <c r="EOA294" s="730"/>
      <c r="EOB294" s="730"/>
      <c r="EOC294" s="730"/>
      <c r="EOD294" s="730"/>
      <c r="EOE294" s="730"/>
      <c r="EOF294" s="730"/>
      <c r="EOG294" s="730"/>
      <c r="EOH294" s="730"/>
      <c r="EOI294" s="730"/>
      <c r="EOJ294" s="730"/>
      <c r="EOK294" s="730"/>
      <c r="EOL294" s="730"/>
      <c r="EOM294" s="730"/>
      <c r="EON294" s="730"/>
      <c r="EOO294" s="730"/>
      <c r="EOP294" s="730"/>
      <c r="EOQ294" s="730"/>
      <c r="EOR294" s="730"/>
      <c r="EOS294" s="730"/>
      <c r="EOT294" s="730"/>
      <c r="EOU294" s="730"/>
      <c r="EOV294" s="730"/>
      <c r="EOW294" s="730"/>
      <c r="EOX294" s="730"/>
      <c r="EOY294" s="730"/>
      <c r="EOZ294" s="730"/>
      <c r="EPA294" s="730"/>
      <c r="EPB294" s="730"/>
      <c r="EPC294" s="730"/>
      <c r="EPD294" s="730"/>
      <c r="EPE294" s="730"/>
      <c r="EPF294" s="730"/>
      <c r="EPG294" s="730"/>
      <c r="EPH294" s="730"/>
      <c r="EPI294" s="730"/>
      <c r="EPJ294" s="730"/>
      <c r="EPK294" s="730"/>
      <c r="EPL294" s="730"/>
      <c r="EPM294" s="730"/>
      <c r="EPN294" s="730"/>
      <c r="EPO294" s="730"/>
      <c r="EPP294" s="730"/>
      <c r="EPQ294" s="730"/>
      <c r="EPR294" s="730"/>
      <c r="EPS294" s="730"/>
      <c r="EPT294" s="730"/>
      <c r="EPU294" s="730"/>
      <c r="EPV294" s="730"/>
      <c r="EPW294" s="730"/>
      <c r="EPX294" s="730"/>
      <c r="EPY294" s="730"/>
      <c r="EPZ294" s="730"/>
      <c r="EQA294" s="730"/>
      <c r="EQB294" s="730"/>
      <c r="EQC294" s="730"/>
      <c r="EQD294" s="730"/>
      <c r="EQE294" s="730"/>
      <c r="EQF294" s="730"/>
      <c r="EQG294" s="730"/>
      <c r="EQH294" s="730"/>
      <c r="EQI294" s="730"/>
      <c r="EQJ294" s="730"/>
      <c r="EQK294" s="730"/>
      <c r="EQL294" s="730"/>
      <c r="EQM294" s="730"/>
      <c r="EQN294" s="730"/>
      <c r="EQO294" s="730"/>
      <c r="EQP294" s="730"/>
      <c r="EQQ294" s="730"/>
      <c r="EQR294" s="730"/>
      <c r="EQS294" s="730"/>
      <c r="EQT294" s="730"/>
      <c r="EQU294" s="730"/>
      <c r="EQV294" s="730"/>
      <c r="EQW294" s="730"/>
      <c r="EQX294" s="730"/>
      <c r="EQY294" s="730"/>
      <c r="EQZ294" s="730"/>
      <c r="ERA294" s="730"/>
      <c r="ERB294" s="730"/>
      <c r="ERC294" s="730"/>
      <c r="ERD294" s="730"/>
      <c r="ERE294" s="730"/>
      <c r="ERF294" s="730"/>
      <c r="ERG294" s="730"/>
      <c r="ERH294" s="730"/>
      <c r="ERI294" s="730"/>
      <c r="ERJ294" s="730"/>
      <c r="ERK294" s="730"/>
      <c r="ERL294" s="730"/>
      <c r="ERM294" s="730"/>
      <c r="ERN294" s="730"/>
      <c r="ERO294" s="730"/>
      <c r="ERP294" s="730"/>
      <c r="ERQ294" s="730"/>
      <c r="ERR294" s="730"/>
      <c r="ERS294" s="730"/>
      <c r="ERT294" s="730"/>
      <c r="ERU294" s="730"/>
      <c r="ERV294" s="730"/>
      <c r="ERW294" s="730"/>
      <c r="ERX294" s="730"/>
      <c r="ERY294" s="730"/>
      <c r="ERZ294" s="730"/>
      <c r="ESA294" s="730"/>
      <c r="ESB294" s="730"/>
      <c r="ESC294" s="730"/>
      <c r="ESD294" s="730"/>
      <c r="ESE294" s="730"/>
      <c r="ESF294" s="730"/>
      <c r="ESG294" s="730"/>
      <c r="ESH294" s="730"/>
      <c r="ESI294" s="730"/>
      <c r="ESJ294" s="730"/>
      <c r="ESK294" s="730"/>
      <c r="ESL294" s="730"/>
      <c r="ESM294" s="730"/>
      <c r="ESN294" s="730"/>
      <c r="ESO294" s="730"/>
      <c r="ESP294" s="730"/>
      <c r="ESQ294" s="730"/>
      <c r="ESR294" s="730"/>
      <c r="ESS294" s="730"/>
      <c r="EST294" s="730"/>
      <c r="ESU294" s="730"/>
      <c r="ESV294" s="730"/>
      <c r="ESW294" s="730"/>
      <c r="ESX294" s="730"/>
      <c r="ESY294" s="730"/>
      <c r="ESZ294" s="730"/>
      <c r="ETA294" s="730"/>
      <c r="ETB294" s="730"/>
      <c r="ETC294" s="730"/>
      <c r="ETD294" s="730"/>
      <c r="ETE294" s="730"/>
      <c r="ETF294" s="730"/>
      <c r="ETG294" s="730"/>
      <c r="ETH294" s="730"/>
      <c r="ETI294" s="730"/>
      <c r="ETJ294" s="730"/>
      <c r="ETK294" s="730"/>
      <c r="ETL294" s="730"/>
      <c r="ETM294" s="730"/>
      <c r="ETN294" s="730"/>
      <c r="ETO294" s="730"/>
      <c r="ETP294" s="730"/>
      <c r="ETQ294" s="730"/>
      <c r="ETR294" s="730"/>
      <c r="ETS294" s="730"/>
      <c r="ETT294" s="730"/>
      <c r="ETU294" s="730"/>
      <c r="ETV294" s="730"/>
      <c r="ETW294" s="730"/>
      <c r="ETX294" s="730"/>
      <c r="ETY294" s="730"/>
      <c r="ETZ294" s="730"/>
      <c r="EUA294" s="730"/>
      <c r="EUB294" s="730"/>
      <c r="EUC294" s="730"/>
      <c r="EUD294" s="730"/>
      <c r="EUE294" s="730"/>
      <c r="EUF294" s="730"/>
      <c r="EUG294" s="730"/>
      <c r="EUH294" s="730"/>
      <c r="EUI294" s="730"/>
      <c r="EUJ294" s="730"/>
      <c r="EUK294" s="730"/>
      <c r="EUL294" s="730"/>
      <c r="EUM294" s="730"/>
      <c r="EUN294" s="730"/>
      <c r="EUO294" s="730"/>
      <c r="EUP294" s="730"/>
      <c r="EUQ294" s="730"/>
      <c r="EUR294" s="730"/>
      <c r="EUS294" s="730"/>
      <c r="EUT294" s="730"/>
      <c r="EUU294" s="730"/>
      <c r="EUV294" s="730"/>
      <c r="EUW294" s="730"/>
      <c r="EUX294" s="730"/>
      <c r="EUY294" s="730"/>
      <c r="EUZ294" s="730"/>
      <c r="EVA294" s="730"/>
      <c r="EVB294" s="730"/>
      <c r="EVC294" s="730"/>
      <c r="EVD294" s="730"/>
      <c r="EVE294" s="730"/>
      <c r="EVF294" s="730"/>
      <c r="EVG294" s="730"/>
      <c r="EVH294" s="730"/>
      <c r="EVI294" s="730"/>
      <c r="EVJ294" s="730"/>
      <c r="EVK294" s="730"/>
      <c r="EVL294" s="730"/>
      <c r="EVM294" s="730"/>
      <c r="EVN294" s="730"/>
      <c r="EVO294" s="730"/>
      <c r="EVP294" s="730"/>
      <c r="EVQ294" s="730"/>
      <c r="EVR294" s="730"/>
      <c r="EVS294" s="730"/>
      <c r="EVT294" s="730"/>
      <c r="EVU294" s="730"/>
      <c r="EVV294" s="730"/>
      <c r="EVW294" s="730"/>
      <c r="EVX294" s="730"/>
      <c r="EVY294" s="730"/>
      <c r="EVZ294" s="730"/>
      <c r="EWA294" s="730"/>
      <c r="EWB294" s="730"/>
      <c r="EWC294" s="730"/>
      <c r="EWD294" s="730"/>
      <c r="EWE294" s="730"/>
      <c r="EWF294" s="730"/>
      <c r="EWG294" s="730"/>
      <c r="EWH294" s="730"/>
      <c r="EWI294" s="730"/>
      <c r="EWJ294" s="730"/>
      <c r="EWK294" s="730"/>
      <c r="EWL294" s="730"/>
      <c r="EWM294" s="730"/>
      <c r="EWN294" s="730"/>
      <c r="EWO294" s="730"/>
      <c r="EWP294" s="730"/>
      <c r="EWQ294" s="730"/>
      <c r="EWR294" s="730"/>
      <c r="EWS294" s="730"/>
      <c r="EWT294" s="730"/>
      <c r="EWU294" s="730"/>
      <c r="EWV294" s="730"/>
      <c r="EWW294" s="730"/>
      <c r="EWX294" s="730"/>
      <c r="EWY294" s="730"/>
      <c r="EWZ294" s="730"/>
      <c r="EXA294" s="730"/>
      <c r="EXB294" s="730"/>
      <c r="EXC294" s="730"/>
      <c r="EXD294" s="730"/>
      <c r="EXE294" s="730"/>
      <c r="EXF294" s="730"/>
      <c r="EXG294" s="730"/>
      <c r="EXH294" s="730"/>
      <c r="EXI294" s="730"/>
      <c r="EXJ294" s="730"/>
      <c r="EXK294" s="730"/>
      <c r="EXL294" s="730"/>
      <c r="EXM294" s="730"/>
      <c r="EXN294" s="730"/>
      <c r="EXO294" s="730"/>
      <c r="EXP294" s="730"/>
      <c r="EXQ294" s="730"/>
      <c r="EXR294" s="730"/>
      <c r="EXS294" s="730"/>
      <c r="EXT294" s="730"/>
      <c r="EXU294" s="730"/>
      <c r="EXV294" s="730"/>
      <c r="EXW294" s="730"/>
      <c r="EXX294" s="730"/>
      <c r="EXY294" s="730"/>
      <c r="EXZ294" s="730"/>
      <c r="EYA294" s="730"/>
      <c r="EYB294" s="730"/>
      <c r="EYC294" s="730"/>
      <c r="EYD294" s="730"/>
      <c r="EYE294" s="730"/>
      <c r="EYF294" s="730"/>
      <c r="EYG294" s="730"/>
      <c r="EYH294" s="730"/>
      <c r="EYI294" s="730"/>
      <c r="EYJ294" s="730"/>
      <c r="EYK294" s="730"/>
      <c r="EYL294" s="730"/>
      <c r="EYM294" s="730"/>
      <c r="EYN294" s="730"/>
      <c r="EYO294" s="730"/>
      <c r="EYP294" s="730"/>
      <c r="EYQ294" s="730"/>
      <c r="EYR294" s="730"/>
      <c r="EYS294" s="730"/>
      <c r="EYT294" s="730"/>
      <c r="EYU294" s="730"/>
      <c r="EYV294" s="730"/>
      <c r="EYW294" s="730"/>
      <c r="EYX294" s="730"/>
      <c r="EYY294" s="730"/>
      <c r="EYZ294" s="730"/>
      <c r="EZA294" s="730"/>
      <c r="EZB294" s="730"/>
      <c r="EZC294" s="730"/>
      <c r="EZD294" s="730"/>
      <c r="EZE294" s="730"/>
      <c r="EZF294" s="730"/>
      <c r="EZG294" s="730"/>
      <c r="EZH294" s="730"/>
      <c r="EZI294" s="730"/>
      <c r="EZJ294" s="730"/>
      <c r="EZK294" s="730"/>
      <c r="EZL294" s="730"/>
      <c r="EZM294" s="730"/>
      <c r="EZN294" s="730"/>
      <c r="EZO294" s="730"/>
      <c r="EZP294" s="730"/>
      <c r="EZQ294" s="730"/>
      <c r="EZR294" s="730"/>
      <c r="EZS294" s="730"/>
      <c r="EZT294" s="730"/>
      <c r="EZU294" s="730"/>
      <c r="EZV294" s="730"/>
      <c r="EZW294" s="730"/>
      <c r="EZX294" s="730"/>
      <c r="EZY294" s="730"/>
      <c r="EZZ294" s="730"/>
      <c r="FAA294" s="730"/>
      <c r="FAB294" s="730"/>
      <c r="FAC294" s="730"/>
      <c r="FAD294" s="730"/>
      <c r="FAE294" s="730"/>
      <c r="FAF294" s="730"/>
      <c r="FAG294" s="730"/>
      <c r="FAH294" s="730"/>
      <c r="FAI294" s="730"/>
      <c r="FAJ294" s="730"/>
      <c r="FAK294" s="730"/>
      <c r="FAL294" s="730"/>
      <c r="FAM294" s="730"/>
      <c r="FAN294" s="730"/>
      <c r="FAO294" s="730"/>
      <c r="FAP294" s="730"/>
      <c r="FAQ294" s="730"/>
      <c r="FAR294" s="730"/>
      <c r="FAS294" s="730"/>
      <c r="FAT294" s="730"/>
      <c r="FAU294" s="730"/>
      <c r="FAV294" s="730"/>
      <c r="FAW294" s="730"/>
      <c r="FAX294" s="730"/>
      <c r="FAY294" s="730"/>
      <c r="FAZ294" s="730"/>
      <c r="FBA294" s="730"/>
      <c r="FBB294" s="730"/>
      <c r="FBC294" s="730"/>
      <c r="FBD294" s="730"/>
      <c r="FBE294" s="730"/>
      <c r="FBF294" s="730"/>
      <c r="FBG294" s="730"/>
      <c r="FBH294" s="730"/>
      <c r="FBI294" s="730"/>
      <c r="FBJ294" s="730"/>
      <c r="FBK294" s="730"/>
      <c r="FBL294" s="730"/>
      <c r="FBM294" s="730"/>
      <c r="FBN294" s="730"/>
      <c r="FBO294" s="730"/>
      <c r="FBP294" s="730"/>
      <c r="FBQ294" s="730"/>
      <c r="FBR294" s="730"/>
      <c r="FBS294" s="730"/>
      <c r="FBT294" s="730"/>
      <c r="FBU294" s="730"/>
      <c r="FBV294" s="730"/>
      <c r="FBW294" s="730"/>
      <c r="FBX294" s="730"/>
      <c r="FBY294" s="730"/>
      <c r="FBZ294" s="730"/>
      <c r="FCA294" s="730"/>
      <c r="FCB294" s="730"/>
      <c r="FCC294" s="730"/>
      <c r="FCD294" s="730"/>
      <c r="FCE294" s="730"/>
      <c r="FCF294" s="730"/>
      <c r="FCG294" s="730"/>
      <c r="FCH294" s="730"/>
      <c r="FCI294" s="730"/>
      <c r="FCJ294" s="730"/>
      <c r="FCK294" s="730"/>
      <c r="FCL294" s="730"/>
      <c r="FCM294" s="730"/>
      <c r="FCN294" s="730"/>
      <c r="FCO294" s="730"/>
      <c r="FCP294" s="730"/>
      <c r="FCQ294" s="730"/>
      <c r="FCR294" s="730"/>
      <c r="FCS294" s="730"/>
      <c r="FCT294" s="730"/>
      <c r="FCU294" s="730"/>
      <c r="FCV294" s="730"/>
      <c r="FCW294" s="730"/>
      <c r="FCX294" s="730"/>
      <c r="FCY294" s="730"/>
      <c r="FCZ294" s="730"/>
      <c r="FDA294" s="730"/>
      <c r="FDB294" s="730"/>
      <c r="FDC294" s="730"/>
      <c r="FDD294" s="730"/>
      <c r="FDE294" s="730"/>
      <c r="FDF294" s="730"/>
      <c r="FDG294" s="730"/>
      <c r="FDH294" s="730"/>
      <c r="FDI294" s="730"/>
      <c r="FDJ294" s="730"/>
      <c r="FDK294" s="730"/>
      <c r="FDL294" s="730"/>
      <c r="FDM294" s="730"/>
      <c r="FDN294" s="730"/>
      <c r="FDO294" s="730"/>
      <c r="FDP294" s="730"/>
      <c r="FDQ294" s="730"/>
      <c r="FDR294" s="730"/>
      <c r="FDS294" s="730"/>
      <c r="FDT294" s="730"/>
      <c r="FDU294" s="730"/>
      <c r="FDV294" s="730"/>
      <c r="FDW294" s="730"/>
      <c r="FDX294" s="730"/>
      <c r="FDY294" s="730"/>
      <c r="FDZ294" s="730"/>
      <c r="FEA294" s="730"/>
      <c r="FEB294" s="730"/>
      <c r="FEC294" s="730"/>
      <c r="FED294" s="730"/>
      <c r="FEE294" s="730"/>
      <c r="FEF294" s="730"/>
      <c r="FEG294" s="730"/>
      <c r="FEH294" s="730"/>
      <c r="FEI294" s="730"/>
      <c r="FEJ294" s="730"/>
      <c r="FEK294" s="730"/>
      <c r="FEL294" s="730"/>
      <c r="FEM294" s="730"/>
      <c r="FEN294" s="730"/>
      <c r="FEO294" s="730"/>
      <c r="FEP294" s="730"/>
      <c r="FEQ294" s="730"/>
      <c r="FER294" s="730"/>
      <c r="FES294" s="730"/>
      <c r="FET294" s="730"/>
      <c r="FEU294" s="730"/>
      <c r="FEV294" s="730"/>
      <c r="FEW294" s="730"/>
      <c r="FEX294" s="730"/>
      <c r="FEY294" s="730"/>
      <c r="FEZ294" s="730"/>
      <c r="FFA294" s="730"/>
      <c r="FFB294" s="730"/>
      <c r="FFC294" s="730"/>
      <c r="FFD294" s="730"/>
      <c r="FFE294" s="730"/>
      <c r="FFF294" s="730"/>
      <c r="FFG294" s="730"/>
      <c r="FFH294" s="730"/>
      <c r="FFI294" s="730"/>
      <c r="FFJ294" s="730"/>
      <c r="FFK294" s="730"/>
      <c r="FFL294" s="730"/>
      <c r="FFM294" s="730"/>
      <c r="FFN294" s="730"/>
      <c r="FFO294" s="730"/>
      <c r="FFP294" s="730"/>
      <c r="FFQ294" s="730"/>
      <c r="FFR294" s="730"/>
      <c r="FFS294" s="730"/>
      <c r="FFT294" s="730"/>
      <c r="FFU294" s="730"/>
      <c r="FFV294" s="730"/>
      <c r="FFW294" s="730"/>
      <c r="FFX294" s="730"/>
      <c r="FFY294" s="730"/>
      <c r="FFZ294" s="730"/>
      <c r="FGA294" s="730"/>
      <c r="FGB294" s="730"/>
      <c r="FGC294" s="730"/>
      <c r="FGD294" s="730"/>
      <c r="FGE294" s="730"/>
      <c r="FGF294" s="730"/>
      <c r="FGG294" s="730"/>
      <c r="FGH294" s="730"/>
      <c r="FGI294" s="730"/>
      <c r="FGJ294" s="730"/>
      <c r="FGK294" s="730"/>
      <c r="FGL294" s="730"/>
      <c r="FGM294" s="730"/>
      <c r="FGN294" s="730"/>
      <c r="FGO294" s="730"/>
      <c r="FGP294" s="730"/>
      <c r="FGQ294" s="730"/>
      <c r="FGR294" s="730"/>
      <c r="FGS294" s="730"/>
      <c r="FGT294" s="730"/>
      <c r="FGU294" s="730"/>
      <c r="FGV294" s="730"/>
      <c r="FGW294" s="730"/>
      <c r="FGX294" s="730"/>
      <c r="FGY294" s="730"/>
      <c r="FGZ294" s="730"/>
      <c r="FHA294" s="730"/>
      <c r="FHB294" s="730"/>
      <c r="FHC294" s="730"/>
      <c r="FHD294" s="730"/>
      <c r="FHE294" s="730"/>
      <c r="FHF294" s="730"/>
      <c r="FHG294" s="730"/>
      <c r="FHH294" s="730"/>
      <c r="FHI294" s="730"/>
      <c r="FHJ294" s="730"/>
      <c r="FHK294" s="730"/>
      <c r="FHL294" s="730"/>
      <c r="FHM294" s="730"/>
      <c r="FHN294" s="730"/>
      <c r="FHO294" s="730"/>
      <c r="FHP294" s="730"/>
      <c r="FHQ294" s="730"/>
      <c r="FHR294" s="730"/>
      <c r="FHS294" s="730"/>
      <c r="FHT294" s="730"/>
      <c r="FHU294" s="730"/>
      <c r="FHV294" s="730"/>
      <c r="FHW294" s="730"/>
      <c r="FHX294" s="730"/>
      <c r="FHY294" s="730"/>
      <c r="FHZ294" s="730"/>
      <c r="FIA294" s="730"/>
      <c r="FIB294" s="730"/>
      <c r="FIC294" s="730"/>
      <c r="FID294" s="730"/>
      <c r="FIE294" s="730"/>
      <c r="FIF294" s="730"/>
      <c r="FIG294" s="730"/>
      <c r="FIH294" s="730"/>
      <c r="FII294" s="730"/>
      <c r="FIJ294" s="730"/>
      <c r="FIK294" s="730"/>
      <c r="FIL294" s="730"/>
      <c r="FIM294" s="730"/>
      <c r="FIN294" s="730"/>
      <c r="FIO294" s="730"/>
      <c r="FIP294" s="730"/>
      <c r="FIQ294" s="730"/>
      <c r="FIR294" s="730"/>
      <c r="FIS294" s="730"/>
      <c r="FIT294" s="730"/>
      <c r="FIU294" s="730"/>
      <c r="FIV294" s="730"/>
      <c r="FIW294" s="730"/>
      <c r="FIX294" s="730"/>
      <c r="FIY294" s="730"/>
      <c r="FIZ294" s="730"/>
      <c r="FJA294" s="730"/>
      <c r="FJB294" s="730"/>
      <c r="FJC294" s="730"/>
      <c r="FJD294" s="730"/>
      <c r="FJE294" s="730"/>
      <c r="FJF294" s="730"/>
      <c r="FJG294" s="730"/>
      <c r="FJH294" s="730"/>
      <c r="FJI294" s="730"/>
      <c r="FJJ294" s="730"/>
      <c r="FJK294" s="730"/>
      <c r="FJL294" s="730"/>
      <c r="FJM294" s="730"/>
      <c r="FJN294" s="730"/>
      <c r="FJO294" s="730"/>
      <c r="FJP294" s="730"/>
      <c r="FJQ294" s="730"/>
      <c r="FJR294" s="730"/>
      <c r="FJS294" s="730"/>
      <c r="FJT294" s="730"/>
      <c r="FJU294" s="730"/>
      <c r="FJV294" s="730"/>
      <c r="FJW294" s="730"/>
      <c r="FJX294" s="730"/>
      <c r="FJY294" s="730"/>
      <c r="FJZ294" s="730"/>
      <c r="FKA294" s="730"/>
      <c r="FKB294" s="730"/>
      <c r="FKC294" s="730"/>
      <c r="FKD294" s="730"/>
      <c r="FKE294" s="730"/>
      <c r="FKF294" s="730"/>
      <c r="FKG294" s="730"/>
      <c r="FKH294" s="730"/>
      <c r="FKI294" s="730"/>
      <c r="FKJ294" s="730"/>
      <c r="FKK294" s="730"/>
      <c r="FKL294" s="730"/>
      <c r="FKM294" s="730"/>
      <c r="FKN294" s="730"/>
      <c r="FKO294" s="730"/>
      <c r="FKP294" s="730"/>
      <c r="FKQ294" s="730"/>
      <c r="FKR294" s="730"/>
      <c r="FKS294" s="730"/>
      <c r="FKT294" s="730"/>
      <c r="FKU294" s="730"/>
      <c r="FKV294" s="730"/>
      <c r="FKW294" s="730"/>
      <c r="FKX294" s="730"/>
      <c r="FKY294" s="730"/>
      <c r="FKZ294" s="730"/>
      <c r="FLA294" s="730"/>
      <c r="FLB294" s="730"/>
      <c r="FLC294" s="730"/>
      <c r="FLD294" s="730"/>
      <c r="FLE294" s="730"/>
      <c r="FLF294" s="730"/>
      <c r="FLG294" s="730"/>
      <c r="FLH294" s="730"/>
      <c r="FLI294" s="730"/>
      <c r="FLJ294" s="730"/>
      <c r="FLK294" s="730"/>
      <c r="FLL294" s="730"/>
      <c r="FLM294" s="730"/>
      <c r="FLN294" s="730"/>
      <c r="FLO294" s="730"/>
      <c r="FLP294" s="730"/>
      <c r="FLQ294" s="730"/>
      <c r="FLR294" s="730"/>
      <c r="FLS294" s="730"/>
      <c r="FLT294" s="730"/>
      <c r="FLU294" s="730"/>
      <c r="FLV294" s="730"/>
      <c r="FLW294" s="730"/>
      <c r="FLX294" s="730"/>
      <c r="FLY294" s="730"/>
      <c r="FLZ294" s="730"/>
      <c r="FMA294" s="730"/>
      <c r="FMB294" s="730"/>
      <c r="FMC294" s="730"/>
      <c r="FMD294" s="730"/>
      <c r="FME294" s="730"/>
      <c r="FMF294" s="730"/>
      <c r="FMG294" s="730"/>
      <c r="FMH294" s="730"/>
      <c r="FMI294" s="730"/>
      <c r="FMJ294" s="730"/>
      <c r="FMK294" s="730"/>
      <c r="FML294" s="730"/>
      <c r="FMM294" s="730"/>
      <c r="FMN294" s="730"/>
      <c r="FMO294" s="730"/>
      <c r="FMP294" s="730"/>
      <c r="FMQ294" s="730"/>
      <c r="FMR294" s="730"/>
      <c r="FMS294" s="730"/>
      <c r="FMT294" s="730"/>
      <c r="FMU294" s="730"/>
      <c r="FMV294" s="730"/>
      <c r="FMW294" s="730"/>
      <c r="FMX294" s="730"/>
      <c r="FMY294" s="730"/>
      <c r="FMZ294" s="730"/>
      <c r="FNA294" s="730"/>
      <c r="FNB294" s="730"/>
      <c r="FNC294" s="730"/>
      <c r="FND294" s="730"/>
      <c r="FNE294" s="730"/>
      <c r="FNF294" s="730"/>
      <c r="FNG294" s="730"/>
      <c r="FNH294" s="730"/>
      <c r="FNI294" s="730"/>
      <c r="FNJ294" s="730"/>
      <c r="FNK294" s="730"/>
      <c r="FNL294" s="730"/>
      <c r="FNM294" s="730"/>
      <c r="FNN294" s="730"/>
      <c r="FNO294" s="730"/>
      <c r="FNP294" s="730"/>
      <c r="FNQ294" s="730"/>
      <c r="FNR294" s="730"/>
      <c r="FNS294" s="730"/>
      <c r="FNT294" s="730"/>
      <c r="FNU294" s="730"/>
      <c r="FNV294" s="730"/>
      <c r="FNW294" s="730"/>
      <c r="FNX294" s="730"/>
      <c r="FNY294" s="730"/>
      <c r="FNZ294" s="730"/>
      <c r="FOA294" s="730"/>
      <c r="FOB294" s="730"/>
      <c r="FOC294" s="730"/>
      <c r="FOD294" s="730"/>
      <c r="FOE294" s="730"/>
      <c r="FOF294" s="730"/>
      <c r="FOG294" s="730"/>
      <c r="FOH294" s="730"/>
      <c r="FOI294" s="730"/>
      <c r="FOJ294" s="730"/>
      <c r="FOK294" s="730"/>
      <c r="FOL294" s="730"/>
      <c r="FOM294" s="730"/>
      <c r="FON294" s="730"/>
      <c r="FOO294" s="730"/>
      <c r="FOP294" s="730"/>
      <c r="FOQ294" s="730"/>
      <c r="FOR294" s="730"/>
      <c r="FOS294" s="730"/>
      <c r="FOT294" s="730"/>
      <c r="FOU294" s="730"/>
      <c r="FOV294" s="730"/>
      <c r="FOW294" s="730"/>
      <c r="FOX294" s="730"/>
      <c r="FOY294" s="730"/>
      <c r="FOZ294" s="730"/>
      <c r="FPA294" s="730"/>
      <c r="FPB294" s="730"/>
      <c r="FPC294" s="730"/>
      <c r="FPD294" s="730"/>
      <c r="FPE294" s="730"/>
      <c r="FPF294" s="730"/>
      <c r="FPG294" s="730"/>
      <c r="FPH294" s="730"/>
      <c r="FPI294" s="730"/>
      <c r="FPJ294" s="730"/>
      <c r="FPK294" s="730"/>
      <c r="FPL294" s="730"/>
      <c r="FPM294" s="730"/>
      <c r="FPN294" s="730"/>
      <c r="FPO294" s="730"/>
      <c r="FPP294" s="730"/>
      <c r="FPQ294" s="730"/>
      <c r="FPR294" s="730"/>
      <c r="FPS294" s="730"/>
      <c r="FPT294" s="730"/>
      <c r="FPU294" s="730"/>
      <c r="FPV294" s="730"/>
      <c r="FPW294" s="730"/>
      <c r="FPX294" s="730"/>
      <c r="FPY294" s="730"/>
      <c r="FPZ294" s="730"/>
      <c r="FQA294" s="730"/>
      <c r="FQB294" s="730"/>
      <c r="FQC294" s="730"/>
      <c r="FQD294" s="730"/>
      <c r="FQE294" s="730"/>
      <c r="FQF294" s="730"/>
      <c r="FQG294" s="730"/>
      <c r="FQH294" s="730"/>
      <c r="FQI294" s="730"/>
      <c r="FQJ294" s="730"/>
      <c r="FQK294" s="730"/>
      <c r="FQL294" s="730"/>
      <c r="FQM294" s="730"/>
      <c r="FQN294" s="730"/>
      <c r="FQO294" s="730"/>
      <c r="FQP294" s="730"/>
      <c r="FQQ294" s="730"/>
      <c r="FQR294" s="730"/>
      <c r="FQS294" s="730"/>
      <c r="FQT294" s="730"/>
      <c r="FQU294" s="730"/>
      <c r="FQV294" s="730"/>
      <c r="FQW294" s="730"/>
      <c r="FQX294" s="730"/>
      <c r="FQY294" s="730"/>
      <c r="FQZ294" s="730"/>
      <c r="FRA294" s="730"/>
      <c r="FRB294" s="730"/>
      <c r="FRC294" s="730"/>
      <c r="FRD294" s="730"/>
      <c r="FRE294" s="730"/>
      <c r="FRF294" s="730"/>
      <c r="FRG294" s="730"/>
      <c r="FRH294" s="730"/>
      <c r="FRI294" s="730"/>
      <c r="FRJ294" s="730"/>
      <c r="FRK294" s="730"/>
      <c r="FRL294" s="730"/>
      <c r="FRM294" s="730"/>
      <c r="FRN294" s="730"/>
      <c r="FRO294" s="730"/>
      <c r="FRP294" s="730"/>
      <c r="FRQ294" s="730"/>
      <c r="FRR294" s="730"/>
      <c r="FRS294" s="730"/>
      <c r="FRT294" s="730"/>
      <c r="FRU294" s="730"/>
      <c r="FRV294" s="730"/>
      <c r="FRW294" s="730"/>
      <c r="FRX294" s="730"/>
      <c r="FRY294" s="730"/>
      <c r="FRZ294" s="730"/>
      <c r="FSA294" s="730"/>
      <c r="FSB294" s="730"/>
      <c r="FSC294" s="730"/>
      <c r="FSD294" s="730"/>
      <c r="FSE294" s="730"/>
      <c r="FSF294" s="730"/>
      <c r="FSG294" s="730"/>
      <c r="FSH294" s="730"/>
      <c r="FSI294" s="730"/>
      <c r="FSJ294" s="730"/>
      <c r="FSK294" s="730"/>
      <c r="FSL294" s="730"/>
      <c r="FSM294" s="730"/>
      <c r="FSN294" s="730"/>
      <c r="FSO294" s="730"/>
      <c r="FSP294" s="730"/>
      <c r="FSQ294" s="730"/>
      <c r="FSR294" s="730"/>
      <c r="FSS294" s="730"/>
      <c r="FST294" s="730"/>
      <c r="FSU294" s="730"/>
      <c r="FSV294" s="730"/>
      <c r="FSW294" s="730"/>
      <c r="FSX294" s="730"/>
      <c r="FSY294" s="730"/>
      <c r="FSZ294" s="730"/>
      <c r="FTA294" s="730"/>
      <c r="FTB294" s="730"/>
      <c r="FTC294" s="730"/>
      <c r="FTD294" s="730"/>
      <c r="FTE294" s="730"/>
      <c r="FTF294" s="730"/>
      <c r="FTG294" s="730"/>
      <c r="FTH294" s="730"/>
      <c r="FTI294" s="730"/>
      <c r="FTJ294" s="730"/>
      <c r="FTK294" s="730"/>
      <c r="FTL294" s="730"/>
      <c r="FTM294" s="730"/>
      <c r="FTN294" s="730"/>
      <c r="FTO294" s="730"/>
      <c r="FTP294" s="730"/>
      <c r="FTQ294" s="730"/>
      <c r="FTR294" s="730"/>
      <c r="FTS294" s="730"/>
      <c r="FTT294" s="730"/>
      <c r="FTU294" s="730"/>
      <c r="FTV294" s="730"/>
      <c r="FTW294" s="730"/>
      <c r="FTX294" s="730"/>
      <c r="FTY294" s="730"/>
      <c r="FTZ294" s="730"/>
      <c r="FUA294" s="730"/>
      <c r="FUB294" s="730"/>
      <c r="FUC294" s="730"/>
      <c r="FUD294" s="730"/>
      <c r="FUE294" s="730"/>
      <c r="FUF294" s="730"/>
      <c r="FUG294" s="730"/>
      <c r="FUH294" s="730"/>
      <c r="FUI294" s="730"/>
      <c r="FUJ294" s="730"/>
      <c r="FUK294" s="730"/>
      <c r="FUL294" s="730"/>
      <c r="FUM294" s="730"/>
      <c r="FUN294" s="730"/>
      <c r="FUO294" s="730"/>
      <c r="FUP294" s="730"/>
      <c r="FUQ294" s="730"/>
      <c r="FUR294" s="730"/>
      <c r="FUS294" s="730"/>
      <c r="FUT294" s="730"/>
      <c r="FUU294" s="730"/>
      <c r="FUV294" s="730"/>
      <c r="FUW294" s="730"/>
      <c r="FUX294" s="730"/>
      <c r="FUY294" s="730"/>
      <c r="FUZ294" s="730"/>
      <c r="FVA294" s="730"/>
      <c r="FVB294" s="730"/>
      <c r="FVC294" s="730"/>
      <c r="FVD294" s="730"/>
      <c r="FVE294" s="730"/>
      <c r="FVF294" s="730"/>
      <c r="FVG294" s="730"/>
      <c r="FVH294" s="730"/>
      <c r="FVI294" s="730"/>
      <c r="FVJ294" s="730"/>
      <c r="FVK294" s="730"/>
      <c r="FVL294" s="730"/>
      <c r="FVM294" s="730"/>
      <c r="FVN294" s="730"/>
      <c r="FVO294" s="730"/>
      <c r="FVP294" s="730"/>
      <c r="FVQ294" s="730"/>
      <c r="FVR294" s="730"/>
      <c r="FVS294" s="730"/>
      <c r="FVT294" s="730"/>
      <c r="FVU294" s="730"/>
      <c r="FVV294" s="730"/>
      <c r="FVW294" s="730"/>
      <c r="FVX294" s="730"/>
      <c r="FVY294" s="730"/>
      <c r="FVZ294" s="730"/>
      <c r="FWA294" s="730"/>
      <c r="FWB294" s="730"/>
      <c r="FWC294" s="730"/>
      <c r="FWD294" s="730"/>
      <c r="FWE294" s="730"/>
      <c r="FWF294" s="730"/>
      <c r="FWG294" s="730"/>
      <c r="FWH294" s="730"/>
      <c r="FWI294" s="730"/>
      <c r="FWJ294" s="730"/>
      <c r="FWK294" s="730"/>
      <c r="FWL294" s="730"/>
      <c r="FWM294" s="730"/>
      <c r="FWN294" s="730"/>
      <c r="FWO294" s="730"/>
      <c r="FWP294" s="730"/>
      <c r="FWQ294" s="730"/>
      <c r="FWR294" s="730"/>
      <c r="FWS294" s="730"/>
      <c r="FWT294" s="730"/>
      <c r="FWU294" s="730"/>
      <c r="FWV294" s="730"/>
      <c r="FWW294" s="730"/>
      <c r="FWX294" s="730"/>
      <c r="FWY294" s="730"/>
      <c r="FWZ294" s="730"/>
      <c r="FXA294" s="730"/>
      <c r="FXB294" s="730"/>
      <c r="FXC294" s="730"/>
      <c r="FXD294" s="730"/>
      <c r="FXE294" s="730"/>
      <c r="FXF294" s="730"/>
      <c r="FXG294" s="730"/>
      <c r="FXH294" s="730"/>
      <c r="FXI294" s="730"/>
      <c r="FXJ294" s="730"/>
      <c r="FXK294" s="730"/>
      <c r="FXL294" s="730"/>
      <c r="FXM294" s="730"/>
      <c r="FXN294" s="730"/>
      <c r="FXO294" s="730"/>
      <c r="FXP294" s="730"/>
      <c r="FXQ294" s="730"/>
      <c r="FXR294" s="730"/>
      <c r="FXS294" s="730"/>
      <c r="FXT294" s="730"/>
      <c r="FXU294" s="730"/>
      <c r="FXV294" s="730"/>
      <c r="FXW294" s="730"/>
      <c r="FXX294" s="730"/>
      <c r="FXY294" s="730"/>
      <c r="FXZ294" s="730"/>
      <c r="FYA294" s="730"/>
      <c r="FYB294" s="730"/>
      <c r="FYC294" s="730"/>
      <c r="FYD294" s="730"/>
      <c r="FYE294" s="730"/>
      <c r="FYF294" s="730"/>
      <c r="FYG294" s="730"/>
      <c r="FYH294" s="730"/>
      <c r="FYI294" s="730"/>
      <c r="FYJ294" s="730"/>
      <c r="FYK294" s="730"/>
      <c r="FYL294" s="730"/>
      <c r="FYM294" s="730"/>
      <c r="FYN294" s="730"/>
      <c r="FYO294" s="730"/>
      <c r="FYP294" s="730"/>
      <c r="FYQ294" s="730"/>
      <c r="FYR294" s="730"/>
      <c r="FYS294" s="730"/>
      <c r="FYT294" s="730"/>
      <c r="FYU294" s="730"/>
      <c r="FYV294" s="730"/>
      <c r="FYW294" s="730"/>
      <c r="FYX294" s="730"/>
      <c r="FYY294" s="730"/>
      <c r="FYZ294" s="730"/>
      <c r="FZA294" s="730"/>
      <c r="FZB294" s="730"/>
      <c r="FZC294" s="730"/>
      <c r="FZD294" s="730"/>
      <c r="FZE294" s="730"/>
      <c r="FZF294" s="730"/>
      <c r="FZG294" s="730"/>
      <c r="FZH294" s="730"/>
      <c r="FZI294" s="730"/>
      <c r="FZJ294" s="730"/>
      <c r="FZK294" s="730"/>
      <c r="FZL294" s="730"/>
      <c r="FZM294" s="730"/>
      <c r="FZN294" s="730"/>
      <c r="FZO294" s="730"/>
      <c r="FZP294" s="730"/>
      <c r="FZQ294" s="730"/>
      <c r="FZR294" s="730"/>
      <c r="FZS294" s="730"/>
      <c r="FZT294" s="730"/>
      <c r="FZU294" s="730"/>
      <c r="FZV294" s="730"/>
      <c r="FZW294" s="730"/>
      <c r="FZX294" s="730"/>
      <c r="FZY294" s="730"/>
      <c r="FZZ294" s="730"/>
      <c r="GAA294" s="730"/>
      <c r="GAB294" s="730"/>
      <c r="GAC294" s="730"/>
      <c r="GAD294" s="730"/>
      <c r="GAE294" s="730"/>
      <c r="GAF294" s="730"/>
      <c r="GAG294" s="730"/>
      <c r="GAH294" s="730"/>
      <c r="GAI294" s="730"/>
      <c r="GAJ294" s="730"/>
      <c r="GAK294" s="730"/>
      <c r="GAL294" s="730"/>
      <c r="GAM294" s="730"/>
      <c r="GAN294" s="730"/>
      <c r="GAO294" s="730"/>
      <c r="GAP294" s="730"/>
      <c r="GAQ294" s="730"/>
      <c r="GAR294" s="730"/>
      <c r="GAS294" s="730"/>
      <c r="GAT294" s="730"/>
      <c r="GAU294" s="730"/>
      <c r="GAV294" s="730"/>
      <c r="GAW294" s="730"/>
      <c r="GAX294" s="730"/>
      <c r="GAY294" s="730"/>
      <c r="GAZ294" s="730"/>
      <c r="GBA294" s="730"/>
      <c r="GBB294" s="730"/>
      <c r="GBC294" s="730"/>
      <c r="GBD294" s="730"/>
      <c r="GBE294" s="730"/>
      <c r="GBF294" s="730"/>
      <c r="GBG294" s="730"/>
      <c r="GBH294" s="730"/>
      <c r="GBI294" s="730"/>
      <c r="GBJ294" s="730"/>
      <c r="GBK294" s="730"/>
      <c r="GBL294" s="730"/>
      <c r="GBM294" s="730"/>
      <c r="GBN294" s="730"/>
      <c r="GBO294" s="730"/>
      <c r="GBP294" s="730"/>
      <c r="GBQ294" s="730"/>
      <c r="GBR294" s="730"/>
      <c r="GBS294" s="730"/>
      <c r="GBT294" s="730"/>
      <c r="GBU294" s="730"/>
      <c r="GBV294" s="730"/>
      <c r="GBW294" s="730"/>
      <c r="GBX294" s="730"/>
      <c r="GBY294" s="730"/>
      <c r="GBZ294" s="730"/>
      <c r="GCA294" s="730"/>
      <c r="GCB294" s="730"/>
      <c r="GCC294" s="730"/>
      <c r="GCD294" s="730"/>
      <c r="GCE294" s="730"/>
      <c r="GCF294" s="730"/>
      <c r="GCG294" s="730"/>
      <c r="GCH294" s="730"/>
      <c r="GCI294" s="730"/>
      <c r="GCJ294" s="730"/>
      <c r="GCK294" s="730"/>
      <c r="GCL294" s="730"/>
      <c r="GCM294" s="730"/>
      <c r="GCN294" s="730"/>
      <c r="GCO294" s="730"/>
      <c r="GCP294" s="730"/>
      <c r="GCQ294" s="730"/>
      <c r="GCR294" s="730"/>
      <c r="GCS294" s="730"/>
      <c r="GCT294" s="730"/>
      <c r="GCU294" s="730"/>
      <c r="GCV294" s="730"/>
      <c r="GCW294" s="730"/>
      <c r="GCX294" s="730"/>
      <c r="GCY294" s="730"/>
      <c r="GCZ294" s="730"/>
      <c r="GDA294" s="730"/>
      <c r="GDB294" s="730"/>
      <c r="GDC294" s="730"/>
      <c r="GDD294" s="730"/>
      <c r="GDE294" s="730"/>
      <c r="GDF294" s="730"/>
      <c r="GDG294" s="730"/>
      <c r="GDH294" s="730"/>
      <c r="GDI294" s="730"/>
      <c r="GDJ294" s="730"/>
      <c r="GDK294" s="730"/>
      <c r="GDL294" s="730"/>
      <c r="GDM294" s="730"/>
      <c r="GDN294" s="730"/>
      <c r="GDO294" s="730"/>
      <c r="GDP294" s="730"/>
      <c r="GDQ294" s="730"/>
      <c r="GDR294" s="730"/>
      <c r="GDS294" s="730"/>
      <c r="GDT294" s="730"/>
      <c r="GDU294" s="730"/>
      <c r="GDV294" s="730"/>
      <c r="GDW294" s="730"/>
      <c r="GDX294" s="730"/>
      <c r="GDY294" s="730"/>
      <c r="GDZ294" s="730"/>
      <c r="GEA294" s="730"/>
      <c r="GEB294" s="730"/>
      <c r="GEC294" s="730"/>
      <c r="GED294" s="730"/>
      <c r="GEE294" s="730"/>
      <c r="GEF294" s="730"/>
      <c r="GEG294" s="730"/>
      <c r="GEH294" s="730"/>
      <c r="GEI294" s="730"/>
      <c r="GEJ294" s="730"/>
      <c r="GEK294" s="730"/>
      <c r="GEL294" s="730"/>
      <c r="GEM294" s="730"/>
      <c r="GEN294" s="730"/>
      <c r="GEO294" s="730"/>
      <c r="GEP294" s="730"/>
      <c r="GEQ294" s="730"/>
      <c r="GER294" s="730"/>
      <c r="GES294" s="730"/>
      <c r="GET294" s="730"/>
      <c r="GEU294" s="730"/>
      <c r="GEV294" s="730"/>
      <c r="GEW294" s="730"/>
      <c r="GEX294" s="730"/>
      <c r="GEY294" s="730"/>
      <c r="GEZ294" s="730"/>
      <c r="GFA294" s="730"/>
      <c r="GFB294" s="730"/>
      <c r="GFC294" s="730"/>
      <c r="GFD294" s="730"/>
      <c r="GFE294" s="730"/>
      <c r="GFF294" s="730"/>
      <c r="GFG294" s="730"/>
      <c r="GFH294" s="730"/>
      <c r="GFI294" s="730"/>
      <c r="GFJ294" s="730"/>
      <c r="GFK294" s="730"/>
      <c r="GFL294" s="730"/>
      <c r="GFM294" s="730"/>
      <c r="GFN294" s="730"/>
      <c r="GFO294" s="730"/>
      <c r="GFP294" s="730"/>
      <c r="GFQ294" s="730"/>
      <c r="GFR294" s="730"/>
      <c r="GFS294" s="730"/>
      <c r="GFT294" s="730"/>
      <c r="GFU294" s="730"/>
      <c r="GFV294" s="730"/>
      <c r="GFW294" s="730"/>
      <c r="GFX294" s="730"/>
      <c r="GFY294" s="730"/>
      <c r="GFZ294" s="730"/>
      <c r="GGA294" s="730"/>
      <c r="GGB294" s="730"/>
      <c r="GGC294" s="730"/>
      <c r="GGD294" s="730"/>
      <c r="GGE294" s="730"/>
      <c r="GGF294" s="730"/>
      <c r="GGG294" s="730"/>
      <c r="GGH294" s="730"/>
      <c r="GGI294" s="730"/>
      <c r="GGJ294" s="730"/>
      <c r="GGK294" s="730"/>
      <c r="GGL294" s="730"/>
      <c r="GGM294" s="730"/>
      <c r="GGN294" s="730"/>
      <c r="GGO294" s="730"/>
      <c r="GGP294" s="730"/>
      <c r="GGQ294" s="730"/>
      <c r="GGR294" s="730"/>
      <c r="GGS294" s="730"/>
      <c r="GGT294" s="730"/>
      <c r="GGU294" s="730"/>
      <c r="GGV294" s="730"/>
      <c r="GGW294" s="730"/>
      <c r="GGX294" s="730"/>
      <c r="GGY294" s="730"/>
      <c r="GGZ294" s="730"/>
      <c r="GHA294" s="730"/>
      <c r="GHB294" s="730"/>
      <c r="GHC294" s="730"/>
      <c r="GHD294" s="730"/>
      <c r="GHE294" s="730"/>
      <c r="GHF294" s="730"/>
      <c r="GHG294" s="730"/>
      <c r="GHH294" s="730"/>
      <c r="GHI294" s="730"/>
      <c r="GHJ294" s="730"/>
      <c r="GHK294" s="730"/>
      <c r="GHL294" s="730"/>
      <c r="GHM294" s="730"/>
      <c r="GHN294" s="730"/>
      <c r="GHO294" s="730"/>
      <c r="GHP294" s="730"/>
      <c r="GHQ294" s="730"/>
      <c r="GHR294" s="730"/>
      <c r="GHS294" s="730"/>
      <c r="GHT294" s="730"/>
      <c r="GHU294" s="730"/>
      <c r="GHV294" s="730"/>
      <c r="GHW294" s="730"/>
      <c r="GHX294" s="730"/>
      <c r="GHY294" s="730"/>
      <c r="GHZ294" s="730"/>
      <c r="GIA294" s="730"/>
      <c r="GIB294" s="730"/>
      <c r="GIC294" s="730"/>
      <c r="GID294" s="730"/>
      <c r="GIE294" s="730"/>
      <c r="GIF294" s="730"/>
      <c r="GIG294" s="730"/>
      <c r="GIH294" s="730"/>
      <c r="GII294" s="730"/>
      <c r="GIJ294" s="730"/>
      <c r="GIK294" s="730"/>
      <c r="GIL294" s="730"/>
      <c r="GIM294" s="730"/>
      <c r="GIN294" s="730"/>
      <c r="GIO294" s="730"/>
      <c r="GIP294" s="730"/>
      <c r="GIQ294" s="730"/>
      <c r="GIR294" s="730"/>
      <c r="GIS294" s="730"/>
      <c r="GIT294" s="730"/>
      <c r="GIU294" s="730"/>
      <c r="GIV294" s="730"/>
      <c r="GIW294" s="730"/>
      <c r="GIX294" s="730"/>
      <c r="GIY294" s="730"/>
      <c r="GIZ294" s="730"/>
      <c r="GJA294" s="730"/>
      <c r="GJB294" s="730"/>
      <c r="GJC294" s="730"/>
      <c r="GJD294" s="730"/>
      <c r="GJE294" s="730"/>
      <c r="GJF294" s="730"/>
      <c r="GJG294" s="730"/>
      <c r="GJH294" s="730"/>
      <c r="GJI294" s="730"/>
      <c r="GJJ294" s="730"/>
      <c r="GJK294" s="730"/>
      <c r="GJL294" s="730"/>
      <c r="GJM294" s="730"/>
      <c r="GJN294" s="730"/>
      <c r="GJO294" s="730"/>
      <c r="GJP294" s="730"/>
      <c r="GJQ294" s="730"/>
      <c r="GJR294" s="730"/>
      <c r="GJS294" s="730"/>
      <c r="GJT294" s="730"/>
      <c r="GJU294" s="730"/>
      <c r="GJV294" s="730"/>
      <c r="GJW294" s="730"/>
      <c r="GJX294" s="730"/>
      <c r="GJY294" s="730"/>
      <c r="GJZ294" s="730"/>
      <c r="GKA294" s="730"/>
      <c r="GKB294" s="730"/>
      <c r="GKC294" s="730"/>
      <c r="GKD294" s="730"/>
      <c r="GKE294" s="730"/>
      <c r="GKF294" s="730"/>
      <c r="GKG294" s="730"/>
      <c r="GKH294" s="730"/>
      <c r="GKI294" s="730"/>
      <c r="GKJ294" s="730"/>
      <c r="GKK294" s="730"/>
      <c r="GKL294" s="730"/>
      <c r="GKM294" s="730"/>
      <c r="GKN294" s="730"/>
      <c r="GKO294" s="730"/>
      <c r="GKP294" s="730"/>
      <c r="GKQ294" s="730"/>
      <c r="GKR294" s="730"/>
      <c r="GKS294" s="730"/>
      <c r="GKT294" s="730"/>
      <c r="GKU294" s="730"/>
      <c r="GKV294" s="730"/>
      <c r="GKW294" s="730"/>
      <c r="GKX294" s="730"/>
      <c r="GKY294" s="730"/>
      <c r="GKZ294" s="730"/>
      <c r="GLA294" s="730"/>
      <c r="GLB294" s="730"/>
      <c r="GLC294" s="730"/>
      <c r="GLD294" s="730"/>
      <c r="GLE294" s="730"/>
      <c r="GLF294" s="730"/>
      <c r="GLG294" s="730"/>
      <c r="GLH294" s="730"/>
      <c r="GLI294" s="730"/>
      <c r="GLJ294" s="730"/>
      <c r="GLK294" s="730"/>
      <c r="GLL294" s="730"/>
      <c r="GLM294" s="730"/>
      <c r="GLN294" s="730"/>
      <c r="GLO294" s="730"/>
      <c r="GLP294" s="730"/>
      <c r="GLQ294" s="730"/>
      <c r="GLR294" s="730"/>
      <c r="GLS294" s="730"/>
      <c r="GLT294" s="730"/>
      <c r="GLU294" s="730"/>
      <c r="GLV294" s="730"/>
      <c r="GLW294" s="730"/>
      <c r="GLX294" s="730"/>
      <c r="GLY294" s="730"/>
      <c r="GLZ294" s="730"/>
      <c r="GMA294" s="730"/>
      <c r="GMB294" s="730"/>
      <c r="GMC294" s="730"/>
      <c r="GMD294" s="730"/>
      <c r="GME294" s="730"/>
      <c r="GMF294" s="730"/>
      <c r="GMG294" s="730"/>
      <c r="GMH294" s="730"/>
      <c r="GMI294" s="730"/>
      <c r="GMJ294" s="730"/>
      <c r="GMK294" s="730"/>
      <c r="GML294" s="730"/>
      <c r="GMM294" s="730"/>
      <c r="GMN294" s="730"/>
      <c r="GMO294" s="730"/>
      <c r="GMP294" s="730"/>
      <c r="GMQ294" s="730"/>
      <c r="GMR294" s="730"/>
      <c r="GMS294" s="730"/>
      <c r="GMT294" s="730"/>
      <c r="GMU294" s="730"/>
      <c r="GMV294" s="730"/>
      <c r="GMW294" s="730"/>
      <c r="GMX294" s="730"/>
      <c r="GMY294" s="730"/>
      <c r="GMZ294" s="730"/>
      <c r="GNA294" s="730"/>
      <c r="GNB294" s="730"/>
      <c r="GNC294" s="730"/>
      <c r="GND294" s="730"/>
      <c r="GNE294" s="730"/>
      <c r="GNF294" s="730"/>
      <c r="GNG294" s="730"/>
      <c r="GNH294" s="730"/>
      <c r="GNI294" s="730"/>
      <c r="GNJ294" s="730"/>
      <c r="GNK294" s="730"/>
      <c r="GNL294" s="730"/>
      <c r="GNM294" s="730"/>
      <c r="GNN294" s="730"/>
      <c r="GNO294" s="730"/>
      <c r="GNP294" s="730"/>
      <c r="GNQ294" s="730"/>
      <c r="GNR294" s="730"/>
      <c r="GNS294" s="730"/>
      <c r="GNT294" s="730"/>
      <c r="GNU294" s="730"/>
      <c r="GNV294" s="730"/>
      <c r="GNW294" s="730"/>
      <c r="GNX294" s="730"/>
      <c r="GNY294" s="730"/>
      <c r="GNZ294" s="730"/>
      <c r="GOA294" s="730"/>
      <c r="GOB294" s="730"/>
      <c r="GOC294" s="730"/>
      <c r="GOD294" s="730"/>
      <c r="GOE294" s="730"/>
      <c r="GOF294" s="730"/>
      <c r="GOG294" s="730"/>
      <c r="GOH294" s="730"/>
      <c r="GOI294" s="730"/>
      <c r="GOJ294" s="730"/>
      <c r="GOK294" s="730"/>
      <c r="GOL294" s="730"/>
      <c r="GOM294" s="730"/>
      <c r="GON294" s="730"/>
      <c r="GOO294" s="730"/>
      <c r="GOP294" s="730"/>
      <c r="GOQ294" s="730"/>
      <c r="GOR294" s="730"/>
      <c r="GOS294" s="730"/>
      <c r="GOT294" s="730"/>
      <c r="GOU294" s="730"/>
      <c r="GOV294" s="730"/>
      <c r="GOW294" s="730"/>
      <c r="GOX294" s="730"/>
      <c r="GOY294" s="730"/>
      <c r="GOZ294" s="730"/>
      <c r="GPA294" s="730"/>
      <c r="GPB294" s="730"/>
      <c r="GPC294" s="730"/>
      <c r="GPD294" s="730"/>
      <c r="GPE294" s="730"/>
      <c r="GPF294" s="730"/>
      <c r="GPG294" s="730"/>
      <c r="GPH294" s="730"/>
      <c r="GPI294" s="730"/>
      <c r="GPJ294" s="730"/>
      <c r="GPK294" s="730"/>
      <c r="GPL294" s="730"/>
      <c r="GPM294" s="730"/>
      <c r="GPN294" s="730"/>
      <c r="GPO294" s="730"/>
      <c r="GPP294" s="730"/>
      <c r="GPQ294" s="730"/>
      <c r="GPR294" s="730"/>
      <c r="GPS294" s="730"/>
      <c r="GPT294" s="730"/>
      <c r="GPU294" s="730"/>
      <c r="GPV294" s="730"/>
      <c r="GPW294" s="730"/>
      <c r="GPX294" s="730"/>
      <c r="GPY294" s="730"/>
      <c r="GPZ294" s="730"/>
      <c r="GQA294" s="730"/>
      <c r="GQB294" s="730"/>
      <c r="GQC294" s="730"/>
      <c r="GQD294" s="730"/>
      <c r="GQE294" s="730"/>
      <c r="GQF294" s="730"/>
      <c r="GQG294" s="730"/>
      <c r="GQH294" s="730"/>
      <c r="GQI294" s="730"/>
      <c r="GQJ294" s="730"/>
      <c r="GQK294" s="730"/>
      <c r="GQL294" s="730"/>
      <c r="GQM294" s="730"/>
      <c r="GQN294" s="730"/>
      <c r="GQO294" s="730"/>
      <c r="GQP294" s="730"/>
      <c r="GQQ294" s="730"/>
      <c r="GQR294" s="730"/>
      <c r="GQS294" s="730"/>
      <c r="GQT294" s="730"/>
      <c r="GQU294" s="730"/>
      <c r="GQV294" s="730"/>
      <c r="GQW294" s="730"/>
      <c r="GQX294" s="730"/>
      <c r="GQY294" s="730"/>
      <c r="GQZ294" s="730"/>
      <c r="GRA294" s="730"/>
      <c r="GRB294" s="730"/>
      <c r="GRC294" s="730"/>
      <c r="GRD294" s="730"/>
      <c r="GRE294" s="730"/>
      <c r="GRF294" s="730"/>
      <c r="GRG294" s="730"/>
      <c r="GRH294" s="730"/>
      <c r="GRI294" s="730"/>
      <c r="GRJ294" s="730"/>
      <c r="GRK294" s="730"/>
      <c r="GRL294" s="730"/>
      <c r="GRM294" s="730"/>
      <c r="GRN294" s="730"/>
      <c r="GRO294" s="730"/>
      <c r="GRP294" s="730"/>
      <c r="GRQ294" s="730"/>
      <c r="GRR294" s="730"/>
      <c r="GRS294" s="730"/>
      <c r="GRT294" s="730"/>
      <c r="GRU294" s="730"/>
      <c r="GRV294" s="730"/>
      <c r="GRW294" s="730"/>
      <c r="GRX294" s="730"/>
      <c r="GRY294" s="730"/>
      <c r="GRZ294" s="730"/>
      <c r="GSA294" s="730"/>
      <c r="GSB294" s="730"/>
      <c r="GSC294" s="730"/>
      <c r="GSD294" s="730"/>
      <c r="GSE294" s="730"/>
      <c r="GSF294" s="730"/>
      <c r="GSG294" s="730"/>
      <c r="GSH294" s="730"/>
      <c r="GSI294" s="730"/>
      <c r="GSJ294" s="730"/>
      <c r="GSK294" s="730"/>
      <c r="GSL294" s="730"/>
      <c r="GSM294" s="730"/>
      <c r="GSN294" s="730"/>
      <c r="GSO294" s="730"/>
      <c r="GSP294" s="730"/>
      <c r="GSQ294" s="730"/>
      <c r="GSR294" s="730"/>
      <c r="GSS294" s="730"/>
      <c r="GST294" s="730"/>
      <c r="GSU294" s="730"/>
      <c r="GSV294" s="730"/>
      <c r="GSW294" s="730"/>
      <c r="GSX294" s="730"/>
      <c r="GSY294" s="730"/>
      <c r="GSZ294" s="730"/>
      <c r="GTA294" s="730"/>
      <c r="GTB294" s="730"/>
      <c r="GTC294" s="730"/>
      <c r="GTD294" s="730"/>
      <c r="GTE294" s="730"/>
      <c r="GTF294" s="730"/>
      <c r="GTG294" s="730"/>
      <c r="GTH294" s="730"/>
      <c r="GTI294" s="730"/>
      <c r="GTJ294" s="730"/>
      <c r="GTK294" s="730"/>
      <c r="GTL294" s="730"/>
      <c r="GTM294" s="730"/>
      <c r="GTN294" s="730"/>
      <c r="GTO294" s="730"/>
      <c r="GTP294" s="730"/>
      <c r="GTQ294" s="730"/>
      <c r="GTR294" s="730"/>
      <c r="GTS294" s="730"/>
      <c r="GTT294" s="730"/>
      <c r="GTU294" s="730"/>
      <c r="GTV294" s="730"/>
      <c r="GTW294" s="730"/>
      <c r="GTX294" s="730"/>
      <c r="GTY294" s="730"/>
      <c r="GTZ294" s="730"/>
      <c r="GUA294" s="730"/>
      <c r="GUB294" s="730"/>
      <c r="GUC294" s="730"/>
      <c r="GUD294" s="730"/>
      <c r="GUE294" s="730"/>
      <c r="GUF294" s="730"/>
      <c r="GUG294" s="730"/>
      <c r="GUH294" s="730"/>
      <c r="GUI294" s="730"/>
      <c r="GUJ294" s="730"/>
      <c r="GUK294" s="730"/>
      <c r="GUL294" s="730"/>
      <c r="GUM294" s="730"/>
      <c r="GUN294" s="730"/>
      <c r="GUO294" s="730"/>
      <c r="GUP294" s="730"/>
      <c r="GUQ294" s="730"/>
      <c r="GUR294" s="730"/>
      <c r="GUS294" s="730"/>
      <c r="GUT294" s="730"/>
      <c r="GUU294" s="730"/>
      <c r="GUV294" s="730"/>
      <c r="GUW294" s="730"/>
      <c r="GUX294" s="730"/>
      <c r="GUY294" s="730"/>
      <c r="GUZ294" s="730"/>
      <c r="GVA294" s="730"/>
      <c r="GVB294" s="730"/>
      <c r="GVC294" s="730"/>
      <c r="GVD294" s="730"/>
      <c r="GVE294" s="730"/>
      <c r="GVF294" s="730"/>
      <c r="GVG294" s="730"/>
      <c r="GVH294" s="730"/>
      <c r="GVI294" s="730"/>
      <c r="GVJ294" s="730"/>
      <c r="GVK294" s="730"/>
      <c r="GVL294" s="730"/>
      <c r="GVM294" s="730"/>
      <c r="GVN294" s="730"/>
      <c r="GVO294" s="730"/>
      <c r="GVP294" s="730"/>
      <c r="GVQ294" s="730"/>
      <c r="GVR294" s="730"/>
      <c r="GVS294" s="730"/>
      <c r="GVT294" s="730"/>
      <c r="GVU294" s="730"/>
      <c r="GVV294" s="730"/>
      <c r="GVW294" s="730"/>
      <c r="GVX294" s="730"/>
      <c r="GVY294" s="730"/>
      <c r="GVZ294" s="730"/>
      <c r="GWA294" s="730"/>
      <c r="GWB294" s="730"/>
      <c r="GWC294" s="730"/>
      <c r="GWD294" s="730"/>
      <c r="GWE294" s="730"/>
      <c r="GWF294" s="730"/>
      <c r="GWG294" s="730"/>
      <c r="GWH294" s="730"/>
      <c r="GWI294" s="730"/>
      <c r="GWJ294" s="730"/>
      <c r="GWK294" s="730"/>
      <c r="GWL294" s="730"/>
      <c r="GWM294" s="730"/>
      <c r="GWN294" s="730"/>
      <c r="GWO294" s="730"/>
      <c r="GWP294" s="730"/>
      <c r="GWQ294" s="730"/>
      <c r="GWR294" s="730"/>
      <c r="GWS294" s="730"/>
      <c r="GWT294" s="730"/>
      <c r="GWU294" s="730"/>
      <c r="GWV294" s="730"/>
      <c r="GWW294" s="730"/>
      <c r="GWX294" s="730"/>
      <c r="GWY294" s="730"/>
      <c r="GWZ294" s="730"/>
      <c r="GXA294" s="730"/>
      <c r="GXB294" s="730"/>
      <c r="GXC294" s="730"/>
      <c r="GXD294" s="730"/>
      <c r="GXE294" s="730"/>
      <c r="GXF294" s="730"/>
      <c r="GXG294" s="730"/>
      <c r="GXH294" s="730"/>
      <c r="GXI294" s="730"/>
      <c r="GXJ294" s="730"/>
      <c r="GXK294" s="730"/>
      <c r="GXL294" s="730"/>
      <c r="GXM294" s="730"/>
      <c r="GXN294" s="730"/>
      <c r="GXO294" s="730"/>
      <c r="GXP294" s="730"/>
      <c r="GXQ294" s="730"/>
      <c r="GXR294" s="730"/>
      <c r="GXS294" s="730"/>
      <c r="GXT294" s="730"/>
      <c r="GXU294" s="730"/>
      <c r="GXV294" s="730"/>
      <c r="GXW294" s="730"/>
      <c r="GXX294" s="730"/>
      <c r="GXY294" s="730"/>
      <c r="GXZ294" s="730"/>
      <c r="GYA294" s="730"/>
      <c r="GYB294" s="730"/>
      <c r="GYC294" s="730"/>
      <c r="GYD294" s="730"/>
      <c r="GYE294" s="730"/>
      <c r="GYF294" s="730"/>
      <c r="GYG294" s="730"/>
      <c r="GYH294" s="730"/>
      <c r="GYI294" s="730"/>
      <c r="GYJ294" s="730"/>
      <c r="GYK294" s="730"/>
      <c r="GYL294" s="730"/>
      <c r="GYM294" s="730"/>
      <c r="GYN294" s="730"/>
      <c r="GYO294" s="730"/>
      <c r="GYP294" s="730"/>
      <c r="GYQ294" s="730"/>
      <c r="GYR294" s="730"/>
      <c r="GYS294" s="730"/>
      <c r="GYT294" s="730"/>
      <c r="GYU294" s="730"/>
      <c r="GYV294" s="730"/>
      <c r="GYW294" s="730"/>
      <c r="GYX294" s="730"/>
      <c r="GYY294" s="730"/>
      <c r="GYZ294" s="730"/>
      <c r="GZA294" s="730"/>
      <c r="GZB294" s="730"/>
      <c r="GZC294" s="730"/>
      <c r="GZD294" s="730"/>
      <c r="GZE294" s="730"/>
      <c r="GZF294" s="730"/>
      <c r="GZG294" s="730"/>
      <c r="GZH294" s="730"/>
      <c r="GZI294" s="730"/>
      <c r="GZJ294" s="730"/>
      <c r="GZK294" s="730"/>
      <c r="GZL294" s="730"/>
      <c r="GZM294" s="730"/>
      <c r="GZN294" s="730"/>
      <c r="GZO294" s="730"/>
      <c r="GZP294" s="730"/>
      <c r="GZQ294" s="730"/>
      <c r="GZR294" s="730"/>
      <c r="GZS294" s="730"/>
      <c r="GZT294" s="730"/>
      <c r="GZU294" s="730"/>
      <c r="GZV294" s="730"/>
      <c r="GZW294" s="730"/>
      <c r="GZX294" s="730"/>
      <c r="GZY294" s="730"/>
      <c r="GZZ294" s="730"/>
      <c r="HAA294" s="730"/>
      <c r="HAB294" s="730"/>
      <c r="HAC294" s="730"/>
      <c r="HAD294" s="730"/>
      <c r="HAE294" s="730"/>
      <c r="HAF294" s="730"/>
      <c r="HAG294" s="730"/>
      <c r="HAH294" s="730"/>
      <c r="HAI294" s="730"/>
      <c r="HAJ294" s="730"/>
      <c r="HAK294" s="730"/>
      <c r="HAL294" s="730"/>
      <c r="HAM294" s="730"/>
      <c r="HAN294" s="730"/>
      <c r="HAO294" s="730"/>
      <c r="HAP294" s="730"/>
      <c r="HAQ294" s="730"/>
      <c r="HAR294" s="730"/>
      <c r="HAS294" s="730"/>
      <c r="HAT294" s="730"/>
      <c r="HAU294" s="730"/>
      <c r="HAV294" s="730"/>
      <c r="HAW294" s="730"/>
      <c r="HAX294" s="730"/>
      <c r="HAY294" s="730"/>
      <c r="HAZ294" s="730"/>
      <c r="HBA294" s="730"/>
      <c r="HBB294" s="730"/>
      <c r="HBC294" s="730"/>
      <c r="HBD294" s="730"/>
      <c r="HBE294" s="730"/>
      <c r="HBF294" s="730"/>
      <c r="HBG294" s="730"/>
      <c r="HBH294" s="730"/>
      <c r="HBI294" s="730"/>
      <c r="HBJ294" s="730"/>
      <c r="HBK294" s="730"/>
      <c r="HBL294" s="730"/>
      <c r="HBM294" s="730"/>
      <c r="HBN294" s="730"/>
      <c r="HBO294" s="730"/>
      <c r="HBP294" s="730"/>
      <c r="HBQ294" s="730"/>
      <c r="HBR294" s="730"/>
      <c r="HBS294" s="730"/>
      <c r="HBT294" s="730"/>
      <c r="HBU294" s="730"/>
      <c r="HBV294" s="730"/>
      <c r="HBW294" s="730"/>
      <c r="HBX294" s="730"/>
      <c r="HBY294" s="730"/>
      <c r="HBZ294" s="730"/>
      <c r="HCA294" s="730"/>
      <c r="HCB294" s="730"/>
      <c r="HCC294" s="730"/>
      <c r="HCD294" s="730"/>
      <c r="HCE294" s="730"/>
      <c r="HCF294" s="730"/>
      <c r="HCG294" s="730"/>
      <c r="HCH294" s="730"/>
      <c r="HCI294" s="730"/>
      <c r="HCJ294" s="730"/>
      <c r="HCK294" s="730"/>
      <c r="HCL294" s="730"/>
      <c r="HCM294" s="730"/>
      <c r="HCN294" s="730"/>
      <c r="HCO294" s="730"/>
      <c r="HCP294" s="730"/>
      <c r="HCQ294" s="730"/>
      <c r="HCR294" s="730"/>
      <c r="HCS294" s="730"/>
      <c r="HCT294" s="730"/>
      <c r="HCU294" s="730"/>
      <c r="HCV294" s="730"/>
      <c r="HCW294" s="730"/>
      <c r="HCX294" s="730"/>
      <c r="HCY294" s="730"/>
      <c r="HCZ294" s="730"/>
      <c r="HDA294" s="730"/>
      <c r="HDB294" s="730"/>
      <c r="HDC294" s="730"/>
      <c r="HDD294" s="730"/>
      <c r="HDE294" s="730"/>
      <c r="HDF294" s="730"/>
      <c r="HDG294" s="730"/>
      <c r="HDH294" s="730"/>
      <c r="HDI294" s="730"/>
      <c r="HDJ294" s="730"/>
      <c r="HDK294" s="730"/>
      <c r="HDL294" s="730"/>
      <c r="HDM294" s="730"/>
      <c r="HDN294" s="730"/>
      <c r="HDO294" s="730"/>
      <c r="HDP294" s="730"/>
      <c r="HDQ294" s="730"/>
      <c r="HDR294" s="730"/>
      <c r="HDS294" s="730"/>
      <c r="HDT294" s="730"/>
      <c r="HDU294" s="730"/>
      <c r="HDV294" s="730"/>
      <c r="HDW294" s="730"/>
      <c r="HDX294" s="730"/>
      <c r="HDY294" s="730"/>
      <c r="HDZ294" s="730"/>
      <c r="HEA294" s="730"/>
      <c r="HEB294" s="730"/>
      <c r="HEC294" s="730"/>
      <c r="HED294" s="730"/>
      <c r="HEE294" s="730"/>
      <c r="HEF294" s="730"/>
      <c r="HEG294" s="730"/>
      <c r="HEH294" s="730"/>
      <c r="HEI294" s="730"/>
      <c r="HEJ294" s="730"/>
      <c r="HEK294" s="730"/>
      <c r="HEL294" s="730"/>
      <c r="HEM294" s="730"/>
      <c r="HEN294" s="730"/>
      <c r="HEO294" s="730"/>
      <c r="HEP294" s="730"/>
      <c r="HEQ294" s="730"/>
      <c r="HER294" s="730"/>
      <c r="HES294" s="730"/>
      <c r="HET294" s="730"/>
      <c r="HEU294" s="730"/>
      <c r="HEV294" s="730"/>
      <c r="HEW294" s="730"/>
      <c r="HEX294" s="730"/>
      <c r="HEY294" s="730"/>
      <c r="HEZ294" s="730"/>
      <c r="HFA294" s="730"/>
      <c r="HFB294" s="730"/>
      <c r="HFC294" s="730"/>
      <c r="HFD294" s="730"/>
      <c r="HFE294" s="730"/>
      <c r="HFF294" s="730"/>
      <c r="HFG294" s="730"/>
      <c r="HFH294" s="730"/>
      <c r="HFI294" s="730"/>
      <c r="HFJ294" s="730"/>
      <c r="HFK294" s="730"/>
      <c r="HFL294" s="730"/>
      <c r="HFM294" s="730"/>
      <c r="HFN294" s="730"/>
      <c r="HFO294" s="730"/>
      <c r="HFP294" s="730"/>
      <c r="HFQ294" s="730"/>
      <c r="HFR294" s="730"/>
      <c r="HFS294" s="730"/>
      <c r="HFT294" s="730"/>
      <c r="HFU294" s="730"/>
      <c r="HFV294" s="730"/>
      <c r="HFW294" s="730"/>
      <c r="HFX294" s="730"/>
      <c r="HFY294" s="730"/>
      <c r="HFZ294" s="730"/>
      <c r="HGA294" s="730"/>
      <c r="HGB294" s="730"/>
      <c r="HGC294" s="730"/>
      <c r="HGD294" s="730"/>
      <c r="HGE294" s="730"/>
      <c r="HGF294" s="730"/>
      <c r="HGG294" s="730"/>
      <c r="HGH294" s="730"/>
      <c r="HGI294" s="730"/>
      <c r="HGJ294" s="730"/>
      <c r="HGK294" s="730"/>
      <c r="HGL294" s="730"/>
      <c r="HGM294" s="730"/>
      <c r="HGN294" s="730"/>
      <c r="HGO294" s="730"/>
      <c r="HGP294" s="730"/>
      <c r="HGQ294" s="730"/>
      <c r="HGR294" s="730"/>
      <c r="HGS294" s="730"/>
      <c r="HGT294" s="730"/>
      <c r="HGU294" s="730"/>
      <c r="HGV294" s="730"/>
      <c r="HGW294" s="730"/>
      <c r="HGX294" s="730"/>
      <c r="HGY294" s="730"/>
      <c r="HGZ294" s="730"/>
      <c r="HHA294" s="730"/>
      <c r="HHB294" s="730"/>
      <c r="HHC294" s="730"/>
      <c r="HHD294" s="730"/>
      <c r="HHE294" s="730"/>
      <c r="HHF294" s="730"/>
      <c r="HHG294" s="730"/>
      <c r="HHH294" s="730"/>
      <c r="HHI294" s="730"/>
      <c r="HHJ294" s="730"/>
      <c r="HHK294" s="730"/>
      <c r="HHL294" s="730"/>
      <c r="HHM294" s="730"/>
      <c r="HHN294" s="730"/>
      <c r="HHO294" s="730"/>
      <c r="HHP294" s="730"/>
      <c r="HHQ294" s="730"/>
      <c r="HHR294" s="730"/>
      <c r="HHS294" s="730"/>
      <c r="HHT294" s="730"/>
      <c r="HHU294" s="730"/>
      <c r="HHV294" s="730"/>
      <c r="HHW294" s="730"/>
      <c r="HHX294" s="730"/>
      <c r="HHY294" s="730"/>
      <c r="HHZ294" s="730"/>
      <c r="HIA294" s="730"/>
      <c r="HIB294" s="730"/>
      <c r="HIC294" s="730"/>
      <c r="HID294" s="730"/>
      <c r="HIE294" s="730"/>
      <c r="HIF294" s="730"/>
      <c r="HIG294" s="730"/>
      <c r="HIH294" s="730"/>
      <c r="HII294" s="730"/>
      <c r="HIJ294" s="730"/>
      <c r="HIK294" s="730"/>
      <c r="HIL294" s="730"/>
      <c r="HIM294" s="730"/>
      <c r="HIN294" s="730"/>
      <c r="HIO294" s="730"/>
      <c r="HIP294" s="730"/>
      <c r="HIQ294" s="730"/>
      <c r="HIR294" s="730"/>
      <c r="HIS294" s="730"/>
      <c r="HIT294" s="730"/>
      <c r="HIU294" s="730"/>
      <c r="HIV294" s="730"/>
      <c r="HIW294" s="730"/>
      <c r="HIX294" s="730"/>
      <c r="HIY294" s="730"/>
      <c r="HIZ294" s="730"/>
      <c r="HJA294" s="730"/>
      <c r="HJB294" s="730"/>
      <c r="HJC294" s="730"/>
      <c r="HJD294" s="730"/>
      <c r="HJE294" s="730"/>
      <c r="HJF294" s="730"/>
      <c r="HJG294" s="730"/>
      <c r="HJH294" s="730"/>
      <c r="HJI294" s="730"/>
      <c r="HJJ294" s="730"/>
      <c r="HJK294" s="730"/>
      <c r="HJL294" s="730"/>
      <c r="HJM294" s="730"/>
      <c r="HJN294" s="730"/>
      <c r="HJO294" s="730"/>
      <c r="HJP294" s="730"/>
      <c r="HJQ294" s="730"/>
      <c r="HJR294" s="730"/>
      <c r="HJS294" s="730"/>
      <c r="HJT294" s="730"/>
      <c r="HJU294" s="730"/>
      <c r="HJV294" s="730"/>
      <c r="HJW294" s="730"/>
      <c r="HJX294" s="730"/>
      <c r="HJY294" s="730"/>
      <c r="HJZ294" s="730"/>
      <c r="HKA294" s="730"/>
      <c r="HKB294" s="730"/>
      <c r="HKC294" s="730"/>
      <c r="HKD294" s="730"/>
      <c r="HKE294" s="730"/>
      <c r="HKF294" s="730"/>
      <c r="HKG294" s="730"/>
      <c r="HKH294" s="730"/>
      <c r="HKI294" s="730"/>
      <c r="HKJ294" s="730"/>
      <c r="HKK294" s="730"/>
      <c r="HKL294" s="730"/>
      <c r="HKM294" s="730"/>
      <c r="HKN294" s="730"/>
      <c r="HKO294" s="730"/>
      <c r="HKP294" s="730"/>
      <c r="HKQ294" s="730"/>
      <c r="HKR294" s="730"/>
      <c r="HKS294" s="730"/>
      <c r="HKT294" s="730"/>
      <c r="HKU294" s="730"/>
      <c r="HKV294" s="730"/>
      <c r="HKW294" s="730"/>
      <c r="HKX294" s="730"/>
      <c r="HKY294" s="730"/>
      <c r="HKZ294" s="730"/>
      <c r="HLA294" s="730"/>
      <c r="HLB294" s="730"/>
      <c r="HLC294" s="730"/>
      <c r="HLD294" s="730"/>
      <c r="HLE294" s="730"/>
      <c r="HLF294" s="730"/>
      <c r="HLG294" s="730"/>
      <c r="HLH294" s="730"/>
      <c r="HLI294" s="730"/>
      <c r="HLJ294" s="730"/>
      <c r="HLK294" s="730"/>
      <c r="HLL294" s="730"/>
      <c r="HLM294" s="730"/>
      <c r="HLN294" s="730"/>
      <c r="HLO294" s="730"/>
      <c r="HLP294" s="730"/>
      <c r="HLQ294" s="730"/>
      <c r="HLR294" s="730"/>
      <c r="HLS294" s="730"/>
      <c r="HLT294" s="730"/>
      <c r="HLU294" s="730"/>
      <c r="HLV294" s="730"/>
      <c r="HLW294" s="730"/>
      <c r="HLX294" s="730"/>
      <c r="HLY294" s="730"/>
      <c r="HLZ294" s="730"/>
      <c r="HMA294" s="730"/>
      <c r="HMB294" s="730"/>
      <c r="HMC294" s="730"/>
      <c r="HMD294" s="730"/>
      <c r="HME294" s="730"/>
      <c r="HMF294" s="730"/>
      <c r="HMG294" s="730"/>
      <c r="HMH294" s="730"/>
      <c r="HMI294" s="730"/>
      <c r="HMJ294" s="730"/>
      <c r="HMK294" s="730"/>
      <c r="HML294" s="730"/>
      <c r="HMM294" s="730"/>
      <c r="HMN294" s="730"/>
      <c r="HMO294" s="730"/>
      <c r="HMP294" s="730"/>
      <c r="HMQ294" s="730"/>
      <c r="HMR294" s="730"/>
      <c r="HMS294" s="730"/>
      <c r="HMT294" s="730"/>
      <c r="HMU294" s="730"/>
      <c r="HMV294" s="730"/>
      <c r="HMW294" s="730"/>
      <c r="HMX294" s="730"/>
      <c r="HMY294" s="730"/>
      <c r="HMZ294" s="730"/>
      <c r="HNA294" s="730"/>
      <c r="HNB294" s="730"/>
      <c r="HNC294" s="730"/>
      <c r="HND294" s="730"/>
      <c r="HNE294" s="730"/>
      <c r="HNF294" s="730"/>
      <c r="HNG294" s="730"/>
      <c r="HNH294" s="730"/>
      <c r="HNI294" s="730"/>
      <c r="HNJ294" s="730"/>
      <c r="HNK294" s="730"/>
      <c r="HNL294" s="730"/>
      <c r="HNM294" s="730"/>
      <c r="HNN294" s="730"/>
      <c r="HNO294" s="730"/>
      <c r="HNP294" s="730"/>
      <c r="HNQ294" s="730"/>
      <c r="HNR294" s="730"/>
      <c r="HNS294" s="730"/>
      <c r="HNT294" s="730"/>
      <c r="HNU294" s="730"/>
      <c r="HNV294" s="730"/>
      <c r="HNW294" s="730"/>
      <c r="HNX294" s="730"/>
      <c r="HNY294" s="730"/>
      <c r="HNZ294" s="730"/>
      <c r="HOA294" s="730"/>
      <c r="HOB294" s="730"/>
      <c r="HOC294" s="730"/>
      <c r="HOD294" s="730"/>
      <c r="HOE294" s="730"/>
      <c r="HOF294" s="730"/>
      <c r="HOG294" s="730"/>
      <c r="HOH294" s="730"/>
      <c r="HOI294" s="730"/>
      <c r="HOJ294" s="730"/>
      <c r="HOK294" s="730"/>
      <c r="HOL294" s="730"/>
      <c r="HOM294" s="730"/>
      <c r="HON294" s="730"/>
      <c r="HOO294" s="730"/>
      <c r="HOP294" s="730"/>
      <c r="HOQ294" s="730"/>
      <c r="HOR294" s="730"/>
      <c r="HOS294" s="730"/>
      <c r="HOT294" s="730"/>
      <c r="HOU294" s="730"/>
      <c r="HOV294" s="730"/>
      <c r="HOW294" s="730"/>
      <c r="HOX294" s="730"/>
      <c r="HOY294" s="730"/>
      <c r="HOZ294" s="730"/>
      <c r="HPA294" s="730"/>
      <c r="HPB294" s="730"/>
      <c r="HPC294" s="730"/>
      <c r="HPD294" s="730"/>
      <c r="HPE294" s="730"/>
      <c r="HPF294" s="730"/>
      <c r="HPG294" s="730"/>
      <c r="HPH294" s="730"/>
      <c r="HPI294" s="730"/>
      <c r="HPJ294" s="730"/>
      <c r="HPK294" s="730"/>
      <c r="HPL294" s="730"/>
      <c r="HPM294" s="730"/>
      <c r="HPN294" s="730"/>
      <c r="HPO294" s="730"/>
      <c r="HPP294" s="730"/>
      <c r="HPQ294" s="730"/>
      <c r="HPR294" s="730"/>
      <c r="HPS294" s="730"/>
      <c r="HPT294" s="730"/>
      <c r="HPU294" s="730"/>
      <c r="HPV294" s="730"/>
      <c r="HPW294" s="730"/>
      <c r="HPX294" s="730"/>
      <c r="HPY294" s="730"/>
      <c r="HPZ294" s="730"/>
      <c r="HQA294" s="730"/>
      <c r="HQB294" s="730"/>
      <c r="HQC294" s="730"/>
      <c r="HQD294" s="730"/>
      <c r="HQE294" s="730"/>
      <c r="HQF294" s="730"/>
      <c r="HQG294" s="730"/>
      <c r="HQH294" s="730"/>
      <c r="HQI294" s="730"/>
      <c r="HQJ294" s="730"/>
      <c r="HQK294" s="730"/>
      <c r="HQL294" s="730"/>
      <c r="HQM294" s="730"/>
      <c r="HQN294" s="730"/>
      <c r="HQO294" s="730"/>
      <c r="HQP294" s="730"/>
      <c r="HQQ294" s="730"/>
      <c r="HQR294" s="730"/>
      <c r="HQS294" s="730"/>
      <c r="HQT294" s="730"/>
      <c r="HQU294" s="730"/>
      <c r="HQV294" s="730"/>
      <c r="HQW294" s="730"/>
      <c r="HQX294" s="730"/>
      <c r="HQY294" s="730"/>
      <c r="HQZ294" s="730"/>
      <c r="HRA294" s="730"/>
      <c r="HRB294" s="730"/>
      <c r="HRC294" s="730"/>
      <c r="HRD294" s="730"/>
      <c r="HRE294" s="730"/>
      <c r="HRF294" s="730"/>
      <c r="HRG294" s="730"/>
      <c r="HRH294" s="730"/>
      <c r="HRI294" s="730"/>
      <c r="HRJ294" s="730"/>
      <c r="HRK294" s="730"/>
      <c r="HRL294" s="730"/>
      <c r="HRM294" s="730"/>
      <c r="HRN294" s="730"/>
      <c r="HRO294" s="730"/>
      <c r="HRP294" s="730"/>
      <c r="HRQ294" s="730"/>
      <c r="HRR294" s="730"/>
      <c r="HRS294" s="730"/>
      <c r="HRT294" s="730"/>
      <c r="HRU294" s="730"/>
      <c r="HRV294" s="730"/>
      <c r="HRW294" s="730"/>
      <c r="HRX294" s="730"/>
      <c r="HRY294" s="730"/>
      <c r="HRZ294" s="730"/>
      <c r="HSA294" s="730"/>
      <c r="HSB294" s="730"/>
      <c r="HSC294" s="730"/>
      <c r="HSD294" s="730"/>
      <c r="HSE294" s="730"/>
      <c r="HSF294" s="730"/>
      <c r="HSG294" s="730"/>
      <c r="HSH294" s="730"/>
      <c r="HSI294" s="730"/>
      <c r="HSJ294" s="730"/>
      <c r="HSK294" s="730"/>
      <c r="HSL294" s="730"/>
      <c r="HSM294" s="730"/>
      <c r="HSN294" s="730"/>
      <c r="HSO294" s="730"/>
      <c r="HSP294" s="730"/>
      <c r="HSQ294" s="730"/>
      <c r="HSR294" s="730"/>
      <c r="HSS294" s="730"/>
      <c r="HST294" s="730"/>
      <c r="HSU294" s="730"/>
      <c r="HSV294" s="730"/>
      <c r="HSW294" s="730"/>
      <c r="HSX294" s="730"/>
      <c r="HSY294" s="730"/>
      <c r="HSZ294" s="730"/>
      <c r="HTA294" s="730"/>
      <c r="HTB294" s="730"/>
      <c r="HTC294" s="730"/>
      <c r="HTD294" s="730"/>
      <c r="HTE294" s="730"/>
      <c r="HTF294" s="730"/>
      <c r="HTG294" s="730"/>
      <c r="HTH294" s="730"/>
      <c r="HTI294" s="730"/>
      <c r="HTJ294" s="730"/>
      <c r="HTK294" s="730"/>
      <c r="HTL294" s="730"/>
      <c r="HTM294" s="730"/>
      <c r="HTN294" s="730"/>
      <c r="HTO294" s="730"/>
      <c r="HTP294" s="730"/>
      <c r="HTQ294" s="730"/>
      <c r="HTR294" s="730"/>
      <c r="HTS294" s="730"/>
      <c r="HTT294" s="730"/>
      <c r="HTU294" s="730"/>
      <c r="HTV294" s="730"/>
      <c r="HTW294" s="730"/>
      <c r="HTX294" s="730"/>
      <c r="HTY294" s="730"/>
      <c r="HTZ294" s="730"/>
      <c r="HUA294" s="730"/>
      <c r="HUB294" s="730"/>
      <c r="HUC294" s="730"/>
      <c r="HUD294" s="730"/>
      <c r="HUE294" s="730"/>
      <c r="HUF294" s="730"/>
      <c r="HUG294" s="730"/>
      <c r="HUH294" s="730"/>
      <c r="HUI294" s="730"/>
      <c r="HUJ294" s="730"/>
      <c r="HUK294" s="730"/>
      <c r="HUL294" s="730"/>
      <c r="HUM294" s="730"/>
      <c r="HUN294" s="730"/>
      <c r="HUO294" s="730"/>
      <c r="HUP294" s="730"/>
      <c r="HUQ294" s="730"/>
      <c r="HUR294" s="730"/>
      <c r="HUS294" s="730"/>
      <c r="HUT294" s="730"/>
      <c r="HUU294" s="730"/>
      <c r="HUV294" s="730"/>
      <c r="HUW294" s="730"/>
      <c r="HUX294" s="730"/>
      <c r="HUY294" s="730"/>
      <c r="HUZ294" s="730"/>
      <c r="HVA294" s="730"/>
      <c r="HVB294" s="730"/>
      <c r="HVC294" s="730"/>
      <c r="HVD294" s="730"/>
      <c r="HVE294" s="730"/>
      <c r="HVF294" s="730"/>
      <c r="HVG294" s="730"/>
      <c r="HVH294" s="730"/>
      <c r="HVI294" s="730"/>
      <c r="HVJ294" s="730"/>
      <c r="HVK294" s="730"/>
      <c r="HVL294" s="730"/>
      <c r="HVM294" s="730"/>
      <c r="HVN294" s="730"/>
      <c r="HVO294" s="730"/>
      <c r="HVP294" s="730"/>
      <c r="HVQ294" s="730"/>
      <c r="HVR294" s="730"/>
      <c r="HVS294" s="730"/>
      <c r="HVT294" s="730"/>
      <c r="HVU294" s="730"/>
      <c r="HVV294" s="730"/>
      <c r="HVW294" s="730"/>
      <c r="HVX294" s="730"/>
      <c r="HVY294" s="730"/>
      <c r="HVZ294" s="730"/>
      <c r="HWA294" s="730"/>
      <c r="HWB294" s="730"/>
      <c r="HWC294" s="730"/>
      <c r="HWD294" s="730"/>
      <c r="HWE294" s="730"/>
      <c r="HWF294" s="730"/>
      <c r="HWG294" s="730"/>
      <c r="HWH294" s="730"/>
      <c r="HWI294" s="730"/>
      <c r="HWJ294" s="730"/>
      <c r="HWK294" s="730"/>
      <c r="HWL294" s="730"/>
      <c r="HWM294" s="730"/>
      <c r="HWN294" s="730"/>
      <c r="HWO294" s="730"/>
      <c r="HWP294" s="730"/>
      <c r="HWQ294" s="730"/>
      <c r="HWR294" s="730"/>
      <c r="HWS294" s="730"/>
      <c r="HWT294" s="730"/>
      <c r="HWU294" s="730"/>
      <c r="HWV294" s="730"/>
      <c r="HWW294" s="730"/>
      <c r="HWX294" s="730"/>
      <c r="HWY294" s="730"/>
      <c r="HWZ294" s="730"/>
      <c r="HXA294" s="730"/>
      <c r="HXB294" s="730"/>
      <c r="HXC294" s="730"/>
      <c r="HXD294" s="730"/>
      <c r="HXE294" s="730"/>
      <c r="HXF294" s="730"/>
      <c r="HXG294" s="730"/>
      <c r="HXH294" s="730"/>
      <c r="HXI294" s="730"/>
      <c r="HXJ294" s="730"/>
      <c r="HXK294" s="730"/>
      <c r="HXL294" s="730"/>
      <c r="HXM294" s="730"/>
      <c r="HXN294" s="730"/>
      <c r="HXO294" s="730"/>
      <c r="HXP294" s="730"/>
      <c r="HXQ294" s="730"/>
      <c r="HXR294" s="730"/>
      <c r="HXS294" s="730"/>
      <c r="HXT294" s="730"/>
      <c r="HXU294" s="730"/>
      <c r="HXV294" s="730"/>
      <c r="HXW294" s="730"/>
      <c r="HXX294" s="730"/>
      <c r="HXY294" s="730"/>
      <c r="HXZ294" s="730"/>
      <c r="HYA294" s="730"/>
      <c r="HYB294" s="730"/>
      <c r="HYC294" s="730"/>
      <c r="HYD294" s="730"/>
      <c r="HYE294" s="730"/>
      <c r="HYF294" s="730"/>
      <c r="HYG294" s="730"/>
      <c r="HYH294" s="730"/>
      <c r="HYI294" s="730"/>
      <c r="HYJ294" s="730"/>
      <c r="HYK294" s="730"/>
      <c r="HYL294" s="730"/>
      <c r="HYM294" s="730"/>
      <c r="HYN294" s="730"/>
      <c r="HYO294" s="730"/>
      <c r="HYP294" s="730"/>
      <c r="HYQ294" s="730"/>
      <c r="HYR294" s="730"/>
      <c r="HYS294" s="730"/>
      <c r="HYT294" s="730"/>
      <c r="HYU294" s="730"/>
      <c r="HYV294" s="730"/>
      <c r="HYW294" s="730"/>
      <c r="HYX294" s="730"/>
      <c r="HYY294" s="730"/>
      <c r="HYZ294" s="730"/>
      <c r="HZA294" s="730"/>
      <c r="HZB294" s="730"/>
      <c r="HZC294" s="730"/>
      <c r="HZD294" s="730"/>
      <c r="HZE294" s="730"/>
      <c r="HZF294" s="730"/>
      <c r="HZG294" s="730"/>
      <c r="HZH294" s="730"/>
      <c r="HZI294" s="730"/>
      <c r="HZJ294" s="730"/>
      <c r="HZK294" s="730"/>
      <c r="HZL294" s="730"/>
      <c r="HZM294" s="730"/>
      <c r="HZN294" s="730"/>
      <c r="HZO294" s="730"/>
      <c r="HZP294" s="730"/>
      <c r="HZQ294" s="730"/>
      <c r="HZR294" s="730"/>
      <c r="HZS294" s="730"/>
      <c r="HZT294" s="730"/>
      <c r="HZU294" s="730"/>
      <c r="HZV294" s="730"/>
      <c r="HZW294" s="730"/>
      <c r="HZX294" s="730"/>
      <c r="HZY294" s="730"/>
      <c r="HZZ294" s="730"/>
      <c r="IAA294" s="730"/>
      <c r="IAB294" s="730"/>
      <c r="IAC294" s="730"/>
      <c r="IAD294" s="730"/>
      <c r="IAE294" s="730"/>
      <c r="IAF294" s="730"/>
      <c r="IAG294" s="730"/>
      <c r="IAH294" s="730"/>
      <c r="IAI294" s="730"/>
      <c r="IAJ294" s="730"/>
      <c r="IAK294" s="730"/>
      <c r="IAL294" s="730"/>
      <c r="IAM294" s="730"/>
      <c r="IAN294" s="730"/>
      <c r="IAO294" s="730"/>
      <c r="IAP294" s="730"/>
      <c r="IAQ294" s="730"/>
      <c r="IAR294" s="730"/>
      <c r="IAS294" s="730"/>
      <c r="IAT294" s="730"/>
      <c r="IAU294" s="730"/>
      <c r="IAV294" s="730"/>
      <c r="IAW294" s="730"/>
      <c r="IAX294" s="730"/>
      <c r="IAY294" s="730"/>
      <c r="IAZ294" s="730"/>
      <c r="IBA294" s="730"/>
      <c r="IBB294" s="730"/>
      <c r="IBC294" s="730"/>
      <c r="IBD294" s="730"/>
      <c r="IBE294" s="730"/>
      <c r="IBF294" s="730"/>
      <c r="IBG294" s="730"/>
      <c r="IBH294" s="730"/>
      <c r="IBI294" s="730"/>
      <c r="IBJ294" s="730"/>
      <c r="IBK294" s="730"/>
      <c r="IBL294" s="730"/>
      <c r="IBM294" s="730"/>
      <c r="IBN294" s="730"/>
      <c r="IBO294" s="730"/>
      <c r="IBP294" s="730"/>
      <c r="IBQ294" s="730"/>
      <c r="IBR294" s="730"/>
      <c r="IBS294" s="730"/>
      <c r="IBT294" s="730"/>
      <c r="IBU294" s="730"/>
      <c r="IBV294" s="730"/>
      <c r="IBW294" s="730"/>
      <c r="IBX294" s="730"/>
      <c r="IBY294" s="730"/>
      <c r="IBZ294" s="730"/>
      <c r="ICA294" s="730"/>
      <c r="ICB294" s="730"/>
      <c r="ICC294" s="730"/>
      <c r="ICD294" s="730"/>
      <c r="ICE294" s="730"/>
      <c r="ICF294" s="730"/>
      <c r="ICG294" s="730"/>
      <c r="ICH294" s="730"/>
      <c r="ICI294" s="730"/>
      <c r="ICJ294" s="730"/>
      <c r="ICK294" s="730"/>
      <c r="ICL294" s="730"/>
      <c r="ICM294" s="730"/>
      <c r="ICN294" s="730"/>
      <c r="ICO294" s="730"/>
      <c r="ICP294" s="730"/>
      <c r="ICQ294" s="730"/>
      <c r="ICR294" s="730"/>
      <c r="ICS294" s="730"/>
      <c r="ICT294" s="730"/>
      <c r="ICU294" s="730"/>
      <c r="ICV294" s="730"/>
      <c r="ICW294" s="730"/>
      <c r="ICX294" s="730"/>
      <c r="ICY294" s="730"/>
      <c r="ICZ294" s="730"/>
      <c r="IDA294" s="730"/>
      <c r="IDB294" s="730"/>
      <c r="IDC294" s="730"/>
      <c r="IDD294" s="730"/>
      <c r="IDE294" s="730"/>
      <c r="IDF294" s="730"/>
      <c r="IDG294" s="730"/>
      <c r="IDH294" s="730"/>
      <c r="IDI294" s="730"/>
      <c r="IDJ294" s="730"/>
      <c r="IDK294" s="730"/>
      <c r="IDL294" s="730"/>
      <c r="IDM294" s="730"/>
      <c r="IDN294" s="730"/>
      <c r="IDO294" s="730"/>
      <c r="IDP294" s="730"/>
      <c r="IDQ294" s="730"/>
      <c r="IDR294" s="730"/>
      <c r="IDS294" s="730"/>
      <c r="IDT294" s="730"/>
      <c r="IDU294" s="730"/>
      <c r="IDV294" s="730"/>
      <c r="IDW294" s="730"/>
      <c r="IDX294" s="730"/>
      <c r="IDY294" s="730"/>
      <c r="IDZ294" s="730"/>
      <c r="IEA294" s="730"/>
      <c r="IEB294" s="730"/>
      <c r="IEC294" s="730"/>
      <c r="IED294" s="730"/>
      <c r="IEE294" s="730"/>
      <c r="IEF294" s="730"/>
      <c r="IEG294" s="730"/>
      <c r="IEH294" s="730"/>
      <c r="IEI294" s="730"/>
      <c r="IEJ294" s="730"/>
      <c r="IEK294" s="730"/>
      <c r="IEL294" s="730"/>
      <c r="IEM294" s="730"/>
      <c r="IEN294" s="730"/>
      <c r="IEO294" s="730"/>
      <c r="IEP294" s="730"/>
      <c r="IEQ294" s="730"/>
      <c r="IER294" s="730"/>
      <c r="IES294" s="730"/>
      <c r="IET294" s="730"/>
      <c r="IEU294" s="730"/>
      <c r="IEV294" s="730"/>
      <c r="IEW294" s="730"/>
      <c r="IEX294" s="730"/>
      <c r="IEY294" s="730"/>
      <c r="IEZ294" s="730"/>
      <c r="IFA294" s="730"/>
      <c r="IFB294" s="730"/>
      <c r="IFC294" s="730"/>
      <c r="IFD294" s="730"/>
      <c r="IFE294" s="730"/>
      <c r="IFF294" s="730"/>
      <c r="IFG294" s="730"/>
      <c r="IFH294" s="730"/>
      <c r="IFI294" s="730"/>
      <c r="IFJ294" s="730"/>
      <c r="IFK294" s="730"/>
      <c r="IFL294" s="730"/>
      <c r="IFM294" s="730"/>
      <c r="IFN294" s="730"/>
      <c r="IFO294" s="730"/>
      <c r="IFP294" s="730"/>
      <c r="IFQ294" s="730"/>
      <c r="IFR294" s="730"/>
      <c r="IFS294" s="730"/>
      <c r="IFT294" s="730"/>
      <c r="IFU294" s="730"/>
      <c r="IFV294" s="730"/>
      <c r="IFW294" s="730"/>
      <c r="IFX294" s="730"/>
      <c r="IFY294" s="730"/>
      <c r="IFZ294" s="730"/>
      <c r="IGA294" s="730"/>
      <c r="IGB294" s="730"/>
      <c r="IGC294" s="730"/>
      <c r="IGD294" s="730"/>
      <c r="IGE294" s="730"/>
      <c r="IGF294" s="730"/>
      <c r="IGG294" s="730"/>
      <c r="IGH294" s="730"/>
      <c r="IGI294" s="730"/>
      <c r="IGJ294" s="730"/>
      <c r="IGK294" s="730"/>
      <c r="IGL294" s="730"/>
      <c r="IGM294" s="730"/>
      <c r="IGN294" s="730"/>
      <c r="IGO294" s="730"/>
      <c r="IGP294" s="730"/>
      <c r="IGQ294" s="730"/>
      <c r="IGR294" s="730"/>
      <c r="IGS294" s="730"/>
      <c r="IGT294" s="730"/>
      <c r="IGU294" s="730"/>
      <c r="IGV294" s="730"/>
      <c r="IGW294" s="730"/>
      <c r="IGX294" s="730"/>
      <c r="IGY294" s="730"/>
      <c r="IGZ294" s="730"/>
      <c r="IHA294" s="730"/>
      <c r="IHB294" s="730"/>
      <c r="IHC294" s="730"/>
      <c r="IHD294" s="730"/>
      <c r="IHE294" s="730"/>
      <c r="IHF294" s="730"/>
      <c r="IHG294" s="730"/>
      <c r="IHH294" s="730"/>
      <c r="IHI294" s="730"/>
      <c r="IHJ294" s="730"/>
      <c r="IHK294" s="730"/>
      <c r="IHL294" s="730"/>
      <c r="IHM294" s="730"/>
      <c r="IHN294" s="730"/>
      <c r="IHO294" s="730"/>
      <c r="IHP294" s="730"/>
      <c r="IHQ294" s="730"/>
      <c r="IHR294" s="730"/>
      <c r="IHS294" s="730"/>
      <c r="IHT294" s="730"/>
      <c r="IHU294" s="730"/>
      <c r="IHV294" s="730"/>
      <c r="IHW294" s="730"/>
      <c r="IHX294" s="730"/>
      <c r="IHY294" s="730"/>
      <c r="IHZ294" s="730"/>
      <c r="IIA294" s="730"/>
      <c r="IIB294" s="730"/>
      <c r="IIC294" s="730"/>
      <c r="IID294" s="730"/>
      <c r="IIE294" s="730"/>
      <c r="IIF294" s="730"/>
      <c r="IIG294" s="730"/>
      <c r="IIH294" s="730"/>
      <c r="III294" s="730"/>
      <c r="IIJ294" s="730"/>
      <c r="IIK294" s="730"/>
      <c r="IIL294" s="730"/>
      <c r="IIM294" s="730"/>
      <c r="IIN294" s="730"/>
      <c r="IIO294" s="730"/>
      <c r="IIP294" s="730"/>
      <c r="IIQ294" s="730"/>
      <c r="IIR294" s="730"/>
      <c r="IIS294" s="730"/>
      <c r="IIT294" s="730"/>
      <c r="IIU294" s="730"/>
      <c r="IIV294" s="730"/>
      <c r="IIW294" s="730"/>
      <c r="IIX294" s="730"/>
      <c r="IIY294" s="730"/>
      <c r="IIZ294" s="730"/>
      <c r="IJA294" s="730"/>
      <c r="IJB294" s="730"/>
      <c r="IJC294" s="730"/>
      <c r="IJD294" s="730"/>
      <c r="IJE294" s="730"/>
      <c r="IJF294" s="730"/>
      <c r="IJG294" s="730"/>
      <c r="IJH294" s="730"/>
      <c r="IJI294" s="730"/>
      <c r="IJJ294" s="730"/>
      <c r="IJK294" s="730"/>
      <c r="IJL294" s="730"/>
      <c r="IJM294" s="730"/>
      <c r="IJN294" s="730"/>
      <c r="IJO294" s="730"/>
      <c r="IJP294" s="730"/>
      <c r="IJQ294" s="730"/>
      <c r="IJR294" s="730"/>
      <c r="IJS294" s="730"/>
      <c r="IJT294" s="730"/>
      <c r="IJU294" s="730"/>
      <c r="IJV294" s="730"/>
      <c r="IJW294" s="730"/>
      <c r="IJX294" s="730"/>
      <c r="IJY294" s="730"/>
      <c r="IJZ294" s="730"/>
      <c r="IKA294" s="730"/>
      <c r="IKB294" s="730"/>
      <c r="IKC294" s="730"/>
      <c r="IKD294" s="730"/>
      <c r="IKE294" s="730"/>
      <c r="IKF294" s="730"/>
      <c r="IKG294" s="730"/>
      <c r="IKH294" s="730"/>
      <c r="IKI294" s="730"/>
      <c r="IKJ294" s="730"/>
      <c r="IKK294" s="730"/>
      <c r="IKL294" s="730"/>
      <c r="IKM294" s="730"/>
      <c r="IKN294" s="730"/>
      <c r="IKO294" s="730"/>
      <c r="IKP294" s="730"/>
      <c r="IKQ294" s="730"/>
      <c r="IKR294" s="730"/>
      <c r="IKS294" s="730"/>
      <c r="IKT294" s="730"/>
      <c r="IKU294" s="730"/>
      <c r="IKV294" s="730"/>
      <c r="IKW294" s="730"/>
      <c r="IKX294" s="730"/>
      <c r="IKY294" s="730"/>
      <c r="IKZ294" s="730"/>
      <c r="ILA294" s="730"/>
      <c r="ILB294" s="730"/>
      <c r="ILC294" s="730"/>
      <c r="ILD294" s="730"/>
      <c r="ILE294" s="730"/>
      <c r="ILF294" s="730"/>
      <c r="ILG294" s="730"/>
      <c r="ILH294" s="730"/>
      <c r="ILI294" s="730"/>
      <c r="ILJ294" s="730"/>
      <c r="ILK294" s="730"/>
      <c r="ILL294" s="730"/>
      <c r="ILM294" s="730"/>
      <c r="ILN294" s="730"/>
      <c r="ILO294" s="730"/>
      <c r="ILP294" s="730"/>
      <c r="ILQ294" s="730"/>
      <c r="ILR294" s="730"/>
      <c r="ILS294" s="730"/>
      <c r="ILT294" s="730"/>
      <c r="ILU294" s="730"/>
      <c r="ILV294" s="730"/>
      <c r="ILW294" s="730"/>
      <c r="ILX294" s="730"/>
      <c r="ILY294" s="730"/>
      <c r="ILZ294" s="730"/>
      <c r="IMA294" s="730"/>
      <c r="IMB294" s="730"/>
      <c r="IMC294" s="730"/>
      <c r="IMD294" s="730"/>
      <c r="IME294" s="730"/>
      <c r="IMF294" s="730"/>
      <c r="IMG294" s="730"/>
      <c r="IMH294" s="730"/>
      <c r="IMI294" s="730"/>
      <c r="IMJ294" s="730"/>
      <c r="IMK294" s="730"/>
      <c r="IML294" s="730"/>
      <c r="IMM294" s="730"/>
      <c r="IMN294" s="730"/>
      <c r="IMO294" s="730"/>
      <c r="IMP294" s="730"/>
      <c r="IMQ294" s="730"/>
      <c r="IMR294" s="730"/>
      <c r="IMS294" s="730"/>
      <c r="IMT294" s="730"/>
      <c r="IMU294" s="730"/>
      <c r="IMV294" s="730"/>
      <c r="IMW294" s="730"/>
      <c r="IMX294" s="730"/>
      <c r="IMY294" s="730"/>
      <c r="IMZ294" s="730"/>
      <c r="INA294" s="730"/>
      <c r="INB294" s="730"/>
      <c r="INC294" s="730"/>
      <c r="IND294" s="730"/>
      <c r="INE294" s="730"/>
      <c r="INF294" s="730"/>
      <c r="ING294" s="730"/>
      <c r="INH294" s="730"/>
      <c r="INI294" s="730"/>
      <c r="INJ294" s="730"/>
      <c r="INK294" s="730"/>
      <c r="INL294" s="730"/>
      <c r="INM294" s="730"/>
      <c r="INN294" s="730"/>
      <c r="INO294" s="730"/>
      <c r="INP294" s="730"/>
      <c r="INQ294" s="730"/>
      <c r="INR294" s="730"/>
      <c r="INS294" s="730"/>
      <c r="INT294" s="730"/>
      <c r="INU294" s="730"/>
      <c r="INV294" s="730"/>
      <c r="INW294" s="730"/>
      <c r="INX294" s="730"/>
      <c r="INY294" s="730"/>
      <c r="INZ294" s="730"/>
      <c r="IOA294" s="730"/>
      <c r="IOB294" s="730"/>
      <c r="IOC294" s="730"/>
      <c r="IOD294" s="730"/>
      <c r="IOE294" s="730"/>
      <c r="IOF294" s="730"/>
      <c r="IOG294" s="730"/>
      <c r="IOH294" s="730"/>
      <c r="IOI294" s="730"/>
      <c r="IOJ294" s="730"/>
      <c r="IOK294" s="730"/>
      <c r="IOL294" s="730"/>
      <c r="IOM294" s="730"/>
      <c r="ION294" s="730"/>
      <c r="IOO294" s="730"/>
      <c r="IOP294" s="730"/>
      <c r="IOQ294" s="730"/>
      <c r="IOR294" s="730"/>
      <c r="IOS294" s="730"/>
      <c r="IOT294" s="730"/>
      <c r="IOU294" s="730"/>
      <c r="IOV294" s="730"/>
      <c r="IOW294" s="730"/>
      <c r="IOX294" s="730"/>
      <c r="IOY294" s="730"/>
      <c r="IOZ294" s="730"/>
      <c r="IPA294" s="730"/>
      <c r="IPB294" s="730"/>
      <c r="IPC294" s="730"/>
      <c r="IPD294" s="730"/>
      <c r="IPE294" s="730"/>
      <c r="IPF294" s="730"/>
      <c r="IPG294" s="730"/>
      <c r="IPH294" s="730"/>
      <c r="IPI294" s="730"/>
      <c r="IPJ294" s="730"/>
      <c r="IPK294" s="730"/>
      <c r="IPL294" s="730"/>
      <c r="IPM294" s="730"/>
      <c r="IPN294" s="730"/>
      <c r="IPO294" s="730"/>
      <c r="IPP294" s="730"/>
      <c r="IPQ294" s="730"/>
      <c r="IPR294" s="730"/>
      <c r="IPS294" s="730"/>
      <c r="IPT294" s="730"/>
      <c r="IPU294" s="730"/>
      <c r="IPV294" s="730"/>
      <c r="IPW294" s="730"/>
      <c r="IPX294" s="730"/>
      <c r="IPY294" s="730"/>
      <c r="IPZ294" s="730"/>
      <c r="IQA294" s="730"/>
      <c r="IQB294" s="730"/>
      <c r="IQC294" s="730"/>
      <c r="IQD294" s="730"/>
      <c r="IQE294" s="730"/>
      <c r="IQF294" s="730"/>
      <c r="IQG294" s="730"/>
      <c r="IQH294" s="730"/>
      <c r="IQI294" s="730"/>
      <c r="IQJ294" s="730"/>
      <c r="IQK294" s="730"/>
      <c r="IQL294" s="730"/>
      <c r="IQM294" s="730"/>
      <c r="IQN294" s="730"/>
      <c r="IQO294" s="730"/>
      <c r="IQP294" s="730"/>
      <c r="IQQ294" s="730"/>
      <c r="IQR294" s="730"/>
      <c r="IQS294" s="730"/>
      <c r="IQT294" s="730"/>
      <c r="IQU294" s="730"/>
      <c r="IQV294" s="730"/>
      <c r="IQW294" s="730"/>
      <c r="IQX294" s="730"/>
      <c r="IQY294" s="730"/>
      <c r="IQZ294" s="730"/>
      <c r="IRA294" s="730"/>
      <c r="IRB294" s="730"/>
      <c r="IRC294" s="730"/>
      <c r="IRD294" s="730"/>
      <c r="IRE294" s="730"/>
      <c r="IRF294" s="730"/>
      <c r="IRG294" s="730"/>
      <c r="IRH294" s="730"/>
      <c r="IRI294" s="730"/>
      <c r="IRJ294" s="730"/>
      <c r="IRK294" s="730"/>
      <c r="IRL294" s="730"/>
      <c r="IRM294" s="730"/>
      <c r="IRN294" s="730"/>
      <c r="IRO294" s="730"/>
      <c r="IRP294" s="730"/>
      <c r="IRQ294" s="730"/>
      <c r="IRR294" s="730"/>
      <c r="IRS294" s="730"/>
      <c r="IRT294" s="730"/>
      <c r="IRU294" s="730"/>
      <c r="IRV294" s="730"/>
      <c r="IRW294" s="730"/>
      <c r="IRX294" s="730"/>
      <c r="IRY294" s="730"/>
      <c r="IRZ294" s="730"/>
      <c r="ISA294" s="730"/>
      <c r="ISB294" s="730"/>
      <c r="ISC294" s="730"/>
      <c r="ISD294" s="730"/>
      <c r="ISE294" s="730"/>
      <c r="ISF294" s="730"/>
      <c r="ISG294" s="730"/>
      <c r="ISH294" s="730"/>
      <c r="ISI294" s="730"/>
      <c r="ISJ294" s="730"/>
      <c r="ISK294" s="730"/>
      <c r="ISL294" s="730"/>
      <c r="ISM294" s="730"/>
      <c r="ISN294" s="730"/>
      <c r="ISO294" s="730"/>
      <c r="ISP294" s="730"/>
      <c r="ISQ294" s="730"/>
      <c r="ISR294" s="730"/>
      <c r="ISS294" s="730"/>
      <c r="IST294" s="730"/>
      <c r="ISU294" s="730"/>
      <c r="ISV294" s="730"/>
      <c r="ISW294" s="730"/>
      <c r="ISX294" s="730"/>
      <c r="ISY294" s="730"/>
      <c r="ISZ294" s="730"/>
      <c r="ITA294" s="730"/>
      <c r="ITB294" s="730"/>
      <c r="ITC294" s="730"/>
      <c r="ITD294" s="730"/>
      <c r="ITE294" s="730"/>
      <c r="ITF294" s="730"/>
      <c r="ITG294" s="730"/>
      <c r="ITH294" s="730"/>
      <c r="ITI294" s="730"/>
      <c r="ITJ294" s="730"/>
      <c r="ITK294" s="730"/>
      <c r="ITL294" s="730"/>
      <c r="ITM294" s="730"/>
      <c r="ITN294" s="730"/>
      <c r="ITO294" s="730"/>
      <c r="ITP294" s="730"/>
      <c r="ITQ294" s="730"/>
      <c r="ITR294" s="730"/>
      <c r="ITS294" s="730"/>
      <c r="ITT294" s="730"/>
      <c r="ITU294" s="730"/>
      <c r="ITV294" s="730"/>
      <c r="ITW294" s="730"/>
      <c r="ITX294" s="730"/>
      <c r="ITY294" s="730"/>
      <c r="ITZ294" s="730"/>
      <c r="IUA294" s="730"/>
      <c r="IUB294" s="730"/>
      <c r="IUC294" s="730"/>
      <c r="IUD294" s="730"/>
      <c r="IUE294" s="730"/>
      <c r="IUF294" s="730"/>
      <c r="IUG294" s="730"/>
      <c r="IUH294" s="730"/>
      <c r="IUI294" s="730"/>
      <c r="IUJ294" s="730"/>
      <c r="IUK294" s="730"/>
      <c r="IUL294" s="730"/>
      <c r="IUM294" s="730"/>
      <c r="IUN294" s="730"/>
      <c r="IUO294" s="730"/>
      <c r="IUP294" s="730"/>
      <c r="IUQ294" s="730"/>
      <c r="IUR294" s="730"/>
      <c r="IUS294" s="730"/>
      <c r="IUT294" s="730"/>
      <c r="IUU294" s="730"/>
      <c r="IUV294" s="730"/>
      <c r="IUW294" s="730"/>
      <c r="IUX294" s="730"/>
      <c r="IUY294" s="730"/>
      <c r="IUZ294" s="730"/>
      <c r="IVA294" s="730"/>
      <c r="IVB294" s="730"/>
      <c r="IVC294" s="730"/>
      <c r="IVD294" s="730"/>
      <c r="IVE294" s="730"/>
      <c r="IVF294" s="730"/>
      <c r="IVG294" s="730"/>
      <c r="IVH294" s="730"/>
      <c r="IVI294" s="730"/>
      <c r="IVJ294" s="730"/>
      <c r="IVK294" s="730"/>
      <c r="IVL294" s="730"/>
      <c r="IVM294" s="730"/>
      <c r="IVN294" s="730"/>
      <c r="IVO294" s="730"/>
      <c r="IVP294" s="730"/>
      <c r="IVQ294" s="730"/>
      <c r="IVR294" s="730"/>
      <c r="IVS294" s="730"/>
      <c r="IVT294" s="730"/>
      <c r="IVU294" s="730"/>
      <c r="IVV294" s="730"/>
      <c r="IVW294" s="730"/>
      <c r="IVX294" s="730"/>
      <c r="IVY294" s="730"/>
      <c r="IVZ294" s="730"/>
      <c r="IWA294" s="730"/>
      <c r="IWB294" s="730"/>
      <c r="IWC294" s="730"/>
      <c r="IWD294" s="730"/>
      <c r="IWE294" s="730"/>
      <c r="IWF294" s="730"/>
      <c r="IWG294" s="730"/>
      <c r="IWH294" s="730"/>
      <c r="IWI294" s="730"/>
      <c r="IWJ294" s="730"/>
      <c r="IWK294" s="730"/>
      <c r="IWL294" s="730"/>
      <c r="IWM294" s="730"/>
      <c r="IWN294" s="730"/>
      <c r="IWO294" s="730"/>
      <c r="IWP294" s="730"/>
      <c r="IWQ294" s="730"/>
      <c r="IWR294" s="730"/>
      <c r="IWS294" s="730"/>
      <c r="IWT294" s="730"/>
      <c r="IWU294" s="730"/>
      <c r="IWV294" s="730"/>
      <c r="IWW294" s="730"/>
      <c r="IWX294" s="730"/>
      <c r="IWY294" s="730"/>
      <c r="IWZ294" s="730"/>
      <c r="IXA294" s="730"/>
      <c r="IXB294" s="730"/>
      <c r="IXC294" s="730"/>
      <c r="IXD294" s="730"/>
      <c r="IXE294" s="730"/>
      <c r="IXF294" s="730"/>
      <c r="IXG294" s="730"/>
      <c r="IXH294" s="730"/>
      <c r="IXI294" s="730"/>
      <c r="IXJ294" s="730"/>
      <c r="IXK294" s="730"/>
      <c r="IXL294" s="730"/>
      <c r="IXM294" s="730"/>
      <c r="IXN294" s="730"/>
      <c r="IXO294" s="730"/>
      <c r="IXP294" s="730"/>
      <c r="IXQ294" s="730"/>
      <c r="IXR294" s="730"/>
      <c r="IXS294" s="730"/>
      <c r="IXT294" s="730"/>
      <c r="IXU294" s="730"/>
      <c r="IXV294" s="730"/>
      <c r="IXW294" s="730"/>
      <c r="IXX294" s="730"/>
      <c r="IXY294" s="730"/>
      <c r="IXZ294" s="730"/>
      <c r="IYA294" s="730"/>
      <c r="IYB294" s="730"/>
      <c r="IYC294" s="730"/>
      <c r="IYD294" s="730"/>
      <c r="IYE294" s="730"/>
      <c r="IYF294" s="730"/>
      <c r="IYG294" s="730"/>
      <c r="IYH294" s="730"/>
      <c r="IYI294" s="730"/>
      <c r="IYJ294" s="730"/>
      <c r="IYK294" s="730"/>
      <c r="IYL294" s="730"/>
      <c r="IYM294" s="730"/>
      <c r="IYN294" s="730"/>
      <c r="IYO294" s="730"/>
      <c r="IYP294" s="730"/>
      <c r="IYQ294" s="730"/>
      <c r="IYR294" s="730"/>
      <c r="IYS294" s="730"/>
      <c r="IYT294" s="730"/>
      <c r="IYU294" s="730"/>
      <c r="IYV294" s="730"/>
      <c r="IYW294" s="730"/>
      <c r="IYX294" s="730"/>
      <c r="IYY294" s="730"/>
      <c r="IYZ294" s="730"/>
      <c r="IZA294" s="730"/>
      <c r="IZB294" s="730"/>
      <c r="IZC294" s="730"/>
      <c r="IZD294" s="730"/>
      <c r="IZE294" s="730"/>
      <c r="IZF294" s="730"/>
      <c r="IZG294" s="730"/>
      <c r="IZH294" s="730"/>
      <c r="IZI294" s="730"/>
      <c r="IZJ294" s="730"/>
      <c r="IZK294" s="730"/>
      <c r="IZL294" s="730"/>
      <c r="IZM294" s="730"/>
      <c r="IZN294" s="730"/>
      <c r="IZO294" s="730"/>
      <c r="IZP294" s="730"/>
      <c r="IZQ294" s="730"/>
      <c r="IZR294" s="730"/>
      <c r="IZS294" s="730"/>
      <c r="IZT294" s="730"/>
      <c r="IZU294" s="730"/>
      <c r="IZV294" s="730"/>
      <c r="IZW294" s="730"/>
      <c r="IZX294" s="730"/>
      <c r="IZY294" s="730"/>
      <c r="IZZ294" s="730"/>
      <c r="JAA294" s="730"/>
      <c r="JAB294" s="730"/>
      <c r="JAC294" s="730"/>
      <c r="JAD294" s="730"/>
      <c r="JAE294" s="730"/>
      <c r="JAF294" s="730"/>
      <c r="JAG294" s="730"/>
      <c r="JAH294" s="730"/>
      <c r="JAI294" s="730"/>
      <c r="JAJ294" s="730"/>
      <c r="JAK294" s="730"/>
      <c r="JAL294" s="730"/>
      <c r="JAM294" s="730"/>
      <c r="JAN294" s="730"/>
      <c r="JAO294" s="730"/>
      <c r="JAP294" s="730"/>
      <c r="JAQ294" s="730"/>
      <c r="JAR294" s="730"/>
      <c r="JAS294" s="730"/>
      <c r="JAT294" s="730"/>
      <c r="JAU294" s="730"/>
      <c r="JAV294" s="730"/>
      <c r="JAW294" s="730"/>
      <c r="JAX294" s="730"/>
      <c r="JAY294" s="730"/>
      <c r="JAZ294" s="730"/>
      <c r="JBA294" s="730"/>
      <c r="JBB294" s="730"/>
      <c r="JBC294" s="730"/>
      <c r="JBD294" s="730"/>
      <c r="JBE294" s="730"/>
      <c r="JBF294" s="730"/>
      <c r="JBG294" s="730"/>
      <c r="JBH294" s="730"/>
      <c r="JBI294" s="730"/>
      <c r="JBJ294" s="730"/>
      <c r="JBK294" s="730"/>
      <c r="JBL294" s="730"/>
      <c r="JBM294" s="730"/>
      <c r="JBN294" s="730"/>
      <c r="JBO294" s="730"/>
      <c r="JBP294" s="730"/>
      <c r="JBQ294" s="730"/>
      <c r="JBR294" s="730"/>
      <c r="JBS294" s="730"/>
      <c r="JBT294" s="730"/>
      <c r="JBU294" s="730"/>
      <c r="JBV294" s="730"/>
      <c r="JBW294" s="730"/>
      <c r="JBX294" s="730"/>
      <c r="JBY294" s="730"/>
      <c r="JBZ294" s="730"/>
      <c r="JCA294" s="730"/>
      <c r="JCB294" s="730"/>
      <c r="JCC294" s="730"/>
      <c r="JCD294" s="730"/>
      <c r="JCE294" s="730"/>
      <c r="JCF294" s="730"/>
      <c r="JCG294" s="730"/>
      <c r="JCH294" s="730"/>
      <c r="JCI294" s="730"/>
      <c r="JCJ294" s="730"/>
      <c r="JCK294" s="730"/>
      <c r="JCL294" s="730"/>
      <c r="JCM294" s="730"/>
      <c r="JCN294" s="730"/>
      <c r="JCO294" s="730"/>
      <c r="JCP294" s="730"/>
      <c r="JCQ294" s="730"/>
      <c r="JCR294" s="730"/>
      <c r="JCS294" s="730"/>
      <c r="JCT294" s="730"/>
      <c r="JCU294" s="730"/>
      <c r="JCV294" s="730"/>
      <c r="JCW294" s="730"/>
      <c r="JCX294" s="730"/>
      <c r="JCY294" s="730"/>
      <c r="JCZ294" s="730"/>
      <c r="JDA294" s="730"/>
      <c r="JDB294" s="730"/>
      <c r="JDC294" s="730"/>
      <c r="JDD294" s="730"/>
      <c r="JDE294" s="730"/>
      <c r="JDF294" s="730"/>
      <c r="JDG294" s="730"/>
      <c r="JDH294" s="730"/>
      <c r="JDI294" s="730"/>
      <c r="JDJ294" s="730"/>
      <c r="JDK294" s="730"/>
      <c r="JDL294" s="730"/>
      <c r="JDM294" s="730"/>
      <c r="JDN294" s="730"/>
      <c r="JDO294" s="730"/>
      <c r="JDP294" s="730"/>
      <c r="JDQ294" s="730"/>
      <c r="JDR294" s="730"/>
      <c r="JDS294" s="730"/>
      <c r="JDT294" s="730"/>
      <c r="JDU294" s="730"/>
      <c r="JDV294" s="730"/>
      <c r="JDW294" s="730"/>
      <c r="JDX294" s="730"/>
      <c r="JDY294" s="730"/>
      <c r="JDZ294" s="730"/>
      <c r="JEA294" s="730"/>
      <c r="JEB294" s="730"/>
      <c r="JEC294" s="730"/>
      <c r="JED294" s="730"/>
      <c r="JEE294" s="730"/>
      <c r="JEF294" s="730"/>
      <c r="JEG294" s="730"/>
      <c r="JEH294" s="730"/>
      <c r="JEI294" s="730"/>
      <c r="JEJ294" s="730"/>
      <c r="JEK294" s="730"/>
      <c r="JEL294" s="730"/>
      <c r="JEM294" s="730"/>
      <c r="JEN294" s="730"/>
      <c r="JEO294" s="730"/>
      <c r="JEP294" s="730"/>
      <c r="JEQ294" s="730"/>
      <c r="JER294" s="730"/>
      <c r="JES294" s="730"/>
      <c r="JET294" s="730"/>
      <c r="JEU294" s="730"/>
      <c r="JEV294" s="730"/>
      <c r="JEW294" s="730"/>
      <c r="JEX294" s="730"/>
      <c r="JEY294" s="730"/>
      <c r="JEZ294" s="730"/>
      <c r="JFA294" s="730"/>
      <c r="JFB294" s="730"/>
      <c r="JFC294" s="730"/>
      <c r="JFD294" s="730"/>
      <c r="JFE294" s="730"/>
      <c r="JFF294" s="730"/>
      <c r="JFG294" s="730"/>
      <c r="JFH294" s="730"/>
      <c r="JFI294" s="730"/>
      <c r="JFJ294" s="730"/>
      <c r="JFK294" s="730"/>
      <c r="JFL294" s="730"/>
      <c r="JFM294" s="730"/>
      <c r="JFN294" s="730"/>
      <c r="JFO294" s="730"/>
      <c r="JFP294" s="730"/>
      <c r="JFQ294" s="730"/>
      <c r="JFR294" s="730"/>
      <c r="JFS294" s="730"/>
      <c r="JFT294" s="730"/>
      <c r="JFU294" s="730"/>
      <c r="JFV294" s="730"/>
      <c r="JFW294" s="730"/>
      <c r="JFX294" s="730"/>
      <c r="JFY294" s="730"/>
      <c r="JFZ294" s="730"/>
      <c r="JGA294" s="730"/>
      <c r="JGB294" s="730"/>
      <c r="JGC294" s="730"/>
      <c r="JGD294" s="730"/>
      <c r="JGE294" s="730"/>
      <c r="JGF294" s="730"/>
      <c r="JGG294" s="730"/>
      <c r="JGH294" s="730"/>
      <c r="JGI294" s="730"/>
      <c r="JGJ294" s="730"/>
      <c r="JGK294" s="730"/>
      <c r="JGL294" s="730"/>
      <c r="JGM294" s="730"/>
      <c r="JGN294" s="730"/>
      <c r="JGO294" s="730"/>
      <c r="JGP294" s="730"/>
      <c r="JGQ294" s="730"/>
      <c r="JGR294" s="730"/>
      <c r="JGS294" s="730"/>
      <c r="JGT294" s="730"/>
      <c r="JGU294" s="730"/>
      <c r="JGV294" s="730"/>
      <c r="JGW294" s="730"/>
      <c r="JGX294" s="730"/>
      <c r="JGY294" s="730"/>
      <c r="JGZ294" s="730"/>
      <c r="JHA294" s="730"/>
      <c r="JHB294" s="730"/>
      <c r="JHC294" s="730"/>
      <c r="JHD294" s="730"/>
      <c r="JHE294" s="730"/>
      <c r="JHF294" s="730"/>
      <c r="JHG294" s="730"/>
      <c r="JHH294" s="730"/>
      <c r="JHI294" s="730"/>
      <c r="JHJ294" s="730"/>
      <c r="JHK294" s="730"/>
      <c r="JHL294" s="730"/>
      <c r="JHM294" s="730"/>
      <c r="JHN294" s="730"/>
      <c r="JHO294" s="730"/>
      <c r="JHP294" s="730"/>
      <c r="JHQ294" s="730"/>
      <c r="JHR294" s="730"/>
      <c r="JHS294" s="730"/>
      <c r="JHT294" s="730"/>
      <c r="JHU294" s="730"/>
      <c r="JHV294" s="730"/>
      <c r="JHW294" s="730"/>
      <c r="JHX294" s="730"/>
      <c r="JHY294" s="730"/>
      <c r="JHZ294" s="730"/>
      <c r="JIA294" s="730"/>
      <c r="JIB294" s="730"/>
      <c r="JIC294" s="730"/>
      <c r="JID294" s="730"/>
      <c r="JIE294" s="730"/>
      <c r="JIF294" s="730"/>
      <c r="JIG294" s="730"/>
      <c r="JIH294" s="730"/>
      <c r="JII294" s="730"/>
      <c r="JIJ294" s="730"/>
      <c r="JIK294" s="730"/>
      <c r="JIL294" s="730"/>
      <c r="JIM294" s="730"/>
      <c r="JIN294" s="730"/>
      <c r="JIO294" s="730"/>
      <c r="JIP294" s="730"/>
      <c r="JIQ294" s="730"/>
      <c r="JIR294" s="730"/>
      <c r="JIS294" s="730"/>
      <c r="JIT294" s="730"/>
      <c r="JIU294" s="730"/>
      <c r="JIV294" s="730"/>
      <c r="JIW294" s="730"/>
      <c r="JIX294" s="730"/>
      <c r="JIY294" s="730"/>
      <c r="JIZ294" s="730"/>
      <c r="JJA294" s="730"/>
      <c r="JJB294" s="730"/>
      <c r="JJC294" s="730"/>
      <c r="JJD294" s="730"/>
      <c r="JJE294" s="730"/>
      <c r="JJF294" s="730"/>
      <c r="JJG294" s="730"/>
      <c r="JJH294" s="730"/>
      <c r="JJI294" s="730"/>
      <c r="JJJ294" s="730"/>
      <c r="JJK294" s="730"/>
      <c r="JJL294" s="730"/>
      <c r="JJM294" s="730"/>
      <c r="JJN294" s="730"/>
      <c r="JJO294" s="730"/>
      <c r="JJP294" s="730"/>
      <c r="JJQ294" s="730"/>
      <c r="JJR294" s="730"/>
      <c r="JJS294" s="730"/>
      <c r="JJT294" s="730"/>
      <c r="JJU294" s="730"/>
      <c r="JJV294" s="730"/>
      <c r="JJW294" s="730"/>
      <c r="JJX294" s="730"/>
      <c r="JJY294" s="730"/>
      <c r="JJZ294" s="730"/>
      <c r="JKA294" s="730"/>
      <c r="JKB294" s="730"/>
      <c r="JKC294" s="730"/>
      <c r="JKD294" s="730"/>
      <c r="JKE294" s="730"/>
      <c r="JKF294" s="730"/>
      <c r="JKG294" s="730"/>
      <c r="JKH294" s="730"/>
      <c r="JKI294" s="730"/>
      <c r="JKJ294" s="730"/>
      <c r="JKK294" s="730"/>
      <c r="JKL294" s="730"/>
      <c r="JKM294" s="730"/>
      <c r="JKN294" s="730"/>
      <c r="JKO294" s="730"/>
      <c r="JKP294" s="730"/>
      <c r="JKQ294" s="730"/>
      <c r="JKR294" s="730"/>
      <c r="JKS294" s="730"/>
      <c r="JKT294" s="730"/>
      <c r="JKU294" s="730"/>
      <c r="JKV294" s="730"/>
      <c r="JKW294" s="730"/>
      <c r="JKX294" s="730"/>
      <c r="JKY294" s="730"/>
      <c r="JKZ294" s="730"/>
      <c r="JLA294" s="730"/>
      <c r="JLB294" s="730"/>
      <c r="JLC294" s="730"/>
      <c r="JLD294" s="730"/>
      <c r="JLE294" s="730"/>
      <c r="JLF294" s="730"/>
      <c r="JLG294" s="730"/>
      <c r="JLH294" s="730"/>
      <c r="JLI294" s="730"/>
      <c r="JLJ294" s="730"/>
      <c r="JLK294" s="730"/>
      <c r="JLL294" s="730"/>
      <c r="JLM294" s="730"/>
      <c r="JLN294" s="730"/>
      <c r="JLO294" s="730"/>
      <c r="JLP294" s="730"/>
      <c r="JLQ294" s="730"/>
      <c r="JLR294" s="730"/>
      <c r="JLS294" s="730"/>
      <c r="JLT294" s="730"/>
      <c r="JLU294" s="730"/>
      <c r="JLV294" s="730"/>
      <c r="JLW294" s="730"/>
      <c r="JLX294" s="730"/>
      <c r="JLY294" s="730"/>
      <c r="JLZ294" s="730"/>
      <c r="JMA294" s="730"/>
      <c r="JMB294" s="730"/>
      <c r="JMC294" s="730"/>
      <c r="JMD294" s="730"/>
      <c r="JME294" s="730"/>
      <c r="JMF294" s="730"/>
      <c r="JMG294" s="730"/>
      <c r="JMH294" s="730"/>
      <c r="JMI294" s="730"/>
      <c r="JMJ294" s="730"/>
      <c r="JMK294" s="730"/>
      <c r="JML294" s="730"/>
      <c r="JMM294" s="730"/>
      <c r="JMN294" s="730"/>
      <c r="JMO294" s="730"/>
      <c r="JMP294" s="730"/>
      <c r="JMQ294" s="730"/>
      <c r="JMR294" s="730"/>
      <c r="JMS294" s="730"/>
      <c r="JMT294" s="730"/>
      <c r="JMU294" s="730"/>
      <c r="JMV294" s="730"/>
      <c r="JMW294" s="730"/>
      <c r="JMX294" s="730"/>
      <c r="JMY294" s="730"/>
      <c r="JMZ294" s="730"/>
      <c r="JNA294" s="730"/>
      <c r="JNB294" s="730"/>
      <c r="JNC294" s="730"/>
      <c r="JND294" s="730"/>
      <c r="JNE294" s="730"/>
      <c r="JNF294" s="730"/>
      <c r="JNG294" s="730"/>
      <c r="JNH294" s="730"/>
      <c r="JNI294" s="730"/>
      <c r="JNJ294" s="730"/>
      <c r="JNK294" s="730"/>
      <c r="JNL294" s="730"/>
      <c r="JNM294" s="730"/>
      <c r="JNN294" s="730"/>
      <c r="JNO294" s="730"/>
      <c r="JNP294" s="730"/>
      <c r="JNQ294" s="730"/>
      <c r="JNR294" s="730"/>
      <c r="JNS294" s="730"/>
      <c r="JNT294" s="730"/>
      <c r="JNU294" s="730"/>
      <c r="JNV294" s="730"/>
      <c r="JNW294" s="730"/>
      <c r="JNX294" s="730"/>
      <c r="JNY294" s="730"/>
      <c r="JNZ294" s="730"/>
      <c r="JOA294" s="730"/>
      <c r="JOB294" s="730"/>
      <c r="JOC294" s="730"/>
      <c r="JOD294" s="730"/>
      <c r="JOE294" s="730"/>
      <c r="JOF294" s="730"/>
      <c r="JOG294" s="730"/>
      <c r="JOH294" s="730"/>
      <c r="JOI294" s="730"/>
      <c r="JOJ294" s="730"/>
      <c r="JOK294" s="730"/>
      <c r="JOL294" s="730"/>
      <c r="JOM294" s="730"/>
      <c r="JON294" s="730"/>
      <c r="JOO294" s="730"/>
      <c r="JOP294" s="730"/>
      <c r="JOQ294" s="730"/>
      <c r="JOR294" s="730"/>
      <c r="JOS294" s="730"/>
      <c r="JOT294" s="730"/>
      <c r="JOU294" s="730"/>
      <c r="JOV294" s="730"/>
      <c r="JOW294" s="730"/>
      <c r="JOX294" s="730"/>
      <c r="JOY294" s="730"/>
      <c r="JOZ294" s="730"/>
      <c r="JPA294" s="730"/>
      <c r="JPB294" s="730"/>
      <c r="JPC294" s="730"/>
      <c r="JPD294" s="730"/>
      <c r="JPE294" s="730"/>
      <c r="JPF294" s="730"/>
      <c r="JPG294" s="730"/>
      <c r="JPH294" s="730"/>
      <c r="JPI294" s="730"/>
      <c r="JPJ294" s="730"/>
      <c r="JPK294" s="730"/>
      <c r="JPL294" s="730"/>
      <c r="JPM294" s="730"/>
      <c r="JPN294" s="730"/>
      <c r="JPO294" s="730"/>
      <c r="JPP294" s="730"/>
      <c r="JPQ294" s="730"/>
      <c r="JPR294" s="730"/>
      <c r="JPS294" s="730"/>
      <c r="JPT294" s="730"/>
      <c r="JPU294" s="730"/>
      <c r="JPV294" s="730"/>
      <c r="JPW294" s="730"/>
      <c r="JPX294" s="730"/>
      <c r="JPY294" s="730"/>
      <c r="JPZ294" s="730"/>
      <c r="JQA294" s="730"/>
      <c r="JQB294" s="730"/>
      <c r="JQC294" s="730"/>
      <c r="JQD294" s="730"/>
      <c r="JQE294" s="730"/>
      <c r="JQF294" s="730"/>
      <c r="JQG294" s="730"/>
      <c r="JQH294" s="730"/>
      <c r="JQI294" s="730"/>
      <c r="JQJ294" s="730"/>
      <c r="JQK294" s="730"/>
      <c r="JQL294" s="730"/>
      <c r="JQM294" s="730"/>
      <c r="JQN294" s="730"/>
      <c r="JQO294" s="730"/>
      <c r="JQP294" s="730"/>
      <c r="JQQ294" s="730"/>
      <c r="JQR294" s="730"/>
      <c r="JQS294" s="730"/>
      <c r="JQT294" s="730"/>
      <c r="JQU294" s="730"/>
      <c r="JQV294" s="730"/>
      <c r="JQW294" s="730"/>
      <c r="JQX294" s="730"/>
      <c r="JQY294" s="730"/>
      <c r="JQZ294" s="730"/>
      <c r="JRA294" s="730"/>
      <c r="JRB294" s="730"/>
      <c r="JRC294" s="730"/>
      <c r="JRD294" s="730"/>
      <c r="JRE294" s="730"/>
      <c r="JRF294" s="730"/>
      <c r="JRG294" s="730"/>
      <c r="JRH294" s="730"/>
      <c r="JRI294" s="730"/>
      <c r="JRJ294" s="730"/>
      <c r="JRK294" s="730"/>
      <c r="JRL294" s="730"/>
      <c r="JRM294" s="730"/>
      <c r="JRN294" s="730"/>
      <c r="JRO294" s="730"/>
      <c r="JRP294" s="730"/>
      <c r="JRQ294" s="730"/>
      <c r="JRR294" s="730"/>
      <c r="JRS294" s="730"/>
      <c r="JRT294" s="730"/>
      <c r="JRU294" s="730"/>
      <c r="JRV294" s="730"/>
      <c r="JRW294" s="730"/>
      <c r="JRX294" s="730"/>
      <c r="JRY294" s="730"/>
      <c r="JRZ294" s="730"/>
      <c r="JSA294" s="730"/>
      <c r="JSB294" s="730"/>
      <c r="JSC294" s="730"/>
      <c r="JSD294" s="730"/>
      <c r="JSE294" s="730"/>
      <c r="JSF294" s="730"/>
      <c r="JSG294" s="730"/>
      <c r="JSH294" s="730"/>
      <c r="JSI294" s="730"/>
      <c r="JSJ294" s="730"/>
      <c r="JSK294" s="730"/>
      <c r="JSL294" s="730"/>
      <c r="JSM294" s="730"/>
      <c r="JSN294" s="730"/>
      <c r="JSO294" s="730"/>
      <c r="JSP294" s="730"/>
      <c r="JSQ294" s="730"/>
      <c r="JSR294" s="730"/>
      <c r="JSS294" s="730"/>
      <c r="JST294" s="730"/>
      <c r="JSU294" s="730"/>
      <c r="JSV294" s="730"/>
      <c r="JSW294" s="730"/>
      <c r="JSX294" s="730"/>
      <c r="JSY294" s="730"/>
      <c r="JSZ294" s="730"/>
      <c r="JTA294" s="730"/>
      <c r="JTB294" s="730"/>
      <c r="JTC294" s="730"/>
      <c r="JTD294" s="730"/>
      <c r="JTE294" s="730"/>
      <c r="JTF294" s="730"/>
      <c r="JTG294" s="730"/>
      <c r="JTH294" s="730"/>
      <c r="JTI294" s="730"/>
      <c r="JTJ294" s="730"/>
      <c r="JTK294" s="730"/>
      <c r="JTL294" s="730"/>
      <c r="JTM294" s="730"/>
      <c r="JTN294" s="730"/>
      <c r="JTO294" s="730"/>
      <c r="JTP294" s="730"/>
      <c r="JTQ294" s="730"/>
      <c r="JTR294" s="730"/>
      <c r="JTS294" s="730"/>
      <c r="JTT294" s="730"/>
      <c r="JTU294" s="730"/>
      <c r="JTV294" s="730"/>
      <c r="JTW294" s="730"/>
      <c r="JTX294" s="730"/>
      <c r="JTY294" s="730"/>
      <c r="JTZ294" s="730"/>
      <c r="JUA294" s="730"/>
      <c r="JUB294" s="730"/>
      <c r="JUC294" s="730"/>
      <c r="JUD294" s="730"/>
      <c r="JUE294" s="730"/>
      <c r="JUF294" s="730"/>
      <c r="JUG294" s="730"/>
      <c r="JUH294" s="730"/>
      <c r="JUI294" s="730"/>
      <c r="JUJ294" s="730"/>
      <c r="JUK294" s="730"/>
      <c r="JUL294" s="730"/>
      <c r="JUM294" s="730"/>
      <c r="JUN294" s="730"/>
      <c r="JUO294" s="730"/>
      <c r="JUP294" s="730"/>
      <c r="JUQ294" s="730"/>
      <c r="JUR294" s="730"/>
      <c r="JUS294" s="730"/>
      <c r="JUT294" s="730"/>
      <c r="JUU294" s="730"/>
      <c r="JUV294" s="730"/>
      <c r="JUW294" s="730"/>
      <c r="JUX294" s="730"/>
      <c r="JUY294" s="730"/>
      <c r="JUZ294" s="730"/>
      <c r="JVA294" s="730"/>
      <c r="JVB294" s="730"/>
      <c r="JVC294" s="730"/>
      <c r="JVD294" s="730"/>
      <c r="JVE294" s="730"/>
      <c r="JVF294" s="730"/>
      <c r="JVG294" s="730"/>
      <c r="JVH294" s="730"/>
      <c r="JVI294" s="730"/>
      <c r="JVJ294" s="730"/>
      <c r="JVK294" s="730"/>
      <c r="JVL294" s="730"/>
      <c r="JVM294" s="730"/>
      <c r="JVN294" s="730"/>
      <c r="JVO294" s="730"/>
      <c r="JVP294" s="730"/>
      <c r="JVQ294" s="730"/>
      <c r="JVR294" s="730"/>
      <c r="JVS294" s="730"/>
      <c r="JVT294" s="730"/>
      <c r="JVU294" s="730"/>
      <c r="JVV294" s="730"/>
      <c r="JVW294" s="730"/>
      <c r="JVX294" s="730"/>
      <c r="JVY294" s="730"/>
      <c r="JVZ294" s="730"/>
      <c r="JWA294" s="730"/>
      <c r="JWB294" s="730"/>
      <c r="JWC294" s="730"/>
      <c r="JWD294" s="730"/>
      <c r="JWE294" s="730"/>
      <c r="JWF294" s="730"/>
      <c r="JWG294" s="730"/>
      <c r="JWH294" s="730"/>
      <c r="JWI294" s="730"/>
      <c r="JWJ294" s="730"/>
      <c r="JWK294" s="730"/>
      <c r="JWL294" s="730"/>
      <c r="JWM294" s="730"/>
      <c r="JWN294" s="730"/>
      <c r="JWO294" s="730"/>
      <c r="JWP294" s="730"/>
      <c r="JWQ294" s="730"/>
      <c r="JWR294" s="730"/>
      <c r="JWS294" s="730"/>
      <c r="JWT294" s="730"/>
      <c r="JWU294" s="730"/>
      <c r="JWV294" s="730"/>
      <c r="JWW294" s="730"/>
      <c r="JWX294" s="730"/>
      <c r="JWY294" s="730"/>
      <c r="JWZ294" s="730"/>
      <c r="JXA294" s="730"/>
      <c r="JXB294" s="730"/>
      <c r="JXC294" s="730"/>
      <c r="JXD294" s="730"/>
      <c r="JXE294" s="730"/>
      <c r="JXF294" s="730"/>
      <c r="JXG294" s="730"/>
      <c r="JXH294" s="730"/>
      <c r="JXI294" s="730"/>
      <c r="JXJ294" s="730"/>
      <c r="JXK294" s="730"/>
      <c r="JXL294" s="730"/>
      <c r="JXM294" s="730"/>
      <c r="JXN294" s="730"/>
      <c r="JXO294" s="730"/>
      <c r="JXP294" s="730"/>
      <c r="JXQ294" s="730"/>
      <c r="JXR294" s="730"/>
      <c r="JXS294" s="730"/>
      <c r="JXT294" s="730"/>
      <c r="JXU294" s="730"/>
      <c r="JXV294" s="730"/>
      <c r="JXW294" s="730"/>
      <c r="JXX294" s="730"/>
      <c r="JXY294" s="730"/>
      <c r="JXZ294" s="730"/>
      <c r="JYA294" s="730"/>
      <c r="JYB294" s="730"/>
      <c r="JYC294" s="730"/>
      <c r="JYD294" s="730"/>
      <c r="JYE294" s="730"/>
      <c r="JYF294" s="730"/>
      <c r="JYG294" s="730"/>
      <c r="JYH294" s="730"/>
      <c r="JYI294" s="730"/>
      <c r="JYJ294" s="730"/>
      <c r="JYK294" s="730"/>
      <c r="JYL294" s="730"/>
      <c r="JYM294" s="730"/>
      <c r="JYN294" s="730"/>
      <c r="JYO294" s="730"/>
      <c r="JYP294" s="730"/>
      <c r="JYQ294" s="730"/>
      <c r="JYR294" s="730"/>
      <c r="JYS294" s="730"/>
      <c r="JYT294" s="730"/>
      <c r="JYU294" s="730"/>
      <c r="JYV294" s="730"/>
      <c r="JYW294" s="730"/>
      <c r="JYX294" s="730"/>
      <c r="JYY294" s="730"/>
      <c r="JYZ294" s="730"/>
      <c r="JZA294" s="730"/>
      <c r="JZB294" s="730"/>
      <c r="JZC294" s="730"/>
      <c r="JZD294" s="730"/>
      <c r="JZE294" s="730"/>
      <c r="JZF294" s="730"/>
      <c r="JZG294" s="730"/>
      <c r="JZH294" s="730"/>
      <c r="JZI294" s="730"/>
      <c r="JZJ294" s="730"/>
      <c r="JZK294" s="730"/>
      <c r="JZL294" s="730"/>
      <c r="JZM294" s="730"/>
      <c r="JZN294" s="730"/>
      <c r="JZO294" s="730"/>
      <c r="JZP294" s="730"/>
      <c r="JZQ294" s="730"/>
      <c r="JZR294" s="730"/>
      <c r="JZS294" s="730"/>
      <c r="JZT294" s="730"/>
      <c r="JZU294" s="730"/>
      <c r="JZV294" s="730"/>
      <c r="JZW294" s="730"/>
      <c r="JZX294" s="730"/>
      <c r="JZY294" s="730"/>
      <c r="JZZ294" s="730"/>
      <c r="KAA294" s="730"/>
      <c r="KAB294" s="730"/>
      <c r="KAC294" s="730"/>
      <c r="KAD294" s="730"/>
      <c r="KAE294" s="730"/>
      <c r="KAF294" s="730"/>
      <c r="KAG294" s="730"/>
      <c r="KAH294" s="730"/>
      <c r="KAI294" s="730"/>
      <c r="KAJ294" s="730"/>
      <c r="KAK294" s="730"/>
      <c r="KAL294" s="730"/>
      <c r="KAM294" s="730"/>
      <c r="KAN294" s="730"/>
      <c r="KAO294" s="730"/>
      <c r="KAP294" s="730"/>
      <c r="KAQ294" s="730"/>
      <c r="KAR294" s="730"/>
      <c r="KAS294" s="730"/>
      <c r="KAT294" s="730"/>
      <c r="KAU294" s="730"/>
      <c r="KAV294" s="730"/>
      <c r="KAW294" s="730"/>
      <c r="KAX294" s="730"/>
      <c r="KAY294" s="730"/>
      <c r="KAZ294" s="730"/>
      <c r="KBA294" s="730"/>
      <c r="KBB294" s="730"/>
      <c r="KBC294" s="730"/>
      <c r="KBD294" s="730"/>
      <c r="KBE294" s="730"/>
      <c r="KBF294" s="730"/>
      <c r="KBG294" s="730"/>
      <c r="KBH294" s="730"/>
      <c r="KBI294" s="730"/>
      <c r="KBJ294" s="730"/>
      <c r="KBK294" s="730"/>
      <c r="KBL294" s="730"/>
      <c r="KBM294" s="730"/>
      <c r="KBN294" s="730"/>
      <c r="KBO294" s="730"/>
      <c r="KBP294" s="730"/>
      <c r="KBQ294" s="730"/>
      <c r="KBR294" s="730"/>
      <c r="KBS294" s="730"/>
      <c r="KBT294" s="730"/>
      <c r="KBU294" s="730"/>
      <c r="KBV294" s="730"/>
      <c r="KBW294" s="730"/>
      <c r="KBX294" s="730"/>
      <c r="KBY294" s="730"/>
      <c r="KBZ294" s="730"/>
      <c r="KCA294" s="730"/>
      <c r="KCB294" s="730"/>
      <c r="KCC294" s="730"/>
      <c r="KCD294" s="730"/>
      <c r="KCE294" s="730"/>
      <c r="KCF294" s="730"/>
      <c r="KCG294" s="730"/>
      <c r="KCH294" s="730"/>
      <c r="KCI294" s="730"/>
      <c r="KCJ294" s="730"/>
      <c r="KCK294" s="730"/>
      <c r="KCL294" s="730"/>
      <c r="KCM294" s="730"/>
      <c r="KCN294" s="730"/>
      <c r="KCO294" s="730"/>
      <c r="KCP294" s="730"/>
      <c r="KCQ294" s="730"/>
      <c r="KCR294" s="730"/>
      <c r="KCS294" s="730"/>
      <c r="KCT294" s="730"/>
      <c r="KCU294" s="730"/>
      <c r="KCV294" s="730"/>
      <c r="KCW294" s="730"/>
      <c r="KCX294" s="730"/>
      <c r="KCY294" s="730"/>
      <c r="KCZ294" s="730"/>
      <c r="KDA294" s="730"/>
      <c r="KDB294" s="730"/>
      <c r="KDC294" s="730"/>
      <c r="KDD294" s="730"/>
      <c r="KDE294" s="730"/>
      <c r="KDF294" s="730"/>
      <c r="KDG294" s="730"/>
      <c r="KDH294" s="730"/>
      <c r="KDI294" s="730"/>
      <c r="KDJ294" s="730"/>
      <c r="KDK294" s="730"/>
      <c r="KDL294" s="730"/>
      <c r="KDM294" s="730"/>
      <c r="KDN294" s="730"/>
      <c r="KDO294" s="730"/>
      <c r="KDP294" s="730"/>
      <c r="KDQ294" s="730"/>
      <c r="KDR294" s="730"/>
      <c r="KDS294" s="730"/>
      <c r="KDT294" s="730"/>
      <c r="KDU294" s="730"/>
      <c r="KDV294" s="730"/>
      <c r="KDW294" s="730"/>
      <c r="KDX294" s="730"/>
      <c r="KDY294" s="730"/>
      <c r="KDZ294" s="730"/>
      <c r="KEA294" s="730"/>
      <c r="KEB294" s="730"/>
      <c r="KEC294" s="730"/>
      <c r="KED294" s="730"/>
      <c r="KEE294" s="730"/>
      <c r="KEF294" s="730"/>
      <c r="KEG294" s="730"/>
      <c r="KEH294" s="730"/>
      <c r="KEI294" s="730"/>
      <c r="KEJ294" s="730"/>
      <c r="KEK294" s="730"/>
      <c r="KEL294" s="730"/>
      <c r="KEM294" s="730"/>
      <c r="KEN294" s="730"/>
      <c r="KEO294" s="730"/>
      <c r="KEP294" s="730"/>
      <c r="KEQ294" s="730"/>
      <c r="KER294" s="730"/>
      <c r="KES294" s="730"/>
      <c r="KET294" s="730"/>
      <c r="KEU294" s="730"/>
      <c r="KEV294" s="730"/>
      <c r="KEW294" s="730"/>
      <c r="KEX294" s="730"/>
      <c r="KEY294" s="730"/>
      <c r="KEZ294" s="730"/>
      <c r="KFA294" s="730"/>
      <c r="KFB294" s="730"/>
      <c r="KFC294" s="730"/>
      <c r="KFD294" s="730"/>
      <c r="KFE294" s="730"/>
      <c r="KFF294" s="730"/>
      <c r="KFG294" s="730"/>
      <c r="KFH294" s="730"/>
      <c r="KFI294" s="730"/>
      <c r="KFJ294" s="730"/>
      <c r="KFK294" s="730"/>
      <c r="KFL294" s="730"/>
      <c r="KFM294" s="730"/>
      <c r="KFN294" s="730"/>
      <c r="KFO294" s="730"/>
      <c r="KFP294" s="730"/>
      <c r="KFQ294" s="730"/>
      <c r="KFR294" s="730"/>
      <c r="KFS294" s="730"/>
      <c r="KFT294" s="730"/>
      <c r="KFU294" s="730"/>
      <c r="KFV294" s="730"/>
      <c r="KFW294" s="730"/>
      <c r="KFX294" s="730"/>
      <c r="KFY294" s="730"/>
      <c r="KFZ294" s="730"/>
      <c r="KGA294" s="730"/>
      <c r="KGB294" s="730"/>
      <c r="KGC294" s="730"/>
      <c r="KGD294" s="730"/>
      <c r="KGE294" s="730"/>
      <c r="KGF294" s="730"/>
      <c r="KGG294" s="730"/>
      <c r="KGH294" s="730"/>
      <c r="KGI294" s="730"/>
      <c r="KGJ294" s="730"/>
      <c r="KGK294" s="730"/>
      <c r="KGL294" s="730"/>
      <c r="KGM294" s="730"/>
      <c r="KGN294" s="730"/>
      <c r="KGO294" s="730"/>
      <c r="KGP294" s="730"/>
      <c r="KGQ294" s="730"/>
      <c r="KGR294" s="730"/>
      <c r="KGS294" s="730"/>
      <c r="KGT294" s="730"/>
      <c r="KGU294" s="730"/>
      <c r="KGV294" s="730"/>
      <c r="KGW294" s="730"/>
      <c r="KGX294" s="730"/>
      <c r="KGY294" s="730"/>
      <c r="KGZ294" s="730"/>
      <c r="KHA294" s="730"/>
      <c r="KHB294" s="730"/>
      <c r="KHC294" s="730"/>
      <c r="KHD294" s="730"/>
      <c r="KHE294" s="730"/>
      <c r="KHF294" s="730"/>
      <c r="KHG294" s="730"/>
      <c r="KHH294" s="730"/>
      <c r="KHI294" s="730"/>
      <c r="KHJ294" s="730"/>
      <c r="KHK294" s="730"/>
      <c r="KHL294" s="730"/>
      <c r="KHM294" s="730"/>
      <c r="KHN294" s="730"/>
      <c r="KHO294" s="730"/>
      <c r="KHP294" s="730"/>
      <c r="KHQ294" s="730"/>
      <c r="KHR294" s="730"/>
      <c r="KHS294" s="730"/>
      <c r="KHT294" s="730"/>
      <c r="KHU294" s="730"/>
      <c r="KHV294" s="730"/>
      <c r="KHW294" s="730"/>
      <c r="KHX294" s="730"/>
      <c r="KHY294" s="730"/>
      <c r="KHZ294" s="730"/>
      <c r="KIA294" s="730"/>
      <c r="KIB294" s="730"/>
      <c r="KIC294" s="730"/>
      <c r="KID294" s="730"/>
      <c r="KIE294" s="730"/>
      <c r="KIF294" s="730"/>
      <c r="KIG294" s="730"/>
      <c r="KIH294" s="730"/>
      <c r="KII294" s="730"/>
      <c r="KIJ294" s="730"/>
      <c r="KIK294" s="730"/>
      <c r="KIL294" s="730"/>
      <c r="KIM294" s="730"/>
      <c r="KIN294" s="730"/>
      <c r="KIO294" s="730"/>
      <c r="KIP294" s="730"/>
      <c r="KIQ294" s="730"/>
      <c r="KIR294" s="730"/>
      <c r="KIS294" s="730"/>
      <c r="KIT294" s="730"/>
      <c r="KIU294" s="730"/>
      <c r="KIV294" s="730"/>
      <c r="KIW294" s="730"/>
      <c r="KIX294" s="730"/>
      <c r="KIY294" s="730"/>
      <c r="KIZ294" s="730"/>
      <c r="KJA294" s="730"/>
      <c r="KJB294" s="730"/>
      <c r="KJC294" s="730"/>
      <c r="KJD294" s="730"/>
      <c r="KJE294" s="730"/>
      <c r="KJF294" s="730"/>
      <c r="KJG294" s="730"/>
      <c r="KJH294" s="730"/>
      <c r="KJI294" s="730"/>
      <c r="KJJ294" s="730"/>
      <c r="KJK294" s="730"/>
      <c r="KJL294" s="730"/>
      <c r="KJM294" s="730"/>
      <c r="KJN294" s="730"/>
      <c r="KJO294" s="730"/>
      <c r="KJP294" s="730"/>
      <c r="KJQ294" s="730"/>
      <c r="KJR294" s="730"/>
      <c r="KJS294" s="730"/>
      <c r="KJT294" s="730"/>
      <c r="KJU294" s="730"/>
      <c r="KJV294" s="730"/>
      <c r="KJW294" s="730"/>
      <c r="KJX294" s="730"/>
      <c r="KJY294" s="730"/>
      <c r="KJZ294" s="730"/>
      <c r="KKA294" s="730"/>
      <c r="KKB294" s="730"/>
      <c r="KKC294" s="730"/>
      <c r="KKD294" s="730"/>
      <c r="KKE294" s="730"/>
      <c r="KKF294" s="730"/>
      <c r="KKG294" s="730"/>
      <c r="KKH294" s="730"/>
      <c r="KKI294" s="730"/>
      <c r="KKJ294" s="730"/>
      <c r="KKK294" s="730"/>
      <c r="KKL294" s="730"/>
      <c r="KKM294" s="730"/>
      <c r="KKN294" s="730"/>
      <c r="KKO294" s="730"/>
      <c r="KKP294" s="730"/>
      <c r="KKQ294" s="730"/>
      <c r="KKR294" s="730"/>
      <c r="KKS294" s="730"/>
      <c r="KKT294" s="730"/>
      <c r="KKU294" s="730"/>
      <c r="KKV294" s="730"/>
      <c r="KKW294" s="730"/>
      <c r="KKX294" s="730"/>
      <c r="KKY294" s="730"/>
      <c r="KKZ294" s="730"/>
      <c r="KLA294" s="730"/>
      <c r="KLB294" s="730"/>
      <c r="KLC294" s="730"/>
      <c r="KLD294" s="730"/>
      <c r="KLE294" s="730"/>
      <c r="KLF294" s="730"/>
      <c r="KLG294" s="730"/>
      <c r="KLH294" s="730"/>
      <c r="KLI294" s="730"/>
      <c r="KLJ294" s="730"/>
      <c r="KLK294" s="730"/>
      <c r="KLL294" s="730"/>
      <c r="KLM294" s="730"/>
      <c r="KLN294" s="730"/>
      <c r="KLO294" s="730"/>
      <c r="KLP294" s="730"/>
      <c r="KLQ294" s="730"/>
      <c r="KLR294" s="730"/>
      <c r="KLS294" s="730"/>
      <c r="KLT294" s="730"/>
      <c r="KLU294" s="730"/>
      <c r="KLV294" s="730"/>
      <c r="KLW294" s="730"/>
      <c r="KLX294" s="730"/>
      <c r="KLY294" s="730"/>
      <c r="KLZ294" s="730"/>
      <c r="KMA294" s="730"/>
      <c r="KMB294" s="730"/>
      <c r="KMC294" s="730"/>
      <c r="KMD294" s="730"/>
      <c r="KME294" s="730"/>
      <c r="KMF294" s="730"/>
      <c r="KMG294" s="730"/>
      <c r="KMH294" s="730"/>
      <c r="KMI294" s="730"/>
      <c r="KMJ294" s="730"/>
      <c r="KMK294" s="730"/>
      <c r="KML294" s="730"/>
      <c r="KMM294" s="730"/>
      <c r="KMN294" s="730"/>
      <c r="KMO294" s="730"/>
      <c r="KMP294" s="730"/>
      <c r="KMQ294" s="730"/>
      <c r="KMR294" s="730"/>
      <c r="KMS294" s="730"/>
      <c r="KMT294" s="730"/>
      <c r="KMU294" s="730"/>
      <c r="KMV294" s="730"/>
      <c r="KMW294" s="730"/>
      <c r="KMX294" s="730"/>
      <c r="KMY294" s="730"/>
      <c r="KMZ294" s="730"/>
      <c r="KNA294" s="730"/>
      <c r="KNB294" s="730"/>
      <c r="KNC294" s="730"/>
      <c r="KND294" s="730"/>
      <c r="KNE294" s="730"/>
      <c r="KNF294" s="730"/>
      <c r="KNG294" s="730"/>
      <c r="KNH294" s="730"/>
      <c r="KNI294" s="730"/>
      <c r="KNJ294" s="730"/>
      <c r="KNK294" s="730"/>
      <c r="KNL294" s="730"/>
      <c r="KNM294" s="730"/>
      <c r="KNN294" s="730"/>
      <c r="KNO294" s="730"/>
      <c r="KNP294" s="730"/>
      <c r="KNQ294" s="730"/>
      <c r="KNR294" s="730"/>
      <c r="KNS294" s="730"/>
      <c r="KNT294" s="730"/>
      <c r="KNU294" s="730"/>
      <c r="KNV294" s="730"/>
      <c r="KNW294" s="730"/>
      <c r="KNX294" s="730"/>
      <c r="KNY294" s="730"/>
      <c r="KNZ294" s="730"/>
      <c r="KOA294" s="730"/>
      <c r="KOB294" s="730"/>
      <c r="KOC294" s="730"/>
      <c r="KOD294" s="730"/>
      <c r="KOE294" s="730"/>
      <c r="KOF294" s="730"/>
      <c r="KOG294" s="730"/>
      <c r="KOH294" s="730"/>
      <c r="KOI294" s="730"/>
      <c r="KOJ294" s="730"/>
      <c r="KOK294" s="730"/>
      <c r="KOL294" s="730"/>
      <c r="KOM294" s="730"/>
      <c r="KON294" s="730"/>
      <c r="KOO294" s="730"/>
      <c r="KOP294" s="730"/>
      <c r="KOQ294" s="730"/>
      <c r="KOR294" s="730"/>
      <c r="KOS294" s="730"/>
      <c r="KOT294" s="730"/>
      <c r="KOU294" s="730"/>
      <c r="KOV294" s="730"/>
      <c r="KOW294" s="730"/>
      <c r="KOX294" s="730"/>
      <c r="KOY294" s="730"/>
      <c r="KOZ294" s="730"/>
      <c r="KPA294" s="730"/>
      <c r="KPB294" s="730"/>
      <c r="KPC294" s="730"/>
      <c r="KPD294" s="730"/>
      <c r="KPE294" s="730"/>
      <c r="KPF294" s="730"/>
      <c r="KPG294" s="730"/>
      <c r="KPH294" s="730"/>
      <c r="KPI294" s="730"/>
      <c r="KPJ294" s="730"/>
      <c r="KPK294" s="730"/>
      <c r="KPL294" s="730"/>
      <c r="KPM294" s="730"/>
      <c r="KPN294" s="730"/>
      <c r="KPO294" s="730"/>
      <c r="KPP294" s="730"/>
      <c r="KPQ294" s="730"/>
      <c r="KPR294" s="730"/>
      <c r="KPS294" s="730"/>
      <c r="KPT294" s="730"/>
      <c r="KPU294" s="730"/>
      <c r="KPV294" s="730"/>
      <c r="KPW294" s="730"/>
      <c r="KPX294" s="730"/>
      <c r="KPY294" s="730"/>
      <c r="KPZ294" s="730"/>
      <c r="KQA294" s="730"/>
      <c r="KQB294" s="730"/>
      <c r="KQC294" s="730"/>
      <c r="KQD294" s="730"/>
      <c r="KQE294" s="730"/>
      <c r="KQF294" s="730"/>
      <c r="KQG294" s="730"/>
      <c r="KQH294" s="730"/>
      <c r="KQI294" s="730"/>
      <c r="KQJ294" s="730"/>
      <c r="KQK294" s="730"/>
      <c r="KQL294" s="730"/>
      <c r="KQM294" s="730"/>
      <c r="KQN294" s="730"/>
      <c r="KQO294" s="730"/>
      <c r="KQP294" s="730"/>
      <c r="KQQ294" s="730"/>
      <c r="KQR294" s="730"/>
      <c r="KQS294" s="730"/>
      <c r="KQT294" s="730"/>
      <c r="KQU294" s="730"/>
      <c r="KQV294" s="730"/>
      <c r="KQW294" s="730"/>
      <c r="KQX294" s="730"/>
      <c r="KQY294" s="730"/>
      <c r="KQZ294" s="730"/>
      <c r="KRA294" s="730"/>
      <c r="KRB294" s="730"/>
      <c r="KRC294" s="730"/>
      <c r="KRD294" s="730"/>
      <c r="KRE294" s="730"/>
      <c r="KRF294" s="730"/>
      <c r="KRG294" s="730"/>
      <c r="KRH294" s="730"/>
      <c r="KRI294" s="730"/>
      <c r="KRJ294" s="730"/>
      <c r="KRK294" s="730"/>
      <c r="KRL294" s="730"/>
      <c r="KRM294" s="730"/>
      <c r="KRN294" s="730"/>
      <c r="KRO294" s="730"/>
      <c r="KRP294" s="730"/>
      <c r="KRQ294" s="730"/>
      <c r="KRR294" s="730"/>
      <c r="KRS294" s="730"/>
      <c r="KRT294" s="730"/>
      <c r="KRU294" s="730"/>
      <c r="KRV294" s="730"/>
      <c r="KRW294" s="730"/>
      <c r="KRX294" s="730"/>
      <c r="KRY294" s="730"/>
      <c r="KRZ294" s="730"/>
      <c r="KSA294" s="730"/>
      <c r="KSB294" s="730"/>
      <c r="KSC294" s="730"/>
      <c r="KSD294" s="730"/>
      <c r="KSE294" s="730"/>
      <c r="KSF294" s="730"/>
      <c r="KSG294" s="730"/>
      <c r="KSH294" s="730"/>
      <c r="KSI294" s="730"/>
      <c r="KSJ294" s="730"/>
      <c r="KSK294" s="730"/>
      <c r="KSL294" s="730"/>
      <c r="KSM294" s="730"/>
      <c r="KSN294" s="730"/>
      <c r="KSO294" s="730"/>
      <c r="KSP294" s="730"/>
      <c r="KSQ294" s="730"/>
      <c r="KSR294" s="730"/>
      <c r="KSS294" s="730"/>
      <c r="KST294" s="730"/>
      <c r="KSU294" s="730"/>
      <c r="KSV294" s="730"/>
      <c r="KSW294" s="730"/>
      <c r="KSX294" s="730"/>
      <c r="KSY294" s="730"/>
      <c r="KSZ294" s="730"/>
      <c r="KTA294" s="730"/>
      <c r="KTB294" s="730"/>
      <c r="KTC294" s="730"/>
      <c r="KTD294" s="730"/>
      <c r="KTE294" s="730"/>
      <c r="KTF294" s="730"/>
      <c r="KTG294" s="730"/>
      <c r="KTH294" s="730"/>
      <c r="KTI294" s="730"/>
      <c r="KTJ294" s="730"/>
      <c r="KTK294" s="730"/>
      <c r="KTL294" s="730"/>
      <c r="KTM294" s="730"/>
      <c r="KTN294" s="730"/>
      <c r="KTO294" s="730"/>
      <c r="KTP294" s="730"/>
      <c r="KTQ294" s="730"/>
      <c r="KTR294" s="730"/>
      <c r="KTS294" s="730"/>
      <c r="KTT294" s="730"/>
      <c r="KTU294" s="730"/>
      <c r="KTV294" s="730"/>
      <c r="KTW294" s="730"/>
      <c r="KTX294" s="730"/>
      <c r="KTY294" s="730"/>
      <c r="KTZ294" s="730"/>
      <c r="KUA294" s="730"/>
      <c r="KUB294" s="730"/>
      <c r="KUC294" s="730"/>
      <c r="KUD294" s="730"/>
      <c r="KUE294" s="730"/>
      <c r="KUF294" s="730"/>
      <c r="KUG294" s="730"/>
      <c r="KUH294" s="730"/>
      <c r="KUI294" s="730"/>
      <c r="KUJ294" s="730"/>
      <c r="KUK294" s="730"/>
      <c r="KUL294" s="730"/>
      <c r="KUM294" s="730"/>
      <c r="KUN294" s="730"/>
      <c r="KUO294" s="730"/>
      <c r="KUP294" s="730"/>
      <c r="KUQ294" s="730"/>
      <c r="KUR294" s="730"/>
      <c r="KUS294" s="730"/>
      <c r="KUT294" s="730"/>
      <c r="KUU294" s="730"/>
      <c r="KUV294" s="730"/>
      <c r="KUW294" s="730"/>
      <c r="KUX294" s="730"/>
      <c r="KUY294" s="730"/>
      <c r="KUZ294" s="730"/>
      <c r="KVA294" s="730"/>
      <c r="KVB294" s="730"/>
      <c r="KVC294" s="730"/>
      <c r="KVD294" s="730"/>
      <c r="KVE294" s="730"/>
      <c r="KVF294" s="730"/>
      <c r="KVG294" s="730"/>
      <c r="KVH294" s="730"/>
      <c r="KVI294" s="730"/>
      <c r="KVJ294" s="730"/>
      <c r="KVK294" s="730"/>
      <c r="KVL294" s="730"/>
      <c r="KVM294" s="730"/>
      <c r="KVN294" s="730"/>
      <c r="KVO294" s="730"/>
      <c r="KVP294" s="730"/>
      <c r="KVQ294" s="730"/>
      <c r="KVR294" s="730"/>
      <c r="KVS294" s="730"/>
      <c r="KVT294" s="730"/>
      <c r="KVU294" s="730"/>
      <c r="KVV294" s="730"/>
      <c r="KVW294" s="730"/>
      <c r="KVX294" s="730"/>
      <c r="KVY294" s="730"/>
      <c r="KVZ294" s="730"/>
      <c r="KWA294" s="730"/>
      <c r="KWB294" s="730"/>
      <c r="KWC294" s="730"/>
      <c r="KWD294" s="730"/>
      <c r="KWE294" s="730"/>
      <c r="KWF294" s="730"/>
      <c r="KWG294" s="730"/>
      <c r="KWH294" s="730"/>
      <c r="KWI294" s="730"/>
      <c r="KWJ294" s="730"/>
      <c r="KWK294" s="730"/>
      <c r="KWL294" s="730"/>
      <c r="KWM294" s="730"/>
      <c r="KWN294" s="730"/>
      <c r="KWO294" s="730"/>
      <c r="KWP294" s="730"/>
      <c r="KWQ294" s="730"/>
      <c r="KWR294" s="730"/>
      <c r="KWS294" s="730"/>
      <c r="KWT294" s="730"/>
      <c r="KWU294" s="730"/>
      <c r="KWV294" s="730"/>
      <c r="KWW294" s="730"/>
      <c r="KWX294" s="730"/>
      <c r="KWY294" s="730"/>
      <c r="KWZ294" s="730"/>
      <c r="KXA294" s="730"/>
      <c r="KXB294" s="730"/>
      <c r="KXC294" s="730"/>
      <c r="KXD294" s="730"/>
      <c r="KXE294" s="730"/>
      <c r="KXF294" s="730"/>
      <c r="KXG294" s="730"/>
      <c r="KXH294" s="730"/>
      <c r="KXI294" s="730"/>
      <c r="KXJ294" s="730"/>
      <c r="KXK294" s="730"/>
      <c r="KXL294" s="730"/>
      <c r="KXM294" s="730"/>
      <c r="KXN294" s="730"/>
      <c r="KXO294" s="730"/>
      <c r="KXP294" s="730"/>
      <c r="KXQ294" s="730"/>
      <c r="KXR294" s="730"/>
      <c r="KXS294" s="730"/>
      <c r="KXT294" s="730"/>
      <c r="KXU294" s="730"/>
      <c r="KXV294" s="730"/>
      <c r="KXW294" s="730"/>
      <c r="KXX294" s="730"/>
      <c r="KXY294" s="730"/>
      <c r="KXZ294" s="730"/>
      <c r="KYA294" s="730"/>
      <c r="KYB294" s="730"/>
      <c r="KYC294" s="730"/>
      <c r="KYD294" s="730"/>
      <c r="KYE294" s="730"/>
      <c r="KYF294" s="730"/>
      <c r="KYG294" s="730"/>
      <c r="KYH294" s="730"/>
      <c r="KYI294" s="730"/>
      <c r="KYJ294" s="730"/>
      <c r="KYK294" s="730"/>
      <c r="KYL294" s="730"/>
      <c r="KYM294" s="730"/>
      <c r="KYN294" s="730"/>
      <c r="KYO294" s="730"/>
      <c r="KYP294" s="730"/>
      <c r="KYQ294" s="730"/>
      <c r="KYR294" s="730"/>
      <c r="KYS294" s="730"/>
      <c r="KYT294" s="730"/>
      <c r="KYU294" s="730"/>
      <c r="KYV294" s="730"/>
      <c r="KYW294" s="730"/>
      <c r="KYX294" s="730"/>
      <c r="KYY294" s="730"/>
      <c r="KYZ294" s="730"/>
      <c r="KZA294" s="730"/>
      <c r="KZB294" s="730"/>
      <c r="KZC294" s="730"/>
      <c r="KZD294" s="730"/>
      <c r="KZE294" s="730"/>
      <c r="KZF294" s="730"/>
      <c r="KZG294" s="730"/>
      <c r="KZH294" s="730"/>
      <c r="KZI294" s="730"/>
      <c r="KZJ294" s="730"/>
      <c r="KZK294" s="730"/>
      <c r="KZL294" s="730"/>
      <c r="KZM294" s="730"/>
      <c r="KZN294" s="730"/>
      <c r="KZO294" s="730"/>
      <c r="KZP294" s="730"/>
      <c r="KZQ294" s="730"/>
      <c r="KZR294" s="730"/>
      <c r="KZS294" s="730"/>
      <c r="KZT294" s="730"/>
      <c r="KZU294" s="730"/>
      <c r="KZV294" s="730"/>
      <c r="KZW294" s="730"/>
      <c r="KZX294" s="730"/>
      <c r="KZY294" s="730"/>
      <c r="KZZ294" s="730"/>
      <c r="LAA294" s="730"/>
      <c r="LAB294" s="730"/>
      <c r="LAC294" s="730"/>
      <c r="LAD294" s="730"/>
      <c r="LAE294" s="730"/>
      <c r="LAF294" s="730"/>
      <c r="LAG294" s="730"/>
      <c r="LAH294" s="730"/>
      <c r="LAI294" s="730"/>
      <c r="LAJ294" s="730"/>
      <c r="LAK294" s="730"/>
      <c r="LAL294" s="730"/>
      <c r="LAM294" s="730"/>
      <c r="LAN294" s="730"/>
      <c r="LAO294" s="730"/>
      <c r="LAP294" s="730"/>
      <c r="LAQ294" s="730"/>
      <c r="LAR294" s="730"/>
      <c r="LAS294" s="730"/>
      <c r="LAT294" s="730"/>
      <c r="LAU294" s="730"/>
      <c r="LAV294" s="730"/>
      <c r="LAW294" s="730"/>
      <c r="LAX294" s="730"/>
      <c r="LAY294" s="730"/>
      <c r="LAZ294" s="730"/>
      <c r="LBA294" s="730"/>
      <c r="LBB294" s="730"/>
      <c r="LBC294" s="730"/>
      <c r="LBD294" s="730"/>
      <c r="LBE294" s="730"/>
      <c r="LBF294" s="730"/>
      <c r="LBG294" s="730"/>
      <c r="LBH294" s="730"/>
      <c r="LBI294" s="730"/>
      <c r="LBJ294" s="730"/>
      <c r="LBK294" s="730"/>
      <c r="LBL294" s="730"/>
      <c r="LBM294" s="730"/>
      <c r="LBN294" s="730"/>
      <c r="LBO294" s="730"/>
      <c r="LBP294" s="730"/>
      <c r="LBQ294" s="730"/>
      <c r="LBR294" s="730"/>
      <c r="LBS294" s="730"/>
      <c r="LBT294" s="730"/>
      <c r="LBU294" s="730"/>
      <c r="LBV294" s="730"/>
      <c r="LBW294" s="730"/>
      <c r="LBX294" s="730"/>
      <c r="LBY294" s="730"/>
      <c r="LBZ294" s="730"/>
      <c r="LCA294" s="730"/>
      <c r="LCB294" s="730"/>
      <c r="LCC294" s="730"/>
      <c r="LCD294" s="730"/>
      <c r="LCE294" s="730"/>
      <c r="LCF294" s="730"/>
      <c r="LCG294" s="730"/>
      <c r="LCH294" s="730"/>
      <c r="LCI294" s="730"/>
      <c r="LCJ294" s="730"/>
      <c r="LCK294" s="730"/>
      <c r="LCL294" s="730"/>
      <c r="LCM294" s="730"/>
      <c r="LCN294" s="730"/>
      <c r="LCO294" s="730"/>
      <c r="LCP294" s="730"/>
      <c r="LCQ294" s="730"/>
      <c r="LCR294" s="730"/>
      <c r="LCS294" s="730"/>
      <c r="LCT294" s="730"/>
      <c r="LCU294" s="730"/>
      <c r="LCV294" s="730"/>
      <c r="LCW294" s="730"/>
      <c r="LCX294" s="730"/>
      <c r="LCY294" s="730"/>
      <c r="LCZ294" s="730"/>
      <c r="LDA294" s="730"/>
      <c r="LDB294" s="730"/>
      <c r="LDC294" s="730"/>
      <c r="LDD294" s="730"/>
      <c r="LDE294" s="730"/>
      <c r="LDF294" s="730"/>
      <c r="LDG294" s="730"/>
      <c r="LDH294" s="730"/>
      <c r="LDI294" s="730"/>
      <c r="LDJ294" s="730"/>
      <c r="LDK294" s="730"/>
      <c r="LDL294" s="730"/>
      <c r="LDM294" s="730"/>
      <c r="LDN294" s="730"/>
      <c r="LDO294" s="730"/>
      <c r="LDP294" s="730"/>
      <c r="LDQ294" s="730"/>
      <c r="LDR294" s="730"/>
      <c r="LDS294" s="730"/>
      <c r="LDT294" s="730"/>
      <c r="LDU294" s="730"/>
      <c r="LDV294" s="730"/>
      <c r="LDW294" s="730"/>
      <c r="LDX294" s="730"/>
      <c r="LDY294" s="730"/>
      <c r="LDZ294" s="730"/>
      <c r="LEA294" s="730"/>
      <c r="LEB294" s="730"/>
      <c r="LEC294" s="730"/>
      <c r="LED294" s="730"/>
      <c r="LEE294" s="730"/>
      <c r="LEF294" s="730"/>
      <c r="LEG294" s="730"/>
      <c r="LEH294" s="730"/>
      <c r="LEI294" s="730"/>
      <c r="LEJ294" s="730"/>
      <c r="LEK294" s="730"/>
      <c r="LEL294" s="730"/>
      <c r="LEM294" s="730"/>
      <c r="LEN294" s="730"/>
      <c r="LEO294" s="730"/>
      <c r="LEP294" s="730"/>
      <c r="LEQ294" s="730"/>
      <c r="LER294" s="730"/>
      <c r="LES294" s="730"/>
      <c r="LET294" s="730"/>
      <c r="LEU294" s="730"/>
      <c r="LEV294" s="730"/>
      <c r="LEW294" s="730"/>
      <c r="LEX294" s="730"/>
      <c r="LEY294" s="730"/>
      <c r="LEZ294" s="730"/>
      <c r="LFA294" s="730"/>
      <c r="LFB294" s="730"/>
      <c r="LFC294" s="730"/>
      <c r="LFD294" s="730"/>
      <c r="LFE294" s="730"/>
      <c r="LFF294" s="730"/>
      <c r="LFG294" s="730"/>
      <c r="LFH294" s="730"/>
      <c r="LFI294" s="730"/>
      <c r="LFJ294" s="730"/>
      <c r="LFK294" s="730"/>
      <c r="LFL294" s="730"/>
      <c r="LFM294" s="730"/>
      <c r="LFN294" s="730"/>
      <c r="LFO294" s="730"/>
      <c r="LFP294" s="730"/>
      <c r="LFQ294" s="730"/>
      <c r="LFR294" s="730"/>
      <c r="LFS294" s="730"/>
      <c r="LFT294" s="730"/>
      <c r="LFU294" s="730"/>
      <c r="LFV294" s="730"/>
      <c r="LFW294" s="730"/>
      <c r="LFX294" s="730"/>
      <c r="LFY294" s="730"/>
      <c r="LFZ294" s="730"/>
      <c r="LGA294" s="730"/>
      <c r="LGB294" s="730"/>
      <c r="LGC294" s="730"/>
      <c r="LGD294" s="730"/>
      <c r="LGE294" s="730"/>
      <c r="LGF294" s="730"/>
      <c r="LGG294" s="730"/>
      <c r="LGH294" s="730"/>
      <c r="LGI294" s="730"/>
      <c r="LGJ294" s="730"/>
      <c r="LGK294" s="730"/>
      <c r="LGL294" s="730"/>
      <c r="LGM294" s="730"/>
      <c r="LGN294" s="730"/>
      <c r="LGO294" s="730"/>
      <c r="LGP294" s="730"/>
      <c r="LGQ294" s="730"/>
      <c r="LGR294" s="730"/>
      <c r="LGS294" s="730"/>
      <c r="LGT294" s="730"/>
      <c r="LGU294" s="730"/>
      <c r="LGV294" s="730"/>
      <c r="LGW294" s="730"/>
      <c r="LGX294" s="730"/>
      <c r="LGY294" s="730"/>
      <c r="LGZ294" s="730"/>
      <c r="LHA294" s="730"/>
      <c r="LHB294" s="730"/>
      <c r="LHC294" s="730"/>
      <c r="LHD294" s="730"/>
      <c r="LHE294" s="730"/>
      <c r="LHF294" s="730"/>
      <c r="LHG294" s="730"/>
      <c r="LHH294" s="730"/>
      <c r="LHI294" s="730"/>
      <c r="LHJ294" s="730"/>
      <c r="LHK294" s="730"/>
      <c r="LHL294" s="730"/>
      <c r="LHM294" s="730"/>
      <c r="LHN294" s="730"/>
      <c r="LHO294" s="730"/>
      <c r="LHP294" s="730"/>
      <c r="LHQ294" s="730"/>
      <c r="LHR294" s="730"/>
      <c r="LHS294" s="730"/>
      <c r="LHT294" s="730"/>
      <c r="LHU294" s="730"/>
      <c r="LHV294" s="730"/>
      <c r="LHW294" s="730"/>
      <c r="LHX294" s="730"/>
      <c r="LHY294" s="730"/>
      <c r="LHZ294" s="730"/>
      <c r="LIA294" s="730"/>
      <c r="LIB294" s="730"/>
      <c r="LIC294" s="730"/>
      <c r="LID294" s="730"/>
      <c r="LIE294" s="730"/>
      <c r="LIF294" s="730"/>
      <c r="LIG294" s="730"/>
      <c r="LIH294" s="730"/>
      <c r="LII294" s="730"/>
      <c r="LIJ294" s="730"/>
      <c r="LIK294" s="730"/>
      <c r="LIL294" s="730"/>
      <c r="LIM294" s="730"/>
      <c r="LIN294" s="730"/>
      <c r="LIO294" s="730"/>
      <c r="LIP294" s="730"/>
      <c r="LIQ294" s="730"/>
      <c r="LIR294" s="730"/>
      <c r="LIS294" s="730"/>
      <c r="LIT294" s="730"/>
      <c r="LIU294" s="730"/>
      <c r="LIV294" s="730"/>
      <c r="LIW294" s="730"/>
      <c r="LIX294" s="730"/>
      <c r="LIY294" s="730"/>
      <c r="LIZ294" s="730"/>
      <c r="LJA294" s="730"/>
      <c r="LJB294" s="730"/>
      <c r="LJC294" s="730"/>
      <c r="LJD294" s="730"/>
      <c r="LJE294" s="730"/>
      <c r="LJF294" s="730"/>
      <c r="LJG294" s="730"/>
      <c r="LJH294" s="730"/>
      <c r="LJI294" s="730"/>
      <c r="LJJ294" s="730"/>
      <c r="LJK294" s="730"/>
      <c r="LJL294" s="730"/>
      <c r="LJM294" s="730"/>
      <c r="LJN294" s="730"/>
      <c r="LJO294" s="730"/>
      <c r="LJP294" s="730"/>
      <c r="LJQ294" s="730"/>
      <c r="LJR294" s="730"/>
      <c r="LJS294" s="730"/>
      <c r="LJT294" s="730"/>
      <c r="LJU294" s="730"/>
      <c r="LJV294" s="730"/>
      <c r="LJW294" s="730"/>
      <c r="LJX294" s="730"/>
      <c r="LJY294" s="730"/>
      <c r="LJZ294" s="730"/>
      <c r="LKA294" s="730"/>
      <c r="LKB294" s="730"/>
      <c r="LKC294" s="730"/>
      <c r="LKD294" s="730"/>
      <c r="LKE294" s="730"/>
      <c r="LKF294" s="730"/>
      <c r="LKG294" s="730"/>
      <c r="LKH294" s="730"/>
      <c r="LKI294" s="730"/>
      <c r="LKJ294" s="730"/>
      <c r="LKK294" s="730"/>
      <c r="LKL294" s="730"/>
      <c r="LKM294" s="730"/>
      <c r="LKN294" s="730"/>
      <c r="LKO294" s="730"/>
      <c r="LKP294" s="730"/>
      <c r="LKQ294" s="730"/>
      <c r="LKR294" s="730"/>
      <c r="LKS294" s="730"/>
      <c r="LKT294" s="730"/>
      <c r="LKU294" s="730"/>
      <c r="LKV294" s="730"/>
      <c r="LKW294" s="730"/>
      <c r="LKX294" s="730"/>
      <c r="LKY294" s="730"/>
      <c r="LKZ294" s="730"/>
      <c r="LLA294" s="730"/>
      <c r="LLB294" s="730"/>
      <c r="LLC294" s="730"/>
      <c r="LLD294" s="730"/>
      <c r="LLE294" s="730"/>
      <c r="LLF294" s="730"/>
      <c r="LLG294" s="730"/>
      <c r="LLH294" s="730"/>
      <c r="LLI294" s="730"/>
      <c r="LLJ294" s="730"/>
      <c r="LLK294" s="730"/>
      <c r="LLL294" s="730"/>
      <c r="LLM294" s="730"/>
      <c r="LLN294" s="730"/>
      <c r="LLO294" s="730"/>
      <c r="LLP294" s="730"/>
      <c r="LLQ294" s="730"/>
      <c r="LLR294" s="730"/>
      <c r="LLS294" s="730"/>
      <c r="LLT294" s="730"/>
      <c r="LLU294" s="730"/>
      <c r="LLV294" s="730"/>
      <c r="LLW294" s="730"/>
      <c r="LLX294" s="730"/>
      <c r="LLY294" s="730"/>
      <c r="LLZ294" s="730"/>
      <c r="LMA294" s="730"/>
      <c r="LMB294" s="730"/>
      <c r="LMC294" s="730"/>
      <c r="LMD294" s="730"/>
      <c r="LME294" s="730"/>
      <c r="LMF294" s="730"/>
      <c r="LMG294" s="730"/>
      <c r="LMH294" s="730"/>
      <c r="LMI294" s="730"/>
      <c r="LMJ294" s="730"/>
      <c r="LMK294" s="730"/>
      <c r="LML294" s="730"/>
      <c r="LMM294" s="730"/>
      <c r="LMN294" s="730"/>
      <c r="LMO294" s="730"/>
      <c r="LMP294" s="730"/>
      <c r="LMQ294" s="730"/>
      <c r="LMR294" s="730"/>
      <c r="LMS294" s="730"/>
      <c r="LMT294" s="730"/>
      <c r="LMU294" s="730"/>
      <c r="LMV294" s="730"/>
      <c r="LMW294" s="730"/>
      <c r="LMX294" s="730"/>
      <c r="LMY294" s="730"/>
      <c r="LMZ294" s="730"/>
      <c r="LNA294" s="730"/>
      <c r="LNB294" s="730"/>
      <c r="LNC294" s="730"/>
      <c r="LND294" s="730"/>
      <c r="LNE294" s="730"/>
      <c r="LNF294" s="730"/>
      <c r="LNG294" s="730"/>
      <c r="LNH294" s="730"/>
      <c r="LNI294" s="730"/>
      <c r="LNJ294" s="730"/>
      <c r="LNK294" s="730"/>
      <c r="LNL294" s="730"/>
      <c r="LNM294" s="730"/>
      <c r="LNN294" s="730"/>
      <c r="LNO294" s="730"/>
      <c r="LNP294" s="730"/>
      <c r="LNQ294" s="730"/>
      <c r="LNR294" s="730"/>
      <c r="LNS294" s="730"/>
      <c r="LNT294" s="730"/>
      <c r="LNU294" s="730"/>
      <c r="LNV294" s="730"/>
      <c r="LNW294" s="730"/>
      <c r="LNX294" s="730"/>
      <c r="LNY294" s="730"/>
      <c r="LNZ294" s="730"/>
      <c r="LOA294" s="730"/>
      <c r="LOB294" s="730"/>
      <c r="LOC294" s="730"/>
      <c r="LOD294" s="730"/>
      <c r="LOE294" s="730"/>
      <c r="LOF294" s="730"/>
      <c r="LOG294" s="730"/>
      <c r="LOH294" s="730"/>
      <c r="LOI294" s="730"/>
      <c r="LOJ294" s="730"/>
      <c r="LOK294" s="730"/>
      <c r="LOL294" s="730"/>
      <c r="LOM294" s="730"/>
      <c r="LON294" s="730"/>
      <c r="LOO294" s="730"/>
      <c r="LOP294" s="730"/>
      <c r="LOQ294" s="730"/>
      <c r="LOR294" s="730"/>
      <c r="LOS294" s="730"/>
      <c r="LOT294" s="730"/>
      <c r="LOU294" s="730"/>
      <c r="LOV294" s="730"/>
      <c r="LOW294" s="730"/>
      <c r="LOX294" s="730"/>
      <c r="LOY294" s="730"/>
      <c r="LOZ294" s="730"/>
      <c r="LPA294" s="730"/>
      <c r="LPB294" s="730"/>
      <c r="LPC294" s="730"/>
      <c r="LPD294" s="730"/>
      <c r="LPE294" s="730"/>
      <c r="LPF294" s="730"/>
      <c r="LPG294" s="730"/>
      <c r="LPH294" s="730"/>
      <c r="LPI294" s="730"/>
      <c r="LPJ294" s="730"/>
      <c r="LPK294" s="730"/>
      <c r="LPL294" s="730"/>
      <c r="LPM294" s="730"/>
      <c r="LPN294" s="730"/>
      <c r="LPO294" s="730"/>
      <c r="LPP294" s="730"/>
      <c r="LPQ294" s="730"/>
      <c r="LPR294" s="730"/>
      <c r="LPS294" s="730"/>
      <c r="LPT294" s="730"/>
      <c r="LPU294" s="730"/>
      <c r="LPV294" s="730"/>
      <c r="LPW294" s="730"/>
      <c r="LPX294" s="730"/>
      <c r="LPY294" s="730"/>
      <c r="LPZ294" s="730"/>
      <c r="LQA294" s="730"/>
      <c r="LQB294" s="730"/>
      <c r="LQC294" s="730"/>
      <c r="LQD294" s="730"/>
      <c r="LQE294" s="730"/>
      <c r="LQF294" s="730"/>
      <c r="LQG294" s="730"/>
      <c r="LQH294" s="730"/>
      <c r="LQI294" s="730"/>
      <c r="LQJ294" s="730"/>
      <c r="LQK294" s="730"/>
      <c r="LQL294" s="730"/>
      <c r="LQM294" s="730"/>
      <c r="LQN294" s="730"/>
      <c r="LQO294" s="730"/>
      <c r="LQP294" s="730"/>
      <c r="LQQ294" s="730"/>
      <c r="LQR294" s="730"/>
      <c r="LQS294" s="730"/>
      <c r="LQT294" s="730"/>
      <c r="LQU294" s="730"/>
      <c r="LQV294" s="730"/>
      <c r="LQW294" s="730"/>
      <c r="LQX294" s="730"/>
      <c r="LQY294" s="730"/>
      <c r="LQZ294" s="730"/>
      <c r="LRA294" s="730"/>
      <c r="LRB294" s="730"/>
      <c r="LRC294" s="730"/>
      <c r="LRD294" s="730"/>
      <c r="LRE294" s="730"/>
      <c r="LRF294" s="730"/>
      <c r="LRG294" s="730"/>
      <c r="LRH294" s="730"/>
      <c r="LRI294" s="730"/>
      <c r="LRJ294" s="730"/>
      <c r="LRK294" s="730"/>
      <c r="LRL294" s="730"/>
      <c r="LRM294" s="730"/>
      <c r="LRN294" s="730"/>
      <c r="LRO294" s="730"/>
      <c r="LRP294" s="730"/>
      <c r="LRQ294" s="730"/>
      <c r="LRR294" s="730"/>
      <c r="LRS294" s="730"/>
      <c r="LRT294" s="730"/>
      <c r="LRU294" s="730"/>
      <c r="LRV294" s="730"/>
      <c r="LRW294" s="730"/>
      <c r="LRX294" s="730"/>
      <c r="LRY294" s="730"/>
      <c r="LRZ294" s="730"/>
      <c r="LSA294" s="730"/>
      <c r="LSB294" s="730"/>
      <c r="LSC294" s="730"/>
      <c r="LSD294" s="730"/>
      <c r="LSE294" s="730"/>
      <c r="LSF294" s="730"/>
      <c r="LSG294" s="730"/>
      <c r="LSH294" s="730"/>
      <c r="LSI294" s="730"/>
      <c r="LSJ294" s="730"/>
      <c r="LSK294" s="730"/>
      <c r="LSL294" s="730"/>
      <c r="LSM294" s="730"/>
      <c r="LSN294" s="730"/>
      <c r="LSO294" s="730"/>
      <c r="LSP294" s="730"/>
      <c r="LSQ294" s="730"/>
      <c r="LSR294" s="730"/>
      <c r="LSS294" s="730"/>
      <c r="LST294" s="730"/>
      <c r="LSU294" s="730"/>
      <c r="LSV294" s="730"/>
      <c r="LSW294" s="730"/>
      <c r="LSX294" s="730"/>
      <c r="LSY294" s="730"/>
      <c r="LSZ294" s="730"/>
      <c r="LTA294" s="730"/>
      <c r="LTB294" s="730"/>
      <c r="LTC294" s="730"/>
      <c r="LTD294" s="730"/>
      <c r="LTE294" s="730"/>
      <c r="LTF294" s="730"/>
      <c r="LTG294" s="730"/>
      <c r="LTH294" s="730"/>
      <c r="LTI294" s="730"/>
      <c r="LTJ294" s="730"/>
      <c r="LTK294" s="730"/>
      <c r="LTL294" s="730"/>
      <c r="LTM294" s="730"/>
      <c r="LTN294" s="730"/>
      <c r="LTO294" s="730"/>
      <c r="LTP294" s="730"/>
      <c r="LTQ294" s="730"/>
      <c r="LTR294" s="730"/>
      <c r="LTS294" s="730"/>
      <c r="LTT294" s="730"/>
      <c r="LTU294" s="730"/>
      <c r="LTV294" s="730"/>
      <c r="LTW294" s="730"/>
      <c r="LTX294" s="730"/>
      <c r="LTY294" s="730"/>
      <c r="LTZ294" s="730"/>
      <c r="LUA294" s="730"/>
      <c r="LUB294" s="730"/>
      <c r="LUC294" s="730"/>
      <c r="LUD294" s="730"/>
      <c r="LUE294" s="730"/>
      <c r="LUF294" s="730"/>
      <c r="LUG294" s="730"/>
      <c r="LUH294" s="730"/>
      <c r="LUI294" s="730"/>
      <c r="LUJ294" s="730"/>
      <c r="LUK294" s="730"/>
      <c r="LUL294" s="730"/>
      <c r="LUM294" s="730"/>
      <c r="LUN294" s="730"/>
      <c r="LUO294" s="730"/>
      <c r="LUP294" s="730"/>
      <c r="LUQ294" s="730"/>
      <c r="LUR294" s="730"/>
      <c r="LUS294" s="730"/>
      <c r="LUT294" s="730"/>
      <c r="LUU294" s="730"/>
      <c r="LUV294" s="730"/>
      <c r="LUW294" s="730"/>
      <c r="LUX294" s="730"/>
      <c r="LUY294" s="730"/>
      <c r="LUZ294" s="730"/>
      <c r="LVA294" s="730"/>
      <c r="LVB294" s="730"/>
      <c r="LVC294" s="730"/>
      <c r="LVD294" s="730"/>
      <c r="LVE294" s="730"/>
      <c r="LVF294" s="730"/>
      <c r="LVG294" s="730"/>
      <c r="LVH294" s="730"/>
      <c r="LVI294" s="730"/>
      <c r="LVJ294" s="730"/>
      <c r="LVK294" s="730"/>
      <c r="LVL294" s="730"/>
      <c r="LVM294" s="730"/>
      <c r="LVN294" s="730"/>
      <c r="LVO294" s="730"/>
      <c r="LVP294" s="730"/>
      <c r="LVQ294" s="730"/>
      <c r="LVR294" s="730"/>
      <c r="LVS294" s="730"/>
      <c r="LVT294" s="730"/>
      <c r="LVU294" s="730"/>
      <c r="LVV294" s="730"/>
      <c r="LVW294" s="730"/>
      <c r="LVX294" s="730"/>
      <c r="LVY294" s="730"/>
      <c r="LVZ294" s="730"/>
      <c r="LWA294" s="730"/>
      <c r="LWB294" s="730"/>
      <c r="LWC294" s="730"/>
      <c r="LWD294" s="730"/>
      <c r="LWE294" s="730"/>
      <c r="LWF294" s="730"/>
      <c r="LWG294" s="730"/>
      <c r="LWH294" s="730"/>
      <c r="LWI294" s="730"/>
      <c r="LWJ294" s="730"/>
      <c r="LWK294" s="730"/>
      <c r="LWL294" s="730"/>
      <c r="LWM294" s="730"/>
      <c r="LWN294" s="730"/>
      <c r="LWO294" s="730"/>
      <c r="LWP294" s="730"/>
      <c r="LWQ294" s="730"/>
      <c r="LWR294" s="730"/>
      <c r="LWS294" s="730"/>
      <c r="LWT294" s="730"/>
      <c r="LWU294" s="730"/>
      <c r="LWV294" s="730"/>
      <c r="LWW294" s="730"/>
      <c r="LWX294" s="730"/>
      <c r="LWY294" s="730"/>
      <c r="LWZ294" s="730"/>
      <c r="LXA294" s="730"/>
      <c r="LXB294" s="730"/>
      <c r="LXC294" s="730"/>
      <c r="LXD294" s="730"/>
      <c r="LXE294" s="730"/>
      <c r="LXF294" s="730"/>
      <c r="LXG294" s="730"/>
      <c r="LXH294" s="730"/>
      <c r="LXI294" s="730"/>
      <c r="LXJ294" s="730"/>
      <c r="LXK294" s="730"/>
      <c r="LXL294" s="730"/>
      <c r="LXM294" s="730"/>
      <c r="LXN294" s="730"/>
      <c r="LXO294" s="730"/>
      <c r="LXP294" s="730"/>
      <c r="LXQ294" s="730"/>
      <c r="LXR294" s="730"/>
      <c r="LXS294" s="730"/>
      <c r="LXT294" s="730"/>
      <c r="LXU294" s="730"/>
      <c r="LXV294" s="730"/>
      <c r="LXW294" s="730"/>
      <c r="LXX294" s="730"/>
      <c r="LXY294" s="730"/>
      <c r="LXZ294" s="730"/>
      <c r="LYA294" s="730"/>
      <c r="LYB294" s="730"/>
      <c r="LYC294" s="730"/>
      <c r="LYD294" s="730"/>
      <c r="LYE294" s="730"/>
      <c r="LYF294" s="730"/>
      <c r="LYG294" s="730"/>
      <c r="LYH294" s="730"/>
      <c r="LYI294" s="730"/>
      <c r="LYJ294" s="730"/>
      <c r="LYK294" s="730"/>
      <c r="LYL294" s="730"/>
      <c r="LYM294" s="730"/>
      <c r="LYN294" s="730"/>
      <c r="LYO294" s="730"/>
      <c r="LYP294" s="730"/>
      <c r="LYQ294" s="730"/>
      <c r="LYR294" s="730"/>
      <c r="LYS294" s="730"/>
      <c r="LYT294" s="730"/>
      <c r="LYU294" s="730"/>
      <c r="LYV294" s="730"/>
      <c r="LYW294" s="730"/>
      <c r="LYX294" s="730"/>
      <c r="LYY294" s="730"/>
      <c r="LYZ294" s="730"/>
      <c r="LZA294" s="730"/>
      <c r="LZB294" s="730"/>
      <c r="LZC294" s="730"/>
      <c r="LZD294" s="730"/>
      <c r="LZE294" s="730"/>
      <c r="LZF294" s="730"/>
      <c r="LZG294" s="730"/>
      <c r="LZH294" s="730"/>
      <c r="LZI294" s="730"/>
      <c r="LZJ294" s="730"/>
      <c r="LZK294" s="730"/>
      <c r="LZL294" s="730"/>
      <c r="LZM294" s="730"/>
      <c r="LZN294" s="730"/>
      <c r="LZO294" s="730"/>
      <c r="LZP294" s="730"/>
      <c r="LZQ294" s="730"/>
      <c r="LZR294" s="730"/>
      <c r="LZS294" s="730"/>
      <c r="LZT294" s="730"/>
      <c r="LZU294" s="730"/>
      <c r="LZV294" s="730"/>
      <c r="LZW294" s="730"/>
      <c r="LZX294" s="730"/>
      <c r="LZY294" s="730"/>
      <c r="LZZ294" s="730"/>
      <c r="MAA294" s="730"/>
      <c r="MAB294" s="730"/>
      <c r="MAC294" s="730"/>
      <c r="MAD294" s="730"/>
      <c r="MAE294" s="730"/>
      <c r="MAF294" s="730"/>
      <c r="MAG294" s="730"/>
      <c r="MAH294" s="730"/>
      <c r="MAI294" s="730"/>
      <c r="MAJ294" s="730"/>
      <c r="MAK294" s="730"/>
      <c r="MAL294" s="730"/>
      <c r="MAM294" s="730"/>
      <c r="MAN294" s="730"/>
      <c r="MAO294" s="730"/>
      <c r="MAP294" s="730"/>
      <c r="MAQ294" s="730"/>
      <c r="MAR294" s="730"/>
      <c r="MAS294" s="730"/>
      <c r="MAT294" s="730"/>
      <c r="MAU294" s="730"/>
      <c r="MAV294" s="730"/>
      <c r="MAW294" s="730"/>
      <c r="MAX294" s="730"/>
      <c r="MAY294" s="730"/>
      <c r="MAZ294" s="730"/>
      <c r="MBA294" s="730"/>
      <c r="MBB294" s="730"/>
      <c r="MBC294" s="730"/>
      <c r="MBD294" s="730"/>
      <c r="MBE294" s="730"/>
      <c r="MBF294" s="730"/>
      <c r="MBG294" s="730"/>
      <c r="MBH294" s="730"/>
      <c r="MBI294" s="730"/>
      <c r="MBJ294" s="730"/>
      <c r="MBK294" s="730"/>
      <c r="MBL294" s="730"/>
      <c r="MBM294" s="730"/>
      <c r="MBN294" s="730"/>
      <c r="MBO294" s="730"/>
      <c r="MBP294" s="730"/>
      <c r="MBQ294" s="730"/>
      <c r="MBR294" s="730"/>
      <c r="MBS294" s="730"/>
      <c r="MBT294" s="730"/>
      <c r="MBU294" s="730"/>
      <c r="MBV294" s="730"/>
      <c r="MBW294" s="730"/>
      <c r="MBX294" s="730"/>
      <c r="MBY294" s="730"/>
      <c r="MBZ294" s="730"/>
      <c r="MCA294" s="730"/>
      <c r="MCB294" s="730"/>
      <c r="MCC294" s="730"/>
      <c r="MCD294" s="730"/>
      <c r="MCE294" s="730"/>
      <c r="MCF294" s="730"/>
      <c r="MCG294" s="730"/>
      <c r="MCH294" s="730"/>
      <c r="MCI294" s="730"/>
      <c r="MCJ294" s="730"/>
      <c r="MCK294" s="730"/>
      <c r="MCL294" s="730"/>
      <c r="MCM294" s="730"/>
      <c r="MCN294" s="730"/>
      <c r="MCO294" s="730"/>
      <c r="MCP294" s="730"/>
      <c r="MCQ294" s="730"/>
      <c r="MCR294" s="730"/>
      <c r="MCS294" s="730"/>
      <c r="MCT294" s="730"/>
      <c r="MCU294" s="730"/>
      <c r="MCV294" s="730"/>
      <c r="MCW294" s="730"/>
      <c r="MCX294" s="730"/>
      <c r="MCY294" s="730"/>
      <c r="MCZ294" s="730"/>
      <c r="MDA294" s="730"/>
      <c r="MDB294" s="730"/>
      <c r="MDC294" s="730"/>
      <c r="MDD294" s="730"/>
      <c r="MDE294" s="730"/>
      <c r="MDF294" s="730"/>
      <c r="MDG294" s="730"/>
      <c r="MDH294" s="730"/>
      <c r="MDI294" s="730"/>
      <c r="MDJ294" s="730"/>
      <c r="MDK294" s="730"/>
      <c r="MDL294" s="730"/>
      <c r="MDM294" s="730"/>
      <c r="MDN294" s="730"/>
      <c r="MDO294" s="730"/>
      <c r="MDP294" s="730"/>
      <c r="MDQ294" s="730"/>
      <c r="MDR294" s="730"/>
      <c r="MDS294" s="730"/>
      <c r="MDT294" s="730"/>
      <c r="MDU294" s="730"/>
      <c r="MDV294" s="730"/>
      <c r="MDW294" s="730"/>
      <c r="MDX294" s="730"/>
      <c r="MDY294" s="730"/>
      <c r="MDZ294" s="730"/>
      <c r="MEA294" s="730"/>
      <c r="MEB294" s="730"/>
      <c r="MEC294" s="730"/>
      <c r="MED294" s="730"/>
      <c r="MEE294" s="730"/>
      <c r="MEF294" s="730"/>
      <c r="MEG294" s="730"/>
      <c r="MEH294" s="730"/>
      <c r="MEI294" s="730"/>
      <c r="MEJ294" s="730"/>
      <c r="MEK294" s="730"/>
      <c r="MEL294" s="730"/>
      <c r="MEM294" s="730"/>
      <c r="MEN294" s="730"/>
      <c r="MEO294" s="730"/>
      <c r="MEP294" s="730"/>
      <c r="MEQ294" s="730"/>
      <c r="MER294" s="730"/>
      <c r="MES294" s="730"/>
      <c r="MET294" s="730"/>
      <c r="MEU294" s="730"/>
      <c r="MEV294" s="730"/>
      <c r="MEW294" s="730"/>
      <c r="MEX294" s="730"/>
      <c r="MEY294" s="730"/>
      <c r="MEZ294" s="730"/>
      <c r="MFA294" s="730"/>
      <c r="MFB294" s="730"/>
      <c r="MFC294" s="730"/>
      <c r="MFD294" s="730"/>
      <c r="MFE294" s="730"/>
      <c r="MFF294" s="730"/>
      <c r="MFG294" s="730"/>
      <c r="MFH294" s="730"/>
      <c r="MFI294" s="730"/>
      <c r="MFJ294" s="730"/>
      <c r="MFK294" s="730"/>
      <c r="MFL294" s="730"/>
      <c r="MFM294" s="730"/>
      <c r="MFN294" s="730"/>
      <c r="MFO294" s="730"/>
      <c r="MFP294" s="730"/>
      <c r="MFQ294" s="730"/>
      <c r="MFR294" s="730"/>
      <c r="MFS294" s="730"/>
      <c r="MFT294" s="730"/>
      <c r="MFU294" s="730"/>
      <c r="MFV294" s="730"/>
      <c r="MFW294" s="730"/>
      <c r="MFX294" s="730"/>
      <c r="MFY294" s="730"/>
      <c r="MFZ294" s="730"/>
      <c r="MGA294" s="730"/>
      <c r="MGB294" s="730"/>
      <c r="MGC294" s="730"/>
      <c r="MGD294" s="730"/>
      <c r="MGE294" s="730"/>
      <c r="MGF294" s="730"/>
      <c r="MGG294" s="730"/>
      <c r="MGH294" s="730"/>
      <c r="MGI294" s="730"/>
      <c r="MGJ294" s="730"/>
      <c r="MGK294" s="730"/>
      <c r="MGL294" s="730"/>
      <c r="MGM294" s="730"/>
      <c r="MGN294" s="730"/>
      <c r="MGO294" s="730"/>
      <c r="MGP294" s="730"/>
      <c r="MGQ294" s="730"/>
      <c r="MGR294" s="730"/>
      <c r="MGS294" s="730"/>
      <c r="MGT294" s="730"/>
      <c r="MGU294" s="730"/>
      <c r="MGV294" s="730"/>
      <c r="MGW294" s="730"/>
      <c r="MGX294" s="730"/>
      <c r="MGY294" s="730"/>
      <c r="MGZ294" s="730"/>
      <c r="MHA294" s="730"/>
      <c r="MHB294" s="730"/>
      <c r="MHC294" s="730"/>
      <c r="MHD294" s="730"/>
      <c r="MHE294" s="730"/>
      <c r="MHF294" s="730"/>
      <c r="MHG294" s="730"/>
      <c r="MHH294" s="730"/>
      <c r="MHI294" s="730"/>
      <c r="MHJ294" s="730"/>
      <c r="MHK294" s="730"/>
      <c r="MHL294" s="730"/>
      <c r="MHM294" s="730"/>
      <c r="MHN294" s="730"/>
      <c r="MHO294" s="730"/>
      <c r="MHP294" s="730"/>
      <c r="MHQ294" s="730"/>
      <c r="MHR294" s="730"/>
      <c r="MHS294" s="730"/>
      <c r="MHT294" s="730"/>
      <c r="MHU294" s="730"/>
      <c r="MHV294" s="730"/>
      <c r="MHW294" s="730"/>
      <c r="MHX294" s="730"/>
      <c r="MHY294" s="730"/>
      <c r="MHZ294" s="730"/>
      <c r="MIA294" s="730"/>
      <c r="MIB294" s="730"/>
      <c r="MIC294" s="730"/>
      <c r="MID294" s="730"/>
      <c r="MIE294" s="730"/>
      <c r="MIF294" s="730"/>
      <c r="MIG294" s="730"/>
      <c r="MIH294" s="730"/>
      <c r="MII294" s="730"/>
      <c r="MIJ294" s="730"/>
      <c r="MIK294" s="730"/>
      <c r="MIL294" s="730"/>
      <c r="MIM294" s="730"/>
      <c r="MIN294" s="730"/>
      <c r="MIO294" s="730"/>
      <c r="MIP294" s="730"/>
      <c r="MIQ294" s="730"/>
      <c r="MIR294" s="730"/>
      <c r="MIS294" s="730"/>
      <c r="MIT294" s="730"/>
      <c r="MIU294" s="730"/>
      <c r="MIV294" s="730"/>
      <c r="MIW294" s="730"/>
      <c r="MIX294" s="730"/>
      <c r="MIY294" s="730"/>
      <c r="MIZ294" s="730"/>
      <c r="MJA294" s="730"/>
      <c r="MJB294" s="730"/>
      <c r="MJC294" s="730"/>
      <c r="MJD294" s="730"/>
      <c r="MJE294" s="730"/>
      <c r="MJF294" s="730"/>
      <c r="MJG294" s="730"/>
      <c r="MJH294" s="730"/>
      <c r="MJI294" s="730"/>
      <c r="MJJ294" s="730"/>
      <c r="MJK294" s="730"/>
      <c r="MJL294" s="730"/>
      <c r="MJM294" s="730"/>
      <c r="MJN294" s="730"/>
      <c r="MJO294" s="730"/>
      <c r="MJP294" s="730"/>
      <c r="MJQ294" s="730"/>
      <c r="MJR294" s="730"/>
      <c r="MJS294" s="730"/>
      <c r="MJT294" s="730"/>
      <c r="MJU294" s="730"/>
      <c r="MJV294" s="730"/>
      <c r="MJW294" s="730"/>
      <c r="MJX294" s="730"/>
      <c r="MJY294" s="730"/>
      <c r="MJZ294" s="730"/>
      <c r="MKA294" s="730"/>
      <c r="MKB294" s="730"/>
      <c r="MKC294" s="730"/>
      <c r="MKD294" s="730"/>
      <c r="MKE294" s="730"/>
      <c r="MKF294" s="730"/>
      <c r="MKG294" s="730"/>
      <c r="MKH294" s="730"/>
      <c r="MKI294" s="730"/>
      <c r="MKJ294" s="730"/>
      <c r="MKK294" s="730"/>
      <c r="MKL294" s="730"/>
      <c r="MKM294" s="730"/>
      <c r="MKN294" s="730"/>
      <c r="MKO294" s="730"/>
      <c r="MKP294" s="730"/>
      <c r="MKQ294" s="730"/>
      <c r="MKR294" s="730"/>
      <c r="MKS294" s="730"/>
      <c r="MKT294" s="730"/>
      <c r="MKU294" s="730"/>
      <c r="MKV294" s="730"/>
      <c r="MKW294" s="730"/>
      <c r="MKX294" s="730"/>
      <c r="MKY294" s="730"/>
      <c r="MKZ294" s="730"/>
      <c r="MLA294" s="730"/>
      <c r="MLB294" s="730"/>
      <c r="MLC294" s="730"/>
      <c r="MLD294" s="730"/>
      <c r="MLE294" s="730"/>
      <c r="MLF294" s="730"/>
      <c r="MLG294" s="730"/>
      <c r="MLH294" s="730"/>
      <c r="MLI294" s="730"/>
      <c r="MLJ294" s="730"/>
      <c r="MLK294" s="730"/>
      <c r="MLL294" s="730"/>
      <c r="MLM294" s="730"/>
      <c r="MLN294" s="730"/>
      <c r="MLO294" s="730"/>
      <c r="MLP294" s="730"/>
      <c r="MLQ294" s="730"/>
      <c r="MLR294" s="730"/>
      <c r="MLS294" s="730"/>
      <c r="MLT294" s="730"/>
      <c r="MLU294" s="730"/>
      <c r="MLV294" s="730"/>
      <c r="MLW294" s="730"/>
      <c r="MLX294" s="730"/>
      <c r="MLY294" s="730"/>
      <c r="MLZ294" s="730"/>
      <c r="MMA294" s="730"/>
      <c r="MMB294" s="730"/>
      <c r="MMC294" s="730"/>
      <c r="MMD294" s="730"/>
      <c r="MME294" s="730"/>
      <c r="MMF294" s="730"/>
      <c r="MMG294" s="730"/>
      <c r="MMH294" s="730"/>
      <c r="MMI294" s="730"/>
      <c r="MMJ294" s="730"/>
      <c r="MMK294" s="730"/>
      <c r="MML294" s="730"/>
      <c r="MMM294" s="730"/>
      <c r="MMN294" s="730"/>
      <c r="MMO294" s="730"/>
      <c r="MMP294" s="730"/>
      <c r="MMQ294" s="730"/>
      <c r="MMR294" s="730"/>
      <c r="MMS294" s="730"/>
      <c r="MMT294" s="730"/>
      <c r="MMU294" s="730"/>
      <c r="MMV294" s="730"/>
      <c r="MMW294" s="730"/>
      <c r="MMX294" s="730"/>
      <c r="MMY294" s="730"/>
      <c r="MMZ294" s="730"/>
      <c r="MNA294" s="730"/>
      <c r="MNB294" s="730"/>
      <c r="MNC294" s="730"/>
      <c r="MND294" s="730"/>
      <c r="MNE294" s="730"/>
      <c r="MNF294" s="730"/>
      <c r="MNG294" s="730"/>
      <c r="MNH294" s="730"/>
      <c r="MNI294" s="730"/>
      <c r="MNJ294" s="730"/>
      <c r="MNK294" s="730"/>
      <c r="MNL294" s="730"/>
      <c r="MNM294" s="730"/>
      <c r="MNN294" s="730"/>
      <c r="MNO294" s="730"/>
      <c r="MNP294" s="730"/>
      <c r="MNQ294" s="730"/>
      <c r="MNR294" s="730"/>
      <c r="MNS294" s="730"/>
      <c r="MNT294" s="730"/>
      <c r="MNU294" s="730"/>
      <c r="MNV294" s="730"/>
      <c r="MNW294" s="730"/>
      <c r="MNX294" s="730"/>
      <c r="MNY294" s="730"/>
      <c r="MNZ294" s="730"/>
      <c r="MOA294" s="730"/>
      <c r="MOB294" s="730"/>
      <c r="MOC294" s="730"/>
      <c r="MOD294" s="730"/>
      <c r="MOE294" s="730"/>
      <c r="MOF294" s="730"/>
      <c r="MOG294" s="730"/>
      <c r="MOH294" s="730"/>
      <c r="MOI294" s="730"/>
      <c r="MOJ294" s="730"/>
      <c r="MOK294" s="730"/>
      <c r="MOL294" s="730"/>
      <c r="MOM294" s="730"/>
      <c r="MON294" s="730"/>
      <c r="MOO294" s="730"/>
      <c r="MOP294" s="730"/>
      <c r="MOQ294" s="730"/>
      <c r="MOR294" s="730"/>
      <c r="MOS294" s="730"/>
      <c r="MOT294" s="730"/>
      <c r="MOU294" s="730"/>
      <c r="MOV294" s="730"/>
      <c r="MOW294" s="730"/>
      <c r="MOX294" s="730"/>
      <c r="MOY294" s="730"/>
      <c r="MOZ294" s="730"/>
      <c r="MPA294" s="730"/>
      <c r="MPB294" s="730"/>
      <c r="MPC294" s="730"/>
      <c r="MPD294" s="730"/>
      <c r="MPE294" s="730"/>
      <c r="MPF294" s="730"/>
      <c r="MPG294" s="730"/>
      <c r="MPH294" s="730"/>
      <c r="MPI294" s="730"/>
      <c r="MPJ294" s="730"/>
      <c r="MPK294" s="730"/>
      <c r="MPL294" s="730"/>
      <c r="MPM294" s="730"/>
      <c r="MPN294" s="730"/>
      <c r="MPO294" s="730"/>
      <c r="MPP294" s="730"/>
      <c r="MPQ294" s="730"/>
      <c r="MPR294" s="730"/>
      <c r="MPS294" s="730"/>
      <c r="MPT294" s="730"/>
      <c r="MPU294" s="730"/>
      <c r="MPV294" s="730"/>
      <c r="MPW294" s="730"/>
      <c r="MPX294" s="730"/>
      <c r="MPY294" s="730"/>
      <c r="MPZ294" s="730"/>
      <c r="MQA294" s="730"/>
      <c r="MQB294" s="730"/>
      <c r="MQC294" s="730"/>
      <c r="MQD294" s="730"/>
      <c r="MQE294" s="730"/>
      <c r="MQF294" s="730"/>
      <c r="MQG294" s="730"/>
      <c r="MQH294" s="730"/>
      <c r="MQI294" s="730"/>
      <c r="MQJ294" s="730"/>
      <c r="MQK294" s="730"/>
      <c r="MQL294" s="730"/>
      <c r="MQM294" s="730"/>
      <c r="MQN294" s="730"/>
      <c r="MQO294" s="730"/>
      <c r="MQP294" s="730"/>
      <c r="MQQ294" s="730"/>
      <c r="MQR294" s="730"/>
      <c r="MQS294" s="730"/>
      <c r="MQT294" s="730"/>
      <c r="MQU294" s="730"/>
      <c r="MQV294" s="730"/>
      <c r="MQW294" s="730"/>
      <c r="MQX294" s="730"/>
      <c r="MQY294" s="730"/>
      <c r="MQZ294" s="730"/>
      <c r="MRA294" s="730"/>
      <c r="MRB294" s="730"/>
      <c r="MRC294" s="730"/>
      <c r="MRD294" s="730"/>
      <c r="MRE294" s="730"/>
      <c r="MRF294" s="730"/>
      <c r="MRG294" s="730"/>
      <c r="MRH294" s="730"/>
      <c r="MRI294" s="730"/>
      <c r="MRJ294" s="730"/>
      <c r="MRK294" s="730"/>
      <c r="MRL294" s="730"/>
      <c r="MRM294" s="730"/>
      <c r="MRN294" s="730"/>
      <c r="MRO294" s="730"/>
      <c r="MRP294" s="730"/>
      <c r="MRQ294" s="730"/>
      <c r="MRR294" s="730"/>
      <c r="MRS294" s="730"/>
      <c r="MRT294" s="730"/>
      <c r="MRU294" s="730"/>
      <c r="MRV294" s="730"/>
      <c r="MRW294" s="730"/>
      <c r="MRX294" s="730"/>
      <c r="MRY294" s="730"/>
      <c r="MRZ294" s="730"/>
      <c r="MSA294" s="730"/>
      <c r="MSB294" s="730"/>
      <c r="MSC294" s="730"/>
      <c r="MSD294" s="730"/>
      <c r="MSE294" s="730"/>
      <c r="MSF294" s="730"/>
      <c r="MSG294" s="730"/>
      <c r="MSH294" s="730"/>
      <c r="MSI294" s="730"/>
      <c r="MSJ294" s="730"/>
      <c r="MSK294" s="730"/>
      <c r="MSL294" s="730"/>
      <c r="MSM294" s="730"/>
      <c r="MSN294" s="730"/>
      <c r="MSO294" s="730"/>
      <c r="MSP294" s="730"/>
      <c r="MSQ294" s="730"/>
      <c r="MSR294" s="730"/>
      <c r="MSS294" s="730"/>
      <c r="MST294" s="730"/>
      <c r="MSU294" s="730"/>
      <c r="MSV294" s="730"/>
      <c r="MSW294" s="730"/>
      <c r="MSX294" s="730"/>
      <c r="MSY294" s="730"/>
      <c r="MSZ294" s="730"/>
      <c r="MTA294" s="730"/>
      <c r="MTB294" s="730"/>
      <c r="MTC294" s="730"/>
      <c r="MTD294" s="730"/>
      <c r="MTE294" s="730"/>
      <c r="MTF294" s="730"/>
      <c r="MTG294" s="730"/>
      <c r="MTH294" s="730"/>
      <c r="MTI294" s="730"/>
      <c r="MTJ294" s="730"/>
      <c r="MTK294" s="730"/>
      <c r="MTL294" s="730"/>
      <c r="MTM294" s="730"/>
      <c r="MTN294" s="730"/>
      <c r="MTO294" s="730"/>
      <c r="MTP294" s="730"/>
      <c r="MTQ294" s="730"/>
      <c r="MTR294" s="730"/>
      <c r="MTS294" s="730"/>
      <c r="MTT294" s="730"/>
      <c r="MTU294" s="730"/>
      <c r="MTV294" s="730"/>
      <c r="MTW294" s="730"/>
      <c r="MTX294" s="730"/>
      <c r="MTY294" s="730"/>
      <c r="MTZ294" s="730"/>
      <c r="MUA294" s="730"/>
      <c r="MUB294" s="730"/>
      <c r="MUC294" s="730"/>
      <c r="MUD294" s="730"/>
      <c r="MUE294" s="730"/>
      <c r="MUF294" s="730"/>
      <c r="MUG294" s="730"/>
      <c r="MUH294" s="730"/>
      <c r="MUI294" s="730"/>
      <c r="MUJ294" s="730"/>
      <c r="MUK294" s="730"/>
      <c r="MUL294" s="730"/>
      <c r="MUM294" s="730"/>
      <c r="MUN294" s="730"/>
      <c r="MUO294" s="730"/>
      <c r="MUP294" s="730"/>
      <c r="MUQ294" s="730"/>
      <c r="MUR294" s="730"/>
      <c r="MUS294" s="730"/>
      <c r="MUT294" s="730"/>
      <c r="MUU294" s="730"/>
      <c r="MUV294" s="730"/>
      <c r="MUW294" s="730"/>
      <c r="MUX294" s="730"/>
      <c r="MUY294" s="730"/>
      <c r="MUZ294" s="730"/>
      <c r="MVA294" s="730"/>
      <c r="MVB294" s="730"/>
      <c r="MVC294" s="730"/>
      <c r="MVD294" s="730"/>
      <c r="MVE294" s="730"/>
      <c r="MVF294" s="730"/>
      <c r="MVG294" s="730"/>
      <c r="MVH294" s="730"/>
      <c r="MVI294" s="730"/>
      <c r="MVJ294" s="730"/>
      <c r="MVK294" s="730"/>
      <c r="MVL294" s="730"/>
      <c r="MVM294" s="730"/>
      <c r="MVN294" s="730"/>
      <c r="MVO294" s="730"/>
      <c r="MVP294" s="730"/>
      <c r="MVQ294" s="730"/>
      <c r="MVR294" s="730"/>
      <c r="MVS294" s="730"/>
      <c r="MVT294" s="730"/>
      <c r="MVU294" s="730"/>
      <c r="MVV294" s="730"/>
      <c r="MVW294" s="730"/>
      <c r="MVX294" s="730"/>
      <c r="MVY294" s="730"/>
      <c r="MVZ294" s="730"/>
      <c r="MWA294" s="730"/>
      <c r="MWB294" s="730"/>
      <c r="MWC294" s="730"/>
      <c r="MWD294" s="730"/>
      <c r="MWE294" s="730"/>
      <c r="MWF294" s="730"/>
      <c r="MWG294" s="730"/>
      <c r="MWH294" s="730"/>
      <c r="MWI294" s="730"/>
      <c r="MWJ294" s="730"/>
      <c r="MWK294" s="730"/>
      <c r="MWL294" s="730"/>
      <c r="MWM294" s="730"/>
      <c r="MWN294" s="730"/>
      <c r="MWO294" s="730"/>
      <c r="MWP294" s="730"/>
      <c r="MWQ294" s="730"/>
      <c r="MWR294" s="730"/>
      <c r="MWS294" s="730"/>
      <c r="MWT294" s="730"/>
      <c r="MWU294" s="730"/>
      <c r="MWV294" s="730"/>
      <c r="MWW294" s="730"/>
      <c r="MWX294" s="730"/>
      <c r="MWY294" s="730"/>
      <c r="MWZ294" s="730"/>
      <c r="MXA294" s="730"/>
      <c r="MXB294" s="730"/>
      <c r="MXC294" s="730"/>
      <c r="MXD294" s="730"/>
      <c r="MXE294" s="730"/>
      <c r="MXF294" s="730"/>
      <c r="MXG294" s="730"/>
      <c r="MXH294" s="730"/>
      <c r="MXI294" s="730"/>
      <c r="MXJ294" s="730"/>
      <c r="MXK294" s="730"/>
      <c r="MXL294" s="730"/>
      <c r="MXM294" s="730"/>
      <c r="MXN294" s="730"/>
      <c r="MXO294" s="730"/>
      <c r="MXP294" s="730"/>
      <c r="MXQ294" s="730"/>
      <c r="MXR294" s="730"/>
      <c r="MXS294" s="730"/>
      <c r="MXT294" s="730"/>
      <c r="MXU294" s="730"/>
      <c r="MXV294" s="730"/>
      <c r="MXW294" s="730"/>
      <c r="MXX294" s="730"/>
      <c r="MXY294" s="730"/>
      <c r="MXZ294" s="730"/>
      <c r="MYA294" s="730"/>
      <c r="MYB294" s="730"/>
      <c r="MYC294" s="730"/>
      <c r="MYD294" s="730"/>
      <c r="MYE294" s="730"/>
      <c r="MYF294" s="730"/>
      <c r="MYG294" s="730"/>
      <c r="MYH294" s="730"/>
      <c r="MYI294" s="730"/>
      <c r="MYJ294" s="730"/>
      <c r="MYK294" s="730"/>
      <c r="MYL294" s="730"/>
      <c r="MYM294" s="730"/>
      <c r="MYN294" s="730"/>
      <c r="MYO294" s="730"/>
      <c r="MYP294" s="730"/>
      <c r="MYQ294" s="730"/>
      <c r="MYR294" s="730"/>
      <c r="MYS294" s="730"/>
      <c r="MYT294" s="730"/>
      <c r="MYU294" s="730"/>
      <c r="MYV294" s="730"/>
      <c r="MYW294" s="730"/>
      <c r="MYX294" s="730"/>
      <c r="MYY294" s="730"/>
      <c r="MYZ294" s="730"/>
      <c r="MZA294" s="730"/>
      <c r="MZB294" s="730"/>
      <c r="MZC294" s="730"/>
      <c r="MZD294" s="730"/>
      <c r="MZE294" s="730"/>
      <c r="MZF294" s="730"/>
      <c r="MZG294" s="730"/>
      <c r="MZH294" s="730"/>
      <c r="MZI294" s="730"/>
      <c r="MZJ294" s="730"/>
      <c r="MZK294" s="730"/>
      <c r="MZL294" s="730"/>
      <c r="MZM294" s="730"/>
      <c r="MZN294" s="730"/>
      <c r="MZO294" s="730"/>
      <c r="MZP294" s="730"/>
      <c r="MZQ294" s="730"/>
      <c r="MZR294" s="730"/>
      <c r="MZS294" s="730"/>
      <c r="MZT294" s="730"/>
      <c r="MZU294" s="730"/>
      <c r="MZV294" s="730"/>
      <c r="MZW294" s="730"/>
      <c r="MZX294" s="730"/>
      <c r="MZY294" s="730"/>
      <c r="MZZ294" s="730"/>
      <c r="NAA294" s="730"/>
      <c r="NAB294" s="730"/>
      <c r="NAC294" s="730"/>
      <c r="NAD294" s="730"/>
      <c r="NAE294" s="730"/>
      <c r="NAF294" s="730"/>
      <c r="NAG294" s="730"/>
      <c r="NAH294" s="730"/>
      <c r="NAI294" s="730"/>
      <c r="NAJ294" s="730"/>
      <c r="NAK294" s="730"/>
      <c r="NAL294" s="730"/>
      <c r="NAM294" s="730"/>
      <c r="NAN294" s="730"/>
      <c r="NAO294" s="730"/>
      <c r="NAP294" s="730"/>
      <c r="NAQ294" s="730"/>
      <c r="NAR294" s="730"/>
      <c r="NAS294" s="730"/>
      <c r="NAT294" s="730"/>
      <c r="NAU294" s="730"/>
      <c r="NAV294" s="730"/>
      <c r="NAW294" s="730"/>
      <c r="NAX294" s="730"/>
      <c r="NAY294" s="730"/>
      <c r="NAZ294" s="730"/>
      <c r="NBA294" s="730"/>
      <c r="NBB294" s="730"/>
      <c r="NBC294" s="730"/>
      <c r="NBD294" s="730"/>
      <c r="NBE294" s="730"/>
      <c r="NBF294" s="730"/>
      <c r="NBG294" s="730"/>
      <c r="NBH294" s="730"/>
      <c r="NBI294" s="730"/>
      <c r="NBJ294" s="730"/>
      <c r="NBK294" s="730"/>
      <c r="NBL294" s="730"/>
      <c r="NBM294" s="730"/>
      <c r="NBN294" s="730"/>
      <c r="NBO294" s="730"/>
      <c r="NBP294" s="730"/>
      <c r="NBQ294" s="730"/>
      <c r="NBR294" s="730"/>
      <c r="NBS294" s="730"/>
      <c r="NBT294" s="730"/>
      <c r="NBU294" s="730"/>
      <c r="NBV294" s="730"/>
      <c r="NBW294" s="730"/>
      <c r="NBX294" s="730"/>
      <c r="NBY294" s="730"/>
      <c r="NBZ294" s="730"/>
      <c r="NCA294" s="730"/>
      <c r="NCB294" s="730"/>
      <c r="NCC294" s="730"/>
      <c r="NCD294" s="730"/>
      <c r="NCE294" s="730"/>
      <c r="NCF294" s="730"/>
      <c r="NCG294" s="730"/>
      <c r="NCH294" s="730"/>
      <c r="NCI294" s="730"/>
      <c r="NCJ294" s="730"/>
      <c r="NCK294" s="730"/>
      <c r="NCL294" s="730"/>
      <c r="NCM294" s="730"/>
      <c r="NCN294" s="730"/>
      <c r="NCO294" s="730"/>
      <c r="NCP294" s="730"/>
      <c r="NCQ294" s="730"/>
      <c r="NCR294" s="730"/>
      <c r="NCS294" s="730"/>
      <c r="NCT294" s="730"/>
      <c r="NCU294" s="730"/>
      <c r="NCV294" s="730"/>
      <c r="NCW294" s="730"/>
      <c r="NCX294" s="730"/>
      <c r="NCY294" s="730"/>
      <c r="NCZ294" s="730"/>
      <c r="NDA294" s="730"/>
      <c r="NDB294" s="730"/>
      <c r="NDC294" s="730"/>
      <c r="NDD294" s="730"/>
      <c r="NDE294" s="730"/>
      <c r="NDF294" s="730"/>
      <c r="NDG294" s="730"/>
      <c r="NDH294" s="730"/>
      <c r="NDI294" s="730"/>
      <c r="NDJ294" s="730"/>
      <c r="NDK294" s="730"/>
      <c r="NDL294" s="730"/>
      <c r="NDM294" s="730"/>
      <c r="NDN294" s="730"/>
      <c r="NDO294" s="730"/>
      <c r="NDP294" s="730"/>
      <c r="NDQ294" s="730"/>
      <c r="NDR294" s="730"/>
      <c r="NDS294" s="730"/>
      <c r="NDT294" s="730"/>
      <c r="NDU294" s="730"/>
      <c r="NDV294" s="730"/>
      <c r="NDW294" s="730"/>
      <c r="NDX294" s="730"/>
      <c r="NDY294" s="730"/>
      <c r="NDZ294" s="730"/>
      <c r="NEA294" s="730"/>
      <c r="NEB294" s="730"/>
      <c r="NEC294" s="730"/>
      <c r="NED294" s="730"/>
      <c r="NEE294" s="730"/>
      <c r="NEF294" s="730"/>
      <c r="NEG294" s="730"/>
      <c r="NEH294" s="730"/>
      <c r="NEI294" s="730"/>
      <c r="NEJ294" s="730"/>
      <c r="NEK294" s="730"/>
      <c r="NEL294" s="730"/>
      <c r="NEM294" s="730"/>
      <c r="NEN294" s="730"/>
      <c r="NEO294" s="730"/>
      <c r="NEP294" s="730"/>
      <c r="NEQ294" s="730"/>
      <c r="NER294" s="730"/>
      <c r="NES294" s="730"/>
      <c r="NET294" s="730"/>
      <c r="NEU294" s="730"/>
      <c r="NEV294" s="730"/>
      <c r="NEW294" s="730"/>
      <c r="NEX294" s="730"/>
      <c r="NEY294" s="730"/>
      <c r="NEZ294" s="730"/>
      <c r="NFA294" s="730"/>
      <c r="NFB294" s="730"/>
      <c r="NFC294" s="730"/>
      <c r="NFD294" s="730"/>
      <c r="NFE294" s="730"/>
      <c r="NFF294" s="730"/>
      <c r="NFG294" s="730"/>
      <c r="NFH294" s="730"/>
      <c r="NFI294" s="730"/>
      <c r="NFJ294" s="730"/>
      <c r="NFK294" s="730"/>
      <c r="NFL294" s="730"/>
      <c r="NFM294" s="730"/>
      <c r="NFN294" s="730"/>
      <c r="NFO294" s="730"/>
      <c r="NFP294" s="730"/>
      <c r="NFQ294" s="730"/>
      <c r="NFR294" s="730"/>
      <c r="NFS294" s="730"/>
      <c r="NFT294" s="730"/>
      <c r="NFU294" s="730"/>
      <c r="NFV294" s="730"/>
      <c r="NFW294" s="730"/>
      <c r="NFX294" s="730"/>
      <c r="NFY294" s="730"/>
      <c r="NFZ294" s="730"/>
      <c r="NGA294" s="730"/>
      <c r="NGB294" s="730"/>
      <c r="NGC294" s="730"/>
      <c r="NGD294" s="730"/>
      <c r="NGE294" s="730"/>
      <c r="NGF294" s="730"/>
      <c r="NGG294" s="730"/>
      <c r="NGH294" s="730"/>
      <c r="NGI294" s="730"/>
      <c r="NGJ294" s="730"/>
      <c r="NGK294" s="730"/>
      <c r="NGL294" s="730"/>
      <c r="NGM294" s="730"/>
      <c r="NGN294" s="730"/>
      <c r="NGO294" s="730"/>
      <c r="NGP294" s="730"/>
      <c r="NGQ294" s="730"/>
      <c r="NGR294" s="730"/>
      <c r="NGS294" s="730"/>
      <c r="NGT294" s="730"/>
      <c r="NGU294" s="730"/>
      <c r="NGV294" s="730"/>
      <c r="NGW294" s="730"/>
      <c r="NGX294" s="730"/>
      <c r="NGY294" s="730"/>
      <c r="NGZ294" s="730"/>
      <c r="NHA294" s="730"/>
      <c r="NHB294" s="730"/>
      <c r="NHC294" s="730"/>
      <c r="NHD294" s="730"/>
      <c r="NHE294" s="730"/>
      <c r="NHF294" s="730"/>
      <c r="NHG294" s="730"/>
      <c r="NHH294" s="730"/>
      <c r="NHI294" s="730"/>
      <c r="NHJ294" s="730"/>
      <c r="NHK294" s="730"/>
      <c r="NHL294" s="730"/>
      <c r="NHM294" s="730"/>
      <c r="NHN294" s="730"/>
      <c r="NHO294" s="730"/>
      <c r="NHP294" s="730"/>
      <c r="NHQ294" s="730"/>
      <c r="NHR294" s="730"/>
      <c r="NHS294" s="730"/>
      <c r="NHT294" s="730"/>
      <c r="NHU294" s="730"/>
      <c r="NHV294" s="730"/>
      <c r="NHW294" s="730"/>
      <c r="NHX294" s="730"/>
      <c r="NHY294" s="730"/>
      <c r="NHZ294" s="730"/>
      <c r="NIA294" s="730"/>
      <c r="NIB294" s="730"/>
      <c r="NIC294" s="730"/>
      <c r="NID294" s="730"/>
      <c r="NIE294" s="730"/>
      <c r="NIF294" s="730"/>
      <c r="NIG294" s="730"/>
      <c r="NIH294" s="730"/>
      <c r="NII294" s="730"/>
      <c r="NIJ294" s="730"/>
      <c r="NIK294" s="730"/>
      <c r="NIL294" s="730"/>
      <c r="NIM294" s="730"/>
      <c r="NIN294" s="730"/>
      <c r="NIO294" s="730"/>
      <c r="NIP294" s="730"/>
      <c r="NIQ294" s="730"/>
      <c r="NIR294" s="730"/>
      <c r="NIS294" s="730"/>
      <c r="NIT294" s="730"/>
      <c r="NIU294" s="730"/>
      <c r="NIV294" s="730"/>
      <c r="NIW294" s="730"/>
      <c r="NIX294" s="730"/>
      <c r="NIY294" s="730"/>
      <c r="NIZ294" s="730"/>
      <c r="NJA294" s="730"/>
      <c r="NJB294" s="730"/>
      <c r="NJC294" s="730"/>
      <c r="NJD294" s="730"/>
      <c r="NJE294" s="730"/>
      <c r="NJF294" s="730"/>
      <c r="NJG294" s="730"/>
      <c r="NJH294" s="730"/>
      <c r="NJI294" s="730"/>
      <c r="NJJ294" s="730"/>
      <c r="NJK294" s="730"/>
      <c r="NJL294" s="730"/>
      <c r="NJM294" s="730"/>
      <c r="NJN294" s="730"/>
      <c r="NJO294" s="730"/>
      <c r="NJP294" s="730"/>
      <c r="NJQ294" s="730"/>
      <c r="NJR294" s="730"/>
      <c r="NJS294" s="730"/>
      <c r="NJT294" s="730"/>
      <c r="NJU294" s="730"/>
      <c r="NJV294" s="730"/>
      <c r="NJW294" s="730"/>
      <c r="NJX294" s="730"/>
      <c r="NJY294" s="730"/>
      <c r="NJZ294" s="730"/>
      <c r="NKA294" s="730"/>
      <c r="NKB294" s="730"/>
      <c r="NKC294" s="730"/>
      <c r="NKD294" s="730"/>
      <c r="NKE294" s="730"/>
      <c r="NKF294" s="730"/>
      <c r="NKG294" s="730"/>
      <c r="NKH294" s="730"/>
      <c r="NKI294" s="730"/>
      <c r="NKJ294" s="730"/>
      <c r="NKK294" s="730"/>
      <c r="NKL294" s="730"/>
      <c r="NKM294" s="730"/>
      <c r="NKN294" s="730"/>
      <c r="NKO294" s="730"/>
      <c r="NKP294" s="730"/>
      <c r="NKQ294" s="730"/>
      <c r="NKR294" s="730"/>
      <c r="NKS294" s="730"/>
      <c r="NKT294" s="730"/>
      <c r="NKU294" s="730"/>
      <c r="NKV294" s="730"/>
      <c r="NKW294" s="730"/>
      <c r="NKX294" s="730"/>
      <c r="NKY294" s="730"/>
      <c r="NKZ294" s="730"/>
      <c r="NLA294" s="730"/>
      <c r="NLB294" s="730"/>
      <c r="NLC294" s="730"/>
      <c r="NLD294" s="730"/>
      <c r="NLE294" s="730"/>
      <c r="NLF294" s="730"/>
      <c r="NLG294" s="730"/>
      <c r="NLH294" s="730"/>
      <c r="NLI294" s="730"/>
      <c r="NLJ294" s="730"/>
      <c r="NLK294" s="730"/>
      <c r="NLL294" s="730"/>
      <c r="NLM294" s="730"/>
      <c r="NLN294" s="730"/>
      <c r="NLO294" s="730"/>
      <c r="NLP294" s="730"/>
      <c r="NLQ294" s="730"/>
      <c r="NLR294" s="730"/>
      <c r="NLS294" s="730"/>
      <c r="NLT294" s="730"/>
      <c r="NLU294" s="730"/>
      <c r="NLV294" s="730"/>
      <c r="NLW294" s="730"/>
      <c r="NLX294" s="730"/>
      <c r="NLY294" s="730"/>
      <c r="NLZ294" s="730"/>
      <c r="NMA294" s="730"/>
      <c r="NMB294" s="730"/>
      <c r="NMC294" s="730"/>
      <c r="NMD294" s="730"/>
      <c r="NME294" s="730"/>
      <c r="NMF294" s="730"/>
      <c r="NMG294" s="730"/>
      <c r="NMH294" s="730"/>
      <c r="NMI294" s="730"/>
      <c r="NMJ294" s="730"/>
      <c r="NMK294" s="730"/>
      <c r="NML294" s="730"/>
      <c r="NMM294" s="730"/>
      <c r="NMN294" s="730"/>
      <c r="NMO294" s="730"/>
      <c r="NMP294" s="730"/>
      <c r="NMQ294" s="730"/>
      <c r="NMR294" s="730"/>
      <c r="NMS294" s="730"/>
      <c r="NMT294" s="730"/>
      <c r="NMU294" s="730"/>
      <c r="NMV294" s="730"/>
      <c r="NMW294" s="730"/>
      <c r="NMX294" s="730"/>
      <c r="NMY294" s="730"/>
      <c r="NMZ294" s="730"/>
      <c r="NNA294" s="730"/>
      <c r="NNB294" s="730"/>
      <c r="NNC294" s="730"/>
      <c r="NND294" s="730"/>
      <c r="NNE294" s="730"/>
      <c r="NNF294" s="730"/>
      <c r="NNG294" s="730"/>
      <c r="NNH294" s="730"/>
      <c r="NNI294" s="730"/>
      <c r="NNJ294" s="730"/>
      <c r="NNK294" s="730"/>
      <c r="NNL294" s="730"/>
      <c r="NNM294" s="730"/>
      <c r="NNN294" s="730"/>
      <c r="NNO294" s="730"/>
      <c r="NNP294" s="730"/>
      <c r="NNQ294" s="730"/>
      <c r="NNR294" s="730"/>
      <c r="NNS294" s="730"/>
      <c r="NNT294" s="730"/>
      <c r="NNU294" s="730"/>
      <c r="NNV294" s="730"/>
      <c r="NNW294" s="730"/>
      <c r="NNX294" s="730"/>
      <c r="NNY294" s="730"/>
      <c r="NNZ294" s="730"/>
      <c r="NOA294" s="730"/>
      <c r="NOB294" s="730"/>
      <c r="NOC294" s="730"/>
      <c r="NOD294" s="730"/>
      <c r="NOE294" s="730"/>
      <c r="NOF294" s="730"/>
      <c r="NOG294" s="730"/>
      <c r="NOH294" s="730"/>
      <c r="NOI294" s="730"/>
      <c r="NOJ294" s="730"/>
      <c r="NOK294" s="730"/>
      <c r="NOL294" s="730"/>
      <c r="NOM294" s="730"/>
      <c r="NON294" s="730"/>
      <c r="NOO294" s="730"/>
      <c r="NOP294" s="730"/>
      <c r="NOQ294" s="730"/>
      <c r="NOR294" s="730"/>
      <c r="NOS294" s="730"/>
      <c r="NOT294" s="730"/>
      <c r="NOU294" s="730"/>
      <c r="NOV294" s="730"/>
      <c r="NOW294" s="730"/>
      <c r="NOX294" s="730"/>
      <c r="NOY294" s="730"/>
      <c r="NOZ294" s="730"/>
      <c r="NPA294" s="730"/>
      <c r="NPB294" s="730"/>
      <c r="NPC294" s="730"/>
      <c r="NPD294" s="730"/>
      <c r="NPE294" s="730"/>
      <c r="NPF294" s="730"/>
      <c r="NPG294" s="730"/>
      <c r="NPH294" s="730"/>
      <c r="NPI294" s="730"/>
      <c r="NPJ294" s="730"/>
      <c r="NPK294" s="730"/>
      <c r="NPL294" s="730"/>
      <c r="NPM294" s="730"/>
      <c r="NPN294" s="730"/>
      <c r="NPO294" s="730"/>
      <c r="NPP294" s="730"/>
      <c r="NPQ294" s="730"/>
      <c r="NPR294" s="730"/>
      <c r="NPS294" s="730"/>
      <c r="NPT294" s="730"/>
      <c r="NPU294" s="730"/>
      <c r="NPV294" s="730"/>
      <c r="NPW294" s="730"/>
      <c r="NPX294" s="730"/>
      <c r="NPY294" s="730"/>
      <c r="NPZ294" s="730"/>
      <c r="NQA294" s="730"/>
      <c r="NQB294" s="730"/>
      <c r="NQC294" s="730"/>
      <c r="NQD294" s="730"/>
      <c r="NQE294" s="730"/>
      <c r="NQF294" s="730"/>
      <c r="NQG294" s="730"/>
      <c r="NQH294" s="730"/>
      <c r="NQI294" s="730"/>
      <c r="NQJ294" s="730"/>
      <c r="NQK294" s="730"/>
      <c r="NQL294" s="730"/>
      <c r="NQM294" s="730"/>
      <c r="NQN294" s="730"/>
      <c r="NQO294" s="730"/>
      <c r="NQP294" s="730"/>
      <c r="NQQ294" s="730"/>
      <c r="NQR294" s="730"/>
      <c r="NQS294" s="730"/>
      <c r="NQT294" s="730"/>
      <c r="NQU294" s="730"/>
      <c r="NQV294" s="730"/>
      <c r="NQW294" s="730"/>
      <c r="NQX294" s="730"/>
      <c r="NQY294" s="730"/>
      <c r="NQZ294" s="730"/>
      <c r="NRA294" s="730"/>
      <c r="NRB294" s="730"/>
      <c r="NRC294" s="730"/>
      <c r="NRD294" s="730"/>
      <c r="NRE294" s="730"/>
      <c r="NRF294" s="730"/>
      <c r="NRG294" s="730"/>
      <c r="NRH294" s="730"/>
      <c r="NRI294" s="730"/>
      <c r="NRJ294" s="730"/>
      <c r="NRK294" s="730"/>
      <c r="NRL294" s="730"/>
      <c r="NRM294" s="730"/>
      <c r="NRN294" s="730"/>
      <c r="NRO294" s="730"/>
      <c r="NRP294" s="730"/>
      <c r="NRQ294" s="730"/>
      <c r="NRR294" s="730"/>
      <c r="NRS294" s="730"/>
      <c r="NRT294" s="730"/>
      <c r="NRU294" s="730"/>
      <c r="NRV294" s="730"/>
      <c r="NRW294" s="730"/>
      <c r="NRX294" s="730"/>
      <c r="NRY294" s="730"/>
      <c r="NRZ294" s="730"/>
      <c r="NSA294" s="730"/>
      <c r="NSB294" s="730"/>
      <c r="NSC294" s="730"/>
      <c r="NSD294" s="730"/>
      <c r="NSE294" s="730"/>
      <c r="NSF294" s="730"/>
      <c r="NSG294" s="730"/>
      <c r="NSH294" s="730"/>
      <c r="NSI294" s="730"/>
      <c r="NSJ294" s="730"/>
      <c r="NSK294" s="730"/>
      <c r="NSL294" s="730"/>
      <c r="NSM294" s="730"/>
      <c r="NSN294" s="730"/>
      <c r="NSO294" s="730"/>
      <c r="NSP294" s="730"/>
      <c r="NSQ294" s="730"/>
      <c r="NSR294" s="730"/>
      <c r="NSS294" s="730"/>
      <c r="NST294" s="730"/>
      <c r="NSU294" s="730"/>
      <c r="NSV294" s="730"/>
      <c r="NSW294" s="730"/>
      <c r="NSX294" s="730"/>
      <c r="NSY294" s="730"/>
      <c r="NSZ294" s="730"/>
      <c r="NTA294" s="730"/>
      <c r="NTB294" s="730"/>
      <c r="NTC294" s="730"/>
      <c r="NTD294" s="730"/>
      <c r="NTE294" s="730"/>
      <c r="NTF294" s="730"/>
      <c r="NTG294" s="730"/>
      <c r="NTH294" s="730"/>
      <c r="NTI294" s="730"/>
      <c r="NTJ294" s="730"/>
      <c r="NTK294" s="730"/>
      <c r="NTL294" s="730"/>
      <c r="NTM294" s="730"/>
      <c r="NTN294" s="730"/>
      <c r="NTO294" s="730"/>
      <c r="NTP294" s="730"/>
      <c r="NTQ294" s="730"/>
      <c r="NTR294" s="730"/>
      <c r="NTS294" s="730"/>
      <c r="NTT294" s="730"/>
      <c r="NTU294" s="730"/>
      <c r="NTV294" s="730"/>
      <c r="NTW294" s="730"/>
      <c r="NTX294" s="730"/>
      <c r="NTY294" s="730"/>
      <c r="NTZ294" s="730"/>
      <c r="NUA294" s="730"/>
      <c r="NUB294" s="730"/>
      <c r="NUC294" s="730"/>
      <c r="NUD294" s="730"/>
      <c r="NUE294" s="730"/>
      <c r="NUF294" s="730"/>
      <c r="NUG294" s="730"/>
      <c r="NUH294" s="730"/>
      <c r="NUI294" s="730"/>
      <c r="NUJ294" s="730"/>
      <c r="NUK294" s="730"/>
      <c r="NUL294" s="730"/>
      <c r="NUM294" s="730"/>
      <c r="NUN294" s="730"/>
      <c r="NUO294" s="730"/>
      <c r="NUP294" s="730"/>
      <c r="NUQ294" s="730"/>
      <c r="NUR294" s="730"/>
      <c r="NUS294" s="730"/>
      <c r="NUT294" s="730"/>
      <c r="NUU294" s="730"/>
      <c r="NUV294" s="730"/>
      <c r="NUW294" s="730"/>
      <c r="NUX294" s="730"/>
      <c r="NUY294" s="730"/>
      <c r="NUZ294" s="730"/>
      <c r="NVA294" s="730"/>
      <c r="NVB294" s="730"/>
      <c r="NVC294" s="730"/>
      <c r="NVD294" s="730"/>
      <c r="NVE294" s="730"/>
      <c r="NVF294" s="730"/>
      <c r="NVG294" s="730"/>
      <c r="NVH294" s="730"/>
      <c r="NVI294" s="730"/>
      <c r="NVJ294" s="730"/>
      <c r="NVK294" s="730"/>
      <c r="NVL294" s="730"/>
      <c r="NVM294" s="730"/>
      <c r="NVN294" s="730"/>
      <c r="NVO294" s="730"/>
      <c r="NVP294" s="730"/>
      <c r="NVQ294" s="730"/>
      <c r="NVR294" s="730"/>
      <c r="NVS294" s="730"/>
      <c r="NVT294" s="730"/>
      <c r="NVU294" s="730"/>
      <c r="NVV294" s="730"/>
      <c r="NVW294" s="730"/>
      <c r="NVX294" s="730"/>
      <c r="NVY294" s="730"/>
      <c r="NVZ294" s="730"/>
      <c r="NWA294" s="730"/>
      <c r="NWB294" s="730"/>
      <c r="NWC294" s="730"/>
      <c r="NWD294" s="730"/>
      <c r="NWE294" s="730"/>
      <c r="NWF294" s="730"/>
      <c r="NWG294" s="730"/>
      <c r="NWH294" s="730"/>
      <c r="NWI294" s="730"/>
      <c r="NWJ294" s="730"/>
      <c r="NWK294" s="730"/>
      <c r="NWL294" s="730"/>
      <c r="NWM294" s="730"/>
      <c r="NWN294" s="730"/>
      <c r="NWO294" s="730"/>
      <c r="NWP294" s="730"/>
      <c r="NWQ294" s="730"/>
      <c r="NWR294" s="730"/>
      <c r="NWS294" s="730"/>
      <c r="NWT294" s="730"/>
      <c r="NWU294" s="730"/>
      <c r="NWV294" s="730"/>
      <c r="NWW294" s="730"/>
      <c r="NWX294" s="730"/>
      <c r="NWY294" s="730"/>
      <c r="NWZ294" s="730"/>
      <c r="NXA294" s="730"/>
      <c r="NXB294" s="730"/>
      <c r="NXC294" s="730"/>
      <c r="NXD294" s="730"/>
      <c r="NXE294" s="730"/>
      <c r="NXF294" s="730"/>
      <c r="NXG294" s="730"/>
      <c r="NXH294" s="730"/>
      <c r="NXI294" s="730"/>
      <c r="NXJ294" s="730"/>
      <c r="NXK294" s="730"/>
      <c r="NXL294" s="730"/>
      <c r="NXM294" s="730"/>
      <c r="NXN294" s="730"/>
      <c r="NXO294" s="730"/>
      <c r="NXP294" s="730"/>
      <c r="NXQ294" s="730"/>
      <c r="NXR294" s="730"/>
      <c r="NXS294" s="730"/>
      <c r="NXT294" s="730"/>
      <c r="NXU294" s="730"/>
      <c r="NXV294" s="730"/>
      <c r="NXW294" s="730"/>
      <c r="NXX294" s="730"/>
      <c r="NXY294" s="730"/>
      <c r="NXZ294" s="730"/>
      <c r="NYA294" s="730"/>
      <c r="NYB294" s="730"/>
      <c r="NYC294" s="730"/>
      <c r="NYD294" s="730"/>
      <c r="NYE294" s="730"/>
      <c r="NYF294" s="730"/>
      <c r="NYG294" s="730"/>
      <c r="NYH294" s="730"/>
      <c r="NYI294" s="730"/>
      <c r="NYJ294" s="730"/>
      <c r="NYK294" s="730"/>
      <c r="NYL294" s="730"/>
      <c r="NYM294" s="730"/>
      <c r="NYN294" s="730"/>
      <c r="NYO294" s="730"/>
      <c r="NYP294" s="730"/>
      <c r="NYQ294" s="730"/>
      <c r="NYR294" s="730"/>
      <c r="NYS294" s="730"/>
      <c r="NYT294" s="730"/>
      <c r="NYU294" s="730"/>
      <c r="NYV294" s="730"/>
      <c r="NYW294" s="730"/>
      <c r="NYX294" s="730"/>
      <c r="NYY294" s="730"/>
      <c r="NYZ294" s="730"/>
      <c r="NZA294" s="730"/>
      <c r="NZB294" s="730"/>
      <c r="NZC294" s="730"/>
      <c r="NZD294" s="730"/>
      <c r="NZE294" s="730"/>
      <c r="NZF294" s="730"/>
      <c r="NZG294" s="730"/>
      <c r="NZH294" s="730"/>
      <c r="NZI294" s="730"/>
      <c r="NZJ294" s="730"/>
      <c r="NZK294" s="730"/>
      <c r="NZL294" s="730"/>
      <c r="NZM294" s="730"/>
      <c r="NZN294" s="730"/>
      <c r="NZO294" s="730"/>
      <c r="NZP294" s="730"/>
      <c r="NZQ294" s="730"/>
      <c r="NZR294" s="730"/>
      <c r="NZS294" s="730"/>
      <c r="NZT294" s="730"/>
      <c r="NZU294" s="730"/>
      <c r="NZV294" s="730"/>
      <c r="NZW294" s="730"/>
      <c r="NZX294" s="730"/>
      <c r="NZY294" s="730"/>
      <c r="NZZ294" s="730"/>
      <c r="OAA294" s="730"/>
      <c r="OAB294" s="730"/>
      <c r="OAC294" s="730"/>
      <c r="OAD294" s="730"/>
      <c r="OAE294" s="730"/>
      <c r="OAF294" s="730"/>
      <c r="OAG294" s="730"/>
      <c r="OAH294" s="730"/>
      <c r="OAI294" s="730"/>
      <c r="OAJ294" s="730"/>
      <c r="OAK294" s="730"/>
      <c r="OAL294" s="730"/>
      <c r="OAM294" s="730"/>
      <c r="OAN294" s="730"/>
      <c r="OAO294" s="730"/>
      <c r="OAP294" s="730"/>
      <c r="OAQ294" s="730"/>
      <c r="OAR294" s="730"/>
      <c r="OAS294" s="730"/>
      <c r="OAT294" s="730"/>
      <c r="OAU294" s="730"/>
      <c r="OAV294" s="730"/>
      <c r="OAW294" s="730"/>
      <c r="OAX294" s="730"/>
      <c r="OAY294" s="730"/>
      <c r="OAZ294" s="730"/>
      <c r="OBA294" s="730"/>
      <c r="OBB294" s="730"/>
      <c r="OBC294" s="730"/>
      <c r="OBD294" s="730"/>
      <c r="OBE294" s="730"/>
      <c r="OBF294" s="730"/>
      <c r="OBG294" s="730"/>
      <c r="OBH294" s="730"/>
      <c r="OBI294" s="730"/>
      <c r="OBJ294" s="730"/>
      <c r="OBK294" s="730"/>
      <c r="OBL294" s="730"/>
      <c r="OBM294" s="730"/>
      <c r="OBN294" s="730"/>
      <c r="OBO294" s="730"/>
      <c r="OBP294" s="730"/>
      <c r="OBQ294" s="730"/>
      <c r="OBR294" s="730"/>
      <c r="OBS294" s="730"/>
      <c r="OBT294" s="730"/>
      <c r="OBU294" s="730"/>
      <c r="OBV294" s="730"/>
      <c r="OBW294" s="730"/>
      <c r="OBX294" s="730"/>
      <c r="OBY294" s="730"/>
      <c r="OBZ294" s="730"/>
      <c r="OCA294" s="730"/>
      <c r="OCB294" s="730"/>
      <c r="OCC294" s="730"/>
      <c r="OCD294" s="730"/>
      <c r="OCE294" s="730"/>
      <c r="OCF294" s="730"/>
      <c r="OCG294" s="730"/>
      <c r="OCH294" s="730"/>
      <c r="OCI294" s="730"/>
      <c r="OCJ294" s="730"/>
      <c r="OCK294" s="730"/>
      <c r="OCL294" s="730"/>
      <c r="OCM294" s="730"/>
      <c r="OCN294" s="730"/>
      <c r="OCO294" s="730"/>
      <c r="OCP294" s="730"/>
      <c r="OCQ294" s="730"/>
      <c r="OCR294" s="730"/>
      <c r="OCS294" s="730"/>
      <c r="OCT294" s="730"/>
      <c r="OCU294" s="730"/>
      <c r="OCV294" s="730"/>
      <c r="OCW294" s="730"/>
      <c r="OCX294" s="730"/>
      <c r="OCY294" s="730"/>
      <c r="OCZ294" s="730"/>
      <c r="ODA294" s="730"/>
      <c r="ODB294" s="730"/>
      <c r="ODC294" s="730"/>
      <c r="ODD294" s="730"/>
      <c r="ODE294" s="730"/>
      <c r="ODF294" s="730"/>
      <c r="ODG294" s="730"/>
      <c r="ODH294" s="730"/>
      <c r="ODI294" s="730"/>
      <c r="ODJ294" s="730"/>
      <c r="ODK294" s="730"/>
      <c r="ODL294" s="730"/>
      <c r="ODM294" s="730"/>
      <c r="ODN294" s="730"/>
      <c r="ODO294" s="730"/>
      <c r="ODP294" s="730"/>
      <c r="ODQ294" s="730"/>
      <c r="ODR294" s="730"/>
      <c r="ODS294" s="730"/>
      <c r="ODT294" s="730"/>
      <c r="ODU294" s="730"/>
      <c r="ODV294" s="730"/>
      <c r="ODW294" s="730"/>
      <c r="ODX294" s="730"/>
      <c r="ODY294" s="730"/>
      <c r="ODZ294" s="730"/>
      <c r="OEA294" s="730"/>
      <c r="OEB294" s="730"/>
      <c r="OEC294" s="730"/>
      <c r="OED294" s="730"/>
      <c r="OEE294" s="730"/>
      <c r="OEF294" s="730"/>
      <c r="OEG294" s="730"/>
      <c r="OEH294" s="730"/>
      <c r="OEI294" s="730"/>
      <c r="OEJ294" s="730"/>
      <c r="OEK294" s="730"/>
      <c r="OEL294" s="730"/>
      <c r="OEM294" s="730"/>
      <c r="OEN294" s="730"/>
      <c r="OEO294" s="730"/>
      <c r="OEP294" s="730"/>
      <c r="OEQ294" s="730"/>
      <c r="OER294" s="730"/>
      <c r="OES294" s="730"/>
      <c r="OET294" s="730"/>
      <c r="OEU294" s="730"/>
      <c r="OEV294" s="730"/>
      <c r="OEW294" s="730"/>
      <c r="OEX294" s="730"/>
      <c r="OEY294" s="730"/>
      <c r="OEZ294" s="730"/>
      <c r="OFA294" s="730"/>
      <c r="OFB294" s="730"/>
      <c r="OFC294" s="730"/>
      <c r="OFD294" s="730"/>
      <c r="OFE294" s="730"/>
      <c r="OFF294" s="730"/>
      <c r="OFG294" s="730"/>
      <c r="OFH294" s="730"/>
      <c r="OFI294" s="730"/>
      <c r="OFJ294" s="730"/>
      <c r="OFK294" s="730"/>
      <c r="OFL294" s="730"/>
      <c r="OFM294" s="730"/>
      <c r="OFN294" s="730"/>
      <c r="OFO294" s="730"/>
      <c r="OFP294" s="730"/>
      <c r="OFQ294" s="730"/>
      <c r="OFR294" s="730"/>
      <c r="OFS294" s="730"/>
      <c r="OFT294" s="730"/>
      <c r="OFU294" s="730"/>
      <c r="OFV294" s="730"/>
      <c r="OFW294" s="730"/>
      <c r="OFX294" s="730"/>
      <c r="OFY294" s="730"/>
      <c r="OFZ294" s="730"/>
      <c r="OGA294" s="730"/>
      <c r="OGB294" s="730"/>
      <c r="OGC294" s="730"/>
      <c r="OGD294" s="730"/>
      <c r="OGE294" s="730"/>
      <c r="OGF294" s="730"/>
      <c r="OGG294" s="730"/>
      <c r="OGH294" s="730"/>
      <c r="OGI294" s="730"/>
      <c r="OGJ294" s="730"/>
      <c r="OGK294" s="730"/>
      <c r="OGL294" s="730"/>
      <c r="OGM294" s="730"/>
      <c r="OGN294" s="730"/>
      <c r="OGO294" s="730"/>
      <c r="OGP294" s="730"/>
      <c r="OGQ294" s="730"/>
      <c r="OGR294" s="730"/>
      <c r="OGS294" s="730"/>
      <c r="OGT294" s="730"/>
      <c r="OGU294" s="730"/>
      <c r="OGV294" s="730"/>
      <c r="OGW294" s="730"/>
      <c r="OGX294" s="730"/>
      <c r="OGY294" s="730"/>
      <c r="OGZ294" s="730"/>
      <c r="OHA294" s="730"/>
      <c r="OHB294" s="730"/>
      <c r="OHC294" s="730"/>
      <c r="OHD294" s="730"/>
      <c r="OHE294" s="730"/>
      <c r="OHF294" s="730"/>
      <c r="OHG294" s="730"/>
      <c r="OHH294" s="730"/>
      <c r="OHI294" s="730"/>
      <c r="OHJ294" s="730"/>
      <c r="OHK294" s="730"/>
      <c r="OHL294" s="730"/>
      <c r="OHM294" s="730"/>
      <c r="OHN294" s="730"/>
      <c r="OHO294" s="730"/>
      <c r="OHP294" s="730"/>
      <c r="OHQ294" s="730"/>
      <c r="OHR294" s="730"/>
      <c r="OHS294" s="730"/>
      <c r="OHT294" s="730"/>
      <c r="OHU294" s="730"/>
      <c r="OHV294" s="730"/>
      <c r="OHW294" s="730"/>
      <c r="OHX294" s="730"/>
      <c r="OHY294" s="730"/>
      <c r="OHZ294" s="730"/>
      <c r="OIA294" s="730"/>
      <c r="OIB294" s="730"/>
      <c r="OIC294" s="730"/>
      <c r="OID294" s="730"/>
      <c r="OIE294" s="730"/>
      <c r="OIF294" s="730"/>
      <c r="OIG294" s="730"/>
      <c r="OIH294" s="730"/>
      <c r="OII294" s="730"/>
      <c r="OIJ294" s="730"/>
      <c r="OIK294" s="730"/>
      <c r="OIL294" s="730"/>
      <c r="OIM294" s="730"/>
      <c r="OIN294" s="730"/>
      <c r="OIO294" s="730"/>
      <c r="OIP294" s="730"/>
      <c r="OIQ294" s="730"/>
      <c r="OIR294" s="730"/>
      <c r="OIS294" s="730"/>
      <c r="OIT294" s="730"/>
      <c r="OIU294" s="730"/>
      <c r="OIV294" s="730"/>
      <c r="OIW294" s="730"/>
      <c r="OIX294" s="730"/>
      <c r="OIY294" s="730"/>
      <c r="OIZ294" s="730"/>
      <c r="OJA294" s="730"/>
      <c r="OJB294" s="730"/>
      <c r="OJC294" s="730"/>
      <c r="OJD294" s="730"/>
      <c r="OJE294" s="730"/>
      <c r="OJF294" s="730"/>
      <c r="OJG294" s="730"/>
      <c r="OJH294" s="730"/>
      <c r="OJI294" s="730"/>
      <c r="OJJ294" s="730"/>
      <c r="OJK294" s="730"/>
      <c r="OJL294" s="730"/>
      <c r="OJM294" s="730"/>
      <c r="OJN294" s="730"/>
      <c r="OJO294" s="730"/>
      <c r="OJP294" s="730"/>
      <c r="OJQ294" s="730"/>
      <c r="OJR294" s="730"/>
      <c r="OJS294" s="730"/>
      <c r="OJT294" s="730"/>
      <c r="OJU294" s="730"/>
      <c r="OJV294" s="730"/>
      <c r="OJW294" s="730"/>
      <c r="OJX294" s="730"/>
      <c r="OJY294" s="730"/>
      <c r="OJZ294" s="730"/>
      <c r="OKA294" s="730"/>
      <c r="OKB294" s="730"/>
      <c r="OKC294" s="730"/>
      <c r="OKD294" s="730"/>
      <c r="OKE294" s="730"/>
      <c r="OKF294" s="730"/>
      <c r="OKG294" s="730"/>
      <c r="OKH294" s="730"/>
      <c r="OKI294" s="730"/>
      <c r="OKJ294" s="730"/>
      <c r="OKK294" s="730"/>
      <c r="OKL294" s="730"/>
      <c r="OKM294" s="730"/>
      <c r="OKN294" s="730"/>
      <c r="OKO294" s="730"/>
      <c r="OKP294" s="730"/>
      <c r="OKQ294" s="730"/>
      <c r="OKR294" s="730"/>
      <c r="OKS294" s="730"/>
      <c r="OKT294" s="730"/>
      <c r="OKU294" s="730"/>
      <c r="OKV294" s="730"/>
      <c r="OKW294" s="730"/>
      <c r="OKX294" s="730"/>
      <c r="OKY294" s="730"/>
      <c r="OKZ294" s="730"/>
      <c r="OLA294" s="730"/>
      <c r="OLB294" s="730"/>
      <c r="OLC294" s="730"/>
      <c r="OLD294" s="730"/>
      <c r="OLE294" s="730"/>
      <c r="OLF294" s="730"/>
      <c r="OLG294" s="730"/>
      <c r="OLH294" s="730"/>
      <c r="OLI294" s="730"/>
      <c r="OLJ294" s="730"/>
      <c r="OLK294" s="730"/>
      <c r="OLL294" s="730"/>
      <c r="OLM294" s="730"/>
      <c r="OLN294" s="730"/>
      <c r="OLO294" s="730"/>
      <c r="OLP294" s="730"/>
      <c r="OLQ294" s="730"/>
      <c r="OLR294" s="730"/>
      <c r="OLS294" s="730"/>
      <c r="OLT294" s="730"/>
      <c r="OLU294" s="730"/>
      <c r="OLV294" s="730"/>
      <c r="OLW294" s="730"/>
      <c r="OLX294" s="730"/>
      <c r="OLY294" s="730"/>
      <c r="OLZ294" s="730"/>
      <c r="OMA294" s="730"/>
      <c r="OMB294" s="730"/>
      <c r="OMC294" s="730"/>
      <c r="OMD294" s="730"/>
      <c r="OME294" s="730"/>
      <c r="OMF294" s="730"/>
      <c r="OMG294" s="730"/>
      <c r="OMH294" s="730"/>
      <c r="OMI294" s="730"/>
      <c r="OMJ294" s="730"/>
      <c r="OMK294" s="730"/>
      <c r="OML294" s="730"/>
      <c r="OMM294" s="730"/>
      <c r="OMN294" s="730"/>
      <c r="OMO294" s="730"/>
      <c r="OMP294" s="730"/>
      <c r="OMQ294" s="730"/>
      <c r="OMR294" s="730"/>
      <c r="OMS294" s="730"/>
      <c r="OMT294" s="730"/>
      <c r="OMU294" s="730"/>
      <c r="OMV294" s="730"/>
      <c r="OMW294" s="730"/>
      <c r="OMX294" s="730"/>
      <c r="OMY294" s="730"/>
      <c r="OMZ294" s="730"/>
      <c r="ONA294" s="730"/>
      <c r="ONB294" s="730"/>
      <c r="ONC294" s="730"/>
      <c r="OND294" s="730"/>
      <c r="ONE294" s="730"/>
      <c r="ONF294" s="730"/>
      <c r="ONG294" s="730"/>
      <c r="ONH294" s="730"/>
      <c r="ONI294" s="730"/>
      <c r="ONJ294" s="730"/>
      <c r="ONK294" s="730"/>
      <c r="ONL294" s="730"/>
      <c r="ONM294" s="730"/>
      <c r="ONN294" s="730"/>
      <c r="ONO294" s="730"/>
      <c r="ONP294" s="730"/>
      <c r="ONQ294" s="730"/>
      <c r="ONR294" s="730"/>
      <c r="ONS294" s="730"/>
      <c r="ONT294" s="730"/>
      <c r="ONU294" s="730"/>
      <c r="ONV294" s="730"/>
      <c r="ONW294" s="730"/>
      <c r="ONX294" s="730"/>
      <c r="ONY294" s="730"/>
      <c r="ONZ294" s="730"/>
      <c r="OOA294" s="730"/>
      <c r="OOB294" s="730"/>
      <c r="OOC294" s="730"/>
      <c r="OOD294" s="730"/>
      <c r="OOE294" s="730"/>
      <c r="OOF294" s="730"/>
      <c r="OOG294" s="730"/>
      <c r="OOH294" s="730"/>
      <c r="OOI294" s="730"/>
      <c r="OOJ294" s="730"/>
      <c r="OOK294" s="730"/>
      <c r="OOL294" s="730"/>
      <c r="OOM294" s="730"/>
      <c r="OON294" s="730"/>
      <c r="OOO294" s="730"/>
      <c r="OOP294" s="730"/>
      <c r="OOQ294" s="730"/>
      <c r="OOR294" s="730"/>
      <c r="OOS294" s="730"/>
      <c r="OOT294" s="730"/>
      <c r="OOU294" s="730"/>
      <c r="OOV294" s="730"/>
      <c r="OOW294" s="730"/>
      <c r="OOX294" s="730"/>
      <c r="OOY294" s="730"/>
      <c r="OOZ294" s="730"/>
      <c r="OPA294" s="730"/>
      <c r="OPB294" s="730"/>
      <c r="OPC294" s="730"/>
      <c r="OPD294" s="730"/>
      <c r="OPE294" s="730"/>
      <c r="OPF294" s="730"/>
      <c r="OPG294" s="730"/>
      <c r="OPH294" s="730"/>
      <c r="OPI294" s="730"/>
      <c r="OPJ294" s="730"/>
      <c r="OPK294" s="730"/>
      <c r="OPL294" s="730"/>
      <c r="OPM294" s="730"/>
      <c r="OPN294" s="730"/>
      <c r="OPO294" s="730"/>
      <c r="OPP294" s="730"/>
      <c r="OPQ294" s="730"/>
      <c r="OPR294" s="730"/>
      <c r="OPS294" s="730"/>
      <c r="OPT294" s="730"/>
      <c r="OPU294" s="730"/>
      <c r="OPV294" s="730"/>
      <c r="OPW294" s="730"/>
      <c r="OPX294" s="730"/>
      <c r="OPY294" s="730"/>
      <c r="OPZ294" s="730"/>
      <c r="OQA294" s="730"/>
      <c r="OQB294" s="730"/>
      <c r="OQC294" s="730"/>
      <c r="OQD294" s="730"/>
      <c r="OQE294" s="730"/>
      <c r="OQF294" s="730"/>
      <c r="OQG294" s="730"/>
      <c r="OQH294" s="730"/>
      <c r="OQI294" s="730"/>
      <c r="OQJ294" s="730"/>
      <c r="OQK294" s="730"/>
      <c r="OQL294" s="730"/>
      <c r="OQM294" s="730"/>
      <c r="OQN294" s="730"/>
      <c r="OQO294" s="730"/>
      <c r="OQP294" s="730"/>
      <c r="OQQ294" s="730"/>
      <c r="OQR294" s="730"/>
      <c r="OQS294" s="730"/>
      <c r="OQT294" s="730"/>
      <c r="OQU294" s="730"/>
      <c r="OQV294" s="730"/>
      <c r="OQW294" s="730"/>
      <c r="OQX294" s="730"/>
      <c r="OQY294" s="730"/>
      <c r="OQZ294" s="730"/>
      <c r="ORA294" s="730"/>
      <c r="ORB294" s="730"/>
      <c r="ORC294" s="730"/>
      <c r="ORD294" s="730"/>
      <c r="ORE294" s="730"/>
      <c r="ORF294" s="730"/>
      <c r="ORG294" s="730"/>
      <c r="ORH294" s="730"/>
      <c r="ORI294" s="730"/>
      <c r="ORJ294" s="730"/>
      <c r="ORK294" s="730"/>
      <c r="ORL294" s="730"/>
      <c r="ORM294" s="730"/>
      <c r="ORN294" s="730"/>
      <c r="ORO294" s="730"/>
      <c r="ORP294" s="730"/>
      <c r="ORQ294" s="730"/>
      <c r="ORR294" s="730"/>
      <c r="ORS294" s="730"/>
      <c r="ORT294" s="730"/>
      <c r="ORU294" s="730"/>
      <c r="ORV294" s="730"/>
      <c r="ORW294" s="730"/>
      <c r="ORX294" s="730"/>
      <c r="ORY294" s="730"/>
      <c r="ORZ294" s="730"/>
      <c r="OSA294" s="730"/>
      <c r="OSB294" s="730"/>
      <c r="OSC294" s="730"/>
      <c r="OSD294" s="730"/>
      <c r="OSE294" s="730"/>
      <c r="OSF294" s="730"/>
      <c r="OSG294" s="730"/>
      <c r="OSH294" s="730"/>
      <c r="OSI294" s="730"/>
      <c r="OSJ294" s="730"/>
      <c r="OSK294" s="730"/>
      <c r="OSL294" s="730"/>
      <c r="OSM294" s="730"/>
      <c r="OSN294" s="730"/>
      <c r="OSO294" s="730"/>
      <c r="OSP294" s="730"/>
      <c r="OSQ294" s="730"/>
      <c r="OSR294" s="730"/>
      <c r="OSS294" s="730"/>
      <c r="OST294" s="730"/>
      <c r="OSU294" s="730"/>
      <c r="OSV294" s="730"/>
      <c r="OSW294" s="730"/>
      <c r="OSX294" s="730"/>
      <c r="OSY294" s="730"/>
      <c r="OSZ294" s="730"/>
      <c r="OTA294" s="730"/>
      <c r="OTB294" s="730"/>
      <c r="OTC294" s="730"/>
      <c r="OTD294" s="730"/>
      <c r="OTE294" s="730"/>
      <c r="OTF294" s="730"/>
      <c r="OTG294" s="730"/>
      <c r="OTH294" s="730"/>
      <c r="OTI294" s="730"/>
      <c r="OTJ294" s="730"/>
      <c r="OTK294" s="730"/>
      <c r="OTL294" s="730"/>
      <c r="OTM294" s="730"/>
      <c r="OTN294" s="730"/>
      <c r="OTO294" s="730"/>
      <c r="OTP294" s="730"/>
      <c r="OTQ294" s="730"/>
      <c r="OTR294" s="730"/>
      <c r="OTS294" s="730"/>
      <c r="OTT294" s="730"/>
      <c r="OTU294" s="730"/>
      <c r="OTV294" s="730"/>
      <c r="OTW294" s="730"/>
      <c r="OTX294" s="730"/>
      <c r="OTY294" s="730"/>
      <c r="OTZ294" s="730"/>
      <c r="OUA294" s="730"/>
      <c r="OUB294" s="730"/>
      <c r="OUC294" s="730"/>
      <c r="OUD294" s="730"/>
      <c r="OUE294" s="730"/>
      <c r="OUF294" s="730"/>
      <c r="OUG294" s="730"/>
      <c r="OUH294" s="730"/>
      <c r="OUI294" s="730"/>
      <c r="OUJ294" s="730"/>
      <c r="OUK294" s="730"/>
      <c r="OUL294" s="730"/>
      <c r="OUM294" s="730"/>
      <c r="OUN294" s="730"/>
      <c r="OUO294" s="730"/>
      <c r="OUP294" s="730"/>
      <c r="OUQ294" s="730"/>
      <c r="OUR294" s="730"/>
      <c r="OUS294" s="730"/>
      <c r="OUT294" s="730"/>
      <c r="OUU294" s="730"/>
      <c r="OUV294" s="730"/>
      <c r="OUW294" s="730"/>
      <c r="OUX294" s="730"/>
      <c r="OUY294" s="730"/>
      <c r="OUZ294" s="730"/>
      <c r="OVA294" s="730"/>
      <c r="OVB294" s="730"/>
      <c r="OVC294" s="730"/>
      <c r="OVD294" s="730"/>
      <c r="OVE294" s="730"/>
      <c r="OVF294" s="730"/>
      <c r="OVG294" s="730"/>
      <c r="OVH294" s="730"/>
      <c r="OVI294" s="730"/>
      <c r="OVJ294" s="730"/>
      <c r="OVK294" s="730"/>
      <c r="OVL294" s="730"/>
      <c r="OVM294" s="730"/>
      <c r="OVN294" s="730"/>
      <c r="OVO294" s="730"/>
      <c r="OVP294" s="730"/>
      <c r="OVQ294" s="730"/>
      <c r="OVR294" s="730"/>
      <c r="OVS294" s="730"/>
      <c r="OVT294" s="730"/>
      <c r="OVU294" s="730"/>
      <c r="OVV294" s="730"/>
      <c r="OVW294" s="730"/>
      <c r="OVX294" s="730"/>
      <c r="OVY294" s="730"/>
      <c r="OVZ294" s="730"/>
      <c r="OWA294" s="730"/>
      <c r="OWB294" s="730"/>
      <c r="OWC294" s="730"/>
      <c r="OWD294" s="730"/>
      <c r="OWE294" s="730"/>
      <c r="OWF294" s="730"/>
      <c r="OWG294" s="730"/>
      <c r="OWH294" s="730"/>
      <c r="OWI294" s="730"/>
      <c r="OWJ294" s="730"/>
      <c r="OWK294" s="730"/>
      <c r="OWL294" s="730"/>
      <c r="OWM294" s="730"/>
      <c r="OWN294" s="730"/>
      <c r="OWO294" s="730"/>
      <c r="OWP294" s="730"/>
      <c r="OWQ294" s="730"/>
      <c r="OWR294" s="730"/>
      <c r="OWS294" s="730"/>
      <c r="OWT294" s="730"/>
      <c r="OWU294" s="730"/>
      <c r="OWV294" s="730"/>
      <c r="OWW294" s="730"/>
      <c r="OWX294" s="730"/>
      <c r="OWY294" s="730"/>
      <c r="OWZ294" s="730"/>
      <c r="OXA294" s="730"/>
      <c r="OXB294" s="730"/>
      <c r="OXC294" s="730"/>
      <c r="OXD294" s="730"/>
      <c r="OXE294" s="730"/>
      <c r="OXF294" s="730"/>
      <c r="OXG294" s="730"/>
      <c r="OXH294" s="730"/>
      <c r="OXI294" s="730"/>
      <c r="OXJ294" s="730"/>
      <c r="OXK294" s="730"/>
      <c r="OXL294" s="730"/>
      <c r="OXM294" s="730"/>
      <c r="OXN294" s="730"/>
      <c r="OXO294" s="730"/>
      <c r="OXP294" s="730"/>
      <c r="OXQ294" s="730"/>
      <c r="OXR294" s="730"/>
      <c r="OXS294" s="730"/>
      <c r="OXT294" s="730"/>
      <c r="OXU294" s="730"/>
      <c r="OXV294" s="730"/>
      <c r="OXW294" s="730"/>
      <c r="OXX294" s="730"/>
      <c r="OXY294" s="730"/>
      <c r="OXZ294" s="730"/>
      <c r="OYA294" s="730"/>
      <c r="OYB294" s="730"/>
      <c r="OYC294" s="730"/>
      <c r="OYD294" s="730"/>
      <c r="OYE294" s="730"/>
      <c r="OYF294" s="730"/>
      <c r="OYG294" s="730"/>
      <c r="OYH294" s="730"/>
      <c r="OYI294" s="730"/>
      <c r="OYJ294" s="730"/>
      <c r="OYK294" s="730"/>
      <c r="OYL294" s="730"/>
      <c r="OYM294" s="730"/>
      <c r="OYN294" s="730"/>
      <c r="OYO294" s="730"/>
      <c r="OYP294" s="730"/>
      <c r="OYQ294" s="730"/>
      <c r="OYR294" s="730"/>
      <c r="OYS294" s="730"/>
      <c r="OYT294" s="730"/>
      <c r="OYU294" s="730"/>
      <c r="OYV294" s="730"/>
      <c r="OYW294" s="730"/>
      <c r="OYX294" s="730"/>
      <c r="OYY294" s="730"/>
      <c r="OYZ294" s="730"/>
      <c r="OZA294" s="730"/>
      <c r="OZB294" s="730"/>
      <c r="OZC294" s="730"/>
      <c r="OZD294" s="730"/>
      <c r="OZE294" s="730"/>
      <c r="OZF294" s="730"/>
      <c r="OZG294" s="730"/>
      <c r="OZH294" s="730"/>
      <c r="OZI294" s="730"/>
      <c r="OZJ294" s="730"/>
      <c r="OZK294" s="730"/>
      <c r="OZL294" s="730"/>
      <c r="OZM294" s="730"/>
      <c r="OZN294" s="730"/>
      <c r="OZO294" s="730"/>
      <c r="OZP294" s="730"/>
      <c r="OZQ294" s="730"/>
      <c r="OZR294" s="730"/>
      <c r="OZS294" s="730"/>
      <c r="OZT294" s="730"/>
      <c r="OZU294" s="730"/>
      <c r="OZV294" s="730"/>
      <c r="OZW294" s="730"/>
      <c r="OZX294" s="730"/>
      <c r="OZY294" s="730"/>
      <c r="OZZ294" s="730"/>
      <c r="PAA294" s="730"/>
      <c r="PAB294" s="730"/>
      <c r="PAC294" s="730"/>
      <c r="PAD294" s="730"/>
      <c r="PAE294" s="730"/>
      <c r="PAF294" s="730"/>
      <c r="PAG294" s="730"/>
      <c r="PAH294" s="730"/>
      <c r="PAI294" s="730"/>
      <c r="PAJ294" s="730"/>
      <c r="PAK294" s="730"/>
      <c r="PAL294" s="730"/>
      <c r="PAM294" s="730"/>
      <c r="PAN294" s="730"/>
      <c r="PAO294" s="730"/>
      <c r="PAP294" s="730"/>
      <c r="PAQ294" s="730"/>
      <c r="PAR294" s="730"/>
      <c r="PAS294" s="730"/>
      <c r="PAT294" s="730"/>
      <c r="PAU294" s="730"/>
      <c r="PAV294" s="730"/>
      <c r="PAW294" s="730"/>
      <c r="PAX294" s="730"/>
      <c r="PAY294" s="730"/>
      <c r="PAZ294" s="730"/>
      <c r="PBA294" s="730"/>
      <c r="PBB294" s="730"/>
      <c r="PBC294" s="730"/>
      <c r="PBD294" s="730"/>
      <c r="PBE294" s="730"/>
      <c r="PBF294" s="730"/>
      <c r="PBG294" s="730"/>
      <c r="PBH294" s="730"/>
      <c r="PBI294" s="730"/>
      <c r="PBJ294" s="730"/>
      <c r="PBK294" s="730"/>
      <c r="PBL294" s="730"/>
      <c r="PBM294" s="730"/>
      <c r="PBN294" s="730"/>
      <c r="PBO294" s="730"/>
      <c r="PBP294" s="730"/>
      <c r="PBQ294" s="730"/>
      <c r="PBR294" s="730"/>
      <c r="PBS294" s="730"/>
      <c r="PBT294" s="730"/>
      <c r="PBU294" s="730"/>
      <c r="PBV294" s="730"/>
      <c r="PBW294" s="730"/>
      <c r="PBX294" s="730"/>
      <c r="PBY294" s="730"/>
      <c r="PBZ294" s="730"/>
      <c r="PCA294" s="730"/>
      <c r="PCB294" s="730"/>
      <c r="PCC294" s="730"/>
      <c r="PCD294" s="730"/>
      <c r="PCE294" s="730"/>
      <c r="PCF294" s="730"/>
      <c r="PCG294" s="730"/>
      <c r="PCH294" s="730"/>
      <c r="PCI294" s="730"/>
      <c r="PCJ294" s="730"/>
      <c r="PCK294" s="730"/>
      <c r="PCL294" s="730"/>
      <c r="PCM294" s="730"/>
      <c r="PCN294" s="730"/>
      <c r="PCO294" s="730"/>
      <c r="PCP294" s="730"/>
      <c r="PCQ294" s="730"/>
      <c r="PCR294" s="730"/>
      <c r="PCS294" s="730"/>
      <c r="PCT294" s="730"/>
      <c r="PCU294" s="730"/>
      <c r="PCV294" s="730"/>
      <c r="PCW294" s="730"/>
      <c r="PCX294" s="730"/>
      <c r="PCY294" s="730"/>
      <c r="PCZ294" s="730"/>
      <c r="PDA294" s="730"/>
      <c r="PDB294" s="730"/>
      <c r="PDC294" s="730"/>
      <c r="PDD294" s="730"/>
      <c r="PDE294" s="730"/>
      <c r="PDF294" s="730"/>
      <c r="PDG294" s="730"/>
      <c r="PDH294" s="730"/>
      <c r="PDI294" s="730"/>
      <c r="PDJ294" s="730"/>
      <c r="PDK294" s="730"/>
      <c r="PDL294" s="730"/>
      <c r="PDM294" s="730"/>
      <c r="PDN294" s="730"/>
      <c r="PDO294" s="730"/>
      <c r="PDP294" s="730"/>
      <c r="PDQ294" s="730"/>
      <c r="PDR294" s="730"/>
      <c r="PDS294" s="730"/>
      <c r="PDT294" s="730"/>
      <c r="PDU294" s="730"/>
      <c r="PDV294" s="730"/>
      <c r="PDW294" s="730"/>
      <c r="PDX294" s="730"/>
      <c r="PDY294" s="730"/>
      <c r="PDZ294" s="730"/>
      <c r="PEA294" s="730"/>
      <c r="PEB294" s="730"/>
      <c r="PEC294" s="730"/>
      <c r="PED294" s="730"/>
      <c r="PEE294" s="730"/>
      <c r="PEF294" s="730"/>
      <c r="PEG294" s="730"/>
      <c r="PEH294" s="730"/>
      <c r="PEI294" s="730"/>
      <c r="PEJ294" s="730"/>
      <c r="PEK294" s="730"/>
      <c r="PEL294" s="730"/>
      <c r="PEM294" s="730"/>
      <c r="PEN294" s="730"/>
      <c r="PEO294" s="730"/>
      <c r="PEP294" s="730"/>
      <c r="PEQ294" s="730"/>
      <c r="PER294" s="730"/>
      <c r="PES294" s="730"/>
      <c r="PET294" s="730"/>
      <c r="PEU294" s="730"/>
      <c r="PEV294" s="730"/>
      <c r="PEW294" s="730"/>
      <c r="PEX294" s="730"/>
      <c r="PEY294" s="730"/>
      <c r="PEZ294" s="730"/>
      <c r="PFA294" s="730"/>
      <c r="PFB294" s="730"/>
      <c r="PFC294" s="730"/>
      <c r="PFD294" s="730"/>
      <c r="PFE294" s="730"/>
      <c r="PFF294" s="730"/>
      <c r="PFG294" s="730"/>
      <c r="PFH294" s="730"/>
      <c r="PFI294" s="730"/>
      <c r="PFJ294" s="730"/>
      <c r="PFK294" s="730"/>
      <c r="PFL294" s="730"/>
      <c r="PFM294" s="730"/>
      <c r="PFN294" s="730"/>
      <c r="PFO294" s="730"/>
      <c r="PFP294" s="730"/>
      <c r="PFQ294" s="730"/>
      <c r="PFR294" s="730"/>
      <c r="PFS294" s="730"/>
      <c r="PFT294" s="730"/>
      <c r="PFU294" s="730"/>
      <c r="PFV294" s="730"/>
      <c r="PFW294" s="730"/>
      <c r="PFX294" s="730"/>
      <c r="PFY294" s="730"/>
      <c r="PFZ294" s="730"/>
      <c r="PGA294" s="730"/>
      <c r="PGB294" s="730"/>
      <c r="PGC294" s="730"/>
      <c r="PGD294" s="730"/>
      <c r="PGE294" s="730"/>
      <c r="PGF294" s="730"/>
      <c r="PGG294" s="730"/>
      <c r="PGH294" s="730"/>
      <c r="PGI294" s="730"/>
      <c r="PGJ294" s="730"/>
      <c r="PGK294" s="730"/>
      <c r="PGL294" s="730"/>
      <c r="PGM294" s="730"/>
      <c r="PGN294" s="730"/>
      <c r="PGO294" s="730"/>
      <c r="PGP294" s="730"/>
      <c r="PGQ294" s="730"/>
      <c r="PGR294" s="730"/>
      <c r="PGS294" s="730"/>
      <c r="PGT294" s="730"/>
      <c r="PGU294" s="730"/>
      <c r="PGV294" s="730"/>
      <c r="PGW294" s="730"/>
      <c r="PGX294" s="730"/>
      <c r="PGY294" s="730"/>
      <c r="PGZ294" s="730"/>
      <c r="PHA294" s="730"/>
      <c r="PHB294" s="730"/>
      <c r="PHC294" s="730"/>
      <c r="PHD294" s="730"/>
      <c r="PHE294" s="730"/>
      <c r="PHF294" s="730"/>
      <c r="PHG294" s="730"/>
      <c r="PHH294" s="730"/>
      <c r="PHI294" s="730"/>
      <c r="PHJ294" s="730"/>
      <c r="PHK294" s="730"/>
      <c r="PHL294" s="730"/>
      <c r="PHM294" s="730"/>
      <c r="PHN294" s="730"/>
      <c r="PHO294" s="730"/>
      <c r="PHP294" s="730"/>
      <c r="PHQ294" s="730"/>
      <c r="PHR294" s="730"/>
      <c r="PHS294" s="730"/>
      <c r="PHT294" s="730"/>
      <c r="PHU294" s="730"/>
      <c r="PHV294" s="730"/>
      <c r="PHW294" s="730"/>
      <c r="PHX294" s="730"/>
      <c r="PHY294" s="730"/>
      <c r="PHZ294" s="730"/>
      <c r="PIA294" s="730"/>
      <c r="PIB294" s="730"/>
      <c r="PIC294" s="730"/>
      <c r="PID294" s="730"/>
      <c r="PIE294" s="730"/>
      <c r="PIF294" s="730"/>
      <c r="PIG294" s="730"/>
      <c r="PIH294" s="730"/>
      <c r="PII294" s="730"/>
      <c r="PIJ294" s="730"/>
      <c r="PIK294" s="730"/>
      <c r="PIL294" s="730"/>
      <c r="PIM294" s="730"/>
      <c r="PIN294" s="730"/>
      <c r="PIO294" s="730"/>
      <c r="PIP294" s="730"/>
      <c r="PIQ294" s="730"/>
      <c r="PIR294" s="730"/>
      <c r="PIS294" s="730"/>
      <c r="PIT294" s="730"/>
      <c r="PIU294" s="730"/>
      <c r="PIV294" s="730"/>
      <c r="PIW294" s="730"/>
      <c r="PIX294" s="730"/>
      <c r="PIY294" s="730"/>
      <c r="PIZ294" s="730"/>
      <c r="PJA294" s="730"/>
      <c r="PJB294" s="730"/>
      <c r="PJC294" s="730"/>
      <c r="PJD294" s="730"/>
      <c r="PJE294" s="730"/>
      <c r="PJF294" s="730"/>
      <c r="PJG294" s="730"/>
      <c r="PJH294" s="730"/>
      <c r="PJI294" s="730"/>
      <c r="PJJ294" s="730"/>
      <c r="PJK294" s="730"/>
      <c r="PJL294" s="730"/>
      <c r="PJM294" s="730"/>
      <c r="PJN294" s="730"/>
      <c r="PJO294" s="730"/>
      <c r="PJP294" s="730"/>
      <c r="PJQ294" s="730"/>
      <c r="PJR294" s="730"/>
      <c r="PJS294" s="730"/>
      <c r="PJT294" s="730"/>
      <c r="PJU294" s="730"/>
      <c r="PJV294" s="730"/>
      <c r="PJW294" s="730"/>
      <c r="PJX294" s="730"/>
      <c r="PJY294" s="730"/>
      <c r="PJZ294" s="730"/>
      <c r="PKA294" s="730"/>
      <c r="PKB294" s="730"/>
      <c r="PKC294" s="730"/>
      <c r="PKD294" s="730"/>
      <c r="PKE294" s="730"/>
      <c r="PKF294" s="730"/>
      <c r="PKG294" s="730"/>
      <c r="PKH294" s="730"/>
      <c r="PKI294" s="730"/>
      <c r="PKJ294" s="730"/>
      <c r="PKK294" s="730"/>
      <c r="PKL294" s="730"/>
      <c r="PKM294" s="730"/>
      <c r="PKN294" s="730"/>
      <c r="PKO294" s="730"/>
      <c r="PKP294" s="730"/>
      <c r="PKQ294" s="730"/>
      <c r="PKR294" s="730"/>
      <c r="PKS294" s="730"/>
      <c r="PKT294" s="730"/>
      <c r="PKU294" s="730"/>
      <c r="PKV294" s="730"/>
      <c r="PKW294" s="730"/>
      <c r="PKX294" s="730"/>
      <c r="PKY294" s="730"/>
      <c r="PKZ294" s="730"/>
      <c r="PLA294" s="730"/>
      <c r="PLB294" s="730"/>
      <c r="PLC294" s="730"/>
      <c r="PLD294" s="730"/>
      <c r="PLE294" s="730"/>
      <c r="PLF294" s="730"/>
      <c r="PLG294" s="730"/>
      <c r="PLH294" s="730"/>
      <c r="PLI294" s="730"/>
      <c r="PLJ294" s="730"/>
      <c r="PLK294" s="730"/>
      <c r="PLL294" s="730"/>
      <c r="PLM294" s="730"/>
      <c r="PLN294" s="730"/>
      <c r="PLO294" s="730"/>
      <c r="PLP294" s="730"/>
      <c r="PLQ294" s="730"/>
      <c r="PLR294" s="730"/>
      <c r="PLS294" s="730"/>
      <c r="PLT294" s="730"/>
      <c r="PLU294" s="730"/>
      <c r="PLV294" s="730"/>
      <c r="PLW294" s="730"/>
      <c r="PLX294" s="730"/>
      <c r="PLY294" s="730"/>
      <c r="PLZ294" s="730"/>
      <c r="PMA294" s="730"/>
      <c r="PMB294" s="730"/>
      <c r="PMC294" s="730"/>
      <c r="PMD294" s="730"/>
      <c r="PME294" s="730"/>
      <c r="PMF294" s="730"/>
      <c r="PMG294" s="730"/>
      <c r="PMH294" s="730"/>
      <c r="PMI294" s="730"/>
      <c r="PMJ294" s="730"/>
      <c r="PMK294" s="730"/>
      <c r="PML294" s="730"/>
      <c r="PMM294" s="730"/>
      <c r="PMN294" s="730"/>
      <c r="PMO294" s="730"/>
      <c r="PMP294" s="730"/>
      <c r="PMQ294" s="730"/>
      <c r="PMR294" s="730"/>
      <c r="PMS294" s="730"/>
      <c r="PMT294" s="730"/>
      <c r="PMU294" s="730"/>
      <c r="PMV294" s="730"/>
      <c r="PMW294" s="730"/>
      <c r="PMX294" s="730"/>
      <c r="PMY294" s="730"/>
      <c r="PMZ294" s="730"/>
      <c r="PNA294" s="730"/>
      <c r="PNB294" s="730"/>
      <c r="PNC294" s="730"/>
      <c r="PND294" s="730"/>
      <c r="PNE294" s="730"/>
      <c r="PNF294" s="730"/>
      <c r="PNG294" s="730"/>
      <c r="PNH294" s="730"/>
      <c r="PNI294" s="730"/>
      <c r="PNJ294" s="730"/>
      <c r="PNK294" s="730"/>
      <c r="PNL294" s="730"/>
      <c r="PNM294" s="730"/>
      <c r="PNN294" s="730"/>
      <c r="PNO294" s="730"/>
      <c r="PNP294" s="730"/>
      <c r="PNQ294" s="730"/>
      <c r="PNR294" s="730"/>
      <c r="PNS294" s="730"/>
      <c r="PNT294" s="730"/>
      <c r="PNU294" s="730"/>
      <c r="PNV294" s="730"/>
      <c r="PNW294" s="730"/>
      <c r="PNX294" s="730"/>
      <c r="PNY294" s="730"/>
      <c r="PNZ294" s="730"/>
      <c r="POA294" s="730"/>
      <c r="POB294" s="730"/>
      <c r="POC294" s="730"/>
      <c r="POD294" s="730"/>
      <c r="POE294" s="730"/>
      <c r="POF294" s="730"/>
      <c r="POG294" s="730"/>
      <c r="POH294" s="730"/>
      <c r="POI294" s="730"/>
      <c r="POJ294" s="730"/>
      <c r="POK294" s="730"/>
      <c r="POL294" s="730"/>
      <c r="POM294" s="730"/>
      <c r="PON294" s="730"/>
      <c r="POO294" s="730"/>
      <c r="POP294" s="730"/>
      <c r="POQ294" s="730"/>
      <c r="POR294" s="730"/>
      <c r="POS294" s="730"/>
      <c r="POT294" s="730"/>
      <c r="POU294" s="730"/>
      <c r="POV294" s="730"/>
      <c r="POW294" s="730"/>
      <c r="POX294" s="730"/>
      <c r="POY294" s="730"/>
      <c r="POZ294" s="730"/>
      <c r="PPA294" s="730"/>
      <c r="PPB294" s="730"/>
      <c r="PPC294" s="730"/>
      <c r="PPD294" s="730"/>
      <c r="PPE294" s="730"/>
      <c r="PPF294" s="730"/>
      <c r="PPG294" s="730"/>
      <c r="PPH294" s="730"/>
      <c r="PPI294" s="730"/>
      <c r="PPJ294" s="730"/>
      <c r="PPK294" s="730"/>
      <c r="PPL294" s="730"/>
      <c r="PPM294" s="730"/>
      <c r="PPN294" s="730"/>
      <c r="PPO294" s="730"/>
      <c r="PPP294" s="730"/>
      <c r="PPQ294" s="730"/>
      <c r="PPR294" s="730"/>
      <c r="PPS294" s="730"/>
      <c r="PPT294" s="730"/>
      <c r="PPU294" s="730"/>
      <c r="PPV294" s="730"/>
      <c r="PPW294" s="730"/>
      <c r="PPX294" s="730"/>
      <c r="PPY294" s="730"/>
      <c r="PPZ294" s="730"/>
      <c r="PQA294" s="730"/>
      <c r="PQB294" s="730"/>
      <c r="PQC294" s="730"/>
      <c r="PQD294" s="730"/>
      <c r="PQE294" s="730"/>
      <c r="PQF294" s="730"/>
      <c r="PQG294" s="730"/>
      <c r="PQH294" s="730"/>
      <c r="PQI294" s="730"/>
      <c r="PQJ294" s="730"/>
      <c r="PQK294" s="730"/>
      <c r="PQL294" s="730"/>
      <c r="PQM294" s="730"/>
      <c r="PQN294" s="730"/>
      <c r="PQO294" s="730"/>
      <c r="PQP294" s="730"/>
      <c r="PQQ294" s="730"/>
      <c r="PQR294" s="730"/>
      <c r="PQS294" s="730"/>
      <c r="PQT294" s="730"/>
      <c r="PQU294" s="730"/>
      <c r="PQV294" s="730"/>
      <c r="PQW294" s="730"/>
      <c r="PQX294" s="730"/>
      <c r="PQY294" s="730"/>
      <c r="PQZ294" s="730"/>
      <c r="PRA294" s="730"/>
      <c r="PRB294" s="730"/>
      <c r="PRC294" s="730"/>
      <c r="PRD294" s="730"/>
      <c r="PRE294" s="730"/>
      <c r="PRF294" s="730"/>
      <c r="PRG294" s="730"/>
      <c r="PRH294" s="730"/>
      <c r="PRI294" s="730"/>
      <c r="PRJ294" s="730"/>
      <c r="PRK294" s="730"/>
      <c r="PRL294" s="730"/>
      <c r="PRM294" s="730"/>
      <c r="PRN294" s="730"/>
      <c r="PRO294" s="730"/>
      <c r="PRP294" s="730"/>
      <c r="PRQ294" s="730"/>
      <c r="PRR294" s="730"/>
      <c r="PRS294" s="730"/>
      <c r="PRT294" s="730"/>
      <c r="PRU294" s="730"/>
      <c r="PRV294" s="730"/>
      <c r="PRW294" s="730"/>
      <c r="PRX294" s="730"/>
      <c r="PRY294" s="730"/>
      <c r="PRZ294" s="730"/>
      <c r="PSA294" s="730"/>
      <c r="PSB294" s="730"/>
      <c r="PSC294" s="730"/>
      <c r="PSD294" s="730"/>
      <c r="PSE294" s="730"/>
      <c r="PSF294" s="730"/>
      <c r="PSG294" s="730"/>
      <c r="PSH294" s="730"/>
      <c r="PSI294" s="730"/>
      <c r="PSJ294" s="730"/>
      <c r="PSK294" s="730"/>
      <c r="PSL294" s="730"/>
      <c r="PSM294" s="730"/>
      <c r="PSN294" s="730"/>
      <c r="PSO294" s="730"/>
      <c r="PSP294" s="730"/>
      <c r="PSQ294" s="730"/>
      <c r="PSR294" s="730"/>
      <c r="PSS294" s="730"/>
      <c r="PST294" s="730"/>
      <c r="PSU294" s="730"/>
      <c r="PSV294" s="730"/>
      <c r="PSW294" s="730"/>
      <c r="PSX294" s="730"/>
      <c r="PSY294" s="730"/>
      <c r="PSZ294" s="730"/>
      <c r="PTA294" s="730"/>
      <c r="PTB294" s="730"/>
      <c r="PTC294" s="730"/>
      <c r="PTD294" s="730"/>
      <c r="PTE294" s="730"/>
      <c r="PTF294" s="730"/>
      <c r="PTG294" s="730"/>
      <c r="PTH294" s="730"/>
      <c r="PTI294" s="730"/>
      <c r="PTJ294" s="730"/>
      <c r="PTK294" s="730"/>
      <c r="PTL294" s="730"/>
      <c r="PTM294" s="730"/>
      <c r="PTN294" s="730"/>
      <c r="PTO294" s="730"/>
      <c r="PTP294" s="730"/>
      <c r="PTQ294" s="730"/>
      <c r="PTR294" s="730"/>
      <c r="PTS294" s="730"/>
      <c r="PTT294" s="730"/>
      <c r="PTU294" s="730"/>
      <c r="PTV294" s="730"/>
      <c r="PTW294" s="730"/>
      <c r="PTX294" s="730"/>
      <c r="PTY294" s="730"/>
      <c r="PTZ294" s="730"/>
      <c r="PUA294" s="730"/>
      <c r="PUB294" s="730"/>
      <c r="PUC294" s="730"/>
      <c r="PUD294" s="730"/>
      <c r="PUE294" s="730"/>
      <c r="PUF294" s="730"/>
      <c r="PUG294" s="730"/>
      <c r="PUH294" s="730"/>
      <c r="PUI294" s="730"/>
      <c r="PUJ294" s="730"/>
      <c r="PUK294" s="730"/>
      <c r="PUL294" s="730"/>
      <c r="PUM294" s="730"/>
      <c r="PUN294" s="730"/>
      <c r="PUO294" s="730"/>
      <c r="PUP294" s="730"/>
      <c r="PUQ294" s="730"/>
      <c r="PUR294" s="730"/>
      <c r="PUS294" s="730"/>
      <c r="PUT294" s="730"/>
      <c r="PUU294" s="730"/>
      <c r="PUV294" s="730"/>
      <c r="PUW294" s="730"/>
      <c r="PUX294" s="730"/>
      <c r="PUY294" s="730"/>
      <c r="PUZ294" s="730"/>
      <c r="PVA294" s="730"/>
      <c r="PVB294" s="730"/>
      <c r="PVC294" s="730"/>
      <c r="PVD294" s="730"/>
      <c r="PVE294" s="730"/>
      <c r="PVF294" s="730"/>
      <c r="PVG294" s="730"/>
      <c r="PVH294" s="730"/>
      <c r="PVI294" s="730"/>
      <c r="PVJ294" s="730"/>
      <c r="PVK294" s="730"/>
      <c r="PVL294" s="730"/>
      <c r="PVM294" s="730"/>
      <c r="PVN294" s="730"/>
      <c r="PVO294" s="730"/>
      <c r="PVP294" s="730"/>
      <c r="PVQ294" s="730"/>
      <c r="PVR294" s="730"/>
      <c r="PVS294" s="730"/>
      <c r="PVT294" s="730"/>
      <c r="PVU294" s="730"/>
      <c r="PVV294" s="730"/>
      <c r="PVW294" s="730"/>
      <c r="PVX294" s="730"/>
      <c r="PVY294" s="730"/>
      <c r="PVZ294" s="730"/>
      <c r="PWA294" s="730"/>
      <c r="PWB294" s="730"/>
      <c r="PWC294" s="730"/>
      <c r="PWD294" s="730"/>
      <c r="PWE294" s="730"/>
      <c r="PWF294" s="730"/>
      <c r="PWG294" s="730"/>
      <c r="PWH294" s="730"/>
      <c r="PWI294" s="730"/>
      <c r="PWJ294" s="730"/>
      <c r="PWK294" s="730"/>
      <c r="PWL294" s="730"/>
      <c r="PWM294" s="730"/>
      <c r="PWN294" s="730"/>
      <c r="PWO294" s="730"/>
      <c r="PWP294" s="730"/>
      <c r="PWQ294" s="730"/>
      <c r="PWR294" s="730"/>
      <c r="PWS294" s="730"/>
      <c r="PWT294" s="730"/>
      <c r="PWU294" s="730"/>
      <c r="PWV294" s="730"/>
      <c r="PWW294" s="730"/>
      <c r="PWX294" s="730"/>
      <c r="PWY294" s="730"/>
      <c r="PWZ294" s="730"/>
      <c r="PXA294" s="730"/>
      <c r="PXB294" s="730"/>
      <c r="PXC294" s="730"/>
      <c r="PXD294" s="730"/>
      <c r="PXE294" s="730"/>
      <c r="PXF294" s="730"/>
      <c r="PXG294" s="730"/>
      <c r="PXH294" s="730"/>
      <c r="PXI294" s="730"/>
      <c r="PXJ294" s="730"/>
      <c r="PXK294" s="730"/>
      <c r="PXL294" s="730"/>
      <c r="PXM294" s="730"/>
      <c r="PXN294" s="730"/>
      <c r="PXO294" s="730"/>
      <c r="PXP294" s="730"/>
      <c r="PXQ294" s="730"/>
      <c r="PXR294" s="730"/>
      <c r="PXS294" s="730"/>
      <c r="PXT294" s="730"/>
      <c r="PXU294" s="730"/>
      <c r="PXV294" s="730"/>
      <c r="PXW294" s="730"/>
      <c r="PXX294" s="730"/>
      <c r="PXY294" s="730"/>
      <c r="PXZ294" s="730"/>
      <c r="PYA294" s="730"/>
      <c r="PYB294" s="730"/>
      <c r="PYC294" s="730"/>
      <c r="PYD294" s="730"/>
      <c r="PYE294" s="730"/>
      <c r="PYF294" s="730"/>
      <c r="PYG294" s="730"/>
      <c r="PYH294" s="730"/>
      <c r="PYI294" s="730"/>
      <c r="PYJ294" s="730"/>
      <c r="PYK294" s="730"/>
      <c r="PYL294" s="730"/>
      <c r="PYM294" s="730"/>
      <c r="PYN294" s="730"/>
      <c r="PYO294" s="730"/>
      <c r="PYP294" s="730"/>
      <c r="PYQ294" s="730"/>
      <c r="PYR294" s="730"/>
      <c r="PYS294" s="730"/>
      <c r="PYT294" s="730"/>
      <c r="PYU294" s="730"/>
      <c r="PYV294" s="730"/>
      <c r="PYW294" s="730"/>
      <c r="PYX294" s="730"/>
      <c r="PYY294" s="730"/>
      <c r="PYZ294" s="730"/>
      <c r="PZA294" s="730"/>
      <c r="PZB294" s="730"/>
      <c r="PZC294" s="730"/>
      <c r="PZD294" s="730"/>
      <c r="PZE294" s="730"/>
      <c r="PZF294" s="730"/>
      <c r="PZG294" s="730"/>
      <c r="PZH294" s="730"/>
      <c r="PZI294" s="730"/>
      <c r="PZJ294" s="730"/>
      <c r="PZK294" s="730"/>
      <c r="PZL294" s="730"/>
      <c r="PZM294" s="730"/>
      <c r="PZN294" s="730"/>
      <c r="PZO294" s="730"/>
      <c r="PZP294" s="730"/>
      <c r="PZQ294" s="730"/>
      <c r="PZR294" s="730"/>
      <c r="PZS294" s="730"/>
      <c r="PZT294" s="730"/>
      <c r="PZU294" s="730"/>
      <c r="PZV294" s="730"/>
      <c r="PZW294" s="730"/>
      <c r="PZX294" s="730"/>
      <c r="PZY294" s="730"/>
      <c r="PZZ294" s="730"/>
      <c r="QAA294" s="730"/>
      <c r="QAB294" s="730"/>
      <c r="QAC294" s="730"/>
      <c r="QAD294" s="730"/>
      <c r="QAE294" s="730"/>
      <c r="QAF294" s="730"/>
      <c r="QAG294" s="730"/>
      <c r="QAH294" s="730"/>
      <c r="QAI294" s="730"/>
      <c r="QAJ294" s="730"/>
      <c r="QAK294" s="730"/>
      <c r="QAL294" s="730"/>
      <c r="QAM294" s="730"/>
      <c r="QAN294" s="730"/>
      <c r="QAO294" s="730"/>
      <c r="QAP294" s="730"/>
      <c r="QAQ294" s="730"/>
      <c r="QAR294" s="730"/>
      <c r="QAS294" s="730"/>
      <c r="QAT294" s="730"/>
      <c r="QAU294" s="730"/>
      <c r="QAV294" s="730"/>
      <c r="QAW294" s="730"/>
      <c r="QAX294" s="730"/>
      <c r="QAY294" s="730"/>
      <c r="QAZ294" s="730"/>
      <c r="QBA294" s="730"/>
      <c r="QBB294" s="730"/>
      <c r="QBC294" s="730"/>
      <c r="QBD294" s="730"/>
      <c r="QBE294" s="730"/>
      <c r="QBF294" s="730"/>
      <c r="QBG294" s="730"/>
      <c r="QBH294" s="730"/>
      <c r="QBI294" s="730"/>
      <c r="QBJ294" s="730"/>
      <c r="QBK294" s="730"/>
      <c r="QBL294" s="730"/>
      <c r="QBM294" s="730"/>
      <c r="QBN294" s="730"/>
      <c r="QBO294" s="730"/>
      <c r="QBP294" s="730"/>
      <c r="QBQ294" s="730"/>
      <c r="QBR294" s="730"/>
      <c r="QBS294" s="730"/>
      <c r="QBT294" s="730"/>
      <c r="QBU294" s="730"/>
      <c r="QBV294" s="730"/>
      <c r="QBW294" s="730"/>
      <c r="QBX294" s="730"/>
      <c r="QBY294" s="730"/>
      <c r="QBZ294" s="730"/>
      <c r="QCA294" s="730"/>
      <c r="QCB294" s="730"/>
      <c r="QCC294" s="730"/>
      <c r="QCD294" s="730"/>
      <c r="QCE294" s="730"/>
      <c r="QCF294" s="730"/>
      <c r="QCG294" s="730"/>
      <c r="QCH294" s="730"/>
      <c r="QCI294" s="730"/>
      <c r="QCJ294" s="730"/>
      <c r="QCK294" s="730"/>
      <c r="QCL294" s="730"/>
      <c r="QCM294" s="730"/>
      <c r="QCN294" s="730"/>
      <c r="QCO294" s="730"/>
      <c r="QCP294" s="730"/>
      <c r="QCQ294" s="730"/>
      <c r="QCR294" s="730"/>
      <c r="QCS294" s="730"/>
      <c r="QCT294" s="730"/>
      <c r="QCU294" s="730"/>
      <c r="QCV294" s="730"/>
      <c r="QCW294" s="730"/>
      <c r="QCX294" s="730"/>
      <c r="QCY294" s="730"/>
      <c r="QCZ294" s="730"/>
      <c r="QDA294" s="730"/>
      <c r="QDB294" s="730"/>
      <c r="QDC294" s="730"/>
      <c r="QDD294" s="730"/>
      <c r="QDE294" s="730"/>
      <c r="QDF294" s="730"/>
      <c r="QDG294" s="730"/>
      <c r="QDH294" s="730"/>
      <c r="QDI294" s="730"/>
      <c r="QDJ294" s="730"/>
      <c r="QDK294" s="730"/>
      <c r="QDL294" s="730"/>
      <c r="QDM294" s="730"/>
      <c r="QDN294" s="730"/>
      <c r="QDO294" s="730"/>
      <c r="QDP294" s="730"/>
      <c r="QDQ294" s="730"/>
      <c r="QDR294" s="730"/>
      <c r="QDS294" s="730"/>
      <c r="QDT294" s="730"/>
      <c r="QDU294" s="730"/>
      <c r="QDV294" s="730"/>
      <c r="QDW294" s="730"/>
      <c r="QDX294" s="730"/>
      <c r="QDY294" s="730"/>
      <c r="QDZ294" s="730"/>
      <c r="QEA294" s="730"/>
      <c r="QEB294" s="730"/>
      <c r="QEC294" s="730"/>
      <c r="QED294" s="730"/>
      <c r="QEE294" s="730"/>
      <c r="QEF294" s="730"/>
      <c r="QEG294" s="730"/>
      <c r="QEH294" s="730"/>
      <c r="QEI294" s="730"/>
      <c r="QEJ294" s="730"/>
      <c r="QEK294" s="730"/>
      <c r="QEL294" s="730"/>
      <c r="QEM294" s="730"/>
      <c r="QEN294" s="730"/>
      <c r="QEO294" s="730"/>
      <c r="QEP294" s="730"/>
      <c r="QEQ294" s="730"/>
      <c r="QER294" s="730"/>
      <c r="QES294" s="730"/>
      <c r="QET294" s="730"/>
      <c r="QEU294" s="730"/>
      <c r="QEV294" s="730"/>
      <c r="QEW294" s="730"/>
      <c r="QEX294" s="730"/>
      <c r="QEY294" s="730"/>
      <c r="QEZ294" s="730"/>
      <c r="QFA294" s="730"/>
      <c r="QFB294" s="730"/>
      <c r="QFC294" s="730"/>
      <c r="QFD294" s="730"/>
      <c r="QFE294" s="730"/>
      <c r="QFF294" s="730"/>
      <c r="QFG294" s="730"/>
      <c r="QFH294" s="730"/>
      <c r="QFI294" s="730"/>
      <c r="QFJ294" s="730"/>
      <c r="QFK294" s="730"/>
      <c r="QFL294" s="730"/>
      <c r="QFM294" s="730"/>
      <c r="QFN294" s="730"/>
      <c r="QFO294" s="730"/>
      <c r="QFP294" s="730"/>
      <c r="QFQ294" s="730"/>
      <c r="QFR294" s="730"/>
      <c r="QFS294" s="730"/>
      <c r="QFT294" s="730"/>
      <c r="QFU294" s="730"/>
      <c r="QFV294" s="730"/>
      <c r="QFW294" s="730"/>
      <c r="QFX294" s="730"/>
      <c r="QFY294" s="730"/>
      <c r="QFZ294" s="730"/>
      <c r="QGA294" s="730"/>
      <c r="QGB294" s="730"/>
      <c r="QGC294" s="730"/>
      <c r="QGD294" s="730"/>
      <c r="QGE294" s="730"/>
      <c r="QGF294" s="730"/>
      <c r="QGG294" s="730"/>
      <c r="QGH294" s="730"/>
      <c r="QGI294" s="730"/>
      <c r="QGJ294" s="730"/>
      <c r="QGK294" s="730"/>
      <c r="QGL294" s="730"/>
      <c r="QGM294" s="730"/>
      <c r="QGN294" s="730"/>
      <c r="QGO294" s="730"/>
      <c r="QGP294" s="730"/>
      <c r="QGQ294" s="730"/>
      <c r="QGR294" s="730"/>
      <c r="QGS294" s="730"/>
      <c r="QGT294" s="730"/>
      <c r="QGU294" s="730"/>
      <c r="QGV294" s="730"/>
      <c r="QGW294" s="730"/>
      <c r="QGX294" s="730"/>
      <c r="QGY294" s="730"/>
      <c r="QGZ294" s="730"/>
      <c r="QHA294" s="730"/>
      <c r="QHB294" s="730"/>
      <c r="QHC294" s="730"/>
      <c r="QHD294" s="730"/>
      <c r="QHE294" s="730"/>
      <c r="QHF294" s="730"/>
      <c r="QHG294" s="730"/>
      <c r="QHH294" s="730"/>
      <c r="QHI294" s="730"/>
      <c r="QHJ294" s="730"/>
      <c r="QHK294" s="730"/>
      <c r="QHL294" s="730"/>
      <c r="QHM294" s="730"/>
      <c r="QHN294" s="730"/>
      <c r="QHO294" s="730"/>
      <c r="QHP294" s="730"/>
      <c r="QHQ294" s="730"/>
      <c r="QHR294" s="730"/>
      <c r="QHS294" s="730"/>
      <c r="QHT294" s="730"/>
      <c r="QHU294" s="730"/>
      <c r="QHV294" s="730"/>
      <c r="QHW294" s="730"/>
      <c r="QHX294" s="730"/>
      <c r="QHY294" s="730"/>
      <c r="QHZ294" s="730"/>
      <c r="QIA294" s="730"/>
      <c r="QIB294" s="730"/>
      <c r="QIC294" s="730"/>
      <c r="QID294" s="730"/>
      <c r="QIE294" s="730"/>
      <c r="QIF294" s="730"/>
      <c r="QIG294" s="730"/>
      <c r="QIH294" s="730"/>
      <c r="QII294" s="730"/>
      <c r="QIJ294" s="730"/>
      <c r="QIK294" s="730"/>
      <c r="QIL294" s="730"/>
      <c r="QIM294" s="730"/>
      <c r="QIN294" s="730"/>
      <c r="QIO294" s="730"/>
      <c r="QIP294" s="730"/>
      <c r="QIQ294" s="730"/>
      <c r="QIR294" s="730"/>
      <c r="QIS294" s="730"/>
      <c r="QIT294" s="730"/>
      <c r="QIU294" s="730"/>
      <c r="QIV294" s="730"/>
      <c r="QIW294" s="730"/>
      <c r="QIX294" s="730"/>
      <c r="QIY294" s="730"/>
      <c r="QIZ294" s="730"/>
      <c r="QJA294" s="730"/>
      <c r="QJB294" s="730"/>
      <c r="QJC294" s="730"/>
      <c r="QJD294" s="730"/>
      <c r="QJE294" s="730"/>
      <c r="QJF294" s="730"/>
      <c r="QJG294" s="730"/>
      <c r="QJH294" s="730"/>
      <c r="QJI294" s="730"/>
      <c r="QJJ294" s="730"/>
      <c r="QJK294" s="730"/>
      <c r="QJL294" s="730"/>
      <c r="QJM294" s="730"/>
      <c r="QJN294" s="730"/>
      <c r="QJO294" s="730"/>
      <c r="QJP294" s="730"/>
      <c r="QJQ294" s="730"/>
      <c r="QJR294" s="730"/>
      <c r="QJS294" s="730"/>
      <c r="QJT294" s="730"/>
      <c r="QJU294" s="730"/>
      <c r="QJV294" s="730"/>
      <c r="QJW294" s="730"/>
      <c r="QJX294" s="730"/>
      <c r="QJY294" s="730"/>
      <c r="QJZ294" s="730"/>
      <c r="QKA294" s="730"/>
      <c r="QKB294" s="730"/>
      <c r="QKC294" s="730"/>
      <c r="QKD294" s="730"/>
      <c r="QKE294" s="730"/>
      <c r="QKF294" s="730"/>
      <c r="QKG294" s="730"/>
      <c r="QKH294" s="730"/>
      <c r="QKI294" s="730"/>
      <c r="QKJ294" s="730"/>
      <c r="QKK294" s="730"/>
      <c r="QKL294" s="730"/>
      <c r="QKM294" s="730"/>
      <c r="QKN294" s="730"/>
      <c r="QKO294" s="730"/>
      <c r="QKP294" s="730"/>
      <c r="QKQ294" s="730"/>
      <c r="QKR294" s="730"/>
      <c r="QKS294" s="730"/>
      <c r="QKT294" s="730"/>
      <c r="QKU294" s="730"/>
      <c r="QKV294" s="730"/>
      <c r="QKW294" s="730"/>
      <c r="QKX294" s="730"/>
      <c r="QKY294" s="730"/>
      <c r="QKZ294" s="730"/>
      <c r="QLA294" s="730"/>
      <c r="QLB294" s="730"/>
      <c r="QLC294" s="730"/>
      <c r="QLD294" s="730"/>
      <c r="QLE294" s="730"/>
      <c r="QLF294" s="730"/>
      <c r="QLG294" s="730"/>
      <c r="QLH294" s="730"/>
      <c r="QLI294" s="730"/>
      <c r="QLJ294" s="730"/>
      <c r="QLK294" s="730"/>
      <c r="QLL294" s="730"/>
      <c r="QLM294" s="730"/>
      <c r="QLN294" s="730"/>
      <c r="QLO294" s="730"/>
      <c r="QLP294" s="730"/>
      <c r="QLQ294" s="730"/>
      <c r="QLR294" s="730"/>
      <c r="QLS294" s="730"/>
      <c r="QLT294" s="730"/>
      <c r="QLU294" s="730"/>
      <c r="QLV294" s="730"/>
      <c r="QLW294" s="730"/>
      <c r="QLX294" s="730"/>
      <c r="QLY294" s="730"/>
      <c r="QLZ294" s="730"/>
      <c r="QMA294" s="730"/>
      <c r="QMB294" s="730"/>
      <c r="QMC294" s="730"/>
      <c r="QMD294" s="730"/>
      <c r="QME294" s="730"/>
      <c r="QMF294" s="730"/>
      <c r="QMG294" s="730"/>
      <c r="QMH294" s="730"/>
      <c r="QMI294" s="730"/>
      <c r="QMJ294" s="730"/>
      <c r="QMK294" s="730"/>
      <c r="QML294" s="730"/>
      <c r="QMM294" s="730"/>
      <c r="QMN294" s="730"/>
      <c r="QMO294" s="730"/>
      <c r="QMP294" s="730"/>
      <c r="QMQ294" s="730"/>
      <c r="QMR294" s="730"/>
      <c r="QMS294" s="730"/>
      <c r="QMT294" s="730"/>
      <c r="QMU294" s="730"/>
      <c r="QMV294" s="730"/>
      <c r="QMW294" s="730"/>
      <c r="QMX294" s="730"/>
      <c r="QMY294" s="730"/>
      <c r="QMZ294" s="730"/>
      <c r="QNA294" s="730"/>
      <c r="QNB294" s="730"/>
      <c r="QNC294" s="730"/>
      <c r="QND294" s="730"/>
      <c r="QNE294" s="730"/>
      <c r="QNF294" s="730"/>
      <c r="QNG294" s="730"/>
      <c r="QNH294" s="730"/>
      <c r="QNI294" s="730"/>
      <c r="QNJ294" s="730"/>
      <c r="QNK294" s="730"/>
      <c r="QNL294" s="730"/>
      <c r="QNM294" s="730"/>
      <c r="QNN294" s="730"/>
      <c r="QNO294" s="730"/>
      <c r="QNP294" s="730"/>
      <c r="QNQ294" s="730"/>
      <c r="QNR294" s="730"/>
      <c r="QNS294" s="730"/>
      <c r="QNT294" s="730"/>
      <c r="QNU294" s="730"/>
      <c r="QNV294" s="730"/>
      <c r="QNW294" s="730"/>
      <c r="QNX294" s="730"/>
      <c r="QNY294" s="730"/>
      <c r="QNZ294" s="730"/>
      <c r="QOA294" s="730"/>
      <c r="QOB294" s="730"/>
      <c r="QOC294" s="730"/>
      <c r="QOD294" s="730"/>
      <c r="QOE294" s="730"/>
      <c r="QOF294" s="730"/>
      <c r="QOG294" s="730"/>
      <c r="QOH294" s="730"/>
      <c r="QOI294" s="730"/>
      <c r="QOJ294" s="730"/>
      <c r="QOK294" s="730"/>
      <c r="QOL294" s="730"/>
      <c r="QOM294" s="730"/>
      <c r="QON294" s="730"/>
      <c r="QOO294" s="730"/>
      <c r="QOP294" s="730"/>
      <c r="QOQ294" s="730"/>
      <c r="QOR294" s="730"/>
      <c r="QOS294" s="730"/>
      <c r="QOT294" s="730"/>
      <c r="QOU294" s="730"/>
      <c r="QOV294" s="730"/>
      <c r="QOW294" s="730"/>
      <c r="QOX294" s="730"/>
      <c r="QOY294" s="730"/>
      <c r="QOZ294" s="730"/>
      <c r="QPA294" s="730"/>
      <c r="QPB294" s="730"/>
      <c r="QPC294" s="730"/>
      <c r="QPD294" s="730"/>
      <c r="QPE294" s="730"/>
      <c r="QPF294" s="730"/>
      <c r="QPG294" s="730"/>
      <c r="QPH294" s="730"/>
      <c r="QPI294" s="730"/>
      <c r="QPJ294" s="730"/>
      <c r="QPK294" s="730"/>
      <c r="QPL294" s="730"/>
      <c r="QPM294" s="730"/>
      <c r="QPN294" s="730"/>
      <c r="QPO294" s="730"/>
      <c r="QPP294" s="730"/>
      <c r="QPQ294" s="730"/>
      <c r="QPR294" s="730"/>
      <c r="QPS294" s="730"/>
      <c r="QPT294" s="730"/>
      <c r="QPU294" s="730"/>
      <c r="QPV294" s="730"/>
      <c r="QPW294" s="730"/>
      <c r="QPX294" s="730"/>
      <c r="QPY294" s="730"/>
      <c r="QPZ294" s="730"/>
      <c r="QQA294" s="730"/>
      <c r="QQB294" s="730"/>
      <c r="QQC294" s="730"/>
      <c r="QQD294" s="730"/>
      <c r="QQE294" s="730"/>
      <c r="QQF294" s="730"/>
      <c r="QQG294" s="730"/>
      <c r="QQH294" s="730"/>
      <c r="QQI294" s="730"/>
      <c r="QQJ294" s="730"/>
      <c r="QQK294" s="730"/>
      <c r="QQL294" s="730"/>
      <c r="QQM294" s="730"/>
      <c r="QQN294" s="730"/>
      <c r="QQO294" s="730"/>
      <c r="QQP294" s="730"/>
      <c r="QQQ294" s="730"/>
      <c r="QQR294" s="730"/>
      <c r="QQS294" s="730"/>
      <c r="QQT294" s="730"/>
      <c r="QQU294" s="730"/>
      <c r="QQV294" s="730"/>
      <c r="QQW294" s="730"/>
      <c r="QQX294" s="730"/>
      <c r="QQY294" s="730"/>
      <c r="QQZ294" s="730"/>
      <c r="QRA294" s="730"/>
      <c r="QRB294" s="730"/>
      <c r="QRC294" s="730"/>
      <c r="QRD294" s="730"/>
      <c r="QRE294" s="730"/>
      <c r="QRF294" s="730"/>
      <c r="QRG294" s="730"/>
      <c r="QRH294" s="730"/>
      <c r="QRI294" s="730"/>
      <c r="QRJ294" s="730"/>
      <c r="QRK294" s="730"/>
      <c r="QRL294" s="730"/>
      <c r="QRM294" s="730"/>
      <c r="QRN294" s="730"/>
      <c r="QRO294" s="730"/>
      <c r="QRP294" s="730"/>
      <c r="QRQ294" s="730"/>
      <c r="QRR294" s="730"/>
      <c r="QRS294" s="730"/>
      <c r="QRT294" s="730"/>
      <c r="QRU294" s="730"/>
      <c r="QRV294" s="730"/>
      <c r="QRW294" s="730"/>
      <c r="QRX294" s="730"/>
      <c r="QRY294" s="730"/>
      <c r="QRZ294" s="730"/>
      <c r="QSA294" s="730"/>
      <c r="QSB294" s="730"/>
      <c r="QSC294" s="730"/>
      <c r="QSD294" s="730"/>
      <c r="QSE294" s="730"/>
      <c r="QSF294" s="730"/>
      <c r="QSG294" s="730"/>
      <c r="QSH294" s="730"/>
      <c r="QSI294" s="730"/>
      <c r="QSJ294" s="730"/>
      <c r="QSK294" s="730"/>
      <c r="QSL294" s="730"/>
      <c r="QSM294" s="730"/>
      <c r="QSN294" s="730"/>
      <c r="QSO294" s="730"/>
      <c r="QSP294" s="730"/>
      <c r="QSQ294" s="730"/>
      <c r="QSR294" s="730"/>
      <c r="QSS294" s="730"/>
      <c r="QST294" s="730"/>
      <c r="QSU294" s="730"/>
      <c r="QSV294" s="730"/>
      <c r="QSW294" s="730"/>
      <c r="QSX294" s="730"/>
      <c r="QSY294" s="730"/>
      <c r="QSZ294" s="730"/>
      <c r="QTA294" s="730"/>
      <c r="QTB294" s="730"/>
      <c r="QTC294" s="730"/>
      <c r="QTD294" s="730"/>
      <c r="QTE294" s="730"/>
      <c r="QTF294" s="730"/>
      <c r="QTG294" s="730"/>
      <c r="QTH294" s="730"/>
      <c r="QTI294" s="730"/>
      <c r="QTJ294" s="730"/>
      <c r="QTK294" s="730"/>
      <c r="QTL294" s="730"/>
      <c r="QTM294" s="730"/>
      <c r="QTN294" s="730"/>
      <c r="QTO294" s="730"/>
      <c r="QTP294" s="730"/>
      <c r="QTQ294" s="730"/>
      <c r="QTR294" s="730"/>
      <c r="QTS294" s="730"/>
      <c r="QTT294" s="730"/>
      <c r="QTU294" s="730"/>
      <c r="QTV294" s="730"/>
      <c r="QTW294" s="730"/>
      <c r="QTX294" s="730"/>
      <c r="QTY294" s="730"/>
      <c r="QTZ294" s="730"/>
      <c r="QUA294" s="730"/>
      <c r="QUB294" s="730"/>
      <c r="QUC294" s="730"/>
      <c r="QUD294" s="730"/>
      <c r="QUE294" s="730"/>
      <c r="QUF294" s="730"/>
      <c r="QUG294" s="730"/>
      <c r="QUH294" s="730"/>
      <c r="QUI294" s="730"/>
      <c r="QUJ294" s="730"/>
      <c r="QUK294" s="730"/>
      <c r="QUL294" s="730"/>
      <c r="QUM294" s="730"/>
      <c r="QUN294" s="730"/>
      <c r="QUO294" s="730"/>
      <c r="QUP294" s="730"/>
      <c r="QUQ294" s="730"/>
      <c r="QUR294" s="730"/>
      <c r="QUS294" s="730"/>
      <c r="QUT294" s="730"/>
      <c r="QUU294" s="730"/>
      <c r="QUV294" s="730"/>
      <c r="QUW294" s="730"/>
      <c r="QUX294" s="730"/>
      <c r="QUY294" s="730"/>
      <c r="QUZ294" s="730"/>
      <c r="QVA294" s="730"/>
      <c r="QVB294" s="730"/>
      <c r="QVC294" s="730"/>
      <c r="QVD294" s="730"/>
      <c r="QVE294" s="730"/>
      <c r="QVF294" s="730"/>
      <c r="QVG294" s="730"/>
      <c r="QVH294" s="730"/>
      <c r="QVI294" s="730"/>
      <c r="QVJ294" s="730"/>
      <c r="QVK294" s="730"/>
      <c r="QVL294" s="730"/>
      <c r="QVM294" s="730"/>
      <c r="QVN294" s="730"/>
      <c r="QVO294" s="730"/>
      <c r="QVP294" s="730"/>
      <c r="QVQ294" s="730"/>
      <c r="QVR294" s="730"/>
      <c r="QVS294" s="730"/>
      <c r="QVT294" s="730"/>
      <c r="QVU294" s="730"/>
      <c r="QVV294" s="730"/>
      <c r="QVW294" s="730"/>
      <c r="QVX294" s="730"/>
      <c r="QVY294" s="730"/>
      <c r="QVZ294" s="730"/>
      <c r="QWA294" s="730"/>
      <c r="QWB294" s="730"/>
      <c r="QWC294" s="730"/>
      <c r="QWD294" s="730"/>
      <c r="QWE294" s="730"/>
      <c r="QWF294" s="730"/>
      <c r="QWG294" s="730"/>
      <c r="QWH294" s="730"/>
      <c r="QWI294" s="730"/>
      <c r="QWJ294" s="730"/>
      <c r="QWK294" s="730"/>
      <c r="QWL294" s="730"/>
      <c r="QWM294" s="730"/>
      <c r="QWN294" s="730"/>
      <c r="QWO294" s="730"/>
      <c r="QWP294" s="730"/>
      <c r="QWQ294" s="730"/>
      <c r="QWR294" s="730"/>
      <c r="QWS294" s="730"/>
      <c r="QWT294" s="730"/>
      <c r="QWU294" s="730"/>
      <c r="QWV294" s="730"/>
      <c r="QWW294" s="730"/>
      <c r="QWX294" s="730"/>
      <c r="QWY294" s="730"/>
      <c r="QWZ294" s="730"/>
      <c r="QXA294" s="730"/>
      <c r="QXB294" s="730"/>
      <c r="QXC294" s="730"/>
      <c r="QXD294" s="730"/>
      <c r="QXE294" s="730"/>
      <c r="QXF294" s="730"/>
      <c r="QXG294" s="730"/>
      <c r="QXH294" s="730"/>
      <c r="QXI294" s="730"/>
      <c r="QXJ294" s="730"/>
      <c r="QXK294" s="730"/>
      <c r="QXL294" s="730"/>
      <c r="QXM294" s="730"/>
      <c r="QXN294" s="730"/>
      <c r="QXO294" s="730"/>
      <c r="QXP294" s="730"/>
      <c r="QXQ294" s="730"/>
      <c r="QXR294" s="730"/>
      <c r="QXS294" s="730"/>
      <c r="QXT294" s="730"/>
      <c r="QXU294" s="730"/>
      <c r="QXV294" s="730"/>
      <c r="QXW294" s="730"/>
      <c r="QXX294" s="730"/>
      <c r="QXY294" s="730"/>
      <c r="QXZ294" s="730"/>
      <c r="QYA294" s="730"/>
      <c r="QYB294" s="730"/>
      <c r="QYC294" s="730"/>
      <c r="QYD294" s="730"/>
      <c r="QYE294" s="730"/>
      <c r="QYF294" s="730"/>
      <c r="QYG294" s="730"/>
      <c r="QYH294" s="730"/>
      <c r="QYI294" s="730"/>
      <c r="QYJ294" s="730"/>
      <c r="QYK294" s="730"/>
      <c r="QYL294" s="730"/>
      <c r="QYM294" s="730"/>
      <c r="QYN294" s="730"/>
      <c r="QYO294" s="730"/>
      <c r="QYP294" s="730"/>
      <c r="QYQ294" s="730"/>
      <c r="QYR294" s="730"/>
      <c r="QYS294" s="730"/>
      <c r="QYT294" s="730"/>
      <c r="QYU294" s="730"/>
      <c r="QYV294" s="730"/>
      <c r="QYW294" s="730"/>
      <c r="QYX294" s="730"/>
      <c r="QYY294" s="730"/>
      <c r="QYZ294" s="730"/>
      <c r="QZA294" s="730"/>
      <c r="QZB294" s="730"/>
      <c r="QZC294" s="730"/>
      <c r="QZD294" s="730"/>
      <c r="QZE294" s="730"/>
      <c r="QZF294" s="730"/>
      <c r="QZG294" s="730"/>
      <c r="QZH294" s="730"/>
      <c r="QZI294" s="730"/>
      <c r="QZJ294" s="730"/>
      <c r="QZK294" s="730"/>
      <c r="QZL294" s="730"/>
      <c r="QZM294" s="730"/>
      <c r="QZN294" s="730"/>
      <c r="QZO294" s="730"/>
      <c r="QZP294" s="730"/>
      <c r="QZQ294" s="730"/>
      <c r="QZR294" s="730"/>
      <c r="QZS294" s="730"/>
      <c r="QZT294" s="730"/>
      <c r="QZU294" s="730"/>
      <c r="QZV294" s="730"/>
      <c r="QZW294" s="730"/>
      <c r="QZX294" s="730"/>
      <c r="QZY294" s="730"/>
      <c r="QZZ294" s="730"/>
      <c r="RAA294" s="730"/>
      <c r="RAB294" s="730"/>
      <c r="RAC294" s="730"/>
      <c r="RAD294" s="730"/>
      <c r="RAE294" s="730"/>
      <c r="RAF294" s="730"/>
      <c r="RAG294" s="730"/>
      <c r="RAH294" s="730"/>
      <c r="RAI294" s="730"/>
      <c r="RAJ294" s="730"/>
      <c r="RAK294" s="730"/>
      <c r="RAL294" s="730"/>
      <c r="RAM294" s="730"/>
      <c r="RAN294" s="730"/>
      <c r="RAO294" s="730"/>
      <c r="RAP294" s="730"/>
      <c r="RAQ294" s="730"/>
      <c r="RAR294" s="730"/>
      <c r="RAS294" s="730"/>
      <c r="RAT294" s="730"/>
      <c r="RAU294" s="730"/>
      <c r="RAV294" s="730"/>
      <c r="RAW294" s="730"/>
      <c r="RAX294" s="730"/>
      <c r="RAY294" s="730"/>
      <c r="RAZ294" s="730"/>
      <c r="RBA294" s="730"/>
      <c r="RBB294" s="730"/>
      <c r="RBC294" s="730"/>
      <c r="RBD294" s="730"/>
      <c r="RBE294" s="730"/>
      <c r="RBF294" s="730"/>
      <c r="RBG294" s="730"/>
      <c r="RBH294" s="730"/>
      <c r="RBI294" s="730"/>
      <c r="RBJ294" s="730"/>
      <c r="RBK294" s="730"/>
      <c r="RBL294" s="730"/>
      <c r="RBM294" s="730"/>
      <c r="RBN294" s="730"/>
      <c r="RBO294" s="730"/>
      <c r="RBP294" s="730"/>
      <c r="RBQ294" s="730"/>
      <c r="RBR294" s="730"/>
      <c r="RBS294" s="730"/>
      <c r="RBT294" s="730"/>
      <c r="RBU294" s="730"/>
      <c r="RBV294" s="730"/>
      <c r="RBW294" s="730"/>
      <c r="RBX294" s="730"/>
      <c r="RBY294" s="730"/>
      <c r="RBZ294" s="730"/>
      <c r="RCA294" s="730"/>
      <c r="RCB294" s="730"/>
      <c r="RCC294" s="730"/>
      <c r="RCD294" s="730"/>
      <c r="RCE294" s="730"/>
      <c r="RCF294" s="730"/>
      <c r="RCG294" s="730"/>
      <c r="RCH294" s="730"/>
      <c r="RCI294" s="730"/>
      <c r="RCJ294" s="730"/>
      <c r="RCK294" s="730"/>
      <c r="RCL294" s="730"/>
      <c r="RCM294" s="730"/>
      <c r="RCN294" s="730"/>
      <c r="RCO294" s="730"/>
      <c r="RCP294" s="730"/>
      <c r="RCQ294" s="730"/>
      <c r="RCR294" s="730"/>
      <c r="RCS294" s="730"/>
      <c r="RCT294" s="730"/>
      <c r="RCU294" s="730"/>
      <c r="RCV294" s="730"/>
      <c r="RCW294" s="730"/>
      <c r="RCX294" s="730"/>
      <c r="RCY294" s="730"/>
      <c r="RCZ294" s="730"/>
      <c r="RDA294" s="730"/>
      <c r="RDB294" s="730"/>
      <c r="RDC294" s="730"/>
      <c r="RDD294" s="730"/>
      <c r="RDE294" s="730"/>
      <c r="RDF294" s="730"/>
      <c r="RDG294" s="730"/>
      <c r="RDH294" s="730"/>
      <c r="RDI294" s="730"/>
      <c r="RDJ294" s="730"/>
      <c r="RDK294" s="730"/>
      <c r="RDL294" s="730"/>
      <c r="RDM294" s="730"/>
      <c r="RDN294" s="730"/>
      <c r="RDO294" s="730"/>
      <c r="RDP294" s="730"/>
      <c r="RDQ294" s="730"/>
      <c r="RDR294" s="730"/>
      <c r="RDS294" s="730"/>
      <c r="RDT294" s="730"/>
      <c r="RDU294" s="730"/>
      <c r="RDV294" s="730"/>
      <c r="RDW294" s="730"/>
      <c r="RDX294" s="730"/>
      <c r="RDY294" s="730"/>
      <c r="RDZ294" s="730"/>
      <c r="REA294" s="730"/>
      <c r="REB294" s="730"/>
      <c r="REC294" s="730"/>
      <c r="RED294" s="730"/>
      <c r="REE294" s="730"/>
      <c r="REF294" s="730"/>
      <c r="REG294" s="730"/>
      <c r="REH294" s="730"/>
      <c r="REI294" s="730"/>
      <c r="REJ294" s="730"/>
      <c r="REK294" s="730"/>
      <c r="REL294" s="730"/>
      <c r="REM294" s="730"/>
      <c r="REN294" s="730"/>
      <c r="REO294" s="730"/>
      <c r="REP294" s="730"/>
      <c r="REQ294" s="730"/>
      <c r="RER294" s="730"/>
      <c r="RES294" s="730"/>
      <c r="RET294" s="730"/>
      <c r="REU294" s="730"/>
      <c r="REV294" s="730"/>
      <c r="REW294" s="730"/>
      <c r="REX294" s="730"/>
      <c r="REY294" s="730"/>
      <c r="REZ294" s="730"/>
      <c r="RFA294" s="730"/>
      <c r="RFB294" s="730"/>
      <c r="RFC294" s="730"/>
      <c r="RFD294" s="730"/>
      <c r="RFE294" s="730"/>
      <c r="RFF294" s="730"/>
      <c r="RFG294" s="730"/>
      <c r="RFH294" s="730"/>
      <c r="RFI294" s="730"/>
      <c r="RFJ294" s="730"/>
      <c r="RFK294" s="730"/>
      <c r="RFL294" s="730"/>
      <c r="RFM294" s="730"/>
      <c r="RFN294" s="730"/>
      <c r="RFO294" s="730"/>
      <c r="RFP294" s="730"/>
      <c r="RFQ294" s="730"/>
      <c r="RFR294" s="730"/>
      <c r="RFS294" s="730"/>
      <c r="RFT294" s="730"/>
      <c r="RFU294" s="730"/>
      <c r="RFV294" s="730"/>
      <c r="RFW294" s="730"/>
      <c r="RFX294" s="730"/>
      <c r="RFY294" s="730"/>
      <c r="RFZ294" s="730"/>
      <c r="RGA294" s="730"/>
      <c r="RGB294" s="730"/>
      <c r="RGC294" s="730"/>
      <c r="RGD294" s="730"/>
      <c r="RGE294" s="730"/>
      <c r="RGF294" s="730"/>
      <c r="RGG294" s="730"/>
      <c r="RGH294" s="730"/>
      <c r="RGI294" s="730"/>
      <c r="RGJ294" s="730"/>
      <c r="RGK294" s="730"/>
      <c r="RGL294" s="730"/>
      <c r="RGM294" s="730"/>
      <c r="RGN294" s="730"/>
      <c r="RGO294" s="730"/>
      <c r="RGP294" s="730"/>
      <c r="RGQ294" s="730"/>
      <c r="RGR294" s="730"/>
      <c r="RGS294" s="730"/>
      <c r="RGT294" s="730"/>
      <c r="RGU294" s="730"/>
      <c r="RGV294" s="730"/>
      <c r="RGW294" s="730"/>
      <c r="RGX294" s="730"/>
      <c r="RGY294" s="730"/>
      <c r="RGZ294" s="730"/>
      <c r="RHA294" s="730"/>
      <c r="RHB294" s="730"/>
      <c r="RHC294" s="730"/>
      <c r="RHD294" s="730"/>
      <c r="RHE294" s="730"/>
      <c r="RHF294" s="730"/>
      <c r="RHG294" s="730"/>
      <c r="RHH294" s="730"/>
      <c r="RHI294" s="730"/>
      <c r="RHJ294" s="730"/>
      <c r="RHK294" s="730"/>
      <c r="RHL294" s="730"/>
      <c r="RHM294" s="730"/>
      <c r="RHN294" s="730"/>
      <c r="RHO294" s="730"/>
      <c r="RHP294" s="730"/>
      <c r="RHQ294" s="730"/>
      <c r="RHR294" s="730"/>
      <c r="RHS294" s="730"/>
      <c r="RHT294" s="730"/>
      <c r="RHU294" s="730"/>
      <c r="RHV294" s="730"/>
      <c r="RHW294" s="730"/>
      <c r="RHX294" s="730"/>
      <c r="RHY294" s="730"/>
      <c r="RHZ294" s="730"/>
      <c r="RIA294" s="730"/>
      <c r="RIB294" s="730"/>
      <c r="RIC294" s="730"/>
      <c r="RID294" s="730"/>
      <c r="RIE294" s="730"/>
      <c r="RIF294" s="730"/>
      <c r="RIG294" s="730"/>
      <c r="RIH294" s="730"/>
      <c r="RII294" s="730"/>
      <c r="RIJ294" s="730"/>
      <c r="RIK294" s="730"/>
      <c r="RIL294" s="730"/>
      <c r="RIM294" s="730"/>
      <c r="RIN294" s="730"/>
      <c r="RIO294" s="730"/>
      <c r="RIP294" s="730"/>
      <c r="RIQ294" s="730"/>
      <c r="RIR294" s="730"/>
      <c r="RIS294" s="730"/>
      <c r="RIT294" s="730"/>
      <c r="RIU294" s="730"/>
      <c r="RIV294" s="730"/>
      <c r="RIW294" s="730"/>
      <c r="RIX294" s="730"/>
      <c r="RIY294" s="730"/>
      <c r="RIZ294" s="730"/>
      <c r="RJA294" s="730"/>
      <c r="RJB294" s="730"/>
      <c r="RJC294" s="730"/>
      <c r="RJD294" s="730"/>
      <c r="RJE294" s="730"/>
      <c r="RJF294" s="730"/>
      <c r="RJG294" s="730"/>
      <c r="RJH294" s="730"/>
      <c r="RJI294" s="730"/>
      <c r="RJJ294" s="730"/>
      <c r="RJK294" s="730"/>
      <c r="RJL294" s="730"/>
      <c r="RJM294" s="730"/>
      <c r="RJN294" s="730"/>
      <c r="RJO294" s="730"/>
      <c r="RJP294" s="730"/>
      <c r="RJQ294" s="730"/>
      <c r="RJR294" s="730"/>
      <c r="RJS294" s="730"/>
      <c r="RJT294" s="730"/>
      <c r="RJU294" s="730"/>
      <c r="RJV294" s="730"/>
      <c r="RJW294" s="730"/>
      <c r="RJX294" s="730"/>
      <c r="RJY294" s="730"/>
      <c r="RJZ294" s="730"/>
      <c r="RKA294" s="730"/>
      <c r="RKB294" s="730"/>
      <c r="RKC294" s="730"/>
      <c r="RKD294" s="730"/>
      <c r="RKE294" s="730"/>
      <c r="RKF294" s="730"/>
      <c r="RKG294" s="730"/>
      <c r="RKH294" s="730"/>
      <c r="RKI294" s="730"/>
      <c r="RKJ294" s="730"/>
      <c r="RKK294" s="730"/>
      <c r="RKL294" s="730"/>
      <c r="RKM294" s="730"/>
      <c r="RKN294" s="730"/>
      <c r="RKO294" s="730"/>
      <c r="RKP294" s="730"/>
      <c r="RKQ294" s="730"/>
      <c r="RKR294" s="730"/>
      <c r="RKS294" s="730"/>
      <c r="RKT294" s="730"/>
      <c r="RKU294" s="730"/>
      <c r="RKV294" s="730"/>
      <c r="RKW294" s="730"/>
      <c r="RKX294" s="730"/>
      <c r="RKY294" s="730"/>
      <c r="RKZ294" s="730"/>
      <c r="RLA294" s="730"/>
      <c r="RLB294" s="730"/>
      <c r="RLC294" s="730"/>
      <c r="RLD294" s="730"/>
      <c r="RLE294" s="730"/>
      <c r="RLF294" s="730"/>
      <c r="RLG294" s="730"/>
      <c r="RLH294" s="730"/>
      <c r="RLI294" s="730"/>
      <c r="RLJ294" s="730"/>
      <c r="RLK294" s="730"/>
      <c r="RLL294" s="730"/>
      <c r="RLM294" s="730"/>
      <c r="RLN294" s="730"/>
      <c r="RLO294" s="730"/>
      <c r="RLP294" s="730"/>
      <c r="RLQ294" s="730"/>
      <c r="RLR294" s="730"/>
      <c r="RLS294" s="730"/>
      <c r="RLT294" s="730"/>
      <c r="RLU294" s="730"/>
      <c r="RLV294" s="730"/>
      <c r="RLW294" s="730"/>
      <c r="RLX294" s="730"/>
      <c r="RLY294" s="730"/>
      <c r="RLZ294" s="730"/>
      <c r="RMA294" s="730"/>
      <c r="RMB294" s="730"/>
      <c r="RMC294" s="730"/>
      <c r="RMD294" s="730"/>
      <c r="RME294" s="730"/>
      <c r="RMF294" s="730"/>
      <c r="RMG294" s="730"/>
      <c r="RMH294" s="730"/>
      <c r="RMI294" s="730"/>
      <c r="RMJ294" s="730"/>
      <c r="RMK294" s="730"/>
      <c r="RML294" s="730"/>
      <c r="RMM294" s="730"/>
      <c r="RMN294" s="730"/>
      <c r="RMO294" s="730"/>
      <c r="RMP294" s="730"/>
      <c r="RMQ294" s="730"/>
      <c r="RMR294" s="730"/>
      <c r="RMS294" s="730"/>
      <c r="RMT294" s="730"/>
      <c r="RMU294" s="730"/>
      <c r="RMV294" s="730"/>
      <c r="RMW294" s="730"/>
      <c r="RMX294" s="730"/>
      <c r="RMY294" s="730"/>
      <c r="RMZ294" s="730"/>
      <c r="RNA294" s="730"/>
      <c r="RNB294" s="730"/>
      <c r="RNC294" s="730"/>
      <c r="RND294" s="730"/>
      <c r="RNE294" s="730"/>
      <c r="RNF294" s="730"/>
      <c r="RNG294" s="730"/>
      <c r="RNH294" s="730"/>
      <c r="RNI294" s="730"/>
      <c r="RNJ294" s="730"/>
      <c r="RNK294" s="730"/>
      <c r="RNL294" s="730"/>
      <c r="RNM294" s="730"/>
      <c r="RNN294" s="730"/>
      <c r="RNO294" s="730"/>
      <c r="RNP294" s="730"/>
      <c r="RNQ294" s="730"/>
      <c r="RNR294" s="730"/>
      <c r="RNS294" s="730"/>
      <c r="RNT294" s="730"/>
      <c r="RNU294" s="730"/>
      <c r="RNV294" s="730"/>
      <c r="RNW294" s="730"/>
      <c r="RNX294" s="730"/>
      <c r="RNY294" s="730"/>
      <c r="RNZ294" s="730"/>
      <c r="ROA294" s="730"/>
      <c r="ROB294" s="730"/>
      <c r="ROC294" s="730"/>
      <c r="ROD294" s="730"/>
      <c r="ROE294" s="730"/>
      <c r="ROF294" s="730"/>
      <c r="ROG294" s="730"/>
      <c r="ROH294" s="730"/>
      <c r="ROI294" s="730"/>
      <c r="ROJ294" s="730"/>
      <c r="ROK294" s="730"/>
      <c r="ROL294" s="730"/>
      <c r="ROM294" s="730"/>
      <c r="RON294" s="730"/>
      <c r="ROO294" s="730"/>
      <c r="ROP294" s="730"/>
      <c r="ROQ294" s="730"/>
      <c r="ROR294" s="730"/>
      <c r="ROS294" s="730"/>
      <c r="ROT294" s="730"/>
      <c r="ROU294" s="730"/>
      <c r="ROV294" s="730"/>
      <c r="ROW294" s="730"/>
      <c r="ROX294" s="730"/>
      <c r="ROY294" s="730"/>
      <c r="ROZ294" s="730"/>
      <c r="RPA294" s="730"/>
      <c r="RPB294" s="730"/>
      <c r="RPC294" s="730"/>
      <c r="RPD294" s="730"/>
      <c r="RPE294" s="730"/>
      <c r="RPF294" s="730"/>
      <c r="RPG294" s="730"/>
      <c r="RPH294" s="730"/>
      <c r="RPI294" s="730"/>
      <c r="RPJ294" s="730"/>
      <c r="RPK294" s="730"/>
      <c r="RPL294" s="730"/>
      <c r="RPM294" s="730"/>
      <c r="RPN294" s="730"/>
      <c r="RPO294" s="730"/>
      <c r="RPP294" s="730"/>
      <c r="RPQ294" s="730"/>
      <c r="RPR294" s="730"/>
      <c r="RPS294" s="730"/>
      <c r="RPT294" s="730"/>
      <c r="RPU294" s="730"/>
      <c r="RPV294" s="730"/>
      <c r="RPW294" s="730"/>
      <c r="RPX294" s="730"/>
      <c r="RPY294" s="730"/>
      <c r="RPZ294" s="730"/>
      <c r="RQA294" s="730"/>
      <c r="RQB294" s="730"/>
      <c r="RQC294" s="730"/>
      <c r="RQD294" s="730"/>
      <c r="RQE294" s="730"/>
      <c r="RQF294" s="730"/>
      <c r="RQG294" s="730"/>
      <c r="RQH294" s="730"/>
      <c r="RQI294" s="730"/>
      <c r="RQJ294" s="730"/>
      <c r="RQK294" s="730"/>
      <c r="RQL294" s="730"/>
      <c r="RQM294" s="730"/>
      <c r="RQN294" s="730"/>
      <c r="RQO294" s="730"/>
      <c r="RQP294" s="730"/>
      <c r="RQQ294" s="730"/>
      <c r="RQR294" s="730"/>
      <c r="RQS294" s="730"/>
      <c r="RQT294" s="730"/>
      <c r="RQU294" s="730"/>
      <c r="RQV294" s="730"/>
      <c r="RQW294" s="730"/>
      <c r="RQX294" s="730"/>
      <c r="RQY294" s="730"/>
      <c r="RQZ294" s="730"/>
      <c r="RRA294" s="730"/>
      <c r="RRB294" s="730"/>
      <c r="RRC294" s="730"/>
      <c r="RRD294" s="730"/>
      <c r="RRE294" s="730"/>
      <c r="RRF294" s="730"/>
      <c r="RRG294" s="730"/>
      <c r="RRH294" s="730"/>
      <c r="RRI294" s="730"/>
      <c r="RRJ294" s="730"/>
      <c r="RRK294" s="730"/>
      <c r="RRL294" s="730"/>
      <c r="RRM294" s="730"/>
      <c r="RRN294" s="730"/>
      <c r="RRO294" s="730"/>
      <c r="RRP294" s="730"/>
      <c r="RRQ294" s="730"/>
      <c r="RRR294" s="730"/>
      <c r="RRS294" s="730"/>
      <c r="RRT294" s="730"/>
      <c r="RRU294" s="730"/>
      <c r="RRV294" s="730"/>
      <c r="RRW294" s="730"/>
      <c r="RRX294" s="730"/>
      <c r="RRY294" s="730"/>
      <c r="RRZ294" s="730"/>
      <c r="RSA294" s="730"/>
      <c r="RSB294" s="730"/>
      <c r="RSC294" s="730"/>
      <c r="RSD294" s="730"/>
      <c r="RSE294" s="730"/>
      <c r="RSF294" s="730"/>
      <c r="RSG294" s="730"/>
      <c r="RSH294" s="730"/>
      <c r="RSI294" s="730"/>
      <c r="RSJ294" s="730"/>
      <c r="RSK294" s="730"/>
      <c r="RSL294" s="730"/>
      <c r="RSM294" s="730"/>
      <c r="RSN294" s="730"/>
      <c r="RSO294" s="730"/>
      <c r="RSP294" s="730"/>
      <c r="RSQ294" s="730"/>
      <c r="RSR294" s="730"/>
      <c r="RSS294" s="730"/>
      <c r="RST294" s="730"/>
      <c r="RSU294" s="730"/>
      <c r="RSV294" s="730"/>
      <c r="RSW294" s="730"/>
      <c r="RSX294" s="730"/>
      <c r="RSY294" s="730"/>
      <c r="RSZ294" s="730"/>
      <c r="RTA294" s="730"/>
      <c r="RTB294" s="730"/>
      <c r="RTC294" s="730"/>
      <c r="RTD294" s="730"/>
      <c r="RTE294" s="730"/>
      <c r="RTF294" s="730"/>
      <c r="RTG294" s="730"/>
      <c r="RTH294" s="730"/>
      <c r="RTI294" s="730"/>
      <c r="RTJ294" s="730"/>
      <c r="RTK294" s="730"/>
      <c r="RTL294" s="730"/>
      <c r="RTM294" s="730"/>
      <c r="RTN294" s="730"/>
      <c r="RTO294" s="730"/>
      <c r="RTP294" s="730"/>
      <c r="RTQ294" s="730"/>
      <c r="RTR294" s="730"/>
      <c r="RTS294" s="730"/>
      <c r="RTT294" s="730"/>
      <c r="RTU294" s="730"/>
      <c r="RTV294" s="730"/>
      <c r="RTW294" s="730"/>
      <c r="RTX294" s="730"/>
      <c r="RTY294" s="730"/>
      <c r="RTZ294" s="730"/>
      <c r="RUA294" s="730"/>
      <c r="RUB294" s="730"/>
      <c r="RUC294" s="730"/>
      <c r="RUD294" s="730"/>
      <c r="RUE294" s="730"/>
      <c r="RUF294" s="730"/>
      <c r="RUG294" s="730"/>
      <c r="RUH294" s="730"/>
      <c r="RUI294" s="730"/>
      <c r="RUJ294" s="730"/>
      <c r="RUK294" s="730"/>
      <c r="RUL294" s="730"/>
      <c r="RUM294" s="730"/>
      <c r="RUN294" s="730"/>
      <c r="RUO294" s="730"/>
      <c r="RUP294" s="730"/>
      <c r="RUQ294" s="730"/>
      <c r="RUR294" s="730"/>
      <c r="RUS294" s="730"/>
      <c r="RUT294" s="730"/>
      <c r="RUU294" s="730"/>
      <c r="RUV294" s="730"/>
      <c r="RUW294" s="730"/>
      <c r="RUX294" s="730"/>
      <c r="RUY294" s="730"/>
      <c r="RUZ294" s="730"/>
      <c r="RVA294" s="730"/>
      <c r="RVB294" s="730"/>
      <c r="RVC294" s="730"/>
      <c r="RVD294" s="730"/>
      <c r="RVE294" s="730"/>
      <c r="RVF294" s="730"/>
      <c r="RVG294" s="730"/>
      <c r="RVH294" s="730"/>
      <c r="RVI294" s="730"/>
      <c r="RVJ294" s="730"/>
      <c r="RVK294" s="730"/>
      <c r="RVL294" s="730"/>
      <c r="RVM294" s="730"/>
      <c r="RVN294" s="730"/>
      <c r="RVO294" s="730"/>
      <c r="RVP294" s="730"/>
      <c r="RVQ294" s="730"/>
      <c r="RVR294" s="730"/>
      <c r="RVS294" s="730"/>
      <c r="RVT294" s="730"/>
      <c r="RVU294" s="730"/>
      <c r="RVV294" s="730"/>
      <c r="RVW294" s="730"/>
      <c r="RVX294" s="730"/>
      <c r="RVY294" s="730"/>
      <c r="RVZ294" s="730"/>
      <c r="RWA294" s="730"/>
      <c r="RWB294" s="730"/>
      <c r="RWC294" s="730"/>
      <c r="RWD294" s="730"/>
      <c r="RWE294" s="730"/>
      <c r="RWF294" s="730"/>
      <c r="RWG294" s="730"/>
      <c r="RWH294" s="730"/>
      <c r="RWI294" s="730"/>
      <c r="RWJ294" s="730"/>
      <c r="RWK294" s="730"/>
      <c r="RWL294" s="730"/>
      <c r="RWM294" s="730"/>
      <c r="RWN294" s="730"/>
      <c r="RWO294" s="730"/>
      <c r="RWP294" s="730"/>
      <c r="RWQ294" s="730"/>
      <c r="RWR294" s="730"/>
      <c r="RWS294" s="730"/>
      <c r="RWT294" s="730"/>
      <c r="RWU294" s="730"/>
      <c r="RWV294" s="730"/>
      <c r="RWW294" s="730"/>
      <c r="RWX294" s="730"/>
      <c r="RWY294" s="730"/>
      <c r="RWZ294" s="730"/>
      <c r="RXA294" s="730"/>
      <c r="RXB294" s="730"/>
      <c r="RXC294" s="730"/>
      <c r="RXD294" s="730"/>
      <c r="RXE294" s="730"/>
      <c r="RXF294" s="730"/>
      <c r="RXG294" s="730"/>
      <c r="RXH294" s="730"/>
      <c r="RXI294" s="730"/>
      <c r="RXJ294" s="730"/>
      <c r="RXK294" s="730"/>
      <c r="RXL294" s="730"/>
      <c r="RXM294" s="730"/>
      <c r="RXN294" s="730"/>
      <c r="RXO294" s="730"/>
      <c r="RXP294" s="730"/>
      <c r="RXQ294" s="730"/>
      <c r="RXR294" s="730"/>
      <c r="RXS294" s="730"/>
      <c r="RXT294" s="730"/>
      <c r="RXU294" s="730"/>
      <c r="RXV294" s="730"/>
      <c r="RXW294" s="730"/>
      <c r="RXX294" s="730"/>
      <c r="RXY294" s="730"/>
      <c r="RXZ294" s="730"/>
      <c r="RYA294" s="730"/>
      <c r="RYB294" s="730"/>
      <c r="RYC294" s="730"/>
      <c r="RYD294" s="730"/>
      <c r="RYE294" s="730"/>
      <c r="RYF294" s="730"/>
      <c r="RYG294" s="730"/>
      <c r="RYH294" s="730"/>
      <c r="RYI294" s="730"/>
      <c r="RYJ294" s="730"/>
      <c r="RYK294" s="730"/>
      <c r="RYL294" s="730"/>
      <c r="RYM294" s="730"/>
      <c r="RYN294" s="730"/>
      <c r="RYO294" s="730"/>
      <c r="RYP294" s="730"/>
      <c r="RYQ294" s="730"/>
      <c r="RYR294" s="730"/>
      <c r="RYS294" s="730"/>
      <c r="RYT294" s="730"/>
      <c r="RYU294" s="730"/>
      <c r="RYV294" s="730"/>
      <c r="RYW294" s="730"/>
      <c r="RYX294" s="730"/>
      <c r="RYY294" s="730"/>
      <c r="RYZ294" s="730"/>
      <c r="RZA294" s="730"/>
      <c r="RZB294" s="730"/>
      <c r="RZC294" s="730"/>
      <c r="RZD294" s="730"/>
      <c r="RZE294" s="730"/>
      <c r="RZF294" s="730"/>
      <c r="RZG294" s="730"/>
      <c r="RZH294" s="730"/>
      <c r="RZI294" s="730"/>
      <c r="RZJ294" s="730"/>
      <c r="RZK294" s="730"/>
      <c r="RZL294" s="730"/>
      <c r="RZM294" s="730"/>
      <c r="RZN294" s="730"/>
      <c r="RZO294" s="730"/>
      <c r="RZP294" s="730"/>
      <c r="RZQ294" s="730"/>
      <c r="RZR294" s="730"/>
      <c r="RZS294" s="730"/>
      <c r="RZT294" s="730"/>
      <c r="RZU294" s="730"/>
      <c r="RZV294" s="730"/>
      <c r="RZW294" s="730"/>
      <c r="RZX294" s="730"/>
      <c r="RZY294" s="730"/>
      <c r="RZZ294" s="730"/>
      <c r="SAA294" s="730"/>
      <c r="SAB294" s="730"/>
      <c r="SAC294" s="730"/>
      <c r="SAD294" s="730"/>
      <c r="SAE294" s="730"/>
      <c r="SAF294" s="730"/>
      <c r="SAG294" s="730"/>
      <c r="SAH294" s="730"/>
      <c r="SAI294" s="730"/>
      <c r="SAJ294" s="730"/>
      <c r="SAK294" s="730"/>
      <c r="SAL294" s="730"/>
      <c r="SAM294" s="730"/>
      <c r="SAN294" s="730"/>
      <c r="SAO294" s="730"/>
      <c r="SAP294" s="730"/>
      <c r="SAQ294" s="730"/>
      <c r="SAR294" s="730"/>
      <c r="SAS294" s="730"/>
      <c r="SAT294" s="730"/>
      <c r="SAU294" s="730"/>
      <c r="SAV294" s="730"/>
      <c r="SAW294" s="730"/>
      <c r="SAX294" s="730"/>
      <c r="SAY294" s="730"/>
      <c r="SAZ294" s="730"/>
      <c r="SBA294" s="730"/>
      <c r="SBB294" s="730"/>
      <c r="SBC294" s="730"/>
      <c r="SBD294" s="730"/>
      <c r="SBE294" s="730"/>
      <c r="SBF294" s="730"/>
      <c r="SBG294" s="730"/>
      <c r="SBH294" s="730"/>
      <c r="SBI294" s="730"/>
      <c r="SBJ294" s="730"/>
      <c r="SBK294" s="730"/>
      <c r="SBL294" s="730"/>
      <c r="SBM294" s="730"/>
      <c r="SBN294" s="730"/>
      <c r="SBO294" s="730"/>
      <c r="SBP294" s="730"/>
      <c r="SBQ294" s="730"/>
      <c r="SBR294" s="730"/>
      <c r="SBS294" s="730"/>
      <c r="SBT294" s="730"/>
      <c r="SBU294" s="730"/>
      <c r="SBV294" s="730"/>
      <c r="SBW294" s="730"/>
      <c r="SBX294" s="730"/>
      <c r="SBY294" s="730"/>
      <c r="SBZ294" s="730"/>
      <c r="SCA294" s="730"/>
      <c r="SCB294" s="730"/>
      <c r="SCC294" s="730"/>
      <c r="SCD294" s="730"/>
      <c r="SCE294" s="730"/>
      <c r="SCF294" s="730"/>
      <c r="SCG294" s="730"/>
      <c r="SCH294" s="730"/>
      <c r="SCI294" s="730"/>
      <c r="SCJ294" s="730"/>
      <c r="SCK294" s="730"/>
      <c r="SCL294" s="730"/>
      <c r="SCM294" s="730"/>
      <c r="SCN294" s="730"/>
      <c r="SCO294" s="730"/>
      <c r="SCP294" s="730"/>
      <c r="SCQ294" s="730"/>
      <c r="SCR294" s="730"/>
      <c r="SCS294" s="730"/>
      <c r="SCT294" s="730"/>
      <c r="SCU294" s="730"/>
      <c r="SCV294" s="730"/>
      <c r="SCW294" s="730"/>
      <c r="SCX294" s="730"/>
      <c r="SCY294" s="730"/>
      <c r="SCZ294" s="730"/>
      <c r="SDA294" s="730"/>
      <c r="SDB294" s="730"/>
      <c r="SDC294" s="730"/>
      <c r="SDD294" s="730"/>
      <c r="SDE294" s="730"/>
      <c r="SDF294" s="730"/>
      <c r="SDG294" s="730"/>
      <c r="SDH294" s="730"/>
      <c r="SDI294" s="730"/>
      <c r="SDJ294" s="730"/>
      <c r="SDK294" s="730"/>
      <c r="SDL294" s="730"/>
      <c r="SDM294" s="730"/>
      <c r="SDN294" s="730"/>
      <c r="SDO294" s="730"/>
      <c r="SDP294" s="730"/>
      <c r="SDQ294" s="730"/>
      <c r="SDR294" s="730"/>
      <c r="SDS294" s="730"/>
      <c r="SDT294" s="730"/>
      <c r="SDU294" s="730"/>
      <c r="SDV294" s="730"/>
      <c r="SDW294" s="730"/>
      <c r="SDX294" s="730"/>
      <c r="SDY294" s="730"/>
      <c r="SDZ294" s="730"/>
      <c r="SEA294" s="730"/>
      <c r="SEB294" s="730"/>
      <c r="SEC294" s="730"/>
      <c r="SED294" s="730"/>
      <c r="SEE294" s="730"/>
      <c r="SEF294" s="730"/>
      <c r="SEG294" s="730"/>
      <c r="SEH294" s="730"/>
      <c r="SEI294" s="730"/>
      <c r="SEJ294" s="730"/>
      <c r="SEK294" s="730"/>
      <c r="SEL294" s="730"/>
      <c r="SEM294" s="730"/>
      <c r="SEN294" s="730"/>
      <c r="SEO294" s="730"/>
      <c r="SEP294" s="730"/>
      <c r="SEQ294" s="730"/>
      <c r="SER294" s="730"/>
      <c r="SES294" s="730"/>
      <c r="SET294" s="730"/>
      <c r="SEU294" s="730"/>
      <c r="SEV294" s="730"/>
      <c r="SEW294" s="730"/>
      <c r="SEX294" s="730"/>
      <c r="SEY294" s="730"/>
      <c r="SEZ294" s="730"/>
      <c r="SFA294" s="730"/>
      <c r="SFB294" s="730"/>
      <c r="SFC294" s="730"/>
      <c r="SFD294" s="730"/>
      <c r="SFE294" s="730"/>
      <c r="SFF294" s="730"/>
      <c r="SFG294" s="730"/>
      <c r="SFH294" s="730"/>
      <c r="SFI294" s="730"/>
      <c r="SFJ294" s="730"/>
      <c r="SFK294" s="730"/>
      <c r="SFL294" s="730"/>
      <c r="SFM294" s="730"/>
      <c r="SFN294" s="730"/>
      <c r="SFO294" s="730"/>
      <c r="SFP294" s="730"/>
      <c r="SFQ294" s="730"/>
      <c r="SFR294" s="730"/>
      <c r="SFS294" s="730"/>
      <c r="SFT294" s="730"/>
      <c r="SFU294" s="730"/>
      <c r="SFV294" s="730"/>
      <c r="SFW294" s="730"/>
      <c r="SFX294" s="730"/>
      <c r="SFY294" s="730"/>
      <c r="SFZ294" s="730"/>
      <c r="SGA294" s="730"/>
      <c r="SGB294" s="730"/>
      <c r="SGC294" s="730"/>
      <c r="SGD294" s="730"/>
      <c r="SGE294" s="730"/>
      <c r="SGF294" s="730"/>
      <c r="SGG294" s="730"/>
      <c r="SGH294" s="730"/>
      <c r="SGI294" s="730"/>
      <c r="SGJ294" s="730"/>
      <c r="SGK294" s="730"/>
      <c r="SGL294" s="730"/>
      <c r="SGM294" s="730"/>
      <c r="SGN294" s="730"/>
      <c r="SGO294" s="730"/>
      <c r="SGP294" s="730"/>
      <c r="SGQ294" s="730"/>
      <c r="SGR294" s="730"/>
      <c r="SGS294" s="730"/>
      <c r="SGT294" s="730"/>
      <c r="SGU294" s="730"/>
      <c r="SGV294" s="730"/>
      <c r="SGW294" s="730"/>
      <c r="SGX294" s="730"/>
      <c r="SGY294" s="730"/>
      <c r="SGZ294" s="730"/>
      <c r="SHA294" s="730"/>
      <c r="SHB294" s="730"/>
      <c r="SHC294" s="730"/>
      <c r="SHD294" s="730"/>
      <c r="SHE294" s="730"/>
      <c r="SHF294" s="730"/>
      <c r="SHG294" s="730"/>
      <c r="SHH294" s="730"/>
      <c r="SHI294" s="730"/>
      <c r="SHJ294" s="730"/>
      <c r="SHK294" s="730"/>
      <c r="SHL294" s="730"/>
      <c r="SHM294" s="730"/>
      <c r="SHN294" s="730"/>
      <c r="SHO294" s="730"/>
      <c r="SHP294" s="730"/>
      <c r="SHQ294" s="730"/>
      <c r="SHR294" s="730"/>
      <c r="SHS294" s="730"/>
      <c r="SHT294" s="730"/>
      <c r="SHU294" s="730"/>
      <c r="SHV294" s="730"/>
      <c r="SHW294" s="730"/>
      <c r="SHX294" s="730"/>
      <c r="SHY294" s="730"/>
      <c r="SHZ294" s="730"/>
      <c r="SIA294" s="730"/>
      <c r="SIB294" s="730"/>
      <c r="SIC294" s="730"/>
      <c r="SID294" s="730"/>
      <c r="SIE294" s="730"/>
      <c r="SIF294" s="730"/>
      <c r="SIG294" s="730"/>
      <c r="SIH294" s="730"/>
      <c r="SII294" s="730"/>
      <c r="SIJ294" s="730"/>
      <c r="SIK294" s="730"/>
      <c r="SIL294" s="730"/>
      <c r="SIM294" s="730"/>
      <c r="SIN294" s="730"/>
      <c r="SIO294" s="730"/>
      <c r="SIP294" s="730"/>
      <c r="SIQ294" s="730"/>
      <c r="SIR294" s="730"/>
      <c r="SIS294" s="730"/>
      <c r="SIT294" s="730"/>
      <c r="SIU294" s="730"/>
      <c r="SIV294" s="730"/>
      <c r="SIW294" s="730"/>
      <c r="SIX294" s="730"/>
      <c r="SIY294" s="730"/>
      <c r="SIZ294" s="730"/>
      <c r="SJA294" s="730"/>
      <c r="SJB294" s="730"/>
      <c r="SJC294" s="730"/>
      <c r="SJD294" s="730"/>
      <c r="SJE294" s="730"/>
      <c r="SJF294" s="730"/>
      <c r="SJG294" s="730"/>
      <c r="SJH294" s="730"/>
      <c r="SJI294" s="730"/>
      <c r="SJJ294" s="730"/>
      <c r="SJK294" s="730"/>
      <c r="SJL294" s="730"/>
      <c r="SJM294" s="730"/>
      <c r="SJN294" s="730"/>
      <c r="SJO294" s="730"/>
      <c r="SJP294" s="730"/>
      <c r="SJQ294" s="730"/>
      <c r="SJR294" s="730"/>
      <c r="SJS294" s="730"/>
      <c r="SJT294" s="730"/>
      <c r="SJU294" s="730"/>
      <c r="SJV294" s="730"/>
      <c r="SJW294" s="730"/>
      <c r="SJX294" s="730"/>
      <c r="SJY294" s="730"/>
      <c r="SJZ294" s="730"/>
      <c r="SKA294" s="730"/>
      <c r="SKB294" s="730"/>
      <c r="SKC294" s="730"/>
      <c r="SKD294" s="730"/>
      <c r="SKE294" s="730"/>
      <c r="SKF294" s="730"/>
      <c r="SKG294" s="730"/>
      <c r="SKH294" s="730"/>
      <c r="SKI294" s="730"/>
      <c r="SKJ294" s="730"/>
      <c r="SKK294" s="730"/>
      <c r="SKL294" s="730"/>
      <c r="SKM294" s="730"/>
      <c r="SKN294" s="730"/>
      <c r="SKO294" s="730"/>
      <c r="SKP294" s="730"/>
      <c r="SKQ294" s="730"/>
      <c r="SKR294" s="730"/>
      <c r="SKS294" s="730"/>
      <c r="SKT294" s="730"/>
      <c r="SKU294" s="730"/>
      <c r="SKV294" s="730"/>
      <c r="SKW294" s="730"/>
      <c r="SKX294" s="730"/>
      <c r="SKY294" s="730"/>
      <c r="SKZ294" s="730"/>
      <c r="SLA294" s="730"/>
      <c r="SLB294" s="730"/>
      <c r="SLC294" s="730"/>
      <c r="SLD294" s="730"/>
      <c r="SLE294" s="730"/>
      <c r="SLF294" s="730"/>
      <c r="SLG294" s="730"/>
      <c r="SLH294" s="730"/>
      <c r="SLI294" s="730"/>
      <c r="SLJ294" s="730"/>
      <c r="SLK294" s="730"/>
      <c r="SLL294" s="730"/>
      <c r="SLM294" s="730"/>
      <c r="SLN294" s="730"/>
      <c r="SLO294" s="730"/>
      <c r="SLP294" s="730"/>
      <c r="SLQ294" s="730"/>
      <c r="SLR294" s="730"/>
      <c r="SLS294" s="730"/>
      <c r="SLT294" s="730"/>
      <c r="SLU294" s="730"/>
      <c r="SLV294" s="730"/>
      <c r="SLW294" s="730"/>
      <c r="SLX294" s="730"/>
      <c r="SLY294" s="730"/>
      <c r="SLZ294" s="730"/>
      <c r="SMA294" s="730"/>
      <c r="SMB294" s="730"/>
      <c r="SMC294" s="730"/>
      <c r="SMD294" s="730"/>
      <c r="SME294" s="730"/>
      <c r="SMF294" s="730"/>
      <c r="SMG294" s="730"/>
      <c r="SMH294" s="730"/>
      <c r="SMI294" s="730"/>
      <c r="SMJ294" s="730"/>
      <c r="SMK294" s="730"/>
      <c r="SML294" s="730"/>
      <c r="SMM294" s="730"/>
      <c r="SMN294" s="730"/>
      <c r="SMO294" s="730"/>
      <c r="SMP294" s="730"/>
      <c r="SMQ294" s="730"/>
      <c r="SMR294" s="730"/>
      <c r="SMS294" s="730"/>
      <c r="SMT294" s="730"/>
      <c r="SMU294" s="730"/>
      <c r="SMV294" s="730"/>
      <c r="SMW294" s="730"/>
      <c r="SMX294" s="730"/>
      <c r="SMY294" s="730"/>
      <c r="SMZ294" s="730"/>
      <c r="SNA294" s="730"/>
      <c r="SNB294" s="730"/>
      <c r="SNC294" s="730"/>
      <c r="SND294" s="730"/>
      <c r="SNE294" s="730"/>
      <c r="SNF294" s="730"/>
      <c r="SNG294" s="730"/>
      <c r="SNH294" s="730"/>
      <c r="SNI294" s="730"/>
      <c r="SNJ294" s="730"/>
      <c r="SNK294" s="730"/>
      <c r="SNL294" s="730"/>
      <c r="SNM294" s="730"/>
      <c r="SNN294" s="730"/>
      <c r="SNO294" s="730"/>
      <c r="SNP294" s="730"/>
      <c r="SNQ294" s="730"/>
      <c r="SNR294" s="730"/>
      <c r="SNS294" s="730"/>
      <c r="SNT294" s="730"/>
      <c r="SNU294" s="730"/>
      <c r="SNV294" s="730"/>
      <c r="SNW294" s="730"/>
      <c r="SNX294" s="730"/>
      <c r="SNY294" s="730"/>
      <c r="SNZ294" s="730"/>
      <c r="SOA294" s="730"/>
      <c r="SOB294" s="730"/>
      <c r="SOC294" s="730"/>
      <c r="SOD294" s="730"/>
      <c r="SOE294" s="730"/>
      <c r="SOF294" s="730"/>
      <c r="SOG294" s="730"/>
      <c r="SOH294" s="730"/>
      <c r="SOI294" s="730"/>
      <c r="SOJ294" s="730"/>
      <c r="SOK294" s="730"/>
      <c r="SOL294" s="730"/>
      <c r="SOM294" s="730"/>
      <c r="SON294" s="730"/>
      <c r="SOO294" s="730"/>
      <c r="SOP294" s="730"/>
      <c r="SOQ294" s="730"/>
      <c r="SOR294" s="730"/>
      <c r="SOS294" s="730"/>
      <c r="SOT294" s="730"/>
      <c r="SOU294" s="730"/>
      <c r="SOV294" s="730"/>
      <c r="SOW294" s="730"/>
      <c r="SOX294" s="730"/>
      <c r="SOY294" s="730"/>
      <c r="SOZ294" s="730"/>
      <c r="SPA294" s="730"/>
      <c r="SPB294" s="730"/>
      <c r="SPC294" s="730"/>
      <c r="SPD294" s="730"/>
      <c r="SPE294" s="730"/>
      <c r="SPF294" s="730"/>
      <c r="SPG294" s="730"/>
      <c r="SPH294" s="730"/>
      <c r="SPI294" s="730"/>
      <c r="SPJ294" s="730"/>
      <c r="SPK294" s="730"/>
      <c r="SPL294" s="730"/>
      <c r="SPM294" s="730"/>
      <c r="SPN294" s="730"/>
      <c r="SPO294" s="730"/>
      <c r="SPP294" s="730"/>
      <c r="SPQ294" s="730"/>
      <c r="SPR294" s="730"/>
      <c r="SPS294" s="730"/>
      <c r="SPT294" s="730"/>
      <c r="SPU294" s="730"/>
      <c r="SPV294" s="730"/>
      <c r="SPW294" s="730"/>
      <c r="SPX294" s="730"/>
      <c r="SPY294" s="730"/>
      <c r="SPZ294" s="730"/>
      <c r="SQA294" s="730"/>
      <c r="SQB294" s="730"/>
      <c r="SQC294" s="730"/>
      <c r="SQD294" s="730"/>
      <c r="SQE294" s="730"/>
      <c r="SQF294" s="730"/>
      <c r="SQG294" s="730"/>
      <c r="SQH294" s="730"/>
      <c r="SQI294" s="730"/>
      <c r="SQJ294" s="730"/>
      <c r="SQK294" s="730"/>
      <c r="SQL294" s="730"/>
      <c r="SQM294" s="730"/>
      <c r="SQN294" s="730"/>
      <c r="SQO294" s="730"/>
      <c r="SQP294" s="730"/>
      <c r="SQQ294" s="730"/>
      <c r="SQR294" s="730"/>
      <c r="SQS294" s="730"/>
      <c r="SQT294" s="730"/>
      <c r="SQU294" s="730"/>
      <c r="SQV294" s="730"/>
      <c r="SQW294" s="730"/>
      <c r="SQX294" s="730"/>
      <c r="SQY294" s="730"/>
      <c r="SQZ294" s="730"/>
      <c r="SRA294" s="730"/>
      <c r="SRB294" s="730"/>
      <c r="SRC294" s="730"/>
      <c r="SRD294" s="730"/>
      <c r="SRE294" s="730"/>
      <c r="SRF294" s="730"/>
      <c r="SRG294" s="730"/>
      <c r="SRH294" s="730"/>
      <c r="SRI294" s="730"/>
      <c r="SRJ294" s="730"/>
      <c r="SRK294" s="730"/>
      <c r="SRL294" s="730"/>
      <c r="SRM294" s="730"/>
      <c r="SRN294" s="730"/>
      <c r="SRO294" s="730"/>
      <c r="SRP294" s="730"/>
      <c r="SRQ294" s="730"/>
      <c r="SRR294" s="730"/>
      <c r="SRS294" s="730"/>
      <c r="SRT294" s="730"/>
      <c r="SRU294" s="730"/>
      <c r="SRV294" s="730"/>
      <c r="SRW294" s="730"/>
      <c r="SRX294" s="730"/>
      <c r="SRY294" s="730"/>
      <c r="SRZ294" s="730"/>
      <c r="SSA294" s="730"/>
      <c r="SSB294" s="730"/>
      <c r="SSC294" s="730"/>
      <c r="SSD294" s="730"/>
      <c r="SSE294" s="730"/>
      <c r="SSF294" s="730"/>
      <c r="SSG294" s="730"/>
      <c r="SSH294" s="730"/>
      <c r="SSI294" s="730"/>
      <c r="SSJ294" s="730"/>
      <c r="SSK294" s="730"/>
      <c r="SSL294" s="730"/>
      <c r="SSM294" s="730"/>
      <c r="SSN294" s="730"/>
      <c r="SSO294" s="730"/>
      <c r="SSP294" s="730"/>
      <c r="SSQ294" s="730"/>
      <c r="SSR294" s="730"/>
      <c r="SSS294" s="730"/>
      <c r="SST294" s="730"/>
      <c r="SSU294" s="730"/>
      <c r="SSV294" s="730"/>
      <c r="SSW294" s="730"/>
      <c r="SSX294" s="730"/>
      <c r="SSY294" s="730"/>
      <c r="SSZ294" s="730"/>
      <c r="STA294" s="730"/>
      <c r="STB294" s="730"/>
      <c r="STC294" s="730"/>
      <c r="STD294" s="730"/>
      <c r="STE294" s="730"/>
      <c r="STF294" s="730"/>
      <c r="STG294" s="730"/>
      <c r="STH294" s="730"/>
      <c r="STI294" s="730"/>
      <c r="STJ294" s="730"/>
      <c r="STK294" s="730"/>
      <c r="STL294" s="730"/>
      <c r="STM294" s="730"/>
      <c r="STN294" s="730"/>
      <c r="STO294" s="730"/>
      <c r="STP294" s="730"/>
      <c r="STQ294" s="730"/>
      <c r="STR294" s="730"/>
      <c r="STS294" s="730"/>
      <c r="STT294" s="730"/>
      <c r="STU294" s="730"/>
      <c r="STV294" s="730"/>
      <c r="STW294" s="730"/>
      <c r="STX294" s="730"/>
      <c r="STY294" s="730"/>
      <c r="STZ294" s="730"/>
      <c r="SUA294" s="730"/>
      <c r="SUB294" s="730"/>
      <c r="SUC294" s="730"/>
      <c r="SUD294" s="730"/>
      <c r="SUE294" s="730"/>
      <c r="SUF294" s="730"/>
      <c r="SUG294" s="730"/>
      <c r="SUH294" s="730"/>
      <c r="SUI294" s="730"/>
      <c r="SUJ294" s="730"/>
      <c r="SUK294" s="730"/>
      <c r="SUL294" s="730"/>
      <c r="SUM294" s="730"/>
      <c r="SUN294" s="730"/>
      <c r="SUO294" s="730"/>
      <c r="SUP294" s="730"/>
      <c r="SUQ294" s="730"/>
      <c r="SUR294" s="730"/>
      <c r="SUS294" s="730"/>
      <c r="SUT294" s="730"/>
      <c r="SUU294" s="730"/>
      <c r="SUV294" s="730"/>
      <c r="SUW294" s="730"/>
      <c r="SUX294" s="730"/>
      <c r="SUY294" s="730"/>
      <c r="SUZ294" s="730"/>
      <c r="SVA294" s="730"/>
      <c r="SVB294" s="730"/>
      <c r="SVC294" s="730"/>
      <c r="SVD294" s="730"/>
      <c r="SVE294" s="730"/>
      <c r="SVF294" s="730"/>
      <c r="SVG294" s="730"/>
      <c r="SVH294" s="730"/>
      <c r="SVI294" s="730"/>
      <c r="SVJ294" s="730"/>
      <c r="SVK294" s="730"/>
      <c r="SVL294" s="730"/>
      <c r="SVM294" s="730"/>
      <c r="SVN294" s="730"/>
      <c r="SVO294" s="730"/>
      <c r="SVP294" s="730"/>
      <c r="SVQ294" s="730"/>
      <c r="SVR294" s="730"/>
      <c r="SVS294" s="730"/>
      <c r="SVT294" s="730"/>
      <c r="SVU294" s="730"/>
      <c r="SVV294" s="730"/>
      <c r="SVW294" s="730"/>
      <c r="SVX294" s="730"/>
      <c r="SVY294" s="730"/>
      <c r="SVZ294" s="730"/>
      <c r="SWA294" s="730"/>
      <c r="SWB294" s="730"/>
      <c r="SWC294" s="730"/>
      <c r="SWD294" s="730"/>
      <c r="SWE294" s="730"/>
      <c r="SWF294" s="730"/>
      <c r="SWG294" s="730"/>
      <c r="SWH294" s="730"/>
      <c r="SWI294" s="730"/>
      <c r="SWJ294" s="730"/>
      <c r="SWK294" s="730"/>
      <c r="SWL294" s="730"/>
      <c r="SWM294" s="730"/>
      <c r="SWN294" s="730"/>
      <c r="SWO294" s="730"/>
      <c r="SWP294" s="730"/>
      <c r="SWQ294" s="730"/>
      <c r="SWR294" s="730"/>
      <c r="SWS294" s="730"/>
      <c r="SWT294" s="730"/>
      <c r="SWU294" s="730"/>
      <c r="SWV294" s="730"/>
      <c r="SWW294" s="730"/>
      <c r="SWX294" s="730"/>
      <c r="SWY294" s="730"/>
      <c r="SWZ294" s="730"/>
      <c r="SXA294" s="730"/>
      <c r="SXB294" s="730"/>
      <c r="SXC294" s="730"/>
      <c r="SXD294" s="730"/>
      <c r="SXE294" s="730"/>
      <c r="SXF294" s="730"/>
      <c r="SXG294" s="730"/>
      <c r="SXH294" s="730"/>
      <c r="SXI294" s="730"/>
      <c r="SXJ294" s="730"/>
      <c r="SXK294" s="730"/>
      <c r="SXL294" s="730"/>
      <c r="SXM294" s="730"/>
      <c r="SXN294" s="730"/>
      <c r="SXO294" s="730"/>
      <c r="SXP294" s="730"/>
      <c r="SXQ294" s="730"/>
      <c r="SXR294" s="730"/>
      <c r="SXS294" s="730"/>
      <c r="SXT294" s="730"/>
      <c r="SXU294" s="730"/>
      <c r="SXV294" s="730"/>
      <c r="SXW294" s="730"/>
      <c r="SXX294" s="730"/>
      <c r="SXY294" s="730"/>
      <c r="SXZ294" s="730"/>
      <c r="SYA294" s="730"/>
      <c r="SYB294" s="730"/>
      <c r="SYC294" s="730"/>
      <c r="SYD294" s="730"/>
      <c r="SYE294" s="730"/>
      <c r="SYF294" s="730"/>
      <c r="SYG294" s="730"/>
      <c r="SYH294" s="730"/>
      <c r="SYI294" s="730"/>
      <c r="SYJ294" s="730"/>
      <c r="SYK294" s="730"/>
      <c r="SYL294" s="730"/>
      <c r="SYM294" s="730"/>
      <c r="SYN294" s="730"/>
      <c r="SYO294" s="730"/>
      <c r="SYP294" s="730"/>
      <c r="SYQ294" s="730"/>
      <c r="SYR294" s="730"/>
      <c r="SYS294" s="730"/>
      <c r="SYT294" s="730"/>
      <c r="SYU294" s="730"/>
      <c r="SYV294" s="730"/>
      <c r="SYW294" s="730"/>
      <c r="SYX294" s="730"/>
      <c r="SYY294" s="730"/>
      <c r="SYZ294" s="730"/>
      <c r="SZA294" s="730"/>
      <c r="SZB294" s="730"/>
      <c r="SZC294" s="730"/>
      <c r="SZD294" s="730"/>
      <c r="SZE294" s="730"/>
      <c r="SZF294" s="730"/>
      <c r="SZG294" s="730"/>
      <c r="SZH294" s="730"/>
      <c r="SZI294" s="730"/>
      <c r="SZJ294" s="730"/>
      <c r="SZK294" s="730"/>
      <c r="SZL294" s="730"/>
      <c r="SZM294" s="730"/>
      <c r="SZN294" s="730"/>
      <c r="SZO294" s="730"/>
      <c r="SZP294" s="730"/>
      <c r="SZQ294" s="730"/>
      <c r="SZR294" s="730"/>
      <c r="SZS294" s="730"/>
      <c r="SZT294" s="730"/>
      <c r="SZU294" s="730"/>
      <c r="SZV294" s="730"/>
      <c r="SZW294" s="730"/>
      <c r="SZX294" s="730"/>
      <c r="SZY294" s="730"/>
      <c r="SZZ294" s="730"/>
      <c r="TAA294" s="730"/>
      <c r="TAB294" s="730"/>
      <c r="TAC294" s="730"/>
      <c r="TAD294" s="730"/>
      <c r="TAE294" s="730"/>
      <c r="TAF294" s="730"/>
      <c r="TAG294" s="730"/>
      <c r="TAH294" s="730"/>
      <c r="TAI294" s="730"/>
      <c r="TAJ294" s="730"/>
      <c r="TAK294" s="730"/>
      <c r="TAL294" s="730"/>
      <c r="TAM294" s="730"/>
      <c r="TAN294" s="730"/>
      <c r="TAO294" s="730"/>
      <c r="TAP294" s="730"/>
      <c r="TAQ294" s="730"/>
      <c r="TAR294" s="730"/>
      <c r="TAS294" s="730"/>
      <c r="TAT294" s="730"/>
      <c r="TAU294" s="730"/>
      <c r="TAV294" s="730"/>
      <c r="TAW294" s="730"/>
      <c r="TAX294" s="730"/>
      <c r="TAY294" s="730"/>
      <c r="TAZ294" s="730"/>
      <c r="TBA294" s="730"/>
      <c r="TBB294" s="730"/>
      <c r="TBC294" s="730"/>
      <c r="TBD294" s="730"/>
      <c r="TBE294" s="730"/>
      <c r="TBF294" s="730"/>
      <c r="TBG294" s="730"/>
      <c r="TBH294" s="730"/>
      <c r="TBI294" s="730"/>
      <c r="TBJ294" s="730"/>
      <c r="TBK294" s="730"/>
      <c r="TBL294" s="730"/>
      <c r="TBM294" s="730"/>
      <c r="TBN294" s="730"/>
      <c r="TBO294" s="730"/>
      <c r="TBP294" s="730"/>
      <c r="TBQ294" s="730"/>
      <c r="TBR294" s="730"/>
      <c r="TBS294" s="730"/>
      <c r="TBT294" s="730"/>
      <c r="TBU294" s="730"/>
      <c r="TBV294" s="730"/>
      <c r="TBW294" s="730"/>
      <c r="TBX294" s="730"/>
      <c r="TBY294" s="730"/>
      <c r="TBZ294" s="730"/>
      <c r="TCA294" s="730"/>
      <c r="TCB294" s="730"/>
      <c r="TCC294" s="730"/>
      <c r="TCD294" s="730"/>
      <c r="TCE294" s="730"/>
      <c r="TCF294" s="730"/>
      <c r="TCG294" s="730"/>
      <c r="TCH294" s="730"/>
      <c r="TCI294" s="730"/>
      <c r="TCJ294" s="730"/>
      <c r="TCK294" s="730"/>
      <c r="TCL294" s="730"/>
      <c r="TCM294" s="730"/>
      <c r="TCN294" s="730"/>
      <c r="TCO294" s="730"/>
      <c r="TCP294" s="730"/>
      <c r="TCQ294" s="730"/>
      <c r="TCR294" s="730"/>
      <c r="TCS294" s="730"/>
      <c r="TCT294" s="730"/>
      <c r="TCU294" s="730"/>
      <c r="TCV294" s="730"/>
      <c r="TCW294" s="730"/>
      <c r="TCX294" s="730"/>
      <c r="TCY294" s="730"/>
      <c r="TCZ294" s="730"/>
      <c r="TDA294" s="730"/>
      <c r="TDB294" s="730"/>
      <c r="TDC294" s="730"/>
      <c r="TDD294" s="730"/>
      <c r="TDE294" s="730"/>
      <c r="TDF294" s="730"/>
      <c r="TDG294" s="730"/>
      <c r="TDH294" s="730"/>
      <c r="TDI294" s="730"/>
      <c r="TDJ294" s="730"/>
      <c r="TDK294" s="730"/>
      <c r="TDL294" s="730"/>
      <c r="TDM294" s="730"/>
      <c r="TDN294" s="730"/>
      <c r="TDO294" s="730"/>
      <c r="TDP294" s="730"/>
      <c r="TDQ294" s="730"/>
      <c r="TDR294" s="730"/>
      <c r="TDS294" s="730"/>
      <c r="TDT294" s="730"/>
      <c r="TDU294" s="730"/>
      <c r="TDV294" s="730"/>
      <c r="TDW294" s="730"/>
      <c r="TDX294" s="730"/>
      <c r="TDY294" s="730"/>
      <c r="TDZ294" s="730"/>
      <c r="TEA294" s="730"/>
      <c r="TEB294" s="730"/>
      <c r="TEC294" s="730"/>
      <c r="TED294" s="730"/>
      <c r="TEE294" s="730"/>
      <c r="TEF294" s="730"/>
      <c r="TEG294" s="730"/>
      <c r="TEH294" s="730"/>
      <c r="TEI294" s="730"/>
      <c r="TEJ294" s="730"/>
      <c r="TEK294" s="730"/>
      <c r="TEL294" s="730"/>
      <c r="TEM294" s="730"/>
      <c r="TEN294" s="730"/>
      <c r="TEO294" s="730"/>
      <c r="TEP294" s="730"/>
      <c r="TEQ294" s="730"/>
      <c r="TER294" s="730"/>
      <c r="TES294" s="730"/>
      <c r="TET294" s="730"/>
      <c r="TEU294" s="730"/>
      <c r="TEV294" s="730"/>
      <c r="TEW294" s="730"/>
      <c r="TEX294" s="730"/>
      <c r="TEY294" s="730"/>
      <c r="TEZ294" s="730"/>
      <c r="TFA294" s="730"/>
      <c r="TFB294" s="730"/>
      <c r="TFC294" s="730"/>
      <c r="TFD294" s="730"/>
      <c r="TFE294" s="730"/>
      <c r="TFF294" s="730"/>
      <c r="TFG294" s="730"/>
      <c r="TFH294" s="730"/>
      <c r="TFI294" s="730"/>
      <c r="TFJ294" s="730"/>
      <c r="TFK294" s="730"/>
      <c r="TFL294" s="730"/>
      <c r="TFM294" s="730"/>
      <c r="TFN294" s="730"/>
      <c r="TFO294" s="730"/>
      <c r="TFP294" s="730"/>
      <c r="TFQ294" s="730"/>
      <c r="TFR294" s="730"/>
      <c r="TFS294" s="730"/>
      <c r="TFT294" s="730"/>
      <c r="TFU294" s="730"/>
      <c r="TFV294" s="730"/>
      <c r="TFW294" s="730"/>
      <c r="TFX294" s="730"/>
      <c r="TFY294" s="730"/>
      <c r="TFZ294" s="730"/>
      <c r="TGA294" s="730"/>
      <c r="TGB294" s="730"/>
      <c r="TGC294" s="730"/>
      <c r="TGD294" s="730"/>
      <c r="TGE294" s="730"/>
      <c r="TGF294" s="730"/>
      <c r="TGG294" s="730"/>
      <c r="TGH294" s="730"/>
      <c r="TGI294" s="730"/>
      <c r="TGJ294" s="730"/>
      <c r="TGK294" s="730"/>
      <c r="TGL294" s="730"/>
      <c r="TGM294" s="730"/>
      <c r="TGN294" s="730"/>
      <c r="TGO294" s="730"/>
      <c r="TGP294" s="730"/>
      <c r="TGQ294" s="730"/>
      <c r="TGR294" s="730"/>
      <c r="TGS294" s="730"/>
      <c r="TGT294" s="730"/>
      <c r="TGU294" s="730"/>
      <c r="TGV294" s="730"/>
      <c r="TGW294" s="730"/>
      <c r="TGX294" s="730"/>
      <c r="TGY294" s="730"/>
      <c r="TGZ294" s="730"/>
      <c r="THA294" s="730"/>
      <c r="THB294" s="730"/>
      <c r="THC294" s="730"/>
      <c r="THD294" s="730"/>
      <c r="THE294" s="730"/>
      <c r="THF294" s="730"/>
      <c r="THG294" s="730"/>
      <c r="THH294" s="730"/>
      <c r="THI294" s="730"/>
      <c r="THJ294" s="730"/>
      <c r="THK294" s="730"/>
      <c r="THL294" s="730"/>
      <c r="THM294" s="730"/>
      <c r="THN294" s="730"/>
      <c r="THO294" s="730"/>
      <c r="THP294" s="730"/>
      <c r="THQ294" s="730"/>
      <c r="THR294" s="730"/>
      <c r="THS294" s="730"/>
      <c r="THT294" s="730"/>
      <c r="THU294" s="730"/>
      <c r="THV294" s="730"/>
      <c r="THW294" s="730"/>
      <c r="THX294" s="730"/>
      <c r="THY294" s="730"/>
      <c r="THZ294" s="730"/>
      <c r="TIA294" s="730"/>
      <c r="TIB294" s="730"/>
      <c r="TIC294" s="730"/>
      <c r="TID294" s="730"/>
      <c r="TIE294" s="730"/>
      <c r="TIF294" s="730"/>
      <c r="TIG294" s="730"/>
      <c r="TIH294" s="730"/>
      <c r="TII294" s="730"/>
      <c r="TIJ294" s="730"/>
      <c r="TIK294" s="730"/>
      <c r="TIL294" s="730"/>
      <c r="TIM294" s="730"/>
      <c r="TIN294" s="730"/>
      <c r="TIO294" s="730"/>
      <c r="TIP294" s="730"/>
      <c r="TIQ294" s="730"/>
      <c r="TIR294" s="730"/>
      <c r="TIS294" s="730"/>
      <c r="TIT294" s="730"/>
      <c r="TIU294" s="730"/>
      <c r="TIV294" s="730"/>
      <c r="TIW294" s="730"/>
      <c r="TIX294" s="730"/>
      <c r="TIY294" s="730"/>
      <c r="TIZ294" s="730"/>
      <c r="TJA294" s="730"/>
      <c r="TJB294" s="730"/>
      <c r="TJC294" s="730"/>
      <c r="TJD294" s="730"/>
      <c r="TJE294" s="730"/>
      <c r="TJF294" s="730"/>
      <c r="TJG294" s="730"/>
      <c r="TJH294" s="730"/>
      <c r="TJI294" s="730"/>
      <c r="TJJ294" s="730"/>
      <c r="TJK294" s="730"/>
      <c r="TJL294" s="730"/>
      <c r="TJM294" s="730"/>
      <c r="TJN294" s="730"/>
      <c r="TJO294" s="730"/>
      <c r="TJP294" s="730"/>
      <c r="TJQ294" s="730"/>
      <c r="TJR294" s="730"/>
      <c r="TJS294" s="730"/>
      <c r="TJT294" s="730"/>
      <c r="TJU294" s="730"/>
      <c r="TJV294" s="730"/>
      <c r="TJW294" s="730"/>
      <c r="TJX294" s="730"/>
      <c r="TJY294" s="730"/>
      <c r="TJZ294" s="730"/>
      <c r="TKA294" s="730"/>
      <c r="TKB294" s="730"/>
      <c r="TKC294" s="730"/>
      <c r="TKD294" s="730"/>
      <c r="TKE294" s="730"/>
      <c r="TKF294" s="730"/>
      <c r="TKG294" s="730"/>
      <c r="TKH294" s="730"/>
      <c r="TKI294" s="730"/>
      <c r="TKJ294" s="730"/>
      <c r="TKK294" s="730"/>
      <c r="TKL294" s="730"/>
      <c r="TKM294" s="730"/>
      <c r="TKN294" s="730"/>
      <c r="TKO294" s="730"/>
      <c r="TKP294" s="730"/>
      <c r="TKQ294" s="730"/>
      <c r="TKR294" s="730"/>
      <c r="TKS294" s="730"/>
      <c r="TKT294" s="730"/>
      <c r="TKU294" s="730"/>
      <c r="TKV294" s="730"/>
      <c r="TKW294" s="730"/>
      <c r="TKX294" s="730"/>
      <c r="TKY294" s="730"/>
      <c r="TKZ294" s="730"/>
      <c r="TLA294" s="730"/>
      <c r="TLB294" s="730"/>
      <c r="TLC294" s="730"/>
      <c r="TLD294" s="730"/>
      <c r="TLE294" s="730"/>
      <c r="TLF294" s="730"/>
      <c r="TLG294" s="730"/>
      <c r="TLH294" s="730"/>
      <c r="TLI294" s="730"/>
      <c r="TLJ294" s="730"/>
      <c r="TLK294" s="730"/>
      <c r="TLL294" s="730"/>
      <c r="TLM294" s="730"/>
      <c r="TLN294" s="730"/>
      <c r="TLO294" s="730"/>
      <c r="TLP294" s="730"/>
      <c r="TLQ294" s="730"/>
      <c r="TLR294" s="730"/>
      <c r="TLS294" s="730"/>
      <c r="TLT294" s="730"/>
      <c r="TLU294" s="730"/>
      <c r="TLV294" s="730"/>
      <c r="TLW294" s="730"/>
      <c r="TLX294" s="730"/>
      <c r="TLY294" s="730"/>
      <c r="TLZ294" s="730"/>
      <c r="TMA294" s="730"/>
      <c r="TMB294" s="730"/>
      <c r="TMC294" s="730"/>
      <c r="TMD294" s="730"/>
      <c r="TME294" s="730"/>
      <c r="TMF294" s="730"/>
      <c r="TMG294" s="730"/>
      <c r="TMH294" s="730"/>
      <c r="TMI294" s="730"/>
      <c r="TMJ294" s="730"/>
      <c r="TMK294" s="730"/>
      <c r="TML294" s="730"/>
      <c r="TMM294" s="730"/>
      <c r="TMN294" s="730"/>
      <c r="TMO294" s="730"/>
      <c r="TMP294" s="730"/>
      <c r="TMQ294" s="730"/>
      <c r="TMR294" s="730"/>
      <c r="TMS294" s="730"/>
      <c r="TMT294" s="730"/>
      <c r="TMU294" s="730"/>
      <c r="TMV294" s="730"/>
      <c r="TMW294" s="730"/>
      <c r="TMX294" s="730"/>
      <c r="TMY294" s="730"/>
      <c r="TMZ294" s="730"/>
      <c r="TNA294" s="730"/>
      <c r="TNB294" s="730"/>
      <c r="TNC294" s="730"/>
      <c r="TND294" s="730"/>
      <c r="TNE294" s="730"/>
      <c r="TNF294" s="730"/>
      <c r="TNG294" s="730"/>
      <c r="TNH294" s="730"/>
      <c r="TNI294" s="730"/>
      <c r="TNJ294" s="730"/>
      <c r="TNK294" s="730"/>
      <c r="TNL294" s="730"/>
      <c r="TNM294" s="730"/>
      <c r="TNN294" s="730"/>
      <c r="TNO294" s="730"/>
      <c r="TNP294" s="730"/>
      <c r="TNQ294" s="730"/>
      <c r="TNR294" s="730"/>
      <c r="TNS294" s="730"/>
      <c r="TNT294" s="730"/>
      <c r="TNU294" s="730"/>
      <c r="TNV294" s="730"/>
      <c r="TNW294" s="730"/>
      <c r="TNX294" s="730"/>
      <c r="TNY294" s="730"/>
      <c r="TNZ294" s="730"/>
      <c r="TOA294" s="730"/>
      <c r="TOB294" s="730"/>
      <c r="TOC294" s="730"/>
      <c r="TOD294" s="730"/>
      <c r="TOE294" s="730"/>
      <c r="TOF294" s="730"/>
      <c r="TOG294" s="730"/>
      <c r="TOH294" s="730"/>
      <c r="TOI294" s="730"/>
      <c r="TOJ294" s="730"/>
      <c r="TOK294" s="730"/>
      <c r="TOL294" s="730"/>
      <c r="TOM294" s="730"/>
      <c r="TON294" s="730"/>
      <c r="TOO294" s="730"/>
      <c r="TOP294" s="730"/>
      <c r="TOQ294" s="730"/>
      <c r="TOR294" s="730"/>
      <c r="TOS294" s="730"/>
      <c r="TOT294" s="730"/>
      <c r="TOU294" s="730"/>
      <c r="TOV294" s="730"/>
      <c r="TOW294" s="730"/>
      <c r="TOX294" s="730"/>
      <c r="TOY294" s="730"/>
      <c r="TOZ294" s="730"/>
      <c r="TPA294" s="730"/>
      <c r="TPB294" s="730"/>
      <c r="TPC294" s="730"/>
      <c r="TPD294" s="730"/>
      <c r="TPE294" s="730"/>
      <c r="TPF294" s="730"/>
      <c r="TPG294" s="730"/>
      <c r="TPH294" s="730"/>
      <c r="TPI294" s="730"/>
      <c r="TPJ294" s="730"/>
      <c r="TPK294" s="730"/>
      <c r="TPL294" s="730"/>
      <c r="TPM294" s="730"/>
      <c r="TPN294" s="730"/>
      <c r="TPO294" s="730"/>
      <c r="TPP294" s="730"/>
      <c r="TPQ294" s="730"/>
      <c r="TPR294" s="730"/>
      <c r="TPS294" s="730"/>
      <c r="TPT294" s="730"/>
      <c r="TPU294" s="730"/>
      <c r="TPV294" s="730"/>
      <c r="TPW294" s="730"/>
      <c r="TPX294" s="730"/>
      <c r="TPY294" s="730"/>
      <c r="TPZ294" s="730"/>
      <c r="TQA294" s="730"/>
      <c r="TQB294" s="730"/>
      <c r="TQC294" s="730"/>
      <c r="TQD294" s="730"/>
      <c r="TQE294" s="730"/>
      <c r="TQF294" s="730"/>
      <c r="TQG294" s="730"/>
      <c r="TQH294" s="730"/>
      <c r="TQI294" s="730"/>
      <c r="TQJ294" s="730"/>
      <c r="TQK294" s="730"/>
      <c r="TQL294" s="730"/>
      <c r="TQM294" s="730"/>
      <c r="TQN294" s="730"/>
      <c r="TQO294" s="730"/>
      <c r="TQP294" s="730"/>
      <c r="TQQ294" s="730"/>
      <c r="TQR294" s="730"/>
      <c r="TQS294" s="730"/>
      <c r="TQT294" s="730"/>
      <c r="TQU294" s="730"/>
      <c r="TQV294" s="730"/>
      <c r="TQW294" s="730"/>
      <c r="TQX294" s="730"/>
      <c r="TQY294" s="730"/>
      <c r="TQZ294" s="730"/>
      <c r="TRA294" s="730"/>
      <c r="TRB294" s="730"/>
      <c r="TRC294" s="730"/>
      <c r="TRD294" s="730"/>
      <c r="TRE294" s="730"/>
      <c r="TRF294" s="730"/>
      <c r="TRG294" s="730"/>
      <c r="TRH294" s="730"/>
      <c r="TRI294" s="730"/>
      <c r="TRJ294" s="730"/>
      <c r="TRK294" s="730"/>
      <c r="TRL294" s="730"/>
      <c r="TRM294" s="730"/>
      <c r="TRN294" s="730"/>
      <c r="TRO294" s="730"/>
      <c r="TRP294" s="730"/>
      <c r="TRQ294" s="730"/>
      <c r="TRR294" s="730"/>
      <c r="TRS294" s="730"/>
      <c r="TRT294" s="730"/>
      <c r="TRU294" s="730"/>
      <c r="TRV294" s="730"/>
      <c r="TRW294" s="730"/>
      <c r="TRX294" s="730"/>
      <c r="TRY294" s="730"/>
      <c r="TRZ294" s="730"/>
      <c r="TSA294" s="730"/>
      <c r="TSB294" s="730"/>
      <c r="TSC294" s="730"/>
      <c r="TSD294" s="730"/>
      <c r="TSE294" s="730"/>
      <c r="TSF294" s="730"/>
      <c r="TSG294" s="730"/>
      <c r="TSH294" s="730"/>
      <c r="TSI294" s="730"/>
      <c r="TSJ294" s="730"/>
      <c r="TSK294" s="730"/>
      <c r="TSL294" s="730"/>
      <c r="TSM294" s="730"/>
      <c r="TSN294" s="730"/>
      <c r="TSO294" s="730"/>
      <c r="TSP294" s="730"/>
      <c r="TSQ294" s="730"/>
      <c r="TSR294" s="730"/>
      <c r="TSS294" s="730"/>
      <c r="TST294" s="730"/>
      <c r="TSU294" s="730"/>
      <c r="TSV294" s="730"/>
      <c r="TSW294" s="730"/>
      <c r="TSX294" s="730"/>
      <c r="TSY294" s="730"/>
      <c r="TSZ294" s="730"/>
      <c r="TTA294" s="730"/>
      <c r="TTB294" s="730"/>
      <c r="TTC294" s="730"/>
      <c r="TTD294" s="730"/>
      <c r="TTE294" s="730"/>
      <c r="TTF294" s="730"/>
      <c r="TTG294" s="730"/>
      <c r="TTH294" s="730"/>
      <c r="TTI294" s="730"/>
      <c r="TTJ294" s="730"/>
      <c r="TTK294" s="730"/>
      <c r="TTL294" s="730"/>
      <c r="TTM294" s="730"/>
      <c r="TTN294" s="730"/>
      <c r="TTO294" s="730"/>
      <c r="TTP294" s="730"/>
      <c r="TTQ294" s="730"/>
      <c r="TTR294" s="730"/>
      <c r="TTS294" s="730"/>
      <c r="TTT294" s="730"/>
      <c r="TTU294" s="730"/>
      <c r="TTV294" s="730"/>
      <c r="TTW294" s="730"/>
      <c r="TTX294" s="730"/>
      <c r="TTY294" s="730"/>
      <c r="TTZ294" s="730"/>
      <c r="TUA294" s="730"/>
      <c r="TUB294" s="730"/>
      <c r="TUC294" s="730"/>
      <c r="TUD294" s="730"/>
      <c r="TUE294" s="730"/>
      <c r="TUF294" s="730"/>
      <c r="TUG294" s="730"/>
      <c r="TUH294" s="730"/>
      <c r="TUI294" s="730"/>
      <c r="TUJ294" s="730"/>
      <c r="TUK294" s="730"/>
      <c r="TUL294" s="730"/>
      <c r="TUM294" s="730"/>
      <c r="TUN294" s="730"/>
      <c r="TUO294" s="730"/>
      <c r="TUP294" s="730"/>
      <c r="TUQ294" s="730"/>
      <c r="TUR294" s="730"/>
      <c r="TUS294" s="730"/>
      <c r="TUT294" s="730"/>
      <c r="TUU294" s="730"/>
      <c r="TUV294" s="730"/>
      <c r="TUW294" s="730"/>
      <c r="TUX294" s="730"/>
      <c r="TUY294" s="730"/>
      <c r="TUZ294" s="730"/>
      <c r="TVA294" s="730"/>
      <c r="TVB294" s="730"/>
      <c r="TVC294" s="730"/>
      <c r="TVD294" s="730"/>
      <c r="TVE294" s="730"/>
      <c r="TVF294" s="730"/>
      <c r="TVG294" s="730"/>
      <c r="TVH294" s="730"/>
      <c r="TVI294" s="730"/>
      <c r="TVJ294" s="730"/>
      <c r="TVK294" s="730"/>
      <c r="TVL294" s="730"/>
      <c r="TVM294" s="730"/>
      <c r="TVN294" s="730"/>
      <c r="TVO294" s="730"/>
      <c r="TVP294" s="730"/>
      <c r="TVQ294" s="730"/>
      <c r="TVR294" s="730"/>
      <c r="TVS294" s="730"/>
      <c r="TVT294" s="730"/>
      <c r="TVU294" s="730"/>
      <c r="TVV294" s="730"/>
      <c r="TVW294" s="730"/>
      <c r="TVX294" s="730"/>
      <c r="TVY294" s="730"/>
      <c r="TVZ294" s="730"/>
      <c r="TWA294" s="730"/>
      <c r="TWB294" s="730"/>
      <c r="TWC294" s="730"/>
      <c r="TWD294" s="730"/>
      <c r="TWE294" s="730"/>
      <c r="TWF294" s="730"/>
      <c r="TWG294" s="730"/>
      <c r="TWH294" s="730"/>
      <c r="TWI294" s="730"/>
      <c r="TWJ294" s="730"/>
      <c r="TWK294" s="730"/>
      <c r="TWL294" s="730"/>
      <c r="TWM294" s="730"/>
      <c r="TWN294" s="730"/>
      <c r="TWO294" s="730"/>
      <c r="TWP294" s="730"/>
      <c r="TWQ294" s="730"/>
      <c r="TWR294" s="730"/>
      <c r="TWS294" s="730"/>
      <c r="TWT294" s="730"/>
      <c r="TWU294" s="730"/>
      <c r="TWV294" s="730"/>
      <c r="TWW294" s="730"/>
      <c r="TWX294" s="730"/>
      <c r="TWY294" s="730"/>
      <c r="TWZ294" s="730"/>
      <c r="TXA294" s="730"/>
      <c r="TXB294" s="730"/>
      <c r="TXC294" s="730"/>
      <c r="TXD294" s="730"/>
      <c r="TXE294" s="730"/>
      <c r="TXF294" s="730"/>
      <c r="TXG294" s="730"/>
      <c r="TXH294" s="730"/>
      <c r="TXI294" s="730"/>
      <c r="TXJ294" s="730"/>
      <c r="TXK294" s="730"/>
      <c r="TXL294" s="730"/>
      <c r="TXM294" s="730"/>
      <c r="TXN294" s="730"/>
      <c r="TXO294" s="730"/>
      <c r="TXP294" s="730"/>
      <c r="TXQ294" s="730"/>
      <c r="TXR294" s="730"/>
      <c r="TXS294" s="730"/>
      <c r="TXT294" s="730"/>
      <c r="TXU294" s="730"/>
      <c r="TXV294" s="730"/>
      <c r="TXW294" s="730"/>
      <c r="TXX294" s="730"/>
      <c r="TXY294" s="730"/>
      <c r="TXZ294" s="730"/>
      <c r="TYA294" s="730"/>
      <c r="TYB294" s="730"/>
      <c r="TYC294" s="730"/>
      <c r="TYD294" s="730"/>
      <c r="TYE294" s="730"/>
      <c r="TYF294" s="730"/>
      <c r="TYG294" s="730"/>
      <c r="TYH294" s="730"/>
      <c r="TYI294" s="730"/>
      <c r="TYJ294" s="730"/>
      <c r="TYK294" s="730"/>
      <c r="TYL294" s="730"/>
      <c r="TYM294" s="730"/>
      <c r="TYN294" s="730"/>
      <c r="TYO294" s="730"/>
      <c r="TYP294" s="730"/>
      <c r="TYQ294" s="730"/>
      <c r="TYR294" s="730"/>
      <c r="TYS294" s="730"/>
      <c r="TYT294" s="730"/>
      <c r="TYU294" s="730"/>
      <c r="TYV294" s="730"/>
      <c r="TYW294" s="730"/>
      <c r="TYX294" s="730"/>
      <c r="TYY294" s="730"/>
      <c r="TYZ294" s="730"/>
      <c r="TZA294" s="730"/>
      <c r="TZB294" s="730"/>
      <c r="TZC294" s="730"/>
      <c r="TZD294" s="730"/>
      <c r="TZE294" s="730"/>
      <c r="TZF294" s="730"/>
      <c r="TZG294" s="730"/>
      <c r="TZH294" s="730"/>
      <c r="TZI294" s="730"/>
      <c r="TZJ294" s="730"/>
      <c r="TZK294" s="730"/>
      <c r="TZL294" s="730"/>
      <c r="TZM294" s="730"/>
      <c r="TZN294" s="730"/>
      <c r="TZO294" s="730"/>
      <c r="TZP294" s="730"/>
      <c r="TZQ294" s="730"/>
      <c r="TZR294" s="730"/>
      <c r="TZS294" s="730"/>
      <c r="TZT294" s="730"/>
      <c r="TZU294" s="730"/>
      <c r="TZV294" s="730"/>
      <c r="TZW294" s="730"/>
      <c r="TZX294" s="730"/>
      <c r="TZY294" s="730"/>
      <c r="TZZ294" s="730"/>
      <c r="UAA294" s="730"/>
      <c r="UAB294" s="730"/>
      <c r="UAC294" s="730"/>
      <c r="UAD294" s="730"/>
      <c r="UAE294" s="730"/>
      <c r="UAF294" s="730"/>
      <c r="UAG294" s="730"/>
      <c r="UAH294" s="730"/>
      <c r="UAI294" s="730"/>
      <c r="UAJ294" s="730"/>
      <c r="UAK294" s="730"/>
      <c r="UAL294" s="730"/>
      <c r="UAM294" s="730"/>
      <c r="UAN294" s="730"/>
      <c r="UAO294" s="730"/>
      <c r="UAP294" s="730"/>
      <c r="UAQ294" s="730"/>
      <c r="UAR294" s="730"/>
      <c r="UAS294" s="730"/>
      <c r="UAT294" s="730"/>
      <c r="UAU294" s="730"/>
      <c r="UAV294" s="730"/>
      <c r="UAW294" s="730"/>
      <c r="UAX294" s="730"/>
      <c r="UAY294" s="730"/>
      <c r="UAZ294" s="730"/>
      <c r="UBA294" s="730"/>
      <c r="UBB294" s="730"/>
      <c r="UBC294" s="730"/>
      <c r="UBD294" s="730"/>
      <c r="UBE294" s="730"/>
      <c r="UBF294" s="730"/>
      <c r="UBG294" s="730"/>
      <c r="UBH294" s="730"/>
      <c r="UBI294" s="730"/>
      <c r="UBJ294" s="730"/>
      <c r="UBK294" s="730"/>
      <c r="UBL294" s="730"/>
      <c r="UBM294" s="730"/>
      <c r="UBN294" s="730"/>
      <c r="UBO294" s="730"/>
      <c r="UBP294" s="730"/>
      <c r="UBQ294" s="730"/>
      <c r="UBR294" s="730"/>
      <c r="UBS294" s="730"/>
      <c r="UBT294" s="730"/>
      <c r="UBU294" s="730"/>
      <c r="UBV294" s="730"/>
      <c r="UBW294" s="730"/>
      <c r="UBX294" s="730"/>
      <c r="UBY294" s="730"/>
      <c r="UBZ294" s="730"/>
      <c r="UCA294" s="730"/>
      <c r="UCB294" s="730"/>
      <c r="UCC294" s="730"/>
      <c r="UCD294" s="730"/>
      <c r="UCE294" s="730"/>
      <c r="UCF294" s="730"/>
      <c r="UCG294" s="730"/>
      <c r="UCH294" s="730"/>
      <c r="UCI294" s="730"/>
      <c r="UCJ294" s="730"/>
      <c r="UCK294" s="730"/>
      <c r="UCL294" s="730"/>
      <c r="UCM294" s="730"/>
      <c r="UCN294" s="730"/>
      <c r="UCO294" s="730"/>
      <c r="UCP294" s="730"/>
      <c r="UCQ294" s="730"/>
      <c r="UCR294" s="730"/>
      <c r="UCS294" s="730"/>
      <c r="UCT294" s="730"/>
      <c r="UCU294" s="730"/>
      <c r="UCV294" s="730"/>
      <c r="UCW294" s="730"/>
      <c r="UCX294" s="730"/>
      <c r="UCY294" s="730"/>
      <c r="UCZ294" s="730"/>
      <c r="UDA294" s="730"/>
      <c r="UDB294" s="730"/>
      <c r="UDC294" s="730"/>
      <c r="UDD294" s="730"/>
      <c r="UDE294" s="730"/>
      <c r="UDF294" s="730"/>
      <c r="UDG294" s="730"/>
      <c r="UDH294" s="730"/>
      <c r="UDI294" s="730"/>
      <c r="UDJ294" s="730"/>
      <c r="UDK294" s="730"/>
      <c r="UDL294" s="730"/>
      <c r="UDM294" s="730"/>
      <c r="UDN294" s="730"/>
      <c r="UDO294" s="730"/>
      <c r="UDP294" s="730"/>
      <c r="UDQ294" s="730"/>
      <c r="UDR294" s="730"/>
      <c r="UDS294" s="730"/>
      <c r="UDT294" s="730"/>
      <c r="UDU294" s="730"/>
      <c r="UDV294" s="730"/>
      <c r="UDW294" s="730"/>
      <c r="UDX294" s="730"/>
      <c r="UDY294" s="730"/>
      <c r="UDZ294" s="730"/>
      <c r="UEA294" s="730"/>
      <c r="UEB294" s="730"/>
      <c r="UEC294" s="730"/>
      <c r="UED294" s="730"/>
      <c r="UEE294" s="730"/>
      <c r="UEF294" s="730"/>
      <c r="UEG294" s="730"/>
      <c r="UEH294" s="730"/>
      <c r="UEI294" s="730"/>
      <c r="UEJ294" s="730"/>
      <c r="UEK294" s="730"/>
      <c r="UEL294" s="730"/>
      <c r="UEM294" s="730"/>
      <c r="UEN294" s="730"/>
      <c r="UEO294" s="730"/>
      <c r="UEP294" s="730"/>
      <c r="UEQ294" s="730"/>
      <c r="UER294" s="730"/>
      <c r="UES294" s="730"/>
      <c r="UET294" s="730"/>
      <c r="UEU294" s="730"/>
      <c r="UEV294" s="730"/>
      <c r="UEW294" s="730"/>
      <c r="UEX294" s="730"/>
      <c r="UEY294" s="730"/>
      <c r="UEZ294" s="730"/>
      <c r="UFA294" s="730"/>
      <c r="UFB294" s="730"/>
      <c r="UFC294" s="730"/>
      <c r="UFD294" s="730"/>
      <c r="UFE294" s="730"/>
      <c r="UFF294" s="730"/>
      <c r="UFG294" s="730"/>
      <c r="UFH294" s="730"/>
      <c r="UFI294" s="730"/>
      <c r="UFJ294" s="730"/>
      <c r="UFK294" s="730"/>
      <c r="UFL294" s="730"/>
      <c r="UFM294" s="730"/>
      <c r="UFN294" s="730"/>
      <c r="UFO294" s="730"/>
      <c r="UFP294" s="730"/>
      <c r="UFQ294" s="730"/>
      <c r="UFR294" s="730"/>
      <c r="UFS294" s="730"/>
      <c r="UFT294" s="730"/>
      <c r="UFU294" s="730"/>
      <c r="UFV294" s="730"/>
      <c r="UFW294" s="730"/>
      <c r="UFX294" s="730"/>
      <c r="UFY294" s="730"/>
      <c r="UFZ294" s="730"/>
      <c r="UGA294" s="730"/>
      <c r="UGB294" s="730"/>
      <c r="UGC294" s="730"/>
      <c r="UGD294" s="730"/>
      <c r="UGE294" s="730"/>
      <c r="UGF294" s="730"/>
      <c r="UGG294" s="730"/>
      <c r="UGH294" s="730"/>
      <c r="UGI294" s="730"/>
      <c r="UGJ294" s="730"/>
      <c r="UGK294" s="730"/>
      <c r="UGL294" s="730"/>
      <c r="UGM294" s="730"/>
      <c r="UGN294" s="730"/>
      <c r="UGO294" s="730"/>
      <c r="UGP294" s="730"/>
      <c r="UGQ294" s="730"/>
      <c r="UGR294" s="730"/>
      <c r="UGS294" s="730"/>
      <c r="UGT294" s="730"/>
      <c r="UGU294" s="730"/>
      <c r="UGV294" s="730"/>
      <c r="UGW294" s="730"/>
      <c r="UGX294" s="730"/>
      <c r="UGY294" s="730"/>
      <c r="UGZ294" s="730"/>
      <c r="UHA294" s="730"/>
      <c r="UHB294" s="730"/>
      <c r="UHC294" s="730"/>
      <c r="UHD294" s="730"/>
      <c r="UHE294" s="730"/>
      <c r="UHF294" s="730"/>
      <c r="UHG294" s="730"/>
      <c r="UHH294" s="730"/>
      <c r="UHI294" s="730"/>
      <c r="UHJ294" s="730"/>
      <c r="UHK294" s="730"/>
      <c r="UHL294" s="730"/>
      <c r="UHM294" s="730"/>
      <c r="UHN294" s="730"/>
      <c r="UHO294" s="730"/>
      <c r="UHP294" s="730"/>
      <c r="UHQ294" s="730"/>
      <c r="UHR294" s="730"/>
      <c r="UHS294" s="730"/>
      <c r="UHT294" s="730"/>
      <c r="UHU294" s="730"/>
      <c r="UHV294" s="730"/>
      <c r="UHW294" s="730"/>
      <c r="UHX294" s="730"/>
      <c r="UHY294" s="730"/>
      <c r="UHZ294" s="730"/>
      <c r="UIA294" s="730"/>
      <c r="UIB294" s="730"/>
      <c r="UIC294" s="730"/>
      <c r="UID294" s="730"/>
      <c r="UIE294" s="730"/>
      <c r="UIF294" s="730"/>
      <c r="UIG294" s="730"/>
      <c r="UIH294" s="730"/>
      <c r="UII294" s="730"/>
      <c r="UIJ294" s="730"/>
      <c r="UIK294" s="730"/>
      <c r="UIL294" s="730"/>
      <c r="UIM294" s="730"/>
      <c r="UIN294" s="730"/>
      <c r="UIO294" s="730"/>
      <c r="UIP294" s="730"/>
      <c r="UIQ294" s="730"/>
      <c r="UIR294" s="730"/>
      <c r="UIS294" s="730"/>
      <c r="UIT294" s="730"/>
      <c r="UIU294" s="730"/>
      <c r="UIV294" s="730"/>
      <c r="UIW294" s="730"/>
      <c r="UIX294" s="730"/>
      <c r="UIY294" s="730"/>
      <c r="UIZ294" s="730"/>
      <c r="UJA294" s="730"/>
      <c r="UJB294" s="730"/>
      <c r="UJC294" s="730"/>
      <c r="UJD294" s="730"/>
      <c r="UJE294" s="730"/>
      <c r="UJF294" s="730"/>
      <c r="UJG294" s="730"/>
      <c r="UJH294" s="730"/>
      <c r="UJI294" s="730"/>
      <c r="UJJ294" s="730"/>
      <c r="UJK294" s="730"/>
      <c r="UJL294" s="730"/>
      <c r="UJM294" s="730"/>
      <c r="UJN294" s="730"/>
      <c r="UJO294" s="730"/>
      <c r="UJP294" s="730"/>
      <c r="UJQ294" s="730"/>
      <c r="UJR294" s="730"/>
      <c r="UJS294" s="730"/>
      <c r="UJT294" s="730"/>
      <c r="UJU294" s="730"/>
      <c r="UJV294" s="730"/>
      <c r="UJW294" s="730"/>
      <c r="UJX294" s="730"/>
      <c r="UJY294" s="730"/>
      <c r="UJZ294" s="730"/>
      <c r="UKA294" s="730"/>
      <c r="UKB294" s="730"/>
      <c r="UKC294" s="730"/>
      <c r="UKD294" s="730"/>
      <c r="UKE294" s="730"/>
      <c r="UKF294" s="730"/>
      <c r="UKG294" s="730"/>
      <c r="UKH294" s="730"/>
      <c r="UKI294" s="730"/>
      <c r="UKJ294" s="730"/>
      <c r="UKK294" s="730"/>
      <c r="UKL294" s="730"/>
      <c r="UKM294" s="730"/>
      <c r="UKN294" s="730"/>
      <c r="UKO294" s="730"/>
      <c r="UKP294" s="730"/>
      <c r="UKQ294" s="730"/>
      <c r="UKR294" s="730"/>
      <c r="UKS294" s="730"/>
      <c r="UKT294" s="730"/>
      <c r="UKU294" s="730"/>
      <c r="UKV294" s="730"/>
      <c r="UKW294" s="730"/>
      <c r="UKX294" s="730"/>
      <c r="UKY294" s="730"/>
      <c r="UKZ294" s="730"/>
      <c r="ULA294" s="730"/>
      <c r="ULB294" s="730"/>
      <c r="ULC294" s="730"/>
      <c r="ULD294" s="730"/>
      <c r="ULE294" s="730"/>
      <c r="ULF294" s="730"/>
      <c r="ULG294" s="730"/>
      <c r="ULH294" s="730"/>
      <c r="ULI294" s="730"/>
      <c r="ULJ294" s="730"/>
      <c r="ULK294" s="730"/>
      <c r="ULL294" s="730"/>
      <c r="ULM294" s="730"/>
      <c r="ULN294" s="730"/>
      <c r="ULO294" s="730"/>
      <c r="ULP294" s="730"/>
      <c r="ULQ294" s="730"/>
      <c r="ULR294" s="730"/>
      <c r="ULS294" s="730"/>
      <c r="ULT294" s="730"/>
      <c r="ULU294" s="730"/>
      <c r="ULV294" s="730"/>
      <c r="ULW294" s="730"/>
      <c r="ULX294" s="730"/>
      <c r="ULY294" s="730"/>
      <c r="ULZ294" s="730"/>
      <c r="UMA294" s="730"/>
      <c r="UMB294" s="730"/>
      <c r="UMC294" s="730"/>
      <c r="UMD294" s="730"/>
      <c r="UME294" s="730"/>
      <c r="UMF294" s="730"/>
      <c r="UMG294" s="730"/>
      <c r="UMH294" s="730"/>
      <c r="UMI294" s="730"/>
      <c r="UMJ294" s="730"/>
      <c r="UMK294" s="730"/>
      <c r="UML294" s="730"/>
      <c r="UMM294" s="730"/>
      <c r="UMN294" s="730"/>
      <c r="UMO294" s="730"/>
      <c r="UMP294" s="730"/>
      <c r="UMQ294" s="730"/>
      <c r="UMR294" s="730"/>
      <c r="UMS294" s="730"/>
      <c r="UMT294" s="730"/>
      <c r="UMU294" s="730"/>
      <c r="UMV294" s="730"/>
      <c r="UMW294" s="730"/>
      <c r="UMX294" s="730"/>
      <c r="UMY294" s="730"/>
      <c r="UMZ294" s="730"/>
      <c r="UNA294" s="730"/>
      <c r="UNB294" s="730"/>
      <c r="UNC294" s="730"/>
      <c r="UND294" s="730"/>
      <c r="UNE294" s="730"/>
      <c r="UNF294" s="730"/>
      <c r="UNG294" s="730"/>
      <c r="UNH294" s="730"/>
      <c r="UNI294" s="730"/>
      <c r="UNJ294" s="730"/>
      <c r="UNK294" s="730"/>
      <c r="UNL294" s="730"/>
      <c r="UNM294" s="730"/>
      <c r="UNN294" s="730"/>
      <c r="UNO294" s="730"/>
      <c r="UNP294" s="730"/>
      <c r="UNQ294" s="730"/>
      <c r="UNR294" s="730"/>
      <c r="UNS294" s="730"/>
      <c r="UNT294" s="730"/>
      <c r="UNU294" s="730"/>
      <c r="UNV294" s="730"/>
      <c r="UNW294" s="730"/>
      <c r="UNX294" s="730"/>
      <c r="UNY294" s="730"/>
      <c r="UNZ294" s="730"/>
      <c r="UOA294" s="730"/>
      <c r="UOB294" s="730"/>
      <c r="UOC294" s="730"/>
      <c r="UOD294" s="730"/>
      <c r="UOE294" s="730"/>
      <c r="UOF294" s="730"/>
      <c r="UOG294" s="730"/>
      <c r="UOH294" s="730"/>
      <c r="UOI294" s="730"/>
      <c r="UOJ294" s="730"/>
      <c r="UOK294" s="730"/>
      <c r="UOL294" s="730"/>
      <c r="UOM294" s="730"/>
      <c r="UON294" s="730"/>
      <c r="UOO294" s="730"/>
      <c r="UOP294" s="730"/>
      <c r="UOQ294" s="730"/>
      <c r="UOR294" s="730"/>
      <c r="UOS294" s="730"/>
      <c r="UOT294" s="730"/>
      <c r="UOU294" s="730"/>
      <c r="UOV294" s="730"/>
      <c r="UOW294" s="730"/>
      <c r="UOX294" s="730"/>
      <c r="UOY294" s="730"/>
      <c r="UOZ294" s="730"/>
      <c r="UPA294" s="730"/>
      <c r="UPB294" s="730"/>
      <c r="UPC294" s="730"/>
      <c r="UPD294" s="730"/>
      <c r="UPE294" s="730"/>
      <c r="UPF294" s="730"/>
      <c r="UPG294" s="730"/>
      <c r="UPH294" s="730"/>
      <c r="UPI294" s="730"/>
      <c r="UPJ294" s="730"/>
      <c r="UPK294" s="730"/>
      <c r="UPL294" s="730"/>
      <c r="UPM294" s="730"/>
      <c r="UPN294" s="730"/>
      <c r="UPO294" s="730"/>
      <c r="UPP294" s="730"/>
      <c r="UPQ294" s="730"/>
      <c r="UPR294" s="730"/>
      <c r="UPS294" s="730"/>
      <c r="UPT294" s="730"/>
      <c r="UPU294" s="730"/>
      <c r="UPV294" s="730"/>
      <c r="UPW294" s="730"/>
      <c r="UPX294" s="730"/>
      <c r="UPY294" s="730"/>
      <c r="UPZ294" s="730"/>
      <c r="UQA294" s="730"/>
      <c r="UQB294" s="730"/>
      <c r="UQC294" s="730"/>
      <c r="UQD294" s="730"/>
      <c r="UQE294" s="730"/>
      <c r="UQF294" s="730"/>
      <c r="UQG294" s="730"/>
      <c r="UQH294" s="730"/>
      <c r="UQI294" s="730"/>
      <c r="UQJ294" s="730"/>
      <c r="UQK294" s="730"/>
      <c r="UQL294" s="730"/>
      <c r="UQM294" s="730"/>
      <c r="UQN294" s="730"/>
      <c r="UQO294" s="730"/>
      <c r="UQP294" s="730"/>
      <c r="UQQ294" s="730"/>
      <c r="UQR294" s="730"/>
      <c r="UQS294" s="730"/>
      <c r="UQT294" s="730"/>
      <c r="UQU294" s="730"/>
      <c r="UQV294" s="730"/>
      <c r="UQW294" s="730"/>
      <c r="UQX294" s="730"/>
      <c r="UQY294" s="730"/>
      <c r="UQZ294" s="730"/>
      <c r="URA294" s="730"/>
      <c r="URB294" s="730"/>
      <c r="URC294" s="730"/>
      <c r="URD294" s="730"/>
      <c r="URE294" s="730"/>
      <c r="URF294" s="730"/>
      <c r="URG294" s="730"/>
      <c r="URH294" s="730"/>
      <c r="URI294" s="730"/>
      <c r="URJ294" s="730"/>
      <c r="URK294" s="730"/>
      <c r="URL294" s="730"/>
      <c r="URM294" s="730"/>
      <c r="URN294" s="730"/>
      <c r="URO294" s="730"/>
      <c r="URP294" s="730"/>
      <c r="URQ294" s="730"/>
      <c r="URR294" s="730"/>
      <c r="URS294" s="730"/>
      <c r="URT294" s="730"/>
      <c r="URU294" s="730"/>
      <c r="URV294" s="730"/>
      <c r="URW294" s="730"/>
      <c r="URX294" s="730"/>
      <c r="URY294" s="730"/>
      <c r="URZ294" s="730"/>
      <c r="USA294" s="730"/>
      <c r="USB294" s="730"/>
      <c r="USC294" s="730"/>
      <c r="USD294" s="730"/>
      <c r="USE294" s="730"/>
      <c r="USF294" s="730"/>
      <c r="USG294" s="730"/>
      <c r="USH294" s="730"/>
      <c r="USI294" s="730"/>
      <c r="USJ294" s="730"/>
      <c r="USK294" s="730"/>
      <c r="USL294" s="730"/>
      <c r="USM294" s="730"/>
      <c r="USN294" s="730"/>
      <c r="USO294" s="730"/>
      <c r="USP294" s="730"/>
      <c r="USQ294" s="730"/>
      <c r="USR294" s="730"/>
      <c r="USS294" s="730"/>
      <c r="UST294" s="730"/>
      <c r="USU294" s="730"/>
      <c r="USV294" s="730"/>
      <c r="USW294" s="730"/>
      <c r="USX294" s="730"/>
      <c r="USY294" s="730"/>
      <c r="USZ294" s="730"/>
      <c r="UTA294" s="730"/>
      <c r="UTB294" s="730"/>
      <c r="UTC294" s="730"/>
      <c r="UTD294" s="730"/>
      <c r="UTE294" s="730"/>
      <c r="UTF294" s="730"/>
      <c r="UTG294" s="730"/>
      <c r="UTH294" s="730"/>
      <c r="UTI294" s="730"/>
      <c r="UTJ294" s="730"/>
      <c r="UTK294" s="730"/>
      <c r="UTL294" s="730"/>
      <c r="UTM294" s="730"/>
      <c r="UTN294" s="730"/>
      <c r="UTO294" s="730"/>
      <c r="UTP294" s="730"/>
      <c r="UTQ294" s="730"/>
      <c r="UTR294" s="730"/>
      <c r="UTS294" s="730"/>
      <c r="UTT294" s="730"/>
      <c r="UTU294" s="730"/>
      <c r="UTV294" s="730"/>
      <c r="UTW294" s="730"/>
      <c r="UTX294" s="730"/>
      <c r="UTY294" s="730"/>
      <c r="UTZ294" s="730"/>
      <c r="UUA294" s="730"/>
      <c r="UUB294" s="730"/>
      <c r="UUC294" s="730"/>
      <c r="UUD294" s="730"/>
      <c r="UUE294" s="730"/>
      <c r="UUF294" s="730"/>
      <c r="UUG294" s="730"/>
      <c r="UUH294" s="730"/>
      <c r="UUI294" s="730"/>
      <c r="UUJ294" s="730"/>
      <c r="UUK294" s="730"/>
      <c r="UUL294" s="730"/>
      <c r="UUM294" s="730"/>
      <c r="UUN294" s="730"/>
      <c r="UUO294" s="730"/>
      <c r="UUP294" s="730"/>
      <c r="UUQ294" s="730"/>
      <c r="UUR294" s="730"/>
      <c r="UUS294" s="730"/>
      <c r="UUT294" s="730"/>
      <c r="UUU294" s="730"/>
      <c r="UUV294" s="730"/>
      <c r="UUW294" s="730"/>
      <c r="UUX294" s="730"/>
      <c r="UUY294" s="730"/>
      <c r="UUZ294" s="730"/>
      <c r="UVA294" s="730"/>
      <c r="UVB294" s="730"/>
      <c r="UVC294" s="730"/>
      <c r="UVD294" s="730"/>
      <c r="UVE294" s="730"/>
      <c r="UVF294" s="730"/>
      <c r="UVG294" s="730"/>
      <c r="UVH294" s="730"/>
      <c r="UVI294" s="730"/>
      <c r="UVJ294" s="730"/>
      <c r="UVK294" s="730"/>
      <c r="UVL294" s="730"/>
      <c r="UVM294" s="730"/>
      <c r="UVN294" s="730"/>
      <c r="UVO294" s="730"/>
      <c r="UVP294" s="730"/>
      <c r="UVQ294" s="730"/>
      <c r="UVR294" s="730"/>
      <c r="UVS294" s="730"/>
      <c r="UVT294" s="730"/>
      <c r="UVU294" s="730"/>
      <c r="UVV294" s="730"/>
      <c r="UVW294" s="730"/>
      <c r="UVX294" s="730"/>
      <c r="UVY294" s="730"/>
      <c r="UVZ294" s="730"/>
      <c r="UWA294" s="730"/>
      <c r="UWB294" s="730"/>
      <c r="UWC294" s="730"/>
      <c r="UWD294" s="730"/>
      <c r="UWE294" s="730"/>
      <c r="UWF294" s="730"/>
      <c r="UWG294" s="730"/>
      <c r="UWH294" s="730"/>
      <c r="UWI294" s="730"/>
      <c r="UWJ294" s="730"/>
      <c r="UWK294" s="730"/>
      <c r="UWL294" s="730"/>
      <c r="UWM294" s="730"/>
      <c r="UWN294" s="730"/>
      <c r="UWO294" s="730"/>
      <c r="UWP294" s="730"/>
      <c r="UWQ294" s="730"/>
      <c r="UWR294" s="730"/>
      <c r="UWS294" s="730"/>
      <c r="UWT294" s="730"/>
      <c r="UWU294" s="730"/>
      <c r="UWV294" s="730"/>
      <c r="UWW294" s="730"/>
      <c r="UWX294" s="730"/>
      <c r="UWY294" s="730"/>
      <c r="UWZ294" s="730"/>
      <c r="UXA294" s="730"/>
      <c r="UXB294" s="730"/>
      <c r="UXC294" s="730"/>
      <c r="UXD294" s="730"/>
      <c r="UXE294" s="730"/>
      <c r="UXF294" s="730"/>
      <c r="UXG294" s="730"/>
      <c r="UXH294" s="730"/>
      <c r="UXI294" s="730"/>
      <c r="UXJ294" s="730"/>
      <c r="UXK294" s="730"/>
      <c r="UXL294" s="730"/>
      <c r="UXM294" s="730"/>
      <c r="UXN294" s="730"/>
      <c r="UXO294" s="730"/>
      <c r="UXP294" s="730"/>
      <c r="UXQ294" s="730"/>
      <c r="UXR294" s="730"/>
      <c r="UXS294" s="730"/>
      <c r="UXT294" s="730"/>
      <c r="UXU294" s="730"/>
      <c r="UXV294" s="730"/>
      <c r="UXW294" s="730"/>
      <c r="UXX294" s="730"/>
      <c r="UXY294" s="730"/>
      <c r="UXZ294" s="730"/>
      <c r="UYA294" s="730"/>
      <c r="UYB294" s="730"/>
      <c r="UYC294" s="730"/>
      <c r="UYD294" s="730"/>
      <c r="UYE294" s="730"/>
      <c r="UYF294" s="730"/>
      <c r="UYG294" s="730"/>
      <c r="UYH294" s="730"/>
      <c r="UYI294" s="730"/>
      <c r="UYJ294" s="730"/>
      <c r="UYK294" s="730"/>
      <c r="UYL294" s="730"/>
      <c r="UYM294" s="730"/>
      <c r="UYN294" s="730"/>
      <c r="UYO294" s="730"/>
      <c r="UYP294" s="730"/>
      <c r="UYQ294" s="730"/>
      <c r="UYR294" s="730"/>
      <c r="UYS294" s="730"/>
      <c r="UYT294" s="730"/>
      <c r="UYU294" s="730"/>
      <c r="UYV294" s="730"/>
      <c r="UYW294" s="730"/>
      <c r="UYX294" s="730"/>
      <c r="UYY294" s="730"/>
      <c r="UYZ294" s="730"/>
      <c r="UZA294" s="730"/>
      <c r="UZB294" s="730"/>
      <c r="UZC294" s="730"/>
      <c r="UZD294" s="730"/>
      <c r="UZE294" s="730"/>
      <c r="UZF294" s="730"/>
      <c r="UZG294" s="730"/>
      <c r="UZH294" s="730"/>
      <c r="UZI294" s="730"/>
      <c r="UZJ294" s="730"/>
      <c r="UZK294" s="730"/>
      <c r="UZL294" s="730"/>
      <c r="UZM294" s="730"/>
      <c r="UZN294" s="730"/>
      <c r="UZO294" s="730"/>
      <c r="UZP294" s="730"/>
      <c r="UZQ294" s="730"/>
      <c r="UZR294" s="730"/>
      <c r="UZS294" s="730"/>
      <c r="UZT294" s="730"/>
      <c r="UZU294" s="730"/>
      <c r="UZV294" s="730"/>
      <c r="UZW294" s="730"/>
      <c r="UZX294" s="730"/>
      <c r="UZY294" s="730"/>
      <c r="UZZ294" s="730"/>
      <c r="VAA294" s="730"/>
      <c r="VAB294" s="730"/>
      <c r="VAC294" s="730"/>
      <c r="VAD294" s="730"/>
      <c r="VAE294" s="730"/>
      <c r="VAF294" s="730"/>
      <c r="VAG294" s="730"/>
      <c r="VAH294" s="730"/>
      <c r="VAI294" s="730"/>
      <c r="VAJ294" s="730"/>
      <c r="VAK294" s="730"/>
      <c r="VAL294" s="730"/>
      <c r="VAM294" s="730"/>
      <c r="VAN294" s="730"/>
      <c r="VAO294" s="730"/>
      <c r="VAP294" s="730"/>
      <c r="VAQ294" s="730"/>
      <c r="VAR294" s="730"/>
      <c r="VAS294" s="730"/>
      <c r="VAT294" s="730"/>
      <c r="VAU294" s="730"/>
      <c r="VAV294" s="730"/>
      <c r="VAW294" s="730"/>
      <c r="VAX294" s="730"/>
      <c r="VAY294" s="730"/>
      <c r="VAZ294" s="730"/>
      <c r="VBA294" s="730"/>
      <c r="VBB294" s="730"/>
      <c r="VBC294" s="730"/>
      <c r="VBD294" s="730"/>
      <c r="VBE294" s="730"/>
      <c r="VBF294" s="730"/>
      <c r="VBG294" s="730"/>
      <c r="VBH294" s="730"/>
      <c r="VBI294" s="730"/>
      <c r="VBJ294" s="730"/>
      <c r="VBK294" s="730"/>
      <c r="VBL294" s="730"/>
      <c r="VBM294" s="730"/>
      <c r="VBN294" s="730"/>
      <c r="VBO294" s="730"/>
      <c r="VBP294" s="730"/>
      <c r="VBQ294" s="730"/>
      <c r="VBR294" s="730"/>
      <c r="VBS294" s="730"/>
      <c r="VBT294" s="730"/>
      <c r="VBU294" s="730"/>
      <c r="VBV294" s="730"/>
      <c r="VBW294" s="730"/>
      <c r="VBX294" s="730"/>
      <c r="VBY294" s="730"/>
      <c r="VBZ294" s="730"/>
      <c r="VCA294" s="730"/>
      <c r="VCB294" s="730"/>
      <c r="VCC294" s="730"/>
      <c r="VCD294" s="730"/>
      <c r="VCE294" s="730"/>
      <c r="VCF294" s="730"/>
      <c r="VCG294" s="730"/>
      <c r="VCH294" s="730"/>
      <c r="VCI294" s="730"/>
      <c r="VCJ294" s="730"/>
      <c r="VCK294" s="730"/>
      <c r="VCL294" s="730"/>
      <c r="VCM294" s="730"/>
      <c r="VCN294" s="730"/>
      <c r="VCO294" s="730"/>
      <c r="VCP294" s="730"/>
      <c r="VCQ294" s="730"/>
      <c r="VCR294" s="730"/>
      <c r="VCS294" s="730"/>
      <c r="VCT294" s="730"/>
      <c r="VCU294" s="730"/>
      <c r="VCV294" s="730"/>
      <c r="VCW294" s="730"/>
      <c r="VCX294" s="730"/>
      <c r="VCY294" s="730"/>
      <c r="VCZ294" s="730"/>
      <c r="VDA294" s="730"/>
      <c r="VDB294" s="730"/>
      <c r="VDC294" s="730"/>
      <c r="VDD294" s="730"/>
      <c r="VDE294" s="730"/>
      <c r="VDF294" s="730"/>
      <c r="VDG294" s="730"/>
      <c r="VDH294" s="730"/>
      <c r="VDI294" s="730"/>
      <c r="VDJ294" s="730"/>
      <c r="VDK294" s="730"/>
      <c r="VDL294" s="730"/>
      <c r="VDM294" s="730"/>
      <c r="VDN294" s="730"/>
      <c r="VDO294" s="730"/>
      <c r="VDP294" s="730"/>
      <c r="VDQ294" s="730"/>
      <c r="VDR294" s="730"/>
      <c r="VDS294" s="730"/>
      <c r="VDT294" s="730"/>
      <c r="VDU294" s="730"/>
      <c r="VDV294" s="730"/>
      <c r="VDW294" s="730"/>
      <c r="VDX294" s="730"/>
      <c r="VDY294" s="730"/>
      <c r="VDZ294" s="730"/>
      <c r="VEA294" s="730"/>
      <c r="VEB294" s="730"/>
      <c r="VEC294" s="730"/>
      <c r="VED294" s="730"/>
      <c r="VEE294" s="730"/>
      <c r="VEF294" s="730"/>
      <c r="VEG294" s="730"/>
      <c r="VEH294" s="730"/>
      <c r="VEI294" s="730"/>
      <c r="VEJ294" s="730"/>
      <c r="VEK294" s="730"/>
      <c r="VEL294" s="730"/>
      <c r="VEM294" s="730"/>
      <c r="VEN294" s="730"/>
      <c r="VEO294" s="730"/>
      <c r="VEP294" s="730"/>
      <c r="VEQ294" s="730"/>
      <c r="VER294" s="730"/>
      <c r="VES294" s="730"/>
      <c r="VET294" s="730"/>
      <c r="VEU294" s="730"/>
      <c r="VEV294" s="730"/>
      <c r="VEW294" s="730"/>
      <c r="VEX294" s="730"/>
      <c r="VEY294" s="730"/>
      <c r="VEZ294" s="730"/>
      <c r="VFA294" s="730"/>
      <c r="VFB294" s="730"/>
      <c r="VFC294" s="730"/>
      <c r="VFD294" s="730"/>
      <c r="VFE294" s="730"/>
      <c r="VFF294" s="730"/>
      <c r="VFG294" s="730"/>
      <c r="VFH294" s="730"/>
      <c r="VFI294" s="730"/>
      <c r="VFJ294" s="730"/>
      <c r="VFK294" s="730"/>
      <c r="VFL294" s="730"/>
      <c r="VFM294" s="730"/>
      <c r="VFN294" s="730"/>
      <c r="VFO294" s="730"/>
      <c r="VFP294" s="730"/>
      <c r="VFQ294" s="730"/>
      <c r="VFR294" s="730"/>
      <c r="VFS294" s="730"/>
      <c r="VFT294" s="730"/>
      <c r="VFU294" s="730"/>
      <c r="VFV294" s="730"/>
      <c r="VFW294" s="730"/>
      <c r="VFX294" s="730"/>
      <c r="VFY294" s="730"/>
      <c r="VFZ294" s="730"/>
      <c r="VGA294" s="730"/>
      <c r="VGB294" s="730"/>
      <c r="VGC294" s="730"/>
      <c r="VGD294" s="730"/>
      <c r="VGE294" s="730"/>
      <c r="VGF294" s="730"/>
      <c r="VGG294" s="730"/>
      <c r="VGH294" s="730"/>
      <c r="VGI294" s="730"/>
      <c r="VGJ294" s="730"/>
      <c r="VGK294" s="730"/>
      <c r="VGL294" s="730"/>
      <c r="VGM294" s="730"/>
      <c r="VGN294" s="730"/>
      <c r="VGO294" s="730"/>
      <c r="VGP294" s="730"/>
      <c r="VGQ294" s="730"/>
      <c r="VGR294" s="730"/>
      <c r="VGS294" s="730"/>
      <c r="VGT294" s="730"/>
      <c r="VGU294" s="730"/>
      <c r="VGV294" s="730"/>
      <c r="VGW294" s="730"/>
      <c r="VGX294" s="730"/>
      <c r="VGY294" s="730"/>
      <c r="VGZ294" s="730"/>
      <c r="VHA294" s="730"/>
      <c r="VHB294" s="730"/>
      <c r="VHC294" s="730"/>
      <c r="VHD294" s="730"/>
      <c r="VHE294" s="730"/>
      <c r="VHF294" s="730"/>
      <c r="VHG294" s="730"/>
      <c r="VHH294" s="730"/>
      <c r="VHI294" s="730"/>
      <c r="VHJ294" s="730"/>
      <c r="VHK294" s="730"/>
      <c r="VHL294" s="730"/>
      <c r="VHM294" s="730"/>
      <c r="VHN294" s="730"/>
      <c r="VHO294" s="730"/>
      <c r="VHP294" s="730"/>
      <c r="VHQ294" s="730"/>
      <c r="VHR294" s="730"/>
      <c r="VHS294" s="730"/>
      <c r="VHT294" s="730"/>
      <c r="VHU294" s="730"/>
      <c r="VHV294" s="730"/>
      <c r="VHW294" s="730"/>
      <c r="VHX294" s="730"/>
      <c r="VHY294" s="730"/>
      <c r="VHZ294" s="730"/>
      <c r="VIA294" s="730"/>
      <c r="VIB294" s="730"/>
      <c r="VIC294" s="730"/>
      <c r="VID294" s="730"/>
      <c r="VIE294" s="730"/>
      <c r="VIF294" s="730"/>
      <c r="VIG294" s="730"/>
      <c r="VIH294" s="730"/>
      <c r="VII294" s="730"/>
      <c r="VIJ294" s="730"/>
      <c r="VIK294" s="730"/>
      <c r="VIL294" s="730"/>
      <c r="VIM294" s="730"/>
      <c r="VIN294" s="730"/>
      <c r="VIO294" s="730"/>
      <c r="VIP294" s="730"/>
      <c r="VIQ294" s="730"/>
      <c r="VIR294" s="730"/>
      <c r="VIS294" s="730"/>
      <c r="VIT294" s="730"/>
      <c r="VIU294" s="730"/>
      <c r="VIV294" s="730"/>
      <c r="VIW294" s="730"/>
      <c r="VIX294" s="730"/>
      <c r="VIY294" s="730"/>
      <c r="VIZ294" s="730"/>
      <c r="VJA294" s="730"/>
      <c r="VJB294" s="730"/>
      <c r="VJC294" s="730"/>
      <c r="VJD294" s="730"/>
      <c r="VJE294" s="730"/>
      <c r="VJF294" s="730"/>
      <c r="VJG294" s="730"/>
      <c r="VJH294" s="730"/>
      <c r="VJI294" s="730"/>
      <c r="VJJ294" s="730"/>
      <c r="VJK294" s="730"/>
      <c r="VJL294" s="730"/>
      <c r="VJM294" s="730"/>
      <c r="VJN294" s="730"/>
      <c r="VJO294" s="730"/>
      <c r="VJP294" s="730"/>
      <c r="VJQ294" s="730"/>
      <c r="VJR294" s="730"/>
      <c r="VJS294" s="730"/>
      <c r="VJT294" s="730"/>
      <c r="VJU294" s="730"/>
      <c r="VJV294" s="730"/>
      <c r="VJW294" s="730"/>
      <c r="VJX294" s="730"/>
      <c r="VJY294" s="730"/>
      <c r="VJZ294" s="730"/>
      <c r="VKA294" s="730"/>
      <c r="VKB294" s="730"/>
      <c r="VKC294" s="730"/>
      <c r="VKD294" s="730"/>
      <c r="VKE294" s="730"/>
      <c r="VKF294" s="730"/>
      <c r="VKG294" s="730"/>
      <c r="VKH294" s="730"/>
      <c r="VKI294" s="730"/>
      <c r="VKJ294" s="730"/>
      <c r="VKK294" s="730"/>
      <c r="VKL294" s="730"/>
      <c r="VKM294" s="730"/>
      <c r="VKN294" s="730"/>
      <c r="VKO294" s="730"/>
      <c r="VKP294" s="730"/>
      <c r="VKQ294" s="730"/>
      <c r="VKR294" s="730"/>
      <c r="VKS294" s="730"/>
      <c r="VKT294" s="730"/>
      <c r="VKU294" s="730"/>
      <c r="VKV294" s="730"/>
      <c r="VKW294" s="730"/>
      <c r="VKX294" s="730"/>
      <c r="VKY294" s="730"/>
      <c r="VKZ294" s="730"/>
      <c r="VLA294" s="730"/>
      <c r="VLB294" s="730"/>
      <c r="VLC294" s="730"/>
      <c r="VLD294" s="730"/>
      <c r="VLE294" s="730"/>
      <c r="VLF294" s="730"/>
      <c r="VLG294" s="730"/>
      <c r="VLH294" s="730"/>
      <c r="VLI294" s="730"/>
      <c r="VLJ294" s="730"/>
      <c r="VLK294" s="730"/>
      <c r="VLL294" s="730"/>
      <c r="VLM294" s="730"/>
      <c r="VLN294" s="730"/>
      <c r="VLO294" s="730"/>
      <c r="VLP294" s="730"/>
      <c r="VLQ294" s="730"/>
      <c r="VLR294" s="730"/>
      <c r="VLS294" s="730"/>
      <c r="VLT294" s="730"/>
      <c r="VLU294" s="730"/>
      <c r="VLV294" s="730"/>
      <c r="VLW294" s="730"/>
      <c r="VLX294" s="730"/>
      <c r="VLY294" s="730"/>
      <c r="VLZ294" s="730"/>
      <c r="VMA294" s="730"/>
      <c r="VMB294" s="730"/>
      <c r="VMC294" s="730"/>
      <c r="VMD294" s="730"/>
      <c r="VME294" s="730"/>
      <c r="VMF294" s="730"/>
      <c r="VMG294" s="730"/>
      <c r="VMH294" s="730"/>
      <c r="VMI294" s="730"/>
      <c r="VMJ294" s="730"/>
      <c r="VMK294" s="730"/>
      <c r="VML294" s="730"/>
      <c r="VMM294" s="730"/>
      <c r="VMN294" s="730"/>
      <c r="VMO294" s="730"/>
      <c r="VMP294" s="730"/>
      <c r="VMQ294" s="730"/>
      <c r="VMR294" s="730"/>
      <c r="VMS294" s="730"/>
      <c r="VMT294" s="730"/>
      <c r="VMU294" s="730"/>
      <c r="VMV294" s="730"/>
      <c r="VMW294" s="730"/>
      <c r="VMX294" s="730"/>
      <c r="VMY294" s="730"/>
      <c r="VMZ294" s="730"/>
      <c r="VNA294" s="730"/>
      <c r="VNB294" s="730"/>
      <c r="VNC294" s="730"/>
      <c r="VND294" s="730"/>
      <c r="VNE294" s="730"/>
      <c r="VNF294" s="730"/>
      <c r="VNG294" s="730"/>
      <c r="VNH294" s="730"/>
      <c r="VNI294" s="730"/>
      <c r="VNJ294" s="730"/>
      <c r="VNK294" s="730"/>
      <c r="VNL294" s="730"/>
      <c r="VNM294" s="730"/>
      <c r="VNN294" s="730"/>
      <c r="VNO294" s="730"/>
      <c r="VNP294" s="730"/>
      <c r="VNQ294" s="730"/>
      <c r="VNR294" s="730"/>
      <c r="VNS294" s="730"/>
      <c r="VNT294" s="730"/>
      <c r="VNU294" s="730"/>
      <c r="VNV294" s="730"/>
      <c r="VNW294" s="730"/>
      <c r="VNX294" s="730"/>
      <c r="VNY294" s="730"/>
      <c r="VNZ294" s="730"/>
      <c r="VOA294" s="730"/>
      <c r="VOB294" s="730"/>
      <c r="VOC294" s="730"/>
      <c r="VOD294" s="730"/>
      <c r="VOE294" s="730"/>
      <c r="VOF294" s="730"/>
      <c r="VOG294" s="730"/>
      <c r="VOH294" s="730"/>
      <c r="VOI294" s="730"/>
      <c r="VOJ294" s="730"/>
      <c r="VOK294" s="730"/>
      <c r="VOL294" s="730"/>
      <c r="VOM294" s="730"/>
      <c r="VON294" s="730"/>
      <c r="VOO294" s="730"/>
      <c r="VOP294" s="730"/>
      <c r="VOQ294" s="730"/>
      <c r="VOR294" s="730"/>
      <c r="VOS294" s="730"/>
      <c r="VOT294" s="730"/>
      <c r="VOU294" s="730"/>
      <c r="VOV294" s="730"/>
      <c r="VOW294" s="730"/>
      <c r="VOX294" s="730"/>
      <c r="VOY294" s="730"/>
      <c r="VOZ294" s="730"/>
      <c r="VPA294" s="730"/>
      <c r="VPB294" s="730"/>
      <c r="VPC294" s="730"/>
      <c r="VPD294" s="730"/>
      <c r="VPE294" s="730"/>
      <c r="VPF294" s="730"/>
      <c r="VPG294" s="730"/>
      <c r="VPH294" s="730"/>
      <c r="VPI294" s="730"/>
      <c r="VPJ294" s="730"/>
      <c r="VPK294" s="730"/>
      <c r="VPL294" s="730"/>
      <c r="VPM294" s="730"/>
      <c r="VPN294" s="730"/>
      <c r="VPO294" s="730"/>
      <c r="VPP294" s="730"/>
      <c r="VPQ294" s="730"/>
      <c r="VPR294" s="730"/>
      <c r="VPS294" s="730"/>
      <c r="VPT294" s="730"/>
      <c r="VPU294" s="730"/>
      <c r="VPV294" s="730"/>
      <c r="VPW294" s="730"/>
      <c r="VPX294" s="730"/>
      <c r="VPY294" s="730"/>
      <c r="VPZ294" s="730"/>
      <c r="VQA294" s="730"/>
      <c r="VQB294" s="730"/>
      <c r="VQC294" s="730"/>
      <c r="VQD294" s="730"/>
      <c r="VQE294" s="730"/>
      <c r="VQF294" s="730"/>
      <c r="VQG294" s="730"/>
      <c r="VQH294" s="730"/>
      <c r="VQI294" s="730"/>
      <c r="VQJ294" s="730"/>
      <c r="VQK294" s="730"/>
      <c r="VQL294" s="730"/>
      <c r="VQM294" s="730"/>
      <c r="VQN294" s="730"/>
      <c r="VQO294" s="730"/>
      <c r="VQP294" s="730"/>
      <c r="VQQ294" s="730"/>
      <c r="VQR294" s="730"/>
      <c r="VQS294" s="730"/>
      <c r="VQT294" s="730"/>
      <c r="VQU294" s="730"/>
      <c r="VQV294" s="730"/>
      <c r="VQW294" s="730"/>
      <c r="VQX294" s="730"/>
      <c r="VQY294" s="730"/>
      <c r="VQZ294" s="730"/>
      <c r="VRA294" s="730"/>
      <c r="VRB294" s="730"/>
      <c r="VRC294" s="730"/>
      <c r="VRD294" s="730"/>
      <c r="VRE294" s="730"/>
      <c r="VRF294" s="730"/>
      <c r="VRG294" s="730"/>
      <c r="VRH294" s="730"/>
      <c r="VRI294" s="730"/>
      <c r="VRJ294" s="730"/>
      <c r="VRK294" s="730"/>
      <c r="VRL294" s="730"/>
      <c r="VRM294" s="730"/>
      <c r="VRN294" s="730"/>
      <c r="VRO294" s="730"/>
      <c r="VRP294" s="730"/>
      <c r="VRQ294" s="730"/>
      <c r="VRR294" s="730"/>
      <c r="VRS294" s="730"/>
      <c r="VRT294" s="730"/>
      <c r="VRU294" s="730"/>
      <c r="VRV294" s="730"/>
      <c r="VRW294" s="730"/>
      <c r="VRX294" s="730"/>
      <c r="VRY294" s="730"/>
      <c r="VRZ294" s="730"/>
      <c r="VSA294" s="730"/>
      <c r="VSB294" s="730"/>
      <c r="VSC294" s="730"/>
      <c r="VSD294" s="730"/>
      <c r="VSE294" s="730"/>
      <c r="VSF294" s="730"/>
      <c r="VSG294" s="730"/>
      <c r="VSH294" s="730"/>
      <c r="VSI294" s="730"/>
      <c r="VSJ294" s="730"/>
      <c r="VSK294" s="730"/>
      <c r="VSL294" s="730"/>
      <c r="VSM294" s="730"/>
      <c r="VSN294" s="730"/>
      <c r="VSO294" s="730"/>
      <c r="VSP294" s="730"/>
      <c r="VSQ294" s="730"/>
      <c r="VSR294" s="730"/>
      <c r="VSS294" s="730"/>
      <c r="VST294" s="730"/>
      <c r="VSU294" s="730"/>
      <c r="VSV294" s="730"/>
      <c r="VSW294" s="730"/>
      <c r="VSX294" s="730"/>
      <c r="VSY294" s="730"/>
      <c r="VSZ294" s="730"/>
      <c r="VTA294" s="730"/>
      <c r="VTB294" s="730"/>
      <c r="VTC294" s="730"/>
      <c r="VTD294" s="730"/>
      <c r="VTE294" s="730"/>
      <c r="VTF294" s="730"/>
      <c r="VTG294" s="730"/>
      <c r="VTH294" s="730"/>
      <c r="VTI294" s="730"/>
      <c r="VTJ294" s="730"/>
      <c r="VTK294" s="730"/>
      <c r="VTL294" s="730"/>
      <c r="VTM294" s="730"/>
      <c r="VTN294" s="730"/>
      <c r="VTO294" s="730"/>
      <c r="VTP294" s="730"/>
      <c r="VTQ294" s="730"/>
      <c r="VTR294" s="730"/>
      <c r="VTS294" s="730"/>
      <c r="VTT294" s="730"/>
      <c r="VTU294" s="730"/>
      <c r="VTV294" s="730"/>
      <c r="VTW294" s="730"/>
      <c r="VTX294" s="730"/>
      <c r="VTY294" s="730"/>
      <c r="VTZ294" s="730"/>
      <c r="VUA294" s="730"/>
      <c r="VUB294" s="730"/>
      <c r="VUC294" s="730"/>
      <c r="VUD294" s="730"/>
      <c r="VUE294" s="730"/>
      <c r="VUF294" s="730"/>
      <c r="VUG294" s="730"/>
      <c r="VUH294" s="730"/>
      <c r="VUI294" s="730"/>
      <c r="VUJ294" s="730"/>
      <c r="VUK294" s="730"/>
      <c r="VUL294" s="730"/>
      <c r="VUM294" s="730"/>
      <c r="VUN294" s="730"/>
      <c r="VUO294" s="730"/>
      <c r="VUP294" s="730"/>
      <c r="VUQ294" s="730"/>
      <c r="VUR294" s="730"/>
      <c r="VUS294" s="730"/>
      <c r="VUT294" s="730"/>
      <c r="VUU294" s="730"/>
      <c r="VUV294" s="730"/>
      <c r="VUW294" s="730"/>
      <c r="VUX294" s="730"/>
      <c r="VUY294" s="730"/>
      <c r="VUZ294" s="730"/>
      <c r="VVA294" s="730"/>
      <c r="VVB294" s="730"/>
      <c r="VVC294" s="730"/>
      <c r="VVD294" s="730"/>
      <c r="VVE294" s="730"/>
      <c r="VVF294" s="730"/>
      <c r="VVG294" s="730"/>
      <c r="VVH294" s="730"/>
      <c r="VVI294" s="730"/>
      <c r="VVJ294" s="730"/>
      <c r="VVK294" s="730"/>
      <c r="VVL294" s="730"/>
      <c r="VVM294" s="730"/>
      <c r="VVN294" s="730"/>
      <c r="VVO294" s="730"/>
      <c r="VVP294" s="730"/>
      <c r="VVQ294" s="730"/>
      <c r="VVR294" s="730"/>
      <c r="VVS294" s="730"/>
      <c r="VVT294" s="730"/>
      <c r="VVU294" s="730"/>
      <c r="VVV294" s="730"/>
      <c r="VVW294" s="730"/>
      <c r="VVX294" s="730"/>
      <c r="VVY294" s="730"/>
      <c r="VVZ294" s="730"/>
      <c r="VWA294" s="730"/>
      <c r="VWB294" s="730"/>
      <c r="VWC294" s="730"/>
      <c r="VWD294" s="730"/>
      <c r="VWE294" s="730"/>
      <c r="VWF294" s="730"/>
      <c r="VWG294" s="730"/>
      <c r="VWH294" s="730"/>
      <c r="VWI294" s="730"/>
      <c r="VWJ294" s="730"/>
      <c r="VWK294" s="730"/>
      <c r="VWL294" s="730"/>
      <c r="VWM294" s="730"/>
      <c r="VWN294" s="730"/>
      <c r="VWO294" s="730"/>
      <c r="VWP294" s="730"/>
      <c r="VWQ294" s="730"/>
      <c r="VWR294" s="730"/>
      <c r="VWS294" s="730"/>
      <c r="VWT294" s="730"/>
      <c r="VWU294" s="730"/>
      <c r="VWV294" s="730"/>
      <c r="VWW294" s="730"/>
      <c r="VWX294" s="730"/>
      <c r="VWY294" s="730"/>
      <c r="VWZ294" s="730"/>
      <c r="VXA294" s="730"/>
      <c r="VXB294" s="730"/>
      <c r="VXC294" s="730"/>
      <c r="VXD294" s="730"/>
      <c r="VXE294" s="730"/>
      <c r="VXF294" s="730"/>
      <c r="VXG294" s="730"/>
      <c r="VXH294" s="730"/>
      <c r="VXI294" s="730"/>
      <c r="VXJ294" s="730"/>
      <c r="VXK294" s="730"/>
      <c r="VXL294" s="730"/>
      <c r="VXM294" s="730"/>
      <c r="VXN294" s="730"/>
      <c r="VXO294" s="730"/>
      <c r="VXP294" s="730"/>
      <c r="VXQ294" s="730"/>
      <c r="VXR294" s="730"/>
      <c r="VXS294" s="730"/>
      <c r="VXT294" s="730"/>
      <c r="VXU294" s="730"/>
      <c r="VXV294" s="730"/>
      <c r="VXW294" s="730"/>
      <c r="VXX294" s="730"/>
      <c r="VXY294" s="730"/>
      <c r="VXZ294" s="730"/>
      <c r="VYA294" s="730"/>
      <c r="VYB294" s="730"/>
      <c r="VYC294" s="730"/>
      <c r="VYD294" s="730"/>
      <c r="VYE294" s="730"/>
      <c r="VYF294" s="730"/>
      <c r="VYG294" s="730"/>
      <c r="VYH294" s="730"/>
      <c r="VYI294" s="730"/>
      <c r="VYJ294" s="730"/>
      <c r="VYK294" s="730"/>
      <c r="VYL294" s="730"/>
      <c r="VYM294" s="730"/>
      <c r="VYN294" s="730"/>
      <c r="VYO294" s="730"/>
      <c r="VYP294" s="730"/>
      <c r="VYQ294" s="730"/>
      <c r="VYR294" s="730"/>
      <c r="VYS294" s="730"/>
      <c r="VYT294" s="730"/>
      <c r="VYU294" s="730"/>
      <c r="VYV294" s="730"/>
      <c r="VYW294" s="730"/>
      <c r="VYX294" s="730"/>
      <c r="VYY294" s="730"/>
      <c r="VYZ294" s="730"/>
      <c r="VZA294" s="730"/>
      <c r="VZB294" s="730"/>
      <c r="VZC294" s="730"/>
      <c r="VZD294" s="730"/>
      <c r="VZE294" s="730"/>
      <c r="VZF294" s="730"/>
      <c r="VZG294" s="730"/>
      <c r="VZH294" s="730"/>
      <c r="VZI294" s="730"/>
      <c r="VZJ294" s="730"/>
      <c r="VZK294" s="730"/>
      <c r="VZL294" s="730"/>
      <c r="VZM294" s="730"/>
      <c r="VZN294" s="730"/>
      <c r="VZO294" s="730"/>
      <c r="VZP294" s="730"/>
      <c r="VZQ294" s="730"/>
      <c r="VZR294" s="730"/>
      <c r="VZS294" s="730"/>
      <c r="VZT294" s="730"/>
      <c r="VZU294" s="730"/>
      <c r="VZV294" s="730"/>
      <c r="VZW294" s="730"/>
      <c r="VZX294" s="730"/>
      <c r="VZY294" s="730"/>
      <c r="VZZ294" s="730"/>
      <c r="WAA294" s="730"/>
      <c r="WAB294" s="730"/>
      <c r="WAC294" s="730"/>
      <c r="WAD294" s="730"/>
      <c r="WAE294" s="730"/>
      <c r="WAF294" s="730"/>
      <c r="WAG294" s="730"/>
      <c r="WAH294" s="730"/>
      <c r="WAI294" s="730"/>
      <c r="WAJ294" s="730"/>
      <c r="WAK294" s="730"/>
      <c r="WAL294" s="730"/>
      <c r="WAM294" s="730"/>
      <c r="WAN294" s="730"/>
      <c r="WAO294" s="730"/>
      <c r="WAP294" s="730"/>
      <c r="WAQ294" s="730"/>
      <c r="WAR294" s="730"/>
      <c r="WAS294" s="730"/>
      <c r="WAT294" s="730"/>
      <c r="WAU294" s="730"/>
      <c r="WAV294" s="730"/>
      <c r="WAW294" s="730"/>
      <c r="WAX294" s="730"/>
      <c r="WAY294" s="730"/>
      <c r="WAZ294" s="730"/>
      <c r="WBA294" s="730"/>
      <c r="WBB294" s="730"/>
      <c r="WBC294" s="730"/>
      <c r="WBD294" s="730"/>
      <c r="WBE294" s="730"/>
      <c r="WBF294" s="730"/>
      <c r="WBG294" s="730"/>
      <c r="WBH294" s="730"/>
      <c r="WBI294" s="730"/>
      <c r="WBJ294" s="730"/>
      <c r="WBK294" s="730"/>
      <c r="WBL294" s="730"/>
      <c r="WBM294" s="730"/>
      <c r="WBN294" s="730"/>
      <c r="WBO294" s="730"/>
      <c r="WBP294" s="730"/>
      <c r="WBQ294" s="730"/>
      <c r="WBR294" s="730"/>
      <c r="WBS294" s="730"/>
      <c r="WBT294" s="730"/>
      <c r="WBU294" s="730"/>
      <c r="WBV294" s="730"/>
      <c r="WBW294" s="730"/>
      <c r="WBX294" s="730"/>
      <c r="WBY294" s="730"/>
      <c r="WBZ294" s="730"/>
      <c r="WCA294" s="730"/>
      <c r="WCB294" s="730"/>
      <c r="WCC294" s="730"/>
      <c r="WCD294" s="730"/>
      <c r="WCE294" s="730"/>
      <c r="WCF294" s="730"/>
      <c r="WCG294" s="730"/>
      <c r="WCH294" s="730"/>
      <c r="WCI294" s="730"/>
      <c r="WCJ294" s="730"/>
      <c r="WCK294" s="730"/>
      <c r="WCL294" s="730"/>
      <c r="WCM294" s="730"/>
      <c r="WCN294" s="730"/>
      <c r="WCO294" s="730"/>
      <c r="WCP294" s="730"/>
      <c r="WCQ294" s="730"/>
      <c r="WCR294" s="730"/>
      <c r="WCS294" s="730"/>
      <c r="WCT294" s="730"/>
      <c r="WCU294" s="730"/>
      <c r="WCV294" s="730"/>
      <c r="WCW294" s="730"/>
      <c r="WCX294" s="730"/>
      <c r="WCY294" s="730"/>
      <c r="WCZ294" s="730"/>
      <c r="WDA294" s="730"/>
      <c r="WDB294" s="730"/>
      <c r="WDC294" s="730"/>
      <c r="WDD294" s="730"/>
      <c r="WDE294" s="730"/>
      <c r="WDF294" s="730"/>
      <c r="WDG294" s="730"/>
      <c r="WDH294" s="730"/>
      <c r="WDI294" s="730"/>
      <c r="WDJ294" s="730"/>
      <c r="WDK294" s="730"/>
      <c r="WDL294" s="730"/>
      <c r="WDM294" s="730"/>
      <c r="WDN294" s="730"/>
      <c r="WDO294" s="730"/>
      <c r="WDP294" s="730"/>
      <c r="WDQ294" s="730"/>
      <c r="WDR294" s="730"/>
      <c r="WDS294" s="730"/>
      <c r="WDT294" s="730"/>
      <c r="WDU294" s="730"/>
      <c r="WDV294" s="730"/>
      <c r="WDW294" s="730"/>
      <c r="WDX294" s="730"/>
      <c r="WDY294" s="730"/>
      <c r="WDZ294" s="730"/>
      <c r="WEA294" s="730"/>
      <c r="WEB294" s="730"/>
      <c r="WEC294" s="730"/>
      <c r="WED294" s="730"/>
      <c r="WEE294" s="730"/>
      <c r="WEF294" s="730"/>
      <c r="WEG294" s="730"/>
      <c r="WEH294" s="730"/>
      <c r="WEI294" s="730"/>
      <c r="WEJ294" s="730"/>
      <c r="WEK294" s="730"/>
      <c r="WEL294" s="730"/>
      <c r="WEM294" s="730"/>
      <c r="WEN294" s="730"/>
      <c r="WEO294" s="730"/>
      <c r="WEP294" s="730"/>
      <c r="WEQ294" s="730"/>
      <c r="WER294" s="730"/>
      <c r="WES294" s="730"/>
      <c r="WET294" s="730"/>
      <c r="WEU294" s="730"/>
      <c r="WEV294" s="730"/>
      <c r="WEW294" s="730"/>
      <c r="WEX294" s="730"/>
      <c r="WEY294" s="730"/>
      <c r="WEZ294" s="730"/>
      <c r="WFA294" s="730"/>
      <c r="WFB294" s="730"/>
      <c r="WFC294" s="730"/>
      <c r="WFD294" s="730"/>
      <c r="WFE294" s="730"/>
      <c r="WFF294" s="730"/>
      <c r="WFG294" s="730"/>
      <c r="WFH294" s="730"/>
      <c r="WFI294" s="730"/>
      <c r="WFJ294" s="730"/>
      <c r="WFK294" s="730"/>
      <c r="WFL294" s="730"/>
      <c r="WFM294" s="730"/>
      <c r="WFN294" s="730"/>
      <c r="WFO294" s="730"/>
      <c r="WFP294" s="730"/>
      <c r="WFQ294" s="730"/>
      <c r="WFR294" s="730"/>
      <c r="WFS294" s="730"/>
      <c r="WFT294" s="730"/>
      <c r="WFU294" s="730"/>
      <c r="WFV294" s="730"/>
      <c r="WFW294" s="730"/>
      <c r="WFX294" s="730"/>
      <c r="WFY294" s="730"/>
      <c r="WFZ294" s="730"/>
      <c r="WGA294" s="730"/>
      <c r="WGB294" s="730"/>
      <c r="WGC294" s="730"/>
      <c r="WGD294" s="730"/>
      <c r="WGE294" s="730"/>
      <c r="WGF294" s="730"/>
      <c r="WGG294" s="730"/>
      <c r="WGH294" s="730"/>
      <c r="WGI294" s="730"/>
      <c r="WGJ294" s="730"/>
      <c r="WGK294" s="730"/>
      <c r="WGL294" s="730"/>
      <c r="WGM294" s="730"/>
      <c r="WGN294" s="730"/>
      <c r="WGO294" s="730"/>
      <c r="WGP294" s="730"/>
      <c r="WGQ294" s="730"/>
      <c r="WGR294" s="730"/>
      <c r="WGS294" s="730"/>
      <c r="WGT294" s="730"/>
      <c r="WGU294" s="730"/>
      <c r="WGV294" s="730"/>
      <c r="WGW294" s="730"/>
      <c r="WGX294" s="730"/>
      <c r="WGY294" s="730"/>
      <c r="WGZ294" s="730"/>
      <c r="WHA294" s="730"/>
      <c r="WHB294" s="730"/>
      <c r="WHC294" s="730"/>
      <c r="WHD294" s="730"/>
      <c r="WHE294" s="730"/>
      <c r="WHF294" s="730"/>
      <c r="WHG294" s="730"/>
      <c r="WHH294" s="730"/>
      <c r="WHI294" s="730"/>
      <c r="WHJ294" s="730"/>
      <c r="WHK294" s="730"/>
      <c r="WHL294" s="730"/>
      <c r="WHM294" s="730"/>
      <c r="WHN294" s="730"/>
      <c r="WHO294" s="730"/>
      <c r="WHP294" s="730"/>
      <c r="WHQ294" s="730"/>
      <c r="WHR294" s="730"/>
      <c r="WHS294" s="730"/>
      <c r="WHT294" s="730"/>
      <c r="WHU294" s="730"/>
      <c r="WHV294" s="730"/>
      <c r="WHW294" s="730"/>
      <c r="WHX294" s="730"/>
      <c r="WHY294" s="730"/>
      <c r="WHZ294" s="730"/>
      <c r="WIA294" s="730"/>
      <c r="WIB294" s="730"/>
      <c r="WIC294" s="730"/>
      <c r="WID294" s="730"/>
      <c r="WIE294" s="730"/>
      <c r="WIF294" s="730"/>
      <c r="WIG294" s="730"/>
      <c r="WIH294" s="730"/>
      <c r="WII294" s="730"/>
      <c r="WIJ294" s="730"/>
      <c r="WIK294" s="730"/>
      <c r="WIL294" s="730"/>
      <c r="WIM294" s="730"/>
      <c r="WIN294" s="730"/>
      <c r="WIO294" s="730"/>
      <c r="WIP294" s="730"/>
      <c r="WIQ294" s="730"/>
      <c r="WIR294" s="730"/>
      <c r="WIS294" s="730"/>
      <c r="WIT294" s="730"/>
      <c r="WIU294" s="730"/>
      <c r="WIV294" s="730"/>
      <c r="WIW294" s="730"/>
      <c r="WIX294" s="730"/>
      <c r="WIY294" s="730"/>
      <c r="WIZ294" s="730"/>
      <c r="WJA294" s="730"/>
      <c r="WJB294" s="730"/>
      <c r="WJC294" s="730"/>
      <c r="WJD294" s="730"/>
      <c r="WJE294" s="730"/>
      <c r="WJF294" s="730"/>
      <c r="WJG294" s="730"/>
      <c r="WJH294" s="730"/>
      <c r="WJI294" s="730"/>
      <c r="WJJ294" s="730"/>
      <c r="WJK294" s="730"/>
      <c r="WJL294" s="730"/>
      <c r="WJM294" s="730"/>
      <c r="WJN294" s="730"/>
      <c r="WJO294" s="730"/>
      <c r="WJP294" s="730"/>
      <c r="WJQ294" s="730"/>
      <c r="WJR294" s="730"/>
      <c r="WJS294" s="730"/>
      <c r="WJT294" s="730"/>
      <c r="WJU294" s="730"/>
      <c r="WJV294" s="730"/>
      <c r="WJW294" s="730"/>
      <c r="WJX294" s="730"/>
      <c r="WJY294" s="730"/>
      <c r="WJZ294" s="730"/>
      <c r="WKA294" s="730"/>
      <c r="WKB294" s="730"/>
      <c r="WKC294" s="730"/>
      <c r="WKD294" s="730"/>
      <c r="WKE294" s="730"/>
      <c r="WKF294" s="730"/>
      <c r="WKG294" s="730"/>
      <c r="WKH294" s="730"/>
      <c r="WKI294" s="730"/>
      <c r="WKJ294" s="730"/>
      <c r="WKK294" s="730"/>
      <c r="WKL294" s="730"/>
      <c r="WKM294" s="730"/>
      <c r="WKN294" s="730"/>
      <c r="WKO294" s="730"/>
      <c r="WKP294" s="730"/>
      <c r="WKQ294" s="730"/>
      <c r="WKR294" s="730"/>
      <c r="WKS294" s="730"/>
      <c r="WKT294" s="730"/>
      <c r="WKU294" s="730"/>
      <c r="WKV294" s="730"/>
      <c r="WKW294" s="730"/>
      <c r="WKX294" s="730"/>
      <c r="WKY294" s="730"/>
      <c r="WKZ294" s="730"/>
      <c r="WLA294" s="730"/>
      <c r="WLB294" s="730"/>
      <c r="WLC294" s="730"/>
      <c r="WLD294" s="730"/>
      <c r="WLE294" s="730"/>
      <c r="WLF294" s="730"/>
      <c r="WLG294" s="730"/>
      <c r="WLH294" s="730"/>
      <c r="WLI294" s="730"/>
      <c r="WLJ294" s="730"/>
      <c r="WLK294" s="730"/>
      <c r="WLL294" s="730"/>
      <c r="WLM294" s="730"/>
      <c r="WLN294" s="730"/>
      <c r="WLO294" s="730"/>
      <c r="WLP294" s="730"/>
      <c r="WLQ294" s="730"/>
      <c r="WLR294" s="730"/>
      <c r="WLS294" s="730"/>
      <c r="WLT294" s="730"/>
      <c r="WLU294" s="730"/>
      <c r="WLV294" s="730"/>
      <c r="WLW294" s="730"/>
      <c r="WLX294" s="730"/>
      <c r="WLY294" s="730"/>
      <c r="WLZ294" s="730"/>
      <c r="WMA294" s="730"/>
      <c r="WMB294" s="730"/>
      <c r="WMC294" s="730"/>
      <c r="WMD294" s="730"/>
      <c r="WME294" s="730"/>
      <c r="WMF294" s="730"/>
      <c r="WMG294" s="730"/>
      <c r="WMH294" s="730"/>
      <c r="WMI294" s="730"/>
      <c r="WMJ294" s="730"/>
      <c r="WMK294" s="730"/>
      <c r="WML294" s="730"/>
      <c r="WMM294" s="730"/>
      <c r="WMN294" s="730"/>
      <c r="WMO294" s="730"/>
      <c r="WMP294" s="730"/>
      <c r="WMQ294" s="730"/>
      <c r="WMR294" s="730"/>
      <c r="WMS294" s="730"/>
      <c r="WMT294" s="730"/>
      <c r="WMU294" s="730"/>
      <c r="WMV294" s="730"/>
      <c r="WMW294" s="730"/>
      <c r="WMX294" s="730"/>
      <c r="WMY294" s="730"/>
      <c r="WMZ294" s="730"/>
      <c r="WNA294" s="730"/>
      <c r="WNB294" s="730"/>
      <c r="WNC294" s="730"/>
      <c r="WND294" s="730"/>
      <c r="WNE294" s="730"/>
      <c r="WNF294" s="730"/>
      <c r="WNG294" s="730"/>
      <c r="WNH294" s="730"/>
      <c r="WNI294" s="730"/>
      <c r="WNJ294" s="730"/>
      <c r="WNK294" s="730"/>
      <c r="WNL294" s="730"/>
      <c r="WNM294" s="730"/>
      <c r="WNN294" s="730"/>
      <c r="WNO294" s="730"/>
      <c r="WNP294" s="730"/>
      <c r="WNQ294" s="730"/>
      <c r="WNR294" s="730"/>
      <c r="WNS294" s="730"/>
      <c r="WNT294" s="730"/>
      <c r="WNU294" s="730"/>
      <c r="WNV294" s="730"/>
      <c r="WNW294" s="730"/>
      <c r="WNX294" s="730"/>
      <c r="WNY294" s="730"/>
      <c r="WNZ294" s="730"/>
      <c r="WOA294" s="730"/>
      <c r="WOB294" s="730"/>
      <c r="WOC294" s="730"/>
      <c r="WOD294" s="730"/>
      <c r="WOE294" s="730"/>
      <c r="WOF294" s="730"/>
      <c r="WOG294" s="730"/>
      <c r="WOH294" s="730"/>
      <c r="WOI294" s="730"/>
      <c r="WOJ294" s="730"/>
      <c r="WOK294" s="730"/>
      <c r="WOL294" s="730"/>
      <c r="WOM294" s="730"/>
      <c r="WON294" s="730"/>
      <c r="WOO294" s="730"/>
      <c r="WOP294" s="730"/>
      <c r="WOQ294" s="730"/>
      <c r="WOR294" s="730"/>
      <c r="WOS294" s="730"/>
      <c r="WOT294" s="730"/>
      <c r="WOU294" s="730"/>
      <c r="WOV294" s="730"/>
      <c r="WOW294" s="730"/>
      <c r="WOX294" s="730"/>
      <c r="WOY294" s="730"/>
      <c r="WOZ294" s="730"/>
      <c r="WPA294" s="730"/>
      <c r="WPB294" s="730"/>
      <c r="WPC294" s="730"/>
      <c r="WPD294" s="730"/>
      <c r="WPE294" s="730"/>
      <c r="WPF294" s="730"/>
      <c r="WPG294" s="730"/>
      <c r="WPH294" s="730"/>
      <c r="WPI294" s="730"/>
      <c r="WPJ294" s="730"/>
      <c r="WPK294" s="730"/>
      <c r="WPL294" s="730"/>
      <c r="WPM294" s="730"/>
      <c r="WPN294" s="730"/>
      <c r="WPO294" s="730"/>
      <c r="WPP294" s="730"/>
      <c r="WPQ294" s="730"/>
      <c r="WPR294" s="730"/>
      <c r="WPS294" s="730"/>
      <c r="WPT294" s="730"/>
      <c r="WPU294" s="730"/>
      <c r="WPV294" s="730"/>
      <c r="WPW294" s="730"/>
      <c r="WPX294" s="730"/>
      <c r="WPY294" s="730"/>
      <c r="WPZ294" s="730"/>
      <c r="WQA294" s="730"/>
      <c r="WQB294" s="730"/>
      <c r="WQC294" s="730"/>
      <c r="WQD294" s="730"/>
      <c r="WQE294" s="730"/>
      <c r="WQF294" s="730"/>
      <c r="WQG294" s="730"/>
      <c r="WQH294" s="730"/>
      <c r="WQI294" s="730"/>
      <c r="WQJ294" s="730"/>
      <c r="WQK294" s="730"/>
      <c r="WQL294" s="730"/>
      <c r="WQM294" s="730"/>
      <c r="WQN294" s="730"/>
      <c r="WQO294" s="730"/>
      <c r="WQP294" s="730"/>
      <c r="WQQ294" s="730"/>
      <c r="WQR294" s="730"/>
      <c r="WQS294" s="730"/>
      <c r="WQT294" s="730"/>
      <c r="WQU294" s="730"/>
      <c r="WQV294" s="730"/>
      <c r="WQW294" s="730"/>
      <c r="WQX294" s="730"/>
      <c r="WQY294" s="730"/>
      <c r="WQZ294" s="730"/>
      <c r="WRA294" s="730"/>
      <c r="WRB294" s="730"/>
      <c r="WRC294" s="730"/>
      <c r="WRD294" s="730"/>
      <c r="WRE294" s="730"/>
      <c r="WRF294" s="730"/>
      <c r="WRG294" s="730"/>
      <c r="WRH294" s="730"/>
      <c r="WRI294" s="730"/>
      <c r="WRJ294" s="730"/>
      <c r="WRK294" s="730"/>
      <c r="WRL294" s="730"/>
      <c r="WRM294" s="730"/>
      <c r="WRN294" s="730"/>
      <c r="WRO294" s="730"/>
      <c r="WRP294" s="730"/>
      <c r="WRQ294" s="730"/>
      <c r="WRR294" s="730"/>
      <c r="WRS294" s="730"/>
      <c r="WRT294" s="730"/>
      <c r="WRU294" s="730"/>
      <c r="WRV294" s="730"/>
      <c r="WRW294" s="730"/>
      <c r="WRX294" s="730"/>
      <c r="WRY294" s="730"/>
      <c r="WRZ294" s="730"/>
      <c r="WSA294" s="730"/>
      <c r="WSB294" s="730"/>
      <c r="WSC294" s="730"/>
      <c r="WSD294" s="730"/>
      <c r="WSE294" s="730"/>
      <c r="WSF294" s="730"/>
      <c r="WSG294" s="730"/>
      <c r="WSH294" s="730"/>
      <c r="WSI294" s="730"/>
      <c r="WSJ294" s="730"/>
      <c r="WSK294" s="730"/>
      <c r="WSL294" s="730"/>
      <c r="WSM294" s="730"/>
      <c r="WSN294" s="730"/>
      <c r="WSO294" s="730"/>
      <c r="WSP294" s="730"/>
      <c r="WSQ294" s="730"/>
      <c r="WSR294" s="730"/>
      <c r="WSS294" s="730"/>
      <c r="WST294" s="730"/>
      <c r="WSU294" s="730"/>
      <c r="WSV294" s="730"/>
      <c r="WSW294" s="730"/>
      <c r="WSX294" s="730"/>
      <c r="WSY294" s="730"/>
      <c r="WSZ294" s="730"/>
      <c r="WTA294" s="730"/>
      <c r="WTB294" s="730"/>
      <c r="WTC294" s="730"/>
      <c r="WTD294" s="730"/>
      <c r="WTE294" s="730"/>
      <c r="WTF294" s="730"/>
      <c r="WTG294" s="730"/>
      <c r="WTH294" s="730"/>
      <c r="WTI294" s="730"/>
      <c r="WTJ294" s="730"/>
      <c r="WTK294" s="730"/>
      <c r="WTL294" s="730"/>
      <c r="WTM294" s="730"/>
      <c r="WTN294" s="730"/>
      <c r="WTO294" s="730"/>
      <c r="WTP294" s="730"/>
      <c r="WTQ294" s="730"/>
      <c r="WTR294" s="730"/>
      <c r="WTS294" s="730"/>
      <c r="WTT294" s="730"/>
      <c r="WTU294" s="730"/>
      <c r="WTV294" s="730"/>
      <c r="WTW294" s="730"/>
      <c r="WTX294" s="730"/>
      <c r="WTY294" s="730"/>
      <c r="WTZ294" s="730"/>
      <c r="WUA294" s="730"/>
      <c r="WUB294" s="730"/>
      <c r="WUC294" s="730"/>
      <c r="WUD294" s="730"/>
      <c r="WUE294" s="730"/>
      <c r="WUF294" s="730"/>
      <c r="WUG294" s="730"/>
      <c r="WUH294" s="730"/>
      <c r="WUI294" s="730"/>
      <c r="WUJ294" s="730"/>
      <c r="WUK294" s="730"/>
      <c r="WUL294" s="730"/>
      <c r="WUM294" s="730"/>
      <c r="WUN294" s="730"/>
      <c r="WUO294" s="730"/>
      <c r="WUP294" s="730"/>
      <c r="WUQ294" s="730"/>
      <c r="WUR294" s="730"/>
      <c r="WUS294" s="730"/>
      <c r="WUT294" s="730"/>
      <c r="WUU294" s="730"/>
      <c r="WUV294" s="730"/>
      <c r="WUW294" s="730"/>
      <c r="WUX294" s="730"/>
      <c r="WUY294" s="730"/>
      <c r="WUZ294" s="730"/>
      <c r="WVA294" s="730"/>
      <c r="WVB294" s="730"/>
      <c r="WVC294" s="730"/>
      <c r="WVD294" s="730"/>
      <c r="WVE294" s="730"/>
      <c r="WVF294" s="730"/>
      <c r="WVG294" s="730"/>
      <c r="WVH294" s="730"/>
      <c r="WVI294" s="730"/>
      <c r="WVJ294" s="730"/>
      <c r="WVK294" s="730"/>
      <c r="WVL294" s="730"/>
      <c r="WVM294" s="730"/>
      <c r="WVN294" s="730"/>
      <c r="WVO294" s="730"/>
      <c r="WVP294" s="730"/>
      <c r="WVQ294" s="730"/>
      <c r="WVR294" s="730"/>
      <c r="WVS294" s="730"/>
      <c r="WVT294" s="730"/>
      <c r="WVU294" s="730"/>
      <c r="WVV294" s="730"/>
      <c r="WVW294" s="730"/>
      <c r="WVX294" s="730"/>
      <c r="WVY294" s="730"/>
      <c r="WVZ294" s="730"/>
      <c r="WWA294" s="730"/>
      <c r="WWB294" s="730"/>
      <c r="WWC294" s="730"/>
      <c r="WWD294" s="730"/>
      <c r="WWE294" s="730"/>
      <c r="WWF294" s="730"/>
      <c r="WWG294" s="730"/>
      <c r="WWH294" s="730"/>
      <c r="WWI294" s="730"/>
      <c r="WWJ294" s="730"/>
      <c r="WWK294" s="730"/>
      <c r="WWL294" s="730"/>
      <c r="WWM294" s="730"/>
      <c r="WWN294" s="730"/>
      <c r="WWO294" s="730"/>
      <c r="WWP294" s="730"/>
      <c r="WWQ294" s="730"/>
      <c r="WWR294" s="730"/>
      <c r="WWS294" s="730"/>
      <c r="WWT294" s="730"/>
      <c r="WWU294" s="730"/>
      <c r="WWV294" s="730"/>
      <c r="WWW294" s="730"/>
      <c r="WWX294" s="730"/>
      <c r="WWY294" s="730"/>
      <c r="WWZ294" s="730"/>
      <c r="WXA294" s="730"/>
      <c r="WXB294" s="730"/>
      <c r="WXC294" s="730"/>
      <c r="WXD294" s="730"/>
      <c r="WXE294" s="730"/>
      <c r="WXF294" s="730"/>
      <c r="WXG294" s="730"/>
      <c r="WXH294" s="730"/>
      <c r="WXI294" s="730"/>
      <c r="WXJ294" s="730"/>
      <c r="WXK294" s="730"/>
      <c r="WXL294" s="730"/>
      <c r="WXM294" s="730"/>
      <c r="WXN294" s="730"/>
      <c r="WXO294" s="730"/>
      <c r="WXP294" s="730"/>
      <c r="WXQ294" s="730"/>
      <c r="WXR294" s="730"/>
      <c r="WXS294" s="730"/>
      <c r="WXT294" s="730"/>
      <c r="WXU294" s="730"/>
      <c r="WXV294" s="730"/>
      <c r="WXW294" s="730"/>
      <c r="WXX294" s="730"/>
      <c r="WXY294" s="730"/>
      <c r="WXZ294" s="730"/>
      <c r="WYA294" s="730"/>
      <c r="WYB294" s="730"/>
      <c r="WYC294" s="730"/>
      <c r="WYD294" s="730"/>
      <c r="WYE294" s="730"/>
      <c r="WYF294" s="730"/>
      <c r="WYG294" s="730"/>
      <c r="WYH294" s="730"/>
      <c r="WYI294" s="730"/>
      <c r="WYJ294" s="730"/>
      <c r="WYK294" s="730"/>
      <c r="WYL294" s="730"/>
      <c r="WYM294" s="730"/>
      <c r="WYN294" s="730"/>
      <c r="WYO294" s="730"/>
      <c r="WYP294" s="730"/>
      <c r="WYQ294" s="730"/>
      <c r="WYR294" s="730"/>
      <c r="WYS294" s="730"/>
      <c r="WYT294" s="730"/>
      <c r="WYU294" s="730"/>
      <c r="WYV294" s="730"/>
      <c r="WYW294" s="730"/>
      <c r="WYX294" s="730"/>
      <c r="WYY294" s="730"/>
      <c r="WYZ294" s="730"/>
      <c r="WZA294" s="730"/>
      <c r="WZB294" s="730"/>
      <c r="WZC294" s="730"/>
      <c r="WZD294" s="730"/>
      <c r="WZE294" s="730"/>
      <c r="WZF294" s="730"/>
      <c r="WZG294" s="730"/>
      <c r="WZH294" s="730"/>
      <c r="WZI294" s="730"/>
      <c r="WZJ294" s="730"/>
      <c r="WZK294" s="730"/>
      <c r="WZL294" s="730"/>
      <c r="WZM294" s="730"/>
      <c r="WZN294" s="730"/>
      <c r="WZO294" s="730"/>
      <c r="WZP294" s="730"/>
      <c r="WZQ294" s="730"/>
      <c r="WZR294" s="730"/>
      <c r="WZS294" s="730"/>
      <c r="WZT294" s="730"/>
      <c r="WZU294" s="730"/>
      <c r="WZV294" s="730"/>
      <c r="WZW294" s="730"/>
      <c r="WZX294" s="730"/>
      <c r="WZY294" s="730"/>
      <c r="WZZ294" s="730"/>
      <c r="XAA294" s="730"/>
      <c r="XAB294" s="730"/>
      <c r="XAC294" s="730"/>
      <c r="XAD294" s="730"/>
      <c r="XAE294" s="730"/>
      <c r="XAF294" s="730"/>
      <c r="XAG294" s="730"/>
      <c r="XAH294" s="730"/>
      <c r="XAI294" s="730"/>
      <c r="XAJ294" s="730"/>
      <c r="XAK294" s="730"/>
      <c r="XAL294" s="730"/>
      <c r="XAM294" s="730"/>
      <c r="XAN294" s="730"/>
      <c r="XAO294" s="730"/>
      <c r="XAP294" s="730"/>
      <c r="XAQ294" s="730"/>
      <c r="XAR294" s="730"/>
      <c r="XAS294" s="730"/>
      <c r="XAT294" s="730"/>
      <c r="XAU294" s="730"/>
      <c r="XAV294" s="730"/>
      <c r="XAW294" s="730"/>
      <c r="XAX294" s="730"/>
      <c r="XAY294" s="730"/>
      <c r="XAZ294" s="730"/>
      <c r="XBA294" s="730"/>
      <c r="XBB294" s="730"/>
      <c r="XBC294" s="730"/>
      <c r="XBD294" s="730"/>
      <c r="XBE294" s="730"/>
      <c r="XBF294" s="730"/>
      <c r="XBG294" s="730"/>
      <c r="XBH294" s="730"/>
      <c r="XBI294" s="730"/>
      <c r="XBJ294" s="730"/>
      <c r="XBK294" s="730"/>
      <c r="XBL294" s="730"/>
      <c r="XBM294" s="730"/>
      <c r="XBN294" s="730"/>
      <c r="XBO294" s="730"/>
      <c r="XBP294" s="730"/>
      <c r="XBQ294" s="730"/>
      <c r="XBR294" s="730"/>
      <c r="XBS294" s="730"/>
      <c r="XBT294" s="730"/>
      <c r="XBU294" s="730"/>
      <c r="XBV294" s="730"/>
      <c r="XBW294" s="730"/>
      <c r="XBX294" s="730"/>
      <c r="XBY294" s="730"/>
      <c r="XBZ294" s="730"/>
      <c r="XCA294" s="730"/>
      <c r="XCB294" s="730"/>
      <c r="XCC294" s="730"/>
      <c r="XCD294" s="730"/>
      <c r="XCE294" s="730"/>
      <c r="XCF294" s="730"/>
      <c r="XCG294" s="730"/>
      <c r="XCH294" s="730"/>
      <c r="XCI294" s="730"/>
      <c r="XCJ294" s="730"/>
      <c r="XCK294" s="730"/>
      <c r="XCL294" s="730"/>
      <c r="XCM294" s="730"/>
      <c r="XCN294" s="730"/>
      <c r="XCO294" s="730"/>
      <c r="XCP294" s="730"/>
      <c r="XCQ294" s="730"/>
      <c r="XCR294" s="730"/>
      <c r="XCS294" s="730"/>
      <c r="XCT294" s="730"/>
      <c r="XCU294" s="730"/>
      <c r="XCV294" s="730"/>
      <c r="XCW294" s="730"/>
      <c r="XCX294" s="730"/>
      <c r="XCY294" s="730"/>
      <c r="XCZ294" s="730"/>
      <c r="XDA294" s="730"/>
      <c r="XDB294" s="730"/>
      <c r="XDC294" s="730"/>
      <c r="XDD294" s="730"/>
      <c r="XDE294" s="730"/>
      <c r="XDF294" s="730"/>
      <c r="XDG294" s="730"/>
      <c r="XDH294" s="730"/>
      <c r="XDI294" s="730"/>
      <c r="XDJ294" s="730"/>
      <c r="XDK294" s="730"/>
      <c r="XDL294" s="730"/>
      <c r="XDM294" s="730"/>
      <c r="XDN294" s="730"/>
      <c r="XDO294" s="730"/>
      <c r="XDP294" s="730"/>
      <c r="XDQ294" s="730"/>
      <c r="XDR294" s="730"/>
      <c r="XDS294" s="730"/>
      <c r="XDT294" s="730"/>
      <c r="XDU294" s="730"/>
      <c r="XDV294" s="730"/>
      <c r="XDW294" s="730"/>
      <c r="XDX294" s="730"/>
      <c r="XDY294" s="730"/>
      <c r="XDZ294" s="730"/>
      <c r="XEA294" s="730"/>
      <c r="XEB294" s="730"/>
      <c r="XEC294" s="730"/>
      <c r="XED294" s="730"/>
      <c r="XEE294" s="730"/>
      <c r="XEF294" s="730"/>
      <c r="XEG294" s="730"/>
      <c r="XEH294" s="730"/>
      <c r="XEI294" s="730"/>
      <c r="XEJ294" s="730"/>
      <c r="XEK294" s="730"/>
      <c r="XEL294" s="730"/>
      <c r="XEM294" s="730"/>
      <c r="XEN294" s="730"/>
      <c r="XEO294" s="730"/>
      <c r="XEP294" s="730"/>
      <c r="XEQ294" s="730"/>
      <c r="XER294" s="730"/>
      <c r="XES294" s="730"/>
      <c r="XET294" s="730"/>
      <c r="XEU294" s="730"/>
      <c r="XEV294" s="730"/>
      <c r="XEW294" s="730"/>
      <c r="XEX294" s="730"/>
      <c r="XEY294" s="730"/>
      <c r="XEZ294" s="730"/>
      <c r="XFA294" s="730"/>
    </row>
    <row r="295" spans="1:16381" s="247" customFormat="1" ht="15" customHeight="1" x14ac:dyDescent="0.25">
      <c r="A295" s="812"/>
      <c r="B295" s="348" t="s">
        <v>1671</v>
      </c>
      <c r="C295" s="2003" t="str">
        <f>CONCATENATE('CCR and CVA'!G60, " : ", 'CCR and CVA'!B63)</f>
        <v>Check: Col C Total not calculated due to missing flags in General Info rows 38 and 39 : Total</v>
      </c>
      <c r="D295" s="343"/>
      <c r="E295" s="343"/>
      <c r="F295" s="343"/>
      <c r="G295" s="343"/>
      <c r="H295" s="822" t="str">
        <f>'CCR and CVA'!G63</f>
        <v/>
      </c>
      <c r="I295" s="340"/>
      <c r="J295" s="340"/>
      <c r="K295" s="730"/>
      <c r="L295" s="730"/>
      <c r="M295" s="730"/>
      <c r="N295" s="730"/>
      <c r="O295" s="730"/>
      <c r="P295" s="730"/>
      <c r="Q295" s="730"/>
      <c r="R295" s="730"/>
      <c r="S295" s="730"/>
      <c r="T295" s="730"/>
      <c r="U295" s="730"/>
      <c r="V295" s="730"/>
      <c r="W295" s="730"/>
      <c r="X295" s="730"/>
      <c r="Y295" s="730"/>
      <c r="Z295" s="730"/>
      <c r="AA295" s="730"/>
      <c r="AB295" s="730"/>
      <c r="AC295" s="730"/>
      <c r="AD295" s="730"/>
      <c r="AE295" s="730"/>
      <c r="AF295" s="730"/>
      <c r="AG295" s="730"/>
      <c r="AH295" s="730"/>
      <c r="AI295" s="730"/>
      <c r="AJ295" s="730"/>
      <c r="AK295" s="730"/>
      <c r="AL295" s="730"/>
      <c r="AM295" s="730"/>
      <c r="AN295" s="811"/>
      <c r="AO295" s="730"/>
      <c r="AP295" s="730"/>
      <c r="AQ295" s="730"/>
      <c r="AR295" s="730"/>
      <c r="AS295" s="730"/>
      <c r="AT295" s="730"/>
      <c r="AU295" s="730"/>
      <c r="AV295" s="730"/>
      <c r="AW295" s="730"/>
      <c r="AX295" s="730"/>
      <c r="AY295" s="730"/>
      <c r="AZ295" s="730"/>
      <c r="BA295" s="730"/>
      <c r="BB295" s="730"/>
      <c r="BC295" s="730"/>
      <c r="BD295" s="730"/>
      <c r="BE295" s="730"/>
      <c r="BF295" s="730"/>
      <c r="BG295" s="730"/>
      <c r="BH295" s="730"/>
      <c r="BI295" s="730"/>
      <c r="BJ295" s="730"/>
      <c r="BK295" s="730"/>
      <c r="BL295" s="730"/>
      <c r="BM295" s="730"/>
      <c r="BN295" s="730"/>
      <c r="BO295" s="730"/>
      <c r="BP295" s="730"/>
      <c r="BQ295" s="730"/>
      <c r="BR295" s="730"/>
      <c r="BS295" s="730"/>
      <c r="BT295" s="730"/>
      <c r="BU295" s="730"/>
      <c r="BV295" s="730"/>
      <c r="BW295" s="730"/>
      <c r="BX295" s="730"/>
      <c r="BY295" s="730"/>
      <c r="BZ295" s="730"/>
      <c r="CA295" s="730"/>
      <c r="CB295" s="730"/>
      <c r="CC295" s="730"/>
      <c r="CD295" s="730"/>
      <c r="CE295" s="730"/>
      <c r="CF295" s="730"/>
      <c r="CG295" s="730"/>
      <c r="CH295" s="730"/>
      <c r="CI295" s="730"/>
      <c r="CJ295" s="730"/>
      <c r="CK295" s="730"/>
      <c r="CL295" s="730"/>
      <c r="CM295" s="730"/>
      <c r="CN295" s="730"/>
      <c r="CO295" s="730"/>
      <c r="CP295" s="730"/>
      <c r="CQ295" s="730"/>
      <c r="CR295" s="730"/>
      <c r="CS295" s="730"/>
      <c r="CT295" s="730"/>
      <c r="CU295" s="730"/>
      <c r="CV295" s="730"/>
      <c r="CW295" s="730"/>
      <c r="CX295" s="730"/>
      <c r="CY295" s="730"/>
      <c r="CZ295" s="730"/>
      <c r="DA295" s="730"/>
      <c r="DB295" s="730"/>
      <c r="DC295" s="730"/>
      <c r="DD295" s="730"/>
      <c r="DE295" s="730"/>
      <c r="DF295" s="730"/>
      <c r="DG295" s="730"/>
      <c r="DH295" s="730"/>
      <c r="DI295" s="730"/>
      <c r="DJ295" s="730"/>
      <c r="DK295" s="730"/>
      <c r="DL295" s="730"/>
      <c r="DM295" s="730"/>
      <c r="DN295" s="730"/>
      <c r="DO295" s="730"/>
      <c r="DP295" s="730"/>
      <c r="DQ295" s="730"/>
      <c r="DR295" s="730"/>
      <c r="DS295" s="730"/>
      <c r="DT295" s="730"/>
      <c r="DU295" s="730"/>
      <c r="DV295" s="730"/>
      <c r="DW295" s="730"/>
      <c r="DX295" s="730"/>
      <c r="DY295" s="730"/>
      <c r="DZ295" s="730"/>
      <c r="EA295" s="730"/>
      <c r="EB295" s="730"/>
      <c r="EC295" s="730"/>
      <c r="ED295" s="730"/>
      <c r="EE295" s="730"/>
      <c r="EF295" s="730"/>
      <c r="EG295" s="730"/>
      <c r="EH295" s="730"/>
      <c r="EI295" s="730"/>
      <c r="EJ295" s="730"/>
      <c r="EK295" s="730"/>
      <c r="EL295" s="730"/>
      <c r="EM295" s="730"/>
      <c r="EN295" s="730"/>
      <c r="EO295" s="730"/>
      <c r="EP295" s="730"/>
      <c r="EQ295" s="730"/>
      <c r="ER295" s="730"/>
      <c r="ES295" s="730"/>
      <c r="ET295" s="730"/>
      <c r="EU295" s="730"/>
      <c r="EV295" s="730"/>
      <c r="EW295" s="730"/>
      <c r="EX295" s="730"/>
      <c r="EY295" s="730"/>
      <c r="EZ295" s="730"/>
      <c r="FA295" s="730"/>
      <c r="FB295" s="730"/>
      <c r="FC295" s="730"/>
      <c r="FD295" s="730"/>
      <c r="FE295" s="730"/>
      <c r="FF295" s="730"/>
      <c r="FG295" s="730"/>
      <c r="FH295" s="730"/>
      <c r="FI295" s="730"/>
      <c r="FJ295" s="730"/>
      <c r="FK295" s="730"/>
      <c r="FL295" s="730"/>
      <c r="FM295" s="730"/>
      <c r="FN295" s="730"/>
      <c r="FO295" s="730"/>
      <c r="FP295" s="730"/>
      <c r="FQ295" s="730"/>
      <c r="FR295" s="730"/>
      <c r="FS295" s="730"/>
      <c r="FT295" s="730"/>
      <c r="FU295" s="730"/>
      <c r="FV295" s="730"/>
      <c r="FW295" s="730"/>
      <c r="FX295" s="730"/>
      <c r="FY295" s="730"/>
      <c r="FZ295" s="730"/>
      <c r="GA295" s="730"/>
      <c r="GB295" s="730"/>
      <c r="GC295" s="730"/>
      <c r="GD295" s="730"/>
      <c r="GE295" s="730"/>
      <c r="GF295" s="730"/>
      <c r="GG295" s="730"/>
      <c r="GH295" s="730"/>
      <c r="GI295" s="730"/>
      <c r="GJ295" s="730"/>
      <c r="GK295" s="730"/>
      <c r="GL295" s="730"/>
      <c r="GM295" s="730"/>
      <c r="GN295" s="730"/>
      <c r="GO295" s="730"/>
      <c r="GP295" s="730"/>
      <c r="GQ295" s="730"/>
      <c r="GR295" s="730"/>
      <c r="GS295" s="730"/>
      <c r="GT295" s="730"/>
      <c r="GU295" s="730"/>
      <c r="GV295" s="730"/>
      <c r="GW295" s="730"/>
      <c r="GX295" s="730"/>
      <c r="GY295" s="730"/>
      <c r="GZ295" s="730"/>
      <c r="HA295" s="730"/>
      <c r="HB295" s="730"/>
      <c r="HC295" s="730"/>
      <c r="HD295" s="730"/>
      <c r="HE295" s="730"/>
      <c r="HF295" s="730"/>
      <c r="HG295" s="730"/>
      <c r="HH295" s="730"/>
      <c r="HI295" s="730"/>
      <c r="HJ295" s="730"/>
      <c r="HK295" s="730"/>
      <c r="HL295" s="730"/>
      <c r="HM295" s="730"/>
      <c r="HN295" s="730"/>
      <c r="HO295" s="730"/>
      <c r="HP295" s="730"/>
      <c r="HQ295" s="730"/>
      <c r="HR295" s="730"/>
      <c r="HS295" s="730"/>
      <c r="HT295" s="730"/>
      <c r="HU295" s="730"/>
      <c r="HV295" s="730"/>
      <c r="HW295" s="730"/>
      <c r="HX295" s="730"/>
      <c r="HY295" s="730"/>
      <c r="HZ295" s="730"/>
      <c r="IA295" s="730"/>
      <c r="IB295" s="730"/>
      <c r="IC295" s="730"/>
      <c r="ID295" s="730"/>
      <c r="IE295" s="730"/>
      <c r="IF295" s="730"/>
      <c r="IG295" s="730"/>
      <c r="IH295" s="730"/>
      <c r="II295" s="730"/>
      <c r="IJ295" s="730"/>
      <c r="IK295" s="730"/>
      <c r="IL295" s="730"/>
      <c r="IM295" s="730"/>
      <c r="IN295" s="730"/>
      <c r="IO295" s="730"/>
      <c r="IP295" s="730"/>
      <c r="IQ295" s="730"/>
      <c r="IR295" s="730"/>
      <c r="IS295" s="730"/>
      <c r="IT295" s="730"/>
      <c r="IU295" s="730"/>
      <c r="IV295" s="730"/>
      <c r="IW295" s="730"/>
      <c r="IX295" s="730"/>
      <c r="IY295" s="730"/>
      <c r="IZ295" s="730"/>
      <c r="JA295" s="730"/>
      <c r="JB295" s="730"/>
      <c r="JC295" s="730"/>
      <c r="JD295" s="730"/>
      <c r="JE295" s="730"/>
      <c r="JF295" s="730"/>
      <c r="JG295" s="730"/>
      <c r="JH295" s="730"/>
      <c r="JI295" s="730"/>
      <c r="JJ295" s="730"/>
      <c r="JK295" s="730"/>
      <c r="JL295" s="730"/>
      <c r="JM295" s="730"/>
      <c r="JN295" s="730"/>
      <c r="JO295" s="730"/>
      <c r="JP295" s="730"/>
      <c r="JQ295" s="730"/>
      <c r="JR295" s="730"/>
      <c r="JS295" s="730"/>
      <c r="JT295" s="730"/>
      <c r="JU295" s="730"/>
      <c r="JV295" s="730"/>
      <c r="JW295" s="730"/>
      <c r="JX295" s="730"/>
      <c r="JY295" s="730"/>
      <c r="JZ295" s="730"/>
      <c r="KA295" s="730"/>
      <c r="KB295" s="730"/>
      <c r="KC295" s="730"/>
      <c r="KD295" s="730"/>
      <c r="KE295" s="730"/>
      <c r="KF295" s="730"/>
      <c r="KG295" s="730"/>
      <c r="KH295" s="730"/>
      <c r="KI295" s="730"/>
      <c r="KJ295" s="730"/>
      <c r="KK295" s="730"/>
      <c r="KL295" s="730"/>
      <c r="KM295" s="730"/>
      <c r="KN295" s="730"/>
      <c r="KO295" s="730"/>
      <c r="KP295" s="730"/>
      <c r="KQ295" s="730"/>
      <c r="KR295" s="730"/>
      <c r="KS295" s="730"/>
      <c r="KT295" s="730"/>
      <c r="KU295" s="730"/>
      <c r="KV295" s="730"/>
      <c r="KW295" s="730"/>
      <c r="KX295" s="730"/>
      <c r="KY295" s="730"/>
      <c r="KZ295" s="730"/>
      <c r="LA295" s="730"/>
      <c r="LB295" s="730"/>
      <c r="LC295" s="730"/>
      <c r="LD295" s="730"/>
      <c r="LE295" s="730"/>
      <c r="LF295" s="730"/>
      <c r="LG295" s="730"/>
      <c r="LH295" s="730"/>
      <c r="LI295" s="730"/>
      <c r="LJ295" s="730"/>
      <c r="LK295" s="730"/>
      <c r="LL295" s="730"/>
      <c r="LM295" s="730"/>
      <c r="LN295" s="730"/>
      <c r="LO295" s="730"/>
      <c r="LP295" s="730"/>
      <c r="LQ295" s="730"/>
      <c r="LR295" s="730"/>
      <c r="LS295" s="730"/>
      <c r="LT295" s="730"/>
      <c r="LU295" s="730"/>
      <c r="LV295" s="730"/>
      <c r="LW295" s="730"/>
      <c r="LX295" s="730"/>
      <c r="LY295" s="730"/>
      <c r="LZ295" s="730"/>
      <c r="MA295" s="730"/>
      <c r="MB295" s="730"/>
      <c r="MC295" s="730"/>
      <c r="MD295" s="730"/>
      <c r="ME295" s="730"/>
      <c r="MF295" s="730"/>
      <c r="MG295" s="730"/>
      <c r="MH295" s="730"/>
      <c r="MI295" s="730"/>
      <c r="MJ295" s="730"/>
      <c r="MK295" s="730"/>
      <c r="ML295" s="730"/>
      <c r="MM295" s="730"/>
      <c r="MN295" s="730"/>
      <c r="MO295" s="730"/>
      <c r="MP295" s="730"/>
      <c r="MQ295" s="730"/>
      <c r="MR295" s="730"/>
      <c r="MS295" s="730"/>
      <c r="MT295" s="730"/>
      <c r="MU295" s="730"/>
      <c r="MV295" s="730"/>
      <c r="MW295" s="730"/>
      <c r="MX295" s="730"/>
      <c r="MY295" s="730"/>
      <c r="MZ295" s="730"/>
      <c r="NA295" s="730"/>
      <c r="NB295" s="730"/>
      <c r="NC295" s="730"/>
      <c r="ND295" s="730"/>
      <c r="NE295" s="730"/>
      <c r="NF295" s="730"/>
      <c r="NG295" s="730"/>
      <c r="NH295" s="730"/>
      <c r="NI295" s="730"/>
      <c r="NJ295" s="730"/>
      <c r="NK295" s="730"/>
      <c r="NL295" s="730"/>
      <c r="NM295" s="730"/>
      <c r="NN295" s="730"/>
      <c r="NO295" s="730"/>
      <c r="NP295" s="730"/>
      <c r="NQ295" s="730"/>
      <c r="NR295" s="730"/>
      <c r="NS295" s="730"/>
      <c r="NT295" s="730"/>
      <c r="NU295" s="730"/>
      <c r="NV295" s="730"/>
      <c r="NW295" s="730"/>
      <c r="NX295" s="730"/>
      <c r="NY295" s="730"/>
      <c r="NZ295" s="730"/>
      <c r="OA295" s="730"/>
      <c r="OB295" s="730"/>
      <c r="OC295" s="730"/>
      <c r="OD295" s="730"/>
      <c r="OE295" s="730"/>
      <c r="OF295" s="730"/>
      <c r="OG295" s="730"/>
      <c r="OH295" s="730"/>
      <c r="OI295" s="730"/>
      <c r="OJ295" s="730"/>
      <c r="OK295" s="730"/>
      <c r="OL295" s="730"/>
      <c r="OM295" s="730"/>
      <c r="ON295" s="730"/>
      <c r="OO295" s="730"/>
      <c r="OP295" s="730"/>
      <c r="OQ295" s="730"/>
      <c r="OR295" s="730"/>
      <c r="OS295" s="730"/>
      <c r="OT295" s="730"/>
      <c r="OU295" s="730"/>
      <c r="OV295" s="730"/>
      <c r="OW295" s="730"/>
      <c r="OX295" s="730"/>
      <c r="OY295" s="730"/>
      <c r="OZ295" s="730"/>
      <c r="PA295" s="730"/>
      <c r="PB295" s="730"/>
      <c r="PC295" s="730"/>
      <c r="PD295" s="730"/>
      <c r="PE295" s="730"/>
      <c r="PF295" s="730"/>
      <c r="PG295" s="730"/>
      <c r="PH295" s="730"/>
      <c r="PI295" s="730"/>
      <c r="PJ295" s="730"/>
      <c r="PK295" s="730"/>
      <c r="PL295" s="730"/>
      <c r="PM295" s="730"/>
      <c r="PN295" s="730"/>
      <c r="PO295" s="730"/>
      <c r="PP295" s="730"/>
      <c r="PQ295" s="730"/>
      <c r="PR295" s="730"/>
      <c r="PS295" s="730"/>
      <c r="PT295" s="730"/>
      <c r="PU295" s="730"/>
      <c r="PV295" s="730"/>
      <c r="PW295" s="730"/>
      <c r="PX295" s="730"/>
      <c r="PY295" s="730"/>
      <c r="PZ295" s="730"/>
      <c r="QA295" s="730"/>
      <c r="QB295" s="730"/>
      <c r="QC295" s="730"/>
      <c r="QD295" s="730"/>
      <c r="QE295" s="730"/>
      <c r="QF295" s="730"/>
      <c r="QG295" s="730"/>
      <c r="QH295" s="730"/>
      <c r="QI295" s="730"/>
      <c r="QJ295" s="730"/>
      <c r="QK295" s="730"/>
      <c r="QL295" s="730"/>
      <c r="QM295" s="730"/>
      <c r="QN295" s="730"/>
      <c r="QO295" s="730"/>
      <c r="QP295" s="730"/>
      <c r="QQ295" s="730"/>
      <c r="QR295" s="730"/>
      <c r="QS295" s="730"/>
      <c r="QT295" s="730"/>
      <c r="QU295" s="730"/>
      <c r="QV295" s="730"/>
      <c r="QW295" s="730"/>
      <c r="QX295" s="730"/>
      <c r="QY295" s="730"/>
      <c r="QZ295" s="730"/>
      <c r="RA295" s="730"/>
      <c r="RB295" s="730"/>
      <c r="RC295" s="730"/>
      <c r="RD295" s="730"/>
      <c r="RE295" s="730"/>
      <c r="RF295" s="730"/>
      <c r="RG295" s="730"/>
      <c r="RH295" s="730"/>
      <c r="RI295" s="730"/>
      <c r="RJ295" s="730"/>
      <c r="RK295" s="730"/>
      <c r="RL295" s="730"/>
      <c r="RM295" s="730"/>
      <c r="RN295" s="730"/>
      <c r="RO295" s="730"/>
      <c r="RP295" s="730"/>
      <c r="RQ295" s="730"/>
      <c r="RR295" s="730"/>
      <c r="RS295" s="730"/>
      <c r="RT295" s="730"/>
      <c r="RU295" s="730"/>
      <c r="RV295" s="730"/>
      <c r="RW295" s="730"/>
      <c r="RX295" s="730"/>
      <c r="RY295" s="730"/>
      <c r="RZ295" s="730"/>
      <c r="SA295" s="730"/>
      <c r="SB295" s="730"/>
      <c r="SC295" s="730"/>
      <c r="SD295" s="730"/>
      <c r="SE295" s="730"/>
      <c r="SF295" s="730"/>
      <c r="SG295" s="730"/>
      <c r="SH295" s="730"/>
      <c r="SI295" s="730"/>
      <c r="SJ295" s="730"/>
      <c r="SK295" s="730"/>
      <c r="SL295" s="730"/>
      <c r="SM295" s="730"/>
      <c r="SN295" s="730"/>
      <c r="SO295" s="730"/>
      <c r="SP295" s="730"/>
      <c r="SQ295" s="730"/>
      <c r="SR295" s="730"/>
      <c r="SS295" s="730"/>
      <c r="ST295" s="730"/>
      <c r="SU295" s="730"/>
      <c r="SV295" s="730"/>
      <c r="SW295" s="730"/>
      <c r="SX295" s="730"/>
      <c r="SY295" s="730"/>
      <c r="SZ295" s="730"/>
      <c r="TA295" s="730"/>
      <c r="TB295" s="730"/>
      <c r="TC295" s="730"/>
      <c r="TD295" s="730"/>
      <c r="TE295" s="730"/>
      <c r="TF295" s="730"/>
      <c r="TG295" s="730"/>
      <c r="TH295" s="730"/>
      <c r="TI295" s="730"/>
      <c r="TJ295" s="730"/>
      <c r="TK295" s="730"/>
      <c r="TL295" s="730"/>
      <c r="TM295" s="730"/>
      <c r="TN295" s="730"/>
      <c r="TO295" s="730"/>
      <c r="TP295" s="730"/>
      <c r="TQ295" s="730"/>
      <c r="TR295" s="730"/>
      <c r="TS295" s="730"/>
      <c r="TT295" s="730"/>
      <c r="TU295" s="730"/>
      <c r="TV295" s="730"/>
      <c r="TW295" s="730"/>
      <c r="TX295" s="730"/>
      <c r="TY295" s="730"/>
      <c r="TZ295" s="730"/>
      <c r="UA295" s="730"/>
      <c r="UB295" s="730"/>
      <c r="UC295" s="730"/>
      <c r="UD295" s="730"/>
      <c r="UE295" s="730"/>
      <c r="UF295" s="730"/>
      <c r="UG295" s="730"/>
      <c r="UH295" s="730"/>
      <c r="UI295" s="730"/>
      <c r="UJ295" s="730"/>
      <c r="UK295" s="730"/>
      <c r="UL295" s="730"/>
      <c r="UM295" s="730"/>
      <c r="UN295" s="730"/>
      <c r="UO295" s="730"/>
      <c r="UP295" s="730"/>
      <c r="UQ295" s="730"/>
      <c r="UR295" s="730"/>
      <c r="US295" s="730"/>
      <c r="UT295" s="730"/>
      <c r="UU295" s="730"/>
      <c r="UV295" s="730"/>
      <c r="UW295" s="730"/>
      <c r="UX295" s="730"/>
      <c r="UY295" s="730"/>
      <c r="UZ295" s="730"/>
      <c r="VA295" s="730"/>
      <c r="VB295" s="730"/>
      <c r="VC295" s="730"/>
      <c r="VD295" s="730"/>
      <c r="VE295" s="730"/>
      <c r="VF295" s="730"/>
      <c r="VG295" s="730"/>
      <c r="VH295" s="730"/>
      <c r="VI295" s="730"/>
      <c r="VJ295" s="730"/>
      <c r="VK295" s="730"/>
      <c r="VL295" s="730"/>
      <c r="VM295" s="730"/>
      <c r="VN295" s="730"/>
      <c r="VO295" s="730"/>
      <c r="VP295" s="730"/>
      <c r="VQ295" s="730"/>
      <c r="VR295" s="730"/>
      <c r="VS295" s="730"/>
      <c r="VT295" s="730"/>
      <c r="VU295" s="730"/>
      <c r="VV295" s="730"/>
      <c r="VW295" s="730"/>
      <c r="VX295" s="730"/>
      <c r="VY295" s="730"/>
      <c r="VZ295" s="730"/>
      <c r="WA295" s="730"/>
      <c r="WB295" s="730"/>
      <c r="WC295" s="730"/>
      <c r="WD295" s="730"/>
      <c r="WE295" s="730"/>
      <c r="WF295" s="730"/>
      <c r="WG295" s="730"/>
      <c r="WH295" s="730"/>
      <c r="WI295" s="730"/>
      <c r="WJ295" s="730"/>
      <c r="WK295" s="730"/>
      <c r="WL295" s="730"/>
      <c r="WM295" s="730"/>
      <c r="WN295" s="730"/>
      <c r="WO295" s="730"/>
      <c r="WP295" s="730"/>
      <c r="WQ295" s="730"/>
      <c r="WR295" s="730"/>
      <c r="WS295" s="730"/>
      <c r="WT295" s="730"/>
      <c r="WU295" s="730"/>
      <c r="WV295" s="730"/>
      <c r="WW295" s="730"/>
      <c r="WX295" s="730"/>
      <c r="WY295" s="730"/>
      <c r="WZ295" s="730"/>
      <c r="XA295" s="730"/>
      <c r="XB295" s="730"/>
      <c r="XC295" s="730"/>
      <c r="XD295" s="730"/>
      <c r="XE295" s="730"/>
      <c r="XF295" s="730"/>
      <c r="XG295" s="730"/>
      <c r="XH295" s="730"/>
      <c r="XI295" s="730"/>
      <c r="XJ295" s="730"/>
      <c r="XK295" s="730"/>
      <c r="XL295" s="730"/>
      <c r="XM295" s="730"/>
      <c r="XN295" s="730"/>
      <c r="XO295" s="730"/>
      <c r="XP295" s="730"/>
      <c r="XQ295" s="730"/>
      <c r="XR295" s="730"/>
      <c r="XS295" s="730"/>
      <c r="XT295" s="730"/>
      <c r="XU295" s="730"/>
      <c r="XV295" s="730"/>
      <c r="XW295" s="730"/>
      <c r="XX295" s="730"/>
      <c r="XY295" s="730"/>
      <c r="XZ295" s="730"/>
      <c r="YA295" s="730"/>
      <c r="YB295" s="730"/>
      <c r="YC295" s="730"/>
      <c r="YD295" s="730"/>
      <c r="YE295" s="730"/>
      <c r="YF295" s="730"/>
      <c r="YG295" s="730"/>
      <c r="YH295" s="730"/>
      <c r="YI295" s="730"/>
      <c r="YJ295" s="730"/>
      <c r="YK295" s="730"/>
      <c r="YL295" s="730"/>
      <c r="YM295" s="730"/>
      <c r="YN295" s="730"/>
      <c r="YO295" s="730"/>
      <c r="YP295" s="730"/>
      <c r="YQ295" s="730"/>
      <c r="YR295" s="730"/>
      <c r="YS295" s="730"/>
      <c r="YT295" s="730"/>
      <c r="YU295" s="730"/>
      <c r="YV295" s="730"/>
      <c r="YW295" s="730"/>
      <c r="YX295" s="730"/>
      <c r="YY295" s="730"/>
      <c r="YZ295" s="730"/>
      <c r="ZA295" s="730"/>
      <c r="ZB295" s="730"/>
      <c r="ZC295" s="730"/>
      <c r="ZD295" s="730"/>
      <c r="ZE295" s="730"/>
      <c r="ZF295" s="730"/>
      <c r="ZG295" s="730"/>
      <c r="ZH295" s="730"/>
      <c r="ZI295" s="730"/>
      <c r="ZJ295" s="730"/>
      <c r="ZK295" s="730"/>
      <c r="ZL295" s="730"/>
      <c r="ZM295" s="730"/>
      <c r="ZN295" s="730"/>
      <c r="ZO295" s="730"/>
      <c r="ZP295" s="730"/>
      <c r="ZQ295" s="730"/>
      <c r="ZR295" s="730"/>
      <c r="ZS295" s="730"/>
      <c r="ZT295" s="730"/>
      <c r="ZU295" s="730"/>
      <c r="ZV295" s="730"/>
      <c r="ZW295" s="730"/>
      <c r="ZX295" s="730"/>
      <c r="ZY295" s="730"/>
      <c r="ZZ295" s="730"/>
      <c r="AAA295" s="730"/>
      <c r="AAB295" s="730"/>
      <c r="AAC295" s="730"/>
      <c r="AAD295" s="730"/>
      <c r="AAE295" s="730"/>
      <c r="AAF295" s="730"/>
      <c r="AAG295" s="730"/>
      <c r="AAH295" s="730"/>
      <c r="AAI295" s="730"/>
      <c r="AAJ295" s="730"/>
      <c r="AAK295" s="730"/>
      <c r="AAL295" s="730"/>
      <c r="AAM295" s="730"/>
      <c r="AAN295" s="730"/>
      <c r="AAO295" s="730"/>
      <c r="AAP295" s="730"/>
      <c r="AAQ295" s="730"/>
      <c r="AAR295" s="730"/>
      <c r="AAS295" s="730"/>
      <c r="AAT295" s="730"/>
      <c r="AAU295" s="730"/>
      <c r="AAV295" s="730"/>
      <c r="AAW295" s="730"/>
      <c r="AAX295" s="730"/>
      <c r="AAY295" s="730"/>
      <c r="AAZ295" s="730"/>
      <c r="ABA295" s="730"/>
      <c r="ABB295" s="730"/>
      <c r="ABC295" s="730"/>
      <c r="ABD295" s="730"/>
      <c r="ABE295" s="730"/>
      <c r="ABF295" s="730"/>
      <c r="ABG295" s="730"/>
      <c r="ABH295" s="730"/>
      <c r="ABI295" s="730"/>
      <c r="ABJ295" s="730"/>
      <c r="ABK295" s="730"/>
      <c r="ABL295" s="730"/>
      <c r="ABM295" s="730"/>
      <c r="ABN295" s="730"/>
      <c r="ABO295" s="730"/>
      <c r="ABP295" s="730"/>
      <c r="ABQ295" s="730"/>
      <c r="ABR295" s="730"/>
      <c r="ABS295" s="730"/>
      <c r="ABT295" s="730"/>
      <c r="ABU295" s="730"/>
      <c r="ABV295" s="730"/>
      <c r="ABW295" s="730"/>
      <c r="ABX295" s="730"/>
      <c r="ABY295" s="730"/>
      <c r="ABZ295" s="730"/>
      <c r="ACA295" s="730"/>
      <c r="ACB295" s="730"/>
      <c r="ACC295" s="730"/>
      <c r="ACD295" s="730"/>
      <c r="ACE295" s="730"/>
      <c r="ACF295" s="730"/>
      <c r="ACG295" s="730"/>
      <c r="ACH295" s="730"/>
      <c r="ACI295" s="730"/>
      <c r="ACJ295" s="730"/>
      <c r="ACK295" s="730"/>
      <c r="ACL295" s="730"/>
      <c r="ACM295" s="730"/>
      <c r="ACN295" s="730"/>
      <c r="ACO295" s="730"/>
      <c r="ACP295" s="730"/>
      <c r="ACQ295" s="730"/>
      <c r="ACR295" s="730"/>
      <c r="ACS295" s="730"/>
      <c r="ACT295" s="730"/>
      <c r="ACU295" s="730"/>
      <c r="ACV295" s="730"/>
      <c r="ACW295" s="730"/>
      <c r="ACX295" s="730"/>
      <c r="ACY295" s="730"/>
      <c r="ACZ295" s="730"/>
      <c r="ADA295" s="730"/>
      <c r="ADB295" s="730"/>
      <c r="ADC295" s="730"/>
      <c r="ADD295" s="730"/>
      <c r="ADE295" s="730"/>
      <c r="ADF295" s="730"/>
      <c r="ADG295" s="730"/>
      <c r="ADH295" s="730"/>
      <c r="ADI295" s="730"/>
      <c r="ADJ295" s="730"/>
      <c r="ADK295" s="730"/>
      <c r="ADL295" s="730"/>
      <c r="ADM295" s="730"/>
      <c r="ADN295" s="730"/>
      <c r="ADO295" s="730"/>
      <c r="ADP295" s="730"/>
      <c r="ADQ295" s="730"/>
      <c r="ADR295" s="730"/>
      <c r="ADS295" s="730"/>
      <c r="ADT295" s="730"/>
      <c r="ADU295" s="730"/>
      <c r="ADV295" s="730"/>
      <c r="ADW295" s="730"/>
      <c r="ADX295" s="730"/>
      <c r="ADY295" s="730"/>
      <c r="ADZ295" s="730"/>
      <c r="AEA295" s="730"/>
      <c r="AEB295" s="730"/>
      <c r="AEC295" s="730"/>
      <c r="AED295" s="730"/>
      <c r="AEE295" s="730"/>
      <c r="AEF295" s="730"/>
      <c r="AEG295" s="730"/>
      <c r="AEH295" s="730"/>
      <c r="AEI295" s="730"/>
      <c r="AEJ295" s="730"/>
      <c r="AEK295" s="730"/>
      <c r="AEL295" s="730"/>
      <c r="AEM295" s="730"/>
      <c r="AEN295" s="730"/>
      <c r="AEO295" s="730"/>
      <c r="AEP295" s="730"/>
      <c r="AEQ295" s="730"/>
      <c r="AER295" s="730"/>
      <c r="AES295" s="730"/>
      <c r="AET295" s="730"/>
      <c r="AEU295" s="730"/>
      <c r="AEV295" s="730"/>
      <c r="AEW295" s="730"/>
      <c r="AEX295" s="730"/>
      <c r="AEY295" s="730"/>
      <c r="AEZ295" s="730"/>
      <c r="AFA295" s="730"/>
      <c r="AFB295" s="730"/>
      <c r="AFC295" s="730"/>
      <c r="AFD295" s="730"/>
      <c r="AFE295" s="730"/>
      <c r="AFF295" s="730"/>
      <c r="AFG295" s="730"/>
      <c r="AFH295" s="730"/>
      <c r="AFI295" s="730"/>
      <c r="AFJ295" s="730"/>
      <c r="AFK295" s="730"/>
      <c r="AFL295" s="730"/>
      <c r="AFM295" s="730"/>
      <c r="AFN295" s="730"/>
      <c r="AFO295" s="730"/>
      <c r="AFP295" s="730"/>
      <c r="AFQ295" s="730"/>
      <c r="AFR295" s="730"/>
      <c r="AFS295" s="730"/>
      <c r="AFT295" s="730"/>
      <c r="AFU295" s="730"/>
      <c r="AFV295" s="730"/>
      <c r="AFW295" s="730"/>
      <c r="AFX295" s="730"/>
      <c r="AFY295" s="730"/>
      <c r="AFZ295" s="730"/>
      <c r="AGA295" s="730"/>
      <c r="AGB295" s="730"/>
      <c r="AGC295" s="730"/>
      <c r="AGD295" s="730"/>
      <c r="AGE295" s="730"/>
      <c r="AGF295" s="730"/>
      <c r="AGG295" s="730"/>
      <c r="AGH295" s="730"/>
      <c r="AGI295" s="730"/>
      <c r="AGJ295" s="730"/>
      <c r="AGK295" s="730"/>
      <c r="AGL295" s="730"/>
      <c r="AGM295" s="730"/>
      <c r="AGN295" s="730"/>
      <c r="AGO295" s="730"/>
      <c r="AGP295" s="730"/>
      <c r="AGQ295" s="730"/>
      <c r="AGR295" s="730"/>
      <c r="AGS295" s="730"/>
      <c r="AGT295" s="730"/>
      <c r="AGU295" s="730"/>
      <c r="AGV295" s="730"/>
      <c r="AGW295" s="730"/>
      <c r="AGX295" s="730"/>
      <c r="AGY295" s="730"/>
      <c r="AGZ295" s="730"/>
      <c r="AHA295" s="730"/>
      <c r="AHB295" s="730"/>
      <c r="AHC295" s="730"/>
      <c r="AHD295" s="730"/>
      <c r="AHE295" s="730"/>
      <c r="AHF295" s="730"/>
      <c r="AHG295" s="730"/>
      <c r="AHH295" s="730"/>
      <c r="AHI295" s="730"/>
      <c r="AHJ295" s="730"/>
      <c r="AHK295" s="730"/>
      <c r="AHL295" s="730"/>
      <c r="AHM295" s="730"/>
      <c r="AHN295" s="730"/>
      <c r="AHO295" s="730"/>
      <c r="AHP295" s="730"/>
      <c r="AHQ295" s="730"/>
      <c r="AHR295" s="730"/>
      <c r="AHS295" s="730"/>
      <c r="AHT295" s="730"/>
      <c r="AHU295" s="730"/>
      <c r="AHV295" s="730"/>
      <c r="AHW295" s="730"/>
      <c r="AHX295" s="730"/>
      <c r="AHY295" s="730"/>
      <c r="AHZ295" s="730"/>
      <c r="AIA295" s="730"/>
      <c r="AIB295" s="730"/>
      <c r="AIC295" s="730"/>
      <c r="AID295" s="730"/>
      <c r="AIE295" s="730"/>
      <c r="AIF295" s="730"/>
      <c r="AIG295" s="730"/>
      <c r="AIH295" s="730"/>
      <c r="AII295" s="730"/>
      <c r="AIJ295" s="730"/>
      <c r="AIK295" s="730"/>
      <c r="AIL295" s="730"/>
      <c r="AIM295" s="730"/>
      <c r="AIN295" s="730"/>
      <c r="AIO295" s="730"/>
      <c r="AIP295" s="730"/>
      <c r="AIQ295" s="730"/>
      <c r="AIR295" s="730"/>
      <c r="AIS295" s="730"/>
      <c r="AIT295" s="730"/>
      <c r="AIU295" s="730"/>
      <c r="AIV295" s="730"/>
      <c r="AIW295" s="730"/>
      <c r="AIX295" s="730"/>
      <c r="AIY295" s="730"/>
      <c r="AIZ295" s="730"/>
      <c r="AJA295" s="730"/>
      <c r="AJB295" s="730"/>
      <c r="AJC295" s="730"/>
      <c r="AJD295" s="730"/>
      <c r="AJE295" s="730"/>
      <c r="AJF295" s="730"/>
      <c r="AJG295" s="730"/>
      <c r="AJH295" s="730"/>
      <c r="AJI295" s="730"/>
      <c r="AJJ295" s="730"/>
      <c r="AJK295" s="730"/>
      <c r="AJL295" s="730"/>
      <c r="AJM295" s="730"/>
      <c r="AJN295" s="730"/>
      <c r="AJO295" s="730"/>
      <c r="AJP295" s="730"/>
      <c r="AJQ295" s="730"/>
      <c r="AJR295" s="730"/>
      <c r="AJS295" s="730"/>
      <c r="AJT295" s="730"/>
      <c r="AJU295" s="730"/>
      <c r="AJV295" s="730"/>
      <c r="AJW295" s="730"/>
      <c r="AJX295" s="730"/>
      <c r="AJY295" s="730"/>
      <c r="AJZ295" s="730"/>
      <c r="AKA295" s="730"/>
      <c r="AKB295" s="730"/>
      <c r="AKC295" s="730"/>
      <c r="AKD295" s="730"/>
      <c r="AKE295" s="730"/>
      <c r="AKF295" s="730"/>
      <c r="AKG295" s="730"/>
      <c r="AKH295" s="730"/>
      <c r="AKI295" s="730"/>
      <c r="AKJ295" s="730"/>
      <c r="AKK295" s="730"/>
      <c r="AKL295" s="730"/>
      <c r="AKM295" s="730"/>
      <c r="AKN295" s="730"/>
      <c r="AKO295" s="730"/>
      <c r="AKP295" s="730"/>
      <c r="AKQ295" s="730"/>
      <c r="AKR295" s="730"/>
      <c r="AKS295" s="730"/>
      <c r="AKT295" s="730"/>
      <c r="AKU295" s="730"/>
      <c r="AKV295" s="730"/>
      <c r="AKW295" s="730"/>
      <c r="AKX295" s="730"/>
      <c r="AKY295" s="730"/>
      <c r="AKZ295" s="730"/>
      <c r="ALA295" s="730"/>
      <c r="ALB295" s="730"/>
      <c r="ALC295" s="730"/>
      <c r="ALD295" s="730"/>
      <c r="ALE295" s="730"/>
      <c r="ALF295" s="730"/>
      <c r="ALG295" s="730"/>
      <c r="ALH295" s="730"/>
      <c r="ALI295" s="730"/>
      <c r="ALJ295" s="730"/>
      <c r="ALK295" s="730"/>
      <c r="ALL295" s="730"/>
      <c r="ALM295" s="730"/>
      <c r="ALN295" s="730"/>
      <c r="ALO295" s="730"/>
      <c r="ALP295" s="730"/>
      <c r="ALQ295" s="730"/>
      <c r="ALR295" s="730"/>
      <c r="ALS295" s="730"/>
      <c r="ALT295" s="730"/>
      <c r="ALU295" s="730"/>
      <c r="ALV295" s="730"/>
      <c r="ALW295" s="730"/>
      <c r="ALX295" s="730"/>
      <c r="ALY295" s="730"/>
      <c r="ALZ295" s="730"/>
      <c r="AMA295" s="730"/>
      <c r="AMB295" s="730"/>
      <c r="AMC295" s="730"/>
      <c r="AMD295" s="730"/>
      <c r="AME295" s="730"/>
      <c r="AMF295" s="730"/>
      <c r="AMG295" s="730"/>
      <c r="AMH295" s="730"/>
      <c r="AMI295" s="730"/>
      <c r="AMJ295" s="730"/>
      <c r="AMK295" s="730"/>
      <c r="AML295" s="730"/>
      <c r="AMM295" s="730"/>
      <c r="AMN295" s="730"/>
      <c r="AMO295" s="730"/>
      <c r="AMP295" s="730"/>
      <c r="AMQ295" s="730"/>
      <c r="AMR295" s="730"/>
      <c r="AMS295" s="730"/>
      <c r="AMT295" s="730"/>
      <c r="AMU295" s="730"/>
      <c r="AMV295" s="730"/>
      <c r="AMW295" s="730"/>
      <c r="AMX295" s="730"/>
      <c r="AMY295" s="730"/>
      <c r="AMZ295" s="730"/>
      <c r="ANA295" s="730"/>
      <c r="ANB295" s="730"/>
      <c r="ANC295" s="730"/>
      <c r="AND295" s="730"/>
      <c r="ANE295" s="730"/>
      <c r="ANF295" s="730"/>
      <c r="ANG295" s="730"/>
      <c r="ANH295" s="730"/>
      <c r="ANI295" s="730"/>
      <c r="ANJ295" s="730"/>
      <c r="ANK295" s="730"/>
      <c r="ANL295" s="730"/>
      <c r="ANM295" s="730"/>
      <c r="ANN295" s="730"/>
      <c r="ANO295" s="730"/>
      <c r="ANP295" s="730"/>
      <c r="ANQ295" s="730"/>
      <c r="ANR295" s="730"/>
      <c r="ANS295" s="730"/>
      <c r="ANT295" s="730"/>
      <c r="ANU295" s="730"/>
      <c r="ANV295" s="730"/>
      <c r="ANW295" s="730"/>
      <c r="ANX295" s="730"/>
      <c r="ANY295" s="730"/>
      <c r="ANZ295" s="730"/>
      <c r="AOA295" s="730"/>
      <c r="AOB295" s="730"/>
      <c r="AOC295" s="730"/>
      <c r="AOD295" s="730"/>
      <c r="AOE295" s="730"/>
      <c r="AOF295" s="730"/>
      <c r="AOG295" s="730"/>
      <c r="AOH295" s="730"/>
      <c r="AOI295" s="730"/>
      <c r="AOJ295" s="730"/>
      <c r="AOK295" s="730"/>
      <c r="AOL295" s="730"/>
      <c r="AOM295" s="730"/>
      <c r="AON295" s="730"/>
      <c r="AOO295" s="730"/>
      <c r="AOP295" s="730"/>
      <c r="AOQ295" s="730"/>
      <c r="AOR295" s="730"/>
      <c r="AOS295" s="730"/>
      <c r="AOT295" s="730"/>
      <c r="AOU295" s="730"/>
      <c r="AOV295" s="730"/>
      <c r="AOW295" s="730"/>
      <c r="AOX295" s="730"/>
      <c r="AOY295" s="730"/>
      <c r="AOZ295" s="730"/>
      <c r="APA295" s="730"/>
      <c r="APB295" s="730"/>
      <c r="APC295" s="730"/>
      <c r="APD295" s="730"/>
      <c r="APE295" s="730"/>
      <c r="APF295" s="730"/>
      <c r="APG295" s="730"/>
      <c r="APH295" s="730"/>
      <c r="API295" s="730"/>
      <c r="APJ295" s="730"/>
      <c r="APK295" s="730"/>
      <c r="APL295" s="730"/>
      <c r="APM295" s="730"/>
      <c r="APN295" s="730"/>
      <c r="APO295" s="730"/>
      <c r="APP295" s="730"/>
      <c r="APQ295" s="730"/>
      <c r="APR295" s="730"/>
      <c r="APS295" s="730"/>
      <c r="APT295" s="730"/>
      <c r="APU295" s="730"/>
      <c r="APV295" s="730"/>
      <c r="APW295" s="730"/>
      <c r="APX295" s="730"/>
      <c r="APY295" s="730"/>
      <c r="APZ295" s="730"/>
      <c r="AQA295" s="730"/>
      <c r="AQB295" s="730"/>
      <c r="AQC295" s="730"/>
      <c r="AQD295" s="730"/>
      <c r="AQE295" s="730"/>
      <c r="AQF295" s="730"/>
      <c r="AQG295" s="730"/>
      <c r="AQH295" s="730"/>
      <c r="AQI295" s="730"/>
      <c r="AQJ295" s="730"/>
      <c r="AQK295" s="730"/>
      <c r="AQL295" s="730"/>
      <c r="AQM295" s="730"/>
      <c r="AQN295" s="730"/>
      <c r="AQO295" s="730"/>
      <c r="AQP295" s="730"/>
      <c r="AQQ295" s="730"/>
      <c r="AQR295" s="730"/>
      <c r="AQS295" s="730"/>
      <c r="AQT295" s="730"/>
      <c r="AQU295" s="730"/>
      <c r="AQV295" s="730"/>
      <c r="AQW295" s="730"/>
      <c r="AQX295" s="730"/>
      <c r="AQY295" s="730"/>
      <c r="AQZ295" s="730"/>
      <c r="ARA295" s="730"/>
      <c r="ARB295" s="730"/>
      <c r="ARC295" s="730"/>
      <c r="ARD295" s="730"/>
      <c r="ARE295" s="730"/>
      <c r="ARF295" s="730"/>
      <c r="ARG295" s="730"/>
      <c r="ARH295" s="730"/>
      <c r="ARI295" s="730"/>
      <c r="ARJ295" s="730"/>
      <c r="ARK295" s="730"/>
      <c r="ARL295" s="730"/>
      <c r="ARM295" s="730"/>
      <c r="ARN295" s="730"/>
      <c r="ARO295" s="730"/>
      <c r="ARP295" s="730"/>
      <c r="ARQ295" s="730"/>
      <c r="ARR295" s="730"/>
      <c r="ARS295" s="730"/>
      <c r="ART295" s="730"/>
      <c r="ARU295" s="730"/>
      <c r="ARV295" s="730"/>
      <c r="ARW295" s="730"/>
      <c r="ARX295" s="730"/>
      <c r="ARY295" s="730"/>
      <c r="ARZ295" s="730"/>
      <c r="ASA295" s="730"/>
      <c r="ASB295" s="730"/>
      <c r="ASC295" s="730"/>
      <c r="ASD295" s="730"/>
      <c r="ASE295" s="730"/>
      <c r="ASF295" s="730"/>
      <c r="ASG295" s="730"/>
      <c r="ASH295" s="730"/>
      <c r="ASI295" s="730"/>
      <c r="ASJ295" s="730"/>
      <c r="ASK295" s="730"/>
      <c r="ASL295" s="730"/>
      <c r="ASM295" s="730"/>
      <c r="ASN295" s="730"/>
      <c r="ASO295" s="730"/>
      <c r="ASP295" s="730"/>
      <c r="ASQ295" s="730"/>
      <c r="ASR295" s="730"/>
      <c r="ASS295" s="730"/>
      <c r="AST295" s="730"/>
      <c r="ASU295" s="730"/>
      <c r="ASV295" s="730"/>
      <c r="ASW295" s="730"/>
      <c r="ASX295" s="730"/>
      <c r="ASY295" s="730"/>
      <c r="ASZ295" s="730"/>
      <c r="ATA295" s="730"/>
      <c r="ATB295" s="730"/>
      <c r="ATC295" s="730"/>
      <c r="ATD295" s="730"/>
      <c r="ATE295" s="730"/>
      <c r="ATF295" s="730"/>
      <c r="ATG295" s="730"/>
      <c r="ATH295" s="730"/>
      <c r="ATI295" s="730"/>
      <c r="ATJ295" s="730"/>
      <c r="ATK295" s="730"/>
      <c r="ATL295" s="730"/>
      <c r="ATM295" s="730"/>
      <c r="ATN295" s="730"/>
      <c r="ATO295" s="730"/>
      <c r="ATP295" s="730"/>
      <c r="ATQ295" s="730"/>
      <c r="ATR295" s="730"/>
      <c r="ATS295" s="730"/>
      <c r="ATT295" s="730"/>
      <c r="ATU295" s="730"/>
      <c r="ATV295" s="730"/>
      <c r="ATW295" s="730"/>
      <c r="ATX295" s="730"/>
      <c r="ATY295" s="730"/>
      <c r="ATZ295" s="730"/>
      <c r="AUA295" s="730"/>
      <c r="AUB295" s="730"/>
      <c r="AUC295" s="730"/>
      <c r="AUD295" s="730"/>
      <c r="AUE295" s="730"/>
      <c r="AUF295" s="730"/>
      <c r="AUG295" s="730"/>
      <c r="AUH295" s="730"/>
      <c r="AUI295" s="730"/>
      <c r="AUJ295" s="730"/>
      <c r="AUK295" s="730"/>
      <c r="AUL295" s="730"/>
      <c r="AUM295" s="730"/>
      <c r="AUN295" s="730"/>
      <c r="AUO295" s="730"/>
      <c r="AUP295" s="730"/>
      <c r="AUQ295" s="730"/>
      <c r="AUR295" s="730"/>
      <c r="AUS295" s="730"/>
      <c r="AUT295" s="730"/>
      <c r="AUU295" s="730"/>
      <c r="AUV295" s="730"/>
      <c r="AUW295" s="730"/>
      <c r="AUX295" s="730"/>
      <c r="AUY295" s="730"/>
      <c r="AUZ295" s="730"/>
      <c r="AVA295" s="730"/>
      <c r="AVB295" s="730"/>
      <c r="AVC295" s="730"/>
      <c r="AVD295" s="730"/>
      <c r="AVE295" s="730"/>
      <c r="AVF295" s="730"/>
      <c r="AVG295" s="730"/>
      <c r="AVH295" s="730"/>
      <c r="AVI295" s="730"/>
      <c r="AVJ295" s="730"/>
      <c r="AVK295" s="730"/>
      <c r="AVL295" s="730"/>
      <c r="AVM295" s="730"/>
      <c r="AVN295" s="730"/>
      <c r="AVO295" s="730"/>
      <c r="AVP295" s="730"/>
      <c r="AVQ295" s="730"/>
      <c r="AVR295" s="730"/>
      <c r="AVS295" s="730"/>
      <c r="AVT295" s="730"/>
      <c r="AVU295" s="730"/>
      <c r="AVV295" s="730"/>
      <c r="AVW295" s="730"/>
      <c r="AVX295" s="730"/>
      <c r="AVY295" s="730"/>
      <c r="AVZ295" s="730"/>
      <c r="AWA295" s="730"/>
      <c r="AWB295" s="730"/>
      <c r="AWC295" s="730"/>
      <c r="AWD295" s="730"/>
      <c r="AWE295" s="730"/>
      <c r="AWF295" s="730"/>
      <c r="AWG295" s="730"/>
      <c r="AWH295" s="730"/>
      <c r="AWI295" s="730"/>
      <c r="AWJ295" s="730"/>
      <c r="AWK295" s="730"/>
      <c r="AWL295" s="730"/>
      <c r="AWM295" s="730"/>
      <c r="AWN295" s="730"/>
      <c r="AWO295" s="730"/>
      <c r="AWP295" s="730"/>
      <c r="AWQ295" s="730"/>
      <c r="AWR295" s="730"/>
      <c r="AWS295" s="730"/>
      <c r="AWT295" s="730"/>
      <c r="AWU295" s="730"/>
      <c r="AWV295" s="730"/>
      <c r="AWW295" s="730"/>
      <c r="AWX295" s="730"/>
      <c r="AWY295" s="730"/>
      <c r="AWZ295" s="730"/>
      <c r="AXA295" s="730"/>
      <c r="AXB295" s="730"/>
      <c r="AXC295" s="730"/>
      <c r="AXD295" s="730"/>
      <c r="AXE295" s="730"/>
      <c r="AXF295" s="730"/>
      <c r="AXG295" s="730"/>
      <c r="AXH295" s="730"/>
      <c r="AXI295" s="730"/>
      <c r="AXJ295" s="730"/>
      <c r="AXK295" s="730"/>
      <c r="AXL295" s="730"/>
      <c r="AXM295" s="730"/>
      <c r="AXN295" s="730"/>
      <c r="AXO295" s="730"/>
      <c r="AXP295" s="730"/>
      <c r="AXQ295" s="730"/>
      <c r="AXR295" s="730"/>
      <c r="AXS295" s="730"/>
      <c r="AXT295" s="730"/>
      <c r="AXU295" s="730"/>
      <c r="AXV295" s="730"/>
      <c r="AXW295" s="730"/>
      <c r="AXX295" s="730"/>
      <c r="AXY295" s="730"/>
      <c r="AXZ295" s="730"/>
      <c r="AYA295" s="730"/>
      <c r="AYB295" s="730"/>
      <c r="AYC295" s="730"/>
      <c r="AYD295" s="730"/>
      <c r="AYE295" s="730"/>
      <c r="AYF295" s="730"/>
      <c r="AYG295" s="730"/>
      <c r="AYH295" s="730"/>
      <c r="AYI295" s="730"/>
      <c r="AYJ295" s="730"/>
      <c r="AYK295" s="730"/>
      <c r="AYL295" s="730"/>
      <c r="AYM295" s="730"/>
      <c r="AYN295" s="730"/>
      <c r="AYO295" s="730"/>
      <c r="AYP295" s="730"/>
      <c r="AYQ295" s="730"/>
      <c r="AYR295" s="730"/>
      <c r="AYS295" s="730"/>
      <c r="AYT295" s="730"/>
      <c r="AYU295" s="730"/>
      <c r="AYV295" s="730"/>
      <c r="AYW295" s="730"/>
      <c r="AYX295" s="730"/>
      <c r="AYY295" s="730"/>
      <c r="AYZ295" s="730"/>
      <c r="AZA295" s="730"/>
      <c r="AZB295" s="730"/>
      <c r="AZC295" s="730"/>
      <c r="AZD295" s="730"/>
      <c r="AZE295" s="730"/>
      <c r="AZF295" s="730"/>
      <c r="AZG295" s="730"/>
      <c r="AZH295" s="730"/>
      <c r="AZI295" s="730"/>
      <c r="AZJ295" s="730"/>
      <c r="AZK295" s="730"/>
      <c r="AZL295" s="730"/>
      <c r="AZM295" s="730"/>
      <c r="AZN295" s="730"/>
      <c r="AZO295" s="730"/>
      <c r="AZP295" s="730"/>
      <c r="AZQ295" s="730"/>
      <c r="AZR295" s="730"/>
      <c r="AZS295" s="730"/>
      <c r="AZT295" s="730"/>
      <c r="AZU295" s="730"/>
      <c r="AZV295" s="730"/>
      <c r="AZW295" s="730"/>
      <c r="AZX295" s="730"/>
      <c r="AZY295" s="730"/>
      <c r="AZZ295" s="730"/>
      <c r="BAA295" s="730"/>
      <c r="BAB295" s="730"/>
      <c r="BAC295" s="730"/>
      <c r="BAD295" s="730"/>
      <c r="BAE295" s="730"/>
      <c r="BAF295" s="730"/>
      <c r="BAG295" s="730"/>
      <c r="BAH295" s="730"/>
      <c r="BAI295" s="730"/>
      <c r="BAJ295" s="730"/>
      <c r="BAK295" s="730"/>
      <c r="BAL295" s="730"/>
      <c r="BAM295" s="730"/>
      <c r="BAN295" s="730"/>
      <c r="BAO295" s="730"/>
      <c r="BAP295" s="730"/>
      <c r="BAQ295" s="730"/>
      <c r="BAR295" s="730"/>
      <c r="BAS295" s="730"/>
      <c r="BAT295" s="730"/>
      <c r="BAU295" s="730"/>
      <c r="BAV295" s="730"/>
      <c r="BAW295" s="730"/>
      <c r="BAX295" s="730"/>
      <c r="BAY295" s="730"/>
      <c r="BAZ295" s="730"/>
      <c r="BBA295" s="730"/>
      <c r="BBB295" s="730"/>
      <c r="BBC295" s="730"/>
      <c r="BBD295" s="730"/>
      <c r="BBE295" s="730"/>
      <c r="BBF295" s="730"/>
      <c r="BBG295" s="730"/>
      <c r="BBH295" s="730"/>
      <c r="BBI295" s="730"/>
      <c r="BBJ295" s="730"/>
      <c r="BBK295" s="730"/>
      <c r="BBL295" s="730"/>
      <c r="BBM295" s="730"/>
      <c r="BBN295" s="730"/>
      <c r="BBO295" s="730"/>
      <c r="BBP295" s="730"/>
      <c r="BBQ295" s="730"/>
      <c r="BBR295" s="730"/>
      <c r="BBS295" s="730"/>
      <c r="BBT295" s="730"/>
      <c r="BBU295" s="730"/>
      <c r="BBV295" s="730"/>
      <c r="BBW295" s="730"/>
      <c r="BBX295" s="730"/>
      <c r="BBY295" s="730"/>
      <c r="BBZ295" s="730"/>
      <c r="BCA295" s="730"/>
      <c r="BCB295" s="730"/>
      <c r="BCC295" s="730"/>
      <c r="BCD295" s="730"/>
      <c r="BCE295" s="730"/>
      <c r="BCF295" s="730"/>
      <c r="BCG295" s="730"/>
      <c r="BCH295" s="730"/>
      <c r="BCI295" s="730"/>
      <c r="BCJ295" s="730"/>
      <c r="BCK295" s="730"/>
      <c r="BCL295" s="730"/>
      <c r="BCM295" s="730"/>
      <c r="BCN295" s="730"/>
      <c r="BCO295" s="730"/>
      <c r="BCP295" s="730"/>
      <c r="BCQ295" s="730"/>
      <c r="BCR295" s="730"/>
      <c r="BCS295" s="730"/>
      <c r="BCT295" s="730"/>
      <c r="BCU295" s="730"/>
      <c r="BCV295" s="730"/>
      <c r="BCW295" s="730"/>
      <c r="BCX295" s="730"/>
      <c r="BCY295" s="730"/>
      <c r="BCZ295" s="730"/>
      <c r="BDA295" s="730"/>
      <c r="BDB295" s="730"/>
      <c r="BDC295" s="730"/>
      <c r="BDD295" s="730"/>
      <c r="BDE295" s="730"/>
      <c r="BDF295" s="730"/>
      <c r="BDG295" s="730"/>
      <c r="BDH295" s="730"/>
      <c r="BDI295" s="730"/>
      <c r="BDJ295" s="730"/>
      <c r="BDK295" s="730"/>
      <c r="BDL295" s="730"/>
      <c r="BDM295" s="730"/>
      <c r="BDN295" s="730"/>
      <c r="BDO295" s="730"/>
      <c r="BDP295" s="730"/>
      <c r="BDQ295" s="730"/>
      <c r="BDR295" s="730"/>
      <c r="BDS295" s="730"/>
      <c r="BDT295" s="730"/>
      <c r="BDU295" s="730"/>
      <c r="BDV295" s="730"/>
      <c r="BDW295" s="730"/>
      <c r="BDX295" s="730"/>
      <c r="BDY295" s="730"/>
      <c r="BDZ295" s="730"/>
      <c r="BEA295" s="730"/>
      <c r="BEB295" s="730"/>
      <c r="BEC295" s="730"/>
      <c r="BED295" s="730"/>
      <c r="BEE295" s="730"/>
      <c r="BEF295" s="730"/>
      <c r="BEG295" s="730"/>
      <c r="BEH295" s="730"/>
      <c r="BEI295" s="730"/>
      <c r="BEJ295" s="730"/>
      <c r="BEK295" s="730"/>
      <c r="BEL295" s="730"/>
      <c r="BEM295" s="730"/>
      <c r="BEN295" s="730"/>
      <c r="BEO295" s="730"/>
      <c r="BEP295" s="730"/>
      <c r="BEQ295" s="730"/>
      <c r="BER295" s="730"/>
      <c r="BES295" s="730"/>
      <c r="BET295" s="730"/>
      <c r="BEU295" s="730"/>
      <c r="BEV295" s="730"/>
      <c r="BEW295" s="730"/>
      <c r="BEX295" s="730"/>
      <c r="BEY295" s="730"/>
      <c r="BEZ295" s="730"/>
      <c r="BFA295" s="730"/>
      <c r="BFB295" s="730"/>
      <c r="BFC295" s="730"/>
      <c r="BFD295" s="730"/>
      <c r="BFE295" s="730"/>
      <c r="BFF295" s="730"/>
      <c r="BFG295" s="730"/>
      <c r="BFH295" s="730"/>
      <c r="BFI295" s="730"/>
      <c r="BFJ295" s="730"/>
      <c r="BFK295" s="730"/>
      <c r="BFL295" s="730"/>
      <c r="BFM295" s="730"/>
      <c r="BFN295" s="730"/>
      <c r="BFO295" s="730"/>
      <c r="BFP295" s="730"/>
      <c r="BFQ295" s="730"/>
      <c r="BFR295" s="730"/>
      <c r="BFS295" s="730"/>
      <c r="BFT295" s="730"/>
      <c r="BFU295" s="730"/>
      <c r="BFV295" s="730"/>
      <c r="BFW295" s="730"/>
      <c r="BFX295" s="730"/>
      <c r="BFY295" s="730"/>
      <c r="BFZ295" s="730"/>
      <c r="BGA295" s="730"/>
      <c r="BGB295" s="730"/>
      <c r="BGC295" s="730"/>
      <c r="BGD295" s="730"/>
      <c r="BGE295" s="730"/>
      <c r="BGF295" s="730"/>
      <c r="BGG295" s="730"/>
      <c r="BGH295" s="730"/>
      <c r="BGI295" s="730"/>
      <c r="BGJ295" s="730"/>
      <c r="BGK295" s="730"/>
      <c r="BGL295" s="730"/>
      <c r="BGM295" s="730"/>
      <c r="BGN295" s="730"/>
      <c r="BGO295" s="730"/>
      <c r="BGP295" s="730"/>
      <c r="BGQ295" s="730"/>
      <c r="BGR295" s="730"/>
      <c r="BGS295" s="730"/>
      <c r="BGT295" s="730"/>
      <c r="BGU295" s="730"/>
      <c r="BGV295" s="730"/>
      <c r="BGW295" s="730"/>
      <c r="BGX295" s="730"/>
      <c r="BGY295" s="730"/>
      <c r="BGZ295" s="730"/>
      <c r="BHA295" s="730"/>
      <c r="BHB295" s="730"/>
      <c r="BHC295" s="730"/>
      <c r="BHD295" s="730"/>
      <c r="BHE295" s="730"/>
      <c r="BHF295" s="730"/>
      <c r="BHG295" s="730"/>
      <c r="BHH295" s="730"/>
      <c r="BHI295" s="730"/>
      <c r="BHJ295" s="730"/>
      <c r="BHK295" s="730"/>
      <c r="BHL295" s="730"/>
      <c r="BHM295" s="730"/>
      <c r="BHN295" s="730"/>
      <c r="BHO295" s="730"/>
      <c r="BHP295" s="730"/>
      <c r="BHQ295" s="730"/>
      <c r="BHR295" s="730"/>
      <c r="BHS295" s="730"/>
      <c r="BHT295" s="730"/>
      <c r="BHU295" s="730"/>
      <c r="BHV295" s="730"/>
      <c r="BHW295" s="730"/>
      <c r="BHX295" s="730"/>
      <c r="BHY295" s="730"/>
      <c r="BHZ295" s="730"/>
      <c r="BIA295" s="730"/>
      <c r="BIB295" s="730"/>
      <c r="BIC295" s="730"/>
      <c r="BID295" s="730"/>
      <c r="BIE295" s="730"/>
      <c r="BIF295" s="730"/>
      <c r="BIG295" s="730"/>
      <c r="BIH295" s="730"/>
      <c r="BII295" s="730"/>
      <c r="BIJ295" s="730"/>
      <c r="BIK295" s="730"/>
      <c r="BIL295" s="730"/>
      <c r="BIM295" s="730"/>
      <c r="BIN295" s="730"/>
      <c r="BIO295" s="730"/>
      <c r="BIP295" s="730"/>
      <c r="BIQ295" s="730"/>
      <c r="BIR295" s="730"/>
      <c r="BIS295" s="730"/>
      <c r="BIT295" s="730"/>
      <c r="BIU295" s="730"/>
      <c r="BIV295" s="730"/>
      <c r="BIW295" s="730"/>
      <c r="BIX295" s="730"/>
      <c r="BIY295" s="730"/>
      <c r="BIZ295" s="730"/>
      <c r="BJA295" s="730"/>
      <c r="BJB295" s="730"/>
      <c r="BJC295" s="730"/>
      <c r="BJD295" s="730"/>
      <c r="BJE295" s="730"/>
      <c r="BJF295" s="730"/>
      <c r="BJG295" s="730"/>
      <c r="BJH295" s="730"/>
      <c r="BJI295" s="730"/>
      <c r="BJJ295" s="730"/>
      <c r="BJK295" s="730"/>
      <c r="BJL295" s="730"/>
      <c r="BJM295" s="730"/>
      <c r="BJN295" s="730"/>
      <c r="BJO295" s="730"/>
      <c r="BJP295" s="730"/>
      <c r="BJQ295" s="730"/>
      <c r="BJR295" s="730"/>
      <c r="BJS295" s="730"/>
      <c r="BJT295" s="730"/>
      <c r="BJU295" s="730"/>
      <c r="BJV295" s="730"/>
      <c r="BJW295" s="730"/>
      <c r="BJX295" s="730"/>
      <c r="BJY295" s="730"/>
      <c r="BJZ295" s="730"/>
      <c r="BKA295" s="730"/>
      <c r="BKB295" s="730"/>
      <c r="BKC295" s="730"/>
      <c r="BKD295" s="730"/>
      <c r="BKE295" s="730"/>
      <c r="BKF295" s="730"/>
      <c r="BKG295" s="730"/>
      <c r="BKH295" s="730"/>
      <c r="BKI295" s="730"/>
      <c r="BKJ295" s="730"/>
      <c r="BKK295" s="730"/>
      <c r="BKL295" s="730"/>
      <c r="BKM295" s="730"/>
      <c r="BKN295" s="730"/>
      <c r="BKO295" s="730"/>
      <c r="BKP295" s="730"/>
      <c r="BKQ295" s="730"/>
      <c r="BKR295" s="730"/>
      <c r="BKS295" s="730"/>
      <c r="BKT295" s="730"/>
      <c r="BKU295" s="730"/>
      <c r="BKV295" s="730"/>
      <c r="BKW295" s="730"/>
      <c r="BKX295" s="730"/>
      <c r="BKY295" s="730"/>
      <c r="BKZ295" s="730"/>
      <c r="BLA295" s="730"/>
      <c r="BLB295" s="730"/>
      <c r="BLC295" s="730"/>
      <c r="BLD295" s="730"/>
      <c r="BLE295" s="730"/>
      <c r="BLF295" s="730"/>
      <c r="BLG295" s="730"/>
      <c r="BLH295" s="730"/>
      <c r="BLI295" s="730"/>
      <c r="BLJ295" s="730"/>
      <c r="BLK295" s="730"/>
      <c r="BLL295" s="730"/>
      <c r="BLM295" s="730"/>
      <c r="BLN295" s="730"/>
      <c r="BLO295" s="730"/>
      <c r="BLP295" s="730"/>
      <c r="BLQ295" s="730"/>
      <c r="BLR295" s="730"/>
      <c r="BLS295" s="730"/>
      <c r="BLT295" s="730"/>
      <c r="BLU295" s="730"/>
      <c r="BLV295" s="730"/>
      <c r="BLW295" s="730"/>
      <c r="BLX295" s="730"/>
      <c r="BLY295" s="730"/>
      <c r="BLZ295" s="730"/>
      <c r="BMA295" s="730"/>
      <c r="BMB295" s="730"/>
      <c r="BMC295" s="730"/>
      <c r="BMD295" s="730"/>
      <c r="BME295" s="730"/>
      <c r="BMF295" s="730"/>
      <c r="BMG295" s="730"/>
      <c r="BMH295" s="730"/>
      <c r="BMI295" s="730"/>
      <c r="BMJ295" s="730"/>
      <c r="BMK295" s="730"/>
      <c r="BML295" s="730"/>
      <c r="BMM295" s="730"/>
      <c r="BMN295" s="730"/>
      <c r="BMO295" s="730"/>
      <c r="BMP295" s="730"/>
      <c r="BMQ295" s="730"/>
      <c r="BMR295" s="730"/>
      <c r="BMS295" s="730"/>
      <c r="BMT295" s="730"/>
      <c r="BMU295" s="730"/>
      <c r="BMV295" s="730"/>
      <c r="BMW295" s="730"/>
      <c r="BMX295" s="730"/>
      <c r="BMY295" s="730"/>
      <c r="BMZ295" s="730"/>
      <c r="BNA295" s="730"/>
      <c r="BNB295" s="730"/>
      <c r="BNC295" s="730"/>
      <c r="BND295" s="730"/>
      <c r="BNE295" s="730"/>
      <c r="BNF295" s="730"/>
      <c r="BNG295" s="730"/>
      <c r="BNH295" s="730"/>
      <c r="BNI295" s="730"/>
      <c r="BNJ295" s="730"/>
      <c r="BNK295" s="730"/>
      <c r="BNL295" s="730"/>
      <c r="BNM295" s="730"/>
      <c r="BNN295" s="730"/>
      <c r="BNO295" s="730"/>
      <c r="BNP295" s="730"/>
      <c r="BNQ295" s="730"/>
      <c r="BNR295" s="730"/>
      <c r="BNS295" s="730"/>
      <c r="BNT295" s="730"/>
      <c r="BNU295" s="730"/>
      <c r="BNV295" s="730"/>
      <c r="BNW295" s="730"/>
      <c r="BNX295" s="730"/>
      <c r="BNY295" s="730"/>
      <c r="BNZ295" s="730"/>
      <c r="BOA295" s="730"/>
      <c r="BOB295" s="730"/>
      <c r="BOC295" s="730"/>
      <c r="BOD295" s="730"/>
      <c r="BOE295" s="730"/>
      <c r="BOF295" s="730"/>
      <c r="BOG295" s="730"/>
      <c r="BOH295" s="730"/>
      <c r="BOI295" s="730"/>
      <c r="BOJ295" s="730"/>
      <c r="BOK295" s="730"/>
      <c r="BOL295" s="730"/>
      <c r="BOM295" s="730"/>
      <c r="BON295" s="730"/>
      <c r="BOO295" s="730"/>
      <c r="BOP295" s="730"/>
      <c r="BOQ295" s="730"/>
      <c r="BOR295" s="730"/>
      <c r="BOS295" s="730"/>
      <c r="BOT295" s="730"/>
      <c r="BOU295" s="730"/>
      <c r="BOV295" s="730"/>
      <c r="BOW295" s="730"/>
      <c r="BOX295" s="730"/>
      <c r="BOY295" s="730"/>
      <c r="BOZ295" s="730"/>
      <c r="BPA295" s="730"/>
      <c r="BPB295" s="730"/>
      <c r="BPC295" s="730"/>
      <c r="BPD295" s="730"/>
      <c r="BPE295" s="730"/>
      <c r="BPF295" s="730"/>
      <c r="BPG295" s="730"/>
      <c r="BPH295" s="730"/>
      <c r="BPI295" s="730"/>
      <c r="BPJ295" s="730"/>
      <c r="BPK295" s="730"/>
      <c r="BPL295" s="730"/>
      <c r="BPM295" s="730"/>
      <c r="BPN295" s="730"/>
      <c r="BPO295" s="730"/>
      <c r="BPP295" s="730"/>
      <c r="BPQ295" s="730"/>
      <c r="BPR295" s="730"/>
      <c r="BPS295" s="730"/>
      <c r="BPT295" s="730"/>
      <c r="BPU295" s="730"/>
      <c r="BPV295" s="730"/>
      <c r="BPW295" s="730"/>
      <c r="BPX295" s="730"/>
      <c r="BPY295" s="730"/>
      <c r="BPZ295" s="730"/>
      <c r="BQA295" s="730"/>
      <c r="BQB295" s="730"/>
      <c r="BQC295" s="730"/>
      <c r="BQD295" s="730"/>
      <c r="BQE295" s="730"/>
      <c r="BQF295" s="730"/>
      <c r="BQG295" s="730"/>
      <c r="BQH295" s="730"/>
      <c r="BQI295" s="730"/>
      <c r="BQJ295" s="730"/>
      <c r="BQK295" s="730"/>
      <c r="BQL295" s="730"/>
      <c r="BQM295" s="730"/>
      <c r="BQN295" s="730"/>
      <c r="BQO295" s="730"/>
      <c r="BQP295" s="730"/>
      <c r="BQQ295" s="730"/>
      <c r="BQR295" s="730"/>
      <c r="BQS295" s="730"/>
      <c r="BQT295" s="730"/>
      <c r="BQU295" s="730"/>
      <c r="BQV295" s="730"/>
      <c r="BQW295" s="730"/>
      <c r="BQX295" s="730"/>
      <c r="BQY295" s="730"/>
      <c r="BQZ295" s="730"/>
      <c r="BRA295" s="730"/>
      <c r="BRB295" s="730"/>
      <c r="BRC295" s="730"/>
      <c r="BRD295" s="730"/>
      <c r="BRE295" s="730"/>
      <c r="BRF295" s="730"/>
      <c r="BRG295" s="730"/>
      <c r="BRH295" s="730"/>
      <c r="BRI295" s="730"/>
      <c r="BRJ295" s="730"/>
      <c r="BRK295" s="730"/>
      <c r="BRL295" s="730"/>
      <c r="BRM295" s="730"/>
      <c r="BRN295" s="730"/>
      <c r="BRO295" s="730"/>
      <c r="BRP295" s="730"/>
      <c r="BRQ295" s="730"/>
      <c r="BRR295" s="730"/>
      <c r="BRS295" s="730"/>
      <c r="BRT295" s="730"/>
      <c r="BRU295" s="730"/>
      <c r="BRV295" s="730"/>
      <c r="BRW295" s="730"/>
      <c r="BRX295" s="730"/>
      <c r="BRY295" s="730"/>
      <c r="BRZ295" s="730"/>
      <c r="BSA295" s="730"/>
      <c r="BSB295" s="730"/>
      <c r="BSC295" s="730"/>
      <c r="BSD295" s="730"/>
      <c r="BSE295" s="730"/>
      <c r="BSF295" s="730"/>
      <c r="BSG295" s="730"/>
      <c r="BSH295" s="730"/>
      <c r="BSI295" s="730"/>
      <c r="BSJ295" s="730"/>
      <c r="BSK295" s="730"/>
      <c r="BSL295" s="730"/>
      <c r="BSM295" s="730"/>
      <c r="BSN295" s="730"/>
      <c r="BSO295" s="730"/>
      <c r="BSP295" s="730"/>
      <c r="BSQ295" s="730"/>
      <c r="BSR295" s="730"/>
      <c r="BSS295" s="730"/>
      <c r="BST295" s="730"/>
      <c r="BSU295" s="730"/>
      <c r="BSV295" s="730"/>
      <c r="BSW295" s="730"/>
      <c r="BSX295" s="730"/>
      <c r="BSY295" s="730"/>
      <c r="BSZ295" s="730"/>
      <c r="BTA295" s="730"/>
      <c r="BTB295" s="730"/>
      <c r="BTC295" s="730"/>
      <c r="BTD295" s="730"/>
      <c r="BTE295" s="730"/>
      <c r="BTF295" s="730"/>
      <c r="BTG295" s="730"/>
      <c r="BTH295" s="730"/>
      <c r="BTI295" s="730"/>
      <c r="BTJ295" s="730"/>
      <c r="BTK295" s="730"/>
      <c r="BTL295" s="730"/>
      <c r="BTM295" s="730"/>
      <c r="BTN295" s="730"/>
      <c r="BTO295" s="730"/>
      <c r="BTP295" s="730"/>
      <c r="BTQ295" s="730"/>
      <c r="BTR295" s="730"/>
      <c r="BTS295" s="730"/>
      <c r="BTT295" s="730"/>
      <c r="BTU295" s="730"/>
      <c r="BTV295" s="730"/>
      <c r="BTW295" s="730"/>
      <c r="BTX295" s="730"/>
      <c r="BTY295" s="730"/>
      <c r="BTZ295" s="730"/>
      <c r="BUA295" s="730"/>
      <c r="BUB295" s="730"/>
      <c r="BUC295" s="730"/>
      <c r="BUD295" s="730"/>
      <c r="BUE295" s="730"/>
      <c r="BUF295" s="730"/>
      <c r="BUG295" s="730"/>
      <c r="BUH295" s="730"/>
      <c r="BUI295" s="730"/>
      <c r="BUJ295" s="730"/>
      <c r="BUK295" s="730"/>
      <c r="BUL295" s="730"/>
      <c r="BUM295" s="730"/>
      <c r="BUN295" s="730"/>
      <c r="BUO295" s="730"/>
      <c r="BUP295" s="730"/>
      <c r="BUQ295" s="730"/>
      <c r="BUR295" s="730"/>
      <c r="BUS295" s="730"/>
      <c r="BUT295" s="730"/>
      <c r="BUU295" s="730"/>
      <c r="BUV295" s="730"/>
      <c r="BUW295" s="730"/>
      <c r="BUX295" s="730"/>
      <c r="BUY295" s="730"/>
      <c r="BUZ295" s="730"/>
      <c r="BVA295" s="730"/>
      <c r="BVB295" s="730"/>
      <c r="BVC295" s="730"/>
      <c r="BVD295" s="730"/>
      <c r="BVE295" s="730"/>
      <c r="BVF295" s="730"/>
      <c r="BVG295" s="730"/>
      <c r="BVH295" s="730"/>
      <c r="BVI295" s="730"/>
      <c r="BVJ295" s="730"/>
      <c r="BVK295" s="730"/>
      <c r="BVL295" s="730"/>
      <c r="BVM295" s="730"/>
      <c r="BVN295" s="730"/>
      <c r="BVO295" s="730"/>
      <c r="BVP295" s="730"/>
      <c r="BVQ295" s="730"/>
      <c r="BVR295" s="730"/>
      <c r="BVS295" s="730"/>
      <c r="BVT295" s="730"/>
      <c r="BVU295" s="730"/>
      <c r="BVV295" s="730"/>
      <c r="BVW295" s="730"/>
      <c r="BVX295" s="730"/>
      <c r="BVY295" s="730"/>
      <c r="BVZ295" s="730"/>
      <c r="BWA295" s="730"/>
      <c r="BWB295" s="730"/>
      <c r="BWC295" s="730"/>
      <c r="BWD295" s="730"/>
      <c r="BWE295" s="730"/>
      <c r="BWF295" s="730"/>
      <c r="BWG295" s="730"/>
      <c r="BWH295" s="730"/>
      <c r="BWI295" s="730"/>
      <c r="BWJ295" s="730"/>
      <c r="BWK295" s="730"/>
      <c r="BWL295" s="730"/>
      <c r="BWM295" s="730"/>
      <c r="BWN295" s="730"/>
      <c r="BWO295" s="730"/>
      <c r="BWP295" s="730"/>
      <c r="BWQ295" s="730"/>
      <c r="BWR295" s="730"/>
      <c r="BWS295" s="730"/>
      <c r="BWT295" s="730"/>
      <c r="BWU295" s="730"/>
      <c r="BWV295" s="730"/>
      <c r="BWW295" s="730"/>
      <c r="BWX295" s="730"/>
      <c r="BWY295" s="730"/>
      <c r="BWZ295" s="730"/>
      <c r="BXA295" s="730"/>
      <c r="BXB295" s="730"/>
      <c r="BXC295" s="730"/>
      <c r="BXD295" s="730"/>
      <c r="BXE295" s="730"/>
      <c r="BXF295" s="730"/>
      <c r="BXG295" s="730"/>
      <c r="BXH295" s="730"/>
      <c r="BXI295" s="730"/>
      <c r="BXJ295" s="730"/>
      <c r="BXK295" s="730"/>
      <c r="BXL295" s="730"/>
      <c r="BXM295" s="730"/>
      <c r="BXN295" s="730"/>
      <c r="BXO295" s="730"/>
      <c r="BXP295" s="730"/>
      <c r="BXQ295" s="730"/>
      <c r="BXR295" s="730"/>
      <c r="BXS295" s="730"/>
      <c r="BXT295" s="730"/>
      <c r="BXU295" s="730"/>
      <c r="BXV295" s="730"/>
      <c r="BXW295" s="730"/>
      <c r="BXX295" s="730"/>
      <c r="BXY295" s="730"/>
      <c r="BXZ295" s="730"/>
      <c r="BYA295" s="730"/>
      <c r="BYB295" s="730"/>
      <c r="BYC295" s="730"/>
      <c r="BYD295" s="730"/>
      <c r="BYE295" s="730"/>
      <c r="BYF295" s="730"/>
      <c r="BYG295" s="730"/>
      <c r="BYH295" s="730"/>
      <c r="BYI295" s="730"/>
      <c r="BYJ295" s="730"/>
      <c r="BYK295" s="730"/>
      <c r="BYL295" s="730"/>
      <c r="BYM295" s="730"/>
      <c r="BYN295" s="730"/>
      <c r="BYO295" s="730"/>
      <c r="BYP295" s="730"/>
      <c r="BYQ295" s="730"/>
      <c r="BYR295" s="730"/>
      <c r="BYS295" s="730"/>
      <c r="BYT295" s="730"/>
      <c r="BYU295" s="730"/>
      <c r="BYV295" s="730"/>
      <c r="BYW295" s="730"/>
      <c r="BYX295" s="730"/>
      <c r="BYY295" s="730"/>
      <c r="BYZ295" s="730"/>
      <c r="BZA295" s="730"/>
      <c r="BZB295" s="730"/>
      <c r="BZC295" s="730"/>
      <c r="BZD295" s="730"/>
      <c r="BZE295" s="730"/>
      <c r="BZF295" s="730"/>
      <c r="BZG295" s="730"/>
      <c r="BZH295" s="730"/>
      <c r="BZI295" s="730"/>
      <c r="BZJ295" s="730"/>
      <c r="BZK295" s="730"/>
      <c r="BZL295" s="730"/>
      <c r="BZM295" s="730"/>
      <c r="BZN295" s="730"/>
      <c r="BZO295" s="730"/>
      <c r="BZP295" s="730"/>
      <c r="BZQ295" s="730"/>
      <c r="BZR295" s="730"/>
      <c r="BZS295" s="730"/>
      <c r="BZT295" s="730"/>
      <c r="BZU295" s="730"/>
      <c r="BZV295" s="730"/>
      <c r="BZW295" s="730"/>
      <c r="BZX295" s="730"/>
      <c r="BZY295" s="730"/>
      <c r="BZZ295" s="730"/>
      <c r="CAA295" s="730"/>
      <c r="CAB295" s="730"/>
      <c r="CAC295" s="730"/>
      <c r="CAD295" s="730"/>
      <c r="CAE295" s="730"/>
      <c r="CAF295" s="730"/>
      <c r="CAG295" s="730"/>
      <c r="CAH295" s="730"/>
      <c r="CAI295" s="730"/>
      <c r="CAJ295" s="730"/>
      <c r="CAK295" s="730"/>
      <c r="CAL295" s="730"/>
      <c r="CAM295" s="730"/>
      <c r="CAN295" s="730"/>
      <c r="CAO295" s="730"/>
      <c r="CAP295" s="730"/>
      <c r="CAQ295" s="730"/>
      <c r="CAR295" s="730"/>
      <c r="CAS295" s="730"/>
      <c r="CAT295" s="730"/>
      <c r="CAU295" s="730"/>
      <c r="CAV295" s="730"/>
      <c r="CAW295" s="730"/>
      <c r="CAX295" s="730"/>
      <c r="CAY295" s="730"/>
      <c r="CAZ295" s="730"/>
      <c r="CBA295" s="730"/>
      <c r="CBB295" s="730"/>
      <c r="CBC295" s="730"/>
      <c r="CBD295" s="730"/>
      <c r="CBE295" s="730"/>
      <c r="CBF295" s="730"/>
      <c r="CBG295" s="730"/>
      <c r="CBH295" s="730"/>
      <c r="CBI295" s="730"/>
      <c r="CBJ295" s="730"/>
      <c r="CBK295" s="730"/>
      <c r="CBL295" s="730"/>
      <c r="CBM295" s="730"/>
      <c r="CBN295" s="730"/>
      <c r="CBO295" s="730"/>
      <c r="CBP295" s="730"/>
      <c r="CBQ295" s="730"/>
      <c r="CBR295" s="730"/>
      <c r="CBS295" s="730"/>
      <c r="CBT295" s="730"/>
      <c r="CBU295" s="730"/>
      <c r="CBV295" s="730"/>
      <c r="CBW295" s="730"/>
      <c r="CBX295" s="730"/>
      <c r="CBY295" s="730"/>
      <c r="CBZ295" s="730"/>
      <c r="CCA295" s="730"/>
      <c r="CCB295" s="730"/>
      <c r="CCC295" s="730"/>
      <c r="CCD295" s="730"/>
      <c r="CCE295" s="730"/>
      <c r="CCF295" s="730"/>
      <c r="CCG295" s="730"/>
      <c r="CCH295" s="730"/>
      <c r="CCI295" s="730"/>
      <c r="CCJ295" s="730"/>
      <c r="CCK295" s="730"/>
      <c r="CCL295" s="730"/>
      <c r="CCM295" s="730"/>
      <c r="CCN295" s="730"/>
      <c r="CCO295" s="730"/>
      <c r="CCP295" s="730"/>
      <c r="CCQ295" s="730"/>
      <c r="CCR295" s="730"/>
      <c r="CCS295" s="730"/>
      <c r="CCT295" s="730"/>
      <c r="CCU295" s="730"/>
      <c r="CCV295" s="730"/>
      <c r="CCW295" s="730"/>
      <c r="CCX295" s="730"/>
      <c r="CCY295" s="730"/>
      <c r="CCZ295" s="730"/>
      <c r="CDA295" s="730"/>
      <c r="CDB295" s="730"/>
      <c r="CDC295" s="730"/>
      <c r="CDD295" s="730"/>
      <c r="CDE295" s="730"/>
      <c r="CDF295" s="730"/>
      <c r="CDG295" s="730"/>
      <c r="CDH295" s="730"/>
      <c r="CDI295" s="730"/>
      <c r="CDJ295" s="730"/>
      <c r="CDK295" s="730"/>
      <c r="CDL295" s="730"/>
      <c r="CDM295" s="730"/>
      <c r="CDN295" s="730"/>
      <c r="CDO295" s="730"/>
      <c r="CDP295" s="730"/>
      <c r="CDQ295" s="730"/>
      <c r="CDR295" s="730"/>
      <c r="CDS295" s="730"/>
      <c r="CDT295" s="730"/>
      <c r="CDU295" s="730"/>
      <c r="CDV295" s="730"/>
      <c r="CDW295" s="730"/>
      <c r="CDX295" s="730"/>
      <c r="CDY295" s="730"/>
      <c r="CDZ295" s="730"/>
      <c r="CEA295" s="730"/>
      <c r="CEB295" s="730"/>
      <c r="CEC295" s="730"/>
      <c r="CED295" s="730"/>
      <c r="CEE295" s="730"/>
      <c r="CEF295" s="730"/>
      <c r="CEG295" s="730"/>
      <c r="CEH295" s="730"/>
      <c r="CEI295" s="730"/>
      <c r="CEJ295" s="730"/>
      <c r="CEK295" s="730"/>
      <c r="CEL295" s="730"/>
      <c r="CEM295" s="730"/>
      <c r="CEN295" s="730"/>
      <c r="CEO295" s="730"/>
      <c r="CEP295" s="730"/>
      <c r="CEQ295" s="730"/>
      <c r="CER295" s="730"/>
      <c r="CES295" s="730"/>
      <c r="CET295" s="730"/>
      <c r="CEU295" s="730"/>
      <c r="CEV295" s="730"/>
      <c r="CEW295" s="730"/>
      <c r="CEX295" s="730"/>
      <c r="CEY295" s="730"/>
      <c r="CEZ295" s="730"/>
      <c r="CFA295" s="730"/>
      <c r="CFB295" s="730"/>
      <c r="CFC295" s="730"/>
      <c r="CFD295" s="730"/>
      <c r="CFE295" s="730"/>
      <c r="CFF295" s="730"/>
      <c r="CFG295" s="730"/>
      <c r="CFH295" s="730"/>
      <c r="CFI295" s="730"/>
      <c r="CFJ295" s="730"/>
      <c r="CFK295" s="730"/>
      <c r="CFL295" s="730"/>
      <c r="CFM295" s="730"/>
      <c r="CFN295" s="730"/>
      <c r="CFO295" s="730"/>
      <c r="CFP295" s="730"/>
      <c r="CFQ295" s="730"/>
      <c r="CFR295" s="730"/>
      <c r="CFS295" s="730"/>
      <c r="CFT295" s="730"/>
      <c r="CFU295" s="730"/>
      <c r="CFV295" s="730"/>
      <c r="CFW295" s="730"/>
      <c r="CFX295" s="730"/>
      <c r="CFY295" s="730"/>
      <c r="CFZ295" s="730"/>
      <c r="CGA295" s="730"/>
      <c r="CGB295" s="730"/>
      <c r="CGC295" s="730"/>
      <c r="CGD295" s="730"/>
      <c r="CGE295" s="730"/>
      <c r="CGF295" s="730"/>
      <c r="CGG295" s="730"/>
      <c r="CGH295" s="730"/>
      <c r="CGI295" s="730"/>
      <c r="CGJ295" s="730"/>
      <c r="CGK295" s="730"/>
      <c r="CGL295" s="730"/>
      <c r="CGM295" s="730"/>
      <c r="CGN295" s="730"/>
      <c r="CGO295" s="730"/>
      <c r="CGP295" s="730"/>
      <c r="CGQ295" s="730"/>
      <c r="CGR295" s="730"/>
      <c r="CGS295" s="730"/>
      <c r="CGT295" s="730"/>
      <c r="CGU295" s="730"/>
      <c r="CGV295" s="730"/>
      <c r="CGW295" s="730"/>
      <c r="CGX295" s="730"/>
      <c r="CGY295" s="730"/>
      <c r="CGZ295" s="730"/>
      <c r="CHA295" s="730"/>
      <c r="CHB295" s="730"/>
      <c r="CHC295" s="730"/>
      <c r="CHD295" s="730"/>
      <c r="CHE295" s="730"/>
      <c r="CHF295" s="730"/>
      <c r="CHG295" s="730"/>
      <c r="CHH295" s="730"/>
      <c r="CHI295" s="730"/>
      <c r="CHJ295" s="730"/>
      <c r="CHK295" s="730"/>
      <c r="CHL295" s="730"/>
      <c r="CHM295" s="730"/>
      <c r="CHN295" s="730"/>
      <c r="CHO295" s="730"/>
      <c r="CHP295" s="730"/>
      <c r="CHQ295" s="730"/>
      <c r="CHR295" s="730"/>
      <c r="CHS295" s="730"/>
      <c r="CHT295" s="730"/>
      <c r="CHU295" s="730"/>
      <c r="CHV295" s="730"/>
      <c r="CHW295" s="730"/>
      <c r="CHX295" s="730"/>
      <c r="CHY295" s="730"/>
      <c r="CHZ295" s="730"/>
      <c r="CIA295" s="730"/>
      <c r="CIB295" s="730"/>
      <c r="CIC295" s="730"/>
      <c r="CID295" s="730"/>
      <c r="CIE295" s="730"/>
      <c r="CIF295" s="730"/>
      <c r="CIG295" s="730"/>
      <c r="CIH295" s="730"/>
      <c r="CII295" s="730"/>
      <c r="CIJ295" s="730"/>
      <c r="CIK295" s="730"/>
      <c r="CIL295" s="730"/>
      <c r="CIM295" s="730"/>
      <c r="CIN295" s="730"/>
      <c r="CIO295" s="730"/>
      <c r="CIP295" s="730"/>
      <c r="CIQ295" s="730"/>
      <c r="CIR295" s="730"/>
      <c r="CIS295" s="730"/>
      <c r="CIT295" s="730"/>
      <c r="CIU295" s="730"/>
      <c r="CIV295" s="730"/>
      <c r="CIW295" s="730"/>
      <c r="CIX295" s="730"/>
      <c r="CIY295" s="730"/>
      <c r="CIZ295" s="730"/>
      <c r="CJA295" s="730"/>
      <c r="CJB295" s="730"/>
      <c r="CJC295" s="730"/>
      <c r="CJD295" s="730"/>
      <c r="CJE295" s="730"/>
      <c r="CJF295" s="730"/>
      <c r="CJG295" s="730"/>
      <c r="CJH295" s="730"/>
      <c r="CJI295" s="730"/>
      <c r="CJJ295" s="730"/>
      <c r="CJK295" s="730"/>
      <c r="CJL295" s="730"/>
      <c r="CJM295" s="730"/>
      <c r="CJN295" s="730"/>
      <c r="CJO295" s="730"/>
      <c r="CJP295" s="730"/>
      <c r="CJQ295" s="730"/>
      <c r="CJR295" s="730"/>
      <c r="CJS295" s="730"/>
      <c r="CJT295" s="730"/>
      <c r="CJU295" s="730"/>
      <c r="CJV295" s="730"/>
      <c r="CJW295" s="730"/>
      <c r="CJX295" s="730"/>
      <c r="CJY295" s="730"/>
      <c r="CJZ295" s="730"/>
      <c r="CKA295" s="730"/>
      <c r="CKB295" s="730"/>
      <c r="CKC295" s="730"/>
      <c r="CKD295" s="730"/>
      <c r="CKE295" s="730"/>
      <c r="CKF295" s="730"/>
      <c r="CKG295" s="730"/>
      <c r="CKH295" s="730"/>
      <c r="CKI295" s="730"/>
      <c r="CKJ295" s="730"/>
      <c r="CKK295" s="730"/>
      <c r="CKL295" s="730"/>
      <c r="CKM295" s="730"/>
      <c r="CKN295" s="730"/>
      <c r="CKO295" s="730"/>
      <c r="CKP295" s="730"/>
      <c r="CKQ295" s="730"/>
      <c r="CKR295" s="730"/>
      <c r="CKS295" s="730"/>
      <c r="CKT295" s="730"/>
      <c r="CKU295" s="730"/>
      <c r="CKV295" s="730"/>
      <c r="CKW295" s="730"/>
      <c r="CKX295" s="730"/>
      <c r="CKY295" s="730"/>
      <c r="CKZ295" s="730"/>
      <c r="CLA295" s="730"/>
      <c r="CLB295" s="730"/>
      <c r="CLC295" s="730"/>
      <c r="CLD295" s="730"/>
      <c r="CLE295" s="730"/>
      <c r="CLF295" s="730"/>
      <c r="CLG295" s="730"/>
      <c r="CLH295" s="730"/>
      <c r="CLI295" s="730"/>
      <c r="CLJ295" s="730"/>
      <c r="CLK295" s="730"/>
      <c r="CLL295" s="730"/>
      <c r="CLM295" s="730"/>
      <c r="CLN295" s="730"/>
      <c r="CLO295" s="730"/>
      <c r="CLP295" s="730"/>
      <c r="CLQ295" s="730"/>
      <c r="CLR295" s="730"/>
      <c r="CLS295" s="730"/>
      <c r="CLT295" s="730"/>
      <c r="CLU295" s="730"/>
      <c r="CLV295" s="730"/>
      <c r="CLW295" s="730"/>
      <c r="CLX295" s="730"/>
      <c r="CLY295" s="730"/>
      <c r="CLZ295" s="730"/>
      <c r="CMA295" s="730"/>
      <c r="CMB295" s="730"/>
      <c r="CMC295" s="730"/>
      <c r="CMD295" s="730"/>
      <c r="CME295" s="730"/>
      <c r="CMF295" s="730"/>
      <c r="CMG295" s="730"/>
      <c r="CMH295" s="730"/>
      <c r="CMI295" s="730"/>
      <c r="CMJ295" s="730"/>
      <c r="CMK295" s="730"/>
      <c r="CML295" s="730"/>
      <c r="CMM295" s="730"/>
      <c r="CMN295" s="730"/>
      <c r="CMO295" s="730"/>
      <c r="CMP295" s="730"/>
      <c r="CMQ295" s="730"/>
      <c r="CMR295" s="730"/>
      <c r="CMS295" s="730"/>
      <c r="CMT295" s="730"/>
      <c r="CMU295" s="730"/>
      <c r="CMV295" s="730"/>
      <c r="CMW295" s="730"/>
      <c r="CMX295" s="730"/>
      <c r="CMY295" s="730"/>
      <c r="CMZ295" s="730"/>
      <c r="CNA295" s="730"/>
      <c r="CNB295" s="730"/>
      <c r="CNC295" s="730"/>
      <c r="CND295" s="730"/>
      <c r="CNE295" s="730"/>
      <c r="CNF295" s="730"/>
      <c r="CNG295" s="730"/>
      <c r="CNH295" s="730"/>
      <c r="CNI295" s="730"/>
      <c r="CNJ295" s="730"/>
      <c r="CNK295" s="730"/>
      <c r="CNL295" s="730"/>
      <c r="CNM295" s="730"/>
      <c r="CNN295" s="730"/>
      <c r="CNO295" s="730"/>
      <c r="CNP295" s="730"/>
      <c r="CNQ295" s="730"/>
      <c r="CNR295" s="730"/>
      <c r="CNS295" s="730"/>
      <c r="CNT295" s="730"/>
      <c r="CNU295" s="730"/>
      <c r="CNV295" s="730"/>
      <c r="CNW295" s="730"/>
      <c r="CNX295" s="730"/>
      <c r="CNY295" s="730"/>
      <c r="CNZ295" s="730"/>
      <c r="COA295" s="730"/>
      <c r="COB295" s="730"/>
      <c r="COC295" s="730"/>
      <c r="COD295" s="730"/>
      <c r="COE295" s="730"/>
      <c r="COF295" s="730"/>
      <c r="COG295" s="730"/>
      <c r="COH295" s="730"/>
      <c r="COI295" s="730"/>
      <c r="COJ295" s="730"/>
      <c r="COK295" s="730"/>
      <c r="COL295" s="730"/>
      <c r="COM295" s="730"/>
      <c r="CON295" s="730"/>
      <c r="COO295" s="730"/>
      <c r="COP295" s="730"/>
      <c r="COQ295" s="730"/>
      <c r="COR295" s="730"/>
      <c r="COS295" s="730"/>
      <c r="COT295" s="730"/>
      <c r="COU295" s="730"/>
      <c r="COV295" s="730"/>
      <c r="COW295" s="730"/>
      <c r="COX295" s="730"/>
      <c r="COY295" s="730"/>
      <c r="COZ295" s="730"/>
      <c r="CPA295" s="730"/>
      <c r="CPB295" s="730"/>
      <c r="CPC295" s="730"/>
      <c r="CPD295" s="730"/>
      <c r="CPE295" s="730"/>
      <c r="CPF295" s="730"/>
      <c r="CPG295" s="730"/>
      <c r="CPH295" s="730"/>
      <c r="CPI295" s="730"/>
      <c r="CPJ295" s="730"/>
      <c r="CPK295" s="730"/>
      <c r="CPL295" s="730"/>
      <c r="CPM295" s="730"/>
      <c r="CPN295" s="730"/>
      <c r="CPO295" s="730"/>
      <c r="CPP295" s="730"/>
      <c r="CPQ295" s="730"/>
      <c r="CPR295" s="730"/>
      <c r="CPS295" s="730"/>
      <c r="CPT295" s="730"/>
      <c r="CPU295" s="730"/>
      <c r="CPV295" s="730"/>
      <c r="CPW295" s="730"/>
      <c r="CPX295" s="730"/>
      <c r="CPY295" s="730"/>
      <c r="CPZ295" s="730"/>
      <c r="CQA295" s="730"/>
      <c r="CQB295" s="730"/>
      <c r="CQC295" s="730"/>
      <c r="CQD295" s="730"/>
      <c r="CQE295" s="730"/>
      <c r="CQF295" s="730"/>
      <c r="CQG295" s="730"/>
      <c r="CQH295" s="730"/>
      <c r="CQI295" s="730"/>
      <c r="CQJ295" s="730"/>
      <c r="CQK295" s="730"/>
      <c r="CQL295" s="730"/>
      <c r="CQM295" s="730"/>
      <c r="CQN295" s="730"/>
      <c r="CQO295" s="730"/>
      <c r="CQP295" s="730"/>
      <c r="CQQ295" s="730"/>
      <c r="CQR295" s="730"/>
      <c r="CQS295" s="730"/>
      <c r="CQT295" s="730"/>
      <c r="CQU295" s="730"/>
      <c r="CQV295" s="730"/>
      <c r="CQW295" s="730"/>
      <c r="CQX295" s="730"/>
      <c r="CQY295" s="730"/>
      <c r="CQZ295" s="730"/>
      <c r="CRA295" s="730"/>
      <c r="CRB295" s="730"/>
      <c r="CRC295" s="730"/>
      <c r="CRD295" s="730"/>
      <c r="CRE295" s="730"/>
      <c r="CRF295" s="730"/>
      <c r="CRG295" s="730"/>
      <c r="CRH295" s="730"/>
      <c r="CRI295" s="730"/>
      <c r="CRJ295" s="730"/>
      <c r="CRK295" s="730"/>
      <c r="CRL295" s="730"/>
      <c r="CRM295" s="730"/>
      <c r="CRN295" s="730"/>
      <c r="CRO295" s="730"/>
      <c r="CRP295" s="730"/>
      <c r="CRQ295" s="730"/>
      <c r="CRR295" s="730"/>
      <c r="CRS295" s="730"/>
      <c r="CRT295" s="730"/>
      <c r="CRU295" s="730"/>
      <c r="CRV295" s="730"/>
      <c r="CRW295" s="730"/>
      <c r="CRX295" s="730"/>
      <c r="CRY295" s="730"/>
      <c r="CRZ295" s="730"/>
      <c r="CSA295" s="730"/>
      <c r="CSB295" s="730"/>
      <c r="CSC295" s="730"/>
      <c r="CSD295" s="730"/>
      <c r="CSE295" s="730"/>
      <c r="CSF295" s="730"/>
      <c r="CSG295" s="730"/>
      <c r="CSH295" s="730"/>
      <c r="CSI295" s="730"/>
      <c r="CSJ295" s="730"/>
      <c r="CSK295" s="730"/>
      <c r="CSL295" s="730"/>
      <c r="CSM295" s="730"/>
      <c r="CSN295" s="730"/>
      <c r="CSO295" s="730"/>
      <c r="CSP295" s="730"/>
      <c r="CSQ295" s="730"/>
      <c r="CSR295" s="730"/>
      <c r="CSS295" s="730"/>
      <c r="CST295" s="730"/>
      <c r="CSU295" s="730"/>
      <c r="CSV295" s="730"/>
      <c r="CSW295" s="730"/>
      <c r="CSX295" s="730"/>
      <c r="CSY295" s="730"/>
      <c r="CSZ295" s="730"/>
      <c r="CTA295" s="730"/>
      <c r="CTB295" s="730"/>
      <c r="CTC295" s="730"/>
      <c r="CTD295" s="730"/>
      <c r="CTE295" s="730"/>
      <c r="CTF295" s="730"/>
      <c r="CTG295" s="730"/>
      <c r="CTH295" s="730"/>
      <c r="CTI295" s="730"/>
      <c r="CTJ295" s="730"/>
      <c r="CTK295" s="730"/>
      <c r="CTL295" s="730"/>
      <c r="CTM295" s="730"/>
      <c r="CTN295" s="730"/>
      <c r="CTO295" s="730"/>
      <c r="CTP295" s="730"/>
      <c r="CTQ295" s="730"/>
      <c r="CTR295" s="730"/>
      <c r="CTS295" s="730"/>
      <c r="CTT295" s="730"/>
      <c r="CTU295" s="730"/>
      <c r="CTV295" s="730"/>
      <c r="CTW295" s="730"/>
      <c r="CTX295" s="730"/>
      <c r="CTY295" s="730"/>
      <c r="CTZ295" s="730"/>
      <c r="CUA295" s="730"/>
      <c r="CUB295" s="730"/>
      <c r="CUC295" s="730"/>
      <c r="CUD295" s="730"/>
      <c r="CUE295" s="730"/>
      <c r="CUF295" s="730"/>
      <c r="CUG295" s="730"/>
      <c r="CUH295" s="730"/>
      <c r="CUI295" s="730"/>
      <c r="CUJ295" s="730"/>
      <c r="CUK295" s="730"/>
      <c r="CUL295" s="730"/>
      <c r="CUM295" s="730"/>
      <c r="CUN295" s="730"/>
      <c r="CUO295" s="730"/>
      <c r="CUP295" s="730"/>
      <c r="CUQ295" s="730"/>
      <c r="CUR295" s="730"/>
      <c r="CUS295" s="730"/>
      <c r="CUT295" s="730"/>
      <c r="CUU295" s="730"/>
      <c r="CUV295" s="730"/>
      <c r="CUW295" s="730"/>
      <c r="CUX295" s="730"/>
      <c r="CUY295" s="730"/>
      <c r="CUZ295" s="730"/>
      <c r="CVA295" s="730"/>
      <c r="CVB295" s="730"/>
      <c r="CVC295" s="730"/>
      <c r="CVD295" s="730"/>
      <c r="CVE295" s="730"/>
      <c r="CVF295" s="730"/>
      <c r="CVG295" s="730"/>
      <c r="CVH295" s="730"/>
      <c r="CVI295" s="730"/>
      <c r="CVJ295" s="730"/>
      <c r="CVK295" s="730"/>
      <c r="CVL295" s="730"/>
      <c r="CVM295" s="730"/>
      <c r="CVN295" s="730"/>
      <c r="CVO295" s="730"/>
      <c r="CVP295" s="730"/>
      <c r="CVQ295" s="730"/>
      <c r="CVR295" s="730"/>
      <c r="CVS295" s="730"/>
      <c r="CVT295" s="730"/>
      <c r="CVU295" s="730"/>
      <c r="CVV295" s="730"/>
      <c r="CVW295" s="730"/>
      <c r="CVX295" s="730"/>
      <c r="CVY295" s="730"/>
      <c r="CVZ295" s="730"/>
      <c r="CWA295" s="730"/>
      <c r="CWB295" s="730"/>
      <c r="CWC295" s="730"/>
      <c r="CWD295" s="730"/>
      <c r="CWE295" s="730"/>
      <c r="CWF295" s="730"/>
      <c r="CWG295" s="730"/>
      <c r="CWH295" s="730"/>
      <c r="CWI295" s="730"/>
      <c r="CWJ295" s="730"/>
      <c r="CWK295" s="730"/>
      <c r="CWL295" s="730"/>
      <c r="CWM295" s="730"/>
      <c r="CWN295" s="730"/>
      <c r="CWO295" s="730"/>
      <c r="CWP295" s="730"/>
      <c r="CWQ295" s="730"/>
      <c r="CWR295" s="730"/>
      <c r="CWS295" s="730"/>
      <c r="CWT295" s="730"/>
      <c r="CWU295" s="730"/>
      <c r="CWV295" s="730"/>
      <c r="CWW295" s="730"/>
      <c r="CWX295" s="730"/>
      <c r="CWY295" s="730"/>
      <c r="CWZ295" s="730"/>
      <c r="CXA295" s="730"/>
      <c r="CXB295" s="730"/>
      <c r="CXC295" s="730"/>
      <c r="CXD295" s="730"/>
      <c r="CXE295" s="730"/>
      <c r="CXF295" s="730"/>
      <c r="CXG295" s="730"/>
      <c r="CXH295" s="730"/>
      <c r="CXI295" s="730"/>
      <c r="CXJ295" s="730"/>
      <c r="CXK295" s="730"/>
      <c r="CXL295" s="730"/>
      <c r="CXM295" s="730"/>
      <c r="CXN295" s="730"/>
      <c r="CXO295" s="730"/>
      <c r="CXP295" s="730"/>
      <c r="CXQ295" s="730"/>
      <c r="CXR295" s="730"/>
      <c r="CXS295" s="730"/>
      <c r="CXT295" s="730"/>
      <c r="CXU295" s="730"/>
      <c r="CXV295" s="730"/>
      <c r="CXW295" s="730"/>
      <c r="CXX295" s="730"/>
      <c r="CXY295" s="730"/>
      <c r="CXZ295" s="730"/>
      <c r="CYA295" s="730"/>
      <c r="CYB295" s="730"/>
      <c r="CYC295" s="730"/>
      <c r="CYD295" s="730"/>
      <c r="CYE295" s="730"/>
      <c r="CYF295" s="730"/>
      <c r="CYG295" s="730"/>
      <c r="CYH295" s="730"/>
      <c r="CYI295" s="730"/>
      <c r="CYJ295" s="730"/>
      <c r="CYK295" s="730"/>
      <c r="CYL295" s="730"/>
      <c r="CYM295" s="730"/>
      <c r="CYN295" s="730"/>
      <c r="CYO295" s="730"/>
      <c r="CYP295" s="730"/>
      <c r="CYQ295" s="730"/>
      <c r="CYR295" s="730"/>
      <c r="CYS295" s="730"/>
      <c r="CYT295" s="730"/>
      <c r="CYU295" s="730"/>
      <c r="CYV295" s="730"/>
      <c r="CYW295" s="730"/>
      <c r="CYX295" s="730"/>
      <c r="CYY295" s="730"/>
      <c r="CYZ295" s="730"/>
      <c r="CZA295" s="730"/>
      <c r="CZB295" s="730"/>
      <c r="CZC295" s="730"/>
      <c r="CZD295" s="730"/>
      <c r="CZE295" s="730"/>
      <c r="CZF295" s="730"/>
      <c r="CZG295" s="730"/>
      <c r="CZH295" s="730"/>
      <c r="CZI295" s="730"/>
      <c r="CZJ295" s="730"/>
      <c r="CZK295" s="730"/>
      <c r="CZL295" s="730"/>
      <c r="CZM295" s="730"/>
      <c r="CZN295" s="730"/>
      <c r="CZO295" s="730"/>
      <c r="CZP295" s="730"/>
      <c r="CZQ295" s="730"/>
      <c r="CZR295" s="730"/>
      <c r="CZS295" s="730"/>
      <c r="CZT295" s="730"/>
      <c r="CZU295" s="730"/>
      <c r="CZV295" s="730"/>
      <c r="CZW295" s="730"/>
      <c r="CZX295" s="730"/>
      <c r="CZY295" s="730"/>
      <c r="CZZ295" s="730"/>
      <c r="DAA295" s="730"/>
      <c r="DAB295" s="730"/>
      <c r="DAC295" s="730"/>
      <c r="DAD295" s="730"/>
      <c r="DAE295" s="730"/>
      <c r="DAF295" s="730"/>
      <c r="DAG295" s="730"/>
      <c r="DAH295" s="730"/>
      <c r="DAI295" s="730"/>
      <c r="DAJ295" s="730"/>
      <c r="DAK295" s="730"/>
      <c r="DAL295" s="730"/>
      <c r="DAM295" s="730"/>
      <c r="DAN295" s="730"/>
      <c r="DAO295" s="730"/>
      <c r="DAP295" s="730"/>
      <c r="DAQ295" s="730"/>
      <c r="DAR295" s="730"/>
      <c r="DAS295" s="730"/>
      <c r="DAT295" s="730"/>
      <c r="DAU295" s="730"/>
      <c r="DAV295" s="730"/>
      <c r="DAW295" s="730"/>
      <c r="DAX295" s="730"/>
      <c r="DAY295" s="730"/>
      <c r="DAZ295" s="730"/>
      <c r="DBA295" s="730"/>
      <c r="DBB295" s="730"/>
      <c r="DBC295" s="730"/>
      <c r="DBD295" s="730"/>
      <c r="DBE295" s="730"/>
      <c r="DBF295" s="730"/>
      <c r="DBG295" s="730"/>
      <c r="DBH295" s="730"/>
      <c r="DBI295" s="730"/>
      <c r="DBJ295" s="730"/>
      <c r="DBK295" s="730"/>
      <c r="DBL295" s="730"/>
      <c r="DBM295" s="730"/>
      <c r="DBN295" s="730"/>
      <c r="DBO295" s="730"/>
      <c r="DBP295" s="730"/>
      <c r="DBQ295" s="730"/>
      <c r="DBR295" s="730"/>
      <c r="DBS295" s="730"/>
      <c r="DBT295" s="730"/>
      <c r="DBU295" s="730"/>
      <c r="DBV295" s="730"/>
      <c r="DBW295" s="730"/>
      <c r="DBX295" s="730"/>
      <c r="DBY295" s="730"/>
      <c r="DBZ295" s="730"/>
      <c r="DCA295" s="730"/>
      <c r="DCB295" s="730"/>
      <c r="DCC295" s="730"/>
      <c r="DCD295" s="730"/>
      <c r="DCE295" s="730"/>
      <c r="DCF295" s="730"/>
      <c r="DCG295" s="730"/>
      <c r="DCH295" s="730"/>
      <c r="DCI295" s="730"/>
      <c r="DCJ295" s="730"/>
      <c r="DCK295" s="730"/>
      <c r="DCL295" s="730"/>
      <c r="DCM295" s="730"/>
      <c r="DCN295" s="730"/>
      <c r="DCO295" s="730"/>
      <c r="DCP295" s="730"/>
      <c r="DCQ295" s="730"/>
      <c r="DCR295" s="730"/>
      <c r="DCS295" s="730"/>
      <c r="DCT295" s="730"/>
      <c r="DCU295" s="730"/>
      <c r="DCV295" s="730"/>
      <c r="DCW295" s="730"/>
      <c r="DCX295" s="730"/>
      <c r="DCY295" s="730"/>
      <c r="DCZ295" s="730"/>
      <c r="DDA295" s="730"/>
      <c r="DDB295" s="730"/>
      <c r="DDC295" s="730"/>
      <c r="DDD295" s="730"/>
      <c r="DDE295" s="730"/>
      <c r="DDF295" s="730"/>
      <c r="DDG295" s="730"/>
      <c r="DDH295" s="730"/>
      <c r="DDI295" s="730"/>
      <c r="DDJ295" s="730"/>
      <c r="DDK295" s="730"/>
      <c r="DDL295" s="730"/>
      <c r="DDM295" s="730"/>
      <c r="DDN295" s="730"/>
      <c r="DDO295" s="730"/>
      <c r="DDP295" s="730"/>
      <c r="DDQ295" s="730"/>
      <c r="DDR295" s="730"/>
      <c r="DDS295" s="730"/>
      <c r="DDT295" s="730"/>
      <c r="DDU295" s="730"/>
      <c r="DDV295" s="730"/>
      <c r="DDW295" s="730"/>
      <c r="DDX295" s="730"/>
      <c r="DDY295" s="730"/>
      <c r="DDZ295" s="730"/>
      <c r="DEA295" s="730"/>
      <c r="DEB295" s="730"/>
      <c r="DEC295" s="730"/>
      <c r="DED295" s="730"/>
      <c r="DEE295" s="730"/>
      <c r="DEF295" s="730"/>
      <c r="DEG295" s="730"/>
      <c r="DEH295" s="730"/>
      <c r="DEI295" s="730"/>
      <c r="DEJ295" s="730"/>
      <c r="DEK295" s="730"/>
      <c r="DEL295" s="730"/>
      <c r="DEM295" s="730"/>
      <c r="DEN295" s="730"/>
      <c r="DEO295" s="730"/>
      <c r="DEP295" s="730"/>
      <c r="DEQ295" s="730"/>
      <c r="DER295" s="730"/>
      <c r="DES295" s="730"/>
      <c r="DET295" s="730"/>
      <c r="DEU295" s="730"/>
      <c r="DEV295" s="730"/>
      <c r="DEW295" s="730"/>
      <c r="DEX295" s="730"/>
      <c r="DEY295" s="730"/>
      <c r="DEZ295" s="730"/>
      <c r="DFA295" s="730"/>
      <c r="DFB295" s="730"/>
      <c r="DFC295" s="730"/>
      <c r="DFD295" s="730"/>
      <c r="DFE295" s="730"/>
      <c r="DFF295" s="730"/>
      <c r="DFG295" s="730"/>
      <c r="DFH295" s="730"/>
      <c r="DFI295" s="730"/>
      <c r="DFJ295" s="730"/>
      <c r="DFK295" s="730"/>
      <c r="DFL295" s="730"/>
      <c r="DFM295" s="730"/>
      <c r="DFN295" s="730"/>
      <c r="DFO295" s="730"/>
      <c r="DFP295" s="730"/>
      <c r="DFQ295" s="730"/>
      <c r="DFR295" s="730"/>
      <c r="DFS295" s="730"/>
      <c r="DFT295" s="730"/>
      <c r="DFU295" s="730"/>
      <c r="DFV295" s="730"/>
      <c r="DFW295" s="730"/>
      <c r="DFX295" s="730"/>
      <c r="DFY295" s="730"/>
      <c r="DFZ295" s="730"/>
      <c r="DGA295" s="730"/>
      <c r="DGB295" s="730"/>
      <c r="DGC295" s="730"/>
      <c r="DGD295" s="730"/>
      <c r="DGE295" s="730"/>
      <c r="DGF295" s="730"/>
      <c r="DGG295" s="730"/>
      <c r="DGH295" s="730"/>
      <c r="DGI295" s="730"/>
      <c r="DGJ295" s="730"/>
      <c r="DGK295" s="730"/>
      <c r="DGL295" s="730"/>
      <c r="DGM295" s="730"/>
      <c r="DGN295" s="730"/>
      <c r="DGO295" s="730"/>
      <c r="DGP295" s="730"/>
      <c r="DGQ295" s="730"/>
      <c r="DGR295" s="730"/>
      <c r="DGS295" s="730"/>
      <c r="DGT295" s="730"/>
      <c r="DGU295" s="730"/>
      <c r="DGV295" s="730"/>
      <c r="DGW295" s="730"/>
      <c r="DGX295" s="730"/>
      <c r="DGY295" s="730"/>
      <c r="DGZ295" s="730"/>
      <c r="DHA295" s="730"/>
      <c r="DHB295" s="730"/>
      <c r="DHC295" s="730"/>
      <c r="DHD295" s="730"/>
      <c r="DHE295" s="730"/>
      <c r="DHF295" s="730"/>
      <c r="DHG295" s="730"/>
      <c r="DHH295" s="730"/>
      <c r="DHI295" s="730"/>
      <c r="DHJ295" s="730"/>
      <c r="DHK295" s="730"/>
      <c r="DHL295" s="730"/>
      <c r="DHM295" s="730"/>
      <c r="DHN295" s="730"/>
      <c r="DHO295" s="730"/>
      <c r="DHP295" s="730"/>
      <c r="DHQ295" s="730"/>
      <c r="DHR295" s="730"/>
      <c r="DHS295" s="730"/>
      <c r="DHT295" s="730"/>
      <c r="DHU295" s="730"/>
      <c r="DHV295" s="730"/>
      <c r="DHW295" s="730"/>
      <c r="DHX295" s="730"/>
      <c r="DHY295" s="730"/>
      <c r="DHZ295" s="730"/>
      <c r="DIA295" s="730"/>
      <c r="DIB295" s="730"/>
      <c r="DIC295" s="730"/>
      <c r="DID295" s="730"/>
      <c r="DIE295" s="730"/>
      <c r="DIF295" s="730"/>
      <c r="DIG295" s="730"/>
      <c r="DIH295" s="730"/>
      <c r="DII295" s="730"/>
      <c r="DIJ295" s="730"/>
      <c r="DIK295" s="730"/>
      <c r="DIL295" s="730"/>
      <c r="DIM295" s="730"/>
      <c r="DIN295" s="730"/>
      <c r="DIO295" s="730"/>
      <c r="DIP295" s="730"/>
      <c r="DIQ295" s="730"/>
      <c r="DIR295" s="730"/>
      <c r="DIS295" s="730"/>
      <c r="DIT295" s="730"/>
      <c r="DIU295" s="730"/>
      <c r="DIV295" s="730"/>
      <c r="DIW295" s="730"/>
      <c r="DIX295" s="730"/>
      <c r="DIY295" s="730"/>
      <c r="DIZ295" s="730"/>
      <c r="DJA295" s="730"/>
      <c r="DJB295" s="730"/>
      <c r="DJC295" s="730"/>
      <c r="DJD295" s="730"/>
      <c r="DJE295" s="730"/>
      <c r="DJF295" s="730"/>
      <c r="DJG295" s="730"/>
      <c r="DJH295" s="730"/>
      <c r="DJI295" s="730"/>
      <c r="DJJ295" s="730"/>
      <c r="DJK295" s="730"/>
      <c r="DJL295" s="730"/>
      <c r="DJM295" s="730"/>
      <c r="DJN295" s="730"/>
      <c r="DJO295" s="730"/>
      <c r="DJP295" s="730"/>
      <c r="DJQ295" s="730"/>
      <c r="DJR295" s="730"/>
      <c r="DJS295" s="730"/>
      <c r="DJT295" s="730"/>
      <c r="DJU295" s="730"/>
      <c r="DJV295" s="730"/>
      <c r="DJW295" s="730"/>
      <c r="DJX295" s="730"/>
      <c r="DJY295" s="730"/>
      <c r="DJZ295" s="730"/>
      <c r="DKA295" s="730"/>
      <c r="DKB295" s="730"/>
      <c r="DKC295" s="730"/>
      <c r="DKD295" s="730"/>
      <c r="DKE295" s="730"/>
      <c r="DKF295" s="730"/>
      <c r="DKG295" s="730"/>
      <c r="DKH295" s="730"/>
      <c r="DKI295" s="730"/>
      <c r="DKJ295" s="730"/>
      <c r="DKK295" s="730"/>
      <c r="DKL295" s="730"/>
      <c r="DKM295" s="730"/>
      <c r="DKN295" s="730"/>
      <c r="DKO295" s="730"/>
      <c r="DKP295" s="730"/>
      <c r="DKQ295" s="730"/>
      <c r="DKR295" s="730"/>
      <c r="DKS295" s="730"/>
      <c r="DKT295" s="730"/>
      <c r="DKU295" s="730"/>
      <c r="DKV295" s="730"/>
      <c r="DKW295" s="730"/>
      <c r="DKX295" s="730"/>
      <c r="DKY295" s="730"/>
      <c r="DKZ295" s="730"/>
      <c r="DLA295" s="730"/>
      <c r="DLB295" s="730"/>
      <c r="DLC295" s="730"/>
      <c r="DLD295" s="730"/>
      <c r="DLE295" s="730"/>
      <c r="DLF295" s="730"/>
      <c r="DLG295" s="730"/>
      <c r="DLH295" s="730"/>
      <c r="DLI295" s="730"/>
      <c r="DLJ295" s="730"/>
      <c r="DLK295" s="730"/>
      <c r="DLL295" s="730"/>
      <c r="DLM295" s="730"/>
      <c r="DLN295" s="730"/>
      <c r="DLO295" s="730"/>
      <c r="DLP295" s="730"/>
      <c r="DLQ295" s="730"/>
      <c r="DLR295" s="730"/>
      <c r="DLS295" s="730"/>
      <c r="DLT295" s="730"/>
      <c r="DLU295" s="730"/>
      <c r="DLV295" s="730"/>
      <c r="DLW295" s="730"/>
      <c r="DLX295" s="730"/>
      <c r="DLY295" s="730"/>
      <c r="DLZ295" s="730"/>
      <c r="DMA295" s="730"/>
      <c r="DMB295" s="730"/>
      <c r="DMC295" s="730"/>
      <c r="DMD295" s="730"/>
      <c r="DME295" s="730"/>
      <c r="DMF295" s="730"/>
      <c r="DMG295" s="730"/>
      <c r="DMH295" s="730"/>
      <c r="DMI295" s="730"/>
      <c r="DMJ295" s="730"/>
      <c r="DMK295" s="730"/>
      <c r="DML295" s="730"/>
      <c r="DMM295" s="730"/>
      <c r="DMN295" s="730"/>
      <c r="DMO295" s="730"/>
      <c r="DMP295" s="730"/>
      <c r="DMQ295" s="730"/>
      <c r="DMR295" s="730"/>
      <c r="DMS295" s="730"/>
      <c r="DMT295" s="730"/>
      <c r="DMU295" s="730"/>
      <c r="DMV295" s="730"/>
      <c r="DMW295" s="730"/>
      <c r="DMX295" s="730"/>
      <c r="DMY295" s="730"/>
      <c r="DMZ295" s="730"/>
      <c r="DNA295" s="730"/>
      <c r="DNB295" s="730"/>
      <c r="DNC295" s="730"/>
      <c r="DND295" s="730"/>
      <c r="DNE295" s="730"/>
      <c r="DNF295" s="730"/>
      <c r="DNG295" s="730"/>
      <c r="DNH295" s="730"/>
      <c r="DNI295" s="730"/>
      <c r="DNJ295" s="730"/>
      <c r="DNK295" s="730"/>
      <c r="DNL295" s="730"/>
      <c r="DNM295" s="730"/>
      <c r="DNN295" s="730"/>
      <c r="DNO295" s="730"/>
      <c r="DNP295" s="730"/>
      <c r="DNQ295" s="730"/>
      <c r="DNR295" s="730"/>
      <c r="DNS295" s="730"/>
      <c r="DNT295" s="730"/>
      <c r="DNU295" s="730"/>
      <c r="DNV295" s="730"/>
      <c r="DNW295" s="730"/>
      <c r="DNX295" s="730"/>
      <c r="DNY295" s="730"/>
      <c r="DNZ295" s="730"/>
      <c r="DOA295" s="730"/>
      <c r="DOB295" s="730"/>
      <c r="DOC295" s="730"/>
      <c r="DOD295" s="730"/>
      <c r="DOE295" s="730"/>
      <c r="DOF295" s="730"/>
      <c r="DOG295" s="730"/>
      <c r="DOH295" s="730"/>
      <c r="DOI295" s="730"/>
      <c r="DOJ295" s="730"/>
      <c r="DOK295" s="730"/>
      <c r="DOL295" s="730"/>
      <c r="DOM295" s="730"/>
      <c r="DON295" s="730"/>
      <c r="DOO295" s="730"/>
      <c r="DOP295" s="730"/>
      <c r="DOQ295" s="730"/>
      <c r="DOR295" s="730"/>
      <c r="DOS295" s="730"/>
      <c r="DOT295" s="730"/>
      <c r="DOU295" s="730"/>
      <c r="DOV295" s="730"/>
      <c r="DOW295" s="730"/>
      <c r="DOX295" s="730"/>
      <c r="DOY295" s="730"/>
      <c r="DOZ295" s="730"/>
      <c r="DPA295" s="730"/>
      <c r="DPB295" s="730"/>
      <c r="DPC295" s="730"/>
      <c r="DPD295" s="730"/>
      <c r="DPE295" s="730"/>
      <c r="DPF295" s="730"/>
      <c r="DPG295" s="730"/>
      <c r="DPH295" s="730"/>
      <c r="DPI295" s="730"/>
      <c r="DPJ295" s="730"/>
      <c r="DPK295" s="730"/>
      <c r="DPL295" s="730"/>
      <c r="DPM295" s="730"/>
      <c r="DPN295" s="730"/>
      <c r="DPO295" s="730"/>
      <c r="DPP295" s="730"/>
      <c r="DPQ295" s="730"/>
      <c r="DPR295" s="730"/>
      <c r="DPS295" s="730"/>
      <c r="DPT295" s="730"/>
      <c r="DPU295" s="730"/>
      <c r="DPV295" s="730"/>
      <c r="DPW295" s="730"/>
      <c r="DPX295" s="730"/>
      <c r="DPY295" s="730"/>
      <c r="DPZ295" s="730"/>
      <c r="DQA295" s="730"/>
      <c r="DQB295" s="730"/>
      <c r="DQC295" s="730"/>
      <c r="DQD295" s="730"/>
      <c r="DQE295" s="730"/>
      <c r="DQF295" s="730"/>
      <c r="DQG295" s="730"/>
      <c r="DQH295" s="730"/>
      <c r="DQI295" s="730"/>
      <c r="DQJ295" s="730"/>
      <c r="DQK295" s="730"/>
      <c r="DQL295" s="730"/>
      <c r="DQM295" s="730"/>
      <c r="DQN295" s="730"/>
      <c r="DQO295" s="730"/>
      <c r="DQP295" s="730"/>
      <c r="DQQ295" s="730"/>
      <c r="DQR295" s="730"/>
      <c r="DQS295" s="730"/>
      <c r="DQT295" s="730"/>
      <c r="DQU295" s="730"/>
      <c r="DQV295" s="730"/>
      <c r="DQW295" s="730"/>
      <c r="DQX295" s="730"/>
      <c r="DQY295" s="730"/>
      <c r="DQZ295" s="730"/>
      <c r="DRA295" s="730"/>
      <c r="DRB295" s="730"/>
      <c r="DRC295" s="730"/>
      <c r="DRD295" s="730"/>
      <c r="DRE295" s="730"/>
      <c r="DRF295" s="730"/>
      <c r="DRG295" s="730"/>
      <c r="DRH295" s="730"/>
      <c r="DRI295" s="730"/>
      <c r="DRJ295" s="730"/>
      <c r="DRK295" s="730"/>
      <c r="DRL295" s="730"/>
      <c r="DRM295" s="730"/>
      <c r="DRN295" s="730"/>
      <c r="DRO295" s="730"/>
      <c r="DRP295" s="730"/>
      <c r="DRQ295" s="730"/>
      <c r="DRR295" s="730"/>
      <c r="DRS295" s="730"/>
      <c r="DRT295" s="730"/>
      <c r="DRU295" s="730"/>
      <c r="DRV295" s="730"/>
      <c r="DRW295" s="730"/>
      <c r="DRX295" s="730"/>
      <c r="DRY295" s="730"/>
      <c r="DRZ295" s="730"/>
      <c r="DSA295" s="730"/>
      <c r="DSB295" s="730"/>
      <c r="DSC295" s="730"/>
      <c r="DSD295" s="730"/>
      <c r="DSE295" s="730"/>
      <c r="DSF295" s="730"/>
      <c r="DSG295" s="730"/>
      <c r="DSH295" s="730"/>
      <c r="DSI295" s="730"/>
      <c r="DSJ295" s="730"/>
      <c r="DSK295" s="730"/>
      <c r="DSL295" s="730"/>
      <c r="DSM295" s="730"/>
      <c r="DSN295" s="730"/>
      <c r="DSO295" s="730"/>
      <c r="DSP295" s="730"/>
      <c r="DSQ295" s="730"/>
      <c r="DSR295" s="730"/>
      <c r="DSS295" s="730"/>
      <c r="DST295" s="730"/>
      <c r="DSU295" s="730"/>
      <c r="DSV295" s="730"/>
      <c r="DSW295" s="730"/>
      <c r="DSX295" s="730"/>
      <c r="DSY295" s="730"/>
      <c r="DSZ295" s="730"/>
      <c r="DTA295" s="730"/>
      <c r="DTB295" s="730"/>
      <c r="DTC295" s="730"/>
      <c r="DTD295" s="730"/>
      <c r="DTE295" s="730"/>
      <c r="DTF295" s="730"/>
      <c r="DTG295" s="730"/>
      <c r="DTH295" s="730"/>
      <c r="DTI295" s="730"/>
      <c r="DTJ295" s="730"/>
      <c r="DTK295" s="730"/>
      <c r="DTL295" s="730"/>
      <c r="DTM295" s="730"/>
      <c r="DTN295" s="730"/>
      <c r="DTO295" s="730"/>
      <c r="DTP295" s="730"/>
      <c r="DTQ295" s="730"/>
      <c r="DTR295" s="730"/>
      <c r="DTS295" s="730"/>
      <c r="DTT295" s="730"/>
      <c r="DTU295" s="730"/>
      <c r="DTV295" s="730"/>
      <c r="DTW295" s="730"/>
      <c r="DTX295" s="730"/>
      <c r="DTY295" s="730"/>
      <c r="DTZ295" s="730"/>
      <c r="DUA295" s="730"/>
      <c r="DUB295" s="730"/>
      <c r="DUC295" s="730"/>
      <c r="DUD295" s="730"/>
      <c r="DUE295" s="730"/>
      <c r="DUF295" s="730"/>
      <c r="DUG295" s="730"/>
      <c r="DUH295" s="730"/>
      <c r="DUI295" s="730"/>
      <c r="DUJ295" s="730"/>
      <c r="DUK295" s="730"/>
      <c r="DUL295" s="730"/>
      <c r="DUM295" s="730"/>
      <c r="DUN295" s="730"/>
      <c r="DUO295" s="730"/>
      <c r="DUP295" s="730"/>
      <c r="DUQ295" s="730"/>
      <c r="DUR295" s="730"/>
      <c r="DUS295" s="730"/>
      <c r="DUT295" s="730"/>
      <c r="DUU295" s="730"/>
      <c r="DUV295" s="730"/>
      <c r="DUW295" s="730"/>
      <c r="DUX295" s="730"/>
      <c r="DUY295" s="730"/>
      <c r="DUZ295" s="730"/>
      <c r="DVA295" s="730"/>
      <c r="DVB295" s="730"/>
      <c r="DVC295" s="730"/>
      <c r="DVD295" s="730"/>
      <c r="DVE295" s="730"/>
      <c r="DVF295" s="730"/>
      <c r="DVG295" s="730"/>
      <c r="DVH295" s="730"/>
      <c r="DVI295" s="730"/>
      <c r="DVJ295" s="730"/>
      <c r="DVK295" s="730"/>
      <c r="DVL295" s="730"/>
      <c r="DVM295" s="730"/>
      <c r="DVN295" s="730"/>
      <c r="DVO295" s="730"/>
      <c r="DVP295" s="730"/>
      <c r="DVQ295" s="730"/>
      <c r="DVR295" s="730"/>
      <c r="DVS295" s="730"/>
      <c r="DVT295" s="730"/>
      <c r="DVU295" s="730"/>
      <c r="DVV295" s="730"/>
      <c r="DVW295" s="730"/>
      <c r="DVX295" s="730"/>
      <c r="DVY295" s="730"/>
      <c r="DVZ295" s="730"/>
      <c r="DWA295" s="730"/>
      <c r="DWB295" s="730"/>
      <c r="DWC295" s="730"/>
      <c r="DWD295" s="730"/>
      <c r="DWE295" s="730"/>
      <c r="DWF295" s="730"/>
      <c r="DWG295" s="730"/>
      <c r="DWH295" s="730"/>
      <c r="DWI295" s="730"/>
      <c r="DWJ295" s="730"/>
      <c r="DWK295" s="730"/>
      <c r="DWL295" s="730"/>
      <c r="DWM295" s="730"/>
      <c r="DWN295" s="730"/>
      <c r="DWO295" s="730"/>
      <c r="DWP295" s="730"/>
      <c r="DWQ295" s="730"/>
      <c r="DWR295" s="730"/>
      <c r="DWS295" s="730"/>
      <c r="DWT295" s="730"/>
      <c r="DWU295" s="730"/>
      <c r="DWV295" s="730"/>
      <c r="DWW295" s="730"/>
      <c r="DWX295" s="730"/>
      <c r="DWY295" s="730"/>
      <c r="DWZ295" s="730"/>
      <c r="DXA295" s="730"/>
      <c r="DXB295" s="730"/>
      <c r="DXC295" s="730"/>
      <c r="DXD295" s="730"/>
      <c r="DXE295" s="730"/>
      <c r="DXF295" s="730"/>
      <c r="DXG295" s="730"/>
      <c r="DXH295" s="730"/>
      <c r="DXI295" s="730"/>
      <c r="DXJ295" s="730"/>
      <c r="DXK295" s="730"/>
      <c r="DXL295" s="730"/>
      <c r="DXM295" s="730"/>
      <c r="DXN295" s="730"/>
      <c r="DXO295" s="730"/>
      <c r="DXP295" s="730"/>
      <c r="DXQ295" s="730"/>
      <c r="DXR295" s="730"/>
      <c r="DXS295" s="730"/>
      <c r="DXT295" s="730"/>
      <c r="DXU295" s="730"/>
      <c r="DXV295" s="730"/>
      <c r="DXW295" s="730"/>
      <c r="DXX295" s="730"/>
      <c r="DXY295" s="730"/>
      <c r="DXZ295" s="730"/>
      <c r="DYA295" s="730"/>
      <c r="DYB295" s="730"/>
      <c r="DYC295" s="730"/>
      <c r="DYD295" s="730"/>
      <c r="DYE295" s="730"/>
      <c r="DYF295" s="730"/>
      <c r="DYG295" s="730"/>
      <c r="DYH295" s="730"/>
      <c r="DYI295" s="730"/>
      <c r="DYJ295" s="730"/>
      <c r="DYK295" s="730"/>
      <c r="DYL295" s="730"/>
      <c r="DYM295" s="730"/>
      <c r="DYN295" s="730"/>
      <c r="DYO295" s="730"/>
      <c r="DYP295" s="730"/>
      <c r="DYQ295" s="730"/>
      <c r="DYR295" s="730"/>
      <c r="DYS295" s="730"/>
      <c r="DYT295" s="730"/>
      <c r="DYU295" s="730"/>
      <c r="DYV295" s="730"/>
      <c r="DYW295" s="730"/>
      <c r="DYX295" s="730"/>
      <c r="DYY295" s="730"/>
      <c r="DYZ295" s="730"/>
      <c r="DZA295" s="730"/>
      <c r="DZB295" s="730"/>
      <c r="DZC295" s="730"/>
      <c r="DZD295" s="730"/>
      <c r="DZE295" s="730"/>
      <c r="DZF295" s="730"/>
      <c r="DZG295" s="730"/>
      <c r="DZH295" s="730"/>
      <c r="DZI295" s="730"/>
      <c r="DZJ295" s="730"/>
      <c r="DZK295" s="730"/>
      <c r="DZL295" s="730"/>
      <c r="DZM295" s="730"/>
      <c r="DZN295" s="730"/>
      <c r="DZO295" s="730"/>
      <c r="DZP295" s="730"/>
      <c r="DZQ295" s="730"/>
      <c r="DZR295" s="730"/>
      <c r="DZS295" s="730"/>
      <c r="DZT295" s="730"/>
      <c r="DZU295" s="730"/>
      <c r="DZV295" s="730"/>
      <c r="DZW295" s="730"/>
      <c r="DZX295" s="730"/>
      <c r="DZY295" s="730"/>
      <c r="DZZ295" s="730"/>
      <c r="EAA295" s="730"/>
      <c r="EAB295" s="730"/>
      <c r="EAC295" s="730"/>
      <c r="EAD295" s="730"/>
      <c r="EAE295" s="730"/>
      <c r="EAF295" s="730"/>
      <c r="EAG295" s="730"/>
      <c r="EAH295" s="730"/>
      <c r="EAI295" s="730"/>
      <c r="EAJ295" s="730"/>
      <c r="EAK295" s="730"/>
      <c r="EAL295" s="730"/>
      <c r="EAM295" s="730"/>
      <c r="EAN295" s="730"/>
      <c r="EAO295" s="730"/>
      <c r="EAP295" s="730"/>
      <c r="EAQ295" s="730"/>
      <c r="EAR295" s="730"/>
      <c r="EAS295" s="730"/>
      <c r="EAT295" s="730"/>
      <c r="EAU295" s="730"/>
      <c r="EAV295" s="730"/>
      <c r="EAW295" s="730"/>
      <c r="EAX295" s="730"/>
      <c r="EAY295" s="730"/>
      <c r="EAZ295" s="730"/>
      <c r="EBA295" s="730"/>
      <c r="EBB295" s="730"/>
      <c r="EBC295" s="730"/>
      <c r="EBD295" s="730"/>
      <c r="EBE295" s="730"/>
      <c r="EBF295" s="730"/>
      <c r="EBG295" s="730"/>
      <c r="EBH295" s="730"/>
      <c r="EBI295" s="730"/>
      <c r="EBJ295" s="730"/>
      <c r="EBK295" s="730"/>
      <c r="EBL295" s="730"/>
      <c r="EBM295" s="730"/>
      <c r="EBN295" s="730"/>
      <c r="EBO295" s="730"/>
      <c r="EBP295" s="730"/>
      <c r="EBQ295" s="730"/>
      <c r="EBR295" s="730"/>
      <c r="EBS295" s="730"/>
      <c r="EBT295" s="730"/>
      <c r="EBU295" s="730"/>
      <c r="EBV295" s="730"/>
      <c r="EBW295" s="730"/>
      <c r="EBX295" s="730"/>
      <c r="EBY295" s="730"/>
      <c r="EBZ295" s="730"/>
      <c r="ECA295" s="730"/>
      <c r="ECB295" s="730"/>
      <c r="ECC295" s="730"/>
      <c r="ECD295" s="730"/>
      <c r="ECE295" s="730"/>
      <c r="ECF295" s="730"/>
      <c r="ECG295" s="730"/>
      <c r="ECH295" s="730"/>
      <c r="ECI295" s="730"/>
      <c r="ECJ295" s="730"/>
      <c r="ECK295" s="730"/>
      <c r="ECL295" s="730"/>
      <c r="ECM295" s="730"/>
      <c r="ECN295" s="730"/>
      <c r="ECO295" s="730"/>
      <c r="ECP295" s="730"/>
      <c r="ECQ295" s="730"/>
      <c r="ECR295" s="730"/>
      <c r="ECS295" s="730"/>
      <c r="ECT295" s="730"/>
      <c r="ECU295" s="730"/>
      <c r="ECV295" s="730"/>
      <c r="ECW295" s="730"/>
      <c r="ECX295" s="730"/>
      <c r="ECY295" s="730"/>
      <c r="ECZ295" s="730"/>
      <c r="EDA295" s="730"/>
      <c r="EDB295" s="730"/>
      <c r="EDC295" s="730"/>
      <c r="EDD295" s="730"/>
      <c r="EDE295" s="730"/>
      <c r="EDF295" s="730"/>
      <c r="EDG295" s="730"/>
      <c r="EDH295" s="730"/>
      <c r="EDI295" s="730"/>
      <c r="EDJ295" s="730"/>
      <c r="EDK295" s="730"/>
      <c r="EDL295" s="730"/>
      <c r="EDM295" s="730"/>
      <c r="EDN295" s="730"/>
      <c r="EDO295" s="730"/>
      <c r="EDP295" s="730"/>
      <c r="EDQ295" s="730"/>
      <c r="EDR295" s="730"/>
      <c r="EDS295" s="730"/>
      <c r="EDT295" s="730"/>
      <c r="EDU295" s="730"/>
      <c r="EDV295" s="730"/>
      <c r="EDW295" s="730"/>
      <c r="EDX295" s="730"/>
      <c r="EDY295" s="730"/>
      <c r="EDZ295" s="730"/>
      <c r="EEA295" s="730"/>
      <c r="EEB295" s="730"/>
      <c r="EEC295" s="730"/>
      <c r="EED295" s="730"/>
      <c r="EEE295" s="730"/>
      <c r="EEF295" s="730"/>
      <c r="EEG295" s="730"/>
      <c r="EEH295" s="730"/>
      <c r="EEI295" s="730"/>
      <c r="EEJ295" s="730"/>
      <c r="EEK295" s="730"/>
      <c r="EEL295" s="730"/>
      <c r="EEM295" s="730"/>
      <c r="EEN295" s="730"/>
      <c r="EEO295" s="730"/>
      <c r="EEP295" s="730"/>
      <c r="EEQ295" s="730"/>
      <c r="EER295" s="730"/>
      <c r="EES295" s="730"/>
      <c r="EET295" s="730"/>
      <c r="EEU295" s="730"/>
      <c r="EEV295" s="730"/>
      <c r="EEW295" s="730"/>
      <c r="EEX295" s="730"/>
      <c r="EEY295" s="730"/>
      <c r="EEZ295" s="730"/>
      <c r="EFA295" s="730"/>
      <c r="EFB295" s="730"/>
      <c r="EFC295" s="730"/>
      <c r="EFD295" s="730"/>
      <c r="EFE295" s="730"/>
      <c r="EFF295" s="730"/>
      <c r="EFG295" s="730"/>
      <c r="EFH295" s="730"/>
      <c r="EFI295" s="730"/>
      <c r="EFJ295" s="730"/>
      <c r="EFK295" s="730"/>
      <c r="EFL295" s="730"/>
      <c r="EFM295" s="730"/>
      <c r="EFN295" s="730"/>
      <c r="EFO295" s="730"/>
      <c r="EFP295" s="730"/>
      <c r="EFQ295" s="730"/>
      <c r="EFR295" s="730"/>
      <c r="EFS295" s="730"/>
      <c r="EFT295" s="730"/>
      <c r="EFU295" s="730"/>
      <c r="EFV295" s="730"/>
      <c r="EFW295" s="730"/>
      <c r="EFX295" s="730"/>
      <c r="EFY295" s="730"/>
      <c r="EFZ295" s="730"/>
      <c r="EGA295" s="730"/>
      <c r="EGB295" s="730"/>
      <c r="EGC295" s="730"/>
      <c r="EGD295" s="730"/>
      <c r="EGE295" s="730"/>
      <c r="EGF295" s="730"/>
      <c r="EGG295" s="730"/>
      <c r="EGH295" s="730"/>
      <c r="EGI295" s="730"/>
      <c r="EGJ295" s="730"/>
      <c r="EGK295" s="730"/>
      <c r="EGL295" s="730"/>
      <c r="EGM295" s="730"/>
      <c r="EGN295" s="730"/>
      <c r="EGO295" s="730"/>
      <c r="EGP295" s="730"/>
      <c r="EGQ295" s="730"/>
      <c r="EGR295" s="730"/>
      <c r="EGS295" s="730"/>
      <c r="EGT295" s="730"/>
      <c r="EGU295" s="730"/>
      <c r="EGV295" s="730"/>
      <c r="EGW295" s="730"/>
      <c r="EGX295" s="730"/>
      <c r="EGY295" s="730"/>
      <c r="EGZ295" s="730"/>
      <c r="EHA295" s="730"/>
      <c r="EHB295" s="730"/>
      <c r="EHC295" s="730"/>
      <c r="EHD295" s="730"/>
      <c r="EHE295" s="730"/>
      <c r="EHF295" s="730"/>
      <c r="EHG295" s="730"/>
      <c r="EHH295" s="730"/>
      <c r="EHI295" s="730"/>
      <c r="EHJ295" s="730"/>
      <c r="EHK295" s="730"/>
      <c r="EHL295" s="730"/>
      <c r="EHM295" s="730"/>
      <c r="EHN295" s="730"/>
      <c r="EHO295" s="730"/>
      <c r="EHP295" s="730"/>
      <c r="EHQ295" s="730"/>
      <c r="EHR295" s="730"/>
      <c r="EHS295" s="730"/>
      <c r="EHT295" s="730"/>
      <c r="EHU295" s="730"/>
      <c r="EHV295" s="730"/>
      <c r="EHW295" s="730"/>
      <c r="EHX295" s="730"/>
      <c r="EHY295" s="730"/>
      <c r="EHZ295" s="730"/>
      <c r="EIA295" s="730"/>
      <c r="EIB295" s="730"/>
      <c r="EIC295" s="730"/>
      <c r="EID295" s="730"/>
      <c r="EIE295" s="730"/>
      <c r="EIF295" s="730"/>
      <c r="EIG295" s="730"/>
      <c r="EIH295" s="730"/>
      <c r="EII295" s="730"/>
      <c r="EIJ295" s="730"/>
      <c r="EIK295" s="730"/>
      <c r="EIL295" s="730"/>
      <c r="EIM295" s="730"/>
      <c r="EIN295" s="730"/>
      <c r="EIO295" s="730"/>
      <c r="EIP295" s="730"/>
      <c r="EIQ295" s="730"/>
      <c r="EIR295" s="730"/>
      <c r="EIS295" s="730"/>
      <c r="EIT295" s="730"/>
      <c r="EIU295" s="730"/>
      <c r="EIV295" s="730"/>
      <c r="EIW295" s="730"/>
      <c r="EIX295" s="730"/>
      <c r="EIY295" s="730"/>
      <c r="EIZ295" s="730"/>
      <c r="EJA295" s="730"/>
      <c r="EJB295" s="730"/>
      <c r="EJC295" s="730"/>
      <c r="EJD295" s="730"/>
      <c r="EJE295" s="730"/>
      <c r="EJF295" s="730"/>
      <c r="EJG295" s="730"/>
      <c r="EJH295" s="730"/>
      <c r="EJI295" s="730"/>
      <c r="EJJ295" s="730"/>
      <c r="EJK295" s="730"/>
      <c r="EJL295" s="730"/>
      <c r="EJM295" s="730"/>
      <c r="EJN295" s="730"/>
      <c r="EJO295" s="730"/>
      <c r="EJP295" s="730"/>
      <c r="EJQ295" s="730"/>
      <c r="EJR295" s="730"/>
      <c r="EJS295" s="730"/>
      <c r="EJT295" s="730"/>
      <c r="EJU295" s="730"/>
      <c r="EJV295" s="730"/>
      <c r="EJW295" s="730"/>
      <c r="EJX295" s="730"/>
      <c r="EJY295" s="730"/>
      <c r="EJZ295" s="730"/>
      <c r="EKA295" s="730"/>
      <c r="EKB295" s="730"/>
      <c r="EKC295" s="730"/>
      <c r="EKD295" s="730"/>
      <c r="EKE295" s="730"/>
      <c r="EKF295" s="730"/>
      <c r="EKG295" s="730"/>
      <c r="EKH295" s="730"/>
      <c r="EKI295" s="730"/>
      <c r="EKJ295" s="730"/>
      <c r="EKK295" s="730"/>
      <c r="EKL295" s="730"/>
      <c r="EKM295" s="730"/>
      <c r="EKN295" s="730"/>
      <c r="EKO295" s="730"/>
      <c r="EKP295" s="730"/>
      <c r="EKQ295" s="730"/>
      <c r="EKR295" s="730"/>
      <c r="EKS295" s="730"/>
      <c r="EKT295" s="730"/>
      <c r="EKU295" s="730"/>
      <c r="EKV295" s="730"/>
      <c r="EKW295" s="730"/>
      <c r="EKX295" s="730"/>
      <c r="EKY295" s="730"/>
      <c r="EKZ295" s="730"/>
      <c r="ELA295" s="730"/>
      <c r="ELB295" s="730"/>
      <c r="ELC295" s="730"/>
      <c r="ELD295" s="730"/>
      <c r="ELE295" s="730"/>
      <c r="ELF295" s="730"/>
      <c r="ELG295" s="730"/>
      <c r="ELH295" s="730"/>
      <c r="ELI295" s="730"/>
      <c r="ELJ295" s="730"/>
      <c r="ELK295" s="730"/>
      <c r="ELL295" s="730"/>
      <c r="ELM295" s="730"/>
      <c r="ELN295" s="730"/>
      <c r="ELO295" s="730"/>
      <c r="ELP295" s="730"/>
      <c r="ELQ295" s="730"/>
      <c r="ELR295" s="730"/>
      <c r="ELS295" s="730"/>
      <c r="ELT295" s="730"/>
      <c r="ELU295" s="730"/>
      <c r="ELV295" s="730"/>
      <c r="ELW295" s="730"/>
      <c r="ELX295" s="730"/>
      <c r="ELY295" s="730"/>
      <c r="ELZ295" s="730"/>
      <c r="EMA295" s="730"/>
      <c r="EMB295" s="730"/>
      <c r="EMC295" s="730"/>
      <c r="EMD295" s="730"/>
      <c r="EME295" s="730"/>
      <c r="EMF295" s="730"/>
      <c r="EMG295" s="730"/>
      <c r="EMH295" s="730"/>
      <c r="EMI295" s="730"/>
      <c r="EMJ295" s="730"/>
      <c r="EMK295" s="730"/>
      <c r="EML295" s="730"/>
      <c r="EMM295" s="730"/>
      <c r="EMN295" s="730"/>
      <c r="EMO295" s="730"/>
      <c r="EMP295" s="730"/>
      <c r="EMQ295" s="730"/>
      <c r="EMR295" s="730"/>
      <c r="EMS295" s="730"/>
      <c r="EMT295" s="730"/>
      <c r="EMU295" s="730"/>
      <c r="EMV295" s="730"/>
      <c r="EMW295" s="730"/>
      <c r="EMX295" s="730"/>
      <c r="EMY295" s="730"/>
      <c r="EMZ295" s="730"/>
      <c r="ENA295" s="730"/>
      <c r="ENB295" s="730"/>
      <c r="ENC295" s="730"/>
      <c r="END295" s="730"/>
      <c r="ENE295" s="730"/>
      <c r="ENF295" s="730"/>
      <c r="ENG295" s="730"/>
      <c r="ENH295" s="730"/>
      <c r="ENI295" s="730"/>
      <c r="ENJ295" s="730"/>
      <c r="ENK295" s="730"/>
      <c r="ENL295" s="730"/>
      <c r="ENM295" s="730"/>
      <c r="ENN295" s="730"/>
      <c r="ENO295" s="730"/>
      <c r="ENP295" s="730"/>
      <c r="ENQ295" s="730"/>
      <c r="ENR295" s="730"/>
      <c r="ENS295" s="730"/>
      <c r="ENT295" s="730"/>
      <c r="ENU295" s="730"/>
      <c r="ENV295" s="730"/>
      <c r="ENW295" s="730"/>
      <c r="ENX295" s="730"/>
      <c r="ENY295" s="730"/>
      <c r="ENZ295" s="730"/>
      <c r="EOA295" s="730"/>
      <c r="EOB295" s="730"/>
      <c r="EOC295" s="730"/>
      <c r="EOD295" s="730"/>
      <c r="EOE295" s="730"/>
      <c r="EOF295" s="730"/>
      <c r="EOG295" s="730"/>
      <c r="EOH295" s="730"/>
      <c r="EOI295" s="730"/>
      <c r="EOJ295" s="730"/>
      <c r="EOK295" s="730"/>
      <c r="EOL295" s="730"/>
      <c r="EOM295" s="730"/>
      <c r="EON295" s="730"/>
      <c r="EOO295" s="730"/>
      <c r="EOP295" s="730"/>
      <c r="EOQ295" s="730"/>
      <c r="EOR295" s="730"/>
      <c r="EOS295" s="730"/>
      <c r="EOT295" s="730"/>
      <c r="EOU295" s="730"/>
      <c r="EOV295" s="730"/>
      <c r="EOW295" s="730"/>
      <c r="EOX295" s="730"/>
      <c r="EOY295" s="730"/>
      <c r="EOZ295" s="730"/>
      <c r="EPA295" s="730"/>
      <c r="EPB295" s="730"/>
      <c r="EPC295" s="730"/>
      <c r="EPD295" s="730"/>
      <c r="EPE295" s="730"/>
      <c r="EPF295" s="730"/>
      <c r="EPG295" s="730"/>
      <c r="EPH295" s="730"/>
      <c r="EPI295" s="730"/>
      <c r="EPJ295" s="730"/>
      <c r="EPK295" s="730"/>
      <c r="EPL295" s="730"/>
      <c r="EPM295" s="730"/>
      <c r="EPN295" s="730"/>
      <c r="EPO295" s="730"/>
      <c r="EPP295" s="730"/>
      <c r="EPQ295" s="730"/>
      <c r="EPR295" s="730"/>
      <c r="EPS295" s="730"/>
      <c r="EPT295" s="730"/>
      <c r="EPU295" s="730"/>
      <c r="EPV295" s="730"/>
      <c r="EPW295" s="730"/>
      <c r="EPX295" s="730"/>
      <c r="EPY295" s="730"/>
      <c r="EPZ295" s="730"/>
      <c r="EQA295" s="730"/>
      <c r="EQB295" s="730"/>
      <c r="EQC295" s="730"/>
      <c r="EQD295" s="730"/>
      <c r="EQE295" s="730"/>
      <c r="EQF295" s="730"/>
      <c r="EQG295" s="730"/>
      <c r="EQH295" s="730"/>
      <c r="EQI295" s="730"/>
      <c r="EQJ295" s="730"/>
      <c r="EQK295" s="730"/>
      <c r="EQL295" s="730"/>
      <c r="EQM295" s="730"/>
      <c r="EQN295" s="730"/>
      <c r="EQO295" s="730"/>
      <c r="EQP295" s="730"/>
      <c r="EQQ295" s="730"/>
      <c r="EQR295" s="730"/>
      <c r="EQS295" s="730"/>
      <c r="EQT295" s="730"/>
      <c r="EQU295" s="730"/>
      <c r="EQV295" s="730"/>
      <c r="EQW295" s="730"/>
      <c r="EQX295" s="730"/>
      <c r="EQY295" s="730"/>
      <c r="EQZ295" s="730"/>
      <c r="ERA295" s="730"/>
      <c r="ERB295" s="730"/>
      <c r="ERC295" s="730"/>
      <c r="ERD295" s="730"/>
      <c r="ERE295" s="730"/>
      <c r="ERF295" s="730"/>
      <c r="ERG295" s="730"/>
      <c r="ERH295" s="730"/>
      <c r="ERI295" s="730"/>
      <c r="ERJ295" s="730"/>
      <c r="ERK295" s="730"/>
      <c r="ERL295" s="730"/>
      <c r="ERM295" s="730"/>
      <c r="ERN295" s="730"/>
      <c r="ERO295" s="730"/>
      <c r="ERP295" s="730"/>
      <c r="ERQ295" s="730"/>
      <c r="ERR295" s="730"/>
      <c r="ERS295" s="730"/>
      <c r="ERT295" s="730"/>
      <c r="ERU295" s="730"/>
      <c r="ERV295" s="730"/>
      <c r="ERW295" s="730"/>
      <c r="ERX295" s="730"/>
      <c r="ERY295" s="730"/>
      <c r="ERZ295" s="730"/>
      <c r="ESA295" s="730"/>
      <c r="ESB295" s="730"/>
      <c r="ESC295" s="730"/>
      <c r="ESD295" s="730"/>
      <c r="ESE295" s="730"/>
      <c r="ESF295" s="730"/>
      <c r="ESG295" s="730"/>
      <c r="ESH295" s="730"/>
      <c r="ESI295" s="730"/>
      <c r="ESJ295" s="730"/>
      <c r="ESK295" s="730"/>
      <c r="ESL295" s="730"/>
      <c r="ESM295" s="730"/>
      <c r="ESN295" s="730"/>
      <c r="ESO295" s="730"/>
      <c r="ESP295" s="730"/>
      <c r="ESQ295" s="730"/>
      <c r="ESR295" s="730"/>
      <c r="ESS295" s="730"/>
      <c r="EST295" s="730"/>
      <c r="ESU295" s="730"/>
      <c r="ESV295" s="730"/>
      <c r="ESW295" s="730"/>
      <c r="ESX295" s="730"/>
      <c r="ESY295" s="730"/>
      <c r="ESZ295" s="730"/>
      <c r="ETA295" s="730"/>
      <c r="ETB295" s="730"/>
      <c r="ETC295" s="730"/>
      <c r="ETD295" s="730"/>
      <c r="ETE295" s="730"/>
      <c r="ETF295" s="730"/>
      <c r="ETG295" s="730"/>
      <c r="ETH295" s="730"/>
      <c r="ETI295" s="730"/>
      <c r="ETJ295" s="730"/>
      <c r="ETK295" s="730"/>
      <c r="ETL295" s="730"/>
      <c r="ETM295" s="730"/>
      <c r="ETN295" s="730"/>
      <c r="ETO295" s="730"/>
      <c r="ETP295" s="730"/>
      <c r="ETQ295" s="730"/>
      <c r="ETR295" s="730"/>
      <c r="ETS295" s="730"/>
      <c r="ETT295" s="730"/>
      <c r="ETU295" s="730"/>
      <c r="ETV295" s="730"/>
      <c r="ETW295" s="730"/>
      <c r="ETX295" s="730"/>
      <c r="ETY295" s="730"/>
      <c r="ETZ295" s="730"/>
      <c r="EUA295" s="730"/>
      <c r="EUB295" s="730"/>
      <c r="EUC295" s="730"/>
      <c r="EUD295" s="730"/>
      <c r="EUE295" s="730"/>
      <c r="EUF295" s="730"/>
      <c r="EUG295" s="730"/>
      <c r="EUH295" s="730"/>
      <c r="EUI295" s="730"/>
      <c r="EUJ295" s="730"/>
      <c r="EUK295" s="730"/>
      <c r="EUL295" s="730"/>
      <c r="EUM295" s="730"/>
      <c r="EUN295" s="730"/>
      <c r="EUO295" s="730"/>
      <c r="EUP295" s="730"/>
      <c r="EUQ295" s="730"/>
      <c r="EUR295" s="730"/>
      <c r="EUS295" s="730"/>
      <c r="EUT295" s="730"/>
      <c r="EUU295" s="730"/>
      <c r="EUV295" s="730"/>
      <c r="EUW295" s="730"/>
      <c r="EUX295" s="730"/>
      <c r="EUY295" s="730"/>
      <c r="EUZ295" s="730"/>
      <c r="EVA295" s="730"/>
      <c r="EVB295" s="730"/>
      <c r="EVC295" s="730"/>
      <c r="EVD295" s="730"/>
      <c r="EVE295" s="730"/>
      <c r="EVF295" s="730"/>
      <c r="EVG295" s="730"/>
      <c r="EVH295" s="730"/>
      <c r="EVI295" s="730"/>
      <c r="EVJ295" s="730"/>
      <c r="EVK295" s="730"/>
      <c r="EVL295" s="730"/>
      <c r="EVM295" s="730"/>
      <c r="EVN295" s="730"/>
      <c r="EVO295" s="730"/>
      <c r="EVP295" s="730"/>
      <c r="EVQ295" s="730"/>
      <c r="EVR295" s="730"/>
      <c r="EVS295" s="730"/>
      <c r="EVT295" s="730"/>
      <c r="EVU295" s="730"/>
      <c r="EVV295" s="730"/>
      <c r="EVW295" s="730"/>
      <c r="EVX295" s="730"/>
      <c r="EVY295" s="730"/>
      <c r="EVZ295" s="730"/>
      <c r="EWA295" s="730"/>
      <c r="EWB295" s="730"/>
      <c r="EWC295" s="730"/>
      <c r="EWD295" s="730"/>
      <c r="EWE295" s="730"/>
      <c r="EWF295" s="730"/>
      <c r="EWG295" s="730"/>
      <c r="EWH295" s="730"/>
      <c r="EWI295" s="730"/>
      <c r="EWJ295" s="730"/>
      <c r="EWK295" s="730"/>
      <c r="EWL295" s="730"/>
      <c r="EWM295" s="730"/>
      <c r="EWN295" s="730"/>
      <c r="EWO295" s="730"/>
      <c r="EWP295" s="730"/>
      <c r="EWQ295" s="730"/>
      <c r="EWR295" s="730"/>
      <c r="EWS295" s="730"/>
      <c r="EWT295" s="730"/>
      <c r="EWU295" s="730"/>
      <c r="EWV295" s="730"/>
      <c r="EWW295" s="730"/>
      <c r="EWX295" s="730"/>
      <c r="EWY295" s="730"/>
      <c r="EWZ295" s="730"/>
      <c r="EXA295" s="730"/>
      <c r="EXB295" s="730"/>
      <c r="EXC295" s="730"/>
      <c r="EXD295" s="730"/>
      <c r="EXE295" s="730"/>
      <c r="EXF295" s="730"/>
      <c r="EXG295" s="730"/>
      <c r="EXH295" s="730"/>
      <c r="EXI295" s="730"/>
      <c r="EXJ295" s="730"/>
      <c r="EXK295" s="730"/>
      <c r="EXL295" s="730"/>
      <c r="EXM295" s="730"/>
      <c r="EXN295" s="730"/>
      <c r="EXO295" s="730"/>
      <c r="EXP295" s="730"/>
      <c r="EXQ295" s="730"/>
      <c r="EXR295" s="730"/>
      <c r="EXS295" s="730"/>
      <c r="EXT295" s="730"/>
      <c r="EXU295" s="730"/>
      <c r="EXV295" s="730"/>
      <c r="EXW295" s="730"/>
      <c r="EXX295" s="730"/>
      <c r="EXY295" s="730"/>
      <c r="EXZ295" s="730"/>
      <c r="EYA295" s="730"/>
      <c r="EYB295" s="730"/>
      <c r="EYC295" s="730"/>
      <c r="EYD295" s="730"/>
      <c r="EYE295" s="730"/>
      <c r="EYF295" s="730"/>
      <c r="EYG295" s="730"/>
      <c r="EYH295" s="730"/>
      <c r="EYI295" s="730"/>
      <c r="EYJ295" s="730"/>
      <c r="EYK295" s="730"/>
      <c r="EYL295" s="730"/>
      <c r="EYM295" s="730"/>
      <c r="EYN295" s="730"/>
      <c r="EYO295" s="730"/>
      <c r="EYP295" s="730"/>
      <c r="EYQ295" s="730"/>
      <c r="EYR295" s="730"/>
      <c r="EYS295" s="730"/>
      <c r="EYT295" s="730"/>
      <c r="EYU295" s="730"/>
      <c r="EYV295" s="730"/>
      <c r="EYW295" s="730"/>
      <c r="EYX295" s="730"/>
      <c r="EYY295" s="730"/>
      <c r="EYZ295" s="730"/>
      <c r="EZA295" s="730"/>
      <c r="EZB295" s="730"/>
      <c r="EZC295" s="730"/>
      <c r="EZD295" s="730"/>
      <c r="EZE295" s="730"/>
      <c r="EZF295" s="730"/>
      <c r="EZG295" s="730"/>
      <c r="EZH295" s="730"/>
      <c r="EZI295" s="730"/>
      <c r="EZJ295" s="730"/>
      <c r="EZK295" s="730"/>
      <c r="EZL295" s="730"/>
      <c r="EZM295" s="730"/>
      <c r="EZN295" s="730"/>
      <c r="EZO295" s="730"/>
      <c r="EZP295" s="730"/>
      <c r="EZQ295" s="730"/>
      <c r="EZR295" s="730"/>
      <c r="EZS295" s="730"/>
      <c r="EZT295" s="730"/>
      <c r="EZU295" s="730"/>
      <c r="EZV295" s="730"/>
      <c r="EZW295" s="730"/>
      <c r="EZX295" s="730"/>
      <c r="EZY295" s="730"/>
      <c r="EZZ295" s="730"/>
      <c r="FAA295" s="730"/>
      <c r="FAB295" s="730"/>
      <c r="FAC295" s="730"/>
      <c r="FAD295" s="730"/>
      <c r="FAE295" s="730"/>
      <c r="FAF295" s="730"/>
      <c r="FAG295" s="730"/>
      <c r="FAH295" s="730"/>
      <c r="FAI295" s="730"/>
      <c r="FAJ295" s="730"/>
      <c r="FAK295" s="730"/>
      <c r="FAL295" s="730"/>
      <c r="FAM295" s="730"/>
      <c r="FAN295" s="730"/>
      <c r="FAO295" s="730"/>
      <c r="FAP295" s="730"/>
      <c r="FAQ295" s="730"/>
      <c r="FAR295" s="730"/>
      <c r="FAS295" s="730"/>
      <c r="FAT295" s="730"/>
      <c r="FAU295" s="730"/>
      <c r="FAV295" s="730"/>
      <c r="FAW295" s="730"/>
      <c r="FAX295" s="730"/>
      <c r="FAY295" s="730"/>
      <c r="FAZ295" s="730"/>
      <c r="FBA295" s="730"/>
      <c r="FBB295" s="730"/>
      <c r="FBC295" s="730"/>
      <c r="FBD295" s="730"/>
      <c r="FBE295" s="730"/>
      <c r="FBF295" s="730"/>
      <c r="FBG295" s="730"/>
      <c r="FBH295" s="730"/>
      <c r="FBI295" s="730"/>
      <c r="FBJ295" s="730"/>
      <c r="FBK295" s="730"/>
      <c r="FBL295" s="730"/>
      <c r="FBM295" s="730"/>
      <c r="FBN295" s="730"/>
      <c r="FBO295" s="730"/>
      <c r="FBP295" s="730"/>
      <c r="FBQ295" s="730"/>
      <c r="FBR295" s="730"/>
      <c r="FBS295" s="730"/>
      <c r="FBT295" s="730"/>
      <c r="FBU295" s="730"/>
      <c r="FBV295" s="730"/>
      <c r="FBW295" s="730"/>
      <c r="FBX295" s="730"/>
      <c r="FBY295" s="730"/>
      <c r="FBZ295" s="730"/>
      <c r="FCA295" s="730"/>
      <c r="FCB295" s="730"/>
      <c r="FCC295" s="730"/>
      <c r="FCD295" s="730"/>
      <c r="FCE295" s="730"/>
      <c r="FCF295" s="730"/>
      <c r="FCG295" s="730"/>
      <c r="FCH295" s="730"/>
      <c r="FCI295" s="730"/>
      <c r="FCJ295" s="730"/>
      <c r="FCK295" s="730"/>
      <c r="FCL295" s="730"/>
      <c r="FCM295" s="730"/>
      <c r="FCN295" s="730"/>
      <c r="FCO295" s="730"/>
      <c r="FCP295" s="730"/>
      <c r="FCQ295" s="730"/>
      <c r="FCR295" s="730"/>
      <c r="FCS295" s="730"/>
      <c r="FCT295" s="730"/>
      <c r="FCU295" s="730"/>
      <c r="FCV295" s="730"/>
      <c r="FCW295" s="730"/>
      <c r="FCX295" s="730"/>
      <c r="FCY295" s="730"/>
      <c r="FCZ295" s="730"/>
      <c r="FDA295" s="730"/>
      <c r="FDB295" s="730"/>
      <c r="FDC295" s="730"/>
      <c r="FDD295" s="730"/>
      <c r="FDE295" s="730"/>
      <c r="FDF295" s="730"/>
      <c r="FDG295" s="730"/>
      <c r="FDH295" s="730"/>
      <c r="FDI295" s="730"/>
      <c r="FDJ295" s="730"/>
      <c r="FDK295" s="730"/>
      <c r="FDL295" s="730"/>
      <c r="FDM295" s="730"/>
      <c r="FDN295" s="730"/>
      <c r="FDO295" s="730"/>
      <c r="FDP295" s="730"/>
      <c r="FDQ295" s="730"/>
      <c r="FDR295" s="730"/>
      <c r="FDS295" s="730"/>
      <c r="FDT295" s="730"/>
      <c r="FDU295" s="730"/>
      <c r="FDV295" s="730"/>
      <c r="FDW295" s="730"/>
      <c r="FDX295" s="730"/>
      <c r="FDY295" s="730"/>
      <c r="FDZ295" s="730"/>
      <c r="FEA295" s="730"/>
      <c r="FEB295" s="730"/>
      <c r="FEC295" s="730"/>
      <c r="FED295" s="730"/>
      <c r="FEE295" s="730"/>
      <c r="FEF295" s="730"/>
      <c r="FEG295" s="730"/>
      <c r="FEH295" s="730"/>
      <c r="FEI295" s="730"/>
      <c r="FEJ295" s="730"/>
      <c r="FEK295" s="730"/>
      <c r="FEL295" s="730"/>
      <c r="FEM295" s="730"/>
      <c r="FEN295" s="730"/>
      <c r="FEO295" s="730"/>
      <c r="FEP295" s="730"/>
      <c r="FEQ295" s="730"/>
      <c r="FER295" s="730"/>
      <c r="FES295" s="730"/>
      <c r="FET295" s="730"/>
      <c r="FEU295" s="730"/>
      <c r="FEV295" s="730"/>
      <c r="FEW295" s="730"/>
      <c r="FEX295" s="730"/>
      <c r="FEY295" s="730"/>
      <c r="FEZ295" s="730"/>
      <c r="FFA295" s="730"/>
      <c r="FFB295" s="730"/>
      <c r="FFC295" s="730"/>
      <c r="FFD295" s="730"/>
      <c r="FFE295" s="730"/>
      <c r="FFF295" s="730"/>
      <c r="FFG295" s="730"/>
      <c r="FFH295" s="730"/>
      <c r="FFI295" s="730"/>
      <c r="FFJ295" s="730"/>
      <c r="FFK295" s="730"/>
      <c r="FFL295" s="730"/>
      <c r="FFM295" s="730"/>
      <c r="FFN295" s="730"/>
      <c r="FFO295" s="730"/>
      <c r="FFP295" s="730"/>
      <c r="FFQ295" s="730"/>
      <c r="FFR295" s="730"/>
      <c r="FFS295" s="730"/>
      <c r="FFT295" s="730"/>
      <c r="FFU295" s="730"/>
      <c r="FFV295" s="730"/>
      <c r="FFW295" s="730"/>
      <c r="FFX295" s="730"/>
      <c r="FFY295" s="730"/>
      <c r="FFZ295" s="730"/>
      <c r="FGA295" s="730"/>
      <c r="FGB295" s="730"/>
      <c r="FGC295" s="730"/>
      <c r="FGD295" s="730"/>
      <c r="FGE295" s="730"/>
      <c r="FGF295" s="730"/>
      <c r="FGG295" s="730"/>
      <c r="FGH295" s="730"/>
      <c r="FGI295" s="730"/>
      <c r="FGJ295" s="730"/>
      <c r="FGK295" s="730"/>
      <c r="FGL295" s="730"/>
      <c r="FGM295" s="730"/>
      <c r="FGN295" s="730"/>
      <c r="FGO295" s="730"/>
      <c r="FGP295" s="730"/>
      <c r="FGQ295" s="730"/>
      <c r="FGR295" s="730"/>
      <c r="FGS295" s="730"/>
      <c r="FGT295" s="730"/>
      <c r="FGU295" s="730"/>
      <c r="FGV295" s="730"/>
      <c r="FGW295" s="730"/>
      <c r="FGX295" s="730"/>
      <c r="FGY295" s="730"/>
      <c r="FGZ295" s="730"/>
      <c r="FHA295" s="730"/>
      <c r="FHB295" s="730"/>
      <c r="FHC295" s="730"/>
      <c r="FHD295" s="730"/>
      <c r="FHE295" s="730"/>
      <c r="FHF295" s="730"/>
      <c r="FHG295" s="730"/>
      <c r="FHH295" s="730"/>
      <c r="FHI295" s="730"/>
      <c r="FHJ295" s="730"/>
      <c r="FHK295" s="730"/>
      <c r="FHL295" s="730"/>
      <c r="FHM295" s="730"/>
      <c r="FHN295" s="730"/>
      <c r="FHO295" s="730"/>
      <c r="FHP295" s="730"/>
      <c r="FHQ295" s="730"/>
      <c r="FHR295" s="730"/>
      <c r="FHS295" s="730"/>
      <c r="FHT295" s="730"/>
      <c r="FHU295" s="730"/>
      <c r="FHV295" s="730"/>
      <c r="FHW295" s="730"/>
      <c r="FHX295" s="730"/>
      <c r="FHY295" s="730"/>
      <c r="FHZ295" s="730"/>
      <c r="FIA295" s="730"/>
      <c r="FIB295" s="730"/>
      <c r="FIC295" s="730"/>
      <c r="FID295" s="730"/>
      <c r="FIE295" s="730"/>
      <c r="FIF295" s="730"/>
      <c r="FIG295" s="730"/>
      <c r="FIH295" s="730"/>
      <c r="FII295" s="730"/>
      <c r="FIJ295" s="730"/>
      <c r="FIK295" s="730"/>
      <c r="FIL295" s="730"/>
      <c r="FIM295" s="730"/>
      <c r="FIN295" s="730"/>
      <c r="FIO295" s="730"/>
      <c r="FIP295" s="730"/>
      <c r="FIQ295" s="730"/>
      <c r="FIR295" s="730"/>
      <c r="FIS295" s="730"/>
      <c r="FIT295" s="730"/>
      <c r="FIU295" s="730"/>
      <c r="FIV295" s="730"/>
      <c r="FIW295" s="730"/>
      <c r="FIX295" s="730"/>
      <c r="FIY295" s="730"/>
      <c r="FIZ295" s="730"/>
      <c r="FJA295" s="730"/>
      <c r="FJB295" s="730"/>
      <c r="FJC295" s="730"/>
      <c r="FJD295" s="730"/>
      <c r="FJE295" s="730"/>
      <c r="FJF295" s="730"/>
      <c r="FJG295" s="730"/>
      <c r="FJH295" s="730"/>
      <c r="FJI295" s="730"/>
      <c r="FJJ295" s="730"/>
      <c r="FJK295" s="730"/>
      <c r="FJL295" s="730"/>
      <c r="FJM295" s="730"/>
      <c r="FJN295" s="730"/>
      <c r="FJO295" s="730"/>
      <c r="FJP295" s="730"/>
      <c r="FJQ295" s="730"/>
      <c r="FJR295" s="730"/>
      <c r="FJS295" s="730"/>
      <c r="FJT295" s="730"/>
      <c r="FJU295" s="730"/>
      <c r="FJV295" s="730"/>
      <c r="FJW295" s="730"/>
      <c r="FJX295" s="730"/>
      <c r="FJY295" s="730"/>
      <c r="FJZ295" s="730"/>
      <c r="FKA295" s="730"/>
      <c r="FKB295" s="730"/>
      <c r="FKC295" s="730"/>
      <c r="FKD295" s="730"/>
      <c r="FKE295" s="730"/>
      <c r="FKF295" s="730"/>
      <c r="FKG295" s="730"/>
      <c r="FKH295" s="730"/>
      <c r="FKI295" s="730"/>
      <c r="FKJ295" s="730"/>
      <c r="FKK295" s="730"/>
      <c r="FKL295" s="730"/>
      <c r="FKM295" s="730"/>
      <c r="FKN295" s="730"/>
      <c r="FKO295" s="730"/>
      <c r="FKP295" s="730"/>
      <c r="FKQ295" s="730"/>
      <c r="FKR295" s="730"/>
      <c r="FKS295" s="730"/>
      <c r="FKT295" s="730"/>
      <c r="FKU295" s="730"/>
      <c r="FKV295" s="730"/>
      <c r="FKW295" s="730"/>
      <c r="FKX295" s="730"/>
      <c r="FKY295" s="730"/>
      <c r="FKZ295" s="730"/>
      <c r="FLA295" s="730"/>
      <c r="FLB295" s="730"/>
      <c r="FLC295" s="730"/>
      <c r="FLD295" s="730"/>
      <c r="FLE295" s="730"/>
      <c r="FLF295" s="730"/>
      <c r="FLG295" s="730"/>
      <c r="FLH295" s="730"/>
      <c r="FLI295" s="730"/>
      <c r="FLJ295" s="730"/>
      <c r="FLK295" s="730"/>
      <c r="FLL295" s="730"/>
      <c r="FLM295" s="730"/>
      <c r="FLN295" s="730"/>
      <c r="FLO295" s="730"/>
      <c r="FLP295" s="730"/>
      <c r="FLQ295" s="730"/>
      <c r="FLR295" s="730"/>
      <c r="FLS295" s="730"/>
      <c r="FLT295" s="730"/>
      <c r="FLU295" s="730"/>
      <c r="FLV295" s="730"/>
      <c r="FLW295" s="730"/>
      <c r="FLX295" s="730"/>
      <c r="FLY295" s="730"/>
      <c r="FLZ295" s="730"/>
      <c r="FMA295" s="730"/>
      <c r="FMB295" s="730"/>
      <c r="FMC295" s="730"/>
      <c r="FMD295" s="730"/>
      <c r="FME295" s="730"/>
      <c r="FMF295" s="730"/>
      <c r="FMG295" s="730"/>
      <c r="FMH295" s="730"/>
      <c r="FMI295" s="730"/>
      <c r="FMJ295" s="730"/>
      <c r="FMK295" s="730"/>
      <c r="FML295" s="730"/>
      <c r="FMM295" s="730"/>
      <c r="FMN295" s="730"/>
      <c r="FMO295" s="730"/>
      <c r="FMP295" s="730"/>
      <c r="FMQ295" s="730"/>
      <c r="FMR295" s="730"/>
      <c r="FMS295" s="730"/>
      <c r="FMT295" s="730"/>
      <c r="FMU295" s="730"/>
      <c r="FMV295" s="730"/>
      <c r="FMW295" s="730"/>
      <c r="FMX295" s="730"/>
      <c r="FMY295" s="730"/>
      <c r="FMZ295" s="730"/>
      <c r="FNA295" s="730"/>
      <c r="FNB295" s="730"/>
      <c r="FNC295" s="730"/>
      <c r="FND295" s="730"/>
      <c r="FNE295" s="730"/>
      <c r="FNF295" s="730"/>
      <c r="FNG295" s="730"/>
      <c r="FNH295" s="730"/>
      <c r="FNI295" s="730"/>
      <c r="FNJ295" s="730"/>
      <c r="FNK295" s="730"/>
      <c r="FNL295" s="730"/>
      <c r="FNM295" s="730"/>
      <c r="FNN295" s="730"/>
      <c r="FNO295" s="730"/>
      <c r="FNP295" s="730"/>
      <c r="FNQ295" s="730"/>
      <c r="FNR295" s="730"/>
      <c r="FNS295" s="730"/>
      <c r="FNT295" s="730"/>
      <c r="FNU295" s="730"/>
      <c r="FNV295" s="730"/>
      <c r="FNW295" s="730"/>
      <c r="FNX295" s="730"/>
      <c r="FNY295" s="730"/>
      <c r="FNZ295" s="730"/>
      <c r="FOA295" s="730"/>
      <c r="FOB295" s="730"/>
      <c r="FOC295" s="730"/>
      <c r="FOD295" s="730"/>
      <c r="FOE295" s="730"/>
      <c r="FOF295" s="730"/>
      <c r="FOG295" s="730"/>
      <c r="FOH295" s="730"/>
      <c r="FOI295" s="730"/>
      <c r="FOJ295" s="730"/>
      <c r="FOK295" s="730"/>
      <c r="FOL295" s="730"/>
      <c r="FOM295" s="730"/>
      <c r="FON295" s="730"/>
      <c r="FOO295" s="730"/>
      <c r="FOP295" s="730"/>
      <c r="FOQ295" s="730"/>
      <c r="FOR295" s="730"/>
      <c r="FOS295" s="730"/>
      <c r="FOT295" s="730"/>
      <c r="FOU295" s="730"/>
      <c r="FOV295" s="730"/>
      <c r="FOW295" s="730"/>
      <c r="FOX295" s="730"/>
      <c r="FOY295" s="730"/>
      <c r="FOZ295" s="730"/>
      <c r="FPA295" s="730"/>
      <c r="FPB295" s="730"/>
      <c r="FPC295" s="730"/>
      <c r="FPD295" s="730"/>
      <c r="FPE295" s="730"/>
      <c r="FPF295" s="730"/>
      <c r="FPG295" s="730"/>
      <c r="FPH295" s="730"/>
      <c r="FPI295" s="730"/>
      <c r="FPJ295" s="730"/>
      <c r="FPK295" s="730"/>
      <c r="FPL295" s="730"/>
      <c r="FPM295" s="730"/>
      <c r="FPN295" s="730"/>
      <c r="FPO295" s="730"/>
      <c r="FPP295" s="730"/>
      <c r="FPQ295" s="730"/>
      <c r="FPR295" s="730"/>
      <c r="FPS295" s="730"/>
      <c r="FPT295" s="730"/>
      <c r="FPU295" s="730"/>
      <c r="FPV295" s="730"/>
      <c r="FPW295" s="730"/>
      <c r="FPX295" s="730"/>
      <c r="FPY295" s="730"/>
      <c r="FPZ295" s="730"/>
      <c r="FQA295" s="730"/>
      <c r="FQB295" s="730"/>
      <c r="FQC295" s="730"/>
      <c r="FQD295" s="730"/>
      <c r="FQE295" s="730"/>
      <c r="FQF295" s="730"/>
      <c r="FQG295" s="730"/>
      <c r="FQH295" s="730"/>
      <c r="FQI295" s="730"/>
      <c r="FQJ295" s="730"/>
      <c r="FQK295" s="730"/>
      <c r="FQL295" s="730"/>
      <c r="FQM295" s="730"/>
      <c r="FQN295" s="730"/>
      <c r="FQO295" s="730"/>
      <c r="FQP295" s="730"/>
      <c r="FQQ295" s="730"/>
      <c r="FQR295" s="730"/>
      <c r="FQS295" s="730"/>
      <c r="FQT295" s="730"/>
      <c r="FQU295" s="730"/>
      <c r="FQV295" s="730"/>
      <c r="FQW295" s="730"/>
      <c r="FQX295" s="730"/>
      <c r="FQY295" s="730"/>
      <c r="FQZ295" s="730"/>
      <c r="FRA295" s="730"/>
      <c r="FRB295" s="730"/>
      <c r="FRC295" s="730"/>
      <c r="FRD295" s="730"/>
      <c r="FRE295" s="730"/>
      <c r="FRF295" s="730"/>
      <c r="FRG295" s="730"/>
      <c r="FRH295" s="730"/>
      <c r="FRI295" s="730"/>
      <c r="FRJ295" s="730"/>
      <c r="FRK295" s="730"/>
      <c r="FRL295" s="730"/>
      <c r="FRM295" s="730"/>
      <c r="FRN295" s="730"/>
      <c r="FRO295" s="730"/>
      <c r="FRP295" s="730"/>
      <c r="FRQ295" s="730"/>
      <c r="FRR295" s="730"/>
      <c r="FRS295" s="730"/>
      <c r="FRT295" s="730"/>
      <c r="FRU295" s="730"/>
      <c r="FRV295" s="730"/>
      <c r="FRW295" s="730"/>
      <c r="FRX295" s="730"/>
      <c r="FRY295" s="730"/>
      <c r="FRZ295" s="730"/>
      <c r="FSA295" s="730"/>
      <c r="FSB295" s="730"/>
      <c r="FSC295" s="730"/>
      <c r="FSD295" s="730"/>
      <c r="FSE295" s="730"/>
      <c r="FSF295" s="730"/>
      <c r="FSG295" s="730"/>
      <c r="FSH295" s="730"/>
      <c r="FSI295" s="730"/>
      <c r="FSJ295" s="730"/>
      <c r="FSK295" s="730"/>
      <c r="FSL295" s="730"/>
      <c r="FSM295" s="730"/>
      <c r="FSN295" s="730"/>
      <c r="FSO295" s="730"/>
      <c r="FSP295" s="730"/>
      <c r="FSQ295" s="730"/>
      <c r="FSR295" s="730"/>
      <c r="FSS295" s="730"/>
      <c r="FST295" s="730"/>
      <c r="FSU295" s="730"/>
      <c r="FSV295" s="730"/>
      <c r="FSW295" s="730"/>
      <c r="FSX295" s="730"/>
      <c r="FSY295" s="730"/>
      <c r="FSZ295" s="730"/>
      <c r="FTA295" s="730"/>
      <c r="FTB295" s="730"/>
      <c r="FTC295" s="730"/>
      <c r="FTD295" s="730"/>
      <c r="FTE295" s="730"/>
      <c r="FTF295" s="730"/>
      <c r="FTG295" s="730"/>
      <c r="FTH295" s="730"/>
      <c r="FTI295" s="730"/>
      <c r="FTJ295" s="730"/>
      <c r="FTK295" s="730"/>
      <c r="FTL295" s="730"/>
      <c r="FTM295" s="730"/>
      <c r="FTN295" s="730"/>
      <c r="FTO295" s="730"/>
      <c r="FTP295" s="730"/>
      <c r="FTQ295" s="730"/>
      <c r="FTR295" s="730"/>
      <c r="FTS295" s="730"/>
      <c r="FTT295" s="730"/>
      <c r="FTU295" s="730"/>
      <c r="FTV295" s="730"/>
      <c r="FTW295" s="730"/>
      <c r="FTX295" s="730"/>
      <c r="FTY295" s="730"/>
      <c r="FTZ295" s="730"/>
      <c r="FUA295" s="730"/>
      <c r="FUB295" s="730"/>
      <c r="FUC295" s="730"/>
      <c r="FUD295" s="730"/>
      <c r="FUE295" s="730"/>
      <c r="FUF295" s="730"/>
      <c r="FUG295" s="730"/>
      <c r="FUH295" s="730"/>
      <c r="FUI295" s="730"/>
      <c r="FUJ295" s="730"/>
      <c r="FUK295" s="730"/>
      <c r="FUL295" s="730"/>
      <c r="FUM295" s="730"/>
      <c r="FUN295" s="730"/>
      <c r="FUO295" s="730"/>
      <c r="FUP295" s="730"/>
      <c r="FUQ295" s="730"/>
      <c r="FUR295" s="730"/>
      <c r="FUS295" s="730"/>
      <c r="FUT295" s="730"/>
      <c r="FUU295" s="730"/>
      <c r="FUV295" s="730"/>
      <c r="FUW295" s="730"/>
      <c r="FUX295" s="730"/>
      <c r="FUY295" s="730"/>
      <c r="FUZ295" s="730"/>
      <c r="FVA295" s="730"/>
      <c r="FVB295" s="730"/>
      <c r="FVC295" s="730"/>
      <c r="FVD295" s="730"/>
      <c r="FVE295" s="730"/>
      <c r="FVF295" s="730"/>
      <c r="FVG295" s="730"/>
      <c r="FVH295" s="730"/>
      <c r="FVI295" s="730"/>
      <c r="FVJ295" s="730"/>
      <c r="FVK295" s="730"/>
      <c r="FVL295" s="730"/>
      <c r="FVM295" s="730"/>
      <c r="FVN295" s="730"/>
      <c r="FVO295" s="730"/>
      <c r="FVP295" s="730"/>
      <c r="FVQ295" s="730"/>
      <c r="FVR295" s="730"/>
      <c r="FVS295" s="730"/>
      <c r="FVT295" s="730"/>
      <c r="FVU295" s="730"/>
      <c r="FVV295" s="730"/>
      <c r="FVW295" s="730"/>
      <c r="FVX295" s="730"/>
      <c r="FVY295" s="730"/>
      <c r="FVZ295" s="730"/>
      <c r="FWA295" s="730"/>
      <c r="FWB295" s="730"/>
      <c r="FWC295" s="730"/>
      <c r="FWD295" s="730"/>
      <c r="FWE295" s="730"/>
      <c r="FWF295" s="730"/>
      <c r="FWG295" s="730"/>
      <c r="FWH295" s="730"/>
      <c r="FWI295" s="730"/>
      <c r="FWJ295" s="730"/>
      <c r="FWK295" s="730"/>
      <c r="FWL295" s="730"/>
      <c r="FWM295" s="730"/>
      <c r="FWN295" s="730"/>
      <c r="FWO295" s="730"/>
      <c r="FWP295" s="730"/>
      <c r="FWQ295" s="730"/>
      <c r="FWR295" s="730"/>
      <c r="FWS295" s="730"/>
      <c r="FWT295" s="730"/>
      <c r="FWU295" s="730"/>
      <c r="FWV295" s="730"/>
      <c r="FWW295" s="730"/>
      <c r="FWX295" s="730"/>
      <c r="FWY295" s="730"/>
      <c r="FWZ295" s="730"/>
      <c r="FXA295" s="730"/>
      <c r="FXB295" s="730"/>
      <c r="FXC295" s="730"/>
      <c r="FXD295" s="730"/>
      <c r="FXE295" s="730"/>
      <c r="FXF295" s="730"/>
      <c r="FXG295" s="730"/>
      <c r="FXH295" s="730"/>
      <c r="FXI295" s="730"/>
      <c r="FXJ295" s="730"/>
      <c r="FXK295" s="730"/>
      <c r="FXL295" s="730"/>
      <c r="FXM295" s="730"/>
      <c r="FXN295" s="730"/>
      <c r="FXO295" s="730"/>
      <c r="FXP295" s="730"/>
      <c r="FXQ295" s="730"/>
      <c r="FXR295" s="730"/>
      <c r="FXS295" s="730"/>
      <c r="FXT295" s="730"/>
      <c r="FXU295" s="730"/>
      <c r="FXV295" s="730"/>
      <c r="FXW295" s="730"/>
      <c r="FXX295" s="730"/>
      <c r="FXY295" s="730"/>
      <c r="FXZ295" s="730"/>
      <c r="FYA295" s="730"/>
      <c r="FYB295" s="730"/>
      <c r="FYC295" s="730"/>
      <c r="FYD295" s="730"/>
      <c r="FYE295" s="730"/>
      <c r="FYF295" s="730"/>
      <c r="FYG295" s="730"/>
      <c r="FYH295" s="730"/>
      <c r="FYI295" s="730"/>
      <c r="FYJ295" s="730"/>
      <c r="FYK295" s="730"/>
      <c r="FYL295" s="730"/>
      <c r="FYM295" s="730"/>
      <c r="FYN295" s="730"/>
      <c r="FYO295" s="730"/>
      <c r="FYP295" s="730"/>
      <c r="FYQ295" s="730"/>
      <c r="FYR295" s="730"/>
      <c r="FYS295" s="730"/>
      <c r="FYT295" s="730"/>
      <c r="FYU295" s="730"/>
      <c r="FYV295" s="730"/>
      <c r="FYW295" s="730"/>
      <c r="FYX295" s="730"/>
      <c r="FYY295" s="730"/>
      <c r="FYZ295" s="730"/>
      <c r="FZA295" s="730"/>
      <c r="FZB295" s="730"/>
      <c r="FZC295" s="730"/>
      <c r="FZD295" s="730"/>
      <c r="FZE295" s="730"/>
      <c r="FZF295" s="730"/>
      <c r="FZG295" s="730"/>
      <c r="FZH295" s="730"/>
      <c r="FZI295" s="730"/>
      <c r="FZJ295" s="730"/>
      <c r="FZK295" s="730"/>
      <c r="FZL295" s="730"/>
      <c r="FZM295" s="730"/>
      <c r="FZN295" s="730"/>
      <c r="FZO295" s="730"/>
      <c r="FZP295" s="730"/>
      <c r="FZQ295" s="730"/>
      <c r="FZR295" s="730"/>
      <c r="FZS295" s="730"/>
      <c r="FZT295" s="730"/>
      <c r="FZU295" s="730"/>
      <c r="FZV295" s="730"/>
      <c r="FZW295" s="730"/>
      <c r="FZX295" s="730"/>
      <c r="FZY295" s="730"/>
      <c r="FZZ295" s="730"/>
      <c r="GAA295" s="730"/>
      <c r="GAB295" s="730"/>
      <c r="GAC295" s="730"/>
      <c r="GAD295" s="730"/>
      <c r="GAE295" s="730"/>
      <c r="GAF295" s="730"/>
      <c r="GAG295" s="730"/>
      <c r="GAH295" s="730"/>
      <c r="GAI295" s="730"/>
      <c r="GAJ295" s="730"/>
      <c r="GAK295" s="730"/>
      <c r="GAL295" s="730"/>
      <c r="GAM295" s="730"/>
      <c r="GAN295" s="730"/>
      <c r="GAO295" s="730"/>
      <c r="GAP295" s="730"/>
      <c r="GAQ295" s="730"/>
      <c r="GAR295" s="730"/>
      <c r="GAS295" s="730"/>
      <c r="GAT295" s="730"/>
      <c r="GAU295" s="730"/>
      <c r="GAV295" s="730"/>
      <c r="GAW295" s="730"/>
      <c r="GAX295" s="730"/>
      <c r="GAY295" s="730"/>
      <c r="GAZ295" s="730"/>
      <c r="GBA295" s="730"/>
      <c r="GBB295" s="730"/>
      <c r="GBC295" s="730"/>
      <c r="GBD295" s="730"/>
      <c r="GBE295" s="730"/>
      <c r="GBF295" s="730"/>
      <c r="GBG295" s="730"/>
      <c r="GBH295" s="730"/>
      <c r="GBI295" s="730"/>
      <c r="GBJ295" s="730"/>
      <c r="GBK295" s="730"/>
      <c r="GBL295" s="730"/>
      <c r="GBM295" s="730"/>
      <c r="GBN295" s="730"/>
      <c r="GBO295" s="730"/>
      <c r="GBP295" s="730"/>
      <c r="GBQ295" s="730"/>
      <c r="GBR295" s="730"/>
      <c r="GBS295" s="730"/>
      <c r="GBT295" s="730"/>
      <c r="GBU295" s="730"/>
      <c r="GBV295" s="730"/>
      <c r="GBW295" s="730"/>
      <c r="GBX295" s="730"/>
      <c r="GBY295" s="730"/>
      <c r="GBZ295" s="730"/>
      <c r="GCA295" s="730"/>
      <c r="GCB295" s="730"/>
      <c r="GCC295" s="730"/>
      <c r="GCD295" s="730"/>
      <c r="GCE295" s="730"/>
      <c r="GCF295" s="730"/>
      <c r="GCG295" s="730"/>
      <c r="GCH295" s="730"/>
      <c r="GCI295" s="730"/>
      <c r="GCJ295" s="730"/>
      <c r="GCK295" s="730"/>
      <c r="GCL295" s="730"/>
      <c r="GCM295" s="730"/>
      <c r="GCN295" s="730"/>
      <c r="GCO295" s="730"/>
      <c r="GCP295" s="730"/>
      <c r="GCQ295" s="730"/>
      <c r="GCR295" s="730"/>
      <c r="GCS295" s="730"/>
      <c r="GCT295" s="730"/>
      <c r="GCU295" s="730"/>
      <c r="GCV295" s="730"/>
      <c r="GCW295" s="730"/>
      <c r="GCX295" s="730"/>
      <c r="GCY295" s="730"/>
      <c r="GCZ295" s="730"/>
      <c r="GDA295" s="730"/>
      <c r="GDB295" s="730"/>
      <c r="GDC295" s="730"/>
      <c r="GDD295" s="730"/>
      <c r="GDE295" s="730"/>
      <c r="GDF295" s="730"/>
      <c r="GDG295" s="730"/>
      <c r="GDH295" s="730"/>
      <c r="GDI295" s="730"/>
      <c r="GDJ295" s="730"/>
      <c r="GDK295" s="730"/>
      <c r="GDL295" s="730"/>
      <c r="GDM295" s="730"/>
      <c r="GDN295" s="730"/>
      <c r="GDO295" s="730"/>
      <c r="GDP295" s="730"/>
      <c r="GDQ295" s="730"/>
      <c r="GDR295" s="730"/>
      <c r="GDS295" s="730"/>
      <c r="GDT295" s="730"/>
      <c r="GDU295" s="730"/>
      <c r="GDV295" s="730"/>
      <c r="GDW295" s="730"/>
      <c r="GDX295" s="730"/>
      <c r="GDY295" s="730"/>
      <c r="GDZ295" s="730"/>
      <c r="GEA295" s="730"/>
      <c r="GEB295" s="730"/>
      <c r="GEC295" s="730"/>
      <c r="GED295" s="730"/>
      <c r="GEE295" s="730"/>
      <c r="GEF295" s="730"/>
      <c r="GEG295" s="730"/>
      <c r="GEH295" s="730"/>
      <c r="GEI295" s="730"/>
      <c r="GEJ295" s="730"/>
      <c r="GEK295" s="730"/>
      <c r="GEL295" s="730"/>
      <c r="GEM295" s="730"/>
      <c r="GEN295" s="730"/>
      <c r="GEO295" s="730"/>
      <c r="GEP295" s="730"/>
      <c r="GEQ295" s="730"/>
      <c r="GER295" s="730"/>
      <c r="GES295" s="730"/>
      <c r="GET295" s="730"/>
      <c r="GEU295" s="730"/>
      <c r="GEV295" s="730"/>
      <c r="GEW295" s="730"/>
      <c r="GEX295" s="730"/>
      <c r="GEY295" s="730"/>
      <c r="GEZ295" s="730"/>
      <c r="GFA295" s="730"/>
      <c r="GFB295" s="730"/>
      <c r="GFC295" s="730"/>
      <c r="GFD295" s="730"/>
      <c r="GFE295" s="730"/>
      <c r="GFF295" s="730"/>
      <c r="GFG295" s="730"/>
      <c r="GFH295" s="730"/>
      <c r="GFI295" s="730"/>
      <c r="GFJ295" s="730"/>
      <c r="GFK295" s="730"/>
      <c r="GFL295" s="730"/>
      <c r="GFM295" s="730"/>
      <c r="GFN295" s="730"/>
      <c r="GFO295" s="730"/>
      <c r="GFP295" s="730"/>
      <c r="GFQ295" s="730"/>
      <c r="GFR295" s="730"/>
      <c r="GFS295" s="730"/>
      <c r="GFT295" s="730"/>
      <c r="GFU295" s="730"/>
      <c r="GFV295" s="730"/>
      <c r="GFW295" s="730"/>
      <c r="GFX295" s="730"/>
      <c r="GFY295" s="730"/>
      <c r="GFZ295" s="730"/>
      <c r="GGA295" s="730"/>
      <c r="GGB295" s="730"/>
      <c r="GGC295" s="730"/>
      <c r="GGD295" s="730"/>
      <c r="GGE295" s="730"/>
      <c r="GGF295" s="730"/>
      <c r="GGG295" s="730"/>
      <c r="GGH295" s="730"/>
      <c r="GGI295" s="730"/>
      <c r="GGJ295" s="730"/>
      <c r="GGK295" s="730"/>
      <c r="GGL295" s="730"/>
      <c r="GGM295" s="730"/>
      <c r="GGN295" s="730"/>
      <c r="GGO295" s="730"/>
      <c r="GGP295" s="730"/>
      <c r="GGQ295" s="730"/>
      <c r="GGR295" s="730"/>
      <c r="GGS295" s="730"/>
      <c r="GGT295" s="730"/>
      <c r="GGU295" s="730"/>
      <c r="GGV295" s="730"/>
      <c r="GGW295" s="730"/>
      <c r="GGX295" s="730"/>
      <c r="GGY295" s="730"/>
      <c r="GGZ295" s="730"/>
      <c r="GHA295" s="730"/>
      <c r="GHB295" s="730"/>
      <c r="GHC295" s="730"/>
      <c r="GHD295" s="730"/>
      <c r="GHE295" s="730"/>
      <c r="GHF295" s="730"/>
      <c r="GHG295" s="730"/>
      <c r="GHH295" s="730"/>
      <c r="GHI295" s="730"/>
      <c r="GHJ295" s="730"/>
      <c r="GHK295" s="730"/>
      <c r="GHL295" s="730"/>
      <c r="GHM295" s="730"/>
      <c r="GHN295" s="730"/>
      <c r="GHO295" s="730"/>
      <c r="GHP295" s="730"/>
      <c r="GHQ295" s="730"/>
      <c r="GHR295" s="730"/>
      <c r="GHS295" s="730"/>
      <c r="GHT295" s="730"/>
      <c r="GHU295" s="730"/>
      <c r="GHV295" s="730"/>
      <c r="GHW295" s="730"/>
      <c r="GHX295" s="730"/>
      <c r="GHY295" s="730"/>
      <c r="GHZ295" s="730"/>
      <c r="GIA295" s="730"/>
      <c r="GIB295" s="730"/>
      <c r="GIC295" s="730"/>
      <c r="GID295" s="730"/>
      <c r="GIE295" s="730"/>
      <c r="GIF295" s="730"/>
      <c r="GIG295" s="730"/>
      <c r="GIH295" s="730"/>
      <c r="GII295" s="730"/>
      <c r="GIJ295" s="730"/>
      <c r="GIK295" s="730"/>
      <c r="GIL295" s="730"/>
      <c r="GIM295" s="730"/>
      <c r="GIN295" s="730"/>
      <c r="GIO295" s="730"/>
      <c r="GIP295" s="730"/>
      <c r="GIQ295" s="730"/>
      <c r="GIR295" s="730"/>
      <c r="GIS295" s="730"/>
      <c r="GIT295" s="730"/>
      <c r="GIU295" s="730"/>
      <c r="GIV295" s="730"/>
      <c r="GIW295" s="730"/>
      <c r="GIX295" s="730"/>
      <c r="GIY295" s="730"/>
      <c r="GIZ295" s="730"/>
      <c r="GJA295" s="730"/>
      <c r="GJB295" s="730"/>
      <c r="GJC295" s="730"/>
      <c r="GJD295" s="730"/>
      <c r="GJE295" s="730"/>
      <c r="GJF295" s="730"/>
      <c r="GJG295" s="730"/>
      <c r="GJH295" s="730"/>
      <c r="GJI295" s="730"/>
      <c r="GJJ295" s="730"/>
      <c r="GJK295" s="730"/>
      <c r="GJL295" s="730"/>
      <c r="GJM295" s="730"/>
      <c r="GJN295" s="730"/>
      <c r="GJO295" s="730"/>
      <c r="GJP295" s="730"/>
      <c r="GJQ295" s="730"/>
      <c r="GJR295" s="730"/>
      <c r="GJS295" s="730"/>
      <c r="GJT295" s="730"/>
      <c r="GJU295" s="730"/>
      <c r="GJV295" s="730"/>
      <c r="GJW295" s="730"/>
      <c r="GJX295" s="730"/>
      <c r="GJY295" s="730"/>
      <c r="GJZ295" s="730"/>
      <c r="GKA295" s="730"/>
      <c r="GKB295" s="730"/>
      <c r="GKC295" s="730"/>
      <c r="GKD295" s="730"/>
      <c r="GKE295" s="730"/>
      <c r="GKF295" s="730"/>
      <c r="GKG295" s="730"/>
      <c r="GKH295" s="730"/>
      <c r="GKI295" s="730"/>
      <c r="GKJ295" s="730"/>
      <c r="GKK295" s="730"/>
      <c r="GKL295" s="730"/>
      <c r="GKM295" s="730"/>
      <c r="GKN295" s="730"/>
      <c r="GKO295" s="730"/>
      <c r="GKP295" s="730"/>
      <c r="GKQ295" s="730"/>
      <c r="GKR295" s="730"/>
      <c r="GKS295" s="730"/>
      <c r="GKT295" s="730"/>
      <c r="GKU295" s="730"/>
      <c r="GKV295" s="730"/>
      <c r="GKW295" s="730"/>
      <c r="GKX295" s="730"/>
      <c r="GKY295" s="730"/>
      <c r="GKZ295" s="730"/>
      <c r="GLA295" s="730"/>
      <c r="GLB295" s="730"/>
      <c r="GLC295" s="730"/>
      <c r="GLD295" s="730"/>
      <c r="GLE295" s="730"/>
      <c r="GLF295" s="730"/>
      <c r="GLG295" s="730"/>
      <c r="GLH295" s="730"/>
      <c r="GLI295" s="730"/>
      <c r="GLJ295" s="730"/>
      <c r="GLK295" s="730"/>
      <c r="GLL295" s="730"/>
      <c r="GLM295" s="730"/>
      <c r="GLN295" s="730"/>
      <c r="GLO295" s="730"/>
      <c r="GLP295" s="730"/>
      <c r="GLQ295" s="730"/>
      <c r="GLR295" s="730"/>
      <c r="GLS295" s="730"/>
      <c r="GLT295" s="730"/>
      <c r="GLU295" s="730"/>
      <c r="GLV295" s="730"/>
      <c r="GLW295" s="730"/>
      <c r="GLX295" s="730"/>
      <c r="GLY295" s="730"/>
      <c r="GLZ295" s="730"/>
      <c r="GMA295" s="730"/>
      <c r="GMB295" s="730"/>
      <c r="GMC295" s="730"/>
      <c r="GMD295" s="730"/>
      <c r="GME295" s="730"/>
      <c r="GMF295" s="730"/>
      <c r="GMG295" s="730"/>
      <c r="GMH295" s="730"/>
      <c r="GMI295" s="730"/>
      <c r="GMJ295" s="730"/>
      <c r="GMK295" s="730"/>
      <c r="GML295" s="730"/>
      <c r="GMM295" s="730"/>
      <c r="GMN295" s="730"/>
      <c r="GMO295" s="730"/>
      <c r="GMP295" s="730"/>
      <c r="GMQ295" s="730"/>
      <c r="GMR295" s="730"/>
      <c r="GMS295" s="730"/>
      <c r="GMT295" s="730"/>
      <c r="GMU295" s="730"/>
      <c r="GMV295" s="730"/>
      <c r="GMW295" s="730"/>
      <c r="GMX295" s="730"/>
      <c r="GMY295" s="730"/>
      <c r="GMZ295" s="730"/>
      <c r="GNA295" s="730"/>
      <c r="GNB295" s="730"/>
      <c r="GNC295" s="730"/>
      <c r="GND295" s="730"/>
      <c r="GNE295" s="730"/>
      <c r="GNF295" s="730"/>
      <c r="GNG295" s="730"/>
      <c r="GNH295" s="730"/>
      <c r="GNI295" s="730"/>
      <c r="GNJ295" s="730"/>
      <c r="GNK295" s="730"/>
      <c r="GNL295" s="730"/>
      <c r="GNM295" s="730"/>
      <c r="GNN295" s="730"/>
      <c r="GNO295" s="730"/>
      <c r="GNP295" s="730"/>
      <c r="GNQ295" s="730"/>
      <c r="GNR295" s="730"/>
      <c r="GNS295" s="730"/>
      <c r="GNT295" s="730"/>
      <c r="GNU295" s="730"/>
      <c r="GNV295" s="730"/>
      <c r="GNW295" s="730"/>
      <c r="GNX295" s="730"/>
      <c r="GNY295" s="730"/>
      <c r="GNZ295" s="730"/>
      <c r="GOA295" s="730"/>
      <c r="GOB295" s="730"/>
      <c r="GOC295" s="730"/>
      <c r="GOD295" s="730"/>
      <c r="GOE295" s="730"/>
      <c r="GOF295" s="730"/>
      <c r="GOG295" s="730"/>
      <c r="GOH295" s="730"/>
      <c r="GOI295" s="730"/>
      <c r="GOJ295" s="730"/>
      <c r="GOK295" s="730"/>
      <c r="GOL295" s="730"/>
      <c r="GOM295" s="730"/>
      <c r="GON295" s="730"/>
      <c r="GOO295" s="730"/>
      <c r="GOP295" s="730"/>
      <c r="GOQ295" s="730"/>
      <c r="GOR295" s="730"/>
      <c r="GOS295" s="730"/>
      <c r="GOT295" s="730"/>
      <c r="GOU295" s="730"/>
      <c r="GOV295" s="730"/>
      <c r="GOW295" s="730"/>
      <c r="GOX295" s="730"/>
      <c r="GOY295" s="730"/>
      <c r="GOZ295" s="730"/>
      <c r="GPA295" s="730"/>
      <c r="GPB295" s="730"/>
      <c r="GPC295" s="730"/>
      <c r="GPD295" s="730"/>
      <c r="GPE295" s="730"/>
      <c r="GPF295" s="730"/>
      <c r="GPG295" s="730"/>
      <c r="GPH295" s="730"/>
      <c r="GPI295" s="730"/>
      <c r="GPJ295" s="730"/>
      <c r="GPK295" s="730"/>
      <c r="GPL295" s="730"/>
      <c r="GPM295" s="730"/>
      <c r="GPN295" s="730"/>
      <c r="GPO295" s="730"/>
      <c r="GPP295" s="730"/>
      <c r="GPQ295" s="730"/>
      <c r="GPR295" s="730"/>
      <c r="GPS295" s="730"/>
      <c r="GPT295" s="730"/>
      <c r="GPU295" s="730"/>
      <c r="GPV295" s="730"/>
      <c r="GPW295" s="730"/>
      <c r="GPX295" s="730"/>
      <c r="GPY295" s="730"/>
      <c r="GPZ295" s="730"/>
      <c r="GQA295" s="730"/>
      <c r="GQB295" s="730"/>
      <c r="GQC295" s="730"/>
      <c r="GQD295" s="730"/>
      <c r="GQE295" s="730"/>
      <c r="GQF295" s="730"/>
      <c r="GQG295" s="730"/>
      <c r="GQH295" s="730"/>
      <c r="GQI295" s="730"/>
      <c r="GQJ295" s="730"/>
      <c r="GQK295" s="730"/>
      <c r="GQL295" s="730"/>
      <c r="GQM295" s="730"/>
      <c r="GQN295" s="730"/>
      <c r="GQO295" s="730"/>
      <c r="GQP295" s="730"/>
      <c r="GQQ295" s="730"/>
      <c r="GQR295" s="730"/>
      <c r="GQS295" s="730"/>
      <c r="GQT295" s="730"/>
      <c r="GQU295" s="730"/>
      <c r="GQV295" s="730"/>
      <c r="GQW295" s="730"/>
      <c r="GQX295" s="730"/>
      <c r="GQY295" s="730"/>
      <c r="GQZ295" s="730"/>
      <c r="GRA295" s="730"/>
      <c r="GRB295" s="730"/>
      <c r="GRC295" s="730"/>
      <c r="GRD295" s="730"/>
      <c r="GRE295" s="730"/>
      <c r="GRF295" s="730"/>
      <c r="GRG295" s="730"/>
      <c r="GRH295" s="730"/>
      <c r="GRI295" s="730"/>
      <c r="GRJ295" s="730"/>
      <c r="GRK295" s="730"/>
      <c r="GRL295" s="730"/>
      <c r="GRM295" s="730"/>
      <c r="GRN295" s="730"/>
      <c r="GRO295" s="730"/>
      <c r="GRP295" s="730"/>
      <c r="GRQ295" s="730"/>
      <c r="GRR295" s="730"/>
      <c r="GRS295" s="730"/>
      <c r="GRT295" s="730"/>
      <c r="GRU295" s="730"/>
      <c r="GRV295" s="730"/>
      <c r="GRW295" s="730"/>
      <c r="GRX295" s="730"/>
      <c r="GRY295" s="730"/>
      <c r="GRZ295" s="730"/>
      <c r="GSA295" s="730"/>
      <c r="GSB295" s="730"/>
      <c r="GSC295" s="730"/>
      <c r="GSD295" s="730"/>
      <c r="GSE295" s="730"/>
      <c r="GSF295" s="730"/>
      <c r="GSG295" s="730"/>
      <c r="GSH295" s="730"/>
      <c r="GSI295" s="730"/>
      <c r="GSJ295" s="730"/>
      <c r="GSK295" s="730"/>
      <c r="GSL295" s="730"/>
      <c r="GSM295" s="730"/>
      <c r="GSN295" s="730"/>
      <c r="GSO295" s="730"/>
      <c r="GSP295" s="730"/>
      <c r="GSQ295" s="730"/>
      <c r="GSR295" s="730"/>
      <c r="GSS295" s="730"/>
      <c r="GST295" s="730"/>
      <c r="GSU295" s="730"/>
      <c r="GSV295" s="730"/>
      <c r="GSW295" s="730"/>
      <c r="GSX295" s="730"/>
      <c r="GSY295" s="730"/>
      <c r="GSZ295" s="730"/>
      <c r="GTA295" s="730"/>
      <c r="GTB295" s="730"/>
      <c r="GTC295" s="730"/>
      <c r="GTD295" s="730"/>
      <c r="GTE295" s="730"/>
      <c r="GTF295" s="730"/>
      <c r="GTG295" s="730"/>
      <c r="GTH295" s="730"/>
      <c r="GTI295" s="730"/>
      <c r="GTJ295" s="730"/>
      <c r="GTK295" s="730"/>
      <c r="GTL295" s="730"/>
      <c r="GTM295" s="730"/>
      <c r="GTN295" s="730"/>
      <c r="GTO295" s="730"/>
      <c r="GTP295" s="730"/>
      <c r="GTQ295" s="730"/>
      <c r="GTR295" s="730"/>
      <c r="GTS295" s="730"/>
      <c r="GTT295" s="730"/>
      <c r="GTU295" s="730"/>
      <c r="GTV295" s="730"/>
      <c r="GTW295" s="730"/>
      <c r="GTX295" s="730"/>
      <c r="GTY295" s="730"/>
      <c r="GTZ295" s="730"/>
      <c r="GUA295" s="730"/>
      <c r="GUB295" s="730"/>
      <c r="GUC295" s="730"/>
      <c r="GUD295" s="730"/>
      <c r="GUE295" s="730"/>
      <c r="GUF295" s="730"/>
      <c r="GUG295" s="730"/>
      <c r="GUH295" s="730"/>
      <c r="GUI295" s="730"/>
      <c r="GUJ295" s="730"/>
      <c r="GUK295" s="730"/>
      <c r="GUL295" s="730"/>
      <c r="GUM295" s="730"/>
      <c r="GUN295" s="730"/>
      <c r="GUO295" s="730"/>
      <c r="GUP295" s="730"/>
      <c r="GUQ295" s="730"/>
      <c r="GUR295" s="730"/>
      <c r="GUS295" s="730"/>
      <c r="GUT295" s="730"/>
      <c r="GUU295" s="730"/>
      <c r="GUV295" s="730"/>
      <c r="GUW295" s="730"/>
      <c r="GUX295" s="730"/>
      <c r="GUY295" s="730"/>
      <c r="GUZ295" s="730"/>
      <c r="GVA295" s="730"/>
      <c r="GVB295" s="730"/>
      <c r="GVC295" s="730"/>
      <c r="GVD295" s="730"/>
      <c r="GVE295" s="730"/>
      <c r="GVF295" s="730"/>
      <c r="GVG295" s="730"/>
      <c r="GVH295" s="730"/>
      <c r="GVI295" s="730"/>
      <c r="GVJ295" s="730"/>
      <c r="GVK295" s="730"/>
      <c r="GVL295" s="730"/>
      <c r="GVM295" s="730"/>
      <c r="GVN295" s="730"/>
      <c r="GVO295" s="730"/>
      <c r="GVP295" s="730"/>
      <c r="GVQ295" s="730"/>
      <c r="GVR295" s="730"/>
      <c r="GVS295" s="730"/>
      <c r="GVT295" s="730"/>
      <c r="GVU295" s="730"/>
      <c r="GVV295" s="730"/>
      <c r="GVW295" s="730"/>
      <c r="GVX295" s="730"/>
      <c r="GVY295" s="730"/>
      <c r="GVZ295" s="730"/>
      <c r="GWA295" s="730"/>
      <c r="GWB295" s="730"/>
      <c r="GWC295" s="730"/>
      <c r="GWD295" s="730"/>
      <c r="GWE295" s="730"/>
      <c r="GWF295" s="730"/>
      <c r="GWG295" s="730"/>
      <c r="GWH295" s="730"/>
      <c r="GWI295" s="730"/>
      <c r="GWJ295" s="730"/>
      <c r="GWK295" s="730"/>
      <c r="GWL295" s="730"/>
      <c r="GWM295" s="730"/>
      <c r="GWN295" s="730"/>
      <c r="GWO295" s="730"/>
      <c r="GWP295" s="730"/>
      <c r="GWQ295" s="730"/>
      <c r="GWR295" s="730"/>
      <c r="GWS295" s="730"/>
      <c r="GWT295" s="730"/>
      <c r="GWU295" s="730"/>
      <c r="GWV295" s="730"/>
      <c r="GWW295" s="730"/>
      <c r="GWX295" s="730"/>
      <c r="GWY295" s="730"/>
      <c r="GWZ295" s="730"/>
      <c r="GXA295" s="730"/>
      <c r="GXB295" s="730"/>
      <c r="GXC295" s="730"/>
      <c r="GXD295" s="730"/>
      <c r="GXE295" s="730"/>
      <c r="GXF295" s="730"/>
      <c r="GXG295" s="730"/>
      <c r="GXH295" s="730"/>
      <c r="GXI295" s="730"/>
      <c r="GXJ295" s="730"/>
      <c r="GXK295" s="730"/>
      <c r="GXL295" s="730"/>
      <c r="GXM295" s="730"/>
      <c r="GXN295" s="730"/>
      <c r="GXO295" s="730"/>
      <c r="GXP295" s="730"/>
      <c r="GXQ295" s="730"/>
      <c r="GXR295" s="730"/>
      <c r="GXS295" s="730"/>
      <c r="GXT295" s="730"/>
      <c r="GXU295" s="730"/>
      <c r="GXV295" s="730"/>
      <c r="GXW295" s="730"/>
      <c r="GXX295" s="730"/>
      <c r="GXY295" s="730"/>
      <c r="GXZ295" s="730"/>
      <c r="GYA295" s="730"/>
      <c r="GYB295" s="730"/>
      <c r="GYC295" s="730"/>
      <c r="GYD295" s="730"/>
      <c r="GYE295" s="730"/>
      <c r="GYF295" s="730"/>
      <c r="GYG295" s="730"/>
      <c r="GYH295" s="730"/>
      <c r="GYI295" s="730"/>
      <c r="GYJ295" s="730"/>
      <c r="GYK295" s="730"/>
      <c r="GYL295" s="730"/>
      <c r="GYM295" s="730"/>
      <c r="GYN295" s="730"/>
      <c r="GYO295" s="730"/>
      <c r="GYP295" s="730"/>
      <c r="GYQ295" s="730"/>
      <c r="GYR295" s="730"/>
      <c r="GYS295" s="730"/>
      <c r="GYT295" s="730"/>
      <c r="GYU295" s="730"/>
      <c r="GYV295" s="730"/>
      <c r="GYW295" s="730"/>
      <c r="GYX295" s="730"/>
      <c r="GYY295" s="730"/>
      <c r="GYZ295" s="730"/>
      <c r="GZA295" s="730"/>
      <c r="GZB295" s="730"/>
      <c r="GZC295" s="730"/>
      <c r="GZD295" s="730"/>
      <c r="GZE295" s="730"/>
      <c r="GZF295" s="730"/>
      <c r="GZG295" s="730"/>
      <c r="GZH295" s="730"/>
      <c r="GZI295" s="730"/>
      <c r="GZJ295" s="730"/>
      <c r="GZK295" s="730"/>
      <c r="GZL295" s="730"/>
      <c r="GZM295" s="730"/>
      <c r="GZN295" s="730"/>
      <c r="GZO295" s="730"/>
      <c r="GZP295" s="730"/>
      <c r="GZQ295" s="730"/>
      <c r="GZR295" s="730"/>
      <c r="GZS295" s="730"/>
      <c r="GZT295" s="730"/>
      <c r="GZU295" s="730"/>
      <c r="GZV295" s="730"/>
      <c r="GZW295" s="730"/>
      <c r="GZX295" s="730"/>
      <c r="GZY295" s="730"/>
      <c r="GZZ295" s="730"/>
      <c r="HAA295" s="730"/>
      <c r="HAB295" s="730"/>
      <c r="HAC295" s="730"/>
      <c r="HAD295" s="730"/>
      <c r="HAE295" s="730"/>
      <c r="HAF295" s="730"/>
      <c r="HAG295" s="730"/>
      <c r="HAH295" s="730"/>
      <c r="HAI295" s="730"/>
      <c r="HAJ295" s="730"/>
      <c r="HAK295" s="730"/>
      <c r="HAL295" s="730"/>
      <c r="HAM295" s="730"/>
      <c r="HAN295" s="730"/>
      <c r="HAO295" s="730"/>
      <c r="HAP295" s="730"/>
      <c r="HAQ295" s="730"/>
      <c r="HAR295" s="730"/>
      <c r="HAS295" s="730"/>
      <c r="HAT295" s="730"/>
      <c r="HAU295" s="730"/>
      <c r="HAV295" s="730"/>
      <c r="HAW295" s="730"/>
      <c r="HAX295" s="730"/>
      <c r="HAY295" s="730"/>
      <c r="HAZ295" s="730"/>
      <c r="HBA295" s="730"/>
      <c r="HBB295" s="730"/>
      <c r="HBC295" s="730"/>
      <c r="HBD295" s="730"/>
      <c r="HBE295" s="730"/>
      <c r="HBF295" s="730"/>
      <c r="HBG295" s="730"/>
      <c r="HBH295" s="730"/>
      <c r="HBI295" s="730"/>
      <c r="HBJ295" s="730"/>
      <c r="HBK295" s="730"/>
      <c r="HBL295" s="730"/>
      <c r="HBM295" s="730"/>
      <c r="HBN295" s="730"/>
      <c r="HBO295" s="730"/>
      <c r="HBP295" s="730"/>
      <c r="HBQ295" s="730"/>
      <c r="HBR295" s="730"/>
      <c r="HBS295" s="730"/>
      <c r="HBT295" s="730"/>
      <c r="HBU295" s="730"/>
      <c r="HBV295" s="730"/>
      <c r="HBW295" s="730"/>
      <c r="HBX295" s="730"/>
      <c r="HBY295" s="730"/>
      <c r="HBZ295" s="730"/>
      <c r="HCA295" s="730"/>
      <c r="HCB295" s="730"/>
      <c r="HCC295" s="730"/>
      <c r="HCD295" s="730"/>
      <c r="HCE295" s="730"/>
      <c r="HCF295" s="730"/>
      <c r="HCG295" s="730"/>
      <c r="HCH295" s="730"/>
      <c r="HCI295" s="730"/>
      <c r="HCJ295" s="730"/>
      <c r="HCK295" s="730"/>
      <c r="HCL295" s="730"/>
      <c r="HCM295" s="730"/>
      <c r="HCN295" s="730"/>
      <c r="HCO295" s="730"/>
      <c r="HCP295" s="730"/>
      <c r="HCQ295" s="730"/>
      <c r="HCR295" s="730"/>
      <c r="HCS295" s="730"/>
      <c r="HCT295" s="730"/>
      <c r="HCU295" s="730"/>
      <c r="HCV295" s="730"/>
      <c r="HCW295" s="730"/>
      <c r="HCX295" s="730"/>
      <c r="HCY295" s="730"/>
      <c r="HCZ295" s="730"/>
      <c r="HDA295" s="730"/>
      <c r="HDB295" s="730"/>
      <c r="HDC295" s="730"/>
      <c r="HDD295" s="730"/>
      <c r="HDE295" s="730"/>
      <c r="HDF295" s="730"/>
      <c r="HDG295" s="730"/>
      <c r="HDH295" s="730"/>
      <c r="HDI295" s="730"/>
      <c r="HDJ295" s="730"/>
      <c r="HDK295" s="730"/>
      <c r="HDL295" s="730"/>
      <c r="HDM295" s="730"/>
      <c r="HDN295" s="730"/>
      <c r="HDO295" s="730"/>
      <c r="HDP295" s="730"/>
      <c r="HDQ295" s="730"/>
      <c r="HDR295" s="730"/>
      <c r="HDS295" s="730"/>
      <c r="HDT295" s="730"/>
      <c r="HDU295" s="730"/>
      <c r="HDV295" s="730"/>
      <c r="HDW295" s="730"/>
      <c r="HDX295" s="730"/>
      <c r="HDY295" s="730"/>
      <c r="HDZ295" s="730"/>
      <c r="HEA295" s="730"/>
      <c r="HEB295" s="730"/>
      <c r="HEC295" s="730"/>
      <c r="HED295" s="730"/>
      <c r="HEE295" s="730"/>
      <c r="HEF295" s="730"/>
      <c r="HEG295" s="730"/>
      <c r="HEH295" s="730"/>
      <c r="HEI295" s="730"/>
      <c r="HEJ295" s="730"/>
      <c r="HEK295" s="730"/>
      <c r="HEL295" s="730"/>
      <c r="HEM295" s="730"/>
      <c r="HEN295" s="730"/>
      <c r="HEO295" s="730"/>
      <c r="HEP295" s="730"/>
      <c r="HEQ295" s="730"/>
      <c r="HER295" s="730"/>
      <c r="HES295" s="730"/>
      <c r="HET295" s="730"/>
      <c r="HEU295" s="730"/>
      <c r="HEV295" s="730"/>
      <c r="HEW295" s="730"/>
      <c r="HEX295" s="730"/>
      <c r="HEY295" s="730"/>
      <c r="HEZ295" s="730"/>
      <c r="HFA295" s="730"/>
      <c r="HFB295" s="730"/>
      <c r="HFC295" s="730"/>
      <c r="HFD295" s="730"/>
      <c r="HFE295" s="730"/>
      <c r="HFF295" s="730"/>
      <c r="HFG295" s="730"/>
      <c r="HFH295" s="730"/>
      <c r="HFI295" s="730"/>
      <c r="HFJ295" s="730"/>
      <c r="HFK295" s="730"/>
      <c r="HFL295" s="730"/>
      <c r="HFM295" s="730"/>
      <c r="HFN295" s="730"/>
      <c r="HFO295" s="730"/>
      <c r="HFP295" s="730"/>
      <c r="HFQ295" s="730"/>
      <c r="HFR295" s="730"/>
      <c r="HFS295" s="730"/>
      <c r="HFT295" s="730"/>
      <c r="HFU295" s="730"/>
      <c r="HFV295" s="730"/>
      <c r="HFW295" s="730"/>
      <c r="HFX295" s="730"/>
      <c r="HFY295" s="730"/>
      <c r="HFZ295" s="730"/>
      <c r="HGA295" s="730"/>
      <c r="HGB295" s="730"/>
      <c r="HGC295" s="730"/>
      <c r="HGD295" s="730"/>
      <c r="HGE295" s="730"/>
      <c r="HGF295" s="730"/>
      <c r="HGG295" s="730"/>
      <c r="HGH295" s="730"/>
      <c r="HGI295" s="730"/>
      <c r="HGJ295" s="730"/>
      <c r="HGK295" s="730"/>
      <c r="HGL295" s="730"/>
      <c r="HGM295" s="730"/>
      <c r="HGN295" s="730"/>
      <c r="HGO295" s="730"/>
      <c r="HGP295" s="730"/>
      <c r="HGQ295" s="730"/>
      <c r="HGR295" s="730"/>
      <c r="HGS295" s="730"/>
      <c r="HGT295" s="730"/>
      <c r="HGU295" s="730"/>
      <c r="HGV295" s="730"/>
      <c r="HGW295" s="730"/>
      <c r="HGX295" s="730"/>
      <c r="HGY295" s="730"/>
      <c r="HGZ295" s="730"/>
      <c r="HHA295" s="730"/>
      <c r="HHB295" s="730"/>
      <c r="HHC295" s="730"/>
      <c r="HHD295" s="730"/>
      <c r="HHE295" s="730"/>
      <c r="HHF295" s="730"/>
      <c r="HHG295" s="730"/>
      <c r="HHH295" s="730"/>
      <c r="HHI295" s="730"/>
      <c r="HHJ295" s="730"/>
      <c r="HHK295" s="730"/>
      <c r="HHL295" s="730"/>
      <c r="HHM295" s="730"/>
      <c r="HHN295" s="730"/>
      <c r="HHO295" s="730"/>
      <c r="HHP295" s="730"/>
      <c r="HHQ295" s="730"/>
      <c r="HHR295" s="730"/>
      <c r="HHS295" s="730"/>
      <c r="HHT295" s="730"/>
      <c r="HHU295" s="730"/>
      <c r="HHV295" s="730"/>
      <c r="HHW295" s="730"/>
      <c r="HHX295" s="730"/>
      <c r="HHY295" s="730"/>
      <c r="HHZ295" s="730"/>
      <c r="HIA295" s="730"/>
      <c r="HIB295" s="730"/>
      <c r="HIC295" s="730"/>
      <c r="HID295" s="730"/>
      <c r="HIE295" s="730"/>
      <c r="HIF295" s="730"/>
      <c r="HIG295" s="730"/>
      <c r="HIH295" s="730"/>
      <c r="HII295" s="730"/>
      <c r="HIJ295" s="730"/>
      <c r="HIK295" s="730"/>
      <c r="HIL295" s="730"/>
      <c r="HIM295" s="730"/>
      <c r="HIN295" s="730"/>
      <c r="HIO295" s="730"/>
      <c r="HIP295" s="730"/>
      <c r="HIQ295" s="730"/>
      <c r="HIR295" s="730"/>
      <c r="HIS295" s="730"/>
      <c r="HIT295" s="730"/>
      <c r="HIU295" s="730"/>
      <c r="HIV295" s="730"/>
      <c r="HIW295" s="730"/>
      <c r="HIX295" s="730"/>
      <c r="HIY295" s="730"/>
      <c r="HIZ295" s="730"/>
      <c r="HJA295" s="730"/>
      <c r="HJB295" s="730"/>
      <c r="HJC295" s="730"/>
      <c r="HJD295" s="730"/>
      <c r="HJE295" s="730"/>
      <c r="HJF295" s="730"/>
      <c r="HJG295" s="730"/>
      <c r="HJH295" s="730"/>
      <c r="HJI295" s="730"/>
      <c r="HJJ295" s="730"/>
      <c r="HJK295" s="730"/>
      <c r="HJL295" s="730"/>
      <c r="HJM295" s="730"/>
      <c r="HJN295" s="730"/>
      <c r="HJO295" s="730"/>
      <c r="HJP295" s="730"/>
      <c r="HJQ295" s="730"/>
      <c r="HJR295" s="730"/>
      <c r="HJS295" s="730"/>
      <c r="HJT295" s="730"/>
      <c r="HJU295" s="730"/>
      <c r="HJV295" s="730"/>
      <c r="HJW295" s="730"/>
      <c r="HJX295" s="730"/>
      <c r="HJY295" s="730"/>
      <c r="HJZ295" s="730"/>
      <c r="HKA295" s="730"/>
      <c r="HKB295" s="730"/>
      <c r="HKC295" s="730"/>
      <c r="HKD295" s="730"/>
      <c r="HKE295" s="730"/>
      <c r="HKF295" s="730"/>
      <c r="HKG295" s="730"/>
      <c r="HKH295" s="730"/>
      <c r="HKI295" s="730"/>
      <c r="HKJ295" s="730"/>
      <c r="HKK295" s="730"/>
      <c r="HKL295" s="730"/>
      <c r="HKM295" s="730"/>
      <c r="HKN295" s="730"/>
      <c r="HKO295" s="730"/>
      <c r="HKP295" s="730"/>
      <c r="HKQ295" s="730"/>
      <c r="HKR295" s="730"/>
      <c r="HKS295" s="730"/>
      <c r="HKT295" s="730"/>
      <c r="HKU295" s="730"/>
      <c r="HKV295" s="730"/>
      <c r="HKW295" s="730"/>
      <c r="HKX295" s="730"/>
      <c r="HKY295" s="730"/>
      <c r="HKZ295" s="730"/>
      <c r="HLA295" s="730"/>
      <c r="HLB295" s="730"/>
      <c r="HLC295" s="730"/>
      <c r="HLD295" s="730"/>
      <c r="HLE295" s="730"/>
      <c r="HLF295" s="730"/>
      <c r="HLG295" s="730"/>
      <c r="HLH295" s="730"/>
      <c r="HLI295" s="730"/>
      <c r="HLJ295" s="730"/>
      <c r="HLK295" s="730"/>
      <c r="HLL295" s="730"/>
      <c r="HLM295" s="730"/>
      <c r="HLN295" s="730"/>
      <c r="HLO295" s="730"/>
      <c r="HLP295" s="730"/>
      <c r="HLQ295" s="730"/>
      <c r="HLR295" s="730"/>
      <c r="HLS295" s="730"/>
      <c r="HLT295" s="730"/>
      <c r="HLU295" s="730"/>
      <c r="HLV295" s="730"/>
      <c r="HLW295" s="730"/>
      <c r="HLX295" s="730"/>
      <c r="HLY295" s="730"/>
      <c r="HLZ295" s="730"/>
      <c r="HMA295" s="730"/>
      <c r="HMB295" s="730"/>
      <c r="HMC295" s="730"/>
      <c r="HMD295" s="730"/>
      <c r="HME295" s="730"/>
      <c r="HMF295" s="730"/>
      <c r="HMG295" s="730"/>
      <c r="HMH295" s="730"/>
      <c r="HMI295" s="730"/>
      <c r="HMJ295" s="730"/>
      <c r="HMK295" s="730"/>
      <c r="HML295" s="730"/>
      <c r="HMM295" s="730"/>
      <c r="HMN295" s="730"/>
      <c r="HMO295" s="730"/>
      <c r="HMP295" s="730"/>
      <c r="HMQ295" s="730"/>
      <c r="HMR295" s="730"/>
      <c r="HMS295" s="730"/>
      <c r="HMT295" s="730"/>
      <c r="HMU295" s="730"/>
      <c r="HMV295" s="730"/>
      <c r="HMW295" s="730"/>
      <c r="HMX295" s="730"/>
      <c r="HMY295" s="730"/>
      <c r="HMZ295" s="730"/>
      <c r="HNA295" s="730"/>
      <c r="HNB295" s="730"/>
      <c r="HNC295" s="730"/>
      <c r="HND295" s="730"/>
      <c r="HNE295" s="730"/>
      <c r="HNF295" s="730"/>
      <c r="HNG295" s="730"/>
      <c r="HNH295" s="730"/>
      <c r="HNI295" s="730"/>
      <c r="HNJ295" s="730"/>
      <c r="HNK295" s="730"/>
      <c r="HNL295" s="730"/>
      <c r="HNM295" s="730"/>
      <c r="HNN295" s="730"/>
      <c r="HNO295" s="730"/>
      <c r="HNP295" s="730"/>
      <c r="HNQ295" s="730"/>
      <c r="HNR295" s="730"/>
      <c r="HNS295" s="730"/>
      <c r="HNT295" s="730"/>
      <c r="HNU295" s="730"/>
      <c r="HNV295" s="730"/>
      <c r="HNW295" s="730"/>
      <c r="HNX295" s="730"/>
      <c r="HNY295" s="730"/>
      <c r="HNZ295" s="730"/>
      <c r="HOA295" s="730"/>
      <c r="HOB295" s="730"/>
      <c r="HOC295" s="730"/>
      <c r="HOD295" s="730"/>
      <c r="HOE295" s="730"/>
      <c r="HOF295" s="730"/>
      <c r="HOG295" s="730"/>
      <c r="HOH295" s="730"/>
      <c r="HOI295" s="730"/>
      <c r="HOJ295" s="730"/>
      <c r="HOK295" s="730"/>
      <c r="HOL295" s="730"/>
      <c r="HOM295" s="730"/>
      <c r="HON295" s="730"/>
      <c r="HOO295" s="730"/>
      <c r="HOP295" s="730"/>
      <c r="HOQ295" s="730"/>
      <c r="HOR295" s="730"/>
      <c r="HOS295" s="730"/>
      <c r="HOT295" s="730"/>
      <c r="HOU295" s="730"/>
      <c r="HOV295" s="730"/>
      <c r="HOW295" s="730"/>
      <c r="HOX295" s="730"/>
      <c r="HOY295" s="730"/>
      <c r="HOZ295" s="730"/>
      <c r="HPA295" s="730"/>
      <c r="HPB295" s="730"/>
      <c r="HPC295" s="730"/>
      <c r="HPD295" s="730"/>
      <c r="HPE295" s="730"/>
      <c r="HPF295" s="730"/>
      <c r="HPG295" s="730"/>
      <c r="HPH295" s="730"/>
      <c r="HPI295" s="730"/>
      <c r="HPJ295" s="730"/>
      <c r="HPK295" s="730"/>
      <c r="HPL295" s="730"/>
      <c r="HPM295" s="730"/>
      <c r="HPN295" s="730"/>
      <c r="HPO295" s="730"/>
      <c r="HPP295" s="730"/>
      <c r="HPQ295" s="730"/>
      <c r="HPR295" s="730"/>
      <c r="HPS295" s="730"/>
      <c r="HPT295" s="730"/>
      <c r="HPU295" s="730"/>
      <c r="HPV295" s="730"/>
      <c r="HPW295" s="730"/>
      <c r="HPX295" s="730"/>
      <c r="HPY295" s="730"/>
      <c r="HPZ295" s="730"/>
      <c r="HQA295" s="730"/>
      <c r="HQB295" s="730"/>
      <c r="HQC295" s="730"/>
      <c r="HQD295" s="730"/>
      <c r="HQE295" s="730"/>
      <c r="HQF295" s="730"/>
      <c r="HQG295" s="730"/>
      <c r="HQH295" s="730"/>
      <c r="HQI295" s="730"/>
      <c r="HQJ295" s="730"/>
      <c r="HQK295" s="730"/>
      <c r="HQL295" s="730"/>
      <c r="HQM295" s="730"/>
      <c r="HQN295" s="730"/>
      <c r="HQO295" s="730"/>
      <c r="HQP295" s="730"/>
      <c r="HQQ295" s="730"/>
      <c r="HQR295" s="730"/>
      <c r="HQS295" s="730"/>
      <c r="HQT295" s="730"/>
      <c r="HQU295" s="730"/>
      <c r="HQV295" s="730"/>
      <c r="HQW295" s="730"/>
      <c r="HQX295" s="730"/>
      <c r="HQY295" s="730"/>
      <c r="HQZ295" s="730"/>
      <c r="HRA295" s="730"/>
      <c r="HRB295" s="730"/>
      <c r="HRC295" s="730"/>
      <c r="HRD295" s="730"/>
      <c r="HRE295" s="730"/>
      <c r="HRF295" s="730"/>
      <c r="HRG295" s="730"/>
      <c r="HRH295" s="730"/>
      <c r="HRI295" s="730"/>
      <c r="HRJ295" s="730"/>
      <c r="HRK295" s="730"/>
      <c r="HRL295" s="730"/>
      <c r="HRM295" s="730"/>
      <c r="HRN295" s="730"/>
      <c r="HRO295" s="730"/>
      <c r="HRP295" s="730"/>
      <c r="HRQ295" s="730"/>
      <c r="HRR295" s="730"/>
      <c r="HRS295" s="730"/>
      <c r="HRT295" s="730"/>
      <c r="HRU295" s="730"/>
      <c r="HRV295" s="730"/>
      <c r="HRW295" s="730"/>
      <c r="HRX295" s="730"/>
      <c r="HRY295" s="730"/>
      <c r="HRZ295" s="730"/>
      <c r="HSA295" s="730"/>
      <c r="HSB295" s="730"/>
      <c r="HSC295" s="730"/>
      <c r="HSD295" s="730"/>
      <c r="HSE295" s="730"/>
      <c r="HSF295" s="730"/>
      <c r="HSG295" s="730"/>
      <c r="HSH295" s="730"/>
      <c r="HSI295" s="730"/>
      <c r="HSJ295" s="730"/>
      <c r="HSK295" s="730"/>
      <c r="HSL295" s="730"/>
      <c r="HSM295" s="730"/>
      <c r="HSN295" s="730"/>
      <c r="HSO295" s="730"/>
      <c r="HSP295" s="730"/>
      <c r="HSQ295" s="730"/>
      <c r="HSR295" s="730"/>
      <c r="HSS295" s="730"/>
      <c r="HST295" s="730"/>
      <c r="HSU295" s="730"/>
      <c r="HSV295" s="730"/>
      <c r="HSW295" s="730"/>
      <c r="HSX295" s="730"/>
      <c r="HSY295" s="730"/>
      <c r="HSZ295" s="730"/>
      <c r="HTA295" s="730"/>
      <c r="HTB295" s="730"/>
      <c r="HTC295" s="730"/>
      <c r="HTD295" s="730"/>
      <c r="HTE295" s="730"/>
      <c r="HTF295" s="730"/>
      <c r="HTG295" s="730"/>
      <c r="HTH295" s="730"/>
      <c r="HTI295" s="730"/>
      <c r="HTJ295" s="730"/>
      <c r="HTK295" s="730"/>
      <c r="HTL295" s="730"/>
      <c r="HTM295" s="730"/>
      <c r="HTN295" s="730"/>
      <c r="HTO295" s="730"/>
      <c r="HTP295" s="730"/>
      <c r="HTQ295" s="730"/>
      <c r="HTR295" s="730"/>
      <c r="HTS295" s="730"/>
      <c r="HTT295" s="730"/>
      <c r="HTU295" s="730"/>
      <c r="HTV295" s="730"/>
      <c r="HTW295" s="730"/>
      <c r="HTX295" s="730"/>
      <c r="HTY295" s="730"/>
      <c r="HTZ295" s="730"/>
      <c r="HUA295" s="730"/>
      <c r="HUB295" s="730"/>
      <c r="HUC295" s="730"/>
      <c r="HUD295" s="730"/>
      <c r="HUE295" s="730"/>
      <c r="HUF295" s="730"/>
      <c r="HUG295" s="730"/>
      <c r="HUH295" s="730"/>
      <c r="HUI295" s="730"/>
      <c r="HUJ295" s="730"/>
      <c r="HUK295" s="730"/>
      <c r="HUL295" s="730"/>
      <c r="HUM295" s="730"/>
      <c r="HUN295" s="730"/>
      <c r="HUO295" s="730"/>
      <c r="HUP295" s="730"/>
      <c r="HUQ295" s="730"/>
      <c r="HUR295" s="730"/>
      <c r="HUS295" s="730"/>
      <c r="HUT295" s="730"/>
      <c r="HUU295" s="730"/>
      <c r="HUV295" s="730"/>
      <c r="HUW295" s="730"/>
      <c r="HUX295" s="730"/>
      <c r="HUY295" s="730"/>
      <c r="HUZ295" s="730"/>
      <c r="HVA295" s="730"/>
      <c r="HVB295" s="730"/>
      <c r="HVC295" s="730"/>
      <c r="HVD295" s="730"/>
      <c r="HVE295" s="730"/>
      <c r="HVF295" s="730"/>
      <c r="HVG295" s="730"/>
      <c r="HVH295" s="730"/>
      <c r="HVI295" s="730"/>
      <c r="HVJ295" s="730"/>
      <c r="HVK295" s="730"/>
      <c r="HVL295" s="730"/>
      <c r="HVM295" s="730"/>
      <c r="HVN295" s="730"/>
      <c r="HVO295" s="730"/>
      <c r="HVP295" s="730"/>
      <c r="HVQ295" s="730"/>
      <c r="HVR295" s="730"/>
      <c r="HVS295" s="730"/>
      <c r="HVT295" s="730"/>
      <c r="HVU295" s="730"/>
      <c r="HVV295" s="730"/>
      <c r="HVW295" s="730"/>
      <c r="HVX295" s="730"/>
      <c r="HVY295" s="730"/>
      <c r="HVZ295" s="730"/>
      <c r="HWA295" s="730"/>
      <c r="HWB295" s="730"/>
      <c r="HWC295" s="730"/>
      <c r="HWD295" s="730"/>
      <c r="HWE295" s="730"/>
      <c r="HWF295" s="730"/>
      <c r="HWG295" s="730"/>
      <c r="HWH295" s="730"/>
      <c r="HWI295" s="730"/>
      <c r="HWJ295" s="730"/>
      <c r="HWK295" s="730"/>
      <c r="HWL295" s="730"/>
      <c r="HWM295" s="730"/>
      <c r="HWN295" s="730"/>
      <c r="HWO295" s="730"/>
      <c r="HWP295" s="730"/>
      <c r="HWQ295" s="730"/>
      <c r="HWR295" s="730"/>
      <c r="HWS295" s="730"/>
      <c r="HWT295" s="730"/>
      <c r="HWU295" s="730"/>
      <c r="HWV295" s="730"/>
      <c r="HWW295" s="730"/>
      <c r="HWX295" s="730"/>
      <c r="HWY295" s="730"/>
      <c r="HWZ295" s="730"/>
      <c r="HXA295" s="730"/>
      <c r="HXB295" s="730"/>
      <c r="HXC295" s="730"/>
      <c r="HXD295" s="730"/>
      <c r="HXE295" s="730"/>
      <c r="HXF295" s="730"/>
      <c r="HXG295" s="730"/>
      <c r="HXH295" s="730"/>
      <c r="HXI295" s="730"/>
      <c r="HXJ295" s="730"/>
      <c r="HXK295" s="730"/>
      <c r="HXL295" s="730"/>
      <c r="HXM295" s="730"/>
      <c r="HXN295" s="730"/>
      <c r="HXO295" s="730"/>
      <c r="HXP295" s="730"/>
      <c r="HXQ295" s="730"/>
      <c r="HXR295" s="730"/>
      <c r="HXS295" s="730"/>
      <c r="HXT295" s="730"/>
      <c r="HXU295" s="730"/>
      <c r="HXV295" s="730"/>
      <c r="HXW295" s="730"/>
      <c r="HXX295" s="730"/>
      <c r="HXY295" s="730"/>
      <c r="HXZ295" s="730"/>
      <c r="HYA295" s="730"/>
      <c r="HYB295" s="730"/>
      <c r="HYC295" s="730"/>
      <c r="HYD295" s="730"/>
      <c r="HYE295" s="730"/>
      <c r="HYF295" s="730"/>
      <c r="HYG295" s="730"/>
      <c r="HYH295" s="730"/>
      <c r="HYI295" s="730"/>
      <c r="HYJ295" s="730"/>
      <c r="HYK295" s="730"/>
      <c r="HYL295" s="730"/>
      <c r="HYM295" s="730"/>
      <c r="HYN295" s="730"/>
      <c r="HYO295" s="730"/>
      <c r="HYP295" s="730"/>
      <c r="HYQ295" s="730"/>
      <c r="HYR295" s="730"/>
      <c r="HYS295" s="730"/>
      <c r="HYT295" s="730"/>
      <c r="HYU295" s="730"/>
      <c r="HYV295" s="730"/>
      <c r="HYW295" s="730"/>
      <c r="HYX295" s="730"/>
      <c r="HYY295" s="730"/>
      <c r="HYZ295" s="730"/>
      <c r="HZA295" s="730"/>
      <c r="HZB295" s="730"/>
      <c r="HZC295" s="730"/>
      <c r="HZD295" s="730"/>
      <c r="HZE295" s="730"/>
      <c r="HZF295" s="730"/>
      <c r="HZG295" s="730"/>
      <c r="HZH295" s="730"/>
      <c r="HZI295" s="730"/>
      <c r="HZJ295" s="730"/>
      <c r="HZK295" s="730"/>
      <c r="HZL295" s="730"/>
      <c r="HZM295" s="730"/>
      <c r="HZN295" s="730"/>
      <c r="HZO295" s="730"/>
      <c r="HZP295" s="730"/>
      <c r="HZQ295" s="730"/>
      <c r="HZR295" s="730"/>
      <c r="HZS295" s="730"/>
      <c r="HZT295" s="730"/>
      <c r="HZU295" s="730"/>
      <c r="HZV295" s="730"/>
      <c r="HZW295" s="730"/>
      <c r="HZX295" s="730"/>
      <c r="HZY295" s="730"/>
      <c r="HZZ295" s="730"/>
      <c r="IAA295" s="730"/>
      <c r="IAB295" s="730"/>
      <c r="IAC295" s="730"/>
      <c r="IAD295" s="730"/>
      <c r="IAE295" s="730"/>
      <c r="IAF295" s="730"/>
      <c r="IAG295" s="730"/>
      <c r="IAH295" s="730"/>
      <c r="IAI295" s="730"/>
      <c r="IAJ295" s="730"/>
      <c r="IAK295" s="730"/>
      <c r="IAL295" s="730"/>
      <c r="IAM295" s="730"/>
      <c r="IAN295" s="730"/>
      <c r="IAO295" s="730"/>
      <c r="IAP295" s="730"/>
      <c r="IAQ295" s="730"/>
      <c r="IAR295" s="730"/>
      <c r="IAS295" s="730"/>
      <c r="IAT295" s="730"/>
      <c r="IAU295" s="730"/>
      <c r="IAV295" s="730"/>
      <c r="IAW295" s="730"/>
      <c r="IAX295" s="730"/>
      <c r="IAY295" s="730"/>
      <c r="IAZ295" s="730"/>
      <c r="IBA295" s="730"/>
      <c r="IBB295" s="730"/>
      <c r="IBC295" s="730"/>
      <c r="IBD295" s="730"/>
      <c r="IBE295" s="730"/>
      <c r="IBF295" s="730"/>
      <c r="IBG295" s="730"/>
      <c r="IBH295" s="730"/>
      <c r="IBI295" s="730"/>
      <c r="IBJ295" s="730"/>
      <c r="IBK295" s="730"/>
      <c r="IBL295" s="730"/>
      <c r="IBM295" s="730"/>
      <c r="IBN295" s="730"/>
      <c r="IBO295" s="730"/>
      <c r="IBP295" s="730"/>
      <c r="IBQ295" s="730"/>
      <c r="IBR295" s="730"/>
      <c r="IBS295" s="730"/>
      <c r="IBT295" s="730"/>
      <c r="IBU295" s="730"/>
      <c r="IBV295" s="730"/>
      <c r="IBW295" s="730"/>
      <c r="IBX295" s="730"/>
      <c r="IBY295" s="730"/>
      <c r="IBZ295" s="730"/>
      <c r="ICA295" s="730"/>
      <c r="ICB295" s="730"/>
      <c r="ICC295" s="730"/>
      <c r="ICD295" s="730"/>
      <c r="ICE295" s="730"/>
      <c r="ICF295" s="730"/>
      <c r="ICG295" s="730"/>
      <c r="ICH295" s="730"/>
      <c r="ICI295" s="730"/>
      <c r="ICJ295" s="730"/>
      <c r="ICK295" s="730"/>
      <c r="ICL295" s="730"/>
      <c r="ICM295" s="730"/>
      <c r="ICN295" s="730"/>
      <c r="ICO295" s="730"/>
      <c r="ICP295" s="730"/>
      <c r="ICQ295" s="730"/>
      <c r="ICR295" s="730"/>
      <c r="ICS295" s="730"/>
      <c r="ICT295" s="730"/>
      <c r="ICU295" s="730"/>
      <c r="ICV295" s="730"/>
      <c r="ICW295" s="730"/>
      <c r="ICX295" s="730"/>
      <c r="ICY295" s="730"/>
      <c r="ICZ295" s="730"/>
      <c r="IDA295" s="730"/>
      <c r="IDB295" s="730"/>
      <c r="IDC295" s="730"/>
      <c r="IDD295" s="730"/>
      <c r="IDE295" s="730"/>
      <c r="IDF295" s="730"/>
      <c r="IDG295" s="730"/>
      <c r="IDH295" s="730"/>
      <c r="IDI295" s="730"/>
      <c r="IDJ295" s="730"/>
      <c r="IDK295" s="730"/>
      <c r="IDL295" s="730"/>
      <c r="IDM295" s="730"/>
      <c r="IDN295" s="730"/>
      <c r="IDO295" s="730"/>
      <c r="IDP295" s="730"/>
      <c r="IDQ295" s="730"/>
      <c r="IDR295" s="730"/>
      <c r="IDS295" s="730"/>
      <c r="IDT295" s="730"/>
      <c r="IDU295" s="730"/>
      <c r="IDV295" s="730"/>
      <c r="IDW295" s="730"/>
      <c r="IDX295" s="730"/>
      <c r="IDY295" s="730"/>
      <c r="IDZ295" s="730"/>
      <c r="IEA295" s="730"/>
      <c r="IEB295" s="730"/>
      <c r="IEC295" s="730"/>
      <c r="IED295" s="730"/>
      <c r="IEE295" s="730"/>
      <c r="IEF295" s="730"/>
      <c r="IEG295" s="730"/>
      <c r="IEH295" s="730"/>
      <c r="IEI295" s="730"/>
      <c r="IEJ295" s="730"/>
      <c r="IEK295" s="730"/>
      <c r="IEL295" s="730"/>
      <c r="IEM295" s="730"/>
      <c r="IEN295" s="730"/>
      <c r="IEO295" s="730"/>
      <c r="IEP295" s="730"/>
      <c r="IEQ295" s="730"/>
      <c r="IER295" s="730"/>
      <c r="IES295" s="730"/>
      <c r="IET295" s="730"/>
      <c r="IEU295" s="730"/>
      <c r="IEV295" s="730"/>
      <c r="IEW295" s="730"/>
      <c r="IEX295" s="730"/>
      <c r="IEY295" s="730"/>
      <c r="IEZ295" s="730"/>
      <c r="IFA295" s="730"/>
      <c r="IFB295" s="730"/>
      <c r="IFC295" s="730"/>
      <c r="IFD295" s="730"/>
      <c r="IFE295" s="730"/>
      <c r="IFF295" s="730"/>
      <c r="IFG295" s="730"/>
      <c r="IFH295" s="730"/>
      <c r="IFI295" s="730"/>
      <c r="IFJ295" s="730"/>
      <c r="IFK295" s="730"/>
      <c r="IFL295" s="730"/>
      <c r="IFM295" s="730"/>
      <c r="IFN295" s="730"/>
      <c r="IFO295" s="730"/>
      <c r="IFP295" s="730"/>
      <c r="IFQ295" s="730"/>
      <c r="IFR295" s="730"/>
      <c r="IFS295" s="730"/>
      <c r="IFT295" s="730"/>
      <c r="IFU295" s="730"/>
      <c r="IFV295" s="730"/>
      <c r="IFW295" s="730"/>
      <c r="IFX295" s="730"/>
      <c r="IFY295" s="730"/>
      <c r="IFZ295" s="730"/>
      <c r="IGA295" s="730"/>
      <c r="IGB295" s="730"/>
      <c r="IGC295" s="730"/>
      <c r="IGD295" s="730"/>
      <c r="IGE295" s="730"/>
      <c r="IGF295" s="730"/>
      <c r="IGG295" s="730"/>
      <c r="IGH295" s="730"/>
      <c r="IGI295" s="730"/>
      <c r="IGJ295" s="730"/>
      <c r="IGK295" s="730"/>
      <c r="IGL295" s="730"/>
      <c r="IGM295" s="730"/>
      <c r="IGN295" s="730"/>
      <c r="IGO295" s="730"/>
      <c r="IGP295" s="730"/>
      <c r="IGQ295" s="730"/>
      <c r="IGR295" s="730"/>
      <c r="IGS295" s="730"/>
      <c r="IGT295" s="730"/>
      <c r="IGU295" s="730"/>
      <c r="IGV295" s="730"/>
      <c r="IGW295" s="730"/>
      <c r="IGX295" s="730"/>
      <c r="IGY295" s="730"/>
      <c r="IGZ295" s="730"/>
      <c r="IHA295" s="730"/>
      <c r="IHB295" s="730"/>
      <c r="IHC295" s="730"/>
      <c r="IHD295" s="730"/>
      <c r="IHE295" s="730"/>
      <c r="IHF295" s="730"/>
      <c r="IHG295" s="730"/>
      <c r="IHH295" s="730"/>
      <c r="IHI295" s="730"/>
      <c r="IHJ295" s="730"/>
      <c r="IHK295" s="730"/>
      <c r="IHL295" s="730"/>
      <c r="IHM295" s="730"/>
      <c r="IHN295" s="730"/>
      <c r="IHO295" s="730"/>
      <c r="IHP295" s="730"/>
      <c r="IHQ295" s="730"/>
      <c r="IHR295" s="730"/>
      <c r="IHS295" s="730"/>
      <c r="IHT295" s="730"/>
      <c r="IHU295" s="730"/>
      <c r="IHV295" s="730"/>
      <c r="IHW295" s="730"/>
      <c r="IHX295" s="730"/>
      <c r="IHY295" s="730"/>
      <c r="IHZ295" s="730"/>
      <c r="IIA295" s="730"/>
      <c r="IIB295" s="730"/>
      <c r="IIC295" s="730"/>
      <c r="IID295" s="730"/>
      <c r="IIE295" s="730"/>
      <c r="IIF295" s="730"/>
      <c r="IIG295" s="730"/>
      <c r="IIH295" s="730"/>
      <c r="III295" s="730"/>
      <c r="IIJ295" s="730"/>
      <c r="IIK295" s="730"/>
      <c r="IIL295" s="730"/>
      <c r="IIM295" s="730"/>
      <c r="IIN295" s="730"/>
      <c r="IIO295" s="730"/>
      <c r="IIP295" s="730"/>
      <c r="IIQ295" s="730"/>
      <c r="IIR295" s="730"/>
      <c r="IIS295" s="730"/>
      <c r="IIT295" s="730"/>
      <c r="IIU295" s="730"/>
      <c r="IIV295" s="730"/>
      <c r="IIW295" s="730"/>
      <c r="IIX295" s="730"/>
      <c r="IIY295" s="730"/>
      <c r="IIZ295" s="730"/>
      <c r="IJA295" s="730"/>
      <c r="IJB295" s="730"/>
      <c r="IJC295" s="730"/>
      <c r="IJD295" s="730"/>
      <c r="IJE295" s="730"/>
      <c r="IJF295" s="730"/>
      <c r="IJG295" s="730"/>
      <c r="IJH295" s="730"/>
      <c r="IJI295" s="730"/>
      <c r="IJJ295" s="730"/>
      <c r="IJK295" s="730"/>
      <c r="IJL295" s="730"/>
      <c r="IJM295" s="730"/>
      <c r="IJN295" s="730"/>
      <c r="IJO295" s="730"/>
      <c r="IJP295" s="730"/>
      <c r="IJQ295" s="730"/>
      <c r="IJR295" s="730"/>
      <c r="IJS295" s="730"/>
      <c r="IJT295" s="730"/>
      <c r="IJU295" s="730"/>
      <c r="IJV295" s="730"/>
      <c r="IJW295" s="730"/>
      <c r="IJX295" s="730"/>
      <c r="IJY295" s="730"/>
      <c r="IJZ295" s="730"/>
      <c r="IKA295" s="730"/>
      <c r="IKB295" s="730"/>
      <c r="IKC295" s="730"/>
      <c r="IKD295" s="730"/>
      <c r="IKE295" s="730"/>
      <c r="IKF295" s="730"/>
      <c r="IKG295" s="730"/>
      <c r="IKH295" s="730"/>
      <c r="IKI295" s="730"/>
      <c r="IKJ295" s="730"/>
      <c r="IKK295" s="730"/>
      <c r="IKL295" s="730"/>
      <c r="IKM295" s="730"/>
      <c r="IKN295" s="730"/>
      <c r="IKO295" s="730"/>
      <c r="IKP295" s="730"/>
      <c r="IKQ295" s="730"/>
      <c r="IKR295" s="730"/>
      <c r="IKS295" s="730"/>
      <c r="IKT295" s="730"/>
      <c r="IKU295" s="730"/>
      <c r="IKV295" s="730"/>
      <c r="IKW295" s="730"/>
      <c r="IKX295" s="730"/>
      <c r="IKY295" s="730"/>
      <c r="IKZ295" s="730"/>
      <c r="ILA295" s="730"/>
      <c r="ILB295" s="730"/>
      <c r="ILC295" s="730"/>
      <c r="ILD295" s="730"/>
      <c r="ILE295" s="730"/>
      <c r="ILF295" s="730"/>
      <c r="ILG295" s="730"/>
      <c r="ILH295" s="730"/>
      <c r="ILI295" s="730"/>
      <c r="ILJ295" s="730"/>
      <c r="ILK295" s="730"/>
      <c r="ILL295" s="730"/>
      <c r="ILM295" s="730"/>
      <c r="ILN295" s="730"/>
      <c r="ILO295" s="730"/>
      <c r="ILP295" s="730"/>
      <c r="ILQ295" s="730"/>
      <c r="ILR295" s="730"/>
      <c r="ILS295" s="730"/>
      <c r="ILT295" s="730"/>
      <c r="ILU295" s="730"/>
      <c r="ILV295" s="730"/>
      <c r="ILW295" s="730"/>
      <c r="ILX295" s="730"/>
      <c r="ILY295" s="730"/>
      <c r="ILZ295" s="730"/>
      <c r="IMA295" s="730"/>
      <c r="IMB295" s="730"/>
      <c r="IMC295" s="730"/>
      <c r="IMD295" s="730"/>
      <c r="IME295" s="730"/>
      <c r="IMF295" s="730"/>
      <c r="IMG295" s="730"/>
      <c r="IMH295" s="730"/>
      <c r="IMI295" s="730"/>
      <c r="IMJ295" s="730"/>
      <c r="IMK295" s="730"/>
      <c r="IML295" s="730"/>
      <c r="IMM295" s="730"/>
      <c r="IMN295" s="730"/>
      <c r="IMO295" s="730"/>
      <c r="IMP295" s="730"/>
      <c r="IMQ295" s="730"/>
      <c r="IMR295" s="730"/>
      <c r="IMS295" s="730"/>
      <c r="IMT295" s="730"/>
      <c r="IMU295" s="730"/>
      <c r="IMV295" s="730"/>
      <c r="IMW295" s="730"/>
      <c r="IMX295" s="730"/>
      <c r="IMY295" s="730"/>
      <c r="IMZ295" s="730"/>
      <c r="INA295" s="730"/>
      <c r="INB295" s="730"/>
      <c r="INC295" s="730"/>
      <c r="IND295" s="730"/>
      <c r="INE295" s="730"/>
      <c r="INF295" s="730"/>
      <c r="ING295" s="730"/>
      <c r="INH295" s="730"/>
      <c r="INI295" s="730"/>
      <c r="INJ295" s="730"/>
      <c r="INK295" s="730"/>
      <c r="INL295" s="730"/>
      <c r="INM295" s="730"/>
      <c r="INN295" s="730"/>
      <c r="INO295" s="730"/>
      <c r="INP295" s="730"/>
      <c r="INQ295" s="730"/>
      <c r="INR295" s="730"/>
      <c r="INS295" s="730"/>
      <c r="INT295" s="730"/>
      <c r="INU295" s="730"/>
      <c r="INV295" s="730"/>
      <c r="INW295" s="730"/>
      <c r="INX295" s="730"/>
      <c r="INY295" s="730"/>
      <c r="INZ295" s="730"/>
      <c r="IOA295" s="730"/>
      <c r="IOB295" s="730"/>
      <c r="IOC295" s="730"/>
      <c r="IOD295" s="730"/>
      <c r="IOE295" s="730"/>
      <c r="IOF295" s="730"/>
      <c r="IOG295" s="730"/>
      <c r="IOH295" s="730"/>
      <c r="IOI295" s="730"/>
      <c r="IOJ295" s="730"/>
      <c r="IOK295" s="730"/>
      <c r="IOL295" s="730"/>
      <c r="IOM295" s="730"/>
      <c r="ION295" s="730"/>
      <c r="IOO295" s="730"/>
      <c r="IOP295" s="730"/>
      <c r="IOQ295" s="730"/>
      <c r="IOR295" s="730"/>
      <c r="IOS295" s="730"/>
      <c r="IOT295" s="730"/>
      <c r="IOU295" s="730"/>
      <c r="IOV295" s="730"/>
      <c r="IOW295" s="730"/>
      <c r="IOX295" s="730"/>
      <c r="IOY295" s="730"/>
      <c r="IOZ295" s="730"/>
      <c r="IPA295" s="730"/>
      <c r="IPB295" s="730"/>
      <c r="IPC295" s="730"/>
      <c r="IPD295" s="730"/>
      <c r="IPE295" s="730"/>
      <c r="IPF295" s="730"/>
      <c r="IPG295" s="730"/>
      <c r="IPH295" s="730"/>
      <c r="IPI295" s="730"/>
      <c r="IPJ295" s="730"/>
      <c r="IPK295" s="730"/>
      <c r="IPL295" s="730"/>
      <c r="IPM295" s="730"/>
      <c r="IPN295" s="730"/>
      <c r="IPO295" s="730"/>
      <c r="IPP295" s="730"/>
      <c r="IPQ295" s="730"/>
      <c r="IPR295" s="730"/>
      <c r="IPS295" s="730"/>
      <c r="IPT295" s="730"/>
      <c r="IPU295" s="730"/>
      <c r="IPV295" s="730"/>
      <c r="IPW295" s="730"/>
      <c r="IPX295" s="730"/>
      <c r="IPY295" s="730"/>
      <c r="IPZ295" s="730"/>
      <c r="IQA295" s="730"/>
      <c r="IQB295" s="730"/>
      <c r="IQC295" s="730"/>
      <c r="IQD295" s="730"/>
      <c r="IQE295" s="730"/>
      <c r="IQF295" s="730"/>
      <c r="IQG295" s="730"/>
      <c r="IQH295" s="730"/>
      <c r="IQI295" s="730"/>
      <c r="IQJ295" s="730"/>
      <c r="IQK295" s="730"/>
      <c r="IQL295" s="730"/>
      <c r="IQM295" s="730"/>
      <c r="IQN295" s="730"/>
      <c r="IQO295" s="730"/>
      <c r="IQP295" s="730"/>
      <c r="IQQ295" s="730"/>
      <c r="IQR295" s="730"/>
      <c r="IQS295" s="730"/>
      <c r="IQT295" s="730"/>
      <c r="IQU295" s="730"/>
      <c r="IQV295" s="730"/>
      <c r="IQW295" s="730"/>
      <c r="IQX295" s="730"/>
      <c r="IQY295" s="730"/>
      <c r="IQZ295" s="730"/>
      <c r="IRA295" s="730"/>
      <c r="IRB295" s="730"/>
      <c r="IRC295" s="730"/>
      <c r="IRD295" s="730"/>
      <c r="IRE295" s="730"/>
      <c r="IRF295" s="730"/>
      <c r="IRG295" s="730"/>
      <c r="IRH295" s="730"/>
      <c r="IRI295" s="730"/>
      <c r="IRJ295" s="730"/>
      <c r="IRK295" s="730"/>
      <c r="IRL295" s="730"/>
      <c r="IRM295" s="730"/>
      <c r="IRN295" s="730"/>
      <c r="IRO295" s="730"/>
      <c r="IRP295" s="730"/>
      <c r="IRQ295" s="730"/>
      <c r="IRR295" s="730"/>
      <c r="IRS295" s="730"/>
      <c r="IRT295" s="730"/>
      <c r="IRU295" s="730"/>
      <c r="IRV295" s="730"/>
      <c r="IRW295" s="730"/>
      <c r="IRX295" s="730"/>
      <c r="IRY295" s="730"/>
      <c r="IRZ295" s="730"/>
      <c r="ISA295" s="730"/>
      <c r="ISB295" s="730"/>
      <c r="ISC295" s="730"/>
      <c r="ISD295" s="730"/>
      <c r="ISE295" s="730"/>
      <c r="ISF295" s="730"/>
      <c r="ISG295" s="730"/>
      <c r="ISH295" s="730"/>
      <c r="ISI295" s="730"/>
      <c r="ISJ295" s="730"/>
      <c r="ISK295" s="730"/>
      <c r="ISL295" s="730"/>
      <c r="ISM295" s="730"/>
      <c r="ISN295" s="730"/>
      <c r="ISO295" s="730"/>
      <c r="ISP295" s="730"/>
      <c r="ISQ295" s="730"/>
      <c r="ISR295" s="730"/>
      <c r="ISS295" s="730"/>
      <c r="IST295" s="730"/>
      <c r="ISU295" s="730"/>
      <c r="ISV295" s="730"/>
      <c r="ISW295" s="730"/>
      <c r="ISX295" s="730"/>
      <c r="ISY295" s="730"/>
      <c r="ISZ295" s="730"/>
      <c r="ITA295" s="730"/>
      <c r="ITB295" s="730"/>
      <c r="ITC295" s="730"/>
      <c r="ITD295" s="730"/>
      <c r="ITE295" s="730"/>
      <c r="ITF295" s="730"/>
      <c r="ITG295" s="730"/>
      <c r="ITH295" s="730"/>
      <c r="ITI295" s="730"/>
      <c r="ITJ295" s="730"/>
      <c r="ITK295" s="730"/>
      <c r="ITL295" s="730"/>
      <c r="ITM295" s="730"/>
      <c r="ITN295" s="730"/>
      <c r="ITO295" s="730"/>
      <c r="ITP295" s="730"/>
      <c r="ITQ295" s="730"/>
      <c r="ITR295" s="730"/>
      <c r="ITS295" s="730"/>
      <c r="ITT295" s="730"/>
      <c r="ITU295" s="730"/>
      <c r="ITV295" s="730"/>
      <c r="ITW295" s="730"/>
      <c r="ITX295" s="730"/>
      <c r="ITY295" s="730"/>
      <c r="ITZ295" s="730"/>
      <c r="IUA295" s="730"/>
      <c r="IUB295" s="730"/>
      <c r="IUC295" s="730"/>
      <c r="IUD295" s="730"/>
      <c r="IUE295" s="730"/>
      <c r="IUF295" s="730"/>
      <c r="IUG295" s="730"/>
      <c r="IUH295" s="730"/>
      <c r="IUI295" s="730"/>
      <c r="IUJ295" s="730"/>
      <c r="IUK295" s="730"/>
      <c r="IUL295" s="730"/>
      <c r="IUM295" s="730"/>
      <c r="IUN295" s="730"/>
      <c r="IUO295" s="730"/>
      <c r="IUP295" s="730"/>
      <c r="IUQ295" s="730"/>
      <c r="IUR295" s="730"/>
      <c r="IUS295" s="730"/>
      <c r="IUT295" s="730"/>
      <c r="IUU295" s="730"/>
      <c r="IUV295" s="730"/>
      <c r="IUW295" s="730"/>
      <c r="IUX295" s="730"/>
      <c r="IUY295" s="730"/>
      <c r="IUZ295" s="730"/>
      <c r="IVA295" s="730"/>
      <c r="IVB295" s="730"/>
      <c r="IVC295" s="730"/>
      <c r="IVD295" s="730"/>
      <c r="IVE295" s="730"/>
      <c r="IVF295" s="730"/>
      <c r="IVG295" s="730"/>
      <c r="IVH295" s="730"/>
      <c r="IVI295" s="730"/>
      <c r="IVJ295" s="730"/>
      <c r="IVK295" s="730"/>
      <c r="IVL295" s="730"/>
      <c r="IVM295" s="730"/>
      <c r="IVN295" s="730"/>
      <c r="IVO295" s="730"/>
      <c r="IVP295" s="730"/>
      <c r="IVQ295" s="730"/>
      <c r="IVR295" s="730"/>
      <c r="IVS295" s="730"/>
      <c r="IVT295" s="730"/>
      <c r="IVU295" s="730"/>
      <c r="IVV295" s="730"/>
      <c r="IVW295" s="730"/>
      <c r="IVX295" s="730"/>
      <c r="IVY295" s="730"/>
      <c r="IVZ295" s="730"/>
      <c r="IWA295" s="730"/>
      <c r="IWB295" s="730"/>
      <c r="IWC295" s="730"/>
      <c r="IWD295" s="730"/>
      <c r="IWE295" s="730"/>
      <c r="IWF295" s="730"/>
      <c r="IWG295" s="730"/>
      <c r="IWH295" s="730"/>
      <c r="IWI295" s="730"/>
      <c r="IWJ295" s="730"/>
      <c r="IWK295" s="730"/>
      <c r="IWL295" s="730"/>
      <c r="IWM295" s="730"/>
      <c r="IWN295" s="730"/>
      <c r="IWO295" s="730"/>
      <c r="IWP295" s="730"/>
      <c r="IWQ295" s="730"/>
      <c r="IWR295" s="730"/>
      <c r="IWS295" s="730"/>
      <c r="IWT295" s="730"/>
      <c r="IWU295" s="730"/>
      <c r="IWV295" s="730"/>
      <c r="IWW295" s="730"/>
      <c r="IWX295" s="730"/>
      <c r="IWY295" s="730"/>
      <c r="IWZ295" s="730"/>
      <c r="IXA295" s="730"/>
      <c r="IXB295" s="730"/>
      <c r="IXC295" s="730"/>
      <c r="IXD295" s="730"/>
      <c r="IXE295" s="730"/>
      <c r="IXF295" s="730"/>
      <c r="IXG295" s="730"/>
      <c r="IXH295" s="730"/>
      <c r="IXI295" s="730"/>
      <c r="IXJ295" s="730"/>
      <c r="IXK295" s="730"/>
      <c r="IXL295" s="730"/>
      <c r="IXM295" s="730"/>
      <c r="IXN295" s="730"/>
      <c r="IXO295" s="730"/>
      <c r="IXP295" s="730"/>
      <c r="IXQ295" s="730"/>
      <c r="IXR295" s="730"/>
      <c r="IXS295" s="730"/>
      <c r="IXT295" s="730"/>
      <c r="IXU295" s="730"/>
      <c r="IXV295" s="730"/>
      <c r="IXW295" s="730"/>
      <c r="IXX295" s="730"/>
      <c r="IXY295" s="730"/>
      <c r="IXZ295" s="730"/>
      <c r="IYA295" s="730"/>
      <c r="IYB295" s="730"/>
      <c r="IYC295" s="730"/>
      <c r="IYD295" s="730"/>
      <c r="IYE295" s="730"/>
      <c r="IYF295" s="730"/>
      <c r="IYG295" s="730"/>
      <c r="IYH295" s="730"/>
      <c r="IYI295" s="730"/>
      <c r="IYJ295" s="730"/>
      <c r="IYK295" s="730"/>
      <c r="IYL295" s="730"/>
      <c r="IYM295" s="730"/>
      <c r="IYN295" s="730"/>
      <c r="IYO295" s="730"/>
      <c r="IYP295" s="730"/>
      <c r="IYQ295" s="730"/>
      <c r="IYR295" s="730"/>
      <c r="IYS295" s="730"/>
      <c r="IYT295" s="730"/>
      <c r="IYU295" s="730"/>
      <c r="IYV295" s="730"/>
      <c r="IYW295" s="730"/>
      <c r="IYX295" s="730"/>
      <c r="IYY295" s="730"/>
      <c r="IYZ295" s="730"/>
      <c r="IZA295" s="730"/>
      <c r="IZB295" s="730"/>
      <c r="IZC295" s="730"/>
      <c r="IZD295" s="730"/>
      <c r="IZE295" s="730"/>
      <c r="IZF295" s="730"/>
      <c r="IZG295" s="730"/>
      <c r="IZH295" s="730"/>
      <c r="IZI295" s="730"/>
      <c r="IZJ295" s="730"/>
      <c r="IZK295" s="730"/>
      <c r="IZL295" s="730"/>
      <c r="IZM295" s="730"/>
      <c r="IZN295" s="730"/>
      <c r="IZO295" s="730"/>
      <c r="IZP295" s="730"/>
      <c r="IZQ295" s="730"/>
      <c r="IZR295" s="730"/>
      <c r="IZS295" s="730"/>
      <c r="IZT295" s="730"/>
      <c r="IZU295" s="730"/>
      <c r="IZV295" s="730"/>
      <c r="IZW295" s="730"/>
      <c r="IZX295" s="730"/>
      <c r="IZY295" s="730"/>
      <c r="IZZ295" s="730"/>
      <c r="JAA295" s="730"/>
      <c r="JAB295" s="730"/>
      <c r="JAC295" s="730"/>
      <c r="JAD295" s="730"/>
      <c r="JAE295" s="730"/>
      <c r="JAF295" s="730"/>
      <c r="JAG295" s="730"/>
      <c r="JAH295" s="730"/>
      <c r="JAI295" s="730"/>
      <c r="JAJ295" s="730"/>
      <c r="JAK295" s="730"/>
      <c r="JAL295" s="730"/>
      <c r="JAM295" s="730"/>
      <c r="JAN295" s="730"/>
      <c r="JAO295" s="730"/>
      <c r="JAP295" s="730"/>
      <c r="JAQ295" s="730"/>
      <c r="JAR295" s="730"/>
      <c r="JAS295" s="730"/>
      <c r="JAT295" s="730"/>
      <c r="JAU295" s="730"/>
      <c r="JAV295" s="730"/>
      <c r="JAW295" s="730"/>
      <c r="JAX295" s="730"/>
      <c r="JAY295" s="730"/>
      <c r="JAZ295" s="730"/>
      <c r="JBA295" s="730"/>
      <c r="JBB295" s="730"/>
      <c r="JBC295" s="730"/>
      <c r="JBD295" s="730"/>
      <c r="JBE295" s="730"/>
      <c r="JBF295" s="730"/>
      <c r="JBG295" s="730"/>
      <c r="JBH295" s="730"/>
      <c r="JBI295" s="730"/>
      <c r="JBJ295" s="730"/>
      <c r="JBK295" s="730"/>
      <c r="JBL295" s="730"/>
      <c r="JBM295" s="730"/>
      <c r="JBN295" s="730"/>
      <c r="JBO295" s="730"/>
      <c r="JBP295" s="730"/>
      <c r="JBQ295" s="730"/>
      <c r="JBR295" s="730"/>
      <c r="JBS295" s="730"/>
      <c r="JBT295" s="730"/>
      <c r="JBU295" s="730"/>
      <c r="JBV295" s="730"/>
      <c r="JBW295" s="730"/>
      <c r="JBX295" s="730"/>
      <c r="JBY295" s="730"/>
      <c r="JBZ295" s="730"/>
      <c r="JCA295" s="730"/>
      <c r="JCB295" s="730"/>
      <c r="JCC295" s="730"/>
      <c r="JCD295" s="730"/>
      <c r="JCE295" s="730"/>
      <c r="JCF295" s="730"/>
      <c r="JCG295" s="730"/>
      <c r="JCH295" s="730"/>
      <c r="JCI295" s="730"/>
      <c r="JCJ295" s="730"/>
      <c r="JCK295" s="730"/>
      <c r="JCL295" s="730"/>
      <c r="JCM295" s="730"/>
      <c r="JCN295" s="730"/>
      <c r="JCO295" s="730"/>
      <c r="JCP295" s="730"/>
      <c r="JCQ295" s="730"/>
      <c r="JCR295" s="730"/>
      <c r="JCS295" s="730"/>
      <c r="JCT295" s="730"/>
      <c r="JCU295" s="730"/>
      <c r="JCV295" s="730"/>
      <c r="JCW295" s="730"/>
      <c r="JCX295" s="730"/>
      <c r="JCY295" s="730"/>
      <c r="JCZ295" s="730"/>
      <c r="JDA295" s="730"/>
      <c r="JDB295" s="730"/>
      <c r="JDC295" s="730"/>
      <c r="JDD295" s="730"/>
      <c r="JDE295" s="730"/>
      <c r="JDF295" s="730"/>
      <c r="JDG295" s="730"/>
      <c r="JDH295" s="730"/>
      <c r="JDI295" s="730"/>
      <c r="JDJ295" s="730"/>
      <c r="JDK295" s="730"/>
      <c r="JDL295" s="730"/>
      <c r="JDM295" s="730"/>
      <c r="JDN295" s="730"/>
      <c r="JDO295" s="730"/>
      <c r="JDP295" s="730"/>
      <c r="JDQ295" s="730"/>
      <c r="JDR295" s="730"/>
      <c r="JDS295" s="730"/>
      <c r="JDT295" s="730"/>
      <c r="JDU295" s="730"/>
      <c r="JDV295" s="730"/>
      <c r="JDW295" s="730"/>
      <c r="JDX295" s="730"/>
      <c r="JDY295" s="730"/>
      <c r="JDZ295" s="730"/>
      <c r="JEA295" s="730"/>
      <c r="JEB295" s="730"/>
      <c r="JEC295" s="730"/>
      <c r="JED295" s="730"/>
      <c r="JEE295" s="730"/>
      <c r="JEF295" s="730"/>
      <c r="JEG295" s="730"/>
      <c r="JEH295" s="730"/>
      <c r="JEI295" s="730"/>
      <c r="JEJ295" s="730"/>
      <c r="JEK295" s="730"/>
      <c r="JEL295" s="730"/>
      <c r="JEM295" s="730"/>
      <c r="JEN295" s="730"/>
      <c r="JEO295" s="730"/>
      <c r="JEP295" s="730"/>
      <c r="JEQ295" s="730"/>
      <c r="JER295" s="730"/>
      <c r="JES295" s="730"/>
      <c r="JET295" s="730"/>
      <c r="JEU295" s="730"/>
      <c r="JEV295" s="730"/>
      <c r="JEW295" s="730"/>
      <c r="JEX295" s="730"/>
      <c r="JEY295" s="730"/>
      <c r="JEZ295" s="730"/>
      <c r="JFA295" s="730"/>
      <c r="JFB295" s="730"/>
      <c r="JFC295" s="730"/>
      <c r="JFD295" s="730"/>
      <c r="JFE295" s="730"/>
      <c r="JFF295" s="730"/>
      <c r="JFG295" s="730"/>
      <c r="JFH295" s="730"/>
      <c r="JFI295" s="730"/>
      <c r="JFJ295" s="730"/>
      <c r="JFK295" s="730"/>
      <c r="JFL295" s="730"/>
      <c r="JFM295" s="730"/>
      <c r="JFN295" s="730"/>
      <c r="JFO295" s="730"/>
      <c r="JFP295" s="730"/>
      <c r="JFQ295" s="730"/>
      <c r="JFR295" s="730"/>
      <c r="JFS295" s="730"/>
      <c r="JFT295" s="730"/>
      <c r="JFU295" s="730"/>
      <c r="JFV295" s="730"/>
      <c r="JFW295" s="730"/>
      <c r="JFX295" s="730"/>
      <c r="JFY295" s="730"/>
      <c r="JFZ295" s="730"/>
      <c r="JGA295" s="730"/>
      <c r="JGB295" s="730"/>
      <c r="JGC295" s="730"/>
      <c r="JGD295" s="730"/>
      <c r="JGE295" s="730"/>
      <c r="JGF295" s="730"/>
      <c r="JGG295" s="730"/>
      <c r="JGH295" s="730"/>
      <c r="JGI295" s="730"/>
      <c r="JGJ295" s="730"/>
      <c r="JGK295" s="730"/>
      <c r="JGL295" s="730"/>
      <c r="JGM295" s="730"/>
      <c r="JGN295" s="730"/>
      <c r="JGO295" s="730"/>
      <c r="JGP295" s="730"/>
      <c r="JGQ295" s="730"/>
      <c r="JGR295" s="730"/>
      <c r="JGS295" s="730"/>
      <c r="JGT295" s="730"/>
      <c r="JGU295" s="730"/>
      <c r="JGV295" s="730"/>
      <c r="JGW295" s="730"/>
      <c r="JGX295" s="730"/>
      <c r="JGY295" s="730"/>
      <c r="JGZ295" s="730"/>
      <c r="JHA295" s="730"/>
      <c r="JHB295" s="730"/>
      <c r="JHC295" s="730"/>
      <c r="JHD295" s="730"/>
      <c r="JHE295" s="730"/>
      <c r="JHF295" s="730"/>
      <c r="JHG295" s="730"/>
      <c r="JHH295" s="730"/>
      <c r="JHI295" s="730"/>
      <c r="JHJ295" s="730"/>
      <c r="JHK295" s="730"/>
      <c r="JHL295" s="730"/>
      <c r="JHM295" s="730"/>
      <c r="JHN295" s="730"/>
      <c r="JHO295" s="730"/>
      <c r="JHP295" s="730"/>
      <c r="JHQ295" s="730"/>
      <c r="JHR295" s="730"/>
      <c r="JHS295" s="730"/>
      <c r="JHT295" s="730"/>
      <c r="JHU295" s="730"/>
      <c r="JHV295" s="730"/>
      <c r="JHW295" s="730"/>
      <c r="JHX295" s="730"/>
      <c r="JHY295" s="730"/>
      <c r="JHZ295" s="730"/>
      <c r="JIA295" s="730"/>
      <c r="JIB295" s="730"/>
      <c r="JIC295" s="730"/>
      <c r="JID295" s="730"/>
      <c r="JIE295" s="730"/>
      <c r="JIF295" s="730"/>
      <c r="JIG295" s="730"/>
      <c r="JIH295" s="730"/>
      <c r="JII295" s="730"/>
      <c r="JIJ295" s="730"/>
      <c r="JIK295" s="730"/>
      <c r="JIL295" s="730"/>
      <c r="JIM295" s="730"/>
      <c r="JIN295" s="730"/>
      <c r="JIO295" s="730"/>
      <c r="JIP295" s="730"/>
      <c r="JIQ295" s="730"/>
      <c r="JIR295" s="730"/>
      <c r="JIS295" s="730"/>
      <c r="JIT295" s="730"/>
      <c r="JIU295" s="730"/>
      <c r="JIV295" s="730"/>
      <c r="JIW295" s="730"/>
      <c r="JIX295" s="730"/>
      <c r="JIY295" s="730"/>
      <c r="JIZ295" s="730"/>
      <c r="JJA295" s="730"/>
      <c r="JJB295" s="730"/>
      <c r="JJC295" s="730"/>
      <c r="JJD295" s="730"/>
      <c r="JJE295" s="730"/>
      <c r="JJF295" s="730"/>
      <c r="JJG295" s="730"/>
      <c r="JJH295" s="730"/>
      <c r="JJI295" s="730"/>
      <c r="JJJ295" s="730"/>
      <c r="JJK295" s="730"/>
      <c r="JJL295" s="730"/>
      <c r="JJM295" s="730"/>
      <c r="JJN295" s="730"/>
      <c r="JJO295" s="730"/>
      <c r="JJP295" s="730"/>
      <c r="JJQ295" s="730"/>
      <c r="JJR295" s="730"/>
      <c r="JJS295" s="730"/>
      <c r="JJT295" s="730"/>
      <c r="JJU295" s="730"/>
      <c r="JJV295" s="730"/>
      <c r="JJW295" s="730"/>
      <c r="JJX295" s="730"/>
      <c r="JJY295" s="730"/>
      <c r="JJZ295" s="730"/>
      <c r="JKA295" s="730"/>
      <c r="JKB295" s="730"/>
      <c r="JKC295" s="730"/>
      <c r="JKD295" s="730"/>
      <c r="JKE295" s="730"/>
      <c r="JKF295" s="730"/>
      <c r="JKG295" s="730"/>
      <c r="JKH295" s="730"/>
      <c r="JKI295" s="730"/>
      <c r="JKJ295" s="730"/>
      <c r="JKK295" s="730"/>
      <c r="JKL295" s="730"/>
      <c r="JKM295" s="730"/>
      <c r="JKN295" s="730"/>
      <c r="JKO295" s="730"/>
      <c r="JKP295" s="730"/>
      <c r="JKQ295" s="730"/>
      <c r="JKR295" s="730"/>
      <c r="JKS295" s="730"/>
      <c r="JKT295" s="730"/>
      <c r="JKU295" s="730"/>
      <c r="JKV295" s="730"/>
      <c r="JKW295" s="730"/>
      <c r="JKX295" s="730"/>
      <c r="JKY295" s="730"/>
      <c r="JKZ295" s="730"/>
      <c r="JLA295" s="730"/>
      <c r="JLB295" s="730"/>
      <c r="JLC295" s="730"/>
      <c r="JLD295" s="730"/>
      <c r="JLE295" s="730"/>
      <c r="JLF295" s="730"/>
      <c r="JLG295" s="730"/>
      <c r="JLH295" s="730"/>
      <c r="JLI295" s="730"/>
      <c r="JLJ295" s="730"/>
      <c r="JLK295" s="730"/>
      <c r="JLL295" s="730"/>
      <c r="JLM295" s="730"/>
      <c r="JLN295" s="730"/>
      <c r="JLO295" s="730"/>
      <c r="JLP295" s="730"/>
      <c r="JLQ295" s="730"/>
      <c r="JLR295" s="730"/>
      <c r="JLS295" s="730"/>
      <c r="JLT295" s="730"/>
      <c r="JLU295" s="730"/>
      <c r="JLV295" s="730"/>
      <c r="JLW295" s="730"/>
      <c r="JLX295" s="730"/>
      <c r="JLY295" s="730"/>
      <c r="JLZ295" s="730"/>
      <c r="JMA295" s="730"/>
      <c r="JMB295" s="730"/>
      <c r="JMC295" s="730"/>
      <c r="JMD295" s="730"/>
      <c r="JME295" s="730"/>
      <c r="JMF295" s="730"/>
      <c r="JMG295" s="730"/>
      <c r="JMH295" s="730"/>
      <c r="JMI295" s="730"/>
      <c r="JMJ295" s="730"/>
      <c r="JMK295" s="730"/>
      <c r="JML295" s="730"/>
      <c r="JMM295" s="730"/>
      <c r="JMN295" s="730"/>
      <c r="JMO295" s="730"/>
      <c r="JMP295" s="730"/>
      <c r="JMQ295" s="730"/>
      <c r="JMR295" s="730"/>
      <c r="JMS295" s="730"/>
      <c r="JMT295" s="730"/>
      <c r="JMU295" s="730"/>
      <c r="JMV295" s="730"/>
      <c r="JMW295" s="730"/>
      <c r="JMX295" s="730"/>
      <c r="JMY295" s="730"/>
      <c r="JMZ295" s="730"/>
      <c r="JNA295" s="730"/>
      <c r="JNB295" s="730"/>
      <c r="JNC295" s="730"/>
      <c r="JND295" s="730"/>
      <c r="JNE295" s="730"/>
      <c r="JNF295" s="730"/>
      <c r="JNG295" s="730"/>
      <c r="JNH295" s="730"/>
      <c r="JNI295" s="730"/>
      <c r="JNJ295" s="730"/>
      <c r="JNK295" s="730"/>
      <c r="JNL295" s="730"/>
      <c r="JNM295" s="730"/>
      <c r="JNN295" s="730"/>
      <c r="JNO295" s="730"/>
      <c r="JNP295" s="730"/>
      <c r="JNQ295" s="730"/>
      <c r="JNR295" s="730"/>
      <c r="JNS295" s="730"/>
      <c r="JNT295" s="730"/>
      <c r="JNU295" s="730"/>
      <c r="JNV295" s="730"/>
      <c r="JNW295" s="730"/>
      <c r="JNX295" s="730"/>
      <c r="JNY295" s="730"/>
      <c r="JNZ295" s="730"/>
      <c r="JOA295" s="730"/>
      <c r="JOB295" s="730"/>
      <c r="JOC295" s="730"/>
      <c r="JOD295" s="730"/>
      <c r="JOE295" s="730"/>
      <c r="JOF295" s="730"/>
      <c r="JOG295" s="730"/>
      <c r="JOH295" s="730"/>
      <c r="JOI295" s="730"/>
      <c r="JOJ295" s="730"/>
      <c r="JOK295" s="730"/>
      <c r="JOL295" s="730"/>
      <c r="JOM295" s="730"/>
      <c r="JON295" s="730"/>
      <c r="JOO295" s="730"/>
      <c r="JOP295" s="730"/>
      <c r="JOQ295" s="730"/>
      <c r="JOR295" s="730"/>
      <c r="JOS295" s="730"/>
      <c r="JOT295" s="730"/>
      <c r="JOU295" s="730"/>
      <c r="JOV295" s="730"/>
      <c r="JOW295" s="730"/>
      <c r="JOX295" s="730"/>
      <c r="JOY295" s="730"/>
      <c r="JOZ295" s="730"/>
      <c r="JPA295" s="730"/>
      <c r="JPB295" s="730"/>
      <c r="JPC295" s="730"/>
      <c r="JPD295" s="730"/>
      <c r="JPE295" s="730"/>
      <c r="JPF295" s="730"/>
      <c r="JPG295" s="730"/>
      <c r="JPH295" s="730"/>
      <c r="JPI295" s="730"/>
      <c r="JPJ295" s="730"/>
      <c r="JPK295" s="730"/>
      <c r="JPL295" s="730"/>
      <c r="JPM295" s="730"/>
      <c r="JPN295" s="730"/>
      <c r="JPO295" s="730"/>
      <c r="JPP295" s="730"/>
      <c r="JPQ295" s="730"/>
      <c r="JPR295" s="730"/>
      <c r="JPS295" s="730"/>
      <c r="JPT295" s="730"/>
      <c r="JPU295" s="730"/>
      <c r="JPV295" s="730"/>
      <c r="JPW295" s="730"/>
      <c r="JPX295" s="730"/>
      <c r="JPY295" s="730"/>
      <c r="JPZ295" s="730"/>
      <c r="JQA295" s="730"/>
      <c r="JQB295" s="730"/>
      <c r="JQC295" s="730"/>
      <c r="JQD295" s="730"/>
      <c r="JQE295" s="730"/>
      <c r="JQF295" s="730"/>
      <c r="JQG295" s="730"/>
      <c r="JQH295" s="730"/>
      <c r="JQI295" s="730"/>
      <c r="JQJ295" s="730"/>
      <c r="JQK295" s="730"/>
      <c r="JQL295" s="730"/>
      <c r="JQM295" s="730"/>
      <c r="JQN295" s="730"/>
      <c r="JQO295" s="730"/>
      <c r="JQP295" s="730"/>
      <c r="JQQ295" s="730"/>
      <c r="JQR295" s="730"/>
      <c r="JQS295" s="730"/>
      <c r="JQT295" s="730"/>
      <c r="JQU295" s="730"/>
      <c r="JQV295" s="730"/>
      <c r="JQW295" s="730"/>
      <c r="JQX295" s="730"/>
      <c r="JQY295" s="730"/>
      <c r="JQZ295" s="730"/>
      <c r="JRA295" s="730"/>
      <c r="JRB295" s="730"/>
      <c r="JRC295" s="730"/>
      <c r="JRD295" s="730"/>
      <c r="JRE295" s="730"/>
      <c r="JRF295" s="730"/>
      <c r="JRG295" s="730"/>
      <c r="JRH295" s="730"/>
      <c r="JRI295" s="730"/>
      <c r="JRJ295" s="730"/>
      <c r="JRK295" s="730"/>
      <c r="JRL295" s="730"/>
      <c r="JRM295" s="730"/>
      <c r="JRN295" s="730"/>
      <c r="JRO295" s="730"/>
      <c r="JRP295" s="730"/>
      <c r="JRQ295" s="730"/>
      <c r="JRR295" s="730"/>
      <c r="JRS295" s="730"/>
      <c r="JRT295" s="730"/>
      <c r="JRU295" s="730"/>
      <c r="JRV295" s="730"/>
      <c r="JRW295" s="730"/>
      <c r="JRX295" s="730"/>
      <c r="JRY295" s="730"/>
      <c r="JRZ295" s="730"/>
      <c r="JSA295" s="730"/>
      <c r="JSB295" s="730"/>
      <c r="JSC295" s="730"/>
      <c r="JSD295" s="730"/>
      <c r="JSE295" s="730"/>
      <c r="JSF295" s="730"/>
      <c r="JSG295" s="730"/>
      <c r="JSH295" s="730"/>
      <c r="JSI295" s="730"/>
      <c r="JSJ295" s="730"/>
      <c r="JSK295" s="730"/>
      <c r="JSL295" s="730"/>
      <c r="JSM295" s="730"/>
      <c r="JSN295" s="730"/>
      <c r="JSO295" s="730"/>
      <c r="JSP295" s="730"/>
      <c r="JSQ295" s="730"/>
      <c r="JSR295" s="730"/>
      <c r="JSS295" s="730"/>
      <c r="JST295" s="730"/>
      <c r="JSU295" s="730"/>
      <c r="JSV295" s="730"/>
      <c r="JSW295" s="730"/>
      <c r="JSX295" s="730"/>
      <c r="JSY295" s="730"/>
      <c r="JSZ295" s="730"/>
      <c r="JTA295" s="730"/>
      <c r="JTB295" s="730"/>
      <c r="JTC295" s="730"/>
      <c r="JTD295" s="730"/>
      <c r="JTE295" s="730"/>
      <c r="JTF295" s="730"/>
      <c r="JTG295" s="730"/>
      <c r="JTH295" s="730"/>
      <c r="JTI295" s="730"/>
      <c r="JTJ295" s="730"/>
      <c r="JTK295" s="730"/>
      <c r="JTL295" s="730"/>
      <c r="JTM295" s="730"/>
      <c r="JTN295" s="730"/>
      <c r="JTO295" s="730"/>
      <c r="JTP295" s="730"/>
      <c r="JTQ295" s="730"/>
      <c r="JTR295" s="730"/>
      <c r="JTS295" s="730"/>
      <c r="JTT295" s="730"/>
      <c r="JTU295" s="730"/>
      <c r="JTV295" s="730"/>
      <c r="JTW295" s="730"/>
      <c r="JTX295" s="730"/>
      <c r="JTY295" s="730"/>
      <c r="JTZ295" s="730"/>
      <c r="JUA295" s="730"/>
      <c r="JUB295" s="730"/>
      <c r="JUC295" s="730"/>
      <c r="JUD295" s="730"/>
      <c r="JUE295" s="730"/>
      <c r="JUF295" s="730"/>
      <c r="JUG295" s="730"/>
      <c r="JUH295" s="730"/>
      <c r="JUI295" s="730"/>
      <c r="JUJ295" s="730"/>
      <c r="JUK295" s="730"/>
      <c r="JUL295" s="730"/>
      <c r="JUM295" s="730"/>
      <c r="JUN295" s="730"/>
      <c r="JUO295" s="730"/>
      <c r="JUP295" s="730"/>
      <c r="JUQ295" s="730"/>
      <c r="JUR295" s="730"/>
      <c r="JUS295" s="730"/>
      <c r="JUT295" s="730"/>
      <c r="JUU295" s="730"/>
      <c r="JUV295" s="730"/>
      <c r="JUW295" s="730"/>
      <c r="JUX295" s="730"/>
      <c r="JUY295" s="730"/>
      <c r="JUZ295" s="730"/>
      <c r="JVA295" s="730"/>
      <c r="JVB295" s="730"/>
      <c r="JVC295" s="730"/>
      <c r="JVD295" s="730"/>
      <c r="JVE295" s="730"/>
      <c r="JVF295" s="730"/>
      <c r="JVG295" s="730"/>
      <c r="JVH295" s="730"/>
      <c r="JVI295" s="730"/>
      <c r="JVJ295" s="730"/>
      <c r="JVK295" s="730"/>
      <c r="JVL295" s="730"/>
      <c r="JVM295" s="730"/>
      <c r="JVN295" s="730"/>
      <c r="JVO295" s="730"/>
      <c r="JVP295" s="730"/>
      <c r="JVQ295" s="730"/>
      <c r="JVR295" s="730"/>
      <c r="JVS295" s="730"/>
      <c r="JVT295" s="730"/>
      <c r="JVU295" s="730"/>
      <c r="JVV295" s="730"/>
      <c r="JVW295" s="730"/>
      <c r="JVX295" s="730"/>
      <c r="JVY295" s="730"/>
      <c r="JVZ295" s="730"/>
      <c r="JWA295" s="730"/>
      <c r="JWB295" s="730"/>
      <c r="JWC295" s="730"/>
      <c r="JWD295" s="730"/>
      <c r="JWE295" s="730"/>
      <c r="JWF295" s="730"/>
      <c r="JWG295" s="730"/>
      <c r="JWH295" s="730"/>
      <c r="JWI295" s="730"/>
      <c r="JWJ295" s="730"/>
      <c r="JWK295" s="730"/>
      <c r="JWL295" s="730"/>
      <c r="JWM295" s="730"/>
      <c r="JWN295" s="730"/>
      <c r="JWO295" s="730"/>
      <c r="JWP295" s="730"/>
      <c r="JWQ295" s="730"/>
      <c r="JWR295" s="730"/>
      <c r="JWS295" s="730"/>
      <c r="JWT295" s="730"/>
      <c r="JWU295" s="730"/>
      <c r="JWV295" s="730"/>
      <c r="JWW295" s="730"/>
      <c r="JWX295" s="730"/>
      <c r="JWY295" s="730"/>
      <c r="JWZ295" s="730"/>
      <c r="JXA295" s="730"/>
      <c r="JXB295" s="730"/>
      <c r="JXC295" s="730"/>
      <c r="JXD295" s="730"/>
      <c r="JXE295" s="730"/>
      <c r="JXF295" s="730"/>
      <c r="JXG295" s="730"/>
      <c r="JXH295" s="730"/>
      <c r="JXI295" s="730"/>
      <c r="JXJ295" s="730"/>
      <c r="JXK295" s="730"/>
      <c r="JXL295" s="730"/>
      <c r="JXM295" s="730"/>
      <c r="JXN295" s="730"/>
      <c r="JXO295" s="730"/>
      <c r="JXP295" s="730"/>
      <c r="JXQ295" s="730"/>
      <c r="JXR295" s="730"/>
      <c r="JXS295" s="730"/>
      <c r="JXT295" s="730"/>
      <c r="JXU295" s="730"/>
      <c r="JXV295" s="730"/>
      <c r="JXW295" s="730"/>
      <c r="JXX295" s="730"/>
      <c r="JXY295" s="730"/>
      <c r="JXZ295" s="730"/>
      <c r="JYA295" s="730"/>
      <c r="JYB295" s="730"/>
      <c r="JYC295" s="730"/>
      <c r="JYD295" s="730"/>
      <c r="JYE295" s="730"/>
      <c r="JYF295" s="730"/>
      <c r="JYG295" s="730"/>
      <c r="JYH295" s="730"/>
      <c r="JYI295" s="730"/>
      <c r="JYJ295" s="730"/>
      <c r="JYK295" s="730"/>
      <c r="JYL295" s="730"/>
      <c r="JYM295" s="730"/>
      <c r="JYN295" s="730"/>
      <c r="JYO295" s="730"/>
      <c r="JYP295" s="730"/>
      <c r="JYQ295" s="730"/>
      <c r="JYR295" s="730"/>
      <c r="JYS295" s="730"/>
      <c r="JYT295" s="730"/>
      <c r="JYU295" s="730"/>
      <c r="JYV295" s="730"/>
      <c r="JYW295" s="730"/>
      <c r="JYX295" s="730"/>
      <c r="JYY295" s="730"/>
      <c r="JYZ295" s="730"/>
      <c r="JZA295" s="730"/>
      <c r="JZB295" s="730"/>
      <c r="JZC295" s="730"/>
      <c r="JZD295" s="730"/>
      <c r="JZE295" s="730"/>
      <c r="JZF295" s="730"/>
      <c r="JZG295" s="730"/>
      <c r="JZH295" s="730"/>
      <c r="JZI295" s="730"/>
      <c r="JZJ295" s="730"/>
      <c r="JZK295" s="730"/>
      <c r="JZL295" s="730"/>
      <c r="JZM295" s="730"/>
      <c r="JZN295" s="730"/>
      <c r="JZO295" s="730"/>
      <c r="JZP295" s="730"/>
      <c r="JZQ295" s="730"/>
      <c r="JZR295" s="730"/>
      <c r="JZS295" s="730"/>
      <c r="JZT295" s="730"/>
      <c r="JZU295" s="730"/>
      <c r="JZV295" s="730"/>
      <c r="JZW295" s="730"/>
      <c r="JZX295" s="730"/>
      <c r="JZY295" s="730"/>
      <c r="JZZ295" s="730"/>
      <c r="KAA295" s="730"/>
      <c r="KAB295" s="730"/>
      <c r="KAC295" s="730"/>
      <c r="KAD295" s="730"/>
      <c r="KAE295" s="730"/>
      <c r="KAF295" s="730"/>
      <c r="KAG295" s="730"/>
      <c r="KAH295" s="730"/>
      <c r="KAI295" s="730"/>
      <c r="KAJ295" s="730"/>
      <c r="KAK295" s="730"/>
      <c r="KAL295" s="730"/>
      <c r="KAM295" s="730"/>
      <c r="KAN295" s="730"/>
      <c r="KAO295" s="730"/>
      <c r="KAP295" s="730"/>
      <c r="KAQ295" s="730"/>
      <c r="KAR295" s="730"/>
      <c r="KAS295" s="730"/>
      <c r="KAT295" s="730"/>
      <c r="KAU295" s="730"/>
      <c r="KAV295" s="730"/>
      <c r="KAW295" s="730"/>
      <c r="KAX295" s="730"/>
      <c r="KAY295" s="730"/>
      <c r="KAZ295" s="730"/>
      <c r="KBA295" s="730"/>
      <c r="KBB295" s="730"/>
      <c r="KBC295" s="730"/>
      <c r="KBD295" s="730"/>
      <c r="KBE295" s="730"/>
      <c r="KBF295" s="730"/>
      <c r="KBG295" s="730"/>
      <c r="KBH295" s="730"/>
      <c r="KBI295" s="730"/>
      <c r="KBJ295" s="730"/>
      <c r="KBK295" s="730"/>
      <c r="KBL295" s="730"/>
      <c r="KBM295" s="730"/>
      <c r="KBN295" s="730"/>
      <c r="KBO295" s="730"/>
      <c r="KBP295" s="730"/>
      <c r="KBQ295" s="730"/>
      <c r="KBR295" s="730"/>
      <c r="KBS295" s="730"/>
      <c r="KBT295" s="730"/>
      <c r="KBU295" s="730"/>
      <c r="KBV295" s="730"/>
      <c r="KBW295" s="730"/>
      <c r="KBX295" s="730"/>
      <c r="KBY295" s="730"/>
      <c r="KBZ295" s="730"/>
      <c r="KCA295" s="730"/>
      <c r="KCB295" s="730"/>
      <c r="KCC295" s="730"/>
      <c r="KCD295" s="730"/>
      <c r="KCE295" s="730"/>
      <c r="KCF295" s="730"/>
      <c r="KCG295" s="730"/>
      <c r="KCH295" s="730"/>
      <c r="KCI295" s="730"/>
      <c r="KCJ295" s="730"/>
      <c r="KCK295" s="730"/>
      <c r="KCL295" s="730"/>
      <c r="KCM295" s="730"/>
      <c r="KCN295" s="730"/>
      <c r="KCO295" s="730"/>
      <c r="KCP295" s="730"/>
      <c r="KCQ295" s="730"/>
      <c r="KCR295" s="730"/>
      <c r="KCS295" s="730"/>
      <c r="KCT295" s="730"/>
      <c r="KCU295" s="730"/>
      <c r="KCV295" s="730"/>
      <c r="KCW295" s="730"/>
      <c r="KCX295" s="730"/>
      <c r="KCY295" s="730"/>
      <c r="KCZ295" s="730"/>
      <c r="KDA295" s="730"/>
      <c r="KDB295" s="730"/>
      <c r="KDC295" s="730"/>
      <c r="KDD295" s="730"/>
      <c r="KDE295" s="730"/>
      <c r="KDF295" s="730"/>
      <c r="KDG295" s="730"/>
      <c r="KDH295" s="730"/>
      <c r="KDI295" s="730"/>
      <c r="KDJ295" s="730"/>
      <c r="KDK295" s="730"/>
      <c r="KDL295" s="730"/>
      <c r="KDM295" s="730"/>
      <c r="KDN295" s="730"/>
      <c r="KDO295" s="730"/>
      <c r="KDP295" s="730"/>
      <c r="KDQ295" s="730"/>
      <c r="KDR295" s="730"/>
      <c r="KDS295" s="730"/>
      <c r="KDT295" s="730"/>
      <c r="KDU295" s="730"/>
      <c r="KDV295" s="730"/>
      <c r="KDW295" s="730"/>
      <c r="KDX295" s="730"/>
      <c r="KDY295" s="730"/>
      <c r="KDZ295" s="730"/>
      <c r="KEA295" s="730"/>
      <c r="KEB295" s="730"/>
      <c r="KEC295" s="730"/>
      <c r="KED295" s="730"/>
      <c r="KEE295" s="730"/>
      <c r="KEF295" s="730"/>
      <c r="KEG295" s="730"/>
      <c r="KEH295" s="730"/>
      <c r="KEI295" s="730"/>
      <c r="KEJ295" s="730"/>
      <c r="KEK295" s="730"/>
      <c r="KEL295" s="730"/>
      <c r="KEM295" s="730"/>
      <c r="KEN295" s="730"/>
      <c r="KEO295" s="730"/>
      <c r="KEP295" s="730"/>
      <c r="KEQ295" s="730"/>
      <c r="KER295" s="730"/>
      <c r="KES295" s="730"/>
      <c r="KET295" s="730"/>
      <c r="KEU295" s="730"/>
      <c r="KEV295" s="730"/>
      <c r="KEW295" s="730"/>
      <c r="KEX295" s="730"/>
      <c r="KEY295" s="730"/>
      <c r="KEZ295" s="730"/>
      <c r="KFA295" s="730"/>
      <c r="KFB295" s="730"/>
      <c r="KFC295" s="730"/>
      <c r="KFD295" s="730"/>
      <c r="KFE295" s="730"/>
      <c r="KFF295" s="730"/>
      <c r="KFG295" s="730"/>
      <c r="KFH295" s="730"/>
      <c r="KFI295" s="730"/>
      <c r="KFJ295" s="730"/>
      <c r="KFK295" s="730"/>
      <c r="KFL295" s="730"/>
      <c r="KFM295" s="730"/>
      <c r="KFN295" s="730"/>
      <c r="KFO295" s="730"/>
      <c r="KFP295" s="730"/>
      <c r="KFQ295" s="730"/>
      <c r="KFR295" s="730"/>
      <c r="KFS295" s="730"/>
      <c r="KFT295" s="730"/>
      <c r="KFU295" s="730"/>
      <c r="KFV295" s="730"/>
      <c r="KFW295" s="730"/>
      <c r="KFX295" s="730"/>
      <c r="KFY295" s="730"/>
      <c r="KFZ295" s="730"/>
      <c r="KGA295" s="730"/>
      <c r="KGB295" s="730"/>
      <c r="KGC295" s="730"/>
      <c r="KGD295" s="730"/>
      <c r="KGE295" s="730"/>
      <c r="KGF295" s="730"/>
      <c r="KGG295" s="730"/>
      <c r="KGH295" s="730"/>
      <c r="KGI295" s="730"/>
      <c r="KGJ295" s="730"/>
      <c r="KGK295" s="730"/>
      <c r="KGL295" s="730"/>
      <c r="KGM295" s="730"/>
      <c r="KGN295" s="730"/>
      <c r="KGO295" s="730"/>
      <c r="KGP295" s="730"/>
      <c r="KGQ295" s="730"/>
      <c r="KGR295" s="730"/>
      <c r="KGS295" s="730"/>
      <c r="KGT295" s="730"/>
      <c r="KGU295" s="730"/>
      <c r="KGV295" s="730"/>
      <c r="KGW295" s="730"/>
      <c r="KGX295" s="730"/>
      <c r="KGY295" s="730"/>
      <c r="KGZ295" s="730"/>
      <c r="KHA295" s="730"/>
      <c r="KHB295" s="730"/>
      <c r="KHC295" s="730"/>
      <c r="KHD295" s="730"/>
      <c r="KHE295" s="730"/>
      <c r="KHF295" s="730"/>
      <c r="KHG295" s="730"/>
      <c r="KHH295" s="730"/>
      <c r="KHI295" s="730"/>
      <c r="KHJ295" s="730"/>
      <c r="KHK295" s="730"/>
      <c r="KHL295" s="730"/>
      <c r="KHM295" s="730"/>
      <c r="KHN295" s="730"/>
      <c r="KHO295" s="730"/>
      <c r="KHP295" s="730"/>
      <c r="KHQ295" s="730"/>
      <c r="KHR295" s="730"/>
      <c r="KHS295" s="730"/>
      <c r="KHT295" s="730"/>
      <c r="KHU295" s="730"/>
      <c r="KHV295" s="730"/>
      <c r="KHW295" s="730"/>
      <c r="KHX295" s="730"/>
      <c r="KHY295" s="730"/>
      <c r="KHZ295" s="730"/>
      <c r="KIA295" s="730"/>
      <c r="KIB295" s="730"/>
      <c r="KIC295" s="730"/>
      <c r="KID295" s="730"/>
      <c r="KIE295" s="730"/>
      <c r="KIF295" s="730"/>
      <c r="KIG295" s="730"/>
      <c r="KIH295" s="730"/>
      <c r="KII295" s="730"/>
      <c r="KIJ295" s="730"/>
      <c r="KIK295" s="730"/>
      <c r="KIL295" s="730"/>
      <c r="KIM295" s="730"/>
      <c r="KIN295" s="730"/>
      <c r="KIO295" s="730"/>
      <c r="KIP295" s="730"/>
      <c r="KIQ295" s="730"/>
      <c r="KIR295" s="730"/>
      <c r="KIS295" s="730"/>
      <c r="KIT295" s="730"/>
      <c r="KIU295" s="730"/>
      <c r="KIV295" s="730"/>
      <c r="KIW295" s="730"/>
      <c r="KIX295" s="730"/>
      <c r="KIY295" s="730"/>
      <c r="KIZ295" s="730"/>
      <c r="KJA295" s="730"/>
      <c r="KJB295" s="730"/>
      <c r="KJC295" s="730"/>
      <c r="KJD295" s="730"/>
      <c r="KJE295" s="730"/>
      <c r="KJF295" s="730"/>
      <c r="KJG295" s="730"/>
      <c r="KJH295" s="730"/>
      <c r="KJI295" s="730"/>
      <c r="KJJ295" s="730"/>
      <c r="KJK295" s="730"/>
      <c r="KJL295" s="730"/>
      <c r="KJM295" s="730"/>
      <c r="KJN295" s="730"/>
      <c r="KJO295" s="730"/>
      <c r="KJP295" s="730"/>
      <c r="KJQ295" s="730"/>
      <c r="KJR295" s="730"/>
      <c r="KJS295" s="730"/>
      <c r="KJT295" s="730"/>
      <c r="KJU295" s="730"/>
      <c r="KJV295" s="730"/>
      <c r="KJW295" s="730"/>
      <c r="KJX295" s="730"/>
      <c r="KJY295" s="730"/>
      <c r="KJZ295" s="730"/>
      <c r="KKA295" s="730"/>
      <c r="KKB295" s="730"/>
      <c r="KKC295" s="730"/>
      <c r="KKD295" s="730"/>
      <c r="KKE295" s="730"/>
      <c r="KKF295" s="730"/>
      <c r="KKG295" s="730"/>
      <c r="KKH295" s="730"/>
      <c r="KKI295" s="730"/>
      <c r="KKJ295" s="730"/>
      <c r="KKK295" s="730"/>
      <c r="KKL295" s="730"/>
      <c r="KKM295" s="730"/>
      <c r="KKN295" s="730"/>
      <c r="KKO295" s="730"/>
      <c r="KKP295" s="730"/>
      <c r="KKQ295" s="730"/>
      <c r="KKR295" s="730"/>
      <c r="KKS295" s="730"/>
      <c r="KKT295" s="730"/>
      <c r="KKU295" s="730"/>
      <c r="KKV295" s="730"/>
      <c r="KKW295" s="730"/>
      <c r="KKX295" s="730"/>
      <c r="KKY295" s="730"/>
      <c r="KKZ295" s="730"/>
      <c r="KLA295" s="730"/>
      <c r="KLB295" s="730"/>
      <c r="KLC295" s="730"/>
      <c r="KLD295" s="730"/>
      <c r="KLE295" s="730"/>
      <c r="KLF295" s="730"/>
      <c r="KLG295" s="730"/>
      <c r="KLH295" s="730"/>
      <c r="KLI295" s="730"/>
      <c r="KLJ295" s="730"/>
      <c r="KLK295" s="730"/>
      <c r="KLL295" s="730"/>
      <c r="KLM295" s="730"/>
      <c r="KLN295" s="730"/>
      <c r="KLO295" s="730"/>
      <c r="KLP295" s="730"/>
      <c r="KLQ295" s="730"/>
      <c r="KLR295" s="730"/>
      <c r="KLS295" s="730"/>
      <c r="KLT295" s="730"/>
      <c r="KLU295" s="730"/>
      <c r="KLV295" s="730"/>
      <c r="KLW295" s="730"/>
      <c r="KLX295" s="730"/>
      <c r="KLY295" s="730"/>
      <c r="KLZ295" s="730"/>
      <c r="KMA295" s="730"/>
      <c r="KMB295" s="730"/>
      <c r="KMC295" s="730"/>
      <c r="KMD295" s="730"/>
      <c r="KME295" s="730"/>
      <c r="KMF295" s="730"/>
      <c r="KMG295" s="730"/>
      <c r="KMH295" s="730"/>
      <c r="KMI295" s="730"/>
      <c r="KMJ295" s="730"/>
      <c r="KMK295" s="730"/>
      <c r="KML295" s="730"/>
      <c r="KMM295" s="730"/>
      <c r="KMN295" s="730"/>
      <c r="KMO295" s="730"/>
      <c r="KMP295" s="730"/>
      <c r="KMQ295" s="730"/>
      <c r="KMR295" s="730"/>
      <c r="KMS295" s="730"/>
      <c r="KMT295" s="730"/>
      <c r="KMU295" s="730"/>
      <c r="KMV295" s="730"/>
      <c r="KMW295" s="730"/>
      <c r="KMX295" s="730"/>
      <c r="KMY295" s="730"/>
      <c r="KMZ295" s="730"/>
      <c r="KNA295" s="730"/>
      <c r="KNB295" s="730"/>
      <c r="KNC295" s="730"/>
      <c r="KND295" s="730"/>
      <c r="KNE295" s="730"/>
      <c r="KNF295" s="730"/>
      <c r="KNG295" s="730"/>
      <c r="KNH295" s="730"/>
      <c r="KNI295" s="730"/>
      <c r="KNJ295" s="730"/>
      <c r="KNK295" s="730"/>
      <c r="KNL295" s="730"/>
      <c r="KNM295" s="730"/>
      <c r="KNN295" s="730"/>
      <c r="KNO295" s="730"/>
      <c r="KNP295" s="730"/>
      <c r="KNQ295" s="730"/>
      <c r="KNR295" s="730"/>
      <c r="KNS295" s="730"/>
      <c r="KNT295" s="730"/>
      <c r="KNU295" s="730"/>
      <c r="KNV295" s="730"/>
      <c r="KNW295" s="730"/>
      <c r="KNX295" s="730"/>
      <c r="KNY295" s="730"/>
      <c r="KNZ295" s="730"/>
      <c r="KOA295" s="730"/>
      <c r="KOB295" s="730"/>
      <c r="KOC295" s="730"/>
      <c r="KOD295" s="730"/>
      <c r="KOE295" s="730"/>
      <c r="KOF295" s="730"/>
      <c r="KOG295" s="730"/>
      <c r="KOH295" s="730"/>
      <c r="KOI295" s="730"/>
      <c r="KOJ295" s="730"/>
      <c r="KOK295" s="730"/>
      <c r="KOL295" s="730"/>
      <c r="KOM295" s="730"/>
      <c r="KON295" s="730"/>
      <c r="KOO295" s="730"/>
      <c r="KOP295" s="730"/>
      <c r="KOQ295" s="730"/>
      <c r="KOR295" s="730"/>
      <c r="KOS295" s="730"/>
      <c r="KOT295" s="730"/>
      <c r="KOU295" s="730"/>
      <c r="KOV295" s="730"/>
      <c r="KOW295" s="730"/>
      <c r="KOX295" s="730"/>
      <c r="KOY295" s="730"/>
      <c r="KOZ295" s="730"/>
      <c r="KPA295" s="730"/>
      <c r="KPB295" s="730"/>
      <c r="KPC295" s="730"/>
      <c r="KPD295" s="730"/>
      <c r="KPE295" s="730"/>
      <c r="KPF295" s="730"/>
      <c r="KPG295" s="730"/>
      <c r="KPH295" s="730"/>
      <c r="KPI295" s="730"/>
      <c r="KPJ295" s="730"/>
      <c r="KPK295" s="730"/>
      <c r="KPL295" s="730"/>
      <c r="KPM295" s="730"/>
      <c r="KPN295" s="730"/>
      <c r="KPO295" s="730"/>
      <c r="KPP295" s="730"/>
      <c r="KPQ295" s="730"/>
      <c r="KPR295" s="730"/>
      <c r="KPS295" s="730"/>
      <c r="KPT295" s="730"/>
      <c r="KPU295" s="730"/>
      <c r="KPV295" s="730"/>
      <c r="KPW295" s="730"/>
      <c r="KPX295" s="730"/>
      <c r="KPY295" s="730"/>
      <c r="KPZ295" s="730"/>
      <c r="KQA295" s="730"/>
      <c r="KQB295" s="730"/>
      <c r="KQC295" s="730"/>
      <c r="KQD295" s="730"/>
      <c r="KQE295" s="730"/>
      <c r="KQF295" s="730"/>
      <c r="KQG295" s="730"/>
      <c r="KQH295" s="730"/>
      <c r="KQI295" s="730"/>
      <c r="KQJ295" s="730"/>
      <c r="KQK295" s="730"/>
      <c r="KQL295" s="730"/>
      <c r="KQM295" s="730"/>
      <c r="KQN295" s="730"/>
      <c r="KQO295" s="730"/>
      <c r="KQP295" s="730"/>
      <c r="KQQ295" s="730"/>
      <c r="KQR295" s="730"/>
      <c r="KQS295" s="730"/>
      <c r="KQT295" s="730"/>
      <c r="KQU295" s="730"/>
      <c r="KQV295" s="730"/>
      <c r="KQW295" s="730"/>
      <c r="KQX295" s="730"/>
      <c r="KQY295" s="730"/>
      <c r="KQZ295" s="730"/>
      <c r="KRA295" s="730"/>
      <c r="KRB295" s="730"/>
      <c r="KRC295" s="730"/>
      <c r="KRD295" s="730"/>
      <c r="KRE295" s="730"/>
      <c r="KRF295" s="730"/>
      <c r="KRG295" s="730"/>
      <c r="KRH295" s="730"/>
      <c r="KRI295" s="730"/>
      <c r="KRJ295" s="730"/>
      <c r="KRK295" s="730"/>
      <c r="KRL295" s="730"/>
      <c r="KRM295" s="730"/>
      <c r="KRN295" s="730"/>
      <c r="KRO295" s="730"/>
      <c r="KRP295" s="730"/>
      <c r="KRQ295" s="730"/>
      <c r="KRR295" s="730"/>
      <c r="KRS295" s="730"/>
      <c r="KRT295" s="730"/>
      <c r="KRU295" s="730"/>
      <c r="KRV295" s="730"/>
      <c r="KRW295" s="730"/>
      <c r="KRX295" s="730"/>
      <c r="KRY295" s="730"/>
      <c r="KRZ295" s="730"/>
      <c r="KSA295" s="730"/>
      <c r="KSB295" s="730"/>
      <c r="KSC295" s="730"/>
      <c r="KSD295" s="730"/>
      <c r="KSE295" s="730"/>
      <c r="KSF295" s="730"/>
      <c r="KSG295" s="730"/>
      <c r="KSH295" s="730"/>
      <c r="KSI295" s="730"/>
      <c r="KSJ295" s="730"/>
      <c r="KSK295" s="730"/>
      <c r="KSL295" s="730"/>
      <c r="KSM295" s="730"/>
      <c r="KSN295" s="730"/>
      <c r="KSO295" s="730"/>
      <c r="KSP295" s="730"/>
      <c r="KSQ295" s="730"/>
      <c r="KSR295" s="730"/>
      <c r="KSS295" s="730"/>
      <c r="KST295" s="730"/>
      <c r="KSU295" s="730"/>
      <c r="KSV295" s="730"/>
      <c r="KSW295" s="730"/>
      <c r="KSX295" s="730"/>
      <c r="KSY295" s="730"/>
      <c r="KSZ295" s="730"/>
      <c r="KTA295" s="730"/>
      <c r="KTB295" s="730"/>
      <c r="KTC295" s="730"/>
      <c r="KTD295" s="730"/>
      <c r="KTE295" s="730"/>
      <c r="KTF295" s="730"/>
      <c r="KTG295" s="730"/>
      <c r="KTH295" s="730"/>
      <c r="KTI295" s="730"/>
      <c r="KTJ295" s="730"/>
      <c r="KTK295" s="730"/>
      <c r="KTL295" s="730"/>
      <c r="KTM295" s="730"/>
      <c r="KTN295" s="730"/>
      <c r="KTO295" s="730"/>
      <c r="KTP295" s="730"/>
      <c r="KTQ295" s="730"/>
      <c r="KTR295" s="730"/>
      <c r="KTS295" s="730"/>
      <c r="KTT295" s="730"/>
      <c r="KTU295" s="730"/>
      <c r="KTV295" s="730"/>
      <c r="KTW295" s="730"/>
      <c r="KTX295" s="730"/>
      <c r="KTY295" s="730"/>
      <c r="KTZ295" s="730"/>
      <c r="KUA295" s="730"/>
      <c r="KUB295" s="730"/>
      <c r="KUC295" s="730"/>
      <c r="KUD295" s="730"/>
      <c r="KUE295" s="730"/>
      <c r="KUF295" s="730"/>
      <c r="KUG295" s="730"/>
      <c r="KUH295" s="730"/>
      <c r="KUI295" s="730"/>
      <c r="KUJ295" s="730"/>
      <c r="KUK295" s="730"/>
      <c r="KUL295" s="730"/>
      <c r="KUM295" s="730"/>
      <c r="KUN295" s="730"/>
      <c r="KUO295" s="730"/>
      <c r="KUP295" s="730"/>
      <c r="KUQ295" s="730"/>
      <c r="KUR295" s="730"/>
      <c r="KUS295" s="730"/>
      <c r="KUT295" s="730"/>
      <c r="KUU295" s="730"/>
      <c r="KUV295" s="730"/>
      <c r="KUW295" s="730"/>
      <c r="KUX295" s="730"/>
      <c r="KUY295" s="730"/>
      <c r="KUZ295" s="730"/>
      <c r="KVA295" s="730"/>
      <c r="KVB295" s="730"/>
      <c r="KVC295" s="730"/>
      <c r="KVD295" s="730"/>
      <c r="KVE295" s="730"/>
      <c r="KVF295" s="730"/>
      <c r="KVG295" s="730"/>
      <c r="KVH295" s="730"/>
      <c r="KVI295" s="730"/>
      <c r="KVJ295" s="730"/>
      <c r="KVK295" s="730"/>
      <c r="KVL295" s="730"/>
      <c r="KVM295" s="730"/>
      <c r="KVN295" s="730"/>
      <c r="KVO295" s="730"/>
      <c r="KVP295" s="730"/>
      <c r="KVQ295" s="730"/>
      <c r="KVR295" s="730"/>
      <c r="KVS295" s="730"/>
      <c r="KVT295" s="730"/>
      <c r="KVU295" s="730"/>
      <c r="KVV295" s="730"/>
      <c r="KVW295" s="730"/>
      <c r="KVX295" s="730"/>
      <c r="KVY295" s="730"/>
      <c r="KVZ295" s="730"/>
      <c r="KWA295" s="730"/>
      <c r="KWB295" s="730"/>
      <c r="KWC295" s="730"/>
      <c r="KWD295" s="730"/>
      <c r="KWE295" s="730"/>
      <c r="KWF295" s="730"/>
      <c r="KWG295" s="730"/>
      <c r="KWH295" s="730"/>
      <c r="KWI295" s="730"/>
      <c r="KWJ295" s="730"/>
      <c r="KWK295" s="730"/>
      <c r="KWL295" s="730"/>
      <c r="KWM295" s="730"/>
      <c r="KWN295" s="730"/>
      <c r="KWO295" s="730"/>
      <c r="KWP295" s="730"/>
      <c r="KWQ295" s="730"/>
      <c r="KWR295" s="730"/>
      <c r="KWS295" s="730"/>
      <c r="KWT295" s="730"/>
      <c r="KWU295" s="730"/>
      <c r="KWV295" s="730"/>
      <c r="KWW295" s="730"/>
      <c r="KWX295" s="730"/>
      <c r="KWY295" s="730"/>
      <c r="KWZ295" s="730"/>
      <c r="KXA295" s="730"/>
      <c r="KXB295" s="730"/>
      <c r="KXC295" s="730"/>
      <c r="KXD295" s="730"/>
      <c r="KXE295" s="730"/>
      <c r="KXF295" s="730"/>
      <c r="KXG295" s="730"/>
      <c r="KXH295" s="730"/>
      <c r="KXI295" s="730"/>
      <c r="KXJ295" s="730"/>
      <c r="KXK295" s="730"/>
      <c r="KXL295" s="730"/>
      <c r="KXM295" s="730"/>
      <c r="KXN295" s="730"/>
      <c r="KXO295" s="730"/>
      <c r="KXP295" s="730"/>
      <c r="KXQ295" s="730"/>
      <c r="KXR295" s="730"/>
      <c r="KXS295" s="730"/>
      <c r="KXT295" s="730"/>
      <c r="KXU295" s="730"/>
      <c r="KXV295" s="730"/>
      <c r="KXW295" s="730"/>
      <c r="KXX295" s="730"/>
      <c r="KXY295" s="730"/>
      <c r="KXZ295" s="730"/>
      <c r="KYA295" s="730"/>
      <c r="KYB295" s="730"/>
      <c r="KYC295" s="730"/>
      <c r="KYD295" s="730"/>
      <c r="KYE295" s="730"/>
      <c r="KYF295" s="730"/>
      <c r="KYG295" s="730"/>
      <c r="KYH295" s="730"/>
      <c r="KYI295" s="730"/>
      <c r="KYJ295" s="730"/>
      <c r="KYK295" s="730"/>
      <c r="KYL295" s="730"/>
      <c r="KYM295" s="730"/>
      <c r="KYN295" s="730"/>
      <c r="KYO295" s="730"/>
      <c r="KYP295" s="730"/>
      <c r="KYQ295" s="730"/>
      <c r="KYR295" s="730"/>
      <c r="KYS295" s="730"/>
      <c r="KYT295" s="730"/>
      <c r="KYU295" s="730"/>
      <c r="KYV295" s="730"/>
      <c r="KYW295" s="730"/>
      <c r="KYX295" s="730"/>
      <c r="KYY295" s="730"/>
      <c r="KYZ295" s="730"/>
      <c r="KZA295" s="730"/>
      <c r="KZB295" s="730"/>
      <c r="KZC295" s="730"/>
      <c r="KZD295" s="730"/>
      <c r="KZE295" s="730"/>
      <c r="KZF295" s="730"/>
      <c r="KZG295" s="730"/>
      <c r="KZH295" s="730"/>
      <c r="KZI295" s="730"/>
      <c r="KZJ295" s="730"/>
      <c r="KZK295" s="730"/>
      <c r="KZL295" s="730"/>
      <c r="KZM295" s="730"/>
      <c r="KZN295" s="730"/>
      <c r="KZO295" s="730"/>
      <c r="KZP295" s="730"/>
      <c r="KZQ295" s="730"/>
      <c r="KZR295" s="730"/>
      <c r="KZS295" s="730"/>
      <c r="KZT295" s="730"/>
      <c r="KZU295" s="730"/>
      <c r="KZV295" s="730"/>
      <c r="KZW295" s="730"/>
      <c r="KZX295" s="730"/>
      <c r="KZY295" s="730"/>
      <c r="KZZ295" s="730"/>
      <c r="LAA295" s="730"/>
      <c r="LAB295" s="730"/>
      <c r="LAC295" s="730"/>
      <c r="LAD295" s="730"/>
      <c r="LAE295" s="730"/>
      <c r="LAF295" s="730"/>
      <c r="LAG295" s="730"/>
      <c r="LAH295" s="730"/>
      <c r="LAI295" s="730"/>
      <c r="LAJ295" s="730"/>
      <c r="LAK295" s="730"/>
      <c r="LAL295" s="730"/>
      <c r="LAM295" s="730"/>
      <c r="LAN295" s="730"/>
      <c r="LAO295" s="730"/>
      <c r="LAP295" s="730"/>
      <c r="LAQ295" s="730"/>
      <c r="LAR295" s="730"/>
      <c r="LAS295" s="730"/>
      <c r="LAT295" s="730"/>
      <c r="LAU295" s="730"/>
      <c r="LAV295" s="730"/>
      <c r="LAW295" s="730"/>
      <c r="LAX295" s="730"/>
      <c r="LAY295" s="730"/>
      <c r="LAZ295" s="730"/>
      <c r="LBA295" s="730"/>
      <c r="LBB295" s="730"/>
      <c r="LBC295" s="730"/>
      <c r="LBD295" s="730"/>
      <c r="LBE295" s="730"/>
      <c r="LBF295" s="730"/>
      <c r="LBG295" s="730"/>
      <c r="LBH295" s="730"/>
      <c r="LBI295" s="730"/>
      <c r="LBJ295" s="730"/>
      <c r="LBK295" s="730"/>
      <c r="LBL295" s="730"/>
      <c r="LBM295" s="730"/>
      <c r="LBN295" s="730"/>
      <c r="LBO295" s="730"/>
      <c r="LBP295" s="730"/>
      <c r="LBQ295" s="730"/>
      <c r="LBR295" s="730"/>
      <c r="LBS295" s="730"/>
      <c r="LBT295" s="730"/>
      <c r="LBU295" s="730"/>
      <c r="LBV295" s="730"/>
      <c r="LBW295" s="730"/>
      <c r="LBX295" s="730"/>
      <c r="LBY295" s="730"/>
      <c r="LBZ295" s="730"/>
      <c r="LCA295" s="730"/>
      <c r="LCB295" s="730"/>
      <c r="LCC295" s="730"/>
      <c r="LCD295" s="730"/>
      <c r="LCE295" s="730"/>
      <c r="LCF295" s="730"/>
      <c r="LCG295" s="730"/>
      <c r="LCH295" s="730"/>
      <c r="LCI295" s="730"/>
      <c r="LCJ295" s="730"/>
      <c r="LCK295" s="730"/>
      <c r="LCL295" s="730"/>
      <c r="LCM295" s="730"/>
      <c r="LCN295" s="730"/>
      <c r="LCO295" s="730"/>
      <c r="LCP295" s="730"/>
      <c r="LCQ295" s="730"/>
      <c r="LCR295" s="730"/>
      <c r="LCS295" s="730"/>
      <c r="LCT295" s="730"/>
      <c r="LCU295" s="730"/>
      <c r="LCV295" s="730"/>
      <c r="LCW295" s="730"/>
      <c r="LCX295" s="730"/>
      <c r="LCY295" s="730"/>
      <c r="LCZ295" s="730"/>
      <c r="LDA295" s="730"/>
      <c r="LDB295" s="730"/>
      <c r="LDC295" s="730"/>
      <c r="LDD295" s="730"/>
      <c r="LDE295" s="730"/>
      <c r="LDF295" s="730"/>
      <c r="LDG295" s="730"/>
      <c r="LDH295" s="730"/>
      <c r="LDI295" s="730"/>
      <c r="LDJ295" s="730"/>
      <c r="LDK295" s="730"/>
      <c r="LDL295" s="730"/>
      <c r="LDM295" s="730"/>
      <c r="LDN295" s="730"/>
      <c r="LDO295" s="730"/>
      <c r="LDP295" s="730"/>
      <c r="LDQ295" s="730"/>
      <c r="LDR295" s="730"/>
      <c r="LDS295" s="730"/>
      <c r="LDT295" s="730"/>
      <c r="LDU295" s="730"/>
      <c r="LDV295" s="730"/>
      <c r="LDW295" s="730"/>
      <c r="LDX295" s="730"/>
      <c r="LDY295" s="730"/>
      <c r="LDZ295" s="730"/>
      <c r="LEA295" s="730"/>
      <c r="LEB295" s="730"/>
      <c r="LEC295" s="730"/>
      <c r="LED295" s="730"/>
      <c r="LEE295" s="730"/>
      <c r="LEF295" s="730"/>
      <c r="LEG295" s="730"/>
      <c r="LEH295" s="730"/>
      <c r="LEI295" s="730"/>
      <c r="LEJ295" s="730"/>
      <c r="LEK295" s="730"/>
      <c r="LEL295" s="730"/>
      <c r="LEM295" s="730"/>
      <c r="LEN295" s="730"/>
      <c r="LEO295" s="730"/>
      <c r="LEP295" s="730"/>
      <c r="LEQ295" s="730"/>
      <c r="LER295" s="730"/>
      <c r="LES295" s="730"/>
      <c r="LET295" s="730"/>
      <c r="LEU295" s="730"/>
      <c r="LEV295" s="730"/>
      <c r="LEW295" s="730"/>
      <c r="LEX295" s="730"/>
      <c r="LEY295" s="730"/>
      <c r="LEZ295" s="730"/>
      <c r="LFA295" s="730"/>
      <c r="LFB295" s="730"/>
      <c r="LFC295" s="730"/>
      <c r="LFD295" s="730"/>
      <c r="LFE295" s="730"/>
      <c r="LFF295" s="730"/>
      <c r="LFG295" s="730"/>
      <c r="LFH295" s="730"/>
      <c r="LFI295" s="730"/>
      <c r="LFJ295" s="730"/>
      <c r="LFK295" s="730"/>
      <c r="LFL295" s="730"/>
      <c r="LFM295" s="730"/>
      <c r="LFN295" s="730"/>
      <c r="LFO295" s="730"/>
      <c r="LFP295" s="730"/>
      <c r="LFQ295" s="730"/>
      <c r="LFR295" s="730"/>
      <c r="LFS295" s="730"/>
      <c r="LFT295" s="730"/>
      <c r="LFU295" s="730"/>
      <c r="LFV295" s="730"/>
      <c r="LFW295" s="730"/>
      <c r="LFX295" s="730"/>
      <c r="LFY295" s="730"/>
      <c r="LFZ295" s="730"/>
      <c r="LGA295" s="730"/>
      <c r="LGB295" s="730"/>
      <c r="LGC295" s="730"/>
      <c r="LGD295" s="730"/>
      <c r="LGE295" s="730"/>
      <c r="LGF295" s="730"/>
      <c r="LGG295" s="730"/>
      <c r="LGH295" s="730"/>
      <c r="LGI295" s="730"/>
      <c r="LGJ295" s="730"/>
      <c r="LGK295" s="730"/>
      <c r="LGL295" s="730"/>
      <c r="LGM295" s="730"/>
      <c r="LGN295" s="730"/>
      <c r="LGO295" s="730"/>
      <c r="LGP295" s="730"/>
      <c r="LGQ295" s="730"/>
      <c r="LGR295" s="730"/>
      <c r="LGS295" s="730"/>
      <c r="LGT295" s="730"/>
      <c r="LGU295" s="730"/>
      <c r="LGV295" s="730"/>
      <c r="LGW295" s="730"/>
      <c r="LGX295" s="730"/>
      <c r="LGY295" s="730"/>
      <c r="LGZ295" s="730"/>
      <c r="LHA295" s="730"/>
      <c r="LHB295" s="730"/>
      <c r="LHC295" s="730"/>
      <c r="LHD295" s="730"/>
      <c r="LHE295" s="730"/>
      <c r="LHF295" s="730"/>
      <c r="LHG295" s="730"/>
      <c r="LHH295" s="730"/>
      <c r="LHI295" s="730"/>
      <c r="LHJ295" s="730"/>
      <c r="LHK295" s="730"/>
      <c r="LHL295" s="730"/>
      <c r="LHM295" s="730"/>
      <c r="LHN295" s="730"/>
      <c r="LHO295" s="730"/>
      <c r="LHP295" s="730"/>
      <c r="LHQ295" s="730"/>
      <c r="LHR295" s="730"/>
      <c r="LHS295" s="730"/>
      <c r="LHT295" s="730"/>
      <c r="LHU295" s="730"/>
      <c r="LHV295" s="730"/>
      <c r="LHW295" s="730"/>
      <c r="LHX295" s="730"/>
      <c r="LHY295" s="730"/>
      <c r="LHZ295" s="730"/>
      <c r="LIA295" s="730"/>
      <c r="LIB295" s="730"/>
      <c r="LIC295" s="730"/>
      <c r="LID295" s="730"/>
      <c r="LIE295" s="730"/>
      <c r="LIF295" s="730"/>
      <c r="LIG295" s="730"/>
      <c r="LIH295" s="730"/>
      <c r="LII295" s="730"/>
      <c r="LIJ295" s="730"/>
      <c r="LIK295" s="730"/>
      <c r="LIL295" s="730"/>
      <c r="LIM295" s="730"/>
      <c r="LIN295" s="730"/>
      <c r="LIO295" s="730"/>
      <c r="LIP295" s="730"/>
      <c r="LIQ295" s="730"/>
      <c r="LIR295" s="730"/>
      <c r="LIS295" s="730"/>
      <c r="LIT295" s="730"/>
      <c r="LIU295" s="730"/>
      <c r="LIV295" s="730"/>
      <c r="LIW295" s="730"/>
      <c r="LIX295" s="730"/>
      <c r="LIY295" s="730"/>
      <c r="LIZ295" s="730"/>
      <c r="LJA295" s="730"/>
      <c r="LJB295" s="730"/>
      <c r="LJC295" s="730"/>
      <c r="LJD295" s="730"/>
      <c r="LJE295" s="730"/>
      <c r="LJF295" s="730"/>
      <c r="LJG295" s="730"/>
      <c r="LJH295" s="730"/>
      <c r="LJI295" s="730"/>
      <c r="LJJ295" s="730"/>
      <c r="LJK295" s="730"/>
      <c r="LJL295" s="730"/>
      <c r="LJM295" s="730"/>
      <c r="LJN295" s="730"/>
      <c r="LJO295" s="730"/>
      <c r="LJP295" s="730"/>
      <c r="LJQ295" s="730"/>
      <c r="LJR295" s="730"/>
      <c r="LJS295" s="730"/>
      <c r="LJT295" s="730"/>
      <c r="LJU295" s="730"/>
      <c r="LJV295" s="730"/>
      <c r="LJW295" s="730"/>
      <c r="LJX295" s="730"/>
      <c r="LJY295" s="730"/>
      <c r="LJZ295" s="730"/>
      <c r="LKA295" s="730"/>
      <c r="LKB295" s="730"/>
      <c r="LKC295" s="730"/>
      <c r="LKD295" s="730"/>
      <c r="LKE295" s="730"/>
      <c r="LKF295" s="730"/>
      <c r="LKG295" s="730"/>
      <c r="LKH295" s="730"/>
      <c r="LKI295" s="730"/>
      <c r="LKJ295" s="730"/>
      <c r="LKK295" s="730"/>
      <c r="LKL295" s="730"/>
      <c r="LKM295" s="730"/>
      <c r="LKN295" s="730"/>
      <c r="LKO295" s="730"/>
      <c r="LKP295" s="730"/>
      <c r="LKQ295" s="730"/>
      <c r="LKR295" s="730"/>
      <c r="LKS295" s="730"/>
      <c r="LKT295" s="730"/>
      <c r="LKU295" s="730"/>
      <c r="LKV295" s="730"/>
      <c r="LKW295" s="730"/>
      <c r="LKX295" s="730"/>
      <c r="LKY295" s="730"/>
      <c r="LKZ295" s="730"/>
      <c r="LLA295" s="730"/>
      <c r="LLB295" s="730"/>
      <c r="LLC295" s="730"/>
      <c r="LLD295" s="730"/>
      <c r="LLE295" s="730"/>
      <c r="LLF295" s="730"/>
      <c r="LLG295" s="730"/>
      <c r="LLH295" s="730"/>
      <c r="LLI295" s="730"/>
      <c r="LLJ295" s="730"/>
      <c r="LLK295" s="730"/>
      <c r="LLL295" s="730"/>
      <c r="LLM295" s="730"/>
      <c r="LLN295" s="730"/>
      <c r="LLO295" s="730"/>
      <c r="LLP295" s="730"/>
      <c r="LLQ295" s="730"/>
      <c r="LLR295" s="730"/>
      <c r="LLS295" s="730"/>
      <c r="LLT295" s="730"/>
      <c r="LLU295" s="730"/>
      <c r="LLV295" s="730"/>
      <c r="LLW295" s="730"/>
      <c r="LLX295" s="730"/>
      <c r="LLY295" s="730"/>
      <c r="LLZ295" s="730"/>
      <c r="LMA295" s="730"/>
      <c r="LMB295" s="730"/>
      <c r="LMC295" s="730"/>
      <c r="LMD295" s="730"/>
      <c r="LME295" s="730"/>
      <c r="LMF295" s="730"/>
      <c r="LMG295" s="730"/>
      <c r="LMH295" s="730"/>
      <c r="LMI295" s="730"/>
      <c r="LMJ295" s="730"/>
      <c r="LMK295" s="730"/>
      <c r="LML295" s="730"/>
      <c r="LMM295" s="730"/>
      <c r="LMN295" s="730"/>
      <c r="LMO295" s="730"/>
      <c r="LMP295" s="730"/>
      <c r="LMQ295" s="730"/>
      <c r="LMR295" s="730"/>
      <c r="LMS295" s="730"/>
      <c r="LMT295" s="730"/>
      <c r="LMU295" s="730"/>
      <c r="LMV295" s="730"/>
      <c r="LMW295" s="730"/>
      <c r="LMX295" s="730"/>
      <c r="LMY295" s="730"/>
      <c r="LMZ295" s="730"/>
      <c r="LNA295" s="730"/>
      <c r="LNB295" s="730"/>
      <c r="LNC295" s="730"/>
      <c r="LND295" s="730"/>
      <c r="LNE295" s="730"/>
      <c r="LNF295" s="730"/>
      <c r="LNG295" s="730"/>
      <c r="LNH295" s="730"/>
      <c r="LNI295" s="730"/>
      <c r="LNJ295" s="730"/>
      <c r="LNK295" s="730"/>
      <c r="LNL295" s="730"/>
      <c r="LNM295" s="730"/>
      <c r="LNN295" s="730"/>
      <c r="LNO295" s="730"/>
      <c r="LNP295" s="730"/>
      <c r="LNQ295" s="730"/>
      <c r="LNR295" s="730"/>
      <c r="LNS295" s="730"/>
      <c r="LNT295" s="730"/>
      <c r="LNU295" s="730"/>
      <c r="LNV295" s="730"/>
      <c r="LNW295" s="730"/>
      <c r="LNX295" s="730"/>
      <c r="LNY295" s="730"/>
      <c r="LNZ295" s="730"/>
      <c r="LOA295" s="730"/>
      <c r="LOB295" s="730"/>
      <c r="LOC295" s="730"/>
      <c r="LOD295" s="730"/>
      <c r="LOE295" s="730"/>
      <c r="LOF295" s="730"/>
      <c r="LOG295" s="730"/>
      <c r="LOH295" s="730"/>
      <c r="LOI295" s="730"/>
      <c r="LOJ295" s="730"/>
      <c r="LOK295" s="730"/>
      <c r="LOL295" s="730"/>
      <c r="LOM295" s="730"/>
      <c r="LON295" s="730"/>
      <c r="LOO295" s="730"/>
      <c r="LOP295" s="730"/>
      <c r="LOQ295" s="730"/>
      <c r="LOR295" s="730"/>
      <c r="LOS295" s="730"/>
      <c r="LOT295" s="730"/>
      <c r="LOU295" s="730"/>
      <c r="LOV295" s="730"/>
      <c r="LOW295" s="730"/>
      <c r="LOX295" s="730"/>
      <c r="LOY295" s="730"/>
      <c r="LOZ295" s="730"/>
      <c r="LPA295" s="730"/>
      <c r="LPB295" s="730"/>
      <c r="LPC295" s="730"/>
      <c r="LPD295" s="730"/>
      <c r="LPE295" s="730"/>
      <c r="LPF295" s="730"/>
      <c r="LPG295" s="730"/>
      <c r="LPH295" s="730"/>
      <c r="LPI295" s="730"/>
      <c r="LPJ295" s="730"/>
      <c r="LPK295" s="730"/>
      <c r="LPL295" s="730"/>
      <c r="LPM295" s="730"/>
      <c r="LPN295" s="730"/>
      <c r="LPO295" s="730"/>
      <c r="LPP295" s="730"/>
      <c r="LPQ295" s="730"/>
      <c r="LPR295" s="730"/>
      <c r="LPS295" s="730"/>
      <c r="LPT295" s="730"/>
      <c r="LPU295" s="730"/>
      <c r="LPV295" s="730"/>
      <c r="LPW295" s="730"/>
      <c r="LPX295" s="730"/>
      <c r="LPY295" s="730"/>
      <c r="LPZ295" s="730"/>
      <c r="LQA295" s="730"/>
      <c r="LQB295" s="730"/>
      <c r="LQC295" s="730"/>
      <c r="LQD295" s="730"/>
      <c r="LQE295" s="730"/>
      <c r="LQF295" s="730"/>
      <c r="LQG295" s="730"/>
      <c r="LQH295" s="730"/>
      <c r="LQI295" s="730"/>
      <c r="LQJ295" s="730"/>
      <c r="LQK295" s="730"/>
      <c r="LQL295" s="730"/>
      <c r="LQM295" s="730"/>
      <c r="LQN295" s="730"/>
      <c r="LQO295" s="730"/>
      <c r="LQP295" s="730"/>
      <c r="LQQ295" s="730"/>
      <c r="LQR295" s="730"/>
      <c r="LQS295" s="730"/>
      <c r="LQT295" s="730"/>
      <c r="LQU295" s="730"/>
      <c r="LQV295" s="730"/>
      <c r="LQW295" s="730"/>
      <c r="LQX295" s="730"/>
      <c r="LQY295" s="730"/>
      <c r="LQZ295" s="730"/>
      <c r="LRA295" s="730"/>
      <c r="LRB295" s="730"/>
      <c r="LRC295" s="730"/>
      <c r="LRD295" s="730"/>
      <c r="LRE295" s="730"/>
      <c r="LRF295" s="730"/>
      <c r="LRG295" s="730"/>
      <c r="LRH295" s="730"/>
      <c r="LRI295" s="730"/>
      <c r="LRJ295" s="730"/>
      <c r="LRK295" s="730"/>
      <c r="LRL295" s="730"/>
      <c r="LRM295" s="730"/>
      <c r="LRN295" s="730"/>
      <c r="LRO295" s="730"/>
      <c r="LRP295" s="730"/>
      <c r="LRQ295" s="730"/>
      <c r="LRR295" s="730"/>
      <c r="LRS295" s="730"/>
      <c r="LRT295" s="730"/>
      <c r="LRU295" s="730"/>
      <c r="LRV295" s="730"/>
      <c r="LRW295" s="730"/>
      <c r="LRX295" s="730"/>
      <c r="LRY295" s="730"/>
      <c r="LRZ295" s="730"/>
      <c r="LSA295" s="730"/>
      <c r="LSB295" s="730"/>
      <c r="LSC295" s="730"/>
      <c r="LSD295" s="730"/>
      <c r="LSE295" s="730"/>
      <c r="LSF295" s="730"/>
      <c r="LSG295" s="730"/>
      <c r="LSH295" s="730"/>
      <c r="LSI295" s="730"/>
      <c r="LSJ295" s="730"/>
      <c r="LSK295" s="730"/>
      <c r="LSL295" s="730"/>
      <c r="LSM295" s="730"/>
      <c r="LSN295" s="730"/>
      <c r="LSO295" s="730"/>
      <c r="LSP295" s="730"/>
      <c r="LSQ295" s="730"/>
      <c r="LSR295" s="730"/>
      <c r="LSS295" s="730"/>
      <c r="LST295" s="730"/>
      <c r="LSU295" s="730"/>
      <c r="LSV295" s="730"/>
      <c r="LSW295" s="730"/>
      <c r="LSX295" s="730"/>
      <c r="LSY295" s="730"/>
      <c r="LSZ295" s="730"/>
      <c r="LTA295" s="730"/>
      <c r="LTB295" s="730"/>
      <c r="LTC295" s="730"/>
      <c r="LTD295" s="730"/>
      <c r="LTE295" s="730"/>
      <c r="LTF295" s="730"/>
      <c r="LTG295" s="730"/>
      <c r="LTH295" s="730"/>
      <c r="LTI295" s="730"/>
      <c r="LTJ295" s="730"/>
      <c r="LTK295" s="730"/>
      <c r="LTL295" s="730"/>
      <c r="LTM295" s="730"/>
      <c r="LTN295" s="730"/>
      <c r="LTO295" s="730"/>
      <c r="LTP295" s="730"/>
      <c r="LTQ295" s="730"/>
      <c r="LTR295" s="730"/>
      <c r="LTS295" s="730"/>
      <c r="LTT295" s="730"/>
      <c r="LTU295" s="730"/>
      <c r="LTV295" s="730"/>
      <c r="LTW295" s="730"/>
      <c r="LTX295" s="730"/>
      <c r="LTY295" s="730"/>
      <c r="LTZ295" s="730"/>
      <c r="LUA295" s="730"/>
      <c r="LUB295" s="730"/>
      <c r="LUC295" s="730"/>
      <c r="LUD295" s="730"/>
      <c r="LUE295" s="730"/>
      <c r="LUF295" s="730"/>
      <c r="LUG295" s="730"/>
      <c r="LUH295" s="730"/>
      <c r="LUI295" s="730"/>
      <c r="LUJ295" s="730"/>
      <c r="LUK295" s="730"/>
      <c r="LUL295" s="730"/>
      <c r="LUM295" s="730"/>
      <c r="LUN295" s="730"/>
      <c r="LUO295" s="730"/>
      <c r="LUP295" s="730"/>
      <c r="LUQ295" s="730"/>
      <c r="LUR295" s="730"/>
      <c r="LUS295" s="730"/>
      <c r="LUT295" s="730"/>
      <c r="LUU295" s="730"/>
      <c r="LUV295" s="730"/>
      <c r="LUW295" s="730"/>
      <c r="LUX295" s="730"/>
      <c r="LUY295" s="730"/>
      <c r="LUZ295" s="730"/>
      <c r="LVA295" s="730"/>
      <c r="LVB295" s="730"/>
      <c r="LVC295" s="730"/>
      <c r="LVD295" s="730"/>
      <c r="LVE295" s="730"/>
      <c r="LVF295" s="730"/>
      <c r="LVG295" s="730"/>
      <c r="LVH295" s="730"/>
      <c r="LVI295" s="730"/>
      <c r="LVJ295" s="730"/>
      <c r="LVK295" s="730"/>
      <c r="LVL295" s="730"/>
      <c r="LVM295" s="730"/>
      <c r="LVN295" s="730"/>
      <c r="LVO295" s="730"/>
      <c r="LVP295" s="730"/>
      <c r="LVQ295" s="730"/>
      <c r="LVR295" s="730"/>
      <c r="LVS295" s="730"/>
      <c r="LVT295" s="730"/>
      <c r="LVU295" s="730"/>
      <c r="LVV295" s="730"/>
      <c r="LVW295" s="730"/>
      <c r="LVX295" s="730"/>
      <c r="LVY295" s="730"/>
      <c r="LVZ295" s="730"/>
      <c r="LWA295" s="730"/>
      <c r="LWB295" s="730"/>
      <c r="LWC295" s="730"/>
      <c r="LWD295" s="730"/>
      <c r="LWE295" s="730"/>
      <c r="LWF295" s="730"/>
      <c r="LWG295" s="730"/>
      <c r="LWH295" s="730"/>
      <c r="LWI295" s="730"/>
      <c r="LWJ295" s="730"/>
      <c r="LWK295" s="730"/>
      <c r="LWL295" s="730"/>
      <c r="LWM295" s="730"/>
      <c r="LWN295" s="730"/>
      <c r="LWO295" s="730"/>
      <c r="LWP295" s="730"/>
      <c r="LWQ295" s="730"/>
      <c r="LWR295" s="730"/>
      <c r="LWS295" s="730"/>
      <c r="LWT295" s="730"/>
      <c r="LWU295" s="730"/>
      <c r="LWV295" s="730"/>
      <c r="LWW295" s="730"/>
      <c r="LWX295" s="730"/>
      <c r="LWY295" s="730"/>
      <c r="LWZ295" s="730"/>
      <c r="LXA295" s="730"/>
      <c r="LXB295" s="730"/>
      <c r="LXC295" s="730"/>
      <c r="LXD295" s="730"/>
      <c r="LXE295" s="730"/>
      <c r="LXF295" s="730"/>
      <c r="LXG295" s="730"/>
      <c r="LXH295" s="730"/>
      <c r="LXI295" s="730"/>
      <c r="LXJ295" s="730"/>
      <c r="LXK295" s="730"/>
      <c r="LXL295" s="730"/>
      <c r="LXM295" s="730"/>
      <c r="LXN295" s="730"/>
      <c r="LXO295" s="730"/>
      <c r="LXP295" s="730"/>
      <c r="LXQ295" s="730"/>
      <c r="LXR295" s="730"/>
      <c r="LXS295" s="730"/>
      <c r="LXT295" s="730"/>
      <c r="LXU295" s="730"/>
      <c r="LXV295" s="730"/>
      <c r="LXW295" s="730"/>
      <c r="LXX295" s="730"/>
      <c r="LXY295" s="730"/>
      <c r="LXZ295" s="730"/>
      <c r="LYA295" s="730"/>
      <c r="LYB295" s="730"/>
      <c r="LYC295" s="730"/>
      <c r="LYD295" s="730"/>
      <c r="LYE295" s="730"/>
      <c r="LYF295" s="730"/>
      <c r="LYG295" s="730"/>
      <c r="LYH295" s="730"/>
      <c r="LYI295" s="730"/>
      <c r="LYJ295" s="730"/>
      <c r="LYK295" s="730"/>
      <c r="LYL295" s="730"/>
      <c r="LYM295" s="730"/>
      <c r="LYN295" s="730"/>
      <c r="LYO295" s="730"/>
      <c r="LYP295" s="730"/>
      <c r="LYQ295" s="730"/>
      <c r="LYR295" s="730"/>
      <c r="LYS295" s="730"/>
      <c r="LYT295" s="730"/>
      <c r="LYU295" s="730"/>
      <c r="LYV295" s="730"/>
      <c r="LYW295" s="730"/>
      <c r="LYX295" s="730"/>
      <c r="LYY295" s="730"/>
      <c r="LYZ295" s="730"/>
      <c r="LZA295" s="730"/>
      <c r="LZB295" s="730"/>
      <c r="LZC295" s="730"/>
      <c r="LZD295" s="730"/>
      <c r="LZE295" s="730"/>
      <c r="LZF295" s="730"/>
      <c r="LZG295" s="730"/>
      <c r="LZH295" s="730"/>
      <c r="LZI295" s="730"/>
      <c r="LZJ295" s="730"/>
      <c r="LZK295" s="730"/>
      <c r="LZL295" s="730"/>
      <c r="LZM295" s="730"/>
      <c r="LZN295" s="730"/>
      <c r="LZO295" s="730"/>
      <c r="LZP295" s="730"/>
      <c r="LZQ295" s="730"/>
      <c r="LZR295" s="730"/>
      <c r="LZS295" s="730"/>
      <c r="LZT295" s="730"/>
      <c r="LZU295" s="730"/>
      <c r="LZV295" s="730"/>
      <c r="LZW295" s="730"/>
      <c r="LZX295" s="730"/>
      <c r="LZY295" s="730"/>
      <c r="LZZ295" s="730"/>
      <c r="MAA295" s="730"/>
      <c r="MAB295" s="730"/>
      <c r="MAC295" s="730"/>
      <c r="MAD295" s="730"/>
      <c r="MAE295" s="730"/>
      <c r="MAF295" s="730"/>
      <c r="MAG295" s="730"/>
      <c r="MAH295" s="730"/>
      <c r="MAI295" s="730"/>
      <c r="MAJ295" s="730"/>
      <c r="MAK295" s="730"/>
      <c r="MAL295" s="730"/>
      <c r="MAM295" s="730"/>
      <c r="MAN295" s="730"/>
      <c r="MAO295" s="730"/>
      <c r="MAP295" s="730"/>
      <c r="MAQ295" s="730"/>
      <c r="MAR295" s="730"/>
      <c r="MAS295" s="730"/>
      <c r="MAT295" s="730"/>
      <c r="MAU295" s="730"/>
      <c r="MAV295" s="730"/>
      <c r="MAW295" s="730"/>
      <c r="MAX295" s="730"/>
      <c r="MAY295" s="730"/>
      <c r="MAZ295" s="730"/>
      <c r="MBA295" s="730"/>
      <c r="MBB295" s="730"/>
      <c r="MBC295" s="730"/>
      <c r="MBD295" s="730"/>
      <c r="MBE295" s="730"/>
      <c r="MBF295" s="730"/>
      <c r="MBG295" s="730"/>
      <c r="MBH295" s="730"/>
      <c r="MBI295" s="730"/>
      <c r="MBJ295" s="730"/>
      <c r="MBK295" s="730"/>
      <c r="MBL295" s="730"/>
      <c r="MBM295" s="730"/>
      <c r="MBN295" s="730"/>
      <c r="MBO295" s="730"/>
      <c r="MBP295" s="730"/>
      <c r="MBQ295" s="730"/>
      <c r="MBR295" s="730"/>
      <c r="MBS295" s="730"/>
      <c r="MBT295" s="730"/>
      <c r="MBU295" s="730"/>
      <c r="MBV295" s="730"/>
      <c r="MBW295" s="730"/>
      <c r="MBX295" s="730"/>
      <c r="MBY295" s="730"/>
      <c r="MBZ295" s="730"/>
      <c r="MCA295" s="730"/>
      <c r="MCB295" s="730"/>
      <c r="MCC295" s="730"/>
      <c r="MCD295" s="730"/>
      <c r="MCE295" s="730"/>
      <c r="MCF295" s="730"/>
      <c r="MCG295" s="730"/>
      <c r="MCH295" s="730"/>
      <c r="MCI295" s="730"/>
      <c r="MCJ295" s="730"/>
      <c r="MCK295" s="730"/>
      <c r="MCL295" s="730"/>
      <c r="MCM295" s="730"/>
      <c r="MCN295" s="730"/>
      <c r="MCO295" s="730"/>
      <c r="MCP295" s="730"/>
      <c r="MCQ295" s="730"/>
      <c r="MCR295" s="730"/>
      <c r="MCS295" s="730"/>
      <c r="MCT295" s="730"/>
      <c r="MCU295" s="730"/>
      <c r="MCV295" s="730"/>
      <c r="MCW295" s="730"/>
      <c r="MCX295" s="730"/>
      <c r="MCY295" s="730"/>
      <c r="MCZ295" s="730"/>
      <c r="MDA295" s="730"/>
      <c r="MDB295" s="730"/>
      <c r="MDC295" s="730"/>
      <c r="MDD295" s="730"/>
      <c r="MDE295" s="730"/>
      <c r="MDF295" s="730"/>
      <c r="MDG295" s="730"/>
      <c r="MDH295" s="730"/>
      <c r="MDI295" s="730"/>
      <c r="MDJ295" s="730"/>
      <c r="MDK295" s="730"/>
      <c r="MDL295" s="730"/>
      <c r="MDM295" s="730"/>
      <c r="MDN295" s="730"/>
      <c r="MDO295" s="730"/>
      <c r="MDP295" s="730"/>
      <c r="MDQ295" s="730"/>
      <c r="MDR295" s="730"/>
      <c r="MDS295" s="730"/>
      <c r="MDT295" s="730"/>
      <c r="MDU295" s="730"/>
      <c r="MDV295" s="730"/>
      <c r="MDW295" s="730"/>
      <c r="MDX295" s="730"/>
      <c r="MDY295" s="730"/>
      <c r="MDZ295" s="730"/>
      <c r="MEA295" s="730"/>
      <c r="MEB295" s="730"/>
      <c r="MEC295" s="730"/>
      <c r="MED295" s="730"/>
      <c r="MEE295" s="730"/>
      <c r="MEF295" s="730"/>
      <c r="MEG295" s="730"/>
      <c r="MEH295" s="730"/>
      <c r="MEI295" s="730"/>
      <c r="MEJ295" s="730"/>
      <c r="MEK295" s="730"/>
      <c r="MEL295" s="730"/>
      <c r="MEM295" s="730"/>
      <c r="MEN295" s="730"/>
      <c r="MEO295" s="730"/>
      <c r="MEP295" s="730"/>
      <c r="MEQ295" s="730"/>
      <c r="MER295" s="730"/>
      <c r="MES295" s="730"/>
      <c r="MET295" s="730"/>
      <c r="MEU295" s="730"/>
      <c r="MEV295" s="730"/>
      <c r="MEW295" s="730"/>
      <c r="MEX295" s="730"/>
      <c r="MEY295" s="730"/>
      <c r="MEZ295" s="730"/>
      <c r="MFA295" s="730"/>
      <c r="MFB295" s="730"/>
      <c r="MFC295" s="730"/>
      <c r="MFD295" s="730"/>
      <c r="MFE295" s="730"/>
      <c r="MFF295" s="730"/>
      <c r="MFG295" s="730"/>
      <c r="MFH295" s="730"/>
      <c r="MFI295" s="730"/>
      <c r="MFJ295" s="730"/>
      <c r="MFK295" s="730"/>
      <c r="MFL295" s="730"/>
      <c r="MFM295" s="730"/>
      <c r="MFN295" s="730"/>
      <c r="MFO295" s="730"/>
      <c r="MFP295" s="730"/>
      <c r="MFQ295" s="730"/>
      <c r="MFR295" s="730"/>
      <c r="MFS295" s="730"/>
      <c r="MFT295" s="730"/>
      <c r="MFU295" s="730"/>
      <c r="MFV295" s="730"/>
      <c r="MFW295" s="730"/>
      <c r="MFX295" s="730"/>
      <c r="MFY295" s="730"/>
      <c r="MFZ295" s="730"/>
      <c r="MGA295" s="730"/>
      <c r="MGB295" s="730"/>
      <c r="MGC295" s="730"/>
      <c r="MGD295" s="730"/>
      <c r="MGE295" s="730"/>
      <c r="MGF295" s="730"/>
      <c r="MGG295" s="730"/>
      <c r="MGH295" s="730"/>
      <c r="MGI295" s="730"/>
      <c r="MGJ295" s="730"/>
      <c r="MGK295" s="730"/>
      <c r="MGL295" s="730"/>
      <c r="MGM295" s="730"/>
      <c r="MGN295" s="730"/>
      <c r="MGO295" s="730"/>
      <c r="MGP295" s="730"/>
      <c r="MGQ295" s="730"/>
      <c r="MGR295" s="730"/>
      <c r="MGS295" s="730"/>
      <c r="MGT295" s="730"/>
      <c r="MGU295" s="730"/>
      <c r="MGV295" s="730"/>
      <c r="MGW295" s="730"/>
      <c r="MGX295" s="730"/>
      <c r="MGY295" s="730"/>
      <c r="MGZ295" s="730"/>
      <c r="MHA295" s="730"/>
      <c r="MHB295" s="730"/>
      <c r="MHC295" s="730"/>
      <c r="MHD295" s="730"/>
      <c r="MHE295" s="730"/>
      <c r="MHF295" s="730"/>
      <c r="MHG295" s="730"/>
      <c r="MHH295" s="730"/>
      <c r="MHI295" s="730"/>
      <c r="MHJ295" s="730"/>
      <c r="MHK295" s="730"/>
      <c r="MHL295" s="730"/>
      <c r="MHM295" s="730"/>
      <c r="MHN295" s="730"/>
      <c r="MHO295" s="730"/>
      <c r="MHP295" s="730"/>
      <c r="MHQ295" s="730"/>
      <c r="MHR295" s="730"/>
      <c r="MHS295" s="730"/>
      <c r="MHT295" s="730"/>
      <c r="MHU295" s="730"/>
      <c r="MHV295" s="730"/>
      <c r="MHW295" s="730"/>
      <c r="MHX295" s="730"/>
      <c r="MHY295" s="730"/>
      <c r="MHZ295" s="730"/>
      <c r="MIA295" s="730"/>
      <c r="MIB295" s="730"/>
      <c r="MIC295" s="730"/>
      <c r="MID295" s="730"/>
      <c r="MIE295" s="730"/>
      <c r="MIF295" s="730"/>
      <c r="MIG295" s="730"/>
      <c r="MIH295" s="730"/>
      <c r="MII295" s="730"/>
      <c r="MIJ295" s="730"/>
      <c r="MIK295" s="730"/>
      <c r="MIL295" s="730"/>
      <c r="MIM295" s="730"/>
      <c r="MIN295" s="730"/>
      <c r="MIO295" s="730"/>
      <c r="MIP295" s="730"/>
      <c r="MIQ295" s="730"/>
      <c r="MIR295" s="730"/>
      <c r="MIS295" s="730"/>
      <c r="MIT295" s="730"/>
      <c r="MIU295" s="730"/>
      <c r="MIV295" s="730"/>
      <c r="MIW295" s="730"/>
      <c r="MIX295" s="730"/>
      <c r="MIY295" s="730"/>
      <c r="MIZ295" s="730"/>
      <c r="MJA295" s="730"/>
      <c r="MJB295" s="730"/>
      <c r="MJC295" s="730"/>
      <c r="MJD295" s="730"/>
      <c r="MJE295" s="730"/>
      <c r="MJF295" s="730"/>
      <c r="MJG295" s="730"/>
      <c r="MJH295" s="730"/>
      <c r="MJI295" s="730"/>
      <c r="MJJ295" s="730"/>
      <c r="MJK295" s="730"/>
      <c r="MJL295" s="730"/>
      <c r="MJM295" s="730"/>
      <c r="MJN295" s="730"/>
      <c r="MJO295" s="730"/>
      <c r="MJP295" s="730"/>
      <c r="MJQ295" s="730"/>
      <c r="MJR295" s="730"/>
      <c r="MJS295" s="730"/>
      <c r="MJT295" s="730"/>
      <c r="MJU295" s="730"/>
      <c r="MJV295" s="730"/>
      <c r="MJW295" s="730"/>
      <c r="MJX295" s="730"/>
      <c r="MJY295" s="730"/>
      <c r="MJZ295" s="730"/>
      <c r="MKA295" s="730"/>
      <c r="MKB295" s="730"/>
      <c r="MKC295" s="730"/>
      <c r="MKD295" s="730"/>
      <c r="MKE295" s="730"/>
      <c r="MKF295" s="730"/>
      <c r="MKG295" s="730"/>
      <c r="MKH295" s="730"/>
      <c r="MKI295" s="730"/>
      <c r="MKJ295" s="730"/>
      <c r="MKK295" s="730"/>
      <c r="MKL295" s="730"/>
      <c r="MKM295" s="730"/>
      <c r="MKN295" s="730"/>
      <c r="MKO295" s="730"/>
      <c r="MKP295" s="730"/>
      <c r="MKQ295" s="730"/>
      <c r="MKR295" s="730"/>
      <c r="MKS295" s="730"/>
      <c r="MKT295" s="730"/>
      <c r="MKU295" s="730"/>
      <c r="MKV295" s="730"/>
      <c r="MKW295" s="730"/>
      <c r="MKX295" s="730"/>
      <c r="MKY295" s="730"/>
      <c r="MKZ295" s="730"/>
      <c r="MLA295" s="730"/>
      <c r="MLB295" s="730"/>
      <c r="MLC295" s="730"/>
      <c r="MLD295" s="730"/>
      <c r="MLE295" s="730"/>
      <c r="MLF295" s="730"/>
      <c r="MLG295" s="730"/>
      <c r="MLH295" s="730"/>
      <c r="MLI295" s="730"/>
      <c r="MLJ295" s="730"/>
      <c r="MLK295" s="730"/>
      <c r="MLL295" s="730"/>
      <c r="MLM295" s="730"/>
      <c r="MLN295" s="730"/>
      <c r="MLO295" s="730"/>
      <c r="MLP295" s="730"/>
      <c r="MLQ295" s="730"/>
      <c r="MLR295" s="730"/>
      <c r="MLS295" s="730"/>
      <c r="MLT295" s="730"/>
      <c r="MLU295" s="730"/>
      <c r="MLV295" s="730"/>
      <c r="MLW295" s="730"/>
      <c r="MLX295" s="730"/>
      <c r="MLY295" s="730"/>
      <c r="MLZ295" s="730"/>
      <c r="MMA295" s="730"/>
      <c r="MMB295" s="730"/>
      <c r="MMC295" s="730"/>
      <c r="MMD295" s="730"/>
      <c r="MME295" s="730"/>
      <c r="MMF295" s="730"/>
      <c r="MMG295" s="730"/>
      <c r="MMH295" s="730"/>
      <c r="MMI295" s="730"/>
      <c r="MMJ295" s="730"/>
      <c r="MMK295" s="730"/>
      <c r="MML295" s="730"/>
      <c r="MMM295" s="730"/>
      <c r="MMN295" s="730"/>
      <c r="MMO295" s="730"/>
      <c r="MMP295" s="730"/>
      <c r="MMQ295" s="730"/>
      <c r="MMR295" s="730"/>
      <c r="MMS295" s="730"/>
      <c r="MMT295" s="730"/>
      <c r="MMU295" s="730"/>
      <c r="MMV295" s="730"/>
      <c r="MMW295" s="730"/>
      <c r="MMX295" s="730"/>
      <c r="MMY295" s="730"/>
      <c r="MMZ295" s="730"/>
      <c r="MNA295" s="730"/>
      <c r="MNB295" s="730"/>
      <c r="MNC295" s="730"/>
      <c r="MND295" s="730"/>
      <c r="MNE295" s="730"/>
      <c r="MNF295" s="730"/>
      <c r="MNG295" s="730"/>
      <c r="MNH295" s="730"/>
      <c r="MNI295" s="730"/>
      <c r="MNJ295" s="730"/>
      <c r="MNK295" s="730"/>
      <c r="MNL295" s="730"/>
      <c r="MNM295" s="730"/>
      <c r="MNN295" s="730"/>
      <c r="MNO295" s="730"/>
      <c r="MNP295" s="730"/>
      <c r="MNQ295" s="730"/>
      <c r="MNR295" s="730"/>
      <c r="MNS295" s="730"/>
      <c r="MNT295" s="730"/>
      <c r="MNU295" s="730"/>
      <c r="MNV295" s="730"/>
      <c r="MNW295" s="730"/>
      <c r="MNX295" s="730"/>
      <c r="MNY295" s="730"/>
      <c r="MNZ295" s="730"/>
      <c r="MOA295" s="730"/>
      <c r="MOB295" s="730"/>
      <c r="MOC295" s="730"/>
      <c r="MOD295" s="730"/>
      <c r="MOE295" s="730"/>
      <c r="MOF295" s="730"/>
      <c r="MOG295" s="730"/>
      <c r="MOH295" s="730"/>
      <c r="MOI295" s="730"/>
      <c r="MOJ295" s="730"/>
      <c r="MOK295" s="730"/>
      <c r="MOL295" s="730"/>
      <c r="MOM295" s="730"/>
      <c r="MON295" s="730"/>
      <c r="MOO295" s="730"/>
      <c r="MOP295" s="730"/>
      <c r="MOQ295" s="730"/>
      <c r="MOR295" s="730"/>
      <c r="MOS295" s="730"/>
      <c r="MOT295" s="730"/>
      <c r="MOU295" s="730"/>
      <c r="MOV295" s="730"/>
      <c r="MOW295" s="730"/>
      <c r="MOX295" s="730"/>
      <c r="MOY295" s="730"/>
      <c r="MOZ295" s="730"/>
      <c r="MPA295" s="730"/>
      <c r="MPB295" s="730"/>
      <c r="MPC295" s="730"/>
      <c r="MPD295" s="730"/>
      <c r="MPE295" s="730"/>
      <c r="MPF295" s="730"/>
      <c r="MPG295" s="730"/>
      <c r="MPH295" s="730"/>
      <c r="MPI295" s="730"/>
      <c r="MPJ295" s="730"/>
      <c r="MPK295" s="730"/>
      <c r="MPL295" s="730"/>
      <c r="MPM295" s="730"/>
      <c r="MPN295" s="730"/>
      <c r="MPO295" s="730"/>
      <c r="MPP295" s="730"/>
      <c r="MPQ295" s="730"/>
      <c r="MPR295" s="730"/>
      <c r="MPS295" s="730"/>
      <c r="MPT295" s="730"/>
      <c r="MPU295" s="730"/>
      <c r="MPV295" s="730"/>
      <c r="MPW295" s="730"/>
      <c r="MPX295" s="730"/>
      <c r="MPY295" s="730"/>
      <c r="MPZ295" s="730"/>
      <c r="MQA295" s="730"/>
      <c r="MQB295" s="730"/>
      <c r="MQC295" s="730"/>
      <c r="MQD295" s="730"/>
      <c r="MQE295" s="730"/>
      <c r="MQF295" s="730"/>
      <c r="MQG295" s="730"/>
      <c r="MQH295" s="730"/>
      <c r="MQI295" s="730"/>
      <c r="MQJ295" s="730"/>
      <c r="MQK295" s="730"/>
      <c r="MQL295" s="730"/>
      <c r="MQM295" s="730"/>
      <c r="MQN295" s="730"/>
      <c r="MQO295" s="730"/>
      <c r="MQP295" s="730"/>
      <c r="MQQ295" s="730"/>
      <c r="MQR295" s="730"/>
      <c r="MQS295" s="730"/>
      <c r="MQT295" s="730"/>
      <c r="MQU295" s="730"/>
      <c r="MQV295" s="730"/>
      <c r="MQW295" s="730"/>
      <c r="MQX295" s="730"/>
      <c r="MQY295" s="730"/>
      <c r="MQZ295" s="730"/>
      <c r="MRA295" s="730"/>
      <c r="MRB295" s="730"/>
      <c r="MRC295" s="730"/>
      <c r="MRD295" s="730"/>
      <c r="MRE295" s="730"/>
      <c r="MRF295" s="730"/>
      <c r="MRG295" s="730"/>
      <c r="MRH295" s="730"/>
      <c r="MRI295" s="730"/>
      <c r="MRJ295" s="730"/>
      <c r="MRK295" s="730"/>
      <c r="MRL295" s="730"/>
      <c r="MRM295" s="730"/>
      <c r="MRN295" s="730"/>
      <c r="MRO295" s="730"/>
      <c r="MRP295" s="730"/>
      <c r="MRQ295" s="730"/>
      <c r="MRR295" s="730"/>
      <c r="MRS295" s="730"/>
      <c r="MRT295" s="730"/>
      <c r="MRU295" s="730"/>
      <c r="MRV295" s="730"/>
      <c r="MRW295" s="730"/>
      <c r="MRX295" s="730"/>
      <c r="MRY295" s="730"/>
      <c r="MRZ295" s="730"/>
      <c r="MSA295" s="730"/>
      <c r="MSB295" s="730"/>
      <c r="MSC295" s="730"/>
      <c r="MSD295" s="730"/>
      <c r="MSE295" s="730"/>
      <c r="MSF295" s="730"/>
      <c r="MSG295" s="730"/>
      <c r="MSH295" s="730"/>
      <c r="MSI295" s="730"/>
      <c r="MSJ295" s="730"/>
      <c r="MSK295" s="730"/>
      <c r="MSL295" s="730"/>
      <c r="MSM295" s="730"/>
      <c r="MSN295" s="730"/>
      <c r="MSO295" s="730"/>
      <c r="MSP295" s="730"/>
      <c r="MSQ295" s="730"/>
      <c r="MSR295" s="730"/>
      <c r="MSS295" s="730"/>
      <c r="MST295" s="730"/>
      <c r="MSU295" s="730"/>
      <c r="MSV295" s="730"/>
      <c r="MSW295" s="730"/>
      <c r="MSX295" s="730"/>
      <c r="MSY295" s="730"/>
      <c r="MSZ295" s="730"/>
      <c r="MTA295" s="730"/>
      <c r="MTB295" s="730"/>
      <c r="MTC295" s="730"/>
      <c r="MTD295" s="730"/>
      <c r="MTE295" s="730"/>
      <c r="MTF295" s="730"/>
      <c r="MTG295" s="730"/>
      <c r="MTH295" s="730"/>
      <c r="MTI295" s="730"/>
      <c r="MTJ295" s="730"/>
      <c r="MTK295" s="730"/>
      <c r="MTL295" s="730"/>
      <c r="MTM295" s="730"/>
      <c r="MTN295" s="730"/>
      <c r="MTO295" s="730"/>
      <c r="MTP295" s="730"/>
      <c r="MTQ295" s="730"/>
      <c r="MTR295" s="730"/>
      <c r="MTS295" s="730"/>
      <c r="MTT295" s="730"/>
      <c r="MTU295" s="730"/>
      <c r="MTV295" s="730"/>
      <c r="MTW295" s="730"/>
      <c r="MTX295" s="730"/>
      <c r="MTY295" s="730"/>
      <c r="MTZ295" s="730"/>
      <c r="MUA295" s="730"/>
      <c r="MUB295" s="730"/>
      <c r="MUC295" s="730"/>
      <c r="MUD295" s="730"/>
      <c r="MUE295" s="730"/>
      <c r="MUF295" s="730"/>
      <c r="MUG295" s="730"/>
      <c r="MUH295" s="730"/>
      <c r="MUI295" s="730"/>
      <c r="MUJ295" s="730"/>
      <c r="MUK295" s="730"/>
      <c r="MUL295" s="730"/>
      <c r="MUM295" s="730"/>
      <c r="MUN295" s="730"/>
      <c r="MUO295" s="730"/>
      <c r="MUP295" s="730"/>
      <c r="MUQ295" s="730"/>
      <c r="MUR295" s="730"/>
      <c r="MUS295" s="730"/>
      <c r="MUT295" s="730"/>
      <c r="MUU295" s="730"/>
      <c r="MUV295" s="730"/>
      <c r="MUW295" s="730"/>
      <c r="MUX295" s="730"/>
      <c r="MUY295" s="730"/>
      <c r="MUZ295" s="730"/>
      <c r="MVA295" s="730"/>
      <c r="MVB295" s="730"/>
      <c r="MVC295" s="730"/>
      <c r="MVD295" s="730"/>
      <c r="MVE295" s="730"/>
      <c r="MVF295" s="730"/>
      <c r="MVG295" s="730"/>
      <c r="MVH295" s="730"/>
      <c r="MVI295" s="730"/>
      <c r="MVJ295" s="730"/>
      <c r="MVK295" s="730"/>
      <c r="MVL295" s="730"/>
      <c r="MVM295" s="730"/>
      <c r="MVN295" s="730"/>
      <c r="MVO295" s="730"/>
      <c r="MVP295" s="730"/>
      <c r="MVQ295" s="730"/>
      <c r="MVR295" s="730"/>
      <c r="MVS295" s="730"/>
      <c r="MVT295" s="730"/>
      <c r="MVU295" s="730"/>
      <c r="MVV295" s="730"/>
      <c r="MVW295" s="730"/>
      <c r="MVX295" s="730"/>
      <c r="MVY295" s="730"/>
      <c r="MVZ295" s="730"/>
      <c r="MWA295" s="730"/>
      <c r="MWB295" s="730"/>
      <c r="MWC295" s="730"/>
      <c r="MWD295" s="730"/>
      <c r="MWE295" s="730"/>
      <c r="MWF295" s="730"/>
      <c r="MWG295" s="730"/>
      <c r="MWH295" s="730"/>
      <c r="MWI295" s="730"/>
      <c r="MWJ295" s="730"/>
      <c r="MWK295" s="730"/>
      <c r="MWL295" s="730"/>
      <c r="MWM295" s="730"/>
      <c r="MWN295" s="730"/>
      <c r="MWO295" s="730"/>
      <c r="MWP295" s="730"/>
      <c r="MWQ295" s="730"/>
      <c r="MWR295" s="730"/>
      <c r="MWS295" s="730"/>
      <c r="MWT295" s="730"/>
      <c r="MWU295" s="730"/>
      <c r="MWV295" s="730"/>
      <c r="MWW295" s="730"/>
      <c r="MWX295" s="730"/>
      <c r="MWY295" s="730"/>
      <c r="MWZ295" s="730"/>
      <c r="MXA295" s="730"/>
      <c r="MXB295" s="730"/>
      <c r="MXC295" s="730"/>
      <c r="MXD295" s="730"/>
      <c r="MXE295" s="730"/>
      <c r="MXF295" s="730"/>
      <c r="MXG295" s="730"/>
      <c r="MXH295" s="730"/>
      <c r="MXI295" s="730"/>
      <c r="MXJ295" s="730"/>
      <c r="MXK295" s="730"/>
      <c r="MXL295" s="730"/>
      <c r="MXM295" s="730"/>
      <c r="MXN295" s="730"/>
      <c r="MXO295" s="730"/>
      <c r="MXP295" s="730"/>
      <c r="MXQ295" s="730"/>
      <c r="MXR295" s="730"/>
      <c r="MXS295" s="730"/>
      <c r="MXT295" s="730"/>
      <c r="MXU295" s="730"/>
      <c r="MXV295" s="730"/>
      <c r="MXW295" s="730"/>
      <c r="MXX295" s="730"/>
      <c r="MXY295" s="730"/>
      <c r="MXZ295" s="730"/>
      <c r="MYA295" s="730"/>
      <c r="MYB295" s="730"/>
      <c r="MYC295" s="730"/>
      <c r="MYD295" s="730"/>
      <c r="MYE295" s="730"/>
      <c r="MYF295" s="730"/>
      <c r="MYG295" s="730"/>
      <c r="MYH295" s="730"/>
      <c r="MYI295" s="730"/>
      <c r="MYJ295" s="730"/>
      <c r="MYK295" s="730"/>
      <c r="MYL295" s="730"/>
      <c r="MYM295" s="730"/>
      <c r="MYN295" s="730"/>
      <c r="MYO295" s="730"/>
      <c r="MYP295" s="730"/>
      <c r="MYQ295" s="730"/>
      <c r="MYR295" s="730"/>
      <c r="MYS295" s="730"/>
      <c r="MYT295" s="730"/>
      <c r="MYU295" s="730"/>
      <c r="MYV295" s="730"/>
      <c r="MYW295" s="730"/>
      <c r="MYX295" s="730"/>
      <c r="MYY295" s="730"/>
      <c r="MYZ295" s="730"/>
      <c r="MZA295" s="730"/>
      <c r="MZB295" s="730"/>
      <c r="MZC295" s="730"/>
      <c r="MZD295" s="730"/>
      <c r="MZE295" s="730"/>
      <c r="MZF295" s="730"/>
      <c r="MZG295" s="730"/>
      <c r="MZH295" s="730"/>
      <c r="MZI295" s="730"/>
      <c r="MZJ295" s="730"/>
      <c r="MZK295" s="730"/>
      <c r="MZL295" s="730"/>
      <c r="MZM295" s="730"/>
      <c r="MZN295" s="730"/>
      <c r="MZO295" s="730"/>
      <c r="MZP295" s="730"/>
      <c r="MZQ295" s="730"/>
      <c r="MZR295" s="730"/>
      <c r="MZS295" s="730"/>
      <c r="MZT295" s="730"/>
      <c r="MZU295" s="730"/>
      <c r="MZV295" s="730"/>
      <c r="MZW295" s="730"/>
      <c r="MZX295" s="730"/>
      <c r="MZY295" s="730"/>
      <c r="MZZ295" s="730"/>
      <c r="NAA295" s="730"/>
      <c r="NAB295" s="730"/>
      <c r="NAC295" s="730"/>
      <c r="NAD295" s="730"/>
      <c r="NAE295" s="730"/>
      <c r="NAF295" s="730"/>
      <c r="NAG295" s="730"/>
      <c r="NAH295" s="730"/>
      <c r="NAI295" s="730"/>
      <c r="NAJ295" s="730"/>
      <c r="NAK295" s="730"/>
      <c r="NAL295" s="730"/>
      <c r="NAM295" s="730"/>
      <c r="NAN295" s="730"/>
      <c r="NAO295" s="730"/>
      <c r="NAP295" s="730"/>
      <c r="NAQ295" s="730"/>
      <c r="NAR295" s="730"/>
      <c r="NAS295" s="730"/>
      <c r="NAT295" s="730"/>
      <c r="NAU295" s="730"/>
      <c r="NAV295" s="730"/>
      <c r="NAW295" s="730"/>
      <c r="NAX295" s="730"/>
      <c r="NAY295" s="730"/>
      <c r="NAZ295" s="730"/>
      <c r="NBA295" s="730"/>
      <c r="NBB295" s="730"/>
      <c r="NBC295" s="730"/>
      <c r="NBD295" s="730"/>
      <c r="NBE295" s="730"/>
      <c r="NBF295" s="730"/>
      <c r="NBG295" s="730"/>
      <c r="NBH295" s="730"/>
      <c r="NBI295" s="730"/>
      <c r="NBJ295" s="730"/>
      <c r="NBK295" s="730"/>
      <c r="NBL295" s="730"/>
      <c r="NBM295" s="730"/>
      <c r="NBN295" s="730"/>
      <c r="NBO295" s="730"/>
      <c r="NBP295" s="730"/>
      <c r="NBQ295" s="730"/>
      <c r="NBR295" s="730"/>
      <c r="NBS295" s="730"/>
      <c r="NBT295" s="730"/>
      <c r="NBU295" s="730"/>
      <c r="NBV295" s="730"/>
      <c r="NBW295" s="730"/>
      <c r="NBX295" s="730"/>
      <c r="NBY295" s="730"/>
      <c r="NBZ295" s="730"/>
      <c r="NCA295" s="730"/>
      <c r="NCB295" s="730"/>
      <c r="NCC295" s="730"/>
      <c r="NCD295" s="730"/>
      <c r="NCE295" s="730"/>
      <c r="NCF295" s="730"/>
      <c r="NCG295" s="730"/>
      <c r="NCH295" s="730"/>
      <c r="NCI295" s="730"/>
      <c r="NCJ295" s="730"/>
      <c r="NCK295" s="730"/>
      <c r="NCL295" s="730"/>
      <c r="NCM295" s="730"/>
      <c r="NCN295" s="730"/>
      <c r="NCO295" s="730"/>
      <c r="NCP295" s="730"/>
      <c r="NCQ295" s="730"/>
      <c r="NCR295" s="730"/>
      <c r="NCS295" s="730"/>
      <c r="NCT295" s="730"/>
      <c r="NCU295" s="730"/>
      <c r="NCV295" s="730"/>
      <c r="NCW295" s="730"/>
      <c r="NCX295" s="730"/>
      <c r="NCY295" s="730"/>
      <c r="NCZ295" s="730"/>
      <c r="NDA295" s="730"/>
      <c r="NDB295" s="730"/>
      <c r="NDC295" s="730"/>
      <c r="NDD295" s="730"/>
      <c r="NDE295" s="730"/>
      <c r="NDF295" s="730"/>
      <c r="NDG295" s="730"/>
      <c r="NDH295" s="730"/>
      <c r="NDI295" s="730"/>
      <c r="NDJ295" s="730"/>
      <c r="NDK295" s="730"/>
      <c r="NDL295" s="730"/>
      <c r="NDM295" s="730"/>
      <c r="NDN295" s="730"/>
      <c r="NDO295" s="730"/>
      <c r="NDP295" s="730"/>
      <c r="NDQ295" s="730"/>
      <c r="NDR295" s="730"/>
      <c r="NDS295" s="730"/>
      <c r="NDT295" s="730"/>
      <c r="NDU295" s="730"/>
      <c r="NDV295" s="730"/>
      <c r="NDW295" s="730"/>
      <c r="NDX295" s="730"/>
      <c r="NDY295" s="730"/>
      <c r="NDZ295" s="730"/>
      <c r="NEA295" s="730"/>
      <c r="NEB295" s="730"/>
      <c r="NEC295" s="730"/>
      <c r="NED295" s="730"/>
      <c r="NEE295" s="730"/>
      <c r="NEF295" s="730"/>
      <c r="NEG295" s="730"/>
      <c r="NEH295" s="730"/>
      <c r="NEI295" s="730"/>
      <c r="NEJ295" s="730"/>
      <c r="NEK295" s="730"/>
      <c r="NEL295" s="730"/>
      <c r="NEM295" s="730"/>
      <c r="NEN295" s="730"/>
      <c r="NEO295" s="730"/>
      <c r="NEP295" s="730"/>
      <c r="NEQ295" s="730"/>
      <c r="NER295" s="730"/>
      <c r="NES295" s="730"/>
      <c r="NET295" s="730"/>
      <c r="NEU295" s="730"/>
      <c r="NEV295" s="730"/>
      <c r="NEW295" s="730"/>
      <c r="NEX295" s="730"/>
      <c r="NEY295" s="730"/>
      <c r="NEZ295" s="730"/>
      <c r="NFA295" s="730"/>
      <c r="NFB295" s="730"/>
      <c r="NFC295" s="730"/>
      <c r="NFD295" s="730"/>
      <c r="NFE295" s="730"/>
      <c r="NFF295" s="730"/>
      <c r="NFG295" s="730"/>
      <c r="NFH295" s="730"/>
      <c r="NFI295" s="730"/>
      <c r="NFJ295" s="730"/>
      <c r="NFK295" s="730"/>
      <c r="NFL295" s="730"/>
      <c r="NFM295" s="730"/>
      <c r="NFN295" s="730"/>
      <c r="NFO295" s="730"/>
      <c r="NFP295" s="730"/>
      <c r="NFQ295" s="730"/>
      <c r="NFR295" s="730"/>
      <c r="NFS295" s="730"/>
      <c r="NFT295" s="730"/>
      <c r="NFU295" s="730"/>
      <c r="NFV295" s="730"/>
      <c r="NFW295" s="730"/>
      <c r="NFX295" s="730"/>
      <c r="NFY295" s="730"/>
      <c r="NFZ295" s="730"/>
      <c r="NGA295" s="730"/>
      <c r="NGB295" s="730"/>
      <c r="NGC295" s="730"/>
      <c r="NGD295" s="730"/>
      <c r="NGE295" s="730"/>
      <c r="NGF295" s="730"/>
      <c r="NGG295" s="730"/>
      <c r="NGH295" s="730"/>
      <c r="NGI295" s="730"/>
      <c r="NGJ295" s="730"/>
      <c r="NGK295" s="730"/>
      <c r="NGL295" s="730"/>
      <c r="NGM295" s="730"/>
      <c r="NGN295" s="730"/>
      <c r="NGO295" s="730"/>
      <c r="NGP295" s="730"/>
      <c r="NGQ295" s="730"/>
      <c r="NGR295" s="730"/>
      <c r="NGS295" s="730"/>
      <c r="NGT295" s="730"/>
      <c r="NGU295" s="730"/>
      <c r="NGV295" s="730"/>
      <c r="NGW295" s="730"/>
      <c r="NGX295" s="730"/>
      <c r="NGY295" s="730"/>
      <c r="NGZ295" s="730"/>
      <c r="NHA295" s="730"/>
      <c r="NHB295" s="730"/>
      <c r="NHC295" s="730"/>
      <c r="NHD295" s="730"/>
      <c r="NHE295" s="730"/>
      <c r="NHF295" s="730"/>
      <c r="NHG295" s="730"/>
      <c r="NHH295" s="730"/>
      <c r="NHI295" s="730"/>
      <c r="NHJ295" s="730"/>
      <c r="NHK295" s="730"/>
      <c r="NHL295" s="730"/>
      <c r="NHM295" s="730"/>
      <c r="NHN295" s="730"/>
      <c r="NHO295" s="730"/>
      <c r="NHP295" s="730"/>
      <c r="NHQ295" s="730"/>
      <c r="NHR295" s="730"/>
      <c r="NHS295" s="730"/>
      <c r="NHT295" s="730"/>
      <c r="NHU295" s="730"/>
      <c r="NHV295" s="730"/>
      <c r="NHW295" s="730"/>
      <c r="NHX295" s="730"/>
      <c r="NHY295" s="730"/>
      <c r="NHZ295" s="730"/>
      <c r="NIA295" s="730"/>
      <c r="NIB295" s="730"/>
      <c r="NIC295" s="730"/>
      <c r="NID295" s="730"/>
      <c r="NIE295" s="730"/>
      <c r="NIF295" s="730"/>
      <c r="NIG295" s="730"/>
      <c r="NIH295" s="730"/>
      <c r="NII295" s="730"/>
      <c r="NIJ295" s="730"/>
      <c r="NIK295" s="730"/>
      <c r="NIL295" s="730"/>
      <c r="NIM295" s="730"/>
      <c r="NIN295" s="730"/>
      <c r="NIO295" s="730"/>
      <c r="NIP295" s="730"/>
      <c r="NIQ295" s="730"/>
      <c r="NIR295" s="730"/>
      <c r="NIS295" s="730"/>
      <c r="NIT295" s="730"/>
      <c r="NIU295" s="730"/>
      <c r="NIV295" s="730"/>
      <c r="NIW295" s="730"/>
      <c r="NIX295" s="730"/>
      <c r="NIY295" s="730"/>
      <c r="NIZ295" s="730"/>
      <c r="NJA295" s="730"/>
      <c r="NJB295" s="730"/>
      <c r="NJC295" s="730"/>
      <c r="NJD295" s="730"/>
      <c r="NJE295" s="730"/>
      <c r="NJF295" s="730"/>
      <c r="NJG295" s="730"/>
      <c r="NJH295" s="730"/>
      <c r="NJI295" s="730"/>
      <c r="NJJ295" s="730"/>
      <c r="NJK295" s="730"/>
      <c r="NJL295" s="730"/>
      <c r="NJM295" s="730"/>
      <c r="NJN295" s="730"/>
      <c r="NJO295" s="730"/>
      <c r="NJP295" s="730"/>
      <c r="NJQ295" s="730"/>
      <c r="NJR295" s="730"/>
      <c r="NJS295" s="730"/>
      <c r="NJT295" s="730"/>
      <c r="NJU295" s="730"/>
      <c r="NJV295" s="730"/>
      <c r="NJW295" s="730"/>
      <c r="NJX295" s="730"/>
      <c r="NJY295" s="730"/>
      <c r="NJZ295" s="730"/>
      <c r="NKA295" s="730"/>
      <c r="NKB295" s="730"/>
      <c r="NKC295" s="730"/>
      <c r="NKD295" s="730"/>
      <c r="NKE295" s="730"/>
      <c r="NKF295" s="730"/>
      <c r="NKG295" s="730"/>
      <c r="NKH295" s="730"/>
      <c r="NKI295" s="730"/>
      <c r="NKJ295" s="730"/>
      <c r="NKK295" s="730"/>
      <c r="NKL295" s="730"/>
      <c r="NKM295" s="730"/>
      <c r="NKN295" s="730"/>
      <c r="NKO295" s="730"/>
      <c r="NKP295" s="730"/>
      <c r="NKQ295" s="730"/>
      <c r="NKR295" s="730"/>
      <c r="NKS295" s="730"/>
      <c r="NKT295" s="730"/>
      <c r="NKU295" s="730"/>
      <c r="NKV295" s="730"/>
      <c r="NKW295" s="730"/>
      <c r="NKX295" s="730"/>
      <c r="NKY295" s="730"/>
      <c r="NKZ295" s="730"/>
      <c r="NLA295" s="730"/>
      <c r="NLB295" s="730"/>
      <c r="NLC295" s="730"/>
      <c r="NLD295" s="730"/>
      <c r="NLE295" s="730"/>
      <c r="NLF295" s="730"/>
      <c r="NLG295" s="730"/>
      <c r="NLH295" s="730"/>
      <c r="NLI295" s="730"/>
      <c r="NLJ295" s="730"/>
      <c r="NLK295" s="730"/>
      <c r="NLL295" s="730"/>
      <c r="NLM295" s="730"/>
      <c r="NLN295" s="730"/>
      <c r="NLO295" s="730"/>
      <c r="NLP295" s="730"/>
      <c r="NLQ295" s="730"/>
      <c r="NLR295" s="730"/>
      <c r="NLS295" s="730"/>
      <c r="NLT295" s="730"/>
      <c r="NLU295" s="730"/>
      <c r="NLV295" s="730"/>
      <c r="NLW295" s="730"/>
      <c r="NLX295" s="730"/>
      <c r="NLY295" s="730"/>
      <c r="NLZ295" s="730"/>
      <c r="NMA295" s="730"/>
      <c r="NMB295" s="730"/>
      <c r="NMC295" s="730"/>
      <c r="NMD295" s="730"/>
      <c r="NME295" s="730"/>
      <c r="NMF295" s="730"/>
      <c r="NMG295" s="730"/>
      <c r="NMH295" s="730"/>
      <c r="NMI295" s="730"/>
      <c r="NMJ295" s="730"/>
      <c r="NMK295" s="730"/>
      <c r="NML295" s="730"/>
      <c r="NMM295" s="730"/>
      <c r="NMN295" s="730"/>
      <c r="NMO295" s="730"/>
      <c r="NMP295" s="730"/>
      <c r="NMQ295" s="730"/>
      <c r="NMR295" s="730"/>
      <c r="NMS295" s="730"/>
      <c r="NMT295" s="730"/>
      <c r="NMU295" s="730"/>
      <c r="NMV295" s="730"/>
      <c r="NMW295" s="730"/>
      <c r="NMX295" s="730"/>
      <c r="NMY295" s="730"/>
      <c r="NMZ295" s="730"/>
      <c r="NNA295" s="730"/>
      <c r="NNB295" s="730"/>
      <c r="NNC295" s="730"/>
      <c r="NND295" s="730"/>
      <c r="NNE295" s="730"/>
      <c r="NNF295" s="730"/>
      <c r="NNG295" s="730"/>
      <c r="NNH295" s="730"/>
      <c r="NNI295" s="730"/>
      <c r="NNJ295" s="730"/>
      <c r="NNK295" s="730"/>
      <c r="NNL295" s="730"/>
      <c r="NNM295" s="730"/>
      <c r="NNN295" s="730"/>
      <c r="NNO295" s="730"/>
      <c r="NNP295" s="730"/>
      <c r="NNQ295" s="730"/>
      <c r="NNR295" s="730"/>
      <c r="NNS295" s="730"/>
      <c r="NNT295" s="730"/>
      <c r="NNU295" s="730"/>
      <c r="NNV295" s="730"/>
      <c r="NNW295" s="730"/>
      <c r="NNX295" s="730"/>
      <c r="NNY295" s="730"/>
      <c r="NNZ295" s="730"/>
      <c r="NOA295" s="730"/>
      <c r="NOB295" s="730"/>
      <c r="NOC295" s="730"/>
      <c r="NOD295" s="730"/>
      <c r="NOE295" s="730"/>
      <c r="NOF295" s="730"/>
      <c r="NOG295" s="730"/>
      <c r="NOH295" s="730"/>
      <c r="NOI295" s="730"/>
      <c r="NOJ295" s="730"/>
      <c r="NOK295" s="730"/>
      <c r="NOL295" s="730"/>
      <c r="NOM295" s="730"/>
      <c r="NON295" s="730"/>
      <c r="NOO295" s="730"/>
      <c r="NOP295" s="730"/>
      <c r="NOQ295" s="730"/>
      <c r="NOR295" s="730"/>
      <c r="NOS295" s="730"/>
      <c r="NOT295" s="730"/>
      <c r="NOU295" s="730"/>
      <c r="NOV295" s="730"/>
      <c r="NOW295" s="730"/>
      <c r="NOX295" s="730"/>
      <c r="NOY295" s="730"/>
      <c r="NOZ295" s="730"/>
      <c r="NPA295" s="730"/>
      <c r="NPB295" s="730"/>
      <c r="NPC295" s="730"/>
      <c r="NPD295" s="730"/>
      <c r="NPE295" s="730"/>
      <c r="NPF295" s="730"/>
      <c r="NPG295" s="730"/>
      <c r="NPH295" s="730"/>
      <c r="NPI295" s="730"/>
      <c r="NPJ295" s="730"/>
      <c r="NPK295" s="730"/>
      <c r="NPL295" s="730"/>
      <c r="NPM295" s="730"/>
      <c r="NPN295" s="730"/>
      <c r="NPO295" s="730"/>
      <c r="NPP295" s="730"/>
      <c r="NPQ295" s="730"/>
      <c r="NPR295" s="730"/>
      <c r="NPS295" s="730"/>
      <c r="NPT295" s="730"/>
      <c r="NPU295" s="730"/>
      <c r="NPV295" s="730"/>
      <c r="NPW295" s="730"/>
      <c r="NPX295" s="730"/>
      <c r="NPY295" s="730"/>
      <c r="NPZ295" s="730"/>
      <c r="NQA295" s="730"/>
      <c r="NQB295" s="730"/>
      <c r="NQC295" s="730"/>
      <c r="NQD295" s="730"/>
      <c r="NQE295" s="730"/>
      <c r="NQF295" s="730"/>
      <c r="NQG295" s="730"/>
      <c r="NQH295" s="730"/>
      <c r="NQI295" s="730"/>
      <c r="NQJ295" s="730"/>
      <c r="NQK295" s="730"/>
      <c r="NQL295" s="730"/>
      <c r="NQM295" s="730"/>
      <c r="NQN295" s="730"/>
      <c r="NQO295" s="730"/>
      <c r="NQP295" s="730"/>
      <c r="NQQ295" s="730"/>
      <c r="NQR295" s="730"/>
      <c r="NQS295" s="730"/>
      <c r="NQT295" s="730"/>
      <c r="NQU295" s="730"/>
      <c r="NQV295" s="730"/>
      <c r="NQW295" s="730"/>
      <c r="NQX295" s="730"/>
      <c r="NQY295" s="730"/>
      <c r="NQZ295" s="730"/>
      <c r="NRA295" s="730"/>
      <c r="NRB295" s="730"/>
      <c r="NRC295" s="730"/>
      <c r="NRD295" s="730"/>
      <c r="NRE295" s="730"/>
      <c r="NRF295" s="730"/>
      <c r="NRG295" s="730"/>
      <c r="NRH295" s="730"/>
      <c r="NRI295" s="730"/>
      <c r="NRJ295" s="730"/>
      <c r="NRK295" s="730"/>
      <c r="NRL295" s="730"/>
      <c r="NRM295" s="730"/>
      <c r="NRN295" s="730"/>
      <c r="NRO295" s="730"/>
      <c r="NRP295" s="730"/>
      <c r="NRQ295" s="730"/>
      <c r="NRR295" s="730"/>
      <c r="NRS295" s="730"/>
      <c r="NRT295" s="730"/>
      <c r="NRU295" s="730"/>
      <c r="NRV295" s="730"/>
      <c r="NRW295" s="730"/>
      <c r="NRX295" s="730"/>
      <c r="NRY295" s="730"/>
      <c r="NRZ295" s="730"/>
      <c r="NSA295" s="730"/>
      <c r="NSB295" s="730"/>
      <c r="NSC295" s="730"/>
      <c r="NSD295" s="730"/>
      <c r="NSE295" s="730"/>
      <c r="NSF295" s="730"/>
      <c r="NSG295" s="730"/>
      <c r="NSH295" s="730"/>
      <c r="NSI295" s="730"/>
      <c r="NSJ295" s="730"/>
      <c r="NSK295" s="730"/>
      <c r="NSL295" s="730"/>
      <c r="NSM295" s="730"/>
      <c r="NSN295" s="730"/>
      <c r="NSO295" s="730"/>
      <c r="NSP295" s="730"/>
      <c r="NSQ295" s="730"/>
      <c r="NSR295" s="730"/>
      <c r="NSS295" s="730"/>
      <c r="NST295" s="730"/>
      <c r="NSU295" s="730"/>
      <c r="NSV295" s="730"/>
      <c r="NSW295" s="730"/>
      <c r="NSX295" s="730"/>
      <c r="NSY295" s="730"/>
      <c r="NSZ295" s="730"/>
      <c r="NTA295" s="730"/>
      <c r="NTB295" s="730"/>
      <c r="NTC295" s="730"/>
      <c r="NTD295" s="730"/>
      <c r="NTE295" s="730"/>
      <c r="NTF295" s="730"/>
      <c r="NTG295" s="730"/>
      <c r="NTH295" s="730"/>
      <c r="NTI295" s="730"/>
      <c r="NTJ295" s="730"/>
      <c r="NTK295" s="730"/>
      <c r="NTL295" s="730"/>
      <c r="NTM295" s="730"/>
      <c r="NTN295" s="730"/>
      <c r="NTO295" s="730"/>
      <c r="NTP295" s="730"/>
      <c r="NTQ295" s="730"/>
      <c r="NTR295" s="730"/>
      <c r="NTS295" s="730"/>
      <c r="NTT295" s="730"/>
      <c r="NTU295" s="730"/>
      <c r="NTV295" s="730"/>
      <c r="NTW295" s="730"/>
      <c r="NTX295" s="730"/>
      <c r="NTY295" s="730"/>
      <c r="NTZ295" s="730"/>
      <c r="NUA295" s="730"/>
      <c r="NUB295" s="730"/>
      <c r="NUC295" s="730"/>
      <c r="NUD295" s="730"/>
      <c r="NUE295" s="730"/>
      <c r="NUF295" s="730"/>
      <c r="NUG295" s="730"/>
      <c r="NUH295" s="730"/>
      <c r="NUI295" s="730"/>
      <c r="NUJ295" s="730"/>
      <c r="NUK295" s="730"/>
      <c r="NUL295" s="730"/>
      <c r="NUM295" s="730"/>
      <c r="NUN295" s="730"/>
      <c r="NUO295" s="730"/>
      <c r="NUP295" s="730"/>
      <c r="NUQ295" s="730"/>
      <c r="NUR295" s="730"/>
      <c r="NUS295" s="730"/>
      <c r="NUT295" s="730"/>
      <c r="NUU295" s="730"/>
      <c r="NUV295" s="730"/>
      <c r="NUW295" s="730"/>
      <c r="NUX295" s="730"/>
      <c r="NUY295" s="730"/>
      <c r="NUZ295" s="730"/>
      <c r="NVA295" s="730"/>
      <c r="NVB295" s="730"/>
      <c r="NVC295" s="730"/>
      <c r="NVD295" s="730"/>
      <c r="NVE295" s="730"/>
      <c r="NVF295" s="730"/>
      <c r="NVG295" s="730"/>
      <c r="NVH295" s="730"/>
      <c r="NVI295" s="730"/>
      <c r="NVJ295" s="730"/>
      <c r="NVK295" s="730"/>
      <c r="NVL295" s="730"/>
      <c r="NVM295" s="730"/>
      <c r="NVN295" s="730"/>
      <c r="NVO295" s="730"/>
      <c r="NVP295" s="730"/>
      <c r="NVQ295" s="730"/>
      <c r="NVR295" s="730"/>
      <c r="NVS295" s="730"/>
      <c r="NVT295" s="730"/>
      <c r="NVU295" s="730"/>
      <c r="NVV295" s="730"/>
      <c r="NVW295" s="730"/>
      <c r="NVX295" s="730"/>
      <c r="NVY295" s="730"/>
      <c r="NVZ295" s="730"/>
      <c r="NWA295" s="730"/>
      <c r="NWB295" s="730"/>
      <c r="NWC295" s="730"/>
      <c r="NWD295" s="730"/>
      <c r="NWE295" s="730"/>
      <c r="NWF295" s="730"/>
      <c r="NWG295" s="730"/>
      <c r="NWH295" s="730"/>
      <c r="NWI295" s="730"/>
      <c r="NWJ295" s="730"/>
      <c r="NWK295" s="730"/>
      <c r="NWL295" s="730"/>
      <c r="NWM295" s="730"/>
      <c r="NWN295" s="730"/>
      <c r="NWO295" s="730"/>
      <c r="NWP295" s="730"/>
      <c r="NWQ295" s="730"/>
      <c r="NWR295" s="730"/>
      <c r="NWS295" s="730"/>
      <c r="NWT295" s="730"/>
      <c r="NWU295" s="730"/>
      <c r="NWV295" s="730"/>
      <c r="NWW295" s="730"/>
      <c r="NWX295" s="730"/>
      <c r="NWY295" s="730"/>
      <c r="NWZ295" s="730"/>
      <c r="NXA295" s="730"/>
      <c r="NXB295" s="730"/>
      <c r="NXC295" s="730"/>
      <c r="NXD295" s="730"/>
      <c r="NXE295" s="730"/>
      <c r="NXF295" s="730"/>
      <c r="NXG295" s="730"/>
      <c r="NXH295" s="730"/>
      <c r="NXI295" s="730"/>
      <c r="NXJ295" s="730"/>
      <c r="NXK295" s="730"/>
      <c r="NXL295" s="730"/>
      <c r="NXM295" s="730"/>
      <c r="NXN295" s="730"/>
      <c r="NXO295" s="730"/>
      <c r="NXP295" s="730"/>
      <c r="NXQ295" s="730"/>
      <c r="NXR295" s="730"/>
      <c r="NXS295" s="730"/>
      <c r="NXT295" s="730"/>
      <c r="NXU295" s="730"/>
      <c r="NXV295" s="730"/>
      <c r="NXW295" s="730"/>
      <c r="NXX295" s="730"/>
      <c r="NXY295" s="730"/>
      <c r="NXZ295" s="730"/>
      <c r="NYA295" s="730"/>
      <c r="NYB295" s="730"/>
      <c r="NYC295" s="730"/>
      <c r="NYD295" s="730"/>
      <c r="NYE295" s="730"/>
      <c r="NYF295" s="730"/>
      <c r="NYG295" s="730"/>
      <c r="NYH295" s="730"/>
      <c r="NYI295" s="730"/>
      <c r="NYJ295" s="730"/>
      <c r="NYK295" s="730"/>
      <c r="NYL295" s="730"/>
      <c r="NYM295" s="730"/>
      <c r="NYN295" s="730"/>
      <c r="NYO295" s="730"/>
      <c r="NYP295" s="730"/>
      <c r="NYQ295" s="730"/>
      <c r="NYR295" s="730"/>
      <c r="NYS295" s="730"/>
      <c r="NYT295" s="730"/>
      <c r="NYU295" s="730"/>
      <c r="NYV295" s="730"/>
      <c r="NYW295" s="730"/>
      <c r="NYX295" s="730"/>
      <c r="NYY295" s="730"/>
      <c r="NYZ295" s="730"/>
      <c r="NZA295" s="730"/>
      <c r="NZB295" s="730"/>
      <c r="NZC295" s="730"/>
      <c r="NZD295" s="730"/>
      <c r="NZE295" s="730"/>
      <c r="NZF295" s="730"/>
      <c r="NZG295" s="730"/>
      <c r="NZH295" s="730"/>
      <c r="NZI295" s="730"/>
      <c r="NZJ295" s="730"/>
      <c r="NZK295" s="730"/>
      <c r="NZL295" s="730"/>
      <c r="NZM295" s="730"/>
      <c r="NZN295" s="730"/>
      <c r="NZO295" s="730"/>
      <c r="NZP295" s="730"/>
      <c r="NZQ295" s="730"/>
      <c r="NZR295" s="730"/>
      <c r="NZS295" s="730"/>
      <c r="NZT295" s="730"/>
      <c r="NZU295" s="730"/>
      <c r="NZV295" s="730"/>
      <c r="NZW295" s="730"/>
      <c r="NZX295" s="730"/>
      <c r="NZY295" s="730"/>
      <c r="NZZ295" s="730"/>
      <c r="OAA295" s="730"/>
      <c r="OAB295" s="730"/>
      <c r="OAC295" s="730"/>
      <c r="OAD295" s="730"/>
      <c r="OAE295" s="730"/>
      <c r="OAF295" s="730"/>
      <c r="OAG295" s="730"/>
      <c r="OAH295" s="730"/>
      <c r="OAI295" s="730"/>
      <c r="OAJ295" s="730"/>
      <c r="OAK295" s="730"/>
      <c r="OAL295" s="730"/>
      <c r="OAM295" s="730"/>
      <c r="OAN295" s="730"/>
      <c r="OAO295" s="730"/>
      <c r="OAP295" s="730"/>
      <c r="OAQ295" s="730"/>
      <c r="OAR295" s="730"/>
      <c r="OAS295" s="730"/>
      <c r="OAT295" s="730"/>
      <c r="OAU295" s="730"/>
      <c r="OAV295" s="730"/>
      <c r="OAW295" s="730"/>
      <c r="OAX295" s="730"/>
      <c r="OAY295" s="730"/>
      <c r="OAZ295" s="730"/>
      <c r="OBA295" s="730"/>
      <c r="OBB295" s="730"/>
      <c r="OBC295" s="730"/>
      <c r="OBD295" s="730"/>
      <c r="OBE295" s="730"/>
      <c r="OBF295" s="730"/>
      <c r="OBG295" s="730"/>
      <c r="OBH295" s="730"/>
      <c r="OBI295" s="730"/>
      <c r="OBJ295" s="730"/>
      <c r="OBK295" s="730"/>
      <c r="OBL295" s="730"/>
      <c r="OBM295" s="730"/>
      <c r="OBN295" s="730"/>
      <c r="OBO295" s="730"/>
      <c r="OBP295" s="730"/>
      <c r="OBQ295" s="730"/>
      <c r="OBR295" s="730"/>
      <c r="OBS295" s="730"/>
      <c r="OBT295" s="730"/>
      <c r="OBU295" s="730"/>
      <c r="OBV295" s="730"/>
      <c r="OBW295" s="730"/>
      <c r="OBX295" s="730"/>
      <c r="OBY295" s="730"/>
      <c r="OBZ295" s="730"/>
      <c r="OCA295" s="730"/>
      <c r="OCB295" s="730"/>
      <c r="OCC295" s="730"/>
      <c r="OCD295" s="730"/>
      <c r="OCE295" s="730"/>
      <c r="OCF295" s="730"/>
      <c r="OCG295" s="730"/>
      <c r="OCH295" s="730"/>
      <c r="OCI295" s="730"/>
      <c r="OCJ295" s="730"/>
      <c r="OCK295" s="730"/>
      <c r="OCL295" s="730"/>
      <c r="OCM295" s="730"/>
      <c r="OCN295" s="730"/>
      <c r="OCO295" s="730"/>
      <c r="OCP295" s="730"/>
      <c r="OCQ295" s="730"/>
      <c r="OCR295" s="730"/>
      <c r="OCS295" s="730"/>
      <c r="OCT295" s="730"/>
      <c r="OCU295" s="730"/>
      <c r="OCV295" s="730"/>
      <c r="OCW295" s="730"/>
      <c r="OCX295" s="730"/>
      <c r="OCY295" s="730"/>
      <c r="OCZ295" s="730"/>
      <c r="ODA295" s="730"/>
      <c r="ODB295" s="730"/>
      <c r="ODC295" s="730"/>
      <c r="ODD295" s="730"/>
      <c r="ODE295" s="730"/>
      <c r="ODF295" s="730"/>
      <c r="ODG295" s="730"/>
      <c r="ODH295" s="730"/>
      <c r="ODI295" s="730"/>
      <c r="ODJ295" s="730"/>
      <c r="ODK295" s="730"/>
      <c r="ODL295" s="730"/>
      <c r="ODM295" s="730"/>
      <c r="ODN295" s="730"/>
      <c r="ODO295" s="730"/>
      <c r="ODP295" s="730"/>
      <c r="ODQ295" s="730"/>
      <c r="ODR295" s="730"/>
      <c r="ODS295" s="730"/>
      <c r="ODT295" s="730"/>
      <c r="ODU295" s="730"/>
      <c r="ODV295" s="730"/>
      <c r="ODW295" s="730"/>
      <c r="ODX295" s="730"/>
      <c r="ODY295" s="730"/>
      <c r="ODZ295" s="730"/>
      <c r="OEA295" s="730"/>
      <c r="OEB295" s="730"/>
      <c r="OEC295" s="730"/>
      <c r="OED295" s="730"/>
      <c r="OEE295" s="730"/>
      <c r="OEF295" s="730"/>
      <c r="OEG295" s="730"/>
      <c r="OEH295" s="730"/>
      <c r="OEI295" s="730"/>
      <c r="OEJ295" s="730"/>
      <c r="OEK295" s="730"/>
      <c r="OEL295" s="730"/>
      <c r="OEM295" s="730"/>
      <c r="OEN295" s="730"/>
      <c r="OEO295" s="730"/>
      <c r="OEP295" s="730"/>
      <c r="OEQ295" s="730"/>
      <c r="OER295" s="730"/>
      <c r="OES295" s="730"/>
      <c r="OET295" s="730"/>
      <c r="OEU295" s="730"/>
      <c r="OEV295" s="730"/>
      <c r="OEW295" s="730"/>
      <c r="OEX295" s="730"/>
      <c r="OEY295" s="730"/>
      <c r="OEZ295" s="730"/>
      <c r="OFA295" s="730"/>
      <c r="OFB295" s="730"/>
      <c r="OFC295" s="730"/>
      <c r="OFD295" s="730"/>
      <c r="OFE295" s="730"/>
      <c r="OFF295" s="730"/>
      <c r="OFG295" s="730"/>
      <c r="OFH295" s="730"/>
      <c r="OFI295" s="730"/>
      <c r="OFJ295" s="730"/>
      <c r="OFK295" s="730"/>
      <c r="OFL295" s="730"/>
      <c r="OFM295" s="730"/>
      <c r="OFN295" s="730"/>
      <c r="OFO295" s="730"/>
      <c r="OFP295" s="730"/>
      <c r="OFQ295" s="730"/>
      <c r="OFR295" s="730"/>
      <c r="OFS295" s="730"/>
      <c r="OFT295" s="730"/>
      <c r="OFU295" s="730"/>
      <c r="OFV295" s="730"/>
      <c r="OFW295" s="730"/>
      <c r="OFX295" s="730"/>
      <c r="OFY295" s="730"/>
      <c r="OFZ295" s="730"/>
      <c r="OGA295" s="730"/>
      <c r="OGB295" s="730"/>
      <c r="OGC295" s="730"/>
      <c r="OGD295" s="730"/>
      <c r="OGE295" s="730"/>
      <c r="OGF295" s="730"/>
      <c r="OGG295" s="730"/>
      <c r="OGH295" s="730"/>
      <c r="OGI295" s="730"/>
      <c r="OGJ295" s="730"/>
      <c r="OGK295" s="730"/>
      <c r="OGL295" s="730"/>
      <c r="OGM295" s="730"/>
      <c r="OGN295" s="730"/>
      <c r="OGO295" s="730"/>
      <c r="OGP295" s="730"/>
      <c r="OGQ295" s="730"/>
      <c r="OGR295" s="730"/>
      <c r="OGS295" s="730"/>
      <c r="OGT295" s="730"/>
      <c r="OGU295" s="730"/>
      <c r="OGV295" s="730"/>
      <c r="OGW295" s="730"/>
      <c r="OGX295" s="730"/>
      <c r="OGY295" s="730"/>
      <c r="OGZ295" s="730"/>
      <c r="OHA295" s="730"/>
      <c r="OHB295" s="730"/>
      <c r="OHC295" s="730"/>
      <c r="OHD295" s="730"/>
      <c r="OHE295" s="730"/>
      <c r="OHF295" s="730"/>
      <c r="OHG295" s="730"/>
      <c r="OHH295" s="730"/>
      <c r="OHI295" s="730"/>
      <c r="OHJ295" s="730"/>
      <c r="OHK295" s="730"/>
      <c r="OHL295" s="730"/>
      <c r="OHM295" s="730"/>
      <c r="OHN295" s="730"/>
      <c r="OHO295" s="730"/>
      <c r="OHP295" s="730"/>
      <c r="OHQ295" s="730"/>
      <c r="OHR295" s="730"/>
      <c r="OHS295" s="730"/>
      <c r="OHT295" s="730"/>
      <c r="OHU295" s="730"/>
      <c r="OHV295" s="730"/>
      <c r="OHW295" s="730"/>
      <c r="OHX295" s="730"/>
      <c r="OHY295" s="730"/>
      <c r="OHZ295" s="730"/>
      <c r="OIA295" s="730"/>
      <c r="OIB295" s="730"/>
      <c r="OIC295" s="730"/>
      <c r="OID295" s="730"/>
      <c r="OIE295" s="730"/>
      <c r="OIF295" s="730"/>
      <c r="OIG295" s="730"/>
      <c r="OIH295" s="730"/>
      <c r="OII295" s="730"/>
      <c r="OIJ295" s="730"/>
      <c r="OIK295" s="730"/>
      <c r="OIL295" s="730"/>
      <c r="OIM295" s="730"/>
      <c r="OIN295" s="730"/>
      <c r="OIO295" s="730"/>
      <c r="OIP295" s="730"/>
      <c r="OIQ295" s="730"/>
      <c r="OIR295" s="730"/>
      <c r="OIS295" s="730"/>
      <c r="OIT295" s="730"/>
      <c r="OIU295" s="730"/>
      <c r="OIV295" s="730"/>
      <c r="OIW295" s="730"/>
      <c r="OIX295" s="730"/>
      <c r="OIY295" s="730"/>
      <c r="OIZ295" s="730"/>
      <c r="OJA295" s="730"/>
      <c r="OJB295" s="730"/>
      <c r="OJC295" s="730"/>
      <c r="OJD295" s="730"/>
      <c r="OJE295" s="730"/>
      <c r="OJF295" s="730"/>
      <c r="OJG295" s="730"/>
      <c r="OJH295" s="730"/>
      <c r="OJI295" s="730"/>
      <c r="OJJ295" s="730"/>
      <c r="OJK295" s="730"/>
      <c r="OJL295" s="730"/>
      <c r="OJM295" s="730"/>
      <c r="OJN295" s="730"/>
      <c r="OJO295" s="730"/>
      <c r="OJP295" s="730"/>
      <c r="OJQ295" s="730"/>
      <c r="OJR295" s="730"/>
      <c r="OJS295" s="730"/>
      <c r="OJT295" s="730"/>
      <c r="OJU295" s="730"/>
      <c r="OJV295" s="730"/>
      <c r="OJW295" s="730"/>
      <c r="OJX295" s="730"/>
      <c r="OJY295" s="730"/>
      <c r="OJZ295" s="730"/>
      <c r="OKA295" s="730"/>
      <c r="OKB295" s="730"/>
      <c r="OKC295" s="730"/>
      <c r="OKD295" s="730"/>
      <c r="OKE295" s="730"/>
      <c r="OKF295" s="730"/>
      <c r="OKG295" s="730"/>
      <c r="OKH295" s="730"/>
      <c r="OKI295" s="730"/>
      <c r="OKJ295" s="730"/>
      <c r="OKK295" s="730"/>
      <c r="OKL295" s="730"/>
      <c r="OKM295" s="730"/>
      <c r="OKN295" s="730"/>
      <c r="OKO295" s="730"/>
      <c r="OKP295" s="730"/>
      <c r="OKQ295" s="730"/>
      <c r="OKR295" s="730"/>
      <c r="OKS295" s="730"/>
      <c r="OKT295" s="730"/>
      <c r="OKU295" s="730"/>
      <c r="OKV295" s="730"/>
      <c r="OKW295" s="730"/>
      <c r="OKX295" s="730"/>
      <c r="OKY295" s="730"/>
      <c r="OKZ295" s="730"/>
      <c r="OLA295" s="730"/>
      <c r="OLB295" s="730"/>
      <c r="OLC295" s="730"/>
      <c r="OLD295" s="730"/>
      <c r="OLE295" s="730"/>
      <c r="OLF295" s="730"/>
      <c r="OLG295" s="730"/>
      <c r="OLH295" s="730"/>
      <c r="OLI295" s="730"/>
      <c r="OLJ295" s="730"/>
      <c r="OLK295" s="730"/>
      <c r="OLL295" s="730"/>
      <c r="OLM295" s="730"/>
      <c r="OLN295" s="730"/>
      <c r="OLO295" s="730"/>
      <c r="OLP295" s="730"/>
      <c r="OLQ295" s="730"/>
      <c r="OLR295" s="730"/>
      <c r="OLS295" s="730"/>
      <c r="OLT295" s="730"/>
      <c r="OLU295" s="730"/>
      <c r="OLV295" s="730"/>
      <c r="OLW295" s="730"/>
      <c r="OLX295" s="730"/>
      <c r="OLY295" s="730"/>
      <c r="OLZ295" s="730"/>
      <c r="OMA295" s="730"/>
      <c r="OMB295" s="730"/>
      <c r="OMC295" s="730"/>
      <c r="OMD295" s="730"/>
      <c r="OME295" s="730"/>
      <c r="OMF295" s="730"/>
      <c r="OMG295" s="730"/>
      <c r="OMH295" s="730"/>
      <c r="OMI295" s="730"/>
      <c r="OMJ295" s="730"/>
      <c r="OMK295" s="730"/>
      <c r="OML295" s="730"/>
      <c r="OMM295" s="730"/>
      <c r="OMN295" s="730"/>
      <c r="OMO295" s="730"/>
      <c r="OMP295" s="730"/>
      <c r="OMQ295" s="730"/>
      <c r="OMR295" s="730"/>
      <c r="OMS295" s="730"/>
      <c r="OMT295" s="730"/>
      <c r="OMU295" s="730"/>
      <c r="OMV295" s="730"/>
      <c r="OMW295" s="730"/>
      <c r="OMX295" s="730"/>
      <c r="OMY295" s="730"/>
      <c r="OMZ295" s="730"/>
      <c r="ONA295" s="730"/>
      <c r="ONB295" s="730"/>
      <c r="ONC295" s="730"/>
      <c r="OND295" s="730"/>
      <c r="ONE295" s="730"/>
      <c r="ONF295" s="730"/>
      <c r="ONG295" s="730"/>
      <c r="ONH295" s="730"/>
      <c r="ONI295" s="730"/>
      <c r="ONJ295" s="730"/>
      <c r="ONK295" s="730"/>
      <c r="ONL295" s="730"/>
      <c r="ONM295" s="730"/>
      <c r="ONN295" s="730"/>
      <c r="ONO295" s="730"/>
      <c r="ONP295" s="730"/>
      <c r="ONQ295" s="730"/>
      <c r="ONR295" s="730"/>
      <c r="ONS295" s="730"/>
      <c r="ONT295" s="730"/>
      <c r="ONU295" s="730"/>
      <c r="ONV295" s="730"/>
      <c r="ONW295" s="730"/>
      <c r="ONX295" s="730"/>
      <c r="ONY295" s="730"/>
      <c r="ONZ295" s="730"/>
      <c r="OOA295" s="730"/>
      <c r="OOB295" s="730"/>
      <c r="OOC295" s="730"/>
      <c r="OOD295" s="730"/>
      <c r="OOE295" s="730"/>
      <c r="OOF295" s="730"/>
      <c r="OOG295" s="730"/>
      <c r="OOH295" s="730"/>
      <c r="OOI295" s="730"/>
      <c r="OOJ295" s="730"/>
      <c r="OOK295" s="730"/>
      <c r="OOL295" s="730"/>
      <c r="OOM295" s="730"/>
      <c r="OON295" s="730"/>
      <c r="OOO295" s="730"/>
      <c r="OOP295" s="730"/>
      <c r="OOQ295" s="730"/>
      <c r="OOR295" s="730"/>
      <c r="OOS295" s="730"/>
      <c r="OOT295" s="730"/>
      <c r="OOU295" s="730"/>
      <c r="OOV295" s="730"/>
      <c r="OOW295" s="730"/>
      <c r="OOX295" s="730"/>
      <c r="OOY295" s="730"/>
      <c r="OOZ295" s="730"/>
      <c r="OPA295" s="730"/>
      <c r="OPB295" s="730"/>
      <c r="OPC295" s="730"/>
      <c r="OPD295" s="730"/>
      <c r="OPE295" s="730"/>
      <c r="OPF295" s="730"/>
      <c r="OPG295" s="730"/>
      <c r="OPH295" s="730"/>
      <c r="OPI295" s="730"/>
      <c r="OPJ295" s="730"/>
      <c r="OPK295" s="730"/>
      <c r="OPL295" s="730"/>
      <c r="OPM295" s="730"/>
      <c r="OPN295" s="730"/>
      <c r="OPO295" s="730"/>
      <c r="OPP295" s="730"/>
      <c r="OPQ295" s="730"/>
      <c r="OPR295" s="730"/>
      <c r="OPS295" s="730"/>
      <c r="OPT295" s="730"/>
      <c r="OPU295" s="730"/>
      <c r="OPV295" s="730"/>
      <c r="OPW295" s="730"/>
      <c r="OPX295" s="730"/>
      <c r="OPY295" s="730"/>
      <c r="OPZ295" s="730"/>
      <c r="OQA295" s="730"/>
      <c r="OQB295" s="730"/>
      <c r="OQC295" s="730"/>
      <c r="OQD295" s="730"/>
      <c r="OQE295" s="730"/>
      <c r="OQF295" s="730"/>
      <c r="OQG295" s="730"/>
      <c r="OQH295" s="730"/>
      <c r="OQI295" s="730"/>
      <c r="OQJ295" s="730"/>
      <c r="OQK295" s="730"/>
      <c r="OQL295" s="730"/>
      <c r="OQM295" s="730"/>
      <c r="OQN295" s="730"/>
      <c r="OQO295" s="730"/>
      <c r="OQP295" s="730"/>
      <c r="OQQ295" s="730"/>
      <c r="OQR295" s="730"/>
      <c r="OQS295" s="730"/>
      <c r="OQT295" s="730"/>
      <c r="OQU295" s="730"/>
      <c r="OQV295" s="730"/>
      <c r="OQW295" s="730"/>
      <c r="OQX295" s="730"/>
      <c r="OQY295" s="730"/>
      <c r="OQZ295" s="730"/>
      <c r="ORA295" s="730"/>
      <c r="ORB295" s="730"/>
      <c r="ORC295" s="730"/>
      <c r="ORD295" s="730"/>
      <c r="ORE295" s="730"/>
      <c r="ORF295" s="730"/>
      <c r="ORG295" s="730"/>
      <c r="ORH295" s="730"/>
      <c r="ORI295" s="730"/>
      <c r="ORJ295" s="730"/>
      <c r="ORK295" s="730"/>
      <c r="ORL295" s="730"/>
      <c r="ORM295" s="730"/>
      <c r="ORN295" s="730"/>
      <c r="ORO295" s="730"/>
      <c r="ORP295" s="730"/>
      <c r="ORQ295" s="730"/>
      <c r="ORR295" s="730"/>
      <c r="ORS295" s="730"/>
      <c r="ORT295" s="730"/>
      <c r="ORU295" s="730"/>
      <c r="ORV295" s="730"/>
      <c r="ORW295" s="730"/>
      <c r="ORX295" s="730"/>
      <c r="ORY295" s="730"/>
      <c r="ORZ295" s="730"/>
      <c r="OSA295" s="730"/>
      <c r="OSB295" s="730"/>
      <c r="OSC295" s="730"/>
      <c r="OSD295" s="730"/>
      <c r="OSE295" s="730"/>
      <c r="OSF295" s="730"/>
      <c r="OSG295" s="730"/>
      <c r="OSH295" s="730"/>
      <c r="OSI295" s="730"/>
      <c r="OSJ295" s="730"/>
      <c r="OSK295" s="730"/>
      <c r="OSL295" s="730"/>
      <c r="OSM295" s="730"/>
      <c r="OSN295" s="730"/>
      <c r="OSO295" s="730"/>
      <c r="OSP295" s="730"/>
      <c r="OSQ295" s="730"/>
      <c r="OSR295" s="730"/>
      <c r="OSS295" s="730"/>
      <c r="OST295" s="730"/>
      <c r="OSU295" s="730"/>
      <c r="OSV295" s="730"/>
      <c r="OSW295" s="730"/>
      <c r="OSX295" s="730"/>
      <c r="OSY295" s="730"/>
      <c r="OSZ295" s="730"/>
      <c r="OTA295" s="730"/>
      <c r="OTB295" s="730"/>
      <c r="OTC295" s="730"/>
      <c r="OTD295" s="730"/>
      <c r="OTE295" s="730"/>
      <c r="OTF295" s="730"/>
      <c r="OTG295" s="730"/>
      <c r="OTH295" s="730"/>
      <c r="OTI295" s="730"/>
      <c r="OTJ295" s="730"/>
      <c r="OTK295" s="730"/>
      <c r="OTL295" s="730"/>
      <c r="OTM295" s="730"/>
      <c r="OTN295" s="730"/>
      <c r="OTO295" s="730"/>
      <c r="OTP295" s="730"/>
      <c r="OTQ295" s="730"/>
      <c r="OTR295" s="730"/>
      <c r="OTS295" s="730"/>
      <c r="OTT295" s="730"/>
      <c r="OTU295" s="730"/>
      <c r="OTV295" s="730"/>
      <c r="OTW295" s="730"/>
      <c r="OTX295" s="730"/>
      <c r="OTY295" s="730"/>
      <c r="OTZ295" s="730"/>
      <c r="OUA295" s="730"/>
      <c r="OUB295" s="730"/>
      <c r="OUC295" s="730"/>
      <c r="OUD295" s="730"/>
      <c r="OUE295" s="730"/>
      <c r="OUF295" s="730"/>
      <c r="OUG295" s="730"/>
      <c r="OUH295" s="730"/>
      <c r="OUI295" s="730"/>
      <c r="OUJ295" s="730"/>
      <c r="OUK295" s="730"/>
      <c r="OUL295" s="730"/>
      <c r="OUM295" s="730"/>
      <c r="OUN295" s="730"/>
      <c r="OUO295" s="730"/>
      <c r="OUP295" s="730"/>
      <c r="OUQ295" s="730"/>
      <c r="OUR295" s="730"/>
      <c r="OUS295" s="730"/>
      <c r="OUT295" s="730"/>
      <c r="OUU295" s="730"/>
      <c r="OUV295" s="730"/>
      <c r="OUW295" s="730"/>
      <c r="OUX295" s="730"/>
      <c r="OUY295" s="730"/>
      <c r="OUZ295" s="730"/>
      <c r="OVA295" s="730"/>
      <c r="OVB295" s="730"/>
      <c r="OVC295" s="730"/>
      <c r="OVD295" s="730"/>
      <c r="OVE295" s="730"/>
      <c r="OVF295" s="730"/>
      <c r="OVG295" s="730"/>
      <c r="OVH295" s="730"/>
      <c r="OVI295" s="730"/>
      <c r="OVJ295" s="730"/>
      <c r="OVK295" s="730"/>
      <c r="OVL295" s="730"/>
      <c r="OVM295" s="730"/>
      <c r="OVN295" s="730"/>
      <c r="OVO295" s="730"/>
      <c r="OVP295" s="730"/>
      <c r="OVQ295" s="730"/>
      <c r="OVR295" s="730"/>
      <c r="OVS295" s="730"/>
      <c r="OVT295" s="730"/>
      <c r="OVU295" s="730"/>
      <c r="OVV295" s="730"/>
      <c r="OVW295" s="730"/>
      <c r="OVX295" s="730"/>
      <c r="OVY295" s="730"/>
      <c r="OVZ295" s="730"/>
      <c r="OWA295" s="730"/>
      <c r="OWB295" s="730"/>
      <c r="OWC295" s="730"/>
      <c r="OWD295" s="730"/>
      <c r="OWE295" s="730"/>
      <c r="OWF295" s="730"/>
      <c r="OWG295" s="730"/>
      <c r="OWH295" s="730"/>
      <c r="OWI295" s="730"/>
      <c r="OWJ295" s="730"/>
      <c r="OWK295" s="730"/>
      <c r="OWL295" s="730"/>
      <c r="OWM295" s="730"/>
      <c r="OWN295" s="730"/>
      <c r="OWO295" s="730"/>
      <c r="OWP295" s="730"/>
      <c r="OWQ295" s="730"/>
      <c r="OWR295" s="730"/>
      <c r="OWS295" s="730"/>
      <c r="OWT295" s="730"/>
      <c r="OWU295" s="730"/>
      <c r="OWV295" s="730"/>
      <c r="OWW295" s="730"/>
      <c r="OWX295" s="730"/>
      <c r="OWY295" s="730"/>
      <c r="OWZ295" s="730"/>
      <c r="OXA295" s="730"/>
      <c r="OXB295" s="730"/>
      <c r="OXC295" s="730"/>
      <c r="OXD295" s="730"/>
      <c r="OXE295" s="730"/>
      <c r="OXF295" s="730"/>
      <c r="OXG295" s="730"/>
      <c r="OXH295" s="730"/>
      <c r="OXI295" s="730"/>
      <c r="OXJ295" s="730"/>
      <c r="OXK295" s="730"/>
      <c r="OXL295" s="730"/>
      <c r="OXM295" s="730"/>
      <c r="OXN295" s="730"/>
      <c r="OXO295" s="730"/>
      <c r="OXP295" s="730"/>
      <c r="OXQ295" s="730"/>
      <c r="OXR295" s="730"/>
      <c r="OXS295" s="730"/>
      <c r="OXT295" s="730"/>
      <c r="OXU295" s="730"/>
      <c r="OXV295" s="730"/>
      <c r="OXW295" s="730"/>
      <c r="OXX295" s="730"/>
      <c r="OXY295" s="730"/>
      <c r="OXZ295" s="730"/>
      <c r="OYA295" s="730"/>
      <c r="OYB295" s="730"/>
      <c r="OYC295" s="730"/>
      <c r="OYD295" s="730"/>
      <c r="OYE295" s="730"/>
      <c r="OYF295" s="730"/>
      <c r="OYG295" s="730"/>
      <c r="OYH295" s="730"/>
      <c r="OYI295" s="730"/>
      <c r="OYJ295" s="730"/>
      <c r="OYK295" s="730"/>
      <c r="OYL295" s="730"/>
      <c r="OYM295" s="730"/>
      <c r="OYN295" s="730"/>
      <c r="OYO295" s="730"/>
      <c r="OYP295" s="730"/>
      <c r="OYQ295" s="730"/>
      <c r="OYR295" s="730"/>
      <c r="OYS295" s="730"/>
      <c r="OYT295" s="730"/>
      <c r="OYU295" s="730"/>
      <c r="OYV295" s="730"/>
      <c r="OYW295" s="730"/>
      <c r="OYX295" s="730"/>
      <c r="OYY295" s="730"/>
      <c r="OYZ295" s="730"/>
      <c r="OZA295" s="730"/>
      <c r="OZB295" s="730"/>
      <c r="OZC295" s="730"/>
      <c r="OZD295" s="730"/>
      <c r="OZE295" s="730"/>
      <c r="OZF295" s="730"/>
      <c r="OZG295" s="730"/>
      <c r="OZH295" s="730"/>
      <c r="OZI295" s="730"/>
      <c r="OZJ295" s="730"/>
      <c r="OZK295" s="730"/>
      <c r="OZL295" s="730"/>
      <c r="OZM295" s="730"/>
      <c r="OZN295" s="730"/>
      <c r="OZO295" s="730"/>
      <c r="OZP295" s="730"/>
      <c r="OZQ295" s="730"/>
      <c r="OZR295" s="730"/>
      <c r="OZS295" s="730"/>
      <c r="OZT295" s="730"/>
      <c r="OZU295" s="730"/>
      <c r="OZV295" s="730"/>
      <c r="OZW295" s="730"/>
      <c r="OZX295" s="730"/>
      <c r="OZY295" s="730"/>
      <c r="OZZ295" s="730"/>
      <c r="PAA295" s="730"/>
      <c r="PAB295" s="730"/>
      <c r="PAC295" s="730"/>
      <c r="PAD295" s="730"/>
      <c r="PAE295" s="730"/>
      <c r="PAF295" s="730"/>
      <c r="PAG295" s="730"/>
      <c r="PAH295" s="730"/>
      <c r="PAI295" s="730"/>
      <c r="PAJ295" s="730"/>
      <c r="PAK295" s="730"/>
      <c r="PAL295" s="730"/>
      <c r="PAM295" s="730"/>
      <c r="PAN295" s="730"/>
      <c r="PAO295" s="730"/>
      <c r="PAP295" s="730"/>
      <c r="PAQ295" s="730"/>
      <c r="PAR295" s="730"/>
      <c r="PAS295" s="730"/>
      <c r="PAT295" s="730"/>
      <c r="PAU295" s="730"/>
      <c r="PAV295" s="730"/>
      <c r="PAW295" s="730"/>
      <c r="PAX295" s="730"/>
      <c r="PAY295" s="730"/>
      <c r="PAZ295" s="730"/>
      <c r="PBA295" s="730"/>
      <c r="PBB295" s="730"/>
      <c r="PBC295" s="730"/>
      <c r="PBD295" s="730"/>
      <c r="PBE295" s="730"/>
      <c r="PBF295" s="730"/>
      <c r="PBG295" s="730"/>
      <c r="PBH295" s="730"/>
      <c r="PBI295" s="730"/>
      <c r="PBJ295" s="730"/>
      <c r="PBK295" s="730"/>
      <c r="PBL295" s="730"/>
      <c r="PBM295" s="730"/>
      <c r="PBN295" s="730"/>
      <c r="PBO295" s="730"/>
      <c r="PBP295" s="730"/>
      <c r="PBQ295" s="730"/>
      <c r="PBR295" s="730"/>
      <c r="PBS295" s="730"/>
      <c r="PBT295" s="730"/>
      <c r="PBU295" s="730"/>
      <c r="PBV295" s="730"/>
      <c r="PBW295" s="730"/>
      <c r="PBX295" s="730"/>
      <c r="PBY295" s="730"/>
      <c r="PBZ295" s="730"/>
      <c r="PCA295" s="730"/>
      <c r="PCB295" s="730"/>
      <c r="PCC295" s="730"/>
      <c r="PCD295" s="730"/>
      <c r="PCE295" s="730"/>
      <c r="PCF295" s="730"/>
      <c r="PCG295" s="730"/>
      <c r="PCH295" s="730"/>
      <c r="PCI295" s="730"/>
      <c r="PCJ295" s="730"/>
      <c r="PCK295" s="730"/>
      <c r="PCL295" s="730"/>
      <c r="PCM295" s="730"/>
      <c r="PCN295" s="730"/>
      <c r="PCO295" s="730"/>
      <c r="PCP295" s="730"/>
      <c r="PCQ295" s="730"/>
      <c r="PCR295" s="730"/>
      <c r="PCS295" s="730"/>
      <c r="PCT295" s="730"/>
      <c r="PCU295" s="730"/>
      <c r="PCV295" s="730"/>
      <c r="PCW295" s="730"/>
      <c r="PCX295" s="730"/>
      <c r="PCY295" s="730"/>
      <c r="PCZ295" s="730"/>
      <c r="PDA295" s="730"/>
      <c r="PDB295" s="730"/>
      <c r="PDC295" s="730"/>
      <c r="PDD295" s="730"/>
      <c r="PDE295" s="730"/>
      <c r="PDF295" s="730"/>
      <c r="PDG295" s="730"/>
      <c r="PDH295" s="730"/>
      <c r="PDI295" s="730"/>
      <c r="PDJ295" s="730"/>
      <c r="PDK295" s="730"/>
      <c r="PDL295" s="730"/>
      <c r="PDM295" s="730"/>
      <c r="PDN295" s="730"/>
      <c r="PDO295" s="730"/>
      <c r="PDP295" s="730"/>
      <c r="PDQ295" s="730"/>
      <c r="PDR295" s="730"/>
      <c r="PDS295" s="730"/>
      <c r="PDT295" s="730"/>
      <c r="PDU295" s="730"/>
      <c r="PDV295" s="730"/>
      <c r="PDW295" s="730"/>
      <c r="PDX295" s="730"/>
      <c r="PDY295" s="730"/>
      <c r="PDZ295" s="730"/>
      <c r="PEA295" s="730"/>
      <c r="PEB295" s="730"/>
      <c r="PEC295" s="730"/>
      <c r="PED295" s="730"/>
      <c r="PEE295" s="730"/>
      <c r="PEF295" s="730"/>
      <c r="PEG295" s="730"/>
      <c r="PEH295" s="730"/>
      <c r="PEI295" s="730"/>
      <c r="PEJ295" s="730"/>
      <c r="PEK295" s="730"/>
      <c r="PEL295" s="730"/>
      <c r="PEM295" s="730"/>
      <c r="PEN295" s="730"/>
      <c r="PEO295" s="730"/>
      <c r="PEP295" s="730"/>
      <c r="PEQ295" s="730"/>
      <c r="PER295" s="730"/>
      <c r="PES295" s="730"/>
      <c r="PET295" s="730"/>
      <c r="PEU295" s="730"/>
      <c r="PEV295" s="730"/>
      <c r="PEW295" s="730"/>
      <c r="PEX295" s="730"/>
      <c r="PEY295" s="730"/>
      <c r="PEZ295" s="730"/>
      <c r="PFA295" s="730"/>
      <c r="PFB295" s="730"/>
      <c r="PFC295" s="730"/>
      <c r="PFD295" s="730"/>
      <c r="PFE295" s="730"/>
      <c r="PFF295" s="730"/>
      <c r="PFG295" s="730"/>
      <c r="PFH295" s="730"/>
      <c r="PFI295" s="730"/>
      <c r="PFJ295" s="730"/>
      <c r="PFK295" s="730"/>
      <c r="PFL295" s="730"/>
      <c r="PFM295" s="730"/>
      <c r="PFN295" s="730"/>
      <c r="PFO295" s="730"/>
      <c r="PFP295" s="730"/>
      <c r="PFQ295" s="730"/>
      <c r="PFR295" s="730"/>
      <c r="PFS295" s="730"/>
      <c r="PFT295" s="730"/>
      <c r="PFU295" s="730"/>
      <c r="PFV295" s="730"/>
      <c r="PFW295" s="730"/>
      <c r="PFX295" s="730"/>
      <c r="PFY295" s="730"/>
      <c r="PFZ295" s="730"/>
      <c r="PGA295" s="730"/>
      <c r="PGB295" s="730"/>
      <c r="PGC295" s="730"/>
      <c r="PGD295" s="730"/>
      <c r="PGE295" s="730"/>
      <c r="PGF295" s="730"/>
      <c r="PGG295" s="730"/>
      <c r="PGH295" s="730"/>
      <c r="PGI295" s="730"/>
      <c r="PGJ295" s="730"/>
      <c r="PGK295" s="730"/>
      <c r="PGL295" s="730"/>
      <c r="PGM295" s="730"/>
      <c r="PGN295" s="730"/>
      <c r="PGO295" s="730"/>
      <c r="PGP295" s="730"/>
      <c r="PGQ295" s="730"/>
      <c r="PGR295" s="730"/>
      <c r="PGS295" s="730"/>
      <c r="PGT295" s="730"/>
      <c r="PGU295" s="730"/>
      <c r="PGV295" s="730"/>
      <c r="PGW295" s="730"/>
      <c r="PGX295" s="730"/>
      <c r="PGY295" s="730"/>
      <c r="PGZ295" s="730"/>
      <c r="PHA295" s="730"/>
      <c r="PHB295" s="730"/>
      <c r="PHC295" s="730"/>
      <c r="PHD295" s="730"/>
      <c r="PHE295" s="730"/>
      <c r="PHF295" s="730"/>
      <c r="PHG295" s="730"/>
      <c r="PHH295" s="730"/>
      <c r="PHI295" s="730"/>
      <c r="PHJ295" s="730"/>
      <c r="PHK295" s="730"/>
      <c r="PHL295" s="730"/>
      <c r="PHM295" s="730"/>
      <c r="PHN295" s="730"/>
      <c r="PHO295" s="730"/>
      <c r="PHP295" s="730"/>
      <c r="PHQ295" s="730"/>
      <c r="PHR295" s="730"/>
      <c r="PHS295" s="730"/>
      <c r="PHT295" s="730"/>
      <c r="PHU295" s="730"/>
      <c r="PHV295" s="730"/>
      <c r="PHW295" s="730"/>
      <c r="PHX295" s="730"/>
      <c r="PHY295" s="730"/>
      <c r="PHZ295" s="730"/>
      <c r="PIA295" s="730"/>
      <c r="PIB295" s="730"/>
      <c r="PIC295" s="730"/>
      <c r="PID295" s="730"/>
      <c r="PIE295" s="730"/>
      <c r="PIF295" s="730"/>
      <c r="PIG295" s="730"/>
      <c r="PIH295" s="730"/>
      <c r="PII295" s="730"/>
      <c r="PIJ295" s="730"/>
      <c r="PIK295" s="730"/>
      <c r="PIL295" s="730"/>
      <c r="PIM295" s="730"/>
      <c r="PIN295" s="730"/>
      <c r="PIO295" s="730"/>
      <c r="PIP295" s="730"/>
      <c r="PIQ295" s="730"/>
      <c r="PIR295" s="730"/>
      <c r="PIS295" s="730"/>
      <c r="PIT295" s="730"/>
      <c r="PIU295" s="730"/>
      <c r="PIV295" s="730"/>
      <c r="PIW295" s="730"/>
      <c r="PIX295" s="730"/>
      <c r="PIY295" s="730"/>
      <c r="PIZ295" s="730"/>
      <c r="PJA295" s="730"/>
      <c r="PJB295" s="730"/>
      <c r="PJC295" s="730"/>
      <c r="PJD295" s="730"/>
      <c r="PJE295" s="730"/>
      <c r="PJF295" s="730"/>
      <c r="PJG295" s="730"/>
      <c r="PJH295" s="730"/>
      <c r="PJI295" s="730"/>
      <c r="PJJ295" s="730"/>
      <c r="PJK295" s="730"/>
      <c r="PJL295" s="730"/>
      <c r="PJM295" s="730"/>
      <c r="PJN295" s="730"/>
      <c r="PJO295" s="730"/>
      <c r="PJP295" s="730"/>
      <c r="PJQ295" s="730"/>
      <c r="PJR295" s="730"/>
      <c r="PJS295" s="730"/>
      <c r="PJT295" s="730"/>
      <c r="PJU295" s="730"/>
      <c r="PJV295" s="730"/>
      <c r="PJW295" s="730"/>
      <c r="PJX295" s="730"/>
      <c r="PJY295" s="730"/>
      <c r="PJZ295" s="730"/>
      <c r="PKA295" s="730"/>
      <c r="PKB295" s="730"/>
      <c r="PKC295" s="730"/>
      <c r="PKD295" s="730"/>
      <c r="PKE295" s="730"/>
      <c r="PKF295" s="730"/>
      <c r="PKG295" s="730"/>
      <c r="PKH295" s="730"/>
      <c r="PKI295" s="730"/>
      <c r="PKJ295" s="730"/>
      <c r="PKK295" s="730"/>
      <c r="PKL295" s="730"/>
      <c r="PKM295" s="730"/>
      <c r="PKN295" s="730"/>
      <c r="PKO295" s="730"/>
      <c r="PKP295" s="730"/>
      <c r="PKQ295" s="730"/>
      <c r="PKR295" s="730"/>
      <c r="PKS295" s="730"/>
      <c r="PKT295" s="730"/>
      <c r="PKU295" s="730"/>
      <c r="PKV295" s="730"/>
      <c r="PKW295" s="730"/>
      <c r="PKX295" s="730"/>
      <c r="PKY295" s="730"/>
      <c r="PKZ295" s="730"/>
      <c r="PLA295" s="730"/>
      <c r="PLB295" s="730"/>
      <c r="PLC295" s="730"/>
      <c r="PLD295" s="730"/>
      <c r="PLE295" s="730"/>
      <c r="PLF295" s="730"/>
      <c r="PLG295" s="730"/>
      <c r="PLH295" s="730"/>
      <c r="PLI295" s="730"/>
      <c r="PLJ295" s="730"/>
      <c r="PLK295" s="730"/>
      <c r="PLL295" s="730"/>
      <c r="PLM295" s="730"/>
      <c r="PLN295" s="730"/>
      <c r="PLO295" s="730"/>
      <c r="PLP295" s="730"/>
      <c r="PLQ295" s="730"/>
      <c r="PLR295" s="730"/>
      <c r="PLS295" s="730"/>
      <c r="PLT295" s="730"/>
      <c r="PLU295" s="730"/>
      <c r="PLV295" s="730"/>
      <c r="PLW295" s="730"/>
      <c r="PLX295" s="730"/>
      <c r="PLY295" s="730"/>
      <c r="PLZ295" s="730"/>
      <c r="PMA295" s="730"/>
      <c r="PMB295" s="730"/>
      <c r="PMC295" s="730"/>
      <c r="PMD295" s="730"/>
      <c r="PME295" s="730"/>
      <c r="PMF295" s="730"/>
      <c r="PMG295" s="730"/>
      <c r="PMH295" s="730"/>
      <c r="PMI295" s="730"/>
      <c r="PMJ295" s="730"/>
      <c r="PMK295" s="730"/>
      <c r="PML295" s="730"/>
      <c r="PMM295" s="730"/>
      <c r="PMN295" s="730"/>
      <c r="PMO295" s="730"/>
      <c r="PMP295" s="730"/>
      <c r="PMQ295" s="730"/>
      <c r="PMR295" s="730"/>
      <c r="PMS295" s="730"/>
      <c r="PMT295" s="730"/>
      <c r="PMU295" s="730"/>
      <c r="PMV295" s="730"/>
      <c r="PMW295" s="730"/>
      <c r="PMX295" s="730"/>
      <c r="PMY295" s="730"/>
      <c r="PMZ295" s="730"/>
      <c r="PNA295" s="730"/>
      <c r="PNB295" s="730"/>
      <c r="PNC295" s="730"/>
      <c r="PND295" s="730"/>
      <c r="PNE295" s="730"/>
      <c r="PNF295" s="730"/>
      <c r="PNG295" s="730"/>
      <c r="PNH295" s="730"/>
      <c r="PNI295" s="730"/>
      <c r="PNJ295" s="730"/>
      <c r="PNK295" s="730"/>
      <c r="PNL295" s="730"/>
      <c r="PNM295" s="730"/>
      <c r="PNN295" s="730"/>
      <c r="PNO295" s="730"/>
      <c r="PNP295" s="730"/>
      <c r="PNQ295" s="730"/>
      <c r="PNR295" s="730"/>
      <c r="PNS295" s="730"/>
      <c r="PNT295" s="730"/>
      <c r="PNU295" s="730"/>
      <c r="PNV295" s="730"/>
      <c r="PNW295" s="730"/>
      <c r="PNX295" s="730"/>
      <c r="PNY295" s="730"/>
      <c r="PNZ295" s="730"/>
      <c r="POA295" s="730"/>
      <c r="POB295" s="730"/>
      <c r="POC295" s="730"/>
      <c r="POD295" s="730"/>
      <c r="POE295" s="730"/>
      <c r="POF295" s="730"/>
      <c r="POG295" s="730"/>
      <c r="POH295" s="730"/>
      <c r="POI295" s="730"/>
      <c r="POJ295" s="730"/>
      <c r="POK295" s="730"/>
      <c r="POL295" s="730"/>
      <c r="POM295" s="730"/>
      <c r="PON295" s="730"/>
      <c r="POO295" s="730"/>
      <c r="POP295" s="730"/>
      <c r="POQ295" s="730"/>
      <c r="POR295" s="730"/>
      <c r="POS295" s="730"/>
      <c r="POT295" s="730"/>
      <c r="POU295" s="730"/>
      <c r="POV295" s="730"/>
      <c r="POW295" s="730"/>
      <c r="POX295" s="730"/>
      <c r="POY295" s="730"/>
      <c r="POZ295" s="730"/>
      <c r="PPA295" s="730"/>
      <c r="PPB295" s="730"/>
      <c r="PPC295" s="730"/>
      <c r="PPD295" s="730"/>
      <c r="PPE295" s="730"/>
      <c r="PPF295" s="730"/>
      <c r="PPG295" s="730"/>
      <c r="PPH295" s="730"/>
      <c r="PPI295" s="730"/>
      <c r="PPJ295" s="730"/>
      <c r="PPK295" s="730"/>
      <c r="PPL295" s="730"/>
      <c r="PPM295" s="730"/>
      <c r="PPN295" s="730"/>
      <c r="PPO295" s="730"/>
      <c r="PPP295" s="730"/>
      <c r="PPQ295" s="730"/>
      <c r="PPR295" s="730"/>
      <c r="PPS295" s="730"/>
      <c r="PPT295" s="730"/>
      <c r="PPU295" s="730"/>
      <c r="PPV295" s="730"/>
      <c r="PPW295" s="730"/>
      <c r="PPX295" s="730"/>
      <c r="PPY295" s="730"/>
      <c r="PPZ295" s="730"/>
      <c r="PQA295" s="730"/>
      <c r="PQB295" s="730"/>
      <c r="PQC295" s="730"/>
      <c r="PQD295" s="730"/>
      <c r="PQE295" s="730"/>
      <c r="PQF295" s="730"/>
      <c r="PQG295" s="730"/>
      <c r="PQH295" s="730"/>
      <c r="PQI295" s="730"/>
      <c r="PQJ295" s="730"/>
      <c r="PQK295" s="730"/>
      <c r="PQL295" s="730"/>
      <c r="PQM295" s="730"/>
      <c r="PQN295" s="730"/>
      <c r="PQO295" s="730"/>
      <c r="PQP295" s="730"/>
      <c r="PQQ295" s="730"/>
      <c r="PQR295" s="730"/>
      <c r="PQS295" s="730"/>
      <c r="PQT295" s="730"/>
      <c r="PQU295" s="730"/>
      <c r="PQV295" s="730"/>
      <c r="PQW295" s="730"/>
      <c r="PQX295" s="730"/>
      <c r="PQY295" s="730"/>
      <c r="PQZ295" s="730"/>
      <c r="PRA295" s="730"/>
      <c r="PRB295" s="730"/>
      <c r="PRC295" s="730"/>
      <c r="PRD295" s="730"/>
      <c r="PRE295" s="730"/>
      <c r="PRF295" s="730"/>
      <c r="PRG295" s="730"/>
      <c r="PRH295" s="730"/>
      <c r="PRI295" s="730"/>
      <c r="PRJ295" s="730"/>
      <c r="PRK295" s="730"/>
      <c r="PRL295" s="730"/>
      <c r="PRM295" s="730"/>
      <c r="PRN295" s="730"/>
      <c r="PRO295" s="730"/>
      <c r="PRP295" s="730"/>
      <c r="PRQ295" s="730"/>
      <c r="PRR295" s="730"/>
      <c r="PRS295" s="730"/>
      <c r="PRT295" s="730"/>
      <c r="PRU295" s="730"/>
      <c r="PRV295" s="730"/>
      <c r="PRW295" s="730"/>
      <c r="PRX295" s="730"/>
      <c r="PRY295" s="730"/>
      <c r="PRZ295" s="730"/>
      <c r="PSA295" s="730"/>
      <c r="PSB295" s="730"/>
      <c r="PSC295" s="730"/>
      <c r="PSD295" s="730"/>
      <c r="PSE295" s="730"/>
      <c r="PSF295" s="730"/>
      <c r="PSG295" s="730"/>
      <c r="PSH295" s="730"/>
      <c r="PSI295" s="730"/>
      <c r="PSJ295" s="730"/>
      <c r="PSK295" s="730"/>
      <c r="PSL295" s="730"/>
      <c r="PSM295" s="730"/>
      <c r="PSN295" s="730"/>
      <c r="PSO295" s="730"/>
      <c r="PSP295" s="730"/>
      <c r="PSQ295" s="730"/>
      <c r="PSR295" s="730"/>
      <c r="PSS295" s="730"/>
      <c r="PST295" s="730"/>
      <c r="PSU295" s="730"/>
      <c r="PSV295" s="730"/>
      <c r="PSW295" s="730"/>
      <c r="PSX295" s="730"/>
      <c r="PSY295" s="730"/>
      <c r="PSZ295" s="730"/>
      <c r="PTA295" s="730"/>
      <c r="PTB295" s="730"/>
      <c r="PTC295" s="730"/>
      <c r="PTD295" s="730"/>
      <c r="PTE295" s="730"/>
      <c r="PTF295" s="730"/>
      <c r="PTG295" s="730"/>
      <c r="PTH295" s="730"/>
      <c r="PTI295" s="730"/>
      <c r="PTJ295" s="730"/>
      <c r="PTK295" s="730"/>
      <c r="PTL295" s="730"/>
      <c r="PTM295" s="730"/>
      <c r="PTN295" s="730"/>
      <c r="PTO295" s="730"/>
      <c r="PTP295" s="730"/>
      <c r="PTQ295" s="730"/>
      <c r="PTR295" s="730"/>
      <c r="PTS295" s="730"/>
      <c r="PTT295" s="730"/>
      <c r="PTU295" s="730"/>
      <c r="PTV295" s="730"/>
      <c r="PTW295" s="730"/>
      <c r="PTX295" s="730"/>
      <c r="PTY295" s="730"/>
      <c r="PTZ295" s="730"/>
      <c r="PUA295" s="730"/>
      <c r="PUB295" s="730"/>
      <c r="PUC295" s="730"/>
      <c r="PUD295" s="730"/>
      <c r="PUE295" s="730"/>
      <c r="PUF295" s="730"/>
      <c r="PUG295" s="730"/>
      <c r="PUH295" s="730"/>
      <c r="PUI295" s="730"/>
      <c r="PUJ295" s="730"/>
      <c r="PUK295" s="730"/>
      <c r="PUL295" s="730"/>
      <c r="PUM295" s="730"/>
      <c r="PUN295" s="730"/>
      <c r="PUO295" s="730"/>
      <c r="PUP295" s="730"/>
      <c r="PUQ295" s="730"/>
      <c r="PUR295" s="730"/>
      <c r="PUS295" s="730"/>
      <c r="PUT295" s="730"/>
      <c r="PUU295" s="730"/>
      <c r="PUV295" s="730"/>
      <c r="PUW295" s="730"/>
      <c r="PUX295" s="730"/>
      <c r="PUY295" s="730"/>
      <c r="PUZ295" s="730"/>
      <c r="PVA295" s="730"/>
      <c r="PVB295" s="730"/>
      <c r="PVC295" s="730"/>
      <c r="PVD295" s="730"/>
      <c r="PVE295" s="730"/>
      <c r="PVF295" s="730"/>
      <c r="PVG295" s="730"/>
      <c r="PVH295" s="730"/>
      <c r="PVI295" s="730"/>
      <c r="PVJ295" s="730"/>
      <c r="PVK295" s="730"/>
      <c r="PVL295" s="730"/>
      <c r="PVM295" s="730"/>
      <c r="PVN295" s="730"/>
      <c r="PVO295" s="730"/>
      <c r="PVP295" s="730"/>
      <c r="PVQ295" s="730"/>
      <c r="PVR295" s="730"/>
      <c r="PVS295" s="730"/>
      <c r="PVT295" s="730"/>
      <c r="PVU295" s="730"/>
      <c r="PVV295" s="730"/>
      <c r="PVW295" s="730"/>
      <c r="PVX295" s="730"/>
      <c r="PVY295" s="730"/>
      <c r="PVZ295" s="730"/>
      <c r="PWA295" s="730"/>
      <c r="PWB295" s="730"/>
      <c r="PWC295" s="730"/>
      <c r="PWD295" s="730"/>
      <c r="PWE295" s="730"/>
      <c r="PWF295" s="730"/>
      <c r="PWG295" s="730"/>
      <c r="PWH295" s="730"/>
      <c r="PWI295" s="730"/>
      <c r="PWJ295" s="730"/>
      <c r="PWK295" s="730"/>
      <c r="PWL295" s="730"/>
      <c r="PWM295" s="730"/>
      <c r="PWN295" s="730"/>
      <c r="PWO295" s="730"/>
      <c r="PWP295" s="730"/>
      <c r="PWQ295" s="730"/>
      <c r="PWR295" s="730"/>
      <c r="PWS295" s="730"/>
      <c r="PWT295" s="730"/>
      <c r="PWU295" s="730"/>
      <c r="PWV295" s="730"/>
      <c r="PWW295" s="730"/>
      <c r="PWX295" s="730"/>
      <c r="PWY295" s="730"/>
      <c r="PWZ295" s="730"/>
      <c r="PXA295" s="730"/>
      <c r="PXB295" s="730"/>
      <c r="PXC295" s="730"/>
      <c r="PXD295" s="730"/>
      <c r="PXE295" s="730"/>
      <c r="PXF295" s="730"/>
      <c r="PXG295" s="730"/>
      <c r="PXH295" s="730"/>
      <c r="PXI295" s="730"/>
      <c r="PXJ295" s="730"/>
      <c r="PXK295" s="730"/>
      <c r="PXL295" s="730"/>
      <c r="PXM295" s="730"/>
      <c r="PXN295" s="730"/>
      <c r="PXO295" s="730"/>
      <c r="PXP295" s="730"/>
      <c r="PXQ295" s="730"/>
      <c r="PXR295" s="730"/>
      <c r="PXS295" s="730"/>
      <c r="PXT295" s="730"/>
      <c r="PXU295" s="730"/>
      <c r="PXV295" s="730"/>
      <c r="PXW295" s="730"/>
      <c r="PXX295" s="730"/>
      <c r="PXY295" s="730"/>
      <c r="PXZ295" s="730"/>
      <c r="PYA295" s="730"/>
      <c r="PYB295" s="730"/>
      <c r="PYC295" s="730"/>
      <c r="PYD295" s="730"/>
      <c r="PYE295" s="730"/>
      <c r="PYF295" s="730"/>
      <c r="PYG295" s="730"/>
      <c r="PYH295" s="730"/>
      <c r="PYI295" s="730"/>
      <c r="PYJ295" s="730"/>
      <c r="PYK295" s="730"/>
      <c r="PYL295" s="730"/>
      <c r="PYM295" s="730"/>
      <c r="PYN295" s="730"/>
      <c r="PYO295" s="730"/>
      <c r="PYP295" s="730"/>
      <c r="PYQ295" s="730"/>
      <c r="PYR295" s="730"/>
      <c r="PYS295" s="730"/>
      <c r="PYT295" s="730"/>
      <c r="PYU295" s="730"/>
      <c r="PYV295" s="730"/>
      <c r="PYW295" s="730"/>
      <c r="PYX295" s="730"/>
      <c r="PYY295" s="730"/>
      <c r="PYZ295" s="730"/>
      <c r="PZA295" s="730"/>
      <c r="PZB295" s="730"/>
      <c r="PZC295" s="730"/>
      <c r="PZD295" s="730"/>
      <c r="PZE295" s="730"/>
      <c r="PZF295" s="730"/>
      <c r="PZG295" s="730"/>
      <c r="PZH295" s="730"/>
      <c r="PZI295" s="730"/>
      <c r="PZJ295" s="730"/>
      <c r="PZK295" s="730"/>
      <c r="PZL295" s="730"/>
      <c r="PZM295" s="730"/>
      <c r="PZN295" s="730"/>
      <c r="PZO295" s="730"/>
      <c r="PZP295" s="730"/>
      <c r="PZQ295" s="730"/>
      <c r="PZR295" s="730"/>
      <c r="PZS295" s="730"/>
      <c r="PZT295" s="730"/>
      <c r="PZU295" s="730"/>
      <c r="PZV295" s="730"/>
      <c r="PZW295" s="730"/>
      <c r="PZX295" s="730"/>
      <c r="PZY295" s="730"/>
      <c r="PZZ295" s="730"/>
      <c r="QAA295" s="730"/>
      <c r="QAB295" s="730"/>
      <c r="QAC295" s="730"/>
      <c r="QAD295" s="730"/>
      <c r="QAE295" s="730"/>
      <c r="QAF295" s="730"/>
      <c r="QAG295" s="730"/>
      <c r="QAH295" s="730"/>
      <c r="QAI295" s="730"/>
      <c r="QAJ295" s="730"/>
      <c r="QAK295" s="730"/>
      <c r="QAL295" s="730"/>
      <c r="QAM295" s="730"/>
      <c r="QAN295" s="730"/>
      <c r="QAO295" s="730"/>
      <c r="QAP295" s="730"/>
      <c r="QAQ295" s="730"/>
      <c r="QAR295" s="730"/>
      <c r="QAS295" s="730"/>
      <c r="QAT295" s="730"/>
      <c r="QAU295" s="730"/>
      <c r="QAV295" s="730"/>
      <c r="QAW295" s="730"/>
      <c r="QAX295" s="730"/>
      <c r="QAY295" s="730"/>
      <c r="QAZ295" s="730"/>
      <c r="QBA295" s="730"/>
      <c r="QBB295" s="730"/>
      <c r="QBC295" s="730"/>
      <c r="QBD295" s="730"/>
      <c r="QBE295" s="730"/>
      <c r="QBF295" s="730"/>
      <c r="QBG295" s="730"/>
      <c r="QBH295" s="730"/>
      <c r="QBI295" s="730"/>
      <c r="QBJ295" s="730"/>
      <c r="QBK295" s="730"/>
      <c r="QBL295" s="730"/>
      <c r="QBM295" s="730"/>
      <c r="QBN295" s="730"/>
      <c r="QBO295" s="730"/>
      <c r="QBP295" s="730"/>
      <c r="QBQ295" s="730"/>
      <c r="QBR295" s="730"/>
      <c r="QBS295" s="730"/>
      <c r="QBT295" s="730"/>
      <c r="QBU295" s="730"/>
      <c r="QBV295" s="730"/>
      <c r="QBW295" s="730"/>
      <c r="QBX295" s="730"/>
      <c r="QBY295" s="730"/>
      <c r="QBZ295" s="730"/>
      <c r="QCA295" s="730"/>
      <c r="QCB295" s="730"/>
      <c r="QCC295" s="730"/>
      <c r="QCD295" s="730"/>
      <c r="QCE295" s="730"/>
      <c r="QCF295" s="730"/>
      <c r="QCG295" s="730"/>
      <c r="QCH295" s="730"/>
      <c r="QCI295" s="730"/>
      <c r="QCJ295" s="730"/>
      <c r="QCK295" s="730"/>
      <c r="QCL295" s="730"/>
      <c r="QCM295" s="730"/>
      <c r="QCN295" s="730"/>
      <c r="QCO295" s="730"/>
      <c r="QCP295" s="730"/>
      <c r="QCQ295" s="730"/>
      <c r="QCR295" s="730"/>
      <c r="QCS295" s="730"/>
      <c r="QCT295" s="730"/>
      <c r="QCU295" s="730"/>
      <c r="QCV295" s="730"/>
      <c r="QCW295" s="730"/>
      <c r="QCX295" s="730"/>
      <c r="QCY295" s="730"/>
      <c r="QCZ295" s="730"/>
      <c r="QDA295" s="730"/>
      <c r="QDB295" s="730"/>
      <c r="QDC295" s="730"/>
      <c r="QDD295" s="730"/>
      <c r="QDE295" s="730"/>
      <c r="QDF295" s="730"/>
      <c r="QDG295" s="730"/>
      <c r="QDH295" s="730"/>
      <c r="QDI295" s="730"/>
      <c r="QDJ295" s="730"/>
      <c r="QDK295" s="730"/>
      <c r="QDL295" s="730"/>
      <c r="QDM295" s="730"/>
      <c r="QDN295" s="730"/>
      <c r="QDO295" s="730"/>
      <c r="QDP295" s="730"/>
      <c r="QDQ295" s="730"/>
      <c r="QDR295" s="730"/>
      <c r="QDS295" s="730"/>
      <c r="QDT295" s="730"/>
      <c r="QDU295" s="730"/>
      <c r="QDV295" s="730"/>
      <c r="QDW295" s="730"/>
      <c r="QDX295" s="730"/>
      <c r="QDY295" s="730"/>
      <c r="QDZ295" s="730"/>
      <c r="QEA295" s="730"/>
      <c r="QEB295" s="730"/>
      <c r="QEC295" s="730"/>
      <c r="QED295" s="730"/>
      <c r="QEE295" s="730"/>
      <c r="QEF295" s="730"/>
      <c r="QEG295" s="730"/>
      <c r="QEH295" s="730"/>
      <c r="QEI295" s="730"/>
      <c r="QEJ295" s="730"/>
      <c r="QEK295" s="730"/>
      <c r="QEL295" s="730"/>
      <c r="QEM295" s="730"/>
      <c r="QEN295" s="730"/>
      <c r="QEO295" s="730"/>
      <c r="QEP295" s="730"/>
      <c r="QEQ295" s="730"/>
      <c r="QER295" s="730"/>
      <c r="QES295" s="730"/>
      <c r="QET295" s="730"/>
      <c r="QEU295" s="730"/>
      <c r="QEV295" s="730"/>
      <c r="QEW295" s="730"/>
      <c r="QEX295" s="730"/>
      <c r="QEY295" s="730"/>
      <c r="QEZ295" s="730"/>
      <c r="QFA295" s="730"/>
      <c r="QFB295" s="730"/>
      <c r="QFC295" s="730"/>
      <c r="QFD295" s="730"/>
      <c r="QFE295" s="730"/>
      <c r="QFF295" s="730"/>
      <c r="QFG295" s="730"/>
      <c r="QFH295" s="730"/>
      <c r="QFI295" s="730"/>
      <c r="QFJ295" s="730"/>
      <c r="QFK295" s="730"/>
      <c r="QFL295" s="730"/>
      <c r="QFM295" s="730"/>
      <c r="QFN295" s="730"/>
      <c r="QFO295" s="730"/>
      <c r="QFP295" s="730"/>
      <c r="QFQ295" s="730"/>
      <c r="QFR295" s="730"/>
      <c r="QFS295" s="730"/>
      <c r="QFT295" s="730"/>
      <c r="QFU295" s="730"/>
      <c r="QFV295" s="730"/>
      <c r="QFW295" s="730"/>
      <c r="QFX295" s="730"/>
      <c r="QFY295" s="730"/>
      <c r="QFZ295" s="730"/>
      <c r="QGA295" s="730"/>
      <c r="QGB295" s="730"/>
      <c r="QGC295" s="730"/>
      <c r="QGD295" s="730"/>
      <c r="QGE295" s="730"/>
      <c r="QGF295" s="730"/>
      <c r="QGG295" s="730"/>
      <c r="QGH295" s="730"/>
      <c r="QGI295" s="730"/>
      <c r="QGJ295" s="730"/>
      <c r="QGK295" s="730"/>
      <c r="QGL295" s="730"/>
      <c r="QGM295" s="730"/>
      <c r="QGN295" s="730"/>
      <c r="QGO295" s="730"/>
      <c r="QGP295" s="730"/>
      <c r="QGQ295" s="730"/>
      <c r="QGR295" s="730"/>
      <c r="QGS295" s="730"/>
      <c r="QGT295" s="730"/>
      <c r="QGU295" s="730"/>
      <c r="QGV295" s="730"/>
      <c r="QGW295" s="730"/>
      <c r="QGX295" s="730"/>
      <c r="QGY295" s="730"/>
      <c r="QGZ295" s="730"/>
      <c r="QHA295" s="730"/>
      <c r="QHB295" s="730"/>
      <c r="QHC295" s="730"/>
      <c r="QHD295" s="730"/>
      <c r="QHE295" s="730"/>
      <c r="QHF295" s="730"/>
      <c r="QHG295" s="730"/>
      <c r="QHH295" s="730"/>
      <c r="QHI295" s="730"/>
      <c r="QHJ295" s="730"/>
      <c r="QHK295" s="730"/>
      <c r="QHL295" s="730"/>
      <c r="QHM295" s="730"/>
      <c r="QHN295" s="730"/>
      <c r="QHO295" s="730"/>
      <c r="QHP295" s="730"/>
      <c r="QHQ295" s="730"/>
      <c r="QHR295" s="730"/>
      <c r="QHS295" s="730"/>
      <c r="QHT295" s="730"/>
      <c r="QHU295" s="730"/>
      <c r="QHV295" s="730"/>
      <c r="QHW295" s="730"/>
      <c r="QHX295" s="730"/>
      <c r="QHY295" s="730"/>
      <c r="QHZ295" s="730"/>
      <c r="QIA295" s="730"/>
      <c r="QIB295" s="730"/>
      <c r="QIC295" s="730"/>
      <c r="QID295" s="730"/>
      <c r="QIE295" s="730"/>
      <c r="QIF295" s="730"/>
      <c r="QIG295" s="730"/>
      <c r="QIH295" s="730"/>
      <c r="QII295" s="730"/>
      <c r="QIJ295" s="730"/>
      <c r="QIK295" s="730"/>
      <c r="QIL295" s="730"/>
      <c r="QIM295" s="730"/>
      <c r="QIN295" s="730"/>
      <c r="QIO295" s="730"/>
      <c r="QIP295" s="730"/>
      <c r="QIQ295" s="730"/>
      <c r="QIR295" s="730"/>
      <c r="QIS295" s="730"/>
      <c r="QIT295" s="730"/>
      <c r="QIU295" s="730"/>
      <c r="QIV295" s="730"/>
      <c r="QIW295" s="730"/>
      <c r="QIX295" s="730"/>
      <c r="QIY295" s="730"/>
      <c r="QIZ295" s="730"/>
      <c r="QJA295" s="730"/>
      <c r="QJB295" s="730"/>
      <c r="QJC295" s="730"/>
      <c r="QJD295" s="730"/>
      <c r="QJE295" s="730"/>
      <c r="QJF295" s="730"/>
      <c r="QJG295" s="730"/>
      <c r="QJH295" s="730"/>
      <c r="QJI295" s="730"/>
      <c r="QJJ295" s="730"/>
      <c r="QJK295" s="730"/>
      <c r="QJL295" s="730"/>
      <c r="QJM295" s="730"/>
      <c r="QJN295" s="730"/>
      <c r="QJO295" s="730"/>
      <c r="QJP295" s="730"/>
      <c r="QJQ295" s="730"/>
      <c r="QJR295" s="730"/>
      <c r="QJS295" s="730"/>
      <c r="QJT295" s="730"/>
      <c r="QJU295" s="730"/>
      <c r="QJV295" s="730"/>
      <c r="QJW295" s="730"/>
      <c r="QJX295" s="730"/>
      <c r="QJY295" s="730"/>
      <c r="QJZ295" s="730"/>
      <c r="QKA295" s="730"/>
      <c r="QKB295" s="730"/>
      <c r="QKC295" s="730"/>
      <c r="QKD295" s="730"/>
      <c r="QKE295" s="730"/>
      <c r="QKF295" s="730"/>
      <c r="QKG295" s="730"/>
      <c r="QKH295" s="730"/>
      <c r="QKI295" s="730"/>
      <c r="QKJ295" s="730"/>
      <c r="QKK295" s="730"/>
      <c r="QKL295" s="730"/>
      <c r="QKM295" s="730"/>
      <c r="QKN295" s="730"/>
      <c r="QKO295" s="730"/>
      <c r="QKP295" s="730"/>
      <c r="QKQ295" s="730"/>
      <c r="QKR295" s="730"/>
      <c r="QKS295" s="730"/>
      <c r="QKT295" s="730"/>
      <c r="QKU295" s="730"/>
      <c r="QKV295" s="730"/>
      <c r="QKW295" s="730"/>
      <c r="QKX295" s="730"/>
      <c r="QKY295" s="730"/>
      <c r="QKZ295" s="730"/>
      <c r="QLA295" s="730"/>
      <c r="QLB295" s="730"/>
      <c r="QLC295" s="730"/>
      <c r="QLD295" s="730"/>
      <c r="QLE295" s="730"/>
      <c r="QLF295" s="730"/>
      <c r="QLG295" s="730"/>
      <c r="QLH295" s="730"/>
      <c r="QLI295" s="730"/>
      <c r="QLJ295" s="730"/>
      <c r="QLK295" s="730"/>
      <c r="QLL295" s="730"/>
      <c r="QLM295" s="730"/>
      <c r="QLN295" s="730"/>
      <c r="QLO295" s="730"/>
      <c r="QLP295" s="730"/>
      <c r="QLQ295" s="730"/>
      <c r="QLR295" s="730"/>
      <c r="QLS295" s="730"/>
      <c r="QLT295" s="730"/>
      <c r="QLU295" s="730"/>
      <c r="QLV295" s="730"/>
      <c r="QLW295" s="730"/>
      <c r="QLX295" s="730"/>
      <c r="QLY295" s="730"/>
      <c r="QLZ295" s="730"/>
      <c r="QMA295" s="730"/>
      <c r="QMB295" s="730"/>
      <c r="QMC295" s="730"/>
      <c r="QMD295" s="730"/>
      <c r="QME295" s="730"/>
      <c r="QMF295" s="730"/>
      <c r="QMG295" s="730"/>
      <c r="QMH295" s="730"/>
      <c r="QMI295" s="730"/>
      <c r="QMJ295" s="730"/>
      <c r="QMK295" s="730"/>
      <c r="QML295" s="730"/>
      <c r="QMM295" s="730"/>
      <c r="QMN295" s="730"/>
      <c r="QMO295" s="730"/>
      <c r="QMP295" s="730"/>
      <c r="QMQ295" s="730"/>
      <c r="QMR295" s="730"/>
      <c r="QMS295" s="730"/>
      <c r="QMT295" s="730"/>
      <c r="QMU295" s="730"/>
      <c r="QMV295" s="730"/>
      <c r="QMW295" s="730"/>
      <c r="QMX295" s="730"/>
      <c r="QMY295" s="730"/>
      <c r="QMZ295" s="730"/>
      <c r="QNA295" s="730"/>
      <c r="QNB295" s="730"/>
      <c r="QNC295" s="730"/>
      <c r="QND295" s="730"/>
      <c r="QNE295" s="730"/>
      <c r="QNF295" s="730"/>
      <c r="QNG295" s="730"/>
      <c r="QNH295" s="730"/>
      <c r="QNI295" s="730"/>
      <c r="QNJ295" s="730"/>
      <c r="QNK295" s="730"/>
      <c r="QNL295" s="730"/>
      <c r="QNM295" s="730"/>
      <c r="QNN295" s="730"/>
      <c r="QNO295" s="730"/>
      <c r="QNP295" s="730"/>
      <c r="QNQ295" s="730"/>
      <c r="QNR295" s="730"/>
      <c r="QNS295" s="730"/>
      <c r="QNT295" s="730"/>
      <c r="QNU295" s="730"/>
      <c r="QNV295" s="730"/>
      <c r="QNW295" s="730"/>
      <c r="QNX295" s="730"/>
      <c r="QNY295" s="730"/>
      <c r="QNZ295" s="730"/>
      <c r="QOA295" s="730"/>
      <c r="QOB295" s="730"/>
      <c r="QOC295" s="730"/>
      <c r="QOD295" s="730"/>
      <c r="QOE295" s="730"/>
      <c r="QOF295" s="730"/>
      <c r="QOG295" s="730"/>
      <c r="QOH295" s="730"/>
      <c r="QOI295" s="730"/>
      <c r="QOJ295" s="730"/>
      <c r="QOK295" s="730"/>
      <c r="QOL295" s="730"/>
      <c r="QOM295" s="730"/>
      <c r="QON295" s="730"/>
      <c r="QOO295" s="730"/>
      <c r="QOP295" s="730"/>
      <c r="QOQ295" s="730"/>
      <c r="QOR295" s="730"/>
      <c r="QOS295" s="730"/>
      <c r="QOT295" s="730"/>
      <c r="QOU295" s="730"/>
      <c r="QOV295" s="730"/>
      <c r="QOW295" s="730"/>
      <c r="QOX295" s="730"/>
      <c r="QOY295" s="730"/>
      <c r="QOZ295" s="730"/>
      <c r="QPA295" s="730"/>
      <c r="QPB295" s="730"/>
      <c r="QPC295" s="730"/>
      <c r="QPD295" s="730"/>
      <c r="QPE295" s="730"/>
      <c r="QPF295" s="730"/>
      <c r="QPG295" s="730"/>
      <c r="QPH295" s="730"/>
      <c r="QPI295" s="730"/>
      <c r="QPJ295" s="730"/>
      <c r="QPK295" s="730"/>
      <c r="QPL295" s="730"/>
      <c r="QPM295" s="730"/>
      <c r="QPN295" s="730"/>
      <c r="QPO295" s="730"/>
      <c r="QPP295" s="730"/>
      <c r="QPQ295" s="730"/>
      <c r="QPR295" s="730"/>
      <c r="QPS295" s="730"/>
      <c r="QPT295" s="730"/>
      <c r="QPU295" s="730"/>
      <c r="QPV295" s="730"/>
      <c r="QPW295" s="730"/>
      <c r="QPX295" s="730"/>
      <c r="QPY295" s="730"/>
      <c r="QPZ295" s="730"/>
      <c r="QQA295" s="730"/>
      <c r="QQB295" s="730"/>
      <c r="QQC295" s="730"/>
      <c r="QQD295" s="730"/>
      <c r="QQE295" s="730"/>
      <c r="QQF295" s="730"/>
      <c r="QQG295" s="730"/>
      <c r="QQH295" s="730"/>
      <c r="QQI295" s="730"/>
      <c r="QQJ295" s="730"/>
      <c r="QQK295" s="730"/>
      <c r="QQL295" s="730"/>
      <c r="QQM295" s="730"/>
      <c r="QQN295" s="730"/>
      <c r="QQO295" s="730"/>
      <c r="QQP295" s="730"/>
      <c r="QQQ295" s="730"/>
      <c r="QQR295" s="730"/>
      <c r="QQS295" s="730"/>
      <c r="QQT295" s="730"/>
      <c r="QQU295" s="730"/>
      <c r="QQV295" s="730"/>
      <c r="QQW295" s="730"/>
      <c r="QQX295" s="730"/>
      <c r="QQY295" s="730"/>
      <c r="QQZ295" s="730"/>
      <c r="QRA295" s="730"/>
      <c r="QRB295" s="730"/>
      <c r="QRC295" s="730"/>
      <c r="QRD295" s="730"/>
      <c r="QRE295" s="730"/>
      <c r="QRF295" s="730"/>
      <c r="QRG295" s="730"/>
      <c r="QRH295" s="730"/>
      <c r="QRI295" s="730"/>
      <c r="QRJ295" s="730"/>
      <c r="QRK295" s="730"/>
      <c r="QRL295" s="730"/>
      <c r="QRM295" s="730"/>
      <c r="QRN295" s="730"/>
      <c r="QRO295" s="730"/>
      <c r="QRP295" s="730"/>
      <c r="QRQ295" s="730"/>
      <c r="QRR295" s="730"/>
      <c r="QRS295" s="730"/>
      <c r="QRT295" s="730"/>
      <c r="QRU295" s="730"/>
      <c r="QRV295" s="730"/>
      <c r="QRW295" s="730"/>
      <c r="QRX295" s="730"/>
      <c r="QRY295" s="730"/>
      <c r="QRZ295" s="730"/>
      <c r="QSA295" s="730"/>
      <c r="QSB295" s="730"/>
      <c r="QSC295" s="730"/>
      <c r="QSD295" s="730"/>
      <c r="QSE295" s="730"/>
      <c r="QSF295" s="730"/>
      <c r="QSG295" s="730"/>
      <c r="QSH295" s="730"/>
      <c r="QSI295" s="730"/>
      <c r="QSJ295" s="730"/>
      <c r="QSK295" s="730"/>
      <c r="QSL295" s="730"/>
      <c r="QSM295" s="730"/>
      <c r="QSN295" s="730"/>
      <c r="QSO295" s="730"/>
      <c r="QSP295" s="730"/>
      <c r="QSQ295" s="730"/>
      <c r="QSR295" s="730"/>
      <c r="QSS295" s="730"/>
      <c r="QST295" s="730"/>
      <c r="QSU295" s="730"/>
      <c r="QSV295" s="730"/>
      <c r="QSW295" s="730"/>
      <c r="QSX295" s="730"/>
      <c r="QSY295" s="730"/>
      <c r="QSZ295" s="730"/>
      <c r="QTA295" s="730"/>
      <c r="QTB295" s="730"/>
      <c r="QTC295" s="730"/>
      <c r="QTD295" s="730"/>
      <c r="QTE295" s="730"/>
      <c r="QTF295" s="730"/>
      <c r="QTG295" s="730"/>
      <c r="QTH295" s="730"/>
      <c r="QTI295" s="730"/>
      <c r="QTJ295" s="730"/>
      <c r="QTK295" s="730"/>
      <c r="QTL295" s="730"/>
      <c r="QTM295" s="730"/>
      <c r="QTN295" s="730"/>
      <c r="QTO295" s="730"/>
      <c r="QTP295" s="730"/>
      <c r="QTQ295" s="730"/>
      <c r="QTR295" s="730"/>
      <c r="QTS295" s="730"/>
      <c r="QTT295" s="730"/>
      <c r="QTU295" s="730"/>
      <c r="QTV295" s="730"/>
      <c r="QTW295" s="730"/>
      <c r="QTX295" s="730"/>
      <c r="QTY295" s="730"/>
      <c r="QTZ295" s="730"/>
      <c r="QUA295" s="730"/>
      <c r="QUB295" s="730"/>
      <c r="QUC295" s="730"/>
      <c r="QUD295" s="730"/>
      <c r="QUE295" s="730"/>
      <c r="QUF295" s="730"/>
      <c r="QUG295" s="730"/>
      <c r="QUH295" s="730"/>
      <c r="QUI295" s="730"/>
      <c r="QUJ295" s="730"/>
      <c r="QUK295" s="730"/>
      <c r="QUL295" s="730"/>
      <c r="QUM295" s="730"/>
      <c r="QUN295" s="730"/>
      <c r="QUO295" s="730"/>
      <c r="QUP295" s="730"/>
      <c r="QUQ295" s="730"/>
      <c r="QUR295" s="730"/>
      <c r="QUS295" s="730"/>
      <c r="QUT295" s="730"/>
      <c r="QUU295" s="730"/>
      <c r="QUV295" s="730"/>
      <c r="QUW295" s="730"/>
      <c r="QUX295" s="730"/>
      <c r="QUY295" s="730"/>
      <c r="QUZ295" s="730"/>
      <c r="QVA295" s="730"/>
      <c r="QVB295" s="730"/>
      <c r="QVC295" s="730"/>
      <c r="QVD295" s="730"/>
      <c r="QVE295" s="730"/>
      <c r="QVF295" s="730"/>
      <c r="QVG295" s="730"/>
      <c r="QVH295" s="730"/>
      <c r="QVI295" s="730"/>
      <c r="QVJ295" s="730"/>
      <c r="QVK295" s="730"/>
      <c r="QVL295" s="730"/>
      <c r="QVM295" s="730"/>
      <c r="QVN295" s="730"/>
      <c r="QVO295" s="730"/>
      <c r="QVP295" s="730"/>
      <c r="QVQ295" s="730"/>
      <c r="QVR295" s="730"/>
      <c r="QVS295" s="730"/>
      <c r="QVT295" s="730"/>
      <c r="QVU295" s="730"/>
      <c r="QVV295" s="730"/>
      <c r="QVW295" s="730"/>
      <c r="QVX295" s="730"/>
      <c r="QVY295" s="730"/>
      <c r="QVZ295" s="730"/>
      <c r="QWA295" s="730"/>
      <c r="QWB295" s="730"/>
      <c r="QWC295" s="730"/>
      <c r="QWD295" s="730"/>
      <c r="QWE295" s="730"/>
      <c r="QWF295" s="730"/>
      <c r="QWG295" s="730"/>
      <c r="QWH295" s="730"/>
      <c r="QWI295" s="730"/>
      <c r="QWJ295" s="730"/>
      <c r="QWK295" s="730"/>
      <c r="QWL295" s="730"/>
      <c r="QWM295" s="730"/>
      <c r="QWN295" s="730"/>
      <c r="QWO295" s="730"/>
      <c r="QWP295" s="730"/>
      <c r="QWQ295" s="730"/>
      <c r="QWR295" s="730"/>
      <c r="QWS295" s="730"/>
      <c r="QWT295" s="730"/>
      <c r="QWU295" s="730"/>
      <c r="QWV295" s="730"/>
      <c r="QWW295" s="730"/>
      <c r="QWX295" s="730"/>
      <c r="QWY295" s="730"/>
      <c r="QWZ295" s="730"/>
      <c r="QXA295" s="730"/>
      <c r="QXB295" s="730"/>
      <c r="QXC295" s="730"/>
      <c r="QXD295" s="730"/>
      <c r="QXE295" s="730"/>
      <c r="QXF295" s="730"/>
      <c r="QXG295" s="730"/>
      <c r="QXH295" s="730"/>
      <c r="QXI295" s="730"/>
      <c r="QXJ295" s="730"/>
      <c r="QXK295" s="730"/>
      <c r="QXL295" s="730"/>
      <c r="QXM295" s="730"/>
      <c r="QXN295" s="730"/>
      <c r="QXO295" s="730"/>
      <c r="QXP295" s="730"/>
      <c r="QXQ295" s="730"/>
      <c r="QXR295" s="730"/>
      <c r="QXS295" s="730"/>
      <c r="QXT295" s="730"/>
      <c r="QXU295" s="730"/>
      <c r="QXV295" s="730"/>
      <c r="QXW295" s="730"/>
      <c r="QXX295" s="730"/>
      <c r="QXY295" s="730"/>
      <c r="QXZ295" s="730"/>
      <c r="QYA295" s="730"/>
      <c r="QYB295" s="730"/>
      <c r="QYC295" s="730"/>
      <c r="QYD295" s="730"/>
      <c r="QYE295" s="730"/>
      <c r="QYF295" s="730"/>
      <c r="QYG295" s="730"/>
      <c r="QYH295" s="730"/>
      <c r="QYI295" s="730"/>
      <c r="QYJ295" s="730"/>
      <c r="QYK295" s="730"/>
      <c r="QYL295" s="730"/>
      <c r="QYM295" s="730"/>
      <c r="QYN295" s="730"/>
      <c r="QYO295" s="730"/>
      <c r="QYP295" s="730"/>
      <c r="QYQ295" s="730"/>
      <c r="QYR295" s="730"/>
      <c r="QYS295" s="730"/>
      <c r="QYT295" s="730"/>
      <c r="QYU295" s="730"/>
      <c r="QYV295" s="730"/>
      <c r="QYW295" s="730"/>
      <c r="QYX295" s="730"/>
      <c r="QYY295" s="730"/>
      <c r="QYZ295" s="730"/>
      <c r="QZA295" s="730"/>
      <c r="QZB295" s="730"/>
      <c r="QZC295" s="730"/>
      <c r="QZD295" s="730"/>
      <c r="QZE295" s="730"/>
      <c r="QZF295" s="730"/>
      <c r="QZG295" s="730"/>
      <c r="QZH295" s="730"/>
      <c r="QZI295" s="730"/>
      <c r="QZJ295" s="730"/>
      <c r="QZK295" s="730"/>
      <c r="QZL295" s="730"/>
      <c r="QZM295" s="730"/>
      <c r="QZN295" s="730"/>
      <c r="QZO295" s="730"/>
      <c r="QZP295" s="730"/>
      <c r="QZQ295" s="730"/>
      <c r="QZR295" s="730"/>
      <c r="QZS295" s="730"/>
      <c r="QZT295" s="730"/>
      <c r="QZU295" s="730"/>
      <c r="QZV295" s="730"/>
      <c r="QZW295" s="730"/>
      <c r="QZX295" s="730"/>
      <c r="QZY295" s="730"/>
      <c r="QZZ295" s="730"/>
      <c r="RAA295" s="730"/>
      <c r="RAB295" s="730"/>
      <c r="RAC295" s="730"/>
      <c r="RAD295" s="730"/>
      <c r="RAE295" s="730"/>
      <c r="RAF295" s="730"/>
      <c r="RAG295" s="730"/>
      <c r="RAH295" s="730"/>
      <c r="RAI295" s="730"/>
      <c r="RAJ295" s="730"/>
      <c r="RAK295" s="730"/>
      <c r="RAL295" s="730"/>
      <c r="RAM295" s="730"/>
      <c r="RAN295" s="730"/>
      <c r="RAO295" s="730"/>
      <c r="RAP295" s="730"/>
      <c r="RAQ295" s="730"/>
      <c r="RAR295" s="730"/>
      <c r="RAS295" s="730"/>
      <c r="RAT295" s="730"/>
      <c r="RAU295" s="730"/>
      <c r="RAV295" s="730"/>
      <c r="RAW295" s="730"/>
      <c r="RAX295" s="730"/>
      <c r="RAY295" s="730"/>
      <c r="RAZ295" s="730"/>
      <c r="RBA295" s="730"/>
      <c r="RBB295" s="730"/>
      <c r="RBC295" s="730"/>
      <c r="RBD295" s="730"/>
      <c r="RBE295" s="730"/>
      <c r="RBF295" s="730"/>
      <c r="RBG295" s="730"/>
      <c r="RBH295" s="730"/>
      <c r="RBI295" s="730"/>
      <c r="RBJ295" s="730"/>
      <c r="RBK295" s="730"/>
      <c r="RBL295" s="730"/>
      <c r="RBM295" s="730"/>
      <c r="RBN295" s="730"/>
      <c r="RBO295" s="730"/>
      <c r="RBP295" s="730"/>
      <c r="RBQ295" s="730"/>
      <c r="RBR295" s="730"/>
      <c r="RBS295" s="730"/>
      <c r="RBT295" s="730"/>
      <c r="RBU295" s="730"/>
      <c r="RBV295" s="730"/>
      <c r="RBW295" s="730"/>
      <c r="RBX295" s="730"/>
      <c r="RBY295" s="730"/>
      <c r="RBZ295" s="730"/>
      <c r="RCA295" s="730"/>
      <c r="RCB295" s="730"/>
      <c r="RCC295" s="730"/>
      <c r="RCD295" s="730"/>
      <c r="RCE295" s="730"/>
      <c r="RCF295" s="730"/>
      <c r="RCG295" s="730"/>
      <c r="RCH295" s="730"/>
      <c r="RCI295" s="730"/>
      <c r="RCJ295" s="730"/>
      <c r="RCK295" s="730"/>
      <c r="RCL295" s="730"/>
      <c r="RCM295" s="730"/>
      <c r="RCN295" s="730"/>
      <c r="RCO295" s="730"/>
      <c r="RCP295" s="730"/>
      <c r="RCQ295" s="730"/>
      <c r="RCR295" s="730"/>
      <c r="RCS295" s="730"/>
      <c r="RCT295" s="730"/>
      <c r="RCU295" s="730"/>
      <c r="RCV295" s="730"/>
      <c r="RCW295" s="730"/>
      <c r="RCX295" s="730"/>
      <c r="RCY295" s="730"/>
      <c r="RCZ295" s="730"/>
      <c r="RDA295" s="730"/>
      <c r="RDB295" s="730"/>
      <c r="RDC295" s="730"/>
      <c r="RDD295" s="730"/>
      <c r="RDE295" s="730"/>
      <c r="RDF295" s="730"/>
      <c r="RDG295" s="730"/>
      <c r="RDH295" s="730"/>
      <c r="RDI295" s="730"/>
      <c r="RDJ295" s="730"/>
      <c r="RDK295" s="730"/>
      <c r="RDL295" s="730"/>
      <c r="RDM295" s="730"/>
      <c r="RDN295" s="730"/>
      <c r="RDO295" s="730"/>
      <c r="RDP295" s="730"/>
      <c r="RDQ295" s="730"/>
      <c r="RDR295" s="730"/>
      <c r="RDS295" s="730"/>
      <c r="RDT295" s="730"/>
      <c r="RDU295" s="730"/>
      <c r="RDV295" s="730"/>
      <c r="RDW295" s="730"/>
      <c r="RDX295" s="730"/>
      <c r="RDY295" s="730"/>
      <c r="RDZ295" s="730"/>
      <c r="REA295" s="730"/>
      <c r="REB295" s="730"/>
      <c r="REC295" s="730"/>
      <c r="RED295" s="730"/>
      <c r="REE295" s="730"/>
      <c r="REF295" s="730"/>
      <c r="REG295" s="730"/>
      <c r="REH295" s="730"/>
      <c r="REI295" s="730"/>
      <c r="REJ295" s="730"/>
      <c r="REK295" s="730"/>
      <c r="REL295" s="730"/>
      <c r="REM295" s="730"/>
      <c r="REN295" s="730"/>
      <c r="REO295" s="730"/>
      <c r="REP295" s="730"/>
      <c r="REQ295" s="730"/>
      <c r="RER295" s="730"/>
      <c r="RES295" s="730"/>
      <c r="RET295" s="730"/>
      <c r="REU295" s="730"/>
      <c r="REV295" s="730"/>
      <c r="REW295" s="730"/>
      <c r="REX295" s="730"/>
      <c r="REY295" s="730"/>
      <c r="REZ295" s="730"/>
      <c r="RFA295" s="730"/>
      <c r="RFB295" s="730"/>
      <c r="RFC295" s="730"/>
      <c r="RFD295" s="730"/>
      <c r="RFE295" s="730"/>
      <c r="RFF295" s="730"/>
      <c r="RFG295" s="730"/>
      <c r="RFH295" s="730"/>
      <c r="RFI295" s="730"/>
      <c r="RFJ295" s="730"/>
      <c r="RFK295" s="730"/>
      <c r="RFL295" s="730"/>
      <c r="RFM295" s="730"/>
      <c r="RFN295" s="730"/>
      <c r="RFO295" s="730"/>
      <c r="RFP295" s="730"/>
      <c r="RFQ295" s="730"/>
      <c r="RFR295" s="730"/>
      <c r="RFS295" s="730"/>
      <c r="RFT295" s="730"/>
      <c r="RFU295" s="730"/>
      <c r="RFV295" s="730"/>
      <c r="RFW295" s="730"/>
      <c r="RFX295" s="730"/>
      <c r="RFY295" s="730"/>
      <c r="RFZ295" s="730"/>
      <c r="RGA295" s="730"/>
      <c r="RGB295" s="730"/>
      <c r="RGC295" s="730"/>
      <c r="RGD295" s="730"/>
      <c r="RGE295" s="730"/>
      <c r="RGF295" s="730"/>
      <c r="RGG295" s="730"/>
      <c r="RGH295" s="730"/>
      <c r="RGI295" s="730"/>
      <c r="RGJ295" s="730"/>
      <c r="RGK295" s="730"/>
      <c r="RGL295" s="730"/>
      <c r="RGM295" s="730"/>
      <c r="RGN295" s="730"/>
      <c r="RGO295" s="730"/>
      <c r="RGP295" s="730"/>
      <c r="RGQ295" s="730"/>
      <c r="RGR295" s="730"/>
      <c r="RGS295" s="730"/>
      <c r="RGT295" s="730"/>
      <c r="RGU295" s="730"/>
      <c r="RGV295" s="730"/>
      <c r="RGW295" s="730"/>
      <c r="RGX295" s="730"/>
      <c r="RGY295" s="730"/>
      <c r="RGZ295" s="730"/>
      <c r="RHA295" s="730"/>
      <c r="RHB295" s="730"/>
      <c r="RHC295" s="730"/>
      <c r="RHD295" s="730"/>
      <c r="RHE295" s="730"/>
      <c r="RHF295" s="730"/>
      <c r="RHG295" s="730"/>
      <c r="RHH295" s="730"/>
      <c r="RHI295" s="730"/>
      <c r="RHJ295" s="730"/>
      <c r="RHK295" s="730"/>
      <c r="RHL295" s="730"/>
      <c r="RHM295" s="730"/>
      <c r="RHN295" s="730"/>
      <c r="RHO295" s="730"/>
      <c r="RHP295" s="730"/>
      <c r="RHQ295" s="730"/>
      <c r="RHR295" s="730"/>
      <c r="RHS295" s="730"/>
      <c r="RHT295" s="730"/>
      <c r="RHU295" s="730"/>
      <c r="RHV295" s="730"/>
      <c r="RHW295" s="730"/>
      <c r="RHX295" s="730"/>
      <c r="RHY295" s="730"/>
      <c r="RHZ295" s="730"/>
      <c r="RIA295" s="730"/>
      <c r="RIB295" s="730"/>
      <c r="RIC295" s="730"/>
      <c r="RID295" s="730"/>
      <c r="RIE295" s="730"/>
      <c r="RIF295" s="730"/>
      <c r="RIG295" s="730"/>
      <c r="RIH295" s="730"/>
      <c r="RII295" s="730"/>
      <c r="RIJ295" s="730"/>
      <c r="RIK295" s="730"/>
      <c r="RIL295" s="730"/>
      <c r="RIM295" s="730"/>
      <c r="RIN295" s="730"/>
      <c r="RIO295" s="730"/>
      <c r="RIP295" s="730"/>
      <c r="RIQ295" s="730"/>
      <c r="RIR295" s="730"/>
      <c r="RIS295" s="730"/>
      <c r="RIT295" s="730"/>
      <c r="RIU295" s="730"/>
      <c r="RIV295" s="730"/>
      <c r="RIW295" s="730"/>
      <c r="RIX295" s="730"/>
      <c r="RIY295" s="730"/>
      <c r="RIZ295" s="730"/>
      <c r="RJA295" s="730"/>
      <c r="RJB295" s="730"/>
      <c r="RJC295" s="730"/>
      <c r="RJD295" s="730"/>
      <c r="RJE295" s="730"/>
      <c r="RJF295" s="730"/>
      <c r="RJG295" s="730"/>
      <c r="RJH295" s="730"/>
      <c r="RJI295" s="730"/>
      <c r="RJJ295" s="730"/>
      <c r="RJK295" s="730"/>
      <c r="RJL295" s="730"/>
      <c r="RJM295" s="730"/>
      <c r="RJN295" s="730"/>
      <c r="RJO295" s="730"/>
      <c r="RJP295" s="730"/>
      <c r="RJQ295" s="730"/>
      <c r="RJR295" s="730"/>
      <c r="RJS295" s="730"/>
      <c r="RJT295" s="730"/>
      <c r="RJU295" s="730"/>
      <c r="RJV295" s="730"/>
      <c r="RJW295" s="730"/>
      <c r="RJX295" s="730"/>
      <c r="RJY295" s="730"/>
      <c r="RJZ295" s="730"/>
      <c r="RKA295" s="730"/>
      <c r="RKB295" s="730"/>
      <c r="RKC295" s="730"/>
      <c r="RKD295" s="730"/>
      <c r="RKE295" s="730"/>
      <c r="RKF295" s="730"/>
      <c r="RKG295" s="730"/>
      <c r="RKH295" s="730"/>
      <c r="RKI295" s="730"/>
      <c r="RKJ295" s="730"/>
      <c r="RKK295" s="730"/>
      <c r="RKL295" s="730"/>
      <c r="RKM295" s="730"/>
      <c r="RKN295" s="730"/>
      <c r="RKO295" s="730"/>
      <c r="RKP295" s="730"/>
      <c r="RKQ295" s="730"/>
      <c r="RKR295" s="730"/>
      <c r="RKS295" s="730"/>
      <c r="RKT295" s="730"/>
      <c r="RKU295" s="730"/>
      <c r="RKV295" s="730"/>
      <c r="RKW295" s="730"/>
      <c r="RKX295" s="730"/>
      <c r="RKY295" s="730"/>
      <c r="RKZ295" s="730"/>
      <c r="RLA295" s="730"/>
      <c r="RLB295" s="730"/>
      <c r="RLC295" s="730"/>
      <c r="RLD295" s="730"/>
      <c r="RLE295" s="730"/>
      <c r="RLF295" s="730"/>
      <c r="RLG295" s="730"/>
      <c r="RLH295" s="730"/>
      <c r="RLI295" s="730"/>
      <c r="RLJ295" s="730"/>
      <c r="RLK295" s="730"/>
      <c r="RLL295" s="730"/>
      <c r="RLM295" s="730"/>
      <c r="RLN295" s="730"/>
      <c r="RLO295" s="730"/>
      <c r="RLP295" s="730"/>
      <c r="RLQ295" s="730"/>
      <c r="RLR295" s="730"/>
      <c r="RLS295" s="730"/>
      <c r="RLT295" s="730"/>
      <c r="RLU295" s="730"/>
      <c r="RLV295" s="730"/>
      <c r="RLW295" s="730"/>
      <c r="RLX295" s="730"/>
      <c r="RLY295" s="730"/>
      <c r="RLZ295" s="730"/>
      <c r="RMA295" s="730"/>
      <c r="RMB295" s="730"/>
      <c r="RMC295" s="730"/>
      <c r="RMD295" s="730"/>
      <c r="RME295" s="730"/>
      <c r="RMF295" s="730"/>
      <c r="RMG295" s="730"/>
      <c r="RMH295" s="730"/>
      <c r="RMI295" s="730"/>
      <c r="RMJ295" s="730"/>
      <c r="RMK295" s="730"/>
      <c r="RML295" s="730"/>
      <c r="RMM295" s="730"/>
      <c r="RMN295" s="730"/>
      <c r="RMO295" s="730"/>
      <c r="RMP295" s="730"/>
      <c r="RMQ295" s="730"/>
      <c r="RMR295" s="730"/>
      <c r="RMS295" s="730"/>
      <c r="RMT295" s="730"/>
      <c r="RMU295" s="730"/>
      <c r="RMV295" s="730"/>
      <c r="RMW295" s="730"/>
      <c r="RMX295" s="730"/>
      <c r="RMY295" s="730"/>
      <c r="RMZ295" s="730"/>
      <c r="RNA295" s="730"/>
      <c r="RNB295" s="730"/>
      <c r="RNC295" s="730"/>
      <c r="RND295" s="730"/>
      <c r="RNE295" s="730"/>
      <c r="RNF295" s="730"/>
      <c r="RNG295" s="730"/>
      <c r="RNH295" s="730"/>
      <c r="RNI295" s="730"/>
      <c r="RNJ295" s="730"/>
      <c r="RNK295" s="730"/>
      <c r="RNL295" s="730"/>
      <c r="RNM295" s="730"/>
      <c r="RNN295" s="730"/>
      <c r="RNO295" s="730"/>
      <c r="RNP295" s="730"/>
      <c r="RNQ295" s="730"/>
      <c r="RNR295" s="730"/>
      <c r="RNS295" s="730"/>
      <c r="RNT295" s="730"/>
      <c r="RNU295" s="730"/>
      <c r="RNV295" s="730"/>
      <c r="RNW295" s="730"/>
      <c r="RNX295" s="730"/>
      <c r="RNY295" s="730"/>
      <c r="RNZ295" s="730"/>
      <c r="ROA295" s="730"/>
      <c r="ROB295" s="730"/>
      <c r="ROC295" s="730"/>
      <c r="ROD295" s="730"/>
      <c r="ROE295" s="730"/>
      <c r="ROF295" s="730"/>
      <c r="ROG295" s="730"/>
      <c r="ROH295" s="730"/>
      <c r="ROI295" s="730"/>
      <c r="ROJ295" s="730"/>
      <c r="ROK295" s="730"/>
      <c r="ROL295" s="730"/>
      <c r="ROM295" s="730"/>
      <c r="RON295" s="730"/>
      <c r="ROO295" s="730"/>
      <c r="ROP295" s="730"/>
      <c r="ROQ295" s="730"/>
      <c r="ROR295" s="730"/>
      <c r="ROS295" s="730"/>
      <c r="ROT295" s="730"/>
      <c r="ROU295" s="730"/>
      <c r="ROV295" s="730"/>
      <c r="ROW295" s="730"/>
      <c r="ROX295" s="730"/>
      <c r="ROY295" s="730"/>
      <c r="ROZ295" s="730"/>
      <c r="RPA295" s="730"/>
      <c r="RPB295" s="730"/>
      <c r="RPC295" s="730"/>
      <c r="RPD295" s="730"/>
      <c r="RPE295" s="730"/>
      <c r="RPF295" s="730"/>
      <c r="RPG295" s="730"/>
      <c r="RPH295" s="730"/>
      <c r="RPI295" s="730"/>
      <c r="RPJ295" s="730"/>
      <c r="RPK295" s="730"/>
      <c r="RPL295" s="730"/>
      <c r="RPM295" s="730"/>
      <c r="RPN295" s="730"/>
      <c r="RPO295" s="730"/>
      <c r="RPP295" s="730"/>
      <c r="RPQ295" s="730"/>
      <c r="RPR295" s="730"/>
      <c r="RPS295" s="730"/>
      <c r="RPT295" s="730"/>
      <c r="RPU295" s="730"/>
      <c r="RPV295" s="730"/>
      <c r="RPW295" s="730"/>
      <c r="RPX295" s="730"/>
      <c r="RPY295" s="730"/>
      <c r="RPZ295" s="730"/>
      <c r="RQA295" s="730"/>
      <c r="RQB295" s="730"/>
      <c r="RQC295" s="730"/>
      <c r="RQD295" s="730"/>
      <c r="RQE295" s="730"/>
      <c r="RQF295" s="730"/>
      <c r="RQG295" s="730"/>
      <c r="RQH295" s="730"/>
      <c r="RQI295" s="730"/>
      <c r="RQJ295" s="730"/>
      <c r="RQK295" s="730"/>
      <c r="RQL295" s="730"/>
      <c r="RQM295" s="730"/>
      <c r="RQN295" s="730"/>
      <c r="RQO295" s="730"/>
      <c r="RQP295" s="730"/>
      <c r="RQQ295" s="730"/>
      <c r="RQR295" s="730"/>
      <c r="RQS295" s="730"/>
      <c r="RQT295" s="730"/>
      <c r="RQU295" s="730"/>
      <c r="RQV295" s="730"/>
      <c r="RQW295" s="730"/>
      <c r="RQX295" s="730"/>
      <c r="RQY295" s="730"/>
      <c r="RQZ295" s="730"/>
      <c r="RRA295" s="730"/>
      <c r="RRB295" s="730"/>
      <c r="RRC295" s="730"/>
      <c r="RRD295" s="730"/>
      <c r="RRE295" s="730"/>
      <c r="RRF295" s="730"/>
      <c r="RRG295" s="730"/>
      <c r="RRH295" s="730"/>
      <c r="RRI295" s="730"/>
      <c r="RRJ295" s="730"/>
      <c r="RRK295" s="730"/>
      <c r="RRL295" s="730"/>
      <c r="RRM295" s="730"/>
      <c r="RRN295" s="730"/>
      <c r="RRO295" s="730"/>
      <c r="RRP295" s="730"/>
      <c r="RRQ295" s="730"/>
      <c r="RRR295" s="730"/>
      <c r="RRS295" s="730"/>
      <c r="RRT295" s="730"/>
      <c r="RRU295" s="730"/>
      <c r="RRV295" s="730"/>
      <c r="RRW295" s="730"/>
      <c r="RRX295" s="730"/>
      <c r="RRY295" s="730"/>
      <c r="RRZ295" s="730"/>
      <c r="RSA295" s="730"/>
      <c r="RSB295" s="730"/>
      <c r="RSC295" s="730"/>
      <c r="RSD295" s="730"/>
      <c r="RSE295" s="730"/>
      <c r="RSF295" s="730"/>
      <c r="RSG295" s="730"/>
      <c r="RSH295" s="730"/>
      <c r="RSI295" s="730"/>
      <c r="RSJ295" s="730"/>
      <c r="RSK295" s="730"/>
      <c r="RSL295" s="730"/>
      <c r="RSM295" s="730"/>
      <c r="RSN295" s="730"/>
      <c r="RSO295" s="730"/>
      <c r="RSP295" s="730"/>
      <c r="RSQ295" s="730"/>
      <c r="RSR295" s="730"/>
      <c r="RSS295" s="730"/>
      <c r="RST295" s="730"/>
      <c r="RSU295" s="730"/>
      <c r="RSV295" s="730"/>
      <c r="RSW295" s="730"/>
      <c r="RSX295" s="730"/>
      <c r="RSY295" s="730"/>
      <c r="RSZ295" s="730"/>
      <c r="RTA295" s="730"/>
      <c r="RTB295" s="730"/>
      <c r="RTC295" s="730"/>
      <c r="RTD295" s="730"/>
      <c r="RTE295" s="730"/>
      <c r="RTF295" s="730"/>
      <c r="RTG295" s="730"/>
      <c r="RTH295" s="730"/>
      <c r="RTI295" s="730"/>
      <c r="RTJ295" s="730"/>
      <c r="RTK295" s="730"/>
      <c r="RTL295" s="730"/>
      <c r="RTM295" s="730"/>
      <c r="RTN295" s="730"/>
      <c r="RTO295" s="730"/>
      <c r="RTP295" s="730"/>
      <c r="RTQ295" s="730"/>
      <c r="RTR295" s="730"/>
      <c r="RTS295" s="730"/>
      <c r="RTT295" s="730"/>
      <c r="RTU295" s="730"/>
      <c r="RTV295" s="730"/>
      <c r="RTW295" s="730"/>
      <c r="RTX295" s="730"/>
      <c r="RTY295" s="730"/>
      <c r="RTZ295" s="730"/>
      <c r="RUA295" s="730"/>
      <c r="RUB295" s="730"/>
      <c r="RUC295" s="730"/>
      <c r="RUD295" s="730"/>
      <c r="RUE295" s="730"/>
      <c r="RUF295" s="730"/>
      <c r="RUG295" s="730"/>
      <c r="RUH295" s="730"/>
      <c r="RUI295" s="730"/>
      <c r="RUJ295" s="730"/>
      <c r="RUK295" s="730"/>
      <c r="RUL295" s="730"/>
      <c r="RUM295" s="730"/>
      <c r="RUN295" s="730"/>
      <c r="RUO295" s="730"/>
      <c r="RUP295" s="730"/>
      <c r="RUQ295" s="730"/>
      <c r="RUR295" s="730"/>
      <c r="RUS295" s="730"/>
      <c r="RUT295" s="730"/>
      <c r="RUU295" s="730"/>
      <c r="RUV295" s="730"/>
      <c r="RUW295" s="730"/>
      <c r="RUX295" s="730"/>
      <c r="RUY295" s="730"/>
      <c r="RUZ295" s="730"/>
      <c r="RVA295" s="730"/>
      <c r="RVB295" s="730"/>
      <c r="RVC295" s="730"/>
      <c r="RVD295" s="730"/>
      <c r="RVE295" s="730"/>
      <c r="RVF295" s="730"/>
      <c r="RVG295" s="730"/>
      <c r="RVH295" s="730"/>
      <c r="RVI295" s="730"/>
      <c r="RVJ295" s="730"/>
      <c r="RVK295" s="730"/>
      <c r="RVL295" s="730"/>
      <c r="RVM295" s="730"/>
      <c r="RVN295" s="730"/>
      <c r="RVO295" s="730"/>
      <c r="RVP295" s="730"/>
      <c r="RVQ295" s="730"/>
      <c r="RVR295" s="730"/>
      <c r="RVS295" s="730"/>
      <c r="RVT295" s="730"/>
      <c r="RVU295" s="730"/>
      <c r="RVV295" s="730"/>
      <c r="RVW295" s="730"/>
      <c r="RVX295" s="730"/>
      <c r="RVY295" s="730"/>
      <c r="RVZ295" s="730"/>
      <c r="RWA295" s="730"/>
      <c r="RWB295" s="730"/>
      <c r="RWC295" s="730"/>
      <c r="RWD295" s="730"/>
      <c r="RWE295" s="730"/>
      <c r="RWF295" s="730"/>
      <c r="RWG295" s="730"/>
      <c r="RWH295" s="730"/>
      <c r="RWI295" s="730"/>
      <c r="RWJ295" s="730"/>
      <c r="RWK295" s="730"/>
      <c r="RWL295" s="730"/>
      <c r="RWM295" s="730"/>
      <c r="RWN295" s="730"/>
      <c r="RWO295" s="730"/>
      <c r="RWP295" s="730"/>
      <c r="RWQ295" s="730"/>
      <c r="RWR295" s="730"/>
      <c r="RWS295" s="730"/>
      <c r="RWT295" s="730"/>
      <c r="RWU295" s="730"/>
      <c r="RWV295" s="730"/>
      <c r="RWW295" s="730"/>
      <c r="RWX295" s="730"/>
      <c r="RWY295" s="730"/>
      <c r="RWZ295" s="730"/>
      <c r="RXA295" s="730"/>
      <c r="RXB295" s="730"/>
      <c r="RXC295" s="730"/>
      <c r="RXD295" s="730"/>
      <c r="RXE295" s="730"/>
      <c r="RXF295" s="730"/>
      <c r="RXG295" s="730"/>
      <c r="RXH295" s="730"/>
      <c r="RXI295" s="730"/>
      <c r="RXJ295" s="730"/>
      <c r="RXK295" s="730"/>
      <c r="RXL295" s="730"/>
      <c r="RXM295" s="730"/>
      <c r="RXN295" s="730"/>
      <c r="RXO295" s="730"/>
      <c r="RXP295" s="730"/>
      <c r="RXQ295" s="730"/>
      <c r="RXR295" s="730"/>
      <c r="RXS295" s="730"/>
      <c r="RXT295" s="730"/>
      <c r="RXU295" s="730"/>
      <c r="RXV295" s="730"/>
      <c r="RXW295" s="730"/>
      <c r="RXX295" s="730"/>
      <c r="RXY295" s="730"/>
      <c r="RXZ295" s="730"/>
      <c r="RYA295" s="730"/>
      <c r="RYB295" s="730"/>
      <c r="RYC295" s="730"/>
      <c r="RYD295" s="730"/>
      <c r="RYE295" s="730"/>
      <c r="RYF295" s="730"/>
      <c r="RYG295" s="730"/>
      <c r="RYH295" s="730"/>
      <c r="RYI295" s="730"/>
      <c r="RYJ295" s="730"/>
      <c r="RYK295" s="730"/>
      <c r="RYL295" s="730"/>
      <c r="RYM295" s="730"/>
      <c r="RYN295" s="730"/>
      <c r="RYO295" s="730"/>
      <c r="RYP295" s="730"/>
      <c r="RYQ295" s="730"/>
      <c r="RYR295" s="730"/>
      <c r="RYS295" s="730"/>
      <c r="RYT295" s="730"/>
      <c r="RYU295" s="730"/>
      <c r="RYV295" s="730"/>
      <c r="RYW295" s="730"/>
      <c r="RYX295" s="730"/>
      <c r="RYY295" s="730"/>
      <c r="RYZ295" s="730"/>
      <c r="RZA295" s="730"/>
      <c r="RZB295" s="730"/>
      <c r="RZC295" s="730"/>
      <c r="RZD295" s="730"/>
      <c r="RZE295" s="730"/>
      <c r="RZF295" s="730"/>
      <c r="RZG295" s="730"/>
      <c r="RZH295" s="730"/>
      <c r="RZI295" s="730"/>
      <c r="RZJ295" s="730"/>
      <c r="RZK295" s="730"/>
      <c r="RZL295" s="730"/>
      <c r="RZM295" s="730"/>
      <c r="RZN295" s="730"/>
      <c r="RZO295" s="730"/>
      <c r="RZP295" s="730"/>
      <c r="RZQ295" s="730"/>
      <c r="RZR295" s="730"/>
      <c r="RZS295" s="730"/>
      <c r="RZT295" s="730"/>
      <c r="RZU295" s="730"/>
      <c r="RZV295" s="730"/>
      <c r="RZW295" s="730"/>
      <c r="RZX295" s="730"/>
      <c r="RZY295" s="730"/>
      <c r="RZZ295" s="730"/>
      <c r="SAA295" s="730"/>
      <c r="SAB295" s="730"/>
      <c r="SAC295" s="730"/>
      <c r="SAD295" s="730"/>
      <c r="SAE295" s="730"/>
      <c r="SAF295" s="730"/>
      <c r="SAG295" s="730"/>
      <c r="SAH295" s="730"/>
      <c r="SAI295" s="730"/>
      <c r="SAJ295" s="730"/>
      <c r="SAK295" s="730"/>
      <c r="SAL295" s="730"/>
      <c r="SAM295" s="730"/>
      <c r="SAN295" s="730"/>
      <c r="SAO295" s="730"/>
      <c r="SAP295" s="730"/>
      <c r="SAQ295" s="730"/>
      <c r="SAR295" s="730"/>
      <c r="SAS295" s="730"/>
      <c r="SAT295" s="730"/>
      <c r="SAU295" s="730"/>
      <c r="SAV295" s="730"/>
      <c r="SAW295" s="730"/>
      <c r="SAX295" s="730"/>
      <c r="SAY295" s="730"/>
      <c r="SAZ295" s="730"/>
      <c r="SBA295" s="730"/>
      <c r="SBB295" s="730"/>
      <c r="SBC295" s="730"/>
      <c r="SBD295" s="730"/>
      <c r="SBE295" s="730"/>
      <c r="SBF295" s="730"/>
      <c r="SBG295" s="730"/>
      <c r="SBH295" s="730"/>
      <c r="SBI295" s="730"/>
      <c r="SBJ295" s="730"/>
      <c r="SBK295" s="730"/>
      <c r="SBL295" s="730"/>
      <c r="SBM295" s="730"/>
      <c r="SBN295" s="730"/>
      <c r="SBO295" s="730"/>
      <c r="SBP295" s="730"/>
      <c r="SBQ295" s="730"/>
      <c r="SBR295" s="730"/>
      <c r="SBS295" s="730"/>
      <c r="SBT295" s="730"/>
      <c r="SBU295" s="730"/>
      <c r="SBV295" s="730"/>
      <c r="SBW295" s="730"/>
      <c r="SBX295" s="730"/>
      <c r="SBY295" s="730"/>
      <c r="SBZ295" s="730"/>
      <c r="SCA295" s="730"/>
      <c r="SCB295" s="730"/>
      <c r="SCC295" s="730"/>
      <c r="SCD295" s="730"/>
      <c r="SCE295" s="730"/>
      <c r="SCF295" s="730"/>
      <c r="SCG295" s="730"/>
      <c r="SCH295" s="730"/>
      <c r="SCI295" s="730"/>
      <c r="SCJ295" s="730"/>
      <c r="SCK295" s="730"/>
      <c r="SCL295" s="730"/>
      <c r="SCM295" s="730"/>
      <c r="SCN295" s="730"/>
      <c r="SCO295" s="730"/>
      <c r="SCP295" s="730"/>
      <c r="SCQ295" s="730"/>
      <c r="SCR295" s="730"/>
      <c r="SCS295" s="730"/>
      <c r="SCT295" s="730"/>
      <c r="SCU295" s="730"/>
      <c r="SCV295" s="730"/>
      <c r="SCW295" s="730"/>
      <c r="SCX295" s="730"/>
      <c r="SCY295" s="730"/>
      <c r="SCZ295" s="730"/>
      <c r="SDA295" s="730"/>
      <c r="SDB295" s="730"/>
      <c r="SDC295" s="730"/>
      <c r="SDD295" s="730"/>
      <c r="SDE295" s="730"/>
      <c r="SDF295" s="730"/>
      <c r="SDG295" s="730"/>
      <c r="SDH295" s="730"/>
      <c r="SDI295" s="730"/>
      <c r="SDJ295" s="730"/>
      <c r="SDK295" s="730"/>
      <c r="SDL295" s="730"/>
      <c r="SDM295" s="730"/>
      <c r="SDN295" s="730"/>
      <c r="SDO295" s="730"/>
      <c r="SDP295" s="730"/>
      <c r="SDQ295" s="730"/>
      <c r="SDR295" s="730"/>
      <c r="SDS295" s="730"/>
      <c r="SDT295" s="730"/>
      <c r="SDU295" s="730"/>
      <c r="SDV295" s="730"/>
      <c r="SDW295" s="730"/>
      <c r="SDX295" s="730"/>
      <c r="SDY295" s="730"/>
      <c r="SDZ295" s="730"/>
      <c r="SEA295" s="730"/>
      <c r="SEB295" s="730"/>
      <c r="SEC295" s="730"/>
      <c r="SED295" s="730"/>
      <c r="SEE295" s="730"/>
      <c r="SEF295" s="730"/>
      <c r="SEG295" s="730"/>
      <c r="SEH295" s="730"/>
      <c r="SEI295" s="730"/>
      <c r="SEJ295" s="730"/>
      <c r="SEK295" s="730"/>
      <c r="SEL295" s="730"/>
      <c r="SEM295" s="730"/>
      <c r="SEN295" s="730"/>
      <c r="SEO295" s="730"/>
      <c r="SEP295" s="730"/>
      <c r="SEQ295" s="730"/>
      <c r="SER295" s="730"/>
      <c r="SES295" s="730"/>
      <c r="SET295" s="730"/>
      <c r="SEU295" s="730"/>
      <c r="SEV295" s="730"/>
      <c r="SEW295" s="730"/>
      <c r="SEX295" s="730"/>
      <c r="SEY295" s="730"/>
      <c r="SEZ295" s="730"/>
      <c r="SFA295" s="730"/>
      <c r="SFB295" s="730"/>
      <c r="SFC295" s="730"/>
      <c r="SFD295" s="730"/>
      <c r="SFE295" s="730"/>
      <c r="SFF295" s="730"/>
      <c r="SFG295" s="730"/>
      <c r="SFH295" s="730"/>
      <c r="SFI295" s="730"/>
      <c r="SFJ295" s="730"/>
      <c r="SFK295" s="730"/>
      <c r="SFL295" s="730"/>
      <c r="SFM295" s="730"/>
      <c r="SFN295" s="730"/>
      <c r="SFO295" s="730"/>
      <c r="SFP295" s="730"/>
      <c r="SFQ295" s="730"/>
      <c r="SFR295" s="730"/>
      <c r="SFS295" s="730"/>
      <c r="SFT295" s="730"/>
      <c r="SFU295" s="730"/>
      <c r="SFV295" s="730"/>
      <c r="SFW295" s="730"/>
      <c r="SFX295" s="730"/>
      <c r="SFY295" s="730"/>
      <c r="SFZ295" s="730"/>
      <c r="SGA295" s="730"/>
      <c r="SGB295" s="730"/>
      <c r="SGC295" s="730"/>
      <c r="SGD295" s="730"/>
      <c r="SGE295" s="730"/>
      <c r="SGF295" s="730"/>
      <c r="SGG295" s="730"/>
      <c r="SGH295" s="730"/>
      <c r="SGI295" s="730"/>
      <c r="SGJ295" s="730"/>
      <c r="SGK295" s="730"/>
      <c r="SGL295" s="730"/>
      <c r="SGM295" s="730"/>
      <c r="SGN295" s="730"/>
      <c r="SGO295" s="730"/>
      <c r="SGP295" s="730"/>
      <c r="SGQ295" s="730"/>
      <c r="SGR295" s="730"/>
      <c r="SGS295" s="730"/>
      <c r="SGT295" s="730"/>
      <c r="SGU295" s="730"/>
      <c r="SGV295" s="730"/>
      <c r="SGW295" s="730"/>
      <c r="SGX295" s="730"/>
      <c r="SGY295" s="730"/>
      <c r="SGZ295" s="730"/>
      <c r="SHA295" s="730"/>
      <c r="SHB295" s="730"/>
      <c r="SHC295" s="730"/>
      <c r="SHD295" s="730"/>
      <c r="SHE295" s="730"/>
      <c r="SHF295" s="730"/>
      <c r="SHG295" s="730"/>
      <c r="SHH295" s="730"/>
      <c r="SHI295" s="730"/>
      <c r="SHJ295" s="730"/>
      <c r="SHK295" s="730"/>
      <c r="SHL295" s="730"/>
      <c r="SHM295" s="730"/>
      <c r="SHN295" s="730"/>
      <c r="SHO295" s="730"/>
      <c r="SHP295" s="730"/>
      <c r="SHQ295" s="730"/>
      <c r="SHR295" s="730"/>
      <c r="SHS295" s="730"/>
      <c r="SHT295" s="730"/>
      <c r="SHU295" s="730"/>
      <c r="SHV295" s="730"/>
      <c r="SHW295" s="730"/>
      <c r="SHX295" s="730"/>
      <c r="SHY295" s="730"/>
      <c r="SHZ295" s="730"/>
      <c r="SIA295" s="730"/>
      <c r="SIB295" s="730"/>
      <c r="SIC295" s="730"/>
      <c r="SID295" s="730"/>
      <c r="SIE295" s="730"/>
      <c r="SIF295" s="730"/>
      <c r="SIG295" s="730"/>
      <c r="SIH295" s="730"/>
      <c r="SII295" s="730"/>
      <c r="SIJ295" s="730"/>
      <c r="SIK295" s="730"/>
      <c r="SIL295" s="730"/>
      <c r="SIM295" s="730"/>
      <c r="SIN295" s="730"/>
      <c r="SIO295" s="730"/>
      <c r="SIP295" s="730"/>
      <c r="SIQ295" s="730"/>
      <c r="SIR295" s="730"/>
      <c r="SIS295" s="730"/>
      <c r="SIT295" s="730"/>
      <c r="SIU295" s="730"/>
      <c r="SIV295" s="730"/>
      <c r="SIW295" s="730"/>
      <c r="SIX295" s="730"/>
      <c r="SIY295" s="730"/>
      <c r="SIZ295" s="730"/>
      <c r="SJA295" s="730"/>
      <c r="SJB295" s="730"/>
      <c r="SJC295" s="730"/>
      <c r="SJD295" s="730"/>
      <c r="SJE295" s="730"/>
      <c r="SJF295" s="730"/>
      <c r="SJG295" s="730"/>
      <c r="SJH295" s="730"/>
      <c r="SJI295" s="730"/>
      <c r="SJJ295" s="730"/>
      <c r="SJK295" s="730"/>
      <c r="SJL295" s="730"/>
      <c r="SJM295" s="730"/>
      <c r="SJN295" s="730"/>
      <c r="SJO295" s="730"/>
      <c r="SJP295" s="730"/>
      <c r="SJQ295" s="730"/>
      <c r="SJR295" s="730"/>
      <c r="SJS295" s="730"/>
      <c r="SJT295" s="730"/>
      <c r="SJU295" s="730"/>
      <c r="SJV295" s="730"/>
      <c r="SJW295" s="730"/>
      <c r="SJX295" s="730"/>
      <c r="SJY295" s="730"/>
      <c r="SJZ295" s="730"/>
      <c r="SKA295" s="730"/>
      <c r="SKB295" s="730"/>
      <c r="SKC295" s="730"/>
      <c r="SKD295" s="730"/>
      <c r="SKE295" s="730"/>
      <c r="SKF295" s="730"/>
      <c r="SKG295" s="730"/>
      <c r="SKH295" s="730"/>
      <c r="SKI295" s="730"/>
      <c r="SKJ295" s="730"/>
      <c r="SKK295" s="730"/>
      <c r="SKL295" s="730"/>
      <c r="SKM295" s="730"/>
      <c r="SKN295" s="730"/>
      <c r="SKO295" s="730"/>
      <c r="SKP295" s="730"/>
      <c r="SKQ295" s="730"/>
      <c r="SKR295" s="730"/>
      <c r="SKS295" s="730"/>
      <c r="SKT295" s="730"/>
      <c r="SKU295" s="730"/>
      <c r="SKV295" s="730"/>
      <c r="SKW295" s="730"/>
      <c r="SKX295" s="730"/>
      <c r="SKY295" s="730"/>
      <c r="SKZ295" s="730"/>
      <c r="SLA295" s="730"/>
      <c r="SLB295" s="730"/>
      <c r="SLC295" s="730"/>
      <c r="SLD295" s="730"/>
      <c r="SLE295" s="730"/>
      <c r="SLF295" s="730"/>
      <c r="SLG295" s="730"/>
      <c r="SLH295" s="730"/>
      <c r="SLI295" s="730"/>
      <c r="SLJ295" s="730"/>
      <c r="SLK295" s="730"/>
      <c r="SLL295" s="730"/>
      <c r="SLM295" s="730"/>
      <c r="SLN295" s="730"/>
      <c r="SLO295" s="730"/>
      <c r="SLP295" s="730"/>
      <c r="SLQ295" s="730"/>
      <c r="SLR295" s="730"/>
      <c r="SLS295" s="730"/>
      <c r="SLT295" s="730"/>
      <c r="SLU295" s="730"/>
      <c r="SLV295" s="730"/>
      <c r="SLW295" s="730"/>
      <c r="SLX295" s="730"/>
      <c r="SLY295" s="730"/>
      <c r="SLZ295" s="730"/>
      <c r="SMA295" s="730"/>
      <c r="SMB295" s="730"/>
      <c r="SMC295" s="730"/>
      <c r="SMD295" s="730"/>
      <c r="SME295" s="730"/>
      <c r="SMF295" s="730"/>
      <c r="SMG295" s="730"/>
      <c r="SMH295" s="730"/>
      <c r="SMI295" s="730"/>
      <c r="SMJ295" s="730"/>
      <c r="SMK295" s="730"/>
      <c r="SML295" s="730"/>
      <c r="SMM295" s="730"/>
      <c r="SMN295" s="730"/>
      <c r="SMO295" s="730"/>
      <c r="SMP295" s="730"/>
      <c r="SMQ295" s="730"/>
      <c r="SMR295" s="730"/>
      <c r="SMS295" s="730"/>
      <c r="SMT295" s="730"/>
      <c r="SMU295" s="730"/>
      <c r="SMV295" s="730"/>
      <c r="SMW295" s="730"/>
      <c r="SMX295" s="730"/>
      <c r="SMY295" s="730"/>
      <c r="SMZ295" s="730"/>
      <c r="SNA295" s="730"/>
      <c r="SNB295" s="730"/>
      <c r="SNC295" s="730"/>
      <c r="SND295" s="730"/>
      <c r="SNE295" s="730"/>
      <c r="SNF295" s="730"/>
      <c r="SNG295" s="730"/>
      <c r="SNH295" s="730"/>
      <c r="SNI295" s="730"/>
      <c r="SNJ295" s="730"/>
      <c r="SNK295" s="730"/>
      <c r="SNL295" s="730"/>
      <c r="SNM295" s="730"/>
      <c r="SNN295" s="730"/>
      <c r="SNO295" s="730"/>
      <c r="SNP295" s="730"/>
      <c r="SNQ295" s="730"/>
      <c r="SNR295" s="730"/>
      <c r="SNS295" s="730"/>
      <c r="SNT295" s="730"/>
      <c r="SNU295" s="730"/>
      <c r="SNV295" s="730"/>
      <c r="SNW295" s="730"/>
      <c r="SNX295" s="730"/>
      <c r="SNY295" s="730"/>
      <c r="SNZ295" s="730"/>
      <c r="SOA295" s="730"/>
      <c r="SOB295" s="730"/>
      <c r="SOC295" s="730"/>
      <c r="SOD295" s="730"/>
      <c r="SOE295" s="730"/>
      <c r="SOF295" s="730"/>
      <c r="SOG295" s="730"/>
      <c r="SOH295" s="730"/>
      <c r="SOI295" s="730"/>
      <c r="SOJ295" s="730"/>
      <c r="SOK295" s="730"/>
      <c r="SOL295" s="730"/>
      <c r="SOM295" s="730"/>
      <c r="SON295" s="730"/>
      <c r="SOO295" s="730"/>
      <c r="SOP295" s="730"/>
      <c r="SOQ295" s="730"/>
      <c r="SOR295" s="730"/>
      <c r="SOS295" s="730"/>
      <c r="SOT295" s="730"/>
      <c r="SOU295" s="730"/>
      <c r="SOV295" s="730"/>
      <c r="SOW295" s="730"/>
      <c r="SOX295" s="730"/>
      <c r="SOY295" s="730"/>
      <c r="SOZ295" s="730"/>
      <c r="SPA295" s="730"/>
      <c r="SPB295" s="730"/>
      <c r="SPC295" s="730"/>
      <c r="SPD295" s="730"/>
      <c r="SPE295" s="730"/>
      <c r="SPF295" s="730"/>
      <c r="SPG295" s="730"/>
      <c r="SPH295" s="730"/>
      <c r="SPI295" s="730"/>
      <c r="SPJ295" s="730"/>
      <c r="SPK295" s="730"/>
      <c r="SPL295" s="730"/>
      <c r="SPM295" s="730"/>
      <c r="SPN295" s="730"/>
      <c r="SPO295" s="730"/>
      <c r="SPP295" s="730"/>
      <c r="SPQ295" s="730"/>
      <c r="SPR295" s="730"/>
      <c r="SPS295" s="730"/>
      <c r="SPT295" s="730"/>
      <c r="SPU295" s="730"/>
      <c r="SPV295" s="730"/>
      <c r="SPW295" s="730"/>
      <c r="SPX295" s="730"/>
      <c r="SPY295" s="730"/>
      <c r="SPZ295" s="730"/>
      <c r="SQA295" s="730"/>
      <c r="SQB295" s="730"/>
      <c r="SQC295" s="730"/>
      <c r="SQD295" s="730"/>
      <c r="SQE295" s="730"/>
      <c r="SQF295" s="730"/>
      <c r="SQG295" s="730"/>
      <c r="SQH295" s="730"/>
      <c r="SQI295" s="730"/>
      <c r="SQJ295" s="730"/>
      <c r="SQK295" s="730"/>
      <c r="SQL295" s="730"/>
      <c r="SQM295" s="730"/>
      <c r="SQN295" s="730"/>
      <c r="SQO295" s="730"/>
      <c r="SQP295" s="730"/>
      <c r="SQQ295" s="730"/>
      <c r="SQR295" s="730"/>
      <c r="SQS295" s="730"/>
      <c r="SQT295" s="730"/>
      <c r="SQU295" s="730"/>
      <c r="SQV295" s="730"/>
      <c r="SQW295" s="730"/>
      <c r="SQX295" s="730"/>
      <c r="SQY295" s="730"/>
      <c r="SQZ295" s="730"/>
      <c r="SRA295" s="730"/>
      <c r="SRB295" s="730"/>
      <c r="SRC295" s="730"/>
      <c r="SRD295" s="730"/>
      <c r="SRE295" s="730"/>
      <c r="SRF295" s="730"/>
      <c r="SRG295" s="730"/>
      <c r="SRH295" s="730"/>
      <c r="SRI295" s="730"/>
      <c r="SRJ295" s="730"/>
      <c r="SRK295" s="730"/>
      <c r="SRL295" s="730"/>
      <c r="SRM295" s="730"/>
      <c r="SRN295" s="730"/>
      <c r="SRO295" s="730"/>
      <c r="SRP295" s="730"/>
      <c r="SRQ295" s="730"/>
      <c r="SRR295" s="730"/>
      <c r="SRS295" s="730"/>
      <c r="SRT295" s="730"/>
      <c r="SRU295" s="730"/>
      <c r="SRV295" s="730"/>
      <c r="SRW295" s="730"/>
      <c r="SRX295" s="730"/>
      <c r="SRY295" s="730"/>
      <c r="SRZ295" s="730"/>
      <c r="SSA295" s="730"/>
      <c r="SSB295" s="730"/>
      <c r="SSC295" s="730"/>
      <c r="SSD295" s="730"/>
      <c r="SSE295" s="730"/>
      <c r="SSF295" s="730"/>
      <c r="SSG295" s="730"/>
      <c r="SSH295" s="730"/>
      <c r="SSI295" s="730"/>
      <c r="SSJ295" s="730"/>
      <c r="SSK295" s="730"/>
      <c r="SSL295" s="730"/>
      <c r="SSM295" s="730"/>
      <c r="SSN295" s="730"/>
      <c r="SSO295" s="730"/>
      <c r="SSP295" s="730"/>
      <c r="SSQ295" s="730"/>
      <c r="SSR295" s="730"/>
      <c r="SSS295" s="730"/>
      <c r="SST295" s="730"/>
      <c r="SSU295" s="730"/>
      <c r="SSV295" s="730"/>
      <c r="SSW295" s="730"/>
      <c r="SSX295" s="730"/>
      <c r="SSY295" s="730"/>
      <c r="SSZ295" s="730"/>
      <c r="STA295" s="730"/>
      <c r="STB295" s="730"/>
      <c r="STC295" s="730"/>
      <c r="STD295" s="730"/>
      <c r="STE295" s="730"/>
      <c r="STF295" s="730"/>
      <c r="STG295" s="730"/>
      <c r="STH295" s="730"/>
      <c r="STI295" s="730"/>
      <c r="STJ295" s="730"/>
      <c r="STK295" s="730"/>
      <c r="STL295" s="730"/>
      <c r="STM295" s="730"/>
      <c r="STN295" s="730"/>
      <c r="STO295" s="730"/>
      <c r="STP295" s="730"/>
      <c r="STQ295" s="730"/>
      <c r="STR295" s="730"/>
      <c r="STS295" s="730"/>
      <c r="STT295" s="730"/>
      <c r="STU295" s="730"/>
      <c r="STV295" s="730"/>
      <c r="STW295" s="730"/>
      <c r="STX295" s="730"/>
      <c r="STY295" s="730"/>
      <c r="STZ295" s="730"/>
      <c r="SUA295" s="730"/>
      <c r="SUB295" s="730"/>
      <c r="SUC295" s="730"/>
      <c r="SUD295" s="730"/>
      <c r="SUE295" s="730"/>
      <c r="SUF295" s="730"/>
      <c r="SUG295" s="730"/>
      <c r="SUH295" s="730"/>
      <c r="SUI295" s="730"/>
      <c r="SUJ295" s="730"/>
      <c r="SUK295" s="730"/>
      <c r="SUL295" s="730"/>
      <c r="SUM295" s="730"/>
      <c r="SUN295" s="730"/>
      <c r="SUO295" s="730"/>
      <c r="SUP295" s="730"/>
      <c r="SUQ295" s="730"/>
      <c r="SUR295" s="730"/>
      <c r="SUS295" s="730"/>
      <c r="SUT295" s="730"/>
      <c r="SUU295" s="730"/>
      <c r="SUV295" s="730"/>
      <c r="SUW295" s="730"/>
      <c r="SUX295" s="730"/>
      <c r="SUY295" s="730"/>
      <c r="SUZ295" s="730"/>
      <c r="SVA295" s="730"/>
      <c r="SVB295" s="730"/>
      <c r="SVC295" s="730"/>
      <c r="SVD295" s="730"/>
      <c r="SVE295" s="730"/>
      <c r="SVF295" s="730"/>
      <c r="SVG295" s="730"/>
      <c r="SVH295" s="730"/>
      <c r="SVI295" s="730"/>
      <c r="SVJ295" s="730"/>
      <c r="SVK295" s="730"/>
      <c r="SVL295" s="730"/>
      <c r="SVM295" s="730"/>
      <c r="SVN295" s="730"/>
      <c r="SVO295" s="730"/>
      <c r="SVP295" s="730"/>
      <c r="SVQ295" s="730"/>
      <c r="SVR295" s="730"/>
      <c r="SVS295" s="730"/>
      <c r="SVT295" s="730"/>
      <c r="SVU295" s="730"/>
      <c r="SVV295" s="730"/>
      <c r="SVW295" s="730"/>
      <c r="SVX295" s="730"/>
      <c r="SVY295" s="730"/>
      <c r="SVZ295" s="730"/>
      <c r="SWA295" s="730"/>
      <c r="SWB295" s="730"/>
      <c r="SWC295" s="730"/>
      <c r="SWD295" s="730"/>
      <c r="SWE295" s="730"/>
      <c r="SWF295" s="730"/>
      <c r="SWG295" s="730"/>
      <c r="SWH295" s="730"/>
      <c r="SWI295" s="730"/>
      <c r="SWJ295" s="730"/>
      <c r="SWK295" s="730"/>
      <c r="SWL295" s="730"/>
      <c r="SWM295" s="730"/>
      <c r="SWN295" s="730"/>
      <c r="SWO295" s="730"/>
      <c r="SWP295" s="730"/>
      <c r="SWQ295" s="730"/>
      <c r="SWR295" s="730"/>
      <c r="SWS295" s="730"/>
      <c r="SWT295" s="730"/>
      <c r="SWU295" s="730"/>
      <c r="SWV295" s="730"/>
      <c r="SWW295" s="730"/>
      <c r="SWX295" s="730"/>
      <c r="SWY295" s="730"/>
      <c r="SWZ295" s="730"/>
      <c r="SXA295" s="730"/>
      <c r="SXB295" s="730"/>
      <c r="SXC295" s="730"/>
      <c r="SXD295" s="730"/>
      <c r="SXE295" s="730"/>
      <c r="SXF295" s="730"/>
      <c r="SXG295" s="730"/>
      <c r="SXH295" s="730"/>
      <c r="SXI295" s="730"/>
      <c r="SXJ295" s="730"/>
      <c r="SXK295" s="730"/>
      <c r="SXL295" s="730"/>
      <c r="SXM295" s="730"/>
      <c r="SXN295" s="730"/>
      <c r="SXO295" s="730"/>
      <c r="SXP295" s="730"/>
      <c r="SXQ295" s="730"/>
      <c r="SXR295" s="730"/>
      <c r="SXS295" s="730"/>
      <c r="SXT295" s="730"/>
      <c r="SXU295" s="730"/>
      <c r="SXV295" s="730"/>
      <c r="SXW295" s="730"/>
      <c r="SXX295" s="730"/>
      <c r="SXY295" s="730"/>
      <c r="SXZ295" s="730"/>
      <c r="SYA295" s="730"/>
      <c r="SYB295" s="730"/>
      <c r="SYC295" s="730"/>
      <c r="SYD295" s="730"/>
      <c r="SYE295" s="730"/>
      <c r="SYF295" s="730"/>
      <c r="SYG295" s="730"/>
      <c r="SYH295" s="730"/>
      <c r="SYI295" s="730"/>
      <c r="SYJ295" s="730"/>
      <c r="SYK295" s="730"/>
      <c r="SYL295" s="730"/>
      <c r="SYM295" s="730"/>
      <c r="SYN295" s="730"/>
      <c r="SYO295" s="730"/>
      <c r="SYP295" s="730"/>
      <c r="SYQ295" s="730"/>
      <c r="SYR295" s="730"/>
      <c r="SYS295" s="730"/>
      <c r="SYT295" s="730"/>
      <c r="SYU295" s="730"/>
      <c r="SYV295" s="730"/>
      <c r="SYW295" s="730"/>
      <c r="SYX295" s="730"/>
      <c r="SYY295" s="730"/>
      <c r="SYZ295" s="730"/>
      <c r="SZA295" s="730"/>
      <c r="SZB295" s="730"/>
      <c r="SZC295" s="730"/>
      <c r="SZD295" s="730"/>
      <c r="SZE295" s="730"/>
      <c r="SZF295" s="730"/>
      <c r="SZG295" s="730"/>
      <c r="SZH295" s="730"/>
      <c r="SZI295" s="730"/>
      <c r="SZJ295" s="730"/>
      <c r="SZK295" s="730"/>
      <c r="SZL295" s="730"/>
      <c r="SZM295" s="730"/>
      <c r="SZN295" s="730"/>
      <c r="SZO295" s="730"/>
      <c r="SZP295" s="730"/>
      <c r="SZQ295" s="730"/>
      <c r="SZR295" s="730"/>
      <c r="SZS295" s="730"/>
      <c r="SZT295" s="730"/>
      <c r="SZU295" s="730"/>
      <c r="SZV295" s="730"/>
      <c r="SZW295" s="730"/>
      <c r="SZX295" s="730"/>
      <c r="SZY295" s="730"/>
      <c r="SZZ295" s="730"/>
      <c r="TAA295" s="730"/>
      <c r="TAB295" s="730"/>
      <c r="TAC295" s="730"/>
      <c r="TAD295" s="730"/>
      <c r="TAE295" s="730"/>
      <c r="TAF295" s="730"/>
      <c r="TAG295" s="730"/>
      <c r="TAH295" s="730"/>
      <c r="TAI295" s="730"/>
      <c r="TAJ295" s="730"/>
      <c r="TAK295" s="730"/>
      <c r="TAL295" s="730"/>
      <c r="TAM295" s="730"/>
      <c r="TAN295" s="730"/>
      <c r="TAO295" s="730"/>
      <c r="TAP295" s="730"/>
      <c r="TAQ295" s="730"/>
      <c r="TAR295" s="730"/>
      <c r="TAS295" s="730"/>
      <c r="TAT295" s="730"/>
      <c r="TAU295" s="730"/>
      <c r="TAV295" s="730"/>
      <c r="TAW295" s="730"/>
      <c r="TAX295" s="730"/>
      <c r="TAY295" s="730"/>
      <c r="TAZ295" s="730"/>
      <c r="TBA295" s="730"/>
      <c r="TBB295" s="730"/>
      <c r="TBC295" s="730"/>
      <c r="TBD295" s="730"/>
      <c r="TBE295" s="730"/>
      <c r="TBF295" s="730"/>
      <c r="TBG295" s="730"/>
      <c r="TBH295" s="730"/>
      <c r="TBI295" s="730"/>
      <c r="TBJ295" s="730"/>
      <c r="TBK295" s="730"/>
      <c r="TBL295" s="730"/>
      <c r="TBM295" s="730"/>
      <c r="TBN295" s="730"/>
      <c r="TBO295" s="730"/>
      <c r="TBP295" s="730"/>
      <c r="TBQ295" s="730"/>
      <c r="TBR295" s="730"/>
      <c r="TBS295" s="730"/>
      <c r="TBT295" s="730"/>
      <c r="TBU295" s="730"/>
      <c r="TBV295" s="730"/>
      <c r="TBW295" s="730"/>
      <c r="TBX295" s="730"/>
      <c r="TBY295" s="730"/>
      <c r="TBZ295" s="730"/>
      <c r="TCA295" s="730"/>
      <c r="TCB295" s="730"/>
      <c r="TCC295" s="730"/>
      <c r="TCD295" s="730"/>
      <c r="TCE295" s="730"/>
      <c r="TCF295" s="730"/>
      <c r="TCG295" s="730"/>
      <c r="TCH295" s="730"/>
      <c r="TCI295" s="730"/>
      <c r="TCJ295" s="730"/>
      <c r="TCK295" s="730"/>
      <c r="TCL295" s="730"/>
      <c r="TCM295" s="730"/>
      <c r="TCN295" s="730"/>
      <c r="TCO295" s="730"/>
      <c r="TCP295" s="730"/>
      <c r="TCQ295" s="730"/>
      <c r="TCR295" s="730"/>
      <c r="TCS295" s="730"/>
      <c r="TCT295" s="730"/>
      <c r="TCU295" s="730"/>
      <c r="TCV295" s="730"/>
      <c r="TCW295" s="730"/>
      <c r="TCX295" s="730"/>
      <c r="TCY295" s="730"/>
      <c r="TCZ295" s="730"/>
      <c r="TDA295" s="730"/>
      <c r="TDB295" s="730"/>
      <c r="TDC295" s="730"/>
      <c r="TDD295" s="730"/>
      <c r="TDE295" s="730"/>
      <c r="TDF295" s="730"/>
      <c r="TDG295" s="730"/>
      <c r="TDH295" s="730"/>
      <c r="TDI295" s="730"/>
      <c r="TDJ295" s="730"/>
      <c r="TDK295" s="730"/>
      <c r="TDL295" s="730"/>
      <c r="TDM295" s="730"/>
      <c r="TDN295" s="730"/>
      <c r="TDO295" s="730"/>
      <c r="TDP295" s="730"/>
      <c r="TDQ295" s="730"/>
      <c r="TDR295" s="730"/>
      <c r="TDS295" s="730"/>
      <c r="TDT295" s="730"/>
      <c r="TDU295" s="730"/>
      <c r="TDV295" s="730"/>
      <c r="TDW295" s="730"/>
      <c r="TDX295" s="730"/>
      <c r="TDY295" s="730"/>
      <c r="TDZ295" s="730"/>
      <c r="TEA295" s="730"/>
      <c r="TEB295" s="730"/>
      <c r="TEC295" s="730"/>
      <c r="TED295" s="730"/>
      <c r="TEE295" s="730"/>
      <c r="TEF295" s="730"/>
      <c r="TEG295" s="730"/>
      <c r="TEH295" s="730"/>
      <c r="TEI295" s="730"/>
      <c r="TEJ295" s="730"/>
      <c r="TEK295" s="730"/>
      <c r="TEL295" s="730"/>
      <c r="TEM295" s="730"/>
      <c r="TEN295" s="730"/>
      <c r="TEO295" s="730"/>
      <c r="TEP295" s="730"/>
      <c r="TEQ295" s="730"/>
      <c r="TER295" s="730"/>
      <c r="TES295" s="730"/>
      <c r="TET295" s="730"/>
      <c r="TEU295" s="730"/>
      <c r="TEV295" s="730"/>
      <c r="TEW295" s="730"/>
      <c r="TEX295" s="730"/>
      <c r="TEY295" s="730"/>
      <c r="TEZ295" s="730"/>
      <c r="TFA295" s="730"/>
      <c r="TFB295" s="730"/>
      <c r="TFC295" s="730"/>
      <c r="TFD295" s="730"/>
      <c r="TFE295" s="730"/>
      <c r="TFF295" s="730"/>
      <c r="TFG295" s="730"/>
      <c r="TFH295" s="730"/>
      <c r="TFI295" s="730"/>
      <c r="TFJ295" s="730"/>
      <c r="TFK295" s="730"/>
      <c r="TFL295" s="730"/>
      <c r="TFM295" s="730"/>
      <c r="TFN295" s="730"/>
      <c r="TFO295" s="730"/>
      <c r="TFP295" s="730"/>
      <c r="TFQ295" s="730"/>
      <c r="TFR295" s="730"/>
      <c r="TFS295" s="730"/>
      <c r="TFT295" s="730"/>
      <c r="TFU295" s="730"/>
      <c r="TFV295" s="730"/>
      <c r="TFW295" s="730"/>
      <c r="TFX295" s="730"/>
      <c r="TFY295" s="730"/>
      <c r="TFZ295" s="730"/>
      <c r="TGA295" s="730"/>
      <c r="TGB295" s="730"/>
      <c r="TGC295" s="730"/>
      <c r="TGD295" s="730"/>
      <c r="TGE295" s="730"/>
      <c r="TGF295" s="730"/>
      <c r="TGG295" s="730"/>
      <c r="TGH295" s="730"/>
      <c r="TGI295" s="730"/>
      <c r="TGJ295" s="730"/>
      <c r="TGK295" s="730"/>
      <c r="TGL295" s="730"/>
      <c r="TGM295" s="730"/>
      <c r="TGN295" s="730"/>
      <c r="TGO295" s="730"/>
      <c r="TGP295" s="730"/>
      <c r="TGQ295" s="730"/>
      <c r="TGR295" s="730"/>
      <c r="TGS295" s="730"/>
      <c r="TGT295" s="730"/>
      <c r="TGU295" s="730"/>
      <c r="TGV295" s="730"/>
      <c r="TGW295" s="730"/>
      <c r="TGX295" s="730"/>
      <c r="TGY295" s="730"/>
      <c r="TGZ295" s="730"/>
      <c r="THA295" s="730"/>
      <c r="THB295" s="730"/>
      <c r="THC295" s="730"/>
      <c r="THD295" s="730"/>
      <c r="THE295" s="730"/>
      <c r="THF295" s="730"/>
      <c r="THG295" s="730"/>
      <c r="THH295" s="730"/>
      <c r="THI295" s="730"/>
      <c r="THJ295" s="730"/>
      <c r="THK295" s="730"/>
      <c r="THL295" s="730"/>
      <c r="THM295" s="730"/>
      <c r="THN295" s="730"/>
      <c r="THO295" s="730"/>
      <c r="THP295" s="730"/>
      <c r="THQ295" s="730"/>
      <c r="THR295" s="730"/>
      <c r="THS295" s="730"/>
      <c r="THT295" s="730"/>
      <c r="THU295" s="730"/>
      <c r="THV295" s="730"/>
      <c r="THW295" s="730"/>
      <c r="THX295" s="730"/>
      <c r="THY295" s="730"/>
      <c r="THZ295" s="730"/>
      <c r="TIA295" s="730"/>
      <c r="TIB295" s="730"/>
      <c r="TIC295" s="730"/>
      <c r="TID295" s="730"/>
      <c r="TIE295" s="730"/>
      <c r="TIF295" s="730"/>
      <c r="TIG295" s="730"/>
      <c r="TIH295" s="730"/>
      <c r="TII295" s="730"/>
      <c r="TIJ295" s="730"/>
      <c r="TIK295" s="730"/>
      <c r="TIL295" s="730"/>
      <c r="TIM295" s="730"/>
      <c r="TIN295" s="730"/>
      <c r="TIO295" s="730"/>
      <c r="TIP295" s="730"/>
      <c r="TIQ295" s="730"/>
      <c r="TIR295" s="730"/>
      <c r="TIS295" s="730"/>
      <c r="TIT295" s="730"/>
      <c r="TIU295" s="730"/>
      <c r="TIV295" s="730"/>
      <c r="TIW295" s="730"/>
      <c r="TIX295" s="730"/>
      <c r="TIY295" s="730"/>
      <c r="TIZ295" s="730"/>
      <c r="TJA295" s="730"/>
      <c r="TJB295" s="730"/>
      <c r="TJC295" s="730"/>
      <c r="TJD295" s="730"/>
      <c r="TJE295" s="730"/>
      <c r="TJF295" s="730"/>
      <c r="TJG295" s="730"/>
      <c r="TJH295" s="730"/>
      <c r="TJI295" s="730"/>
      <c r="TJJ295" s="730"/>
      <c r="TJK295" s="730"/>
      <c r="TJL295" s="730"/>
      <c r="TJM295" s="730"/>
      <c r="TJN295" s="730"/>
      <c r="TJO295" s="730"/>
      <c r="TJP295" s="730"/>
      <c r="TJQ295" s="730"/>
      <c r="TJR295" s="730"/>
      <c r="TJS295" s="730"/>
      <c r="TJT295" s="730"/>
      <c r="TJU295" s="730"/>
      <c r="TJV295" s="730"/>
      <c r="TJW295" s="730"/>
      <c r="TJX295" s="730"/>
      <c r="TJY295" s="730"/>
      <c r="TJZ295" s="730"/>
      <c r="TKA295" s="730"/>
      <c r="TKB295" s="730"/>
      <c r="TKC295" s="730"/>
      <c r="TKD295" s="730"/>
      <c r="TKE295" s="730"/>
      <c r="TKF295" s="730"/>
      <c r="TKG295" s="730"/>
      <c r="TKH295" s="730"/>
      <c r="TKI295" s="730"/>
      <c r="TKJ295" s="730"/>
      <c r="TKK295" s="730"/>
      <c r="TKL295" s="730"/>
      <c r="TKM295" s="730"/>
      <c r="TKN295" s="730"/>
      <c r="TKO295" s="730"/>
      <c r="TKP295" s="730"/>
      <c r="TKQ295" s="730"/>
      <c r="TKR295" s="730"/>
      <c r="TKS295" s="730"/>
      <c r="TKT295" s="730"/>
      <c r="TKU295" s="730"/>
      <c r="TKV295" s="730"/>
      <c r="TKW295" s="730"/>
      <c r="TKX295" s="730"/>
      <c r="TKY295" s="730"/>
      <c r="TKZ295" s="730"/>
      <c r="TLA295" s="730"/>
      <c r="TLB295" s="730"/>
      <c r="TLC295" s="730"/>
      <c r="TLD295" s="730"/>
      <c r="TLE295" s="730"/>
      <c r="TLF295" s="730"/>
      <c r="TLG295" s="730"/>
      <c r="TLH295" s="730"/>
      <c r="TLI295" s="730"/>
      <c r="TLJ295" s="730"/>
      <c r="TLK295" s="730"/>
      <c r="TLL295" s="730"/>
      <c r="TLM295" s="730"/>
      <c r="TLN295" s="730"/>
      <c r="TLO295" s="730"/>
      <c r="TLP295" s="730"/>
      <c r="TLQ295" s="730"/>
      <c r="TLR295" s="730"/>
      <c r="TLS295" s="730"/>
      <c r="TLT295" s="730"/>
      <c r="TLU295" s="730"/>
      <c r="TLV295" s="730"/>
      <c r="TLW295" s="730"/>
      <c r="TLX295" s="730"/>
      <c r="TLY295" s="730"/>
      <c r="TLZ295" s="730"/>
      <c r="TMA295" s="730"/>
      <c r="TMB295" s="730"/>
      <c r="TMC295" s="730"/>
      <c r="TMD295" s="730"/>
      <c r="TME295" s="730"/>
      <c r="TMF295" s="730"/>
      <c r="TMG295" s="730"/>
      <c r="TMH295" s="730"/>
      <c r="TMI295" s="730"/>
      <c r="TMJ295" s="730"/>
      <c r="TMK295" s="730"/>
      <c r="TML295" s="730"/>
      <c r="TMM295" s="730"/>
      <c r="TMN295" s="730"/>
      <c r="TMO295" s="730"/>
      <c r="TMP295" s="730"/>
      <c r="TMQ295" s="730"/>
      <c r="TMR295" s="730"/>
      <c r="TMS295" s="730"/>
      <c r="TMT295" s="730"/>
      <c r="TMU295" s="730"/>
      <c r="TMV295" s="730"/>
      <c r="TMW295" s="730"/>
      <c r="TMX295" s="730"/>
      <c r="TMY295" s="730"/>
      <c r="TMZ295" s="730"/>
      <c r="TNA295" s="730"/>
      <c r="TNB295" s="730"/>
      <c r="TNC295" s="730"/>
      <c r="TND295" s="730"/>
      <c r="TNE295" s="730"/>
      <c r="TNF295" s="730"/>
      <c r="TNG295" s="730"/>
      <c r="TNH295" s="730"/>
      <c r="TNI295" s="730"/>
      <c r="TNJ295" s="730"/>
      <c r="TNK295" s="730"/>
      <c r="TNL295" s="730"/>
      <c r="TNM295" s="730"/>
      <c r="TNN295" s="730"/>
      <c r="TNO295" s="730"/>
      <c r="TNP295" s="730"/>
      <c r="TNQ295" s="730"/>
      <c r="TNR295" s="730"/>
      <c r="TNS295" s="730"/>
      <c r="TNT295" s="730"/>
      <c r="TNU295" s="730"/>
      <c r="TNV295" s="730"/>
      <c r="TNW295" s="730"/>
      <c r="TNX295" s="730"/>
      <c r="TNY295" s="730"/>
      <c r="TNZ295" s="730"/>
      <c r="TOA295" s="730"/>
      <c r="TOB295" s="730"/>
      <c r="TOC295" s="730"/>
      <c r="TOD295" s="730"/>
      <c r="TOE295" s="730"/>
      <c r="TOF295" s="730"/>
      <c r="TOG295" s="730"/>
      <c r="TOH295" s="730"/>
      <c r="TOI295" s="730"/>
      <c r="TOJ295" s="730"/>
      <c r="TOK295" s="730"/>
      <c r="TOL295" s="730"/>
      <c r="TOM295" s="730"/>
      <c r="TON295" s="730"/>
      <c r="TOO295" s="730"/>
      <c r="TOP295" s="730"/>
      <c r="TOQ295" s="730"/>
      <c r="TOR295" s="730"/>
      <c r="TOS295" s="730"/>
      <c r="TOT295" s="730"/>
      <c r="TOU295" s="730"/>
      <c r="TOV295" s="730"/>
      <c r="TOW295" s="730"/>
      <c r="TOX295" s="730"/>
      <c r="TOY295" s="730"/>
      <c r="TOZ295" s="730"/>
      <c r="TPA295" s="730"/>
      <c r="TPB295" s="730"/>
      <c r="TPC295" s="730"/>
      <c r="TPD295" s="730"/>
      <c r="TPE295" s="730"/>
      <c r="TPF295" s="730"/>
      <c r="TPG295" s="730"/>
      <c r="TPH295" s="730"/>
      <c r="TPI295" s="730"/>
      <c r="TPJ295" s="730"/>
      <c r="TPK295" s="730"/>
      <c r="TPL295" s="730"/>
      <c r="TPM295" s="730"/>
      <c r="TPN295" s="730"/>
      <c r="TPO295" s="730"/>
      <c r="TPP295" s="730"/>
      <c r="TPQ295" s="730"/>
      <c r="TPR295" s="730"/>
      <c r="TPS295" s="730"/>
      <c r="TPT295" s="730"/>
      <c r="TPU295" s="730"/>
      <c r="TPV295" s="730"/>
      <c r="TPW295" s="730"/>
      <c r="TPX295" s="730"/>
      <c r="TPY295" s="730"/>
      <c r="TPZ295" s="730"/>
      <c r="TQA295" s="730"/>
      <c r="TQB295" s="730"/>
      <c r="TQC295" s="730"/>
      <c r="TQD295" s="730"/>
      <c r="TQE295" s="730"/>
      <c r="TQF295" s="730"/>
      <c r="TQG295" s="730"/>
      <c r="TQH295" s="730"/>
      <c r="TQI295" s="730"/>
      <c r="TQJ295" s="730"/>
      <c r="TQK295" s="730"/>
      <c r="TQL295" s="730"/>
      <c r="TQM295" s="730"/>
      <c r="TQN295" s="730"/>
      <c r="TQO295" s="730"/>
      <c r="TQP295" s="730"/>
      <c r="TQQ295" s="730"/>
      <c r="TQR295" s="730"/>
      <c r="TQS295" s="730"/>
      <c r="TQT295" s="730"/>
      <c r="TQU295" s="730"/>
      <c r="TQV295" s="730"/>
      <c r="TQW295" s="730"/>
      <c r="TQX295" s="730"/>
      <c r="TQY295" s="730"/>
      <c r="TQZ295" s="730"/>
      <c r="TRA295" s="730"/>
      <c r="TRB295" s="730"/>
      <c r="TRC295" s="730"/>
      <c r="TRD295" s="730"/>
      <c r="TRE295" s="730"/>
      <c r="TRF295" s="730"/>
      <c r="TRG295" s="730"/>
      <c r="TRH295" s="730"/>
      <c r="TRI295" s="730"/>
      <c r="TRJ295" s="730"/>
      <c r="TRK295" s="730"/>
      <c r="TRL295" s="730"/>
      <c r="TRM295" s="730"/>
      <c r="TRN295" s="730"/>
      <c r="TRO295" s="730"/>
      <c r="TRP295" s="730"/>
      <c r="TRQ295" s="730"/>
      <c r="TRR295" s="730"/>
      <c r="TRS295" s="730"/>
      <c r="TRT295" s="730"/>
      <c r="TRU295" s="730"/>
      <c r="TRV295" s="730"/>
      <c r="TRW295" s="730"/>
      <c r="TRX295" s="730"/>
      <c r="TRY295" s="730"/>
      <c r="TRZ295" s="730"/>
      <c r="TSA295" s="730"/>
      <c r="TSB295" s="730"/>
      <c r="TSC295" s="730"/>
      <c r="TSD295" s="730"/>
      <c r="TSE295" s="730"/>
      <c r="TSF295" s="730"/>
      <c r="TSG295" s="730"/>
      <c r="TSH295" s="730"/>
      <c r="TSI295" s="730"/>
      <c r="TSJ295" s="730"/>
      <c r="TSK295" s="730"/>
      <c r="TSL295" s="730"/>
      <c r="TSM295" s="730"/>
      <c r="TSN295" s="730"/>
      <c r="TSO295" s="730"/>
      <c r="TSP295" s="730"/>
      <c r="TSQ295" s="730"/>
      <c r="TSR295" s="730"/>
      <c r="TSS295" s="730"/>
      <c r="TST295" s="730"/>
      <c r="TSU295" s="730"/>
      <c r="TSV295" s="730"/>
      <c r="TSW295" s="730"/>
      <c r="TSX295" s="730"/>
      <c r="TSY295" s="730"/>
      <c r="TSZ295" s="730"/>
      <c r="TTA295" s="730"/>
      <c r="TTB295" s="730"/>
      <c r="TTC295" s="730"/>
      <c r="TTD295" s="730"/>
      <c r="TTE295" s="730"/>
      <c r="TTF295" s="730"/>
      <c r="TTG295" s="730"/>
      <c r="TTH295" s="730"/>
      <c r="TTI295" s="730"/>
      <c r="TTJ295" s="730"/>
      <c r="TTK295" s="730"/>
      <c r="TTL295" s="730"/>
      <c r="TTM295" s="730"/>
      <c r="TTN295" s="730"/>
      <c r="TTO295" s="730"/>
      <c r="TTP295" s="730"/>
      <c r="TTQ295" s="730"/>
      <c r="TTR295" s="730"/>
      <c r="TTS295" s="730"/>
      <c r="TTT295" s="730"/>
      <c r="TTU295" s="730"/>
      <c r="TTV295" s="730"/>
      <c r="TTW295" s="730"/>
      <c r="TTX295" s="730"/>
      <c r="TTY295" s="730"/>
      <c r="TTZ295" s="730"/>
      <c r="TUA295" s="730"/>
      <c r="TUB295" s="730"/>
      <c r="TUC295" s="730"/>
      <c r="TUD295" s="730"/>
      <c r="TUE295" s="730"/>
      <c r="TUF295" s="730"/>
      <c r="TUG295" s="730"/>
      <c r="TUH295" s="730"/>
      <c r="TUI295" s="730"/>
      <c r="TUJ295" s="730"/>
      <c r="TUK295" s="730"/>
      <c r="TUL295" s="730"/>
      <c r="TUM295" s="730"/>
      <c r="TUN295" s="730"/>
      <c r="TUO295" s="730"/>
      <c r="TUP295" s="730"/>
      <c r="TUQ295" s="730"/>
      <c r="TUR295" s="730"/>
      <c r="TUS295" s="730"/>
      <c r="TUT295" s="730"/>
      <c r="TUU295" s="730"/>
      <c r="TUV295" s="730"/>
      <c r="TUW295" s="730"/>
      <c r="TUX295" s="730"/>
      <c r="TUY295" s="730"/>
      <c r="TUZ295" s="730"/>
      <c r="TVA295" s="730"/>
      <c r="TVB295" s="730"/>
      <c r="TVC295" s="730"/>
      <c r="TVD295" s="730"/>
      <c r="TVE295" s="730"/>
      <c r="TVF295" s="730"/>
      <c r="TVG295" s="730"/>
      <c r="TVH295" s="730"/>
      <c r="TVI295" s="730"/>
      <c r="TVJ295" s="730"/>
      <c r="TVK295" s="730"/>
      <c r="TVL295" s="730"/>
      <c r="TVM295" s="730"/>
      <c r="TVN295" s="730"/>
      <c r="TVO295" s="730"/>
      <c r="TVP295" s="730"/>
      <c r="TVQ295" s="730"/>
      <c r="TVR295" s="730"/>
      <c r="TVS295" s="730"/>
      <c r="TVT295" s="730"/>
      <c r="TVU295" s="730"/>
      <c r="TVV295" s="730"/>
      <c r="TVW295" s="730"/>
      <c r="TVX295" s="730"/>
      <c r="TVY295" s="730"/>
      <c r="TVZ295" s="730"/>
      <c r="TWA295" s="730"/>
      <c r="TWB295" s="730"/>
      <c r="TWC295" s="730"/>
      <c r="TWD295" s="730"/>
      <c r="TWE295" s="730"/>
      <c r="TWF295" s="730"/>
      <c r="TWG295" s="730"/>
      <c r="TWH295" s="730"/>
      <c r="TWI295" s="730"/>
      <c r="TWJ295" s="730"/>
      <c r="TWK295" s="730"/>
      <c r="TWL295" s="730"/>
      <c r="TWM295" s="730"/>
      <c r="TWN295" s="730"/>
      <c r="TWO295" s="730"/>
      <c r="TWP295" s="730"/>
      <c r="TWQ295" s="730"/>
      <c r="TWR295" s="730"/>
      <c r="TWS295" s="730"/>
      <c r="TWT295" s="730"/>
      <c r="TWU295" s="730"/>
      <c r="TWV295" s="730"/>
      <c r="TWW295" s="730"/>
      <c r="TWX295" s="730"/>
      <c r="TWY295" s="730"/>
      <c r="TWZ295" s="730"/>
      <c r="TXA295" s="730"/>
      <c r="TXB295" s="730"/>
      <c r="TXC295" s="730"/>
      <c r="TXD295" s="730"/>
      <c r="TXE295" s="730"/>
      <c r="TXF295" s="730"/>
      <c r="TXG295" s="730"/>
      <c r="TXH295" s="730"/>
      <c r="TXI295" s="730"/>
      <c r="TXJ295" s="730"/>
      <c r="TXK295" s="730"/>
      <c r="TXL295" s="730"/>
      <c r="TXM295" s="730"/>
      <c r="TXN295" s="730"/>
      <c r="TXO295" s="730"/>
      <c r="TXP295" s="730"/>
      <c r="TXQ295" s="730"/>
      <c r="TXR295" s="730"/>
      <c r="TXS295" s="730"/>
      <c r="TXT295" s="730"/>
      <c r="TXU295" s="730"/>
      <c r="TXV295" s="730"/>
      <c r="TXW295" s="730"/>
      <c r="TXX295" s="730"/>
      <c r="TXY295" s="730"/>
      <c r="TXZ295" s="730"/>
      <c r="TYA295" s="730"/>
      <c r="TYB295" s="730"/>
      <c r="TYC295" s="730"/>
      <c r="TYD295" s="730"/>
      <c r="TYE295" s="730"/>
      <c r="TYF295" s="730"/>
      <c r="TYG295" s="730"/>
      <c r="TYH295" s="730"/>
      <c r="TYI295" s="730"/>
      <c r="TYJ295" s="730"/>
      <c r="TYK295" s="730"/>
      <c r="TYL295" s="730"/>
      <c r="TYM295" s="730"/>
      <c r="TYN295" s="730"/>
      <c r="TYO295" s="730"/>
      <c r="TYP295" s="730"/>
      <c r="TYQ295" s="730"/>
      <c r="TYR295" s="730"/>
      <c r="TYS295" s="730"/>
      <c r="TYT295" s="730"/>
      <c r="TYU295" s="730"/>
      <c r="TYV295" s="730"/>
      <c r="TYW295" s="730"/>
      <c r="TYX295" s="730"/>
      <c r="TYY295" s="730"/>
      <c r="TYZ295" s="730"/>
      <c r="TZA295" s="730"/>
      <c r="TZB295" s="730"/>
      <c r="TZC295" s="730"/>
      <c r="TZD295" s="730"/>
      <c r="TZE295" s="730"/>
      <c r="TZF295" s="730"/>
      <c r="TZG295" s="730"/>
      <c r="TZH295" s="730"/>
      <c r="TZI295" s="730"/>
      <c r="TZJ295" s="730"/>
      <c r="TZK295" s="730"/>
      <c r="TZL295" s="730"/>
      <c r="TZM295" s="730"/>
      <c r="TZN295" s="730"/>
      <c r="TZO295" s="730"/>
      <c r="TZP295" s="730"/>
      <c r="TZQ295" s="730"/>
      <c r="TZR295" s="730"/>
      <c r="TZS295" s="730"/>
      <c r="TZT295" s="730"/>
      <c r="TZU295" s="730"/>
      <c r="TZV295" s="730"/>
      <c r="TZW295" s="730"/>
      <c r="TZX295" s="730"/>
      <c r="TZY295" s="730"/>
      <c r="TZZ295" s="730"/>
      <c r="UAA295" s="730"/>
      <c r="UAB295" s="730"/>
      <c r="UAC295" s="730"/>
      <c r="UAD295" s="730"/>
      <c r="UAE295" s="730"/>
      <c r="UAF295" s="730"/>
      <c r="UAG295" s="730"/>
      <c r="UAH295" s="730"/>
      <c r="UAI295" s="730"/>
      <c r="UAJ295" s="730"/>
      <c r="UAK295" s="730"/>
      <c r="UAL295" s="730"/>
      <c r="UAM295" s="730"/>
      <c r="UAN295" s="730"/>
      <c r="UAO295" s="730"/>
      <c r="UAP295" s="730"/>
      <c r="UAQ295" s="730"/>
      <c r="UAR295" s="730"/>
      <c r="UAS295" s="730"/>
      <c r="UAT295" s="730"/>
      <c r="UAU295" s="730"/>
      <c r="UAV295" s="730"/>
      <c r="UAW295" s="730"/>
      <c r="UAX295" s="730"/>
      <c r="UAY295" s="730"/>
      <c r="UAZ295" s="730"/>
      <c r="UBA295" s="730"/>
      <c r="UBB295" s="730"/>
      <c r="UBC295" s="730"/>
      <c r="UBD295" s="730"/>
      <c r="UBE295" s="730"/>
      <c r="UBF295" s="730"/>
      <c r="UBG295" s="730"/>
      <c r="UBH295" s="730"/>
      <c r="UBI295" s="730"/>
      <c r="UBJ295" s="730"/>
      <c r="UBK295" s="730"/>
      <c r="UBL295" s="730"/>
      <c r="UBM295" s="730"/>
      <c r="UBN295" s="730"/>
      <c r="UBO295" s="730"/>
      <c r="UBP295" s="730"/>
      <c r="UBQ295" s="730"/>
      <c r="UBR295" s="730"/>
      <c r="UBS295" s="730"/>
      <c r="UBT295" s="730"/>
      <c r="UBU295" s="730"/>
      <c r="UBV295" s="730"/>
      <c r="UBW295" s="730"/>
      <c r="UBX295" s="730"/>
      <c r="UBY295" s="730"/>
      <c r="UBZ295" s="730"/>
      <c r="UCA295" s="730"/>
      <c r="UCB295" s="730"/>
      <c r="UCC295" s="730"/>
      <c r="UCD295" s="730"/>
      <c r="UCE295" s="730"/>
      <c r="UCF295" s="730"/>
      <c r="UCG295" s="730"/>
      <c r="UCH295" s="730"/>
      <c r="UCI295" s="730"/>
      <c r="UCJ295" s="730"/>
      <c r="UCK295" s="730"/>
      <c r="UCL295" s="730"/>
      <c r="UCM295" s="730"/>
      <c r="UCN295" s="730"/>
      <c r="UCO295" s="730"/>
      <c r="UCP295" s="730"/>
      <c r="UCQ295" s="730"/>
      <c r="UCR295" s="730"/>
      <c r="UCS295" s="730"/>
      <c r="UCT295" s="730"/>
      <c r="UCU295" s="730"/>
      <c r="UCV295" s="730"/>
      <c r="UCW295" s="730"/>
      <c r="UCX295" s="730"/>
      <c r="UCY295" s="730"/>
      <c r="UCZ295" s="730"/>
      <c r="UDA295" s="730"/>
      <c r="UDB295" s="730"/>
      <c r="UDC295" s="730"/>
      <c r="UDD295" s="730"/>
      <c r="UDE295" s="730"/>
      <c r="UDF295" s="730"/>
      <c r="UDG295" s="730"/>
      <c r="UDH295" s="730"/>
      <c r="UDI295" s="730"/>
      <c r="UDJ295" s="730"/>
      <c r="UDK295" s="730"/>
      <c r="UDL295" s="730"/>
      <c r="UDM295" s="730"/>
      <c r="UDN295" s="730"/>
      <c r="UDO295" s="730"/>
      <c r="UDP295" s="730"/>
      <c r="UDQ295" s="730"/>
      <c r="UDR295" s="730"/>
      <c r="UDS295" s="730"/>
      <c r="UDT295" s="730"/>
      <c r="UDU295" s="730"/>
      <c r="UDV295" s="730"/>
      <c r="UDW295" s="730"/>
      <c r="UDX295" s="730"/>
      <c r="UDY295" s="730"/>
      <c r="UDZ295" s="730"/>
      <c r="UEA295" s="730"/>
      <c r="UEB295" s="730"/>
      <c r="UEC295" s="730"/>
      <c r="UED295" s="730"/>
      <c r="UEE295" s="730"/>
      <c r="UEF295" s="730"/>
      <c r="UEG295" s="730"/>
      <c r="UEH295" s="730"/>
      <c r="UEI295" s="730"/>
      <c r="UEJ295" s="730"/>
      <c r="UEK295" s="730"/>
      <c r="UEL295" s="730"/>
      <c r="UEM295" s="730"/>
      <c r="UEN295" s="730"/>
      <c r="UEO295" s="730"/>
      <c r="UEP295" s="730"/>
      <c r="UEQ295" s="730"/>
      <c r="UER295" s="730"/>
      <c r="UES295" s="730"/>
      <c r="UET295" s="730"/>
      <c r="UEU295" s="730"/>
      <c r="UEV295" s="730"/>
      <c r="UEW295" s="730"/>
      <c r="UEX295" s="730"/>
      <c r="UEY295" s="730"/>
      <c r="UEZ295" s="730"/>
      <c r="UFA295" s="730"/>
      <c r="UFB295" s="730"/>
      <c r="UFC295" s="730"/>
      <c r="UFD295" s="730"/>
      <c r="UFE295" s="730"/>
      <c r="UFF295" s="730"/>
      <c r="UFG295" s="730"/>
      <c r="UFH295" s="730"/>
      <c r="UFI295" s="730"/>
      <c r="UFJ295" s="730"/>
      <c r="UFK295" s="730"/>
      <c r="UFL295" s="730"/>
      <c r="UFM295" s="730"/>
      <c r="UFN295" s="730"/>
      <c r="UFO295" s="730"/>
      <c r="UFP295" s="730"/>
      <c r="UFQ295" s="730"/>
      <c r="UFR295" s="730"/>
      <c r="UFS295" s="730"/>
      <c r="UFT295" s="730"/>
      <c r="UFU295" s="730"/>
      <c r="UFV295" s="730"/>
      <c r="UFW295" s="730"/>
      <c r="UFX295" s="730"/>
      <c r="UFY295" s="730"/>
      <c r="UFZ295" s="730"/>
      <c r="UGA295" s="730"/>
      <c r="UGB295" s="730"/>
      <c r="UGC295" s="730"/>
      <c r="UGD295" s="730"/>
      <c r="UGE295" s="730"/>
      <c r="UGF295" s="730"/>
      <c r="UGG295" s="730"/>
      <c r="UGH295" s="730"/>
      <c r="UGI295" s="730"/>
      <c r="UGJ295" s="730"/>
      <c r="UGK295" s="730"/>
      <c r="UGL295" s="730"/>
      <c r="UGM295" s="730"/>
      <c r="UGN295" s="730"/>
      <c r="UGO295" s="730"/>
      <c r="UGP295" s="730"/>
      <c r="UGQ295" s="730"/>
      <c r="UGR295" s="730"/>
      <c r="UGS295" s="730"/>
      <c r="UGT295" s="730"/>
      <c r="UGU295" s="730"/>
      <c r="UGV295" s="730"/>
      <c r="UGW295" s="730"/>
      <c r="UGX295" s="730"/>
      <c r="UGY295" s="730"/>
      <c r="UGZ295" s="730"/>
      <c r="UHA295" s="730"/>
      <c r="UHB295" s="730"/>
      <c r="UHC295" s="730"/>
      <c r="UHD295" s="730"/>
      <c r="UHE295" s="730"/>
      <c r="UHF295" s="730"/>
      <c r="UHG295" s="730"/>
      <c r="UHH295" s="730"/>
      <c r="UHI295" s="730"/>
      <c r="UHJ295" s="730"/>
      <c r="UHK295" s="730"/>
      <c r="UHL295" s="730"/>
      <c r="UHM295" s="730"/>
      <c r="UHN295" s="730"/>
      <c r="UHO295" s="730"/>
      <c r="UHP295" s="730"/>
      <c r="UHQ295" s="730"/>
      <c r="UHR295" s="730"/>
      <c r="UHS295" s="730"/>
      <c r="UHT295" s="730"/>
      <c r="UHU295" s="730"/>
      <c r="UHV295" s="730"/>
      <c r="UHW295" s="730"/>
      <c r="UHX295" s="730"/>
      <c r="UHY295" s="730"/>
      <c r="UHZ295" s="730"/>
      <c r="UIA295" s="730"/>
      <c r="UIB295" s="730"/>
      <c r="UIC295" s="730"/>
      <c r="UID295" s="730"/>
      <c r="UIE295" s="730"/>
      <c r="UIF295" s="730"/>
      <c r="UIG295" s="730"/>
      <c r="UIH295" s="730"/>
      <c r="UII295" s="730"/>
      <c r="UIJ295" s="730"/>
      <c r="UIK295" s="730"/>
      <c r="UIL295" s="730"/>
      <c r="UIM295" s="730"/>
      <c r="UIN295" s="730"/>
      <c r="UIO295" s="730"/>
      <c r="UIP295" s="730"/>
      <c r="UIQ295" s="730"/>
      <c r="UIR295" s="730"/>
      <c r="UIS295" s="730"/>
      <c r="UIT295" s="730"/>
      <c r="UIU295" s="730"/>
      <c r="UIV295" s="730"/>
      <c r="UIW295" s="730"/>
      <c r="UIX295" s="730"/>
      <c r="UIY295" s="730"/>
      <c r="UIZ295" s="730"/>
      <c r="UJA295" s="730"/>
      <c r="UJB295" s="730"/>
      <c r="UJC295" s="730"/>
      <c r="UJD295" s="730"/>
      <c r="UJE295" s="730"/>
      <c r="UJF295" s="730"/>
      <c r="UJG295" s="730"/>
      <c r="UJH295" s="730"/>
      <c r="UJI295" s="730"/>
      <c r="UJJ295" s="730"/>
      <c r="UJK295" s="730"/>
      <c r="UJL295" s="730"/>
      <c r="UJM295" s="730"/>
      <c r="UJN295" s="730"/>
      <c r="UJO295" s="730"/>
      <c r="UJP295" s="730"/>
      <c r="UJQ295" s="730"/>
      <c r="UJR295" s="730"/>
      <c r="UJS295" s="730"/>
      <c r="UJT295" s="730"/>
      <c r="UJU295" s="730"/>
      <c r="UJV295" s="730"/>
      <c r="UJW295" s="730"/>
      <c r="UJX295" s="730"/>
      <c r="UJY295" s="730"/>
      <c r="UJZ295" s="730"/>
      <c r="UKA295" s="730"/>
      <c r="UKB295" s="730"/>
      <c r="UKC295" s="730"/>
      <c r="UKD295" s="730"/>
      <c r="UKE295" s="730"/>
      <c r="UKF295" s="730"/>
      <c r="UKG295" s="730"/>
      <c r="UKH295" s="730"/>
      <c r="UKI295" s="730"/>
      <c r="UKJ295" s="730"/>
      <c r="UKK295" s="730"/>
      <c r="UKL295" s="730"/>
      <c r="UKM295" s="730"/>
      <c r="UKN295" s="730"/>
      <c r="UKO295" s="730"/>
      <c r="UKP295" s="730"/>
      <c r="UKQ295" s="730"/>
      <c r="UKR295" s="730"/>
      <c r="UKS295" s="730"/>
      <c r="UKT295" s="730"/>
      <c r="UKU295" s="730"/>
      <c r="UKV295" s="730"/>
      <c r="UKW295" s="730"/>
      <c r="UKX295" s="730"/>
      <c r="UKY295" s="730"/>
      <c r="UKZ295" s="730"/>
      <c r="ULA295" s="730"/>
      <c r="ULB295" s="730"/>
      <c r="ULC295" s="730"/>
      <c r="ULD295" s="730"/>
      <c r="ULE295" s="730"/>
      <c r="ULF295" s="730"/>
      <c r="ULG295" s="730"/>
      <c r="ULH295" s="730"/>
      <c r="ULI295" s="730"/>
      <c r="ULJ295" s="730"/>
      <c r="ULK295" s="730"/>
      <c r="ULL295" s="730"/>
      <c r="ULM295" s="730"/>
      <c r="ULN295" s="730"/>
      <c r="ULO295" s="730"/>
      <c r="ULP295" s="730"/>
      <c r="ULQ295" s="730"/>
      <c r="ULR295" s="730"/>
      <c r="ULS295" s="730"/>
      <c r="ULT295" s="730"/>
      <c r="ULU295" s="730"/>
      <c r="ULV295" s="730"/>
      <c r="ULW295" s="730"/>
      <c r="ULX295" s="730"/>
      <c r="ULY295" s="730"/>
      <c r="ULZ295" s="730"/>
      <c r="UMA295" s="730"/>
      <c r="UMB295" s="730"/>
      <c r="UMC295" s="730"/>
      <c r="UMD295" s="730"/>
      <c r="UME295" s="730"/>
      <c r="UMF295" s="730"/>
      <c r="UMG295" s="730"/>
      <c r="UMH295" s="730"/>
      <c r="UMI295" s="730"/>
      <c r="UMJ295" s="730"/>
      <c r="UMK295" s="730"/>
      <c r="UML295" s="730"/>
      <c r="UMM295" s="730"/>
      <c r="UMN295" s="730"/>
      <c r="UMO295" s="730"/>
      <c r="UMP295" s="730"/>
      <c r="UMQ295" s="730"/>
      <c r="UMR295" s="730"/>
      <c r="UMS295" s="730"/>
      <c r="UMT295" s="730"/>
      <c r="UMU295" s="730"/>
      <c r="UMV295" s="730"/>
      <c r="UMW295" s="730"/>
      <c r="UMX295" s="730"/>
      <c r="UMY295" s="730"/>
      <c r="UMZ295" s="730"/>
      <c r="UNA295" s="730"/>
      <c r="UNB295" s="730"/>
      <c r="UNC295" s="730"/>
      <c r="UND295" s="730"/>
      <c r="UNE295" s="730"/>
      <c r="UNF295" s="730"/>
      <c r="UNG295" s="730"/>
      <c r="UNH295" s="730"/>
      <c r="UNI295" s="730"/>
      <c r="UNJ295" s="730"/>
      <c r="UNK295" s="730"/>
      <c r="UNL295" s="730"/>
      <c r="UNM295" s="730"/>
      <c r="UNN295" s="730"/>
      <c r="UNO295" s="730"/>
      <c r="UNP295" s="730"/>
      <c r="UNQ295" s="730"/>
      <c r="UNR295" s="730"/>
      <c r="UNS295" s="730"/>
      <c r="UNT295" s="730"/>
      <c r="UNU295" s="730"/>
      <c r="UNV295" s="730"/>
      <c r="UNW295" s="730"/>
      <c r="UNX295" s="730"/>
      <c r="UNY295" s="730"/>
      <c r="UNZ295" s="730"/>
      <c r="UOA295" s="730"/>
      <c r="UOB295" s="730"/>
      <c r="UOC295" s="730"/>
      <c r="UOD295" s="730"/>
      <c r="UOE295" s="730"/>
      <c r="UOF295" s="730"/>
      <c r="UOG295" s="730"/>
      <c r="UOH295" s="730"/>
      <c r="UOI295" s="730"/>
      <c r="UOJ295" s="730"/>
      <c r="UOK295" s="730"/>
      <c r="UOL295" s="730"/>
      <c r="UOM295" s="730"/>
      <c r="UON295" s="730"/>
      <c r="UOO295" s="730"/>
      <c r="UOP295" s="730"/>
      <c r="UOQ295" s="730"/>
      <c r="UOR295" s="730"/>
      <c r="UOS295" s="730"/>
      <c r="UOT295" s="730"/>
      <c r="UOU295" s="730"/>
      <c r="UOV295" s="730"/>
      <c r="UOW295" s="730"/>
      <c r="UOX295" s="730"/>
      <c r="UOY295" s="730"/>
      <c r="UOZ295" s="730"/>
      <c r="UPA295" s="730"/>
      <c r="UPB295" s="730"/>
      <c r="UPC295" s="730"/>
      <c r="UPD295" s="730"/>
      <c r="UPE295" s="730"/>
      <c r="UPF295" s="730"/>
      <c r="UPG295" s="730"/>
      <c r="UPH295" s="730"/>
      <c r="UPI295" s="730"/>
      <c r="UPJ295" s="730"/>
      <c r="UPK295" s="730"/>
      <c r="UPL295" s="730"/>
      <c r="UPM295" s="730"/>
      <c r="UPN295" s="730"/>
      <c r="UPO295" s="730"/>
      <c r="UPP295" s="730"/>
      <c r="UPQ295" s="730"/>
      <c r="UPR295" s="730"/>
      <c r="UPS295" s="730"/>
      <c r="UPT295" s="730"/>
      <c r="UPU295" s="730"/>
      <c r="UPV295" s="730"/>
      <c r="UPW295" s="730"/>
      <c r="UPX295" s="730"/>
      <c r="UPY295" s="730"/>
      <c r="UPZ295" s="730"/>
      <c r="UQA295" s="730"/>
      <c r="UQB295" s="730"/>
      <c r="UQC295" s="730"/>
      <c r="UQD295" s="730"/>
      <c r="UQE295" s="730"/>
      <c r="UQF295" s="730"/>
      <c r="UQG295" s="730"/>
      <c r="UQH295" s="730"/>
      <c r="UQI295" s="730"/>
      <c r="UQJ295" s="730"/>
      <c r="UQK295" s="730"/>
      <c r="UQL295" s="730"/>
      <c r="UQM295" s="730"/>
      <c r="UQN295" s="730"/>
      <c r="UQO295" s="730"/>
      <c r="UQP295" s="730"/>
      <c r="UQQ295" s="730"/>
      <c r="UQR295" s="730"/>
      <c r="UQS295" s="730"/>
      <c r="UQT295" s="730"/>
      <c r="UQU295" s="730"/>
      <c r="UQV295" s="730"/>
      <c r="UQW295" s="730"/>
      <c r="UQX295" s="730"/>
      <c r="UQY295" s="730"/>
      <c r="UQZ295" s="730"/>
      <c r="URA295" s="730"/>
      <c r="URB295" s="730"/>
      <c r="URC295" s="730"/>
      <c r="URD295" s="730"/>
      <c r="URE295" s="730"/>
      <c r="URF295" s="730"/>
      <c r="URG295" s="730"/>
      <c r="URH295" s="730"/>
      <c r="URI295" s="730"/>
      <c r="URJ295" s="730"/>
      <c r="URK295" s="730"/>
      <c r="URL295" s="730"/>
      <c r="URM295" s="730"/>
      <c r="URN295" s="730"/>
      <c r="URO295" s="730"/>
      <c r="URP295" s="730"/>
      <c r="URQ295" s="730"/>
      <c r="URR295" s="730"/>
      <c r="URS295" s="730"/>
      <c r="URT295" s="730"/>
      <c r="URU295" s="730"/>
      <c r="URV295" s="730"/>
      <c r="URW295" s="730"/>
      <c r="URX295" s="730"/>
      <c r="URY295" s="730"/>
      <c r="URZ295" s="730"/>
      <c r="USA295" s="730"/>
      <c r="USB295" s="730"/>
      <c r="USC295" s="730"/>
      <c r="USD295" s="730"/>
      <c r="USE295" s="730"/>
      <c r="USF295" s="730"/>
      <c r="USG295" s="730"/>
      <c r="USH295" s="730"/>
      <c r="USI295" s="730"/>
      <c r="USJ295" s="730"/>
      <c r="USK295" s="730"/>
      <c r="USL295" s="730"/>
      <c r="USM295" s="730"/>
      <c r="USN295" s="730"/>
      <c r="USO295" s="730"/>
      <c r="USP295" s="730"/>
      <c r="USQ295" s="730"/>
      <c r="USR295" s="730"/>
      <c r="USS295" s="730"/>
      <c r="UST295" s="730"/>
      <c r="USU295" s="730"/>
      <c r="USV295" s="730"/>
      <c r="USW295" s="730"/>
      <c r="USX295" s="730"/>
      <c r="USY295" s="730"/>
      <c r="USZ295" s="730"/>
      <c r="UTA295" s="730"/>
      <c r="UTB295" s="730"/>
      <c r="UTC295" s="730"/>
      <c r="UTD295" s="730"/>
      <c r="UTE295" s="730"/>
      <c r="UTF295" s="730"/>
      <c r="UTG295" s="730"/>
      <c r="UTH295" s="730"/>
      <c r="UTI295" s="730"/>
      <c r="UTJ295" s="730"/>
      <c r="UTK295" s="730"/>
      <c r="UTL295" s="730"/>
      <c r="UTM295" s="730"/>
      <c r="UTN295" s="730"/>
      <c r="UTO295" s="730"/>
      <c r="UTP295" s="730"/>
      <c r="UTQ295" s="730"/>
      <c r="UTR295" s="730"/>
      <c r="UTS295" s="730"/>
      <c r="UTT295" s="730"/>
      <c r="UTU295" s="730"/>
      <c r="UTV295" s="730"/>
      <c r="UTW295" s="730"/>
      <c r="UTX295" s="730"/>
      <c r="UTY295" s="730"/>
      <c r="UTZ295" s="730"/>
      <c r="UUA295" s="730"/>
      <c r="UUB295" s="730"/>
      <c r="UUC295" s="730"/>
      <c r="UUD295" s="730"/>
      <c r="UUE295" s="730"/>
      <c r="UUF295" s="730"/>
      <c r="UUG295" s="730"/>
      <c r="UUH295" s="730"/>
      <c r="UUI295" s="730"/>
      <c r="UUJ295" s="730"/>
      <c r="UUK295" s="730"/>
      <c r="UUL295" s="730"/>
      <c r="UUM295" s="730"/>
      <c r="UUN295" s="730"/>
      <c r="UUO295" s="730"/>
      <c r="UUP295" s="730"/>
      <c r="UUQ295" s="730"/>
      <c r="UUR295" s="730"/>
      <c r="UUS295" s="730"/>
      <c r="UUT295" s="730"/>
      <c r="UUU295" s="730"/>
      <c r="UUV295" s="730"/>
      <c r="UUW295" s="730"/>
      <c r="UUX295" s="730"/>
      <c r="UUY295" s="730"/>
      <c r="UUZ295" s="730"/>
      <c r="UVA295" s="730"/>
      <c r="UVB295" s="730"/>
      <c r="UVC295" s="730"/>
      <c r="UVD295" s="730"/>
      <c r="UVE295" s="730"/>
      <c r="UVF295" s="730"/>
      <c r="UVG295" s="730"/>
      <c r="UVH295" s="730"/>
      <c r="UVI295" s="730"/>
      <c r="UVJ295" s="730"/>
      <c r="UVK295" s="730"/>
      <c r="UVL295" s="730"/>
      <c r="UVM295" s="730"/>
      <c r="UVN295" s="730"/>
      <c r="UVO295" s="730"/>
      <c r="UVP295" s="730"/>
      <c r="UVQ295" s="730"/>
      <c r="UVR295" s="730"/>
      <c r="UVS295" s="730"/>
      <c r="UVT295" s="730"/>
      <c r="UVU295" s="730"/>
      <c r="UVV295" s="730"/>
      <c r="UVW295" s="730"/>
      <c r="UVX295" s="730"/>
      <c r="UVY295" s="730"/>
      <c r="UVZ295" s="730"/>
      <c r="UWA295" s="730"/>
      <c r="UWB295" s="730"/>
      <c r="UWC295" s="730"/>
      <c r="UWD295" s="730"/>
      <c r="UWE295" s="730"/>
      <c r="UWF295" s="730"/>
      <c r="UWG295" s="730"/>
      <c r="UWH295" s="730"/>
      <c r="UWI295" s="730"/>
      <c r="UWJ295" s="730"/>
      <c r="UWK295" s="730"/>
      <c r="UWL295" s="730"/>
      <c r="UWM295" s="730"/>
      <c r="UWN295" s="730"/>
      <c r="UWO295" s="730"/>
      <c r="UWP295" s="730"/>
      <c r="UWQ295" s="730"/>
      <c r="UWR295" s="730"/>
      <c r="UWS295" s="730"/>
      <c r="UWT295" s="730"/>
      <c r="UWU295" s="730"/>
      <c r="UWV295" s="730"/>
      <c r="UWW295" s="730"/>
      <c r="UWX295" s="730"/>
      <c r="UWY295" s="730"/>
      <c r="UWZ295" s="730"/>
      <c r="UXA295" s="730"/>
      <c r="UXB295" s="730"/>
      <c r="UXC295" s="730"/>
      <c r="UXD295" s="730"/>
      <c r="UXE295" s="730"/>
      <c r="UXF295" s="730"/>
      <c r="UXG295" s="730"/>
      <c r="UXH295" s="730"/>
      <c r="UXI295" s="730"/>
      <c r="UXJ295" s="730"/>
      <c r="UXK295" s="730"/>
      <c r="UXL295" s="730"/>
      <c r="UXM295" s="730"/>
      <c r="UXN295" s="730"/>
      <c r="UXO295" s="730"/>
      <c r="UXP295" s="730"/>
      <c r="UXQ295" s="730"/>
      <c r="UXR295" s="730"/>
      <c r="UXS295" s="730"/>
      <c r="UXT295" s="730"/>
      <c r="UXU295" s="730"/>
      <c r="UXV295" s="730"/>
      <c r="UXW295" s="730"/>
      <c r="UXX295" s="730"/>
      <c r="UXY295" s="730"/>
      <c r="UXZ295" s="730"/>
      <c r="UYA295" s="730"/>
      <c r="UYB295" s="730"/>
      <c r="UYC295" s="730"/>
      <c r="UYD295" s="730"/>
      <c r="UYE295" s="730"/>
      <c r="UYF295" s="730"/>
      <c r="UYG295" s="730"/>
      <c r="UYH295" s="730"/>
      <c r="UYI295" s="730"/>
      <c r="UYJ295" s="730"/>
      <c r="UYK295" s="730"/>
      <c r="UYL295" s="730"/>
      <c r="UYM295" s="730"/>
      <c r="UYN295" s="730"/>
      <c r="UYO295" s="730"/>
      <c r="UYP295" s="730"/>
      <c r="UYQ295" s="730"/>
      <c r="UYR295" s="730"/>
      <c r="UYS295" s="730"/>
      <c r="UYT295" s="730"/>
      <c r="UYU295" s="730"/>
      <c r="UYV295" s="730"/>
      <c r="UYW295" s="730"/>
      <c r="UYX295" s="730"/>
      <c r="UYY295" s="730"/>
      <c r="UYZ295" s="730"/>
      <c r="UZA295" s="730"/>
      <c r="UZB295" s="730"/>
      <c r="UZC295" s="730"/>
      <c r="UZD295" s="730"/>
      <c r="UZE295" s="730"/>
      <c r="UZF295" s="730"/>
      <c r="UZG295" s="730"/>
      <c r="UZH295" s="730"/>
      <c r="UZI295" s="730"/>
      <c r="UZJ295" s="730"/>
      <c r="UZK295" s="730"/>
      <c r="UZL295" s="730"/>
      <c r="UZM295" s="730"/>
      <c r="UZN295" s="730"/>
      <c r="UZO295" s="730"/>
      <c r="UZP295" s="730"/>
      <c r="UZQ295" s="730"/>
      <c r="UZR295" s="730"/>
      <c r="UZS295" s="730"/>
      <c r="UZT295" s="730"/>
      <c r="UZU295" s="730"/>
      <c r="UZV295" s="730"/>
      <c r="UZW295" s="730"/>
      <c r="UZX295" s="730"/>
      <c r="UZY295" s="730"/>
      <c r="UZZ295" s="730"/>
      <c r="VAA295" s="730"/>
      <c r="VAB295" s="730"/>
      <c r="VAC295" s="730"/>
      <c r="VAD295" s="730"/>
      <c r="VAE295" s="730"/>
      <c r="VAF295" s="730"/>
      <c r="VAG295" s="730"/>
      <c r="VAH295" s="730"/>
      <c r="VAI295" s="730"/>
      <c r="VAJ295" s="730"/>
      <c r="VAK295" s="730"/>
      <c r="VAL295" s="730"/>
      <c r="VAM295" s="730"/>
      <c r="VAN295" s="730"/>
      <c r="VAO295" s="730"/>
      <c r="VAP295" s="730"/>
      <c r="VAQ295" s="730"/>
      <c r="VAR295" s="730"/>
      <c r="VAS295" s="730"/>
      <c r="VAT295" s="730"/>
      <c r="VAU295" s="730"/>
      <c r="VAV295" s="730"/>
      <c r="VAW295" s="730"/>
      <c r="VAX295" s="730"/>
      <c r="VAY295" s="730"/>
      <c r="VAZ295" s="730"/>
      <c r="VBA295" s="730"/>
      <c r="VBB295" s="730"/>
      <c r="VBC295" s="730"/>
      <c r="VBD295" s="730"/>
      <c r="VBE295" s="730"/>
      <c r="VBF295" s="730"/>
      <c r="VBG295" s="730"/>
      <c r="VBH295" s="730"/>
      <c r="VBI295" s="730"/>
      <c r="VBJ295" s="730"/>
      <c r="VBK295" s="730"/>
      <c r="VBL295" s="730"/>
      <c r="VBM295" s="730"/>
      <c r="VBN295" s="730"/>
      <c r="VBO295" s="730"/>
      <c r="VBP295" s="730"/>
      <c r="VBQ295" s="730"/>
      <c r="VBR295" s="730"/>
      <c r="VBS295" s="730"/>
      <c r="VBT295" s="730"/>
      <c r="VBU295" s="730"/>
      <c r="VBV295" s="730"/>
      <c r="VBW295" s="730"/>
      <c r="VBX295" s="730"/>
      <c r="VBY295" s="730"/>
      <c r="VBZ295" s="730"/>
      <c r="VCA295" s="730"/>
      <c r="VCB295" s="730"/>
      <c r="VCC295" s="730"/>
      <c r="VCD295" s="730"/>
      <c r="VCE295" s="730"/>
      <c r="VCF295" s="730"/>
      <c r="VCG295" s="730"/>
      <c r="VCH295" s="730"/>
      <c r="VCI295" s="730"/>
      <c r="VCJ295" s="730"/>
      <c r="VCK295" s="730"/>
      <c r="VCL295" s="730"/>
      <c r="VCM295" s="730"/>
      <c r="VCN295" s="730"/>
      <c r="VCO295" s="730"/>
      <c r="VCP295" s="730"/>
      <c r="VCQ295" s="730"/>
      <c r="VCR295" s="730"/>
      <c r="VCS295" s="730"/>
      <c r="VCT295" s="730"/>
      <c r="VCU295" s="730"/>
      <c r="VCV295" s="730"/>
      <c r="VCW295" s="730"/>
      <c r="VCX295" s="730"/>
      <c r="VCY295" s="730"/>
      <c r="VCZ295" s="730"/>
      <c r="VDA295" s="730"/>
      <c r="VDB295" s="730"/>
      <c r="VDC295" s="730"/>
      <c r="VDD295" s="730"/>
      <c r="VDE295" s="730"/>
      <c r="VDF295" s="730"/>
      <c r="VDG295" s="730"/>
      <c r="VDH295" s="730"/>
      <c r="VDI295" s="730"/>
      <c r="VDJ295" s="730"/>
      <c r="VDK295" s="730"/>
      <c r="VDL295" s="730"/>
      <c r="VDM295" s="730"/>
      <c r="VDN295" s="730"/>
      <c r="VDO295" s="730"/>
      <c r="VDP295" s="730"/>
      <c r="VDQ295" s="730"/>
      <c r="VDR295" s="730"/>
      <c r="VDS295" s="730"/>
      <c r="VDT295" s="730"/>
      <c r="VDU295" s="730"/>
      <c r="VDV295" s="730"/>
      <c r="VDW295" s="730"/>
      <c r="VDX295" s="730"/>
      <c r="VDY295" s="730"/>
      <c r="VDZ295" s="730"/>
      <c r="VEA295" s="730"/>
      <c r="VEB295" s="730"/>
      <c r="VEC295" s="730"/>
      <c r="VED295" s="730"/>
      <c r="VEE295" s="730"/>
      <c r="VEF295" s="730"/>
      <c r="VEG295" s="730"/>
      <c r="VEH295" s="730"/>
      <c r="VEI295" s="730"/>
      <c r="VEJ295" s="730"/>
      <c r="VEK295" s="730"/>
      <c r="VEL295" s="730"/>
      <c r="VEM295" s="730"/>
      <c r="VEN295" s="730"/>
      <c r="VEO295" s="730"/>
      <c r="VEP295" s="730"/>
      <c r="VEQ295" s="730"/>
      <c r="VER295" s="730"/>
      <c r="VES295" s="730"/>
      <c r="VET295" s="730"/>
      <c r="VEU295" s="730"/>
      <c r="VEV295" s="730"/>
      <c r="VEW295" s="730"/>
      <c r="VEX295" s="730"/>
      <c r="VEY295" s="730"/>
      <c r="VEZ295" s="730"/>
      <c r="VFA295" s="730"/>
      <c r="VFB295" s="730"/>
      <c r="VFC295" s="730"/>
      <c r="VFD295" s="730"/>
      <c r="VFE295" s="730"/>
      <c r="VFF295" s="730"/>
      <c r="VFG295" s="730"/>
      <c r="VFH295" s="730"/>
      <c r="VFI295" s="730"/>
      <c r="VFJ295" s="730"/>
      <c r="VFK295" s="730"/>
      <c r="VFL295" s="730"/>
      <c r="VFM295" s="730"/>
      <c r="VFN295" s="730"/>
      <c r="VFO295" s="730"/>
      <c r="VFP295" s="730"/>
      <c r="VFQ295" s="730"/>
      <c r="VFR295" s="730"/>
      <c r="VFS295" s="730"/>
      <c r="VFT295" s="730"/>
      <c r="VFU295" s="730"/>
      <c r="VFV295" s="730"/>
      <c r="VFW295" s="730"/>
      <c r="VFX295" s="730"/>
      <c r="VFY295" s="730"/>
      <c r="VFZ295" s="730"/>
      <c r="VGA295" s="730"/>
      <c r="VGB295" s="730"/>
      <c r="VGC295" s="730"/>
      <c r="VGD295" s="730"/>
      <c r="VGE295" s="730"/>
      <c r="VGF295" s="730"/>
      <c r="VGG295" s="730"/>
      <c r="VGH295" s="730"/>
      <c r="VGI295" s="730"/>
      <c r="VGJ295" s="730"/>
      <c r="VGK295" s="730"/>
      <c r="VGL295" s="730"/>
      <c r="VGM295" s="730"/>
      <c r="VGN295" s="730"/>
      <c r="VGO295" s="730"/>
      <c r="VGP295" s="730"/>
      <c r="VGQ295" s="730"/>
      <c r="VGR295" s="730"/>
      <c r="VGS295" s="730"/>
      <c r="VGT295" s="730"/>
      <c r="VGU295" s="730"/>
      <c r="VGV295" s="730"/>
      <c r="VGW295" s="730"/>
      <c r="VGX295" s="730"/>
      <c r="VGY295" s="730"/>
      <c r="VGZ295" s="730"/>
      <c r="VHA295" s="730"/>
      <c r="VHB295" s="730"/>
      <c r="VHC295" s="730"/>
      <c r="VHD295" s="730"/>
      <c r="VHE295" s="730"/>
      <c r="VHF295" s="730"/>
      <c r="VHG295" s="730"/>
      <c r="VHH295" s="730"/>
      <c r="VHI295" s="730"/>
      <c r="VHJ295" s="730"/>
      <c r="VHK295" s="730"/>
      <c r="VHL295" s="730"/>
      <c r="VHM295" s="730"/>
      <c r="VHN295" s="730"/>
      <c r="VHO295" s="730"/>
      <c r="VHP295" s="730"/>
      <c r="VHQ295" s="730"/>
      <c r="VHR295" s="730"/>
      <c r="VHS295" s="730"/>
      <c r="VHT295" s="730"/>
      <c r="VHU295" s="730"/>
      <c r="VHV295" s="730"/>
      <c r="VHW295" s="730"/>
      <c r="VHX295" s="730"/>
      <c r="VHY295" s="730"/>
      <c r="VHZ295" s="730"/>
      <c r="VIA295" s="730"/>
      <c r="VIB295" s="730"/>
      <c r="VIC295" s="730"/>
      <c r="VID295" s="730"/>
      <c r="VIE295" s="730"/>
      <c r="VIF295" s="730"/>
      <c r="VIG295" s="730"/>
      <c r="VIH295" s="730"/>
      <c r="VII295" s="730"/>
      <c r="VIJ295" s="730"/>
      <c r="VIK295" s="730"/>
      <c r="VIL295" s="730"/>
      <c r="VIM295" s="730"/>
      <c r="VIN295" s="730"/>
      <c r="VIO295" s="730"/>
      <c r="VIP295" s="730"/>
      <c r="VIQ295" s="730"/>
      <c r="VIR295" s="730"/>
      <c r="VIS295" s="730"/>
      <c r="VIT295" s="730"/>
      <c r="VIU295" s="730"/>
      <c r="VIV295" s="730"/>
      <c r="VIW295" s="730"/>
      <c r="VIX295" s="730"/>
      <c r="VIY295" s="730"/>
      <c r="VIZ295" s="730"/>
      <c r="VJA295" s="730"/>
      <c r="VJB295" s="730"/>
      <c r="VJC295" s="730"/>
      <c r="VJD295" s="730"/>
      <c r="VJE295" s="730"/>
      <c r="VJF295" s="730"/>
      <c r="VJG295" s="730"/>
      <c r="VJH295" s="730"/>
      <c r="VJI295" s="730"/>
      <c r="VJJ295" s="730"/>
      <c r="VJK295" s="730"/>
      <c r="VJL295" s="730"/>
      <c r="VJM295" s="730"/>
      <c r="VJN295" s="730"/>
      <c r="VJO295" s="730"/>
      <c r="VJP295" s="730"/>
      <c r="VJQ295" s="730"/>
      <c r="VJR295" s="730"/>
      <c r="VJS295" s="730"/>
      <c r="VJT295" s="730"/>
      <c r="VJU295" s="730"/>
      <c r="VJV295" s="730"/>
      <c r="VJW295" s="730"/>
      <c r="VJX295" s="730"/>
      <c r="VJY295" s="730"/>
      <c r="VJZ295" s="730"/>
      <c r="VKA295" s="730"/>
      <c r="VKB295" s="730"/>
      <c r="VKC295" s="730"/>
      <c r="VKD295" s="730"/>
      <c r="VKE295" s="730"/>
      <c r="VKF295" s="730"/>
      <c r="VKG295" s="730"/>
      <c r="VKH295" s="730"/>
      <c r="VKI295" s="730"/>
      <c r="VKJ295" s="730"/>
      <c r="VKK295" s="730"/>
      <c r="VKL295" s="730"/>
      <c r="VKM295" s="730"/>
      <c r="VKN295" s="730"/>
      <c r="VKO295" s="730"/>
      <c r="VKP295" s="730"/>
      <c r="VKQ295" s="730"/>
      <c r="VKR295" s="730"/>
      <c r="VKS295" s="730"/>
      <c r="VKT295" s="730"/>
      <c r="VKU295" s="730"/>
      <c r="VKV295" s="730"/>
      <c r="VKW295" s="730"/>
      <c r="VKX295" s="730"/>
      <c r="VKY295" s="730"/>
      <c r="VKZ295" s="730"/>
      <c r="VLA295" s="730"/>
      <c r="VLB295" s="730"/>
      <c r="VLC295" s="730"/>
      <c r="VLD295" s="730"/>
      <c r="VLE295" s="730"/>
      <c r="VLF295" s="730"/>
      <c r="VLG295" s="730"/>
      <c r="VLH295" s="730"/>
      <c r="VLI295" s="730"/>
      <c r="VLJ295" s="730"/>
      <c r="VLK295" s="730"/>
      <c r="VLL295" s="730"/>
      <c r="VLM295" s="730"/>
      <c r="VLN295" s="730"/>
      <c r="VLO295" s="730"/>
      <c r="VLP295" s="730"/>
      <c r="VLQ295" s="730"/>
      <c r="VLR295" s="730"/>
      <c r="VLS295" s="730"/>
      <c r="VLT295" s="730"/>
      <c r="VLU295" s="730"/>
      <c r="VLV295" s="730"/>
      <c r="VLW295" s="730"/>
      <c r="VLX295" s="730"/>
      <c r="VLY295" s="730"/>
      <c r="VLZ295" s="730"/>
      <c r="VMA295" s="730"/>
      <c r="VMB295" s="730"/>
      <c r="VMC295" s="730"/>
      <c r="VMD295" s="730"/>
      <c r="VME295" s="730"/>
      <c r="VMF295" s="730"/>
      <c r="VMG295" s="730"/>
      <c r="VMH295" s="730"/>
      <c r="VMI295" s="730"/>
      <c r="VMJ295" s="730"/>
      <c r="VMK295" s="730"/>
      <c r="VML295" s="730"/>
      <c r="VMM295" s="730"/>
      <c r="VMN295" s="730"/>
      <c r="VMO295" s="730"/>
      <c r="VMP295" s="730"/>
      <c r="VMQ295" s="730"/>
      <c r="VMR295" s="730"/>
      <c r="VMS295" s="730"/>
      <c r="VMT295" s="730"/>
      <c r="VMU295" s="730"/>
      <c r="VMV295" s="730"/>
      <c r="VMW295" s="730"/>
      <c r="VMX295" s="730"/>
      <c r="VMY295" s="730"/>
      <c r="VMZ295" s="730"/>
      <c r="VNA295" s="730"/>
      <c r="VNB295" s="730"/>
      <c r="VNC295" s="730"/>
      <c r="VND295" s="730"/>
      <c r="VNE295" s="730"/>
      <c r="VNF295" s="730"/>
      <c r="VNG295" s="730"/>
      <c r="VNH295" s="730"/>
      <c r="VNI295" s="730"/>
      <c r="VNJ295" s="730"/>
      <c r="VNK295" s="730"/>
      <c r="VNL295" s="730"/>
      <c r="VNM295" s="730"/>
      <c r="VNN295" s="730"/>
      <c r="VNO295" s="730"/>
      <c r="VNP295" s="730"/>
      <c r="VNQ295" s="730"/>
      <c r="VNR295" s="730"/>
      <c r="VNS295" s="730"/>
      <c r="VNT295" s="730"/>
      <c r="VNU295" s="730"/>
      <c r="VNV295" s="730"/>
      <c r="VNW295" s="730"/>
      <c r="VNX295" s="730"/>
      <c r="VNY295" s="730"/>
      <c r="VNZ295" s="730"/>
      <c r="VOA295" s="730"/>
      <c r="VOB295" s="730"/>
      <c r="VOC295" s="730"/>
      <c r="VOD295" s="730"/>
      <c r="VOE295" s="730"/>
      <c r="VOF295" s="730"/>
      <c r="VOG295" s="730"/>
      <c r="VOH295" s="730"/>
      <c r="VOI295" s="730"/>
      <c r="VOJ295" s="730"/>
      <c r="VOK295" s="730"/>
      <c r="VOL295" s="730"/>
      <c r="VOM295" s="730"/>
      <c r="VON295" s="730"/>
      <c r="VOO295" s="730"/>
      <c r="VOP295" s="730"/>
      <c r="VOQ295" s="730"/>
      <c r="VOR295" s="730"/>
      <c r="VOS295" s="730"/>
      <c r="VOT295" s="730"/>
      <c r="VOU295" s="730"/>
      <c r="VOV295" s="730"/>
      <c r="VOW295" s="730"/>
      <c r="VOX295" s="730"/>
      <c r="VOY295" s="730"/>
      <c r="VOZ295" s="730"/>
      <c r="VPA295" s="730"/>
      <c r="VPB295" s="730"/>
      <c r="VPC295" s="730"/>
      <c r="VPD295" s="730"/>
      <c r="VPE295" s="730"/>
      <c r="VPF295" s="730"/>
      <c r="VPG295" s="730"/>
      <c r="VPH295" s="730"/>
      <c r="VPI295" s="730"/>
      <c r="VPJ295" s="730"/>
      <c r="VPK295" s="730"/>
      <c r="VPL295" s="730"/>
      <c r="VPM295" s="730"/>
      <c r="VPN295" s="730"/>
      <c r="VPO295" s="730"/>
      <c r="VPP295" s="730"/>
      <c r="VPQ295" s="730"/>
      <c r="VPR295" s="730"/>
      <c r="VPS295" s="730"/>
      <c r="VPT295" s="730"/>
      <c r="VPU295" s="730"/>
      <c r="VPV295" s="730"/>
      <c r="VPW295" s="730"/>
      <c r="VPX295" s="730"/>
      <c r="VPY295" s="730"/>
      <c r="VPZ295" s="730"/>
      <c r="VQA295" s="730"/>
      <c r="VQB295" s="730"/>
      <c r="VQC295" s="730"/>
      <c r="VQD295" s="730"/>
      <c r="VQE295" s="730"/>
      <c r="VQF295" s="730"/>
      <c r="VQG295" s="730"/>
      <c r="VQH295" s="730"/>
      <c r="VQI295" s="730"/>
      <c r="VQJ295" s="730"/>
      <c r="VQK295" s="730"/>
      <c r="VQL295" s="730"/>
      <c r="VQM295" s="730"/>
      <c r="VQN295" s="730"/>
      <c r="VQO295" s="730"/>
      <c r="VQP295" s="730"/>
      <c r="VQQ295" s="730"/>
      <c r="VQR295" s="730"/>
      <c r="VQS295" s="730"/>
      <c r="VQT295" s="730"/>
      <c r="VQU295" s="730"/>
      <c r="VQV295" s="730"/>
      <c r="VQW295" s="730"/>
      <c r="VQX295" s="730"/>
      <c r="VQY295" s="730"/>
      <c r="VQZ295" s="730"/>
      <c r="VRA295" s="730"/>
      <c r="VRB295" s="730"/>
      <c r="VRC295" s="730"/>
      <c r="VRD295" s="730"/>
      <c r="VRE295" s="730"/>
      <c r="VRF295" s="730"/>
      <c r="VRG295" s="730"/>
      <c r="VRH295" s="730"/>
      <c r="VRI295" s="730"/>
      <c r="VRJ295" s="730"/>
      <c r="VRK295" s="730"/>
      <c r="VRL295" s="730"/>
      <c r="VRM295" s="730"/>
      <c r="VRN295" s="730"/>
      <c r="VRO295" s="730"/>
      <c r="VRP295" s="730"/>
      <c r="VRQ295" s="730"/>
      <c r="VRR295" s="730"/>
      <c r="VRS295" s="730"/>
      <c r="VRT295" s="730"/>
      <c r="VRU295" s="730"/>
      <c r="VRV295" s="730"/>
      <c r="VRW295" s="730"/>
      <c r="VRX295" s="730"/>
      <c r="VRY295" s="730"/>
      <c r="VRZ295" s="730"/>
      <c r="VSA295" s="730"/>
      <c r="VSB295" s="730"/>
      <c r="VSC295" s="730"/>
      <c r="VSD295" s="730"/>
      <c r="VSE295" s="730"/>
      <c r="VSF295" s="730"/>
      <c r="VSG295" s="730"/>
      <c r="VSH295" s="730"/>
      <c r="VSI295" s="730"/>
      <c r="VSJ295" s="730"/>
      <c r="VSK295" s="730"/>
      <c r="VSL295" s="730"/>
      <c r="VSM295" s="730"/>
      <c r="VSN295" s="730"/>
      <c r="VSO295" s="730"/>
      <c r="VSP295" s="730"/>
      <c r="VSQ295" s="730"/>
      <c r="VSR295" s="730"/>
      <c r="VSS295" s="730"/>
      <c r="VST295" s="730"/>
      <c r="VSU295" s="730"/>
      <c r="VSV295" s="730"/>
      <c r="VSW295" s="730"/>
      <c r="VSX295" s="730"/>
      <c r="VSY295" s="730"/>
      <c r="VSZ295" s="730"/>
      <c r="VTA295" s="730"/>
      <c r="VTB295" s="730"/>
      <c r="VTC295" s="730"/>
      <c r="VTD295" s="730"/>
      <c r="VTE295" s="730"/>
      <c r="VTF295" s="730"/>
      <c r="VTG295" s="730"/>
      <c r="VTH295" s="730"/>
      <c r="VTI295" s="730"/>
      <c r="VTJ295" s="730"/>
      <c r="VTK295" s="730"/>
      <c r="VTL295" s="730"/>
      <c r="VTM295" s="730"/>
      <c r="VTN295" s="730"/>
      <c r="VTO295" s="730"/>
      <c r="VTP295" s="730"/>
      <c r="VTQ295" s="730"/>
      <c r="VTR295" s="730"/>
      <c r="VTS295" s="730"/>
      <c r="VTT295" s="730"/>
      <c r="VTU295" s="730"/>
      <c r="VTV295" s="730"/>
      <c r="VTW295" s="730"/>
      <c r="VTX295" s="730"/>
      <c r="VTY295" s="730"/>
      <c r="VTZ295" s="730"/>
      <c r="VUA295" s="730"/>
      <c r="VUB295" s="730"/>
      <c r="VUC295" s="730"/>
      <c r="VUD295" s="730"/>
      <c r="VUE295" s="730"/>
      <c r="VUF295" s="730"/>
      <c r="VUG295" s="730"/>
      <c r="VUH295" s="730"/>
      <c r="VUI295" s="730"/>
      <c r="VUJ295" s="730"/>
      <c r="VUK295" s="730"/>
      <c r="VUL295" s="730"/>
      <c r="VUM295" s="730"/>
      <c r="VUN295" s="730"/>
      <c r="VUO295" s="730"/>
      <c r="VUP295" s="730"/>
      <c r="VUQ295" s="730"/>
      <c r="VUR295" s="730"/>
      <c r="VUS295" s="730"/>
      <c r="VUT295" s="730"/>
      <c r="VUU295" s="730"/>
      <c r="VUV295" s="730"/>
      <c r="VUW295" s="730"/>
      <c r="VUX295" s="730"/>
      <c r="VUY295" s="730"/>
      <c r="VUZ295" s="730"/>
      <c r="VVA295" s="730"/>
      <c r="VVB295" s="730"/>
      <c r="VVC295" s="730"/>
      <c r="VVD295" s="730"/>
      <c r="VVE295" s="730"/>
      <c r="VVF295" s="730"/>
      <c r="VVG295" s="730"/>
      <c r="VVH295" s="730"/>
      <c r="VVI295" s="730"/>
      <c r="VVJ295" s="730"/>
      <c r="VVK295" s="730"/>
      <c r="VVL295" s="730"/>
      <c r="VVM295" s="730"/>
      <c r="VVN295" s="730"/>
      <c r="VVO295" s="730"/>
      <c r="VVP295" s="730"/>
      <c r="VVQ295" s="730"/>
      <c r="VVR295" s="730"/>
      <c r="VVS295" s="730"/>
      <c r="VVT295" s="730"/>
      <c r="VVU295" s="730"/>
      <c r="VVV295" s="730"/>
      <c r="VVW295" s="730"/>
      <c r="VVX295" s="730"/>
      <c r="VVY295" s="730"/>
      <c r="VVZ295" s="730"/>
      <c r="VWA295" s="730"/>
      <c r="VWB295" s="730"/>
      <c r="VWC295" s="730"/>
      <c r="VWD295" s="730"/>
      <c r="VWE295" s="730"/>
      <c r="VWF295" s="730"/>
      <c r="VWG295" s="730"/>
      <c r="VWH295" s="730"/>
      <c r="VWI295" s="730"/>
      <c r="VWJ295" s="730"/>
      <c r="VWK295" s="730"/>
      <c r="VWL295" s="730"/>
      <c r="VWM295" s="730"/>
      <c r="VWN295" s="730"/>
      <c r="VWO295" s="730"/>
      <c r="VWP295" s="730"/>
      <c r="VWQ295" s="730"/>
      <c r="VWR295" s="730"/>
      <c r="VWS295" s="730"/>
      <c r="VWT295" s="730"/>
      <c r="VWU295" s="730"/>
      <c r="VWV295" s="730"/>
      <c r="VWW295" s="730"/>
      <c r="VWX295" s="730"/>
      <c r="VWY295" s="730"/>
      <c r="VWZ295" s="730"/>
      <c r="VXA295" s="730"/>
      <c r="VXB295" s="730"/>
      <c r="VXC295" s="730"/>
      <c r="VXD295" s="730"/>
      <c r="VXE295" s="730"/>
      <c r="VXF295" s="730"/>
      <c r="VXG295" s="730"/>
      <c r="VXH295" s="730"/>
      <c r="VXI295" s="730"/>
      <c r="VXJ295" s="730"/>
      <c r="VXK295" s="730"/>
      <c r="VXL295" s="730"/>
      <c r="VXM295" s="730"/>
      <c r="VXN295" s="730"/>
      <c r="VXO295" s="730"/>
      <c r="VXP295" s="730"/>
      <c r="VXQ295" s="730"/>
      <c r="VXR295" s="730"/>
      <c r="VXS295" s="730"/>
      <c r="VXT295" s="730"/>
      <c r="VXU295" s="730"/>
      <c r="VXV295" s="730"/>
      <c r="VXW295" s="730"/>
      <c r="VXX295" s="730"/>
      <c r="VXY295" s="730"/>
      <c r="VXZ295" s="730"/>
      <c r="VYA295" s="730"/>
      <c r="VYB295" s="730"/>
      <c r="VYC295" s="730"/>
      <c r="VYD295" s="730"/>
      <c r="VYE295" s="730"/>
      <c r="VYF295" s="730"/>
      <c r="VYG295" s="730"/>
      <c r="VYH295" s="730"/>
      <c r="VYI295" s="730"/>
      <c r="VYJ295" s="730"/>
      <c r="VYK295" s="730"/>
      <c r="VYL295" s="730"/>
      <c r="VYM295" s="730"/>
      <c r="VYN295" s="730"/>
      <c r="VYO295" s="730"/>
      <c r="VYP295" s="730"/>
      <c r="VYQ295" s="730"/>
      <c r="VYR295" s="730"/>
      <c r="VYS295" s="730"/>
      <c r="VYT295" s="730"/>
      <c r="VYU295" s="730"/>
      <c r="VYV295" s="730"/>
      <c r="VYW295" s="730"/>
      <c r="VYX295" s="730"/>
      <c r="VYY295" s="730"/>
      <c r="VYZ295" s="730"/>
      <c r="VZA295" s="730"/>
      <c r="VZB295" s="730"/>
      <c r="VZC295" s="730"/>
      <c r="VZD295" s="730"/>
      <c r="VZE295" s="730"/>
      <c r="VZF295" s="730"/>
      <c r="VZG295" s="730"/>
      <c r="VZH295" s="730"/>
      <c r="VZI295" s="730"/>
      <c r="VZJ295" s="730"/>
      <c r="VZK295" s="730"/>
      <c r="VZL295" s="730"/>
      <c r="VZM295" s="730"/>
      <c r="VZN295" s="730"/>
      <c r="VZO295" s="730"/>
      <c r="VZP295" s="730"/>
      <c r="VZQ295" s="730"/>
      <c r="VZR295" s="730"/>
      <c r="VZS295" s="730"/>
      <c r="VZT295" s="730"/>
      <c r="VZU295" s="730"/>
      <c r="VZV295" s="730"/>
      <c r="VZW295" s="730"/>
      <c r="VZX295" s="730"/>
      <c r="VZY295" s="730"/>
      <c r="VZZ295" s="730"/>
      <c r="WAA295" s="730"/>
      <c r="WAB295" s="730"/>
      <c r="WAC295" s="730"/>
      <c r="WAD295" s="730"/>
      <c r="WAE295" s="730"/>
      <c r="WAF295" s="730"/>
      <c r="WAG295" s="730"/>
      <c r="WAH295" s="730"/>
      <c r="WAI295" s="730"/>
      <c r="WAJ295" s="730"/>
      <c r="WAK295" s="730"/>
      <c r="WAL295" s="730"/>
      <c r="WAM295" s="730"/>
      <c r="WAN295" s="730"/>
      <c r="WAO295" s="730"/>
      <c r="WAP295" s="730"/>
      <c r="WAQ295" s="730"/>
      <c r="WAR295" s="730"/>
      <c r="WAS295" s="730"/>
      <c r="WAT295" s="730"/>
      <c r="WAU295" s="730"/>
      <c r="WAV295" s="730"/>
      <c r="WAW295" s="730"/>
      <c r="WAX295" s="730"/>
      <c r="WAY295" s="730"/>
      <c r="WAZ295" s="730"/>
      <c r="WBA295" s="730"/>
      <c r="WBB295" s="730"/>
      <c r="WBC295" s="730"/>
      <c r="WBD295" s="730"/>
      <c r="WBE295" s="730"/>
      <c r="WBF295" s="730"/>
      <c r="WBG295" s="730"/>
      <c r="WBH295" s="730"/>
      <c r="WBI295" s="730"/>
      <c r="WBJ295" s="730"/>
      <c r="WBK295" s="730"/>
      <c r="WBL295" s="730"/>
      <c r="WBM295" s="730"/>
      <c r="WBN295" s="730"/>
      <c r="WBO295" s="730"/>
      <c r="WBP295" s="730"/>
      <c r="WBQ295" s="730"/>
      <c r="WBR295" s="730"/>
      <c r="WBS295" s="730"/>
      <c r="WBT295" s="730"/>
      <c r="WBU295" s="730"/>
      <c r="WBV295" s="730"/>
      <c r="WBW295" s="730"/>
      <c r="WBX295" s="730"/>
      <c r="WBY295" s="730"/>
      <c r="WBZ295" s="730"/>
      <c r="WCA295" s="730"/>
      <c r="WCB295" s="730"/>
      <c r="WCC295" s="730"/>
      <c r="WCD295" s="730"/>
      <c r="WCE295" s="730"/>
      <c r="WCF295" s="730"/>
      <c r="WCG295" s="730"/>
      <c r="WCH295" s="730"/>
      <c r="WCI295" s="730"/>
      <c r="WCJ295" s="730"/>
      <c r="WCK295" s="730"/>
      <c r="WCL295" s="730"/>
      <c r="WCM295" s="730"/>
      <c r="WCN295" s="730"/>
      <c r="WCO295" s="730"/>
      <c r="WCP295" s="730"/>
      <c r="WCQ295" s="730"/>
      <c r="WCR295" s="730"/>
      <c r="WCS295" s="730"/>
      <c r="WCT295" s="730"/>
      <c r="WCU295" s="730"/>
      <c r="WCV295" s="730"/>
      <c r="WCW295" s="730"/>
      <c r="WCX295" s="730"/>
      <c r="WCY295" s="730"/>
      <c r="WCZ295" s="730"/>
      <c r="WDA295" s="730"/>
      <c r="WDB295" s="730"/>
      <c r="WDC295" s="730"/>
      <c r="WDD295" s="730"/>
      <c r="WDE295" s="730"/>
      <c r="WDF295" s="730"/>
      <c r="WDG295" s="730"/>
      <c r="WDH295" s="730"/>
      <c r="WDI295" s="730"/>
      <c r="WDJ295" s="730"/>
      <c r="WDK295" s="730"/>
      <c r="WDL295" s="730"/>
      <c r="WDM295" s="730"/>
      <c r="WDN295" s="730"/>
      <c r="WDO295" s="730"/>
      <c r="WDP295" s="730"/>
      <c r="WDQ295" s="730"/>
      <c r="WDR295" s="730"/>
      <c r="WDS295" s="730"/>
      <c r="WDT295" s="730"/>
      <c r="WDU295" s="730"/>
      <c r="WDV295" s="730"/>
      <c r="WDW295" s="730"/>
      <c r="WDX295" s="730"/>
      <c r="WDY295" s="730"/>
      <c r="WDZ295" s="730"/>
      <c r="WEA295" s="730"/>
      <c r="WEB295" s="730"/>
      <c r="WEC295" s="730"/>
      <c r="WED295" s="730"/>
      <c r="WEE295" s="730"/>
      <c r="WEF295" s="730"/>
      <c r="WEG295" s="730"/>
      <c r="WEH295" s="730"/>
      <c r="WEI295" s="730"/>
      <c r="WEJ295" s="730"/>
      <c r="WEK295" s="730"/>
      <c r="WEL295" s="730"/>
      <c r="WEM295" s="730"/>
      <c r="WEN295" s="730"/>
      <c r="WEO295" s="730"/>
      <c r="WEP295" s="730"/>
      <c r="WEQ295" s="730"/>
      <c r="WER295" s="730"/>
      <c r="WES295" s="730"/>
      <c r="WET295" s="730"/>
      <c r="WEU295" s="730"/>
      <c r="WEV295" s="730"/>
      <c r="WEW295" s="730"/>
      <c r="WEX295" s="730"/>
      <c r="WEY295" s="730"/>
      <c r="WEZ295" s="730"/>
      <c r="WFA295" s="730"/>
      <c r="WFB295" s="730"/>
      <c r="WFC295" s="730"/>
      <c r="WFD295" s="730"/>
      <c r="WFE295" s="730"/>
      <c r="WFF295" s="730"/>
      <c r="WFG295" s="730"/>
      <c r="WFH295" s="730"/>
      <c r="WFI295" s="730"/>
      <c r="WFJ295" s="730"/>
      <c r="WFK295" s="730"/>
      <c r="WFL295" s="730"/>
      <c r="WFM295" s="730"/>
      <c r="WFN295" s="730"/>
      <c r="WFO295" s="730"/>
      <c r="WFP295" s="730"/>
      <c r="WFQ295" s="730"/>
      <c r="WFR295" s="730"/>
      <c r="WFS295" s="730"/>
      <c r="WFT295" s="730"/>
      <c r="WFU295" s="730"/>
      <c r="WFV295" s="730"/>
      <c r="WFW295" s="730"/>
      <c r="WFX295" s="730"/>
      <c r="WFY295" s="730"/>
      <c r="WFZ295" s="730"/>
      <c r="WGA295" s="730"/>
      <c r="WGB295" s="730"/>
      <c r="WGC295" s="730"/>
      <c r="WGD295" s="730"/>
      <c r="WGE295" s="730"/>
      <c r="WGF295" s="730"/>
      <c r="WGG295" s="730"/>
      <c r="WGH295" s="730"/>
      <c r="WGI295" s="730"/>
      <c r="WGJ295" s="730"/>
      <c r="WGK295" s="730"/>
      <c r="WGL295" s="730"/>
      <c r="WGM295" s="730"/>
      <c r="WGN295" s="730"/>
      <c r="WGO295" s="730"/>
      <c r="WGP295" s="730"/>
      <c r="WGQ295" s="730"/>
      <c r="WGR295" s="730"/>
      <c r="WGS295" s="730"/>
      <c r="WGT295" s="730"/>
      <c r="WGU295" s="730"/>
      <c r="WGV295" s="730"/>
      <c r="WGW295" s="730"/>
      <c r="WGX295" s="730"/>
      <c r="WGY295" s="730"/>
      <c r="WGZ295" s="730"/>
      <c r="WHA295" s="730"/>
      <c r="WHB295" s="730"/>
      <c r="WHC295" s="730"/>
      <c r="WHD295" s="730"/>
      <c r="WHE295" s="730"/>
      <c r="WHF295" s="730"/>
      <c r="WHG295" s="730"/>
      <c r="WHH295" s="730"/>
      <c r="WHI295" s="730"/>
      <c r="WHJ295" s="730"/>
      <c r="WHK295" s="730"/>
      <c r="WHL295" s="730"/>
      <c r="WHM295" s="730"/>
      <c r="WHN295" s="730"/>
      <c r="WHO295" s="730"/>
      <c r="WHP295" s="730"/>
      <c r="WHQ295" s="730"/>
      <c r="WHR295" s="730"/>
      <c r="WHS295" s="730"/>
      <c r="WHT295" s="730"/>
      <c r="WHU295" s="730"/>
      <c r="WHV295" s="730"/>
      <c r="WHW295" s="730"/>
      <c r="WHX295" s="730"/>
      <c r="WHY295" s="730"/>
      <c r="WHZ295" s="730"/>
      <c r="WIA295" s="730"/>
      <c r="WIB295" s="730"/>
      <c r="WIC295" s="730"/>
      <c r="WID295" s="730"/>
      <c r="WIE295" s="730"/>
      <c r="WIF295" s="730"/>
      <c r="WIG295" s="730"/>
      <c r="WIH295" s="730"/>
      <c r="WII295" s="730"/>
      <c r="WIJ295" s="730"/>
      <c r="WIK295" s="730"/>
      <c r="WIL295" s="730"/>
      <c r="WIM295" s="730"/>
      <c r="WIN295" s="730"/>
      <c r="WIO295" s="730"/>
      <c r="WIP295" s="730"/>
      <c r="WIQ295" s="730"/>
      <c r="WIR295" s="730"/>
      <c r="WIS295" s="730"/>
      <c r="WIT295" s="730"/>
      <c r="WIU295" s="730"/>
      <c r="WIV295" s="730"/>
      <c r="WIW295" s="730"/>
      <c r="WIX295" s="730"/>
      <c r="WIY295" s="730"/>
      <c r="WIZ295" s="730"/>
      <c r="WJA295" s="730"/>
      <c r="WJB295" s="730"/>
      <c r="WJC295" s="730"/>
      <c r="WJD295" s="730"/>
      <c r="WJE295" s="730"/>
      <c r="WJF295" s="730"/>
      <c r="WJG295" s="730"/>
      <c r="WJH295" s="730"/>
      <c r="WJI295" s="730"/>
      <c r="WJJ295" s="730"/>
      <c r="WJK295" s="730"/>
      <c r="WJL295" s="730"/>
      <c r="WJM295" s="730"/>
      <c r="WJN295" s="730"/>
      <c r="WJO295" s="730"/>
      <c r="WJP295" s="730"/>
      <c r="WJQ295" s="730"/>
      <c r="WJR295" s="730"/>
      <c r="WJS295" s="730"/>
      <c r="WJT295" s="730"/>
      <c r="WJU295" s="730"/>
      <c r="WJV295" s="730"/>
      <c r="WJW295" s="730"/>
      <c r="WJX295" s="730"/>
      <c r="WJY295" s="730"/>
      <c r="WJZ295" s="730"/>
      <c r="WKA295" s="730"/>
      <c r="WKB295" s="730"/>
      <c r="WKC295" s="730"/>
      <c r="WKD295" s="730"/>
      <c r="WKE295" s="730"/>
      <c r="WKF295" s="730"/>
      <c r="WKG295" s="730"/>
      <c r="WKH295" s="730"/>
      <c r="WKI295" s="730"/>
      <c r="WKJ295" s="730"/>
      <c r="WKK295" s="730"/>
      <c r="WKL295" s="730"/>
      <c r="WKM295" s="730"/>
      <c r="WKN295" s="730"/>
      <c r="WKO295" s="730"/>
      <c r="WKP295" s="730"/>
      <c r="WKQ295" s="730"/>
      <c r="WKR295" s="730"/>
      <c r="WKS295" s="730"/>
      <c r="WKT295" s="730"/>
      <c r="WKU295" s="730"/>
      <c r="WKV295" s="730"/>
      <c r="WKW295" s="730"/>
      <c r="WKX295" s="730"/>
      <c r="WKY295" s="730"/>
      <c r="WKZ295" s="730"/>
      <c r="WLA295" s="730"/>
      <c r="WLB295" s="730"/>
      <c r="WLC295" s="730"/>
      <c r="WLD295" s="730"/>
      <c r="WLE295" s="730"/>
      <c r="WLF295" s="730"/>
      <c r="WLG295" s="730"/>
      <c r="WLH295" s="730"/>
      <c r="WLI295" s="730"/>
      <c r="WLJ295" s="730"/>
      <c r="WLK295" s="730"/>
      <c r="WLL295" s="730"/>
      <c r="WLM295" s="730"/>
      <c r="WLN295" s="730"/>
      <c r="WLO295" s="730"/>
      <c r="WLP295" s="730"/>
      <c r="WLQ295" s="730"/>
      <c r="WLR295" s="730"/>
      <c r="WLS295" s="730"/>
      <c r="WLT295" s="730"/>
      <c r="WLU295" s="730"/>
      <c r="WLV295" s="730"/>
      <c r="WLW295" s="730"/>
      <c r="WLX295" s="730"/>
      <c r="WLY295" s="730"/>
      <c r="WLZ295" s="730"/>
      <c r="WMA295" s="730"/>
      <c r="WMB295" s="730"/>
      <c r="WMC295" s="730"/>
      <c r="WMD295" s="730"/>
      <c r="WME295" s="730"/>
      <c r="WMF295" s="730"/>
      <c r="WMG295" s="730"/>
      <c r="WMH295" s="730"/>
      <c r="WMI295" s="730"/>
      <c r="WMJ295" s="730"/>
      <c r="WMK295" s="730"/>
      <c r="WML295" s="730"/>
      <c r="WMM295" s="730"/>
      <c r="WMN295" s="730"/>
      <c r="WMO295" s="730"/>
      <c r="WMP295" s="730"/>
      <c r="WMQ295" s="730"/>
      <c r="WMR295" s="730"/>
      <c r="WMS295" s="730"/>
      <c r="WMT295" s="730"/>
      <c r="WMU295" s="730"/>
      <c r="WMV295" s="730"/>
      <c r="WMW295" s="730"/>
      <c r="WMX295" s="730"/>
      <c r="WMY295" s="730"/>
      <c r="WMZ295" s="730"/>
      <c r="WNA295" s="730"/>
      <c r="WNB295" s="730"/>
      <c r="WNC295" s="730"/>
      <c r="WND295" s="730"/>
      <c r="WNE295" s="730"/>
      <c r="WNF295" s="730"/>
      <c r="WNG295" s="730"/>
      <c r="WNH295" s="730"/>
      <c r="WNI295" s="730"/>
      <c r="WNJ295" s="730"/>
      <c r="WNK295" s="730"/>
      <c r="WNL295" s="730"/>
      <c r="WNM295" s="730"/>
      <c r="WNN295" s="730"/>
      <c r="WNO295" s="730"/>
      <c r="WNP295" s="730"/>
      <c r="WNQ295" s="730"/>
      <c r="WNR295" s="730"/>
      <c r="WNS295" s="730"/>
      <c r="WNT295" s="730"/>
      <c r="WNU295" s="730"/>
      <c r="WNV295" s="730"/>
      <c r="WNW295" s="730"/>
      <c r="WNX295" s="730"/>
      <c r="WNY295" s="730"/>
      <c r="WNZ295" s="730"/>
      <c r="WOA295" s="730"/>
      <c r="WOB295" s="730"/>
      <c r="WOC295" s="730"/>
      <c r="WOD295" s="730"/>
      <c r="WOE295" s="730"/>
      <c r="WOF295" s="730"/>
      <c r="WOG295" s="730"/>
      <c r="WOH295" s="730"/>
      <c r="WOI295" s="730"/>
      <c r="WOJ295" s="730"/>
      <c r="WOK295" s="730"/>
      <c r="WOL295" s="730"/>
      <c r="WOM295" s="730"/>
      <c r="WON295" s="730"/>
      <c r="WOO295" s="730"/>
      <c r="WOP295" s="730"/>
      <c r="WOQ295" s="730"/>
      <c r="WOR295" s="730"/>
      <c r="WOS295" s="730"/>
      <c r="WOT295" s="730"/>
      <c r="WOU295" s="730"/>
      <c r="WOV295" s="730"/>
      <c r="WOW295" s="730"/>
      <c r="WOX295" s="730"/>
      <c r="WOY295" s="730"/>
      <c r="WOZ295" s="730"/>
      <c r="WPA295" s="730"/>
      <c r="WPB295" s="730"/>
      <c r="WPC295" s="730"/>
      <c r="WPD295" s="730"/>
      <c r="WPE295" s="730"/>
      <c r="WPF295" s="730"/>
      <c r="WPG295" s="730"/>
      <c r="WPH295" s="730"/>
      <c r="WPI295" s="730"/>
      <c r="WPJ295" s="730"/>
      <c r="WPK295" s="730"/>
      <c r="WPL295" s="730"/>
      <c r="WPM295" s="730"/>
      <c r="WPN295" s="730"/>
      <c r="WPO295" s="730"/>
      <c r="WPP295" s="730"/>
      <c r="WPQ295" s="730"/>
      <c r="WPR295" s="730"/>
      <c r="WPS295" s="730"/>
      <c r="WPT295" s="730"/>
      <c r="WPU295" s="730"/>
      <c r="WPV295" s="730"/>
      <c r="WPW295" s="730"/>
      <c r="WPX295" s="730"/>
      <c r="WPY295" s="730"/>
      <c r="WPZ295" s="730"/>
      <c r="WQA295" s="730"/>
      <c r="WQB295" s="730"/>
      <c r="WQC295" s="730"/>
      <c r="WQD295" s="730"/>
      <c r="WQE295" s="730"/>
      <c r="WQF295" s="730"/>
      <c r="WQG295" s="730"/>
      <c r="WQH295" s="730"/>
      <c r="WQI295" s="730"/>
      <c r="WQJ295" s="730"/>
      <c r="WQK295" s="730"/>
      <c r="WQL295" s="730"/>
      <c r="WQM295" s="730"/>
      <c r="WQN295" s="730"/>
      <c r="WQO295" s="730"/>
      <c r="WQP295" s="730"/>
      <c r="WQQ295" s="730"/>
      <c r="WQR295" s="730"/>
      <c r="WQS295" s="730"/>
      <c r="WQT295" s="730"/>
      <c r="WQU295" s="730"/>
      <c r="WQV295" s="730"/>
      <c r="WQW295" s="730"/>
      <c r="WQX295" s="730"/>
      <c r="WQY295" s="730"/>
      <c r="WQZ295" s="730"/>
      <c r="WRA295" s="730"/>
      <c r="WRB295" s="730"/>
      <c r="WRC295" s="730"/>
      <c r="WRD295" s="730"/>
      <c r="WRE295" s="730"/>
      <c r="WRF295" s="730"/>
      <c r="WRG295" s="730"/>
      <c r="WRH295" s="730"/>
      <c r="WRI295" s="730"/>
      <c r="WRJ295" s="730"/>
      <c r="WRK295" s="730"/>
      <c r="WRL295" s="730"/>
      <c r="WRM295" s="730"/>
      <c r="WRN295" s="730"/>
      <c r="WRO295" s="730"/>
      <c r="WRP295" s="730"/>
      <c r="WRQ295" s="730"/>
      <c r="WRR295" s="730"/>
      <c r="WRS295" s="730"/>
      <c r="WRT295" s="730"/>
      <c r="WRU295" s="730"/>
      <c r="WRV295" s="730"/>
      <c r="WRW295" s="730"/>
      <c r="WRX295" s="730"/>
      <c r="WRY295" s="730"/>
      <c r="WRZ295" s="730"/>
      <c r="WSA295" s="730"/>
      <c r="WSB295" s="730"/>
      <c r="WSC295" s="730"/>
      <c r="WSD295" s="730"/>
      <c r="WSE295" s="730"/>
      <c r="WSF295" s="730"/>
      <c r="WSG295" s="730"/>
      <c r="WSH295" s="730"/>
      <c r="WSI295" s="730"/>
      <c r="WSJ295" s="730"/>
      <c r="WSK295" s="730"/>
      <c r="WSL295" s="730"/>
      <c r="WSM295" s="730"/>
      <c r="WSN295" s="730"/>
      <c r="WSO295" s="730"/>
      <c r="WSP295" s="730"/>
      <c r="WSQ295" s="730"/>
      <c r="WSR295" s="730"/>
      <c r="WSS295" s="730"/>
      <c r="WST295" s="730"/>
      <c r="WSU295" s="730"/>
      <c r="WSV295" s="730"/>
      <c r="WSW295" s="730"/>
      <c r="WSX295" s="730"/>
      <c r="WSY295" s="730"/>
      <c r="WSZ295" s="730"/>
      <c r="WTA295" s="730"/>
      <c r="WTB295" s="730"/>
      <c r="WTC295" s="730"/>
      <c r="WTD295" s="730"/>
      <c r="WTE295" s="730"/>
      <c r="WTF295" s="730"/>
      <c r="WTG295" s="730"/>
      <c r="WTH295" s="730"/>
      <c r="WTI295" s="730"/>
      <c r="WTJ295" s="730"/>
      <c r="WTK295" s="730"/>
      <c r="WTL295" s="730"/>
      <c r="WTM295" s="730"/>
      <c r="WTN295" s="730"/>
      <c r="WTO295" s="730"/>
      <c r="WTP295" s="730"/>
      <c r="WTQ295" s="730"/>
      <c r="WTR295" s="730"/>
      <c r="WTS295" s="730"/>
      <c r="WTT295" s="730"/>
      <c r="WTU295" s="730"/>
      <c r="WTV295" s="730"/>
      <c r="WTW295" s="730"/>
      <c r="WTX295" s="730"/>
      <c r="WTY295" s="730"/>
      <c r="WTZ295" s="730"/>
      <c r="WUA295" s="730"/>
      <c r="WUB295" s="730"/>
      <c r="WUC295" s="730"/>
      <c r="WUD295" s="730"/>
      <c r="WUE295" s="730"/>
      <c r="WUF295" s="730"/>
      <c r="WUG295" s="730"/>
      <c r="WUH295" s="730"/>
      <c r="WUI295" s="730"/>
      <c r="WUJ295" s="730"/>
      <c r="WUK295" s="730"/>
      <c r="WUL295" s="730"/>
      <c r="WUM295" s="730"/>
      <c r="WUN295" s="730"/>
      <c r="WUO295" s="730"/>
      <c r="WUP295" s="730"/>
      <c r="WUQ295" s="730"/>
      <c r="WUR295" s="730"/>
      <c r="WUS295" s="730"/>
      <c r="WUT295" s="730"/>
      <c r="WUU295" s="730"/>
      <c r="WUV295" s="730"/>
      <c r="WUW295" s="730"/>
      <c r="WUX295" s="730"/>
      <c r="WUY295" s="730"/>
      <c r="WUZ295" s="730"/>
      <c r="WVA295" s="730"/>
      <c r="WVB295" s="730"/>
      <c r="WVC295" s="730"/>
      <c r="WVD295" s="730"/>
      <c r="WVE295" s="730"/>
      <c r="WVF295" s="730"/>
      <c r="WVG295" s="730"/>
      <c r="WVH295" s="730"/>
      <c r="WVI295" s="730"/>
      <c r="WVJ295" s="730"/>
      <c r="WVK295" s="730"/>
      <c r="WVL295" s="730"/>
      <c r="WVM295" s="730"/>
      <c r="WVN295" s="730"/>
      <c r="WVO295" s="730"/>
      <c r="WVP295" s="730"/>
      <c r="WVQ295" s="730"/>
      <c r="WVR295" s="730"/>
      <c r="WVS295" s="730"/>
      <c r="WVT295" s="730"/>
      <c r="WVU295" s="730"/>
      <c r="WVV295" s="730"/>
      <c r="WVW295" s="730"/>
      <c r="WVX295" s="730"/>
      <c r="WVY295" s="730"/>
      <c r="WVZ295" s="730"/>
      <c r="WWA295" s="730"/>
      <c r="WWB295" s="730"/>
      <c r="WWC295" s="730"/>
      <c r="WWD295" s="730"/>
      <c r="WWE295" s="730"/>
      <c r="WWF295" s="730"/>
      <c r="WWG295" s="730"/>
      <c r="WWH295" s="730"/>
      <c r="WWI295" s="730"/>
      <c r="WWJ295" s="730"/>
      <c r="WWK295" s="730"/>
      <c r="WWL295" s="730"/>
      <c r="WWM295" s="730"/>
      <c r="WWN295" s="730"/>
      <c r="WWO295" s="730"/>
      <c r="WWP295" s="730"/>
      <c r="WWQ295" s="730"/>
      <c r="WWR295" s="730"/>
      <c r="WWS295" s="730"/>
      <c r="WWT295" s="730"/>
      <c r="WWU295" s="730"/>
      <c r="WWV295" s="730"/>
      <c r="WWW295" s="730"/>
      <c r="WWX295" s="730"/>
      <c r="WWY295" s="730"/>
      <c r="WWZ295" s="730"/>
      <c r="WXA295" s="730"/>
      <c r="WXB295" s="730"/>
      <c r="WXC295" s="730"/>
      <c r="WXD295" s="730"/>
      <c r="WXE295" s="730"/>
      <c r="WXF295" s="730"/>
      <c r="WXG295" s="730"/>
      <c r="WXH295" s="730"/>
      <c r="WXI295" s="730"/>
      <c r="WXJ295" s="730"/>
      <c r="WXK295" s="730"/>
      <c r="WXL295" s="730"/>
      <c r="WXM295" s="730"/>
      <c r="WXN295" s="730"/>
      <c r="WXO295" s="730"/>
      <c r="WXP295" s="730"/>
      <c r="WXQ295" s="730"/>
      <c r="WXR295" s="730"/>
      <c r="WXS295" s="730"/>
      <c r="WXT295" s="730"/>
      <c r="WXU295" s="730"/>
      <c r="WXV295" s="730"/>
      <c r="WXW295" s="730"/>
      <c r="WXX295" s="730"/>
      <c r="WXY295" s="730"/>
      <c r="WXZ295" s="730"/>
      <c r="WYA295" s="730"/>
      <c r="WYB295" s="730"/>
      <c r="WYC295" s="730"/>
      <c r="WYD295" s="730"/>
      <c r="WYE295" s="730"/>
      <c r="WYF295" s="730"/>
      <c r="WYG295" s="730"/>
      <c r="WYH295" s="730"/>
      <c r="WYI295" s="730"/>
      <c r="WYJ295" s="730"/>
      <c r="WYK295" s="730"/>
      <c r="WYL295" s="730"/>
      <c r="WYM295" s="730"/>
      <c r="WYN295" s="730"/>
      <c r="WYO295" s="730"/>
      <c r="WYP295" s="730"/>
      <c r="WYQ295" s="730"/>
      <c r="WYR295" s="730"/>
      <c r="WYS295" s="730"/>
      <c r="WYT295" s="730"/>
      <c r="WYU295" s="730"/>
      <c r="WYV295" s="730"/>
      <c r="WYW295" s="730"/>
      <c r="WYX295" s="730"/>
      <c r="WYY295" s="730"/>
      <c r="WYZ295" s="730"/>
      <c r="WZA295" s="730"/>
      <c r="WZB295" s="730"/>
      <c r="WZC295" s="730"/>
      <c r="WZD295" s="730"/>
      <c r="WZE295" s="730"/>
      <c r="WZF295" s="730"/>
      <c r="WZG295" s="730"/>
      <c r="WZH295" s="730"/>
      <c r="WZI295" s="730"/>
      <c r="WZJ295" s="730"/>
      <c r="WZK295" s="730"/>
      <c r="WZL295" s="730"/>
      <c r="WZM295" s="730"/>
      <c r="WZN295" s="730"/>
      <c r="WZO295" s="730"/>
      <c r="WZP295" s="730"/>
      <c r="WZQ295" s="730"/>
      <c r="WZR295" s="730"/>
      <c r="WZS295" s="730"/>
      <c r="WZT295" s="730"/>
      <c r="WZU295" s="730"/>
      <c r="WZV295" s="730"/>
      <c r="WZW295" s="730"/>
      <c r="WZX295" s="730"/>
      <c r="WZY295" s="730"/>
      <c r="WZZ295" s="730"/>
      <c r="XAA295" s="730"/>
      <c r="XAB295" s="730"/>
      <c r="XAC295" s="730"/>
      <c r="XAD295" s="730"/>
      <c r="XAE295" s="730"/>
      <c r="XAF295" s="730"/>
      <c r="XAG295" s="730"/>
      <c r="XAH295" s="730"/>
      <c r="XAI295" s="730"/>
      <c r="XAJ295" s="730"/>
      <c r="XAK295" s="730"/>
      <c r="XAL295" s="730"/>
      <c r="XAM295" s="730"/>
      <c r="XAN295" s="730"/>
      <c r="XAO295" s="730"/>
      <c r="XAP295" s="730"/>
      <c r="XAQ295" s="730"/>
      <c r="XAR295" s="730"/>
      <c r="XAS295" s="730"/>
      <c r="XAT295" s="730"/>
      <c r="XAU295" s="730"/>
      <c r="XAV295" s="730"/>
      <c r="XAW295" s="730"/>
      <c r="XAX295" s="730"/>
      <c r="XAY295" s="730"/>
      <c r="XAZ295" s="730"/>
      <c r="XBA295" s="730"/>
      <c r="XBB295" s="730"/>
      <c r="XBC295" s="730"/>
      <c r="XBD295" s="730"/>
      <c r="XBE295" s="730"/>
      <c r="XBF295" s="730"/>
      <c r="XBG295" s="730"/>
      <c r="XBH295" s="730"/>
      <c r="XBI295" s="730"/>
      <c r="XBJ295" s="730"/>
      <c r="XBK295" s="730"/>
      <c r="XBL295" s="730"/>
      <c r="XBM295" s="730"/>
      <c r="XBN295" s="730"/>
      <c r="XBO295" s="730"/>
      <c r="XBP295" s="730"/>
      <c r="XBQ295" s="730"/>
      <c r="XBR295" s="730"/>
      <c r="XBS295" s="730"/>
      <c r="XBT295" s="730"/>
      <c r="XBU295" s="730"/>
      <c r="XBV295" s="730"/>
      <c r="XBW295" s="730"/>
      <c r="XBX295" s="730"/>
      <c r="XBY295" s="730"/>
      <c r="XBZ295" s="730"/>
      <c r="XCA295" s="730"/>
      <c r="XCB295" s="730"/>
      <c r="XCC295" s="730"/>
      <c r="XCD295" s="730"/>
      <c r="XCE295" s="730"/>
      <c r="XCF295" s="730"/>
      <c r="XCG295" s="730"/>
      <c r="XCH295" s="730"/>
      <c r="XCI295" s="730"/>
      <c r="XCJ295" s="730"/>
      <c r="XCK295" s="730"/>
      <c r="XCL295" s="730"/>
      <c r="XCM295" s="730"/>
      <c r="XCN295" s="730"/>
      <c r="XCO295" s="730"/>
      <c r="XCP295" s="730"/>
      <c r="XCQ295" s="730"/>
      <c r="XCR295" s="730"/>
      <c r="XCS295" s="730"/>
      <c r="XCT295" s="730"/>
      <c r="XCU295" s="730"/>
      <c r="XCV295" s="730"/>
      <c r="XCW295" s="730"/>
      <c r="XCX295" s="730"/>
      <c r="XCY295" s="730"/>
      <c r="XCZ295" s="730"/>
      <c r="XDA295" s="730"/>
      <c r="XDB295" s="730"/>
      <c r="XDC295" s="730"/>
      <c r="XDD295" s="730"/>
      <c r="XDE295" s="730"/>
      <c r="XDF295" s="730"/>
      <c r="XDG295" s="730"/>
      <c r="XDH295" s="730"/>
      <c r="XDI295" s="730"/>
      <c r="XDJ295" s="730"/>
      <c r="XDK295" s="730"/>
      <c r="XDL295" s="730"/>
      <c r="XDM295" s="730"/>
      <c r="XDN295" s="730"/>
      <c r="XDO295" s="730"/>
      <c r="XDP295" s="730"/>
      <c r="XDQ295" s="730"/>
      <c r="XDR295" s="730"/>
      <c r="XDS295" s="730"/>
      <c r="XDT295" s="730"/>
      <c r="XDU295" s="730"/>
      <c r="XDV295" s="730"/>
      <c r="XDW295" s="730"/>
      <c r="XDX295" s="730"/>
      <c r="XDY295" s="730"/>
      <c r="XDZ295" s="730"/>
      <c r="XEA295" s="730"/>
      <c r="XEB295" s="730"/>
      <c r="XEC295" s="730"/>
      <c r="XED295" s="730"/>
      <c r="XEE295" s="730"/>
      <c r="XEF295" s="730"/>
      <c r="XEG295" s="730"/>
      <c r="XEH295" s="730"/>
      <c r="XEI295" s="730"/>
      <c r="XEJ295" s="730"/>
      <c r="XEK295" s="730"/>
      <c r="XEL295" s="730"/>
      <c r="XEM295" s="730"/>
      <c r="XEN295" s="730"/>
      <c r="XEO295" s="730"/>
      <c r="XEP295" s="730"/>
      <c r="XEQ295" s="730"/>
      <c r="XER295" s="730"/>
      <c r="XES295" s="730"/>
      <c r="XET295" s="730"/>
      <c r="XEU295" s="730"/>
      <c r="XEV295" s="730"/>
      <c r="XEW295" s="730"/>
      <c r="XEX295" s="730"/>
      <c r="XEY295" s="730"/>
      <c r="XEZ295" s="730"/>
      <c r="XFA295" s="730"/>
    </row>
    <row r="296" spans="1:16381" s="247" customFormat="1" ht="15" customHeight="1" x14ac:dyDescent="0.25">
      <c r="A296" s="812"/>
      <c r="B296" s="348" t="s">
        <v>1671</v>
      </c>
      <c r="C296" s="2003" t="str">
        <f>CONCATENATE('CCR and CVA'!H60, " : ", 'CCR and CVA'!B63)</f>
        <v>Check: Col D Total not calculated due to missing flags in General Info rows 38 and 39 : Total</v>
      </c>
      <c r="D296" s="343"/>
      <c r="E296" s="343"/>
      <c r="F296" s="343"/>
      <c r="G296" s="343"/>
      <c r="H296" s="343"/>
      <c r="I296" s="1044" t="str">
        <f>'CCR and CVA'!H63</f>
        <v/>
      </c>
      <c r="J296" s="340"/>
      <c r="K296" s="730"/>
      <c r="L296" s="730"/>
      <c r="M296" s="730"/>
      <c r="N296" s="730"/>
      <c r="O296" s="730"/>
      <c r="P296" s="730"/>
      <c r="Q296" s="730"/>
      <c r="R296" s="730"/>
      <c r="S296" s="730"/>
      <c r="T296" s="730"/>
      <c r="U296" s="730"/>
      <c r="V296" s="730"/>
      <c r="W296" s="730"/>
      <c r="X296" s="730"/>
      <c r="Y296" s="730"/>
      <c r="Z296" s="730"/>
      <c r="AA296" s="730"/>
      <c r="AB296" s="730"/>
      <c r="AC296" s="730"/>
      <c r="AD296" s="730"/>
      <c r="AE296" s="730"/>
      <c r="AF296" s="730"/>
      <c r="AG296" s="730"/>
      <c r="AH296" s="730"/>
      <c r="AI296" s="730"/>
      <c r="AJ296" s="730"/>
      <c r="AK296" s="730"/>
      <c r="AL296" s="730"/>
      <c r="AM296" s="730"/>
      <c r="AN296" s="811"/>
      <c r="AO296" s="730"/>
      <c r="AP296" s="730"/>
      <c r="AQ296" s="730"/>
      <c r="AR296" s="730"/>
      <c r="AS296" s="730"/>
      <c r="AT296" s="730"/>
      <c r="AU296" s="730"/>
      <c r="AV296" s="730"/>
      <c r="AW296" s="730"/>
      <c r="AX296" s="730"/>
      <c r="AY296" s="730"/>
      <c r="AZ296" s="730"/>
      <c r="BA296" s="730"/>
      <c r="BB296" s="730"/>
      <c r="BC296" s="730"/>
      <c r="BD296" s="730"/>
      <c r="BE296" s="730"/>
      <c r="BF296" s="730"/>
      <c r="BG296" s="730"/>
      <c r="BH296" s="730"/>
      <c r="BI296" s="730"/>
      <c r="BJ296" s="730"/>
      <c r="BK296" s="730"/>
      <c r="BL296" s="730"/>
      <c r="BM296" s="730"/>
      <c r="BN296" s="730"/>
      <c r="BO296" s="730"/>
      <c r="BP296" s="730"/>
      <c r="BQ296" s="730"/>
      <c r="BR296" s="730"/>
      <c r="BS296" s="730"/>
      <c r="BT296" s="730"/>
      <c r="BU296" s="730"/>
      <c r="BV296" s="730"/>
      <c r="BW296" s="730"/>
      <c r="BX296" s="730"/>
      <c r="BY296" s="730"/>
      <c r="BZ296" s="730"/>
      <c r="CA296" s="730"/>
      <c r="CB296" s="730"/>
      <c r="CC296" s="730"/>
      <c r="CD296" s="730"/>
      <c r="CE296" s="730"/>
      <c r="CF296" s="730"/>
      <c r="CG296" s="730"/>
      <c r="CH296" s="730"/>
      <c r="CI296" s="730"/>
      <c r="CJ296" s="730"/>
      <c r="CK296" s="730"/>
      <c r="CL296" s="730"/>
      <c r="CM296" s="730"/>
      <c r="CN296" s="730"/>
      <c r="CO296" s="730"/>
      <c r="CP296" s="730"/>
      <c r="CQ296" s="730"/>
      <c r="CR296" s="730"/>
      <c r="CS296" s="730"/>
      <c r="CT296" s="730"/>
      <c r="CU296" s="730"/>
      <c r="CV296" s="730"/>
      <c r="CW296" s="730"/>
      <c r="CX296" s="730"/>
      <c r="CY296" s="730"/>
      <c r="CZ296" s="730"/>
      <c r="DA296" s="730"/>
      <c r="DB296" s="730"/>
      <c r="DC296" s="730"/>
      <c r="DD296" s="730"/>
      <c r="DE296" s="730"/>
      <c r="DF296" s="730"/>
      <c r="DG296" s="730"/>
      <c r="DH296" s="730"/>
      <c r="DI296" s="730"/>
      <c r="DJ296" s="730"/>
      <c r="DK296" s="730"/>
      <c r="DL296" s="730"/>
      <c r="DM296" s="730"/>
      <c r="DN296" s="730"/>
      <c r="DO296" s="730"/>
      <c r="DP296" s="730"/>
      <c r="DQ296" s="730"/>
      <c r="DR296" s="730"/>
      <c r="DS296" s="730"/>
      <c r="DT296" s="730"/>
      <c r="DU296" s="730"/>
      <c r="DV296" s="730"/>
      <c r="DW296" s="730"/>
      <c r="DX296" s="730"/>
      <c r="DY296" s="730"/>
      <c r="DZ296" s="730"/>
      <c r="EA296" s="730"/>
      <c r="EB296" s="730"/>
      <c r="EC296" s="730"/>
      <c r="ED296" s="730"/>
      <c r="EE296" s="730"/>
      <c r="EF296" s="730"/>
      <c r="EG296" s="730"/>
      <c r="EH296" s="730"/>
      <c r="EI296" s="730"/>
      <c r="EJ296" s="730"/>
      <c r="EK296" s="730"/>
      <c r="EL296" s="730"/>
      <c r="EM296" s="730"/>
      <c r="EN296" s="730"/>
      <c r="EO296" s="730"/>
      <c r="EP296" s="730"/>
      <c r="EQ296" s="730"/>
      <c r="ER296" s="730"/>
      <c r="ES296" s="730"/>
      <c r="ET296" s="730"/>
      <c r="EU296" s="730"/>
      <c r="EV296" s="730"/>
      <c r="EW296" s="730"/>
      <c r="EX296" s="730"/>
      <c r="EY296" s="730"/>
      <c r="EZ296" s="730"/>
      <c r="FA296" s="730"/>
      <c r="FB296" s="730"/>
      <c r="FC296" s="730"/>
      <c r="FD296" s="730"/>
      <c r="FE296" s="730"/>
      <c r="FF296" s="730"/>
      <c r="FG296" s="730"/>
      <c r="FH296" s="730"/>
      <c r="FI296" s="730"/>
      <c r="FJ296" s="730"/>
      <c r="FK296" s="730"/>
      <c r="FL296" s="730"/>
      <c r="FM296" s="730"/>
      <c r="FN296" s="730"/>
      <c r="FO296" s="730"/>
      <c r="FP296" s="730"/>
      <c r="FQ296" s="730"/>
      <c r="FR296" s="730"/>
      <c r="FS296" s="730"/>
      <c r="FT296" s="730"/>
      <c r="FU296" s="730"/>
      <c r="FV296" s="730"/>
      <c r="FW296" s="730"/>
      <c r="FX296" s="730"/>
      <c r="FY296" s="730"/>
      <c r="FZ296" s="730"/>
      <c r="GA296" s="730"/>
      <c r="GB296" s="730"/>
      <c r="GC296" s="730"/>
      <c r="GD296" s="730"/>
      <c r="GE296" s="730"/>
      <c r="GF296" s="730"/>
      <c r="GG296" s="730"/>
      <c r="GH296" s="730"/>
      <c r="GI296" s="730"/>
      <c r="GJ296" s="730"/>
      <c r="GK296" s="730"/>
      <c r="GL296" s="730"/>
      <c r="GM296" s="730"/>
      <c r="GN296" s="730"/>
      <c r="GO296" s="730"/>
      <c r="GP296" s="730"/>
      <c r="GQ296" s="730"/>
      <c r="GR296" s="730"/>
      <c r="GS296" s="730"/>
      <c r="GT296" s="730"/>
      <c r="GU296" s="730"/>
      <c r="GV296" s="730"/>
      <c r="GW296" s="730"/>
      <c r="GX296" s="730"/>
      <c r="GY296" s="730"/>
      <c r="GZ296" s="730"/>
      <c r="HA296" s="730"/>
      <c r="HB296" s="730"/>
      <c r="HC296" s="730"/>
      <c r="HD296" s="730"/>
      <c r="HE296" s="730"/>
      <c r="HF296" s="730"/>
      <c r="HG296" s="730"/>
      <c r="HH296" s="730"/>
      <c r="HI296" s="730"/>
      <c r="HJ296" s="730"/>
      <c r="HK296" s="730"/>
      <c r="HL296" s="730"/>
      <c r="HM296" s="730"/>
      <c r="HN296" s="730"/>
      <c r="HO296" s="730"/>
      <c r="HP296" s="730"/>
      <c r="HQ296" s="730"/>
      <c r="HR296" s="730"/>
      <c r="HS296" s="730"/>
      <c r="HT296" s="730"/>
      <c r="HU296" s="730"/>
      <c r="HV296" s="730"/>
      <c r="HW296" s="730"/>
      <c r="HX296" s="730"/>
      <c r="HY296" s="730"/>
      <c r="HZ296" s="730"/>
      <c r="IA296" s="730"/>
      <c r="IB296" s="730"/>
      <c r="IC296" s="730"/>
      <c r="ID296" s="730"/>
      <c r="IE296" s="730"/>
      <c r="IF296" s="730"/>
      <c r="IG296" s="730"/>
      <c r="IH296" s="730"/>
      <c r="II296" s="730"/>
      <c r="IJ296" s="730"/>
      <c r="IK296" s="730"/>
      <c r="IL296" s="730"/>
      <c r="IM296" s="730"/>
      <c r="IN296" s="730"/>
      <c r="IO296" s="730"/>
      <c r="IP296" s="730"/>
      <c r="IQ296" s="730"/>
      <c r="IR296" s="730"/>
      <c r="IS296" s="730"/>
      <c r="IT296" s="730"/>
      <c r="IU296" s="730"/>
      <c r="IV296" s="730"/>
      <c r="IW296" s="730"/>
      <c r="IX296" s="730"/>
      <c r="IY296" s="730"/>
      <c r="IZ296" s="730"/>
      <c r="JA296" s="730"/>
      <c r="JB296" s="730"/>
      <c r="JC296" s="730"/>
      <c r="JD296" s="730"/>
      <c r="JE296" s="730"/>
      <c r="JF296" s="730"/>
      <c r="JG296" s="730"/>
      <c r="JH296" s="730"/>
      <c r="JI296" s="730"/>
      <c r="JJ296" s="730"/>
      <c r="JK296" s="730"/>
      <c r="JL296" s="730"/>
      <c r="JM296" s="730"/>
      <c r="JN296" s="730"/>
      <c r="JO296" s="730"/>
      <c r="JP296" s="730"/>
      <c r="JQ296" s="730"/>
      <c r="JR296" s="730"/>
      <c r="JS296" s="730"/>
      <c r="JT296" s="730"/>
      <c r="JU296" s="730"/>
      <c r="JV296" s="730"/>
      <c r="JW296" s="730"/>
      <c r="JX296" s="730"/>
      <c r="JY296" s="730"/>
      <c r="JZ296" s="730"/>
      <c r="KA296" s="730"/>
      <c r="KB296" s="730"/>
      <c r="KC296" s="730"/>
      <c r="KD296" s="730"/>
      <c r="KE296" s="730"/>
      <c r="KF296" s="730"/>
      <c r="KG296" s="730"/>
      <c r="KH296" s="730"/>
      <c r="KI296" s="730"/>
      <c r="KJ296" s="730"/>
      <c r="KK296" s="730"/>
      <c r="KL296" s="730"/>
      <c r="KM296" s="730"/>
      <c r="KN296" s="730"/>
      <c r="KO296" s="730"/>
      <c r="KP296" s="730"/>
      <c r="KQ296" s="730"/>
      <c r="KR296" s="730"/>
      <c r="KS296" s="730"/>
      <c r="KT296" s="730"/>
      <c r="KU296" s="730"/>
      <c r="KV296" s="730"/>
      <c r="KW296" s="730"/>
      <c r="KX296" s="730"/>
      <c r="KY296" s="730"/>
      <c r="KZ296" s="730"/>
      <c r="LA296" s="730"/>
      <c r="LB296" s="730"/>
      <c r="LC296" s="730"/>
      <c r="LD296" s="730"/>
      <c r="LE296" s="730"/>
      <c r="LF296" s="730"/>
      <c r="LG296" s="730"/>
      <c r="LH296" s="730"/>
      <c r="LI296" s="730"/>
      <c r="LJ296" s="730"/>
      <c r="LK296" s="730"/>
      <c r="LL296" s="730"/>
      <c r="LM296" s="730"/>
      <c r="LN296" s="730"/>
      <c r="LO296" s="730"/>
      <c r="LP296" s="730"/>
      <c r="LQ296" s="730"/>
      <c r="LR296" s="730"/>
      <c r="LS296" s="730"/>
      <c r="LT296" s="730"/>
      <c r="LU296" s="730"/>
      <c r="LV296" s="730"/>
      <c r="LW296" s="730"/>
      <c r="LX296" s="730"/>
      <c r="LY296" s="730"/>
      <c r="LZ296" s="730"/>
      <c r="MA296" s="730"/>
      <c r="MB296" s="730"/>
      <c r="MC296" s="730"/>
      <c r="MD296" s="730"/>
      <c r="ME296" s="730"/>
      <c r="MF296" s="730"/>
      <c r="MG296" s="730"/>
      <c r="MH296" s="730"/>
      <c r="MI296" s="730"/>
      <c r="MJ296" s="730"/>
      <c r="MK296" s="730"/>
      <c r="ML296" s="730"/>
      <c r="MM296" s="730"/>
      <c r="MN296" s="730"/>
      <c r="MO296" s="730"/>
      <c r="MP296" s="730"/>
      <c r="MQ296" s="730"/>
      <c r="MR296" s="730"/>
      <c r="MS296" s="730"/>
      <c r="MT296" s="730"/>
      <c r="MU296" s="730"/>
      <c r="MV296" s="730"/>
      <c r="MW296" s="730"/>
      <c r="MX296" s="730"/>
      <c r="MY296" s="730"/>
      <c r="MZ296" s="730"/>
      <c r="NA296" s="730"/>
      <c r="NB296" s="730"/>
      <c r="NC296" s="730"/>
      <c r="ND296" s="730"/>
      <c r="NE296" s="730"/>
      <c r="NF296" s="730"/>
      <c r="NG296" s="730"/>
      <c r="NH296" s="730"/>
      <c r="NI296" s="730"/>
      <c r="NJ296" s="730"/>
      <c r="NK296" s="730"/>
      <c r="NL296" s="730"/>
      <c r="NM296" s="730"/>
      <c r="NN296" s="730"/>
      <c r="NO296" s="730"/>
      <c r="NP296" s="730"/>
      <c r="NQ296" s="730"/>
      <c r="NR296" s="730"/>
      <c r="NS296" s="730"/>
      <c r="NT296" s="730"/>
      <c r="NU296" s="730"/>
      <c r="NV296" s="730"/>
      <c r="NW296" s="730"/>
      <c r="NX296" s="730"/>
      <c r="NY296" s="730"/>
      <c r="NZ296" s="730"/>
      <c r="OA296" s="730"/>
      <c r="OB296" s="730"/>
      <c r="OC296" s="730"/>
      <c r="OD296" s="730"/>
      <c r="OE296" s="730"/>
      <c r="OF296" s="730"/>
      <c r="OG296" s="730"/>
      <c r="OH296" s="730"/>
      <c r="OI296" s="730"/>
      <c r="OJ296" s="730"/>
      <c r="OK296" s="730"/>
      <c r="OL296" s="730"/>
      <c r="OM296" s="730"/>
      <c r="ON296" s="730"/>
      <c r="OO296" s="730"/>
      <c r="OP296" s="730"/>
      <c r="OQ296" s="730"/>
      <c r="OR296" s="730"/>
      <c r="OS296" s="730"/>
      <c r="OT296" s="730"/>
      <c r="OU296" s="730"/>
      <c r="OV296" s="730"/>
      <c r="OW296" s="730"/>
      <c r="OX296" s="730"/>
      <c r="OY296" s="730"/>
      <c r="OZ296" s="730"/>
      <c r="PA296" s="730"/>
      <c r="PB296" s="730"/>
      <c r="PC296" s="730"/>
      <c r="PD296" s="730"/>
      <c r="PE296" s="730"/>
      <c r="PF296" s="730"/>
      <c r="PG296" s="730"/>
      <c r="PH296" s="730"/>
      <c r="PI296" s="730"/>
      <c r="PJ296" s="730"/>
      <c r="PK296" s="730"/>
      <c r="PL296" s="730"/>
      <c r="PM296" s="730"/>
      <c r="PN296" s="730"/>
      <c r="PO296" s="730"/>
      <c r="PP296" s="730"/>
      <c r="PQ296" s="730"/>
      <c r="PR296" s="730"/>
      <c r="PS296" s="730"/>
      <c r="PT296" s="730"/>
      <c r="PU296" s="730"/>
      <c r="PV296" s="730"/>
      <c r="PW296" s="730"/>
      <c r="PX296" s="730"/>
      <c r="PY296" s="730"/>
      <c r="PZ296" s="730"/>
      <c r="QA296" s="730"/>
      <c r="QB296" s="730"/>
      <c r="QC296" s="730"/>
      <c r="QD296" s="730"/>
      <c r="QE296" s="730"/>
      <c r="QF296" s="730"/>
      <c r="QG296" s="730"/>
      <c r="QH296" s="730"/>
      <c r="QI296" s="730"/>
      <c r="QJ296" s="730"/>
      <c r="QK296" s="730"/>
      <c r="QL296" s="730"/>
      <c r="QM296" s="730"/>
      <c r="QN296" s="730"/>
      <c r="QO296" s="730"/>
      <c r="QP296" s="730"/>
      <c r="QQ296" s="730"/>
      <c r="QR296" s="730"/>
      <c r="QS296" s="730"/>
      <c r="QT296" s="730"/>
      <c r="QU296" s="730"/>
      <c r="QV296" s="730"/>
      <c r="QW296" s="730"/>
      <c r="QX296" s="730"/>
      <c r="QY296" s="730"/>
      <c r="QZ296" s="730"/>
      <c r="RA296" s="730"/>
      <c r="RB296" s="730"/>
      <c r="RC296" s="730"/>
      <c r="RD296" s="730"/>
      <c r="RE296" s="730"/>
      <c r="RF296" s="730"/>
      <c r="RG296" s="730"/>
      <c r="RH296" s="730"/>
      <c r="RI296" s="730"/>
      <c r="RJ296" s="730"/>
      <c r="RK296" s="730"/>
      <c r="RL296" s="730"/>
      <c r="RM296" s="730"/>
      <c r="RN296" s="730"/>
      <c r="RO296" s="730"/>
      <c r="RP296" s="730"/>
      <c r="RQ296" s="730"/>
      <c r="RR296" s="730"/>
      <c r="RS296" s="730"/>
      <c r="RT296" s="730"/>
      <c r="RU296" s="730"/>
      <c r="RV296" s="730"/>
      <c r="RW296" s="730"/>
      <c r="RX296" s="730"/>
      <c r="RY296" s="730"/>
      <c r="RZ296" s="730"/>
      <c r="SA296" s="730"/>
      <c r="SB296" s="730"/>
      <c r="SC296" s="730"/>
      <c r="SD296" s="730"/>
      <c r="SE296" s="730"/>
      <c r="SF296" s="730"/>
      <c r="SG296" s="730"/>
      <c r="SH296" s="730"/>
      <c r="SI296" s="730"/>
      <c r="SJ296" s="730"/>
      <c r="SK296" s="730"/>
      <c r="SL296" s="730"/>
      <c r="SM296" s="730"/>
      <c r="SN296" s="730"/>
      <c r="SO296" s="730"/>
      <c r="SP296" s="730"/>
      <c r="SQ296" s="730"/>
      <c r="SR296" s="730"/>
      <c r="SS296" s="730"/>
      <c r="ST296" s="730"/>
      <c r="SU296" s="730"/>
      <c r="SV296" s="730"/>
      <c r="SW296" s="730"/>
      <c r="SX296" s="730"/>
      <c r="SY296" s="730"/>
      <c r="SZ296" s="730"/>
      <c r="TA296" s="730"/>
      <c r="TB296" s="730"/>
      <c r="TC296" s="730"/>
      <c r="TD296" s="730"/>
      <c r="TE296" s="730"/>
      <c r="TF296" s="730"/>
      <c r="TG296" s="730"/>
      <c r="TH296" s="730"/>
      <c r="TI296" s="730"/>
      <c r="TJ296" s="730"/>
      <c r="TK296" s="730"/>
      <c r="TL296" s="730"/>
      <c r="TM296" s="730"/>
      <c r="TN296" s="730"/>
      <c r="TO296" s="730"/>
      <c r="TP296" s="730"/>
      <c r="TQ296" s="730"/>
      <c r="TR296" s="730"/>
      <c r="TS296" s="730"/>
      <c r="TT296" s="730"/>
      <c r="TU296" s="730"/>
      <c r="TV296" s="730"/>
      <c r="TW296" s="730"/>
      <c r="TX296" s="730"/>
      <c r="TY296" s="730"/>
      <c r="TZ296" s="730"/>
      <c r="UA296" s="730"/>
      <c r="UB296" s="730"/>
      <c r="UC296" s="730"/>
      <c r="UD296" s="730"/>
      <c r="UE296" s="730"/>
      <c r="UF296" s="730"/>
      <c r="UG296" s="730"/>
      <c r="UH296" s="730"/>
      <c r="UI296" s="730"/>
      <c r="UJ296" s="730"/>
      <c r="UK296" s="730"/>
      <c r="UL296" s="730"/>
      <c r="UM296" s="730"/>
      <c r="UN296" s="730"/>
      <c r="UO296" s="730"/>
      <c r="UP296" s="730"/>
      <c r="UQ296" s="730"/>
      <c r="UR296" s="730"/>
      <c r="US296" s="730"/>
      <c r="UT296" s="730"/>
      <c r="UU296" s="730"/>
      <c r="UV296" s="730"/>
      <c r="UW296" s="730"/>
      <c r="UX296" s="730"/>
      <c r="UY296" s="730"/>
      <c r="UZ296" s="730"/>
      <c r="VA296" s="730"/>
      <c r="VB296" s="730"/>
      <c r="VC296" s="730"/>
      <c r="VD296" s="730"/>
      <c r="VE296" s="730"/>
      <c r="VF296" s="730"/>
      <c r="VG296" s="730"/>
      <c r="VH296" s="730"/>
      <c r="VI296" s="730"/>
      <c r="VJ296" s="730"/>
      <c r="VK296" s="730"/>
      <c r="VL296" s="730"/>
      <c r="VM296" s="730"/>
      <c r="VN296" s="730"/>
      <c r="VO296" s="730"/>
      <c r="VP296" s="730"/>
      <c r="VQ296" s="730"/>
      <c r="VR296" s="730"/>
      <c r="VS296" s="730"/>
      <c r="VT296" s="730"/>
      <c r="VU296" s="730"/>
      <c r="VV296" s="730"/>
      <c r="VW296" s="730"/>
      <c r="VX296" s="730"/>
      <c r="VY296" s="730"/>
      <c r="VZ296" s="730"/>
      <c r="WA296" s="730"/>
      <c r="WB296" s="730"/>
      <c r="WC296" s="730"/>
      <c r="WD296" s="730"/>
      <c r="WE296" s="730"/>
      <c r="WF296" s="730"/>
      <c r="WG296" s="730"/>
      <c r="WH296" s="730"/>
      <c r="WI296" s="730"/>
      <c r="WJ296" s="730"/>
      <c r="WK296" s="730"/>
      <c r="WL296" s="730"/>
      <c r="WM296" s="730"/>
      <c r="WN296" s="730"/>
      <c r="WO296" s="730"/>
      <c r="WP296" s="730"/>
      <c r="WQ296" s="730"/>
      <c r="WR296" s="730"/>
      <c r="WS296" s="730"/>
      <c r="WT296" s="730"/>
      <c r="WU296" s="730"/>
      <c r="WV296" s="730"/>
      <c r="WW296" s="730"/>
      <c r="WX296" s="730"/>
      <c r="WY296" s="730"/>
      <c r="WZ296" s="730"/>
      <c r="XA296" s="730"/>
      <c r="XB296" s="730"/>
      <c r="XC296" s="730"/>
      <c r="XD296" s="730"/>
      <c r="XE296" s="730"/>
      <c r="XF296" s="730"/>
      <c r="XG296" s="730"/>
      <c r="XH296" s="730"/>
      <c r="XI296" s="730"/>
      <c r="XJ296" s="730"/>
      <c r="XK296" s="730"/>
      <c r="XL296" s="730"/>
      <c r="XM296" s="730"/>
      <c r="XN296" s="730"/>
      <c r="XO296" s="730"/>
      <c r="XP296" s="730"/>
      <c r="XQ296" s="730"/>
      <c r="XR296" s="730"/>
      <c r="XS296" s="730"/>
      <c r="XT296" s="730"/>
      <c r="XU296" s="730"/>
      <c r="XV296" s="730"/>
      <c r="XW296" s="730"/>
      <c r="XX296" s="730"/>
      <c r="XY296" s="730"/>
      <c r="XZ296" s="730"/>
      <c r="YA296" s="730"/>
      <c r="YB296" s="730"/>
      <c r="YC296" s="730"/>
      <c r="YD296" s="730"/>
      <c r="YE296" s="730"/>
      <c r="YF296" s="730"/>
      <c r="YG296" s="730"/>
      <c r="YH296" s="730"/>
      <c r="YI296" s="730"/>
      <c r="YJ296" s="730"/>
      <c r="YK296" s="730"/>
      <c r="YL296" s="730"/>
      <c r="YM296" s="730"/>
      <c r="YN296" s="730"/>
      <c r="YO296" s="730"/>
      <c r="YP296" s="730"/>
      <c r="YQ296" s="730"/>
      <c r="YR296" s="730"/>
      <c r="YS296" s="730"/>
      <c r="YT296" s="730"/>
      <c r="YU296" s="730"/>
      <c r="YV296" s="730"/>
      <c r="YW296" s="730"/>
      <c r="YX296" s="730"/>
      <c r="YY296" s="730"/>
      <c r="YZ296" s="730"/>
      <c r="ZA296" s="730"/>
      <c r="ZB296" s="730"/>
      <c r="ZC296" s="730"/>
      <c r="ZD296" s="730"/>
      <c r="ZE296" s="730"/>
      <c r="ZF296" s="730"/>
      <c r="ZG296" s="730"/>
      <c r="ZH296" s="730"/>
      <c r="ZI296" s="730"/>
      <c r="ZJ296" s="730"/>
      <c r="ZK296" s="730"/>
      <c r="ZL296" s="730"/>
      <c r="ZM296" s="730"/>
      <c r="ZN296" s="730"/>
      <c r="ZO296" s="730"/>
      <c r="ZP296" s="730"/>
      <c r="ZQ296" s="730"/>
      <c r="ZR296" s="730"/>
      <c r="ZS296" s="730"/>
      <c r="ZT296" s="730"/>
      <c r="ZU296" s="730"/>
      <c r="ZV296" s="730"/>
      <c r="ZW296" s="730"/>
      <c r="ZX296" s="730"/>
      <c r="ZY296" s="730"/>
      <c r="ZZ296" s="730"/>
      <c r="AAA296" s="730"/>
      <c r="AAB296" s="730"/>
      <c r="AAC296" s="730"/>
      <c r="AAD296" s="730"/>
      <c r="AAE296" s="730"/>
      <c r="AAF296" s="730"/>
      <c r="AAG296" s="730"/>
      <c r="AAH296" s="730"/>
      <c r="AAI296" s="730"/>
      <c r="AAJ296" s="730"/>
      <c r="AAK296" s="730"/>
      <c r="AAL296" s="730"/>
      <c r="AAM296" s="730"/>
      <c r="AAN296" s="730"/>
      <c r="AAO296" s="730"/>
      <c r="AAP296" s="730"/>
      <c r="AAQ296" s="730"/>
      <c r="AAR296" s="730"/>
      <c r="AAS296" s="730"/>
      <c r="AAT296" s="730"/>
      <c r="AAU296" s="730"/>
      <c r="AAV296" s="730"/>
      <c r="AAW296" s="730"/>
      <c r="AAX296" s="730"/>
      <c r="AAY296" s="730"/>
      <c r="AAZ296" s="730"/>
      <c r="ABA296" s="730"/>
      <c r="ABB296" s="730"/>
      <c r="ABC296" s="730"/>
      <c r="ABD296" s="730"/>
      <c r="ABE296" s="730"/>
      <c r="ABF296" s="730"/>
      <c r="ABG296" s="730"/>
      <c r="ABH296" s="730"/>
      <c r="ABI296" s="730"/>
      <c r="ABJ296" s="730"/>
      <c r="ABK296" s="730"/>
      <c r="ABL296" s="730"/>
      <c r="ABM296" s="730"/>
      <c r="ABN296" s="730"/>
      <c r="ABO296" s="730"/>
      <c r="ABP296" s="730"/>
      <c r="ABQ296" s="730"/>
      <c r="ABR296" s="730"/>
      <c r="ABS296" s="730"/>
      <c r="ABT296" s="730"/>
      <c r="ABU296" s="730"/>
      <c r="ABV296" s="730"/>
      <c r="ABW296" s="730"/>
      <c r="ABX296" s="730"/>
      <c r="ABY296" s="730"/>
      <c r="ABZ296" s="730"/>
      <c r="ACA296" s="730"/>
      <c r="ACB296" s="730"/>
      <c r="ACC296" s="730"/>
      <c r="ACD296" s="730"/>
      <c r="ACE296" s="730"/>
      <c r="ACF296" s="730"/>
      <c r="ACG296" s="730"/>
      <c r="ACH296" s="730"/>
      <c r="ACI296" s="730"/>
      <c r="ACJ296" s="730"/>
      <c r="ACK296" s="730"/>
      <c r="ACL296" s="730"/>
      <c r="ACM296" s="730"/>
      <c r="ACN296" s="730"/>
      <c r="ACO296" s="730"/>
      <c r="ACP296" s="730"/>
      <c r="ACQ296" s="730"/>
      <c r="ACR296" s="730"/>
      <c r="ACS296" s="730"/>
      <c r="ACT296" s="730"/>
      <c r="ACU296" s="730"/>
      <c r="ACV296" s="730"/>
      <c r="ACW296" s="730"/>
      <c r="ACX296" s="730"/>
      <c r="ACY296" s="730"/>
      <c r="ACZ296" s="730"/>
      <c r="ADA296" s="730"/>
      <c r="ADB296" s="730"/>
      <c r="ADC296" s="730"/>
      <c r="ADD296" s="730"/>
      <c r="ADE296" s="730"/>
      <c r="ADF296" s="730"/>
      <c r="ADG296" s="730"/>
      <c r="ADH296" s="730"/>
      <c r="ADI296" s="730"/>
      <c r="ADJ296" s="730"/>
      <c r="ADK296" s="730"/>
      <c r="ADL296" s="730"/>
      <c r="ADM296" s="730"/>
      <c r="ADN296" s="730"/>
      <c r="ADO296" s="730"/>
      <c r="ADP296" s="730"/>
      <c r="ADQ296" s="730"/>
      <c r="ADR296" s="730"/>
      <c r="ADS296" s="730"/>
      <c r="ADT296" s="730"/>
      <c r="ADU296" s="730"/>
      <c r="ADV296" s="730"/>
      <c r="ADW296" s="730"/>
      <c r="ADX296" s="730"/>
      <c r="ADY296" s="730"/>
      <c r="ADZ296" s="730"/>
      <c r="AEA296" s="730"/>
      <c r="AEB296" s="730"/>
      <c r="AEC296" s="730"/>
      <c r="AED296" s="730"/>
      <c r="AEE296" s="730"/>
      <c r="AEF296" s="730"/>
      <c r="AEG296" s="730"/>
      <c r="AEH296" s="730"/>
      <c r="AEI296" s="730"/>
      <c r="AEJ296" s="730"/>
      <c r="AEK296" s="730"/>
      <c r="AEL296" s="730"/>
      <c r="AEM296" s="730"/>
      <c r="AEN296" s="730"/>
      <c r="AEO296" s="730"/>
      <c r="AEP296" s="730"/>
      <c r="AEQ296" s="730"/>
      <c r="AER296" s="730"/>
      <c r="AES296" s="730"/>
      <c r="AET296" s="730"/>
      <c r="AEU296" s="730"/>
      <c r="AEV296" s="730"/>
      <c r="AEW296" s="730"/>
      <c r="AEX296" s="730"/>
      <c r="AEY296" s="730"/>
      <c r="AEZ296" s="730"/>
      <c r="AFA296" s="730"/>
      <c r="AFB296" s="730"/>
      <c r="AFC296" s="730"/>
      <c r="AFD296" s="730"/>
      <c r="AFE296" s="730"/>
      <c r="AFF296" s="730"/>
      <c r="AFG296" s="730"/>
      <c r="AFH296" s="730"/>
      <c r="AFI296" s="730"/>
      <c r="AFJ296" s="730"/>
      <c r="AFK296" s="730"/>
      <c r="AFL296" s="730"/>
      <c r="AFM296" s="730"/>
      <c r="AFN296" s="730"/>
      <c r="AFO296" s="730"/>
      <c r="AFP296" s="730"/>
      <c r="AFQ296" s="730"/>
      <c r="AFR296" s="730"/>
      <c r="AFS296" s="730"/>
      <c r="AFT296" s="730"/>
      <c r="AFU296" s="730"/>
      <c r="AFV296" s="730"/>
      <c r="AFW296" s="730"/>
      <c r="AFX296" s="730"/>
      <c r="AFY296" s="730"/>
      <c r="AFZ296" s="730"/>
      <c r="AGA296" s="730"/>
      <c r="AGB296" s="730"/>
      <c r="AGC296" s="730"/>
      <c r="AGD296" s="730"/>
      <c r="AGE296" s="730"/>
      <c r="AGF296" s="730"/>
      <c r="AGG296" s="730"/>
      <c r="AGH296" s="730"/>
      <c r="AGI296" s="730"/>
      <c r="AGJ296" s="730"/>
      <c r="AGK296" s="730"/>
      <c r="AGL296" s="730"/>
      <c r="AGM296" s="730"/>
      <c r="AGN296" s="730"/>
      <c r="AGO296" s="730"/>
      <c r="AGP296" s="730"/>
      <c r="AGQ296" s="730"/>
      <c r="AGR296" s="730"/>
      <c r="AGS296" s="730"/>
      <c r="AGT296" s="730"/>
      <c r="AGU296" s="730"/>
      <c r="AGV296" s="730"/>
      <c r="AGW296" s="730"/>
      <c r="AGX296" s="730"/>
      <c r="AGY296" s="730"/>
      <c r="AGZ296" s="730"/>
      <c r="AHA296" s="730"/>
      <c r="AHB296" s="730"/>
      <c r="AHC296" s="730"/>
      <c r="AHD296" s="730"/>
      <c r="AHE296" s="730"/>
      <c r="AHF296" s="730"/>
      <c r="AHG296" s="730"/>
      <c r="AHH296" s="730"/>
      <c r="AHI296" s="730"/>
      <c r="AHJ296" s="730"/>
      <c r="AHK296" s="730"/>
      <c r="AHL296" s="730"/>
      <c r="AHM296" s="730"/>
      <c r="AHN296" s="730"/>
      <c r="AHO296" s="730"/>
      <c r="AHP296" s="730"/>
      <c r="AHQ296" s="730"/>
      <c r="AHR296" s="730"/>
      <c r="AHS296" s="730"/>
      <c r="AHT296" s="730"/>
      <c r="AHU296" s="730"/>
      <c r="AHV296" s="730"/>
      <c r="AHW296" s="730"/>
      <c r="AHX296" s="730"/>
      <c r="AHY296" s="730"/>
      <c r="AHZ296" s="730"/>
      <c r="AIA296" s="730"/>
      <c r="AIB296" s="730"/>
      <c r="AIC296" s="730"/>
      <c r="AID296" s="730"/>
      <c r="AIE296" s="730"/>
      <c r="AIF296" s="730"/>
      <c r="AIG296" s="730"/>
      <c r="AIH296" s="730"/>
      <c r="AII296" s="730"/>
      <c r="AIJ296" s="730"/>
      <c r="AIK296" s="730"/>
      <c r="AIL296" s="730"/>
      <c r="AIM296" s="730"/>
      <c r="AIN296" s="730"/>
      <c r="AIO296" s="730"/>
      <c r="AIP296" s="730"/>
      <c r="AIQ296" s="730"/>
      <c r="AIR296" s="730"/>
      <c r="AIS296" s="730"/>
      <c r="AIT296" s="730"/>
      <c r="AIU296" s="730"/>
      <c r="AIV296" s="730"/>
      <c r="AIW296" s="730"/>
      <c r="AIX296" s="730"/>
      <c r="AIY296" s="730"/>
      <c r="AIZ296" s="730"/>
      <c r="AJA296" s="730"/>
      <c r="AJB296" s="730"/>
      <c r="AJC296" s="730"/>
      <c r="AJD296" s="730"/>
      <c r="AJE296" s="730"/>
      <c r="AJF296" s="730"/>
      <c r="AJG296" s="730"/>
      <c r="AJH296" s="730"/>
      <c r="AJI296" s="730"/>
      <c r="AJJ296" s="730"/>
      <c r="AJK296" s="730"/>
      <c r="AJL296" s="730"/>
      <c r="AJM296" s="730"/>
      <c r="AJN296" s="730"/>
      <c r="AJO296" s="730"/>
      <c r="AJP296" s="730"/>
      <c r="AJQ296" s="730"/>
      <c r="AJR296" s="730"/>
      <c r="AJS296" s="730"/>
      <c r="AJT296" s="730"/>
      <c r="AJU296" s="730"/>
      <c r="AJV296" s="730"/>
      <c r="AJW296" s="730"/>
      <c r="AJX296" s="730"/>
      <c r="AJY296" s="730"/>
      <c r="AJZ296" s="730"/>
      <c r="AKA296" s="730"/>
      <c r="AKB296" s="730"/>
      <c r="AKC296" s="730"/>
      <c r="AKD296" s="730"/>
      <c r="AKE296" s="730"/>
      <c r="AKF296" s="730"/>
      <c r="AKG296" s="730"/>
      <c r="AKH296" s="730"/>
      <c r="AKI296" s="730"/>
      <c r="AKJ296" s="730"/>
      <c r="AKK296" s="730"/>
      <c r="AKL296" s="730"/>
      <c r="AKM296" s="730"/>
      <c r="AKN296" s="730"/>
      <c r="AKO296" s="730"/>
      <c r="AKP296" s="730"/>
      <c r="AKQ296" s="730"/>
      <c r="AKR296" s="730"/>
      <c r="AKS296" s="730"/>
      <c r="AKT296" s="730"/>
      <c r="AKU296" s="730"/>
      <c r="AKV296" s="730"/>
      <c r="AKW296" s="730"/>
      <c r="AKX296" s="730"/>
      <c r="AKY296" s="730"/>
      <c r="AKZ296" s="730"/>
      <c r="ALA296" s="730"/>
      <c r="ALB296" s="730"/>
      <c r="ALC296" s="730"/>
      <c r="ALD296" s="730"/>
      <c r="ALE296" s="730"/>
      <c r="ALF296" s="730"/>
      <c r="ALG296" s="730"/>
      <c r="ALH296" s="730"/>
      <c r="ALI296" s="730"/>
      <c r="ALJ296" s="730"/>
      <c r="ALK296" s="730"/>
      <c r="ALL296" s="730"/>
      <c r="ALM296" s="730"/>
      <c r="ALN296" s="730"/>
      <c r="ALO296" s="730"/>
      <c r="ALP296" s="730"/>
      <c r="ALQ296" s="730"/>
      <c r="ALR296" s="730"/>
      <c r="ALS296" s="730"/>
      <c r="ALT296" s="730"/>
      <c r="ALU296" s="730"/>
      <c r="ALV296" s="730"/>
      <c r="ALW296" s="730"/>
      <c r="ALX296" s="730"/>
      <c r="ALY296" s="730"/>
      <c r="ALZ296" s="730"/>
      <c r="AMA296" s="730"/>
      <c r="AMB296" s="730"/>
      <c r="AMC296" s="730"/>
      <c r="AMD296" s="730"/>
      <c r="AME296" s="730"/>
      <c r="AMF296" s="730"/>
      <c r="AMG296" s="730"/>
      <c r="AMH296" s="730"/>
      <c r="AMI296" s="730"/>
      <c r="AMJ296" s="730"/>
      <c r="AMK296" s="730"/>
      <c r="AML296" s="730"/>
      <c r="AMM296" s="730"/>
      <c r="AMN296" s="730"/>
      <c r="AMO296" s="730"/>
      <c r="AMP296" s="730"/>
      <c r="AMQ296" s="730"/>
      <c r="AMR296" s="730"/>
      <c r="AMS296" s="730"/>
      <c r="AMT296" s="730"/>
      <c r="AMU296" s="730"/>
      <c r="AMV296" s="730"/>
      <c r="AMW296" s="730"/>
      <c r="AMX296" s="730"/>
      <c r="AMY296" s="730"/>
      <c r="AMZ296" s="730"/>
      <c r="ANA296" s="730"/>
      <c r="ANB296" s="730"/>
      <c r="ANC296" s="730"/>
      <c r="AND296" s="730"/>
      <c r="ANE296" s="730"/>
      <c r="ANF296" s="730"/>
      <c r="ANG296" s="730"/>
      <c r="ANH296" s="730"/>
      <c r="ANI296" s="730"/>
      <c r="ANJ296" s="730"/>
      <c r="ANK296" s="730"/>
      <c r="ANL296" s="730"/>
      <c r="ANM296" s="730"/>
      <c r="ANN296" s="730"/>
      <c r="ANO296" s="730"/>
      <c r="ANP296" s="730"/>
      <c r="ANQ296" s="730"/>
      <c r="ANR296" s="730"/>
      <c r="ANS296" s="730"/>
      <c r="ANT296" s="730"/>
      <c r="ANU296" s="730"/>
      <c r="ANV296" s="730"/>
      <c r="ANW296" s="730"/>
      <c r="ANX296" s="730"/>
      <c r="ANY296" s="730"/>
      <c r="ANZ296" s="730"/>
      <c r="AOA296" s="730"/>
      <c r="AOB296" s="730"/>
      <c r="AOC296" s="730"/>
      <c r="AOD296" s="730"/>
      <c r="AOE296" s="730"/>
      <c r="AOF296" s="730"/>
      <c r="AOG296" s="730"/>
      <c r="AOH296" s="730"/>
      <c r="AOI296" s="730"/>
      <c r="AOJ296" s="730"/>
      <c r="AOK296" s="730"/>
      <c r="AOL296" s="730"/>
      <c r="AOM296" s="730"/>
      <c r="AON296" s="730"/>
      <c r="AOO296" s="730"/>
      <c r="AOP296" s="730"/>
      <c r="AOQ296" s="730"/>
      <c r="AOR296" s="730"/>
      <c r="AOS296" s="730"/>
      <c r="AOT296" s="730"/>
      <c r="AOU296" s="730"/>
      <c r="AOV296" s="730"/>
      <c r="AOW296" s="730"/>
      <c r="AOX296" s="730"/>
      <c r="AOY296" s="730"/>
      <c r="AOZ296" s="730"/>
      <c r="APA296" s="730"/>
      <c r="APB296" s="730"/>
      <c r="APC296" s="730"/>
      <c r="APD296" s="730"/>
      <c r="APE296" s="730"/>
      <c r="APF296" s="730"/>
      <c r="APG296" s="730"/>
      <c r="APH296" s="730"/>
      <c r="API296" s="730"/>
      <c r="APJ296" s="730"/>
      <c r="APK296" s="730"/>
      <c r="APL296" s="730"/>
      <c r="APM296" s="730"/>
      <c r="APN296" s="730"/>
      <c r="APO296" s="730"/>
      <c r="APP296" s="730"/>
      <c r="APQ296" s="730"/>
      <c r="APR296" s="730"/>
      <c r="APS296" s="730"/>
      <c r="APT296" s="730"/>
      <c r="APU296" s="730"/>
      <c r="APV296" s="730"/>
      <c r="APW296" s="730"/>
      <c r="APX296" s="730"/>
      <c r="APY296" s="730"/>
      <c r="APZ296" s="730"/>
      <c r="AQA296" s="730"/>
      <c r="AQB296" s="730"/>
      <c r="AQC296" s="730"/>
      <c r="AQD296" s="730"/>
      <c r="AQE296" s="730"/>
      <c r="AQF296" s="730"/>
      <c r="AQG296" s="730"/>
      <c r="AQH296" s="730"/>
      <c r="AQI296" s="730"/>
      <c r="AQJ296" s="730"/>
      <c r="AQK296" s="730"/>
      <c r="AQL296" s="730"/>
      <c r="AQM296" s="730"/>
      <c r="AQN296" s="730"/>
      <c r="AQO296" s="730"/>
      <c r="AQP296" s="730"/>
      <c r="AQQ296" s="730"/>
      <c r="AQR296" s="730"/>
      <c r="AQS296" s="730"/>
      <c r="AQT296" s="730"/>
      <c r="AQU296" s="730"/>
      <c r="AQV296" s="730"/>
      <c r="AQW296" s="730"/>
      <c r="AQX296" s="730"/>
      <c r="AQY296" s="730"/>
      <c r="AQZ296" s="730"/>
      <c r="ARA296" s="730"/>
      <c r="ARB296" s="730"/>
      <c r="ARC296" s="730"/>
      <c r="ARD296" s="730"/>
      <c r="ARE296" s="730"/>
      <c r="ARF296" s="730"/>
      <c r="ARG296" s="730"/>
      <c r="ARH296" s="730"/>
      <c r="ARI296" s="730"/>
      <c r="ARJ296" s="730"/>
      <c r="ARK296" s="730"/>
      <c r="ARL296" s="730"/>
      <c r="ARM296" s="730"/>
      <c r="ARN296" s="730"/>
      <c r="ARO296" s="730"/>
      <c r="ARP296" s="730"/>
      <c r="ARQ296" s="730"/>
      <c r="ARR296" s="730"/>
      <c r="ARS296" s="730"/>
      <c r="ART296" s="730"/>
      <c r="ARU296" s="730"/>
      <c r="ARV296" s="730"/>
      <c r="ARW296" s="730"/>
      <c r="ARX296" s="730"/>
      <c r="ARY296" s="730"/>
      <c r="ARZ296" s="730"/>
      <c r="ASA296" s="730"/>
      <c r="ASB296" s="730"/>
      <c r="ASC296" s="730"/>
      <c r="ASD296" s="730"/>
      <c r="ASE296" s="730"/>
      <c r="ASF296" s="730"/>
      <c r="ASG296" s="730"/>
      <c r="ASH296" s="730"/>
      <c r="ASI296" s="730"/>
      <c r="ASJ296" s="730"/>
      <c r="ASK296" s="730"/>
      <c r="ASL296" s="730"/>
      <c r="ASM296" s="730"/>
      <c r="ASN296" s="730"/>
      <c r="ASO296" s="730"/>
      <c r="ASP296" s="730"/>
      <c r="ASQ296" s="730"/>
      <c r="ASR296" s="730"/>
      <c r="ASS296" s="730"/>
      <c r="AST296" s="730"/>
      <c r="ASU296" s="730"/>
      <c r="ASV296" s="730"/>
      <c r="ASW296" s="730"/>
      <c r="ASX296" s="730"/>
      <c r="ASY296" s="730"/>
      <c r="ASZ296" s="730"/>
      <c r="ATA296" s="730"/>
      <c r="ATB296" s="730"/>
      <c r="ATC296" s="730"/>
      <c r="ATD296" s="730"/>
      <c r="ATE296" s="730"/>
      <c r="ATF296" s="730"/>
      <c r="ATG296" s="730"/>
      <c r="ATH296" s="730"/>
      <c r="ATI296" s="730"/>
      <c r="ATJ296" s="730"/>
      <c r="ATK296" s="730"/>
      <c r="ATL296" s="730"/>
      <c r="ATM296" s="730"/>
      <c r="ATN296" s="730"/>
      <c r="ATO296" s="730"/>
      <c r="ATP296" s="730"/>
      <c r="ATQ296" s="730"/>
      <c r="ATR296" s="730"/>
      <c r="ATS296" s="730"/>
      <c r="ATT296" s="730"/>
      <c r="ATU296" s="730"/>
      <c r="ATV296" s="730"/>
      <c r="ATW296" s="730"/>
      <c r="ATX296" s="730"/>
      <c r="ATY296" s="730"/>
      <c r="ATZ296" s="730"/>
      <c r="AUA296" s="730"/>
      <c r="AUB296" s="730"/>
      <c r="AUC296" s="730"/>
      <c r="AUD296" s="730"/>
      <c r="AUE296" s="730"/>
      <c r="AUF296" s="730"/>
      <c r="AUG296" s="730"/>
      <c r="AUH296" s="730"/>
      <c r="AUI296" s="730"/>
      <c r="AUJ296" s="730"/>
      <c r="AUK296" s="730"/>
      <c r="AUL296" s="730"/>
      <c r="AUM296" s="730"/>
      <c r="AUN296" s="730"/>
      <c r="AUO296" s="730"/>
      <c r="AUP296" s="730"/>
      <c r="AUQ296" s="730"/>
      <c r="AUR296" s="730"/>
      <c r="AUS296" s="730"/>
      <c r="AUT296" s="730"/>
      <c r="AUU296" s="730"/>
      <c r="AUV296" s="730"/>
      <c r="AUW296" s="730"/>
      <c r="AUX296" s="730"/>
      <c r="AUY296" s="730"/>
      <c r="AUZ296" s="730"/>
      <c r="AVA296" s="730"/>
      <c r="AVB296" s="730"/>
      <c r="AVC296" s="730"/>
      <c r="AVD296" s="730"/>
      <c r="AVE296" s="730"/>
      <c r="AVF296" s="730"/>
      <c r="AVG296" s="730"/>
      <c r="AVH296" s="730"/>
      <c r="AVI296" s="730"/>
      <c r="AVJ296" s="730"/>
      <c r="AVK296" s="730"/>
      <c r="AVL296" s="730"/>
      <c r="AVM296" s="730"/>
      <c r="AVN296" s="730"/>
      <c r="AVO296" s="730"/>
      <c r="AVP296" s="730"/>
      <c r="AVQ296" s="730"/>
      <c r="AVR296" s="730"/>
      <c r="AVS296" s="730"/>
      <c r="AVT296" s="730"/>
      <c r="AVU296" s="730"/>
      <c r="AVV296" s="730"/>
      <c r="AVW296" s="730"/>
      <c r="AVX296" s="730"/>
      <c r="AVY296" s="730"/>
      <c r="AVZ296" s="730"/>
      <c r="AWA296" s="730"/>
      <c r="AWB296" s="730"/>
      <c r="AWC296" s="730"/>
      <c r="AWD296" s="730"/>
      <c r="AWE296" s="730"/>
      <c r="AWF296" s="730"/>
      <c r="AWG296" s="730"/>
      <c r="AWH296" s="730"/>
      <c r="AWI296" s="730"/>
      <c r="AWJ296" s="730"/>
      <c r="AWK296" s="730"/>
      <c r="AWL296" s="730"/>
      <c r="AWM296" s="730"/>
      <c r="AWN296" s="730"/>
      <c r="AWO296" s="730"/>
      <c r="AWP296" s="730"/>
      <c r="AWQ296" s="730"/>
      <c r="AWR296" s="730"/>
      <c r="AWS296" s="730"/>
      <c r="AWT296" s="730"/>
      <c r="AWU296" s="730"/>
      <c r="AWV296" s="730"/>
      <c r="AWW296" s="730"/>
      <c r="AWX296" s="730"/>
      <c r="AWY296" s="730"/>
      <c r="AWZ296" s="730"/>
      <c r="AXA296" s="730"/>
      <c r="AXB296" s="730"/>
      <c r="AXC296" s="730"/>
      <c r="AXD296" s="730"/>
      <c r="AXE296" s="730"/>
      <c r="AXF296" s="730"/>
      <c r="AXG296" s="730"/>
      <c r="AXH296" s="730"/>
      <c r="AXI296" s="730"/>
      <c r="AXJ296" s="730"/>
      <c r="AXK296" s="730"/>
      <c r="AXL296" s="730"/>
      <c r="AXM296" s="730"/>
      <c r="AXN296" s="730"/>
      <c r="AXO296" s="730"/>
      <c r="AXP296" s="730"/>
      <c r="AXQ296" s="730"/>
      <c r="AXR296" s="730"/>
      <c r="AXS296" s="730"/>
      <c r="AXT296" s="730"/>
      <c r="AXU296" s="730"/>
      <c r="AXV296" s="730"/>
      <c r="AXW296" s="730"/>
      <c r="AXX296" s="730"/>
      <c r="AXY296" s="730"/>
      <c r="AXZ296" s="730"/>
      <c r="AYA296" s="730"/>
      <c r="AYB296" s="730"/>
      <c r="AYC296" s="730"/>
      <c r="AYD296" s="730"/>
      <c r="AYE296" s="730"/>
      <c r="AYF296" s="730"/>
      <c r="AYG296" s="730"/>
      <c r="AYH296" s="730"/>
      <c r="AYI296" s="730"/>
      <c r="AYJ296" s="730"/>
      <c r="AYK296" s="730"/>
      <c r="AYL296" s="730"/>
      <c r="AYM296" s="730"/>
      <c r="AYN296" s="730"/>
      <c r="AYO296" s="730"/>
      <c r="AYP296" s="730"/>
      <c r="AYQ296" s="730"/>
      <c r="AYR296" s="730"/>
      <c r="AYS296" s="730"/>
      <c r="AYT296" s="730"/>
      <c r="AYU296" s="730"/>
      <c r="AYV296" s="730"/>
      <c r="AYW296" s="730"/>
      <c r="AYX296" s="730"/>
      <c r="AYY296" s="730"/>
      <c r="AYZ296" s="730"/>
      <c r="AZA296" s="730"/>
      <c r="AZB296" s="730"/>
      <c r="AZC296" s="730"/>
      <c r="AZD296" s="730"/>
      <c r="AZE296" s="730"/>
      <c r="AZF296" s="730"/>
      <c r="AZG296" s="730"/>
      <c r="AZH296" s="730"/>
      <c r="AZI296" s="730"/>
      <c r="AZJ296" s="730"/>
      <c r="AZK296" s="730"/>
      <c r="AZL296" s="730"/>
      <c r="AZM296" s="730"/>
      <c r="AZN296" s="730"/>
      <c r="AZO296" s="730"/>
      <c r="AZP296" s="730"/>
      <c r="AZQ296" s="730"/>
      <c r="AZR296" s="730"/>
      <c r="AZS296" s="730"/>
      <c r="AZT296" s="730"/>
      <c r="AZU296" s="730"/>
      <c r="AZV296" s="730"/>
      <c r="AZW296" s="730"/>
      <c r="AZX296" s="730"/>
      <c r="AZY296" s="730"/>
      <c r="AZZ296" s="730"/>
      <c r="BAA296" s="730"/>
      <c r="BAB296" s="730"/>
      <c r="BAC296" s="730"/>
      <c r="BAD296" s="730"/>
      <c r="BAE296" s="730"/>
      <c r="BAF296" s="730"/>
      <c r="BAG296" s="730"/>
      <c r="BAH296" s="730"/>
      <c r="BAI296" s="730"/>
      <c r="BAJ296" s="730"/>
      <c r="BAK296" s="730"/>
      <c r="BAL296" s="730"/>
      <c r="BAM296" s="730"/>
      <c r="BAN296" s="730"/>
      <c r="BAO296" s="730"/>
      <c r="BAP296" s="730"/>
      <c r="BAQ296" s="730"/>
      <c r="BAR296" s="730"/>
      <c r="BAS296" s="730"/>
      <c r="BAT296" s="730"/>
      <c r="BAU296" s="730"/>
      <c r="BAV296" s="730"/>
      <c r="BAW296" s="730"/>
      <c r="BAX296" s="730"/>
      <c r="BAY296" s="730"/>
      <c r="BAZ296" s="730"/>
      <c r="BBA296" s="730"/>
      <c r="BBB296" s="730"/>
      <c r="BBC296" s="730"/>
      <c r="BBD296" s="730"/>
      <c r="BBE296" s="730"/>
      <c r="BBF296" s="730"/>
      <c r="BBG296" s="730"/>
      <c r="BBH296" s="730"/>
      <c r="BBI296" s="730"/>
      <c r="BBJ296" s="730"/>
      <c r="BBK296" s="730"/>
      <c r="BBL296" s="730"/>
      <c r="BBM296" s="730"/>
      <c r="BBN296" s="730"/>
      <c r="BBO296" s="730"/>
      <c r="BBP296" s="730"/>
      <c r="BBQ296" s="730"/>
      <c r="BBR296" s="730"/>
      <c r="BBS296" s="730"/>
      <c r="BBT296" s="730"/>
      <c r="BBU296" s="730"/>
      <c r="BBV296" s="730"/>
      <c r="BBW296" s="730"/>
      <c r="BBX296" s="730"/>
      <c r="BBY296" s="730"/>
      <c r="BBZ296" s="730"/>
      <c r="BCA296" s="730"/>
      <c r="BCB296" s="730"/>
      <c r="BCC296" s="730"/>
      <c r="BCD296" s="730"/>
      <c r="BCE296" s="730"/>
      <c r="BCF296" s="730"/>
      <c r="BCG296" s="730"/>
      <c r="BCH296" s="730"/>
      <c r="BCI296" s="730"/>
      <c r="BCJ296" s="730"/>
      <c r="BCK296" s="730"/>
      <c r="BCL296" s="730"/>
      <c r="BCM296" s="730"/>
      <c r="BCN296" s="730"/>
      <c r="BCO296" s="730"/>
      <c r="BCP296" s="730"/>
      <c r="BCQ296" s="730"/>
      <c r="BCR296" s="730"/>
      <c r="BCS296" s="730"/>
      <c r="BCT296" s="730"/>
      <c r="BCU296" s="730"/>
      <c r="BCV296" s="730"/>
      <c r="BCW296" s="730"/>
      <c r="BCX296" s="730"/>
      <c r="BCY296" s="730"/>
      <c r="BCZ296" s="730"/>
      <c r="BDA296" s="730"/>
      <c r="BDB296" s="730"/>
      <c r="BDC296" s="730"/>
      <c r="BDD296" s="730"/>
      <c r="BDE296" s="730"/>
      <c r="BDF296" s="730"/>
      <c r="BDG296" s="730"/>
      <c r="BDH296" s="730"/>
      <c r="BDI296" s="730"/>
      <c r="BDJ296" s="730"/>
      <c r="BDK296" s="730"/>
      <c r="BDL296" s="730"/>
      <c r="BDM296" s="730"/>
      <c r="BDN296" s="730"/>
      <c r="BDO296" s="730"/>
      <c r="BDP296" s="730"/>
      <c r="BDQ296" s="730"/>
      <c r="BDR296" s="730"/>
      <c r="BDS296" s="730"/>
      <c r="BDT296" s="730"/>
      <c r="BDU296" s="730"/>
      <c r="BDV296" s="730"/>
      <c r="BDW296" s="730"/>
      <c r="BDX296" s="730"/>
      <c r="BDY296" s="730"/>
      <c r="BDZ296" s="730"/>
      <c r="BEA296" s="730"/>
      <c r="BEB296" s="730"/>
      <c r="BEC296" s="730"/>
      <c r="BED296" s="730"/>
      <c r="BEE296" s="730"/>
      <c r="BEF296" s="730"/>
      <c r="BEG296" s="730"/>
      <c r="BEH296" s="730"/>
      <c r="BEI296" s="730"/>
      <c r="BEJ296" s="730"/>
      <c r="BEK296" s="730"/>
      <c r="BEL296" s="730"/>
      <c r="BEM296" s="730"/>
      <c r="BEN296" s="730"/>
      <c r="BEO296" s="730"/>
      <c r="BEP296" s="730"/>
      <c r="BEQ296" s="730"/>
      <c r="BER296" s="730"/>
      <c r="BES296" s="730"/>
      <c r="BET296" s="730"/>
      <c r="BEU296" s="730"/>
      <c r="BEV296" s="730"/>
      <c r="BEW296" s="730"/>
      <c r="BEX296" s="730"/>
      <c r="BEY296" s="730"/>
      <c r="BEZ296" s="730"/>
      <c r="BFA296" s="730"/>
      <c r="BFB296" s="730"/>
      <c r="BFC296" s="730"/>
      <c r="BFD296" s="730"/>
      <c r="BFE296" s="730"/>
      <c r="BFF296" s="730"/>
      <c r="BFG296" s="730"/>
      <c r="BFH296" s="730"/>
      <c r="BFI296" s="730"/>
      <c r="BFJ296" s="730"/>
      <c r="BFK296" s="730"/>
      <c r="BFL296" s="730"/>
      <c r="BFM296" s="730"/>
      <c r="BFN296" s="730"/>
      <c r="BFO296" s="730"/>
      <c r="BFP296" s="730"/>
      <c r="BFQ296" s="730"/>
      <c r="BFR296" s="730"/>
      <c r="BFS296" s="730"/>
      <c r="BFT296" s="730"/>
      <c r="BFU296" s="730"/>
      <c r="BFV296" s="730"/>
      <c r="BFW296" s="730"/>
      <c r="BFX296" s="730"/>
      <c r="BFY296" s="730"/>
      <c r="BFZ296" s="730"/>
      <c r="BGA296" s="730"/>
      <c r="BGB296" s="730"/>
      <c r="BGC296" s="730"/>
      <c r="BGD296" s="730"/>
      <c r="BGE296" s="730"/>
      <c r="BGF296" s="730"/>
      <c r="BGG296" s="730"/>
      <c r="BGH296" s="730"/>
      <c r="BGI296" s="730"/>
      <c r="BGJ296" s="730"/>
      <c r="BGK296" s="730"/>
      <c r="BGL296" s="730"/>
      <c r="BGM296" s="730"/>
      <c r="BGN296" s="730"/>
      <c r="BGO296" s="730"/>
      <c r="BGP296" s="730"/>
      <c r="BGQ296" s="730"/>
      <c r="BGR296" s="730"/>
      <c r="BGS296" s="730"/>
      <c r="BGT296" s="730"/>
      <c r="BGU296" s="730"/>
      <c r="BGV296" s="730"/>
      <c r="BGW296" s="730"/>
      <c r="BGX296" s="730"/>
      <c r="BGY296" s="730"/>
      <c r="BGZ296" s="730"/>
      <c r="BHA296" s="730"/>
      <c r="BHB296" s="730"/>
      <c r="BHC296" s="730"/>
      <c r="BHD296" s="730"/>
      <c r="BHE296" s="730"/>
      <c r="BHF296" s="730"/>
      <c r="BHG296" s="730"/>
      <c r="BHH296" s="730"/>
      <c r="BHI296" s="730"/>
      <c r="BHJ296" s="730"/>
      <c r="BHK296" s="730"/>
      <c r="BHL296" s="730"/>
      <c r="BHM296" s="730"/>
      <c r="BHN296" s="730"/>
      <c r="BHO296" s="730"/>
      <c r="BHP296" s="730"/>
      <c r="BHQ296" s="730"/>
      <c r="BHR296" s="730"/>
      <c r="BHS296" s="730"/>
      <c r="BHT296" s="730"/>
      <c r="BHU296" s="730"/>
      <c r="BHV296" s="730"/>
      <c r="BHW296" s="730"/>
      <c r="BHX296" s="730"/>
      <c r="BHY296" s="730"/>
      <c r="BHZ296" s="730"/>
      <c r="BIA296" s="730"/>
      <c r="BIB296" s="730"/>
      <c r="BIC296" s="730"/>
      <c r="BID296" s="730"/>
      <c r="BIE296" s="730"/>
      <c r="BIF296" s="730"/>
      <c r="BIG296" s="730"/>
      <c r="BIH296" s="730"/>
      <c r="BII296" s="730"/>
      <c r="BIJ296" s="730"/>
      <c r="BIK296" s="730"/>
      <c r="BIL296" s="730"/>
      <c r="BIM296" s="730"/>
      <c r="BIN296" s="730"/>
      <c r="BIO296" s="730"/>
      <c r="BIP296" s="730"/>
      <c r="BIQ296" s="730"/>
      <c r="BIR296" s="730"/>
      <c r="BIS296" s="730"/>
      <c r="BIT296" s="730"/>
      <c r="BIU296" s="730"/>
      <c r="BIV296" s="730"/>
      <c r="BIW296" s="730"/>
      <c r="BIX296" s="730"/>
      <c r="BIY296" s="730"/>
      <c r="BIZ296" s="730"/>
      <c r="BJA296" s="730"/>
      <c r="BJB296" s="730"/>
      <c r="BJC296" s="730"/>
      <c r="BJD296" s="730"/>
      <c r="BJE296" s="730"/>
      <c r="BJF296" s="730"/>
      <c r="BJG296" s="730"/>
      <c r="BJH296" s="730"/>
      <c r="BJI296" s="730"/>
      <c r="BJJ296" s="730"/>
      <c r="BJK296" s="730"/>
      <c r="BJL296" s="730"/>
      <c r="BJM296" s="730"/>
      <c r="BJN296" s="730"/>
      <c r="BJO296" s="730"/>
      <c r="BJP296" s="730"/>
      <c r="BJQ296" s="730"/>
      <c r="BJR296" s="730"/>
      <c r="BJS296" s="730"/>
      <c r="BJT296" s="730"/>
      <c r="BJU296" s="730"/>
      <c r="BJV296" s="730"/>
      <c r="BJW296" s="730"/>
      <c r="BJX296" s="730"/>
      <c r="BJY296" s="730"/>
      <c r="BJZ296" s="730"/>
      <c r="BKA296" s="730"/>
      <c r="BKB296" s="730"/>
      <c r="BKC296" s="730"/>
      <c r="BKD296" s="730"/>
      <c r="BKE296" s="730"/>
      <c r="BKF296" s="730"/>
      <c r="BKG296" s="730"/>
      <c r="BKH296" s="730"/>
      <c r="BKI296" s="730"/>
      <c r="BKJ296" s="730"/>
      <c r="BKK296" s="730"/>
      <c r="BKL296" s="730"/>
      <c r="BKM296" s="730"/>
      <c r="BKN296" s="730"/>
      <c r="BKO296" s="730"/>
      <c r="BKP296" s="730"/>
      <c r="BKQ296" s="730"/>
      <c r="BKR296" s="730"/>
      <c r="BKS296" s="730"/>
      <c r="BKT296" s="730"/>
      <c r="BKU296" s="730"/>
      <c r="BKV296" s="730"/>
      <c r="BKW296" s="730"/>
      <c r="BKX296" s="730"/>
      <c r="BKY296" s="730"/>
      <c r="BKZ296" s="730"/>
      <c r="BLA296" s="730"/>
      <c r="BLB296" s="730"/>
      <c r="BLC296" s="730"/>
      <c r="BLD296" s="730"/>
      <c r="BLE296" s="730"/>
      <c r="BLF296" s="730"/>
      <c r="BLG296" s="730"/>
      <c r="BLH296" s="730"/>
      <c r="BLI296" s="730"/>
      <c r="BLJ296" s="730"/>
      <c r="BLK296" s="730"/>
      <c r="BLL296" s="730"/>
      <c r="BLM296" s="730"/>
      <c r="BLN296" s="730"/>
      <c r="BLO296" s="730"/>
      <c r="BLP296" s="730"/>
      <c r="BLQ296" s="730"/>
      <c r="BLR296" s="730"/>
      <c r="BLS296" s="730"/>
      <c r="BLT296" s="730"/>
      <c r="BLU296" s="730"/>
      <c r="BLV296" s="730"/>
      <c r="BLW296" s="730"/>
      <c r="BLX296" s="730"/>
      <c r="BLY296" s="730"/>
      <c r="BLZ296" s="730"/>
      <c r="BMA296" s="730"/>
      <c r="BMB296" s="730"/>
      <c r="BMC296" s="730"/>
      <c r="BMD296" s="730"/>
      <c r="BME296" s="730"/>
      <c r="BMF296" s="730"/>
      <c r="BMG296" s="730"/>
      <c r="BMH296" s="730"/>
      <c r="BMI296" s="730"/>
      <c r="BMJ296" s="730"/>
      <c r="BMK296" s="730"/>
      <c r="BML296" s="730"/>
      <c r="BMM296" s="730"/>
      <c r="BMN296" s="730"/>
      <c r="BMO296" s="730"/>
      <c r="BMP296" s="730"/>
      <c r="BMQ296" s="730"/>
      <c r="BMR296" s="730"/>
      <c r="BMS296" s="730"/>
      <c r="BMT296" s="730"/>
      <c r="BMU296" s="730"/>
      <c r="BMV296" s="730"/>
      <c r="BMW296" s="730"/>
      <c r="BMX296" s="730"/>
      <c r="BMY296" s="730"/>
      <c r="BMZ296" s="730"/>
      <c r="BNA296" s="730"/>
      <c r="BNB296" s="730"/>
      <c r="BNC296" s="730"/>
      <c r="BND296" s="730"/>
      <c r="BNE296" s="730"/>
      <c r="BNF296" s="730"/>
      <c r="BNG296" s="730"/>
      <c r="BNH296" s="730"/>
      <c r="BNI296" s="730"/>
      <c r="BNJ296" s="730"/>
      <c r="BNK296" s="730"/>
      <c r="BNL296" s="730"/>
      <c r="BNM296" s="730"/>
      <c r="BNN296" s="730"/>
      <c r="BNO296" s="730"/>
      <c r="BNP296" s="730"/>
      <c r="BNQ296" s="730"/>
      <c r="BNR296" s="730"/>
      <c r="BNS296" s="730"/>
      <c r="BNT296" s="730"/>
      <c r="BNU296" s="730"/>
      <c r="BNV296" s="730"/>
      <c r="BNW296" s="730"/>
      <c r="BNX296" s="730"/>
      <c r="BNY296" s="730"/>
      <c r="BNZ296" s="730"/>
      <c r="BOA296" s="730"/>
      <c r="BOB296" s="730"/>
      <c r="BOC296" s="730"/>
      <c r="BOD296" s="730"/>
      <c r="BOE296" s="730"/>
      <c r="BOF296" s="730"/>
      <c r="BOG296" s="730"/>
      <c r="BOH296" s="730"/>
      <c r="BOI296" s="730"/>
      <c r="BOJ296" s="730"/>
      <c r="BOK296" s="730"/>
      <c r="BOL296" s="730"/>
      <c r="BOM296" s="730"/>
      <c r="BON296" s="730"/>
      <c r="BOO296" s="730"/>
      <c r="BOP296" s="730"/>
      <c r="BOQ296" s="730"/>
      <c r="BOR296" s="730"/>
      <c r="BOS296" s="730"/>
      <c r="BOT296" s="730"/>
      <c r="BOU296" s="730"/>
      <c r="BOV296" s="730"/>
      <c r="BOW296" s="730"/>
      <c r="BOX296" s="730"/>
      <c r="BOY296" s="730"/>
      <c r="BOZ296" s="730"/>
      <c r="BPA296" s="730"/>
      <c r="BPB296" s="730"/>
      <c r="BPC296" s="730"/>
      <c r="BPD296" s="730"/>
      <c r="BPE296" s="730"/>
      <c r="BPF296" s="730"/>
      <c r="BPG296" s="730"/>
      <c r="BPH296" s="730"/>
      <c r="BPI296" s="730"/>
      <c r="BPJ296" s="730"/>
      <c r="BPK296" s="730"/>
      <c r="BPL296" s="730"/>
      <c r="BPM296" s="730"/>
      <c r="BPN296" s="730"/>
      <c r="BPO296" s="730"/>
      <c r="BPP296" s="730"/>
      <c r="BPQ296" s="730"/>
      <c r="BPR296" s="730"/>
      <c r="BPS296" s="730"/>
      <c r="BPT296" s="730"/>
      <c r="BPU296" s="730"/>
      <c r="BPV296" s="730"/>
      <c r="BPW296" s="730"/>
      <c r="BPX296" s="730"/>
      <c r="BPY296" s="730"/>
      <c r="BPZ296" s="730"/>
      <c r="BQA296" s="730"/>
      <c r="BQB296" s="730"/>
      <c r="BQC296" s="730"/>
      <c r="BQD296" s="730"/>
      <c r="BQE296" s="730"/>
      <c r="BQF296" s="730"/>
      <c r="BQG296" s="730"/>
      <c r="BQH296" s="730"/>
      <c r="BQI296" s="730"/>
      <c r="BQJ296" s="730"/>
      <c r="BQK296" s="730"/>
      <c r="BQL296" s="730"/>
      <c r="BQM296" s="730"/>
      <c r="BQN296" s="730"/>
      <c r="BQO296" s="730"/>
      <c r="BQP296" s="730"/>
      <c r="BQQ296" s="730"/>
      <c r="BQR296" s="730"/>
      <c r="BQS296" s="730"/>
      <c r="BQT296" s="730"/>
      <c r="BQU296" s="730"/>
      <c r="BQV296" s="730"/>
      <c r="BQW296" s="730"/>
      <c r="BQX296" s="730"/>
      <c r="BQY296" s="730"/>
      <c r="BQZ296" s="730"/>
      <c r="BRA296" s="730"/>
      <c r="BRB296" s="730"/>
      <c r="BRC296" s="730"/>
      <c r="BRD296" s="730"/>
      <c r="BRE296" s="730"/>
      <c r="BRF296" s="730"/>
      <c r="BRG296" s="730"/>
      <c r="BRH296" s="730"/>
      <c r="BRI296" s="730"/>
      <c r="BRJ296" s="730"/>
      <c r="BRK296" s="730"/>
      <c r="BRL296" s="730"/>
      <c r="BRM296" s="730"/>
      <c r="BRN296" s="730"/>
      <c r="BRO296" s="730"/>
      <c r="BRP296" s="730"/>
      <c r="BRQ296" s="730"/>
      <c r="BRR296" s="730"/>
      <c r="BRS296" s="730"/>
      <c r="BRT296" s="730"/>
      <c r="BRU296" s="730"/>
      <c r="BRV296" s="730"/>
      <c r="BRW296" s="730"/>
      <c r="BRX296" s="730"/>
      <c r="BRY296" s="730"/>
      <c r="BRZ296" s="730"/>
      <c r="BSA296" s="730"/>
      <c r="BSB296" s="730"/>
      <c r="BSC296" s="730"/>
      <c r="BSD296" s="730"/>
      <c r="BSE296" s="730"/>
      <c r="BSF296" s="730"/>
      <c r="BSG296" s="730"/>
      <c r="BSH296" s="730"/>
      <c r="BSI296" s="730"/>
      <c r="BSJ296" s="730"/>
      <c r="BSK296" s="730"/>
      <c r="BSL296" s="730"/>
      <c r="BSM296" s="730"/>
      <c r="BSN296" s="730"/>
      <c r="BSO296" s="730"/>
      <c r="BSP296" s="730"/>
      <c r="BSQ296" s="730"/>
      <c r="BSR296" s="730"/>
      <c r="BSS296" s="730"/>
      <c r="BST296" s="730"/>
      <c r="BSU296" s="730"/>
      <c r="BSV296" s="730"/>
      <c r="BSW296" s="730"/>
      <c r="BSX296" s="730"/>
      <c r="BSY296" s="730"/>
      <c r="BSZ296" s="730"/>
      <c r="BTA296" s="730"/>
      <c r="BTB296" s="730"/>
      <c r="BTC296" s="730"/>
      <c r="BTD296" s="730"/>
      <c r="BTE296" s="730"/>
      <c r="BTF296" s="730"/>
      <c r="BTG296" s="730"/>
      <c r="BTH296" s="730"/>
      <c r="BTI296" s="730"/>
      <c r="BTJ296" s="730"/>
      <c r="BTK296" s="730"/>
      <c r="BTL296" s="730"/>
      <c r="BTM296" s="730"/>
      <c r="BTN296" s="730"/>
      <c r="BTO296" s="730"/>
      <c r="BTP296" s="730"/>
      <c r="BTQ296" s="730"/>
      <c r="BTR296" s="730"/>
      <c r="BTS296" s="730"/>
      <c r="BTT296" s="730"/>
      <c r="BTU296" s="730"/>
      <c r="BTV296" s="730"/>
      <c r="BTW296" s="730"/>
      <c r="BTX296" s="730"/>
      <c r="BTY296" s="730"/>
      <c r="BTZ296" s="730"/>
      <c r="BUA296" s="730"/>
      <c r="BUB296" s="730"/>
      <c r="BUC296" s="730"/>
      <c r="BUD296" s="730"/>
      <c r="BUE296" s="730"/>
      <c r="BUF296" s="730"/>
      <c r="BUG296" s="730"/>
      <c r="BUH296" s="730"/>
      <c r="BUI296" s="730"/>
      <c r="BUJ296" s="730"/>
      <c r="BUK296" s="730"/>
      <c r="BUL296" s="730"/>
      <c r="BUM296" s="730"/>
      <c r="BUN296" s="730"/>
      <c r="BUO296" s="730"/>
      <c r="BUP296" s="730"/>
      <c r="BUQ296" s="730"/>
      <c r="BUR296" s="730"/>
      <c r="BUS296" s="730"/>
      <c r="BUT296" s="730"/>
      <c r="BUU296" s="730"/>
      <c r="BUV296" s="730"/>
      <c r="BUW296" s="730"/>
      <c r="BUX296" s="730"/>
      <c r="BUY296" s="730"/>
      <c r="BUZ296" s="730"/>
      <c r="BVA296" s="730"/>
      <c r="BVB296" s="730"/>
      <c r="BVC296" s="730"/>
      <c r="BVD296" s="730"/>
      <c r="BVE296" s="730"/>
      <c r="BVF296" s="730"/>
      <c r="BVG296" s="730"/>
      <c r="BVH296" s="730"/>
      <c r="BVI296" s="730"/>
      <c r="BVJ296" s="730"/>
      <c r="BVK296" s="730"/>
      <c r="BVL296" s="730"/>
      <c r="BVM296" s="730"/>
      <c r="BVN296" s="730"/>
      <c r="BVO296" s="730"/>
      <c r="BVP296" s="730"/>
      <c r="BVQ296" s="730"/>
      <c r="BVR296" s="730"/>
      <c r="BVS296" s="730"/>
      <c r="BVT296" s="730"/>
      <c r="BVU296" s="730"/>
      <c r="BVV296" s="730"/>
      <c r="BVW296" s="730"/>
      <c r="BVX296" s="730"/>
      <c r="BVY296" s="730"/>
      <c r="BVZ296" s="730"/>
      <c r="BWA296" s="730"/>
      <c r="BWB296" s="730"/>
      <c r="BWC296" s="730"/>
      <c r="BWD296" s="730"/>
      <c r="BWE296" s="730"/>
      <c r="BWF296" s="730"/>
      <c r="BWG296" s="730"/>
      <c r="BWH296" s="730"/>
      <c r="BWI296" s="730"/>
      <c r="BWJ296" s="730"/>
      <c r="BWK296" s="730"/>
      <c r="BWL296" s="730"/>
      <c r="BWM296" s="730"/>
      <c r="BWN296" s="730"/>
      <c r="BWO296" s="730"/>
      <c r="BWP296" s="730"/>
      <c r="BWQ296" s="730"/>
      <c r="BWR296" s="730"/>
      <c r="BWS296" s="730"/>
      <c r="BWT296" s="730"/>
      <c r="BWU296" s="730"/>
      <c r="BWV296" s="730"/>
      <c r="BWW296" s="730"/>
      <c r="BWX296" s="730"/>
      <c r="BWY296" s="730"/>
      <c r="BWZ296" s="730"/>
      <c r="BXA296" s="730"/>
      <c r="BXB296" s="730"/>
      <c r="BXC296" s="730"/>
      <c r="BXD296" s="730"/>
      <c r="BXE296" s="730"/>
      <c r="BXF296" s="730"/>
      <c r="BXG296" s="730"/>
      <c r="BXH296" s="730"/>
      <c r="BXI296" s="730"/>
      <c r="BXJ296" s="730"/>
      <c r="BXK296" s="730"/>
      <c r="BXL296" s="730"/>
      <c r="BXM296" s="730"/>
      <c r="BXN296" s="730"/>
      <c r="BXO296" s="730"/>
      <c r="BXP296" s="730"/>
      <c r="BXQ296" s="730"/>
      <c r="BXR296" s="730"/>
      <c r="BXS296" s="730"/>
      <c r="BXT296" s="730"/>
      <c r="BXU296" s="730"/>
      <c r="BXV296" s="730"/>
      <c r="BXW296" s="730"/>
      <c r="BXX296" s="730"/>
      <c r="BXY296" s="730"/>
      <c r="BXZ296" s="730"/>
      <c r="BYA296" s="730"/>
      <c r="BYB296" s="730"/>
      <c r="BYC296" s="730"/>
      <c r="BYD296" s="730"/>
      <c r="BYE296" s="730"/>
      <c r="BYF296" s="730"/>
      <c r="BYG296" s="730"/>
      <c r="BYH296" s="730"/>
      <c r="BYI296" s="730"/>
      <c r="BYJ296" s="730"/>
      <c r="BYK296" s="730"/>
      <c r="BYL296" s="730"/>
      <c r="BYM296" s="730"/>
      <c r="BYN296" s="730"/>
      <c r="BYO296" s="730"/>
      <c r="BYP296" s="730"/>
      <c r="BYQ296" s="730"/>
      <c r="BYR296" s="730"/>
      <c r="BYS296" s="730"/>
      <c r="BYT296" s="730"/>
      <c r="BYU296" s="730"/>
      <c r="BYV296" s="730"/>
      <c r="BYW296" s="730"/>
      <c r="BYX296" s="730"/>
      <c r="BYY296" s="730"/>
      <c r="BYZ296" s="730"/>
      <c r="BZA296" s="730"/>
      <c r="BZB296" s="730"/>
      <c r="BZC296" s="730"/>
      <c r="BZD296" s="730"/>
      <c r="BZE296" s="730"/>
      <c r="BZF296" s="730"/>
      <c r="BZG296" s="730"/>
      <c r="BZH296" s="730"/>
      <c r="BZI296" s="730"/>
      <c r="BZJ296" s="730"/>
      <c r="BZK296" s="730"/>
      <c r="BZL296" s="730"/>
      <c r="BZM296" s="730"/>
      <c r="BZN296" s="730"/>
      <c r="BZO296" s="730"/>
      <c r="BZP296" s="730"/>
      <c r="BZQ296" s="730"/>
      <c r="BZR296" s="730"/>
      <c r="BZS296" s="730"/>
      <c r="BZT296" s="730"/>
      <c r="BZU296" s="730"/>
      <c r="BZV296" s="730"/>
      <c r="BZW296" s="730"/>
      <c r="BZX296" s="730"/>
      <c r="BZY296" s="730"/>
      <c r="BZZ296" s="730"/>
      <c r="CAA296" s="730"/>
      <c r="CAB296" s="730"/>
      <c r="CAC296" s="730"/>
      <c r="CAD296" s="730"/>
      <c r="CAE296" s="730"/>
      <c r="CAF296" s="730"/>
      <c r="CAG296" s="730"/>
      <c r="CAH296" s="730"/>
      <c r="CAI296" s="730"/>
      <c r="CAJ296" s="730"/>
      <c r="CAK296" s="730"/>
      <c r="CAL296" s="730"/>
      <c r="CAM296" s="730"/>
      <c r="CAN296" s="730"/>
      <c r="CAO296" s="730"/>
      <c r="CAP296" s="730"/>
      <c r="CAQ296" s="730"/>
      <c r="CAR296" s="730"/>
      <c r="CAS296" s="730"/>
      <c r="CAT296" s="730"/>
      <c r="CAU296" s="730"/>
      <c r="CAV296" s="730"/>
      <c r="CAW296" s="730"/>
      <c r="CAX296" s="730"/>
      <c r="CAY296" s="730"/>
      <c r="CAZ296" s="730"/>
      <c r="CBA296" s="730"/>
      <c r="CBB296" s="730"/>
      <c r="CBC296" s="730"/>
      <c r="CBD296" s="730"/>
      <c r="CBE296" s="730"/>
      <c r="CBF296" s="730"/>
      <c r="CBG296" s="730"/>
      <c r="CBH296" s="730"/>
      <c r="CBI296" s="730"/>
      <c r="CBJ296" s="730"/>
      <c r="CBK296" s="730"/>
      <c r="CBL296" s="730"/>
      <c r="CBM296" s="730"/>
      <c r="CBN296" s="730"/>
      <c r="CBO296" s="730"/>
      <c r="CBP296" s="730"/>
      <c r="CBQ296" s="730"/>
      <c r="CBR296" s="730"/>
      <c r="CBS296" s="730"/>
      <c r="CBT296" s="730"/>
      <c r="CBU296" s="730"/>
      <c r="CBV296" s="730"/>
      <c r="CBW296" s="730"/>
      <c r="CBX296" s="730"/>
      <c r="CBY296" s="730"/>
      <c r="CBZ296" s="730"/>
      <c r="CCA296" s="730"/>
      <c r="CCB296" s="730"/>
      <c r="CCC296" s="730"/>
      <c r="CCD296" s="730"/>
      <c r="CCE296" s="730"/>
      <c r="CCF296" s="730"/>
      <c r="CCG296" s="730"/>
      <c r="CCH296" s="730"/>
      <c r="CCI296" s="730"/>
      <c r="CCJ296" s="730"/>
      <c r="CCK296" s="730"/>
      <c r="CCL296" s="730"/>
      <c r="CCM296" s="730"/>
      <c r="CCN296" s="730"/>
      <c r="CCO296" s="730"/>
      <c r="CCP296" s="730"/>
      <c r="CCQ296" s="730"/>
      <c r="CCR296" s="730"/>
      <c r="CCS296" s="730"/>
      <c r="CCT296" s="730"/>
      <c r="CCU296" s="730"/>
      <c r="CCV296" s="730"/>
      <c r="CCW296" s="730"/>
      <c r="CCX296" s="730"/>
      <c r="CCY296" s="730"/>
      <c r="CCZ296" s="730"/>
      <c r="CDA296" s="730"/>
      <c r="CDB296" s="730"/>
      <c r="CDC296" s="730"/>
      <c r="CDD296" s="730"/>
      <c r="CDE296" s="730"/>
      <c r="CDF296" s="730"/>
      <c r="CDG296" s="730"/>
      <c r="CDH296" s="730"/>
      <c r="CDI296" s="730"/>
      <c r="CDJ296" s="730"/>
      <c r="CDK296" s="730"/>
      <c r="CDL296" s="730"/>
      <c r="CDM296" s="730"/>
      <c r="CDN296" s="730"/>
      <c r="CDO296" s="730"/>
      <c r="CDP296" s="730"/>
      <c r="CDQ296" s="730"/>
      <c r="CDR296" s="730"/>
      <c r="CDS296" s="730"/>
      <c r="CDT296" s="730"/>
      <c r="CDU296" s="730"/>
      <c r="CDV296" s="730"/>
      <c r="CDW296" s="730"/>
      <c r="CDX296" s="730"/>
      <c r="CDY296" s="730"/>
      <c r="CDZ296" s="730"/>
      <c r="CEA296" s="730"/>
      <c r="CEB296" s="730"/>
      <c r="CEC296" s="730"/>
      <c r="CED296" s="730"/>
      <c r="CEE296" s="730"/>
      <c r="CEF296" s="730"/>
      <c r="CEG296" s="730"/>
      <c r="CEH296" s="730"/>
      <c r="CEI296" s="730"/>
      <c r="CEJ296" s="730"/>
      <c r="CEK296" s="730"/>
      <c r="CEL296" s="730"/>
      <c r="CEM296" s="730"/>
      <c r="CEN296" s="730"/>
      <c r="CEO296" s="730"/>
      <c r="CEP296" s="730"/>
      <c r="CEQ296" s="730"/>
      <c r="CER296" s="730"/>
      <c r="CES296" s="730"/>
      <c r="CET296" s="730"/>
      <c r="CEU296" s="730"/>
      <c r="CEV296" s="730"/>
      <c r="CEW296" s="730"/>
      <c r="CEX296" s="730"/>
      <c r="CEY296" s="730"/>
      <c r="CEZ296" s="730"/>
      <c r="CFA296" s="730"/>
      <c r="CFB296" s="730"/>
      <c r="CFC296" s="730"/>
      <c r="CFD296" s="730"/>
      <c r="CFE296" s="730"/>
      <c r="CFF296" s="730"/>
      <c r="CFG296" s="730"/>
      <c r="CFH296" s="730"/>
      <c r="CFI296" s="730"/>
      <c r="CFJ296" s="730"/>
      <c r="CFK296" s="730"/>
      <c r="CFL296" s="730"/>
      <c r="CFM296" s="730"/>
      <c r="CFN296" s="730"/>
      <c r="CFO296" s="730"/>
      <c r="CFP296" s="730"/>
      <c r="CFQ296" s="730"/>
      <c r="CFR296" s="730"/>
      <c r="CFS296" s="730"/>
      <c r="CFT296" s="730"/>
      <c r="CFU296" s="730"/>
      <c r="CFV296" s="730"/>
      <c r="CFW296" s="730"/>
      <c r="CFX296" s="730"/>
      <c r="CFY296" s="730"/>
      <c r="CFZ296" s="730"/>
      <c r="CGA296" s="730"/>
      <c r="CGB296" s="730"/>
      <c r="CGC296" s="730"/>
      <c r="CGD296" s="730"/>
      <c r="CGE296" s="730"/>
      <c r="CGF296" s="730"/>
      <c r="CGG296" s="730"/>
      <c r="CGH296" s="730"/>
      <c r="CGI296" s="730"/>
      <c r="CGJ296" s="730"/>
      <c r="CGK296" s="730"/>
      <c r="CGL296" s="730"/>
      <c r="CGM296" s="730"/>
      <c r="CGN296" s="730"/>
      <c r="CGO296" s="730"/>
      <c r="CGP296" s="730"/>
      <c r="CGQ296" s="730"/>
      <c r="CGR296" s="730"/>
      <c r="CGS296" s="730"/>
      <c r="CGT296" s="730"/>
      <c r="CGU296" s="730"/>
      <c r="CGV296" s="730"/>
      <c r="CGW296" s="730"/>
      <c r="CGX296" s="730"/>
      <c r="CGY296" s="730"/>
      <c r="CGZ296" s="730"/>
      <c r="CHA296" s="730"/>
      <c r="CHB296" s="730"/>
      <c r="CHC296" s="730"/>
      <c r="CHD296" s="730"/>
      <c r="CHE296" s="730"/>
      <c r="CHF296" s="730"/>
      <c r="CHG296" s="730"/>
      <c r="CHH296" s="730"/>
      <c r="CHI296" s="730"/>
      <c r="CHJ296" s="730"/>
      <c r="CHK296" s="730"/>
      <c r="CHL296" s="730"/>
      <c r="CHM296" s="730"/>
      <c r="CHN296" s="730"/>
      <c r="CHO296" s="730"/>
      <c r="CHP296" s="730"/>
      <c r="CHQ296" s="730"/>
      <c r="CHR296" s="730"/>
      <c r="CHS296" s="730"/>
      <c r="CHT296" s="730"/>
      <c r="CHU296" s="730"/>
      <c r="CHV296" s="730"/>
      <c r="CHW296" s="730"/>
      <c r="CHX296" s="730"/>
      <c r="CHY296" s="730"/>
      <c r="CHZ296" s="730"/>
      <c r="CIA296" s="730"/>
      <c r="CIB296" s="730"/>
      <c r="CIC296" s="730"/>
      <c r="CID296" s="730"/>
      <c r="CIE296" s="730"/>
      <c r="CIF296" s="730"/>
      <c r="CIG296" s="730"/>
      <c r="CIH296" s="730"/>
      <c r="CII296" s="730"/>
      <c r="CIJ296" s="730"/>
      <c r="CIK296" s="730"/>
      <c r="CIL296" s="730"/>
      <c r="CIM296" s="730"/>
      <c r="CIN296" s="730"/>
      <c r="CIO296" s="730"/>
      <c r="CIP296" s="730"/>
      <c r="CIQ296" s="730"/>
      <c r="CIR296" s="730"/>
      <c r="CIS296" s="730"/>
      <c r="CIT296" s="730"/>
      <c r="CIU296" s="730"/>
      <c r="CIV296" s="730"/>
      <c r="CIW296" s="730"/>
      <c r="CIX296" s="730"/>
      <c r="CIY296" s="730"/>
      <c r="CIZ296" s="730"/>
      <c r="CJA296" s="730"/>
      <c r="CJB296" s="730"/>
      <c r="CJC296" s="730"/>
      <c r="CJD296" s="730"/>
      <c r="CJE296" s="730"/>
      <c r="CJF296" s="730"/>
      <c r="CJG296" s="730"/>
      <c r="CJH296" s="730"/>
      <c r="CJI296" s="730"/>
      <c r="CJJ296" s="730"/>
      <c r="CJK296" s="730"/>
      <c r="CJL296" s="730"/>
      <c r="CJM296" s="730"/>
      <c r="CJN296" s="730"/>
      <c r="CJO296" s="730"/>
      <c r="CJP296" s="730"/>
      <c r="CJQ296" s="730"/>
      <c r="CJR296" s="730"/>
      <c r="CJS296" s="730"/>
      <c r="CJT296" s="730"/>
      <c r="CJU296" s="730"/>
      <c r="CJV296" s="730"/>
      <c r="CJW296" s="730"/>
      <c r="CJX296" s="730"/>
      <c r="CJY296" s="730"/>
      <c r="CJZ296" s="730"/>
      <c r="CKA296" s="730"/>
      <c r="CKB296" s="730"/>
      <c r="CKC296" s="730"/>
      <c r="CKD296" s="730"/>
      <c r="CKE296" s="730"/>
      <c r="CKF296" s="730"/>
      <c r="CKG296" s="730"/>
      <c r="CKH296" s="730"/>
      <c r="CKI296" s="730"/>
      <c r="CKJ296" s="730"/>
      <c r="CKK296" s="730"/>
      <c r="CKL296" s="730"/>
      <c r="CKM296" s="730"/>
      <c r="CKN296" s="730"/>
      <c r="CKO296" s="730"/>
      <c r="CKP296" s="730"/>
      <c r="CKQ296" s="730"/>
      <c r="CKR296" s="730"/>
      <c r="CKS296" s="730"/>
      <c r="CKT296" s="730"/>
      <c r="CKU296" s="730"/>
      <c r="CKV296" s="730"/>
      <c r="CKW296" s="730"/>
      <c r="CKX296" s="730"/>
      <c r="CKY296" s="730"/>
      <c r="CKZ296" s="730"/>
      <c r="CLA296" s="730"/>
      <c r="CLB296" s="730"/>
      <c r="CLC296" s="730"/>
      <c r="CLD296" s="730"/>
      <c r="CLE296" s="730"/>
      <c r="CLF296" s="730"/>
      <c r="CLG296" s="730"/>
      <c r="CLH296" s="730"/>
      <c r="CLI296" s="730"/>
      <c r="CLJ296" s="730"/>
      <c r="CLK296" s="730"/>
      <c r="CLL296" s="730"/>
      <c r="CLM296" s="730"/>
      <c r="CLN296" s="730"/>
      <c r="CLO296" s="730"/>
      <c r="CLP296" s="730"/>
      <c r="CLQ296" s="730"/>
      <c r="CLR296" s="730"/>
      <c r="CLS296" s="730"/>
      <c r="CLT296" s="730"/>
      <c r="CLU296" s="730"/>
      <c r="CLV296" s="730"/>
      <c r="CLW296" s="730"/>
      <c r="CLX296" s="730"/>
      <c r="CLY296" s="730"/>
      <c r="CLZ296" s="730"/>
      <c r="CMA296" s="730"/>
      <c r="CMB296" s="730"/>
      <c r="CMC296" s="730"/>
      <c r="CMD296" s="730"/>
      <c r="CME296" s="730"/>
      <c r="CMF296" s="730"/>
      <c r="CMG296" s="730"/>
      <c r="CMH296" s="730"/>
      <c r="CMI296" s="730"/>
      <c r="CMJ296" s="730"/>
      <c r="CMK296" s="730"/>
      <c r="CML296" s="730"/>
      <c r="CMM296" s="730"/>
      <c r="CMN296" s="730"/>
      <c r="CMO296" s="730"/>
      <c r="CMP296" s="730"/>
      <c r="CMQ296" s="730"/>
      <c r="CMR296" s="730"/>
      <c r="CMS296" s="730"/>
      <c r="CMT296" s="730"/>
      <c r="CMU296" s="730"/>
      <c r="CMV296" s="730"/>
      <c r="CMW296" s="730"/>
      <c r="CMX296" s="730"/>
      <c r="CMY296" s="730"/>
      <c r="CMZ296" s="730"/>
      <c r="CNA296" s="730"/>
      <c r="CNB296" s="730"/>
      <c r="CNC296" s="730"/>
      <c r="CND296" s="730"/>
      <c r="CNE296" s="730"/>
      <c r="CNF296" s="730"/>
      <c r="CNG296" s="730"/>
      <c r="CNH296" s="730"/>
      <c r="CNI296" s="730"/>
      <c r="CNJ296" s="730"/>
      <c r="CNK296" s="730"/>
      <c r="CNL296" s="730"/>
      <c r="CNM296" s="730"/>
      <c r="CNN296" s="730"/>
      <c r="CNO296" s="730"/>
      <c r="CNP296" s="730"/>
      <c r="CNQ296" s="730"/>
      <c r="CNR296" s="730"/>
      <c r="CNS296" s="730"/>
      <c r="CNT296" s="730"/>
      <c r="CNU296" s="730"/>
      <c r="CNV296" s="730"/>
      <c r="CNW296" s="730"/>
      <c r="CNX296" s="730"/>
      <c r="CNY296" s="730"/>
      <c r="CNZ296" s="730"/>
      <c r="COA296" s="730"/>
      <c r="COB296" s="730"/>
      <c r="COC296" s="730"/>
      <c r="COD296" s="730"/>
      <c r="COE296" s="730"/>
      <c r="COF296" s="730"/>
      <c r="COG296" s="730"/>
      <c r="COH296" s="730"/>
      <c r="COI296" s="730"/>
      <c r="COJ296" s="730"/>
      <c r="COK296" s="730"/>
      <c r="COL296" s="730"/>
      <c r="COM296" s="730"/>
      <c r="CON296" s="730"/>
      <c r="COO296" s="730"/>
      <c r="COP296" s="730"/>
      <c r="COQ296" s="730"/>
      <c r="COR296" s="730"/>
      <c r="COS296" s="730"/>
      <c r="COT296" s="730"/>
      <c r="COU296" s="730"/>
      <c r="COV296" s="730"/>
      <c r="COW296" s="730"/>
      <c r="COX296" s="730"/>
      <c r="COY296" s="730"/>
      <c r="COZ296" s="730"/>
      <c r="CPA296" s="730"/>
      <c r="CPB296" s="730"/>
      <c r="CPC296" s="730"/>
      <c r="CPD296" s="730"/>
      <c r="CPE296" s="730"/>
      <c r="CPF296" s="730"/>
      <c r="CPG296" s="730"/>
      <c r="CPH296" s="730"/>
      <c r="CPI296" s="730"/>
      <c r="CPJ296" s="730"/>
      <c r="CPK296" s="730"/>
      <c r="CPL296" s="730"/>
      <c r="CPM296" s="730"/>
      <c r="CPN296" s="730"/>
      <c r="CPO296" s="730"/>
      <c r="CPP296" s="730"/>
      <c r="CPQ296" s="730"/>
      <c r="CPR296" s="730"/>
      <c r="CPS296" s="730"/>
      <c r="CPT296" s="730"/>
      <c r="CPU296" s="730"/>
      <c r="CPV296" s="730"/>
      <c r="CPW296" s="730"/>
      <c r="CPX296" s="730"/>
      <c r="CPY296" s="730"/>
      <c r="CPZ296" s="730"/>
      <c r="CQA296" s="730"/>
      <c r="CQB296" s="730"/>
      <c r="CQC296" s="730"/>
      <c r="CQD296" s="730"/>
      <c r="CQE296" s="730"/>
      <c r="CQF296" s="730"/>
      <c r="CQG296" s="730"/>
      <c r="CQH296" s="730"/>
      <c r="CQI296" s="730"/>
      <c r="CQJ296" s="730"/>
      <c r="CQK296" s="730"/>
      <c r="CQL296" s="730"/>
      <c r="CQM296" s="730"/>
      <c r="CQN296" s="730"/>
      <c r="CQO296" s="730"/>
      <c r="CQP296" s="730"/>
      <c r="CQQ296" s="730"/>
      <c r="CQR296" s="730"/>
      <c r="CQS296" s="730"/>
      <c r="CQT296" s="730"/>
      <c r="CQU296" s="730"/>
      <c r="CQV296" s="730"/>
      <c r="CQW296" s="730"/>
      <c r="CQX296" s="730"/>
      <c r="CQY296" s="730"/>
      <c r="CQZ296" s="730"/>
      <c r="CRA296" s="730"/>
      <c r="CRB296" s="730"/>
      <c r="CRC296" s="730"/>
      <c r="CRD296" s="730"/>
      <c r="CRE296" s="730"/>
      <c r="CRF296" s="730"/>
      <c r="CRG296" s="730"/>
      <c r="CRH296" s="730"/>
      <c r="CRI296" s="730"/>
      <c r="CRJ296" s="730"/>
      <c r="CRK296" s="730"/>
      <c r="CRL296" s="730"/>
      <c r="CRM296" s="730"/>
      <c r="CRN296" s="730"/>
      <c r="CRO296" s="730"/>
      <c r="CRP296" s="730"/>
      <c r="CRQ296" s="730"/>
      <c r="CRR296" s="730"/>
      <c r="CRS296" s="730"/>
      <c r="CRT296" s="730"/>
      <c r="CRU296" s="730"/>
      <c r="CRV296" s="730"/>
      <c r="CRW296" s="730"/>
      <c r="CRX296" s="730"/>
      <c r="CRY296" s="730"/>
      <c r="CRZ296" s="730"/>
      <c r="CSA296" s="730"/>
      <c r="CSB296" s="730"/>
      <c r="CSC296" s="730"/>
      <c r="CSD296" s="730"/>
      <c r="CSE296" s="730"/>
      <c r="CSF296" s="730"/>
      <c r="CSG296" s="730"/>
      <c r="CSH296" s="730"/>
      <c r="CSI296" s="730"/>
      <c r="CSJ296" s="730"/>
      <c r="CSK296" s="730"/>
      <c r="CSL296" s="730"/>
      <c r="CSM296" s="730"/>
      <c r="CSN296" s="730"/>
      <c r="CSO296" s="730"/>
      <c r="CSP296" s="730"/>
      <c r="CSQ296" s="730"/>
      <c r="CSR296" s="730"/>
      <c r="CSS296" s="730"/>
      <c r="CST296" s="730"/>
      <c r="CSU296" s="730"/>
      <c r="CSV296" s="730"/>
      <c r="CSW296" s="730"/>
      <c r="CSX296" s="730"/>
      <c r="CSY296" s="730"/>
      <c r="CSZ296" s="730"/>
      <c r="CTA296" s="730"/>
      <c r="CTB296" s="730"/>
      <c r="CTC296" s="730"/>
      <c r="CTD296" s="730"/>
      <c r="CTE296" s="730"/>
      <c r="CTF296" s="730"/>
      <c r="CTG296" s="730"/>
      <c r="CTH296" s="730"/>
      <c r="CTI296" s="730"/>
      <c r="CTJ296" s="730"/>
      <c r="CTK296" s="730"/>
      <c r="CTL296" s="730"/>
      <c r="CTM296" s="730"/>
      <c r="CTN296" s="730"/>
      <c r="CTO296" s="730"/>
      <c r="CTP296" s="730"/>
      <c r="CTQ296" s="730"/>
      <c r="CTR296" s="730"/>
      <c r="CTS296" s="730"/>
      <c r="CTT296" s="730"/>
      <c r="CTU296" s="730"/>
      <c r="CTV296" s="730"/>
      <c r="CTW296" s="730"/>
      <c r="CTX296" s="730"/>
      <c r="CTY296" s="730"/>
      <c r="CTZ296" s="730"/>
      <c r="CUA296" s="730"/>
      <c r="CUB296" s="730"/>
      <c r="CUC296" s="730"/>
      <c r="CUD296" s="730"/>
      <c r="CUE296" s="730"/>
      <c r="CUF296" s="730"/>
      <c r="CUG296" s="730"/>
      <c r="CUH296" s="730"/>
      <c r="CUI296" s="730"/>
      <c r="CUJ296" s="730"/>
      <c r="CUK296" s="730"/>
      <c r="CUL296" s="730"/>
      <c r="CUM296" s="730"/>
      <c r="CUN296" s="730"/>
      <c r="CUO296" s="730"/>
      <c r="CUP296" s="730"/>
      <c r="CUQ296" s="730"/>
      <c r="CUR296" s="730"/>
      <c r="CUS296" s="730"/>
      <c r="CUT296" s="730"/>
      <c r="CUU296" s="730"/>
      <c r="CUV296" s="730"/>
      <c r="CUW296" s="730"/>
      <c r="CUX296" s="730"/>
      <c r="CUY296" s="730"/>
      <c r="CUZ296" s="730"/>
      <c r="CVA296" s="730"/>
      <c r="CVB296" s="730"/>
      <c r="CVC296" s="730"/>
      <c r="CVD296" s="730"/>
      <c r="CVE296" s="730"/>
      <c r="CVF296" s="730"/>
      <c r="CVG296" s="730"/>
      <c r="CVH296" s="730"/>
      <c r="CVI296" s="730"/>
      <c r="CVJ296" s="730"/>
      <c r="CVK296" s="730"/>
      <c r="CVL296" s="730"/>
      <c r="CVM296" s="730"/>
      <c r="CVN296" s="730"/>
      <c r="CVO296" s="730"/>
      <c r="CVP296" s="730"/>
      <c r="CVQ296" s="730"/>
      <c r="CVR296" s="730"/>
      <c r="CVS296" s="730"/>
      <c r="CVT296" s="730"/>
      <c r="CVU296" s="730"/>
      <c r="CVV296" s="730"/>
      <c r="CVW296" s="730"/>
      <c r="CVX296" s="730"/>
      <c r="CVY296" s="730"/>
      <c r="CVZ296" s="730"/>
      <c r="CWA296" s="730"/>
      <c r="CWB296" s="730"/>
      <c r="CWC296" s="730"/>
      <c r="CWD296" s="730"/>
      <c r="CWE296" s="730"/>
      <c r="CWF296" s="730"/>
      <c r="CWG296" s="730"/>
      <c r="CWH296" s="730"/>
      <c r="CWI296" s="730"/>
      <c r="CWJ296" s="730"/>
      <c r="CWK296" s="730"/>
      <c r="CWL296" s="730"/>
      <c r="CWM296" s="730"/>
      <c r="CWN296" s="730"/>
      <c r="CWO296" s="730"/>
      <c r="CWP296" s="730"/>
      <c r="CWQ296" s="730"/>
      <c r="CWR296" s="730"/>
      <c r="CWS296" s="730"/>
      <c r="CWT296" s="730"/>
      <c r="CWU296" s="730"/>
      <c r="CWV296" s="730"/>
      <c r="CWW296" s="730"/>
      <c r="CWX296" s="730"/>
      <c r="CWY296" s="730"/>
      <c r="CWZ296" s="730"/>
      <c r="CXA296" s="730"/>
      <c r="CXB296" s="730"/>
      <c r="CXC296" s="730"/>
      <c r="CXD296" s="730"/>
      <c r="CXE296" s="730"/>
      <c r="CXF296" s="730"/>
      <c r="CXG296" s="730"/>
      <c r="CXH296" s="730"/>
      <c r="CXI296" s="730"/>
      <c r="CXJ296" s="730"/>
      <c r="CXK296" s="730"/>
      <c r="CXL296" s="730"/>
      <c r="CXM296" s="730"/>
      <c r="CXN296" s="730"/>
      <c r="CXO296" s="730"/>
      <c r="CXP296" s="730"/>
      <c r="CXQ296" s="730"/>
      <c r="CXR296" s="730"/>
      <c r="CXS296" s="730"/>
      <c r="CXT296" s="730"/>
      <c r="CXU296" s="730"/>
      <c r="CXV296" s="730"/>
      <c r="CXW296" s="730"/>
      <c r="CXX296" s="730"/>
      <c r="CXY296" s="730"/>
      <c r="CXZ296" s="730"/>
      <c r="CYA296" s="730"/>
      <c r="CYB296" s="730"/>
      <c r="CYC296" s="730"/>
      <c r="CYD296" s="730"/>
      <c r="CYE296" s="730"/>
      <c r="CYF296" s="730"/>
      <c r="CYG296" s="730"/>
      <c r="CYH296" s="730"/>
      <c r="CYI296" s="730"/>
      <c r="CYJ296" s="730"/>
      <c r="CYK296" s="730"/>
      <c r="CYL296" s="730"/>
      <c r="CYM296" s="730"/>
      <c r="CYN296" s="730"/>
      <c r="CYO296" s="730"/>
      <c r="CYP296" s="730"/>
      <c r="CYQ296" s="730"/>
      <c r="CYR296" s="730"/>
      <c r="CYS296" s="730"/>
      <c r="CYT296" s="730"/>
      <c r="CYU296" s="730"/>
      <c r="CYV296" s="730"/>
      <c r="CYW296" s="730"/>
      <c r="CYX296" s="730"/>
      <c r="CYY296" s="730"/>
      <c r="CYZ296" s="730"/>
      <c r="CZA296" s="730"/>
      <c r="CZB296" s="730"/>
      <c r="CZC296" s="730"/>
      <c r="CZD296" s="730"/>
      <c r="CZE296" s="730"/>
      <c r="CZF296" s="730"/>
      <c r="CZG296" s="730"/>
      <c r="CZH296" s="730"/>
      <c r="CZI296" s="730"/>
      <c r="CZJ296" s="730"/>
      <c r="CZK296" s="730"/>
      <c r="CZL296" s="730"/>
      <c r="CZM296" s="730"/>
      <c r="CZN296" s="730"/>
      <c r="CZO296" s="730"/>
      <c r="CZP296" s="730"/>
      <c r="CZQ296" s="730"/>
      <c r="CZR296" s="730"/>
      <c r="CZS296" s="730"/>
      <c r="CZT296" s="730"/>
      <c r="CZU296" s="730"/>
      <c r="CZV296" s="730"/>
      <c r="CZW296" s="730"/>
      <c r="CZX296" s="730"/>
      <c r="CZY296" s="730"/>
      <c r="CZZ296" s="730"/>
      <c r="DAA296" s="730"/>
      <c r="DAB296" s="730"/>
      <c r="DAC296" s="730"/>
      <c r="DAD296" s="730"/>
      <c r="DAE296" s="730"/>
      <c r="DAF296" s="730"/>
      <c r="DAG296" s="730"/>
      <c r="DAH296" s="730"/>
      <c r="DAI296" s="730"/>
      <c r="DAJ296" s="730"/>
      <c r="DAK296" s="730"/>
      <c r="DAL296" s="730"/>
      <c r="DAM296" s="730"/>
      <c r="DAN296" s="730"/>
      <c r="DAO296" s="730"/>
      <c r="DAP296" s="730"/>
      <c r="DAQ296" s="730"/>
      <c r="DAR296" s="730"/>
      <c r="DAS296" s="730"/>
      <c r="DAT296" s="730"/>
      <c r="DAU296" s="730"/>
      <c r="DAV296" s="730"/>
      <c r="DAW296" s="730"/>
      <c r="DAX296" s="730"/>
      <c r="DAY296" s="730"/>
      <c r="DAZ296" s="730"/>
      <c r="DBA296" s="730"/>
      <c r="DBB296" s="730"/>
      <c r="DBC296" s="730"/>
      <c r="DBD296" s="730"/>
      <c r="DBE296" s="730"/>
      <c r="DBF296" s="730"/>
      <c r="DBG296" s="730"/>
      <c r="DBH296" s="730"/>
      <c r="DBI296" s="730"/>
      <c r="DBJ296" s="730"/>
      <c r="DBK296" s="730"/>
      <c r="DBL296" s="730"/>
      <c r="DBM296" s="730"/>
      <c r="DBN296" s="730"/>
      <c r="DBO296" s="730"/>
      <c r="DBP296" s="730"/>
      <c r="DBQ296" s="730"/>
      <c r="DBR296" s="730"/>
      <c r="DBS296" s="730"/>
      <c r="DBT296" s="730"/>
      <c r="DBU296" s="730"/>
      <c r="DBV296" s="730"/>
      <c r="DBW296" s="730"/>
      <c r="DBX296" s="730"/>
      <c r="DBY296" s="730"/>
      <c r="DBZ296" s="730"/>
      <c r="DCA296" s="730"/>
      <c r="DCB296" s="730"/>
      <c r="DCC296" s="730"/>
      <c r="DCD296" s="730"/>
      <c r="DCE296" s="730"/>
      <c r="DCF296" s="730"/>
      <c r="DCG296" s="730"/>
      <c r="DCH296" s="730"/>
      <c r="DCI296" s="730"/>
      <c r="DCJ296" s="730"/>
      <c r="DCK296" s="730"/>
      <c r="DCL296" s="730"/>
      <c r="DCM296" s="730"/>
      <c r="DCN296" s="730"/>
      <c r="DCO296" s="730"/>
      <c r="DCP296" s="730"/>
      <c r="DCQ296" s="730"/>
      <c r="DCR296" s="730"/>
      <c r="DCS296" s="730"/>
      <c r="DCT296" s="730"/>
      <c r="DCU296" s="730"/>
      <c r="DCV296" s="730"/>
      <c r="DCW296" s="730"/>
      <c r="DCX296" s="730"/>
      <c r="DCY296" s="730"/>
      <c r="DCZ296" s="730"/>
      <c r="DDA296" s="730"/>
      <c r="DDB296" s="730"/>
      <c r="DDC296" s="730"/>
      <c r="DDD296" s="730"/>
      <c r="DDE296" s="730"/>
      <c r="DDF296" s="730"/>
      <c r="DDG296" s="730"/>
      <c r="DDH296" s="730"/>
      <c r="DDI296" s="730"/>
      <c r="DDJ296" s="730"/>
      <c r="DDK296" s="730"/>
      <c r="DDL296" s="730"/>
      <c r="DDM296" s="730"/>
      <c r="DDN296" s="730"/>
      <c r="DDO296" s="730"/>
      <c r="DDP296" s="730"/>
      <c r="DDQ296" s="730"/>
      <c r="DDR296" s="730"/>
      <c r="DDS296" s="730"/>
      <c r="DDT296" s="730"/>
      <c r="DDU296" s="730"/>
      <c r="DDV296" s="730"/>
      <c r="DDW296" s="730"/>
      <c r="DDX296" s="730"/>
      <c r="DDY296" s="730"/>
      <c r="DDZ296" s="730"/>
      <c r="DEA296" s="730"/>
      <c r="DEB296" s="730"/>
      <c r="DEC296" s="730"/>
      <c r="DED296" s="730"/>
      <c r="DEE296" s="730"/>
      <c r="DEF296" s="730"/>
      <c r="DEG296" s="730"/>
      <c r="DEH296" s="730"/>
      <c r="DEI296" s="730"/>
      <c r="DEJ296" s="730"/>
      <c r="DEK296" s="730"/>
      <c r="DEL296" s="730"/>
      <c r="DEM296" s="730"/>
      <c r="DEN296" s="730"/>
      <c r="DEO296" s="730"/>
      <c r="DEP296" s="730"/>
      <c r="DEQ296" s="730"/>
      <c r="DER296" s="730"/>
      <c r="DES296" s="730"/>
      <c r="DET296" s="730"/>
      <c r="DEU296" s="730"/>
      <c r="DEV296" s="730"/>
      <c r="DEW296" s="730"/>
      <c r="DEX296" s="730"/>
      <c r="DEY296" s="730"/>
      <c r="DEZ296" s="730"/>
      <c r="DFA296" s="730"/>
      <c r="DFB296" s="730"/>
      <c r="DFC296" s="730"/>
      <c r="DFD296" s="730"/>
      <c r="DFE296" s="730"/>
      <c r="DFF296" s="730"/>
      <c r="DFG296" s="730"/>
      <c r="DFH296" s="730"/>
      <c r="DFI296" s="730"/>
      <c r="DFJ296" s="730"/>
      <c r="DFK296" s="730"/>
      <c r="DFL296" s="730"/>
      <c r="DFM296" s="730"/>
      <c r="DFN296" s="730"/>
      <c r="DFO296" s="730"/>
      <c r="DFP296" s="730"/>
      <c r="DFQ296" s="730"/>
      <c r="DFR296" s="730"/>
      <c r="DFS296" s="730"/>
      <c r="DFT296" s="730"/>
      <c r="DFU296" s="730"/>
      <c r="DFV296" s="730"/>
      <c r="DFW296" s="730"/>
      <c r="DFX296" s="730"/>
      <c r="DFY296" s="730"/>
      <c r="DFZ296" s="730"/>
      <c r="DGA296" s="730"/>
      <c r="DGB296" s="730"/>
      <c r="DGC296" s="730"/>
      <c r="DGD296" s="730"/>
      <c r="DGE296" s="730"/>
      <c r="DGF296" s="730"/>
      <c r="DGG296" s="730"/>
      <c r="DGH296" s="730"/>
      <c r="DGI296" s="730"/>
      <c r="DGJ296" s="730"/>
      <c r="DGK296" s="730"/>
      <c r="DGL296" s="730"/>
      <c r="DGM296" s="730"/>
      <c r="DGN296" s="730"/>
      <c r="DGO296" s="730"/>
      <c r="DGP296" s="730"/>
      <c r="DGQ296" s="730"/>
      <c r="DGR296" s="730"/>
      <c r="DGS296" s="730"/>
      <c r="DGT296" s="730"/>
      <c r="DGU296" s="730"/>
      <c r="DGV296" s="730"/>
      <c r="DGW296" s="730"/>
      <c r="DGX296" s="730"/>
      <c r="DGY296" s="730"/>
      <c r="DGZ296" s="730"/>
      <c r="DHA296" s="730"/>
      <c r="DHB296" s="730"/>
      <c r="DHC296" s="730"/>
      <c r="DHD296" s="730"/>
      <c r="DHE296" s="730"/>
      <c r="DHF296" s="730"/>
      <c r="DHG296" s="730"/>
      <c r="DHH296" s="730"/>
      <c r="DHI296" s="730"/>
      <c r="DHJ296" s="730"/>
      <c r="DHK296" s="730"/>
      <c r="DHL296" s="730"/>
      <c r="DHM296" s="730"/>
      <c r="DHN296" s="730"/>
      <c r="DHO296" s="730"/>
      <c r="DHP296" s="730"/>
      <c r="DHQ296" s="730"/>
      <c r="DHR296" s="730"/>
      <c r="DHS296" s="730"/>
      <c r="DHT296" s="730"/>
      <c r="DHU296" s="730"/>
      <c r="DHV296" s="730"/>
      <c r="DHW296" s="730"/>
      <c r="DHX296" s="730"/>
      <c r="DHY296" s="730"/>
      <c r="DHZ296" s="730"/>
      <c r="DIA296" s="730"/>
      <c r="DIB296" s="730"/>
      <c r="DIC296" s="730"/>
      <c r="DID296" s="730"/>
      <c r="DIE296" s="730"/>
      <c r="DIF296" s="730"/>
      <c r="DIG296" s="730"/>
      <c r="DIH296" s="730"/>
      <c r="DII296" s="730"/>
      <c r="DIJ296" s="730"/>
      <c r="DIK296" s="730"/>
      <c r="DIL296" s="730"/>
      <c r="DIM296" s="730"/>
      <c r="DIN296" s="730"/>
      <c r="DIO296" s="730"/>
      <c r="DIP296" s="730"/>
      <c r="DIQ296" s="730"/>
      <c r="DIR296" s="730"/>
      <c r="DIS296" s="730"/>
      <c r="DIT296" s="730"/>
      <c r="DIU296" s="730"/>
      <c r="DIV296" s="730"/>
      <c r="DIW296" s="730"/>
      <c r="DIX296" s="730"/>
      <c r="DIY296" s="730"/>
      <c r="DIZ296" s="730"/>
      <c r="DJA296" s="730"/>
      <c r="DJB296" s="730"/>
      <c r="DJC296" s="730"/>
      <c r="DJD296" s="730"/>
      <c r="DJE296" s="730"/>
      <c r="DJF296" s="730"/>
      <c r="DJG296" s="730"/>
      <c r="DJH296" s="730"/>
      <c r="DJI296" s="730"/>
      <c r="DJJ296" s="730"/>
      <c r="DJK296" s="730"/>
      <c r="DJL296" s="730"/>
      <c r="DJM296" s="730"/>
      <c r="DJN296" s="730"/>
      <c r="DJO296" s="730"/>
      <c r="DJP296" s="730"/>
      <c r="DJQ296" s="730"/>
      <c r="DJR296" s="730"/>
      <c r="DJS296" s="730"/>
      <c r="DJT296" s="730"/>
      <c r="DJU296" s="730"/>
      <c r="DJV296" s="730"/>
      <c r="DJW296" s="730"/>
      <c r="DJX296" s="730"/>
      <c r="DJY296" s="730"/>
      <c r="DJZ296" s="730"/>
      <c r="DKA296" s="730"/>
      <c r="DKB296" s="730"/>
      <c r="DKC296" s="730"/>
      <c r="DKD296" s="730"/>
      <c r="DKE296" s="730"/>
      <c r="DKF296" s="730"/>
      <c r="DKG296" s="730"/>
      <c r="DKH296" s="730"/>
      <c r="DKI296" s="730"/>
      <c r="DKJ296" s="730"/>
      <c r="DKK296" s="730"/>
      <c r="DKL296" s="730"/>
      <c r="DKM296" s="730"/>
      <c r="DKN296" s="730"/>
      <c r="DKO296" s="730"/>
      <c r="DKP296" s="730"/>
      <c r="DKQ296" s="730"/>
      <c r="DKR296" s="730"/>
      <c r="DKS296" s="730"/>
      <c r="DKT296" s="730"/>
      <c r="DKU296" s="730"/>
      <c r="DKV296" s="730"/>
      <c r="DKW296" s="730"/>
      <c r="DKX296" s="730"/>
      <c r="DKY296" s="730"/>
      <c r="DKZ296" s="730"/>
      <c r="DLA296" s="730"/>
      <c r="DLB296" s="730"/>
      <c r="DLC296" s="730"/>
      <c r="DLD296" s="730"/>
      <c r="DLE296" s="730"/>
      <c r="DLF296" s="730"/>
      <c r="DLG296" s="730"/>
      <c r="DLH296" s="730"/>
      <c r="DLI296" s="730"/>
      <c r="DLJ296" s="730"/>
      <c r="DLK296" s="730"/>
      <c r="DLL296" s="730"/>
      <c r="DLM296" s="730"/>
      <c r="DLN296" s="730"/>
      <c r="DLO296" s="730"/>
      <c r="DLP296" s="730"/>
      <c r="DLQ296" s="730"/>
      <c r="DLR296" s="730"/>
      <c r="DLS296" s="730"/>
      <c r="DLT296" s="730"/>
      <c r="DLU296" s="730"/>
      <c r="DLV296" s="730"/>
      <c r="DLW296" s="730"/>
      <c r="DLX296" s="730"/>
      <c r="DLY296" s="730"/>
      <c r="DLZ296" s="730"/>
      <c r="DMA296" s="730"/>
      <c r="DMB296" s="730"/>
      <c r="DMC296" s="730"/>
      <c r="DMD296" s="730"/>
      <c r="DME296" s="730"/>
      <c r="DMF296" s="730"/>
      <c r="DMG296" s="730"/>
      <c r="DMH296" s="730"/>
      <c r="DMI296" s="730"/>
      <c r="DMJ296" s="730"/>
      <c r="DMK296" s="730"/>
      <c r="DML296" s="730"/>
      <c r="DMM296" s="730"/>
      <c r="DMN296" s="730"/>
      <c r="DMO296" s="730"/>
      <c r="DMP296" s="730"/>
      <c r="DMQ296" s="730"/>
      <c r="DMR296" s="730"/>
      <c r="DMS296" s="730"/>
      <c r="DMT296" s="730"/>
      <c r="DMU296" s="730"/>
      <c r="DMV296" s="730"/>
      <c r="DMW296" s="730"/>
      <c r="DMX296" s="730"/>
      <c r="DMY296" s="730"/>
      <c r="DMZ296" s="730"/>
      <c r="DNA296" s="730"/>
      <c r="DNB296" s="730"/>
      <c r="DNC296" s="730"/>
      <c r="DND296" s="730"/>
      <c r="DNE296" s="730"/>
      <c r="DNF296" s="730"/>
      <c r="DNG296" s="730"/>
      <c r="DNH296" s="730"/>
      <c r="DNI296" s="730"/>
      <c r="DNJ296" s="730"/>
      <c r="DNK296" s="730"/>
      <c r="DNL296" s="730"/>
      <c r="DNM296" s="730"/>
      <c r="DNN296" s="730"/>
      <c r="DNO296" s="730"/>
      <c r="DNP296" s="730"/>
      <c r="DNQ296" s="730"/>
      <c r="DNR296" s="730"/>
      <c r="DNS296" s="730"/>
      <c r="DNT296" s="730"/>
      <c r="DNU296" s="730"/>
      <c r="DNV296" s="730"/>
      <c r="DNW296" s="730"/>
      <c r="DNX296" s="730"/>
      <c r="DNY296" s="730"/>
      <c r="DNZ296" s="730"/>
      <c r="DOA296" s="730"/>
      <c r="DOB296" s="730"/>
      <c r="DOC296" s="730"/>
      <c r="DOD296" s="730"/>
      <c r="DOE296" s="730"/>
      <c r="DOF296" s="730"/>
      <c r="DOG296" s="730"/>
      <c r="DOH296" s="730"/>
      <c r="DOI296" s="730"/>
      <c r="DOJ296" s="730"/>
      <c r="DOK296" s="730"/>
      <c r="DOL296" s="730"/>
      <c r="DOM296" s="730"/>
      <c r="DON296" s="730"/>
      <c r="DOO296" s="730"/>
      <c r="DOP296" s="730"/>
      <c r="DOQ296" s="730"/>
      <c r="DOR296" s="730"/>
      <c r="DOS296" s="730"/>
      <c r="DOT296" s="730"/>
      <c r="DOU296" s="730"/>
      <c r="DOV296" s="730"/>
      <c r="DOW296" s="730"/>
      <c r="DOX296" s="730"/>
      <c r="DOY296" s="730"/>
      <c r="DOZ296" s="730"/>
      <c r="DPA296" s="730"/>
      <c r="DPB296" s="730"/>
      <c r="DPC296" s="730"/>
      <c r="DPD296" s="730"/>
      <c r="DPE296" s="730"/>
      <c r="DPF296" s="730"/>
      <c r="DPG296" s="730"/>
      <c r="DPH296" s="730"/>
      <c r="DPI296" s="730"/>
      <c r="DPJ296" s="730"/>
      <c r="DPK296" s="730"/>
      <c r="DPL296" s="730"/>
      <c r="DPM296" s="730"/>
      <c r="DPN296" s="730"/>
      <c r="DPO296" s="730"/>
      <c r="DPP296" s="730"/>
      <c r="DPQ296" s="730"/>
      <c r="DPR296" s="730"/>
      <c r="DPS296" s="730"/>
      <c r="DPT296" s="730"/>
      <c r="DPU296" s="730"/>
      <c r="DPV296" s="730"/>
      <c r="DPW296" s="730"/>
      <c r="DPX296" s="730"/>
      <c r="DPY296" s="730"/>
      <c r="DPZ296" s="730"/>
      <c r="DQA296" s="730"/>
      <c r="DQB296" s="730"/>
      <c r="DQC296" s="730"/>
      <c r="DQD296" s="730"/>
      <c r="DQE296" s="730"/>
      <c r="DQF296" s="730"/>
      <c r="DQG296" s="730"/>
      <c r="DQH296" s="730"/>
      <c r="DQI296" s="730"/>
      <c r="DQJ296" s="730"/>
      <c r="DQK296" s="730"/>
      <c r="DQL296" s="730"/>
      <c r="DQM296" s="730"/>
      <c r="DQN296" s="730"/>
      <c r="DQO296" s="730"/>
      <c r="DQP296" s="730"/>
      <c r="DQQ296" s="730"/>
      <c r="DQR296" s="730"/>
      <c r="DQS296" s="730"/>
      <c r="DQT296" s="730"/>
      <c r="DQU296" s="730"/>
      <c r="DQV296" s="730"/>
      <c r="DQW296" s="730"/>
      <c r="DQX296" s="730"/>
      <c r="DQY296" s="730"/>
      <c r="DQZ296" s="730"/>
      <c r="DRA296" s="730"/>
      <c r="DRB296" s="730"/>
      <c r="DRC296" s="730"/>
      <c r="DRD296" s="730"/>
      <c r="DRE296" s="730"/>
      <c r="DRF296" s="730"/>
      <c r="DRG296" s="730"/>
      <c r="DRH296" s="730"/>
      <c r="DRI296" s="730"/>
      <c r="DRJ296" s="730"/>
      <c r="DRK296" s="730"/>
      <c r="DRL296" s="730"/>
      <c r="DRM296" s="730"/>
      <c r="DRN296" s="730"/>
      <c r="DRO296" s="730"/>
      <c r="DRP296" s="730"/>
      <c r="DRQ296" s="730"/>
      <c r="DRR296" s="730"/>
      <c r="DRS296" s="730"/>
      <c r="DRT296" s="730"/>
      <c r="DRU296" s="730"/>
      <c r="DRV296" s="730"/>
      <c r="DRW296" s="730"/>
      <c r="DRX296" s="730"/>
      <c r="DRY296" s="730"/>
      <c r="DRZ296" s="730"/>
      <c r="DSA296" s="730"/>
      <c r="DSB296" s="730"/>
      <c r="DSC296" s="730"/>
      <c r="DSD296" s="730"/>
      <c r="DSE296" s="730"/>
      <c r="DSF296" s="730"/>
      <c r="DSG296" s="730"/>
      <c r="DSH296" s="730"/>
      <c r="DSI296" s="730"/>
      <c r="DSJ296" s="730"/>
      <c r="DSK296" s="730"/>
      <c r="DSL296" s="730"/>
      <c r="DSM296" s="730"/>
      <c r="DSN296" s="730"/>
      <c r="DSO296" s="730"/>
      <c r="DSP296" s="730"/>
      <c r="DSQ296" s="730"/>
      <c r="DSR296" s="730"/>
      <c r="DSS296" s="730"/>
      <c r="DST296" s="730"/>
      <c r="DSU296" s="730"/>
      <c r="DSV296" s="730"/>
      <c r="DSW296" s="730"/>
      <c r="DSX296" s="730"/>
      <c r="DSY296" s="730"/>
      <c r="DSZ296" s="730"/>
      <c r="DTA296" s="730"/>
      <c r="DTB296" s="730"/>
      <c r="DTC296" s="730"/>
      <c r="DTD296" s="730"/>
      <c r="DTE296" s="730"/>
      <c r="DTF296" s="730"/>
      <c r="DTG296" s="730"/>
      <c r="DTH296" s="730"/>
      <c r="DTI296" s="730"/>
      <c r="DTJ296" s="730"/>
      <c r="DTK296" s="730"/>
      <c r="DTL296" s="730"/>
      <c r="DTM296" s="730"/>
      <c r="DTN296" s="730"/>
      <c r="DTO296" s="730"/>
      <c r="DTP296" s="730"/>
      <c r="DTQ296" s="730"/>
      <c r="DTR296" s="730"/>
      <c r="DTS296" s="730"/>
      <c r="DTT296" s="730"/>
      <c r="DTU296" s="730"/>
      <c r="DTV296" s="730"/>
      <c r="DTW296" s="730"/>
      <c r="DTX296" s="730"/>
      <c r="DTY296" s="730"/>
      <c r="DTZ296" s="730"/>
      <c r="DUA296" s="730"/>
      <c r="DUB296" s="730"/>
      <c r="DUC296" s="730"/>
      <c r="DUD296" s="730"/>
      <c r="DUE296" s="730"/>
      <c r="DUF296" s="730"/>
      <c r="DUG296" s="730"/>
      <c r="DUH296" s="730"/>
      <c r="DUI296" s="730"/>
      <c r="DUJ296" s="730"/>
      <c r="DUK296" s="730"/>
      <c r="DUL296" s="730"/>
      <c r="DUM296" s="730"/>
      <c r="DUN296" s="730"/>
      <c r="DUO296" s="730"/>
      <c r="DUP296" s="730"/>
      <c r="DUQ296" s="730"/>
      <c r="DUR296" s="730"/>
      <c r="DUS296" s="730"/>
      <c r="DUT296" s="730"/>
      <c r="DUU296" s="730"/>
      <c r="DUV296" s="730"/>
      <c r="DUW296" s="730"/>
      <c r="DUX296" s="730"/>
      <c r="DUY296" s="730"/>
      <c r="DUZ296" s="730"/>
      <c r="DVA296" s="730"/>
      <c r="DVB296" s="730"/>
      <c r="DVC296" s="730"/>
      <c r="DVD296" s="730"/>
      <c r="DVE296" s="730"/>
      <c r="DVF296" s="730"/>
      <c r="DVG296" s="730"/>
      <c r="DVH296" s="730"/>
      <c r="DVI296" s="730"/>
      <c r="DVJ296" s="730"/>
      <c r="DVK296" s="730"/>
      <c r="DVL296" s="730"/>
      <c r="DVM296" s="730"/>
      <c r="DVN296" s="730"/>
      <c r="DVO296" s="730"/>
      <c r="DVP296" s="730"/>
      <c r="DVQ296" s="730"/>
      <c r="DVR296" s="730"/>
      <c r="DVS296" s="730"/>
      <c r="DVT296" s="730"/>
      <c r="DVU296" s="730"/>
      <c r="DVV296" s="730"/>
      <c r="DVW296" s="730"/>
      <c r="DVX296" s="730"/>
      <c r="DVY296" s="730"/>
      <c r="DVZ296" s="730"/>
      <c r="DWA296" s="730"/>
      <c r="DWB296" s="730"/>
      <c r="DWC296" s="730"/>
      <c r="DWD296" s="730"/>
      <c r="DWE296" s="730"/>
      <c r="DWF296" s="730"/>
      <c r="DWG296" s="730"/>
      <c r="DWH296" s="730"/>
      <c r="DWI296" s="730"/>
      <c r="DWJ296" s="730"/>
      <c r="DWK296" s="730"/>
      <c r="DWL296" s="730"/>
      <c r="DWM296" s="730"/>
      <c r="DWN296" s="730"/>
      <c r="DWO296" s="730"/>
      <c r="DWP296" s="730"/>
      <c r="DWQ296" s="730"/>
      <c r="DWR296" s="730"/>
      <c r="DWS296" s="730"/>
      <c r="DWT296" s="730"/>
      <c r="DWU296" s="730"/>
      <c r="DWV296" s="730"/>
      <c r="DWW296" s="730"/>
      <c r="DWX296" s="730"/>
      <c r="DWY296" s="730"/>
      <c r="DWZ296" s="730"/>
      <c r="DXA296" s="730"/>
      <c r="DXB296" s="730"/>
      <c r="DXC296" s="730"/>
      <c r="DXD296" s="730"/>
      <c r="DXE296" s="730"/>
      <c r="DXF296" s="730"/>
      <c r="DXG296" s="730"/>
      <c r="DXH296" s="730"/>
      <c r="DXI296" s="730"/>
      <c r="DXJ296" s="730"/>
      <c r="DXK296" s="730"/>
      <c r="DXL296" s="730"/>
      <c r="DXM296" s="730"/>
      <c r="DXN296" s="730"/>
      <c r="DXO296" s="730"/>
      <c r="DXP296" s="730"/>
      <c r="DXQ296" s="730"/>
      <c r="DXR296" s="730"/>
      <c r="DXS296" s="730"/>
      <c r="DXT296" s="730"/>
      <c r="DXU296" s="730"/>
      <c r="DXV296" s="730"/>
      <c r="DXW296" s="730"/>
      <c r="DXX296" s="730"/>
      <c r="DXY296" s="730"/>
      <c r="DXZ296" s="730"/>
      <c r="DYA296" s="730"/>
      <c r="DYB296" s="730"/>
      <c r="DYC296" s="730"/>
      <c r="DYD296" s="730"/>
      <c r="DYE296" s="730"/>
      <c r="DYF296" s="730"/>
      <c r="DYG296" s="730"/>
      <c r="DYH296" s="730"/>
      <c r="DYI296" s="730"/>
      <c r="DYJ296" s="730"/>
      <c r="DYK296" s="730"/>
      <c r="DYL296" s="730"/>
      <c r="DYM296" s="730"/>
      <c r="DYN296" s="730"/>
      <c r="DYO296" s="730"/>
      <c r="DYP296" s="730"/>
      <c r="DYQ296" s="730"/>
      <c r="DYR296" s="730"/>
      <c r="DYS296" s="730"/>
      <c r="DYT296" s="730"/>
      <c r="DYU296" s="730"/>
      <c r="DYV296" s="730"/>
      <c r="DYW296" s="730"/>
      <c r="DYX296" s="730"/>
      <c r="DYY296" s="730"/>
      <c r="DYZ296" s="730"/>
      <c r="DZA296" s="730"/>
      <c r="DZB296" s="730"/>
      <c r="DZC296" s="730"/>
      <c r="DZD296" s="730"/>
      <c r="DZE296" s="730"/>
      <c r="DZF296" s="730"/>
      <c r="DZG296" s="730"/>
      <c r="DZH296" s="730"/>
      <c r="DZI296" s="730"/>
      <c r="DZJ296" s="730"/>
      <c r="DZK296" s="730"/>
      <c r="DZL296" s="730"/>
      <c r="DZM296" s="730"/>
      <c r="DZN296" s="730"/>
      <c r="DZO296" s="730"/>
      <c r="DZP296" s="730"/>
      <c r="DZQ296" s="730"/>
      <c r="DZR296" s="730"/>
      <c r="DZS296" s="730"/>
      <c r="DZT296" s="730"/>
      <c r="DZU296" s="730"/>
      <c r="DZV296" s="730"/>
      <c r="DZW296" s="730"/>
      <c r="DZX296" s="730"/>
      <c r="DZY296" s="730"/>
      <c r="DZZ296" s="730"/>
      <c r="EAA296" s="730"/>
      <c r="EAB296" s="730"/>
      <c r="EAC296" s="730"/>
      <c r="EAD296" s="730"/>
      <c r="EAE296" s="730"/>
      <c r="EAF296" s="730"/>
      <c r="EAG296" s="730"/>
      <c r="EAH296" s="730"/>
      <c r="EAI296" s="730"/>
      <c r="EAJ296" s="730"/>
      <c r="EAK296" s="730"/>
      <c r="EAL296" s="730"/>
      <c r="EAM296" s="730"/>
      <c r="EAN296" s="730"/>
      <c r="EAO296" s="730"/>
      <c r="EAP296" s="730"/>
      <c r="EAQ296" s="730"/>
      <c r="EAR296" s="730"/>
      <c r="EAS296" s="730"/>
      <c r="EAT296" s="730"/>
      <c r="EAU296" s="730"/>
      <c r="EAV296" s="730"/>
      <c r="EAW296" s="730"/>
      <c r="EAX296" s="730"/>
      <c r="EAY296" s="730"/>
      <c r="EAZ296" s="730"/>
      <c r="EBA296" s="730"/>
      <c r="EBB296" s="730"/>
      <c r="EBC296" s="730"/>
      <c r="EBD296" s="730"/>
      <c r="EBE296" s="730"/>
      <c r="EBF296" s="730"/>
      <c r="EBG296" s="730"/>
      <c r="EBH296" s="730"/>
      <c r="EBI296" s="730"/>
      <c r="EBJ296" s="730"/>
      <c r="EBK296" s="730"/>
      <c r="EBL296" s="730"/>
      <c r="EBM296" s="730"/>
      <c r="EBN296" s="730"/>
      <c r="EBO296" s="730"/>
      <c r="EBP296" s="730"/>
      <c r="EBQ296" s="730"/>
      <c r="EBR296" s="730"/>
      <c r="EBS296" s="730"/>
      <c r="EBT296" s="730"/>
      <c r="EBU296" s="730"/>
      <c r="EBV296" s="730"/>
      <c r="EBW296" s="730"/>
      <c r="EBX296" s="730"/>
      <c r="EBY296" s="730"/>
      <c r="EBZ296" s="730"/>
      <c r="ECA296" s="730"/>
      <c r="ECB296" s="730"/>
      <c r="ECC296" s="730"/>
      <c r="ECD296" s="730"/>
      <c r="ECE296" s="730"/>
      <c r="ECF296" s="730"/>
      <c r="ECG296" s="730"/>
      <c r="ECH296" s="730"/>
      <c r="ECI296" s="730"/>
      <c r="ECJ296" s="730"/>
      <c r="ECK296" s="730"/>
      <c r="ECL296" s="730"/>
      <c r="ECM296" s="730"/>
      <c r="ECN296" s="730"/>
      <c r="ECO296" s="730"/>
      <c r="ECP296" s="730"/>
      <c r="ECQ296" s="730"/>
      <c r="ECR296" s="730"/>
      <c r="ECS296" s="730"/>
      <c r="ECT296" s="730"/>
      <c r="ECU296" s="730"/>
      <c r="ECV296" s="730"/>
      <c r="ECW296" s="730"/>
      <c r="ECX296" s="730"/>
      <c r="ECY296" s="730"/>
      <c r="ECZ296" s="730"/>
      <c r="EDA296" s="730"/>
      <c r="EDB296" s="730"/>
      <c r="EDC296" s="730"/>
      <c r="EDD296" s="730"/>
      <c r="EDE296" s="730"/>
      <c r="EDF296" s="730"/>
      <c r="EDG296" s="730"/>
      <c r="EDH296" s="730"/>
      <c r="EDI296" s="730"/>
      <c r="EDJ296" s="730"/>
      <c r="EDK296" s="730"/>
      <c r="EDL296" s="730"/>
      <c r="EDM296" s="730"/>
      <c r="EDN296" s="730"/>
      <c r="EDO296" s="730"/>
      <c r="EDP296" s="730"/>
      <c r="EDQ296" s="730"/>
      <c r="EDR296" s="730"/>
      <c r="EDS296" s="730"/>
      <c r="EDT296" s="730"/>
      <c r="EDU296" s="730"/>
      <c r="EDV296" s="730"/>
      <c r="EDW296" s="730"/>
      <c r="EDX296" s="730"/>
      <c r="EDY296" s="730"/>
      <c r="EDZ296" s="730"/>
      <c r="EEA296" s="730"/>
      <c r="EEB296" s="730"/>
      <c r="EEC296" s="730"/>
      <c r="EED296" s="730"/>
      <c r="EEE296" s="730"/>
      <c r="EEF296" s="730"/>
      <c r="EEG296" s="730"/>
      <c r="EEH296" s="730"/>
      <c r="EEI296" s="730"/>
      <c r="EEJ296" s="730"/>
      <c r="EEK296" s="730"/>
      <c r="EEL296" s="730"/>
      <c r="EEM296" s="730"/>
      <c r="EEN296" s="730"/>
      <c r="EEO296" s="730"/>
      <c r="EEP296" s="730"/>
      <c r="EEQ296" s="730"/>
      <c r="EER296" s="730"/>
      <c r="EES296" s="730"/>
      <c r="EET296" s="730"/>
      <c r="EEU296" s="730"/>
      <c r="EEV296" s="730"/>
      <c r="EEW296" s="730"/>
      <c r="EEX296" s="730"/>
      <c r="EEY296" s="730"/>
      <c r="EEZ296" s="730"/>
      <c r="EFA296" s="730"/>
      <c r="EFB296" s="730"/>
      <c r="EFC296" s="730"/>
      <c r="EFD296" s="730"/>
      <c r="EFE296" s="730"/>
      <c r="EFF296" s="730"/>
      <c r="EFG296" s="730"/>
      <c r="EFH296" s="730"/>
      <c r="EFI296" s="730"/>
      <c r="EFJ296" s="730"/>
      <c r="EFK296" s="730"/>
      <c r="EFL296" s="730"/>
      <c r="EFM296" s="730"/>
      <c r="EFN296" s="730"/>
      <c r="EFO296" s="730"/>
      <c r="EFP296" s="730"/>
      <c r="EFQ296" s="730"/>
      <c r="EFR296" s="730"/>
      <c r="EFS296" s="730"/>
      <c r="EFT296" s="730"/>
      <c r="EFU296" s="730"/>
      <c r="EFV296" s="730"/>
      <c r="EFW296" s="730"/>
      <c r="EFX296" s="730"/>
      <c r="EFY296" s="730"/>
      <c r="EFZ296" s="730"/>
      <c r="EGA296" s="730"/>
      <c r="EGB296" s="730"/>
      <c r="EGC296" s="730"/>
      <c r="EGD296" s="730"/>
      <c r="EGE296" s="730"/>
      <c r="EGF296" s="730"/>
      <c r="EGG296" s="730"/>
      <c r="EGH296" s="730"/>
      <c r="EGI296" s="730"/>
      <c r="EGJ296" s="730"/>
      <c r="EGK296" s="730"/>
      <c r="EGL296" s="730"/>
      <c r="EGM296" s="730"/>
      <c r="EGN296" s="730"/>
      <c r="EGO296" s="730"/>
      <c r="EGP296" s="730"/>
      <c r="EGQ296" s="730"/>
      <c r="EGR296" s="730"/>
      <c r="EGS296" s="730"/>
      <c r="EGT296" s="730"/>
      <c r="EGU296" s="730"/>
      <c r="EGV296" s="730"/>
      <c r="EGW296" s="730"/>
      <c r="EGX296" s="730"/>
      <c r="EGY296" s="730"/>
      <c r="EGZ296" s="730"/>
      <c r="EHA296" s="730"/>
      <c r="EHB296" s="730"/>
      <c r="EHC296" s="730"/>
      <c r="EHD296" s="730"/>
      <c r="EHE296" s="730"/>
      <c r="EHF296" s="730"/>
      <c r="EHG296" s="730"/>
      <c r="EHH296" s="730"/>
      <c r="EHI296" s="730"/>
      <c r="EHJ296" s="730"/>
      <c r="EHK296" s="730"/>
      <c r="EHL296" s="730"/>
      <c r="EHM296" s="730"/>
      <c r="EHN296" s="730"/>
      <c r="EHO296" s="730"/>
      <c r="EHP296" s="730"/>
      <c r="EHQ296" s="730"/>
      <c r="EHR296" s="730"/>
      <c r="EHS296" s="730"/>
      <c r="EHT296" s="730"/>
      <c r="EHU296" s="730"/>
      <c r="EHV296" s="730"/>
      <c r="EHW296" s="730"/>
      <c r="EHX296" s="730"/>
      <c r="EHY296" s="730"/>
      <c r="EHZ296" s="730"/>
      <c r="EIA296" s="730"/>
      <c r="EIB296" s="730"/>
      <c r="EIC296" s="730"/>
      <c r="EID296" s="730"/>
      <c r="EIE296" s="730"/>
      <c r="EIF296" s="730"/>
      <c r="EIG296" s="730"/>
      <c r="EIH296" s="730"/>
      <c r="EII296" s="730"/>
      <c r="EIJ296" s="730"/>
      <c r="EIK296" s="730"/>
      <c r="EIL296" s="730"/>
      <c r="EIM296" s="730"/>
      <c r="EIN296" s="730"/>
      <c r="EIO296" s="730"/>
      <c r="EIP296" s="730"/>
      <c r="EIQ296" s="730"/>
      <c r="EIR296" s="730"/>
      <c r="EIS296" s="730"/>
      <c r="EIT296" s="730"/>
      <c r="EIU296" s="730"/>
      <c r="EIV296" s="730"/>
      <c r="EIW296" s="730"/>
      <c r="EIX296" s="730"/>
      <c r="EIY296" s="730"/>
      <c r="EIZ296" s="730"/>
      <c r="EJA296" s="730"/>
      <c r="EJB296" s="730"/>
      <c r="EJC296" s="730"/>
      <c r="EJD296" s="730"/>
      <c r="EJE296" s="730"/>
      <c r="EJF296" s="730"/>
      <c r="EJG296" s="730"/>
      <c r="EJH296" s="730"/>
      <c r="EJI296" s="730"/>
      <c r="EJJ296" s="730"/>
      <c r="EJK296" s="730"/>
      <c r="EJL296" s="730"/>
      <c r="EJM296" s="730"/>
      <c r="EJN296" s="730"/>
      <c r="EJO296" s="730"/>
      <c r="EJP296" s="730"/>
      <c r="EJQ296" s="730"/>
      <c r="EJR296" s="730"/>
      <c r="EJS296" s="730"/>
      <c r="EJT296" s="730"/>
      <c r="EJU296" s="730"/>
      <c r="EJV296" s="730"/>
      <c r="EJW296" s="730"/>
      <c r="EJX296" s="730"/>
      <c r="EJY296" s="730"/>
      <c r="EJZ296" s="730"/>
      <c r="EKA296" s="730"/>
      <c r="EKB296" s="730"/>
      <c r="EKC296" s="730"/>
      <c r="EKD296" s="730"/>
      <c r="EKE296" s="730"/>
      <c r="EKF296" s="730"/>
      <c r="EKG296" s="730"/>
      <c r="EKH296" s="730"/>
      <c r="EKI296" s="730"/>
      <c r="EKJ296" s="730"/>
      <c r="EKK296" s="730"/>
      <c r="EKL296" s="730"/>
      <c r="EKM296" s="730"/>
      <c r="EKN296" s="730"/>
      <c r="EKO296" s="730"/>
      <c r="EKP296" s="730"/>
      <c r="EKQ296" s="730"/>
      <c r="EKR296" s="730"/>
      <c r="EKS296" s="730"/>
      <c r="EKT296" s="730"/>
      <c r="EKU296" s="730"/>
      <c r="EKV296" s="730"/>
      <c r="EKW296" s="730"/>
      <c r="EKX296" s="730"/>
      <c r="EKY296" s="730"/>
      <c r="EKZ296" s="730"/>
      <c r="ELA296" s="730"/>
      <c r="ELB296" s="730"/>
      <c r="ELC296" s="730"/>
      <c r="ELD296" s="730"/>
      <c r="ELE296" s="730"/>
      <c r="ELF296" s="730"/>
      <c r="ELG296" s="730"/>
      <c r="ELH296" s="730"/>
      <c r="ELI296" s="730"/>
      <c r="ELJ296" s="730"/>
      <c r="ELK296" s="730"/>
      <c r="ELL296" s="730"/>
      <c r="ELM296" s="730"/>
      <c r="ELN296" s="730"/>
      <c r="ELO296" s="730"/>
      <c r="ELP296" s="730"/>
      <c r="ELQ296" s="730"/>
      <c r="ELR296" s="730"/>
      <c r="ELS296" s="730"/>
      <c r="ELT296" s="730"/>
      <c r="ELU296" s="730"/>
      <c r="ELV296" s="730"/>
      <c r="ELW296" s="730"/>
      <c r="ELX296" s="730"/>
      <c r="ELY296" s="730"/>
      <c r="ELZ296" s="730"/>
      <c r="EMA296" s="730"/>
      <c r="EMB296" s="730"/>
      <c r="EMC296" s="730"/>
      <c r="EMD296" s="730"/>
      <c r="EME296" s="730"/>
      <c r="EMF296" s="730"/>
      <c r="EMG296" s="730"/>
      <c r="EMH296" s="730"/>
      <c r="EMI296" s="730"/>
      <c r="EMJ296" s="730"/>
      <c r="EMK296" s="730"/>
      <c r="EML296" s="730"/>
      <c r="EMM296" s="730"/>
      <c r="EMN296" s="730"/>
      <c r="EMO296" s="730"/>
      <c r="EMP296" s="730"/>
      <c r="EMQ296" s="730"/>
      <c r="EMR296" s="730"/>
      <c r="EMS296" s="730"/>
      <c r="EMT296" s="730"/>
      <c r="EMU296" s="730"/>
      <c r="EMV296" s="730"/>
      <c r="EMW296" s="730"/>
      <c r="EMX296" s="730"/>
      <c r="EMY296" s="730"/>
      <c r="EMZ296" s="730"/>
      <c r="ENA296" s="730"/>
      <c r="ENB296" s="730"/>
      <c r="ENC296" s="730"/>
      <c r="END296" s="730"/>
      <c r="ENE296" s="730"/>
      <c r="ENF296" s="730"/>
      <c r="ENG296" s="730"/>
      <c r="ENH296" s="730"/>
      <c r="ENI296" s="730"/>
      <c r="ENJ296" s="730"/>
      <c r="ENK296" s="730"/>
      <c r="ENL296" s="730"/>
      <c r="ENM296" s="730"/>
      <c r="ENN296" s="730"/>
      <c r="ENO296" s="730"/>
      <c r="ENP296" s="730"/>
      <c r="ENQ296" s="730"/>
      <c r="ENR296" s="730"/>
      <c r="ENS296" s="730"/>
      <c r="ENT296" s="730"/>
      <c r="ENU296" s="730"/>
      <c r="ENV296" s="730"/>
      <c r="ENW296" s="730"/>
      <c r="ENX296" s="730"/>
      <c r="ENY296" s="730"/>
      <c r="ENZ296" s="730"/>
      <c r="EOA296" s="730"/>
      <c r="EOB296" s="730"/>
      <c r="EOC296" s="730"/>
      <c r="EOD296" s="730"/>
      <c r="EOE296" s="730"/>
      <c r="EOF296" s="730"/>
      <c r="EOG296" s="730"/>
      <c r="EOH296" s="730"/>
      <c r="EOI296" s="730"/>
      <c r="EOJ296" s="730"/>
      <c r="EOK296" s="730"/>
      <c r="EOL296" s="730"/>
      <c r="EOM296" s="730"/>
      <c r="EON296" s="730"/>
      <c r="EOO296" s="730"/>
      <c r="EOP296" s="730"/>
      <c r="EOQ296" s="730"/>
      <c r="EOR296" s="730"/>
      <c r="EOS296" s="730"/>
      <c r="EOT296" s="730"/>
      <c r="EOU296" s="730"/>
      <c r="EOV296" s="730"/>
      <c r="EOW296" s="730"/>
      <c r="EOX296" s="730"/>
      <c r="EOY296" s="730"/>
      <c r="EOZ296" s="730"/>
      <c r="EPA296" s="730"/>
      <c r="EPB296" s="730"/>
      <c r="EPC296" s="730"/>
      <c r="EPD296" s="730"/>
      <c r="EPE296" s="730"/>
      <c r="EPF296" s="730"/>
      <c r="EPG296" s="730"/>
      <c r="EPH296" s="730"/>
      <c r="EPI296" s="730"/>
      <c r="EPJ296" s="730"/>
      <c r="EPK296" s="730"/>
      <c r="EPL296" s="730"/>
      <c r="EPM296" s="730"/>
      <c r="EPN296" s="730"/>
      <c r="EPO296" s="730"/>
      <c r="EPP296" s="730"/>
      <c r="EPQ296" s="730"/>
      <c r="EPR296" s="730"/>
      <c r="EPS296" s="730"/>
      <c r="EPT296" s="730"/>
      <c r="EPU296" s="730"/>
      <c r="EPV296" s="730"/>
      <c r="EPW296" s="730"/>
      <c r="EPX296" s="730"/>
      <c r="EPY296" s="730"/>
      <c r="EPZ296" s="730"/>
      <c r="EQA296" s="730"/>
      <c r="EQB296" s="730"/>
      <c r="EQC296" s="730"/>
      <c r="EQD296" s="730"/>
      <c r="EQE296" s="730"/>
      <c r="EQF296" s="730"/>
      <c r="EQG296" s="730"/>
      <c r="EQH296" s="730"/>
      <c r="EQI296" s="730"/>
      <c r="EQJ296" s="730"/>
      <c r="EQK296" s="730"/>
      <c r="EQL296" s="730"/>
      <c r="EQM296" s="730"/>
      <c r="EQN296" s="730"/>
      <c r="EQO296" s="730"/>
      <c r="EQP296" s="730"/>
      <c r="EQQ296" s="730"/>
      <c r="EQR296" s="730"/>
      <c r="EQS296" s="730"/>
      <c r="EQT296" s="730"/>
      <c r="EQU296" s="730"/>
      <c r="EQV296" s="730"/>
      <c r="EQW296" s="730"/>
      <c r="EQX296" s="730"/>
      <c r="EQY296" s="730"/>
      <c r="EQZ296" s="730"/>
      <c r="ERA296" s="730"/>
      <c r="ERB296" s="730"/>
      <c r="ERC296" s="730"/>
      <c r="ERD296" s="730"/>
      <c r="ERE296" s="730"/>
      <c r="ERF296" s="730"/>
      <c r="ERG296" s="730"/>
      <c r="ERH296" s="730"/>
      <c r="ERI296" s="730"/>
      <c r="ERJ296" s="730"/>
      <c r="ERK296" s="730"/>
      <c r="ERL296" s="730"/>
      <c r="ERM296" s="730"/>
      <c r="ERN296" s="730"/>
      <c r="ERO296" s="730"/>
      <c r="ERP296" s="730"/>
      <c r="ERQ296" s="730"/>
      <c r="ERR296" s="730"/>
      <c r="ERS296" s="730"/>
      <c r="ERT296" s="730"/>
      <c r="ERU296" s="730"/>
      <c r="ERV296" s="730"/>
      <c r="ERW296" s="730"/>
      <c r="ERX296" s="730"/>
      <c r="ERY296" s="730"/>
      <c r="ERZ296" s="730"/>
      <c r="ESA296" s="730"/>
      <c r="ESB296" s="730"/>
      <c r="ESC296" s="730"/>
      <c r="ESD296" s="730"/>
      <c r="ESE296" s="730"/>
      <c r="ESF296" s="730"/>
      <c r="ESG296" s="730"/>
      <c r="ESH296" s="730"/>
      <c r="ESI296" s="730"/>
      <c r="ESJ296" s="730"/>
      <c r="ESK296" s="730"/>
      <c r="ESL296" s="730"/>
      <c r="ESM296" s="730"/>
      <c r="ESN296" s="730"/>
      <c r="ESO296" s="730"/>
      <c r="ESP296" s="730"/>
      <c r="ESQ296" s="730"/>
      <c r="ESR296" s="730"/>
      <c r="ESS296" s="730"/>
      <c r="EST296" s="730"/>
      <c r="ESU296" s="730"/>
      <c r="ESV296" s="730"/>
      <c r="ESW296" s="730"/>
      <c r="ESX296" s="730"/>
      <c r="ESY296" s="730"/>
      <c r="ESZ296" s="730"/>
      <c r="ETA296" s="730"/>
      <c r="ETB296" s="730"/>
      <c r="ETC296" s="730"/>
      <c r="ETD296" s="730"/>
      <c r="ETE296" s="730"/>
      <c r="ETF296" s="730"/>
      <c r="ETG296" s="730"/>
      <c r="ETH296" s="730"/>
      <c r="ETI296" s="730"/>
      <c r="ETJ296" s="730"/>
      <c r="ETK296" s="730"/>
      <c r="ETL296" s="730"/>
      <c r="ETM296" s="730"/>
      <c r="ETN296" s="730"/>
      <c r="ETO296" s="730"/>
      <c r="ETP296" s="730"/>
      <c r="ETQ296" s="730"/>
      <c r="ETR296" s="730"/>
      <c r="ETS296" s="730"/>
      <c r="ETT296" s="730"/>
      <c r="ETU296" s="730"/>
      <c r="ETV296" s="730"/>
      <c r="ETW296" s="730"/>
      <c r="ETX296" s="730"/>
      <c r="ETY296" s="730"/>
      <c r="ETZ296" s="730"/>
      <c r="EUA296" s="730"/>
      <c r="EUB296" s="730"/>
      <c r="EUC296" s="730"/>
      <c r="EUD296" s="730"/>
      <c r="EUE296" s="730"/>
      <c r="EUF296" s="730"/>
      <c r="EUG296" s="730"/>
      <c r="EUH296" s="730"/>
      <c r="EUI296" s="730"/>
      <c r="EUJ296" s="730"/>
      <c r="EUK296" s="730"/>
      <c r="EUL296" s="730"/>
      <c r="EUM296" s="730"/>
      <c r="EUN296" s="730"/>
      <c r="EUO296" s="730"/>
      <c r="EUP296" s="730"/>
      <c r="EUQ296" s="730"/>
      <c r="EUR296" s="730"/>
      <c r="EUS296" s="730"/>
      <c r="EUT296" s="730"/>
      <c r="EUU296" s="730"/>
      <c r="EUV296" s="730"/>
      <c r="EUW296" s="730"/>
      <c r="EUX296" s="730"/>
      <c r="EUY296" s="730"/>
      <c r="EUZ296" s="730"/>
      <c r="EVA296" s="730"/>
      <c r="EVB296" s="730"/>
      <c r="EVC296" s="730"/>
      <c r="EVD296" s="730"/>
      <c r="EVE296" s="730"/>
      <c r="EVF296" s="730"/>
      <c r="EVG296" s="730"/>
      <c r="EVH296" s="730"/>
      <c r="EVI296" s="730"/>
      <c r="EVJ296" s="730"/>
      <c r="EVK296" s="730"/>
      <c r="EVL296" s="730"/>
      <c r="EVM296" s="730"/>
      <c r="EVN296" s="730"/>
      <c r="EVO296" s="730"/>
      <c r="EVP296" s="730"/>
      <c r="EVQ296" s="730"/>
      <c r="EVR296" s="730"/>
      <c r="EVS296" s="730"/>
      <c r="EVT296" s="730"/>
      <c r="EVU296" s="730"/>
      <c r="EVV296" s="730"/>
      <c r="EVW296" s="730"/>
      <c r="EVX296" s="730"/>
      <c r="EVY296" s="730"/>
      <c r="EVZ296" s="730"/>
      <c r="EWA296" s="730"/>
      <c r="EWB296" s="730"/>
      <c r="EWC296" s="730"/>
      <c r="EWD296" s="730"/>
      <c r="EWE296" s="730"/>
      <c r="EWF296" s="730"/>
      <c r="EWG296" s="730"/>
      <c r="EWH296" s="730"/>
      <c r="EWI296" s="730"/>
      <c r="EWJ296" s="730"/>
      <c r="EWK296" s="730"/>
      <c r="EWL296" s="730"/>
      <c r="EWM296" s="730"/>
      <c r="EWN296" s="730"/>
      <c r="EWO296" s="730"/>
      <c r="EWP296" s="730"/>
      <c r="EWQ296" s="730"/>
      <c r="EWR296" s="730"/>
      <c r="EWS296" s="730"/>
      <c r="EWT296" s="730"/>
      <c r="EWU296" s="730"/>
      <c r="EWV296" s="730"/>
      <c r="EWW296" s="730"/>
      <c r="EWX296" s="730"/>
      <c r="EWY296" s="730"/>
      <c r="EWZ296" s="730"/>
      <c r="EXA296" s="730"/>
      <c r="EXB296" s="730"/>
      <c r="EXC296" s="730"/>
      <c r="EXD296" s="730"/>
      <c r="EXE296" s="730"/>
      <c r="EXF296" s="730"/>
      <c r="EXG296" s="730"/>
      <c r="EXH296" s="730"/>
      <c r="EXI296" s="730"/>
      <c r="EXJ296" s="730"/>
      <c r="EXK296" s="730"/>
      <c r="EXL296" s="730"/>
      <c r="EXM296" s="730"/>
      <c r="EXN296" s="730"/>
      <c r="EXO296" s="730"/>
      <c r="EXP296" s="730"/>
      <c r="EXQ296" s="730"/>
      <c r="EXR296" s="730"/>
      <c r="EXS296" s="730"/>
      <c r="EXT296" s="730"/>
      <c r="EXU296" s="730"/>
      <c r="EXV296" s="730"/>
      <c r="EXW296" s="730"/>
      <c r="EXX296" s="730"/>
      <c r="EXY296" s="730"/>
      <c r="EXZ296" s="730"/>
      <c r="EYA296" s="730"/>
      <c r="EYB296" s="730"/>
      <c r="EYC296" s="730"/>
      <c r="EYD296" s="730"/>
      <c r="EYE296" s="730"/>
      <c r="EYF296" s="730"/>
      <c r="EYG296" s="730"/>
      <c r="EYH296" s="730"/>
      <c r="EYI296" s="730"/>
      <c r="EYJ296" s="730"/>
      <c r="EYK296" s="730"/>
      <c r="EYL296" s="730"/>
      <c r="EYM296" s="730"/>
      <c r="EYN296" s="730"/>
      <c r="EYO296" s="730"/>
      <c r="EYP296" s="730"/>
      <c r="EYQ296" s="730"/>
      <c r="EYR296" s="730"/>
      <c r="EYS296" s="730"/>
      <c r="EYT296" s="730"/>
      <c r="EYU296" s="730"/>
      <c r="EYV296" s="730"/>
      <c r="EYW296" s="730"/>
      <c r="EYX296" s="730"/>
      <c r="EYY296" s="730"/>
      <c r="EYZ296" s="730"/>
      <c r="EZA296" s="730"/>
      <c r="EZB296" s="730"/>
      <c r="EZC296" s="730"/>
      <c r="EZD296" s="730"/>
      <c r="EZE296" s="730"/>
      <c r="EZF296" s="730"/>
      <c r="EZG296" s="730"/>
      <c r="EZH296" s="730"/>
      <c r="EZI296" s="730"/>
      <c r="EZJ296" s="730"/>
      <c r="EZK296" s="730"/>
      <c r="EZL296" s="730"/>
      <c r="EZM296" s="730"/>
      <c r="EZN296" s="730"/>
      <c r="EZO296" s="730"/>
      <c r="EZP296" s="730"/>
      <c r="EZQ296" s="730"/>
      <c r="EZR296" s="730"/>
      <c r="EZS296" s="730"/>
      <c r="EZT296" s="730"/>
      <c r="EZU296" s="730"/>
      <c r="EZV296" s="730"/>
      <c r="EZW296" s="730"/>
      <c r="EZX296" s="730"/>
      <c r="EZY296" s="730"/>
      <c r="EZZ296" s="730"/>
      <c r="FAA296" s="730"/>
      <c r="FAB296" s="730"/>
      <c r="FAC296" s="730"/>
      <c r="FAD296" s="730"/>
      <c r="FAE296" s="730"/>
      <c r="FAF296" s="730"/>
      <c r="FAG296" s="730"/>
      <c r="FAH296" s="730"/>
      <c r="FAI296" s="730"/>
      <c r="FAJ296" s="730"/>
      <c r="FAK296" s="730"/>
      <c r="FAL296" s="730"/>
      <c r="FAM296" s="730"/>
      <c r="FAN296" s="730"/>
      <c r="FAO296" s="730"/>
      <c r="FAP296" s="730"/>
      <c r="FAQ296" s="730"/>
      <c r="FAR296" s="730"/>
      <c r="FAS296" s="730"/>
      <c r="FAT296" s="730"/>
      <c r="FAU296" s="730"/>
      <c r="FAV296" s="730"/>
      <c r="FAW296" s="730"/>
      <c r="FAX296" s="730"/>
      <c r="FAY296" s="730"/>
      <c r="FAZ296" s="730"/>
      <c r="FBA296" s="730"/>
      <c r="FBB296" s="730"/>
      <c r="FBC296" s="730"/>
      <c r="FBD296" s="730"/>
      <c r="FBE296" s="730"/>
      <c r="FBF296" s="730"/>
      <c r="FBG296" s="730"/>
      <c r="FBH296" s="730"/>
      <c r="FBI296" s="730"/>
      <c r="FBJ296" s="730"/>
      <c r="FBK296" s="730"/>
      <c r="FBL296" s="730"/>
      <c r="FBM296" s="730"/>
      <c r="FBN296" s="730"/>
      <c r="FBO296" s="730"/>
      <c r="FBP296" s="730"/>
      <c r="FBQ296" s="730"/>
      <c r="FBR296" s="730"/>
      <c r="FBS296" s="730"/>
      <c r="FBT296" s="730"/>
      <c r="FBU296" s="730"/>
      <c r="FBV296" s="730"/>
      <c r="FBW296" s="730"/>
      <c r="FBX296" s="730"/>
      <c r="FBY296" s="730"/>
      <c r="FBZ296" s="730"/>
      <c r="FCA296" s="730"/>
      <c r="FCB296" s="730"/>
      <c r="FCC296" s="730"/>
      <c r="FCD296" s="730"/>
      <c r="FCE296" s="730"/>
      <c r="FCF296" s="730"/>
      <c r="FCG296" s="730"/>
      <c r="FCH296" s="730"/>
      <c r="FCI296" s="730"/>
      <c r="FCJ296" s="730"/>
      <c r="FCK296" s="730"/>
      <c r="FCL296" s="730"/>
      <c r="FCM296" s="730"/>
      <c r="FCN296" s="730"/>
      <c r="FCO296" s="730"/>
      <c r="FCP296" s="730"/>
      <c r="FCQ296" s="730"/>
      <c r="FCR296" s="730"/>
      <c r="FCS296" s="730"/>
      <c r="FCT296" s="730"/>
      <c r="FCU296" s="730"/>
      <c r="FCV296" s="730"/>
      <c r="FCW296" s="730"/>
      <c r="FCX296" s="730"/>
      <c r="FCY296" s="730"/>
      <c r="FCZ296" s="730"/>
      <c r="FDA296" s="730"/>
      <c r="FDB296" s="730"/>
      <c r="FDC296" s="730"/>
      <c r="FDD296" s="730"/>
      <c r="FDE296" s="730"/>
      <c r="FDF296" s="730"/>
      <c r="FDG296" s="730"/>
      <c r="FDH296" s="730"/>
      <c r="FDI296" s="730"/>
      <c r="FDJ296" s="730"/>
      <c r="FDK296" s="730"/>
      <c r="FDL296" s="730"/>
      <c r="FDM296" s="730"/>
      <c r="FDN296" s="730"/>
      <c r="FDO296" s="730"/>
      <c r="FDP296" s="730"/>
      <c r="FDQ296" s="730"/>
      <c r="FDR296" s="730"/>
      <c r="FDS296" s="730"/>
      <c r="FDT296" s="730"/>
      <c r="FDU296" s="730"/>
      <c r="FDV296" s="730"/>
      <c r="FDW296" s="730"/>
      <c r="FDX296" s="730"/>
      <c r="FDY296" s="730"/>
      <c r="FDZ296" s="730"/>
      <c r="FEA296" s="730"/>
      <c r="FEB296" s="730"/>
      <c r="FEC296" s="730"/>
      <c r="FED296" s="730"/>
      <c r="FEE296" s="730"/>
      <c r="FEF296" s="730"/>
      <c r="FEG296" s="730"/>
      <c r="FEH296" s="730"/>
      <c r="FEI296" s="730"/>
      <c r="FEJ296" s="730"/>
      <c r="FEK296" s="730"/>
      <c r="FEL296" s="730"/>
      <c r="FEM296" s="730"/>
      <c r="FEN296" s="730"/>
      <c r="FEO296" s="730"/>
      <c r="FEP296" s="730"/>
      <c r="FEQ296" s="730"/>
      <c r="FER296" s="730"/>
      <c r="FES296" s="730"/>
      <c r="FET296" s="730"/>
      <c r="FEU296" s="730"/>
      <c r="FEV296" s="730"/>
      <c r="FEW296" s="730"/>
      <c r="FEX296" s="730"/>
      <c r="FEY296" s="730"/>
      <c r="FEZ296" s="730"/>
      <c r="FFA296" s="730"/>
      <c r="FFB296" s="730"/>
      <c r="FFC296" s="730"/>
      <c r="FFD296" s="730"/>
      <c r="FFE296" s="730"/>
      <c r="FFF296" s="730"/>
      <c r="FFG296" s="730"/>
      <c r="FFH296" s="730"/>
      <c r="FFI296" s="730"/>
      <c r="FFJ296" s="730"/>
      <c r="FFK296" s="730"/>
      <c r="FFL296" s="730"/>
      <c r="FFM296" s="730"/>
      <c r="FFN296" s="730"/>
      <c r="FFO296" s="730"/>
      <c r="FFP296" s="730"/>
      <c r="FFQ296" s="730"/>
      <c r="FFR296" s="730"/>
      <c r="FFS296" s="730"/>
      <c r="FFT296" s="730"/>
      <c r="FFU296" s="730"/>
      <c r="FFV296" s="730"/>
      <c r="FFW296" s="730"/>
      <c r="FFX296" s="730"/>
      <c r="FFY296" s="730"/>
      <c r="FFZ296" s="730"/>
      <c r="FGA296" s="730"/>
      <c r="FGB296" s="730"/>
      <c r="FGC296" s="730"/>
      <c r="FGD296" s="730"/>
      <c r="FGE296" s="730"/>
      <c r="FGF296" s="730"/>
      <c r="FGG296" s="730"/>
      <c r="FGH296" s="730"/>
      <c r="FGI296" s="730"/>
      <c r="FGJ296" s="730"/>
      <c r="FGK296" s="730"/>
      <c r="FGL296" s="730"/>
      <c r="FGM296" s="730"/>
      <c r="FGN296" s="730"/>
      <c r="FGO296" s="730"/>
      <c r="FGP296" s="730"/>
      <c r="FGQ296" s="730"/>
      <c r="FGR296" s="730"/>
      <c r="FGS296" s="730"/>
      <c r="FGT296" s="730"/>
      <c r="FGU296" s="730"/>
      <c r="FGV296" s="730"/>
      <c r="FGW296" s="730"/>
      <c r="FGX296" s="730"/>
      <c r="FGY296" s="730"/>
      <c r="FGZ296" s="730"/>
      <c r="FHA296" s="730"/>
      <c r="FHB296" s="730"/>
      <c r="FHC296" s="730"/>
      <c r="FHD296" s="730"/>
      <c r="FHE296" s="730"/>
      <c r="FHF296" s="730"/>
      <c r="FHG296" s="730"/>
      <c r="FHH296" s="730"/>
      <c r="FHI296" s="730"/>
      <c r="FHJ296" s="730"/>
      <c r="FHK296" s="730"/>
      <c r="FHL296" s="730"/>
      <c r="FHM296" s="730"/>
      <c r="FHN296" s="730"/>
      <c r="FHO296" s="730"/>
      <c r="FHP296" s="730"/>
      <c r="FHQ296" s="730"/>
      <c r="FHR296" s="730"/>
      <c r="FHS296" s="730"/>
      <c r="FHT296" s="730"/>
      <c r="FHU296" s="730"/>
      <c r="FHV296" s="730"/>
      <c r="FHW296" s="730"/>
      <c r="FHX296" s="730"/>
      <c r="FHY296" s="730"/>
      <c r="FHZ296" s="730"/>
      <c r="FIA296" s="730"/>
      <c r="FIB296" s="730"/>
      <c r="FIC296" s="730"/>
      <c r="FID296" s="730"/>
      <c r="FIE296" s="730"/>
      <c r="FIF296" s="730"/>
      <c r="FIG296" s="730"/>
      <c r="FIH296" s="730"/>
      <c r="FII296" s="730"/>
      <c r="FIJ296" s="730"/>
      <c r="FIK296" s="730"/>
      <c r="FIL296" s="730"/>
      <c r="FIM296" s="730"/>
      <c r="FIN296" s="730"/>
      <c r="FIO296" s="730"/>
      <c r="FIP296" s="730"/>
      <c r="FIQ296" s="730"/>
      <c r="FIR296" s="730"/>
      <c r="FIS296" s="730"/>
      <c r="FIT296" s="730"/>
      <c r="FIU296" s="730"/>
      <c r="FIV296" s="730"/>
      <c r="FIW296" s="730"/>
      <c r="FIX296" s="730"/>
      <c r="FIY296" s="730"/>
      <c r="FIZ296" s="730"/>
      <c r="FJA296" s="730"/>
      <c r="FJB296" s="730"/>
      <c r="FJC296" s="730"/>
      <c r="FJD296" s="730"/>
      <c r="FJE296" s="730"/>
      <c r="FJF296" s="730"/>
      <c r="FJG296" s="730"/>
      <c r="FJH296" s="730"/>
      <c r="FJI296" s="730"/>
      <c r="FJJ296" s="730"/>
      <c r="FJK296" s="730"/>
      <c r="FJL296" s="730"/>
      <c r="FJM296" s="730"/>
      <c r="FJN296" s="730"/>
      <c r="FJO296" s="730"/>
      <c r="FJP296" s="730"/>
      <c r="FJQ296" s="730"/>
      <c r="FJR296" s="730"/>
      <c r="FJS296" s="730"/>
      <c r="FJT296" s="730"/>
      <c r="FJU296" s="730"/>
      <c r="FJV296" s="730"/>
      <c r="FJW296" s="730"/>
      <c r="FJX296" s="730"/>
      <c r="FJY296" s="730"/>
      <c r="FJZ296" s="730"/>
      <c r="FKA296" s="730"/>
      <c r="FKB296" s="730"/>
      <c r="FKC296" s="730"/>
      <c r="FKD296" s="730"/>
      <c r="FKE296" s="730"/>
      <c r="FKF296" s="730"/>
      <c r="FKG296" s="730"/>
      <c r="FKH296" s="730"/>
      <c r="FKI296" s="730"/>
      <c r="FKJ296" s="730"/>
      <c r="FKK296" s="730"/>
      <c r="FKL296" s="730"/>
      <c r="FKM296" s="730"/>
      <c r="FKN296" s="730"/>
      <c r="FKO296" s="730"/>
      <c r="FKP296" s="730"/>
      <c r="FKQ296" s="730"/>
      <c r="FKR296" s="730"/>
      <c r="FKS296" s="730"/>
      <c r="FKT296" s="730"/>
      <c r="FKU296" s="730"/>
      <c r="FKV296" s="730"/>
      <c r="FKW296" s="730"/>
      <c r="FKX296" s="730"/>
      <c r="FKY296" s="730"/>
      <c r="FKZ296" s="730"/>
      <c r="FLA296" s="730"/>
      <c r="FLB296" s="730"/>
      <c r="FLC296" s="730"/>
      <c r="FLD296" s="730"/>
      <c r="FLE296" s="730"/>
      <c r="FLF296" s="730"/>
      <c r="FLG296" s="730"/>
      <c r="FLH296" s="730"/>
      <c r="FLI296" s="730"/>
      <c r="FLJ296" s="730"/>
      <c r="FLK296" s="730"/>
      <c r="FLL296" s="730"/>
      <c r="FLM296" s="730"/>
      <c r="FLN296" s="730"/>
      <c r="FLO296" s="730"/>
      <c r="FLP296" s="730"/>
      <c r="FLQ296" s="730"/>
      <c r="FLR296" s="730"/>
      <c r="FLS296" s="730"/>
      <c r="FLT296" s="730"/>
      <c r="FLU296" s="730"/>
      <c r="FLV296" s="730"/>
      <c r="FLW296" s="730"/>
      <c r="FLX296" s="730"/>
      <c r="FLY296" s="730"/>
      <c r="FLZ296" s="730"/>
      <c r="FMA296" s="730"/>
      <c r="FMB296" s="730"/>
      <c r="FMC296" s="730"/>
      <c r="FMD296" s="730"/>
      <c r="FME296" s="730"/>
      <c r="FMF296" s="730"/>
      <c r="FMG296" s="730"/>
      <c r="FMH296" s="730"/>
      <c r="FMI296" s="730"/>
      <c r="FMJ296" s="730"/>
      <c r="FMK296" s="730"/>
      <c r="FML296" s="730"/>
      <c r="FMM296" s="730"/>
      <c r="FMN296" s="730"/>
      <c r="FMO296" s="730"/>
      <c r="FMP296" s="730"/>
      <c r="FMQ296" s="730"/>
      <c r="FMR296" s="730"/>
      <c r="FMS296" s="730"/>
      <c r="FMT296" s="730"/>
      <c r="FMU296" s="730"/>
      <c r="FMV296" s="730"/>
      <c r="FMW296" s="730"/>
      <c r="FMX296" s="730"/>
      <c r="FMY296" s="730"/>
      <c r="FMZ296" s="730"/>
      <c r="FNA296" s="730"/>
      <c r="FNB296" s="730"/>
      <c r="FNC296" s="730"/>
      <c r="FND296" s="730"/>
      <c r="FNE296" s="730"/>
      <c r="FNF296" s="730"/>
      <c r="FNG296" s="730"/>
      <c r="FNH296" s="730"/>
      <c r="FNI296" s="730"/>
      <c r="FNJ296" s="730"/>
      <c r="FNK296" s="730"/>
      <c r="FNL296" s="730"/>
      <c r="FNM296" s="730"/>
      <c r="FNN296" s="730"/>
      <c r="FNO296" s="730"/>
      <c r="FNP296" s="730"/>
      <c r="FNQ296" s="730"/>
      <c r="FNR296" s="730"/>
      <c r="FNS296" s="730"/>
      <c r="FNT296" s="730"/>
      <c r="FNU296" s="730"/>
      <c r="FNV296" s="730"/>
      <c r="FNW296" s="730"/>
      <c r="FNX296" s="730"/>
      <c r="FNY296" s="730"/>
      <c r="FNZ296" s="730"/>
      <c r="FOA296" s="730"/>
      <c r="FOB296" s="730"/>
      <c r="FOC296" s="730"/>
      <c r="FOD296" s="730"/>
      <c r="FOE296" s="730"/>
      <c r="FOF296" s="730"/>
      <c r="FOG296" s="730"/>
      <c r="FOH296" s="730"/>
      <c r="FOI296" s="730"/>
      <c r="FOJ296" s="730"/>
      <c r="FOK296" s="730"/>
      <c r="FOL296" s="730"/>
      <c r="FOM296" s="730"/>
      <c r="FON296" s="730"/>
      <c r="FOO296" s="730"/>
      <c r="FOP296" s="730"/>
      <c r="FOQ296" s="730"/>
      <c r="FOR296" s="730"/>
      <c r="FOS296" s="730"/>
      <c r="FOT296" s="730"/>
      <c r="FOU296" s="730"/>
      <c r="FOV296" s="730"/>
      <c r="FOW296" s="730"/>
      <c r="FOX296" s="730"/>
      <c r="FOY296" s="730"/>
      <c r="FOZ296" s="730"/>
      <c r="FPA296" s="730"/>
      <c r="FPB296" s="730"/>
      <c r="FPC296" s="730"/>
      <c r="FPD296" s="730"/>
      <c r="FPE296" s="730"/>
      <c r="FPF296" s="730"/>
      <c r="FPG296" s="730"/>
      <c r="FPH296" s="730"/>
      <c r="FPI296" s="730"/>
      <c r="FPJ296" s="730"/>
      <c r="FPK296" s="730"/>
      <c r="FPL296" s="730"/>
      <c r="FPM296" s="730"/>
      <c r="FPN296" s="730"/>
      <c r="FPO296" s="730"/>
      <c r="FPP296" s="730"/>
      <c r="FPQ296" s="730"/>
      <c r="FPR296" s="730"/>
      <c r="FPS296" s="730"/>
      <c r="FPT296" s="730"/>
      <c r="FPU296" s="730"/>
      <c r="FPV296" s="730"/>
      <c r="FPW296" s="730"/>
      <c r="FPX296" s="730"/>
      <c r="FPY296" s="730"/>
      <c r="FPZ296" s="730"/>
      <c r="FQA296" s="730"/>
      <c r="FQB296" s="730"/>
      <c r="FQC296" s="730"/>
      <c r="FQD296" s="730"/>
      <c r="FQE296" s="730"/>
      <c r="FQF296" s="730"/>
      <c r="FQG296" s="730"/>
      <c r="FQH296" s="730"/>
      <c r="FQI296" s="730"/>
      <c r="FQJ296" s="730"/>
      <c r="FQK296" s="730"/>
      <c r="FQL296" s="730"/>
      <c r="FQM296" s="730"/>
      <c r="FQN296" s="730"/>
      <c r="FQO296" s="730"/>
      <c r="FQP296" s="730"/>
      <c r="FQQ296" s="730"/>
      <c r="FQR296" s="730"/>
      <c r="FQS296" s="730"/>
      <c r="FQT296" s="730"/>
      <c r="FQU296" s="730"/>
      <c r="FQV296" s="730"/>
      <c r="FQW296" s="730"/>
      <c r="FQX296" s="730"/>
      <c r="FQY296" s="730"/>
      <c r="FQZ296" s="730"/>
      <c r="FRA296" s="730"/>
      <c r="FRB296" s="730"/>
      <c r="FRC296" s="730"/>
      <c r="FRD296" s="730"/>
      <c r="FRE296" s="730"/>
      <c r="FRF296" s="730"/>
      <c r="FRG296" s="730"/>
      <c r="FRH296" s="730"/>
      <c r="FRI296" s="730"/>
      <c r="FRJ296" s="730"/>
      <c r="FRK296" s="730"/>
      <c r="FRL296" s="730"/>
      <c r="FRM296" s="730"/>
      <c r="FRN296" s="730"/>
      <c r="FRO296" s="730"/>
      <c r="FRP296" s="730"/>
      <c r="FRQ296" s="730"/>
      <c r="FRR296" s="730"/>
      <c r="FRS296" s="730"/>
      <c r="FRT296" s="730"/>
      <c r="FRU296" s="730"/>
      <c r="FRV296" s="730"/>
      <c r="FRW296" s="730"/>
      <c r="FRX296" s="730"/>
      <c r="FRY296" s="730"/>
      <c r="FRZ296" s="730"/>
      <c r="FSA296" s="730"/>
      <c r="FSB296" s="730"/>
      <c r="FSC296" s="730"/>
      <c r="FSD296" s="730"/>
      <c r="FSE296" s="730"/>
      <c r="FSF296" s="730"/>
      <c r="FSG296" s="730"/>
      <c r="FSH296" s="730"/>
      <c r="FSI296" s="730"/>
      <c r="FSJ296" s="730"/>
      <c r="FSK296" s="730"/>
      <c r="FSL296" s="730"/>
      <c r="FSM296" s="730"/>
      <c r="FSN296" s="730"/>
      <c r="FSO296" s="730"/>
      <c r="FSP296" s="730"/>
      <c r="FSQ296" s="730"/>
      <c r="FSR296" s="730"/>
      <c r="FSS296" s="730"/>
      <c r="FST296" s="730"/>
      <c r="FSU296" s="730"/>
      <c r="FSV296" s="730"/>
      <c r="FSW296" s="730"/>
      <c r="FSX296" s="730"/>
      <c r="FSY296" s="730"/>
      <c r="FSZ296" s="730"/>
      <c r="FTA296" s="730"/>
      <c r="FTB296" s="730"/>
      <c r="FTC296" s="730"/>
      <c r="FTD296" s="730"/>
      <c r="FTE296" s="730"/>
      <c r="FTF296" s="730"/>
      <c r="FTG296" s="730"/>
      <c r="FTH296" s="730"/>
      <c r="FTI296" s="730"/>
      <c r="FTJ296" s="730"/>
      <c r="FTK296" s="730"/>
      <c r="FTL296" s="730"/>
      <c r="FTM296" s="730"/>
      <c r="FTN296" s="730"/>
      <c r="FTO296" s="730"/>
      <c r="FTP296" s="730"/>
      <c r="FTQ296" s="730"/>
      <c r="FTR296" s="730"/>
      <c r="FTS296" s="730"/>
      <c r="FTT296" s="730"/>
      <c r="FTU296" s="730"/>
      <c r="FTV296" s="730"/>
      <c r="FTW296" s="730"/>
      <c r="FTX296" s="730"/>
      <c r="FTY296" s="730"/>
      <c r="FTZ296" s="730"/>
      <c r="FUA296" s="730"/>
      <c r="FUB296" s="730"/>
      <c r="FUC296" s="730"/>
      <c r="FUD296" s="730"/>
      <c r="FUE296" s="730"/>
      <c r="FUF296" s="730"/>
      <c r="FUG296" s="730"/>
      <c r="FUH296" s="730"/>
      <c r="FUI296" s="730"/>
      <c r="FUJ296" s="730"/>
      <c r="FUK296" s="730"/>
      <c r="FUL296" s="730"/>
      <c r="FUM296" s="730"/>
      <c r="FUN296" s="730"/>
      <c r="FUO296" s="730"/>
      <c r="FUP296" s="730"/>
      <c r="FUQ296" s="730"/>
      <c r="FUR296" s="730"/>
      <c r="FUS296" s="730"/>
      <c r="FUT296" s="730"/>
      <c r="FUU296" s="730"/>
      <c r="FUV296" s="730"/>
      <c r="FUW296" s="730"/>
      <c r="FUX296" s="730"/>
      <c r="FUY296" s="730"/>
      <c r="FUZ296" s="730"/>
      <c r="FVA296" s="730"/>
      <c r="FVB296" s="730"/>
      <c r="FVC296" s="730"/>
      <c r="FVD296" s="730"/>
      <c r="FVE296" s="730"/>
      <c r="FVF296" s="730"/>
      <c r="FVG296" s="730"/>
      <c r="FVH296" s="730"/>
      <c r="FVI296" s="730"/>
      <c r="FVJ296" s="730"/>
      <c r="FVK296" s="730"/>
      <c r="FVL296" s="730"/>
      <c r="FVM296" s="730"/>
      <c r="FVN296" s="730"/>
      <c r="FVO296" s="730"/>
      <c r="FVP296" s="730"/>
      <c r="FVQ296" s="730"/>
      <c r="FVR296" s="730"/>
      <c r="FVS296" s="730"/>
      <c r="FVT296" s="730"/>
      <c r="FVU296" s="730"/>
      <c r="FVV296" s="730"/>
      <c r="FVW296" s="730"/>
      <c r="FVX296" s="730"/>
      <c r="FVY296" s="730"/>
      <c r="FVZ296" s="730"/>
      <c r="FWA296" s="730"/>
      <c r="FWB296" s="730"/>
      <c r="FWC296" s="730"/>
      <c r="FWD296" s="730"/>
      <c r="FWE296" s="730"/>
      <c r="FWF296" s="730"/>
      <c r="FWG296" s="730"/>
      <c r="FWH296" s="730"/>
      <c r="FWI296" s="730"/>
      <c r="FWJ296" s="730"/>
      <c r="FWK296" s="730"/>
      <c r="FWL296" s="730"/>
      <c r="FWM296" s="730"/>
      <c r="FWN296" s="730"/>
      <c r="FWO296" s="730"/>
      <c r="FWP296" s="730"/>
      <c r="FWQ296" s="730"/>
      <c r="FWR296" s="730"/>
      <c r="FWS296" s="730"/>
      <c r="FWT296" s="730"/>
      <c r="FWU296" s="730"/>
      <c r="FWV296" s="730"/>
      <c r="FWW296" s="730"/>
      <c r="FWX296" s="730"/>
      <c r="FWY296" s="730"/>
      <c r="FWZ296" s="730"/>
      <c r="FXA296" s="730"/>
      <c r="FXB296" s="730"/>
      <c r="FXC296" s="730"/>
      <c r="FXD296" s="730"/>
      <c r="FXE296" s="730"/>
      <c r="FXF296" s="730"/>
      <c r="FXG296" s="730"/>
      <c r="FXH296" s="730"/>
      <c r="FXI296" s="730"/>
      <c r="FXJ296" s="730"/>
      <c r="FXK296" s="730"/>
      <c r="FXL296" s="730"/>
      <c r="FXM296" s="730"/>
      <c r="FXN296" s="730"/>
      <c r="FXO296" s="730"/>
      <c r="FXP296" s="730"/>
      <c r="FXQ296" s="730"/>
      <c r="FXR296" s="730"/>
      <c r="FXS296" s="730"/>
      <c r="FXT296" s="730"/>
      <c r="FXU296" s="730"/>
      <c r="FXV296" s="730"/>
      <c r="FXW296" s="730"/>
      <c r="FXX296" s="730"/>
      <c r="FXY296" s="730"/>
      <c r="FXZ296" s="730"/>
      <c r="FYA296" s="730"/>
      <c r="FYB296" s="730"/>
      <c r="FYC296" s="730"/>
      <c r="FYD296" s="730"/>
      <c r="FYE296" s="730"/>
      <c r="FYF296" s="730"/>
      <c r="FYG296" s="730"/>
      <c r="FYH296" s="730"/>
      <c r="FYI296" s="730"/>
      <c r="FYJ296" s="730"/>
      <c r="FYK296" s="730"/>
      <c r="FYL296" s="730"/>
      <c r="FYM296" s="730"/>
      <c r="FYN296" s="730"/>
      <c r="FYO296" s="730"/>
      <c r="FYP296" s="730"/>
      <c r="FYQ296" s="730"/>
      <c r="FYR296" s="730"/>
      <c r="FYS296" s="730"/>
      <c r="FYT296" s="730"/>
      <c r="FYU296" s="730"/>
      <c r="FYV296" s="730"/>
      <c r="FYW296" s="730"/>
      <c r="FYX296" s="730"/>
      <c r="FYY296" s="730"/>
      <c r="FYZ296" s="730"/>
      <c r="FZA296" s="730"/>
      <c r="FZB296" s="730"/>
      <c r="FZC296" s="730"/>
      <c r="FZD296" s="730"/>
      <c r="FZE296" s="730"/>
      <c r="FZF296" s="730"/>
      <c r="FZG296" s="730"/>
      <c r="FZH296" s="730"/>
      <c r="FZI296" s="730"/>
      <c r="FZJ296" s="730"/>
      <c r="FZK296" s="730"/>
      <c r="FZL296" s="730"/>
      <c r="FZM296" s="730"/>
      <c r="FZN296" s="730"/>
      <c r="FZO296" s="730"/>
      <c r="FZP296" s="730"/>
      <c r="FZQ296" s="730"/>
      <c r="FZR296" s="730"/>
      <c r="FZS296" s="730"/>
      <c r="FZT296" s="730"/>
      <c r="FZU296" s="730"/>
      <c r="FZV296" s="730"/>
      <c r="FZW296" s="730"/>
      <c r="FZX296" s="730"/>
      <c r="FZY296" s="730"/>
      <c r="FZZ296" s="730"/>
      <c r="GAA296" s="730"/>
      <c r="GAB296" s="730"/>
      <c r="GAC296" s="730"/>
      <c r="GAD296" s="730"/>
      <c r="GAE296" s="730"/>
      <c r="GAF296" s="730"/>
      <c r="GAG296" s="730"/>
      <c r="GAH296" s="730"/>
      <c r="GAI296" s="730"/>
      <c r="GAJ296" s="730"/>
      <c r="GAK296" s="730"/>
      <c r="GAL296" s="730"/>
      <c r="GAM296" s="730"/>
      <c r="GAN296" s="730"/>
      <c r="GAO296" s="730"/>
      <c r="GAP296" s="730"/>
      <c r="GAQ296" s="730"/>
      <c r="GAR296" s="730"/>
      <c r="GAS296" s="730"/>
      <c r="GAT296" s="730"/>
      <c r="GAU296" s="730"/>
      <c r="GAV296" s="730"/>
      <c r="GAW296" s="730"/>
      <c r="GAX296" s="730"/>
      <c r="GAY296" s="730"/>
      <c r="GAZ296" s="730"/>
      <c r="GBA296" s="730"/>
      <c r="GBB296" s="730"/>
      <c r="GBC296" s="730"/>
      <c r="GBD296" s="730"/>
      <c r="GBE296" s="730"/>
      <c r="GBF296" s="730"/>
      <c r="GBG296" s="730"/>
      <c r="GBH296" s="730"/>
      <c r="GBI296" s="730"/>
      <c r="GBJ296" s="730"/>
      <c r="GBK296" s="730"/>
      <c r="GBL296" s="730"/>
      <c r="GBM296" s="730"/>
      <c r="GBN296" s="730"/>
      <c r="GBO296" s="730"/>
      <c r="GBP296" s="730"/>
      <c r="GBQ296" s="730"/>
      <c r="GBR296" s="730"/>
      <c r="GBS296" s="730"/>
      <c r="GBT296" s="730"/>
      <c r="GBU296" s="730"/>
      <c r="GBV296" s="730"/>
      <c r="GBW296" s="730"/>
      <c r="GBX296" s="730"/>
      <c r="GBY296" s="730"/>
      <c r="GBZ296" s="730"/>
      <c r="GCA296" s="730"/>
      <c r="GCB296" s="730"/>
      <c r="GCC296" s="730"/>
      <c r="GCD296" s="730"/>
      <c r="GCE296" s="730"/>
      <c r="GCF296" s="730"/>
      <c r="GCG296" s="730"/>
      <c r="GCH296" s="730"/>
      <c r="GCI296" s="730"/>
      <c r="GCJ296" s="730"/>
      <c r="GCK296" s="730"/>
      <c r="GCL296" s="730"/>
      <c r="GCM296" s="730"/>
      <c r="GCN296" s="730"/>
      <c r="GCO296" s="730"/>
      <c r="GCP296" s="730"/>
      <c r="GCQ296" s="730"/>
      <c r="GCR296" s="730"/>
      <c r="GCS296" s="730"/>
      <c r="GCT296" s="730"/>
      <c r="GCU296" s="730"/>
      <c r="GCV296" s="730"/>
      <c r="GCW296" s="730"/>
      <c r="GCX296" s="730"/>
      <c r="GCY296" s="730"/>
      <c r="GCZ296" s="730"/>
      <c r="GDA296" s="730"/>
      <c r="GDB296" s="730"/>
      <c r="GDC296" s="730"/>
      <c r="GDD296" s="730"/>
      <c r="GDE296" s="730"/>
      <c r="GDF296" s="730"/>
      <c r="GDG296" s="730"/>
      <c r="GDH296" s="730"/>
      <c r="GDI296" s="730"/>
      <c r="GDJ296" s="730"/>
      <c r="GDK296" s="730"/>
      <c r="GDL296" s="730"/>
      <c r="GDM296" s="730"/>
      <c r="GDN296" s="730"/>
      <c r="GDO296" s="730"/>
      <c r="GDP296" s="730"/>
      <c r="GDQ296" s="730"/>
      <c r="GDR296" s="730"/>
      <c r="GDS296" s="730"/>
      <c r="GDT296" s="730"/>
      <c r="GDU296" s="730"/>
      <c r="GDV296" s="730"/>
      <c r="GDW296" s="730"/>
      <c r="GDX296" s="730"/>
      <c r="GDY296" s="730"/>
      <c r="GDZ296" s="730"/>
      <c r="GEA296" s="730"/>
      <c r="GEB296" s="730"/>
      <c r="GEC296" s="730"/>
      <c r="GED296" s="730"/>
      <c r="GEE296" s="730"/>
      <c r="GEF296" s="730"/>
      <c r="GEG296" s="730"/>
      <c r="GEH296" s="730"/>
      <c r="GEI296" s="730"/>
      <c r="GEJ296" s="730"/>
      <c r="GEK296" s="730"/>
      <c r="GEL296" s="730"/>
      <c r="GEM296" s="730"/>
      <c r="GEN296" s="730"/>
      <c r="GEO296" s="730"/>
      <c r="GEP296" s="730"/>
      <c r="GEQ296" s="730"/>
      <c r="GER296" s="730"/>
      <c r="GES296" s="730"/>
      <c r="GET296" s="730"/>
      <c r="GEU296" s="730"/>
      <c r="GEV296" s="730"/>
      <c r="GEW296" s="730"/>
      <c r="GEX296" s="730"/>
      <c r="GEY296" s="730"/>
      <c r="GEZ296" s="730"/>
      <c r="GFA296" s="730"/>
      <c r="GFB296" s="730"/>
      <c r="GFC296" s="730"/>
      <c r="GFD296" s="730"/>
      <c r="GFE296" s="730"/>
      <c r="GFF296" s="730"/>
      <c r="GFG296" s="730"/>
      <c r="GFH296" s="730"/>
      <c r="GFI296" s="730"/>
      <c r="GFJ296" s="730"/>
      <c r="GFK296" s="730"/>
      <c r="GFL296" s="730"/>
      <c r="GFM296" s="730"/>
      <c r="GFN296" s="730"/>
      <c r="GFO296" s="730"/>
      <c r="GFP296" s="730"/>
      <c r="GFQ296" s="730"/>
      <c r="GFR296" s="730"/>
      <c r="GFS296" s="730"/>
      <c r="GFT296" s="730"/>
      <c r="GFU296" s="730"/>
      <c r="GFV296" s="730"/>
      <c r="GFW296" s="730"/>
      <c r="GFX296" s="730"/>
      <c r="GFY296" s="730"/>
      <c r="GFZ296" s="730"/>
      <c r="GGA296" s="730"/>
      <c r="GGB296" s="730"/>
      <c r="GGC296" s="730"/>
      <c r="GGD296" s="730"/>
      <c r="GGE296" s="730"/>
      <c r="GGF296" s="730"/>
      <c r="GGG296" s="730"/>
      <c r="GGH296" s="730"/>
      <c r="GGI296" s="730"/>
      <c r="GGJ296" s="730"/>
      <c r="GGK296" s="730"/>
      <c r="GGL296" s="730"/>
      <c r="GGM296" s="730"/>
      <c r="GGN296" s="730"/>
      <c r="GGO296" s="730"/>
      <c r="GGP296" s="730"/>
      <c r="GGQ296" s="730"/>
      <c r="GGR296" s="730"/>
      <c r="GGS296" s="730"/>
      <c r="GGT296" s="730"/>
      <c r="GGU296" s="730"/>
      <c r="GGV296" s="730"/>
      <c r="GGW296" s="730"/>
      <c r="GGX296" s="730"/>
      <c r="GGY296" s="730"/>
      <c r="GGZ296" s="730"/>
      <c r="GHA296" s="730"/>
      <c r="GHB296" s="730"/>
      <c r="GHC296" s="730"/>
      <c r="GHD296" s="730"/>
      <c r="GHE296" s="730"/>
      <c r="GHF296" s="730"/>
      <c r="GHG296" s="730"/>
      <c r="GHH296" s="730"/>
      <c r="GHI296" s="730"/>
      <c r="GHJ296" s="730"/>
      <c r="GHK296" s="730"/>
      <c r="GHL296" s="730"/>
      <c r="GHM296" s="730"/>
      <c r="GHN296" s="730"/>
      <c r="GHO296" s="730"/>
      <c r="GHP296" s="730"/>
      <c r="GHQ296" s="730"/>
      <c r="GHR296" s="730"/>
      <c r="GHS296" s="730"/>
      <c r="GHT296" s="730"/>
      <c r="GHU296" s="730"/>
      <c r="GHV296" s="730"/>
      <c r="GHW296" s="730"/>
      <c r="GHX296" s="730"/>
      <c r="GHY296" s="730"/>
      <c r="GHZ296" s="730"/>
      <c r="GIA296" s="730"/>
      <c r="GIB296" s="730"/>
      <c r="GIC296" s="730"/>
      <c r="GID296" s="730"/>
      <c r="GIE296" s="730"/>
      <c r="GIF296" s="730"/>
      <c r="GIG296" s="730"/>
      <c r="GIH296" s="730"/>
      <c r="GII296" s="730"/>
      <c r="GIJ296" s="730"/>
      <c r="GIK296" s="730"/>
      <c r="GIL296" s="730"/>
      <c r="GIM296" s="730"/>
      <c r="GIN296" s="730"/>
      <c r="GIO296" s="730"/>
      <c r="GIP296" s="730"/>
      <c r="GIQ296" s="730"/>
      <c r="GIR296" s="730"/>
      <c r="GIS296" s="730"/>
      <c r="GIT296" s="730"/>
      <c r="GIU296" s="730"/>
      <c r="GIV296" s="730"/>
      <c r="GIW296" s="730"/>
      <c r="GIX296" s="730"/>
      <c r="GIY296" s="730"/>
      <c r="GIZ296" s="730"/>
      <c r="GJA296" s="730"/>
      <c r="GJB296" s="730"/>
      <c r="GJC296" s="730"/>
      <c r="GJD296" s="730"/>
      <c r="GJE296" s="730"/>
      <c r="GJF296" s="730"/>
      <c r="GJG296" s="730"/>
      <c r="GJH296" s="730"/>
      <c r="GJI296" s="730"/>
      <c r="GJJ296" s="730"/>
      <c r="GJK296" s="730"/>
      <c r="GJL296" s="730"/>
      <c r="GJM296" s="730"/>
      <c r="GJN296" s="730"/>
      <c r="GJO296" s="730"/>
      <c r="GJP296" s="730"/>
      <c r="GJQ296" s="730"/>
      <c r="GJR296" s="730"/>
      <c r="GJS296" s="730"/>
      <c r="GJT296" s="730"/>
      <c r="GJU296" s="730"/>
      <c r="GJV296" s="730"/>
      <c r="GJW296" s="730"/>
      <c r="GJX296" s="730"/>
      <c r="GJY296" s="730"/>
      <c r="GJZ296" s="730"/>
      <c r="GKA296" s="730"/>
      <c r="GKB296" s="730"/>
      <c r="GKC296" s="730"/>
      <c r="GKD296" s="730"/>
      <c r="GKE296" s="730"/>
      <c r="GKF296" s="730"/>
      <c r="GKG296" s="730"/>
      <c r="GKH296" s="730"/>
      <c r="GKI296" s="730"/>
      <c r="GKJ296" s="730"/>
      <c r="GKK296" s="730"/>
      <c r="GKL296" s="730"/>
      <c r="GKM296" s="730"/>
      <c r="GKN296" s="730"/>
      <c r="GKO296" s="730"/>
      <c r="GKP296" s="730"/>
      <c r="GKQ296" s="730"/>
      <c r="GKR296" s="730"/>
      <c r="GKS296" s="730"/>
      <c r="GKT296" s="730"/>
      <c r="GKU296" s="730"/>
      <c r="GKV296" s="730"/>
      <c r="GKW296" s="730"/>
      <c r="GKX296" s="730"/>
      <c r="GKY296" s="730"/>
      <c r="GKZ296" s="730"/>
      <c r="GLA296" s="730"/>
      <c r="GLB296" s="730"/>
      <c r="GLC296" s="730"/>
      <c r="GLD296" s="730"/>
      <c r="GLE296" s="730"/>
      <c r="GLF296" s="730"/>
      <c r="GLG296" s="730"/>
      <c r="GLH296" s="730"/>
      <c r="GLI296" s="730"/>
      <c r="GLJ296" s="730"/>
      <c r="GLK296" s="730"/>
      <c r="GLL296" s="730"/>
      <c r="GLM296" s="730"/>
      <c r="GLN296" s="730"/>
      <c r="GLO296" s="730"/>
      <c r="GLP296" s="730"/>
      <c r="GLQ296" s="730"/>
      <c r="GLR296" s="730"/>
      <c r="GLS296" s="730"/>
      <c r="GLT296" s="730"/>
      <c r="GLU296" s="730"/>
      <c r="GLV296" s="730"/>
      <c r="GLW296" s="730"/>
      <c r="GLX296" s="730"/>
      <c r="GLY296" s="730"/>
      <c r="GLZ296" s="730"/>
      <c r="GMA296" s="730"/>
      <c r="GMB296" s="730"/>
      <c r="GMC296" s="730"/>
      <c r="GMD296" s="730"/>
      <c r="GME296" s="730"/>
      <c r="GMF296" s="730"/>
      <c r="GMG296" s="730"/>
      <c r="GMH296" s="730"/>
      <c r="GMI296" s="730"/>
      <c r="GMJ296" s="730"/>
      <c r="GMK296" s="730"/>
      <c r="GML296" s="730"/>
      <c r="GMM296" s="730"/>
      <c r="GMN296" s="730"/>
      <c r="GMO296" s="730"/>
      <c r="GMP296" s="730"/>
      <c r="GMQ296" s="730"/>
      <c r="GMR296" s="730"/>
      <c r="GMS296" s="730"/>
      <c r="GMT296" s="730"/>
      <c r="GMU296" s="730"/>
      <c r="GMV296" s="730"/>
      <c r="GMW296" s="730"/>
      <c r="GMX296" s="730"/>
      <c r="GMY296" s="730"/>
      <c r="GMZ296" s="730"/>
      <c r="GNA296" s="730"/>
      <c r="GNB296" s="730"/>
      <c r="GNC296" s="730"/>
      <c r="GND296" s="730"/>
      <c r="GNE296" s="730"/>
      <c r="GNF296" s="730"/>
      <c r="GNG296" s="730"/>
      <c r="GNH296" s="730"/>
      <c r="GNI296" s="730"/>
      <c r="GNJ296" s="730"/>
      <c r="GNK296" s="730"/>
      <c r="GNL296" s="730"/>
      <c r="GNM296" s="730"/>
      <c r="GNN296" s="730"/>
      <c r="GNO296" s="730"/>
      <c r="GNP296" s="730"/>
      <c r="GNQ296" s="730"/>
      <c r="GNR296" s="730"/>
      <c r="GNS296" s="730"/>
      <c r="GNT296" s="730"/>
      <c r="GNU296" s="730"/>
      <c r="GNV296" s="730"/>
      <c r="GNW296" s="730"/>
      <c r="GNX296" s="730"/>
      <c r="GNY296" s="730"/>
      <c r="GNZ296" s="730"/>
      <c r="GOA296" s="730"/>
      <c r="GOB296" s="730"/>
      <c r="GOC296" s="730"/>
      <c r="GOD296" s="730"/>
      <c r="GOE296" s="730"/>
      <c r="GOF296" s="730"/>
      <c r="GOG296" s="730"/>
      <c r="GOH296" s="730"/>
      <c r="GOI296" s="730"/>
      <c r="GOJ296" s="730"/>
      <c r="GOK296" s="730"/>
      <c r="GOL296" s="730"/>
      <c r="GOM296" s="730"/>
      <c r="GON296" s="730"/>
      <c r="GOO296" s="730"/>
      <c r="GOP296" s="730"/>
      <c r="GOQ296" s="730"/>
      <c r="GOR296" s="730"/>
      <c r="GOS296" s="730"/>
      <c r="GOT296" s="730"/>
      <c r="GOU296" s="730"/>
      <c r="GOV296" s="730"/>
      <c r="GOW296" s="730"/>
      <c r="GOX296" s="730"/>
      <c r="GOY296" s="730"/>
      <c r="GOZ296" s="730"/>
      <c r="GPA296" s="730"/>
      <c r="GPB296" s="730"/>
      <c r="GPC296" s="730"/>
      <c r="GPD296" s="730"/>
      <c r="GPE296" s="730"/>
      <c r="GPF296" s="730"/>
      <c r="GPG296" s="730"/>
      <c r="GPH296" s="730"/>
      <c r="GPI296" s="730"/>
      <c r="GPJ296" s="730"/>
      <c r="GPK296" s="730"/>
      <c r="GPL296" s="730"/>
      <c r="GPM296" s="730"/>
      <c r="GPN296" s="730"/>
      <c r="GPO296" s="730"/>
      <c r="GPP296" s="730"/>
      <c r="GPQ296" s="730"/>
      <c r="GPR296" s="730"/>
      <c r="GPS296" s="730"/>
      <c r="GPT296" s="730"/>
      <c r="GPU296" s="730"/>
      <c r="GPV296" s="730"/>
      <c r="GPW296" s="730"/>
      <c r="GPX296" s="730"/>
      <c r="GPY296" s="730"/>
      <c r="GPZ296" s="730"/>
      <c r="GQA296" s="730"/>
      <c r="GQB296" s="730"/>
      <c r="GQC296" s="730"/>
      <c r="GQD296" s="730"/>
      <c r="GQE296" s="730"/>
      <c r="GQF296" s="730"/>
      <c r="GQG296" s="730"/>
      <c r="GQH296" s="730"/>
      <c r="GQI296" s="730"/>
      <c r="GQJ296" s="730"/>
      <c r="GQK296" s="730"/>
      <c r="GQL296" s="730"/>
      <c r="GQM296" s="730"/>
      <c r="GQN296" s="730"/>
      <c r="GQO296" s="730"/>
      <c r="GQP296" s="730"/>
      <c r="GQQ296" s="730"/>
      <c r="GQR296" s="730"/>
      <c r="GQS296" s="730"/>
      <c r="GQT296" s="730"/>
      <c r="GQU296" s="730"/>
      <c r="GQV296" s="730"/>
      <c r="GQW296" s="730"/>
      <c r="GQX296" s="730"/>
      <c r="GQY296" s="730"/>
      <c r="GQZ296" s="730"/>
      <c r="GRA296" s="730"/>
      <c r="GRB296" s="730"/>
      <c r="GRC296" s="730"/>
      <c r="GRD296" s="730"/>
      <c r="GRE296" s="730"/>
      <c r="GRF296" s="730"/>
      <c r="GRG296" s="730"/>
      <c r="GRH296" s="730"/>
      <c r="GRI296" s="730"/>
      <c r="GRJ296" s="730"/>
      <c r="GRK296" s="730"/>
      <c r="GRL296" s="730"/>
      <c r="GRM296" s="730"/>
      <c r="GRN296" s="730"/>
      <c r="GRO296" s="730"/>
      <c r="GRP296" s="730"/>
      <c r="GRQ296" s="730"/>
      <c r="GRR296" s="730"/>
      <c r="GRS296" s="730"/>
      <c r="GRT296" s="730"/>
      <c r="GRU296" s="730"/>
      <c r="GRV296" s="730"/>
      <c r="GRW296" s="730"/>
      <c r="GRX296" s="730"/>
      <c r="GRY296" s="730"/>
      <c r="GRZ296" s="730"/>
      <c r="GSA296" s="730"/>
      <c r="GSB296" s="730"/>
      <c r="GSC296" s="730"/>
      <c r="GSD296" s="730"/>
      <c r="GSE296" s="730"/>
      <c r="GSF296" s="730"/>
      <c r="GSG296" s="730"/>
      <c r="GSH296" s="730"/>
      <c r="GSI296" s="730"/>
      <c r="GSJ296" s="730"/>
      <c r="GSK296" s="730"/>
      <c r="GSL296" s="730"/>
      <c r="GSM296" s="730"/>
      <c r="GSN296" s="730"/>
      <c r="GSO296" s="730"/>
      <c r="GSP296" s="730"/>
      <c r="GSQ296" s="730"/>
      <c r="GSR296" s="730"/>
      <c r="GSS296" s="730"/>
      <c r="GST296" s="730"/>
      <c r="GSU296" s="730"/>
      <c r="GSV296" s="730"/>
      <c r="GSW296" s="730"/>
      <c r="GSX296" s="730"/>
      <c r="GSY296" s="730"/>
      <c r="GSZ296" s="730"/>
      <c r="GTA296" s="730"/>
      <c r="GTB296" s="730"/>
      <c r="GTC296" s="730"/>
      <c r="GTD296" s="730"/>
      <c r="GTE296" s="730"/>
      <c r="GTF296" s="730"/>
      <c r="GTG296" s="730"/>
      <c r="GTH296" s="730"/>
      <c r="GTI296" s="730"/>
      <c r="GTJ296" s="730"/>
      <c r="GTK296" s="730"/>
      <c r="GTL296" s="730"/>
      <c r="GTM296" s="730"/>
      <c r="GTN296" s="730"/>
      <c r="GTO296" s="730"/>
      <c r="GTP296" s="730"/>
      <c r="GTQ296" s="730"/>
      <c r="GTR296" s="730"/>
      <c r="GTS296" s="730"/>
      <c r="GTT296" s="730"/>
      <c r="GTU296" s="730"/>
      <c r="GTV296" s="730"/>
      <c r="GTW296" s="730"/>
      <c r="GTX296" s="730"/>
      <c r="GTY296" s="730"/>
      <c r="GTZ296" s="730"/>
      <c r="GUA296" s="730"/>
      <c r="GUB296" s="730"/>
      <c r="GUC296" s="730"/>
      <c r="GUD296" s="730"/>
      <c r="GUE296" s="730"/>
      <c r="GUF296" s="730"/>
      <c r="GUG296" s="730"/>
      <c r="GUH296" s="730"/>
      <c r="GUI296" s="730"/>
      <c r="GUJ296" s="730"/>
      <c r="GUK296" s="730"/>
      <c r="GUL296" s="730"/>
      <c r="GUM296" s="730"/>
      <c r="GUN296" s="730"/>
      <c r="GUO296" s="730"/>
      <c r="GUP296" s="730"/>
      <c r="GUQ296" s="730"/>
      <c r="GUR296" s="730"/>
      <c r="GUS296" s="730"/>
      <c r="GUT296" s="730"/>
      <c r="GUU296" s="730"/>
      <c r="GUV296" s="730"/>
      <c r="GUW296" s="730"/>
      <c r="GUX296" s="730"/>
      <c r="GUY296" s="730"/>
      <c r="GUZ296" s="730"/>
      <c r="GVA296" s="730"/>
      <c r="GVB296" s="730"/>
      <c r="GVC296" s="730"/>
      <c r="GVD296" s="730"/>
      <c r="GVE296" s="730"/>
      <c r="GVF296" s="730"/>
      <c r="GVG296" s="730"/>
      <c r="GVH296" s="730"/>
      <c r="GVI296" s="730"/>
      <c r="GVJ296" s="730"/>
      <c r="GVK296" s="730"/>
      <c r="GVL296" s="730"/>
      <c r="GVM296" s="730"/>
      <c r="GVN296" s="730"/>
      <c r="GVO296" s="730"/>
      <c r="GVP296" s="730"/>
      <c r="GVQ296" s="730"/>
      <c r="GVR296" s="730"/>
      <c r="GVS296" s="730"/>
      <c r="GVT296" s="730"/>
      <c r="GVU296" s="730"/>
      <c r="GVV296" s="730"/>
      <c r="GVW296" s="730"/>
      <c r="GVX296" s="730"/>
      <c r="GVY296" s="730"/>
      <c r="GVZ296" s="730"/>
      <c r="GWA296" s="730"/>
      <c r="GWB296" s="730"/>
      <c r="GWC296" s="730"/>
      <c r="GWD296" s="730"/>
      <c r="GWE296" s="730"/>
      <c r="GWF296" s="730"/>
      <c r="GWG296" s="730"/>
      <c r="GWH296" s="730"/>
      <c r="GWI296" s="730"/>
      <c r="GWJ296" s="730"/>
      <c r="GWK296" s="730"/>
      <c r="GWL296" s="730"/>
      <c r="GWM296" s="730"/>
      <c r="GWN296" s="730"/>
      <c r="GWO296" s="730"/>
      <c r="GWP296" s="730"/>
      <c r="GWQ296" s="730"/>
      <c r="GWR296" s="730"/>
      <c r="GWS296" s="730"/>
      <c r="GWT296" s="730"/>
      <c r="GWU296" s="730"/>
      <c r="GWV296" s="730"/>
      <c r="GWW296" s="730"/>
      <c r="GWX296" s="730"/>
      <c r="GWY296" s="730"/>
      <c r="GWZ296" s="730"/>
      <c r="GXA296" s="730"/>
      <c r="GXB296" s="730"/>
      <c r="GXC296" s="730"/>
      <c r="GXD296" s="730"/>
      <c r="GXE296" s="730"/>
      <c r="GXF296" s="730"/>
      <c r="GXG296" s="730"/>
      <c r="GXH296" s="730"/>
      <c r="GXI296" s="730"/>
      <c r="GXJ296" s="730"/>
      <c r="GXK296" s="730"/>
      <c r="GXL296" s="730"/>
      <c r="GXM296" s="730"/>
      <c r="GXN296" s="730"/>
      <c r="GXO296" s="730"/>
      <c r="GXP296" s="730"/>
      <c r="GXQ296" s="730"/>
      <c r="GXR296" s="730"/>
      <c r="GXS296" s="730"/>
      <c r="GXT296" s="730"/>
      <c r="GXU296" s="730"/>
      <c r="GXV296" s="730"/>
      <c r="GXW296" s="730"/>
      <c r="GXX296" s="730"/>
      <c r="GXY296" s="730"/>
      <c r="GXZ296" s="730"/>
      <c r="GYA296" s="730"/>
      <c r="GYB296" s="730"/>
      <c r="GYC296" s="730"/>
      <c r="GYD296" s="730"/>
      <c r="GYE296" s="730"/>
      <c r="GYF296" s="730"/>
      <c r="GYG296" s="730"/>
      <c r="GYH296" s="730"/>
      <c r="GYI296" s="730"/>
      <c r="GYJ296" s="730"/>
      <c r="GYK296" s="730"/>
      <c r="GYL296" s="730"/>
      <c r="GYM296" s="730"/>
      <c r="GYN296" s="730"/>
      <c r="GYO296" s="730"/>
      <c r="GYP296" s="730"/>
      <c r="GYQ296" s="730"/>
      <c r="GYR296" s="730"/>
      <c r="GYS296" s="730"/>
      <c r="GYT296" s="730"/>
      <c r="GYU296" s="730"/>
      <c r="GYV296" s="730"/>
      <c r="GYW296" s="730"/>
      <c r="GYX296" s="730"/>
      <c r="GYY296" s="730"/>
      <c r="GYZ296" s="730"/>
      <c r="GZA296" s="730"/>
      <c r="GZB296" s="730"/>
      <c r="GZC296" s="730"/>
      <c r="GZD296" s="730"/>
      <c r="GZE296" s="730"/>
      <c r="GZF296" s="730"/>
      <c r="GZG296" s="730"/>
      <c r="GZH296" s="730"/>
      <c r="GZI296" s="730"/>
      <c r="GZJ296" s="730"/>
      <c r="GZK296" s="730"/>
      <c r="GZL296" s="730"/>
      <c r="GZM296" s="730"/>
      <c r="GZN296" s="730"/>
      <c r="GZO296" s="730"/>
      <c r="GZP296" s="730"/>
      <c r="GZQ296" s="730"/>
      <c r="GZR296" s="730"/>
      <c r="GZS296" s="730"/>
      <c r="GZT296" s="730"/>
      <c r="GZU296" s="730"/>
      <c r="GZV296" s="730"/>
      <c r="GZW296" s="730"/>
      <c r="GZX296" s="730"/>
      <c r="GZY296" s="730"/>
      <c r="GZZ296" s="730"/>
      <c r="HAA296" s="730"/>
      <c r="HAB296" s="730"/>
      <c r="HAC296" s="730"/>
      <c r="HAD296" s="730"/>
      <c r="HAE296" s="730"/>
      <c r="HAF296" s="730"/>
      <c r="HAG296" s="730"/>
      <c r="HAH296" s="730"/>
      <c r="HAI296" s="730"/>
      <c r="HAJ296" s="730"/>
      <c r="HAK296" s="730"/>
      <c r="HAL296" s="730"/>
      <c r="HAM296" s="730"/>
      <c r="HAN296" s="730"/>
      <c r="HAO296" s="730"/>
      <c r="HAP296" s="730"/>
      <c r="HAQ296" s="730"/>
      <c r="HAR296" s="730"/>
      <c r="HAS296" s="730"/>
      <c r="HAT296" s="730"/>
      <c r="HAU296" s="730"/>
      <c r="HAV296" s="730"/>
      <c r="HAW296" s="730"/>
      <c r="HAX296" s="730"/>
      <c r="HAY296" s="730"/>
      <c r="HAZ296" s="730"/>
      <c r="HBA296" s="730"/>
      <c r="HBB296" s="730"/>
      <c r="HBC296" s="730"/>
      <c r="HBD296" s="730"/>
      <c r="HBE296" s="730"/>
      <c r="HBF296" s="730"/>
      <c r="HBG296" s="730"/>
      <c r="HBH296" s="730"/>
      <c r="HBI296" s="730"/>
      <c r="HBJ296" s="730"/>
      <c r="HBK296" s="730"/>
      <c r="HBL296" s="730"/>
      <c r="HBM296" s="730"/>
      <c r="HBN296" s="730"/>
      <c r="HBO296" s="730"/>
      <c r="HBP296" s="730"/>
      <c r="HBQ296" s="730"/>
      <c r="HBR296" s="730"/>
      <c r="HBS296" s="730"/>
      <c r="HBT296" s="730"/>
      <c r="HBU296" s="730"/>
      <c r="HBV296" s="730"/>
      <c r="HBW296" s="730"/>
      <c r="HBX296" s="730"/>
      <c r="HBY296" s="730"/>
      <c r="HBZ296" s="730"/>
      <c r="HCA296" s="730"/>
      <c r="HCB296" s="730"/>
      <c r="HCC296" s="730"/>
      <c r="HCD296" s="730"/>
      <c r="HCE296" s="730"/>
      <c r="HCF296" s="730"/>
      <c r="HCG296" s="730"/>
      <c r="HCH296" s="730"/>
      <c r="HCI296" s="730"/>
      <c r="HCJ296" s="730"/>
      <c r="HCK296" s="730"/>
      <c r="HCL296" s="730"/>
      <c r="HCM296" s="730"/>
      <c r="HCN296" s="730"/>
      <c r="HCO296" s="730"/>
      <c r="HCP296" s="730"/>
      <c r="HCQ296" s="730"/>
      <c r="HCR296" s="730"/>
      <c r="HCS296" s="730"/>
      <c r="HCT296" s="730"/>
      <c r="HCU296" s="730"/>
      <c r="HCV296" s="730"/>
      <c r="HCW296" s="730"/>
      <c r="HCX296" s="730"/>
      <c r="HCY296" s="730"/>
      <c r="HCZ296" s="730"/>
      <c r="HDA296" s="730"/>
      <c r="HDB296" s="730"/>
      <c r="HDC296" s="730"/>
      <c r="HDD296" s="730"/>
      <c r="HDE296" s="730"/>
      <c r="HDF296" s="730"/>
      <c r="HDG296" s="730"/>
      <c r="HDH296" s="730"/>
      <c r="HDI296" s="730"/>
      <c r="HDJ296" s="730"/>
      <c r="HDK296" s="730"/>
      <c r="HDL296" s="730"/>
      <c r="HDM296" s="730"/>
      <c r="HDN296" s="730"/>
      <c r="HDO296" s="730"/>
      <c r="HDP296" s="730"/>
      <c r="HDQ296" s="730"/>
      <c r="HDR296" s="730"/>
      <c r="HDS296" s="730"/>
      <c r="HDT296" s="730"/>
      <c r="HDU296" s="730"/>
      <c r="HDV296" s="730"/>
      <c r="HDW296" s="730"/>
      <c r="HDX296" s="730"/>
      <c r="HDY296" s="730"/>
      <c r="HDZ296" s="730"/>
      <c r="HEA296" s="730"/>
      <c r="HEB296" s="730"/>
      <c r="HEC296" s="730"/>
      <c r="HED296" s="730"/>
      <c r="HEE296" s="730"/>
      <c r="HEF296" s="730"/>
      <c r="HEG296" s="730"/>
      <c r="HEH296" s="730"/>
      <c r="HEI296" s="730"/>
      <c r="HEJ296" s="730"/>
      <c r="HEK296" s="730"/>
      <c r="HEL296" s="730"/>
      <c r="HEM296" s="730"/>
      <c r="HEN296" s="730"/>
      <c r="HEO296" s="730"/>
      <c r="HEP296" s="730"/>
      <c r="HEQ296" s="730"/>
      <c r="HER296" s="730"/>
      <c r="HES296" s="730"/>
      <c r="HET296" s="730"/>
      <c r="HEU296" s="730"/>
      <c r="HEV296" s="730"/>
      <c r="HEW296" s="730"/>
      <c r="HEX296" s="730"/>
      <c r="HEY296" s="730"/>
      <c r="HEZ296" s="730"/>
      <c r="HFA296" s="730"/>
      <c r="HFB296" s="730"/>
      <c r="HFC296" s="730"/>
      <c r="HFD296" s="730"/>
      <c r="HFE296" s="730"/>
      <c r="HFF296" s="730"/>
      <c r="HFG296" s="730"/>
      <c r="HFH296" s="730"/>
      <c r="HFI296" s="730"/>
      <c r="HFJ296" s="730"/>
      <c r="HFK296" s="730"/>
      <c r="HFL296" s="730"/>
      <c r="HFM296" s="730"/>
      <c r="HFN296" s="730"/>
      <c r="HFO296" s="730"/>
      <c r="HFP296" s="730"/>
      <c r="HFQ296" s="730"/>
      <c r="HFR296" s="730"/>
      <c r="HFS296" s="730"/>
      <c r="HFT296" s="730"/>
      <c r="HFU296" s="730"/>
      <c r="HFV296" s="730"/>
      <c r="HFW296" s="730"/>
      <c r="HFX296" s="730"/>
      <c r="HFY296" s="730"/>
      <c r="HFZ296" s="730"/>
      <c r="HGA296" s="730"/>
      <c r="HGB296" s="730"/>
      <c r="HGC296" s="730"/>
      <c r="HGD296" s="730"/>
      <c r="HGE296" s="730"/>
      <c r="HGF296" s="730"/>
      <c r="HGG296" s="730"/>
      <c r="HGH296" s="730"/>
      <c r="HGI296" s="730"/>
      <c r="HGJ296" s="730"/>
      <c r="HGK296" s="730"/>
      <c r="HGL296" s="730"/>
      <c r="HGM296" s="730"/>
      <c r="HGN296" s="730"/>
      <c r="HGO296" s="730"/>
      <c r="HGP296" s="730"/>
      <c r="HGQ296" s="730"/>
      <c r="HGR296" s="730"/>
      <c r="HGS296" s="730"/>
      <c r="HGT296" s="730"/>
      <c r="HGU296" s="730"/>
      <c r="HGV296" s="730"/>
      <c r="HGW296" s="730"/>
      <c r="HGX296" s="730"/>
      <c r="HGY296" s="730"/>
      <c r="HGZ296" s="730"/>
      <c r="HHA296" s="730"/>
      <c r="HHB296" s="730"/>
      <c r="HHC296" s="730"/>
      <c r="HHD296" s="730"/>
      <c r="HHE296" s="730"/>
      <c r="HHF296" s="730"/>
      <c r="HHG296" s="730"/>
      <c r="HHH296" s="730"/>
      <c r="HHI296" s="730"/>
      <c r="HHJ296" s="730"/>
      <c r="HHK296" s="730"/>
      <c r="HHL296" s="730"/>
      <c r="HHM296" s="730"/>
      <c r="HHN296" s="730"/>
      <c r="HHO296" s="730"/>
      <c r="HHP296" s="730"/>
      <c r="HHQ296" s="730"/>
      <c r="HHR296" s="730"/>
      <c r="HHS296" s="730"/>
      <c r="HHT296" s="730"/>
      <c r="HHU296" s="730"/>
      <c r="HHV296" s="730"/>
      <c r="HHW296" s="730"/>
      <c r="HHX296" s="730"/>
      <c r="HHY296" s="730"/>
      <c r="HHZ296" s="730"/>
      <c r="HIA296" s="730"/>
      <c r="HIB296" s="730"/>
      <c r="HIC296" s="730"/>
      <c r="HID296" s="730"/>
      <c r="HIE296" s="730"/>
      <c r="HIF296" s="730"/>
      <c r="HIG296" s="730"/>
      <c r="HIH296" s="730"/>
      <c r="HII296" s="730"/>
      <c r="HIJ296" s="730"/>
      <c r="HIK296" s="730"/>
      <c r="HIL296" s="730"/>
      <c r="HIM296" s="730"/>
      <c r="HIN296" s="730"/>
      <c r="HIO296" s="730"/>
      <c r="HIP296" s="730"/>
      <c r="HIQ296" s="730"/>
      <c r="HIR296" s="730"/>
      <c r="HIS296" s="730"/>
      <c r="HIT296" s="730"/>
      <c r="HIU296" s="730"/>
      <c r="HIV296" s="730"/>
      <c r="HIW296" s="730"/>
      <c r="HIX296" s="730"/>
      <c r="HIY296" s="730"/>
      <c r="HIZ296" s="730"/>
      <c r="HJA296" s="730"/>
      <c r="HJB296" s="730"/>
      <c r="HJC296" s="730"/>
      <c r="HJD296" s="730"/>
      <c r="HJE296" s="730"/>
      <c r="HJF296" s="730"/>
      <c r="HJG296" s="730"/>
      <c r="HJH296" s="730"/>
      <c r="HJI296" s="730"/>
      <c r="HJJ296" s="730"/>
      <c r="HJK296" s="730"/>
      <c r="HJL296" s="730"/>
      <c r="HJM296" s="730"/>
      <c r="HJN296" s="730"/>
      <c r="HJO296" s="730"/>
      <c r="HJP296" s="730"/>
      <c r="HJQ296" s="730"/>
      <c r="HJR296" s="730"/>
      <c r="HJS296" s="730"/>
      <c r="HJT296" s="730"/>
      <c r="HJU296" s="730"/>
      <c r="HJV296" s="730"/>
      <c r="HJW296" s="730"/>
      <c r="HJX296" s="730"/>
      <c r="HJY296" s="730"/>
      <c r="HJZ296" s="730"/>
      <c r="HKA296" s="730"/>
      <c r="HKB296" s="730"/>
      <c r="HKC296" s="730"/>
      <c r="HKD296" s="730"/>
      <c r="HKE296" s="730"/>
      <c r="HKF296" s="730"/>
      <c r="HKG296" s="730"/>
      <c r="HKH296" s="730"/>
      <c r="HKI296" s="730"/>
      <c r="HKJ296" s="730"/>
      <c r="HKK296" s="730"/>
      <c r="HKL296" s="730"/>
      <c r="HKM296" s="730"/>
      <c r="HKN296" s="730"/>
      <c r="HKO296" s="730"/>
      <c r="HKP296" s="730"/>
      <c r="HKQ296" s="730"/>
      <c r="HKR296" s="730"/>
      <c r="HKS296" s="730"/>
      <c r="HKT296" s="730"/>
      <c r="HKU296" s="730"/>
      <c r="HKV296" s="730"/>
      <c r="HKW296" s="730"/>
      <c r="HKX296" s="730"/>
      <c r="HKY296" s="730"/>
      <c r="HKZ296" s="730"/>
      <c r="HLA296" s="730"/>
      <c r="HLB296" s="730"/>
      <c r="HLC296" s="730"/>
      <c r="HLD296" s="730"/>
      <c r="HLE296" s="730"/>
      <c r="HLF296" s="730"/>
      <c r="HLG296" s="730"/>
      <c r="HLH296" s="730"/>
      <c r="HLI296" s="730"/>
      <c r="HLJ296" s="730"/>
      <c r="HLK296" s="730"/>
      <c r="HLL296" s="730"/>
      <c r="HLM296" s="730"/>
      <c r="HLN296" s="730"/>
      <c r="HLO296" s="730"/>
      <c r="HLP296" s="730"/>
      <c r="HLQ296" s="730"/>
      <c r="HLR296" s="730"/>
      <c r="HLS296" s="730"/>
      <c r="HLT296" s="730"/>
      <c r="HLU296" s="730"/>
      <c r="HLV296" s="730"/>
      <c r="HLW296" s="730"/>
      <c r="HLX296" s="730"/>
      <c r="HLY296" s="730"/>
      <c r="HLZ296" s="730"/>
      <c r="HMA296" s="730"/>
      <c r="HMB296" s="730"/>
      <c r="HMC296" s="730"/>
      <c r="HMD296" s="730"/>
      <c r="HME296" s="730"/>
      <c r="HMF296" s="730"/>
      <c r="HMG296" s="730"/>
      <c r="HMH296" s="730"/>
      <c r="HMI296" s="730"/>
      <c r="HMJ296" s="730"/>
      <c r="HMK296" s="730"/>
      <c r="HML296" s="730"/>
      <c r="HMM296" s="730"/>
      <c r="HMN296" s="730"/>
      <c r="HMO296" s="730"/>
      <c r="HMP296" s="730"/>
      <c r="HMQ296" s="730"/>
      <c r="HMR296" s="730"/>
      <c r="HMS296" s="730"/>
      <c r="HMT296" s="730"/>
      <c r="HMU296" s="730"/>
      <c r="HMV296" s="730"/>
      <c r="HMW296" s="730"/>
      <c r="HMX296" s="730"/>
      <c r="HMY296" s="730"/>
      <c r="HMZ296" s="730"/>
      <c r="HNA296" s="730"/>
      <c r="HNB296" s="730"/>
      <c r="HNC296" s="730"/>
      <c r="HND296" s="730"/>
      <c r="HNE296" s="730"/>
      <c r="HNF296" s="730"/>
      <c r="HNG296" s="730"/>
      <c r="HNH296" s="730"/>
      <c r="HNI296" s="730"/>
      <c r="HNJ296" s="730"/>
      <c r="HNK296" s="730"/>
      <c r="HNL296" s="730"/>
      <c r="HNM296" s="730"/>
      <c r="HNN296" s="730"/>
      <c r="HNO296" s="730"/>
      <c r="HNP296" s="730"/>
      <c r="HNQ296" s="730"/>
      <c r="HNR296" s="730"/>
      <c r="HNS296" s="730"/>
      <c r="HNT296" s="730"/>
      <c r="HNU296" s="730"/>
      <c r="HNV296" s="730"/>
      <c r="HNW296" s="730"/>
      <c r="HNX296" s="730"/>
      <c r="HNY296" s="730"/>
      <c r="HNZ296" s="730"/>
      <c r="HOA296" s="730"/>
      <c r="HOB296" s="730"/>
      <c r="HOC296" s="730"/>
      <c r="HOD296" s="730"/>
      <c r="HOE296" s="730"/>
      <c r="HOF296" s="730"/>
      <c r="HOG296" s="730"/>
      <c r="HOH296" s="730"/>
      <c r="HOI296" s="730"/>
      <c r="HOJ296" s="730"/>
      <c r="HOK296" s="730"/>
      <c r="HOL296" s="730"/>
      <c r="HOM296" s="730"/>
      <c r="HON296" s="730"/>
      <c r="HOO296" s="730"/>
      <c r="HOP296" s="730"/>
      <c r="HOQ296" s="730"/>
      <c r="HOR296" s="730"/>
      <c r="HOS296" s="730"/>
      <c r="HOT296" s="730"/>
      <c r="HOU296" s="730"/>
      <c r="HOV296" s="730"/>
      <c r="HOW296" s="730"/>
      <c r="HOX296" s="730"/>
      <c r="HOY296" s="730"/>
      <c r="HOZ296" s="730"/>
      <c r="HPA296" s="730"/>
      <c r="HPB296" s="730"/>
      <c r="HPC296" s="730"/>
      <c r="HPD296" s="730"/>
      <c r="HPE296" s="730"/>
      <c r="HPF296" s="730"/>
      <c r="HPG296" s="730"/>
      <c r="HPH296" s="730"/>
      <c r="HPI296" s="730"/>
      <c r="HPJ296" s="730"/>
      <c r="HPK296" s="730"/>
      <c r="HPL296" s="730"/>
      <c r="HPM296" s="730"/>
      <c r="HPN296" s="730"/>
      <c r="HPO296" s="730"/>
      <c r="HPP296" s="730"/>
      <c r="HPQ296" s="730"/>
      <c r="HPR296" s="730"/>
      <c r="HPS296" s="730"/>
      <c r="HPT296" s="730"/>
      <c r="HPU296" s="730"/>
      <c r="HPV296" s="730"/>
      <c r="HPW296" s="730"/>
      <c r="HPX296" s="730"/>
      <c r="HPY296" s="730"/>
      <c r="HPZ296" s="730"/>
      <c r="HQA296" s="730"/>
      <c r="HQB296" s="730"/>
      <c r="HQC296" s="730"/>
      <c r="HQD296" s="730"/>
      <c r="HQE296" s="730"/>
      <c r="HQF296" s="730"/>
      <c r="HQG296" s="730"/>
      <c r="HQH296" s="730"/>
      <c r="HQI296" s="730"/>
      <c r="HQJ296" s="730"/>
      <c r="HQK296" s="730"/>
      <c r="HQL296" s="730"/>
      <c r="HQM296" s="730"/>
      <c r="HQN296" s="730"/>
      <c r="HQO296" s="730"/>
      <c r="HQP296" s="730"/>
      <c r="HQQ296" s="730"/>
      <c r="HQR296" s="730"/>
      <c r="HQS296" s="730"/>
      <c r="HQT296" s="730"/>
      <c r="HQU296" s="730"/>
      <c r="HQV296" s="730"/>
      <c r="HQW296" s="730"/>
      <c r="HQX296" s="730"/>
      <c r="HQY296" s="730"/>
      <c r="HQZ296" s="730"/>
      <c r="HRA296" s="730"/>
      <c r="HRB296" s="730"/>
      <c r="HRC296" s="730"/>
      <c r="HRD296" s="730"/>
      <c r="HRE296" s="730"/>
      <c r="HRF296" s="730"/>
      <c r="HRG296" s="730"/>
      <c r="HRH296" s="730"/>
      <c r="HRI296" s="730"/>
      <c r="HRJ296" s="730"/>
      <c r="HRK296" s="730"/>
      <c r="HRL296" s="730"/>
      <c r="HRM296" s="730"/>
      <c r="HRN296" s="730"/>
      <c r="HRO296" s="730"/>
      <c r="HRP296" s="730"/>
      <c r="HRQ296" s="730"/>
      <c r="HRR296" s="730"/>
      <c r="HRS296" s="730"/>
      <c r="HRT296" s="730"/>
      <c r="HRU296" s="730"/>
      <c r="HRV296" s="730"/>
      <c r="HRW296" s="730"/>
      <c r="HRX296" s="730"/>
      <c r="HRY296" s="730"/>
      <c r="HRZ296" s="730"/>
      <c r="HSA296" s="730"/>
      <c r="HSB296" s="730"/>
      <c r="HSC296" s="730"/>
      <c r="HSD296" s="730"/>
      <c r="HSE296" s="730"/>
      <c r="HSF296" s="730"/>
      <c r="HSG296" s="730"/>
      <c r="HSH296" s="730"/>
      <c r="HSI296" s="730"/>
      <c r="HSJ296" s="730"/>
      <c r="HSK296" s="730"/>
      <c r="HSL296" s="730"/>
      <c r="HSM296" s="730"/>
      <c r="HSN296" s="730"/>
      <c r="HSO296" s="730"/>
      <c r="HSP296" s="730"/>
      <c r="HSQ296" s="730"/>
      <c r="HSR296" s="730"/>
      <c r="HSS296" s="730"/>
      <c r="HST296" s="730"/>
      <c r="HSU296" s="730"/>
      <c r="HSV296" s="730"/>
      <c r="HSW296" s="730"/>
      <c r="HSX296" s="730"/>
      <c r="HSY296" s="730"/>
      <c r="HSZ296" s="730"/>
      <c r="HTA296" s="730"/>
      <c r="HTB296" s="730"/>
      <c r="HTC296" s="730"/>
      <c r="HTD296" s="730"/>
      <c r="HTE296" s="730"/>
      <c r="HTF296" s="730"/>
      <c r="HTG296" s="730"/>
      <c r="HTH296" s="730"/>
      <c r="HTI296" s="730"/>
      <c r="HTJ296" s="730"/>
      <c r="HTK296" s="730"/>
      <c r="HTL296" s="730"/>
      <c r="HTM296" s="730"/>
      <c r="HTN296" s="730"/>
      <c r="HTO296" s="730"/>
      <c r="HTP296" s="730"/>
      <c r="HTQ296" s="730"/>
      <c r="HTR296" s="730"/>
      <c r="HTS296" s="730"/>
      <c r="HTT296" s="730"/>
      <c r="HTU296" s="730"/>
      <c r="HTV296" s="730"/>
      <c r="HTW296" s="730"/>
      <c r="HTX296" s="730"/>
      <c r="HTY296" s="730"/>
      <c r="HTZ296" s="730"/>
      <c r="HUA296" s="730"/>
      <c r="HUB296" s="730"/>
      <c r="HUC296" s="730"/>
      <c r="HUD296" s="730"/>
      <c r="HUE296" s="730"/>
      <c r="HUF296" s="730"/>
      <c r="HUG296" s="730"/>
      <c r="HUH296" s="730"/>
      <c r="HUI296" s="730"/>
      <c r="HUJ296" s="730"/>
      <c r="HUK296" s="730"/>
      <c r="HUL296" s="730"/>
      <c r="HUM296" s="730"/>
      <c r="HUN296" s="730"/>
      <c r="HUO296" s="730"/>
      <c r="HUP296" s="730"/>
      <c r="HUQ296" s="730"/>
      <c r="HUR296" s="730"/>
      <c r="HUS296" s="730"/>
      <c r="HUT296" s="730"/>
      <c r="HUU296" s="730"/>
      <c r="HUV296" s="730"/>
      <c r="HUW296" s="730"/>
      <c r="HUX296" s="730"/>
      <c r="HUY296" s="730"/>
      <c r="HUZ296" s="730"/>
      <c r="HVA296" s="730"/>
      <c r="HVB296" s="730"/>
      <c r="HVC296" s="730"/>
      <c r="HVD296" s="730"/>
      <c r="HVE296" s="730"/>
      <c r="HVF296" s="730"/>
      <c r="HVG296" s="730"/>
      <c r="HVH296" s="730"/>
      <c r="HVI296" s="730"/>
      <c r="HVJ296" s="730"/>
      <c r="HVK296" s="730"/>
      <c r="HVL296" s="730"/>
      <c r="HVM296" s="730"/>
      <c r="HVN296" s="730"/>
      <c r="HVO296" s="730"/>
      <c r="HVP296" s="730"/>
      <c r="HVQ296" s="730"/>
      <c r="HVR296" s="730"/>
      <c r="HVS296" s="730"/>
      <c r="HVT296" s="730"/>
      <c r="HVU296" s="730"/>
      <c r="HVV296" s="730"/>
      <c r="HVW296" s="730"/>
      <c r="HVX296" s="730"/>
      <c r="HVY296" s="730"/>
      <c r="HVZ296" s="730"/>
      <c r="HWA296" s="730"/>
      <c r="HWB296" s="730"/>
      <c r="HWC296" s="730"/>
      <c r="HWD296" s="730"/>
      <c r="HWE296" s="730"/>
      <c r="HWF296" s="730"/>
      <c r="HWG296" s="730"/>
      <c r="HWH296" s="730"/>
      <c r="HWI296" s="730"/>
      <c r="HWJ296" s="730"/>
      <c r="HWK296" s="730"/>
      <c r="HWL296" s="730"/>
      <c r="HWM296" s="730"/>
      <c r="HWN296" s="730"/>
      <c r="HWO296" s="730"/>
      <c r="HWP296" s="730"/>
      <c r="HWQ296" s="730"/>
      <c r="HWR296" s="730"/>
      <c r="HWS296" s="730"/>
      <c r="HWT296" s="730"/>
      <c r="HWU296" s="730"/>
      <c r="HWV296" s="730"/>
      <c r="HWW296" s="730"/>
      <c r="HWX296" s="730"/>
      <c r="HWY296" s="730"/>
      <c r="HWZ296" s="730"/>
      <c r="HXA296" s="730"/>
      <c r="HXB296" s="730"/>
      <c r="HXC296" s="730"/>
      <c r="HXD296" s="730"/>
      <c r="HXE296" s="730"/>
      <c r="HXF296" s="730"/>
      <c r="HXG296" s="730"/>
      <c r="HXH296" s="730"/>
      <c r="HXI296" s="730"/>
      <c r="HXJ296" s="730"/>
      <c r="HXK296" s="730"/>
      <c r="HXL296" s="730"/>
      <c r="HXM296" s="730"/>
      <c r="HXN296" s="730"/>
      <c r="HXO296" s="730"/>
      <c r="HXP296" s="730"/>
      <c r="HXQ296" s="730"/>
      <c r="HXR296" s="730"/>
      <c r="HXS296" s="730"/>
      <c r="HXT296" s="730"/>
      <c r="HXU296" s="730"/>
      <c r="HXV296" s="730"/>
      <c r="HXW296" s="730"/>
      <c r="HXX296" s="730"/>
      <c r="HXY296" s="730"/>
      <c r="HXZ296" s="730"/>
      <c r="HYA296" s="730"/>
      <c r="HYB296" s="730"/>
      <c r="HYC296" s="730"/>
      <c r="HYD296" s="730"/>
      <c r="HYE296" s="730"/>
      <c r="HYF296" s="730"/>
      <c r="HYG296" s="730"/>
      <c r="HYH296" s="730"/>
      <c r="HYI296" s="730"/>
      <c r="HYJ296" s="730"/>
      <c r="HYK296" s="730"/>
      <c r="HYL296" s="730"/>
      <c r="HYM296" s="730"/>
      <c r="HYN296" s="730"/>
      <c r="HYO296" s="730"/>
      <c r="HYP296" s="730"/>
      <c r="HYQ296" s="730"/>
      <c r="HYR296" s="730"/>
      <c r="HYS296" s="730"/>
      <c r="HYT296" s="730"/>
      <c r="HYU296" s="730"/>
      <c r="HYV296" s="730"/>
      <c r="HYW296" s="730"/>
      <c r="HYX296" s="730"/>
      <c r="HYY296" s="730"/>
      <c r="HYZ296" s="730"/>
      <c r="HZA296" s="730"/>
      <c r="HZB296" s="730"/>
      <c r="HZC296" s="730"/>
      <c r="HZD296" s="730"/>
      <c r="HZE296" s="730"/>
      <c r="HZF296" s="730"/>
      <c r="HZG296" s="730"/>
      <c r="HZH296" s="730"/>
      <c r="HZI296" s="730"/>
      <c r="HZJ296" s="730"/>
      <c r="HZK296" s="730"/>
      <c r="HZL296" s="730"/>
      <c r="HZM296" s="730"/>
      <c r="HZN296" s="730"/>
      <c r="HZO296" s="730"/>
      <c r="HZP296" s="730"/>
      <c r="HZQ296" s="730"/>
      <c r="HZR296" s="730"/>
      <c r="HZS296" s="730"/>
      <c r="HZT296" s="730"/>
      <c r="HZU296" s="730"/>
      <c r="HZV296" s="730"/>
      <c r="HZW296" s="730"/>
      <c r="HZX296" s="730"/>
      <c r="HZY296" s="730"/>
      <c r="HZZ296" s="730"/>
      <c r="IAA296" s="730"/>
      <c r="IAB296" s="730"/>
      <c r="IAC296" s="730"/>
      <c r="IAD296" s="730"/>
      <c r="IAE296" s="730"/>
      <c r="IAF296" s="730"/>
      <c r="IAG296" s="730"/>
      <c r="IAH296" s="730"/>
      <c r="IAI296" s="730"/>
      <c r="IAJ296" s="730"/>
      <c r="IAK296" s="730"/>
      <c r="IAL296" s="730"/>
      <c r="IAM296" s="730"/>
      <c r="IAN296" s="730"/>
      <c r="IAO296" s="730"/>
      <c r="IAP296" s="730"/>
      <c r="IAQ296" s="730"/>
      <c r="IAR296" s="730"/>
      <c r="IAS296" s="730"/>
      <c r="IAT296" s="730"/>
      <c r="IAU296" s="730"/>
      <c r="IAV296" s="730"/>
      <c r="IAW296" s="730"/>
      <c r="IAX296" s="730"/>
      <c r="IAY296" s="730"/>
      <c r="IAZ296" s="730"/>
      <c r="IBA296" s="730"/>
      <c r="IBB296" s="730"/>
      <c r="IBC296" s="730"/>
      <c r="IBD296" s="730"/>
      <c r="IBE296" s="730"/>
      <c r="IBF296" s="730"/>
      <c r="IBG296" s="730"/>
      <c r="IBH296" s="730"/>
      <c r="IBI296" s="730"/>
      <c r="IBJ296" s="730"/>
      <c r="IBK296" s="730"/>
      <c r="IBL296" s="730"/>
      <c r="IBM296" s="730"/>
      <c r="IBN296" s="730"/>
      <c r="IBO296" s="730"/>
      <c r="IBP296" s="730"/>
      <c r="IBQ296" s="730"/>
      <c r="IBR296" s="730"/>
      <c r="IBS296" s="730"/>
      <c r="IBT296" s="730"/>
      <c r="IBU296" s="730"/>
      <c r="IBV296" s="730"/>
      <c r="IBW296" s="730"/>
      <c r="IBX296" s="730"/>
      <c r="IBY296" s="730"/>
      <c r="IBZ296" s="730"/>
      <c r="ICA296" s="730"/>
      <c r="ICB296" s="730"/>
      <c r="ICC296" s="730"/>
      <c r="ICD296" s="730"/>
      <c r="ICE296" s="730"/>
      <c r="ICF296" s="730"/>
      <c r="ICG296" s="730"/>
      <c r="ICH296" s="730"/>
      <c r="ICI296" s="730"/>
      <c r="ICJ296" s="730"/>
      <c r="ICK296" s="730"/>
      <c r="ICL296" s="730"/>
      <c r="ICM296" s="730"/>
      <c r="ICN296" s="730"/>
      <c r="ICO296" s="730"/>
      <c r="ICP296" s="730"/>
      <c r="ICQ296" s="730"/>
      <c r="ICR296" s="730"/>
      <c r="ICS296" s="730"/>
      <c r="ICT296" s="730"/>
      <c r="ICU296" s="730"/>
      <c r="ICV296" s="730"/>
      <c r="ICW296" s="730"/>
      <c r="ICX296" s="730"/>
      <c r="ICY296" s="730"/>
      <c r="ICZ296" s="730"/>
      <c r="IDA296" s="730"/>
      <c r="IDB296" s="730"/>
      <c r="IDC296" s="730"/>
      <c r="IDD296" s="730"/>
      <c r="IDE296" s="730"/>
      <c r="IDF296" s="730"/>
      <c r="IDG296" s="730"/>
      <c r="IDH296" s="730"/>
      <c r="IDI296" s="730"/>
      <c r="IDJ296" s="730"/>
      <c r="IDK296" s="730"/>
      <c r="IDL296" s="730"/>
      <c r="IDM296" s="730"/>
      <c r="IDN296" s="730"/>
      <c r="IDO296" s="730"/>
      <c r="IDP296" s="730"/>
      <c r="IDQ296" s="730"/>
      <c r="IDR296" s="730"/>
      <c r="IDS296" s="730"/>
      <c r="IDT296" s="730"/>
      <c r="IDU296" s="730"/>
      <c r="IDV296" s="730"/>
      <c r="IDW296" s="730"/>
      <c r="IDX296" s="730"/>
      <c r="IDY296" s="730"/>
      <c r="IDZ296" s="730"/>
      <c r="IEA296" s="730"/>
      <c r="IEB296" s="730"/>
      <c r="IEC296" s="730"/>
      <c r="IED296" s="730"/>
      <c r="IEE296" s="730"/>
      <c r="IEF296" s="730"/>
      <c r="IEG296" s="730"/>
      <c r="IEH296" s="730"/>
      <c r="IEI296" s="730"/>
      <c r="IEJ296" s="730"/>
      <c r="IEK296" s="730"/>
      <c r="IEL296" s="730"/>
      <c r="IEM296" s="730"/>
      <c r="IEN296" s="730"/>
      <c r="IEO296" s="730"/>
      <c r="IEP296" s="730"/>
      <c r="IEQ296" s="730"/>
      <c r="IER296" s="730"/>
      <c r="IES296" s="730"/>
      <c r="IET296" s="730"/>
      <c r="IEU296" s="730"/>
      <c r="IEV296" s="730"/>
      <c r="IEW296" s="730"/>
      <c r="IEX296" s="730"/>
      <c r="IEY296" s="730"/>
      <c r="IEZ296" s="730"/>
      <c r="IFA296" s="730"/>
      <c r="IFB296" s="730"/>
      <c r="IFC296" s="730"/>
      <c r="IFD296" s="730"/>
      <c r="IFE296" s="730"/>
      <c r="IFF296" s="730"/>
      <c r="IFG296" s="730"/>
      <c r="IFH296" s="730"/>
      <c r="IFI296" s="730"/>
      <c r="IFJ296" s="730"/>
      <c r="IFK296" s="730"/>
      <c r="IFL296" s="730"/>
      <c r="IFM296" s="730"/>
      <c r="IFN296" s="730"/>
      <c r="IFO296" s="730"/>
      <c r="IFP296" s="730"/>
      <c r="IFQ296" s="730"/>
      <c r="IFR296" s="730"/>
      <c r="IFS296" s="730"/>
      <c r="IFT296" s="730"/>
      <c r="IFU296" s="730"/>
      <c r="IFV296" s="730"/>
      <c r="IFW296" s="730"/>
      <c r="IFX296" s="730"/>
      <c r="IFY296" s="730"/>
      <c r="IFZ296" s="730"/>
      <c r="IGA296" s="730"/>
      <c r="IGB296" s="730"/>
      <c r="IGC296" s="730"/>
      <c r="IGD296" s="730"/>
      <c r="IGE296" s="730"/>
      <c r="IGF296" s="730"/>
      <c r="IGG296" s="730"/>
      <c r="IGH296" s="730"/>
      <c r="IGI296" s="730"/>
      <c r="IGJ296" s="730"/>
      <c r="IGK296" s="730"/>
      <c r="IGL296" s="730"/>
      <c r="IGM296" s="730"/>
      <c r="IGN296" s="730"/>
      <c r="IGO296" s="730"/>
      <c r="IGP296" s="730"/>
      <c r="IGQ296" s="730"/>
      <c r="IGR296" s="730"/>
      <c r="IGS296" s="730"/>
      <c r="IGT296" s="730"/>
      <c r="IGU296" s="730"/>
      <c r="IGV296" s="730"/>
      <c r="IGW296" s="730"/>
      <c r="IGX296" s="730"/>
      <c r="IGY296" s="730"/>
      <c r="IGZ296" s="730"/>
      <c r="IHA296" s="730"/>
      <c r="IHB296" s="730"/>
      <c r="IHC296" s="730"/>
      <c r="IHD296" s="730"/>
      <c r="IHE296" s="730"/>
      <c r="IHF296" s="730"/>
      <c r="IHG296" s="730"/>
      <c r="IHH296" s="730"/>
      <c r="IHI296" s="730"/>
      <c r="IHJ296" s="730"/>
      <c r="IHK296" s="730"/>
      <c r="IHL296" s="730"/>
      <c r="IHM296" s="730"/>
      <c r="IHN296" s="730"/>
      <c r="IHO296" s="730"/>
      <c r="IHP296" s="730"/>
      <c r="IHQ296" s="730"/>
      <c r="IHR296" s="730"/>
      <c r="IHS296" s="730"/>
      <c r="IHT296" s="730"/>
      <c r="IHU296" s="730"/>
      <c r="IHV296" s="730"/>
      <c r="IHW296" s="730"/>
      <c r="IHX296" s="730"/>
      <c r="IHY296" s="730"/>
      <c r="IHZ296" s="730"/>
      <c r="IIA296" s="730"/>
      <c r="IIB296" s="730"/>
      <c r="IIC296" s="730"/>
      <c r="IID296" s="730"/>
      <c r="IIE296" s="730"/>
      <c r="IIF296" s="730"/>
      <c r="IIG296" s="730"/>
      <c r="IIH296" s="730"/>
      <c r="III296" s="730"/>
      <c r="IIJ296" s="730"/>
      <c r="IIK296" s="730"/>
      <c r="IIL296" s="730"/>
      <c r="IIM296" s="730"/>
      <c r="IIN296" s="730"/>
      <c r="IIO296" s="730"/>
      <c r="IIP296" s="730"/>
      <c r="IIQ296" s="730"/>
      <c r="IIR296" s="730"/>
      <c r="IIS296" s="730"/>
      <c r="IIT296" s="730"/>
      <c r="IIU296" s="730"/>
      <c r="IIV296" s="730"/>
      <c r="IIW296" s="730"/>
      <c r="IIX296" s="730"/>
      <c r="IIY296" s="730"/>
      <c r="IIZ296" s="730"/>
      <c r="IJA296" s="730"/>
      <c r="IJB296" s="730"/>
      <c r="IJC296" s="730"/>
      <c r="IJD296" s="730"/>
      <c r="IJE296" s="730"/>
      <c r="IJF296" s="730"/>
      <c r="IJG296" s="730"/>
      <c r="IJH296" s="730"/>
      <c r="IJI296" s="730"/>
      <c r="IJJ296" s="730"/>
      <c r="IJK296" s="730"/>
      <c r="IJL296" s="730"/>
      <c r="IJM296" s="730"/>
      <c r="IJN296" s="730"/>
      <c r="IJO296" s="730"/>
      <c r="IJP296" s="730"/>
      <c r="IJQ296" s="730"/>
      <c r="IJR296" s="730"/>
      <c r="IJS296" s="730"/>
      <c r="IJT296" s="730"/>
      <c r="IJU296" s="730"/>
      <c r="IJV296" s="730"/>
      <c r="IJW296" s="730"/>
      <c r="IJX296" s="730"/>
      <c r="IJY296" s="730"/>
      <c r="IJZ296" s="730"/>
      <c r="IKA296" s="730"/>
      <c r="IKB296" s="730"/>
      <c r="IKC296" s="730"/>
      <c r="IKD296" s="730"/>
      <c r="IKE296" s="730"/>
      <c r="IKF296" s="730"/>
      <c r="IKG296" s="730"/>
      <c r="IKH296" s="730"/>
      <c r="IKI296" s="730"/>
      <c r="IKJ296" s="730"/>
      <c r="IKK296" s="730"/>
      <c r="IKL296" s="730"/>
      <c r="IKM296" s="730"/>
      <c r="IKN296" s="730"/>
      <c r="IKO296" s="730"/>
      <c r="IKP296" s="730"/>
      <c r="IKQ296" s="730"/>
      <c r="IKR296" s="730"/>
      <c r="IKS296" s="730"/>
      <c r="IKT296" s="730"/>
      <c r="IKU296" s="730"/>
      <c r="IKV296" s="730"/>
      <c r="IKW296" s="730"/>
      <c r="IKX296" s="730"/>
      <c r="IKY296" s="730"/>
      <c r="IKZ296" s="730"/>
      <c r="ILA296" s="730"/>
      <c r="ILB296" s="730"/>
      <c r="ILC296" s="730"/>
      <c r="ILD296" s="730"/>
      <c r="ILE296" s="730"/>
      <c r="ILF296" s="730"/>
      <c r="ILG296" s="730"/>
      <c r="ILH296" s="730"/>
      <c r="ILI296" s="730"/>
      <c r="ILJ296" s="730"/>
      <c r="ILK296" s="730"/>
      <c r="ILL296" s="730"/>
      <c r="ILM296" s="730"/>
      <c r="ILN296" s="730"/>
      <c r="ILO296" s="730"/>
      <c r="ILP296" s="730"/>
      <c r="ILQ296" s="730"/>
      <c r="ILR296" s="730"/>
      <c r="ILS296" s="730"/>
      <c r="ILT296" s="730"/>
      <c r="ILU296" s="730"/>
      <c r="ILV296" s="730"/>
      <c r="ILW296" s="730"/>
      <c r="ILX296" s="730"/>
      <c r="ILY296" s="730"/>
      <c r="ILZ296" s="730"/>
      <c r="IMA296" s="730"/>
      <c r="IMB296" s="730"/>
      <c r="IMC296" s="730"/>
      <c r="IMD296" s="730"/>
      <c r="IME296" s="730"/>
      <c r="IMF296" s="730"/>
      <c r="IMG296" s="730"/>
      <c r="IMH296" s="730"/>
      <c r="IMI296" s="730"/>
      <c r="IMJ296" s="730"/>
      <c r="IMK296" s="730"/>
      <c r="IML296" s="730"/>
      <c r="IMM296" s="730"/>
      <c r="IMN296" s="730"/>
      <c r="IMO296" s="730"/>
      <c r="IMP296" s="730"/>
      <c r="IMQ296" s="730"/>
      <c r="IMR296" s="730"/>
      <c r="IMS296" s="730"/>
      <c r="IMT296" s="730"/>
      <c r="IMU296" s="730"/>
      <c r="IMV296" s="730"/>
      <c r="IMW296" s="730"/>
      <c r="IMX296" s="730"/>
      <c r="IMY296" s="730"/>
      <c r="IMZ296" s="730"/>
      <c r="INA296" s="730"/>
      <c r="INB296" s="730"/>
      <c r="INC296" s="730"/>
      <c r="IND296" s="730"/>
      <c r="INE296" s="730"/>
      <c r="INF296" s="730"/>
      <c r="ING296" s="730"/>
      <c r="INH296" s="730"/>
      <c r="INI296" s="730"/>
      <c r="INJ296" s="730"/>
      <c r="INK296" s="730"/>
      <c r="INL296" s="730"/>
      <c r="INM296" s="730"/>
      <c r="INN296" s="730"/>
      <c r="INO296" s="730"/>
      <c r="INP296" s="730"/>
      <c r="INQ296" s="730"/>
      <c r="INR296" s="730"/>
      <c r="INS296" s="730"/>
      <c r="INT296" s="730"/>
      <c r="INU296" s="730"/>
      <c r="INV296" s="730"/>
      <c r="INW296" s="730"/>
      <c r="INX296" s="730"/>
      <c r="INY296" s="730"/>
      <c r="INZ296" s="730"/>
      <c r="IOA296" s="730"/>
      <c r="IOB296" s="730"/>
      <c r="IOC296" s="730"/>
      <c r="IOD296" s="730"/>
      <c r="IOE296" s="730"/>
      <c r="IOF296" s="730"/>
      <c r="IOG296" s="730"/>
      <c r="IOH296" s="730"/>
      <c r="IOI296" s="730"/>
      <c r="IOJ296" s="730"/>
      <c r="IOK296" s="730"/>
      <c r="IOL296" s="730"/>
      <c r="IOM296" s="730"/>
      <c r="ION296" s="730"/>
      <c r="IOO296" s="730"/>
      <c r="IOP296" s="730"/>
      <c r="IOQ296" s="730"/>
      <c r="IOR296" s="730"/>
      <c r="IOS296" s="730"/>
      <c r="IOT296" s="730"/>
      <c r="IOU296" s="730"/>
      <c r="IOV296" s="730"/>
      <c r="IOW296" s="730"/>
      <c r="IOX296" s="730"/>
      <c r="IOY296" s="730"/>
      <c r="IOZ296" s="730"/>
      <c r="IPA296" s="730"/>
      <c r="IPB296" s="730"/>
      <c r="IPC296" s="730"/>
      <c r="IPD296" s="730"/>
      <c r="IPE296" s="730"/>
      <c r="IPF296" s="730"/>
      <c r="IPG296" s="730"/>
      <c r="IPH296" s="730"/>
      <c r="IPI296" s="730"/>
      <c r="IPJ296" s="730"/>
      <c r="IPK296" s="730"/>
      <c r="IPL296" s="730"/>
      <c r="IPM296" s="730"/>
      <c r="IPN296" s="730"/>
      <c r="IPO296" s="730"/>
      <c r="IPP296" s="730"/>
      <c r="IPQ296" s="730"/>
      <c r="IPR296" s="730"/>
      <c r="IPS296" s="730"/>
      <c r="IPT296" s="730"/>
      <c r="IPU296" s="730"/>
      <c r="IPV296" s="730"/>
      <c r="IPW296" s="730"/>
      <c r="IPX296" s="730"/>
      <c r="IPY296" s="730"/>
      <c r="IPZ296" s="730"/>
      <c r="IQA296" s="730"/>
      <c r="IQB296" s="730"/>
      <c r="IQC296" s="730"/>
      <c r="IQD296" s="730"/>
      <c r="IQE296" s="730"/>
      <c r="IQF296" s="730"/>
      <c r="IQG296" s="730"/>
      <c r="IQH296" s="730"/>
      <c r="IQI296" s="730"/>
      <c r="IQJ296" s="730"/>
      <c r="IQK296" s="730"/>
      <c r="IQL296" s="730"/>
      <c r="IQM296" s="730"/>
      <c r="IQN296" s="730"/>
      <c r="IQO296" s="730"/>
      <c r="IQP296" s="730"/>
      <c r="IQQ296" s="730"/>
      <c r="IQR296" s="730"/>
      <c r="IQS296" s="730"/>
      <c r="IQT296" s="730"/>
      <c r="IQU296" s="730"/>
      <c r="IQV296" s="730"/>
      <c r="IQW296" s="730"/>
      <c r="IQX296" s="730"/>
      <c r="IQY296" s="730"/>
      <c r="IQZ296" s="730"/>
      <c r="IRA296" s="730"/>
      <c r="IRB296" s="730"/>
      <c r="IRC296" s="730"/>
      <c r="IRD296" s="730"/>
      <c r="IRE296" s="730"/>
      <c r="IRF296" s="730"/>
      <c r="IRG296" s="730"/>
      <c r="IRH296" s="730"/>
      <c r="IRI296" s="730"/>
      <c r="IRJ296" s="730"/>
      <c r="IRK296" s="730"/>
      <c r="IRL296" s="730"/>
      <c r="IRM296" s="730"/>
      <c r="IRN296" s="730"/>
      <c r="IRO296" s="730"/>
      <c r="IRP296" s="730"/>
      <c r="IRQ296" s="730"/>
      <c r="IRR296" s="730"/>
      <c r="IRS296" s="730"/>
      <c r="IRT296" s="730"/>
      <c r="IRU296" s="730"/>
      <c r="IRV296" s="730"/>
      <c r="IRW296" s="730"/>
      <c r="IRX296" s="730"/>
      <c r="IRY296" s="730"/>
      <c r="IRZ296" s="730"/>
      <c r="ISA296" s="730"/>
      <c r="ISB296" s="730"/>
      <c r="ISC296" s="730"/>
      <c r="ISD296" s="730"/>
      <c r="ISE296" s="730"/>
      <c r="ISF296" s="730"/>
      <c r="ISG296" s="730"/>
      <c r="ISH296" s="730"/>
      <c r="ISI296" s="730"/>
      <c r="ISJ296" s="730"/>
      <c r="ISK296" s="730"/>
      <c r="ISL296" s="730"/>
      <c r="ISM296" s="730"/>
      <c r="ISN296" s="730"/>
      <c r="ISO296" s="730"/>
      <c r="ISP296" s="730"/>
      <c r="ISQ296" s="730"/>
      <c r="ISR296" s="730"/>
      <c r="ISS296" s="730"/>
      <c r="IST296" s="730"/>
      <c r="ISU296" s="730"/>
      <c r="ISV296" s="730"/>
      <c r="ISW296" s="730"/>
      <c r="ISX296" s="730"/>
      <c r="ISY296" s="730"/>
      <c r="ISZ296" s="730"/>
      <c r="ITA296" s="730"/>
      <c r="ITB296" s="730"/>
      <c r="ITC296" s="730"/>
      <c r="ITD296" s="730"/>
      <c r="ITE296" s="730"/>
      <c r="ITF296" s="730"/>
      <c r="ITG296" s="730"/>
      <c r="ITH296" s="730"/>
      <c r="ITI296" s="730"/>
      <c r="ITJ296" s="730"/>
      <c r="ITK296" s="730"/>
      <c r="ITL296" s="730"/>
      <c r="ITM296" s="730"/>
      <c r="ITN296" s="730"/>
      <c r="ITO296" s="730"/>
      <c r="ITP296" s="730"/>
      <c r="ITQ296" s="730"/>
      <c r="ITR296" s="730"/>
      <c r="ITS296" s="730"/>
      <c r="ITT296" s="730"/>
      <c r="ITU296" s="730"/>
      <c r="ITV296" s="730"/>
      <c r="ITW296" s="730"/>
      <c r="ITX296" s="730"/>
      <c r="ITY296" s="730"/>
      <c r="ITZ296" s="730"/>
      <c r="IUA296" s="730"/>
      <c r="IUB296" s="730"/>
      <c r="IUC296" s="730"/>
      <c r="IUD296" s="730"/>
      <c r="IUE296" s="730"/>
      <c r="IUF296" s="730"/>
      <c r="IUG296" s="730"/>
      <c r="IUH296" s="730"/>
      <c r="IUI296" s="730"/>
      <c r="IUJ296" s="730"/>
      <c r="IUK296" s="730"/>
      <c r="IUL296" s="730"/>
      <c r="IUM296" s="730"/>
      <c r="IUN296" s="730"/>
      <c r="IUO296" s="730"/>
      <c r="IUP296" s="730"/>
      <c r="IUQ296" s="730"/>
      <c r="IUR296" s="730"/>
      <c r="IUS296" s="730"/>
      <c r="IUT296" s="730"/>
      <c r="IUU296" s="730"/>
      <c r="IUV296" s="730"/>
      <c r="IUW296" s="730"/>
      <c r="IUX296" s="730"/>
      <c r="IUY296" s="730"/>
      <c r="IUZ296" s="730"/>
      <c r="IVA296" s="730"/>
      <c r="IVB296" s="730"/>
      <c r="IVC296" s="730"/>
      <c r="IVD296" s="730"/>
      <c r="IVE296" s="730"/>
      <c r="IVF296" s="730"/>
      <c r="IVG296" s="730"/>
      <c r="IVH296" s="730"/>
      <c r="IVI296" s="730"/>
      <c r="IVJ296" s="730"/>
      <c r="IVK296" s="730"/>
      <c r="IVL296" s="730"/>
      <c r="IVM296" s="730"/>
      <c r="IVN296" s="730"/>
      <c r="IVO296" s="730"/>
      <c r="IVP296" s="730"/>
      <c r="IVQ296" s="730"/>
      <c r="IVR296" s="730"/>
      <c r="IVS296" s="730"/>
      <c r="IVT296" s="730"/>
      <c r="IVU296" s="730"/>
      <c r="IVV296" s="730"/>
      <c r="IVW296" s="730"/>
      <c r="IVX296" s="730"/>
      <c r="IVY296" s="730"/>
      <c r="IVZ296" s="730"/>
      <c r="IWA296" s="730"/>
      <c r="IWB296" s="730"/>
      <c r="IWC296" s="730"/>
      <c r="IWD296" s="730"/>
      <c r="IWE296" s="730"/>
      <c r="IWF296" s="730"/>
      <c r="IWG296" s="730"/>
      <c r="IWH296" s="730"/>
      <c r="IWI296" s="730"/>
      <c r="IWJ296" s="730"/>
      <c r="IWK296" s="730"/>
      <c r="IWL296" s="730"/>
      <c r="IWM296" s="730"/>
      <c r="IWN296" s="730"/>
      <c r="IWO296" s="730"/>
      <c r="IWP296" s="730"/>
      <c r="IWQ296" s="730"/>
      <c r="IWR296" s="730"/>
      <c r="IWS296" s="730"/>
      <c r="IWT296" s="730"/>
      <c r="IWU296" s="730"/>
      <c r="IWV296" s="730"/>
      <c r="IWW296" s="730"/>
      <c r="IWX296" s="730"/>
      <c r="IWY296" s="730"/>
      <c r="IWZ296" s="730"/>
      <c r="IXA296" s="730"/>
      <c r="IXB296" s="730"/>
      <c r="IXC296" s="730"/>
      <c r="IXD296" s="730"/>
      <c r="IXE296" s="730"/>
      <c r="IXF296" s="730"/>
      <c r="IXG296" s="730"/>
      <c r="IXH296" s="730"/>
      <c r="IXI296" s="730"/>
      <c r="IXJ296" s="730"/>
      <c r="IXK296" s="730"/>
      <c r="IXL296" s="730"/>
      <c r="IXM296" s="730"/>
      <c r="IXN296" s="730"/>
      <c r="IXO296" s="730"/>
      <c r="IXP296" s="730"/>
      <c r="IXQ296" s="730"/>
      <c r="IXR296" s="730"/>
      <c r="IXS296" s="730"/>
      <c r="IXT296" s="730"/>
      <c r="IXU296" s="730"/>
      <c r="IXV296" s="730"/>
      <c r="IXW296" s="730"/>
      <c r="IXX296" s="730"/>
      <c r="IXY296" s="730"/>
      <c r="IXZ296" s="730"/>
      <c r="IYA296" s="730"/>
      <c r="IYB296" s="730"/>
      <c r="IYC296" s="730"/>
      <c r="IYD296" s="730"/>
      <c r="IYE296" s="730"/>
      <c r="IYF296" s="730"/>
      <c r="IYG296" s="730"/>
      <c r="IYH296" s="730"/>
      <c r="IYI296" s="730"/>
      <c r="IYJ296" s="730"/>
      <c r="IYK296" s="730"/>
      <c r="IYL296" s="730"/>
      <c r="IYM296" s="730"/>
      <c r="IYN296" s="730"/>
      <c r="IYO296" s="730"/>
      <c r="IYP296" s="730"/>
      <c r="IYQ296" s="730"/>
      <c r="IYR296" s="730"/>
      <c r="IYS296" s="730"/>
      <c r="IYT296" s="730"/>
      <c r="IYU296" s="730"/>
      <c r="IYV296" s="730"/>
      <c r="IYW296" s="730"/>
      <c r="IYX296" s="730"/>
      <c r="IYY296" s="730"/>
      <c r="IYZ296" s="730"/>
      <c r="IZA296" s="730"/>
      <c r="IZB296" s="730"/>
      <c r="IZC296" s="730"/>
      <c r="IZD296" s="730"/>
      <c r="IZE296" s="730"/>
      <c r="IZF296" s="730"/>
      <c r="IZG296" s="730"/>
      <c r="IZH296" s="730"/>
      <c r="IZI296" s="730"/>
      <c r="IZJ296" s="730"/>
      <c r="IZK296" s="730"/>
      <c r="IZL296" s="730"/>
      <c r="IZM296" s="730"/>
      <c r="IZN296" s="730"/>
      <c r="IZO296" s="730"/>
      <c r="IZP296" s="730"/>
      <c r="IZQ296" s="730"/>
      <c r="IZR296" s="730"/>
      <c r="IZS296" s="730"/>
      <c r="IZT296" s="730"/>
      <c r="IZU296" s="730"/>
      <c r="IZV296" s="730"/>
      <c r="IZW296" s="730"/>
      <c r="IZX296" s="730"/>
      <c r="IZY296" s="730"/>
      <c r="IZZ296" s="730"/>
      <c r="JAA296" s="730"/>
      <c r="JAB296" s="730"/>
      <c r="JAC296" s="730"/>
      <c r="JAD296" s="730"/>
      <c r="JAE296" s="730"/>
      <c r="JAF296" s="730"/>
      <c r="JAG296" s="730"/>
      <c r="JAH296" s="730"/>
      <c r="JAI296" s="730"/>
      <c r="JAJ296" s="730"/>
      <c r="JAK296" s="730"/>
      <c r="JAL296" s="730"/>
      <c r="JAM296" s="730"/>
      <c r="JAN296" s="730"/>
      <c r="JAO296" s="730"/>
      <c r="JAP296" s="730"/>
      <c r="JAQ296" s="730"/>
      <c r="JAR296" s="730"/>
      <c r="JAS296" s="730"/>
      <c r="JAT296" s="730"/>
      <c r="JAU296" s="730"/>
      <c r="JAV296" s="730"/>
      <c r="JAW296" s="730"/>
      <c r="JAX296" s="730"/>
      <c r="JAY296" s="730"/>
      <c r="JAZ296" s="730"/>
      <c r="JBA296" s="730"/>
      <c r="JBB296" s="730"/>
      <c r="JBC296" s="730"/>
      <c r="JBD296" s="730"/>
      <c r="JBE296" s="730"/>
      <c r="JBF296" s="730"/>
      <c r="JBG296" s="730"/>
      <c r="JBH296" s="730"/>
      <c r="JBI296" s="730"/>
      <c r="JBJ296" s="730"/>
      <c r="JBK296" s="730"/>
      <c r="JBL296" s="730"/>
      <c r="JBM296" s="730"/>
      <c r="JBN296" s="730"/>
      <c r="JBO296" s="730"/>
      <c r="JBP296" s="730"/>
      <c r="JBQ296" s="730"/>
      <c r="JBR296" s="730"/>
      <c r="JBS296" s="730"/>
      <c r="JBT296" s="730"/>
      <c r="JBU296" s="730"/>
      <c r="JBV296" s="730"/>
      <c r="JBW296" s="730"/>
      <c r="JBX296" s="730"/>
      <c r="JBY296" s="730"/>
      <c r="JBZ296" s="730"/>
      <c r="JCA296" s="730"/>
      <c r="JCB296" s="730"/>
      <c r="JCC296" s="730"/>
      <c r="JCD296" s="730"/>
      <c r="JCE296" s="730"/>
      <c r="JCF296" s="730"/>
      <c r="JCG296" s="730"/>
      <c r="JCH296" s="730"/>
      <c r="JCI296" s="730"/>
      <c r="JCJ296" s="730"/>
      <c r="JCK296" s="730"/>
      <c r="JCL296" s="730"/>
      <c r="JCM296" s="730"/>
      <c r="JCN296" s="730"/>
      <c r="JCO296" s="730"/>
      <c r="JCP296" s="730"/>
      <c r="JCQ296" s="730"/>
      <c r="JCR296" s="730"/>
      <c r="JCS296" s="730"/>
      <c r="JCT296" s="730"/>
      <c r="JCU296" s="730"/>
      <c r="JCV296" s="730"/>
      <c r="JCW296" s="730"/>
      <c r="JCX296" s="730"/>
      <c r="JCY296" s="730"/>
      <c r="JCZ296" s="730"/>
      <c r="JDA296" s="730"/>
      <c r="JDB296" s="730"/>
      <c r="JDC296" s="730"/>
      <c r="JDD296" s="730"/>
      <c r="JDE296" s="730"/>
      <c r="JDF296" s="730"/>
      <c r="JDG296" s="730"/>
      <c r="JDH296" s="730"/>
      <c r="JDI296" s="730"/>
      <c r="JDJ296" s="730"/>
      <c r="JDK296" s="730"/>
      <c r="JDL296" s="730"/>
      <c r="JDM296" s="730"/>
      <c r="JDN296" s="730"/>
      <c r="JDO296" s="730"/>
      <c r="JDP296" s="730"/>
      <c r="JDQ296" s="730"/>
      <c r="JDR296" s="730"/>
      <c r="JDS296" s="730"/>
      <c r="JDT296" s="730"/>
      <c r="JDU296" s="730"/>
      <c r="JDV296" s="730"/>
      <c r="JDW296" s="730"/>
      <c r="JDX296" s="730"/>
      <c r="JDY296" s="730"/>
      <c r="JDZ296" s="730"/>
      <c r="JEA296" s="730"/>
      <c r="JEB296" s="730"/>
      <c r="JEC296" s="730"/>
      <c r="JED296" s="730"/>
      <c r="JEE296" s="730"/>
      <c r="JEF296" s="730"/>
      <c r="JEG296" s="730"/>
      <c r="JEH296" s="730"/>
      <c r="JEI296" s="730"/>
      <c r="JEJ296" s="730"/>
      <c r="JEK296" s="730"/>
      <c r="JEL296" s="730"/>
      <c r="JEM296" s="730"/>
      <c r="JEN296" s="730"/>
      <c r="JEO296" s="730"/>
      <c r="JEP296" s="730"/>
      <c r="JEQ296" s="730"/>
      <c r="JER296" s="730"/>
      <c r="JES296" s="730"/>
      <c r="JET296" s="730"/>
      <c r="JEU296" s="730"/>
      <c r="JEV296" s="730"/>
      <c r="JEW296" s="730"/>
      <c r="JEX296" s="730"/>
      <c r="JEY296" s="730"/>
      <c r="JEZ296" s="730"/>
      <c r="JFA296" s="730"/>
      <c r="JFB296" s="730"/>
      <c r="JFC296" s="730"/>
      <c r="JFD296" s="730"/>
      <c r="JFE296" s="730"/>
      <c r="JFF296" s="730"/>
      <c r="JFG296" s="730"/>
      <c r="JFH296" s="730"/>
      <c r="JFI296" s="730"/>
      <c r="JFJ296" s="730"/>
      <c r="JFK296" s="730"/>
      <c r="JFL296" s="730"/>
      <c r="JFM296" s="730"/>
      <c r="JFN296" s="730"/>
      <c r="JFO296" s="730"/>
      <c r="JFP296" s="730"/>
      <c r="JFQ296" s="730"/>
      <c r="JFR296" s="730"/>
      <c r="JFS296" s="730"/>
      <c r="JFT296" s="730"/>
      <c r="JFU296" s="730"/>
      <c r="JFV296" s="730"/>
      <c r="JFW296" s="730"/>
      <c r="JFX296" s="730"/>
      <c r="JFY296" s="730"/>
      <c r="JFZ296" s="730"/>
      <c r="JGA296" s="730"/>
      <c r="JGB296" s="730"/>
      <c r="JGC296" s="730"/>
      <c r="JGD296" s="730"/>
      <c r="JGE296" s="730"/>
      <c r="JGF296" s="730"/>
      <c r="JGG296" s="730"/>
      <c r="JGH296" s="730"/>
      <c r="JGI296" s="730"/>
      <c r="JGJ296" s="730"/>
      <c r="JGK296" s="730"/>
      <c r="JGL296" s="730"/>
      <c r="JGM296" s="730"/>
      <c r="JGN296" s="730"/>
      <c r="JGO296" s="730"/>
      <c r="JGP296" s="730"/>
      <c r="JGQ296" s="730"/>
      <c r="JGR296" s="730"/>
      <c r="JGS296" s="730"/>
      <c r="JGT296" s="730"/>
      <c r="JGU296" s="730"/>
      <c r="JGV296" s="730"/>
      <c r="JGW296" s="730"/>
      <c r="JGX296" s="730"/>
      <c r="JGY296" s="730"/>
      <c r="JGZ296" s="730"/>
      <c r="JHA296" s="730"/>
      <c r="JHB296" s="730"/>
      <c r="JHC296" s="730"/>
      <c r="JHD296" s="730"/>
      <c r="JHE296" s="730"/>
      <c r="JHF296" s="730"/>
      <c r="JHG296" s="730"/>
      <c r="JHH296" s="730"/>
      <c r="JHI296" s="730"/>
      <c r="JHJ296" s="730"/>
      <c r="JHK296" s="730"/>
      <c r="JHL296" s="730"/>
      <c r="JHM296" s="730"/>
      <c r="JHN296" s="730"/>
      <c r="JHO296" s="730"/>
      <c r="JHP296" s="730"/>
      <c r="JHQ296" s="730"/>
      <c r="JHR296" s="730"/>
      <c r="JHS296" s="730"/>
      <c r="JHT296" s="730"/>
      <c r="JHU296" s="730"/>
      <c r="JHV296" s="730"/>
      <c r="JHW296" s="730"/>
      <c r="JHX296" s="730"/>
      <c r="JHY296" s="730"/>
      <c r="JHZ296" s="730"/>
      <c r="JIA296" s="730"/>
      <c r="JIB296" s="730"/>
      <c r="JIC296" s="730"/>
      <c r="JID296" s="730"/>
      <c r="JIE296" s="730"/>
      <c r="JIF296" s="730"/>
      <c r="JIG296" s="730"/>
      <c r="JIH296" s="730"/>
      <c r="JII296" s="730"/>
      <c r="JIJ296" s="730"/>
      <c r="JIK296" s="730"/>
      <c r="JIL296" s="730"/>
      <c r="JIM296" s="730"/>
      <c r="JIN296" s="730"/>
      <c r="JIO296" s="730"/>
      <c r="JIP296" s="730"/>
      <c r="JIQ296" s="730"/>
      <c r="JIR296" s="730"/>
      <c r="JIS296" s="730"/>
      <c r="JIT296" s="730"/>
      <c r="JIU296" s="730"/>
      <c r="JIV296" s="730"/>
      <c r="JIW296" s="730"/>
      <c r="JIX296" s="730"/>
      <c r="JIY296" s="730"/>
      <c r="JIZ296" s="730"/>
      <c r="JJA296" s="730"/>
      <c r="JJB296" s="730"/>
      <c r="JJC296" s="730"/>
      <c r="JJD296" s="730"/>
      <c r="JJE296" s="730"/>
      <c r="JJF296" s="730"/>
      <c r="JJG296" s="730"/>
      <c r="JJH296" s="730"/>
      <c r="JJI296" s="730"/>
      <c r="JJJ296" s="730"/>
      <c r="JJK296" s="730"/>
      <c r="JJL296" s="730"/>
      <c r="JJM296" s="730"/>
      <c r="JJN296" s="730"/>
      <c r="JJO296" s="730"/>
      <c r="JJP296" s="730"/>
      <c r="JJQ296" s="730"/>
      <c r="JJR296" s="730"/>
      <c r="JJS296" s="730"/>
      <c r="JJT296" s="730"/>
      <c r="JJU296" s="730"/>
      <c r="JJV296" s="730"/>
      <c r="JJW296" s="730"/>
      <c r="JJX296" s="730"/>
      <c r="JJY296" s="730"/>
      <c r="JJZ296" s="730"/>
      <c r="JKA296" s="730"/>
      <c r="JKB296" s="730"/>
      <c r="JKC296" s="730"/>
      <c r="JKD296" s="730"/>
      <c r="JKE296" s="730"/>
      <c r="JKF296" s="730"/>
      <c r="JKG296" s="730"/>
      <c r="JKH296" s="730"/>
      <c r="JKI296" s="730"/>
      <c r="JKJ296" s="730"/>
      <c r="JKK296" s="730"/>
      <c r="JKL296" s="730"/>
      <c r="JKM296" s="730"/>
      <c r="JKN296" s="730"/>
      <c r="JKO296" s="730"/>
      <c r="JKP296" s="730"/>
      <c r="JKQ296" s="730"/>
      <c r="JKR296" s="730"/>
      <c r="JKS296" s="730"/>
      <c r="JKT296" s="730"/>
      <c r="JKU296" s="730"/>
      <c r="JKV296" s="730"/>
      <c r="JKW296" s="730"/>
      <c r="JKX296" s="730"/>
      <c r="JKY296" s="730"/>
      <c r="JKZ296" s="730"/>
      <c r="JLA296" s="730"/>
      <c r="JLB296" s="730"/>
      <c r="JLC296" s="730"/>
      <c r="JLD296" s="730"/>
      <c r="JLE296" s="730"/>
      <c r="JLF296" s="730"/>
      <c r="JLG296" s="730"/>
      <c r="JLH296" s="730"/>
      <c r="JLI296" s="730"/>
      <c r="JLJ296" s="730"/>
      <c r="JLK296" s="730"/>
      <c r="JLL296" s="730"/>
      <c r="JLM296" s="730"/>
      <c r="JLN296" s="730"/>
      <c r="JLO296" s="730"/>
      <c r="JLP296" s="730"/>
      <c r="JLQ296" s="730"/>
      <c r="JLR296" s="730"/>
      <c r="JLS296" s="730"/>
      <c r="JLT296" s="730"/>
      <c r="JLU296" s="730"/>
      <c r="JLV296" s="730"/>
      <c r="JLW296" s="730"/>
      <c r="JLX296" s="730"/>
      <c r="JLY296" s="730"/>
      <c r="JLZ296" s="730"/>
      <c r="JMA296" s="730"/>
      <c r="JMB296" s="730"/>
      <c r="JMC296" s="730"/>
      <c r="JMD296" s="730"/>
      <c r="JME296" s="730"/>
      <c r="JMF296" s="730"/>
      <c r="JMG296" s="730"/>
      <c r="JMH296" s="730"/>
      <c r="JMI296" s="730"/>
      <c r="JMJ296" s="730"/>
      <c r="JMK296" s="730"/>
      <c r="JML296" s="730"/>
      <c r="JMM296" s="730"/>
      <c r="JMN296" s="730"/>
      <c r="JMO296" s="730"/>
      <c r="JMP296" s="730"/>
      <c r="JMQ296" s="730"/>
      <c r="JMR296" s="730"/>
      <c r="JMS296" s="730"/>
      <c r="JMT296" s="730"/>
      <c r="JMU296" s="730"/>
      <c r="JMV296" s="730"/>
      <c r="JMW296" s="730"/>
      <c r="JMX296" s="730"/>
      <c r="JMY296" s="730"/>
      <c r="JMZ296" s="730"/>
      <c r="JNA296" s="730"/>
      <c r="JNB296" s="730"/>
      <c r="JNC296" s="730"/>
      <c r="JND296" s="730"/>
      <c r="JNE296" s="730"/>
      <c r="JNF296" s="730"/>
      <c r="JNG296" s="730"/>
      <c r="JNH296" s="730"/>
      <c r="JNI296" s="730"/>
      <c r="JNJ296" s="730"/>
      <c r="JNK296" s="730"/>
      <c r="JNL296" s="730"/>
      <c r="JNM296" s="730"/>
      <c r="JNN296" s="730"/>
      <c r="JNO296" s="730"/>
      <c r="JNP296" s="730"/>
      <c r="JNQ296" s="730"/>
      <c r="JNR296" s="730"/>
      <c r="JNS296" s="730"/>
      <c r="JNT296" s="730"/>
      <c r="JNU296" s="730"/>
      <c r="JNV296" s="730"/>
      <c r="JNW296" s="730"/>
      <c r="JNX296" s="730"/>
      <c r="JNY296" s="730"/>
      <c r="JNZ296" s="730"/>
      <c r="JOA296" s="730"/>
      <c r="JOB296" s="730"/>
      <c r="JOC296" s="730"/>
      <c r="JOD296" s="730"/>
      <c r="JOE296" s="730"/>
      <c r="JOF296" s="730"/>
      <c r="JOG296" s="730"/>
      <c r="JOH296" s="730"/>
      <c r="JOI296" s="730"/>
      <c r="JOJ296" s="730"/>
      <c r="JOK296" s="730"/>
      <c r="JOL296" s="730"/>
      <c r="JOM296" s="730"/>
      <c r="JON296" s="730"/>
      <c r="JOO296" s="730"/>
      <c r="JOP296" s="730"/>
      <c r="JOQ296" s="730"/>
      <c r="JOR296" s="730"/>
      <c r="JOS296" s="730"/>
      <c r="JOT296" s="730"/>
      <c r="JOU296" s="730"/>
      <c r="JOV296" s="730"/>
      <c r="JOW296" s="730"/>
      <c r="JOX296" s="730"/>
      <c r="JOY296" s="730"/>
      <c r="JOZ296" s="730"/>
      <c r="JPA296" s="730"/>
      <c r="JPB296" s="730"/>
      <c r="JPC296" s="730"/>
      <c r="JPD296" s="730"/>
      <c r="JPE296" s="730"/>
      <c r="JPF296" s="730"/>
      <c r="JPG296" s="730"/>
      <c r="JPH296" s="730"/>
      <c r="JPI296" s="730"/>
      <c r="JPJ296" s="730"/>
      <c r="JPK296" s="730"/>
      <c r="JPL296" s="730"/>
      <c r="JPM296" s="730"/>
      <c r="JPN296" s="730"/>
      <c r="JPO296" s="730"/>
      <c r="JPP296" s="730"/>
      <c r="JPQ296" s="730"/>
      <c r="JPR296" s="730"/>
      <c r="JPS296" s="730"/>
      <c r="JPT296" s="730"/>
      <c r="JPU296" s="730"/>
      <c r="JPV296" s="730"/>
      <c r="JPW296" s="730"/>
      <c r="JPX296" s="730"/>
      <c r="JPY296" s="730"/>
      <c r="JPZ296" s="730"/>
      <c r="JQA296" s="730"/>
      <c r="JQB296" s="730"/>
      <c r="JQC296" s="730"/>
      <c r="JQD296" s="730"/>
      <c r="JQE296" s="730"/>
      <c r="JQF296" s="730"/>
      <c r="JQG296" s="730"/>
      <c r="JQH296" s="730"/>
      <c r="JQI296" s="730"/>
      <c r="JQJ296" s="730"/>
      <c r="JQK296" s="730"/>
      <c r="JQL296" s="730"/>
      <c r="JQM296" s="730"/>
      <c r="JQN296" s="730"/>
      <c r="JQO296" s="730"/>
      <c r="JQP296" s="730"/>
      <c r="JQQ296" s="730"/>
      <c r="JQR296" s="730"/>
      <c r="JQS296" s="730"/>
      <c r="JQT296" s="730"/>
      <c r="JQU296" s="730"/>
      <c r="JQV296" s="730"/>
      <c r="JQW296" s="730"/>
      <c r="JQX296" s="730"/>
      <c r="JQY296" s="730"/>
      <c r="JQZ296" s="730"/>
      <c r="JRA296" s="730"/>
      <c r="JRB296" s="730"/>
      <c r="JRC296" s="730"/>
      <c r="JRD296" s="730"/>
      <c r="JRE296" s="730"/>
      <c r="JRF296" s="730"/>
      <c r="JRG296" s="730"/>
      <c r="JRH296" s="730"/>
      <c r="JRI296" s="730"/>
      <c r="JRJ296" s="730"/>
      <c r="JRK296" s="730"/>
      <c r="JRL296" s="730"/>
      <c r="JRM296" s="730"/>
      <c r="JRN296" s="730"/>
      <c r="JRO296" s="730"/>
      <c r="JRP296" s="730"/>
      <c r="JRQ296" s="730"/>
      <c r="JRR296" s="730"/>
      <c r="JRS296" s="730"/>
      <c r="JRT296" s="730"/>
      <c r="JRU296" s="730"/>
      <c r="JRV296" s="730"/>
      <c r="JRW296" s="730"/>
      <c r="JRX296" s="730"/>
      <c r="JRY296" s="730"/>
      <c r="JRZ296" s="730"/>
      <c r="JSA296" s="730"/>
      <c r="JSB296" s="730"/>
      <c r="JSC296" s="730"/>
      <c r="JSD296" s="730"/>
      <c r="JSE296" s="730"/>
      <c r="JSF296" s="730"/>
      <c r="JSG296" s="730"/>
      <c r="JSH296" s="730"/>
      <c r="JSI296" s="730"/>
      <c r="JSJ296" s="730"/>
      <c r="JSK296" s="730"/>
      <c r="JSL296" s="730"/>
      <c r="JSM296" s="730"/>
      <c r="JSN296" s="730"/>
      <c r="JSO296" s="730"/>
      <c r="JSP296" s="730"/>
      <c r="JSQ296" s="730"/>
      <c r="JSR296" s="730"/>
      <c r="JSS296" s="730"/>
      <c r="JST296" s="730"/>
      <c r="JSU296" s="730"/>
      <c r="JSV296" s="730"/>
      <c r="JSW296" s="730"/>
      <c r="JSX296" s="730"/>
      <c r="JSY296" s="730"/>
      <c r="JSZ296" s="730"/>
      <c r="JTA296" s="730"/>
      <c r="JTB296" s="730"/>
      <c r="JTC296" s="730"/>
      <c r="JTD296" s="730"/>
      <c r="JTE296" s="730"/>
      <c r="JTF296" s="730"/>
      <c r="JTG296" s="730"/>
      <c r="JTH296" s="730"/>
      <c r="JTI296" s="730"/>
      <c r="JTJ296" s="730"/>
      <c r="JTK296" s="730"/>
      <c r="JTL296" s="730"/>
      <c r="JTM296" s="730"/>
      <c r="JTN296" s="730"/>
      <c r="JTO296" s="730"/>
      <c r="JTP296" s="730"/>
      <c r="JTQ296" s="730"/>
      <c r="JTR296" s="730"/>
      <c r="JTS296" s="730"/>
      <c r="JTT296" s="730"/>
      <c r="JTU296" s="730"/>
      <c r="JTV296" s="730"/>
      <c r="JTW296" s="730"/>
      <c r="JTX296" s="730"/>
      <c r="JTY296" s="730"/>
      <c r="JTZ296" s="730"/>
      <c r="JUA296" s="730"/>
      <c r="JUB296" s="730"/>
      <c r="JUC296" s="730"/>
      <c r="JUD296" s="730"/>
      <c r="JUE296" s="730"/>
      <c r="JUF296" s="730"/>
      <c r="JUG296" s="730"/>
      <c r="JUH296" s="730"/>
      <c r="JUI296" s="730"/>
      <c r="JUJ296" s="730"/>
      <c r="JUK296" s="730"/>
      <c r="JUL296" s="730"/>
      <c r="JUM296" s="730"/>
      <c r="JUN296" s="730"/>
      <c r="JUO296" s="730"/>
      <c r="JUP296" s="730"/>
      <c r="JUQ296" s="730"/>
      <c r="JUR296" s="730"/>
      <c r="JUS296" s="730"/>
      <c r="JUT296" s="730"/>
      <c r="JUU296" s="730"/>
      <c r="JUV296" s="730"/>
      <c r="JUW296" s="730"/>
      <c r="JUX296" s="730"/>
      <c r="JUY296" s="730"/>
      <c r="JUZ296" s="730"/>
      <c r="JVA296" s="730"/>
      <c r="JVB296" s="730"/>
      <c r="JVC296" s="730"/>
      <c r="JVD296" s="730"/>
      <c r="JVE296" s="730"/>
      <c r="JVF296" s="730"/>
      <c r="JVG296" s="730"/>
      <c r="JVH296" s="730"/>
      <c r="JVI296" s="730"/>
      <c r="JVJ296" s="730"/>
      <c r="JVK296" s="730"/>
      <c r="JVL296" s="730"/>
      <c r="JVM296" s="730"/>
      <c r="JVN296" s="730"/>
      <c r="JVO296" s="730"/>
      <c r="JVP296" s="730"/>
      <c r="JVQ296" s="730"/>
      <c r="JVR296" s="730"/>
      <c r="JVS296" s="730"/>
      <c r="JVT296" s="730"/>
      <c r="JVU296" s="730"/>
      <c r="JVV296" s="730"/>
      <c r="JVW296" s="730"/>
      <c r="JVX296" s="730"/>
      <c r="JVY296" s="730"/>
      <c r="JVZ296" s="730"/>
      <c r="JWA296" s="730"/>
      <c r="JWB296" s="730"/>
      <c r="JWC296" s="730"/>
      <c r="JWD296" s="730"/>
      <c r="JWE296" s="730"/>
      <c r="JWF296" s="730"/>
      <c r="JWG296" s="730"/>
      <c r="JWH296" s="730"/>
      <c r="JWI296" s="730"/>
      <c r="JWJ296" s="730"/>
      <c r="JWK296" s="730"/>
      <c r="JWL296" s="730"/>
      <c r="JWM296" s="730"/>
      <c r="JWN296" s="730"/>
      <c r="JWO296" s="730"/>
      <c r="JWP296" s="730"/>
      <c r="JWQ296" s="730"/>
      <c r="JWR296" s="730"/>
      <c r="JWS296" s="730"/>
      <c r="JWT296" s="730"/>
      <c r="JWU296" s="730"/>
      <c r="JWV296" s="730"/>
      <c r="JWW296" s="730"/>
      <c r="JWX296" s="730"/>
      <c r="JWY296" s="730"/>
      <c r="JWZ296" s="730"/>
      <c r="JXA296" s="730"/>
      <c r="JXB296" s="730"/>
      <c r="JXC296" s="730"/>
      <c r="JXD296" s="730"/>
      <c r="JXE296" s="730"/>
      <c r="JXF296" s="730"/>
      <c r="JXG296" s="730"/>
      <c r="JXH296" s="730"/>
      <c r="JXI296" s="730"/>
      <c r="JXJ296" s="730"/>
      <c r="JXK296" s="730"/>
      <c r="JXL296" s="730"/>
      <c r="JXM296" s="730"/>
      <c r="JXN296" s="730"/>
      <c r="JXO296" s="730"/>
      <c r="JXP296" s="730"/>
      <c r="JXQ296" s="730"/>
      <c r="JXR296" s="730"/>
      <c r="JXS296" s="730"/>
      <c r="JXT296" s="730"/>
      <c r="JXU296" s="730"/>
      <c r="JXV296" s="730"/>
      <c r="JXW296" s="730"/>
      <c r="JXX296" s="730"/>
      <c r="JXY296" s="730"/>
      <c r="JXZ296" s="730"/>
      <c r="JYA296" s="730"/>
      <c r="JYB296" s="730"/>
      <c r="JYC296" s="730"/>
      <c r="JYD296" s="730"/>
      <c r="JYE296" s="730"/>
      <c r="JYF296" s="730"/>
      <c r="JYG296" s="730"/>
      <c r="JYH296" s="730"/>
      <c r="JYI296" s="730"/>
      <c r="JYJ296" s="730"/>
      <c r="JYK296" s="730"/>
      <c r="JYL296" s="730"/>
      <c r="JYM296" s="730"/>
      <c r="JYN296" s="730"/>
      <c r="JYO296" s="730"/>
      <c r="JYP296" s="730"/>
      <c r="JYQ296" s="730"/>
      <c r="JYR296" s="730"/>
      <c r="JYS296" s="730"/>
      <c r="JYT296" s="730"/>
      <c r="JYU296" s="730"/>
      <c r="JYV296" s="730"/>
      <c r="JYW296" s="730"/>
      <c r="JYX296" s="730"/>
      <c r="JYY296" s="730"/>
      <c r="JYZ296" s="730"/>
      <c r="JZA296" s="730"/>
      <c r="JZB296" s="730"/>
      <c r="JZC296" s="730"/>
      <c r="JZD296" s="730"/>
      <c r="JZE296" s="730"/>
      <c r="JZF296" s="730"/>
      <c r="JZG296" s="730"/>
      <c r="JZH296" s="730"/>
      <c r="JZI296" s="730"/>
      <c r="JZJ296" s="730"/>
      <c r="JZK296" s="730"/>
      <c r="JZL296" s="730"/>
      <c r="JZM296" s="730"/>
      <c r="JZN296" s="730"/>
      <c r="JZO296" s="730"/>
      <c r="JZP296" s="730"/>
      <c r="JZQ296" s="730"/>
      <c r="JZR296" s="730"/>
      <c r="JZS296" s="730"/>
      <c r="JZT296" s="730"/>
      <c r="JZU296" s="730"/>
      <c r="JZV296" s="730"/>
      <c r="JZW296" s="730"/>
      <c r="JZX296" s="730"/>
      <c r="JZY296" s="730"/>
      <c r="JZZ296" s="730"/>
      <c r="KAA296" s="730"/>
      <c r="KAB296" s="730"/>
      <c r="KAC296" s="730"/>
      <c r="KAD296" s="730"/>
      <c r="KAE296" s="730"/>
      <c r="KAF296" s="730"/>
      <c r="KAG296" s="730"/>
      <c r="KAH296" s="730"/>
      <c r="KAI296" s="730"/>
      <c r="KAJ296" s="730"/>
      <c r="KAK296" s="730"/>
      <c r="KAL296" s="730"/>
      <c r="KAM296" s="730"/>
      <c r="KAN296" s="730"/>
      <c r="KAO296" s="730"/>
      <c r="KAP296" s="730"/>
      <c r="KAQ296" s="730"/>
      <c r="KAR296" s="730"/>
      <c r="KAS296" s="730"/>
      <c r="KAT296" s="730"/>
      <c r="KAU296" s="730"/>
      <c r="KAV296" s="730"/>
      <c r="KAW296" s="730"/>
      <c r="KAX296" s="730"/>
      <c r="KAY296" s="730"/>
      <c r="KAZ296" s="730"/>
      <c r="KBA296" s="730"/>
      <c r="KBB296" s="730"/>
      <c r="KBC296" s="730"/>
      <c r="KBD296" s="730"/>
      <c r="KBE296" s="730"/>
      <c r="KBF296" s="730"/>
      <c r="KBG296" s="730"/>
      <c r="KBH296" s="730"/>
      <c r="KBI296" s="730"/>
      <c r="KBJ296" s="730"/>
      <c r="KBK296" s="730"/>
      <c r="KBL296" s="730"/>
      <c r="KBM296" s="730"/>
      <c r="KBN296" s="730"/>
      <c r="KBO296" s="730"/>
      <c r="KBP296" s="730"/>
      <c r="KBQ296" s="730"/>
      <c r="KBR296" s="730"/>
      <c r="KBS296" s="730"/>
      <c r="KBT296" s="730"/>
      <c r="KBU296" s="730"/>
      <c r="KBV296" s="730"/>
      <c r="KBW296" s="730"/>
      <c r="KBX296" s="730"/>
      <c r="KBY296" s="730"/>
      <c r="KBZ296" s="730"/>
      <c r="KCA296" s="730"/>
      <c r="KCB296" s="730"/>
      <c r="KCC296" s="730"/>
      <c r="KCD296" s="730"/>
      <c r="KCE296" s="730"/>
      <c r="KCF296" s="730"/>
      <c r="KCG296" s="730"/>
      <c r="KCH296" s="730"/>
      <c r="KCI296" s="730"/>
      <c r="KCJ296" s="730"/>
      <c r="KCK296" s="730"/>
      <c r="KCL296" s="730"/>
      <c r="KCM296" s="730"/>
      <c r="KCN296" s="730"/>
      <c r="KCO296" s="730"/>
      <c r="KCP296" s="730"/>
      <c r="KCQ296" s="730"/>
      <c r="KCR296" s="730"/>
      <c r="KCS296" s="730"/>
      <c r="KCT296" s="730"/>
      <c r="KCU296" s="730"/>
      <c r="KCV296" s="730"/>
      <c r="KCW296" s="730"/>
      <c r="KCX296" s="730"/>
      <c r="KCY296" s="730"/>
      <c r="KCZ296" s="730"/>
      <c r="KDA296" s="730"/>
      <c r="KDB296" s="730"/>
      <c r="KDC296" s="730"/>
      <c r="KDD296" s="730"/>
      <c r="KDE296" s="730"/>
      <c r="KDF296" s="730"/>
      <c r="KDG296" s="730"/>
      <c r="KDH296" s="730"/>
      <c r="KDI296" s="730"/>
      <c r="KDJ296" s="730"/>
      <c r="KDK296" s="730"/>
      <c r="KDL296" s="730"/>
      <c r="KDM296" s="730"/>
      <c r="KDN296" s="730"/>
      <c r="KDO296" s="730"/>
      <c r="KDP296" s="730"/>
      <c r="KDQ296" s="730"/>
      <c r="KDR296" s="730"/>
      <c r="KDS296" s="730"/>
      <c r="KDT296" s="730"/>
      <c r="KDU296" s="730"/>
      <c r="KDV296" s="730"/>
      <c r="KDW296" s="730"/>
      <c r="KDX296" s="730"/>
      <c r="KDY296" s="730"/>
      <c r="KDZ296" s="730"/>
      <c r="KEA296" s="730"/>
      <c r="KEB296" s="730"/>
      <c r="KEC296" s="730"/>
      <c r="KED296" s="730"/>
      <c r="KEE296" s="730"/>
      <c r="KEF296" s="730"/>
      <c r="KEG296" s="730"/>
      <c r="KEH296" s="730"/>
      <c r="KEI296" s="730"/>
      <c r="KEJ296" s="730"/>
      <c r="KEK296" s="730"/>
      <c r="KEL296" s="730"/>
      <c r="KEM296" s="730"/>
      <c r="KEN296" s="730"/>
      <c r="KEO296" s="730"/>
      <c r="KEP296" s="730"/>
      <c r="KEQ296" s="730"/>
      <c r="KER296" s="730"/>
      <c r="KES296" s="730"/>
      <c r="KET296" s="730"/>
      <c r="KEU296" s="730"/>
      <c r="KEV296" s="730"/>
      <c r="KEW296" s="730"/>
      <c r="KEX296" s="730"/>
      <c r="KEY296" s="730"/>
      <c r="KEZ296" s="730"/>
      <c r="KFA296" s="730"/>
      <c r="KFB296" s="730"/>
      <c r="KFC296" s="730"/>
      <c r="KFD296" s="730"/>
      <c r="KFE296" s="730"/>
      <c r="KFF296" s="730"/>
      <c r="KFG296" s="730"/>
      <c r="KFH296" s="730"/>
      <c r="KFI296" s="730"/>
      <c r="KFJ296" s="730"/>
      <c r="KFK296" s="730"/>
      <c r="KFL296" s="730"/>
      <c r="KFM296" s="730"/>
      <c r="KFN296" s="730"/>
      <c r="KFO296" s="730"/>
      <c r="KFP296" s="730"/>
      <c r="KFQ296" s="730"/>
      <c r="KFR296" s="730"/>
      <c r="KFS296" s="730"/>
      <c r="KFT296" s="730"/>
      <c r="KFU296" s="730"/>
      <c r="KFV296" s="730"/>
      <c r="KFW296" s="730"/>
      <c r="KFX296" s="730"/>
      <c r="KFY296" s="730"/>
      <c r="KFZ296" s="730"/>
      <c r="KGA296" s="730"/>
      <c r="KGB296" s="730"/>
      <c r="KGC296" s="730"/>
      <c r="KGD296" s="730"/>
      <c r="KGE296" s="730"/>
      <c r="KGF296" s="730"/>
      <c r="KGG296" s="730"/>
      <c r="KGH296" s="730"/>
      <c r="KGI296" s="730"/>
      <c r="KGJ296" s="730"/>
      <c r="KGK296" s="730"/>
      <c r="KGL296" s="730"/>
      <c r="KGM296" s="730"/>
      <c r="KGN296" s="730"/>
      <c r="KGO296" s="730"/>
      <c r="KGP296" s="730"/>
      <c r="KGQ296" s="730"/>
      <c r="KGR296" s="730"/>
      <c r="KGS296" s="730"/>
      <c r="KGT296" s="730"/>
      <c r="KGU296" s="730"/>
      <c r="KGV296" s="730"/>
      <c r="KGW296" s="730"/>
      <c r="KGX296" s="730"/>
      <c r="KGY296" s="730"/>
      <c r="KGZ296" s="730"/>
      <c r="KHA296" s="730"/>
      <c r="KHB296" s="730"/>
      <c r="KHC296" s="730"/>
      <c r="KHD296" s="730"/>
      <c r="KHE296" s="730"/>
      <c r="KHF296" s="730"/>
      <c r="KHG296" s="730"/>
      <c r="KHH296" s="730"/>
      <c r="KHI296" s="730"/>
      <c r="KHJ296" s="730"/>
      <c r="KHK296" s="730"/>
      <c r="KHL296" s="730"/>
      <c r="KHM296" s="730"/>
      <c r="KHN296" s="730"/>
      <c r="KHO296" s="730"/>
      <c r="KHP296" s="730"/>
      <c r="KHQ296" s="730"/>
      <c r="KHR296" s="730"/>
      <c r="KHS296" s="730"/>
      <c r="KHT296" s="730"/>
      <c r="KHU296" s="730"/>
      <c r="KHV296" s="730"/>
      <c r="KHW296" s="730"/>
      <c r="KHX296" s="730"/>
      <c r="KHY296" s="730"/>
      <c r="KHZ296" s="730"/>
      <c r="KIA296" s="730"/>
      <c r="KIB296" s="730"/>
      <c r="KIC296" s="730"/>
      <c r="KID296" s="730"/>
      <c r="KIE296" s="730"/>
      <c r="KIF296" s="730"/>
      <c r="KIG296" s="730"/>
      <c r="KIH296" s="730"/>
      <c r="KII296" s="730"/>
      <c r="KIJ296" s="730"/>
      <c r="KIK296" s="730"/>
      <c r="KIL296" s="730"/>
      <c r="KIM296" s="730"/>
      <c r="KIN296" s="730"/>
      <c r="KIO296" s="730"/>
      <c r="KIP296" s="730"/>
      <c r="KIQ296" s="730"/>
      <c r="KIR296" s="730"/>
      <c r="KIS296" s="730"/>
      <c r="KIT296" s="730"/>
      <c r="KIU296" s="730"/>
      <c r="KIV296" s="730"/>
      <c r="KIW296" s="730"/>
      <c r="KIX296" s="730"/>
      <c r="KIY296" s="730"/>
      <c r="KIZ296" s="730"/>
      <c r="KJA296" s="730"/>
      <c r="KJB296" s="730"/>
      <c r="KJC296" s="730"/>
      <c r="KJD296" s="730"/>
      <c r="KJE296" s="730"/>
      <c r="KJF296" s="730"/>
      <c r="KJG296" s="730"/>
      <c r="KJH296" s="730"/>
      <c r="KJI296" s="730"/>
      <c r="KJJ296" s="730"/>
      <c r="KJK296" s="730"/>
      <c r="KJL296" s="730"/>
      <c r="KJM296" s="730"/>
      <c r="KJN296" s="730"/>
      <c r="KJO296" s="730"/>
      <c r="KJP296" s="730"/>
      <c r="KJQ296" s="730"/>
      <c r="KJR296" s="730"/>
      <c r="KJS296" s="730"/>
      <c r="KJT296" s="730"/>
      <c r="KJU296" s="730"/>
      <c r="KJV296" s="730"/>
      <c r="KJW296" s="730"/>
      <c r="KJX296" s="730"/>
      <c r="KJY296" s="730"/>
      <c r="KJZ296" s="730"/>
      <c r="KKA296" s="730"/>
      <c r="KKB296" s="730"/>
      <c r="KKC296" s="730"/>
      <c r="KKD296" s="730"/>
      <c r="KKE296" s="730"/>
      <c r="KKF296" s="730"/>
      <c r="KKG296" s="730"/>
      <c r="KKH296" s="730"/>
      <c r="KKI296" s="730"/>
      <c r="KKJ296" s="730"/>
      <c r="KKK296" s="730"/>
      <c r="KKL296" s="730"/>
      <c r="KKM296" s="730"/>
      <c r="KKN296" s="730"/>
      <c r="KKO296" s="730"/>
      <c r="KKP296" s="730"/>
      <c r="KKQ296" s="730"/>
      <c r="KKR296" s="730"/>
      <c r="KKS296" s="730"/>
      <c r="KKT296" s="730"/>
      <c r="KKU296" s="730"/>
      <c r="KKV296" s="730"/>
      <c r="KKW296" s="730"/>
      <c r="KKX296" s="730"/>
      <c r="KKY296" s="730"/>
      <c r="KKZ296" s="730"/>
      <c r="KLA296" s="730"/>
      <c r="KLB296" s="730"/>
      <c r="KLC296" s="730"/>
      <c r="KLD296" s="730"/>
      <c r="KLE296" s="730"/>
      <c r="KLF296" s="730"/>
      <c r="KLG296" s="730"/>
      <c r="KLH296" s="730"/>
      <c r="KLI296" s="730"/>
      <c r="KLJ296" s="730"/>
      <c r="KLK296" s="730"/>
      <c r="KLL296" s="730"/>
      <c r="KLM296" s="730"/>
      <c r="KLN296" s="730"/>
      <c r="KLO296" s="730"/>
      <c r="KLP296" s="730"/>
      <c r="KLQ296" s="730"/>
      <c r="KLR296" s="730"/>
      <c r="KLS296" s="730"/>
      <c r="KLT296" s="730"/>
      <c r="KLU296" s="730"/>
      <c r="KLV296" s="730"/>
      <c r="KLW296" s="730"/>
      <c r="KLX296" s="730"/>
      <c r="KLY296" s="730"/>
      <c r="KLZ296" s="730"/>
      <c r="KMA296" s="730"/>
      <c r="KMB296" s="730"/>
      <c r="KMC296" s="730"/>
      <c r="KMD296" s="730"/>
      <c r="KME296" s="730"/>
      <c r="KMF296" s="730"/>
      <c r="KMG296" s="730"/>
      <c r="KMH296" s="730"/>
      <c r="KMI296" s="730"/>
      <c r="KMJ296" s="730"/>
      <c r="KMK296" s="730"/>
      <c r="KML296" s="730"/>
      <c r="KMM296" s="730"/>
      <c r="KMN296" s="730"/>
      <c r="KMO296" s="730"/>
      <c r="KMP296" s="730"/>
      <c r="KMQ296" s="730"/>
      <c r="KMR296" s="730"/>
      <c r="KMS296" s="730"/>
      <c r="KMT296" s="730"/>
      <c r="KMU296" s="730"/>
      <c r="KMV296" s="730"/>
      <c r="KMW296" s="730"/>
      <c r="KMX296" s="730"/>
      <c r="KMY296" s="730"/>
      <c r="KMZ296" s="730"/>
      <c r="KNA296" s="730"/>
      <c r="KNB296" s="730"/>
      <c r="KNC296" s="730"/>
      <c r="KND296" s="730"/>
      <c r="KNE296" s="730"/>
      <c r="KNF296" s="730"/>
      <c r="KNG296" s="730"/>
      <c r="KNH296" s="730"/>
      <c r="KNI296" s="730"/>
      <c r="KNJ296" s="730"/>
      <c r="KNK296" s="730"/>
      <c r="KNL296" s="730"/>
      <c r="KNM296" s="730"/>
      <c r="KNN296" s="730"/>
      <c r="KNO296" s="730"/>
      <c r="KNP296" s="730"/>
      <c r="KNQ296" s="730"/>
      <c r="KNR296" s="730"/>
      <c r="KNS296" s="730"/>
      <c r="KNT296" s="730"/>
      <c r="KNU296" s="730"/>
      <c r="KNV296" s="730"/>
      <c r="KNW296" s="730"/>
      <c r="KNX296" s="730"/>
      <c r="KNY296" s="730"/>
      <c r="KNZ296" s="730"/>
      <c r="KOA296" s="730"/>
      <c r="KOB296" s="730"/>
      <c r="KOC296" s="730"/>
      <c r="KOD296" s="730"/>
      <c r="KOE296" s="730"/>
      <c r="KOF296" s="730"/>
      <c r="KOG296" s="730"/>
      <c r="KOH296" s="730"/>
      <c r="KOI296" s="730"/>
      <c r="KOJ296" s="730"/>
      <c r="KOK296" s="730"/>
      <c r="KOL296" s="730"/>
      <c r="KOM296" s="730"/>
      <c r="KON296" s="730"/>
      <c r="KOO296" s="730"/>
      <c r="KOP296" s="730"/>
      <c r="KOQ296" s="730"/>
      <c r="KOR296" s="730"/>
      <c r="KOS296" s="730"/>
      <c r="KOT296" s="730"/>
      <c r="KOU296" s="730"/>
      <c r="KOV296" s="730"/>
      <c r="KOW296" s="730"/>
      <c r="KOX296" s="730"/>
      <c r="KOY296" s="730"/>
      <c r="KOZ296" s="730"/>
      <c r="KPA296" s="730"/>
      <c r="KPB296" s="730"/>
      <c r="KPC296" s="730"/>
      <c r="KPD296" s="730"/>
      <c r="KPE296" s="730"/>
      <c r="KPF296" s="730"/>
      <c r="KPG296" s="730"/>
      <c r="KPH296" s="730"/>
      <c r="KPI296" s="730"/>
      <c r="KPJ296" s="730"/>
      <c r="KPK296" s="730"/>
      <c r="KPL296" s="730"/>
      <c r="KPM296" s="730"/>
      <c r="KPN296" s="730"/>
      <c r="KPO296" s="730"/>
      <c r="KPP296" s="730"/>
      <c r="KPQ296" s="730"/>
      <c r="KPR296" s="730"/>
      <c r="KPS296" s="730"/>
      <c r="KPT296" s="730"/>
      <c r="KPU296" s="730"/>
      <c r="KPV296" s="730"/>
      <c r="KPW296" s="730"/>
      <c r="KPX296" s="730"/>
      <c r="KPY296" s="730"/>
      <c r="KPZ296" s="730"/>
      <c r="KQA296" s="730"/>
      <c r="KQB296" s="730"/>
      <c r="KQC296" s="730"/>
      <c r="KQD296" s="730"/>
      <c r="KQE296" s="730"/>
      <c r="KQF296" s="730"/>
      <c r="KQG296" s="730"/>
      <c r="KQH296" s="730"/>
      <c r="KQI296" s="730"/>
      <c r="KQJ296" s="730"/>
      <c r="KQK296" s="730"/>
      <c r="KQL296" s="730"/>
      <c r="KQM296" s="730"/>
      <c r="KQN296" s="730"/>
      <c r="KQO296" s="730"/>
      <c r="KQP296" s="730"/>
      <c r="KQQ296" s="730"/>
      <c r="KQR296" s="730"/>
      <c r="KQS296" s="730"/>
      <c r="KQT296" s="730"/>
      <c r="KQU296" s="730"/>
      <c r="KQV296" s="730"/>
      <c r="KQW296" s="730"/>
      <c r="KQX296" s="730"/>
      <c r="KQY296" s="730"/>
      <c r="KQZ296" s="730"/>
      <c r="KRA296" s="730"/>
      <c r="KRB296" s="730"/>
      <c r="KRC296" s="730"/>
      <c r="KRD296" s="730"/>
      <c r="KRE296" s="730"/>
      <c r="KRF296" s="730"/>
      <c r="KRG296" s="730"/>
      <c r="KRH296" s="730"/>
      <c r="KRI296" s="730"/>
      <c r="KRJ296" s="730"/>
      <c r="KRK296" s="730"/>
      <c r="KRL296" s="730"/>
      <c r="KRM296" s="730"/>
      <c r="KRN296" s="730"/>
      <c r="KRO296" s="730"/>
      <c r="KRP296" s="730"/>
      <c r="KRQ296" s="730"/>
      <c r="KRR296" s="730"/>
      <c r="KRS296" s="730"/>
      <c r="KRT296" s="730"/>
      <c r="KRU296" s="730"/>
      <c r="KRV296" s="730"/>
      <c r="KRW296" s="730"/>
      <c r="KRX296" s="730"/>
      <c r="KRY296" s="730"/>
      <c r="KRZ296" s="730"/>
      <c r="KSA296" s="730"/>
      <c r="KSB296" s="730"/>
      <c r="KSC296" s="730"/>
      <c r="KSD296" s="730"/>
      <c r="KSE296" s="730"/>
      <c r="KSF296" s="730"/>
      <c r="KSG296" s="730"/>
      <c r="KSH296" s="730"/>
      <c r="KSI296" s="730"/>
      <c r="KSJ296" s="730"/>
      <c r="KSK296" s="730"/>
      <c r="KSL296" s="730"/>
      <c r="KSM296" s="730"/>
      <c r="KSN296" s="730"/>
      <c r="KSO296" s="730"/>
      <c r="KSP296" s="730"/>
      <c r="KSQ296" s="730"/>
      <c r="KSR296" s="730"/>
      <c r="KSS296" s="730"/>
      <c r="KST296" s="730"/>
      <c r="KSU296" s="730"/>
      <c r="KSV296" s="730"/>
      <c r="KSW296" s="730"/>
      <c r="KSX296" s="730"/>
      <c r="KSY296" s="730"/>
      <c r="KSZ296" s="730"/>
      <c r="KTA296" s="730"/>
      <c r="KTB296" s="730"/>
      <c r="KTC296" s="730"/>
      <c r="KTD296" s="730"/>
      <c r="KTE296" s="730"/>
      <c r="KTF296" s="730"/>
      <c r="KTG296" s="730"/>
      <c r="KTH296" s="730"/>
      <c r="KTI296" s="730"/>
      <c r="KTJ296" s="730"/>
      <c r="KTK296" s="730"/>
      <c r="KTL296" s="730"/>
      <c r="KTM296" s="730"/>
      <c r="KTN296" s="730"/>
      <c r="KTO296" s="730"/>
      <c r="KTP296" s="730"/>
      <c r="KTQ296" s="730"/>
      <c r="KTR296" s="730"/>
      <c r="KTS296" s="730"/>
      <c r="KTT296" s="730"/>
      <c r="KTU296" s="730"/>
      <c r="KTV296" s="730"/>
      <c r="KTW296" s="730"/>
      <c r="KTX296" s="730"/>
      <c r="KTY296" s="730"/>
      <c r="KTZ296" s="730"/>
      <c r="KUA296" s="730"/>
      <c r="KUB296" s="730"/>
      <c r="KUC296" s="730"/>
      <c r="KUD296" s="730"/>
      <c r="KUE296" s="730"/>
      <c r="KUF296" s="730"/>
      <c r="KUG296" s="730"/>
      <c r="KUH296" s="730"/>
      <c r="KUI296" s="730"/>
      <c r="KUJ296" s="730"/>
      <c r="KUK296" s="730"/>
      <c r="KUL296" s="730"/>
      <c r="KUM296" s="730"/>
      <c r="KUN296" s="730"/>
      <c r="KUO296" s="730"/>
      <c r="KUP296" s="730"/>
      <c r="KUQ296" s="730"/>
      <c r="KUR296" s="730"/>
      <c r="KUS296" s="730"/>
      <c r="KUT296" s="730"/>
      <c r="KUU296" s="730"/>
      <c r="KUV296" s="730"/>
      <c r="KUW296" s="730"/>
      <c r="KUX296" s="730"/>
      <c r="KUY296" s="730"/>
      <c r="KUZ296" s="730"/>
      <c r="KVA296" s="730"/>
      <c r="KVB296" s="730"/>
      <c r="KVC296" s="730"/>
      <c r="KVD296" s="730"/>
      <c r="KVE296" s="730"/>
      <c r="KVF296" s="730"/>
      <c r="KVG296" s="730"/>
      <c r="KVH296" s="730"/>
      <c r="KVI296" s="730"/>
      <c r="KVJ296" s="730"/>
      <c r="KVK296" s="730"/>
      <c r="KVL296" s="730"/>
      <c r="KVM296" s="730"/>
      <c r="KVN296" s="730"/>
      <c r="KVO296" s="730"/>
      <c r="KVP296" s="730"/>
      <c r="KVQ296" s="730"/>
      <c r="KVR296" s="730"/>
      <c r="KVS296" s="730"/>
      <c r="KVT296" s="730"/>
      <c r="KVU296" s="730"/>
      <c r="KVV296" s="730"/>
      <c r="KVW296" s="730"/>
      <c r="KVX296" s="730"/>
      <c r="KVY296" s="730"/>
      <c r="KVZ296" s="730"/>
      <c r="KWA296" s="730"/>
      <c r="KWB296" s="730"/>
      <c r="KWC296" s="730"/>
      <c r="KWD296" s="730"/>
      <c r="KWE296" s="730"/>
      <c r="KWF296" s="730"/>
      <c r="KWG296" s="730"/>
      <c r="KWH296" s="730"/>
      <c r="KWI296" s="730"/>
      <c r="KWJ296" s="730"/>
      <c r="KWK296" s="730"/>
      <c r="KWL296" s="730"/>
      <c r="KWM296" s="730"/>
      <c r="KWN296" s="730"/>
      <c r="KWO296" s="730"/>
      <c r="KWP296" s="730"/>
      <c r="KWQ296" s="730"/>
      <c r="KWR296" s="730"/>
      <c r="KWS296" s="730"/>
      <c r="KWT296" s="730"/>
      <c r="KWU296" s="730"/>
      <c r="KWV296" s="730"/>
      <c r="KWW296" s="730"/>
      <c r="KWX296" s="730"/>
      <c r="KWY296" s="730"/>
      <c r="KWZ296" s="730"/>
      <c r="KXA296" s="730"/>
      <c r="KXB296" s="730"/>
      <c r="KXC296" s="730"/>
      <c r="KXD296" s="730"/>
      <c r="KXE296" s="730"/>
      <c r="KXF296" s="730"/>
      <c r="KXG296" s="730"/>
      <c r="KXH296" s="730"/>
      <c r="KXI296" s="730"/>
      <c r="KXJ296" s="730"/>
      <c r="KXK296" s="730"/>
      <c r="KXL296" s="730"/>
      <c r="KXM296" s="730"/>
      <c r="KXN296" s="730"/>
      <c r="KXO296" s="730"/>
      <c r="KXP296" s="730"/>
      <c r="KXQ296" s="730"/>
      <c r="KXR296" s="730"/>
      <c r="KXS296" s="730"/>
      <c r="KXT296" s="730"/>
      <c r="KXU296" s="730"/>
      <c r="KXV296" s="730"/>
      <c r="KXW296" s="730"/>
      <c r="KXX296" s="730"/>
      <c r="KXY296" s="730"/>
      <c r="KXZ296" s="730"/>
      <c r="KYA296" s="730"/>
      <c r="KYB296" s="730"/>
      <c r="KYC296" s="730"/>
      <c r="KYD296" s="730"/>
      <c r="KYE296" s="730"/>
      <c r="KYF296" s="730"/>
      <c r="KYG296" s="730"/>
      <c r="KYH296" s="730"/>
      <c r="KYI296" s="730"/>
      <c r="KYJ296" s="730"/>
      <c r="KYK296" s="730"/>
      <c r="KYL296" s="730"/>
      <c r="KYM296" s="730"/>
      <c r="KYN296" s="730"/>
      <c r="KYO296" s="730"/>
      <c r="KYP296" s="730"/>
      <c r="KYQ296" s="730"/>
      <c r="KYR296" s="730"/>
      <c r="KYS296" s="730"/>
      <c r="KYT296" s="730"/>
      <c r="KYU296" s="730"/>
      <c r="KYV296" s="730"/>
      <c r="KYW296" s="730"/>
      <c r="KYX296" s="730"/>
      <c r="KYY296" s="730"/>
      <c r="KYZ296" s="730"/>
      <c r="KZA296" s="730"/>
      <c r="KZB296" s="730"/>
      <c r="KZC296" s="730"/>
      <c r="KZD296" s="730"/>
      <c r="KZE296" s="730"/>
      <c r="KZF296" s="730"/>
      <c r="KZG296" s="730"/>
      <c r="KZH296" s="730"/>
      <c r="KZI296" s="730"/>
      <c r="KZJ296" s="730"/>
      <c r="KZK296" s="730"/>
      <c r="KZL296" s="730"/>
      <c r="KZM296" s="730"/>
      <c r="KZN296" s="730"/>
      <c r="KZO296" s="730"/>
      <c r="KZP296" s="730"/>
      <c r="KZQ296" s="730"/>
      <c r="KZR296" s="730"/>
      <c r="KZS296" s="730"/>
      <c r="KZT296" s="730"/>
      <c r="KZU296" s="730"/>
      <c r="KZV296" s="730"/>
      <c r="KZW296" s="730"/>
      <c r="KZX296" s="730"/>
      <c r="KZY296" s="730"/>
      <c r="KZZ296" s="730"/>
      <c r="LAA296" s="730"/>
      <c r="LAB296" s="730"/>
      <c r="LAC296" s="730"/>
      <c r="LAD296" s="730"/>
      <c r="LAE296" s="730"/>
      <c r="LAF296" s="730"/>
      <c r="LAG296" s="730"/>
      <c r="LAH296" s="730"/>
      <c r="LAI296" s="730"/>
      <c r="LAJ296" s="730"/>
      <c r="LAK296" s="730"/>
      <c r="LAL296" s="730"/>
      <c r="LAM296" s="730"/>
      <c r="LAN296" s="730"/>
      <c r="LAO296" s="730"/>
      <c r="LAP296" s="730"/>
      <c r="LAQ296" s="730"/>
      <c r="LAR296" s="730"/>
      <c r="LAS296" s="730"/>
      <c r="LAT296" s="730"/>
      <c r="LAU296" s="730"/>
      <c r="LAV296" s="730"/>
      <c r="LAW296" s="730"/>
      <c r="LAX296" s="730"/>
      <c r="LAY296" s="730"/>
      <c r="LAZ296" s="730"/>
      <c r="LBA296" s="730"/>
      <c r="LBB296" s="730"/>
      <c r="LBC296" s="730"/>
      <c r="LBD296" s="730"/>
      <c r="LBE296" s="730"/>
      <c r="LBF296" s="730"/>
      <c r="LBG296" s="730"/>
      <c r="LBH296" s="730"/>
      <c r="LBI296" s="730"/>
      <c r="LBJ296" s="730"/>
      <c r="LBK296" s="730"/>
      <c r="LBL296" s="730"/>
      <c r="LBM296" s="730"/>
      <c r="LBN296" s="730"/>
      <c r="LBO296" s="730"/>
      <c r="LBP296" s="730"/>
      <c r="LBQ296" s="730"/>
      <c r="LBR296" s="730"/>
      <c r="LBS296" s="730"/>
      <c r="LBT296" s="730"/>
      <c r="LBU296" s="730"/>
      <c r="LBV296" s="730"/>
      <c r="LBW296" s="730"/>
      <c r="LBX296" s="730"/>
      <c r="LBY296" s="730"/>
      <c r="LBZ296" s="730"/>
      <c r="LCA296" s="730"/>
      <c r="LCB296" s="730"/>
      <c r="LCC296" s="730"/>
      <c r="LCD296" s="730"/>
      <c r="LCE296" s="730"/>
      <c r="LCF296" s="730"/>
      <c r="LCG296" s="730"/>
      <c r="LCH296" s="730"/>
      <c r="LCI296" s="730"/>
      <c r="LCJ296" s="730"/>
      <c r="LCK296" s="730"/>
      <c r="LCL296" s="730"/>
      <c r="LCM296" s="730"/>
      <c r="LCN296" s="730"/>
      <c r="LCO296" s="730"/>
      <c r="LCP296" s="730"/>
      <c r="LCQ296" s="730"/>
      <c r="LCR296" s="730"/>
      <c r="LCS296" s="730"/>
      <c r="LCT296" s="730"/>
      <c r="LCU296" s="730"/>
      <c r="LCV296" s="730"/>
      <c r="LCW296" s="730"/>
      <c r="LCX296" s="730"/>
      <c r="LCY296" s="730"/>
      <c r="LCZ296" s="730"/>
      <c r="LDA296" s="730"/>
      <c r="LDB296" s="730"/>
      <c r="LDC296" s="730"/>
      <c r="LDD296" s="730"/>
      <c r="LDE296" s="730"/>
      <c r="LDF296" s="730"/>
      <c r="LDG296" s="730"/>
      <c r="LDH296" s="730"/>
      <c r="LDI296" s="730"/>
      <c r="LDJ296" s="730"/>
      <c r="LDK296" s="730"/>
      <c r="LDL296" s="730"/>
      <c r="LDM296" s="730"/>
      <c r="LDN296" s="730"/>
      <c r="LDO296" s="730"/>
      <c r="LDP296" s="730"/>
      <c r="LDQ296" s="730"/>
      <c r="LDR296" s="730"/>
      <c r="LDS296" s="730"/>
      <c r="LDT296" s="730"/>
      <c r="LDU296" s="730"/>
      <c r="LDV296" s="730"/>
      <c r="LDW296" s="730"/>
      <c r="LDX296" s="730"/>
      <c r="LDY296" s="730"/>
      <c r="LDZ296" s="730"/>
      <c r="LEA296" s="730"/>
      <c r="LEB296" s="730"/>
      <c r="LEC296" s="730"/>
      <c r="LED296" s="730"/>
      <c r="LEE296" s="730"/>
      <c r="LEF296" s="730"/>
      <c r="LEG296" s="730"/>
      <c r="LEH296" s="730"/>
      <c r="LEI296" s="730"/>
      <c r="LEJ296" s="730"/>
      <c r="LEK296" s="730"/>
      <c r="LEL296" s="730"/>
      <c r="LEM296" s="730"/>
      <c r="LEN296" s="730"/>
      <c r="LEO296" s="730"/>
      <c r="LEP296" s="730"/>
      <c r="LEQ296" s="730"/>
      <c r="LER296" s="730"/>
      <c r="LES296" s="730"/>
      <c r="LET296" s="730"/>
      <c r="LEU296" s="730"/>
      <c r="LEV296" s="730"/>
      <c r="LEW296" s="730"/>
      <c r="LEX296" s="730"/>
      <c r="LEY296" s="730"/>
      <c r="LEZ296" s="730"/>
      <c r="LFA296" s="730"/>
      <c r="LFB296" s="730"/>
      <c r="LFC296" s="730"/>
      <c r="LFD296" s="730"/>
      <c r="LFE296" s="730"/>
      <c r="LFF296" s="730"/>
      <c r="LFG296" s="730"/>
      <c r="LFH296" s="730"/>
      <c r="LFI296" s="730"/>
      <c r="LFJ296" s="730"/>
      <c r="LFK296" s="730"/>
      <c r="LFL296" s="730"/>
      <c r="LFM296" s="730"/>
      <c r="LFN296" s="730"/>
      <c r="LFO296" s="730"/>
      <c r="LFP296" s="730"/>
      <c r="LFQ296" s="730"/>
      <c r="LFR296" s="730"/>
      <c r="LFS296" s="730"/>
      <c r="LFT296" s="730"/>
      <c r="LFU296" s="730"/>
      <c r="LFV296" s="730"/>
      <c r="LFW296" s="730"/>
      <c r="LFX296" s="730"/>
      <c r="LFY296" s="730"/>
      <c r="LFZ296" s="730"/>
      <c r="LGA296" s="730"/>
      <c r="LGB296" s="730"/>
      <c r="LGC296" s="730"/>
      <c r="LGD296" s="730"/>
      <c r="LGE296" s="730"/>
      <c r="LGF296" s="730"/>
      <c r="LGG296" s="730"/>
      <c r="LGH296" s="730"/>
      <c r="LGI296" s="730"/>
      <c r="LGJ296" s="730"/>
      <c r="LGK296" s="730"/>
      <c r="LGL296" s="730"/>
      <c r="LGM296" s="730"/>
      <c r="LGN296" s="730"/>
      <c r="LGO296" s="730"/>
      <c r="LGP296" s="730"/>
      <c r="LGQ296" s="730"/>
      <c r="LGR296" s="730"/>
      <c r="LGS296" s="730"/>
      <c r="LGT296" s="730"/>
      <c r="LGU296" s="730"/>
      <c r="LGV296" s="730"/>
      <c r="LGW296" s="730"/>
      <c r="LGX296" s="730"/>
      <c r="LGY296" s="730"/>
      <c r="LGZ296" s="730"/>
      <c r="LHA296" s="730"/>
      <c r="LHB296" s="730"/>
      <c r="LHC296" s="730"/>
      <c r="LHD296" s="730"/>
      <c r="LHE296" s="730"/>
      <c r="LHF296" s="730"/>
      <c r="LHG296" s="730"/>
      <c r="LHH296" s="730"/>
      <c r="LHI296" s="730"/>
      <c r="LHJ296" s="730"/>
      <c r="LHK296" s="730"/>
      <c r="LHL296" s="730"/>
      <c r="LHM296" s="730"/>
      <c r="LHN296" s="730"/>
      <c r="LHO296" s="730"/>
      <c r="LHP296" s="730"/>
      <c r="LHQ296" s="730"/>
      <c r="LHR296" s="730"/>
      <c r="LHS296" s="730"/>
      <c r="LHT296" s="730"/>
      <c r="LHU296" s="730"/>
      <c r="LHV296" s="730"/>
      <c r="LHW296" s="730"/>
      <c r="LHX296" s="730"/>
      <c r="LHY296" s="730"/>
      <c r="LHZ296" s="730"/>
      <c r="LIA296" s="730"/>
      <c r="LIB296" s="730"/>
      <c r="LIC296" s="730"/>
      <c r="LID296" s="730"/>
      <c r="LIE296" s="730"/>
      <c r="LIF296" s="730"/>
      <c r="LIG296" s="730"/>
      <c r="LIH296" s="730"/>
      <c r="LII296" s="730"/>
      <c r="LIJ296" s="730"/>
      <c r="LIK296" s="730"/>
      <c r="LIL296" s="730"/>
      <c r="LIM296" s="730"/>
      <c r="LIN296" s="730"/>
      <c r="LIO296" s="730"/>
      <c r="LIP296" s="730"/>
      <c r="LIQ296" s="730"/>
      <c r="LIR296" s="730"/>
      <c r="LIS296" s="730"/>
      <c r="LIT296" s="730"/>
      <c r="LIU296" s="730"/>
      <c r="LIV296" s="730"/>
      <c r="LIW296" s="730"/>
      <c r="LIX296" s="730"/>
      <c r="LIY296" s="730"/>
      <c r="LIZ296" s="730"/>
      <c r="LJA296" s="730"/>
      <c r="LJB296" s="730"/>
      <c r="LJC296" s="730"/>
      <c r="LJD296" s="730"/>
      <c r="LJE296" s="730"/>
      <c r="LJF296" s="730"/>
      <c r="LJG296" s="730"/>
      <c r="LJH296" s="730"/>
      <c r="LJI296" s="730"/>
      <c r="LJJ296" s="730"/>
      <c r="LJK296" s="730"/>
      <c r="LJL296" s="730"/>
      <c r="LJM296" s="730"/>
      <c r="LJN296" s="730"/>
      <c r="LJO296" s="730"/>
      <c r="LJP296" s="730"/>
      <c r="LJQ296" s="730"/>
      <c r="LJR296" s="730"/>
      <c r="LJS296" s="730"/>
      <c r="LJT296" s="730"/>
      <c r="LJU296" s="730"/>
      <c r="LJV296" s="730"/>
      <c r="LJW296" s="730"/>
      <c r="LJX296" s="730"/>
      <c r="LJY296" s="730"/>
      <c r="LJZ296" s="730"/>
      <c r="LKA296" s="730"/>
      <c r="LKB296" s="730"/>
      <c r="LKC296" s="730"/>
      <c r="LKD296" s="730"/>
      <c r="LKE296" s="730"/>
      <c r="LKF296" s="730"/>
      <c r="LKG296" s="730"/>
      <c r="LKH296" s="730"/>
      <c r="LKI296" s="730"/>
      <c r="LKJ296" s="730"/>
      <c r="LKK296" s="730"/>
      <c r="LKL296" s="730"/>
      <c r="LKM296" s="730"/>
      <c r="LKN296" s="730"/>
      <c r="LKO296" s="730"/>
      <c r="LKP296" s="730"/>
      <c r="LKQ296" s="730"/>
      <c r="LKR296" s="730"/>
      <c r="LKS296" s="730"/>
      <c r="LKT296" s="730"/>
      <c r="LKU296" s="730"/>
      <c r="LKV296" s="730"/>
      <c r="LKW296" s="730"/>
      <c r="LKX296" s="730"/>
      <c r="LKY296" s="730"/>
      <c r="LKZ296" s="730"/>
      <c r="LLA296" s="730"/>
      <c r="LLB296" s="730"/>
      <c r="LLC296" s="730"/>
      <c r="LLD296" s="730"/>
      <c r="LLE296" s="730"/>
      <c r="LLF296" s="730"/>
      <c r="LLG296" s="730"/>
      <c r="LLH296" s="730"/>
      <c r="LLI296" s="730"/>
      <c r="LLJ296" s="730"/>
      <c r="LLK296" s="730"/>
      <c r="LLL296" s="730"/>
      <c r="LLM296" s="730"/>
      <c r="LLN296" s="730"/>
      <c r="LLO296" s="730"/>
      <c r="LLP296" s="730"/>
      <c r="LLQ296" s="730"/>
      <c r="LLR296" s="730"/>
      <c r="LLS296" s="730"/>
      <c r="LLT296" s="730"/>
      <c r="LLU296" s="730"/>
      <c r="LLV296" s="730"/>
      <c r="LLW296" s="730"/>
      <c r="LLX296" s="730"/>
      <c r="LLY296" s="730"/>
      <c r="LLZ296" s="730"/>
      <c r="LMA296" s="730"/>
      <c r="LMB296" s="730"/>
      <c r="LMC296" s="730"/>
      <c r="LMD296" s="730"/>
      <c r="LME296" s="730"/>
      <c r="LMF296" s="730"/>
      <c r="LMG296" s="730"/>
      <c r="LMH296" s="730"/>
      <c r="LMI296" s="730"/>
      <c r="LMJ296" s="730"/>
      <c r="LMK296" s="730"/>
      <c r="LML296" s="730"/>
      <c r="LMM296" s="730"/>
      <c r="LMN296" s="730"/>
      <c r="LMO296" s="730"/>
      <c r="LMP296" s="730"/>
      <c r="LMQ296" s="730"/>
      <c r="LMR296" s="730"/>
      <c r="LMS296" s="730"/>
      <c r="LMT296" s="730"/>
      <c r="LMU296" s="730"/>
      <c r="LMV296" s="730"/>
      <c r="LMW296" s="730"/>
      <c r="LMX296" s="730"/>
      <c r="LMY296" s="730"/>
      <c r="LMZ296" s="730"/>
      <c r="LNA296" s="730"/>
      <c r="LNB296" s="730"/>
      <c r="LNC296" s="730"/>
      <c r="LND296" s="730"/>
      <c r="LNE296" s="730"/>
      <c r="LNF296" s="730"/>
      <c r="LNG296" s="730"/>
      <c r="LNH296" s="730"/>
      <c r="LNI296" s="730"/>
      <c r="LNJ296" s="730"/>
      <c r="LNK296" s="730"/>
      <c r="LNL296" s="730"/>
      <c r="LNM296" s="730"/>
      <c r="LNN296" s="730"/>
      <c r="LNO296" s="730"/>
      <c r="LNP296" s="730"/>
      <c r="LNQ296" s="730"/>
      <c r="LNR296" s="730"/>
      <c r="LNS296" s="730"/>
      <c r="LNT296" s="730"/>
      <c r="LNU296" s="730"/>
      <c r="LNV296" s="730"/>
      <c r="LNW296" s="730"/>
      <c r="LNX296" s="730"/>
      <c r="LNY296" s="730"/>
      <c r="LNZ296" s="730"/>
      <c r="LOA296" s="730"/>
      <c r="LOB296" s="730"/>
      <c r="LOC296" s="730"/>
      <c r="LOD296" s="730"/>
      <c r="LOE296" s="730"/>
      <c r="LOF296" s="730"/>
      <c r="LOG296" s="730"/>
      <c r="LOH296" s="730"/>
      <c r="LOI296" s="730"/>
      <c r="LOJ296" s="730"/>
      <c r="LOK296" s="730"/>
      <c r="LOL296" s="730"/>
      <c r="LOM296" s="730"/>
      <c r="LON296" s="730"/>
      <c r="LOO296" s="730"/>
      <c r="LOP296" s="730"/>
      <c r="LOQ296" s="730"/>
      <c r="LOR296" s="730"/>
      <c r="LOS296" s="730"/>
      <c r="LOT296" s="730"/>
      <c r="LOU296" s="730"/>
      <c r="LOV296" s="730"/>
      <c r="LOW296" s="730"/>
      <c r="LOX296" s="730"/>
      <c r="LOY296" s="730"/>
      <c r="LOZ296" s="730"/>
      <c r="LPA296" s="730"/>
      <c r="LPB296" s="730"/>
      <c r="LPC296" s="730"/>
      <c r="LPD296" s="730"/>
      <c r="LPE296" s="730"/>
      <c r="LPF296" s="730"/>
      <c r="LPG296" s="730"/>
      <c r="LPH296" s="730"/>
      <c r="LPI296" s="730"/>
      <c r="LPJ296" s="730"/>
      <c r="LPK296" s="730"/>
      <c r="LPL296" s="730"/>
      <c r="LPM296" s="730"/>
      <c r="LPN296" s="730"/>
      <c r="LPO296" s="730"/>
      <c r="LPP296" s="730"/>
      <c r="LPQ296" s="730"/>
      <c r="LPR296" s="730"/>
      <c r="LPS296" s="730"/>
      <c r="LPT296" s="730"/>
      <c r="LPU296" s="730"/>
      <c r="LPV296" s="730"/>
      <c r="LPW296" s="730"/>
      <c r="LPX296" s="730"/>
      <c r="LPY296" s="730"/>
      <c r="LPZ296" s="730"/>
      <c r="LQA296" s="730"/>
      <c r="LQB296" s="730"/>
      <c r="LQC296" s="730"/>
      <c r="LQD296" s="730"/>
      <c r="LQE296" s="730"/>
      <c r="LQF296" s="730"/>
      <c r="LQG296" s="730"/>
      <c r="LQH296" s="730"/>
      <c r="LQI296" s="730"/>
      <c r="LQJ296" s="730"/>
      <c r="LQK296" s="730"/>
      <c r="LQL296" s="730"/>
      <c r="LQM296" s="730"/>
      <c r="LQN296" s="730"/>
      <c r="LQO296" s="730"/>
      <c r="LQP296" s="730"/>
      <c r="LQQ296" s="730"/>
      <c r="LQR296" s="730"/>
      <c r="LQS296" s="730"/>
      <c r="LQT296" s="730"/>
      <c r="LQU296" s="730"/>
      <c r="LQV296" s="730"/>
      <c r="LQW296" s="730"/>
      <c r="LQX296" s="730"/>
      <c r="LQY296" s="730"/>
      <c r="LQZ296" s="730"/>
      <c r="LRA296" s="730"/>
      <c r="LRB296" s="730"/>
      <c r="LRC296" s="730"/>
      <c r="LRD296" s="730"/>
      <c r="LRE296" s="730"/>
      <c r="LRF296" s="730"/>
      <c r="LRG296" s="730"/>
      <c r="LRH296" s="730"/>
      <c r="LRI296" s="730"/>
      <c r="LRJ296" s="730"/>
      <c r="LRK296" s="730"/>
      <c r="LRL296" s="730"/>
      <c r="LRM296" s="730"/>
      <c r="LRN296" s="730"/>
      <c r="LRO296" s="730"/>
      <c r="LRP296" s="730"/>
      <c r="LRQ296" s="730"/>
      <c r="LRR296" s="730"/>
      <c r="LRS296" s="730"/>
      <c r="LRT296" s="730"/>
      <c r="LRU296" s="730"/>
      <c r="LRV296" s="730"/>
      <c r="LRW296" s="730"/>
      <c r="LRX296" s="730"/>
      <c r="LRY296" s="730"/>
      <c r="LRZ296" s="730"/>
      <c r="LSA296" s="730"/>
      <c r="LSB296" s="730"/>
      <c r="LSC296" s="730"/>
      <c r="LSD296" s="730"/>
      <c r="LSE296" s="730"/>
      <c r="LSF296" s="730"/>
      <c r="LSG296" s="730"/>
      <c r="LSH296" s="730"/>
      <c r="LSI296" s="730"/>
      <c r="LSJ296" s="730"/>
      <c r="LSK296" s="730"/>
      <c r="LSL296" s="730"/>
      <c r="LSM296" s="730"/>
      <c r="LSN296" s="730"/>
      <c r="LSO296" s="730"/>
      <c r="LSP296" s="730"/>
      <c r="LSQ296" s="730"/>
      <c r="LSR296" s="730"/>
      <c r="LSS296" s="730"/>
      <c r="LST296" s="730"/>
      <c r="LSU296" s="730"/>
      <c r="LSV296" s="730"/>
      <c r="LSW296" s="730"/>
      <c r="LSX296" s="730"/>
      <c r="LSY296" s="730"/>
      <c r="LSZ296" s="730"/>
      <c r="LTA296" s="730"/>
      <c r="LTB296" s="730"/>
      <c r="LTC296" s="730"/>
      <c r="LTD296" s="730"/>
      <c r="LTE296" s="730"/>
      <c r="LTF296" s="730"/>
      <c r="LTG296" s="730"/>
      <c r="LTH296" s="730"/>
      <c r="LTI296" s="730"/>
      <c r="LTJ296" s="730"/>
      <c r="LTK296" s="730"/>
      <c r="LTL296" s="730"/>
      <c r="LTM296" s="730"/>
      <c r="LTN296" s="730"/>
      <c r="LTO296" s="730"/>
      <c r="LTP296" s="730"/>
      <c r="LTQ296" s="730"/>
      <c r="LTR296" s="730"/>
      <c r="LTS296" s="730"/>
      <c r="LTT296" s="730"/>
      <c r="LTU296" s="730"/>
      <c r="LTV296" s="730"/>
      <c r="LTW296" s="730"/>
      <c r="LTX296" s="730"/>
      <c r="LTY296" s="730"/>
      <c r="LTZ296" s="730"/>
      <c r="LUA296" s="730"/>
      <c r="LUB296" s="730"/>
      <c r="LUC296" s="730"/>
      <c r="LUD296" s="730"/>
      <c r="LUE296" s="730"/>
      <c r="LUF296" s="730"/>
      <c r="LUG296" s="730"/>
      <c r="LUH296" s="730"/>
      <c r="LUI296" s="730"/>
      <c r="LUJ296" s="730"/>
      <c r="LUK296" s="730"/>
      <c r="LUL296" s="730"/>
      <c r="LUM296" s="730"/>
      <c r="LUN296" s="730"/>
      <c r="LUO296" s="730"/>
      <c r="LUP296" s="730"/>
      <c r="LUQ296" s="730"/>
      <c r="LUR296" s="730"/>
      <c r="LUS296" s="730"/>
      <c r="LUT296" s="730"/>
      <c r="LUU296" s="730"/>
      <c r="LUV296" s="730"/>
      <c r="LUW296" s="730"/>
      <c r="LUX296" s="730"/>
      <c r="LUY296" s="730"/>
      <c r="LUZ296" s="730"/>
      <c r="LVA296" s="730"/>
      <c r="LVB296" s="730"/>
      <c r="LVC296" s="730"/>
      <c r="LVD296" s="730"/>
      <c r="LVE296" s="730"/>
      <c r="LVF296" s="730"/>
      <c r="LVG296" s="730"/>
      <c r="LVH296" s="730"/>
      <c r="LVI296" s="730"/>
      <c r="LVJ296" s="730"/>
      <c r="LVK296" s="730"/>
      <c r="LVL296" s="730"/>
      <c r="LVM296" s="730"/>
      <c r="LVN296" s="730"/>
      <c r="LVO296" s="730"/>
      <c r="LVP296" s="730"/>
      <c r="LVQ296" s="730"/>
      <c r="LVR296" s="730"/>
      <c r="LVS296" s="730"/>
      <c r="LVT296" s="730"/>
      <c r="LVU296" s="730"/>
      <c r="LVV296" s="730"/>
      <c r="LVW296" s="730"/>
      <c r="LVX296" s="730"/>
      <c r="LVY296" s="730"/>
      <c r="LVZ296" s="730"/>
      <c r="LWA296" s="730"/>
      <c r="LWB296" s="730"/>
      <c r="LWC296" s="730"/>
      <c r="LWD296" s="730"/>
      <c r="LWE296" s="730"/>
      <c r="LWF296" s="730"/>
      <c r="LWG296" s="730"/>
      <c r="LWH296" s="730"/>
      <c r="LWI296" s="730"/>
      <c r="LWJ296" s="730"/>
      <c r="LWK296" s="730"/>
      <c r="LWL296" s="730"/>
      <c r="LWM296" s="730"/>
      <c r="LWN296" s="730"/>
      <c r="LWO296" s="730"/>
      <c r="LWP296" s="730"/>
      <c r="LWQ296" s="730"/>
      <c r="LWR296" s="730"/>
      <c r="LWS296" s="730"/>
      <c r="LWT296" s="730"/>
      <c r="LWU296" s="730"/>
      <c r="LWV296" s="730"/>
      <c r="LWW296" s="730"/>
      <c r="LWX296" s="730"/>
      <c r="LWY296" s="730"/>
      <c r="LWZ296" s="730"/>
      <c r="LXA296" s="730"/>
      <c r="LXB296" s="730"/>
      <c r="LXC296" s="730"/>
      <c r="LXD296" s="730"/>
      <c r="LXE296" s="730"/>
      <c r="LXF296" s="730"/>
      <c r="LXG296" s="730"/>
      <c r="LXH296" s="730"/>
      <c r="LXI296" s="730"/>
      <c r="LXJ296" s="730"/>
      <c r="LXK296" s="730"/>
      <c r="LXL296" s="730"/>
      <c r="LXM296" s="730"/>
      <c r="LXN296" s="730"/>
      <c r="LXO296" s="730"/>
      <c r="LXP296" s="730"/>
      <c r="LXQ296" s="730"/>
      <c r="LXR296" s="730"/>
      <c r="LXS296" s="730"/>
      <c r="LXT296" s="730"/>
      <c r="LXU296" s="730"/>
      <c r="LXV296" s="730"/>
      <c r="LXW296" s="730"/>
      <c r="LXX296" s="730"/>
      <c r="LXY296" s="730"/>
      <c r="LXZ296" s="730"/>
      <c r="LYA296" s="730"/>
      <c r="LYB296" s="730"/>
      <c r="LYC296" s="730"/>
      <c r="LYD296" s="730"/>
      <c r="LYE296" s="730"/>
      <c r="LYF296" s="730"/>
      <c r="LYG296" s="730"/>
      <c r="LYH296" s="730"/>
      <c r="LYI296" s="730"/>
      <c r="LYJ296" s="730"/>
      <c r="LYK296" s="730"/>
      <c r="LYL296" s="730"/>
      <c r="LYM296" s="730"/>
      <c r="LYN296" s="730"/>
      <c r="LYO296" s="730"/>
      <c r="LYP296" s="730"/>
      <c r="LYQ296" s="730"/>
      <c r="LYR296" s="730"/>
      <c r="LYS296" s="730"/>
      <c r="LYT296" s="730"/>
      <c r="LYU296" s="730"/>
      <c r="LYV296" s="730"/>
      <c r="LYW296" s="730"/>
      <c r="LYX296" s="730"/>
      <c r="LYY296" s="730"/>
      <c r="LYZ296" s="730"/>
      <c r="LZA296" s="730"/>
      <c r="LZB296" s="730"/>
      <c r="LZC296" s="730"/>
      <c r="LZD296" s="730"/>
      <c r="LZE296" s="730"/>
      <c r="LZF296" s="730"/>
      <c r="LZG296" s="730"/>
      <c r="LZH296" s="730"/>
      <c r="LZI296" s="730"/>
      <c r="LZJ296" s="730"/>
      <c r="LZK296" s="730"/>
      <c r="LZL296" s="730"/>
      <c r="LZM296" s="730"/>
      <c r="LZN296" s="730"/>
      <c r="LZO296" s="730"/>
      <c r="LZP296" s="730"/>
      <c r="LZQ296" s="730"/>
      <c r="LZR296" s="730"/>
      <c r="LZS296" s="730"/>
      <c r="LZT296" s="730"/>
      <c r="LZU296" s="730"/>
      <c r="LZV296" s="730"/>
      <c r="LZW296" s="730"/>
      <c r="LZX296" s="730"/>
      <c r="LZY296" s="730"/>
      <c r="LZZ296" s="730"/>
      <c r="MAA296" s="730"/>
      <c r="MAB296" s="730"/>
      <c r="MAC296" s="730"/>
      <c r="MAD296" s="730"/>
      <c r="MAE296" s="730"/>
      <c r="MAF296" s="730"/>
      <c r="MAG296" s="730"/>
      <c r="MAH296" s="730"/>
      <c r="MAI296" s="730"/>
      <c r="MAJ296" s="730"/>
      <c r="MAK296" s="730"/>
      <c r="MAL296" s="730"/>
      <c r="MAM296" s="730"/>
      <c r="MAN296" s="730"/>
      <c r="MAO296" s="730"/>
      <c r="MAP296" s="730"/>
      <c r="MAQ296" s="730"/>
      <c r="MAR296" s="730"/>
      <c r="MAS296" s="730"/>
      <c r="MAT296" s="730"/>
      <c r="MAU296" s="730"/>
      <c r="MAV296" s="730"/>
      <c r="MAW296" s="730"/>
      <c r="MAX296" s="730"/>
      <c r="MAY296" s="730"/>
      <c r="MAZ296" s="730"/>
      <c r="MBA296" s="730"/>
      <c r="MBB296" s="730"/>
      <c r="MBC296" s="730"/>
      <c r="MBD296" s="730"/>
      <c r="MBE296" s="730"/>
      <c r="MBF296" s="730"/>
      <c r="MBG296" s="730"/>
      <c r="MBH296" s="730"/>
      <c r="MBI296" s="730"/>
      <c r="MBJ296" s="730"/>
      <c r="MBK296" s="730"/>
      <c r="MBL296" s="730"/>
      <c r="MBM296" s="730"/>
      <c r="MBN296" s="730"/>
      <c r="MBO296" s="730"/>
      <c r="MBP296" s="730"/>
      <c r="MBQ296" s="730"/>
      <c r="MBR296" s="730"/>
      <c r="MBS296" s="730"/>
      <c r="MBT296" s="730"/>
      <c r="MBU296" s="730"/>
      <c r="MBV296" s="730"/>
      <c r="MBW296" s="730"/>
      <c r="MBX296" s="730"/>
      <c r="MBY296" s="730"/>
      <c r="MBZ296" s="730"/>
      <c r="MCA296" s="730"/>
      <c r="MCB296" s="730"/>
      <c r="MCC296" s="730"/>
      <c r="MCD296" s="730"/>
      <c r="MCE296" s="730"/>
      <c r="MCF296" s="730"/>
      <c r="MCG296" s="730"/>
      <c r="MCH296" s="730"/>
      <c r="MCI296" s="730"/>
      <c r="MCJ296" s="730"/>
      <c r="MCK296" s="730"/>
      <c r="MCL296" s="730"/>
      <c r="MCM296" s="730"/>
      <c r="MCN296" s="730"/>
      <c r="MCO296" s="730"/>
      <c r="MCP296" s="730"/>
      <c r="MCQ296" s="730"/>
      <c r="MCR296" s="730"/>
      <c r="MCS296" s="730"/>
      <c r="MCT296" s="730"/>
      <c r="MCU296" s="730"/>
      <c r="MCV296" s="730"/>
      <c r="MCW296" s="730"/>
      <c r="MCX296" s="730"/>
      <c r="MCY296" s="730"/>
      <c r="MCZ296" s="730"/>
      <c r="MDA296" s="730"/>
      <c r="MDB296" s="730"/>
      <c r="MDC296" s="730"/>
      <c r="MDD296" s="730"/>
      <c r="MDE296" s="730"/>
      <c r="MDF296" s="730"/>
      <c r="MDG296" s="730"/>
      <c r="MDH296" s="730"/>
      <c r="MDI296" s="730"/>
      <c r="MDJ296" s="730"/>
      <c r="MDK296" s="730"/>
      <c r="MDL296" s="730"/>
      <c r="MDM296" s="730"/>
      <c r="MDN296" s="730"/>
      <c r="MDO296" s="730"/>
      <c r="MDP296" s="730"/>
      <c r="MDQ296" s="730"/>
      <c r="MDR296" s="730"/>
      <c r="MDS296" s="730"/>
      <c r="MDT296" s="730"/>
      <c r="MDU296" s="730"/>
      <c r="MDV296" s="730"/>
      <c r="MDW296" s="730"/>
      <c r="MDX296" s="730"/>
      <c r="MDY296" s="730"/>
      <c r="MDZ296" s="730"/>
      <c r="MEA296" s="730"/>
      <c r="MEB296" s="730"/>
      <c r="MEC296" s="730"/>
      <c r="MED296" s="730"/>
      <c r="MEE296" s="730"/>
      <c r="MEF296" s="730"/>
      <c r="MEG296" s="730"/>
      <c r="MEH296" s="730"/>
      <c r="MEI296" s="730"/>
      <c r="MEJ296" s="730"/>
      <c r="MEK296" s="730"/>
      <c r="MEL296" s="730"/>
      <c r="MEM296" s="730"/>
      <c r="MEN296" s="730"/>
      <c r="MEO296" s="730"/>
      <c r="MEP296" s="730"/>
      <c r="MEQ296" s="730"/>
      <c r="MER296" s="730"/>
      <c r="MES296" s="730"/>
      <c r="MET296" s="730"/>
      <c r="MEU296" s="730"/>
      <c r="MEV296" s="730"/>
      <c r="MEW296" s="730"/>
      <c r="MEX296" s="730"/>
      <c r="MEY296" s="730"/>
      <c r="MEZ296" s="730"/>
      <c r="MFA296" s="730"/>
      <c r="MFB296" s="730"/>
      <c r="MFC296" s="730"/>
      <c r="MFD296" s="730"/>
      <c r="MFE296" s="730"/>
      <c r="MFF296" s="730"/>
      <c r="MFG296" s="730"/>
      <c r="MFH296" s="730"/>
      <c r="MFI296" s="730"/>
      <c r="MFJ296" s="730"/>
      <c r="MFK296" s="730"/>
      <c r="MFL296" s="730"/>
      <c r="MFM296" s="730"/>
      <c r="MFN296" s="730"/>
      <c r="MFO296" s="730"/>
      <c r="MFP296" s="730"/>
      <c r="MFQ296" s="730"/>
      <c r="MFR296" s="730"/>
      <c r="MFS296" s="730"/>
      <c r="MFT296" s="730"/>
      <c r="MFU296" s="730"/>
      <c r="MFV296" s="730"/>
      <c r="MFW296" s="730"/>
      <c r="MFX296" s="730"/>
      <c r="MFY296" s="730"/>
      <c r="MFZ296" s="730"/>
      <c r="MGA296" s="730"/>
      <c r="MGB296" s="730"/>
      <c r="MGC296" s="730"/>
      <c r="MGD296" s="730"/>
      <c r="MGE296" s="730"/>
      <c r="MGF296" s="730"/>
      <c r="MGG296" s="730"/>
      <c r="MGH296" s="730"/>
      <c r="MGI296" s="730"/>
      <c r="MGJ296" s="730"/>
      <c r="MGK296" s="730"/>
      <c r="MGL296" s="730"/>
      <c r="MGM296" s="730"/>
      <c r="MGN296" s="730"/>
      <c r="MGO296" s="730"/>
      <c r="MGP296" s="730"/>
      <c r="MGQ296" s="730"/>
      <c r="MGR296" s="730"/>
      <c r="MGS296" s="730"/>
      <c r="MGT296" s="730"/>
      <c r="MGU296" s="730"/>
      <c r="MGV296" s="730"/>
      <c r="MGW296" s="730"/>
      <c r="MGX296" s="730"/>
      <c r="MGY296" s="730"/>
      <c r="MGZ296" s="730"/>
      <c r="MHA296" s="730"/>
      <c r="MHB296" s="730"/>
      <c r="MHC296" s="730"/>
      <c r="MHD296" s="730"/>
      <c r="MHE296" s="730"/>
      <c r="MHF296" s="730"/>
      <c r="MHG296" s="730"/>
      <c r="MHH296" s="730"/>
      <c r="MHI296" s="730"/>
      <c r="MHJ296" s="730"/>
      <c r="MHK296" s="730"/>
      <c r="MHL296" s="730"/>
      <c r="MHM296" s="730"/>
      <c r="MHN296" s="730"/>
      <c r="MHO296" s="730"/>
      <c r="MHP296" s="730"/>
      <c r="MHQ296" s="730"/>
      <c r="MHR296" s="730"/>
      <c r="MHS296" s="730"/>
      <c r="MHT296" s="730"/>
      <c r="MHU296" s="730"/>
      <c r="MHV296" s="730"/>
      <c r="MHW296" s="730"/>
      <c r="MHX296" s="730"/>
      <c r="MHY296" s="730"/>
      <c r="MHZ296" s="730"/>
      <c r="MIA296" s="730"/>
      <c r="MIB296" s="730"/>
      <c r="MIC296" s="730"/>
      <c r="MID296" s="730"/>
      <c r="MIE296" s="730"/>
      <c r="MIF296" s="730"/>
      <c r="MIG296" s="730"/>
      <c r="MIH296" s="730"/>
      <c r="MII296" s="730"/>
      <c r="MIJ296" s="730"/>
      <c r="MIK296" s="730"/>
      <c r="MIL296" s="730"/>
      <c r="MIM296" s="730"/>
      <c r="MIN296" s="730"/>
      <c r="MIO296" s="730"/>
      <c r="MIP296" s="730"/>
      <c r="MIQ296" s="730"/>
      <c r="MIR296" s="730"/>
      <c r="MIS296" s="730"/>
      <c r="MIT296" s="730"/>
      <c r="MIU296" s="730"/>
      <c r="MIV296" s="730"/>
      <c r="MIW296" s="730"/>
      <c r="MIX296" s="730"/>
      <c r="MIY296" s="730"/>
      <c r="MIZ296" s="730"/>
      <c r="MJA296" s="730"/>
      <c r="MJB296" s="730"/>
      <c r="MJC296" s="730"/>
      <c r="MJD296" s="730"/>
      <c r="MJE296" s="730"/>
      <c r="MJF296" s="730"/>
      <c r="MJG296" s="730"/>
      <c r="MJH296" s="730"/>
      <c r="MJI296" s="730"/>
      <c r="MJJ296" s="730"/>
      <c r="MJK296" s="730"/>
      <c r="MJL296" s="730"/>
      <c r="MJM296" s="730"/>
      <c r="MJN296" s="730"/>
      <c r="MJO296" s="730"/>
      <c r="MJP296" s="730"/>
      <c r="MJQ296" s="730"/>
      <c r="MJR296" s="730"/>
      <c r="MJS296" s="730"/>
      <c r="MJT296" s="730"/>
      <c r="MJU296" s="730"/>
      <c r="MJV296" s="730"/>
      <c r="MJW296" s="730"/>
      <c r="MJX296" s="730"/>
      <c r="MJY296" s="730"/>
      <c r="MJZ296" s="730"/>
      <c r="MKA296" s="730"/>
      <c r="MKB296" s="730"/>
      <c r="MKC296" s="730"/>
      <c r="MKD296" s="730"/>
      <c r="MKE296" s="730"/>
      <c r="MKF296" s="730"/>
      <c r="MKG296" s="730"/>
      <c r="MKH296" s="730"/>
      <c r="MKI296" s="730"/>
      <c r="MKJ296" s="730"/>
      <c r="MKK296" s="730"/>
      <c r="MKL296" s="730"/>
      <c r="MKM296" s="730"/>
      <c r="MKN296" s="730"/>
      <c r="MKO296" s="730"/>
      <c r="MKP296" s="730"/>
      <c r="MKQ296" s="730"/>
      <c r="MKR296" s="730"/>
      <c r="MKS296" s="730"/>
      <c r="MKT296" s="730"/>
      <c r="MKU296" s="730"/>
      <c r="MKV296" s="730"/>
      <c r="MKW296" s="730"/>
      <c r="MKX296" s="730"/>
      <c r="MKY296" s="730"/>
      <c r="MKZ296" s="730"/>
      <c r="MLA296" s="730"/>
      <c r="MLB296" s="730"/>
      <c r="MLC296" s="730"/>
      <c r="MLD296" s="730"/>
      <c r="MLE296" s="730"/>
      <c r="MLF296" s="730"/>
      <c r="MLG296" s="730"/>
      <c r="MLH296" s="730"/>
      <c r="MLI296" s="730"/>
      <c r="MLJ296" s="730"/>
      <c r="MLK296" s="730"/>
      <c r="MLL296" s="730"/>
      <c r="MLM296" s="730"/>
      <c r="MLN296" s="730"/>
      <c r="MLO296" s="730"/>
      <c r="MLP296" s="730"/>
      <c r="MLQ296" s="730"/>
      <c r="MLR296" s="730"/>
      <c r="MLS296" s="730"/>
      <c r="MLT296" s="730"/>
      <c r="MLU296" s="730"/>
      <c r="MLV296" s="730"/>
      <c r="MLW296" s="730"/>
      <c r="MLX296" s="730"/>
      <c r="MLY296" s="730"/>
      <c r="MLZ296" s="730"/>
      <c r="MMA296" s="730"/>
      <c r="MMB296" s="730"/>
      <c r="MMC296" s="730"/>
      <c r="MMD296" s="730"/>
      <c r="MME296" s="730"/>
      <c r="MMF296" s="730"/>
      <c r="MMG296" s="730"/>
      <c r="MMH296" s="730"/>
      <c r="MMI296" s="730"/>
      <c r="MMJ296" s="730"/>
      <c r="MMK296" s="730"/>
      <c r="MML296" s="730"/>
      <c r="MMM296" s="730"/>
      <c r="MMN296" s="730"/>
      <c r="MMO296" s="730"/>
      <c r="MMP296" s="730"/>
      <c r="MMQ296" s="730"/>
      <c r="MMR296" s="730"/>
      <c r="MMS296" s="730"/>
      <c r="MMT296" s="730"/>
      <c r="MMU296" s="730"/>
      <c r="MMV296" s="730"/>
      <c r="MMW296" s="730"/>
      <c r="MMX296" s="730"/>
      <c r="MMY296" s="730"/>
      <c r="MMZ296" s="730"/>
      <c r="MNA296" s="730"/>
      <c r="MNB296" s="730"/>
      <c r="MNC296" s="730"/>
      <c r="MND296" s="730"/>
      <c r="MNE296" s="730"/>
      <c r="MNF296" s="730"/>
      <c r="MNG296" s="730"/>
      <c r="MNH296" s="730"/>
      <c r="MNI296" s="730"/>
      <c r="MNJ296" s="730"/>
      <c r="MNK296" s="730"/>
      <c r="MNL296" s="730"/>
      <c r="MNM296" s="730"/>
      <c r="MNN296" s="730"/>
      <c r="MNO296" s="730"/>
      <c r="MNP296" s="730"/>
      <c r="MNQ296" s="730"/>
      <c r="MNR296" s="730"/>
      <c r="MNS296" s="730"/>
      <c r="MNT296" s="730"/>
      <c r="MNU296" s="730"/>
      <c r="MNV296" s="730"/>
      <c r="MNW296" s="730"/>
      <c r="MNX296" s="730"/>
      <c r="MNY296" s="730"/>
      <c r="MNZ296" s="730"/>
      <c r="MOA296" s="730"/>
      <c r="MOB296" s="730"/>
      <c r="MOC296" s="730"/>
      <c r="MOD296" s="730"/>
      <c r="MOE296" s="730"/>
      <c r="MOF296" s="730"/>
      <c r="MOG296" s="730"/>
      <c r="MOH296" s="730"/>
      <c r="MOI296" s="730"/>
      <c r="MOJ296" s="730"/>
      <c r="MOK296" s="730"/>
      <c r="MOL296" s="730"/>
      <c r="MOM296" s="730"/>
      <c r="MON296" s="730"/>
      <c r="MOO296" s="730"/>
      <c r="MOP296" s="730"/>
      <c r="MOQ296" s="730"/>
      <c r="MOR296" s="730"/>
      <c r="MOS296" s="730"/>
      <c r="MOT296" s="730"/>
      <c r="MOU296" s="730"/>
      <c r="MOV296" s="730"/>
      <c r="MOW296" s="730"/>
      <c r="MOX296" s="730"/>
      <c r="MOY296" s="730"/>
      <c r="MOZ296" s="730"/>
      <c r="MPA296" s="730"/>
      <c r="MPB296" s="730"/>
      <c r="MPC296" s="730"/>
      <c r="MPD296" s="730"/>
      <c r="MPE296" s="730"/>
      <c r="MPF296" s="730"/>
      <c r="MPG296" s="730"/>
      <c r="MPH296" s="730"/>
      <c r="MPI296" s="730"/>
      <c r="MPJ296" s="730"/>
      <c r="MPK296" s="730"/>
      <c r="MPL296" s="730"/>
      <c r="MPM296" s="730"/>
      <c r="MPN296" s="730"/>
      <c r="MPO296" s="730"/>
      <c r="MPP296" s="730"/>
      <c r="MPQ296" s="730"/>
      <c r="MPR296" s="730"/>
      <c r="MPS296" s="730"/>
      <c r="MPT296" s="730"/>
      <c r="MPU296" s="730"/>
      <c r="MPV296" s="730"/>
      <c r="MPW296" s="730"/>
      <c r="MPX296" s="730"/>
      <c r="MPY296" s="730"/>
      <c r="MPZ296" s="730"/>
      <c r="MQA296" s="730"/>
      <c r="MQB296" s="730"/>
      <c r="MQC296" s="730"/>
      <c r="MQD296" s="730"/>
      <c r="MQE296" s="730"/>
      <c r="MQF296" s="730"/>
      <c r="MQG296" s="730"/>
      <c r="MQH296" s="730"/>
      <c r="MQI296" s="730"/>
      <c r="MQJ296" s="730"/>
      <c r="MQK296" s="730"/>
      <c r="MQL296" s="730"/>
      <c r="MQM296" s="730"/>
      <c r="MQN296" s="730"/>
      <c r="MQO296" s="730"/>
      <c r="MQP296" s="730"/>
      <c r="MQQ296" s="730"/>
      <c r="MQR296" s="730"/>
      <c r="MQS296" s="730"/>
      <c r="MQT296" s="730"/>
      <c r="MQU296" s="730"/>
      <c r="MQV296" s="730"/>
      <c r="MQW296" s="730"/>
      <c r="MQX296" s="730"/>
      <c r="MQY296" s="730"/>
      <c r="MQZ296" s="730"/>
      <c r="MRA296" s="730"/>
      <c r="MRB296" s="730"/>
      <c r="MRC296" s="730"/>
      <c r="MRD296" s="730"/>
      <c r="MRE296" s="730"/>
      <c r="MRF296" s="730"/>
      <c r="MRG296" s="730"/>
      <c r="MRH296" s="730"/>
      <c r="MRI296" s="730"/>
      <c r="MRJ296" s="730"/>
      <c r="MRK296" s="730"/>
      <c r="MRL296" s="730"/>
      <c r="MRM296" s="730"/>
      <c r="MRN296" s="730"/>
      <c r="MRO296" s="730"/>
      <c r="MRP296" s="730"/>
      <c r="MRQ296" s="730"/>
      <c r="MRR296" s="730"/>
      <c r="MRS296" s="730"/>
      <c r="MRT296" s="730"/>
      <c r="MRU296" s="730"/>
      <c r="MRV296" s="730"/>
      <c r="MRW296" s="730"/>
      <c r="MRX296" s="730"/>
      <c r="MRY296" s="730"/>
      <c r="MRZ296" s="730"/>
      <c r="MSA296" s="730"/>
      <c r="MSB296" s="730"/>
      <c r="MSC296" s="730"/>
      <c r="MSD296" s="730"/>
      <c r="MSE296" s="730"/>
      <c r="MSF296" s="730"/>
      <c r="MSG296" s="730"/>
      <c r="MSH296" s="730"/>
      <c r="MSI296" s="730"/>
      <c r="MSJ296" s="730"/>
      <c r="MSK296" s="730"/>
      <c r="MSL296" s="730"/>
      <c r="MSM296" s="730"/>
      <c r="MSN296" s="730"/>
      <c r="MSO296" s="730"/>
      <c r="MSP296" s="730"/>
      <c r="MSQ296" s="730"/>
      <c r="MSR296" s="730"/>
      <c r="MSS296" s="730"/>
      <c r="MST296" s="730"/>
      <c r="MSU296" s="730"/>
      <c r="MSV296" s="730"/>
      <c r="MSW296" s="730"/>
      <c r="MSX296" s="730"/>
      <c r="MSY296" s="730"/>
      <c r="MSZ296" s="730"/>
      <c r="MTA296" s="730"/>
      <c r="MTB296" s="730"/>
      <c r="MTC296" s="730"/>
      <c r="MTD296" s="730"/>
      <c r="MTE296" s="730"/>
      <c r="MTF296" s="730"/>
      <c r="MTG296" s="730"/>
      <c r="MTH296" s="730"/>
      <c r="MTI296" s="730"/>
      <c r="MTJ296" s="730"/>
      <c r="MTK296" s="730"/>
      <c r="MTL296" s="730"/>
      <c r="MTM296" s="730"/>
      <c r="MTN296" s="730"/>
      <c r="MTO296" s="730"/>
      <c r="MTP296" s="730"/>
      <c r="MTQ296" s="730"/>
      <c r="MTR296" s="730"/>
      <c r="MTS296" s="730"/>
      <c r="MTT296" s="730"/>
      <c r="MTU296" s="730"/>
      <c r="MTV296" s="730"/>
      <c r="MTW296" s="730"/>
      <c r="MTX296" s="730"/>
      <c r="MTY296" s="730"/>
      <c r="MTZ296" s="730"/>
      <c r="MUA296" s="730"/>
      <c r="MUB296" s="730"/>
      <c r="MUC296" s="730"/>
      <c r="MUD296" s="730"/>
      <c r="MUE296" s="730"/>
      <c r="MUF296" s="730"/>
      <c r="MUG296" s="730"/>
      <c r="MUH296" s="730"/>
      <c r="MUI296" s="730"/>
      <c r="MUJ296" s="730"/>
      <c r="MUK296" s="730"/>
      <c r="MUL296" s="730"/>
      <c r="MUM296" s="730"/>
      <c r="MUN296" s="730"/>
      <c r="MUO296" s="730"/>
      <c r="MUP296" s="730"/>
      <c r="MUQ296" s="730"/>
      <c r="MUR296" s="730"/>
      <c r="MUS296" s="730"/>
      <c r="MUT296" s="730"/>
      <c r="MUU296" s="730"/>
      <c r="MUV296" s="730"/>
      <c r="MUW296" s="730"/>
      <c r="MUX296" s="730"/>
      <c r="MUY296" s="730"/>
      <c r="MUZ296" s="730"/>
      <c r="MVA296" s="730"/>
      <c r="MVB296" s="730"/>
      <c r="MVC296" s="730"/>
      <c r="MVD296" s="730"/>
      <c r="MVE296" s="730"/>
      <c r="MVF296" s="730"/>
      <c r="MVG296" s="730"/>
      <c r="MVH296" s="730"/>
      <c r="MVI296" s="730"/>
      <c r="MVJ296" s="730"/>
      <c r="MVK296" s="730"/>
      <c r="MVL296" s="730"/>
      <c r="MVM296" s="730"/>
      <c r="MVN296" s="730"/>
      <c r="MVO296" s="730"/>
      <c r="MVP296" s="730"/>
      <c r="MVQ296" s="730"/>
      <c r="MVR296" s="730"/>
      <c r="MVS296" s="730"/>
      <c r="MVT296" s="730"/>
      <c r="MVU296" s="730"/>
      <c r="MVV296" s="730"/>
      <c r="MVW296" s="730"/>
      <c r="MVX296" s="730"/>
      <c r="MVY296" s="730"/>
      <c r="MVZ296" s="730"/>
      <c r="MWA296" s="730"/>
      <c r="MWB296" s="730"/>
      <c r="MWC296" s="730"/>
      <c r="MWD296" s="730"/>
      <c r="MWE296" s="730"/>
      <c r="MWF296" s="730"/>
      <c r="MWG296" s="730"/>
      <c r="MWH296" s="730"/>
      <c r="MWI296" s="730"/>
      <c r="MWJ296" s="730"/>
      <c r="MWK296" s="730"/>
      <c r="MWL296" s="730"/>
      <c r="MWM296" s="730"/>
      <c r="MWN296" s="730"/>
      <c r="MWO296" s="730"/>
      <c r="MWP296" s="730"/>
      <c r="MWQ296" s="730"/>
      <c r="MWR296" s="730"/>
      <c r="MWS296" s="730"/>
      <c r="MWT296" s="730"/>
      <c r="MWU296" s="730"/>
      <c r="MWV296" s="730"/>
      <c r="MWW296" s="730"/>
      <c r="MWX296" s="730"/>
      <c r="MWY296" s="730"/>
      <c r="MWZ296" s="730"/>
      <c r="MXA296" s="730"/>
      <c r="MXB296" s="730"/>
      <c r="MXC296" s="730"/>
      <c r="MXD296" s="730"/>
      <c r="MXE296" s="730"/>
      <c r="MXF296" s="730"/>
      <c r="MXG296" s="730"/>
      <c r="MXH296" s="730"/>
      <c r="MXI296" s="730"/>
      <c r="MXJ296" s="730"/>
      <c r="MXK296" s="730"/>
      <c r="MXL296" s="730"/>
      <c r="MXM296" s="730"/>
      <c r="MXN296" s="730"/>
      <c r="MXO296" s="730"/>
      <c r="MXP296" s="730"/>
      <c r="MXQ296" s="730"/>
      <c r="MXR296" s="730"/>
      <c r="MXS296" s="730"/>
      <c r="MXT296" s="730"/>
      <c r="MXU296" s="730"/>
      <c r="MXV296" s="730"/>
      <c r="MXW296" s="730"/>
      <c r="MXX296" s="730"/>
      <c r="MXY296" s="730"/>
      <c r="MXZ296" s="730"/>
      <c r="MYA296" s="730"/>
      <c r="MYB296" s="730"/>
      <c r="MYC296" s="730"/>
      <c r="MYD296" s="730"/>
      <c r="MYE296" s="730"/>
      <c r="MYF296" s="730"/>
      <c r="MYG296" s="730"/>
      <c r="MYH296" s="730"/>
      <c r="MYI296" s="730"/>
      <c r="MYJ296" s="730"/>
      <c r="MYK296" s="730"/>
      <c r="MYL296" s="730"/>
      <c r="MYM296" s="730"/>
      <c r="MYN296" s="730"/>
      <c r="MYO296" s="730"/>
      <c r="MYP296" s="730"/>
      <c r="MYQ296" s="730"/>
      <c r="MYR296" s="730"/>
      <c r="MYS296" s="730"/>
      <c r="MYT296" s="730"/>
      <c r="MYU296" s="730"/>
      <c r="MYV296" s="730"/>
      <c r="MYW296" s="730"/>
      <c r="MYX296" s="730"/>
      <c r="MYY296" s="730"/>
      <c r="MYZ296" s="730"/>
      <c r="MZA296" s="730"/>
      <c r="MZB296" s="730"/>
      <c r="MZC296" s="730"/>
      <c r="MZD296" s="730"/>
      <c r="MZE296" s="730"/>
      <c r="MZF296" s="730"/>
      <c r="MZG296" s="730"/>
      <c r="MZH296" s="730"/>
      <c r="MZI296" s="730"/>
      <c r="MZJ296" s="730"/>
      <c r="MZK296" s="730"/>
      <c r="MZL296" s="730"/>
      <c r="MZM296" s="730"/>
      <c r="MZN296" s="730"/>
      <c r="MZO296" s="730"/>
      <c r="MZP296" s="730"/>
      <c r="MZQ296" s="730"/>
      <c r="MZR296" s="730"/>
      <c r="MZS296" s="730"/>
      <c r="MZT296" s="730"/>
      <c r="MZU296" s="730"/>
      <c r="MZV296" s="730"/>
      <c r="MZW296" s="730"/>
      <c r="MZX296" s="730"/>
      <c r="MZY296" s="730"/>
      <c r="MZZ296" s="730"/>
      <c r="NAA296" s="730"/>
      <c r="NAB296" s="730"/>
      <c r="NAC296" s="730"/>
      <c r="NAD296" s="730"/>
      <c r="NAE296" s="730"/>
      <c r="NAF296" s="730"/>
      <c r="NAG296" s="730"/>
      <c r="NAH296" s="730"/>
      <c r="NAI296" s="730"/>
      <c r="NAJ296" s="730"/>
      <c r="NAK296" s="730"/>
      <c r="NAL296" s="730"/>
      <c r="NAM296" s="730"/>
      <c r="NAN296" s="730"/>
      <c r="NAO296" s="730"/>
      <c r="NAP296" s="730"/>
      <c r="NAQ296" s="730"/>
      <c r="NAR296" s="730"/>
      <c r="NAS296" s="730"/>
      <c r="NAT296" s="730"/>
      <c r="NAU296" s="730"/>
      <c r="NAV296" s="730"/>
      <c r="NAW296" s="730"/>
      <c r="NAX296" s="730"/>
      <c r="NAY296" s="730"/>
      <c r="NAZ296" s="730"/>
      <c r="NBA296" s="730"/>
      <c r="NBB296" s="730"/>
      <c r="NBC296" s="730"/>
      <c r="NBD296" s="730"/>
      <c r="NBE296" s="730"/>
      <c r="NBF296" s="730"/>
      <c r="NBG296" s="730"/>
      <c r="NBH296" s="730"/>
      <c r="NBI296" s="730"/>
      <c r="NBJ296" s="730"/>
      <c r="NBK296" s="730"/>
      <c r="NBL296" s="730"/>
      <c r="NBM296" s="730"/>
      <c r="NBN296" s="730"/>
      <c r="NBO296" s="730"/>
      <c r="NBP296" s="730"/>
      <c r="NBQ296" s="730"/>
      <c r="NBR296" s="730"/>
      <c r="NBS296" s="730"/>
      <c r="NBT296" s="730"/>
      <c r="NBU296" s="730"/>
      <c r="NBV296" s="730"/>
      <c r="NBW296" s="730"/>
      <c r="NBX296" s="730"/>
      <c r="NBY296" s="730"/>
      <c r="NBZ296" s="730"/>
      <c r="NCA296" s="730"/>
      <c r="NCB296" s="730"/>
      <c r="NCC296" s="730"/>
      <c r="NCD296" s="730"/>
      <c r="NCE296" s="730"/>
      <c r="NCF296" s="730"/>
      <c r="NCG296" s="730"/>
      <c r="NCH296" s="730"/>
      <c r="NCI296" s="730"/>
      <c r="NCJ296" s="730"/>
      <c r="NCK296" s="730"/>
      <c r="NCL296" s="730"/>
      <c r="NCM296" s="730"/>
      <c r="NCN296" s="730"/>
      <c r="NCO296" s="730"/>
      <c r="NCP296" s="730"/>
      <c r="NCQ296" s="730"/>
      <c r="NCR296" s="730"/>
      <c r="NCS296" s="730"/>
      <c r="NCT296" s="730"/>
      <c r="NCU296" s="730"/>
      <c r="NCV296" s="730"/>
      <c r="NCW296" s="730"/>
      <c r="NCX296" s="730"/>
      <c r="NCY296" s="730"/>
      <c r="NCZ296" s="730"/>
      <c r="NDA296" s="730"/>
      <c r="NDB296" s="730"/>
      <c r="NDC296" s="730"/>
      <c r="NDD296" s="730"/>
      <c r="NDE296" s="730"/>
      <c r="NDF296" s="730"/>
      <c r="NDG296" s="730"/>
      <c r="NDH296" s="730"/>
      <c r="NDI296" s="730"/>
      <c r="NDJ296" s="730"/>
      <c r="NDK296" s="730"/>
      <c r="NDL296" s="730"/>
      <c r="NDM296" s="730"/>
      <c r="NDN296" s="730"/>
      <c r="NDO296" s="730"/>
      <c r="NDP296" s="730"/>
      <c r="NDQ296" s="730"/>
      <c r="NDR296" s="730"/>
      <c r="NDS296" s="730"/>
      <c r="NDT296" s="730"/>
      <c r="NDU296" s="730"/>
      <c r="NDV296" s="730"/>
      <c r="NDW296" s="730"/>
      <c r="NDX296" s="730"/>
      <c r="NDY296" s="730"/>
      <c r="NDZ296" s="730"/>
      <c r="NEA296" s="730"/>
      <c r="NEB296" s="730"/>
      <c r="NEC296" s="730"/>
      <c r="NED296" s="730"/>
      <c r="NEE296" s="730"/>
      <c r="NEF296" s="730"/>
      <c r="NEG296" s="730"/>
      <c r="NEH296" s="730"/>
      <c r="NEI296" s="730"/>
      <c r="NEJ296" s="730"/>
      <c r="NEK296" s="730"/>
      <c r="NEL296" s="730"/>
      <c r="NEM296" s="730"/>
      <c r="NEN296" s="730"/>
      <c r="NEO296" s="730"/>
      <c r="NEP296" s="730"/>
      <c r="NEQ296" s="730"/>
      <c r="NER296" s="730"/>
      <c r="NES296" s="730"/>
      <c r="NET296" s="730"/>
      <c r="NEU296" s="730"/>
      <c r="NEV296" s="730"/>
      <c r="NEW296" s="730"/>
      <c r="NEX296" s="730"/>
      <c r="NEY296" s="730"/>
      <c r="NEZ296" s="730"/>
      <c r="NFA296" s="730"/>
      <c r="NFB296" s="730"/>
      <c r="NFC296" s="730"/>
      <c r="NFD296" s="730"/>
      <c r="NFE296" s="730"/>
      <c r="NFF296" s="730"/>
      <c r="NFG296" s="730"/>
      <c r="NFH296" s="730"/>
      <c r="NFI296" s="730"/>
      <c r="NFJ296" s="730"/>
      <c r="NFK296" s="730"/>
      <c r="NFL296" s="730"/>
      <c r="NFM296" s="730"/>
      <c r="NFN296" s="730"/>
      <c r="NFO296" s="730"/>
      <c r="NFP296" s="730"/>
      <c r="NFQ296" s="730"/>
      <c r="NFR296" s="730"/>
      <c r="NFS296" s="730"/>
      <c r="NFT296" s="730"/>
      <c r="NFU296" s="730"/>
      <c r="NFV296" s="730"/>
      <c r="NFW296" s="730"/>
      <c r="NFX296" s="730"/>
      <c r="NFY296" s="730"/>
      <c r="NFZ296" s="730"/>
      <c r="NGA296" s="730"/>
      <c r="NGB296" s="730"/>
      <c r="NGC296" s="730"/>
      <c r="NGD296" s="730"/>
      <c r="NGE296" s="730"/>
      <c r="NGF296" s="730"/>
      <c r="NGG296" s="730"/>
      <c r="NGH296" s="730"/>
      <c r="NGI296" s="730"/>
      <c r="NGJ296" s="730"/>
      <c r="NGK296" s="730"/>
      <c r="NGL296" s="730"/>
      <c r="NGM296" s="730"/>
      <c r="NGN296" s="730"/>
      <c r="NGO296" s="730"/>
      <c r="NGP296" s="730"/>
      <c r="NGQ296" s="730"/>
      <c r="NGR296" s="730"/>
      <c r="NGS296" s="730"/>
      <c r="NGT296" s="730"/>
      <c r="NGU296" s="730"/>
      <c r="NGV296" s="730"/>
      <c r="NGW296" s="730"/>
      <c r="NGX296" s="730"/>
      <c r="NGY296" s="730"/>
      <c r="NGZ296" s="730"/>
      <c r="NHA296" s="730"/>
      <c r="NHB296" s="730"/>
      <c r="NHC296" s="730"/>
      <c r="NHD296" s="730"/>
      <c r="NHE296" s="730"/>
      <c r="NHF296" s="730"/>
      <c r="NHG296" s="730"/>
      <c r="NHH296" s="730"/>
      <c r="NHI296" s="730"/>
      <c r="NHJ296" s="730"/>
      <c r="NHK296" s="730"/>
      <c r="NHL296" s="730"/>
      <c r="NHM296" s="730"/>
      <c r="NHN296" s="730"/>
      <c r="NHO296" s="730"/>
      <c r="NHP296" s="730"/>
      <c r="NHQ296" s="730"/>
      <c r="NHR296" s="730"/>
      <c r="NHS296" s="730"/>
      <c r="NHT296" s="730"/>
      <c r="NHU296" s="730"/>
      <c r="NHV296" s="730"/>
      <c r="NHW296" s="730"/>
      <c r="NHX296" s="730"/>
      <c r="NHY296" s="730"/>
      <c r="NHZ296" s="730"/>
      <c r="NIA296" s="730"/>
      <c r="NIB296" s="730"/>
      <c r="NIC296" s="730"/>
      <c r="NID296" s="730"/>
      <c r="NIE296" s="730"/>
      <c r="NIF296" s="730"/>
      <c r="NIG296" s="730"/>
      <c r="NIH296" s="730"/>
      <c r="NII296" s="730"/>
      <c r="NIJ296" s="730"/>
      <c r="NIK296" s="730"/>
      <c r="NIL296" s="730"/>
      <c r="NIM296" s="730"/>
      <c r="NIN296" s="730"/>
      <c r="NIO296" s="730"/>
      <c r="NIP296" s="730"/>
      <c r="NIQ296" s="730"/>
      <c r="NIR296" s="730"/>
      <c r="NIS296" s="730"/>
      <c r="NIT296" s="730"/>
      <c r="NIU296" s="730"/>
      <c r="NIV296" s="730"/>
      <c r="NIW296" s="730"/>
      <c r="NIX296" s="730"/>
      <c r="NIY296" s="730"/>
      <c r="NIZ296" s="730"/>
      <c r="NJA296" s="730"/>
      <c r="NJB296" s="730"/>
      <c r="NJC296" s="730"/>
      <c r="NJD296" s="730"/>
      <c r="NJE296" s="730"/>
      <c r="NJF296" s="730"/>
      <c r="NJG296" s="730"/>
      <c r="NJH296" s="730"/>
      <c r="NJI296" s="730"/>
      <c r="NJJ296" s="730"/>
      <c r="NJK296" s="730"/>
      <c r="NJL296" s="730"/>
      <c r="NJM296" s="730"/>
      <c r="NJN296" s="730"/>
      <c r="NJO296" s="730"/>
      <c r="NJP296" s="730"/>
      <c r="NJQ296" s="730"/>
      <c r="NJR296" s="730"/>
      <c r="NJS296" s="730"/>
      <c r="NJT296" s="730"/>
      <c r="NJU296" s="730"/>
      <c r="NJV296" s="730"/>
      <c r="NJW296" s="730"/>
      <c r="NJX296" s="730"/>
      <c r="NJY296" s="730"/>
      <c r="NJZ296" s="730"/>
      <c r="NKA296" s="730"/>
      <c r="NKB296" s="730"/>
      <c r="NKC296" s="730"/>
      <c r="NKD296" s="730"/>
      <c r="NKE296" s="730"/>
      <c r="NKF296" s="730"/>
      <c r="NKG296" s="730"/>
      <c r="NKH296" s="730"/>
      <c r="NKI296" s="730"/>
      <c r="NKJ296" s="730"/>
      <c r="NKK296" s="730"/>
      <c r="NKL296" s="730"/>
      <c r="NKM296" s="730"/>
      <c r="NKN296" s="730"/>
      <c r="NKO296" s="730"/>
      <c r="NKP296" s="730"/>
      <c r="NKQ296" s="730"/>
      <c r="NKR296" s="730"/>
      <c r="NKS296" s="730"/>
      <c r="NKT296" s="730"/>
      <c r="NKU296" s="730"/>
      <c r="NKV296" s="730"/>
      <c r="NKW296" s="730"/>
      <c r="NKX296" s="730"/>
      <c r="NKY296" s="730"/>
      <c r="NKZ296" s="730"/>
      <c r="NLA296" s="730"/>
      <c r="NLB296" s="730"/>
      <c r="NLC296" s="730"/>
      <c r="NLD296" s="730"/>
      <c r="NLE296" s="730"/>
      <c r="NLF296" s="730"/>
      <c r="NLG296" s="730"/>
      <c r="NLH296" s="730"/>
      <c r="NLI296" s="730"/>
      <c r="NLJ296" s="730"/>
      <c r="NLK296" s="730"/>
      <c r="NLL296" s="730"/>
      <c r="NLM296" s="730"/>
      <c r="NLN296" s="730"/>
      <c r="NLO296" s="730"/>
      <c r="NLP296" s="730"/>
      <c r="NLQ296" s="730"/>
      <c r="NLR296" s="730"/>
      <c r="NLS296" s="730"/>
      <c r="NLT296" s="730"/>
      <c r="NLU296" s="730"/>
      <c r="NLV296" s="730"/>
      <c r="NLW296" s="730"/>
      <c r="NLX296" s="730"/>
      <c r="NLY296" s="730"/>
      <c r="NLZ296" s="730"/>
      <c r="NMA296" s="730"/>
      <c r="NMB296" s="730"/>
      <c r="NMC296" s="730"/>
      <c r="NMD296" s="730"/>
      <c r="NME296" s="730"/>
      <c r="NMF296" s="730"/>
      <c r="NMG296" s="730"/>
      <c r="NMH296" s="730"/>
      <c r="NMI296" s="730"/>
      <c r="NMJ296" s="730"/>
      <c r="NMK296" s="730"/>
      <c r="NML296" s="730"/>
      <c r="NMM296" s="730"/>
      <c r="NMN296" s="730"/>
      <c r="NMO296" s="730"/>
      <c r="NMP296" s="730"/>
      <c r="NMQ296" s="730"/>
      <c r="NMR296" s="730"/>
      <c r="NMS296" s="730"/>
      <c r="NMT296" s="730"/>
      <c r="NMU296" s="730"/>
      <c r="NMV296" s="730"/>
      <c r="NMW296" s="730"/>
      <c r="NMX296" s="730"/>
      <c r="NMY296" s="730"/>
      <c r="NMZ296" s="730"/>
      <c r="NNA296" s="730"/>
      <c r="NNB296" s="730"/>
      <c r="NNC296" s="730"/>
      <c r="NND296" s="730"/>
      <c r="NNE296" s="730"/>
      <c r="NNF296" s="730"/>
      <c r="NNG296" s="730"/>
      <c r="NNH296" s="730"/>
      <c r="NNI296" s="730"/>
      <c r="NNJ296" s="730"/>
      <c r="NNK296" s="730"/>
      <c r="NNL296" s="730"/>
      <c r="NNM296" s="730"/>
      <c r="NNN296" s="730"/>
      <c r="NNO296" s="730"/>
      <c r="NNP296" s="730"/>
      <c r="NNQ296" s="730"/>
      <c r="NNR296" s="730"/>
      <c r="NNS296" s="730"/>
      <c r="NNT296" s="730"/>
      <c r="NNU296" s="730"/>
      <c r="NNV296" s="730"/>
      <c r="NNW296" s="730"/>
      <c r="NNX296" s="730"/>
      <c r="NNY296" s="730"/>
      <c r="NNZ296" s="730"/>
      <c r="NOA296" s="730"/>
      <c r="NOB296" s="730"/>
      <c r="NOC296" s="730"/>
      <c r="NOD296" s="730"/>
      <c r="NOE296" s="730"/>
      <c r="NOF296" s="730"/>
      <c r="NOG296" s="730"/>
      <c r="NOH296" s="730"/>
      <c r="NOI296" s="730"/>
      <c r="NOJ296" s="730"/>
      <c r="NOK296" s="730"/>
      <c r="NOL296" s="730"/>
      <c r="NOM296" s="730"/>
      <c r="NON296" s="730"/>
      <c r="NOO296" s="730"/>
      <c r="NOP296" s="730"/>
      <c r="NOQ296" s="730"/>
      <c r="NOR296" s="730"/>
      <c r="NOS296" s="730"/>
      <c r="NOT296" s="730"/>
      <c r="NOU296" s="730"/>
      <c r="NOV296" s="730"/>
      <c r="NOW296" s="730"/>
      <c r="NOX296" s="730"/>
      <c r="NOY296" s="730"/>
      <c r="NOZ296" s="730"/>
      <c r="NPA296" s="730"/>
      <c r="NPB296" s="730"/>
      <c r="NPC296" s="730"/>
      <c r="NPD296" s="730"/>
      <c r="NPE296" s="730"/>
      <c r="NPF296" s="730"/>
      <c r="NPG296" s="730"/>
      <c r="NPH296" s="730"/>
      <c r="NPI296" s="730"/>
      <c r="NPJ296" s="730"/>
      <c r="NPK296" s="730"/>
      <c r="NPL296" s="730"/>
      <c r="NPM296" s="730"/>
      <c r="NPN296" s="730"/>
      <c r="NPO296" s="730"/>
      <c r="NPP296" s="730"/>
      <c r="NPQ296" s="730"/>
      <c r="NPR296" s="730"/>
      <c r="NPS296" s="730"/>
      <c r="NPT296" s="730"/>
      <c r="NPU296" s="730"/>
      <c r="NPV296" s="730"/>
      <c r="NPW296" s="730"/>
      <c r="NPX296" s="730"/>
      <c r="NPY296" s="730"/>
      <c r="NPZ296" s="730"/>
      <c r="NQA296" s="730"/>
      <c r="NQB296" s="730"/>
      <c r="NQC296" s="730"/>
      <c r="NQD296" s="730"/>
      <c r="NQE296" s="730"/>
      <c r="NQF296" s="730"/>
      <c r="NQG296" s="730"/>
      <c r="NQH296" s="730"/>
      <c r="NQI296" s="730"/>
      <c r="NQJ296" s="730"/>
      <c r="NQK296" s="730"/>
      <c r="NQL296" s="730"/>
      <c r="NQM296" s="730"/>
      <c r="NQN296" s="730"/>
      <c r="NQO296" s="730"/>
      <c r="NQP296" s="730"/>
      <c r="NQQ296" s="730"/>
      <c r="NQR296" s="730"/>
      <c r="NQS296" s="730"/>
      <c r="NQT296" s="730"/>
      <c r="NQU296" s="730"/>
      <c r="NQV296" s="730"/>
      <c r="NQW296" s="730"/>
      <c r="NQX296" s="730"/>
      <c r="NQY296" s="730"/>
      <c r="NQZ296" s="730"/>
      <c r="NRA296" s="730"/>
      <c r="NRB296" s="730"/>
      <c r="NRC296" s="730"/>
      <c r="NRD296" s="730"/>
      <c r="NRE296" s="730"/>
      <c r="NRF296" s="730"/>
      <c r="NRG296" s="730"/>
      <c r="NRH296" s="730"/>
      <c r="NRI296" s="730"/>
      <c r="NRJ296" s="730"/>
      <c r="NRK296" s="730"/>
      <c r="NRL296" s="730"/>
      <c r="NRM296" s="730"/>
      <c r="NRN296" s="730"/>
      <c r="NRO296" s="730"/>
      <c r="NRP296" s="730"/>
      <c r="NRQ296" s="730"/>
      <c r="NRR296" s="730"/>
      <c r="NRS296" s="730"/>
      <c r="NRT296" s="730"/>
      <c r="NRU296" s="730"/>
      <c r="NRV296" s="730"/>
      <c r="NRW296" s="730"/>
      <c r="NRX296" s="730"/>
      <c r="NRY296" s="730"/>
      <c r="NRZ296" s="730"/>
      <c r="NSA296" s="730"/>
      <c r="NSB296" s="730"/>
      <c r="NSC296" s="730"/>
      <c r="NSD296" s="730"/>
      <c r="NSE296" s="730"/>
      <c r="NSF296" s="730"/>
      <c r="NSG296" s="730"/>
      <c r="NSH296" s="730"/>
      <c r="NSI296" s="730"/>
      <c r="NSJ296" s="730"/>
      <c r="NSK296" s="730"/>
      <c r="NSL296" s="730"/>
      <c r="NSM296" s="730"/>
      <c r="NSN296" s="730"/>
      <c r="NSO296" s="730"/>
      <c r="NSP296" s="730"/>
      <c r="NSQ296" s="730"/>
      <c r="NSR296" s="730"/>
      <c r="NSS296" s="730"/>
      <c r="NST296" s="730"/>
      <c r="NSU296" s="730"/>
      <c r="NSV296" s="730"/>
      <c r="NSW296" s="730"/>
      <c r="NSX296" s="730"/>
      <c r="NSY296" s="730"/>
      <c r="NSZ296" s="730"/>
      <c r="NTA296" s="730"/>
      <c r="NTB296" s="730"/>
      <c r="NTC296" s="730"/>
      <c r="NTD296" s="730"/>
      <c r="NTE296" s="730"/>
      <c r="NTF296" s="730"/>
      <c r="NTG296" s="730"/>
      <c r="NTH296" s="730"/>
      <c r="NTI296" s="730"/>
      <c r="NTJ296" s="730"/>
      <c r="NTK296" s="730"/>
      <c r="NTL296" s="730"/>
      <c r="NTM296" s="730"/>
      <c r="NTN296" s="730"/>
      <c r="NTO296" s="730"/>
      <c r="NTP296" s="730"/>
      <c r="NTQ296" s="730"/>
      <c r="NTR296" s="730"/>
      <c r="NTS296" s="730"/>
      <c r="NTT296" s="730"/>
      <c r="NTU296" s="730"/>
      <c r="NTV296" s="730"/>
      <c r="NTW296" s="730"/>
      <c r="NTX296" s="730"/>
      <c r="NTY296" s="730"/>
      <c r="NTZ296" s="730"/>
      <c r="NUA296" s="730"/>
      <c r="NUB296" s="730"/>
      <c r="NUC296" s="730"/>
      <c r="NUD296" s="730"/>
      <c r="NUE296" s="730"/>
      <c r="NUF296" s="730"/>
      <c r="NUG296" s="730"/>
      <c r="NUH296" s="730"/>
      <c r="NUI296" s="730"/>
      <c r="NUJ296" s="730"/>
      <c r="NUK296" s="730"/>
      <c r="NUL296" s="730"/>
      <c r="NUM296" s="730"/>
      <c r="NUN296" s="730"/>
      <c r="NUO296" s="730"/>
      <c r="NUP296" s="730"/>
      <c r="NUQ296" s="730"/>
      <c r="NUR296" s="730"/>
      <c r="NUS296" s="730"/>
      <c r="NUT296" s="730"/>
      <c r="NUU296" s="730"/>
      <c r="NUV296" s="730"/>
      <c r="NUW296" s="730"/>
      <c r="NUX296" s="730"/>
      <c r="NUY296" s="730"/>
      <c r="NUZ296" s="730"/>
      <c r="NVA296" s="730"/>
      <c r="NVB296" s="730"/>
      <c r="NVC296" s="730"/>
      <c r="NVD296" s="730"/>
      <c r="NVE296" s="730"/>
      <c r="NVF296" s="730"/>
      <c r="NVG296" s="730"/>
      <c r="NVH296" s="730"/>
      <c r="NVI296" s="730"/>
      <c r="NVJ296" s="730"/>
      <c r="NVK296" s="730"/>
      <c r="NVL296" s="730"/>
      <c r="NVM296" s="730"/>
      <c r="NVN296" s="730"/>
      <c r="NVO296" s="730"/>
      <c r="NVP296" s="730"/>
      <c r="NVQ296" s="730"/>
      <c r="NVR296" s="730"/>
      <c r="NVS296" s="730"/>
      <c r="NVT296" s="730"/>
      <c r="NVU296" s="730"/>
      <c r="NVV296" s="730"/>
      <c r="NVW296" s="730"/>
      <c r="NVX296" s="730"/>
      <c r="NVY296" s="730"/>
      <c r="NVZ296" s="730"/>
      <c r="NWA296" s="730"/>
      <c r="NWB296" s="730"/>
      <c r="NWC296" s="730"/>
      <c r="NWD296" s="730"/>
      <c r="NWE296" s="730"/>
      <c r="NWF296" s="730"/>
      <c r="NWG296" s="730"/>
      <c r="NWH296" s="730"/>
      <c r="NWI296" s="730"/>
      <c r="NWJ296" s="730"/>
      <c r="NWK296" s="730"/>
      <c r="NWL296" s="730"/>
      <c r="NWM296" s="730"/>
      <c r="NWN296" s="730"/>
      <c r="NWO296" s="730"/>
      <c r="NWP296" s="730"/>
      <c r="NWQ296" s="730"/>
      <c r="NWR296" s="730"/>
      <c r="NWS296" s="730"/>
      <c r="NWT296" s="730"/>
      <c r="NWU296" s="730"/>
      <c r="NWV296" s="730"/>
      <c r="NWW296" s="730"/>
      <c r="NWX296" s="730"/>
      <c r="NWY296" s="730"/>
      <c r="NWZ296" s="730"/>
      <c r="NXA296" s="730"/>
      <c r="NXB296" s="730"/>
      <c r="NXC296" s="730"/>
      <c r="NXD296" s="730"/>
      <c r="NXE296" s="730"/>
      <c r="NXF296" s="730"/>
      <c r="NXG296" s="730"/>
      <c r="NXH296" s="730"/>
      <c r="NXI296" s="730"/>
      <c r="NXJ296" s="730"/>
      <c r="NXK296" s="730"/>
      <c r="NXL296" s="730"/>
      <c r="NXM296" s="730"/>
      <c r="NXN296" s="730"/>
      <c r="NXO296" s="730"/>
      <c r="NXP296" s="730"/>
      <c r="NXQ296" s="730"/>
      <c r="NXR296" s="730"/>
      <c r="NXS296" s="730"/>
      <c r="NXT296" s="730"/>
      <c r="NXU296" s="730"/>
      <c r="NXV296" s="730"/>
      <c r="NXW296" s="730"/>
      <c r="NXX296" s="730"/>
      <c r="NXY296" s="730"/>
      <c r="NXZ296" s="730"/>
      <c r="NYA296" s="730"/>
      <c r="NYB296" s="730"/>
      <c r="NYC296" s="730"/>
      <c r="NYD296" s="730"/>
      <c r="NYE296" s="730"/>
      <c r="NYF296" s="730"/>
      <c r="NYG296" s="730"/>
      <c r="NYH296" s="730"/>
      <c r="NYI296" s="730"/>
      <c r="NYJ296" s="730"/>
      <c r="NYK296" s="730"/>
      <c r="NYL296" s="730"/>
      <c r="NYM296" s="730"/>
      <c r="NYN296" s="730"/>
      <c r="NYO296" s="730"/>
      <c r="NYP296" s="730"/>
      <c r="NYQ296" s="730"/>
      <c r="NYR296" s="730"/>
      <c r="NYS296" s="730"/>
      <c r="NYT296" s="730"/>
      <c r="NYU296" s="730"/>
      <c r="NYV296" s="730"/>
      <c r="NYW296" s="730"/>
      <c r="NYX296" s="730"/>
      <c r="NYY296" s="730"/>
      <c r="NYZ296" s="730"/>
      <c r="NZA296" s="730"/>
      <c r="NZB296" s="730"/>
      <c r="NZC296" s="730"/>
      <c r="NZD296" s="730"/>
      <c r="NZE296" s="730"/>
      <c r="NZF296" s="730"/>
      <c r="NZG296" s="730"/>
      <c r="NZH296" s="730"/>
      <c r="NZI296" s="730"/>
      <c r="NZJ296" s="730"/>
      <c r="NZK296" s="730"/>
      <c r="NZL296" s="730"/>
      <c r="NZM296" s="730"/>
      <c r="NZN296" s="730"/>
      <c r="NZO296" s="730"/>
      <c r="NZP296" s="730"/>
      <c r="NZQ296" s="730"/>
      <c r="NZR296" s="730"/>
      <c r="NZS296" s="730"/>
      <c r="NZT296" s="730"/>
      <c r="NZU296" s="730"/>
      <c r="NZV296" s="730"/>
      <c r="NZW296" s="730"/>
      <c r="NZX296" s="730"/>
      <c r="NZY296" s="730"/>
      <c r="NZZ296" s="730"/>
      <c r="OAA296" s="730"/>
      <c r="OAB296" s="730"/>
      <c r="OAC296" s="730"/>
      <c r="OAD296" s="730"/>
      <c r="OAE296" s="730"/>
      <c r="OAF296" s="730"/>
      <c r="OAG296" s="730"/>
      <c r="OAH296" s="730"/>
      <c r="OAI296" s="730"/>
      <c r="OAJ296" s="730"/>
      <c r="OAK296" s="730"/>
      <c r="OAL296" s="730"/>
      <c r="OAM296" s="730"/>
      <c r="OAN296" s="730"/>
      <c r="OAO296" s="730"/>
      <c r="OAP296" s="730"/>
      <c r="OAQ296" s="730"/>
      <c r="OAR296" s="730"/>
      <c r="OAS296" s="730"/>
      <c r="OAT296" s="730"/>
      <c r="OAU296" s="730"/>
      <c r="OAV296" s="730"/>
      <c r="OAW296" s="730"/>
      <c r="OAX296" s="730"/>
      <c r="OAY296" s="730"/>
      <c r="OAZ296" s="730"/>
      <c r="OBA296" s="730"/>
      <c r="OBB296" s="730"/>
      <c r="OBC296" s="730"/>
      <c r="OBD296" s="730"/>
      <c r="OBE296" s="730"/>
      <c r="OBF296" s="730"/>
      <c r="OBG296" s="730"/>
      <c r="OBH296" s="730"/>
      <c r="OBI296" s="730"/>
      <c r="OBJ296" s="730"/>
      <c r="OBK296" s="730"/>
      <c r="OBL296" s="730"/>
      <c r="OBM296" s="730"/>
      <c r="OBN296" s="730"/>
      <c r="OBO296" s="730"/>
      <c r="OBP296" s="730"/>
      <c r="OBQ296" s="730"/>
      <c r="OBR296" s="730"/>
      <c r="OBS296" s="730"/>
      <c r="OBT296" s="730"/>
      <c r="OBU296" s="730"/>
      <c r="OBV296" s="730"/>
      <c r="OBW296" s="730"/>
      <c r="OBX296" s="730"/>
      <c r="OBY296" s="730"/>
      <c r="OBZ296" s="730"/>
      <c r="OCA296" s="730"/>
      <c r="OCB296" s="730"/>
      <c r="OCC296" s="730"/>
      <c r="OCD296" s="730"/>
      <c r="OCE296" s="730"/>
      <c r="OCF296" s="730"/>
      <c r="OCG296" s="730"/>
      <c r="OCH296" s="730"/>
      <c r="OCI296" s="730"/>
      <c r="OCJ296" s="730"/>
      <c r="OCK296" s="730"/>
      <c r="OCL296" s="730"/>
      <c r="OCM296" s="730"/>
      <c r="OCN296" s="730"/>
      <c r="OCO296" s="730"/>
      <c r="OCP296" s="730"/>
      <c r="OCQ296" s="730"/>
      <c r="OCR296" s="730"/>
      <c r="OCS296" s="730"/>
      <c r="OCT296" s="730"/>
      <c r="OCU296" s="730"/>
      <c r="OCV296" s="730"/>
      <c r="OCW296" s="730"/>
      <c r="OCX296" s="730"/>
      <c r="OCY296" s="730"/>
      <c r="OCZ296" s="730"/>
      <c r="ODA296" s="730"/>
      <c r="ODB296" s="730"/>
      <c r="ODC296" s="730"/>
      <c r="ODD296" s="730"/>
      <c r="ODE296" s="730"/>
      <c r="ODF296" s="730"/>
      <c r="ODG296" s="730"/>
      <c r="ODH296" s="730"/>
      <c r="ODI296" s="730"/>
      <c r="ODJ296" s="730"/>
      <c r="ODK296" s="730"/>
      <c r="ODL296" s="730"/>
      <c r="ODM296" s="730"/>
      <c r="ODN296" s="730"/>
      <c r="ODO296" s="730"/>
      <c r="ODP296" s="730"/>
      <c r="ODQ296" s="730"/>
      <c r="ODR296" s="730"/>
      <c r="ODS296" s="730"/>
      <c r="ODT296" s="730"/>
      <c r="ODU296" s="730"/>
      <c r="ODV296" s="730"/>
      <c r="ODW296" s="730"/>
      <c r="ODX296" s="730"/>
      <c r="ODY296" s="730"/>
      <c r="ODZ296" s="730"/>
      <c r="OEA296" s="730"/>
      <c r="OEB296" s="730"/>
      <c r="OEC296" s="730"/>
      <c r="OED296" s="730"/>
      <c r="OEE296" s="730"/>
      <c r="OEF296" s="730"/>
      <c r="OEG296" s="730"/>
      <c r="OEH296" s="730"/>
      <c r="OEI296" s="730"/>
      <c r="OEJ296" s="730"/>
      <c r="OEK296" s="730"/>
      <c r="OEL296" s="730"/>
      <c r="OEM296" s="730"/>
      <c r="OEN296" s="730"/>
      <c r="OEO296" s="730"/>
      <c r="OEP296" s="730"/>
      <c r="OEQ296" s="730"/>
      <c r="OER296" s="730"/>
      <c r="OES296" s="730"/>
      <c r="OET296" s="730"/>
      <c r="OEU296" s="730"/>
      <c r="OEV296" s="730"/>
      <c r="OEW296" s="730"/>
      <c r="OEX296" s="730"/>
      <c r="OEY296" s="730"/>
      <c r="OEZ296" s="730"/>
      <c r="OFA296" s="730"/>
      <c r="OFB296" s="730"/>
      <c r="OFC296" s="730"/>
      <c r="OFD296" s="730"/>
      <c r="OFE296" s="730"/>
      <c r="OFF296" s="730"/>
      <c r="OFG296" s="730"/>
      <c r="OFH296" s="730"/>
      <c r="OFI296" s="730"/>
      <c r="OFJ296" s="730"/>
      <c r="OFK296" s="730"/>
      <c r="OFL296" s="730"/>
      <c r="OFM296" s="730"/>
      <c r="OFN296" s="730"/>
      <c r="OFO296" s="730"/>
      <c r="OFP296" s="730"/>
      <c r="OFQ296" s="730"/>
      <c r="OFR296" s="730"/>
      <c r="OFS296" s="730"/>
      <c r="OFT296" s="730"/>
      <c r="OFU296" s="730"/>
      <c r="OFV296" s="730"/>
      <c r="OFW296" s="730"/>
      <c r="OFX296" s="730"/>
      <c r="OFY296" s="730"/>
      <c r="OFZ296" s="730"/>
      <c r="OGA296" s="730"/>
      <c r="OGB296" s="730"/>
      <c r="OGC296" s="730"/>
      <c r="OGD296" s="730"/>
      <c r="OGE296" s="730"/>
      <c r="OGF296" s="730"/>
      <c r="OGG296" s="730"/>
      <c r="OGH296" s="730"/>
      <c r="OGI296" s="730"/>
      <c r="OGJ296" s="730"/>
      <c r="OGK296" s="730"/>
      <c r="OGL296" s="730"/>
      <c r="OGM296" s="730"/>
      <c r="OGN296" s="730"/>
      <c r="OGO296" s="730"/>
      <c r="OGP296" s="730"/>
      <c r="OGQ296" s="730"/>
      <c r="OGR296" s="730"/>
      <c r="OGS296" s="730"/>
      <c r="OGT296" s="730"/>
      <c r="OGU296" s="730"/>
      <c r="OGV296" s="730"/>
      <c r="OGW296" s="730"/>
      <c r="OGX296" s="730"/>
      <c r="OGY296" s="730"/>
      <c r="OGZ296" s="730"/>
      <c r="OHA296" s="730"/>
      <c r="OHB296" s="730"/>
      <c r="OHC296" s="730"/>
      <c r="OHD296" s="730"/>
      <c r="OHE296" s="730"/>
      <c r="OHF296" s="730"/>
      <c r="OHG296" s="730"/>
      <c r="OHH296" s="730"/>
      <c r="OHI296" s="730"/>
      <c r="OHJ296" s="730"/>
      <c r="OHK296" s="730"/>
      <c r="OHL296" s="730"/>
      <c r="OHM296" s="730"/>
      <c r="OHN296" s="730"/>
      <c r="OHO296" s="730"/>
      <c r="OHP296" s="730"/>
      <c r="OHQ296" s="730"/>
      <c r="OHR296" s="730"/>
      <c r="OHS296" s="730"/>
      <c r="OHT296" s="730"/>
      <c r="OHU296" s="730"/>
      <c r="OHV296" s="730"/>
      <c r="OHW296" s="730"/>
      <c r="OHX296" s="730"/>
      <c r="OHY296" s="730"/>
      <c r="OHZ296" s="730"/>
      <c r="OIA296" s="730"/>
      <c r="OIB296" s="730"/>
      <c r="OIC296" s="730"/>
      <c r="OID296" s="730"/>
      <c r="OIE296" s="730"/>
      <c r="OIF296" s="730"/>
      <c r="OIG296" s="730"/>
      <c r="OIH296" s="730"/>
      <c r="OII296" s="730"/>
      <c r="OIJ296" s="730"/>
      <c r="OIK296" s="730"/>
      <c r="OIL296" s="730"/>
      <c r="OIM296" s="730"/>
      <c r="OIN296" s="730"/>
      <c r="OIO296" s="730"/>
      <c r="OIP296" s="730"/>
      <c r="OIQ296" s="730"/>
      <c r="OIR296" s="730"/>
      <c r="OIS296" s="730"/>
      <c r="OIT296" s="730"/>
      <c r="OIU296" s="730"/>
      <c r="OIV296" s="730"/>
      <c r="OIW296" s="730"/>
      <c r="OIX296" s="730"/>
      <c r="OIY296" s="730"/>
      <c r="OIZ296" s="730"/>
      <c r="OJA296" s="730"/>
      <c r="OJB296" s="730"/>
      <c r="OJC296" s="730"/>
      <c r="OJD296" s="730"/>
      <c r="OJE296" s="730"/>
      <c r="OJF296" s="730"/>
      <c r="OJG296" s="730"/>
      <c r="OJH296" s="730"/>
      <c r="OJI296" s="730"/>
      <c r="OJJ296" s="730"/>
      <c r="OJK296" s="730"/>
      <c r="OJL296" s="730"/>
      <c r="OJM296" s="730"/>
      <c r="OJN296" s="730"/>
      <c r="OJO296" s="730"/>
      <c r="OJP296" s="730"/>
      <c r="OJQ296" s="730"/>
      <c r="OJR296" s="730"/>
      <c r="OJS296" s="730"/>
      <c r="OJT296" s="730"/>
      <c r="OJU296" s="730"/>
      <c r="OJV296" s="730"/>
      <c r="OJW296" s="730"/>
      <c r="OJX296" s="730"/>
      <c r="OJY296" s="730"/>
      <c r="OJZ296" s="730"/>
      <c r="OKA296" s="730"/>
      <c r="OKB296" s="730"/>
      <c r="OKC296" s="730"/>
      <c r="OKD296" s="730"/>
      <c r="OKE296" s="730"/>
      <c r="OKF296" s="730"/>
      <c r="OKG296" s="730"/>
      <c r="OKH296" s="730"/>
      <c r="OKI296" s="730"/>
      <c r="OKJ296" s="730"/>
      <c r="OKK296" s="730"/>
      <c r="OKL296" s="730"/>
      <c r="OKM296" s="730"/>
      <c r="OKN296" s="730"/>
      <c r="OKO296" s="730"/>
      <c r="OKP296" s="730"/>
      <c r="OKQ296" s="730"/>
      <c r="OKR296" s="730"/>
      <c r="OKS296" s="730"/>
      <c r="OKT296" s="730"/>
      <c r="OKU296" s="730"/>
      <c r="OKV296" s="730"/>
      <c r="OKW296" s="730"/>
      <c r="OKX296" s="730"/>
      <c r="OKY296" s="730"/>
      <c r="OKZ296" s="730"/>
      <c r="OLA296" s="730"/>
      <c r="OLB296" s="730"/>
      <c r="OLC296" s="730"/>
      <c r="OLD296" s="730"/>
      <c r="OLE296" s="730"/>
      <c r="OLF296" s="730"/>
      <c r="OLG296" s="730"/>
      <c r="OLH296" s="730"/>
      <c r="OLI296" s="730"/>
      <c r="OLJ296" s="730"/>
      <c r="OLK296" s="730"/>
      <c r="OLL296" s="730"/>
      <c r="OLM296" s="730"/>
      <c r="OLN296" s="730"/>
      <c r="OLO296" s="730"/>
      <c r="OLP296" s="730"/>
      <c r="OLQ296" s="730"/>
      <c r="OLR296" s="730"/>
      <c r="OLS296" s="730"/>
      <c r="OLT296" s="730"/>
      <c r="OLU296" s="730"/>
      <c r="OLV296" s="730"/>
      <c r="OLW296" s="730"/>
      <c r="OLX296" s="730"/>
      <c r="OLY296" s="730"/>
      <c r="OLZ296" s="730"/>
      <c r="OMA296" s="730"/>
      <c r="OMB296" s="730"/>
      <c r="OMC296" s="730"/>
      <c r="OMD296" s="730"/>
      <c r="OME296" s="730"/>
      <c r="OMF296" s="730"/>
      <c r="OMG296" s="730"/>
      <c r="OMH296" s="730"/>
      <c r="OMI296" s="730"/>
      <c r="OMJ296" s="730"/>
      <c r="OMK296" s="730"/>
      <c r="OML296" s="730"/>
      <c r="OMM296" s="730"/>
      <c r="OMN296" s="730"/>
      <c r="OMO296" s="730"/>
      <c r="OMP296" s="730"/>
      <c r="OMQ296" s="730"/>
      <c r="OMR296" s="730"/>
      <c r="OMS296" s="730"/>
      <c r="OMT296" s="730"/>
      <c r="OMU296" s="730"/>
      <c r="OMV296" s="730"/>
      <c r="OMW296" s="730"/>
      <c r="OMX296" s="730"/>
      <c r="OMY296" s="730"/>
      <c r="OMZ296" s="730"/>
      <c r="ONA296" s="730"/>
      <c r="ONB296" s="730"/>
      <c r="ONC296" s="730"/>
      <c r="OND296" s="730"/>
      <c r="ONE296" s="730"/>
      <c r="ONF296" s="730"/>
      <c r="ONG296" s="730"/>
      <c r="ONH296" s="730"/>
      <c r="ONI296" s="730"/>
      <c r="ONJ296" s="730"/>
      <c r="ONK296" s="730"/>
      <c r="ONL296" s="730"/>
      <c r="ONM296" s="730"/>
      <c r="ONN296" s="730"/>
      <c r="ONO296" s="730"/>
      <c r="ONP296" s="730"/>
      <c r="ONQ296" s="730"/>
      <c r="ONR296" s="730"/>
      <c r="ONS296" s="730"/>
      <c r="ONT296" s="730"/>
      <c r="ONU296" s="730"/>
      <c r="ONV296" s="730"/>
      <c r="ONW296" s="730"/>
      <c r="ONX296" s="730"/>
      <c r="ONY296" s="730"/>
      <c r="ONZ296" s="730"/>
      <c r="OOA296" s="730"/>
      <c r="OOB296" s="730"/>
      <c r="OOC296" s="730"/>
      <c r="OOD296" s="730"/>
      <c r="OOE296" s="730"/>
      <c r="OOF296" s="730"/>
      <c r="OOG296" s="730"/>
      <c r="OOH296" s="730"/>
      <c r="OOI296" s="730"/>
      <c r="OOJ296" s="730"/>
      <c r="OOK296" s="730"/>
      <c r="OOL296" s="730"/>
      <c r="OOM296" s="730"/>
      <c r="OON296" s="730"/>
      <c r="OOO296" s="730"/>
      <c r="OOP296" s="730"/>
      <c r="OOQ296" s="730"/>
      <c r="OOR296" s="730"/>
      <c r="OOS296" s="730"/>
      <c r="OOT296" s="730"/>
      <c r="OOU296" s="730"/>
      <c r="OOV296" s="730"/>
      <c r="OOW296" s="730"/>
      <c r="OOX296" s="730"/>
      <c r="OOY296" s="730"/>
      <c r="OOZ296" s="730"/>
      <c r="OPA296" s="730"/>
      <c r="OPB296" s="730"/>
      <c r="OPC296" s="730"/>
      <c r="OPD296" s="730"/>
      <c r="OPE296" s="730"/>
      <c r="OPF296" s="730"/>
      <c r="OPG296" s="730"/>
      <c r="OPH296" s="730"/>
      <c r="OPI296" s="730"/>
      <c r="OPJ296" s="730"/>
      <c r="OPK296" s="730"/>
      <c r="OPL296" s="730"/>
      <c r="OPM296" s="730"/>
      <c r="OPN296" s="730"/>
      <c r="OPO296" s="730"/>
      <c r="OPP296" s="730"/>
      <c r="OPQ296" s="730"/>
      <c r="OPR296" s="730"/>
      <c r="OPS296" s="730"/>
      <c r="OPT296" s="730"/>
      <c r="OPU296" s="730"/>
      <c r="OPV296" s="730"/>
      <c r="OPW296" s="730"/>
      <c r="OPX296" s="730"/>
      <c r="OPY296" s="730"/>
      <c r="OPZ296" s="730"/>
      <c r="OQA296" s="730"/>
      <c r="OQB296" s="730"/>
      <c r="OQC296" s="730"/>
      <c r="OQD296" s="730"/>
      <c r="OQE296" s="730"/>
      <c r="OQF296" s="730"/>
      <c r="OQG296" s="730"/>
      <c r="OQH296" s="730"/>
      <c r="OQI296" s="730"/>
      <c r="OQJ296" s="730"/>
      <c r="OQK296" s="730"/>
      <c r="OQL296" s="730"/>
      <c r="OQM296" s="730"/>
      <c r="OQN296" s="730"/>
      <c r="OQO296" s="730"/>
      <c r="OQP296" s="730"/>
      <c r="OQQ296" s="730"/>
      <c r="OQR296" s="730"/>
      <c r="OQS296" s="730"/>
      <c r="OQT296" s="730"/>
      <c r="OQU296" s="730"/>
      <c r="OQV296" s="730"/>
      <c r="OQW296" s="730"/>
      <c r="OQX296" s="730"/>
      <c r="OQY296" s="730"/>
      <c r="OQZ296" s="730"/>
      <c r="ORA296" s="730"/>
      <c r="ORB296" s="730"/>
      <c r="ORC296" s="730"/>
      <c r="ORD296" s="730"/>
      <c r="ORE296" s="730"/>
      <c r="ORF296" s="730"/>
      <c r="ORG296" s="730"/>
      <c r="ORH296" s="730"/>
      <c r="ORI296" s="730"/>
      <c r="ORJ296" s="730"/>
      <c r="ORK296" s="730"/>
      <c r="ORL296" s="730"/>
      <c r="ORM296" s="730"/>
      <c r="ORN296" s="730"/>
      <c r="ORO296" s="730"/>
      <c r="ORP296" s="730"/>
      <c r="ORQ296" s="730"/>
      <c r="ORR296" s="730"/>
      <c r="ORS296" s="730"/>
      <c r="ORT296" s="730"/>
      <c r="ORU296" s="730"/>
      <c r="ORV296" s="730"/>
      <c r="ORW296" s="730"/>
      <c r="ORX296" s="730"/>
      <c r="ORY296" s="730"/>
      <c r="ORZ296" s="730"/>
      <c r="OSA296" s="730"/>
      <c r="OSB296" s="730"/>
      <c r="OSC296" s="730"/>
      <c r="OSD296" s="730"/>
      <c r="OSE296" s="730"/>
      <c r="OSF296" s="730"/>
      <c r="OSG296" s="730"/>
      <c r="OSH296" s="730"/>
      <c r="OSI296" s="730"/>
      <c r="OSJ296" s="730"/>
      <c r="OSK296" s="730"/>
      <c r="OSL296" s="730"/>
      <c r="OSM296" s="730"/>
      <c r="OSN296" s="730"/>
      <c r="OSO296" s="730"/>
      <c r="OSP296" s="730"/>
      <c r="OSQ296" s="730"/>
      <c r="OSR296" s="730"/>
      <c r="OSS296" s="730"/>
      <c r="OST296" s="730"/>
      <c r="OSU296" s="730"/>
      <c r="OSV296" s="730"/>
      <c r="OSW296" s="730"/>
      <c r="OSX296" s="730"/>
      <c r="OSY296" s="730"/>
      <c r="OSZ296" s="730"/>
      <c r="OTA296" s="730"/>
      <c r="OTB296" s="730"/>
      <c r="OTC296" s="730"/>
      <c r="OTD296" s="730"/>
      <c r="OTE296" s="730"/>
      <c r="OTF296" s="730"/>
      <c r="OTG296" s="730"/>
      <c r="OTH296" s="730"/>
      <c r="OTI296" s="730"/>
      <c r="OTJ296" s="730"/>
      <c r="OTK296" s="730"/>
      <c r="OTL296" s="730"/>
      <c r="OTM296" s="730"/>
      <c r="OTN296" s="730"/>
      <c r="OTO296" s="730"/>
      <c r="OTP296" s="730"/>
      <c r="OTQ296" s="730"/>
      <c r="OTR296" s="730"/>
      <c r="OTS296" s="730"/>
      <c r="OTT296" s="730"/>
      <c r="OTU296" s="730"/>
      <c r="OTV296" s="730"/>
      <c r="OTW296" s="730"/>
      <c r="OTX296" s="730"/>
      <c r="OTY296" s="730"/>
      <c r="OTZ296" s="730"/>
      <c r="OUA296" s="730"/>
      <c r="OUB296" s="730"/>
      <c r="OUC296" s="730"/>
      <c r="OUD296" s="730"/>
      <c r="OUE296" s="730"/>
      <c r="OUF296" s="730"/>
      <c r="OUG296" s="730"/>
      <c r="OUH296" s="730"/>
      <c r="OUI296" s="730"/>
      <c r="OUJ296" s="730"/>
      <c r="OUK296" s="730"/>
      <c r="OUL296" s="730"/>
      <c r="OUM296" s="730"/>
      <c r="OUN296" s="730"/>
      <c r="OUO296" s="730"/>
      <c r="OUP296" s="730"/>
      <c r="OUQ296" s="730"/>
      <c r="OUR296" s="730"/>
      <c r="OUS296" s="730"/>
      <c r="OUT296" s="730"/>
      <c r="OUU296" s="730"/>
      <c r="OUV296" s="730"/>
      <c r="OUW296" s="730"/>
      <c r="OUX296" s="730"/>
      <c r="OUY296" s="730"/>
      <c r="OUZ296" s="730"/>
      <c r="OVA296" s="730"/>
      <c r="OVB296" s="730"/>
      <c r="OVC296" s="730"/>
      <c r="OVD296" s="730"/>
      <c r="OVE296" s="730"/>
      <c r="OVF296" s="730"/>
      <c r="OVG296" s="730"/>
      <c r="OVH296" s="730"/>
      <c r="OVI296" s="730"/>
      <c r="OVJ296" s="730"/>
      <c r="OVK296" s="730"/>
      <c r="OVL296" s="730"/>
      <c r="OVM296" s="730"/>
      <c r="OVN296" s="730"/>
      <c r="OVO296" s="730"/>
      <c r="OVP296" s="730"/>
      <c r="OVQ296" s="730"/>
      <c r="OVR296" s="730"/>
      <c r="OVS296" s="730"/>
      <c r="OVT296" s="730"/>
      <c r="OVU296" s="730"/>
      <c r="OVV296" s="730"/>
      <c r="OVW296" s="730"/>
      <c r="OVX296" s="730"/>
      <c r="OVY296" s="730"/>
      <c r="OVZ296" s="730"/>
      <c r="OWA296" s="730"/>
      <c r="OWB296" s="730"/>
      <c r="OWC296" s="730"/>
      <c r="OWD296" s="730"/>
      <c r="OWE296" s="730"/>
      <c r="OWF296" s="730"/>
      <c r="OWG296" s="730"/>
      <c r="OWH296" s="730"/>
      <c r="OWI296" s="730"/>
      <c r="OWJ296" s="730"/>
      <c r="OWK296" s="730"/>
      <c r="OWL296" s="730"/>
      <c r="OWM296" s="730"/>
      <c r="OWN296" s="730"/>
      <c r="OWO296" s="730"/>
      <c r="OWP296" s="730"/>
      <c r="OWQ296" s="730"/>
      <c r="OWR296" s="730"/>
      <c r="OWS296" s="730"/>
      <c r="OWT296" s="730"/>
      <c r="OWU296" s="730"/>
      <c r="OWV296" s="730"/>
      <c r="OWW296" s="730"/>
      <c r="OWX296" s="730"/>
      <c r="OWY296" s="730"/>
      <c r="OWZ296" s="730"/>
      <c r="OXA296" s="730"/>
      <c r="OXB296" s="730"/>
      <c r="OXC296" s="730"/>
      <c r="OXD296" s="730"/>
      <c r="OXE296" s="730"/>
      <c r="OXF296" s="730"/>
      <c r="OXG296" s="730"/>
      <c r="OXH296" s="730"/>
      <c r="OXI296" s="730"/>
      <c r="OXJ296" s="730"/>
      <c r="OXK296" s="730"/>
      <c r="OXL296" s="730"/>
      <c r="OXM296" s="730"/>
      <c r="OXN296" s="730"/>
      <c r="OXO296" s="730"/>
      <c r="OXP296" s="730"/>
      <c r="OXQ296" s="730"/>
      <c r="OXR296" s="730"/>
      <c r="OXS296" s="730"/>
      <c r="OXT296" s="730"/>
      <c r="OXU296" s="730"/>
      <c r="OXV296" s="730"/>
      <c r="OXW296" s="730"/>
      <c r="OXX296" s="730"/>
      <c r="OXY296" s="730"/>
      <c r="OXZ296" s="730"/>
      <c r="OYA296" s="730"/>
      <c r="OYB296" s="730"/>
      <c r="OYC296" s="730"/>
      <c r="OYD296" s="730"/>
      <c r="OYE296" s="730"/>
      <c r="OYF296" s="730"/>
      <c r="OYG296" s="730"/>
      <c r="OYH296" s="730"/>
      <c r="OYI296" s="730"/>
      <c r="OYJ296" s="730"/>
      <c r="OYK296" s="730"/>
      <c r="OYL296" s="730"/>
      <c r="OYM296" s="730"/>
      <c r="OYN296" s="730"/>
      <c r="OYO296" s="730"/>
      <c r="OYP296" s="730"/>
      <c r="OYQ296" s="730"/>
      <c r="OYR296" s="730"/>
      <c r="OYS296" s="730"/>
      <c r="OYT296" s="730"/>
      <c r="OYU296" s="730"/>
      <c r="OYV296" s="730"/>
      <c r="OYW296" s="730"/>
      <c r="OYX296" s="730"/>
      <c r="OYY296" s="730"/>
      <c r="OYZ296" s="730"/>
      <c r="OZA296" s="730"/>
      <c r="OZB296" s="730"/>
      <c r="OZC296" s="730"/>
      <c r="OZD296" s="730"/>
      <c r="OZE296" s="730"/>
      <c r="OZF296" s="730"/>
      <c r="OZG296" s="730"/>
      <c r="OZH296" s="730"/>
      <c r="OZI296" s="730"/>
      <c r="OZJ296" s="730"/>
      <c r="OZK296" s="730"/>
      <c r="OZL296" s="730"/>
      <c r="OZM296" s="730"/>
      <c r="OZN296" s="730"/>
      <c r="OZO296" s="730"/>
      <c r="OZP296" s="730"/>
      <c r="OZQ296" s="730"/>
      <c r="OZR296" s="730"/>
      <c r="OZS296" s="730"/>
      <c r="OZT296" s="730"/>
      <c r="OZU296" s="730"/>
      <c r="OZV296" s="730"/>
      <c r="OZW296" s="730"/>
      <c r="OZX296" s="730"/>
      <c r="OZY296" s="730"/>
      <c r="OZZ296" s="730"/>
      <c r="PAA296" s="730"/>
      <c r="PAB296" s="730"/>
      <c r="PAC296" s="730"/>
      <c r="PAD296" s="730"/>
      <c r="PAE296" s="730"/>
      <c r="PAF296" s="730"/>
      <c r="PAG296" s="730"/>
      <c r="PAH296" s="730"/>
      <c r="PAI296" s="730"/>
      <c r="PAJ296" s="730"/>
      <c r="PAK296" s="730"/>
      <c r="PAL296" s="730"/>
      <c r="PAM296" s="730"/>
      <c r="PAN296" s="730"/>
      <c r="PAO296" s="730"/>
      <c r="PAP296" s="730"/>
      <c r="PAQ296" s="730"/>
      <c r="PAR296" s="730"/>
      <c r="PAS296" s="730"/>
      <c r="PAT296" s="730"/>
      <c r="PAU296" s="730"/>
      <c r="PAV296" s="730"/>
      <c r="PAW296" s="730"/>
      <c r="PAX296" s="730"/>
      <c r="PAY296" s="730"/>
      <c r="PAZ296" s="730"/>
      <c r="PBA296" s="730"/>
      <c r="PBB296" s="730"/>
      <c r="PBC296" s="730"/>
      <c r="PBD296" s="730"/>
      <c r="PBE296" s="730"/>
      <c r="PBF296" s="730"/>
      <c r="PBG296" s="730"/>
      <c r="PBH296" s="730"/>
      <c r="PBI296" s="730"/>
      <c r="PBJ296" s="730"/>
      <c r="PBK296" s="730"/>
      <c r="PBL296" s="730"/>
      <c r="PBM296" s="730"/>
      <c r="PBN296" s="730"/>
      <c r="PBO296" s="730"/>
      <c r="PBP296" s="730"/>
      <c r="PBQ296" s="730"/>
      <c r="PBR296" s="730"/>
      <c r="PBS296" s="730"/>
      <c r="PBT296" s="730"/>
      <c r="PBU296" s="730"/>
      <c r="PBV296" s="730"/>
      <c r="PBW296" s="730"/>
      <c r="PBX296" s="730"/>
      <c r="PBY296" s="730"/>
      <c r="PBZ296" s="730"/>
      <c r="PCA296" s="730"/>
      <c r="PCB296" s="730"/>
      <c r="PCC296" s="730"/>
      <c r="PCD296" s="730"/>
      <c r="PCE296" s="730"/>
      <c r="PCF296" s="730"/>
      <c r="PCG296" s="730"/>
      <c r="PCH296" s="730"/>
      <c r="PCI296" s="730"/>
      <c r="PCJ296" s="730"/>
      <c r="PCK296" s="730"/>
      <c r="PCL296" s="730"/>
      <c r="PCM296" s="730"/>
      <c r="PCN296" s="730"/>
      <c r="PCO296" s="730"/>
      <c r="PCP296" s="730"/>
      <c r="PCQ296" s="730"/>
      <c r="PCR296" s="730"/>
      <c r="PCS296" s="730"/>
      <c r="PCT296" s="730"/>
      <c r="PCU296" s="730"/>
      <c r="PCV296" s="730"/>
      <c r="PCW296" s="730"/>
      <c r="PCX296" s="730"/>
      <c r="PCY296" s="730"/>
      <c r="PCZ296" s="730"/>
      <c r="PDA296" s="730"/>
      <c r="PDB296" s="730"/>
      <c r="PDC296" s="730"/>
      <c r="PDD296" s="730"/>
      <c r="PDE296" s="730"/>
      <c r="PDF296" s="730"/>
      <c r="PDG296" s="730"/>
      <c r="PDH296" s="730"/>
      <c r="PDI296" s="730"/>
      <c r="PDJ296" s="730"/>
      <c r="PDK296" s="730"/>
      <c r="PDL296" s="730"/>
      <c r="PDM296" s="730"/>
      <c r="PDN296" s="730"/>
      <c r="PDO296" s="730"/>
      <c r="PDP296" s="730"/>
      <c r="PDQ296" s="730"/>
      <c r="PDR296" s="730"/>
      <c r="PDS296" s="730"/>
      <c r="PDT296" s="730"/>
      <c r="PDU296" s="730"/>
      <c r="PDV296" s="730"/>
      <c r="PDW296" s="730"/>
      <c r="PDX296" s="730"/>
      <c r="PDY296" s="730"/>
      <c r="PDZ296" s="730"/>
      <c r="PEA296" s="730"/>
      <c r="PEB296" s="730"/>
      <c r="PEC296" s="730"/>
      <c r="PED296" s="730"/>
      <c r="PEE296" s="730"/>
      <c r="PEF296" s="730"/>
      <c r="PEG296" s="730"/>
      <c r="PEH296" s="730"/>
      <c r="PEI296" s="730"/>
      <c r="PEJ296" s="730"/>
      <c r="PEK296" s="730"/>
      <c r="PEL296" s="730"/>
      <c r="PEM296" s="730"/>
      <c r="PEN296" s="730"/>
      <c r="PEO296" s="730"/>
      <c r="PEP296" s="730"/>
      <c r="PEQ296" s="730"/>
      <c r="PER296" s="730"/>
      <c r="PES296" s="730"/>
      <c r="PET296" s="730"/>
      <c r="PEU296" s="730"/>
      <c r="PEV296" s="730"/>
      <c r="PEW296" s="730"/>
      <c r="PEX296" s="730"/>
      <c r="PEY296" s="730"/>
      <c r="PEZ296" s="730"/>
      <c r="PFA296" s="730"/>
      <c r="PFB296" s="730"/>
      <c r="PFC296" s="730"/>
      <c r="PFD296" s="730"/>
      <c r="PFE296" s="730"/>
      <c r="PFF296" s="730"/>
      <c r="PFG296" s="730"/>
      <c r="PFH296" s="730"/>
      <c r="PFI296" s="730"/>
      <c r="PFJ296" s="730"/>
      <c r="PFK296" s="730"/>
      <c r="PFL296" s="730"/>
      <c r="PFM296" s="730"/>
      <c r="PFN296" s="730"/>
      <c r="PFO296" s="730"/>
      <c r="PFP296" s="730"/>
      <c r="PFQ296" s="730"/>
      <c r="PFR296" s="730"/>
      <c r="PFS296" s="730"/>
      <c r="PFT296" s="730"/>
      <c r="PFU296" s="730"/>
      <c r="PFV296" s="730"/>
      <c r="PFW296" s="730"/>
      <c r="PFX296" s="730"/>
      <c r="PFY296" s="730"/>
      <c r="PFZ296" s="730"/>
      <c r="PGA296" s="730"/>
      <c r="PGB296" s="730"/>
      <c r="PGC296" s="730"/>
      <c r="PGD296" s="730"/>
      <c r="PGE296" s="730"/>
      <c r="PGF296" s="730"/>
      <c r="PGG296" s="730"/>
      <c r="PGH296" s="730"/>
      <c r="PGI296" s="730"/>
      <c r="PGJ296" s="730"/>
      <c r="PGK296" s="730"/>
      <c r="PGL296" s="730"/>
      <c r="PGM296" s="730"/>
      <c r="PGN296" s="730"/>
      <c r="PGO296" s="730"/>
      <c r="PGP296" s="730"/>
      <c r="PGQ296" s="730"/>
      <c r="PGR296" s="730"/>
      <c r="PGS296" s="730"/>
      <c r="PGT296" s="730"/>
      <c r="PGU296" s="730"/>
      <c r="PGV296" s="730"/>
      <c r="PGW296" s="730"/>
      <c r="PGX296" s="730"/>
      <c r="PGY296" s="730"/>
      <c r="PGZ296" s="730"/>
      <c r="PHA296" s="730"/>
      <c r="PHB296" s="730"/>
      <c r="PHC296" s="730"/>
      <c r="PHD296" s="730"/>
      <c r="PHE296" s="730"/>
      <c r="PHF296" s="730"/>
      <c r="PHG296" s="730"/>
      <c r="PHH296" s="730"/>
      <c r="PHI296" s="730"/>
      <c r="PHJ296" s="730"/>
      <c r="PHK296" s="730"/>
      <c r="PHL296" s="730"/>
      <c r="PHM296" s="730"/>
      <c r="PHN296" s="730"/>
      <c r="PHO296" s="730"/>
      <c r="PHP296" s="730"/>
      <c r="PHQ296" s="730"/>
      <c r="PHR296" s="730"/>
      <c r="PHS296" s="730"/>
      <c r="PHT296" s="730"/>
      <c r="PHU296" s="730"/>
      <c r="PHV296" s="730"/>
      <c r="PHW296" s="730"/>
      <c r="PHX296" s="730"/>
      <c r="PHY296" s="730"/>
      <c r="PHZ296" s="730"/>
      <c r="PIA296" s="730"/>
      <c r="PIB296" s="730"/>
      <c r="PIC296" s="730"/>
      <c r="PID296" s="730"/>
      <c r="PIE296" s="730"/>
      <c r="PIF296" s="730"/>
      <c r="PIG296" s="730"/>
      <c r="PIH296" s="730"/>
      <c r="PII296" s="730"/>
      <c r="PIJ296" s="730"/>
      <c r="PIK296" s="730"/>
      <c r="PIL296" s="730"/>
      <c r="PIM296" s="730"/>
      <c r="PIN296" s="730"/>
      <c r="PIO296" s="730"/>
      <c r="PIP296" s="730"/>
      <c r="PIQ296" s="730"/>
      <c r="PIR296" s="730"/>
      <c r="PIS296" s="730"/>
      <c r="PIT296" s="730"/>
      <c r="PIU296" s="730"/>
      <c r="PIV296" s="730"/>
      <c r="PIW296" s="730"/>
      <c r="PIX296" s="730"/>
      <c r="PIY296" s="730"/>
      <c r="PIZ296" s="730"/>
      <c r="PJA296" s="730"/>
      <c r="PJB296" s="730"/>
      <c r="PJC296" s="730"/>
      <c r="PJD296" s="730"/>
      <c r="PJE296" s="730"/>
      <c r="PJF296" s="730"/>
      <c r="PJG296" s="730"/>
      <c r="PJH296" s="730"/>
      <c r="PJI296" s="730"/>
      <c r="PJJ296" s="730"/>
      <c r="PJK296" s="730"/>
      <c r="PJL296" s="730"/>
      <c r="PJM296" s="730"/>
      <c r="PJN296" s="730"/>
      <c r="PJO296" s="730"/>
      <c r="PJP296" s="730"/>
      <c r="PJQ296" s="730"/>
      <c r="PJR296" s="730"/>
      <c r="PJS296" s="730"/>
      <c r="PJT296" s="730"/>
      <c r="PJU296" s="730"/>
      <c r="PJV296" s="730"/>
      <c r="PJW296" s="730"/>
      <c r="PJX296" s="730"/>
      <c r="PJY296" s="730"/>
      <c r="PJZ296" s="730"/>
      <c r="PKA296" s="730"/>
      <c r="PKB296" s="730"/>
      <c r="PKC296" s="730"/>
      <c r="PKD296" s="730"/>
      <c r="PKE296" s="730"/>
      <c r="PKF296" s="730"/>
      <c r="PKG296" s="730"/>
      <c r="PKH296" s="730"/>
      <c r="PKI296" s="730"/>
      <c r="PKJ296" s="730"/>
      <c r="PKK296" s="730"/>
      <c r="PKL296" s="730"/>
      <c r="PKM296" s="730"/>
      <c r="PKN296" s="730"/>
      <c r="PKO296" s="730"/>
      <c r="PKP296" s="730"/>
      <c r="PKQ296" s="730"/>
      <c r="PKR296" s="730"/>
      <c r="PKS296" s="730"/>
      <c r="PKT296" s="730"/>
      <c r="PKU296" s="730"/>
      <c r="PKV296" s="730"/>
      <c r="PKW296" s="730"/>
      <c r="PKX296" s="730"/>
      <c r="PKY296" s="730"/>
      <c r="PKZ296" s="730"/>
      <c r="PLA296" s="730"/>
      <c r="PLB296" s="730"/>
      <c r="PLC296" s="730"/>
      <c r="PLD296" s="730"/>
      <c r="PLE296" s="730"/>
      <c r="PLF296" s="730"/>
      <c r="PLG296" s="730"/>
      <c r="PLH296" s="730"/>
      <c r="PLI296" s="730"/>
      <c r="PLJ296" s="730"/>
      <c r="PLK296" s="730"/>
      <c r="PLL296" s="730"/>
      <c r="PLM296" s="730"/>
      <c r="PLN296" s="730"/>
      <c r="PLO296" s="730"/>
      <c r="PLP296" s="730"/>
      <c r="PLQ296" s="730"/>
      <c r="PLR296" s="730"/>
      <c r="PLS296" s="730"/>
      <c r="PLT296" s="730"/>
      <c r="PLU296" s="730"/>
      <c r="PLV296" s="730"/>
      <c r="PLW296" s="730"/>
      <c r="PLX296" s="730"/>
      <c r="PLY296" s="730"/>
      <c r="PLZ296" s="730"/>
      <c r="PMA296" s="730"/>
      <c r="PMB296" s="730"/>
      <c r="PMC296" s="730"/>
      <c r="PMD296" s="730"/>
      <c r="PME296" s="730"/>
      <c r="PMF296" s="730"/>
      <c r="PMG296" s="730"/>
      <c r="PMH296" s="730"/>
      <c r="PMI296" s="730"/>
      <c r="PMJ296" s="730"/>
      <c r="PMK296" s="730"/>
      <c r="PML296" s="730"/>
      <c r="PMM296" s="730"/>
      <c r="PMN296" s="730"/>
      <c r="PMO296" s="730"/>
      <c r="PMP296" s="730"/>
      <c r="PMQ296" s="730"/>
      <c r="PMR296" s="730"/>
      <c r="PMS296" s="730"/>
      <c r="PMT296" s="730"/>
      <c r="PMU296" s="730"/>
      <c r="PMV296" s="730"/>
      <c r="PMW296" s="730"/>
      <c r="PMX296" s="730"/>
      <c r="PMY296" s="730"/>
      <c r="PMZ296" s="730"/>
      <c r="PNA296" s="730"/>
      <c r="PNB296" s="730"/>
      <c r="PNC296" s="730"/>
      <c r="PND296" s="730"/>
      <c r="PNE296" s="730"/>
      <c r="PNF296" s="730"/>
      <c r="PNG296" s="730"/>
      <c r="PNH296" s="730"/>
      <c r="PNI296" s="730"/>
      <c r="PNJ296" s="730"/>
      <c r="PNK296" s="730"/>
      <c r="PNL296" s="730"/>
      <c r="PNM296" s="730"/>
      <c r="PNN296" s="730"/>
      <c r="PNO296" s="730"/>
      <c r="PNP296" s="730"/>
      <c r="PNQ296" s="730"/>
      <c r="PNR296" s="730"/>
      <c r="PNS296" s="730"/>
      <c r="PNT296" s="730"/>
      <c r="PNU296" s="730"/>
      <c r="PNV296" s="730"/>
      <c r="PNW296" s="730"/>
      <c r="PNX296" s="730"/>
      <c r="PNY296" s="730"/>
      <c r="PNZ296" s="730"/>
      <c r="POA296" s="730"/>
      <c r="POB296" s="730"/>
      <c r="POC296" s="730"/>
      <c r="POD296" s="730"/>
      <c r="POE296" s="730"/>
      <c r="POF296" s="730"/>
      <c r="POG296" s="730"/>
      <c r="POH296" s="730"/>
      <c r="POI296" s="730"/>
      <c r="POJ296" s="730"/>
      <c r="POK296" s="730"/>
      <c r="POL296" s="730"/>
      <c r="POM296" s="730"/>
      <c r="PON296" s="730"/>
      <c r="POO296" s="730"/>
      <c r="POP296" s="730"/>
      <c r="POQ296" s="730"/>
      <c r="POR296" s="730"/>
      <c r="POS296" s="730"/>
      <c r="POT296" s="730"/>
      <c r="POU296" s="730"/>
      <c r="POV296" s="730"/>
      <c r="POW296" s="730"/>
      <c r="POX296" s="730"/>
      <c r="POY296" s="730"/>
      <c r="POZ296" s="730"/>
      <c r="PPA296" s="730"/>
      <c r="PPB296" s="730"/>
      <c r="PPC296" s="730"/>
      <c r="PPD296" s="730"/>
      <c r="PPE296" s="730"/>
      <c r="PPF296" s="730"/>
      <c r="PPG296" s="730"/>
      <c r="PPH296" s="730"/>
      <c r="PPI296" s="730"/>
      <c r="PPJ296" s="730"/>
      <c r="PPK296" s="730"/>
      <c r="PPL296" s="730"/>
      <c r="PPM296" s="730"/>
      <c r="PPN296" s="730"/>
      <c r="PPO296" s="730"/>
      <c r="PPP296" s="730"/>
      <c r="PPQ296" s="730"/>
      <c r="PPR296" s="730"/>
      <c r="PPS296" s="730"/>
      <c r="PPT296" s="730"/>
      <c r="PPU296" s="730"/>
      <c r="PPV296" s="730"/>
      <c r="PPW296" s="730"/>
      <c r="PPX296" s="730"/>
      <c r="PPY296" s="730"/>
      <c r="PPZ296" s="730"/>
      <c r="PQA296" s="730"/>
      <c r="PQB296" s="730"/>
      <c r="PQC296" s="730"/>
      <c r="PQD296" s="730"/>
      <c r="PQE296" s="730"/>
      <c r="PQF296" s="730"/>
      <c r="PQG296" s="730"/>
      <c r="PQH296" s="730"/>
      <c r="PQI296" s="730"/>
      <c r="PQJ296" s="730"/>
      <c r="PQK296" s="730"/>
      <c r="PQL296" s="730"/>
      <c r="PQM296" s="730"/>
      <c r="PQN296" s="730"/>
      <c r="PQO296" s="730"/>
      <c r="PQP296" s="730"/>
      <c r="PQQ296" s="730"/>
      <c r="PQR296" s="730"/>
      <c r="PQS296" s="730"/>
      <c r="PQT296" s="730"/>
      <c r="PQU296" s="730"/>
      <c r="PQV296" s="730"/>
      <c r="PQW296" s="730"/>
      <c r="PQX296" s="730"/>
      <c r="PQY296" s="730"/>
      <c r="PQZ296" s="730"/>
      <c r="PRA296" s="730"/>
      <c r="PRB296" s="730"/>
      <c r="PRC296" s="730"/>
      <c r="PRD296" s="730"/>
      <c r="PRE296" s="730"/>
      <c r="PRF296" s="730"/>
      <c r="PRG296" s="730"/>
      <c r="PRH296" s="730"/>
      <c r="PRI296" s="730"/>
      <c r="PRJ296" s="730"/>
      <c r="PRK296" s="730"/>
      <c r="PRL296" s="730"/>
      <c r="PRM296" s="730"/>
      <c r="PRN296" s="730"/>
      <c r="PRO296" s="730"/>
      <c r="PRP296" s="730"/>
      <c r="PRQ296" s="730"/>
      <c r="PRR296" s="730"/>
      <c r="PRS296" s="730"/>
      <c r="PRT296" s="730"/>
      <c r="PRU296" s="730"/>
      <c r="PRV296" s="730"/>
      <c r="PRW296" s="730"/>
      <c r="PRX296" s="730"/>
      <c r="PRY296" s="730"/>
      <c r="PRZ296" s="730"/>
      <c r="PSA296" s="730"/>
      <c r="PSB296" s="730"/>
      <c r="PSC296" s="730"/>
      <c r="PSD296" s="730"/>
      <c r="PSE296" s="730"/>
      <c r="PSF296" s="730"/>
      <c r="PSG296" s="730"/>
      <c r="PSH296" s="730"/>
      <c r="PSI296" s="730"/>
      <c r="PSJ296" s="730"/>
      <c r="PSK296" s="730"/>
      <c r="PSL296" s="730"/>
      <c r="PSM296" s="730"/>
      <c r="PSN296" s="730"/>
      <c r="PSO296" s="730"/>
      <c r="PSP296" s="730"/>
      <c r="PSQ296" s="730"/>
      <c r="PSR296" s="730"/>
      <c r="PSS296" s="730"/>
      <c r="PST296" s="730"/>
      <c r="PSU296" s="730"/>
      <c r="PSV296" s="730"/>
      <c r="PSW296" s="730"/>
      <c r="PSX296" s="730"/>
      <c r="PSY296" s="730"/>
      <c r="PSZ296" s="730"/>
      <c r="PTA296" s="730"/>
      <c r="PTB296" s="730"/>
      <c r="PTC296" s="730"/>
      <c r="PTD296" s="730"/>
      <c r="PTE296" s="730"/>
      <c r="PTF296" s="730"/>
      <c r="PTG296" s="730"/>
      <c r="PTH296" s="730"/>
      <c r="PTI296" s="730"/>
      <c r="PTJ296" s="730"/>
      <c r="PTK296" s="730"/>
      <c r="PTL296" s="730"/>
      <c r="PTM296" s="730"/>
      <c r="PTN296" s="730"/>
      <c r="PTO296" s="730"/>
      <c r="PTP296" s="730"/>
      <c r="PTQ296" s="730"/>
      <c r="PTR296" s="730"/>
      <c r="PTS296" s="730"/>
      <c r="PTT296" s="730"/>
      <c r="PTU296" s="730"/>
      <c r="PTV296" s="730"/>
      <c r="PTW296" s="730"/>
      <c r="PTX296" s="730"/>
      <c r="PTY296" s="730"/>
      <c r="PTZ296" s="730"/>
      <c r="PUA296" s="730"/>
      <c r="PUB296" s="730"/>
      <c r="PUC296" s="730"/>
      <c r="PUD296" s="730"/>
      <c r="PUE296" s="730"/>
      <c r="PUF296" s="730"/>
      <c r="PUG296" s="730"/>
      <c r="PUH296" s="730"/>
      <c r="PUI296" s="730"/>
      <c r="PUJ296" s="730"/>
      <c r="PUK296" s="730"/>
      <c r="PUL296" s="730"/>
      <c r="PUM296" s="730"/>
      <c r="PUN296" s="730"/>
      <c r="PUO296" s="730"/>
      <c r="PUP296" s="730"/>
      <c r="PUQ296" s="730"/>
      <c r="PUR296" s="730"/>
      <c r="PUS296" s="730"/>
      <c r="PUT296" s="730"/>
      <c r="PUU296" s="730"/>
      <c r="PUV296" s="730"/>
      <c r="PUW296" s="730"/>
      <c r="PUX296" s="730"/>
      <c r="PUY296" s="730"/>
      <c r="PUZ296" s="730"/>
      <c r="PVA296" s="730"/>
      <c r="PVB296" s="730"/>
      <c r="PVC296" s="730"/>
      <c r="PVD296" s="730"/>
      <c r="PVE296" s="730"/>
      <c r="PVF296" s="730"/>
      <c r="PVG296" s="730"/>
      <c r="PVH296" s="730"/>
      <c r="PVI296" s="730"/>
      <c r="PVJ296" s="730"/>
      <c r="PVK296" s="730"/>
      <c r="PVL296" s="730"/>
      <c r="PVM296" s="730"/>
      <c r="PVN296" s="730"/>
      <c r="PVO296" s="730"/>
      <c r="PVP296" s="730"/>
      <c r="PVQ296" s="730"/>
      <c r="PVR296" s="730"/>
      <c r="PVS296" s="730"/>
      <c r="PVT296" s="730"/>
      <c r="PVU296" s="730"/>
      <c r="PVV296" s="730"/>
      <c r="PVW296" s="730"/>
      <c r="PVX296" s="730"/>
      <c r="PVY296" s="730"/>
      <c r="PVZ296" s="730"/>
      <c r="PWA296" s="730"/>
      <c r="PWB296" s="730"/>
      <c r="PWC296" s="730"/>
      <c r="PWD296" s="730"/>
      <c r="PWE296" s="730"/>
      <c r="PWF296" s="730"/>
      <c r="PWG296" s="730"/>
      <c r="PWH296" s="730"/>
      <c r="PWI296" s="730"/>
      <c r="PWJ296" s="730"/>
      <c r="PWK296" s="730"/>
      <c r="PWL296" s="730"/>
      <c r="PWM296" s="730"/>
      <c r="PWN296" s="730"/>
      <c r="PWO296" s="730"/>
      <c r="PWP296" s="730"/>
      <c r="PWQ296" s="730"/>
      <c r="PWR296" s="730"/>
      <c r="PWS296" s="730"/>
      <c r="PWT296" s="730"/>
      <c r="PWU296" s="730"/>
      <c r="PWV296" s="730"/>
      <c r="PWW296" s="730"/>
      <c r="PWX296" s="730"/>
      <c r="PWY296" s="730"/>
      <c r="PWZ296" s="730"/>
      <c r="PXA296" s="730"/>
      <c r="PXB296" s="730"/>
      <c r="PXC296" s="730"/>
      <c r="PXD296" s="730"/>
      <c r="PXE296" s="730"/>
      <c r="PXF296" s="730"/>
      <c r="PXG296" s="730"/>
      <c r="PXH296" s="730"/>
      <c r="PXI296" s="730"/>
      <c r="PXJ296" s="730"/>
      <c r="PXK296" s="730"/>
      <c r="PXL296" s="730"/>
      <c r="PXM296" s="730"/>
      <c r="PXN296" s="730"/>
      <c r="PXO296" s="730"/>
      <c r="PXP296" s="730"/>
      <c r="PXQ296" s="730"/>
      <c r="PXR296" s="730"/>
      <c r="PXS296" s="730"/>
      <c r="PXT296" s="730"/>
      <c r="PXU296" s="730"/>
      <c r="PXV296" s="730"/>
      <c r="PXW296" s="730"/>
      <c r="PXX296" s="730"/>
      <c r="PXY296" s="730"/>
      <c r="PXZ296" s="730"/>
      <c r="PYA296" s="730"/>
      <c r="PYB296" s="730"/>
      <c r="PYC296" s="730"/>
      <c r="PYD296" s="730"/>
      <c r="PYE296" s="730"/>
      <c r="PYF296" s="730"/>
      <c r="PYG296" s="730"/>
      <c r="PYH296" s="730"/>
      <c r="PYI296" s="730"/>
      <c r="PYJ296" s="730"/>
      <c r="PYK296" s="730"/>
      <c r="PYL296" s="730"/>
      <c r="PYM296" s="730"/>
      <c r="PYN296" s="730"/>
      <c r="PYO296" s="730"/>
      <c r="PYP296" s="730"/>
      <c r="PYQ296" s="730"/>
      <c r="PYR296" s="730"/>
      <c r="PYS296" s="730"/>
      <c r="PYT296" s="730"/>
      <c r="PYU296" s="730"/>
      <c r="PYV296" s="730"/>
      <c r="PYW296" s="730"/>
      <c r="PYX296" s="730"/>
      <c r="PYY296" s="730"/>
      <c r="PYZ296" s="730"/>
      <c r="PZA296" s="730"/>
      <c r="PZB296" s="730"/>
      <c r="PZC296" s="730"/>
      <c r="PZD296" s="730"/>
      <c r="PZE296" s="730"/>
      <c r="PZF296" s="730"/>
      <c r="PZG296" s="730"/>
      <c r="PZH296" s="730"/>
      <c r="PZI296" s="730"/>
      <c r="PZJ296" s="730"/>
      <c r="PZK296" s="730"/>
      <c r="PZL296" s="730"/>
      <c r="PZM296" s="730"/>
      <c r="PZN296" s="730"/>
      <c r="PZO296" s="730"/>
      <c r="PZP296" s="730"/>
      <c r="PZQ296" s="730"/>
      <c r="PZR296" s="730"/>
      <c r="PZS296" s="730"/>
      <c r="PZT296" s="730"/>
      <c r="PZU296" s="730"/>
      <c r="PZV296" s="730"/>
      <c r="PZW296" s="730"/>
      <c r="PZX296" s="730"/>
      <c r="PZY296" s="730"/>
      <c r="PZZ296" s="730"/>
      <c r="QAA296" s="730"/>
      <c r="QAB296" s="730"/>
      <c r="QAC296" s="730"/>
      <c r="QAD296" s="730"/>
      <c r="QAE296" s="730"/>
      <c r="QAF296" s="730"/>
      <c r="QAG296" s="730"/>
      <c r="QAH296" s="730"/>
      <c r="QAI296" s="730"/>
      <c r="QAJ296" s="730"/>
      <c r="QAK296" s="730"/>
      <c r="QAL296" s="730"/>
      <c r="QAM296" s="730"/>
      <c r="QAN296" s="730"/>
      <c r="QAO296" s="730"/>
      <c r="QAP296" s="730"/>
      <c r="QAQ296" s="730"/>
      <c r="QAR296" s="730"/>
      <c r="QAS296" s="730"/>
      <c r="QAT296" s="730"/>
      <c r="QAU296" s="730"/>
      <c r="QAV296" s="730"/>
      <c r="QAW296" s="730"/>
      <c r="QAX296" s="730"/>
      <c r="QAY296" s="730"/>
      <c r="QAZ296" s="730"/>
      <c r="QBA296" s="730"/>
      <c r="QBB296" s="730"/>
      <c r="QBC296" s="730"/>
      <c r="QBD296" s="730"/>
      <c r="QBE296" s="730"/>
      <c r="QBF296" s="730"/>
      <c r="QBG296" s="730"/>
      <c r="QBH296" s="730"/>
      <c r="QBI296" s="730"/>
      <c r="QBJ296" s="730"/>
      <c r="QBK296" s="730"/>
      <c r="QBL296" s="730"/>
      <c r="QBM296" s="730"/>
      <c r="QBN296" s="730"/>
      <c r="QBO296" s="730"/>
      <c r="QBP296" s="730"/>
      <c r="QBQ296" s="730"/>
      <c r="QBR296" s="730"/>
      <c r="QBS296" s="730"/>
      <c r="QBT296" s="730"/>
      <c r="QBU296" s="730"/>
      <c r="QBV296" s="730"/>
      <c r="QBW296" s="730"/>
      <c r="QBX296" s="730"/>
      <c r="QBY296" s="730"/>
      <c r="QBZ296" s="730"/>
      <c r="QCA296" s="730"/>
      <c r="QCB296" s="730"/>
      <c r="QCC296" s="730"/>
      <c r="QCD296" s="730"/>
      <c r="QCE296" s="730"/>
      <c r="QCF296" s="730"/>
      <c r="QCG296" s="730"/>
      <c r="QCH296" s="730"/>
      <c r="QCI296" s="730"/>
      <c r="QCJ296" s="730"/>
      <c r="QCK296" s="730"/>
      <c r="QCL296" s="730"/>
      <c r="QCM296" s="730"/>
      <c r="QCN296" s="730"/>
      <c r="QCO296" s="730"/>
      <c r="QCP296" s="730"/>
      <c r="QCQ296" s="730"/>
      <c r="QCR296" s="730"/>
      <c r="QCS296" s="730"/>
      <c r="QCT296" s="730"/>
      <c r="QCU296" s="730"/>
      <c r="QCV296" s="730"/>
      <c r="QCW296" s="730"/>
      <c r="QCX296" s="730"/>
      <c r="QCY296" s="730"/>
      <c r="QCZ296" s="730"/>
      <c r="QDA296" s="730"/>
      <c r="QDB296" s="730"/>
      <c r="QDC296" s="730"/>
      <c r="QDD296" s="730"/>
      <c r="QDE296" s="730"/>
      <c r="QDF296" s="730"/>
      <c r="QDG296" s="730"/>
      <c r="QDH296" s="730"/>
      <c r="QDI296" s="730"/>
      <c r="QDJ296" s="730"/>
      <c r="QDK296" s="730"/>
      <c r="QDL296" s="730"/>
      <c r="QDM296" s="730"/>
      <c r="QDN296" s="730"/>
      <c r="QDO296" s="730"/>
      <c r="QDP296" s="730"/>
      <c r="QDQ296" s="730"/>
      <c r="QDR296" s="730"/>
      <c r="QDS296" s="730"/>
      <c r="QDT296" s="730"/>
      <c r="QDU296" s="730"/>
      <c r="QDV296" s="730"/>
      <c r="QDW296" s="730"/>
      <c r="QDX296" s="730"/>
      <c r="QDY296" s="730"/>
      <c r="QDZ296" s="730"/>
      <c r="QEA296" s="730"/>
      <c r="QEB296" s="730"/>
      <c r="QEC296" s="730"/>
      <c r="QED296" s="730"/>
      <c r="QEE296" s="730"/>
      <c r="QEF296" s="730"/>
      <c r="QEG296" s="730"/>
      <c r="QEH296" s="730"/>
      <c r="QEI296" s="730"/>
      <c r="QEJ296" s="730"/>
      <c r="QEK296" s="730"/>
      <c r="QEL296" s="730"/>
      <c r="QEM296" s="730"/>
      <c r="QEN296" s="730"/>
      <c r="QEO296" s="730"/>
      <c r="QEP296" s="730"/>
      <c r="QEQ296" s="730"/>
      <c r="QER296" s="730"/>
      <c r="QES296" s="730"/>
      <c r="QET296" s="730"/>
      <c r="QEU296" s="730"/>
      <c r="QEV296" s="730"/>
      <c r="QEW296" s="730"/>
      <c r="QEX296" s="730"/>
      <c r="QEY296" s="730"/>
      <c r="QEZ296" s="730"/>
      <c r="QFA296" s="730"/>
      <c r="QFB296" s="730"/>
      <c r="QFC296" s="730"/>
      <c r="QFD296" s="730"/>
      <c r="QFE296" s="730"/>
      <c r="QFF296" s="730"/>
      <c r="QFG296" s="730"/>
      <c r="QFH296" s="730"/>
      <c r="QFI296" s="730"/>
      <c r="QFJ296" s="730"/>
      <c r="QFK296" s="730"/>
      <c r="QFL296" s="730"/>
      <c r="QFM296" s="730"/>
      <c r="QFN296" s="730"/>
      <c r="QFO296" s="730"/>
      <c r="QFP296" s="730"/>
      <c r="QFQ296" s="730"/>
      <c r="QFR296" s="730"/>
      <c r="QFS296" s="730"/>
      <c r="QFT296" s="730"/>
      <c r="QFU296" s="730"/>
      <c r="QFV296" s="730"/>
      <c r="QFW296" s="730"/>
      <c r="QFX296" s="730"/>
      <c r="QFY296" s="730"/>
      <c r="QFZ296" s="730"/>
      <c r="QGA296" s="730"/>
      <c r="QGB296" s="730"/>
      <c r="QGC296" s="730"/>
      <c r="QGD296" s="730"/>
      <c r="QGE296" s="730"/>
      <c r="QGF296" s="730"/>
      <c r="QGG296" s="730"/>
      <c r="QGH296" s="730"/>
      <c r="QGI296" s="730"/>
      <c r="QGJ296" s="730"/>
      <c r="QGK296" s="730"/>
      <c r="QGL296" s="730"/>
      <c r="QGM296" s="730"/>
      <c r="QGN296" s="730"/>
      <c r="QGO296" s="730"/>
      <c r="QGP296" s="730"/>
      <c r="QGQ296" s="730"/>
      <c r="QGR296" s="730"/>
      <c r="QGS296" s="730"/>
      <c r="QGT296" s="730"/>
      <c r="QGU296" s="730"/>
      <c r="QGV296" s="730"/>
      <c r="QGW296" s="730"/>
      <c r="QGX296" s="730"/>
      <c r="QGY296" s="730"/>
      <c r="QGZ296" s="730"/>
      <c r="QHA296" s="730"/>
      <c r="QHB296" s="730"/>
      <c r="QHC296" s="730"/>
      <c r="QHD296" s="730"/>
      <c r="QHE296" s="730"/>
      <c r="QHF296" s="730"/>
      <c r="QHG296" s="730"/>
      <c r="QHH296" s="730"/>
      <c r="QHI296" s="730"/>
      <c r="QHJ296" s="730"/>
      <c r="QHK296" s="730"/>
      <c r="QHL296" s="730"/>
      <c r="QHM296" s="730"/>
      <c r="QHN296" s="730"/>
      <c r="QHO296" s="730"/>
      <c r="QHP296" s="730"/>
      <c r="QHQ296" s="730"/>
      <c r="QHR296" s="730"/>
      <c r="QHS296" s="730"/>
      <c r="QHT296" s="730"/>
      <c r="QHU296" s="730"/>
      <c r="QHV296" s="730"/>
      <c r="QHW296" s="730"/>
      <c r="QHX296" s="730"/>
      <c r="QHY296" s="730"/>
      <c r="QHZ296" s="730"/>
      <c r="QIA296" s="730"/>
      <c r="QIB296" s="730"/>
      <c r="QIC296" s="730"/>
      <c r="QID296" s="730"/>
      <c r="QIE296" s="730"/>
      <c r="QIF296" s="730"/>
      <c r="QIG296" s="730"/>
      <c r="QIH296" s="730"/>
      <c r="QII296" s="730"/>
      <c r="QIJ296" s="730"/>
      <c r="QIK296" s="730"/>
      <c r="QIL296" s="730"/>
      <c r="QIM296" s="730"/>
      <c r="QIN296" s="730"/>
      <c r="QIO296" s="730"/>
      <c r="QIP296" s="730"/>
      <c r="QIQ296" s="730"/>
      <c r="QIR296" s="730"/>
      <c r="QIS296" s="730"/>
      <c r="QIT296" s="730"/>
      <c r="QIU296" s="730"/>
      <c r="QIV296" s="730"/>
      <c r="QIW296" s="730"/>
      <c r="QIX296" s="730"/>
      <c r="QIY296" s="730"/>
      <c r="QIZ296" s="730"/>
      <c r="QJA296" s="730"/>
      <c r="QJB296" s="730"/>
      <c r="QJC296" s="730"/>
      <c r="QJD296" s="730"/>
      <c r="QJE296" s="730"/>
      <c r="QJF296" s="730"/>
      <c r="QJG296" s="730"/>
      <c r="QJH296" s="730"/>
      <c r="QJI296" s="730"/>
      <c r="QJJ296" s="730"/>
      <c r="QJK296" s="730"/>
      <c r="QJL296" s="730"/>
      <c r="QJM296" s="730"/>
      <c r="QJN296" s="730"/>
      <c r="QJO296" s="730"/>
      <c r="QJP296" s="730"/>
      <c r="QJQ296" s="730"/>
      <c r="QJR296" s="730"/>
      <c r="QJS296" s="730"/>
      <c r="QJT296" s="730"/>
      <c r="QJU296" s="730"/>
      <c r="QJV296" s="730"/>
      <c r="QJW296" s="730"/>
      <c r="QJX296" s="730"/>
      <c r="QJY296" s="730"/>
      <c r="QJZ296" s="730"/>
      <c r="QKA296" s="730"/>
      <c r="QKB296" s="730"/>
      <c r="QKC296" s="730"/>
      <c r="QKD296" s="730"/>
      <c r="QKE296" s="730"/>
      <c r="QKF296" s="730"/>
      <c r="QKG296" s="730"/>
      <c r="QKH296" s="730"/>
      <c r="QKI296" s="730"/>
      <c r="QKJ296" s="730"/>
      <c r="QKK296" s="730"/>
      <c r="QKL296" s="730"/>
      <c r="QKM296" s="730"/>
      <c r="QKN296" s="730"/>
      <c r="QKO296" s="730"/>
      <c r="QKP296" s="730"/>
      <c r="QKQ296" s="730"/>
      <c r="QKR296" s="730"/>
      <c r="QKS296" s="730"/>
      <c r="QKT296" s="730"/>
      <c r="QKU296" s="730"/>
      <c r="QKV296" s="730"/>
      <c r="QKW296" s="730"/>
      <c r="QKX296" s="730"/>
      <c r="QKY296" s="730"/>
      <c r="QKZ296" s="730"/>
      <c r="QLA296" s="730"/>
      <c r="QLB296" s="730"/>
      <c r="QLC296" s="730"/>
      <c r="QLD296" s="730"/>
      <c r="QLE296" s="730"/>
      <c r="QLF296" s="730"/>
      <c r="QLG296" s="730"/>
      <c r="QLH296" s="730"/>
      <c r="QLI296" s="730"/>
      <c r="QLJ296" s="730"/>
      <c r="QLK296" s="730"/>
      <c r="QLL296" s="730"/>
      <c r="QLM296" s="730"/>
      <c r="QLN296" s="730"/>
      <c r="QLO296" s="730"/>
      <c r="QLP296" s="730"/>
      <c r="QLQ296" s="730"/>
      <c r="QLR296" s="730"/>
      <c r="QLS296" s="730"/>
      <c r="QLT296" s="730"/>
      <c r="QLU296" s="730"/>
      <c r="QLV296" s="730"/>
      <c r="QLW296" s="730"/>
      <c r="QLX296" s="730"/>
      <c r="QLY296" s="730"/>
      <c r="QLZ296" s="730"/>
      <c r="QMA296" s="730"/>
      <c r="QMB296" s="730"/>
      <c r="QMC296" s="730"/>
      <c r="QMD296" s="730"/>
      <c r="QME296" s="730"/>
      <c r="QMF296" s="730"/>
      <c r="QMG296" s="730"/>
      <c r="QMH296" s="730"/>
      <c r="QMI296" s="730"/>
      <c r="QMJ296" s="730"/>
      <c r="QMK296" s="730"/>
      <c r="QML296" s="730"/>
      <c r="QMM296" s="730"/>
      <c r="QMN296" s="730"/>
      <c r="QMO296" s="730"/>
      <c r="QMP296" s="730"/>
      <c r="QMQ296" s="730"/>
      <c r="QMR296" s="730"/>
      <c r="QMS296" s="730"/>
      <c r="QMT296" s="730"/>
      <c r="QMU296" s="730"/>
      <c r="QMV296" s="730"/>
      <c r="QMW296" s="730"/>
      <c r="QMX296" s="730"/>
      <c r="QMY296" s="730"/>
      <c r="QMZ296" s="730"/>
      <c r="QNA296" s="730"/>
      <c r="QNB296" s="730"/>
      <c r="QNC296" s="730"/>
      <c r="QND296" s="730"/>
      <c r="QNE296" s="730"/>
      <c r="QNF296" s="730"/>
      <c r="QNG296" s="730"/>
      <c r="QNH296" s="730"/>
      <c r="QNI296" s="730"/>
      <c r="QNJ296" s="730"/>
      <c r="QNK296" s="730"/>
      <c r="QNL296" s="730"/>
      <c r="QNM296" s="730"/>
      <c r="QNN296" s="730"/>
      <c r="QNO296" s="730"/>
      <c r="QNP296" s="730"/>
      <c r="QNQ296" s="730"/>
      <c r="QNR296" s="730"/>
      <c r="QNS296" s="730"/>
      <c r="QNT296" s="730"/>
      <c r="QNU296" s="730"/>
      <c r="QNV296" s="730"/>
      <c r="QNW296" s="730"/>
      <c r="QNX296" s="730"/>
      <c r="QNY296" s="730"/>
      <c r="QNZ296" s="730"/>
      <c r="QOA296" s="730"/>
      <c r="QOB296" s="730"/>
      <c r="QOC296" s="730"/>
      <c r="QOD296" s="730"/>
      <c r="QOE296" s="730"/>
      <c r="QOF296" s="730"/>
      <c r="QOG296" s="730"/>
      <c r="QOH296" s="730"/>
      <c r="QOI296" s="730"/>
      <c r="QOJ296" s="730"/>
      <c r="QOK296" s="730"/>
      <c r="QOL296" s="730"/>
      <c r="QOM296" s="730"/>
      <c r="QON296" s="730"/>
      <c r="QOO296" s="730"/>
      <c r="QOP296" s="730"/>
      <c r="QOQ296" s="730"/>
      <c r="QOR296" s="730"/>
      <c r="QOS296" s="730"/>
      <c r="QOT296" s="730"/>
      <c r="QOU296" s="730"/>
      <c r="QOV296" s="730"/>
      <c r="QOW296" s="730"/>
      <c r="QOX296" s="730"/>
      <c r="QOY296" s="730"/>
      <c r="QOZ296" s="730"/>
      <c r="QPA296" s="730"/>
      <c r="QPB296" s="730"/>
      <c r="QPC296" s="730"/>
      <c r="QPD296" s="730"/>
      <c r="QPE296" s="730"/>
      <c r="QPF296" s="730"/>
      <c r="QPG296" s="730"/>
      <c r="QPH296" s="730"/>
      <c r="QPI296" s="730"/>
      <c r="QPJ296" s="730"/>
      <c r="QPK296" s="730"/>
      <c r="QPL296" s="730"/>
      <c r="QPM296" s="730"/>
      <c r="QPN296" s="730"/>
      <c r="QPO296" s="730"/>
      <c r="QPP296" s="730"/>
      <c r="QPQ296" s="730"/>
      <c r="QPR296" s="730"/>
      <c r="QPS296" s="730"/>
      <c r="QPT296" s="730"/>
      <c r="QPU296" s="730"/>
      <c r="QPV296" s="730"/>
      <c r="QPW296" s="730"/>
      <c r="QPX296" s="730"/>
      <c r="QPY296" s="730"/>
      <c r="QPZ296" s="730"/>
      <c r="QQA296" s="730"/>
      <c r="QQB296" s="730"/>
      <c r="QQC296" s="730"/>
      <c r="QQD296" s="730"/>
      <c r="QQE296" s="730"/>
      <c r="QQF296" s="730"/>
      <c r="QQG296" s="730"/>
      <c r="QQH296" s="730"/>
      <c r="QQI296" s="730"/>
      <c r="QQJ296" s="730"/>
      <c r="QQK296" s="730"/>
      <c r="QQL296" s="730"/>
      <c r="QQM296" s="730"/>
      <c r="QQN296" s="730"/>
      <c r="QQO296" s="730"/>
      <c r="QQP296" s="730"/>
      <c r="QQQ296" s="730"/>
      <c r="QQR296" s="730"/>
      <c r="QQS296" s="730"/>
      <c r="QQT296" s="730"/>
      <c r="QQU296" s="730"/>
      <c r="QQV296" s="730"/>
      <c r="QQW296" s="730"/>
      <c r="QQX296" s="730"/>
      <c r="QQY296" s="730"/>
      <c r="QQZ296" s="730"/>
      <c r="QRA296" s="730"/>
      <c r="QRB296" s="730"/>
      <c r="QRC296" s="730"/>
      <c r="QRD296" s="730"/>
      <c r="QRE296" s="730"/>
      <c r="QRF296" s="730"/>
      <c r="QRG296" s="730"/>
      <c r="QRH296" s="730"/>
      <c r="QRI296" s="730"/>
      <c r="QRJ296" s="730"/>
      <c r="QRK296" s="730"/>
      <c r="QRL296" s="730"/>
      <c r="QRM296" s="730"/>
      <c r="QRN296" s="730"/>
      <c r="QRO296" s="730"/>
      <c r="QRP296" s="730"/>
      <c r="QRQ296" s="730"/>
      <c r="QRR296" s="730"/>
      <c r="QRS296" s="730"/>
      <c r="QRT296" s="730"/>
      <c r="QRU296" s="730"/>
      <c r="QRV296" s="730"/>
      <c r="QRW296" s="730"/>
      <c r="QRX296" s="730"/>
      <c r="QRY296" s="730"/>
      <c r="QRZ296" s="730"/>
      <c r="QSA296" s="730"/>
      <c r="QSB296" s="730"/>
      <c r="QSC296" s="730"/>
      <c r="QSD296" s="730"/>
      <c r="QSE296" s="730"/>
      <c r="QSF296" s="730"/>
      <c r="QSG296" s="730"/>
      <c r="QSH296" s="730"/>
      <c r="QSI296" s="730"/>
      <c r="QSJ296" s="730"/>
      <c r="QSK296" s="730"/>
      <c r="QSL296" s="730"/>
      <c r="QSM296" s="730"/>
      <c r="QSN296" s="730"/>
      <c r="QSO296" s="730"/>
      <c r="QSP296" s="730"/>
      <c r="QSQ296" s="730"/>
      <c r="QSR296" s="730"/>
      <c r="QSS296" s="730"/>
      <c r="QST296" s="730"/>
      <c r="QSU296" s="730"/>
      <c r="QSV296" s="730"/>
      <c r="QSW296" s="730"/>
      <c r="QSX296" s="730"/>
      <c r="QSY296" s="730"/>
      <c r="QSZ296" s="730"/>
      <c r="QTA296" s="730"/>
      <c r="QTB296" s="730"/>
      <c r="QTC296" s="730"/>
      <c r="QTD296" s="730"/>
      <c r="QTE296" s="730"/>
      <c r="QTF296" s="730"/>
      <c r="QTG296" s="730"/>
      <c r="QTH296" s="730"/>
      <c r="QTI296" s="730"/>
      <c r="QTJ296" s="730"/>
      <c r="QTK296" s="730"/>
      <c r="QTL296" s="730"/>
      <c r="QTM296" s="730"/>
      <c r="QTN296" s="730"/>
      <c r="QTO296" s="730"/>
      <c r="QTP296" s="730"/>
      <c r="QTQ296" s="730"/>
      <c r="QTR296" s="730"/>
      <c r="QTS296" s="730"/>
      <c r="QTT296" s="730"/>
      <c r="QTU296" s="730"/>
      <c r="QTV296" s="730"/>
      <c r="QTW296" s="730"/>
      <c r="QTX296" s="730"/>
      <c r="QTY296" s="730"/>
      <c r="QTZ296" s="730"/>
      <c r="QUA296" s="730"/>
      <c r="QUB296" s="730"/>
      <c r="QUC296" s="730"/>
      <c r="QUD296" s="730"/>
      <c r="QUE296" s="730"/>
      <c r="QUF296" s="730"/>
      <c r="QUG296" s="730"/>
      <c r="QUH296" s="730"/>
      <c r="QUI296" s="730"/>
      <c r="QUJ296" s="730"/>
      <c r="QUK296" s="730"/>
      <c r="QUL296" s="730"/>
      <c r="QUM296" s="730"/>
      <c r="QUN296" s="730"/>
      <c r="QUO296" s="730"/>
      <c r="QUP296" s="730"/>
      <c r="QUQ296" s="730"/>
      <c r="QUR296" s="730"/>
      <c r="QUS296" s="730"/>
      <c r="QUT296" s="730"/>
      <c r="QUU296" s="730"/>
      <c r="QUV296" s="730"/>
      <c r="QUW296" s="730"/>
      <c r="QUX296" s="730"/>
      <c r="QUY296" s="730"/>
      <c r="QUZ296" s="730"/>
      <c r="QVA296" s="730"/>
      <c r="QVB296" s="730"/>
      <c r="QVC296" s="730"/>
      <c r="QVD296" s="730"/>
      <c r="QVE296" s="730"/>
      <c r="QVF296" s="730"/>
      <c r="QVG296" s="730"/>
      <c r="QVH296" s="730"/>
      <c r="QVI296" s="730"/>
      <c r="QVJ296" s="730"/>
      <c r="QVK296" s="730"/>
      <c r="QVL296" s="730"/>
      <c r="QVM296" s="730"/>
      <c r="QVN296" s="730"/>
      <c r="QVO296" s="730"/>
      <c r="QVP296" s="730"/>
      <c r="QVQ296" s="730"/>
      <c r="QVR296" s="730"/>
      <c r="QVS296" s="730"/>
      <c r="QVT296" s="730"/>
      <c r="QVU296" s="730"/>
      <c r="QVV296" s="730"/>
      <c r="QVW296" s="730"/>
      <c r="QVX296" s="730"/>
      <c r="QVY296" s="730"/>
      <c r="QVZ296" s="730"/>
      <c r="QWA296" s="730"/>
      <c r="QWB296" s="730"/>
      <c r="QWC296" s="730"/>
      <c r="QWD296" s="730"/>
      <c r="QWE296" s="730"/>
      <c r="QWF296" s="730"/>
      <c r="QWG296" s="730"/>
      <c r="QWH296" s="730"/>
      <c r="QWI296" s="730"/>
      <c r="QWJ296" s="730"/>
      <c r="QWK296" s="730"/>
      <c r="QWL296" s="730"/>
      <c r="QWM296" s="730"/>
      <c r="QWN296" s="730"/>
      <c r="QWO296" s="730"/>
      <c r="QWP296" s="730"/>
      <c r="QWQ296" s="730"/>
      <c r="QWR296" s="730"/>
      <c r="QWS296" s="730"/>
      <c r="QWT296" s="730"/>
      <c r="QWU296" s="730"/>
      <c r="QWV296" s="730"/>
      <c r="QWW296" s="730"/>
      <c r="QWX296" s="730"/>
      <c r="QWY296" s="730"/>
      <c r="QWZ296" s="730"/>
      <c r="QXA296" s="730"/>
      <c r="QXB296" s="730"/>
      <c r="QXC296" s="730"/>
      <c r="QXD296" s="730"/>
      <c r="QXE296" s="730"/>
      <c r="QXF296" s="730"/>
      <c r="QXG296" s="730"/>
      <c r="QXH296" s="730"/>
      <c r="QXI296" s="730"/>
      <c r="QXJ296" s="730"/>
      <c r="QXK296" s="730"/>
      <c r="QXL296" s="730"/>
      <c r="QXM296" s="730"/>
      <c r="QXN296" s="730"/>
      <c r="QXO296" s="730"/>
      <c r="QXP296" s="730"/>
      <c r="QXQ296" s="730"/>
      <c r="QXR296" s="730"/>
      <c r="QXS296" s="730"/>
      <c r="QXT296" s="730"/>
      <c r="QXU296" s="730"/>
      <c r="QXV296" s="730"/>
      <c r="QXW296" s="730"/>
      <c r="QXX296" s="730"/>
      <c r="QXY296" s="730"/>
      <c r="QXZ296" s="730"/>
      <c r="QYA296" s="730"/>
      <c r="QYB296" s="730"/>
      <c r="QYC296" s="730"/>
      <c r="QYD296" s="730"/>
      <c r="QYE296" s="730"/>
      <c r="QYF296" s="730"/>
      <c r="QYG296" s="730"/>
      <c r="QYH296" s="730"/>
      <c r="QYI296" s="730"/>
      <c r="QYJ296" s="730"/>
      <c r="QYK296" s="730"/>
      <c r="QYL296" s="730"/>
      <c r="QYM296" s="730"/>
      <c r="QYN296" s="730"/>
      <c r="QYO296" s="730"/>
      <c r="QYP296" s="730"/>
      <c r="QYQ296" s="730"/>
      <c r="QYR296" s="730"/>
      <c r="QYS296" s="730"/>
      <c r="QYT296" s="730"/>
      <c r="QYU296" s="730"/>
      <c r="QYV296" s="730"/>
      <c r="QYW296" s="730"/>
      <c r="QYX296" s="730"/>
      <c r="QYY296" s="730"/>
      <c r="QYZ296" s="730"/>
      <c r="QZA296" s="730"/>
      <c r="QZB296" s="730"/>
      <c r="QZC296" s="730"/>
      <c r="QZD296" s="730"/>
      <c r="QZE296" s="730"/>
      <c r="QZF296" s="730"/>
      <c r="QZG296" s="730"/>
      <c r="QZH296" s="730"/>
      <c r="QZI296" s="730"/>
      <c r="QZJ296" s="730"/>
      <c r="QZK296" s="730"/>
      <c r="QZL296" s="730"/>
      <c r="QZM296" s="730"/>
      <c r="QZN296" s="730"/>
      <c r="QZO296" s="730"/>
      <c r="QZP296" s="730"/>
      <c r="QZQ296" s="730"/>
      <c r="QZR296" s="730"/>
      <c r="QZS296" s="730"/>
      <c r="QZT296" s="730"/>
      <c r="QZU296" s="730"/>
      <c r="QZV296" s="730"/>
      <c r="QZW296" s="730"/>
      <c r="QZX296" s="730"/>
      <c r="QZY296" s="730"/>
      <c r="QZZ296" s="730"/>
      <c r="RAA296" s="730"/>
      <c r="RAB296" s="730"/>
      <c r="RAC296" s="730"/>
      <c r="RAD296" s="730"/>
      <c r="RAE296" s="730"/>
      <c r="RAF296" s="730"/>
      <c r="RAG296" s="730"/>
      <c r="RAH296" s="730"/>
      <c r="RAI296" s="730"/>
      <c r="RAJ296" s="730"/>
      <c r="RAK296" s="730"/>
      <c r="RAL296" s="730"/>
      <c r="RAM296" s="730"/>
      <c r="RAN296" s="730"/>
      <c r="RAO296" s="730"/>
      <c r="RAP296" s="730"/>
      <c r="RAQ296" s="730"/>
      <c r="RAR296" s="730"/>
      <c r="RAS296" s="730"/>
      <c r="RAT296" s="730"/>
      <c r="RAU296" s="730"/>
      <c r="RAV296" s="730"/>
      <c r="RAW296" s="730"/>
      <c r="RAX296" s="730"/>
      <c r="RAY296" s="730"/>
      <c r="RAZ296" s="730"/>
      <c r="RBA296" s="730"/>
      <c r="RBB296" s="730"/>
      <c r="RBC296" s="730"/>
      <c r="RBD296" s="730"/>
      <c r="RBE296" s="730"/>
      <c r="RBF296" s="730"/>
      <c r="RBG296" s="730"/>
      <c r="RBH296" s="730"/>
      <c r="RBI296" s="730"/>
      <c r="RBJ296" s="730"/>
      <c r="RBK296" s="730"/>
      <c r="RBL296" s="730"/>
      <c r="RBM296" s="730"/>
      <c r="RBN296" s="730"/>
      <c r="RBO296" s="730"/>
      <c r="RBP296" s="730"/>
      <c r="RBQ296" s="730"/>
      <c r="RBR296" s="730"/>
      <c r="RBS296" s="730"/>
      <c r="RBT296" s="730"/>
      <c r="RBU296" s="730"/>
      <c r="RBV296" s="730"/>
      <c r="RBW296" s="730"/>
      <c r="RBX296" s="730"/>
      <c r="RBY296" s="730"/>
      <c r="RBZ296" s="730"/>
      <c r="RCA296" s="730"/>
      <c r="RCB296" s="730"/>
      <c r="RCC296" s="730"/>
      <c r="RCD296" s="730"/>
      <c r="RCE296" s="730"/>
      <c r="RCF296" s="730"/>
      <c r="RCG296" s="730"/>
      <c r="RCH296" s="730"/>
      <c r="RCI296" s="730"/>
      <c r="RCJ296" s="730"/>
      <c r="RCK296" s="730"/>
      <c r="RCL296" s="730"/>
      <c r="RCM296" s="730"/>
      <c r="RCN296" s="730"/>
      <c r="RCO296" s="730"/>
      <c r="RCP296" s="730"/>
      <c r="RCQ296" s="730"/>
      <c r="RCR296" s="730"/>
      <c r="RCS296" s="730"/>
      <c r="RCT296" s="730"/>
      <c r="RCU296" s="730"/>
      <c r="RCV296" s="730"/>
      <c r="RCW296" s="730"/>
      <c r="RCX296" s="730"/>
      <c r="RCY296" s="730"/>
      <c r="RCZ296" s="730"/>
      <c r="RDA296" s="730"/>
      <c r="RDB296" s="730"/>
      <c r="RDC296" s="730"/>
      <c r="RDD296" s="730"/>
      <c r="RDE296" s="730"/>
      <c r="RDF296" s="730"/>
      <c r="RDG296" s="730"/>
      <c r="RDH296" s="730"/>
      <c r="RDI296" s="730"/>
      <c r="RDJ296" s="730"/>
      <c r="RDK296" s="730"/>
      <c r="RDL296" s="730"/>
      <c r="RDM296" s="730"/>
      <c r="RDN296" s="730"/>
      <c r="RDO296" s="730"/>
      <c r="RDP296" s="730"/>
      <c r="RDQ296" s="730"/>
      <c r="RDR296" s="730"/>
      <c r="RDS296" s="730"/>
      <c r="RDT296" s="730"/>
      <c r="RDU296" s="730"/>
      <c r="RDV296" s="730"/>
      <c r="RDW296" s="730"/>
      <c r="RDX296" s="730"/>
      <c r="RDY296" s="730"/>
      <c r="RDZ296" s="730"/>
      <c r="REA296" s="730"/>
      <c r="REB296" s="730"/>
      <c r="REC296" s="730"/>
      <c r="RED296" s="730"/>
      <c r="REE296" s="730"/>
      <c r="REF296" s="730"/>
      <c r="REG296" s="730"/>
      <c r="REH296" s="730"/>
      <c r="REI296" s="730"/>
      <c r="REJ296" s="730"/>
      <c r="REK296" s="730"/>
      <c r="REL296" s="730"/>
      <c r="REM296" s="730"/>
      <c r="REN296" s="730"/>
      <c r="REO296" s="730"/>
      <c r="REP296" s="730"/>
      <c r="REQ296" s="730"/>
      <c r="RER296" s="730"/>
      <c r="RES296" s="730"/>
      <c r="RET296" s="730"/>
      <c r="REU296" s="730"/>
      <c r="REV296" s="730"/>
      <c r="REW296" s="730"/>
      <c r="REX296" s="730"/>
      <c r="REY296" s="730"/>
      <c r="REZ296" s="730"/>
      <c r="RFA296" s="730"/>
      <c r="RFB296" s="730"/>
      <c r="RFC296" s="730"/>
      <c r="RFD296" s="730"/>
      <c r="RFE296" s="730"/>
      <c r="RFF296" s="730"/>
      <c r="RFG296" s="730"/>
      <c r="RFH296" s="730"/>
      <c r="RFI296" s="730"/>
      <c r="RFJ296" s="730"/>
      <c r="RFK296" s="730"/>
      <c r="RFL296" s="730"/>
      <c r="RFM296" s="730"/>
      <c r="RFN296" s="730"/>
      <c r="RFO296" s="730"/>
      <c r="RFP296" s="730"/>
      <c r="RFQ296" s="730"/>
      <c r="RFR296" s="730"/>
      <c r="RFS296" s="730"/>
      <c r="RFT296" s="730"/>
      <c r="RFU296" s="730"/>
      <c r="RFV296" s="730"/>
      <c r="RFW296" s="730"/>
      <c r="RFX296" s="730"/>
      <c r="RFY296" s="730"/>
      <c r="RFZ296" s="730"/>
      <c r="RGA296" s="730"/>
      <c r="RGB296" s="730"/>
      <c r="RGC296" s="730"/>
      <c r="RGD296" s="730"/>
      <c r="RGE296" s="730"/>
      <c r="RGF296" s="730"/>
      <c r="RGG296" s="730"/>
      <c r="RGH296" s="730"/>
      <c r="RGI296" s="730"/>
      <c r="RGJ296" s="730"/>
      <c r="RGK296" s="730"/>
      <c r="RGL296" s="730"/>
      <c r="RGM296" s="730"/>
      <c r="RGN296" s="730"/>
      <c r="RGO296" s="730"/>
      <c r="RGP296" s="730"/>
      <c r="RGQ296" s="730"/>
      <c r="RGR296" s="730"/>
      <c r="RGS296" s="730"/>
      <c r="RGT296" s="730"/>
      <c r="RGU296" s="730"/>
      <c r="RGV296" s="730"/>
      <c r="RGW296" s="730"/>
      <c r="RGX296" s="730"/>
      <c r="RGY296" s="730"/>
      <c r="RGZ296" s="730"/>
      <c r="RHA296" s="730"/>
      <c r="RHB296" s="730"/>
      <c r="RHC296" s="730"/>
      <c r="RHD296" s="730"/>
      <c r="RHE296" s="730"/>
      <c r="RHF296" s="730"/>
      <c r="RHG296" s="730"/>
      <c r="RHH296" s="730"/>
      <c r="RHI296" s="730"/>
      <c r="RHJ296" s="730"/>
      <c r="RHK296" s="730"/>
      <c r="RHL296" s="730"/>
      <c r="RHM296" s="730"/>
      <c r="RHN296" s="730"/>
      <c r="RHO296" s="730"/>
      <c r="RHP296" s="730"/>
      <c r="RHQ296" s="730"/>
      <c r="RHR296" s="730"/>
      <c r="RHS296" s="730"/>
      <c r="RHT296" s="730"/>
      <c r="RHU296" s="730"/>
      <c r="RHV296" s="730"/>
      <c r="RHW296" s="730"/>
      <c r="RHX296" s="730"/>
      <c r="RHY296" s="730"/>
      <c r="RHZ296" s="730"/>
      <c r="RIA296" s="730"/>
      <c r="RIB296" s="730"/>
      <c r="RIC296" s="730"/>
      <c r="RID296" s="730"/>
      <c r="RIE296" s="730"/>
      <c r="RIF296" s="730"/>
      <c r="RIG296" s="730"/>
      <c r="RIH296" s="730"/>
      <c r="RII296" s="730"/>
      <c r="RIJ296" s="730"/>
      <c r="RIK296" s="730"/>
      <c r="RIL296" s="730"/>
      <c r="RIM296" s="730"/>
      <c r="RIN296" s="730"/>
      <c r="RIO296" s="730"/>
      <c r="RIP296" s="730"/>
      <c r="RIQ296" s="730"/>
      <c r="RIR296" s="730"/>
      <c r="RIS296" s="730"/>
      <c r="RIT296" s="730"/>
      <c r="RIU296" s="730"/>
      <c r="RIV296" s="730"/>
      <c r="RIW296" s="730"/>
      <c r="RIX296" s="730"/>
      <c r="RIY296" s="730"/>
      <c r="RIZ296" s="730"/>
      <c r="RJA296" s="730"/>
      <c r="RJB296" s="730"/>
      <c r="RJC296" s="730"/>
      <c r="RJD296" s="730"/>
      <c r="RJE296" s="730"/>
      <c r="RJF296" s="730"/>
      <c r="RJG296" s="730"/>
      <c r="RJH296" s="730"/>
      <c r="RJI296" s="730"/>
      <c r="RJJ296" s="730"/>
      <c r="RJK296" s="730"/>
      <c r="RJL296" s="730"/>
      <c r="RJM296" s="730"/>
      <c r="RJN296" s="730"/>
      <c r="RJO296" s="730"/>
      <c r="RJP296" s="730"/>
      <c r="RJQ296" s="730"/>
      <c r="RJR296" s="730"/>
      <c r="RJS296" s="730"/>
      <c r="RJT296" s="730"/>
      <c r="RJU296" s="730"/>
      <c r="RJV296" s="730"/>
      <c r="RJW296" s="730"/>
      <c r="RJX296" s="730"/>
      <c r="RJY296" s="730"/>
      <c r="RJZ296" s="730"/>
      <c r="RKA296" s="730"/>
      <c r="RKB296" s="730"/>
      <c r="RKC296" s="730"/>
      <c r="RKD296" s="730"/>
      <c r="RKE296" s="730"/>
      <c r="RKF296" s="730"/>
      <c r="RKG296" s="730"/>
      <c r="RKH296" s="730"/>
      <c r="RKI296" s="730"/>
      <c r="RKJ296" s="730"/>
      <c r="RKK296" s="730"/>
      <c r="RKL296" s="730"/>
      <c r="RKM296" s="730"/>
      <c r="RKN296" s="730"/>
      <c r="RKO296" s="730"/>
      <c r="RKP296" s="730"/>
      <c r="RKQ296" s="730"/>
      <c r="RKR296" s="730"/>
      <c r="RKS296" s="730"/>
      <c r="RKT296" s="730"/>
      <c r="RKU296" s="730"/>
      <c r="RKV296" s="730"/>
      <c r="RKW296" s="730"/>
      <c r="RKX296" s="730"/>
      <c r="RKY296" s="730"/>
      <c r="RKZ296" s="730"/>
      <c r="RLA296" s="730"/>
      <c r="RLB296" s="730"/>
      <c r="RLC296" s="730"/>
      <c r="RLD296" s="730"/>
      <c r="RLE296" s="730"/>
      <c r="RLF296" s="730"/>
      <c r="RLG296" s="730"/>
      <c r="RLH296" s="730"/>
      <c r="RLI296" s="730"/>
      <c r="RLJ296" s="730"/>
      <c r="RLK296" s="730"/>
      <c r="RLL296" s="730"/>
      <c r="RLM296" s="730"/>
      <c r="RLN296" s="730"/>
      <c r="RLO296" s="730"/>
      <c r="RLP296" s="730"/>
      <c r="RLQ296" s="730"/>
      <c r="RLR296" s="730"/>
      <c r="RLS296" s="730"/>
      <c r="RLT296" s="730"/>
      <c r="RLU296" s="730"/>
      <c r="RLV296" s="730"/>
      <c r="RLW296" s="730"/>
      <c r="RLX296" s="730"/>
      <c r="RLY296" s="730"/>
      <c r="RLZ296" s="730"/>
      <c r="RMA296" s="730"/>
      <c r="RMB296" s="730"/>
      <c r="RMC296" s="730"/>
      <c r="RMD296" s="730"/>
      <c r="RME296" s="730"/>
      <c r="RMF296" s="730"/>
      <c r="RMG296" s="730"/>
      <c r="RMH296" s="730"/>
      <c r="RMI296" s="730"/>
      <c r="RMJ296" s="730"/>
      <c r="RMK296" s="730"/>
      <c r="RML296" s="730"/>
      <c r="RMM296" s="730"/>
      <c r="RMN296" s="730"/>
      <c r="RMO296" s="730"/>
      <c r="RMP296" s="730"/>
      <c r="RMQ296" s="730"/>
      <c r="RMR296" s="730"/>
      <c r="RMS296" s="730"/>
      <c r="RMT296" s="730"/>
      <c r="RMU296" s="730"/>
      <c r="RMV296" s="730"/>
      <c r="RMW296" s="730"/>
      <c r="RMX296" s="730"/>
      <c r="RMY296" s="730"/>
      <c r="RMZ296" s="730"/>
      <c r="RNA296" s="730"/>
      <c r="RNB296" s="730"/>
      <c r="RNC296" s="730"/>
      <c r="RND296" s="730"/>
      <c r="RNE296" s="730"/>
      <c r="RNF296" s="730"/>
      <c r="RNG296" s="730"/>
      <c r="RNH296" s="730"/>
      <c r="RNI296" s="730"/>
      <c r="RNJ296" s="730"/>
      <c r="RNK296" s="730"/>
      <c r="RNL296" s="730"/>
      <c r="RNM296" s="730"/>
      <c r="RNN296" s="730"/>
      <c r="RNO296" s="730"/>
      <c r="RNP296" s="730"/>
      <c r="RNQ296" s="730"/>
      <c r="RNR296" s="730"/>
      <c r="RNS296" s="730"/>
      <c r="RNT296" s="730"/>
      <c r="RNU296" s="730"/>
      <c r="RNV296" s="730"/>
      <c r="RNW296" s="730"/>
      <c r="RNX296" s="730"/>
      <c r="RNY296" s="730"/>
      <c r="RNZ296" s="730"/>
      <c r="ROA296" s="730"/>
      <c r="ROB296" s="730"/>
      <c r="ROC296" s="730"/>
      <c r="ROD296" s="730"/>
      <c r="ROE296" s="730"/>
      <c r="ROF296" s="730"/>
      <c r="ROG296" s="730"/>
      <c r="ROH296" s="730"/>
      <c r="ROI296" s="730"/>
      <c r="ROJ296" s="730"/>
      <c r="ROK296" s="730"/>
      <c r="ROL296" s="730"/>
      <c r="ROM296" s="730"/>
      <c r="RON296" s="730"/>
      <c r="ROO296" s="730"/>
      <c r="ROP296" s="730"/>
      <c r="ROQ296" s="730"/>
      <c r="ROR296" s="730"/>
      <c r="ROS296" s="730"/>
      <c r="ROT296" s="730"/>
      <c r="ROU296" s="730"/>
      <c r="ROV296" s="730"/>
      <c r="ROW296" s="730"/>
      <c r="ROX296" s="730"/>
      <c r="ROY296" s="730"/>
      <c r="ROZ296" s="730"/>
      <c r="RPA296" s="730"/>
      <c r="RPB296" s="730"/>
      <c r="RPC296" s="730"/>
      <c r="RPD296" s="730"/>
      <c r="RPE296" s="730"/>
      <c r="RPF296" s="730"/>
      <c r="RPG296" s="730"/>
      <c r="RPH296" s="730"/>
      <c r="RPI296" s="730"/>
      <c r="RPJ296" s="730"/>
      <c r="RPK296" s="730"/>
      <c r="RPL296" s="730"/>
      <c r="RPM296" s="730"/>
      <c r="RPN296" s="730"/>
      <c r="RPO296" s="730"/>
      <c r="RPP296" s="730"/>
      <c r="RPQ296" s="730"/>
      <c r="RPR296" s="730"/>
      <c r="RPS296" s="730"/>
      <c r="RPT296" s="730"/>
      <c r="RPU296" s="730"/>
      <c r="RPV296" s="730"/>
      <c r="RPW296" s="730"/>
      <c r="RPX296" s="730"/>
      <c r="RPY296" s="730"/>
      <c r="RPZ296" s="730"/>
      <c r="RQA296" s="730"/>
      <c r="RQB296" s="730"/>
      <c r="RQC296" s="730"/>
      <c r="RQD296" s="730"/>
      <c r="RQE296" s="730"/>
      <c r="RQF296" s="730"/>
      <c r="RQG296" s="730"/>
      <c r="RQH296" s="730"/>
      <c r="RQI296" s="730"/>
      <c r="RQJ296" s="730"/>
      <c r="RQK296" s="730"/>
      <c r="RQL296" s="730"/>
      <c r="RQM296" s="730"/>
      <c r="RQN296" s="730"/>
      <c r="RQO296" s="730"/>
      <c r="RQP296" s="730"/>
      <c r="RQQ296" s="730"/>
      <c r="RQR296" s="730"/>
      <c r="RQS296" s="730"/>
      <c r="RQT296" s="730"/>
      <c r="RQU296" s="730"/>
      <c r="RQV296" s="730"/>
      <c r="RQW296" s="730"/>
      <c r="RQX296" s="730"/>
      <c r="RQY296" s="730"/>
      <c r="RQZ296" s="730"/>
      <c r="RRA296" s="730"/>
      <c r="RRB296" s="730"/>
      <c r="RRC296" s="730"/>
      <c r="RRD296" s="730"/>
      <c r="RRE296" s="730"/>
      <c r="RRF296" s="730"/>
      <c r="RRG296" s="730"/>
      <c r="RRH296" s="730"/>
      <c r="RRI296" s="730"/>
      <c r="RRJ296" s="730"/>
      <c r="RRK296" s="730"/>
      <c r="RRL296" s="730"/>
      <c r="RRM296" s="730"/>
      <c r="RRN296" s="730"/>
      <c r="RRO296" s="730"/>
      <c r="RRP296" s="730"/>
      <c r="RRQ296" s="730"/>
      <c r="RRR296" s="730"/>
      <c r="RRS296" s="730"/>
      <c r="RRT296" s="730"/>
      <c r="RRU296" s="730"/>
      <c r="RRV296" s="730"/>
      <c r="RRW296" s="730"/>
      <c r="RRX296" s="730"/>
      <c r="RRY296" s="730"/>
      <c r="RRZ296" s="730"/>
      <c r="RSA296" s="730"/>
      <c r="RSB296" s="730"/>
      <c r="RSC296" s="730"/>
      <c r="RSD296" s="730"/>
      <c r="RSE296" s="730"/>
      <c r="RSF296" s="730"/>
      <c r="RSG296" s="730"/>
      <c r="RSH296" s="730"/>
      <c r="RSI296" s="730"/>
      <c r="RSJ296" s="730"/>
      <c r="RSK296" s="730"/>
      <c r="RSL296" s="730"/>
      <c r="RSM296" s="730"/>
      <c r="RSN296" s="730"/>
      <c r="RSO296" s="730"/>
      <c r="RSP296" s="730"/>
      <c r="RSQ296" s="730"/>
      <c r="RSR296" s="730"/>
      <c r="RSS296" s="730"/>
      <c r="RST296" s="730"/>
      <c r="RSU296" s="730"/>
      <c r="RSV296" s="730"/>
      <c r="RSW296" s="730"/>
      <c r="RSX296" s="730"/>
      <c r="RSY296" s="730"/>
      <c r="RSZ296" s="730"/>
      <c r="RTA296" s="730"/>
      <c r="RTB296" s="730"/>
      <c r="RTC296" s="730"/>
      <c r="RTD296" s="730"/>
      <c r="RTE296" s="730"/>
      <c r="RTF296" s="730"/>
      <c r="RTG296" s="730"/>
      <c r="RTH296" s="730"/>
      <c r="RTI296" s="730"/>
      <c r="RTJ296" s="730"/>
      <c r="RTK296" s="730"/>
      <c r="RTL296" s="730"/>
      <c r="RTM296" s="730"/>
      <c r="RTN296" s="730"/>
      <c r="RTO296" s="730"/>
      <c r="RTP296" s="730"/>
      <c r="RTQ296" s="730"/>
      <c r="RTR296" s="730"/>
      <c r="RTS296" s="730"/>
      <c r="RTT296" s="730"/>
      <c r="RTU296" s="730"/>
      <c r="RTV296" s="730"/>
      <c r="RTW296" s="730"/>
      <c r="RTX296" s="730"/>
      <c r="RTY296" s="730"/>
      <c r="RTZ296" s="730"/>
      <c r="RUA296" s="730"/>
      <c r="RUB296" s="730"/>
      <c r="RUC296" s="730"/>
      <c r="RUD296" s="730"/>
      <c r="RUE296" s="730"/>
      <c r="RUF296" s="730"/>
      <c r="RUG296" s="730"/>
      <c r="RUH296" s="730"/>
      <c r="RUI296" s="730"/>
      <c r="RUJ296" s="730"/>
      <c r="RUK296" s="730"/>
      <c r="RUL296" s="730"/>
      <c r="RUM296" s="730"/>
      <c r="RUN296" s="730"/>
      <c r="RUO296" s="730"/>
      <c r="RUP296" s="730"/>
      <c r="RUQ296" s="730"/>
      <c r="RUR296" s="730"/>
      <c r="RUS296" s="730"/>
      <c r="RUT296" s="730"/>
      <c r="RUU296" s="730"/>
      <c r="RUV296" s="730"/>
      <c r="RUW296" s="730"/>
      <c r="RUX296" s="730"/>
      <c r="RUY296" s="730"/>
      <c r="RUZ296" s="730"/>
      <c r="RVA296" s="730"/>
      <c r="RVB296" s="730"/>
      <c r="RVC296" s="730"/>
      <c r="RVD296" s="730"/>
      <c r="RVE296" s="730"/>
      <c r="RVF296" s="730"/>
      <c r="RVG296" s="730"/>
      <c r="RVH296" s="730"/>
      <c r="RVI296" s="730"/>
      <c r="RVJ296" s="730"/>
      <c r="RVK296" s="730"/>
      <c r="RVL296" s="730"/>
      <c r="RVM296" s="730"/>
      <c r="RVN296" s="730"/>
      <c r="RVO296" s="730"/>
      <c r="RVP296" s="730"/>
      <c r="RVQ296" s="730"/>
      <c r="RVR296" s="730"/>
      <c r="RVS296" s="730"/>
      <c r="RVT296" s="730"/>
      <c r="RVU296" s="730"/>
      <c r="RVV296" s="730"/>
      <c r="RVW296" s="730"/>
      <c r="RVX296" s="730"/>
      <c r="RVY296" s="730"/>
      <c r="RVZ296" s="730"/>
      <c r="RWA296" s="730"/>
      <c r="RWB296" s="730"/>
      <c r="RWC296" s="730"/>
      <c r="RWD296" s="730"/>
      <c r="RWE296" s="730"/>
      <c r="RWF296" s="730"/>
      <c r="RWG296" s="730"/>
      <c r="RWH296" s="730"/>
      <c r="RWI296" s="730"/>
      <c r="RWJ296" s="730"/>
      <c r="RWK296" s="730"/>
      <c r="RWL296" s="730"/>
      <c r="RWM296" s="730"/>
      <c r="RWN296" s="730"/>
      <c r="RWO296" s="730"/>
      <c r="RWP296" s="730"/>
      <c r="RWQ296" s="730"/>
      <c r="RWR296" s="730"/>
      <c r="RWS296" s="730"/>
      <c r="RWT296" s="730"/>
      <c r="RWU296" s="730"/>
      <c r="RWV296" s="730"/>
      <c r="RWW296" s="730"/>
      <c r="RWX296" s="730"/>
      <c r="RWY296" s="730"/>
      <c r="RWZ296" s="730"/>
      <c r="RXA296" s="730"/>
      <c r="RXB296" s="730"/>
      <c r="RXC296" s="730"/>
      <c r="RXD296" s="730"/>
      <c r="RXE296" s="730"/>
      <c r="RXF296" s="730"/>
      <c r="RXG296" s="730"/>
      <c r="RXH296" s="730"/>
      <c r="RXI296" s="730"/>
      <c r="RXJ296" s="730"/>
      <c r="RXK296" s="730"/>
      <c r="RXL296" s="730"/>
      <c r="RXM296" s="730"/>
      <c r="RXN296" s="730"/>
      <c r="RXO296" s="730"/>
      <c r="RXP296" s="730"/>
      <c r="RXQ296" s="730"/>
      <c r="RXR296" s="730"/>
      <c r="RXS296" s="730"/>
      <c r="RXT296" s="730"/>
      <c r="RXU296" s="730"/>
      <c r="RXV296" s="730"/>
      <c r="RXW296" s="730"/>
      <c r="RXX296" s="730"/>
      <c r="RXY296" s="730"/>
      <c r="RXZ296" s="730"/>
      <c r="RYA296" s="730"/>
      <c r="RYB296" s="730"/>
      <c r="RYC296" s="730"/>
      <c r="RYD296" s="730"/>
      <c r="RYE296" s="730"/>
      <c r="RYF296" s="730"/>
      <c r="RYG296" s="730"/>
      <c r="RYH296" s="730"/>
      <c r="RYI296" s="730"/>
      <c r="RYJ296" s="730"/>
      <c r="RYK296" s="730"/>
      <c r="RYL296" s="730"/>
      <c r="RYM296" s="730"/>
      <c r="RYN296" s="730"/>
      <c r="RYO296" s="730"/>
      <c r="RYP296" s="730"/>
      <c r="RYQ296" s="730"/>
      <c r="RYR296" s="730"/>
      <c r="RYS296" s="730"/>
      <c r="RYT296" s="730"/>
      <c r="RYU296" s="730"/>
      <c r="RYV296" s="730"/>
      <c r="RYW296" s="730"/>
      <c r="RYX296" s="730"/>
      <c r="RYY296" s="730"/>
      <c r="RYZ296" s="730"/>
      <c r="RZA296" s="730"/>
      <c r="RZB296" s="730"/>
      <c r="RZC296" s="730"/>
      <c r="RZD296" s="730"/>
      <c r="RZE296" s="730"/>
      <c r="RZF296" s="730"/>
      <c r="RZG296" s="730"/>
      <c r="RZH296" s="730"/>
      <c r="RZI296" s="730"/>
      <c r="RZJ296" s="730"/>
      <c r="RZK296" s="730"/>
      <c r="RZL296" s="730"/>
      <c r="RZM296" s="730"/>
      <c r="RZN296" s="730"/>
      <c r="RZO296" s="730"/>
      <c r="RZP296" s="730"/>
      <c r="RZQ296" s="730"/>
      <c r="RZR296" s="730"/>
      <c r="RZS296" s="730"/>
      <c r="RZT296" s="730"/>
      <c r="RZU296" s="730"/>
      <c r="RZV296" s="730"/>
      <c r="RZW296" s="730"/>
      <c r="RZX296" s="730"/>
      <c r="RZY296" s="730"/>
      <c r="RZZ296" s="730"/>
      <c r="SAA296" s="730"/>
      <c r="SAB296" s="730"/>
      <c r="SAC296" s="730"/>
      <c r="SAD296" s="730"/>
      <c r="SAE296" s="730"/>
      <c r="SAF296" s="730"/>
      <c r="SAG296" s="730"/>
      <c r="SAH296" s="730"/>
      <c r="SAI296" s="730"/>
      <c r="SAJ296" s="730"/>
      <c r="SAK296" s="730"/>
      <c r="SAL296" s="730"/>
      <c r="SAM296" s="730"/>
      <c r="SAN296" s="730"/>
      <c r="SAO296" s="730"/>
      <c r="SAP296" s="730"/>
      <c r="SAQ296" s="730"/>
      <c r="SAR296" s="730"/>
      <c r="SAS296" s="730"/>
      <c r="SAT296" s="730"/>
      <c r="SAU296" s="730"/>
      <c r="SAV296" s="730"/>
      <c r="SAW296" s="730"/>
      <c r="SAX296" s="730"/>
      <c r="SAY296" s="730"/>
      <c r="SAZ296" s="730"/>
      <c r="SBA296" s="730"/>
      <c r="SBB296" s="730"/>
      <c r="SBC296" s="730"/>
      <c r="SBD296" s="730"/>
      <c r="SBE296" s="730"/>
      <c r="SBF296" s="730"/>
      <c r="SBG296" s="730"/>
      <c r="SBH296" s="730"/>
      <c r="SBI296" s="730"/>
      <c r="SBJ296" s="730"/>
      <c r="SBK296" s="730"/>
      <c r="SBL296" s="730"/>
      <c r="SBM296" s="730"/>
      <c r="SBN296" s="730"/>
      <c r="SBO296" s="730"/>
      <c r="SBP296" s="730"/>
      <c r="SBQ296" s="730"/>
      <c r="SBR296" s="730"/>
      <c r="SBS296" s="730"/>
      <c r="SBT296" s="730"/>
      <c r="SBU296" s="730"/>
      <c r="SBV296" s="730"/>
      <c r="SBW296" s="730"/>
      <c r="SBX296" s="730"/>
      <c r="SBY296" s="730"/>
      <c r="SBZ296" s="730"/>
      <c r="SCA296" s="730"/>
      <c r="SCB296" s="730"/>
      <c r="SCC296" s="730"/>
      <c r="SCD296" s="730"/>
      <c r="SCE296" s="730"/>
      <c r="SCF296" s="730"/>
      <c r="SCG296" s="730"/>
      <c r="SCH296" s="730"/>
      <c r="SCI296" s="730"/>
      <c r="SCJ296" s="730"/>
      <c r="SCK296" s="730"/>
      <c r="SCL296" s="730"/>
      <c r="SCM296" s="730"/>
      <c r="SCN296" s="730"/>
      <c r="SCO296" s="730"/>
      <c r="SCP296" s="730"/>
      <c r="SCQ296" s="730"/>
      <c r="SCR296" s="730"/>
      <c r="SCS296" s="730"/>
      <c r="SCT296" s="730"/>
      <c r="SCU296" s="730"/>
      <c r="SCV296" s="730"/>
      <c r="SCW296" s="730"/>
      <c r="SCX296" s="730"/>
      <c r="SCY296" s="730"/>
      <c r="SCZ296" s="730"/>
      <c r="SDA296" s="730"/>
      <c r="SDB296" s="730"/>
      <c r="SDC296" s="730"/>
      <c r="SDD296" s="730"/>
      <c r="SDE296" s="730"/>
      <c r="SDF296" s="730"/>
      <c r="SDG296" s="730"/>
      <c r="SDH296" s="730"/>
      <c r="SDI296" s="730"/>
      <c r="SDJ296" s="730"/>
      <c r="SDK296" s="730"/>
      <c r="SDL296" s="730"/>
      <c r="SDM296" s="730"/>
      <c r="SDN296" s="730"/>
      <c r="SDO296" s="730"/>
      <c r="SDP296" s="730"/>
      <c r="SDQ296" s="730"/>
      <c r="SDR296" s="730"/>
      <c r="SDS296" s="730"/>
      <c r="SDT296" s="730"/>
      <c r="SDU296" s="730"/>
      <c r="SDV296" s="730"/>
      <c r="SDW296" s="730"/>
      <c r="SDX296" s="730"/>
      <c r="SDY296" s="730"/>
      <c r="SDZ296" s="730"/>
      <c r="SEA296" s="730"/>
      <c r="SEB296" s="730"/>
      <c r="SEC296" s="730"/>
      <c r="SED296" s="730"/>
      <c r="SEE296" s="730"/>
      <c r="SEF296" s="730"/>
      <c r="SEG296" s="730"/>
      <c r="SEH296" s="730"/>
      <c r="SEI296" s="730"/>
      <c r="SEJ296" s="730"/>
      <c r="SEK296" s="730"/>
      <c r="SEL296" s="730"/>
      <c r="SEM296" s="730"/>
      <c r="SEN296" s="730"/>
      <c r="SEO296" s="730"/>
      <c r="SEP296" s="730"/>
      <c r="SEQ296" s="730"/>
      <c r="SER296" s="730"/>
      <c r="SES296" s="730"/>
      <c r="SET296" s="730"/>
      <c r="SEU296" s="730"/>
      <c r="SEV296" s="730"/>
      <c r="SEW296" s="730"/>
      <c r="SEX296" s="730"/>
      <c r="SEY296" s="730"/>
      <c r="SEZ296" s="730"/>
      <c r="SFA296" s="730"/>
      <c r="SFB296" s="730"/>
      <c r="SFC296" s="730"/>
      <c r="SFD296" s="730"/>
      <c r="SFE296" s="730"/>
      <c r="SFF296" s="730"/>
      <c r="SFG296" s="730"/>
      <c r="SFH296" s="730"/>
      <c r="SFI296" s="730"/>
      <c r="SFJ296" s="730"/>
      <c r="SFK296" s="730"/>
      <c r="SFL296" s="730"/>
      <c r="SFM296" s="730"/>
      <c r="SFN296" s="730"/>
      <c r="SFO296" s="730"/>
      <c r="SFP296" s="730"/>
      <c r="SFQ296" s="730"/>
      <c r="SFR296" s="730"/>
      <c r="SFS296" s="730"/>
      <c r="SFT296" s="730"/>
      <c r="SFU296" s="730"/>
      <c r="SFV296" s="730"/>
      <c r="SFW296" s="730"/>
      <c r="SFX296" s="730"/>
      <c r="SFY296" s="730"/>
      <c r="SFZ296" s="730"/>
      <c r="SGA296" s="730"/>
      <c r="SGB296" s="730"/>
      <c r="SGC296" s="730"/>
      <c r="SGD296" s="730"/>
      <c r="SGE296" s="730"/>
      <c r="SGF296" s="730"/>
      <c r="SGG296" s="730"/>
      <c r="SGH296" s="730"/>
      <c r="SGI296" s="730"/>
      <c r="SGJ296" s="730"/>
      <c r="SGK296" s="730"/>
      <c r="SGL296" s="730"/>
      <c r="SGM296" s="730"/>
      <c r="SGN296" s="730"/>
      <c r="SGO296" s="730"/>
      <c r="SGP296" s="730"/>
      <c r="SGQ296" s="730"/>
      <c r="SGR296" s="730"/>
      <c r="SGS296" s="730"/>
      <c r="SGT296" s="730"/>
      <c r="SGU296" s="730"/>
      <c r="SGV296" s="730"/>
      <c r="SGW296" s="730"/>
      <c r="SGX296" s="730"/>
      <c r="SGY296" s="730"/>
      <c r="SGZ296" s="730"/>
      <c r="SHA296" s="730"/>
      <c r="SHB296" s="730"/>
      <c r="SHC296" s="730"/>
      <c r="SHD296" s="730"/>
      <c r="SHE296" s="730"/>
      <c r="SHF296" s="730"/>
      <c r="SHG296" s="730"/>
      <c r="SHH296" s="730"/>
      <c r="SHI296" s="730"/>
      <c r="SHJ296" s="730"/>
      <c r="SHK296" s="730"/>
      <c r="SHL296" s="730"/>
      <c r="SHM296" s="730"/>
      <c r="SHN296" s="730"/>
      <c r="SHO296" s="730"/>
      <c r="SHP296" s="730"/>
      <c r="SHQ296" s="730"/>
      <c r="SHR296" s="730"/>
      <c r="SHS296" s="730"/>
      <c r="SHT296" s="730"/>
      <c r="SHU296" s="730"/>
      <c r="SHV296" s="730"/>
      <c r="SHW296" s="730"/>
      <c r="SHX296" s="730"/>
      <c r="SHY296" s="730"/>
      <c r="SHZ296" s="730"/>
      <c r="SIA296" s="730"/>
      <c r="SIB296" s="730"/>
      <c r="SIC296" s="730"/>
      <c r="SID296" s="730"/>
      <c r="SIE296" s="730"/>
      <c r="SIF296" s="730"/>
      <c r="SIG296" s="730"/>
      <c r="SIH296" s="730"/>
      <c r="SII296" s="730"/>
      <c r="SIJ296" s="730"/>
      <c r="SIK296" s="730"/>
      <c r="SIL296" s="730"/>
      <c r="SIM296" s="730"/>
      <c r="SIN296" s="730"/>
      <c r="SIO296" s="730"/>
      <c r="SIP296" s="730"/>
      <c r="SIQ296" s="730"/>
      <c r="SIR296" s="730"/>
      <c r="SIS296" s="730"/>
      <c r="SIT296" s="730"/>
      <c r="SIU296" s="730"/>
      <c r="SIV296" s="730"/>
      <c r="SIW296" s="730"/>
      <c r="SIX296" s="730"/>
      <c r="SIY296" s="730"/>
      <c r="SIZ296" s="730"/>
      <c r="SJA296" s="730"/>
      <c r="SJB296" s="730"/>
      <c r="SJC296" s="730"/>
      <c r="SJD296" s="730"/>
      <c r="SJE296" s="730"/>
      <c r="SJF296" s="730"/>
      <c r="SJG296" s="730"/>
      <c r="SJH296" s="730"/>
      <c r="SJI296" s="730"/>
      <c r="SJJ296" s="730"/>
      <c r="SJK296" s="730"/>
      <c r="SJL296" s="730"/>
      <c r="SJM296" s="730"/>
      <c r="SJN296" s="730"/>
      <c r="SJO296" s="730"/>
      <c r="SJP296" s="730"/>
      <c r="SJQ296" s="730"/>
      <c r="SJR296" s="730"/>
      <c r="SJS296" s="730"/>
      <c r="SJT296" s="730"/>
      <c r="SJU296" s="730"/>
      <c r="SJV296" s="730"/>
      <c r="SJW296" s="730"/>
      <c r="SJX296" s="730"/>
      <c r="SJY296" s="730"/>
      <c r="SJZ296" s="730"/>
      <c r="SKA296" s="730"/>
      <c r="SKB296" s="730"/>
      <c r="SKC296" s="730"/>
      <c r="SKD296" s="730"/>
      <c r="SKE296" s="730"/>
      <c r="SKF296" s="730"/>
      <c r="SKG296" s="730"/>
      <c r="SKH296" s="730"/>
      <c r="SKI296" s="730"/>
      <c r="SKJ296" s="730"/>
      <c r="SKK296" s="730"/>
      <c r="SKL296" s="730"/>
      <c r="SKM296" s="730"/>
      <c r="SKN296" s="730"/>
      <c r="SKO296" s="730"/>
      <c r="SKP296" s="730"/>
      <c r="SKQ296" s="730"/>
      <c r="SKR296" s="730"/>
      <c r="SKS296" s="730"/>
      <c r="SKT296" s="730"/>
      <c r="SKU296" s="730"/>
      <c r="SKV296" s="730"/>
      <c r="SKW296" s="730"/>
      <c r="SKX296" s="730"/>
      <c r="SKY296" s="730"/>
      <c r="SKZ296" s="730"/>
      <c r="SLA296" s="730"/>
      <c r="SLB296" s="730"/>
      <c r="SLC296" s="730"/>
      <c r="SLD296" s="730"/>
      <c r="SLE296" s="730"/>
      <c r="SLF296" s="730"/>
      <c r="SLG296" s="730"/>
      <c r="SLH296" s="730"/>
      <c r="SLI296" s="730"/>
      <c r="SLJ296" s="730"/>
      <c r="SLK296" s="730"/>
      <c r="SLL296" s="730"/>
      <c r="SLM296" s="730"/>
      <c r="SLN296" s="730"/>
      <c r="SLO296" s="730"/>
      <c r="SLP296" s="730"/>
      <c r="SLQ296" s="730"/>
      <c r="SLR296" s="730"/>
      <c r="SLS296" s="730"/>
      <c r="SLT296" s="730"/>
      <c r="SLU296" s="730"/>
      <c r="SLV296" s="730"/>
      <c r="SLW296" s="730"/>
      <c r="SLX296" s="730"/>
      <c r="SLY296" s="730"/>
      <c r="SLZ296" s="730"/>
      <c r="SMA296" s="730"/>
      <c r="SMB296" s="730"/>
      <c r="SMC296" s="730"/>
      <c r="SMD296" s="730"/>
      <c r="SME296" s="730"/>
      <c r="SMF296" s="730"/>
      <c r="SMG296" s="730"/>
      <c r="SMH296" s="730"/>
      <c r="SMI296" s="730"/>
      <c r="SMJ296" s="730"/>
      <c r="SMK296" s="730"/>
      <c r="SML296" s="730"/>
      <c r="SMM296" s="730"/>
      <c r="SMN296" s="730"/>
      <c r="SMO296" s="730"/>
      <c r="SMP296" s="730"/>
      <c r="SMQ296" s="730"/>
      <c r="SMR296" s="730"/>
      <c r="SMS296" s="730"/>
      <c r="SMT296" s="730"/>
      <c r="SMU296" s="730"/>
      <c r="SMV296" s="730"/>
      <c r="SMW296" s="730"/>
      <c r="SMX296" s="730"/>
      <c r="SMY296" s="730"/>
      <c r="SMZ296" s="730"/>
      <c r="SNA296" s="730"/>
      <c r="SNB296" s="730"/>
      <c r="SNC296" s="730"/>
      <c r="SND296" s="730"/>
      <c r="SNE296" s="730"/>
      <c r="SNF296" s="730"/>
      <c r="SNG296" s="730"/>
      <c r="SNH296" s="730"/>
      <c r="SNI296" s="730"/>
      <c r="SNJ296" s="730"/>
      <c r="SNK296" s="730"/>
      <c r="SNL296" s="730"/>
      <c r="SNM296" s="730"/>
      <c r="SNN296" s="730"/>
      <c r="SNO296" s="730"/>
      <c r="SNP296" s="730"/>
      <c r="SNQ296" s="730"/>
      <c r="SNR296" s="730"/>
      <c r="SNS296" s="730"/>
      <c r="SNT296" s="730"/>
      <c r="SNU296" s="730"/>
      <c r="SNV296" s="730"/>
      <c r="SNW296" s="730"/>
      <c r="SNX296" s="730"/>
      <c r="SNY296" s="730"/>
      <c r="SNZ296" s="730"/>
      <c r="SOA296" s="730"/>
      <c r="SOB296" s="730"/>
      <c r="SOC296" s="730"/>
      <c r="SOD296" s="730"/>
      <c r="SOE296" s="730"/>
      <c r="SOF296" s="730"/>
      <c r="SOG296" s="730"/>
      <c r="SOH296" s="730"/>
      <c r="SOI296" s="730"/>
      <c r="SOJ296" s="730"/>
      <c r="SOK296" s="730"/>
      <c r="SOL296" s="730"/>
      <c r="SOM296" s="730"/>
      <c r="SON296" s="730"/>
      <c r="SOO296" s="730"/>
      <c r="SOP296" s="730"/>
      <c r="SOQ296" s="730"/>
      <c r="SOR296" s="730"/>
      <c r="SOS296" s="730"/>
      <c r="SOT296" s="730"/>
      <c r="SOU296" s="730"/>
      <c r="SOV296" s="730"/>
      <c r="SOW296" s="730"/>
      <c r="SOX296" s="730"/>
      <c r="SOY296" s="730"/>
      <c r="SOZ296" s="730"/>
      <c r="SPA296" s="730"/>
      <c r="SPB296" s="730"/>
      <c r="SPC296" s="730"/>
      <c r="SPD296" s="730"/>
      <c r="SPE296" s="730"/>
      <c r="SPF296" s="730"/>
      <c r="SPG296" s="730"/>
      <c r="SPH296" s="730"/>
      <c r="SPI296" s="730"/>
      <c r="SPJ296" s="730"/>
      <c r="SPK296" s="730"/>
      <c r="SPL296" s="730"/>
      <c r="SPM296" s="730"/>
      <c r="SPN296" s="730"/>
      <c r="SPO296" s="730"/>
      <c r="SPP296" s="730"/>
      <c r="SPQ296" s="730"/>
      <c r="SPR296" s="730"/>
      <c r="SPS296" s="730"/>
      <c r="SPT296" s="730"/>
      <c r="SPU296" s="730"/>
      <c r="SPV296" s="730"/>
      <c r="SPW296" s="730"/>
      <c r="SPX296" s="730"/>
      <c r="SPY296" s="730"/>
      <c r="SPZ296" s="730"/>
      <c r="SQA296" s="730"/>
      <c r="SQB296" s="730"/>
      <c r="SQC296" s="730"/>
      <c r="SQD296" s="730"/>
      <c r="SQE296" s="730"/>
      <c r="SQF296" s="730"/>
      <c r="SQG296" s="730"/>
      <c r="SQH296" s="730"/>
      <c r="SQI296" s="730"/>
      <c r="SQJ296" s="730"/>
      <c r="SQK296" s="730"/>
      <c r="SQL296" s="730"/>
      <c r="SQM296" s="730"/>
      <c r="SQN296" s="730"/>
      <c r="SQO296" s="730"/>
      <c r="SQP296" s="730"/>
      <c r="SQQ296" s="730"/>
      <c r="SQR296" s="730"/>
      <c r="SQS296" s="730"/>
      <c r="SQT296" s="730"/>
      <c r="SQU296" s="730"/>
      <c r="SQV296" s="730"/>
      <c r="SQW296" s="730"/>
      <c r="SQX296" s="730"/>
      <c r="SQY296" s="730"/>
      <c r="SQZ296" s="730"/>
      <c r="SRA296" s="730"/>
      <c r="SRB296" s="730"/>
      <c r="SRC296" s="730"/>
      <c r="SRD296" s="730"/>
      <c r="SRE296" s="730"/>
      <c r="SRF296" s="730"/>
      <c r="SRG296" s="730"/>
      <c r="SRH296" s="730"/>
      <c r="SRI296" s="730"/>
      <c r="SRJ296" s="730"/>
      <c r="SRK296" s="730"/>
      <c r="SRL296" s="730"/>
      <c r="SRM296" s="730"/>
      <c r="SRN296" s="730"/>
      <c r="SRO296" s="730"/>
      <c r="SRP296" s="730"/>
      <c r="SRQ296" s="730"/>
      <c r="SRR296" s="730"/>
      <c r="SRS296" s="730"/>
      <c r="SRT296" s="730"/>
      <c r="SRU296" s="730"/>
      <c r="SRV296" s="730"/>
      <c r="SRW296" s="730"/>
      <c r="SRX296" s="730"/>
      <c r="SRY296" s="730"/>
      <c r="SRZ296" s="730"/>
      <c r="SSA296" s="730"/>
      <c r="SSB296" s="730"/>
      <c r="SSC296" s="730"/>
      <c r="SSD296" s="730"/>
      <c r="SSE296" s="730"/>
      <c r="SSF296" s="730"/>
      <c r="SSG296" s="730"/>
      <c r="SSH296" s="730"/>
      <c r="SSI296" s="730"/>
      <c r="SSJ296" s="730"/>
      <c r="SSK296" s="730"/>
      <c r="SSL296" s="730"/>
      <c r="SSM296" s="730"/>
      <c r="SSN296" s="730"/>
      <c r="SSO296" s="730"/>
      <c r="SSP296" s="730"/>
      <c r="SSQ296" s="730"/>
      <c r="SSR296" s="730"/>
      <c r="SSS296" s="730"/>
      <c r="SST296" s="730"/>
      <c r="SSU296" s="730"/>
      <c r="SSV296" s="730"/>
      <c r="SSW296" s="730"/>
      <c r="SSX296" s="730"/>
      <c r="SSY296" s="730"/>
      <c r="SSZ296" s="730"/>
      <c r="STA296" s="730"/>
      <c r="STB296" s="730"/>
      <c r="STC296" s="730"/>
      <c r="STD296" s="730"/>
      <c r="STE296" s="730"/>
      <c r="STF296" s="730"/>
      <c r="STG296" s="730"/>
      <c r="STH296" s="730"/>
      <c r="STI296" s="730"/>
      <c r="STJ296" s="730"/>
      <c r="STK296" s="730"/>
      <c r="STL296" s="730"/>
      <c r="STM296" s="730"/>
      <c r="STN296" s="730"/>
      <c r="STO296" s="730"/>
      <c r="STP296" s="730"/>
      <c r="STQ296" s="730"/>
      <c r="STR296" s="730"/>
      <c r="STS296" s="730"/>
      <c r="STT296" s="730"/>
      <c r="STU296" s="730"/>
      <c r="STV296" s="730"/>
      <c r="STW296" s="730"/>
      <c r="STX296" s="730"/>
      <c r="STY296" s="730"/>
      <c r="STZ296" s="730"/>
      <c r="SUA296" s="730"/>
      <c r="SUB296" s="730"/>
      <c r="SUC296" s="730"/>
      <c r="SUD296" s="730"/>
      <c r="SUE296" s="730"/>
      <c r="SUF296" s="730"/>
      <c r="SUG296" s="730"/>
      <c r="SUH296" s="730"/>
      <c r="SUI296" s="730"/>
      <c r="SUJ296" s="730"/>
      <c r="SUK296" s="730"/>
      <c r="SUL296" s="730"/>
      <c r="SUM296" s="730"/>
      <c r="SUN296" s="730"/>
      <c r="SUO296" s="730"/>
      <c r="SUP296" s="730"/>
      <c r="SUQ296" s="730"/>
      <c r="SUR296" s="730"/>
      <c r="SUS296" s="730"/>
      <c r="SUT296" s="730"/>
      <c r="SUU296" s="730"/>
      <c r="SUV296" s="730"/>
      <c r="SUW296" s="730"/>
      <c r="SUX296" s="730"/>
      <c r="SUY296" s="730"/>
      <c r="SUZ296" s="730"/>
      <c r="SVA296" s="730"/>
      <c r="SVB296" s="730"/>
      <c r="SVC296" s="730"/>
      <c r="SVD296" s="730"/>
      <c r="SVE296" s="730"/>
      <c r="SVF296" s="730"/>
      <c r="SVG296" s="730"/>
      <c r="SVH296" s="730"/>
      <c r="SVI296" s="730"/>
      <c r="SVJ296" s="730"/>
      <c r="SVK296" s="730"/>
      <c r="SVL296" s="730"/>
      <c r="SVM296" s="730"/>
      <c r="SVN296" s="730"/>
      <c r="SVO296" s="730"/>
      <c r="SVP296" s="730"/>
      <c r="SVQ296" s="730"/>
      <c r="SVR296" s="730"/>
      <c r="SVS296" s="730"/>
      <c r="SVT296" s="730"/>
      <c r="SVU296" s="730"/>
      <c r="SVV296" s="730"/>
      <c r="SVW296" s="730"/>
      <c r="SVX296" s="730"/>
      <c r="SVY296" s="730"/>
      <c r="SVZ296" s="730"/>
      <c r="SWA296" s="730"/>
      <c r="SWB296" s="730"/>
      <c r="SWC296" s="730"/>
      <c r="SWD296" s="730"/>
      <c r="SWE296" s="730"/>
      <c r="SWF296" s="730"/>
      <c r="SWG296" s="730"/>
      <c r="SWH296" s="730"/>
      <c r="SWI296" s="730"/>
      <c r="SWJ296" s="730"/>
      <c r="SWK296" s="730"/>
      <c r="SWL296" s="730"/>
      <c r="SWM296" s="730"/>
      <c r="SWN296" s="730"/>
      <c r="SWO296" s="730"/>
      <c r="SWP296" s="730"/>
      <c r="SWQ296" s="730"/>
      <c r="SWR296" s="730"/>
      <c r="SWS296" s="730"/>
      <c r="SWT296" s="730"/>
      <c r="SWU296" s="730"/>
      <c r="SWV296" s="730"/>
      <c r="SWW296" s="730"/>
      <c r="SWX296" s="730"/>
      <c r="SWY296" s="730"/>
      <c r="SWZ296" s="730"/>
      <c r="SXA296" s="730"/>
      <c r="SXB296" s="730"/>
      <c r="SXC296" s="730"/>
      <c r="SXD296" s="730"/>
      <c r="SXE296" s="730"/>
      <c r="SXF296" s="730"/>
      <c r="SXG296" s="730"/>
      <c r="SXH296" s="730"/>
      <c r="SXI296" s="730"/>
      <c r="SXJ296" s="730"/>
      <c r="SXK296" s="730"/>
      <c r="SXL296" s="730"/>
      <c r="SXM296" s="730"/>
      <c r="SXN296" s="730"/>
      <c r="SXO296" s="730"/>
      <c r="SXP296" s="730"/>
      <c r="SXQ296" s="730"/>
      <c r="SXR296" s="730"/>
      <c r="SXS296" s="730"/>
      <c r="SXT296" s="730"/>
      <c r="SXU296" s="730"/>
      <c r="SXV296" s="730"/>
      <c r="SXW296" s="730"/>
      <c r="SXX296" s="730"/>
      <c r="SXY296" s="730"/>
      <c r="SXZ296" s="730"/>
      <c r="SYA296" s="730"/>
      <c r="SYB296" s="730"/>
      <c r="SYC296" s="730"/>
      <c r="SYD296" s="730"/>
      <c r="SYE296" s="730"/>
      <c r="SYF296" s="730"/>
      <c r="SYG296" s="730"/>
      <c r="SYH296" s="730"/>
      <c r="SYI296" s="730"/>
      <c r="SYJ296" s="730"/>
      <c r="SYK296" s="730"/>
      <c r="SYL296" s="730"/>
      <c r="SYM296" s="730"/>
      <c r="SYN296" s="730"/>
      <c r="SYO296" s="730"/>
      <c r="SYP296" s="730"/>
      <c r="SYQ296" s="730"/>
      <c r="SYR296" s="730"/>
      <c r="SYS296" s="730"/>
      <c r="SYT296" s="730"/>
      <c r="SYU296" s="730"/>
      <c r="SYV296" s="730"/>
      <c r="SYW296" s="730"/>
      <c r="SYX296" s="730"/>
      <c r="SYY296" s="730"/>
      <c r="SYZ296" s="730"/>
      <c r="SZA296" s="730"/>
      <c r="SZB296" s="730"/>
      <c r="SZC296" s="730"/>
      <c r="SZD296" s="730"/>
      <c r="SZE296" s="730"/>
      <c r="SZF296" s="730"/>
      <c r="SZG296" s="730"/>
      <c r="SZH296" s="730"/>
      <c r="SZI296" s="730"/>
      <c r="SZJ296" s="730"/>
      <c r="SZK296" s="730"/>
      <c r="SZL296" s="730"/>
      <c r="SZM296" s="730"/>
      <c r="SZN296" s="730"/>
      <c r="SZO296" s="730"/>
      <c r="SZP296" s="730"/>
      <c r="SZQ296" s="730"/>
      <c r="SZR296" s="730"/>
      <c r="SZS296" s="730"/>
      <c r="SZT296" s="730"/>
      <c r="SZU296" s="730"/>
      <c r="SZV296" s="730"/>
      <c r="SZW296" s="730"/>
      <c r="SZX296" s="730"/>
      <c r="SZY296" s="730"/>
      <c r="SZZ296" s="730"/>
      <c r="TAA296" s="730"/>
      <c r="TAB296" s="730"/>
      <c r="TAC296" s="730"/>
      <c r="TAD296" s="730"/>
      <c r="TAE296" s="730"/>
      <c r="TAF296" s="730"/>
      <c r="TAG296" s="730"/>
      <c r="TAH296" s="730"/>
      <c r="TAI296" s="730"/>
      <c r="TAJ296" s="730"/>
      <c r="TAK296" s="730"/>
      <c r="TAL296" s="730"/>
      <c r="TAM296" s="730"/>
      <c r="TAN296" s="730"/>
      <c r="TAO296" s="730"/>
      <c r="TAP296" s="730"/>
      <c r="TAQ296" s="730"/>
      <c r="TAR296" s="730"/>
      <c r="TAS296" s="730"/>
      <c r="TAT296" s="730"/>
      <c r="TAU296" s="730"/>
      <c r="TAV296" s="730"/>
      <c r="TAW296" s="730"/>
      <c r="TAX296" s="730"/>
      <c r="TAY296" s="730"/>
      <c r="TAZ296" s="730"/>
      <c r="TBA296" s="730"/>
      <c r="TBB296" s="730"/>
      <c r="TBC296" s="730"/>
      <c r="TBD296" s="730"/>
      <c r="TBE296" s="730"/>
      <c r="TBF296" s="730"/>
      <c r="TBG296" s="730"/>
      <c r="TBH296" s="730"/>
      <c r="TBI296" s="730"/>
      <c r="TBJ296" s="730"/>
      <c r="TBK296" s="730"/>
      <c r="TBL296" s="730"/>
      <c r="TBM296" s="730"/>
      <c r="TBN296" s="730"/>
      <c r="TBO296" s="730"/>
      <c r="TBP296" s="730"/>
      <c r="TBQ296" s="730"/>
      <c r="TBR296" s="730"/>
      <c r="TBS296" s="730"/>
      <c r="TBT296" s="730"/>
      <c r="TBU296" s="730"/>
      <c r="TBV296" s="730"/>
      <c r="TBW296" s="730"/>
      <c r="TBX296" s="730"/>
      <c r="TBY296" s="730"/>
      <c r="TBZ296" s="730"/>
      <c r="TCA296" s="730"/>
      <c r="TCB296" s="730"/>
      <c r="TCC296" s="730"/>
      <c r="TCD296" s="730"/>
      <c r="TCE296" s="730"/>
      <c r="TCF296" s="730"/>
      <c r="TCG296" s="730"/>
      <c r="TCH296" s="730"/>
      <c r="TCI296" s="730"/>
      <c r="TCJ296" s="730"/>
      <c r="TCK296" s="730"/>
      <c r="TCL296" s="730"/>
      <c r="TCM296" s="730"/>
      <c r="TCN296" s="730"/>
      <c r="TCO296" s="730"/>
      <c r="TCP296" s="730"/>
      <c r="TCQ296" s="730"/>
      <c r="TCR296" s="730"/>
      <c r="TCS296" s="730"/>
      <c r="TCT296" s="730"/>
      <c r="TCU296" s="730"/>
      <c r="TCV296" s="730"/>
      <c r="TCW296" s="730"/>
      <c r="TCX296" s="730"/>
      <c r="TCY296" s="730"/>
      <c r="TCZ296" s="730"/>
      <c r="TDA296" s="730"/>
      <c r="TDB296" s="730"/>
      <c r="TDC296" s="730"/>
      <c r="TDD296" s="730"/>
      <c r="TDE296" s="730"/>
      <c r="TDF296" s="730"/>
      <c r="TDG296" s="730"/>
      <c r="TDH296" s="730"/>
      <c r="TDI296" s="730"/>
      <c r="TDJ296" s="730"/>
      <c r="TDK296" s="730"/>
      <c r="TDL296" s="730"/>
      <c r="TDM296" s="730"/>
      <c r="TDN296" s="730"/>
      <c r="TDO296" s="730"/>
      <c r="TDP296" s="730"/>
      <c r="TDQ296" s="730"/>
      <c r="TDR296" s="730"/>
      <c r="TDS296" s="730"/>
      <c r="TDT296" s="730"/>
      <c r="TDU296" s="730"/>
      <c r="TDV296" s="730"/>
      <c r="TDW296" s="730"/>
      <c r="TDX296" s="730"/>
      <c r="TDY296" s="730"/>
      <c r="TDZ296" s="730"/>
      <c r="TEA296" s="730"/>
      <c r="TEB296" s="730"/>
      <c r="TEC296" s="730"/>
      <c r="TED296" s="730"/>
      <c r="TEE296" s="730"/>
      <c r="TEF296" s="730"/>
      <c r="TEG296" s="730"/>
      <c r="TEH296" s="730"/>
      <c r="TEI296" s="730"/>
      <c r="TEJ296" s="730"/>
      <c r="TEK296" s="730"/>
      <c r="TEL296" s="730"/>
      <c r="TEM296" s="730"/>
      <c r="TEN296" s="730"/>
      <c r="TEO296" s="730"/>
      <c r="TEP296" s="730"/>
      <c r="TEQ296" s="730"/>
      <c r="TER296" s="730"/>
      <c r="TES296" s="730"/>
      <c r="TET296" s="730"/>
      <c r="TEU296" s="730"/>
      <c r="TEV296" s="730"/>
      <c r="TEW296" s="730"/>
      <c r="TEX296" s="730"/>
      <c r="TEY296" s="730"/>
      <c r="TEZ296" s="730"/>
      <c r="TFA296" s="730"/>
      <c r="TFB296" s="730"/>
      <c r="TFC296" s="730"/>
      <c r="TFD296" s="730"/>
      <c r="TFE296" s="730"/>
      <c r="TFF296" s="730"/>
      <c r="TFG296" s="730"/>
      <c r="TFH296" s="730"/>
      <c r="TFI296" s="730"/>
      <c r="TFJ296" s="730"/>
      <c r="TFK296" s="730"/>
      <c r="TFL296" s="730"/>
      <c r="TFM296" s="730"/>
      <c r="TFN296" s="730"/>
      <c r="TFO296" s="730"/>
      <c r="TFP296" s="730"/>
      <c r="TFQ296" s="730"/>
      <c r="TFR296" s="730"/>
      <c r="TFS296" s="730"/>
      <c r="TFT296" s="730"/>
      <c r="TFU296" s="730"/>
      <c r="TFV296" s="730"/>
      <c r="TFW296" s="730"/>
      <c r="TFX296" s="730"/>
      <c r="TFY296" s="730"/>
      <c r="TFZ296" s="730"/>
      <c r="TGA296" s="730"/>
      <c r="TGB296" s="730"/>
      <c r="TGC296" s="730"/>
      <c r="TGD296" s="730"/>
      <c r="TGE296" s="730"/>
      <c r="TGF296" s="730"/>
      <c r="TGG296" s="730"/>
      <c r="TGH296" s="730"/>
      <c r="TGI296" s="730"/>
      <c r="TGJ296" s="730"/>
      <c r="TGK296" s="730"/>
      <c r="TGL296" s="730"/>
      <c r="TGM296" s="730"/>
      <c r="TGN296" s="730"/>
      <c r="TGO296" s="730"/>
      <c r="TGP296" s="730"/>
      <c r="TGQ296" s="730"/>
      <c r="TGR296" s="730"/>
      <c r="TGS296" s="730"/>
      <c r="TGT296" s="730"/>
      <c r="TGU296" s="730"/>
      <c r="TGV296" s="730"/>
      <c r="TGW296" s="730"/>
      <c r="TGX296" s="730"/>
      <c r="TGY296" s="730"/>
      <c r="TGZ296" s="730"/>
      <c r="THA296" s="730"/>
      <c r="THB296" s="730"/>
      <c r="THC296" s="730"/>
      <c r="THD296" s="730"/>
      <c r="THE296" s="730"/>
      <c r="THF296" s="730"/>
      <c r="THG296" s="730"/>
      <c r="THH296" s="730"/>
      <c r="THI296" s="730"/>
      <c r="THJ296" s="730"/>
      <c r="THK296" s="730"/>
      <c r="THL296" s="730"/>
      <c r="THM296" s="730"/>
      <c r="THN296" s="730"/>
      <c r="THO296" s="730"/>
      <c r="THP296" s="730"/>
      <c r="THQ296" s="730"/>
      <c r="THR296" s="730"/>
      <c r="THS296" s="730"/>
      <c r="THT296" s="730"/>
      <c r="THU296" s="730"/>
      <c r="THV296" s="730"/>
      <c r="THW296" s="730"/>
      <c r="THX296" s="730"/>
      <c r="THY296" s="730"/>
      <c r="THZ296" s="730"/>
      <c r="TIA296" s="730"/>
      <c r="TIB296" s="730"/>
      <c r="TIC296" s="730"/>
      <c r="TID296" s="730"/>
      <c r="TIE296" s="730"/>
      <c r="TIF296" s="730"/>
      <c r="TIG296" s="730"/>
      <c r="TIH296" s="730"/>
      <c r="TII296" s="730"/>
      <c r="TIJ296" s="730"/>
      <c r="TIK296" s="730"/>
      <c r="TIL296" s="730"/>
      <c r="TIM296" s="730"/>
      <c r="TIN296" s="730"/>
      <c r="TIO296" s="730"/>
      <c r="TIP296" s="730"/>
      <c r="TIQ296" s="730"/>
      <c r="TIR296" s="730"/>
      <c r="TIS296" s="730"/>
      <c r="TIT296" s="730"/>
      <c r="TIU296" s="730"/>
      <c r="TIV296" s="730"/>
      <c r="TIW296" s="730"/>
      <c r="TIX296" s="730"/>
      <c r="TIY296" s="730"/>
      <c r="TIZ296" s="730"/>
      <c r="TJA296" s="730"/>
      <c r="TJB296" s="730"/>
      <c r="TJC296" s="730"/>
      <c r="TJD296" s="730"/>
      <c r="TJE296" s="730"/>
      <c r="TJF296" s="730"/>
      <c r="TJG296" s="730"/>
      <c r="TJH296" s="730"/>
      <c r="TJI296" s="730"/>
      <c r="TJJ296" s="730"/>
      <c r="TJK296" s="730"/>
      <c r="TJL296" s="730"/>
      <c r="TJM296" s="730"/>
      <c r="TJN296" s="730"/>
      <c r="TJO296" s="730"/>
      <c r="TJP296" s="730"/>
      <c r="TJQ296" s="730"/>
      <c r="TJR296" s="730"/>
      <c r="TJS296" s="730"/>
      <c r="TJT296" s="730"/>
      <c r="TJU296" s="730"/>
      <c r="TJV296" s="730"/>
      <c r="TJW296" s="730"/>
      <c r="TJX296" s="730"/>
      <c r="TJY296" s="730"/>
      <c r="TJZ296" s="730"/>
      <c r="TKA296" s="730"/>
      <c r="TKB296" s="730"/>
      <c r="TKC296" s="730"/>
      <c r="TKD296" s="730"/>
      <c r="TKE296" s="730"/>
      <c r="TKF296" s="730"/>
      <c r="TKG296" s="730"/>
      <c r="TKH296" s="730"/>
      <c r="TKI296" s="730"/>
      <c r="TKJ296" s="730"/>
      <c r="TKK296" s="730"/>
      <c r="TKL296" s="730"/>
      <c r="TKM296" s="730"/>
      <c r="TKN296" s="730"/>
      <c r="TKO296" s="730"/>
      <c r="TKP296" s="730"/>
      <c r="TKQ296" s="730"/>
      <c r="TKR296" s="730"/>
      <c r="TKS296" s="730"/>
      <c r="TKT296" s="730"/>
      <c r="TKU296" s="730"/>
      <c r="TKV296" s="730"/>
      <c r="TKW296" s="730"/>
      <c r="TKX296" s="730"/>
      <c r="TKY296" s="730"/>
      <c r="TKZ296" s="730"/>
      <c r="TLA296" s="730"/>
      <c r="TLB296" s="730"/>
      <c r="TLC296" s="730"/>
      <c r="TLD296" s="730"/>
      <c r="TLE296" s="730"/>
      <c r="TLF296" s="730"/>
      <c r="TLG296" s="730"/>
      <c r="TLH296" s="730"/>
      <c r="TLI296" s="730"/>
      <c r="TLJ296" s="730"/>
      <c r="TLK296" s="730"/>
      <c r="TLL296" s="730"/>
      <c r="TLM296" s="730"/>
      <c r="TLN296" s="730"/>
      <c r="TLO296" s="730"/>
      <c r="TLP296" s="730"/>
      <c r="TLQ296" s="730"/>
      <c r="TLR296" s="730"/>
      <c r="TLS296" s="730"/>
      <c r="TLT296" s="730"/>
      <c r="TLU296" s="730"/>
      <c r="TLV296" s="730"/>
      <c r="TLW296" s="730"/>
      <c r="TLX296" s="730"/>
      <c r="TLY296" s="730"/>
      <c r="TLZ296" s="730"/>
      <c r="TMA296" s="730"/>
      <c r="TMB296" s="730"/>
      <c r="TMC296" s="730"/>
      <c r="TMD296" s="730"/>
      <c r="TME296" s="730"/>
      <c r="TMF296" s="730"/>
      <c r="TMG296" s="730"/>
      <c r="TMH296" s="730"/>
      <c r="TMI296" s="730"/>
      <c r="TMJ296" s="730"/>
      <c r="TMK296" s="730"/>
      <c r="TML296" s="730"/>
      <c r="TMM296" s="730"/>
      <c r="TMN296" s="730"/>
      <c r="TMO296" s="730"/>
      <c r="TMP296" s="730"/>
      <c r="TMQ296" s="730"/>
      <c r="TMR296" s="730"/>
      <c r="TMS296" s="730"/>
      <c r="TMT296" s="730"/>
      <c r="TMU296" s="730"/>
      <c r="TMV296" s="730"/>
      <c r="TMW296" s="730"/>
      <c r="TMX296" s="730"/>
      <c r="TMY296" s="730"/>
      <c r="TMZ296" s="730"/>
      <c r="TNA296" s="730"/>
      <c r="TNB296" s="730"/>
      <c r="TNC296" s="730"/>
      <c r="TND296" s="730"/>
      <c r="TNE296" s="730"/>
      <c r="TNF296" s="730"/>
      <c r="TNG296" s="730"/>
      <c r="TNH296" s="730"/>
      <c r="TNI296" s="730"/>
      <c r="TNJ296" s="730"/>
      <c r="TNK296" s="730"/>
      <c r="TNL296" s="730"/>
      <c r="TNM296" s="730"/>
      <c r="TNN296" s="730"/>
      <c r="TNO296" s="730"/>
      <c r="TNP296" s="730"/>
      <c r="TNQ296" s="730"/>
      <c r="TNR296" s="730"/>
      <c r="TNS296" s="730"/>
      <c r="TNT296" s="730"/>
      <c r="TNU296" s="730"/>
      <c r="TNV296" s="730"/>
      <c r="TNW296" s="730"/>
      <c r="TNX296" s="730"/>
      <c r="TNY296" s="730"/>
      <c r="TNZ296" s="730"/>
      <c r="TOA296" s="730"/>
      <c r="TOB296" s="730"/>
      <c r="TOC296" s="730"/>
      <c r="TOD296" s="730"/>
      <c r="TOE296" s="730"/>
      <c r="TOF296" s="730"/>
      <c r="TOG296" s="730"/>
      <c r="TOH296" s="730"/>
      <c r="TOI296" s="730"/>
      <c r="TOJ296" s="730"/>
      <c r="TOK296" s="730"/>
      <c r="TOL296" s="730"/>
      <c r="TOM296" s="730"/>
      <c r="TON296" s="730"/>
      <c r="TOO296" s="730"/>
      <c r="TOP296" s="730"/>
      <c r="TOQ296" s="730"/>
      <c r="TOR296" s="730"/>
      <c r="TOS296" s="730"/>
      <c r="TOT296" s="730"/>
      <c r="TOU296" s="730"/>
      <c r="TOV296" s="730"/>
      <c r="TOW296" s="730"/>
      <c r="TOX296" s="730"/>
      <c r="TOY296" s="730"/>
      <c r="TOZ296" s="730"/>
      <c r="TPA296" s="730"/>
      <c r="TPB296" s="730"/>
      <c r="TPC296" s="730"/>
      <c r="TPD296" s="730"/>
      <c r="TPE296" s="730"/>
      <c r="TPF296" s="730"/>
      <c r="TPG296" s="730"/>
      <c r="TPH296" s="730"/>
      <c r="TPI296" s="730"/>
      <c r="TPJ296" s="730"/>
      <c r="TPK296" s="730"/>
      <c r="TPL296" s="730"/>
      <c r="TPM296" s="730"/>
      <c r="TPN296" s="730"/>
      <c r="TPO296" s="730"/>
      <c r="TPP296" s="730"/>
      <c r="TPQ296" s="730"/>
      <c r="TPR296" s="730"/>
      <c r="TPS296" s="730"/>
      <c r="TPT296" s="730"/>
      <c r="TPU296" s="730"/>
      <c r="TPV296" s="730"/>
      <c r="TPW296" s="730"/>
      <c r="TPX296" s="730"/>
      <c r="TPY296" s="730"/>
      <c r="TPZ296" s="730"/>
      <c r="TQA296" s="730"/>
      <c r="TQB296" s="730"/>
      <c r="TQC296" s="730"/>
      <c r="TQD296" s="730"/>
      <c r="TQE296" s="730"/>
      <c r="TQF296" s="730"/>
      <c r="TQG296" s="730"/>
      <c r="TQH296" s="730"/>
      <c r="TQI296" s="730"/>
      <c r="TQJ296" s="730"/>
      <c r="TQK296" s="730"/>
      <c r="TQL296" s="730"/>
      <c r="TQM296" s="730"/>
      <c r="TQN296" s="730"/>
      <c r="TQO296" s="730"/>
      <c r="TQP296" s="730"/>
      <c r="TQQ296" s="730"/>
      <c r="TQR296" s="730"/>
      <c r="TQS296" s="730"/>
      <c r="TQT296" s="730"/>
      <c r="TQU296" s="730"/>
      <c r="TQV296" s="730"/>
      <c r="TQW296" s="730"/>
      <c r="TQX296" s="730"/>
      <c r="TQY296" s="730"/>
      <c r="TQZ296" s="730"/>
      <c r="TRA296" s="730"/>
      <c r="TRB296" s="730"/>
      <c r="TRC296" s="730"/>
      <c r="TRD296" s="730"/>
      <c r="TRE296" s="730"/>
      <c r="TRF296" s="730"/>
      <c r="TRG296" s="730"/>
      <c r="TRH296" s="730"/>
      <c r="TRI296" s="730"/>
      <c r="TRJ296" s="730"/>
      <c r="TRK296" s="730"/>
      <c r="TRL296" s="730"/>
      <c r="TRM296" s="730"/>
      <c r="TRN296" s="730"/>
      <c r="TRO296" s="730"/>
      <c r="TRP296" s="730"/>
      <c r="TRQ296" s="730"/>
      <c r="TRR296" s="730"/>
      <c r="TRS296" s="730"/>
      <c r="TRT296" s="730"/>
      <c r="TRU296" s="730"/>
      <c r="TRV296" s="730"/>
      <c r="TRW296" s="730"/>
      <c r="TRX296" s="730"/>
      <c r="TRY296" s="730"/>
      <c r="TRZ296" s="730"/>
      <c r="TSA296" s="730"/>
      <c r="TSB296" s="730"/>
      <c r="TSC296" s="730"/>
      <c r="TSD296" s="730"/>
      <c r="TSE296" s="730"/>
      <c r="TSF296" s="730"/>
      <c r="TSG296" s="730"/>
      <c r="TSH296" s="730"/>
      <c r="TSI296" s="730"/>
      <c r="TSJ296" s="730"/>
      <c r="TSK296" s="730"/>
      <c r="TSL296" s="730"/>
      <c r="TSM296" s="730"/>
      <c r="TSN296" s="730"/>
      <c r="TSO296" s="730"/>
      <c r="TSP296" s="730"/>
      <c r="TSQ296" s="730"/>
      <c r="TSR296" s="730"/>
      <c r="TSS296" s="730"/>
      <c r="TST296" s="730"/>
      <c r="TSU296" s="730"/>
      <c r="TSV296" s="730"/>
      <c r="TSW296" s="730"/>
      <c r="TSX296" s="730"/>
      <c r="TSY296" s="730"/>
      <c r="TSZ296" s="730"/>
      <c r="TTA296" s="730"/>
      <c r="TTB296" s="730"/>
      <c r="TTC296" s="730"/>
      <c r="TTD296" s="730"/>
      <c r="TTE296" s="730"/>
      <c r="TTF296" s="730"/>
      <c r="TTG296" s="730"/>
      <c r="TTH296" s="730"/>
      <c r="TTI296" s="730"/>
      <c r="TTJ296" s="730"/>
      <c r="TTK296" s="730"/>
      <c r="TTL296" s="730"/>
      <c r="TTM296" s="730"/>
      <c r="TTN296" s="730"/>
      <c r="TTO296" s="730"/>
      <c r="TTP296" s="730"/>
      <c r="TTQ296" s="730"/>
      <c r="TTR296" s="730"/>
      <c r="TTS296" s="730"/>
      <c r="TTT296" s="730"/>
      <c r="TTU296" s="730"/>
      <c r="TTV296" s="730"/>
      <c r="TTW296" s="730"/>
      <c r="TTX296" s="730"/>
      <c r="TTY296" s="730"/>
      <c r="TTZ296" s="730"/>
      <c r="TUA296" s="730"/>
      <c r="TUB296" s="730"/>
      <c r="TUC296" s="730"/>
      <c r="TUD296" s="730"/>
      <c r="TUE296" s="730"/>
      <c r="TUF296" s="730"/>
      <c r="TUG296" s="730"/>
      <c r="TUH296" s="730"/>
      <c r="TUI296" s="730"/>
      <c r="TUJ296" s="730"/>
      <c r="TUK296" s="730"/>
      <c r="TUL296" s="730"/>
      <c r="TUM296" s="730"/>
      <c r="TUN296" s="730"/>
      <c r="TUO296" s="730"/>
      <c r="TUP296" s="730"/>
      <c r="TUQ296" s="730"/>
      <c r="TUR296" s="730"/>
      <c r="TUS296" s="730"/>
      <c r="TUT296" s="730"/>
      <c r="TUU296" s="730"/>
      <c r="TUV296" s="730"/>
      <c r="TUW296" s="730"/>
      <c r="TUX296" s="730"/>
      <c r="TUY296" s="730"/>
      <c r="TUZ296" s="730"/>
      <c r="TVA296" s="730"/>
      <c r="TVB296" s="730"/>
      <c r="TVC296" s="730"/>
      <c r="TVD296" s="730"/>
      <c r="TVE296" s="730"/>
      <c r="TVF296" s="730"/>
      <c r="TVG296" s="730"/>
      <c r="TVH296" s="730"/>
      <c r="TVI296" s="730"/>
      <c r="TVJ296" s="730"/>
      <c r="TVK296" s="730"/>
      <c r="TVL296" s="730"/>
      <c r="TVM296" s="730"/>
      <c r="TVN296" s="730"/>
      <c r="TVO296" s="730"/>
      <c r="TVP296" s="730"/>
      <c r="TVQ296" s="730"/>
      <c r="TVR296" s="730"/>
      <c r="TVS296" s="730"/>
      <c r="TVT296" s="730"/>
      <c r="TVU296" s="730"/>
      <c r="TVV296" s="730"/>
      <c r="TVW296" s="730"/>
      <c r="TVX296" s="730"/>
      <c r="TVY296" s="730"/>
      <c r="TVZ296" s="730"/>
      <c r="TWA296" s="730"/>
      <c r="TWB296" s="730"/>
      <c r="TWC296" s="730"/>
      <c r="TWD296" s="730"/>
      <c r="TWE296" s="730"/>
      <c r="TWF296" s="730"/>
      <c r="TWG296" s="730"/>
      <c r="TWH296" s="730"/>
      <c r="TWI296" s="730"/>
      <c r="TWJ296" s="730"/>
      <c r="TWK296" s="730"/>
      <c r="TWL296" s="730"/>
      <c r="TWM296" s="730"/>
      <c r="TWN296" s="730"/>
      <c r="TWO296" s="730"/>
      <c r="TWP296" s="730"/>
      <c r="TWQ296" s="730"/>
      <c r="TWR296" s="730"/>
      <c r="TWS296" s="730"/>
      <c r="TWT296" s="730"/>
      <c r="TWU296" s="730"/>
      <c r="TWV296" s="730"/>
      <c r="TWW296" s="730"/>
      <c r="TWX296" s="730"/>
      <c r="TWY296" s="730"/>
      <c r="TWZ296" s="730"/>
      <c r="TXA296" s="730"/>
      <c r="TXB296" s="730"/>
      <c r="TXC296" s="730"/>
      <c r="TXD296" s="730"/>
      <c r="TXE296" s="730"/>
      <c r="TXF296" s="730"/>
      <c r="TXG296" s="730"/>
      <c r="TXH296" s="730"/>
      <c r="TXI296" s="730"/>
      <c r="TXJ296" s="730"/>
      <c r="TXK296" s="730"/>
      <c r="TXL296" s="730"/>
      <c r="TXM296" s="730"/>
      <c r="TXN296" s="730"/>
      <c r="TXO296" s="730"/>
      <c r="TXP296" s="730"/>
      <c r="TXQ296" s="730"/>
      <c r="TXR296" s="730"/>
      <c r="TXS296" s="730"/>
      <c r="TXT296" s="730"/>
      <c r="TXU296" s="730"/>
      <c r="TXV296" s="730"/>
      <c r="TXW296" s="730"/>
      <c r="TXX296" s="730"/>
      <c r="TXY296" s="730"/>
      <c r="TXZ296" s="730"/>
      <c r="TYA296" s="730"/>
      <c r="TYB296" s="730"/>
      <c r="TYC296" s="730"/>
      <c r="TYD296" s="730"/>
      <c r="TYE296" s="730"/>
      <c r="TYF296" s="730"/>
      <c r="TYG296" s="730"/>
      <c r="TYH296" s="730"/>
      <c r="TYI296" s="730"/>
      <c r="TYJ296" s="730"/>
      <c r="TYK296" s="730"/>
      <c r="TYL296" s="730"/>
      <c r="TYM296" s="730"/>
      <c r="TYN296" s="730"/>
      <c r="TYO296" s="730"/>
      <c r="TYP296" s="730"/>
      <c r="TYQ296" s="730"/>
      <c r="TYR296" s="730"/>
      <c r="TYS296" s="730"/>
      <c r="TYT296" s="730"/>
      <c r="TYU296" s="730"/>
      <c r="TYV296" s="730"/>
      <c r="TYW296" s="730"/>
      <c r="TYX296" s="730"/>
      <c r="TYY296" s="730"/>
      <c r="TYZ296" s="730"/>
      <c r="TZA296" s="730"/>
      <c r="TZB296" s="730"/>
      <c r="TZC296" s="730"/>
      <c r="TZD296" s="730"/>
      <c r="TZE296" s="730"/>
      <c r="TZF296" s="730"/>
      <c r="TZG296" s="730"/>
      <c r="TZH296" s="730"/>
      <c r="TZI296" s="730"/>
      <c r="TZJ296" s="730"/>
      <c r="TZK296" s="730"/>
      <c r="TZL296" s="730"/>
      <c r="TZM296" s="730"/>
      <c r="TZN296" s="730"/>
      <c r="TZO296" s="730"/>
      <c r="TZP296" s="730"/>
      <c r="TZQ296" s="730"/>
      <c r="TZR296" s="730"/>
      <c r="TZS296" s="730"/>
      <c r="TZT296" s="730"/>
      <c r="TZU296" s="730"/>
      <c r="TZV296" s="730"/>
      <c r="TZW296" s="730"/>
      <c r="TZX296" s="730"/>
      <c r="TZY296" s="730"/>
      <c r="TZZ296" s="730"/>
      <c r="UAA296" s="730"/>
      <c r="UAB296" s="730"/>
      <c r="UAC296" s="730"/>
      <c r="UAD296" s="730"/>
      <c r="UAE296" s="730"/>
      <c r="UAF296" s="730"/>
      <c r="UAG296" s="730"/>
      <c r="UAH296" s="730"/>
      <c r="UAI296" s="730"/>
      <c r="UAJ296" s="730"/>
      <c r="UAK296" s="730"/>
      <c r="UAL296" s="730"/>
      <c r="UAM296" s="730"/>
      <c r="UAN296" s="730"/>
      <c r="UAO296" s="730"/>
      <c r="UAP296" s="730"/>
      <c r="UAQ296" s="730"/>
      <c r="UAR296" s="730"/>
      <c r="UAS296" s="730"/>
      <c r="UAT296" s="730"/>
      <c r="UAU296" s="730"/>
      <c r="UAV296" s="730"/>
      <c r="UAW296" s="730"/>
      <c r="UAX296" s="730"/>
      <c r="UAY296" s="730"/>
      <c r="UAZ296" s="730"/>
      <c r="UBA296" s="730"/>
      <c r="UBB296" s="730"/>
      <c r="UBC296" s="730"/>
      <c r="UBD296" s="730"/>
      <c r="UBE296" s="730"/>
      <c r="UBF296" s="730"/>
      <c r="UBG296" s="730"/>
      <c r="UBH296" s="730"/>
      <c r="UBI296" s="730"/>
      <c r="UBJ296" s="730"/>
      <c r="UBK296" s="730"/>
      <c r="UBL296" s="730"/>
      <c r="UBM296" s="730"/>
      <c r="UBN296" s="730"/>
      <c r="UBO296" s="730"/>
      <c r="UBP296" s="730"/>
      <c r="UBQ296" s="730"/>
      <c r="UBR296" s="730"/>
      <c r="UBS296" s="730"/>
      <c r="UBT296" s="730"/>
      <c r="UBU296" s="730"/>
      <c r="UBV296" s="730"/>
      <c r="UBW296" s="730"/>
      <c r="UBX296" s="730"/>
      <c r="UBY296" s="730"/>
      <c r="UBZ296" s="730"/>
      <c r="UCA296" s="730"/>
      <c r="UCB296" s="730"/>
      <c r="UCC296" s="730"/>
      <c r="UCD296" s="730"/>
      <c r="UCE296" s="730"/>
      <c r="UCF296" s="730"/>
      <c r="UCG296" s="730"/>
      <c r="UCH296" s="730"/>
      <c r="UCI296" s="730"/>
      <c r="UCJ296" s="730"/>
      <c r="UCK296" s="730"/>
      <c r="UCL296" s="730"/>
      <c r="UCM296" s="730"/>
      <c r="UCN296" s="730"/>
      <c r="UCO296" s="730"/>
      <c r="UCP296" s="730"/>
      <c r="UCQ296" s="730"/>
      <c r="UCR296" s="730"/>
      <c r="UCS296" s="730"/>
      <c r="UCT296" s="730"/>
      <c r="UCU296" s="730"/>
      <c r="UCV296" s="730"/>
      <c r="UCW296" s="730"/>
      <c r="UCX296" s="730"/>
      <c r="UCY296" s="730"/>
      <c r="UCZ296" s="730"/>
      <c r="UDA296" s="730"/>
      <c r="UDB296" s="730"/>
      <c r="UDC296" s="730"/>
      <c r="UDD296" s="730"/>
      <c r="UDE296" s="730"/>
      <c r="UDF296" s="730"/>
      <c r="UDG296" s="730"/>
      <c r="UDH296" s="730"/>
      <c r="UDI296" s="730"/>
      <c r="UDJ296" s="730"/>
      <c r="UDK296" s="730"/>
      <c r="UDL296" s="730"/>
      <c r="UDM296" s="730"/>
      <c r="UDN296" s="730"/>
      <c r="UDO296" s="730"/>
      <c r="UDP296" s="730"/>
      <c r="UDQ296" s="730"/>
      <c r="UDR296" s="730"/>
      <c r="UDS296" s="730"/>
      <c r="UDT296" s="730"/>
      <c r="UDU296" s="730"/>
      <c r="UDV296" s="730"/>
      <c r="UDW296" s="730"/>
      <c r="UDX296" s="730"/>
      <c r="UDY296" s="730"/>
      <c r="UDZ296" s="730"/>
      <c r="UEA296" s="730"/>
      <c r="UEB296" s="730"/>
      <c r="UEC296" s="730"/>
      <c r="UED296" s="730"/>
      <c r="UEE296" s="730"/>
      <c r="UEF296" s="730"/>
      <c r="UEG296" s="730"/>
      <c r="UEH296" s="730"/>
      <c r="UEI296" s="730"/>
      <c r="UEJ296" s="730"/>
      <c r="UEK296" s="730"/>
      <c r="UEL296" s="730"/>
      <c r="UEM296" s="730"/>
      <c r="UEN296" s="730"/>
      <c r="UEO296" s="730"/>
      <c r="UEP296" s="730"/>
      <c r="UEQ296" s="730"/>
      <c r="UER296" s="730"/>
      <c r="UES296" s="730"/>
      <c r="UET296" s="730"/>
      <c r="UEU296" s="730"/>
      <c r="UEV296" s="730"/>
      <c r="UEW296" s="730"/>
      <c r="UEX296" s="730"/>
      <c r="UEY296" s="730"/>
      <c r="UEZ296" s="730"/>
      <c r="UFA296" s="730"/>
      <c r="UFB296" s="730"/>
      <c r="UFC296" s="730"/>
      <c r="UFD296" s="730"/>
      <c r="UFE296" s="730"/>
      <c r="UFF296" s="730"/>
      <c r="UFG296" s="730"/>
      <c r="UFH296" s="730"/>
      <c r="UFI296" s="730"/>
      <c r="UFJ296" s="730"/>
      <c r="UFK296" s="730"/>
      <c r="UFL296" s="730"/>
      <c r="UFM296" s="730"/>
      <c r="UFN296" s="730"/>
      <c r="UFO296" s="730"/>
      <c r="UFP296" s="730"/>
      <c r="UFQ296" s="730"/>
      <c r="UFR296" s="730"/>
      <c r="UFS296" s="730"/>
      <c r="UFT296" s="730"/>
      <c r="UFU296" s="730"/>
      <c r="UFV296" s="730"/>
      <c r="UFW296" s="730"/>
      <c r="UFX296" s="730"/>
      <c r="UFY296" s="730"/>
      <c r="UFZ296" s="730"/>
      <c r="UGA296" s="730"/>
      <c r="UGB296" s="730"/>
      <c r="UGC296" s="730"/>
      <c r="UGD296" s="730"/>
      <c r="UGE296" s="730"/>
      <c r="UGF296" s="730"/>
      <c r="UGG296" s="730"/>
      <c r="UGH296" s="730"/>
      <c r="UGI296" s="730"/>
      <c r="UGJ296" s="730"/>
      <c r="UGK296" s="730"/>
      <c r="UGL296" s="730"/>
      <c r="UGM296" s="730"/>
      <c r="UGN296" s="730"/>
      <c r="UGO296" s="730"/>
      <c r="UGP296" s="730"/>
      <c r="UGQ296" s="730"/>
      <c r="UGR296" s="730"/>
      <c r="UGS296" s="730"/>
      <c r="UGT296" s="730"/>
      <c r="UGU296" s="730"/>
      <c r="UGV296" s="730"/>
      <c r="UGW296" s="730"/>
      <c r="UGX296" s="730"/>
      <c r="UGY296" s="730"/>
      <c r="UGZ296" s="730"/>
      <c r="UHA296" s="730"/>
      <c r="UHB296" s="730"/>
      <c r="UHC296" s="730"/>
      <c r="UHD296" s="730"/>
      <c r="UHE296" s="730"/>
      <c r="UHF296" s="730"/>
      <c r="UHG296" s="730"/>
      <c r="UHH296" s="730"/>
      <c r="UHI296" s="730"/>
      <c r="UHJ296" s="730"/>
      <c r="UHK296" s="730"/>
      <c r="UHL296" s="730"/>
      <c r="UHM296" s="730"/>
      <c r="UHN296" s="730"/>
      <c r="UHO296" s="730"/>
      <c r="UHP296" s="730"/>
      <c r="UHQ296" s="730"/>
      <c r="UHR296" s="730"/>
      <c r="UHS296" s="730"/>
      <c r="UHT296" s="730"/>
      <c r="UHU296" s="730"/>
      <c r="UHV296" s="730"/>
      <c r="UHW296" s="730"/>
      <c r="UHX296" s="730"/>
      <c r="UHY296" s="730"/>
      <c r="UHZ296" s="730"/>
      <c r="UIA296" s="730"/>
      <c r="UIB296" s="730"/>
      <c r="UIC296" s="730"/>
      <c r="UID296" s="730"/>
      <c r="UIE296" s="730"/>
      <c r="UIF296" s="730"/>
      <c r="UIG296" s="730"/>
      <c r="UIH296" s="730"/>
      <c r="UII296" s="730"/>
      <c r="UIJ296" s="730"/>
      <c r="UIK296" s="730"/>
      <c r="UIL296" s="730"/>
      <c r="UIM296" s="730"/>
      <c r="UIN296" s="730"/>
      <c r="UIO296" s="730"/>
      <c r="UIP296" s="730"/>
      <c r="UIQ296" s="730"/>
      <c r="UIR296" s="730"/>
      <c r="UIS296" s="730"/>
      <c r="UIT296" s="730"/>
      <c r="UIU296" s="730"/>
      <c r="UIV296" s="730"/>
      <c r="UIW296" s="730"/>
      <c r="UIX296" s="730"/>
      <c r="UIY296" s="730"/>
      <c r="UIZ296" s="730"/>
      <c r="UJA296" s="730"/>
      <c r="UJB296" s="730"/>
      <c r="UJC296" s="730"/>
      <c r="UJD296" s="730"/>
      <c r="UJE296" s="730"/>
      <c r="UJF296" s="730"/>
      <c r="UJG296" s="730"/>
      <c r="UJH296" s="730"/>
      <c r="UJI296" s="730"/>
      <c r="UJJ296" s="730"/>
      <c r="UJK296" s="730"/>
      <c r="UJL296" s="730"/>
      <c r="UJM296" s="730"/>
      <c r="UJN296" s="730"/>
      <c r="UJO296" s="730"/>
      <c r="UJP296" s="730"/>
      <c r="UJQ296" s="730"/>
      <c r="UJR296" s="730"/>
      <c r="UJS296" s="730"/>
      <c r="UJT296" s="730"/>
      <c r="UJU296" s="730"/>
      <c r="UJV296" s="730"/>
      <c r="UJW296" s="730"/>
      <c r="UJX296" s="730"/>
      <c r="UJY296" s="730"/>
      <c r="UJZ296" s="730"/>
      <c r="UKA296" s="730"/>
      <c r="UKB296" s="730"/>
      <c r="UKC296" s="730"/>
      <c r="UKD296" s="730"/>
      <c r="UKE296" s="730"/>
      <c r="UKF296" s="730"/>
      <c r="UKG296" s="730"/>
      <c r="UKH296" s="730"/>
      <c r="UKI296" s="730"/>
      <c r="UKJ296" s="730"/>
      <c r="UKK296" s="730"/>
      <c r="UKL296" s="730"/>
      <c r="UKM296" s="730"/>
      <c r="UKN296" s="730"/>
      <c r="UKO296" s="730"/>
      <c r="UKP296" s="730"/>
      <c r="UKQ296" s="730"/>
      <c r="UKR296" s="730"/>
      <c r="UKS296" s="730"/>
      <c r="UKT296" s="730"/>
      <c r="UKU296" s="730"/>
      <c r="UKV296" s="730"/>
      <c r="UKW296" s="730"/>
      <c r="UKX296" s="730"/>
      <c r="UKY296" s="730"/>
      <c r="UKZ296" s="730"/>
      <c r="ULA296" s="730"/>
      <c r="ULB296" s="730"/>
      <c r="ULC296" s="730"/>
      <c r="ULD296" s="730"/>
      <c r="ULE296" s="730"/>
      <c r="ULF296" s="730"/>
      <c r="ULG296" s="730"/>
      <c r="ULH296" s="730"/>
      <c r="ULI296" s="730"/>
      <c r="ULJ296" s="730"/>
      <c r="ULK296" s="730"/>
      <c r="ULL296" s="730"/>
      <c r="ULM296" s="730"/>
      <c r="ULN296" s="730"/>
      <c r="ULO296" s="730"/>
      <c r="ULP296" s="730"/>
      <c r="ULQ296" s="730"/>
      <c r="ULR296" s="730"/>
      <c r="ULS296" s="730"/>
      <c r="ULT296" s="730"/>
      <c r="ULU296" s="730"/>
      <c r="ULV296" s="730"/>
      <c r="ULW296" s="730"/>
      <c r="ULX296" s="730"/>
      <c r="ULY296" s="730"/>
      <c r="ULZ296" s="730"/>
      <c r="UMA296" s="730"/>
      <c r="UMB296" s="730"/>
      <c r="UMC296" s="730"/>
      <c r="UMD296" s="730"/>
      <c r="UME296" s="730"/>
      <c r="UMF296" s="730"/>
      <c r="UMG296" s="730"/>
      <c r="UMH296" s="730"/>
      <c r="UMI296" s="730"/>
      <c r="UMJ296" s="730"/>
      <c r="UMK296" s="730"/>
      <c r="UML296" s="730"/>
      <c r="UMM296" s="730"/>
      <c r="UMN296" s="730"/>
      <c r="UMO296" s="730"/>
      <c r="UMP296" s="730"/>
      <c r="UMQ296" s="730"/>
      <c r="UMR296" s="730"/>
      <c r="UMS296" s="730"/>
      <c r="UMT296" s="730"/>
      <c r="UMU296" s="730"/>
      <c r="UMV296" s="730"/>
      <c r="UMW296" s="730"/>
      <c r="UMX296" s="730"/>
      <c r="UMY296" s="730"/>
      <c r="UMZ296" s="730"/>
      <c r="UNA296" s="730"/>
      <c r="UNB296" s="730"/>
      <c r="UNC296" s="730"/>
      <c r="UND296" s="730"/>
      <c r="UNE296" s="730"/>
      <c r="UNF296" s="730"/>
      <c r="UNG296" s="730"/>
      <c r="UNH296" s="730"/>
      <c r="UNI296" s="730"/>
      <c r="UNJ296" s="730"/>
      <c r="UNK296" s="730"/>
      <c r="UNL296" s="730"/>
      <c r="UNM296" s="730"/>
      <c r="UNN296" s="730"/>
      <c r="UNO296" s="730"/>
      <c r="UNP296" s="730"/>
      <c r="UNQ296" s="730"/>
      <c r="UNR296" s="730"/>
      <c r="UNS296" s="730"/>
      <c r="UNT296" s="730"/>
      <c r="UNU296" s="730"/>
      <c r="UNV296" s="730"/>
      <c r="UNW296" s="730"/>
      <c r="UNX296" s="730"/>
      <c r="UNY296" s="730"/>
      <c r="UNZ296" s="730"/>
      <c r="UOA296" s="730"/>
      <c r="UOB296" s="730"/>
      <c r="UOC296" s="730"/>
      <c r="UOD296" s="730"/>
      <c r="UOE296" s="730"/>
      <c r="UOF296" s="730"/>
      <c r="UOG296" s="730"/>
      <c r="UOH296" s="730"/>
      <c r="UOI296" s="730"/>
      <c r="UOJ296" s="730"/>
      <c r="UOK296" s="730"/>
      <c r="UOL296" s="730"/>
      <c r="UOM296" s="730"/>
      <c r="UON296" s="730"/>
      <c r="UOO296" s="730"/>
      <c r="UOP296" s="730"/>
      <c r="UOQ296" s="730"/>
      <c r="UOR296" s="730"/>
      <c r="UOS296" s="730"/>
      <c r="UOT296" s="730"/>
      <c r="UOU296" s="730"/>
      <c r="UOV296" s="730"/>
      <c r="UOW296" s="730"/>
      <c r="UOX296" s="730"/>
      <c r="UOY296" s="730"/>
      <c r="UOZ296" s="730"/>
      <c r="UPA296" s="730"/>
      <c r="UPB296" s="730"/>
      <c r="UPC296" s="730"/>
      <c r="UPD296" s="730"/>
      <c r="UPE296" s="730"/>
      <c r="UPF296" s="730"/>
      <c r="UPG296" s="730"/>
      <c r="UPH296" s="730"/>
      <c r="UPI296" s="730"/>
      <c r="UPJ296" s="730"/>
      <c r="UPK296" s="730"/>
      <c r="UPL296" s="730"/>
      <c r="UPM296" s="730"/>
      <c r="UPN296" s="730"/>
      <c r="UPO296" s="730"/>
      <c r="UPP296" s="730"/>
      <c r="UPQ296" s="730"/>
      <c r="UPR296" s="730"/>
      <c r="UPS296" s="730"/>
      <c r="UPT296" s="730"/>
      <c r="UPU296" s="730"/>
      <c r="UPV296" s="730"/>
      <c r="UPW296" s="730"/>
      <c r="UPX296" s="730"/>
      <c r="UPY296" s="730"/>
      <c r="UPZ296" s="730"/>
      <c r="UQA296" s="730"/>
      <c r="UQB296" s="730"/>
      <c r="UQC296" s="730"/>
      <c r="UQD296" s="730"/>
      <c r="UQE296" s="730"/>
      <c r="UQF296" s="730"/>
      <c r="UQG296" s="730"/>
      <c r="UQH296" s="730"/>
      <c r="UQI296" s="730"/>
      <c r="UQJ296" s="730"/>
      <c r="UQK296" s="730"/>
      <c r="UQL296" s="730"/>
      <c r="UQM296" s="730"/>
      <c r="UQN296" s="730"/>
      <c r="UQO296" s="730"/>
      <c r="UQP296" s="730"/>
      <c r="UQQ296" s="730"/>
      <c r="UQR296" s="730"/>
      <c r="UQS296" s="730"/>
      <c r="UQT296" s="730"/>
      <c r="UQU296" s="730"/>
      <c r="UQV296" s="730"/>
      <c r="UQW296" s="730"/>
      <c r="UQX296" s="730"/>
      <c r="UQY296" s="730"/>
      <c r="UQZ296" s="730"/>
      <c r="URA296" s="730"/>
      <c r="URB296" s="730"/>
      <c r="URC296" s="730"/>
      <c r="URD296" s="730"/>
      <c r="URE296" s="730"/>
      <c r="URF296" s="730"/>
      <c r="URG296" s="730"/>
      <c r="URH296" s="730"/>
      <c r="URI296" s="730"/>
      <c r="URJ296" s="730"/>
      <c r="URK296" s="730"/>
      <c r="URL296" s="730"/>
      <c r="URM296" s="730"/>
      <c r="URN296" s="730"/>
      <c r="URO296" s="730"/>
      <c r="URP296" s="730"/>
      <c r="URQ296" s="730"/>
      <c r="URR296" s="730"/>
      <c r="URS296" s="730"/>
      <c r="URT296" s="730"/>
      <c r="URU296" s="730"/>
      <c r="URV296" s="730"/>
      <c r="URW296" s="730"/>
      <c r="URX296" s="730"/>
      <c r="URY296" s="730"/>
      <c r="URZ296" s="730"/>
      <c r="USA296" s="730"/>
      <c r="USB296" s="730"/>
      <c r="USC296" s="730"/>
      <c r="USD296" s="730"/>
      <c r="USE296" s="730"/>
      <c r="USF296" s="730"/>
      <c r="USG296" s="730"/>
      <c r="USH296" s="730"/>
      <c r="USI296" s="730"/>
      <c r="USJ296" s="730"/>
      <c r="USK296" s="730"/>
      <c r="USL296" s="730"/>
      <c r="USM296" s="730"/>
      <c r="USN296" s="730"/>
      <c r="USO296" s="730"/>
      <c r="USP296" s="730"/>
      <c r="USQ296" s="730"/>
      <c r="USR296" s="730"/>
      <c r="USS296" s="730"/>
      <c r="UST296" s="730"/>
      <c r="USU296" s="730"/>
      <c r="USV296" s="730"/>
      <c r="USW296" s="730"/>
      <c r="USX296" s="730"/>
      <c r="USY296" s="730"/>
      <c r="USZ296" s="730"/>
      <c r="UTA296" s="730"/>
      <c r="UTB296" s="730"/>
      <c r="UTC296" s="730"/>
      <c r="UTD296" s="730"/>
      <c r="UTE296" s="730"/>
      <c r="UTF296" s="730"/>
      <c r="UTG296" s="730"/>
      <c r="UTH296" s="730"/>
      <c r="UTI296" s="730"/>
      <c r="UTJ296" s="730"/>
      <c r="UTK296" s="730"/>
      <c r="UTL296" s="730"/>
      <c r="UTM296" s="730"/>
      <c r="UTN296" s="730"/>
      <c r="UTO296" s="730"/>
      <c r="UTP296" s="730"/>
      <c r="UTQ296" s="730"/>
      <c r="UTR296" s="730"/>
      <c r="UTS296" s="730"/>
      <c r="UTT296" s="730"/>
      <c r="UTU296" s="730"/>
      <c r="UTV296" s="730"/>
      <c r="UTW296" s="730"/>
      <c r="UTX296" s="730"/>
      <c r="UTY296" s="730"/>
      <c r="UTZ296" s="730"/>
      <c r="UUA296" s="730"/>
      <c r="UUB296" s="730"/>
      <c r="UUC296" s="730"/>
      <c r="UUD296" s="730"/>
      <c r="UUE296" s="730"/>
      <c r="UUF296" s="730"/>
      <c r="UUG296" s="730"/>
      <c r="UUH296" s="730"/>
      <c r="UUI296" s="730"/>
      <c r="UUJ296" s="730"/>
      <c r="UUK296" s="730"/>
      <c r="UUL296" s="730"/>
      <c r="UUM296" s="730"/>
      <c r="UUN296" s="730"/>
      <c r="UUO296" s="730"/>
      <c r="UUP296" s="730"/>
      <c r="UUQ296" s="730"/>
      <c r="UUR296" s="730"/>
      <c r="UUS296" s="730"/>
      <c r="UUT296" s="730"/>
      <c r="UUU296" s="730"/>
      <c r="UUV296" s="730"/>
      <c r="UUW296" s="730"/>
      <c r="UUX296" s="730"/>
      <c r="UUY296" s="730"/>
      <c r="UUZ296" s="730"/>
      <c r="UVA296" s="730"/>
      <c r="UVB296" s="730"/>
      <c r="UVC296" s="730"/>
      <c r="UVD296" s="730"/>
      <c r="UVE296" s="730"/>
      <c r="UVF296" s="730"/>
      <c r="UVG296" s="730"/>
      <c r="UVH296" s="730"/>
      <c r="UVI296" s="730"/>
      <c r="UVJ296" s="730"/>
      <c r="UVK296" s="730"/>
      <c r="UVL296" s="730"/>
      <c r="UVM296" s="730"/>
      <c r="UVN296" s="730"/>
      <c r="UVO296" s="730"/>
      <c r="UVP296" s="730"/>
      <c r="UVQ296" s="730"/>
      <c r="UVR296" s="730"/>
      <c r="UVS296" s="730"/>
      <c r="UVT296" s="730"/>
      <c r="UVU296" s="730"/>
      <c r="UVV296" s="730"/>
      <c r="UVW296" s="730"/>
      <c r="UVX296" s="730"/>
      <c r="UVY296" s="730"/>
      <c r="UVZ296" s="730"/>
      <c r="UWA296" s="730"/>
      <c r="UWB296" s="730"/>
      <c r="UWC296" s="730"/>
      <c r="UWD296" s="730"/>
      <c r="UWE296" s="730"/>
      <c r="UWF296" s="730"/>
      <c r="UWG296" s="730"/>
      <c r="UWH296" s="730"/>
      <c r="UWI296" s="730"/>
      <c r="UWJ296" s="730"/>
      <c r="UWK296" s="730"/>
      <c r="UWL296" s="730"/>
      <c r="UWM296" s="730"/>
      <c r="UWN296" s="730"/>
      <c r="UWO296" s="730"/>
      <c r="UWP296" s="730"/>
      <c r="UWQ296" s="730"/>
      <c r="UWR296" s="730"/>
      <c r="UWS296" s="730"/>
      <c r="UWT296" s="730"/>
      <c r="UWU296" s="730"/>
      <c r="UWV296" s="730"/>
      <c r="UWW296" s="730"/>
      <c r="UWX296" s="730"/>
      <c r="UWY296" s="730"/>
      <c r="UWZ296" s="730"/>
      <c r="UXA296" s="730"/>
      <c r="UXB296" s="730"/>
      <c r="UXC296" s="730"/>
      <c r="UXD296" s="730"/>
      <c r="UXE296" s="730"/>
      <c r="UXF296" s="730"/>
      <c r="UXG296" s="730"/>
      <c r="UXH296" s="730"/>
      <c r="UXI296" s="730"/>
      <c r="UXJ296" s="730"/>
      <c r="UXK296" s="730"/>
      <c r="UXL296" s="730"/>
      <c r="UXM296" s="730"/>
      <c r="UXN296" s="730"/>
      <c r="UXO296" s="730"/>
      <c r="UXP296" s="730"/>
      <c r="UXQ296" s="730"/>
      <c r="UXR296" s="730"/>
      <c r="UXS296" s="730"/>
      <c r="UXT296" s="730"/>
      <c r="UXU296" s="730"/>
      <c r="UXV296" s="730"/>
      <c r="UXW296" s="730"/>
      <c r="UXX296" s="730"/>
      <c r="UXY296" s="730"/>
      <c r="UXZ296" s="730"/>
      <c r="UYA296" s="730"/>
      <c r="UYB296" s="730"/>
      <c r="UYC296" s="730"/>
      <c r="UYD296" s="730"/>
      <c r="UYE296" s="730"/>
      <c r="UYF296" s="730"/>
      <c r="UYG296" s="730"/>
      <c r="UYH296" s="730"/>
      <c r="UYI296" s="730"/>
      <c r="UYJ296" s="730"/>
      <c r="UYK296" s="730"/>
      <c r="UYL296" s="730"/>
      <c r="UYM296" s="730"/>
      <c r="UYN296" s="730"/>
      <c r="UYO296" s="730"/>
      <c r="UYP296" s="730"/>
      <c r="UYQ296" s="730"/>
      <c r="UYR296" s="730"/>
      <c r="UYS296" s="730"/>
      <c r="UYT296" s="730"/>
      <c r="UYU296" s="730"/>
      <c r="UYV296" s="730"/>
      <c r="UYW296" s="730"/>
      <c r="UYX296" s="730"/>
      <c r="UYY296" s="730"/>
      <c r="UYZ296" s="730"/>
      <c r="UZA296" s="730"/>
      <c r="UZB296" s="730"/>
      <c r="UZC296" s="730"/>
      <c r="UZD296" s="730"/>
      <c r="UZE296" s="730"/>
      <c r="UZF296" s="730"/>
      <c r="UZG296" s="730"/>
      <c r="UZH296" s="730"/>
      <c r="UZI296" s="730"/>
      <c r="UZJ296" s="730"/>
      <c r="UZK296" s="730"/>
      <c r="UZL296" s="730"/>
      <c r="UZM296" s="730"/>
      <c r="UZN296" s="730"/>
      <c r="UZO296" s="730"/>
      <c r="UZP296" s="730"/>
      <c r="UZQ296" s="730"/>
      <c r="UZR296" s="730"/>
      <c r="UZS296" s="730"/>
      <c r="UZT296" s="730"/>
      <c r="UZU296" s="730"/>
      <c r="UZV296" s="730"/>
      <c r="UZW296" s="730"/>
      <c r="UZX296" s="730"/>
      <c r="UZY296" s="730"/>
      <c r="UZZ296" s="730"/>
      <c r="VAA296" s="730"/>
      <c r="VAB296" s="730"/>
      <c r="VAC296" s="730"/>
      <c r="VAD296" s="730"/>
      <c r="VAE296" s="730"/>
      <c r="VAF296" s="730"/>
      <c r="VAG296" s="730"/>
      <c r="VAH296" s="730"/>
      <c r="VAI296" s="730"/>
      <c r="VAJ296" s="730"/>
      <c r="VAK296" s="730"/>
      <c r="VAL296" s="730"/>
      <c r="VAM296" s="730"/>
      <c r="VAN296" s="730"/>
      <c r="VAO296" s="730"/>
      <c r="VAP296" s="730"/>
      <c r="VAQ296" s="730"/>
      <c r="VAR296" s="730"/>
      <c r="VAS296" s="730"/>
      <c r="VAT296" s="730"/>
      <c r="VAU296" s="730"/>
      <c r="VAV296" s="730"/>
      <c r="VAW296" s="730"/>
      <c r="VAX296" s="730"/>
      <c r="VAY296" s="730"/>
      <c r="VAZ296" s="730"/>
      <c r="VBA296" s="730"/>
      <c r="VBB296" s="730"/>
      <c r="VBC296" s="730"/>
      <c r="VBD296" s="730"/>
      <c r="VBE296" s="730"/>
      <c r="VBF296" s="730"/>
      <c r="VBG296" s="730"/>
      <c r="VBH296" s="730"/>
      <c r="VBI296" s="730"/>
      <c r="VBJ296" s="730"/>
      <c r="VBK296" s="730"/>
      <c r="VBL296" s="730"/>
      <c r="VBM296" s="730"/>
      <c r="VBN296" s="730"/>
      <c r="VBO296" s="730"/>
      <c r="VBP296" s="730"/>
      <c r="VBQ296" s="730"/>
      <c r="VBR296" s="730"/>
      <c r="VBS296" s="730"/>
      <c r="VBT296" s="730"/>
      <c r="VBU296" s="730"/>
      <c r="VBV296" s="730"/>
      <c r="VBW296" s="730"/>
      <c r="VBX296" s="730"/>
      <c r="VBY296" s="730"/>
      <c r="VBZ296" s="730"/>
      <c r="VCA296" s="730"/>
      <c r="VCB296" s="730"/>
      <c r="VCC296" s="730"/>
      <c r="VCD296" s="730"/>
      <c r="VCE296" s="730"/>
      <c r="VCF296" s="730"/>
      <c r="VCG296" s="730"/>
      <c r="VCH296" s="730"/>
      <c r="VCI296" s="730"/>
      <c r="VCJ296" s="730"/>
      <c r="VCK296" s="730"/>
      <c r="VCL296" s="730"/>
      <c r="VCM296" s="730"/>
      <c r="VCN296" s="730"/>
      <c r="VCO296" s="730"/>
      <c r="VCP296" s="730"/>
      <c r="VCQ296" s="730"/>
      <c r="VCR296" s="730"/>
      <c r="VCS296" s="730"/>
      <c r="VCT296" s="730"/>
      <c r="VCU296" s="730"/>
      <c r="VCV296" s="730"/>
      <c r="VCW296" s="730"/>
      <c r="VCX296" s="730"/>
      <c r="VCY296" s="730"/>
      <c r="VCZ296" s="730"/>
      <c r="VDA296" s="730"/>
      <c r="VDB296" s="730"/>
      <c r="VDC296" s="730"/>
      <c r="VDD296" s="730"/>
      <c r="VDE296" s="730"/>
      <c r="VDF296" s="730"/>
      <c r="VDG296" s="730"/>
      <c r="VDH296" s="730"/>
      <c r="VDI296" s="730"/>
      <c r="VDJ296" s="730"/>
      <c r="VDK296" s="730"/>
      <c r="VDL296" s="730"/>
      <c r="VDM296" s="730"/>
      <c r="VDN296" s="730"/>
      <c r="VDO296" s="730"/>
      <c r="VDP296" s="730"/>
      <c r="VDQ296" s="730"/>
      <c r="VDR296" s="730"/>
      <c r="VDS296" s="730"/>
      <c r="VDT296" s="730"/>
      <c r="VDU296" s="730"/>
      <c r="VDV296" s="730"/>
      <c r="VDW296" s="730"/>
      <c r="VDX296" s="730"/>
      <c r="VDY296" s="730"/>
      <c r="VDZ296" s="730"/>
      <c r="VEA296" s="730"/>
      <c r="VEB296" s="730"/>
      <c r="VEC296" s="730"/>
      <c r="VED296" s="730"/>
      <c r="VEE296" s="730"/>
      <c r="VEF296" s="730"/>
      <c r="VEG296" s="730"/>
      <c r="VEH296" s="730"/>
      <c r="VEI296" s="730"/>
      <c r="VEJ296" s="730"/>
      <c r="VEK296" s="730"/>
      <c r="VEL296" s="730"/>
      <c r="VEM296" s="730"/>
      <c r="VEN296" s="730"/>
      <c r="VEO296" s="730"/>
      <c r="VEP296" s="730"/>
      <c r="VEQ296" s="730"/>
      <c r="VER296" s="730"/>
      <c r="VES296" s="730"/>
      <c r="VET296" s="730"/>
      <c r="VEU296" s="730"/>
      <c r="VEV296" s="730"/>
      <c r="VEW296" s="730"/>
      <c r="VEX296" s="730"/>
      <c r="VEY296" s="730"/>
      <c r="VEZ296" s="730"/>
      <c r="VFA296" s="730"/>
      <c r="VFB296" s="730"/>
      <c r="VFC296" s="730"/>
      <c r="VFD296" s="730"/>
      <c r="VFE296" s="730"/>
      <c r="VFF296" s="730"/>
      <c r="VFG296" s="730"/>
      <c r="VFH296" s="730"/>
      <c r="VFI296" s="730"/>
      <c r="VFJ296" s="730"/>
      <c r="VFK296" s="730"/>
      <c r="VFL296" s="730"/>
      <c r="VFM296" s="730"/>
      <c r="VFN296" s="730"/>
      <c r="VFO296" s="730"/>
      <c r="VFP296" s="730"/>
      <c r="VFQ296" s="730"/>
      <c r="VFR296" s="730"/>
      <c r="VFS296" s="730"/>
      <c r="VFT296" s="730"/>
      <c r="VFU296" s="730"/>
      <c r="VFV296" s="730"/>
      <c r="VFW296" s="730"/>
      <c r="VFX296" s="730"/>
      <c r="VFY296" s="730"/>
      <c r="VFZ296" s="730"/>
      <c r="VGA296" s="730"/>
      <c r="VGB296" s="730"/>
      <c r="VGC296" s="730"/>
      <c r="VGD296" s="730"/>
      <c r="VGE296" s="730"/>
      <c r="VGF296" s="730"/>
      <c r="VGG296" s="730"/>
      <c r="VGH296" s="730"/>
      <c r="VGI296" s="730"/>
      <c r="VGJ296" s="730"/>
      <c r="VGK296" s="730"/>
      <c r="VGL296" s="730"/>
      <c r="VGM296" s="730"/>
      <c r="VGN296" s="730"/>
      <c r="VGO296" s="730"/>
      <c r="VGP296" s="730"/>
      <c r="VGQ296" s="730"/>
      <c r="VGR296" s="730"/>
      <c r="VGS296" s="730"/>
      <c r="VGT296" s="730"/>
      <c r="VGU296" s="730"/>
      <c r="VGV296" s="730"/>
      <c r="VGW296" s="730"/>
      <c r="VGX296" s="730"/>
      <c r="VGY296" s="730"/>
      <c r="VGZ296" s="730"/>
      <c r="VHA296" s="730"/>
      <c r="VHB296" s="730"/>
      <c r="VHC296" s="730"/>
      <c r="VHD296" s="730"/>
      <c r="VHE296" s="730"/>
      <c r="VHF296" s="730"/>
      <c r="VHG296" s="730"/>
      <c r="VHH296" s="730"/>
      <c r="VHI296" s="730"/>
      <c r="VHJ296" s="730"/>
      <c r="VHK296" s="730"/>
      <c r="VHL296" s="730"/>
      <c r="VHM296" s="730"/>
      <c r="VHN296" s="730"/>
      <c r="VHO296" s="730"/>
      <c r="VHP296" s="730"/>
      <c r="VHQ296" s="730"/>
      <c r="VHR296" s="730"/>
      <c r="VHS296" s="730"/>
      <c r="VHT296" s="730"/>
      <c r="VHU296" s="730"/>
      <c r="VHV296" s="730"/>
      <c r="VHW296" s="730"/>
      <c r="VHX296" s="730"/>
      <c r="VHY296" s="730"/>
      <c r="VHZ296" s="730"/>
      <c r="VIA296" s="730"/>
      <c r="VIB296" s="730"/>
      <c r="VIC296" s="730"/>
      <c r="VID296" s="730"/>
      <c r="VIE296" s="730"/>
      <c r="VIF296" s="730"/>
      <c r="VIG296" s="730"/>
      <c r="VIH296" s="730"/>
      <c r="VII296" s="730"/>
      <c r="VIJ296" s="730"/>
      <c r="VIK296" s="730"/>
      <c r="VIL296" s="730"/>
      <c r="VIM296" s="730"/>
      <c r="VIN296" s="730"/>
      <c r="VIO296" s="730"/>
      <c r="VIP296" s="730"/>
      <c r="VIQ296" s="730"/>
      <c r="VIR296" s="730"/>
      <c r="VIS296" s="730"/>
      <c r="VIT296" s="730"/>
      <c r="VIU296" s="730"/>
      <c r="VIV296" s="730"/>
      <c r="VIW296" s="730"/>
      <c r="VIX296" s="730"/>
      <c r="VIY296" s="730"/>
      <c r="VIZ296" s="730"/>
      <c r="VJA296" s="730"/>
      <c r="VJB296" s="730"/>
      <c r="VJC296" s="730"/>
      <c r="VJD296" s="730"/>
      <c r="VJE296" s="730"/>
      <c r="VJF296" s="730"/>
      <c r="VJG296" s="730"/>
      <c r="VJH296" s="730"/>
      <c r="VJI296" s="730"/>
      <c r="VJJ296" s="730"/>
      <c r="VJK296" s="730"/>
      <c r="VJL296" s="730"/>
      <c r="VJM296" s="730"/>
      <c r="VJN296" s="730"/>
      <c r="VJO296" s="730"/>
      <c r="VJP296" s="730"/>
      <c r="VJQ296" s="730"/>
      <c r="VJR296" s="730"/>
      <c r="VJS296" s="730"/>
      <c r="VJT296" s="730"/>
      <c r="VJU296" s="730"/>
      <c r="VJV296" s="730"/>
      <c r="VJW296" s="730"/>
      <c r="VJX296" s="730"/>
      <c r="VJY296" s="730"/>
      <c r="VJZ296" s="730"/>
      <c r="VKA296" s="730"/>
      <c r="VKB296" s="730"/>
      <c r="VKC296" s="730"/>
      <c r="VKD296" s="730"/>
      <c r="VKE296" s="730"/>
      <c r="VKF296" s="730"/>
      <c r="VKG296" s="730"/>
      <c r="VKH296" s="730"/>
      <c r="VKI296" s="730"/>
      <c r="VKJ296" s="730"/>
      <c r="VKK296" s="730"/>
      <c r="VKL296" s="730"/>
      <c r="VKM296" s="730"/>
      <c r="VKN296" s="730"/>
      <c r="VKO296" s="730"/>
      <c r="VKP296" s="730"/>
      <c r="VKQ296" s="730"/>
      <c r="VKR296" s="730"/>
      <c r="VKS296" s="730"/>
      <c r="VKT296" s="730"/>
      <c r="VKU296" s="730"/>
      <c r="VKV296" s="730"/>
      <c r="VKW296" s="730"/>
      <c r="VKX296" s="730"/>
      <c r="VKY296" s="730"/>
      <c r="VKZ296" s="730"/>
      <c r="VLA296" s="730"/>
      <c r="VLB296" s="730"/>
      <c r="VLC296" s="730"/>
      <c r="VLD296" s="730"/>
      <c r="VLE296" s="730"/>
      <c r="VLF296" s="730"/>
      <c r="VLG296" s="730"/>
      <c r="VLH296" s="730"/>
      <c r="VLI296" s="730"/>
      <c r="VLJ296" s="730"/>
      <c r="VLK296" s="730"/>
      <c r="VLL296" s="730"/>
      <c r="VLM296" s="730"/>
      <c r="VLN296" s="730"/>
      <c r="VLO296" s="730"/>
      <c r="VLP296" s="730"/>
      <c r="VLQ296" s="730"/>
      <c r="VLR296" s="730"/>
      <c r="VLS296" s="730"/>
      <c r="VLT296" s="730"/>
      <c r="VLU296" s="730"/>
      <c r="VLV296" s="730"/>
      <c r="VLW296" s="730"/>
      <c r="VLX296" s="730"/>
      <c r="VLY296" s="730"/>
      <c r="VLZ296" s="730"/>
      <c r="VMA296" s="730"/>
      <c r="VMB296" s="730"/>
      <c r="VMC296" s="730"/>
      <c r="VMD296" s="730"/>
      <c r="VME296" s="730"/>
      <c r="VMF296" s="730"/>
      <c r="VMG296" s="730"/>
      <c r="VMH296" s="730"/>
      <c r="VMI296" s="730"/>
      <c r="VMJ296" s="730"/>
      <c r="VMK296" s="730"/>
      <c r="VML296" s="730"/>
      <c r="VMM296" s="730"/>
      <c r="VMN296" s="730"/>
      <c r="VMO296" s="730"/>
      <c r="VMP296" s="730"/>
      <c r="VMQ296" s="730"/>
      <c r="VMR296" s="730"/>
      <c r="VMS296" s="730"/>
      <c r="VMT296" s="730"/>
      <c r="VMU296" s="730"/>
      <c r="VMV296" s="730"/>
      <c r="VMW296" s="730"/>
      <c r="VMX296" s="730"/>
      <c r="VMY296" s="730"/>
      <c r="VMZ296" s="730"/>
      <c r="VNA296" s="730"/>
      <c r="VNB296" s="730"/>
      <c r="VNC296" s="730"/>
      <c r="VND296" s="730"/>
      <c r="VNE296" s="730"/>
      <c r="VNF296" s="730"/>
      <c r="VNG296" s="730"/>
      <c r="VNH296" s="730"/>
      <c r="VNI296" s="730"/>
      <c r="VNJ296" s="730"/>
      <c r="VNK296" s="730"/>
      <c r="VNL296" s="730"/>
      <c r="VNM296" s="730"/>
      <c r="VNN296" s="730"/>
      <c r="VNO296" s="730"/>
      <c r="VNP296" s="730"/>
      <c r="VNQ296" s="730"/>
      <c r="VNR296" s="730"/>
      <c r="VNS296" s="730"/>
      <c r="VNT296" s="730"/>
      <c r="VNU296" s="730"/>
      <c r="VNV296" s="730"/>
      <c r="VNW296" s="730"/>
      <c r="VNX296" s="730"/>
      <c r="VNY296" s="730"/>
      <c r="VNZ296" s="730"/>
      <c r="VOA296" s="730"/>
      <c r="VOB296" s="730"/>
      <c r="VOC296" s="730"/>
      <c r="VOD296" s="730"/>
      <c r="VOE296" s="730"/>
      <c r="VOF296" s="730"/>
      <c r="VOG296" s="730"/>
      <c r="VOH296" s="730"/>
      <c r="VOI296" s="730"/>
      <c r="VOJ296" s="730"/>
      <c r="VOK296" s="730"/>
      <c r="VOL296" s="730"/>
      <c r="VOM296" s="730"/>
      <c r="VON296" s="730"/>
      <c r="VOO296" s="730"/>
      <c r="VOP296" s="730"/>
      <c r="VOQ296" s="730"/>
      <c r="VOR296" s="730"/>
      <c r="VOS296" s="730"/>
      <c r="VOT296" s="730"/>
      <c r="VOU296" s="730"/>
      <c r="VOV296" s="730"/>
      <c r="VOW296" s="730"/>
      <c r="VOX296" s="730"/>
      <c r="VOY296" s="730"/>
      <c r="VOZ296" s="730"/>
      <c r="VPA296" s="730"/>
      <c r="VPB296" s="730"/>
      <c r="VPC296" s="730"/>
      <c r="VPD296" s="730"/>
      <c r="VPE296" s="730"/>
      <c r="VPF296" s="730"/>
      <c r="VPG296" s="730"/>
      <c r="VPH296" s="730"/>
      <c r="VPI296" s="730"/>
      <c r="VPJ296" s="730"/>
      <c r="VPK296" s="730"/>
      <c r="VPL296" s="730"/>
      <c r="VPM296" s="730"/>
      <c r="VPN296" s="730"/>
      <c r="VPO296" s="730"/>
      <c r="VPP296" s="730"/>
      <c r="VPQ296" s="730"/>
      <c r="VPR296" s="730"/>
      <c r="VPS296" s="730"/>
      <c r="VPT296" s="730"/>
      <c r="VPU296" s="730"/>
      <c r="VPV296" s="730"/>
      <c r="VPW296" s="730"/>
      <c r="VPX296" s="730"/>
      <c r="VPY296" s="730"/>
      <c r="VPZ296" s="730"/>
      <c r="VQA296" s="730"/>
      <c r="VQB296" s="730"/>
      <c r="VQC296" s="730"/>
      <c r="VQD296" s="730"/>
      <c r="VQE296" s="730"/>
      <c r="VQF296" s="730"/>
      <c r="VQG296" s="730"/>
      <c r="VQH296" s="730"/>
      <c r="VQI296" s="730"/>
      <c r="VQJ296" s="730"/>
      <c r="VQK296" s="730"/>
      <c r="VQL296" s="730"/>
      <c r="VQM296" s="730"/>
      <c r="VQN296" s="730"/>
      <c r="VQO296" s="730"/>
      <c r="VQP296" s="730"/>
      <c r="VQQ296" s="730"/>
      <c r="VQR296" s="730"/>
      <c r="VQS296" s="730"/>
      <c r="VQT296" s="730"/>
      <c r="VQU296" s="730"/>
      <c r="VQV296" s="730"/>
      <c r="VQW296" s="730"/>
      <c r="VQX296" s="730"/>
      <c r="VQY296" s="730"/>
      <c r="VQZ296" s="730"/>
      <c r="VRA296" s="730"/>
      <c r="VRB296" s="730"/>
      <c r="VRC296" s="730"/>
      <c r="VRD296" s="730"/>
      <c r="VRE296" s="730"/>
      <c r="VRF296" s="730"/>
      <c r="VRG296" s="730"/>
      <c r="VRH296" s="730"/>
      <c r="VRI296" s="730"/>
      <c r="VRJ296" s="730"/>
      <c r="VRK296" s="730"/>
      <c r="VRL296" s="730"/>
      <c r="VRM296" s="730"/>
      <c r="VRN296" s="730"/>
      <c r="VRO296" s="730"/>
      <c r="VRP296" s="730"/>
      <c r="VRQ296" s="730"/>
      <c r="VRR296" s="730"/>
      <c r="VRS296" s="730"/>
      <c r="VRT296" s="730"/>
      <c r="VRU296" s="730"/>
      <c r="VRV296" s="730"/>
      <c r="VRW296" s="730"/>
      <c r="VRX296" s="730"/>
      <c r="VRY296" s="730"/>
      <c r="VRZ296" s="730"/>
      <c r="VSA296" s="730"/>
      <c r="VSB296" s="730"/>
      <c r="VSC296" s="730"/>
      <c r="VSD296" s="730"/>
      <c r="VSE296" s="730"/>
      <c r="VSF296" s="730"/>
      <c r="VSG296" s="730"/>
      <c r="VSH296" s="730"/>
      <c r="VSI296" s="730"/>
      <c r="VSJ296" s="730"/>
      <c r="VSK296" s="730"/>
      <c r="VSL296" s="730"/>
      <c r="VSM296" s="730"/>
      <c r="VSN296" s="730"/>
      <c r="VSO296" s="730"/>
      <c r="VSP296" s="730"/>
      <c r="VSQ296" s="730"/>
      <c r="VSR296" s="730"/>
      <c r="VSS296" s="730"/>
      <c r="VST296" s="730"/>
      <c r="VSU296" s="730"/>
      <c r="VSV296" s="730"/>
      <c r="VSW296" s="730"/>
      <c r="VSX296" s="730"/>
      <c r="VSY296" s="730"/>
      <c r="VSZ296" s="730"/>
      <c r="VTA296" s="730"/>
      <c r="VTB296" s="730"/>
      <c r="VTC296" s="730"/>
      <c r="VTD296" s="730"/>
      <c r="VTE296" s="730"/>
      <c r="VTF296" s="730"/>
      <c r="VTG296" s="730"/>
      <c r="VTH296" s="730"/>
      <c r="VTI296" s="730"/>
      <c r="VTJ296" s="730"/>
      <c r="VTK296" s="730"/>
      <c r="VTL296" s="730"/>
      <c r="VTM296" s="730"/>
      <c r="VTN296" s="730"/>
      <c r="VTO296" s="730"/>
      <c r="VTP296" s="730"/>
      <c r="VTQ296" s="730"/>
      <c r="VTR296" s="730"/>
      <c r="VTS296" s="730"/>
      <c r="VTT296" s="730"/>
      <c r="VTU296" s="730"/>
      <c r="VTV296" s="730"/>
      <c r="VTW296" s="730"/>
      <c r="VTX296" s="730"/>
      <c r="VTY296" s="730"/>
      <c r="VTZ296" s="730"/>
      <c r="VUA296" s="730"/>
      <c r="VUB296" s="730"/>
      <c r="VUC296" s="730"/>
      <c r="VUD296" s="730"/>
      <c r="VUE296" s="730"/>
      <c r="VUF296" s="730"/>
      <c r="VUG296" s="730"/>
      <c r="VUH296" s="730"/>
      <c r="VUI296" s="730"/>
      <c r="VUJ296" s="730"/>
      <c r="VUK296" s="730"/>
      <c r="VUL296" s="730"/>
      <c r="VUM296" s="730"/>
      <c r="VUN296" s="730"/>
      <c r="VUO296" s="730"/>
      <c r="VUP296" s="730"/>
      <c r="VUQ296" s="730"/>
      <c r="VUR296" s="730"/>
      <c r="VUS296" s="730"/>
      <c r="VUT296" s="730"/>
      <c r="VUU296" s="730"/>
      <c r="VUV296" s="730"/>
      <c r="VUW296" s="730"/>
      <c r="VUX296" s="730"/>
      <c r="VUY296" s="730"/>
      <c r="VUZ296" s="730"/>
      <c r="VVA296" s="730"/>
      <c r="VVB296" s="730"/>
      <c r="VVC296" s="730"/>
      <c r="VVD296" s="730"/>
      <c r="VVE296" s="730"/>
      <c r="VVF296" s="730"/>
      <c r="VVG296" s="730"/>
      <c r="VVH296" s="730"/>
      <c r="VVI296" s="730"/>
      <c r="VVJ296" s="730"/>
      <c r="VVK296" s="730"/>
      <c r="VVL296" s="730"/>
      <c r="VVM296" s="730"/>
      <c r="VVN296" s="730"/>
      <c r="VVO296" s="730"/>
      <c r="VVP296" s="730"/>
      <c r="VVQ296" s="730"/>
      <c r="VVR296" s="730"/>
      <c r="VVS296" s="730"/>
      <c r="VVT296" s="730"/>
      <c r="VVU296" s="730"/>
      <c r="VVV296" s="730"/>
      <c r="VVW296" s="730"/>
      <c r="VVX296" s="730"/>
      <c r="VVY296" s="730"/>
      <c r="VVZ296" s="730"/>
      <c r="VWA296" s="730"/>
      <c r="VWB296" s="730"/>
      <c r="VWC296" s="730"/>
      <c r="VWD296" s="730"/>
      <c r="VWE296" s="730"/>
      <c r="VWF296" s="730"/>
      <c r="VWG296" s="730"/>
      <c r="VWH296" s="730"/>
      <c r="VWI296" s="730"/>
      <c r="VWJ296" s="730"/>
      <c r="VWK296" s="730"/>
      <c r="VWL296" s="730"/>
      <c r="VWM296" s="730"/>
      <c r="VWN296" s="730"/>
      <c r="VWO296" s="730"/>
      <c r="VWP296" s="730"/>
      <c r="VWQ296" s="730"/>
      <c r="VWR296" s="730"/>
      <c r="VWS296" s="730"/>
      <c r="VWT296" s="730"/>
      <c r="VWU296" s="730"/>
      <c r="VWV296" s="730"/>
      <c r="VWW296" s="730"/>
      <c r="VWX296" s="730"/>
      <c r="VWY296" s="730"/>
      <c r="VWZ296" s="730"/>
      <c r="VXA296" s="730"/>
      <c r="VXB296" s="730"/>
      <c r="VXC296" s="730"/>
      <c r="VXD296" s="730"/>
      <c r="VXE296" s="730"/>
      <c r="VXF296" s="730"/>
      <c r="VXG296" s="730"/>
      <c r="VXH296" s="730"/>
      <c r="VXI296" s="730"/>
      <c r="VXJ296" s="730"/>
      <c r="VXK296" s="730"/>
      <c r="VXL296" s="730"/>
      <c r="VXM296" s="730"/>
      <c r="VXN296" s="730"/>
      <c r="VXO296" s="730"/>
      <c r="VXP296" s="730"/>
      <c r="VXQ296" s="730"/>
      <c r="VXR296" s="730"/>
      <c r="VXS296" s="730"/>
      <c r="VXT296" s="730"/>
      <c r="VXU296" s="730"/>
      <c r="VXV296" s="730"/>
      <c r="VXW296" s="730"/>
      <c r="VXX296" s="730"/>
      <c r="VXY296" s="730"/>
      <c r="VXZ296" s="730"/>
      <c r="VYA296" s="730"/>
      <c r="VYB296" s="730"/>
      <c r="VYC296" s="730"/>
      <c r="VYD296" s="730"/>
      <c r="VYE296" s="730"/>
      <c r="VYF296" s="730"/>
      <c r="VYG296" s="730"/>
      <c r="VYH296" s="730"/>
      <c r="VYI296" s="730"/>
      <c r="VYJ296" s="730"/>
      <c r="VYK296" s="730"/>
      <c r="VYL296" s="730"/>
      <c r="VYM296" s="730"/>
      <c r="VYN296" s="730"/>
      <c r="VYO296" s="730"/>
      <c r="VYP296" s="730"/>
      <c r="VYQ296" s="730"/>
      <c r="VYR296" s="730"/>
      <c r="VYS296" s="730"/>
      <c r="VYT296" s="730"/>
      <c r="VYU296" s="730"/>
      <c r="VYV296" s="730"/>
      <c r="VYW296" s="730"/>
      <c r="VYX296" s="730"/>
      <c r="VYY296" s="730"/>
      <c r="VYZ296" s="730"/>
      <c r="VZA296" s="730"/>
      <c r="VZB296" s="730"/>
      <c r="VZC296" s="730"/>
      <c r="VZD296" s="730"/>
      <c r="VZE296" s="730"/>
      <c r="VZF296" s="730"/>
      <c r="VZG296" s="730"/>
      <c r="VZH296" s="730"/>
      <c r="VZI296" s="730"/>
      <c r="VZJ296" s="730"/>
      <c r="VZK296" s="730"/>
      <c r="VZL296" s="730"/>
      <c r="VZM296" s="730"/>
      <c r="VZN296" s="730"/>
      <c r="VZO296" s="730"/>
      <c r="VZP296" s="730"/>
      <c r="VZQ296" s="730"/>
      <c r="VZR296" s="730"/>
      <c r="VZS296" s="730"/>
      <c r="VZT296" s="730"/>
      <c r="VZU296" s="730"/>
      <c r="VZV296" s="730"/>
      <c r="VZW296" s="730"/>
      <c r="VZX296" s="730"/>
      <c r="VZY296" s="730"/>
      <c r="VZZ296" s="730"/>
      <c r="WAA296" s="730"/>
      <c r="WAB296" s="730"/>
      <c r="WAC296" s="730"/>
      <c r="WAD296" s="730"/>
      <c r="WAE296" s="730"/>
      <c r="WAF296" s="730"/>
      <c r="WAG296" s="730"/>
      <c r="WAH296" s="730"/>
      <c r="WAI296" s="730"/>
      <c r="WAJ296" s="730"/>
      <c r="WAK296" s="730"/>
      <c r="WAL296" s="730"/>
      <c r="WAM296" s="730"/>
      <c r="WAN296" s="730"/>
      <c r="WAO296" s="730"/>
      <c r="WAP296" s="730"/>
      <c r="WAQ296" s="730"/>
      <c r="WAR296" s="730"/>
      <c r="WAS296" s="730"/>
      <c r="WAT296" s="730"/>
      <c r="WAU296" s="730"/>
      <c r="WAV296" s="730"/>
      <c r="WAW296" s="730"/>
      <c r="WAX296" s="730"/>
      <c r="WAY296" s="730"/>
      <c r="WAZ296" s="730"/>
      <c r="WBA296" s="730"/>
      <c r="WBB296" s="730"/>
      <c r="WBC296" s="730"/>
      <c r="WBD296" s="730"/>
      <c r="WBE296" s="730"/>
      <c r="WBF296" s="730"/>
      <c r="WBG296" s="730"/>
      <c r="WBH296" s="730"/>
      <c r="WBI296" s="730"/>
      <c r="WBJ296" s="730"/>
      <c r="WBK296" s="730"/>
      <c r="WBL296" s="730"/>
      <c r="WBM296" s="730"/>
      <c r="WBN296" s="730"/>
      <c r="WBO296" s="730"/>
      <c r="WBP296" s="730"/>
      <c r="WBQ296" s="730"/>
      <c r="WBR296" s="730"/>
      <c r="WBS296" s="730"/>
      <c r="WBT296" s="730"/>
      <c r="WBU296" s="730"/>
      <c r="WBV296" s="730"/>
      <c r="WBW296" s="730"/>
      <c r="WBX296" s="730"/>
      <c r="WBY296" s="730"/>
      <c r="WBZ296" s="730"/>
      <c r="WCA296" s="730"/>
      <c r="WCB296" s="730"/>
      <c r="WCC296" s="730"/>
      <c r="WCD296" s="730"/>
      <c r="WCE296" s="730"/>
      <c r="WCF296" s="730"/>
      <c r="WCG296" s="730"/>
      <c r="WCH296" s="730"/>
      <c r="WCI296" s="730"/>
      <c r="WCJ296" s="730"/>
      <c r="WCK296" s="730"/>
      <c r="WCL296" s="730"/>
      <c r="WCM296" s="730"/>
      <c r="WCN296" s="730"/>
      <c r="WCO296" s="730"/>
      <c r="WCP296" s="730"/>
      <c r="WCQ296" s="730"/>
      <c r="WCR296" s="730"/>
      <c r="WCS296" s="730"/>
      <c r="WCT296" s="730"/>
      <c r="WCU296" s="730"/>
      <c r="WCV296" s="730"/>
      <c r="WCW296" s="730"/>
      <c r="WCX296" s="730"/>
      <c r="WCY296" s="730"/>
      <c r="WCZ296" s="730"/>
      <c r="WDA296" s="730"/>
      <c r="WDB296" s="730"/>
      <c r="WDC296" s="730"/>
      <c r="WDD296" s="730"/>
      <c r="WDE296" s="730"/>
      <c r="WDF296" s="730"/>
      <c r="WDG296" s="730"/>
      <c r="WDH296" s="730"/>
      <c r="WDI296" s="730"/>
      <c r="WDJ296" s="730"/>
      <c r="WDK296" s="730"/>
      <c r="WDL296" s="730"/>
      <c r="WDM296" s="730"/>
      <c r="WDN296" s="730"/>
      <c r="WDO296" s="730"/>
      <c r="WDP296" s="730"/>
      <c r="WDQ296" s="730"/>
      <c r="WDR296" s="730"/>
      <c r="WDS296" s="730"/>
      <c r="WDT296" s="730"/>
      <c r="WDU296" s="730"/>
      <c r="WDV296" s="730"/>
      <c r="WDW296" s="730"/>
      <c r="WDX296" s="730"/>
      <c r="WDY296" s="730"/>
      <c r="WDZ296" s="730"/>
      <c r="WEA296" s="730"/>
      <c r="WEB296" s="730"/>
      <c r="WEC296" s="730"/>
      <c r="WED296" s="730"/>
      <c r="WEE296" s="730"/>
      <c r="WEF296" s="730"/>
      <c r="WEG296" s="730"/>
      <c r="WEH296" s="730"/>
      <c r="WEI296" s="730"/>
      <c r="WEJ296" s="730"/>
      <c r="WEK296" s="730"/>
      <c r="WEL296" s="730"/>
      <c r="WEM296" s="730"/>
      <c r="WEN296" s="730"/>
      <c r="WEO296" s="730"/>
      <c r="WEP296" s="730"/>
      <c r="WEQ296" s="730"/>
      <c r="WER296" s="730"/>
      <c r="WES296" s="730"/>
      <c r="WET296" s="730"/>
      <c r="WEU296" s="730"/>
      <c r="WEV296" s="730"/>
      <c r="WEW296" s="730"/>
      <c r="WEX296" s="730"/>
      <c r="WEY296" s="730"/>
      <c r="WEZ296" s="730"/>
      <c r="WFA296" s="730"/>
      <c r="WFB296" s="730"/>
      <c r="WFC296" s="730"/>
      <c r="WFD296" s="730"/>
      <c r="WFE296" s="730"/>
      <c r="WFF296" s="730"/>
      <c r="WFG296" s="730"/>
      <c r="WFH296" s="730"/>
      <c r="WFI296" s="730"/>
      <c r="WFJ296" s="730"/>
      <c r="WFK296" s="730"/>
      <c r="WFL296" s="730"/>
      <c r="WFM296" s="730"/>
      <c r="WFN296" s="730"/>
      <c r="WFO296" s="730"/>
      <c r="WFP296" s="730"/>
      <c r="WFQ296" s="730"/>
      <c r="WFR296" s="730"/>
      <c r="WFS296" s="730"/>
      <c r="WFT296" s="730"/>
      <c r="WFU296" s="730"/>
      <c r="WFV296" s="730"/>
      <c r="WFW296" s="730"/>
      <c r="WFX296" s="730"/>
      <c r="WFY296" s="730"/>
      <c r="WFZ296" s="730"/>
      <c r="WGA296" s="730"/>
      <c r="WGB296" s="730"/>
      <c r="WGC296" s="730"/>
      <c r="WGD296" s="730"/>
      <c r="WGE296" s="730"/>
      <c r="WGF296" s="730"/>
      <c r="WGG296" s="730"/>
      <c r="WGH296" s="730"/>
      <c r="WGI296" s="730"/>
      <c r="WGJ296" s="730"/>
      <c r="WGK296" s="730"/>
      <c r="WGL296" s="730"/>
      <c r="WGM296" s="730"/>
      <c r="WGN296" s="730"/>
      <c r="WGO296" s="730"/>
      <c r="WGP296" s="730"/>
      <c r="WGQ296" s="730"/>
      <c r="WGR296" s="730"/>
      <c r="WGS296" s="730"/>
      <c r="WGT296" s="730"/>
      <c r="WGU296" s="730"/>
      <c r="WGV296" s="730"/>
      <c r="WGW296" s="730"/>
      <c r="WGX296" s="730"/>
      <c r="WGY296" s="730"/>
      <c r="WGZ296" s="730"/>
      <c r="WHA296" s="730"/>
      <c r="WHB296" s="730"/>
      <c r="WHC296" s="730"/>
      <c r="WHD296" s="730"/>
      <c r="WHE296" s="730"/>
      <c r="WHF296" s="730"/>
      <c r="WHG296" s="730"/>
      <c r="WHH296" s="730"/>
      <c r="WHI296" s="730"/>
      <c r="WHJ296" s="730"/>
      <c r="WHK296" s="730"/>
      <c r="WHL296" s="730"/>
      <c r="WHM296" s="730"/>
      <c r="WHN296" s="730"/>
      <c r="WHO296" s="730"/>
      <c r="WHP296" s="730"/>
      <c r="WHQ296" s="730"/>
      <c r="WHR296" s="730"/>
      <c r="WHS296" s="730"/>
      <c r="WHT296" s="730"/>
      <c r="WHU296" s="730"/>
      <c r="WHV296" s="730"/>
      <c r="WHW296" s="730"/>
      <c r="WHX296" s="730"/>
      <c r="WHY296" s="730"/>
      <c r="WHZ296" s="730"/>
      <c r="WIA296" s="730"/>
      <c r="WIB296" s="730"/>
      <c r="WIC296" s="730"/>
      <c r="WID296" s="730"/>
      <c r="WIE296" s="730"/>
      <c r="WIF296" s="730"/>
      <c r="WIG296" s="730"/>
      <c r="WIH296" s="730"/>
      <c r="WII296" s="730"/>
      <c r="WIJ296" s="730"/>
      <c r="WIK296" s="730"/>
      <c r="WIL296" s="730"/>
      <c r="WIM296" s="730"/>
      <c r="WIN296" s="730"/>
      <c r="WIO296" s="730"/>
      <c r="WIP296" s="730"/>
      <c r="WIQ296" s="730"/>
      <c r="WIR296" s="730"/>
      <c r="WIS296" s="730"/>
      <c r="WIT296" s="730"/>
      <c r="WIU296" s="730"/>
      <c r="WIV296" s="730"/>
      <c r="WIW296" s="730"/>
      <c r="WIX296" s="730"/>
      <c r="WIY296" s="730"/>
      <c r="WIZ296" s="730"/>
      <c r="WJA296" s="730"/>
      <c r="WJB296" s="730"/>
      <c r="WJC296" s="730"/>
      <c r="WJD296" s="730"/>
      <c r="WJE296" s="730"/>
      <c r="WJF296" s="730"/>
      <c r="WJG296" s="730"/>
      <c r="WJH296" s="730"/>
      <c r="WJI296" s="730"/>
      <c r="WJJ296" s="730"/>
      <c r="WJK296" s="730"/>
      <c r="WJL296" s="730"/>
      <c r="WJM296" s="730"/>
      <c r="WJN296" s="730"/>
      <c r="WJO296" s="730"/>
      <c r="WJP296" s="730"/>
      <c r="WJQ296" s="730"/>
      <c r="WJR296" s="730"/>
      <c r="WJS296" s="730"/>
      <c r="WJT296" s="730"/>
      <c r="WJU296" s="730"/>
      <c r="WJV296" s="730"/>
      <c r="WJW296" s="730"/>
      <c r="WJX296" s="730"/>
      <c r="WJY296" s="730"/>
      <c r="WJZ296" s="730"/>
      <c r="WKA296" s="730"/>
      <c r="WKB296" s="730"/>
      <c r="WKC296" s="730"/>
      <c r="WKD296" s="730"/>
      <c r="WKE296" s="730"/>
      <c r="WKF296" s="730"/>
      <c r="WKG296" s="730"/>
      <c r="WKH296" s="730"/>
      <c r="WKI296" s="730"/>
      <c r="WKJ296" s="730"/>
      <c r="WKK296" s="730"/>
      <c r="WKL296" s="730"/>
      <c r="WKM296" s="730"/>
      <c r="WKN296" s="730"/>
      <c r="WKO296" s="730"/>
      <c r="WKP296" s="730"/>
      <c r="WKQ296" s="730"/>
      <c r="WKR296" s="730"/>
      <c r="WKS296" s="730"/>
      <c r="WKT296" s="730"/>
      <c r="WKU296" s="730"/>
      <c r="WKV296" s="730"/>
      <c r="WKW296" s="730"/>
      <c r="WKX296" s="730"/>
      <c r="WKY296" s="730"/>
      <c r="WKZ296" s="730"/>
      <c r="WLA296" s="730"/>
      <c r="WLB296" s="730"/>
      <c r="WLC296" s="730"/>
      <c r="WLD296" s="730"/>
      <c r="WLE296" s="730"/>
      <c r="WLF296" s="730"/>
      <c r="WLG296" s="730"/>
      <c r="WLH296" s="730"/>
      <c r="WLI296" s="730"/>
      <c r="WLJ296" s="730"/>
      <c r="WLK296" s="730"/>
      <c r="WLL296" s="730"/>
      <c r="WLM296" s="730"/>
      <c r="WLN296" s="730"/>
      <c r="WLO296" s="730"/>
      <c r="WLP296" s="730"/>
      <c r="WLQ296" s="730"/>
      <c r="WLR296" s="730"/>
      <c r="WLS296" s="730"/>
      <c r="WLT296" s="730"/>
      <c r="WLU296" s="730"/>
      <c r="WLV296" s="730"/>
      <c r="WLW296" s="730"/>
      <c r="WLX296" s="730"/>
      <c r="WLY296" s="730"/>
      <c r="WLZ296" s="730"/>
      <c r="WMA296" s="730"/>
      <c r="WMB296" s="730"/>
      <c r="WMC296" s="730"/>
      <c r="WMD296" s="730"/>
      <c r="WME296" s="730"/>
      <c r="WMF296" s="730"/>
      <c r="WMG296" s="730"/>
      <c r="WMH296" s="730"/>
      <c r="WMI296" s="730"/>
      <c r="WMJ296" s="730"/>
      <c r="WMK296" s="730"/>
      <c r="WML296" s="730"/>
      <c r="WMM296" s="730"/>
      <c r="WMN296" s="730"/>
      <c r="WMO296" s="730"/>
      <c r="WMP296" s="730"/>
      <c r="WMQ296" s="730"/>
      <c r="WMR296" s="730"/>
      <c r="WMS296" s="730"/>
      <c r="WMT296" s="730"/>
      <c r="WMU296" s="730"/>
      <c r="WMV296" s="730"/>
      <c r="WMW296" s="730"/>
      <c r="WMX296" s="730"/>
      <c r="WMY296" s="730"/>
      <c r="WMZ296" s="730"/>
      <c r="WNA296" s="730"/>
      <c r="WNB296" s="730"/>
      <c r="WNC296" s="730"/>
      <c r="WND296" s="730"/>
      <c r="WNE296" s="730"/>
      <c r="WNF296" s="730"/>
      <c r="WNG296" s="730"/>
      <c r="WNH296" s="730"/>
      <c r="WNI296" s="730"/>
      <c r="WNJ296" s="730"/>
      <c r="WNK296" s="730"/>
      <c r="WNL296" s="730"/>
      <c r="WNM296" s="730"/>
      <c r="WNN296" s="730"/>
      <c r="WNO296" s="730"/>
      <c r="WNP296" s="730"/>
      <c r="WNQ296" s="730"/>
      <c r="WNR296" s="730"/>
      <c r="WNS296" s="730"/>
      <c r="WNT296" s="730"/>
      <c r="WNU296" s="730"/>
      <c r="WNV296" s="730"/>
      <c r="WNW296" s="730"/>
      <c r="WNX296" s="730"/>
      <c r="WNY296" s="730"/>
      <c r="WNZ296" s="730"/>
      <c r="WOA296" s="730"/>
      <c r="WOB296" s="730"/>
      <c r="WOC296" s="730"/>
      <c r="WOD296" s="730"/>
      <c r="WOE296" s="730"/>
      <c r="WOF296" s="730"/>
      <c r="WOG296" s="730"/>
      <c r="WOH296" s="730"/>
      <c r="WOI296" s="730"/>
      <c r="WOJ296" s="730"/>
      <c r="WOK296" s="730"/>
      <c r="WOL296" s="730"/>
      <c r="WOM296" s="730"/>
      <c r="WON296" s="730"/>
      <c r="WOO296" s="730"/>
      <c r="WOP296" s="730"/>
      <c r="WOQ296" s="730"/>
      <c r="WOR296" s="730"/>
      <c r="WOS296" s="730"/>
      <c r="WOT296" s="730"/>
      <c r="WOU296" s="730"/>
      <c r="WOV296" s="730"/>
      <c r="WOW296" s="730"/>
      <c r="WOX296" s="730"/>
      <c r="WOY296" s="730"/>
      <c r="WOZ296" s="730"/>
      <c r="WPA296" s="730"/>
      <c r="WPB296" s="730"/>
      <c r="WPC296" s="730"/>
      <c r="WPD296" s="730"/>
      <c r="WPE296" s="730"/>
      <c r="WPF296" s="730"/>
      <c r="WPG296" s="730"/>
      <c r="WPH296" s="730"/>
      <c r="WPI296" s="730"/>
      <c r="WPJ296" s="730"/>
      <c r="WPK296" s="730"/>
      <c r="WPL296" s="730"/>
      <c r="WPM296" s="730"/>
      <c r="WPN296" s="730"/>
      <c r="WPO296" s="730"/>
      <c r="WPP296" s="730"/>
      <c r="WPQ296" s="730"/>
      <c r="WPR296" s="730"/>
      <c r="WPS296" s="730"/>
      <c r="WPT296" s="730"/>
      <c r="WPU296" s="730"/>
      <c r="WPV296" s="730"/>
      <c r="WPW296" s="730"/>
      <c r="WPX296" s="730"/>
      <c r="WPY296" s="730"/>
      <c r="WPZ296" s="730"/>
      <c r="WQA296" s="730"/>
      <c r="WQB296" s="730"/>
      <c r="WQC296" s="730"/>
      <c r="WQD296" s="730"/>
      <c r="WQE296" s="730"/>
      <c r="WQF296" s="730"/>
      <c r="WQG296" s="730"/>
      <c r="WQH296" s="730"/>
      <c r="WQI296" s="730"/>
      <c r="WQJ296" s="730"/>
      <c r="WQK296" s="730"/>
      <c r="WQL296" s="730"/>
      <c r="WQM296" s="730"/>
      <c r="WQN296" s="730"/>
      <c r="WQO296" s="730"/>
      <c r="WQP296" s="730"/>
      <c r="WQQ296" s="730"/>
      <c r="WQR296" s="730"/>
      <c r="WQS296" s="730"/>
      <c r="WQT296" s="730"/>
      <c r="WQU296" s="730"/>
      <c r="WQV296" s="730"/>
      <c r="WQW296" s="730"/>
      <c r="WQX296" s="730"/>
      <c r="WQY296" s="730"/>
      <c r="WQZ296" s="730"/>
      <c r="WRA296" s="730"/>
      <c r="WRB296" s="730"/>
      <c r="WRC296" s="730"/>
      <c r="WRD296" s="730"/>
      <c r="WRE296" s="730"/>
      <c r="WRF296" s="730"/>
      <c r="WRG296" s="730"/>
      <c r="WRH296" s="730"/>
      <c r="WRI296" s="730"/>
      <c r="WRJ296" s="730"/>
      <c r="WRK296" s="730"/>
      <c r="WRL296" s="730"/>
      <c r="WRM296" s="730"/>
      <c r="WRN296" s="730"/>
      <c r="WRO296" s="730"/>
      <c r="WRP296" s="730"/>
      <c r="WRQ296" s="730"/>
      <c r="WRR296" s="730"/>
      <c r="WRS296" s="730"/>
      <c r="WRT296" s="730"/>
      <c r="WRU296" s="730"/>
      <c r="WRV296" s="730"/>
      <c r="WRW296" s="730"/>
      <c r="WRX296" s="730"/>
      <c r="WRY296" s="730"/>
      <c r="WRZ296" s="730"/>
      <c r="WSA296" s="730"/>
      <c r="WSB296" s="730"/>
      <c r="WSC296" s="730"/>
      <c r="WSD296" s="730"/>
      <c r="WSE296" s="730"/>
      <c r="WSF296" s="730"/>
      <c r="WSG296" s="730"/>
      <c r="WSH296" s="730"/>
      <c r="WSI296" s="730"/>
      <c r="WSJ296" s="730"/>
      <c r="WSK296" s="730"/>
      <c r="WSL296" s="730"/>
      <c r="WSM296" s="730"/>
      <c r="WSN296" s="730"/>
      <c r="WSO296" s="730"/>
      <c r="WSP296" s="730"/>
      <c r="WSQ296" s="730"/>
      <c r="WSR296" s="730"/>
      <c r="WSS296" s="730"/>
      <c r="WST296" s="730"/>
      <c r="WSU296" s="730"/>
      <c r="WSV296" s="730"/>
      <c r="WSW296" s="730"/>
      <c r="WSX296" s="730"/>
      <c r="WSY296" s="730"/>
      <c r="WSZ296" s="730"/>
      <c r="WTA296" s="730"/>
      <c r="WTB296" s="730"/>
      <c r="WTC296" s="730"/>
      <c r="WTD296" s="730"/>
      <c r="WTE296" s="730"/>
      <c r="WTF296" s="730"/>
      <c r="WTG296" s="730"/>
      <c r="WTH296" s="730"/>
      <c r="WTI296" s="730"/>
      <c r="WTJ296" s="730"/>
      <c r="WTK296" s="730"/>
      <c r="WTL296" s="730"/>
      <c r="WTM296" s="730"/>
      <c r="WTN296" s="730"/>
      <c r="WTO296" s="730"/>
      <c r="WTP296" s="730"/>
      <c r="WTQ296" s="730"/>
      <c r="WTR296" s="730"/>
      <c r="WTS296" s="730"/>
      <c r="WTT296" s="730"/>
      <c r="WTU296" s="730"/>
      <c r="WTV296" s="730"/>
      <c r="WTW296" s="730"/>
      <c r="WTX296" s="730"/>
      <c r="WTY296" s="730"/>
      <c r="WTZ296" s="730"/>
      <c r="WUA296" s="730"/>
      <c r="WUB296" s="730"/>
      <c r="WUC296" s="730"/>
      <c r="WUD296" s="730"/>
      <c r="WUE296" s="730"/>
      <c r="WUF296" s="730"/>
      <c r="WUG296" s="730"/>
      <c r="WUH296" s="730"/>
      <c r="WUI296" s="730"/>
      <c r="WUJ296" s="730"/>
      <c r="WUK296" s="730"/>
      <c r="WUL296" s="730"/>
      <c r="WUM296" s="730"/>
      <c r="WUN296" s="730"/>
      <c r="WUO296" s="730"/>
      <c r="WUP296" s="730"/>
      <c r="WUQ296" s="730"/>
      <c r="WUR296" s="730"/>
      <c r="WUS296" s="730"/>
      <c r="WUT296" s="730"/>
      <c r="WUU296" s="730"/>
      <c r="WUV296" s="730"/>
      <c r="WUW296" s="730"/>
      <c r="WUX296" s="730"/>
      <c r="WUY296" s="730"/>
      <c r="WUZ296" s="730"/>
      <c r="WVA296" s="730"/>
      <c r="WVB296" s="730"/>
      <c r="WVC296" s="730"/>
      <c r="WVD296" s="730"/>
      <c r="WVE296" s="730"/>
      <c r="WVF296" s="730"/>
      <c r="WVG296" s="730"/>
      <c r="WVH296" s="730"/>
      <c r="WVI296" s="730"/>
      <c r="WVJ296" s="730"/>
      <c r="WVK296" s="730"/>
      <c r="WVL296" s="730"/>
      <c r="WVM296" s="730"/>
      <c r="WVN296" s="730"/>
      <c r="WVO296" s="730"/>
      <c r="WVP296" s="730"/>
      <c r="WVQ296" s="730"/>
      <c r="WVR296" s="730"/>
      <c r="WVS296" s="730"/>
      <c r="WVT296" s="730"/>
      <c r="WVU296" s="730"/>
      <c r="WVV296" s="730"/>
      <c r="WVW296" s="730"/>
      <c r="WVX296" s="730"/>
      <c r="WVY296" s="730"/>
      <c r="WVZ296" s="730"/>
      <c r="WWA296" s="730"/>
      <c r="WWB296" s="730"/>
      <c r="WWC296" s="730"/>
      <c r="WWD296" s="730"/>
      <c r="WWE296" s="730"/>
      <c r="WWF296" s="730"/>
      <c r="WWG296" s="730"/>
      <c r="WWH296" s="730"/>
      <c r="WWI296" s="730"/>
      <c r="WWJ296" s="730"/>
      <c r="WWK296" s="730"/>
      <c r="WWL296" s="730"/>
      <c r="WWM296" s="730"/>
      <c r="WWN296" s="730"/>
      <c r="WWO296" s="730"/>
      <c r="WWP296" s="730"/>
      <c r="WWQ296" s="730"/>
      <c r="WWR296" s="730"/>
      <c r="WWS296" s="730"/>
      <c r="WWT296" s="730"/>
      <c r="WWU296" s="730"/>
      <c r="WWV296" s="730"/>
      <c r="WWW296" s="730"/>
      <c r="WWX296" s="730"/>
      <c r="WWY296" s="730"/>
      <c r="WWZ296" s="730"/>
      <c r="WXA296" s="730"/>
      <c r="WXB296" s="730"/>
      <c r="WXC296" s="730"/>
      <c r="WXD296" s="730"/>
      <c r="WXE296" s="730"/>
      <c r="WXF296" s="730"/>
      <c r="WXG296" s="730"/>
      <c r="WXH296" s="730"/>
      <c r="WXI296" s="730"/>
      <c r="WXJ296" s="730"/>
      <c r="WXK296" s="730"/>
      <c r="WXL296" s="730"/>
      <c r="WXM296" s="730"/>
      <c r="WXN296" s="730"/>
      <c r="WXO296" s="730"/>
      <c r="WXP296" s="730"/>
      <c r="WXQ296" s="730"/>
      <c r="WXR296" s="730"/>
      <c r="WXS296" s="730"/>
      <c r="WXT296" s="730"/>
      <c r="WXU296" s="730"/>
      <c r="WXV296" s="730"/>
      <c r="WXW296" s="730"/>
      <c r="WXX296" s="730"/>
      <c r="WXY296" s="730"/>
      <c r="WXZ296" s="730"/>
      <c r="WYA296" s="730"/>
      <c r="WYB296" s="730"/>
      <c r="WYC296" s="730"/>
      <c r="WYD296" s="730"/>
      <c r="WYE296" s="730"/>
      <c r="WYF296" s="730"/>
      <c r="WYG296" s="730"/>
      <c r="WYH296" s="730"/>
      <c r="WYI296" s="730"/>
      <c r="WYJ296" s="730"/>
      <c r="WYK296" s="730"/>
      <c r="WYL296" s="730"/>
      <c r="WYM296" s="730"/>
      <c r="WYN296" s="730"/>
      <c r="WYO296" s="730"/>
      <c r="WYP296" s="730"/>
      <c r="WYQ296" s="730"/>
      <c r="WYR296" s="730"/>
      <c r="WYS296" s="730"/>
      <c r="WYT296" s="730"/>
      <c r="WYU296" s="730"/>
      <c r="WYV296" s="730"/>
      <c r="WYW296" s="730"/>
      <c r="WYX296" s="730"/>
      <c r="WYY296" s="730"/>
      <c r="WYZ296" s="730"/>
      <c r="WZA296" s="730"/>
      <c r="WZB296" s="730"/>
      <c r="WZC296" s="730"/>
      <c r="WZD296" s="730"/>
      <c r="WZE296" s="730"/>
      <c r="WZF296" s="730"/>
      <c r="WZG296" s="730"/>
      <c r="WZH296" s="730"/>
      <c r="WZI296" s="730"/>
      <c r="WZJ296" s="730"/>
      <c r="WZK296" s="730"/>
      <c r="WZL296" s="730"/>
      <c r="WZM296" s="730"/>
      <c r="WZN296" s="730"/>
      <c r="WZO296" s="730"/>
      <c r="WZP296" s="730"/>
      <c r="WZQ296" s="730"/>
      <c r="WZR296" s="730"/>
      <c r="WZS296" s="730"/>
      <c r="WZT296" s="730"/>
      <c r="WZU296" s="730"/>
      <c r="WZV296" s="730"/>
      <c r="WZW296" s="730"/>
      <c r="WZX296" s="730"/>
      <c r="WZY296" s="730"/>
      <c r="WZZ296" s="730"/>
      <c r="XAA296" s="730"/>
      <c r="XAB296" s="730"/>
      <c r="XAC296" s="730"/>
      <c r="XAD296" s="730"/>
      <c r="XAE296" s="730"/>
      <c r="XAF296" s="730"/>
      <c r="XAG296" s="730"/>
      <c r="XAH296" s="730"/>
      <c r="XAI296" s="730"/>
      <c r="XAJ296" s="730"/>
      <c r="XAK296" s="730"/>
      <c r="XAL296" s="730"/>
      <c r="XAM296" s="730"/>
      <c r="XAN296" s="730"/>
      <c r="XAO296" s="730"/>
      <c r="XAP296" s="730"/>
      <c r="XAQ296" s="730"/>
      <c r="XAR296" s="730"/>
      <c r="XAS296" s="730"/>
      <c r="XAT296" s="730"/>
      <c r="XAU296" s="730"/>
      <c r="XAV296" s="730"/>
      <c r="XAW296" s="730"/>
      <c r="XAX296" s="730"/>
      <c r="XAY296" s="730"/>
      <c r="XAZ296" s="730"/>
      <c r="XBA296" s="730"/>
      <c r="XBB296" s="730"/>
      <c r="XBC296" s="730"/>
      <c r="XBD296" s="730"/>
      <c r="XBE296" s="730"/>
      <c r="XBF296" s="730"/>
      <c r="XBG296" s="730"/>
      <c r="XBH296" s="730"/>
      <c r="XBI296" s="730"/>
      <c r="XBJ296" s="730"/>
      <c r="XBK296" s="730"/>
      <c r="XBL296" s="730"/>
      <c r="XBM296" s="730"/>
      <c r="XBN296" s="730"/>
      <c r="XBO296" s="730"/>
      <c r="XBP296" s="730"/>
      <c r="XBQ296" s="730"/>
      <c r="XBR296" s="730"/>
      <c r="XBS296" s="730"/>
      <c r="XBT296" s="730"/>
      <c r="XBU296" s="730"/>
      <c r="XBV296" s="730"/>
      <c r="XBW296" s="730"/>
      <c r="XBX296" s="730"/>
      <c r="XBY296" s="730"/>
      <c r="XBZ296" s="730"/>
      <c r="XCA296" s="730"/>
      <c r="XCB296" s="730"/>
      <c r="XCC296" s="730"/>
      <c r="XCD296" s="730"/>
      <c r="XCE296" s="730"/>
      <c r="XCF296" s="730"/>
      <c r="XCG296" s="730"/>
      <c r="XCH296" s="730"/>
      <c r="XCI296" s="730"/>
      <c r="XCJ296" s="730"/>
      <c r="XCK296" s="730"/>
      <c r="XCL296" s="730"/>
      <c r="XCM296" s="730"/>
      <c r="XCN296" s="730"/>
      <c r="XCO296" s="730"/>
      <c r="XCP296" s="730"/>
      <c r="XCQ296" s="730"/>
      <c r="XCR296" s="730"/>
      <c r="XCS296" s="730"/>
      <c r="XCT296" s="730"/>
      <c r="XCU296" s="730"/>
      <c r="XCV296" s="730"/>
      <c r="XCW296" s="730"/>
      <c r="XCX296" s="730"/>
      <c r="XCY296" s="730"/>
      <c r="XCZ296" s="730"/>
      <c r="XDA296" s="730"/>
      <c r="XDB296" s="730"/>
      <c r="XDC296" s="730"/>
      <c r="XDD296" s="730"/>
      <c r="XDE296" s="730"/>
      <c r="XDF296" s="730"/>
      <c r="XDG296" s="730"/>
      <c r="XDH296" s="730"/>
      <c r="XDI296" s="730"/>
      <c r="XDJ296" s="730"/>
      <c r="XDK296" s="730"/>
      <c r="XDL296" s="730"/>
      <c r="XDM296" s="730"/>
      <c r="XDN296" s="730"/>
      <c r="XDO296" s="730"/>
      <c r="XDP296" s="730"/>
      <c r="XDQ296" s="730"/>
      <c r="XDR296" s="730"/>
      <c r="XDS296" s="730"/>
      <c r="XDT296" s="730"/>
      <c r="XDU296" s="730"/>
      <c r="XDV296" s="730"/>
      <c r="XDW296" s="730"/>
      <c r="XDX296" s="730"/>
      <c r="XDY296" s="730"/>
      <c r="XDZ296" s="730"/>
      <c r="XEA296" s="730"/>
      <c r="XEB296" s="730"/>
      <c r="XEC296" s="730"/>
      <c r="XED296" s="730"/>
      <c r="XEE296" s="730"/>
      <c r="XEF296" s="730"/>
      <c r="XEG296" s="730"/>
      <c r="XEH296" s="730"/>
      <c r="XEI296" s="730"/>
      <c r="XEJ296" s="730"/>
      <c r="XEK296" s="730"/>
      <c r="XEL296" s="730"/>
      <c r="XEM296" s="730"/>
      <c r="XEN296" s="730"/>
      <c r="XEO296" s="730"/>
      <c r="XEP296" s="730"/>
      <c r="XEQ296" s="730"/>
      <c r="XER296" s="730"/>
      <c r="XES296" s="730"/>
      <c r="XET296" s="730"/>
      <c r="XEU296" s="730"/>
      <c r="XEV296" s="730"/>
      <c r="XEW296" s="730"/>
      <c r="XEX296" s="730"/>
      <c r="XEY296" s="730"/>
      <c r="XEZ296" s="730"/>
      <c r="XFA296" s="730"/>
    </row>
    <row r="297" spans="1:16381" s="247" customFormat="1" ht="15" customHeight="1" x14ac:dyDescent="0.25">
      <c r="A297" s="812"/>
      <c r="B297" s="348" t="s">
        <v>1672</v>
      </c>
      <c r="C297" s="2003" t="str">
        <f>CONCATENATE('CCR and CVA'!E72:E72, " : ", 'CCR and CVA'!B73)</f>
        <v>Check: panels 3a and 3b should not both be filled in : K_Reduced (assuming hedges are not recognised)</v>
      </c>
      <c r="D297" s="343"/>
      <c r="E297" s="343"/>
      <c r="F297" s="822" t="str">
        <f>'CCR and CVA'!E73</f>
        <v/>
      </c>
      <c r="G297" s="343"/>
      <c r="H297" s="343"/>
      <c r="I297" s="340"/>
      <c r="J297" s="340"/>
      <c r="K297" s="730"/>
      <c r="L297" s="730"/>
      <c r="M297" s="730"/>
      <c r="N297" s="730"/>
      <c r="O297" s="730"/>
      <c r="P297" s="730"/>
      <c r="Q297" s="730"/>
      <c r="R297" s="730"/>
      <c r="S297" s="730"/>
      <c r="T297" s="730"/>
      <c r="U297" s="730"/>
      <c r="V297" s="730"/>
      <c r="W297" s="730"/>
      <c r="X297" s="730"/>
      <c r="Y297" s="730"/>
      <c r="Z297" s="730"/>
      <c r="AA297" s="730"/>
      <c r="AB297" s="730"/>
      <c r="AC297" s="730"/>
      <c r="AD297" s="730"/>
      <c r="AE297" s="730"/>
      <c r="AF297" s="730"/>
      <c r="AG297" s="730"/>
      <c r="AH297" s="730"/>
      <c r="AI297" s="730"/>
      <c r="AJ297" s="730"/>
      <c r="AK297" s="730"/>
      <c r="AL297" s="730"/>
      <c r="AM297" s="730"/>
      <c r="AN297" s="811"/>
      <c r="AO297" s="730"/>
      <c r="AP297" s="730"/>
      <c r="AQ297" s="730"/>
      <c r="AR297" s="730"/>
      <c r="AS297" s="730"/>
      <c r="AT297" s="730"/>
      <c r="AU297" s="730"/>
      <c r="AV297" s="730"/>
      <c r="AW297" s="730"/>
      <c r="AX297" s="730"/>
      <c r="AY297" s="730"/>
      <c r="AZ297" s="730"/>
      <c r="BA297" s="730"/>
      <c r="BB297" s="730"/>
      <c r="BC297" s="730"/>
      <c r="BD297" s="730"/>
      <c r="BE297" s="730"/>
      <c r="BF297" s="730"/>
      <c r="BG297" s="730"/>
      <c r="BH297" s="730"/>
      <c r="BI297" s="730"/>
      <c r="BJ297" s="730"/>
      <c r="BK297" s="730"/>
      <c r="BL297" s="730"/>
      <c r="BM297" s="730"/>
      <c r="BN297" s="730"/>
      <c r="BO297" s="730"/>
      <c r="BP297" s="730"/>
      <c r="BQ297" s="730"/>
      <c r="BR297" s="730"/>
      <c r="BS297" s="730"/>
      <c r="BT297" s="730"/>
      <c r="BU297" s="730"/>
      <c r="BV297" s="730"/>
      <c r="BW297" s="730"/>
      <c r="BX297" s="730"/>
      <c r="BY297" s="730"/>
      <c r="BZ297" s="730"/>
      <c r="CA297" s="730"/>
      <c r="CB297" s="730"/>
      <c r="CC297" s="730"/>
      <c r="CD297" s="730"/>
      <c r="CE297" s="730"/>
      <c r="CF297" s="730"/>
      <c r="CG297" s="730"/>
      <c r="CH297" s="730"/>
      <c r="CI297" s="730"/>
      <c r="CJ297" s="730"/>
      <c r="CK297" s="730"/>
      <c r="CL297" s="730"/>
      <c r="CM297" s="730"/>
      <c r="CN297" s="730"/>
      <c r="CO297" s="730"/>
      <c r="CP297" s="730"/>
      <c r="CQ297" s="730"/>
      <c r="CR297" s="730"/>
      <c r="CS297" s="730"/>
      <c r="CT297" s="730"/>
      <c r="CU297" s="730"/>
      <c r="CV297" s="730"/>
      <c r="CW297" s="730"/>
      <c r="CX297" s="730"/>
      <c r="CY297" s="730"/>
      <c r="CZ297" s="730"/>
      <c r="DA297" s="730"/>
      <c r="DB297" s="730"/>
      <c r="DC297" s="730"/>
      <c r="DD297" s="730"/>
      <c r="DE297" s="730"/>
      <c r="DF297" s="730"/>
      <c r="DG297" s="730"/>
      <c r="DH297" s="730"/>
      <c r="DI297" s="730"/>
      <c r="DJ297" s="730"/>
      <c r="DK297" s="730"/>
      <c r="DL297" s="730"/>
      <c r="DM297" s="730"/>
      <c r="DN297" s="730"/>
      <c r="DO297" s="730"/>
      <c r="DP297" s="730"/>
      <c r="DQ297" s="730"/>
      <c r="DR297" s="730"/>
      <c r="DS297" s="730"/>
      <c r="DT297" s="730"/>
      <c r="DU297" s="730"/>
      <c r="DV297" s="730"/>
      <c r="DW297" s="730"/>
      <c r="DX297" s="730"/>
      <c r="DY297" s="730"/>
      <c r="DZ297" s="730"/>
      <c r="EA297" s="730"/>
      <c r="EB297" s="730"/>
      <c r="EC297" s="730"/>
      <c r="ED297" s="730"/>
      <c r="EE297" s="730"/>
      <c r="EF297" s="730"/>
      <c r="EG297" s="730"/>
      <c r="EH297" s="730"/>
      <c r="EI297" s="730"/>
      <c r="EJ297" s="730"/>
      <c r="EK297" s="730"/>
      <c r="EL297" s="730"/>
      <c r="EM297" s="730"/>
      <c r="EN297" s="730"/>
      <c r="EO297" s="730"/>
      <c r="EP297" s="730"/>
      <c r="EQ297" s="730"/>
      <c r="ER297" s="730"/>
      <c r="ES297" s="730"/>
      <c r="ET297" s="730"/>
      <c r="EU297" s="730"/>
      <c r="EV297" s="730"/>
      <c r="EW297" s="730"/>
      <c r="EX297" s="730"/>
      <c r="EY297" s="730"/>
      <c r="EZ297" s="730"/>
      <c r="FA297" s="730"/>
      <c r="FB297" s="730"/>
      <c r="FC297" s="730"/>
      <c r="FD297" s="730"/>
      <c r="FE297" s="730"/>
      <c r="FF297" s="730"/>
      <c r="FG297" s="730"/>
      <c r="FH297" s="730"/>
      <c r="FI297" s="730"/>
      <c r="FJ297" s="730"/>
      <c r="FK297" s="730"/>
      <c r="FL297" s="730"/>
      <c r="FM297" s="730"/>
      <c r="FN297" s="730"/>
      <c r="FO297" s="730"/>
      <c r="FP297" s="730"/>
      <c r="FQ297" s="730"/>
      <c r="FR297" s="730"/>
      <c r="FS297" s="730"/>
      <c r="FT297" s="730"/>
      <c r="FU297" s="730"/>
      <c r="FV297" s="730"/>
      <c r="FW297" s="730"/>
      <c r="FX297" s="730"/>
      <c r="FY297" s="730"/>
      <c r="FZ297" s="730"/>
      <c r="GA297" s="730"/>
      <c r="GB297" s="730"/>
      <c r="GC297" s="730"/>
      <c r="GD297" s="730"/>
      <c r="GE297" s="730"/>
      <c r="GF297" s="730"/>
      <c r="GG297" s="730"/>
      <c r="GH297" s="730"/>
      <c r="GI297" s="730"/>
      <c r="GJ297" s="730"/>
      <c r="GK297" s="730"/>
      <c r="GL297" s="730"/>
      <c r="GM297" s="730"/>
      <c r="GN297" s="730"/>
      <c r="GO297" s="730"/>
      <c r="GP297" s="730"/>
      <c r="GQ297" s="730"/>
      <c r="GR297" s="730"/>
      <c r="GS297" s="730"/>
      <c r="GT297" s="730"/>
      <c r="GU297" s="730"/>
      <c r="GV297" s="730"/>
      <c r="GW297" s="730"/>
      <c r="GX297" s="730"/>
      <c r="GY297" s="730"/>
      <c r="GZ297" s="730"/>
      <c r="HA297" s="730"/>
      <c r="HB297" s="730"/>
      <c r="HC297" s="730"/>
      <c r="HD297" s="730"/>
      <c r="HE297" s="730"/>
      <c r="HF297" s="730"/>
      <c r="HG297" s="730"/>
      <c r="HH297" s="730"/>
      <c r="HI297" s="730"/>
      <c r="HJ297" s="730"/>
      <c r="HK297" s="730"/>
      <c r="HL297" s="730"/>
      <c r="HM297" s="730"/>
      <c r="HN297" s="730"/>
      <c r="HO297" s="730"/>
      <c r="HP297" s="730"/>
      <c r="HQ297" s="730"/>
      <c r="HR297" s="730"/>
      <c r="HS297" s="730"/>
      <c r="HT297" s="730"/>
      <c r="HU297" s="730"/>
      <c r="HV297" s="730"/>
      <c r="HW297" s="730"/>
      <c r="HX297" s="730"/>
      <c r="HY297" s="730"/>
      <c r="HZ297" s="730"/>
      <c r="IA297" s="730"/>
      <c r="IB297" s="730"/>
      <c r="IC297" s="730"/>
      <c r="ID297" s="730"/>
      <c r="IE297" s="730"/>
      <c r="IF297" s="730"/>
      <c r="IG297" s="730"/>
      <c r="IH297" s="730"/>
      <c r="II297" s="730"/>
      <c r="IJ297" s="730"/>
      <c r="IK297" s="730"/>
      <c r="IL297" s="730"/>
      <c r="IM297" s="730"/>
      <c r="IN297" s="730"/>
      <c r="IO297" s="730"/>
      <c r="IP297" s="730"/>
      <c r="IQ297" s="730"/>
      <c r="IR297" s="730"/>
      <c r="IS297" s="730"/>
      <c r="IT297" s="730"/>
      <c r="IU297" s="730"/>
      <c r="IV297" s="730"/>
      <c r="IW297" s="730"/>
      <c r="IX297" s="730"/>
      <c r="IY297" s="730"/>
      <c r="IZ297" s="730"/>
      <c r="JA297" s="730"/>
      <c r="JB297" s="730"/>
      <c r="JC297" s="730"/>
      <c r="JD297" s="730"/>
      <c r="JE297" s="730"/>
      <c r="JF297" s="730"/>
      <c r="JG297" s="730"/>
      <c r="JH297" s="730"/>
      <c r="JI297" s="730"/>
      <c r="JJ297" s="730"/>
      <c r="JK297" s="730"/>
      <c r="JL297" s="730"/>
      <c r="JM297" s="730"/>
      <c r="JN297" s="730"/>
      <c r="JO297" s="730"/>
      <c r="JP297" s="730"/>
      <c r="JQ297" s="730"/>
      <c r="JR297" s="730"/>
      <c r="JS297" s="730"/>
      <c r="JT297" s="730"/>
      <c r="JU297" s="730"/>
      <c r="JV297" s="730"/>
      <c r="JW297" s="730"/>
      <c r="JX297" s="730"/>
      <c r="JY297" s="730"/>
      <c r="JZ297" s="730"/>
      <c r="KA297" s="730"/>
      <c r="KB297" s="730"/>
      <c r="KC297" s="730"/>
      <c r="KD297" s="730"/>
      <c r="KE297" s="730"/>
      <c r="KF297" s="730"/>
      <c r="KG297" s="730"/>
      <c r="KH297" s="730"/>
      <c r="KI297" s="730"/>
      <c r="KJ297" s="730"/>
      <c r="KK297" s="730"/>
      <c r="KL297" s="730"/>
      <c r="KM297" s="730"/>
      <c r="KN297" s="730"/>
      <c r="KO297" s="730"/>
      <c r="KP297" s="730"/>
      <c r="KQ297" s="730"/>
      <c r="KR297" s="730"/>
      <c r="KS297" s="730"/>
      <c r="KT297" s="730"/>
      <c r="KU297" s="730"/>
      <c r="KV297" s="730"/>
      <c r="KW297" s="730"/>
      <c r="KX297" s="730"/>
      <c r="KY297" s="730"/>
      <c r="KZ297" s="730"/>
      <c r="LA297" s="730"/>
      <c r="LB297" s="730"/>
      <c r="LC297" s="730"/>
      <c r="LD297" s="730"/>
      <c r="LE297" s="730"/>
      <c r="LF297" s="730"/>
      <c r="LG297" s="730"/>
      <c r="LH297" s="730"/>
      <c r="LI297" s="730"/>
      <c r="LJ297" s="730"/>
      <c r="LK297" s="730"/>
      <c r="LL297" s="730"/>
      <c r="LM297" s="730"/>
      <c r="LN297" s="730"/>
      <c r="LO297" s="730"/>
      <c r="LP297" s="730"/>
      <c r="LQ297" s="730"/>
      <c r="LR297" s="730"/>
      <c r="LS297" s="730"/>
      <c r="LT297" s="730"/>
      <c r="LU297" s="730"/>
      <c r="LV297" s="730"/>
      <c r="LW297" s="730"/>
      <c r="LX297" s="730"/>
      <c r="LY297" s="730"/>
      <c r="LZ297" s="730"/>
      <c r="MA297" s="730"/>
      <c r="MB297" s="730"/>
      <c r="MC297" s="730"/>
      <c r="MD297" s="730"/>
      <c r="ME297" s="730"/>
      <c r="MF297" s="730"/>
      <c r="MG297" s="730"/>
      <c r="MH297" s="730"/>
      <c r="MI297" s="730"/>
      <c r="MJ297" s="730"/>
      <c r="MK297" s="730"/>
      <c r="ML297" s="730"/>
      <c r="MM297" s="730"/>
      <c r="MN297" s="730"/>
      <c r="MO297" s="730"/>
      <c r="MP297" s="730"/>
      <c r="MQ297" s="730"/>
      <c r="MR297" s="730"/>
      <c r="MS297" s="730"/>
      <c r="MT297" s="730"/>
      <c r="MU297" s="730"/>
      <c r="MV297" s="730"/>
      <c r="MW297" s="730"/>
      <c r="MX297" s="730"/>
      <c r="MY297" s="730"/>
      <c r="MZ297" s="730"/>
      <c r="NA297" s="730"/>
      <c r="NB297" s="730"/>
      <c r="NC297" s="730"/>
      <c r="ND297" s="730"/>
      <c r="NE297" s="730"/>
      <c r="NF297" s="730"/>
      <c r="NG297" s="730"/>
      <c r="NH297" s="730"/>
      <c r="NI297" s="730"/>
      <c r="NJ297" s="730"/>
      <c r="NK297" s="730"/>
      <c r="NL297" s="730"/>
      <c r="NM297" s="730"/>
      <c r="NN297" s="730"/>
      <c r="NO297" s="730"/>
      <c r="NP297" s="730"/>
      <c r="NQ297" s="730"/>
      <c r="NR297" s="730"/>
      <c r="NS297" s="730"/>
      <c r="NT297" s="730"/>
      <c r="NU297" s="730"/>
      <c r="NV297" s="730"/>
      <c r="NW297" s="730"/>
      <c r="NX297" s="730"/>
      <c r="NY297" s="730"/>
      <c r="NZ297" s="730"/>
      <c r="OA297" s="730"/>
      <c r="OB297" s="730"/>
      <c r="OC297" s="730"/>
      <c r="OD297" s="730"/>
      <c r="OE297" s="730"/>
      <c r="OF297" s="730"/>
      <c r="OG297" s="730"/>
      <c r="OH297" s="730"/>
      <c r="OI297" s="730"/>
      <c r="OJ297" s="730"/>
      <c r="OK297" s="730"/>
      <c r="OL297" s="730"/>
      <c r="OM297" s="730"/>
      <c r="ON297" s="730"/>
      <c r="OO297" s="730"/>
      <c r="OP297" s="730"/>
      <c r="OQ297" s="730"/>
      <c r="OR297" s="730"/>
      <c r="OS297" s="730"/>
      <c r="OT297" s="730"/>
      <c r="OU297" s="730"/>
      <c r="OV297" s="730"/>
      <c r="OW297" s="730"/>
      <c r="OX297" s="730"/>
      <c r="OY297" s="730"/>
      <c r="OZ297" s="730"/>
      <c r="PA297" s="730"/>
      <c r="PB297" s="730"/>
      <c r="PC297" s="730"/>
      <c r="PD297" s="730"/>
      <c r="PE297" s="730"/>
      <c r="PF297" s="730"/>
      <c r="PG297" s="730"/>
      <c r="PH297" s="730"/>
      <c r="PI297" s="730"/>
      <c r="PJ297" s="730"/>
      <c r="PK297" s="730"/>
      <c r="PL297" s="730"/>
      <c r="PM297" s="730"/>
      <c r="PN297" s="730"/>
      <c r="PO297" s="730"/>
      <c r="PP297" s="730"/>
      <c r="PQ297" s="730"/>
      <c r="PR297" s="730"/>
      <c r="PS297" s="730"/>
      <c r="PT297" s="730"/>
      <c r="PU297" s="730"/>
      <c r="PV297" s="730"/>
      <c r="PW297" s="730"/>
      <c r="PX297" s="730"/>
      <c r="PY297" s="730"/>
      <c r="PZ297" s="730"/>
      <c r="QA297" s="730"/>
      <c r="QB297" s="730"/>
      <c r="QC297" s="730"/>
      <c r="QD297" s="730"/>
      <c r="QE297" s="730"/>
      <c r="QF297" s="730"/>
      <c r="QG297" s="730"/>
      <c r="QH297" s="730"/>
      <c r="QI297" s="730"/>
      <c r="QJ297" s="730"/>
      <c r="QK297" s="730"/>
      <c r="QL297" s="730"/>
      <c r="QM297" s="730"/>
      <c r="QN297" s="730"/>
      <c r="QO297" s="730"/>
      <c r="QP297" s="730"/>
      <c r="QQ297" s="730"/>
      <c r="QR297" s="730"/>
      <c r="QS297" s="730"/>
      <c r="QT297" s="730"/>
      <c r="QU297" s="730"/>
      <c r="QV297" s="730"/>
      <c r="QW297" s="730"/>
      <c r="QX297" s="730"/>
      <c r="QY297" s="730"/>
      <c r="QZ297" s="730"/>
      <c r="RA297" s="730"/>
      <c r="RB297" s="730"/>
      <c r="RC297" s="730"/>
      <c r="RD297" s="730"/>
      <c r="RE297" s="730"/>
      <c r="RF297" s="730"/>
      <c r="RG297" s="730"/>
      <c r="RH297" s="730"/>
      <c r="RI297" s="730"/>
      <c r="RJ297" s="730"/>
      <c r="RK297" s="730"/>
      <c r="RL297" s="730"/>
      <c r="RM297" s="730"/>
      <c r="RN297" s="730"/>
      <c r="RO297" s="730"/>
      <c r="RP297" s="730"/>
      <c r="RQ297" s="730"/>
      <c r="RR297" s="730"/>
      <c r="RS297" s="730"/>
      <c r="RT297" s="730"/>
      <c r="RU297" s="730"/>
      <c r="RV297" s="730"/>
      <c r="RW297" s="730"/>
      <c r="RX297" s="730"/>
      <c r="RY297" s="730"/>
      <c r="RZ297" s="730"/>
      <c r="SA297" s="730"/>
      <c r="SB297" s="730"/>
      <c r="SC297" s="730"/>
      <c r="SD297" s="730"/>
      <c r="SE297" s="730"/>
      <c r="SF297" s="730"/>
      <c r="SG297" s="730"/>
      <c r="SH297" s="730"/>
      <c r="SI297" s="730"/>
      <c r="SJ297" s="730"/>
      <c r="SK297" s="730"/>
      <c r="SL297" s="730"/>
      <c r="SM297" s="730"/>
      <c r="SN297" s="730"/>
      <c r="SO297" s="730"/>
      <c r="SP297" s="730"/>
      <c r="SQ297" s="730"/>
      <c r="SR297" s="730"/>
      <c r="SS297" s="730"/>
      <c r="ST297" s="730"/>
      <c r="SU297" s="730"/>
      <c r="SV297" s="730"/>
      <c r="SW297" s="730"/>
      <c r="SX297" s="730"/>
      <c r="SY297" s="730"/>
      <c r="SZ297" s="730"/>
      <c r="TA297" s="730"/>
      <c r="TB297" s="730"/>
      <c r="TC297" s="730"/>
      <c r="TD297" s="730"/>
      <c r="TE297" s="730"/>
      <c r="TF297" s="730"/>
      <c r="TG297" s="730"/>
      <c r="TH297" s="730"/>
      <c r="TI297" s="730"/>
      <c r="TJ297" s="730"/>
      <c r="TK297" s="730"/>
      <c r="TL297" s="730"/>
      <c r="TM297" s="730"/>
      <c r="TN297" s="730"/>
      <c r="TO297" s="730"/>
      <c r="TP297" s="730"/>
      <c r="TQ297" s="730"/>
      <c r="TR297" s="730"/>
      <c r="TS297" s="730"/>
      <c r="TT297" s="730"/>
      <c r="TU297" s="730"/>
      <c r="TV297" s="730"/>
      <c r="TW297" s="730"/>
      <c r="TX297" s="730"/>
      <c r="TY297" s="730"/>
      <c r="TZ297" s="730"/>
      <c r="UA297" s="730"/>
      <c r="UB297" s="730"/>
      <c r="UC297" s="730"/>
      <c r="UD297" s="730"/>
      <c r="UE297" s="730"/>
      <c r="UF297" s="730"/>
      <c r="UG297" s="730"/>
      <c r="UH297" s="730"/>
      <c r="UI297" s="730"/>
      <c r="UJ297" s="730"/>
      <c r="UK297" s="730"/>
      <c r="UL297" s="730"/>
      <c r="UM297" s="730"/>
      <c r="UN297" s="730"/>
      <c r="UO297" s="730"/>
      <c r="UP297" s="730"/>
      <c r="UQ297" s="730"/>
      <c r="UR297" s="730"/>
      <c r="US297" s="730"/>
      <c r="UT297" s="730"/>
      <c r="UU297" s="730"/>
      <c r="UV297" s="730"/>
      <c r="UW297" s="730"/>
      <c r="UX297" s="730"/>
      <c r="UY297" s="730"/>
      <c r="UZ297" s="730"/>
      <c r="VA297" s="730"/>
      <c r="VB297" s="730"/>
      <c r="VC297" s="730"/>
      <c r="VD297" s="730"/>
      <c r="VE297" s="730"/>
      <c r="VF297" s="730"/>
      <c r="VG297" s="730"/>
      <c r="VH297" s="730"/>
      <c r="VI297" s="730"/>
      <c r="VJ297" s="730"/>
      <c r="VK297" s="730"/>
      <c r="VL297" s="730"/>
      <c r="VM297" s="730"/>
      <c r="VN297" s="730"/>
      <c r="VO297" s="730"/>
      <c r="VP297" s="730"/>
      <c r="VQ297" s="730"/>
      <c r="VR297" s="730"/>
      <c r="VS297" s="730"/>
      <c r="VT297" s="730"/>
      <c r="VU297" s="730"/>
      <c r="VV297" s="730"/>
      <c r="VW297" s="730"/>
      <c r="VX297" s="730"/>
      <c r="VY297" s="730"/>
      <c r="VZ297" s="730"/>
      <c r="WA297" s="730"/>
      <c r="WB297" s="730"/>
      <c r="WC297" s="730"/>
      <c r="WD297" s="730"/>
      <c r="WE297" s="730"/>
      <c r="WF297" s="730"/>
      <c r="WG297" s="730"/>
      <c r="WH297" s="730"/>
      <c r="WI297" s="730"/>
      <c r="WJ297" s="730"/>
      <c r="WK297" s="730"/>
      <c r="WL297" s="730"/>
      <c r="WM297" s="730"/>
      <c r="WN297" s="730"/>
      <c r="WO297" s="730"/>
      <c r="WP297" s="730"/>
      <c r="WQ297" s="730"/>
      <c r="WR297" s="730"/>
      <c r="WS297" s="730"/>
      <c r="WT297" s="730"/>
      <c r="WU297" s="730"/>
      <c r="WV297" s="730"/>
      <c r="WW297" s="730"/>
      <c r="WX297" s="730"/>
      <c r="WY297" s="730"/>
      <c r="WZ297" s="730"/>
      <c r="XA297" s="730"/>
      <c r="XB297" s="730"/>
      <c r="XC297" s="730"/>
      <c r="XD297" s="730"/>
      <c r="XE297" s="730"/>
      <c r="XF297" s="730"/>
      <c r="XG297" s="730"/>
      <c r="XH297" s="730"/>
      <c r="XI297" s="730"/>
      <c r="XJ297" s="730"/>
      <c r="XK297" s="730"/>
      <c r="XL297" s="730"/>
      <c r="XM297" s="730"/>
      <c r="XN297" s="730"/>
      <c r="XO297" s="730"/>
      <c r="XP297" s="730"/>
      <c r="XQ297" s="730"/>
      <c r="XR297" s="730"/>
      <c r="XS297" s="730"/>
      <c r="XT297" s="730"/>
      <c r="XU297" s="730"/>
      <c r="XV297" s="730"/>
      <c r="XW297" s="730"/>
      <c r="XX297" s="730"/>
      <c r="XY297" s="730"/>
      <c r="XZ297" s="730"/>
      <c r="YA297" s="730"/>
      <c r="YB297" s="730"/>
      <c r="YC297" s="730"/>
      <c r="YD297" s="730"/>
      <c r="YE297" s="730"/>
      <c r="YF297" s="730"/>
      <c r="YG297" s="730"/>
      <c r="YH297" s="730"/>
      <c r="YI297" s="730"/>
      <c r="YJ297" s="730"/>
      <c r="YK297" s="730"/>
      <c r="YL297" s="730"/>
      <c r="YM297" s="730"/>
      <c r="YN297" s="730"/>
      <c r="YO297" s="730"/>
      <c r="YP297" s="730"/>
      <c r="YQ297" s="730"/>
      <c r="YR297" s="730"/>
      <c r="YS297" s="730"/>
      <c r="YT297" s="730"/>
      <c r="YU297" s="730"/>
      <c r="YV297" s="730"/>
      <c r="YW297" s="730"/>
      <c r="YX297" s="730"/>
      <c r="YY297" s="730"/>
      <c r="YZ297" s="730"/>
      <c r="ZA297" s="730"/>
      <c r="ZB297" s="730"/>
      <c r="ZC297" s="730"/>
      <c r="ZD297" s="730"/>
      <c r="ZE297" s="730"/>
      <c r="ZF297" s="730"/>
      <c r="ZG297" s="730"/>
      <c r="ZH297" s="730"/>
      <c r="ZI297" s="730"/>
      <c r="ZJ297" s="730"/>
      <c r="ZK297" s="730"/>
      <c r="ZL297" s="730"/>
      <c r="ZM297" s="730"/>
      <c r="ZN297" s="730"/>
      <c r="ZO297" s="730"/>
      <c r="ZP297" s="730"/>
      <c r="ZQ297" s="730"/>
      <c r="ZR297" s="730"/>
      <c r="ZS297" s="730"/>
      <c r="ZT297" s="730"/>
      <c r="ZU297" s="730"/>
      <c r="ZV297" s="730"/>
      <c r="ZW297" s="730"/>
      <c r="ZX297" s="730"/>
      <c r="ZY297" s="730"/>
      <c r="ZZ297" s="730"/>
      <c r="AAA297" s="730"/>
      <c r="AAB297" s="730"/>
      <c r="AAC297" s="730"/>
      <c r="AAD297" s="730"/>
      <c r="AAE297" s="730"/>
      <c r="AAF297" s="730"/>
      <c r="AAG297" s="730"/>
      <c r="AAH297" s="730"/>
      <c r="AAI297" s="730"/>
      <c r="AAJ297" s="730"/>
      <c r="AAK297" s="730"/>
      <c r="AAL297" s="730"/>
      <c r="AAM297" s="730"/>
      <c r="AAN297" s="730"/>
      <c r="AAO297" s="730"/>
      <c r="AAP297" s="730"/>
      <c r="AAQ297" s="730"/>
      <c r="AAR297" s="730"/>
      <c r="AAS297" s="730"/>
      <c r="AAT297" s="730"/>
      <c r="AAU297" s="730"/>
      <c r="AAV297" s="730"/>
      <c r="AAW297" s="730"/>
      <c r="AAX297" s="730"/>
      <c r="AAY297" s="730"/>
      <c r="AAZ297" s="730"/>
      <c r="ABA297" s="730"/>
      <c r="ABB297" s="730"/>
      <c r="ABC297" s="730"/>
      <c r="ABD297" s="730"/>
      <c r="ABE297" s="730"/>
      <c r="ABF297" s="730"/>
      <c r="ABG297" s="730"/>
      <c r="ABH297" s="730"/>
      <c r="ABI297" s="730"/>
      <c r="ABJ297" s="730"/>
      <c r="ABK297" s="730"/>
      <c r="ABL297" s="730"/>
      <c r="ABM297" s="730"/>
      <c r="ABN297" s="730"/>
      <c r="ABO297" s="730"/>
      <c r="ABP297" s="730"/>
      <c r="ABQ297" s="730"/>
      <c r="ABR297" s="730"/>
      <c r="ABS297" s="730"/>
      <c r="ABT297" s="730"/>
      <c r="ABU297" s="730"/>
      <c r="ABV297" s="730"/>
      <c r="ABW297" s="730"/>
      <c r="ABX297" s="730"/>
      <c r="ABY297" s="730"/>
      <c r="ABZ297" s="730"/>
      <c r="ACA297" s="730"/>
      <c r="ACB297" s="730"/>
      <c r="ACC297" s="730"/>
      <c r="ACD297" s="730"/>
      <c r="ACE297" s="730"/>
      <c r="ACF297" s="730"/>
      <c r="ACG297" s="730"/>
      <c r="ACH297" s="730"/>
      <c r="ACI297" s="730"/>
      <c r="ACJ297" s="730"/>
      <c r="ACK297" s="730"/>
      <c r="ACL297" s="730"/>
      <c r="ACM297" s="730"/>
      <c r="ACN297" s="730"/>
      <c r="ACO297" s="730"/>
      <c r="ACP297" s="730"/>
      <c r="ACQ297" s="730"/>
      <c r="ACR297" s="730"/>
      <c r="ACS297" s="730"/>
      <c r="ACT297" s="730"/>
      <c r="ACU297" s="730"/>
      <c r="ACV297" s="730"/>
      <c r="ACW297" s="730"/>
      <c r="ACX297" s="730"/>
      <c r="ACY297" s="730"/>
      <c r="ACZ297" s="730"/>
      <c r="ADA297" s="730"/>
      <c r="ADB297" s="730"/>
      <c r="ADC297" s="730"/>
      <c r="ADD297" s="730"/>
      <c r="ADE297" s="730"/>
      <c r="ADF297" s="730"/>
      <c r="ADG297" s="730"/>
      <c r="ADH297" s="730"/>
      <c r="ADI297" s="730"/>
      <c r="ADJ297" s="730"/>
      <c r="ADK297" s="730"/>
      <c r="ADL297" s="730"/>
      <c r="ADM297" s="730"/>
      <c r="ADN297" s="730"/>
      <c r="ADO297" s="730"/>
      <c r="ADP297" s="730"/>
      <c r="ADQ297" s="730"/>
      <c r="ADR297" s="730"/>
      <c r="ADS297" s="730"/>
      <c r="ADT297" s="730"/>
      <c r="ADU297" s="730"/>
      <c r="ADV297" s="730"/>
      <c r="ADW297" s="730"/>
      <c r="ADX297" s="730"/>
      <c r="ADY297" s="730"/>
      <c r="ADZ297" s="730"/>
      <c r="AEA297" s="730"/>
      <c r="AEB297" s="730"/>
      <c r="AEC297" s="730"/>
      <c r="AED297" s="730"/>
      <c r="AEE297" s="730"/>
      <c r="AEF297" s="730"/>
      <c r="AEG297" s="730"/>
      <c r="AEH297" s="730"/>
      <c r="AEI297" s="730"/>
      <c r="AEJ297" s="730"/>
      <c r="AEK297" s="730"/>
      <c r="AEL297" s="730"/>
      <c r="AEM297" s="730"/>
      <c r="AEN297" s="730"/>
      <c r="AEO297" s="730"/>
      <c r="AEP297" s="730"/>
      <c r="AEQ297" s="730"/>
      <c r="AER297" s="730"/>
      <c r="AES297" s="730"/>
      <c r="AET297" s="730"/>
      <c r="AEU297" s="730"/>
      <c r="AEV297" s="730"/>
      <c r="AEW297" s="730"/>
      <c r="AEX297" s="730"/>
      <c r="AEY297" s="730"/>
      <c r="AEZ297" s="730"/>
      <c r="AFA297" s="730"/>
      <c r="AFB297" s="730"/>
      <c r="AFC297" s="730"/>
      <c r="AFD297" s="730"/>
      <c r="AFE297" s="730"/>
      <c r="AFF297" s="730"/>
      <c r="AFG297" s="730"/>
      <c r="AFH297" s="730"/>
      <c r="AFI297" s="730"/>
      <c r="AFJ297" s="730"/>
      <c r="AFK297" s="730"/>
      <c r="AFL297" s="730"/>
      <c r="AFM297" s="730"/>
      <c r="AFN297" s="730"/>
      <c r="AFO297" s="730"/>
      <c r="AFP297" s="730"/>
      <c r="AFQ297" s="730"/>
      <c r="AFR297" s="730"/>
      <c r="AFS297" s="730"/>
      <c r="AFT297" s="730"/>
      <c r="AFU297" s="730"/>
      <c r="AFV297" s="730"/>
      <c r="AFW297" s="730"/>
      <c r="AFX297" s="730"/>
      <c r="AFY297" s="730"/>
      <c r="AFZ297" s="730"/>
      <c r="AGA297" s="730"/>
      <c r="AGB297" s="730"/>
      <c r="AGC297" s="730"/>
      <c r="AGD297" s="730"/>
      <c r="AGE297" s="730"/>
      <c r="AGF297" s="730"/>
      <c r="AGG297" s="730"/>
      <c r="AGH297" s="730"/>
      <c r="AGI297" s="730"/>
      <c r="AGJ297" s="730"/>
      <c r="AGK297" s="730"/>
      <c r="AGL297" s="730"/>
      <c r="AGM297" s="730"/>
      <c r="AGN297" s="730"/>
      <c r="AGO297" s="730"/>
      <c r="AGP297" s="730"/>
      <c r="AGQ297" s="730"/>
      <c r="AGR297" s="730"/>
      <c r="AGS297" s="730"/>
      <c r="AGT297" s="730"/>
      <c r="AGU297" s="730"/>
      <c r="AGV297" s="730"/>
      <c r="AGW297" s="730"/>
      <c r="AGX297" s="730"/>
      <c r="AGY297" s="730"/>
      <c r="AGZ297" s="730"/>
      <c r="AHA297" s="730"/>
      <c r="AHB297" s="730"/>
      <c r="AHC297" s="730"/>
      <c r="AHD297" s="730"/>
      <c r="AHE297" s="730"/>
      <c r="AHF297" s="730"/>
      <c r="AHG297" s="730"/>
      <c r="AHH297" s="730"/>
      <c r="AHI297" s="730"/>
      <c r="AHJ297" s="730"/>
      <c r="AHK297" s="730"/>
      <c r="AHL297" s="730"/>
      <c r="AHM297" s="730"/>
      <c r="AHN297" s="730"/>
      <c r="AHO297" s="730"/>
      <c r="AHP297" s="730"/>
      <c r="AHQ297" s="730"/>
      <c r="AHR297" s="730"/>
      <c r="AHS297" s="730"/>
      <c r="AHT297" s="730"/>
      <c r="AHU297" s="730"/>
      <c r="AHV297" s="730"/>
      <c r="AHW297" s="730"/>
      <c r="AHX297" s="730"/>
      <c r="AHY297" s="730"/>
      <c r="AHZ297" s="730"/>
      <c r="AIA297" s="730"/>
      <c r="AIB297" s="730"/>
      <c r="AIC297" s="730"/>
      <c r="AID297" s="730"/>
      <c r="AIE297" s="730"/>
      <c r="AIF297" s="730"/>
      <c r="AIG297" s="730"/>
      <c r="AIH297" s="730"/>
      <c r="AII297" s="730"/>
      <c r="AIJ297" s="730"/>
      <c r="AIK297" s="730"/>
      <c r="AIL297" s="730"/>
      <c r="AIM297" s="730"/>
      <c r="AIN297" s="730"/>
      <c r="AIO297" s="730"/>
      <c r="AIP297" s="730"/>
      <c r="AIQ297" s="730"/>
      <c r="AIR297" s="730"/>
      <c r="AIS297" s="730"/>
      <c r="AIT297" s="730"/>
      <c r="AIU297" s="730"/>
      <c r="AIV297" s="730"/>
      <c r="AIW297" s="730"/>
      <c r="AIX297" s="730"/>
      <c r="AIY297" s="730"/>
      <c r="AIZ297" s="730"/>
      <c r="AJA297" s="730"/>
      <c r="AJB297" s="730"/>
      <c r="AJC297" s="730"/>
      <c r="AJD297" s="730"/>
      <c r="AJE297" s="730"/>
      <c r="AJF297" s="730"/>
      <c r="AJG297" s="730"/>
      <c r="AJH297" s="730"/>
      <c r="AJI297" s="730"/>
      <c r="AJJ297" s="730"/>
      <c r="AJK297" s="730"/>
      <c r="AJL297" s="730"/>
      <c r="AJM297" s="730"/>
      <c r="AJN297" s="730"/>
      <c r="AJO297" s="730"/>
      <c r="AJP297" s="730"/>
      <c r="AJQ297" s="730"/>
      <c r="AJR297" s="730"/>
      <c r="AJS297" s="730"/>
      <c r="AJT297" s="730"/>
      <c r="AJU297" s="730"/>
      <c r="AJV297" s="730"/>
      <c r="AJW297" s="730"/>
      <c r="AJX297" s="730"/>
      <c r="AJY297" s="730"/>
      <c r="AJZ297" s="730"/>
      <c r="AKA297" s="730"/>
      <c r="AKB297" s="730"/>
      <c r="AKC297" s="730"/>
      <c r="AKD297" s="730"/>
      <c r="AKE297" s="730"/>
      <c r="AKF297" s="730"/>
      <c r="AKG297" s="730"/>
      <c r="AKH297" s="730"/>
      <c r="AKI297" s="730"/>
      <c r="AKJ297" s="730"/>
      <c r="AKK297" s="730"/>
      <c r="AKL297" s="730"/>
      <c r="AKM297" s="730"/>
      <c r="AKN297" s="730"/>
      <c r="AKO297" s="730"/>
      <c r="AKP297" s="730"/>
      <c r="AKQ297" s="730"/>
      <c r="AKR297" s="730"/>
      <c r="AKS297" s="730"/>
      <c r="AKT297" s="730"/>
      <c r="AKU297" s="730"/>
      <c r="AKV297" s="730"/>
      <c r="AKW297" s="730"/>
      <c r="AKX297" s="730"/>
      <c r="AKY297" s="730"/>
      <c r="AKZ297" s="730"/>
      <c r="ALA297" s="730"/>
      <c r="ALB297" s="730"/>
      <c r="ALC297" s="730"/>
      <c r="ALD297" s="730"/>
      <c r="ALE297" s="730"/>
      <c r="ALF297" s="730"/>
      <c r="ALG297" s="730"/>
      <c r="ALH297" s="730"/>
      <c r="ALI297" s="730"/>
      <c r="ALJ297" s="730"/>
      <c r="ALK297" s="730"/>
      <c r="ALL297" s="730"/>
      <c r="ALM297" s="730"/>
      <c r="ALN297" s="730"/>
      <c r="ALO297" s="730"/>
      <c r="ALP297" s="730"/>
      <c r="ALQ297" s="730"/>
      <c r="ALR297" s="730"/>
      <c r="ALS297" s="730"/>
      <c r="ALT297" s="730"/>
      <c r="ALU297" s="730"/>
      <c r="ALV297" s="730"/>
      <c r="ALW297" s="730"/>
      <c r="ALX297" s="730"/>
      <c r="ALY297" s="730"/>
      <c r="ALZ297" s="730"/>
      <c r="AMA297" s="730"/>
      <c r="AMB297" s="730"/>
      <c r="AMC297" s="730"/>
      <c r="AMD297" s="730"/>
      <c r="AME297" s="730"/>
      <c r="AMF297" s="730"/>
      <c r="AMG297" s="730"/>
      <c r="AMH297" s="730"/>
      <c r="AMI297" s="730"/>
      <c r="AMJ297" s="730"/>
      <c r="AMK297" s="730"/>
      <c r="AML297" s="730"/>
      <c r="AMM297" s="730"/>
      <c r="AMN297" s="730"/>
      <c r="AMO297" s="730"/>
      <c r="AMP297" s="730"/>
      <c r="AMQ297" s="730"/>
      <c r="AMR297" s="730"/>
      <c r="AMS297" s="730"/>
      <c r="AMT297" s="730"/>
      <c r="AMU297" s="730"/>
      <c r="AMV297" s="730"/>
      <c r="AMW297" s="730"/>
      <c r="AMX297" s="730"/>
      <c r="AMY297" s="730"/>
      <c r="AMZ297" s="730"/>
      <c r="ANA297" s="730"/>
      <c r="ANB297" s="730"/>
      <c r="ANC297" s="730"/>
      <c r="AND297" s="730"/>
      <c r="ANE297" s="730"/>
      <c r="ANF297" s="730"/>
      <c r="ANG297" s="730"/>
      <c r="ANH297" s="730"/>
      <c r="ANI297" s="730"/>
      <c r="ANJ297" s="730"/>
      <c r="ANK297" s="730"/>
      <c r="ANL297" s="730"/>
      <c r="ANM297" s="730"/>
      <c r="ANN297" s="730"/>
      <c r="ANO297" s="730"/>
      <c r="ANP297" s="730"/>
      <c r="ANQ297" s="730"/>
      <c r="ANR297" s="730"/>
      <c r="ANS297" s="730"/>
      <c r="ANT297" s="730"/>
      <c r="ANU297" s="730"/>
      <c r="ANV297" s="730"/>
      <c r="ANW297" s="730"/>
      <c r="ANX297" s="730"/>
      <c r="ANY297" s="730"/>
      <c r="ANZ297" s="730"/>
      <c r="AOA297" s="730"/>
      <c r="AOB297" s="730"/>
      <c r="AOC297" s="730"/>
      <c r="AOD297" s="730"/>
      <c r="AOE297" s="730"/>
      <c r="AOF297" s="730"/>
      <c r="AOG297" s="730"/>
      <c r="AOH297" s="730"/>
      <c r="AOI297" s="730"/>
      <c r="AOJ297" s="730"/>
      <c r="AOK297" s="730"/>
      <c r="AOL297" s="730"/>
      <c r="AOM297" s="730"/>
      <c r="AON297" s="730"/>
      <c r="AOO297" s="730"/>
      <c r="AOP297" s="730"/>
      <c r="AOQ297" s="730"/>
      <c r="AOR297" s="730"/>
      <c r="AOS297" s="730"/>
      <c r="AOT297" s="730"/>
      <c r="AOU297" s="730"/>
      <c r="AOV297" s="730"/>
      <c r="AOW297" s="730"/>
      <c r="AOX297" s="730"/>
      <c r="AOY297" s="730"/>
      <c r="AOZ297" s="730"/>
      <c r="APA297" s="730"/>
      <c r="APB297" s="730"/>
      <c r="APC297" s="730"/>
      <c r="APD297" s="730"/>
      <c r="APE297" s="730"/>
      <c r="APF297" s="730"/>
      <c r="APG297" s="730"/>
      <c r="APH297" s="730"/>
      <c r="API297" s="730"/>
      <c r="APJ297" s="730"/>
      <c r="APK297" s="730"/>
      <c r="APL297" s="730"/>
      <c r="APM297" s="730"/>
      <c r="APN297" s="730"/>
      <c r="APO297" s="730"/>
      <c r="APP297" s="730"/>
      <c r="APQ297" s="730"/>
      <c r="APR297" s="730"/>
      <c r="APS297" s="730"/>
      <c r="APT297" s="730"/>
      <c r="APU297" s="730"/>
      <c r="APV297" s="730"/>
      <c r="APW297" s="730"/>
      <c r="APX297" s="730"/>
      <c r="APY297" s="730"/>
      <c r="APZ297" s="730"/>
      <c r="AQA297" s="730"/>
      <c r="AQB297" s="730"/>
      <c r="AQC297" s="730"/>
      <c r="AQD297" s="730"/>
      <c r="AQE297" s="730"/>
      <c r="AQF297" s="730"/>
      <c r="AQG297" s="730"/>
      <c r="AQH297" s="730"/>
      <c r="AQI297" s="730"/>
      <c r="AQJ297" s="730"/>
      <c r="AQK297" s="730"/>
      <c r="AQL297" s="730"/>
      <c r="AQM297" s="730"/>
      <c r="AQN297" s="730"/>
      <c r="AQO297" s="730"/>
      <c r="AQP297" s="730"/>
      <c r="AQQ297" s="730"/>
      <c r="AQR297" s="730"/>
      <c r="AQS297" s="730"/>
      <c r="AQT297" s="730"/>
      <c r="AQU297" s="730"/>
      <c r="AQV297" s="730"/>
      <c r="AQW297" s="730"/>
      <c r="AQX297" s="730"/>
      <c r="AQY297" s="730"/>
      <c r="AQZ297" s="730"/>
      <c r="ARA297" s="730"/>
      <c r="ARB297" s="730"/>
      <c r="ARC297" s="730"/>
      <c r="ARD297" s="730"/>
      <c r="ARE297" s="730"/>
      <c r="ARF297" s="730"/>
      <c r="ARG297" s="730"/>
      <c r="ARH297" s="730"/>
      <c r="ARI297" s="730"/>
      <c r="ARJ297" s="730"/>
      <c r="ARK297" s="730"/>
      <c r="ARL297" s="730"/>
      <c r="ARM297" s="730"/>
      <c r="ARN297" s="730"/>
      <c r="ARO297" s="730"/>
      <c r="ARP297" s="730"/>
      <c r="ARQ297" s="730"/>
      <c r="ARR297" s="730"/>
      <c r="ARS297" s="730"/>
      <c r="ART297" s="730"/>
      <c r="ARU297" s="730"/>
      <c r="ARV297" s="730"/>
      <c r="ARW297" s="730"/>
      <c r="ARX297" s="730"/>
      <c r="ARY297" s="730"/>
      <c r="ARZ297" s="730"/>
      <c r="ASA297" s="730"/>
      <c r="ASB297" s="730"/>
      <c r="ASC297" s="730"/>
      <c r="ASD297" s="730"/>
      <c r="ASE297" s="730"/>
      <c r="ASF297" s="730"/>
      <c r="ASG297" s="730"/>
      <c r="ASH297" s="730"/>
      <c r="ASI297" s="730"/>
      <c r="ASJ297" s="730"/>
      <c r="ASK297" s="730"/>
      <c r="ASL297" s="730"/>
      <c r="ASM297" s="730"/>
      <c r="ASN297" s="730"/>
      <c r="ASO297" s="730"/>
      <c r="ASP297" s="730"/>
      <c r="ASQ297" s="730"/>
      <c r="ASR297" s="730"/>
      <c r="ASS297" s="730"/>
      <c r="AST297" s="730"/>
      <c r="ASU297" s="730"/>
      <c r="ASV297" s="730"/>
      <c r="ASW297" s="730"/>
      <c r="ASX297" s="730"/>
      <c r="ASY297" s="730"/>
      <c r="ASZ297" s="730"/>
      <c r="ATA297" s="730"/>
      <c r="ATB297" s="730"/>
      <c r="ATC297" s="730"/>
      <c r="ATD297" s="730"/>
      <c r="ATE297" s="730"/>
      <c r="ATF297" s="730"/>
      <c r="ATG297" s="730"/>
      <c r="ATH297" s="730"/>
      <c r="ATI297" s="730"/>
      <c r="ATJ297" s="730"/>
      <c r="ATK297" s="730"/>
      <c r="ATL297" s="730"/>
      <c r="ATM297" s="730"/>
      <c r="ATN297" s="730"/>
      <c r="ATO297" s="730"/>
      <c r="ATP297" s="730"/>
      <c r="ATQ297" s="730"/>
      <c r="ATR297" s="730"/>
      <c r="ATS297" s="730"/>
      <c r="ATT297" s="730"/>
      <c r="ATU297" s="730"/>
      <c r="ATV297" s="730"/>
      <c r="ATW297" s="730"/>
      <c r="ATX297" s="730"/>
      <c r="ATY297" s="730"/>
      <c r="ATZ297" s="730"/>
      <c r="AUA297" s="730"/>
      <c r="AUB297" s="730"/>
      <c r="AUC297" s="730"/>
      <c r="AUD297" s="730"/>
      <c r="AUE297" s="730"/>
      <c r="AUF297" s="730"/>
      <c r="AUG297" s="730"/>
      <c r="AUH297" s="730"/>
      <c r="AUI297" s="730"/>
      <c r="AUJ297" s="730"/>
      <c r="AUK297" s="730"/>
      <c r="AUL297" s="730"/>
      <c r="AUM297" s="730"/>
      <c r="AUN297" s="730"/>
      <c r="AUO297" s="730"/>
      <c r="AUP297" s="730"/>
      <c r="AUQ297" s="730"/>
      <c r="AUR297" s="730"/>
      <c r="AUS297" s="730"/>
      <c r="AUT297" s="730"/>
      <c r="AUU297" s="730"/>
      <c r="AUV297" s="730"/>
      <c r="AUW297" s="730"/>
      <c r="AUX297" s="730"/>
      <c r="AUY297" s="730"/>
      <c r="AUZ297" s="730"/>
      <c r="AVA297" s="730"/>
      <c r="AVB297" s="730"/>
      <c r="AVC297" s="730"/>
      <c r="AVD297" s="730"/>
      <c r="AVE297" s="730"/>
      <c r="AVF297" s="730"/>
      <c r="AVG297" s="730"/>
      <c r="AVH297" s="730"/>
      <c r="AVI297" s="730"/>
      <c r="AVJ297" s="730"/>
      <c r="AVK297" s="730"/>
      <c r="AVL297" s="730"/>
      <c r="AVM297" s="730"/>
      <c r="AVN297" s="730"/>
      <c r="AVO297" s="730"/>
      <c r="AVP297" s="730"/>
      <c r="AVQ297" s="730"/>
      <c r="AVR297" s="730"/>
      <c r="AVS297" s="730"/>
      <c r="AVT297" s="730"/>
      <c r="AVU297" s="730"/>
      <c r="AVV297" s="730"/>
      <c r="AVW297" s="730"/>
      <c r="AVX297" s="730"/>
      <c r="AVY297" s="730"/>
      <c r="AVZ297" s="730"/>
      <c r="AWA297" s="730"/>
      <c r="AWB297" s="730"/>
      <c r="AWC297" s="730"/>
      <c r="AWD297" s="730"/>
      <c r="AWE297" s="730"/>
      <c r="AWF297" s="730"/>
      <c r="AWG297" s="730"/>
      <c r="AWH297" s="730"/>
      <c r="AWI297" s="730"/>
      <c r="AWJ297" s="730"/>
      <c r="AWK297" s="730"/>
      <c r="AWL297" s="730"/>
      <c r="AWM297" s="730"/>
      <c r="AWN297" s="730"/>
      <c r="AWO297" s="730"/>
      <c r="AWP297" s="730"/>
      <c r="AWQ297" s="730"/>
      <c r="AWR297" s="730"/>
      <c r="AWS297" s="730"/>
      <c r="AWT297" s="730"/>
      <c r="AWU297" s="730"/>
      <c r="AWV297" s="730"/>
      <c r="AWW297" s="730"/>
      <c r="AWX297" s="730"/>
      <c r="AWY297" s="730"/>
      <c r="AWZ297" s="730"/>
      <c r="AXA297" s="730"/>
      <c r="AXB297" s="730"/>
      <c r="AXC297" s="730"/>
      <c r="AXD297" s="730"/>
      <c r="AXE297" s="730"/>
      <c r="AXF297" s="730"/>
      <c r="AXG297" s="730"/>
      <c r="AXH297" s="730"/>
      <c r="AXI297" s="730"/>
      <c r="AXJ297" s="730"/>
      <c r="AXK297" s="730"/>
      <c r="AXL297" s="730"/>
      <c r="AXM297" s="730"/>
      <c r="AXN297" s="730"/>
      <c r="AXO297" s="730"/>
      <c r="AXP297" s="730"/>
      <c r="AXQ297" s="730"/>
      <c r="AXR297" s="730"/>
      <c r="AXS297" s="730"/>
      <c r="AXT297" s="730"/>
      <c r="AXU297" s="730"/>
      <c r="AXV297" s="730"/>
      <c r="AXW297" s="730"/>
      <c r="AXX297" s="730"/>
      <c r="AXY297" s="730"/>
      <c r="AXZ297" s="730"/>
      <c r="AYA297" s="730"/>
      <c r="AYB297" s="730"/>
      <c r="AYC297" s="730"/>
      <c r="AYD297" s="730"/>
      <c r="AYE297" s="730"/>
      <c r="AYF297" s="730"/>
      <c r="AYG297" s="730"/>
      <c r="AYH297" s="730"/>
      <c r="AYI297" s="730"/>
      <c r="AYJ297" s="730"/>
      <c r="AYK297" s="730"/>
      <c r="AYL297" s="730"/>
      <c r="AYM297" s="730"/>
      <c r="AYN297" s="730"/>
      <c r="AYO297" s="730"/>
      <c r="AYP297" s="730"/>
      <c r="AYQ297" s="730"/>
      <c r="AYR297" s="730"/>
      <c r="AYS297" s="730"/>
      <c r="AYT297" s="730"/>
      <c r="AYU297" s="730"/>
      <c r="AYV297" s="730"/>
      <c r="AYW297" s="730"/>
      <c r="AYX297" s="730"/>
      <c r="AYY297" s="730"/>
      <c r="AYZ297" s="730"/>
      <c r="AZA297" s="730"/>
      <c r="AZB297" s="730"/>
      <c r="AZC297" s="730"/>
      <c r="AZD297" s="730"/>
      <c r="AZE297" s="730"/>
      <c r="AZF297" s="730"/>
      <c r="AZG297" s="730"/>
      <c r="AZH297" s="730"/>
      <c r="AZI297" s="730"/>
      <c r="AZJ297" s="730"/>
      <c r="AZK297" s="730"/>
      <c r="AZL297" s="730"/>
      <c r="AZM297" s="730"/>
      <c r="AZN297" s="730"/>
      <c r="AZO297" s="730"/>
      <c r="AZP297" s="730"/>
      <c r="AZQ297" s="730"/>
      <c r="AZR297" s="730"/>
      <c r="AZS297" s="730"/>
      <c r="AZT297" s="730"/>
      <c r="AZU297" s="730"/>
      <c r="AZV297" s="730"/>
      <c r="AZW297" s="730"/>
      <c r="AZX297" s="730"/>
      <c r="AZY297" s="730"/>
      <c r="AZZ297" s="730"/>
      <c r="BAA297" s="730"/>
      <c r="BAB297" s="730"/>
      <c r="BAC297" s="730"/>
      <c r="BAD297" s="730"/>
      <c r="BAE297" s="730"/>
      <c r="BAF297" s="730"/>
      <c r="BAG297" s="730"/>
      <c r="BAH297" s="730"/>
      <c r="BAI297" s="730"/>
      <c r="BAJ297" s="730"/>
      <c r="BAK297" s="730"/>
      <c r="BAL297" s="730"/>
      <c r="BAM297" s="730"/>
      <c r="BAN297" s="730"/>
      <c r="BAO297" s="730"/>
      <c r="BAP297" s="730"/>
      <c r="BAQ297" s="730"/>
      <c r="BAR297" s="730"/>
      <c r="BAS297" s="730"/>
      <c r="BAT297" s="730"/>
      <c r="BAU297" s="730"/>
      <c r="BAV297" s="730"/>
      <c r="BAW297" s="730"/>
      <c r="BAX297" s="730"/>
      <c r="BAY297" s="730"/>
      <c r="BAZ297" s="730"/>
      <c r="BBA297" s="730"/>
      <c r="BBB297" s="730"/>
      <c r="BBC297" s="730"/>
      <c r="BBD297" s="730"/>
      <c r="BBE297" s="730"/>
      <c r="BBF297" s="730"/>
      <c r="BBG297" s="730"/>
      <c r="BBH297" s="730"/>
      <c r="BBI297" s="730"/>
      <c r="BBJ297" s="730"/>
      <c r="BBK297" s="730"/>
      <c r="BBL297" s="730"/>
      <c r="BBM297" s="730"/>
      <c r="BBN297" s="730"/>
      <c r="BBO297" s="730"/>
      <c r="BBP297" s="730"/>
      <c r="BBQ297" s="730"/>
      <c r="BBR297" s="730"/>
      <c r="BBS297" s="730"/>
      <c r="BBT297" s="730"/>
      <c r="BBU297" s="730"/>
      <c r="BBV297" s="730"/>
      <c r="BBW297" s="730"/>
      <c r="BBX297" s="730"/>
      <c r="BBY297" s="730"/>
      <c r="BBZ297" s="730"/>
      <c r="BCA297" s="730"/>
      <c r="BCB297" s="730"/>
      <c r="BCC297" s="730"/>
      <c r="BCD297" s="730"/>
      <c r="BCE297" s="730"/>
      <c r="BCF297" s="730"/>
      <c r="BCG297" s="730"/>
      <c r="BCH297" s="730"/>
      <c r="BCI297" s="730"/>
      <c r="BCJ297" s="730"/>
      <c r="BCK297" s="730"/>
      <c r="BCL297" s="730"/>
      <c r="BCM297" s="730"/>
      <c r="BCN297" s="730"/>
      <c r="BCO297" s="730"/>
      <c r="BCP297" s="730"/>
      <c r="BCQ297" s="730"/>
      <c r="BCR297" s="730"/>
      <c r="BCS297" s="730"/>
      <c r="BCT297" s="730"/>
      <c r="BCU297" s="730"/>
      <c r="BCV297" s="730"/>
      <c r="BCW297" s="730"/>
      <c r="BCX297" s="730"/>
      <c r="BCY297" s="730"/>
      <c r="BCZ297" s="730"/>
      <c r="BDA297" s="730"/>
      <c r="BDB297" s="730"/>
      <c r="BDC297" s="730"/>
      <c r="BDD297" s="730"/>
      <c r="BDE297" s="730"/>
      <c r="BDF297" s="730"/>
      <c r="BDG297" s="730"/>
      <c r="BDH297" s="730"/>
      <c r="BDI297" s="730"/>
      <c r="BDJ297" s="730"/>
      <c r="BDK297" s="730"/>
      <c r="BDL297" s="730"/>
      <c r="BDM297" s="730"/>
      <c r="BDN297" s="730"/>
      <c r="BDO297" s="730"/>
      <c r="BDP297" s="730"/>
      <c r="BDQ297" s="730"/>
      <c r="BDR297" s="730"/>
      <c r="BDS297" s="730"/>
      <c r="BDT297" s="730"/>
      <c r="BDU297" s="730"/>
      <c r="BDV297" s="730"/>
      <c r="BDW297" s="730"/>
      <c r="BDX297" s="730"/>
      <c r="BDY297" s="730"/>
      <c r="BDZ297" s="730"/>
      <c r="BEA297" s="730"/>
      <c r="BEB297" s="730"/>
      <c r="BEC297" s="730"/>
      <c r="BED297" s="730"/>
      <c r="BEE297" s="730"/>
      <c r="BEF297" s="730"/>
      <c r="BEG297" s="730"/>
      <c r="BEH297" s="730"/>
      <c r="BEI297" s="730"/>
      <c r="BEJ297" s="730"/>
      <c r="BEK297" s="730"/>
      <c r="BEL297" s="730"/>
      <c r="BEM297" s="730"/>
      <c r="BEN297" s="730"/>
      <c r="BEO297" s="730"/>
      <c r="BEP297" s="730"/>
      <c r="BEQ297" s="730"/>
      <c r="BER297" s="730"/>
      <c r="BES297" s="730"/>
      <c r="BET297" s="730"/>
      <c r="BEU297" s="730"/>
      <c r="BEV297" s="730"/>
      <c r="BEW297" s="730"/>
      <c r="BEX297" s="730"/>
      <c r="BEY297" s="730"/>
      <c r="BEZ297" s="730"/>
      <c r="BFA297" s="730"/>
      <c r="BFB297" s="730"/>
      <c r="BFC297" s="730"/>
      <c r="BFD297" s="730"/>
      <c r="BFE297" s="730"/>
      <c r="BFF297" s="730"/>
      <c r="BFG297" s="730"/>
      <c r="BFH297" s="730"/>
      <c r="BFI297" s="730"/>
      <c r="BFJ297" s="730"/>
      <c r="BFK297" s="730"/>
      <c r="BFL297" s="730"/>
      <c r="BFM297" s="730"/>
      <c r="BFN297" s="730"/>
      <c r="BFO297" s="730"/>
      <c r="BFP297" s="730"/>
      <c r="BFQ297" s="730"/>
      <c r="BFR297" s="730"/>
      <c r="BFS297" s="730"/>
      <c r="BFT297" s="730"/>
      <c r="BFU297" s="730"/>
      <c r="BFV297" s="730"/>
      <c r="BFW297" s="730"/>
      <c r="BFX297" s="730"/>
      <c r="BFY297" s="730"/>
      <c r="BFZ297" s="730"/>
      <c r="BGA297" s="730"/>
      <c r="BGB297" s="730"/>
      <c r="BGC297" s="730"/>
      <c r="BGD297" s="730"/>
      <c r="BGE297" s="730"/>
      <c r="BGF297" s="730"/>
      <c r="BGG297" s="730"/>
      <c r="BGH297" s="730"/>
      <c r="BGI297" s="730"/>
      <c r="BGJ297" s="730"/>
      <c r="BGK297" s="730"/>
      <c r="BGL297" s="730"/>
      <c r="BGM297" s="730"/>
      <c r="BGN297" s="730"/>
      <c r="BGO297" s="730"/>
      <c r="BGP297" s="730"/>
      <c r="BGQ297" s="730"/>
      <c r="BGR297" s="730"/>
      <c r="BGS297" s="730"/>
      <c r="BGT297" s="730"/>
      <c r="BGU297" s="730"/>
      <c r="BGV297" s="730"/>
      <c r="BGW297" s="730"/>
      <c r="BGX297" s="730"/>
      <c r="BGY297" s="730"/>
      <c r="BGZ297" s="730"/>
      <c r="BHA297" s="730"/>
      <c r="BHB297" s="730"/>
      <c r="BHC297" s="730"/>
      <c r="BHD297" s="730"/>
      <c r="BHE297" s="730"/>
      <c r="BHF297" s="730"/>
      <c r="BHG297" s="730"/>
      <c r="BHH297" s="730"/>
      <c r="BHI297" s="730"/>
      <c r="BHJ297" s="730"/>
      <c r="BHK297" s="730"/>
      <c r="BHL297" s="730"/>
      <c r="BHM297" s="730"/>
      <c r="BHN297" s="730"/>
      <c r="BHO297" s="730"/>
      <c r="BHP297" s="730"/>
      <c r="BHQ297" s="730"/>
      <c r="BHR297" s="730"/>
      <c r="BHS297" s="730"/>
      <c r="BHT297" s="730"/>
      <c r="BHU297" s="730"/>
      <c r="BHV297" s="730"/>
      <c r="BHW297" s="730"/>
      <c r="BHX297" s="730"/>
      <c r="BHY297" s="730"/>
      <c r="BHZ297" s="730"/>
      <c r="BIA297" s="730"/>
      <c r="BIB297" s="730"/>
      <c r="BIC297" s="730"/>
      <c r="BID297" s="730"/>
      <c r="BIE297" s="730"/>
      <c r="BIF297" s="730"/>
      <c r="BIG297" s="730"/>
      <c r="BIH297" s="730"/>
      <c r="BII297" s="730"/>
      <c r="BIJ297" s="730"/>
      <c r="BIK297" s="730"/>
      <c r="BIL297" s="730"/>
      <c r="BIM297" s="730"/>
      <c r="BIN297" s="730"/>
      <c r="BIO297" s="730"/>
      <c r="BIP297" s="730"/>
      <c r="BIQ297" s="730"/>
      <c r="BIR297" s="730"/>
      <c r="BIS297" s="730"/>
      <c r="BIT297" s="730"/>
      <c r="BIU297" s="730"/>
      <c r="BIV297" s="730"/>
      <c r="BIW297" s="730"/>
      <c r="BIX297" s="730"/>
      <c r="BIY297" s="730"/>
      <c r="BIZ297" s="730"/>
      <c r="BJA297" s="730"/>
      <c r="BJB297" s="730"/>
      <c r="BJC297" s="730"/>
      <c r="BJD297" s="730"/>
      <c r="BJE297" s="730"/>
      <c r="BJF297" s="730"/>
      <c r="BJG297" s="730"/>
      <c r="BJH297" s="730"/>
      <c r="BJI297" s="730"/>
      <c r="BJJ297" s="730"/>
      <c r="BJK297" s="730"/>
      <c r="BJL297" s="730"/>
      <c r="BJM297" s="730"/>
      <c r="BJN297" s="730"/>
      <c r="BJO297" s="730"/>
      <c r="BJP297" s="730"/>
      <c r="BJQ297" s="730"/>
      <c r="BJR297" s="730"/>
      <c r="BJS297" s="730"/>
      <c r="BJT297" s="730"/>
      <c r="BJU297" s="730"/>
      <c r="BJV297" s="730"/>
      <c r="BJW297" s="730"/>
      <c r="BJX297" s="730"/>
      <c r="BJY297" s="730"/>
      <c r="BJZ297" s="730"/>
      <c r="BKA297" s="730"/>
      <c r="BKB297" s="730"/>
      <c r="BKC297" s="730"/>
      <c r="BKD297" s="730"/>
      <c r="BKE297" s="730"/>
      <c r="BKF297" s="730"/>
      <c r="BKG297" s="730"/>
      <c r="BKH297" s="730"/>
      <c r="BKI297" s="730"/>
      <c r="BKJ297" s="730"/>
      <c r="BKK297" s="730"/>
      <c r="BKL297" s="730"/>
      <c r="BKM297" s="730"/>
      <c r="BKN297" s="730"/>
      <c r="BKO297" s="730"/>
      <c r="BKP297" s="730"/>
      <c r="BKQ297" s="730"/>
      <c r="BKR297" s="730"/>
      <c r="BKS297" s="730"/>
      <c r="BKT297" s="730"/>
      <c r="BKU297" s="730"/>
      <c r="BKV297" s="730"/>
      <c r="BKW297" s="730"/>
      <c r="BKX297" s="730"/>
      <c r="BKY297" s="730"/>
      <c r="BKZ297" s="730"/>
      <c r="BLA297" s="730"/>
      <c r="BLB297" s="730"/>
      <c r="BLC297" s="730"/>
      <c r="BLD297" s="730"/>
      <c r="BLE297" s="730"/>
      <c r="BLF297" s="730"/>
      <c r="BLG297" s="730"/>
      <c r="BLH297" s="730"/>
      <c r="BLI297" s="730"/>
      <c r="BLJ297" s="730"/>
      <c r="BLK297" s="730"/>
      <c r="BLL297" s="730"/>
      <c r="BLM297" s="730"/>
      <c r="BLN297" s="730"/>
      <c r="BLO297" s="730"/>
      <c r="BLP297" s="730"/>
      <c r="BLQ297" s="730"/>
      <c r="BLR297" s="730"/>
      <c r="BLS297" s="730"/>
      <c r="BLT297" s="730"/>
      <c r="BLU297" s="730"/>
      <c r="BLV297" s="730"/>
      <c r="BLW297" s="730"/>
      <c r="BLX297" s="730"/>
      <c r="BLY297" s="730"/>
      <c r="BLZ297" s="730"/>
      <c r="BMA297" s="730"/>
      <c r="BMB297" s="730"/>
      <c r="BMC297" s="730"/>
      <c r="BMD297" s="730"/>
      <c r="BME297" s="730"/>
      <c r="BMF297" s="730"/>
      <c r="BMG297" s="730"/>
      <c r="BMH297" s="730"/>
      <c r="BMI297" s="730"/>
      <c r="BMJ297" s="730"/>
      <c r="BMK297" s="730"/>
      <c r="BML297" s="730"/>
      <c r="BMM297" s="730"/>
      <c r="BMN297" s="730"/>
      <c r="BMO297" s="730"/>
      <c r="BMP297" s="730"/>
      <c r="BMQ297" s="730"/>
      <c r="BMR297" s="730"/>
      <c r="BMS297" s="730"/>
      <c r="BMT297" s="730"/>
      <c r="BMU297" s="730"/>
      <c r="BMV297" s="730"/>
      <c r="BMW297" s="730"/>
      <c r="BMX297" s="730"/>
      <c r="BMY297" s="730"/>
      <c r="BMZ297" s="730"/>
      <c r="BNA297" s="730"/>
      <c r="BNB297" s="730"/>
      <c r="BNC297" s="730"/>
      <c r="BND297" s="730"/>
      <c r="BNE297" s="730"/>
      <c r="BNF297" s="730"/>
      <c r="BNG297" s="730"/>
      <c r="BNH297" s="730"/>
      <c r="BNI297" s="730"/>
      <c r="BNJ297" s="730"/>
      <c r="BNK297" s="730"/>
      <c r="BNL297" s="730"/>
      <c r="BNM297" s="730"/>
      <c r="BNN297" s="730"/>
      <c r="BNO297" s="730"/>
      <c r="BNP297" s="730"/>
      <c r="BNQ297" s="730"/>
      <c r="BNR297" s="730"/>
      <c r="BNS297" s="730"/>
      <c r="BNT297" s="730"/>
      <c r="BNU297" s="730"/>
      <c r="BNV297" s="730"/>
      <c r="BNW297" s="730"/>
      <c r="BNX297" s="730"/>
      <c r="BNY297" s="730"/>
      <c r="BNZ297" s="730"/>
      <c r="BOA297" s="730"/>
      <c r="BOB297" s="730"/>
      <c r="BOC297" s="730"/>
      <c r="BOD297" s="730"/>
      <c r="BOE297" s="730"/>
      <c r="BOF297" s="730"/>
      <c r="BOG297" s="730"/>
      <c r="BOH297" s="730"/>
      <c r="BOI297" s="730"/>
      <c r="BOJ297" s="730"/>
      <c r="BOK297" s="730"/>
      <c r="BOL297" s="730"/>
      <c r="BOM297" s="730"/>
      <c r="BON297" s="730"/>
      <c r="BOO297" s="730"/>
      <c r="BOP297" s="730"/>
      <c r="BOQ297" s="730"/>
      <c r="BOR297" s="730"/>
      <c r="BOS297" s="730"/>
      <c r="BOT297" s="730"/>
      <c r="BOU297" s="730"/>
      <c r="BOV297" s="730"/>
      <c r="BOW297" s="730"/>
      <c r="BOX297" s="730"/>
      <c r="BOY297" s="730"/>
      <c r="BOZ297" s="730"/>
      <c r="BPA297" s="730"/>
      <c r="BPB297" s="730"/>
      <c r="BPC297" s="730"/>
      <c r="BPD297" s="730"/>
      <c r="BPE297" s="730"/>
      <c r="BPF297" s="730"/>
      <c r="BPG297" s="730"/>
      <c r="BPH297" s="730"/>
      <c r="BPI297" s="730"/>
      <c r="BPJ297" s="730"/>
      <c r="BPK297" s="730"/>
      <c r="BPL297" s="730"/>
      <c r="BPM297" s="730"/>
      <c r="BPN297" s="730"/>
      <c r="BPO297" s="730"/>
      <c r="BPP297" s="730"/>
      <c r="BPQ297" s="730"/>
      <c r="BPR297" s="730"/>
      <c r="BPS297" s="730"/>
      <c r="BPT297" s="730"/>
      <c r="BPU297" s="730"/>
      <c r="BPV297" s="730"/>
      <c r="BPW297" s="730"/>
      <c r="BPX297" s="730"/>
      <c r="BPY297" s="730"/>
      <c r="BPZ297" s="730"/>
      <c r="BQA297" s="730"/>
      <c r="BQB297" s="730"/>
      <c r="BQC297" s="730"/>
      <c r="BQD297" s="730"/>
      <c r="BQE297" s="730"/>
      <c r="BQF297" s="730"/>
      <c r="BQG297" s="730"/>
      <c r="BQH297" s="730"/>
      <c r="BQI297" s="730"/>
      <c r="BQJ297" s="730"/>
      <c r="BQK297" s="730"/>
      <c r="BQL297" s="730"/>
      <c r="BQM297" s="730"/>
      <c r="BQN297" s="730"/>
      <c r="BQO297" s="730"/>
      <c r="BQP297" s="730"/>
      <c r="BQQ297" s="730"/>
      <c r="BQR297" s="730"/>
      <c r="BQS297" s="730"/>
      <c r="BQT297" s="730"/>
      <c r="BQU297" s="730"/>
      <c r="BQV297" s="730"/>
      <c r="BQW297" s="730"/>
      <c r="BQX297" s="730"/>
      <c r="BQY297" s="730"/>
      <c r="BQZ297" s="730"/>
      <c r="BRA297" s="730"/>
      <c r="BRB297" s="730"/>
      <c r="BRC297" s="730"/>
      <c r="BRD297" s="730"/>
      <c r="BRE297" s="730"/>
      <c r="BRF297" s="730"/>
      <c r="BRG297" s="730"/>
      <c r="BRH297" s="730"/>
      <c r="BRI297" s="730"/>
      <c r="BRJ297" s="730"/>
      <c r="BRK297" s="730"/>
      <c r="BRL297" s="730"/>
      <c r="BRM297" s="730"/>
      <c r="BRN297" s="730"/>
      <c r="BRO297" s="730"/>
      <c r="BRP297" s="730"/>
      <c r="BRQ297" s="730"/>
      <c r="BRR297" s="730"/>
      <c r="BRS297" s="730"/>
      <c r="BRT297" s="730"/>
      <c r="BRU297" s="730"/>
      <c r="BRV297" s="730"/>
      <c r="BRW297" s="730"/>
      <c r="BRX297" s="730"/>
      <c r="BRY297" s="730"/>
      <c r="BRZ297" s="730"/>
      <c r="BSA297" s="730"/>
      <c r="BSB297" s="730"/>
      <c r="BSC297" s="730"/>
      <c r="BSD297" s="730"/>
      <c r="BSE297" s="730"/>
      <c r="BSF297" s="730"/>
      <c r="BSG297" s="730"/>
      <c r="BSH297" s="730"/>
      <c r="BSI297" s="730"/>
      <c r="BSJ297" s="730"/>
      <c r="BSK297" s="730"/>
      <c r="BSL297" s="730"/>
      <c r="BSM297" s="730"/>
      <c r="BSN297" s="730"/>
      <c r="BSO297" s="730"/>
      <c r="BSP297" s="730"/>
      <c r="BSQ297" s="730"/>
      <c r="BSR297" s="730"/>
      <c r="BSS297" s="730"/>
      <c r="BST297" s="730"/>
      <c r="BSU297" s="730"/>
      <c r="BSV297" s="730"/>
      <c r="BSW297" s="730"/>
      <c r="BSX297" s="730"/>
      <c r="BSY297" s="730"/>
      <c r="BSZ297" s="730"/>
      <c r="BTA297" s="730"/>
      <c r="BTB297" s="730"/>
      <c r="BTC297" s="730"/>
      <c r="BTD297" s="730"/>
      <c r="BTE297" s="730"/>
      <c r="BTF297" s="730"/>
      <c r="BTG297" s="730"/>
      <c r="BTH297" s="730"/>
      <c r="BTI297" s="730"/>
      <c r="BTJ297" s="730"/>
      <c r="BTK297" s="730"/>
      <c r="BTL297" s="730"/>
      <c r="BTM297" s="730"/>
      <c r="BTN297" s="730"/>
      <c r="BTO297" s="730"/>
      <c r="BTP297" s="730"/>
      <c r="BTQ297" s="730"/>
      <c r="BTR297" s="730"/>
      <c r="BTS297" s="730"/>
      <c r="BTT297" s="730"/>
      <c r="BTU297" s="730"/>
      <c r="BTV297" s="730"/>
      <c r="BTW297" s="730"/>
      <c r="BTX297" s="730"/>
      <c r="BTY297" s="730"/>
      <c r="BTZ297" s="730"/>
      <c r="BUA297" s="730"/>
      <c r="BUB297" s="730"/>
      <c r="BUC297" s="730"/>
      <c r="BUD297" s="730"/>
      <c r="BUE297" s="730"/>
      <c r="BUF297" s="730"/>
      <c r="BUG297" s="730"/>
      <c r="BUH297" s="730"/>
      <c r="BUI297" s="730"/>
      <c r="BUJ297" s="730"/>
      <c r="BUK297" s="730"/>
      <c r="BUL297" s="730"/>
      <c r="BUM297" s="730"/>
      <c r="BUN297" s="730"/>
      <c r="BUO297" s="730"/>
      <c r="BUP297" s="730"/>
      <c r="BUQ297" s="730"/>
      <c r="BUR297" s="730"/>
      <c r="BUS297" s="730"/>
      <c r="BUT297" s="730"/>
      <c r="BUU297" s="730"/>
      <c r="BUV297" s="730"/>
      <c r="BUW297" s="730"/>
      <c r="BUX297" s="730"/>
      <c r="BUY297" s="730"/>
      <c r="BUZ297" s="730"/>
      <c r="BVA297" s="730"/>
      <c r="BVB297" s="730"/>
      <c r="BVC297" s="730"/>
      <c r="BVD297" s="730"/>
      <c r="BVE297" s="730"/>
      <c r="BVF297" s="730"/>
      <c r="BVG297" s="730"/>
      <c r="BVH297" s="730"/>
      <c r="BVI297" s="730"/>
      <c r="BVJ297" s="730"/>
      <c r="BVK297" s="730"/>
      <c r="BVL297" s="730"/>
      <c r="BVM297" s="730"/>
      <c r="BVN297" s="730"/>
      <c r="BVO297" s="730"/>
      <c r="BVP297" s="730"/>
      <c r="BVQ297" s="730"/>
      <c r="BVR297" s="730"/>
      <c r="BVS297" s="730"/>
      <c r="BVT297" s="730"/>
      <c r="BVU297" s="730"/>
      <c r="BVV297" s="730"/>
      <c r="BVW297" s="730"/>
      <c r="BVX297" s="730"/>
      <c r="BVY297" s="730"/>
      <c r="BVZ297" s="730"/>
      <c r="BWA297" s="730"/>
      <c r="BWB297" s="730"/>
      <c r="BWC297" s="730"/>
      <c r="BWD297" s="730"/>
      <c r="BWE297" s="730"/>
      <c r="BWF297" s="730"/>
      <c r="BWG297" s="730"/>
      <c r="BWH297" s="730"/>
      <c r="BWI297" s="730"/>
      <c r="BWJ297" s="730"/>
      <c r="BWK297" s="730"/>
      <c r="BWL297" s="730"/>
      <c r="BWM297" s="730"/>
      <c r="BWN297" s="730"/>
      <c r="BWO297" s="730"/>
      <c r="BWP297" s="730"/>
      <c r="BWQ297" s="730"/>
      <c r="BWR297" s="730"/>
      <c r="BWS297" s="730"/>
      <c r="BWT297" s="730"/>
      <c r="BWU297" s="730"/>
      <c r="BWV297" s="730"/>
      <c r="BWW297" s="730"/>
      <c r="BWX297" s="730"/>
      <c r="BWY297" s="730"/>
      <c r="BWZ297" s="730"/>
      <c r="BXA297" s="730"/>
      <c r="BXB297" s="730"/>
      <c r="BXC297" s="730"/>
      <c r="BXD297" s="730"/>
      <c r="BXE297" s="730"/>
      <c r="BXF297" s="730"/>
      <c r="BXG297" s="730"/>
      <c r="BXH297" s="730"/>
      <c r="BXI297" s="730"/>
      <c r="BXJ297" s="730"/>
      <c r="BXK297" s="730"/>
      <c r="BXL297" s="730"/>
      <c r="BXM297" s="730"/>
      <c r="BXN297" s="730"/>
      <c r="BXO297" s="730"/>
      <c r="BXP297" s="730"/>
      <c r="BXQ297" s="730"/>
      <c r="BXR297" s="730"/>
      <c r="BXS297" s="730"/>
      <c r="BXT297" s="730"/>
      <c r="BXU297" s="730"/>
      <c r="BXV297" s="730"/>
      <c r="BXW297" s="730"/>
      <c r="BXX297" s="730"/>
      <c r="BXY297" s="730"/>
      <c r="BXZ297" s="730"/>
      <c r="BYA297" s="730"/>
      <c r="BYB297" s="730"/>
      <c r="BYC297" s="730"/>
      <c r="BYD297" s="730"/>
      <c r="BYE297" s="730"/>
      <c r="BYF297" s="730"/>
      <c r="BYG297" s="730"/>
      <c r="BYH297" s="730"/>
      <c r="BYI297" s="730"/>
      <c r="BYJ297" s="730"/>
      <c r="BYK297" s="730"/>
      <c r="BYL297" s="730"/>
      <c r="BYM297" s="730"/>
      <c r="BYN297" s="730"/>
      <c r="BYO297" s="730"/>
      <c r="BYP297" s="730"/>
      <c r="BYQ297" s="730"/>
      <c r="BYR297" s="730"/>
      <c r="BYS297" s="730"/>
      <c r="BYT297" s="730"/>
      <c r="BYU297" s="730"/>
      <c r="BYV297" s="730"/>
      <c r="BYW297" s="730"/>
      <c r="BYX297" s="730"/>
      <c r="BYY297" s="730"/>
      <c r="BYZ297" s="730"/>
      <c r="BZA297" s="730"/>
      <c r="BZB297" s="730"/>
      <c r="BZC297" s="730"/>
      <c r="BZD297" s="730"/>
      <c r="BZE297" s="730"/>
      <c r="BZF297" s="730"/>
      <c r="BZG297" s="730"/>
      <c r="BZH297" s="730"/>
      <c r="BZI297" s="730"/>
      <c r="BZJ297" s="730"/>
      <c r="BZK297" s="730"/>
      <c r="BZL297" s="730"/>
      <c r="BZM297" s="730"/>
      <c r="BZN297" s="730"/>
      <c r="BZO297" s="730"/>
      <c r="BZP297" s="730"/>
      <c r="BZQ297" s="730"/>
      <c r="BZR297" s="730"/>
      <c r="BZS297" s="730"/>
      <c r="BZT297" s="730"/>
      <c r="BZU297" s="730"/>
      <c r="BZV297" s="730"/>
      <c r="BZW297" s="730"/>
      <c r="BZX297" s="730"/>
      <c r="BZY297" s="730"/>
      <c r="BZZ297" s="730"/>
      <c r="CAA297" s="730"/>
      <c r="CAB297" s="730"/>
      <c r="CAC297" s="730"/>
      <c r="CAD297" s="730"/>
      <c r="CAE297" s="730"/>
      <c r="CAF297" s="730"/>
      <c r="CAG297" s="730"/>
      <c r="CAH297" s="730"/>
      <c r="CAI297" s="730"/>
      <c r="CAJ297" s="730"/>
      <c r="CAK297" s="730"/>
      <c r="CAL297" s="730"/>
      <c r="CAM297" s="730"/>
      <c r="CAN297" s="730"/>
      <c r="CAO297" s="730"/>
      <c r="CAP297" s="730"/>
      <c r="CAQ297" s="730"/>
      <c r="CAR297" s="730"/>
      <c r="CAS297" s="730"/>
      <c r="CAT297" s="730"/>
      <c r="CAU297" s="730"/>
      <c r="CAV297" s="730"/>
      <c r="CAW297" s="730"/>
      <c r="CAX297" s="730"/>
      <c r="CAY297" s="730"/>
      <c r="CAZ297" s="730"/>
      <c r="CBA297" s="730"/>
      <c r="CBB297" s="730"/>
      <c r="CBC297" s="730"/>
      <c r="CBD297" s="730"/>
      <c r="CBE297" s="730"/>
      <c r="CBF297" s="730"/>
      <c r="CBG297" s="730"/>
      <c r="CBH297" s="730"/>
      <c r="CBI297" s="730"/>
      <c r="CBJ297" s="730"/>
      <c r="CBK297" s="730"/>
      <c r="CBL297" s="730"/>
      <c r="CBM297" s="730"/>
      <c r="CBN297" s="730"/>
      <c r="CBO297" s="730"/>
      <c r="CBP297" s="730"/>
      <c r="CBQ297" s="730"/>
      <c r="CBR297" s="730"/>
      <c r="CBS297" s="730"/>
      <c r="CBT297" s="730"/>
      <c r="CBU297" s="730"/>
      <c r="CBV297" s="730"/>
      <c r="CBW297" s="730"/>
      <c r="CBX297" s="730"/>
      <c r="CBY297" s="730"/>
      <c r="CBZ297" s="730"/>
      <c r="CCA297" s="730"/>
      <c r="CCB297" s="730"/>
      <c r="CCC297" s="730"/>
      <c r="CCD297" s="730"/>
      <c r="CCE297" s="730"/>
      <c r="CCF297" s="730"/>
      <c r="CCG297" s="730"/>
      <c r="CCH297" s="730"/>
      <c r="CCI297" s="730"/>
      <c r="CCJ297" s="730"/>
      <c r="CCK297" s="730"/>
      <c r="CCL297" s="730"/>
      <c r="CCM297" s="730"/>
      <c r="CCN297" s="730"/>
      <c r="CCO297" s="730"/>
      <c r="CCP297" s="730"/>
      <c r="CCQ297" s="730"/>
      <c r="CCR297" s="730"/>
      <c r="CCS297" s="730"/>
      <c r="CCT297" s="730"/>
      <c r="CCU297" s="730"/>
      <c r="CCV297" s="730"/>
      <c r="CCW297" s="730"/>
      <c r="CCX297" s="730"/>
      <c r="CCY297" s="730"/>
      <c r="CCZ297" s="730"/>
      <c r="CDA297" s="730"/>
      <c r="CDB297" s="730"/>
      <c r="CDC297" s="730"/>
      <c r="CDD297" s="730"/>
      <c r="CDE297" s="730"/>
      <c r="CDF297" s="730"/>
      <c r="CDG297" s="730"/>
      <c r="CDH297" s="730"/>
      <c r="CDI297" s="730"/>
      <c r="CDJ297" s="730"/>
      <c r="CDK297" s="730"/>
      <c r="CDL297" s="730"/>
      <c r="CDM297" s="730"/>
      <c r="CDN297" s="730"/>
      <c r="CDO297" s="730"/>
      <c r="CDP297" s="730"/>
      <c r="CDQ297" s="730"/>
      <c r="CDR297" s="730"/>
      <c r="CDS297" s="730"/>
      <c r="CDT297" s="730"/>
      <c r="CDU297" s="730"/>
      <c r="CDV297" s="730"/>
      <c r="CDW297" s="730"/>
      <c r="CDX297" s="730"/>
      <c r="CDY297" s="730"/>
      <c r="CDZ297" s="730"/>
      <c r="CEA297" s="730"/>
      <c r="CEB297" s="730"/>
      <c r="CEC297" s="730"/>
      <c r="CED297" s="730"/>
      <c r="CEE297" s="730"/>
      <c r="CEF297" s="730"/>
      <c r="CEG297" s="730"/>
      <c r="CEH297" s="730"/>
      <c r="CEI297" s="730"/>
      <c r="CEJ297" s="730"/>
      <c r="CEK297" s="730"/>
      <c r="CEL297" s="730"/>
      <c r="CEM297" s="730"/>
      <c r="CEN297" s="730"/>
      <c r="CEO297" s="730"/>
      <c r="CEP297" s="730"/>
      <c r="CEQ297" s="730"/>
      <c r="CER297" s="730"/>
      <c r="CES297" s="730"/>
      <c r="CET297" s="730"/>
      <c r="CEU297" s="730"/>
      <c r="CEV297" s="730"/>
      <c r="CEW297" s="730"/>
      <c r="CEX297" s="730"/>
      <c r="CEY297" s="730"/>
      <c r="CEZ297" s="730"/>
      <c r="CFA297" s="730"/>
      <c r="CFB297" s="730"/>
      <c r="CFC297" s="730"/>
      <c r="CFD297" s="730"/>
      <c r="CFE297" s="730"/>
      <c r="CFF297" s="730"/>
      <c r="CFG297" s="730"/>
      <c r="CFH297" s="730"/>
      <c r="CFI297" s="730"/>
      <c r="CFJ297" s="730"/>
      <c r="CFK297" s="730"/>
      <c r="CFL297" s="730"/>
      <c r="CFM297" s="730"/>
      <c r="CFN297" s="730"/>
      <c r="CFO297" s="730"/>
      <c r="CFP297" s="730"/>
      <c r="CFQ297" s="730"/>
      <c r="CFR297" s="730"/>
      <c r="CFS297" s="730"/>
      <c r="CFT297" s="730"/>
      <c r="CFU297" s="730"/>
      <c r="CFV297" s="730"/>
      <c r="CFW297" s="730"/>
      <c r="CFX297" s="730"/>
      <c r="CFY297" s="730"/>
      <c r="CFZ297" s="730"/>
      <c r="CGA297" s="730"/>
      <c r="CGB297" s="730"/>
      <c r="CGC297" s="730"/>
      <c r="CGD297" s="730"/>
      <c r="CGE297" s="730"/>
      <c r="CGF297" s="730"/>
      <c r="CGG297" s="730"/>
      <c r="CGH297" s="730"/>
      <c r="CGI297" s="730"/>
      <c r="CGJ297" s="730"/>
      <c r="CGK297" s="730"/>
      <c r="CGL297" s="730"/>
      <c r="CGM297" s="730"/>
      <c r="CGN297" s="730"/>
      <c r="CGO297" s="730"/>
      <c r="CGP297" s="730"/>
      <c r="CGQ297" s="730"/>
      <c r="CGR297" s="730"/>
      <c r="CGS297" s="730"/>
      <c r="CGT297" s="730"/>
      <c r="CGU297" s="730"/>
      <c r="CGV297" s="730"/>
      <c r="CGW297" s="730"/>
      <c r="CGX297" s="730"/>
      <c r="CGY297" s="730"/>
      <c r="CGZ297" s="730"/>
      <c r="CHA297" s="730"/>
      <c r="CHB297" s="730"/>
      <c r="CHC297" s="730"/>
      <c r="CHD297" s="730"/>
      <c r="CHE297" s="730"/>
      <c r="CHF297" s="730"/>
      <c r="CHG297" s="730"/>
      <c r="CHH297" s="730"/>
      <c r="CHI297" s="730"/>
      <c r="CHJ297" s="730"/>
      <c r="CHK297" s="730"/>
      <c r="CHL297" s="730"/>
      <c r="CHM297" s="730"/>
      <c r="CHN297" s="730"/>
      <c r="CHO297" s="730"/>
      <c r="CHP297" s="730"/>
      <c r="CHQ297" s="730"/>
      <c r="CHR297" s="730"/>
      <c r="CHS297" s="730"/>
      <c r="CHT297" s="730"/>
      <c r="CHU297" s="730"/>
      <c r="CHV297" s="730"/>
      <c r="CHW297" s="730"/>
      <c r="CHX297" s="730"/>
      <c r="CHY297" s="730"/>
      <c r="CHZ297" s="730"/>
      <c r="CIA297" s="730"/>
      <c r="CIB297" s="730"/>
      <c r="CIC297" s="730"/>
      <c r="CID297" s="730"/>
      <c r="CIE297" s="730"/>
      <c r="CIF297" s="730"/>
      <c r="CIG297" s="730"/>
      <c r="CIH297" s="730"/>
      <c r="CII297" s="730"/>
      <c r="CIJ297" s="730"/>
      <c r="CIK297" s="730"/>
      <c r="CIL297" s="730"/>
      <c r="CIM297" s="730"/>
      <c r="CIN297" s="730"/>
      <c r="CIO297" s="730"/>
      <c r="CIP297" s="730"/>
      <c r="CIQ297" s="730"/>
      <c r="CIR297" s="730"/>
      <c r="CIS297" s="730"/>
      <c r="CIT297" s="730"/>
      <c r="CIU297" s="730"/>
      <c r="CIV297" s="730"/>
      <c r="CIW297" s="730"/>
      <c r="CIX297" s="730"/>
      <c r="CIY297" s="730"/>
      <c r="CIZ297" s="730"/>
      <c r="CJA297" s="730"/>
      <c r="CJB297" s="730"/>
      <c r="CJC297" s="730"/>
      <c r="CJD297" s="730"/>
      <c r="CJE297" s="730"/>
      <c r="CJF297" s="730"/>
      <c r="CJG297" s="730"/>
      <c r="CJH297" s="730"/>
      <c r="CJI297" s="730"/>
      <c r="CJJ297" s="730"/>
      <c r="CJK297" s="730"/>
      <c r="CJL297" s="730"/>
      <c r="CJM297" s="730"/>
      <c r="CJN297" s="730"/>
      <c r="CJO297" s="730"/>
      <c r="CJP297" s="730"/>
      <c r="CJQ297" s="730"/>
      <c r="CJR297" s="730"/>
      <c r="CJS297" s="730"/>
      <c r="CJT297" s="730"/>
      <c r="CJU297" s="730"/>
      <c r="CJV297" s="730"/>
      <c r="CJW297" s="730"/>
      <c r="CJX297" s="730"/>
      <c r="CJY297" s="730"/>
      <c r="CJZ297" s="730"/>
      <c r="CKA297" s="730"/>
      <c r="CKB297" s="730"/>
      <c r="CKC297" s="730"/>
      <c r="CKD297" s="730"/>
      <c r="CKE297" s="730"/>
      <c r="CKF297" s="730"/>
      <c r="CKG297" s="730"/>
      <c r="CKH297" s="730"/>
      <c r="CKI297" s="730"/>
      <c r="CKJ297" s="730"/>
      <c r="CKK297" s="730"/>
      <c r="CKL297" s="730"/>
      <c r="CKM297" s="730"/>
      <c r="CKN297" s="730"/>
      <c r="CKO297" s="730"/>
      <c r="CKP297" s="730"/>
      <c r="CKQ297" s="730"/>
      <c r="CKR297" s="730"/>
      <c r="CKS297" s="730"/>
      <c r="CKT297" s="730"/>
      <c r="CKU297" s="730"/>
      <c r="CKV297" s="730"/>
      <c r="CKW297" s="730"/>
      <c r="CKX297" s="730"/>
      <c r="CKY297" s="730"/>
      <c r="CKZ297" s="730"/>
      <c r="CLA297" s="730"/>
      <c r="CLB297" s="730"/>
      <c r="CLC297" s="730"/>
      <c r="CLD297" s="730"/>
      <c r="CLE297" s="730"/>
      <c r="CLF297" s="730"/>
      <c r="CLG297" s="730"/>
      <c r="CLH297" s="730"/>
      <c r="CLI297" s="730"/>
      <c r="CLJ297" s="730"/>
      <c r="CLK297" s="730"/>
      <c r="CLL297" s="730"/>
      <c r="CLM297" s="730"/>
      <c r="CLN297" s="730"/>
      <c r="CLO297" s="730"/>
      <c r="CLP297" s="730"/>
      <c r="CLQ297" s="730"/>
      <c r="CLR297" s="730"/>
      <c r="CLS297" s="730"/>
      <c r="CLT297" s="730"/>
      <c r="CLU297" s="730"/>
      <c r="CLV297" s="730"/>
      <c r="CLW297" s="730"/>
      <c r="CLX297" s="730"/>
      <c r="CLY297" s="730"/>
      <c r="CLZ297" s="730"/>
      <c r="CMA297" s="730"/>
      <c r="CMB297" s="730"/>
      <c r="CMC297" s="730"/>
      <c r="CMD297" s="730"/>
      <c r="CME297" s="730"/>
      <c r="CMF297" s="730"/>
      <c r="CMG297" s="730"/>
      <c r="CMH297" s="730"/>
      <c r="CMI297" s="730"/>
      <c r="CMJ297" s="730"/>
      <c r="CMK297" s="730"/>
      <c r="CML297" s="730"/>
      <c r="CMM297" s="730"/>
      <c r="CMN297" s="730"/>
      <c r="CMO297" s="730"/>
      <c r="CMP297" s="730"/>
      <c r="CMQ297" s="730"/>
      <c r="CMR297" s="730"/>
      <c r="CMS297" s="730"/>
      <c r="CMT297" s="730"/>
      <c r="CMU297" s="730"/>
      <c r="CMV297" s="730"/>
      <c r="CMW297" s="730"/>
      <c r="CMX297" s="730"/>
      <c r="CMY297" s="730"/>
      <c r="CMZ297" s="730"/>
      <c r="CNA297" s="730"/>
      <c r="CNB297" s="730"/>
      <c r="CNC297" s="730"/>
      <c r="CND297" s="730"/>
      <c r="CNE297" s="730"/>
      <c r="CNF297" s="730"/>
      <c r="CNG297" s="730"/>
      <c r="CNH297" s="730"/>
      <c r="CNI297" s="730"/>
      <c r="CNJ297" s="730"/>
      <c r="CNK297" s="730"/>
      <c r="CNL297" s="730"/>
      <c r="CNM297" s="730"/>
      <c r="CNN297" s="730"/>
      <c r="CNO297" s="730"/>
      <c r="CNP297" s="730"/>
      <c r="CNQ297" s="730"/>
      <c r="CNR297" s="730"/>
      <c r="CNS297" s="730"/>
      <c r="CNT297" s="730"/>
      <c r="CNU297" s="730"/>
      <c r="CNV297" s="730"/>
      <c r="CNW297" s="730"/>
      <c r="CNX297" s="730"/>
      <c r="CNY297" s="730"/>
      <c r="CNZ297" s="730"/>
      <c r="COA297" s="730"/>
      <c r="COB297" s="730"/>
      <c r="COC297" s="730"/>
      <c r="COD297" s="730"/>
      <c r="COE297" s="730"/>
      <c r="COF297" s="730"/>
      <c r="COG297" s="730"/>
      <c r="COH297" s="730"/>
      <c r="COI297" s="730"/>
      <c r="COJ297" s="730"/>
      <c r="COK297" s="730"/>
      <c r="COL297" s="730"/>
      <c r="COM297" s="730"/>
      <c r="CON297" s="730"/>
      <c r="COO297" s="730"/>
      <c r="COP297" s="730"/>
      <c r="COQ297" s="730"/>
      <c r="COR297" s="730"/>
      <c r="COS297" s="730"/>
      <c r="COT297" s="730"/>
      <c r="COU297" s="730"/>
      <c r="COV297" s="730"/>
      <c r="COW297" s="730"/>
      <c r="COX297" s="730"/>
      <c r="COY297" s="730"/>
      <c r="COZ297" s="730"/>
      <c r="CPA297" s="730"/>
      <c r="CPB297" s="730"/>
      <c r="CPC297" s="730"/>
      <c r="CPD297" s="730"/>
      <c r="CPE297" s="730"/>
      <c r="CPF297" s="730"/>
      <c r="CPG297" s="730"/>
      <c r="CPH297" s="730"/>
      <c r="CPI297" s="730"/>
      <c r="CPJ297" s="730"/>
      <c r="CPK297" s="730"/>
      <c r="CPL297" s="730"/>
      <c r="CPM297" s="730"/>
      <c r="CPN297" s="730"/>
      <c r="CPO297" s="730"/>
      <c r="CPP297" s="730"/>
      <c r="CPQ297" s="730"/>
      <c r="CPR297" s="730"/>
      <c r="CPS297" s="730"/>
      <c r="CPT297" s="730"/>
      <c r="CPU297" s="730"/>
      <c r="CPV297" s="730"/>
      <c r="CPW297" s="730"/>
      <c r="CPX297" s="730"/>
      <c r="CPY297" s="730"/>
      <c r="CPZ297" s="730"/>
      <c r="CQA297" s="730"/>
      <c r="CQB297" s="730"/>
      <c r="CQC297" s="730"/>
      <c r="CQD297" s="730"/>
      <c r="CQE297" s="730"/>
      <c r="CQF297" s="730"/>
      <c r="CQG297" s="730"/>
      <c r="CQH297" s="730"/>
      <c r="CQI297" s="730"/>
      <c r="CQJ297" s="730"/>
      <c r="CQK297" s="730"/>
      <c r="CQL297" s="730"/>
      <c r="CQM297" s="730"/>
      <c r="CQN297" s="730"/>
      <c r="CQO297" s="730"/>
      <c r="CQP297" s="730"/>
      <c r="CQQ297" s="730"/>
      <c r="CQR297" s="730"/>
      <c r="CQS297" s="730"/>
      <c r="CQT297" s="730"/>
      <c r="CQU297" s="730"/>
      <c r="CQV297" s="730"/>
      <c r="CQW297" s="730"/>
      <c r="CQX297" s="730"/>
      <c r="CQY297" s="730"/>
      <c r="CQZ297" s="730"/>
      <c r="CRA297" s="730"/>
      <c r="CRB297" s="730"/>
      <c r="CRC297" s="730"/>
      <c r="CRD297" s="730"/>
      <c r="CRE297" s="730"/>
      <c r="CRF297" s="730"/>
      <c r="CRG297" s="730"/>
      <c r="CRH297" s="730"/>
      <c r="CRI297" s="730"/>
      <c r="CRJ297" s="730"/>
      <c r="CRK297" s="730"/>
      <c r="CRL297" s="730"/>
      <c r="CRM297" s="730"/>
      <c r="CRN297" s="730"/>
      <c r="CRO297" s="730"/>
      <c r="CRP297" s="730"/>
      <c r="CRQ297" s="730"/>
      <c r="CRR297" s="730"/>
      <c r="CRS297" s="730"/>
      <c r="CRT297" s="730"/>
      <c r="CRU297" s="730"/>
      <c r="CRV297" s="730"/>
      <c r="CRW297" s="730"/>
      <c r="CRX297" s="730"/>
      <c r="CRY297" s="730"/>
      <c r="CRZ297" s="730"/>
      <c r="CSA297" s="730"/>
      <c r="CSB297" s="730"/>
      <c r="CSC297" s="730"/>
      <c r="CSD297" s="730"/>
      <c r="CSE297" s="730"/>
      <c r="CSF297" s="730"/>
      <c r="CSG297" s="730"/>
      <c r="CSH297" s="730"/>
      <c r="CSI297" s="730"/>
      <c r="CSJ297" s="730"/>
      <c r="CSK297" s="730"/>
      <c r="CSL297" s="730"/>
      <c r="CSM297" s="730"/>
      <c r="CSN297" s="730"/>
      <c r="CSO297" s="730"/>
      <c r="CSP297" s="730"/>
      <c r="CSQ297" s="730"/>
      <c r="CSR297" s="730"/>
      <c r="CSS297" s="730"/>
      <c r="CST297" s="730"/>
      <c r="CSU297" s="730"/>
      <c r="CSV297" s="730"/>
      <c r="CSW297" s="730"/>
      <c r="CSX297" s="730"/>
      <c r="CSY297" s="730"/>
      <c r="CSZ297" s="730"/>
      <c r="CTA297" s="730"/>
      <c r="CTB297" s="730"/>
      <c r="CTC297" s="730"/>
      <c r="CTD297" s="730"/>
      <c r="CTE297" s="730"/>
      <c r="CTF297" s="730"/>
      <c r="CTG297" s="730"/>
      <c r="CTH297" s="730"/>
      <c r="CTI297" s="730"/>
      <c r="CTJ297" s="730"/>
      <c r="CTK297" s="730"/>
      <c r="CTL297" s="730"/>
      <c r="CTM297" s="730"/>
      <c r="CTN297" s="730"/>
      <c r="CTO297" s="730"/>
      <c r="CTP297" s="730"/>
      <c r="CTQ297" s="730"/>
      <c r="CTR297" s="730"/>
      <c r="CTS297" s="730"/>
      <c r="CTT297" s="730"/>
      <c r="CTU297" s="730"/>
      <c r="CTV297" s="730"/>
      <c r="CTW297" s="730"/>
      <c r="CTX297" s="730"/>
      <c r="CTY297" s="730"/>
      <c r="CTZ297" s="730"/>
      <c r="CUA297" s="730"/>
      <c r="CUB297" s="730"/>
      <c r="CUC297" s="730"/>
      <c r="CUD297" s="730"/>
      <c r="CUE297" s="730"/>
      <c r="CUF297" s="730"/>
      <c r="CUG297" s="730"/>
      <c r="CUH297" s="730"/>
      <c r="CUI297" s="730"/>
      <c r="CUJ297" s="730"/>
      <c r="CUK297" s="730"/>
      <c r="CUL297" s="730"/>
      <c r="CUM297" s="730"/>
      <c r="CUN297" s="730"/>
      <c r="CUO297" s="730"/>
      <c r="CUP297" s="730"/>
      <c r="CUQ297" s="730"/>
      <c r="CUR297" s="730"/>
      <c r="CUS297" s="730"/>
      <c r="CUT297" s="730"/>
      <c r="CUU297" s="730"/>
      <c r="CUV297" s="730"/>
      <c r="CUW297" s="730"/>
      <c r="CUX297" s="730"/>
      <c r="CUY297" s="730"/>
      <c r="CUZ297" s="730"/>
      <c r="CVA297" s="730"/>
      <c r="CVB297" s="730"/>
      <c r="CVC297" s="730"/>
      <c r="CVD297" s="730"/>
      <c r="CVE297" s="730"/>
      <c r="CVF297" s="730"/>
      <c r="CVG297" s="730"/>
      <c r="CVH297" s="730"/>
      <c r="CVI297" s="730"/>
      <c r="CVJ297" s="730"/>
      <c r="CVK297" s="730"/>
      <c r="CVL297" s="730"/>
      <c r="CVM297" s="730"/>
      <c r="CVN297" s="730"/>
      <c r="CVO297" s="730"/>
      <c r="CVP297" s="730"/>
      <c r="CVQ297" s="730"/>
      <c r="CVR297" s="730"/>
      <c r="CVS297" s="730"/>
      <c r="CVT297" s="730"/>
      <c r="CVU297" s="730"/>
      <c r="CVV297" s="730"/>
      <c r="CVW297" s="730"/>
      <c r="CVX297" s="730"/>
      <c r="CVY297" s="730"/>
      <c r="CVZ297" s="730"/>
      <c r="CWA297" s="730"/>
      <c r="CWB297" s="730"/>
      <c r="CWC297" s="730"/>
      <c r="CWD297" s="730"/>
      <c r="CWE297" s="730"/>
      <c r="CWF297" s="730"/>
      <c r="CWG297" s="730"/>
      <c r="CWH297" s="730"/>
      <c r="CWI297" s="730"/>
      <c r="CWJ297" s="730"/>
      <c r="CWK297" s="730"/>
      <c r="CWL297" s="730"/>
      <c r="CWM297" s="730"/>
      <c r="CWN297" s="730"/>
      <c r="CWO297" s="730"/>
      <c r="CWP297" s="730"/>
      <c r="CWQ297" s="730"/>
      <c r="CWR297" s="730"/>
      <c r="CWS297" s="730"/>
      <c r="CWT297" s="730"/>
      <c r="CWU297" s="730"/>
      <c r="CWV297" s="730"/>
      <c r="CWW297" s="730"/>
      <c r="CWX297" s="730"/>
      <c r="CWY297" s="730"/>
      <c r="CWZ297" s="730"/>
      <c r="CXA297" s="730"/>
      <c r="CXB297" s="730"/>
      <c r="CXC297" s="730"/>
      <c r="CXD297" s="730"/>
      <c r="CXE297" s="730"/>
      <c r="CXF297" s="730"/>
      <c r="CXG297" s="730"/>
      <c r="CXH297" s="730"/>
      <c r="CXI297" s="730"/>
      <c r="CXJ297" s="730"/>
      <c r="CXK297" s="730"/>
      <c r="CXL297" s="730"/>
      <c r="CXM297" s="730"/>
      <c r="CXN297" s="730"/>
      <c r="CXO297" s="730"/>
      <c r="CXP297" s="730"/>
      <c r="CXQ297" s="730"/>
      <c r="CXR297" s="730"/>
      <c r="CXS297" s="730"/>
      <c r="CXT297" s="730"/>
      <c r="CXU297" s="730"/>
      <c r="CXV297" s="730"/>
      <c r="CXW297" s="730"/>
      <c r="CXX297" s="730"/>
      <c r="CXY297" s="730"/>
      <c r="CXZ297" s="730"/>
      <c r="CYA297" s="730"/>
      <c r="CYB297" s="730"/>
      <c r="CYC297" s="730"/>
      <c r="CYD297" s="730"/>
      <c r="CYE297" s="730"/>
      <c r="CYF297" s="730"/>
      <c r="CYG297" s="730"/>
      <c r="CYH297" s="730"/>
      <c r="CYI297" s="730"/>
      <c r="CYJ297" s="730"/>
      <c r="CYK297" s="730"/>
      <c r="CYL297" s="730"/>
      <c r="CYM297" s="730"/>
      <c r="CYN297" s="730"/>
      <c r="CYO297" s="730"/>
      <c r="CYP297" s="730"/>
      <c r="CYQ297" s="730"/>
      <c r="CYR297" s="730"/>
      <c r="CYS297" s="730"/>
      <c r="CYT297" s="730"/>
      <c r="CYU297" s="730"/>
      <c r="CYV297" s="730"/>
      <c r="CYW297" s="730"/>
      <c r="CYX297" s="730"/>
      <c r="CYY297" s="730"/>
      <c r="CYZ297" s="730"/>
      <c r="CZA297" s="730"/>
      <c r="CZB297" s="730"/>
      <c r="CZC297" s="730"/>
      <c r="CZD297" s="730"/>
      <c r="CZE297" s="730"/>
      <c r="CZF297" s="730"/>
      <c r="CZG297" s="730"/>
      <c r="CZH297" s="730"/>
      <c r="CZI297" s="730"/>
      <c r="CZJ297" s="730"/>
      <c r="CZK297" s="730"/>
      <c r="CZL297" s="730"/>
      <c r="CZM297" s="730"/>
      <c r="CZN297" s="730"/>
      <c r="CZO297" s="730"/>
      <c r="CZP297" s="730"/>
      <c r="CZQ297" s="730"/>
      <c r="CZR297" s="730"/>
      <c r="CZS297" s="730"/>
      <c r="CZT297" s="730"/>
      <c r="CZU297" s="730"/>
      <c r="CZV297" s="730"/>
      <c r="CZW297" s="730"/>
      <c r="CZX297" s="730"/>
      <c r="CZY297" s="730"/>
      <c r="CZZ297" s="730"/>
      <c r="DAA297" s="730"/>
      <c r="DAB297" s="730"/>
      <c r="DAC297" s="730"/>
      <c r="DAD297" s="730"/>
      <c r="DAE297" s="730"/>
      <c r="DAF297" s="730"/>
      <c r="DAG297" s="730"/>
      <c r="DAH297" s="730"/>
      <c r="DAI297" s="730"/>
      <c r="DAJ297" s="730"/>
      <c r="DAK297" s="730"/>
      <c r="DAL297" s="730"/>
      <c r="DAM297" s="730"/>
      <c r="DAN297" s="730"/>
      <c r="DAO297" s="730"/>
      <c r="DAP297" s="730"/>
      <c r="DAQ297" s="730"/>
      <c r="DAR297" s="730"/>
      <c r="DAS297" s="730"/>
      <c r="DAT297" s="730"/>
      <c r="DAU297" s="730"/>
      <c r="DAV297" s="730"/>
      <c r="DAW297" s="730"/>
      <c r="DAX297" s="730"/>
      <c r="DAY297" s="730"/>
      <c r="DAZ297" s="730"/>
      <c r="DBA297" s="730"/>
      <c r="DBB297" s="730"/>
      <c r="DBC297" s="730"/>
      <c r="DBD297" s="730"/>
      <c r="DBE297" s="730"/>
      <c r="DBF297" s="730"/>
      <c r="DBG297" s="730"/>
      <c r="DBH297" s="730"/>
      <c r="DBI297" s="730"/>
      <c r="DBJ297" s="730"/>
      <c r="DBK297" s="730"/>
      <c r="DBL297" s="730"/>
      <c r="DBM297" s="730"/>
      <c r="DBN297" s="730"/>
      <c r="DBO297" s="730"/>
      <c r="DBP297" s="730"/>
      <c r="DBQ297" s="730"/>
      <c r="DBR297" s="730"/>
      <c r="DBS297" s="730"/>
      <c r="DBT297" s="730"/>
      <c r="DBU297" s="730"/>
      <c r="DBV297" s="730"/>
      <c r="DBW297" s="730"/>
      <c r="DBX297" s="730"/>
      <c r="DBY297" s="730"/>
      <c r="DBZ297" s="730"/>
      <c r="DCA297" s="730"/>
      <c r="DCB297" s="730"/>
      <c r="DCC297" s="730"/>
      <c r="DCD297" s="730"/>
      <c r="DCE297" s="730"/>
      <c r="DCF297" s="730"/>
      <c r="DCG297" s="730"/>
      <c r="DCH297" s="730"/>
      <c r="DCI297" s="730"/>
      <c r="DCJ297" s="730"/>
      <c r="DCK297" s="730"/>
      <c r="DCL297" s="730"/>
      <c r="DCM297" s="730"/>
      <c r="DCN297" s="730"/>
      <c r="DCO297" s="730"/>
      <c r="DCP297" s="730"/>
      <c r="DCQ297" s="730"/>
      <c r="DCR297" s="730"/>
      <c r="DCS297" s="730"/>
      <c r="DCT297" s="730"/>
      <c r="DCU297" s="730"/>
      <c r="DCV297" s="730"/>
      <c r="DCW297" s="730"/>
      <c r="DCX297" s="730"/>
      <c r="DCY297" s="730"/>
      <c r="DCZ297" s="730"/>
      <c r="DDA297" s="730"/>
      <c r="DDB297" s="730"/>
      <c r="DDC297" s="730"/>
      <c r="DDD297" s="730"/>
      <c r="DDE297" s="730"/>
      <c r="DDF297" s="730"/>
      <c r="DDG297" s="730"/>
      <c r="DDH297" s="730"/>
      <c r="DDI297" s="730"/>
      <c r="DDJ297" s="730"/>
      <c r="DDK297" s="730"/>
      <c r="DDL297" s="730"/>
      <c r="DDM297" s="730"/>
      <c r="DDN297" s="730"/>
      <c r="DDO297" s="730"/>
      <c r="DDP297" s="730"/>
      <c r="DDQ297" s="730"/>
      <c r="DDR297" s="730"/>
      <c r="DDS297" s="730"/>
      <c r="DDT297" s="730"/>
      <c r="DDU297" s="730"/>
      <c r="DDV297" s="730"/>
      <c r="DDW297" s="730"/>
      <c r="DDX297" s="730"/>
      <c r="DDY297" s="730"/>
      <c r="DDZ297" s="730"/>
      <c r="DEA297" s="730"/>
      <c r="DEB297" s="730"/>
      <c r="DEC297" s="730"/>
      <c r="DED297" s="730"/>
      <c r="DEE297" s="730"/>
      <c r="DEF297" s="730"/>
      <c r="DEG297" s="730"/>
      <c r="DEH297" s="730"/>
      <c r="DEI297" s="730"/>
      <c r="DEJ297" s="730"/>
      <c r="DEK297" s="730"/>
      <c r="DEL297" s="730"/>
      <c r="DEM297" s="730"/>
      <c r="DEN297" s="730"/>
      <c r="DEO297" s="730"/>
      <c r="DEP297" s="730"/>
      <c r="DEQ297" s="730"/>
      <c r="DER297" s="730"/>
      <c r="DES297" s="730"/>
      <c r="DET297" s="730"/>
      <c r="DEU297" s="730"/>
      <c r="DEV297" s="730"/>
      <c r="DEW297" s="730"/>
      <c r="DEX297" s="730"/>
      <c r="DEY297" s="730"/>
      <c r="DEZ297" s="730"/>
      <c r="DFA297" s="730"/>
      <c r="DFB297" s="730"/>
      <c r="DFC297" s="730"/>
      <c r="DFD297" s="730"/>
      <c r="DFE297" s="730"/>
      <c r="DFF297" s="730"/>
      <c r="DFG297" s="730"/>
      <c r="DFH297" s="730"/>
      <c r="DFI297" s="730"/>
      <c r="DFJ297" s="730"/>
      <c r="DFK297" s="730"/>
      <c r="DFL297" s="730"/>
      <c r="DFM297" s="730"/>
      <c r="DFN297" s="730"/>
      <c r="DFO297" s="730"/>
      <c r="DFP297" s="730"/>
      <c r="DFQ297" s="730"/>
      <c r="DFR297" s="730"/>
      <c r="DFS297" s="730"/>
      <c r="DFT297" s="730"/>
      <c r="DFU297" s="730"/>
      <c r="DFV297" s="730"/>
      <c r="DFW297" s="730"/>
      <c r="DFX297" s="730"/>
      <c r="DFY297" s="730"/>
      <c r="DFZ297" s="730"/>
      <c r="DGA297" s="730"/>
      <c r="DGB297" s="730"/>
      <c r="DGC297" s="730"/>
      <c r="DGD297" s="730"/>
      <c r="DGE297" s="730"/>
      <c r="DGF297" s="730"/>
      <c r="DGG297" s="730"/>
      <c r="DGH297" s="730"/>
      <c r="DGI297" s="730"/>
      <c r="DGJ297" s="730"/>
      <c r="DGK297" s="730"/>
      <c r="DGL297" s="730"/>
      <c r="DGM297" s="730"/>
      <c r="DGN297" s="730"/>
      <c r="DGO297" s="730"/>
      <c r="DGP297" s="730"/>
      <c r="DGQ297" s="730"/>
      <c r="DGR297" s="730"/>
      <c r="DGS297" s="730"/>
      <c r="DGT297" s="730"/>
      <c r="DGU297" s="730"/>
      <c r="DGV297" s="730"/>
      <c r="DGW297" s="730"/>
      <c r="DGX297" s="730"/>
      <c r="DGY297" s="730"/>
      <c r="DGZ297" s="730"/>
      <c r="DHA297" s="730"/>
      <c r="DHB297" s="730"/>
      <c r="DHC297" s="730"/>
      <c r="DHD297" s="730"/>
      <c r="DHE297" s="730"/>
      <c r="DHF297" s="730"/>
      <c r="DHG297" s="730"/>
      <c r="DHH297" s="730"/>
      <c r="DHI297" s="730"/>
      <c r="DHJ297" s="730"/>
      <c r="DHK297" s="730"/>
      <c r="DHL297" s="730"/>
      <c r="DHM297" s="730"/>
      <c r="DHN297" s="730"/>
      <c r="DHO297" s="730"/>
      <c r="DHP297" s="730"/>
      <c r="DHQ297" s="730"/>
      <c r="DHR297" s="730"/>
      <c r="DHS297" s="730"/>
      <c r="DHT297" s="730"/>
      <c r="DHU297" s="730"/>
      <c r="DHV297" s="730"/>
      <c r="DHW297" s="730"/>
      <c r="DHX297" s="730"/>
      <c r="DHY297" s="730"/>
      <c r="DHZ297" s="730"/>
      <c r="DIA297" s="730"/>
      <c r="DIB297" s="730"/>
      <c r="DIC297" s="730"/>
      <c r="DID297" s="730"/>
      <c r="DIE297" s="730"/>
      <c r="DIF297" s="730"/>
      <c r="DIG297" s="730"/>
      <c r="DIH297" s="730"/>
      <c r="DII297" s="730"/>
      <c r="DIJ297" s="730"/>
      <c r="DIK297" s="730"/>
      <c r="DIL297" s="730"/>
      <c r="DIM297" s="730"/>
      <c r="DIN297" s="730"/>
      <c r="DIO297" s="730"/>
      <c r="DIP297" s="730"/>
      <c r="DIQ297" s="730"/>
      <c r="DIR297" s="730"/>
      <c r="DIS297" s="730"/>
      <c r="DIT297" s="730"/>
      <c r="DIU297" s="730"/>
      <c r="DIV297" s="730"/>
      <c r="DIW297" s="730"/>
      <c r="DIX297" s="730"/>
      <c r="DIY297" s="730"/>
      <c r="DIZ297" s="730"/>
      <c r="DJA297" s="730"/>
      <c r="DJB297" s="730"/>
      <c r="DJC297" s="730"/>
      <c r="DJD297" s="730"/>
      <c r="DJE297" s="730"/>
      <c r="DJF297" s="730"/>
      <c r="DJG297" s="730"/>
      <c r="DJH297" s="730"/>
      <c r="DJI297" s="730"/>
      <c r="DJJ297" s="730"/>
      <c r="DJK297" s="730"/>
      <c r="DJL297" s="730"/>
      <c r="DJM297" s="730"/>
      <c r="DJN297" s="730"/>
      <c r="DJO297" s="730"/>
      <c r="DJP297" s="730"/>
      <c r="DJQ297" s="730"/>
      <c r="DJR297" s="730"/>
      <c r="DJS297" s="730"/>
      <c r="DJT297" s="730"/>
      <c r="DJU297" s="730"/>
      <c r="DJV297" s="730"/>
      <c r="DJW297" s="730"/>
      <c r="DJX297" s="730"/>
      <c r="DJY297" s="730"/>
      <c r="DJZ297" s="730"/>
      <c r="DKA297" s="730"/>
      <c r="DKB297" s="730"/>
      <c r="DKC297" s="730"/>
      <c r="DKD297" s="730"/>
      <c r="DKE297" s="730"/>
      <c r="DKF297" s="730"/>
      <c r="DKG297" s="730"/>
      <c r="DKH297" s="730"/>
      <c r="DKI297" s="730"/>
      <c r="DKJ297" s="730"/>
      <c r="DKK297" s="730"/>
      <c r="DKL297" s="730"/>
      <c r="DKM297" s="730"/>
      <c r="DKN297" s="730"/>
      <c r="DKO297" s="730"/>
      <c r="DKP297" s="730"/>
      <c r="DKQ297" s="730"/>
      <c r="DKR297" s="730"/>
      <c r="DKS297" s="730"/>
      <c r="DKT297" s="730"/>
      <c r="DKU297" s="730"/>
      <c r="DKV297" s="730"/>
      <c r="DKW297" s="730"/>
      <c r="DKX297" s="730"/>
      <c r="DKY297" s="730"/>
      <c r="DKZ297" s="730"/>
      <c r="DLA297" s="730"/>
      <c r="DLB297" s="730"/>
      <c r="DLC297" s="730"/>
      <c r="DLD297" s="730"/>
      <c r="DLE297" s="730"/>
      <c r="DLF297" s="730"/>
      <c r="DLG297" s="730"/>
      <c r="DLH297" s="730"/>
      <c r="DLI297" s="730"/>
      <c r="DLJ297" s="730"/>
      <c r="DLK297" s="730"/>
      <c r="DLL297" s="730"/>
      <c r="DLM297" s="730"/>
      <c r="DLN297" s="730"/>
      <c r="DLO297" s="730"/>
      <c r="DLP297" s="730"/>
      <c r="DLQ297" s="730"/>
      <c r="DLR297" s="730"/>
      <c r="DLS297" s="730"/>
      <c r="DLT297" s="730"/>
      <c r="DLU297" s="730"/>
      <c r="DLV297" s="730"/>
      <c r="DLW297" s="730"/>
      <c r="DLX297" s="730"/>
      <c r="DLY297" s="730"/>
      <c r="DLZ297" s="730"/>
      <c r="DMA297" s="730"/>
      <c r="DMB297" s="730"/>
      <c r="DMC297" s="730"/>
      <c r="DMD297" s="730"/>
      <c r="DME297" s="730"/>
      <c r="DMF297" s="730"/>
      <c r="DMG297" s="730"/>
      <c r="DMH297" s="730"/>
      <c r="DMI297" s="730"/>
      <c r="DMJ297" s="730"/>
      <c r="DMK297" s="730"/>
      <c r="DML297" s="730"/>
      <c r="DMM297" s="730"/>
      <c r="DMN297" s="730"/>
      <c r="DMO297" s="730"/>
      <c r="DMP297" s="730"/>
      <c r="DMQ297" s="730"/>
      <c r="DMR297" s="730"/>
      <c r="DMS297" s="730"/>
      <c r="DMT297" s="730"/>
      <c r="DMU297" s="730"/>
      <c r="DMV297" s="730"/>
      <c r="DMW297" s="730"/>
      <c r="DMX297" s="730"/>
      <c r="DMY297" s="730"/>
      <c r="DMZ297" s="730"/>
      <c r="DNA297" s="730"/>
      <c r="DNB297" s="730"/>
      <c r="DNC297" s="730"/>
      <c r="DND297" s="730"/>
      <c r="DNE297" s="730"/>
      <c r="DNF297" s="730"/>
      <c r="DNG297" s="730"/>
      <c r="DNH297" s="730"/>
      <c r="DNI297" s="730"/>
      <c r="DNJ297" s="730"/>
      <c r="DNK297" s="730"/>
      <c r="DNL297" s="730"/>
      <c r="DNM297" s="730"/>
      <c r="DNN297" s="730"/>
      <c r="DNO297" s="730"/>
      <c r="DNP297" s="730"/>
      <c r="DNQ297" s="730"/>
      <c r="DNR297" s="730"/>
      <c r="DNS297" s="730"/>
      <c r="DNT297" s="730"/>
      <c r="DNU297" s="730"/>
      <c r="DNV297" s="730"/>
      <c r="DNW297" s="730"/>
      <c r="DNX297" s="730"/>
      <c r="DNY297" s="730"/>
      <c r="DNZ297" s="730"/>
      <c r="DOA297" s="730"/>
      <c r="DOB297" s="730"/>
      <c r="DOC297" s="730"/>
      <c r="DOD297" s="730"/>
      <c r="DOE297" s="730"/>
      <c r="DOF297" s="730"/>
      <c r="DOG297" s="730"/>
      <c r="DOH297" s="730"/>
      <c r="DOI297" s="730"/>
      <c r="DOJ297" s="730"/>
      <c r="DOK297" s="730"/>
      <c r="DOL297" s="730"/>
      <c r="DOM297" s="730"/>
      <c r="DON297" s="730"/>
      <c r="DOO297" s="730"/>
      <c r="DOP297" s="730"/>
      <c r="DOQ297" s="730"/>
      <c r="DOR297" s="730"/>
      <c r="DOS297" s="730"/>
      <c r="DOT297" s="730"/>
      <c r="DOU297" s="730"/>
      <c r="DOV297" s="730"/>
      <c r="DOW297" s="730"/>
      <c r="DOX297" s="730"/>
      <c r="DOY297" s="730"/>
      <c r="DOZ297" s="730"/>
      <c r="DPA297" s="730"/>
      <c r="DPB297" s="730"/>
      <c r="DPC297" s="730"/>
      <c r="DPD297" s="730"/>
      <c r="DPE297" s="730"/>
      <c r="DPF297" s="730"/>
      <c r="DPG297" s="730"/>
      <c r="DPH297" s="730"/>
      <c r="DPI297" s="730"/>
      <c r="DPJ297" s="730"/>
      <c r="DPK297" s="730"/>
      <c r="DPL297" s="730"/>
      <c r="DPM297" s="730"/>
      <c r="DPN297" s="730"/>
      <c r="DPO297" s="730"/>
      <c r="DPP297" s="730"/>
      <c r="DPQ297" s="730"/>
      <c r="DPR297" s="730"/>
      <c r="DPS297" s="730"/>
      <c r="DPT297" s="730"/>
      <c r="DPU297" s="730"/>
      <c r="DPV297" s="730"/>
      <c r="DPW297" s="730"/>
      <c r="DPX297" s="730"/>
      <c r="DPY297" s="730"/>
      <c r="DPZ297" s="730"/>
      <c r="DQA297" s="730"/>
      <c r="DQB297" s="730"/>
      <c r="DQC297" s="730"/>
      <c r="DQD297" s="730"/>
      <c r="DQE297" s="730"/>
      <c r="DQF297" s="730"/>
      <c r="DQG297" s="730"/>
      <c r="DQH297" s="730"/>
      <c r="DQI297" s="730"/>
      <c r="DQJ297" s="730"/>
      <c r="DQK297" s="730"/>
      <c r="DQL297" s="730"/>
      <c r="DQM297" s="730"/>
      <c r="DQN297" s="730"/>
      <c r="DQO297" s="730"/>
      <c r="DQP297" s="730"/>
      <c r="DQQ297" s="730"/>
      <c r="DQR297" s="730"/>
      <c r="DQS297" s="730"/>
      <c r="DQT297" s="730"/>
      <c r="DQU297" s="730"/>
      <c r="DQV297" s="730"/>
      <c r="DQW297" s="730"/>
      <c r="DQX297" s="730"/>
      <c r="DQY297" s="730"/>
      <c r="DQZ297" s="730"/>
      <c r="DRA297" s="730"/>
      <c r="DRB297" s="730"/>
      <c r="DRC297" s="730"/>
      <c r="DRD297" s="730"/>
      <c r="DRE297" s="730"/>
      <c r="DRF297" s="730"/>
      <c r="DRG297" s="730"/>
      <c r="DRH297" s="730"/>
      <c r="DRI297" s="730"/>
      <c r="DRJ297" s="730"/>
      <c r="DRK297" s="730"/>
      <c r="DRL297" s="730"/>
      <c r="DRM297" s="730"/>
      <c r="DRN297" s="730"/>
      <c r="DRO297" s="730"/>
      <c r="DRP297" s="730"/>
      <c r="DRQ297" s="730"/>
      <c r="DRR297" s="730"/>
      <c r="DRS297" s="730"/>
      <c r="DRT297" s="730"/>
      <c r="DRU297" s="730"/>
      <c r="DRV297" s="730"/>
      <c r="DRW297" s="730"/>
      <c r="DRX297" s="730"/>
      <c r="DRY297" s="730"/>
      <c r="DRZ297" s="730"/>
      <c r="DSA297" s="730"/>
      <c r="DSB297" s="730"/>
      <c r="DSC297" s="730"/>
      <c r="DSD297" s="730"/>
      <c r="DSE297" s="730"/>
      <c r="DSF297" s="730"/>
      <c r="DSG297" s="730"/>
      <c r="DSH297" s="730"/>
      <c r="DSI297" s="730"/>
      <c r="DSJ297" s="730"/>
      <c r="DSK297" s="730"/>
      <c r="DSL297" s="730"/>
      <c r="DSM297" s="730"/>
      <c r="DSN297" s="730"/>
      <c r="DSO297" s="730"/>
      <c r="DSP297" s="730"/>
      <c r="DSQ297" s="730"/>
      <c r="DSR297" s="730"/>
      <c r="DSS297" s="730"/>
      <c r="DST297" s="730"/>
      <c r="DSU297" s="730"/>
      <c r="DSV297" s="730"/>
      <c r="DSW297" s="730"/>
      <c r="DSX297" s="730"/>
      <c r="DSY297" s="730"/>
      <c r="DSZ297" s="730"/>
      <c r="DTA297" s="730"/>
      <c r="DTB297" s="730"/>
      <c r="DTC297" s="730"/>
      <c r="DTD297" s="730"/>
      <c r="DTE297" s="730"/>
      <c r="DTF297" s="730"/>
      <c r="DTG297" s="730"/>
      <c r="DTH297" s="730"/>
      <c r="DTI297" s="730"/>
      <c r="DTJ297" s="730"/>
      <c r="DTK297" s="730"/>
      <c r="DTL297" s="730"/>
      <c r="DTM297" s="730"/>
      <c r="DTN297" s="730"/>
      <c r="DTO297" s="730"/>
      <c r="DTP297" s="730"/>
      <c r="DTQ297" s="730"/>
      <c r="DTR297" s="730"/>
      <c r="DTS297" s="730"/>
      <c r="DTT297" s="730"/>
      <c r="DTU297" s="730"/>
      <c r="DTV297" s="730"/>
      <c r="DTW297" s="730"/>
      <c r="DTX297" s="730"/>
      <c r="DTY297" s="730"/>
      <c r="DTZ297" s="730"/>
      <c r="DUA297" s="730"/>
      <c r="DUB297" s="730"/>
      <c r="DUC297" s="730"/>
      <c r="DUD297" s="730"/>
      <c r="DUE297" s="730"/>
      <c r="DUF297" s="730"/>
      <c r="DUG297" s="730"/>
      <c r="DUH297" s="730"/>
      <c r="DUI297" s="730"/>
      <c r="DUJ297" s="730"/>
      <c r="DUK297" s="730"/>
      <c r="DUL297" s="730"/>
      <c r="DUM297" s="730"/>
      <c r="DUN297" s="730"/>
      <c r="DUO297" s="730"/>
      <c r="DUP297" s="730"/>
      <c r="DUQ297" s="730"/>
      <c r="DUR297" s="730"/>
      <c r="DUS297" s="730"/>
      <c r="DUT297" s="730"/>
      <c r="DUU297" s="730"/>
      <c r="DUV297" s="730"/>
      <c r="DUW297" s="730"/>
      <c r="DUX297" s="730"/>
      <c r="DUY297" s="730"/>
      <c r="DUZ297" s="730"/>
      <c r="DVA297" s="730"/>
      <c r="DVB297" s="730"/>
      <c r="DVC297" s="730"/>
      <c r="DVD297" s="730"/>
      <c r="DVE297" s="730"/>
      <c r="DVF297" s="730"/>
      <c r="DVG297" s="730"/>
      <c r="DVH297" s="730"/>
      <c r="DVI297" s="730"/>
      <c r="DVJ297" s="730"/>
      <c r="DVK297" s="730"/>
      <c r="DVL297" s="730"/>
      <c r="DVM297" s="730"/>
      <c r="DVN297" s="730"/>
      <c r="DVO297" s="730"/>
      <c r="DVP297" s="730"/>
      <c r="DVQ297" s="730"/>
      <c r="DVR297" s="730"/>
      <c r="DVS297" s="730"/>
      <c r="DVT297" s="730"/>
      <c r="DVU297" s="730"/>
      <c r="DVV297" s="730"/>
      <c r="DVW297" s="730"/>
      <c r="DVX297" s="730"/>
      <c r="DVY297" s="730"/>
      <c r="DVZ297" s="730"/>
      <c r="DWA297" s="730"/>
      <c r="DWB297" s="730"/>
      <c r="DWC297" s="730"/>
      <c r="DWD297" s="730"/>
      <c r="DWE297" s="730"/>
      <c r="DWF297" s="730"/>
      <c r="DWG297" s="730"/>
      <c r="DWH297" s="730"/>
      <c r="DWI297" s="730"/>
      <c r="DWJ297" s="730"/>
      <c r="DWK297" s="730"/>
      <c r="DWL297" s="730"/>
      <c r="DWM297" s="730"/>
      <c r="DWN297" s="730"/>
      <c r="DWO297" s="730"/>
      <c r="DWP297" s="730"/>
      <c r="DWQ297" s="730"/>
      <c r="DWR297" s="730"/>
      <c r="DWS297" s="730"/>
      <c r="DWT297" s="730"/>
      <c r="DWU297" s="730"/>
      <c r="DWV297" s="730"/>
      <c r="DWW297" s="730"/>
      <c r="DWX297" s="730"/>
      <c r="DWY297" s="730"/>
      <c r="DWZ297" s="730"/>
      <c r="DXA297" s="730"/>
      <c r="DXB297" s="730"/>
      <c r="DXC297" s="730"/>
      <c r="DXD297" s="730"/>
      <c r="DXE297" s="730"/>
      <c r="DXF297" s="730"/>
      <c r="DXG297" s="730"/>
      <c r="DXH297" s="730"/>
      <c r="DXI297" s="730"/>
      <c r="DXJ297" s="730"/>
      <c r="DXK297" s="730"/>
      <c r="DXL297" s="730"/>
      <c r="DXM297" s="730"/>
      <c r="DXN297" s="730"/>
      <c r="DXO297" s="730"/>
      <c r="DXP297" s="730"/>
      <c r="DXQ297" s="730"/>
      <c r="DXR297" s="730"/>
      <c r="DXS297" s="730"/>
      <c r="DXT297" s="730"/>
      <c r="DXU297" s="730"/>
      <c r="DXV297" s="730"/>
      <c r="DXW297" s="730"/>
      <c r="DXX297" s="730"/>
      <c r="DXY297" s="730"/>
      <c r="DXZ297" s="730"/>
      <c r="DYA297" s="730"/>
      <c r="DYB297" s="730"/>
      <c r="DYC297" s="730"/>
      <c r="DYD297" s="730"/>
      <c r="DYE297" s="730"/>
      <c r="DYF297" s="730"/>
      <c r="DYG297" s="730"/>
      <c r="DYH297" s="730"/>
      <c r="DYI297" s="730"/>
      <c r="DYJ297" s="730"/>
      <c r="DYK297" s="730"/>
      <c r="DYL297" s="730"/>
      <c r="DYM297" s="730"/>
      <c r="DYN297" s="730"/>
      <c r="DYO297" s="730"/>
      <c r="DYP297" s="730"/>
      <c r="DYQ297" s="730"/>
      <c r="DYR297" s="730"/>
      <c r="DYS297" s="730"/>
      <c r="DYT297" s="730"/>
      <c r="DYU297" s="730"/>
      <c r="DYV297" s="730"/>
      <c r="DYW297" s="730"/>
      <c r="DYX297" s="730"/>
      <c r="DYY297" s="730"/>
      <c r="DYZ297" s="730"/>
      <c r="DZA297" s="730"/>
      <c r="DZB297" s="730"/>
      <c r="DZC297" s="730"/>
      <c r="DZD297" s="730"/>
      <c r="DZE297" s="730"/>
      <c r="DZF297" s="730"/>
      <c r="DZG297" s="730"/>
      <c r="DZH297" s="730"/>
      <c r="DZI297" s="730"/>
      <c r="DZJ297" s="730"/>
      <c r="DZK297" s="730"/>
      <c r="DZL297" s="730"/>
      <c r="DZM297" s="730"/>
      <c r="DZN297" s="730"/>
      <c r="DZO297" s="730"/>
      <c r="DZP297" s="730"/>
      <c r="DZQ297" s="730"/>
      <c r="DZR297" s="730"/>
      <c r="DZS297" s="730"/>
      <c r="DZT297" s="730"/>
      <c r="DZU297" s="730"/>
      <c r="DZV297" s="730"/>
      <c r="DZW297" s="730"/>
      <c r="DZX297" s="730"/>
      <c r="DZY297" s="730"/>
      <c r="DZZ297" s="730"/>
      <c r="EAA297" s="730"/>
      <c r="EAB297" s="730"/>
      <c r="EAC297" s="730"/>
      <c r="EAD297" s="730"/>
      <c r="EAE297" s="730"/>
      <c r="EAF297" s="730"/>
      <c r="EAG297" s="730"/>
      <c r="EAH297" s="730"/>
      <c r="EAI297" s="730"/>
      <c r="EAJ297" s="730"/>
      <c r="EAK297" s="730"/>
      <c r="EAL297" s="730"/>
      <c r="EAM297" s="730"/>
      <c r="EAN297" s="730"/>
      <c r="EAO297" s="730"/>
      <c r="EAP297" s="730"/>
      <c r="EAQ297" s="730"/>
      <c r="EAR297" s="730"/>
      <c r="EAS297" s="730"/>
      <c r="EAT297" s="730"/>
      <c r="EAU297" s="730"/>
      <c r="EAV297" s="730"/>
      <c r="EAW297" s="730"/>
      <c r="EAX297" s="730"/>
      <c r="EAY297" s="730"/>
      <c r="EAZ297" s="730"/>
      <c r="EBA297" s="730"/>
      <c r="EBB297" s="730"/>
      <c r="EBC297" s="730"/>
      <c r="EBD297" s="730"/>
      <c r="EBE297" s="730"/>
      <c r="EBF297" s="730"/>
      <c r="EBG297" s="730"/>
      <c r="EBH297" s="730"/>
      <c r="EBI297" s="730"/>
      <c r="EBJ297" s="730"/>
      <c r="EBK297" s="730"/>
      <c r="EBL297" s="730"/>
      <c r="EBM297" s="730"/>
      <c r="EBN297" s="730"/>
      <c r="EBO297" s="730"/>
      <c r="EBP297" s="730"/>
      <c r="EBQ297" s="730"/>
      <c r="EBR297" s="730"/>
      <c r="EBS297" s="730"/>
      <c r="EBT297" s="730"/>
      <c r="EBU297" s="730"/>
      <c r="EBV297" s="730"/>
      <c r="EBW297" s="730"/>
      <c r="EBX297" s="730"/>
      <c r="EBY297" s="730"/>
      <c r="EBZ297" s="730"/>
      <c r="ECA297" s="730"/>
      <c r="ECB297" s="730"/>
      <c r="ECC297" s="730"/>
      <c r="ECD297" s="730"/>
      <c r="ECE297" s="730"/>
      <c r="ECF297" s="730"/>
      <c r="ECG297" s="730"/>
      <c r="ECH297" s="730"/>
      <c r="ECI297" s="730"/>
      <c r="ECJ297" s="730"/>
      <c r="ECK297" s="730"/>
      <c r="ECL297" s="730"/>
      <c r="ECM297" s="730"/>
      <c r="ECN297" s="730"/>
      <c r="ECO297" s="730"/>
      <c r="ECP297" s="730"/>
      <c r="ECQ297" s="730"/>
      <c r="ECR297" s="730"/>
      <c r="ECS297" s="730"/>
      <c r="ECT297" s="730"/>
      <c r="ECU297" s="730"/>
      <c r="ECV297" s="730"/>
      <c r="ECW297" s="730"/>
      <c r="ECX297" s="730"/>
      <c r="ECY297" s="730"/>
      <c r="ECZ297" s="730"/>
      <c r="EDA297" s="730"/>
      <c r="EDB297" s="730"/>
      <c r="EDC297" s="730"/>
      <c r="EDD297" s="730"/>
      <c r="EDE297" s="730"/>
      <c r="EDF297" s="730"/>
      <c r="EDG297" s="730"/>
      <c r="EDH297" s="730"/>
      <c r="EDI297" s="730"/>
      <c r="EDJ297" s="730"/>
      <c r="EDK297" s="730"/>
      <c r="EDL297" s="730"/>
      <c r="EDM297" s="730"/>
      <c r="EDN297" s="730"/>
      <c r="EDO297" s="730"/>
      <c r="EDP297" s="730"/>
      <c r="EDQ297" s="730"/>
      <c r="EDR297" s="730"/>
      <c r="EDS297" s="730"/>
      <c r="EDT297" s="730"/>
      <c r="EDU297" s="730"/>
      <c r="EDV297" s="730"/>
      <c r="EDW297" s="730"/>
      <c r="EDX297" s="730"/>
      <c r="EDY297" s="730"/>
      <c r="EDZ297" s="730"/>
      <c r="EEA297" s="730"/>
      <c r="EEB297" s="730"/>
      <c r="EEC297" s="730"/>
      <c r="EED297" s="730"/>
      <c r="EEE297" s="730"/>
      <c r="EEF297" s="730"/>
      <c r="EEG297" s="730"/>
      <c r="EEH297" s="730"/>
      <c r="EEI297" s="730"/>
      <c r="EEJ297" s="730"/>
      <c r="EEK297" s="730"/>
      <c r="EEL297" s="730"/>
      <c r="EEM297" s="730"/>
      <c r="EEN297" s="730"/>
      <c r="EEO297" s="730"/>
      <c r="EEP297" s="730"/>
      <c r="EEQ297" s="730"/>
      <c r="EER297" s="730"/>
      <c r="EES297" s="730"/>
      <c r="EET297" s="730"/>
      <c r="EEU297" s="730"/>
      <c r="EEV297" s="730"/>
      <c r="EEW297" s="730"/>
      <c r="EEX297" s="730"/>
      <c r="EEY297" s="730"/>
      <c r="EEZ297" s="730"/>
      <c r="EFA297" s="730"/>
      <c r="EFB297" s="730"/>
      <c r="EFC297" s="730"/>
      <c r="EFD297" s="730"/>
      <c r="EFE297" s="730"/>
      <c r="EFF297" s="730"/>
      <c r="EFG297" s="730"/>
      <c r="EFH297" s="730"/>
      <c r="EFI297" s="730"/>
      <c r="EFJ297" s="730"/>
      <c r="EFK297" s="730"/>
      <c r="EFL297" s="730"/>
      <c r="EFM297" s="730"/>
      <c r="EFN297" s="730"/>
      <c r="EFO297" s="730"/>
      <c r="EFP297" s="730"/>
      <c r="EFQ297" s="730"/>
      <c r="EFR297" s="730"/>
      <c r="EFS297" s="730"/>
      <c r="EFT297" s="730"/>
      <c r="EFU297" s="730"/>
      <c r="EFV297" s="730"/>
      <c r="EFW297" s="730"/>
      <c r="EFX297" s="730"/>
      <c r="EFY297" s="730"/>
      <c r="EFZ297" s="730"/>
      <c r="EGA297" s="730"/>
      <c r="EGB297" s="730"/>
      <c r="EGC297" s="730"/>
      <c r="EGD297" s="730"/>
      <c r="EGE297" s="730"/>
      <c r="EGF297" s="730"/>
      <c r="EGG297" s="730"/>
      <c r="EGH297" s="730"/>
      <c r="EGI297" s="730"/>
      <c r="EGJ297" s="730"/>
      <c r="EGK297" s="730"/>
      <c r="EGL297" s="730"/>
      <c r="EGM297" s="730"/>
      <c r="EGN297" s="730"/>
      <c r="EGO297" s="730"/>
      <c r="EGP297" s="730"/>
      <c r="EGQ297" s="730"/>
      <c r="EGR297" s="730"/>
      <c r="EGS297" s="730"/>
      <c r="EGT297" s="730"/>
      <c r="EGU297" s="730"/>
      <c r="EGV297" s="730"/>
      <c r="EGW297" s="730"/>
      <c r="EGX297" s="730"/>
      <c r="EGY297" s="730"/>
      <c r="EGZ297" s="730"/>
      <c r="EHA297" s="730"/>
      <c r="EHB297" s="730"/>
      <c r="EHC297" s="730"/>
      <c r="EHD297" s="730"/>
      <c r="EHE297" s="730"/>
      <c r="EHF297" s="730"/>
      <c r="EHG297" s="730"/>
      <c r="EHH297" s="730"/>
      <c r="EHI297" s="730"/>
      <c r="EHJ297" s="730"/>
      <c r="EHK297" s="730"/>
      <c r="EHL297" s="730"/>
      <c r="EHM297" s="730"/>
      <c r="EHN297" s="730"/>
      <c r="EHO297" s="730"/>
      <c r="EHP297" s="730"/>
      <c r="EHQ297" s="730"/>
      <c r="EHR297" s="730"/>
      <c r="EHS297" s="730"/>
      <c r="EHT297" s="730"/>
      <c r="EHU297" s="730"/>
      <c r="EHV297" s="730"/>
      <c r="EHW297" s="730"/>
      <c r="EHX297" s="730"/>
      <c r="EHY297" s="730"/>
      <c r="EHZ297" s="730"/>
      <c r="EIA297" s="730"/>
      <c r="EIB297" s="730"/>
      <c r="EIC297" s="730"/>
      <c r="EID297" s="730"/>
      <c r="EIE297" s="730"/>
      <c r="EIF297" s="730"/>
      <c r="EIG297" s="730"/>
      <c r="EIH297" s="730"/>
      <c r="EII297" s="730"/>
      <c r="EIJ297" s="730"/>
      <c r="EIK297" s="730"/>
      <c r="EIL297" s="730"/>
      <c r="EIM297" s="730"/>
      <c r="EIN297" s="730"/>
      <c r="EIO297" s="730"/>
      <c r="EIP297" s="730"/>
      <c r="EIQ297" s="730"/>
      <c r="EIR297" s="730"/>
      <c r="EIS297" s="730"/>
      <c r="EIT297" s="730"/>
      <c r="EIU297" s="730"/>
      <c r="EIV297" s="730"/>
      <c r="EIW297" s="730"/>
      <c r="EIX297" s="730"/>
      <c r="EIY297" s="730"/>
      <c r="EIZ297" s="730"/>
      <c r="EJA297" s="730"/>
      <c r="EJB297" s="730"/>
      <c r="EJC297" s="730"/>
      <c r="EJD297" s="730"/>
      <c r="EJE297" s="730"/>
      <c r="EJF297" s="730"/>
      <c r="EJG297" s="730"/>
      <c r="EJH297" s="730"/>
      <c r="EJI297" s="730"/>
      <c r="EJJ297" s="730"/>
      <c r="EJK297" s="730"/>
      <c r="EJL297" s="730"/>
      <c r="EJM297" s="730"/>
      <c r="EJN297" s="730"/>
      <c r="EJO297" s="730"/>
      <c r="EJP297" s="730"/>
      <c r="EJQ297" s="730"/>
      <c r="EJR297" s="730"/>
      <c r="EJS297" s="730"/>
      <c r="EJT297" s="730"/>
      <c r="EJU297" s="730"/>
      <c r="EJV297" s="730"/>
      <c r="EJW297" s="730"/>
      <c r="EJX297" s="730"/>
      <c r="EJY297" s="730"/>
      <c r="EJZ297" s="730"/>
      <c r="EKA297" s="730"/>
      <c r="EKB297" s="730"/>
      <c r="EKC297" s="730"/>
      <c r="EKD297" s="730"/>
      <c r="EKE297" s="730"/>
      <c r="EKF297" s="730"/>
      <c r="EKG297" s="730"/>
      <c r="EKH297" s="730"/>
      <c r="EKI297" s="730"/>
      <c r="EKJ297" s="730"/>
      <c r="EKK297" s="730"/>
      <c r="EKL297" s="730"/>
      <c r="EKM297" s="730"/>
      <c r="EKN297" s="730"/>
      <c r="EKO297" s="730"/>
      <c r="EKP297" s="730"/>
      <c r="EKQ297" s="730"/>
      <c r="EKR297" s="730"/>
      <c r="EKS297" s="730"/>
      <c r="EKT297" s="730"/>
      <c r="EKU297" s="730"/>
      <c r="EKV297" s="730"/>
      <c r="EKW297" s="730"/>
      <c r="EKX297" s="730"/>
      <c r="EKY297" s="730"/>
      <c r="EKZ297" s="730"/>
      <c r="ELA297" s="730"/>
      <c r="ELB297" s="730"/>
      <c r="ELC297" s="730"/>
      <c r="ELD297" s="730"/>
      <c r="ELE297" s="730"/>
      <c r="ELF297" s="730"/>
      <c r="ELG297" s="730"/>
      <c r="ELH297" s="730"/>
      <c r="ELI297" s="730"/>
      <c r="ELJ297" s="730"/>
      <c r="ELK297" s="730"/>
      <c r="ELL297" s="730"/>
      <c r="ELM297" s="730"/>
      <c r="ELN297" s="730"/>
      <c r="ELO297" s="730"/>
      <c r="ELP297" s="730"/>
      <c r="ELQ297" s="730"/>
      <c r="ELR297" s="730"/>
      <c r="ELS297" s="730"/>
      <c r="ELT297" s="730"/>
      <c r="ELU297" s="730"/>
      <c r="ELV297" s="730"/>
      <c r="ELW297" s="730"/>
      <c r="ELX297" s="730"/>
      <c r="ELY297" s="730"/>
      <c r="ELZ297" s="730"/>
      <c r="EMA297" s="730"/>
      <c r="EMB297" s="730"/>
      <c r="EMC297" s="730"/>
      <c r="EMD297" s="730"/>
      <c r="EME297" s="730"/>
      <c r="EMF297" s="730"/>
      <c r="EMG297" s="730"/>
      <c r="EMH297" s="730"/>
      <c r="EMI297" s="730"/>
      <c r="EMJ297" s="730"/>
      <c r="EMK297" s="730"/>
      <c r="EML297" s="730"/>
      <c r="EMM297" s="730"/>
      <c r="EMN297" s="730"/>
      <c r="EMO297" s="730"/>
      <c r="EMP297" s="730"/>
      <c r="EMQ297" s="730"/>
      <c r="EMR297" s="730"/>
      <c r="EMS297" s="730"/>
      <c r="EMT297" s="730"/>
      <c r="EMU297" s="730"/>
      <c r="EMV297" s="730"/>
      <c r="EMW297" s="730"/>
      <c r="EMX297" s="730"/>
      <c r="EMY297" s="730"/>
      <c r="EMZ297" s="730"/>
      <c r="ENA297" s="730"/>
      <c r="ENB297" s="730"/>
      <c r="ENC297" s="730"/>
      <c r="END297" s="730"/>
      <c r="ENE297" s="730"/>
      <c r="ENF297" s="730"/>
      <c r="ENG297" s="730"/>
      <c r="ENH297" s="730"/>
      <c r="ENI297" s="730"/>
      <c r="ENJ297" s="730"/>
      <c r="ENK297" s="730"/>
      <c r="ENL297" s="730"/>
      <c r="ENM297" s="730"/>
      <c r="ENN297" s="730"/>
      <c r="ENO297" s="730"/>
      <c r="ENP297" s="730"/>
      <c r="ENQ297" s="730"/>
      <c r="ENR297" s="730"/>
      <c r="ENS297" s="730"/>
      <c r="ENT297" s="730"/>
      <c r="ENU297" s="730"/>
      <c r="ENV297" s="730"/>
      <c r="ENW297" s="730"/>
      <c r="ENX297" s="730"/>
      <c r="ENY297" s="730"/>
      <c r="ENZ297" s="730"/>
      <c r="EOA297" s="730"/>
      <c r="EOB297" s="730"/>
      <c r="EOC297" s="730"/>
      <c r="EOD297" s="730"/>
      <c r="EOE297" s="730"/>
      <c r="EOF297" s="730"/>
      <c r="EOG297" s="730"/>
      <c r="EOH297" s="730"/>
      <c r="EOI297" s="730"/>
      <c r="EOJ297" s="730"/>
      <c r="EOK297" s="730"/>
      <c r="EOL297" s="730"/>
      <c r="EOM297" s="730"/>
      <c r="EON297" s="730"/>
      <c r="EOO297" s="730"/>
      <c r="EOP297" s="730"/>
      <c r="EOQ297" s="730"/>
      <c r="EOR297" s="730"/>
      <c r="EOS297" s="730"/>
      <c r="EOT297" s="730"/>
      <c r="EOU297" s="730"/>
      <c r="EOV297" s="730"/>
      <c r="EOW297" s="730"/>
      <c r="EOX297" s="730"/>
      <c r="EOY297" s="730"/>
      <c r="EOZ297" s="730"/>
      <c r="EPA297" s="730"/>
      <c r="EPB297" s="730"/>
      <c r="EPC297" s="730"/>
      <c r="EPD297" s="730"/>
      <c r="EPE297" s="730"/>
      <c r="EPF297" s="730"/>
      <c r="EPG297" s="730"/>
      <c r="EPH297" s="730"/>
      <c r="EPI297" s="730"/>
      <c r="EPJ297" s="730"/>
      <c r="EPK297" s="730"/>
      <c r="EPL297" s="730"/>
      <c r="EPM297" s="730"/>
      <c r="EPN297" s="730"/>
      <c r="EPO297" s="730"/>
      <c r="EPP297" s="730"/>
      <c r="EPQ297" s="730"/>
      <c r="EPR297" s="730"/>
      <c r="EPS297" s="730"/>
      <c r="EPT297" s="730"/>
      <c r="EPU297" s="730"/>
      <c r="EPV297" s="730"/>
      <c r="EPW297" s="730"/>
      <c r="EPX297" s="730"/>
      <c r="EPY297" s="730"/>
      <c r="EPZ297" s="730"/>
      <c r="EQA297" s="730"/>
      <c r="EQB297" s="730"/>
      <c r="EQC297" s="730"/>
      <c r="EQD297" s="730"/>
      <c r="EQE297" s="730"/>
      <c r="EQF297" s="730"/>
      <c r="EQG297" s="730"/>
      <c r="EQH297" s="730"/>
      <c r="EQI297" s="730"/>
      <c r="EQJ297" s="730"/>
      <c r="EQK297" s="730"/>
      <c r="EQL297" s="730"/>
      <c r="EQM297" s="730"/>
      <c r="EQN297" s="730"/>
      <c r="EQO297" s="730"/>
      <c r="EQP297" s="730"/>
      <c r="EQQ297" s="730"/>
      <c r="EQR297" s="730"/>
      <c r="EQS297" s="730"/>
      <c r="EQT297" s="730"/>
      <c r="EQU297" s="730"/>
      <c r="EQV297" s="730"/>
      <c r="EQW297" s="730"/>
      <c r="EQX297" s="730"/>
      <c r="EQY297" s="730"/>
      <c r="EQZ297" s="730"/>
      <c r="ERA297" s="730"/>
      <c r="ERB297" s="730"/>
      <c r="ERC297" s="730"/>
      <c r="ERD297" s="730"/>
      <c r="ERE297" s="730"/>
      <c r="ERF297" s="730"/>
      <c r="ERG297" s="730"/>
      <c r="ERH297" s="730"/>
      <c r="ERI297" s="730"/>
      <c r="ERJ297" s="730"/>
      <c r="ERK297" s="730"/>
      <c r="ERL297" s="730"/>
      <c r="ERM297" s="730"/>
      <c r="ERN297" s="730"/>
      <c r="ERO297" s="730"/>
      <c r="ERP297" s="730"/>
      <c r="ERQ297" s="730"/>
      <c r="ERR297" s="730"/>
      <c r="ERS297" s="730"/>
      <c r="ERT297" s="730"/>
      <c r="ERU297" s="730"/>
      <c r="ERV297" s="730"/>
      <c r="ERW297" s="730"/>
      <c r="ERX297" s="730"/>
      <c r="ERY297" s="730"/>
      <c r="ERZ297" s="730"/>
      <c r="ESA297" s="730"/>
      <c r="ESB297" s="730"/>
      <c r="ESC297" s="730"/>
      <c r="ESD297" s="730"/>
      <c r="ESE297" s="730"/>
      <c r="ESF297" s="730"/>
      <c r="ESG297" s="730"/>
      <c r="ESH297" s="730"/>
      <c r="ESI297" s="730"/>
      <c r="ESJ297" s="730"/>
      <c r="ESK297" s="730"/>
      <c r="ESL297" s="730"/>
      <c r="ESM297" s="730"/>
      <c r="ESN297" s="730"/>
      <c r="ESO297" s="730"/>
      <c r="ESP297" s="730"/>
      <c r="ESQ297" s="730"/>
      <c r="ESR297" s="730"/>
      <c r="ESS297" s="730"/>
      <c r="EST297" s="730"/>
      <c r="ESU297" s="730"/>
      <c r="ESV297" s="730"/>
      <c r="ESW297" s="730"/>
      <c r="ESX297" s="730"/>
      <c r="ESY297" s="730"/>
      <c r="ESZ297" s="730"/>
      <c r="ETA297" s="730"/>
      <c r="ETB297" s="730"/>
      <c r="ETC297" s="730"/>
      <c r="ETD297" s="730"/>
      <c r="ETE297" s="730"/>
      <c r="ETF297" s="730"/>
      <c r="ETG297" s="730"/>
      <c r="ETH297" s="730"/>
      <c r="ETI297" s="730"/>
      <c r="ETJ297" s="730"/>
      <c r="ETK297" s="730"/>
      <c r="ETL297" s="730"/>
      <c r="ETM297" s="730"/>
      <c r="ETN297" s="730"/>
      <c r="ETO297" s="730"/>
      <c r="ETP297" s="730"/>
      <c r="ETQ297" s="730"/>
      <c r="ETR297" s="730"/>
      <c r="ETS297" s="730"/>
      <c r="ETT297" s="730"/>
      <c r="ETU297" s="730"/>
      <c r="ETV297" s="730"/>
      <c r="ETW297" s="730"/>
      <c r="ETX297" s="730"/>
      <c r="ETY297" s="730"/>
      <c r="ETZ297" s="730"/>
      <c r="EUA297" s="730"/>
      <c r="EUB297" s="730"/>
      <c r="EUC297" s="730"/>
      <c r="EUD297" s="730"/>
      <c r="EUE297" s="730"/>
      <c r="EUF297" s="730"/>
      <c r="EUG297" s="730"/>
      <c r="EUH297" s="730"/>
      <c r="EUI297" s="730"/>
      <c r="EUJ297" s="730"/>
      <c r="EUK297" s="730"/>
      <c r="EUL297" s="730"/>
      <c r="EUM297" s="730"/>
      <c r="EUN297" s="730"/>
      <c r="EUO297" s="730"/>
      <c r="EUP297" s="730"/>
      <c r="EUQ297" s="730"/>
      <c r="EUR297" s="730"/>
      <c r="EUS297" s="730"/>
      <c r="EUT297" s="730"/>
      <c r="EUU297" s="730"/>
      <c r="EUV297" s="730"/>
      <c r="EUW297" s="730"/>
      <c r="EUX297" s="730"/>
      <c r="EUY297" s="730"/>
      <c r="EUZ297" s="730"/>
      <c r="EVA297" s="730"/>
      <c r="EVB297" s="730"/>
      <c r="EVC297" s="730"/>
      <c r="EVD297" s="730"/>
      <c r="EVE297" s="730"/>
      <c r="EVF297" s="730"/>
      <c r="EVG297" s="730"/>
      <c r="EVH297" s="730"/>
      <c r="EVI297" s="730"/>
      <c r="EVJ297" s="730"/>
      <c r="EVK297" s="730"/>
      <c r="EVL297" s="730"/>
      <c r="EVM297" s="730"/>
      <c r="EVN297" s="730"/>
      <c r="EVO297" s="730"/>
      <c r="EVP297" s="730"/>
      <c r="EVQ297" s="730"/>
      <c r="EVR297" s="730"/>
      <c r="EVS297" s="730"/>
      <c r="EVT297" s="730"/>
      <c r="EVU297" s="730"/>
      <c r="EVV297" s="730"/>
      <c r="EVW297" s="730"/>
      <c r="EVX297" s="730"/>
      <c r="EVY297" s="730"/>
      <c r="EVZ297" s="730"/>
      <c r="EWA297" s="730"/>
      <c r="EWB297" s="730"/>
      <c r="EWC297" s="730"/>
      <c r="EWD297" s="730"/>
      <c r="EWE297" s="730"/>
      <c r="EWF297" s="730"/>
      <c r="EWG297" s="730"/>
      <c r="EWH297" s="730"/>
      <c r="EWI297" s="730"/>
      <c r="EWJ297" s="730"/>
      <c r="EWK297" s="730"/>
      <c r="EWL297" s="730"/>
      <c r="EWM297" s="730"/>
      <c r="EWN297" s="730"/>
      <c r="EWO297" s="730"/>
      <c r="EWP297" s="730"/>
      <c r="EWQ297" s="730"/>
      <c r="EWR297" s="730"/>
      <c r="EWS297" s="730"/>
      <c r="EWT297" s="730"/>
      <c r="EWU297" s="730"/>
      <c r="EWV297" s="730"/>
      <c r="EWW297" s="730"/>
      <c r="EWX297" s="730"/>
      <c r="EWY297" s="730"/>
      <c r="EWZ297" s="730"/>
      <c r="EXA297" s="730"/>
      <c r="EXB297" s="730"/>
      <c r="EXC297" s="730"/>
      <c r="EXD297" s="730"/>
      <c r="EXE297" s="730"/>
      <c r="EXF297" s="730"/>
      <c r="EXG297" s="730"/>
      <c r="EXH297" s="730"/>
      <c r="EXI297" s="730"/>
      <c r="EXJ297" s="730"/>
      <c r="EXK297" s="730"/>
      <c r="EXL297" s="730"/>
      <c r="EXM297" s="730"/>
      <c r="EXN297" s="730"/>
      <c r="EXO297" s="730"/>
      <c r="EXP297" s="730"/>
      <c r="EXQ297" s="730"/>
      <c r="EXR297" s="730"/>
      <c r="EXS297" s="730"/>
      <c r="EXT297" s="730"/>
      <c r="EXU297" s="730"/>
      <c r="EXV297" s="730"/>
      <c r="EXW297" s="730"/>
      <c r="EXX297" s="730"/>
      <c r="EXY297" s="730"/>
      <c r="EXZ297" s="730"/>
      <c r="EYA297" s="730"/>
      <c r="EYB297" s="730"/>
      <c r="EYC297" s="730"/>
      <c r="EYD297" s="730"/>
      <c r="EYE297" s="730"/>
      <c r="EYF297" s="730"/>
      <c r="EYG297" s="730"/>
      <c r="EYH297" s="730"/>
      <c r="EYI297" s="730"/>
      <c r="EYJ297" s="730"/>
      <c r="EYK297" s="730"/>
      <c r="EYL297" s="730"/>
      <c r="EYM297" s="730"/>
      <c r="EYN297" s="730"/>
      <c r="EYO297" s="730"/>
      <c r="EYP297" s="730"/>
      <c r="EYQ297" s="730"/>
      <c r="EYR297" s="730"/>
      <c r="EYS297" s="730"/>
      <c r="EYT297" s="730"/>
      <c r="EYU297" s="730"/>
      <c r="EYV297" s="730"/>
      <c r="EYW297" s="730"/>
      <c r="EYX297" s="730"/>
      <c r="EYY297" s="730"/>
      <c r="EYZ297" s="730"/>
      <c r="EZA297" s="730"/>
      <c r="EZB297" s="730"/>
      <c r="EZC297" s="730"/>
      <c r="EZD297" s="730"/>
      <c r="EZE297" s="730"/>
      <c r="EZF297" s="730"/>
      <c r="EZG297" s="730"/>
      <c r="EZH297" s="730"/>
      <c r="EZI297" s="730"/>
      <c r="EZJ297" s="730"/>
      <c r="EZK297" s="730"/>
      <c r="EZL297" s="730"/>
      <c r="EZM297" s="730"/>
      <c r="EZN297" s="730"/>
      <c r="EZO297" s="730"/>
      <c r="EZP297" s="730"/>
      <c r="EZQ297" s="730"/>
      <c r="EZR297" s="730"/>
      <c r="EZS297" s="730"/>
      <c r="EZT297" s="730"/>
      <c r="EZU297" s="730"/>
      <c r="EZV297" s="730"/>
      <c r="EZW297" s="730"/>
      <c r="EZX297" s="730"/>
      <c r="EZY297" s="730"/>
      <c r="EZZ297" s="730"/>
      <c r="FAA297" s="730"/>
      <c r="FAB297" s="730"/>
      <c r="FAC297" s="730"/>
      <c r="FAD297" s="730"/>
      <c r="FAE297" s="730"/>
      <c r="FAF297" s="730"/>
      <c r="FAG297" s="730"/>
      <c r="FAH297" s="730"/>
      <c r="FAI297" s="730"/>
      <c r="FAJ297" s="730"/>
      <c r="FAK297" s="730"/>
      <c r="FAL297" s="730"/>
      <c r="FAM297" s="730"/>
      <c r="FAN297" s="730"/>
      <c r="FAO297" s="730"/>
      <c r="FAP297" s="730"/>
      <c r="FAQ297" s="730"/>
      <c r="FAR297" s="730"/>
      <c r="FAS297" s="730"/>
      <c r="FAT297" s="730"/>
      <c r="FAU297" s="730"/>
      <c r="FAV297" s="730"/>
      <c r="FAW297" s="730"/>
      <c r="FAX297" s="730"/>
      <c r="FAY297" s="730"/>
      <c r="FAZ297" s="730"/>
      <c r="FBA297" s="730"/>
      <c r="FBB297" s="730"/>
      <c r="FBC297" s="730"/>
      <c r="FBD297" s="730"/>
      <c r="FBE297" s="730"/>
      <c r="FBF297" s="730"/>
      <c r="FBG297" s="730"/>
      <c r="FBH297" s="730"/>
      <c r="FBI297" s="730"/>
      <c r="FBJ297" s="730"/>
      <c r="FBK297" s="730"/>
      <c r="FBL297" s="730"/>
      <c r="FBM297" s="730"/>
      <c r="FBN297" s="730"/>
      <c r="FBO297" s="730"/>
      <c r="FBP297" s="730"/>
      <c r="FBQ297" s="730"/>
      <c r="FBR297" s="730"/>
      <c r="FBS297" s="730"/>
      <c r="FBT297" s="730"/>
      <c r="FBU297" s="730"/>
      <c r="FBV297" s="730"/>
      <c r="FBW297" s="730"/>
      <c r="FBX297" s="730"/>
      <c r="FBY297" s="730"/>
      <c r="FBZ297" s="730"/>
      <c r="FCA297" s="730"/>
      <c r="FCB297" s="730"/>
      <c r="FCC297" s="730"/>
      <c r="FCD297" s="730"/>
      <c r="FCE297" s="730"/>
      <c r="FCF297" s="730"/>
      <c r="FCG297" s="730"/>
      <c r="FCH297" s="730"/>
      <c r="FCI297" s="730"/>
      <c r="FCJ297" s="730"/>
      <c r="FCK297" s="730"/>
      <c r="FCL297" s="730"/>
      <c r="FCM297" s="730"/>
      <c r="FCN297" s="730"/>
      <c r="FCO297" s="730"/>
      <c r="FCP297" s="730"/>
      <c r="FCQ297" s="730"/>
      <c r="FCR297" s="730"/>
      <c r="FCS297" s="730"/>
      <c r="FCT297" s="730"/>
      <c r="FCU297" s="730"/>
      <c r="FCV297" s="730"/>
      <c r="FCW297" s="730"/>
      <c r="FCX297" s="730"/>
      <c r="FCY297" s="730"/>
      <c r="FCZ297" s="730"/>
      <c r="FDA297" s="730"/>
      <c r="FDB297" s="730"/>
      <c r="FDC297" s="730"/>
      <c r="FDD297" s="730"/>
      <c r="FDE297" s="730"/>
      <c r="FDF297" s="730"/>
      <c r="FDG297" s="730"/>
      <c r="FDH297" s="730"/>
      <c r="FDI297" s="730"/>
      <c r="FDJ297" s="730"/>
      <c r="FDK297" s="730"/>
      <c r="FDL297" s="730"/>
      <c r="FDM297" s="730"/>
      <c r="FDN297" s="730"/>
      <c r="FDO297" s="730"/>
      <c r="FDP297" s="730"/>
      <c r="FDQ297" s="730"/>
      <c r="FDR297" s="730"/>
      <c r="FDS297" s="730"/>
      <c r="FDT297" s="730"/>
      <c r="FDU297" s="730"/>
      <c r="FDV297" s="730"/>
      <c r="FDW297" s="730"/>
      <c r="FDX297" s="730"/>
      <c r="FDY297" s="730"/>
      <c r="FDZ297" s="730"/>
      <c r="FEA297" s="730"/>
      <c r="FEB297" s="730"/>
      <c r="FEC297" s="730"/>
      <c r="FED297" s="730"/>
      <c r="FEE297" s="730"/>
      <c r="FEF297" s="730"/>
      <c r="FEG297" s="730"/>
      <c r="FEH297" s="730"/>
      <c r="FEI297" s="730"/>
      <c r="FEJ297" s="730"/>
      <c r="FEK297" s="730"/>
      <c r="FEL297" s="730"/>
      <c r="FEM297" s="730"/>
      <c r="FEN297" s="730"/>
      <c r="FEO297" s="730"/>
      <c r="FEP297" s="730"/>
      <c r="FEQ297" s="730"/>
      <c r="FER297" s="730"/>
      <c r="FES297" s="730"/>
      <c r="FET297" s="730"/>
      <c r="FEU297" s="730"/>
      <c r="FEV297" s="730"/>
      <c r="FEW297" s="730"/>
      <c r="FEX297" s="730"/>
      <c r="FEY297" s="730"/>
      <c r="FEZ297" s="730"/>
      <c r="FFA297" s="730"/>
      <c r="FFB297" s="730"/>
      <c r="FFC297" s="730"/>
      <c r="FFD297" s="730"/>
      <c r="FFE297" s="730"/>
      <c r="FFF297" s="730"/>
      <c r="FFG297" s="730"/>
      <c r="FFH297" s="730"/>
      <c r="FFI297" s="730"/>
      <c r="FFJ297" s="730"/>
      <c r="FFK297" s="730"/>
      <c r="FFL297" s="730"/>
      <c r="FFM297" s="730"/>
      <c r="FFN297" s="730"/>
      <c r="FFO297" s="730"/>
      <c r="FFP297" s="730"/>
      <c r="FFQ297" s="730"/>
      <c r="FFR297" s="730"/>
      <c r="FFS297" s="730"/>
      <c r="FFT297" s="730"/>
      <c r="FFU297" s="730"/>
      <c r="FFV297" s="730"/>
      <c r="FFW297" s="730"/>
      <c r="FFX297" s="730"/>
      <c r="FFY297" s="730"/>
      <c r="FFZ297" s="730"/>
      <c r="FGA297" s="730"/>
      <c r="FGB297" s="730"/>
      <c r="FGC297" s="730"/>
      <c r="FGD297" s="730"/>
      <c r="FGE297" s="730"/>
      <c r="FGF297" s="730"/>
      <c r="FGG297" s="730"/>
      <c r="FGH297" s="730"/>
      <c r="FGI297" s="730"/>
      <c r="FGJ297" s="730"/>
      <c r="FGK297" s="730"/>
      <c r="FGL297" s="730"/>
      <c r="FGM297" s="730"/>
      <c r="FGN297" s="730"/>
      <c r="FGO297" s="730"/>
      <c r="FGP297" s="730"/>
      <c r="FGQ297" s="730"/>
      <c r="FGR297" s="730"/>
      <c r="FGS297" s="730"/>
      <c r="FGT297" s="730"/>
      <c r="FGU297" s="730"/>
      <c r="FGV297" s="730"/>
      <c r="FGW297" s="730"/>
      <c r="FGX297" s="730"/>
      <c r="FGY297" s="730"/>
      <c r="FGZ297" s="730"/>
      <c r="FHA297" s="730"/>
      <c r="FHB297" s="730"/>
      <c r="FHC297" s="730"/>
      <c r="FHD297" s="730"/>
      <c r="FHE297" s="730"/>
      <c r="FHF297" s="730"/>
      <c r="FHG297" s="730"/>
      <c r="FHH297" s="730"/>
      <c r="FHI297" s="730"/>
      <c r="FHJ297" s="730"/>
      <c r="FHK297" s="730"/>
      <c r="FHL297" s="730"/>
      <c r="FHM297" s="730"/>
      <c r="FHN297" s="730"/>
      <c r="FHO297" s="730"/>
      <c r="FHP297" s="730"/>
      <c r="FHQ297" s="730"/>
      <c r="FHR297" s="730"/>
      <c r="FHS297" s="730"/>
      <c r="FHT297" s="730"/>
      <c r="FHU297" s="730"/>
      <c r="FHV297" s="730"/>
      <c r="FHW297" s="730"/>
      <c r="FHX297" s="730"/>
      <c r="FHY297" s="730"/>
      <c r="FHZ297" s="730"/>
      <c r="FIA297" s="730"/>
      <c r="FIB297" s="730"/>
      <c r="FIC297" s="730"/>
      <c r="FID297" s="730"/>
      <c r="FIE297" s="730"/>
      <c r="FIF297" s="730"/>
      <c r="FIG297" s="730"/>
      <c r="FIH297" s="730"/>
      <c r="FII297" s="730"/>
      <c r="FIJ297" s="730"/>
      <c r="FIK297" s="730"/>
      <c r="FIL297" s="730"/>
      <c r="FIM297" s="730"/>
      <c r="FIN297" s="730"/>
      <c r="FIO297" s="730"/>
      <c r="FIP297" s="730"/>
      <c r="FIQ297" s="730"/>
      <c r="FIR297" s="730"/>
      <c r="FIS297" s="730"/>
      <c r="FIT297" s="730"/>
      <c r="FIU297" s="730"/>
      <c r="FIV297" s="730"/>
      <c r="FIW297" s="730"/>
      <c r="FIX297" s="730"/>
      <c r="FIY297" s="730"/>
      <c r="FIZ297" s="730"/>
      <c r="FJA297" s="730"/>
      <c r="FJB297" s="730"/>
      <c r="FJC297" s="730"/>
      <c r="FJD297" s="730"/>
      <c r="FJE297" s="730"/>
      <c r="FJF297" s="730"/>
      <c r="FJG297" s="730"/>
      <c r="FJH297" s="730"/>
      <c r="FJI297" s="730"/>
      <c r="FJJ297" s="730"/>
      <c r="FJK297" s="730"/>
      <c r="FJL297" s="730"/>
      <c r="FJM297" s="730"/>
      <c r="FJN297" s="730"/>
      <c r="FJO297" s="730"/>
      <c r="FJP297" s="730"/>
      <c r="FJQ297" s="730"/>
      <c r="FJR297" s="730"/>
      <c r="FJS297" s="730"/>
      <c r="FJT297" s="730"/>
      <c r="FJU297" s="730"/>
      <c r="FJV297" s="730"/>
      <c r="FJW297" s="730"/>
      <c r="FJX297" s="730"/>
      <c r="FJY297" s="730"/>
      <c r="FJZ297" s="730"/>
      <c r="FKA297" s="730"/>
      <c r="FKB297" s="730"/>
      <c r="FKC297" s="730"/>
      <c r="FKD297" s="730"/>
      <c r="FKE297" s="730"/>
      <c r="FKF297" s="730"/>
      <c r="FKG297" s="730"/>
      <c r="FKH297" s="730"/>
      <c r="FKI297" s="730"/>
      <c r="FKJ297" s="730"/>
      <c r="FKK297" s="730"/>
      <c r="FKL297" s="730"/>
      <c r="FKM297" s="730"/>
      <c r="FKN297" s="730"/>
      <c r="FKO297" s="730"/>
      <c r="FKP297" s="730"/>
      <c r="FKQ297" s="730"/>
      <c r="FKR297" s="730"/>
      <c r="FKS297" s="730"/>
      <c r="FKT297" s="730"/>
      <c r="FKU297" s="730"/>
      <c r="FKV297" s="730"/>
      <c r="FKW297" s="730"/>
      <c r="FKX297" s="730"/>
      <c r="FKY297" s="730"/>
      <c r="FKZ297" s="730"/>
      <c r="FLA297" s="730"/>
      <c r="FLB297" s="730"/>
      <c r="FLC297" s="730"/>
      <c r="FLD297" s="730"/>
      <c r="FLE297" s="730"/>
      <c r="FLF297" s="730"/>
      <c r="FLG297" s="730"/>
      <c r="FLH297" s="730"/>
      <c r="FLI297" s="730"/>
      <c r="FLJ297" s="730"/>
      <c r="FLK297" s="730"/>
      <c r="FLL297" s="730"/>
      <c r="FLM297" s="730"/>
      <c r="FLN297" s="730"/>
      <c r="FLO297" s="730"/>
      <c r="FLP297" s="730"/>
      <c r="FLQ297" s="730"/>
      <c r="FLR297" s="730"/>
      <c r="FLS297" s="730"/>
      <c r="FLT297" s="730"/>
      <c r="FLU297" s="730"/>
      <c r="FLV297" s="730"/>
      <c r="FLW297" s="730"/>
      <c r="FLX297" s="730"/>
      <c r="FLY297" s="730"/>
      <c r="FLZ297" s="730"/>
      <c r="FMA297" s="730"/>
      <c r="FMB297" s="730"/>
      <c r="FMC297" s="730"/>
      <c r="FMD297" s="730"/>
      <c r="FME297" s="730"/>
      <c r="FMF297" s="730"/>
      <c r="FMG297" s="730"/>
      <c r="FMH297" s="730"/>
      <c r="FMI297" s="730"/>
      <c r="FMJ297" s="730"/>
      <c r="FMK297" s="730"/>
      <c r="FML297" s="730"/>
      <c r="FMM297" s="730"/>
      <c r="FMN297" s="730"/>
      <c r="FMO297" s="730"/>
      <c r="FMP297" s="730"/>
      <c r="FMQ297" s="730"/>
      <c r="FMR297" s="730"/>
      <c r="FMS297" s="730"/>
      <c r="FMT297" s="730"/>
      <c r="FMU297" s="730"/>
      <c r="FMV297" s="730"/>
      <c r="FMW297" s="730"/>
      <c r="FMX297" s="730"/>
      <c r="FMY297" s="730"/>
      <c r="FMZ297" s="730"/>
      <c r="FNA297" s="730"/>
      <c r="FNB297" s="730"/>
      <c r="FNC297" s="730"/>
      <c r="FND297" s="730"/>
      <c r="FNE297" s="730"/>
      <c r="FNF297" s="730"/>
      <c r="FNG297" s="730"/>
      <c r="FNH297" s="730"/>
      <c r="FNI297" s="730"/>
      <c r="FNJ297" s="730"/>
      <c r="FNK297" s="730"/>
      <c r="FNL297" s="730"/>
      <c r="FNM297" s="730"/>
      <c r="FNN297" s="730"/>
      <c r="FNO297" s="730"/>
      <c r="FNP297" s="730"/>
      <c r="FNQ297" s="730"/>
      <c r="FNR297" s="730"/>
      <c r="FNS297" s="730"/>
      <c r="FNT297" s="730"/>
      <c r="FNU297" s="730"/>
      <c r="FNV297" s="730"/>
      <c r="FNW297" s="730"/>
      <c r="FNX297" s="730"/>
      <c r="FNY297" s="730"/>
      <c r="FNZ297" s="730"/>
      <c r="FOA297" s="730"/>
      <c r="FOB297" s="730"/>
      <c r="FOC297" s="730"/>
      <c r="FOD297" s="730"/>
      <c r="FOE297" s="730"/>
      <c r="FOF297" s="730"/>
      <c r="FOG297" s="730"/>
      <c r="FOH297" s="730"/>
      <c r="FOI297" s="730"/>
      <c r="FOJ297" s="730"/>
      <c r="FOK297" s="730"/>
      <c r="FOL297" s="730"/>
      <c r="FOM297" s="730"/>
      <c r="FON297" s="730"/>
      <c r="FOO297" s="730"/>
      <c r="FOP297" s="730"/>
      <c r="FOQ297" s="730"/>
      <c r="FOR297" s="730"/>
      <c r="FOS297" s="730"/>
      <c r="FOT297" s="730"/>
      <c r="FOU297" s="730"/>
      <c r="FOV297" s="730"/>
      <c r="FOW297" s="730"/>
      <c r="FOX297" s="730"/>
      <c r="FOY297" s="730"/>
      <c r="FOZ297" s="730"/>
      <c r="FPA297" s="730"/>
      <c r="FPB297" s="730"/>
      <c r="FPC297" s="730"/>
      <c r="FPD297" s="730"/>
      <c r="FPE297" s="730"/>
      <c r="FPF297" s="730"/>
      <c r="FPG297" s="730"/>
      <c r="FPH297" s="730"/>
      <c r="FPI297" s="730"/>
      <c r="FPJ297" s="730"/>
      <c r="FPK297" s="730"/>
      <c r="FPL297" s="730"/>
      <c r="FPM297" s="730"/>
      <c r="FPN297" s="730"/>
      <c r="FPO297" s="730"/>
      <c r="FPP297" s="730"/>
      <c r="FPQ297" s="730"/>
      <c r="FPR297" s="730"/>
      <c r="FPS297" s="730"/>
      <c r="FPT297" s="730"/>
      <c r="FPU297" s="730"/>
      <c r="FPV297" s="730"/>
      <c r="FPW297" s="730"/>
      <c r="FPX297" s="730"/>
      <c r="FPY297" s="730"/>
      <c r="FPZ297" s="730"/>
      <c r="FQA297" s="730"/>
      <c r="FQB297" s="730"/>
      <c r="FQC297" s="730"/>
      <c r="FQD297" s="730"/>
      <c r="FQE297" s="730"/>
      <c r="FQF297" s="730"/>
      <c r="FQG297" s="730"/>
      <c r="FQH297" s="730"/>
      <c r="FQI297" s="730"/>
      <c r="FQJ297" s="730"/>
      <c r="FQK297" s="730"/>
      <c r="FQL297" s="730"/>
      <c r="FQM297" s="730"/>
      <c r="FQN297" s="730"/>
      <c r="FQO297" s="730"/>
      <c r="FQP297" s="730"/>
      <c r="FQQ297" s="730"/>
      <c r="FQR297" s="730"/>
      <c r="FQS297" s="730"/>
      <c r="FQT297" s="730"/>
      <c r="FQU297" s="730"/>
      <c r="FQV297" s="730"/>
      <c r="FQW297" s="730"/>
      <c r="FQX297" s="730"/>
      <c r="FQY297" s="730"/>
      <c r="FQZ297" s="730"/>
      <c r="FRA297" s="730"/>
      <c r="FRB297" s="730"/>
      <c r="FRC297" s="730"/>
      <c r="FRD297" s="730"/>
      <c r="FRE297" s="730"/>
      <c r="FRF297" s="730"/>
      <c r="FRG297" s="730"/>
      <c r="FRH297" s="730"/>
      <c r="FRI297" s="730"/>
      <c r="FRJ297" s="730"/>
      <c r="FRK297" s="730"/>
      <c r="FRL297" s="730"/>
      <c r="FRM297" s="730"/>
      <c r="FRN297" s="730"/>
      <c r="FRO297" s="730"/>
      <c r="FRP297" s="730"/>
      <c r="FRQ297" s="730"/>
      <c r="FRR297" s="730"/>
      <c r="FRS297" s="730"/>
      <c r="FRT297" s="730"/>
      <c r="FRU297" s="730"/>
      <c r="FRV297" s="730"/>
      <c r="FRW297" s="730"/>
      <c r="FRX297" s="730"/>
      <c r="FRY297" s="730"/>
      <c r="FRZ297" s="730"/>
      <c r="FSA297" s="730"/>
      <c r="FSB297" s="730"/>
      <c r="FSC297" s="730"/>
      <c r="FSD297" s="730"/>
      <c r="FSE297" s="730"/>
      <c r="FSF297" s="730"/>
      <c r="FSG297" s="730"/>
      <c r="FSH297" s="730"/>
      <c r="FSI297" s="730"/>
      <c r="FSJ297" s="730"/>
      <c r="FSK297" s="730"/>
      <c r="FSL297" s="730"/>
      <c r="FSM297" s="730"/>
      <c r="FSN297" s="730"/>
      <c r="FSO297" s="730"/>
      <c r="FSP297" s="730"/>
      <c r="FSQ297" s="730"/>
      <c r="FSR297" s="730"/>
      <c r="FSS297" s="730"/>
      <c r="FST297" s="730"/>
      <c r="FSU297" s="730"/>
      <c r="FSV297" s="730"/>
      <c r="FSW297" s="730"/>
      <c r="FSX297" s="730"/>
      <c r="FSY297" s="730"/>
      <c r="FSZ297" s="730"/>
      <c r="FTA297" s="730"/>
      <c r="FTB297" s="730"/>
      <c r="FTC297" s="730"/>
      <c r="FTD297" s="730"/>
      <c r="FTE297" s="730"/>
      <c r="FTF297" s="730"/>
      <c r="FTG297" s="730"/>
      <c r="FTH297" s="730"/>
      <c r="FTI297" s="730"/>
      <c r="FTJ297" s="730"/>
      <c r="FTK297" s="730"/>
      <c r="FTL297" s="730"/>
      <c r="FTM297" s="730"/>
      <c r="FTN297" s="730"/>
      <c r="FTO297" s="730"/>
      <c r="FTP297" s="730"/>
      <c r="FTQ297" s="730"/>
      <c r="FTR297" s="730"/>
      <c r="FTS297" s="730"/>
      <c r="FTT297" s="730"/>
      <c r="FTU297" s="730"/>
      <c r="FTV297" s="730"/>
      <c r="FTW297" s="730"/>
      <c r="FTX297" s="730"/>
      <c r="FTY297" s="730"/>
      <c r="FTZ297" s="730"/>
      <c r="FUA297" s="730"/>
      <c r="FUB297" s="730"/>
      <c r="FUC297" s="730"/>
      <c r="FUD297" s="730"/>
      <c r="FUE297" s="730"/>
      <c r="FUF297" s="730"/>
      <c r="FUG297" s="730"/>
      <c r="FUH297" s="730"/>
      <c r="FUI297" s="730"/>
      <c r="FUJ297" s="730"/>
      <c r="FUK297" s="730"/>
      <c r="FUL297" s="730"/>
      <c r="FUM297" s="730"/>
      <c r="FUN297" s="730"/>
      <c r="FUO297" s="730"/>
      <c r="FUP297" s="730"/>
      <c r="FUQ297" s="730"/>
      <c r="FUR297" s="730"/>
      <c r="FUS297" s="730"/>
      <c r="FUT297" s="730"/>
      <c r="FUU297" s="730"/>
      <c r="FUV297" s="730"/>
      <c r="FUW297" s="730"/>
      <c r="FUX297" s="730"/>
      <c r="FUY297" s="730"/>
      <c r="FUZ297" s="730"/>
      <c r="FVA297" s="730"/>
      <c r="FVB297" s="730"/>
      <c r="FVC297" s="730"/>
      <c r="FVD297" s="730"/>
      <c r="FVE297" s="730"/>
      <c r="FVF297" s="730"/>
      <c r="FVG297" s="730"/>
      <c r="FVH297" s="730"/>
      <c r="FVI297" s="730"/>
      <c r="FVJ297" s="730"/>
      <c r="FVK297" s="730"/>
      <c r="FVL297" s="730"/>
      <c r="FVM297" s="730"/>
      <c r="FVN297" s="730"/>
      <c r="FVO297" s="730"/>
      <c r="FVP297" s="730"/>
      <c r="FVQ297" s="730"/>
      <c r="FVR297" s="730"/>
      <c r="FVS297" s="730"/>
      <c r="FVT297" s="730"/>
      <c r="FVU297" s="730"/>
      <c r="FVV297" s="730"/>
      <c r="FVW297" s="730"/>
      <c r="FVX297" s="730"/>
      <c r="FVY297" s="730"/>
      <c r="FVZ297" s="730"/>
      <c r="FWA297" s="730"/>
      <c r="FWB297" s="730"/>
      <c r="FWC297" s="730"/>
      <c r="FWD297" s="730"/>
      <c r="FWE297" s="730"/>
      <c r="FWF297" s="730"/>
      <c r="FWG297" s="730"/>
      <c r="FWH297" s="730"/>
      <c r="FWI297" s="730"/>
      <c r="FWJ297" s="730"/>
      <c r="FWK297" s="730"/>
      <c r="FWL297" s="730"/>
      <c r="FWM297" s="730"/>
      <c r="FWN297" s="730"/>
      <c r="FWO297" s="730"/>
      <c r="FWP297" s="730"/>
      <c r="FWQ297" s="730"/>
      <c r="FWR297" s="730"/>
      <c r="FWS297" s="730"/>
      <c r="FWT297" s="730"/>
      <c r="FWU297" s="730"/>
      <c r="FWV297" s="730"/>
      <c r="FWW297" s="730"/>
      <c r="FWX297" s="730"/>
      <c r="FWY297" s="730"/>
      <c r="FWZ297" s="730"/>
      <c r="FXA297" s="730"/>
      <c r="FXB297" s="730"/>
      <c r="FXC297" s="730"/>
      <c r="FXD297" s="730"/>
      <c r="FXE297" s="730"/>
      <c r="FXF297" s="730"/>
      <c r="FXG297" s="730"/>
      <c r="FXH297" s="730"/>
      <c r="FXI297" s="730"/>
      <c r="FXJ297" s="730"/>
      <c r="FXK297" s="730"/>
      <c r="FXL297" s="730"/>
      <c r="FXM297" s="730"/>
      <c r="FXN297" s="730"/>
      <c r="FXO297" s="730"/>
      <c r="FXP297" s="730"/>
      <c r="FXQ297" s="730"/>
      <c r="FXR297" s="730"/>
      <c r="FXS297" s="730"/>
      <c r="FXT297" s="730"/>
      <c r="FXU297" s="730"/>
      <c r="FXV297" s="730"/>
      <c r="FXW297" s="730"/>
      <c r="FXX297" s="730"/>
      <c r="FXY297" s="730"/>
      <c r="FXZ297" s="730"/>
      <c r="FYA297" s="730"/>
      <c r="FYB297" s="730"/>
      <c r="FYC297" s="730"/>
      <c r="FYD297" s="730"/>
      <c r="FYE297" s="730"/>
      <c r="FYF297" s="730"/>
      <c r="FYG297" s="730"/>
      <c r="FYH297" s="730"/>
      <c r="FYI297" s="730"/>
      <c r="FYJ297" s="730"/>
      <c r="FYK297" s="730"/>
      <c r="FYL297" s="730"/>
      <c r="FYM297" s="730"/>
      <c r="FYN297" s="730"/>
      <c r="FYO297" s="730"/>
      <c r="FYP297" s="730"/>
      <c r="FYQ297" s="730"/>
      <c r="FYR297" s="730"/>
      <c r="FYS297" s="730"/>
      <c r="FYT297" s="730"/>
      <c r="FYU297" s="730"/>
      <c r="FYV297" s="730"/>
      <c r="FYW297" s="730"/>
      <c r="FYX297" s="730"/>
      <c r="FYY297" s="730"/>
      <c r="FYZ297" s="730"/>
      <c r="FZA297" s="730"/>
      <c r="FZB297" s="730"/>
      <c r="FZC297" s="730"/>
      <c r="FZD297" s="730"/>
      <c r="FZE297" s="730"/>
      <c r="FZF297" s="730"/>
      <c r="FZG297" s="730"/>
      <c r="FZH297" s="730"/>
      <c r="FZI297" s="730"/>
      <c r="FZJ297" s="730"/>
      <c r="FZK297" s="730"/>
      <c r="FZL297" s="730"/>
      <c r="FZM297" s="730"/>
      <c r="FZN297" s="730"/>
      <c r="FZO297" s="730"/>
      <c r="FZP297" s="730"/>
      <c r="FZQ297" s="730"/>
      <c r="FZR297" s="730"/>
      <c r="FZS297" s="730"/>
      <c r="FZT297" s="730"/>
      <c r="FZU297" s="730"/>
      <c r="FZV297" s="730"/>
      <c r="FZW297" s="730"/>
      <c r="FZX297" s="730"/>
      <c r="FZY297" s="730"/>
      <c r="FZZ297" s="730"/>
      <c r="GAA297" s="730"/>
      <c r="GAB297" s="730"/>
      <c r="GAC297" s="730"/>
      <c r="GAD297" s="730"/>
      <c r="GAE297" s="730"/>
      <c r="GAF297" s="730"/>
      <c r="GAG297" s="730"/>
      <c r="GAH297" s="730"/>
      <c r="GAI297" s="730"/>
      <c r="GAJ297" s="730"/>
      <c r="GAK297" s="730"/>
      <c r="GAL297" s="730"/>
      <c r="GAM297" s="730"/>
      <c r="GAN297" s="730"/>
      <c r="GAO297" s="730"/>
      <c r="GAP297" s="730"/>
      <c r="GAQ297" s="730"/>
      <c r="GAR297" s="730"/>
      <c r="GAS297" s="730"/>
      <c r="GAT297" s="730"/>
      <c r="GAU297" s="730"/>
      <c r="GAV297" s="730"/>
      <c r="GAW297" s="730"/>
      <c r="GAX297" s="730"/>
      <c r="GAY297" s="730"/>
      <c r="GAZ297" s="730"/>
      <c r="GBA297" s="730"/>
      <c r="GBB297" s="730"/>
      <c r="GBC297" s="730"/>
      <c r="GBD297" s="730"/>
      <c r="GBE297" s="730"/>
      <c r="GBF297" s="730"/>
      <c r="GBG297" s="730"/>
      <c r="GBH297" s="730"/>
      <c r="GBI297" s="730"/>
      <c r="GBJ297" s="730"/>
      <c r="GBK297" s="730"/>
      <c r="GBL297" s="730"/>
      <c r="GBM297" s="730"/>
      <c r="GBN297" s="730"/>
      <c r="GBO297" s="730"/>
      <c r="GBP297" s="730"/>
      <c r="GBQ297" s="730"/>
      <c r="GBR297" s="730"/>
      <c r="GBS297" s="730"/>
      <c r="GBT297" s="730"/>
      <c r="GBU297" s="730"/>
      <c r="GBV297" s="730"/>
      <c r="GBW297" s="730"/>
      <c r="GBX297" s="730"/>
      <c r="GBY297" s="730"/>
      <c r="GBZ297" s="730"/>
      <c r="GCA297" s="730"/>
      <c r="GCB297" s="730"/>
      <c r="GCC297" s="730"/>
      <c r="GCD297" s="730"/>
      <c r="GCE297" s="730"/>
      <c r="GCF297" s="730"/>
      <c r="GCG297" s="730"/>
      <c r="GCH297" s="730"/>
      <c r="GCI297" s="730"/>
      <c r="GCJ297" s="730"/>
      <c r="GCK297" s="730"/>
      <c r="GCL297" s="730"/>
      <c r="GCM297" s="730"/>
      <c r="GCN297" s="730"/>
      <c r="GCO297" s="730"/>
      <c r="GCP297" s="730"/>
      <c r="GCQ297" s="730"/>
      <c r="GCR297" s="730"/>
      <c r="GCS297" s="730"/>
      <c r="GCT297" s="730"/>
      <c r="GCU297" s="730"/>
      <c r="GCV297" s="730"/>
      <c r="GCW297" s="730"/>
      <c r="GCX297" s="730"/>
      <c r="GCY297" s="730"/>
      <c r="GCZ297" s="730"/>
      <c r="GDA297" s="730"/>
      <c r="GDB297" s="730"/>
      <c r="GDC297" s="730"/>
      <c r="GDD297" s="730"/>
      <c r="GDE297" s="730"/>
      <c r="GDF297" s="730"/>
      <c r="GDG297" s="730"/>
      <c r="GDH297" s="730"/>
      <c r="GDI297" s="730"/>
      <c r="GDJ297" s="730"/>
      <c r="GDK297" s="730"/>
      <c r="GDL297" s="730"/>
      <c r="GDM297" s="730"/>
      <c r="GDN297" s="730"/>
      <c r="GDO297" s="730"/>
      <c r="GDP297" s="730"/>
      <c r="GDQ297" s="730"/>
      <c r="GDR297" s="730"/>
      <c r="GDS297" s="730"/>
      <c r="GDT297" s="730"/>
      <c r="GDU297" s="730"/>
      <c r="GDV297" s="730"/>
      <c r="GDW297" s="730"/>
      <c r="GDX297" s="730"/>
      <c r="GDY297" s="730"/>
      <c r="GDZ297" s="730"/>
      <c r="GEA297" s="730"/>
      <c r="GEB297" s="730"/>
      <c r="GEC297" s="730"/>
      <c r="GED297" s="730"/>
      <c r="GEE297" s="730"/>
      <c r="GEF297" s="730"/>
      <c r="GEG297" s="730"/>
      <c r="GEH297" s="730"/>
      <c r="GEI297" s="730"/>
      <c r="GEJ297" s="730"/>
      <c r="GEK297" s="730"/>
      <c r="GEL297" s="730"/>
      <c r="GEM297" s="730"/>
      <c r="GEN297" s="730"/>
      <c r="GEO297" s="730"/>
      <c r="GEP297" s="730"/>
      <c r="GEQ297" s="730"/>
      <c r="GER297" s="730"/>
      <c r="GES297" s="730"/>
      <c r="GET297" s="730"/>
      <c r="GEU297" s="730"/>
      <c r="GEV297" s="730"/>
      <c r="GEW297" s="730"/>
      <c r="GEX297" s="730"/>
      <c r="GEY297" s="730"/>
      <c r="GEZ297" s="730"/>
      <c r="GFA297" s="730"/>
      <c r="GFB297" s="730"/>
      <c r="GFC297" s="730"/>
      <c r="GFD297" s="730"/>
      <c r="GFE297" s="730"/>
      <c r="GFF297" s="730"/>
      <c r="GFG297" s="730"/>
      <c r="GFH297" s="730"/>
      <c r="GFI297" s="730"/>
      <c r="GFJ297" s="730"/>
      <c r="GFK297" s="730"/>
      <c r="GFL297" s="730"/>
      <c r="GFM297" s="730"/>
      <c r="GFN297" s="730"/>
      <c r="GFO297" s="730"/>
      <c r="GFP297" s="730"/>
      <c r="GFQ297" s="730"/>
      <c r="GFR297" s="730"/>
      <c r="GFS297" s="730"/>
      <c r="GFT297" s="730"/>
      <c r="GFU297" s="730"/>
      <c r="GFV297" s="730"/>
      <c r="GFW297" s="730"/>
      <c r="GFX297" s="730"/>
      <c r="GFY297" s="730"/>
      <c r="GFZ297" s="730"/>
      <c r="GGA297" s="730"/>
      <c r="GGB297" s="730"/>
      <c r="GGC297" s="730"/>
      <c r="GGD297" s="730"/>
      <c r="GGE297" s="730"/>
      <c r="GGF297" s="730"/>
      <c r="GGG297" s="730"/>
      <c r="GGH297" s="730"/>
      <c r="GGI297" s="730"/>
      <c r="GGJ297" s="730"/>
      <c r="GGK297" s="730"/>
      <c r="GGL297" s="730"/>
      <c r="GGM297" s="730"/>
      <c r="GGN297" s="730"/>
      <c r="GGO297" s="730"/>
      <c r="GGP297" s="730"/>
      <c r="GGQ297" s="730"/>
      <c r="GGR297" s="730"/>
      <c r="GGS297" s="730"/>
      <c r="GGT297" s="730"/>
      <c r="GGU297" s="730"/>
      <c r="GGV297" s="730"/>
      <c r="GGW297" s="730"/>
      <c r="GGX297" s="730"/>
      <c r="GGY297" s="730"/>
      <c r="GGZ297" s="730"/>
      <c r="GHA297" s="730"/>
      <c r="GHB297" s="730"/>
      <c r="GHC297" s="730"/>
      <c r="GHD297" s="730"/>
      <c r="GHE297" s="730"/>
      <c r="GHF297" s="730"/>
      <c r="GHG297" s="730"/>
      <c r="GHH297" s="730"/>
      <c r="GHI297" s="730"/>
      <c r="GHJ297" s="730"/>
      <c r="GHK297" s="730"/>
      <c r="GHL297" s="730"/>
      <c r="GHM297" s="730"/>
      <c r="GHN297" s="730"/>
      <c r="GHO297" s="730"/>
      <c r="GHP297" s="730"/>
      <c r="GHQ297" s="730"/>
      <c r="GHR297" s="730"/>
      <c r="GHS297" s="730"/>
      <c r="GHT297" s="730"/>
      <c r="GHU297" s="730"/>
      <c r="GHV297" s="730"/>
      <c r="GHW297" s="730"/>
      <c r="GHX297" s="730"/>
      <c r="GHY297" s="730"/>
      <c r="GHZ297" s="730"/>
      <c r="GIA297" s="730"/>
      <c r="GIB297" s="730"/>
      <c r="GIC297" s="730"/>
      <c r="GID297" s="730"/>
      <c r="GIE297" s="730"/>
      <c r="GIF297" s="730"/>
      <c r="GIG297" s="730"/>
      <c r="GIH297" s="730"/>
      <c r="GII297" s="730"/>
      <c r="GIJ297" s="730"/>
      <c r="GIK297" s="730"/>
      <c r="GIL297" s="730"/>
      <c r="GIM297" s="730"/>
      <c r="GIN297" s="730"/>
      <c r="GIO297" s="730"/>
      <c r="GIP297" s="730"/>
      <c r="GIQ297" s="730"/>
      <c r="GIR297" s="730"/>
      <c r="GIS297" s="730"/>
      <c r="GIT297" s="730"/>
      <c r="GIU297" s="730"/>
      <c r="GIV297" s="730"/>
      <c r="GIW297" s="730"/>
      <c r="GIX297" s="730"/>
      <c r="GIY297" s="730"/>
      <c r="GIZ297" s="730"/>
      <c r="GJA297" s="730"/>
      <c r="GJB297" s="730"/>
      <c r="GJC297" s="730"/>
      <c r="GJD297" s="730"/>
      <c r="GJE297" s="730"/>
      <c r="GJF297" s="730"/>
      <c r="GJG297" s="730"/>
      <c r="GJH297" s="730"/>
      <c r="GJI297" s="730"/>
      <c r="GJJ297" s="730"/>
      <c r="GJK297" s="730"/>
      <c r="GJL297" s="730"/>
      <c r="GJM297" s="730"/>
      <c r="GJN297" s="730"/>
      <c r="GJO297" s="730"/>
      <c r="GJP297" s="730"/>
      <c r="GJQ297" s="730"/>
      <c r="GJR297" s="730"/>
      <c r="GJS297" s="730"/>
      <c r="GJT297" s="730"/>
      <c r="GJU297" s="730"/>
      <c r="GJV297" s="730"/>
      <c r="GJW297" s="730"/>
      <c r="GJX297" s="730"/>
      <c r="GJY297" s="730"/>
      <c r="GJZ297" s="730"/>
      <c r="GKA297" s="730"/>
      <c r="GKB297" s="730"/>
      <c r="GKC297" s="730"/>
      <c r="GKD297" s="730"/>
      <c r="GKE297" s="730"/>
      <c r="GKF297" s="730"/>
      <c r="GKG297" s="730"/>
      <c r="GKH297" s="730"/>
      <c r="GKI297" s="730"/>
      <c r="GKJ297" s="730"/>
      <c r="GKK297" s="730"/>
      <c r="GKL297" s="730"/>
      <c r="GKM297" s="730"/>
      <c r="GKN297" s="730"/>
      <c r="GKO297" s="730"/>
      <c r="GKP297" s="730"/>
      <c r="GKQ297" s="730"/>
      <c r="GKR297" s="730"/>
      <c r="GKS297" s="730"/>
      <c r="GKT297" s="730"/>
      <c r="GKU297" s="730"/>
      <c r="GKV297" s="730"/>
      <c r="GKW297" s="730"/>
      <c r="GKX297" s="730"/>
      <c r="GKY297" s="730"/>
      <c r="GKZ297" s="730"/>
      <c r="GLA297" s="730"/>
      <c r="GLB297" s="730"/>
      <c r="GLC297" s="730"/>
      <c r="GLD297" s="730"/>
      <c r="GLE297" s="730"/>
      <c r="GLF297" s="730"/>
      <c r="GLG297" s="730"/>
      <c r="GLH297" s="730"/>
      <c r="GLI297" s="730"/>
      <c r="GLJ297" s="730"/>
      <c r="GLK297" s="730"/>
      <c r="GLL297" s="730"/>
      <c r="GLM297" s="730"/>
      <c r="GLN297" s="730"/>
      <c r="GLO297" s="730"/>
      <c r="GLP297" s="730"/>
      <c r="GLQ297" s="730"/>
      <c r="GLR297" s="730"/>
      <c r="GLS297" s="730"/>
      <c r="GLT297" s="730"/>
      <c r="GLU297" s="730"/>
      <c r="GLV297" s="730"/>
      <c r="GLW297" s="730"/>
      <c r="GLX297" s="730"/>
      <c r="GLY297" s="730"/>
      <c r="GLZ297" s="730"/>
      <c r="GMA297" s="730"/>
      <c r="GMB297" s="730"/>
      <c r="GMC297" s="730"/>
      <c r="GMD297" s="730"/>
      <c r="GME297" s="730"/>
      <c r="GMF297" s="730"/>
      <c r="GMG297" s="730"/>
      <c r="GMH297" s="730"/>
      <c r="GMI297" s="730"/>
      <c r="GMJ297" s="730"/>
      <c r="GMK297" s="730"/>
      <c r="GML297" s="730"/>
      <c r="GMM297" s="730"/>
      <c r="GMN297" s="730"/>
      <c r="GMO297" s="730"/>
      <c r="GMP297" s="730"/>
      <c r="GMQ297" s="730"/>
      <c r="GMR297" s="730"/>
      <c r="GMS297" s="730"/>
      <c r="GMT297" s="730"/>
      <c r="GMU297" s="730"/>
      <c r="GMV297" s="730"/>
      <c r="GMW297" s="730"/>
      <c r="GMX297" s="730"/>
      <c r="GMY297" s="730"/>
      <c r="GMZ297" s="730"/>
      <c r="GNA297" s="730"/>
      <c r="GNB297" s="730"/>
      <c r="GNC297" s="730"/>
      <c r="GND297" s="730"/>
      <c r="GNE297" s="730"/>
      <c r="GNF297" s="730"/>
      <c r="GNG297" s="730"/>
      <c r="GNH297" s="730"/>
      <c r="GNI297" s="730"/>
      <c r="GNJ297" s="730"/>
      <c r="GNK297" s="730"/>
      <c r="GNL297" s="730"/>
      <c r="GNM297" s="730"/>
      <c r="GNN297" s="730"/>
      <c r="GNO297" s="730"/>
      <c r="GNP297" s="730"/>
      <c r="GNQ297" s="730"/>
      <c r="GNR297" s="730"/>
      <c r="GNS297" s="730"/>
      <c r="GNT297" s="730"/>
      <c r="GNU297" s="730"/>
      <c r="GNV297" s="730"/>
      <c r="GNW297" s="730"/>
      <c r="GNX297" s="730"/>
      <c r="GNY297" s="730"/>
      <c r="GNZ297" s="730"/>
      <c r="GOA297" s="730"/>
      <c r="GOB297" s="730"/>
      <c r="GOC297" s="730"/>
      <c r="GOD297" s="730"/>
      <c r="GOE297" s="730"/>
      <c r="GOF297" s="730"/>
      <c r="GOG297" s="730"/>
      <c r="GOH297" s="730"/>
      <c r="GOI297" s="730"/>
      <c r="GOJ297" s="730"/>
      <c r="GOK297" s="730"/>
      <c r="GOL297" s="730"/>
      <c r="GOM297" s="730"/>
      <c r="GON297" s="730"/>
      <c r="GOO297" s="730"/>
      <c r="GOP297" s="730"/>
      <c r="GOQ297" s="730"/>
      <c r="GOR297" s="730"/>
      <c r="GOS297" s="730"/>
      <c r="GOT297" s="730"/>
      <c r="GOU297" s="730"/>
      <c r="GOV297" s="730"/>
      <c r="GOW297" s="730"/>
      <c r="GOX297" s="730"/>
      <c r="GOY297" s="730"/>
      <c r="GOZ297" s="730"/>
      <c r="GPA297" s="730"/>
      <c r="GPB297" s="730"/>
      <c r="GPC297" s="730"/>
      <c r="GPD297" s="730"/>
      <c r="GPE297" s="730"/>
      <c r="GPF297" s="730"/>
      <c r="GPG297" s="730"/>
      <c r="GPH297" s="730"/>
      <c r="GPI297" s="730"/>
      <c r="GPJ297" s="730"/>
      <c r="GPK297" s="730"/>
      <c r="GPL297" s="730"/>
      <c r="GPM297" s="730"/>
      <c r="GPN297" s="730"/>
      <c r="GPO297" s="730"/>
      <c r="GPP297" s="730"/>
      <c r="GPQ297" s="730"/>
      <c r="GPR297" s="730"/>
      <c r="GPS297" s="730"/>
      <c r="GPT297" s="730"/>
      <c r="GPU297" s="730"/>
      <c r="GPV297" s="730"/>
      <c r="GPW297" s="730"/>
      <c r="GPX297" s="730"/>
      <c r="GPY297" s="730"/>
      <c r="GPZ297" s="730"/>
      <c r="GQA297" s="730"/>
      <c r="GQB297" s="730"/>
      <c r="GQC297" s="730"/>
      <c r="GQD297" s="730"/>
      <c r="GQE297" s="730"/>
      <c r="GQF297" s="730"/>
      <c r="GQG297" s="730"/>
      <c r="GQH297" s="730"/>
      <c r="GQI297" s="730"/>
      <c r="GQJ297" s="730"/>
      <c r="GQK297" s="730"/>
      <c r="GQL297" s="730"/>
      <c r="GQM297" s="730"/>
      <c r="GQN297" s="730"/>
      <c r="GQO297" s="730"/>
      <c r="GQP297" s="730"/>
      <c r="GQQ297" s="730"/>
      <c r="GQR297" s="730"/>
      <c r="GQS297" s="730"/>
      <c r="GQT297" s="730"/>
      <c r="GQU297" s="730"/>
      <c r="GQV297" s="730"/>
      <c r="GQW297" s="730"/>
      <c r="GQX297" s="730"/>
      <c r="GQY297" s="730"/>
      <c r="GQZ297" s="730"/>
      <c r="GRA297" s="730"/>
      <c r="GRB297" s="730"/>
      <c r="GRC297" s="730"/>
      <c r="GRD297" s="730"/>
      <c r="GRE297" s="730"/>
      <c r="GRF297" s="730"/>
      <c r="GRG297" s="730"/>
      <c r="GRH297" s="730"/>
      <c r="GRI297" s="730"/>
      <c r="GRJ297" s="730"/>
      <c r="GRK297" s="730"/>
      <c r="GRL297" s="730"/>
      <c r="GRM297" s="730"/>
      <c r="GRN297" s="730"/>
      <c r="GRO297" s="730"/>
      <c r="GRP297" s="730"/>
      <c r="GRQ297" s="730"/>
      <c r="GRR297" s="730"/>
      <c r="GRS297" s="730"/>
      <c r="GRT297" s="730"/>
      <c r="GRU297" s="730"/>
      <c r="GRV297" s="730"/>
      <c r="GRW297" s="730"/>
      <c r="GRX297" s="730"/>
      <c r="GRY297" s="730"/>
      <c r="GRZ297" s="730"/>
      <c r="GSA297" s="730"/>
      <c r="GSB297" s="730"/>
      <c r="GSC297" s="730"/>
      <c r="GSD297" s="730"/>
      <c r="GSE297" s="730"/>
      <c r="GSF297" s="730"/>
      <c r="GSG297" s="730"/>
      <c r="GSH297" s="730"/>
      <c r="GSI297" s="730"/>
      <c r="GSJ297" s="730"/>
      <c r="GSK297" s="730"/>
      <c r="GSL297" s="730"/>
      <c r="GSM297" s="730"/>
      <c r="GSN297" s="730"/>
      <c r="GSO297" s="730"/>
      <c r="GSP297" s="730"/>
      <c r="GSQ297" s="730"/>
      <c r="GSR297" s="730"/>
      <c r="GSS297" s="730"/>
      <c r="GST297" s="730"/>
      <c r="GSU297" s="730"/>
      <c r="GSV297" s="730"/>
      <c r="GSW297" s="730"/>
      <c r="GSX297" s="730"/>
      <c r="GSY297" s="730"/>
      <c r="GSZ297" s="730"/>
      <c r="GTA297" s="730"/>
      <c r="GTB297" s="730"/>
      <c r="GTC297" s="730"/>
      <c r="GTD297" s="730"/>
      <c r="GTE297" s="730"/>
      <c r="GTF297" s="730"/>
      <c r="GTG297" s="730"/>
      <c r="GTH297" s="730"/>
      <c r="GTI297" s="730"/>
      <c r="GTJ297" s="730"/>
      <c r="GTK297" s="730"/>
      <c r="GTL297" s="730"/>
      <c r="GTM297" s="730"/>
      <c r="GTN297" s="730"/>
      <c r="GTO297" s="730"/>
      <c r="GTP297" s="730"/>
      <c r="GTQ297" s="730"/>
      <c r="GTR297" s="730"/>
      <c r="GTS297" s="730"/>
      <c r="GTT297" s="730"/>
      <c r="GTU297" s="730"/>
      <c r="GTV297" s="730"/>
      <c r="GTW297" s="730"/>
      <c r="GTX297" s="730"/>
      <c r="GTY297" s="730"/>
      <c r="GTZ297" s="730"/>
      <c r="GUA297" s="730"/>
      <c r="GUB297" s="730"/>
      <c r="GUC297" s="730"/>
      <c r="GUD297" s="730"/>
      <c r="GUE297" s="730"/>
      <c r="GUF297" s="730"/>
      <c r="GUG297" s="730"/>
      <c r="GUH297" s="730"/>
      <c r="GUI297" s="730"/>
      <c r="GUJ297" s="730"/>
      <c r="GUK297" s="730"/>
      <c r="GUL297" s="730"/>
      <c r="GUM297" s="730"/>
      <c r="GUN297" s="730"/>
      <c r="GUO297" s="730"/>
      <c r="GUP297" s="730"/>
      <c r="GUQ297" s="730"/>
      <c r="GUR297" s="730"/>
      <c r="GUS297" s="730"/>
      <c r="GUT297" s="730"/>
      <c r="GUU297" s="730"/>
      <c r="GUV297" s="730"/>
      <c r="GUW297" s="730"/>
      <c r="GUX297" s="730"/>
      <c r="GUY297" s="730"/>
      <c r="GUZ297" s="730"/>
      <c r="GVA297" s="730"/>
      <c r="GVB297" s="730"/>
      <c r="GVC297" s="730"/>
      <c r="GVD297" s="730"/>
      <c r="GVE297" s="730"/>
      <c r="GVF297" s="730"/>
      <c r="GVG297" s="730"/>
      <c r="GVH297" s="730"/>
      <c r="GVI297" s="730"/>
      <c r="GVJ297" s="730"/>
      <c r="GVK297" s="730"/>
      <c r="GVL297" s="730"/>
      <c r="GVM297" s="730"/>
      <c r="GVN297" s="730"/>
      <c r="GVO297" s="730"/>
      <c r="GVP297" s="730"/>
      <c r="GVQ297" s="730"/>
      <c r="GVR297" s="730"/>
      <c r="GVS297" s="730"/>
      <c r="GVT297" s="730"/>
      <c r="GVU297" s="730"/>
      <c r="GVV297" s="730"/>
      <c r="GVW297" s="730"/>
      <c r="GVX297" s="730"/>
      <c r="GVY297" s="730"/>
      <c r="GVZ297" s="730"/>
      <c r="GWA297" s="730"/>
      <c r="GWB297" s="730"/>
      <c r="GWC297" s="730"/>
      <c r="GWD297" s="730"/>
      <c r="GWE297" s="730"/>
      <c r="GWF297" s="730"/>
      <c r="GWG297" s="730"/>
      <c r="GWH297" s="730"/>
      <c r="GWI297" s="730"/>
      <c r="GWJ297" s="730"/>
      <c r="GWK297" s="730"/>
      <c r="GWL297" s="730"/>
      <c r="GWM297" s="730"/>
      <c r="GWN297" s="730"/>
      <c r="GWO297" s="730"/>
      <c r="GWP297" s="730"/>
      <c r="GWQ297" s="730"/>
      <c r="GWR297" s="730"/>
      <c r="GWS297" s="730"/>
      <c r="GWT297" s="730"/>
      <c r="GWU297" s="730"/>
      <c r="GWV297" s="730"/>
      <c r="GWW297" s="730"/>
      <c r="GWX297" s="730"/>
      <c r="GWY297" s="730"/>
      <c r="GWZ297" s="730"/>
      <c r="GXA297" s="730"/>
      <c r="GXB297" s="730"/>
      <c r="GXC297" s="730"/>
      <c r="GXD297" s="730"/>
      <c r="GXE297" s="730"/>
      <c r="GXF297" s="730"/>
      <c r="GXG297" s="730"/>
      <c r="GXH297" s="730"/>
      <c r="GXI297" s="730"/>
      <c r="GXJ297" s="730"/>
      <c r="GXK297" s="730"/>
      <c r="GXL297" s="730"/>
      <c r="GXM297" s="730"/>
      <c r="GXN297" s="730"/>
      <c r="GXO297" s="730"/>
      <c r="GXP297" s="730"/>
      <c r="GXQ297" s="730"/>
      <c r="GXR297" s="730"/>
      <c r="GXS297" s="730"/>
      <c r="GXT297" s="730"/>
      <c r="GXU297" s="730"/>
      <c r="GXV297" s="730"/>
      <c r="GXW297" s="730"/>
      <c r="GXX297" s="730"/>
      <c r="GXY297" s="730"/>
      <c r="GXZ297" s="730"/>
      <c r="GYA297" s="730"/>
      <c r="GYB297" s="730"/>
      <c r="GYC297" s="730"/>
      <c r="GYD297" s="730"/>
      <c r="GYE297" s="730"/>
      <c r="GYF297" s="730"/>
      <c r="GYG297" s="730"/>
      <c r="GYH297" s="730"/>
      <c r="GYI297" s="730"/>
      <c r="GYJ297" s="730"/>
      <c r="GYK297" s="730"/>
      <c r="GYL297" s="730"/>
      <c r="GYM297" s="730"/>
      <c r="GYN297" s="730"/>
      <c r="GYO297" s="730"/>
      <c r="GYP297" s="730"/>
      <c r="GYQ297" s="730"/>
      <c r="GYR297" s="730"/>
      <c r="GYS297" s="730"/>
      <c r="GYT297" s="730"/>
      <c r="GYU297" s="730"/>
      <c r="GYV297" s="730"/>
      <c r="GYW297" s="730"/>
      <c r="GYX297" s="730"/>
      <c r="GYY297" s="730"/>
      <c r="GYZ297" s="730"/>
      <c r="GZA297" s="730"/>
      <c r="GZB297" s="730"/>
      <c r="GZC297" s="730"/>
      <c r="GZD297" s="730"/>
      <c r="GZE297" s="730"/>
      <c r="GZF297" s="730"/>
      <c r="GZG297" s="730"/>
      <c r="GZH297" s="730"/>
      <c r="GZI297" s="730"/>
      <c r="GZJ297" s="730"/>
      <c r="GZK297" s="730"/>
      <c r="GZL297" s="730"/>
      <c r="GZM297" s="730"/>
      <c r="GZN297" s="730"/>
      <c r="GZO297" s="730"/>
      <c r="GZP297" s="730"/>
      <c r="GZQ297" s="730"/>
      <c r="GZR297" s="730"/>
      <c r="GZS297" s="730"/>
      <c r="GZT297" s="730"/>
      <c r="GZU297" s="730"/>
      <c r="GZV297" s="730"/>
      <c r="GZW297" s="730"/>
      <c r="GZX297" s="730"/>
      <c r="GZY297" s="730"/>
      <c r="GZZ297" s="730"/>
      <c r="HAA297" s="730"/>
      <c r="HAB297" s="730"/>
      <c r="HAC297" s="730"/>
      <c r="HAD297" s="730"/>
      <c r="HAE297" s="730"/>
      <c r="HAF297" s="730"/>
      <c r="HAG297" s="730"/>
      <c r="HAH297" s="730"/>
      <c r="HAI297" s="730"/>
      <c r="HAJ297" s="730"/>
      <c r="HAK297" s="730"/>
      <c r="HAL297" s="730"/>
      <c r="HAM297" s="730"/>
      <c r="HAN297" s="730"/>
      <c r="HAO297" s="730"/>
      <c r="HAP297" s="730"/>
      <c r="HAQ297" s="730"/>
      <c r="HAR297" s="730"/>
      <c r="HAS297" s="730"/>
      <c r="HAT297" s="730"/>
      <c r="HAU297" s="730"/>
      <c r="HAV297" s="730"/>
      <c r="HAW297" s="730"/>
      <c r="HAX297" s="730"/>
      <c r="HAY297" s="730"/>
      <c r="HAZ297" s="730"/>
      <c r="HBA297" s="730"/>
      <c r="HBB297" s="730"/>
      <c r="HBC297" s="730"/>
      <c r="HBD297" s="730"/>
      <c r="HBE297" s="730"/>
      <c r="HBF297" s="730"/>
      <c r="HBG297" s="730"/>
      <c r="HBH297" s="730"/>
      <c r="HBI297" s="730"/>
      <c r="HBJ297" s="730"/>
      <c r="HBK297" s="730"/>
      <c r="HBL297" s="730"/>
      <c r="HBM297" s="730"/>
      <c r="HBN297" s="730"/>
      <c r="HBO297" s="730"/>
      <c r="HBP297" s="730"/>
      <c r="HBQ297" s="730"/>
      <c r="HBR297" s="730"/>
      <c r="HBS297" s="730"/>
      <c r="HBT297" s="730"/>
      <c r="HBU297" s="730"/>
      <c r="HBV297" s="730"/>
      <c r="HBW297" s="730"/>
      <c r="HBX297" s="730"/>
      <c r="HBY297" s="730"/>
      <c r="HBZ297" s="730"/>
      <c r="HCA297" s="730"/>
      <c r="HCB297" s="730"/>
      <c r="HCC297" s="730"/>
      <c r="HCD297" s="730"/>
      <c r="HCE297" s="730"/>
      <c r="HCF297" s="730"/>
      <c r="HCG297" s="730"/>
      <c r="HCH297" s="730"/>
      <c r="HCI297" s="730"/>
      <c r="HCJ297" s="730"/>
      <c r="HCK297" s="730"/>
      <c r="HCL297" s="730"/>
      <c r="HCM297" s="730"/>
      <c r="HCN297" s="730"/>
      <c r="HCO297" s="730"/>
      <c r="HCP297" s="730"/>
      <c r="HCQ297" s="730"/>
      <c r="HCR297" s="730"/>
      <c r="HCS297" s="730"/>
      <c r="HCT297" s="730"/>
      <c r="HCU297" s="730"/>
      <c r="HCV297" s="730"/>
      <c r="HCW297" s="730"/>
      <c r="HCX297" s="730"/>
      <c r="HCY297" s="730"/>
      <c r="HCZ297" s="730"/>
      <c r="HDA297" s="730"/>
      <c r="HDB297" s="730"/>
      <c r="HDC297" s="730"/>
      <c r="HDD297" s="730"/>
      <c r="HDE297" s="730"/>
      <c r="HDF297" s="730"/>
      <c r="HDG297" s="730"/>
      <c r="HDH297" s="730"/>
      <c r="HDI297" s="730"/>
      <c r="HDJ297" s="730"/>
      <c r="HDK297" s="730"/>
      <c r="HDL297" s="730"/>
      <c r="HDM297" s="730"/>
      <c r="HDN297" s="730"/>
      <c r="HDO297" s="730"/>
      <c r="HDP297" s="730"/>
      <c r="HDQ297" s="730"/>
      <c r="HDR297" s="730"/>
      <c r="HDS297" s="730"/>
      <c r="HDT297" s="730"/>
      <c r="HDU297" s="730"/>
      <c r="HDV297" s="730"/>
      <c r="HDW297" s="730"/>
      <c r="HDX297" s="730"/>
      <c r="HDY297" s="730"/>
      <c r="HDZ297" s="730"/>
      <c r="HEA297" s="730"/>
      <c r="HEB297" s="730"/>
      <c r="HEC297" s="730"/>
      <c r="HED297" s="730"/>
      <c r="HEE297" s="730"/>
      <c r="HEF297" s="730"/>
      <c r="HEG297" s="730"/>
      <c r="HEH297" s="730"/>
      <c r="HEI297" s="730"/>
      <c r="HEJ297" s="730"/>
      <c r="HEK297" s="730"/>
      <c r="HEL297" s="730"/>
      <c r="HEM297" s="730"/>
      <c r="HEN297" s="730"/>
      <c r="HEO297" s="730"/>
      <c r="HEP297" s="730"/>
      <c r="HEQ297" s="730"/>
      <c r="HER297" s="730"/>
      <c r="HES297" s="730"/>
      <c r="HET297" s="730"/>
      <c r="HEU297" s="730"/>
      <c r="HEV297" s="730"/>
      <c r="HEW297" s="730"/>
      <c r="HEX297" s="730"/>
      <c r="HEY297" s="730"/>
      <c r="HEZ297" s="730"/>
      <c r="HFA297" s="730"/>
      <c r="HFB297" s="730"/>
      <c r="HFC297" s="730"/>
      <c r="HFD297" s="730"/>
      <c r="HFE297" s="730"/>
      <c r="HFF297" s="730"/>
      <c r="HFG297" s="730"/>
      <c r="HFH297" s="730"/>
      <c r="HFI297" s="730"/>
      <c r="HFJ297" s="730"/>
      <c r="HFK297" s="730"/>
      <c r="HFL297" s="730"/>
      <c r="HFM297" s="730"/>
      <c r="HFN297" s="730"/>
      <c r="HFO297" s="730"/>
      <c r="HFP297" s="730"/>
      <c r="HFQ297" s="730"/>
      <c r="HFR297" s="730"/>
      <c r="HFS297" s="730"/>
      <c r="HFT297" s="730"/>
      <c r="HFU297" s="730"/>
      <c r="HFV297" s="730"/>
      <c r="HFW297" s="730"/>
      <c r="HFX297" s="730"/>
      <c r="HFY297" s="730"/>
      <c r="HFZ297" s="730"/>
      <c r="HGA297" s="730"/>
      <c r="HGB297" s="730"/>
      <c r="HGC297" s="730"/>
      <c r="HGD297" s="730"/>
      <c r="HGE297" s="730"/>
      <c r="HGF297" s="730"/>
      <c r="HGG297" s="730"/>
      <c r="HGH297" s="730"/>
      <c r="HGI297" s="730"/>
      <c r="HGJ297" s="730"/>
      <c r="HGK297" s="730"/>
      <c r="HGL297" s="730"/>
      <c r="HGM297" s="730"/>
      <c r="HGN297" s="730"/>
      <c r="HGO297" s="730"/>
      <c r="HGP297" s="730"/>
      <c r="HGQ297" s="730"/>
      <c r="HGR297" s="730"/>
      <c r="HGS297" s="730"/>
      <c r="HGT297" s="730"/>
      <c r="HGU297" s="730"/>
      <c r="HGV297" s="730"/>
      <c r="HGW297" s="730"/>
      <c r="HGX297" s="730"/>
      <c r="HGY297" s="730"/>
      <c r="HGZ297" s="730"/>
      <c r="HHA297" s="730"/>
      <c r="HHB297" s="730"/>
      <c r="HHC297" s="730"/>
      <c r="HHD297" s="730"/>
      <c r="HHE297" s="730"/>
      <c r="HHF297" s="730"/>
      <c r="HHG297" s="730"/>
      <c r="HHH297" s="730"/>
      <c r="HHI297" s="730"/>
      <c r="HHJ297" s="730"/>
      <c r="HHK297" s="730"/>
      <c r="HHL297" s="730"/>
      <c r="HHM297" s="730"/>
      <c r="HHN297" s="730"/>
      <c r="HHO297" s="730"/>
      <c r="HHP297" s="730"/>
      <c r="HHQ297" s="730"/>
      <c r="HHR297" s="730"/>
      <c r="HHS297" s="730"/>
      <c r="HHT297" s="730"/>
      <c r="HHU297" s="730"/>
      <c r="HHV297" s="730"/>
      <c r="HHW297" s="730"/>
      <c r="HHX297" s="730"/>
      <c r="HHY297" s="730"/>
      <c r="HHZ297" s="730"/>
      <c r="HIA297" s="730"/>
      <c r="HIB297" s="730"/>
      <c r="HIC297" s="730"/>
      <c r="HID297" s="730"/>
      <c r="HIE297" s="730"/>
      <c r="HIF297" s="730"/>
      <c r="HIG297" s="730"/>
      <c r="HIH297" s="730"/>
      <c r="HII297" s="730"/>
      <c r="HIJ297" s="730"/>
      <c r="HIK297" s="730"/>
      <c r="HIL297" s="730"/>
      <c r="HIM297" s="730"/>
      <c r="HIN297" s="730"/>
      <c r="HIO297" s="730"/>
      <c r="HIP297" s="730"/>
      <c r="HIQ297" s="730"/>
      <c r="HIR297" s="730"/>
      <c r="HIS297" s="730"/>
      <c r="HIT297" s="730"/>
      <c r="HIU297" s="730"/>
      <c r="HIV297" s="730"/>
      <c r="HIW297" s="730"/>
      <c r="HIX297" s="730"/>
      <c r="HIY297" s="730"/>
      <c r="HIZ297" s="730"/>
      <c r="HJA297" s="730"/>
      <c r="HJB297" s="730"/>
      <c r="HJC297" s="730"/>
      <c r="HJD297" s="730"/>
      <c r="HJE297" s="730"/>
      <c r="HJF297" s="730"/>
      <c r="HJG297" s="730"/>
      <c r="HJH297" s="730"/>
      <c r="HJI297" s="730"/>
      <c r="HJJ297" s="730"/>
      <c r="HJK297" s="730"/>
      <c r="HJL297" s="730"/>
      <c r="HJM297" s="730"/>
      <c r="HJN297" s="730"/>
      <c r="HJO297" s="730"/>
      <c r="HJP297" s="730"/>
      <c r="HJQ297" s="730"/>
      <c r="HJR297" s="730"/>
      <c r="HJS297" s="730"/>
      <c r="HJT297" s="730"/>
      <c r="HJU297" s="730"/>
      <c r="HJV297" s="730"/>
      <c r="HJW297" s="730"/>
      <c r="HJX297" s="730"/>
      <c r="HJY297" s="730"/>
      <c r="HJZ297" s="730"/>
      <c r="HKA297" s="730"/>
      <c r="HKB297" s="730"/>
      <c r="HKC297" s="730"/>
      <c r="HKD297" s="730"/>
      <c r="HKE297" s="730"/>
      <c r="HKF297" s="730"/>
      <c r="HKG297" s="730"/>
      <c r="HKH297" s="730"/>
      <c r="HKI297" s="730"/>
      <c r="HKJ297" s="730"/>
      <c r="HKK297" s="730"/>
      <c r="HKL297" s="730"/>
      <c r="HKM297" s="730"/>
      <c r="HKN297" s="730"/>
      <c r="HKO297" s="730"/>
      <c r="HKP297" s="730"/>
      <c r="HKQ297" s="730"/>
      <c r="HKR297" s="730"/>
      <c r="HKS297" s="730"/>
      <c r="HKT297" s="730"/>
      <c r="HKU297" s="730"/>
      <c r="HKV297" s="730"/>
      <c r="HKW297" s="730"/>
      <c r="HKX297" s="730"/>
      <c r="HKY297" s="730"/>
      <c r="HKZ297" s="730"/>
      <c r="HLA297" s="730"/>
      <c r="HLB297" s="730"/>
      <c r="HLC297" s="730"/>
      <c r="HLD297" s="730"/>
      <c r="HLE297" s="730"/>
      <c r="HLF297" s="730"/>
      <c r="HLG297" s="730"/>
      <c r="HLH297" s="730"/>
      <c r="HLI297" s="730"/>
      <c r="HLJ297" s="730"/>
      <c r="HLK297" s="730"/>
      <c r="HLL297" s="730"/>
      <c r="HLM297" s="730"/>
      <c r="HLN297" s="730"/>
      <c r="HLO297" s="730"/>
      <c r="HLP297" s="730"/>
      <c r="HLQ297" s="730"/>
      <c r="HLR297" s="730"/>
      <c r="HLS297" s="730"/>
      <c r="HLT297" s="730"/>
      <c r="HLU297" s="730"/>
      <c r="HLV297" s="730"/>
      <c r="HLW297" s="730"/>
      <c r="HLX297" s="730"/>
      <c r="HLY297" s="730"/>
      <c r="HLZ297" s="730"/>
      <c r="HMA297" s="730"/>
      <c r="HMB297" s="730"/>
      <c r="HMC297" s="730"/>
      <c r="HMD297" s="730"/>
      <c r="HME297" s="730"/>
      <c r="HMF297" s="730"/>
      <c r="HMG297" s="730"/>
      <c r="HMH297" s="730"/>
      <c r="HMI297" s="730"/>
      <c r="HMJ297" s="730"/>
      <c r="HMK297" s="730"/>
      <c r="HML297" s="730"/>
      <c r="HMM297" s="730"/>
      <c r="HMN297" s="730"/>
      <c r="HMO297" s="730"/>
      <c r="HMP297" s="730"/>
      <c r="HMQ297" s="730"/>
      <c r="HMR297" s="730"/>
      <c r="HMS297" s="730"/>
      <c r="HMT297" s="730"/>
      <c r="HMU297" s="730"/>
      <c r="HMV297" s="730"/>
      <c r="HMW297" s="730"/>
      <c r="HMX297" s="730"/>
      <c r="HMY297" s="730"/>
      <c r="HMZ297" s="730"/>
      <c r="HNA297" s="730"/>
      <c r="HNB297" s="730"/>
      <c r="HNC297" s="730"/>
      <c r="HND297" s="730"/>
      <c r="HNE297" s="730"/>
      <c r="HNF297" s="730"/>
      <c r="HNG297" s="730"/>
      <c r="HNH297" s="730"/>
      <c r="HNI297" s="730"/>
      <c r="HNJ297" s="730"/>
      <c r="HNK297" s="730"/>
      <c r="HNL297" s="730"/>
      <c r="HNM297" s="730"/>
      <c r="HNN297" s="730"/>
      <c r="HNO297" s="730"/>
      <c r="HNP297" s="730"/>
      <c r="HNQ297" s="730"/>
      <c r="HNR297" s="730"/>
      <c r="HNS297" s="730"/>
      <c r="HNT297" s="730"/>
      <c r="HNU297" s="730"/>
      <c r="HNV297" s="730"/>
      <c r="HNW297" s="730"/>
      <c r="HNX297" s="730"/>
      <c r="HNY297" s="730"/>
      <c r="HNZ297" s="730"/>
      <c r="HOA297" s="730"/>
      <c r="HOB297" s="730"/>
      <c r="HOC297" s="730"/>
      <c r="HOD297" s="730"/>
      <c r="HOE297" s="730"/>
      <c r="HOF297" s="730"/>
      <c r="HOG297" s="730"/>
      <c r="HOH297" s="730"/>
      <c r="HOI297" s="730"/>
      <c r="HOJ297" s="730"/>
      <c r="HOK297" s="730"/>
      <c r="HOL297" s="730"/>
      <c r="HOM297" s="730"/>
      <c r="HON297" s="730"/>
      <c r="HOO297" s="730"/>
      <c r="HOP297" s="730"/>
      <c r="HOQ297" s="730"/>
      <c r="HOR297" s="730"/>
      <c r="HOS297" s="730"/>
      <c r="HOT297" s="730"/>
      <c r="HOU297" s="730"/>
      <c r="HOV297" s="730"/>
      <c r="HOW297" s="730"/>
      <c r="HOX297" s="730"/>
      <c r="HOY297" s="730"/>
      <c r="HOZ297" s="730"/>
      <c r="HPA297" s="730"/>
      <c r="HPB297" s="730"/>
      <c r="HPC297" s="730"/>
      <c r="HPD297" s="730"/>
      <c r="HPE297" s="730"/>
      <c r="HPF297" s="730"/>
      <c r="HPG297" s="730"/>
      <c r="HPH297" s="730"/>
      <c r="HPI297" s="730"/>
      <c r="HPJ297" s="730"/>
      <c r="HPK297" s="730"/>
      <c r="HPL297" s="730"/>
      <c r="HPM297" s="730"/>
      <c r="HPN297" s="730"/>
      <c r="HPO297" s="730"/>
      <c r="HPP297" s="730"/>
      <c r="HPQ297" s="730"/>
      <c r="HPR297" s="730"/>
      <c r="HPS297" s="730"/>
      <c r="HPT297" s="730"/>
      <c r="HPU297" s="730"/>
      <c r="HPV297" s="730"/>
      <c r="HPW297" s="730"/>
      <c r="HPX297" s="730"/>
      <c r="HPY297" s="730"/>
      <c r="HPZ297" s="730"/>
      <c r="HQA297" s="730"/>
      <c r="HQB297" s="730"/>
      <c r="HQC297" s="730"/>
      <c r="HQD297" s="730"/>
      <c r="HQE297" s="730"/>
      <c r="HQF297" s="730"/>
      <c r="HQG297" s="730"/>
      <c r="HQH297" s="730"/>
      <c r="HQI297" s="730"/>
      <c r="HQJ297" s="730"/>
      <c r="HQK297" s="730"/>
      <c r="HQL297" s="730"/>
      <c r="HQM297" s="730"/>
      <c r="HQN297" s="730"/>
      <c r="HQO297" s="730"/>
      <c r="HQP297" s="730"/>
      <c r="HQQ297" s="730"/>
      <c r="HQR297" s="730"/>
      <c r="HQS297" s="730"/>
      <c r="HQT297" s="730"/>
      <c r="HQU297" s="730"/>
      <c r="HQV297" s="730"/>
      <c r="HQW297" s="730"/>
      <c r="HQX297" s="730"/>
      <c r="HQY297" s="730"/>
      <c r="HQZ297" s="730"/>
      <c r="HRA297" s="730"/>
      <c r="HRB297" s="730"/>
      <c r="HRC297" s="730"/>
      <c r="HRD297" s="730"/>
      <c r="HRE297" s="730"/>
      <c r="HRF297" s="730"/>
      <c r="HRG297" s="730"/>
      <c r="HRH297" s="730"/>
      <c r="HRI297" s="730"/>
      <c r="HRJ297" s="730"/>
      <c r="HRK297" s="730"/>
      <c r="HRL297" s="730"/>
      <c r="HRM297" s="730"/>
      <c r="HRN297" s="730"/>
      <c r="HRO297" s="730"/>
      <c r="HRP297" s="730"/>
      <c r="HRQ297" s="730"/>
      <c r="HRR297" s="730"/>
      <c r="HRS297" s="730"/>
      <c r="HRT297" s="730"/>
      <c r="HRU297" s="730"/>
      <c r="HRV297" s="730"/>
      <c r="HRW297" s="730"/>
      <c r="HRX297" s="730"/>
      <c r="HRY297" s="730"/>
      <c r="HRZ297" s="730"/>
      <c r="HSA297" s="730"/>
      <c r="HSB297" s="730"/>
      <c r="HSC297" s="730"/>
      <c r="HSD297" s="730"/>
      <c r="HSE297" s="730"/>
      <c r="HSF297" s="730"/>
      <c r="HSG297" s="730"/>
      <c r="HSH297" s="730"/>
      <c r="HSI297" s="730"/>
      <c r="HSJ297" s="730"/>
      <c r="HSK297" s="730"/>
      <c r="HSL297" s="730"/>
      <c r="HSM297" s="730"/>
      <c r="HSN297" s="730"/>
      <c r="HSO297" s="730"/>
      <c r="HSP297" s="730"/>
      <c r="HSQ297" s="730"/>
      <c r="HSR297" s="730"/>
      <c r="HSS297" s="730"/>
      <c r="HST297" s="730"/>
      <c r="HSU297" s="730"/>
      <c r="HSV297" s="730"/>
      <c r="HSW297" s="730"/>
      <c r="HSX297" s="730"/>
      <c r="HSY297" s="730"/>
      <c r="HSZ297" s="730"/>
      <c r="HTA297" s="730"/>
      <c r="HTB297" s="730"/>
      <c r="HTC297" s="730"/>
      <c r="HTD297" s="730"/>
      <c r="HTE297" s="730"/>
      <c r="HTF297" s="730"/>
      <c r="HTG297" s="730"/>
      <c r="HTH297" s="730"/>
      <c r="HTI297" s="730"/>
      <c r="HTJ297" s="730"/>
      <c r="HTK297" s="730"/>
      <c r="HTL297" s="730"/>
      <c r="HTM297" s="730"/>
      <c r="HTN297" s="730"/>
      <c r="HTO297" s="730"/>
      <c r="HTP297" s="730"/>
      <c r="HTQ297" s="730"/>
      <c r="HTR297" s="730"/>
      <c r="HTS297" s="730"/>
      <c r="HTT297" s="730"/>
      <c r="HTU297" s="730"/>
      <c r="HTV297" s="730"/>
      <c r="HTW297" s="730"/>
      <c r="HTX297" s="730"/>
      <c r="HTY297" s="730"/>
      <c r="HTZ297" s="730"/>
      <c r="HUA297" s="730"/>
      <c r="HUB297" s="730"/>
      <c r="HUC297" s="730"/>
      <c r="HUD297" s="730"/>
      <c r="HUE297" s="730"/>
      <c r="HUF297" s="730"/>
      <c r="HUG297" s="730"/>
      <c r="HUH297" s="730"/>
      <c r="HUI297" s="730"/>
      <c r="HUJ297" s="730"/>
      <c r="HUK297" s="730"/>
      <c r="HUL297" s="730"/>
      <c r="HUM297" s="730"/>
      <c r="HUN297" s="730"/>
      <c r="HUO297" s="730"/>
      <c r="HUP297" s="730"/>
      <c r="HUQ297" s="730"/>
      <c r="HUR297" s="730"/>
      <c r="HUS297" s="730"/>
      <c r="HUT297" s="730"/>
      <c r="HUU297" s="730"/>
      <c r="HUV297" s="730"/>
      <c r="HUW297" s="730"/>
      <c r="HUX297" s="730"/>
      <c r="HUY297" s="730"/>
      <c r="HUZ297" s="730"/>
      <c r="HVA297" s="730"/>
      <c r="HVB297" s="730"/>
      <c r="HVC297" s="730"/>
      <c r="HVD297" s="730"/>
      <c r="HVE297" s="730"/>
      <c r="HVF297" s="730"/>
      <c r="HVG297" s="730"/>
      <c r="HVH297" s="730"/>
      <c r="HVI297" s="730"/>
      <c r="HVJ297" s="730"/>
      <c r="HVK297" s="730"/>
      <c r="HVL297" s="730"/>
      <c r="HVM297" s="730"/>
      <c r="HVN297" s="730"/>
      <c r="HVO297" s="730"/>
      <c r="HVP297" s="730"/>
      <c r="HVQ297" s="730"/>
      <c r="HVR297" s="730"/>
      <c r="HVS297" s="730"/>
      <c r="HVT297" s="730"/>
      <c r="HVU297" s="730"/>
      <c r="HVV297" s="730"/>
      <c r="HVW297" s="730"/>
      <c r="HVX297" s="730"/>
      <c r="HVY297" s="730"/>
      <c r="HVZ297" s="730"/>
      <c r="HWA297" s="730"/>
      <c r="HWB297" s="730"/>
      <c r="HWC297" s="730"/>
      <c r="HWD297" s="730"/>
      <c r="HWE297" s="730"/>
      <c r="HWF297" s="730"/>
      <c r="HWG297" s="730"/>
      <c r="HWH297" s="730"/>
      <c r="HWI297" s="730"/>
      <c r="HWJ297" s="730"/>
      <c r="HWK297" s="730"/>
      <c r="HWL297" s="730"/>
      <c r="HWM297" s="730"/>
      <c r="HWN297" s="730"/>
      <c r="HWO297" s="730"/>
      <c r="HWP297" s="730"/>
      <c r="HWQ297" s="730"/>
      <c r="HWR297" s="730"/>
      <c r="HWS297" s="730"/>
      <c r="HWT297" s="730"/>
      <c r="HWU297" s="730"/>
      <c r="HWV297" s="730"/>
      <c r="HWW297" s="730"/>
      <c r="HWX297" s="730"/>
      <c r="HWY297" s="730"/>
      <c r="HWZ297" s="730"/>
      <c r="HXA297" s="730"/>
      <c r="HXB297" s="730"/>
      <c r="HXC297" s="730"/>
      <c r="HXD297" s="730"/>
      <c r="HXE297" s="730"/>
      <c r="HXF297" s="730"/>
      <c r="HXG297" s="730"/>
      <c r="HXH297" s="730"/>
      <c r="HXI297" s="730"/>
      <c r="HXJ297" s="730"/>
      <c r="HXK297" s="730"/>
      <c r="HXL297" s="730"/>
      <c r="HXM297" s="730"/>
      <c r="HXN297" s="730"/>
      <c r="HXO297" s="730"/>
      <c r="HXP297" s="730"/>
      <c r="HXQ297" s="730"/>
      <c r="HXR297" s="730"/>
      <c r="HXS297" s="730"/>
      <c r="HXT297" s="730"/>
      <c r="HXU297" s="730"/>
      <c r="HXV297" s="730"/>
      <c r="HXW297" s="730"/>
      <c r="HXX297" s="730"/>
      <c r="HXY297" s="730"/>
      <c r="HXZ297" s="730"/>
      <c r="HYA297" s="730"/>
      <c r="HYB297" s="730"/>
      <c r="HYC297" s="730"/>
      <c r="HYD297" s="730"/>
      <c r="HYE297" s="730"/>
      <c r="HYF297" s="730"/>
      <c r="HYG297" s="730"/>
      <c r="HYH297" s="730"/>
      <c r="HYI297" s="730"/>
      <c r="HYJ297" s="730"/>
      <c r="HYK297" s="730"/>
      <c r="HYL297" s="730"/>
      <c r="HYM297" s="730"/>
      <c r="HYN297" s="730"/>
      <c r="HYO297" s="730"/>
      <c r="HYP297" s="730"/>
      <c r="HYQ297" s="730"/>
      <c r="HYR297" s="730"/>
      <c r="HYS297" s="730"/>
      <c r="HYT297" s="730"/>
      <c r="HYU297" s="730"/>
      <c r="HYV297" s="730"/>
      <c r="HYW297" s="730"/>
      <c r="HYX297" s="730"/>
      <c r="HYY297" s="730"/>
      <c r="HYZ297" s="730"/>
      <c r="HZA297" s="730"/>
      <c r="HZB297" s="730"/>
      <c r="HZC297" s="730"/>
      <c r="HZD297" s="730"/>
      <c r="HZE297" s="730"/>
      <c r="HZF297" s="730"/>
      <c r="HZG297" s="730"/>
      <c r="HZH297" s="730"/>
      <c r="HZI297" s="730"/>
      <c r="HZJ297" s="730"/>
      <c r="HZK297" s="730"/>
      <c r="HZL297" s="730"/>
      <c r="HZM297" s="730"/>
      <c r="HZN297" s="730"/>
      <c r="HZO297" s="730"/>
      <c r="HZP297" s="730"/>
      <c r="HZQ297" s="730"/>
      <c r="HZR297" s="730"/>
      <c r="HZS297" s="730"/>
      <c r="HZT297" s="730"/>
      <c r="HZU297" s="730"/>
      <c r="HZV297" s="730"/>
      <c r="HZW297" s="730"/>
      <c r="HZX297" s="730"/>
      <c r="HZY297" s="730"/>
      <c r="HZZ297" s="730"/>
      <c r="IAA297" s="730"/>
      <c r="IAB297" s="730"/>
      <c r="IAC297" s="730"/>
      <c r="IAD297" s="730"/>
      <c r="IAE297" s="730"/>
      <c r="IAF297" s="730"/>
      <c r="IAG297" s="730"/>
      <c r="IAH297" s="730"/>
      <c r="IAI297" s="730"/>
      <c r="IAJ297" s="730"/>
      <c r="IAK297" s="730"/>
      <c r="IAL297" s="730"/>
      <c r="IAM297" s="730"/>
      <c r="IAN297" s="730"/>
      <c r="IAO297" s="730"/>
      <c r="IAP297" s="730"/>
      <c r="IAQ297" s="730"/>
      <c r="IAR297" s="730"/>
      <c r="IAS297" s="730"/>
      <c r="IAT297" s="730"/>
      <c r="IAU297" s="730"/>
      <c r="IAV297" s="730"/>
      <c r="IAW297" s="730"/>
      <c r="IAX297" s="730"/>
      <c r="IAY297" s="730"/>
      <c r="IAZ297" s="730"/>
      <c r="IBA297" s="730"/>
      <c r="IBB297" s="730"/>
      <c r="IBC297" s="730"/>
      <c r="IBD297" s="730"/>
      <c r="IBE297" s="730"/>
      <c r="IBF297" s="730"/>
      <c r="IBG297" s="730"/>
      <c r="IBH297" s="730"/>
      <c r="IBI297" s="730"/>
      <c r="IBJ297" s="730"/>
      <c r="IBK297" s="730"/>
      <c r="IBL297" s="730"/>
      <c r="IBM297" s="730"/>
      <c r="IBN297" s="730"/>
      <c r="IBO297" s="730"/>
      <c r="IBP297" s="730"/>
      <c r="IBQ297" s="730"/>
      <c r="IBR297" s="730"/>
      <c r="IBS297" s="730"/>
      <c r="IBT297" s="730"/>
      <c r="IBU297" s="730"/>
      <c r="IBV297" s="730"/>
      <c r="IBW297" s="730"/>
      <c r="IBX297" s="730"/>
      <c r="IBY297" s="730"/>
      <c r="IBZ297" s="730"/>
      <c r="ICA297" s="730"/>
      <c r="ICB297" s="730"/>
      <c r="ICC297" s="730"/>
      <c r="ICD297" s="730"/>
      <c r="ICE297" s="730"/>
      <c r="ICF297" s="730"/>
      <c r="ICG297" s="730"/>
      <c r="ICH297" s="730"/>
      <c r="ICI297" s="730"/>
      <c r="ICJ297" s="730"/>
      <c r="ICK297" s="730"/>
      <c r="ICL297" s="730"/>
      <c r="ICM297" s="730"/>
      <c r="ICN297" s="730"/>
      <c r="ICO297" s="730"/>
      <c r="ICP297" s="730"/>
      <c r="ICQ297" s="730"/>
      <c r="ICR297" s="730"/>
      <c r="ICS297" s="730"/>
      <c r="ICT297" s="730"/>
      <c r="ICU297" s="730"/>
      <c r="ICV297" s="730"/>
      <c r="ICW297" s="730"/>
      <c r="ICX297" s="730"/>
      <c r="ICY297" s="730"/>
      <c r="ICZ297" s="730"/>
      <c r="IDA297" s="730"/>
      <c r="IDB297" s="730"/>
      <c r="IDC297" s="730"/>
      <c r="IDD297" s="730"/>
      <c r="IDE297" s="730"/>
      <c r="IDF297" s="730"/>
      <c r="IDG297" s="730"/>
      <c r="IDH297" s="730"/>
      <c r="IDI297" s="730"/>
      <c r="IDJ297" s="730"/>
      <c r="IDK297" s="730"/>
      <c r="IDL297" s="730"/>
      <c r="IDM297" s="730"/>
      <c r="IDN297" s="730"/>
      <c r="IDO297" s="730"/>
      <c r="IDP297" s="730"/>
      <c r="IDQ297" s="730"/>
      <c r="IDR297" s="730"/>
      <c r="IDS297" s="730"/>
      <c r="IDT297" s="730"/>
      <c r="IDU297" s="730"/>
      <c r="IDV297" s="730"/>
      <c r="IDW297" s="730"/>
      <c r="IDX297" s="730"/>
      <c r="IDY297" s="730"/>
      <c r="IDZ297" s="730"/>
      <c r="IEA297" s="730"/>
      <c r="IEB297" s="730"/>
      <c r="IEC297" s="730"/>
      <c r="IED297" s="730"/>
      <c r="IEE297" s="730"/>
      <c r="IEF297" s="730"/>
      <c r="IEG297" s="730"/>
      <c r="IEH297" s="730"/>
      <c r="IEI297" s="730"/>
      <c r="IEJ297" s="730"/>
      <c r="IEK297" s="730"/>
      <c r="IEL297" s="730"/>
      <c r="IEM297" s="730"/>
      <c r="IEN297" s="730"/>
      <c r="IEO297" s="730"/>
      <c r="IEP297" s="730"/>
      <c r="IEQ297" s="730"/>
      <c r="IER297" s="730"/>
      <c r="IES297" s="730"/>
      <c r="IET297" s="730"/>
      <c r="IEU297" s="730"/>
      <c r="IEV297" s="730"/>
      <c r="IEW297" s="730"/>
      <c r="IEX297" s="730"/>
      <c r="IEY297" s="730"/>
      <c r="IEZ297" s="730"/>
      <c r="IFA297" s="730"/>
      <c r="IFB297" s="730"/>
      <c r="IFC297" s="730"/>
      <c r="IFD297" s="730"/>
      <c r="IFE297" s="730"/>
      <c r="IFF297" s="730"/>
      <c r="IFG297" s="730"/>
      <c r="IFH297" s="730"/>
      <c r="IFI297" s="730"/>
      <c r="IFJ297" s="730"/>
      <c r="IFK297" s="730"/>
      <c r="IFL297" s="730"/>
      <c r="IFM297" s="730"/>
      <c r="IFN297" s="730"/>
      <c r="IFO297" s="730"/>
      <c r="IFP297" s="730"/>
      <c r="IFQ297" s="730"/>
      <c r="IFR297" s="730"/>
      <c r="IFS297" s="730"/>
      <c r="IFT297" s="730"/>
      <c r="IFU297" s="730"/>
      <c r="IFV297" s="730"/>
      <c r="IFW297" s="730"/>
      <c r="IFX297" s="730"/>
      <c r="IFY297" s="730"/>
      <c r="IFZ297" s="730"/>
      <c r="IGA297" s="730"/>
      <c r="IGB297" s="730"/>
      <c r="IGC297" s="730"/>
      <c r="IGD297" s="730"/>
      <c r="IGE297" s="730"/>
      <c r="IGF297" s="730"/>
      <c r="IGG297" s="730"/>
      <c r="IGH297" s="730"/>
      <c r="IGI297" s="730"/>
      <c r="IGJ297" s="730"/>
      <c r="IGK297" s="730"/>
      <c r="IGL297" s="730"/>
      <c r="IGM297" s="730"/>
      <c r="IGN297" s="730"/>
      <c r="IGO297" s="730"/>
      <c r="IGP297" s="730"/>
      <c r="IGQ297" s="730"/>
      <c r="IGR297" s="730"/>
      <c r="IGS297" s="730"/>
      <c r="IGT297" s="730"/>
      <c r="IGU297" s="730"/>
      <c r="IGV297" s="730"/>
      <c r="IGW297" s="730"/>
      <c r="IGX297" s="730"/>
      <c r="IGY297" s="730"/>
      <c r="IGZ297" s="730"/>
      <c r="IHA297" s="730"/>
      <c r="IHB297" s="730"/>
      <c r="IHC297" s="730"/>
      <c r="IHD297" s="730"/>
      <c r="IHE297" s="730"/>
      <c r="IHF297" s="730"/>
      <c r="IHG297" s="730"/>
      <c r="IHH297" s="730"/>
      <c r="IHI297" s="730"/>
      <c r="IHJ297" s="730"/>
      <c r="IHK297" s="730"/>
      <c r="IHL297" s="730"/>
      <c r="IHM297" s="730"/>
      <c r="IHN297" s="730"/>
      <c r="IHO297" s="730"/>
      <c r="IHP297" s="730"/>
      <c r="IHQ297" s="730"/>
      <c r="IHR297" s="730"/>
      <c r="IHS297" s="730"/>
      <c r="IHT297" s="730"/>
      <c r="IHU297" s="730"/>
      <c r="IHV297" s="730"/>
      <c r="IHW297" s="730"/>
      <c r="IHX297" s="730"/>
      <c r="IHY297" s="730"/>
      <c r="IHZ297" s="730"/>
      <c r="IIA297" s="730"/>
      <c r="IIB297" s="730"/>
      <c r="IIC297" s="730"/>
      <c r="IID297" s="730"/>
      <c r="IIE297" s="730"/>
      <c r="IIF297" s="730"/>
      <c r="IIG297" s="730"/>
      <c r="IIH297" s="730"/>
      <c r="III297" s="730"/>
      <c r="IIJ297" s="730"/>
      <c r="IIK297" s="730"/>
      <c r="IIL297" s="730"/>
      <c r="IIM297" s="730"/>
      <c r="IIN297" s="730"/>
      <c r="IIO297" s="730"/>
      <c r="IIP297" s="730"/>
      <c r="IIQ297" s="730"/>
      <c r="IIR297" s="730"/>
      <c r="IIS297" s="730"/>
      <c r="IIT297" s="730"/>
      <c r="IIU297" s="730"/>
      <c r="IIV297" s="730"/>
      <c r="IIW297" s="730"/>
      <c r="IIX297" s="730"/>
      <c r="IIY297" s="730"/>
      <c r="IIZ297" s="730"/>
      <c r="IJA297" s="730"/>
      <c r="IJB297" s="730"/>
      <c r="IJC297" s="730"/>
      <c r="IJD297" s="730"/>
      <c r="IJE297" s="730"/>
      <c r="IJF297" s="730"/>
      <c r="IJG297" s="730"/>
      <c r="IJH297" s="730"/>
      <c r="IJI297" s="730"/>
      <c r="IJJ297" s="730"/>
      <c r="IJK297" s="730"/>
      <c r="IJL297" s="730"/>
      <c r="IJM297" s="730"/>
      <c r="IJN297" s="730"/>
      <c r="IJO297" s="730"/>
      <c r="IJP297" s="730"/>
      <c r="IJQ297" s="730"/>
      <c r="IJR297" s="730"/>
      <c r="IJS297" s="730"/>
      <c r="IJT297" s="730"/>
      <c r="IJU297" s="730"/>
      <c r="IJV297" s="730"/>
      <c r="IJW297" s="730"/>
      <c r="IJX297" s="730"/>
      <c r="IJY297" s="730"/>
      <c r="IJZ297" s="730"/>
      <c r="IKA297" s="730"/>
      <c r="IKB297" s="730"/>
      <c r="IKC297" s="730"/>
      <c r="IKD297" s="730"/>
      <c r="IKE297" s="730"/>
      <c r="IKF297" s="730"/>
      <c r="IKG297" s="730"/>
      <c r="IKH297" s="730"/>
      <c r="IKI297" s="730"/>
      <c r="IKJ297" s="730"/>
      <c r="IKK297" s="730"/>
      <c r="IKL297" s="730"/>
      <c r="IKM297" s="730"/>
      <c r="IKN297" s="730"/>
      <c r="IKO297" s="730"/>
      <c r="IKP297" s="730"/>
      <c r="IKQ297" s="730"/>
      <c r="IKR297" s="730"/>
      <c r="IKS297" s="730"/>
      <c r="IKT297" s="730"/>
      <c r="IKU297" s="730"/>
      <c r="IKV297" s="730"/>
      <c r="IKW297" s="730"/>
      <c r="IKX297" s="730"/>
      <c r="IKY297" s="730"/>
      <c r="IKZ297" s="730"/>
      <c r="ILA297" s="730"/>
      <c r="ILB297" s="730"/>
      <c r="ILC297" s="730"/>
      <c r="ILD297" s="730"/>
      <c r="ILE297" s="730"/>
      <c r="ILF297" s="730"/>
      <c r="ILG297" s="730"/>
      <c r="ILH297" s="730"/>
      <c r="ILI297" s="730"/>
      <c r="ILJ297" s="730"/>
      <c r="ILK297" s="730"/>
      <c r="ILL297" s="730"/>
      <c r="ILM297" s="730"/>
      <c r="ILN297" s="730"/>
      <c r="ILO297" s="730"/>
      <c r="ILP297" s="730"/>
      <c r="ILQ297" s="730"/>
      <c r="ILR297" s="730"/>
      <c r="ILS297" s="730"/>
      <c r="ILT297" s="730"/>
      <c r="ILU297" s="730"/>
      <c r="ILV297" s="730"/>
      <c r="ILW297" s="730"/>
      <c r="ILX297" s="730"/>
      <c r="ILY297" s="730"/>
      <c r="ILZ297" s="730"/>
      <c r="IMA297" s="730"/>
      <c r="IMB297" s="730"/>
      <c r="IMC297" s="730"/>
      <c r="IMD297" s="730"/>
      <c r="IME297" s="730"/>
      <c r="IMF297" s="730"/>
      <c r="IMG297" s="730"/>
      <c r="IMH297" s="730"/>
      <c r="IMI297" s="730"/>
      <c r="IMJ297" s="730"/>
      <c r="IMK297" s="730"/>
      <c r="IML297" s="730"/>
      <c r="IMM297" s="730"/>
      <c r="IMN297" s="730"/>
      <c r="IMO297" s="730"/>
      <c r="IMP297" s="730"/>
      <c r="IMQ297" s="730"/>
      <c r="IMR297" s="730"/>
      <c r="IMS297" s="730"/>
      <c r="IMT297" s="730"/>
      <c r="IMU297" s="730"/>
      <c r="IMV297" s="730"/>
      <c r="IMW297" s="730"/>
      <c r="IMX297" s="730"/>
      <c r="IMY297" s="730"/>
      <c r="IMZ297" s="730"/>
      <c r="INA297" s="730"/>
      <c r="INB297" s="730"/>
      <c r="INC297" s="730"/>
      <c r="IND297" s="730"/>
      <c r="INE297" s="730"/>
      <c r="INF297" s="730"/>
      <c r="ING297" s="730"/>
      <c r="INH297" s="730"/>
      <c r="INI297" s="730"/>
      <c r="INJ297" s="730"/>
      <c r="INK297" s="730"/>
      <c r="INL297" s="730"/>
      <c r="INM297" s="730"/>
      <c r="INN297" s="730"/>
      <c r="INO297" s="730"/>
      <c r="INP297" s="730"/>
      <c r="INQ297" s="730"/>
      <c r="INR297" s="730"/>
      <c r="INS297" s="730"/>
      <c r="INT297" s="730"/>
      <c r="INU297" s="730"/>
      <c r="INV297" s="730"/>
      <c r="INW297" s="730"/>
      <c r="INX297" s="730"/>
      <c r="INY297" s="730"/>
      <c r="INZ297" s="730"/>
      <c r="IOA297" s="730"/>
      <c r="IOB297" s="730"/>
      <c r="IOC297" s="730"/>
      <c r="IOD297" s="730"/>
      <c r="IOE297" s="730"/>
      <c r="IOF297" s="730"/>
      <c r="IOG297" s="730"/>
      <c r="IOH297" s="730"/>
      <c r="IOI297" s="730"/>
      <c r="IOJ297" s="730"/>
      <c r="IOK297" s="730"/>
      <c r="IOL297" s="730"/>
      <c r="IOM297" s="730"/>
      <c r="ION297" s="730"/>
      <c r="IOO297" s="730"/>
      <c r="IOP297" s="730"/>
      <c r="IOQ297" s="730"/>
      <c r="IOR297" s="730"/>
      <c r="IOS297" s="730"/>
      <c r="IOT297" s="730"/>
      <c r="IOU297" s="730"/>
      <c r="IOV297" s="730"/>
      <c r="IOW297" s="730"/>
      <c r="IOX297" s="730"/>
      <c r="IOY297" s="730"/>
      <c r="IOZ297" s="730"/>
      <c r="IPA297" s="730"/>
      <c r="IPB297" s="730"/>
      <c r="IPC297" s="730"/>
      <c r="IPD297" s="730"/>
      <c r="IPE297" s="730"/>
      <c r="IPF297" s="730"/>
      <c r="IPG297" s="730"/>
      <c r="IPH297" s="730"/>
      <c r="IPI297" s="730"/>
      <c r="IPJ297" s="730"/>
      <c r="IPK297" s="730"/>
      <c r="IPL297" s="730"/>
      <c r="IPM297" s="730"/>
      <c r="IPN297" s="730"/>
      <c r="IPO297" s="730"/>
      <c r="IPP297" s="730"/>
      <c r="IPQ297" s="730"/>
      <c r="IPR297" s="730"/>
      <c r="IPS297" s="730"/>
      <c r="IPT297" s="730"/>
      <c r="IPU297" s="730"/>
      <c r="IPV297" s="730"/>
      <c r="IPW297" s="730"/>
      <c r="IPX297" s="730"/>
      <c r="IPY297" s="730"/>
      <c r="IPZ297" s="730"/>
      <c r="IQA297" s="730"/>
      <c r="IQB297" s="730"/>
      <c r="IQC297" s="730"/>
      <c r="IQD297" s="730"/>
      <c r="IQE297" s="730"/>
      <c r="IQF297" s="730"/>
      <c r="IQG297" s="730"/>
      <c r="IQH297" s="730"/>
      <c r="IQI297" s="730"/>
      <c r="IQJ297" s="730"/>
      <c r="IQK297" s="730"/>
      <c r="IQL297" s="730"/>
      <c r="IQM297" s="730"/>
      <c r="IQN297" s="730"/>
      <c r="IQO297" s="730"/>
      <c r="IQP297" s="730"/>
      <c r="IQQ297" s="730"/>
      <c r="IQR297" s="730"/>
      <c r="IQS297" s="730"/>
      <c r="IQT297" s="730"/>
      <c r="IQU297" s="730"/>
      <c r="IQV297" s="730"/>
      <c r="IQW297" s="730"/>
      <c r="IQX297" s="730"/>
      <c r="IQY297" s="730"/>
      <c r="IQZ297" s="730"/>
      <c r="IRA297" s="730"/>
      <c r="IRB297" s="730"/>
      <c r="IRC297" s="730"/>
      <c r="IRD297" s="730"/>
      <c r="IRE297" s="730"/>
      <c r="IRF297" s="730"/>
      <c r="IRG297" s="730"/>
      <c r="IRH297" s="730"/>
      <c r="IRI297" s="730"/>
      <c r="IRJ297" s="730"/>
      <c r="IRK297" s="730"/>
      <c r="IRL297" s="730"/>
      <c r="IRM297" s="730"/>
      <c r="IRN297" s="730"/>
      <c r="IRO297" s="730"/>
      <c r="IRP297" s="730"/>
      <c r="IRQ297" s="730"/>
      <c r="IRR297" s="730"/>
      <c r="IRS297" s="730"/>
      <c r="IRT297" s="730"/>
      <c r="IRU297" s="730"/>
      <c r="IRV297" s="730"/>
      <c r="IRW297" s="730"/>
      <c r="IRX297" s="730"/>
      <c r="IRY297" s="730"/>
      <c r="IRZ297" s="730"/>
      <c r="ISA297" s="730"/>
      <c r="ISB297" s="730"/>
      <c r="ISC297" s="730"/>
      <c r="ISD297" s="730"/>
      <c r="ISE297" s="730"/>
      <c r="ISF297" s="730"/>
      <c r="ISG297" s="730"/>
      <c r="ISH297" s="730"/>
      <c r="ISI297" s="730"/>
      <c r="ISJ297" s="730"/>
      <c r="ISK297" s="730"/>
      <c r="ISL297" s="730"/>
      <c r="ISM297" s="730"/>
      <c r="ISN297" s="730"/>
      <c r="ISO297" s="730"/>
      <c r="ISP297" s="730"/>
      <c r="ISQ297" s="730"/>
      <c r="ISR297" s="730"/>
      <c r="ISS297" s="730"/>
      <c r="IST297" s="730"/>
      <c r="ISU297" s="730"/>
      <c r="ISV297" s="730"/>
      <c r="ISW297" s="730"/>
      <c r="ISX297" s="730"/>
      <c r="ISY297" s="730"/>
      <c r="ISZ297" s="730"/>
      <c r="ITA297" s="730"/>
      <c r="ITB297" s="730"/>
      <c r="ITC297" s="730"/>
      <c r="ITD297" s="730"/>
      <c r="ITE297" s="730"/>
      <c r="ITF297" s="730"/>
      <c r="ITG297" s="730"/>
      <c r="ITH297" s="730"/>
      <c r="ITI297" s="730"/>
      <c r="ITJ297" s="730"/>
      <c r="ITK297" s="730"/>
      <c r="ITL297" s="730"/>
      <c r="ITM297" s="730"/>
      <c r="ITN297" s="730"/>
      <c r="ITO297" s="730"/>
      <c r="ITP297" s="730"/>
      <c r="ITQ297" s="730"/>
      <c r="ITR297" s="730"/>
      <c r="ITS297" s="730"/>
      <c r="ITT297" s="730"/>
      <c r="ITU297" s="730"/>
      <c r="ITV297" s="730"/>
      <c r="ITW297" s="730"/>
      <c r="ITX297" s="730"/>
      <c r="ITY297" s="730"/>
      <c r="ITZ297" s="730"/>
      <c r="IUA297" s="730"/>
      <c r="IUB297" s="730"/>
      <c r="IUC297" s="730"/>
      <c r="IUD297" s="730"/>
      <c r="IUE297" s="730"/>
      <c r="IUF297" s="730"/>
      <c r="IUG297" s="730"/>
      <c r="IUH297" s="730"/>
      <c r="IUI297" s="730"/>
      <c r="IUJ297" s="730"/>
      <c r="IUK297" s="730"/>
      <c r="IUL297" s="730"/>
      <c r="IUM297" s="730"/>
      <c r="IUN297" s="730"/>
      <c r="IUO297" s="730"/>
      <c r="IUP297" s="730"/>
      <c r="IUQ297" s="730"/>
      <c r="IUR297" s="730"/>
      <c r="IUS297" s="730"/>
      <c r="IUT297" s="730"/>
      <c r="IUU297" s="730"/>
      <c r="IUV297" s="730"/>
      <c r="IUW297" s="730"/>
      <c r="IUX297" s="730"/>
      <c r="IUY297" s="730"/>
      <c r="IUZ297" s="730"/>
      <c r="IVA297" s="730"/>
      <c r="IVB297" s="730"/>
      <c r="IVC297" s="730"/>
      <c r="IVD297" s="730"/>
      <c r="IVE297" s="730"/>
      <c r="IVF297" s="730"/>
      <c r="IVG297" s="730"/>
      <c r="IVH297" s="730"/>
      <c r="IVI297" s="730"/>
      <c r="IVJ297" s="730"/>
      <c r="IVK297" s="730"/>
      <c r="IVL297" s="730"/>
      <c r="IVM297" s="730"/>
      <c r="IVN297" s="730"/>
      <c r="IVO297" s="730"/>
      <c r="IVP297" s="730"/>
      <c r="IVQ297" s="730"/>
      <c r="IVR297" s="730"/>
      <c r="IVS297" s="730"/>
      <c r="IVT297" s="730"/>
      <c r="IVU297" s="730"/>
      <c r="IVV297" s="730"/>
      <c r="IVW297" s="730"/>
      <c r="IVX297" s="730"/>
      <c r="IVY297" s="730"/>
      <c r="IVZ297" s="730"/>
      <c r="IWA297" s="730"/>
      <c r="IWB297" s="730"/>
      <c r="IWC297" s="730"/>
      <c r="IWD297" s="730"/>
      <c r="IWE297" s="730"/>
      <c r="IWF297" s="730"/>
      <c r="IWG297" s="730"/>
      <c r="IWH297" s="730"/>
      <c r="IWI297" s="730"/>
      <c r="IWJ297" s="730"/>
      <c r="IWK297" s="730"/>
      <c r="IWL297" s="730"/>
      <c r="IWM297" s="730"/>
      <c r="IWN297" s="730"/>
      <c r="IWO297" s="730"/>
      <c r="IWP297" s="730"/>
      <c r="IWQ297" s="730"/>
      <c r="IWR297" s="730"/>
      <c r="IWS297" s="730"/>
      <c r="IWT297" s="730"/>
      <c r="IWU297" s="730"/>
      <c r="IWV297" s="730"/>
      <c r="IWW297" s="730"/>
      <c r="IWX297" s="730"/>
      <c r="IWY297" s="730"/>
      <c r="IWZ297" s="730"/>
      <c r="IXA297" s="730"/>
      <c r="IXB297" s="730"/>
      <c r="IXC297" s="730"/>
      <c r="IXD297" s="730"/>
      <c r="IXE297" s="730"/>
      <c r="IXF297" s="730"/>
      <c r="IXG297" s="730"/>
      <c r="IXH297" s="730"/>
      <c r="IXI297" s="730"/>
      <c r="IXJ297" s="730"/>
      <c r="IXK297" s="730"/>
      <c r="IXL297" s="730"/>
      <c r="IXM297" s="730"/>
      <c r="IXN297" s="730"/>
      <c r="IXO297" s="730"/>
      <c r="IXP297" s="730"/>
      <c r="IXQ297" s="730"/>
      <c r="IXR297" s="730"/>
      <c r="IXS297" s="730"/>
      <c r="IXT297" s="730"/>
      <c r="IXU297" s="730"/>
      <c r="IXV297" s="730"/>
      <c r="IXW297" s="730"/>
      <c r="IXX297" s="730"/>
      <c r="IXY297" s="730"/>
      <c r="IXZ297" s="730"/>
      <c r="IYA297" s="730"/>
      <c r="IYB297" s="730"/>
      <c r="IYC297" s="730"/>
      <c r="IYD297" s="730"/>
      <c r="IYE297" s="730"/>
      <c r="IYF297" s="730"/>
      <c r="IYG297" s="730"/>
      <c r="IYH297" s="730"/>
      <c r="IYI297" s="730"/>
      <c r="IYJ297" s="730"/>
      <c r="IYK297" s="730"/>
      <c r="IYL297" s="730"/>
      <c r="IYM297" s="730"/>
      <c r="IYN297" s="730"/>
      <c r="IYO297" s="730"/>
      <c r="IYP297" s="730"/>
      <c r="IYQ297" s="730"/>
      <c r="IYR297" s="730"/>
      <c r="IYS297" s="730"/>
      <c r="IYT297" s="730"/>
      <c r="IYU297" s="730"/>
      <c r="IYV297" s="730"/>
      <c r="IYW297" s="730"/>
      <c r="IYX297" s="730"/>
      <c r="IYY297" s="730"/>
      <c r="IYZ297" s="730"/>
      <c r="IZA297" s="730"/>
      <c r="IZB297" s="730"/>
      <c r="IZC297" s="730"/>
      <c r="IZD297" s="730"/>
      <c r="IZE297" s="730"/>
      <c r="IZF297" s="730"/>
      <c r="IZG297" s="730"/>
      <c r="IZH297" s="730"/>
      <c r="IZI297" s="730"/>
      <c r="IZJ297" s="730"/>
      <c r="IZK297" s="730"/>
      <c r="IZL297" s="730"/>
      <c r="IZM297" s="730"/>
      <c r="IZN297" s="730"/>
      <c r="IZO297" s="730"/>
      <c r="IZP297" s="730"/>
      <c r="IZQ297" s="730"/>
      <c r="IZR297" s="730"/>
      <c r="IZS297" s="730"/>
      <c r="IZT297" s="730"/>
      <c r="IZU297" s="730"/>
      <c r="IZV297" s="730"/>
      <c r="IZW297" s="730"/>
      <c r="IZX297" s="730"/>
      <c r="IZY297" s="730"/>
      <c r="IZZ297" s="730"/>
      <c r="JAA297" s="730"/>
      <c r="JAB297" s="730"/>
      <c r="JAC297" s="730"/>
      <c r="JAD297" s="730"/>
      <c r="JAE297" s="730"/>
      <c r="JAF297" s="730"/>
      <c r="JAG297" s="730"/>
      <c r="JAH297" s="730"/>
      <c r="JAI297" s="730"/>
      <c r="JAJ297" s="730"/>
      <c r="JAK297" s="730"/>
      <c r="JAL297" s="730"/>
      <c r="JAM297" s="730"/>
      <c r="JAN297" s="730"/>
      <c r="JAO297" s="730"/>
      <c r="JAP297" s="730"/>
      <c r="JAQ297" s="730"/>
      <c r="JAR297" s="730"/>
      <c r="JAS297" s="730"/>
      <c r="JAT297" s="730"/>
      <c r="JAU297" s="730"/>
      <c r="JAV297" s="730"/>
      <c r="JAW297" s="730"/>
      <c r="JAX297" s="730"/>
      <c r="JAY297" s="730"/>
      <c r="JAZ297" s="730"/>
      <c r="JBA297" s="730"/>
      <c r="JBB297" s="730"/>
      <c r="JBC297" s="730"/>
      <c r="JBD297" s="730"/>
      <c r="JBE297" s="730"/>
      <c r="JBF297" s="730"/>
      <c r="JBG297" s="730"/>
      <c r="JBH297" s="730"/>
      <c r="JBI297" s="730"/>
      <c r="JBJ297" s="730"/>
      <c r="JBK297" s="730"/>
      <c r="JBL297" s="730"/>
      <c r="JBM297" s="730"/>
      <c r="JBN297" s="730"/>
      <c r="JBO297" s="730"/>
      <c r="JBP297" s="730"/>
      <c r="JBQ297" s="730"/>
      <c r="JBR297" s="730"/>
      <c r="JBS297" s="730"/>
      <c r="JBT297" s="730"/>
      <c r="JBU297" s="730"/>
      <c r="JBV297" s="730"/>
      <c r="JBW297" s="730"/>
      <c r="JBX297" s="730"/>
      <c r="JBY297" s="730"/>
      <c r="JBZ297" s="730"/>
      <c r="JCA297" s="730"/>
      <c r="JCB297" s="730"/>
      <c r="JCC297" s="730"/>
      <c r="JCD297" s="730"/>
      <c r="JCE297" s="730"/>
      <c r="JCF297" s="730"/>
      <c r="JCG297" s="730"/>
      <c r="JCH297" s="730"/>
      <c r="JCI297" s="730"/>
      <c r="JCJ297" s="730"/>
      <c r="JCK297" s="730"/>
      <c r="JCL297" s="730"/>
      <c r="JCM297" s="730"/>
      <c r="JCN297" s="730"/>
      <c r="JCO297" s="730"/>
      <c r="JCP297" s="730"/>
      <c r="JCQ297" s="730"/>
      <c r="JCR297" s="730"/>
      <c r="JCS297" s="730"/>
      <c r="JCT297" s="730"/>
      <c r="JCU297" s="730"/>
      <c r="JCV297" s="730"/>
      <c r="JCW297" s="730"/>
      <c r="JCX297" s="730"/>
      <c r="JCY297" s="730"/>
      <c r="JCZ297" s="730"/>
      <c r="JDA297" s="730"/>
      <c r="JDB297" s="730"/>
      <c r="JDC297" s="730"/>
      <c r="JDD297" s="730"/>
      <c r="JDE297" s="730"/>
      <c r="JDF297" s="730"/>
      <c r="JDG297" s="730"/>
      <c r="JDH297" s="730"/>
      <c r="JDI297" s="730"/>
      <c r="JDJ297" s="730"/>
      <c r="JDK297" s="730"/>
      <c r="JDL297" s="730"/>
      <c r="JDM297" s="730"/>
      <c r="JDN297" s="730"/>
      <c r="JDO297" s="730"/>
      <c r="JDP297" s="730"/>
      <c r="JDQ297" s="730"/>
      <c r="JDR297" s="730"/>
      <c r="JDS297" s="730"/>
      <c r="JDT297" s="730"/>
      <c r="JDU297" s="730"/>
      <c r="JDV297" s="730"/>
      <c r="JDW297" s="730"/>
      <c r="JDX297" s="730"/>
      <c r="JDY297" s="730"/>
      <c r="JDZ297" s="730"/>
      <c r="JEA297" s="730"/>
      <c r="JEB297" s="730"/>
      <c r="JEC297" s="730"/>
      <c r="JED297" s="730"/>
      <c r="JEE297" s="730"/>
      <c r="JEF297" s="730"/>
      <c r="JEG297" s="730"/>
      <c r="JEH297" s="730"/>
      <c r="JEI297" s="730"/>
      <c r="JEJ297" s="730"/>
      <c r="JEK297" s="730"/>
      <c r="JEL297" s="730"/>
      <c r="JEM297" s="730"/>
      <c r="JEN297" s="730"/>
      <c r="JEO297" s="730"/>
      <c r="JEP297" s="730"/>
      <c r="JEQ297" s="730"/>
      <c r="JER297" s="730"/>
      <c r="JES297" s="730"/>
      <c r="JET297" s="730"/>
      <c r="JEU297" s="730"/>
      <c r="JEV297" s="730"/>
      <c r="JEW297" s="730"/>
      <c r="JEX297" s="730"/>
      <c r="JEY297" s="730"/>
      <c r="JEZ297" s="730"/>
      <c r="JFA297" s="730"/>
      <c r="JFB297" s="730"/>
      <c r="JFC297" s="730"/>
      <c r="JFD297" s="730"/>
      <c r="JFE297" s="730"/>
      <c r="JFF297" s="730"/>
      <c r="JFG297" s="730"/>
      <c r="JFH297" s="730"/>
      <c r="JFI297" s="730"/>
      <c r="JFJ297" s="730"/>
      <c r="JFK297" s="730"/>
      <c r="JFL297" s="730"/>
      <c r="JFM297" s="730"/>
      <c r="JFN297" s="730"/>
      <c r="JFO297" s="730"/>
      <c r="JFP297" s="730"/>
      <c r="JFQ297" s="730"/>
      <c r="JFR297" s="730"/>
      <c r="JFS297" s="730"/>
      <c r="JFT297" s="730"/>
      <c r="JFU297" s="730"/>
      <c r="JFV297" s="730"/>
      <c r="JFW297" s="730"/>
      <c r="JFX297" s="730"/>
      <c r="JFY297" s="730"/>
      <c r="JFZ297" s="730"/>
      <c r="JGA297" s="730"/>
      <c r="JGB297" s="730"/>
      <c r="JGC297" s="730"/>
      <c r="JGD297" s="730"/>
      <c r="JGE297" s="730"/>
      <c r="JGF297" s="730"/>
      <c r="JGG297" s="730"/>
      <c r="JGH297" s="730"/>
      <c r="JGI297" s="730"/>
      <c r="JGJ297" s="730"/>
      <c r="JGK297" s="730"/>
      <c r="JGL297" s="730"/>
      <c r="JGM297" s="730"/>
      <c r="JGN297" s="730"/>
      <c r="JGO297" s="730"/>
      <c r="JGP297" s="730"/>
      <c r="JGQ297" s="730"/>
      <c r="JGR297" s="730"/>
      <c r="JGS297" s="730"/>
      <c r="JGT297" s="730"/>
      <c r="JGU297" s="730"/>
      <c r="JGV297" s="730"/>
      <c r="JGW297" s="730"/>
      <c r="JGX297" s="730"/>
      <c r="JGY297" s="730"/>
      <c r="JGZ297" s="730"/>
      <c r="JHA297" s="730"/>
      <c r="JHB297" s="730"/>
      <c r="JHC297" s="730"/>
      <c r="JHD297" s="730"/>
      <c r="JHE297" s="730"/>
      <c r="JHF297" s="730"/>
      <c r="JHG297" s="730"/>
      <c r="JHH297" s="730"/>
      <c r="JHI297" s="730"/>
      <c r="JHJ297" s="730"/>
      <c r="JHK297" s="730"/>
      <c r="JHL297" s="730"/>
      <c r="JHM297" s="730"/>
      <c r="JHN297" s="730"/>
      <c r="JHO297" s="730"/>
      <c r="JHP297" s="730"/>
      <c r="JHQ297" s="730"/>
      <c r="JHR297" s="730"/>
      <c r="JHS297" s="730"/>
      <c r="JHT297" s="730"/>
      <c r="JHU297" s="730"/>
      <c r="JHV297" s="730"/>
      <c r="JHW297" s="730"/>
      <c r="JHX297" s="730"/>
      <c r="JHY297" s="730"/>
      <c r="JHZ297" s="730"/>
      <c r="JIA297" s="730"/>
      <c r="JIB297" s="730"/>
      <c r="JIC297" s="730"/>
      <c r="JID297" s="730"/>
      <c r="JIE297" s="730"/>
      <c r="JIF297" s="730"/>
      <c r="JIG297" s="730"/>
      <c r="JIH297" s="730"/>
      <c r="JII297" s="730"/>
      <c r="JIJ297" s="730"/>
      <c r="JIK297" s="730"/>
      <c r="JIL297" s="730"/>
      <c r="JIM297" s="730"/>
      <c r="JIN297" s="730"/>
      <c r="JIO297" s="730"/>
      <c r="JIP297" s="730"/>
      <c r="JIQ297" s="730"/>
      <c r="JIR297" s="730"/>
      <c r="JIS297" s="730"/>
      <c r="JIT297" s="730"/>
      <c r="JIU297" s="730"/>
      <c r="JIV297" s="730"/>
      <c r="JIW297" s="730"/>
      <c r="JIX297" s="730"/>
      <c r="JIY297" s="730"/>
      <c r="JIZ297" s="730"/>
      <c r="JJA297" s="730"/>
      <c r="JJB297" s="730"/>
      <c r="JJC297" s="730"/>
      <c r="JJD297" s="730"/>
      <c r="JJE297" s="730"/>
      <c r="JJF297" s="730"/>
      <c r="JJG297" s="730"/>
      <c r="JJH297" s="730"/>
      <c r="JJI297" s="730"/>
      <c r="JJJ297" s="730"/>
      <c r="JJK297" s="730"/>
      <c r="JJL297" s="730"/>
      <c r="JJM297" s="730"/>
      <c r="JJN297" s="730"/>
      <c r="JJO297" s="730"/>
      <c r="JJP297" s="730"/>
      <c r="JJQ297" s="730"/>
      <c r="JJR297" s="730"/>
      <c r="JJS297" s="730"/>
      <c r="JJT297" s="730"/>
      <c r="JJU297" s="730"/>
      <c r="JJV297" s="730"/>
      <c r="JJW297" s="730"/>
      <c r="JJX297" s="730"/>
      <c r="JJY297" s="730"/>
      <c r="JJZ297" s="730"/>
      <c r="JKA297" s="730"/>
      <c r="JKB297" s="730"/>
      <c r="JKC297" s="730"/>
      <c r="JKD297" s="730"/>
      <c r="JKE297" s="730"/>
      <c r="JKF297" s="730"/>
      <c r="JKG297" s="730"/>
      <c r="JKH297" s="730"/>
      <c r="JKI297" s="730"/>
      <c r="JKJ297" s="730"/>
      <c r="JKK297" s="730"/>
      <c r="JKL297" s="730"/>
      <c r="JKM297" s="730"/>
      <c r="JKN297" s="730"/>
      <c r="JKO297" s="730"/>
      <c r="JKP297" s="730"/>
      <c r="JKQ297" s="730"/>
      <c r="JKR297" s="730"/>
      <c r="JKS297" s="730"/>
      <c r="JKT297" s="730"/>
      <c r="JKU297" s="730"/>
      <c r="JKV297" s="730"/>
      <c r="JKW297" s="730"/>
      <c r="JKX297" s="730"/>
      <c r="JKY297" s="730"/>
      <c r="JKZ297" s="730"/>
      <c r="JLA297" s="730"/>
      <c r="JLB297" s="730"/>
      <c r="JLC297" s="730"/>
      <c r="JLD297" s="730"/>
      <c r="JLE297" s="730"/>
      <c r="JLF297" s="730"/>
      <c r="JLG297" s="730"/>
      <c r="JLH297" s="730"/>
      <c r="JLI297" s="730"/>
      <c r="JLJ297" s="730"/>
      <c r="JLK297" s="730"/>
      <c r="JLL297" s="730"/>
      <c r="JLM297" s="730"/>
      <c r="JLN297" s="730"/>
      <c r="JLO297" s="730"/>
      <c r="JLP297" s="730"/>
      <c r="JLQ297" s="730"/>
      <c r="JLR297" s="730"/>
      <c r="JLS297" s="730"/>
      <c r="JLT297" s="730"/>
      <c r="JLU297" s="730"/>
      <c r="JLV297" s="730"/>
      <c r="JLW297" s="730"/>
      <c r="JLX297" s="730"/>
      <c r="JLY297" s="730"/>
      <c r="JLZ297" s="730"/>
      <c r="JMA297" s="730"/>
      <c r="JMB297" s="730"/>
      <c r="JMC297" s="730"/>
      <c r="JMD297" s="730"/>
      <c r="JME297" s="730"/>
      <c r="JMF297" s="730"/>
      <c r="JMG297" s="730"/>
      <c r="JMH297" s="730"/>
      <c r="JMI297" s="730"/>
      <c r="JMJ297" s="730"/>
      <c r="JMK297" s="730"/>
      <c r="JML297" s="730"/>
      <c r="JMM297" s="730"/>
      <c r="JMN297" s="730"/>
      <c r="JMO297" s="730"/>
      <c r="JMP297" s="730"/>
      <c r="JMQ297" s="730"/>
      <c r="JMR297" s="730"/>
      <c r="JMS297" s="730"/>
      <c r="JMT297" s="730"/>
      <c r="JMU297" s="730"/>
      <c r="JMV297" s="730"/>
      <c r="JMW297" s="730"/>
      <c r="JMX297" s="730"/>
      <c r="JMY297" s="730"/>
      <c r="JMZ297" s="730"/>
      <c r="JNA297" s="730"/>
      <c r="JNB297" s="730"/>
      <c r="JNC297" s="730"/>
      <c r="JND297" s="730"/>
      <c r="JNE297" s="730"/>
      <c r="JNF297" s="730"/>
      <c r="JNG297" s="730"/>
      <c r="JNH297" s="730"/>
      <c r="JNI297" s="730"/>
      <c r="JNJ297" s="730"/>
      <c r="JNK297" s="730"/>
      <c r="JNL297" s="730"/>
      <c r="JNM297" s="730"/>
      <c r="JNN297" s="730"/>
      <c r="JNO297" s="730"/>
      <c r="JNP297" s="730"/>
      <c r="JNQ297" s="730"/>
      <c r="JNR297" s="730"/>
      <c r="JNS297" s="730"/>
      <c r="JNT297" s="730"/>
      <c r="JNU297" s="730"/>
      <c r="JNV297" s="730"/>
      <c r="JNW297" s="730"/>
      <c r="JNX297" s="730"/>
      <c r="JNY297" s="730"/>
      <c r="JNZ297" s="730"/>
      <c r="JOA297" s="730"/>
      <c r="JOB297" s="730"/>
      <c r="JOC297" s="730"/>
      <c r="JOD297" s="730"/>
      <c r="JOE297" s="730"/>
      <c r="JOF297" s="730"/>
      <c r="JOG297" s="730"/>
      <c r="JOH297" s="730"/>
      <c r="JOI297" s="730"/>
      <c r="JOJ297" s="730"/>
      <c r="JOK297" s="730"/>
      <c r="JOL297" s="730"/>
      <c r="JOM297" s="730"/>
      <c r="JON297" s="730"/>
      <c r="JOO297" s="730"/>
      <c r="JOP297" s="730"/>
      <c r="JOQ297" s="730"/>
      <c r="JOR297" s="730"/>
      <c r="JOS297" s="730"/>
      <c r="JOT297" s="730"/>
      <c r="JOU297" s="730"/>
      <c r="JOV297" s="730"/>
      <c r="JOW297" s="730"/>
      <c r="JOX297" s="730"/>
      <c r="JOY297" s="730"/>
      <c r="JOZ297" s="730"/>
      <c r="JPA297" s="730"/>
      <c r="JPB297" s="730"/>
      <c r="JPC297" s="730"/>
      <c r="JPD297" s="730"/>
      <c r="JPE297" s="730"/>
      <c r="JPF297" s="730"/>
      <c r="JPG297" s="730"/>
      <c r="JPH297" s="730"/>
      <c r="JPI297" s="730"/>
      <c r="JPJ297" s="730"/>
      <c r="JPK297" s="730"/>
      <c r="JPL297" s="730"/>
      <c r="JPM297" s="730"/>
      <c r="JPN297" s="730"/>
      <c r="JPO297" s="730"/>
      <c r="JPP297" s="730"/>
      <c r="JPQ297" s="730"/>
      <c r="JPR297" s="730"/>
      <c r="JPS297" s="730"/>
      <c r="JPT297" s="730"/>
      <c r="JPU297" s="730"/>
      <c r="JPV297" s="730"/>
      <c r="JPW297" s="730"/>
      <c r="JPX297" s="730"/>
      <c r="JPY297" s="730"/>
      <c r="JPZ297" s="730"/>
      <c r="JQA297" s="730"/>
      <c r="JQB297" s="730"/>
      <c r="JQC297" s="730"/>
      <c r="JQD297" s="730"/>
      <c r="JQE297" s="730"/>
      <c r="JQF297" s="730"/>
      <c r="JQG297" s="730"/>
      <c r="JQH297" s="730"/>
      <c r="JQI297" s="730"/>
      <c r="JQJ297" s="730"/>
      <c r="JQK297" s="730"/>
      <c r="JQL297" s="730"/>
      <c r="JQM297" s="730"/>
      <c r="JQN297" s="730"/>
      <c r="JQO297" s="730"/>
      <c r="JQP297" s="730"/>
      <c r="JQQ297" s="730"/>
      <c r="JQR297" s="730"/>
      <c r="JQS297" s="730"/>
      <c r="JQT297" s="730"/>
      <c r="JQU297" s="730"/>
      <c r="JQV297" s="730"/>
      <c r="JQW297" s="730"/>
      <c r="JQX297" s="730"/>
      <c r="JQY297" s="730"/>
      <c r="JQZ297" s="730"/>
      <c r="JRA297" s="730"/>
      <c r="JRB297" s="730"/>
      <c r="JRC297" s="730"/>
      <c r="JRD297" s="730"/>
      <c r="JRE297" s="730"/>
      <c r="JRF297" s="730"/>
      <c r="JRG297" s="730"/>
      <c r="JRH297" s="730"/>
      <c r="JRI297" s="730"/>
      <c r="JRJ297" s="730"/>
      <c r="JRK297" s="730"/>
      <c r="JRL297" s="730"/>
      <c r="JRM297" s="730"/>
      <c r="JRN297" s="730"/>
      <c r="JRO297" s="730"/>
      <c r="JRP297" s="730"/>
      <c r="JRQ297" s="730"/>
      <c r="JRR297" s="730"/>
      <c r="JRS297" s="730"/>
      <c r="JRT297" s="730"/>
      <c r="JRU297" s="730"/>
      <c r="JRV297" s="730"/>
      <c r="JRW297" s="730"/>
      <c r="JRX297" s="730"/>
      <c r="JRY297" s="730"/>
      <c r="JRZ297" s="730"/>
      <c r="JSA297" s="730"/>
      <c r="JSB297" s="730"/>
      <c r="JSC297" s="730"/>
      <c r="JSD297" s="730"/>
      <c r="JSE297" s="730"/>
      <c r="JSF297" s="730"/>
      <c r="JSG297" s="730"/>
      <c r="JSH297" s="730"/>
      <c r="JSI297" s="730"/>
      <c r="JSJ297" s="730"/>
      <c r="JSK297" s="730"/>
      <c r="JSL297" s="730"/>
      <c r="JSM297" s="730"/>
      <c r="JSN297" s="730"/>
      <c r="JSO297" s="730"/>
      <c r="JSP297" s="730"/>
      <c r="JSQ297" s="730"/>
      <c r="JSR297" s="730"/>
      <c r="JSS297" s="730"/>
      <c r="JST297" s="730"/>
      <c r="JSU297" s="730"/>
      <c r="JSV297" s="730"/>
      <c r="JSW297" s="730"/>
      <c r="JSX297" s="730"/>
      <c r="JSY297" s="730"/>
      <c r="JSZ297" s="730"/>
      <c r="JTA297" s="730"/>
      <c r="JTB297" s="730"/>
      <c r="JTC297" s="730"/>
      <c r="JTD297" s="730"/>
      <c r="JTE297" s="730"/>
      <c r="JTF297" s="730"/>
      <c r="JTG297" s="730"/>
      <c r="JTH297" s="730"/>
      <c r="JTI297" s="730"/>
      <c r="JTJ297" s="730"/>
      <c r="JTK297" s="730"/>
      <c r="JTL297" s="730"/>
      <c r="JTM297" s="730"/>
      <c r="JTN297" s="730"/>
      <c r="JTO297" s="730"/>
      <c r="JTP297" s="730"/>
      <c r="JTQ297" s="730"/>
      <c r="JTR297" s="730"/>
      <c r="JTS297" s="730"/>
      <c r="JTT297" s="730"/>
      <c r="JTU297" s="730"/>
      <c r="JTV297" s="730"/>
      <c r="JTW297" s="730"/>
      <c r="JTX297" s="730"/>
      <c r="JTY297" s="730"/>
      <c r="JTZ297" s="730"/>
      <c r="JUA297" s="730"/>
      <c r="JUB297" s="730"/>
      <c r="JUC297" s="730"/>
      <c r="JUD297" s="730"/>
      <c r="JUE297" s="730"/>
      <c r="JUF297" s="730"/>
      <c r="JUG297" s="730"/>
      <c r="JUH297" s="730"/>
      <c r="JUI297" s="730"/>
      <c r="JUJ297" s="730"/>
      <c r="JUK297" s="730"/>
      <c r="JUL297" s="730"/>
      <c r="JUM297" s="730"/>
      <c r="JUN297" s="730"/>
      <c r="JUO297" s="730"/>
      <c r="JUP297" s="730"/>
      <c r="JUQ297" s="730"/>
      <c r="JUR297" s="730"/>
      <c r="JUS297" s="730"/>
      <c r="JUT297" s="730"/>
      <c r="JUU297" s="730"/>
      <c r="JUV297" s="730"/>
      <c r="JUW297" s="730"/>
      <c r="JUX297" s="730"/>
      <c r="JUY297" s="730"/>
      <c r="JUZ297" s="730"/>
      <c r="JVA297" s="730"/>
      <c r="JVB297" s="730"/>
      <c r="JVC297" s="730"/>
      <c r="JVD297" s="730"/>
      <c r="JVE297" s="730"/>
      <c r="JVF297" s="730"/>
      <c r="JVG297" s="730"/>
      <c r="JVH297" s="730"/>
      <c r="JVI297" s="730"/>
      <c r="JVJ297" s="730"/>
      <c r="JVK297" s="730"/>
      <c r="JVL297" s="730"/>
      <c r="JVM297" s="730"/>
      <c r="JVN297" s="730"/>
      <c r="JVO297" s="730"/>
      <c r="JVP297" s="730"/>
      <c r="JVQ297" s="730"/>
      <c r="JVR297" s="730"/>
      <c r="JVS297" s="730"/>
      <c r="JVT297" s="730"/>
      <c r="JVU297" s="730"/>
      <c r="JVV297" s="730"/>
      <c r="JVW297" s="730"/>
      <c r="JVX297" s="730"/>
      <c r="JVY297" s="730"/>
      <c r="JVZ297" s="730"/>
      <c r="JWA297" s="730"/>
      <c r="JWB297" s="730"/>
      <c r="JWC297" s="730"/>
      <c r="JWD297" s="730"/>
      <c r="JWE297" s="730"/>
      <c r="JWF297" s="730"/>
      <c r="JWG297" s="730"/>
      <c r="JWH297" s="730"/>
      <c r="JWI297" s="730"/>
      <c r="JWJ297" s="730"/>
      <c r="JWK297" s="730"/>
      <c r="JWL297" s="730"/>
      <c r="JWM297" s="730"/>
      <c r="JWN297" s="730"/>
      <c r="JWO297" s="730"/>
      <c r="JWP297" s="730"/>
      <c r="JWQ297" s="730"/>
      <c r="JWR297" s="730"/>
      <c r="JWS297" s="730"/>
      <c r="JWT297" s="730"/>
      <c r="JWU297" s="730"/>
      <c r="JWV297" s="730"/>
      <c r="JWW297" s="730"/>
      <c r="JWX297" s="730"/>
      <c r="JWY297" s="730"/>
      <c r="JWZ297" s="730"/>
      <c r="JXA297" s="730"/>
      <c r="JXB297" s="730"/>
      <c r="JXC297" s="730"/>
      <c r="JXD297" s="730"/>
      <c r="JXE297" s="730"/>
      <c r="JXF297" s="730"/>
      <c r="JXG297" s="730"/>
      <c r="JXH297" s="730"/>
      <c r="JXI297" s="730"/>
      <c r="JXJ297" s="730"/>
      <c r="JXK297" s="730"/>
      <c r="JXL297" s="730"/>
      <c r="JXM297" s="730"/>
      <c r="JXN297" s="730"/>
      <c r="JXO297" s="730"/>
      <c r="JXP297" s="730"/>
      <c r="JXQ297" s="730"/>
      <c r="JXR297" s="730"/>
      <c r="JXS297" s="730"/>
      <c r="JXT297" s="730"/>
      <c r="JXU297" s="730"/>
      <c r="JXV297" s="730"/>
      <c r="JXW297" s="730"/>
      <c r="JXX297" s="730"/>
      <c r="JXY297" s="730"/>
      <c r="JXZ297" s="730"/>
      <c r="JYA297" s="730"/>
      <c r="JYB297" s="730"/>
      <c r="JYC297" s="730"/>
      <c r="JYD297" s="730"/>
      <c r="JYE297" s="730"/>
      <c r="JYF297" s="730"/>
      <c r="JYG297" s="730"/>
      <c r="JYH297" s="730"/>
      <c r="JYI297" s="730"/>
      <c r="JYJ297" s="730"/>
      <c r="JYK297" s="730"/>
      <c r="JYL297" s="730"/>
      <c r="JYM297" s="730"/>
      <c r="JYN297" s="730"/>
      <c r="JYO297" s="730"/>
      <c r="JYP297" s="730"/>
      <c r="JYQ297" s="730"/>
      <c r="JYR297" s="730"/>
      <c r="JYS297" s="730"/>
      <c r="JYT297" s="730"/>
      <c r="JYU297" s="730"/>
      <c r="JYV297" s="730"/>
      <c r="JYW297" s="730"/>
      <c r="JYX297" s="730"/>
      <c r="JYY297" s="730"/>
      <c r="JYZ297" s="730"/>
      <c r="JZA297" s="730"/>
      <c r="JZB297" s="730"/>
      <c r="JZC297" s="730"/>
      <c r="JZD297" s="730"/>
      <c r="JZE297" s="730"/>
      <c r="JZF297" s="730"/>
      <c r="JZG297" s="730"/>
      <c r="JZH297" s="730"/>
      <c r="JZI297" s="730"/>
      <c r="JZJ297" s="730"/>
      <c r="JZK297" s="730"/>
      <c r="JZL297" s="730"/>
      <c r="JZM297" s="730"/>
      <c r="JZN297" s="730"/>
      <c r="JZO297" s="730"/>
      <c r="JZP297" s="730"/>
      <c r="JZQ297" s="730"/>
      <c r="JZR297" s="730"/>
      <c r="JZS297" s="730"/>
      <c r="JZT297" s="730"/>
      <c r="JZU297" s="730"/>
      <c r="JZV297" s="730"/>
      <c r="JZW297" s="730"/>
      <c r="JZX297" s="730"/>
      <c r="JZY297" s="730"/>
      <c r="JZZ297" s="730"/>
      <c r="KAA297" s="730"/>
      <c r="KAB297" s="730"/>
      <c r="KAC297" s="730"/>
      <c r="KAD297" s="730"/>
      <c r="KAE297" s="730"/>
      <c r="KAF297" s="730"/>
      <c r="KAG297" s="730"/>
      <c r="KAH297" s="730"/>
      <c r="KAI297" s="730"/>
      <c r="KAJ297" s="730"/>
      <c r="KAK297" s="730"/>
      <c r="KAL297" s="730"/>
      <c r="KAM297" s="730"/>
      <c r="KAN297" s="730"/>
      <c r="KAO297" s="730"/>
      <c r="KAP297" s="730"/>
      <c r="KAQ297" s="730"/>
      <c r="KAR297" s="730"/>
      <c r="KAS297" s="730"/>
      <c r="KAT297" s="730"/>
      <c r="KAU297" s="730"/>
      <c r="KAV297" s="730"/>
      <c r="KAW297" s="730"/>
      <c r="KAX297" s="730"/>
      <c r="KAY297" s="730"/>
      <c r="KAZ297" s="730"/>
      <c r="KBA297" s="730"/>
      <c r="KBB297" s="730"/>
      <c r="KBC297" s="730"/>
      <c r="KBD297" s="730"/>
      <c r="KBE297" s="730"/>
      <c r="KBF297" s="730"/>
      <c r="KBG297" s="730"/>
      <c r="KBH297" s="730"/>
      <c r="KBI297" s="730"/>
      <c r="KBJ297" s="730"/>
      <c r="KBK297" s="730"/>
      <c r="KBL297" s="730"/>
      <c r="KBM297" s="730"/>
      <c r="KBN297" s="730"/>
      <c r="KBO297" s="730"/>
      <c r="KBP297" s="730"/>
      <c r="KBQ297" s="730"/>
      <c r="KBR297" s="730"/>
      <c r="KBS297" s="730"/>
      <c r="KBT297" s="730"/>
      <c r="KBU297" s="730"/>
      <c r="KBV297" s="730"/>
      <c r="KBW297" s="730"/>
      <c r="KBX297" s="730"/>
      <c r="KBY297" s="730"/>
      <c r="KBZ297" s="730"/>
      <c r="KCA297" s="730"/>
      <c r="KCB297" s="730"/>
      <c r="KCC297" s="730"/>
      <c r="KCD297" s="730"/>
      <c r="KCE297" s="730"/>
      <c r="KCF297" s="730"/>
      <c r="KCG297" s="730"/>
      <c r="KCH297" s="730"/>
      <c r="KCI297" s="730"/>
      <c r="KCJ297" s="730"/>
      <c r="KCK297" s="730"/>
      <c r="KCL297" s="730"/>
      <c r="KCM297" s="730"/>
      <c r="KCN297" s="730"/>
      <c r="KCO297" s="730"/>
      <c r="KCP297" s="730"/>
      <c r="KCQ297" s="730"/>
      <c r="KCR297" s="730"/>
      <c r="KCS297" s="730"/>
      <c r="KCT297" s="730"/>
      <c r="KCU297" s="730"/>
      <c r="KCV297" s="730"/>
      <c r="KCW297" s="730"/>
      <c r="KCX297" s="730"/>
      <c r="KCY297" s="730"/>
      <c r="KCZ297" s="730"/>
      <c r="KDA297" s="730"/>
      <c r="KDB297" s="730"/>
      <c r="KDC297" s="730"/>
      <c r="KDD297" s="730"/>
      <c r="KDE297" s="730"/>
      <c r="KDF297" s="730"/>
      <c r="KDG297" s="730"/>
      <c r="KDH297" s="730"/>
      <c r="KDI297" s="730"/>
      <c r="KDJ297" s="730"/>
      <c r="KDK297" s="730"/>
      <c r="KDL297" s="730"/>
      <c r="KDM297" s="730"/>
      <c r="KDN297" s="730"/>
      <c r="KDO297" s="730"/>
      <c r="KDP297" s="730"/>
      <c r="KDQ297" s="730"/>
      <c r="KDR297" s="730"/>
      <c r="KDS297" s="730"/>
      <c r="KDT297" s="730"/>
      <c r="KDU297" s="730"/>
      <c r="KDV297" s="730"/>
      <c r="KDW297" s="730"/>
      <c r="KDX297" s="730"/>
      <c r="KDY297" s="730"/>
      <c r="KDZ297" s="730"/>
      <c r="KEA297" s="730"/>
      <c r="KEB297" s="730"/>
      <c r="KEC297" s="730"/>
      <c r="KED297" s="730"/>
      <c r="KEE297" s="730"/>
      <c r="KEF297" s="730"/>
      <c r="KEG297" s="730"/>
      <c r="KEH297" s="730"/>
      <c r="KEI297" s="730"/>
      <c r="KEJ297" s="730"/>
      <c r="KEK297" s="730"/>
      <c r="KEL297" s="730"/>
      <c r="KEM297" s="730"/>
      <c r="KEN297" s="730"/>
      <c r="KEO297" s="730"/>
      <c r="KEP297" s="730"/>
      <c r="KEQ297" s="730"/>
      <c r="KER297" s="730"/>
      <c r="KES297" s="730"/>
      <c r="KET297" s="730"/>
      <c r="KEU297" s="730"/>
      <c r="KEV297" s="730"/>
      <c r="KEW297" s="730"/>
      <c r="KEX297" s="730"/>
      <c r="KEY297" s="730"/>
      <c r="KEZ297" s="730"/>
      <c r="KFA297" s="730"/>
      <c r="KFB297" s="730"/>
      <c r="KFC297" s="730"/>
      <c r="KFD297" s="730"/>
      <c r="KFE297" s="730"/>
      <c r="KFF297" s="730"/>
      <c r="KFG297" s="730"/>
      <c r="KFH297" s="730"/>
      <c r="KFI297" s="730"/>
      <c r="KFJ297" s="730"/>
      <c r="KFK297" s="730"/>
      <c r="KFL297" s="730"/>
      <c r="KFM297" s="730"/>
      <c r="KFN297" s="730"/>
      <c r="KFO297" s="730"/>
      <c r="KFP297" s="730"/>
      <c r="KFQ297" s="730"/>
      <c r="KFR297" s="730"/>
      <c r="KFS297" s="730"/>
      <c r="KFT297" s="730"/>
      <c r="KFU297" s="730"/>
      <c r="KFV297" s="730"/>
      <c r="KFW297" s="730"/>
      <c r="KFX297" s="730"/>
      <c r="KFY297" s="730"/>
      <c r="KFZ297" s="730"/>
      <c r="KGA297" s="730"/>
      <c r="KGB297" s="730"/>
      <c r="KGC297" s="730"/>
      <c r="KGD297" s="730"/>
      <c r="KGE297" s="730"/>
      <c r="KGF297" s="730"/>
      <c r="KGG297" s="730"/>
      <c r="KGH297" s="730"/>
      <c r="KGI297" s="730"/>
      <c r="KGJ297" s="730"/>
      <c r="KGK297" s="730"/>
      <c r="KGL297" s="730"/>
      <c r="KGM297" s="730"/>
      <c r="KGN297" s="730"/>
      <c r="KGO297" s="730"/>
      <c r="KGP297" s="730"/>
      <c r="KGQ297" s="730"/>
      <c r="KGR297" s="730"/>
      <c r="KGS297" s="730"/>
      <c r="KGT297" s="730"/>
      <c r="KGU297" s="730"/>
      <c r="KGV297" s="730"/>
      <c r="KGW297" s="730"/>
      <c r="KGX297" s="730"/>
      <c r="KGY297" s="730"/>
      <c r="KGZ297" s="730"/>
      <c r="KHA297" s="730"/>
      <c r="KHB297" s="730"/>
      <c r="KHC297" s="730"/>
      <c r="KHD297" s="730"/>
      <c r="KHE297" s="730"/>
      <c r="KHF297" s="730"/>
      <c r="KHG297" s="730"/>
      <c r="KHH297" s="730"/>
      <c r="KHI297" s="730"/>
      <c r="KHJ297" s="730"/>
      <c r="KHK297" s="730"/>
      <c r="KHL297" s="730"/>
      <c r="KHM297" s="730"/>
      <c r="KHN297" s="730"/>
      <c r="KHO297" s="730"/>
      <c r="KHP297" s="730"/>
      <c r="KHQ297" s="730"/>
      <c r="KHR297" s="730"/>
      <c r="KHS297" s="730"/>
      <c r="KHT297" s="730"/>
      <c r="KHU297" s="730"/>
      <c r="KHV297" s="730"/>
      <c r="KHW297" s="730"/>
      <c r="KHX297" s="730"/>
      <c r="KHY297" s="730"/>
      <c r="KHZ297" s="730"/>
      <c r="KIA297" s="730"/>
      <c r="KIB297" s="730"/>
      <c r="KIC297" s="730"/>
      <c r="KID297" s="730"/>
      <c r="KIE297" s="730"/>
      <c r="KIF297" s="730"/>
      <c r="KIG297" s="730"/>
      <c r="KIH297" s="730"/>
      <c r="KII297" s="730"/>
      <c r="KIJ297" s="730"/>
      <c r="KIK297" s="730"/>
      <c r="KIL297" s="730"/>
      <c r="KIM297" s="730"/>
      <c r="KIN297" s="730"/>
      <c r="KIO297" s="730"/>
      <c r="KIP297" s="730"/>
      <c r="KIQ297" s="730"/>
      <c r="KIR297" s="730"/>
      <c r="KIS297" s="730"/>
      <c r="KIT297" s="730"/>
      <c r="KIU297" s="730"/>
      <c r="KIV297" s="730"/>
      <c r="KIW297" s="730"/>
      <c r="KIX297" s="730"/>
      <c r="KIY297" s="730"/>
      <c r="KIZ297" s="730"/>
      <c r="KJA297" s="730"/>
      <c r="KJB297" s="730"/>
      <c r="KJC297" s="730"/>
      <c r="KJD297" s="730"/>
      <c r="KJE297" s="730"/>
      <c r="KJF297" s="730"/>
      <c r="KJG297" s="730"/>
      <c r="KJH297" s="730"/>
      <c r="KJI297" s="730"/>
      <c r="KJJ297" s="730"/>
      <c r="KJK297" s="730"/>
      <c r="KJL297" s="730"/>
      <c r="KJM297" s="730"/>
      <c r="KJN297" s="730"/>
      <c r="KJO297" s="730"/>
      <c r="KJP297" s="730"/>
      <c r="KJQ297" s="730"/>
      <c r="KJR297" s="730"/>
      <c r="KJS297" s="730"/>
      <c r="KJT297" s="730"/>
      <c r="KJU297" s="730"/>
      <c r="KJV297" s="730"/>
      <c r="KJW297" s="730"/>
      <c r="KJX297" s="730"/>
      <c r="KJY297" s="730"/>
      <c r="KJZ297" s="730"/>
      <c r="KKA297" s="730"/>
      <c r="KKB297" s="730"/>
      <c r="KKC297" s="730"/>
      <c r="KKD297" s="730"/>
      <c r="KKE297" s="730"/>
      <c r="KKF297" s="730"/>
      <c r="KKG297" s="730"/>
      <c r="KKH297" s="730"/>
      <c r="KKI297" s="730"/>
      <c r="KKJ297" s="730"/>
      <c r="KKK297" s="730"/>
      <c r="KKL297" s="730"/>
      <c r="KKM297" s="730"/>
      <c r="KKN297" s="730"/>
      <c r="KKO297" s="730"/>
      <c r="KKP297" s="730"/>
      <c r="KKQ297" s="730"/>
      <c r="KKR297" s="730"/>
      <c r="KKS297" s="730"/>
      <c r="KKT297" s="730"/>
      <c r="KKU297" s="730"/>
      <c r="KKV297" s="730"/>
      <c r="KKW297" s="730"/>
      <c r="KKX297" s="730"/>
      <c r="KKY297" s="730"/>
      <c r="KKZ297" s="730"/>
      <c r="KLA297" s="730"/>
      <c r="KLB297" s="730"/>
      <c r="KLC297" s="730"/>
      <c r="KLD297" s="730"/>
      <c r="KLE297" s="730"/>
      <c r="KLF297" s="730"/>
      <c r="KLG297" s="730"/>
      <c r="KLH297" s="730"/>
      <c r="KLI297" s="730"/>
      <c r="KLJ297" s="730"/>
      <c r="KLK297" s="730"/>
      <c r="KLL297" s="730"/>
      <c r="KLM297" s="730"/>
      <c r="KLN297" s="730"/>
      <c r="KLO297" s="730"/>
      <c r="KLP297" s="730"/>
      <c r="KLQ297" s="730"/>
      <c r="KLR297" s="730"/>
      <c r="KLS297" s="730"/>
      <c r="KLT297" s="730"/>
      <c r="KLU297" s="730"/>
      <c r="KLV297" s="730"/>
      <c r="KLW297" s="730"/>
      <c r="KLX297" s="730"/>
      <c r="KLY297" s="730"/>
      <c r="KLZ297" s="730"/>
      <c r="KMA297" s="730"/>
      <c r="KMB297" s="730"/>
      <c r="KMC297" s="730"/>
      <c r="KMD297" s="730"/>
      <c r="KME297" s="730"/>
      <c r="KMF297" s="730"/>
      <c r="KMG297" s="730"/>
      <c r="KMH297" s="730"/>
      <c r="KMI297" s="730"/>
      <c r="KMJ297" s="730"/>
      <c r="KMK297" s="730"/>
      <c r="KML297" s="730"/>
      <c r="KMM297" s="730"/>
      <c r="KMN297" s="730"/>
      <c r="KMO297" s="730"/>
      <c r="KMP297" s="730"/>
      <c r="KMQ297" s="730"/>
      <c r="KMR297" s="730"/>
      <c r="KMS297" s="730"/>
      <c r="KMT297" s="730"/>
      <c r="KMU297" s="730"/>
      <c r="KMV297" s="730"/>
      <c r="KMW297" s="730"/>
      <c r="KMX297" s="730"/>
      <c r="KMY297" s="730"/>
      <c r="KMZ297" s="730"/>
      <c r="KNA297" s="730"/>
      <c r="KNB297" s="730"/>
      <c r="KNC297" s="730"/>
      <c r="KND297" s="730"/>
      <c r="KNE297" s="730"/>
      <c r="KNF297" s="730"/>
      <c r="KNG297" s="730"/>
      <c r="KNH297" s="730"/>
      <c r="KNI297" s="730"/>
      <c r="KNJ297" s="730"/>
      <c r="KNK297" s="730"/>
      <c r="KNL297" s="730"/>
      <c r="KNM297" s="730"/>
      <c r="KNN297" s="730"/>
      <c r="KNO297" s="730"/>
      <c r="KNP297" s="730"/>
      <c r="KNQ297" s="730"/>
      <c r="KNR297" s="730"/>
      <c r="KNS297" s="730"/>
      <c r="KNT297" s="730"/>
      <c r="KNU297" s="730"/>
      <c r="KNV297" s="730"/>
      <c r="KNW297" s="730"/>
      <c r="KNX297" s="730"/>
      <c r="KNY297" s="730"/>
      <c r="KNZ297" s="730"/>
      <c r="KOA297" s="730"/>
      <c r="KOB297" s="730"/>
      <c r="KOC297" s="730"/>
      <c r="KOD297" s="730"/>
      <c r="KOE297" s="730"/>
      <c r="KOF297" s="730"/>
      <c r="KOG297" s="730"/>
      <c r="KOH297" s="730"/>
      <c r="KOI297" s="730"/>
      <c r="KOJ297" s="730"/>
      <c r="KOK297" s="730"/>
      <c r="KOL297" s="730"/>
      <c r="KOM297" s="730"/>
      <c r="KON297" s="730"/>
      <c r="KOO297" s="730"/>
      <c r="KOP297" s="730"/>
      <c r="KOQ297" s="730"/>
      <c r="KOR297" s="730"/>
      <c r="KOS297" s="730"/>
      <c r="KOT297" s="730"/>
      <c r="KOU297" s="730"/>
      <c r="KOV297" s="730"/>
      <c r="KOW297" s="730"/>
      <c r="KOX297" s="730"/>
      <c r="KOY297" s="730"/>
      <c r="KOZ297" s="730"/>
      <c r="KPA297" s="730"/>
      <c r="KPB297" s="730"/>
      <c r="KPC297" s="730"/>
      <c r="KPD297" s="730"/>
      <c r="KPE297" s="730"/>
      <c r="KPF297" s="730"/>
      <c r="KPG297" s="730"/>
      <c r="KPH297" s="730"/>
      <c r="KPI297" s="730"/>
      <c r="KPJ297" s="730"/>
      <c r="KPK297" s="730"/>
      <c r="KPL297" s="730"/>
      <c r="KPM297" s="730"/>
      <c r="KPN297" s="730"/>
      <c r="KPO297" s="730"/>
      <c r="KPP297" s="730"/>
      <c r="KPQ297" s="730"/>
      <c r="KPR297" s="730"/>
      <c r="KPS297" s="730"/>
      <c r="KPT297" s="730"/>
      <c r="KPU297" s="730"/>
      <c r="KPV297" s="730"/>
      <c r="KPW297" s="730"/>
      <c r="KPX297" s="730"/>
      <c r="KPY297" s="730"/>
      <c r="KPZ297" s="730"/>
      <c r="KQA297" s="730"/>
      <c r="KQB297" s="730"/>
      <c r="KQC297" s="730"/>
      <c r="KQD297" s="730"/>
      <c r="KQE297" s="730"/>
      <c r="KQF297" s="730"/>
      <c r="KQG297" s="730"/>
      <c r="KQH297" s="730"/>
      <c r="KQI297" s="730"/>
      <c r="KQJ297" s="730"/>
      <c r="KQK297" s="730"/>
      <c r="KQL297" s="730"/>
      <c r="KQM297" s="730"/>
      <c r="KQN297" s="730"/>
      <c r="KQO297" s="730"/>
      <c r="KQP297" s="730"/>
      <c r="KQQ297" s="730"/>
      <c r="KQR297" s="730"/>
      <c r="KQS297" s="730"/>
      <c r="KQT297" s="730"/>
      <c r="KQU297" s="730"/>
      <c r="KQV297" s="730"/>
      <c r="KQW297" s="730"/>
      <c r="KQX297" s="730"/>
      <c r="KQY297" s="730"/>
      <c r="KQZ297" s="730"/>
      <c r="KRA297" s="730"/>
      <c r="KRB297" s="730"/>
      <c r="KRC297" s="730"/>
      <c r="KRD297" s="730"/>
      <c r="KRE297" s="730"/>
      <c r="KRF297" s="730"/>
      <c r="KRG297" s="730"/>
      <c r="KRH297" s="730"/>
      <c r="KRI297" s="730"/>
      <c r="KRJ297" s="730"/>
      <c r="KRK297" s="730"/>
      <c r="KRL297" s="730"/>
      <c r="KRM297" s="730"/>
      <c r="KRN297" s="730"/>
      <c r="KRO297" s="730"/>
      <c r="KRP297" s="730"/>
      <c r="KRQ297" s="730"/>
      <c r="KRR297" s="730"/>
      <c r="KRS297" s="730"/>
      <c r="KRT297" s="730"/>
      <c r="KRU297" s="730"/>
      <c r="KRV297" s="730"/>
      <c r="KRW297" s="730"/>
      <c r="KRX297" s="730"/>
      <c r="KRY297" s="730"/>
      <c r="KRZ297" s="730"/>
      <c r="KSA297" s="730"/>
      <c r="KSB297" s="730"/>
      <c r="KSC297" s="730"/>
      <c r="KSD297" s="730"/>
      <c r="KSE297" s="730"/>
      <c r="KSF297" s="730"/>
      <c r="KSG297" s="730"/>
      <c r="KSH297" s="730"/>
      <c r="KSI297" s="730"/>
      <c r="KSJ297" s="730"/>
      <c r="KSK297" s="730"/>
      <c r="KSL297" s="730"/>
      <c r="KSM297" s="730"/>
      <c r="KSN297" s="730"/>
      <c r="KSO297" s="730"/>
      <c r="KSP297" s="730"/>
      <c r="KSQ297" s="730"/>
      <c r="KSR297" s="730"/>
      <c r="KSS297" s="730"/>
      <c r="KST297" s="730"/>
      <c r="KSU297" s="730"/>
      <c r="KSV297" s="730"/>
      <c r="KSW297" s="730"/>
      <c r="KSX297" s="730"/>
      <c r="KSY297" s="730"/>
      <c r="KSZ297" s="730"/>
      <c r="KTA297" s="730"/>
      <c r="KTB297" s="730"/>
      <c r="KTC297" s="730"/>
      <c r="KTD297" s="730"/>
      <c r="KTE297" s="730"/>
      <c r="KTF297" s="730"/>
      <c r="KTG297" s="730"/>
      <c r="KTH297" s="730"/>
      <c r="KTI297" s="730"/>
      <c r="KTJ297" s="730"/>
      <c r="KTK297" s="730"/>
      <c r="KTL297" s="730"/>
      <c r="KTM297" s="730"/>
      <c r="KTN297" s="730"/>
      <c r="KTO297" s="730"/>
      <c r="KTP297" s="730"/>
      <c r="KTQ297" s="730"/>
      <c r="KTR297" s="730"/>
      <c r="KTS297" s="730"/>
      <c r="KTT297" s="730"/>
      <c r="KTU297" s="730"/>
      <c r="KTV297" s="730"/>
      <c r="KTW297" s="730"/>
      <c r="KTX297" s="730"/>
      <c r="KTY297" s="730"/>
      <c r="KTZ297" s="730"/>
      <c r="KUA297" s="730"/>
      <c r="KUB297" s="730"/>
      <c r="KUC297" s="730"/>
      <c r="KUD297" s="730"/>
      <c r="KUE297" s="730"/>
      <c r="KUF297" s="730"/>
      <c r="KUG297" s="730"/>
      <c r="KUH297" s="730"/>
      <c r="KUI297" s="730"/>
      <c r="KUJ297" s="730"/>
      <c r="KUK297" s="730"/>
      <c r="KUL297" s="730"/>
      <c r="KUM297" s="730"/>
      <c r="KUN297" s="730"/>
      <c r="KUO297" s="730"/>
      <c r="KUP297" s="730"/>
      <c r="KUQ297" s="730"/>
      <c r="KUR297" s="730"/>
      <c r="KUS297" s="730"/>
      <c r="KUT297" s="730"/>
      <c r="KUU297" s="730"/>
      <c r="KUV297" s="730"/>
      <c r="KUW297" s="730"/>
      <c r="KUX297" s="730"/>
      <c r="KUY297" s="730"/>
      <c r="KUZ297" s="730"/>
      <c r="KVA297" s="730"/>
      <c r="KVB297" s="730"/>
      <c r="KVC297" s="730"/>
      <c r="KVD297" s="730"/>
      <c r="KVE297" s="730"/>
      <c r="KVF297" s="730"/>
      <c r="KVG297" s="730"/>
      <c r="KVH297" s="730"/>
      <c r="KVI297" s="730"/>
      <c r="KVJ297" s="730"/>
      <c r="KVK297" s="730"/>
      <c r="KVL297" s="730"/>
      <c r="KVM297" s="730"/>
      <c r="KVN297" s="730"/>
      <c r="KVO297" s="730"/>
      <c r="KVP297" s="730"/>
      <c r="KVQ297" s="730"/>
      <c r="KVR297" s="730"/>
      <c r="KVS297" s="730"/>
      <c r="KVT297" s="730"/>
      <c r="KVU297" s="730"/>
      <c r="KVV297" s="730"/>
      <c r="KVW297" s="730"/>
      <c r="KVX297" s="730"/>
      <c r="KVY297" s="730"/>
      <c r="KVZ297" s="730"/>
      <c r="KWA297" s="730"/>
      <c r="KWB297" s="730"/>
      <c r="KWC297" s="730"/>
      <c r="KWD297" s="730"/>
      <c r="KWE297" s="730"/>
      <c r="KWF297" s="730"/>
      <c r="KWG297" s="730"/>
      <c r="KWH297" s="730"/>
      <c r="KWI297" s="730"/>
      <c r="KWJ297" s="730"/>
      <c r="KWK297" s="730"/>
      <c r="KWL297" s="730"/>
      <c r="KWM297" s="730"/>
      <c r="KWN297" s="730"/>
      <c r="KWO297" s="730"/>
      <c r="KWP297" s="730"/>
      <c r="KWQ297" s="730"/>
      <c r="KWR297" s="730"/>
      <c r="KWS297" s="730"/>
      <c r="KWT297" s="730"/>
      <c r="KWU297" s="730"/>
      <c r="KWV297" s="730"/>
      <c r="KWW297" s="730"/>
      <c r="KWX297" s="730"/>
      <c r="KWY297" s="730"/>
      <c r="KWZ297" s="730"/>
      <c r="KXA297" s="730"/>
      <c r="KXB297" s="730"/>
      <c r="KXC297" s="730"/>
      <c r="KXD297" s="730"/>
      <c r="KXE297" s="730"/>
      <c r="KXF297" s="730"/>
      <c r="KXG297" s="730"/>
      <c r="KXH297" s="730"/>
      <c r="KXI297" s="730"/>
      <c r="KXJ297" s="730"/>
      <c r="KXK297" s="730"/>
      <c r="KXL297" s="730"/>
      <c r="KXM297" s="730"/>
      <c r="KXN297" s="730"/>
      <c r="KXO297" s="730"/>
      <c r="KXP297" s="730"/>
      <c r="KXQ297" s="730"/>
      <c r="KXR297" s="730"/>
      <c r="KXS297" s="730"/>
      <c r="KXT297" s="730"/>
      <c r="KXU297" s="730"/>
      <c r="KXV297" s="730"/>
      <c r="KXW297" s="730"/>
      <c r="KXX297" s="730"/>
      <c r="KXY297" s="730"/>
      <c r="KXZ297" s="730"/>
      <c r="KYA297" s="730"/>
      <c r="KYB297" s="730"/>
      <c r="KYC297" s="730"/>
      <c r="KYD297" s="730"/>
      <c r="KYE297" s="730"/>
      <c r="KYF297" s="730"/>
      <c r="KYG297" s="730"/>
      <c r="KYH297" s="730"/>
      <c r="KYI297" s="730"/>
      <c r="KYJ297" s="730"/>
      <c r="KYK297" s="730"/>
      <c r="KYL297" s="730"/>
      <c r="KYM297" s="730"/>
      <c r="KYN297" s="730"/>
      <c r="KYO297" s="730"/>
      <c r="KYP297" s="730"/>
      <c r="KYQ297" s="730"/>
      <c r="KYR297" s="730"/>
      <c r="KYS297" s="730"/>
      <c r="KYT297" s="730"/>
      <c r="KYU297" s="730"/>
      <c r="KYV297" s="730"/>
      <c r="KYW297" s="730"/>
      <c r="KYX297" s="730"/>
      <c r="KYY297" s="730"/>
      <c r="KYZ297" s="730"/>
      <c r="KZA297" s="730"/>
      <c r="KZB297" s="730"/>
      <c r="KZC297" s="730"/>
      <c r="KZD297" s="730"/>
      <c r="KZE297" s="730"/>
      <c r="KZF297" s="730"/>
      <c r="KZG297" s="730"/>
      <c r="KZH297" s="730"/>
      <c r="KZI297" s="730"/>
      <c r="KZJ297" s="730"/>
      <c r="KZK297" s="730"/>
      <c r="KZL297" s="730"/>
      <c r="KZM297" s="730"/>
      <c r="KZN297" s="730"/>
      <c r="KZO297" s="730"/>
      <c r="KZP297" s="730"/>
      <c r="KZQ297" s="730"/>
      <c r="KZR297" s="730"/>
      <c r="KZS297" s="730"/>
      <c r="KZT297" s="730"/>
      <c r="KZU297" s="730"/>
      <c r="KZV297" s="730"/>
      <c r="KZW297" s="730"/>
      <c r="KZX297" s="730"/>
      <c r="KZY297" s="730"/>
      <c r="KZZ297" s="730"/>
      <c r="LAA297" s="730"/>
      <c r="LAB297" s="730"/>
      <c r="LAC297" s="730"/>
      <c r="LAD297" s="730"/>
      <c r="LAE297" s="730"/>
      <c r="LAF297" s="730"/>
      <c r="LAG297" s="730"/>
      <c r="LAH297" s="730"/>
      <c r="LAI297" s="730"/>
      <c r="LAJ297" s="730"/>
      <c r="LAK297" s="730"/>
      <c r="LAL297" s="730"/>
      <c r="LAM297" s="730"/>
      <c r="LAN297" s="730"/>
      <c r="LAO297" s="730"/>
      <c r="LAP297" s="730"/>
      <c r="LAQ297" s="730"/>
      <c r="LAR297" s="730"/>
      <c r="LAS297" s="730"/>
      <c r="LAT297" s="730"/>
      <c r="LAU297" s="730"/>
      <c r="LAV297" s="730"/>
      <c r="LAW297" s="730"/>
      <c r="LAX297" s="730"/>
      <c r="LAY297" s="730"/>
      <c r="LAZ297" s="730"/>
      <c r="LBA297" s="730"/>
      <c r="LBB297" s="730"/>
      <c r="LBC297" s="730"/>
      <c r="LBD297" s="730"/>
      <c r="LBE297" s="730"/>
      <c r="LBF297" s="730"/>
      <c r="LBG297" s="730"/>
      <c r="LBH297" s="730"/>
      <c r="LBI297" s="730"/>
      <c r="LBJ297" s="730"/>
      <c r="LBK297" s="730"/>
      <c r="LBL297" s="730"/>
      <c r="LBM297" s="730"/>
      <c r="LBN297" s="730"/>
      <c r="LBO297" s="730"/>
      <c r="LBP297" s="730"/>
      <c r="LBQ297" s="730"/>
      <c r="LBR297" s="730"/>
      <c r="LBS297" s="730"/>
      <c r="LBT297" s="730"/>
      <c r="LBU297" s="730"/>
      <c r="LBV297" s="730"/>
      <c r="LBW297" s="730"/>
      <c r="LBX297" s="730"/>
      <c r="LBY297" s="730"/>
      <c r="LBZ297" s="730"/>
      <c r="LCA297" s="730"/>
      <c r="LCB297" s="730"/>
      <c r="LCC297" s="730"/>
      <c r="LCD297" s="730"/>
      <c r="LCE297" s="730"/>
      <c r="LCF297" s="730"/>
      <c r="LCG297" s="730"/>
      <c r="LCH297" s="730"/>
      <c r="LCI297" s="730"/>
      <c r="LCJ297" s="730"/>
      <c r="LCK297" s="730"/>
      <c r="LCL297" s="730"/>
      <c r="LCM297" s="730"/>
      <c r="LCN297" s="730"/>
      <c r="LCO297" s="730"/>
      <c r="LCP297" s="730"/>
      <c r="LCQ297" s="730"/>
      <c r="LCR297" s="730"/>
      <c r="LCS297" s="730"/>
      <c r="LCT297" s="730"/>
      <c r="LCU297" s="730"/>
      <c r="LCV297" s="730"/>
      <c r="LCW297" s="730"/>
      <c r="LCX297" s="730"/>
      <c r="LCY297" s="730"/>
      <c r="LCZ297" s="730"/>
      <c r="LDA297" s="730"/>
      <c r="LDB297" s="730"/>
      <c r="LDC297" s="730"/>
      <c r="LDD297" s="730"/>
      <c r="LDE297" s="730"/>
      <c r="LDF297" s="730"/>
      <c r="LDG297" s="730"/>
      <c r="LDH297" s="730"/>
      <c r="LDI297" s="730"/>
      <c r="LDJ297" s="730"/>
      <c r="LDK297" s="730"/>
      <c r="LDL297" s="730"/>
      <c r="LDM297" s="730"/>
      <c r="LDN297" s="730"/>
      <c r="LDO297" s="730"/>
      <c r="LDP297" s="730"/>
      <c r="LDQ297" s="730"/>
      <c r="LDR297" s="730"/>
      <c r="LDS297" s="730"/>
      <c r="LDT297" s="730"/>
      <c r="LDU297" s="730"/>
      <c r="LDV297" s="730"/>
      <c r="LDW297" s="730"/>
      <c r="LDX297" s="730"/>
      <c r="LDY297" s="730"/>
      <c r="LDZ297" s="730"/>
      <c r="LEA297" s="730"/>
      <c r="LEB297" s="730"/>
      <c r="LEC297" s="730"/>
      <c r="LED297" s="730"/>
      <c r="LEE297" s="730"/>
      <c r="LEF297" s="730"/>
      <c r="LEG297" s="730"/>
      <c r="LEH297" s="730"/>
      <c r="LEI297" s="730"/>
      <c r="LEJ297" s="730"/>
      <c r="LEK297" s="730"/>
      <c r="LEL297" s="730"/>
      <c r="LEM297" s="730"/>
      <c r="LEN297" s="730"/>
      <c r="LEO297" s="730"/>
      <c r="LEP297" s="730"/>
      <c r="LEQ297" s="730"/>
      <c r="LER297" s="730"/>
      <c r="LES297" s="730"/>
      <c r="LET297" s="730"/>
      <c r="LEU297" s="730"/>
      <c r="LEV297" s="730"/>
      <c r="LEW297" s="730"/>
      <c r="LEX297" s="730"/>
      <c r="LEY297" s="730"/>
      <c r="LEZ297" s="730"/>
      <c r="LFA297" s="730"/>
      <c r="LFB297" s="730"/>
      <c r="LFC297" s="730"/>
      <c r="LFD297" s="730"/>
      <c r="LFE297" s="730"/>
      <c r="LFF297" s="730"/>
      <c r="LFG297" s="730"/>
      <c r="LFH297" s="730"/>
      <c r="LFI297" s="730"/>
      <c r="LFJ297" s="730"/>
      <c r="LFK297" s="730"/>
      <c r="LFL297" s="730"/>
      <c r="LFM297" s="730"/>
      <c r="LFN297" s="730"/>
      <c r="LFO297" s="730"/>
      <c r="LFP297" s="730"/>
      <c r="LFQ297" s="730"/>
      <c r="LFR297" s="730"/>
      <c r="LFS297" s="730"/>
      <c r="LFT297" s="730"/>
      <c r="LFU297" s="730"/>
      <c r="LFV297" s="730"/>
      <c r="LFW297" s="730"/>
      <c r="LFX297" s="730"/>
      <c r="LFY297" s="730"/>
      <c r="LFZ297" s="730"/>
      <c r="LGA297" s="730"/>
      <c r="LGB297" s="730"/>
      <c r="LGC297" s="730"/>
      <c r="LGD297" s="730"/>
      <c r="LGE297" s="730"/>
      <c r="LGF297" s="730"/>
      <c r="LGG297" s="730"/>
      <c r="LGH297" s="730"/>
      <c r="LGI297" s="730"/>
      <c r="LGJ297" s="730"/>
      <c r="LGK297" s="730"/>
      <c r="LGL297" s="730"/>
      <c r="LGM297" s="730"/>
      <c r="LGN297" s="730"/>
      <c r="LGO297" s="730"/>
      <c r="LGP297" s="730"/>
      <c r="LGQ297" s="730"/>
      <c r="LGR297" s="730"/>
      <c r="LGS297" s="730"/>
      <c r="LGT297" s="730"/>
      <c r="LGU297" s="730"/>
      <c r="LGV297" s="730"/>
      <c r="LGW297" s="730"/>
      <c r="LGX297" s="730"/>
      <c r="LGY297" s="730"/>
      <c r="LGZ297" s="730"/>
      <c r="LHA297" s="730"/>
      <c r="LHB297" s="730"/>
      <c r="LHC297" s="730"/>
      <c r="LHD297" s="730"/>
      <c r="LHE297" s="730"/>
      <c r="LHF297" s="730"/>
      <c r="LHG297" s="730"/>
      <c r="LHH297" s="730"/>
      <c r="LHI297" s="730"/>
      <c r="LHJ297" s="730"/>
      <c r="LHK297" s="730"/>
      <c r="LHL297" s="730"/>
      <c r="LHM297" s="730"/>
      <c r="LHN297" s="730"/>
      <c r="LHO297" s="730"/>
      <c r="LHP297" s="730"/>
      <c r="LHQ297" s="730"/>
      <c r="LHR297" s="730"/>
      <c r="LHS297" s="730"/>
      <c r="LHT297" s="730"/>
      <c r="LHU297" s="730"/>
      <c r="LHV297" s="730"/>
      <c r="LHW297" s="730"/>
      <c r="LHX297" s="730"/>
      <c r="LHY297" s="730"/>
      <c r="LHZ297" s="730"/>
      <c r="LIA297" s="730"/>
      <c r="LIB297" s="730"/>
      <c r="LIC297" s="730"/>
      <c r="LID297" s="730"/>
      <c r="LIE297" s="730"/>
      <c r="LIF297" s="730"/>
      <c r="LIG297" s="730"/>
      <c r="LIH297" s="730"/>
      <c r="LII297" s="730"/>
      <c r="LIJ297" s="730"/>
      <c r="LIK297" s="730"/>
      <c r="LIL297" s="730"/>
      <c r="LIM297" s="730"/>
      <c r="LIN297" s="730"/>
      <c r="LIO297" s="730"/>
      <c r="LIP297" s="730"/>
      <c r="LIQ297" s="730"/>
      <c r="LIR297" s="730"/>
      <c r="LIS297" s="730"/>
      <c r="LIT297" s="730"/>
      <c r="LIU297" s="730"/>
      <c r="LIV297" s="730"/>
      <c r="LIW297" s="730"/>
      <c r="LIX297" s="730"/>
      <c r="LIY297" s="730"/>
      <c r="LIZ297" s="730"/>
      <c r="LJA297" s="730"/>
      <c r="LJB297" s="730"/>
      <c r="LJC297" s="730"/>
      <c r="LJD297" s="730"/>
      <c r="LJE297" s="730"/>
      <c r="LJF297" s="730"/>
      <c r="LJG297" s="730"/>
      <c r="LJH297" s="730"/>
      <c r="LJI297" s="730"/>
      <c r="LJJ297" s="730"/>
      <c r="LJK297" s="730"/>
      <c r="LJL297" s="730"/>
      <c r="LJM297" s="730"/>
      <c r="LJN297" s="730"/>
      <c r="LJO297" s="730"/>
      <c r="LJP297" s="730"/>
      <c r="LJQ297" s="730"/>
      <c r="LJR297" s="730"/>
      <c r="LJS297" s="730"/>
      <c r="LJT297" s="730"/>
      <c r="LJU297" s="730"/>
      <c r="LJV297" s="730"/>
      <c r="LJW297" s="730"/>
      <c r="LJX297" s="730"/>
      <c r="LJY297" s="730"/>
      <c r="LJZ297" s="730"/>
      <c r="LKA297" s="730"/>
      <c r="LKB297" s="730"/>
      <c r="LKC297" s="730"/>
      <c r="LKD297" s="730"/>
      <c r="LKE297" s="730"/>
      <c r="LKF297" s="730"/>
      <c r="LKG297" s="730"/>
      <c r="LKH297" s="730"/>
      <c r="LKI297" s="730"/>
      <c r="LKJ297" s="730"/>
      <c r="LKK297" s="730"/>
      <c r="LKL297" s="730"/>
      <c r="LKM297" s="730"/>
      <c r="LKN297" s="730"/>
      <c r="LKO297" s="730"/>
      <c r="LKP297" s="730"/>
      <c r="LKQ297" s="730"/>
      <c r="LKR297" s="730"/>
      <c r="LKS297" s="730"/>
      <c r="LKT297" s="730"/>
      <c r="LKU297" s="730"/>
      <c r="LKV297" s="730"/>
      <c r="LKW297" s="730"/>
      <c r="LKX297" s="730"/>
      <c r="LKY297" s="730"/>
      <c r="LKZ297" s="730"/>
      <c r="LLA297" s="730"/>
      <c r="LLB297" s="730"/>
      <c r="LLC297" s="730"/>
      <c r="LLD297" s="730"/>
      <c r="LLE297" s="730"/>
      <c r="LLF297" s="730"/>
      <c r="LLG297" s="730"/>
      <c r="LLH297" s="730"/>
      <c r="LLI297" s="730"/>
      <c r="LLJ297" s="730"/>
      <c r="LLK297" s="730"/>
      <c r="LLL297" s="730"/>
      <c r="LLM297" s="730"/>
      <c r="LLN297" s="730"/>
      <c r="LLO297" s="730"/>
      <c r="LLP297" s="730"/>
      <c r="LLQ297" s="730"/>
      <c r="LLR297" s="730"/>
      <c r="LLS297" s="730"/>
      <c r="LLT297" s="730"/>
      <c r="LLU297" s="730"/>
      <c r="LLV297" s="730"/>
      <c r="LLW297" s="730"/>
      <c r="LLX297" s="730"/>
      <c r="LLY297" s="730"/>
      <c r="LLZ297" s="730"/>
      <c r="LMA297" s="730"/>
      <c r="LMB297" s="730"/>
      <c r="LMC297" s="730"/>
      <c r="LMD297" s="730"/>
      <c r="LME297" s="730"/>
      <c r="LMF297" s="730"/>
      <c r="LMG297" s="730"/>
      <c r="LMH297" s="730"/>
      <c r="LMI297" s="730"/>
      <c r="LMJ297" s="730"/>
      <c r="LMK297" s="730"/>
      <c r="LML297" s="730"/>
      <c r="LMM297" s="730"/>
      <c r="LMN297" s="730"/>
      <c r="LMO297" s="730"/>
      <c r="LMP297" s="730"/>
      <c r="LMQ297" s="730"/>
      <c r="LMR297" s="730"/>
      <c r="LMS297" s="730"/>
      <c r="LMT297" s="730"/>
      <c r="LMU297" s="730"/>
      <c r="LMV297" s="730"/>
      <c r="LMW297" s="730"/>
      <c r="LMX297" s="730"/>
      <c r="LMY297" s="730"/>
      <c r="LMZ297" s="730"/>
      <c r="LNA297" s="730"/>
      <c r="LNB297" s="730"/>
      <c r="LNC297" s="730"/>
      <c r="LND297" s="730"/>
      <c r="LNE297" s="730"/>
      <c r="LNF297" s="730"/>
      <c r="LNG297" s="730"/>
      <c r="LNH297" s="730"/>
      <c r="LNI297" s="730"/>
      <c r="LNJ297" s="730"/>
      <c r="LNK297" s="730"/>
      <c r="LNL297" s="730"/>
      <c r="LNM297" s="730"/>
      <c r="LNN297" s="730"/>
      <c r="LNO297" s="730"/>
      <c r="LNP297" s="730"/>
      <c r="LNQ297" s="730"/>
      <c r="LNR297" s="730"/>
      <c r="LNS297" s="730"/>
      <c r="LNT297" s="730"/>
      <c r="LNU297" s="730"/>
      <c r="LNV297" s="730"/>
      <c r="LNW297" s="730"/>
      <c r="LNX297" s="730"/>
      <c r="LNY297" s="730"/>
      <c r="LNZ297" s="730"/>
      <c r="LOA297" s="730"/>
      <c r="LOB297" s="730"/>
      <c r="LOC297" s="730"/>
      <c r="LOD297" s="730"/>
      <c r="LOE297" s="730"/>
      <c r="LOF297" s="730"/>
      <c r="LOG297" s="730"/>
      <c r="LOH297" s="730"/>
      <c r="LOI297" s="730"/>
      <c r="LOJ297" s="730"/>
      <c r="LOK297" s="730"/>
      <c r="LOL297" s="730"/>
      <c r="LOM297" s="730"/>
      <c r="LON297" s="730"/>
      <c r="LOO297" s="730"/>
      <c r="LOP297" s="730"/>
      <c r="LOQ297" s="730"/>
      <c r="LOR297" s="730"/>
      <c r="LOS297" s="730"/>
      <c r="LOT297" s="730"/>
      <c r="LOU297" s="730"/>
      <c r="LOV297" s="730"/>
      <c r="LOW297" s="730"/>
      <c r="LOX297" s="730"/>
      <c r="LOY297" s="730"/>
      <c r="LOZ297" s="730"/>
      <c r="LPA297" s="730"/>
      <c r="LPB297" s="730"/>
      <c r="LPC297" s="730"/>
      <c r="LPD297" s="730"/>
      <c r="LPE297" s="730"/>
      <c r="LPF297" s="730"/>
      <c r="LPG297" s="730"/>
      <c r="LPH297" s="730"/>
      <c r="LPI297" s="730"/>
      <c r="LPJ297" s="730"/>
      <c r="LPK297" s="730"/>
      <c r="LPL297" s="730"/>
      <c r="LPM297" s="730"/>
      <c r="LPN297" s="730"/>
      <c r="LPO297" s="730"/>
      <c r="LPP297" s="730"/>
      <c r="LPQ297" s="730"/>
      <c r="LPR297" s="730"/>
      <c r="LPS297" s="730"/>
      <c r="LPT297" s="730"/>
      <c r="LPU297" s="730"/>
      <c r="LPV297" s="730"/>
      <c r="LPW297" s="730"/>
      <c r="LPX297" s="730"/>
      <c r="LPY297" s="730"/>
      <c r="LPZ297" s="730"/>
      <c r="LQA297" s="730"/>
      <c r="LQB297" s="730"/>
      <c r="LQC297" s="730"/>
      <c r="LQD297" s="730"/>
      <c r="LQE297" s="730"/>
      <c r="LQF297" s="730"/>
      <c r="LQG297" s="730"/>
      <c r="LQH297" s="730"/>
      <c r="LQI297" s="730"/>
      <c r="LQJ297" s="730"/>
      <c r="LQK297" s="730"/>
      <c r="LQL297" s="730"/>
      <c r="LQM297" s="730"/>
      <c r="LQN297" s="730"/>
      <c r="LQO297" s="730"/>
      <c r="LQP297" s="730"/>
      <c r="LQQ297" s="730"/>
      <c r="LQR297" s="730"/>
      <c r="LQS297" s="730"/>
      <c r="LQT297" s="730"/>
      <c r="LQU297" s="730"/>
      <c r="LQV297" s="730"/>
      <c r="LQW297" s="730"/>
      <c r="LQX297" s="730"/>
      <c r="LQY297" s="730"/>
      <c r="LQZ297" s="730"/>
      <c r="LRA297" s="730"/>
      <c r="LRB297" s="730"/>
      <c r="LRC297" s="730"/>
      <c r="LRD297" s="730"/>
      <c r="LRE297" s="730"/>
      <c r="LRF297" s="730"/>
      <c r="LRG297" s="730"/>
      <c r="LRH297" s="730"/>
      <c r="LRI297" s="730"/>
      <c r="LRJ297" s="730"/>
      <c r="LRK297" s="730"/>
      <c r="LRL297" s="730"/>
      <c r="LRM297" s="730"/>
      <c r="LRN297" s="730"/>
      <c r="LRO297" s="730"/>
      <c r="LRP297" s="730"/>
      <c r="LRQ297" s="730"/>
      <c r="LRR297" s="730"/>
      <c r="LRS297" s="730"/>
      <c r="LRT297" s="730"/>
      <c r="LRU297" s="730"/>
      <c r="LRV297" s="730"/>
      <c r="LRW297" s="730"/>
      <c r="LRX297" s="730"/>
      <c r="LRY297" s="730"/>
      <c r="LRZ297" s="730"/>
      <c r="LSA297" s="730"/>
      <c r="LSB297" s="730"/>
      <c r="LSC297" s="730"/>
      <c r="LSD297" s="730"/>
      <c r="LSE297" s="730"/>
      <c r="LSF297" s="730"/>
      <c r="LSG297" s="730"/>
      <c r="LSH297" s="730"/>
      <c r="LSI297" s="730"/>
      <c r="LSJ297" s="730"/>
      <c r="LSK297" s="730"/>
      <c r="LSL297" s="730"/>
      <c r="LSM297" s="730"/>
      <c r="LSN297" s="730"/>
      <c r="LSO297" s="730"/>
      <c r="LSP297" s="730"/>
      <c r="LSQ297" s="730"/>
      <c r="LSR297" s="730"/>
      <c r="LSS297" s="730"/>
      <c r="LST297" s="730"/>
      <c r="LSU297" s="730"/>
      <c r="LSV297" s="730"/>
      <c r="LSW297" s="730"/>
      <c r="LSX297" s="730"/>
      <c r="LSY297" s="730"/>
      <c r="LSZ297" s="730"/>
      <c r="LTA297" s="730"/>
      <c r="LTB297" s="730"/>
      <c r="LTC297" s="730"/>
      <c r="LTD297" s="730"/>
      <c r="LTE297" s="730"/>
      <c r="LTF297" s="730"/>
      <c r="LTG297" s="730"/>
      <c r="LTH297" s="730"/>
      <c r="LTI297" s="730"/>
      <c r="LTJ297" s="730"/>
      <c r="LTK297" s="730"/>
      <c r="LTL297" s="730"/>
      <c r="LTM297" s="730"/>
      <c r="LTN297" s="730"/>
      <c r="LTO297" s="730"/>
      <c r="LTP297" s="730"/>
      <c r="LTQ297" s="730"/>
      <c r="LTR297" s="730"/>
      <c r="LTS297" s="730"/>
      <c r="LTT297" s="730"/>
      <c r="LTU297" s="730"/>
      <c r="LTV297" s="730"/>
      <c r="LTW297" s="730"/>
      <c r="LTX297" s="730"/>
      <c r="LTY297" s="730"/>
      <c r="LTZ297" s="730"/>
      <c r="LUA297" s="730"/>
      <c r="LUB297" s="730"/>
      <c r="LUC297" s="730"/>
      <c r="LUD297" s="730"/>
      <c r="LUE297" s="730"/>
      <c r="LUF297" s="730"/>
      <c r="LUG297" s="730"/>
      <c r="LUH297" s="730"/>
      <c r="LUI297" s="730"/>
      <c r="LUJ297" s="730"/>
      <c r="LUK297" s="730"/>
      <c r="LUL297" s="730"/>
      <c r="LUM297" s="730"/>
      <c r="LUN297" s="730"/>
      <c r="LUO297" s="730"/>
      <c r="LUP297" s="730"/>
      <c r="LUQ297" s="730"/>
      <c r="LUR297" s="730"/>
      <c r="LUS297" s="730"/>
      <c r="LUT297" s="730"/>
      <c r="LUU297" s="730"/>
      <c r="LUV297" s="730"/>
      <c r="LUW297" s="730"/>
      <c r="LUX297" s="730"/>
      <c r="LUY297" s="730"/>
      <c r="LUZ297" s="730"/>
      <c r="LVA297" s="730"/>
      <c r="LVB297" s="730"/>
      <c r="LVC297" s="730"/>
      <c r="LVD297" s="730"/>
      <c r="LVE297" s="730"/>
      <c r="LVF297" s="730"/>
      <c r="LVG297" s="730"/>
      <c r="LVH297" s="730"/>
      <c r="LVI297" s="730"/>
      <c r="LVJ297" s="730"/>
      <c r="LVK297" s="730"/>
      <c r="LVL297" s="730"/>
      <c r="LVM297" s="730"/>
      <c r="LVN297" s="730"/>
      <c r="LVO297" s="730"/>
      <c r="LVP297" s="730"/>
      <c r="LVQ297" s="730"/>
      <c r="LVR297" s="730"/>
      <c r="LVS297" s="730"/>
      <c r="LVT297" s="730"/>
      <c r="LVU297" s="730"/>
      <c r="LVV297" s="730"/>
      <c r="LVW297" s="730"/>
      <c r="LVX297" s="730"/>
      <c r="LVY297" s="730"/>
      <c r="LVZ297" s="730"/>
      <c r="LWA297" s="730"/>
      <c r="LWB297" s="730"/>
      <c r="LWC297" s="730"/>
      <c r="LWD297" s="730"/>
      <c r="LWE297" s="730"/>
      <c r="LWF297" s="730"/>
      <c r="LWG297" s="730"/>
      <c r="LWH297" s="730"/>
      <c r="LWI297" s="730"/>
      <c r="LWJ297" s="730"/>
      <c r="LWK297" s="730"/>
      <c r="LWL297" s="730"/>
      <c r="LWM297" s="730"/>
      <c r="LWN297" s="730"/>
      <c r="LWO297" s="730"/>
      <c r="LWP297" s="730"/>
      <c r="LWQ297" s="730"/>
      <c r="LWR297" s="730"/>
      <c r="LWS297" s="730"/>
      <c r="LWT297" s="730"/>
      <c r="LWU297" s="730"/>
      <c r="LWV297" s="730"/>
      <c r="LWW297" s="730"/>
      <c r="LWX297" s="730"/>
      <c r="LWY297" s="730"/>
      <c r="LWZ297" s="730"/>
      <c r="LXA297" s="730"/>
      <c r="LXB297" s="730"/>
      <c r="LXC297" s="730"/>
      <c r="LXD297" s="730"/>
      <c r="LXE297" s="730"/>
      <c r="LXF297" s="730"/>
      <c r="LXG297" s="730"/>
      <c r="LXH297" s="730"/>
      <c r="LXI297" s="730"/>
      <c r="LXJ297" s="730"/>
      <c r="LXK297" s="730"/>
      <c r="LXL297" s="730"/>
      <c r="LXM297" s="730"/>
      <c r="LXN297" s="730"/>
      <c r="LXO297" s="730"/>
      <c r="LXP297" s="730"/>
      <c r="LXQ297" s="730"/>
      <c r="LXR297" s="730"/>
      <c r="LXS297" s="730"/>
      <c r="LXT297" s="730"/>
      <c r="LXU297" s="730"/>
      <c r="LXV297" s="730"/>
      <c r="LXW297" s="730"/>
      <c r="LXX297" s="730"/>
      <c r="LXY297" s="730"/>
      <c r="LXZ297" s="730"/>
      <c r="LYA297" s="730"/>
      <c r="LYB297" s="730"/>
      <c r="LYC297" s="730"/>
      <c r="LYD297" s="730"/>
      <c r="LYE297" s="730"/>
      <c r="LYF297" s="730"/>
      <c r="LYG297" s="730"/>
      <c r="LYH297" s="730"/>
      <c r="LYI297" s="730"/>
      <c r="LYJ297" s="730"/>
      <c r="LYK297" s="730"/>
      <c r="LYL297" s="730"/>
      <c r="LYM297" s="730"/>
      <c r="LYN297" s="730"/>
      <c r="LYO297" s="730"/>
      <c r="LYP297" s="730"/>
      <c r="LYQ297" s="730"/>
      <c r="LYR297" s="730"/>
      <c r="LYS297" s="730"/>
      <c r="LYT297" s="730"/>
      <c r="LYU297" s="730"/>
      <c r="LYV297" s="730"/>
      <c r="LYW297" s="730"/>
      <c r="LYX297" s="730"/>
      <c r="LYY297" s="730"/>
      <c r="LYZ297" s="730"/>
      <c r="LZA297" s="730"/>
      <c r="LZB297" s="730"/>
      <c r="LZC297" s="730"/>
      <c r="LZD297" s="730"/>
      <c r="LZE297" s="730"/>
      <c r="LZF297" s="730"/>
      <c r="LZG297" s="730"/>
      <c r="LZH297" s="730"/>
      <c r="LZI297" s="730"/>
      <c r="LZJ297" s="730"/>
      <c r="LZK297" s="730"/>
      <c r="LZL297" s="730"/>
      <c r="LZM297" s="730"/>
      <c r="LZN297" s="730"/>
      <c r="LZO297" s="730"/>
      <c r="LZP297" s="730"/>
      <c r="LZQ297" s="730"/>
      <c r="LZR297" s="730"/>
      <c r="LZS297" s="730"/>
      <c r="LZT297" s="730"/>
      <c r="LZU297" s="730"/>
      <c r="LZV297" s="730"/>
      <c r="LZW297" s="730"/>
      <c r="LZX297" s="730"/>
      <c r="LZY297" s="730"/>
      <c r="LZZ297" s="730"/>
      <c r="MAA297" s="730"/>
      <c r="MAB297" s="730"/>
      <c r="MAC297" s="730"/>
      <c r="MAD297" s="730"/>
      <c r="MAE297" s="730"/>
      <c r="MAF297" s="730"/>
      <c r="MAG297" s="730"/>
      <c r="MAH297" s="730"/>
      <c r="MAI297" s="730"/>
      <c r="MAJ297" s="730"/>
      <c r="MAK297" s="730"/>
      <c r="MAL297" s="730"/>
      <c r="MAM297" s="730"/>
      <c r="MAN297" s="730"/>
      <c r="MAO297" s="730"/>
      <c r="MAP297" s="730"/>
      <c r="MAQ297" s="730"/>
      <c r="MAR297" s="730"/>
      <c r="MAS297" s="730"/>
      <c r="MAT297" s="730"/>
      <c r="MAU297" s="730"/>
      <c r="MAV297" s="730"/>
      <c r="MAW297" s="730"/>
      <c r="MAX297" s="730"/>
      <c r="MAY297" s="730"/>
      <c r="MAZ297" s="730"/>
      <c r="MBA297" s="730"/>
      <c r="MBB297" s="730"/>
      <c r="MBC297" s="730"/>
      <c r="MBD297" s="730"/>
      <c r="MBE297" s="730"/>
      <c r="MBF297" s="730"/>
      <c r="MBG297" s="730"/>
      <c r="MBH297" s="730"/>
      <c r="MBI297" s="730"/>
      <c r="MBJ297" s="730"/>
      <c r="MBK297" s="730"/>
      <c r="MBL297" s="730"/>
      <c r="MBM297" s="730"/>
      <c r="MBN297" s="730"/>
      <c r="MBO297" s="730"/>
      <c r="MBP297" s="730"/>
      <c r="MBQ297" s="730"/>
      <c r="MBR297" s="730"/>
      <c r="MBS297" s="730"/>
      <c r="MBT297" s="730"/>
      <c r="MBU297" s="730"/>
      <c r="MBV297" s="730"/>
      <c r="MBW297" s="730"/>
      <c r="MBX297" s="730"/>
      <c r="MBY297" s="730"/>
      <c r="MBZ297" s="730"/>
      <c r="MCA297" s="730"/>
      <c r="MCB297" s="730"/>
      <c r="MCC297" s="730"/>
      <c r="MCD297" s="730"/>
      <c r="MCE297" s="730"/>
      <c r="MCF297" s="730"/>
      <c r="MCG297" s="730"/>
      <c r="MCH297" s="730"/>
      <c r="MCI297" s="730"/>
      <c r="MCJ297" s="730"/>
      <c r="MCK297" s="730"/>
      <c r="MCL297" s="730"/>
      <c r="MCM297" s="730"/>
      <c r="MCN297" s="730"/>
      <c r="MCO297" s="730"/>
      <c r="MCP297" s="730"/>
      <c r="MCQ297" s="730"/>
      <c r="MCR297" s="730"/>
      <c r="MCS297" s="730"/>
      <c r="MCT297" s="730"/>
      <c r="MCU297" s="730"/>
      <c r="MCV297" s="730"/>
      <c r="MCW297" s="730"/>
      <c r="MCX297" s="730"/>
      <c r="MCY297" s="730"/>
      <c r="MCZ297" s="730"/>
      <c r="MDA297" s="730"/>
      <c r="MDB297" s="730"/>
      <c r="MDC297" s="730"/>
      <c r="MDD297" s="730"/>
      <c r="MDE297" s="730"/>
      <c r="MDF297" s="730"/>
      <c r="MDG297" s="730"/>
      <c r="MDH297" s="730"/>
      <c r="MDI297" s="730"/>
      <c r="MDJ297" s="730"/>
      <c r="MDK297" s="730"/>
      <c r="MDL297" s="730"/>
      <c r="MDM297" s="730"/>
      <c r="MDN297" s="730"/>
      <c r="MDO297" s="730"/>
      <c r="MDP297" s="730"/>
      <c r="MDQ297" s="730"/>
      <c r="MDR297" s="730"/>
      <c r="MDS297" s="730"/>
      <c r="MDT297" s="730"/>
      <c r="MDU297" s="730"/>
      <c r="MDV297" s="730"/>
      <c r="MDW297" s="730"/>
      <c r="MDX297" s="730"/>
      <c r="MDY297" s="730"/>
      <c r="MDZ297" s="730"/>
      <c r="MEA297" s="730"/>
      <c r="MEB297" s="730"/>
      <c r="MEC297" s="730"/>
      <c r="MED297" s="730"/>
      <c r="MEE297" s="730"/>
      <c r="MEF297" s="730"/>
      <c r="MEG297" s="730"/>
      <c r="MEH297" s="730"/>
      <c r="MEI297" s="730"/>
      <c r="MEJ297" s="730"/>
      <c r="MEK297" s="730"/>
      <c r="MEL297" s="730"/>
      <c r="MEM297" s="730"/>
      <c r="MEN297" s="730"/>
      <c r="MEO297" s="730"/>
      <c r="MEP297" s="730"/>
      <c r="MEQ297" s="730"/>
      <c r="MER297" s="730"/>
      <c r="MES297" s="730"/>
      <c r="MET297" s="730"/>
      <c r="MEU297" s="730"/>
      <c r="MEV297" s="730"/>
      <c r="MEW297" s="730"/>
      <c r="MEX297" s="730"/>
      <c r="MEY297" s="730"/>
      <c r="MEZ297" s="730"/>
      <c r="MFA297" s="730"/>
      <c r="MFB297" s="730"/>
      <c r="MFC297" s="730"/>
      <c r="MFD297" s="730"/>
      <c r="MFE297" s="730"/>
      <c r="MFF297" s="730"/>
      <c r="MFG297" s="730"/>
      <c r="MFH297" s="730"/>
      <c r="MFI297" s="730"/>
      <c r="MFJ297" s="730"/>
      <c r="MFK297" s="730"/>
      <c r="MFL297" s="730"/>
      <c r="MFM297" s="730"/>
      <c r="MFN297" s="730"/>
      <c r="MFO297" s="730"/>
      <c r="MFP297" s="730"/>
      <c r="MFQ297" s="730"/>
      <c r="MFR297" s="730"/>
      <c r="MFS297" s="730"/>
      <c r="MFT297" s="730"/>
      <c r="MFU297" s="730"/>
      <c r="MFV297" s="730"/>
      <c r="MFW297" s="730"/>
      <c r="MFX297" s="730"/>
      <c r="MFY297" s="730"/>
      <c r="MFZ297" s="730"/>
      <c r="MGA297" s="730"/>
      <c r="MGB297" s="730"/>
      <c r="MGC297" s="730"/>
      <c r="MGD297" s="730"/>
      <c r="MGE297" s="730"/>
      <c r="MGF297" s="730"/>
      <c r="MGG297" s="730"/>
      <c r="MGH297" s="730"/>
      <c r="MGI297" s="730"/>
      <c r="MGJ297" s="730"/>
      <c r="MGK297" s="730"/>
      <c r="MGL297" s="730"/>
      <c r="MGM297" s="730"/>
      <c r="MGN297" s="730"/>
      <c r="MGO297" s="730"/>
      <c r="MGP297" s="730"/>
      <c r="MGQ297" s="730"/>
      <c r="MGR297" s="730"/>
      <c r="MGS297" s="730"/>
      <c r="MGT297" s="730"/>
      <c r="MGU297" s="730"/>
      <c r="MGV297" s="730"/>
      <c r="MGW297" s="730"/>
      <c r="MGX297" s="730"/>
      <c r="MGY297" s="730"/>
      <c r="MGZ297" s="730"/>
      <c r="MHA297" s="730"/>
      <c r="MHB297" s="730"/>
      <c r="MHC297" s="730"/>
      <c r="MHD297" s="730"/>
      <c r="MHE297" s="730"/>
      <c r="MHF297" s="730"/>
      <c r="MHG297" s="730"/>
      <c r="MHH297" s="730"/>
      <c r="MHI297" s="730"/>
      <c r="MHJ297" s="730"/>
      <c r="MHK297" s="730"/>
      <c r="MHL297" s="730"/>
      <c r="MHM297" s="730"/>
      <c r="MHN297" s="730"/>
      <c r="MHO297" s="730"/>
      <c r="MHP297" s="730"/>
      <c r="MHQ297" s="730"/>
      <c r="MHR297" s="730"/>
      <c r="MHS297" s="730"/>
      <c r="MHT297" s="730"/>
      <c r="MHU297" s="730"/>
      <c r="MHV297" s="730"/>
      <c r="MHW297" s="730"/>
      <c r="MHX297" s="730"/>
      <c r="MHY297" s="730"/>
      <c r="MHZ297" s="730"/>
      <c r="MIA297" s="730"/>
      <c r="MIB297" s="730"/>
      <c r="MIC297" s="730"/>
      <c r="MID297" s="730"/>
      <c r="MIE297" s="730"/>
      <c r="MIF297" s="730"/>
      <c r="MIG297" s="730"/>
      <c r="MIH297" s="730"/>
      <c r="MII297" s="730"/>
      <c r="MIJ297" s="730"/>
      <c r="MIK297" s="730"/>
      <c r="MIL297" s="730"/>
      <c r="MIM297" s="730"/>
      <c r="MIN297" s="730"/>
      <c r="MIO297" s="730"/>
      <c r="MIP297" s="730"/>
      <c r="MIQ297" s="730"/>
      <c r="MIR297" s="730"/>
      <c r="MIS297" s="730"/>
      <c r="MIT297" s="730"/>
      <c r="MIU297" s="730"/>
      <c r="MIV297" s="730"/>
      <c r="MIW297" s="730"/>
      <c r="MIX297" s="730"/>
      <c r="MIY297" s="730"/>
      <c r="MIZ297" s="730"/>
      <c r="MJA297" s="730"/>
      <c r="MJB297" s="730"/>
      <c r="MJC297" s="730"/>
      <c r="MJD297" s="730"/>
      <c r="MJE297" s="730"/>
      <c r="MJF297" s="730"/>
      <c r="MJG297" s="730"/>
      <c r="MJH297" s="730"/>
      <c r="MJI297" s="730"/>
      <c r="MJJ297" s="730"/>
      <c r="MJK297" s="730"/>
      <c r="MJL297" s="730"/>
      <c r="MJM297" s="730"/>
      <c r="MJN297" s="730"/>
      <c r="MJO297" s="730"/>
      <c r="MJP297" s="730"/>
      <c r="MJQ297" s="730"/>
      <c r="MJR297" s="730"/>
      <c r="MJS297" s="730"/>
      <c r="MJT297" s="730"/>
      <c r="MJU297" s="730"/>
      <c r="MJV297" s="730"/>
      <c r="MJW297" s="730"/>
      <c r="MJX297" s="730"/>
      <c r="MJY297" s="730"/>
      <c r="MJZ297" s="730"/>
      <c r="MKA297" s="730"/>
      <c r="MKB297" s="730"/>
      <c r="MKC297" s="730"/>
      <c r="MKD297" s="730"/>
      <c r="MKE297" s="730"/>
      <c r="MKF297" s="730"/>
      <c r="MKG297" s="730"/>
      <c r="MKH297" s="730"/>
      <c r="MKI297" s="730"/>
      <c r="MKJ297" s="730"/>
      <c r="MKK297" s="730"/>
      <c r="MKL297" s="730"/>
      <c r="MKM297" s="730"/>
      <c r="MKN297" s="730"/>
      <c r="MKO297" s="730"/>
      <c r="MKP297" s="730"/>
      <c r="MKQ297" s="730"/>
      <c r="MKR297" s="730"/>
      <c r="MKS297" s="730"/>
      <c r="MKT297" s="730"/>
      <c r="MKU297" s="730"/>
      <c r="MKV297" s="730"/>
      <c r="MKW297" s="730"/>
      <c r="MKX297" s="730"/>
      <c r="MKY297" s="730"/>
      <c r="MKZ297" s="730"/>
      <c r="MLA297" s="730"/>
      <c r="MLB297" s="730"/>
      <c r="MLC297" s="730"/>
      <c r="MLD297" s="730"/>
      <c r="MLE297" s="730"/>
      <c r="MLF297" s="730"/>
      <c r="MLG297" s="730"/>
      <c r="MLH297" s="730"/>
      <c r="MLI297" s="730"/>
      <c r="MLJ297" s="730"/>
      <c r="MLK297" s="730"/>
      <c r="MLL297" s="730"/>
      <c r="MLM297" s="730"/>
      <c r="MLN297" s="730"/>
      <c r="MLO297" s="730"/>
      <c r="MLP297" s="730"/>
      <c r="MLQ297" s="730"/>
      <c r="MLR297" s="730"/>
      <c r="MLS297" s="730"/>
      <c r="MLT297" s="730"/>
      <c r="MLU297" s="730"/>
      <c r="MLV297" s="730"/>
      <c r="MLW297" s="730"/>
      <c r="MLX297" s="730"/>
      <c r="MLY297" s="730"/>
      <c r="MLZ297" s="730"/>
      <c r="MMA297" s="730"/>
      <c r="MMB297" s="730"/>
      <c r="MMC297" s="730"/>
      <c r="MMD297" s="730"/>
      <c r="MME297" s="730"/>
      <c r="MMF297" s="730"/>
      <c r="MMG297" s="730"/>
      <c r="MMH297" s="730"/>
      <c r="MMI297" s="730"/>
      <c r="MMJ297" s="730"/>
      <c r="MMK297" s="730"/>
      <c r="MML297" s="730"/>
      <c r="MMM297" s="730"/>
      <c r="MMN297" s="730"/>
      <c r="MMO297" s="730"/>
      <c r="MMP297" s="730"/>
      <c r="MMQ297" s="730"/>
      <c r="MMR297" s="730"/>
      <c r="MMS297" s="730"/>
      <c r="MMT297" s="730"/>
      <c r="MMU297" s="730"/>
      <c r="MMV297" s="730"/>
      <c r="MMW297" s="730"/>
      <c r="MMX297" s="730"/>
      <c r="MMY297" s="730"/>
      <c r="MMZ297" s="730"/>
      <c r="MNA297" s="730"/>
      <c r="MNB297" s="730"/>
      <c r="MNC297" s="730"/>
      <c r="MND297" s="730"/>
      <c r="MNE297" s="730"/>
      <c r="MNF297" s="730"/>
      <c r="MNG297" s="730"/>
      <c r="MNH297" s="730"/>
      <c r="MNI297" s="730"/>
      <c r="MNJ297" s="730"/>
      <c r="MNK297" s="730"/>
      <c r="MNL297" s="730"/>
      <c r="MNM297" s="730"/>
      <c r="MNN297" s="730"/>
      <c r="MNO297" s="730"/>
      <c r="MNP297" s="730"/>
      <c r="MNQ297" s="730"/>
      <c r="MNR297" s="730"/>
      <c r="MNS297" s="730"/>
      <c r="MNT297" s="730"/>
      <c r="MNU297" s="730"/>
      <c r="MNV297" s="730"/>
      <c r="MNW297" s="730"/>
      <c r="MNX297" s="730"/>
      <c r="MNY297" s="730"/>
      <c r="MNZ297" s="730"/>
      <c r="MOA297" s="730"/>
      <c r="MOB297" s="730"/>
      <c r="MOC297" s="730"/>
      <c r="MOD297" s="730"/>
      <c r="MOE297" s="730"/>
      <c r="MOF297" s="730"/>
      <c r="MOG297" s="730"/>
      <c r="MOH297" s="730"/>
      <c r="MOI297" s="730"/>
      <c r="MOJ297" s="730"/>
      <c r="MOK297" s="730"/>
      <c r="MOL297" s="730"/>
      <c r="MOM297" s="730"/>
      <c r="MON297" s="730"/>
      <c r="MOO297" s="730"/>
      <c r="MOP297" s="730"/>
      <c r="MOQ297" s="730"/>
      <c r="MOR297" s="730"/>
      <c r="MOS297" s="730"/>
      <c r="MOT297" s="730"/>
      <c r="MOU297" s="730"/>
      <c r="MOV297" s="730"/>
      <c r="MOW297" s="730"/>
      <c r="MOX297" s="730"/>
      <c r="MOY297" s="730"/>
      <c r="MOZ297" s="730"/>
      <c r="MPA297" s="730"/>
      <c r="MPB297" s="730"/>
      <c r="MPC297" s="730"/>
      <c r="MPD297" s="730"/>
      <c r="MPE297" s="730"/>
      <c r="MPF297" s="730"/>
      <c r="MPG297" s="730"/>
      <c r="MPH297" s="730"/>
      <c r="MPI297" s="730"/>
      <c r="MPJ297" s="730"/>
      <c r="MPK297" s="730"/>
      <c r="MPL297" s="730"/>
      <c r="MPM297" s="730"/>
      <c r="MPN297" s="730"/>
      <c r="MPO297" s="730"/>
      <c r="MPP297" s="730"/>
      <c r="MPQ297" s="730"/>
      <c r="MPR297" s="730"/>
      <c r="MPS297" s="730"/>
      <c r="MPT297" s="730"/>
      <c r="MPU297" s="730"/>
      <c r="MPV297" s="730"/>
      <c r="MPW297" s="730"/>
      <c r="MPX297" s="730"/>
      <c r="MPY297" s="730"/>
      <c r="MPZ297" s="730"/>
      <c r="MQA297" s="730"/>
      <c r="MQB297" s="730"/>
      <c r="MQC297" s="730"/>
      <c r="MQD297" s="730"/>
      <c r="MQE297" s="730"/>
      <c r="MQF297" s="730"/>
      <c r="MQG297" s="730"/>
      <c r="MQH297" s="730"/>
      <c r="MQI297" s="730"/>
      <c r="MQJ297" s="730"/>
      <c r="MQK297" s="730"/>
      <c r="MQL297" s="730"/>
      <c r="MQM297" s="730"/>
      <c r="MQN297" s="730"/>
      <c r="MQO297" s="730"/>
      <c r="MQP297" s="730"/>
      <c r="MQQ297" s="730"/>
      <c r="MQR297" s="730"/>
      <c r="MQS297" s="730"/>
      <c r="MQT297" s="730"/>
      <c r="MQU297" s="730"/>
      <c r="MQV297" s="730"/>
      <c r="MQW297" s="730"/>
      <c r="MQX297" s="730"/>
      <c r="MQY297" s="730"/>
      <c r="MQZ297" s="730"/>
      <c r="MRA297" s="730"/>
      <c r="MRB297" s="730"/>
      <c r="MRC297" s="730"/>
      <c r="MRD297" s="730"/>
      <c r="MRE297" s="730"/>
      <c r="MRF297" s="730"/>
      <c r="MRG297" s="730"/>
      <c r="MRH297" s="730"/>
      <c r="MRI297" s="730"/>
      <c r="MRJ297" s="730"/>
      <c r="MRK297" s="730"/>
      <c r="MRL297" s="730"/>
      <c r="MRM297" s="730"/>
      <c r="MRN297" s="730"/>
      <c r="MRO297" s="730"/>
      <c r="MRP297" s="730"/>
      <c r="MRQ297" s="730"/>
      <c r="MRR297" s="730"/>
      <c r="MRS297" s="730"/>
      <c r="MRT297" s="730"/>
      <c r="MRU297" s="730"/>
      <c r="MRV297" s="730"/>
      <c r="MRW297" s="730"/>
      <c r="MRX297" s="730"/>
      <c r="MRY297" s="730"/>
      <c r="MRZ297" s="730"/>
      <c r="MSA297" s="730"/>
      <c r="MSB297" s="730"/>
      <c r="MSC297" s="730"/>
      <c r="MSD297" s="730"/>
      <c r="MSE297" s="730"/>
      <c r="MSF297" s="730"/>
      <c r="MSG297" s="730"/>
      <c r="MSH297" s="730"/>
      <c r="MSI297" s="730"/>
      <c r="MSJ297" s="730"/>
      <c r="MSK297" s="730"/>
      <c r="MSL297" s="730"/>
      <c r="MSM297" s="730"/>
      <c r="MSN297" s="730"/>
      <c r="MSO297" s="730"/>
      <c r="MSP297" s="730"/>
      <c r="MSQ297" s="730"/>
      <c r="MSR297" s="730"/>
      <c r="MSS297" s="730"/>
      <c r="MST297" s="730"/>
      <c r="MSU297" s="730"/>
      <c r="MSV297" s="730"/>
      <c r="MSW297" s="730"/>
      <c r="MSX297" s="730"/>
      <c r="MSY297" s="730"/>
      <c r="MSZ297" s="730"/>
      <c r="MTA297" s="730"/>
      <c r="MTB297" s="730"/>
      <c r="MTC297" s="730"/>
      <c r="MTD297" s="730"/>
      <c r="MTE297" s="730"/>
      <c r="MTF297" s="730"/>
      <c r="MTG297" s="730"/>
      <c r="MTH297" s="730"/>
      <c r="MTI297" s="730"/>
      <c r="MTJ297" s="730"/>
      <c r="MTK297" s="730"/>
      <c r="MTL297" s="730"/>
      <c r="MTM297" s="730"/>
      <c r="MTN297" s="730"/>
      <c r="MTO297" s="730"/>
      <c r="MTP297" s="730"/>
      <c r="MTQ297" s="730"/>
      <c r="MTR297" s="730"/>
      <c r="MTS297" s="730"/>
      <c r="MTT297" s="730"/>
      <c r="MTU297" s="730"/>
      <c r="MTV297" s="730"/>
      <c r="MTW297" s="730"/>
      <c r="MTX297" s="730"/>
      <c r="MTY297" s="730"/>
      <c r="MTZ297" s="730"/>
      <c r="MUA297" s="730"/>
      <c r="MUB297" s="730"/>
      <c r="MUC297" s="730"/>
      <c r="MUD297" s="730"/>
      <c r="MUE297" s="730"/>
      <c r="MUF297" s="730"/>
      <c r="MUG297" s="730"/>
      <c r="MUH297" s="730"/>
      <c r="MUI297" s="730"/>
      <c r="MUJ297" s="730"/>
      <c r="MUK297" s="730"/>
      <c r="MUL297" s="730"/>
      <c r="MUM297" s="730"/>
      <c r="MUN297" s="730"/>
      <c r="MUO297" s="730"/>
      <c r="MUP297" s="730"/>
      <c r="MUQ297" s="730"/>
      <c r="MUR297" s="730"/>
      <c r="MUS297" s="730"/>
      <c r="MUT297" s="730"/>
      <c r="MUU297" s="730"/>
      <c r="MUV297" s="730"/>
      <c r="MUW297" s="730"/>
      <c r="MUX297" s="730"/>
      <c r="MUY297" s="730"/>
      <c r="MUZ297" s="730"/>
      <c r="MVA297" s="730"/>
      <c r="MVB297" s="730"/>
      <c r="MVC297" s="730"/>
      <c r="MVD297" s="730"/>
      <c r="MVE297" s="730"/>
      <c r="MVF297" s="730"/>
      <c r="MVG297" s="730"/>
      <c r="MVH297" s="730"/>
      <c r="MVI297" s="730"/>
      <c r="MVJ297" s="730"/>
      <c r="MVK297" s="730"/>
      <c r="MVL297" s="730"/>
      <c r="MVM297" s="730"/>
      <c r="MVN297" s="730"/>
      <c r="MVO297" s="730"/>
      <c r="MVP297" s="730"/>
      <c r="MVQ297" s="730"/>
      <c r="MVR297" s="730"/>
      <c r="MVS297" s="730"/>
      <c r="MVT297" s="730"/>
      <c r="MVU297" s="730"/>
      <c r="MVV297" s="730"/>
      <c r="MVW297" s="730"/>
      <c r="MVX297" s="730"/>
      <c r="MVY297" s="730"/>
      <c r="MVZ297" s="730"/>
      <c r="MWA297" s="730"/>
      <c r="MWB297" s="730"/>
      <c r="MWC297" s="730"/>
      <c r="MWD297" s="730"/>
      <c r="MWE297" s="730"/>
      <c r="MWF297" s="730"/>
      <c r="MWG297" s="730"/>
      <c r="MWH297" s="730"/>
      <c r="MWI297" s="730"/>
      <c r="MWJ297" s="730"/>
      <c r="MWK297" s="730"/>
      <c r="MWL297" s="730"/>
      <c r="MWM297" s="730"/>
      <c r="MWN297" s="730"/>
      <c r="MWO297" s="730"/>
      <c r="MWP297" s="730"/>
      <c r="MWQ297" s="730"/>
      <c r="MWR297" s="730"/>
      <c r="MWS297" s="730"/>
      <c r="MWT297" s="730"/>
      <c r="MWU297" s="730"/>
      <c r="MWV297" s="730"/>
      <c r="MWW297" s="730"/>
      <c r="MWX297" s="730"/>
      <c r="MWY297" s="730"/>
      <c r="MWZ297" s="730"/>
      <c r="MXA297" s="730"/>
      <c r="MXB297" s="730"/>
      <c r="MXC297" s="730"/>
      <c r="MXD297" s="730"/>
      <c r="MXE297" s="730"/>
      <c r="MXF297" s="730"/>
      <c r="MXG297" s="730"/>
      <c r="MXH297" s="730"/>
      <c r="MXI297" s="730"/>
      <c r="MXJ297" s="730"/>
      <c r="MXK297" s="730"/>
      <c r="MXL297" s="730"/>
      <c r="MXM297" s="730"/>
      <c r="MXN297" s="730"/>
      <c r="MXO297" s="730"/>
      <c r="MXP297" s="730"/>
      <c r="MXQ297" s="730"/>
      <c r="MXR297" s="730"/>
      <c r="MXS297" s="730"/>
      <c r="MXT297" s="730"/>
      <c r="MXU297" s="730"/>
      <c r="MXV297" s="730"/>
      <c r="MXW297" s="730"/>
      <c r="MXX297" s="730"/>
      <c r="MXY297" s="730"/>
      <c r="MXZ297" s="730"/>
      <c r="MYA297" s="730"/>
      <c r="MYB297" s="730"/>
      <c r="MYC297" s="730"/>
      <c r="MYD297" s="730"/>
      <c r="MYE297" s="730"/>
      <c r="MYF297" s="730"/>
      <c r="MYG297" s="730"/>
      <c r="MYH297" s="730"/>
      <c r="MYI297" s="730"/>
      <c r="MYJ297" s="730"/>
      <c r="MYK297" s="730"/>
      <c r="MYL297" s="730"/>
      <c r="MYM297" s="730"/>
      <c r="MYN297" s="730"/>
      <c r="MYO297" s="730"/>
      <c r="MYP297" s="730"/>
      <c r="MYQ297" s="730"/>
      <c r="MYR297" s="730"/>
      <c r="MYS297" s="730"/>
      <c r="MYT297" s="730"/>
      <c r="MYU297" s="730"/>
      <c r="MYV297" s="730"/>
      <c r="MYW297" s="730"/>
      <c r="MYX297" s="730"/>
      <c r="MYY297" s="730"/>
      <c r="MYZ297" s="730"/>
      <c r="MZA297" s="730"/>
      <c r="MZB297" s="730"/>
      <c r="MZC297" s="730"/>
      <c r="MZD297" s="730"/>
      <c r="MZE297" s="730"/>
      <c r="MZF297" s="730"/>
      <c r="MZG297" s="730"/>
      <c r="MZH297" s="730"/>
      <c r="MZI297" s="730"/>
      <c r="MZJ297" s="730"/>
      <c r="MZK297" s="730"/>
      <c r="MZL297" s="730"/>
      <c r="MZM297" s="730"/>
      <c r="MZN297" s="730"/>
      <c r="MZO297" s="730"/>
      <c r="MZP297" s="730"/>
      <c r="MZQ297" s="730"/>
      <c r="MZR297" s="730"/>
      <c r="MZS297" s="730"/>
      <c r="MZT297" s="730"/>
      <c r="MZU297" s="730"/>
      <c r="MZV297" s="730"/>
      <c r="MZW297" s="730"/>
      <c r="MZX297" s="730"/>
      <c r="MZY297" s="730"/>
      <c r="MZZ297" s="730"/>
      <c r="NAA297" s="730"/>
      <c r="NAB297" s="730"/>
      <c r="NAC297" s="730"/>
      <c r="NAD297" s="730"/>
      <c r="NAE297" s="730"/>
      <c r="NAF297" s="730"/>
      <c r="NAG297" s="730"/>
      <c r="NAH297" s="730"/>
      <c r="NAI297" s="730"/>
      <c r="NAJ297" s="730"/>
      <c r="NAK297" s="730"/>
      <c r="NAL297" s="730"/>
      <c r="NAM297" s="730"/>
      <c r="NAN297" s="730"/>
      <c r="NAO297" s="730"/>
      <c r="NAP297" s="730"/>
      <c r="NAQ297" s="730"/>
      <c r="NAR297" s="730"/>
      <c r="NAS297" s="730"/>
      <c r="NAT297" s="730"/>
      <c r="NAU297" s="730"/>
      <c r="NAV297" s="730"/>
      <c r="NAW297" s="730"/>
      <c r="NAX297" s="730"/>
      <c r="NAY297" s="730"/>
      <c r="NAZ297" s="730"/>
      <c r="NBA297" s="730"/>
      <c r="NBB297" s="730"/>
      <c r="NBC297" s="730"/>
      <c r="NBD297" s="730"/>
      <c r="NBE297" s="730"/>
      <c r="NBF297" s="730"/>
      <c r="NBG297" s="730"/>
      <c r="NBH297" s="730"/>
      <c r="NBI297" s="730"/>
      <c r="NBJ297" s="730"/>
      <c r="NBK297" s="730"/>
      <c r="NBL297" s="730"/>
      <c r="NBM297" s="730"/>
      <c r="NBN297" s="730"/>
      <c r="NBO297" s="730"/>
      <c r="NBP297" s="730"/>
      <c r="NBQ297" s="730"/>
      <c r="NBR297" s="730"/>
      <c r="NBS297" s="730"/>
      <c r="NBT297" s="730"/>
      <c r="NBU297" s="730"/>
      <c r="NBV297" s="730"/>
      <c r="NBW297" s="730"/>
      <c r="NBX297" s="730"/>
      <c r="NBY297" s="730"/>
      <c r="NBZ297" s="730"/>
      <c r="NCA297" s="730"/>
      <c r="NCB297" s="730"/>
      <c r="NCC297" s="730"/>
      <c r="NCD297" s="730"/>
      <c r="NCE297" s="730"/>
      <c r="NCF297" s="730"/>
      <c r="NCG297" s="730"/>
      <c r="NCH297" s="730"/>
      <c r="NCI297" s="730"/>
      <c r="NCJ297" s="730"/>
      <c r="NCK297" s="730"/>
      <c r="NCL297" s="730"/>
      <c r="NCM297" s="730"/>
      <c r="NCN297" s="730"/>
      <c r="NCO297" s="730"/>
      <c r="NCP297" s="730"/>
      <c r="NCQ297" s="730"/>
      <c r="NCR297" s="730"/>
      <c r="NCS297" s="730"/>
      <c r="NCT297" s="730"/>
      <c r="NCU297" s="730"/>
      <c r="NCV297" s="730"/>
      <c r="NCW297" s="730"/>
      <c r="NCX297" s="730"/>
      <c r="NCY297" s="730"/>
      <c r="NCZ297" s="730"/>
      <c r="NDA297" s="730"/>
      <c r="NDB297" s="730"/>
      <c r="NDC297" s="730"/>
      <c r="NDD297" s="730"/>
      <c r="NDE297" s="730"/>
      <c r="NDF297" s="730"/>
      <c r="NDG297" s="730"/>
      <c r="NDH297" s="730"/>
      <c r="NDI297" s="730"/>
      <c r="NDJ297" s="730"/>
      <c r="NDK297" s="730"/>
      <c r="NDL297" s="730"/>
      <c r="NDM297" s="730"/>
      <c r="NDN297" s="730"/>
      <c r="NDO297" s="730"/>
      <c r="NDP297" s="730"/>
      <c r="NDQ297" s="730"/>
      <c r="NDR297" s="730"/>
      <c r="NDS297" s="730"/>
      <c r="NDT297" s="730"/>
      <c r="NDU297" s="730"/>
      <c r="NDV297" s="730"/>
      <c r="NDW297" s="730"/>
      <c r="NDX297" s="730"/>
      <c r="NDY297" s="730"/>
      <c r="NDZ297" s="730"/>
      <c r="NEA297" s="730"/>
      <c r="NEB297" s="730"/>
      <c r="NEC297" s="730"/>
      <c r="NED297" s="730"/>
      <c r="NEE297" s="730"/>
      <c r="NEF297" s="730"/>
      <c r="NEG297" s="730"/>
      <c r="NEH297" s="730"/>
      <c r="NEI297" s="730"/>
      <c r="NEJ297" s="730"/>
      <c r="NEK297" s="730"/>
      <c r="NEL297" s="730"/>
      <c r="NEM297" s="730"/>
      <c r="NEN297" s="730"/>
      <c r="NEO297" s="730"/>
      <c r="NEP297" s="730"/>
      <c r="NEQ297" s="730"/>
      <c r="NER297" s="730"/>
      <c r="NES297" s="730"/>
      <c r="NET297" s="730"/>
      <c r="NEU297" s="730"/>
      <c r="NEV297" s="730"/>
      <c r="NEW297" s="730"/>
      <c r="NEX297" s="730"/>
      <c r="NEY297" s="730"/>
      <c r="NEZ297" s="730"/>
      <c r="NFA297" s="730"/>
      <c r="NFB297" s="730"/>
      <c r="NFC297" s="730"/>
      <c r="NFD297" s="730"/>
      <c r="NFE297" s="730"/>
      <c r="NFF297" s="730"/>
      <c r="NFG297" s="730"/>
      <c r="NFH297" s="730"/>
      <c r="NFI297" s="730"/>
      <c r="NFJ297" s="730"/>
      <c r="NFK297" s="730"/>
      <c r="NFL297" s="730"/>
      <c r="NFM297" s="730"/>
      <c r="NFN297" s="730"/>
      <c r="NFO297" s="730"/>
      <c r="NFP297" s="730"/>
      <c r="NFQ297" s="730"/>
      <c r="NFR297" s="730"/>
      <c r="NFS297" s="730"/>
      <c r="NFT297" s="730"/>
      <c r="NFU297" s="730"/>
      <c r="NFV297" s="730"/>
      <c r="NFW297" s="730"/>
      <c r="NFX297" s="730"/>
      <c r="NFY297" s="730"/>
      <c r="NFZ297" s="730"/>
      <c r="NGA297" s="730"/>
      <c r="NGB297" s="730"/>
      <c r="NGC297" s="730"/>
      <c r="NGD297" s="730"/>
      <c r="NGE297" s="730"/>
      <c r="NGF297" s="730"/>
      <c r="NGG297" s="730"/>
      <c r="NGH297" s="730"/>
      <c r="NGI297" s="730"/>
      <c r="NGJ297" s="730"/>
      <c r="NGK297" s="730"/>
      <c r="NGL297" s="730"/>
      <c r="NGM297" s="730"/>
      <c r="NGN297" s="730"/>
      <c r="NGO297" s="730"/>
      <c r="NGP297" s="730"/>
      <c r="NGQ297" s="730"/>
      <c r="NGR297" s="730"/>
      <c r="NGS297" s="730"/>
      <c r="NGT297" s="730"/>
      <c r="NGU297" s="730"/>
      <c r="NGV297" s="730"/>
      <c r="NGW297" s="730"/>
      <c r="NGX297" s="730"/>
      <c r="NGY297" s="730"/>
      <c r="NGZ297" s="730"/>
      <c r="NHA297" s="730"/>
      <c r="NHB297" s="730"/>
      <c r="NHC297" s="730"/>
      <c r="NHD297" s="730"/>
      <c r="NHE297" s="730"/>
      <c r="NHF297" s="730"/>
      <c r="NHG297" s="730"/>
      <c r="NHH297" s="730"/>
      <c r="NHI297" s="730"/>
      <c r="NHJ297" s="730"/>
      <c r="NHK297" s="730"/>
      <c r="NHL297" s="730"/>
      <c r="NHM297" s="730"/>
      <c r="NHN297" s="730"/>
      <c r="NHO297" s="730"/>
      <c r="NHP297" s="730"/>
      <c r="NHQ297" s="730"/>
      <c r="NHR297" s="730"/>
      <c r="NHS297" s="730"/>
      <c r="NHT297" s="730"/>
      <c r="NHU297" s="730"/>
      <c r="NHV297" s="730"/>
      <c r="NHW297" s="730"/>
      <c r="NHX297" s="730"/>
      <c r="NHY297" s="730"/>
      <c r="NHZ297" s="730"/>
      <c r="NIA297" s="730"/>
      <c r="NIB297" s="730"/>
      <c r="NIC297" s="730"/>
      <c r="NID297" s="730"/>
      <c r="NIE297" s="730"/>
      <c r="NIF297" s="730"/>
      <c r="NIG297" s="730"/>
      <c r="NIH297" s="730"/>
      <c r="NII297" s="730"/>
      <c r="NIJ297" s="730"/>
      <c r="NIK297" s="730"/>
      <c r="NIL297" s="730"/>
      <c r="NIM297" s="730"/>
      <c r="NIN297" s="730"/>
      <c r="NIO297" s="730"/>
      <c r="NIP297" s="730"/>
      <c r="NIQ297" s="730"/>
      <c r="NIR297" s="730"/>
      <c r="NIS297" s="730"/>
      <c r="NIT297" s="730"/>
      <c r="NIU297" s="730"/>
      <c r="NIV297" s="730"/>
      <c r="NIW297" s="730"/>
      <c r="NIX297" s="730"/>
      <c r="NIY297" s="730"/>
      <c r="NIZ297" s="730"/>
      <c r="NJA297" s="730"/>
      <c r="NJB297" s="730"/>
      <c r="NJC297" s="730"/>
      <c r="NJD297" s="730"/>
      <c r="NJE297" s="730"/>
      <c r="NJF297" s="730"/>
      <c r="NJG297" s="730"/>
      <c r="NJH297" s="730"/>
      <c r="NJI297" s="730"/>
      <c r="NJJ297" s="730"/>
      <c r="NJK297" s="730"/>
      <c r="NJL297" s="730"/>
      <c r="NJM297" s="730"/>
      <c r="NJN297" s="730"/>
      <c r="NJO297" s="730"/>
      <c r="NJP297" s="730"/>
      <c r="NJQ297" s="730"/>
      <c r="NJR297" s="730"/>
      <c r="NJS297" s="730"/>
      <c r="NJT297" s="730"/>
      <c r="NJU297" s="730"/>
      <c r="NJV297" s="730"/>
      <c r="NJW297" s="730"/>
      <c r="NJX297" s="730"/>
      <c r="NJY297" s="730"/>
      <c r="NJZ297" s="730"/>
      <c r="NKA297" s="730"/>
      <c r="NKB297" s="730"/>
      <c r="NKC297" s="730"/>
      <c r="NKD297" s="730"/>
      <c r="NKE297" s="730"/>
      <c r="NKF297" s="730"/>
      <c r="NKG297" s="730"/>
      <c r="NKH297" s="730"/>
      <c r="NKI297" s="730"/>
      <c r="NKJ297" s="730"/>
      <c r="NKK297" s="730"/>
      <c r="NKL297" s="730"/>
      <c r="NKM297" s="730"/>
      <c r="NKN297" s="730"/>
      <c r="NKO297" s="730"/>
      <c r="NKP297" s="730"/>
      <c r="NKQ297" s="730"/>
      <c r="NKR297" s="730"/>
      <c r="NKS297" s="730"/>
      <c r="NKT297" s="730"/>
      <c r="NKU297" s="730"/>
      <c r="NKV297" s="730"/>
      <c r="NKW297" s="730"/>
      <c r="NKX297" s="730"/>
      <c r="NKY297" s="730"/>
      <c r="NKZ297" s="730"/>
      <c r="NLA297" s="730"/>
      <c r="NLB297" s="730"/>
      <c r="NLC297" s="730"/>
      <c r="NLD297" s="730"/>
      <c r="NLE297" s="730"/>
      <c r="NLF297" s="730"/>
      <c r="NLG297" s="730"/>
      <c r="NLH297" s="730"/>
      <c r="NLI297" s="730"/>
      <c r="NLJ297" s="730"/>
      <c r="NLK297" s="730"/>
      <c r="NLL297" s="730"/>
      <c r="NLM297" s="730"/>
      <c r="NLN297" s="730"/>
      <c r="NLO297" s="730"/>
      <c r="NLP297" s="730"/>
      <c r="NLQ297" s="730"/>
      <c r="NLR297" s="730"/>
      <c r="NLS297" s="730"/>
      <c r="NLT297" s="730"/>
      <c r="NLU297" s="730"/>
      <c r="NLV297" s="730"/>
      <c r="NLW297" s="730"/>
      <c r="NLX297" s="730"/>
      <c r="NLY297" s="730"/>
      <c r="NLZ297" s="730"/>
      <c r="NMA297" s="730"/>
      <c r="NMB297" s="730"/>
      <c r="NMC297" s="730"/>
      <c r="NMD297" s="730"/>
      <c r="NME297" s="730"/>
      <c r="NMF297" s="730"/>
      <c r="NMG297" s="730"/>
      <c r="NMH297" s="730"/>
      <c r="NMI297" s="730"/>
      <c r="NMJ297" s="730"/>
      <c r="NMK297" s="730"/>
      <c r="NML297" s="730"/>
      <c r="NMM297" s="730"/>
      <c r="NMN297" s="730"/>
      <c r="NMO297" s="730"/>
      <c r="NMP297" s="730"/>
      <c r="NMQ297" s="730"/>
      <c r="NMR297" s="730"/>
      <c r="NMS297" s="730"/>
      <c r="NMT297" s="730"/>
      <c r="NMU297" s="730"/>
      <c r="NMV297" s="730"/>
      <c r="NMW297" s="730"/>
      <c r="NMX297" s="730"/>
      <c r="NMY297" s="730"/>
      <c r="NMZ297" s="730"/>
      <c r="NNA297" s="730"/>
      <c r="NNB297" s="730"/>
      <c r="NNC297" s="730"/>
      <c r="NND297" s="730"/>
      <c r="NNE297" s="730"/>
      <c r="NNF297" s="730"/>
      <c r="NNG297" s="730"/>
      <c r="NNH297" s="730"/>
      <c r="NNI297" s="730"/>
      <c r="NNJ297" s="730"/>
      <c r="NNK297" s="730"/>
      <c r="NNL297" s="730"/>
      <c r="NNM297" s="730"/>
      <c r="NNN297" s="730"/>
      <c r="NNO297" s="730"/>
      <c r="NNP297" s="730"/>
      <c r="NNQ297" s="730"/>
      <c r="NNR297" s="730"/>
      <c r="NNS297" s="730"/>
      <c r="NNT297" s="730"/>
      <c r="NNU297" s="730"/>
      <c r="NNV297" s="730"/>
      <c r="NNW297" s="730"/>
      <c r="NNX297" s="730"/>
      <c r="NNY297" s="730"/>
      <c r="NNZ297" s="730"/>
      <c r="NOA297" s="730"/>
      <c r="NOB297" s="730"/>
      <c r="NOC297" s="730"/>
      <c r="NOD297" s="730"/>
      <c r="NOE297" s="730"/>
      <c r="NOF297" s="730"/>
      <c r="NOG297" s="730"/>
      <c r="NOH297" s="730"/>
      <c r="NOI297" s="730"/>
      <c r="NOJ297" s="730"/>
      <c r="NOK297" s="730"/>
      <c r="NOL297" s="730"/>
      <c r="NOM297" s="730"/>
      <c r="NON297" s="730"/>
      <c r="NOO297" s="730"/>
      <c r="NOP297" s="730"/>
      <c r="NOQ297" s="730"/>
      <c r="NOR297" s="730"/>
      <c r="NOS297" s="730"/>
      <c r="NOT297" s="730"/>
      <c r="NOU297" s="730"/>
      <c r="NOV297" s="730"/>
      <c r="NOW297" s="730"/>
      <c r="NOX297" s="730"/>
      <c r="NOY297" s="730"/>
      <c r="NOZ297" s="730"/>
      <c r="NPA297" s="730"/>
      <c r="NPB297" s="730"/>
      <c r="NPC297" s="730"/>
      <c r="NPD297" s="730"/>
      <c r="NPE297" s="730"/>
      <c r="NPF297" s="730"/>
      <c r="NPG297" s="730"/>
      <c r="NPH297" s="730"/>
      <c r="NPI297" s="730"/>
      <c r="NPJ297" s="730"/>
      <c r="NPK297" s="730"/>
      <c r="NPL297" s="730"/>
      <c r="NPM297" s="730"/>
      <c r="NPN297" s="730"/>
      <c r="NPO297" s="730"/>
      <c r="NPP297" s="730"/>
      <c r="NPQ297" s="730"/>
      <c r="NPR297" s="730"/>
      <c r="NPS297" s="730"/>
      <c r="NPT297" s="730"/>
      <c r="NPU297" s="730"/>
      <c r="NPV297" s="730"/>
      <c r="NPW297" s="730"/>
      <c r="NPX297" s="730"/>
      <c r="NPY297" s="730"/>
      <c r="NPZ297" s="730"/>
      <c r="NQA297" s="730"/>
      <c r="NQB297" s="730"/>
      <c r="NQC297" s="730"/>
      <c r="NQD297" s="730"/>
      <c r="NQE297" s="730"/>
      <c r="NQF297" s="730"/>
      <c r="NQG297" s="730"/>
      <c r="NQH297" s="730"/>
      <c r="NQI297" s="730"/>
      <c r="NQJ297" s="730"/>
      <c r="NQK297" s="730"/>
      <c r="NQL297" s="730"/>
      <c r="NQM297" s="730"/>
      <c r="NQN297" s="730"/>
      <c r="NQO297" s="730"/>
      <c r="NQP297" s="730"/>
      <c r="NQQ297" s="730"/>
      <c r="NQR297" s="730"/>
      <c r="NQS297" s="730"/>
      <c r="NQT297" s="730"/>
      <c r="NQU297" s="730"/>
      <c r="NQV297" s="730"/>
      <c r="NQW297" s="730"/>
      <c r="NQX297" s="730"/>
      <c r="NQY297" s="730"/>
      <c r="NQZ297" s="730"/>
      <c r="NRA297" s="730"/>
      <c r="NRB297" s="730"/>
      <c r="NRC297" s="730"/>
      <c r="NRD297" s="730"/>
      <c r="NRE297" s="730"/>
      <c r="NRF297" s="730"/>
      <c r="NRG297" s="730"/>
      <c r="NRH297" s="730"/>
      <c r="NRI297" s="730"/>
      <c r="NRJ297" s="730"/>
      <c r="NRK297" s="730"/>
      <c r="NRL297" s="730"/>
      <c r="NRM297" s="730"/>
      <c r="NRN297" s="730"/>
      <c r="NRO297" s="730"/>
      <c r="NRP297" s="730"/>
      <c r="NRQ297" s="730"/>
      <c r="NRR297" s="730"/>
      <c r="NRS297" s="730"/>
      <c r="NRT297" s="730"/>
      <c r="NRU297" s="730"/>
      <c r="NRV297" s="730"/>
      <c r="NRW297" s="730"/>
      <c r="NRX297" s="730"/>
      <c r="NRY297" s="730"/>
      <c r="NRZ297" s="730"/>
      <c r="NSA297" s="730"/>
      <c r="NSB297" s="730"/>
      <c r="NSC297" s="730"/>
      <c r="NSD297" s="730"/>
      <c r="NSE297" s="730"/>
      <c r="NSF297" s="730"/>
      <c r="NSG297" s="730"/>
      <c r="NSH297" s="730"/>
      <c r="NSI297" s="730"/>
      <c r="NSJ297" s="730"/>
      <c r="NSK297" s="730"/>
      <c r="NSL297" s="730"/>
      <c r="NSM297" s="730"/>
      <c r="NSN297" s="730"/>
      <c r="NSO297" s="730"/>
      <c r="NSP297" s="730"/>
      <c r="NSQ297" s="730"/>
      <c r="NSR297" s="730"/>
      <c r="NSS297" s="730"/>
      <c r="NST297" s="730"/>
      <c r="NSU297" s="730"/>
      <c r="NSV297" s="730"/>
      <c r="NSW297" s="730"/>
      <c r="NSX297" s="730"/>
      <c r="NSY297" s="730"/>
      <c r="NSZ297" s="730"/>
      <c r="NTA297" s="730"/>
      <c r="NTB297" s="730"/>
      <c r="NTC297" s="730"/>
      <c r="NTD297" s="730"/>
      <c r="NTE297" s="730"/>
      <c r="NTF297" s="730"/>
      <c r="NTG297" s="730"/>
      <c r="NTH297" s="730"/>
      <c r="NTI297" s="730"/>
      <c r="NTJ297" s="730"/>
      <c r="NTK297" s="730"/>
      <c r="NTL297" s="730"/>
      <c r="NTM297" s="730"/>
      <c r="NTN297" s="730"/>
      <c r="NTO297" s="730"/>
      <c r="NTP297" s="730"/>
      <c r="NTQ297" s="730"/>
      <c r="NTR297" s="730"/>
      <c r="NTS297" s="730"/>
      <c r="NTT297" s="730"/>
      <c r="NTU297" s="730"/>
      <c r="NTV297" s="730"/>
      <c r="NTW297" s="730"/>
      <c r="NTX297" s="730"/>
      <c r="NTY297" s="730"/>
      <c r="NTZ297" s="730"/>
      <c r="NUA297" s="730"/>
      <c r="NUB297" s="730"/>
      <c r="NUC297" s="730"/>
      <c r="NUD297" s="730"/>
      <c r="NUE297" s="730"/>
      <c r="NUF297" s="730"/>
      <c r="NUG297" s="730"/>
      <c r="NUH297" s="730"/>
      <c r="NUI297" s="730"/>
      <c r="NUJ297" s="730"/>
      <c r="NUK297" s="730"/>
      <c r="NUL297" s="730"/>
      <c r="NUM297" s="730"/>
      <c r="NUN297" s="730"/>
      <c r="NUO297" s="730"/>
      <c r="NUP297" s="730"/>
      <c r="NUQ297" s="730"/>
      <c r="NUR297" s="730"/>
      <c r="NUS297" s="730"/>
      <c r="NUT297" s="730"/>
      <c r="NUU297" s="730"/>
      <c r="NUV297" s="730"/>
      <c r="NUW297" s="730"/>
      <c r="NUX297" s="730"/>
      <c r="NUY297" s="730"/>
      <c r="NUZ297" s="730"/>
      <c r="NVA297" s="730"/>
      <c r="NVB297" s="730"/>
      <c r="NVC297" s="730"/>
      <c r="NVD297" s="730"/>
      <c r="NVE297" s="730"/>
      <c r="NVF297" s="730"/>
      <c r="NVG297" s="730"/>
      <c r="NVH297" s="730"/>
      <c r="NVI297" s="730"/>
      <c r="NVJ297" s="730"/>
      <c r="NVK297" s="730"/>
      <c r="NVL297" s="730"/>
      <c r="NVM297" s="730"/>
      <c r="NVN297" s="730"/>
      <c r="NVO297" s="730"/>
      <c r="NVP297" s="730"/>
      <c r="NVQ297" s="730"/>
      <c r="NVR297" s="730"/>
      <c r="NVS297" s="730"/>
      <c r="NVT297" s="730"/>
      <c r="NVU297" s="730"/>
      <c r="NVV297" s="730"/>
      <c r="NVW297" s="730"/>
      <c r="NVX297" s="730"/>
      <c r="NVY297" s="730"/>
      <c r="NVZ297" s="730"/>
      <c r="NWA297" s="730"/>
      <c r="NWB297" s="730"/>
      <c r="NWC297" s="730"/>
      <c r="NWD297" s="730"/>
      <c r="NWE297" s="730"/>
      <c r="NWF297" s="730"/>
      <c r="NWG297" s="730"/>
      <c r="NWH297" s="730"/>
      <c r="NWI297" s="730"/>
      <c r="NWJ297" s="730"/>
      <c r="NWK297" s="730"/>
      <c r="NWL297" s="730"/>
      <c r="NWM297" s="730"/>
      <c r="NWN297" s="730"/>
      <c r="NWO297" s="730"/>
      <c r="NWP297" s="730"/>
      <c r="NWQ297" s="730"/>
      <c r="NWR297" s="730"/>
      <c r="NWS297" s="730"/>
      <c r="NWT297" s="730"/>
      <c r="NWU297" s="730"/>
      <c r="NWV297" s="730"/>
      <c r="NWW297" s="730"/>
      <c r="NWX297" s="730"/>
      <c r="NWY297" s="730"/>
      <c r="NWZ297" s="730"/>
      <c r="NXA297" s="730"/>
      <c r="NXB297" s="730"/>
      <c r="NXC297" s="730"/>
      <c r="NXD297" s="730"/>
      <c r="NXE297" s="730"/>
      <c r="NXF297" s="730"/>
      <c r="NXG297" s="730"/>
      <c r="NXH297" s="730"/>
      <c r="NXI297" s="730"/>
      <c r="NXJ297" s="730"/>
      <c r="NXK297" s="730"/>
      <c r="NXL297" s="730"/>
      <c r="NXM297" s="730"/>
      <c r="NXN297" s="730"/>
      <c r="NXO297" s="730"/>
      <c r="NXP297" s="730"/>
      <c r="NXQ297" s="730"/>
      <c r="NXR297" s="730"/>
      <c r="NXS297" s="730"/>
      <c r="NXT297" s="730"/>
      <c r="NXU297" s="730"/>
      <c r="NXV297" s="730"/>
      <c r="NXW297" s="730"/>
      <c r="NXX297" s="730"/>
      <c r="NXY297" s="730"/>
      <c r="NXZ297" s="730"/>
      <c r="NYA297" s="730"/>
      <c r="NYB297" s="730"/>
      <c r="NYC297" s="730"/>
      <c r="NYD297" s="730"/>
      <c r="NYE297" s="730"/>
      <c r="NYF297" s="730"/>
      <c r="NYG297" s="730"/>
      <c r="NYH297" s="730"/>
      <c r="NYI297" s="730"/>
      <c r="NYJ297" s="730"/>
      <c r="NYK297" s="730"/>
      <c r="NYL297" s="730"/>
      <c r="NYM297" s="730"/>
      <c r="NYN297" s="730"/>
      <c r="NYO297" s="730"/>
      <c r="NYP297" s="730"/>
      <c r="NYQ297" s="730"/>
      <c r="NYR297" s="730"/>
      <c r="NYS297" s="730"/>
      <c r="NYT297" s="730"/>
      <c r="NYU297" s="730"/>
      <c r="NYV297" s="730"/>
      <c r="NYW297" s="730"/>
      <c r="NYX297" s="730"/>
      <c r="NYY297" s="730"/>
      <c r="NYZ297" s="730"/>
      <c r="NZA297" s="730"/>
      <c r="NZB297" s="730"/>
      <c r="NZC297" s="730"/>
      <c r="NZD297" s="730"/>
      <c r="NZE297" s="730"/>
      <c r="NZF297" s="730"/>
      <c r="NZG297" s="730"/>
      <c r="NZH297" s="730"/>
      <c r="NZI297" s="730"/>
      <c r="NZJ297" s="730"/>
      <c r="NZK297" s="730"/>
      <c r="NZL297" s="730"/>
      <c r="NZM297" s="730"/>
      <c r="NZN297" s="730"/>
      <c r="NZO297" s="730"/>
      <c r="NZP297" s="730"/>
      <c r="NZQ297" s="730"/>
      <c r="NZR297" s="730"/>
      <c r="NZS297" s="730"/>
      <c r="NZT297" s="730"/>
      <c r="NZU297" s="730"/>
      <c r="NZV297" s="730"/>
      <c r="NZW297" s="730"/>
      <c r="NZX297" s="730"/>
      <c r="NZY297" s="730"/>
      <c r="NZZ297" s="730"/>
      <c r="OAA297" s="730"/>
      <c r="OAB297" s="730"/>
      <c r="OAC297" s="730"/>
      <c r="OAD297" s="730"/>
      <c r="OAE297" s="730"/>
      <c r="OAF297" s="730"/>
      <c r="OAG297" s="730"/>
      <c r="OAH297" s="730"/>
      <c r="OAI297" s="730"/>
      <c r="OAJ297" s="730"/>
      <c r="OAK297" s="730"/>
      <c r="OAL297" s="730"/>
      <c r="OAM297" s="730"/>
      <c r="OAN297" s="730"/>
      <c r="OAO297" s="730"/>
      <c r="OAP297" s="730"/>
      <c r="OAQ297" s="730"/>
      <c r="OAR297" s="730"/>
      <c r="OAS297" s="730"/>
      <c r="OAT297" s="730"/>
      <c r="OAU297" s="730"/>
      <c r="OAV297" s="730"/>
      <c r="OAW297" s="730"/>
      <c r="OAX297" s="730"/>
      <c r="OAY297" s="730"/>
      <c r="OAZ297" s="730"/>
      <c r="OBA297" s="730"/>
      <c r="OBB297" s="730"/>
      <c r="OBC297" s="730"/>
      <c r="OBD297" s="730"/>
      <c r="OBE297" s="730"/>
      <c r="OBF297" s="730"/>
      <c r="OBG297" s="730"/>
      <c r="OBH297" s="730"/>
      <c r="OBI297" s="730"/>
      <c r="OBJ297" s="730"/>
      <c r="OBK297" s="730"/>
      <c r="OBL297" s="730"/>
      <c r="OBM297" s="730"/>
      <c r="OBN297" s="730"/>
      <c r="OBO297" s="730"/>
      <c r="OBP297" s="730"/>
      <c r="OBQ297" s="730"/>
      <c r="OBR297" s="730"/>
      <c r="OBS297" s="730"/>
      <c r="OBT297" s="730"/>
      <c r="OBU297" s="730"/>
      <c r="OBV297" s="730"/>
      <c r="OBW297" s="730"/>
      <c r="OBX297" s="730"/>
      <c r="OBY297" s="730"/>
      <c r="OBZ297" s="730"/>
      <c r="OCA297" s="730"/>
      <c r="OCB297" s="730"/>
      <c r="OCC297" s="730"/>
      <c r="OCD297" s="730"/>
      <c r="OCE297" s="730"/>
      <c r="OCF297" s="730"/>
      <c r="OCG297" s="730"/>
      <c r="OCH297" s="730"/>
      <c r="OCI297" s="730"/>
      <c r="OCJ297" s="730"/>
      <c r="OCK297" s="730"/>
      <c r="OCL297" s="730"/>
      <c r="OCM297" s="730"/>
      <c r="OCN297" s="730"/>
      <c r="OCO297" s="730"/>
      <c r="OCP297" s="730"/>
      <c r="OCQ297" s="730"/>
      <c r="OCR297" s="730"/>
      <c r="OCS297" s="730"/>
      <c r="OCT297" s="730"/>
      <c r="OCU297" s="730"/>
      <c r="OCV297" s="730"/>
      <c r="OCW297" s="730"/>
      <c r="OCX297" s="730"/>
      <c r="OCY297" s="730"/>
      <c r="OCZ297" s="730"/>
      <c r="ODA297" s="730"/>
      <c r="ODB297" s="730"/>
      <c r="ODC297" s="730"/>
      <c r="ODD297" s="730"/>
      <c r="ODE297" s="730"/>
      <c r="ODF297" s="730"/>
      <c r="ODG297" s="730"/>
      <c r="ODH297" s="730"/>
      <c r="ODI297" s="730"/>
      <c r="ODJ297" s="730"/>
      <c r="ODK297" s="730"/>
      <c r="ODL297" s="730"/>
      <c r="ODM297" s="730"/>
      <c r="ODN297" s="730"/>
      <c r="ODO297" s="730"/>
      <c r="ODP297" s="730"/>
      <c r="ODQ297" s="730"/>
      <c r="ODR297" s="730"/>
      <c r="ODS297" s="730"/>
      <c r="ODT297" s="730"/>
      <c r="ODU297" s="730"/>
      <c r="ODV297" s="730"/>
      <c r="ODW297" s="730"/>
      <c r="ODX297" s="730"/>
      <c r="ODY297" s="730"/>
      <c r="ODZ297" s="730"/>
      <c r="OEA297" s="730"/>
      <c r="OEB297" s="730"/>
      <c r="OEC297" s="730"/>
      <c r="OED297" s="730"/>
      <c r="OEE297" s="730"/>
      <c r="OEF297" s="730"/>
      <c r="OEG297" s="730"/>
      <c r="OEH297" s="730"/>
      <c r="OEI297" s="730"/>
      <c r="OEJ297" s="730"/>
      <c r="OEK297" s="730"/>
      <c r="OEL297" s="730"/>
      <c r="OEM297" s="730"/>
      <c r="OEN297" s="730"/>
      <c r="OEO297" s="730"/>
      <c r="OEP297" s="730"/>
      <c r="OEQ297" s="730"/>
      <c r="OER297" s="730"/>
      <c r="OES297" s="730"/>
      <c r="OET297" s="730"/>
      <c r="OEU297" s="730"/>
      <c r="OEV297" s="730"/>
      <c r="OEW297" s="730"/>
      <c r="OEX297" s="730"/>
      <c r="OEY297" s="730"/>
      <c r="OEZ297" s="730"/>
      <c r="OFA297" s="730"/>
      <c r="OFB297" s="730"/>
      <c r="OFC297" s="730"/>
      <c r="OFD297" s="730"/>
      <c r="OFE297" s="730"/>
      <c r="OFF297" s="730"/>
      <c r="OFG297" s="730"/>
      <c r="OFH297" s="730"/>
      <c r="OFI297" s="730"/>
      <c r="OFJ297" s="730"/>
      <c r="OFK297" s="730"/>
      <c r="OFL297" s="730"/>
      <c r="OFM297" s="730"/>
      <c r="OFN297" s="730"/>
      <c r="OFO297" s="730"/>
      <c r="OFP297" s="730"/>
      <c r="OFQ297" s="730"/>
      <c r="OFR297" s="730"/>
      <c r="OFS297" s="730"/>
      <c r="OFT297" s="730"/>
      <c r="OFU297" s="730"/>
      <c r="OFV297" s="730"/>
      <c r="OFW297" s="730"/>
      <c r="OFX297" s="730"/>
      <c r="OFY297" s="730"/>
      <c r="OFZ297" s="730"/>
      <c r="OGA297" s="730"/>
      <c r="OGB297" s="730"/>
      <c r="OGC297" s="730"/>
      <c r="OGD297" s="730"/>
      <c r="OGE297" s="730"/>
      <c r="OGF297" s="730"/>
      <c r="OGG297" s="730"/>
      <c r="OGH297" s="730"/>
      <c r="OGI297" s="730"/>
      <c r="OGJ297" s="730"/>
      <c r="OGK297" s="730"/>
      <c r="OGL297" s="730"/>
      <c r="OGM297" s="730"/>
      <c r="OGN297" s="730"/>
      <c r="OGO297" s="730"/>
      <c r="OGP297" s="730"/>
      <c r="OGQ297" s="730"/>
      <c r="OGR297" s="730"/>
      <c r="OGS297" s="730"/>
      <c r="OGT297" s="730"/>
      <c r="OGU297" s="730"/>
      <c r="OGV297" s="730"/>
      <c r="OGW297" s="730"/>
      <c r="OGX297" s="730"/>
      <c r="OGY297" s="730"/>
      <c r="OGZ297" s="730"/>
      <c r="OHA297" s="730"/>
      <c r="OHB297" s="730"/>
      <c r="OHC297" s="730"/>
      <c r="OHD297" s="730"/>
      <c r="OHE297" s="730"/>
      <c r="OHF297" s="730"/>
      <c r="OHG297" s="730"/>
      <c r="OHH297" s="730"/>
      <c r="OHI297" s="730"/>
      <c r="OHJ297" s="730"/>
      <c r="OHK297" s="730"/>
      <c r="OHL297" s="730"/>
      <c r="OHM297" s="730"/>
      <c r="OHN297" s="730"/>
      <c r="OHO297" s="730"/>
      <c r="OHP297" s="730"/>
      <c r="OHQ297" s="730"/>
      <c r="OHR297" s="730"/>
      <c r="OHS297" s="730"/>
      <c r="OHT297" s="730"/>
      <c r="OHU297" s="730"/>
      <c r="OHV297" s="730"/>
      <c r="OHW297" s="730"/>
      <c r="OHX297" s="730"/>
      <c r="OHY297" s="730"/>
      <c r="OHZ297" s="730"/>
      <c r="OIA297" s="730"/>
      <c r="OIB297" s="730"/>
      <c r="OIC297" s="730"/>
      <c r="OID297" s="730"/>
      <c r="OIE297" s="730"/>
      <c r="OIF297" s="730"/>
      <c r="OIG297" s="730"/>
      <c r="OIH297" s="730"/>
      <c r="OII297" s="730"/>
      <c r="OIJ297" s="730"/>
      <c r="OIK297" s="730"/>
      <c r="OIL297" s="730"/>
      <c r="OIM297" s="730"/>
      <c r="OIN297" s="730"/>
      <c r="OIO297" s="730"/>
      <c r="OIP297" s="730"/>
      <c r="OIQ297" s="730"/>
      <c r="OIR297" s="730"/>
      <c r="OIS297" s="730"/>
      <c r="OIT297" s="730"/>
      <c r="OIU297" s="730"/>
      <c r="OIV297" s="730"/>
      <c r="OIW297" s="730"/>
      <c r="OIX297" s="730"/>
      <c r="OIY297" s="730"/>
      <c r="OIZ297" s="730"/>
      <c r="OJA297" s="730"/>
      <c r="OJB297" s="730"/>
      <c r="OJC297" s="730"/>
      <c r="OJD297" s="730"/>
      <c r="OJE297" s="730"/>
      <c r="OJF297" s="730"/>
      <c r="OJG297" s="730"/>
      <c r="OJH297" s="730"/>
      <c r="OJI297" s="730"/>
      <c r="OJJ297" s="730"/>
      <c r="OJK297" s="730"/>
      <c r="OJL297" s="730"/>
      <c r="OJM297" s="730"/>
      <c r="OJN297" s="730"/>
      <c r="OJO297" s="730"/>
      <c r="OJP297" s="730"/>
      <c r="OJQ297" s="730"/>
      <c r="OJR297" s="730"/>
      <c r="OJS297" s="730"/>
      <c r="OJT297" s="730"/>
      <c r="OJU297" s="730"/>
      <c r="OJV297" s="730"/>
      <c r="OJW297" s="730"/>
      <c r="OJX297" s="730"/>
      <c r="OJY297" s="730"/>
      <c r="OJZ297" s="730"/>
      <c r="OKA297" s="730"/>
      <c r="OKB297" s="730"/>
      <c r="OKC297" s="730"/>
      <c r="OKD297" s="730"/>
      <c r="OKE297" s="730"/>
      <c r="OKF297" s="730"/>
      <c r="OKG297" s="730"/>
      <c r="OKH297" s="730"/>
      <c r="OKI297" s="730"/>
      <c r="OKJ297" s="730"/>
      <c r="OKK297" s="730"/>
      <c r="OKL297" s="730"/>
      <c r="OKM297" s="730"/>
      <c r="OKN297" s="730"/>
      <c r="OKO297" s="730"/>
      <c r="OKP297" s="730"/>
      <c r="OKQ297" s="730"/>
      <c r="OKR297" s="730"/>
      <c r="OKS297" s="730"/>
      <c r="OKT297" s="730"/>
      <c r="OKU297" s="730"/>
      <c r="OKV297" s="730"/>
      <c r="OKW297" s="730"/>
      <c r="OKX297" s="730"/>
      <c r="OKY297" s="730"/>
      <c r="OKZ297" s="730"/>
      <c r="OLA297" s="730"/>
      <c r="OLB297" s="730"/>
      <c r="OLC297" s="730"/>
      <c r="OLD297" s="730"/>
      <c r="OLE297" s="730"/>
      <c r="OLF297" s="730"/>
      <c r="OLG297" s="730"/>
      <c r="OLH297" s="730"/>
      <c r="OLI297" s="730"/>
      <c r="OLJ297" s="730"/>
      <c r="OLK297" s="730"/>
      <c r="OLL297" s="730"/>
      <c r="OLM297" s="730"/>
      <c r="OLN297" s="730"/>
      <c r="OLO297" s="730"/>
      <c r="OLP297" s="730"/>
      <c r="OLQ297" s="730"/>
      <c r="OLR297" s="730"/>
      <c r="OLS297" s="730"/>
      <c r="OLT297" s="730"/>
      <c r="OLU297" s="730"/>
      <c r="OLV297" s="730"/>
      <c r="OLW297" s="730"/>
      <c r="OLX297" s="730"/>
      <c r="OLY297" s="730"/>
      <c r="OLZ297" s="730"/>
      <c r="OMA297" s="730"/>
      <c r="OMB297" s="730"/>
      <c r="OMC297" s="730"/>
      <c r="OMD297" s="730"/>
      <c r="OME297" s="730"/>
      <c r="OMF297" s="730"/>
      <c r="OMG297" s="730"/>
      <c r="OMH297" s="730"/>
      <c r="OMI297" s="730"/>
      <c r="OMJ297" s="730"/>
      <c r="OMK297" s="730"/>
      <c r="OML297" s="730"/>
      <c r="OMM297" s="730"/>
      <c r="OMN297" s="730"/>
      <c r="OMO297" s="730"/>
      <c r="OMP297" s="730"/>
      <c r="OMQ297" s="730"/>
      <c r="OMR297" s="730"/>
      <c r="OMS297" s="730"/>
      <c r="OMT297" s="730"/>
      <c r="OMU297" s="730"/>
      <c r="OMV297" s="730"/>
      <c r="OMW297" s="730"/>
      <c r="OMX297" s="730"/>
      <c r="OMY297" s="730"/>
      <c r="OMZ297" s="730"/>
      <c r="ONA297" s="730"/>
      <c r="ONB297" s="730"/>
      <c r="ONC297" s="730"/>
      <c r="OND297" s="730"/>
      <c r="ONE297" s="730"/>
      <c r="ONF297" s="730"/>
      <c r="ONG297" s="730"/>
      <c r="ONH297" s="730"/>
      <c r="ONI297" s="730"/>
      <c r="ONJ297" s="730"/>
      <c r="ONK297" s="730"/>
      <c r="ONL297" s="730"/>
      <c r="ONM297" s="730"/>
      <c r="ONN297" s="730"/>
      <c r="ONO297" s="730"/>
      <c r="ONP297" s="730"/>
      <c r="ONQ297" s="730"/>
      <c r="ONR297" s="730"/>
      <c r="ONS297" s="730"/>
      <c r="ONT297" s="730"/>
      <c r="ONU297" s="730"/>
      <c r="ONV297" s="730"/>
      <c r="ONW297" s="730"/>
      <c r="ONX297" s="730"/>
      <c r="ONY297" s="730"/>
      <c r="ONZ297" s="730"/>
      <c r="OOA297" s="730"/>
      <c r="OOB297" s="730"/>
      <c r="OOC297" s="730"/>
      <c r="OOD297" s="730"/>
      <c r="OOE297" s="730"/>
      <c r="OOF297" s="730"/>
      <c r="OOG297" s="730"/>
      <c r="OOH297" s="730"/>
      <c r="OOI297" s="730"/>
      <c r="OOJ297" s="730"/>
      <c r="OOK297" s="730"/>
      <c r="OOL297" s="730"/>
      <c r="OOM297" s="730"/>
      <c r="OON297" s="730"/>
      <c r="OOO297" s="730"/>
      <c r="OOP297" s="730"/>
      <c r="OOQ297" s="730"/>
      <c r="OOR297" s="730"/>
      <c r="OOS297" s="730"/>
      <c r="OOT297" s="730"/>
      <c r="OOU297" s="730"/>
      <c r="OOV297" s="730"/>
      <c r="OOW297" s="730"/>
      <c r="OOX297" s="730"/>
      <c r="OOY297" s="730"/>
      <c r="OOZ297" s="730"/>
      <c r="OPA297" s="730"/>
      <c r="OPB297" s="730"/>
      <c r="OPC297" s="730"/>
      <c r="OPD297" s="730"/>
      <c r="OPE297" s="730"/>
      <c r="OPF297" s="730"/>
      <c r="OPG297" s="730"/>
      <c r="OPH297" s="730"/>
      <c r="OPI297" s="730"/>
      <c r="OPJ297" s="730"/>
      <c r="OPK297" s="730"/>
      <c r="OPL297" s="730"/>
      <c r="OPM297" s="730"/>
      <c r="OPN297" s="730"/>
      <c r="OPO297" s="730"/>
      <c r="OPP297" s="730"/>
      <c r="OPQ297" s="730"/>
      <c r="OPR297" s="730"/>
      <c r="OPS297" s="730"/>
      <c r="OPT297" s="730"/>
      <c r="OPU297" s="730"/>
      <c r="OPV297" s="730"/>
      <c r="OPW297" s="730"/>
      <c r="OPX297" s="730"/>
      <c r="OPY297" s="730"/>
      <c r="OPZ297" s="730"/>
      <c r="OQA297" s="730"/>
      <c r="OQB297" s="730"/>
      <c r="OQC297" s="730"/>
      <c r="OQD297" s="730"/>
      <c r="OQE297" s="730"/>
      <c r="OQF297" s="730"/>
      <c r="OQG297" s="730"/>
      <c r="OQH297" s="730"/>
      <c r="OQI297" s="730"/>
      <c r="OQJ297" s="730"/>
      <c r="OQK297" s="730"/>
      <c r="OQL297" s="730"/>
      <c r="OQM297" s="730"/>
      <c r="OQN297" s="730"/>
      <c r="OQO297" s="730"/>
      <c r="OQP297" s="730"/>
      <c r="OQQ297" s="730"/>
      <c r="OQR297" s="730"/>
      <c r="OQS297" s="730"/>
      <c r="OQT297" s="730"/>
      <c r="OQU297" s="730"/>
      <c r="OQV297" s="730"/>
      <c r="OQW297" s="730"/>
      <c r="OQX297" s="730"/>
      <c r="OQY297" s="730"/>
      <c r="OQZ297" s="730"/>
      <c r="ORA297" s="730"/>
      <c r="ORB297" s="730"/>
      <c r="ORC297" s="730"/>
      <c r="ORD297" s="730"/>
      <c r="ORE297" s="730"/>
      <c r="ORF297" s="730"/>
      <c r="ORG297" s="730"/>
      <c r="ORH297" s="730"/>
      <c r="ORI297" s="730"/>
      <c r="ORJ297" s="730"/>
      <c r="ORK297" s="730"/>
      <c r="ORL297" s="730"/>
      <c r="ORM297" s="730"/>
      <c r="ORN297" s="730"/>
      <c r="ORO297" s="730"/>
      <c r="ORP297" s="730"/>
      <c r="ORQ297" s="730"/>
      <c r="ORR297" s="730"/>
      <c r="ORS297" s="730"/>
      <c r="ORT297" s="730"/>
      <c r="ORU297" s="730"/>
      <c r="ORV297" s="730"/>
      <c r="ORW297" s="730"/>
      <c r="ORX297" s="730"/>
      <c r="ORY297" s="730"/>
      <c r="ORZ297" s="730"/>
      <c r="OSA297" s="730"/>
      <c r="OSB297" s="730"/>
      <c r="OSC297" s="730"/>
      <c r="OSD297" s="730"/>
      <c r="OSE297" s="730"/>
      <c r="OSF297" s="730"/>
      <c r="OSG297" s="730"/>
      <c r="OSH297" s="730"/>
      <c r="OSI297" s="730"/>
      <c r="OSJ297" s="730"/>
      <c r="OSK297" s="730"/>
      <c r="OSL297" s="730"/>
      <c r="OSM297" s="730"/>
      <c r="OSN297" s="730"/>
      <c r="OSO297" s="730"/>
      <c r="OSP297" s="730"/>
      <c r="OSQ297" s="730"/>
      <c r="OSR297" s="730"/>
      <c r="OSS297" s="730"/>
      <c r="OST297" s="730"/>
      <c r="OSU297" s="730"/>
      <c r="OSV297" s="730"/>
      <c r="OSW297" s="730"/>
      <c r="OSX297" s="730"/>
      <c r="OSY297" s="730"/>
      <c r="OSZ297" s="730"/>
      <c r="OTA297" s="730"/>
      <c r="OTB297" s="730"/>
      <c r="OTC297" s="730"/>
      <c r="OTD297" s="730"/>
      <c r="OTE297" s="730"/>
      <c r="OTF297" s="730"/>
      <c r="OTG297" s="730"/>
      <c r="OTH297" s="730"/>
      <c r="OTI297" s="730"/>
      <c r="OTJ297" s="730"/>
      <c r="OTK297" s="730"/>
      <c r="OTL297" s="730"/>
      <c r="OTM297" s="730"/>
      <c r="OTN297" s="730"/>
      <c r="OTO297" s="730"/>
      <c r="OTP297" s="730"/>
      <c r="OTQ297" s="730"/>
      <c r="OTR297" s="730"/>
      <c r="OTS297" s="730"/>
      <c r="OTT297" s="730"/>
      <c r="OTU297" s="730"/>
      <c r="OTV297" s="730"/>
      <c r="OTW297" s="730"/>
      <c r="OTX297" s="730"/>
      <c r="OTY297" s="730"/>
      <c r="OTZ297" s="730"/>
      <c r="OUA297" s="730"/>
      <c r="OUB297" s="730"/>
      <c r="OUC297" s="730"/>
      <c r="OUD297" s="730"/>
      <c r="OUE297" s="730"/>
      <c r="OUF297" s="730"/>
      <c r="OUG297" s="730"/>
      <c r="OUH297" s="730"/>
      <c r="OUI297" s="730"/>
      <c r="OUJ297" s="730"/>
      <c r="OUK297" s="730"/>
      <c r="OUL297" s="730"/>
      <c r="OUM297" s="730"/>
      <c r="OUN297" s="730"/>
      <c r="OUO297" s="730"/>
      <c r="OUP297" s="730"/>
      <c r="OUQ297" s="730"/>
      <c r="OUR297" s="730"/>
      <c r="OUS297" s="730"/>
      <c r="OUT297" s="730"/>
      <c r="OUU297" s="730"/>
      <c r="OUV297" s="730"/>
      <c r="OUW297" s="730"/>
      <c r="OUX297" s="730"/>
      <c r="OUY297" s="730"/>
      <c r="OUZ297" s="730"/>
      <c r="OVA297" s="730"/>
      <c r="OVB297" s="730"/>
      <c r="OVC297" s="730"/>
      <c r="OVD297" s="730"/>
      <c r="OVE297" s="730"/>
      <c r="OVF297" s="730"/>
      <c r="OVG297" s="730"/>
      <c r="OVH297" s="730"/>
      <c r="OVI297" s="730"/>
      <c r="OVJ297" s="730"/>
      <c r="OVK297" s="730"/>
      <c r="OVL297" s="730"/>
      <c r="OVM297" s="730"/>
      <c r="OVN297" s="730"/>
      <c r="OVO297" s="730"/>
      <c r="OVP297" s="730"/>
      <c r="OVQ297" s="730"/>
      <c r="OVR297" s="730"/>
      <c r="OVS297" s="730"/>
      <c r="OVT297" s="730"/>
      <c r="OVU297" s="730"/>
      <c r="OVV297" s="730"/>
      <c r="OVW297" s="730"/>
      <c r="OVX297" s="730"/>
      <c r="OVY297" s="730"/>
      <c r="OVZ297" s="730"/>
      <c r="OWA297" s="730"/>
      <c r="OWB297" s="730"/>
      <c r="OWC297" s="730"/>
      <c r="OWD297" s="730"/>
      <c r="OWE297" s="730"/>
      <c r="OWF297" s="730"/>
      <c r="OWG297" s="730"/>
      <c r="OWH297" s="730"/>
      <c r="OWI297" s="730"/>
      <c r="OWJ297" s="730"/>
      <c r="OWK297" s="730"/>
      <c r="OWL297" s="730"/>
      <c r="OWM297" s="730"/>
      <c r="OWN297" s="730"/>
      <c r="OWO297" s="730"/>
      <c r="OWP297" s="730"/>
      <c r="OWQ297" s="730"/>
      <c r="OWR297" s="730"/>
      <c r="OWS297" s="730"/>
      <c r="OWT297" s="730"/>
      <c r="OWU297" s="730"/>
      <c r="OWV297" s="730"/>
      <c r="OWW297" s="730"/>
      <c r="OWX297" s="730"/>
      <c r="OWY297" s="730"/>
      <c r="OWZ297" s="730"/>
      <c r="OXA297" s="730"/>
      <c r="OXB297" s="730"/>
      <c r="OXC297" s="730"/>
      <c r="OXD297" s="730"/>
      <c r="OXE297" s="730"/>
      <c r="OXF297" s="730"/>
      <c r="OXG297" s="730"/>
      <c r="OXH297" s="730"/>
      <c r="OXI297" s="730"/>
      <c r="OXJ297" s="730"/>
      <c r="OXK297" s="730"/>
      <c r="OXL297" s="730"/>
      <c r="OXM297" s="730"/>
      <c r="OXN297" s="730"/>
      <c r="OXO297" s="730"/>
      <c r="OXP297" s="730"/>
      <c r="OXQ297" s="730"/>
      <c r="OXR297" s="730"/>
      <c r="OXS297" s="730"/>
      <c r="OXT297" s="730"/>
      <c r="OXU297" s="730"/>
      <c r="OXV297" s="730"/>
      <c r="OXW297" s="730"/>
      <c r="OXX297" s="730"/>
      <c r="OXY297" s="730"/>
      <c r="OXZ297" s="730"/>
      <c r="OYA297" s="730"/>
      <c r="OYB297" s="730"/>
      <c r="OYC297" s="730"/>
      <c r="OYD297" s="730"/>
      <c r="OYE297" s="730"/>
      <c r="OYF297" s="730"/>
      <c r="OYG297" s="730"/>
      <c r="OYH297" s="730"/>
      <c r="OYI297" s="730"/>
      <c r="OYJ297" s="730"/>
      <c r="OYK297" s="730"/>
      <c r="OYL297" s="730"/>
      <c r="OYM297" s="730"/>
      <c r="OYN297" s="730"/>
      <c r="OYO297" s="730"/>
      <c r="OYP297" s="730"/>
      <c r="OYQ297" s="730"/>
      <c r="OYR297" s="730"/>
      <c r="OYS297" s="730"/>
      <c r="OYT297" s="730"/>
      <c r="OYU297" s="730"/>
      <c r="OYV297" s="730"/>
      <c r="OYW297" s="730"/>
      <c r="OYX297" s="730"/>
      <c r="OYY297" s="730"/>
      <c r="OYZ297" s="730"/>
      <c r="OZA297" s="730"/>
      <c r="OZB297" s="730"/>
      <c r="OZC297" s="730"/>
      <c r="OZD297" s="730"/>
      <c r="OZE297" s="730"/>
      <c r="OZF297" s="730"/>
      <c r="OZG297" s="730"/>
      <c r="OZH297" s="730"/>
      <c r="OZI297" s="730"/>
      <c r="OZJ297" s="730"/>
      <c r="OZK297" s="730"/>
      <c r="OZL297" s="730"/>
      <c r="OZM297" s="730"/>
      <c r="OZN297" s="730"/>
      <c r="OZO297" s="730"/>
      <c r="OZP297" s="730"/>
      <c r="OZQ297" s="730"/>
      <c r="OZR297" s="730"/>
      <c r="OZS297" s="730"/>
      <c r="OZT297" s="730"/>
      <c r="OZU297" s="730"/>
      <c r="OZV297" s="730"/>
      <c r="OZW297" s="730"/>
      <c r="OZX297" s="730"/>
      <c r="OZY297" s="730"/>
      <c r="OZZ297" s="730"/>
      <c r="PAA297" s="730"/>
      <c r="PAB297" s="730"/>
      <c r="PAC297" s="730"/>
      <c r="PAD297" s="730"/>
      <c r="PAE297" s="730"/>
      <c r="PAF297" s="730"/>
      <c r="PAG297" s="730"/>
      <c r="PAH297" s="730"/>
      <c r="PAI297" s="730"/>
      <c r="PAJ297" s="730"/>
      <c r="PAK297" s="730"/>
      <c r="PAL297" s="730"/>
      <c r="PAM297" s="730"/>
      <c r="PAN297" s="730"/>
      <c r="PAO297" s="730"/>
      <c r="PAP297" s="730"/>
      <c r="PAQ297" s="730"/>
      <c r="PAR297" s="730"/>
      <c r="PAS297" s="730"/>
      <c r="PAT297" s="730"/>
      <c r="PAU297" s="730"/>
      <c r="PAV297" s="730"/>
      <c r="PAW297" s="730"/>
      <c r="PAX297" s="730"/>
      <c r="PAY297" s="730"/>
      <c r="PAZ297" s="730"/>
      <c r="PBA297" s="730"/>
      <c r="PBB297" s="730"/>
      <c r="PBC297" s="730"/>
      <c r="PBD297" s="730"/>
      <c r="PBE297" s="730"/>
      <c r="PBF297" s="730"/>
      <c r="PBG297" s="730"/>
      <c r="PBH297" s="730"/>
      <c r="PBI297" s="730"/>
      <c r="PBJ297" s="730"/>
      <c r="PBK297" s="730"/>
      <c r="PBL297" s="730"/>
      <c r="PBM297" s="730"/>
      <c r="PBN297" s="730"/>
      <c r="PBO297" s="730"/>
      <c r="PBP297" s="730"/>
      <c r="PBQ297" s="730"/>
      <c r="PBR297" s="730"/>
      <c r="PBS297" s="730"/>
      <c r="PBT297" s="730"/>
      <c r="PBU297" s="730"/>
      <c r="PBV297" s="730"/>
      <c r="PBW297" s="730"/>
      <c r="PBX297" s="730"/>
      <c r="PBY297" s="730"/>
      <c r="PBZ297" s="730"/>
      <c r="PCA297" s="730"/>
      <c r="PCB297" s="730"/>
      <c r="PCC297" s="730"/>
      <c r="PCD297" s="730"/>
      <c r="PCE297" s="730"/>
      <c r="PCF297" s="730"/>
      <c r="PCG297" s="730"/>
      <c r="PCH297" s="730"/>
      <c r="PCI297" s="730"/>
      <c r="PCJ297" s="730"/>
      <c r="PCK297" s="730"/>
      <c r="PCL297" s="730"/>
      <c r="PCM297" s="730"/>
      <c r="PCN297" s="730"/>
      <c r="PCO297" s="730"/>
      <c r="PCP297" s="730"/>
      <c r="PCQ297" s="730"/>
      <c r="PCR297" s="730"/>
      <c r="PCS297" s="730"/>
      <c r="PCT297" s="730"/>
      <c r="PCU297" s="730"/>
      <c r="PCV297" s="730"/>
      <c r="PCW297" s="730"/>
      <c r="PCX297" s="730"/>
      <c r="PCY297" s="730"/>
      <c r="PCZ297" s="730"/>
      <c r="PDA297" s="730"/>
      <c r="PDB297" s="730"/>
      <c r="PDC297" s="730"/>
      <c r="PDD297" s="730"/>
      <c r="PDE297" s="730"/>
      <c r="PDF297" s="730"/>
      <c r="PDG297" s="730"/>
      <c r="PDH297" s="730"/>
      <c r="PDI297" s="730"/>
      <c r="PDJ297" s="730"/>
      <c r="PDK297" s="730"/>
      <c r="PDL297" s="730"/>
      <c r="PDM297" s="730"/>
      <c r="PDN297" s="730"/>
      <c r="PDO297" s="730"/>
      <c r="PDP297" s="730"/>
      <c r="PDQ297" s="730"/>
      <c r="PDR297" s="730"/>
      <c r="PDS297" s="730"/>
      <c r="PDT297" s="730"/>
      <c r="PDU297" s="730"/>
      <c r="PDV297" s="730"/>
      <c r="PDW297" s="730"/>
      <c r="PDX297" s="730"/>
      <c r="PDY297" s="730"/>
      <c r="PDZ297" s="730"/>
      <c r="PEA297" s="730"/>
      <c r="PEB297" s="730"/>
      <c r="PEC297" s="730"/>
      <c r="PED297" s="730"/>
      <c r="PEE297" s="730"/>
      <c r="PEF297" s="730"/>
      <c r="PEG297" s="730"/>
      <c r="PEH297" s="730"/>
      <c r="PEI297" s="730"/>
      <c r="PEJ297" s="730"/>
      <c r="PEK297" s="730"/>
      <c r="PEL297" s="730"/>
      <c r="PEM297" s="730"/>
      <c r="PEN297" s="730"/>
      <c r="PEO297" s="730"/>
      <c r="PEP297" s="730"/>
      <c r="PEQ297" s="730"/>
      <c r="PER297" s="730"/>
      <c r="PES297" s="730"/>
      <c r="PET297" s="730"/>
      <c r="PEU297" s="730"/>
      <c r="PEV297" s="730"/>
      <c r="PEW297" s="730"/>
      <c r="PEX297" s="730"/>
      <c r="PEY297" s="730"/>
      <c r="PEZ297" s="730"/>
      <c r="PFA297" s="730"/>
      <c r="PFB297" s="730"/>
      <c r="PFC297" s="730"/>
      <c r="PFD297" s="730"/>
      <c r="PFE297" s="730"/>
      <c r="PFF297" s="730"/>
      <c r="PFG297" s="730"/>
      <c r="PFH297" s="730"/>
      <c r="PFI297" s="730"/>
      <c r="PFJ297" s="730"/>
      <c r="PFK297" s="730"/>
      <c r="PFL297" s="730"/>
      <c r="PFM297" s="730"/>
      <c r="PFN297" s="730"/>
      <c r="PFO297" s="730"/>
      <c r="PFP297" s="730"/>
      <c r="PFQ297" s="730"/>
      <c r="PFR297" s="730"/>
      <c r="PFS297" s="730"/>
      <c r="PFT297" s="730"/>
      <c r="PFU297" s="730"/>
      <c r="PFV297" s="730"/>
      <c r="PFW297" s="730"/>
      <c r="PFX297" s="730"/>
      <c r="PFY297" s="730"/>
      <c r="PFZ297" s="730"/>
      <c r="PGA297" s="730"/>
      <c r="PGB297" s="730"/>
      <c r="PGC297" s="730"/>
      <c r="PGD297" s="730"/>
      <c r="PGE297" s="730"/>
      <c r="PGF297" s="730"/>
      <c r="PGG297" s="730"/>
      <c r="PGH297" s="730"/>
      <c r="PGI297" s="730"/>
      <c r="PGJ297" s="730"/>
      <c r="PGK297" s="730"/>
      <c r="PGL297" s="730"/>
      <c r="PGM297" s="730"/>
      <c r="PGN297" s="730"/>
      <c r="PGO297" s="730"/>
      <c r="PGP297" s="730"/>
      <c r="PGQ297" s="730"/>
      <c r="PGR297" s="730"/>
      <c r="PGS297" s="730"/>
      <c r="PGT297" s="730"/>
      <c r="PGU297" s="730"/>
      <c r="PGV297" s="730"/>
      <c r="PGW297" s="730"/>
      <c r="PGX297" s="730"/>
      <c r="PGY297" s="730"/>
      <c r="PGZ297" s="730"/>
      <c r="PHA297" s="730"/>
      <c r="PHB297" s="730"/>
      <c r="PHC297" s="730"/>
      <c r="PHD297" s="730"/>
      <c r="PHE297" s="730"/>
      <c r="PHF297" s="730"/>
      <c r="PHG297" s="730"/>
      <c r="PHH297" s="730"/>
      <c r="PHI297" s="730"/>
      <c r="PHJ297" s="730"/>
      <c r="PHK297" s="730"/>
      <c r="PHL297" s="730"/>
      <c r="PHM297" s="730"/>
      <c r="PHN297" s="730"/>
      <c r="PHO297" s="730"/>
      <c r="PHP297" s="730"/>
      <c r="PHQ297" s="730"/>
      <c r="PHR297" s="730"/>
      <c r="PHS297" s="730"/>
      <c r="PHT297" s="730"/>
      <c r="PHU297" s="730"/>
      <c r="PHV297" s="730"/>
      <c r="PHW297" s="730"/>
      <c r="PHX297" s="730"/>
      <c r="PHY297" s="730"/>
      <c r="PHZ297" s="730"/>
      <c r="PIA297" s="730"/>
      <c r="PIB297" s="730"/>
      <c r="PIC297" s="730"/>
      <c r="PID297" s="730"/>
      <c r="PIE297" s="730"/>
      <c r="PIF297" s="730"/>
      <c r="PIG297" s="730"/>
      <c r="PIH297" s="730"/>
      <c r="PII297" s="730"/>
      <c r="PIJ297" s="730"/>
      <c r="PIK297" s="730"/>
      <c r="PIL297" s="730"/>
      <c r="PIM297" s="730"/>
      <c r="PIN297" s="730"/>
      <c r="PIO297" s="730"/>
      <c r="PIP297" s="730"/>
      <c r="PIQ297" s="730"/>
      <c r="PIR297" s="730"/>
      <c r="PIS297" s="730"/>
      <c r="PIT297" s="730"/>
      <c r="PIU297" s="730"/>
      <c r="PIV297" s="730"/>
      <c r="PIW297" s="730"/>
      <c r="PIX297" s="730"/>
      <c r="PIY297" s="730"/>
      <c r="PIZ297" s="730"/>
      <c r="PJA297" s="730"/>
      <c r="PJB297" s="730"/>
      <c r="PJC297" s="730"/>
      <c r="PJD297" s="730"/>
      <c r="PJE297" s="730"/>
      <c r="PJF297" s="730"/>
      <c r="PJG297" s="730"/>
      <c r="PJH297" s="730"/>
      <c r="PJI297" s="730"/>
      <c r="PJJ297" s="730"/>
      <c r="PJK297" s="730"/>
      <c r="PJL297" s="730"/>
      <c r="PJM297" s="730"/>
      <c r="PJN297" s="730"/>
      <c r="PJO297" s="730"/>
      <c r="PJP297" s="730"/>
      <c r="PJQ297" s="730"/>
      <c r="PJR297" s="730"/>
      <c r="PJS297" s="730"/>
      <c r="PJT297" s="730"/>
      <c r="PJU297" s="730"/>
      <c r="PJV297" s="730"/>
      <c r="PJW297" s="730"/>
      <c r="PJX297" s="730"/>
      <c r="PJY297" s="730"/>
      <c r="PJZ297" s="730"/>
      <c r="PKA297" s="730"/>
      <c r="PKB297" s="730"/>
      <c r="PKC297" s="730"/>
      <c r="PKD297" s="730"/>
      <c r="PKE297" s="730"/>
      <c r="PKF297" s="730"/>
      <c r="PKG297" s="730"/>
      <c r="PKH297" s="730"/>
      <c r="PKI297" s="730"/>
      <c r="PKJ297" s="730"/>
      <c r="PKK297" s="730"/>
      <c r="PKL297" s="730"/>
      <c r="PKM297" s="730"/>
      <c r="PKN297" s="730"/>
      <c r="PKO297" s="730"/>
      <c r="PKP297" s="730"/>
      <c r="PKQ297" s="730"/>
      <c r="PKR297" s="730"/>
      <c r="PKS297" s="730"/>
      <c r="PKT297" s="730"/>
      <c r="PKU297" s="730"/>
      <c r="PKV297" s="730"/>
      <c r="PKW297" s="730"/>
      <c r="PKX297" s="730"/>
      <c r="PKY297" s="730"/>
      <c r="PKZ297" s="730"/>
      <c r="PLA297" s="730"/>
      <c r="PLB297" s="730"/>
      <c r="PLC297" s="730"/>
      <c r="PLD297" s="730"/>
      <c r="PLE297" s="730"/>
      <c r="PLF297" s="730"/>
      <c r="PLG297" s="730"/>
      <c r="PLH297" s="730"/>
      <c r="PLI297" s="730"/>
      <c r="PLJ297" s="730"/>
      <c r="PLK297" s="730"/>
      <c r="PLL297" s="730"/>
      <c r="PLM297" s="730"/>
      <c r="PLN297" s="730"/>
      <c r="PLO297" s="730"/>
      <c r="PLP297" s="730"/>
      <c r="PLQ297" s="730"/>
      <c r="PLR297" s="730"/>
      <c r="PLS297" s="730"/>
      <c r="PLT297" s="730"/>
      <c r="PLU297" s="730"/>
      <c r="PLV297" s="730"/>
      <c r="PLW297" s="730"/>
      <c r="PLX297" s="730"/>
      <c r="PLY297" s="730"/>
      <c r="PLZ297" s="730"/>
      <c r="PMA297" s="730"/>
      <c r="PMB297" s="730"/>
      <c r="PMC297" s="730"/>
      <c r="PMD297" s="730"/>
      <c r="PME297" s="730"/>
      <c r="PMF297" s="730"/>
      <c r="PMG297" s="730"/>
      <c r="PMH297" s="730"/>
      <c r="PMI297" s="730"/>
      <c r="PMJ297" s="730"/>
      <c r="PMK297" s="730"/>
      <c r="PML297" s="730"/>
      <c r="PMM297" s="730"/>
      <c r="PMN297" s="730"/>
      <c r="PMO297" s="730"/>
      <c r="PMP297" s="730"/>
      <c r="PMQ297" s="730"/>
      <c r="PMR297" s="730"/>
      <c r="PMS297" s="730"/>
      <c r="PMT297" s="730"/>
      <c r="PMU297" s="730"/>
      <c r="PMV297" s="730"/>
      <c r="PMW297" s="730"/>
      <c r="PMX297" s="730"/>
      <c r="PMY297" s="730"/>
      <c r="PMZ297" s="730"/>
      <c r="PNA297" s="730"/>
      <c r="PNB297" s="730"/>
      <c r="PNC297" s="730"/>
      <c r="PND297" s="730"/>
      <c r="PNE297" s="730"/>
      <c r="PNF297" s="730"/>
      <c r="PNG297" s="730"/>
      <c r="PNH297" s="730"/>
      <c r="PNI297" s="730"/>
      <c r="PNJ297" s="730"/>
      <c r="PNK297" s="730"/>
      <c r="PNL297" s="730"/>
      <c r="PNM297" s="730"/>
      <c r="PNN297" s="730"/>
      <c r="PNO297" s="730"/>
      <c r="PNP297" s="730"/>
      <c r="PNQ297" s="730"/>
      <c r="PNR297" s="730"/>
      <c r="PNS297" s="730"/>
      <c r="PNT297" s="730"/>
      <c r="PNU297" s="730"/>
      <c r="PNV297" s="730"/>
      <c r="PNW297" s="730"/>
      <c r="PNX297" s="730"/>
      <c r="PNY297" s="730"/>
      <c r="PNZ297" s="730"/>
      <c r="POA297" s="730"/>
      <c r="POB297" s="730"/>
      <c r="POC297" s="730"/>
      <c r="POD297" s="730"/>
      <c r="POE297" s="730"/>
      <c r="POF297" s="730"/>
      <c r="POG297" s="730"/>
      <c r="POH297" s="730"/>
      <c r="POI297" s="730"/>
      <c r="POJ297" s="730"/>
      <c r="POK297" s="730"/>
      <c r="POL297" s="730"/>
      <c r="POM297" s="730"/>
      <c r="PON297" s="730"/>
      <c r="POO297" s="730"/>
      <c r="POP297" s="730"/>
      <c r="POQ297" s="730"/>
      <c r="POR297" s="730"/>
      <c r="POS297" s="730"/>
      <c r="POT297" s="730"/>
      <c r="POU297" s="730"/>
      <c r="POV297" s="730"/>
      <c r="POW297" s="730"/>
      <c r="POX297" s="730"/>
      <c r="POY297" s="730"/>
      <c r="POZ297" s="730"/>
      <c r="PPA297" s="730"/>
      <c r="PPB297" s="730"/>
      <c r="PPC297" s="730"/>
      <c r="PPD297" s="730"/>
      <c r="PPE297" s="730"/>
      <c r="PPF297" s="730"/>
      <c r="PPG297" s="730"/>
      <c r="PPH297" s="730"/>
      <c r="PPI297" s="730"/>
      <c r="PPJ297" s="730"/>
      <c r="PPK297" s="730"/>
      <c r="PPL297" s="730"/>
      <c r="PPM297" s="730"/>
      <c r="PPN297" s="730"/>
      <c r="PPO297" s="730"/>
      <c r="PPP297" s="730"/>
      <c r="PPQ297" s="730"/>
      <c r="PPR297" s="730"/>
      <c r="PPS297" s="730"/>
      <c r="PPT297" s="730"/>
      <c r="PPU297" s="730"/>
      <c r="PPV297" s="730"/>
      <c r="PPW297" s="730"/>
      <c r="PPX297" s="730"/>
      <c r="PPY297" s="730"/>
      <c r="PPZ297" s="730"/>
      <c r="PQA297" s="730"/>
      <c r="PQB297" s="730"/>
      <c r="PQC297" s="730"/>
      <c r="PQD297" s="730"/>
      <c r="PQE297" s="730"/>
      <c r="PQF297" s="730"/>
      <c r="PQG297" s="730"/>
      <c r="PQH297" s="730"/>
      <c r="PQI297" s="730"/>
      <c r="PQJ297" s="730"/>
      <c r="PQK297" s="730"/>
      <c r="PQL297" s="730"/>
      <c r="PQM297" s="730"/>
      <c r="PQN297" s="730"/>
      <c r="PQO297" s="730"/>
      <c r="PQP297" s="730"/>
      <c r="PQQ297" s="730"/>
      <c r="PQR297" s="730"/>
      <c r="PQS297" s="730"/>
      <c r="PQT297" s="730"/>
      <c r="PQU297" s="730"/>
      <c r="PQV297" s="730"/>
      <c r="PQW297" s="730"/>
      <c r="PQX297" s="730"/>
      <c r="PQY297" s="730"/>
      <c r="PQZ297" s="730"/>
      <c r="PRA297" s="730"/>
      <c r="PRB297" s="730"/>
      <c r="PRC297" s="730"/>
      <c r="PRD297" s="730"/>
      <c r="PRE297" s="730"/>
      <c r="PRF297" s="730"/>
      <c r="PRG297" s="730"/>
      <c r="PRH297" s="730"/>
      <c r="PRI297" s="730"/>
      <c r="PRJ297" s="730"/>
      <c r="PRK297" s="730"/>
      <c r="PRL297" s="730"/>
      <c r="PRM297" s="730"/>
      <c r="PRN297" s="730"/>
      <c r="PRO297" s="730"/>
      <c r="PRP297" s="730"/>
      <c r="PRQ297" s="730"/>
      <c r="PRR297" s="730"/>
      <c r="PRS297" s="730"/>
      <c r="PRT297" s="730"/>
      <c r="PRU297" s="730"/>
      <c r="PRV297" s="730"/>
      <c r="PRW297" s="730"/>
      <c r="PRX297" s="730"/>
      <c r="PRY297" s="730"/>
      <c r="PRZ297" s="730"/>
      <c r="PSA297" s="730"/>
      <c r="PSB297" s="730"/>
      <c r="PSC297" s="730"/>
      <c r="PSD297" s="730"/>
      <c r="PSE297" s="730"/>
      <c r="PSF297" s="730"/>
      <c r="PSG297" s="730"/>
      <c r="PSH297" s="730"/>
      <c r="PSI297" s="730"/>
      <c r="PSJ297" s="730"/>
      <c r="PSK297" s="730"/>
      <c r="PSL297" s="730"/>
      <c r="PSM297" s="730"/>
      <c r="PSN297" s="730"/>
      <c r="PSO297" s="730"/>
      <c r="PSP297" s="730"/>
      <c r="PSQ297" s="730"/>
      <c r="PSR297" s="730"/>
      <c r="PSS297" s="730"/>
      <c r="PST297" s="730"/>
      <c r="PSU297" s="730"/>
      <c r="PSV297" s="730"/>
      <c r="PSW297" s="730"/>
      <c r="PSX297" s="730"/>
      <c r="PSY297" s="730"/>
      <c r="PSZ297" s="730"/>
      <c r="PTA297" s="730"/>
      <c r="PTB297" s="730"/>
      <c r="PTC297" s="730"/>
      <c r="PTD297" s="730"/>
      <c r="PTE297" s="730"/>
      <c r="PTF297" s="730"/>
      <c r="PTG297" s="730"/>
      <c r="PTH297" s="730"/>
      <c r="PTI297" s="730"/>
      <c r="PTJ297" s="730"/>
      <c r="PTK297" s="730"/>
      <c r="PTL297" s="730"/>
      <c r="PTM297" s="730"/>
      <c r="PTN297" s="730"/>
      <c r="PTO297" s="730"/>
      <c r="PTP297" s="730"/>
      <c r="PTQ297" s="730"/>
      <c r="PTR297" s="730"/>
      <c r="PTS297" s="730"/>
      <c r="PTT297" s="730"/>
      <c r="PTU297" s="730"/>
      <c r="PTV297" s="730"/>
      <c r="PTW297" s="730"/>
      <c r="PTX297" s="730"/>
      <c r="PTY297" s="730"/>
      <c r="PTZ297" s="730"/>
      <c r="PUA297" s="730"/>
      <c r="PUB297" s="730"/>
      <c r="PUC297" s="730"/>
      <c r="PUD297" s="730"/>
      <c r="PUE297" s="730"/>
      <c r="PUF297" s="730"/>
      <c r="PUG297" s="730"/>
      <c r="PUH297" s="730"/>
      <c r="PUI297" s="730"/>
      <c r="PUJ297" s="730"/>
      <c r="PUK297" s="730"/>
      <c r="PUL297" s="730"/>
      <c r="PUM297" s="730"/>
      <c r="PUN297" s="730"/>
      <c r="PUO297" s="730"/>
      <c r="PUP297" s="730"/>
      <c r="PUQ297" s="730"/>
      <c r="PUR297" s="730"/>
      <c r="PUS297" s="730"/>
      <c r="PUT297" s="730"/>
      <c r="PUU297" s="730"/>
      <c r="PUV297" s="730"/>
      <c r="PUW297" s="730"/>
      <c r="PUX297" s="730"/>
      <c r="PUY297" s="730"/>
      <c r="PUZ297" s="730"/>
      <c r="PVA297" s="730"/>
      <c r="PVB297" s="730"/>
      <c r="PVC297" s="730"/>
      <c r="PVD297" s="730"/>
      <c r="PVE297" s="730"/>
      <c r="PVF297" s="730"/>
      <c r="PVG297" s="730"/>
      <c r="PVH297" s="730"/>
      <c r="PVI297" s="730"/>
      <c r="PVJ297" s="730"/>
      <c r="PVK297" s="730"/>
      <c r="PVL297" s="730"/>
      <c r="PVM297" s="730"/>
      <c r="PVN297" s="730"/>
      <c r="PVO297" s="730"/>
      <c r="PVP297" s="730"/>
      <c r="PVQ297" s="730"/>
      <c r="PVR297" s="730"/>
      <c r="PVS297" s="730"/>
      <c r="PVT297" s="730"/>
      <c r="PVU297" s="730"/>
      <c r="PVV297" s="730"/>
      <c r="PVW297" s="730"/>
      <c r="PVX297" s="730"/>
      <c r="PVY297" s="730"/>
      <c r="PVZ297" s="730"/>
      <c r="PWA297" s="730"/>
      <c r="PWB297" s="730"/>
      <c r="PWC297" s="730"/>
      <c r="PWD297" s="730"/>
      <c r="PWE297" s="730"/>
      <c r="PWF297" s="730"/>
      <c r="PWG297" s="730"/>
      <c r="PWH297" s="730"/>
      <c r="PWI297" s="730"/>
      <c r="PWJ297" s="730"/>
      <c r="PWK297" s="730"/>
      <c r="PWL297" s="730"/>
      <c r="PWM297" s="730"/>
      <c r="PWN297" s="730"/>
      <c r="PWO297" s="730"/>
      <c r="PWP297" s="730"/>
      <c r="PWQ297" s="730"/>
      <c r="PWR297" s="730"/>
      <c r="PWS297" s="730"/>
      <c r="PWT297" s="730"/>
      <c r="PWU297" s="730"/>
      <c r="PWV297" s="730"/>
      <c r="PWW297" s="730"/>
      <c r="PWX297" s="730"/>
      <c r="PWY297" s="730"/>
      <c r="PWZ297" s="730"/>
      <c r="PXA297" s="730"/>
      <c r="PXB297" s="730"/>
      <c r="PXC297" s="730"/>
      <c r="PXD297" s="730"/>
      <c r="PXE297" s="730"/>
      <c r="PXF297" s="730"/>
      <c r="PXG297" s="730"/>
      <c r="PXH297" s="730"/>
      <c r="PXI297" s="730"/>
      <c r="PXJ297" s="730"/>
      <c r="PXK297" s="730"/>
      <c r="PXL297" s="730"/>
      <c r="PXM297" s="730"/>
      <c r="PXN297" s="730"/>
      <c r="PXO297" s="730"/>
      <c r="PXP297" s="730"/>
      <c r="PXQ297" s="730"/>
      <c r="PXR297" s="730"/>
      <c r="PXS297" s="730"/>
      <c r="PXT297" s="730"/>
      <c r="PXU297" s="730"/>
      <c r="PXV297" s="730"/>
      <c r="PXW297" s="730"/>
      <c r="PXX297" s="730"/>
      <c r="PXY297" s="730"/>
      <c r="PXZ297" s="730"/>
      <c r="PYA297" s="730"/>
      <c r="PYB297" s="730"/>
      <c r="PYC297" s="730"/>
      <c r="PYD297" s="730"/>
      <c r="PYE297" s="730"/>
      <c r="PYF297" s="730"/>
      <c r="PYG297" s="730"/>
      <c r="PYH297" s="730"/>
      <c r="PYI297" s="730"/>
      <c r="PYJ297" s="730"/>
      <c r="PYK297" s="730"/>
      <c r="PYL297" s="730"/>
      <c r="PYM297" s="730"/>
      <c r="PYN297" s="730"/>
      <c r="PYO297" s="730"/>
      <c r="PYP297" s="730"/>
      <c r="PYQ297" s="730"/>
      <c r="PYR297" s="730"/>
      <c r="PYS297" s="730"/>
      <c r="PYT297" s="730"/>
      <c r="PYU297" s="730"/>
      <c r="PYV297" s="730"/>
      <c r="PYW297" s="730"/>
      <c r="PYX297" s="730"/>
      <c r="PYY297" s="730"/>
      <c r="PYZ297" s="730"/>
      <c r="PZA297" s="730"/>
      <c r="PZB297" s="730"/>
      <c r="PZC297" s="730"/>
      <c r="PZD297" s="730"/>
      <c r="PZE297" s="730"/>
      <c r="PZF297" s="730"/>
      <c r="PZG297" s="730"/>
      <c r="PZH297" s="730"/>
      <c r="PZI297" s="730"/>
      <c r="PZJ297" s="730"/>
      <c r="PZK297" s="730"/>
      <c r="PZL297" s="730"/>
      <c r="PZM297" s="730"/>
      <c r="PZN297" s="730"/>
      <c r="PZO297" s="730"/>
      <c r="PZP297" s="730"/>
      <c r="PZQ297" s="730"/>
      <c r="PZR297" s="730"/>
      <c r="PZS297" s="730"/>
      <c r="PZT297" s="730"/>
      <c r="PZU297" s="730"/>
      <c r="PZV297" s="730"/>
      <c r="PZW297" s="730"/>
      <c r="PZX297" s="730"/>
      <c r="PZY297" s="730"/>
      <c r="PZZ297" s="730"/>
      <c r="QAA297" s="730"/>
      <c r="QAB297" s="730"/>
      <c r="QAC297" s="730"/>
      <c r="QAD297" s="730"/>
      <c r="QAE297" s="730"/>
      <c r="QAF297" s="730"/>
      <c r="QAG297" s="730"/>
      <c r="QAH297" s="730"/>
      <c r="QAI297" s="730"/>
      <c r="QAJ297" s="730"/>
      <c r="QAK297" s="730"/>
      <c r="QAL297" s="730"/>
      <c r="QAM297" s="730"/>
      <c r="QAN297" s="730"/>
      <c r="QAO297" s="730"/>
      <c r="QAP297" s="730"/>
      <c r="QAQ297" s="730"/>
      <c r="QAR297" s="730"/>
      <c r="QAS297" s="730"/>
      <c r="QAT297" s="730"/>
      <c r="QAU297" s="730"/>
      <c r="QAV297" s="730"/>
      <c r="QAW297" s="730"/>
      <c r="QAX297" s="730"/>
      <c r="QAY297" s="730"/>
      <c r="QAZ297" s="730"/>
      <c r="QBA297" s="730"/>
      <c r="QBB297" s="730"/>
      <c r="QBC297" s="730"/>
      <c r="QBD297" s="730"/>
      <c r="QBE297" s="730"/>
      <c r="QBF297" s="730"/>
      <c r="QBG297" s="730"/>
      <c r="QBH297" s="730"/>
      <c r="QBI297" s="730"/>
      <c r="QBJ297" s="730"/>
      <c r="QBK297" s="730"/>
      <c r="QBL297" s="730"/>
      <c r="QBM297" s="730"/>
      <c r="QBN297" s="730"/>
      <c r="QBO297" s="730"/>
      <c r="QBP297" s="730"/>
      <c r="QBQ297" s="730"/>
      <c r="QBR297" s="730"/>
      <c r="QBS297" s="730"/>
      <c r="QBT297" s="730"/>
      <c r="QBU297" s="730"/>
      <c r="QBV297" s="730"/>
      <c r="QBW297" s="730"/>
      <c r="QBX297" s="730"/>
      <c r="QBY297" s="730"/>
      <c r="QBZ297" s="730"/>
      <c r="QCA297" s="730"/>
      <c r="QCB297" s="730"/>
      <c r="QCC297" s="730"/>
      <c r="QCD297" s="730"/>
      <c r="QCE297" s="730"/>
      <c r="QCF297" s="730"/>
      <c r="QCG297" s="730"/>
      <c r="QCH297" s="730"/>
      <c r="QCI297" s="730"/>
      <c r="QCJ297" s="730"/>
      <c r="QCK297" s="730"/>
      <c r="QCL297" s="730"/>
      <c r="QCM297" s="730"/>
      <c r="QCN297" s="730"/>
      <c r="QCO297" s="730"/>
      <c r="QCP297" s="730"/>
      <c r="QCQ297" s="730"/>
      <c r="QCR297" s="730"/>
      <c r="QCS297" s="730"/>
      <c r="QCT297" s="730"/>
      <c r="QCU297" s="730"/>
      <c r="QCV297" s="730"/>
      <c r="QCW297" s="730"/>
      <c r="QCX297" s="730"/>
      <c r="QCY297" s="730"/>
      <c r="QCZ297" s="730"/>
      <c r="QDA297" s="730"/>
      <c r="QDB297" s="730"/>
      <c r="QDC297" s="730"/>
      <c r="QDD297" s="730"/>
      <c r="QDE297" s="730"/>
      <c r="QDF297" s="730"/>
      <c r="QDG297" s="730"/>
      <c r="QDH297" s="730"/>
      <c r="QDI297" s="730"/>
      <c r="QDJ297" s="730"/>
      <c r="QDK297" s="730"/>
      <c r="QDL297" s="730"/>
      <c r="QDM297" s="730"/>
      <c r="QDN297" s="730"/>
      <c r="QDO297" s="730"/>
      <c r="QDP297" s="730"/>
      <c r="QDQ297" s="730"/>
      <c r="QDR297" s="730"/>
      <c r="QDS297" s="730"/>
      <c r="QDT297" s="730"/>
      <c r="QDU297" s="730"/>
      <c r="QDV297" s="730"/>
      <c r="QDW297" s="730"/>
      <c r="QDX297" s="730"/>
      <c r="QDY297" s="730"/>
      <c r="QDZ297" s="730"/>
      <c r="QEA297" s="730"/>
      <c r="QEB297" s="730"/>
      <c r="QEC297" s="730"/>
      <c r="QED297" s="730"/>
      <c r="QEE297" s="730"/>
      <c r="QEF297" s="730"/>
      <c r="QEG297" s="730"/>
      <c r="QEH297" s="730"/>
      <c r="QEI297" s="730"/>
      <c r="QEJ297" s="730"/>
      <c r="QEK297" s="730"/>
      <c r="QEL297" s="730"/>
      <c r="QEM297" s="730"/>
      <c r="QEN297" s="730"/>
      <c r="QEO297" s="730"/>
      <c r="QEP297" s="730"/>
      <c r="QEQ297" s="730"/>
      <c r="QER297" s="730"/>
      <c r="QES297" s="730"/>
      <c r="QET297" s="730"/>
      <c r="QEU297" s="730"/>
      <c r="QEV297" s="730"/>
      <c r="QEW297" s="730"/>
      <c r="QEX297" s="730"/>
      <c r="QEY297" s="730"/>
      <c r="QEZ297" s="730"/>
      <c r="QFA297" s="730"/>
      <c r="QFB297" s="730"/>
      <c r="QFC297" s="730"/>
      <c r="QFD297" s="730"/>
      <c r="QFE297" s="730"/>
      <c r="QFF297" s="730"/>
      <c r="QFG297" s="730"/>
      <c r="QFH297" s="730"/>
      <c r="QFI297" s="730"/>
      <c r="QFJ297" s="730"/>
      <c r="QFK297" s="730"/>
      <c r="QFL297" s="730"/>
      <c r="QFM297" s="730"/>
      <c r="QFN297" s="730"/>
      <c r="QFO297" s="730"/>
      <c r="QFP297" s="730"/>
      <c r="QFQ297" s="730"/>
      <c r="QFR297" s="730"/>
      <c r="QFS297" s="730"/>
      <c r="QFT297" s="730"/>
      <c r="QFU297" s="730"/>
      <c r="QFV297" s="730"/>
      <c r="QFW297" s="730"/>
      <c r="QFX297" s="730"/>
      <c r="QFY297" s="730"/>
      <c r="QFZ297" s="730"/>
      <c r="QGA297" s="730"/>
      <c r="QGB297" s="730"/>
      <c r="QGC297" s="730"/>
      <c r="QGD297" s="730"/>
      <c r="QGE297" s="730"/>
      <c r="QGF297" s="730"/>
      <c r="QGG297" s="730"/>
      <c r="QGH297" s="730"/>
      <c r="QGI297" s="730"/>
      <c r="QGJ297" s="730"/>
      <c r="QGK297" s="730"/>
      <c r="QGL297" s="730"/>
      <c r="QGM297" s="730"/>
      <c r="QGN297" s="730"/>
      <c r="QGO297" s="730"/>
      <c r="QGP297" s="730"/>
      <c r="QGQ297" s="730"/>
      <c r="QGR297" s="730"/>
      <c r="QGS297" s="730"/>
      <c r="QGT297" s="730"/>
      <c r="QGU297" s="730"/>
      <c r="QGV297" s="730"/>
      <c r="QGW297" s="730"/>
      <c r="QGX297" s="730"/>
      <c r="QGY297" s="730"/>
      <c r="QGZ297" s="730"/>
      <c r="QHA297" s="730"/>
      <c r="QHB297" s="730"/>
      <c r="QHC297" s="730"/>
      <c r="QHD297" s="730"/>
      <c r="QHE297" s="730"/>
      <c r="QHF297" s="730"/>
      <c r="QHG297" s="730"/>
      <c r="QHH297" s="730"/>
      <c r="QHI297" s="730"/>
      <c r="QHJ297" s="730"/>
      <c r="QHK297" s="730"/>
      <c r="QHL297" s="730"/>
      <c r="QHM297" s="730"/>
      <c r="QHN297" s="730"/>
      <c r="QHO297" s="730"/>
      <c r="QHP297" s="730"/>
      <c r="QHQ297" s="730"/>
      <c r="QHR297" s="730"/>
      <c r="QHS297" s="730"/>
      <c r="QHT297" s="730"/>
      <c r="QHU297" s="730"/>
      <c r="QHV297" s="730"/>
      <c r="QHW297" s="730"/>
      <c r="QHX297" s="730"/>
      <c r="QHY297" s="730"/>
      <c r="QHZ297" s="730"/>
      <c r="QIA297" s="730"/>
      <c r="QIB297" s="730"/>
      <c r="QIC297" s="730"/>
      <c r="QID297" s="730"/>
      <c r="QIE297" s="730"/>
      <c r="QIF297" s="730"/>
      <c r="QIG297" s="730"/>
      <c r="QIH297" s="730"/>
      <c r="QII297" s="730"/>
      <c r="QIJ297" s="730"/>
      <c r="QIK297" s="730"/>
      <c r="QIL297" s="730"/>
      <c r="QIM297" s="730"/>
      <c r="QIN297" s="730"/>
      <c r="QIO297" s="730"/>
      <c r="QIP297" s="730"/>
      <c r="QIQ297" s="730"/>
      <c r="QIR297" s="730"/>
      <c r="QIS297" s="730"/>
      <c r="QIT297" s="730"/>
      <c r="QIU297" s="730"/>
      <c r="QIV297" s="730"/>
      <c r="QIW297" s="730"/>
      <c r="QIX297" s="730"/>
      <c r="QIY297" s="730"/>
      <c r="QIZ297" s="730"/>
      <c r="QJA297" s="730"/>
      <c r="QJB297" s="730"/>
      <c r="QJC297" s="730"/>
      <c r="QJD297" s="730"/>
      <c r="QJE297" s="730"/>
      <c r="QJF297" s="730"/>
      <c r="QJG297" s="730"/>
      <c r="QJH297" s="730"/>
      <c r="QJI297" s="730"/>
      <c r="QJJ297" s="730"/>
      <c r="QJK297" s="730"/>
      <c r="QJL297" s="730"/>
      <c r="QJM297" s="730"/>
      <c r="QJN297" s="730"/>
      <c r="QJO297" s="730"/>
      <c r="QJP297" s="730"/>
      <c r="QJQ297" s="730"/>
      <c r="QJR297" s="730"/>
      <c r="QJS297" s="730"/>
      <c r="QJT297" s="730"/>
      <c r="QJU297" s="730"/>
      <c r="QJV297" s="730"/>
      <c r="QJW297" s="730"/>
      <c r="QJX297" s="730"/>
      <c r="QJY297" s="730"/>
      <c r="QJZ297" s="730"/>
      <c r="QKA297" s="730"/>
      <c r="QKB297" s="730"/>
      <c r="QKC297" s="730"/>
      <c r="QKD297" s="730"/>
      <c r="QKE297" s="730"/>
      <c r="QKF297" s="730"/>
      <c r="QKG297" s="730"/>
      <c r="QKH297" s="730"/>
      <c r="QKI297" s="730"/>
      <c r="QKJ297" s="730"/>
      <c r="QKK297" s="730"/>
      <c r="QKL297" s="730"/>
      <c r="QKM297" s="730"/>
      <c r="QKN297" s="730"/>
      <c r="QKO297" s="730"/>
      <c r="QKP297" s="730"/>
      <c r="QKQ297" s="730"/>
      <c r="QKR297" s="730"/>
      <c r="QKS297" s="730"/>
      <c r="QKT297" s="730"/>
      <c r="QKU297" s="730"/>
      <c r="QKV297" s="730"/>
      <c r="QKW297" s="730"/>
      <c r="QKX297" s="730"/>
      <c r="QKY297" s="730"/>
      <c r="QKZ297" s="730"/>
      <c r="QLA297" s="730"/>
      <c r="QLB297" s="730"/>
      <c r="QLC297" s="730"/>
      <c r="QLD297" s="730"/>
      <c r="QLE297" s="730"/>
      <c r="QLF297" s="730"/>
      <c r="QLG297" s="730"/>
      <c r="QLH297" s="730"/>
      <c r="QLI297" s="730"/>
      <c r="QLJ297" s="730"/>
      <c r="QLK297" s="730"/>
      <c r="QLL297" s="730"/>
      <c r="QLM297" s="730"/>
      <c r="QLN297" s="730"/>
      <c r="QLO297" s="730"/>
      <c r="QLP297" s="730"/>
      <c r="QLQ297" s="730"/>
      <c r="QLR297" s="730"/>
      <c r="QLS297" s="730"/>
      <c r="QLT297" s="730"/>
      <c r="QLU297" s="730"/>
      <c r="QLV297" s="730"/>
      <c r="QLW297" s="730"/>
      <c r="QLX297" s="730"/>
      <c r="QLY297" s="730"/>
      <c r="QLZ297" s="730"/>
      <c r="QMA297" s="730"/>
      <c r="QMB297" s="730"/>
      <c r="QMC297" s="730"/>
      <c r="QMD297" s="730"/>
      <c r="QME297" s="730"/>
      <c r="QMF297" s="730"/>
      <c r="QMG297" s="730"/>
      <c r="QMH297" s="730"/>
      <c r="QMI297" s="730"/>
      <c r="QMJ297" s="730"/>
      <c r="QMK297" s="730"/>
      <c r="QML297" s="730"/>
      <c r="QMM297" s="730"/>
      <c r="QMN297" s="730"/>
      <c r="QMO297" s="730"/>
      <c r="QMP297" s="730"/>
      <c r="QMQ297" s="730"/>
      <c r="QMR297" s="730"/>
      <c r="QMS297" s="730"/>
      <c r="QMT297" s="730"/>
      <c r="QMU297" s="730"/>
      <c r="QMV297" s="730"/>
      <c r="QMW297" s="730"/>
      <c r="QMX297" s="730"/>
      <c r="QMY297" s="730"/>
      <c r="QMZ297" s="730"/>
      <c r="QNA297" s="730"/>
      <c r="QNB297" s="730"/>
      <c r="QNC297" s="730"/>
      <c r="QND297" s="730"/>
      <c r="QNE297" s="730"/>
      <c r="QNF297" s="730"/>
      <c r="QNG297" s="730"/>
      <c r="QNH297" s="730"/>
      <c r="QNI297" s="730"/>
      <c r="QNJ297" s="730"/>
      <c r="QNK297" s="730"/>
      <c r="QNL297" s="730"/>
      <c r="QNM297" s="730"/>
      <c r="QNN297" s="730"/>
      <c r="QNO297" s="730"/>
      <c r="QNP297" s="730"/>
      <c r="QNQ297" s="730"/>
      <c r="QNR297" s="730"/>
      <c r="QNS297" s="730"/>
      <c r="QNT297" s="730"/>
      <c r="QNU297" s="730"/>
      <c r="QNV297" s="730"/>
      <c r="QNW297" s="730"/>
      <c r="QNX297" s="730"/>
      <c r="QNY297" s="730"/>
      <c r="QNZ297" s="730"/>
      <c r="QOA297" s="730"/>
      <c r="QOB297" s="730"/>
      <c r="QOC297" s="730"/>
      <c r="QOD297" s="730"/>
      <c r="QOE297" s="730"/>
      <c r="QOF297" s="730"/>
      <c r="QOG297" s="730"/>
      <c r="QOH297" s="730"/>
      <c r="QOI297" s="730"/>
      <c r="QOJ297" s="730"/>
      <c r="QOK297" s="730"/>
      <c r="QOL297" s="730"/>
      <c r="QOM297" s="730"/>
      <c r="QON297" s="730"/>
      <c r="QOO297" s="730"/>
      <c r="QOP297" s="730"/>
      <c r="QOQ297" s="730"/>
      <c r="QOR297" s="730"/>
      <c r="QOS297" s="730"/>
      <c r="QOT297" s="730"/>
      <c r="QOU297" s="730"/>
      <c r="QOV297" s="730"/>
      <c r="QOW297" s="730"/>
      <c r="QOX297" s="730"/>
      <c r="QOY297" s="730"/>
      <c r="QOZ297" s="730"/>
      <c r="QPA297" s="730"/>
      <c r="QPB297" s="730"/>
      <c r="QPC297" s="730"/>
      <c r="QPD297" s="730"/>
      <c r="QPE297" s="730"/>
      <c r="QPF297" s="730"/>
      <c r="QPG297" s="730"/>
      <c r="QPH297" s="730"/>
      <c r="QPI297" s="730"/>
      <c r="QPJ297" s="730"/>
      <c r="QPK297" s="730"/>
      <c r="QPL297" s="730"/>
      <c r="QPM297" s="730"/>
      <c r="QPN297" s="730"/>
      <c r="QPO297" s="730"/>
      <c r="QPP297" s="730"/>
      <c r="QPQ297" s="730"/>
      <c r="QPR297" s="730"/>
      <c r="QPS297" s="730"/>
      <c r="QPT297" s="730"/>
      <c r="QPU297" s="730"/>
      <c r="QPV297" s="730"/>
      <c r="QPW297" s="730"/>
      <c r="QPX297" s="730"/>
      <c r="QPY297" s="730"/>
      <c r="QPZ297" s="730"/>
      <c r="QQA297" s="730"/>
      <c r="QQB297" s="730"/>
      <c r="QQC297" s="730"/>
      <c r="QQD297" s="730"/>
      <c r="QQE297" s="730"/>
      <c r="QQF297" s="730"/>
      <c r="QQG297" s="730"/>
      <c r="QQH297" s="730"/>
      <c r="QQI297" s="730"/>
      <c r="QQJ297" s="730"/>
      <c r="QQK297" s="730"/>
      <c r="QQL297" s="730"/>
      <c r="QQM297" s="730"/>
      <c r="QQN297" s="730"/>
      <c r="QQO297" s="730"/>
      <c r="QQP297" s="730"/>
      <c r="QQQ297" s="730"/>
      <c r="QQR297" s="730"/>
      <c r="QQS297" s="730"/>
      <c r="QQT297" s="730"/>
      <c r="QQU297" s="730"/>
      <c r="QQV297" s="730"/>
      <c r="QQW297" s="730"/>
      <c r="QQX297" s="730"/>
      <c r="QQY297" s="730"/>
      <c r="QQZ297" s="730"/>
      <c r="QRA297" s="730"/>
      <c r="QRB297" s="730"/>
      <c r="QRC297" s="730"/>
      <c r="QRD297" s="730"/>
      <c r="QRE297" s="730"/>
      <c r="QRF297" s="730"/>
      <c r="QRG297" s="730"/>
      <c r="QRH297" s="730"/>
      <c r="QRI297" s="730"/>
      <c r="QRJ297" s="730"/>
      <c r="QRK297" s="730"/>
      <c r="QRL297" s="730"/>
      <c r="QRM297" s="730"/>
      <c r="QRN297" s="730"/>
      <c r="QRO297" s="730"/>
      <c r="QRP297" s="730"/>
      <c r="QRQ297" s="730"/>
      <c r="QRR297" s="730"/>
      <c r="QRS297" s="730"/>
      <c r="QRT297" s="730"/>
      <c r="QRU297" s="730"/>
      <c r="QRV297" s="730"/>
      <c r="QRW297" s="730"/>
      <c r="QRX297" s="730"/>
      <c r="QRY297" s="730"/>
      <c r="QRZ297" s="730"/>
      <c r="QSA297" s="730"/>
      <c r="QSB297" s="730"/>
      <c r="QSC297" s="730"/>
      <c r="QSD297" s="730"/>
      <c r="QSE297" s="730"/>
      <c r="QSF297" s="730"/>
      <c r="QSG297" s="730"/>
      <c r="QSH297" s="730"/>
      <c r="QSI297" s="730"/>
      <c r="QSJ297" s="730"/>
      <c r="QSK297" s="730"/>
      <c r="QSL297" s="730"/>
      <c r="QSM297" s="730"/>
      <c r="QSN297" s="730"/>
      <c r="QSO297" s="730"/>
      <c r="QSP297" s="730"/>
      <c r="QSQ297" s="730"/>
      <c r="QSR297" s="730"/>
      <c r="QSS297" s="730"/>
      <c r="QST297" s="730"/>
      <c r="QSU297" s="730"/>
      <c r="QSV297" s="730"/>
      <c r="QSW297" s="730"/>
      <c r="QSX297" s="730"/>
      <c r="QSY297" s="730"/>
      <c r="QSZ297" s="730"/>
      <c r="QTA297" s="730"/>
      <c r="QTB297" s="730"/>
      <c r="QTC297" s="730"/>
      <c r="QTD297" s="730"/>
      <c r="QTE297" s="730"/>
      <c r="QTF297" s="730"/>
      <c r="QTG297" s="730"/>
      <c r="QTH297" s="730"/>
      <c r="QTI297" s="730"/>
      <c r="QTJ297" s="730"/>
      <c r="QTK297" s="730"/>
      <c r="QTL297" s="730"/>
      <c r="QTM297" s="730"/>
      <c r="QTN297" s="730"/>
      <c r="QTO297" s="730"/>
      <c r="QTP297" s="730"/>
      <c r="QTQ297" s="730"/>
      <c r="QTR297" s="730"/>
      <c r="QTS297" s="730"/>
      <c r="QTT297" s="730"/>
      <c r="QTU297" s="730"/>
      <c r="QTV297" s="730"/>
      <c r="QTW297" s="730"/>
      <c r="QTX297" s="730"/>
      <c r="QTY297" s="730"/>
      <c r="QTZ297" s="730"/>
      <c r="QUA297" s="730"/>
      <c r="QUB297" s="730"/>
      <c r="QUC297" s="730"/>
      <c r="QUD297" s="730"/>
      <c r="QUE297" s="730"/>
      <c r="QUF297" s="730"/>
      <c r="QUG297" s="730"/>
      <c r="QUH297" s="730"/>
      <c r="QUI297" s="730"/>
      <c r="QUJ297" s="730"/>
      <c r="QUK297" s="730"/>
      <c r="QUL297" s="730"/>
      <c r="QUM297" s="730"/>
      <c r="QUN297" s="730"/>
      <c r="QUO297" s="730"/>
      <c r="QUP297" s="730"/>
      <c r="QUQ297" s="730"/>
      <c r="QUR297" s="730"/>
      <c r="QUS297" s="730"/>
      <c r="QUT297" s="730"/>
      <c r="QUU297" s="730"/>
      <c r="QUV297" s="730"/>
      <c r="QUW297" s="730"/>
      <c r="QUX297" s="730"/>
      <c r="QUY297" s="730"/>
      <c r="QUZ297" s="730"/>
      <c r="QVA297" s="730"/>
      <c r="QVB297" s="730"/>
      <c r="QVC297" s="730"/>
      <c r="QVD297" s="730"/>
      <c r="QVE297" s="730"/>
      <c r="QVF297" s="730"/>
      <c r="QVG297" s="730"/>
      <c r="QVH297" s="730"/>
      <c r="QVI297" s="730"/>
      <c r="QVJ297" s="730"/>
      <c r="QVK297" s="730"/>
      <c r="QVL297" s="730"/>
      <c r="QVM297" s="730"/>
      <c r="QVN297" s="730"/>
      <c r="QVO297" s="730"/>
      <c r="QVP297" s="730"/>
      <c r="QVQ297" s="730"/>
      <c r="QVR297" s="730"/>
      <c r="QVS297" s="730"/>
      <c r="QVT297" s="730"/>
      <c r="QVU297" s="730"/>
      <c r="QVV297" s="730"/>
      <c r="QVW297" s="730"/>
      <c r="QVX297" s="730"/>
      <c r="QVY297" s="730"/>
      <c r="QVZ297" s="730"/>
      <c r="QWA297" s="730"/>
      <c r="QWB297" s="730"/>
      <c r="QWC297" s="730"/>
      <c r="QWD297" s="730"/>
      <c r="QWE297" s="730"/>
      <c r="QWF297" s="730"/>
      <c r="QWG297" s="730"/>
      <c r="QWH297" s="730"/>
      <c r="QWI297" s="730"/>
      <c r="QWJ297" s="730"/>
      <c r="QWK297" s="730"/>
      <c r="QWL297" s="730"/>
      <c r="QWM297" s="730"/>
      <c r="QWN297" s="730"/>
      <c r="QWO297" s="730"/>
      <c r="QWP297" s="730"/>
      <c r="QWQ297" s="730"/>
      <c r="QWR297" s="730"/>
      <c r="QWS297" s="730"/>
      <c r="QWT297" s="730"/>
      <c r="QWU297" s="730"/>
      <c r="QWV297" s="730"/>
      <c r="QWW297" s="730"/>
      <c r="QWX297" s="730"/>
      <c r="QWY297" s="730"/>
      <c r="QWZ297" s="730"/>
      <c r="QXA297" s="730"/>
      <c r="QXB297" s="730"/>
      <c r="QXC297" s="730"/>
      <c r="QXD297" s="730"/>
      <c r="QXE297" s="730"/>
      <c r="QXF297" s="730"/>
      <c r="QXG297" s="730"/>
      <c r="QXH297" s="730"/>
      <c r="QXI297" s="730"/>
      <c r="QXJ297" s="730"/>
      <c r="QXK297" s="730"/>
      <c r="QXL297" s="730"/>
      <c r="QXM297" s="730"/>
      <c r="QXN297" s="730"/>
      <c r="QXO297" s="730"/>
      <c r="QXP297" s="730"/>
      <c r="QXQ297" s="730"/>
      <c r="QXR297" s="730"/>
      <c r="QXS297" s="730"/>
      <c r="QXT297" s="730"/>
      <c r="QXU297" s="730"/>
      <c r="QXV297" s="730"/>
      <c r="QXW297" s="730"/>
      <c r="QXX297" s="730"/>
      <c r="QXY297" s="730"/>
      <c r="QXZ297" s="730"/>
      <c r="QYA297" s="730"/>
      <c r="QYB297" s="730"/>
      <c r="QYC297" s="730"/>
      <c r="QYD297" s="730"/>
      <c r="QYE297" s="730"/>
      <c r="QYF297" s="730"/>
      <c r="QYG297" s="730"/>
      <c r="QYH297" s="730"/>
      <c r="QYI297" s="730"/>
      <c r="QYJ297" s="730"/>
      <c r="QYK297" s="730"/>
      <c r="QYL297" s="730"/>
      <c r="QYM297" s="730"/>
      <c r="QYN297" s="730"/>
      <c r="QYO297" s="730"/>
      <c r="QYP297" s="730"/>
      <c r="QYQ297" s="730"/>
      <c r="QYR297" s="730"/>
      <c r="QYS297" s="730"/>
      <c r="QYT297" s="730"/>
      <c r="QYU297" s="730"/>
      <c r="QYV297" s="730"/>
      <c r="QYW297" s="730"/>
      <c r="QYX297" s="730"/>
      <c r="QYY297" s="730"/>
      <c r="QYZ297" s="730"/>
      <c r="QZA297" s="730"/>
      <c r="QZB297" s="730"/>
      <c r="QZC297" s="730"/>
      <c r="QZD297" s="730"/>
      <c r="QZE297" s="730"/>
      <c r="QZF297" s="730"/>
      <c r="QZG297" s="730"/>
      <c r="QZH297" s="730"/>
      <c r="QZI297" s="730"/>
      <c r="QZJ297" s="730"/>
      <c r="QZK297" s="730"/>
      <c r="QZL297" s="730"/>
      <c r="QZM297" s="730"/>
      <c r="QZN297" s="730"/>
      <c r="QZO297" s="730"/>
      <c r="QZP297" s="730"/>
      <c r="QZQ297" s="730"/>
      <c r="QZR297" s="730"/>
      <c r="QZS297" s="730"/>
      <c r="QZT297" s="730"/>
      <c r="QZU297" s="730"/>
      <c r="QZV297" s="730"/>
      <c r="QZW297" s="730"/>
      <c r="QZX297" s="730"/>
      <c r="QZY297" s="730"/>
      <c r="QZZ297" s="730"/>
      <c r="RAA297" s="730"/>
      <c r="RAB297" s="730"/>
      <c r="RAC297" s="730"/>
      <c r="RAD297" s="730"/>
      <c r="RAE297" s="730"/>
      <c r="RAF297" s="730"/>
      <c r="RAG297" s="730"/>
      <c r="RAH297" s="730"/>
      <c r="RAI297" s="730"/>
      <c r="RAJ297" s="730"/>
      <c r="RAK297" s="730"/>
      <c r="RAL297" s="730"/>
      <c r="RAM297" s="730"/>
      <c r="RAN297" s="730"/>
      <c r="RAO297" s="730"/>
      <c r="RAP297" s="730"/>
      <c r="RAQ297" s="730"/>
      <c r="RAR297" s="730"/>
      <c r="RAS297" s="730"/>
      <c r="RAT297" s="730"/>
      <c r="RAU297" s="730"/>
      <c r="RAV297" s="730"/>
      <c r="RAW297" s="730"/>
      <c r="RAX297" s="730"/>
      <c r="RAY297" s="730"/>
      <c r="RAZ297" s="730"/>
      <c r="RBA297" s="730"/>
      <c r="RBB297" s="730"/>
      <c r="RBC297" s="730"/>
      <c r="RBD297" s="730"/>
      <c r="RBE297" s="730"/>
      <c r="RBF297" s="730"/>
      <c r="RBG297" s="730"/>
      <c r="RBH297" s="730"/>
      <c r="RBI297" s="730"/>
      <c r="RBJ297" s="730"/>
      <c r="RBK297" s="730"/>
      <c r="RBL297" s="730"/>
      <c r="RBM297" s="730"/>
      <c r="RBN297" s="730"/>
      <c r="RBO297" s="730"/>
      <c r="RBP297" s="730"/>
      <c r="RBQ297" s="730"/>
      <c r="RBR297" s="730"/>
      <c r="RBS297" s="730"/>
      <c r="RBT297" s="730"/>
      <c r="RBU297" s="730"/>
      <c r="RBV297" s="730"/>
      <c r="RBW297" s="730"/>
      <c r="RBX297" s="730"/>
      <c r="RBY297" s="730"/>
      <c r="RBZ297" s="730"/>
      <c r="RCA297" s="730"/>
      <c r="RCB297" s="730"/>
      <c r="RCC297" s="730"/>
      <c r="RCD297" s="730"/>
      <c r="RCE297" s="730"/>
      <c r="RCF297" s="730"/>
      <c r="RCG297" s="730"/>
      <c r="RCH297" s="730"/>
      <c r="RCI297" s="730"/>
      <c r="RCJ297" s="730"/>
      <c r="RCK297" s="730"/>
      <c r="RCL297" s="730"/>
      <c r="RCM297" s="730"/>
      <c r="RCN297" s="730"/>
      <c r="RCO297" s="730"/>
      <c r="RCP297" s="730"/>
      <c r="RCQ297" s="730"/>
      <c r="RCR297" s="730"/>
      <c r="RCS297" s="730"/>
      <c r="RCT297" s="730"/>
      <c r="RCU297" s="730"/>
      <c r="RCV297" s="730"/>
      <c r="RCW297" s="730"/>
      <c r="RCX297" s="730"/>
      <c r="RCY297" s="730"/>
      <c r="RCZ297" s="730"/>
      <c r="RDA297" s="730"/>
      <c r="RDB297" s="730"/>
      <c r="RDC297" s="730"/>
      <c r="RDD297" s="730"/>
      <c r="RDE297" s="730"/>
      <c r="RDF297" s="730"/>
      <c r="RDG297" s="730"/>
      <c r="RDH297" s="730"/>
      <c r="RDI297" s="730"/>
      <c r="RDJ297" s="730"/>
      <c r="RDK297" s="730"/>
      <c r="RDL297" s="730"/>
      <c r="RDM297" s="730"/>
      <c r="RDN297" s="730"/>
      <c r="RDO297" s="730"/>
      <c r="RDP297" s="730"/>
      <c r="RDQ297" s="730"/>
      <c r="RDR297" s="730"/>
      <c r="RDS297" s="730"/>
      <c r="RDT297" s="730"/>
      <c r="RDU297" s="730"/>
      <c r="RDV297" s="730"/>
      <c r="RDW297" s="730"/>
      <c r="RDX297" s="730"/>
      <c r="RDY297" s="730"/>
      <c r="RDZ297" s="730"/>
      <c r="REA297" s="730"/>
      <c r="REB297" s="730"/>
      <c r="REC297" s="730"/>
      <c r="RED297" s="730"/>
      <c r="REE297" s="730"/>
      <c r="REF297" s="730"/>
      <c r="REG297" s="730"/>
      <c r="REH297" s="730"/>
      <c r="REI297" s="730"/>
      <c r="REJ297" s="730"/>
      <c r="REK297" s="730"/>
      <c r="REL297" s="730"/>
      <c r="REM297" s="730"/>
      <c r="REN297" s="730"/>
      <c r="REO297" s="730"/>
      <c r="REP297" s="730"/>
      <c r="REQ297" s="730"/>
      <c r="RER297" s="730"/>
      <c r="RES297" s="730"/>
      <c r="RET297" s="730"/>
      <c r="REU297" s="730"/>
      <c r="REV297" s="730"/>
      <c r="REW297" s="730"/>
      <c r="REX297" s="730"/>
      <c r="REY297" s="730"/>
      <c r="REZ297" s="730"/>
      <c r="RFA297" s="730"/>
      <c r="RFB297" s="730"/>
      <c r="RFC297" s="730"/>
      <c r="RFD297" s="730"/>
      <c r="RFE297" s="730"/>
      <c r="RFF297" s="730"/>
      <c r="RFG297" s="730"/>
      <c r="RFH297" s="730"/>
      <c r="RFI297" s="730"/>
      <c r="RFJ297" s="730"/>
      <c r="RFK297" s="730"/>
      <c r="RFL297" s="730"/>
      <c r="RFM297" s="730"/>
      <c r="RFN297" s="730"/>
      <c r="RFO297" s="730"/>
      <c r="RFP297" s="730"/>
      <c r="RFQ297" s="730"/>
      <c r="RFR297" s="730"/>
      <c r="RFS297" s="730"/>
      <c r="RFT297" s="730"/>
      <c r="RFU297" s="730"/>
      <c r="RFV297" s="730"/>
      <c r="RFW297" s="730"/>
      <c r="RFX297" s="730"/>
      <c r="RFY297" s="730"/>
      <c r="RFZ297" s="730"/>
      <c r="RGA297" s="730"/>
      <c r="RGB297" s="730"/>
      <c r="RGC297" s="730"/>
      <c r="RGD297" s="730"/>
      <c r="RGE297" s="730"/>
      <c r="RGF297" s="730"/>
      <c r="RGG297" s="730"/>
      <c r="RGH297" s="730"/>
      <c r="RGI297" s="730"/>
      <c r="RGJ297" s="730"/>
      <c r="RGK297" s="730"/>
      <c r="RGL297" s="730"/>
      <c r="RGM297" s="730"/>
      <c r="RGN297" s="730"/>
      <c r="RGO297" s="730"/>
      <c r="RGP297" s="730"/>
      <c r="RGQ297" s="730"/>
      <c r="RGR297" s="730"/>
      <c r="RGS297" s="730"/>
      <c r="RGT297" s="730"/>
      <c r="RGU297" s="730"/>
      <c r="RGV297" s="730"/>
      <c r="RGW297" s="730"/>
      <c r="RGX297" s="730"/>
      <c r="RGY297" s="730"/>
      <c r="RGZ297" s="730"/>
      <c r="RHA297" s="730"/>
      <c r="RHB297" s="730"/>
      <c r="RHC297" s="730"/>
      <c r="RHD297" s="730"/>
      <c r="RHE297" s="730"/>
      <c r="RHF297" s="730"/>
      <c r="RHG297" s="730"/>
      <c r="RHH297" s="730"/>
      <c r="RHI297" s="730"/>
      <c r="RHJ297" s="730"/>
      <c r="RHK297" s="730"/>
      <c r="RHL297" s="730"/>
      <c r="RHM297" s="730"/>
      <c r="RHN297" s="730"/>
      <c r="RHO297" s="730"/>
      <c r="RHP297" s="730"/>
      <c r="RHQ297" s="730"/>
      <c r="RHR297" s="730"/>
      <c r="RHS297" s="730"/>
      <c r="RHT297" s="730"/>
      <c r="RHU297" s="730"/>
      <c r="RHV297" s="730"/>
      <c r="RHW297" s="730"/>
      <c r="RHX297" s="730"/>
      <c r="RHY297" s="730"/>
      <c r="RHZ297" s="730"/>
      <c r="RIA297" s="730"/>
      <c r="RIB297" s="730"/>
      <c r="RIC297" s="730"/>
      <c r="RID297" s="730"/>
      <c r="RIE297" s="730"/>
      <c r="RIF297" s="730"/>
      <c r="RIG297" s="730"/>
      <c r="RIH297" s="730"/>
      <c r="RII297" s="730"/>
      <c r="RIJ297" s="730"/>
      <c r="RIK297" s="730"/>
      <c r="RIL297" s="730"/>
      <c r="RIM297" s="730"/>
      <c r="RIN297" s="730"/>
      <c r="RIO297" s="730"/>
      <c r="RIP297" s="730"/>
      <c r="RIQ297" s="730"/>
      <c r="RIR297" s="730"/>
      <c r="RIS297" s="730"/>
      <c r="RIT297" s="730"/>
      <c r="RIU297" s="730"/>
      <c r="RIV297" s="730"/>
      <c r="RIW297" s="730"/>
      <c r="RIX297" s="730"/>
      <c r="RIY297" s="730"/>
      <c r="RIZ297" s="730"/>
      <c r="RJA297" s="730"/>
      <c r="RJB297" s="730"/>
      <c r="RJC297" s="730"/>
      <c r="RJD297" s="730"/>
      <c r="RJE297" s="730"/>
      <c r="RJF297" s="730"/>
      <c r="RJG297" s="730"/>
      <c r="RJH297" s="730"/>
      <c r="RJI297" s="730"/>
      <c r="RJJ297" s="730"/>
      <c r="RJK297" s="730"/>
      <c r="RJL297" s="730"/>
      <c r="RJM297" s="730"/>
      <c r="RJN297" s="730"/>
      <c r="RJO297" s="730"/>
      <c r="RJP297" s="730"/>
      <c r="RJQ297" s="730"/>
      <c r="RJR297" s="730"/>
      <c r="RJS297" s="730"/>
      <c r="RJT297" s="730"/>
      <c r="RJU297" s="730"/>
      <c r="RJV297" s="730"/>
      <c r="RJW297" s="730"/>
      <c r="RJX297" s="730"/>
      <c r="RJY297" s="730"/>
      <c r="RJZ297" s="730"/>
      <c r="RKA297" s="730"/>
      <c r="RKB297" s="730"/>
      <c r="RKC297" s="730"/>
      <c r="RKD297" s="730"/>
      <c r="RKE297" s="730"/>
      <c r="RKF297" s="730"/>
      <c r="RKG297" s="730"/>
      <c r="RKH297" s="730"/>
      <c r="RKI297" s="730"/>
      <c r="RKJ297" s="730"/>
      <c r="RKK297" s="730"/>
      <c r="RKL297" s="730"/>
      <c r="RKM297" s="730"/>
      <c r="RKN297" s="730"/>
      <c r="RKO297" s="730"/>
      <c r="RKP297" s="730"/>
      <c r="RKQ297" s="730"/>
      <c r="RKR297" s="730"/>
      <c r="RKS297" s="730"/>
      <c r="RKT297" s="730"/>
      <c r="RKU297" s="730"/>
      <c r="RKV297" s="730"/>
      <c r="RKW297" s="730"/>
      <c r="RKX297" s="730"/>
      <c r="RKY297" s="730"/>
      <c r="RKZ297" s="730"/>
      <c r="RLA297" s="730"/>
      <c r="RLB297" s="730"/>
      <c r="RLC297" s="730"/>
      <c r="RLD297" s="730"/>
      <c r="RLE297" s="730"/>
      <c r="RLF297" s="730"/>
      <c r="RLG297" s="730"/>
      <c r="RLH297" s="730"/>
      <c r="RLI297" s="730"/>
      <c r="RLJ297" s="730"/>
      <c r="RLK297" s="730"/>
      <c r="RLL297" s="730"/>
      <c r="RLM297" s="730"/>
      <c r="RLN297" s="730"/>
      <c r="RLO297" s="730"/>
      <c r="RLP297" s="730"/>
      <c r="RLQ297" s="730"/>
      <c r="RLR297" s="730"/>
      <c r="RLS297" s="730"/>
      <c r="RLT297" s="730"/>
      <c r="RLU297" s="730"/>
      <c r="RLV297" s="730"/>
      <c r="RLW297" s="730"/>
      <c r="RLX297" s="730"/>
      <c r="RLY297" s="730"/>
      <c r="RLZ297" s="730"/>
      <c r="RMA297" s="730"/>
      <c r="RMB297" s="730"/>
      <c r="RMC297" s="730"/>
      <c r="RMD297" s="730"/>
      <c r="RME297" s="730"/>
      <c r="RMF297" s="730"/>
      <c r="RMG297" s="730"/>
      <c r="RMH297" s="730"/>
      <c r="RMI297" s="730"/>
      <c r="RMJ297" s="730"/>
      <c r="RMK297" s="730"/>
      <c r="RML297" s="730"/>
      <c r="RMM297" s="730"/>
      <c r="RMN297" s="730"/>
      <c r="RMO297" s="730"/>
      <c r="RMP297" s="730"/>
      <c r="RMQ297" s="730"/>
      <c r="RMR297" s="730"/>
      <c r="RMS297" s="730"/>
      <c r="RMT297" s="730"/>
      <c r="RMU297" s="730"/>
      <c r="RMV297" s="730"/>
      <c r="RMW297" s="730"/>
      <c r="RMX297" s="730"/>
      <c r="RMY297" s="730"/>
      <c r="RMZ297" s="730"/>
      <c r="RNA297" s="730"/>
      <c r="RNB297" s="730"/>
      <c r="RNC297" s="730"/>
      <c r="RND297" s="730"/>
      <c r="RNE297" s="730"/>
      <c r="RNF297" s="730"/>
      <c r="RNG297" s="730"/>
      <c r="RNH297" s="730"/>
      <c r="RNI297" s="730"/>
      <c r="RNJ297" s="730"/>
      <c r="RNK297" s="730"/>
      <c r="RNL297" s="730"/>
      <c r="RNM297" s="730"/>
      <c r="RNN297" s="730"/>
      <c r="RNO297" s="730"/>
      <c r="RNP297" s="730"/>
      <c r="RNQ297" s="730"/>
      <c r="RNR297" s="730"/>
      <c r="RNS297" s="730"/>
      <c r="RNT297" s="730"/>
      <c r="RNU297" s="730"/>
      <c r="RNV297" s="730"/>
      <c r="RNW297" s="730"/>
      <c r="RNX297" s="730"/>
      <c r="RNY297" s="730"/>
      <c r="RNZ297" s="730"/>
      <c r="ROA297" s="730"/>
      <c r="ROB297" s="730"/>
      <c r="ROC297" s="730"/>
      <c r="ROD297" s="730"/>
      <c r="ROE297" s="730"/>
      <c r="ROF297" s="730"/>
      <c r="ROG297" s="730"/>
      <c r="ROH297" s="730"/>
      <c r="ROI297" s="730"/>
      <c r="ROJ297" s="730"/>
      <c r="ROK297" s="730"/>
      <c r="ROL297" s="730"/>
      <c r="ROM297" s="730"/>
      <c r="RON297" s="730"/>
      <c r="ROO297" s="730"/>
      <c r="ROP297" s="730"/>
      <c r="ROQ297" s="730"/>
      <c r="ROR297" s="730"/>
      <c r="ROS297" s="730"/>
      <c r="ROT297" s="730"/>
      <c r="ROU297" s="730"/>
      <c r="ROV297" s="730"/>
      <c r="ROW297" s="730"/>
      <c r="ROX297" s="730"/>
      <c r="ROY297" s="730"/>
      <c r="ROZ297" s="730"/>
      <c r="RPA297" s="730"/>
      <c r="RPB297" s="730"/>
      <c r="RPC297" s="730"/>
      <c r="RPD297" s="730"/>
      <c r="RPE297" s="730"/>
      <c r="RPF297" s="730"/>
      <c r="RPG297" s="730"/>
      <c r="RPH297" s="730"/>
      <c r="RPI297" s="730"/>
      <c r="RPJ297" s="730"/>
      <c r="RPK297" s="730"/>
      <c r="RPL297" s="730"/>
      <c r="RPM297" s="730"/>
      <c r="RPN297" s="730"/>
      <c r="RPO297" s="730"/>
      <c r="RPP297" s="730"/>
      <c r="RPQ297" s="730"/>
      <c r="RPR297" s="730"/>
      <c r="RPS297" s="730"/>
      <c r="RPT297" s="730"/>
      <c r="RPU297" s="730"/>
      <c r="RPV297" s="730"/>
      <c r="RPW297" s="730"/>
      <c r="RPX297" s="730"/>
      <c r="RPY297" s="730"/>
      <c r="RPZ297" s="730"/>
      <c r="RQA297" s="730"/>
      <c r="RQB297" s="730"/>
      <c r="RQC297" s="730"/>
      <c r="RQD297" s="730"/>
      <c r="RQE297" s="730"/>
      <c r="RQF297" s="730"/>
      <c r="RQG297" s="730"/>
      <c r="RQH297" s="730"/>
      <c r="RQI297" s="730"/>
      <c r="RQJ297" s="730"/>
      <c r="RQK297" s="730"/>
      <c r="RQL297" s="730"/>
      <c r="RQM297" s="730"/>
      <c r="RQN297" s="730"/>
      <c r="RQO297" s="730"/>
      <c r="RQP297" s="730"/>
      <c r="RQQ297" s="730"/>
      <c r="RQR297" s="730"/>
      <c r="RQS297" s="730"/>
      <c r="RQT297" s="730"/>
      <c r="RQU297" s="730"/>
      <c r="RQV297" s="730"/>
      <c r="RQW297" s="730"/>
      <c r="RQX297" s="730"/>
      <c r="RQY297" s="730"/>
      <c r="RQZ297" s="730"/>
      <c r="RRA297" s="730"/>
      <c r="RRB297" s="730"/>
      <c r="RRC297" s="730"/>
      <c r="RRD297" s="730"/>
      <c r="RRE297" s="730"/>
      <c r="RRF297" s="730"/>
      <c r="RRG297" s="730"/>
      <c r="RRH297" s="730"/>
      <c r="RRI297" s="730"/>
      <c r="RRJ297" s="730"/>
      <c r="RRK297" s="730"/>
      <c r="RRL297" s="730"/>
      <c r="RRM297" s="730"/>
      <c r="RRN297" s="730"/>
      <c r="RRO297" s="730"/>
      <c r="RRP297" s="730"/>
      <c r="RRQ297" s="730"/>
      <c r="RRR297" s="730"/>
      <c r="RRS297" s="730"/>
      <c r="RRT297" s="730"/>
      <c r="RRU297" s="730"/>
      <c r="RRV297" s="730"/>
      <c r="RRW297" s="730"/>
      <c r="RRX297" s="730"/>
      <c r="RRY297" s="730"/>
      <c r="RRZ297" s="730"/>
      <c r="RSA297" s="730"/>
      <c r="RSB297" s="730"/>
      <c r="RSC297" s="730"/>
      <c r="RSD297" s="730"/>
      <c r="RSE297" s="730"/>
      <c r="RSF297" s="730"/>
      <c r="RSG297" s="730"/>
      <c r="RSH297" s="730"/>
      <c r="RSI297" s="730"/>
      <c r="RSJ297" s="730"/>
      <c r="RSK297" s="730"/>
      <c r="RSL297" s="730"/>
      <c r="RSM297" s="730"/>
      <c r="RSN297" s="730"/>
      <c r="RSO297" s="730"/>
      <c r="RSP297" s="730"/>
      <c r="RSQ297" s="730"/>
      <c r="RSR297" s="730"/>
      <c r="RSS297" s="730"/>
      <c r="RST297" s="730"/>
      <c r="RSU297" s="730"/>
      <c r="RSV297" s="730"/>
      <c r="RSW297" s="730"/>
      <c r="RSX297" s="730"/>
      <c r="RSY297" s="730"/>
      <c r="RSZ297" s="730"/>
      <c r="RTA297" s="730"/>
      <c r="RTB297" s="730"/>
      <c r="RTC297" s="730"/>
      <c r="RTD297" s="730"/>
      <c r="RTE297" s="730"/>
      <c r="RTF297" s="730"/>
      <c r="RTG297" s="730"/>
      <c r="RTH297" s="730"/>
      <c r="RTI297" s="730"/>
      <c r="RTJ297" s="730"/>
      <c r="RTK297" s="730"/>
      <c r="RTL297" s="730"/>
      <c r="RTM297" s="730"/>
      <c r="RTN297" s="730"/>
      <c r="RTO297" s="730"/>
      <c r="RTP297" s="730"/>
      <c r="RTQ297" s="730"/>
      <c r="RTR297" s="730"/>
      <c r="RTS297" s="730"/>
      <c r="RTT297" s="730"/>
      <c r="RTU297" s="730"/>
      <c r="RTV297" s="730"/>
      <c r="RTW297" s="730"/>
      <c r="RTX297" s="730"/>
      <c r="RTY297" s="730"/>
      <c r="RTZ297" s="730"/>
      <c r="RUA297" s="730"/>
      <c r="RUB297" s="730"/>
      <c r="RUC297" s="730"/>
      <c r="RUD297" s="730"/>
      <c r="RUE297" s="730"/>
      <c r="RUF297" s="730"/>
      <c r="RUG297" s="730"/>
      <c r="RUH297" s="730"/>
      <c r="RUI297" s="730"/>
      <c r="RUJ297" s="730"/>
      <c r="RUK297" s="730"/>
      <c r="RUL297" s="730"/>
      <c r="RUM297" s="730"/>
      <c r="RUN297" s="730"/>
      <c r="RUO297" s="730"/>
      <c r="RUP297" s="730"/>
      <c r="RUQ297" s="730"/>
      <c r="RUR297" s="730"/>
      <c r="RUS297" s="730"/>
      <c r="RUT297" s="730"/>
      <c r="RUU297" s="730"/>
      <c r="RUV297" s="730"/>
      <c r="RUW297" s="730"/>
      <c r="RUX297" s="730"/>
      <c r="RUY297" s="730"/>
      <c r="RUZ297" s="730"/>
      <c r="RVA297" s="730"/>
      <c r="RVB297" s="730"/>
      <c r="RVC297" s="730"/>
      <c r="RVD297" s="730"/>
      <c r="RVE297" s="730"/>
      <c r="RVF297" s="730"/>
      <c r="RVG297" s="730"/>
      <c r="RVH297" s="730"/>
      <c r="RVI297" s="730"/>
      <c r="RVJ297" s="730"/>
      <c r="RVK297" s="730"/>
      <c r="RVL297" s="730"/>
      <c r="RVM297" s="730"/>
      <c r="RVN297" s="730"/>
      <c r="RVO297" s="730"/>
      <c r="RVP297" s="730"/>
      <c r="RVQ297" s="730"/>
      <c r="RVR297" s="730"/>
      <c r="RVS297" s="730"/>
      <c r="RVT297" s="730"/>
      <c r="RVU297" s="730"/>
      <c r="RVV297" s="730"/>
      <c r="RVW297" s="730"/>
      <c r="RVX297" s="730"/>
      <c r="RVY297" s="730"/>
      <c r="RVZ297" s="730"/>
      <c r="RWA297" s="730"/>
      <c r="RWB297" s="730"/>
      <c r="RWC297" s="730"/>
      <c r="RWD297" s="730"/>
      <c r="RWE297" s="730"/>
      <c r="RWF297" s="730"/>
      <c r="RWG297" s="730"/>
      <c r="RWH297" s="730"/>
      <c r="RWI297" s="730"/>
      <c r="RWJ297" s="730"/>
      <c r="RWK297" s="730"/>
      <c r="RWL297" s="730"/>
      <c r="RWM297" s="730"/>
      <c r="RWN297" s="730"/>
      <c r="RWO297" s="730"/>
      <c r="RWP297" s="730"/>
      <c r="RWQ297" s="730"/>
      <c r="RWR297" s="730"/>
      <c r="RWS297" s="730"/>
      <c r="RWT297" s="730"/>
      <c r="RWU297" s="730"/>
      <c r="RWV297" s="730"/>
      <c r="RWW297" s="730"/>
      <c r="RWX297" s="730"/>
      <c r="RWY297" s="730"/>
      <c r="RWZ297" s="730"/>
      <c r="RXA297" s="730"/>
      <c r="RXB297" s="730"/>
      <c r="RXC297" s="730"/>
      <c r="RXD297" s="730"/>
      <c r="RXE297" s="730"/>
      <c r="RXF297" s="730"/>
      <c r="RXG297" s="730"/>
      <c r="RXH297" s="730"/>
      <c r="RXI297" s="730"/>
      <c r="RXJ297" s="730"/>
      <c r="RXK297" s="730"/>
      <c r="RXL297" s="730"/>
      <c r="RXM297" s="730"/>
      <c r="RXN297" s="730"/>
      <c r="RXO297" s="730"/>
      <c r="RXP297" s="730"/>
      <c r="RXQ297" s="730"/>
      <c r="RXR297" s="730"/>
      <c r="RXS297" s="730"/>
      <c r="RXT297" s="730"/>
      <c r="RXU297" s="730"/>
      <c r="RXV297" s="730"/>
      <c r="RXW297" s="730"/>
      <c r="RXX297" s="730"/>
      <c r="RXY297" s="730"/>
      <c r="RXZ297" s="730"/>
      <c r="RYA297" s="730"/>
      <c r="RYB297" s="730"/>
      <c r="RYC297" s="730"/>
      <c r="RYD297" s="730"/>
      <c r="RYE297" s="730"/>
      <c r="RYF297" s="730"/>
      <c r="RYG297" s="730"/>
      <c r="RYH297" s="730"/>
      <c r="RYI297" s="730"/>
      <c r="RYJ297" s="730"/>
      <c r="RYK297" s="730"/>
      <c r="RYL297" s="730"/>
      <c r="RYM297" s="730"/>
      <c r="RYN297" s="730"/>
      <c r="RYO297" s="730"/>
      <c r="RYP297" s="730"/>
      <c r="RYQ297" s="730"/>
      <c r="RYR297" s="730"/>
      <c r="RYS297" s="730"/>
      <c r="RYT297" s="730"/>
      <c r="RYU297" s="730"/>
      <c r="RYV297" s="730"/>
      <c r="RYW297" s="730"/>
      <c r="RYX297" s="730"/>
      <c r="RYY297" s="730"/>
      <c r="RYZ297" s="730"/>
      <c r="RZA297" s="730"/>
      <c r="RZB297" s="730"/>
      <c r="RZC297" s="730"/>
      <c r="RZD297" s="730"/>
      <c r="RZE297" s="730"/>
      <c r="RZF297" s="730"/>
      <c r="RZG297" s="730"/>
      <c r="RZH297" s="730"/>
      <c r="RZI297" s="730"/>
      <c r="RZJ297" s="730"/>
      <c r="RZK297" s="730"/>
      <c r="RZL297" s="730"/>
      <c r="RZM297" s="730"/>
      <c r="RZN297" s="730"/>
      <c r="RZO297" s="730"/>
      <c r="RZP297" s="730"/>
      <c r="RZQ297" s="730"/>
      <c r="RZR297" s="730"/>
      <c r="RZS297" s="730"/>
      <c r="RZT297" s="730"/>
      <c r="RZU297" s="730"/>
      <c r="RZV297" s="730"/>
      <c r="RZW297" s="730"/>
      <c r="RZX297" s="730"/>
      <c r="RZY297" s="730"/>
      <c r="RZZ297" s="730"/>
      <c r="SAA297" s="730"/>
      <c r="SAB297" s="730"/>
      <c r="SAC297" s="730"/>
      <c r="SAD297" s="730"/>
      <c r="SAE297" s="730"/>
      <c r="SAF297" s="730"/>
      <c r="SAG297" s="730"/>
      <c r="SAH297" s="730"/>
      <c r="SAI297" s="730"/>
      <c r="SAJ297" s="730"/>
      <c r="SAK297" s="730"/>
      <c r="SAL297" s="730"/>
      <c r="SAM297" s="730"/>
      <c r="SAN297" s="730"/>
      <c r="SAO297" s="730"/>
      <c r="SAP297" s="730"/>
      <c r="SAQ297" s="730"/>
      <c r="SAR297" s="730"/>
      <c r="SAS297" s="730"/>
      <c r="SAT297" s="730"/>
      <c r="SAU297" s="730"/>
      <c r="SAV297" s="730"/>
      <c r="SAW297" s="730"/>
      <c r="SAX297" s="730"/>
      <c r="SAY297" s="730"/>
      <c r="SAZ297" s="730"/>
      <c r="SBA297" s="730"/>
      <c r="SBB297" s="730"/>
      <c r="SBC297" s="730"/>
      <c r="SBD297" s="730"/>
      <c r="SBE297" s="730"/>
      <c r="SBF297" s="730"/>
      <c r="SBG297" s="730"/>
      <c r="SBH297" s="730"/>
      <c r="SBI297" s="730"/>
      <c r="SBJ297" s="730"/>
      <c r="SBK297" s="730"/>
      <c r="SBL297" s="730"/>
      <c r="SBM297" s="730"/>
      <c r="SBN297" s="730"/>
      <c r="SBO297" s="730"/>
      <c r="SBP297" s="730"/>
      <c r="SBQ297" s="730"/>
      <c r="SBR297" s="730"/>
      <c r="SBS297" s="730"/>
      <c r="SBT297" s="730"/>
      <c r="SBU297" s="730"/>
      <c r="SBV297" s="730"/>
      <c r="SBW297" s="730"/>
      <c r="SBX297" s="730"/>
      <c r="SBY297" s="730"/>
      <c r="SBZ297" s="730"/>
      <c r="SCA297" s="730"/>
      <c r="SCB297" s="730"/>
      <c r="SCC297" s="730"/>
      <c r="SCD297" s="730"/>
      <c r="SCE297" s="730"/>
      <c r="SCF297" s="730"/>
      <c r="SCG297" s="730"/>
      <c r="SCH297" s="730"/>
      <c r="SCI297" s="730"/>
      <c r="SCJ297" s="730"/>
      <c r="SCK297" s="730"/>
      <c r="SCL297" s="730"/>
      <c r="SCM297" s="730"/>
      <c r="SCN297" s="730"/>
      <c r="SCO297" s="730"/>
      <c r="SCP297" s="730"/>
      <c r="SCQ297" s="730"/>
      <c r="SCR297" s="730"/>
      <c r="SCS297" s="730"/>
      <c r="SCT297" s="730"/>
      <c r="SCU297" s="730"/>
      <c r="SCV297" s="730"/>
      <c r="SCW297" s="730"/>
      <c r="SCX297" s="730"/>
      <c r="SCY297" s="730"/>
      <c r="SCZ297" s="730"/>
      <c r="SDA297" s="730"/>
      <c r="SDB297" s="730"/>
      <c r="SDC297" s="730"/>
      <c r="SDD297" s="730"/>
      <c r="SDE297" s="730"/>
      <c r="SDF297" s="730"/>
      <c r="SDG297" s="730"/>
      <c r="SDH297" s="730"/>
      <c r="SDI297" s="730"/>
      <c r="SDJ297" s="730"/>
      <c r="SDK297" s="730"/>
      <c r="SDL297" s="730"/>
      <c r="SDM297" s="730"/>
      <c r="SDN297" s="730"/>
      <c r="SDO297" s="730"/>
      <c r="SDP297" s="730"/>
      <c r="SDQ297" s="730"/>
      <c r="SDR297" s="730"/>
      <c r="SDS297" s="730"/>
      <c r="SDT297" s="730"/>
      <c r="SDU297" s="730"/>
      <c r="SDV297" s="730"/>
      <c r="SDW297" s="730"/>
      <c r="SDX297" s="730"/>
      <c r="SDY297" s="730"/>
      <c r="SDZ297" s="730"/>
      <c r="SEA297" s="730"/>
      <c r="SEB297" s="730"/>
      <c r="SEC297" s="730"/>
      <c r="SED297" s="730"/>
      <c r="SEE297" s="730"/>
      <c r="SEF297" s="730"/>
      <c r="SEG297" s="730"/>
      <c r="SEH297" s="730"/>
      <c r="SEI297" s="730"/>
      <c r="SEJ297" s="730"/>
      <c r="SEK297" s="730"/>
      <c r="SEL297" s="730"/>
      <c r="SEM297" s="730"/>
      <c r="SEN297" s="730"/>
      <c r="SEO297" s="730"/>
      <c r="SEP297" s="730"/>
      <c r="SEQ297" s="730"/>
      <c r="SER297" s="730"/>
      <c r="SES297" s="730"/>
      <c r="SET297" s="730"/>
      <c r="SEU297" s="730"/>
      <c r="SEV297" s="730"/>
      <c r="SEW297" s="730"/>
      <c r="SEX297" s="730"/>
      <c r="SEY297" s="730"/>
      <c r="SEZ297" s="730"/>
      <c r="SFA297" s="730"/>
      <c r="SFB297" s="730"/>
      <c r="SFC297" s="730"/>
      <c r="SFD297" s="730"/>
      <c r="SFE297" s="730"/>
      <c r="SFF297" s="730"/>
      <c r="SFG297" s="730"/>
      <c r="SFH297" s="730"/>
      <c r="SFI297" s="730"/>
      <c r="SFJ297" s="730"/>
      <c r="SFK297" s="730"/>
      <c r="SFL297" s="730"/>
      <c r="SFM297" s="730"/>
      <c r="SFN297" s="730"/>
      <c r="SFO297" s="730"/>
      <c r="SFP297" s="730"/>
      <c r="SFQ297" s="730"/>
      <c r="SFR297" s="730"/>
      <c r="SFS297" s="730"/>
      <c r="SFT297" s="730"/>
      <c r="SFU297" s="730"/>
      <c r="SFV297" s="730"/>
      <c r="SFW297" s="730"/>
      <c r="SFX297" s="730"/>
      <c r="SFY297" s="730"/>
      <c r="SFZ297" s="730"/>
      <c r="SGA297" s="730"/>
      <c r="SGB297" s="730"/>
      <c r="SGC297" s="730"/>
      <c r="SGD297" s="730"/>
      <c r="SGE297" s="730"/>
      <c r="SGF297" s="730"/>
      <c r="SGG297" s="730"/>
      <c r="SGH297" s="730"/>
      <c r="SGI297" s="730"/>
      <c r="SGJ297" s="730"/>
      <c r="SGK297" s="730"/>
      <c r="SGL297" s="730"/>
      <c r="SGM297" s="730"/>
      <c r="SGN297" s="730"/>
      <c r="SGO297" s="730"/>
      <c r="SGP297" s="730"/>
      <c r="SGQ297" s="730"/>
      <c r="SGR297" s="730"/>
      <c r="SGS297" s="730"/>
      <c r="SGT297" s="730"/>
      <c r="SGU297" s="730"/>
      <c r="SGV297" s="730"/>
      <c r="SGW297" s="730"/>
      <c r="SGX297" s="730"/>
      <c r="SGY297" s="730"/>
      <c r="SGZ297" s="730"/>
      <c r="SHA297" s="730"/>
      <c r="SHB297" s="730"/>
      <c r="SHC297" s="730"/>
      <c r="SHD297" s="730"/>
      <c r="SHE297" s="730"/>
      <c r="SHF297" s="730"/>
      <c r="SHG297" s="730"/>
      <c r="SHH297" s="730"/>
      <c r="SHI297" s="730"/>
      <c r="SHJ297" s="730"/>
      <c r="SHK297" s="730"/>
      <c r="SHL297" s="730"/>
      <c r="SHM297" s="730"/>
      <c r="SHN297" s="730"/>
      <c r="SHO297" s="730"/>
      <c r="SHP297" s="730"/>
      <c r="SHQ297" s="730"/>
      <c r="SHR297" s="730"/>
      <c r="SHS297" s="730"/>
      <c r="SHT297" s="730"/>
      <c r="SHU297" s="730"/>
      <c r="SHV297" s="730"/>
      <c r="SHW297" s="730"/>
      <c r="SHX297" s="730"/>
      <c r="SHY297" s="730"/>
      <c r="SHZ297" s="730"/>
      <c r="SIA297" s="730"/>
      <c r="SIB297" s="730"/>
      <c r="SIC297" s="730"/>
      <c r="SID297" s="730"/>
      <c r="SIE297" s="730"/>
      <c r="SIF297" s="730"/>
      <c r="SIG297" s="730"/>
      <c r="SIH297" s="730"/>
      <c r="SII297" s="730"/>
      <c r="SIJ297" s="730"/>
      <c r="SIK297" s="730"/>
      <c r="SIL297" s="730"/>
      <c r="SIM297" s="730"/>
      <c r="SIN297" s="730"/>
      <c r="SIO297" s="730"/>
      <c r="SIP297" s="730"/>
      <c r="SIQ297" s="730"/>
      <c r="SIR297" s="730"/>
      <c r="SIS297" s="730"/>
      <c r="SIT297" s="730"/>
      <c r="SIU297" s="730"/>
      <c r="SIV297" s="730"/>
      <c r="SIW297" s="730"/>
      <c r="SIX297" s="730"/>
      <c r="SIY297" s="730"/>
      <c r="SIZ297" s="730"/>
      <c r="SJA297" s="730"/>
      <c r="SJB297" s="730"/>
      <c r="SJC297" s="730"/>
      <c r="SJD297" s="730"/>
      <c r="SJE297" s="730"/>
      <c r="SJF297" s="730"/>
      <c r="SJG297" s="730"/>
      <c r="SJH297" s="730"/>
      <c r="SJI297" s="730"/>
      <c r="SJJ297" s="730"/>
      <c r="SJK297" s="730"/>
      <c r="SJL297" s="730"/>
      <c r="SJM297" s="730"/>
      <c r="SJN297" s="730"/>
      <c r="SJO297" s="730"/>
      <c r="SJP297" s="730"/>
      <c r="SJQ297" s="730"/>
      <c r="SJR297" s="730"/>
      <c r="SJS297" s="730"/>
      <c r="SJT297" s="730"/>
      <c r="SJU297" s="730"/>
      <c r="SJV297" s="730"/>
      <c r="SJW297" s="730"/>
      <c r="SJX297" s="730"/>
      <c r="SJY297" s="730"/>
      <c r="SJZ297" s="730"/>
      <c r="SKA297" s="730"/>
      <c r="SKB297" s="730"/>
      <c r="SKC297" s="730"/>
      <c r="SKD297" s="730"/>
      <c r="SKE297" s="730"/>
      <c r="SKF297" s="730"/>
      <c r="SKG297" s="730"/>
      <c r="SKH297" s="730"/>
      <c r="SKI297" s="730"/>
      <c r="SKJ297" s="730"/>
      <c r="SKK297" s="730"/>
      <c r="SKL297" s="730"/>
      <c r="SKM297" s="730"/>
      <c r="SKN297" s="730"/>
      <c r="SKO297" s="730"/>
      <c r="SKP297" s="730"/>
      <c r="SKQ297" s="730"/>
      <c r="SKR297" s="730"/>
      <c r="SKS297" s="730"/>
      <c r="SKT297" s="730"/>
      <c r="SKU297" s="730"/>
      <c r="SKV297" s="730"/>
      <c r="SKW297" s="730"/>
      <c r="SKX297" s="730"/>
      <c r="SKY297" s="730"/>
      <c r="SKZ297" s="730"/>
      <c r="SLA297" s="730"/>
      <c r="SLB297" s="730"/>
      <c r="SLC297" s="730"/>
      <c r="SLD297" s="730"/>
      <c r="SLE297" s="730"/>
      <c r="SLF297" s="730"/>
      <c r="SLG297" s="730"/>
      <c r="SLH297" s="730"/>
      <c r="SLI297" s="730"/>
      <c r="SLJ297" s="730"/>
      <c r="SLK297" s="730"/>
      <c r="SLL297" s="730"/>
      <c r="SLM297" s="730"/>
      <c r="SLN297" s="730"/>
      <c r="SLO297" s="730"/>
      <c r="SLP297" s="730"/>
      <c r="SLQ297" s="730"/>
      <c r="SLR297" s="730"/>
      <c r="SLS297" s="730"/>
      <c r="SLT297" s="730"/>
      <c r="SLU297" s="730"/>
      <c r="SLV297" s="730"/>
      <c r="SLW297" s="730"/>
      <c r="SLX297" s="730"/>
      <c r="SLY297" s="730"/>
      <c r="SLZ297" s="730"/>
      <c r="SMA297" s="730"/>
      <c r="SMB297" s="730"/>
      <c r="SMC297" s="730"/>
      <c r="SMD297" s="730"/>
      <c r="SME297" s="730"/>
      <c r="SMF297" s="730"/>
      <c r="SMG297" s="730"/>
      <c r="SMH297" s="730"/>
      <c r="SMI297" s="730"/>
      <c r="SMJ297" s="730"/>
      <c r="SMK297" s="730"/>
      <c r="SML297" s="730"/>
      <c r="SMM297" s="730"/>
      <c r="SMN297" s="730"/>
      <c r="SMO297" s="730"/>
      <c r="SMP297" s="730"/>
      <c r="SMQ297" s="730"/>
      <c r="SMR297" s="730"/>
      <c r="SMS297" s="730"/>
      <c r="SMT297" s="730"/>
      <c r="SMU297" s="730"/>
      <c r="SMV297" s="730"/>
      <c r="SMW297" s="730"/>
      <c r="SMX297" s="730"/>
      <c r="SMY297" s="730"/>
      <c r="SMZ297" s="730"/>
      <c r="SNA297" s="730"/>
      <c r="SNB297" s="730"/>
      <c r="SNC297" s="730"/>
      <c r="SND297" s="730"/>
      <c r="SNE297" s="730"/>
      <c r="SNF297" s="730"/>
      <c r="SNG297" s="730"/>
      <c r="SNH297" s="730"/>
      <c r="SNI297" s="730"/>
      <c r="SNJ297" s="730"/>
      <c r="SNK297" s="730"/>
      <c r="SNL297" s="730"/>
      <c r="SNM297" s="730"/>
      <c r="SNN297" s="730"/>
      <c r="SNO297" s="730"/>
      <c r="SNP297" s="730"/>
      <c r="SNQ297" s="730"/>
      <c r="SNR297" s="730"/>
      <c r="SNS297" s="730"/>
      <c r="SNT297" s="730"/>
      <c r="SNU297" s="730"/>
      <c r="SNV297" s="730"/>
      <c r="SNW297" s="730"/>
      <c r="SNX297" s="730"/>
      <c r="SNY297" s="730"/>
      <c r="SNZ297" s="730"/>
      <c r="SOA297" s="730"/>
      <c r="SOB297" s="730"/>
      <c r="SOC297" s="730"/>
      <c r="SOD297" s="730"/>
      <c r="SOE297" s="730"/>
      <c r="SOF297" s="730"/>
      <c r="SOG297" s="730"/>
      <c r="SOH297" s="730"/>
      <c r="SOI297" s="730"/>
      <c r="SOJ297" s="730"/>
      <c r="SOK297" s="730"/>
      <c r="SOL297" s="730"/>
      <c r="SOM297" s="730"/>
      <c r="SON297" s="730"/>
      <c r="SOO297" s="730"/>
      <c r="SOP297" s="730"/>
      <c r="SOQ297" s="730"/>
      <c r="SOR297" s="730"/>
      <c r="SOS297" s="730"/>
      <c r="SOT297" s="730"/>
      <c r="SOU297" s="730"/>
      <c r="SOV297" s="730"/>
      <c r="SOW297" s="730"/>
      <c r="SOX297" s="730"/>
      <c r="SOY297" s="730"/>
      <c r="SOZ297" s="730"/>
      <c r="SPA297" s="730"/>
      <c r="SPB297" s="730"/>
      <c r="SPC297" s="730"/>
      <c r="SPD297" s="730"/>
      <c r="SPE297" s="730"/>
      <c r="SPF297" s="730"/>
      <c r="SPG297" s="730"/>
      <c r="SPH297" s="730"/>
      <c r="SPI297" s="730"/>
      <c r="SPJ297" s="730"/>
      <c r="SPK297" s="730"/>
      <c r="SPL297" s="730"/>
      <c r="SPM297" s="730"/>
      <c r="SPN297" s="730"/>
      <c r="SPO297" s="730"/>
      <c r="SPP297" s="730"/>
      <c r="SPQ297" s="730"/>
      <c r="SPR297" s="730"/>
      <c r="SPS297" s="730"/>
      <c r="SPT297" s="730"/>
      <c r="SPU297" s="730"/>
      <c r="SPV297" s="730"/>
      <c r="SPW297" s="730"/>
      <c r="SPX297" s="730"/>
      <c r="SPY297" s="730"/>
      <c r="SPZ297" s="730"/>
      <c r="SQA297" s="730"/>
      <c r="SQB297" s="730"/>
      <c r="SQC297" s="730"/>
      <c r="SQD297" s="730"/>
      <c r="SQE297" s="730"/>
      <c r="SQF297" s="730"/>
      <c r="SQG297" s="730"/>
      <c r="SQH297" s="730"/>
      <c r="SQI297" s="730"/>
      <c r="SQJ297" s="730"/>
      <c r="SQK297" s="730"/>
      <c r="SQL297" s="730"/>
      <c r="SQM297" s="730"/>
      <c r="SQN297" s="730"/>
      <c r="SQO297" s="730"/>
      <c r="SQP297" s="730"/>
      <c r="SQQ297" s="730"/>
      <c r="SQR297" s="730"/>
      <c r="SQS297" s="730"/>
      <c r="SQT297" s="730"/>
      <c r="SQU297" s="730"/>
      <c r="SQV297" s="730"/>
      <c r="SQW297" s="730"/>
      <c r="SQX297" s="730"/>
      <c r="SQY297" s="730"/>
      <c r="SQZ297" s="730"/>
      <c r="SRA297" s="730"/>
      <c r="SRB297" s="730"/>
      <c r="SRC297" s="730"/>
      <c r="SRD297" s="730"/>
      <c r="SRE297" s="730"/>
      <c r="SRF297" s="730"/>
      <c r="SRG297" s="730"/>
      <c r="SRH297" s="730"/>
      <c r="SRI297" s="730"/>
      <c r="SRJ297" s="730"/>
      <c r="SRK297" s="730"/>
      <c r="SRL297" s="730"/>
      <c r="SRM297" s="730"/>
      <c r="SRN297" s="730"/>
      <c r="SRO297" s="730"/>
      <c r="SRP297" s="730"/>
      <c r="SRQ297" s="730"/>
      <c r="SRR297" s="730"/>
      <c r="SRS297" s="730"/>
      <c r="SRT297" s="730"/>
      <c r="SRU297" s="730"/>
      <c r="SRV297" s="730"/>
      <c r="SRW297" s="730"/>
      <c r="SRX297" s="730"/>
      <c r="SRY297" s="730"/>
      <c r="SRZ297" s="730"/>
      <c r="SSA297" s="730"/>
      <c r="SSB297" s="730"/>
      <c r="SSC297" s="730"/>
      <c r="SSD297" s="730"/>
      <c r="SSE297" s="730"/>
      <c r="SSF297" s="730"/>
      <c r="SSG297" s="730"/>
      <c r="SSH297" s="730"/>
      <c r="SSI297" s="730"/>
      <c r="SSJ297" s="730"/>
      <c r="SSK297" s="730"/>
      <c r="SSL297" s="730"/>
      <c r="SSM297" s="730"/>
      <c r="SSN297" s="730"/>
      <c r="SSO297" s="730"/>
      <c r="SSP297" s="730"/>
      <c r="SSQ297" s="730"/>
      <c r="SSR297" s="730"/>
      <c r="SSS297" s="730"/>
      <c r="SST297" s="730"/>
      <c r="SSU297" s="730"/>
      <c r="SSV297" s="730"/>
      <c r="SSW297" s="730"/>
      <c r="SSX297" s="730"/>
      <c r="SSY297" s="730"/>
      <c r="SSZ297" s="730"/>
      <c r="STA297" s="730"/>
      <c r="STB297" s="730"/>
      <c r="STC297" s="730"/>
      <c r="STD297" s="730"/>
      <c r="STE297" s="730"/>
      <c r="STF297" s="730"/>
      <c r="STG297" s="730"/>
      <c r="STH297" s="730"/>
      <c r="STI297" s="730"/>
      <c r="STJ297" s="730"/>
      <c r="STK297" s="730"/>
      <c r="STL297" s="730"/>
      <c r="STM297" s="730"/>
      <c r="STN297" s="730"/>
      <c r="STO297" s="730"/>
      <c r="STP297" s="730"/>
      <c r="STQ297" s="730"/>
      <c r="STR297" s="730"/>
      <c r="STS297" s="730"/>
      <c r="STT297" s="730"/>
      <c r="STU297" s="730"/>
      <c r="STV297" s="730"/>
      <c r="STW297" s="730"/>
      <c r="STX297" s="730"/>
      <c r="STY297" s="730"/>
      <c r="STZ297" s="730"/>
      <c r="SUA297" s="730"/>
      <c r="SUB297" s="730"/>
      <c r="SUC297" s="730"/>
      <c r="SUD297" s="730"/>
      <c r="SUE297" s="730"/>
      <c r="SUF297" s="730"/>
      <c r="SUG297" s="730"/>
      <c r="SUH297" s="730"/>
      <c r="SUI297" s="730"/>
      <c r="SUJ297" s="730"/>
      <c r="SUK297" s="730"/>
      <c r="SUL297" s="730"/>
      <c r="SUM297" s="730"/>
      <c r="SUN297" s="730"/>
      <c r="SUO297" s="730"/>
      <c r="SUP297" s="730"/>
      <c r="SUQ297" s="730"/>
      <c r="SUR297" s="730"/>
      <c r="SUS297" s="730"/>
      <c r="SUT297" s="730"/>
      <c r="SUU297" s="730"/>
      <c r="SUV297" s="730"/>
      <c r="SUW297" s="730"/>
      <c r="SUX297" s="730"/>
      <c r="SUY297" s="730"/>
      <c r="SUZ297" s="730"/>
      <c r="SVA297" s="730"/>
      <c r="SVB297" s="730"/>
      <c r="SVC297" s="730"/>
      <c r="SVD297" s="730"/>
      <c r="SVE297" s="730"/>
      <c r="SVF297" s="730"/>
      <c r="SVG297" s="730"/>
      <c r="SVH297" s="730"/>
      <c r="SVI297" s="730"/>
      <c r="SVJ297" s="730"/>
      <c r="SVK297" s="730"/>
      <c r="SVL297" s="730"/>
      <c r="SVM297" s="730"/>
      <c r="SVN297" s="730"/>
      <c r="SVO297" s="730"/>
      <c r="SVP297" s="730"/>
      <c r="SVQ297" s="730"/>
      <c r="SVR297" s="730"/>
      <c r="SVS297" s="730"/>
      <c r="SVT297" s="730"/>
      <c r="SVU297" s="730"/>
      <c r="SVV297" s="730"/>
      <c r="SVW297" s="730"/>
      <c r="SVX297" s="730"/>
      <c r="SVY297" s="730"/>
      <c r="SVZ297" s="730"/>
      <c r="SWA297" s="730"/>
      <c r="SWB297" s="730"/>
      <c r="SWC297" s="730"/>
      <c r="SWD297" s="730"/>
      <c r="SWE297" s="730"/>
      <c r="SWF297" s="730"/>
      <c r="SWG297" s="730"/>
      <c r="SWH297" s="730"/>
      <c r="SWI297" s="730"/>
      <c r="SWJ297" s="730"/>
      <c r="SWK297" s="730"/>
      <c r="SWL297" s="730"/>
      <c r="SWM297" s="730"/>
      <c r="SWN297" s="730"/>
      <c r="SWO297" s="730"/>
      <c r="SWP297" s="730"/>
      <c r="SWQ297" s="730"/>
      <c r="SWR297" s="730"/>
      <c r="SWS297" s="730"/>
      <c r="SWT297" s="730"/>
      <c r="SWU297" s="730"/>
      <c r="SWV297" s="730"/>
      <c r="SWW297" s="730"/>
      <c r="SWX297" s="730"/>
      <c r="SWY297" s="730"/>
      <c r="SWZ297" s="730"/>
      <c r="SXA297" s="730"/>
      <c r="SXB297" s="730"/>
      <c r="SXC297" s="730"/>
      <c r="SXD297" s="730"/>
      <c r="SXE297" s="730"/>
      <c r="SXF297" s="730"/>
      <c r="SXG297" s="730"/>
      <c r="SXH297" s="730"/>
      <c r="SXI297" s="730"/>
      <c r="SXJ297" s="730"/>
      <c r="SXK297" s="730"/>
      <c r="SXL297" s="730"/>
      <c r="SXM297" s="730"/>
      <c r="SXN297" s="730"/>
      <c r="SXO297" s="730"/>
      <c r="SXP297" s="730"/>
      <c r="SXQ297" s="730"/>
      <c r="SXR297" s="730"/>
      <c r="SXS297" s="730"/>
      <c r="SXT297" s="730"/>
      <c r="SXU297" s="730"/>
      <c r="SXV297" s="730"/>
      <c r="SXW297" s="730"/>
      <c r="SXX297" s="730"/>
      <c r="SXY297" s="730"/>
      <c r="SXZ297" s="730"/>
      <c r="SYA297" s="730"/>
      <c r="SYB297" s="730"/>
      <c r="SYC297" s="730"/>
      <c r="SYD297" s="730"/>
      <c r="SYE297" s="730"/>
      <c r="SYF297" s="730"/>
      <c r="SYG297" s="730"/>
      <c r="SYH297" s="730"/>
      <c r="SYI297" s="730"/>
      <c r="SYJ297" s="730"/>
      <c r="SYK297" s="730"/>
      <c r="SYL297" s="730"/>
      <c r="SYM297" s="730"/>
      <c r="SYN297" s="730"/>
      <c r="SYO297" s="730"/>
      <c r="SYP297" s="730"/>
      <c r="SYQ297" s="730"/>
      <c r="SYR297" s="730"/>
      <c r="SYS297" s="730"/>
      <c r="SYT297" s="730"/>
      <c r="SYU297" s="730"/>
      <c r="SYV297" s="730"/>
      <c r="SYW297" s="730"/>
      <c r="SYX297" s="730"/>
      <c r="SYY297" s="730"/>
      <c r="SYZ297" s="730"/>
      <c r="SZA297" s="730"/>
      <c r="SZB297" s="730"/>
      <c r="SZC297" s="730"/>
      <c r="SZD297" s="730"/>
      <c r="SZE297" s="730"/>
      <c r="SZF297" s="730"/>
      <c r="SZG297" s="730"/>
      <c r="SZH297" s="730"/>
      <c r="SZI297" s="730"/>
      <c r="SZJ297" s="730"/>
      <c r="SZK297" s="730"/>
      <c r="SZL297" s="730"/>
      <c r="SZM297" s="730"/>
      <c r="SZN297" s="730"/>
      <c r="SZO297" s="730"/>
      <c r="SZP297" s="730"/>
      <c r="SZQ297" s="730"/>
      <c r="SZR297" s="730"/>
      <c r="SZS297" s="730"/>
      <c r="SZT297" s="730"/>
      <c r="SZU297" s="730"/>
      <c r="SZV297" s="730"/>
      <c r="SZW297" s="730"/>
      <c r="SZX297" s="730"/>
      <c r="SZY297" s="730"/>
      <c r="SZZ297" s="730"/>
      <c r="TAA297" s="730"/>
      <c r="TAB297" s="730"/>
      <c r="TAC297" s="730"/>
      <c r="TAD297" s="730"/>
      <c r="TAE297" s="730"/>
      <c r="TAF297" s="730"/>
      <c r="TAG297" s="730"/>
      <c r="TAH297" s="730"/>
      <c r="TAI297" s="730"/>
      <c r="TAJ297" s="730"/>
      <c r="TAK297" s="730"/>
      <c r="TAL297" s="730"/>
      <c r="TAM297" s="730"/>
      <c r="TAN297" s="730"/>
      <c r="TAO297" s="730"/>
      <c r="TAP297" s="730"/>
      <c r="TAQ297" s="730"/>
      <c r="TAR297" s="730"/>
      <c r="TAS297" s="730"/>
      <c r="TAT297" s="730"/>
      <c r="TAU297" s="730"/>
      <c r="TAV297" s="730"/>
      <c r="TAW297" s="730"/>
      <c r="TAX297" s="730"/>
      <c r="TAY297" s="730"/>
      <c r="TAZ297" s="730"/>
      <c r="TBA297" s="730"/>
      <c r="TBB297" s="730"/>
      <c r="TBC297" s="730"/>
      <c r="TBD297" s="730"/>
      <c r="TBE297" s="730"/>
      <c r="TBF297" s="730"/>
      <c r="TBG297" s="730"/>
      <c r="TBH297" s="730"/>
      <c r="TBI297" s="730"/>
      <c r="TBJ297" s="730"/>
      <c r="TBK297" s="730"/>
      <c r="TBL297" s="730"/>
      <c r="TBM297" s="730"/>
      <c r="TBN297" s="730"/>
      <c r="TBO297" s="730"/>
      <c r="TBP297" s="730"/>
      <c r="TBQ297" s="730"/>
      <c r="TBR297" s="730"/>
      <c r="TBS297" s="730"/>
      <c r="TBT297" s="730"/>
      <c r="TBU297" s="730"/>
      <c r="TBV297" s="730"/>
      <c r="TBW297" s="730"/>
      <c r="TBX297" s="730"/>
      <c r="TBY297" s="730"/>
      <c r="TBZ297" s="730"/>
      <c r="TCA297" s="730"/>
      <c r="TCB297" s="730"/>
      <c r="TCC297" s="730"/>
      <c r="TCD297" s="730"/>
      <c r="TCE297" s="730"/>
      <c r="TCF297" s="730"/>
      <c r="TCG297" s="730"/>
      <c r="TCH297" s="730"/>
      <c r="TCI297" s="730"/>
      <c r="TCJ297" s="730"/>
      <c r="TCK297" s="730"/>
      <c r="TCL297" s="730"/>
      <c r="TCM297" s="730"/>
      <c r="TCN297" s="730"/>
      <c r="TCO297" s="730"/>
      <c r="TCP297" s="730"/>
      <c r="TCQ297" s="730"/>
      <c r="TCR297" s="730"/>
      <c r="TCS297" s="730"/>
      <c r="TCT297" s="730"/>
      <c r="TCU297" s="730"/>
      <c r="TCV297" s="730"/>
      <c r="TCW297" s="730"/>
      <c r="TCX297" s="730"/>
      <c r="TCY297" s="730"/>
      <c r="TCZ297" s="730"/>
      <c r="TDA297" s="730"/>
      <c r="TDB297" s="730"/>
      <c r="TDC297" s="730"/>
      <c r="TDD297" s="730"/>
      <c r="TDE297" s="730"/>
      <c r="TDF297" s="730"/>
      <c r="TDG297" s="730"/>
      <c r="TDH297" s="730"/>
      <c r="TDI297" s="730"/>
      <c r="TDJ297" s="730"/>
      <c r="TDK297" s="730"/>
      <c r="TDL297" s="730"/>
      <c r="TDM297" s="730"/>
      <c r="TDN297" s="730"/>
      <c r="TDO297" s="730"/>
      <c r="TDP297" s="730"/>
      <c r="TDQ297" s="730"/>
      <c r="TDR297" s="730"/>
      <c r="TDS297" s="730"/>
      <c r="TDT297" s="730"/>
      <c r="TDU297" s="730"/>
      <c r="TDV297" s="730"/>
      <c r="TDW297" s="730"/>
      <c r="TDX297" s="730"/>
      <c r="TDY297" s="730"/>
      <c r="TDZ297" s="730"/>
      <c r="TEA297" s="730"/>
      <c r="TEB297" s="730"/>
      <c r="TEC297" s="730"/>
      <c r="TED297" s="730"/>
      <c r="TEE297" s="730"/>
      <c r="TEF297" s="730"/>
      <c r="TEG297" s="730"/>
      <c r="TEH297" s="730"/>
      <c r="TEI297" s="730"/>
      <c r="TEJ297" s="730"/>
      <c r="TEK297" s="730"/>
      <c r="TEL297" s="730"/>
      <c r="TEM297" s="730"/>
      <c r="TEN297" s="730"/>
      <c r="TEO297" s="730"/>
      <c r="TEP297" s="730"/>
      <c r="TEQ297" s="730"/>
      <c r="TER297" s="730"/>
      <c r="TES297" s="730"/>
      <c r="TET297" s="730"/>
      <c r="TEU297" s="730"/>
      <c r="TEV297" s="730"/>
      <c r="TEW297" s="730"/>
      <c r="TEX297" s="730"/>
      <c r="TEY297" s="730"/>
      <c r="TEZ297" s="730"/>
      <c r="TFA297" s="730"/>
      <c r="TFB297" s="730"/>
      <c r="TFC297" s="730"/>
      <c r="TFD297" s="730"/>
      <c r="TFE297" s="730"/>
      <c r="TFF297" s="730"/>
      <c r="TFG297" s="730"/>
      <c r="TFH297" s="730"/>
      <c r="TFI297" s="730"/>
      <c r="TFJ297" s="730"/>
      <c r="TFK297" s="730"/>
      <c r="TFL297" s="730"/>
      <c r="TFM297" s="730"/>
      <c r="TFN297" s="730"/>
      <c r="TFO297" s="730"/>
      <c r="TFP297" s="730"/>
      <c r="TFQ297" s="730"/>
      <c r="TFR297" s="730"/>
      <c r="TFS297" s="730"/>
      <c r="TFT297" s="730"/>
      <c r="TFU297" s="730"/>
      <c r="TFV297" s="730"/>
      <c r="TFW297" s="730"/>
      <c r="TFX297" s="730"/>
      <c r="TFY297" s="730"/>
      <c r="TFZ297" s="730"/>
      <c r="TGA297" s="730"/>
      <c r="TGB297" s="730"/>
      <c r="TGC297" s="730"/>
      <c r="TGD297" s="730"/>
      <c r="TGE297" s="730"/>
      <c r="TGF297" s="730"/>
      <c r="TGG297" s="730"/>
      <c r="TGH297" s="730"/>
      <c r="TGI297" s="730"/>
      <c r="TGJ297" s="730"/>
      <c r="TGK297" s="730"/>
      <c r="TGL297" s="730"/>
      <c r="TGM297" s="730"/>
      <c r="TGN297" s="730"/>
      <c r="TGO297" s="730"/>
      <c r="TGP297" s="730"/>
      <c r="TGQ297" s="730"/>
      <c r="TGR297" s="730"/>
      <c r="TGS297" s="730"/>
      <c r="TGT297" s="730"/>
      <c r="TGU297" s="730"/>
      <c r="TGV297" s="730"/>
      <c r="TGW297" s="730"/>
      <c r="TGX297" s="730"/>
      <c r="TGY297" s="730"/>
      <c r="TGZ297" s="730"/>
      <c r="THA297" s="730"/>
      <c r="THB297" s="730"/>
      <c r="THC297" s="730"/>
      <c r="THD297" s="730"/>
      <c r="THE297" s="730"/>
      <c r="THF297" s="730"/>
      <c r="THG297" s="730"/>
      <c r="THH297" s="730"/>
      <c r="THI297" s="730"/>
      <c r="THJ297" s="730"/>
      <c r="THK297" s="730"/>
      <c r="THL297" s="730"/>
      <c r="THM297" s="730"/>
      <c r="THN297" s="730"/>
      <c r="THO297" s="730"/>
      <c r="THP297" s="730"/>
      <c r="THQ297" s="730"/>
      <c r="THR297" s="730"/>
      <c r="THS297" s="730"/>
      <c r="THT297" s="730"/>
      <c r="THU297" s="730"/>
      <c r="THV297" s="730"/>
      <c r="THW297" s="730"/>
      <c r="THX297" s="730"/>
      <c r="THY297" s="730"/>
      <c r="THZ297" s="730"/>
      <c r="TIA297" s="730"/>
      <c r="TIB297" s="730"/>
      <c r="TIC297" s="730"/>
      <c r="TID297" s="730"/>
      <c r="TIE297" s="730"/>
      <c r="TIF297" s="730"/>
      <c r="TIG297" s="730"/>
      <c r="TIH297" s="730"/>
      <c r="TII297" s="730"/>
      <c r="TIJ297" s="730"/>
      <c r="TIK297" s="730"/>
      <c r="TIL297" s="730"/>
      <c r="TIM297" s="730"/>
      <c r="TIN297" s="730"/>
      <c r="TIO297" s="730"/>
      <c r="TIP297" s="730"/>
      <c r="TIQ297" s="730"/>
      <c r="TIR297" s="730"/>
      <c r="TIS297" s="730"/>
      <c r="TIT297" s="730"/>
      <c r="TIU297" s="730"/>
      <c r="TIV297" s="730"/>
      <c r="TIW297" s="730"/>
      <c r="TIX297" s="730"/>
      <c r="TIY297" s="730"/>
      <c r="TIZ297" s="730"/>
      <c r="TJA297" s="730"/>
      <c r="TJB297" s="730"/>
      <c r="TJC297" s="730"/>
      <c r="TJD297" s="730"/>
      <c r="TJE297" s="730"/>
      <c r="TJF297" s="730"/>
      <c r="TJG297" s="730"/>
      <c r="TJH297" s="730"/>
      <c r="TJI297" s="730"/>
      <c r="TJJ297" s="730"/>
      <c r="TJK297" s="730"/>
      <c r="TJL297" s="730"/>
      <c r="TJM297" s="730"/>
      <c r="TJN297" s="730"/>
      <c r="TJO297" s="730"/>
      <c r="TJP297" s="730"/>
      <c r="TJQ297" s="730"/>
      <c r="TJR297" s="730"/>
      <c r="TJS297" s="730"/>
      <c r="TJT297" s="730"/>
      <c r="TJU297" s="730"/>
      <c r="TJV297" s="730"/>
      <c r="TJW297" s="730"/>
      <c r="TJX297" s="730"/>
      <c r="TJY297" s="730"/>
      <c r="TJZ297" s="730"/>
      <c r="TKA297" s="730"/>
      <c r="TKB297" s="730"/>
      <c r="TKC297" s="730"/>
      <c r="TKD297" s="730"/>
      <c r="TKE297" s="730"/>
      <c r="TKF297" s="730"/>
      <c r="TKG297" s="730"/>
      <c r="TKH297" s="730"/>
      <c r="TKI297" s="730"/>
      <c r="TKJ297" s="730"/>
      <c r="TKK297" s="730"/>
      <c r="TKL297" s="730"/>
      <c r="TKM297" s="730"/>
      <c r="TKN297" s="730"/>
      <c r="TKO297" s="730"/>
      <c r="TKP297" s="730"/>
      <c r="TKQ297" s="730"/>
      <c r="TKR297" s="730"/>
      <c r="TKS297" s="730"/>
      <c r="TKT297" s="730"/>
      <c r="TKU297" s="730"/>
      <c r="TKV297" s="730"/>
      <c r="TKW297" s="730"/>
      <c r="TKX297" s="730"/>
      <c r="TKY297" s="730"/>
      <c r="TKZ297" s="730"/>
      <c r="TLA297" s="730"/>
      <c r="TLB297" s="730"/>
      <c r="TLC297" s="730"/>
      <c r="TLD297" s="730"/>
      <c r="TLE297" s="730"/>
      <c r="TLF297" s="730"/>
      <c r="TLG297" s="730"/>
      <c r="TLH297" s="730"/>
      <c r="TLI297" s="730"/>
      <c r="TLJ297" s="730"/>
      <c r="TLK297" s="730"/>
      <c r="TLL297" s="730"/>
      <c r="TLM297" s="730"/>
      <c r="TLN297" s="730"/>
      <c r="TLO297" s="730"/>
      <c r="TLP297" s="730"/>
      <c r="TLQ297" s="730"/>
      <c r="TLR297" s="730"/>
      <c r="TLS297" s="730"/>
      <c r="TLT297" s="730"/>
      <c r="TLU297" s="730"/>
      <c r="TLV297" s="730"/>
      <c r="TLW297" s="730"/>
      <c r="TLX297" s="730"/>
      <c r="TLY297" s="730"/>
      <c r="TLZ297" s="730"/>
      <c r="TMA297" s="730"/>
      <c r="TMB297" s="730"/>
      <c r="TMC297" s="730"/>
      <c r="TMD297" s="730"/>
      <c r="TME297" s="730"/>
      <c r="TMF297" s="730"/>
      <c r="TMG297" s="730"/>
      <c r="TMH297" s="730"/>
      <c r="TMI297" s="730"/>
      <c r="TMJ297" s="730"/>
      <c r="TMK297" s="730"/>
      <c r="TML297" s="730"/>
      <c r="TMM297" s="730"/>
      <c r="TMN297" s="730"/>
      <c r="TMO297" s="730"/>
      <c r="TMP297" s="730"/>
      <c r="TMQ297" s="730"/>
      <c r="TMR297" s="730"/>
      <c r="TMS297" s="730"/>
      <c r="TMT297" s="730"/>
      <c r="TMU297" s="730"/>
      <c r="TMV297" s="730"/>
      <c r="TMW297" s="730"/>
      <c r="TMX297" s="730"/>
      <c r="TMY297" s="730"/>
      <c r="TMZ297" s="730"/>
      <c r="TNA297" s="730"/>
      <c r="TNB297" s="730"/>
      <c r="TNC297" s="730"/>
      <c r="TND297" s="730"/>
      <c r="TNE297" s="730"/>
      <c r="TNF297" s="730"/>
      <c r="TNG297" s="730"/>
      <c r="TNH297" s="730"/>
      <c r="TNI297" s="730"/>
      <c r="TNJ297" s="730"/>
      <c r="TNK297" s="730"/>
      <c r="TNL297" s="730"/>
      <c r="TNM297" s="730"/>
      <c r="TNN297" s="730"/>
      <c r="TNO297" s="730"/>
      <c r="TNP297" s="730"/>
      <c r="TNQ297" s="730"/>
      <c r="TNR297" s="730"/>
      <c r="TNS297" s="730"/>
      <c r="TNT297" s="730"/>
      <c r="TNU297" s="730"/>
      <c r="TNV297" s="730"/>
      <c r="TNW297" s="730"/>
      <c r="TNX297" s="730"/>
      <c r="TNY297" s="730"/>
      <c r="TNZ297" s="730"/>
      <c r="TOA297" s="730"/>
      <c r="TOB297" s="730"/>
      <c r="TOC297" s="730"/>
      <c r="TOD297" s="730"/>
      <c r="TOE297" s="730"/>
      <c r="TOF297" s="730"/>
      <c r="TOG297" s="730"/>
      <c r="TOH297" s="730"/>
      <c r="TOI297" s="730"/>
      <c r="TOJ297" s="730"/>
      <c r="TOK297" s="730"/>
      <c r="TOL297" s="730"/>
      <c r="TOM297" s="730"/>
      <c r="TON297" s="730"/>
      <c r="TOO297" s="730"/>
      <c r="TOP297" s="730"/>
      <c r="TOQ297" s="730"/>
      <c r="TOR297" s="730"/>
      <c r="TOS297" s="730"/>
      <c r="TOT297" s="730"/>
      <c r="TOU297" s="730"/>
      <c r="TOV297" s="730"/>
      <c r="TOW297" s="730"/>
      <c r="TOX297" s="730"/>
      <c r="TOY297" s="730"/>
      <c r="TOZ297" s="730"/>
      <c r="TPA297" s="730"/>
      <c r="TPB297" s="730"/>
      <c r="TPC297" s="730"/>
      <c r="TPD297" s="730"/>
      <c r="TPE297" s="730"/>
      <c r="TPF297" s="730"/>
      <c r="TPG297" s="730"/>
      <c r="TPH297" s="730"/>
      <c r="TPI297" s="730"/>
      <c r="TPJ297" s="730"/>
      <c r="TPK297" s="730"/>
      <c r="TPL297" s="730"/>
      <c r="TPM297" s="730"/>
      <c r="TPN297" s="730"/>
      <c r="TPO297" s="730"/>
      <c r="TPP297" s="730"/>
      <c r="TPQ297" s="730"/>
      <c r="TPR297" s="730"/>
      <c r="TPS297" s="730"/>
      <c r="TPT297" s="730"/>
      <c r="TPU297" s="730"/>
      <c r="TPV297" s="730"/>
      <c r="TPW297" s="730"/>
      <c r="TPX297" s="730"/>
      <c r="TPY297" s="730"/>
      <c r="TPZ297" s="730"/>
      <c r="TQA297" s="730"/>
      <c r="TQB297" s="730"/>
      <c r="TQC297" s="730"/>
      <c r="TQD297" s="730"/>
      <c r="TQE297" s="730"/>
      <c r="TQF297" s="730"/>
      <c r="TQG297" s="730"/>
      <c r="TQH297" s="730"/>
      <c r="TQI297" s="730"/>
      <c r="TQJ297" s="730"/>
      <c r="TQK297" s="730"/>
      <c r="TQL297" s="730"/>
      <c r="TQM297" s="730"/>
      <c r="TQN297" s="730"/>
      <c r="TQO297" s="730"/>
      <c r="TQP297" s="730"/>
      <c r="TQQ297" s="730"/>
      <c r="TQR297" s="730"/>
      <c r="TQS297" s="730"/>
      <c r="TQT297" s="730"/>
      <c r="TQU297" s="730"/>
      <c r="TQV297" s="730"/>
      <c r="TQW297" s="730"/>
      <c r="TQX297" s="730"/>
      <c r="TQY297" s="730"/>
      <c r="TQZ297" s="730"/>
      <c r="TRA297" s="730"/>
      <c r="TRB297" s="730"/>
      <c r="TRC297" s="730"/>
      <c r="TRD297" s="730"/>
      <c r="TRE297" s="730"/>
      <c r="TRF297" s="730"/>
      <c r="TRG297" s="730"/>
      <c r="TRH297" s="730"/>
      <c r="TRI297" s="730"/>
      <c r="TRJ297" s="730"/>
      <c r="TRK297" s="730"/>
      <c r="TRL297" s="730"/>
      <c r="TRM297" s="730"/>
      <c r="TRN297" s="730"/>
      <c r="TRO297" s="730"/>
      <c r="TRP297" s="730"/>
      <c r="TRQ297" s="730"/>
      <c r="TRR297" s="730"/>
      <c r="TRS297" s="730"/>
      <c r="TRT297" s="730"/>
      <c r="TRU297" s="730"/>
      <c r="TRV297" s="730"/>
      <c r="TRW297" s="730"/>
      <c r="TRX297" s="730"/>
      <c r="TRY297" s="730"/>
      <c r="TRZ297" s="730"/>
      <c r="TSA297" s="730"/>
      <c r="TSB297" s="730"/>
      <c r="TSC297" s="730"/>
      <c r="TSD297" s="730"/>
      <c r="TSE297" s="730"/>
      <c r="TSF297" s="730"/>
      <c r="TSG297" s="730"/>
      <c r="TSH297" s="730"/>
      <c r="TSI297" s="730"/>
      <c r="TSJ297" s="730"/>
      <c r="TSK297" s="730"/>
      <c r="TSL297" s="730"/>
      <c r="TSM297" s="730"/>
      <c r="TSN297" s="730"/>
      <c r="TSO297" s="730"/>
      <c r="TSP297" s="730"/>
      <c r="TSQ297" s="730"/>
      <c r="TSR297" s="730"/>
      <c r="TSS297" s="730"/>
      <c r="TST297" s="730"/>
      <c r="TSU297" s="730"/>
      <c r="TSV297" s="730"/>
      <c r="TSW297" s="730"/>
      <c r="TSX297" s="730"/>
      <c r="TSY297" s="730"/>
      <c r="TSZ297" s="730"/>
      <c r="TTA297" s="730"/>
      <c r="TTB297" s="730"/>
      <c r="TTC297" s="730"/>
      <c r="TTD297" s="730"/>
      <c r="TTE297" s="730"/>
      <c r="TTF297" s="730"/>
      <c r="TTG297" s="730"/>
      <c r="TTH297" s="730"/>
      <c r="TTI297" s="730"/>
      <c r="TTJ297" s="730"/>
      <c r="TTK297" s="730"/>
      <c r="TTL297" s="730"/>
      <c r="TTM297" s="730"/>
      <c r="TTN297" s="730"/>
      <c r="TTO297" s="730"/>
      <c r="TTP297" s="730"/>
      <c r="TTQ297" s="730"/>
      <c r="TTR297" s="730"/>
      <c r="TTS297" s="730"/>
      <c r="TTT297" s="730"/>
      <c r="TTU297" s="730"/>
      <c r="TTV297" s="730"/>
      <c r="TTW297" s="730"/>
      <c r="TTX297" s="730"/>
      <c r="TTY297" s="730"/>
      <c r="TTZ297" s="730"/>
      <c r="TUA297" s="730"/>
      <c r="TUB297" s="730"/>
      <c r="TUC297" s="730"/>
      <c r="TUD297" s="730"/>
      <c r="TUE297" s="730"/>
      <c r="TUF297" s="730"/>
      <c r="TUG297" s="730"/>
      <c r="TUH297" s="730"/>
      <c r="TUI297" s="730"/>
      <c r="TUJ297" s="730"/>
      <c r="TUK297" s="730"/>
      <c r="TUL297" s="730"/>
      <c r="TUM297" s="730"/>
      <c r="TUN297" s="730"/>
      <c r="TUO297" s="730"/>
      <c r="TUP297" s="730"/>
      <c r="TUQ297" s="730"/>
      <c r="TUR297" s="730"/>
      <c r="TUS297" s="730"/>
      <c r="TUT297" s="730"/>
      <c r="TUU297" s="730"/>
      <c r="TUV297" s="730"/>
      <c r="TUW297" s="730"/>
      <c r="TUX297" s="730"/>
      <c r="TUY297" s="730"/>
      <c r="TUZ297" s="730"/>
      <c r="TVA297" s="730"/>
      <c r="TVB297" s="730"/>
      <c r="TVC297" s="730"/>
      <c r="TVD297" s="730"/>
      <c r="TVE297" s="730"/>
      <c r="TVF297" s="730"/>
      <c r="TVG297" s="730"/>
      <c r="TVH297" s="730"/>
      <c r="TVI297" s="730"/>
      <c r="TVJ297" s="730"/>
      <c r="TVK297" s="730"/>
      <c r="TVL297" s="730"/>
      <c r="TVM297" s="730"/>
      <c r="TVN297" s="730"/>
      <c r="TVO297" s="730"/>
      <c r="TVP297" s="730"/>
      <c r="TVQ297" s="730"/>
      <c r="TVR297" s="730"/>
      <c r="TVS297" s="730"/>
      <c r="TVT297" s="730"/>
      <c r="TVU297" s="730"/>
      <c r="TVV297" s="730"/>
      <c r="TVW297" s="730"/>
      <c r="TVX297" s="730"/>
      <c r="TVY297" s="730"/>
      <c r="TVZ297" s="730"/>
      <c r="TWA297" s="730"/>
      <c r="TWB297" s="730"/>
      <c r="TWC297" s="730"/>
      <c r="TWD297" s="730"/>
      <c r="TWE297" s="730"/>
      <c r="TWF297" s="730"/>
      <c r="TWG297" s="730"/>
      <c r="TWH297" s="730"/>
      <c r="TWI297" s="730"/>
      <c r="TWJ297" s="730"/>
      <c r="TWK297" s="730"/>
      <c r="TWL297" s="730"/>
      <c r="TWM297" s="730"/>
      <c r="TWN297" s="730"/>
      <c r="TWO297" s="730"/>
      <c r="TWP297" s="730"/>
      <c r="TWQ297" s="730"/>
      <c r="TWR297" s="730"/>
      <c r="TWS297" s="730"/>
      <c r="TWT297" s="730"/>
      <c r="TWU297" s="730"/>
      <c r="TWV297" s="730"/>
      <c r="TWW297" s="730"/>
      <c r="TWX297" s="730"/>
      <c r="TWY297" s="730"/>
      <c r="TWZ297" s="730"/>
      <c r="TXA297" s="730"/>
      <c r="TXB297" s="730"/>
      <c r="TXC297" s="730"/>
      <c r="TXD297" s="730"/>
      <c r="TXE297" s="730"/>
      <c r="TXF297" s="730"/>
      <c r="TXG297" s="730"/>
      <c r="TXH297" s="730"/>
      <c r="TXI297" s="730"/>
      <c r="TXJ297" s="730"/>
      <c r="TXK297" s="730"/>
      <c r="TXL297" s="730"/>
      <c r="TXM297" s="730"/>
      <c r="TXN297" s="730"/>
      <c r="TXO297" s="730"/>
      <c r="TXP297" s="730"/>
      <c r="TXQ297" s="730"/>
      <c r="TXR297" s="730"/>
      <c r="TXS297" s="730"/>
      <c r="TXT297" s="730"/>
      <c r="TXU297" s="730"/>
      <c r="TXV297" s="730"/>
      <c r="TXW297" s="730"/>
      <c r="TXX297" s="730"/>
      <c r="TXY297" s="730"/>
      <c r="TXZ297" s="730"/>
      <c r="TYA297" s="730"/>
      <c r="TYB297" s="730"/>
      <c r="TYC297" s="730"/>
      <c r="TYD297" s="730"/>
      <c r="TYE297" s="730"/>
      <c r="TYF297" s="730"/>
      <c r="TYG297" s="730"/>
      <c r="TYH297" s="730"/>
      <c r="TYI297" s="730"/>
      <c r="TYJ297" s="730"/>
      <c r="TYK297" s="730"/>
      <c r="TYL297" s="730"/>
      <c r="TYM297" s="730"/>
      <c r="TYN297" s="730"/>
      <c r="TYO297" s="730"/>
      <c r="TYP297" s="730"/>
      <c r="TYQ297" s="730"/>
      <c r="TYR297" s="730"/>
      <c r="TYS297" s="730"/>
      <c r="TYT297" s="730"/>
      <c r="TYU297" s="730"/>
      <c r="TYV297" s="730"/>
      <c r="TYW297" s="730"/>
      <c r="TYX297" s="730"/>
      <c r="TYY297" s="730"/>
      <c r="TYZ297" s="730"/>
      <c r="TZA297" s="730"/>
      <c r="TZB297" s="730"/>
      <c r="TZC297" s="730"/>
      <c r="TZD297" s="730"/>
      <c r="TZE297" s="730"/>
      <c r="TZF297" s="730"/>
      <c r="TZG297" s="730"/>
      <c r="TZH297" s="730"/>
      <c r="TZI297" s="730"/>
      <c r="TZJ297" s="730"/>
      <c r="TZK297" s="730"/>
      <c r="TZL297" s="730"/>
      <c r="TZM297" s="730"/>
      <c r="TZN297" s="730"/>
      <c r="TZO297" s="730"/>
      <c r="TZP297" s="730"/>
      <c r="TZQ297" s="730"/>
      <c r="TZR297" s="730"/>
      <c r="TZS297" s="730"/>
      <c r="TZT297" s="730"/>
      <c r="TZU297" s="730"/>
      <c r="TZV297" s="730"/>
      <c r="TZW297" s="730"/>
      <c r="TZX297" s="730"/>
      <c r="TZY297" s="730"/>
      <c r="TZZ297" s="730"/>
      <c r="UAA297" s="730"/>
      <c r="UAB297" s="730"/>
      <c r="UAC297" s="730"/>
      <c r="UAD297" s="730"/>
      <c r="UAE297" s="730"/>
      <c r="UAF297" s="730"/>
      <c r="UAG297" s="730"/>
      <c r="UAH297" s="730"/>
      <c r="UAI297" s="730"/>
      <c r="UAJ297" s="730"/>
      <c r="UAK297" s="730"/>
      <c r="UAL297" s="730"/>
      <c r="UAM297" s="730"/>
      <c r="UAN297" s="730"/>
      <c r="UAO297" s="730"/>
      <c r="UAP297" s="730"/>
      <c r="UAQ297" s="730"/>
      <c r="UAR297" s="730"/>
      <c r="UAS297" s="730"/>
      <c r="UAT297" s="730"/>
      <c r="UAU297" s="730"/>
      <c r="UAV297" s="730"/>
      <c r="UAW297" s="730"/>
      <c r="UAX297" s="730"/>
      <c r="UAY297" s="730"/>
      <c r="UAZ297" s="730"/>
      <c r="UBA297" s="730"/>
      <c r="UBB297" s="730"/>
      <c r="UBC297" s="730"/>
      <c r="UBD297" s="730"/>
      <c r="UBE297" s="730"/>
      <c r="UBF297" s="730"/>
      <c r="UBG297" s="730"/>
      <c r="UBH297" s="730"/>
      <c r="UBI297" s="730"/>
      <c r="UBJ297" s="730"/>
      <c r="UBK297" s="730"/>
      <c r="UBL297" s="730"/>
      <c r="UBM297" s="730"/>
      <c r="UBN297" s="730"/>
      <c r="UBO297" s="730"/>
      <c r="UBP297" s="730"/>
      <c r="UBQ297" s="730"/>
      <c r="UBR297" s="730"/>
      <c r="UBS297" s="730"/>
      <c r="UBT297" s="730"/>
      <c r="UBU297" s="730"/>
      <c r="UBV297" s="730"/>
      <c r="UBW297" s="730"/>
      <c r="UBX297" s="730"/>
      <c r="UBY297" s="730"/>
      <c r="UBZ297" s="730"/>
      <c r="UCA297" s="730"/>
      <c r="UCB297" s="730"/>
      <c r="UCC297" s="730"/>
      <c r="UCD297" s="730"/>
      <c r="UCE297" s="730"/>
      <c r="UCF297" s="730"/>
      <c r="UCG297" s="730"/>
      <c r="UCH297" s="730"/>
      <c r="UCI297" s="730"/>
      <c r="UCJ297" s="730"/>
      <c r="UCK297" s="730"/>
      <c r="UCL297" s="730"/>
      <c r="UCM297" s="730"/>
      <c r="UCN297" s="730"/>
      <c r="UCO297" s="730"/>
      <c r="UCP297" s="730"/>
      <c r="UCQ297" s="730"/>
      <c r="UCR297" s="730"/>
      <c r="UCS297" s="730"/>
      <c r="UCT297" s="730"/>
      <c r="UCU297" s="730"/>
      <c r="UCV297" s="730"/>
      <c r="UCW297" s="730"/>
      <c r="UCX297" s="730"/>
      <c r="UCY297" s="730"/>
      <c r="UCZ297" s="730"/>
      <c r="UDA297" s="730"/>
      <c r="UDB297" s="730"/>
      <c r="UDC297" s="730"/>
      <c r="UDD297" s="730"/>
      <c r="UDE297" s="730"/>
      <c r="UDF297" s="730"/>
      <c r="UDG297" s="730"/>
      <c r="UDH297" s="730"/>
      <c r="UDI297" s="730"/>
      <c r="UDJ297" s="730"/>
      <c r="UDK297" s="730"/>
      <c r="UDL297" s="730"/>
      <c r="UDM297" s="730"/>
      <c r="UDN297" s="730"/>
      <c r="UDO297" s="730"/>
      <c r="UDP297" s="730"/>
      <c r="UDQ297" s="730"/>
      <c r="UDR297" s="730"/>
      <c r="UDS297" s="730"/>
      <c r="UDT297" s="730"/>
      <c r="UDU297" s="730"/>
      <c r="UDV297" s="730"/>
      <c r="UDW297" s="730"/>
      <c r="UDX297" s="730"/>
      <c r="UDY297" s="730"/>
      <c r="UDZ297" s="730"/>
      <c r="UEA297" s="730"/>
      <c r="UEB297" s="730"/>
      <c r="UEC297" s="730"/>
      <c r="UED297" s="730"/>
      <c r="UEE297" s="730"/>
      <c r="UEF297" s="730"/>
      <c r="UEG297" s="730"/>
      <c r="UEH297" s="730"/>
      <c r="UEI297" s="730"/>
      <c r="UEJ297" s="730"/>
      <c r="UEK297" s="730"/>
      <c r="UEL297" s="730"/>
      <c r="UEM297" s="730"/>
      <c r="UEN297" s="730"/>
      <c r="UEO297" s="730"/>
      <c r="UEP297" s="730"/>
      <c r="UEQ297" s="730"/>
      <c r="UER297" s="730"/>
      <c r="UES297" s="730"/>
      <c r="UET297" s="730"/>
      <c r="UEU297" s="730"/>
      <c r="UEV297" s="730"/>
      <c r="UEW297" s="730"/>
      <c r="UEX297" s="730"/>
      <c r="UEY297" s="730"/>
      <c r="UEZ297" s="730"/>
      <c r="UFA297" s="730"/>
      <c r="UFB297" s="730"/>
      <c r="UFC297" s="730"/>
      <c r="UFD297" s="730"/>
      <c r="UFE297" s="730"/>
      <c r="UFF297" s="730"/>
      <c r="UFG297" s="730"/>
      <c r="UFH297" s="730"/>
      <c r="UFI297" s="730"/>
      <c r="UFJ297" s="730"/>
      <c r="UFK297" s="730"/>
      <c r="UFL297" s="730"/>
      <c r="UFM297" s="730"/>
      <c r="UFN297" s="730"/>
      <c r="UFO297" s="730"/>
      <c r="UFP297" s="730"/>
      <c r="UFQ297" s="730"/>
      <c r="UFR297" s="730"/>
      <c r="UFS297" s="730"/>
      <c r="UFT297" s="730"/>
      <c r="UFU297" s="730"/>
      <c r="UFV297" s="730"/>
      <c r="UFW297" s="730"/>
      <c r="UFX297" s="730"/>
      <c r="UFY297" s="730"/>
      <c r="UFZ297" s="730"/>
      <c r="UGA297" s="730"/>
      <c r="UGB297" s="730"/>
      <c r="UGC297" s="730"/>
      <c r="UGD297" s="730"/>
      <c r="UGE297" s="730"/>
      <c r="UGF297" s="730"/>
      <c r="UGG297" s="730"/>
      <c r="UGH297" s="730"/>
      <c r="UGI297" s="730"/>
      <c r="UGJ297" s="730"/>
      <c r="UGK297" s="730"/>
      <c r="UGL297" s="730"/>
      <c r="UGM297" s="730"/>
      <c r="UGN297" s="730"/>
      <c r="UGO297" s="730"/>
      <c r="UGP297" s="730"/>
      <c r="UGQ297" s="730"/>
      <c r="UGR297" s="730"/>
      <c r="UGS297" s="730"/>
      <c r="UGT297" s="730"/>
      <c r="UGU297" s="730"/>
      <c r="UGV297" s="730"/>
      <c r="UGW297" s="730"/>
      <c r="UGX297" s="730"/>
      <c r="UGY297" s="730"/>
      <c r="UGZ297" s="730"/>
      <c r="UHA297" s="730"/>
      <c r="UHB297" s="730"/>
      <c r="UHC297" s="730"/>
      <c r="UHD297" s="730"/>
      <c r="UHE297" s="730"/>
      <c r="UHF297" s="730"/>
      <c r="UHG297" s="730"/>
      <c r="UHH297" s="730"/>
      <c r="UHI297" s="730"/>
      <c r="UHJ297" s="730"/>
      <c r="UHK297" s="730"/>
      <c r="UHL297" s="730"/>
      <c r="UHM297" s="730"/>
      <c r="UHN297" s="730"/>
      <c r="UHO297" s="730"/>
      <c r="UHP297" s="730"/>
      <c r="UHQ297" s="730"/>
      <c r="UHR297" s="730"/>
      <c r="UHS297" s="730"/>
      <c r="UHT297" s="730"/>
      <c r="UHU297" s="730"/>
      <c r="UHV297" s="730"/>
      <c r="UHW297" s="730"/>
      <c r="UHX297" s="730"/>
      <c r="UHY297" s="730"/>
      <c r="UHZ297" s="730"/>
      <c r="UIA297" s="730"/>
      <c r="UIB297" s="730"/>
      <c r="UIC297" s="730"/>
      <c r="UID297" s="730"/>
      <c r="UIE297" s="730"/>
      <c r="UIF297" s="730"/>
      <c r="UIG297" s="730"/>
      <c r="UIH297" s="730"/>
      <c r="UII297" s="730"/>
      <c r="UIJ297" s="730"/>
      <c r="UIK297" s="730"/>
      <c r="UIL297" s="730"/>
      <c r="UIM297" s="730"/>
      <c r="UIN297" s="730"/>
      <c r="UIO297" s="730"/>
      <c r="UIP297" s="730"/>
      <c r="UIQ297" s="730"/>
      <c r="UIR297" s="730"/>
      <c r="UIS297" s="730"/>
      <c r="UIT297" s="730"/>
      <c r="UIU297" s="730"/>
      <c r="UIV297" s="730"/>
      <c r="UIW297" s="730"/>
      <c r="UIX297" s="730"/>
      <c r="UIY297" s="730"/>
      <c r="UIZ297" s="730"/>
      <c r="UJA297" s="730"/>
      <c r="UJB297" s="730"/>
      <c r="UJC297" s="730"/>
      <c r="UJD297" s="730"/>
      <c r="UJE297" s="730"/>
      <c r="UJF297" s="730"/>
      <c r="UJG297" s="730"/>
      <c r="UJH297" s="730"/>
      <c r="UJI297" s="730"/>
      <c r="UJJ297" s="730"/>
      <c r="UJK297" s="730"/>
      <c r="UJL297" s="730"/>
      <c r="UJM297" s="730"/>
      <c r="UJN297" s="730"/>
      <c r="UJO297" s="730"/>
      <c r="UJP297" s="730"/>
      <c r="UJQ297" s="730"/>
      <c r="UJR297" s="730"/>
      <c r="UJS297" s="730"/>
      <c r="UJT297" s="730"/>
      <c r="UJU297" s="730"/>
      <c r="UJV297" s="730"/>
      <c r="UJW297" s="730"/>
      <c r="UJX297" s="730"/>
      <c r="UJY297" s="730"/>
      <c r="UJZ297" s="730"/>
      <c r="UKA297" s="730"/>
      <c r="UKB297" s="730"/>
      <c r="UKC297" s="730"/>
      <c r="UKD297" s="730"/>
      <c r="UKE297" s="730"/>
      <c r="UKF297" s="730"/>
      <c r="UKG297" s="730"/>
      <c r="UKH297" s="730"/>
      <c r="UKI297" s="730"/>
      <c r="UKJ297" s="730"/>
      <c r="UKK297" s="730"/>
      <c r="UKL297" s="730"/>
      <c r="UKM297" s="730"/>
      <c r="UKN297" s="730"/>
      <c r="UKO297" s="730"/>
      <c r="UKP297" s="730"/>
      <c r="UKQ297" s="730"/>
      <c r="UKR297" s="730"/>
      <c r="UKS297" s="730"/>
      <c r="UKT297" s="730"/>
      <c r="UKU297" s="730"/>
      <c r="UKV297" s="730"/>
      <c r="UKW297" s="730"/>
      <c r="UKX297" s="730"/>
      <c r="UKY297" s="730"/>
      <c r="UKZ297" s="730"/>
      <c r="ULA297" s="730"/>
      <c r="ULB297" s="730"/>
      <c r="ULC297" s="730"/>
      <c r="ULD297" s="730"/>
      <c r="ULE297" s="730"/>
      <c r="ULF297" s="730"/>
      <c r="ULG297" s="730"/>
      <c r="ULH297" s="730"/>
      <c r="ULI297" s="730"/>
      <c r="ULJ297" s="730"/>
      <c r="ULK297" s="730"/>
      <c r="ULL297" s="730"/>
      <c r="ULM297" s="730"/>
      <c r="ULN297" s="730"/>
      <c r="ULO297" s="730"/>
      <c r="ULP297" s="730"/>
      <c r="ULQ297" s="730"/>
      <c r="ULR297" s="730"/>
      <c r="ULS297" s="730"/>
      <c r="ULT297" s="730"/>
      <c r="ULU297" s="730"/>
      <c r="ULV297" s="730"/>
      <c r="ULW297" s="730"/>
      <c r="ULX297" s="730"/>
      <c r="ULY297" s="730"/>
      <c r="ULZ297" s="730"/>
      <c r="UMA297" s="730"/>
      <c r="UMB297" s="730"/>
      <c r="UMC297" s="730"/>
      <c r="UMD297" s="730"/>
      <c r="UME297" s="730"/>
      <c r="UMF297" s="730"/>
      <c r="UMG297" s="730"/>
      <c r="UMH297" s="730"/>
      <c r="UMI297" s="730"/>
      <c r="UMJ297" s="730"/>
      <c r="UMK297" s="730"/>
      <c r="UML297" s="730"/>
      <c r="UMM297" s="730"/>
      <c r="UMN297" s="730"/>
      <c r="UMO297" s="730"/>
      <c r="UMP297" s="730"/>
      <c r="UMQ297" s="730"/>
      <c r="UMR297" s="730"/>
      <c r="UMS297" s="730"/>
      <c r="UMT297" s="730"/>
      <c r="UMU297" s="730"/>
      <c r="UMV297" s="730"/>
      <c r="UMW297" s="730"/>
      <c r="UMX297" s="730"/>
      <c r="UMY297" s="730"/>
      <c r="UMZ297" s="730"/>
      <c r="UNA297" s="730"/>
      <c r="UNB297" s="730"/>
      <c r="UNC297" s="730"/>
      <c r="UND297" s="730"/>
      <c r="UNE297" s="730"/>
      <c r="UNF297" s="730"/>
      <c r="UNG297" s="730"/>
      <c r="UNH297" s="730"/>
      <c r="UNI297" s="730"/>
      <c r="UNJ297" s="730"/>
      <c r="UNK297" s="730"/>
      <c r="UNL297" s="730"/>
      <c r="UNM297" s="730"/>
      <c r="UNN297" s="730"/>
      <c r="UNO297" s="730"/>
      <c r="UNP297" s="730"/>
      <c r="UNQ297" s="730"/>
      <c r="UNR297" s="730"/>
      <c r="UNS297" s="730"/>
      <c r="UNT297" s="730"/>
      <c r="UNU297" s="730"/>
      <c r="UNV297" s="730"/>
      <c r="UNW297" s="730"/>
      <c r="UNX297" s="730"/>
      <c r="UNY297" s="730"/>
      <c r="UNZ297" s="730"/>
      <c r="UOA297" s="730"/>
      <c r="UOB297" s="730"/>
      <c r="UOC297" s="730"/>
      <c r="UOD297" s="730"/>
      <c r="UOE297" s="730"/>
      <c r="UOF297" s="730"/>
      <c r="UOG297" s="730"/>
      <c r="UOH297" s="730"/>
      <c r="UOI297" s="730"/>
      <c r="UOJ297" s="730"/>
      <c r="UOK297" s="730"/>
      <c r="UOL297" s="730"/>
      <c r="UOM297" s="730"/>
      <c r="UON297" s="730"/>
      <c r="UOO297" s="730"/>
      <c r="UOP297" s="730"/>
      <c r="UOQ297" s="730"/>
      <c r="UOR297" s="730"/>
      <c r="UOS297" s="730"/>
      <c r="UOT297" s="730"/>
      <c r="UOU297" s="730"/>
      <c r="UOV297" s="730"/>
      <c r="UOW297" s="730"/>
      <c r="UOX297" s="730"/>
      <c r="UOY297" s="730"/>
      <c r="UOZ297" s="730"/>
      <c r="UPA297" s="730"/>
      <c r="UPB297" s="730"/>
      <c r="UPC297" s="730"/>
      <c r="UPD297" s="730"/>
      <c r="UPE297" s="730"/>
      <c r="UPF297" s="730"/>
      <c r="UPG297" s="730"/>
      <c r="UPH297" s="730"/>
      <c r="UPI297" s="730"/>
      <c r="UPJ297" s="730"/>
      <c r="UPK297" s="730"/>
      <c r="UPL297" s="730"/>
      <c r="UPM297" s="730"/>
      <c r="UPN297" s="730"/>
      <c r="UPO297" s="730"/>
      <c r="UPP297" s="730"/>
      <c r="UPQ297" s="730"/>
      <c r="UPR297" s="730"/>
      <c r="UPS297" s="730"/>
      <c r="UPT297" s="730"/>
      <c r="UPU297" s="730"/>
      <c r="UPV297" s="730"/>
      <c r="UPW297" s="730"/>
      <c r="UPX297" s="730"/>
      <c r="UPY297" s="730"/>
      <c r="UPZ297" s="730"/>
      <c r="UQA297" s="730"/>
      <c r="UQB297" s="730"/>
      <c r="UQC297" s="730"/>
      <c r="UQD297" s="730"/>
      <c r="UQE297" s="730"/>
      <c r="UQF297" s="730"/>
      <c r="UQG297" s="730"/>
      <c r="UQH297" s="730"/>
      <c r="UQI297" s="730"/>
      <c r="UQJ297" s="730"/>
      <c r="UQK297" s="730"/>
      <c r="UQL297" s="730"/>
      <c r="UQM297" s="730"/>
      <c r="UQN297" s="730"/>
      <c r="UQO297" s="730"/>
      <c r="UQP297" s="730"/>
      <c r="UQQ297" s="730"/>
      <c r="UQR297" s="730"/>
      <c r="UQS297" s="730"/>
      <c r="UQT297" s="730"/>
      <c r="UQU297" s="730"/>
      <c r="UQV297" s="730"/>
      <c r="UQW297" s="730"/>
      <c r="UQX297" s="730"/>
      <c r="UQY297" s="730"/>
      <c r="UQZ297" s="730"/>
      <c r="URA297" s="730"/>
      <c r="URB297" s="730"/>
      <c r="URC297" s="730"/>
      <c r="URD297" s="730"/>
      <c r="URE297" s="730"/>
      <c r="URF297" s="730"/>
      <c r="URG297" s="730"/>
      <c r="URH297" s="730"/>
      <c r="URI297" s="730"/>
      <c r="URJ297" s="730"/>
      <c r="URK297" s="730"/>
      <c r="URL297" s="730"/>
      <c r="URM297" s="730"/>
      <c r="URN297" s="730"/>
      <c r="URO297" s="730"/>
      <c r="URP297" s="730"/>
      <c r="URQ297" s="730"/>
      <c r="URR297" s="730"/>
      <c r="URS297" s="730"/>
      <c r="URT297" s="730"/>
      <c r="URU297" s="730"/>
      <c r="URV297" s="730"/>
      <c r="URW297" s="730"/>
      <c r="URX297" s="730"/>
      <c r="URY297" s="730"/>
      <c r="URZ297" s="730"/>
      <c r="USA297" s="730"/>
      <c r="USB297" s="730"/>
      <c r="USC297" s="730"/>
      <c r="USD297" s="730"/>
      <c r="USE297" s="730"/>
      <c r="USF297" s="730"/>
      <c r="USG297" s="730"/>
      <c r="USH297" s="730"/>
      <c r="USI297" s="730"/>
      <c r="USJ297" s="730"/>
      <c r="USK297" s="730"/>
      <c r="USL297" s="730"/>
      <c r="USM297" s="730"/>
      <c r="USN297" s="730"/>
      <c r="USO297" s="730"/>
      <c r="USP297" s="730"/>
      <c r="USQ297" s="730"/>
      <c r="USR297" s="730"/>
      <c r="USS297" s="730"/>
      <c r="UST297" s="730"/>
      <c r="USU297" s="730"/>
      <c r="USV297" s="730"/>
      <c r="USW297" s="730"/>
      <c r="USX297" s="730"/>
      <c r="USY297" s="730"/>
      <c r="USZ297" s="730"/>
      <c r="UTA297" s="730"/>
      <c r="UTB297" s="730"/>
      <c r="UTC297" s="730"/>
      <c r="UTD297" s="730"/>
      <c r="UTE297" s="730"/>
      <c r="UTF297" s="730"/>
      <c r="UTG297" s="730"/>
      <c r="UTH297" s="730"/>
      <c r="UTI297" s="730"/>
      <c r="UTJ297" s="730"/>
      <c r="UTK297" s="730"/>
      <c r="UTL297" s="730"/>
      <c r="UTM297" s="730"/>
      <c r="UTN297" s="730"/>
      <c r="UTO297" s="730"/>
      <c r="UTP297" s="730"/>
      <c r="UTQ297" s="730"/>
      <c r="UTR297" s="730"/>
      <c r="UTS297" s="730"/>
      <c r="UTT297" s="730"/>
      <c r="UTU297" s="730"/>
      <c r="UTV297" s="730"/>
      <c r="UTW297" s="730"/>
      <c r="UTX297" s="730"/>
      <c r="UTY297" s="730"/>
      <c r="UTZ297" s="730"/>
      <c r="UUA297" s="730"/>
      <c r="UUB297" s="730"/>
      <c r="UUC297" s="730"/>
      <c r="UUD297" s="730"/>
      <c r="UUE297" s="730"/>
      <c r="UUF297" s="730"/>
      <c r="UUG297" s="730"/>
      <c r="UUH297" s="730"/>
      <c r="UUI297" s="730"/>
      <c r="UUJ297" s="730"/>
      <c r="UUK297" s="730"/>
      <c r="UUL297" s="730"/>
      <c r="UUM297" s="730"/>
      <c r="UUN297" s="730"/>
      <c r="UUO297" s="730"/>
      <c r="UUP297" s="730"/>
      <c r="UUQ297" s="730"/>
      <c r="UUR297" s="730"/>
      <c r="UUS297" s="730"/>
      <c r="UUT297" s="730"/>
      <c r="UUU297" s="730"/>
      <c r="UUV297" s="730"/>
      <c r="UUW297" s="730"/>
      <c r="UUX297" s="730"/>
      <c r="UUY297" s="730"/>
      <c r="UUZ297" s="730"/>
      <c r="UVA297" s="730"/>
      <c r="UVB297" s="730"/>
      <c r="UVC297" s="730"/>
      <c r="UVD297" s="730"/>
      <c r="UVE297" s="730"/>
      <c r="UVF297" s="730"/>
      <c r="UVG297" s="730"/>
      <c r="UVH297" s="730"/>
      <c r="UVI297" s="730"/>
      <c r="UVJ297" s="730"/>
      <c r="UVK297" s="730"/>
      <c r="UVL297" s="730"/>
      <c r="UVM297" s="730"/>
      <c r="UVN297" s="730"/>
      <c r="UVO297" s="730"/>
      <c r="UVP297" s="730"/>
      <c r="UVQ297" s="730"/>
      <c r="UVR297" s="730"/>
      <c r="UVS297" s="730"/>
      <c r="UVT297" s="730"/>
      <c r="UVU297" s="730"/>
      <c r="UVV297" s="730"/>
      <c r="UVW297" s="730"/>
      <c r="UVX297" s="730"/>
      <c r="UVY297" s="730"/>
      <c r="UVZ297" s="730"/>
      <c r="UWA297" s="730"/>
      <c r="UWB297" s="730"/>
      <c r="UWC297" s="730"/>
      <c r="UWD297" s="730"/>
      <c r="UWE297" s="730"/>
      <c r="UWF297" s="730"/>
      <c r="UWG297" s="730"/>
      <c r="UWH297" s="730"/>
      <c r="UWI297" s="730"/>
      <c r="UWJ297" s="730"/>
      <c r="UWK297" s="730"/>
      <c r="UWL297" s="730"/>
      <c r="UWM297" s="730"/>
      <c r="UWN297" s="730"/>
      <c r="UWO297" s="730"/>
      <c r="UWP297" s="730"/>
      <c r="UWQ297" s="730"/>
      <c r="UWR297" s="730"/>
      <c r="UWS297" s="730"/>
      <c r="UWT297" s="730"/>
      <c r="UWU297" s="730"/>
      <c r="UWV297" s="730"/>
      <c r="UWW297" s="730"/>
      <c r="UWX297" s="730"/>
      <c r="UWY297" s="730"/>
      <c r="UWZ297" s="730"/>
      <c r="UXA297" s="730"/>
      <c r="UXB297" s="730"/>
      <c r="UXC297" s="730"/>
      <c r="UXD297" s="730"/>
      <c r="UXE297" s="730"/>
      <c r="UXF297" s="730"/>
      <c r="UXG297" s="730"/>
      <c r="UXH297" s="730"/>
      <c r="UXI297" s="730"/>
      <c r="UXJ297" s="730"/>
      <c r="UXK297" s="730"/>
      <c r="UXL297" s="730"/>
      <c r="UXM297" s="730"/>
      <c r="UXN297" s="730"/>
      <c r="UXO297" s="730"/>
      <c r="UXP297" s="730"/>
      <c r="UXQ297" s="730"/>
      <c r="UXR297" s="730"/>
      <c r="UXS297" s="730"/>
      <c r="UXT297" s="730"/>
      <c r="UXU297" s="730"/>
      <c r="UXV297" s="730"/>
      <c r="UXW297" s="730"/>
      <c r="UXX297" s="730"/>
      <c r="UXY297" s="730"/>
      <c r="UXZ297" s="730"/>
      <c r="UYA297" s="730"/>
      <c r="UYB297" s="730"/>
      <c r="UYC297" s="730"/>
      <c r="UYD297" s="730"/>
      <c r="UYE297" s="730"/>
      <c r="UYF297" s="730"/>
      <c r="UYG297" s="730"/>
      <c r="UYH297" s="730"/>
      <c r="UYI297" s="730"/>
      <c r="UYJ297" s="730"/>
      <c r="UYK297" s="730"/>
      <c r="UYL297" s="730"/>
      <c r="UYM297" s="730"/>
      <c r="UYN297" s="730"/>
      <c r="UYO297" s="730"/>
      <c r="UYP297" s="730"/>
      <c r="UYQ297" s="730"/>
      <c r="UYR297" s="730"/>
      <c r="UYS297" s="730"/>
      <c r="UYT297" s="730"/>
      <c r="UYU297" s="730"/>
      <c r="UYV297" s="730"/>
      <c r="UYW297" s="730"/>
      <c r="UYX297" s="730"/>
      <c r="UYY297" s="730"/>
      <c r="UYZ297" s="730"/>
      <c r="UZA297" s="730"/>
      <c r="UZB297" s="730"/>
      <c r="UZC297" s="730"/>
      <c r="UZD297" s="730"/>
      <c r="UZE297" s="730"/>
      <c r="UZF297" s="730"/>
      <c r="UZG297" s="730"/>
      <c r="UZH297" s="730"/>
      <c r="UZI297" s="730"/>
      <c r="UZJ297" s="730"/>
      <c r="UZK297" s="730"/>
      <c r="UZL297" s="730"/>
      <c r="UZM297" s="730"/>
      <c r="UZN297" s="730"/>
      <c r="UZO297" s="730"/>
      <c r="UZP297" s="730"/>
      <c r="UZQ297" s="730"/>
      <c r="UZR297" s="730"/>
      <c r="UZS297" s="730"/>
      <c r="UZT297" s="730"/>
      <c r="UZU297" s="730"/>
      <c r="UZV297" s="730"/>
      <c r="UZW297" s="730"/>
      <c r="UZX297" s="730"/>
      <c r="UZY297" s="730"/>
      <c r="UZZ297" s="730"/>
      <c r="VAA297" s="730"/>
      <c r="VAB297" s="730"/>
      <c r="VAC297" s="730"/>
      <c r="VAD297" s="730"/>
      <c r="VAE297" s="730"/>
      <c r="VAF297" s="730"/>
      <c r="VAG297" s="730"/>
      <c r="VAH297" s="730"/>
      <c r="VAI297" s="730"/>
      <c r="VAJ297" s="730"/>
      <c r="VAK297" s="730"/>
      <c r="VAL297" s="730"/>
      <c r="VAM297" s="730"/>
      <c r="VAN297" s="730"/>
      <c r="VAO297" s="730"/>
      <c r="VAP297" s="730"/>
      <c r="VAQ297" s="730"/>
      <c r="VAR297" s="730"/>
      <c r="VAS297" s="730"/>
      <c r="VAT297" s="730"/>
      <c r="VAU297" s="730"/>
      <c r="VAV297" s="730"/>
      <c r="VAW297" s="730"/>
      <c r="VAX297" s="730"/>
      <c r="VAY297" s="730"/>
      <c r="VAZ297" s="730"/>
      <c r="VBA297" s="730"/>
      <c r="VBB297" s="730"/>
      <c r="VBC297" s="730"/>
      <c r="VBD297" s="730"/>
      <c r="VBE297" s="730"/>
      <c r="VBF297" s="730"/>
      <c r="VBG297" s="730"/>
      <c r="VBH297" s="730"/>
      <c r="VBI297" s="730"/>
      <c r="VBJ297" s="730"/>
      <c r="VBK297" s="730"/>
      <c r="VBL297" s="730"/>
      <c r="VBM297" s="730"/>
      <c r="VBN297" s="730"/>
      <c r="VBO297" s="730"/>
      <c r="VBP297" s="730"/>
      <c r="VBQ297" s="730"/>
      <c r="VBR297" s="730"/>
      <c r="VBS297" s="730"/>
      <c r="VBT297" s="730"/>
      <c r="VBU297" s="730"/>
      <c r="VBV297" s="730"/>
      <c r="VBW297" s="730"/>
      <c r="VBX297" s="730"/>
      <c r="VBY297" s="730"/>
      <c r="VBZ297" s="730"/>
      <c r="VCA297" s="730"/>
      <c r="VCB297" s="730"/>
      <c r="VCC297" s="730"/>
      <c r="VCD297" s="730"/>
      <c r="VCE297" s="730"/>
      <c r="VCF297" s="730"/>
      <c r="VCG297" s="730"/>
      <c r="VCH297" s="730"/>
      <c r="VCI297" s="730"/>
      <c r="VCJ297" s="730"/>
      <c r="VCK297" s="730"/>
      <c r="VCL297" s="730"/>
      <c r="VCM297" s="730"/>
      <c r="VCN297" s="730"/>
      <c r="VCO297" s="730"/>
      <c r="VCP297" s="730"/>
      <c r="VCQ297" s="730"/>
      <c r="VCR297" s="730"/>
      <c r="VCS297" s="730"/>
      <c r="VCT297" s="730"/>
      <c r="VCU297" s="730"/>
      <c r="VCV297" s="730"/>
      <c r="VCW297" s="730"/>
      <c r="VCX297" s="730"/>
      <c r="VCY297" s="730"/>
      <c r="VCZ297" s="730"/>
      <c r="VDA297" s="730"/>
      <c r="VDB297" s="730"/>
      <c r="VDC297" s="730"/>
      <c r="VDD297" s="730"/>
      <c r="VDE297" s="730"/>
      <c r="VDF297" s="730"/>
      <c r="VDG297" s="730"/>
      <c r="VDH297" s="730"/>
      <c r="VDI297" s="730"/>
      <c r="VDJ297" s="730"/>
      <c r="VDK297" s="730"/>
      <c r="VDL297" s="730"/>
      <c r="VDM297" s="730"/>
      <c r="VDN297" s="730"/>
      <c r="VDO297" s="730"/>
      <c r="VDP297" s="730"/>
      <c r="VDQ297" s="730"/>
      <c r="VDR297" s="730"/>
      <c r="VDS297" s="730"/>
      <c r="VDT297" s="730"/>
      <c r="VDU297" s="730"/>
      <c r="VDV297" s="730"/>
      <c r="VDW297" s="730"/>
      <c r="VDX297" s="730"/>
      <c r="VDY297" s="730"/>
      <c r="VDZ297" s="730"/>
      <c r="VEA297" s="730"/>
      <c r="VEB297" s="730"/>
      <c r="VEC297" s="730"/>
      <c r="VED297" s="730"/>
      <c r="VEE297" s="730"/>
      <c r="VEF297" s="730"/>
      <c r="VEG297" s="730"/>
      <c r="VEH297" s="730"/>
      <c r="VEI297" s="730"/>
      <c r="VEJ297" s="730"/>
      <c r="VEK297" s="730"/>
      <c r="VEL297" s="730"/>
      <c r="VEM297" s="730"/>
      <c r="VEN297" s="730"/>
      <c r="VEO297" s="730"/>
      <c r="VEP297" s="730"/>
      <c r="VEQ297" s="730"/>
      <c r="VER297" s="730"/>
      <c r="VES297" s="730"/>
      <c r="VET297" s="730"/>
      <c r="VEU297" s="730"/>
      <c r="VEV297" s="730"/>
      <c r="VEW297" s="730"/>
      <c r="VEX297" s="730"/>
      <c r="VEY297" s="730"/>
      <c r="VEZ297" s="730"/>
      <c r="VFA297" s="730"/>
      <c r="VFB297" s="730"/>
      <c r="VFC297" s="730"/>
      <c r="VFD297" s="730"/>
      <c r="VFE297" s="730"/>
      <c r="VFF297" s="730"/>
      <c r="VFG297" s="730"/>
      <c r="VFH297" s="730"/>
      <c r="VFI297" s="730"/>
      <c r="VFJ297" s="730"/>
      <c r="VFK297" s="730"/>
      <c r="VFL297" s="730"/>
      <c r="VFM297" s="730"/>
      <c r="VFN297" s="730"/>
      <c r="VFO297" s="730"/>
      <c r="VFP297" s="730"/>
      <c r="VFQ297" s="730"/>
      <c r="VFR297" s="730"/>
      <c r="VFS297" s="730"/>
      <c r="VFT297" s="730"/>
      <c r="VFU297" s="730"/>
      <c r="VFV297" s="730"/>
      <c r="VFW297" s="730"/>
      <c r="VFX297" s="730"/>
      <c r="VFY297" s="730"/>
      <c r="VFZ297" s="730"/>
      <c r="VGA297" s="730"/>
      <c r="VGB297" s="730"/>
      <c r="VGC297" s="730"/>
      <c r="VGD297" s="730"/>
      <c r="VGE297" s="730"/>
      <c r="VGF297" s="730"/>
      <c r="VGG297" s="730"/>
      <c r="VGH297" s="730"/>
      <c r="VGI297" s="730"/>
      <c r="VGJ297" s="730"/>
      <c r="VGK297" s="730"/>
      <c r="VGL297" s="730"/>
      <c r="VGM297" s="730"/>
      <c r="VGN297" s="730"/>
      <c r="VGO297" s="730"/>
      <c r="VGP297" s="730"/>
      <c r="VGQ297" s="730"/>
      <c r="VGR297" s="730"/>
      <c r="VGS297" s="730"/>
      <c r="VGT297" s="730"/>
      <c r="VGU297" s="730"/>
      <c r="VGV297" s="730"/>
      <c r="VGW297" s="730"/>
      <c r="VGX297" s="730"/>
      <c r="VGY297" s="730"/>
      <c r="VGZ297" s="730"/>
      <c r="VHA297" s="730"/>
      <c r="VHB297" s="730"/>
      <c r="VHC297" s="730"/>
      <c r="VHD297" s="730"/>
      <c r="VHE297" s="730"/>
      <c r="VHF297" s="730"/>
      <c r="VHG297" s="730"/>
      <c r="VHH297" s="730"/>
      <c r="VHI297" s="730"/>
      <c r="VHJ297" s="730"/>
      <c r="VHK297" s="730"/>
      <c r="VHL297" s="730"/>
      <c r="VHM297" s="730"/>
      <c r="VHN297" s="730"/>
      <c r="VHO297" s="730"/>
      <c r="VHP297" s="730"/>
      <c r="VHQ297" s="730"/>
      <c r="VHR297" s="730"/>
      <c r="VHS297" s="730"/>
      <c r="VHT297" s="730"/>
      <c r="VHU297" s="730"/>
      <c r="VHV297" s="730"/>
      <c r="VHW297" s="730"/>
      <c r="VHX297" s="730"/>
      <c r="VHY297" s="730"/>
      <c r="VHZ297" s="730"/>
      <c r="VIA297" s="730"/>
      <c r="VIB297" s="730"/>
      <c r="VIC297" s="730"/>
      <c r="VID297" s="730"/>
      <c r="VIE297" s="730"/>
      <c r="VIF297" s="730"/>
      <c r="VIG297" s="730"/>
      <c r="VIH297" s="730"/>
      <c r="VII297" s="730"/>
      <c r="VIJ297" s="730"/>
      <c r="VIK297" s="730"/>
      <c r="VIL297" s="730"/>
      <c r="VIM297" s="730"/>
      <c r="VIN297" s="730"/>
      <c r="VIO297" s="730"/>
      <c r="VIP297" s="730"/>
      <c r="VIQ297" s="730"/>
      <c r="VIR297" s="730"/>
      <c r="VIS297" s="730"/>
      <c r="VIT297" s="730"/>
      <c r="VIU297" s="730"/>
      <c r="VIV297" s="730"/>
      <c r="VIW297" s="730"/>
      <c r="VIX297" s="730"/>
      <c r="VIY297" s="730"/>
      <c r="VIZ297" s="730"/>
      <c r="VJA297" s="730"/>
      <c r="VJB297" s="730"/>
      <c r="VJC297" s="730"/>
      <c r="VJD297" s="730"/>
      <c r="VJE297" s="730"/>
      <c r="VJF297" s="730"/>
      <c r="VJG297" s="730"/>
      <c r="VJH297" s="730"/>
      <c r="VJI297" s="730"/>
      <c r="VJJ297" s="730"/>
      <c r="VJK297" s="730"/>
      <c r="VJL297" s="730"/>
      <c r="VJM297" s="730"/>
      <c r="VJN297" s="730"/>
      <c r="VJO297" s="730"/>
      <c r="VJP297" s="730"/>
      <c r="VJQ297" s="730"/>
      <c r="VJR297" s="730"/>
      <c r="VJS297" s="730"/>
      <c r="VJT297" s="730"/>
      <c r="VJU297" s="730"/>
      <c r="VJV297" s="730"/>
      <c r="VJW297" s="730"/>
      <c r="VJX297" s="730"/>
      <c r="VJY297" s="730"/>
      <c r="VJZ297" s="730"/>
      <c r="VKA297" s="730"/>
      <c r="VKB297" s="730"/>
      <c r="VKC297" s="730"/>
      <c r="VKD297" s="730"/>
      <c r="VKE297" s="730"/>
      <c r="VKF297" s="730"/>
      <c r="VKG297" s="730"/>
      <c r="VKH297" s="730"/>
      <c r="VKI297" s="730"/>
      <c r="VKJ297" s="730"/>
      <c r="VKK297" s="730"/>
      <c r="VKL297" s="730"/>
      <c r="VKM297" s="730"/>
      <c r="VKN297" s="730"/>
      <c r="VKO297" s="730"/>
      <c r="VKP297" s="730"/>
      <c r="VKQ297" s="730"/>
      <c r="VKR297" s="730"/>
      <c r="VKS297" s="730"/>
      <c r="VKT297" s="730"/>
      <c r="VKU297" s="730"/>
      <c r="VKV297" s="730"/>
      <c r="VKW297" s="730"/>
      <c r="VKX297" s="730"/>
      <c r="VKY297" s="730"/>
      <c r="VKZ297" s="730"/>
      <c r="VLA297" s="730"/>
      <c r="VLB297" s="730"/>
      <c r="VLC297" s="730"/>
      <c r="VLD297" s="730"/>
      <c r="VLE297" s="730"/>
      <c r="VLF297" s="730"/>
      <c r="VLG297" s="730"/>
      <c r="VLH297" s="730"/>
      <c r="VLI297" s="730"/>
      <c r="VLJ297" s="730"/>
      <c r="VLK297" s="730"/>
      <c r="VLL297" s="730"/>
      <c r="VLM297" s="730"/>
      <c r="VLN297" s="730"/>
      <c r="VLO297" s="730"/>
      <c r="VLP297" s="730"/>
      <c r="VLQ297" s="730"/>
      <c r="VLR297" s="730"/>
      <c r="VLS297" s="730"/>
      <c r="VLT297" s="730"/>
      <c r="VLU297" s="730"/>
      <c r="VLV297" s="730"/>
      <c r="VLW297" s="730"/>
      <c r="VLX297" s="730"/>
      <c r="VLY297" s="730"/>
      <c r="VLZ297" s="730"/>
      <c r="VMA297" s="730"/>
      <c r="VMB297" s="730"/>
      <c r="VMC297" s="730"/>
      <c r="VMD297" s="730"/>
      <c r="VME297" s="730"/>
      <c r="VMF297" s="730"/>
      <c r="VMG297" s="730"/>
      <c r="VMH297" s="730"/>
      <c r="VMI297" s="730"/>
      <c r="VMJ297" s="730"/>
      <c r="VMK297" s="730"/>
      <c r="VML297" s="730"/>
      <c r="VMM297" s="730"/>
      <c r="VMN297" s="730"/>
      <c r="VMO297" s="730"/>
      <c r="VMP297" s="730"/>
      <c r="VMQ297" s="730"/>
      <c r="VMR297" s="730"/>
      <c r="VMS297" s="730"/>
      <c r="VMT297" s="730"/>
      <c r="VMU297" s="730"/>
      <c r="VMV297" s="730"/>
      <c r="VMW297" s="730"/>
      <c r="VMX297" s="730"/>
      <c r="VMY297" s="730"/>
      <c r="VMZ297" s="730"/>
      <c r="VNA297" s="730"/>
      <c r="VNB297" s="730"/>
      <c r="VNC297" s="730"/>
      <c r="VND297" s="730"/>
      <c r="VNE297" s="730"/>
      <c r="VNF297" s="730"/>
      <c r="VNG297" s="730"/>
      <c r="VNH297" s="730"/>
      <c r="VNI297" s="730"/>
      <c r="VNJ297" s="730"/>
      <c r="VNK297" s="730"/>
      <c r="VNL297" s="730"/>
      <c r="VNM297" s="730"/>
      <c r="VNN297" s="730"/>
      <c r="VNO297" s="730"/>
      <c r="VNP297" s="730"/>
      <c r="VNQ297" s="730"/>
      <c r="VNR297" s="730"/>
      <c r="VNS297" s="730"/>
      <c r="VNT297" s="730"/>
      <c r="VNU297" s="730"/>
      <c r="VNV297" s="730"/>
      <c r="VNW297" s="730"/>
      <c r="VNX297" s="730"/>
      <c r="VNY297" s="730"/>
      <c r="VNZ297" s="730"/>
      <c r="VOA297" s="730"/>
      <c r="VOB297" s="730"/>
      <c r="VOC297" s="730"/>
      <c r="VOD297" s="730"/>
      <c r="VOE297" s="730"/>
      <c r="VOF297" s="730"/>
      <c r="VOG297" s="730"/>
      <c r="VOH297" s="730"/>
      <c r="VOI297" s="730"/>
      <c r="VOJ297" s="730"/>
      <c r="VOK297" s="730"/>
      <c r="VOL297" s="730"/>
      <c r="VOM297" s="730"/>
      <c r="VON297" s="730"/>
      <c r="VOO297" s="730"/>
      <c r="VOP297" s="730"/>
      <c r="VOQ297" s="730"/>
      <c r="VOR297" s="730"/>
      <c r="VOS297" s="730"/>
      <c r="VOT297" s="730"/>
      <c r="VOU297" s="730"/>
      <c r="VOV297" s="730"/>
      <c r="VOW297" s="730"/>
      <c r="VOX297" s="730"/>
      <c r="VOY297" s="730"/>
      <c r="VOZ297" s="730"/>
      <c r="VPA297" s="730"/>
      <c r="VPB297" s="730"/>
      <c r="VPC297" s="730"/>
      <c r="VPD297" s="730"/>
      <c r="VPE297" s="730"/>
      <c r="VPF297" s="730"/>
      <c r="VPG297" s="730"/>
      <c r="VPH297" s="730"/>
      <c r="VPI297" s="730"/>
      <c r="VPJ297" s="730"/>
      <c r="VPK297" s="730"/>
      <c r="VPL297" s="730"/>
      <c r="VPM297" s="730"/>
      <c r="VPN297" s="730"/>
      <c r="VPO297" s="730"/>
      <c r="VPP297" s="730"/>
      <c r="VPQ297" s="730"/>
      <c r="VPR297" s="730"/>
      <c r="VPS297" s="730"/>
      <c r="VPT297" s="730"/>
      <c r="VPU297" s="730"/>
      <c r="VPV297" s="730"/>
      <c r="VPW297" s="730"/>
      <c r="VPX297" s="730"/>
      <c r="VPY297" s="730"/>
      <c r="VPZ297" s="730"/>
      <c r="VQA297" s="730"/>
      <c r="VQB297" s="730"/>
      <c r="VQC297" s="730"/>
      <c r="VQD297" s="730"/>
      <c r="VQE297" s="730"/>
      <c r="VQF297" s="730"/>
      <c r="VQG297" s="730"/>
      <c r="VQH297" s="730"/>
      <c r="VQI297" s="730"/>
      <c r="VQJ297" s="730"/>
      <c r="VQK297" s="730"/>
      <c r="VQL297" s="730"/>
      <c r="VQM297" s="730"/>
      <c r="VQN297" s="730"/>
      <c r="VQO297" s="730"/>
      <c r="VQP297" s="730"/>
      <c r="VQQ297" s="730"/>
      <c r="VQR297" s="730"/>
      <c r="VQS297" s="730"/>
      <c r="VQT297" s="730"/>
      <c r="VQU297" s="730"/>
      <c r="VQV297" s="730"/>
      <c r="VQW297" s="730"/>
      <c r="VQX297" s="730"/>
      <c r="VQY297" s="730"/>
      <c r="VQZ297" s="730"/>
      <c r="VRA297" s="730"/>
      <c r="VRB297" s="730"/>
      <c r="VRC297" s="730"/>
      <c r="VRD297" s="730"/>
      <c r="VRE297" s="730"/>
      <c r="VRF297" s="730"/>
      <c r="VRG297" s="730"/>
      <c r="VRH297" s="730"/>
      <c r="VRI297" s="730"/>
      <c r="VRJ297" s="730"/>
      <c r="VRK297" s="730"/>
      <c r="VRL297" s="730"/>
      <c r="VRM297" s="730"/>
      <c r="VRN297" s="730"/>
      <c r="VRO297" s="730"/>
      <c r="VRP297" s="730"/>
      <c r="VRQ297" s="730"/>
      <c r="VRR297" s="730"/>
      <c r="VRS297" s="730"/>
      <c r="VRT297" s="730"/>
      <c r="VRU297" s="730"/>
      <c r="VRV297" s="730"/>
      <c r="VRW297" s="730"/>
      <c r="VRX297" s="730"/>
      <c r="VRY297" s="730"/>
      <c r="VRZ297" s="730"/>
      <c r="VSA297" s="730"/>
      <c r="VSB297" s="730"/>
      <c r="VSC297" s="730"/>
      <c r="VSD297" s="730"/>
      <c r="VSE297" s="730"/>
      <c r="VSF297" s="730"/>
      <c r="VSG297" s="730"/>
      <c r="VSH297" s="730"/>
      <c r="VSI297" s="730"/>
      <c r="VSJ297" s="730"/>
      <c r="VSK297" s="730"/>
      <c r="VSL297" s="730"/>
      <c r="VSM297" s="730"/>
      <c r="VSN297" s="730"/>
      <c r="VSO297" s="730"/>
      <c r="VSP297" s="730"/>
      <c r="VSQ297" s="730"/>
      <c r="VSR297" s="730"/>
      <c r="VSS297" s="730"/>
      <c r="VST297" s="730"/>
      <c r="VSU297" s="730"/>
      <c r="VSV297" s="730"/>
      <c r="VSW297" s="730"/>
      <c r="VSX297" s="730"/>
      <c r="VSY297" s="730"/>
      <c r="VSZ297" s="730"/>
      <c r="VTA297" s="730"/>
      <c r="VTB297" s="730"/>
      <c r="VTC297" s="730"/>
      <c r="VTD297" s="730"/>
      <c r="VTE297" s="730"/>
      <c r="VTF297" s="730"/>
      <c r="VTG297" s="730"/>
      <c r="VTH297" s="730"/>
      <c r="VTI297" s="730"/>
      <c r="VTJ297" s="730"/>
      <c r="VTK297" s="730"/>
      <c r="VTL297" s="730"/>
      <c r="VTM297" s="730"/>
      <c r="VTN297" s="730"/>
      <c r="VTO297" s="730"/>
      <c r="VTP297" s="730"/>
      <c r="VTQ297" s="730"/>
      <c r="VTR297" s="730"/>
      <c r="VTS297" s="730"/>
      <c r="VTT297" s="730"/>
      <c r="VTU297" s="730"/>
      <c r="VTV297" s="730"/>
      <c r="VTW297" s="730"/>
      <c r="VTX297" s="730"/>
      <c r="VTY297" s="730"/>
      <c r="VTZ297" s="730"/>
      <c r="VUA297" s="730"/>
      <c r="VUB297" s="730"/>
      <c r="VUC297" s="730"/>
      <c r="VUD297" s="730"/>
      <c r="VUE297" s="730"/>
      <c r="VUF297" s="730"/>
      <c r="VUG297" s="730"/>
      <c r="VUH297" s="730"/>
      <c r="VUI297" s="730"/>
      <c r="VUJ297" s="730"/>
      <c r="VUK297" s="730"/>
      <c r="VUL297" s="730"/>
      <c r="VUM297" s="730"/>
      <c r="VUN297" s="730"/>
      <c r="VUO297" s="730"/>
      <c r="VUP297" s="730"/>
      <c r="VUQ297" s="730"/>
      <c r="VUR297" s="730"/>
      <c r="VUS297" s="730"/>
      <c r="VUT297" s="730"/>
      <c r="VUU297" s="730"/>
      <c r="VUV297" s="730"/>
      <c r="VUW297" s="730"/>
      <c r="VUX297" s="730"/>
      <c r="VUY297" s="730"/>
      <c r="VUZ297" s="730"/>
      <c r="VVA297" s="730"/>
      <c r="VVB297" s="730"/>
      <c r="VVC297" s="730"/>
      <c r="VVD297" s="730"/>
      <c r="VVE297" s="730"/>
      <c r="VVF297" s="730"/>
      <c r="VVG297" s="730"/>
      <c r="VVH297" s="730"/>
      <c r="VVI297" s="730"/>
      <c r="VVJ297" s="730"/>
      <c r="VVK297" s="730"/>
      <c r="VVL297" s="730"/>
      <c r="VVM297" s="730"/>
      <c r="VVN297" s="730"/>
      <c r="VVO297" s="730"/>
      <c r="VVP297" s="730"/>
      <c r="VVQ297" s="730"/>
      <c r="VVR297" s="730"/>
      <c r="VVS297" s="730"/>
      <c r="VVT297" s="730"/>
      <c r="VVU297" s="730"/>
      <c r="VVV297" s="730"/>
      <c r="VVW297" s="730"/>
      <c r="VVX297" s="730"/>
      <c r="VVY297" s="730"/>
      <c r="VVZ297" s="730"/>
      <c r="VWA297" s="730"/>
      <c r="VWB297" s="730"/>
      <c r="VWC297" s="730"/>
      <c r="VWD297" s="730"/>
      <c r="VWE297" s="730"/>
      <c r="VWF297" s="730"/>
      <c r="VWG297" s="730"/>
      <c r="VWH297" s="730"/>
      <c r="VWI297" s="730"/>
      <c r="VWJ297" s="730"/>
      <c r="VWK297" s="730"/>
      <c r="VWL297" s="730"/>
      <c r="VWM297" s="730"/>
      <c r="VWN297" s="730"/>
      <c r="VWO297" s="730"/>
      <c r="VWP297" s="730"/>
      <c r="VWQ297" s="730"/>
      <c r="VWR297" s="730"/>
      <c r="VWS297" s="730"/>
      <c r="VWT297" s="730"/>
      <c r="VWU297" s="730"/>
      <c r="VWV297" s="730"/>
      <c r="VWW297" s="730"/>
      <c r="VWX297" s="730"/>
      <c r="VWY297" s="730"/>
      <c r="VWZ297" s="730"/>
      <c r="VXA297" s="730"/>
      <c r="VXB297" s="730"/>
      <c r="VXC297" s="730"/>
      <c r="VXD297" s="730"/>
      <c r="VXE297" s="730"/>
      <c r="VXF297" s="730"/>
      <c r="VXG297" s="730"/>
      <c r="VXH297" s="730"/>
      <c r="VXI297" s="730"/>
      <c r="VXJ297" s="730"/>
      <c r="VXK297" s="730"/>
      <c r="VXL297" s="730"/>
      <c r="VXM297" s="730"/>
      <c r="VXN297" s="730"/>
      <c r="VXO297" s="730"/>
      <c r="VXP297" s="730"/>
      <c r="VXQ297" s="730"/>
      <c r="VXR297" s="730"/>
      <c r="VXS297" s="730"/>
      <c r="VXT297" s="730"/>
      <c r="VXU297" s="730"/>
      <c r="VXV297" s="730"/>
      <c r="VXW297" s="730"/>
      <c r="VXX297" s="730"/>
      <c r="VXY297" s="730"/>
      <c r="VXZ297" s="730"/>
      <c r="VYA297" s="730"/>
      <c r="VYB297" s="730"/>
      <c r="VYC297" s="730"/>
      <c r="VYD297" s="730"/>
      <c r="VYE297" s="730"/>
      <c r="VYF297" s="730"/>
      <c r="VYG297" s="730"/>
      <c r="VYH297" s="730"/>
      <c r="VYI297" s="730"/>
      <c r="VYJ297" s="730"/>
      <c r="VYK297" s="730"/>
      <c r="VYL297" s="730"/>
      <c r="VYM297" s="730"/>
      <c r="VYN297" s="730"/>
      <c r="VYO297" s="730"/>
      <c r="VYP297" s="730"/>
      <c r="VYQ297" s="730"/>
      <c r="VYR297" s="730"/>
      <c r="VYS297" s="730"/>
      <c r="VYT297" s="730"/>
      <c r="VYU297" s="730"/>
      <c r="VYV297" s="730"/>
      <c r="VYW297" s="730"/>
      <c r="VYX297" s="730"/>
      <c r="VYY297" s="730"/>
      <c r="VYZ297" s="730"/>
      <c r="VZA297" s="730"/>
      <c r="VZB297" s="730"/>
      <c r="VZC297" s="730"/>
      <c r="VZD297" s="730"/>
      <c r="VZE297" s="730"/>
      <c r="VZF297" s="730"/>
      <c r="VZG297" s="730"/>
      <c r="VZH297" s="730"/>
      <c r="VZI297" s="730"/>
      <c r="VZJ297" s="730"/>
      <c r="VZK297" s="730"/>
      <c r="VZL297" s="730"/>
      <c r="VZM297" s="730"/>
      <c r="VZN297" s="730"/>
      <c r="VZO297" s="730"/>
      <c r="VZP297" s="730"/>
      <c r="VZQ297" s="730"/>
      <c r="VZR297" s="730"/>
      <c r="VZS297" s="730"/>
      <c r="VZT297" s="730"/>
      <c r="VZU297" s="730"/>
      <c r="VZV297" s="730"/>
      <c r="VZW297" s="730"/>
      <c r="VZX297" s="730"/>
      <c r="VZY297" s="730"/>
      <c r="VZZ297" s="730"/>
      <c r="WAA297" s="730"/>
      <c r="WAB297" s="730"/>
      <c r="WAC297" s="730"/>
      <c r="WAD297" s="730"/>
      <c r="WAE297" s="730"/>
      <c r="WAF297" s="730"/>
      <c r="WAG297" s="730"/>
      <c r="WAH297" s="730"/>
      <c r="WAI297" s="730"/>
      <c r="WAJ297" s="730"/>
      <c r="WAK297" s="730"/>
      <c r="WAL297" s="730"/>
      <c r="WAM297" s="730"/>
      <c r="WAN297" s="730"/>
      <c r="WAO297" s="730"/>
      <c r="WAP297" s="730"/>
      <c r="WAQ297" s="730"/>
      <c r="WAR297" s="730"/>
      <c r="WAS297" s="730"/>
      <c r="WAT297" s="730"/>
      <c r="WAU297" s="730"/>
      <c r="WAV297" s="730"/>
      <c r="WAW297" s="730"/>
      <c r="WAX297" s="730"/>
      <c r="WAY297" s="730"/>
      <c r="WAZ297" s="730"/>
      <c r="WBA297" s="730"/>
      <c r="WBB297" s="730"/>
      <c r="WBC297" s="730"/>
      <c r="WBD297" s="730"/>
      <c r="WBE297" s="730"/>
      <c r="WBF297" s="730"/>
      <c r="WBG297" s="730"/>
      <c r="WBH297" s="730"/>
      <c r="WBI297" s="730"/>
      <c r="WBJ297" s="730"/>
      <c r="WBK297" s="730"/>
      <c r="WBL297" s="730"/>
      <c r="WBM297" s="730"/>
      <c r="WBN297" s="730"/>
      <c r="WBO297" s="730"/>
      <c r="WBP297" s="730"/>
      <c r="WBQ297" s="730"/>
      <c r="WBR297" s="730"/>
      <c r="WBS297" s="730"/>
      <c r="WBT297" s="730"/>
      <c r="WBU297" s="730"/>
      <c r="WBV297" s="730"/>
      <c r="WBW297" s="730"/>
      <c r="WBX297" s="730"/>
      <c r="WBY297" s="730"/>
      <c r="WBZ297" s="730"/>
      <c r="WCA297" s="730"/>
      <c r="WCB297" s="730"/>
      <c r="WCC297" s="730"/>
      <c r="WCD297" s="730"/>
      <c r="WCE297" s="730"/>
      <c r="WCF297" s="730"/>
      <c r="WCG297" s="730"/>
      <c r="WCH297" s="730"/>
      <c r="WCI297" s="730"/>
      <c r="WCJ297" s="730"/>
      <c r="WCK297" s="730"/>
      <c r="WCL297" s="730"/>
      <c r="WCM297" s="730"/>
      <c r="WCN297" s="730"/>
      <c r="WCO297" s="730"/>
      <c r="WCP297" s="730"/>
      <c r="WCQ297" s="730"/>
      <c r="WCR297" s="730"/>
      <c r="WCS297" s="730"/>
      <c r="WCT297" s="730"/>
      <c r="WCU297" s="730"/>
      <c r="WCV297" s="730"/>
      <c r="WCW297" s="730"/>
      <c r="WCX297" s="730"/>
      <c r="WCY297" s="730"/>
      <c r="WCZ297" s="730"/>
      <c r="WDA297" s="730"/>
      <c r="WDB297" s="730"/>
      <c r="WDC297" s="730"/>
      <c r="WDD297" s="730"/>
      <c r="WDE297" s="730"/>
      <c r="WDF297" s="730"/>
      <c r="WDG297" s="730"/>
      <c r="WDH297" s="730"/>
      <c r="WDI297" s="730"/>
      <c r="WDJ297" s="730"/>
      <c r="WDK297" s="730"/>
      <c r="WDL297" s="730"/>
      <c r="WDM297" s="730"/>
      <c r="WDN297" s="730"/>
      <c r="WDO297" s="730"/>
      <c r="WDP297" s="730"/>
      <c r="WDQ297" s="730"/>
      <c r="WDR297" s="730"/>
      <c r="WDS297" s="730"/>
      <c r="WDT297" s="730"/>
      <c r="WDU297" s="730"/>
      <c r="WDV297" s="730"/>
      <c r="WDW297" s="730"/>
      <c r="WDX297" s="730"/>
      <c r="WDY297" s="730"/>
      <c r="WDZ297" s="730"/>
      <c r="WEA297" s="730"/>
      <c r="WEB297" s="730"/>
      <c r="WEC297" s="730"/>
      <c r="WED297" s="730"/>
      <c r="WEE297" s="730"/>
      <c r="WEF297" s="730"/>
      <c r="WEG297" s="730"/>
      <c r="WEH297" s="730"/>
      <c r="WEI297" s="730"/>
      <c r="WEJ297" s="730"/>
      <c r="WEK297" s="730"/>
      <c r="WEL297" s="730"/>
      <c r="WEM297" s="730"/>
      <c r="WEN297" s="730"/>
      <c r="WEO297" s="730"/>
      <c r="WEP297" s="730"/>
      <c r="WEQ297" s="730"/>
      <c r="WER297" s="730"/>
      <c r="WES297" s="730"/>
      <c r="WET297" s="730"/>
      <c r="WEU297" s="730"/>
      <c r="WEV297" s="730"/>
      <c r="WEW297" s="730"/>
      <c r="WEX297" s="730"/>
      <c r="WEY297" s="730"/>
      <c r="WEZ297" s="730"/>
      <c r="WFA297" s="730"/>
      <c r="WFB297" s="730"/>
      <c r="WFC297" s="730"/>
      <c r="WFD297" s="730"/>
      <c r="WFE297" s="730"/>
      <c r="WFF297" s="730"/>
      <c r="WFG297" s="730"/>
      <c r="WFH297" s="730"/>
      <c r="WFI297" s="730"/>
      <c r="WFJ297" s="730"/>
      <c r="WFK297" s="730"/>
      <c r="WFL297" s="730"/>
      <c r="WFM297" s="730"/>
      <c r="WFN297" s="730"/>
      <c r="WFO297" s="730"/>
      <c r="WFP297" s="730"/>
      <c r="WFQ297" s="730"/>
      <c r="WFR297" s="730"/>
      <c r="WFS297" s="730"/>
      <c r="WFT297" s="730"/>
      <c r="WFU297" s="730"/>
      <c r="WFV297" s="730"/>
      <c r="WFW297" s="730"/>
      <c r="WFX297" s="730"/>
      <c r="WFY297" s="730"/>
      <c r="WFZ297" s="730"/>
      <c r="WGA297" s="730"/>
      <c r="WGB297" s="730"/>
      <c r="WGC297" s="730"/>
      <c r="WGD297" s="730"/>
      <c r="WGE297" s="730"/>
      <c r="WGF297" s="730"/>
      <c r="WGG297" s="730"/>
      <c r="WGH297" s="730"/>
      <c r="WGI297" s="730"/>
      <c r="WGJ297" s="730"/>
      <c r="WGK297" s="730"/>
      <c r="WGL297" s="730"/>
      <c r="WGM297" s="730"/>
      <c r="WGN297" s="730"/>
      <c r="WGO297" s="730"/>
      <c r="WGP297" s="730"/>
      <c r="WGQ297" s="730"/>
      <c r="WGR297" s="730"/>
      <c r="WGS297" s="730"/>
      <c r="WGT297" s="730"/>
      <c r="WGU297" s="730"/>
      <c r="WGV297" s="730"/>
      <c r="WGW297" s="730"/>
      <c r="WGX297" s="730"/>
      <c r="WGY297" s="730"/>
      <c r="WGZ297" s="730"/>
      <c r="WHA297" s="730"/>
      <c r="WHB297" s="730"/>
      <c r="WHC297" s="730"/>
      <c r="WHD297" s="730"/>
      <c r="WHE297" s="730"/>
      <c r="WHF297" s="730"/>
      <c r="WHG297" s="730"/>
      <c r="WHH297" s="730"/>
      <c r="WHI297" s="730"/>
      <c r="WHJ297" s="730"/>
      <c r="WHK297" s="730"/>
      <c r="WHL297" s="730"/>
      <c r="WHM297" s="730"/>
      <c r="WHN297" s="730"/>
      <c r="WHO297" s="730"/>
      <c r="WHP297" s="730"/>
      <c r="WHQ297" s="730"/>
      <c r="WHR297" s="730"/>
      <c r="WHS297" s="730"/>
      <c r="WHT297" s="730"/>
      <c r="WHU297" s="730"/>
      <c r="WHV297" s="730"/>
      <c r="WHW297" s="730"/>
      <c r="WHX297" s="730"/>
      <c r="WHY297" s="730"/>
      <c r="WHZ297" s="730"/>
      <c r="WIA297" s="730"/>
      <c r="WIB297" s="730"/>
      <c r="WIC297" s="730"/>
      <c r="WID297" s="730"/>
      <c r="WIE297" s="730"/>
      <c r="WIF297" s="730"/>
      <c r="WIG297" s="730"/>
      <c r="WIH297" s="730"/>
      <c r="WII297" s="730"/>
      <c r="WIJ297" s="730"/>
      <c r="WIK297" s="730"/>
      <c r="WIL297" s="730"/>
      <c r="WIM297" s="730"/>
      <c r="WIN297" s="730"/>
      <c r="WIO297" s="730"/>
      <c r="WIP297" s="730"/>
      <c r="WIQ297" s="730"/>
      <c r="WIR297" s="730"/>
      <c r="WIS297" s="730"/>
      <c r="WIT297" s="730"/>
      <c r="WIU297" s="730"/>
      <c r="WIV297" s="730"/>
      <c r="WIW297" s="730"/>
      <c r="WIX297" s="730"/>
      <c r="WIY297" s="730"/>
      <c r="WIZ297" s="730"/>
      <c r="WJA297" s="730"/>
      <c r="WJB297" s="730"/>
      <c r="WJC297" s="730"/>
      <c r="WJD297" s="730"/>
      <c r="WJE297" s="730"/>
      <c r="WJF297" s="730"/>
      <c r="WJG297" s="730"/>
      <c r="WJH297" s="730"/>
      <c r="WJI297" s="730"/>
      <c r="WJJ297" s="730"/>
      <c r="WJK297" s="730"/>
      <c r="WJL297" s="730"/>
      <c r="WJM297" s="730"/>
      <c r="WJN297" s="730"/>
      <c r="WJO297" s="730"/>
      <c r="WJP297" s="730"/>
      <c r="WJQ297" s="730"/>
      <c r="WJR297" s="730"/>
      <c r="WJS297" s="730"/>
      <c r="WJT297" s="730"/>
      <c r="WJU297" s="730"/>
      <c r="WJV297" s="730"/>
      <c r="WJW297" s="730"/>
      <c r="WJX297" s="730"/>
      <c r="WJY297" s="730"/>
      <c r="WJZ297" s="730"/>
      <c r="WKA297" s="730"/>
      <c r="WKB297" s="730"/>
      <c r="WKC297" s="730"/>
      <c r="WKD297" s="730"/>
      <c r="WKE297" s="730"/>
      <c r="WKF297" s="730"/>
      <c r="WKG297" s="730"/>
      <c r="WKH297" s="730"/>
      <c r="WKI297" s="730"/>
      <c r="WKJ297" s="730"/>
      <c r="WKK297" s="730"/>
      <c r="WKL297" s="730"/>
      <c r="WKM297" s="730"/>
      <c r="WKN297" s="730"/>
      <c r="WKO297" s="730"/>
      <c r="WKP297" s="730"/>
      <c r="WKQ297" s="730"/>
      <c r="WKR297" s="730"/>
      <c r="WKS297" s="730"/>
      <c r="WKT297" s="730"/>
      <c r="WKU297" s="730"/>
      <c r="WKV297" s="730"/>
      <c r="WKW297" s="730"/>
      <c r="WKX297" s="730"/>
      <c r="WKY297" s="730"/>
      <c r="WKZ297" s="730"/>
      <c r="WLA297" s="730"/>
      <c r="WLB297" s="730"/>
      <c r="WLC297" s="730"/>
      <c r="WLD297" s="730"/>
      <c r="WLE297" s="730"/>
      <c r="WLF297" s="730"/>
      <c r="WLG297" s="730"/>
      <c r="WLH297" s="730"/>
      <c r="WLI297" s="730"/>
      <c r="WLJ297" s="730"/>
      <c r="WLK297" s="730"/>
      <c r="WLL297" s="730"/>
      <c r="WLM297" s="730"/>
      <c r="WLN297" s="730"/>
      <c r="WLO297" s="730"/>
      <c r="WLP297" s="730"/>
      <c r="WLQ297" s="730"/>
      <c r="WLR297" s="730"/>
      <c r="WLS297" s="730"/>
      <c r="WLT297" s="730"/>
      <c r="WLU297" s="730"/>
      <c r="WLV297" s="730"/>
      <c r="WLW297" s="730"/>
      <c r="WLX297" s="730"/>
      <c r="WLY297" s="730"/>
      <c r="WLZ297" s="730"/>
      <c r="WMA297" s="730"/>
      <c r="WMB297" s="730"/>
      <c r="WMC297" s="730"/>
      <c r="WMD297" s="730"/>
      <c r="WME297" s="730"/>
      <c r="WMF297" s="730"/>
      <c r="WMG297" s="730"/>
      <c r="WMH297" s="730"/>
      <c r="WMI297" s="730"/>
      <c r="WMJ297" s="730"/>
      <c r="WMK297" s="730"/>
      <c r="WML297" s="730"/>
      <c r="WMM297" s="730"/>
      <c r="WMN297" s="730"/>
      <c r="WMO297" s="730"/>
      <c r="WMP297" s="730"/>
      <c r="WMQ297" s="730"/>
      <c r="WMR297" s="730"/>
      <c r="WMS297" s="730"/>
      <c r="WMT297" s="730"/>
      <c r="WMU297" s="730"/>
      <c r="WMV297" s="730"/>
      <c r="WMW297" s="730"/>
      <c r="WMX297" s="730"/>
      <c r="WMY297" s="730"/>
      <c r="WMZ297" s="730"/>
      <c r="WNA297" s="730"/>
      <c r="WNB297" s="730"/>
      <c r="WNC297" s="730"/>
      <c r="WND297" s="730"/>
      <c r="WNE297" s="730"/>
      <c r="WNF297" s="730"/>
      <c r="WNG297" s="730"/>
      <c r="WNH297" s="730"/>
      <c r="WNI297" s="730"/>
      <c r="WNJ297" s="730"/>
      <c r="WNK297" s="730"/>
      <c r="WNL297" s="730"/>
      <c r="WNM297" s="730"/>
      <c r="WNN297" s="730"/>
      <c r="WNO297" s="730"/>
      <c r="WNP297" s="730"/>
      <c r="WNQ297" s="730"/>
      <c r="WNR297" s="730"/>
      <c r="WNS297" s="730"/>
      <c r="WNT297" s="730"/>
      <c r="WNU297" s="730"/>
      <c r="WNV297" s="730"/>
      <c r="WNW297" s="730"/>
      <c r="WNX297" s="730"/>
      <c r="WNY297" s="730"/>
      <c r="WNZ297" s="730"/>
      <c r="WOA297" s="730"/>
      <c r="WOB297" s="730"/>
      <c r="WOC297" s="730"/>
      <c r="WOD297" s="730"/>
      <c r="WOE297" s="730"/>
      <c r="WOF297" s="730"/>
      <c r="WOG297" s="730"/>
      <c r="WOH297" s="730"/>
      <c r="WOI297" s="730"/>
      <c r="WOJ297" s="730"/>
      <c r="WOK297" s="730"/>
      <c r="WOL297" s="730"/>
      <c r="WOM297" s="730"/>
      <c r="WON297" s="730"/>
      <c r="WOO297" s="730"/>
      <c r="WOP297" s="730"/>
      <c r="WOQ297" s="730"/>
      <c r="WOR297" s="730"/>
      <c r="WOS297" s="730"/>
      <c r="WOT297" s="730"/>
      <c r="WOU297" s="730"/>
      <c r="WOV297" s="730"/>
      <c r="WOW297" s="730"/>
      <c r="WOX297" s="730"/>
      <c r="WOY297" s="730"/>
      <c r="WOZ297" s="730"/>
      <c r="WPA297" s="730"/>
      <c r="WPB297" s="730"/>
      <c r="WPC297" s="730"/>
      <c r="WPD297" s="730"/>
      <c r="WPE297" s="730"/>
      <c r="WPF297" s="730"/>
      <c r="WPG297" s="730"/>
      <c r="WPH297" s="730"/>
      <c r="WPI297" s="730"/>
      <c r="WPJ297" s="730"/>
      <c r="WPK297" s="730"/>
      <c r="WPL297" s="730"/>
      <c r="WPM297" s="730"/>
      <c r="WPN297" s="730"/>
      <c r="WPO297" s="730"/>
      <c r="WPP297" s="730"/>
      <c r="WPQ297" s="730"/>
      <c r="WPR297" s="730"/>
      <c r="WPS297" s="730"/>
      <c r="WPT297" s="730"/>
      <c r="WPU297" s="730"/>
      <c r="WPV297" s="730"/>
      <c r="WPW297" s="730"/>
      <c r="WPX297" s="730"/>
      <c r="WPY297" s="730"/>
      <c r="WPZ297" s="730"/>
      <c r="WQA297" s="730"/>
      <c r="WQB297" s="730"/>
      <c r="WQC297" s="730"/>
      <c r="WQD297" s="730"/>
      <c r="WQE297" s="730"/>
      <c r="WQF297" s="730"/>
      <c r="WQG297" s="730"/>
      <c r="WQH297" s="730"/>
      <c r="WQI297" s="730"/>
      <c r="WQJ297" s="730"/>
      <c r="WQK297" s="730"/>
      <c r="WQL297" s="730"/>
      <c r="WQM297" s="730"/>
      <c r="WQN297" s="730"/>
      <c r="WQO297" s="730"/>
      <c r="WQP297" s="730"/>
      <c r="WQQ297" s="730"/>
      <c r="WQR297" s="730"/>
      <c r="WQS297" s="730"/>
      <c r="WQT297" s="730"/>
      <c r="WQU297" s="730"/>
      <c r="WQV297" s="730"/>
      <c r="WQW297" s="730"/>
      <c r="WQX297" s="730"/>
      <c r="WQY297" s="730"/>
      <c r="WQZ297" s="730"/>
      <c r="WRA297" s="730"/>
      <c r="WRB297" s="730"/>
      <c r="WRC297" s="730"/>
      <c r="WRD297" s="730"/>
      <c r="WRE297" s="730"/>
      <c r="WRF297" s="730"/>
      <c r="WRG297" s="730"/>
      <c r="WRH297" s="730"/>
      <c r="WRI297" s="730"/>
      <c r="WRJ297" s="730"/>
      <c r="WRK297" s="730"/>
      <c r="WRL297" s="730"/>
      <c r="WRM297" s="730"/>
      <c r="WRN297" s="730"/>
      <c r="WRO297" s="730"/>
      <c r="WRP297" s="730"/>
      <c r="WRQ297" s="730"/>
      <c r="WRR297" s="730"/>
      <c r="WRS297" s="730"/>
      <c r="WRT297" s="730"/>
      <c r="WRU297" s="730"/>
      <c r="WRV297" s="730"/>
      <c r="WRW297" s="730"/>
      <c r="WRX297" s="730"/>
      <c r="WRY297" s="730"/>
      <c r="WRZ297" s="730"/>
      <c r="WSA297" s="730"/>
      <c r="WSB297" s="730"/>
      <c r="WSC297" s="730"/>
      <c r="WSD297" s="730"/>
      <c r="WSE297" s="730"/>
      <c r="WSF297" s="730"/>
      <c r="WSG297" s="730"/>
      <c r="WSH297" s="730"/>
      <c r="WSI297" s="730"/>
      <c r="WSJ297" s="730"/>
      <c r="WSK297" s="730"/>
      <c r="WSL297" s="730"/>
      <c r="WSM297" s="730"/>
      <c r="WSN297" s="730"/>
      <c r="WSO297" s="730"/>
      <c r="WSP297" s="730"/>
      <c r="WSQ297" s="730"/>
      <c r="WSR297" s="730"/>
      <c r="WSS297" s="730"/>
      <c r="WST297" s="730"/>
      <c r="WSU297" s="730"/>
      <c r="WSV297" s="730"/>
      <c r="WSW297" s="730"/>
      <c r="WSX297" s="730"/>
      <c r="WSY297" s="730"/>
      <c r="WSZ297" s="730"/>
      <c r="WTA297" s="730"/>
      <c r="WTB297" s="730"/>
      <c r="WTC297" s="730"/>
      <c r="WTD297" s="730"/>
      <c r="WTE297" s="730"/>
      <c r="WTF297" s="730"/>
      <c r="WTG297" s="730"/>
      <c r="WTH297" s="730"/>
      <c r="WTI297" s="730"/>
      <c r="WTJ297" s="730"/>
      <c r="WTK297" s="730"/>
      <c r="WTL297" s="730"/>
      <c r="WTM297" s="730"/>
      <c r="WTN297" s="730"/>
      <c r="WTO297" s="730"/>
      <c r="WTP297" s="730"/>
      <c r="WTQ297" s="730"/>
      <c r="WTR297" s="730"/>
      <c r="WTS297" s="730"/>
      <c r="WTT297" s="730"/>
      <c r="WTU297" s="730"/>
      <c r="WTV297" s="730"/>
      <c r="WTW297" s="730"/>
      <c r="WTX297" s="730"/>
      <c r="WTY297" s="730"/>
      <c r="WTZ297" s="730"/>
      <c r="WUA297" s="730"/>
      <c r="WUB297" s="730"/>
      <c r="WUC297" s="730"/>
      <c r="WUD297" s="730"/>
      <c r="WUE297" s="730"/>
      <c r="WUF297" s="730"/>
      <c r="WUG297" s="730"/>
      <c r="WUH297" s="730"/>
      <c r="WUI297" s="730"/>
      <c r="WUJ297" s="730"/>
      <c r="WUK297" s="730"/>
      <c r="WUL297" s="730"/>
      <c r="WUM297" s="730"/>
      <c r="WUN297" s="730"/>
      <c r="WUO297" s="730"/>
      <c r="WUP297" s="730"/>
      <c r="WUQ297" s="730"/>
      <c r="WUR297" s="730"/>
      <c r="WUS297" s="730"/>
      <c r="WUT297" s="730"/>
      <c r="WUU297" s="730"/>
      <c r="WUV297" s="730"/>
      <c r="WUW297" s="730"/>
      <c r="WUX297" s="730"/>
      <c r="WUY297" s="730"/>
      <c r="WUZ297" s="730"/>
      <c r="WVA297" s="730"/>
      <c r="WVB297" s="730"/>
      <c r="WVC297" s="730"/>
      <c r="WVD297" s="730"/>
      <c r="WVE297" s="730"/>
      <c r="WVF297" s="730"/>
      <c r="WVG297" s="730"/>
      <c r="WVH297" s="730"/>
      <c r="WVI297" s="730"/>
      <c r="WVJ297" s="730"/>
      <c r="WVK297" s="730"/>
      <c r="WVL297" s="730"/>
      <c r="WVM297" s="730"/>
      <c r="WVN297" s="730"/>
      <c r="WVO297" s="730"/>
      <c r="WVP297" s="730"/>
      <c r="WVQ297" s="730"/>
      <c r="WVR297" s="730"/>
      <c r="WVS297" s="730"/>
      <c r="WVT297" s="730"/>
      <c r="WVU297" s="730"/>
      <c r="WVV297" s="730"/>
      <c r="WVW297" s="730"/>
      <c r="WVX297" s="730"/>
      <c r="WVY297" s="730"/>
      <c r="WVZ297" s="730"/>
      <c r="WWA297" s="730"/>
      <c r="WWB297" s="730"/>
      <c r="WWC297" s="730"/>
      <c r="WWD297" s="730"/>
      <c r="WWE297" s="730"/>
      <c r="WWF297" s="730"/>
      <c r="WWG297" s="730"/>
      <c r="WWH297" s="730"/>
      <c r="WWI297" s="730"/>
      <c r="WWJ297" s="730"/>
      <c r="WWK297" s="730"/>
      <c r="WWL297" s="730"/>
      <c r="WWM297" s="730"/>
      <c r="WWN297" s="730"/>
      <c r="WWO297" s="730"/>
      <c r="WWP297" s="730"/>
      <c r="WWQ297" s="730"/>
      <c r="WWR297" s="730"/>
      <c r="WWS297" s="730"/>
      <c r="WWT297" s="730"/>
      <c r="WWU297" s="730"/>
      <c r="WWV297" s="730"/>
      <c r="WWW297" s="730"/>
      <c r="WWX297" s="730"/>
      <c r="WWY297" s="730"/>
      <c r="WWZ297" s="730"/>
      <c r="WXA297" s="730"/>
      <c r="WXB297" s="730"/>
      <c r="WXC297" s="730"/>
      <c r="WXD297" s="730"/>
      <c r="WXE297" s="730"/>
      <c r="WXF297" s="730"/>
      <c r="WXG297" s="730"/>
      <c r="WXH297" s="730"/>
      <c r="WXI297" s="730"/>
      <c r="WXJ297" s="730"/>
      <c r="WXK297" s="730"/>
      <c r="WXL297" s="730"/>
      <c r="WXM297" s="730"/>
      <c r="WXN297" s="730"/>
      <c r="WXO297" s="730"/>
      <c r="WXP297" s="730"/>
      <c r="WXQ297" s="730"/>
      <c r="WXR297" s="730"/>
      <c r="WXS297" s="730"/>
      <c r="WXT297" s="730"/>
      <c r="WXU297" s="730"/>
      <c r="WXV297" s="730"/>
      <c r="WXW297" s="730"/>
      <c r="WXX297" s="730"/>
      <c r="WXY297" s="730"/>
      <c r="WXZ297" s="730"/>
      <c r="WYA297" s="730"/>
      <c r="WYB297" s="730"/>
      <c r="WYC297" s="730"/>
      <c r="WYD297" s="730"/>
      <c r="WYE297" s="730"/>
      <c r="WYF297" s="730"/>
      <c r="WYG297" s="730"/>
      <c r="WYH297" s="730"/>
      <c r="WYI297" s="730"/>
      <c r="WYJ297" s="730"/>
      <c r="WYK297" s="730"/>
      <c r="WYL297" s="730"/>
      <c r="WYM297" s="730"/>
      <c r="WYN297" s="730"/>
      <c r="WYO297" s="730"/>
      <c r="WYP297" s="730"/>
      <c r="WYQ297" s="730"/>
      <c r="WYR297" s="730"/>
      <c r="WYS297" s="730"/>
      <c r="WYT297" s="730"/>
      <c r="WYU297" s="730"/>
      <c r="WYV297" s="730"/>
      <c r="WYW297" s="730"/>
      <c r="WYX297" s="730"/>
      <c r="WYY297" s="730"/>
      <c r="WYZ297" s="730"/>
      <c r="WZA297" s="730"/>
      <c r="WZB297" s="730"/>
      <c r="WZC297" s="730"/>
      <c r="WZD297" s="730"/>
      <c r="WZE297" s="730"/>
      <c r="WZF297" s="730"/>
      <c r="WZG297" s="730"/>
      <c r="WZH297" s="730"/>
      <c r="WZI297" s="730"/>
      <c r="WZJ297" s="730"/>
      <c r="WZK297" s="730"/>
      <c r="WZL297" s="730"/>
      <c r="WZM297" s="730"/>
      <c r="WZN297" s="730"/>
      <c r="WZO297" s="730"/>
      <c r="WZP297" s="730"/>
      <c r="WZQ297" s="730"/>
      <c r="WZR297" s="730"/>
      <c r="WZS297" s="730"/>
      <c r="WZT297" s="730"/>
      <c r="WZU297" s="730"/>
      <c r="WZV297" s="730"/>
      <c r="WZW297" s="730"/>
      <c r="WZX297" s="730"/>
      <c r="WZY297" s="730"/>
      <c r="WZZ297" s="730"/>
      <c r="XAA297" s="730"/>
      <c r="XAB297" s="730"/>
      <c r="XAC297" s="730"/>
      <c r="XAD297" s="730"/>
      <c r="XAE297" s="730"/>
      <c r="XAF297" s="730"/>
      <c r="XAG297" s="730"/>
      <c r="XAH297" s="730"/>
      <c r="XAI297" s="730"/>
      <c r="XAJ297" s="730"/>
      <c r="XAK297" s="730"/>
      <c r="XAL297" s="730"/>
      <c r="XAM297" s="730"/>
      <c r="XAN297" s="730"/>
      <c r="XAO297" s="730"/>
      <c r="XAP297" s="730"/>
      <c r="XAQ297" s="730"/>
      <c r="XAR297" s="730"/>
      <c r="XAS297" s="730"/>
      <c r="XAT297" s="730"/>
      <c r="XAU297" s="730"/>
      <c r="XAV297" s="730"/>
      <c r="XAW297" s="730"/>
      <c r="XAX297" s="730"/>
      <c r="XAY297" s="730"/>
      <c r="XAZ297" s="730"/>
      <c r="XBA297" s="730"/>
      <c r="XBB297" s="730"/>
      <c r="XBC297" s="730"/>
      <c r="XBD297" s="730"/>
      <c r="XBE297" s="730"/>
      <c r="XBF297" s="730"/>
      <c r="XBG297" s="730"/>
      <c r="XBH297" s="730"/>
      <c r="XBI297" s="730"/>
      <c r="XBJ297" s="730"/>
      <c r="XBK297" s="730"/>
      <c r="XBL297" s="730"/>
      <c r="XBM297" s="730"/>
      <c r="XBN297" s="730"/>
      <c r="XBO297" s="730"/>
      <c r="XBP297" s="730"/>
      <c r="XBQ297" s="730"/>
      <c r="XBR297" s="730"/>
      <c r="XBS297" s="730"/>
      <c r="XBT297" s="730"/>
      <c r="XBU297" s="730"/>
      <c r="XBV297" s="730"/>
      <c r="XBW297" s="730"/>
      <c r="XBX297" s="730"/>
      <c r="XBY297" s="730"/>
      <c r="XBZ297" s="730"/>
      <c r="XCA297" s="730"/>
      <c r="XCB297" s="730"/>
      <c r="XCC297" s="730"/>
      <c r="XCD297" s="730"/>
      <c r="XCE297" s="730"/>
      <c r="XCF297" s="730"/>
      <c r="XCG297" s="730"/>
      <c r="XCH297" s="730"/>
      <c r="XCI297" s="730"/>
      <c r="XCJ297" s="730"/>
      <c r="XCK297" s="730"/>
      <c r="XCL297" s="730"/>
      <c r="XCM297" s="730"/>
      <c r="XCN297" s="730"/>
      <c r="XCO297" s="730"/>
      <c r="XCP297" s="730"/>
      <c r="XCQ297" s="730"/>
      <c r="XCR297" s="730"/>
      <c r="XCS297" s="730"/>
      <c r="XCT297" s="730"/>
      <c r="XCU297" s="730"/>
      <c r="XCV297" s="730"/>
      <c r="XCW297" s="730"/>
      <c r="XCX297" s="730"/>
      <c r="XCY297" s="730"/>
      <c r="XCZ297" s="730"/>
      <c r="XDA297" s="730"/>
      <c r="XDB297" s="730"/>
      <c r="XDC297" s="730"/>
      <c r="XDD297" s="730"/>
      <c r="XDE297" s="730"/>
      <c r="XDF297" s="730"/>
      <c r="XDG297" s="730"/>
      <c r="XDH297" s="730"/>
      <c r="XDI297" s="730"/>
      <c r="XDJ297" s="730"/>
      <c r="XDK297" s="730"/>
      <c r="XDL297" s="730"/>
      <c r="XDM297" s="730"/>
      <c r="XDN297" s="730"/>
      <c r="XDO297" s="730"/>
      <c r="XDP297" s="730"/>
      <c r="XDQ297" s="730"/>
      <c r="XDR297" s="730"/>
      <c r="XDS297" s="730"/>
      <c r="XDT297" s="730"/>
      <c r="XDU297" s="730"/>
      <c r="XDV297" s="730"/>
      <c r="XDW297" s="730"/>
      <c r="XDX297" s="730"/>
      <c r="XDY297" s="730"/>
      <c r="XDZ297" s="730"/>
      <c r="XEA297" s="730"/>
      <c r="XEB297" s="730"/>
      <c r="XEC297" s="730"/>
      <c r="XED297" s="730"/>
      <c r="XEE297" s="730"/>
      <c r="XEF297" s="730"/>
      <c r="XEG297" s="730"/>
      <c r="XEH297" s="730"/>
      <c r="XEI297" s="730"/>
      <c r="XEJ297" s="730"/>
      <c r="XEK297" s="730"/>
      <c r="XEL297" s="730"/>
      <c r="XEM297" s="730"/>
      <c r="XEN297" s="730"/>
      <c r="XEO297" s="730"/>
      <c r="XEP297" s="730"/>
      <c r="XEQ297" s="730"/>
      <c r="XER297" s="730"/>
      <c r="XES297" s="730"/>
      <c r="XET297" s="730"/>
      <c r="XEU297" s="730"/>
      <c r="XEV297" s="730"/>
      <c r="XEW297" s="730"/>
      <c r="XEX297" s="730"/>
      <c r="XEY297" s="730"/>
      <c r="XEZ297" s="730"/>
      <c r="XFA297" s="730"/>
    </row>
    <row r="298" spans="1:16381" s="247" customFormat="1" ht="15" customHeight="1" x14ac:dyDescent="0.25">
      <c r="A298" s="812"/>
      <c r="B298" s="348" t="s">
        <v>1672</v>
      </c>
      <c r="C298" s="2003" t="str">
        <f>CONCATENATE('CCR and CVA'!F72, " : ", 'CCR and CVA'!B73)</f>
        <v>Check: panel 3a should not be filled in if panel 3c1 is filled in : K_Reduced (assuming hedges are not recognised)</v>
      </c>
      <c r="D298" s="343"/>
      <c r="E298" s="343"/>
      <c r="F298" s="343"/>
      <c r="G298" s="822" t="str">
        <f>'CCR and CVA'!F73</f>
        <v/>
      </c>
      <c r="H298" s="343"/>
      <c r="I298" s="340"/>
      <c r="J298" s="340"/>
      <c r="K298" s="730"/>
      <c r="L298" s="730"/>
      <c r="M298" s="730"/>
      <c r="N298" s="730"/>
      <c r="O298" s="730"/>
      <c r="P298" s="730"/>
      <c r="Q298" s="730"/>
      <c r="R298" s="730"/>
      <c r="S298" s="730"/>
      <c r="T298" s="730"/>
      <c r="U298" s="730"/>
      <c r="V298" s="730"/>
      <c r="W298" s="730"/>
      <c r="X298" s="730"/>
      <c r="Y298" s="730"/>
      <c r="Z298" s="730"/>
      <c r="AA298" s="730"/>
      <c r="AB298" s="730"/>
      <c r="AC298" s="730"/>
      <c r="AD298" s="730"/>
      <c r="AE298" s="730"/>
      <c r="AF298" s="730"/>
      <c r="AG298" s="730"/>
      <c r="AH298" s="730"/>
      <c r="AI298" s="730"/>
      <c r="AJ298" s="730"/>
      <c r="AK298" s="730"/>
      <c r="AL298" s="730"/>
      <c r="AM298" s="730"/>
      <c r="AN298" s="811"/>
      <c r="AO298" s="730"/>
      <c r="AP298" s="730"/>
      <c r="AQ298" s="730"/>
      <c r="AR298" s="730"/>
      <c r="AS298" s="730"/>
      <c r="AT298" s="730"/>
      <c r="AU298" s="730"/>
      <c r="AV298" s="730"/>
      <c r="AW298" s="730"/>
      <c r="AX298" s="730"/>
      <c r="AY298" s="730"/>
      <c r="AZ298" s="730"/>
      <c r="BA298" s="730"/>
      <c r="BB298" s="730"/>
      <c r="BC298" s="730"/>
      <c r="BD298" s="730"/>
      <c r="BE298" s="730"/>
      <c r="BF298" s="730"/>
      <c r="BG298" s="730"/>
      <c r="BH298" s="730"/>
      <c r="BI298" s="730"/>
      <c r="BJ298" s="730"/>
      <c r="BK298" s="730"/>
      <c r="BL298" s="730"/>
      <c r="BM298" s="730"/>
      <c r="BN298" s="730"/>
      <c r="BO298" s="730"/>
      <c r="BP298" s="730"/>
      <c r="BQ298" s="730"/>
      <c r="BR298" s="730"/>
      <c r="BS298" s="730"/>
      <c r="BT298" s="730"/>
      <c r="BU298" s="730"/>
      <c r="BV298" s="730"/>
      <c r="BW298" s="730"/>
      <c r="BX298" s="730"/>
      <c r="BY298" s="730"/>
      <c r="BZ298" s="730"/>
      <c r="CA298" s="730"/>
      <c r="CB298" s="730"/>
      <c r="CC298" s="730"/>
      <c r="CD298" s="730"/>
      <c r="CE298" s="730"/>
      <c r="CF298" s="730"/>
      <c r="CG298" s="730"/>
      <c r="CH298" s="730"/>
      <c r="CI298" s="730"/>
      <c r="CJ298" s="730"/>
      <c r="CK298" s="730"/>
      <c r="CL298" s="730"/>
      <c r="CM298" s="730"/>
      <c r="CN298" s="730"/>
      <c r="CO298" s="730"/>
      <c r="CP298" s="730"/>
      <c r="CQ298" s="730"/>
      <c r="CR298" s="730"/>
      <c r="CS298" s="730"/>
      <c r="CT298" s="730"/>
      <c r="CU298" s="730"/>
      <c r="CV298" s="730"/>
      <c r="CW298" s="730"/>
      <c r="CX298" s="730"/>
      <c r="CY298" s="730"/>
      <c r="CZ298" s="730"/>
      <c r="DA298" s="730"/>
      <c r="DB298" s="730"/>
      <c r="DC298" s="730"/>
      <c r="DD298" s="730"/>
      <c r="DE298" s="730"/>
      <c r="DF298" s="730"/>
      <c r="DG298" s="730"/>
      <c r="DH298" s="730"/>
      <c r="DI298" s="730"/>
      <c r="DJ298" s="730"/>
      <c r="DK298" s="730"/>
      <c r="DL298" s="730"/>
      <c r="DM298" s="730"/>
      <c r="DN298" s="730"/>
      <c r="DO298" s="730"/>
      <c r="DP298" s="730"/>
      <c r="DQ298" s="730"/>
      <c r="DR298" s="730"/>
      <c r="DS298" s="730"/>
      <c r="DT298" s="730"/>
      <c r="DU298" s="730"/>
      <c r="DV298" s="730"/>
      <c r="DW298" s="730"/>
      <c r="DX298" s="730"/>
      <c r="DY298" s="730"/>
      <c r="DZ298" s="730"/>
      <c r="EA298" s="730"/>
      <c r="EB298" s="730"/>
      <c r="EC298" s="730"/>
      <c r="ED298" s="730"/>
      <c r="EE298" s="730"/>
      <c r="EF298" s="730"/>
      <c r="EG298" s="730"/>
      <c r="EH298" s="730"/>
      <c r="EI298" s="730"/>
      <c r="EJ298" s="730"/>
      <c r="EK298" s="730"/>
      <c r="EL298" s="730"/>
      <c r="EM298" s="730"/>
      <c r="EN298" s="730"/>
      <c r="EO298" s="730"/>
      <c r="EP298" s="730"/>
      <c r="EQ298" s="730"/>
      <c r="ER298" s="730"/>
      <c r="ES298" s="730"/>
      <c r="ET298" s="730"/>
      <c r="EU298" s="730"/>
      <c r="EV298" s="730"/>
      <c r="EW298" s="730"/>
      <c r="EX298" s="730"/>
      <c r="EY298" s="730"/>
      <c r="EZ298" s="730"/>
      <c r="FA298" s="730"/>
      <c r="FB298" s="730"/>
      <c r="FC298" s="730"/>
      <c r="FD298" s="730"/>
      <c r="FE298" s="730"/>
      <c r="FF298" s="730"/>
      <c r="FG298" s="730"/>
      <c r="FH298" s="730"/>
      <c r="FI298" s="730"/>
      <c r="FJ298" s="730"/>
      <c r="FK298" s="730"/>
      <c r="FL298" s="730"/>
      <c r="FM298" s="730"/>
      <c r="FN298" s="730"/>
      <c r="FO298" s="730"/>
      <c r="FP298" s="730"/>
      <c r="FQ298" s="730"/>
      <c r="FR298" s="730"/>
      <c r="FS298" s="730"/>
      <c r="FT298" s="730"/>
      <c r="FU298" s="730"/>
      <c r="FV298" s="730"/>
      <c r="FW298" s="730"/>
      <c r="FX298" s="730"/>
      <c r="FY298" s="730"/>
      <c r="FZ298" s="730"/>
      <c r="GA298" s="730"/>
      <c r="GB298" s="730"/>
      <c r="GC298" s="730"/>
      <c r="GD298" s="730"/>
      <c r="GE298" s="730"/>
      <c r="GF298" s="730"/>
      <c r="GG298" s="730"/>
      <c r="GH298" s="730"/>
      <c r="GI298" s="730"/>
      <c r="GJ298" s="730"/>
      <c r="GK298" s="730"/>
      <c r="GL298" s="730"/>
      <c r="GM298" s="730"/>
      <c r="GN298" s="730"/>
      <c r="GO298" s="730"/>
      <c r="GP298" s="730"/>
      <c r="GQ298" s="730"/>
      <c r="GR298" s="730"/>
      <c r="GS298" s="730"/>
      <c r="GT298" s="730"/>
      <c r="GU298" s="730"/>
      <c r="GV298" s="730"/>
      <c r="GW298" s="730"/>
      <c r="GX298" s="730"/>
      <c r="GY298" s="730"/>
      <c r="GZ298" s="730"/>
      <c r="HA298" s="730"/>
      <c r="HB298" s="730"/>
      <c r="HC298" s="730"/>
      <c r="HD298" s="730"/>
      <c r="HE298" s="730"/>
      <c r="HF298" s="730"/>
      <c r="HG298" s="730"/>
      <c r="HH298" s="730"/>
      <c r="HI298" s="730"/>
      <c r="HJ298" s="730"/>
      <c r="HK298" s="730"/>
      <c r="HL298" s="730"/>
      <c r="HM298" s="730"/>
      <c r="HN298" s="730"/>
      <c r="HO298" s="730"/>
      <c r="HP298" s="730"/>
      <c r="HQ298" s="730"/>
      <c r="HR298" s="730"/>
      <c r="HS298" s="730"/>
      <c r="HT298" s="730"/>
      <c r="HU298" s="730"/>
      <c r="HV298" s="730"/>
      <c r="HW298" s="730"/>
      <c r="HX298" s="730"/>
      <c r="HY298" s="730"/>
      <c r="HZ298" s="730"/>
      <c r="IA298" s="730"/>
      <c r="IB298" s="730"/>
      <c r="IC298" s="730"/>
      <c r="ID298" s="730"/>
      <c r="IE298" s="730"/>
      <c r="IF298" s="730"/>
      <c r="IG298" s="730"/>
      <c r="IH298" s="730"/>
      <c r="II298" s="730"/>
      <c r="IJ298" s="730"/>
      <c r="IK298" s="730"/>
      <c r="IL298" s="730"/>
      <c r="IM298" s="730"/>
      <c r="IN298" s="730"/>
      <c r="IO298" s="730"/>
      <c r="IP298" s="730"/>
      <c r="IQ298" s="730"/>
      <c r="IR298" s="730"/>
      <c r="IS298" s="730"/>
      <c r="IT298" s="730"/>
      <c r="IU298" s="730"/>
      <c r="IV298" s="730"/>
      <c r="IW298" s="730"/>
      <c r="IX298" s="730"/>
      <c r="IY298" s="730"/>
      <c r="IZ298" s="730"/>
      <c r="JA298" s="730"/>
      <c r="JB298" s="730"/>
      <c r="JC298" s="730"/>
      <c r="JD298" s="730"/>
      <c r="JE298" s="730"/>
      <c r="JF298" s="730"/>
      <c r="JG298" s="730"/>
      <c r="JH298" s="730"/>
      <c r="JI298" s="730"/>
      <c r="JJ298" s="730"/>
      <c r="JK298" s="730"/>
      <c r="JL298" s="730"/>
      <c r="JM298" s="730"/>
      <c r="JN298" s="730"/>
      <c r="JO298" s="730"/>
      <c r="JP298" s="730"/>
      <c r="JQ298" s="730"/>
      <c r="JR298" s="730"/>
      <c r="JS298" s="730"/>
      <c r="JT298" s="730"/>
      <c r="JU298" s="730"/>
      <c r="JV298" s="730"/>
      <c r="JW298" s="730"/>
      <c r="JX298" s="730"/>
      <c r="JY298" s="730"/>
      <c r="JZ298" s="730"/>
      <c r="KA298" s="730"/>
      <c r="KB298" s="730"/>
      <c r="KC298" s="730"/>
      <c r="KD298" s="730"/>
      <c r="KE298" s="730"/>
      <c r="KF298" s="730"/>
      <c r="KG298" s="730"/>
      <c r="KH298" s="730"/>
      <c r="KI298" s="730"/>
      <c r="KJ298" s="730"/>
      <c r="KK298" s="730"/>
      <c r="KL298" s="730"/>
      <c r="KM298" s="730"/>
      <c r="KN298" s="730"/>
      <c r="KO298" s="730"/>
      <c r="KP298" s="730"/>
      <c r="KQ298" s="730"/>
      <c r="KR298" s="730"/>
      <c r="KS298" s="730"/>
      <c r="KT298" s="730"/>
      <c r="KU298" s="730"/>
      <c r="KV298" s="730"/>
      <c r="KW298" s="730"/>
      <c r="KX298" s="730"/>
      <c r="KY298" s="730"/>
      <c r="KZ298" s="730"/>
      <c r="LA298" s="730"/>
      <c r="LB298" s="730"/>
      <c r="LC298" s="730"/>
      <c r="LD298" s="730"/>
      <c r="LE298" s="730"/>
      <c r="LF298" s="730"/>
      <c r="LG298" s="730"/>
      <c r="LH298" s="730"/>
      <c r="LI298" s="730"/>
      <c r="LJ298" s="730"/>
      <c r="LK298" s="730"/>
      <c r="LL298" s="730"/>
      <c r="LM298" s="730"/>
      <c r="LN298" s="730"/>
      <c r="LO298" s="730"/>
      <c r="LP298" s="730"/>
      <c r="LQ298" s="730"/>
      <c r="LR298" s="730"/>
      <c r="LS298" s="730"/>
      <c r="LT298" s="730"/>
      <c r="LU298" s="730"/>
      <c r="LV298" s="730"/>
      <c r="LW298" s="730"/>
      <c r="LX298" s="730"/>
      <c r="LY298" s="730"/>
      <c r="LZ298" s="730"/>
      <c r="MA298" s="730"/>
      <c r="MB298" s="730"/>
      <c r="MC298" s="730"/>
      <c r="MD298" s="730"/>
      <c r="ME298" s="730"/>
      <c r="MF298" s="730"/>
      <c r="MG298" s="730"/>
      <c r="MH298" s="730"/>
      <c r="MI298" s="730"/>
      <c r="MJ298" s="730"/>
      <c r="MK298" s="730"/>
      <c r="ML298" s="730"/>
      <c r="MM298" s="730"/>
      <c r="MN298" s="730"/>
      <c r="MO298" s="730"/>
      <c r="MP298" s="730"/>
      <c r="MQ298" s="730"/>
      <c r="MR298" s="730"/>
      <c r="MS298" s="730"/>
      <c r="MT298" s="730"/>
      <c r="MU298" s="730"/>
      <c r="MV298" s="730"/>
      <c r="MW298" s="730"/>
      <c r="MX298" s="730"/>
      <c r="MY298" s="730"/>
      <c r="MZ298" s="730"/>
      <c r="NA298" s="730"/>
      <c r="NB298" s="730"/>
      <c r="NC298" s="730"/>
      <c r="ND298" s="730"/>
      <c r="NE298" s="730"/>
      <c r="NF298" s="730"/>
      <c r="NG298" s="730"/>
      <c r="NH298" s="730"/>
      <c r="NI298" s="730"/>
      <c r="NJ298" s="730"/>
      <c r="NK298" s="730"/>
      <c r="NL298" s="730"/>
      <c r="NM298" s="730"/>
      <c r="NN298" s="730"/>
      <c r="NO298" s="730"/>
      <c r="NP298" s="730"/>
      <c r="NQ298" s="730"/>
      <c r="NR298" s="730"/>
      <c r="NS298" s="730"/>
      <c r="NT298" s="730"/>
      <c r="NU298" s="730"/>
      <c r="NV298" s="730"/>
      <c r="NW298" s="730"/>
      <c r="NX298" s="730"/>
      <c r="NY298" s="730"/>
      <c r="NZ298" s="730"/>
      <c r="OA298" s="730"/>
      <c r="OB298" s="730"/>
      <c r="OC298" s="730"/>
      <c r="OD298" s="730"/>
      <c r="OE298" s="730"/>
      <c r="OF298" s="730"/>
      <c r="OG298" s="730"/>
      <c r="OH298" s="730"/>
      <c r="OI298" s="730"/>
      <c r="OJ298" s="730"/>
      <c r="OK298" s="730"/>
      <c r="OL298" s="730"/>
      <c r="OM298" s="730"/>
      <c r="ON298" s="730"/>
      <c r="OO298" s="730"/>
      <c r="OP298" s="730"/>
      <c r="OQ298" s="730"/>
      <c r="OR298" s="730"/>
      <c r="OS298" s="730"/>
      <c r="OT298" s="730"/>
      <c r="OU298" s="730"/>
      <c r="OV298" s="730"/>
      <c r="OW298" s="730"/>
      <c r="OX298" s="730"/>
      <c r="OY298" s="730"/>
      <c r="OZ298" s="730"/>
      <c r="PA298" s="730"/>
      <c r="PB298" s="730"/>
      <c r="PC298" s="730"/>
      <c r="PD298" s="730"/>
      <c r="PE298" s="730"/>
      <c r="PF298" s="730"/>
      <c r="PG298" s="730"/>
      <c r="PH298" s="730"/>
      <c r="PI298" s="730"/>
      <c r="PJ298" s="730"/>
      <c r="PK298" s="730"/>
      <c r="PL298" s="730"/>
      <c r="PM298" s="730"/>
      <c r="PN298" s="730"/>
      <c r="PO298" s="730"/>
      <c r="PP298" s="730"/>
      <c r="PQ298" s="730"/>
      <c r="PR298" s="730"/>
      <c r="PS298" s="730"/>
      <c r="PT298" s="730"/>
      <c r="PU298" s="730"/>
      <c r="PV298" s="730"/>
      <c r="PW298" s="730"/>
      <c r="PX298" s="730"/>
      <c r="PY298" s="730"/>
      <c r="PZ298" s="730"/>
      <c r="QA298" s="730"/>
      <c r="QB298" s="730"/>
      <c r="QC298" s="730"/>
      <c r="QD298" s="730"/>
      <c r="QE298" s="730"/>
      <c r="QF298" s="730"/>
      <c r="QG298" s="730"/>
      <c r="QH298" s="730"/>
      <c r="QI298" s="730"/>
      <c r="QJ298" s="730"/>
      <c r="QK298" s="730"/>
      <c r="QL298" s="730"/>
      <c r="QM298" s="730"/>
      <c r="QN298" s="730"/>
      <c r="QO298" s="730"/>
      <c r="QP298" s="730"/>
      <c r="QQ298" s="730"/>
      <c r="QR298" s="730"/>
      <c r="QS298" s="730"/>
      <c r="QT298" s="730"/>
      <c r="QU298" s="730"/>
      <c r="QV298" s="730"/>
      <c r="QW298" s="730"/>
      <c r="QX298" s="730"/>
      <c r="QY298" s="730"/>
      <c r="QZ298" s="730"/>
      <c r="RA298" s="730"/>
      <c r="RB298" s="730"/>
      <c r="RC298" s="730"/>
      <c r="RD298" s="730"/>
      <c r="RE298" s="730"/>
      <c r="RF298" s="730"/>
      <c r="RG298" s="730"/>
      <c r="RH298" s="730"/>
      <c r="RI298" s="730"/>
      <c r="RJ298" s="730"/>
      <c r="RK298" s="730"/>
      <c r="RL298" s="730"/>
      <c r="RM298" s="730"/>
      <c r="RN298" s="730"/>
      <c r="RO298" s="730"/>
      <c r="RP298" s="730"/>
      <c r="RQ298" s="730"/>
      <c r="RR298" s="730"/>
      <c r="RS298" s="730"/>
      <c r="RT298" s="730"/>
      <c r="RU298" s="730"/>
      <c r="RV298" s="730"/>
      <c r="RW298" s="730"/>
      <c r="RX298" s="730"/>
      <c r="RY298" s="730"/>
      <c r="RZ298" s="730"/>
      <c r="SA298" s="730"/>
      <c r="SB298" s="730"/>
      <c r="SC298" s="730"/>
      <c r="SD298" s="730"/>
      <c r="SE298" s="730"/>
      <c r="SF298" s="730"/>
      <c r="SG298" s="730"/>
      <c r="SH298" s="730"/>
      <c r="SI298" s="730"/>
      <c r="SJ298" s="730"/>
      <c r="SK298" s="730"/>
      <c r="SL298" s="730"/>
      <c r="SM298" s="730"/>
      <c r="SN298" s="730"/>
      <c r="SO298" s="730"/>
      <c r="SP298" s="730"/>
      <c r="SQ298" s="730"/>
      <c r="SR298" s="730"/>
      <c r="SS298" s="730"/>
      <c r="ST298" s="730"/>
      <c r="SU298" s="730"/>
      <c r="SV298" s="730"/>
      <c r="SW298" s="730"/>
      <c r="SX298" s="730"/>
      <c r="SY298" s="730"/>
      <c r="SZ298" s="730"/>
      <c r="TA298" s="730"/>
      <c r="TB298" s="730"/>
      <c r="TC298" s="730"/>
      <c r="TD298" s="730"/>
      <c r="TE298" s="730"/>
      <c r="TF298" s="730"/>
      <c r="TG298" s="730"/>
      <c r="TH298" s="730"/>
      <c r="TI298" s="730"/>
      <c r="TJ298" s="730"/>
      <c r="TK298" s="730"/>
      <c r="TL298" s="730"/>
      <c r="TM298" s="730"/>
      <c r="TN298" s="730"/>
      <c r="TO298" s="730"/>
      <c r="TP298" s="730"/>
      <c r="TQ298" s="730"/>
      <c r="TR298" s="730"/>
      <c r="TS298" s="730"/>
      <c r="TT298" s="730"/>
      <c r="TU298" s="730"/>
      <c r="TV298" s="730"/>
      <c r="TW298" s="730"/>
      <c r="TX298" s="730"/>
      <c r="TY298" s="730"/>
      <c r="TZ298" s="730"/>
      <c r="UA298" s="730"/>
      <c r="UB298" s="730"/>
      <c r="UC298" s="730"/>
      <c r="UD298" s="730"/>
      <c r="UE298" s="730"/>
      <c r="UF298" s="730"/>
      <c r="UG298" s="730"/>
      <c r="UH298" s="730"/>
      <c r="UI298" s="730"/>
      <c r="UJ298" s="730"/>
      <c r="UK298" s="730"/>
      <c r="UL298" s="730"/>
      <c r="UM298" s="730"/>
      <c r="UN298" s="730"/>
      <c r="UO298" s="730"/>
      <c r="UP298" s="730"/>
      <c r="UQ298" s="730"/>
      <c r="UR298" s="730"/>
      <c r="US298" s="730"/>
      <c r="UT298" s="730"/>
      <c r="UU298" s="730"/>
      <c r="UV298" s="730"/>
      <c r="UW298" s="730"/>
      <c r="UX298" s="730"/>
      <c r="UY298" s="730"/>
      <c r="UZ298" s="730"/>
      <c r="VA298" s="730"/>
      <c r="VB298" s="730"/>
      <c r="VC298" s="730"/>
      <c r="VD298" s="730"/>
      <c r="VE298" s="730"/>
      <c r="VF298" s="730"/>
      <c r="VG298" s="730"/>
      <c r="VH298" s="730"/>
      <c r="VI298" s="730"/>
      <c r="VJ298" s="730"/>
      <c r="VK298" s="730"/>
      <c r="VL298" s="730"/>
      <c r="VM298" s="730"/>
      <c r="VN298" s="730"/>
      <c r="VO298" s="730"/>
      <c r="VP298" s="730"/>
      <c r="VQ298" s="730"/>
      <c r="VR298" s="730"/>
      <c r="VS298" s="730"/>
      <c r="VT298" s="730"/>
      <c r="VU298" s="730"/>
      <c r="VV298" s="730"/>
      <c r="VW298" s="730"/>
      <c r="VX298" s="730"/>
      <c r="VY298" s="730"/>
      <c r="VZ298" s="730"/>
      <c r="WA298" s="730"/>
      <c r="WB298" s="730"/>
      <c r="WC298" s="730"/>
      <c r="WD298" s="730"/>
      <c r="WE298" s="730"/>
      <c r="WF298" s="730"/>
      <c r="WG298" s="730"/>
      <c r="WH298" s="730"/>
      <c r="WI298" s="730"/>
      <c r="WJ298" s="730"/>
      <c r="WK298" s="730"/>
      <c r="WL298" s="730"/>
      <c r="WM298" s="730"/>
      <c r="WN298" s="730"/>
      <c r="WO298" s="730"/>
      <c r="WP298" s="730"/>
      <c r="WQ298" s="730"/>
      <c r="WR298" s="730"/>
      <c r="WS298" s="730"/>
      <c r="WT298" s="730"/>
      <c r="WU298" s="730"/>
      <c r="WV298" s="730"/>
      <c r="WW298" s="730"/>
      <c r="WX298" s="730"/>
      <c r="WY298" s="730"/>
      <c r="WZ298" s="730"/>
      <c r="XA298" s="730"/>
      <c r="XB298" s="730"/>
      <c r="XC298" s="730"/>
      <c r="XD298" s="730"/>
      <c r="XE298" s="730"/>
      <c r="XF298" s="730"/>
      <c r="XG298" s="730"/>
      <c r="XH298" s="730"/>
      <c r="XI298" s="730"/>
      <c r="XJ298" s="730"/>
      <c r="XK298" s="730"/>
      <c r="XL298" s="730"/>
      <c r="XM298" s="730"/>
      <c r="XN298" s="730"/>
      <c r="XO298" s="730"/>
      <c r="XP298" s="730"/>
      <c r="XQ298" s="730"/>
      <c r="XR298" s="730"/>
      <c r="XS298" s="730"/>
      <c r="XT298" s="730"/>
      <c r="XU298" s="730"/>
      <c r="XV298" s="730"/>
      <c r="XW298" s="730"/>
      <c r="XX298" s="730"/>
      <c r="XY298" s="730"/>
      <c r="XZ298" s="730"/>
      <c r="YA298" s="730"/>
      <c r="YB298" s="730"/>
      <c r="YC298" s="730"/>
      <c r="YD298" s="730"/>
      <c r="YE298" s="730"/>
      <c r="YF298" s="730"/>
      <c r="YG298" s="730"/>
      <c r="YH298" s="730"/>
      <c r="YI298" s="730"/>
      <c r="YJ298" s="730"/>
      <c r="YK298" s="730"/>
      <c r="YL298" s="730"/>
      <c r="YM298" s="730"/>
      <c r="YN298" s="730"/>
      <c r="YO298" s="730"/>
      <c r="YP298" s="730"/>
      <c r="YQ298" s="730"/>
      <c r="YR298" s="730"/>
      <c r="YS298" s="730"/>
      <c r="YT298" s="730"/>
      <c r="YU298" s="730"/>
      <c r="YV298" s="730"/>
      <c r="YW298" s="730"/>
      <c r="YX298" s="730"/>
      <c r="YY298" s="730"/>
      <c r="YZ298" s="730"/>
      <c r="ZA298" s="730"/>
      <c r="ZB298" s="730"/>
      <c r="ZC298" s="730"/>
      <c r="ZD298" s="730"/>
      <c r="ZE298" s="730"/>
      <c r="ZF298" s="730"/>
      <c r="ZG298" s="730"/>
      <c r="ZH298" s="730"/>
      <c r="ZI298" s="730"/>
      <c r="ZJ298" s="730"/>
      <c r="ZK298" s="730"/>
      <c r="ZL298" s="730"/>
      <c r="ZM298" s="730"/>
      <c r="ZN298" s="730"/>
      <c r="ZO298" s="730"/>
      <c r="ZP298" s="730"/>
      <c r="ZQ298" s="730"/>
      <c r="ZR298" s="730"/>
      <c r="ZS298" s="730"/>
      <c r="ZT298" s="730"/>
      <c r="ZU298" s="730"/>
      <c r="ZV298" s="730"/>
      <c r="ZW298" s="730"/>
      <c r="ZX298" s="730"/>
      <c r="ZY298" s="730"/>
      <c r="ZZ298" s="730"/>
      <c r="AAA298" s="730"/>
      <c r="AAB298" s="730"/>
      <c r="AAC298" s="730"/>
      <c r="AAD298" s="730"/>
      <c r="AAE298" s="730"/>
      <c r="AAF298" s="730"/>
      <c r="AAG298" s="730"/>
      <c r="AAH298" s="730"/>
      <c r="AAI298" s="730"/>
      <c r="AAJ298" s="730"/>
      <c r="AAK298" s="730"/>
      <c r="AAL298" s="730"/>
      <c r="AAM298" s="730"/>
      <c r="AAN298" s="730"/>
      <c r="AAO298" s="730"/>
      <c r="AAP298" s="730"/>
      <c r="AAQ298" s="730"/>
      <c r="AAR298" s="730"/>
      <c r="AAS298" s="730"/>
      <c r="AAT298" s="730"/>
      <c r="AAU298" s="730"/>
      <c r="AAV298" s="730"/>
      <c r="AAW298" s="730"/>
      <c r="AAX298" s="730"/>
      <c r="AAY298" s="730"/>
      <c r="AAZ298" s="730"/>
      <c r="ABA298" s="730"/>
      <c r="ABB298" s="730"/>
      <c r="ABC298" s="730"/>
      <c r="ABD298" s="730"/>
      <c r="ABE298" s="730"/>
      <c r="ABF298" s="730"/>
      <c r="ABG298" s="730"/>
      <c r="ABH298" s="730"/>
      <c r="ABI298" s="730"/>
      <c r="ABJ298" s="730"/>
      <c r="ABK298" s="730"/>
      <c r="ABL298" s="730"/>
      <c r="ABM298" s="730"/>
      <c r="ABN298" s="730"/>
      <c r="ABO298" s="730"/>
      <c r="ABP298" s="730"/>
      <c r="ABQ298" s="730"/>
      <c r="ABR298" s="730"/>
      <c r="ABS298" s="730"/>
      <c r="ABT298" s="730"/>
      <c r="ABU298" s="730"/>
      <c r="ABV298" s="730"/>
      <c r="ABW298" s="730"/>
      <c r="ABX298" s="730"/>
      <c r="ABY298" s="730"/>
      <c r="ABZ298" s="730"/>
      <c r="ACA298" s="730"/>
      <c r="ACB298" s="730"/>
      <c r="ACC298" s="730"/>
      <c r="ACD298" s="730"/>
      <c r="ACE298" s="730"/>
      <c r="ACF298" s="730"/>
      <c r="ACG298" s="730"/>
      <c r="ACH298" s="730"/>
      <c r="ACI298" s="730"/>
      <c r="ACJ298" s="730"/>
      <c r="ACK298" s="730"/>
      <c r="ACL298" s="730"/>
      <c r="ACM298" s="730"/>
      <c r="ACN298" s="730"/>
      <c r="ACO298" s="730"/>
      <c r="ACP298" s="730"/>
      <c r="ACQ298" s="730"/>
      <c r="ACR298" s="730"/>
      <c r="ACS298" s="730"/>
      <c r="ACT298" s="730"/>
      <c r="ACU298" s="730"/>
      <c r="ACV298" s="730"/>
      <c r="ACW298" s="730"/>
      <c r="ACX298" s="730"/>
      <c r="ACY298" s="730"/>
      <c r="ACZ298" s="730"/>
      <c r="ADA298" s="730"/>
      <c r="ADB298" s="730"/>
      <c r="ADC298" s="730"/>
      <c r="ADD298" s="730"/>
      <c r="ADE298" s="730"/>
      <c r="ADF298" s="730"/>
      <c r="ADG298" s="730"/>
      <c r="ADH298" s="730"/>
      <c r="ADI298" s="730"/>
      <c r="ADJ298" s="730"/>
      <c r="ADK298" s="730"/>
      <c r="ADL298" s="730"/>
      <c r="ADM298" s="730"/>
      <c r="ADN298" s="730"/>
      <c r="ADO298" s="730"/>
      <c r="ADP298" s="730"/>
      <c r="ADQ298" s="730"/>
      <c r="ADR298" s="730"/>
      <c r="ADS298" s="730"/>
      <c r="ADT298" s="730"/>
      <c r="ADU298" s="730"/>
      <c r="ADV298" s="730"/>
      <c r="ADW298" s="730"/>
      <c r="ADX298" s="730"/>
      <c r="ADY298" s="730"/>
      <c r="ADZ298" s="730"/>
      <c r="AEA298" s="730"/>
      <c r="AEB298" s="730"/>
      <c r="AEC298" s="730"/>
      <c r="AED298" s="730"/>
      <c r="AEE298" s="730"/>
      <c r="AEF298" s="730"/>
      <c r="AEG298" s="730"/>
      <c r="AEH298" s="730"/>
      <c r="AEI298" s="730"/>
      <c r="AEJ298" s="730"/>
      <c r="AEK298" s="730"/>
      <c r="AEL298" s="730"/>
      <c r="AEM298" s="730"/>
      <c r="AEN298" s="730"/>
      <c r="AEO298" s="730"/>
      <c r="AEP298" s="730"/>
      <c r="AEQ298" s="730"/>
      <c r="AER298" s="730"/>
      <c r="AES298" s="730"/>
      <c r="AET298" s="730"/>
      <c r="AEU298" s="730"/>
      <c r="AEV298" s="730"/>
      <c r="AEW298" s="730"/>
      <c r="AEX298" s="730"/>
      <c r="AEY298" s="730"/>
      <c r="AEZ298" s="730"/>
      <c r="AFA298" s="730"/>
      <c r="AFB298" s="730"/>
      <c r="AFC298" s="730"/>
      <c r="AFD298" s="730"/>
      <c r="AFE298" s="730"/>
      <c r="AFF298" s="730"/>
      <c r="AFG298" s="730"/>
      <c r="AFH298" s="730"/>
      <c r="AFI298" s="730"/>
      <c r="AFJ298" s="730"/>
      <c r="AFK298" s="730"/>
      <c r="AFL298" s="730"/>
      <c r="AFM298" s="730"/>
      <c r="AFN298" s="730"/>
      <c r="AFO298" s="730"/>
      <c r="AFP298" s="730"/>
      <c r="AFQ298" s="730"/>
      <c r="AFR298" s="730"/>
      <c r="AFS298" s="730"/>
      <c r="AFT298" s="730"/>
      <c r="AFU298" s="730"/>
      <c r="AFV298" s="730"/>
      <c r="AFW298" s="730"/>
      <c r="AFX298" s="730"/>
      <c r="AFY298" s="730"/>
      <c r="AFZ298" s="730"/>
      <c r="AGA298" s="730"/>
      <c r="AGB298" s="730"/>
      <c r="AGC298" s="730"/>
      <c r="AGD298" s="730"/>
      <c r="AGE298" s="730"/>
      <c r="AGF298" s="730"/>
      <c r="AGG298" s="730"/>
      <c r="AGH298" s="730"/>
      <c r="AGI298" s="730"/>
      <c r="AGJ298" s="730"/>
      <c r="AGK298" s="730"/>
      <c r="AGL298" s="730"/>
      <c r="AGM298" s="730"/>
      <c r="AGN298" s="730"/>
      <c r="AGO298" s="730"/>
      <c r="AGP298" s="730"/>
      <c r="AGQ298" s="730"/>
      <c r="AGR298" s="730"/>
      <c r="AGS298" s="730"/>
      <c r="AGT298" s="730"/>
      <c r="AGU298" s="730"/>
      <c r="AGV298" s="730"/>
      <c r="AGW298" s="730"/>
      <c r="AGX298" s="730"/>
      <c r="AGY298" s="730"/>
      <c r="AGZ298" s="730"/>
      <c r="AHA298" s="730"/>
      <c r="AHB298" s="730"/>
      <c r="AHC298" s="730"/>
      <c r="AHD298" s="730"/>
      <c r="AHE298" s="730"/>
      <c r="AHF298" s="730"/>
      <c r="AHG298" s="730"/>
      <c r="AHH298" s="730"/>
      <c r="AHI298" s="730"/>
      <c r="AHJ298" s="730"/>
      <c r="AHK298" s="730"/>
      <c r="AHL298" s="730"/>
      <c r="AHM298" s="730"/>
      <c r="AHN298" s="730"/>
      <c r="AHO298" s="730"/>
      <c r="AHP298" s="730"/>
      <c r="AHQ298" s="730"/>
      <c r="AHR298" s="730"/>
      <c r="AHS298" s="730"/>
      <c r="AHT298" s="730"/>
      <c r="AHU298" s="730"/>
      <c r="AHV298" s="730"/>
      <c r="AHW298" s="730"/>
      <c r="AHX298" s="730"/>
      <c r="AHY298" s="730"/>
      <c r="AHZ298" s="730"/>
      <c r="AIA298" s="730"/>
      <c r="AIB298" s="730"/>
      <c r="AIC298" s="730"/>
      <c r="AID298" s="730"/>
      <c r="AIE298" s="730"/>
      <c r="AIF298" s="730"/>
      <c r="AIG298" s="730"/>
      <c r="AIH298" s="730"/>
      <c r="AII298" s="730"/>
      <c r="AIJ298" s="730"/>
      <c r="AIK298" s="730"/>
      <c r="AIL298" s="730"/>
      <c r="AIM298" s="730"/>
      <c r="AIN298" s="730"/>
      <c r="AIO298" s="730"/>
      <c r="AIP298" s="730"/>
      <c r="AIQ298" s="730"/>
      <c r="AIR298" s="730"/>
      <c r="AIS298" s="730"/>
      <c r="AIT298" s="730"/>
      <c r="AIU298" s="730"/>
      <c r="AIV298" s="730"/>
      <c r="AIW298" s="730"/>
      <c r="AIX298" s="730"/>
      <c r="AIY298" s="730"/>
      <c r="AIZ298" s="730"/>
      <c r="AJA298" s="730"/>
      <c r="AJB298" s="730"/>
      <c r="AJC298" s="730"/>
      <c r="AJD298" s="730"/>
      <c r="AJE298" s="730"/>
      <c r="AJF298" s="730"/>
      <c r="AJG298" s="730"/>
      <c r="AJH298" s="730"/>
      <c r="AJI298" s="730"/>
      <c r="AJJ298" s="730"/>
      <c r="AJK298" s="730"/>
      <c r="AJL298" s="730"/>
      <c r="AJM298" s="730"/>
      <c r="AJN298" s="730"/>
      <c r="AJO298" s="730"/>
      <c r="AJP298" s="730"/>
      <c r="AJQ298" s="730"/>
      <c r="AJR298" s="730"/>
      <c r="AJS298" s="730"/>
      <c r="AJT298" s="730"/>
      <c r="AJU298" s="730"/>
      <c r="AJV298" s="730"/>
      <c r="AJW298" s="730"/>
      <c r="AJX298" s="730"/>
      <c r="AJY298" s="730"/>
      <c r="AJZ298" s="730"/>
      <c r="AKA298" s="730"/>
      <c r="AKB298" s="730"/>
      <c r="AKC298" s="730"/>
      <c r="AKD298" s="730"/>
      <c r="AKE298" s="730"/>
      <c r="AKF298" s="730"/>
      <c r="AKG298" s="730"/>
      <c r="AKH298" s="730"/>
      <c r="AKI298" s="730"/>
      <c r="AKJ298" s="730"/>
      <c r="AKK298" s="730"/>
      <c r="AKL298" s="730"/>
      <c r="AKM298" s="730"/>
      <c r="AKN298" s="730"/>
      <c r="AKO298" s="730"/>
      <c r="AKP298" s="730"/>
      <c r="AKQ298" s="730"/>
      <c r="AKR298" s="730"/>
      <c r="AKS298" s="730"/>
      <c r="AKT298" s="730"/>
      <c r="AKU298" s="730"/>
      <c r="AKV298" s="730"/>
      <c r="AKW298" s="730"/>
      <c r="AKX298" s="730"/>
      <c r="AKY298" s="730"/>
      <c r="AKZ298" s="730"/>
      <c r="ALA298" s="730"/>
      <c r="ALB298" s="730"/>
      <c r="ALC298" s="730"/>
      <c r="ALD298" s="730"/>
      <c r="ALE298" s="730"/>
      <c r="ALF298" s="730"/>
      <c r="ALG298" s="730"/>
      <c r="ALH298" s="730"/>
      <c r="ALI298" s="730"/>
      <c r="ALJ298" s="730"/>
      <c r="ALK298" s="730"/>
      <c r="ALL298" s="730"/>
      <c r="ALM298" s="730"/>
      <c r="ALN298" s="730"/>
      <c r="ALO298" s="730"/>
      <c r="ALP298" s="730"/>
      <c r="ALQ298" s="730"/>
      <c r="ALR298" s="730"/>
      <c r="ALS298" s="730"/>
      <c r="ALT298" s="730"/>
      <c r="ALU298" s="730"/>
      <c r="ALV298" s="730"/>
      <c r="ALW298" s="730"/>
      <c r="ALX298" s="730"/>
      <c r="ALY298" s="730"/>
      <c r="ALZ298" s="730"/>
      <c r="AMA298" s="730"/>
      <c r="AMB298" s="730"/>
      <c r="AMC298" s="730"/>
      <c r="AMD298" s="730"/>
      <c r="AME298" s="730"/>
      <c r="AMF298" s="730"/>
      <c r="AMG298" s="730"/>
      <c r="AMH298" s="730"/>
      <c r="AMI298" s="730"/>
      <c r="AMJ298" s="730"/>
      <c r="AMK298" s="730"/>
      <c r="AML298" s="730"/>
      <c r="AMM298" s="730"/>
      <c r="AMN298" s="730"/>
      <c r="AMO298" s="730"/>
      <c r="AMP298" s="730"/>
      <c r="AMQ298" s="730"/>
      <c r="AMR298" s="730"/>
      <c r="AMS298" s="730"/>
      <c r="AMT298" s="730"/>
      <c r="AMU298" s="730"/>
      <c r="AMV298" s="730"/>
      <c r="AMW298" s="730"/>
      <c r="AMX298" s="730"/>
      <c r="AMY298" s="730"/>
      <c r="AMZ298" s="730"/>
      <c r="ANA298" s="730"/>
      <c r="ANB298" s="730"/>
      <c r="ANC298" s="730"/>
      <c r="AND298" s="730"/>
      <c r="ANE298" s="730"/>
      <c r="ANF298" s="730"/>
      <c r="ANG298" s="730"/>
      <c r="ANH298" s="730"/>
      <c r="ANI298" s="730"/>
      <c r="ANJ298" s="730"/>
      <c r="ANK298" s="730"/>
      <c r="ANL298" s="730"/>
      <c r="ANM298" s="730"/>
      <c r="ANN298" s="730"/>
      <c r="ANO298" s="730"/>
      <c r="ANP298" s="730"/>
      <c r="ANQ298" s="730"/>
      <c r="ANR298" s="730"/>
      <c r="ANS298" s="730"/>
      <c r="ANT298" s="730"/>
      <c r="ANU298" s="730"/>
      <c r="ANV298" s="730"/>
      <c r="ANW298" s="730"/>
      <c r="ANX298" s="730"/>
      <c r="ANY298" s="730"/>
      <c r="ANZ298" s="730"/>
      <c r="AOA298" s="730"/>
      <c r="AOB298" s="730"/>
      <c r="AOC298" s="730"/>
      <c r="AOD298" s="730"/>
      <c r="AOE298" s="730"/>
      <c r="AOF298" s="730"/>
      <c r="AOG298" s="730"/>
      <c r="AOH298" s="730"/>
      <c r="AOI298" s="730"/>
      <c r="AOJ298" s="730"/>
      <c r="AOK298" s="730"/>
      <c r="AOL298" s="730"/>
      <c r="AOM298" s="730"/>
      <c r="AON298" s="730"/>
      <c r="AOO298" s="730"/>
      <c r="AOP298" s="730"/>
      <c r="AOQ298" s="730"/>
      <c r="AOR298" s="730"/>
      <c r="AOS298" s="730"/>
      <c r="AOT298" s="730"/>
      <c r="AOU298" s="730"/>
      <c r="AOV298" s="730"/>
      <c r="AOW298" s="730"/>
      <c r="AOX298" s="730"/>
      <c r="AOY298" s="730"/>
      <c r="AOZ298" s="730"/>
      <c r="APA298" s="730"/>
      <c r="APB298" s="730"/>
      <c r="APC298" s="730"/>
      <c r="APD298" s="730"/>
      <c r="APE298" s="730"/>
      <c r="APF298" s="730"/>
      <c r="APG298" s="730"/>
      <c r="APH298" s="730"/>
      <c r="API298" s="730"/>
      <c r="APJ298" s="730"/>
      <c r="APK298" s="730"/>
      <c r="APL298" s="730"/>
      <c r="APM298" s="730"/>
      <c r="APN298" s="730"/>
      <c r="APO298" s="730"/>
      <c r="APP298" s="730"/>
      <c r="APQ298" s="730"/>
      <c r="APR298" s="730"/>
      <c r="APS298" s="730"/>
      <c r="APT298" s="730"/>
      <c r="APU298" s="730"/>
      <c r="APV298" s="730"/>
      <c r="APW298" s="730"/>
      <c r="APX298" s="730"/>
      <c r="APY298" s="730"/>
      <c r="APZ298" s="730"/>
      <c r="AQA298" s="730"/>
      <c r="AQB298" s="730"/>
      <c r="AQC298" s="730"/>
      <c r="AQD298" s="730"/>
      <c r="AQE298" s="730"/>
      <c r="AQF298" s="730"/>
      <c r="AQG298" s="730"/>
      <c r="AQH298" s="730"/>
      <c r="AQI298" s="730"/>
      <c r="AQJ298" s="730"/>
      <c r="AQK298" s="730"/>
      <c r="AQL298" s="730"/>
      <c r="AQM298" s="730"/>
      <c r="AQN298" s="730"/>
      <c r="AQO298" s="730"/>
      <c r="AQP298" s="730"/>
      <c r="AQQ298" s="730"/>
      <c r="AQR298" s="730"/>
      <c r="AQS298" s="730"/>
      <c r="AQT298" s="730"/>
      <c r="AQU298" s="730"/>
      <c r="AQV298" s="730"/>
      <c r="AQW298" s="730"/>
      <c r="AQX298" s="730"/>
      <c r="AQY298" s="730"/>
      <c r="AQZ298" s="730"/>
      <c r="ARA298" s="730"/>
      <c r="ARB298" s="730"/>
      <c r="ARC298" s="730"/>
      <c r="ARD298" s="730"/>
      <c r="ARE298" s="730"/>
      <c r="ARF298" s="730"/>
      <c r="ARG298" s="730"/>
      <c r="ARH298" s="730"/>
      <c r="ARI298" s="730"/>
      <c r="ARJ298" s="730"/>
      <c r="ARK298" s="730"/>
      <c r="ARL298" s="730"/>
      <c r="ARM298" s="730"/>
      <c r="ARN298" s="730"/>
      <c r="ARO298" s="730"/>
      <c r="ARP298" s="730"/>
      <c r="ARQ298" s="730"/>
      <c r="ARR298" s="730"/>
      <c r="ARS298" s="730"/>
      <c r="ART298" s="730"/>
      <c r="ARU298" s="730"/>
      <c r="ARV298" s="730"/>
      <c r="ARW298" s="730"/>
      <c r="ARX298" s="730"/>
      <c r="ARY298" s="730"/>
      <c r="ARZ298" s="730"/>
      <c r="ASA298" s="730"/>
      <c r="ASB298" s="730"/>
      <c r="ASC298" s="730"/>
      <c r="ASD298" s="730"/>
      <c r="ASE298" s="730"/>
      <c r="ASF298" s="730"/>
      <c r="ASG298" s="730"/>
      <c r="ASH298" s="730"/>
      <c r="ASI298" s="730"/>
      <c r="ASJ298" s="730"/>
      <c r="ASK298" s="730"/>
      <c r="ASL298" s="730"/>
      <c r="ASM298" s="730"/>
      <c r="ASN298" s="730"/>
      <c r="ASO298" s="730"/>
      <c r="ASP298" s="730"/>
      <c r="ASQ298" s="730"/>
      <c r="ASR298" s="730"/>
      <c r="ASS298" s="730"/>
      <c r="AST298" s="730"/>
      <c r="ASU298" s="730"/>
      <c r="ASV298" s="730"/>
      <c r="ASW298" s="730"/>
      <c r="ASX298" s="730"/>
      <c r="ASY298" s="730"/>
      <c r="ASZ298" s="730"/>
      <c r="ATA298" s="730"/>
      <c r="ATB298" s="730"/>
      <c r="ATC298" s="730"/>
      <c r="ATD298" s="730"/>
      <c r="ATE298" s="730"/>
      <c r="ATF298" s="730"/>
      <c r="ATG298" s="730"/>
      <c r="ATH298" s="730"/>
      <c r="ATI298" s="730"/>
      <c r="ATJ298" s="730"/>
      <c r="ATK298" s="730"/>
      <c r="ATL298" s="730"/>
      <c r="ATM298" s="730"/>
      <c r="ATN298" s="730"/>
      <c r="ATO298" s="730"/>
      <c r="ATP298" s="730"/>
      <c r="ATQ298" s="730"/>
      <c r="ATR298" s="730"/>
      <c r="ATS298" s="730"/>
      <c r="ATT298" s="730"/>
      <c r="ATU298" s="730"/>
      <c r="ATV298" s="730"/>
      <c r="ATW298" s="730"/>
      <c r="ATX298" s="730"/>
      <c r="ATY298" s="730"/>
      <c r="ATZ298" s="730"/>
      <c r="AUA298" s="730"/>
      <c r="AUB298" s="730"/>
      <c r="AUC298" s="730"/>
      <c r="AUD298" s="730"/>
      <c r="AUE298" s="730"/>
      <c r="AUF298" s="730"/>
      <c r="AUG298" s="730"/>
      <c r="AUH298" s="730"/>
      <c r="AUI298" s="730"/>
      <c r="AUJ298" s="730"/>
      <c r="AUK298" s="730"/>
      <c r="AUL298" s="730"/>
      <c r="AUM298" s="730"/>
      <c r="AUN298" s="730"/>
      <c r="AUO298" s="730"/>
      <c r="AUP298" s="730"/>
      <c r="AUQ298" s="730"/>
      <c r="AUR298" s="730"/>
      <c r="AUS298" s="730"/>
      <c r="AUT298" s="730"/>
      <c r="AUU298" s="730"/>
      <c r="AUV298" s="730"/>
      <c r="AUW298" s="730"/>
      <c r="AUX298" s="730"/>
      <c r="AUY298" s="730"/>
      <c r="AUZ298" s="730"/>
      <c r="AVA298" s="730"/>
      <c r="AVB298" s="730"/>
      <c r="AVC298" s="730"/>
      <c r="AVD298" s="730"/>
      <c r="AVE298" s="730"/>
      <c r="AVF298" s="730"/>
      <c r="AVG298" s="730"/>
      <c r="AVH298" s="730"/>
      <c r="AVI298" s="730"/>
      <c r="AVJ298" s="730"/>
      <c r="AVK298" s="730"/>
      <c r="AVL298" s="730"/>
      <c r="AVM298" s="730"/>
      <c r="AVN298" s="730"/>
      <c r="AVO298" s="730"/>
      <c r="AVP298" s="730"/>
      <c r="AVQ298" s="730"/>
      <c r="AVR298" s="730"/>
      <c r="AVS298" s="730"/>
      <c r="AVT298" s="730"/>
      <c r="AVU298" s="730"/>
      <c r="AVV298" s="730"/>
      <c r="AVW298" s="730"/>
      <c r="AVX298" s="730"/>
      <c r="AVY298" s="730"/>
      <c r="AVZ298" s="730"/>
      <c r="AWA298" s="730"/>
      <c r="AWB298" s="730"/>
      <c r="AWC298" s="730"/>
      <c r="AWD298" s="730"/>
      <c r="AWE298" s="730"/>
      <c r="AWF298" s="730"/>
      <c r="AWG298" s="730"/>
      <c r="AWH298" s="730"/>
      <c r="AWI298" s="730"/>
      <c r="AWJ298" s="730"/>
      <c r="AWK298" s="730"/>
      <c r="AWL298" s="730"/>
      <c r="AWM298" s="730"/>
      <c r="AWN298" s="730"/>
      <c r="AWO298" s="730"/>
      <c r="AWP298" s="730"/>
      <c r="AWQ298" s="730"/>
      <c r="AWR298" s="730"/>
      <c r="AWS298" s="730"/>
      <c r="AWT298" s="730"/>
      <c r="AWU298" s="730"/>
      <c r="AWV298" s="730"/>
      <c r="AWW298" s="730"/>
      <c r="AWX298" s="730"/>
      <c r="AWY298" s="730"/>
      <c r="AWZ298" s="730"/>
      <c r="AXA298" s="730"/>
      <c r="AXB298" s="730"/>
      <c r="AXC298" s="730"/>
      <c r="AXD298" s="730"/>
      <c r="AXE298" s="730"/>
      <c r="AXF298" s="730"/>
      <c r="AXG298" s="730"/>
      <c r="AXH298" s="730"/>
      <c r="AXI298" s="730"/>
      <c r="AXJ298" s="730"/>
      <c r="AXK298" s="730"/>
      <c r="AXL298" s="730"/>
      <c r="AXM298" s="730"/>
      <c r="AXN298" s="730"/>
      <c r="AXO298" s="730"/>
      <c r="AXP298" s="730"/>
      <c r="AXQ298" s="730"/>
      <c r="AXR298" s="730"/>
      <c r="AXS298" s="730"/>
      <c r="AXT298" s="730"/>
      <c r="AXU298" s="730"/>
      <c r="AXV298" s="730"/>
      <c r="AXW298" s="730"/>
      <c r="AXX298" s="730"/>
      <c r="AXY298" s="730"/>
      <c r="AXZ298" s="730"/>
      <c r="AYA298" s="730"/>
      <c r="AYB298" s="730"/>
      <c r="AYC298" s="730"/>
      <c r="AYD298" s="730"/>
      <c r="AYE298" s="730"/>
      <c r="AYF298" s="730"/>
      <c r="AYG298" s="730"/>
      <c r="AYH298" s="730"/>
      <c r="AYI298" s="730"/>
      <c r="AYJ298" s="730"/>
      <c r="AYK298" s="730"/>
      <c r="AYL298" s="730"/>
      <c r="AYM298" s="730"/>
      <c r="AYN298" s="730"/>
      <c r="AYO298" s="730"/>
      <c r="AYP298" s="730"/>
      <c r="AYQ298" s="730"/>
      <c r="AYR298" s="730"/>
      <c r="AYS298" s="730"/>
      <c r="AYT298" s="730"/>
      <c r="AYU298" s="730"/>
      <c r="AYV298" s="730"/>
      <c r="AYW298" s="730"/>
      <c r="AYX298" s="730"/>
      <c r="AYY298" s="730"/>
      <c r="AYZ298" s="730"/>
      <c r="AZA298" s="730"/>
      <c r="AZB298" s="730"/>
      <c r="AZC298" s="730"/>
      <c r="AZD298" s="730"/>
      <c r="AZE298" s="730"/>
      <c r="AZF298" s="730"/>
      <c r="AZG298" s="730"/>
      <c r="AZH298" s="730"/>
      <c r="AZI298" s="730"/>
      <c r="AZJ298" s="730"/>
      <c r="AZK298" s="730"/>
      <c r="AZL298" s="730"/>
      <c r="AZM298" s="730"/>
      <c r="AZN298" s="730"/>
      <c r="AZO298" s="730"/>
      <c r="AZP298" s="730"/>
      <c r="AZQ298" s="730"/>
      <c r="AZR298" s="730"/>
      <c r="AZS298" s="730"/>
      <c r="AZT298" s="730"/>
      <c r="AZU298" s="730"/>
      <c r="AZV298" s="730"/>
      <c r="AZW298" s="730"/>
      <c r="AZX298" s="730"/>
      <c r="AZY298" s="730"/>
      <c r="AZZ298" s="730"/>
      <c r="BAA298" s="730"/>
      <c r="BAB298" s="730"/>
      <c r="BAC298" s="730"/>
      <c r="BAD298" s="730"/>
      <c r="BAE298" s="730"/>
      <c r="BAF298" s="730"/>
      <c r="BAG298" s="730"/>
      <c r="BAH298" s="730"/>
      <c r="BAI298" s="730"/>
      <c r="BAJ298" s="730"/>
      <c r="BAK298" s="730"/>
      <c r="BAL298" s="730"/>
      <c r="BAM298" s="730"/>
      <c r="BAN298" s="730"/>
      <c r="BAO298" s="730"/>
      <c r="BAP298" s="730"/>
      <c r="BAQ298" s="730"/>
      <c r="BAR298" s="730"/>
      <c r="BAS298" s="730"/>
      <c r="BAT298" s="730"/>
      <c r="BAU298" s="730"/>
      <c r="BAV298" s="730"/>
      <c r="BAW298" s="730"/>
      <c r="BAX298" s="730"/>
      <c r="BAY298" s="730"/>
      <c r="BAZ298" s="730"/>
      <c r="BBA298" s="730"/>
      <c r="BBB298" s="730"/>
      <c r="BBC298" s="730"/>
      <c r="BBD298" s="730"/>
      <c r="BBE298" s="730"/>
      <c r="BBF298" s="730"/>
      <c r="BBG298" s="730"/>
      <c r="BBH298" s="730"/>
      <c r="BBI298" s="730"/>
      <c r="BBJ298" s="730"/>
      <c r="BBK298" s="730"/>
      <c r="BBL298" s="730"/>
      <c r="BBM298" s="730"/>
      <c r="BBN298" s="730"/>
      <c r="BBO298" s="730"/>
      <c r="BBP298" s="730"/>
      <c r="BBQ298" s="730"/>
      <c r="BBR298" s="730"/>
      <c r="BBS298" s="730"/>
      <c r="BBT298" s="730"/>
      <c r="BBU298" s="730"/>
      <c r="BBV298" s="730"/>
      <c r="BBW298" s="730"/>
      <c r="BBX298" s="730"/>
      <c r="BBY298" s="730"/>
      <c r="BBZ298" s="730"/>
      <c r="BCA298" s="730"/>
      <c r="BCB298" s="730"/>
      <c r="BCC298" s="730"/>
      <c r="BCD298" s="730"/>
      <c r="BCE298" s="730"/>
      <c r="BCF298" s="730"/>
      <c r="BCG298" s="730"/>
      <c r="BCH298" s="730"/>
      <c r="BCI298" s="730"/>
      <c r="BCJ298" s="730"/>
      <c r="BCK298" s="730"/>
      <c r="BCL298" s="730"/>
      <c r="BCM298" s="730"/>
      <c r="BCN298" s="730"/>
      <c r="BCO298" s="730"/>
      <c r="BCP298" s="730"/>
      <c r="BCQ298" s="730"/>
      <c r="BCR298" s="730"/>
      <c r="BCS298" s="730"/>
      <c r="BCT298" s="730"/>
      <c r="BCU298" s="730"/>
      <c r="BCV298" s="730"/>
      <c r="BCW298" s="730"/>
      <c r="BCX298" s="730"/>
      <c r="BCY298" s="730"/>
      <c r="BCZ298" s="730"/>
      <c r="BDA298" s="730"/>
      <c r="BDB298" s="730"/>
      <c r="BDC298" s="730"/>
      <c r="BDD298" s="730"/>
      <c r="BDE298" s="730"/>
      <c r="BDF298" s="730"/>
      <c r="BDG298" s="730"/>
      <c r="BDH298" s="730"/>
      <c r="BDI298" s="730"/>
      <c r="BDJ298" s="730"/>
      <c r="BDK298" s="730"/>
      <c r="BDL298" s="730"/>
      <c r="BDM298" s="730"/>
      <c r="BDN298" s="730"/>
      <c r="BDO298" s="730"/>
      <c r="BDP298" s="730"/>
      <c r="BDQ298" s="730"/>
      <c r="BDR298" s="730"/>
      <c r="BDS298" s="730"/>
      <c r="BDT298" s="730"/>
      <c r="BDU298" s="730"/>
      <c r="BDV298" s="730"/>
      <c r="BDW298" s="730"/>
      <c r="BDX298" s="730"/>
      <c r="BDY298" s="730"/>
      <c r="BDZ298" s="730"/>
      <c r="BEA298" s="730"/>
      <c r="BEB298" s="730"/>
      <c r="BEC298" s="730"/>
      <c r="BED298" s="730"/>
      <c r="BEE298" s="730"/>
      <c r="BEF298" s="730"/>
      <c r="BEG298" s="730"/>
      <c r="BEH298" s="730"/>
      <c r="BEI298" s="730"/>
      <c r="BEJ298" s="730"/>
      <c r="BEK298" s="730"/>
      <c r="BEL298" s="730"/>
      <c r="BEM298" s="730"/>
      <c r="BEN298" s="730"/>
      <c r="BEO298" s="730"/>
      <c r="BEP298" s="730"/>
      <c r="BEQ298" s="730"/>
      <c r="BER298" s="730"/>
      <c r="BES298" s="730"/>
      <c r="BET298" s="730"/>
      <c r="BEU298" s="730"/>
      <c r="BEV298" s="730"/>
      <c r="BEW298" s="730"/>
      <c r="BEX298" s="730"/>
      <c r="BEY298" s="730"/>
      <c r="BEZ298" s="730"/>
      <c r="BFA298" s="730"/>
      <c r="BFB298" s="730"/>
      <c r="BFC298" s="730"/>
      <c r="BFD298" s="730"/>
      <c r="BFE298" s="730"/>
      <c r="BFF298" s="730"/>
      <c r="BFG298" s="730"/>
      <c r="BFH298" s="730"/>
      <c r="BFI298" s="730"/>
      <c r="BFJ298" s="730"/>
      <c r="BFK298" s="730"/>
      <c r="BFL298" s="730"/>
      <c r="BFM298" s="730"/>
      <c r="BFN298" s="730"/>
      <c r="BFO298" s="730"/>
      <c r="BFP298" s="730"/>
      <c r="BFQ298" s="730"/>
      <c r="BFR298" s="730"/>
      <c r="BFS298" s="730"/>
      <c r="BFT298" s="730"/>
      <c r="BFU298" s="730"/>
      <c r="BFV298" s="730"/>
      <c r="BFW298" s="730"/>
      <c r="BFX298" s="730"/>
      <c r="BFY298" s="730"/>
      <c r="BFZ298" s="730"/>
      <c r="BGA298" s="730"/>
      <c r="BGB298" s="730"/>
      <c r="BGC298" s="730"/>
      <c r="BGD298" s="730"/>
      <c r="BGE298" s="730"/>
      <c r="BGF298" s="730"/>
      <c r="BGG298" s="730"/>
      <c r="BGH298" s="730"/>
      <c r="BGI298" s="730"/>
      <c r="BGJ298" s="730"/>
      <c r="BGK298" s="730"/>
      <c r="BGL298" s="730"/>
      <c r="BGM298" s="730"/>
      <c r="BGN298" s="730"/>
      <c r="BGO298" s="730"/>
      <c r="BGP298" s="730"/>
      <c r="BGQ298" s="730"/>
      <c r="BGR298" s="730"/>
      <c r="BGS298" s="730"/>
      <c r="BGT298" s="730"/>
      <c r="BGU298" s="730"/>
      <c r="BGV298" s="730"/>
      <c r="BGW298" s="730"/>
      <c r="BGX298" s="730"/>
      <c r="BGY298" s="730"/>
      <c r="BGZ298" s="730"/>
      <c r="BHA298" s="730"/>
      <c r="BHB298" s="730"/>
      <c r="BHC298" s="730"/>
      <c r="BHD298" s="730"/>
      <c r="BHE298" s="730"/>
      <c r="BHF298" s="730"/>
      <c r="BHG298" s="730"/>
      <c r="BHH298" s="730"/>
      <c r="BHI298" s="730"/>
      <c r="BHJ298" s="730"/>
      <c r="BHK298" s="730"/>
      <c r="BHL298" s="730"/>
      <c r="BHM298" s="730"/>
      <c r="BHN298" s="730"/>
      <c r="BHO298" s="730"/>
      <c r="BHP298" s="730"/>
      <c r="BHQ298" s="730"/>
      <c r="BHR298" s="730"/>
      <c r="BHS298" s="730"/>
      <c r="BHT298" s="730"/>
      <c r="BHU298" s="730"/>
      <c r="BHV298" s="730"/>
      <c r="BHW298" s="730"/>
      <c r="BHX298" s="730"/>
      <c r="BHY298" s="730"/>
      <c r="BHZ298" s="730"/>
      <c r="BIA298" s="730"/>
      <c r="BIB298" s="730"/>
      <c r="BIC298" s="730"/>
      <c r="BID298" s="730"/>
      <c r="BIE298" s="730"/>
      <c r="BIF298" s="730"/>
      <c r="BIG298" s="730"/>
      <c r="BIH298" s="730"/>
      <c r="BII298" s="730"/>
      <c r="BIJ298" s="730"/>
      <c r="BIK298" s="730"/>
      <c r="BIL298" s="730"/>
      <c r="BIM298" s="730"/>
      <c r="BIN298" s="730"/>
      <c r="BIO298" s="730"/>
      <c r="BIP298" s="730"/>
      <c r="BIQ298" s="730"/>
      <c r="BIR298" s="730"/>
      <c r="BIS298" s="730"/>
      <c r="BIT298" s="730"/>
      <c r="BIU298" s="730"/>
      <c r="BIV298" s="730"/>
      <c r="BIW298" s="730"/>
      <c r="BIX298" s="730"/>
      <c r="BIY298" s="730"/>
      <c r="BIZ298" s="730"/>
      <c r="BJA298" s="730"/>
      <c r="BJB298" s="730"/>
      <c r="BJC298" s="730"/>
      <c r="BJD298" s="730"/>
      <c r="BJE298" s="730"/>
      <c r="BJF298" s="730"/>
      <c r="BJG298" s="730"/>
      <c r="BJH298" s="730"/>
      <c r="BJI298" s="730"/>
      <c r="BJJ298" s="730"/>
      <c r="BJK298" s="730"/>
      <c r="BJL298" s="730"/>
      <c r="BJM298" s="730"/>
      <c r="BJN298" s="730"/>
      <c r="BJO298" s="730"/>
      <c r="BJP298" s="730"/>
      <c r="BJQ298" s="730"/>
      <c r="BJR298" s="730"/>
      <c r="BJS298" s="730"/>
      <c r="BJT298" s="730"/>
      <c r="BJU298" s="730"/>
      <c r="BJV298" s="730"/>
      <c r="BJW298" s="730"/>
      <c r="BJX298" s="730"/>
      <c r="BJY298" s="730"/>
      <c r="BJZ298" s="730"/>
      <c r="BKA298" s="730"/>
      <c r="BKB298" s="730"/>
      <c r="BKC298" s="730"/>
      <c r="BKD298" s="730"/>
      <c r="BKE298" s="730"/>
      <c r="BKF298" s="730"/>
      <c r="BKG298" s="730"/>
      <c r="BKH298" s="730"/>
      <c r="BKI298" s="730"/>
      <c r="BKJ298" s="730"/>
      <c r="BKK298" s="730"/>
      <c r="BKL298" s="730"/>
      <c r="BKM298" s="730"/>
      <c r="BKN298" s="730"/>
      <c r="BKO298" s="730"/>
      <c r="BKP298" s="730"/>
      <c r="BKQ298" s="730"/>
      <c r="BKR298" s="730"/>
      <c r="BKS298" s="730"/>
      <c r="BKT298" s="730"/>
      <c r="BKU298" s="730"/>
      <c r="BKV298" s="730"/>
      <c r="BKW298" s="730"/>
      <c r="BKX298" s="730"/>
      <c r="BKY298" s="730"/>
      <c r="BKZ298" s="730"/>
      <c r="BLA298" s="730"/>
      <c r="BLB298" s="730"/>
      <c r="BLC298" s="730"/>
      <c r="BLD298" s="730"/>
      <c r="BLE298" s="730"/>
      <c r="BLF298" s="730"/>
      <c r="BLG298" s="730"/>
      <c r="BLH298" s="730"/>
      <c r="BLI298" s="730"/>
      <c r="BLJ298" s="730"/>
      <c r="BLK298" s="730"/>
      <c r="BLL298" s="730"/>
      <c r="BLM298" s="730"/>
      <c r="BLN298" s="730"/>
      <c r="BLO298" s="730"/>
      <c r="BLP298" s="730"/>
      <c r="BLQ298" s="730"/>
      <c r="BLR298" s="730"/>
      <c r="BLS298" s="730"/>
      <c r="BLT298" s="730"/>
      <c r="BLU298" s="730"/>
      <c r="BLV298" s="730"/>
      <c r="BLW298" s="730"/>
      <c r="BLX298" s="730"/>
      <c r="BLY298" s="730"/>
      <c r="BLZ298" s="730"/>
      <c r="BMA298" s="730"/>
      <c r="BMB298" s="730"/>
      <c r="BMC298" s="730"/>
      <c r="BMD298" s="730"/>
      <c r="BME298" s="730"/>
      <c r="BMF298" s="730"/>
      <c r="BMG298" s="730"/>
      <c r="BMH298" s="730"/>
      <c r="BMI298" s="730"/>
      <c r="BMJ298" s="730"/>
      <c r="BMK298" s="730"/>
      <c r="BML298" s="730"/>
      <c r="BMM298" s="730"/>
      <c r="BMN298" s="730"/>
      <c r="BMO298" s="730"/>
      <c r="BMP298" s="730"/>
      <c r="BMQ298" s="730"/>
      <c r="BMR298" s="730"/>
      <c r="BMS298" s="730"/>
      <c r="BMT298" s="730"/>
      <c r="BMU298" s="730"/>
      <c r="BMV298" s="730"/>
      <c r="BMW298" s="730"/>
      <c r="BMX298" s="730"/>
      <c r="BMY298" s="730"/>
      <c r="BMZ298" s="730"/>
      <c r="BNA298" s="730"/>
      <c r="BNB298" s="730"/>
      <c r="BNC298" s="730"/>
      <c r="BND298" s="730"/>
      <c r="BNE298" s="730"/>
      <c r="BNF298" s="730"/>
      <c r="BNG298" s="730"/>
      <c r="BNH298" s="730"/>
      <c r="BNI298" s="730"/>
      <c r="BNJ298" s="730"/>
      <c r="BNK298" s="730"/>
      <c r="BNL298" s="730"/>
      <c r="BNM298" s="730"/>
      <c r="BNN298" s="730"/>
      <c r="BNO298" s="730"/>
      <c r="BNP298" s="730"/>
      <c r="BNQ298" s="730"/>
      <c r="BNR298" s="730"/>
      <c r="BNS298" s="730"/>
      <c r="BNT298" s="730"/>
      <c r="BNU298" s="730"/>
      <c r="BNV298" s="730"/>
      <c r="BNW298" s="730"/>
      <c r="BNX298" s="730"/>
      <c r="BNY298" s="730"/>
      <c r="BNZ298" s="730"/>
      <c r="BOA298" s="730"/>
      <c r="BOB298" s="730"/>
      <c r="BOC298" s="730"/>
      <c r="BOD298" s="730"/>
      <c r="BOE298" s="730"/>
      <c r="BOF298" s="730"/>
      <c r="BOG298" s="730"/>
      <c r="BOH298" s="730"/>
      <c r="BOI298" s="730"/>
      <c r="BOJ298" s="730"/>
      <c r="BOK298" s="730"/>
      <c r="BOL298" s="730"/>
      <c r="BOM298" s="730"/>
      <c r="BON298" s="730"/>
      <c r="BOO298" s="730"/>
      <c r="BOP298" s="730"/>
      <c r="BOQ298" s="730"/>
      <c r="BOR298" s="730"/>
      <c r="BOS298" s="730"/>
      <c r="BOT298" s="730"/>
      <c r="BOU298" s="730"/>
      <c r="BOV298" s="730"/>
      <c r="BOW298" s="730"/>
      <c r="BOX298" s="730"/>
      <c r="BOY298" s="730"/>
      <c r="BOZ298" s="730"/>
      <c r="BPA298" s="730"/>
      <c r="BPB298" s="730"/>
      <c r="BPC298" s="730"/>
      <c r="BPD298" s="730"/>
      <c r="BPE298" s="730"/>
      <c r="BPF298" s="730"/>
      <c r="BPG298" s="730"/>
      <c r="BPH298" s="730"/>
      <c r="BPI298" s="730"/>
      <c r="BPJ298" s="730"/>
      <c r="BPK298" s="730"/>
      <c r="BPL298" s="730"/>
      <c r="BPM298" s="730"/>
      <c r="BPN298" s="730"/>
      <c r="BPO298" s="730"/>
      <c r="BPP298" s="730"/>
      <c r="BPQ298" s="730"/>
      <c r="BPR298" s="730"/>
      <c r="BPS298" s="730"/>
      <c r="BPT298" s="730"/>
      <c r="BPU298" s="730"/>
      <c r="BPV298" s="730"/>
      <c r="BPW298" s="730"/>
      <c r="BPX298" s="730"/>
      <c r="BPY298" s="730"/>
      <c r="BPZ298" s="730"/>
      <c r="BQA298" s="730"/>
      <c r="BQB298" s="730"/>
      <c r="BQC298" s="730"/>
      <c r="BQD298" s="730"/>
      <c r="BQE298" s="730"/>
      <c r="BQF298" s="730"/>
      <c r="BQG298" s="730"/>
      <c r="BQH298" s="730"/>
      <c r="BQI298" s="730"/>
      <c r="BQJ298" s="730"/>
      <c r="BQK298" s="730"/>
      <c r="BQL298" s="730"/>
      <c r="BQM298" s="730"/>
      <c r="BQN298" s="730"/>
      <c r="BQO298" s="730"/>
      <c r="BQP298" s="730"/>
      <c r="BQQ298" s="730"/>
      <c r="BQR298" s="730"/>
      <c r="BQS298" s="730"/>
      <c r="BQT298" s="730"/>
      <c r="BQU298" s="730"/>
      <c r="BQV298" s="730"/>
      <c r="BQW298" s="730"/>
      <c r="BQX298" s="730"/>
      <c r="BQY298" s="730"/>
      <c r="BQZ298" s="730"/>
      <c r="BRA298" s="730"/>
      <c r="BRB298" s="730"/>
      <c r="BRC298" s="730"/>
      <c r="BRD298" s="730"/>
      <c r="BRE298" s="730"/>
      <c r="BRF298" s="730"/>
      <c r="BRG298" s="730"/>
      <c r="BRH298" s="730"/>
      <c r="BRI298" s="730"/>
      <c r="BRJ298" s="730"/>
      <c r="BRK298" s="730"/>
      <c r="BRL298" s="730"/>
      <c r="BRM298" s="730"/>
      <c r="BRN298" s="730"/>
      <c r="BRO298" s="730"/>
      <c r="BRP298" s="730"/>
      <c r="BRQ298" s="730"/>
      <c r="BRR298" s="730"/>
      <c r="BRS298" s="730"/>
      <c r="BRT298" s="730"/>
      <c r="BRU298" s="730"/>
      <c r="BRV298" s="730"/>
      <c r="BRW298" s="730"/>
      <c r="BRX298" s="730"/>
      <c r="BRY298" s="730"/>
      <c r="BRZ298" s="730"/>
      <c r="BSA298" s="730"/>
      <c r="BSB298" s="730"/>
      <c r="BSC298" s="730"/>
      <c r="BSD298" s="730"/>
      <c r="BSE298" s="730"/>
      <c r="BSF298" s="730"/>
      <c r="BSG298" s="730"/>
      <c r="BSH298" s="730"/>
      <c r="BSI298" s="730"/>
      <c r="BSJ298" s="730"/>
      <c r="BSK298" s="730"/>
      <c r="BSL298" s="730"/>
      <c r="BSM298" s="730"/>
      <c r="BSN298" s="730"/>
      <c r="BSO298" s="730"/>
      <c r="BSP298" s="730"/>
      <c r="BSQ298" s="730"/>
      <c r="BSR298" s="730"/>
      <c r="BSS298" s="730"/>
      <c r="BST298" s="730"/>
      <c r="BSU298" s="730"/>
      <c r="BSV298" s="730"/>
      <c r="BSW298" s="730"/>
      <c r="BSX298" s="730"/>
      <c r="BSY298" s="730"/>
      <c r="BSZ298" s="730"/>
      <c r="BTA298" s="730"/>
      <c r="BTB298" s="730"/>
      <c r="BTC298" s="730"/>
      <c r="BTD298" s="730"/>
      <c r="BTE298" s="730"/>
      <c r="BTF298" s="730"/>
      <c r="BTG298" s="730"/>
      <c r="BTH298" s="730"/>
      <c r="BTI298" s="730"/>
      <c r="BTJ298" s="730"/>
      <c r="BTK298" s="730"/>
      <c r="BTL298" s="730"/>
      <c r="BTM298" s="730"/>
      <c r="BTN298" s="730"/>
      <c r="BTO298" s="730"/>
      <c r="BTP298" s="730"/>
      <c r="BTQ298" s="730"/>
      <c r="BTR298" s="730"/>
      <c r="BTS298" s="730"/>
      <c r="BTT298" s="730"/>
      <c r="BTU298" s="730"/>
      <c r="BTV298" s="730"/>
      <c r="BTW298" s="730"/>
      <c r="BTX298" s="730"/>
      <c r="BTY298" s="730"/>
      <c r="BTZ298" s="730"/>
      <c r="BUA298" s="730"/>
      <c r="BUB298" s="730"/>
      <c r="BUC298" s="730"/>
      <c r="BUD298" s="730"/>
      <c r="BUE298" s="730"/>
      <c r="BUF298" s="730"/>
      <c r="BUG298" s="730"/>
      <c r="BUH298" s="730"/>
      <c r="BUI298" s="730"/>
      <c r="BUJ298" s="730"/>
      <c r="BUK298" s="730"/>
      <c r="BUL298" s="730"/>
      <c r="BUM298" s="730"/>
      <c r="BUN298" s="730"/>
      <c r="BUO298" s="730"/>
      <c r="BUP298" s="730"/>
      <c r="BUQ298" s="730"/>
      <c r="BUR298" s="730"/>
      <c r="BUS298" s="730"/>
      <c r="BUT298" s="730"/>
      <c r="BUU298" s="730"/>
      <c r="BUV298" s="730"/>
      <c r="BUW298" s="730"/>
      <c r="BUX298" s="730"/>
      <c r="BUY298" s="730"/>
      <c r="BUZ298" s="730"/>
      <c r="BVA298" s="730"/>
      <c r="BVB298" s="730"/>
      <c r="BVC298" s="730"/>
      <c r="BVD298" s="730"/>
      <c r="BVE298" s="730"/>
      <c r="BVF298" s="730"/>
      <c r="BVG298" s="730"/>
      <c r="BVH298" s="730"/>
      <c r="BVI298" s="730"/>
      <c r="BVJ298" s="730"/>
      <c r="BVK298" s="730"/>
      <c r="BVL298" s="730"/>
      <c r="BVM298" s="730"/>
      <c r="BVN298" s="730"/>
      <c r="BVO298" s="730"/>
      <c r="BVP298" s="730"/>
      <c r="BVQ298" s="730"/>
      <c r="BVR298" s="730"/>
      <c r="BVS298" s="730"/>
      <c r="BVT298" s="730"/>
      <c r="BVU298" s="730"/>
      <c r="BVV298" s="730"/>
      <c r="BVW298" s="730"/>
      <c r="BVX298" s="730"/>
      <c r="BVY298" s="730"/>
      <c r="BVZ298" s="730"/>
      <c r="BWA298" s="730"/>
      <c r="BWB298" s="730"/>
      <c r="BWC298" s="730"/>
      <c r="BWD298" s="730"/>
      <c r="BWE298" s="730"/>
      <c r="BWF298" s="730"/>
      <c r="BWG298" s="730"/>
      <c r="BWH298" s="730"/>
      <c r="BWI298" s="730"/>
      <c r="BWJ298" s="730"/>
      <c r="BWK298" s="730"/>
      <c r="BWL298" s="730"/>
      <c r="BWM298" s="730"/>
      <c r="BWN298" s="730"/>
      <c r="BWO298" s="730"/>
      <c r="BWP298" s="730"/>
      <c r="BWQ298" s="730"/>
      <c r="BWR298" s="730"/>
      <c r="BWS298" s="730"/>
      <c r="BWT298" s="730"/>
      <c r="BWU298" s="730"/>
      <c r="BWV298" s="730"/>
      <c r="BWW298" s="730"/>
      <c r="BWX298" s="730"/>
      <c r="BWY298" s="730"/>
      <c r="BWZ298" s="730"/>
      <c r="BXA298" s="730"/>
      <c r="BXB298" s="730"/>
      <c r="BXC298" s="730"/>
      <c r="BXD298" s="730"/>
      <c r="BXE298" s="730"/>
      <c r="BXF298" s="730"/>
      <c r="BXG298" s="730"/>
      <c r="BXH298" s="730"/>
      <c r="BXI298" s="730"/>
      <c r="BXJ298" s="730"/>
      <c r="BXK298" s="730"/>
      <c r="BXL298" s="730"/>
      <c r="BXM298" s="730"/>
      <c r="BXN298" s="730"/>
      <c r="BXO298" s="730"/>
      <c r="BXP298" s="730"/>
      <c r="BXQ298" s="730"/>
      <c r="BXR298" s="730"/>
      <c r="BXS298" s="730"/>
      <c r="BXT298" s="730"/>
      <c r="BXU298" s="730"/>
      <c r="BXV298" s="730"/>
      <c r="BXW298" s="730"/>
      <c r="BXX298" s="730"/>
      <c r="BXY298" s="730"/>
      <c r="BXZ298" s="730"/>
      <c r="BYA298" s="730"/>
      <c r="BYB298" s="730"/>
      <c r="BYC298" s="730"/>
      <c r="BYD298" s="730"/>
      <c r="BYE298" s="730"/>
      <c r="BYF298" s="730"/>
      <c r="BYG298" s="730"/>
      <c r="BYH298" s="730"/>
      <c r="BYI298" s="730"/>
      <c r="BYJ298" s="730"/>
      <c r="BYK298" s="730"/>
      <c r="BYL298" s="730"/>
      <c r="BYM298" s="730"/>
      <c r="BYN298" s="730"/>
      <c r="BYO298" s="730"/>
      <c r="BYP298" s="730"/>
      <c r="BYQ298" s="730"/>
      <c r="BYR298" s="730"/>
      <c r="BYS298" s="730"/>
      <c r="BYT298" s="730"/>
      <c r="BYU298" s="730"/>
      <c r="BYV298" s="730"/>
      <c r="BYW298" s="730"/>
      <c r="BYX298" s="730"/>
      <c r="BYY298" s="730"/>
      <c r="BYZ298" s="730"/>
      <c r="BZA298" s="730"/>
      <c r="BZB298" s="730"/>
      <c r="BZC298" s="730"/>
      <c r="BZD298" s="730"/>
      <c r="BZE298" s="730"/>
      <c r="BZF298" s="730"/>
      <c r="BZG298" s="730"/>
      <c r="BZH298" s="730"/>
      <c r="BZI298" s="730"/>
      <c r="BZJ298" s="730"/>
      <c r="BZK298" s="730"/>
      <c r="BZL298" s="730"/>
      <c r="BZM298" s="730"/>
      <c r="BZN298" s="730"/>
      <c r="BZO298" s="730"/>
      <c r="BZP298" s="730"/>
      <c r="BZQ298" s="730"/>
      <c r="BZR298" s="730"/>
      <c r="BZS298" s="730"/>
      <c r="BZT298" s="730"/>
      <c r="BZU298" s="730"/>
      <c r="BZV298" s="730"/>
      <c r="BZW298" s="730"/>
      <c r="BZX298" s="730"/>
      <c r="BZY298" s="730"/>
      <c r="BZZ298" s="730"/>
      <c r="CAA298" s="730"/>
      <c r="CAB298" s="730"/>
      <c r="CAC298" s="730"/>
      <c r="CAD298" s="730"/>
      <c r="CAE298" s="730"/>
      <c r="CAF298" s="730"/>
      <c r="CAG298" s="730"/>
      <c r="CAH298" s="730"/>
      <c r="CAI298" s="730"/>
      <c r="CAJ298" s="730"/>
      <c r="CAK298" s="730"/>
      <c r="CAL298" s="730"/>
      <c r="CAM298" s="730"/>
      <c r="CAN298" s="730"/>
      <c r="CAO298" s="730"/>
      <c r="CAP298" s="730"/>
      <c r="CAQ298" s="730"/>
      <c r="CAR298" s="730"/>
      <c r="CAS298" s="730"/>
      <c r="CAT298" s="730"/>
      <c r="CAU298" s="730"/>
      <c r="CAV298" s="730"/>
      <c r="CAW298" s="730"/>
      <c r="CAX298" s="730"/>
      <c r="CAY298" s="730"/>
      <c r="CAZ298" s="730"/>
      <c r="CBA298" s="730"/>
      <c r="CBB298" s="730"/>
      <c r="CBC298" s="730"/>
      <c r="CBD298" s="730"/>
      <c r="CBE298" s="730"/>
      <c r="CBF298" s="730"/>
      <c r="CBG298" s="730"/>
      <c r="CBH298" s="730"/>
      <c r="CBI298" s="730"/>
      <c r="CBJ298" s="730"/>
      <c r="CBK298" s="730"/>
      <c r="CBL298" s="730"/>
      <c r="CBM298" s="730"/>
      <c r="CBN298" s="730"/>
      <c r="CBO298" s="730"/>
      <c r="CBP298" s="730"/>
      <c r="CBQ298" s="730"/>
      <c r="CBR298" s="730"/>
      <c r="CBS298" s="730"/>
      <c r="CBT298" s="730"/>
      <c r="CBU298" s="730"/>
      <c r="CBV298" s="730"/>
      <c r="CBW298" s="730"/>
      <c r="CBX298" s="730"/>
      <c r="CBY298" s="730"/>
      <c r="CBZ298" s="730"/>
      <c r="CCA298" s="730"/>
      <c r="CCB298" s="730"/>
      <c r="CCC298" s="730"/>
      <c r="CCD298" s="730"/>
      <c r="CCE298" s="730"/>
      <c r="CCF298" s="730"/>
      <c r="CCG298" s="730"/>
      <c r="CCH298" s="730"/>
      <c r="CCI298" s="730"/>
      <c r="CCJ298" s="730"/>
      <c r="CCK298" s="730"/>
      <c r="CCL298" s="730"/>
      <c r="CCM298" s="730"/>
      <c r="CCN298" s="730"/>
      <c r="CCO298" s="730"/>
      <c r="CCP298" s="730"/>
      <c r="CCQ298" s="730"/>
      <c r="CCR298" s="730"/>
      <c r="CCS298" s="730"/>
      <c r="CCT298" s="730"/>
      <c r="CCU298" s="730"/>
      <c r="CCV298" s="730"/>
      <c r="CCW298" s="730"/>
      <c r="CCX298" s="730"/>
      <c r="CCY298" s="730"/>
      <c r="CCZ298" s="730"/>
      <c r="CDA298" s="730"/>
      <c r="CDB298" s="730"/>
      <c r="CDC298" s="730"/>
      <c r="CDD298" s="730"/>
      <c r="CDE298" s="730"/>
      <c r="CDF298" s="730"/>
      <c r="CDG298" s="730"/>
      <c r="CDH298" s="730"/>
      <c r="CDI298" s="730"/>
      <c r="CDJ298" s="730"/>
      <c r="CDK298" s="730"/>
      <c r="CDL298" s="730"/>
      <c r="CDM298" s="730"/>
      <c r="CDN298" s="730"/>
      <c r="CDO298" s="730"/>
      <c r="CDP298" s="730"/>
      <c r="CDQ298" s="730"/>
      <c r="CDR298" s="730"/>
      <c r="CDS298" s="730"/>
      <c r="CDT298" s="730"/>
      <c r="CDU298" s="730"/>
      <c r="CDV298" s="730"/>
      <c r="CDW298" s="730"/>
      <c r="CDX298" s="730"/>
      <c r="CDY298" s="730"/>
      <c r="CDZ298" s="730"/>
      <c r="CEA298" s="730"/>
      <c r="CEB298" s="730"/>
      <c r="CEC298" s="730"/>
      <c r="CED298" s="730"/>
      <c r="CEE298" s="730"/>
      <c r="CEF298" s="730"/>
      <c r="CEG298" s="730"/>
      <c r="CEH298" s="730"/>
      <c r="CEI298" s="730"/>
      <c r="CEJ298" s="730"/>
      <c r="CEK298" s="730"/>
      <c r="CEL298" s="730"/>
      <c r="CEM298" s="730"/>
      <c r="CEN298" s="730"/>
      <c r="CEO298" s="730"/>
      <c r="CEP298" s="730"/>
      <c r="CEQ298" s="730"/>
      <c r="CER298" s="730"/>
      <c r="CES298" s="730"/>
      <c r="CET298" s="730"/>
      <c r="CEU298" s="730"/>
      <c r="CEV298" s="730"/>
      <c r="CEW298" s="730"/>
      <c r="CEX298" s="730"/>
      <c r="CEY298" s="730"/>
      <c r="CEZ298" s="730"/>
      <c r="CFA298" s="730"/>
      <c r="CFB298" s="730"/>
      <c r="CFC298" s="730"/>
      <c r="CFD298" s="730"/>
      <c r="CFE298" s="730"/>
      <c r="CFF298" s="730"/>
      <c r="CFG298" s="730"/>
      <c r="CFH298" s="730"/>
      <c r="CFI298" s="730"/>
      <c r="CFJ298" s="730"/>
      <c r="CFK298" s="730"/>
      <c r="CFL298" s="730"/>
      <c r="CFM298" s="730"/>
      <c r="CFN298" s="730"/>
      <c r="CFO298" s="730"/>
      <c r="CFP298" s="730"/>
      <c r="CFQ298" s="730"/>
      <c r="CFR298" s="730"/>
      <c r="CFS298" s="730"/>
      <c r="CFT298" s="730"/>
      <c r="CFU298" s="730"/>
      <c r="CFV298" s="730"/>
      <c r="CFW298" s="730"/>
      <c r="CFX298" s="730"/>
      <c r="CFY298" s="730"/>
      <c r="CFZ298" s="730"/>
      <c r="CGA298" s="730"/>
      <c r="CGB298" s="730"/>
      <c r="CGC298" s="730"/>
      <c r="CGD298" s="730"/>
      <c r="CGE298" s="730"/>
      <c r="CGF298" s="730"/>
      <c r="CGG298" s="730"/>
      <c r="CGH298" s="730"/>
      <c r="CGI298" s="730"/>
      <c r="CGJ298" s="730"/>
      <c r="CGK298" s="730"/>
      <c r="CGL298" s="730"/>
      <c r="CGM298" s="730"/>
      <c r="CGN298" s="730"/>
      <c r="CGO298" s="730"/>
      <c r="CGP298" s="730"/>
      <c r="CGQ298" s="730"/>
      <c r="CGR298" s="730"/>
      <c r="CGS298" s="730"/>
      <c r="CGT298" s="730"/>
      <c r="CGU298" s="730"/>
      <c r="CGV298" s="730"/>
      <c r="CGW298" s="730"/>
      <c r="CGX298" s="730"/>
      <c r="CGY298" s="730"/>
      <c r="CGZ298" s="730"/>
      <c r="CHA298" s="730"/>
      <c r="CHB298" s="730"/>
      <c r="CHC298" s="730"/>
      <c r="CHD298" s="730"/>
      <c r="CHE298" s="730"/>
      <c r="CHF298" s="730"/>
      <c r="CHG298" s="730"/>
      <c r="CHH298" s="730"/>
      <c r="CHI298" s="730"/>
      <c r="CHJ298" s="730"/>
      <c r="CHK298" s="730"/>
      <c r="CHL298" s="730"/>
      <c r="CHM298" s="730"/>
      <c r="CHN298" s="730"/>
      <c r="CHO298" s="730"/>
      <c r="CHP298" s="730"/>
      <c r="CHQ298" s="730"/>
      <c r="CHR298" s="730"/>
      <c r="CHS298" s="730"/>
      <c r="CHT298" s="730"/>
      <c r="CHU298" s="730"/>
      <c r="CHV298" s="730"/>
      <c r="CHW298" s="730"/>
      <c r="CHX298" s="730"/>
      <c r="CHY298" s="730"/>
      <c r="CHZ298" s="730"/>
      <c r="CIA298" s="730"/>
      <c r="CIB298" s="730"/>
      <c r="CIC298" s="730"/>
      <c r="CID298" s="730"/>
      <c r="CIE298" s="730"/>
      <c r="CIF298" s="730"/>
      <c r="CIG298" s="730"/>
      <c r="CIH298" s="730"/>
      <c r="CII298" s="730"/>
      <c r="CIJ298" s="730"/>
      <c r="CIK298" s="730"/>
      <c r="CIL298" s="730"/>
      <c r="CIM298" s="730"/>
      <c r="CIN298" s="730"/>
      <c r="CIO298" s="730"/>
      <c r="CIP298" s="730"/>
      <c r="CIQ298" s="730"/>
      <c r="CIR298" s="730"/>
      <c r="CIS298" s="730"/>
      <c r="CIT298" s="730"/>
      <c r="CIU298" s="730"/>
      <c r="CIV298" s="730"/>
      <c r="CIW298" s="730"/>
      <c r="CIX298" s="730"/>
      <c r="CIY298" s="730"/>
      <c r="CIZ298" s="730"/>
      <c r="CJA298" s="730"/>
      <c r="CJB298" s="730"/>
      <c r="CJC298" s="730"/>
      <c r="CJD298" s="730"/>
      <c r="CJE298" s="730"/>
      <c r="CJF298" s="730"/>
      <c r="CJG298" s="730"/>
      <c r="CJH298" s="730"/>
      <c r="CJI298" s="730"/>
      <c r="CJJ298" s="730"/>
      <c r="CJK298" s="730"/>
      <c r="CJL298" s="730"/>
      <c r="CJM298" s="730"/>
      <c r="CJN298" s="730"/>
      <c r="CJO298" s="730"/>
      <c r="CJP298" s="730"/>
      <c r="CJQ298" s="730"/>
      <c r="CJR298" s="730"/>
      <c r="CJS298" s="730"/>
      <c r="CJT298" s="730"/>
      <c r="CJU298" s="730"/>
      <c r="CJV298" s="730"/>
      <c r="CJW298" s="730"/>
      <c r="CJX298" s="730"/>
      <c r="CJY298" s="730"/>
      <c r="CJZ298" s="730"/>
      <c r="CKA298" s="730"/>
      <c r="CKB298" s="730"/>
      <c r="CKC298" s="730"/>
      <c r="CKD298" s="730"/>
      <c r="CKE298" s="730"/>
      <c r="CKF298" s="730"/>
      <c r="CKG298" s="730"/>
      <c r="CKH298" s="730"/>
      <c r="CKI298" s="730"/>
      <c r="CKJ298" s="730"/>
      <c r="CKK298" s="730"/>
      <c r="CKL298" s="730"/>
      <c r="CKM298" s="730"/>
      <c r="CKN298" s="730"/>
      <c r="CKO298" s="730"/>
      <c r="CKP298" s="730"/>
      <c r="CKQ298" s="730"/>
      <c r="CKR298" s="730"/>
      <c r="CKS298" s="730"/>
      <c r="CKT298" s="730"/>
      <c r="CKU298" s="730"/>
      <c r="CKV298" s="730"/>
      <c r="CKW298" s="730"/>
      <c r="CKX298" s="730"/>
      <c r="CKY298" s="730"/>
      <c r="CKZ298" s="730"/>
      <c r="CLA298" s="730"/>
      <c r="CLB298" s="730"/>
      <c r="CLC298" s="730"/>
      <c r="CLD298" s="730"/>
      <c r="CLE298" s="730"/>
      <c r="CLF298" s="730"/>
      <c r="CLG298" s="730"/>
      <c r="CLH298" s="730"/>
      <c r="CLI298" s="730"/>
      <c r="CLJ298" s="730"/>
      <c r="CLK298" s="730"/>
      <c r="CLL298" s="730"/>
      <c r="CLM298" s="730"/>
      <c r="CLN298" s="730"/>
      <c r="CLO298" s="730"/>
      <c r="CLP298" s="730"/>
      <c r="CLQ298" s="730"/>
      <c r="CLR298" s="730"/>
      <c r="CLS298" s="730"/>
      <c r="CLT298" s="730"/>
      <c r="CLU298" s="730"/>
      <c r="CLV298" s="730"/>
      <c r="CLW298" s="730"/>
      <c r="CLX298" s="730"/>
      <c r="CLY298" s="730"/>
      <c r="CLZ298" s="730"/>
      <c r="CMA298" s="730"/>
      <c r="CMB298" s="730"/>
      <c r="CMC298" s="730"/>
      <c r="CMD298" s="730"/>
      <c r="CME298" s="730"/>
      <c r="CMF298" s="730"/>
      <c r="CMG298" s="730"/>
      <c r="CMH298" s="730"/>
      <c r="CMI298" s="730"/>
      <c r="CMJ298" s="730"/>
      <c r="CMK298" s="730"/>
      <c r="CML298" s="730"/>
      <c r="CMM298" s="730"/>
      <c r="CMN298" s="730"/>
      <c r="CMO298" s="730"/>
      <c r="CMP298" s="730"/>
      <c r="CMQ298" s="730"/>
      <c r="CMR298" s="730"/>
      <c r="CMS298" s="730"/>
      <c r="CMT298" s="730"/>
      <c r="CMU298" s="730"/>
      <c r="CMV298" s="730"/>
      <c r="CMW298" s="730"/>
      <c r="CMX298" s="730"/>
      <c r="CMY298" s="730"/>
      <c r="CMZ298" s="730"/>
      <c r="CNA298" s="730"/>
      <c r="CNB298" s="730"/>
      <c r="CNC298" s="730"/>
      <c r="CND298" s="730"/>
      <c r="CNE298" s="730"/>
      <c r="CNF298" s="730"/>
      <c r="CNG298" s="730"/>
      <c r="CNH298" s="730"/>
      <c r="CNI298" s="730"/>
      <c r="CNJ298" s="730"/>
      <c r="CNK298" s="730"/>
      <c r="CNL298" s="730"/>
      <c r="CNM298" s="730"/>
      <c r="CNN298" s="730"/>
      <c r="CNO298" s="730"/>
      <c r="CNP298" s="730"/>
      <c r="CNQ298" s="730"/>
      <c r="CNR298" s="730"/>
      <c r="CNS298" s="730"/>
      <c r="CNT298" s="730"/>
      <c r="CNU298" s="730"/>
      <c r="CNV298" s="730"/>
      <c r="CNW298" s="730"/>
      <c r="CNX298" s="730"/>
      <c r="CNY298" s="730"/>
      <c r="CNZ298" s="730"/>
      <c r="COA298" s="730"/>
      <c r="COB298" s="730"/>
      <c r="COC298" s="730"/>
      <c r="COD298" s="730"/>
      <c r="COE298" s="730"/>
      <c r="COF298" s="730"/>
      <c r="COG298" s="730"/>
      <c r="COH298" s="730"/>
      <c r="COI298" s="730"/>
      <c r="COJ298" s="730"/>
      <c r="COK298" s="730"/>
      <c r="COL298" s="730"/>
      <c r="COM298" s="730"/>
      <c r="CON298" s="730"/>
      <c r="COO298" s="730"/>
      <c r="COP298" s="730"/>
      <c r="COQ298" s="730"/>
      <c r="COR298" s="730"/>
      <c r="COS298" s="730"/>
      <c r="COT298" s="730"/>
      <c r="COU298" s="730"/>
      <c r="COV298" s="730"/>
      <c r="COW298" s="730"/>
      <c r="COX298" s="730"/>
      <c r="COY298" s="730"/>
      <c r="COZ298" s="730"/>
      <c r="CPA298" s="730"/>
      <c r="CPB298" s="730"/>
      <c r="CPC298" s="730"/>
      <c r="CPD298" s="730"/>
      <c r="CPE298" s="730"/>
      <c r="CPF298" s="730"/>
      <c r="CPG298" s="730"/>
      <c r="CPH298" s="730"/>
      <c r="CPI298" s="730"/>
      <c r="CPJ298" s="730"/>
      <c r="CPK298" s="730"/>
      <c r="CPL298" s="730"/>
      <c r="CPM298" s="730"/>
      <c r="CPN298" s="730"/>
      <c r="CPO298" s="730"/>
      <c r="CPP298" s="730"/>
      <c r="CPQ298" s="730"/>
      <c r="CPR298" s="730"/>
      <c r="CPS298" s="730"/>
      <c r="CPT298" s="730"/>
      <c r="CPU298" s="730"/>
      <c r="CPV298" s="730"/>
      <c r="CPW298" s="730"/>
      <c r="CPX298" s="730"/>
      <c r="CPY298" s="730"/>
      <c r="CPZ298" s="730"/>
      <c r="CQA298" s="730"/>
      <c r="CQB298" s="730"/>
      <c r="CQC298" s="730"/>
      <c r="CQD298" s="730"/>
      <c r="CQE298" s="730"/>
      <c r="CQF298" s="730"/>
      <c r="CQG298" s="730"/>
      <c r="CQH298" s="730"/>
      <c r="CQI298" s="730"/>
      <c r="CQJ298" s="730"/>
      <c r="CQK298" s="730"/>
      <c r="CQL298" s="730"/>
      <c r="CQM298" s="730"/>
      <c r="CQN298" s="730"/>
      <c r="CQO298" s="730"/>
      <c r="CQP298" s="730"/>
      <c r="CQQ298" s="730"/>
      <c r="CQR298" s="730"/>
      <c r="CQS298" s="730"/>
      <c r="CQT298" s="730"/>
      <c r="CQU298" s="730"/>
      <c r="CQV298" s="730"/>
      <c r="CQW298" s="730"/>
      <c r="CQX298" s="730"/>
      <c r="CQY298" s="730"/>
      <c r="CQZ298" s="730"/>
      <c r="CRA298" s="730"/>
      <c r="CRB298" s="730"/>
      <c r="CRC298" s="730"/>
      <c r="CRD298" s="730"/>
      <c r="CRE298" s="730"/>
      <c r="CRF298" s="730"/>
      <c r="CRG298" s="730"/>
      <c r="CRH298" s="730"/>
      <c r="CRI298" s="730"/>
      <c r="CRJ298" s="730"/>
      <c r="CRK298" s="730"/>
      <c r="CRL298" s="730"/>
      <c r="CRM298" s="730"/>
      <c r="CRN298" s="730"/>
      <c r="CRO298" s="730"/>
      <c r="CRP298" s="730"/>
      <c r="CRQ298" s="730"/>
      <c r="CRR298" s="730"/>
      <c r="CRS298" s="730"/>
      <c r="CRT298" s="730"/>
      <c r="CRU298" s="730"/>
      <c r="CRV298" s="730"/>
      <c r="CRW298" s="730"/>
      <c r="CRX298" s="730"/>
      <c r="CRY298" s="730"/>
      <c r="CRZ298" s="730"/>
      <c r="CSA298" s="730"/>
      <c r="CSB298" s="730"/>
      <c r="CSC298" s="730"/>
      <c r="CSD298" s="730"/>
      <c r="CSE298" s="730"/>
      <c r="CSF298" s="730"/>
      <c r="CSG298" s="730"/>
      <c r="CSH298" s="730"/>
      <c r="CSI298" s="730"/>
      <c r="CSJ298" s="730"/>
      <c r="CSK298" s="730"/>
      <c r="CSL298" s="730"/>
      <c r="CSM298" s="730"/>
      <c r="CSN298" s="730"/>
      <c r="CSO298" s="730"/>
      <c r="CSP298" s="730"/>
      <c r="CSQ298" s="730"/>
      <c r="CSR298" s="730"/>
      <c r="CSS298" s="730"/>
      <c r="CST298" s="730"/>
      <c r="CSU298" s="730"/>
      <c r="CSV298" s="730"/>
      <c r="CSW298" s="730"/>
      <c r="CSX298" s="730"/>
      <c r="CSY298" s="730"/>
      <c r="CSZ298" s="730"/>
      <c r="CTA298" s="730"/>
      <c r="CTB298" s="730"/>
      <c r="CTC298" s="730"/>
      <c r="CTD298" s="730"/>
      <c r="CTE298" s="730"/>
      <c r="CTF298" s="730"/>
      <c r="CTG298" s="730"/>
      <c r="CTH298" s="730"/>
      <c r="CTI298" s="730"/>
      <c r="CTJ298" s="730"/>
      <c r="CTK298" s="730"/>
      <c r="CTL298" s="730"/>
      <c r="CTM298" s="730"/>
      <c r="CTN298" s="730"/>
      <c r="CTO298" s="730"/>
      <c r="CTP298" s="730"/>
      <c r="CTQ298" s="730"/>
      <c r="CTR298" s="730"/>
      <c r="CTS298" s="730"/>
      <c r="CTT298" s="730"/>
      <c r="CTU298" s="730"/>
      <c r="CTV298" s="730"/>
      <c r="CTW298" s="730"/>
      <c r="CTX298" s="730"/>
      <c r="CTY298" s="730"/>
      <c r="CTZ298" s="730"/>
      <c r="CUA298" s="730"/>
      <c r="CUB298" s="730"/>
      <c r="CUC298" s="730"/>
      <c r="CUD298" s="730"/>
      <c r="CUE298" s="730"/>
      <c r="CUF298" s="730"/>
      <c r="CUG298" s="730"/>
      <c r="CUH298" s="730"/>
      <c r="CUI298" s="730"/>
      <c r="CUJ298" s="730"/>
      <c r="CUK298" s="730"/>
      <c r="CUL298" s="730"/>
      <c r="CUM298" s="730"/>
      <c r="CUN298" s="730"/>
      <c r="CUO298" s="730"/>
      <c r="CUP298" s="730"/>
      <c r="CUQ298" s="730"/>
      <c r="CUR298" s="730"/>
      <c r="CUS298" s="730"/>
      <c r="CUT298" s="730"/>
      <c r="CUU298" s="730"/>
      <c r="CUV298" s="730"/>
      <c r="CUW298" s="730"/>
      <c r="CUX298" s="730"/>
      <c r="CUY298" s="730"/>
      <c r="CUZ298" s="730"/>
      <c r="CVA298" s="730"/>
      <c r="CVB298" s="730"/>
      <c r="CVC298" s="730"/>
      <c r="CVD298" s="730"/>
      <c r="CVE298" s="730"/>
      <c r="CVF298" s="730"/>
      <c r="CVG298" s="730"/>
      <c r="CVH298" s="730"/>
      <c r="CVI298" s="730"/>
      <c r="CVJ298" s="730"/>
      <c r="CVK298" s="730"/>
      <c r="CVL298" s="730"/>
      <c r="CVM298" s="730"/>
      <c r="CVN298" s="730"/>
      <c r="CVO298" s="730"/>
      <c r="CVP298" s="730"/>
      <c r="CVQ298" s="730"/>
      <c r="CVR298" s="730"/>
      <c r="CVS298" s="730"/>
      <c r="CVT298" s="730"/>
      <c r="CVU298" s="730"/>
      <c r="CVV298" s="730"/>
      <c r="CVW298" s="730"/>
      <c r="CVX298" s="730"/>
      <c r="CVY298" s="730"/>
      <c r="CVZ298" s="730"/>
      <c r="CWA298" s="730"/>
      <c r="CWB298" s="730"/>
      <c r="CWC298" s="730"/>
      <c r="CWD298" s="730"/>
      <c r="CWE298" s="730"/>
      <c r="CWF298" s="730"/>
      <c r="CWG298" s="730"/>
      <c r="CWH298" s="730"/>
      <c r="CWI298" s="730"/>
      <c r="CWJ298" s="730"/>
      <c r="CWK298" s="730"/>
      <c r="CWL298" s="730"/>
      <c r="CWM298" s="730"/>
      <c r="CWN298" s="730"/>
      <c r="CWO298" s="730"/>
      <c r="CWP298" s="730"/>
      <c r="CWQ298" s="730"/>
      <c r="CWR298" s="730"/>
      <c r="CWS298" s="730"/>
      <c r="CWT298" s="730"/>
      <c r="CWU298" s="730"/>
      <c r="CWV298" s="730"/>
      <c r="CWW298" s="730"/>
      <c r="CWX298" s="730"/>
      <c r="CWY298" s="730"/>
      <c r="CWZ298" s="730"/>
      <c r="CXA298" s="730"/>
      <c r="CXB298" s="730"/>
      <c r="CXC298" s="730"/>
      <c r="CXD298" s="730"/>
      <c r="CXE298" s="730"/>
      <c r="CXF298" s="730"/>
      <c r="CXG298" s="730"/>
      <c r="CXH298" s="730"/>
      <c r="CXI298" s="730"/>
      <c r="CXJ298" s="730"/>
      <c r="CXK298" s="730"/>
      <c r="CXL298" s="730"/>
      <c r="CXM298" s="730"/>
      <c r="CXN298" s="730"/>
      <c r="CXO298" s="730"/>
      <c r="CXP298" s="730"/>
      <c r="CXQ298" s="730"/>
      <c r="CXR298" s="730"/>
      <c r="CXS298" s="730"/>
      <c r="CXT298" s="730"/>
      <c r="CXU298" s="730"/>
      <c r="CXV298" s="730"/>
      <c r="CXW298" s="730"/>
      <c r="CXX298" s="730"/>
      <c r="CXY298" s="730"/>
      <c r="CXZ298" s="730"/>
      <c r="CYA298" s="730"/>
      <c r="CYB298" s="730"/>
      <c r="CYC298" s="730"/>
      <c r="CYD298" s="730"/>
      <c r="CYE298" s="730"/>
      <c r="CYF298" s="730"/>
      <c r="CYG298" s="730"/>
      <c r="CYH298" s="730"/>
      <c r="CYI298" s="730"/>
      <c r="CYJ298" s="730"/>
      <c r="CYK298" s="730"/>
      <c r="CYL298" s="730"/>
      <c r="CYM298" s="730"/>
      <c r="CYN298" s="730"/>
      <c r="CYO298" s="730"/>
      <c r="CYP298" s="730"/>
      <c r="CYQ298" s="730"/>
      <c r="CYR298" s="730"/>
      <c r="CYS298" s="730"/>
      <c r="CYT298" s="730"/>
      <c r="CYU298" s="730"/>
      <c r="CYV298" s="730"/>
      <c r="CYW298" s="730"/>
      <c r="CYX298" s="730"/>
      <c r="CYY298" s="730"/>
      <c r="CYZ298" s="730"/>
      <c r="CZA298" s="730"/>
      <c r="CZB298" s="730"/>
      <c r="CZC298" s="730"/>
      <c r="CZD298" s="730"/>
      <c r="CZE298" s="730"/>
      <c r="CZF298" s="730"/>
      <c r="CZG298" s="730"/>
      <c r="CZH298" s="730"/>
      <c r="CZI298" s="730"/>
      <c r="CZJ298" s="730"/>
      <c r="CZK298" s="730"/>
      <c r="CZL298" s="730"/>
      <c r="CZM298" s="730"/>
      <c r="CZN298" s="730"/>
      <c r="CZO298" s="730"/>
      <c r="CZP298" s="730"/>
      <c r="CZQ298" s="730"/>
      <c r="CZR298" s="730"/>
      <c r="CZS298" s="730"/>
      <c r="CZT298" s="730"/>
      <c r="CZU298" s="730"/>
      <c r="CZV298" s="730"/>
      <c r="CZW298" s="730"/>
      <c r="CZX298" s="730"/>
      <c r="CZY298" s="730"/>
      <c r="CZZ298" s="730"/>
      <c r="DAA298" s="730"/>
      <c r="DAB298" s="730"/>
      <c r="DAC298" s="730"/>
      <c r="DAD298" s="730"/>
      <c r="DAE298" s="730"/>
      <c r="DAF298" s="730"/>
      <c r="DAG298" s="730"/>
      <c r="DAH298" s="730"/>
      <c r="DAI298" s="730"/>
      <c r="DAJ298" s="730"/>
      <c r="DAK298" s="730"/>
      <c r="DAL298" s="730"/>
      <c r="DAM298" s="730"/>
      <c r="DAN298" s="730"/>
      <c r="DAO298" s="730"/>
      <c r="DAP298" s="730"/>
      <c r="DAQ298" s="730"/>
      <c r="DAR298" s="730"/>
      <c r="DAS298" s="730"/>
      <c r="DAT298" s="730"/>
      <c r="DAU298" s="730"/>
      <c r="DAV298" s="730"/>
      <c r="DAW298" s="730"/>
      <c r="DAX298" s="730"/>
      <c r="DAY298" s="730"/>
      <c r="DAZ298" s="730"/>
      <c r="DBA298" s="730"/>
      <c r="DBB298" s="730"/>
      <c r="DBC298" s="730"/>
      <c r="DBD298" s="730"/>
      <c r="DBE298" s="730"/>
      <c r="DBF298" s="730"/>
      <c r="DBG298" s="730"/>
      <c r="DBH298" s="730"/>
      <c r="DBI298" s="730"/>
      <c r="DBJ298" s="730"/>
      <c r="DBK298" s="730"/>
      <c r="DBL298" s="730"/>
      <c r="DBM298" s="730"/>
      <c r="DBN298" s="730"/>
      <c r="DBO298" s="730"/>
      <c r="DBP298" s="730"/>
      <c r="DBQ298" s="730"/>
      <c r="DBR298" s="730"/>
      <c r="DBS298" s="730"/>
      <c r="DBT298" s="730"/>
      <c r="DBU298" s="730"/>
      <c r="DBV298" s="730"/>
      <c r="DBW298" s="730"/>
      <c r="DBX298" s="730"/>
      <c r="DBY298" s="730"/>
      <c r="DBZ298" s="730"/>
      <c r="DCA298" s="730"/>
      <c r="DCB298" s="730"/>
      <c r="DCC298" s="730"/>
      <c r="DCD298" s="730"/>
      <c r="DCE298" s="730"/>
      <c r="DCF298" s="730"/>
      <c r="DCG298" s="730"/>
      <c r="DCH298" s="730"/>
      <c r="DCI298" s="730"/>
      <c r="DCJ298" s="730"/>
      <c r="DCK298" s="730"/>
      <c r="DCL298" s="730"/>
      <c r="DCM298" s="730"/>
      <c r="DCN298" s="730"/>
      <c r="DCO298" s="730"/>
      <c r="DCP298" s="730"/>
      <c r="DCQ298" s="730"/>
      <c r="DCR298" s="730"/>
      <c r="DCS298" s="730"/>
      <c r="DCT298" s="730"/>
      <c r="DCU298" s="730"/>
      <c r="DCV298" s="730"/>
      <c r="DCW298" s="730"/>
      <c r="DCX298" s="730"/>
      <c r="DCY298" s="730"/>
      <c r="DCZ298" s="730"/>
      <c r="DDA298" s="730"/>
      <c r="DDB298" s="730"/>
      <c r="DDC298" s="730"/>
      <c r="DDD298" s="730"/>
      <c r="DDE298" s="730"/>
      <c r="DDF298" s="730"/>
      <c r="DDG298" s="730"/>
      <c r="DDH298" s="730"/>
      <c r="DDI298" s="730"/>
      <c r="DDJ298" s="730"/>
      <c r="DDK298" s="730"/>
      <c r="DDL298" s="730"/>
      <c r="DDM298" s="730"/>
      <c r="DDN298" s="730"/>
      <c r="DDO298" s="730"/>
      <c r="DDP298" s="730"/>
      <c r="DDQ298" s="730"/>
      <c r="DDR298" s="730"/>
      <c r="DDS298" s="730"/>
      <c r="DDT298" s="730"/>
      <c r="DDU298" s="730"/>
      <c r="DDV298" s="730"/>
      <c r="DDW298" s="730"/>
      <c r="DDX298" s="730"/>
      <c r="DDY298" s="730"/>
      <c r="DDZ298" s="730"/>
      <c r="DEA298" s="730"/>
      <c r="DEB298" s="730"/>
      <c r="DEC298" s="730"/>
      <c r="DED298" s="730"/>
      <c r="DEE298" s="730"/>
      <c r="DEF298" s="730"/>
      <c r="DEG298" s="730"/>
      <c r="DEH298" s="730"/>
      <c r="DEI298" s="730"/>
      <c r="DEJ298" s="730"/>
      <c r="DEK298" s="730"/>
      <c r="DEL298" s="730"/>
      <c r="DEM298" s="730"/>
      <c r="DEN298" s="730"/>
      <c r="DEO298" s="730"/>
      <c r="DEP298" s="730"/>
      <c r="DEQ298" s="730"/>
      <c r="DER298" s="730"/>
      <c r="DES298" s="730"/>
      <c r="DET298" s="730"/>
      <c r="DEU298" s="730"/>
      <c r="DEV298" s="730"/>
      <c r="DEW298" s="730"/>
      <c r="DEX298" s="730"/>
      <c r="DEY298" s="730"/>
      <c r="DEZ298" s="730"/>
      <c r="DFA298" s="730"/>
      <c r="DFB298" s="730"/>
      <c r="DFC298" s="730"/>
      <c r="DFD298" s="730"/>
      <c r="DFE298" s="730"/>
      <c r="DFF298" s="730"/>
      <c r="DFG298" s="730"/>
      <c r="DFH298" s="730"/>
      <c r="DFI298" s="730"/>
      <c r="DFJ298" s="730"/>
      <c r="DFK298" s="730"/>
      <c r="DFL298" s="730"/>
      <c r="DFM298" s="730"/>
      <c r="DFN298" s="730"/>
      <c r="DFO298" s="730"/>
      <c r="DFP298" s="730"/>
      <c r="DFQ298" s="730"/>
      <c r="DFR298" s="730"/>
      <c r="DFS298" s="730"/>
      <c r="DFT298" s="730"/>
      <c r="DFU298" s="730"/>
      <c r="DFV298" s="730"/>
      <c r="DFW298" s="730"/>
      <c r="DFX298" s="730"/>
      <c r="DFY298" s="730"/>
      <c r="DFZ298" s="730"/>
      <c r="DGA298" s="730"/>
      <c r="DGB298" s="730"/>
      <c r="DGC298" s="730"/>
      <c r="DGD298" s="730"/>
      <c r="DGE298" s="730"/>
      <c r="DGF298" s="730"/>
      <c r="DGG298" s="730"/>
      <c r="DGH298" s="730"/>
      <c r="DGI298" s="730"/>
      <c r="DGJ298" s="730"/>
      <c r="DGK298" s="730"/>
      <c r="DGL298" s="730"/>
      <c r="DGM298" s="730"/>
      <c r="DGN298" s="730"/>
      <c r="DGO298" s="730"/>
      <c r="DGP298" s="730"/>
      <c r="DGQ298" s="730"/>
      <c r="DGR298" s="730"/>
      <c r="DGS298" s="730"/>
      <c r="DGT298" s="730"/>
      <c r="DGU298" s="730"/>
      <c r="DGV298" s="730"/>
      <c r="DGW298" s="730"/>
      <c r="DGX298" s="730"/>
      <c r="DGY298" s="730"/>
      <c r="DGZ298" s="730"/>
      <c r="DHA298" s="730"/>
      <c r="DHB298" s="730"/>
      <c r="DHC298" s="730"/>
      <c r="DHD298" s="730"/>
      <c r="DHE298" s="730"/>
      <c r="DHF298" s="730"/>
      <c r="DHG298" s="730"/>
      <c r="DHH298" s="730"/>
      <c r="DHI298" s="730"/>
      <c r="DHJ298" s="730"/>
      <c r="DHK298" s="730"/>
      <c r="DHL298" s="730"/>
      <c r="DHM298" s="730"/>
      <c r="DHN298" s="730"/>
      <c r="DHO298" s="730"/>
      <c r="DHP298" s="730"/>
      <c r="DHQ298" s="730"/>
      <c r="DHR298" s="730"/>
      <c r="DHS298" s="730"/>
      <c r="DHT298" s="730"/>
      <c r="DHU298" s="730"/>
      <c r="DHV298" s="730"/>
      <c r="DHW298" s="730"/>
      <c r="DHX298" s="730"/>
      <c r="DHY298" s="730"/>
      <c r="DHZ298" s="730"/>
      <c r="DIA298" s="730"/>
      <c r="DIB298" s="730"/>
      <c r="DIC298" s="730"/>
      <c r="DID298" s="730"/>
      <c r="DIE298" s="730"/>
      <c r="DIF298" s="730"/>
      <c r="DIG298" s="730"/>
      <c r="DIH298" s="730"/>
      <c r="DII298" s="730"/>
      <c r="DIJ298" s="730"/>
      <c r="DIK298" s="730"/>
      <c r="DIL298" s="730"/>
      <c r="DIM298" s="730"/>
      <c r="DIN298" s="730"/>
      <c r="DIO298" s="730"/>
      <c r="DIP298" s="730"/>
      <c r="DIQ298" s="730"/>
      <c r="DIR298" s="730"/>
      <c r="DIS298" s="730"/>
      <c r="DIT298" s="730"/>
      <c r="DIU298" s="730"/>
      <c r="DIV298" s="730"/>
      <c r="DIW298" s="730"/>
      <c r="DIX298" s="730"/>
      <c r="DIY298" s="730"/>
      <c r="DIZ298" s="730"/>
      <c r="DJA298" s="730"/>
      <c r="DJB298" s="730"/>
      <c r="DJC298" s="730"/>
      <c r="DJD298" s="730"/>
      <c r="DJE298" s="730"/>
      <c r="DJF298" s="730"/>
      <c r="DJG298" s="730"/>
      <c r="DJH298" s="730"/>
      <c r="DJI298" s="730"/>
      <c r="DJJ298" s="730"/>
      <c r="DJK298" s="730"/>
      <c r="DJL298" s="730"/>
      <c r="DJM298" s="730"/>
      <c r="DJN298" s="730"/>
      <c r="DJO298" s="730"/>
      <c r="DJP298" s="730"/>
      <c r="DJQ298" s="730"/>
      <c r="DJR298" s="730"/>
      <c r="DJS298" s="730"/>
      <c r="DJT298" s="730"/>
      <c r="DJU298" s="730"/>
      <c r="DJV298" s="730"/>
      <c r="DJW298" s="730"/>
      <c r="DJX298" s="730"/>
      <c r="DJY298" s="730"/>
      <c r="DJZ298" s="730"/>
      <c r="DKA298" s="730"/>
      <c r="DKB298" s="730"/>
      <c r="DKC298" s="730"/>
      <c r="DKD298" s="730"/>
      <c r="DKE298" s="730"/>
      <c r="DKF298" s="730"/>
      <c r="DKG298" s="730"/>
      <c r="DKH298" s="730"/>
      <c r="DKI298" s="730"/>
      <c r="DKJ298" s="730"/>
      <c r="DKK298" s="730"/>
      <c r="DKL298" s="730"/>
      <c r="DKM298" s="730"/>
      <c r="DKN298" s="730"/>
      <c r="DKO298" s="730"/>
      <c r="DKP298" s="730"/>
      <c r="DKQ298" s="730"/>
      <c r="DKR298" s="730"/>
      <c r="DKS298" s="730"/>
      <c r="DKT298" s="730"/>
      <c r="DKU298" s="730"/>
      <c r="DKV298" s="730"/>
      <c r="DKW298" s="730"/>
      <c r="DKX298" s="730"/>
      <c r="DKY298" s="730"/>
      <c r="DKZ298" s="730"/>
      <c r="DLA298" s="730"/>
      <c r="DLB298" s="730"/>
      <c r="DLC298" s="730"/>
      <c r="DLD298" s="730"/>
      <c r="DLE298" s="730"/>
      <c r="DLF298" s="730"/>
      <c r="DLG298" s="730"/>
      <c r="DLH298" s="730"/>
      <c r="DLI298" s="730"/>
      <c r="DLJ298" s="730"/>
      <c r="DLK298" s="730"/>
      <c r="DLL298" s="730"/>
      <c r="DLM298" s="730"/>
      <c r="DLN298" s="730"/>
      <c r="DLO298" s="730"/>
      <c r="DLP298" s="730"/>
      <c r="DLQ298" s="730"/>
      <c r="DLR298" s="730"/>
      <c r="DLS298" s="730"/>
      <c r="DLT298" s="730"/>
      <c r="DLU298" s="730"/>
      <c r="DLV298" s="730"/>
      <c r="DLW298" s="730"/>
      <c r="DLX298" s="730"/>
      <c r="DLY298" s="730"/>
      <c r="DLZ298" s="730"/>
      <c r="DMA298" s="730"/>
      <c r="DMB298" s="730"/>
      <c r="DMC298" s="730"/>
      <c r="DMD298" s="730"/>
      <c r="DME298" s="730"/>
      <c r="DMF298" s="730"/>
      <c r="DMG298" s="730"/>
      <c r="DMH298" s="730"/>
      <c r="DMI298" s="730"/>
      <c r="DMJ298" s="730"/>
      <c r="DMK298" s="730"/>
      <c r="DML298" s="730"/>
      <c r="DMM298" s="730"/>
      <c r="DMN298" s="730"/>
      <c r="DMO298" s="730"/>
      <c r="DMP298" s="730"/>
      <c r="DMQ298" s="730"/>
      <c r="DMR298" s="730"/>
      <c r="DMS298" s="730"/>
      <c r="DMT298" s="730"/>
      <c r="DMU298" s="730"/>
      <c r="DMV298" s="730"/>
      <c r="DMW298" s="730"/>
      <c r="DMX298" s="730"/>
      <c r="DMY298" s="730"/>
      <c r="DMZ298" s="730"/>
      <c r="DNA298" s="730"/>
      <c r="DNB298" s="730"/>
      <c r="DNC298" s="730"/>
      <c r="DND298" s="730"/>
      <c r="DNE298" s="730"/>
      <c r="DNF298" s="730"/>
      <c r="DNG298" s="730"/>
      <c r="DNH298" s="730"/>
      <c r="DNI298" s="730"/>
      <c r="DNJ298" s="730"/>
      <c r="DNK298" s="730"/>
      <c r="DNL298" s="730"/>
      <c r="DNM298" s="730"/>
      <c r="DNN298" s="730"/>
      <c r="DNO298" s="730"/>
      <c r="DNP298" s="730"/>
      <c r="DNQ298" s="730"/>
      <c r="DNR298" s="730"/>
      <c r="DNS298" s="730"/>
      <c r="DNT298" s="730"/>
      <c r="DNU298" s="730"/>
      <c r="DNV298" s="730"/>
      <c r="DNW298" s="730"/>
      <c r="DNX298" s="730"/>
      <c r="DNY298" s="730"/>
      <c r="DNZ298" s="730"/>
      <c r="DOA298" s="730"/>
      <c r="DOB298" s="730"/>
      <c r="DOC298" s="730"/>
      <c r="DOD298" s="730"/>
      <c r="DOE298" s="730"/>
      <c r="DOF298" s="730"/>
      <c r="DOG298" s="730"/>
      <c r="DOH298" s="730"/>
      <c r="DOI298" s="730"/>
      <c r="DOJ298" s="730"/>
      <c r="DOK298" s="730"/>
      <c r="DOL298" s="730"/>
      <c r="DOM298" s="730"/>
      <c r="DON298" s="730"/>
      <c r="DOO298" s="730"/>
      <c r="DOP298" s="730"/>
      <c r="DOQ298" s="730"/>
      <c r="DOR298" s="730"/>
      <c r="DOS298" s="730"/>
      <c r="DOT298" s="730"/>
      <c r="DOU298" s="730"/>
      <c r="DOV298" s="730"/>
      <c r="DOW298" s="730"/>
      <c r="DOX298" s="730"/>
      <c r="DOY298" s="730"/>
      <c r="DOZ298" s="730"/>
      <c r="DPA298" s="730"/>
      <c r="DPB298" s="730"/>
      <c r="DPC298" s="730"/>
      <c r="DPD298" s="730"/>
      <c r="DPE298" s="730"/>
      <c r="DPF298" s="730"/>
      <c r="DPG298" s="730"/>
      <c r="DPH298" s="730"/>
      <c r="DPI298" s="730"/>
      <c r="DPJ298" s="730"/>
      <c r="DPK298" s="730"/>
      <c r="DPL298" s="730"/>
      <c r="DPM298" s="730"/>
      <c r="DPN298" s="730"/>
      <c r="DPO298" s="730"/>
      <c r="DPP298" s="730"/>
      <c r="DPQ298" s="730"/>
      <c r="DPR298" s="730"/>
      <c r="DPS298" s="730"/>
      <c r="DPT298" s="730"/>
      <c r="DPU298" s="730"/>
      <c r="DPV298" s="730"/>
      <c r="DPW298" s="730"/>
      <c r="DPX298" s="730"/>
      <c r="DPY298" s="730"/>
      <c r="DPZ298" s="730"/>
      <c r="DQA298" s="730"/>
      <c r="DQB298" s="730"/>
      <c r="DQC298" s="730"/>
      <c r="DQD298" s="730"/>
      <c r="DQE298" s="730"/>
      <c r="DQF298" s="730"/>
      <c r="DQG298" s="730"/>
      <c r="DQH298" s="730"/>
      <c r="DQI298" s="730"/>
      <c r="DQJ298" s="730"/>
      <c r="DQK298" s="730"/>
      <c r="DQL298" s="730"/>
      <c r="DQM298" s="730"/>
      <c r="DQN298" s="730"/>
      <c r="DQO298" s="730"/>
      <c r="DQP298" s="730"/>
      <c r="DQQ298" s="730"/>
      <c r="DQR298" s="730"/>
      <c r="DQS298" s="730"/>
      <c r="DQT298" s="730"/>
      <c r="DQU298" s="730"/>
      <c r="DQV298" s="730"/>
      <c r="DQW298" s="730"/>
      <c r="DQX298" s="730"/>
      <c r="DQY298" s="730"/>
      <c r="DQZ298" s="730"/>
      <c r="DRA298" s="730"/>
      <c r="DRB298" s="730"/>
      <c r="DRC298" s="730"/>
      <c r="DRD298" s="730"/>
      <c r="DRE298" s="730"/>
      <c r="DRF298" s="730"/>
      <c r="DRG298" s="730"/>
      <c r="DRH298" s="730"/>
      <c r="DRI298" s="730"/>
      <c r="DRJ298" s="730"/>
      <c r="DRK298" s="730"/>
      <c r="DRL298" s="730"/>
      <c r="DRM298" s="730"/>
      <c r="DRN298" s="730"/>
      <c r="DRO298" s="730"/>
      <c r="DRP298" s="730"/>
      <c r="DRQ298" s="730"/>
      <c r="DRR298" s="730"/>
      <c r="DRS298" s="730"/>
      <c r="DRT298" s="730"/>
      <c r="DRU298" s="730"/>
      <c r="DRV298" s="730"/>
      <c r="DRW298" s="730"/>
      <c r="DRX298" s="730"/>
      <c r="DRY298" s="730"/>
      <c r="DRZ298" s="730"/>
      <c r="DSA298" s="730"/>
      <c r="DSB298" s="730"/>
      <c r="DSC298" s="730"/>
      <c r="DSD298" s="730"/>
      <c r="DSE298" s="730"/>
      <c r="DSF298" s="730"/>
      <c r="DSG298" s="730"/>
      <c r="DSH298" s="730"/>
      <c r="DSI298" s="730"/>
      <c r="DSJ298" s="730"/>
      <c r="DSK298" s="730"/>
      <c r="DSL298" s="730"/>
      <c r="DSM298" s="730"/>
      <c r="DSN298" s="730"/>
      <c r="DSO298" s="730"/>
      <c r="DSP298" s="730"/>
      <c r="DSQ298" s="730"/>
      <c r="DSR298" s="730"/>
      <c r="DSS298" s="730"/>
      <c r="DST298" s="730"/>
      <c r="DSU298" s="730"/>
      <c r="DSV298" s="730"/>
      <c r="DSW298" s="730"/>
      <c r="DSX298" s="730"/>
      <c r="DSY298" s="730"/>
      <c r="DSZ298" s="730"/>
      <c r="DTA298" s="730"/>
      <c r="DTB298" s="730"/>
      <c r="DTC298" s="730"/>
      <c r="DTD298" s="730"/>
      <c r="DTE298" s="730"/>
      <c r="DTF298" s="730"/>
      <c r="DTG298" s="730"/>
      <c r="DTH298" s="730"/>
      <c r="DTI298" s="730"/>
      <c r="DTJ298" s="730"/>
      <c r="DTK298" s="730"/>
      <c r="DTL298" s="730"/>
      <c r="DTM298" s="730"/>
      <c r="DTN298" s="730"/>
      <c r="DTO298" s="730"/>
      <c r="DTP298" s="730"/>
      <c r="DTQ298" s="730"/>
      <c r="DTR298" s="730"/>
      <c r="DTS298" s="730"/>
      <c r="DTT298" s="730"/>
      <c r="DTU298" s="730"/>
      <c r="DTV298" s="730"/>
      <c r="DTW298" s="730"/>
      <c r="DTX298" s="730"/>
      <c r="DTY298" s="730"/>
      <c r="DTZ298" s="730"/>
      <c r="DUA298" s="730"/>
      <c r="DUB298" s="730"/>
      <c r="DUC298" s="730"/>
      <c r="DUD298" s="730"/>
      <c r="DUE298" s="730"/>
      <c r="DUF298" s="730"/>
      <c r="DUG298" s="730"/>
      <c r="DUH298" s="730"/>
      <c r="DUI298" s="730"/>
      <c r="DUJ298" s="730"/>
      <c r="DUK298" s="730"/>
      <c r="DUL298" s="730"/>
      <c r="DUM298" s="730"/>
      <c r="DUN298" s="730"/>
      <c r="DUO298" s="730"/>
      <c r="DUP298" s="730"/>
      <c r="DUQ298" s="730"/>
      <c r="DUR298" s="730"/>
      <c r="DUS298" s="730"/>
      <c r="DUT298" s="730"/>
      <c r="DUU298" s="730"/>
      <c r="DUV298" s="730"/>
      <c r="DUW298" s="730"/>
      <c r="DUX298" s="730"/>
      <c r="DUY298" s="730"/>
      <c r="DUZ298" s="730"/>
      <c r="DVA298" s="730"/>
      <c r="DVB298" s="730"/>
      <c r="DVC298" s="730"/>
      <c r="DVD298" s="730"/>
      <c r="DVE298" s="730"/>
      <c r="DVF298" s="730"/>
      <c r="DVG298" s="730"/>
      <c r="DVH298" s="730"/>
      <c r="DVI298" s="730"/>
      <c r="DVJ298" s="730"/>
      <c r="DVK298" s="730"/>
      <c r="DVL298" s="730"/>
      <c r="DVM298" s="730"/>
      <c r="DVN298" s="730"/>
      <c r="DVO298" s="730"/>
      <c r="DVP298" s="730"/>
      <c r="DVQ298" s="730"/>
      <c r="DVR298" s="730"/>
      <c r="DVS298" s="730"/>
      <c r="DVT298" s="730"/>
      <c r="DVU298" s="730"/>
      <c r="DVV298" s="730"/>
      <c r="DVW298" s="730"/>
      <c r="DVX298" s="730"/>
      <c r="DVY298" s="730"/>
      <c r="DVZ298" s="730"/>
      <c r="DWA298" s="730"/>
      <c r="DWB298" s="730"/>
      <c r="DWC298" s="730"/>
      <c r="DWD298" s="730"/>
      <c r="DWE298" s="730"/>
      <c r="DWF298" s="730"/>
      <c r="DWG298" s="730"/>
      <c r="DWH298" s="730"/>
      <c r="DWI298" s="730"/>
      <c r="DWJ298" s="730"/>
      <c r="DWK298" s="730"/>
      <c r="DWL298" s="730"/>
      <c r="DWM298" s="730"/>
      <c r="DWN298" s="730"/>
      <c r="DWO298" s="730"/>
      <c r="DWP298" s="730"/>
      <c r="DWQ298" s="730"/>
      <c r="DWR298" s="730"/>
      <c r="DWS298" s="730"/>
      <c r="DWT298" s="730"/>
      <c r="DWU298" s="730"/>
      <c r="DWV298" s="730"/>
      <c r="DWW298" s="730"/>
      <c r="DWX298" s="730"/>
      <c r="DWY298" s="730"/>
      <c r="DWZ298" s="730"/>
      <c r="DXA298" s="730"/>
      <c r="DXB298" s="730"/>
      <c r="DXC298" s="730"/>
      <c r="DXD298" s="730"/>
      <c r="DXE298" s="730"/>
      <c r="DXF298" s="730"/>
      <c r="DXG298" s="730"/>
      <c r="DXH298" s="730"/>
      <c r="DXI298" s="730"/>
      <c r="DXJ298" s="730"/>
      <c r="DXK298" s="730"/>
      <c r="DXL298" s="730"/>
      <c r="DXM298" s="730"/>
      <c r="DXN298" s="730"/>
      <c r="DXO298" s="730"/>
      <c r="DXP298" s="730"/>
      <c r="DXQ298" s="730"/>
      <c r="DXR298" s="730"/>
      <c r="DXS298" s="730"/>
      <c r="DXT298" s="730"/>
      <c r="DXU298" s="730"/>
      <c r="DXV298" s="730"/>
      <c r="DXW298" s="730"/>
      <c r="DXX298" s="730"/>
      <c r="DXY298" s="730"/>
      <c r="DXZ298" s="730"/>
      <c r="DYA298" s="730"/>
      <c r="DYB298" s="730"/>
      <c r="DYC298" s="730"/>
      <c r="DYD298" s="730"/>
      <c r="DYE298" s="730"/>
      <c r="DYF298" s="730"/>
      <c r="DYG298" s="730"/>
      <c r="DYH298" s="730"/>
      <c r="DYI298" s="730"/>
      <c r="DYJ298" s="730"/>
      <c r="DYK298" s="730"/>
      <c r="DYL298" s="730"/>
      <c r="DYM298" s="730"/>
      <c r="DYN298" s="730"/>
      <c r="DYO298" s="730"/>
      <c r="DYP298" s="730"/>
      <c r="DYQ298" s="730"/>
      <c r="DYR298" s="730"/>
      <c r="DYS298" s="730"/>
      <c r="DYT298" s="730"/>
      <c r="DYU298" s="730"/>
      <c r="DYV298" s="730"/>
      <c r="DYW298" s="730"/>
      <c r="DYX298" s="730"/>
      <c r="DYY298" s="730"/>
      <c r="DYZ298" s="730"/>
      <c r="DZA298" s="730"/>
      <c r="DZB298" s="730"/>
      <c r="DZC298" s="730"/>
      <c r="DZD298" s="730"/>
      <c r="DZE298" s="730"/>
      <c r="DZF298" s="730"/>
      <c r="DZG298" s="730"/>
      <c r="DZH298" s="730"/>
      <c r="DZI298" s="730"/>
      <c r="DZJ298" s="730"/>
      <c r="DZK298" s="730"/>
      <c r="DZL298" s="730"/>
      <c r="DZM298" s="730"/>
      <c r="DZN298" s="730"/>
      <c r="DZO298" s="730"/>
      <c r="DZP298" s="730"/>
      <c r="DZQ298" s="730"/>
      <c r="DZR298" s="730"/>
      <c r="DZS298" s="730"/>
      <c r="DZT298" s="730"/>
      <c r="DZU298" s="730"/>
      <c r="DZV298" s="730"/>
      <c r="DZW298" s="730"/>
      <c r="DZX298" s="730"/>
      <c r="DZY298" s="730"/>
      <c r="DZZ298" s="730"/>
      <c r="EAA298" s="730"/>
      <c r="EAB298" s="730"/>
      <c r="EAC298" s="730"/>
      <c r="EAD298" s="730"/>
      <c r="EAE298" s="730"/>
      <c r="EAF298" s="730"/>
      <c r="EAG298" s="730"/>
      <c r="EAH298" s="730"/>
      <c r="EAI298" s="730"/>
      <c r="EAJ298" s="730"/>
      <c r="EAK298" s="730"/>
      <c r="EAL298" s="730"/>
      <c r="EAM298" s="730"/>
      <c r="EAN298" s="730"/>
      <c r="EAO298" s="730"/>
      <c r="EAP298" s="730"/>
      <c r="EAQ298" s="730"/>
      <c r="EAR298" s="730"/>
      <c r="EAS298" s="730"/>
      <c r="EAT298" s="730"/>
      <c r="EAU298" s="730"/>
      <c r="EAV298" s="730"/>
      <c r="EAW298" s="730"/>
      <c r="EAX298" s="730"/>
      <c r="EAY298" s="730"/>
      <c r="EAZ298" s="730"/>
      <c r="EBA298" s="730"/>
      <c r="EBB298" s="730"/>
      <c r="EBC298" s="730"/>
      <c r="EBD298" s="730"/>
      <c r="EBE298" s="730"/>
      <c r="EBF298" s="730"/>
      <c r="EBG298" s="730"/>
      <c r="EBH298" s="730"/>
      <c r="EBI298" s="730"/>
      <c r="EBJ298" s="730"/>
      <c r="EBK298" s="730"/>
      <c r="EBL298" s="730"/>
      <c r="EBM298" s="730"/>
      <c r="EBN298" s="730"/>
      <c r="EBO298" s="730"/>
      <c r="EBP298" s="730"/>
      <c r="EBQ298" s="730"/>
      <c r="EBR298" s="730"/>
      <c r="EBS298" s="730"/>
      <c r="EBT298" s="730"/>
      <c r="EBU298" s="730"/>
      <c r="EBV298" s="730"/>
      <c r="EBW298" s="730"/>
      <c r="EBX298" s="730"/>
      <c r="EBY298" s="730"/>
      <c r="EBZ298" s="730"/>
      <c r="ECA298" s="730"/>
      <c r="ECB298" s="730"/>
      <c r="ECC298" s="730"/>
      <c r="ECD298" s="730"/>
      <c r="ECE298" s="730"/>
      <c r="ECF298" s="730"/>
      <c r="ECG298" s="730"/>
      <c r="ECH298" s="730"/>
      <c r="ECI298" s="730"/>
      <c r="ECJ298" s="730"/>
      <c r="ECK298" s="730"/>
      <c r="ECL298" s="730"/>
      <c r="ECM298" s="730"/>
      <c r="ECN298" s="730"/>
      <c r="ECO298" s="730"/>
      <c r="ECP298" s="730"/>
      <c r="ECQ298" s="730"/>
      <c r="ECR298" s="730"/>
      <c r="ECS298" s="730"/>
      <c r="ECT298" s="730"/>
      <c r="ECU298" s="730"/>
      <c r="ECV298" s="730"/>
      <c r="ECW298" s="730"/>
      <c r="ECX298" s="730"/>
      <c r="ECY298" s="730"/>
      <c r="ECZ298" s="730"/>
      <c r="EDA298" s="730"/>
      <c r="EDB298" s="730"/>
      <c r="EDC298" s="730"/>
      <c r="EDD298" s="730"/>
      <c r="EDE298" s="730"/>
      <c r="EDF298" s="730"/>
      <c r="EDG298" s="730"/>
      <c r="EDH298" s="730"/>
      <c r="EDI298" s="730"/>
      <c r="EDJ298" s="730"/>
      <c r="EDK298" s="730"/>
      <c r="EDL298" s="730"/>
      <c r="EDM298" s="730"/>
      <c r="EDN298" s="730"/>
      <c r="EDO298" s="730"/>
      <c r="EDP298" s="730"/>
      <c r="EDQ298" s="730"/>
      <c r="EDR298" s="730"/>
      <c r="EDS298" s="730"/>
      <c r="EDT298" s="730"/>
      <c r="EDU298" s="730"/>
      <c r="EDV298" s="730"/>
      <c r="EDW298" s="730"/>
      <c r="EDX298" s="730"/>
      <c r="EDY298" s="730"/>
      <c r="EDZ298" s="730"/>
      <c r="EEA298" s="730"/>
      <c r="EEB298" s="730"/>
      <c r="EEC298" s="730"/>
      <c r="EED298" s="730"/>
      <c r="EEE298" s="730"/>
      <c r="EEF298" s="730"/>
      <c r="EEG298" s="730"/>
      <c r="EEH298" s="730"/>
      <c r="EEI298" s="730"/>
      <c r="EEJ298" s="730"/>
      <c r="EEK298" s="730"/>
      <c r="EEL298" s="730"/>
      <c r="EEM298" s="730"/>
      <c r="EEN298" s="730"/>
      <c r="EEO298" s="730"/>
      <c r="EEP298" s="730"/>
      <c r="EEQ298" s="730"/>
      <c r="EER298" s="730"/>
      <c r="EES298" s="730"/>
      <c r="EET298" s="730"/>
      <c r="EEU298" s="730"/>
      <c r="EEV298" s="730"/>
      <c r="EEW298" s="730"/>
      <c r="EEX298" s="730"/>
      <c r="EEY298" s="730"/>
      <c r="EEZ298" s="730"/>
      <c r="EFA298" s="730"/>
      <c r="EFB298" s="730"/>
      <c r="EFC298" s="730"/>
      <c r="EFD298" s="730"/>
      <c r="EFE298" s="730"/>
      <c r="EFF298" s="730"/>
      <c r="EFG298" s="730"/>
      <c r="EFH298" s="730"/>
      <c r="EFI298" s="730"/>
      <c r="EFJ298" s="730"/>
      <c r="EFK298" s="730"/>
      <c r="EFL298" s="730"/>
      <c r="EFM298" s="730"/>
      <c r="EFN298" s="730"/>
      <c r="EFO298" s="730"/>
      <c r="EFP298" s="730"/>
      <c r="EFQ298" s="730"/>
      <c r="EFR298" s="730"/>
      <c r="EFS298" s="730"/>
      <c r="EFT298" s="730"/>
      <c r="EFU298" s="730"/>
      <c r="EFV298" s="730"/>
      <c r="EFW298" s="730"/>
      <c r="EFX298" s="730"/>
      <c r="EFY298" s="730"/>
      <c r="EFZ298" s="730"/>
      <c r="EGA298" s="730"/>
      <c r="EGB298" s="730"/>
      <c r="EGC298" s="730"/>
      <c r="EGD298" s="730"/>
      <c r="EGE298" s="730"/>
      <c r="EGF298" s="730"/>
      <c r="EGG298" s="730"/>
      <c r="EGH298" s="730"/>
      <c r="EGI298" s="730"/>
      <c r="EGJ298" s="730"/>
      <c r="EGK298" s="730"/>
      <c r="EGL298" s="730"/>
      <c r="EGM298" s="730"/>
      <c r="EGN298" s="730"/>
      <c r="EGO298" s="730"/>
      <c r="EGP298" s="730"/>
      <c r="EGQ298" s="730"/>
      <c r="EGR298" s="730"/>
      <c r="EGS298" s="730"/>
      <c r="EGT298" s="730"/>
      <c r="EGU298" s="730"/>
      <c r="EGV298" s="730"/>
      <c r="EGW298" s="730"/>
      <c r="EGX298" s="730"/>
      <c r="EGY298" s="730"/>
      <c r="EGZ298" s="730"/>
      <c r="EHA298" s="730"/>
      <c r="EHB298" s="730"/>
      <c r="EHC298" s="730"/>
      <c r="EHD298" s="730"/>
      <c r="EHE298" s="730"/>
      <c r="EHF298" s="730"/>
      <c r="EHG298" s="730"/>
      <c r="EHH298" s="730"/>
      <c r="EHI298" s="730"/>
      <c r="EHJ298" s="730"/>
      <c r="EHK298" s="730"/>
      <c r="EHL298" s="730"/>
      <c r="EHM298" s="730"/>
      <c r="EHN298" s="730"/>
      <c r="EHO298" s="730"/>
      <c r="EHP298" s="730"/>
      <c r="EHQ298" s="730"/>
      <c r="EHR298" s="730"/>
      <c r="EHS298" s="730"/>
      <c r="EHT298" s="730"/>
      <c r="EHU298" s="730"/>
      <c r="EHV298" s="730"/>
      <c r="EHW298" s="730"/>
      <c r="EHX298" s="730"/>
      <c r="EHY298" s="730"/>
      <c r="EHZ298" s="730"/>
      <c r="EIA298" s="730"/>
      <c r="EIB298" s="730"/>
      <c r="EIC298" s="730"/>
      <c r="EID298" s="730"/>
      <c r="EIE298" s="730"/>
      <c r="EIF298" s="730"/>
      <c r="EIG298" s="730"/>
      <c r="EIH298" s="730"/>
      <c r="EII298" s="730"/>
      <c r="EIJ298" s="730"/>
      <c r="EIK298" s="730"/>
      <c r="EIL298" s="730"/>
      <c r="EIM298" s="730"/>
      <c r="EIN298" s="730"/>
      <c r="EIO298" s="730"/>
      <c r="EIP298" s="730"/>
      <c r="EIQ298" s="730"/>
      <c r="EIR298" s="730"/>
      <c r="EIS298" s="730"/>
      <c r="EIT298" s="730"/>
      <c r="EIU298" s="730"/>
      <c r="EIV298" s="730"/>
      <c r="EIW298" s="730"/>
      <c r="EIX298" s="730"/>
      <c r="EIY298" s="730"/>
      <c r="EIZ298" s="730"/>
      <c r="EJA298" s="730"/>
      <c r="EJB298" s="730"/>
      <c r="EJC298" s="730"/>
      <c r="EJD298" s="730"/>
      <c r="EJE298" s="730"/>
      <c r="EJF298" s="730"/>
      <c r="EJG298" s="730"/>
      <c r="EJH298" s="730"/>
      <c r="EJI298" s="730"/>
      <c r="EJJ298" s="730"/>
      <c r="EJK298" s="730"/>
      <c r="EJL298" s="730"/>
      <c r="EJM298" s="730"/>
      <c r="EJN298" s="730"/>
      <c r="EJO298" s="730"/>
      <c r="EJP298" s="730"/>
      <c r="EJQ298" s="730"/>
      <c r="EJR298" s="730"/>
      <c r="EJS298" s="730"/>
      <c r="EJT298" s="730"/>
      <c r="EJU298" s="730"/>
      <c r="EJV298" s="730"/>
      <c r="EJW298" s="730"/>
      <c r="EJX298" s="730"/>
      <c r="EJY298" s="730"/>
      <c r="EJZ298" s="730"/>
      <c r="EKA298" s="730"/>
      <c r="EKB298" s="730"/>
      <c r="EKC298" s="730"/>
      <c r="EKD298" s="730"/>
      <c r="EKE298" s="730"/>
      <c r="EKF298" s="730"/>
      <c r="EKG298" s="730"/>
      <c r="EKH298" s="730"/>
      <c r="EKI298" s="730"/>
      <c r="EKJ298" s="730"/>
      <c r="EKK298" s="730"/>
      <c r="EKL298" s="730"/>
      <c r="EKM298" s="730"/>
      <c r="EKN298" s="730"/>
      <c r="EKO298" s="730"/>
      <c r="EKP298" s="730"/>
      <c r="EKQ298" s="730"/>
      <c r="EKR298" s="730"/>
      <c r="EKS298" s="730"/>
      <c r="EKT298" s="730"/>
      <c r="EKU298" s="730"/>
      <c r="EKV298" s="730"/>
      <c r="EKW298" s="730"/>
      <c r="EKX298" s="730"/>
      <c r="EKY298" s="730"/>
      <c r="EKZ298" s="730"/>
      <c r="ELA298" s="730"/>
      <c r="ELB298" s="730"/>
      <c r="ELC298" s="730"/>
      <c r="ELD298" s="730"/>
      <c r="ELE298" s="730"/>
      <c r="ELF298" s="730"/>
      <c r="ELG298" s="730"/>
      <c r="ELH298" s="730"/>
      <c r="ELI298" s="730"/>
      <c r="ELJ298" s="730"/>
      <c r="ELK298" s="730"/>
      <c r="ELL298" s="730"/>
      <c r="ELM298" s="730"/>
      <c r="ELN298" s="730"/>
      <c r="ELO298" s="730"/>
      <c r="ELP298" s="730"/>
      <c r="ELQ298" s="730"/>
      <c r="ELR298" s="730"/>
      <c r="ELS298" s="730"/>
      <c r="ELT298" s="730"/>
      <c r="ELU298" s="730"/>
      <c r="ELV298" s="730"/>
      <c r="ELW298" s="730"/>
      <c r="ELX298" s="730"/>
      <c r="ELY298" s="730"/>
      <c r="ELZ298" s="730"/>
      <c r="EMA298" s="730"/>
      <c r="EMB298" s="730"/>
      <c r="EMC298" s="730"/>
      <c r="EMD298" s="730"/>
      <c r="EME298" s="730"/>
      <c r="EMF298" s="730"/>
      <c r="EMG298" s="730"/>
      <c r="EMH298" s="730"/>
      <c r="EMI298" s="730"/>
      <c r="EMJ298" s="730"/>
      <c r="EMK298" s="730"/>
      <c r="EML298" s="730"/>
      <c r="EMM298" s="730"/>
      <c r="EMN298" s="730"/>
      <c r="EMO298" s="730"/>
      <c r="EMP298" s="730"/>
      <c r="EMQ298" s="730"/>
      <c r="EMR298" s="730"/>
      <c r="EMS298" s="730"/>
      <c r="EMT298" s="730"/>
      <c r="EMU298" s="730"/>
      <c r="EMV298" s="730"/>
      <c r="EMW298" s="730"/>
      <c r="EMX298" s="730"/>
      <c r="EMY298" s="730"/>
      <c r="EMZ298" s="730"/>
      <c r="ENA298" s="730"/>
      <c r="ENB298" s="730"/>
      <c r="ENC298" s="730"/>
      <c r="END298" s="730"/>
      <c r="ENE298" s="730"/>
      <c r="ENF298" s="730"/>
      <c r="ENG298" s="730"/>
      <c r="ENH298" s="730"/>
      <c r="ENI298" s="730"/>
      <c r="ENJ298" s="730"/>
      <c r="ENK298" s="730"/>
      <c r="ENL298" s="730"/>
      <c r="ENM298" s="730"/>
      <c r="ENN298" s="730"/>
      <c r="ENO298" s="730"/>
      <c r="ENP298" s="730"/>
      <c r="ENQ298" s="730"/>
      <c r="ENR298" s="730"/>
      <c r="ENS298" s="730"/>
      <c r="ENT298" s="730"/>
      <c r="ENU298" s="730"/>
      <c r="ENV298" s="730"/>
      <c r="ENW298" s="730"/>
      <c r="ENX298" s="730"/>
      <c r="ENY298" s="730"/>
      <c r="ENZ298" s="730"/>
      <c r="EOA298" s="730"/>
      <c r="EOB298" s="730"/>
      <c r="EOC298" s="730"/>
      <c r="EOD298" s="730"/>
      <c r="EOE298" s="730"/>
      <c r="EOF298" s="730"/>
      <c r="EOG298" s="730"/>
      <c r="EOH298" s="730"/>
      <c r="EOI298" s="730"/>
      <c r="EOJ298" s="730"/>
      <c r="EOK298" s="730"/>
      <c r="EOL298" s="730"/>
      <c r="EOM298" s="730"/>
      <c r="EON298" s="730"/>
      <c r="EOO298" s="730"/>
      <c r="EOP298" s="730"/>
      <c r="EOQ298" s="730"/>
      <c r="EOR298" s="730"/>
      <c r="EOS298" s="730"/>
      <c r="EOT298" s="730"/>
      <c r="EOU298" s="730"/>
      <c r="EOV298" s="730"/>
      <c r="EOW298" s="730"/>
      <c r="EOX298" s="730"/>
      <c r="EOY298" s="730"/>
      <c r="EOZ298" s="730"/>
      <c r="EPA298" s="730"/>
      <c r="EPB298" s="730"/>
      <c r="EPC298" s="730"/>
      <c r="EPD298" s="730"/>
      <c r="EPE298" s="730"/>
      <c r="EPF298" s="730"/>
      <c r="EPG298" s="730"/>
      <c r="EPH298" s="730"/>
      <c r="EPI298" s="730"/>
      <c r="EPJ298" s="730"/>
      <c r="EPK298" s="730"/>
      <c r="EPL298" s="730"/>
      <c r="EPM298" s="730"/>
      <c r="EPN298" s="730"/>
      <c r="EPO298" s="730"/>
      <c r="EPP298" s="730"/>
      <c r="EPQ298" s="730"/>
      <c r="EPR298" s="730"/>
      <c r="EPS298" s="730"/>
      <c r="EPT298" s="730"/>
      <c r="EPU298" s="730"/>
      <c r="EPV298" s="730"/>
      <c r="EPW298" s="730"/>
      <c r="EPX298" s="730"/>
      <c r="EPY298" s="730"/>
      <c r="EPZ298" s="730"/>
      <c r="EQA298" s="730"/>
      <c r="EQB298" s="730"/>
      <c r="EQC298" s="730"/>
      <c r="EQD298" s="730"/>
      <c r="EQE298" s="730"/>
      <c r="EQF298" s="730"/>
      <c r="EQG298" s="730"/>
      <c r="EQH298" s="730"/>
      <c r="EQI298" s="730"/>
      <c r="EQJ298" s="730"/>
      <c r="EQK298" s="730"/>
      <c r="EQL298" s="730"/>
      <c r="EQM298" s="730"/>
      <c r="EQN298" s="730"/>
      <c r="EQO298" s="730"/>
      <c r="EQP298" s="730"/>
      <c r="EQQ298" s="730"/>
      <c r="EQR298" s="730"/>
      <c r="EQS298" s="730"/>
      <c r="EQT298" s="730"/>
      <c r="EQU298" s="730"/>
      <c r="EQV298" s="730"/>
      <c r="EQW298" s="730"/>
      <c r="EQX298" s="730"/>
      <c r="EQY298" s="730"/>
      <c r="EQZ298" s="730"/>
      <c r="ERA298" s="730"/>
      <c r="ERB298" s="730"/>
      <c r="ERC298" s="730"/>
      <c r="ERD298" s="730"/>
      <c r="ERE298" s="730"/>
      <c r="ERF298" s="730"/>
      <c r="ERG298" s="730"/>
      <c r="ERH298" s="730"/>
      <c r="ERI298" s="730"/>
      <c r="ERJ298" s="730"/>
      <c r="ERK298" s="730"/>
      <c r="ERL298" s="730"/>
      <c r="ERM298" s="730"/>
      <c r="ERN298" s="730"/>
      <c r="ERO298" s="730"/>
      <c r="ERP298" s="730"/>
      <c r="ERQ298" s="730"/>
      <c r="ERR298" s="730"/>
      <c r="ERS298" s="730"/>
      <c r="ERT298" s="730"/>
      <c r="ERU298" s="730"/>
      <c r="ERV298" s="730"/>
      <c r="ERW298" s="730"/>
      <c r="ERX298" s="730"/>
      <c r="ERY298" s="730"/>
      <c r="ERZ298" s="730"/>
      <c r="ESA298" s="730"/>
      <c r="ESB298" s="730"/>
      <c r="ESC298" s="730"/>
      <c r="ESD298" s="730"/>
      <c r="ESE298" s="730"/>
      <c r="ESF298" s="730"/>
      <c r="ESG298" s="730"/>
      <c r="ESH298" s="730"/>
      <c r="ESI298" s="730"/>
      <c r="ESJ298" s="730"/>
      <c r="ESK298" s="730"/>
      <c r="ESL298" s="730"/>
      <c r="ESM298" s="730"/>
      <c r="ESN298" s="730"/>
      <c r="ESO298" s="730"/>
      <c r="ESP298" s="730"/>
      <c r="ESQ298" s="730"/>
      <c r="ESR298" s="730"/>
      <c r="ESS298" s="730"/>
      <c r="EST298" s="730"/>
      <c r="ESU298" s="730"/>
      <c r="ESV298" s="730"/>
      <c r="ESW298" s="730"/>
      <c r="ESX298" s="730"/>
      <c r="ESY298" s="730"/>
      <c r="ESZ298" s="730"/>
      <c r="ETA298" s="730"/>
      <c r="ETB298" s="730"/>
      <c r="ETC298" s="730"/>
      <c r="ETD298" s="730"/>
      <c r="ETE298" s="730"/>
      <c r="ETF298" s="730"/>
      <c r="ETG298" s="730"/>
      <c r="ETH298" s="730"/>
      <c r="ETI298" s="730"/>
      <c r="ETJ298" s="730"/>
      <c r="ETK298" s="730"/>
      <c r="ETL298" s="730"/>
      <c r="ETM298" s="730"/>
      <c r="ETN298" s="730"/>
      <c r="ETO298" s="730"/>
      <c r="ETP298" s="730"/>
      <c r="ETQ298" s="730"/>
      <c r="ETR298" s="730"/>
      <c r="ETS298" s="730"/>
      <c r="ETT298" s="730"/>
      <c r="ETU298" s="730"/>
      <c r="ETV298" s="730"/>
      <c r="ETW298" s="730"/>
      <c r="ETX298" s="730"/>
      <c r="ETY298" s="730"/>
      <c r="ETZ298" s="730"/>
      <c r="EUA298" s="730"/>
      <c r="EUB298" s="730"/>
      <c r="EUC298" s="730"/>
      <c r="EUD298" s="730"/>
      <c r="EUE298" s="730"/>
      <c r="EUF298" s="730"/>
      <c r="EUG298" s="730"/>
      <c r="EUH298" s="730"/>
      <c r="EUI298" s="730"/>
      <c r="EUJ298" s="730"/>
      <c r="EUK298" s="730"/>
      <c r="EUL298" s="730"/>
      <c r="EUM298" s="730"/>
      <c r="EUN298" s="730"/>
      <c r="EUO298" s="730"/>
      <c r="EUP298" s="730"/>
      <c r="EUQ298" s="730"/>
      <c r="EUR298" s="730"/>
      <c r="EUS298" s="730"/>
      <c r="EUT298" s="730"/>
      <c r="EUU298" s="730"/>
      <c r="EUV298" s="730"/>
      <c r="EUW298" s="730"/>
      <c r="EUX298" s="730"/>
      <c r="EUY298" s="730"/>
      <c r="EUZ298" s="730"/>
      <c r="EVA298" s="730"/>
      <c r="EVB298" s="730"/>
      <c r="EVC298" s="730"/>
      <c r="EVD298" s="730"/>
      <c r="EVE298" s="730"/>
      <c r="EVF298" s="730"/>
      <c r="EVG298" s="730"/>
      <c r="EVH298" s="730"/>
      <c r="EVI298" s="730"/>
      <c r="EVJ298" s="730"/>
      <c r="EVK298" s="730"/>
      <c r="EVL298" s="730"/>
      <c r="EVM298" s="730"/>
      <c r="EVN298" s="730"/>
      <c r="EVO298" s="730"/>
      <c r="EVP298" s="730"/>
      <c r="EVQ298" s="730"/>
      <c r="EVR298" s="730"/>
      <c r="EVS298" s="730"/>
      <c r="EVT298" s="730"/>
      <c r="EVU298" s="730"/>
      <c r="EVV298" s="730"/>
      <c r="EVW298" s="730"/>
      <c r="EVX298" s="730"/>
      <c r="EVY298" s="730"/>
      <c r="EVZ298" s="730"/>
      <c r="EWA298" s="730"/>
      <c r="EWB298" s="730"/>
      <c r="EWC298" s="730"/>
      <c r="EWD298" s="730"/>
      <c r="EWE298" s="730"/>
      <c r="EWF298" s="730"/>
      <c r="EWG298" s="730"/>
      <c r="EWH298" s="730"/>
      <c r="EWI298" s="730"/>
      <c r="EWJ298" s="730"/>
      <c r="EWK298" s="730"/>
      <c r="EWL298" s="730"/>
      <c r="EWM298" s="730"/>
      <c r="EWN298" s="730"/>
      <c r="EWO298" s="730"/>
      <c r="EWP298" s="730"/>
      <c r="EWQ298" s="730"/>
      <c r="EWR298" s="730"/>
      <c r="EWS298" s="730"/>
      <c r="EWT298" s="730"/>
      <c r="EWU298" s="730"/>
      <c r="EWV298" s="730"/>
      <c r="EWW298" s="730"/>
      <c r="EWX298" s="730"/>
      <c r="EWY298" s="730"/>
      <c r="EWZ298" s="730"/>
      <c r="EXA298" s="730"/>
      <c r="EXB298" s="730"/>
      <c r="EXC298" s="730"/>
      <c r="EXD298" s="730"/>
      <c r="EXE298" s="730"/>
      <c r="EXF298" s="730"/>
      <c r="EXG298" s="730"/>
      <c r="EXH298" s="730"/>
      <c r="EXI298" s="730"/>
      <c r="EXJ298" s="730"/>
      <c r="EXK298" s="730"/>
      <c r="EXL298" s="730"/>
      <c r="EXM298" s="730"/>
      <c r="EXN298" s="730"/>
      <c r="EXO298" s="730"/>
      <c r="EXP298" s="730"/>
      <c r="EXQ298" s="730"/>
      <c r="EXR298" s="730"/>
      <c r="EXS298" s="730"/>
      <c r="EXT298" s="730"/>
      <c r="EXU298" s="730"/>
      <c r="EXV298" s="730"/>
      <c r="EXW298" s="730"/>
      <c r="EXX298" s="730"/>
      <c r="EXY298" s="730"/>
      <c r="EXZ298" s="730"/>
      <c r="EYA298" s="730"/>
      <c r="EYB298" s="730"/>
      <c r="EYC298" s="730"/>
      <c r="EYD298" s="730"/>
      <c r="EYE298" s="730"/>
      <c r="EYF298" s="730"/>
      <c r="EYG298" s="730"/>
      <c r="EYH298" s="730"/>
      <c r="EYI298" s="730"/>
      <c r="EYJ298" s="730"/>
      <c r="EYK298" s="730"/>
      <c r="EYL298" s="730"/>
      <c r="EYM298" s="730"/>
      <c r="EYN298" s="730"/>
      <c r="EYO298" s="730"/>
      <c r="EYP298" s="730"/>
      <c r="EYQ298" s="730"/>
      <c r="EYR298" s="730"/>
      <c r="EYS298" s="730"/>
      <c r="EYT298" s="730"/>
      <c r="EYU298" s="730"/>
      <c r="EYV298" s="730"/>
      <c r="EYW298" s="730"/>
      <c r="EYX298" s="730"/>
      <c r="EYY298" s="730"/>
      <c r="EYZ298" s="730"/>
      <c r="EZA298" s="730"/>
      <c r="EZB298" s="730"/>
      <c r="EZC298" s="730"/>
      <c r="EZD298" s="730"/>
      <c r="EZE298" s="730"/>
      <c r="EZF298" s="730"/>
      <c r="EZG298" s="730"/>
      <c r="EZH298" s="730"/>
      <c r="EZI298" s="730"/>
      <c r="EZJ298" s="730"/>
      <c r="EZK298" s="730"/>
      <c r="EZL298" s="730"/>
      <c r="EZM298" s="730"/>
      <c r="EZN298" s="730"/>
      <c r="EZO298" s="730"/>
      <c r="EZP298" s="730"/>
      <c r="EZQ298" s="730"/>
      <c r="EZR298" s="730"/>
      <c r="EZS298" s="730"/>
      <c r="EZT298" s="730"/>
      <c r="EZU298" s="730"/>
      <c r="EZV298" s="730"/>
      <c r="EZW298" s="730"/>
      <c r="EZX298" s="730"/>
      <c r="EZY298" s="730"/>
      <c r="EZZ298" s="730"/>
      <c r="FAA298" s="730"/>
      <c r="FAB298" s="730"/>
      <c r="FAC298" s="730"/>
      <c r="FAD298" s="730"/>
      <c r="FAE298" s="730"/>
      <c r="FAF298" s="730"/>
      <c r="FAG298" s="730"/>
      <c r="FAH298" s="730"/>
      <c r="FAI298" s="730"/>
      <c r="FAJ298" s="730"/>
      <c r="FAK298" s="730"/>
      <c r="FAL298" s="730"/>
      <c r="FAM298" s="730"/>
      <c r="FAN298" s="730"/>
      <c r="FAO298" s="730"/>
      <c r="FAP298" s="730"/>
      <c r="FAQ298" s="730"/>
      <c r="FAR298" s="730"/>
      <c r="FAS298" s="730"/>
      <c r="FAT298" s="730"/>
      <c r="FAU298" s="730"/>
      <c r="FAV298" s="730"/>
      <c r="FAW298" s="730"/>
      <c r="FAX298" s="730"/>
      <c r="FAY298" s="730"/>
      <c r="FAZ298" s="730"/>
      <c r="FBA298" s="730"/>
      <c r="FBB298" s="730"/>
      <c r="FBC298" s="730"/>
      <c r="FBD298" s="730"/>
      <c r="FBE298" s="730"/>
      <c r="FBF298" s="730"/>
      <c r="FBG298" s="730"/>
      <c r="FBH298" s="730"/>
      <c r="FBI298" s="730"/>
      <c r="FBJ298" s="730"/>
      <c r="FBK298" s="730"/>
      <c r="FBL298" s="730"/>
      <c r="FBM298" s="730"/>
      <c r="FBN298" s="730"/>
      <c r="FBO298" s="730"/>
      <c r="FBP298" s="730"/>
      <c r="FBQ298" s="730"/>
      <c r="FBR298" s="730"/>
      <c r="FBS298" s="730"/>
      <c r="FBT298" s="730"/>
      <c r="FBU298" s="730"/>
      <c r="FBV298" s="730"/>
      <c r="FBW298" s="730"/>
      <c r="FBX298" s="730"/>
      <c r="FBY298" s="730"/>
      <c r="FBZ298" s="730"/>
      <c r="FCA298" s="730"/>
      <c r="FCB298" s="730"/>
      <c r="FCC298" s="730"/>
      <c r="FCD298" s="730"/>
      <c r="FCE298" s="730"/>
      <c r="FCF298" s="730"/>
      <c r="FCG298" s="730"/>
      <c r="FCH298" s="730"/>
      <c r="FCI298" s="730"/>
      <c r="FCJ298" s="730"/>
      <c r="FCK298" s="730"/>
      <c r="FCL298" s="730"/>
      <c r="FCM298" s="730"/>
      <c r="FCN298" s="730"/>
      <c r="FCO298" s="730"/>
      <c r="FCP298" s="730"/>
      <c r="FCQ298" s="730"/>
      <c r="FCR298" s="730"/>
      <c r="FCS298" s="730"/>
      <c r="FCT298" s="730"/>
      <c r="FCU298" s="730"/>
      <c r="FCV298" s="730"/>
      <c r="FCW298" s="730"/>
      <c r="FCX298" s="730"/>
      <c r="FCY298" s="730"/>
      <c r="FCZ298" s="730"/>
      <c r="FDA298" s="730"/>
      <c r="FDB298" s="730"/>
      <c r="FDC298" s="730"/>
      <c r="FDD298" s="730"/>
      <c r="FDE298" s="730"/>
      <c r="FDF298" s="730"/>
      <c r="FDG298" s="730"/>
      <c r="FDH298" s="730"/>
      <c r="FDI298" s="730"/>
      <c r="FDJ298" s="730"/>
      <c r="FDK298" s="730"/>
      <c r="FDL298" s="730"/>
      <c r="FDM298" s="730"/>
      <c r="FDN298" s="730"/>
      <c r="FDO298" s="730"/>
      <c r="FDP298" s="730"/>
      <c r="FDQ298" s="730"/>
      <c r="FDR298" s="730"/>
      <c r="FDS298" s="730"/>
      <c r="FDT298" s="730"/>
      <c r="FDU298" s="730"/>
      <c r="FDV298" s="730"/>
      <c r="FDW298" s="730"/>
      <c r="FDX298" s="730"/>
      <c r="FDY298" s="730"/>
      <c r="FDZ298" s="730"/>
      <c r="FEA298" s="730"/>
      <c r="FEB298" s="730"/>
      <c r="FEC298" s="730"/>
      <c r="FED298" s="730"/>
      <c r="FEE298" s="730"/>
      <c r="FEF298" s="730"/>
      <c r="FEG298" s="730"/>
      <c r="FEH298" s="730"/>
      <c r="FEI298" s="730"/>
      <c r="FEJ298" s="730"/>
      <c r="FEK298" s="730"/>
      <c r="FEL298" s="730"/>
      <c r="FEM298" s="730"/>
      <c r="FEN298" s="730"/>
      <c r="FEO298" s="730"/>
      <c r="FEP298" s="730"/>
      <c r="FEQ298" s="730"/>
      <c r="FER298" s="730"/>
      <c r="FES298" s="730"/>
      <c r="FET298" s="730"/>
      <c r="FEU298" s="730"/>
      <c r="FEV298" s="730"/>
      <c r="FEW298" s="730"/>
      <c r="FEX298" s="730"/>
      <c r="FEY298" s="730"/>
      <c r="FEZ298" s="730"/>
      <c r="FFA298" s="730"/>
      <c r="FFB298" s="730"/>
      <c r="FFC298" s="730"/>
      <c r="FFD298" s="730"/>
      <c r="FFE298" s="730"/>
      <c r="FFF298" s="730"/>
      <c r="FFG298" s="730"/>
      <c r="FFH298" s="730"/>
      <c r="FFI298" s="730"/>
      <c r="FFJ298" s="730"/>
      <c r="FFK298" s="730"/>
      <c r="FFL298" s="730"/>
      <c r="FFM298" s="730"/>
      <c r="FFN298" s="730"/>
      <c r="FFO298" s="730"/>
      <c r="FFP298" s="730"/>
      <c r="FFQ298" s="730"/>
      <c r="FFR298" s="730"/>
      <c r="FFS298" s="730"/>
      <c r="FFT298" s="730"/>
      <c r="FFU298" s="730"/>
      <c r="FFV298" s="730"/>
      <c r="FFW298" s="730"/>
      <c r="FFX298" s="730"/>
      <c r="FFY298" s="730"/>
      <c r="FFZ298" s="730"/>
      <c r="FGA298" s="730"/>
      <c r="FGB298" s="730"/>
      <c r="FGC298" s="730"/>
      <c r="FGD298" s="730"/>
      <c r="FGE298" s="730"/>
      <c r="FGF298" s="730"/>
      <c r="FGG298" s="730"/>
      <c r="FGH298" s="730"/>
      <c r="FGI298" s="730"/>
      <c r="FGJ298" s="730"/>
      <c r="FGK298" s="730"/>
      <c r="FGL298" s="730"/>
      <c r="FGM298" s="730"/>
      <c r="FGN298" s="730"/>
      <c r="FGO298" s="730"/>
      <c r="FGP298" s="730"/>
      <c r="FGQ298" s="730"/>
      <c r="FGR298" s="730"/>
      <c r="FGS298" s="730"/>
      <c r="FGT298" s="730"/>
      <c r="FGU298" s="730"/>
      <c r="FGV298" s="730"/>
      <c r="FGW298" s="730"/>
      <c r="FGX298" s="730"/>
      <c r="FGY298" s="730"/>
      <c r="FGZ298" s="730"/>
      <c r="FHA298" s="730"/>
      <c r="FHB298" s="730"/>
      <c r="FHC298" s="730"/>
      <c r="FHD298" s="730"/>
      <c r="FHE298" s="730"/>
      <c r="FHF298" s="730"/>
      <c r="FHG298" s="730"/>
      <c r="FHH298" s="730"/>
      <c r="FHI298" s="730"/>
      <c r="FHJ298" s="730"/>
      <c r="FHK298" s="730"/>
      <c r="FHL298" s="730"/>
      <c r="FHM298" s="730"/>
      <c r="FHN298" s="730"/>
      <c r="FHO298" s="730"/>
      <c r="FHP298" s="730"/>
      <c r="FHQ298" s="730"/>
      <c r="FHR298" s="730"/>
      <c r="FHS298" s="730"/>
      <c r="FHT298" s="730"/>
      <c r="FHU298" s="730"/>
      <c r="FHV298" s="730"/>
      <c r="FHW298" s="730"/>
      <c r="FHX298" s="730"/>
      <c r="FHY298" s="730"/>
      <c r="FHZ298" s="730"/>
      <c r="FIA298" s="730"/>
      <c r="FIB298" s="730"/>
      <c r="FIC298" s="730"/>
      <c r="FID298" s="730"/>
      <c r="FIE298" s="730"/>
      <c r="FIF298" s="730"/>
      <c r="FIG298" s="730"/>
      <c r="FIH298" s="730"/>
      <c r="FII298" s="730"/>
      <c r="FIJ298" s="730"/>
      <c r="FIK298" s="730"/>
      <c r="FIL298" s="730"/>
      <c r="FIM298" s="730"/>
      <c r="FIN298" s="730"/>
      <c r="FIO298" s="730"/>
      <c r="FIP298" s="730"/>
      <c r="FIQ298" s="730"/>
      <c r="FIR298" s="730"/>
      <c r="FIS298" s="730"/>
      <c r="FIT298" s="730"/>
      <c r="FIU298" s="730"/>
      <c r="FIV298" s="730"/>
      <c r="FIW298" s="730"/>
      <c r="FIX298" s="730"/>
      <c r="FIY298" s="730"/>
      <c r="FIZ298" s="730"/>
      <c r="FJA298" s="730"/>
      <c r="FJB298" s="730"/>
      <c r="FJC298" s="730"/>
      <c r="FJD298" s="730"/>
      <c r="FJE298" s="730"/>
      <c r="FJF298" s="730"/>
      <c r="FJG298" s="730"/>
      <c r="FJH298" s="730"/>
      <c r="FJI298" s="730"/>
      <c r="FJJ298" s="730"/>
      <c r="FJK298" s="730"/>
      <c r="FJL298" s="730"/>
      <c r="FJM298" s="730"/>
      <c r="FJN298" s="730"/>
      <c r="FJO298" s="730"/>
      <c r="FJP298" s="730"/>
      <c r="FJQ298" s="730"/>
      <c r="FJR298" s="730"/>
      <c r="FJS298" s="730"/>
      <c r="FJT298" s="730"/>
      <c r="FJU298" s="730"/>
      <c r="FJV298" s="730"/>
      <c r="FJW298" s="730"/>
      <c r="FJX298" s="730"/>
      <c r="FJY298" s="730"/>
      <c r="FJZ298" s="730"/>
      <c r="FKA298" s="730"/>
      <c r="FKB298" s="730"/>
      <c r="FKC298" s="730"/>
      <c r="FKD298" s="730"/>
      <c r="FKE298" s="730"/>
      <c r="FKF298" s="730"/>
      <c r="FKG298" s="730"/>
      <c r="FKH298" s="730"/>
      <c r="FKI298" s="730"/>
      <c r="FKJ298" s="730"/>
      <c r="FKK298" s="730"/>
      <c r="FKL298" s="730"/>
      <c r="FKM298" s="730"/>
      <c r="FKN298" s="730"/>
      <c r="FKO298" s="730"/>
      <c r="FKP298" s="730"/>
      <c r="FKQ298" s="730"/>
      <c r="FKR298" s="730"/>
      <c r="FKS298" s="730"/>
      <c r="FKT298" s="730"/>
      <c r="FKU298" s="730"/>
      <c r="FKV298" s="730"/>
      <c r="FKW298" s="730"/>
      <c r="FKX298" s="730"/>
      <c r="FKY298" s="730"/>
      <c r="FKZ298" s="730"/>
      <c r="FLA298" s="730"/>
      <c r="FLB298" s="730"/>
      <c r="FLC298" s="730"/>
      <c r="FLD298" s="730"/>
      <c r="FLE298" s="730"/>
      <c r="FLF298" s="730"/>
      <c r="FLG298" s="730"/>
      <c r="FLH298" s="730"/>
      <c r="FLI298" s="730"/>
      <c r="FLJ298" s="730"/>
      <c r="FLK298" s="730"/>
      <c r="FLL298" s="730"/>
      <c r="FLM298" s="730"/>
      <c r="FLN298" s="730"/>
      <c r="FLO298" s="730"/>
      <c r="FLP298" s="730"/>
      <c r="FLQ298" s="730"/>
      <c r="FLR298" s="730"/>
      <c r="FLS298" s="730"/>
      <c r="FLT298" s="730"/>
      <c r="FLU298" s="730"/>
      <c r="FLV298" s="730"/>
      <c r="FLW298" s="730"/>
      <c r="FLX298" s="730"/>
      <c r="FLY298" s="730"/>
      <c r="FLZ298" s="730"/>
      <c r="FMA298" s="730"/>
      <c r="FMB298" s="730"/>
      <c r="FMC298" s="730"/>
      <c r="FMD298" s="730"/>
      <c r="FME298" s="730"/>
      <c r="FMF298" s="730"/>
      <c r="FMG298" s="730"/>
      <c r="FMH298" s="730"/>
      <c r="FMI298" s="730"/>
      <c r="FMJ298" s="730"/>
      <c r="FMK298" s="730"/>
      <c r="FML298" s="730"/>
      <c r="FMM298" s="730"/>
      <c r="FMN298" s="730"/>
      <c r="FMO298" s="730"/>
      <c r="FMP298" s="730"/>
      <c r="FMQ298" s="730"/>
      <c r="FMR298" s="730"/>
      <c r="FMS298" s="730"/>
      <c r="FMT298" s="730"/>
      <c r="FMU298" s="730"/>
      <c r="FMV298" s="730"/>
      <c r="FMW298" s="730"/>
      <c r="FMX298" s="730"/>
      <c r="FMY298" s="730"/>
      <c r="FMZ298" s="730"/>
      <c r="FNA298" s="730"/>
      <c r="FNB298" s="730"/>
      <c r="FNC298" s="730"/>
      <c r="FND298" s="730"/>
      <c r="FNE298" s="730"/>
      <c r="FNF298" s="730"/>
      <c r="FNG298" s="730"/>
      <c r="FNH298" s="730"/>
      <c r="FNI298" s="730"/>
      <c r="FNJ298" s="730"/>
      <c r="FNK298" s="730"/>
      <c r="FNL298" s="730"/>
      <c r="FNM298" s="730"/>
      <c r="FNN298" s="730"/>
      <c r="FNO298" s="730"/>
      <c r="FNP298" s="730"/>
      <c r="FNQ298" s="730"/>
      <c r="FNR298" s="730"/>
      <c r="FNS298" s="730"/>
      <c r="FNT298" s="730"/>
      <c r="FNU298" s="730"/>
      <c r="FNV298" s="730"/>
      <c r="FNW298" s="730"/>
      <c r="FNX298" s="730"/>
      <c r="FNY298" s="730"/>
      <c r="FNZ298" s="730"/>
      <c r="FOA298" s="730"/>
      <c r="FOB298" s="730"/>
      <c r="FOC298" s="730"/>
      <c r="FOD298" s="730"/>
      <c r="FOE298" s="730"/>
      <c r="FOF298" s="730"/>
      <c r="FOG298" s="730"/>
      <c r="FOH298" s="730"/>
      <c r="FOI298" s="730"/>
      <c r="FOJ298" s="730"/>
      <c r="FOK298" s="730"/>
      <c r="FOL298" s="730"/>
      <c r="FOM298" s="730"/>
      <c r="FON298" s="730"/>
      <c r="FOO298" s="730"/>
      <c r="FOP298" s="730"/>
      <c r="FOQ298" s="730"/>
      <c r="FOR298" s="730"/>
      <c r="FOS298" s="730"/>
      <c r="FOT298" s="730"/>
      <c r="FOU298" s="730"/>
      <c r="FOV298" s="730"/>
      <c r="FOW298" s="730"/>
      <c r="FOX298" s="730"/>
      <c r="FOY298" s="730"/>
      <c r="FOZ298" s="730"/>
      <c r="FPA298" s="730"/>
      <c r="FPB298" s="730"/>
      <c r="FPC298" s="730"/>
      <c r="FPD298" s="730"/>
      <c r="FPE298" s="730"/>
      <c r="FPF298" s="730"/>
      <c r="FPG298" s="730"/>
      <c r="FPH298" s="730"/>
      <c r="FPI298" s="730"/>
      <c r="FPJ298" s="730"/>
      <c r="FPK298" s="730"/>
      <c r="FPL298" s="730"/>
      <c r="FPM298" s="730"/>
      <c r="FPN298" s="730"/>
      <c r="FPO298" s="730"/>
      <c r="FPP298" s="730"/>
      <c r="FPQ298" s="730"/>
      <c r="FPR298" s="730"/>
      <c r="FPS298" s="730"/>
      <c r="FPT298" s="730"/>
      <c r="FPU298" s="730"/>
      <c r="FPV298" s="730"/>
      <c r="FPW298" s="730"/>
      <c r="FPX298" s="730"/>
      <c r="FPY298" s="730"/>
      <c r="FPZ298" s="730"/>
      <c r="FQA298" s="730"/>
      <c r="FQB298" s="730"/>
      <c r="FQC298" s="730"/>
      <c r="FQD298" s="730"/>
      <c r="FQE298" s="730"/>
      <c r="FQF298" s="730"/>
      <c r="FQG298" s="730"/>
      <c r="FQH298" s="730"/>
      <c r="FQI298" s="730"/>
      <c r="FQJ298" s="730"/>
      <c r="FQK298" s="730"/>
      <c r="FQL298" s="730"/>
      <c r="FQM298" s="730"/>
      <c r="FQN298" s="730"/>
      <c r="FQO298" s="730"/>
      <c r="FQP298" s="730"/>
      <c r="FQQ298" s="730"/>
      <c r="FQR298" s="730"/>
      <c r="FQS298" s="730"/>
      <c r="FQT298" s="730"/>
      <c r="FQU298" s="730"/>
      <c r="FQV298" s="730"/>
      <c r="FQW298" s="730"/>
      <c r="FQX298" s="730"/>
      <c r="FQY298" s="730"/>
      <c r="FQZ298" s="730"/>
      <c r="FRA298" s="730"/>
      <c r="FRB298" s="730"/>
      <c r="FRC298" s="730"/>
      <c r="FRD298" s="730"/>
      <c r="FRE298" s="730"/>
      <c r="FRF298" s="730"/>
      <c r="FRG298" s="730"/>
      <c r="FRH298" s="730"/>
      <c r="FRI298" s="730"/>
      <c r="FRJ298" s="730"/>
      <c r="FRK298" s="730"/>
      <c r="FRL298" s="730"/>
      <c r="FRM298" s="730"/>
      <c r="FRN298" s="730"/>
      <c r="FRO298" s="730"/>
      <c r="FRP298" s="730"/>
      <c r="FRQ298" s="730"/>
      <c r="FRR298" s="730"/>
      <c r="FRS298" s="730"/>
      <c r="FRT298" s="730"/>
      <c r="FRU298" s="730"/>
      <c r="FRV298" s="730"/>
      <c r="FRW298" s="730"/>
      <c r="FRX298" s="730"/>
      <c r="FRY298" s="730"/>
      <c r="FRZ298" s="730"/>
      <c r="FSA298" s="730"/>
      <c r="FSB298" s="730"/>
      <c r="FSC298" s="730"/>
      <c r="FSD298" s="730"/>
      <c r="FSE298" s="730"/>
      <c r="FSF298" s="730"/>
      <c r="FSG298" s="730"/>
      <c r="FSH298" s="730"/>
      <c r="FSI298" s="730"/>
      <c r="FSJ298" s="730"/>
      <c r="FSK298" s="730"/>
      <c r="FSL298" s="730"/>
      <c r="FSM298" s="730"/>
      <c r="FSN298" s="730"/>
      <c r="FSO298" s="730"/>
      <c r="FSP298" s="730"/>
      <c r="FSQ298" s="730"/>
      <c r="FSR298" s="730"/>
      <c r="FSS298" s="730"/>
      <c r="FST298" s="730"/>
      <c r="FSU298" s="730"/>
      <c r="FSV298" s="730"/>
      <c r="FSW298" s="730"/>
      <c r="FSX298" s="730"/>
      <c r="FSY298" s="730"/>
      <c r="FSZ298" s="730"/>
      <c r="FTA298" s="730"/>
      <c r="FTB298" s="730"/>
      <c r="FTC298" s="730"/>
      <c r="FTD298" s="730"/>
      <c r="FTE298" s="730"/>
      <c r="FTF298" s="730"/>
      <c r="FTG298" s="730"/>
      <c r="FTH298" s="730"/>
      <c r="FTI298" s="730"/>
      <c r="FTJ298" s="730"/>
      <c r="FTK298" s="730"/>
      <c r="FTL298" s="730"/>
      <c r="FTM298" s="730"/>
      <c r="FTN298" s="730"/>
      <c r="FTO298" s="730"/>
      <c r="FTP298" s="730"/>
      <c r="FTQ298" s="730"/>
      <c r="FTR298" s="730"/>
      <c r="FTS298" s="730"/>
      <c r="FTT298" s="730"/>
      <c r="FTU298" s="730"/>
      <c r="FTV298" s="730"/>
      <c r="FTW298" s="730"/>
      <c r="FTX298" s="730"/>
      <c r="FTY298" s="730"/>
      <c r="FTZ298" s="730"/>
      <c r="FUA298" s="730"/>
      <c r="FUB298" s="730"/>
      <c r="FUC298" s="730"/>
      <c r="FUD298" s="730"/>
      <c r="FUE298" s="730"/>
      <c r="FUF298" s="730"/>
      <c r="FUG298" s="730"/>
      <c r="FUH298" s="730"/>
      <c r="FUI298" s="730"/>
      <c r="FUJ298" s="730"/>
      <c r="FUK298" s="730"/>
      <c r="FUL298" s="730"/>
      <c r="FUM298" s="730"/>
      <c r="FUN298" s="730"/>
      <c r="FUO298" s="730"/>
      <c r="FUP298" s="730"/>
      <c r="FUQ298" s="730"/>
      <c r="FUR298" s="730"/>
      <c r="FUS298" s="730"/>
      <c r="FUT298" s="730"/>
      <c r="FUU298" s="730"/>
      <c r="FUV298" s="730"/>
      <c r="FUW298" s="730"/>
      <c r="FUX298" s="730"/>
      <c r="FUY298" s="730"/>
      <c r="FUZ298" s="730"/>
      <c r="FVA298" s="730"/>
      <c r="FVB298" s="730"/>
      <c r="FVC298" s="730"/>
      <c r="FVD298" s="730"/>
      <c r="FVE298" s="730"/>
      <c r="FVF298" s="730"/>
      <c r="FVG298" s="730"/>
      <c r="FVH298" s="730"/>
      <c r="FVI298" s="730"/>
      <c r="FVJ298" s="730"/>
      <c r="FVK298" s="730"/>
      <c r="FVL298" s="730"/>
      <c r="FVM298" s="730"/>
      <c r="FVN298" s="730"/>
      <c r="FVO298" s="730"/>
      <c r="FVP298" s="730"/>
      <c r="FVQ298" s="730"/>
      <c r="FVR298" s="730"/>
      <c r="FVS298" s="730"/>
      <c r="FVT298" s="730"/>
      <c r="FVU298" s="730"/>
      <c r="FVV298" s="730"/>
      <c r="FVW298" s="730"/>
      <c r="FVX298" s="730"/>
      <c r="FVY298" s="730"/>
      <c r="FVZ298" s="730"/>
      <c r="FWA298" s="730"/>
      <c r="FWB298" s="730"/>
      <c r="FWC298" s="730"/>
      <c r="FWD298" s="730"/>
      <c r="FWE298" s="730"/>
      <c r="FWF298" s="730"/>
      <c r="FWG298" s="730"/>
      <c r="FWH298" s="730"/>
      <c r="FWI298" s="730"/>
      <c r="FWJ298" s="730"/>
      <c r="FWK298" s="730"/>
      <c r="FWL298" s="730"/>
      <c r="FWM298" s="730"/>
      <c r="FWN298" s="730"/>
      <c r="FWO298" s="730"/>
      <c r="FWP298" s="730"/>
      <c r="FWQ298" s="730"/>
      <c r="FWR298" s="730"/>
      <c r="FWS298" s="730"/>
      <c r="FWT298" s="730"/>
      <c r="FWU298" s="730"/>
      <c r="FWV298" s="730"/>
      <c r="FWW298" s="730"/>
      <c r="FWX298" s="730"/>
      <c r="FWY298" s="730"/>
      <c r="FWZ298" s="730"/>
      <c r="FXA298" s="730"/>
      <c r="FXB298" s="730"/>
      <c r="FXC298" s="730"/>
      <c r="FXD298" s="730"/>
      <c r="FXE298" s="730"/>
      <c r="FXF298" s="730"/>
      <c r="FXG298" s="730"/>
      <c r="FXH298" s="730"/>
      <c r="FXI298" s="730"/>
      <c r="FXJ298" s="730"/>
      <c r="FXK298" s="730"/>
      <c r="FXL298" s="730"/>
      <c r="FXM298" s="730"/>
      <c r="FXN298" s="730"/>
      <c r="FXO298" s="730"/>
      <c r="FXP298" s="730"/>
      <c r="FXQ298" s="730"/>
      <c r="FXR298" s="730"/>
      <c r="FXS298" s="730"/>
      <c r="FXT298" s="730"/>
      <c r="FXU298" s="730"/>
      <c r="FXV298" s="730"/>
      <c r="FXW298" s="730"/>
      <c r="FXX298" s="730"/>
      <c r="FXY298" s="730"/>
      <c r="FXZ298" s="730"/>
      <c r="FYA298" s="730"/>
      <c r="FYB298" s="730"/>
      <c r="FYC298" s="730"/>
      <c r="FYD298" s="730"/>
      <c r="FYE298" s="730"/>
      <c r="FYF298" s="730"/>
      <c r="FYG298" s="730"/>
      <c r="FYH298" s="730"/>
      <c r="FYI298" s="730"/>
      <c r="FYJ298" s="730"/>
      <c r="FYK298" s="730"/>
      <c r="FYL298" s="730"/>
      <c r="FYM298" s="730"/>
      <c r="FYN298" s="730"/>
      <c r="FYO298" s="730"/>
      <c r="FYP298" s="730"/>
      <c r="FYQ298" s="730"/>
      <c r="FYR298" s="730"/>
      <c r="FYS298" s="730"/>
      <c r="FYT298" s="730"/>
      <c r="FYU298" s="730"/>
      <c r="FYV298" s="730"/>
      <c r="FYW298" s="730"/>
      <c r="FYX298" s="730"/>
      <c r="FYY298" s="730"/>
      <c r="FYZ298" s="730"/>
      <c r="FZA298" s="730"/>
      <c r="FZB298" s="730"/>
      <c r="FZC298" s="730"/>
      <c r="FZD298" s="730"/>
      <c r="FZE298" s="730"/>
      <c r="FZF298" s="730"/>
      <c r="FZG298" s="730"/>
      <c r="FZH298" s="730"/>
      <c r="FZI298" s="730"/>
      <c r="FZJ298" s="730"/>
      <c r="FZK298" s="730"/>
      <c r="FZL298" s="730"/>
      <c r="FZM298" s="730"/>
      <c r="FZN298" s="730"/>
      <c r="FZO298" s="730"/>
      <c r="FZP298" s="730"/>
      <c r="FZQ298" s="730"/>
      <c r="FZR298" s="730"/>
      <c r="FZS298" s="730"/>
      <c r="FZT298" s="730"/>
      <c r="FZU298" s="730"/>
      <c r="FZV298" s="730"/>
      <c r="FZW298" s="730"/>
      <c r="FZX298" s="730"/>
      <c r="FZY298" s="730"/>
      <c r="FZZ298" s="730"/>
      <c r="GAA298" s="730"/>
      <c r="GAB298" s="730"/>
      <c r="GAC298" s="730"/>
      <c r="GAD298" s="730"/>
      <c r="GAE298" s="730"/>
      <c r="GAF298" s="730"/>
      <c r="GAG298" s="730"/>
      <c r="GAH298" s="730"/>
      <c r="GAI298" s="730"/>
      <c r="GAJ298" s="730"/>
      <c r="GAK298" s="730"/>
      <c r="GAL298" s="730"/>
      <c r="GAM298" s="730"/>
      <c r="GAN298" s="730"/>
      <c r="GAO298" s="730"/>
      <c r="GAP298" s="730"/>
      <c r="GAQ298" s="730"/>
      <c r="GAR298" s="730"/>
      <c r="GAS298" s="730"/>
      <c r="GAT298" s="730"/>
      <c r="GAU298" s="730"/>
      <c r="GAV298" s="730"/>
      <c r="GAW298" s="730"/>
      <c r="GAX298" s="730"/>
      <c r="GAY298" s="730"/>
      <c r="GAZ298" s="730"/>
      <c r="GBA298" s="730"/>
      <c r="GBB298" s="730"/>
      <c r="GBC298" s="730"/>
      <c r="GBD298" s="730"/>
      <c r="GBE298" s="730"/>
      <c r="GBF298" s="730"/>
      <c r="GBG298" s="730"/>
      <c r="GBH298" s="730"/>
      <c r="GBI298" s="730"/>
      <c r="GBJ298" s="730"/>
      <c r="GBK298" s="730"/>
      <c r="GBL298" s="730"/>
      <c r="GBM298" s="730"/>
      <c r="GBN298" s="730"/>
      <c r="GBO298" s="730"/>
      <c r="GBP298" s="730"/>
      <c r="GBQ298" s="730"/>
      <c r="GBR298" s="730"/>
      <c r="GBS298" s="730"/>
      <c r="GBT298" s="730"/>
      <c r="GBU298" s="730"/>
      <c r="GBV298" s="730"/>
      <c r="GBW298" s="730"/>
      <c r="GBX298" s="730"/>
      <c r="GBY298" s="730"/>
      <c r="GBZ298" s="730"/>
      <c r="GCA298" s="730"/>
      <c r="GCB298" s="730"/>
      <c r="GCC298" s="730"/>
      <c r="GCD298" s="730"/>
      <c r="GCE298" s="730"/>
      <c r="GCF298" s="730"/>
      <c r="GCG298" s="730"/>
      <c r="GCH298" s="730"/>
      <c r="GCI298" s="730"/>
      <c r="GCJ298" s="730"/>
      <c r="GCK298" s="730"/>
      <c r="GCL298" s="730"/>
      <c r="GCM298" s="730"/>
      <c r="GCN298" s="730"/>
      <c r="GCO298" s="730"/>
      <c r="GCP298" s="730"/>
      <c r="GCQ298" s="730"/>
      <c r="GCR298" s="730"/>
      <c r="GCS298" s="730"/>
      <c r="GCT298" s="730"/>
      <c r="GCU298" s="730"/>
      <c r="GCV298" s="730"/>
      <c r="GCW298" s="730"/>
      <c r="GCX298" s="730"/>
      <c r="GCY298" s="730"/>
      <c r="GCZ298" s="730"/>
      <c r="GDA298" s="730"/>
      <c r="GDB298" s="730"/>
      <c r="GDC298" s="730"/>
      <c r="GDD298" s="730"/>
      <c r="GDE298" s="730"/>
      <c r="GDF298" s="730"/>
      <c r="GDG298" s="730"/>
      <c r="GDH298" s="730"/>
      <c r="GDI298" s="730"/>
      <c r="GDJ298" s="730"/>
      <c r="GDK298" s="730"/>
      <c r="GDL298" s="730"/>
      <c r="GDM298" s="730"/>
      <c r="GDN298" s="730"/>
      <c r="GDO298" s="730"/>
      <c r="GDP298" s="730"/>
      <c r="GDQ298" s="730"/>
      <c r="GDR298" s="730"/>
      <c r="GDS298" s="730"/>
      <c r="GDT298" s="730"/>
      <c r="GDU298" s="730"/>
      <c r="GDV298" s="730"/>
      <c r="GDW298" s="730"/>
      <c r="GDX298" s="730"/>
      <c r="GDY298" s="730"/>
      <c r="GDZ298" s="730"/>
      <c r="GEA298" s="730"/>
      <c r="GEB298" s="730"/>
      <c r="GEC298" s="730"/>
      <c r="GED298" s="730"/>
      <c r="GEE298" s="730"/>
      <c r="GEF298" s="730"/>
      <c r="GEG298" s="730"/>
      <c r="GEH298" s="730"/>
      <c r="GEI298" s="730"/>
      <c r="GEJ298" s="730"/>
      <c r="GEK298" s="730"/>
      <c r="GEL298" s="730"/>
      <c r="GEM298" s="730"/>
      <c r="GEN298" s="730"/>
      <c r="GEO298" s="730"/>
      <c r="GEP298" s="730"/>
      <c r="GEQ298" s="730"/>
      <c r="GER298" s="730"/>
      <c r="GES298" s="730"/>
      <c r="GET298" s="730"/>
      <c r="GEU298" s="730"/>
      <c r="GEV298" s="730"/>
      <c r="GEW298" s="730"/>
      <c r="GEX298" s="730"/>
      <c r="GEY298" s="730"/>
      <c r="GEZ298" s="730"/>
      <c r="GFA298" s="730"/>
      <c r="GFB298" s="730"/>
      <c r="GFC298" s="730"/>
      <c r="GFD298" s="730"/>
      <c r="GFE298" s="730"/>
      <c r="GFF298" s="730"/>
      <c r="GFG298" s="730"/>
      <c r="GFH298" s="730"/>
      <c r="GFI298" s="730"/>
      <c r="GFJ298" s="730"/>
      <c r="GFK298" s="730"/>
      <c r="GFL298" s="730"/>
      <c r="GFM298" s="730"/>
      <c r="GFN298" s="730"/>
      <c r="GFO298" s="730"/>
      <c r="GFP298" s="730"/>
      <c r="GFQ298" s="730"/>
      <c r="GFR298" s="730"/>
      <c r="GFS298" s="730"/>
      <c r="GFT298" s="730"/>
      <c r="GFU298" s="730"/>
      <c r="GFV298" s="730"/>
      <c r="GFW298" s="730"/>
      <c r="GFX298" s="730"/>
      <c r="GFY298" s="730"/>
      <c r="GFZ298" s="730"/>
      <c r="GGA298" s="730"/>
      <c r="GGB298" s="730"/>
      <c r="GGC298" s="730"/>
      <c r="GGD298" s="730"/>
      <c r="GGE298" s="730"/>
      <c r="GGF298" s="730"/>
      <c r="GGG298" s="730"/>
      <c r="GGH298" s="730"/>
      <c r="GGI298" s="730"/>
      <c r="GGJ298" s="730"/>
      <c r="GGK298" s="730"/>
      <c r="GGL298" s="730"/>
      <c r="GGM298" s="730"/>
      <c r="GGN298" s="730"/>
      <c r="GGO298" s="730"/>
      <c r="GGP298" s="730"/>
      <c r="GGQ298" s="730"/>
      <c r="GGR298" s="730"/>
      <c r="GGS298" s="730"/>
      <c r="GGT298" s="730"/>
      <c r="GGU298" s="730"/>
      <c r="GGV298" s="730"/>
      <c r="GGW298" s="730"/>
      <c r="GGX298" s="730"/>
      <c r="GGY298" s="730"/>
      <c r="GGZ298" s="730"/>
      <c r="GHA298" s="730"/>
      <c r="GHB298" s="730"/>
      <c r="GHC298" s="730"/>
      <c r="GHD298" s="730"/>
      <c r="GHE298" s="730"/>
      <c r="GHF298" s="730"/>
      <c r="GHG298" s="730"/>
      <c r="GHH298" s="730"/>
      <c r="GHI298" s="730"/>
      <c r="GHJ298" s="730"/>
      <c r="GHK298" s="730"/>
      <c r="GHL298" s="730"/>
      <c r="GHM298" s="730"/>
      <c r="GHN298" s="730"/>
      <c r="GHO298" s="730"/>
      <c r="GHP298" s="730"/>
      <c r="GHQ298" s="730"/>
      <c r="GHR298" s="730"/>
      <c r="GHS298" s="730"/>
      <c r="GHT298" s="730"/>
      <c r="GHU298" s="730"/>
      <c r="GHV298" s="730"/>
      <c r="GHW298" s="730"/>
      <c r="GHX298" s="730"/>
      <c r="GHY298" s="730"/>
      <c r="GHZ298" s="730"/>
      <c r="GIA298" s="730"/>
      <c r="GIB298" s="730"/>
      <c r="GIC298" s="730"/>
      <c r="GID298" s="730"/>
      <c r="GIE298" s="730"/>
      <c r="GIF298" s="730"/>
      <c r="GIG298" s="730"/>
      <c r="GIH298" s="730"/>
      <c r="GII298" s="730"/>
      <c r="GIJ298" s="730"/>
      <c r="GIK298" s="730"/>
      <c r="GIL298" s="730"/>
      <c r="GIM298" s="730"/>
      <c r="GIN298" s="730"/>
      <c r="GIO298" s="730"/>
      <c r="GIP298" s="730"/>
      <c r="GIQ298" s="730"/>
      <c r="GIR298" s="730"/>
      <c r="GIS298" s="730"/>
      <c r="GIT298" s="730"/>
      <c r="GIU298" s="730"/>
      <c r="GIV298" s="730"/>
      <c r="GIW298" s="730"/>
      <c r="GIX298" s="730"/>
      <c r="GIY298" s="730"/>
      <c r="GIZ298" s="730"/>
      <c r="GJA298" s="730"/>
      <c r="GJB298" s="730"/>
      <c r="GJC298" s="730"/>
      <c r="GJD298" s="730"/>
      <c r="GJE298" s="730"/>
      <c r="GJF298" s="730"/>
      <c r="GJG298" s="730"/>
      <c r="GJH298" s="730"/>
      <c r="GJI298" s="730"/>
      <c r="GJJ298" s="730"/>
      <c r="GJK298" s="730"/>
      <c r="GJL298" s="730"/>
      <c r="GJM298" s="730"/>
      <c r="GJN298" s="730"/>
      <c r="GJO298" s="730"/>
      <c r="GJP298" s="730"/>
      <c r="GJQ298" s="730"/>
      <c r="GJR298" s="730"/>
      <c r="GJS298" s="730"/>
      <c r="GJT298" s="730"/>
      <c r="GJU298" s="730"/>
      <c r="GJV298" s="730"/>
      <c r="GJW298" s="730"/>
      <c r="GJX298" s="730"/>
      <c r="GJY298" s="730"/>
      <c r="GJZ298" s="730"/>
      <c r="GKA298" s="730"/>
      <c r="GKB298" s="730"/>
      <c r="GKC298" s="730"/>
      <c r="GKD298" s="730"/>
      <c r="GKE298" s="730"/>
      <c r="GKF298" s="730"/>
      <c r="GKG298" s="730"/>
      <c r="GKH298" s="730"/>
      <c r="GKI298" s="730"/>
      <c r="GKJ298" s="730"/>
      <c r="GKK298" s="730"/>
      <c r="GKL298" s="730"/>
      <c r="GKM298" s="730"/>
      <c r="GKN298" s="730"/>
      <c r="GKO298" s="730"/>
      <c r="GKP298" s="730"/>
      <c r="GKQ298" s="730"/>
      <c r="GKR298" s="730"/>
      <c r="GKS298" s="730"/>
      <c r="GKT298" s="730"/>
      <c r="GKU298" s="730"/>
      <c r="GKV298" s="730"/>
      <c r="GKW298" s="730"/>
      <c r="GKX298" s="730"/>
      <c r="GKY298" s="730"/>
      <c r="GKZ298" s="730"/>
      <c r="GLA298" s="730"/>
      <c r="GLB298" s="730"/>
      <c r="GLC298" s="730"/>
      <c r="GLD298" s="730"/>
      <c r="GLE298" s="730"/>
      <c r="GLF298" s="730"/>
      <c r="GLG298" s="730"/>
      <c r="GLH298" s="730"/>
      <c r="GLI298" s="730"/>
      <c r="GLJ298" s="730"/>
      <c r="GLK298" s="730"/>
      <c r="GLL298" s="730"/>
      <c r="GLM298" s="730"/>
      <c r="GLN298" s="730"/>
      <c r="GLO298" s="730"/>
      <c r="GLP298" s="730"/>
      <c r="GLQ298" s="730"/>
      <c r="GLR298" s="730"/>
      <c r="GLS298" s="730"/>
      <c r="GLT298" s="730"/>
      <c r="GLU298" s="730"/>
      <c r="GLV298" s="730"/>
      <c r="GLW298" s="730"/>
      <c r="GLX298" s="730"/>
      <c r="GLY298" s="730"/>
      <c r="GLZ298" s="730"/>
      <c r="GMA298" s="730"/>
      <c r="GMB298" s="730"/>
      <c r="GMC298" s="730"/>
      <c r="GMD298" s="730"/>
      <c r="GME298" s="730"/>
      <c r="GMF298" s="730"/>
      <c r="GMG298" s="730"/>
      <c r="GMH298" s="730"/>
      <c r="GMI298" s="730"/>
      <c r="GMJ298" s="730"/>
      <c r="GMK298" s="730"/>
      <c r="GML298" s="730"/>
      <c r="GMM298" s="730"/>
      <c r="GMN298" s="730"/>
      <c r="GMO298" s="730"/>
      <c r="GMP298" s="730"/>
      <c r="GMQ298" s="730"/>
      <c r="GMR298" s="730"/>
      <c r="GMS298" s="730"/>
      <c r="GMT298" s="730"/>
      <c r="GMU298" s="730"/>
      <c r="GMV298" s="730"/>
      <c r="GMW298" s="730"/>
      <c r="GMX298" s="730"/>
      <c r="GMY298" s="730"/>
      <c r="GMZ298" s="730"/>
      <c r="GNA298" s="730"/>
      <c r="GNB298" s="730"/>
      <c r="GNC298" s="730"/>
      <c r="GND298" s="730"/>
      <c r="GNE298" s="730"/>
      <c r="GNF298" s="730"/>
      <c r="GNG298" s="730"/>
      <c r="GNH298" s="730"/>
      <c r="GNI298" s="730"/>
      <c r="GNJ298" s="730"/>
      <c r="GNK298" s="730"/>
      <c r="GNL298" s="730"/>
      <c r="GNM298" s="730"/>
      <c r="GNN298" s="730"/>
      <c r="GNO298" s="730"/>
      <c r="GNP298" s="730"/>
      <c r="GNQ298" s="730"/>
      <c r="GNR298" s="730"/>
      <c r="GNS298" s="730"/>
      <c r="GNT298" s="730"/>
      <c r="GNU298" s="730"/>
      <c r="GNV298" s="730"/>
      <c r="GNW298" s="730"/>
      <c r="GNX298" s="730"/>
      <c r="GNY298" s="730"/>
      <c r="GNZ298" s="730"/>
      <c r="GOA298" s="730"/>
      <c r="GOB298" s="730"/>
      <c r="GOC298" s="730"/>
      <c r="GOD298" s="730"/>
      <c r="GOE298" s="730"/>
      <c r="GOF298" s="730"/>
      <c r="GOG298" s="730"/>
      <c r="GOH298" s="730"/>
      <c r="GOI298" s="730"/>
      <c r="GOJ298" s="730"/>
      <c r="GOK298" s="730"/>
      <c r="GOL298" s="730"/>
      <c r="GOM298" s="730"/>
      <c r="GON298" s="730"/>
      <c r="GOO298" s="730"/>
      <c r="GOP298" s="730"/>
      <c r="GOQ298" s="730"/>
      <c r="GOR298" s="730"/>
      <c r="GOS298" s="730"/>
      <c r="GOT298" s="730"/>
      <c r="GOU298" s="730"/>
      <c r="GOV298" s="730"/>
      <c r="GOW298" s="730"/>
      <c r="GOX298" s="730"/>
      <c r="GOY298" s="730"/>
      <c r="GOZ298" s="730"/>
      <c r="GPA298" s="730"/>
      <c r="GPB298" s="730"/>
      <c r="GPC298" s="730"/>
      <c r="GPD298" s="730"/>
      <c r="GPE298" s="730"/>
      <c r="GPF298" s="730"/>
      <c r="GPG298" s="730"/>
      <c r="GPH298" s="730"/>
      <c r="GPI298" s="730"/>
      <c r="GPJ298" s="730"/>
      <c r="GPK298" s="730"/>
      <c r="GPL298" s="730"/>
      <c r="GPM298" s="730"/>
      <c r="GPN298" s="730"/>
      <c r="GPO298" s="730"/>
      <c r="GPP298" s="730"/>
      <c r="GPQ298" s="730"/>
      <c r="GPR298" s="730"/>
      <c r="GPS298" s="730"/>
      <c r="GPT298" s="730"/>
      <c r="GPU298" s="730"/>
      <c r="GPV298" s="730"/>
      <c r="GPW298" s="730"/>
      <c r="GPX298" s="730"/>
      <c r="GPY298" s="730"/>
      <c r="GPZ298" s="730"/>
      <c r="GQA298" s="730"/>
      <c r="GQB298" s="730"/>
      <c r="GQC298" s="730"/>
      <c r="GQD298" s="730"/>
      <c r="GQE298" s="730"/>
      <c r="GQF298" s="730"/>
      <c r="GQG298" s="730"/>
      <c r="GQH298" s="730"/>
      <c r="GQI298" s="730"/>
      <c r="GQJ298" s="730"/>
      <c r="GQK298" s="730"/>
      <c r="GQL298" s="730"/>
      <c r="GQM298" s="730"/>
      <c r="GQN298" s="730"/>
      <c r="GQO298" s="730"/>
      <c r="GQP298" s="730"/>
      <c r="GQQ298" s="730"/>
      <c r="GQR298" s="730"/>
      <c r="GQS298" s="730"/>
      <c r="GQT298" s="730"/>
      <c r="GQU298" s="730"/>
      <c r="GQV298" s="730"/>
      <c r="GQW298" s="730"/>
      <c r="GQX298" s="730"/>
      <c r="GQY298" s="730"/>
      <c r="GQZ298" s="730"/>
      <c r="GRA298" s="730"/>
      <c r="GRB298" s="730"/>
      <c r="GRC298" s="730"/>
      <c r="GRD298" s="730"/>
      <c r="GRE298" s="730"/>
      <c r="GRF298" s="730"/>
      <c r="GRG298" s="730"/>
      <c r="GRH298" s="730"/>
      <c r="GRI298" s="730"/>
      <c r="GRJ298" s="730"/>
      <c r="GRK298" s="730"/>
      <c r="GRL298" s="730"/>
      <c r="GRM298" s="730"/>
      <c r="GRN298" s="730"/>
      <c r="GRO298" s="730"/>
      <c r="GRP298" s="730"/>
      <c r="GRQ298" s="730"/>
      <c r="GRR298" s="730"/>
      <c r="GRS298" s="730"/>
      <c r="GRT298" s="730"/>
      <c r="GRU298" s="730"/>
      <c r="GRV298" s="730"/>
      <c r="GRW298" s="730"/>
      <c r="GRX298" s="730"/>
      <c r="GRY298" s="730"/>
      <c r="GRZ298" s="730"/>
      <c r="GSA298" s="730"/>
      <c r="GSB298" s="730"/>
      <c r="GSC298" s="730"/>
      <c r="GSD298" s="730"/>
      <c r="GSE298" s="730"/>
      <c r="GSF298" s="730"/>
      <c r="GSG298" s="730"/>
      <c r="GSH298" s="730"/>
      <c r="GSI298" s="730"/>
      <c r="GSJ298" s="730"/>
      <c r="GSK298" s="730"/>
      <c r="GSL298" s="730"/>
      <c r="GSM298" s="730"/>
      <c r="GSN298" s="730"/>
      <c r="GSO298" s="730"/>
      <c r="GSP298" s="730"/>
      <c r="GSQ298" s="730"/>
      <c r="GSR298" s="730"/>
      <c r="GSS298" s="730"/>
      <c r="GST298" s="730"/>
      <c r="GSU298" s="730"/>
      <c r="GSV298" s="730"/>
      <c r="GSW298" s="730"/>
      <c r="GSX298" s="730"/>
      <c r="GSY298" s="730"/>
      <c r="GSZ298" s="730"/>
      <c r="GTA298" s="730"/>
      <c r="GTB298" s="730"/>
      <c r="GTC298" s="730"/>
      <c r="GTD298" s="730"/>
      <c r="GTE298" s="730"/>
      <c r="GTF298" s="730"/>
      <c r="GTG298" s="730"/>
      <c r="GTH298" s="730"/>
      <c r="GTI298" s="730"/>
      <c r="GTJ298" s="730"/>
      <c r="GTK298" s="730"/>
      <c r="GTL298" s="730"/>
      <c r="GTM298" s="730"/>
      <c r="GTN298" s="730"/>
      <c r="GTO298" s="730"/>
      <c r="GTP298" s="730"/>
      <c r="GTQ298" s="730"/>
      <c r="GTR298" s="730"/>
      <c r="GTS298" s="730"/>
      <c r="GTT298" s="730"/>
      <c r="GTU298" s="730"/>
      <c r="GTV298" s="730"/>
      <c r="GTW298" s="730"/>
      <c r="GTX298" s="730"/>
      <c r="GTY298" s="730"/>
      <c r="GTZ298" s="730"/>
      <c r="GUA298" s="730"/>
      <c r="GUB298" s="730"/>
      <c r="GUC298" s="730"/>
      <c r="GUD298" s="730"/>
      <c r="GUE298" s="730"/>
      <c r="GUF298" s="730"/>
      <c r="GUG298" s="730"/>
      <c r="GUH298" s="730"/>
      <c r="GUI298" s="730"/>
      <c r="GUJ298" s="730"/>
      <c r="GUK298" s="730"/>
      <c r="GUL298" s="730"/>
      <c r="GUM298" s="730"/>
      <c r="GUN298" s="730"/>
      <c r="GUO298" s="730"/>
      <c r="GUP298" s="730"/>
      <c r="GUQ298" s="730"/>
      <c r="GUR298" s="730"/>
      <c r="GUS298" s="730"/>
      <c r="GUT298" s="730"/>
      <c r="GUU298" s="730"/>
      <c r="GUV298" s="730"/>
      <c r="GUW298" s="730"/>
      <c r="GUX298" s="730"/>
      <c r="GUY298" s="730"/>
      <c r="GUZ298" s="730"/>
      <c r="GVA298" s="730"/>
      <c r="GVB298" s="730"/>
      <c r="GVC298" s="730"/>
      <c r="GVD298" s="730"/>
      <c r="GVE298" s="730"/>
      <c r="GVF298" s="730"/>
      <c r="GVG298" s="730"/>
      <c r="GVH298" s="730"/>
      <c r="GVI298" s="730"/>
      <c r="GVJ298" s="730"/>
      <c r="GVK298" s="730"/>
      <c r="GVL298" s="730"/>
      <c r="GVM298" s="730"/>
      <c r="GVN298" s="730"/>
      <c r="GVO298" s="730"/>
      <c r="GVP298" s="730"/>
      <c r="GVQ298" s="730"/>
      <c r="GVR298" s="730"/>
      <c r="GVS298" s="730"/>
      <c r="GVT298" s="730"/>
      <c r="GVU298" s="730"/>
      <c r="GVV298" s="730"/>
      <c r="GVW298" s="730"/>
      <c r="GVX298" s="730"/>
      <c r="GVY298" s="730"/>
      <c r="GVZ298" s="730"/>
      <c r="GWA298" s="730"/>
      <c r="GWB298" s="730"/>
      <c r="GWC298" s="730"/>
      <c r="GWD298" s="730"/>
      <c r="GWE298" s="730"/>
      <c r="GWF298" s="730"/>
      <c r="GWG298" s="730"/>
      <c r="GWH298" s="730"/>
      <c r="GWI298" s="730"/>
      <c r="GWJ298" s="730"/>
      <c r="GWK298" s="730"/>
      <c r="GWL298" s="730"/>
      <c r="GWM298" s="730"/>
      <c r="GWN298" s="730"/>
      <c r="GWO298" s="730"/>
      <c r="GWP298" s="730"/>
      <c r="GWQ298" s="730"/>
      <c r="GWR298" s="730"/>
      <c r="GWS298" s="730"/>
      <c r="GWT298" s="730"/>
      <c r="GWU298" s="730"/>
      <c r="GWV298" s="730"/>
      <c r="GWW298" s="730"/>
      <c r="GWX298" s="730"/>
      <c r="GWY298" s="730"/>
      <c r="GWZ298" s="730"/>
      <c r="GXA298" s="730"/>
      <c r="GXB298" s="730"/>
      <c r="GXC298" s="730"/>
      <c r="GXD298" s="730"/>
      <c r="GXE298" s="730"/>
      <c r="GXF298" s="730"/>
      <c r="GXG298" s="730"/>
      <c r="GXH298" s="730"/>
      <c r="GXI298" s="730"/>
      <c r="GXJ298" s="730"/>
      <c r="GXK298" s="730"/>
      <c r="GXL298" s="730"/>
      <c r="GXM298" s="730"/>
      <c r="GXN298" s="730"/>
      <c r="GXO298" s="730"/>
      <c r="GXP298" s="730"/>
      <c r="GXQ298" s="730"/>
      <c r="GXR298" s="730"/>
      <c r="GXS298" s="730"/>
      <c r="GXT298" s="730"/>
      <c r="GXU298" s="730"/>
      <c r="GXV298" s="730"/>
      <c r="GXW298" s="730"/>
      <c r="GXX298" s="730"/>
      <c r="GXY298" s="730"/>
      <c r="GXZ298" s="730"/>
      <c r="GYA298" s="730"/>
      <c r="GYB298" s="730"/>
      <c r="GYC298" s="730"/>
      <c r="GYD298" s="730"/>
      <c r="GYE298" s="730"/>
      <c r="GYF298" s="730"/>
      <c r="GYG298" s="730"/>
      <c r="GYH298" s="730"/>
      <c r="GYI298" s="730"/>
      <c r="GYJ298" s="730"/>
      <c r="GYK298" s="730"/>
      <c r="GYL298" s="730"/>
      <c r="GYM298" s="730"/>
      <c r="GYN298" s="730"/>
      <c r="GYO298" s="730"/>
      <c r="GYP298" s="730"/>
      <c r="GYQ298" s="730"/>
      <c r="GYR298" s="730"/>
      <c r="GYS298" s="730"/>
      <c r="GYT298" s="730"/>
      <c r="GYU298" s="730"/>
      <c r="GYV298" s="730"/>
      <c r="GYW298" s="730"/>
      <c r="GYX298" s="730"/>
      <c r="GYY298" s="730"/>
      <c r="GYZ298" s="730"/>
      <c r="GZA298" s="730"/>
      <c r="GZB298" s="730"/>
      <c r="GZC298" s="730"/>
      <c r="GZD298" s="730"/>
      <c r="GZE298" s="730"/>
      <c r="GZF298" s="730"/>
      <c r="GZG298" s="730"/>
      <c r="GZH298" s="730"/>
      <c r="GZI298" s="730"/>
      <c r="GZJ298" s="730"/>
      <c r="GZK298" s="730"/>
      <c r="GZL298" s="730"/>
      <c r="GZM298" s="730"/>
      <c r="GZN298" s="730"/>
      <c r="GZO298" s="730"/>
      <c r="GZP298" s="730"/>
      <c r="GZQ298" s="730"/>
      <c r="GZR298" s="730"/>
      <c r="GZS298" s="730"/>
      <c r="GZT298" s="730"/>
      <c r="GZU298" s="730"/>
      <c r="GZV298" s="730"/>
      <c r="GZW298" s="730"/>
      <c r="GZX298" s="730"/>
      <c r="GZY298" s="730"/>
      <c r="GZZ298" s="730"/>
      <c r="HAA298" s="730"/>
      <c r="HAB298" s="730"/>
      <c r="HAC298" s="730"/>
      <c r="HAD298" s="730"/>
      <c r="HAE298" s="730"/>
      <c r="HAF298" s="730"/>
      <c r="HAG298" s="730"/>
      <c r="HAH298" s="730"/>
      <c r="HAI298" s="730"/>
      <c r="HAJ298" s="730"/>
      <c r="HAK298" s="730"/>
      <c r="HAL298" s="730"/>
      <c r="HAM298" s="730"/>
      <c r="HAN298" s="730"/>
      <c r="HAO298" s="730"/>
      <c r="HAP298" s="730"/>
      <c r="HAQ298" s="730"/>
      <c r="HAR298" s="730"/>
      <c r="HAS298" s="730"/>
      <c r="HAT298" s="730"/>
      <c r="HAU298" s="730"/>
      <c r="HAV298" s="730"/>
      <c r="HAW298" s="730"/>
      <c r="HAX298" s="730"/>
      <c r="HAY298" s="730"/>
      <c r="HAZ298" s="730"/>
      <c r="HBA298" s="730"/>
      <c r="HBB298" s="730"/>
      <c r="HBC298" s="730"/>
      <c r="HBD298" s="730"/>
      <c r="HBE298" s="730"/>
      <c r="HBF298" s="730"/>
      <c r="HBG298" s="730"/>
      <c r="HBH298" s="730"/>
      <c r="HBI298" s="730"/>
      <c r="HBJ298" s="730"/>
      <c r="HBK298" s="730"/>
      <c r="HBL298" s="730"/>
      <c r="HBM298" s="730"/>
      <c r="HBN298" s="730"/>
      <c r="HBO298" s="730"/>
      <c r="HBP298" s="730"/>
      <c r="HBQ298" s="730"/>
      <c r="HBR298" s="730"/>
      <c r="HBS298" s="730"/>
      <c r="HBT298" s="730"/>
      <c r="HBU298" s="730"/>
      <c r="HBV298" s="730"/>
      <c r="HBW298" s="730"/>
      <c r="HBX298" s="730"/>
      <c r="HBY298" s="730"/>
      <c r="HBZ298" s="730"/>
      <c r="HCA298" s="730"/>
      <c r="HCB298" s="730"/>
      <c r="HCC298" s="730"/>
      <c r="HCD298" s="730"/>
      <c r="HCE298" s="730"/>
      <c r="HCF298" s="730"/>
      <c r="HCG298" s="730"/>
      <c r="HCH298" s="730"/>
      <c r="HCI298" s="730"/>
      <c r="HCJ298" s="730"/>
      <c r="HCK298" s="730"/>
      <c r="HCL298" s="730"/>
      <c r="HCM298" s="730"/>
      <c r="HCN298" s="730"/>
      <c r="HCO298" s="730"/>
      <c r="HCP298" s="730"/>
      <c r="HCQ298" s="730"/>
      <c r="HCR298" s="730"/>
      <c r="HCS298" s="730"/>
      <c r="HCT298" s="730"/>
      <c r="HCU298" s="730"/>
      <c r="HCV298" s="730"/>
      <c r="HCW298" s="730"/>
      <c r="HCX298" s="730"/>
      <c r="HCY298" s="730"/>
      <c r="HCZ298" s="730"/>
      <c r="HDA298" s="730"/>
      <c r="HDB298" s="730"/>
      <c r="HDC298" s="730"/>
      <c r="HDD298" s="730"/>
      <c r="HDE298" s="730"/>
      <c r="HDF298" s="730"/>
      <c r="HDG298" s="730"/>
      <c r="HDH298" s="730"/>
      <c r="HDI298" s="730"/>
      <c r="HDJ298" s="730"/>
      <c r="HDK298" s="730"/>
      <c r="HDL298" s="730"/>
      <c r="HDM298" s="730"/>
      <c r="HDN298" s="730"/>
      <c r="HDO298" s="730"/>
      <c r="HDP298" s="730"/>
      <c r="HDQ298" s="730"/>
      <c r="HDR298" s="730"/>
      <c r="HDS298" s="730"/>
      <c r="HDT298" s="730"/>
      <c r="HDU298" s="730"/>
      <c r="HDV298" s="730"/>
      <c r="HDW298" s="730"/>
      <c r="HDX298" s="730"/>
      <c r="HDY298" s="730"/>
      <c r="HDZ298" s="730"/>
      <c r="HEA298" s="730"/>
      <c r="HEB298" s="730"/>
      <c r="HEC298" s="730"/>
      <c r="HED298" s="730"/>
      <c r="HEE298" s="730"/>
      <c r="HEF298" s="730"/>
      <c r="HEG298" s="730"/>
      <c r="HEH298" s="730"/>
      <c r="HEI298" s="730"/>
      <c r="HEJ298" s="730"/>
      <c r="HEK298" s="730"/>
      <c r="HEL298" s="730"/>
      <c r="HEM298" s="730"/>
      <c r="HEN298" s="730"/>
      <c r="HEO298" s="730"/>
      <c r="HEP298" s="730"/>
      <c r="HEQ298" s="730"/>
      <c r="HER298" s="730"/>
      <c r="HES298" s="730"/>
      <c r="HET298" s="730"/>
      <c r="HEU298" s="730"/>
      <c r="HEV298" s="730"/>
      <c r="HEW298" s="730"/>
      <c r="HEX298" s="730"/>
      <c r="HEY298" s="730"/>
      <c r="HEZ298" s="730"/>
      <c r="HFA298" s="730"/>
      <c r="HFB298" s="730"/>
      <c r="HFC298" s="730"/>
      <c r="HFD298" s="730"/>
      <c r="HFE298" s="730"/>
      <c r="HFF298" s="730"/>
      <c r="HFG298" s="730"/>
      <c r="HFH298" s="730"/>
      <c r="HFI298" s="730"/>
      <c r="HFJ298" s="730"/>
      <c r="HFK298" s="730"/>
      <c r="HFL298" s="730"/>
      <c r="HFM298" s="730"/>
      <c r="HFN298" s="730"/>
      <c r="HFO298" s="730"/>
      <c r="HFP298" s="730"/>
      <c r="HFQ298" s="730"/>
      <c r="HFR298" s="730"/>
      <c r="HFS298" s="730"/>
      <c r="HFT298" s="730"/>
      <c r="HFU298" s="730"/>
      <c r="HFV298" s="730"/>
      <c r="HFW298" s="730"/>
      <c r="HFX298" s="730"/>
      <c r="HFY298" s="730"/>
      <c r="HFZ298" s="730"/>
      <c r="HGA298" s="730"/>
      <c r="HGB298" s="730"/>
      <c r="HGC298" s="730"/>
      <c r="HGD298" s="730"/>
      <c r="HGE298" s="730"/>
      <c r="HGF298" s="730"/>
      <c r="HGG298" s="730"/>
      <c r="HGH298" s="730"/>
      <c r="HGI298" s="730"/>
      <c r="HGJ298" s="730"/>
      <c r="HGK298" s="730"/>
      <c r="HGL298" s="730"/>
      <c r="HGM298" s="730"/>
      <c r="HGN298" s="730"/>
      <c r="HGO298" s="730"/>
      <c r="HGP298" s="730"/>
      <c r="HGQ298" s="730"/>
      <c r="HGR298" s="730"/>
      <c r="HGS298" s="730"/>
      <c r="HGT298" s="730"/>
      <c r="HGU298" s="730"/>
      <c r="HGV298" s="730"/>
      <c r="HGW298" s="730"/>
      <c r="HGX298" s="730"/>
      <c r="HGY298" s="730"/>
      <c r="HGZ298" s="730"/>
      <c r="HHA298" s="730"/>
      <c r="HHB298" s="730"/>
      <c r="HHC298" s="730"/>
      <c r="HHD298" s="730"/>
      <c r="HHE298" s="730"/>
      <c r="HHF298" s="730"/>
      <c r="HHG298" s="730"/>
      <c r="HHH298" s="730"/>
      <c r="HHI298" s="730"/>
      <c r="HHJ298" s="730"/>
      <c r="HHK298" s="730"/>
      <c r="HHL298" s="730"/>
      <c r="HHM298" s="730"/>
      <c r="HHN298" s="730"/>
      <c r="HHO298" s="730"/>
      <c r="HHP298" s="730"/>
      <c r="HHQ298" s="730"/>
      <c r="HHR298" s="730"/>
      <c r="HHS298" s="730"/>
      <c r="HHT298" s="730"/>
      <c r="HHU298" s="730"/>
      <c r="HHV298" s="730"/>
      <c r="HHW298" s="730"/>
      <c r="HHX298" s="730"/>
      <c r="HHY298" s="730"/>
      <c r="HHZ298" s="730"/>
      <c r="HIA298" s="730"/>
      <c r="HIB298" s="730"/>
      <c r="HIC298" s="730"/>
      <c r="HID298" s="730"/>
      <c r="HIE298" s="730"/>
      <c r="HIF298" s="730"/>
      <c r="HIG298" s="730"/>
      <c r="HIH298" s="730"/>
      <c r="HII298" s="730"/>
      <c r="HIJ298" s="730"/>
      <c r="HIK298" s="730"/>
      <c r="HIL298" s="730"/>
      <c r="HIM298" s="730"/>
      <c r="HIN298" s="730"/>
      <c r="HIO298" s="730"/>
      <c r="HIP298" s="730"/>
      <c r="HIQ298" s="730"/>
      <c r="HIR298" s="730"/>
      <c r="HIS298" s="730"/>
      <c r="HIT298" s="730"/>
      <c r="HIU298" s="730"/>
      <c r="HIV298" s="730"/>
      <c r="HIW298" s="730"/>
      <c r="HIX298" s="730"/>
      <c r="HIY298" s="730"/>
      <c r="HIZ298" s="730"/>
      <c r="HJA298" s="730"/>
      <c r="HJB298" s="730"/>
      <c r="HJC298" s="730"/>
      <c r="HJD298" s="730"/>
      <c r="HJE298" s="730"/>
      <c r="HJF298" s="730"/>
      <c r="HJG298" s="730"/>
      <c r="HJH298" s="730"/>
      <c r="HJI298" s="730"/>
      <c r="HJJ298" s="730"/>
      <c r="HJK298" s="730"/>
      <c r="HJL298" s="730"/>
      <c r="HJM298" s="730"/>
      <c r="HJN298" s="730"/>
      <c r="HJO298" s="730"/>
      <c r="HJP298" s="730"/>
      <c r="HJQ298" s="730"/>
      <c r="HJR298" s="730"/>
      <c r="HJS298" s="730"/>
      <c r="HJT298" s="730"/>
      <c r="HJU298" s="730"/>
      <c r="HJV298" s="730"/>
      <c r="HJW298" s="730"/>
      <c r="HJX298" s="730"/>
      <c r="HJY298" s="730"/>
      <c r="HJZ298" s="730"/>
      <c r="HKA298" s="730"/>
      <c r="HKB298" s="730"/>
      <c r="HKC298" s="730"/>
      <c r="HKD298" s="730"/>
      <c r="HKE298" s="730"/>
      <c r="HKF298" s="730"/>
      <c r="HKG298" s="730"/>
      <c r="HKH298" s="730"/>
      <c r="HKI298" s="730"/>
      <c r="HKJ298" s="730"/>
      <c r="HKK298" s="730"/>
      <c r="HKL298" s="730"/>
      <c r="HKM298" s="730"/>
      <c r="HKN298" s="730"/>
      <c r="HKO298" s="730"/>
      <c r="HKP298" s="730"/>
      <c r="HKQ298" s="730"/>
      <c r="HKR298" s="730"/>
      <c r="HKS298" s="730"/>
      <c r="HKT298" s="730"/>
      <c r="HKU298" s="730"/>
      <c r="HKV298" s="730"/>
      <c r="HKW298" s="730"/>
      <c r="HKX298" s="730"/>
      <c r="HKY298" s="730"/>
      <c r="HKZ298" s="730"/>
      <c r="HLA298" s="730"/>
      <c r="HLB298" s="730"/>
      <c r="HLC298" s="730"/>
      <c r="HLD298" s="730"/>
      <c r="HLE298" s="730"/>
      <c r="HLF298" s="730"/>
      <c r="HLG298" s="730"/>
      <c r="HLH298" s="730"/>
      <c r="HLI298" s="730"/>
      <c r="HLJ298" s="730"/>
      <c r="HLK298" s="730"/>
      <c r="HLL298" s="730"/>
      <c r="HLM298" s="730"/>
      <c r="HLN298" s="730"/>
      <c r="HLO298" s="730"/>
      <c r="HLP298" s="730"/>
      <c r="HLQ298" s="730"/>
      <c r="HLR298" s="730"/>
      <c r="HLS298" s="730"/>
      <c r="HLT298" s="730"/>
      <c r="HLU298" s="730"/>
      <c r="HLV298" s="730"/>
      <c r="HLW298" s="730"/>
      <c r="HLX298" s="730"/>
      <c r="HLY298" s="730"/>
      <c r="HLZ298" s="730"/>
      <c r="HMA298" s="730"/>
      <c r="HMB298" s="730"/>
      <c r="HMC298" s="730"/>
      <c r="HMD298" s="730"/>
      <c r="HME298" s="730"/>
      <c r="HMF298" s="730"/>
      <c r="HMG298" s="730"/>
      <c r="HMH298" s="730"/>
      <c r="HMI298" s="730"/>
      <c r="HMJ298" s="730"/>
      <c r="HMK298" s="730"/>
      <c r="HML298" s="730"/>
      <c r="HMM298" s="730"/>
      <c r="HMN298" s="730"/>
      <c r="HMO298" s="730"/>
      <c r="HMP298" s="730"/>
      <c r="HMQ298" s="730"/>
      <c r="HMR298" s="730"/>
      <c r="HMS298" s="730"/>
      <c r="HMT298" s="730"/>
      <c r="HMU298" s="730"/>
      <c r="HMV298" s="730"/>
      <c r="HMW298" s="730"/>
      <c r="HMX298" s="730"/>
      <c r="HMY298" s="730"/>
      <c r="HMZ298" s="730"/>
      <c r="HNA298" s="730"/>
      <c r="HNB298" s="730"/>
      <c r="HNC298" s="730"/>
      <c r="HND298" s="730"/>
      <c r="HNE298" s="730"/>
      <c r="HNF298" s="730"/>
      <c r="HNG298" s="730"/>
      <c r="HNH298" s="730"/>
      <c r="HNI298" s="730"/>
      <c r="HNJ298" s="730"/>
      <c r="HNK298" s="730"/>
      <c r="HNL298" s="730"/>
      <c r="HNM298" s="730"/>
      <c r="HNN298" s="730"/>
      <c r="HNO298" s="730"/>
      <c r="HNP298" s="730"/>
      <c r="HNQ298" s="730"/>
      <c r="HNR298" s="730"/>
      <c r="HNS298" s="730"/>
      <c r="HNT298" s="730"/>
      <c r="HNU298" s="730"/>
      <c r="HNV298" s="730"/>
      <c r="HNW298" s="730"/>
      <c r="HNX298" s="730"/>
      <c r="HNY298" s="730"/>
      <c r="HNZ298" s="730"/>
      <c r="HOA298" s="730"/>
      <c r="HOB298" s="730"/>
      <c r="HOC298" s="730"/>
      <c r="HOD298" s="730"/>
      <c r="HOE298" s="730"/>
      <c r="HOF298" s="730"/>
      <c r="HOG298" s="730"/>
      <c r="HOH298" s="730"/>
      <c r="HOI298" s="730"/>
      <c r="HOJ298" s="730"/>
      <c r="HOK298" s="730"/>
      <c r="HOL298" s="730"/>
      <c r="HOM298" s="730"/>
      <c r="HON298" s="730"/>
      <c r="HOO298" s="730"/>
      <c r="HOP298" s="730"/>
      <c r="HOQ298" s="730"/>
      <c r="HOR298" s="730"/>
      <c r="HOS298" s="730"/>
      <c r="HOT298" s="730"/>
      <c r="HOU298" s="730"/>
      <c r="HOV298" s="730"/>
      <c r="HOW298" s="730"/>
      <c r="HOX298" s="730"/>
      <c r="HOY298" s="730"/>
      <c r="HOZ298" s="730"/>
      <c r="HPA298" s="730"/>
      <c r="HPB298" s="730"/>
      <c r="HPC298" s="730"/>
      <c r="HPD298" s="730"/>
      <c r="HPE298" s="730"/>
      <c r="HPF298" s="730"/>
      <c r="HPG298" s="730"/>
      <c r="HPH298" s="730"/>
      <c r="HPI298" s="730"/>
      <c r="HPJ298" s="730"/>
      <c r="HPK298" s="730"/>
      <c r="HPL298" s="730"/>
      <c r="HPM298" s="730"/>
      <c r="HPN298" s="730"/>
      <c r="HPO298" s="730"/>
      <c r="HPP298" s="730"/>
      <c r="HPQ298" s="730"/>
      <c r="HPR298" s="730"/>
      <c r="HPS298" s="730"/>
      <c r="HPT298" s="730"/>
      <c r="HPU298" s="730"/>
      <c r="HPV298" s="730"/>
      <c r="HPW298" s="730"/>
      <c r="HPX298" s="730"/>
      <c r="HPY298" s="730"/>
      <c r="HPZ298" s="730"/>
      <c r="HQA298" s="730"/>
      <c r="HQB298" s="730"/>
      <c r="HQC298" s="730"/>
      <c r="HQD298" s="730"/>
      <c r="HQE298" s="730"/>
      <c r="HQF298" s="730"/>
      <c r="HQG298" s="730"/>
      <c r="HQH298" s="730"/>
      <c r="HQI298" s="730"/>
      <c r="HQJ298" s="730"/>
      <c r="HQK298" s="730"/>
      <c r="HQL298" s="730"/>
      <c r="HQM298" s="730"/>
      <c r="HQN298" s="730"/>
      <c r="HQO298" s="730"/>
      <c r="HQP298" s="730"/>
      <c r="HQQ298" s="730"/>
      <c r="HQR298" s="730"/>
      <c r="HQS298" s="730"/>
      <c r="HQT298" s="730"/>
      <c r="HQU298" s="730"/>
      <c r="HQV298" s="730"/>
      <c r="HQW298" s="730"/>
      <c r="HQX298" s="730"/>
      <c r="HQY298" s="730"/>
      <c r="HQZ298" s="730"/>
      <c r="HRA298" s="730"/>
      <c r="HRB298" s="730"/>
      <c r="HRC298" s="730"/>
      <c r="HRD298" s="730"/>
      <c r="HRE298" s="730"/>
      <c r="HRF298" s="730"/>
      <c r="HRG298" s="730"/>
      <c r="HRH298" s="730"/>
      <c r="HRI298" s="730"/>
      <c r="HRJ298" s="730"/>
      <c r="HRK298" s="730"/>
      <c r="HRL298" s="730"/>
      <c r="HRM298" s="730"/>
      <c r="HRN298" s="730"/>
      <c r="HRO298" s="730"/>
      <c r="HRP298" s="730"/>
      <c r="HRQ298" s="730"/>
      <c r="HRR298" s="730"/>
      <c r="HRS298" s="730"/>
      <c r="HRT298" s="730"/>
      <c r="HRU298" s="730"/>
      <c r="HRV298" s="730"/>
      <c r="HRW298" s="730"/>
      <c r="HRX298" s="730"/>
      <c r="HRY298" s="730"/>
      <c r="HRZ298" s="730"/>
      <c r="HSA298" s="730"/>
      <c r="HSB298" s="730"/>
      <c r="HSC298" s="730"/>
      <c r="HSD298" s="730"/>
      <c r="HSE298" s="730"/>
      <c r="HSF298" s="730"/>
      <c r="HSG298" s="730"/>
      <c r="HSH298" s="730"/>
      <c r="HSI298" s="730"/>
      <c r="HSJ298" s="730"/>
      <c r="HSK298" s="730"/>
      <c r="HSL298" s="730"/>
      <c r="HSM298" s="730"/>
      <c r="HSN298" s="730"/>
      <c r="HSO298" s="730"/>
      <c r="HSP298" s="730"/>
      <c r="HSQ298" s="730"/>
      <c r="HSR298" s="730"/>
      <c r="HSS298" s="730"/>
      <c r="HST298" s="730"/>
      <c r="HSU298" s="730"/>
      <c r="HSV298" s="730"/>
      <c r="HSW298" s="730"/>
      <c r="HSX298" s="730"/>
      <c r="HSY298" s="730"/>
      <c r="HSZ298" s="730"/>
      <c r="HTA298" s="730"/>
      <c r="HTB298" s="730"/>
      <c r="HTC298" s="730"/>
      <c r="HTD298" s="730"/>
      <c r="HTE298" s="730"/>
      <c r="HTF298" s="730"/>
      <c r="HTG298" s="730"/>
      <c r="HTH298" s="730"/>
      <c r="HTI298" s="730"/>
      <c r="HTJ298" s="730"/>
      <c r="HTK298" s="730"/>
      <c r="HTL298" s="730"/>
      <c r="HTM298" s="730"/>
      <c r="HTN298" s="730"/>
      <c r="HTO298" s="730"/>
      <c r="HTP298" s="730"/>
      <c r="HTQ298" s="730"/>
      <c r="HTR298" s="730"/>
      <c r="HTS298" s="730"/>
      <c r="HTT298" s="730"/>
      <c r="HTU298" s="730"/>
      <c r="HTV298" s="730"/>
      <c r="HTW298" s="730"/>
      <c r="HTX298" s="730"/>
      <c r="HTY298" s="730"/>
      <c r="HTZ298" s="730"/>
      <c r="HUA298" s="730"/>
      <c r="HUB298" s="730"/>
      <c r="HUC298" s="730"/>
      <c r="HUD298" s="730"/>
      <c r="HUE298" s="730"/>
      <c r="HUF298" s="730"/>
      <c r="HUG298" s="730"/>
      <c r="HUH298" s="730"/>
      <c r="HUI298" s="730"/>
      <c r="HUJ298" s="730"/>
      <c r="HUK298" s="730"/>
      <c r="HUL298" s="730"/>
      <c r="HUM298" s="730"/>
      <c r="HUN298" s="730"/>
      <c r="HUO298" s="730"/>
      <c r="HUP298" s="730"/>
      <c r="HUQ298" s="730"/>
      <c r="HUR298" s="730"/>
      <c r="HUS298" s="730"/>
      <c r="HUT298" s="730"/>
      <c r="HUU298" s="730"/>
      <c r="HUV298" s="730"/>
      <c r="HUW298" s="730"/>
      <c r="HUX298" s="730"/>
      <c r="HUY298" s="730"/>
      <c r="HUZ298" s="730"/>
      <c r="HVA298" s="730"/>
      <c r="HVB298" s="730"/>
      <c r="HVC298" s="730"/>
      <c r="HVD298" s="730"/>
      <c r="HVE298" s="730"/>
      <c r="HVF298" s="730"/>
      <c r="HVG298" s="730"/>
      <c r="HVH298" s="730"/>
      <c r="HVI298" s="730"/>
      <c r="HVJ298" s="730"/>
      <c r="HVK298" s="730"/>
      <c r="HVL298" s="730"/>
      <c r="HVM298" s="730"/>
      <c r="HVN298" s="730"/>
      <c r="HVO298" s="730"/>
      <c r="HVP298" s="730"/>
      <c r="HVQ298" s="730"/>
      <c r="HVR298" s="730"/>
      <c r="HVS298" s="730"/>
      <c r="HVT298" s="730"/>
      <c r="HVU298" s="730"/>
      <c r="HVV298" s="730"/>
      <c r="HVW298" s="730"/>
      <c r="HVX298" s="730"/>
      <c r="HVY298" s="730"/>
      <c r="HVZ298" s="730"/>
      <c r="HWA298" s="730"/>
      <c r="HWB298" s="730"/>
      <c r="HWC298" s="730"/>
      <c r="HWD298" s="730"/>
      <c r="HWE298" s="730"/>
      <c r="HWF298" s="730"/>
      <c r="HWG298" s="730"/>
      <c r="HWH298" s="730"/>
      <c r="HWI298" s="730"/>
      <c r="HWJ298" s="730"/>
      <c r="HWK298" s="730"/>
      <c r="HWL298" s="730"/>
      <c r="HWM298" s="730"/>
      <c r="HWN298" s="730"/>
      <c r="HWO298" s="730"/>
      <c r="HWP298" s="730"/>
      <c r="HWQ298" s="730"/>
      <c r="HWR298" s="730"/>
      <c r="HWS298" s="730"/>
      <c r="HWT298" s="730"/>
      <c r="HWU298" s="730"/>
      <c r="HWV298" s="730"/>
      <c r="HWW298" s="730"/>
      <c r="HWX298" s="730"/>
      <c r="HWY298" s="730"/>
      <c r="HWZ298" s="730"/>
      <c r="HXA298" s="730"/>
      <c r="HXB298" s="730"/>
      <c r="HXC298" s="730"/>
      <c r="HXD298" s="730"/>
      <c r="HXE298" s="730"/>
      <c r="HXF298" s="730"/>
      <c r="HXG298" s="730"/>
      <c r="HXH298" s="730"/>
      <c r="HXI298" s="730"/>
      <c r="HXJ298" s="730"/>
      <c r="HXK298" s="730"/>
      <c r="HXL298" s="730"/>
      <c r="HXM298" s="730"/>
      <c r="HXN298" s="730"/>
      <c r="HXO298" s="730"/>
      <c r="HXP298" s="730"/>
      <c r="HXQ298" s="730"/>
      <c r="HXR298" s="730"/>
      <c r="HXS298" s="730"/>
      <c r="HXT298" s="730"/>
      <c r="HXU298" s="730"/>
      <c r="HXV298" s="730"/>
      <c r="HXW298" s="730"/>
      <c r="HXX298" s="730"/>
      <c r="HXY298" s="730"/>
      <c r="HXZ298" s="730"/>
      <c r="HYA298" s="730"/>
      <c r="HYB298" s="730"/>
      <c r="HYC298" s="730"/>
      <c r="HYD298" s="730"/>
      <c r="HYE298" s="730"/>
      <c r="HYF298" s="730"/>
      <c r="HYG298" s="730"/>
      <c r="HYH298" s="730"/>
      <c r="HYI298" s="730"/>
      <c r="HYJ298" s="730"/>
      <c r="HYK298" s="730"/>
      <c r="HYL298" s="730"/>
      <c r="HYM298" s="730"/>
      <c r="HYN298" s="730"/>
      <c r="HYO298" s="730"/>
      <c r="HYP298" s="730"/>
      <c r="HYQ298" s="730"/>
      <c r="HYR298" s="730"/>
      <c r="HYS298" s="730"/>
      <c r="HYT298" s="730"/>
      <c r="HYU298" s="730"/>
      <c r="HYV298" s="730"/>
      <c r="HYW298" s="730"/>
      <c r="HYX298" s="730"/>
      <c r="HYY298" s="730"/>
      <c r="HYZ298" s="730"/>
      <c r="HZA298" s="730"/>
      <c r="HZB298" s="730"/>
      <c r="HZC298" s="730"/>
      <c r="HZD298" s="730"/>
      <c r="HZE298" s="730"/>
      <c r="HZF298" s="730"/>
      <c r="HZG298" s="730"/>
      <c r="HZH298" s="730"/>
      <c r="HZI298" s="730"/>
      <c r="HZJ298" s="730"/>
      <c r="HZK298" s="730"/>
      <c r="HZL298" s="730"/>
      <c r="HZM298" s="730"/>
      <c r="HZN298" s="730"/>
      <c r="HZO298" s="730"/>
      <c r="HZP298" s="730"/>
      <c r="HZQ298" s="730"/>
      <c r="HZR298" s="730"/>
      <c r="HZS298" s="730"/>
      <c r="HZT298" s="730"/>
      <c r="HZU298" s="730"/>
      <c r="HZV298" s="730"/>
      <c r="HZW298" s="730"/>
      <c r="HZX298" s="730"/>
      <c r="HZY298" s="730"/>
      <c r="HZZ298" s="730"/>
      <c r="IAA298" s="730"/>
      <c r="IAB298" s="730"/>
      <c r="IAC298" s="730"/>
      <c r="IAD298" s="730"/>
      <c r="IAE298" s="730"/>
      <c r="IAF298" s="730"/>
      <c r="IAG298" s="730"/>
      <c r="IAH298" s="730"/>
      <c r="IAI298" s="730"/>
      <c r="IAJ298" s="730"/>
      <c r="IAK298" s="730"/>
      <c r="IAL298" s="730"/>
      <c r="IAM298" s="730"/>
      <c r="IAN298" s="730"/>
      <c r="IAO298" s="730"/>
      <c r="IAP298" s="730"/>
      <c r="IAQ298" s="730"/>
      <c r="IAR298" s="730"/>
      <c r="IAS298" s="730"/>
      <c r="IAT298" s="730"/>
      <c r="IAU298" s="730"/>
      <c r="IAV298" s="730"/>
      <c r="IAW298" s="730"/>
      <c r="IAX298" s="730"/>
      <c r="IAY298" s="730"/>
      <c r="IAZ298" s="730"/>
      <c r="IBA298" s="730"/>
      <c r="IBB298" s="730"/>
      <c r="IBC298" s="730"/>
      <c r="IBD298" s="730"/>
      <c r="IBE298" s="730"/>
      <c r="IBF298" s="730"/>
      <c r="IBG298" s="730"/>
      <c r="IBH298" s="730"/>
      <c r="IBI298" s="730"/>
      <c r="IBJ298" s="730"/>
      <c r="IBK298" s="730"/>
      <c r="IBL298" s="730"/>
      <c r="IBM298" s="730"/>
      <c r="IBN298" s="730"/>
      <c r="IBO298" s="730"/>
      <c r="IBP298" s="730"/>
      <c r="IBQ298" s="730"/>
      <c r="IBR298" s="730"/>
      <c r="IBS298" s="730"/>
      <c r="IBT298" s="730"/>
      <c r="IBU298" s="730"/>
      <c r="IBV298" s="730"/>
      <c r="IBW298" s="730"/>
      <c r="IBX298" s="730"/>
      <c r="IBY298" s="730"/>
      <c r="IBZ298" s="730"/>
      <c r="ICA298" s="730"/>
      <c r="ICB298" s="730"/>
      <c r="ICC298" s="730"/>
      <c r="ICD298" s="730"/>
      <c r="ICE298" s="730"/>
      <c r="ICF298" s="730"/>
      <c r="ICG298" s="730"/>
      <c r="ICH298" s="730"/>
      <c r="ICI298" s="730"/>
      <c r="ICJ298" s="730"/>
      <c r="ICK298" s="730"/>
      <c r="ICL298" s="730"/>
      <c r="ICM298" s="730"/>
      <c r="ICN298" s="730"/>
      <c r="ICO298" s="730"/>
      <c r="ICP298" s="730"/>
      <c r="ICQ298" s="730"/>
      <c r="ICR298" s="730"/>
      <c r="ICS298" s="730"/>
      <c r="ICT298" s="730"/>
      <c r="ICU298" s="730"/>
      <c r="ICV298" s="730"/>
      <c r="ICW298" s="730"/>
      <c r="ICX298" s="730"/>
      <c r="ICY298" s="730"/>
      <c r="ICZ298" s="730"/>
      <c r="IDA298" s="730"/>
      <c r="IDB298" s="730"/>
      <c r="IDC298" s="730"/>
      <c r="IDD298" s="730"/>
      <c r="IDE298" s="730"/>
      <c r="IDF298" s="730"/>
      <c r="IDG298" s="730"/>
      <c r="IDH298" s="730"/>
      <c r="IDI298" s="730"/>
      <c r="IDJ298" s="730"/>
      <c r="IDK298" s="730"/>
      <c r="IDL298" s="730"/>
      <c r="IDM298" s="730"/>
      <c r="IDN298" s="730"/>
      <c r="IDO298" s="730"/>
      <c r="IDP298" s="730"/>
      <c r="IDQ298" s="730"/>
      <c r="IDR298" s="730"/>
      <c r="IDS298" s="730"/>
      <c r="IDT298" s="730"/>
      <c r="IDU298" s="730"/>
      <c r="IDV298" s="730"/>
      <c r="IDW298" s="730"/>
      <c r="IDX298" s="730"/>
      <c r="IDY298" s="730"/>
      <c r="IDZ298" s="730"/>
      <c r="IEA298" s="730"/>
      <c r="IEB298" s="730"/>
      <c r="IEC298" s="730"/>
      <c r="IED298" s="730"/>
      <c r="IEE298" s="730"/>
      <c r="IEF298" s="730"/>
      <c r="IEG298" s="730"/>
      <c r="IEH298" s="730"/>
      <c r="IEI298" s="730"/>
      <c r="IEJ298" s="730"/>
      <c r="IEK298" s="730"/>
      <c r="IEL298" s="730"/>
      <c r="IEM298" s="730"/>
      <c r="IEN298" s="730"/>
      <c r="IEO298" s="730"/>
      <c r="IEP298" s="730"/>
      <c r="IEQ298" s="730"/>
      <c r="IER298" s="730"/>
      <c r="IES298" s="730"/>
      <c r="IET298" s="730"/>
      <c r="IEU298" s="730"/>
      <c r="IEV298" s="730"/>
      <c r="IEW298" s="730"/>
      <c r="IEX298" s="730"/>
      <c r="IEY298" s="730"/>
      <c r="IEZ298" s="730"/>
      <c r="IFA298" s="730"/>
      <c r="IFB298" s="730"/>
      <c r="IFC298" s="730"/>
      <c r="IFD298" s="730"/>
      <c r="IFE298" s="730"/>
      <c r="IFF298" s="730"/>
      <c r="IFG298" s="730"/>
      <c r="IFH298" s="730"/>
      <c r="IFI298" s="730"/>
      <c r="IFJ298" s="730"/>
      <c r="IFK298" s="730"/>
      <c r="IFL298" s="730"/>
      <c r="IFM298" s="730"/>
      <c r="IFN298" s="730"/>
      <c r="IFO298" s="730"/>
      <c r="IFP298" s="730"/>
      <c r="IFQ298" s="730"/>
      <c r="IFR298" s="730"/>
      <c r="IFS298" s="730"/>
      <c r="IFT298" s="730"/>
      <c r="IFU298" s="730"/>
      <c r="IFV298" s="730"/>
      <c r="IFW298" s="730"/>
      <c r="IFX298" s="730"/>
      <c r="IFY298" s="730"/>
      <c r="IFZ298" s="730"/>
      <c r="IGA298" s="730"/>
      <c r="IGB298" s="730"/>
      <c r="IGC298" s="730"/>
      <c r="IGD298" s="730"/>
      <c r="IGE298" s="730"/>
      <c r="IGF298" s="730"/>
      <c r="IGG298" s="730"/>
      <c r="IGH298" s="730"/>
      <c r="IGI298" s="730"/>
      <c r="IGJ298" s="730"/>
      <c r="IGK298" s="730"/>
      <c r="IGL298" s="730"/>
      <c r="IGM298" s="730"/>
      <c r="IGN298" s="730"/>
      <c r="IGO298" s="730"/>
      <c r="IGP298" s="730"/>
      <c r="IGQ298" s="730"/>
      <c r="IGR298" s="730"/>
      <c r="IGS298" s="730"/>
      <c r="IGT298" s="730"/>
      <c r="IGU298" s="730"/>
      <c r="IGV298" s="730"/>
      <c r="IGW298" s="730"/>
      <c r="IGX298" s="730"/>
      <c r="IGY298" s="730"/>
      <c r="IGZ298" s="730"/>
      <c r="IHA298" s="730"/>
      <c r="IHB298" s="730"/>
      <c r="IHC298" s="730"/>
      <c r="IHD298" s="730"/>
      <c r="IHE298" s="730"/>
      <c r="IHF298" s="730"/>
      <c r="IHG298" s="730"/>
      <c r="IHH298" s="730"/>
      <c r="IHI298" s="730"/>
      <c r="IHJ298" s="730"/>
      <c r="IHK298" s="730"/>
      <c r="IHL298" s="730"/>
      <c r="IHM298" s="730"/>
      <c r="IHN298" s="730"/>
      <c r="IHO298" s="730"/>
      <c r="IHP298" s="730"/>
      <c r="IHQ298" s="730"/>
      <c r="IHR298" s="730"/>
      <c r="IHS298" s="730"/>
      <c r="IHT298" s="730"/>
      <c r="IHU298" s="730"/>
      <c r="IHV298" s="730"/>
      <c r="IHW298" s="730"/>
      <c r="IHX298" s="730"/>
      <c r="IHY298" s="730"/>
      <c r="IHZ298" s="730"/>
      <c r="IIA298" s="730"/>
      <c r="IIB298" s="730"/>
      <c r="IIC298" s="730"/>
      <c r="IID298" s="730"/>
      <c r="IIE298" s="730"/>
      <c r="IIF298" s="730"/>
      <c r="IIG298" s="730"/>
      <c r="IIH298" s="730"/>
      <c r="III298" s="730"/>
      <c r="IIJ298" s="730"/>
      <c r="IIK298" s="730"/>
      <c r="IIL298" s="730"/>
      <c r="IIM298" s="730"/>
      <c r="IIN298" s="730"/>
      <c r="IIO298" s="730"/>
      <c r="IIP298" s="730"/>
      <c r="IIQ298" s="730"/>
      <c r="IIR298" s="730"/>
      <c r="IIS298" s="730"/>
      <c r="IIT298" s="730"/>
      <c r="IIU298" s="730"/>
      <c r="IIV298" s="730"/>
      <c r="IIW298" s="730"/>
      <c r="IIX298" s="730"/>
      <c r="IIY298" s="730"/>
      <c r="IIZ298" s="730"/>
      <c r="IJA298" s="730"/>
      <c r="IJB298" s="730"/>
      <c r="IJC298" s="730"/>
      <c r="IJD298" s="730"/>
      <c r="IJE298" s="730"/>
      <c r="IJF298" s="730"/>
      <c r="IJG298" s="730"/>
      <c r="IJH298" s="730"/>
      <c r="IJI298" s="730"/>
      <c r="IJJ298" s="730"/>
      <c r="IJK298" s="730"/>
      <c r="IJL298" s="730"/>
      <c r="IJM298" s="730"/>
      <c r="IJN298" s="730"/>
      <c r="IJO298" s="730"/>
      <c r="IJP298" s="730"/>
      <c r="IJQ298" s="730"/>
      <c r="IJR298" s="730"/>
      <c r="IJS298" s="730"/>
      <c r="IJT298" s="730"/>
      <c r="IJU298" s="730"/>
      <c r="IJV298" s="730"/>
      <c r="IJW298" s="730"/>
      <c r="IJX298" s="730"/>
      <c r="IJY298" s="730"/>
      <c r="IJZ298" s="730"/>
      <c r="IKA298" s="730"/>
      <c r="IKB298" s="730"/>
      <c r="IKC298" s="730"/>
      <c r="IKD298" s="730"/>
      <c r="IKE298" s="730"/>
      <c r="IKF298" s="730"/>
      <c r="IKG298" s="730"/>
      <c r="IKH298" s="730"/>
      <c r="IKI298" s="730"/>
      <c r="IKJ298" s="730"/>
      <c r="IKK298" s="730"/>
      <c r="IKL298" s="730"/>
      <c r="IKM298" s="730"/>
      <c r="IKN298" s="730"/>
      <c r="IKO298" s="730"/>
      <c r="IKP298" s="730"/>
      <c r="IKQ298" s="730"/>
      <c r="IKR298" s="730"/>
      <c r="IKS298" s="730"/>
      <c r="IKT298" s="730"/>
      <c r="IKU298" s="730"/>
      <c r="IKV298" s="730"/>
      <c r="IKW298" s="730"/>
      <c r="IKX298" s="730"/>
      <c r="IKY298" s="730"/>
      <c r="IKZ298" s="730"/>
      <c r="ILA298" s="730"/>
      <c r="ILB298" s="730"/>
      <c r="ILC298" s="730"/>
      <c r="ILD298" s="730"/>
      <c r="ILE298" s="730"/>
      <c r="ILF298" s="730"/>
      <c r="ILG298" s="730"/>
      <c r="ILH298" s="730"/>
      <c r="ILI298" s="730"/>
      <c r="ILJ298" s="730"/>
      <c r="ILK298" s="730"/>
      <c r="ILL298" s="730"/>
      <c r="ILM298" s="730"/>
      <c r="ILN298" s="730"/>
      <c r="ILO298" s="730"/>
      <c r="ILP298" s="730"/>
      <c r="ILQ298" s="730"/>
      <c r="ILR298" s="730"/>
      <c r="ILS298" s="730"/>
      <c r="ILT298" s="730"/>
      <c r="ILU298" s="730"/>
      <c r="ILV298" s="730"/>
      <c r="ILW298" s="730"/>
      <c r="ILX298" s="730"/>
      <c r="ILY298" s="730"/>
      <c r="ILZ298" s="730"/>
      <c r="IMA298" s="730"/>
      <c r="IMB298" s="730"/>
      <c r="IMC298" s="730"/>
      <c r="IMD298" s="730"/>
      <c r="IME298" s="730"/>
      <c r="IMF298" s="730"/>
      <c r="IMG298" s="730"/>
      <c r="IMH298" s="730"/>
      <c r="IMI298" s="730"/>
      <c r="IMJ298" s="730"/>
      <c r="IMK298" s="730"/>
      <c r="IML298" s="730"/>
      <c r="IMM298" s="730"/>
      <c r="IMN298" s="730"/>
      <c r="IMO298" s="730"/>
      <c r="IMP298" s="730"/>
      <c r="IMQ298" s="730"/>
      <c r="IMR298" s="730"/>
      <c r="IMS298" s="730"/>
      <c r="IMT298" s="730"/>
      <c r="IMU298" s="730"/>
      <c r="IMV298" s="730"/>
      <c r="IMW298" s="730"/>
      <c r="IMX298" s="730"/>
      <c r="IMY298" s="730"/>
      <c r="IMZ298" s="730"/>
      <c r="INA298" s="730"/>
      <c r="INB298" s="730"/>
      <c r="INC298" s="730"/>
      <c r="IND298" s="730"/>
      <c r="INE298" s="730"/>
      <c r="INF298" s="730"/>
      <c r="ING298" s="730"/>
      <c r="INH298" s="730"/>
      <c r="INI298" s="730"/>
      <c r="INJ298" s="730"/>
      <c r="INK298" s="730"/>
      <c r="INL298" s="730"/>
      <c r="INM298" s="730"/>
      <c r="INN298" s="730"/>
      <c r="INO298" s="730"/>
      <c r="INP298" s="730"/>
      <c r="INQ298" s="730"/>
      <c r="INR298" s="730"/>
      <c r="INS298" s="730"/>
      <c r="INT298" s="730"/>
      <c r="INU298" s="730"/>
      <c r="INV298" s="730"/>
      <c r="INW298" s="730"/>
      <c r="INX298" s="730"/>
      <c r="INY298" s="730"/>
      <c r="INZ298" s="730"/>
      <c r="IOA298" s="730"/>
      <c r="IOB298" s="730"/>
      <c r="IOC298" s="730"/>
      <c r="IOD298" s="730"/>
      <c r="IOE298" s="730"/>
      <c r="IOF298" s="730"/>
      <c r="IOG298" s="730"/>
      <c r="IOH298" s="730"/>
      <c r="IOI298" s="730"/>
      <c r="IOJ298" s="730"/>
      <c r="IOK298" s="730"/>
      <c r="IOL298" s="730"/>
      <c r="IOM298" s="730"/>
      <c r="ION298" s="730"/>
      <c r="IOO298" s="730"/>
      <c r="IOP298" s="730"/>
      <c r="IOQ298" s="730"/>
      <c r="IOR298" s="730"/>
      <c r="IOS298" s="730"/>
      <c r="IOT298" s="730"/>
      <c r="IOU298" s="730"/>
      <c r="IOV298" s="730"/>
      <c r="IOW298" s="730"/>
      <c r="IOX298" s="730"/>
      <c r="IOY298" s="730"/>
      <c r="IOZ298" s="730"/>
      <c r="IPA298" s="730"/>
      <c r="IPB298" s="730"/>
      <c r="IPC298" s="730"/>
      <c r="IPD298" s="730"/>
      <c r="IPE298" s="730"/>
      <c r="IPF298" s="730"/>
      <c r="IPG298" s="730"/>
      <c r="IPH298" s="730"/>
      <c r="IPI298" s="730"/>
      <c r="IPJ298" s="730"/>
      <c r="IPK298" s="730"/>
      <c r="IPL298" s="730"/>
      <c r="IPM298" s="730"/>
      <c r="IPN298" s="730"/>
      <c r="IPO298" s="730"/>
      <c r="IPP298" s="730"/>
      <c r="IPQ298" s="730"/>
      <c r="IPR298" s="730"/>
      <c r="IPS298" s="730"/>
      <c r="IPT298" s="730"/>
      <c r="IPU298" s="730"/>
      <c r="IPV298" s="730"/>
      <c r="IPW298" s="730"/>
      <c r="IPX298" s="730"/>
      <c r="IPY298" s="730"/>
      <c r="IPZ298" s="730"/>
      <c r="IQA298" s="730"/>
      <c r="IQB298" s="730"/>
      <c r="IQC298" s="730"/>
      <c r="IQD298" s="730"/>
      <c r="IQE298" s="730"/>
      <c r="IQF298" s="730"/>
      <c r="IQG298" s="730"/>
      <c r="IQH298" s="730"/>
      <c r="IQI298" s="730"/>
      <c r="IQJ298" s="730"/>
      <c r="IQK298" s="730"/>
      <c r="IQL298" s="730"/>
      <c r="IQM298" s="730"/>
      <c r="IQN298" s="730"/>
      <c r="IQO298" s="730"/>
      <c r="IQP298" s="730"/>
      <c r="IQQ298" s="730"/>
      <c r="IQR298" s="730"/>
      <c r="IQS298" s="730"/>
      <c r="IQT298" s="730"/>
      <c r="IQU298" s="730"/>
      <c r="IQV298" s="730"/>
      <c r="IQW298" s="730"/>
      <c r="IQX298" s="730"/>
      <c r="IQY298" s="730"/>
      <c r="IQZ298" s="730"/>
      <c r="IRA298" s="730"/>
      <c r="IRB298" s="730"/>
      <c r="IRC298" s="730"/>
      <c r="IRD298" s="730"/>
      <c r="IRE298" s="730"/>
      <c r="IRF298" s="730"/>
      <c r="IRG298" s="730"/>
      <c r="IRH298" s="730"/>
      <c r="IRI298" s="730"/>
      <c r="IRJ298" s="730"/>
      <c r="IRK298" s="730"/>
      <c r="IRL298" s="730"/>
      <c r="IRM298" s="730"/>
      <c r="IRN298" s="730"/>
      <c r="IRO298" s="730"/>
      <c r="IRP298" s="730"/>
      <c r="IRQ298" s="730"/>
      <c r="IRR298" s="730"/>
      <c r="IRS298" s="730"/>
      <c r="IRT298" s="730"/>
      <c r="IRU298" s="730"/>
      <c r="IRV298" s="730"/>
      <c r="IRW298" s="730"/>
      <c r="IRX298" s="730"/>
      <c r="IRY298" s="730"/>
      <c r="IRZ298" s="730"/>
      <c r="ISA298" s="730"/>
      <c r="ISB298" s="730"/>
      <c r="ISC298" s="730"/>
      <c r="ISD298" s="730"/>
      <c r="ISE298" s="730"/>
      <c r="ISF298" s="730"/>
      <c r="ISG298" s="730"/>
      <c r="ISH298" s="730"/>
      <c r="ISI298" s="730"/>
      <c r="ISJ298" s="730"/>
      <c r="ISK298" s="730"/>
      <c r="ISL298" s="730"/>
      <c r="ISM298" s="730"/>
      <c r="ISN298" s="730"/>
      <c r="ISO298" s="730"/>
      <c r="ISP298" s="730"/>
      <c r="ISQ298" s="730"/>
      <c r="ISR298" s="730"/>
      <c r="ISS298" s="730"/>
      <c r="IST298" s="730"/>
      <c r="ISU298" s="730"/>
      <c r="ISV298" s="730"/>
      <c r="ISW298" s="730"/>
      <c r="ISX298" s="730"/>
      <c r="ISY298" s="730"/>
      <c r="ISZ298" s="730"/>
      <c r="ITA298" s="730"/>
      <c r="ITB298" s="730"/>
      <c r="ITC298" s="730"/>
      <c r="ITD298" s="730"/>
      <c r="ITE298" s="730"/>
      <c r="ITF298" s="730"/>
      <c r="ITG298" s="730"/>
      <c r="ITH298" s="730"/>
      <c r="ITI298" s="730"/>
      <c r="ITJ298" s="730"/>
      <c r="ITK298" s="730"/>
      <c r="ITL298" s="730"/>
      <c r="ITM298" s="730"/>
      <c r="ITN298" s="730"/>
      <c r="ITO298" s="730"/>
      <c r="ITP298" s="730"/>
      <c r="ITQ298" s="730"/>
      <c r="ITR298" s="730"/>
      <c r="ITS298" s="730"/>
      <c r="ITT298" s="730"/>
      <c r="ITU298" s="730"/>
      <c r="ITV298" s="730"/>
      <c r="ITW298" s="730"/>
      <c r="ITX298" s="730"/>
      <c r="ITY298" s="730"/>
      <c r="ITZ298" s="730"/>
      <c r="IUA298" s="730"/>
      <c r="IUB298" s="730"/>
      <c r="IUC298" s="730"/>
      <c r="IUD298" s="730"/>
      <c r="IUE298" s="730"/>
      <c r="IUF298" s="730"/>
      <c r="IUG298" s="730"/>
      <c r="IUH298" s="730"/>
      <c r="IUI298" s="730"/>
      <c r="IUJ298" s="730"/>
      <c r="IUK298" s="730"/>
      <c r="IUL298" s="730"/>
      <c r="IUM298" s="730"/>
      <c r="IUN298" s="730"/>
      <c r="IUO298" s="730"/>
      <c r="IUP298" s="730"/>
      <c r="IUQ298" s="730"/>
      <c r="IUR298" s="730"/>
      <c r="IUS298" s="730"/>
      <c r="IUT298" s="730"/>
      <c r="IUU298" s="730"/>
      <c r="IUV298" s="730"/>
      <c r="IUW298" s="730"/>
      <c r="IUX298" s="730"/>
      <c r="IUY298" s="730"/>
      <c r="IUZ298" s="730"/>
      <c r="IVA298" s="730"/>
      <c r="IVB298" s="730"/>
      <c r="IVC298" s="730"/>
      <c r="IVD298" s="730"/>
      <c r="IVE298" s="730"/>
      <c r="IVF298" s="730"/>
      <c r="IVG298" s="730"/>
      <c r="IVH298" s="730"/>
      <c r="IVI298" s="730"/>
      <c r="IVJ298" s="730"/>
      <c r="IVK298" s="730"/>
      <c r="IVL298" s="730"/>
      <c r="IVM298" s="730"/>
      <c r="IVN298" s="730"/>
      <c r="IVO298" s="730"/>
      <c r="IVP298" s="730"/>
      <c r="IVQ298" s="730"/>
      <c r="IVR298" s="730"/>
      <c r="IVS298" s="730"/>
      <c r="IVT298" s="730"/>
      <c r="IVU298" s="730"/>
      <c r="IVV298" s="730"/>
      <c r="IVW298" s="730"/>
      <c r="IVX298" s="730"/>
      <c r="IVY298" s="730"/>
      <c r="IVZ298" s="730"/>
      <c r="IWA298" s="730"/>
      <c r="IWB298" s="730"/>
      <c r="IWC298" s="730"/>
      <c r="IWD298" s="730"/>
      <c r="IWE298" s="730"/>
      <c r="IWF298" s="730"/>
      <c r="IWG298" s="730"/>
      <c r="IWH298" s="730"/>
      <c r="IWI298" s="730"/>
      <c r="IWJ298" s="730"/>
      <c r="IWK298" s="730"/>
      <c r="IWL298" s="730"/>
      <c r="IWM298" s="730"/>
      <c r="IWN298" s="730"/>
      <c r="IWO298" s="730"/>
      <c r="IWP298" s="730"/>
      <c r="IWQ298" s="730"/>
      <c r="IWR298" s="730"/>
      <c r="IWS298" s="730"/>
      <c r="IWT298" s="730"/>
      <c r="IWU298" s="730"/>
      <c r="IWV298" s="730"/>
      <c r="IWW298" s="730"/>
      <c r="IWX298" s="730"/>
      <c r="IWY298" s="730"/>
      <c r="IWZ298" s="730"/>
      <c r="IXA298" s="730"/>
      <c r="IXB298" s="730"/>
      <c r="IXC298" s="730"/>
      <c r="IXD298" s="730"/>
      <c r="IXE298" s="730"/>
      <c r="IXF298" s="730"/>
      <c r="IXG298" s="730"/>
      <c r="IXH298" s="730"/>
      <c r="IXI298" s="730"/>
      <c r="IXJ298" s="730"/>
      <c r="IXK298" s="730"/>
      <c r="IXL298" s="730"/>
      <c r="IXM298" s="730"/>
      <c r="IXN298" s="730"/>
      <c r="IXO298" s="730"/>
      <c r="IXP298" s="730"/>
      <c r="IXQ298" s="730"/>
      <c r="IXR298" s="730"/>
      <c r="IXS298" s="730"/>
      <c r="IXT298" s="730"/>
      <c r="IXU298" s="730"/>
      <c r="IXV298" s="730"/>
      <c r="IXW298" s="730"/>
      <c r="IXX298" s="730"/>
      <c r="IXY298" s="730"/>
      <c r="IXZ298" s="730"/>
      <c r="IYA298" s="730"/>
      <c r="IYB298" s="730"/>
      <c r="IYC298" s="730"/>
      <c r="IYD298" s="730"/>
      <c r="IYE298" s="730"/>
      <c r="IYF298" s="730"/>
      <c r="IYG298" s="730"/>
      <c r="IYH298" s="730"/>
      <c r="IYI298" s="730"/>
      <c r="IYJ298" s="730"/>
      <c r="IYK298" s="730"/>
      <c r="IYL298" s="730"/>
      <c r="IYM298" s="730"/>
      <c r="IYN298" s="730"/>
      <c r="IYO298" s="730"/>
      <c r="IYP298" s="730"/>
      <c r="IYQ298" s="730"/>
      <c r="IYR298" s="730"/>
      <c r="IYS298" s="730"/>
      <c r="IYT298" s="730"/>
      <c r="IYU298" s="730"/>
      <c r="IYV298" s="730"/>
      <c r="IYW298" s="730"/>
      <c r="IYX298" s="730"/>
      <c r="IYY298" s="730"/>
      <c r="IYZ298" s="730"/>
      <c r="IZA298" s="730"/>
      <c r="IZB298" s="730"/>
      <c r="IZC298" s="730"/>
      <c r="IZD298" s="730"/>
      <c r="IZE298" s="730"/>
      <c r="IZF298" s="730"/>
      <c r="IZG298" s="730"/>
      <c r="IZH298" s="730"/>
      <c r="IZI298" s="730"/>
      <c r="IZJ298" s="730"/>
      <c r="IZK298" s="730"/>
      <c r="IZL298" s="730"/>
      <c r="IZM298" s="730"/>
      <c r="IZN298" s="730"/>
      <c r="IZO298" s="730"/>
      <c r="IZP298" s="730"/>
      <c r="IZQ298" s="730"/>
      <c r="IZR298" s="730"/>
      <c r="IZS298" s="730"/>
      <c r="IZT298" s="730"/>
      <c r="IZU298" s="730"/>
      <c r="IZV298" s="730"/>
      <c r="IZW298" s="730"/>
      <c r="IZX298" s="730"/>
      <c r="IZY298" s="730"/>
      <c r="IZZ298" s="730"/>
      <c r="JAA298" s="730"/>
      <c r="JAB298" s="730"/>
      <c r="JAC298" s="730"/>
      <c r="JAD298" s="730"/>
      <c r="JAE298" s="730"/>
      <c r="JAF298" s="730"/>
      <c r="JAG298" s="730"/>
      <c r="JAH298" s="730"/>
      <c r="JAI298" s="730"/>
      <c r="JAJ298" s="730"/>
      <c r="JAK298" s="730"/>
      <c r="JAL298" s="730"/>
      <c r="JAM298" s="730"/>
      <c r="JAN298" s="730"/>
      <c r="JAO298" s="730"/>
      <c r="JAP298" s="730"/>
      <c r="JAQ298" s="730"/>
      <c r="JAR298" s="730"/>
      <c r="JAS298" s="730"/>
      <c r="JAT298" s="730"/>
      <c r="JAU298" s="730"/>
      <c r="JAV298" s="730"/>
      <c r="JAW298" s="730"/>
      <c r="JAX298" s="730"/>
      <c r="JAY298" s="730"/>
      <c r="JAZ298" s="730"/>
      <c r="JBA298" s="730"/>
      <c r="JBB298" s="730"/>
      <c r="JBC298" s="730"/>
      <c r="JBD298" s="730"/>
      <c r="JBE298" s="730"/>
      <c r="JBF298" s="730"/>
      <c r="JBG298" s="730"/>
      <c r="JBH298" s="730"/>
      <c r="JBI298" s="730"/>
      <c r="JBJ298" s="730"/>
      <c r="JBK298" s="730"/>
      <c r="JBL298" s="730"/>
      <c r="JBM298" s="730"/>
      <c r="JBN298" s="730"/>
      <c r="JBO298" s="730"/>
      <c r="JBP298" s="730"/>
      <c r="JBQ298" s="730"/>
      <c r="JBR298" s="730"/>
      <c r="JBS298" s="730"/>
      <c r="JBT298" s="730"/>
      <c r="JBU298" s="730"/>
      <c r="JBV298" s="730"/>
      <c r="JBW298" s="730"/>
      <c r="JBX298" s="730"/>
      <c r="JBY298" s="730"/>
      <c r="JBZ298" s="730"/>
      <c r="JCA298" s="730"/>
      <c r="JCB298" s="730"/>
      <c r="JCC298" s="730"/>
      <c r="JCD298" s="730"/>
      <c r="JCE298" s="730"/>
      <c r="JCF298" s="730"/>
      <c r="JCG298" s="730"/>
      <c r="JCH298" s="730"/>
      <c r="JCI298" s="730"/>
      <c r="JCJ298" s="730"/>
      <c r="JCK298" s="730"/>
      <c r="JCL298" s="730"/>
      <c r="JCM298" s="730"/>
      <c r="JCN298" s="730"/>
      <c r="JCO298" s="730"/>
      <c r="JCP298" s="730"/>
      <c r="JCQ298" s="730"/>
      <c r="JCR298" s="730"/>
      <c r="JCS298" s="730"/>
      <c r="JCT298" s="730"/>
      <c r="JCU298" s="730"/>
      <c r="JCV298" s="730"/>
      <c r="JCW298" s="730"/>
      <c r="JCX298" s="730"/>
      <c r="JCY298" s="730"/>
      <c r="JCZ298" s="730"/>
      <c r="JDA298" s="730"/>
      <c r="JDB298" s="730"/>
      <c r="JDC298" s="730"/>
      <c r="JDD298" s="730"/>
      <c r="JDE298" s="730"/>
      <c r="JDF298" s="730"/>
      <c r="JDG298" s="730"/>
      <c r="JDH298" s="730"/>
      <c r="JDI298" s="730"/>
      <c r="JDJ298" s="730"/>
      <c r="JDK298" s="730"/>
      <c r="JDL298" s="730"/>
      <c r="JDM298" s="730"/>
      <c r="JDN298" s="730"/>
      <c r="JDO298" s="730"/>
      <c r="JDP298" s="730"/>
      <c r="JDQ298" s="730"/>
      <c r="JDR298" s="730"/>
      <c r="JDS298" s="730"/>
      <c r="JDT298" s="730"/>
      <c r="JDU298" s="730"/>
      <c r="JDV298" s="730"/>
      <c r="JDW298" s="730"/>
      <c r="JDX298" s="730"/>
      <c r="JDY298" s="730"/>
      <c r="JDZ298" s="730"/>
      <c r="JEA298" s="730"/>
      <c r="JEB298" s="730"/>
      <c r="JEC298" s="730"/>
      <c r="JED298" s="730"/>
      <c r="JEE298" s="730"/>
      <c r="JEF298" s="730"/>
      <c r="JEG298" s="730"/>
      <c r="JEH298" s="730"/>
      <c r="JEI298" s="730"/>
      <c r="JEJ298" s="730"/>
      <c r="JEK298" s="730"/>
      <c r="JEL298" s="730"/>
      <c r="JEM298" s="730"/>
      <c r="JEN298" s="730"/>
      <c r="JEO298" s="730"/>
      <c r="JEP298" s="730"/>
      <c r="JEQ298" s="730"/>
      <c r="JER298" s="730"/>
      <c r="JES298" s="730"/>
      <c r="JET298" s="730"/>
      <c r="JEU298" s="730"/>
      <c r="JEV298" s="730"/>
      <c r="JEW298" s="730"/>
      <c r="JEX298" s="730"/>
      <c r="JEY298" s="730"/>
      <c r="JEZ298" s="730"/>
      <c r="JFA298" s="730"/>
      <c r="JFB298" s="730"/>
      <c r="JFC298" s="730"/>
      <c r="JFD298" s="730"/>
      <c r="JFE298" s="730"/>
      <c r="JFF298" s="730"/>
      <c r="JFG298" s="730"/>
      <c r="JFH298" s="730"/>
      <c r="JFI298" s="730"/>
      <c r="JFJ298" s="730"/>
      <c r="JFK298" s="730"/>
      <c r="JFL298" s="730"/>
      <c r="JFM298" s="730"/>
      <c r="JFN298" s="730"/>
      <c r="JFO298" s="730"/>
      <c r="JFP298" s="730"/>
      <c r="JFQ298" s="730"/>
      <c r="JFR298" s="730"/>
      <c r="JFS298" s="730"/>
      <c r="JFT298" s="730"/>
      <c r="JFU298" s="730"/>
      <c r="JFV298" s="730"/>
      <c r="JFW298" s="730"/>
      <c r="JFX298" s="730"/>
      <c r="JFY298" s="730"/>
      <c r="JFZ298" s="730"/>
      <c r="JGA298" s="730"/>
      <c r="JGB298" s="730"/>
      <c r="JGC298" s="730"/>
      <c r="JGD298" s="730"/>
      <c r="JGE298" s="730"/>
      <c r="JGF298" s="730"/>
      <c r="JGG298" s="730"/>
      <c r="JGH298" s="730"/>
      <c r="JGI298" s="730"/>
      <c r="JGJ298" s="730"/>
      <c r="JGK298" s="730"/>
      <c r="JGL298" s="730"/>
      <c r="JGM298" s="730"/>
      <c r="JGN298" s="730"/>
      <c r="JGO298" s="730"/>
      <c r="JGP298" s="730"/>
      <c r="JGQ298" s="730"/>
      <c r="JGR298" s="730"/>
      <c r="JGS298" s="730"/>
      <c r="JGT298" s="730"/>
      <c r="JGU298" s="730"/>
      <c r="JGV298" s="730"/>
      <c r="JGW298" s="730"/>
      <c r="JGX298" s="730"/>
      <c r="JGY298" s="730"/>
      <c r="JGZ298" s="730"/>
      <c r="JHA298" s="730"/>
      <c r="JHB298" s="730"/>
      <c r="JHC298" s="730"/>
      <c r="JHD298" s="730"/>
      <c r="JHE298" s="730"/>
      <c r="JHF298" s="730"/>
      <c r="JHG298" s="730"/>
      <c r="JHH298" s="730"/>
      <c r="JHI298" s="730"/>
      <c r="JHJ298" s="730"/>
      <c r="JHK298" s="730"/>
      <c r="JHL298" s="730"/>
      <c r="JHM298" s="730"/>
      <c r="JHN298" s="730"/>
      <c r="JHO298" s="730"/>
      <c r="JHP298" s="730"/>
      <c r="JHQ298" s="730"/>
      <c r="JHR298" s="730"/>
      <c r="JHS298" s="730"/>
      <c r="JHT298" s="730"/>
      <c r="JHU298" s="730"/>
      <c r="JHV298" s="730"/>
      <c r="JHW298" s="730"/>
      <c r="JHX298" s="730"/>
      <c r="JHY298" s="730"/>
      <c r="JHZ298" s="730"/>
      <c r="JIA298" s="730"/>
      <c r="JIB298" s="730"/>
      <c r="JIC298" s="730"/>
      <c r="JID298" s="730"/>
      <c r="JIE298" s="730"/>
      <c r="JIF298" s="730"/>
      <c r="JIG298" s="730"/>
      <c r="JIH298" s="730"/>
      <c r="JII298" s="730"/>
      <c r="JIJ298" s="730"/>
      <c r="JIK298" s="730"/>
      <c r="JIL298" s="730"/>
      <c r="JIM298" s="730"/>
      <c r="JIN298" s="730"/>
      <c r="JIO298" s="730"/>
      <c r="JIP298" s="730"/>
      <c r="JIQ298" s="730"/>
      <c r="JIR298" s="730"/>
      <c r="JIS298" s="730"/>
      <c r="JIT298" s="730"/>
      <c r="JIU298" s="730"/>
      <c r="JIV298" s="730"/>
      <c r="JIW298" s="730"/>
      <c r="JIX298" s="730"/>
      <c r="JIY298" s="730"/>
      <c r="JIZ298" s="730"/>
      <c r="JJA298" s="730"/>
      <c r="JJB298" s="730"/>
      <c r="JJC298" s="730"/>
      <c r="JJD298" s="730"/>
      <c r="JJE298" s="730"/>
      <c r="JJF298" s="730"/>
      <c r="JJG298" s="730"/>
      <c r="JJH298" s="730"/>
      <c r="JJI298" s="730"/>
      <c r="JJJ298" s="730"/>
      <c r="JJK298" s="730"/>
      <c r="JJL298" s="730"/>
      <c r="JJM298" s="730"/>
      <c r="JJN298" s="730"/>
      <c r="JJO298" s="730"/>
      <c r="JJP298" s="730"/>
      <c r="JJQ298" s="730"/>
      <c r="JJR298" s="730"/>
      <c r="JJS298" s="730"/>
      <c r="JJT298" s="730"/>
      <c r="JJU298" s="730"/>
      <c r="JJV298" s="730"/>
      <c r="JJW298" s="730"/>
      <c r="JJX298" s="730"/>
      <c r="JJY298" s="730"/>
      <c r="JJZ298" s="730"/>
      <c r="JKA298" s="730"/>
      <c r="JKB298" s="730"/>
      <c r="JKC298" s="730"/>
      <c r="JKD298" s="730"/>
      <c r="JKE298" s="730"/>
      <c r="JKF298" s="730"/>
      <c r="JKG298" s="730"/>
      <c r="JKH298" s="730"/>
      <c r="JKI298" s="730"/>
      <c r="JKJ298" s="730"/>
      <c r="JKK298" s="730"/>
      <c r="JKL298" s="730"/>
      <c r="JKM298" s="730"/>
      <c r="JKN298" s="730"/>
      <c r="JKO298" s="730"/>
      <c r="JKP298" s="730"/>
      <c r="JKQ298" s="730"/>
      <c r="JKR298" s="730"/>
      <c r="JKS298" s="730"/>
      <c r="JKT298" s="730"/>
      <c r="JKU298" s="730"/>
      <c r="JKV298" s="730"/>
      <c r="JKW298" s="730"/>
      <c r="JKX298" s="730"/>
      <c r="JKY298" s="730"/>
      <c r="JKZ298" s="730"/>
      <c r="JLA298" s="730"/>
      <c r="JLB298" s="730"/>
      <c r="JLC298" s="730"/>
      <c r="JLD298" s="730"/>
      <c r="JLE298" s="730"/>
      <c r="JLF298" s="730"/>
      <c r="JLG298" s="730"/>
      <c r="JLH298" s="730"/>
      <c r="JLI298" s="730"/>
      <c r="JLJ298" s="730"/>
      <c r="JLK298" s="730"/>
      <c r="JLL298" s="730"/>
      <c r="JLM298" s="730"/>
      <c r="JLN298" s="730"/>
      <c r="JLO298" s="730"/>
      <c r="JLP298" s="730"/>
      <c r="JLQ298" s="730"/>
      <c r="JLR298" s="730"/>
      <c r="JLS298" s="730"/>
      <c r="JLT298" s="730"/>
      <c r="JLU298" s="730"/>
      <c r="JLV298" s="730"/>
      <c r="JLW298" s="730"/>
      <c r="JLX298" s="730"/>
      <c r="JLY298" s="730"/>
      <c r="JLZ298" s="730"/>
      <c r="JMA298" s="730"/>
      <c r="JMB298" s="730"/>
      <c r="JMC298" s="730"/>
      <c r="JMD298" s="730"/>
      <c r="JME298" s="730"/>
      <c r="JMF298" s="730"/>
      <c r="JMG298" s="730"/>
      <c r="JMH298" s="730"/>
      <c r="JMI298" s="730"/>
      <c r="JMJ298" s="730"/>
      <c r="JMK298" s="730"/>
      <c r="JML298" s="730"/>
      <c r="JMM298" s="730"/>
      <c r="JMN298" s="730"/>
      <c r="JMO298" s="730"/>
      <c r="JMP298" s="730"/>
      <c r="JMQ298" s="730"/>
      <c r="JMR298" s="730"/>
      <c r="JMS298" s="730"/>
      <c r="JMT298" s="730"/>
      <c r="JMU298" s="730"/>
      <c r="JMV298" s="730"/>
      <c r="JMW298" s="730"/>
      <c r="JMX298" s="730"/>
      <c r="JMY298" s="730"/>
      <c r="JMZ298" s="730"/>
      <c r="JNA298" s="730"/>
      <c r="JNB298" s="730"/>
      <c r="JNC298" s="730"/>
      <c r="JND298" s="730"/>
      <c r="JNE298" s="730"/>
      <c r="JNF298" s="730"/>
      <c r="JNG298" s="730"/>
      <c r="JNH298" s="730"/>
      <c r="JNI298" s="730"/>
      <c r="JNJ298" s="730"/>
      <c r="JNK298" s="730"/>
      <c r="JNL298" s="730"/>
      <c r="JNM298" s="730"/>
      <c r="JNN298" s="730"/>
      <c r="JNO298" s="730"/>
      <c r="JNP298" s="730"/>
      <c r="JNQ298" s="730"/>
      <c r="JNR298" s="730"/>
      <c r="JNS298" s="730"/>
      <c r="JNT298" s="730"/>
      <c r="JNU298" s="730"/>
      <c r="JNV298" s="730"/>
      <c r="JNW298" s="730"/>
      <c r="JNX298" s="730"/>
      <c r="JNY298" s="730"/>
      <c r="JNZ298" s="730"/>
      <c r="JOA298" s="730"/>
      <c r="JOB298" s="730"/>
      <c r="JOC298" s="730"/>
      <c r="JOD298" s="730"/>
      <c r="JOE298" s="730"/>
      <c r="JOF298" s="730"/>
      <c r="JOG298" s="730"/>
      <c r="JOH298" s="730"/>
      <c r="JOI298" s="730"/>
      <c r="JOJ298" s="730"/>
      <c r="JOK298" s="730"/>
      <c r="JOL298" s="730"/>
      <c r="JOM298" s="730"/>
      <c r="JON298" s="730"/>
      <c r="JOO298" s="730"/>
      <c r="JOP298" s="730"/>
      <c r="JOQ298" s="730"/>
      <c r="JOR298" s="730"/>
      <c r="JOS298" s="730"/>
      <c r="JOT298" s="730"/>
      <c r="JOU298" s="730"/>
      <c r="JOV298" s="730"/>
      <c r="JOW298" s="730"/>
      <c r="JOX298" s="730"/>
      <c r="JOY298" s="730"/>
      <c r="JOZ298" s="730"/>
      <c r="JPA298" s="730"/>
      <c r="JPB298" s="730"/>
      <c r="JPC298" s="730"/>
      <c r="JPD298" s="730"/>
      <c r="JPE298" s="730"/>
      <c r="JPF298" s="730"/>
      <c r="JPG298" s="730"/>
      <c r="JPH298" s="730"/>
      <c r="JPI298" s="730"/>
      <c r="JPJ298" s="730"/>
      <c r="JPK298" s="730"/>
      <c r="JPL298" s="730"/>
      <c r="JPM298" s="730"/>
      <c r="JPN298" s="730"/>
      <c r="JPO298" s="730"/>
      <c r="JPP298" s="730"/>
      <c r="JPQ298" s="730"/>
      <c r="JPR298" s="730"/>
      <c r="JPS298" s="730"/>
      <c r="JPT298" s="730"/>
      <c r="JPU298" s="730"/>
      <c r="JPV298" s="730"/>
      <c r="JPW298" s="730"/>
      <c r="JPX298" s="730"/>
      <c r="JPY298" s="730"/>
      <c r="JPZ298" s="730"/>
      <c r="JQA298" s="730"/>
      <c r="JQB298" s="730"/>
      <c r="JQC298" s="730"/>
      <c r="JQD298" s="730"/>
      <c r="JQE298" s="730"/>
      <c r="JQF298" s="730"/>
      <c r="JQG298" s="730"/>
      <c r="JQH298" s="730"/>
      <c r="JQI298" s="730"/>
      <c r="JQJ298" s="730"/>
      <c r="JQK298" s="730"/>
      <c r="JQL298" s="730"/>
      <c r="JQM298" s="730"/>
      <c r="JQN298" s="730"/>
      <c r="JQO298" s="730"/>
      <c r="JQP298" s="730"/>
      <c r="JQQ298" s="730"/>
      <c r="JQR298" s="730"/>
      <c r="JQS298" s="730"/>
      <c r="JQT298" s="730"/>
      <c r="JQU298" s="730"/>
      <c r="JQV298" s="730"/>
      <c r="JQW298" s="730"/>
      <c r="JQX298" s="730"/>
      <c r="JQY298" s="730"/>
      <c r="JQZ298" s="730"/>
      <c r="JRA298" s="730"/>
      <c r="JRB298" s="730"/>
      <c r="JRC298" s="730"/>
      <c r="JRD298" s="730"/>
      <c r="JRE298" s="730"/>
      <c r="JRF298" s="730"/>
      <c r="JRG298" s="730"/>
      <c r="JRH298" s="730"/>
      <c r="JRI298" s="730"/>
      <c r="JRJ298" s="730"/>
      <c r="JRK298" s="730"/>
      <c r="JRL298" s="730"/>
      <c r="JRM298" s="730"/>
      <c r="JRN298" s="730"/>
      <c r="JRO298" s="730"/>
      <c r="JRP298" s="730"/>
      <c r="JRQ298" s="730"/>
      <c r="JRR298" s="730"/>
      <c r="JRS298" s="730"/>
      <c r="JRT298" s="730"/>
      <c r="JRU298" s="730"/>
      <c r="JRV298" s="730"/>
      <c r="JRW298" s="730"/>
      <c r="JRX298" s="730"/>
      <c r="JRY298" s="730"/>
      <c r="JRZ298" s="730"/>
      <c r="JSA298" s="730"/>
      <c r="JSB298" s="730"/>
      <c r="JSC298" s="730"/>
      <c r="JSD298" s="730"/>
      <c r="JSE298" s="730"/>
      <c r="JSF298" s="730"/>
      <c r="JSG298" s="730"/>
      <c r="JSH298" s="730"/>
      <c r="JSI298" s="730"/>
      <c r="JSJ298" s="730"/>
      <c r="JSK298" s="730"/>
      <c r="JSL298" s="730"/>
      <c r="JSM298" s="730"/>
      <c r="JSN298" s="730"/>
      <c r="JSO298" s="730"/>
      <c r="JSP298" s="730"/>
      <c r="JSQ298" s="730"/>
      <c r="JSR298" s="730"/>
      <c r="JSS298" s="730"/>
      <c r="JST298" s="730"/>
      <c r="JSU298" s="730"/>
      <c r="JSV298" s="730"/>
      <c r="JSW298" s="730"/>
      <c r="JSX298" s="730"/>
      <c r="JSY298" s="730"/>
      <c r="JSZ298" s="730"/>
      <c r="JTA298" s="730"/>
      <c r="JTB298" s="730"/>
      <c r="JTC298" s="730"/>
      <c r="JTD298" s="730"/>
      <c r="JTE298" s="730"/>
      <c r="JTF298" s="730"/>
      <c r="JTG298" s="730"/>
      <c r="JTH298" s="730"/>
      <c r="JTI298" s="730"/>
      <c r="JTJ298" s="730"/>
      <c r="JTK298" s="730"/>
      <c r="JTL298" s="730"/>
      <c r="JTM298" s="730"/>
      <c r="JTN298" s="730"/>
      <c r="JTO298" s="730"/>
      <c r="JTP298" s="730"/>
      <c r="JTQ298" s="730"/>
      <c r="JTR298" s="730"/>
      <c r="JTS298" s="730"/>
      <c r="JTT298" s="730"/>
      <c r="JTU298" s="730"/>
      <c r="JTV298" s="730"/>
      <c r="JTW298" s="730"/>
      <c r="JTX298" s="730"/>
      <c r="JTY298" s="730"/>
      <c r="JTZ298" s="730"/>
      <c r="JUA298" s="730"/>
      <c r="JUB298" s="730"/>
      <c r="JUC298" s="730"/>
      <c r="JUD298" s="730"/>
      <c r="JUE298" s="730"/>
      <c r="JUF298" s="730"/>
      <c r="JUG298" s="730"/>
      <c r="JUH298" s="730"/>
      <c r="JUI298" s="730"/>
      <c r="JUJ298" s="730"/>
      <c r="JUK298" s="730"/>
      <c r="JUL298" s="730"/>
      <c r="JUM298" s="730"/>
      <c r="JUN298" s="730"/>
      <c r="JUO298" s="730"/>
      <c r="JUP298" s="730"/>
      <c r="JUQ298" s="730"/>
      <c r="JUR298" s="730"/>
      <c r="JUS298" s="730"/>
      <c r="JUT298" s="730"/>
      <c r="JUU298" s="730"/>
      <c r="JUV298" s="730"/>
      <c r="JUW298" s="730"/>
      <c r="JUX298" s="730"/>
      <c r="JUY298" s="730"/>
      <c r="JUZ298" s="730"/>
      <c r="JVA298" s="730"/>
      <c r="JVB298" s="730"/>
      <c r="JVC298" s="730"/>
      <c r="JVD298" s="730"/>
      <c r="JVE298" s="730"/>
      <c r="JVF298" s="730"/>
      <c r="JVG298" s="730"/>
      <c r="JVH298" s="730"/>
      <c r="JVI298" s="730"/>
      <c r="JVJ298" s="730"/>
      <c r="JVK298" s="730"/>
      <c r="JVL298" s="730"/>
      <c r="JVM298" s="730"/>
      <c r="JVN298" s="730"/>
      <c r="JVO298" s="730"/>
      <c r="JVP298" s="730"/>
      <c r="JVQ298" s="730"/>
      <c r="JVR298" s="730"/>
      <c r="JVS298" s="730"/>
      <c r="JVT298" s="730"/>
      <c r="JVU298" s="730"/>
      <c r="JVV298" s="730"/>
      <c r="JVW298" s="730"/>
      <c r="JVX298" s="730"/>
      <c r="JVY298" s="730"/>
      <c r="JVZ298" s="730"/>
      <c r="JWA298" s="730"/>
      <c r="JWB298" s="730"/>
      <c r="JWC298" s="730"/>
      <c r="JWD298" s="730"/>
      <c r="JWE298" s="730"/>
      <c r="JWF298" s="730"/>
      <c r="JWG298" s="730"/>
      <c r="JWH298" s="730"/>
      <c r="JWI298" s="730"/>
      <c r="JWJ298" s="730"/>
      <c r="JWK298" s="730"/>
      <c r="JWL298" s="730"/>
      <c r="JWM298" s="730"/>
      <c r="JWN298" s="730"/>
      <c r="JWO298" s="730"/>
      <c r="JWP298" s="730"/>
      <c r="JWQ298" s="730"/>
      <c r="JWR298" s="730"/>
      <c r="JWS298" s="730"/>
      <c r="JWT298" s="730"/>
      <c r="JWU298" s="730"/>
      <c r="JWV298" s="730"/>
      <c r="JWW298" s="730"/>
      <c r="JWX298" s="730"/>
      <c r="JWY298" s="730"/>
      <c r="JWZ298" s="730"/>
      <c r="JXA298" s="730"/>
      <c r="JXB298" s="730"/>
      <c r="JXC298" s="730"/>
      <c r="JXD298" s="730"/>
      <c r="JXE298" s="730"/>
      <c r="JXF298" s="730"/>
      <c r="JXG298" s="730"/>
      <c r="JXH298" s="730"/>
      <c r="JXI298" s="730"/>
      <c r="JXJ298" s="730"/>
      <c r="JXK298" s="730"/>
      <c r="JXL298" s="730"/>
      <c r="JXM298" s="730"/>
      <c r="JXN298" s="730"/>
      <c r="JXO298" s="730"/>
      <c r="JXP298" s="730"/>
      <c r="JXQ298" s="730"/>
      <c r="JXR298" s="730"/>
      <c r="JXS298" s="730"/>
      <c r="JXT298" s="730"/>
      <c r="JXU298" s="730"/>
      <c r="JXV298" s="730"/>
      <c r="JXW298" s="730"/>
      <c r="JXX298" s="730"/>
      <c r="JXY298" s="730"/>
      <c r="JXZ298" s="730"/>
      <c r="JYA298" s="730"/>
      <c r="JYB298" s="730"/>
      <c r="JYC298" s="730"/>
      <c r="JYD298" s="730"/>
      <c r="JYE298" s="730"/>
      <c r="JYF298" s="730"/>
      <c r="JYG298" s="730"/>
      <c r="JYH298" s="730"/>
      <c r="JYI298" s="730"/>
      <c r="JYJ298" s="730"/>
      <c r="JYK298" s="730"/>
      <c r="JYL298" s="730"/>
      <c r="JYM298" s="730"/>
      <c r="JYN298" s="730"/>
      <c r="JYO298" s="730"/>
      <c r="JYP298" s="730"/>
      <c r="JYQ298" s="730"/>
      <c r="JYR298" s="730"/>
      <c r="JYS298" s="730"/>
      <c r="JYT298" s="730"/>
      <c r="JYU298" s="730"/>
      <c r="JYV298" s="730"/>
      <c r="JYW298" s="730"/>
      <c r="JYX298" s="730"/>
      <c r="JYY298" s="730"/>
      <c r="JYZ298" s="730"/>
      <c r="JZA298" s="730"/>
      <c r="JZB298" s="730"/>
      <c r="JZC298" s="730"/>
      <c r="JZD298" s="730"/>
      <c r="JZE298" s="730"/>
      <c r="JZF298" s="730"/>
      <c r="JZG298" s="730"/>
      <c r="JZH298" s="730"/>
      <c r="JZI298" s="730"/>
      <c r="JZJ298" s="730"/>
      <c r="JZK298" s="730"/>
      <c r="JZL298" s="730"/>
      <c r="JZM298" s="730"/>
      <c r="JZN298" s="730"/>
      <c r="JZO298" s="730"/>
      <c r="JZP298" s="730"/>
      <c r="JZQ298" s="730"/>
      <c r="JZR298" s="730"/>
      <c r="JZS298" s="730"/>
      <c r="JZT298" s="730"/>
      <c r="JZU298" s="730"/>
      <c r="JZV298" s="730"/>
      <c r="JZW298" s="730"/>
      <c r="JZX298" s="730"/>
      <c r="JZY298" s="730"/>
      <c r="JZZ298" s="730"/>
      <c r="KAA298" s="730"/>
      <c r="KAB298" s="730"/>
      <c r="KAC298" s="730"/>
      <c r="KAD298" s="730"/>
      <c r="KAE298" s="730"/>
      <c r="KAF298" s="730"/>
      <c r="KAG298" s="730"/>
      <c r="KAH298" s="730"/>
      <c r="KAI298" s="730"/>
      <c r="KAJ298" s="730"/>
      <c r="KAK298" s="730"/>
      <c r="KAL298" s="730"/>
      <c r="KAM298" s="730"/>
      <c r="KAN298" s="730"/>
      <c r="KAO298" s="730"/>
      <c r="KAP298" s="730"/>
      <c r="KAQ298" s="730"/>
      <c r="KAR298" s="730"/>
      <c r="KAS298" s="730"/>
      <c r="KAT298" s="730"/>
      <c r="KAU298" s="730"/>
      <c r="KAV298" s="730"/>
      <c r="KAW298" s="730"/>
      <c r="KAX298" s="730"/>
      <c r="KAY298" s="730"/>
      <c r="KAZ298" s="730"/>
      <c r="KBA298" s="730"/>
      <c r="KBB298" s="730"/>
      <c r="KBC298" s="730"/>
      <c r="KBD298" s="730"/>
      <c r="KBE298" s="730"/>
      <c r="KBF298" s="730"/>
      <c r="KBG298" s="730"/>
      <c r="KBH298" s="730"/>
      <c r="KBI298" s="730"/>
      <c r="KBJ298" s="730"/>
      <c r="KBK298" s="730"/>
      <c r="KBL298" s="730"/>
      <c r="KBM298" s="730"/>
      <c r="KBN298" s="730"/>
      <c r="KBO298" s="730"/>
      <c r="KBP298" s="730"/>
      <c r="KBQ298" s="730"/>
      <c r="KBR298" s="730"/>
      <c r="KBS298" s="730"/>
      <c r="KBT298" s="730"/>
      <c r="KBU298" s="730"/>
      <c r="KBV298" s="730"/>
      <c r="KBW298" s="730"/>
      <c r="KBX298" s="730"/>
      <c r="KBY298" s="730"/>
      <c r="KBZ298" s="730"/>
      <c r="KCA298" s="730"/>
      <c r="KCB298" s="730"/>
      <c r="KCC298" s="730"/>
      <c r="KCD298" s="730"/>
      <c r="KCE298" s="730"/>
      <c r="KCF298" s="730"/>
      <c r="KCG298" s="730"/>
      <c r="KCH298" s="730"/>
      <c r="KCI298" s="730"/>
      <c r="KCJ298" s="730"/>
      <c r="KCK298" s="730"/>
      <c r="KCL298" s="730"/>
      <c r="KCM298" s="730"/>
      <c r="KCN298" s="730"/>
      <c r="KCO298" s="730"/>
      <c r="KCP298" s="730"/>
      <c r="KCQ298" s="730"/>
      <c r="KCR298" s="730"/>
      <c r="KCS298" s="730"/>
      <c r="KCT298" s="730"/>
      <c r="KCU298" s="730"/>
      <c r="KCV298" s="730"/>
      <c r="KCW298" s="730"/>
      <c r="KCX298" s="730"/>
      <c r="KCY298" s="730"/>
      <c r="KCZ298" s="730"/>
      <c r="KDA298" s="730"/>
      <c r="KDB298" s="730"/>
      <c r="KDC298" s="730"/>
      <c r="KDD298" s="730"/>
      <c r="KDE298" s="730"/>
      <c r="KDF298" s="730"/>
      <c r="KDG298" s="730"/>
      <c r="KDH298" s="730"/>
      <c r="KDI298" s="730"/>
      <c r="KDJ298" s="730"/>
      <c r="KDK298" s="730"/>
      <c r="KDL298" s="730"/>
      <c r="KDM298" s="730"/>
      <c r="KDN298" s="730"/>
      <c r="KDO298" s="730"/>
      <c r="KDP298" s="730"/>
      <c r="KDQ298" s="730"/>
      <c r="KDR298" s="730"/>
      <c r="KDS298" s="730"/>
      <c r="KDT298" s="730"/>
      <c r="KDU298" s="730"/>
      <c r="KDV298" s="730"/>
      <c r="KDW298" s="730"/>
      <c r="KDX298" s="730"/>
      <c r="KDY298" s="730"/>
      <c r="KDZ298" s="730"/>
      <c r="KEA298" s="730"/>
      <c r="KEB298" s="730"/>
      <c r="KEC298" s="730"/>
      <c r="KED298" s="730"/>
      <c r="KEE298" s="730"/>
      <c r="KEF298" s="730"/>
      <c r="KEG298" s="730"/>
      <c r="KEH298" s="730"/>
      <c r="KEI298" s="730"/>
      <c r="KEJ298" s="730"/>
      <c r="KEK298" s="730"/>
      <c r="KEL298" s="730"/>
      <c r="KEM298" s="730"/>
      <c r="KEN298" s="730"/>
      <c r="KEO298" s="730"/>
      <c r="KEP298" s="730"/>
      <c r="KEQ298" s="730"/>
      <c r="KER298" s="730"/>
      <c r="KES298" s="730"/>
      <c r="KET298" s="730"/>
      <c r="KEU298" s="730"/>
      <c r="KEV298" s="730"/>
      <c r="KEW298" s="730"/>
      <c r="KEX298" s="730"/>
      <c r="KEY298" s="730"/>
      <c r="KEZ298" s="730"/>
      <c r="KFA298" s="730"/>
      <c r="KFB298" s="730"/>
      <c r="KFC298" s="730"/>
      <c r="KFD298" s="730"/>
      <c r="KFE298" s="730"/>
      <c r="KFF298" s="730"/>
      <c r="KFG298" s="730"/>
      <c r="KFH298" s="730"/>
      <c r="KFI298" s="730"/>
      <c r="KFJ298" s="730"/>
      <c r="KFK298" s="730"/>
      <c r="KFL298" s="730"/>
      <c r="KFM298" s="730"/>
      <c r="KFN298" s="730"/>
      <c r="KFO298" s="730"/>
      <c r="KFP298" s="730"/>
      <c r="KFQ298" s="730"/>
      <c r="KFR298" s="730"/>
      <c r="KFS298" s="730"/>
      <c r="KFT298" s="730"/>
      <c r="KFU298" s="730"/>
      <c r="KFV298" s="730"/>
      <c r="KFW298" s="730"/>
      <c r="KFX298" s="730"/>
      <c r="KFY298" s="730"/>
      <c r="KFZ298" s="730"/>
      <c r="KGA298" s="730"/>
      <c r="KGB298" s="730"/>
      <c r="KGC298" s="730"/>
      <c r="KGD298" s="730"/>
      <c r="KGE298" s="730"/>
      <c r="KGF298" s="730"/>
      <c r="KGG298" s="730"/>
      <c r="KGH298" s="730"/>
      <c r="KGI298" s="730"/>
      <c r="KGJ298" s="730"/>
      <c r="KGK298" s="730"/>
      <c r="KGL298" s="730"/>
      <c r="KGM298" s="730"/>
      <c r="KGN298" s="730"/>
      <c r="KGO298" s="730"/>
      <c r="KGP298" s="730"/>
      <c r="KGQ298" s="730"/>
      <c r="KGR298" s="730"/>
      <c r="KGS298" s="730"/>
      <c r="KGT298" s="730"/>
      <c r="KGU298" s="730"/>
      <c r="KGV298" s="730"/>
      <c r="KGW298" s="730"/>
      <c r="KGX298" s="730"/>
      <c r="KGY298" s="730"/>
      <c r="KGZ298" s="730"/>
      <c r="KHA298" s="730"/>
      <c r="KHB298" s="730"/>
      <c r="KHC298" s="730"/>
      <c r="KHD298" s="730"/>
      <c r="KHE298" s="730"/>
      <c r="KHF298" s="730"/>
      <c r="KHG298" s="730"/>
      <c r="KHH298" s="730"/>
      <c r="KHI298" s="730"/>
      <c r="KHJ298" s="730"/>
      <c r="KHK298" s="730"/>
      <c r="KHL298" s="730"/>
      <c r="KHM298" s="730"/>
      <c r="KHN298" s="730"/>
      <c r="KHO298" s="730"/>
      <c r="KHP298" s="730"/>
      <c r="KHQ298" s="730"/>
      <c r="KHR298" s="730"/>
      <c r="KHS298" s="730"/>
      <c r="KHT298" s="730"/>
      <c r="KHU298" s="730"/>
      <c r="KHV298" s="730"/>
      <c r="KHW298" s="730"/>
      <c r="KHX298" s="730"/>
      <c r="KHY298" s="730"/>
      <c r="KHZ298" s="730"/>
      <c r="KIA298" s="730"/>
      <c r="KIB298" s="730"/>
      <c r="KIC298" s="730"/>
      <c r="KID298" s="730"/>
      <c r="KIE298" s="730"/>
      <c r="KIF298" s="730"/>
      <c r="KIG298" s="730"/>
      <c r="KIH298" s="730"/>
      <c r="KII298" s="730"/>
      <c r="KIJ298" s="730"/>
      <c r="KIK298" s="730"/>
      <c r="KIL298" s="730"/>
      <c r="KIM298" s="730"/>
      <c r="KIN298" s="730"/>
      <c r="KIO298" s="730"/>
      <c r="KIP298" s="730"/>
      <c r="KIQ298" s="730"/>
      <c r="KIR298" s="730"/>
      <c r="KIS298" s="730"/>
      <c r="KIT298" s="730"/>
      <c r="KIU298" s="730"/>
      <c r="KIV298" s="730"/>
      <c r="KIW298" s="730"/>
      <c r="KIX298" s="730"/>
      <c r="KIY298" s="730"/>
      <c r="KIZ298" s="730"/>
      <c r="KJA298" s="730"/>
      <c r="KJB298" s="730"/>
      <c r="KJC298" s="730"/>
      <c r="KJD298" s="730"/>
      <c r="KJE298" s="730"/>
      <c r="KJF298" s="730"/>
      <c r="KJG298" s="730"/>
      <c r="KJH298" s="730"/>
      <c r="KJI298" s="730"/>
      <c r="KJJ298" s="730"/>
      <c r="KJK298" s="730"/>
      <c r="KJL298" s="730"/>
      <c r="KJM298" s="730"/>
      <c r="KJN298" s="730"/>
      <c r="KJO298" s="730"/>
      <c r="KJP298" s="730"/>
      <c r="KJQ298" s="730"/>
      <c r="KJR298" s="730"/>
      <c r="KJS298" s="730"/>
      <c r="KJT298" s="730"/>
      <c r="KJU298" s="730"/>
      <c r="KJV298" s="730"/>
      <c r="KJW298" s="730"/>
      <c r="KJX298" s="730"/>
      <c r="KJY298" s="730"/>
      <c r="KJZ298" s="730"/>
      <c r="KKA298" s="730"/>
      <c r="KKB298" s="730"/>
      <c r="KKC298" s="730"/>
      <c r="KKD298" s="730"/>
      <c r="KKE298" s="730"/>
      <c r="KKF298" s="730"/>
      <c r="KKG298" s="730"/>
      <c r="KKH298" s="730"/>
      <c r="KKI298" s="730"/>
      <c r="KKJ298" s="730"/>
      <c r="KKK298" s="730"/>
      <c r="KKL298" s="730"/>
      <c r="KKM298" s="730"/>
      <c r="KKN298" s="730"/>
      <c r="KKO298" s="730"/>
      <c r="KKP298" s="730"/>
      <c r="KKQ298" s="730"/>
      <c r="KKR298" s="730"/>
      <c r="KKS298" s="730"/>
      <c r="KKT298" s="730"/>
      <c r="KKU298" s="730"/>
      <c r="KKV298" s="730"/>
      <c r="KKW298" s="730"/>
      <c r="KKX298" s="730"/>
      <c r="KKY298" s="730"/>
      <c r="KKZ298" s="730"/>
      <c r="KLA298" s="730"/>
      <c r="KLB298" s="730"/>
      <c r="KLC298" s="730"/>
      <c r="KLD298" s="730"/>
      <c r="KLE298" s="730"/>
      <c r="KLF298" s="730"/>
      <c r="KLG298" s="730"/>
      <c r="KLH298" s="730"/>
      <c r="KLI298" s="730"/>
      <c r="KLJ298" s="730"/>
      <c r="KLK298" s="730"/>
      <c r="KLL298" s="730"/>
      <c r="KLM298" s="730"/>
      <c r="KLN298" s="730"/>
      <c r="KLO298" s="730"/>
      <c r="KLP298" s="730"/>
      <c r="KLQ298" s="730"/>
      <c r="KLR298" s="730"/>
      <c r="KLS298" s="730"/>
      <c r="KLT298" s="730"/>
      <c r="KLU298" s="730"/>
      <c r="KLV298" s="730"/>
      <c r="KLW298" s="730"/>
      <c r="KLX298" s="730"/>
      <c r="KLY298" s="730"/>
      <c r="KLZ298" s="730"/>
      <c r="KMA298" s="730"/>
      <c r="KMB298" s="730"/>
      <c r="KMC298" s="730"/>
      <c r="KMD298" s="730"/>
      <c r="KME298" s="730"/>
      <c r="KMF298" s="730"/>
      <c r="KMG298" s="730"/>
      <c r="KMH298" s="730"/>
      <c r="KMI298" s="730"/>
      <c r="KMJ298" s="730"/>
      <c r="KMK298" s="730"/>
      <c r="KML298" s="730"/>
      <c r="KMM298" s="730"/>
      <c r="KMN298" s="730"/>
      <c r="KMO298" s="730"/>
      <c r="KMP298" s="730"/>
      <c r="KMQ298" s="730"/>
      <c r="KMR298" s="730"/>
      <c r="KMS298" s="730"/>
      <c r="KMT298" s="730"/>
      <c r="KMU298" s="730"/>
      <c r="KMV298" s="730"/>
      <c r="KMW298" s="730"/>
      <c r="KMX298" s="730"/>
      <c r="KMY298" s="730"/>
      <c r="KMZ298" s="730"/>
      <c r="KNA298" s="730"/>
      <c r="KNB298" s="730"/>
      <c r="KNC298" s="730"/>
      <c r="KND298" s="730"/>
      <c r="KNE298" s="730"/>
      <c r="KNF298" s="730"/>
      <c r="KNG298" s="730"/>
      <c r="KNH298" s="730"/>
      <c r="KNI298" s="730"/>
      <c r="KNJ298" s="730"/>
      <c r="KNK298" s="730"/>
      <c r="KNL298" s="730"/>
      <c r="KNM298" s="730"/>
      <c r="KNN298" s="730"/>
      <c r="KNO298" s="730"/>
      <c r="KNP298" s="730"/>
      <c r="KNQ298" s="730"/>
      <c r="KNR298" s="730"/>
      <c r="KNS298" s="730"/>
      <c r="KNT298" s="730"/>
      <c r="KNU298" s="730"/>
      <c r="KNV298" s="730"/>
      <c r="KNW298" s="730"/>
      <c r="KNX298" s="730"/>
      <c r="KNY298" s="730"/>
      <c r="KNZ298" s="730"/>
      <c r="KOA298" s="730"/>
      <c r="KOB298" s="730"/>
      <c r="KOC298" s="730"/>
      <c r="KOD298" s="730"/>
      <c r="KOE298" s="730"/>
      <c r="KOF298" s="730"/>
      <c r="KOG298" s="730"/>
      <c r="KOH298" s="730"/>
      <c r="KOI298" s="730"/>
      <c r="KOJ298" s="730"/>
      <c r="KOK298" s="730"/>
      <c r="KOL298" s="730"/>
      <c r="KOM298" s="730"/>
      <c r="KON298" s="730"/>
      <c r="KOO298" s="730"/>
      <c r="KOP298" s="730"/>
      <c r="KOQ298" s="730"/>
      <c r="KOR298" s="730"/>
      <c r="KOS298" s="730"/>
      <c r="KOT298" s="730"/>
      <c r="KOU298" s="730"/>
      <c r="KOV298" s="730"/>
      <c r="KOW298" s="730"/>
      <c r="KOX298" s="730"/>
      <c r="KOY298" s="730"/>
      <c r="KOZ298" s="730"/>
      <c r="KPA298" s="730"/>
      <c r="KPB298" s="730"/>
      <c r="KPC298" s="730"/>
      <c r="KPD298" s="730"/>
      <c r="KPE298" s="730"/>
      <c r="KPF298" s="730"/>
      <c r="KPG298" s="730"/>
      <c r="KPH298" s="730"/>
      <c r="KPI298" s="730"/>
      <c r="KPJ298" s="730"/>
      <c r="KPK298" s="730"/>
      <c r="KPL298" s="730"/>
      <c r="KPM298" s="730"/>
      <c r="KPN298" s="730"/>
      <c r="KPO298" s="730"/>
      <c r="KPP298" s="730"/>
      <c r="KPQ298" s="730"/>
      <c r="KPR298" s="730"/>
      <c r="KPS298" s="730"/>
      <c r="KPT298" s="730"/>
      <c r="KPU298" s="730"/>
      <c r="KPV298" s="730"/>
      <c r="KPW298" s="730"/>
      <c r="KPX298" s="730"/>
      <c r="KPY298" s="730"/>
      <c r="KPZ298" s="730"/>
      <c r="KQA298" s="730"/>
      <c r="KQB298" s="730"/>
      <c r="KQC298" s="730"/>
      <c r="KQD298" s="730"/>
      <c r="KQE298" s="730"/>
      <c r="KQF298" s="730"/>
      <c r="KQG298" s="730"/>
      <c r="KQH298" s="730"/>
      <c r="KQI298" s="730"/>
      <c r="KQJ298" s="730"/>
      <c r="KQK298" s="730"/>
      <c r="KQL298" s="730"/>
      <c r="KQM298" s="730"/>
      <c r="KQN298" s="730"/>
      <c r="KQO298" s="730"/>
      <c r="KQP298" s="730"/>
      <c r="KQQ298" s="730"/>
      <c r="KQR298" s="730"/>
      <c r="KQS298" s="730"/>
      <c r="KQT298" s="730"/>
      <c r="KQU298" s="730"/>
      <c r="KQV298" s="730"/>
      <c r="KQW298" s="730"/>
      <c r="KQX298" s="730"/>
      <c r="KQY298" s="730"/>
      <c r="KQZ298" s="730"/>
      <c r="KRA298" s="730"/>
      <c r="KRB298" s="730"/>
      <c r="KRC298" s="730"/>
      <c r="KRD298" s="730"/>
      <c r="KRE298" s="730"/>
      <c r="KRF298" s="730"/>
      <c r="KRG298" s="730"/>
      <c r="KRH298" s="730"/>
      <c r="KRI298" s="730"/>
      <c r="KRJ298" s="730"/>
      <c r="KRK298" s="730"/>
      <c r="KRL298" s="730"/>
      <c r="KRM298" s="730"/>
      <c r="KRN298" s="730"/>
      <c r="KRO298" s="730"/>
      <c r="KRP298" s="730"/>
      <c r="KRQ298" s="730"/>
      <c r="KRR298" s="730"/>
      <c r="KRS298" s="730"/>
      <c r="KRT298" s="730"/>
      <c r="KRU298" s="730"/>
      <c r="KRV298" s="730"/>
      <c r="KRW298" s="730"/>
      <c r="KRX298" s="730"/>
      <c r="KRY298" s="730"/>
      <c r="KRZ298" s="730"/>
      <c r="KSA298" s="730"/>
      <c r="KSB298" s="730"/>
      <c r="KSC298" s="730"/>
      <c r="KSD298" s="730"/>
      <c r="KSE298" s="730"/>
      <c r="KSF298" s="730"/>
      <c r="KSG298" s="730"/>
      <c r="KSH298" s="730"/>
      <c r="KSI298" s="730"/>
      <c r="KSJ298" s="730"/>
      <c r="KSK298" s="730"/>
      <c r="KSL298" s="730"/>
      <c r="KSM298" s="730"/>
      <c r="KSN298" s="730"/>
      <c r="KSO298" s="730"/>
      <c r="KSP298" s="730"/>
      <c r="KSQ298" s="730"/>
      <c r="KSR298" s="730"/>
      <c r="KSS298" s="730"/>
      <c r="KST298" s="730"/>
      <c r="KSU298" s="730"/>
      <c r="KSV298" s="730"/>
      <c r="KSW298" s="730"/>
      <c r="KSX298" s="730"/>
      <c r="KSY298" s="730"/>
      <c r="KSZ298" s="730"/>
      <c r="KTA298" s="730"/>
      <c r="KTB298" s="730"/>
      <c r="KTC298" s="730"/>
      <c r="KTD298" s="730"/>
      <c r="KTE298" s="730"/>
      <c r="KTF298" s="730"/>
      <c r="KTG298" s="730"/>
      <c r="KTH298" s="730"/>
      <c r="KTI298" s="730"/>
      <c r="KTJ298" s="730"/>
      <c r="KTK298" s="730"/>
      <c r="KTL298" s="730"/>
      <c r="KTM298" s="730"/>
      <c r="KTN298" s="730"/>
      <c r="KTO298" s="730"/>
      <c r="KTP298" s="730"/>
      <c r="KTQ298" s="730"/>
      <c r="KTR298" s="730"/>
      <c r="KTS298" s="730"/>
      <c r="KTT298" s="730"/>
      <c r="KTU298" s="730"/>
      <c r="KTV298" s="730"/>
      <c r="KTW298" s="730"/>
      <c r="KTX298" s="730"/>
      <c r="KTY298" s="730"/>
      <c r="KTZ298" s="730"/>
      <c r="KUA298" s="730"/>
      <c r="KUB298" s="730"/>
      <c r="KUC298" s="730"/>
      <c r="KUD298" s="730"/>
      <c r="KUE298" s="730"/>
      <c r="KUF298" s="730"/>
      <c r="KUG298" s="730"/>
      <c r="KUH298" s="730"/>
      <c r="KUI298" s="730"/>
      <c r="KUJ298" s="730"/>
      <c r="KUK298" s="730"/>
      <c r="KUL298" s="730"/>
      <c r="KUM298" s="730"/>
      <c r="KUN298" s="730"/>
      <c r="KUO298" s="730"/>
      <c r="KUP298" s="730"/>
      <c r="KUQ298" s="730"/>
      <c r="KUR298" s="730"/>
      <c r="KUS298" s="730"/>
      <c r="KUT298" s="730"/>
      <c r="KUU298" s="730"/>
      <c r="KUV298" s="730"/>
      <c r="KUW298" s="730"/>
      <c r="KUX298" s="730"/>
      <c r="KUY298" s="730"/>
      <c r="KUZ298" s="730"/>
      <c r="KVA298" s="730"/>
      <c r="KVB298" s="730"/>
      <c r="KVC298" s="730"/>
      <c r="KVD298" s="730"/>
      <c r="KVE298" s="730"/>
      <c r="KVF298" s="730"/>
      <c r="KVG298" s="730"/>
      <c r="KVH298" s="730"/>
      <c r="KVI298" s="730"/>
      <c r="KVJ298" s="730"/>
      <c r="KVK298" s="730"/>
      <c r="KVL298" s="730"/>
      <c r="KVM298" s="730"/>
      <c r="KVN298" s="730"/>
      <c r="KVO298" s="730"/>
      <c r="KVP298" s="730"/>
      <c r="KVQ298" s="730"/>
      <c r="KVR298" s="730"/>
      <c r="KVS298" s="730"/>
      <c r="KVT298" s="730"/>
      <c r="KVU298" s="730"/>
      <c r="KVV298" s="730"/>
      <c r="KVW298" s="730"/>
      <c r="KVX298" s="730"/>
      <c r="KVY298" s="730"/>
      <c r="KVZ298" s="730"/>
      <c r="KWA298" s="730"/>
      <c r="KWB298" s="730"/>
      <c r="KWC298" s="730"/>
      <c r="KWD298" s="730"/>
      <c r="KWE298" s="730"/>
      <c r="KWF298" s="730"/>
      <c r="KWG298" s="730"/>
      <c r="KWH298" s="730"/>
      <c r="KWI298" s="730"/>
      <c r="KWJ298" s="730"/>
      <c r="KWK298" s="730"/>
      <c r="KWL298" s="730"/>
      <c r="KWM298" s="730"/>
      <c r="KWN298" s="730"/>
      <c r="KWO298" s="730"/>
      <c r="KWP298" s="730"/>
      <c r="KWQ298" s="730"/>
      <c r="KWR298" s="730"/>
      <c r="KWS298" s="730"/>
      <c r="KWT298" s="730"/>
      <c r="KWU298" s="730"/>
      <c r="KWV298" s="730"/>
      <c r="KWW298" s="730"/>
      <c r="KWX298" s="730"/>
      <c r="KWY298" s="730"/>
      <c r="KWZ298" s="730"/>
      <c r="KXA298" s="730"/>
      <c r="KXB298" s="730"/>
      <c r="KXC298" s="730"/>
      <c r="KXD298" s="730"/>
      <c r="KXE298" s="730"/>
      <c r="KXF298" s="730"/>
      <c r="KXG298" s="730"/>
      <c r="KXH298" s="730"/>
      <c r="KXI298" s="730"/>
      <c r="KXJ298" s="730"/>
      <c r="KXK298" s="730"/>
      <c r="KXL298" s="730"/>
      <c r="KXM298" s="730"/>
      <c r="KXN298" s="730"/>
      <c r="KXO298" s="730"/>
      <c r="KXP298" s="730"/>
      <c r="KXQ298" s="730"/>
      <c r="KXR298" s="730"/>
      <c r="KXS298" s="730"/>
      <c r="KXT298" s="730"/>
      <c r="KXU298" s="730"/>
      <c r="KXV298" s="730"/>
      <c r="KXW298" s="730"/>
      <c r="KXX298" s="730"/>
      <c r="KXY298" s="730"/>
      <c r="KXZ298" s="730"/>
      <c r="KYA298" s="730"/>
      <c r="KYB298" s="730"/>
      <c r="KYC298" s="730"/>
      <c r="KYD298" s="730"/>
      <c r="KYE298" s="730"/>
      <c r="KYF298" s="730"/>
      <c r="KYG298" s="730"/>
      <c r="KYH298" s="730"/>
      <c r="KYI298" s="730"/>
      <c r="KYJ298" s="730"/>
      <c r="KYK298" s="730"/>
      <c r="KYL298" s="730"/>
      <c r="KYM298" s="730"/>
      <c r="KYN298" s="730"/>
      <c r="KYO298" s="730"/>
      <c r="KYP298" s="730"/>
      <c r="KYQ298" s="730"/>
      <c r="KYR298" s="730"/>
      <c r="KYS298" s="730"/>
      <c r="KYT298" s="730"/>
      <c r="KYU298" s="730"/>
      <c r="KYV298" s="730"/>
      <c r="KYW298" s="730"/>
      <c r="KYX298" s="730"/>
      <c r="KYY298" s="730"/>
      <c r="KYZ298" s="730"/>
      <c r="KZA298" s="730"/>
      <c r="KZB298" s="730"/>
      <c r="KZC298" s="730"/>
      <c r="KZD298" s="730"/>
      <c r="KZE298" s="730"/>
      <c r="KZF298" s="730"/>
      <c r="KZG298" s="730"/>
      <c r="KZH298" s="730"/>
      <c r="KZI298" s="730"/>
      <c r="KZJ298" s="730"/>
      <c r="KZK298" s="730"/>
      <c r="KZL298" s="730"/>
      <c r="KZM298" s="730"/>
      <c r="KZN298" s="730"/>
      <c r="KZO298" s="730"/>
      <c r="KZP298" s="730"/>
      <c r="KZQ298" s="730"/>
      <c r="KZR298" s="730"/>
      <c r="KZS298" s="730"/>
      <c r="KZT298" s="730"/>
      <c r="KZU298" s="730"/>
      <c r="KZV298" s="730"/>
      <c r="KZW298" s="730"/>
      <c r="KZX298" s="730"/>
      <c r="KZY298" s="730"/>
      <c r="KZZ298" s="730"/>
      <c r="LAA298" s="730"/>
      <c r="LAB298" s="730"/>
      <c r="LAC298" s="730"/>
      <c r="LAD298" s="730"/>
      <c r="LAE298" s="730"/>
      <c r="LAF298" s="730"/>
      <c r="LAG298" s="730"/>
      <c r="LAH298" s="730"/>
      <c r="LAI298" s="730"/>
      <c r="LAJ298" s="730"/>
      <c r="LAK298" s="730"/>
      <c r="LAL298" s="730"/>
      <c r="LAM298" s="730"/>
      <c r="LAN298" s="730"/>
      <c r="LAO298" s="730"/>
      <c r="LAP298" s="730"/>
      <c r="LAQ298" s="730"/>
      <c r="LAR298" s="730"/>
      <c r="LAS298" s="730"/>
      <c r="LAT298" s="730"/>
      <c r="LAU298" s="730"/>
      <c r="LAV298" s="730"/>
      <c r="LAW298" s="730"/>
      <c r="LAX298" s="730"/>
      <c r="LAY298" s="730"/>
      <c r="LAZ298" s="730"/>
      <c r="LBA298" s="730"/>
      <c r="LBB298" s="730"/>
      <c r="LBC298" s="730"/>
      <c r="LBD298" s="730"/>
      <c r="LBE298" s="730"/>
      <c r="LBF298" s="730"/>
      <c r="LBG298" s="730"/>
      <c r="LBH298" s="730"/>
      <c r="LBI298" s="730"/>
      <c r="LBJ298" s="730"/>
      <c r="LBK298" s="730"/>
      <c r="LBL298" s="730"/>
      <c r="LBM298" s="730"/>
      <c r="LBN298" s="730"/>
      <c r="LBO298" s="730"/>
      <c r="LBP298" s="730"/>
      <c r="LBQ298" s="730"/>
      <c r="LBR298" s="730"/>
      <c r="LBS298" s="730"/>
      <c r="LBT298" s="730"/>
      <c r="LBU298" s="730"/>
      <c r="LBV298" s="730"/>
      <c r="LBW298" s="730"/>
      <c r="LBX298" s="730"/>
      <c r="LBY298" s="730"/>
      <c r="LBZ298" s="730"/>
      <c r="LCA298" s="730"/>
      <c r="LCB298" s="730"/>
      <c r="LCC298" s="730"/>
      <c r="LCD298" s="730"/>
      <c r="LCE298" s="730"/>
      <c r="LCF298" s="730"/>
      <c r="LCG298" s="730"/>
      <c r="LCH298" s="730"/>
      <c r="LCI298" s="730"/>
      <c r="LCJ298" s="730"/>
      <c r="LCK298" s="730"/>
      <c r="LCL298" s="730"/>
      <c r="LCM298" s="730"/>
      <c r="LCN298" s="730"/>
      <c r="LCO298" s="730"/>
      <c r="LCP298" s="730"/>
      <c r="LCQ298" s="730"/>
      <c r="LCR298" s="730"/>
      <c r="LCS298" s="730"/>
      <c r="LCT298" s="730"/>
      <c r="LCU298" s="730"/>
      <c r="LCV298" s="730"/>
      <c r="LCW298" s="730"/>
      <c r="LCX298" s="730"/>
      <c r="LCY298" s="730"/>
      <c r="LCZ298" s="730"/>
      <c r="LDA298" s="730"/>
      <c r="LDB298" s="730"/>
      <c r="LDC298" s="730"/>
      <c r="LDD298" s="730"/>
      <c r="LDE298" s="730"/>
      <c r="LDF298" s="730"/>
      <c r="LDG298" s="730"/>
      <c r="LDH298" s="730"/>
      <c r="LDI298" s="730"/>
      <c r="LDJ298" s="730"/>
      <c r="LDK298" s="730"/>
      <c r="LDL298" s="730"/>
      <c r="LDM298" s="730"/>
      <c r="LDN298" s="730"/>
      <c r="LDO298" s="730"/>
      <c r="LDP298" s="730"/>
      <c r="LDQ298" s="730"/>
      <c r="LDR298" s="730"/>
      <c r="LDS298" s="730"/>
      <c r="LDT298" s="730"/>
      <c r="LDU298" s="730"/>
      <c r="LDV298" s="730"/>
      <c r="LDW298" s="730"/>
      <c r="LDX298" s="730"/>
      <c r="LDY298" s="730"/>
      <c r="LDZ298" s="730"/>
      <c r="LEA298" s="730"/>
      <c r="LEB298" s="730"/>
      <c r="LEC298" s="730"/>
      <c r="LED298" s="730"/>
      <c r="LEE298" s="730"/>
      <c r="LEF298" s="730"/>
      <c r="LEG298" s="730"/>
      <c r="LEH298" s="730"/>
      <c r="LEI298" s="730"/>
      <c r="LEJ298" s="730"/>
      <c r="LEK298" s="730"/>
      <c r="LEL298" s="730"/>
      <c r="LEM298" s="730"/>
      <c r="LEN298" s="730"/>
      <c r="LEO298" s="730"/>
      <c r="LEP298" s="730"/>
      <c r="LEQ298" s="730"/>
      <c r="LER298" s="730"/>
      <c r="LES298" s="730"/>
      <c r="LET298" s="730"/>
      <c r="LEU298" s="730"/>
      <c r="LEV298" s="730"/>
      <c r="LEW298" s="730"/>
      <c r="LEX298" s="730"/>
      <c r="LEY298" s="730"/>
      <c r="LEZ298" s="730"/>
      <c r="LFA298" s="730"/>
      <c r="LFB298" s="730"/>
      <c r="LFC298" s="730"/>
      <c r="LFD298" s="730"/>
      <c r="LFE298" s="730"/>
      <c r="LFF298" s="730"/>
      <c r="LFG298" s="730"/>
      <c r="LFH298" s="730"/>
      <c r="LFI298" s="730"/>
      <c r="LFJ298" s="730"/>
      <c r="LFK298" s="730"/>
      <c r="LFL298" s="730"/>
      <c r="LFM298" s="730"/>
      <c r="LFN298" s="730"/>
      <c r="LFO298" s="730"/>
      <c r="LFP298" s="730"/>
      <c r="LFQ298" s="730"/>
      <c r="LFR298" s="730"/>
      <c r="LFS298" s="730"/>
      <c r="LFT298" s="730"/>
      <c r="LFU298" s="730"/>
      <c r="LFV298" s="730"/>
      <c r="LFW298" s="730"/>
      <c r="LFX298" s="730"/>
      <c r="LFY298" s="730"/>
      <c r="LFZ298" s="730"/>
      <c r="LGA298" s="730"/>
      <c r="LGB298" s="730"/>
      <c r="LGC298" s="730"/>
      <c r="LGD298" s="730"/>
      <c r="LGE298" s="730"/>
      <c r="LGF298" s="730"/>
      <c r="LGG298" s="730"/>
      <c r="LGH298" s="730"/>
      <c r="LGI298" s="730"/>
      <c r="LGJ298" s="730"/>
      <c r="LGK298" s="730"/>
      <c r="LGL298" s="730"/>
      <c r="LGM298" s="730"/>
      <c r="LGN298" s="730"/>
      <c r="LGO298" s="730"/>
      <c r="LGP298" s="730"/>
      <c r="LGQ298" s="730"/>
      <c r="LGR298" s="730"/>
      <c r="LGS298" s="730"/>
      <c r="LGT298" s="730"/>
      <c r="LGU298" s="730"/>
      <c r="LGV298" s="730"/>
      <c r="LGW298" s="730"/>
      <c r="LGX298" s="730"/>
      <c r="LGY298" s="730"/>
      <c r="LGZ298" s="730"/>
      <c r="LHA298" s="730"/>
      <c r="LHB298" s="730"/>
      <c r="LHC298" s="730"/>
      <c r="LHD298" s="730"/>
      <c r="LHE298" s="730"/>
      <c r="LHF298" s="730"/>
      <c r="LHG298" s="730"/>
      <c r="LHH298" s="730"/>
      <c r="LHI298" s="730"/>
      <c r="LHJ298" s="730"/>
      <c r="LHK298" s="730"/>
      <c r="LHL298" s="730"/>
      <c r="LHM298" s="730"/>
      <c r="LHN298" s="730"/>
      <c r="LHO298" s="730"/>
      <c r="LHP298" s="730"/>
      <c r="LHQ298" s="730"/>
      <c r="LHR298" s="730"/>
      <c r="LHS298" s="730"/>
      <c r="LHT298" s="730"/>
      <c r="LHU298" s="730"/>
      <c r="LHV298" s="730"/>
      <c r="LHW298" s="730"/>
      <c r="LHX298" s="730"/>
      <c r="LHY298" s="730"/>
      <c r="LHZ298" s="730"/>
      <c r="LIA298" s="730"/>
      <c r="LIB298" s="730"/>
      <c r="LIC298" s="730"/>
      <c r="LID298" s="730"/>
      <c r="LIE298" s="730"/>
      <c r="LIF298" s="730"/>
      <c r="LIG298" s="730"/>
      <c r="LIH298" s="730"/>
      <c r="LII298" s="730"/>
      <c r="LIJ298" s="730"/>
      <c r="LIK298" s="730"/>
      <c r="LIL298" s="730"/>
      <c r="LIM298" s="730"/>
      <c r="LIN298" s="730"/>
      <c r="LIO298" s="730"/>
      <c r="LIP298" s="730"/>
      <c r="LIQ298" s="730"/>
      <c r="LIR298" s="730"/>
      <c r="LIS298" s="730"/>
      <c r="LIT298" s="730"/>
      <c r="LIU298" s="730"/>
      <c r="LIV298" s="730"/>
      <c r="LIW298" s="730"/>
      <c r="LIX298" s="730"/>
      <c r="LIY298" s="730"/>
      <c r="LIZ298" s="730"/>
      <c r="LJA298" s="730"/>
      <c r="LJB298" s="730"/>
      <c r="LJC298" s="730"/>
      <c r="LJD298" s="730"/>
      <c r="LJE298" s="730"/>
      <c r="LJF298" s="730"/>
      <c r="LJG298" s="730"/>
      <c r="LJH298" s="730"/>
      <c r="LJI298" s="730"/>
      <c r="LJJ298" s="730"/>
      <c r="LJK298" s="730"/>
      <c r="LJL298" s="730"/>
      <c r="LJM298" s="730"/>
      <c r="LJN298" s="730"/>
      <c r="LJO298" s="730"/>
      <c r="LJP298" s="730"/>
      <c r="LJQ298" s="730"/>
      <c r="LJR298" s="730"/>
      <c r="LJS298" s="730"/>
      <c r="LJT298" s="730"/>
      <c r="LJU298" s="730"/>
      <c r="LJV298" s="730"/>
      <c r="LJW298" s="730"/>
      <c r="LJX298" s="730"/>
      <c r="LJY298" s="730"/>
      <c r="LJZ298" s="730"/>
      <c r="LKA298" s="730"/>
      <c r="LKB298" s="730"/>
      <c r="LKC298" s="730"/>
      <c r="LKD298" s="730"/>
      <c r="LKE298" s="730"/>
      <c r="LKF298" s="730"/>
      <c r="LKG298" s="730"/>
      <c r="LKH298" s="730"/>
      <c r="LKI298" s="730"/>
      <c r="LKJ298" s="730"/>
      <c r="LKK298" s="730"/>
      <c r="LKL298" s="730"/>
      <c r="LKM298" s="730"/>
      <c r="LKN298" s="730"/>
      <c r="LKO298" s="730"/>
      <c r="LKP298" s="730"/>
      <c r="LKQ298" s="730"/>
      <c r="LKR298" s="730"/>
      <c r="LKS298" s="730"/>
      <c r="LKT298" s="730"/>
      <c r="LKU298" s="730"/>
      <c r="LKV298" s="730"/>
      <c r="LKW298" s="730"/>
      <c r="LKX298" s="730"/>
      <c r="LKY298" s="730"/>
      <c r="LKZ298" s="730"/>
      <c r="LLA298" s="730"/>
      <c r="LLB298" s="730"/>
      <c r="LLC298" s="730"/>
      <c r="LLD298" s="730"/>
      <c r="LLE298" s="730"/>
      <c r="LLF298" s="730"/>
      <c r="LLG298" s="730"/>
      <c r="LLH298" s="730"/>
      <c r="LLI298" s="730"/>
      <c r="LLJ298" s="730"/>
      <c r="LLK298" s="730"/>
      <c r="LLL298" s="730"/>
      <c r="LLM298" s="730"/>
      <c r="LLN298" s="730"/>
      <c r="LLO298" s="730"/>
      <c r="LLP298" s="730"/>
      <c r="LLQ298" s="730"/>
      <c r="LLR298" s="730"/>
      <c r="LLS298" s="730"/>
      <c r="LLT298" s="730"/>
      <c r="LLU298" s="730"/>
      <c r="LLV298" s="730"/>
      <c r="LLW298" s="730"/>
      <c r="LLX298" s="730"/>
      <c r="LLY298" s="730"/>
      <c r="LLZ298" s="730"/>
      <c r="LMA298" s="730"/>
      <c r="LMB298" s="730"/>
      <c r="LMC298" s="730"/>
      <c r="LMD298" s="730"/>
      <c r="LME298" s="730"/>
      <c r="LMF298" s="730"/>
      <c r="LMG298" s="730"/>
      <c r="LMH298" s="730"/>
      <c r="LMI298" s="730"/>
      <c r="LMJ298" s="730"/>
      <c r="LMK298" s="730"/>
      <c r="LML298" s="730"/>
      <c r="LMM298" s="730"/>
      <c r="LMN298" s="730"/>
      <c r="LMO298" s="730"/>
      <c r="LMP298" s="730"/>
      <c r="LMQ298" s="730"/>
      <c r="LMR298" s="730"/>
      <c r="LMS298" s="730"/>
      <c r="LMT298" s="730"/>
      <c r="LMU298" s="730"/>
      <c r="LMV298" s="730"/>
      <c r="LMW298" s="730"/>
      <c r="LMX298" s="730"/>
      <c r="LMY298" s="730"/>
      <c r="LMZ298" s="730"/>
      <c r="LNA298" s="730"/>
      <c r="LNB298" s="730"/>
      <c r="LNC298" s="730"/>
      <c r="LND298" s="730"/>
      <c r="LNE298" s="730"/>
      <c r="LNF298" s="730"/>
      <c r="LNG298" s="730"/>
      <c r="LNH298" s="730"/>
      <c r="LNI298" s="730"/>
      <c r="LNJ298" s="730"/>
      <c r="LNK298" s="730"/>
      <c r="LNL298" s="730"/>
      <c r="LNM298" s="730"/>
      <c r="LNN298" s="730"/>
      <c r="LNO298" s="730"/>
      <c r="LNP298" s="730"/>
      <c r="LNQ298" s="730"/>
      <c r="LNR298" s="730"/>
      <c r="LNS298" s="730"/>
      <c r="LNT298" s="730"/>
      <c r="LNU298" s="730"/>
      <c r="LNV298" s="730"/>
      <c r="LNW298" s="730"/>
      <c r="LNX298" s="730"/>
      <c r="LNY298" s="730"/>
      <c r="LNZ298" s="730"/>
      <c r="LOA298" s="730"/>
      <c r="LOB298" s="730"/>
      <c r="LOC298" s="730"/>
      <c r="LOD298" s="730"/>
      <c r="LOE298" s="730"/>
      <c r="LOF298" s="730"/>
      <c r="LOG298" s="730"/>
      <c r="LOH298" s="730"/>
      <c r="LOI298" s="730"/>
      <c r="LOJ298" s="730"/>
      <c r="LOK298" s="730"/>
      <c r="LOL298" s="730"/>
      <c r="LOM298" s="730"/>
      <c r="LON298" s="730"/>
      <c r="LOO298" s="730"/>
      <c r="LOP298" s="730"/>
      <c r="LOQ298" s="730"/>
      <c r="LOR298" s="730"/>
      <c r="LOS298" s="730"/>
      <c r="LOT298" s="730"/>
      <c r="LOU298" s="730"/>
      <c r="LOV298" s="730"/>
      <c r="LOW298" s="730"/>
      <c r="LOX298" s="730"/>
      <c r="LOY298" s="730"/>
      <c r="LOZ298" s="730"/>
      <c r="LPA298" s="730"/>
      <c r="LPB298" s="730"/>
      <c r="LPC298" s="730"/>
      <c r="LPD298" s="730"/>
      <c r="LPE298" s="730"/>
      <c r="LPF298" s="730"/>
      <c r="LPG298" s="730"/>
      <c r="LPH298" s="730"/>
      <c r="LPI298" s="730"/>
      <c r="LPJ298" s="730"/>
      <c r="LPK298" s="730"/>
      <c r="LPL298" s="730"/>
      <c r="LPM298" s="730"/>
      <c r="LPN298" s="730"/>
      <c r="LPO298" s="730"/>
      <c r="LPP298" s="730"/>
      <c r="LPQ298" s="730"/>
      <c r="LPR298" s="730"/>
      <c r="LPS298" s="730"/>
      <c r="LPT298" s="730"/>
      <c r="LPU298" s="730"/>
      <c r="LPV298" s="730"/>
      <c r="LPW298" s="730"/>
      <c r="LPX298" s="730"/>
      <c r="LPY298" s="730"/>
      <c r="LPZ298" s="730"/>
      <c r="LQA298" s="730"/>
      <c r="LQB298" s="730"/>
      <c r="LQC298" s="730"/>
      <c r="LQD298" s="730"/>
      <c r="LQE298" s="730"/>
      <c r="LQF298" s="730"/>
      <c r="LQG298" s="730"/>
      <c r="LQH298" s="730"/>
      <c r="LQI298" s="730"/>
      <c r="LQJ298" s="730"/>
      <c r="LQK298" s="730"/>
      <c r="LQL298" s="730"/>
      <c r="LQM298" s="730"/>
      <c r="LQN298" s="730"/>
      <c r="LQO298" s="730"/>
      <c r="LQP298" s="730"/>
      <c r="LQQ298" s="730"/>
      <c r="LQR298" s="730"/>
      <c r="LQS298" s="730"/>
      <c r="LQT298" s="730"/>
      <c r="LQU298" s="730"/>
      <c r="LQV298" s="730"/>
      <c r="LQW298" s="730"/>
      <c r="LQX298" s="730"/>
      <c r="LQY298" s="730"/>
      <c r="LQZ298" s="730"/>
      <c r="LRA298" s="730"/>
      <c r="LRB298" s="730"/>
      <c r="LRC298" s="730"/>
      <c r="LRD298" s="730"/>
      <c r="LRE298" s="730"/>
      <c r="LRF298" s="730"/>
      <c r="LRG298" s="730"/>
      <c r="LRH298" s="730"/>
      <c r="LRI298" s="730"/>
      <c r="LRJ298" s="730"/>
      <c r="LRK298" s="730"/>
      <c r="LRL298" s="730"/>
      <c r="LRM298" s="730"/>
      <c r="LRN298" s="730"/>
      <c r="LRO298" s="730"/>
      <c r="LRP298" s="730"/>
      <c r="LRQ298" s="730"/>
      <c r="LRR298" s="730"/>
      <c r="LRS298" s="730"/>
      <c r="LRT298" s="730"/>
      <c r="LRU298" s="730"/>
      <c r="LRV298" s="730"/>
      <c r="LRW298" s="730"/>
      <c r="LRX298" s="730"/>
      <c r="LRY298" s="730"/>
      <c r="LRZ298" s="730"/>
      <c r="LSA298" s="730"/>
      <c r="LSB298" s="730"/>
      <c r="LSC298" s="730"/>
      <c r="LSD298" s="730"/>
      <c r="LSE298" s="730"/>
      <c r="LSF298" s="730"/>
      <c r="LSG298" s="730"/>
      <c r="LSH298" s="730"/>
      <c r="LSI298" s="730"/>
      <c r="LSJ298" s="730"/>
      <c r="LSK298" s="730"/>
      <c r="LSL298" s="730"/>
      <c r="LSM298" s="730"/>
      <c r="LSN298" s="730"/>
      <c r="LSO298" s="730"/>
      <c r="LSP298" s="730"/>
      <c r="LSQ298" s="730"/>
      <c r="LSR298" s="730"/>
      <c r="LSS298" s="730"/>
      <c r="LST298" s="730"/>
      <c r="LSU298" s="730"/>
      <c r="LSV298" s="730"/>
      <c r="LSW298" s="730"/>
      <c r="LSX298" s="730"/>
      <c r="LSY298" s="730"/>
      <c r="LSZ298" s="730"/>
      <c r="LTA298" s="730"/>
      <c r="LTB298" s="730"/>
      <c r="LTC298" s="730"/>
      <c r="LTD298" s="730"/>
      <c r="LTE298" s="730"/>
      <c r="LTF298" s="730"/>
      <c r="LTG298" s="730"/>
      <c r="LTH298" s="730"/>
      <c r="LTI298" s="730"/>
      <c r="LTJ298" s="730"/>
      <c r="LTK298" s="730"/>
      <c r="LTL298" s="730"/>
      <c r="LTM298" s="730"/>
      <c r="LTN298" s="730"/>
      <c r="LTO298" s="730"/>
      <c r="LTP298" s="730"/>
      <c r="LTQ298" s="730"/>
      <c r="LTR298" s="730"/>
      <c r="LTS298" s="730"/>
      <c r="LTT298" s="730"/>
      <c r="LTU298" s="730"/>
      <c r="LTV298" s="730"/>
      <c r="LTW298" s="730"/>
      <c r="LTX298" s="730"/>
      <c r="LTY298" s="730"/>
      <c r="LTZ298" s="730"/>
      <c r="LUA298" s="730"/>
      <c r="LUB298" s="730"/>
      <c r="LUC298" s="730"/>
      <c r="LUD298" s="730"/>
      <c r="LUE298" s="730"/>
      <c r="LUF298" s="730"/>
      <c r="LUG298" s="730"/>
      <c r="LUH298" s="730"/>
      <c r="LUI298" s="730"/>
      <c r="LUJ298" s="730"/>
      <c r="LUK298" s="730"/>
      <c r="LUL298" s="730"/>
      <c r="LUM298" s="730"/>
      <c r="LUN298" s="730"/>
      <c r="LUO298" s="730"/>
      <c r="LUP298" s="730"/>
      <c r="LUQ298" s="730"/>
      <c r="LUR298" s="730"/>
      <c r="LUS298" s="730"/>
      <c r="LUT298" s="730"/>
      <c r="LUU298" s="730"/>
      <c r="LUV298" s="730"/>
      <c r="LUW298" s="730"/>
      <c r="LUX298" s="730"/>
      <c r="LUY298" s="730"/>
      <c r="LUZ298" s="730"/>
      <c r="LVA298" s="730"/>
      <c r="LVB298" s="730"/>
      <c r="LVC298" s="730"/>
      <c r="LVD298" s="730"/>
      <c r="LVE298" s="730"/>
      <c r="LVF298" s="730"/>
      <c r="LVG298" s="730"/>
      <c r="LVH298" s="730"/>
      <c r="LVI298" s="730"/>
      <c r="LVJ298" s="730"/>
      <c r="LVK298" s="730"/>
      <c r="LVL298" s="730"/>
      <c r="LVM298" s="730"/>
      <c r="LVN298" s="730"/>
      <c r="LVO298" s="730"/>
      <c r="LVP298" s="730"/>
      <c r="LVQ298" s="730"/>
      <c r="LVR298" s="730"/>
      <c r="LVS298" s="730"/>
      <c r="LVT298" s="730"/>
      <c r="LVU298" s="730"/>
      <c r="LVV298" s="730"/>
      <c r="LVW298" s="730"/>
      <c r="LVX298" s="730"/>
      <c r="LVY298" s="730"/>
      <c r="LVZ298" s="730"/>
      <c r="LWA298" s="730"/>
      <c r="LWB298" s="730"/>
      <c r="LWC298" s="730"/>
      <c r="LWD298" s="730"/>
      <c r="LWE298" s="730"/>
      <c r="LWF298" s="730"/>
      <c r="LWG298" s="730"/>
      <c r="LWH298" s="730"/>
      <c r="LWI298" s="730"/>
      <c r="LWJ298" s="730"/>
      <c r="LWK298" s="730"/>
      <c r="LWL298" s="730"/>
      <c r="LWM298" s="730"/>
      <c r="LWN298" s="730"/>
      <c r="LWO298" s="730"/>
      <c r="LWP298" s="730"/>
      <c r="LWQ298" s="730"/>
      <c r="LWR298" s="730"/>
      <c r="LWS298" s="730"/>
      <c r="LWT298" s="730"/>
      <c r="LWU298" s="730"/>
      <c r="LWV298" s="730"/>
      <c r="LWW298" s="730"/>
      <c r="LWX298" s="730"/>
      <c r="LWY298" s="730"/>
      <c r="LWZ298" s="730"/>
      <c r="LXA298" s="730"/>
      <c r="LXB298" s="730"/>
      <c r="LXC298" s="730"/>
      <c r="LXD298" s="730"/>
      <c r="LXE298" s="730"/>
      <c r="LXF298" s="730"/>
      <c r="LXG298" s="730"/>
      <c r="LXH298" s="730"/>
      <c r="LXI298" s="730"/>
      <c r="LXJ298" s="730"/>
      <c r="LXK298" s="730"/>
      <c r="LXL298" s="730"/>
      <c r="LXM298" s="730"/>
      <c r="LXN298" s="730"/>
      <c r="LXO298" s="730"/>
      <c r="LXP298" s="730"/>
      <c r="LXQ298" s="730"/>
      <c r="LXR298" s="730"/>
      <c r="LXS298" s="730"/>
      <c r="LXT298" s="730"/>
      <c r="LXU298" s="730"/>
      <c r="LXV298" s="730"/>
      <c r="LXW298" s="730"/>
      <c r="LXX298" s="730"/>
      <c r="LXY298" s="730"/>
      <c r="LXZ298" s="730"/>
      <c r="LYA298" s="730"/>
      <c r="LYB298" s="730"/>
      <c r="LYC298" s="730"/>
      <c r="LYD298" s="730"/>
      <c r="LYE298" s="730"/>
      <c r="LYF298" s="730"/>
      <c r="LYG298" s="730"/>
      <c r="LYH298" s="730"/>
      <c r="LYI298" s="730"/>
      <c r="LYJ298" s="730"/>
      <c r="LYK298" s="730"/>
      <c r="LYL298" s="730"/>
      <c r="LYM298" s="730"/>
      <c r="LYN298" s="730"/>
      <c r="LYO298" s="730"/>
      <c r="LYP298" s="730"/>
      <c r="LYQ298" s="730"/>
      <c r="LYR298" s="730"/>
      <c r="LYS298" s="730"/>
      <c r="LYT298" s="730"/>
      <c r="LYU298" s="730"/>
      <c r="LYV298" s="730"/>
      <c r="LYW298" s="730"/>
      <c r="LYX298" s="730"/>
      <c r="LYY298" s="730"/>
      <c r="LYZ298" s="730"/>
      <c r="LZA298" s="730"/>
      <c r="LZB298" s="730"/>
      <c r="LZC298" s="730"/>
      <c r="LZD298" s="730"/>
      <c r="LZE298" s="730"/>
      <c r="LZF298" s="730"/>
      <c r="LZG298" s="730"/>
      <c r="LZH298" s="730"/>
      <c r="LZI298" s="730"/>
      <c r="LZJ298" s="730"/>
      <c r="LZK298" s="730"/>
      <c r="LZL298" s="730"/>
      <c r="LZM298" s="730"/>
      <c r="LZN298" s="730"/>
      <c r="LZO298" s="730"/>
      <c r="LZP298" s="730"/>
      <c r="LZQ298" s="730"/>
      <c r="LZR298" s="730"/>
      <c r="LZS298" s="730"/>
      <c r="LZT298" s="730"/>
      <c r="LZU298" s="730"/>
      <c r="LZV298" s="730"/>
      <c r="LZW298" s="730"/>
      <c r="LZX298" s="730"/>
      <c r="LZY298" s="730"/>
      <c r="LZZ298" s="730"/>
      <c r="MAA298" s="730"/>
      <c r="MAB298" s="730"/>
      <c r="MAC298" s="730"/>
      <c r="MAD298" s="730"/>
      <c r="MAE298" s="730"/>
      <c r="MAF298" s="730"/>
      <c r="MAG298" s="730"/>
      <c r="MAH298" s="730"/>
      <c r="MAI298" s="730"/>
      <c r="MAJ298" s="730"/>
      <c r="MAK298" s="730"/>
      <c r="MAL298" s="730"/>
      <c r="MAM298" s="730"/>
      <c r="MAN298" s="730"/>
      <c r="MAO298" s="730"/>
      <c r="MAP298" s="730"/>
      <c r="MAQ298" s="730"/>
      <c r="MAR298" s="730"/>
      <c r="MAS298" s="730"/>
      <c r="MAT298" s="730"/>
      <c r="MAU298" s="730"/>
      <c r="MAV298" s="730"/>
      <c r="MAW298" s="730"/>
      <c r="MAX298" s="730"/>
      <c r="MAY298" s="730"/>
      <c r="MAZ298" s="730"/>
      <c r="MBA298" s="730"/>
      <c r="MBB298" s="730"/>
      <c r="MBC298" s="730"/>
      <c r="MBD298" s="730"/>
      <c r="MBE298" s="730"/>
      <c r="MBF298" s="730"/>
      <c r="MBG298" s="730"/>
      <c r="MBH298" s="730"/>
      <c r="MBI298" s="730"/>
      <c r="MBJ298" s="730"/>
      <c r="MBK298" s="730"/>
      <c r="MBL298" s="730"/>
      <c r="MBM298" s="730"/>
      <c r="MBN298" s="730"/>
      <c r="MBO298" s="730"/>
      <c r="MBP298" s="730"/>
      <c r="MBQ298" s="730"/>
      <c r="MBR298" s="730"/>
      <c r="MBS298" s="730"/>
      <c r="MBT298" s="730"/>
      <c r="MBU298" s="730"/>
      <c r="MBV298" s="730"/>
      <c r="MBW298" s="730"/>
      <c r="MBX298" s="730"/>
      <c r="MBY298" s="730"/>
      <c r="MBZ298" s="730"/>
      <c r="MCA298" s="730"/>
      <c r="MCB298" s="730"/>
      <c r="MCC298" s="730"/>
      <c r="MCD298" s="730"/>
      <c r="MCE298" s="730"/>
      <c r="MCF298" s="730"/>
      <c r="MCG298" s="730"/>
      <c r="MCH298" s="730"/>
      <c r="MCI298" s="730"/>
      <c r="MCJ298" s="730"/>
      <c r="MCK298" s="730"/>
      <c r="MCL298" s="730"/>
      <c r="MCM298" s="730"/>
      <c r="MCN298" s="730"/>
      <c r="MCO298" s="730"/>
      <c r="MCP298" s="730"/>
      <c r="MCQ298" s="730"/>
      <c r="MCR298" s="730"/>
      <c r="MCS298" s="730"/>
      <c r="MCT298" s="730"/>
      <c r="MCU298" s="730"/>
      <c r="MCV298" s="730"/>
      <c r="MCW298" s="730"/>
      <c r="MCX298" s="730"/>
      <c r="MCY298" s="730"/>
      <c r="MCZ298" s="730"/>
      <c r="MDA298" s="730"/>
      <c r="MDB298" s="730"/>
      <c r="MDC298" s="730"/>
      <c r="MDD298" s="730"/>
      <c r="MDE298" s="730"/>
      <c r="MDF298" s="730"/>
      <c r="MDG298" s="730"/>
      <c r="MDH298" s="730"/>
      <c r="MDI298" s="730"/>
      <c r="MDJ298" s="730"/>
      <c r="MDK298" s="730"/>
      <c r="MDL298" s="730"/>
      <c r="MDM298" s="730"/>
      <c r="MDN298" s="730"/>
      <c r="MDO298" s="730"/>
      <c r="MDP298" s="730"/>
      <c r="MDQ298" s="730"/>
      <c r="MDR298" s="730"/>
      <c r="MDS298" s="730"/>
      <c r="MDT298" s="730"/>
      <c r="MDU298" s="730"/>
      <c r="MDV298" s="730"/>
      <c r="MDW298" s="730"/>
      <c r="MDX298" s="730"/>
      <c r="MDY298" s="730"/>
      <c r="MDZ298" s="730"/>
      <c r="MEA298" s="730"/>
      <c r="MEB298" s="730"/>
      <c r="MEC298" s="730"/>
      <c r="MED298" s="730"/>
      <c r="MEE298" s="730"/>
      <c r="MEF298" s="730"/>
      <c r="MEG298" s="730"/>
      <c r="MEH298" s="730"/>
      <c r="MEI298" s="730"/>
      <c r="MEJ298" s="730"/>
      <c r="MEK298" s="730"/>
      <c r="MEL298" s="730"/>
      <c r="MEM298" s="730"/>
      <c r="MEN298" s="730"/>
      <c r="MEO298" s="730"/>
      <c r="MEP298" s="730"/>
      <c r="MEQ298" s="730"/>
      <c r="MER298" s="730"/>
      <c r="MES298" s="730"/>
      <c r="MET298" s="730"/>
      <c r="MEU298" s="730"/>
      <c r="MEV298" s="730"/>
      <c r="MEW298" s="730"/>
      <c r="MEX298" s="730"/>
      <c r="MEY298" s="730"/>
      <c r="MEZ298" s="730"/>
      <c r="MFA298" s="730"/>
      <c r="MFB298" s="730"/>
      <c r="MFC298" s="730"/>
      <c r="MFD298" s="730"/>
      <c r="MFE298" s="730"/>
      <c r="MFF298" s="730"/>
      <c r="MFG298" s="730"/>
      <c r="MFH298" s="730"/>
      <c r="MFI298" s="730"/>
      <c r="MFJ298" s="730"/>
      <c r="MFK298" s="730"/>
      <c r="MFL298" s="730"/>
      <c r="MFM298" s="730"/>
      <c r="MFN298" s="730"/>
      <c r="MFO298" s="730"/>
      <c r="MFP298" s="730"/>
      <c r="MFQ298" s="730"/>
      <c r="MFR298" s="730"/>
      <c r="MFS298" s="730"/>
      <c r="MFT298" s="730"/>
      <c r="MFU298" s="730"/>
      <c r="MFV298" s="730"/>
      <c r="MFW298" s="730"/>
      <c r="MFX298" s="730"/>
      <c r="MFY298" s="730"/>
      <c r="MFZ298" s="730"/>
      <c r="MGA298" s="730"/>
      <c r="MGB298" s="730"/>
      <c r="MGC298" s="730"/>
      <c r="MGD298" s="730"/>
      <c r="MGE298" s="730"/>
      <c r="MGF298" s="730"/>
      <c r="MGG298" s="730"/>
      <c r="MGH298" s="730"/>
      <c r="MGI298" s="730"/>
      <c r="MGJ298" s="730"/>
      <c r="MGK298" s="730"/>
      <c r="MGL298" s="730"/>
      <c r="MGM298" s="730"/>
      <c r="MGN298" s="730"/>
      <c r="MGO298" s="730"/>
      <c r="MGP298" s="730"/>
      <c r="MGQ298" s="730"/>
      <c r="MGR298" s="730"/>
      <c r="MGS298" s="730"/>
      <c r="MGT298" s="730"/>
      <c r="MGU298" s="730"/>
      <c r="MGV298" s="730"/>
      <c r="MGW298" s="730"/>
      <c r="MGX298" s="730"/>
      <c r="MGY298" s="730"/>
      <c r="MGZ298" s="730"/>
      <c r="MHA298" s="730"/>
      <c r="MHB298" s="730"/>
      <c r="MHC298" s="730"/>
      <c r="MHD298" s="730"/>
      <c r="MHE298" s="730"/>
      <c r="MHF298" s="730"/>
      <c r="MHG298" s="730"/>
      <c r="MHH298" s="730"/>
      <c r="MHI298" s="730"/>
      <c r="MHJ298" s="730"/>
      <c r="MHK298" s="730"/>
      <c r="MHL298" s="730"/>
      <c r="MHM298" s="730"/>
      <c r="MHN298" s="730"/>
      <c r="MHO298" s="730"/>
      <c r="MHP298" s="730"/>
      <c r="MHQ298" s="730"/>
      <c r="MHR298" s="730"/>
      <c r="MHS298" s="730"/>
      <c r="MHT298" s="730"/>
      <c r="MHU298" s="730"/>
      <c r="MHV298" s="730"/>
      <c r="MHW298" s="730"/>
      <c r="MHX298" s="730"/>
      <c r="MHY298" s="730"/>
      <c r="MHZ298" s="730"/>
      <c r="MIA298" s="730"/>
      <c r="MIB298" s="730"/>
      <c r="MIC298" s="730"/>
      <c r="MID298" s="730"/>
      <c r="MIE298" s="730"/>
      <c r="MIF298" s="730"/>
      <c r="MIG298" s="730"/>
      <c r="MIH298" s="730"/>
      <c r="MII298" s="730"/>
      <c r="MIJ298" s="730"/>
      <c r="MIK298" s="730"/>
      <c r="MIL298" s="730"/>
      <c r="MIM298" s="730"/>
      <c r="MIN298" s="730"/>
      <c r="MIO298" s="730"/>
      <c r="MIP298" s="730"/>
      <c r="MIQ298" s="730"/>
      <c r="MIR298" s="730"/>
      <c r="MIS298" s="730"/>
      <c r="MIT298" s="730"/>
      <c r="MIU298" s="730"/>
      <c r="MIV298" s="730"/>
      <c r="MIW298" s="730"/>
      <c r="MIX298" s="730"/>
      <c r="MIY298" s="730"/>
      <c r="MIZ298" s="730"/>
      <c r="MJA298" s="730"/>
      <c r="MJB298" s="730"/>
      <c r="MJC298" s="730"/>
      <c r="MJD298" s="730"/>
      <c r="MJE298" s="730"/>
      <c r="MJF298" s="730"/>
      <c r="MJG298" s="730"/>
      <c r="MJH298" s="730"/>
      <c r="MJI298" s="730"/>
      <c r="MJJ298" s="730"/>
      <c r="MJK298" s="730"/>
      <c r="MJL298" s="730"/>
      <c r="MJM298" s="730"/>
      <c r="MJN298" s="730"/>
      <c r="MJO298" s="730"/>
      <c r="MJP298" s="730"/>
      <c r="MJQ298" s="730"/>
      <c r="MJR298" s="730"/>
      <c r="MJS298" s="730"/>
      <c r="MJT298" s="730"/>
      <c r="MJU298" s="730"/>
      <c r="MJV298" s="730"/>
      <c r="MJW298" s="730"/>
      <c r="MJX298" s="730"/>
      <c r="MJY298" s="730"/>
      <c r="MJZ298" s="730"/>
      <c r="MKA298" s="730"/>
      <c r="MKB298" s="730"/>
      <c r="MKC298" s="730"/>
      <c r="MKD298" s="730"/>
      <c r="MKE298" s="730"/>
      <c r="MKF298" s="730"/>
      <c r="MKG298" s="730"/>
      <c r="MKH298" s="730"/>
      <c r="MKI298" s="730"/>
      <c r="MKJ298" s="730"/>
      <c r="MKK298" s="730"/>
      <c r="MKL298" s="730"/>
      <c r="MKM298" s="730"/>
      <c r="MKN298" s="730"/>
      <c r="MKO298" s="730"/>
      <c r="MKP298" s="730"/>
      <c r="MKQ298" s="730"/>
      <c r="MKR298" s="730"/>
      <c r="MKS298" s="730"/>
      <c r="MKT298" s="730"/>
      <c r="MKU298" s="730"/>
      <c r="MKV298" s="730"/>
      <c r="MKW298" s="730"/>
      <c r="MKX298" s="730"/>
      <c r="MKY298" s="730"/>
      <c r="MKZ298" s="730"/>
      <c r="MLA298" s="730"/>
      <c r="MLB298" s="730"/>
      <c r="MLC298" s="730"/>
      <c r="MLD298" s="730"/>
      <c r="MLE298" s="730"/>
      <c r="MLF298" s="730"/>
      <c r="MLG298" s="730"/>
      <c r="MLH298" s="730"/>
      <c r="MLI298" s="730"/>
      <c r="MLJ298" s="730"/>
      <c r="MLK298" s="730"/>
      <c r="MLL298" s="730"/>
      <c r="MLM298" s="730"/>
      <c r="MLN298" s="730"/>
      <c r="MLO298" s="730"/>
      <c r="MLP298" s="730"/>
      <c r="MLQ298" s="730"/>
      <c r="MLR298" s="730"/>
      <c r="MLS298" s="730"/>
      <c r="MLT298" s="730"/>
      <c r="MLU298" s="730"/>
      <c r="MLV298" s="730"/>
      <c r="MLW298" s="730"/>
      <c r="MLX298" s="730"/>
      <c r="MLY298" s="730"/>
      <c r="MLZ298" s="730"/>
      <c r="MMA298" s="730"/>
      <c r="MMB298" s="730"/>
      <c r="MMC298" s="730"/>
      <c r="MMD298" s="730"/>
      <c r="MME298" s="730"/>
      <c r="MMF298" s="730"/>
      <c r="MMG298" s="730"/>
      <c r="MMH298" s="730"/>
      <c r="MMI298" s="730"/>
      <c r="MMJ298" s="730"/>
      <c r="MMK298" s="730"/>
      <c r="MML298" s="730"/>
      <c r="MMM298" s="730"/>
      <c r="MMN298" s="730"/>
      <c r="MMO298" s="730"/>
      <c r="MMP298" s="730"/>
      <c r="MMQ298" s="730"/>
      <c r="MMR298" s="730"/>
      <c r="MMS298" s="730"/>
      <c r="MMT298" s="730"/>
      <c r="MMU298" s="730"/>
      <c r="MMV298" s="730"/>
      <c r="MMW298" s="730"/>
      <c r="MMX298" s="730"/>
      <c r="MMY298" s="730"/>
      <c r="MMZ298" s="730"/>
      <c r="MNA298" s="730"/>
      <c r="MNB298" s="730"/>
      <c r="MNC298" s="730"/>
      <c r="MND298" s="730"/>
      <c r="MNE298" s="730"/>
      <c r="MNF298" s="730"/>
      <c r="MNG298" s="730"/>
      <c r="MNH298" s="730"/>
      <c r="MNI298" s="730"/>
      <c r="MNJ298" s="730"/>
      <c r="MNK298" s="730"/>
      <c r="MNL298" s="730"/>
      <c r="MNM298" s="730"/>
      <c r="MNN298" s="730"/>
      <c r="MNO298" s="730"/>
      <c r="MNP298" s="730"/>
      <c r="MNQ298" s="730"/>
      <c r="MNR298" s="730"/>
      <c r="MNS298" s="730"/>
      <c r="MNT298" s="730"/>
      <c r="MNU298" s="730"/>
      <c r="MNV298" s="730"/>
      <c r="MNW298" s="730"/>
      <c r="MNX298" s="730"/>
      <c r="MNY298" s="730"/>
      <c r="MNZ298" s="730"/>
      <c r="MOA298" s="730"/>
      <c r="MOB298" s="730"/>
      <c r="MOC298" s="730"/>
      <c r="MOD298" s="730"/>
      <c r="MOE298" s="730"/>
      <c r="MOF298" s="730"/>
      <c r="MOG298" s="730"/>
      <c r="MOH298" s="730"/>
      <c r="MOI298" s="730"/>
      <c r="MOJ298" s="730"/>
      <c r="MOK298" s="730"/>
      <c r="MOL298" s="730"/>
      <c r="MOM298" s="730"/>
      <c r="MON298" s="730"/>
      <c r="MOO298" s="730"/>
      <c r="MOP298" s="730"/>
      <c r="MOQ298" s="730"/>
      <c r="MOR298" s="730"/>
      <c r="MOS298" s="730"/>
      <c r="MOT298" s="730"/>
      <c r="MOU298" s="730"/>
      <c r="MOV298" s="730"/>
      <c r="MOW298" s="730"/>
      <c r="MOX298" s="730"/>
      <c r="MOY298" s="730"/>
      <c r="MOZ298" s="730"/>
      <c r="MPA298" s="730"/>
      <c r="MPB298" s="730"/>
      <c r="MPC298" s="730"/>
      <c r="MPD298" s="730"/>
      <c r="MPE298" s="730"/>
      <c r="MPF298" s="730"/>
      <c r="MPG298" s="730"/>
      <c r="MPH298" s="730"/>
      <c r="MPI298" s="730"/>
      <c r="MPJ298" s="730"/>
      <c r="MPK298" s="730"/>
      <c r="MPL298" s="730"/>
      <c r="MPM298" s="730"/>
      <c r="MPN298" s="730"/>
      <c r="MPO298" s="730"/>
      <c r="MPP298" s="730"/>
      <c r="MPQ298" s="730"/>
      <c r="MPR298" s="730"/>
      <c r="MPS298" s="730"/>
      <c r="MPT298" s="730"/>
      <c r="MPU298" s="730"/>
      <c r="MPV298" s="730"/>
      <c r="MPW298" s="730"/>
      <c r="MPX298" s="730"/>
      <c r="MPY298" s="730"/>
      <c r="MPZ298" s="730"/>
      <c r="MQA298" s="730"/>
      <c r="MQB298" s="730"/>
      <c r="MQC298" s="730"/>
      <c r="MQD298" s="730"/>
      <c r="MQE298" s="730"/>
      <c r="MQF298" s="730"/>
      <c r="MQG298" s="730"/>
      <c r="MQH298" s="730"/>
      <c r="MQI298" s="730"/>
      <c r="MQJ298" s="730"/>
      <c r="MQK298" s="730"/>
      <c r="MQL298" s="730"/>
      <c r="MQM298" s="730"/>
      <c r="MQN298" s="730"/>
      <c r="MQO298" s="730"/>
      <c r="MQP298" s="730"/>
      <c r="MQQ298" s="730"/>
      <c r="MQR298" s="730"/>
      <c r="MQS298" s="730"/>
      <c r="MQT298" s="730"/>
      <c r="MQU298" s="730"/>
      <c r="MQV298" s="730"/>
      <c r="MQW298" s="730"/>
      <c r="MQX298" s="730"/>
      <c r="MQY298" s="730"/>
      <c r="MQZ298" s="730"/>
      <c r="MRA298" s="730"/>
      <c r="MRB298" s="730"/>
      <c r="MRC298" s="730"/>
      <c r="MRD298" s="730"/>
      <c r="MRE298" s="730"/>
      <c r="MRF298" s="730"/>
      <c r="MRG298" s="730"/>
      <c r="MRH298" s="730"/>
      <c r="MRI298" s="730"/>
      <c r="MRJ298" s="730"/>
      <c r="MRK298" s="730"/>
      <c r="MRL298" s="730"/>
      <c r="MRM298" s="730"/>
      <c r="MRN298" s="730"/>
      <c r="MRO298" s="730"/>
      <c r="MRP298" s="730"/>
      <c r="MRQ298" s="730"/>
      <c r="MRR298" s="730"/>
      <c r="MRS298" s="730"/>
      <c r="MRT298" s="730"/>
      <c r="MRU298" s="730"/>
      <c r="MRV298" s="730"/>
      <c r="MRW298" s="730"/>
      <c r="MRX298" s="730"/>
      <c r="MRY298" s="730"/>
      <c r="MRZ298" s="730"/>
      <c r="MSA298" s="730"/>
      <c r="MSB298" s="730"/>
      <c r="MSC298" s="730"/>
      <c r="MSD298" s="730"/>
      <c r="MSE298" s="730"/>
      <c r="MSF298" s="730"/>
      <c r="MSG298" s="730"/>
      <c r="MSH298" s="730"/>
      <c r="MSI298" s="730"/>
      <c r="MSJ298" s="730"/>
      <c r="MSK298" s="730"/>
      <c r="MSL298" s="730"/>
      <c r="MSM298" s="730"/>
      <c r="MSN298" s="730"/>
      <c r="MSO298" s="730"/>
      <c r="MSP298" s="730"/>
      <c r="MSQ298" s="730"/>
      <c r="MSR298" s="730"/>
      <c r="MSS298" s="730"/>
      <c r="MST298" s="730"/>
      <c r="MSU298" s="730"/>
      <c r="MSV298" s="730"/>
      <c r="MSW298" s="730"/>
      <c r="MSX298" s="730"/>
      <c r="MSY298" s="730"/>
      <c r="MSZ298" s="730"/>
      <c r="MTA298" s="730"/>
      <c r="MTB298" s="730"/>
      <c r="MTC298" s="730"/>
      <c r="MTD298" s="730"/>
      <c r="MTE298" s="730"/>
      <c r="MTF298" s="730"/>
      <c r="MTG298" s="730"/>
      <c r="MTH298" s="730"/>
      <c r="MTI298" s="730"/>
      <c r="MTJ298" s="730"/>
      <c r="MTK298" s="730"/>
      <c r="MTL298" s="730"/>
      <c r="MTM298" s="730"/>
      <c r="MTN298" s="730"/>
      <c r="MTO298" s="730"/>
      <c r="MTP298" s="730"/>
      <c r="MTQ298" s="730"/>
      <c r="MTR298" s="730"/>
      <c r="MTS298" s="730"/>
      <c r="MTT298" s="730"/>
      <c r="MTU298" s="730"/>
      <c r="MTV298" s="730"/>
      <c r="MTW298" s="730"/>
      <c r="MTX298" s="730"/>
      <c r="MTY298" s="730"/>
      <c r="MTZ298" s="730"/>
      <c r="MUA298" s="730"/>
      <c r="MUB298" s="730"/>
      <c r="MUC298" s="730"/>
      <c r="MUD298" s="730"/>
      <c r="MUE298" s="730"/>
      <c r="MUF298" s="730"/>
      <c r="MUG298" s="730"/>
      <c r="MUH298" s="730"/>
      <c r="MUI298" s="730"/>
      <c r="MUJ298" s="730"/>
      <c r="MUK298" s="730"/>
      <c r="MUL298" s="730"/>
      <c r="MUM298" s="730"/>
      <c r="MUN298" s="730"/>
      <c r="MUO298" s="730"/>
      <c r="MUP298" s="730"/>
      <c r="MUQ298" s="730"/>
      <c r="MUR298" s="730"/>
      <c r="MUS298" s="730"/>
      <c r="MUT298" s="730"/>
      <c r="MUU298" s="730"/>
      <c r="MUV298" s="730"/>
      <c r="MUW298" s="730"/>
      <c r="MUX298" s="730"/>
      <c r="MUY298" s="730"/>
      <c r="MUZ298" s="730"/>
      <c r="MVA298" s="730"/>
      <c r="MVB298" s="730"/>
      <c r="MVC298" s="730"/>
      <c r="MVD298" s="730"/>
      <c r="MVE298" s="730"/>
      <c r="MVF298" s="730"/>
      <c r="MVG298" s="730"/>
      <c r="MVH298" s="730"/>
      <c r="MVI298" s="730"/>
      <c r="MVJ298" s="730"/>
      <c r="MVK298" s="730"/>
      <c r="MVL298" s="730"/>
      <c r="MVM298" s="730"/>
      <c r="MVN298" s="730"/>
      <c r="MVO298" s="730"/>
      <c r="MVP298" s="730"/>
      <c r="MVQ298" s="730"/>
      <c r="MVR298" s="730"/>
      <c r="MVS298" s="730"/>
      <c r="MVT298" s="730"/>
      <c r="MVU298" s="730"/>
      <c r="MVV298" s="730"/>
      <c r="MVW298" s="730"/>
      <c r="MVX298" s="730"/>
      <c r="MVY298" s="730"/>
      <c r="MVZ298" s="730"/>
      <c r="MWA298" s="730"/>
      <c r="MWB298" s="730"/>
      <c r="MWC298" s="730"/>
      <c r="MWD298" s="730"/>
      <c r="MWE298" s="730"/>
      <c r="MWF298" s="730"/>
      <c r="MWG298" s="730"/>
      <c r="MWH298" s="730"/>
      <c r="MWI298" s="730"/>
      <c r="MWJ298" s="730"/>
      <c r="MWK298" s="730"/>
      <c r="MWL298" s="730"/>
      <c r="MWM298" s="730"/>
      <c r="MWN298" s="730"/>
      <c r="MWO298" s="730"/>
      <c r="MWP298" s="730"/>
      <c r="MWQ298" s="730"/>
      <c r="MWR298" s="730"/>
      <c r="MWS298" s="730"/>
      <c r="MWT298" s="730"/>
      <c r="MWU298" s="730"/>
      <c r="MWV298" s="730"/>
      <c r="MWW298" s="730"/>
      <c r="MWX298" s="730"/>
      <c r="MWY298" s="730"/>
      <c r="MWZ298" s="730"/>
      <c r="MXA298" s="730"/>
      <c r="MXB298" s="730"/>
      <c r="MXC298" s="730"/>
      <c r="MXD298" s="730"/>
      <c r="MXE298" s="730"/>
      <c r="MXF298" s="730"/>
      <c r="MXG298" s="730"/>
      <c r="MXH298" s="730"/>
      <c r="MXI298" s="730"/>
      <c r="MXJ298" s="730"/>
      <c r="MXK298" s="730"/>
      <c r="MXL298" s="730"/>
      <c r="MXM298" s="730"/>
      <c r="MXN298" s="730"/>
      <c r="MXO298" s="730"/>
      <c r="MXP298" s="730"/>
      <c r="MXQ298" s="730"/>
      <c r="MXR298" s="730"/>
      <c r="MXS298" s="730"/>
      <c r="MXT298" s="730"/>
      <c r="MXU298" s="730"/>
      <c r="MXV298" s="730"/>
      <c r="MXW298" s="730"/>
      <c r="MXX298" s="730"/>
      <c r="MXY298" s="730"/>
      <c r="MXZ298" s="730"/>
      <c r="MYA298" s="730"/>
      <c r="MYB298" s="730"/>
      <c r="MYC298" s="730"/>
      <c r="MYD298" s="730"/>
      <c r="MYE298" s="730"/>
      <c r="MYF298" s="730"/>
      <c r="MYG298" s="730"/>
      <c r="MYH298" s="730"/>
      <c r="MYI298" s="730"/>
      <c r="MYJ298" s="730"/>
      <c r="MYK298" s="730"/>
      <c r="MYL298" s="730"/>
      <c r="MYM298" s="730"/>
      <c r="MYN298" s="730"/>
      <c r="MYO298" s="730"/>
      <c r="MYP298" s="730"/>
      <c r="MYQ298" s="730"/>
      <c r="MYR298" s="730"/>
      <c r="MYS298" s="730"/>
      <c r="MYT298" s="730"/>
      <c r="MYU298" s="730"/>
      <c r="MYV298" s="730"/>
      <c r="MYW298" s="730"/>
      <c r="MYX298" s="730"/>
      <c r="MYY298" s="730"/>
      <c r="MYZ298" s="730"/>
      <c r="MZA298" s="730"/>
      <c r="MZB298" s="730"/>
      <c r="MZC298" s="730"/>
      <c r="MZD298" s="730"/>
      <c r="MZE298" s="730"/>
      <c r="MZF298" s="730"/>
      <c r="MZG298" s="730"/>
      <c r="MZH298" s="730"/>
      <c r="MZI298" s="730"/>
      <c r="MZJ298" s="730"/>
      <c r="MZK298" s="730"/>
      <c r="MZL298" s="730"/>
      <c r="MZM298" s="730"/>
      <c r="MZN298" s="730"/>
      <c r="MZO298" s="730"/>
      <c r="MZP298" s="730"/>
      <c r="MZQ298" s="730"/>
      <c r="MZR298" s="730"/>
      <c r="MZS298" s="730"/>
      <c r="MZT298" s="730"/>
      <c r="MZU298" s="730"/>
      <c r="MZV298" s="730"/>
      <c r="MZW298" s="730"/>
      <c r="MZX298" s="730"/>
      <c r="MZY298" s="730"/>
      <c r="MZZ298" s="730"/>
      <c r="NAA298" s="730"/>
      <c r="NAB298" s="730"/>
      <c r="NAC298" s="730"/>
      <c r="NAD298" s="730"/>
      <c r="NAE298" s="730"/>
      <c r="NAF298" s="730"/>
      <c r="NAG298" s="730"/>
      <c r="NAH298" s="730"/>
      <c r="NAI298" s="730"/>
      <c r="NAJ298" s="730"/>
      <c r="NAK298" s="730"/>
      <c r="NAL298" s="730"/>
      <c r="NAM298" s="730"/>
      <c r="NAN298" s="730"/>
      <c r="NAO298" s="730"/>
      <c r="NAP298" s="730"/>
      <c r="NAQ298" s="730"/>
      <c r="NAR298" s="730"/>
      <c r="NAS298" s="730"/>
      <c r="NAT298" s="730"/>
      <c r="NAU298" s="730"/>
      <c r="NAV298" s="730"/>
      <c r="NAW298" s="730"/>
      <c r="NAX298" s="730"/>
      <c r="NAY298" s="730"/>
      <c r="NAZ298" s="730"/>
      <c r="NBA298" s="730"/>
      <c r="NBB298" s="730"/>
      <c r="NBC298" s="730"/>
      <c r="NBD298" s="730"/>
      <c r="NBE298" s="730"/>
      <c r="NBF298" s="730"/>
      <c r="NBG298" s="730"/>
      <c r="NBH298" s="730"/>
      <c r="NBI298" s="730"/>
      <c r="NBJ298" s="730"/>
      <c r="NBK298" s="730"/>
      <c r="NBL298" s="730"/>
      <c r="NBM298" s="730"/>
      <c r="NBN298" s="730"/>
      <c r="NBO298" s="730"/>
      <c r="NBP298" s="730"/>
      <c r="NBQ298" s="730"/>
      <c r="NBR298" s="730"/>
      <c r="NBS298" s="730"/>
      <c r="NBT298" s="730"/>
      <c r="NBU298" s="730"/>
      <c r="NBV298" s="730"/>
      <c r="NBW298" s="730"/>
      <c r="NBX298" s="730"/>
      <c r="NBY298" s="730"/>
      <c r="NBZ298" s="730"/>
      <c r="NCA298" s="730"/>
      <c r="NCB298" s="730"/>
      <c r="NCC298" s="730"/>
      <c r="NCD298" s="730"/>
      <c r="NCE298" s="730"/>
      <c r="NCF298" s="730"/>
      <c r="NCG298" s="730"/>
      <c r="NCH298" s="730"/>
      <c r="NCI298" s="730"/>
      <c r="NCJ298" s="730"/>
      <c r="NCK298" s="730"/>
      <c r="NCL298" s="730"/>
      <c r="NCM298" s="730"/>
      <c r="NCN298" s="730"/>
      <c r="NCO298" s="730"/>
      <c r="NCP298" s="730"/>
      <c r="NCQ298" s="730"/>
      <c r="NCR298" s="730"/>
      <c r="NCS298" s="730"/>
      <c r="NCT298" s="730"/>
      <c r="NCU298" s="730"/>
      <c r="NCV298" s="730"/>
      <c r="NCW298" s="730"/>
      <c r="NCX298" s="730"/>
      <c r="NCY298" s="730"/>
      <c r="NCZ298" s="730"/>
      <c r="NDA298" s="730"/>
      <c r="NDB298" s="730"/>
      <c r="NDC298" s="730"/>
      <c r="NDD298" s="730"/>
      <c r="NDE298" s="730"/>
      <c r="NDF298" s="730"/>
      <c r="NDG298" s="730"/>
      <c r="NDH298" s="730"/>
      <c r="NDI298" s="730"/>
      <c r="NDJ298" s="730"/>
      <c r="NDK298" s="730"/>
      <c r="NDL298" s="730"/>
      <c r="NDM298" s="730"/>
      <c r="NDN298" s="730"/>
      <c r="NDO298" s="730"/>
      <c r="NDP298" s="730"/>
      <c r="NDQ298" s="730"/>
      <c r="NDR298" s="730"/>
      <c r="NDS298" s="730"/>
      <c r="NDT298" s="730"/>
      <c r="NDU298" s="730"/>
      <c r="NDV298" s="730"/>
      <c r="NDW298" s="730"/>
      <c r="NDX298" s="730"/>
      <c r="NDY298" s="730"/>
      <c r="NDZ298" s="730"/>
      <c r="NEA298" s="730"/>
      <c r="NEB298" s="730"/>
      <c r="NEC298" s="730"/>
      <c r="NED298" s="730"/>
      <c r="NEE298" s="730"/>
      <c r="NEF298" s="730"/>
      <c r="NEG298" s="730"/>
      <c r="NEH298" s="730"/>
      <c r="NEI298" s="730"/>
      <c r="NEJ298" s="730"/>
      <c r="NEK298" s="730"/>
      <c r="NEL298" s="730"/>
      <c r="NEM298" s="730"/>
      <c r="NEN298" s="730"/>
      <c r="NEO298" s="730"/>
      <c r="NEP298" s="730"/>
      <c r="NEQ298" s="730"/>
      <c r="NER298" s="730"/>
      <c r="NES298" s="730"/>
      <c r="NET298" s="730"/>
      <c r="NEU298" s="730"/>
      <c r="NEV298" s="730"/>
      <c r="NEW298" s="730"/>
      <c r="NEX298" s="730"/>
      <c r="NEY298" s="730"/>
      <c r="NEZ298" s="730"/>
      <c r="NFA298" s="730"/>
      <c r="NFB298" s="730"/>
      <c r="NFC298" s="730"/>
      <c r="NFD298" s="730"/>
      <c r="NFE298" s="730"/>
      <c r="NFF298" s="730"/>
      <c r="NFG298" s="730"/>
      <c r="NFH298" s="730"/>
      <c r="NFI298" s="730"/>
      <c r="NFJ298" s="730"/>
      <c r="NFK298" s="730"/>
      <c r="NFL298" s="730"/>
      <c r="NFM298" s="730"/>
      <c r="NFN298" s="730"/>
      <c r="NFO298" s="730"/>
      <c r="NFP298" s="730"/>
      <c r="NFQ298" s="730"/>
      <c r="NFR298" s="730"/>
      <c r="NFS298" s="730"/>
      <c r="NFT298" s="730"/>
      <c r="NFU298" s="730"/>
      <c r="NFV298" s="730"/>
      <c r="NFW298" s="730"/>
      <c r="NFX298" s="730"/>
      <c r="NFY298" s="730"/>
      <c r="NFZ298" s="730"/>
      <c r="NGA298" s="730"/>
      <c r="NGB298" s="730"/>
      <c r="NGC298" s="730"/>
      <c r="NGD298" s="730"/>
      <c r="NGE298" s="730"/>
      <c r="NGF298" s="730"/>
      <c r="NGG298" s="730"/>
      <c r="NGH298" s="730"/>
      <c r="NGI298" s="730"/>
      <c r="NGJ298" s="730"/>
      <c r="NGK298" s="730"/>
      <c r="NGL298" s="730"/>
      <c r="NGM298" s="730"/>
      <c r="NGN298" s="730"/>
      <c r="NGO298" s="730"/>
      <c r="NGP298" s="730"/>
      <c r="NGQ298" s="730"/>
      <c r="NGR298" s="730"/>
      <c r="NGS298" s="730"/>
      <c r="NGT298" s="730"/>
      <c r="NGU298" s="730"/>
      <c r="NGV298" s="730"/>
      <c r="NGW298" s="730"/>
      <c r="NGX298" s="730"/>
      <c r="NGY298" s="730"/>
      <c r="NGZ298" s="730"/>
      <c r="NHA298" s="730"/>
      <c r="NHB298" s="730"/>
      <c r="NHC298" s="730"/>
      <c r="NHD298" s="730"/>
      <c r="NHE298" s="730"/>
      <c r="NHF298" s="730"/>
      <c r="NHG298" s="730"/>
      <c r="NHH298" s="730"/>
      <c r="NHI298" s="730"/>
      <c r="NHJ298" s="730"/>
      <c r="NHK298" s="730"/>
      <c r="NHL298" s="730"/>
      <c r="NHM298" s="730"/>
      <c r="NHN298" s="730"/>
      <c r="NHO298" s="730"/>
      <c r="NHP298" s="730"/>
      <c r="NHQ298" s="730"/>
      <c r="NHR298" s="730"/>
      <c r="NHS298" s="730"/>
      <c r="NHT298" s="730"/>
      <c r="NHU298" s="730"/>
      <c r="NHV298" s="730"/>
      <c r="NHW298" s="730"/>
      <c r="NHX298" s="730"/>
      <c r="NHY298" s="730"/>
      <c r="NHZ298" s="730"/>
      <c r="NIA298" s="730"/>
      <c r="NIB298" s="730"/>
      <c r="NIC298" s="730"/>
      <c r="NID298" s="730"/>
      <c r="NIE298" s="730"/>
      <c r="NIF298" s="730"/>
      <c r="NIG298" s="730"/>
      <c r="NIH298" s="730"/>
      <c r="NII298" s="730"/>
      <c r="NIJ298" s="730"/>
      <c r="NIK298" s="730"/>
      <c r="NIL298" s="730"/>
      <c r="NIM298" s="730"/>
      <c r="NIN298" s="730"/>
      <c r="NIO298" s="730"/>
      <c r="NIP298" s="730"/>
      <c r="NIQ298" s="730"/>
      <c r="NIR298" s="730"/>
      <c r="NIS298" s="730"/>
      <c r="NIT298" s="730"/>
      <c r="NIU298" s="730"/>
      <c r="NIV298" s="730"/>
      <c r="NIW298" s="730"/>
      <c r="NIX298" s="730"/>
      <c r="NIY298" s="730"/>
      <c r="NIZ298" s="730"/>
      <c r="NJA298" s="730"/>
      <c r="NJB298" s="730"/>
      <c r="NJC298" s="730"/>
      <c r="NJD298" s="730"/>
      <c r="NJE298" s="730"/>
      <c r="NJF298" s="730"/>
      <c r="NJG298" s="730"/>
      <c r="NJH298" s="730"/>
      <c r="NJI298" s="730"/>
      <c r="NJJ298" s="730"/>
      <c r="NJK298" s="730"/>
      <c r="NJL298" s="730"/>
      <c r="NJM298" s="730"/>
      <c r="NJN298" s="730"/>
      <c r="NJO298" s="730"/>
      <c r="NJP298" s="730"/>
      <c r="NJQ298" s="730"/>
      <c r="NJR298" s="730"/>
      <c r="NJS298" s="730"/>
      <c r="NJT298" s="730"/>
      <c r="NJU298" s="730"/>
      <c r="NJV298" s="730"/>
      <c r="NJW298" s="730"/>
      <c r="NJX298" s="730"/>
      <c r="NJY298" s="730"/>
      <c r="NJZ298" s="730"/>
      <c r="NKA298" s="730"/>
      <c r="NKB298" s="730"/>
      <c r="NKC298" s="730"/>
      <c r="NKD298" s="730"/>
      <c r="NKE298" s="730"/>
      <c r="NKF298" s="730"/>
      <c r="NKG298" s="730"/>
      <c r="NKH298" s="730"/>
      <c r="NKI298" s="730"/>
      <c r="NKJ298" s="730"/>
      <c r="NKK298" s="730"/>
      <c r="NKL298" s="730"/>
      <c r="NKM298" s="730"/>
      <c r="NKN298" s="730"/>
      <c r="NKO298" s="730"/>
      <c r="NKP298" s="730"/>
      <c r="NKQ298" s="730"/>
      <c r="NKR298" s="730"/>
      <c r="NKS298" s="730"/>
      <c r="NKT298" s="730"/>
      <c r="NKU298" s="730"/>
      <c r="NKV298" s="730"/>
      <c r="NKW298" s="730"/>
      <c r="NKX298" s="730"/>
      <c r="NKY298" s="730"/>
      <c r="NKZ298" s="730"/>
      <c r="NLA298" s="730"/>
      <c r="NLB298" s="730"/>
      <c r="NLC298" s="730"/>
      <c r="NLD298" s="730"/>
      <c r="NLE298" s="730"/>
      <c r="NLF298" s="730"/>
      <c r="NLG298" s="730"/>
      <c r="NLH298" s="730"/>
      <c r="NLI298" s="730"/>
      <c r="NLJ298" s="730"/>
      <c r="NLK298" s="730"/>
      <c r="NLL298" s="730"/>
      <c r="NLM298" s="730"/>
      <c r="NLN298" s="730"/>
      <c r="NLO298" s="730"/>
      <c r="NLP298" s="730"/>
      <c r="NLQ298" s="730"/>
      <c r="NLR298" s="730"/>
      <c r="NLS298" s="730"/>
      <c r="NLT298" s="730"/>
      <c r="NLU298" s="730"/>
      <c r="NLV298" s="730"/>
      <c r="NLW298" s="730"/>
      <c r="NLX298" s="730"/>
      <c r="NLY298" s="730"/>
      <c r="NLZ298" s="730"/>
      <c r="NMA298" s="730"/>
      <c r="NMB298" s="730"/>
      <c r="NMC298" s="730"/>
      <c r="NMD298" s="730"/>
      <c r="NME298" s="730"/>
      <c r="NMF298" s="730"/>
      <c r="NMG298" s="730"/>
      <c r="NMH298" s="730"/>
      <c r="NMI298" s="730"/>
      <c r="NMJ298" s="730"/>
      <c r="NMK298" s="730"/>
      <c r="NML298" s="730"/>
      <c r="NMM298" s="730"/>
      <c r="NMN298" s="730"/>
      <c r="NMO298" s="730"/>
      <c r="NMP298" s="730"/>
      <c r="NMQ298" s="730"/>
      <c r="NMR298" s="730"/>
      <c r="NMS298" s="730"/>
      <c r="NMT298" s="730"/>
      <c r="NMU298" s="730"/>
      <c r="NMV298" s="730"/>
      <c r="NMW298" s="730"/>
      <c r="NMX298" s="730"/>
      <c r="NMY298" s="730"/>
      <c r="NMZ298" s="730"/>
      <c r="NNA298" s="730"/>
      <c r="NNB298" s="730"/>
      <c r="NNC298" s="730"/>
      <c r="NND298" s="730"/>
      <c r="NNE298" s="730"/>
      <c r="NNF298" s="730"/>
      <c r="NNG298" s="730"/>
      <c r="NNH298" s="730"/>
      <c r="NNI298" s="730"/>
      <c r="NNJ298" s="730"/>
      <c r="NNK298" s="730"/>
      <c r="NNL298" s="730"/>
      <c r="NNM298" s="730"/>
      <c r="NNN298" s="730"/>
      <c r="NNO298" s="730"/>
      <c r="NNP298" s="730"/>
      <c r="NNQ298" s="730"/>
      <c r="NNR298" s="730"/>
      <c r="NNS298" s="730"/>
      <c r="NNT298" s="730"/>
      <c r="NNU298" s="730"/>
      <c r="NNV298" s="730"/>
      <c r="NNW298" s="730"/>
      <c r="NNX298" s="730"/>
      <c r="NNY298" s="730"/>
      <c r="NNZ298" s="730"/>
      <c r="NOA298" s="730"/>
      <c r="NOB298" s="730"/>
      <c r="NOC298" s="730"/>
      <c r="NOD298" s="730"/>
      <c r="NOE298" s="730"/>
      <c r="NOF298" s="730"/>
      <c r="NOG298" s="730"/>
      <c r="NOH298" s="730"/>
      <c r="NOI298" s="730"/>
      <c r="NOJ298" s="730"/>
      <c r="NOK298" s="730"/>
      <c r="NOL298" s="730"/>
      <c r="NOM298" s="730"/>
      <c r="NON298" s="730"/>
      <c r="NOO298" s="730"/>
      <c r="NOP298" s="730"/>
      <c r="NOQ298" s="730"/>
      <c r="NOR298" s="730"/>
      <c r="NOS298" s="730"/>
      <c r="NOT298" s="730"/>
      <c r="NOU298" s="730"/>
      <c r="NOV298" s="730"/>
      <c r="NOW298" s="730"/>
      <c r="NOX298" s="730"/>
      <c r="NOY298" s="730"/>
      <c r="NOZ298" s="730"/>
      <c r="NPA298" s="730"/>
      <c r="NPB298" s="730"/>
      <c r="NPC298" s="730"/>
      <c r="NPD298" s="730"/>
      <c r="NPE298" s="730"/>
      <c r="NPF298" s="730"/>
      <c r="NPG298" s="730"/>
      <c r="NPH298" s="730"/>
      <c r="NPI298" s="730"/>
      <c r="NPJ298" s="730"/>
      <c r="NPK298" s="730"/>
      <c r="NPL298" s="730"/>
      <c r="NPM298" s="730"/>
      <c r="NPN298" s="730"/>
      <c r="NPO298" s="730"/>
      <c r="NPP298" s="730"/>
      <c r="NPQ298" s="730"/>
      <c r="NPR298" s="730"/>
      <c r="NPS298" s="730"/>
      <c r="NPT298" s="730"/>
      <c r="NPU298" s="730"/>
      <c r="NPV298" s="730"/>
      <c r="NPW298" s="730"/>
      <c r="NPX298" s="730"/>
      <c r="NPY298" s="730"/>
      <c r="NPZ298" s="730"/>
      <c r="NQA298" s="730"/>
      <c r="NQB298" s="730"/>
      <c r="NQC298" s="730"/>
      <c r="NQD298" s="730"/>
      <c r="NQE298" s="730"/>
      <c r="NQF298" s="730"/>
      <c r="NQG298" s="730"/>
      <c r="NQH298" s="730"/>
      <c r="NQI298" s="730"/>
      <c r="NQJ298" s="730"/>
      <c r="NQK298" s="730"/>
      <c r="NQL298" s="730"/>
      <c r="NQM298" s="730"/>
      <c r="NQN298" s="730"/>
      <c r="NQO298" s="730"/>
      <c r="NQP298" s="730"/>
      <c r="NQQ298" s="730"/>
      <c r="NQR298" s="730"/>
      <c r="NQS298" s="730"/>
      <c r="NQT298" s="730"/>
      <c r="NQU298" s="730"/>
      <c r="NQV298" s="730"/>
      <c r="NQW298" s="730"/>
      <c r="NQX298" s="730"/>
      <c r="NQY298" s="730"/>
      <c r="NQZ298" s="730"/>
      <c r="NRA298" s="730"/>
      <c r="NRB298" s="730"/>
      <c r="NRC298" s="730"/>
      <c r="NRD298" s="730"/>
      <c r="NRE298" s="730"/>
      <c r="NRF298" s="730"/>
      <c r="NRG298" s="730"/>
      <c r="NRH298" s="730"/>
      <c r="NRI298" s="730"/>
      <c r="NRJ298" s="730"/>
      <c r="NRK298" s="730"/>
      <c r="NRL298" s="730"/>
      <c r="NRM298" s="730"/>
      <c r="NRN298" s="730"/>
      <c r="NRO298" s="730"/>
      <c r="NRP298" s="730"/>
      <c r="NRQ298" s="730"/>
      <c r="NRR298" s="730"/>
      <c r="NRS298" s="730"/>
      <c r="NRT298" s="730"/>
      <c r="NRU298" s="730"/>
      <c r="NRV298" s="730"/>
      <c r="NRW298" s="730"/>
      <c r="NRX298" s="730"/>
      <c r="NRY298" s="730"/>
      <c r="NRZ298" s="730"/>
      <c r="NSA298" s="730"/>
      <c r="NSB298" s="730"/>
      <c r="NSC298" s="730"/>
      <c r="NSD298" s="730"/>
      <c r="NSE298" s="730"/>
      <c r="NSF298" s="730"/>
      <c r="NSG298" s="730"/>
      <c r="NSH298" s="730"/>
      <c r="NSI298" s="730"/>
      <c r="NSJ298" s="730"/>
      <c r="NSK298" s="730"/>
      <c r="NSL298" s="730"/>
      <c r="NSM298" s="730"/>
      <c r="NSN298" s="730"/>
      <c r="NSO298" s="730"/>
      <c r="NSP298" s="730"/>
      <c r="NSQ298" s="730"/>
      <c r="NSR298" s="730"/>
      <c r="NSS298" s="730"/>
      <c r="NST298" s="730"/>
      <c r="NSU298" s="730"/>
      <c r="NSV298" s="730"/>
      <c r="NSW298" s="730"/>
      <c r="NSX298" s="730"/>
      <c r="NSY298" s="730"/>
      <c r="NSZ298" s="730"/>
      <c r="NTA298" s="730"/>
      <c r="NTB298" s="730"/>
      <c r="NTC298" s="730"/>
      <c r="NTD298" s="730"/>
      <c r="NTE298" s="730"/>
      <c r="NTF298" s="730"/>
      <c r="NTG298" s="730"/>
      <c r="NTH298" s="730"/>
      <c r="NTI298" s="730"/>
      <c r="NTJ298" s="730"/>
      <c r="NTK298" s="730"/>
      <c r="NTL298" s="730"/>
      <c r="NTM298" s="730"/>
      <c r="NTN298" s="730"/>
      <c r="NTO298" s="730"/>
      <c r="NTP298" s="730"/>
      <c r="NTQ298" s="730"/>
      <c r="NTR298" s="730"/>
      <c r="NTS298" s="730"/>
      <c r="NTT298" s="730"/>
      <c r="NTU298" s="730"/>
      <c r="NTV298" s="730"/>
      <c r="NTW298" s="730"/>
      <c r="NTX298" s="730"/>
      <c r="NTY298" s="730"/>
      <c r="NTZ298" s="730"/>
      <c r="NUA298" s="730"/>
      <c r="NUB298" s="730"/>
      <c r="NUC298" s="730"/>
      <c r="NUD298" s="730"/>
      <c r="NUE298" s="730"/>
      <c r="NUF298" s="730"/>
      <c r="NUG298" s="730"/>
      <c r="NUH298" s="730"/>
      <c r="NUI298" s="730"/>
      <c r="NUJ298" s="730"/>
      <c r="NUK298" s="730"/>
      <c r="NUL298" s="730"/>
      <c r="NUM298" s="730"/>
      <c r="NUN298" s="730"/>
      <c r="NUO298" s="730"/>
      <c r="NUP298" s="730"/>
      <c r="NUQ298" s="730"/>
      <c r="NUR298" s="730"/>
      <c r="NUS298" s="730"/>
      <c r="NUT298" s="730"/>
      <c r="NUU298" s="730"/>
      <c r="NUV298" s="730"/>
      <c r="NUW298" s="730"/>
      <c r="NUX298" s="730"/>
      <c r="NUY298" s="730"/>
      <c r="NUZ298" s="730"/>
      <c r="NVA298" s="730"/>
      <c r="NVB298" s="730"/>
      <c r="NVC298" s="730"/>
      <c r="NVD298" s="730"/>
      <c r="NVE298" s="730"/>
      <c r="NVF298" s="730"/>
      <c r="NVG298" s="730"/>
      <c r="NVH298" s="730"/>
      <c r="NVI298" s="730"/>
      <c r="NVJ298" s="730"/>
      <c r="NVK298" s="730"/>
      <c r="NVL298" s="730"/>
      <c r="NVM298" s="730"/>
      <c r="NVN298" s="730"/>
      <c r="NVO298" s="730"/>
      <c r="NVP298" s="730"/>
      <c r="NVQ298" s="730"/>
      <c r="NVR298" s="730"/>
      <c r="NVS298" s="730"/>
      <c r="NVT298" s="730"/>
      <c r="NVU298" s="730"/>
      <c r="NVV298" s="730"/>
      <c r="NVW298" s="730"/>
      <c r="NVX298" s="730"/>
      <c r="NVY298" s="730"/>
      <c r="NVZ298" s="730"/>
      <c r="NWA298" s="730"/>
      <c r="NWB298" s="730"/>
      <c r="NWC298" s="730"/>
      <c r="NWD298" s="730"/>
      <c r="NWE298" s="730"/>
      <c r="NWF298" s="730"/>
      <c r="NWG298" s="730"/>
      <c r="NWH298" s="730"/>
      <c r="NWI298" s="730"/>
      <c r="NWJ298" s="730"/>
      <c r="NWK298" s="730"/>
      <c r="NWL298" s="730"/>
      <c r="NWM298" s="730"/>
      <c r="NWN298" s="730"/>
      <c r="NWO298" s="730"/>
      <c r="NWP298" s="730"/>
      <c r="NWQ298" s="730"/>
      <c r="NWR298" s="730"/>
      <c r="NWS298" s="730"/>
      <c r="NWT298" s="730"/>
      <c r="NWU298" s="730"/>
      <c r="NWV298" s="730"/>
      <c r="NWW298" s="730"/>
      <c r="NWX298" s="730"/>
      <c r="NWY298" s="730"/>
      <c r="NWZ298" s="730"/>
      <c r="NXA298" s="730"/>
      <c r="NXB298" s="730"/>
      <c r="NXC298" s="730"/>
      <c r="NXD298" s="730"/>
      <c r="NXE298" s="730"/>
      <c r="NXF298" s="730"/>
      <c r="NXG298" s="730"/>
      <c r="NXH298" s="730"/>
      <c r="NXI298" s="730"/>
      <c r="NXJ298" s="730"/>
      <c r="NXK298" s="730"/>
      <c r="NXL298" s="730"/>
      <c r="NXM298" s="730"/>
      <c r="NXN298" s="730"/>
      <c r="NXO298" s="730"/>
      <c r="NXP298" s="730"/>
      <c r="NXQ298" s="730"/>
      <c r="NXR298" s="730"/>
      <c r="NXS298" s="730"/>
      <c r="NXT298" s="730"/>
      <c r="NXU298" s="730"/>
      <c r="NXV298" s="730"/>
      <c r="NXW298" s="730"/>
      <c r="NXX298" s="730"/>
      <c r="NXY298" s="730"/>
      <c r="NXZ298" s="730"/>
      <c r="NYA298" s="730"/>
      <c r="NYB298" s="730"/>
      <c r="NYC298" s="730"/>
      <c r="NYD298" s="730"/>
      <c r="NYE298" s="730"/>
      <c r="NYF298" s="730"/>
      <c r="NYG298" s="730"/>
      <c r="NYH298" s="730"/>
      <c r="NYI298" s="730"/>
      <c r="NYJ298" s="730"/>
      <c r="NYK298" s="730"/>
      <c r="NYL298" s="730"/>
      <c r="NYM298" s="730"/>
      <c r="NYN298" s="730"/>
      <c r="NYO298" s="730"/>
      <c r="NYP298" s="730"/>
      <c r="NYQ298" s="730"/>
      <c r="NYR298" s="730"/>
      <c r="NYS298" s="730"/>
      <c r="NYT298" s="730"/>
      <c r="NYU298" s="730"/>
      <c r="NYV298" s="730"/>
      <c r="NYW298" s="730"/>
      <c r="NYX298" s="730"/>
      <c r="NYY298" s="730"/>
      <c r="NYZ298" s="730"/>
      <c r="NZA298" s="730"/>
      <c r="NZB298" s="730"/>
      <c r="NZC298" s="730"/>
      <c r="NZD298" s="730"/>
      <c r="NZE298" s="730"/>
      <c r="NZF298" s="730"/>
      <c r="NZG298" s="730"/>
      <c r="NZH298" s="730"/>
      <c r="NZI298" s="730"/>
      <c r="NZJ298" s="730"/>
      <c r="NZK298" s="730"/>
      <c r="NZL298" s="730"/>
      <c r="NZM298" s="730"/>
      <c r="NZN298" s="730"/>
      <c r="NZO298" s="730"/>
      <c r="NZP298" s="730"/>
      <c r="NZQ298" s="730"/>
      <c r="NZR298" s="730"/>
      <c r="NZS298" s="730"/>
      <c r="NZT298" s="730"/>
      <c r="NZU298" s="730"/>
      <c r="NZV298" s="730"/>
      <c r="NZW298" s="730"/>
      <c r="NZX298" s="730"/>
      <c r="NZY298" s="730"/>
      <c r="NZZ298" s="730"/>
      <c r="OAA298" s="730"/>
      <c r="OAB298" s="730"/>
      <c r="OAC298" s="730"/>
      <c r="OAD298" s="730"/>
      <c r="OAE298" s="730"/>
      <c r="OAF298" s="730"/>
      <c r="OAG298" s="730"/>
      <c r="OAH298" s="730"/>
      <c r="OAI298" s="730"/>
      <c r="OAJ298" s="730"/>
      <c r="OAK298" s="730"/>
      <c r="OAL298" s="730"/>
      <c r="OAM298" s="730"/>
      <c r="OAN298" s="730"/>
      <c r="OAO298" s="730"/>
      <c r="OAP298" s="730"/>
      <c r="OAQ298" s="730"/>
      <c r="OAR298" s="730"/>
      <c r="OAS298" s="730"/>
      <c r="OAT298" s="730"/>
      <c r="OAU298" s="730"/>
      <c r="OAV298" s="730"/>
      <c r="OAW298" s="730"/>
      <c r="OAX298" s="730"/>
      <c r="OAY298" s="730"/>
      <c r="OAZ298" s="730"/>
      <c r="OBA298" s="730"/>
      <c r="OBB298" s="730"/>
      <c r="OBC298" s="730"/>
      <c r="OBD298" s="730"/>
      <c r="OBE298" s="730"/>
      <c r="OBF298" s="730"/>
      <c r="OBG298" s="730"/>
      <c r="OBH298" s="730"/>
      <c r="OBI298" s="730"/>
      <c r="OBJ298" s="730"/>
      <c r="OBK298" s="730"/>
      <c r="OBL298" s="730"/>
      <c r="OBM298" s="730"/>
      <c r="OBN298" s="730"/>
      <c r="OBO298" s="730"/>
      <c r="OBP298" s="730"/>
      <c r="OBQ298" s="730"/>
      <c r="OBR298" s="730"/>
      <c r="OBS298" s="730"/>
      <c r="OBT298" s="730"/>
      <c r="OBU298" s="730"/>
      <c r="OBV298" s="730"/>
      <c r="OBW298" s="730"/>
      <c r="OBX298" s="730"/>
      <c r="OBY298" s="730"/>
      <c r="OBZ298" s="730"/>
      <c r="OCA298" s="730"/>
      <c r="OCB298" s="730"/>
      <c r="OCC298" s="730"/>
      <c r="OCD298" s="730"/>
      <c r="OCE298" s="730"/>
      <c r="OCF298" s="730"/>
      <c r="OCG298" s="730"/>
      <c r="OCH298" s="730"/>
      <c r="OCI298" s="730"/>
      <c r="OCJ298" s="730"/>
      <c r="OCK298" s="730"/>
      <c r="OCL298" s="730"/>
      <c r="OCM298" s="730"/>
      <c r="OCN298" s="730"/>
      <c r="OCO298" s="730"/>
      <c r="OCP298" s="730"/>
      <c r="OCQ298" s="730"/>
      <c r="OCR298" s="730"/>
      <c r="OCS298" s="730"/>
      <c r="OCT298" s="730"/>
      <c r="OCU298" s="730"/>
      <c r="OCV298" s="730"/>
      <c r="OCW298" s="730"/>
      <c r="OCX298" s="730"/>
      <c r="OCY298" s="730"/>
      <c r="OCZ298" s="730"/>
      <c r="ODA298" s="730"/>
      <c r="ODB298" s="730"/>
      <c r="ODC298" s="730"/>
      <c r="ODD298" s="730"/>
      <c r="ODE298" s="730"/>
      <c r="ODF298" s="730"/>
      <c r="ODG298" s="730"/>
      <c r="ODH298" s="730"/>
      <c r="ODI298" s="730"/>
      <c r="ODJ298" s="730"/>
      <c r="ODK298" s="730"/>
      <c r="ODL298" s="730"/>
      <c r="ODM298" s="730"/>
      <c r="ODN298" s="730"/>
      <c r="ODO298" s="730"/>
      <c r="ODP298" s="730"/>
      <c r="ODQ298" s="730"/>
      <c r="ODR298" s="730"/>
      <c r="ODS298" s="730"/>
      <c r="ODT298" s="730"/>
      <c r="ODU298" s="730"/>
      <c r="ODV298" s="730"/>
      <c r="ODW298" s="730"/>
      <c r="ODX298" s="730"/>
      <c r="ODY298" s="730"/>
      <c r="ODZ298" s="730"/>
      <c r="OEA298" s="730"/>
      <c r="OEB298" s="730"/>
      <c r="OEC298" s="730"/>
      <c r="OED298" s="730"/>
      <c r="OEE298" s="730"/>
      <c r="OEF298" s="730"/>
      <c r="OEG298" s="730"/>
      <c r="OEH298" s="730"/>
      <c r="OEI298" s="730"/>
      <c r="OEJ298" s="730"/>
      <c r="OEK298" s="730"/>
      <c r="OEL298" s="730"/>
      <c r="OEM298" s="730"/>
      <c r="OEN298" s="730"/>
      <c r="OEO298" s="730"/>
      <c r="OEP298" s="730"/>
      <c r="OEQ298" s="730"/>
      <c r="OER298" s="730"/>
      <c r="OES298" s="730"/>
      <c r="OET298" s="730"/>
      <c r="OEU298" s="730"/>
      <c r="OEV298" s="730"/>
      <c r="OEW298" s="730"/>
      <c r="OEX298" s="730"/>
      <c r="OEY298" s="730"/>
      <c r="OEZ298" s="730"/>
      <c r="OFA298" s="730"/>
      <c r="OFB298" s="730"/>
      <c r="OFC298" s="730"/>
      <c r="OFD298" s="730"/>
      <c r="OFE298" s="730"/>
      <c r="OFF298" s="730"/>
      <c r="OFG298" s="730"/>
      <c r="OFH298" s="730"/>
      <c r="OFI298" s="730"/>
      <c r="OFJ298" s="730"/>
      <c r="OFK298" s="730"/>
      <c r="OFL298" s="730"/>
      <c r="OFM298" s="730"/>
      <c r="OFN298" s="730"/>
      <c r="OFO298" s="730"/>
      <c r="OFP298" s="730"/>
      <c r="OFQ298" s="730"/>
      <c r="OFR298" s="730"/>
      <c r="OFS298" s="730"/>
      <c r="OFT298" s="730"/>
      <c r="OFU298" s="730"/>
      <c r="OFV298" s="730"/>
      <c r="OFW298" s="730"/>
      <c r="OFX298" s="730"/>
      <c r="OFY298" s="730"/>
      <c r="OFZ298" s="730"/>
      <c r="OGA298" s="730"/>
      <c r="OGB298" s="730"/>
      <c r="OGC298" s="730"/>
      <c r="OGD298" s="730"/>
      <c r="OGE298" s="730"/>
      <c r="OGF298" s="730"/>
      <c r="OGG298" s="730"/>
      <c r="OGH298" s="730"/>
      <c r="OGI298" s="730"/>
      <c r="OGJ298" s="730"/>
      <c r="OGK298" s="730"/>
      <c r="OGL298" s="730"/>
      <c r="OGM298" s="730"/>
      <c r="OGN298" s="730"/>
      <c r="OGO298" s="730"/>
      <c r="OGP298" s="730"/>
      <c r="OGQ298" s="730"/>
      <c r="OGR298" s="730"/>
      <c r="OGS298" s="730"/>
      <c r="OGT298" s="730"/>
      <c r="OGU298" s="730"/>
      <c r="OGV298" s="730"/>
      <c r="OGW298" s="730"/>
      <c r="OGX298" s="730"/>
      <c r="OGY298" s="730"/>
      <c r="OGZ298" s="730"/>
      <c r="OHA298" s="730"/>
      <c r="OHB298" s="730"/>
      <c r="OHC298" s="730"/>
      <c r="OHD298" s="730"/>
      <c r="OHE298" s="730"/>
      <c r="OHF298" s="730"/>
      <c r="OHG298" s="730"/>
      <c r="OHH298" s="730"/>
      <c r="OHI298" s="730"/>
      <c r="OHJ298" s="730"/>
      <c r="OHK298" s="730"/>
      <c r="OHL298" s="730"/>
      <c r="OHM298" s="730"/>
      <c r="OHN298" s="730"/>
      <c r="OHO298" s="730"/>
      <c r="OHP298" s="730"/>
      <c r="OHQ298" s="730"/>
      <c r="OHR298" s="730"/>
      <c r="OHS298" s="730"/>
      <c r="OHT298" s="730"/>
      <c r="OHU298" s="730"/>
      <c r="OHV298" s="730"/>
      <c r="OHW298" s="730"/>
      <c r="OHX298" s="730"/>
      <c r="OHY298" s="730"/>
      <c r="OHZ298" s="730"/>
      <c r="OIA298" s="730"/>
      <c r="OIB298" s="730"/>
      <c r="OIC298" s="730"/>
      <c r="OID298" s="730"/>
      <c r="OIE298" s="730"/>
      <c r="OIF298" s="730"/>
      <c r="OIG298" s="730"/>
      <c r="OIH298" s="730"/>
      <c r="OII298" s="730"/>
      <c r="OIJ298" s="730"/>
      <c r="OIK298" s="730"/>
      <c r="OIL298" s="730"/>
      <c r="OIM298" s="730"/>
      <c r="OIN298" s="730"/>
      <c r="OIO298" s="730"/>
      <c r="OIP298" s="730"/>
      <c r="OIQ298" s="730"/>
      <c r="OIR298" s="730"/>
      <c r="OIS298" s="730"/>
      <c r="OIT298" s="730"/>
      <c r="OIU298" s="730"/>
      <c r="OIV298" s="730"/>
      <c r="OIW298" s="730"/>
      <c r="OIX298" s="730"/>
      <c r="OIY298" s="730"/>
      <c r="OIZ298" s="730"/>
      <c r="OJA298" s="730"/>
      <c r="OJB298" s="730"/>
      <c r="OJC298" s="730"/>
      <c r="OJD298" s="730"/>
      <c r="OJE298" s="730"/>
      <c r="OJF298" s="730"/>
      <c r="OJG298" s="730"/>
      <c r="OJH298" s="730"/>
      <c r="OJI298" s="730"/>
      <c r="OJJ298" s="730"/>
      <c r="OJK298" s="730"/>
      <c r="OJL298" s="730"/>
      <c r="OJM298" s="730"/>
      <c r="OJN298" s="730"/>
      <c r="OJO298" s="730"/>
      <c r="OJP298" s="730"/>
      <c r="OJQ298" s="730"/>
      <c r="OJR298" s="730"/>
      <c r="OJS298" s="730"/>
      <c r="OJT298" s="730"/>
      <c r="OJU298" s="730"/>
      <c r="OJV298" s="730"/>
      <c r="OJW298" s="730"/>
      <c r="OJX298" s="730"/>
      <c r="OJY298" s="730"/>
      <c r="OJZ298" s="730"/>
      <c r="OKA298" s="730"/>
      <c r="OKB298" s="730"/>
      <c r="OKC298" s="730"/>
      <c r="OKD298" s="730"/>
      <c r="OKE298" s="730"/>
      <c r="OKF298" s="730"/>
      <c r="OKG298" s="730"/>
      <c r="OKH298" s="730"/>
      <c r="OKI298" s="730"/>
      <c r="OKJ298" s="730"/>
      <c r="OKK298" s="730"/>
      <c r="OKL298" s="730"/>
      <c r="OKM298" s="730"/>
      <c r="OKN298" s="730"/>
      <c r="OKO298" s="730"/>
      <c r="OKP298" s="730"/>
      <c r="OKQ298" s="730"/>
      <c r="OKR298" s="730"/>
      <c r="OKS298" s="730"/>
      <c r="OKT298" s="730"/>
      <c r="OKU298" s="730"/>
      <c r="OKV298" s="730"/>
      <c r="OKW298" s="730"/>
      <c r="OKX298" s="730"/>
      <c r="OKY298" s="730"/>
      <c r="OKZ298" s="730"/>
      <c r="OLA298" s="730"/>
      <c r="OLB298" s="730"/>
      <c r="OLC298" s="730"/>
      <c r="OLD298" s="730"/>
      <c r="OLE298" s="730"/>
      <c r="OLF298" s="730"/>
      <c r="OLG298" s="730"/>
      <c r="OLH298" s="730"/>
      <c r="OLI298" s="730"/>
      <c r="OLJ298" s="730"/>
      <c r="OLK298" s="730"/>
      <c r="OLL298" s="730"/>
      <c r="OLM298" s="730"/>
      <c r="OLN298" s="730"/>
      <c r="OLO298" s="730"/>
      <c r="OLP298" s="730"/>
      <c r="OLQ298" s="730"/>
      <c r="OLR298" s="730"/>
      <c r="OLS298" s="730"/>
      <c r="OLT298" s="730"/>
      <c r="OLU298" s="730"/>
      <c r="OLV298" s="730"/>
      <c r="OLW298" s="730"/>
      <c r="OLX298" s="730"/>
      <c r="OLY298" s="730"/>
      <c r="OLZ298" s="730"/>
      <c r="OMA298" s="730"/>
      <c r="OMB298" s="730"/>
      <c r="OMC298" s="730"/>
      <c r="OMD298" s="730"/>
      <c r="OME298" s="730"/>
      <c r="OMF298" s="730"/>
      <c r="OMG298" s="730"/>
      <c r="OMH298" s="730"/>
      <c r="OMI298" s="730"/>
      <c r="OMJ298" s="730"/>
      <c r="OMK298" s="730"/>
      <c r="OML298" s="730"/>
      <c r="OMM298" s="730"/>
      <c r="OMN298" s="730"/>
      <c r="OMO298" s="730"/>
      <c r="OMP298" s="730"/>
      <c r="OMQ298" s="730"/>
      <c r="OMR298" s="730"/>
      <c r="OMS298" s="730"/>
      <c r="OMT298" s="730"/>
      <c r="OMU298" s="730"/>
      <c r="OMV298" s="730"/>
      <c r="OMW298" s="730"/>
      <c r="OMX298" s="730"/>
      <c r="OMY298" s="730"/>
      <c r="OMZ298" s="730"/>
      <c r="ONA298" s="730"/>
      <c r="ONB298" s="730"/>
      <c r="ONC298" s="730"/>
      <c r="OND298" s="730"/>
      <c r="ONE298" s="730"/>
      <c r="ONF298" s="730"/>
      <c r="ONG298" s="730"/>
      <c r="ONH298" s="730"/>
      <c r="ONI298" s="730"/>
      <c r="ONJ298" s="730"/>
      <c r="ONK298" s="730"/>
      <c r="ONL298" s="730"/>
      <c r="ONM298" s="730"/>
      <c r="ONN298" s="730"/>
      <c r="ONO298" s="730"/>
      <c r="ONP298" s="730"/>
      <c r="ONQ298" s="730"/>
      <c r="ONR298" s="730"/>
      <c r="ONS298" s="730"/>
      <c r="ONT298" s="730"/>
      <c r="ONU298" s="730"/>
      <c r="ONV298" s="730"/>
      <c r="ONW298" s="730"/>
      <c r="ONX298" s="730"/>
      <c r="ONY298" s="730"/>
      <c r="ONZ298" s="730"/>
      <c r="OOA298" s="730"/>
      <c r="OOB298" s="730"/>
      <c r="OOC298" s="730"/>
      <c r="OOD298" s="730"/>
      <c r="OOE298" s="730"/>
      <c r="OOF298" s="730"/>
      <c r="OOG298" s="730"/>
      <c r="OOH298" s="730"/>
      <c r="OOI298" s="730"/>
      <c r="OOJ298" s="730"/>
      <c r="OOK298" s="730"/>
      <c r="OOL298" s="730"/>
      <c r="OOM298" s="730"/>
      <c r="OON298" s="730"/>
      <c r="OOO298" s="730"/>
      <c r="OOP298" s="730"/>
      <c r="OOQ298" s="730"/>
      <c r="OOR298" s="730"/>
      <c r="OOS298" s="730"/>
      <c r="OOT298" s="730"/>
      <c r="OOU298" s="730"/>
      <c r="OOV298" s="730"/>
      <c r="OOW298" s="730"/>
      <c r="OOX298" s="730"/>
      <c r="OOY298" s="730"/>
      <c r="OOZ298" s="730"/>
      <c r="OPA298" s="730"/>
      <c r="OPB298" s="730"/>
      <c r="OPC298" s="730"/>
      <c r="OPD298" s="730"/>
      <c r="OPE298" s="730"/>
      <c r="OPF298" s="730"/>
      <c r="OPG298" s="730"/>
      <c r="OPH298" s="730"/>
      <c r="OPI298" s="730"/>
      <c r="OPJ298" s="730"/>
      <c r="OPK298" s="730"/>
      <c r="OPL298" s="730"/>
      <c r="OPM298" s="730"/>
      <c r="OPN298" s="730"/>
      <c r="OPO298" s="730"/>
      <c r="OPP298" s="730"/>
      <c r="OPQ298" s="730"/>
      <c r="OPR298" s="730"/>
      <c r="OPS298" s="730"/>
      <c r="OPT298" s="730"/>
      <c r="OPU298" s="730"/>
      <c r="OPV298" s="730"/>
      <c r="OPW298" s="730"/>
      <c r="OPX298" s="730"/>
      <c r="OPY298" s="730"/>
      <c r="OPZ298" s="730"/>
      <c r="OQA298" s="730"/>
      <c r="OQB298" s="730"/>
      <c r="OQC298" s="730"/>
      <c r="OQD298" s="730"/>
      <c r="OQE298" s="730"/>
      <c r="OQF298" s="730"/>
      <c r="OQG298" s="730"/>
      <c r="OQH298" s="730"/>
      <c r="OQI298" s="730"/>
      <c r="OQJ298" s="730"/>
      <c r="OQK298" s="730"/>
      <c r="OQL298" s="730"/>
      <c r="OQM298" s="730"/>
      <c r="OQN298" s="730"/>
      <c r="OQO298" s="730"/>
      <c r="OQP298" s="730"/>
      <c r="OQQ298" s="730"/>
      <c r="OQR298" s="730"/>
      <c r="OQS298" s="730"/>
      <c r="OQT298" s="730"/>
      <c r="OQU298" s="730"/>
      <c r="OQV298" s="730"/>
      <c r="OQW298" s="730"/>
      <c r="OQX298" s="730"/>
      <c r="OQY298" s="730"/>
      <c r="OQZ298" s="730"/>
      <c r="ORA298" s="730"/>
      <c r="ORB298" s="730"/>
      <c r="ORC298" s="730"/>
      <c r="ORD298" s="730"/>
      <c r="ORE298" s="730"/>
      <c r="ORF298" s="730"/>
      <c r="ORG298" s="730"/>
      <c r="ORH298" s="730"/>
      <c r="ORI298" s="730"/>
      <c r="ORJ298" s="730"/>
      <c r="ORK298" s="730"/>
      <c r="ORL298" s="730"/>
      <c r="ORM298" s="730"/>
      <c r="ORN298" s="730"/>
      <c r="ORO298" s="730"/>
      <c r="ORP298" s="730"/>
      <c r="ORQ298" s="730"/>
      <c r="ORR298" s="730"/>
      <c r="ORS298" s="730"/>
      <c r="ORT298" s="730"/>
      <c r="ORU298" s="730"/>
      <c r="ORV298" s="730"/>
      <c r="ORW298" s="730"/>
      <c r="ORX298" s="730"/>
      <c r="ORY298" s="730"/>
      <c r="ORZ298" s="730"/>
      <c r="OSA298" s="730"/>
      <c r="OSB298" s="730"/>
      <c r="OSC298" s="730"/>
      <c r="OSD298" s="730"/>
      <c r="OSE298" s="730"/>
      <c r="OSF298" s="730"/>
      <c r="OSG298" s="730"/>
      <c r="OSH298" s="730"/>
      <c r="OSI298" s="730"/>
      <c r="OSJ298" s="730"/>
      <c r="OSK298" s="730"/>
      <c r="OSL298" s="730"/>
      <c r="OSM298" s="730"/>
      <c r="OSN298" s="730"/>
      <c r="OSO298" s="730"/>
      <c r="OSP298" s="730"/>
      <c r="OSQ298" s="730"/>
      <c r="OSR298" s="730"/>
      <c r="OSS298" s="730"/>
      <c r="OST298" s="730"/>
      <c r="OSU298" s="730"/>
      <c r="OSV298" s="730"/>
      <c r="OSW298" s="730"/>
      <c r="OSX298" s="730"/>
      <c r="OSY298" s="730"/>
      <c r="OSZ298" s="730"/>
      <c r="OTA298" s="730"/>
      <c r="OTB298" s="730"/>
      <c r="OTC298" s="730"/>
      <c r="OTD298" s="730"/>
      <c r="OTE298" s="730"/>
      <c r="OTF298" s="730"/>
      <c r="OTG298" s="730"/>
      <c r="OTH298" s="730"/>
      <c r="OTI298" s="730"/>
      <c r="OTJ298" s="730"/>
      <c r="OTK298" s="730"/>
      <c r="OTL298" s="730"/>
      <c r="OTM298" s="730"/>
      <c r="OTN298" s="730"/>
      <c r="OTO298" s="730"/>
      <c r="OTP298" s="730"/>
      <c r="OTQ298" s="730"/>
      <c r="OTR298" s="730"/>
      <c r="OTS298" s="730"/>
      <c r="OTT298" s="730"/>
      <c r="OTU298" s="730"/>
      <c r="OTV298" s="730"/>
      <c r="OTW298" s="730"/>
      <c r="OTX298" s="730"/>
      <c r="OTY298" s="730"/>
      <c r="OTZ298" s="730"/>
      <c r="OUA298" s="730"/>
      <c r="OUB298" s="730"/>
      <c r="OUC298" s="730"/>
      <c r="OUD298" s="730"/>
      <c r="OUE298" s="730"/>
      <c r="OUF298" s="730"/>
      <c r="OUG298" s="730"/>
      <c r="OUH298" s="730"/>
      <c r="OUI298" s="730"/>
      <c r="OUJ298" s="730"/>
      <c r="OUK298" s="730"/>
      <c r="OUL298" s="730"/>
      <c r="OUM298" s="730"/>
      <c r="OUN298" s="730"/>
      <c r="OUO298" s="730"/>
      <c r="OUP298" s="730"/>
      <c r="OUQ298" s="730"/>
      <c r="OUR298" s="730"/>
      <c r="OUS298" s="730"/>
      <c r="OUT298" s="730"/>
      <c r="OUU298" s="730"/>
      <c r="OUV298" s="730"/>
      <c r="OUW298" s="730"/>
      <c r="OUX298" s="730"/>
      <c r="OUY298" s="730"/>
      <c r="OUZ298" s="730"/>
      <c r="OVA298" s="730"/>
      <c r="OVB298" s="730"/>
      <c r="OVC298" s="730"/>
      <c r="OVD298" s="730"/>
      <c r="OVE298" s="730"/>
      <c r="OVF298" s="730"/>
      <c r="OVG298" s="730"/>
      <c r="OVH298" s="730"/>
      <c r="OVI298" s="730"/>
      <c r="OVJ298" s="730"/>
      <c r="OVK298" s="730"/>
      <c r="OVL298" s="730"/>
      <c r="OVM298" s="730"/>
      <c r="OVN298" s="730"/>
      <c r="OVO298" s="730"/>
      <c r="OVP298" s="730"/>
      <c r="OVQ298" s="730"/>
      <c r="OVR298" s="730"/>
      <c r="OVS298" s="730"/>
      <c r="OVT298" s="730"/>
      <c r="OVU298" s="730"/>
      <c r="OVV298" s="730"/>
      <c r="OVW298" s="730"/>
      <c r="OVX298" s="730"/>
      <c r="OVY298" s="730"/>
      <c r="OVZ298" s="730"/>
      <c r="OWA298" s="730"/>
      <c r="OWB298" s="730"/>
      <c r="OWC298" s="730"/>
      <c r="OWD298" s="730"/>
      <c r="OWE298" s="730"/>
      <c r="OWF298" s="730"/>
      <c r="OWG298" s="730"/>
      <c r="OWH298" s="730"/>
      <c r="OWI298" s="730"/>
      <c r="OWJ298" s="730"/>
      <c r="OWK298" s="730"/>
      <c r="OWL298" s="730"/>
      <c r="OWM298" s="730"/>
      <c r="OWN298" s="730"/>
      <c r="OWO298" s="730"/>
      <c r="OWP298" s="730"/>
      <c r="OWQ298" s="730"/>
      <c r="OWR298" s="730"/>
      <c r="OWS298" s="730"/>
      <c r="OWT298" s="730"/>
      <c r="OWU298" s="730"/>
      <c r="OWV298" s="730"/>
      <c r="OWW298" s="730"/>
      <c r="OWX298" s="730"/>
      <c r="OWY298" s="730"/>
      <c r="OWZ298" s="730"/>
      <c r="OXA298" s="730"/>
      <c r="OXB298" s="730"/>
      <c r="OXC298" s="730"/>
      <c r="OXD298" s="730"/>
      <c r="OXE298" s="730"/>
      <c r="OXF298" s="730"/>
      <c r="OXG298" s="730"/>
      <c r="OXH298" s="730"/>
      <c r="OXI298" s="730"/>
      <c r="OXJ298" s="730"/>
      <c r="OXK298" s="730"/>
      <c r="OXL298" s="730"/>
      <c r="OXM298" s="730"/>
      <c r="OXN298" s="730"/>
      <c r="OXO298" s="730"/>
      <c r="OXP298" s="730"/>
      <c r="OXQ298" s="730"/>
      <c r="OXR298" s="730"/>
      <c r="OXS298" s="730"/>
      <c r="OXT298" s="730"/>
      <c r="OXU298" s="730"/>
      <c r="OXV298" s="730"/>
      <c r="OXW298" s="730"/>
      <c r="OXX298" s="730"/>
      <c r="OXY298" s="730"/>
      <c r="OXZ298" s="730"/>
      <c r="OYA298" s="730"/>
      <c r="OYB298" s="730"/>
      <c r="OYC298" s="730"/>
      <c r="OYD298" s="730"/>
      <c r="OYE298" s="730"/>
      <c r="OYF298" s="730"/>
      <c r="OYG298" s="730"/>
      <c r="OYH298" s="730"/>
      <c r="OYI298" s="730"/>
      <c r="OYJ298" s="730"/>
      <c r="OYK298" s="730"/>
      <c r="OYL298" s="730"/>
      <c r="OYM298" s="730"/>
      <c r="OYN298" s="730"/>
      <c r="OYO298" s="730"/>
      <c r="OYP298" s="730"/>
      <c r="OYQ298" s="730"/>
      <c r="OYR298" s="730"/>
      <c r="OYS298" s="730"/>
      <c r="OYT298" s="730"/>
      <c r="OYU298" s="730"/>
      <c r="OYV298" s="730"/>
      <c r="OYW298" s="730"/>
      <c r="OYX298" s="730"/>
      <c r="OYY298" s="730"/>
      <c r="OYZ298" s="730"/>
      <c r="OZA298" s="730"/>
      <c r="OZB298" s="730"/>
      <c r="OZC298" s="730"/>
      <c r="OZD298" s="730"/>
      <c r="OZE298" s="730"/>
      <c r="OZF298" s="730"/>
      <c r="OZG298" s="730"/>
      <c r="OZH298" s="730"/>
      <c r="OZI298" s="730"/>
      <c r="OZJ298" s="730"/>
      <c r="OZK298" s="730"/>
      <c r="OZL298" s="730"/>
      <c r="OZM298" s="730"/>
      <c r="OZN298" s="730"/>
      <c r="OZO298" s="730"/>
      <c r="OZP298" s="730"/>
      <c r="OZQ298" s="730"/>
      <c r="OZR298" s="730"/>
      <c r="OZS298" s="730"/>
      <c r="OZT298" s="730"/>
      <c r="OZU298" s="730"/>
      <c r="OZV298" s="730"/>
      <c r="OZW298" s="730"/>
      <c r="OZX298" s="730"/>
      <c r="OZY298" s="730"/>
      <c r="OZZ298" s="730"/>
      <c r="PAA298" s="730"/>
      <c r="PAB298" s="730"/>
      <c r="PAC298" s="730"/>
      <c r="PAD298" s="730"/>
      <c r="PAE298" s="730"/>
      <c r="PAF298" s="730"/>
      <c r="PAG298" s="730"/>
      <c r="PAH298" s="730"/>
      <c r="PAI298" s="730"/>
      <c r="PAJ298" s="730"/>
      <c r="PAK298" s="730"/>
      <c r="PAL298" s="730"/>
      <c r="PAM298" s="730"/>
      <c r="PAN298" s="730"/>
      <c r="PAO298" s="730"/>
      <c r="PAP298" s="730"/>
      <c r="PAQ298" s="730"/>
      <c r="PAR298" s="730"/>
      <c r="PAS298" s="730"/>
      <c r="PAT298" s="730"/>
      <c r="PAU298" s="730"/>
      <c r="PAV298" s="730"/>
      <c r="PAW298" s="730"/>
      <c r="PAX298" s="730"/>
      <c r="PAY298" s="730"/>
      <c r="PAZ298" s="730"/>
      <c r="PBA298" s="730"/>
      <c r="PBB298" s="730"/>
      <c r="PBC298" s="730"/>
      <c r="PBD298" s="730"/>
      <c r="PBE298" s="730"/>
      <c r="PBF298" s="730"/>
      <c r="PBG298" s="730"/>
      <c r="PBH298" s="730"/>
      <c r="PBI298" s="730"/>
      <c r="PBJ298" s="730"/>
      <c r="PBK298" s="730"/>
      <c r="PBL298" s="730"/>
      <c r="PBM298" s="730"/>
      <c r="PBN298" s="730"/>
      <c r="PBO298" s="730"/>
      <c r="PBP298" s="730"/>
      <c r="PBQ298" s="730"/>
      <c r="PBR298" s="730"/>
      <c r="PBS298" s="730"/>
      <c r="PBT298" s="730"/>
      <c r="PBU298" s="730"/>
      <c r="PBV298" s="730"/>
      <c r="PBW298" s="730"/>
      <c r="PBX298" s="730"/>
      <c r="PBY298" s="730"/>
      <c r="PBZ298" s="730"/>
      <c r="PCA298" s="730"/>
      <c r="PCB298" s="730"/>
      <c r="PCC298" s="730"/>
      <c r="PCD298" s="730"/>
      <c r="PCE298" s="730"/>
      <c r="PCF298" s="730"/>
      <c r="PCG298" s="730"/>
      <c r="PCH298" s="730"/>
      <c r="PCI298" s="730"/>
      <c r="PCJ298" s="730"/>
      <c r="PCK298" s="730"/>
      <c r="PCL298" s="730"/>
      <c r="PCM298" s="730"/>
      <c r="PCN298" s="730"/>
      <c r="PCO298" s="730"/>
      <c r="PCP298" s="730"/>
      <c r="PCQ298" s="730"/>
      <c r="PCR298" s="730"/>
      <c r="PCS298" s="730"/>
      <c r="PCT298" s="730"/>
      <c r="PCU298" s="730"/>
      <c r="PCV298" s="730"/>
      <c r="PCW298" s="730"/>
      <c r="PCX298" s="730"/>
      <c r="PCY298" s="730"/>
      <c r="PCZ298" s="730"/>
      <c r="PDA298" s="730"/>
      <c r="PDB298" s="730"/>
      <c r="PDC298" s="730"/>
      <c r="PDD298" s="730"/>
      <c r="PDE298" s="730"/>
      <c r="PDF298" s="730"/>
      <c r="PDG298" s="730"/>
      <c r="PDH298" s="730"/>
      <c r="PDI298" s="730"/>
      <c r="PDJ298" s="730"/>
      <c r="PDK298" s="730"/>
      <c r="PDL298" s="730"/>
      <c r="PDM298" s="730"/>
      <c r="PDN298" s="730"/>
      <c r="PDO298" s="730"/>
      <c r="PDP298" s="730"/>
      <c r="PDQ298" s="730"/>
      <c r="PDR298" s="730"/>
      <c r="PDS298" s="730"/>
      <c r="PDT298" s="730"/>
      <c r="PDU298" s="730"/>
      <c r="PDV298" s="730"/>
      <c r="PDW298" s="730"/>
      <c r="PDX298" s="730"/>
      <c r="PDY298" s="730"/>
      <c r="PDZ298" s="730"/>
      <c r="PEA298" s="730"/>
      <c r="PEB298" s="730"/>
      <c r="PEC298" s="730"/>
      <c r="PED298" s="730"/>
      <c r="PEE298" s="730"/>
      <c r="PEF298" s="730"/>
      <c r="PEG298" s="730"/>
      <c r="PEH298" s="730"/>
      <c r="PEI298" s="730"/>
      <c r="PEJ298" s="730"/>
      <c r="PEK298" s="730"/>
      <c r="PEL298" s="730"/>
      <c r="PEM298" s="730"/>
      <c r="PEN298" s="730"/>
      <c r="PEO298" s="730"/>
      <c r="PEP298" s="730"/>
      <c r="PEQ298" s="730"/>
      <c r="PER298" s="730"/>
      <c r="PES298" s="730"/>
      <c r="PET298" s="730"/>
      <c r="PEU298" s="730"/>
      <c r="PEV298" s="730"/>
      <c r="PEW298" s="730"/>
      <c r="PEX298" s="730"/>
      <c r="PEY298" s="730"/>
      <c r="PEZ298" s="730"/>
      <c r="PFA298" s="730"/>
      <c r="PFB298" s="730"/>
      <c r="PFC298" s="730"/>
      <c r="PFD298" s="730"/>
      <c r="PFE298" s="730"/>
      <c r="PFF298" s="730"/>
      <c r="PFG298" s="730"/>
      <c r="PFH298" s="730"/>
      <c r="PFI298" s="730"/>
      <c r="PFJ298" s="730"/>
      <c r="PFK298" s="730"/>
      <c r="PFL298" s="730"/>
      <c r="PFM298" s="730"/>
      <c r="PFN298" s="730"/>
      <c r="PFO298" s="730"/>
      <c r="PFP298" s="730"/>
      <c r="PFQ298" s="730"/>
      <c r="PFR298" s="730"/>
      <c r="PFS298" s="730"/>
      <c r="PFT298" s="730"/>
      <c r="PFU298" s="730"/>
      <c r="PFV298" s="730"/>
      <c r="PFW298" s="730"/>
      <c r="PFX298" s="730"/>
      <c r="PFY298" s="730"/>
      <c r="PFZ298" s="730"/>
      <c r="PGA298" s="730"/>
      <c r="PGB298" s="730"/>
      <c r="PGC298" s="730"/>
      <c r="PGD298" s="730"/>
      <c r="PGE298" s="730"/>
      <c r="PGF298" s="730"/>
      <c r="PGG298" s="730"/>
      <c r="PGH298" s="730"/>
      <c r="PGI298" s="730"/>
      <c r="PGJ298" s="730"/>
      <c r="PGK298" s="730"/>
      <c r="PGL298" s="730"/>
      <c r="PGM298" s="730"/>
      <c r="PGN298" s="730"/>
      <c r="PGO298" s="730"/>
      <c r="PGP298" s="730"/>
      <c r="PGQ298" s="730"/>
      <c r="PGR298" s="730"/>
      <c r="PGS298" s="730"/>
      <c r="PGT298" s="730"/>
      <c r="PGU298" s="730"/>
      <c r="PGV298" s="730"/>
      <c r="PGW298" s="730"/>
      <c r="PGX298" s="730"/>
      <c r="PGY298" s="730"/>
      <c r="PGZ298" s="730"/>
      <c r="PHA298" s="730"/>
      <c r="PHB298" s="730"/>
      <c r="PHC298" s="730"/>
      <c r="PHD298" s="730"/>
      <c r="PHE298" s="730"/>
      <c r="PHF298" s="730"/>
      <c r="PHG298" s="730"/>
      <c r="PHH298" s="730"/>
      <c r="PHI298" s="730"/>
      <c r="PHJ298" s="730"/>
      <c r="PHK298" s="730"/>
      <c r="PHL298" s="730"/>
      <c r="PHM298" s="730"/>
      <c r="PHN298" s="730"/>
      <c r="PHO298" s="730"/>
      <c r="PHP298" s="730"/>
      <c r="PHQ298" s="730"/>
      <c r="PHR298" s="730"/>
      <c r="PHS298" s="730"/>
      <c r="PHT298" s="730"/>
      <c r="PHU298" s="730"/>
      <c r="PHV298" s="730"/>
      <c r="PHW298" s="730"/>
      <c r="PHX298" s="730"/>
      <c r="PHY298" s="730"/>
      <c r="PHZ298" s="730"/>
      <c r="PIA298" s="730"/>
      <c r="PIB298" s="730"/>
      <c r="PIC298" s="730"/>
      <c r="PID298" s="730"/>
      <c r="PIE298" s="730"/>
      <c r="PIF298" s="730"/>
      <c r="PIG298" s="730"/>
      <c r="PIH298" s="730"/>
      <c r="PII298" s="730"/>
      <c r="PIJ298" s="730"/>
      <c r="PIK298" s="730"/>
      <c r="PIL298" s="730"/>
      <c r="PIM298" s="730"/>
      <c r="PIN298" s="730"/>
      <c r="PIO298" s="730"/>
      <c r="PIP298" s="730"/>
      <c r="PIQ298" s="730"/>
      <c r="PIR298" s="730"/>
      <c r="PIS298" s="730"/>
      <c r="PIT298" s="730"/>
      <c r="PIU298" s="730"/>
      <c r="PIV298" s="730"/>
      <c r="PIW298" s="730"/>
      <c r="PIX298" s="730"/>
      <c r="PIY298" s="730"/>
      <c r="PIZ298" s="730"/>
      <c r="PJA298" s="730"/>
      <c r="PJB298" s="730"/>
      <c r="PJC298" s="730"/>
      <c r="PJD298" s="730"/>
      <c r="PJE298" s="730"/>
      <c r="PJF298" s="730"/>
      <c r="PJG298" s="730"/>
      <c r="PJH298" s="730"/>
      <c r="PJI298" s="730"/>
      <c r="PJJ298" s="730"/>
      <c r="PJK298" s="730"/>
      <c r="PJL298" s="730"/>
      <c r="PJM298" s="730"/>
      <c r="PJN298" s="730"/>
      <c r="PJO298" s="730"/>
      <c r="PJP298" s="730"/>
      <c r="PJQ298" s="730"/>
      <c r="PJR298" s="730"/>
      <c r="PJS298" s="730"/>
      <c r="PJT298" s="730"/>
      <c r="PJU298" s="730"/>
      <c r="PJV298" s="730"/>
      <c r="PJW298" s="730"/>
      <c r="PJX298" s="730"/>
      <c r="PJY298" s="730"/>
      <c r="PJZ298" s="730"/>
      <c r="PKA298" s="730"/>
      <c r="PKB298" s="730"/>
      <c r="PKC298" s="730"/>
      <c r="PKD298" s="730"/>
      <c r="PKE298" s="730"/>
      <c r="PKF298" s="730"/>
      <c r="PKG298" s="730"/>
      <c r="PKH298" s="730"/>
      <c r="PKI298" s="730"/>
      <c r="PKJ298" s="730"/>
      <c r="PKK298" s="730"/>
      <c r="PKL298" s="730"/>
      <c r="PKM298" s="730"/>
      <c r="PKN298" s="730"/>
      <c r="PKO298" s="730"/>
      <c r="PKP298" s="730"/>
      <c r="PKQ298" s="730"/>
      <c r="PKR298" s="730"/>
      <c r="PKS298" s="730"/>
      <c r="PKT298" s="730"/>
      <c r="PKU298" s="730"/>
      <c r="PKV298" s="730"/>
      <c r="PKW298" s="730"/>
      <c r="PKX298" s="730"/>
      <c r="PKY298" s="730"/>
      <c r="PKZ298" s="730"/>
      <c r="PLA298" s="730"/>
      <c r="PLB298" s="730"/>
      <c r="PLC298" s="730"/>
      <c r="PLD298" s="730"/>
      <c r="PLE298" s="730"/>
      <c r="PLF298" s="730"/>
      <c r="PLG298" s="730"/>
      <c r="PLH298" s="730"/>
      <c r="PLI298" s="730"/>
      <c r="PLJ298" s="730"/>
      <c r="PLK298" s="730"/>
      <c r="PLL298" s="730"/>
      <c r="PLM298" s="730"/>
      <c r="PLN298" s="730"/>
      <c r="PLO298" s="730"/>
      <c r="PLP298" s="730"/>
      <c r="PLQ298" s="730"/>
      <c r="PLR298" s="730"/>
      <c r="PLS298" s="730"/>
      <c r="PLT298" s="730"/>
      <c r="PLU298" s="730"/>
      <c r="PLV298" s="730"/>
      <c r="PLW298" s="730"/>
      <c r="PLX298" s="730"/>
      <c r="PLY298" s="730"/>
      <c r="PLZ298" s="730"/>
      <c r="PMA298" s="730"/>
      <c r="PMB298" s="730"/>
      <c r="PMC298" s="730"/>
      <c r="PMD298" s="730"/>
      <c r="PME298" s="730"/>
      <c r="PMF298" s="730"/>
      <c r="PMG298" s="730"/>
      <c r="PMH298" s="730"/>
      <c r="PMI298" s="730"/>
      <c r="PMJ298" s="730"/>
      <c r="PMK298" s="730"/>
      <c r="PML298" s="730"/>
      <c r="PMM298" s="730"/>
      <c r="PMN298" s="730"/>
      <c r="PMO298" s="730"/>
      <c r="PMP298" s="730"/>
      <c r="PMQ298" s="730"/>
      <c r="PMR298" s="730"/>
      <c r="PMS298" s="730"/>
      <c r="PMT298" s="730"/>
      <c r="PMU298" s="730"/>
      <c r="PMV298" s="730"/>
      <c r="PMW298" s="730"/>
      <c r="PMX298" s="730"/>
      <c r="PMY298" s="730"/>
      <c r="PMZ298" s="730"/>
      <c r="PNA298" s="730"/>
      <c r="PNB298" s="730"/>
      <c r="PNC298" s="730"/>
      <c r="PND298" s="730"/>
      <c r="PNE298" s="730"/>
      <c r="PNF298" s="730"/>
      <c r="PNG298" s="730"/>
      <c r="PNH298" s="730"/>
      <c r="PNI298" s="730"/>
      <c r="PNJ298" s="730"/>
      <c r="PNK298" s="730"/>
      <c r="PNL298" s="730"/>
      <c r="PNM298" s="730"/>
      <c r="PNN298" s="730"/>
      <c r="PNO298" s="730"/>
      <c r="PNP298" s="730"/>
      <c r="PNQ298" s="730"/>
      <c r="PNR298" s="730"/>
      <c r="PNS298" s="730"/>
      <c r="PNT298" s="730"/>
      <c r="PNU298" s="730"/>
      <c r="PNV298" s="730"/>
      <c r="PNW298" s="730"/>
      <c r="PNX298" s="730"/>
      <c r="PNY298" s="730"/>
      <c r="PNZ298" s="730"/>
      <c r="POA298" s="730"/>
      <c r="POB298" s="730"/>
      <c r="POC298" s="730"/>
      <c r="POD298" s="730"/>
      <c r="POE298" s="730"/>
      <c r="POF298" s="730"/>
      <c r="POG298" s="730"/>
      <c r="POH298" s="730"/>
      <c r="POI298" s="730"/>
      <c r="POJ298" s="730"/>
      <c r="POK298" s="730"/>
      <c r="POL298" s="730"/>
      <c r="POM298" s="730"/>
      <c r="PON298" s="730"/>
      <c r="POO298" s="730"/>
      <c r="POP298" s="730"/>
      <c r="POQ298" s="730"/>
      <c r="POR298" s="730"/>
      <c r="POS298" s="730"/>
      <c r="POT298" s="730"/>
      <c r="POU298" s="730"/>
      <c r="POV298" s="730"/>
      <c r="POW298" s="730"/>
      <c r="POX298" s="730"/>
      <c r="POY298" s="730"/>
      <c r="POZ298" s="730"/>
      <c r="PPA298" s="730"/>
      <c r="PPB298" s="730"/>
      <c r="PPC298" s="730"/>
      <c r="PPD298" s="730"/>
      <c r="PPE298" s="730"/>
      <c r="PPF298" s="730"/>
      <c r="PPG298" s="730"/>
      <c r="PPH298" s="730"/>
      <c r="PPI298" s="730"/>
      <c r="PPJ298" s="730"/>
      <c r="PPK298" s="730"/>
      <c r="PPL298" s="730"/>
      <c r="PPM298" s="730"/>
      <c r="PPN298" s="730"/>
      <c r="PPO298" s="730"/>
      <c r="PPP298" s="730"/>
      <c r="PPQ298" s="730"/>
      <c r="PPR298" s="730"/>
      <c r="PPS298" s="730"/>
      <c r="PPT298" s="730"/>
      <c r="PPU298" s="730"/>
      <c r="PPV298" s="730"/>
      <c r="PPW298" s="730"/>
      <c r="PPX298" s="730"/>
      <c r="PPY298" s="730"/>
      <c r="PPZ298" s="730"/>
      <c r="PQA298" s="730"/>
      <c r="PQB298" s="730"/>
      <c r="PQC298" s="730"/>
      <c r="PQD298" s="730"/>
      <c r="PQE298" s="730"/>
      <c r="PQF298" s="730"/>
      <c r="PQG298" s="730"/>
      <c r="PQH298" s="730"/>
      <c r="PQI298" s="730"/>
      <c r="PQJ298" s="730"/>
      <c r="PQK298" s="730"/>
      <c r="PQL298" s="730"/>
      <c r="PQM298" s="730"/>
      <c r="PQN298" s="730"/>
      <c r="PQO298" s="730"/>
      <c r="PQP298" s="730"/>
      <c r="PQQ298" s="730"/>
      <c r="PQR298" s="730"/>
      <c r="PQS298" s="730"/>
      <c r="PQT298" s="730"/>
      <c r="PQU298" s="730"/>
      <c r="PQV298" s="730"/>
      <c r="PQW298" s="730"/>
      <c r="PQX298" s="730"/>
      <c r="PQY298" s="730"/>
      <c r="PQZ298" s="730"/>
      <c r="PRA298" s="730"/>
      <c r="PRB298" s="730"/>
      <c r="PRC298" s="730"/>
      <c r="PRD298" s="730"/>
      <c r="PRE298" s="730"/>
      <c r="PRF298" s="730"/>
      <c r="PRG298" s="730"/>
      <c r="PRH298" s="730"/>
      <c r="PRI298" s="730"/>
      <c r="PRJ298" s="730"/>
      <c r="PRK298" s="730"/>
      <c r="PRL298" s="730"/>
      <c r="PRM298" s="730"/>
      <c r="PRN298" s="730"/>
      <c r="PRO298" s="730"/>
      <c r="PRP298" s="730"/>
      <c r="PRQ298" s="730"/>
      <c r="PRR298" s="730"/>
      <c r="PRS298" s="730"/>
      <c r="PRT298" s="730"/>
      <c r="PRU298" s="730"/>
      <c r="PRV298" s="730"/>
      <c r="PRW298" s="730"/>
      <c r="PRX298" s="730"/>
      <c r="PRY298" s="730"/>
      <c r="PRZ298" s="730"/>
      <c r="PSA298" s="730"/>
      <c r="PSB298" s="730"/>
      <c r="PSC298" s="730"/>
      <c r="PSD298" s="730"/>
      <c r="PSE298" s="730"/>
      <c r="PSF298" s="730"/>
      <c r="PSG298" s="730"/>
      <c r="PSH298" s="730"/>
      <c r="PSI298" s="730"/>
      <c r="PSJ298" s="730"/>
      <c r="PSK298" s="730"/>
      <c r="PSL298" s="730"/>
      <c r="PSM298" s="730"/>
      <c r="PSN298" s="730"/>
      <c r="PSO298" s="730"/>
      <c r="PSP298" s="730"/>
      <c r="PSQ298" s="730"/>
      <c r="PSR298" s="730"/>
      <c r="PSS298" s="730"/>
      <c r="PST298" s="730"/>
      <c r="PSU298" s="730"/>
      <c r="PSV298" s="730"/>
      <c r="PSW298" s="730"/>
      <c r="PSX298" s="730"/>
      <c r="PSY298" s="730"/>
      <c r="PSZ298" s="730"/>
      <c r="PTA298" s="730"/>
      <c r="PTB298" s="730"/>
      <c r="PTC298" s="730"/>
      <c r="PTD298" s="730"/>
      <c r="PTE298" s="730"/>
      <c r="PTF298" s="730"/>
      <c r="PTG298" s="730"/>
      <c r="PTH298" s="730"/>
      <c r="PTI298" s="730"/>
      <c r="PTJ298" s="730"/>
      <c r="PTK298" s="730"/>
      <c r="PTL298" s="730"/>
      <c r="PTM298" s="730"/>
      <c r="PTN298" s="730"/>
      <c r="PTO298" s="730"/>
      <c r="PTP298" s="730"/>
      <c r="PTQ298" s="730"/>
      <c r="PTR298" s="730"/>
      <c r="PTS298" s="730"/>
      <c r="PTT298" s="730"/>
      <c r="PTU298" s="730"/>
      <c r="PTV298" s="730"/>
      <c r="PTW298" s="730"/>
      <c r="PTX298" s="730"/>
      <c r="PTY298" s="730"/>
      <c r="PTZ298" s="730"/>
      <c r="PUA298" s="730"/>
      <c r="PUB298" s="730"/>
      <c r="PUC298" s="730"/>
      <c r="PUD298" s="730"/>
      <c r="PUE298" s="730"/>
      <c r="PUF298" s="730"/>
      <c r="PUG298" s="730"/>
      <c r="PUH298" s="730"/>
      <c r="PUI298" s="730"/>
      <c r="PUJ298" s="730"/>
      <c r="PUK298" s="730"/>
      <c r="PUL298" s="730"/>
      <c r="PUM298" s="730"/>
      <c r="PUN298" s="730"/>
      <c r="PUO298" s="730"/>
      <c r="PUP298" s="730"/>
      <c r="PUQ298" s="730"/>
      <c r="PUR298" s="730"/>
      <c r="PUS298" s="730"/>
      <c r="PUT298" s="730"/>
      <c r="PUU298" s="730"/>
      <c r="PUV298" s="730"/>
      <c r="PUW298" s="730"/>
      <c r="PUX298" s="730"/>
      <c r="PUY298" s="730"/>
      <c r="PUZ298" s="730"/>
      <c r="PVA298" s="730"/>
      <c r="PVB298" s="730"/>
      <c r="PVC298" s="730"/>
      <c r="PVD298" s="730"/>
      <c r="PVE298" s="730"/>
      <c r="PVF298" s="730"/>
      <c r="PVG298" s="730"/>
      <c r="PVH298" s="730"/>
      <c r="PVI298" s="730"/>
      <c r="PVJ298" s="730"/>
      <c r="PVK298" s="730"/>
      <c r="PVL298" s="730"/>
      <c r="PVM298" s="730"/>
      <c r="PVN298" s="730"/>
      <c r="PVO298" s="730"/>
      <c r="PVP298" s="730"/>
      <c r="PVQ298" s="730"/>
      <c r="PVR298" s="730"/>
      <c r="PVS298" s="730"/>
      <c r="PVT298" s="730"/>
      <c r="PVU298" s="730"/>
      <c r="PVV298" s="730"/>
      <c r="PVW298" s="730"/>
      <c r="PVX298" s="730"/>
      <c r="PVY298" s="730"/>
      <c r="PVZ298" s="730"/>
      <c r="PWA298" s="730"/>
      <c r="PWB298" s="730"/>
      <c r="PWC298" s="730"/>
      <c r="PWD298" s="730"/>
      <c r="PWE298" s="730"/>
      <c r="PWF298" s="730"/>
      <c r="PWG298" s="730"/>
      <c r="PWH298" s="730"/>
      <c r="PWI298" s="730"/>
      <c r="PWJ298" s="730"/>
      <c r="PWK298" s="730"/>
      <c r="PWL298" s="730"/>
      <c r="PWM298" s="730"/>
      <c r="PWN298" s="730"/>
      <c r="PWO298" s="730"/>
      <c r="PWP298" s="730"/>
      <c r="PWQ298" s="730"/>
      <c r="PWR298" s="730"/>
      <c r="PWS298" s="730"/>
      <c r="PWT298" s="730"/>
      <c r="PWU298" s="730"/>
      <c r="PWV298" s="730"/>
      <c r="PWW298" s="730"/>
      <c r="PWX298" s="730"/>
      <c r="PWY298" s="730"/>
      <c r="PWZ298" s="730"/>
      <c r="PXA298" s="730"/>
      <c r="PXB298" s="730"/>
      <c r="PXC298" s="730"/>
      <c r="PXD298" s="730"/>
      <c r="PXE298" s="730"/>
      <c r="PXF298" s="730"/>
      <c r="PXG298" s="730"/>
      <c r="PXH298" s="730"/>
      <c r="PXI298" s="730"/>
      <c r="PXJ298" s="730"/>
      <c r="PXK298" s="730"/>
      <c r="PXL298" s="730"/>
      <c r="PXM298" s="730"/>
      <c r="PXN298" s="730"/>
      <c r="PXO298" s="730"/>
      <c r="PXP298" s="730"/>
      <c r="PXQ298" s="730"/>
      <c r="PXR298" s="730"/>
      <c r="PXS298" s="730"/>
      <c r="PXT298" s="730"/>
      <c r="PXU298" s="730"/>
      <c r="PXV298" s="730"/>
      <c r="PXW298" s="730"/>
      <c r="PXX298" s="730"/>
      <c r="PXY298" s="730"/>
      <c r="PXZ298" s="730"/>
      <c r="PYA298" s="730"/>
      <c r="PYB298" s="730"/>
      <c r="PYC298" s="730"/>
      <c r="PYD298" s="730"/>
      <c r="PYE298" s="730"/>
      <c r="PYF298" s="730"/>
      <c r="PYG298" s="730"/>
      <c r="PYH298" s="730"/>
      <c r="PYI298" s="730"/>
      <c r="PYJ298" s="730"/>
      <c r="PYK298" s="730"/>
      <c r="PYL298" s="730"/>
      <c r="PYM298" s="730"/>
      <c r="PYN298" s="730"/>
      <c r="PYO298" s="730"/>
      <c r="PYP298" s="730"/>
      <c r="PYQ298" s="730"/>
      <c r="PYR298" s="730"/>
      <c r="PYS298" s="730"/>
      <c r="PYT298" s="730"/>
      <c r="PYU298" s="730"/>
      <c r="PYV298" s="730"/>
      <c r="PYW298" s="730"/>
      <c r="PYX298" s="730"/>
      <c r="PYY298" s="730"/>
      <c r="PYZ298" s="730"/>
      <c r="PZA298" s="730"/>
      <c r="PZB298" s="730"/>
      <c r="PZC298" s="730"/>
      <c r="PZD298" s="730"/>
      <c r="PZE298" s="730"/>
      <c r="PZF298" s="730"/>
      <c r="PZG298" s="730"/>
      <c r="PZH298" s="730"/>
      <c r="PZI298" s="730"/>
      <c r="PZJ298" s="730"/>
      <c r="PZK298" s="730"/>
      <c r="PZL298" s="730"/>
      <c r="PZM298" s="730"/>
      <c r="PZN298" s="730"/>
      <c r="PZO298" s="730"/>
      <c r="PZP298" s="730"/>
      <c r="PZQ298" s="730"/>
      <c r="PZR298" s="730"/>
      <c r="PZS298" s="730"/>
      <c r="PZT298" s="730"/>
      <c r="PZU298" s="730"/>
      <c r="PZV298" s="730"/>
      <c r="PZW298" s="730"/>
      <c r="PZX298" s="730"/>
      <c r="PZY298" s="730"/>
      <c r="PZZ298" s="730"/>
      <c r="QAA298" s="730"/>
      <c r="QAB298" s="730"/>
      <c r="QAC298" s="730"/>
      <c r="QAD298" s="730"/>
      <c r="QAE298" s="730"/>
      <c r="QAF298" s="730"/>
      <c r="QAG298" s="730"/>
      <c r="QAH298" s="730"/>
      <c r="QAI298" s="730"/>
      <c r="QAJ298" s="730"/>
      <c r="QAK298" s="730"/>
      <c r="QAL298" s="730"/>
      <c r="QAM298" s="730"/>
      <c r="QAN298" s="730"/>
      <c r="QAO298" s="730"/>
      <c r="QAP298" s="730"/>
      <c r="QAQ298" s="730"/>
      <c r="QAR298" s="730"/>
      <c r="QAS298" s="730"/>
      <c r="QAT298" s="730"/>
      <c r="QAU298" s="730"/>
      <c r="QAV298" s="730"/>
      <c r="QAW298" s="730"/>
      <c r="QAX298" s="730"/>
      <c r="QAY298" s="730"/>
      <c r="QAZ298" s="730"/>
      <c r="QBA298" s="730"/>
      <c r="QBB298" s="730"/>
      <c r="QBC298" s="730"/>
      <c r="QBD298" s="730"/>
      <c r="QBE298" s="730"/>
      <c r="QBF298" s="730"/>
      <c r="QBG298" s="730"/>
      <c r="QBH298" s="730"/>
      <c r="QBI298" s="730"/>
      <c r="QBJ298" s="730"/>
      <c r="QBK298" s="730"/>
      <c r="QBL298" s="730"/>
      <c r="QBM298" s="730"/>
      <c r="QBN298" s="730"/>
      <c r="QBO298" s="730"/>
      <c r="QBP298" s="730"/>
      <c r="QBQ298" s="730"/>
      <c r="QBR298" s="730"/>
      <c r="QBS298" s="730"/>
      <c r="QBT298" s="730"/>
      <c r="QBU298" s="730"/>
      <c r="QBV298" s="730"/>
      <c r="QBW298" s="730"/>
      <c r="QBX298" s="730"/>
      <c r="QBY298" s="730"/>
      <c r="QBZ298" s="730"/>
      <c r="QCA298" s="730"/>
      <c r="QCB298" s="730"/>
      <c r="QCC298" s="730"/>
      <c r="QCD298" s="730"/>
      <c r="QCE298" s="730"/>
      <c r="QCF298" s="730"/>
      <c r="QCG298" s="730"/>
      <c r="QCH298" s="730"/>
      <c r="QCI298" s="730"/>
      <c r="QCJ298" s="730"/>
      <c r="QCK298" s="730"/>
      <c r="QCL298" s="730"/>
      <c r="QCM298" s="730"/>
      <c r="QCN298" s="730"/>
      <c r="QCO298" s="730"/>
      <c r="QCP298" s="730"/>
      <c r="QCQ298" s="730"/>
      <c r="QCR298" s="730"/>
      <c r="QCS298" s="730"/>
      <c r="QCT298" s="730"/>
      <c r="QCU298" s="730"/>
      <c r="QCV298" s="730"/>
      <c r="QCW298" s="730"/>
      <c r="QCX298" s="730"/>
      <c r="QCY298" s="730"/>
      <c r="QCZ298" s="730"/>
      <c r="QDA298" s="730"/>
      <c r="QDB298" s="730"/>
      <c r="QDC298" s="730"/>
      <c r="QDD298" s="730"/>
      <c r="QDE298" s="730"/>
      <c r="QDF298" s="730"/>
      <c r="QDG298" s="730"/>
      <c r="QDH298" s="730"/>
      <c r="QDI298" s="730"/>
      <c r="QDJ298" s="730"/>
      <c r="QDK298" s="730"/>
      <c r="QDL298" s="730"/>
      <c r="QDM298" s="730"/>
      <c r="QDN298" s="730"/>
      <c r="QDO298" s="730"/>
      <c r="QDP298" s="730"/>
      <c r="QDQ298" s="730"/>
      <c r="QDR298" s="730"/>
      <c r="QDS298" s="730"/>
      <c r="QDT298" s="730"/>
      <c r="QDU298" s="730"/>
      <c r="QDV298" s="730"/>
      <c r="QDW298" s="730"/>
      <c r="QDX298" s="730"/>
      <c r="QDY298" s="730"/>
      <c r="QDZ298" s="730"/>
      <c r="QEA298" s="730"/>
      <c r="QEB298" s="730"/>
      <c r="QEC298" s="730"/>
      <c r="QED298" s="730"/>
      <c r="QEE298" s="730"/>
      <c r="QEF298" s="730"/>
      <c r="QEG298" s="730"/>
      <c r="QEH298" s="730"/>
      <c r="QEI298" s="730"/>
      <c r="QEJ298" s="730"/>
      <c r="QEK298" s="730"/>
      <c r="QEL298" s="730"/>
      <c r="QEM298" s="730"/>
      <c r="QEN298" s="730"/>
      <c r="QEO298" s="730"/>
      <c r="QEP298" s="730"/>
      <c r="QEQ298" s="730"/>
      <c r="QER298" s="730"/>
      <c r="QES298" s="730"/>
      <c r="QET298" s="730"/>
      <c r="QEU298" s="730"/>
      <c r="QEV298" s="730"/>
      <c r="QEW298" s="730"/>
      <c r="QEX298" s="730"/>
      <c r="QEY298" s="730"/>
      <c r="QEZ298" s="730"/>
      <c r="QFA298" s="730"/>
      <c r="QFB298" s="730"/>
      <c r="QFC298" s="730"/>
      <c r="QFD298" s="730"/>
      <c r="QFE298" s="730"/>
      <c r="QFF298" s="730"/>
      <c r="QFG298" s="730"/>
      <c r="QFH298" s="730"/>
      <c r="QFI298" s="730"/>
      <c r="QFJ298" s="730"/>
      <c r="QFK298" s="730"/>
      <c r="QFL298" s="730"/>
      <c r="QFM298" s="730"/>
      <c r="QFN298" s="730"/>
      <c r="QFO298" s="730"/>
      <c r="QFP298" s="730"/>
      <c r="QFQ298" s="730"/>
      <c r="QFR298" s="730"/>
      <c r="QFS298" s="730"/>
      <c r="QFT298" s="730"/>
      <c r="QFU298" s="730"/>
      <c r="QFV298" s="730"/>
      <c r="QFW298" s="730"/>
      <c r="QFX298" s="730"/>
      <c r="QFY298" s="730"/>
      <c r="QFZ298" s="730"/>
      <c r="QGA298" s="730"/>
      <c r="QGB298" s="730"/>
      <c r="QGC298" s="730"/>
      <c r="QGD298" s="730"/>
      <c r="QGE298" s="730"/>
      <c r="QGF298" s="730"/>
      <c r="QGG298" s="730"/>
      <c r="QGH298" s="730"/>
      <c r="QGI298" s="730"/>
      <c r="QGJ298" s="730"/>
      <c r="QGK298" s="730"/>
      <c r="QGL298" s="730"/>
      <c r="QGM298" s="730"/>
      <c r="QGN298" s="730"/>
      <c r="QGO298" s="730"/>
      <c r="QGP298" s="730"/>
      <c r="QGQ298" s="730"/>
      <c r="QGR298" s="730"/>
      <c r="QGS298" s="730"/>
      <c r="QGT298" s="730"/>
      <c r="QGU298" s="730"/>
      <c r="QGV298" s="730"/>
      <c r="QGW298" s="730"/>
      <c r="QGX298" s="730"/>
      <c r="QGY298" s="730"/>
      <c r="QGZ298" s="730"/>
      <c r="QHA298" s="730"/>
      <c r="QHB298" s="730"/>
      <c r="QHC298" s="730"/>
      <c r="QHD298" s="730"/>
      <c r="QHE298" s="730"/>
      <c r="QHF298" s="730"/>
      <c r="QHG298" s="730"/>
      <c r="QHH298" s="730"/>
      <c r="QHI298" s="730"/>
      <c r="QHJ298" s="730"/>
      <c r="QHK298" s="730"/>
      <c r="QHL298" s="730"/>
      <c r="QHM298" s="730"/>
      <c r="QHN298" s="730"/>
      <c r="QHO298" s="730"/>
      <c r="QHP298" s="730"/>
      <c r="QHQ298" s="730"/>
      <c r="QHR298" s="730"/>
      <c r="QHS298" s="730"/>
      <c r="QHT298" s="730"/>
      <c r="QHU298" s="730"/>
      <c r="QHV298" s="730"/>
      <c r="QHW298" s="730"/>
      <c r="QHX298" s="730"/>
      <c r="QHY298" s="730"/>
      <c r="QHZ298" s="730"/>
      <c r="QIA298" s="730"/>
      <c r="QIB298" s="730"/>
      <c r="QIC298" s="730"/>
      <c r="QID298" s="730"/>
      <c r="QIE298" s="730"/>
      <c r="QIF298" s="730"/>
      <c r="QIG298" s="730"/>
      <c r="QIH298" s="730"/>
      <c r="QII298" s="730"/>
      <c r="QIJ298" s="730"/>
      <c r="QIK298" s="730"/>
      <c r="QIL298" s="730"/>
      <c r="QIM298" s="730"/>
      <c r="QIN298" s="730"/>
      <c r="QIO298" s="730"/>
      <c r="QIP298" s="730"/>
      <c r="QIQ298" s="730"/>
      <c r="QIR298" s="730"/>
      <c r="QIS298" s="730"/>
      <c r="QIT298" s="730"/>
      <c r="QIU298" s="730"/>
      <c r="QIV298" s="730"/>
      <c r="QIW298" s="730"/>
      <c r="QIX298" s="730"/>
      <c r="QIY298" s="730"/>
      <c r="QIZ298" s="730"/>
      <c r="QJA298" s="730"/>
      <c r="QJB298" s="730"/>
      <c r="QJC298" s="730"/>
      <c r="QJD298" s="730"/>
      <c r="QJE298" s="730"/>
      <c r="QJF298" s="730"/>
      <c r="QJG298" s="730"/>
      <c r="QJH298" s="730"/>
      <c r="QJI298" s="730"/>
      <c r="QJJ298" s="730"/>
      <c r="QJK298" s="730"/>
      <c r="QJL298" s="730"/>
      <c r="QJM298" s="730"/>
      <c r="QJN298" s="730"/>
      <c r="QJO298" s="730"/>
      <c r="QJP298" s="730"/>
      <c r="QJQ298" s="730"/>
      <c r="QJR298" s="730"/>
      <c r="QJS298" s="730"/>
      <c r="QJT298" s="730"/>
      <c r="QJU298" s="730"/>
      <c r="QJV298" s="730"/>
      <c r="QJW298" s="730"/>
      <c r="QJX298" s="730"/>
      <c r="QJY298" s="730"/>
      <c r="QJZ298" s="730"/>
      <c r="QKA298" s="730"/>
      <c r="QKB298" s="730"/>
      <c r="QKC298" s="730"/>
      <c r="QKD298" s="730"/>
      <c r="QKE298" s="730"/>
      <c r="QKF298" s="730"/>
      <c r="QKG298" s="730"/>
      <c r="QKH298" s="730"/>
      <c r="QKI298" s="730"/>
      <c r="QKJ298" s="730"/>
      <c r="QKK298" s="730"/>
      <c r="QKL298" s="730"/>
      <c r="QKM298" s="730"/>
      <c r="QKN298" s="730"/>
      <c r="QKO298" s="730"/>
      <c r="QKP298" s="730"/>
      <c r="QKQ298" s="730"/>
      <c r="QKR298" s="730"/>
      <c r="QKS298" s="730"/>
      <c r="QKT298" s="730"/>
      <c r="QKU298" s="730"/>
      <c r="QKV298" s="730"/>
      <c r="QKW298" s="730"/>
      <c r="QKX298" s="730"/>
      <c r="QKY298" s="730"/>
      <c r="QKZ298" s="730"/>
      <c r="QLA298" s="730"/>
      <c r="QLB298" s="730"/>
      <c r="QLC298" s="730"/>
      <c r="QLD298" s="730"/>
      <c r="QLE298" s="730"/>
      <c r="QLF298" s="730"/>
      <c r="QLG298" s="730"/>
      <c r="QLH298" s="730"/>
      <c r="QLI298" s="730"/>
      <c r="QLJ298" s="730"/>
      <c r="QLK298" s="730"/>
      <c r="QLL298" s="730"/>
      <c r="QLM298" s="730"/>
      <c r="QLN298" s="730"/>
      <c r="QLO298" s="730"/>
      <c r="QLP298" s="730"/>
      <c r="QLQ298" s="730"/>
      <c r="QLR298" s="730"/>
      <c r="QLS298" s="730"/>
      <c r="QLT298" s="730"/>
      <c r="QLU298" s="730"/>
      <c r="QLV298" s="730"/>
      <c r="QLW298" s="730"/>
      <c r="QLX298" s="730"/>
      <c r="QLY298" s="730"/>
      <c r="QLZ298" s="730"/>
      <c r="QMA298" s="730"/>
      <c r="QMB298" s="730"/>
      <c r="QMC298" s="730"/>
      <c r="QMD298" s="730"/>
      <c r="QME298" s="730"/>
      <c r="QMF298" s="730"/>
      <c r="QMG298" s="730"/>
      <c r="QMH298" s="730"/>
      <c r="QMI298" s="730"/>
      <c r="QMJ298" s="730"/>
      <c r="QMK298" s="730"/>
      <c r="QML298" s="730"/>
      <c r="QMM298" s="730"/>
      <c r="QMN298" s="730"/>
      <c r="QMO298" s="730"/>
      <c r="QMP298" s="730"/>
      <c r="QMQ298" s="730"/>
      <c r="QMR298" s="730"/>
      <c r="QMS298" s="730"/>
      <c r="QMT298" s="730"/>
      <c r="QMU298" s="730"/>
      <c r="QMV298" s="730"/>
      <c r="QMW298" s="730"/>
      <c r="QMX298" s="730"/>
      <c r="QMY298" s="730"/>
      <c r="QMZ298" s="730"/>
      <c r="QNA298" s="730"/>
      <c r="QNB298" s="730"/>
      <c r="QNC298" s="730"/>
      <c r="QND298" s="730"/>
      <c r="QNE298" s="730"/>
      <c r="QNF298" s="730"/>
      <c r="QNG298" s="730"/>
      <c r="QNH298" s="730"/>
      <c r="QNI298" s="730"/>
      <c r="QNJ298" s="730"/>
      <c r="QNK298" s="730"/>
      <c r="QNL298" s="730"/>
      <c r="QNM298" s="730"/>
      <c r="QNN298" s="730"/>
      <c r="QNO298" s="730"/>
      <c r="QNP298" s="730"/>
      <c r="QNQ298" s="730"/>
      <c r="QNR298" s="730"/>
      <c r="QNS298" s="730"/>
      <c r="QNT298" s="730"/>
      <c r="QNU298" s="730"/>
      <c r="QNV298" s="730"/>
      <c r="QNW298" s="730"/>
      <c r="QNX298" s="730"/>
      <c r="QNY298" s="730"/>
      <c r="QNZ298" s="730"/>
      <c r="QOA298" s="730"/>
      <c r="QOB298" s="730"/>
      <c r="QOC298" s="730"/>
      <c r="QOD298" s="730"/>
      <c r="QOE298" s="730"/>
      <c r="QOF298" s="730"/>
      <c r="QOG298" s="730"/>
      <c r="QOH298" s="730"/>
      <c r="QOI298" s="730"/>
      <c r="QOJ298" s="730"/>
      <c r="QOK298" s="730"/>
      <c r="QOL298" s="730"/>
      <c r="QOM298" s="730"/>
      <c r="QON298" s="730"/>
      <c r="QOO298" s="730"/>
      <c r="QOP298" s="730"/>
      <c r="QOQ298" s="730"/>
      <c r="QOR298" s="730"/>
      <c r="QOS298" s="730"/>
      <c r="QOT298" s="730"/>
      <c r="QOU298" s="730"/>
      <c r="QOV298" s="730"/>
      <c r="QOW298" s="730"/>
      <c r="QOX298" s="730"/>
      <c r="QOY298" s="730"/>
      <c r="QOZ298" s="730"/>
      <c r="QPA298" s="730"/>
      <c r="QPB298" s="730"/>
      <c r="QPC298" s="730"/>
      <c r="QPD298" s="730"/>
      <c r="QPE298" s="730"/>
      <c r="QPF298" s="730"/>
      <c r="QPG298" s="730"/>
      <c r="QPH298" s="730"/>
      <c r="QPI298" s="730"/>
      <c r="QPJ298" s="730"/>
      <c r="QPK298" s="730"/>
      <c r="QPL298" s="730"/>
      <c r="QPM298" s="730"/>
      <c r="QPN298" s="730"/>
      <c r="QPO298" s="730"/>
      <c r="QPP298" s="730"/>
      <c r="QPQ298" s="730"/>
      <c r="QPR298" s="730"/>
      <c r="QPS298" s="730"/>
      <c r="QPT298" s="730"/>
      <c r="QPU298" s="730"/>
      <c r="QPV298" s="730"/>
      <c r="QPW298" s="730"/>
      <c r="QPX298" s="730"/>
      <c r="QPY298" s="730"/>
      <c r="QPZ298" s="730"/>
      <c r="QQA298" s="730"/>
      <c r="QQB298" s="730"/>
      <c r="QQC298" s="730"/>
      <c r="QQD298" s="730"/>
      <c r="QQE298" s="730"/>
      <c r="QQF298" s="730"/>
      <c r="QQG298" s="730"/>
      <c r="QQH298" s="730"/>
      <c r="QQI298" s="730"/>
      <c r="QQJ298" s="730"/>
      <c r="QQK298" s="730"/>
      <c r="QQL298" s="730"/>
      <c r="QQM298" s="730"/>
      <c r="QQN298" s="730"/>
      <c r="QQO298" s="730"/>
      <c r="QQP298" s="730"/>
      <c r="QQQ298" s="730"/>
      <c r="QQR298" s="730"/>
      <c r="QQS298" s="730"/>
      <c r="QQT298" s="730"/>
      <c r="QQU298" s="730"/>
      <c r="QQV298" s="730"/>
      <c r="QQW298" s="730"/>
      <c r="QQX298" s="730"/>
      <c r="QQY298" s="730"/>
      <c r="QQZ298" s="730"/>
      <c r="QRA298" s="730"/>
      <c r="QRB298" s="730"/>
      <c r="QRC298" s="730"/>
      <c r="QRD298" s="730"/>
      <c r="QRE298" s="730"/>
      <c r="QRF298" s="730"/>
      <c r="QRG298" s="730"/>
      <c r="QRH298" s="730"/>
      <c r="QRI298" s="730"/>
      <c r="QRJ298" s="730"/>
      <c r="QRK298" s="730"/>
      <c r="QRL298" s="730"/>
      <c r="QRM298" s="730"/>
      <c r="QRN298" s="730"/>
      <c r="QRO298" s="730"/>
      <c r="QRP298" s="730"/>
      <c r="QRQ298" s="730"/>
      <c r="QRR298" s="730"/>
      <c r="QRS298" s="730"/>
      <c r="QRT298" s="730"/>
      <c r="QRU298" s="730"/>
      <c r="QRV298" s="730"/>
      <c r="QRW298" s="730"/>
      <c r="QRX298" s="730"/>
      <c r="QRY298" s="730"/>
      <c r="QRZ298" s="730"/>
      <c r="QSA298" s="730"/>
      <c r="QSB298" s="730"/>
      <c r="QSC298" s="730"/>
      <c r="QSD298" s="730"/>
      <c r="QSE298" s="730"/>
      <c r="QSF298" s="730"/>
      <c r="QSG298" s="730"/>
      <c r="QSH298" s="730"/>
      <c r="QSI298" s="730"/>
      <c r="QSJ298" s="730"/>
      <c r="QSK298" s="730"/>
      <c r="QSL298" s="730"/>
      <c r="QSM298" s="730"/>
      <c r="QSN298" s="730"/>
      <c r="QSO298" s="730"/>
      <c r="QSP298" s="730"/>
      <c r="QSQ298" s="730"/>
      <c r="QSR298" s="730"/>
      <c r="QSS298" s="730"/>
      <c r="QST298" s="730"/>
      <c r="QSU298" s="730"/>
      <c r="QSV298" s="730"/>
      <c r="QSW298" s="730"/>
      <c r="QSX298" s="730"/>
      <c r="QSY298" s="730"/>
      <c r="QSZ298" s="730"/>
      <c r="QTA298" s="730"/>
      <c r="QTB298" s="730"/>
      <c r="QTC298" s="730"/>
      <c r="QTD298" s="730"/>
      <c r="QTE298" s="730"/>
      <c r="QTF298" s="730"/>
      <c r="QTG298" s="730"/>
      <c r="QTH298" s="730"/>
      <c r="QTI298" s="730"/>
      <c r="QTJ298" s="730"/>
      <c r="QTK298" s="730"/>
      <c r="QTL298" s="730"/>
      <c r="QTM298" s="730"/>
      <c r="QTN298" s="730"/>
      <c r="QTO298" s="730"/>
      <c r="QTP298" s="730"/>
      <c r="QTQ298" s="730"/>
      <c r="QTR298" s="730"/>
      <c r="QTS298" s="730"/>
      <c r="QTT298" s="730"/>
      <c r="QTU298" s="730"/>
      <c r="QTV298" s="730"/>
      <c r="QTW298" s="730"/>
      <c r="QTX298" s="730"/>
      <c r="QTY298" s="730"/>
      <c r="QTZ298" s="730"/>
      <c r="QUA298" s="730"/>
      <c r="QUB298" s="730"/>
      <c r="QUC298" s="730"/>
      <c r="QUD298" s="730"/>
      <c r="QUE298" s="730"/>
      <c r="QUF298" s="730"/>
      <c r="QUG298" s="730"/>
      <c r="QUH298" s="730"/>
      <c r="QUI298" s="730"/>
      <c r="QUJ298" s="730"/>
      <c r="QUK298" s="730"/>
      <c r="QUL298" s="730"/>
      <c r="QUM298" s="730"/>
      <c r="QUN298" s="730"/>
      <c r="QUO298" s="730"/>
      <c r="QUP298" s="730"/>
      <c r="QUQ298" s="730"/>
      <c r="QUR298" s="730"/>
      <c r="QUS298" s="730"/>
      <c r="QUT298" s="730"/>
      <c r="QUU298" s="730"/>
      <c r="QUV298" s="730"/>
      <c r="QUW298" s="730"/>
      <c r="QUX298" s="730"/>
      <c r="QUY298" s="730"/>
      <c r="QUZ298" s="730"/>
      <c r="QVA298" s="730"/>
      <c r="QVB298" s="730"/>
      <c r="QVC298" s="730"/>
      <c r="QVD298" s="730"/>
      <c r="QVE298" s="730"/>
      <c r="QVF298" s="730"/>
      <c r="QVG298" s="730"/>
      <c r="QVH298" s="730"/>
      <c r="QVI298" s="730"/>
      <c r="QVJ298" s="730"/>
      <c r="QVK298" s="730"/>
      <c r="QVL298" s="730"/>
      <c r="QVM298" s="730"/>
      <c r="QVN298" s="730"/>
      <c r="QVO298" s="730"/>
      <c r="QVP298" s="730"/>
      <c r="QVQ298" s="730"/>
      <c r="QVR298" s="730"/>
      <c r="QVS298" s="730"/>
      <c r="QVT298" s="730"/>
      <c r="QVU298" s="730"/>
      <c r="QVV298" s="730"/>
      <c r="QVW298" s="730"/>
      <c r="QVX298" s="730"/>
      <c r="QVY298" s="730"/>
      <c r="QVZ298" s="730"/>
      <c r="QWA298" s="730"/>
      <c r="QWB298" s="730"/>
      <c r="QWC298" s="730"/>
      <c r="QWD298" s="730"/>
      <c r="QWE298" s="730"/>
      <c r="QWF298" s="730"/>
      <c r="QWG298" s="730"/>
      <c r="QWH298" s="730"/>
      <c r="QWI298" s="730"/>
      <c r="QWJ298" s="730"/>
      <c r="QWK298" s="730"/>
      <c r="QWL298" s="730"/>
      <c r="QWM298" s="730"/>
      <c r="QWN298" s="730"/>
      <c r="QWO298" s="730"/>
      <c r="QWP298" s="730"/>
      <c r="QWQ298" s="730"/>
      <c r="QWR298" s="730"/>
      <c r="QWS298" s="730"/>
      <c r="QWT298" s="730"/>
      <c r="QWU298" s="730"/>
      <c r="QWV298" s="730"/>
      <c r="QWW298" s="730"/>
      <c r="QWX298" s="730"/>
      <c r="QWY298" s="730"/>
      <c r="QWZ298" s="730"/>
      <c r="QXA298" s="730"/>
      <c r="QXB298" s="730"/>
      <c r="QXC298" s="730"/>
      <c r="QXD298" s="730"/>
      <c r="QXE298" s="730"/>
      <c r="QXF298" s="730"/>
      <c r="QXG298" s="730"/>
      <c r="QXH298" s="730"/>
      <c r="QXI298" s="730"/>
      <c r="QXJ298" s="730"/>
      <c r="QXK298" s="730"/>
      <c r="QXL298" s="730"/>
      <c r="QXM298" s="730"/>
      <c r="QXN298" s="730"/>
      <c r="QXO298" s="730"/>
      <c r="QXP298" s="730"/>
      <c r="QXQ298" s="730"/>
      <c r="QXR298" s="730"/>
      <c r="QXS298" s="730"/>
      <c r="QXT298" s="730"/>
      <c r="QXU298" s="730"/>
      <c r="QXV298" s="730"/>
      <c r="QXW298" s="730"/>
      <c r="QXX298" s="730"/>
      <c r="QXY298" s="730"/>
      <c r="QXZ298" s="730"/>
      <c r="QYA298" s="730"/>
      <c r="QYB298" s="730"/>
      <c r="QYC298" s="730"/>
      <c r="QYD298" s="730"/>
      <c r="QYE298" s="730"/>
      <c r="QYF298" s="730"/>
      <c r="QYG298" s="730"/>
      <c r="QYH298" s="730"/>
      <c r="QYI298" s="730"/>
      <c r="QYJ298" s="730"/>
      <c r="QYK298" s="730"/>
      <c r="QYL298" s="730"/>
      <c r="QYM298" s="730"/>
      <c r="QYN298" s="730"/>
      <c r="QYO298" s="730"/>
      <c r="QYP298" s="730"/>
      <c r="QYQ298" s="730"/>
      <c r="QYR298" s="730"/>
      <c r="QYS298" s="730"/>
      <c r="QYT298" s="730"/>
      <c r="QYU298" s="730"/>
      <c r="QYV298" s="730"/>
      <c r="QYW298" s="730"/>
      <c r="QYX298" s="730"/>
      <c r="QYY298" s="730"/>
      <c r="QYZ298" s="730"/>
      <c r="QZA298" s="730"/>
      <c r="QZB298" s="730"/>
      <c r="QZC298" s="730"/>
      <c r="QZD298" s="730"/>
      <c r="QZE298" s="730"/>
      <c r="QZF298" s="730"/>
      <c r="QZG298" s="730"/>
      <c r="QZH298" s="730"/>
      <c r="QZI298" s="730"/>
      <c r="QZJ298" s="730"/>
      <c r="QZK298" s="730"/>
      <c r="QZL298" s="730"/>
      <c r="QZM298" s="730"/>
      <c r="QZN298" s="730"/>
      <c r="QZO298" s="730"/>
      <c r="QZP298" s="730"/>
      <c r="QZQ298" s="730"/>
      <c r="QZR298" s="730"/>
      <c r="QZS298" s="730"/>
      <c r="QZT298" s="730"/>
      <c r="QZU298" s="730"/>
      <c r="QZV298" s="730"/>
      <c r="QZW298" s="730"/>
      <c r="QZX298" s="730"/>
      <c r="QZY298" s="730"/>
      <c r="QZZ298" s="730"/>
      <c r="RAA298" s="730"/>
      <c r="RAB298" s="730"/>
      <c r="RAC298" s="730"/>
      <c r="RAD298" s="730"/>
      <c r="RAE298" s="730"/>
      <c r="RAF298" s="730"/>
      <c r="RAG298" s="730"/>
      <c r="RAH298" s="730"/>
      <c r="RAI298" s="730"/>
      <c r="RAJ298" s="730"/>
      <c r="RAK298" s="730"/>
      <c r="RAL298" s="730"/>
      <c r="RAM298" s="730"/>
      <c r="RAN298" s="730"/>
      <c r="RAO298" s="730"/>
      <c r="RAP298" s="730"/>
      <c r="RAQ298" s="730"/>
      <c r="RAR298" s="730"/>
      <c r="RAS298" s="730"/>
      <c r="RAT298" s="730"/>
      <c r="RAU298" s="730"/>
      <c r="RAV298" s="730"/>
      <c r="RAW298" s="730"/>
      <c r="RAX298" s="730"/>
      <c r="RAY298" s="730"/>
      <c r="RAZ298" s="730"/>
      <c r="RBA298" s="730"/>
      <c r="RBB298" s="730"/>
      <c r="RBC298" s="730"/>
      <c r="RBD298" s="730"/>
      <c r="RBE298" s="730"/>
      <c r="RBF298" s="730"/>
      <c r="RBG298" s="730"/>
      <c r="RBH298" s="730"/>
      <c r="RBI298" s="730"/>
      <c r="RBJ298" s="730"/>
      <c r="RBK298" s="730"/>
      <c r="RBL298" s="730"/>
      <c r="RBM298" s="730"/>
      <c r="RBN298" s="730"/>
      <c r="RBO298" s="730"/>
      <c r="RBP298" s="730"/>
      <c r="RBQ298" s="730"/>
      <c r="RBR298" s="730"/>
      <c r="RBS298" s="730"/>
      <c r="RBT298" s="730"/>
      <c r="RBU298" s="730"/>
      <c r="RBV298" s="730"/>
      <c r="RBW298" s="730"/>
      <c r="RBX298" s="730"/>
      <c r="RBY298" s="730"/>
      <c r="RBZ298" s="730"/>
      <c r="RCA298" s="730"/>
      <c r="RCB298" s="730"/>
      <c r="RCC298" s="730"/>
      <c r="RCD298" s="730"/>
      <c r="RCE298" s="730"/>
      <c r="RCF298" s="730"/>
      <c r="RCG298" s="730"/>
      <c r="RCH298" s="730"/>
      <c r="RCI298" s="730"/>
      <c r="RCJ298" s="730"/>
      <c r="RCK298" s="730"/>
      <c r="RCL298" s="730"/>
      <c r="RCM298" s="730"/>
      <c r="RCN298" s="730"/>
      <c r="RCO298" s="730"/>
      <c r="RCP298" s="730"/>
      <c r="RCQ298" s="730"/>
      <c r="RCR298" s="730"/>
      <c r="RCS298" s="730"/>
      <c r="RCT298" s="730"/>
      <c r="RCU298" s="730"/>
      <c r="RCV298" s="730"/>
      <c r="RCW298" s="730"/>
      <c r="RCX298" s="730"/>
      <c r="RCY298" s="730"/>
      <c r="RCZ298" s="730"/>
      <c r="RDA298" s="730"/>
      <c r="RDB298" s="730"/>
      <c r="RDC298" s="730"/>
      <c r="RDD298" s="730"/>
      <c r="RDE298" s="730"/>
      <c r="RDF298" s="730"/>
      <c r="RDG298" s="730"/>
      <c r="RDH298" s="730"/>
      <c r="RDI298" s="730"/>
      <c r="RDJ298" s="730"/>
      <c r="RDK298" s="730"/>
      <c r="RDL298" s="730"/>
      <c r="RDM298" s="730"/>
      <c r="RDN298" s="730"/>
      <c r="RDO298" s="730"/>
      <c r="RDP298" s="730"/>
      <c r="RDQ298" s="730"/>
      <c r="RDR298" s="730"/>
      <c r="RDS298" s="730"/>
      <c r="RDT298" s="730"/>
      <c r="RDU298" s="730"/>
      <c r="RDV298" s="730"/>
      <c r="RDW298" s="730"/>
      <c r="RDX298" s="730"/>
      <c r="RDY298" s="730"/>
      <c r="RDZ298" s="730"/>
      <c r="REA298" s="730"/>
      <c r="REB298" s="730"/>
      <c r="REC298" s="730"/>
      <c r="RED298" s="730"/>
      <c r="REE298" s="730"/>
      <c r="REF298" s="730"/>
      <c r="REG298" s="730"/>
      <c r="REH298" s="730"/>
      <c r="REI298" s="730"/>
      <c r="REJ298" s="730"/>
      <c r="REK298" s="730"/>
      <c r="REL298" s="730"/>
      <c r="REM298" s="730"/>
      <c r="REN298" s="730"/>
      <c r="REO298" s="730"/>
      <c r="REP298" s="730"/>
      <c r="REQ298" s="730"/>
      <c r="RER298" s="730"/>
      <c r="RES298" s="730"/>
      <c r="RET298" s="730"/>
      <c r="REU298" s="730"/>
      <c r="REV298" s="730"/>
      <c r="REW298" s="730"/>
      <c r="REX298" s="730"/>
      <c r="REY298" s="730"/>
      <c r="REZ298" s="730"/>
      <c r="RFA298" s="730"/>
      <c r="RFB298" s="730"/>
      <c r="RFC298" s="730"/>
      <c r="RFD298" s="730"/>
      <c r="RFE298" s="730"/>
      <c r="RFF298" s="730"/>
      <c r="RFG298" s="730"/>
      <c r="RFH298" s="730"/>
      <c r="RFI298" s="730"/>
      <c r="RFJ298" s="730"/>
      <c r="RFK298" s="730"/>
      <c r="RFL298" s="730"/>
      <c r="RFM298" s="730"/>
      <c r="RFN298" s="730"/>
      <c r="RFO298" s="730"/>
      <c r="RFP298" s="730"/>
      <c r="RFQ298" s="730"/>
      <c r="RFR298" s="730"/>
      <c r="RFS298" s="730"/>
      <c r="RFT298" s="730"/>
      <c r="RFU298" s="730"/>
      <c r="RFV298" s="730"/>
      <c r="RFW298" s="730"/>
      <c r="RFX298" s="730"/>
      <c r="RFY298" s="730"/>
      <c r="RFZ298" s="730"/>
      <c r="RGA298" s="730"/>
      <c r="RGB298" s="730"/>
      <c r="RGC298" s="730"/>
      <c r="RGD298" s="730"/>
      <c r="RGE298" s="730"/>
      <c r="RGF298" s="730"/>
      <c r="RGG298" s="730"/>
      <c r="RGH298" s="730"/>
      <c r="RGI298" s="730"/>
      <c r="RGJ298" s="730"/>
      <c r="RGK298" s="730"/>
      <c r="RGL298" s="730"/>
      <c r="RGM298" s="730"/>
      <c r="RGN298" s="730"/>
      <c r="RGO298" s="730"/>
      <c r="RGP298" s="730"/>
      <c r="RGQ298" s="730"/>
      <c r="RGR298" s="730"/>
      <c r="RGS298" s="730"/>
      <c r="RGT298" s="730"/>
      <c r="RGU298" s="730"/>
      <c r="RGV298" s="730"/>
      <c r="RGW298" s="730"/>
      <c r="RGX298" s="730"/>
      <c r="RGY298" s="730"/>
      <c r="RGZ298" s="730"/>
      <c r="RHA298" s="730"/>
      <c r="RHB298" s="730"/>
      <c r="RHC298" s="730"/>
      <c r="RHD298" s="730"/>
      <c r="RHE298" s="730"/>
      <c r="RHF298" s="730"/>
      <c r="RHG298" s="730"/>
      <c r="RHH298" s="730"/>
      <c r="RHI298" s="730"/>
      <c r="RHJ298" s="730"/>
      <c r="RHK298" s="730"/>
      <c r="RHL298" s="730"/>
      <c r="RHM298" s="730"/>
      <c r="RHN298" s="730"/>
      <c r="RHO298" s="730"/>
      <c r="RHP298" s="730"/>
      <c r="RHQ298" s="730"/>
      <c r="RHR298" s="730"/>
      <c r="RHS298" s="730"/>
      <c r="RHT298" s="730"/>
      <c r="RHU298" s="730"/>
      <c r="RHV298" s="730"/>
      <c r="RHW298" s="730"/>
      <c r="RHX298" s="730"/>
      <c r="RHY298" s="730"/>
      <c r="RHZ298" s="730"/>
      <c r="RIA298" s="730"/>
      <c r="RIB298" s="730"/>
      <c r="RIC298" s="730"/>
      <c r="RID298" s="730"/>
      <c r="RIE298" s="730"/>
      <c r="RIF298" s="730"/>
      <c r="RIG298" s="730"/>
      <c r="RIH298" s="730"/>
      <c r="RII298" s="730"/>
      <c r="RIJ298" s="730"/>
      <c r="RIK298" s="730"/>
      <c r="RIL298" s="730"/>
      <c r="RIM298" s="730"/>
      <c r="RIN298" s="730"/>
      <c r="RIO298" s="730"/>
      <c r="RIP298" s="730"/>
      <c r="RIQ298" s="730"/>
      <c r="RIR298" s="730"/>
      <c r="RIS298" s="730"/>
      <c r="RIT298" s="730"/>
      <c r="RIU298" s="730"/>
      <c r="RIV298" s="730"/>
      <c r="RIW298" s="730"/>
      <c r="RIX298" s="730"/>
      <c r="RIY298" s="730"/>
      <c r="RIZ298" s="730"/>
      <c r="RJA298" s="730"/>
      <c r="RJB298" s="730"/>
      <c r="RJC298" s="730"/>
      <c r="RJD298" s="730"/>
      <c r="RJE298" s="730"/>
      <c r="RJF298" s="730"/>
      <c r="RJG298" s="730"/>
      <c r="RJH298" s="730"/>
      <c r="RJI298" s="730"/>
      <c r="RJJ298" s="730"/>
      <c r="RJK298" s="730"/>
      <c r="RJL298" s="730"/>
      <c r="RJM298" s="730"/>
      <c r="RJN298" s="730"/>
      <c r="RJO298" s="730"/>
      <c r="RJP298" s="730"/>
      <c r="RJQ298" s="730"/>
      <c r="RJR298" s="730"/>
      <c r="RJS298" s="730"/>
      <c r="RJT298" s="730"/>
      <c r="RJU298" s="730"/>
      <c r="RJV298" s="730"/>
      <c r="RJW298" s="730"/>
      <c r="RJX298" s="730"/>
      <c r="RJY298" s="730"/>
      <c r="RJZ298" s="730"/>
      <c r="RKA298" s="730"/>
      <c r="RKB298" s="730"/>
      <c r="RKC298" s="730"/>
      <c r="RKD298" s="730"/>
      <c r="RKE298" s="730"/>
      <c r="RKF298" s="730"/>
      <c r="RKG298" s="730"/>
      <c r="RKH298" s="730"/>
      <c r="RKI298" s="730"/>
      <c r="RKJ298" s="730"/>
      <c r="RKK298" s="730"/>
      <c r="RKL298" s="730"/>
      <c r="RKM298" s="730"/>
      <c r="RKN298" s="730"/>
      <c r="RKO298" s="730"/>
      <c r="RKP298" s="730"/>
      <c r="RKQ298" s="730"/>
      <c r="RKR298" s="730"/>
      <c r="RKS298" s="730"/>
      <c r="RKT298" s="730"/>
      <c r="RKU298" s="730"/>
      <c r="RKV298" s="730"/>
      <c r="RKW298" s="730"/>
      <c r="RKX298" s="730"/>
      <c r="RKY298" s="730"/>
      <c r="RKZ298" s="730"/>
      <c r="RLA298" s="730"/>
      <c r="RLB298" s="730"/>
      <c r="RLC298" s="730"/>
      <c r="RLD298" s="730"/>
      <c r="RLE298" s="730"/>
      <c r="RLF298" s="730"/>
      <c r="RLG298" s="730"/>
      <c r="RLH298" s="730"/>
      <c r="RLI298" s="730"/>
      <c r="RLJ298" s="730"/>
      <c r="RLK298" s="730"/>
      <c r="RLL298" s="730"/>
      <c r="RLM298" s="730"/>
      <c r="RLN298" s="730"/>
      <c r="RLO298" s="730"/>
      <c r="RLP298" s="730"/>
      <c r="RLQ298" s="730"/>
      <c r="RLR298" s="730"/>
      <c r="RLS298" s="730"/>
      <c r="RLT298" s="730"/>
      <c r="RLU298" s="730"/>
      <c r="RLV298" s="730"/>
      <c r="RLW298" s="730"/>
      <c r="RLX298" s="730"/>
      <c r="RLY298" s="730"/>
      <c r="RLZ298" s="730"/>
      <c r="RMA298" s="730"/>
      <c r="RMB298" s="730"/>
      <c r="RMC298" s="730"/>
      <c r="RMD298" s="730"/>
      <c r="RME298" s="730"/>
      <c r="RMF298" s="730"/>
      <c r="RMG298" s="730"/>
      <c r="RMH298" s="730"/>
      <c r="RMI298" s="730"/>
      <c r="RMJ298" s="730"/>
      <c r="RMK298" s="730"/>
      <c r="RML298" s="730"/>
      <c r="RMM298" s="730"/>
      <c r="RMN298" s="730"/>
      <c r="RMO298" s="730"/>
      <c r="RMP298" s="730"/>
      <c r="RMQ298" s="730"/>
      <c r="RMR298" s="730"/>
      <c r="RMS298" s="730"/>
      <c r="RMT298" s="730"/>
      <c r="RMU298" s="730"/>
      <c r="RMV298" s="730"/>
      <c r="RMW298" s="730"/>
      <c r="RMX298" s="730"/>
      <c r="RMY298" s="730"/>
      <c r="RMZ298" s="730"/>
      <c r="RNA298" s="730"/>
      <c r="RNB298" s="730"/>
      <c r="RNC298" s="730"/>
      <c r="RND298" s="730"/>
      <c r="RNE298" s="730"/>
      <c r="RNF298" s="730"/>
      <c r="RNG298" s="730"/>
      <c r="RNH298" s="730"/>
      <c r="RNI298" s="730"/>
      <c r="RNJ298" s="730"/>
      <c r="RNK298" s="730"/>
      <c r="RNL298" s="730"/>
      <c r="RNM298" s="730"/>
      <c r="RNN298" s="730"/>
      <c r="RNO298" s="730"/>
      <c r="RNP298" s="730"/>
      <c r="RNQ298" s="730"/>
      <c r="RNR298" s="730"/>
      <c r="RNS298" s="730"/>
      <c r="RNT298" s="730"/>
      <c r="RNU298" s="730"/>
      <c r="RNV298" s="730"/>
      <c r="RNW298" s="730"/>
      <c r="RNX298" s="730"/>
      <c r="RNY298" s="730"/>
      <c r="RNZ298" s="730"/>
      <c r="ROA298" s="730"/>
      <c r="ROB298" s="730"/>
      <c r="ROC298" s="730"/>
      <c r="ROD298" s="730"/>
      <c r="ROE298" s="730"/>
      <c r="ROF298" s="730"/>
      <c r="ROG298" s="730"/>
      <c r="ROH298" s="730"/>
      <c r="ROI298" s="730"/>
      <c r="ROJ298" s="730"/>
      <c r="ROK298" s="730"/>
      <c r="ROL298" s="730"/>
      <c r="ROM298" s="730"/>
      <c r="RON298" s="730"/>
      <c r="ROO298" s="730"/>
      <c r="ROP298" s="730"/>
      <c r="ROQ298" s="730"/>
      <c r="ROR298" s="730"/>
      <c r="ROS298" s="730"/>
      <c r="ROT298" s="730"/>
      <c r="ROU298" s="730"/>
      <c r="ROV298" s="730"/>
      <c r="ROW298" s="730"/>
      <c r="ROX298" s="730"/>
      <c r="ROY298" s="730"/>
      <c r="ROZ298" s="730"/>
      <c r="RPA298" s="730"/>
      <c r="RPB298" s="730"/>
      <c r="RPC298" s="730"/>
      <c r="RPD298" s="730"/>
      <c r="RPE298" s="730"/>
      <c r="RPF298" s="730"/>
      <c r="RPG298" s="730"/>
      <c r="RPH298" s="730"/>
      <c r="RPI298" s="730"/>
      <c r="RPJ298" s="730"/>
      <c r="RPK298" s="730"/>
      <c r="RPL298" s="730"/>
      <c r="RPM298" s="730"/>
      <c r="RPN298" s="730"/>
      <c r="RPO298" s="730"/>
      <c r="RPP298" s="730"/>
      <c r="RPQ298" s="730"/>
      <c r="RPR298" s="730"/>
      <c r="RPS298" s="730"/>
      <c r="RPT298" s="730"/>
      <c r="RPU298" s="730"/>
      <c r="RPV298" s="730"/>
      <c r="RPW298" s="730"/>
      <c r="RPX298" s="730"/>
      <c r="RPY298" s="730"/>
      <c r="RPZ298" s="730"/>
      <c r="RQA298" s="730"/>
      <c r="RQB298" s="730"/>
      <c r="RQC298" s="730"/>
      <c r="RQD298" s="730"/>
      <c r="RQE298" s="730"/>
      <c r="RQF298" s="730"/>
      <c r="RQG298" s="730"/>
      <c r="RQH298" s="730"/>
      <c r="RQI298" s="730"/>
      <c r="RQJ298" s="730"/>
      <c r="RQK298" s="730"/>
      <c r="RQL298" s="730"/>
      <c r="RQM298" s="730"/>
      <c r="RQN298" s="730"/>
      <c r="RQO298" s="730"/>
      <c r="RQP298" s="730"/>
      <c r="RQQ298" s="730"/>
      <c r="RQR298" s="730"/>
      <c r="RQS298" s="730"/>
      <c r="RQT298" s="730"/>
      <c r="RQU298" s="730"/>
      <c r="RQV298" s="730"/>
      <c r="RQW298" s="730"/>
      <c r="RQX298" s="730"/>
      <c r="RQY298" s="730"/>
      <c r="RQZ298" s="730"/>
      <c r="RRA298" s="730"/>
      <c r="RRB298" s="730"/>
      <c r="RRC298" s="730"/>
      <c r="RRD298" s="730"/>
      <c r="RRE298" s="730"/>
      <c r="RRF298" s="730"/>
      <c r="RRG298" s="730"/>
      <c r="RRH298" s="730"/>
      <c r="RRI298" s="730"/>
      <c r="RRJ298" s="730"/>
      <c r="RRK298" s="730"/>
      <c r="RRL298" s="730"/>
      <c r="RRM298" s="730"/>
      <c r="RRN298" s="730"/>
      <c r="RRO298" s="730"/>
      <c r="RRP298" s="730"/>
      <c r="RRQ298" s="730"/>
      <c r="RRR298" s="730"/>
      <c r="RRS298" s="730"/>
      <c r="RRT298" s="730"/>
      <c r="RRU298" s="730"/>
      <c r="RRV298" s="730"/>
      <c r="RRW298" s="730"/>
      <c r="RRX298" s="730"/>
      <c r="RRY298" s="730"/>
      <c r="RRZ298" s="730"/>
      <c r="RSA298" s="730"/>
      <c r="RSB298" s="730"/>
      <c r="RSC298" s="730"/>
      <c r="RSD298" s="730"/>
      <c r="RSE298" s="730"/>
      <c r="RSF298" s="730"/>
      <c r="RSG298" s="730"/>
      <c r="RSH298" s="730"/>
      <c r="RSI298" s="730"/>
      <c r="RSJ298" s="730"/>
      <c r="RSK298" s="730"/>
      <c r="RSL298" s="730"/>
      <c r="RSM298" s="730"/>
      <c r="RSN298" s="730"/>
      <c r="RSO298" s="730"/>
      <c r="RSP298" s="730"/>
      <c r="RSQ298" s="730"/>
      <c r="RSR298" s="730"/>
      <c r="RSS298" s="730"/>
      <c r="RST298" s="730"/>
      <c r="RSU298" s="730"/>
      <c r="RSV298" s="730"/>
      <c r="RSW298" s="730"/>
      <c r="RSX298" s="730"/>
      <c r="RSY298" s="730"/>
      <c r="RSZ298" s="730"/>
      <c r="RTA298" s="730"/>
      <c r="RTB298" s="730"/>
      <c r="RTC298" s="730"/>
      <c r="RTD298" s="730"/>
      <c r="RTE298" s="730"/>
      <c r="RTF298" s="730"/>
      <c r="RTG298" s="730"/>
      <c r="RTH298" s="730"/>
      <c r="RTI298" s="730"/>
      <c r="RTJ298" s="730"/>
      <c r="RTK298" s="730"/>
      <c r="RTL298" s="730"/>
      <c r="RTM298" s="730"/>
      <c r="RTN298" s="730"/>
      <c r="RTO298" s="730"/>
      <c r="RTP298" s="730"/>
      <c r="RTQ298" s="730"/>
      <c r="RTR298" s="730"/>
      <c r="RTS298" s="730"/>
      <c r="RTT298" s="730"/>
      <c r="RTU298" s="730"/>
      <c r="RTV298" s="730"/>
      <c r="RTW298" s="730"/>
      <c r="RTX298" s="730"/>
      <c r="RTY298" s="730"/>
      <c r="RTZ298" s="730"/>
      <c r="RUA298" s="730"/>
      <c r="RUB298" s="730"/>
      <c r="RUC298" s="730"/>
      <c r="RUD298" s="730"/>
      <c r="RUE298" s="730"/>
      <c r="RUF298" s="730"/>
      <c r="RUG298" s="730"/>
      <c r="RUH298" s="730"/>
      <c r="RUI298" s="730"/>
      <c r="RUJ298" s="730"/>
      <c r="RUK298" s="730"/>
      <c r="RUL298" s="730"/>
      <c r="RUM298" s="730"/>
      <c r="RUN298" s="730"/>
      <c r="RUO298" s="730"/>
      <c r="RUP298" s="730"/>
      <c r="RUQ298" s="730"/>
      <c r="RUR298" s="730"/>
      <c r="RUS298" s="730"/>
      <c r="RUT298" s="730"/>
      <c r="RUU298" s="730"/>
      <c r="RUV298" s="730"/>
      <c r="RUW298" s="730"/>
      <c r="RUX298" s="730"/>
      <c r="RUY298" s="730"/>
      <c r="RUZ298" s="730"/>
      <c r="RVA298" s="730"/>
      <c r="RVB298" s="730"/>
      <c r="RVC298" s="730"/>
      <c r="RVD298" s="730"/>
      <c r="RVE298" s="730"/>
      <c r="RVF298" s="730"/>
      <c r="RVG298" s="730"/>
      <c r="RVH298" s="730"/>
      <c r="RVI298" s="730"/>
      <c r="RVJ298" s="730"/>
      <c r="RVK298" s="730"/>
      <c r="RVL298" s="730"/>
      <c r="RVM298" s="730"/>
      <c r="RVN298" s="730"/>
      <c r="RVO298" s="730"/>
      <c r="RVP298" s="730"/>
      <c r="RVQ298" s="730"/>
      <c r="RVR298" s="730"/>
      <c r="RVS298" s="730"/>
      <c r="RVT298" s="730"/>
      <c r="RVU298" s="730"/>
      <c r="RVV298" s="730"/>
      <c r="RVW298" s="730"/>
      <c r="RVX298" s="730"/>
      <c r="RVY298" s="730"/>
      <c r="RVZ298" s="730"/>
      <c r="RWA298" s="730"/>
      <c r="RWB298" s="730"/>
      <c r="RWC298" s="730"/>
      <c r="RWD298" s="730"/>
      <c r="RWE298" s="730"/>
      <c r="RWF298" s="730"/>
      <c r="RWG298" s="730"/>
      <c r="RWH298" s="730"/>
      <c r="RWI298" s="730"/>
      <c r="RWJ298" s="730"/>
      <c r="RWK298" s="730"/>
      <c r="RWL298" s="730"/>
      <c r="RWM298" s="730"/>
      <c r="RWN298" s="730"/>
      <c r="RWO298" s="730"/>
      <c r="RWP298" s="730"/>
      <c r="RWQ298" s="730"/>
      <c r="RWR298" s="730"/>
      <c r="RWS298" s="730"/>
      <c r="RWT298" s="730"/>
      <c r="RWU298" s="730"/>
      <c r="RWV298" s="730"/>
      <c r="RWW298" s="730"/>
      <c r="RWX298" s="730"/>
      <c r="RWY298" s="730"/>
      <c r="RWZ298" s="730"/>
      <c r="RXA298" s="730"/>
      <c r="RXB298" s="730"/>
      <c r="RXC298" s="730"/>
      <c r="RXD298" s="730"/>
      <c r="RXE298" s="730"/>
      <c r="RXF298" s="730"/>
      <c r="RXG298" s="730"/>
      <c r="RXH298" s="730"/>
      <c r="RXI298" s="730"/>
      <c r="RXJ298" s="730"/>
      <c r="RXK298" s="730"/>
      <c r="RXL298" s="730"/>
      <c r="RXM298" s="730"/>
      <c r="RXN298" s="730"/>
      <c r="RXO298" s="730"/>
      <c r="RXP298" s="730"/>
      <c r="RXQ298" s="730"/>
      <c r="RXR298" s="730"/>
      <c r="RXS298" s="730"/>
      <c r="RXT298" s="730"/>
      <c r="RXU298" s="730"/>
      <c r="RXV298" s="730"/>
      <c r="RXW298" s="730"/>
      <c r="RXX298" s="730"/>
      <c r="RXY298" s="730"/>
      <c r="RXZ298" s="730"/>
      <c r="RYA298" s="730"/>
      <c r="RYB298" s="730"/>
      <c r="RYC298" s="730"/>
      <c r="RYD298" s="730"/>
      <c r="RYE298" s="730"/>
      <c r="RYF298" s="730"/>
      <c r="RYG298" s="730"/>
      <c r="RYH298" s="730"/>
      <c r="RYI298" s="730"/>
      <c r="RYJ298" s="730"/>
      <c r="RYK298" s="730"/>
      <c r="RYL298" s="730"/>
      <c r="RYM298" s="730"/>
      <c r="RYN298" s="730"/>
      <c r="RYO298" s="730"/>
      <c r="RYP298" s="730"/>
      <c r="RYQ298" s="730"/>
      <c r="RYR298" s="730"/>
      <c r="RYS298" s="730"/>
      <c r="RYT298" s="730"/>
      <c r="RYU298" s="730"/>
      <c r="RYV298" s="730"/>
      <c r="RYW298" s="730"/>
      <c r="RYX298" s="730"/>
      <c r="RYY298" s="730"/>
      <c r="RYZ298" s="730"/>
      <c r="RZA298" s="730"/>
      <c r="RZB298" s="730"/>
      <c r="RZC298" s="730"/>
      <c r="RZD298" s="730"/>
      <c r="RZE298" s="730"/>
      <c r="RZF298" s="730"/>
      <c r="RZG298" s="730"/>
      <c r="RZH298" s="730"/>
      <c r="RZI298" s="730"/>
      <c r="RZJ298" s="730"/>
      <c r="RZK298" s="730"/>
      <c r="RZL298" s="730"/>
      <c r="RZM298" s="730"/>
      <c r="RZN298" s="730"/>
      <c r="RZO298" s="730"/>
      <c r="RZP298" s="730"/>
      <c r="RZQ298" s="730"/>
      <c r="RZR298" s="730"/>
      <c r="RZS298" s="730"/>
      <c r="RZT298" s="730"/>
      <c r="RZU298" s="730"/>
      <c r="RZV298" s="730"/>
      <c r="RZW298" s="730"/>
      <c r="RZX298" s="730"/>
      <c r="RZY298" s="730"/>
      <c r="RZZ298" s="730"/>
      <c r="SAA298" s="730"/>
      <c r="SAB298" s="730"/>
      <c r="SAC298" s="730"/>
      <c r="SAD298" s="730"/>
      <c r="SAE298" s="730"/>
      <c r="SAF298" s="730"/>
      <c r="SAG298" s="730"/>
      <c r="SAH298" s="730"/>
      <c r="SAI298" s="730"/>
      <c r="SAJ298" s="730"/>
      <c r="SAK298" s="730"/>
      <c r="SAL298" s="730"/>
      <c r="SAM298" s="730"/>
      <c r="SAN298" s="730"/>
      <c r="SAO298" s="730"/>
      <c r="SAP298" s="730"/>
      <c r="SAQ298" s="730"/>
      <c r="SAR298" s="730"/>
      <c r="SAS298" s="730"/>
      <c r="SAT298" s="730"/>
      <c r="SAU298" s="730"/>
      <c r="SAV298" s="730"/>
      <c r="SAW298" s="730"/>
      <c r="SAX298" s="730"/>
      <c r="SAY298" s="730"/>
      <c r="SAZ298" s="730"/>
      <c r="SBA298" s="730"/>
      <c r="SBB298" s="730"/>
      <c r="SBC298" s="730"/>
      <c r="SBD298" s="730"/>
      <c r="SBE298" s="730"/>
      <c r="SBF298" s="730"/>
      <c r="SBG298" s="730"/>
      <c r="SBH298" s="730"/>
      <c r="SBI298" s="730"/>
      <c r="SBJ298" s="730"/>
      <c r="SBK298" s="730"/>
      <c r="SBL298" s="730"/>
      <c r="SBM298" s="730"/>
      <c r="SBN298" s="730"/>
      <c r="SBO298" s="730"/>
      <c r="SBP298" s="730"/>
      <c r="SBQ298" s="730"/>
      <c r="SBR298" s="730"/>
      <c r="SBS298" s="730"/>
      <c r="SBT298" s="730"/>
      <c r="SBU298" s="730"/>
      <c r="SBV298" s="730"/>
      <c r="SBW298" s="730"/>
      <c r="SBX298" s="730"/>
      <c r="SBY298" s="730"/>
      <c r="SBZ298" s="730"/>
      <c r="SCA298" s="730"/>
      <c r="SCB298" s="730"/>
      <c r="SCC298" s="730"/>
      <c r="SCD298" s="730"/>
      <c r="SCE298" s="730"/>
      <c r="SCF298" s="730"/>
      <c r="SCG298" s="730"/>
      <c r="SCH298" s="730"/>
      <c r="SCI298" s="730"/>
      <c r="SCJ298" s="730"/>
      <c r="SCK298" s="730"/>
      <c r="SCL298" s="730"/>
      <c r="SCM298" s="730"/>
      <c r="SCN298" s="730"/>
      <c r="SCO298" s="730"/>
      <c r="SCP298" s="730"/>
      <c r="SCQ298" s="730"/>
      <c r="SCR298" s="730"/>
      <c r="SCS298" s="730"/>
      <c r="SCT298" s="730"/>
      <c r="SCU298" s="730"/>
      <c r="SCV298" s="730"/>
      <c r="SCW298" s="730"/>
      <c r="SCX298" s="730"/>
      <c r="SCY298" s="730"/>
      <c r="SCZ298" s="730"/>
      <c r="SDA298" s="730"/>
      <c r="SDB298" s="730"/>
      <c r="SDC298" s="730"/>
      <c r="SDD298" s="730"/>
      <c r="SDE298" s="730"/>
      <c r="SDF298" s="730"/>
      <c r="SDG298" s="730"/>
      <c r="SDH298" s="730"/>
      <c r="SDI298" s="730"/>
      <c r="SDJ298" s="730"/>
      <c r="SDK298" s="730"/>
      <c r="SDL298" s="730"/>
      <c r="SDM298" s="730"/>
      <c r="SDN298" s="730"/>
      <c r="SDO298" s="730"/>
      <c r="SDP298" s="730"/>
      <c r="SDQ298" s="730"/>
      <c r="SDR298" s="730"/>
      <c r="SDS298" s="730"/>
      <c r="SDT298" s="730"/>
      <c r="SDU298" s="730"/>
      <c r="SDV298" s="730"/>
      <c r="SDW298" s="730"/>
      <c r="SDX298" s="730"/>
      <c r="SDY298" s="730"/>
      <c r="SDZ298" s="730"/>
      <c r="SEA298" s="730"/>
      <c r="SEB298" s="730"/>
      <c r="SEC298" s="730"/>
      <c r="SED298" s="730"/>
      <c r="SEE298" s="730"/>
      <c r="SEF298" s="730"/>
      <c r="SEG298" s="730"/>
      <c r="SEH298" s="730"/>
      <c r="SEI298" s="730"/>
      <c r="SEJ298" s="730"/>
      <c r="SEK298" s="730"/>
      <c r="SEL298" s="730"/>
      <c r="SEM298" s="730"/>
      <c r="SEN298" s="730"/>
      <c r="SEO298" s="730"/>
      <c r="SEP298" s="730"/>
      <c r="SEQ298" s="730"/>
      <c r="SER298" s="730"/>
      <c r="SES298" s="730"/>
      <c r="SET298" s="730"/>
      <c r="SEU298" s="730"/>
      <c r="SEV298" s="730"/>
      <c r="SEW298" s="730"/>
      <c r="SEX298" s="730"/>
      <c r="SEY298" s="730"/>
      <c r="SEZ298" s="730"/>
      <c r="SFA298" s="730"/>
      <c r="SFB298" s="730"/>
      <c r="SFC298" s="730"/>
      <c r="SFD298" s="730"/>
      <c r="SFE298" s="730"/>
      <c r="SFF298" s="730"/>
      <c r="SFG298" s="730"/>
      <c r="SFH298" s="730"/>
      <c r="SFI298" s="730"/>
      <c r="SFJ298" s="730"/>
      <c r="SFK298" s="730"/>
      <c r="SFL298" s="730"/>
      <c r="SFM298" s="730"/>
      <c r="SFN298" s="730"/>
      <c r="SFO298" s="730"/>
      <c r="SFP298" s="730"/>
      <c r="SFQ298" s="730"/>
      <c r="SFR298" s="730"/>
      <c r="SFS298" s="730"/>
      <c r="SFT298" s="730"/>
      <c r="SFU298" s="730"/>
      <c r="SFV298" s="730"/>
      <c r="SFW298" s="730"/>
      <c r="SFX298" s="730"/>
      <c r="SFY298" s="730"/>
      <c r="SFZ298" s="730"/>
      <c r="SGA298" s="730"/>
      <c r="SGB298" s="730"/>
      <c r="SGC298" s="730"/>
      <c r="SGD298" s="730"/>
      <c r="SGE298" s="730"/>
      <c r="SGF298" s="730"/>
      <c r="SGG298" s="730"/>
      <c r="SGH298" s="730"/>
      <c r="SGI298" s="730"/>
      <c r="SGJ298" s="730"/>
      <c r="SGK298" s="730"/>
      <c r="SGL298" s="730"/>
      <c r="SGM298" s="730"/>
      <c r="SGN298" s="730"/>
      <c r="SGO298" s="730"/>
      <c r="SGP298" s="730"/>
      <c r="SGQ298" s="730"/>
      <c r="SGR298" s="730"/>
      <c r="SGS298" s="730"/>
      <c r="SGT298" s="730"/>
      <c r="SGU298" s="730"/>
      <c r="SGV298" s="730"/>
      <c r="SGW298" s="730"/>
      <c r="SGX298" s="730"/>
      <c r="SGY298" s="730"/>
      <c r="SGZ298" s="730"/>
      <c r="SHA298" s="730"/>
      <c r="SHB298" s="730"/>
      <c r="SHC298" s="730"/>
      <c r="SHD298" s="730"/>
      <c r="SHE298" s="730"/>
      <c r="SHF298" s="730"/>
      <c r="SHG298" s="730"/>
      <c r="SHH298" s="730"/>
      <c r="SHI298" s="730"/>
      <c r="SHJ298" s="730"/>
      <c r="SHK298" s="730"/>
      <c r="SHL298" s="730"/>
      <c r="SHM298" s="730"/>
      <c r="SHN298" s="730"/>
      <c r="SHO298" s="730"/>
      <c r="SHP298" s="730"/>
      <c r="SHQ298" s="730"/>
      <c r="SHR298" s="730"/>
      <c r="SHS298" s="730"/>
      <c r="SHT298" s="730"/>
      <c r="SHU298" s="730"/>
      <c r="SHV298" s="730"/>
      <c r="SHW298" s="730"/>
      <c r="SHX298" s="730"/>
      <c r="SHY298" s="730"/>
      <c r="SHZ298" s="730"/>
      <c r="SIA298" s="730"/>
      <c r="SIB298" s="730"/>
      <c r="SIC298" s="730"/>
      <c r="SID298" s="730"/>
      <c r="SIE298" s="730"/>
      <c r="SIF298" s="730"/>
      <c r="SIG298" s="730"/>
      <c r="SIH298" s="730"/>
      <c r="SII298" s="730"/>
      <c r="SIJ298" s="730"/>
      <c r="SIK298" s="730"/>
      <c r="SIL298" s="730"/>
      <c r="SIM298" s="730"/>
      <c r="SIN298" s="730"/>
      <c r="SIO298" s="730"/>
      <c r="SIP298" s="730"/>
      <c r="SIQ298" s="730"/>
      <c r="SIR298" s="730"/>
      <c r="SIS298" s="730"/>
      <c r="SIT298" s="730"/>
      <c r="SIU298" s="730"/>
      <c r="SIV298" s="730"/>
      <c r="SIW298" s="730"/>
      <c r="SIX298" s="730"/>
      <c r="SIY298" s="730"/>
      <c r="SIZ298" s="730"/>
      <c r="SJA298" s="730"/>
      <c r="SJB298" s="730"/>
      <c r="SJC298" s="730"/>
      <c r="SJD298" s="730"/>
      <c r="SJE298" s="730"/>
      <c r="SJF298" s="730"/>
      <c r="SJG298" s="730"/>
      <c r="SJH298" s="730"/>
      <c r="SJI298" s="730"/>
      <c r="SJJ298" s="730"/>
      <c r="SJK298" s="730"/>
      <c r="SJL298" s="730"/>
      <c r="SJM298" s="730"/>
      <c r="SJN298" s="730"/>
      <c r="SJO298" s="730"/>
      <c r="SJP298" s="730"/>
      <c r="SJQ298" s="730"/>
      <c r="SJR298" s="730"/>
      <c r="SJS298" s="730"/>
      <c r="SJT298" s="730"/>
      <c r="SJU298" s="730"/>
      <c r="SJV298" s="730"/>
      <c r="SJW298" s="730"/>
      <c r="SJX298" s="730"/>
      <c r="SJY298" s="730"/>
      <c r="SJZ298" s="730"/>
      <c r="SKA298" s="730"/>
      <c r="SKB298" s="730"/>
      <c r="SKC298" s="730"/>
      <c r="SKD298" s="730"/>
      <c r="SKE298" s="730"/>
      <c r="SKF298" s="730"/>
      <c r="SKG298" s="730"/>
      <c r="SKH298" s="730"/>
      <c r="SKI298" s="730"/>
      <c r="SKJ298" s="730"/>
      <c r="SKK298" s="730"/>
      <c r="SKL298" s="730"/>
      <c r="SKM298" s="730"/>
      <c r="SKN298" s="730"/>
      <c r="SKO298" s="730"/>
      <c r="SKP298" s="730"/>
      <c r="SKQ298" s="730"/>
      <c r="SKR298" s="730"/>
      <c r="SKS298" s="730"/>
      <c r="SKT298" s="730"/>
      <c r="SKU298" s="730"/>
      <c r="SKV298" s="730"/>
      <c r="SKW298" s="730"/>
      <c r="SKX298" s="730"/>
      <c r="SKY298" s="730"/>
      <c r="SKZ298" s="730"/>
      <c r="SLA298" s="730"/>
      <c r="SLB298" s="730"/>
      <c r="SLC298" s="730"/>
      <c r="SLD298" s="730"/>
      <c r="SLE298" s="730"/>
      <c r="SLF298" s="730"/>
      <c r="SLG298" s="730"/>
      <c r="SLH298" s="730"/>
      <c r="SLI298" s="730"/>
      <c r="SLJ298" s="730"/>
      <c r="SLK298" s="730"/>
      <c r="SLL298" s="730"/>
      <c r="SLM298" s="730"/>
      <c r="SLN298" s="730"/>
      <c r="SLO298" s="730"/>
      <c r="SLP298" s="730"/>
      <c r="SLQ298" s="730"/>
      <c r="SLR298" s="730"/>
      <c r="SLS298" s="730"/>
      <c r="SLT298" s="730"/>
      <c r="SLU298" s="730"/>
      <c r="SLV298" s="730"/>
      <c r="SLW298" s="730"/>
      <c r="SLX298" s="730"/>
      <c r="SLY298" s="730"/>
      <c r="SLZ298" s="730"/>
      <c r="SMA298" s="730"/>
      <c r="SMB298" s="730"/>
      <c r="SMC298" s="730"/>
      <c r="SMD298" s="730"/>
      <c r="SME298" s="730"/>
      <c r="SMF298" s="730"/>
      <c r="SMG298" s="730"/>
      <c r="SMH298" s="730"/>
      <c r="SMI298" s="730"/>
      <c r="SMJ298" s="730"/>
      <c r="SMK298" s="730"/>
      <c r="SML298" s="730"/>
      <c r="SMM298" s="730"/>
      <c r="SMN298" s="730"/>
      <c r="SMO298" s="730"/>
      <c r="SMP298" s="730"/>
      <c r="SMQ298" s="730"/>
      <c r="SMR298" s="730"/>
      <c r="SMS298" s="730"/>
      <c r="SMT298" s="730"/>
      <c r="SMU298" s="730"/>
      <c r="SMV298" s="730"/>
      <c r="SMW298" s="730"/>
      <c r="SMX298" s="730"/>
      <c r="SMY298" s="730"/>
      <c r="SMZ298" s="730"/>
      <c r="SNA298" s="730"/>
      <c r="SNB298" s="730"/>
      <c r="SNC298" s="730"/>
      <c r="SND298" s="730"/>
      <c r="SNE298" s="730"/>
      <c r="SNF298" s="730"/>
      <c r="SNG298" s="730"/>
      <c r="SNH298" s="730"/>
      <c r="SNI298" s="730"/>
      <c r="SNJ298" s="730"/>
      <c r="SNK298" s="730"/>
      <c r="SNL298" s="730"/>
      <c r="SNM298" s="730"/>
      <c r="SNN298" s="730"/>
      <c r="SNO298" s="730"/>
      <c r="SNP298" s="730"/>
      <c r="SNQ298" s="730"/>
      <c r="SNR298" s="730"/>
      <c r="SNS298" s="730"/>
      <c r="SNT298" s="730"/>
      <c r="SNU298" s="730"/>
      <c r="SNV298" s="730"/>
      <c r="SNW298" s="730"/>
      <c r="SNX298" s="730"/>
      <c r="SNY298" s="730"/>
      <c r="SNZ298" s="730"/>
      <c r="SOA298" s="730"/>
      <c r="SOB298" s="730"/>
      <c r="SOC298" s="730"/>
      <c r="SOD298" s="730"/>
      <c r="SOE298" s="730"/>
      <c r="SOF298" s="730"/>
      <c r="SOG298" s="730"/>
      <c r="SOH298" s="730"/>
      <c r="SOI298" s="730"/>
      <c r="SOJ298" s="730"/>
      <c r="SOK298" s="730"/>
      <c r="SOL298" s="730"/>
      <c r="SOM298" s="730"/>
      <c r="SON298" s="730"/>
      <c r="SOO298" s="730"/>
      <c r="SOP298" s="730"/>
      <c r="SOQ298" s="730"/>
      <c r="SOR298" s="730"/>
      <c r="SOS298" s="730"/>
      <c r="SOT298" s="730"/>
      <c r="SOU298" s="730"/>
      <c r="SOV298" s="730"/>
      <c r="SOW298" s="730"/>
      <c r="SOX298" s="730"/>
      <c r="SOY298" s="730"/>
      <c r="SOZ298" s="730"/>
      <c r="SPA298" s="730"/>
      <c r="SPB298" s="730"/>
      <c r="SPC298" s="730"/>
      <c r="SPD298" s="730"/>
      <c r="SPE298" s="730"/>
      <c r="SPF298" s="730"/>
      <c r="SPG298" s="730"/>
      <c r="SPH298" s="730"/>
      <c r="SPI298" s="730"/>
      <c r="SPJ298" s="730"/>
      <c r="SPK298" s="730"/>
      <c r="SPL298" s="730"/>
      <c r="SPM298" s="730"/>
      <c r="SPN298" s="730"/>
      <c r="SPO298" s="730"/>
      <c r="SPP298" s="730"/>
      <c r="SPQ298" s="730"/>
      <c r="SPR298" s="730"/>
      <c r="SPS298" s="730"/>
      <c r="SPT298" s="730"/>
      <c r="SPU298" s="730"/>
      <c r="SPV298" s="730"/>
      <c r="SPW298" s="730"/>
      <c r="SPX298" s="730"/>
      <c r="SPY298" s="730"/>
      <c r="SPZ298" s="730"/>
      <c r="SQA298" s="730"/>
      <c r="SQB298" s="730"/>
      <c r="SQC298" s="730"/>
      <c r="SQD298" s="730"/>
      <c r="SQE298" s="730"/>
      <c r="SQF298" s="730"/>
      <c r="SQG298" s="730"/>
      <c r="SQH298" s="730"/>
      <c r="SQI298" s="730"/>
      <c r="SQJ298" s="730"/>
      <c r="SQK298" s="730"/>
      <c r="SQL298" s="730"/>
      <c r="SQM298" s="730"/>
      <c r="SQN298" s="730"/>
      <c r="SQO298" s="730"/>
      <c r="SQP298" s="730"/>
      <c r="SQQ298" s="730"/>
      <c r="SQR298" s="730"/>
      <c r="SQS298" s="730"/>
      <c r="SQT298" s="730"/>
      <c r="SQU298" s="730"/>
      <c r="SQV298" s="730"/>
      <c r="SQW298" s="730"/>
      <c r="SQX298" s="730"/>
      <c r="SQY298" s="730"/>
      <c r="SQZ298" s="730"/>
      <c r="SRA298" s="730"/>
      <c r="SRB298" s="730"/>
      <c r="SRC298" s="730"/>
      <c r="SRD298" s="730"/>
      <c r="SRE298" s="730"/>
      <c r="SRF298" s="730"/>
      <c r="SRG298" s="730"/>
      <c r="SRH298" s="730"/>
      <c r="SRI298" s="730"/>
      <c r="SRJ298" s="730"/>
      <c r="SRK298" s="730"/>
      <c r="SRL298" s="730"/>
      <c r="SRM298" s="730"/>
      <c r="SRN298" s="730"/>
      <c r="SRO298" s="730"/>
      <c r="SRP298" s="730"/>
      <c r="SRQ298" s="730"/>
      <c r="SRR298" s="730"/>
      <c r="SRS298" s="730"/>
      <c r="SRT298" s="730"/>
      <c r="SRU298" s="730"/>
      <c r="SRV298" s="730"/>
      <c r="SRW298" s="730"/>
      <c r="SRX298" s="730"/>
      <c r="SRY298" s="730"/>
      <c r="SRZ298" s="730"/>
      <c r="SSA298" s="730"/>
      <c r="SSB298" s="730"/>
      <c r="SSC298" s="730"/>
      <c r="SSD298" s="730"/>
      <c r="SSE298" s="730"/>
      <c r="SSF298" s="730"/>
      <c r="SSG298" s="730"/>
      <c r="SSH298" s="730"/>
      <c r="SSI298" s="730"/>
      <c r="SSJ298" s="730"/>
      <c r="SSK298" s="730"/>
      <c r="SSL298" s="730"/>
      <c r="SSM298" s="730"/>
      <c r="SSN298" s="730"/>
      <c r="SSO298" s="730"/>
      <c r="SSP298" s="730"/>
      <c r="SSQ298" s="730"/>
      <c r="SSR298" s="730"/>
      <c r="SSS298" s="730"/>
      <c r="SST298" s="730"/>
      <c r="SSU298" s="730"/>
      <c r="SSV298" s="730"/>
      <c r="SSW298" s="730"/>
      <c r="SSX298" s="730"/>
      <c r="SSY298" s="730"/>
      <c r="SSZ298" s="730"/>
      <c r="STA298" s="730"/>
      <c r="STB298" s="730"/>
      <c r="STC298" s="730"/>
      <c r="STD298" s="730"/>
      <c r="STE298" s="730"/>
      <c r="STF298" s="730"/>
      <c r="STG298" s="730"/>
      <c r="STH298" s="730"/>
      <c r="STI298" s="730"/>
      <c r="STJ298" s="730"/>
      <c r="STK298" s="730"/>
      <c r="STL298" s="730"/>
      <c r="STM298" s="730"/>
      <c r="STN298" s="730"/>
      <c r="STO298" s="730"/>
      <c r="STP298" s="730"/>
      <c r="STQ298" s="730"/>
      <c r="STR298" s="730"/>
      <c r="STS298" s="730"/>
      <c r="STT298" s="730"/>
      <c r="STU298" s="730"/>
      <c r="STV298" s="730"/>
      <c r="STW298" s="730"/>
      <c r="STX298" s="730"/>
      <c r="STY298" s="730"/>
      <c r="STZ298" s="730"/>
      <c r="SUA298" s="730"/>
      <c r="SUB298" s="730"/>
      <c r="SUC298" s="730"/>
      <c r="SUD298" s="730"/>
      <c r="SUE298" s="730"/>
      <c r="SUF298" s="730"/>
      <c r="SUG298" s="730"/>
      <c r="SUH298" s="730"/>
      <c r="SUI298" s="730"/>
      <c r="SUJ298" s="730"/>
      <c r="SUK298" s="730"/>
      <c r="SUL298" s="730"/>
      <c r="SUM298" s="730"/>
      <c r="SUN298" s="730"/>
      <c r="SUO298" s="730"/>
      <c r="SUP298" s="730"/>
      <c r="SUQ298" s="730"/>
      <c r="SUR298" s="730"/>
      <c r="SUS298" s="730"/>
      <c r="SUT298" s="730"/>
      <c r="SUU298" s="730"/>
      <c r="SUV298" s="730"/>
      <c r="SUW298" s="730"/>
      <c r="SUX298" s="730"/>
      <c r="SUY298" s="730"/>
      <c r="SUZ298" s="730"/>
      <c r="SVA298" s="730"/>
      <c r="SVB298" s="730"/>
      <c r="SVC298" s="730"/>
      <c r="SVD298" s="730"/>
      <c r="SVE298" s="730"/>
      <c r="SVF298" s="730"/>
      <c r="SVG298" s="730"/>
      <c r="SVH298" s="730"/>
      <c r="SVI298" s="730"/>
      <c r="SVJ298" s="730"/>
      <c r="SVK298" s="730"/>
      <c r="SVL298" s="730"/>
      <c r="SVM298" s="730"/>
      <c r="SVN298" s="730"/>
      <c r="SVO298" s="730"/>
      <c r="SVP298" s="730"/>
      <c r="SVQ298" s="730"/>
      <c r="SVR298" s="730"/>
      <c r="SVS298" s="730"/>
      <c r="SVT298" s="730"/>
      <c r="SVU298" s="730"/>
      <c r="SVV298" s="730"/>
      <c r="SVW298" s="730"/>
      <c r="SVX298" s="730"/>
      <c r="SVY298" s="730"/>
      <c r="SVZ298" s="730"/>
      <c r="SWA298" s="730"/>
      <c r="SWB298" s="730"/>
      <c r="SWC298" s="730"/>
      <c r="SWD298" s="730"/>
      <c r="SWE298" s="730"/>
      <c r="SWF298" s="730"/>
      <c r="SWG298" s="730"/>
      <c r="SWH298" s="730"/>
      <c r="SWI298" s="730"/>
      <c r="SWJ298" s="730"/>
      <c r="SWK298" s="730"/>
      <c r="SWL298" s="730"/>
      <c r="SWM298" s="730"/>
      <c r="SWN298" s="730"/>
      <c r="SWO298" s="730"/>
      <c r="SWP298" s="730"/>
      <c r="SWQ298" s="730"/>
      <c r="SWR298" s="730"/>
      <c r="SWS298" s="730"/>
      <c r="SWT298" s="730"/>
      <c r="SWU298" s="730"/>
      <c r="SWV298" s="730"/>
      <c r="SWW298" s="730"/>
      <c r="SWX298" s="730"/>
      <c r="SWY298" s="730"/>
      <c r="SWZ298" s="730"/>
      <c r="SXA298" s="730"/>
      <c r="SXB298" s="730"/>
      <c r="SXC298" s="730"/>
      <c r="SXD298" s="730"/>
      <c r="SXE298" s="730"/>
      <c r="SXF298" s="730"/>
      <c r="SXG298" s="730"/>
      <c r="SXH298" s="730"/>
      <c r="SXI298" s="730"/>
      <c r="SXJ298" s="730"/>
      <c r="SXK298" s="730"/>
      <c r="SXL298" s="730"/>
      <c r="SXM298" s="730"/>
      <c r="SXN298" s="730"/>
      <c r="SXO298" s="730"/>
      <c r="SXP298" s="730"/>
      <c r="SXQ298" s="730"/>
      <c r="SXR298" s="730"/>
      <c r="SXS298" s="730"/>
      <c r="SXT298" s="730"/>
      <c r="SXU298" s="730"/>
      <c r="SXV298" s="730"/>
      <c r="SXW298" s="730"/>
      <c r="SXX298" s="730"/>
      <c r="SXY298" s="730"/>
      <c r="SXZ298" s="730"/>
      <c r="SYA298" s="730"/>
      <c r="SYB298" s="730"/>
      <c r="SYC298" s="730"/>
      <c r="SYD298" s="730"/>
      <c r="SYE298" s="730"/>
      <c r="SYF298" s="730"/>
      <c r="SYG298" s="730"/>
      <c r="SYH298" s="730"/>
      <c r="SYI298" s="730"/>
      <c r="SYJ298" s="730"/>
      <c r="SYK298" s="730"/>
      <c r="SYL298" s="730"/>
      <c r="SYM298" s="730"/>
      <c r="SYN298" s="730"/>
      <c r="SYO298" s="730"/>
      <c r="SYP298" s="730"/>
      <c r="SYQ298" s="730"/>
      <c r="SYR298" s="730"/>
      <c r="SYS298" s="730"/>
      <c r="SYT298" s="730"/>
      <c r="SYU298" s="730"/>
      <c r="SYV298" s="730"/>
      <c r="SYW298" s="730"/>
      <c r="SYX298" s="730"/>
      <c r="SYY298" s="730"/>
      <c r="SYZ298" s="730"/>
      <c r="SZA298" s="730"/>
      <c r="SZB298" s="730"/>
      <c r="SZC298" s="730"/>
      <c r="SZD298" s="730"/>
      <c r="SZE298" s="730"/>
      <c r="SZF298" s="730"/>
      <c r="SZG298" s="730"/>
      <c r="SZH298" s="730"/>
      <c r="SZI298" s="730"/>
      <c r="SZJ298" s="730"/>
      <c r="SZK298" s="730"/>
      <c r="SZL298" s="730"/>
      <c r="SZM298" s="730"/>
      <c r="SZN298" s="730"/>
      <c r="SZO298" s="730"/>
      <c r="SZP298" s="730"/>
      <c r="SZQ298" s="730"/>
      <c r="SZR298" s="730"/>
      <c r="SZS298" s="730"/>
      <c r="SZT298" s="730"/>
      <c r="SZU298" s="730"/>
      <c r="SZV298" s="730"/>
      <c r="SZW298" s="730"/>
      <c r="SZX298" s="730"/>
      <c r="SZY298" s="730"/>
      <c r="SZZ298" s="730"/>
      <c r="TAA298" s="730"/>
      <c r="TAB298" s="730"/>
      <c r="TAC298" s="730"/>
      <c r="TAD298" s="730"/>
      <c r="TAE298" s="730"/>
      <c r="TAF298" s="730"/>
      <c r="TAG298" s="730"/>
      <c r="TAH298" s="730"/>
      <c r="TAI298" s="730"/>
      <c r="TAJ298" s="730"/>
      <c r="TAK298" s="730"/>
      <c r="TAL298" s="730"/>
      <c r="TAM298" s="730"/>
      <c r="TAN298" s="730"/>
      <c r="TAO298" s="730"/>
      <c r="TAP298" s="730"/>
      <c r="TAQ298" s="730"/>
      <c r="TAR298" s="730"/>
      <c r="TAS298" s="730"/>
      <c r="TAT298" s="730"/>
      <c r="TAU298" s="730"/>
      <c r="TAV298" s="730"/>
      <c r="TAW298" s="730"/>
      <c r="TAX298" s="730"/>
      <c r="TAY298" s="730"/>
      <c r="TAZ298" s="730"/>
      <c r="TBA298" s="730"/>
      <c r="TBB298" s="730"/>
      <c r="TBC298" s="730"/>
      <c r="TBD298" s="730"/>
      <c r="TBE298" s="730"/>
      <c r="TBF298" s="730"/>
      <c r="TBG298" s="730"/>
      <c r="TBH298" s="730"/>
      <c r="TBI298" s="730"/>
      <c r="TBJ298" s="730"/>
      <c r="TBK298" s="730"/>
      <c r="TBL298" s="730"/>
      <c r="TBM298" s="730"/>
      <c r="TBN298" s="730"/>
      <c r="TBO298" s="730"/>
      <c r="TBP298" s="730"/>
      <c r="TBQ298" s="730"/>
      <c r="TBR298" s="730"/>
      <c r="TBS298" s="730"/>
      <c r="TBT298" s="730"/>
      <c r="TBU298" s="730"/>
      <c r="TBV298" s="730"/>
      <c r="TBW298" s="730"/>
      <c r="TBX298" s="730"/>
      <c r="TBY298" s="730"/>
      <c r="TBZ298" s="730"/>
      <c r="TCA298" s="730"/>
      <c r="TCB298" s="730"/>
      <c r="TCC298" s="730"/>
      <c r="TCD298" s="730"/>
      <c r="TCE298" s="730"/>
      <c r="TCF298" s="730"/>
      <c r="TCG298" s="730"/>
      <c r="TCH298" s="730"/>
      <c r="TCI298" s="730"/>
      <c r="TCJ298" s="730"/>
      <c r="TCK298" s="730"/>
      <c r="TCL298" s="730"/>
      <c r="TCM298" s="730"/>
      <c r="TCN298" s="730"/>
      <c r="TCO298" s="730"/>
      <c r="TCP298" s="730"/>
      <c r="TCQ298" s="730"/>
      <c r="TCR298" s="730"/>
      <c r="TCS298" s="730"/>
      <c r="TCT298" s="730"/>
      <c r="TCU298" s="730"/>
      <c r="TCV298" s="730"/>
      <c r="TCW298" s="730"/>
      <c r="TCX298" s="730"/>
      <c r="TCY298" s="730"/>
      <c r="TCZ298" s="730"/>
      <c r="TDA298" s="730"/>
      <c r="TDB298" s="730"/>
      <c r="TDC298" s="730"/>
      <c r="TDD298" s="730"/>
      <c r="TDE298" s="730"/>
      <c r="TDF298" s="730"/>
      <c r="TDG298" s="730"/>
      <c r="TDH298" s="730"/>
      <c r="TDI298" s="730"/>
      <c r="TDJ298" s="730"/>
      <c r="TDK298" s="730"/>
      <c r="TDL298" s="730"/>
      <c r="TDM298" s="730"/>
      <c r="TDN298" s="730"/>
      <c r="TDO298" s="730"/>
      <c r="TDP298" s="730"/>
      <c r="TDQ298" s="730"/>
      <c r="TDR298" s="730"/>
      <c r="TDS298" s="730"/>
      <c r="TDT298" s="730"/>
      <c r="TDU298" s="730"/>
      <c r="TDV298" s="730"/>
      <c r="TDW298" s="730"/>
      <c r="TDX298" s="730"/>
      <c r="TDY298" s="730"/>
      <c r="TDZ298" s="730"/>
      <c r="TEA298" s="730"/>
      <c r="TEB298" s="730"/>
      <c r="TEC298" s="730"/>
      <c r="TED298" s="730"/>
      <c r="TEE298" s="730"/>
      <c r="TEF298" s="730"/>
      <c r="TEG298" s="730"/>
      <c r="TEH298" s="730"/>
      <c r="TEI298" s="730"/>
      <c r="TEJ298" s="730"/>
      <c r="TEK298" s="730"/>
      <c r="TEL298" s="730"/>
      <c r="TEM298" s="730"/>
      <c r="TEN298" s="730"/>
      <c r="TEO298" s="730"/>
      <c r="TEP298" s="730"/>
      <c r="TEQ298" s="730"/>
      <c r="TER298" s="730"/>
      <c r="TES298" s="730"/>
      <c r="TET298" s="730"/>
      <c r="TEU298" s="730"/>
      <c r="TEV298" s="730"/>
      <c r="TEW298" s="730"/>
      <c r="TEX298" s="730"/>
      <c r="TEY298" s="730"/>
      <c r="TEZ298" s="730"/>
      <c r="TFA298" s="730"/>
      <c r="TFB298" s="730"/>
      <c r="TFC298" s="730"/>
      <c r="TFD298" s="730"/>
      <c r="TFE298" s="730"/>
      <c r="TFF298" s="730"/>
      <c r="TFG298" s="730"/>
      <c r="TFH298" s="730"/>
      <c r="TFI298" s="730"/>
      <c r="TFJ298" s="730"/>
      <c r="TFK298" s="730"/>
      <c r="TFL298" s="730"/>
      <c r="TFM298" s="730"/>
      <c r="TFN298" s="730"/>
      <c r="TFO298" s="730"/>
      <c r="TFP298" s="730"/>
      <c r="TFQ298" s="730"/>
      <c r="TFR298" s="730"/>
      <c r="TFS298" s="730"/>
      <c r="TFT298" s="730"/>
      <c r="TFU298" s="730"/>
      <c r="TFV298" s="730"/>
      <c r="TFW298" s="730"/>
      <c r="TFX298" s="730"/>
      <c r="TFY298" s="730"/>
      <c r="TFZ298" s="730"/>
      <c r="TGA298" s="730"/>
      <c r="TGB298" s="730"/>
      <c r="TGC298" s="730"/>
      <c r="TGD298" s="730"/>
      <c r="TGE298" s="730"/>
      <c r="TGF298" s="730"/>
      <c r="TGG298" s="730"/>
      <c r="TGH298" s="730"/>
      <c r="TGI298" s="730"/>
      <c r="TGJ298" s="730"/>
      <c r="TGK298" s="730"/>
      <c r="TGL298" s="730"/>
      <c r="TGM298" s="730"/>
      <c r="TGN298" s="730"/>
      <c r="TGO298" s="730"/>
      <c r="TGP298" s="730"/>
      <c r="TGQ298" s="730"/>
      <c r="TGR298" s="730"/>
      <c r="TGS298" s="730"/>
      <c r="TGT298" s="730"/>
      <c r="TGU298" s="730"/>
      <c r="TGV298" s="730"/>
      <c r="TGW298" s="730"/>
      <c r="TGX298" s="730"/>
      <c r="TGY298" s="730"/>
      <c r="TGZ298" s="730"/>
      <c r="THA298" s="730"/>
      <c r="THB298" s="730"/>
      <c r="THC298" s="730"/>
      <c r="THD298" s="730"/>
      <c r="THE298" s="730"/>
      <c r="THF298" s="730"/>
      <c r="THG298" s="730"/>
      <c r="THH298" s="730"/>
      <c r="THI298" s="730"/>
      <c r="THJ298" s="730"/>
      <c r="THK298" s="730"/>
      <c r="THL298" s="730"/>
      <c r="THM298" s="730"/>
      <c r="THN298" s="730"/>
      <c r="THO298" s="730"/>
      <c r="THP298" s="730"/>
      <c r="THQ298" s="730"/>
      <c r="THR298" s="730"/>
      <c r="THS298" s="730"/>
      <c r="THT298" s="730"/>
      <c r="THU298" s="730"/>
      <c r="THV298" s="730"/>
      <c r="THW298" s="730"/>
      <c r="THX298" s="730"/>
      <c r="THY298" s="730"/>
      <c r="THZ298" s="730"/>
      <c r="TIA298" s="730"/>
      <c r="TIB298" s="730"/>
      <c r="TIC298" s="730"/>
      <c r="TID298" s="730"/>
      <c r="TIE298" s="730"/>
      <c r="TIF298" s="730"/>
      <c r="TIG298" s="730"/>
      <c r="TIH298" s="730"/>
      <c r="TII298" s="730"/>
      <c r="TIJ298" s="730"/>
      <c r="TIK298" s="730"/>
      <c r="TIL298" s="730"/>
      <c r="TIM298" s="730"/>
      <c r="TIN298" s="730"/>
      <c r="TIO298" s="730"/>
      <c r="TIP298" s="730"/>
      <c r="TIQ298" s="730"/>
      <c r="TIR298" s="730"/>
      <c r="TIS298" s="730"/>
      <c r="TIT298" s="730"/>
      <c r="TIU298" s="730"/>
      <c r="TIV298" s="730"/>
      <c r="TIW298" s="730"/>
      <c r="TIX298" s="730"/>
      <c r="TIY298" s="730"/>
      <c r="TIZ298" s="730"/>
      <c r="TJA298" s="730"/>
      <c r="TJB298" s="730"/>
      <c r="TJC298" s="730"/>
      <c r="TJD298" s="730"/>
      <c r="TJE298" s="730"/>
      <c r="TJF298" s="730"/>
      <c r="TJG298" s="730"/>
      <c r="TJH298" s="730"/>
      <c r="TJI298" s="730"/>
      <c r="TJJ298" s="730"/>
      <c r="TJK298" s="730"/>
      <c r="TJL298" s="730"/>
      <c r="TJM298" s="730"/>
      <c r="TJN298" s="730"/>
      <c r="TJO298" s="730"/>
      <c r="TJP298" s="730"/>
      <c r="TJQ298" s="730"/>
      <c r="TJR298" s="730"/>
      <c r="TJS298" s="730"/>
      <c r="TJT298" s="730"/>
      <c r="TJU298" s="730"/>
      <c r="TJV298" s="730"/>
      <c r="TJW298" s="730"/>
      <c r="TJX298" s="730"/>
      <c r="TJY298" s="730"/>
      <c r="TJZ298" s="730"/>
      <c r="TKA298" s="730"/>
      <c r="TKB298" s="730"/>
      <c r="TKC298" s="730"/>
      <c r="TKD298" s="730"/>
      <c r="TKE298" s="730"/>
      <c r="TKF298" s="730"/>
      <c r="TKG298" s="730"/>
      <c r="TKH298" s="730"/>
      <c r="TKI298" s="730"/>
      <c r="TKJ298" s="730"/>
      <c r="TKK298" s="730"/>
      <c r="TKL298" s="730"/>
      <c r="TKM298" s="730"/>
      <c r="TKN298" s="730"/>
      <c r="TKO298" s="730"/>
      <c r="TKP298" s="730"/>
      <c r="TKQ298" s="730"/>
      <c r="TKR298" s="730"/>
      <c r="TKS298" s="730"/>
      <c r="TKT298" s="730"/>
      <c r="TKU298" s="730"/>
      <c r="TKV298" s="730"/>
      <c r="TKW298" s="730"/>
      <c r="TKX298" s="730"/>
      <c r="TKY298" s="730"/>
      <c r="TKZ298" s="730"/>
      <c r="TLA298" s="730"/>
      <c r="TLB298" s="730"/>
      <c r="TLC298" s="730"/>
      <c r="TLD298" s="730"/>
      <c r="TLE298" s="730"/>
      <c r="TLF298" s="730"/>
      <c r="TLG298" s="730"/>
      <c r="TLH298" s="730"/>
      <c r="TLI298" s="730"/>
      <c r="TLJ298" s="730"/>
      <c r="TLK298" s="730"/>
      <c r="TLL298" s="730"/>
      <c r="TLM298" s="730"/>
      <c r="TLN298" s="730"/>
      <c r="TLO298" s="730"/>
      <c r="TLP298" s="730"/>
      <c r="TLQ298" s="730"/>
      <c r="TLR298" s="730"/>
      <c r="TLS298" s="730"/>
      <c r="TLT298" s="730"/>
      <c r="TLU298" s="730"/>
      <c r="TLV298" s="730"/>
      <c r="TLW298" s="730"/>
      <c r="TLX298" s="730"/>
      <c r="TLY298" s="730"/>
      <c r="TLZ298" s="730"/>
      <c r="TMA298" s="730"/>
      <c r="TMB298" s="730"/>
      <c r="TMC298" s="730"/>
      <c r="TMD298" s="730"/>
      <c r="TME298" s="730"/>
      <c r="TMF298" s="730"/>
      <c r="TMG298" s="730"/>
      <c r="TMH298" s="730"/>
      <c r="TMI298" s="730"/>
      <c r="TMJ298" s="730"/>
      <c r="TMK298" s="730"/>
      <c r="TML298" s="730"/>
      <c r="TMM298" s="730"/>
      <c r="TMN298" s="730"/>
      <c r="TMO298" s="730"/>
      <c r="TMP298" s="730"/>
      <c r="TMQ298" s="730"/>
      <c r="TMR298" s="730"/>
      <c r="TMS298" s="730"/>
      <c r="TMT298" s="730"/>
      <c r="TMU298" s="730"/>
      <c r="TMV298" s="730"/>
      <c r="TMW298" s="730"/>
      <c r="TMX298" s="730"/>
      <c r="TMY298" s="730"/>
      <c r="TMZ298" s="730"/>
      <c r="TNA298" s="730"/>
      <c r="TNB298" s="730"/>
      <c r="TNC298" s="730"/>
      <c r="TND298" s="730"/>
      <c r="TNE298" s="730"/>
      <c r="TNF298" s="730"/>
      <c r="TNG298" s="730"/>
      <c r="TNH298" s="730"/>
      <c r="TNI298" s="730"/>
      <c r="TNJ298" s="730"/>
      <c r="TNK298" s="730"/>
      <c r="TNL298" s="730"/>
      <c r="TNM298" s="730"/>
      <c r="TNN298" s="730"/>
      <c r="TNO298" s="730"/>
      <c r="TNP298" s="730"/>
      <c r="TNQ298" s="730"/>
      <c r="TNR298" s="730"/>
      <c r="TNS298" s="730"/>
      <c r="TNT298" s="730"/>
      <c r="TNU298" s="730"/>
      <c r="TNV298" s="730"/>
      <c r="TNW298" s="730"/>
      <c r="TNX298" s="730"/>
      <c r="TNY298" s="730"/>
      <c r="TNZ298" s="730"/>
      <c r="TOA298" s="730"/>
      <c r="TOB298" s="730"/>
      <c r="TOC298" s="730"/>
      <c r="TOD298" s="730"/>
      <c r="TOE298" s="730"/>
      <c r="TOF298" s="730"/>
      <c r="TOG298" s="730"/>
      <c r="TOH298" s="730"/>
      <c r="TOI298" s="730"/>
      <c r="TOJ298" s="730"/>
      <c r="TOK298" s="730"/>
      <c r="TOL298" s="730"/>
      <c r="TOM298" s="730"/>
      <c r="TON298" s="730"/>
      <c r="TOO298" s="730"/>
      <c r="TOP298" s="730"/>
      <c r="TOQ298" s="730"/>
      <c r="TOR298" s="730"/>
      <c r="TOS298" s="730"/>
      <c r="TOT298" s="730"/>
      <c r="TOU298" s="730"/>
      <c r="TOV298" s="730"/>
      <c r="TOW298" s="730"/>
      <c r="TOX298" s="730"/>
      <c r="TOY298" s="730"/>
      <c r="TOZ298" s="730"/>
      <c r="TPA298" s="730"/>
      <c r="TPB298" s="730"/>
      <c r="TPC298" s="730"/>
      <c r="TPD298" s="730"/>
      <c r="TPE298" s="730"/>
      <c r="TPF298" s="730"/>
      <c r="TPG298" s="730"/>
      <c r="TPH298" s="730"/>
      <c r="TPI298" s="730"/>
      <c r="TPJ298" s="730"/>
      <c r="TPK298" s="730"/>
      <c r="TPL298" s="730"/>
      <c r="TPM298" s="730"/>
      <c r="TPN298" s="730"/>
      <c r="TPO298" s="730"/>
      <c r="TPP298" s="730"/>
      <c r="TPQ298" s="730"/>
      <c r="TPR298" s="730"/>
      <c r="TPS298" s="730"/>
      <c r="TPT298" s="730"/>
      <c r="TPU298" s="730"/>
      <c r="TPV298" s="730"/>
      <c r="TPW298" s="730"/>
      <c r="TPX298" s="730"/>
      <c r="TPY298" s="730"/>
      <c r="TPZ298" s="730"/>
      <c r="TQA298" s="730"/>
      <c r="TQB298" s="730"/>
      <c r="TQC298" s="730"/>
      <c r="TQD298" s="730"/>
      <c r="TQE298" s="730"/>
      <c r="TQF298" s="730"/>
      <c r="TQG298" s="730"/>
      <c r="TQH298" s="730"/>
      <c r="TQI298" s="730"/>
      <c r="TQJ298" s="730"/>
      <c r="TQK298" s="730"/>
      <c r="TQL298" s="730"/>
      <c r="TQM298" s="730"/>
      <c r="TQN298" s="730"/>
      <c r="TQO298" s="730"/>
      <c r="TQP298" s="730"/>
      <c r="TQQ298" s="730"/>
      <c r="TQR298" s="730"/>
      <c r="TQS298" s="730"/>
      <c r="TQT298" s="730"/>
      <c r="TQU298" s="730"/>
      <c r="TQV298" s="730"/>
      <c r="TQW298" s="730"/>
      <c r="TQX298" s="730"/>
      <c r="TQY298" s="730"/>
      <c r="TQZ298" s="730"/>
      <c r="TRA298" s="730"/>
      <c r="TRB298" s="730"/>
      <c r="TRC298" s="730"/>
      <c r="TRD298" s="730"/>
      <c r="TRE298" s="730"/>
      <c r="TRF298" s="730"/>
      <c r="TRG298" s="730"/>
      <c r="TRH298" s="730"/>
      <c r="TRI298" s="730"/>
      <c r="TRJ298" s="730"/>
      <c r="TRK298" s="730"/>
      <c r="TRL298" s="730"/>
      <c r="TRM298" s="730"/>
      <c r="TRN298" s="730"/>
      <c r="TRO298" s="730"/>
      <c r="TRP298" s="730"/>
      <c r="TRQ298" s="730"/>
      <c r="TRR298" s="730"/>
      <c r="TRS298" s="730"/>
      <c r="TRT298" s="730"/>
      <c r="TRU298" s="730"/>
      <c r="TRV298" s="730"/>
      <c r="TRW298" s="730"/>
      <c r="TRX298" s="730"/>
      <c r="TRY298" s="730"/>
      <c r="TRZ298" s="730"/>
      <c r="TSA298" s="730"/>
      <c r="TSB298" s="730"/>
      <c r="TSC298" s="730"/>
      <c r="TSD298" s="730"/>
      <c r="TSE298" s="730"/>
      <c r="TSF298" s="730"/>
      <c r="TSG298" s="730"/>
      <c r="TSH298" s="730"/>
      <c r="TSI298" s="730"/>
      <c r="TSJ298" s="730"/>
      <c r="TSK298" s="730"/>
      <c r="TSL298" s="730"/>
      <c r="TSM298" s="730"/>
      <c r="TSN298" s="730"/>
      <c r="TSO298" s="730"/>
      <c r="TSP298" s="730"/>
      <c r="TSQ298" s="730"/>
      <c r="TSR298" s="730"/>
      <c r="TSS298" s="730"/>
      <c r="TST298" s="730"/>
      <c r="TSU298" s="730"/>
      <c r="TSV298" s="730"/>
      <c r="TSW298" s="730"/>
      <c r="TSX298" s="730"/>
      <c r="TSY298" s="730"/>
      <c r="TSZ298" s="730"/>
      <c r="TTA298" s="730"/>
      <c r="TTB298" s="730"/>
      <c r="TTC298" s="730"/>
      <c r="TTD298" s="730"/>
      <c r="TTE298" s="730"/>
      <c r="TTF298" s="730"/>
      <c r="TTG298" s="730"/>
      <c r="TTH298" s="730"/>
      <c r="TTI298" s="730"/>
      <c r="TTJ298" s="730"/>
      <c r="TTK298" s="730"/>
      <c r="TTL298" s="730"/>
      <c r="TTM298" s="730"/>
      <c r="TTN298" s="730"/>
      <c r="TTO298" s="730"/>
      <c r="TTP298" s="730"/>
      <c r="TTQ298" s="730"/>
      <c r="TTR298" s="730"/>
      <c r="TTS298" s="730"/>
      <c r="TTT298" s="730"/>
      <c r="TTU298" s="730"/>
      <c r="TTV298" s="730"/>
      <c r="TTW298" s="730"/>
      <c r="TTX298" s="730"/>
      <c r="TTY298" s="730"/>
      <c r="TTZ298" s="730"/>
      <c r="TUA298" s="730"/>
      <c r="TUB298" s="730"/>
      <c r="TUC298" s="730"/>
      <c r="TUD298" s="730"/>
      <c r="TUE298" s="730"/>
      <c r="TUF298" s="730"/>
      <c r="TUG298" s="730"/>
      <c r="TUH298" s="730"/>
      <c r="TUI298" s="730"/>
      <c r="TUJ298" s="730"/>
      <c r="TUK298" s="730"/>
      <c r="TUL298" s="730"/>
      <c r="TUM298" s="730"/>
      <c r="TUN298" s="730"/>
      <c r="TUO298" s="730"/>
      <c r="TUP298" s="730"/>
      <c r="TUQ298" s="730"/>
      <c r="TUR298" s="730"/>
      <c r="TUS298" s="730"/>
      <c r="TUT298" s="730"/>
      <c r="TUU298" s="730"/>
      <c r="TUV298" s="730"/>
      <c r="TUW298" s="730"/>
      <c r="TUX298" s="730"/>
      <c r="TUY298" s="730"/>
      <c r="TUZ298" s="730"/>
      <c r="TVA298" s="730"/>
      <c r="TVB298" s="730"/>
      <c r="TVC298" s="730"/>
      <c r="TVD298" s="730"/>
      <c r="TVE298" s="730"/>
      <c r="TVF298" s="730"/>
      <c r="TVG298" s="730"/>
      <c r="TVH298" s="730"/>
      <c r="TVI298" s="730"/>
      <c r="TVJ298" s="730"/>
      <c r="TVK298" s="730"/>
      <c r="TVL298" s="730"/>
      <c r="TVM298" s="730"/>
      <c r="TVN298" s="730"/>
      <c r="TVO298" s="730"/>
      <c r="TVP298" s="730"/>
      <c r="TVQ298" s="730"/>
      <c r="TVR298" s="730"/>
      <c r="TVS298" s="730"/>
      <c r="TVT298" s="730"/>
      <c r="TVU298" s="730"/>
      <c r="TVV298" s="730"/>
      <c r="TVW298" s="730"/>
      <c r="TVX298" s="730"/>
      <c r="TVY298" s="730"/>
      <c r="TVZ298" s="730"/>
      <c r="TWA298" s="730"/>
      <c r="TWB298" s="730"/>
      <c r="TWC298" s="730"/>
      <c r="TWD298" s="730"/>
      <c r="TWE298" s="730"/>
      <c r="TWF298" s="730"/>
      <c r="TWG298" s="730"/>
      <c r="TWH298" s="730"/>
      <c r="TWI298" s="730"/>
      <c r="TWJ298" s="730"/>
      <c r="TWK298" s="730"/>
      <c r="TWL298" s="730"/>
      <c r="TWM298" s="730"/>
      <c r="TWN298" s="730"/>
      <c r="TWO298" s="730"/>
      <c r="TWP298" s="730"/>
      <c r="TWQ298" s="730"/>
      <c r="TWR298" s="730"/>
      <c r="TWS298" s="730"/>
      <c r="TWT298" s="730"/>
      <c r="TWU298" s="730"/>
      <c r="TWV298" s="730"/>
      <c r="TWW298" s="730"/>
      <c r="TWX298" s="730"/>
      <c r="TWY298" s="730"/>
      <c r="TWZ298" s="730"/>
      <c r="TXA298" s="730"/>
      <c r="TXB298" s="730"/>
      <c r="TXC298" s="730"/>
      <c r="TXD298" s="730"/>
      <c r="TXE298" s="730"/>
      <c r="TXF298" s="730"/>
      <c r="TXG298" s="730"/>
      <c r="TXH298" s="730"/>
      <c r="TXI298" s="730"/>
      <c r="TXJ298" s="730"/>
      <c r="TXK298" s="730"/>
      <c r="TXL298" s="730"/>
      <c r="TXM298" s="730"/>
      <c r="TXN298" s="730"/>
      <c r="TXO298" s="730"/>
      <c r="TXP298" s="730"/>
      <c r="TXQ298" s="730"/>
      <c r="TXR298" s="730"/>
      <c r="TXS298" s="730"/>
      <c r="TXT298" s="730"/>
      <c r="TXU298" s="730"/>
      <c r="TXV298" s="730"/>
      <c r="TXW298" s="730"/>
      <c r="TXX298" s="730"/>
      <c r="TXY298" s="730"/>
      <c r="TXZ298" s="730"/>
      <c r="TYA298" s="730"/>
      <c r="TYB298" s="730"/>
      <c r="TYC298" s="730"/>
      <c r="TYD298" s="730"/>
      <c r="TYE298" s="730"/>
      <c r="TYF298" s="730"/>
      <c r="TYG298" s="730"/>
      <c r="TYH298" s="730"/>
      <c r="TYI298" s="730"/>
      <c r="TYJ298" s="730"/>
      <c r="TYK298" s="730"/>
      <c r="TYL298" s="730"/>
      <c r="TYM298" s="730"/>
      <c r="TYN298" s="730"/>
      <c r="TYO298" s="730"/>
      <c r="TYP298" s="730"/>
      <c r="TYQ298" s="730"/>
      <c r="TYR298" s="730"/>
      <c r="TYS298" s="730"/>
      <c r="TYT298" s="730"/>
      <c r="TYU298" s="730"/>
      <c r="TYV298" s="730"/>
      <c r="TYW298" s="730"/>
      <c r="TYX298" s="730"/>
      <c r="TYY298" s="730"/>
      <c r="TYZ298" s="730"/>
      <c r="TZA298" s="730"/>
      <c r="TZB298" s="730"/>
      <c r="TZC298" s="730"/>
      <c r="TZD298" s="730"/>
      <c r="TZE298" s="730"/>
      <c r="TZF298" s="730"/>
      <c r="TZG298" s="730"/>
      <c r="TZH298" s="730"/>
      <c r="TZI298" s="730"/>
      <c r="TZJ298" s="730"/>
      <c r="TZK298" s="730"/>
      <c r="TZL298" s="730"/>
      <c r="TZM298" s="730"/>
      <c r="TZN298" s="730"/>
      <c r="TZO298" s="730"/>
      <c r="TZP298" s="730"/>
      <c r="TZQ298" s="730"/>
      <c r="TZR298" s="730"/>
      <c r="TZS298" s="730"/>
      <c r="TZT298" s="730"/>
      <c r="TZU298" s="730"/>
      <c r="TZV298" s="730"/>
      <c r="TZW298" s="730"/>
      <c r="TZX298" s="730"/>
      <c r="TZY298" s="730"/>
      <c r="TZZ298" s="730"/>
      <c r="UAA298" s="730"/>
      <c r="UAB298" s="730"/>
      <c r="UAC298" s="730"/>
      <c r="UAD298" s="730"/>
      <c r="UAE298" s="730"/>
      <c r="UAF298" s="730"/>
      <c r="UAG298" s="730"/>
      <c r="UAH298" s="730"/>
      <c r="UAI298" s="730"/>
      <c r="UAJ298" s="730"/>
      <c r="UAK298" s="730"/>
      <c r="UAL298" s="730"/>
      <c r="UAM298" s="730"/>
      <c r="UAN298" s="730"/>
      <c r="UAO298" s="730"/>
      <c r="UAP298" s="730"/>
      <c r="UAQ298" s="730"/>
      <c r="UAR298" s="730"/>
      <c r="UAS298" s="730"/>
      <c r="UAT298" s="730"/>
      <c r="UAU298" s="730"/>
      <c r="UAV298" s="730"/>
      <c r="UAW298" s="730"/>
      <c r="UAX298" s="730"/>
      <c r="UAY298" s="730"/>
      <c r="UAZ298" s="730"/>
      <c r="UBA298" s="730"/>
      <c r="UBB298" s="730"/>
      <c r="UBC298" s="730"/>
      <c r="UBD298" s="730"/>
      <c r="UBE298" s="730"/>
      <c r="UBF298" s="730"/>
      <c r="UBG298" s="730"/>
      <c r="UBH298" s="730"/>
      <c r="UBI298" s="730"/>
      <c r="UBJ298" s="730"/>
      <c r="UBK298" s="730"/>
      <c r="UBL298" s="730"/>
      <c r="UBM298" s="730"/>
      <c r="UBN298" s="730"/>
      <c r="UBO298" s="730"/>
      <c r="UBP298" s="730"/>
      <c r="UBQ298" s="730"/>
      <c r="UBR298" s="730"/>
      <c r="UBS298" s="730"/>
      <c r="UBT298" s="730"/>
      <c r="UBU298" s="730"/>
      <c r="UBV298" s="730"/>
      <c r="UBW298" s="730"/>
      <c r="UBX298" s="730"/>
      <c r="UBY298" s="730"/>
      <c r="UBZ298" s="730"/>
      <c r="UCA298" s="730"/>
      <c r="UCB298" s="730"/>
      <c r="UCC298" s="730"/>
      <c r="UCD298" s="730"/>
      <c r="UCE298" s="730"/>
      <c r="UCF298" s="730"/>
      <c r="UCG298" s="730"/>
      <c r="UCH298" s="730"/>
      <c r="UCI298" s="730"/>
      <c r="UCJ298" s="730"/>
      <c r="UCK298" s="730"/>
      <c r="UCL298" s="730"/>
      <c r="UCM298" s="730"/>
      <c r="UCN298" s="730"/>
      <c r="UCO298" s="730"/>
      <c r="UCP298" s="730"/>
      <c r="UCQ298" s="730"/>
      <c r="UCR298" s="730"/>
      <c r="UCS298" s="730"/>
      <c r="UCT298" s="730"/>
      <c r="UCU298" s="730"/>
      <c r="UCV298" s="730"/>
      <c r="UCW298" s="730"/>
      <c r="UCX298" s="730"/>
      <c r="UCY298" s="730"/>
      <c r="UCZ298" s="730"/>
      <c r="UDA298" s="730"/>
      <c r="UDB298" s="730"/>
      <c r="UDC298" s="730"/>
      <c r="UDD298" s="730"/>
      <c r="UDE298" s="730"/>
      <c r="UDF298" s="730"/>
      <c r="UDG298" s="730"/>
      <c r="UDH298" s="730"/>
      <c r="UDI298" s="730"/>
      <c r="UDJ298" s="730"/>
      <c r="UDK298" s="730"/>
      <c r="UDL298" s="730"/>
      <c r="UDM298" s="730"/>
      <c r="UDN298" s="730"/>
      <c r="UDO298" s="730"/>
      <c r="UDP298" s="730"/>
      <c r="UDQ298" s="730"/>
      <c r="UDR298" s="730"/>
      <c r="UDS298" s="730"/>
      <c r="UDT298" s="730"/>
      <c r="UDU298" s="730"/>
      <c r="UDV298" s="730"/>
      <c r="UDW298" s="730"/>
      <c r="UDX298" s="730"/>
      <c r="UDY298" s="730"/>
      <c r="UDZ298" s="730"/>
      <c r="UEA298" s="730"/>
      <c r="UEB298" s="730"/>
      <c r="UEC298" s="730"/>
      <c r="UED298" s="730"/>
      <c r="UEE298" s="730"/>
      <c r="UEF298" s="730"/>
      <c r="UEG298" s="730"/>
      <c r="UEH298" s="730"/>
      <c r="UEI298" s="730"/>
      <c r="UEJ298" s="730"/>
      <c r="UEK298" s="730"/>
      <c r="UEL298" s="730"/>
      <c r="UEM298" s="730"/>
      <c r="UEN298" s="730"/>
      <c r="UEO298" s="730"/>
      <c r="UEP298" s="730"/>
      <c r="UEQ298" s="730"/>
      <c r="UER298" s="730"/>
      <c r="UES298" s="730"/>
      <c r="UET298" s="730"/>
      <c r="UEU298" s="730"/>
      <c r="UEV298" s="730"/>
      <c r="UEW298" s="730"/>
      <c r="UEX298" s="730"/>
      <c r="UEY298" s="730"/>
      <c r="UEZ298" s="730"/>
      <c r="UFA298" s="730"/>
      <c r="UFB298" s="730"/>
      <c r="UFC298" s="730"/>
      <c r="UFD298" s="730"/>
      <c r="UFE298" s="730"/>
      <c r="UFF298" s="730"/>
      <c r="UFG298" s="730"/>
      <c r="UFH298" s="730"/>
      <c r="UFI298" s="730"/>
      <c r="UFJ298" s="730"/>
      <c r="UFK298" s="730"/>
      <c r="UFL298" s="730"/>
      <c r="UFM298" s="730"/>
      <c r="UFN298" s="730"/>
      <c r="UFO298" s="730"/>
      <c r="UFP298" s="730"/>
      <c r="UFQ298" s="730"/>
      <c r="UFR298" s="730"/>
      <c r="UFS298" s="730"/>
      <c r="UFT298" s="730"/>
      <c r="UFU298" s="730"/>
      <c r="UFV298" s="730"/>
      <c r="UFW298" s="730"/>
      <c r="UFX298" s="730"/>
      <c r="UFY298" s="730"/>
      <c r="UFZ298" s="730"/>
      <c r="UGA298" s="730"/>
      <c r="UGB298" s="730"/>
      <c r="UGC298" s="730"/>
      <c r="UGD298" s="730"/>
      <c r="UGE298" s="730"/>
      <c r="UGF298" s="730"/>
      <c r="UGG298" s="730"/>
      <c r="UGH298" s="730"/>
      <c r="UGI298" s="730"/>
      <c r="UGJ298" s="730"/>
      <c r="UGK298" s="730"/>
      <c r="UGL298" s="730"/>
      <c r="UGM298" s="730"/>
      <c r="UGN298" s="730"/>
      <c r="UGO298" s="730"/>
      <c r="UGP298" s="730"/>
      <c r="UGQ298" s="730"/>
      <c r="UGR298" s="730"/>
      <c r="UGS298" s="730"/>
      <c r="UGT298" s="730"/>
      <c r="UGU298" s="730"/>
      <c r="UGV298" s="730"/>
      <c r="UGW298" s="730"/>
      <c r="UGX298" s="730"/>
      <c r="UGY298" s="730"/>
      <c r="UGZ298" s="730"/>
      <c r="UHA298" s="730"/>
      <c r="UHB298" s="730"/>
      <c r="UHC298" s="730"/>
      <c r="UHD298" s="730"/>
      <c r="UHE298" s="730"/>
      <c r="UHF298" s="730"/>
      <c r="UHG298" s="730"/>
      <c r="UHH298" s="730"/>
      <c r="UHI298" s="730"/>
      <c r="UHJ298" s="730"/>
      <c r="UHK298" s="730"/>
      <c r="UHL298" s="730"/>
      <c r="UHM298" s="730"/>
      <c r="UHN298" s="730"/>
      <c r="UHO298" s="730"/>
      <c r="UHP298" s="730"/>
      <c r="UHQ298" s="730"/>
      <c r="UHR298" s="730"/>
      <c r="UHS298" s="730"/>
      <c r="UHT298" s="730"/>
      <c r="UHU298" s="730"/>
      <c r="UHV298" s="730"/>
      <c r="UHW298" s="730"/>
      <c r="UHX298" s="730"/>
      <c r="UHY298" s="730"/>
      <c r="UHZ298" s="730"/>
      <c r="UIA298" s="730"/>
      <c r="UIB298" s="730"/>
      <c r="UIC298" s="730"/>
      <c r="UID298" s="730"/>
      <c r="UIE298" s="730"/>
      <c r="UIF298" s="730"/>
      <c r="UIG298" s="730"/>
      <c r="UIH298" s="730"/>
      <c r="UII298" s="730"/>
      <c r="UIJ298" s="730"/>
      <c r="UIK298" s="730"/>
      <c r="UIL298" s="730"/>
      <c r="UIM298" s="730"/>
      <c r="UIN298" s="730"/>
      <c r="UIO298" s="730"/>
      <c r="UIP298" s="730"/>
      <c r="UIQ298" s="730"/>
      <c r="UIR298" s="730"/>
      <c r="UIS298" s="730"/>
      <c r="UIT298" s="730"/>
      <c r="UIU298" s="730"/>
      <c r="UIV298" s="730"/>
      <c r="UIW298" s="730"/>
      <c r="UIX298" s="730"/>
      <c r="UIY298" s="730"/>
      <c r="UIZ298" s="730"/>
      <c r="UJA298" s="730"/>
      <c r="UJB298" s="730"/>
      <c r="UJC298" s="730"/>
      <c r="UJD298" s="730"/>
      <c r="UJE298" s="730"/>
      <c r="UJF298" s="730"/>
      <c r="UJG298" s="730"/>
      <c r="UJH298" s="730"/>
      <c r="UJI298" s="730"/>
      <c r="UJJ298" s="730"/>
      <c r="UJK298" s="730"/>
      <c r="UJL298" s="730"/>
      <c r="UJM298" s="730"/>
      <c r="UJN298" s="730"/>
      <c r="UJO298" s="730"/>
      <c r="UJP298" s="730"/>
      <c r="UJQ298" s="730"/>
      <c r="UJR298" s="730"/>
      <c r="UJS298" s="730"/>
      <c r="UJT298" s="730"/>
      <c r="UJU298" s="730"/>
      <c r="UJV298" s="730"/>
      <c r="UJW298" s="730"/>
      <c r="UJX298" s="730"/>
      <c r="UJY298" s="730"/>
      <c r="UJZ298" s="730"/>
      <c r="UKA298" s="730"/>
      <c r="UKB298" s="730"/>
      <c r="UKC298" s="730"/>
      <c r="UKD298" s="730"/>
      <c r="UKE298" s="730"/>
      <c r="UKF298" s="730"/>
      <c r="UKG298" s="730"/>
      <c r="UKH298" s="730"/>
      <c r="UKI298" s="730"/>
      <c r="UKJ298" s="730"/>
      <c r="UKK298" s="730"/>
      <c r="UKL298" s="730"/>
      <c r="UKM298" s="730"/>
      <c r="UKN298" s="730"/>
      <c r="UKO298" s="730"/>
      <c r="UKP298" s="730"/>
      <c r="UKQ298" s="730"/>
      <c r="UKR298" s="730"/>
      <c r="UKS298" s="730"/>
      <c r="UKT298" s="730"/>
      <c r="UKU298" s="730"/>
      <c r="UKV298" s="730"/>
      <c r="UKW298" s="730"/>
      <c r="UKX298" s="730"/>
      <c r="UKY298" s="730"/>
      <c r="UKZ298" s="730"/>
      <c r="ULA298" s="730"/>
      <c r="ULB298" s="730"/>
      <c r="ULC298" s="730"/>
      <c r="ULD298" s="730"/>
      <c r="ULE298" s="730"/>
      <c r="ULF298" s="730"/>
      <c r="ULG298" s="730"/>
      <c r="ULH298" s="730"/>
      <c r="ULI298" s="730"/>
      <c r="ULJ298" s="730"/>
      <c r="ULK298" s="730"/>
      <c r="ULL298" s="730"/>
      <c r="ULM298" s="730"/>
      <c r="ULN298" s="730"/>
      <c r="ULO298" s="730"/>
      <c r="ULP298" s="730"/>
      <c r="ULQ298" s="730"/>
      <c r="ULR298" s="730"/>
      <c r="ULS298" s="730"/>
      <c r="ULT298" s="730"/>
      <c r="ULU298" s="730"/>
      <c r="ULV298" s="730"/>
      <c r="ULW298" s="730"/>
      <c r="ULX298" s="730"/>
      <c r="ULY298" s="730"/>
      <c r="ULZ298" s="730"/>
      <c r="UMA298" s="730"/>
      <c r="UMB298" s="730"/>
      <c r="UMC298" s="730"/>
      <c r="UMD298" s="730"/>
      <c r="UME298" s="730"/>
      <c r="UMF298" s="730"/>
      <c r="UMG298" s="730"/>
      <c r="UMH298" s="730"/>
      <c r="UMI298" s="730"/>
      <c r="UMJ298" s="730"/>
      <c r="UMK298" s="730"/>
      <c r="UML298" s="730"/>
      <c r="UMM298" s="730"/>
      <c r="UMN298" s="730"/>
      <c r="UMO298" s="730"/>
      <c r="UMP298" s="730"/>
      <c r="UMQ298" s="730"/>
      <c r="UMR298" s="730"/>
      <c r="UMS298" s="730"/>
      <c r="UMT298" s="730"/>
      <c r="UMU298" s="730"/>
      <c r="UMV298" s="730"/>
      <c r="UMW298" s="730"/>
      <c r="UMX298" s="730"/>
      <c r="UMY298" s="730"/>
      <c r="UMZ298" s="730"/>
      <c r="UNA298" s="730"/>
      <c r="UNB298" s="730"/>
      <c r="UNC298" s="730"/>
      <c r="UND298" s="730"/>
      <c r="UNE298" s="730"/>
      <c r="UNF298" s="730"/>
      <c r="UNG298" s="730"/>
      <c r="UNH298" s="730"/>
      <c r="UNI298" s="730"/>
      <c r="UNJ298" s="730"/>
      <c r="UNK298" s="730"/>
      <c r="UNL298" s="730"/>
      <c r="UNM298" s="730"/>
      <c r="UNN298" s="730"/>
      <c r="UNO298" s="730"/>
      <c r="UNP298" s="730"/>
      <c r="UNQ298" s="730"/>
      <c r="UNR298" s="730"/>
      <c r="UNS298" s="730"/>
      <c r="UNT298" s="730"/>
      <c r="UNU298" s="730"/>
      <c r="UNV298" s="730"/>
      <c r="UNW298" s="730"/>
      <c r="UNX298" s="730"/>
      <c r="UNY298" s="730"/>
      <c r="UNZ298" s="730"/>
      <c r="UOA298" s="730"/>
      <c r="UOB298" s="730"/>
      <c r="UOC298" s="730"/>
      <c r="UOD298" s="730"/>
      <c r="UOE298" s="730"/>
      <c r="UOF298" s="730"/>
      <c r="UOG298" s="730"/>
      <c r="UOH298" s="730"/>
      <c r="UOI298" s="730"/>
      <c r="UOJ298" s="730"/>
      <c r="UOK298" s="730"/>
      <c r="UOL298" s="730"/>
      <c r="UOM298" s="730"/>
      <c r="UON298" s="730"/>
      <c r="UOO298" s="730"/>
      <c r="UOP298" s="730"/>
      <c r="UOQ298" s="730"/>
      <c r="UOR298" s="730"/>
      <c r="UOS298" s="730"/>
      <c r="UOT298" s="730"/>
      <c r="UOU298" s="730"/>
      <c r="UOV298" s="730"/>
      <c r="UOW298" s="730"/>
      <c r="UOX298" s="730"/>
      <c r="UOY298" s="730"/>
      <c r="UOZ298" s="730"/>
      <c r="UPA298" s="730"/>
      <c r="UPB298" s="730"/>
      <c r="UPC298" s="730"/>
      <c r="UPD298" s="730"/>
      <c r="UPE298" s="730"/>
      <c r="UPF298" s="730"/>
      <c r="UPG298" s="730"/>
      <c r="UPH298" s="730"/>
      <c r="UPI298" s="730"/>
      <c r="UPJ298" s="730"/>
      <c r="UPK298" s="730"/>
      <c r="UPL298" s="730"/>
      <c r="UPM298" s="730"/>
      <c r="UPN298" s="730"/>
      <c r="UPO298" s="730"/>
      <c r="UPP298" s="730"/>
      <c r="UPQ298" s="730"/>
      <c r="UPR298" s="730"/>
      <c r="UPS298" s="730"/>
      <c r="UPT298" s="730"/>
      <c r="UPU298" s="730"/>
      <c r="UPV298" s="730"/>
      <c r="UPW298" s="730"/>
      <c r="UPX298" s="730"/>
      <c r="UPY298" s="730"/>
      <c r="UPZ298" s="730"/>
      <c r="UQA298" s="730"/>
      <c r="UQB298" s="730"/>
      <c r="UQC298" s="730"/>
      <c r="UQD298" s="730"/>
      <c r="UQE298" s="730"/>
      <c r="UQF298" s="730"/>
      <c r="UQG298" s="730"/>
      <c r="UQH298" s="730"/>
      <c r="UQI298" s="730"/>
      <c r="UQJ298" s="730"/>
      <c r="UQK298" s="730"/>
      <c r="UQL298" s="730"/>
      <c r="UQM298" s="730"/>
      <c r="UQN298" s="730"/>
      <c r="UQO298" s="730"/>
      <c r="UQP298" s="730"/>
      <c r="UQQ298" s="730"/>
      <c r="UQR298" s="730"/>
      <c r="UQS298" s="730"/>
      <c r="UQT298" s="730"/>
      <c r="UQU298" s="730"/>
      <c r="UQV298" s="730"/>
      <c r="UQW298" s="730"/>
      <c r="UQX298" s="730"/>
      <c r="UQY298" s="730"/>
      <c r="UQZ298" s="730"/>
      <c r="URA298" s="730"/>
      <c r="URB298" s="730"/>
      <c r="URC298" s="730"/>
      <c r="URD298" s="730"/>
      <c r="URE298" s="730"/>
      <c r="URF298" s="730"/>
      <c r="URG298" s="730"/>
      <c r="URH298" s="730"/>
      <c r="URI298" s="730"/>
      <c r="URJ298" s="730"/>
      <c r="URK298" s="730"/>
      <c r="URL298" s="730"/>
      <c r="URM298" s="730"/>
      <c r="URN298" s="730"/>
      <c r="URO298" s="730"/>
      <c r="URP298" s="730"/>
      <c r="URQ298" s="730"/>
      <c r="URR298" s="730"/>
      <c r="URS298" s="730"/>
      <c r="URT298" s="730"/>
      <c r="URU298" s="730"/>
      <c r="URV298" s="730"/>
      <c r="URW298" s="730"/>
      <c r="URX298" s="730"/>
      <c r="URY298" s="730"/>
      <c r="URZ298" s="730"/>
      <c r="USA298" s="730"/>
      <c r="USB298" s="730"/>
      <c r="USC298" s="730"/>
      <c r="USD298" s="730"/>
      <c r="USE298" s="730"/>
      <c r="USF298" s="730"/>
      <c r="USG298" s="730"/>
      <c r="USH298" s="730"/>
      <c r="USI298" s="730"/>
      <c r="USJ298" s="730"/>
      <c r="USK298" s="730"/>
      <c r="USL298" s="730"/>
      <c r="USM298" s="730"/>
      <c r="USN298" s="730"/>
      <c r="USO298" s="730"/>
      <c r="USP298" s="730"/>
      <c r="USQ298" s="730"/>
      <c r="USR298" s="730"/>
      <c r="USS298" s="730"/>
      <c r="UST298" s="730"/>
      <c r="USU298" s="730"/>
      <c r="USV298" s="730"/>
      <c r="USW298" s="730"/>
      <c r="USX298" s="730"/>
      <c r="USY298" s="730"/>
      <c r="USZ298" s="730"/>
      <c r="UTA298" s="730"/>
      <c r="UTB298" s="730"/>
      <c r="UTC298" s="730"/>
      <c r="UTD298" s="730"/>
      <c r="UTE298" s="730"/>
      <c r="UTF298" s="730"/>
      <c r="UTG298" s="730"/>
      <c r="UTH298" s="730"/>
      <c r="UTI298" s="730"/>
      <c r="UTJ298" s="730"/>
      <c r="UTK298" s="730"/>
      <c r="UTL298" s="730"/>
      <c r="UTM298" s="730"/>
      <c r="UTN298" s="730"/>
      <c r="UTO298" s="730"/>
      <c r="UTP298" s="730"/>
      <c r="UTQ298" s="730"/>
      <c r="UTR298" s="730"/>
      <c r="UTS298" s="730"/>
      <c r="UTT298" s="730"/>
      <c r="UTU298" s="730"/>
      <c r="UTV298" s="730"/>
      <c r="UTW298" s="730"/>
      <c r="UTX298" s="730"/>
      <c r="UTY298" s="730"/>
      <c r="UTZ298" s="730"/>
      <c r="UUA298" s="730"/>
      <c r="UUB298" s="730"/>
      <c r="UUC298" s="730"/>
      <c r="UUD298" s="730"/>
      <c r="UUE298" s="730"/>
      <c r="UUF298" s="730"/>
      <c r="UUG298" s="730"/>
      <c r="UUH298" s="730"/>
      <c r="UUI298" s="730"/>
      <c r="UUJ298" s="730"/>
      <c r="UUK298" s="730"/>
      <c r="UUL298" s="730"/>
      <c r="UUM298" s="730"/>
      <c r="UUN298" s="730"/>
      <c r="UUO298" s="730"/>
      <c r="UUP298" s="730"/>
      <c r="UUQ298" s="730"/>
      <c r="UUR298" s="730"/>
      <c r="UUS298" s="730"/>
      <c r="UUT298" s="730"/>
      <c r="UUU298" s="730"/>
      <c r="UUV298" s="730"/>
      <c r="UUW298" s="730"/>
      <c r="UUX298" s="730"/>
      <c r="UUY298" s="730"/>
      <c r="UUZ298" s="730"/>
      <c r="UVA298" s="730"/>
      <c r="UVB298" s="730"/>
      <c r="UVC298" s="730"/>
      <c r="UVD298" s="730"/>
      <c r="UVE298" s="730"/>
      <c r="UVF298" s="730"/>
      <c r="UVG298" s="730"/>
      <c r="UVH298" s="730"/>
      <c r="UVI298" s="730"/>
      <c r="UVJ298" s="730"/>
      <c r="UVK298" s="730"/>
      <c r="UVL298" s="730"/>
      <c r="UVM298" s="730"/>
      <c r="UVN298" s="730"/>
      <c r="UVO298" s="730"/>
      <c r="UVP298" s="730"/>
      <c r="UVQ298" s="730"/>
      <c r="UVR298" s="730"/>
      <c r="UVS298" s="730"/>
      <c r="UVT298" s="730"/>
      <c r="UVU298" s="730"/>
      <c r="UVV298" s="730"/>
      <c r="UVW298" s="730"/>
      <c r="UVX298" s="730"/>
      <c r="UVY298" s="730"/>
      <c r="UVZ298" s="730"/>
      <c r="UWA298" s="730"/>
      <c r="UWB298" s="730"/>
      <c r="UWC298" s="730"/>
      <c r="UWD298" s="730"/>
      <c r="UWE298" s="730"/>
      <c r="UWF298" s="730"/>
      <c r="UWG298" s="730"/>
      <c r="UWH298" s="730"/>
      <c r="UWI298" s="730"/>
      <c r="UWJ298" s="730"/>
      <c r="UWK298" s="730"/>
      <c r="UWL298" s="730"/>
      <c r="UWM298" s="730"/>
      <c r="UWN298" s="730"/>
      <c r="UWO298" s="730"/>
      <c r="UWP298" s="730"/>
      <c r="UWQ298" s="730"/>
      <c r="UWR298" s="730"/>
      <c r="UWS298" s="730"/>
      <c r="UWT298" s="730"/>
      <c r="UWU298" s="730"/>
      <c r="UWV298" s="730"/>
      <c r="UWW298" s="730"/>
      <c r="UWX298" s="730"/>
      <c r="UWY298" s="730"/>
      <c r="UWZ298" s="730"/>
      <c r="UXA298" s="730"/>
      <c r="UXB298" s="730"/>
      <c r="UXC298" s="730"/>
      <c r="UXD298" s="730"/>
      <c r="UXE298" s="730"/>
      <c r="UXF298" s="730"/>
      <c r="UXG298" s="730"/>
      <c r="UXH298" s="730"/>
      <c r="UXI298" s="730"/>
      <c r="UXJ298" s="730"/>
      <c r="UXK298" s="730"/>
      <c r="UXL298" s="730"/>
      <c r="UXM298" s="730"/>
      <c r="UXN298" s="730"/>
      <c r="UXO298" s="730"/>
      <c r="UXP298" s="730"/>
      <c r="UXQ298" s="730"/>
      <c r="UXR298" s="730"/>
      <c r="UXS298" s="730"/>
      <c r="UXT298" s="730"/>
      <c r="UXU298" s="730"/>
      <c r="UXV298" s="730"/>
      <c r="UXW298" s="730"/>
      <c r="UXX298" s="730"/>
      <c r="UXY298" s="730"/>
      <c r="UXZ298" s="730"/>
      <c r="UYA298" s="730"/>
      <c r="UYB298" s="730"/>
      <c r="UYC298" s="730"/>
      <c r="UYD298" s="730"/>
      <c r="UYE298" s="730"/>
      <c r="UYF298" s="730"/>
      <c r="UYG298" s="730"/>
      <c r="UYH298" s="730"/>
      <c r="UYI298" s="730"/>
      <c r="UYJ298" s="730"/>
      <c r="UYK298" s="730"/>
      <c r="UYL298" s="730"/>
      <c r="UYM298" s="730"/>
      <c r="UYN298" s="730"/>
      <c r="UYO298" s="730"/>
      <c r="UYP298" s="730"/>
      <c r="UYQ298" s="730"/>
      <c r="UYR298" s="730"/>
      <c r="UYS298" s="730"/>
      <c r="UYT298" s="730"/>
      <c r="UYU298" s="730"/>
      <c r="UYV298" s="730"/>
      <c r="UYW298" s="730"/>
      <c r="UYX298" s="730"/>
      <c r="UYY298" s="730"/>
      <c r="UYZ298" s="730"/>
      <c r="UZA298" s="730"/>
      <c r="UZB298" s="730"/>
      <c r="UZC298" s="730"/>
      <c r="UZD298" s="730"/>
      <c r="UZE298" s="730"/>
      <c r="UZF298" s="730"/>
      <c r="UZG298" s="730"/>
      <c r="UZH298" s="730"/>
      <c r="UZI298" s="730"/>
      <c r="UZJ298" s="730"/>
      <c r="UZK298" s="730"/>
      <c r="UZL298" s="730"/>
      <c r="UZM298" s="730"/>
      <c r="UZN298" s="730"/>
      <c r="UZO298" s="730"/>
      <c r="UZP298" s="730"/>
      <c r="UZQ298" s="730"/>
      <c r="UZR298" s="730"/>
      <c r="UZS298" s="730"/>
      <c r="UZT298" s="730"/>
      <c r="UZU298" s="730"/>
      <c r="UZV298" s="730"/>
      <c r="UZW298" s="730"/>
      <c r="UZX298" s="730"/>
      <c r="UZY298" s="730"/>
      <c r="UZZ298" s="730"/>
      <c r="VAA298" s="730"/>
      <c r="VAB298" s="730"/>
      <c r="VAC298" s="730"/>
      <c r="VAD298" s="730"/>
      <c r="VAE298" s="730"/>
      <c r="VAF298" s="730"/>
      <c r="VAG298" s="730"/>
      <c r="VAH298" s="730"/>
      <c r="VAI298" s="730"/>
      <c r="VAJ298" s="730"/>
      <c r="VAK298" s="730"/>
      <c r="VAL298" s="730"/>
      <c r="VAM298" s="730"/>
      <c r="VAN298" s="730"/>
      <c r="VAO298" s="730"/>
      <c r="VAP298" s="730"/>
      <c r="VAQ298" s="730"/>
      <c r="VAR298" s="730"/>
      <c r="VAS298" s="730"/>
      <c r="VAT298" s="730"/>
      <c r="VAU298" s="730"/>
      <c r="VAV298" s="730"/>
      <c r="VAW298" s="730"/>
      <c r="VAX298" s="730"/>
      <c r="VAY298" s="730"/>
      <c r="VAZ298" s="730"/>
      <c r="VBA298" s="730"/>
      <c r="VBB298" s="730"/>
      <c r="VBC298" s="730"/>
      <c r="VBD298" s="730"/>
      <c r="VBE298" s="730"/>
      <c r="VBF298" s="730"/>
      <c r="VBG298" s="730"/>
      <c r="VBH298" s="730"/>
      <c r="VBI298" s="730"/>
      <c r="VBJ298" s="730"/>
      <c r="VBK298" s="730"/>
      <c r="VBL298" s="730"/>
      <c r="VBM298" s="730"/>
      <c r="VBN298" s="730"/>
      <c r="VBO298" s="730"/>
      <c r="VBP298" s="730"/>
      <c r="VBQ298" s="730"/>
      <c r="VBR298" s="730"/>
      <c r="VBS298" s="730"/>
      <c r="VBT298" s="730"/>
      <c r="VBU298" s="730"/>
      <c r="VBV298" s="730"/>
      <c r="VBW298" s="730"/>
      <c r="VBX298" s="730"/>
      <c r="VBY298" s="730"/>
      <c r="VBZ298" s="730"/>
      <c r="VCA298" s="730"/>
      <c r="VCB298" s="730"/>
      <c r="VCC298" s="730"/>
      <c r="VCD298" s="730"/>
      <c r="VCE298" s="730"/>
      <c r="VCF298" s="730"/>
      <c r="VCG298" s="730"/>
      <c r="VCH298" s="730"/>
      <c r="VCI298" s="730"/>
      <c r="VCJ298" s="730"/>
      <c r="VCK298" s="730"/>
      <c r="VCL298" s="730"/>
      <c r="VCM298" s="730"/>
      <c r="VCN298" s="730"/>
      <c r="VCO298" s="730"/>
      <c r="VCP298" s="730"/>
      <c r="VCQ298" s="730"/>
      <c r="VCR298" s="730"/>
      <c r="VCS298" s="730"/>
      <c r="VCT298" s="730"/>
      <c r="VCU298" s="730"/>
      <c r="VCV298" s="730"/>
      <c r="VCW298" s="730"/>
      <c r="VCX298" s="730"/>
      <c r="VCY298" s="730"/>
      <c r="VCZ298" s="730"/>
      <c r="VDA298" s="730"/>
      <c r="VDB298" s="730"/>
      <c r="VDC298" s="730"/>
      <c r="VDD298" s="730"/>
      <c r="VDE298" s="730"/>
      <c r="VDF298" s="730"/>
      <c r="VDG298" s="730"/>
      <c r="VDH298" s="730"/>
      <c r="VDI298" s="730"/>
      <c r="VDJ298" s="730"/>
      <c r="VDK298" s="730"/>
      <c r="VDL298" s="730"/>
      <c r="VDM298" s="730"/>
      <c r="VDN298" s="730"/>
      <c r="VDO298" s="730"/>
      <c r="VDP298" s="730"/>
      <c r="VDQ298" s="730"/>
      <c r="VDR298" s="730"/>
      <c r="VDS298" s="730"/>
      <c r="VDT298" s="730"/>
      <c r="VDU298" s="730"/>
      <c r="VDV298" s="730"/>
      <c r="VDW298" s="730"/>
      <c r="VDX298" s="730"/>
      <c r="VDY298" s="730"/>
      <c r="VDZ298" s="730"/>
      <c r="VEA298" s="730"/>
      <c r="VEB298" s="730"/>
      <c r="VEC298" s="730"/>
      <c r="VED298" s="730"/>
      <c r="VEE298" s="730"/>
      <c r="VEF298" s="730"/>
      <c r="VEG298" s="730"/>
      <c r="VEH298" s="730"/>
      <c r="VEI298" s="730"/>
      <c r="VEJ298" s="730"/>
      <c r="VEK298" s="730"/>
      <c r="VEL298" s="730"/>
      <c r="VEM298" s="730"/>
      <c r="VEN298" s="730"/>
      <c r="VEO298" s="730"/>
      <c r="VEP298" s="730"/>
      <c r="VEQ298" s="730"/>
      <c r="VER298" s="730"/>
      <c r="VES298" s="730"/>
      <c r="VET298" s="730"/>
      <c r="VEU298" s="730"/>
      <c r="VEV298" s="730"/>
      <c r="VEW298" s="730"/>
      <c r="VEX298" s="730"/>
      <c r="VEY298" s="730"/>
      <c r="VEZ298" s="730"/>
      <c r="VFA298" s="730"/>
      <c r="VFB298" s="730"/>
      <c r="VFC298" s="730"/>
      <c r="VFD298" s="730"/>
      <c r="VFE298" s="730"/>
      <c r="VFF298" s="730"/>
      <c r="VFG298" s="730"/>
      <c r="VFH298" s="730"/>
      <c r="VFI298" s="730"/>
      <c r="VFJ298" s="730"/>
      <c r="VFK298" s="730"/>
      <c r="VFL298" s="730"/>
      <c r="VFM298" s="730"/>
      <c r="VFN298" s="730"/>
      <c r="VFO298" s="730"/>
      <c r="VFP298" s="730"/>
      <c r="VFQ298" s="730"/>
      <c r="VFR298" s="730"/>
      <c r="VFS298" s="730"/>
      <c r="VFT298" s="730"/>
      <c r="VFU298" s="730"/>
      <c r="VFV298" s="730"/>
      <c r="VFW298" s="730"/>
      <c r="VFX298" s="730"/>
      <c r="VFY298" s="730"/>
      <c r="VFZ298" s="730"/>
      <c r="VGA298" s="730"/>
      <c r="VGB298" s="730"/>
      <c r="VGC298" s="730"/>
      <c r="VGD298" s="730"/>
      <c r="VGE298" s="730"/>
      <c r="VGF298" s="730"/>
      <c r="VGG298" s="730"/>
      <c r="VGH298" s="730"/>
      <c r="VGI298" s="730"/>
      <c r="VGJ298" s="730"/>
      <c r="VGK298" s="730"/>
      <c r="VGL298" s="730"/>
      <c r="VGM298" s="730"/>
      <c r="VGN298" s="730"/>
      <c r="VGO298" s="730"/>
      <c r="VGP298" s="730"/>
      <c r="VGQ298" s="730"/>
      <c r="VGR298" s="730"/>
      <c r="VGS298" s="730"/>
      <c r="VGT298" s="730"/>
      <c r="VGU298" s="730"/>
      <c r="VGV298" s="730"/>
      <c r="VGW298" s="730"/>
      <c r="VGX298" s="730"/>
      <c r="VGY298" s="730"/>
      <c r="VGZ298" s="730"/>
      <c r="VHA298" s="730"/>
      <c r="VHB298" s="730"/>
      <c r="VHC298" s="730"/>
      <c r="VHD298" s="730"/>
      <c r="VHE298" s="730"/>
      <c r="VHF298" s="730"/>
      <c r="VHG298" s="730"/>
      <c r="VHH298" s="730"/>
      <c r="VHI298" s="730"/>
      <c r="VHJ298" s="730"/>
      <c r="VHK298" s="730"/>
      <c r="VHL298" s="730"/>
      <c r="VHM298" s="730"/>
      <c r="VHN298" s="730"/>
      <c r="VHO298" s="730"/>
      <c r="VHP298" s="730"/>
      <c r="VHQ298" s="730"/>
      <c r="VHR298" s="730"/>
      <c r="VHS298" s="730"/>
      <c r="VHT298" s="730"/>
      <c r="VHU298" s="730"/>
      <c r="VHV298" s="730"/>
      <c r="VHW298" s="730"/>
      <c r="VHX298" s="730"/>
      <c r="VHY298" s="730"/>
      <c r="VHZ298" s="730"/>
      <c r="VIA298" s="730"/>
      <c r="VIB298" s="730"/>
      <c r="VIC298" s="730"/>
      <c r="VID298" s="730"/>
      <c r="VIE298" s="730"/>
      <c r="VIF298" s="730"/>
      <c r="VIG298" s="730"/>
      <c r="VIH298" s="730"/>
      <c r="VII298" s="730"/>
      <c r="VIJ298" s="730"/>
      <c r="VIK298" s="730"/>
      <c r="VIL298" s="730"/>
      <c r="VIM298" s="730"/>
      <c r="VIN298" s="730"/>
      <c r="VIO298" s="730"/>
      <c r="VIP298" s="730"/>
      <c r="VIQ298" s="730"/>
      <c r="VIR298" s="730"/>
      <c r="VIS298" s="730"/>
      <c r="VIT298" s="730"/>
      <c r="VIU298" s="730"/>
      <c r="VIV298" s="730"/>
      <c r="VIW298" s="730"/>
      <c r="VIX298" s="730"/>
      <c r="VIY298" s="730"/>
      <c r="VIZ298" s="730"/>
      <c r="VJA298" s="730"/>
      <c r="VJB298" s="730"/>
      <c r="VJC298" s="730"/>
      <c r="VJD298" s="730"/>
      <c r="VJE298" s="730"/>
      <c r="VJF298" s="730"/>
      <c r="VJG298" s="730"/>
      <c r="VJH298" s="730"/>
      <c r="VJI298" s="730"/>
      <c r="VJJ298" s="730"/>
      <c r="VJK298" s="730"/>
      <c r="VJL298" s="730"/>
      <c r="VJM298" s="730"/>
      <c r="VJN298" s="730"/>
      <c r="VJO298" s="730"/>
      <c r="VJP298" s="730"/>
      <c r="VJQ298" s="730"/>
      <c r="VJR298" s="730"/>
      <c r="VJS298" s="730"/>
      <c r="VJT298" s="730"/>
      <c r="VJU298" s="730"/>
      <c r="VJV298" s="730"/>
      <c r="VJW298" s="730"/>
      <c r="VJX298" s="730"/>
      <c r="VJY298" s="730"/>
      <c r="VJZ298" s="730"/>
      <c r="VKA298" s="730"/>
      <c r="VKB298" s="730"/>
      <c r="VKC298" s="730"/>
      <c r="VKD298" s="730"/>
      <c r="VKE298" s="730"/>
      <c r="VKF298" s="730"/>
      <c r="VKG298" s="730"/>
      <c r="VKH298" s="730"/>
      <c r="VKI298" s="730"/>
      <c r="VKJ298" s="730"/>
      <c r="VKK298" s="730"/>
      <c r="VKL298" s="730"/>
      <c r="VKM298" s="730"/>
      <c r="VKN298" s="730"/>
      <c r="VKO298" s="730"/>
      <c r="VKP298" s="730"/>
      <c r="VKQ298" s="730"/>
      <c r="VKR298" s="730"/>
      <c r="VKS298" s="730"/>
      <c r="VKT298" s="730"/>
      <c r="VKU298" s="730"/>
      <c r="VKV298" s="730"/>
      <c r="VKW298" s="730"/>
      <c r="VKX298" s="730"/>
      <c r="VKY298" s="730"/>
      <c r="VKZ298" s="730"/>
      <c r="VLA298" s="730"/>
      <c r="VLB298" s="730"/>
      <c r="VLC298" s="730"/>
      <c r="VLD298" s="730"/>
      <c r="VLE298" s="730"/>
      <c r="VLF298" s="730"/>
      <c r="VLG298" s="730"/>
      <c r="VLH298" s="730"/>
      <c r="VLI298" s="730"/>
      <c r="VLJ298" s="730"/>
      <c r="VLK298" s="730"/>
      <c r="VLL298" s="730"/>
      <c r="VLM298" s="730"/>
      <c r="VLN298" s="730"/>
      <c r="VLO298" s="730"/>
      <c r="VLP298" s="730"/>
      <c r="VLQ298" s="730"/>
      <c r="VLR298" s="730"/>
      <c r="VLS298" s="730"/>
      <c r="VLT298" s="730"/>
      <c r="VLU298" s="730"/>
      <c r="VLV298" s="730"/>
      <c r="VLW298" s="730"/>
      <c r="VLX298" s="730"/>
      <c r="VLY298" s="730"/>
      <c r="VLZ298" s="730"/>
      <c r="VMA298" s="730"/>
      <c r="VMB298" s="730"/>
      <c r="VMC298" s="730"/>
      <c r="VMD298" s="730"/>
      <c r="VME298" s="730"/>
      <c r="VMF298" s="730"/>
      <c r="VMG298" s="730"/>
      <c r="VMH298" s="730"/>
      <c r="VMI298" s="730"/>
      <c r="VMJ298" s="730"/>
      <c r="VMK298" s="730"/>
      <c r="VML298" s="730"/>
      <c r="VMM298" s="730"/>
      <c r="VMN298" s="730"/>
      <c r="VMO298" s="730"/>
      <c r="VMP298" s="730"/>
      <c r="VMQ298" s="730"/>
      <c r="VMR298" s="730"/>
      <c r="VMS298" s="730"/>
      <c r="VMT298" s="730"/>
      <c r="VMU298" s="730"/>
      <c r="VMV298" s="730"/>
      <c r="VMW298" s="730"/>
      <c r="VMX298" s="730"/>
      <c r="VMY298" s="730"/>
      <c r="VMZ298" s="730"/>
      <c r="VNA298" s="730"/>
      <c r="VNB298" s="730"/>
      <c r="VNC298" s="730"/>
      <c r="VND298" s="730"/>
      <c r="VNE298" s="730"/>
      <c r="VNF298" s="730"/>
      <c r="VNG298" s="730"/>
      <c r="VNH298" s="730"/>
      <c r="VNI298" s="730"/>
      <c r="VNJ298" s="730"/>
      <c r="VNK298" s="730"/>
      <c r="VNL298" s="730"/>
      <c r="VNM298" s="730"/>
      <c r="VNN298" s="730"/>
      <c r="VNO298" s="730"/>
      <c r="VNP298" s="730"/>
      <c r="VNQ298" s="730"/>
      <c r="VNR298" s="730"/>
      <c r="VNS298" s="730"/>
      <c r="VNT298" s="730"/>
      <c r="VNU298" s="730"/>
      <c r="VNV298" s="730"/>
      <c r="VNW298" s="730"/>
      <c r="VNX298" s="730"/>
      <c r="VNY298" s="730"/>
      <c r="VNZ298" s="730"/>
      <c r="VOA298" s="730"/>
      <c r="VOB298" s="730"/>
      <c r="VOC298" s="730"/>
      <c r="VOD298" s="730"/>
      <c r="VOE298" s="730"/>
      <c r="VOF298" s="730"/>
      <c r="VOG298" s="730"/>
      <c r="VOH298" s="730"/>
      <c r="VOI298" s="730"/>
      <c r="VOJ298" s="730"/>
      <c r="VOK298" s="730"/>
      <c r="VOL298" s="730"/>
      <c r="VOM298" s="730"/>
      <c r="VON298" s="730"/>
      <c r="VOO298" s="730"/>
      <c r="VOP298" s="730"/>
      <c r="VOQ298" s="730"/>
      <c r="VOR298" s="730"/>
      <c r="VOS298" s="730"/>
      <c r="VOT298" s="730"/>
      <c r="VOU298" s="730"/>
      <c r="VOV298" s="730"/>
      <c r="VOW298" s="730"/>
      <c r="VOX298" s="730"/>
      <c r="VOY298" s="730"/>
      <c r="VOZ298" s="730"/>
      <c r="VPA298" s="730"/>
      <c r="VPB298" s="730"/>
      <c r="VPC298" s="730"/>
      <c r="VPD298" s="730"/>
      <c r="VPE298" s="730"/>
      <c r="VPF298" s="730"/>
      <c r="VPG298" s="730"/>
      <c r="VPH298" s="730"/>
      <c r="VPI298" s="730"/>
      <c r="VPJ298" s="730"/>
      <c r="VPK298" s="730"/>
      <c r="VPL298" s="730"/>
      <c r="VPM298" s="730"/>
      <c r="VPN298" s="730"/>
      <c r="VPO298" s="730"/>
      <c r="VPP298" s="730"/>
      <c r="VPQ298" s="730"/>
      <c r="VPR298" s="730"/>
      <c r="VPS298" s="730"/>
      <c r="VPT298" s="730"/>
      <c r="VPU298" s="730"/>
      <c r="VPV298" s="730"/>
      <c r="VPW298" s="730"/>
      <c r="VPX298" s="730"/>
      <c r="VPY298" s="730"/>
      <c r="VPZ298" s="730"/>
      <c r="VQA298" s="730"/>
      <c r="VQB298" s="730"/>
      <c r="VQC298" s="730"/>
      <c r="VQD298" s="730"/>
      <c r="VQE298" s="730"/>
      <c r="VQF298" s="730"/>
      <c r="VQG298" s="730"/>
      <c r="VQH298" s="730"/>
      <c r="VQI298" s="730"/>
      <c r="VQJ298" s="730"/>
      <c r="VQK298" s="730"/>
      <c r="VQL298" s="730"/>
      <c r="VQM298" s="730"/>
      <c r="VQN298" s="730"/>
      <c r="VQO298" s="730"/>
      <c r="VQP298" s="730"/>
      <c r="VQQ298" s="730"/>
      <c r="VQR298" s="730"/>
      <c r="VQS298" s="730"/>
      <c r="VQT298" s="730"/>
      <c r="VQU298" s="730"/>
      <c r="VQV298" s="730"/>
      <c r="VQW298" s="730"/>
      <c r="VQX298" s="730"/>
      <c r="VQY298" s="730"/>
      <c r="VQZ298" s="730"/>
      <c r="VRA298" s="730"/>
      <c r="VRB298" s="730"/>
      <c r="VRC298" s="730"/>
      <c r="VRD298" s="730"/>
      <c r="VRE298" s="730"/>
      <c r="VRF298" s="730"/>
      <c r="VRG298" s="730"/>
      <c r="VRH298" s="730"/>
      <c r="VRI298" s="730"/>
      <c r="VRJ298" s="730"/>
      <c r="VRK298" s="730"/>
      <c r="VRL298" s="730"/>
      <c r="VRM298" s="730"/>
      <c r="VRN298" s="730"/>
      <c r="VRO298" s="730"/>
      <c r="VRP298" s="730"/>
      <c r="VRQ298" s="730"/>
      <c r="VRR298" s="730"/>
      <c r="VRS298" s="730"/>
      <c r="VRT298" s="730"/>
      <c r="VRU298" s="730"/>
      <c r="VRV298" s="730"/>
      <c r="VRW298" s="730"/>
      <c r="VRX298" s="730"/>
      <c r="VRY298" s="730"/>
      <c r="VRZ298" s="730"/>
      <c r="VSA298" s="730"/>
      <c r="VSB298" s="730"/>
      <c r="VSC298" s="730"/>
      <c r="VSD298" s="730"/>
      <c r="VSE298" s="730"/>
      <c r="VSF298" s="730"/>
      <c r="VSG298" s="730"/>
      <c r="VSH298" s="730"/>
      <c r="VSI298" s="730"/>
      <c r="VSJ298" s="730"/>
      <c r="VSK298" s="730"/>
      <c r="VSL298" s="730"/>
      <c r="VSM298" s="730"/>
      <c r="VSN298" s="730"/>
      <c r="VSO298" s="730"/>
      <c r="VSP298" s="730"/>
      <c r="VSQ298" s="730"/>
      <c r="VSR298" s="730"/>
      <c r="VSS298" s="730"/>
      <c r="VST298" s="730"/>
      <c r="VSU298" s="730"/>
      <c r="VSV298" s="730"/>
      <c r="VSW298" s="730"/>
      <c r="VSX298" s="730"/>
      <c r="VSY298" s="730"/>
      <c r="VSZ298" s="730"/>
      <c r="VTA298" s="730"/>
      <c r="VTB298" s="730"/>
      <c r="VTC298" s="730"/>
      <c r="VTD298" s="730"/>
      <c r="VTE298" s="730"/>
      <c r="VTF298" s="730"/>
      <c r="VTG298" s="730"/>
      <c r="VTH298" s="730"/>
      <c r="VTI298" s="730"/>
      <c r="VTJ298" s="730"/>
      <c r="VTK298" s="730"/>
      <c r="VTL298" s="730"/>
      <c r="VTM298" s="730"/>
      <c r="VTN298" s="730"/>
      <c r="VTO298" s="730"/>
      <c r="VTP298" s="730"/>
      <c r="VTQ298" s="730"/>
      <c r="VTR298" s="730"/>
      <c r="VTS298" s="730"/>
      <c r="VTT298" s="730"/>
      <c r="VTU298" s="730"/>
      <c r="VTV298" s="730"/>
      <c r="VTW298" s="730"/>
      <c r="VTX298" s="730"/>
      <c r="VTY298" s="730"/>
      <c r="VTZ298" s="730"/>
      <c r="VUA298" s="730"/>
      <c r="VUB298" s="730"/>
      <c r="VUC298" s="730"/>
      <c r="VUD298" s="730"/>
      <c r="VUE298" s="730"/>
      <c r="VUF298" s="730"/>
      <c r="VUG298" s="730"/>
      <c r="VUH298" s="730"/>
      <c r="VUI298" s="730"/>
      <c r="VUJ298" s="730"/>
      <c r="VUK298" s="730"/>
      <c r="VUL298" s="730"/>
      <c r="VUM298" s="730"/>
      <c r="VUN298" s="730"/>
      <c r="VUO298" s="730"/>
      <c r="VUP298" s="730"/>
      <c r="VUQ298" s="730"/>
      <c r="VUR298" s="730"/>
      <c r="VUS298" s="730"/>
      <c r="VUT298" s="730"/>
      <c r="VUU298" s="730"/>
      <c r="VUV298" s="730"/>
      <c r="VUW298" s="730"/>
      <c r="VUX298" s="730"/>
      <c r="VUY298" s="730"/>
      <c r="VUZ298" s="730"/>
      <c r="VVA298" s="730"/>
      <c r="VVB298" s="730"/>
      <c r="VVC298" s="730"/>
      <c r="VVD298" s="730"/>
      <c r="VVE298" s="730"/>
      <c r="VVF298" s="730"/>
      <c r="VVG298" s="730"/>
      <c r="VVH298" s="730"/>
      <c r="VVI298" s="730"/>
      <c r="VVJ298" s="730"/>
      <c r="VVK298" s="730"/>
      <c r="VVL298" s="730"/>
      <c r="VVM298" s="730"/>
      <c r="VVN298" s="730"/>
      <c r="VVO298" s="730"/>
      <c r="VVP298" s="730"/>
      <c r="VVQ298" s="730"/>
      <c r="VVR298" s="730"/>
      <c r="VVS298" s="730"/>
      <c r="VVT298" s="730"/>
      <c r="VVU298" s="730"/>
      <c r="VVV298" s="730"/>
      <c r="VVW298" s="730"/>
      <c r="VVX298" s="730"/>
      <c r="VVY298" s="730"/>
      <c r="VVZ298" s="730"/>
      <c r="VWA298" s="730"/>
      <c r="VWB298" s="730"/>
      <c r="VWC298" s="730"/>
      <c r="VWD298" s="730"/>
      <c r="VWE298" s="730"/>
      <c r="VWF298" s="730"/>
      <c r="VWG298" s="730"/>
      <c r="VWH298" s="730"/>
      <c r="VWI298" s="730"/>
      <c r="VWJ298" s="730"/>
      <c r="VWK298" s="730"/>
      <c r="VWL298" s="730"/>
      <c r="VWM298" s="730"/>
      <c r="VWN298" s="730"/>
      <c r="VWO298" s="730"/>
      <c r="VWP298" s="730"/>
      <c r="VWQ298" s="730"/>
      <c r="VWR298" s="730"/>
      <c r="VWS298" s="730"/>
      <c r="VWT298" s="730"/>
      <c r="VWU298" s="730"/>
      <c r="VWV298" s="730"/>
      <c r="VWW298" s="730"/>
      <c r="VWX298" s="730"/>
      <c r="VWY298" s="730"/>
      <c r="VWZ298" s="730"/>
      <c r="VXA298" s="730"/>
      <c r="VXB298" s="730"/>
      <c r="VXC298" s="730"/>
      <c r="VXD298" s="730"/>
      <c r="VXE298" s="730"/>
      <c r="VXF298" s="730"/>
      <c r="VXG298" s="730"/>
      <c r="VXH298" s="730"/>
      <c r="VXI298" s="730"/>
      <c r="VXJ298" s="730"/>
      <c r="VXK298" s="730"/>
      <c r="VXL298" s="730"/>
      <c r="VXM298" s="730"/>
      <c r="VXN298" s="730"/>
      <c r="VXO298" s="730"/>
      <c r="VXP298" s="730"/>
      <c r="VXQ298" s="730"/>
      <c r="VXR298" s="730"/>
      <c r="VXS298" s="730"/>
      <c r="VXT298" s="730"/>
      <c r="VXU298" s="730"/>
      <c r="VXV298" s="730"/>
      <c r="VXW298" s="730"/>
      <c r="VXX298" s="730"/>
      <c r="VXY298" s="730"/>
      <c r="VXZ298" s="730"/>
      <c r="VYA298" s="730"/>
      <c r="VYB298" s="730"/>
      <c r="VYC298" s="730"/>
      <c r="VYD298" s="730"/>
      <c r="VYE298" s="730"/>
      <c r="VYF298" s="730"/>
      <c r="VYG298" s="730"/>
      <c r="VYH298" s="730"/>
      <c r="VYI298" s="730"/>
      <c r="VYJ298" s="730"/>
      <c r="VYK298" s="730"/>
      <c r="VYL298" s="730"/>
      <c r="VYM298" s="730"/>
      <c r="VYN298" s="730"/>
      <c r="VYO298" s="730"/>
      <c r="VYP298" s="730"/>
      <c r="VYQ298" s="730"/>
      <c r="VYR298" s="730"/>
      <c r="VYS298" s="730"/>
      <c r="VYT298" s="730"/>
      <c r="VYU298" s="730"/>
      <c r="VYV298" s="730"/>
      <c r="VYW298" s="730"/>
      <c r="VYX298" s="730"/>
      <c r="VYY298" s="730"/>
      <c r="VYZ298" s="730"/>
      <c r="VZA298" s="730"/>
      <c r="VZB298" s="730"/>
      <c r="VZC298" s="730"/>
      <c r="VZD298" s="730"/>
      <c r="VZE298" s="730"/>
      <c r="VZF298" s="730"/>
      <c r="VZG298" s="730"/>
      <c r="VZH298" s="730"/>
      <c r="VZI298" s="730"/>
      <c r="VZJ298" s="730"/>
      <c r="VZK298" s="730"/>
      <c r="VZL298" s="730"/>
      <c r="VZM298" s="730"/>
      <c r="VZN298" s="730"/>
      <c r="VZO298" s="730"/>
      <c r="VZP298" s="730"/>
      <c r="VZQ298" s="730"/>
      <c r="VZR298" s="730"/>
      <c r="VZS298" s="730"/>
      <c r="VZT298" s="730"/>
      <c r="VZU298" s="730"/>
      <c r="VZV298" s="730"/>
      <c r="VZW298" s="730"/>
      <c r="VZX298" s="730"/>
      <c r="VZY298" s="730"/>
      <c r="VZZ298" s="730"/>
      <c r="WAA298" s="730"/>
      <c r="WAB298" s="730"/>
      <c r="WAC298" s="730"/>
      <c r="WAD298" s="730"/>
      <c r="WAE298" s="730"/>
      <c r="WAF298" s="730"/>
      <c r="WAG298" s="730"/>
      <c r="WAH298" s="730"/>
      <c r="WAI298" s="730"/>
      <c r="WAJ298" s="730"/>
      <c r="WAK298" s="730"/>
      <c r="WAL298" s="730"/>
      <c r="WAM298" s="730"/>
      <c r="WAN298" s="730"/>
      <c r="WAO298" s="730"/>
      <c r="WAP298" s="730"/>
      <c r="WAQ298" s="730"/>
      <c r="WAR298" s="730"/>
      <c r="WAS298" s="730"/>
      <c r="WAT298" s="730"/>
      <c r="WAU298" s="730"/>
      <c r="WAV298" s="730"/>
      <c r="WAW298" s="730"/>
      <c r="WAX298" s="730"/>
      <c r="WAY298" s="730"/>
      <c r="WAZ298" s="730"/>
      <c r="WBA298" s="730"/>
      <c r="WBB298" s="730"/>
      <c r="WBC298" s="730"/>
      <c r="WBD298" s="730"/>
      <c r="WBE298" s="730"/>
      <c r="WBF298" s="730"/>
      <c r="WBG298" s="730"/>
      <c r="WBH298" s="730"/>
      <c r="WBI298" s="730"/>
      <c r="WBJ298" s="730"/>
      <c r="WBK298" s="730"/>
      <c r="WBL298" s="730"/>
      <c r="WBM298" s="730"/>
      <c r="WBN298" s="730"/>
      <c r="WBO298" s="730"/>
      <c r="WBP298" s="730"/>
      <c r="WBQ298" s="730"/>
      <c r="WBR298" s="730"/>
      <c r="WBS298" s="730"/>
      <c r="WBT298" s="730"/>
      <c r="WBU298" s="730"/>
      <c r="WBV298" s="730"/>
      <c r="WBW298" s="730"/>
      <c r="WBX298" s="730"/>
      <c r="WBY298" s="730"/>
      <c r="WBZ298" s="730"/>
      <c r="WCA298" s="730"/>
      <c r="WCB298" s="730"/>
      <c r="WCC298" s="730"/>
      <c r="WCD298" s="730"/>
      <c r="WCE298" s="730"/>
      <c r="WCF298" s="730"/>
      <c r="WCG298" s="730"/>
      <c r="WCH298" s="730"/>
      <c r="WCI298" s="730"/>
      <c r="WCJ298" s="730"/>
      <c r="WCK298" s="730"/>
      <c r="WCL298" s="730"/>
      <c r="WCM298" s="730"/>
      <c r="WCN298" s="730"/>
      <c r="WCO298" s="730"/>
      <c r="WCP298" s="730"/>
      <c r="WCQ298" s="730"/>
      <c r="WCR298" s="730"/>
      <c r="WCS298" s="730"/>
      <c r="WCT298" s="730"/>
      <c r="WCU298" s="730"/>
      <c r="WCV298" s="730"/>
      <c r="WCW298" s="730"/>
      <c r="WCX298" s="730"/>
      <c r="WCY298" s="730"/>
      <c r="WCZ298" s="730"/>
      <c r="WDA298" s="730"/>
      <c r="WDB298" s="730"/>
      <c r="WDC298" s="730"/>
      <c r="WDD298" s="730"/>
      <c r="WDE298" s="730"/>
      <c r="WDF298" s="730"/>
      <c r="WDG298" s="730"/>
      <c r="WDH298" s="730"/>
      <c r="WDI298" s="730"/>
      <c r="WDJ298" s="730"/>
      <c r="WDK298" s="730"/>
      <c r="WDL298" s="730"/>
      <c r="WDM298" s="730"/>
      <c r="WDN298" s="730"/>
      <c r="WDO298" s="730"/>
      <c r="WDP298" s="730"/>
      <c r="WDQ298" s="730"/>
      <c r="WDR298" s="730"/>
      <c r="WDS298" s="730"/>
      <c r="WDT298" s="730"/>
      <c r="WDU298" s="730"/>
      <c r="WDV298" s="730"/>
      <c r="WDW298" s="730"/>
      <c r="WDX298" s="730"/>
      <c r="WDY298" s="730"/>
      <c r="WDZ298" s="730"/>
      <c r="WEA298" s="730"/>
      <c r="WEB298" s="730"/>
      <c r="WEC298" s="730"/>
      <c r="WED298" s="730"/>
      <c r="WEE298" s="730"/>
      <c r="WEF298" s="730"/>
      <c r="WEG298" s="730"/>
      <c r="WEH298" s="730"/>
      <c r="WEI298" s="730"/>
      <c r="WEJ298" s="730"/>
      <c r="WEK298" s="730"/>
      <c r="WEL298" s="730"/>
      <c r="WEM298" s="730"/>
      <c r="WEN298" s="730"/>
      <c r="WEO298" s="730"/>
      <c r="WEP298" s="730"/>
      <c r="WEQ298" s="730"/>
      <c r="WER298" s="730"/>
      <c r="WES298" s="730"/>
      <c r="WET298" s="730"/>
      <c r="WEU298" s="730"/>
      <c r="WEV298" s="730"/>
      <c r="WEW298" s="730"/>
      <c r="WEX298" s="730"/>
      <c r="WEY298" s="730"/>
      <c r="WEZ298" s="730"/>
      <c r="WFA298" s="730"/>
      <c r="WFB298" s="730"/>
      <c r="WFC298" s="730"/>
      <c r="WFD298" s="730"/>
      <c r="WFE298" s="730"/>
      <c r="WFF298" s="730"/>
      <c r="WFG298" s="730"/>
      <c r="WFH298" s="730"/>
      <c r="WFI298" s="730"/>
      <c r="WFJ298" s="730"/>
      <c r="WFK298" s="730"/>
      <c r="WFL298" s="730"/>
      <c r="WFM298" s="730"/>
      <c r="WFN298" s="730"/>
      <c r="WFO298" s="730"/>
      <c r="WFP298" s="730"/>
      <c r="WFQ298" s="730"/>
      <c r="WFR298" s="730"/>
      <c r="WFS298" s="730"/>
      <c r="WFT298" s="730"/>
      <c r="WFU298" s="730"/>
      <c r="WFV298" s="730"/>
      <c r="WFW298" s="730"/>
      <c r="WFX298" s="730"/>
      <c r="WFY298" s="730"/>
      <c r="WFZ298" s="730"/>
      <c r="WGA298" s="730"/>
      <c r="WGB298" s="730"/>
      <c r="WGC298" s="730"/>
      <c r="WGD298" s="730"/>
      <c r="WGE298" s="730"/>
      <c r="WGF298" s="730"/>
      <c r="WGG298" s="730"/>
      <c r="WGH298" s="730"/>
      <c r="WGI298" s="730"/>
      <c r="WGJ298" s="730"/>
      <c r="WGK298" s="730"/>
      <c r="WGL298" s="730"/>
      <c r="WGM298" s="730"/>
      <c r="WGN298" s="730"/>
      <c r="WGO298" s="730"/>
      <c r="WGP298" s="730"/>
      <c r="WGQ298" s="730"/>
      <c r="WGR298" s="730"/>
      <c r="WGS298" s="730"/>
      <c r="WGT298" s="730"/>
      <c r="WGU298" s="730"/>
      <c r="WGV298" s="730"/>
      <c r="WGW298" s="730"/>
      <c r="WGX298" s="730"/>
      <c r="WGY298" s="730"/>
      <c r="WGZ298" s="730"/>
      <c r="WHA298" s="730"/>
      <c r="WHB298" s="730"/>
      <c r="WHC298" s="730"/>
      <c r="WHD298" s="730"/>
      <c r="WHE298" s="730"/>
      <c r="WHF298" s="730"/>
      <c r="WHG298" s="730"/>
      <c r="WHH298" s="730"/>
      <c r="WHI298" s="730"/>
      <c r="WHJ298" s="730"/>
      <c r="WHK298" s="730"/>
      <c r="WHL298" s="730"/>
      <c r="WHM298" s="730"/>
      <c r="WHN298" s="730"/>
      <c r="WHO298" s="730"/>
      <c r="WHP298" s="730"/>
      <c r="WHQ298" s="730"/>
      <c r="WHR298" s="730"/>
      <c r="WHS298" s="730"/>
      <c r="WHT298" s="730"/>
      <c r="WHU298" s="730"/>
      <c r="WHV298" s="730"/>
      <c r="WHW298" s="730"/>
      <c r="WHX298" s="730"/>
      <c r="WHY298" s="730"/>
      <c r="WHZ298" s="730"/>
      <c r="WIA298" s="730"/>
      <c r="WIB298" s="730"/>
      <c r="WIC298" s="730"/>
      <c r="WID298" s="730"/>
      <c r="WIE298" s="730"/>
      <c r="WIF298" s="730"/>
      <c r="WIG298" s="730"/>
      <c r="WIH298" s="730"/>
      <c r="WII298" s="730"/>
      <c r="WIJ298" s="730"/>
      <c r="WIK298" s="730"/>
      <c r="WIL298" s="730"/>
      <c r="WIM298" s="730"/>
      <c r="WIN298" s="730"/>
      <c r="WIO298" s="730"/>
      <c r="WIP298" s="730"/>
      <c r="WIQ298" s="730"/>
      <c r="WIR298" s="730"/>
      <c r="WIS298" s="730"/>
      <c r="WIT298" s="730"/>
      <c r="WIU298" s="730"/>
      <c r="WIV298" s="730"/>
      <c r="WIW298" s="730"/>
      <c r="WIX298" s="730"/>
      <c r="WIY298" s="730"/>
      <c r="WIZ298" s="730"/>
      <c r="WJA298" s="730"/>
      <c r="WJB298" s="730"/>
      <c r="WJC298" s="730"/>
      <c r="WJD298" s="730"/>
      <c r="WJE298" s="730"/>
      <c r="WJF298" s="730"/>
      <c r="WJG298" s="730"/>
      <c r="WJH298" s="730"/>
      <c r="WJI298" s="730"/>
      <c r="WJJ298" s="730"/>
      <c r="WJK298" s="730"/>
      <c r="WJL298" s="730"/>
      <c r="WJM298" s="730"/>
      <c r="WJN298" s="730"/>
      <c r="WJO298" s="730"/>
      <c r="WJP298" s="730"/>
      <c r="WJQ298" s="730"/>
      <c r="WJR298" s="730"/>
      <c r="WJS298" s="730"/>
      <c r="WJT298" s="730"/>
      <c r="WJU298" s="730"/>
      <c r="WJV298" s="730"/>
      <c r="WJW298" s="730"/>
      <c r="WJX298" s="730"/>
      <c r="WJY298" s="730"/>
      <c r="WJZ298" s="730"/>
      <c r="WKA298" s="730"/>
      <c r="WKB298" s="730"/>
      <c r="WKC298" s="730"/>
      <c r="WKD298" s="730"/>
      <c r="WKE298" s="730"/>
      <c r="WKF298" s="730"/>
      <c r="WKG298" s="730"/>
      <c r="WKH298" s="730"/>
      <c r="WKI298" s="730"/>
      <c r="WKJ298" s="730"/>
      <c r="WKK298" s="730"/>
      <c r="WKL298" s="730"/>
      <c r="WKM298" s="730"/>
      <c r="WKN298" s="730"/>
      <c r="WKO298" s="730"/>
      <c r="WKP298" s="730"/>
      <c r="WKQ298" s="730"/>
      <c r="WKR298" s="730"/>
      <c r="WKS298" s="730"/>
      <c r="WKT298" s="730"/>
      <c r="WKU298" s="730"/>
      <c r="WKV298" s="730"/>
      <c r="WKW298" s="730"/>
      <c r="WKX298" s="730"/>
      <c r="WKY298" s="730"/>
      <c r="WKZ298" s="730"/>
      <c r="WLA298" s="730"/>
      <c r="WLB298" s="730"/>
      <c r="WLC298" s="730"/>
      <c r="WLD298" s="730"/>
      <c r="WLE298" s="730"/>
      <c r="WLF298" s="730"/>
      <c r="WLG298" s="730"/>
      <c r="WLH298" s="730"/>
      <c r="WLI298" s="730"/>
      <c r="WLJ298" s="730"/>
      <c r="WLK298" s="730"/>
      <c r="WLL298" s="730"/>
      <c r="WLM298" s="730"/>
      <c r="WLN298" s="730"/>
      <c r="WLO298" s="730"/>
      <c r="WLP298" s="730"/>
      <c r="WLQ298" s="730"/>
      <c r="WLR298" s="730"/>
      <c r="WLS298" s="730"/>
      <c r="WLT298" s="730"/>
      <c r="WLU298" s="730"/>
      <c r="WLV298" s="730"/>
      <c r="WLW298" s="730"/>
      <c r="WLX298" s="730"/>
      <c r="WLY298" s="730"/>
      <c r="WLZ298" s="730"/>
      <c r="WMA298" s="730"/>
      <c r="WMB298" s="730"/>
      <c r="WMC298" s="730"/>
      <c r="WMD298" s="730"/>
      <c r="WME298" s="730"/>
      <c r="WMF298" s="730"/>
      <c r="WMG298" s="730"/>
      <c r="WMH298" s="730"/>
      <c r="WMI298" s="730"/>
      <c r="WMJ298" s="730"/>
      <c r="WMK298" s="730"/>
      <c r="WML298" s="730"/>
      <c r="WMM298" s="730"/>
      <c r="WMN298" s="730"/>
      <c r="WMO298" s="730"/>
      <c r="WMP298" s="730"/>
      <c r="WMQ298" s="730"/>
      <c r="WMR298" s="730"/>
      <c r="WMS298" s="730"/>
      <c r="WMT298" s="730"/>
      <c r="WMU298" s="730"/>
      <c r="WMV298" s="730"/>
      <c r="WMW298" s="730"/>
      <c r="WMX298" s="730"/>
      <c r="WMY298" s="730"/>
      <c r="WMZ298" s="730"/>
      <c r="WNA298" s="730"/>
      <c r="WNB298" s="730"/>
      <c r="WNC298" s="730"/>
      <c r="WND298" s="730"/>
      <c r="WNE298" s="730"/>
      <c r="WNF298" s="730"/>
      <c r="WNG298" s="730"/>
      <c r="WNH298" s="730"/>
      <c r="WNI298" s="730"/>
      <c r="WNJ298" s="730"/>
      <c r="WNK298" s="730"/>
      <c r="WNL298" s="730"/>
      <c r="WNM298" s="730"/>
      <c r="WNN298" s="730"/>
      <c r="WNO298" s="730"/>
      <c r="WNP298" s="730"/>
      <c r="WNQ298" s="730"/>
      <c r="WNR298" s="730"/>
      <c r="WNS298" s="730"/>
      <c r="WNT298" s="730"/>
      <c r="WNU298" s="730"/>
      <c r="WNV298" s="730"/>
      <c r="WNW298" s="730"/>
      <c r="WNX298" s="730"/>
      <c r="WNY298" s="730"/>
      <c r="WNZ298" s="730"/>
      <c r="WOA298" s="730"/>
      <c r="WOB298" s="730"/>
      <c r="WOC298" s="730"/>
      <c r="WOD298" s="730"/>
      <c r="WOE298" s="730"/>
      <c r="WOF298" s="730"/>
      <c r="WOG298" s="730"/>
      <c r="WOH298" s="730"/>
      <c r="WOI298" s="730"/>
      <c r="WOJ298" s="730"/>
      <c r="WOK298" s="730"/>
      <c r="WOL298" s="730"/>
      <c r="WOM298" s="730"/>
      <c r="WON298" s="730"/>
      <c r="WOO298" s="730"/>
      <c r="WOP298" s="730"/>
      <c r="WOQ298" s="730"/>
      <c r="WOR298" s="730"/>
      <c r="WOS298" s="730"/>
      <c r="WOT298" s="730"/>
      <c r="WOU298" s="730"/>
      <c r="WOV298" s="730"/>
      <c r="WOW298" s="730"/>
      <c r="WOX298" s="730"/>
      <c r="WOY298" s="730"/>
      <c r="WOZ298" s="730"/>
      <c r="WPA298" s="730"/>
      <c r="WPB298" s="730"/>
      <c r="WPC298" s="730"/>
      <c r="WPD298" s="730"/>
      <c r="WPE298" s="730"/>
      <c r="WPF298" s="730"/>
      <c r="WPG298" s="730"/>
      <c r="WPH298" s="730"/>
      <c r="WPI298" s="730"/>
      <c r="WPJ298" s="730"/>
      <c r="WPK298" s="730"/>
      <c r="WPL298" s="730"/>
      <c r="WPM298" s="730"/>
      <c r="WPN298" s="730"/>
      <c r="WPO298" s="730"/>
      <c r="WPP298" s="730"/>
      <c r="WPQ298" s="730"/>
      <c r="WPR298" s="730"/>
      <c r="WPS298" s="730"/>
      <c r="WPT298" s="730"/>
      <c r="WPU298" s="730"/>
      <c r="WPV298" s="730"/>
      <c r="WPW298" s="730"/>
      <c r="WPX298" s="730"/>
      <c r="WPY298" s="730"/>
      <c r="WPZ298" s="730"/>
      <c r="WQA298" s="730"/>
      <c r="WQB298" s="730"/>
      <c r="WQC298" s="730"/>
      <c r="WQD298" s="730"/>
      <c r="WQE298" s="730"/>
      <c r="WQF298" s="730"/>
      <c r="WQG298" s="730"/>
      <c r="WQH298" s="730"/>
      <c r="WQI298" s="730"/>
      <c r="WQJ298" s="730"/>
      <c r="WQK298" s="730"/>
      <c r="WQL298" s="730"/>
      <c r="WQM298" s="730"/>
      <c r="WQN298" s="730"/>
      <c r="WQO298" s="730"/>
      <c r="WQP298" s="730"/>
      <c r="WQQ298" s="730"/>
      <c r="WQR298" s="730"/>
      <c r="WQS298" s="730"/>
      <c r="WQT298" s="730"/>
      <c r="WQU298" s="730"/>
      <c r="WQV298" s="730"/>
      <c r="WQW298" s="730"/>
      <c r="WQX298" s="730"/>
      <c r="WQY298" s="730"/>
      <c r="WQZ298" s="730"/>
      <c r="WRA298" s="730"/>
      <c r="WRB298" s="730"/>
      <c r="WRC298" s="730"/>
      <c r="WRD298" s="730"/>
      <c r="WRE298" s="730"/>
      <c r="WRF298" s="730"/>
      <c r="WRG298" s="730"/>
      <c r="WRH298" s="730"/>
      <c r="WRI298" s="730"/>
      <c r="WRJ298" s="730"/>
      <c r="WRK298" s="730"/>
      <c r="WRL298" s="730"/>
      <c r="WRM298" s="730"/>
      <c r="WRN298" s="730"/>
      <c r="WRO298" s="730"/>
      <c r="WRP298" s="730"/>
      <c r="WRQ298" s="730"/>
      <c r="WRR298" s="730"/>
      <c r="WRS298" s="730"/>
      <c r="WRT298" s="730"/>
      <c r="WRU298" s="730"/>
      <c r="WRV298" s="730"/>
      <c r="WRW298" s="730"/>
      <c r="WRX298" s="730"/>
      <c r="WRY298" s="730"/>
      <c r="WRZ298" s="730"/>
      <c r="WSA298" s="730"/>
      <c r="WSB298" s="730"/>
      <c r="WSC298" s="730"/>
      <c r="WSD298" s="730"/>
      <c r="WSE298" s="730"/>
      <c r="WSF298" s="730"/>
      <c r="WSG298" s="730"/>
      <c r="WSH298" s="730"/>
      <c r="WSI298" s="730"/>
      <c r="WSJ298" s="730"/>
      <c r="WSK298" s="730"/>
      <c r="WSL298" s="730"/>
      <c r="WSM298" s="730"/>
      <c r="WSN298" s="730"/>
      <c r="WSO298" s="730"/>
      <c r="WSP298" s="730"/>
      <c r="WSQ298" s="730"/>
      <c r="WSR298" s="730"/>
      <c r="WSS298" s="730"/>
      <c r="WST298" s="730"/>
      <c r="WSU298" s="730"/>
      <c r="WSV298" s="730"/>
      <c r="WSW298" s="730"/>
      <c r="WSX298" s="730"/>
      <c r="WSY298" s="730"/>
      <c r="WSZ298" s="730"/>
      <c r="WTA298" s="730"/>
      <c r="WTB298" s="730"/>
      <c r="WTC298" s="730"/>
      <c r="WTD298" s="730"/>
      <c r="WTE298" s="730"/>
      <c r="WTF298" s="730"/>
      <c r="WTG298" s="730"/>
      <c r="WTH298" s="730"/>
      <c r="WTI298" s="730"/>
      <c r="WTJ298" s="730"/>
      <c r="WTK298" s="730"/>
      <c r="WTL298" s="730"/>
      <c r="WTM298" s="730"/>
      <c r="WTN298" s="730"/>
      <c r="WTO298" s="730"/>
      <c r="WTP298" s="730"/>
      <c r="WTQ298" s="730"/>
      <c r="WTR298" s="730"/>
      <c r="WTS298" s="730"/>
      <c r="WTT298" s="730"/>
      <c r="WTU298" s="730"/>
      <c r="WTV298" s="730"/>
      <c r="WTW298" s="730"/>
      <c r="WTX298" s="730"/>
      <c r="WTY298" s="730"/>
      <c r="WTZ298" s="730"/>
      <c r="WUA298" s="730"/>
      <c r="WUB298" s="730"/>
      <c r="WUC298" s="730"/>
      <c r="WUD298" s="730"/>
      <c r="WUE298" s="730"/>
      <c r="WUF298" s="730"/>
      <c r="WUG298" s="730"/>
      <c r="WUH298" s="730"/>
      <c r="WUI298" s="730"/>
      <c r="WUJ298" s="730"/>
      <c r="WUK298" s="730"/>
      <c r="WUL298" s="730"/>
      <c r="WUM298" s="730"/>
      <c r="WUN298" s="730"/>
      <c r="WUO298" s="730"/>
      <c r="WUP298" s="730"/>
      <c r="WUQ298" s="730"/>
      <c r="WUR298" s="730"/>
      <c r="WUS298" s="730"/>
      <c r="WUT298" s="730"/>
      <c r="WUU298" s="730"/>
      <c r="WUV298" s="730"/>
      <c r="WUW298" s="730"/>
      <c r="WUX298" s="730"/>
      <c r="WUY298" s="730"/>
      <c r="WUZ298" s="730"/>
      <c r="WVA298" s="730"/>
      <c r="WVB298" s="730"/>
      <c r="WVC298" s="730"/>
      <c r="WVD298" s="730"/>
      <c r="WVE298" s="730"/>
      <c r="WVF298" s="730"/>
      <c r="WVG298" s="730"/>
      <c r="WVH298" s="730"/>
      <c r="WVI298" s="730"/>
      <c r="WVJ298" s="730"/>
      <c r="WVK298" s="730"/>
      <c r="WVL298" s="730"/>
      <c r="WVM298" s="730"/>
      <c r="WVN298" s="730"/>
      <c r="WVO298" s="730"/>
      <c r="WVP298" s="730"/>
      <c r="WVQ298" s="730"/>
      <c r="WVR298" s="730"/>
      <c r="WVS298" s="730"/>
      <c r="WVT298" s="730"/>
      <c r="WVU298" s="730"/>
      <c r="WVV298" s="730"/>
      <c r="WVW298" s="730"/>
      <c r="WVX298" s="730"/>
      <c r="WVY298" s="730"/>
      <c r="WVZ298" s="730"/>
      <c r="WWA298" s="730"/>
      <c r="WWB298" s="730"/>
      <c r="WWC298" s="730"/>
      <c r="WWD298" s="730"/>
      <c r="WWE298" s="730"/>
      <c r="WWF298" s="730"/>
      <c r="WWG298" s="730"/>
      <c r="WWH298" s="730"/>
      <c r="WWI298" s="730"/>
      <c r="WWJ298" s="730"/>
      <c r="WWK298" s="730"/>
      <c r="WWL298" s="730"/>
      <c r="WWM298" s="730"/>
      <c r="WWN298" s="730"/>
      <c r="WWO298" s="730"/>
      <c r="WWP298" s="730"/>
      <c r="WWQ298" s="730"/>
      <c r="WWR298" s="730"/>
      <c r="WWS298" s="730"/>
      <c r="WWT298" s="730"/>
      <c r="WWU298" s="730"/>
      <c r="WWV298" s="730"/>
      <c r="WWW298" s="730"/>
      <c r="WWX298" s="730"/>
      <c r="WWY298" s="730"/>
      <c r="WWZ298" s="730"/>
      <c r="WXA298" s="730"/>
      <c r="WXB298" s="730"/>
      <c r="WXC298" s="730"/>
      <c r="WXD298" s="730"/>
      <c r="WXE298" s="730"/>
      <c r="WXF298" s="730"/>
      <c r="WXG298" s="730"/>
      <c r="WXH298" s="730"/>
      <c r="WXI298" s="730"/>
      <c r="WXJ298" s="730"/>
      <c r="WXK298" s="730"/>
      <c r="WXL298" s="730"/>
      <c r="WXM298" s="730"/>
      <c r="WXN298" s="730"/>
      <c r="WXO298" s="730"/>
      <c r="WXP298" s="730"/>
      <c r="WXQ298" s="730"/>
      <c r="WXR298" s="730"/>
      <c r="WXS298" s="730"/>
      <c r="WXT298" s="730"/>
      <c r="WXU298" s="730"/>
      <c r="WXV298" s="730"/>
      <c r="WXW298" s="730"/>
      <c r="WXX298" s="730"/>
      <c r="WXY298" s="730"/>
      <c r="WXZ298" s="730"/>
      <c r="WYA298" s="730"/>
      <c r="WYB298" s="730"/>
      <c r="WYC298" s="730"/>
      <c r="WYD298" s="730"/>
      <c r="WYE298" s="730"/>
      <c r="WYF298" s="730"/>
      <c r="WYG298" s="730"/>
      <c r="WYH298" s="730"/>
      <c r="WYI298" s="730"/>
      <c r="WYJ298" s="730"/>
      <c r="WYK298" s="730"/>
      <c r="WYL298" s="730"/>
      <c r="WYM298" s="730"/>
      <c r="WYN298" s="730"/>
      <c r="WYO298" s="730"/>
      <c r="WYP298" s="730"/>
      <c r="WYQ298" s="730"/>
      <c r="WYR298" s="730"/>
      <c r="WYS298" s="730"/>
      <c r="WYT298" s="730"/>
      <c r="WYU298" s="730"/>
      <c r="WYV298" s="730"/>
      <c r="WYW298" s="730"/>
      <c r="WYX298" s="730"/>
      <c r="WYY298" s="730"/>
      <c r="WYZ298" s="730"/>
      <c r="WZA298" s="730"/>
      <c r="WZB298" s="730"/>
      <c r="WZC298" s="730"/>
      <c r="WZD298" s="730"/>
      <c r="WZE298" s="730"/>
      <c r="WZF298" s="730"/>
      <c r="WZG298" s="730"/>
      <c r="WZH298" s="730"/>
      <c r="WZI298" s="730"/>
      <c r="WZJ298" s="730"/>
      <c r="WZK298" s="730"/>
      <c r="WZL298" s="730"/>
      <c r="WZM298" s="730"/>
      <c r="WZN298" s="730"/>
      <c r="WZO298" s="730"/>
      <c r="WZP298" s="730"/>
      <c r="WZQ298" s="730"/>
      <c r="WZR298" s="730"/>
      <c r="WZS298" s="730"/>
      <c r="WZT298" s="730"/>
      <c r="WZU298" s="730"/>
      <c r="WZV298" s="730"/>
      <c r="WZW298" s="730"/>
      <c r="WZX298" s="730"/>
      <c r="WZY298" s="730"/>
      <c r="WZZ298" s="730"/>
      <c r="XAA298" s="730"/>
      <c r="XAB298" s="730"/>
      <c r="XAC298" s="730"/>
      <c r="XAD298" s="730"/>
      <c r="XAE298" s="730"/>
      <c r="XAF298" s="730"/>
      <c r="XAG298" s="730"/>
      <c r="XAH298" s="730"/>
      <c r="XAI298" s="730"/>
      <c r="XAJ298" s="730"/>
      <c r="XAK298" s="730"/>
      <c r="XAL298" s="730"/>
      <c r="XAM298" s="730"/>
      <c r="XAN298" s="730"/>
      <c r="XAO298" s="730"/>
      <c r="XAP298" s="730"/>
      <c r="XAQ298" s="730"/>
      <c r="XAR298" s="730"/>
      <c r="XAS298" s="730"/>
      <c r="XAT298" s="730"/>
      <c r="XAU298" s="730"/>
      <c r="XAV298" s="730"/>
      <c r="XAW298" s="730"/>
      <c r="XAX298" s="730"/>
      <c r="XAY298" s="730"/>
      <c r="XAZ298" s="730"/>
      <c r="XBA298" s="730"/>
      <c r="XBB298" s="730"/>
      <c r="XBC298" s="730"/>
      <c r="XBD298" s="730"/>
      <c r="XBE298" s="730"/>
      <c r="XBF298" s="730"/>
      <c r="XBG298" s="730"/>
      <c r="XBH298" s="730"/>
      <c r="XBI298" s="730"/>
      <c r="XBJ298" s="730"/>
      <c r="XBK298" s="730"/>
      <c r="XBL298" s="730"/>
      <c r="XBM298" s="730"/>
      <c r="XBN298" s="730"/>
      <c r="XBO298" s="730"/>
      <c r="XBP298" s="730"/>
      <c r="XBQ298" s="730"/>
      <c r="XBR298" s="730"/>
      <c r="XBS298" s="730"/>
      <c r="XBT298" s="730"/>
      <c r="XBU298" s="730"/>
      <c r="XBV298" s="730"/>
      <c r="XBW298" s="730"/>
      <c r="XBX298" s="730"/>
      <c r="XBY298" s="730"/>
      <c r="XBZ298" s="730"/>
      <c r="XCA298" s="730"/>
      <c r="XCB298" s="730"/>
      <c r="XCC298" s="730"/>
      <c r="XCD298" s="730"/>
      <c r="XCE298" s="730"/>
      <c r="XCF298" s="730"/>
      <c r="XCG298" s="730"/>
      <c r="XCH298" s="730"/>
      <c r="XCI298" s="730"/>
      <c r="XCJ298" s="730"/>
      <c r="XCK298" s="730"/>
      <c r="XCL298" s="730"/>
      <c r="XCM298" s="730"/>
      <c r="XCN298" s="730"/>
      <c r="XCO298" s="730"/>
      <c r="XCP298" s="730"/>
      <c r="XCQ298" s="730"/>
      <c r="XCR298" s="730"/>
      <c r="XCS298" s="730"/>
      <c r="XCT298" s="730"/>
      <c r="XCU298" s="730"/>
      <c r="XCV298" s="730"/>
      <c r="XCW298" s="730"/>
      <c r="XCX298" s="730"/>
      <c r="XCY298" s="730"/>
      <c r="XCZ298" s="730"/>
      <c r="XDA298" s="730"/>
      <c r="XDB298" s="730"/>
      <c r="XDC298" s="730"/>
      <c r="XDD298" s="730"/>
      <c r="XDE298" s="730"/>
      <c r="XDF298" s="730"/>
      <c r="XDG298" s="730"/>
      <c r="XDH298" s="730"/>
      <c r="XDI298" s="730"/>
      <c r="XDJ298" s="730"/>
      <c r="XDK298" s="730"/>
      <c r="XDL298" s="730"/>
      <c r="XDM298" s="730"/>
      <c r="XDN298" s="730"/>
      <c r="XDO298" s="730"/>
      <c r="XDP298" s="730"/>
      <c r="XDQ298" s="730"/>
      <c r="XDR298" s="730"/>
      <c r="XDS298" s="730"/>
      <c r="XDT298" s="730"/>
      <c r="XDU298" s="730"/>
      <c r="XDV298" s="730"/>
      <c r="XDW298" s="730"/>
      <c r="XDX298" s="730"/>
      <c r="XDY298" s="730"/>
      <c r="XDZ298" s="730"/>
      <c r="XEA298" s="730"/>
      <c r="XEB298" s="730"/>
      <c r="XEC298" s="730"/>
      <c r="XED298" s="730"/>
      <c r="XEE298" s="730"/>
      <c r="XEF298" s="730"/>
      <c r="XEG298" s="730"/>
      <c r="XEH298" s="730"/>
      <c r="XEI298" s="730"/>
      <c r="XEJ298" s="730"/>
      <c r="XEK298" s="730"/>
      <c r="XEL298" s="730"/>
      <c r="XEM298" s="730"/>
      <c r="XEN298" s="730"/>
      <c r="XEO298" s="730"/>
      <c r="XEP298" s="730"/>
      <c r="XEQ298" s="730"/>
      <c r="XER298" s="730"/>
      <c r="XES298" s="730"/>
      <c r="XET298" s="730"/>
      <c r="XEU298" s="730"/>
      <c r="XEV298" s="730"/>
      <c r="XEW298" s="730"/>
      <c r="XEX298" s="730"/>
      <c r="XEY298" s="730"/>
      <c r="XEZ298" s="730"/>
      <c r="XFA298" s="730"/>
    </row>
    <row r="299" spans="1:16381" s="247" customFormat="1" ht="15" customHeight="1" x14ac:dyDescent="0.25">
      <c r="A299" s="812"/>
      <c r="B299" s="348" t="s">
        <v>1673</v>
      </c>
      <c r="C299" s="2003" t="str">
        <f>'CCR and CVA'!E75</f>
        <v>Check: panels 3a and 3b should not both be filled in</v>
      </c>
      <c r="D299" s="343"/>
      <c r="E299" s="343"/>
      <c r="F299" s="822" t="str">
        <f>'CCR and CVA'!E76</f>
        <v/>
      </c>
      <c r="G299" s="343"/>
      <c r="H299" s="343"/>
      <c r="I299" s="340"/>
      <c r="J299" s="340"/>
      <c r="K299" s="730"/>
      <c r="L299" s="730"/>
      <c r="M299" s="730"/>
      <c r="N299" s="730"/>
      <c r="O299" s="730"/>
      <c r="P299" s="730"/>
      <c r="Q299" s="730"/>
      <c r="R299" s="730"/>
      <c r="S299" s="730"/>
      <c r="T299" s="730"/>
      <c r="U299" s="730"/>
      <c r="V299" s="730"/>
      <c r="W299" s="730"/>
      <c r="X299" s="730"/>
      <c r="Y299" s="730"/>
      <c r="Z299" s="730"/>
      <c r="AA299" s="730"/>
      <c r="AB299" s="730"/>
      <c r="AC299" s="730"/>
      <c r="AD299" s="730"/>
      <c r="AE299" s="730"/>
      <c r="AF299" s="730"/>
      <c r="AG299" s="730"/>
      <c r="AH299" s="730"/>
      <c r="AI299" s="730"/>
      <c r="AJ299" s="730"/>
      <c r="AK299" s="730"/>
      <c r="AL299" s="730"/>
      <c r="AM299" s="730"/>
      <c r="AN299" s="811"/>
      <c r="AO299" s="730"/>
      <c r="AP299" s="730"/>
      <c r="AQ299" s="730"/>
      <c r="AR299" s="730"/>
      <c r="AS299" s="730"/>
      <c r="AT299" s="730"/>
      <c r="AU299" s="730"/>
      <c r="AV299" s="730"/>
      <c r="AW299" s="730"/>
      <c r="AX299" s="730"/>
      <c r="AY299" s="730"/>
      <c r="AZ299" s="730"/>
      <c r="BA299" s="730"/>
      <c r="BB299" s="730"/>
      <c r="BC299" s="730"/>
      <c r="BD299" s="730"/>
      <c r="BE299" s="730"/>
      <c r="BF299" s="730"/>
      <c r="BG299" s="730"/>
      <c r="BH299" s="730"/>
      <c r="BI299" s="730"/>
      <c r="BJ299" s="730"/>
      <c r="BK299" s="730"/>
      <c r="BL299" s="730"/>
      <c r="BM299" s="730"/>
      <c r="BN299" s="730"/>
      <c r="BO299" s="730"/>
      <c r="BP299" s="730"/>
      <c r="BQ299" s="730"/>
      <c r="BR299" s="730"/>
      <c r="BS299" s="730"/>
      <c r="BT299" s="730"/>
      <c r="BU299" s="730"/>
      <c r="BV299" s="730"/>
      <c r="BW299" s="730"/>
      <c r="BX299" s="730"/>
      <c r="BY299" s="730"/>
      <c r="BZ299" s="730"/>
      <c r="CA299" s="730"/>
      <c r="CB299" s="730"/>
      <c r="CC299" s="730"/>
      <c r="CD299" s="730"/>
      <c r="CE299" s="730"/>
      <c r="CF299" s="730"/>
      <c r="CG299" s="730"/>
      <c r="CH299" s="730"/>
      <c r="CI299" s="730"/>
      <c r="CJ299" s="730"/>
      <c r="CK299" s="730"/>
      <c r="CL299" s="730"/>
      <c r="CM299" s="730"/>
      <c r="CN299" s="730"/>
      <c r="CO299" s="730"/>
      <c r="CP299" s="730"/>
      <c r="CQ299" s="730"/>
      <c r="CR299" s="730"/>
      <c r="CS299" s="730"/>
      <c r="CT299" s="730"/>
      <c r="CU299" s="730"/>
      <c r="CV299" s="730"/>
      <c r="CW299" s="730"/>
      <c r="CX299" s="730"/>
      <c r="CY299" s="730"/>
      <c r="CZ299" s="730"/>
      <c r="DA299" s="730"/>
      <c r="DB299" s="730"/>
      <c r="DC299" s="730"/>
      <c r="DD299" s="730"/>
      <c r="DE299" s="730"/>
      <c r="DF299" s="730"/>
      <c r="DG299" s="730"/>
      <c r="DH299" s="730"/>
      <c r="DI299" s="730"/>
      <c r="DJ299" s="730"/>
      <c r="DK299" s="730"/>
      <c r="DL299" s="730"/>
      <c r="DM299" s="730"/>
      <c r="DN299" s="730"/>
      <c r="DO299" s="730"/>
      <c r="DP299" s="730"/>
      <c r="DQ299" s="730"/>
      <c r="DR299" s="730"/>
      <c r="DS299" s="730"/>
      <c r="DT299" s="730"/>
      <c r="DU299" s="730"/>
      <c r="DV299" s="730"/>
      <c r="DW299" s="730"/>
      <c r="DX299" s="730"/>
      <c r="DY299" s="730"/>
      <c r="DZ299" s="730"/>
      <c r="EA299" s="730"/>
      <c r="EB299" s="730"/>
      <c r="EC299" s="730"/>
      <c r="ED299" s="730"/>
      <c r="EE299" s="730"/>
      <c r="EF299" s="730"/>
      <c r="EG299" s="730"/>
      <c r="EH299" s="730"/>
      <c r="EI299" s="730"/>
      <c r="EJ299" s="730"/>
      <c r="EK299" s="730"/>
      <c r="EL299" s="730"/>
      <c r="EM299" s="730"/>
      <c r="EN299" s="730"/>
      <c r="EO299" s="730"/>
      <c r="EP299" s="730"/>
      <c r="EQ299" s="730"/>
      <c r="ER299" s="730"/>
      <c r="ES299" s="730"/>
      <c r="ET299" s="730"/>
      <c r="EU299" s="730"/>
      <c r="EV299" s="730"/>
      <c r="EW299" s="730"/>
      <c r="EX299" s="730"/>
      <c r="EY299" s="730"/>
      <c r="EZ299" s="730"/>
      <c r="FA299" s="730"/>
      <c r="FB299" s="730"/>
      <c r="FC299" s="730"/>
      <c r="FD299" s="730"/>
      <c r="FE299" s="730"/>
      <c r="FF299" s="730"/>
      <c r="FG299" s="730"/>
      <c r="FH299" s="730"/>
      <c r="FI299" s="730"/>
      <c r="FJ299" s="730"/>
      <c r="FK299" s="730"/>
      <c r="FL299" s="730"/>
      <c r="FM299" s="730"/>
      <c r="FN299" s="730"/>
      <c r="FO299" s="730"/>
      <c r="FP299" s="730"/>
      <c r="FQ299" s="730"/>
      <c r="FR299" s="730"/>
      <c r="FS299" s="730"/>
      <c r="FT299" s="730"/>
      <c r="FU299" s="730"/>
      <c r="FV299" s="730"/>
      <c r="FW299" s="730"/>
      <c r="FX299" s="730"/>
      <c r="FY299" s="730"/>
      <c r="FZ299" s="730"/>
      <c r="GA299" s="730"/>
      <c r="GB299" s="730"/>
      <c r="GC299" s="730"/>
      <c r="GD299" s="730"/>
      <c r="GE299" s="730"/>
      <c r="GF299" s="730"/>
      <c r="GG299" s="730"/>
      <c r="GH299" s="730"/>
      <c r="GI299" s="730"/>
      <c r="GJ299" s="730"/>
      <c r="GK299" s="730"/>
      <c r="GL299" s="730"/>
      <c r="GM299" s="730"/>
      <c r="GN299" s="730"/>
      <c r="GO299" s="730"/>
      <c r="GP299" s="730"/>
      <c r="GQ299" s="730"/>
      <c r="GR299" s="730"/>
      <c r="GS299" s="730"/>
      <c r="GT299" s="730"/>
      <c r="GU299" s="730"/>
      <c r="GV299" s="730"/>
      <c r="GW299" s="730"/>
      <c r="GX299" s="730"/>
      <c r="GY299" s="730"/>
      <c r="GZ299" s="730"/>
      <c r="HA299" s="730"/>
      <c r="HB299" s="730"/>
      <c r="HC299" s="730"/>
      <c r="HD299" s="730"/>
      <c r="HE299" s="730"/>
      <c r="HF299" s="730"/>
      <c r="HG299" s="730"/>
      <c r="HH299" s="730"/>
      <c r="HI299" s="730"/>
      <c r="HJ299" s="730"/>
      <c r="HK299" s="730"/>
      <c r="HL299" s="730"/>
      <c r="HM299" s="730"/>
      <c r="HN299" s="730"/>
      <c r="HO299" s="730"/>
      <c r="HP299" s="730"/>
      <c r="HQ299" s="730"/>
      <c r="HR299" s="730"/>
      <c r="HS299" s="730"/>
      <c r="HT299" s="730"/>
      <c r="HU299" s="730"/>
      <c r="HV299" s="730"/>
      <c r="HW299" s="730"/>
      <c r="HX299" s="730"/>
      <c r="HY299" s="730"/>
      <c r="HZ299" s="730"/>
      <c r="IA299" s="730"/>
      <c r="IB299" s="730"/>
      <c r="IC299" s="730"/>
      <c r="ID299" s="730"/>
      <c r="IE299" s="730"/>
      <c r="IF299" s="730"/>
      <c r="IG299" s="730"/>
      <c r="IH299" s="730"/>
      <c r="II299" s="730"/>
      <c r="IJ299" s="730"/>
      <c r="IK299" s="730"/>
      <c r="IL299" s="730"/>
      <c r="IM299" s="730"/>
      <c r="IN299" s="730"/>
      <c r="IO299" s="730"/>
      <c r="IP299" s="730"/>
      <c r="IQ299" s="730"/>
      <c r="IR299" s="730"/>
      <c r="IS299" s="730"/>
      <c r="IT299" s="730"/>
      <c r="IU299" s="730"/>
      <c r="IV299" s="730"/>
      <c r="IW299" s="730"/>
      <c r="IX299" s="730"/>
      <c r="IY299" s="730"/>
      <c r="IZ299" s="730"/>
      <c r="JA299" s="730"/>
      <c r="JB299" s="730"/>
      <c r="JC299" s="730"/>
      <c r="JD299" s="730"/>
      <c r="JE299" s="730"/>
      <c r="JF299" s="730"/>
      <c r="JG299" s="730"/>
      <c r="JH299" s="730"/>
      <c r="JI299" s="730"/>
      <c r="JJ299" s="730"/>
      <c r="JK299" s="730"/>
      <c r="JL299" s="730"/>
      <c r="JM299" s="730"/>
      <c r="JN299" s="730"/>
      <c r="JO299" s="730"/>
      <c r="JP299" s="730"/>
      <c r="JQ299" s="730"/>
      <c r="JR299" s="730"/>
      <c r="JS299" s="730"/>
      <c r="JT299" s="730"/>
      <c r="JU299" s="730"/>
      <c r="JV299" s="730"/>
      <c r="JW299" s="730"/>
      <c r="JX299" s="730"/>
      <c r="JY299" s="730"/>
      <c r="JZ299" s="730"/>
      <c r="KA299" s="730"/>
      <c r="KB299" s="730"/>
      <c r="KC299" s="730"/>
      <c r="KD299" s="730"/>
      <c r="KE299" s="730"/>
      <c r="KF299" s="730"/>
      <c r="KG299" s="730"/>
      <c r="KH299" s="730"/>
      <c r="KI299" s="730"/>
      <c r="KJ299" s="730"/>
      <c r="KK299" s="730"/>
      <c r="KL299" s="730"/>
      <c r="KM299" s="730"/>
      <c r="KN299" s="730"/>
      <c r="KO299" s="730"/>
      <c r="KP299" s="730"/>
      <c r="KQ299" s="730"/>
      <c r="KR299" s="730"/>
      <c r="KS299" s="730"/>
      <c r="KT299" s="730"/>
      <c r="KU299" s="730"/>
      <c r="KV299" s="730"/>
      <c r="KW299" s="730"/>
      <c r="KX299" s="730"/>
      <c r="KY299" s="730"/>
      <c r="KZ299" s="730"/>
      <c r="LA299" s="730"/>
      <c r="LB299" s="730"/>
      <c r="LC299" s="730"/>
      <c r="LD299" s="730"/>
      <c r="LE299" s="730"/>
      <c r="LF299" s="730"/>
      <c r="LG299" s="730"/>
      <c r="LH299" s="730"/>
      <c r="LI299" s="730"/>
      <c r="LJ299" s="730"/>
      <c r="LK299" s="730"/>
      <c r="LL299" s="730"/>
      <c r="LM299" s="730"/>
      <c r="LN299" s="730"/>
      <c r="LO299" s="730"/>
      <c r="LP299" s="730"/>
      <c r="LQ299" s="730"/>
      <c r="LR299" s="730"/>
      <c r="LS299" s="730"/>
      <c r="LT299" s="730"/>
      <c r="LU299" s="730"/>
      <c r="LV299" s="730"/>
      <c r="LW299" s="730"/>
      <c r="LX299" s="730"/>
      <c r="LY299" s="730"/>
      <c r="LZ299" s="730"/>
      <c r="MA299" s="730"/>
      <c r="MB299" s="730"/>
      <c r="MC299" s="730"/>
      <c r="MD299" s="730"/>
      <c r="ME299" s="730"/>
      <c r="MF299" s="730"/>
      <c r="MG299" s="730"/>
      <c r="MH299" s="730"/>
      <c r="MI299" s="730"/>
      <c r="MJ299" s="730"/>
      <c r="MK299" s="730"/>
      <c r="ML299" s="730"/>
      <c r="MM299" s="730"/>
      <c r="MN299" s="730"/>
      <c r="MO299" s="730"/>
      <c r="MP299" s="730"/>
      <c r="MQ299" s="730"/>
      <c r="MR299" s="730"/>
      <c r="MS299" s="730"/>
      <c r="MT299" s="730"/>
      <c r="MU299" s="730"/>
      <c r="MV299" s="730"/>
      <c r="MW299" s="730"/>
      <c r="MX299" s="730"/>
      <c r="MY299" s="730"/>
      <c r="MZ299" s="730"/>
      <c r="NA299" s="730"/>
      <c r="NB299" s="730"/>
      <c r="NC299" s="730"/>
      <c r="ND299" s="730"/>
      <c r="NE299" s="730"/>
      <c r="NF299" s="730"/>
      <c r="NG299" s="730"/>
      <c r="NH299" s="730"/>
      <c r="NI299" s="730"/>
      <c r="NJ299" s="730"/>
      <c r="NK299" s="730"/>
      <c r="NL299" s="730"/>
      <c r="NM299" s="730"/>
      <c r="NN299" s="730"/>
      <c r="NO299" s="730"/>
      <c r="NP299" s="730"/>
      <c r="NQ299" s="730"/>
      <c r="NR299" s="730"/>
      <c r="NS299" s="730"/>
      <c r="NT299" s="730"/>
      <c r="NU299" s="730"/>
      <c r="NV299" s="730"/>
      <c r="NW299" s="730"/>
      <c r="NX299" s="730"/>
      <c r="NY299" s="730"/>
      <c r="NZ299" s="730"/>
      <c r="OA299" s="730"/>
      <c r="OB299" s="730"/>
      <c r="OC299" s="730"/>
      <c r="OD299" s="730"/>
      <c r="OE299" s="730"/>
      <c r="OF299" s="730"/>
      <c r="OG299" s="730"/>
      <c r="OH299" s="730"/>
      <c r="OI299" s="730"/>
      <c r="OJ299" s="730"/>
      <c r="OK299" s="730"/>
      <c r="OL299" s="730"/>
      <c r="OM299" s="730"/>
      <c r="ON299" s="730"/>
      <c r="OO299" s="730"/>
      <c r="OP299" s="730"/>
      <c r="OQ299" s="730"/>
      <c r="OR299" s="730"/>
      <c r="OS299" s="730"/>
      <c r="OT299" s="730"/>
      <c r="OU299" s="730"/>
      <c r="OV299" s="730"/>
      <c r="OW299" s="730"/>
      <c r="OX299" s="730"/>
      <c r="OY299" s="730"/>
      <c r="OZ299" s="730"/>
      <c r="PA299" s="730"/>
      <c r="PB299" s="730"/>
      <c r="PC299" s="730"/>
      <c r="PD299" s="730"/>
      <c r="PE299" s="730"/>
      <c r="PF299" s="730"/>
      <c r="PG299" s="730"/>
      <c r="PH299" s="730"/>
      <c r="PI299" s="730"/>
      <c r="PJ299" s="730"/>
      <c r="PK299" s="730"/>
      <c r="PL299" s="730"/>
      <c r="PM299" s="730"/>
      <c r="PN299" s="730"/>
      <c r="PO299" s="730"/>
      <c r="PP299" s="730"/>
      <c r="PQ299" s="730"/>
      <c r="PR299" s="730"/>
      <c r="PS299" s="730"/>
      <c r="PT299" s="730"/>
      <c r="PU299" s="730"/>
      <c r="PV299" s="730"/>
      <c r="PW299" s="730"/>
      <c r="PX299" s="730"/>
      <c r="PY299" s="730"/>
      <c r="PZ299" s="730"/>
      <c r="QA299" s="730"/>
      <c r="QB299" s="730"/>
      <c r="QC299" s="730"/>
      <c r="QD299" s="730"/>
      <c r="QE299" s="730"/>
      <c r="QF299" s="730"/>
      <c r="QG299" s="730"/>
      <c r="QH299" s="730"/>
      <c r="QI299" s="730"/>
      <c r="QJ299" s="730"/>
      <c r="QK299" s="730"/>
      <c r="QL299" s="730"/>
      <c r="QM299" s="730"/>
      <c r="QN299" s="730"/>
      <c r="QO299" s="730"/>
      <c r="QP299" s="730"/>
      <c r="QQ299" s="730"/>
      <c r="QR299" s="730"/>
      <c r="QS299" s="730"/>
      <c r="QT299" s="730"/>
      <c r="QU299" s="730"/>
      <c r="QV299" s="730"/>
      <c r="QW299" s="730"/>
      <c r="QX299" s="730"/>
      <c r="QY299" s="730"/>
      <c r="QZ299" s="730"/>
      <c r="RA299" s="730"/>
      <c r="RB299" s="730"/>
      <c r="RC299" s="730"/>
      <c r="RD299" s="730"/>
      <c r="RE299" s="730"/>
      <c r="RF299" s="730"/>
      <c r="RG299" s="730"/>
      <c r="RH299" s="730"/>
      <c r="RI299" s="730"/>
      <c r="RJ299" s="730"/>
      <c r="RK299" s="730"/>
      <c r="RL299" s="730"/>
      <c r="RM299" s="730"/>
      <c r="RN299" s="730"/>
      <c r="RO299" s="730"/>
      <c r="RP299" s="730"/>
      <c r="RQ299" s="730"/>
      <c r="RR299" s="730"/>
      <c r="RS299" s="730"/>
      <c r="RT299" s="730"/>
      <c r="RU299" s="730"/>
      <c r="RV299" s="730"/>
      <c r="RW299" s="730"/>
      <c r="RX299" s="730"/>
      <c r="RY299" s="730"/>
      <c r="RZ299" s="730"/>
      <c r="SA299" s="730"/>
      <c r="SB299" s="730"/>
      <c r="SC299" s="730"/>
      <c r="SD299" s="730"/>
      <c r="SE299" s="730"/>
      <c r="SF299" s="730"/>
      <c r="SG299" s="730"/>
      <c r="SH299" s="730"/>
      <c r="SI299" s="730"/>
      <c r="SJ299" s="730"/>
      <c r="SK299" s="730"/>
      <c r="SL299" s="730"/>
      <c r="SM299" s="730"/>
      <c r="SN299" s="730"/>
      <c r="SO299" s="730"/>
      <c r="SP299" s="730"/>
      <c r="SQ299" s="730"/>
      <c r="SR299" s="730"/>
      <c r="SS299" s="730"/>
      <c r="ST299" s="730"/>
      <c r="SU299" s="730"/>
      <c r="SV299" s="730"/>
      <c r="SW299" s="730"/>
      <c r="SX299" s="730"/>
      <c r="SY299" s="730"/>
      <c r="SZ299" s="730"/>
      <c r="TA299" s="730"/>
      <c r="TB299" s="730"/>
      <c r="TC299" s="730"/>
      <c r="TD299" s="730"/>
      <c r="TE299" s="730"/>
      <c r="TF299" s="730"/>
      <c r="TG299" s="730"/>
      <c r="TH299" s="730"/>
      <c r="TI299" s="730"/>
      <c r="TJ299" s="730"/>
      <c r="TK299" s="730"/>
      <c r="TL299" s="730"/>
      <c r="TM299" s="730"/>
      <c r="TN299" s="730"/>
      <c r="TO299" s="730"/>
      <c r="TP299" s="730"/>
      <c r="TQ299" s="730"/>
      <c r="TR299" s="730"/>
      <c r="TS299" s="730"/>
      <c r="TT299" s="730"/>
      <c r="TU299" s="730"/>
      <c r="TV299" s="730"/>
      <c r="TW299" s="730"/>
      <c r="TX299" s="730"/>
      <c r="TY299" s="730"/>
      <c r="TZ299" s="730"/>
      <c r="UA299" s="730"/>
      <c r="UB299" s="730"/>
      <c r="UC299" s="730"/>
      <c r="UD299" s="730"/>
      <c r="UE299" s="730"/>
      <c r="UF299" s="730"/>
      <c r="UG299" s="730"/>
      <c r="UH299" s="730"/>
      <c r="UI299" s="730"/>
      <c r="UJ299" s="730"/>
      <c r="UK299" s="730"/>
      <c r="UL299" s="730"/>
      <c r="UM299" s="730"/>
      <c r="UN299" s="730"/>
      <c r="UO299" s="730"/>
      <c r="UP299" s="730"/>
      <c r="UQ299" s="730"/>
      <c r="UR299" s="730"/>
      <c r="US299" s="730"/>
      <c r="UT299" s="730"/>
      <c r="UU299" s="730"/>
      <c r="UV299" s="730"/>
      <c r="UW299" s="730"/>
      <c r="UX299" s="730"/>
      <c r="UY299" s="730"/>
      <c r="UZ299" s="730"/>
      <c r="VA299" s="730"/>
      <c r="VB299" s="730"/>
      <c r="VC299" s="730"/>
      <c r="VD299" s="730"/>
      <c r="VE299" s="730"/>
      <c r="VF299" s="730"/>
      <c r="VG299" s="730"/>
      <c r="VH299" s="730"/>
      <c r="VI299" s="730"/>
      <c r="VJ299" s="730"/>
      <c r="VK299" s="730"/>
      <c r="VL299" s="730"/>
      <c r="VM299" s="730"/>
      <c r="VN299" s="730"/>
      <c r="VO299" s="730"/>
      <c r="VP299" s="730"/>
      <c r="VQ299" s="730"/>
      <c r="VR299" s="730"/>
      <c r="VS299" s="730"/>
      <c r="VT299" s="730"/>
      <c r="VU299" s="730"/>
      <c r="VV299" s="730"/>
      <c r="VW299" s="730"/>
      <c r="VX299" s="730"/>
      <c r="VY299" s="730"/>
      <c r="VZ299" s="730"/>
      <c r="WA299" s="730"/>
      <c r="WB299" s="730"/>
      <c r="WC299" s="730"/>
      <c r="WD299" s="730"/>
      <c r="WE299" s="730"/>
      <c r="WF299" s="730"/>
      <c r="WG299" s="730"/>
      <c r="WH299" s="730"/>
      <c r="WI299" s="730"/>
      <c r="WJ299" s="730"/>
      <c r="WK299" s="730"/>
      <c r="WL299" s="730"/>
      <c r="WM299" s="730"/>
      <c r="WN299" s="730"/>
      <c r="WO299" s="730"/>
      <c r="WP299" s="730"/>
      <c r="WQ299" s="730"/>
      <c r="WR299" s="730"/>
      <c r="WS299" s="730"/>
      <c r="WT299" s="730"/>
      <c r="WU299" s="730"/>
      <c r="WV299" s="730"/>
      <c r="WW299" s="730"/>
      <c r="WX299" s="730"/>
      <c r="WY299" s="730"/>
      <c r="WZ299" s="730"/>
      <c r="XA299" s="730"/>
      <c r="XB299" s="730"/>
      <c r="XC299" s="730"/>
      <c r="XD299" s="730"/>
      <c r="XE299" s="730"/>
      <c r="XF299" s="730"/>
      <c r="XG299" s="730"/>
      <c r="XH299" s="730"/>
      <c r="XI299" s="730"/>
      <c r="XJ299" s="730"/>
      <c r="XK299" s="730"/>
      <c r="XL299" s="730"/>
      <c r="XM299" s="730"/>
      <c r="XN299" s="730"/>
      <c r="XO299" s="730"/>
      <c r="XP299" s="730"/>
      <c r="XQ299" s="730"/>
      <c r="XR299" s="730"/>
      <c r="XS299" s="730"/>
      <c r="XT299" s="730"/>
      <c r="XU299" s="730"/>
      <c r="XV299" s="730"/>
      <c r="XW299" s="730"/>
      <c r="XX299" s="730"/>
      <c r="XY299" s="730"/>
      <c r="XZ299" s="730"/>
      <c r="YA299" s="730"/>
      <c r="YB299" s="730"/>
      <c r="YC299" s="730"/>
      <c r="YD299" s="730"/>
      <c r="YE299" s="730"/>
      <c r="YF299" s="730"/>
      <c r="YG299" s="730"/>
      <c r="YH299" s="730"/>
      <c r="YI299" s="730"/>
      <c r="YJ299" s="730"/>
      <c r="YK299" s="730"/>
      <c r="YL299" s="730"/>
      <c r="YM299" s="730"/>
      <c r="YN299" s="730"/>
      <c r="YO299" s="730"/>
      <c r="YP299" s="730"/>
      <c r="YQ299" s="730"/>
      <c r="YR299" s="730"/>
      <c r="YS299" s="730"/>
      <c r="YT299" s="730"/>
      <c r="YU299" s="730"/>
      <c r="YV299" s="730"/>
      <c r="YW299" s="730"/>
      <c r="YX299" s="730"/>
      <c r="YY299" s="730"/>
      <c r="YZ299" s="730"/>
      <c r="ZA299" s="730"/>
      <c r="ZB299" s="730"/>
      <c r="ZC299" s="730"/>
      <c r="ZD299" s="730"/>
      <c r="ZE299" s="730"/>
      <c r="ZF299" s="730"/>
      <c r="ZG299" s="730"/>
      <c r="ZH299" s="730"/>
      <c r="ZI299" s="730"/>
      <c r="ZJ299" s="730"/>
      <c r="ZK299" s="730"/>
      <c r="ZL299" s="730"/>
      <c r="ZM299" s="730"/>
      <c r="ZN299" s="730"/>
      <c r="ZO299" s="730"/>
      <c r="ZP299" s="730"/>
      <c r="ZQ299" s="730"/>
      <c r="ZR299" s="730"/>
      <c r="ZS299" s="730"/>
      <c r="ZT299" s="730"/>
      <c r="ZU299" s="730"/>
      <c r="ZV299" s="730"/>
      <c r="ZW299" s="730"/>
      <c r="ZX299" s="730"/>
      <c r="ZY299" s="730"/>
      <c r="ZZ299" s="730"/>
      <c r="AAA299" s="730"/>
      <c r="AAB299" s="730"/>
      <c r="AAC299" s="730"/>
      <c r="AAD299" s="730"/>
      <c r="AAE299" s="730"/>
      <c r="AAF299" s="730"/>
      <c r="AAG299" s="730"/>
      <c r="AAH299" s="730"/>
      <c r="AAI299" s="730"/>
      <c r="AAJ299" s="730"/>
      <c r="AAK299" s="730"/>
      <c r="AAL299" s="730"/>
      <c r="AAM299" s="730"/>
      <c r="AAN299" s="730"/>
      <c r="AAO299" s="730"/>
      <c r="AAP299" s="730"/>
      <c r="AAQ299" s="730"/>
      <c r="AAR299" s="730"/>
      <c r="AAS299" s="730"/>
      <c r="AAT299" s="730"/>
      <c r="AAU299" s="730"/>
      <c r="AAV299" s="730"/>
      <c r="AAW299" s="730"/>
      <c r="AAX299" s="730"/>
      <c r="AAY299" s="730"/>
      <c r="AAZ299" s="730"/>
      <c r="ABA299" s="730"/>
      <c r="ABB299" s="730"/>
      <c r="ABC299" s="730"/>
      <c r="ABD299" s="730"/>
      <c r="ABE299" s="730"/>
      <c r="ABF299" s="730"/>
      <c r="ABG299" s="730"/>
      <c r="ABH299" s="730"/>
      <c r="ABI299" s="730"/>
      <c r="ABJ299" s="730"/>
      <c r="ABK299" s="730"/>
      <c r="ABL299" s="730"/>
      <c r="ABM299" s="730"/>
      <c r="ABN299" s="730"/>
      <c r="ABO299" s="730"/>
      <c r="ABP299" s="730"/>
      <c r="ABQ299" s="730"/>
      <c r="ABR299" s="730"/>
      <c r="ABS299" s="730"/>
      <c r="ABT299" s="730"/>
      <c r="ABU299" s="730"/>
      <c r="ABV299" s="730"/>
      <c r="ABW299" s="730"/>
      <c r="ABX299" s="730"/>
      <c r="ABY299" s="730"/>
      <c r="ABZ299" s="730"/>
      <c r="ACA299" s="730"/>
      <c r="ACB299" s="730"/>
      <c r="ACC299" s="730"/>
      <c r="ACD299" s="730"/>
      <c r="ACE299" s="730"/>
      <c r="ACF299" s="730"/>
      <c r="ACG299" s="730"/>
      <c r="ACH299" s="730"/>
      <c r="ACI299" s="730"/>
      <c r="ACJ299" s="730"/>
      <c r="ACK299" s="730"/>
      <c r="ACL299" s="730"/>
      <c r="ACM299" s="730"/>
      <c r="ACN299" s="730"/>
      <c r="ACO299" s="730"/>
      <c r="ACP299" s="730"/>
      <c r="ACQ299" s="730"/>
      <c r="ACR299" s="730"/>
      <c r="ACS299" s="730"/>
      <c r="ACT299" s="730"/>
      <c r="ACU299" s="730"/>
      <c r="ACV299" s="730"/>
      <c r="ACW299" s="730"/>
      <c r="ACX299" s="730"/>
      <c r="ACY299" s="730"/>
      <c r="ACZ299" s="730"/>
      <c r="ADA299" s="730"/>
      <c r="ADB299" s="730"/>
      <c r="ADC299" s="730"/>
      <c r="ADD299" s="730"/>
      <c r="ADE299" s="730"/>
      <c r="ADF299" s="730"/>
      <c r="ADG299" s="730"/>
      <c r="ADH299" s="730"/>
      <c r="ADI299" s="730"/>
      <c r="ADJ299" s="730"/>
      <c r="ADK299" s="730"/>
      <c r="ADL299" s="730"/>
      <c r="ADM299" s="730"/>
      <c r="ADN299" s="730"/>
      <c r="ADO299" s="730"/>
      <c r="ADP299" s="730"/>
      <c r="ADQ299" s="730"/>
      <c r="ADR299" s="730"/>
      <c r="ADS299" s="730"/>
      <c r="ADT299" s="730"/>
      <c r="ADU299" s="730"/>
      <c r="ADV299" s="730"/>
      <c r="ADW299" s="730"/>
      <c r="ADX299" s="730"/>
      <c r="ADY299" s="730"/>
      <c r="ADZ299" s="730"/>
      <c r="AEA299" s="730"/>
      <c r="AEB299" s="730"/>
      <c r="AEC299" s="730"/>
      <c r="AED299" s="730"/>
      <c r="AEE299" s="730"/>
      <c r="AEF299" s="730"/>
      <c r="AEG299" s="730"/>
      <c r="AEH299" s="730"/>
      <c r="AEI299" s="730"/>
      <c r="AEJ299" s="730"/>
      <c r="AEK299" s="730"/>
      <c r="AEL299" s="730"/>
      <c r="AEM299" s="730"/>
      <c r="AEN299" s="730"/>
      <c r="AEO299" s="730"/>
      <c r="AEP299" s="730"/>
      <c r="AEQ299" s="730"/>
      <c r="AER299" s="730"/>
      <c r="AES299" s="730"/>
      <c r="AET299" s="730"/>
      <c r="AEU299" s="730"/>
      <c r="AEV299" s="730"/>
      <c r="AEW299" s="730"/>
      <c r="AEX299" s="730"/>
      <c r="AEY299" s="730"/>
      <c r="AEZ299" s="730"/>
      <c r="AFA299" s="730"/>
      <c r="AFB299" s="730"/>
      <c r="AFC299" s="730"/>
      <c r="AFD299" s="730"/>
      <c r="AFE299" s="730"/>
      <c r="AFF299" s="730"/>
      <c r="AFG299" s="730"/>
      <c r="AFH299" s="730"/>
      <c r="AFI299" s="730"/>
      <c r="AFJ299" s="730"/>
      <c r="AFK299" s="730"/>
      <c r="AFL299" s="730"/>
      <c r="AFM299" s="730"/>
      <c r="AFN299" s="730"/>
      <c r="AFO299" s="730"/>
      <c r="AFP299" s="730"/>
      <c r="AFQ299" s="730"/>
      <c r="AFR299" s="730"/>
      <c r="AFS299" s="730"/>
      <c r="AFT299" s="730"/>
      <c r="AFU299" s="730"/>
      <c r="AFV299" s="730"/>
      <c r="AFW299" s="730"/>
      <c r="AFX299" s="730"/>
      <c r="AFY299" s="730"/>
      <c r="AFZ299" s="730"/>
      <c r="AGA299" s="730"/>
      <c r="AGB299" s="730"/>
      <c r="AGC299" s="730"/>
      <c r="AGD299" s="730"/>
      <c r="AGE299" s="730"/>
      <c r="AGF299" s="730"/>
      <c r="AGG299" s="730"/>
      <c r="AGH299" s="730"/>
      <c r="AGI299" s="730"/>
      <c r="AGJ299" s="730"/>
      <c r="AGK299" s="730"/>
      <c r="AGL299" s="730"/>
      <c r="AGM299" s="730"/>
      <c r="AGN299" s="730"/>
      <c r="AGO299" s="730"/>
      <c r="AGP299" s="730"/>
      <c r="AGQ299" s="730"/>
      <c r="AGR299" s="730"/>
      <c r="AGS299" s="730"/>
      <c r="AGT299" s="730"/>
      <c r="AGU299" s="730"/>
      <c r="AGV299" s="730"/>
      <c r="AGW299" s="730"/>
      <c r="AGX299" s="730"/>
      <c r="AGY299" s="730"/>
      <c r="AGZ299" s="730"/>
      <c r="AHA299" s="730"/>
      <c r="AHB299" s="730"/>
      <c r="AHC299" s="730"/>
      <c r="AHD299" s="730"/>
      <c r="AHE299" s="730"/>
      <c r="AHF299" s="730"/>
      <c r="AHG299" s="730"/>
      <c r="AHH299" s="730"/>
      <c r="AHI299" s="730"/>
      <c r="AHJ299" s="730"/>
      <c r="AHK299" s="730"/>
      <c r="AHL299" s="730"/>
      <c r="AHM299" s="730"/>
      <c r="AHN299" s="730"/>
      <c r="AHO299" s="730"/>
      <c r="AHP299" s="730"/>
      <c r="AHQ299" s="730"/>
      <c r="AHR299" s="730"/>
      <c r="AHS299" s="730"/>
      <c r="AHT299" s="730"/>
      <c r="AHU299" s="730"/>
      <c r="AHV299" s="730"/>
      <c r="AHW299" s="730"/>
      <c r="AHX299" s="730"/>
      <c r="AHY299" s="730"/>
      <c r="AHZ299" s="730"/>
      <c r="AIA299" s="730"/>
      <c r="AIB299" s="730"/>
      <c r="AIC299" s="730"/>
      <c r="AID299" s="730"/>
      <c r="AIE299" s="730"/>
      <c r="AIF299" s="730"/>
      <c r="AIG299" s="730"/>
      <c r="AIH299" s="730"/>
      <c r="AII299" s="730"/>
      <c r="AIJ299" s="730"/>
      <c r="AIK299" s="730"/>
      <c r="AIL299" s="730"/>
      <c r="AIM299" s="730"/>
      <c r="AIN299" s="730"/>
      <c r="AIO299" s="730"/>
      <c r="AIP299" s="730"/>
      <c r="AIQ299" s="730"/>
      <c r="AIR299" s="730"/>
      <c r="AIS299" s="730"/>
      <c r="AIT299" s="730"/>
      <c r="AIU299" s="730"/>
      <c r="AIV299" s="730"/>
      <c r="AIW299" s="730"/>
      <c r="AIX299" s="730"/>
      <c r="AIY299" s="730"/>
      <c r="AIZ299" s="730"/>
      <c r="AJA299" s="730"/>
      <c r="AJB299" s="730"/>
      <c r="AJC299" s="730"/>
      <c r="AJD299" s="730"/>
      <c r="AJE299" s="730"/>
      <c r="AJF299" s="730"/>
      <c r="AJG299" s="730"/>
      <c r="AJH299" s="730"/>
      <c r="AJI299" s="730"/>
      <c r="AJJ299" s="730"/>
      <c r="AJK299" s="730"/>
      <c r="AJL299" s="730"/>
      <c r="AJM299" s="730"/>
      <c r="AJN299" s="730"/>
      <c r="AJO299" s="730"/>
      <c r="AJP299" s="730"/>
      <c r="AJQ299" s="730"/>
      <c r="AJR299" s="730"/>
      <c r="AJS299" s="730"/>
      <c r="AJT299" s="730"/>
      <c r="AJU299" s="730"/>
      <c r="AJV299" s="730"/>
      <c r="AJW299" s="730"/>
      <c r="AJX299" s="730"/>
      <c r="AJY299" s="730"/>
      <c r="AJZ299" s="730"/>
      <c r="AKA299" s="730"/>
      <c r="AKB299" s="730"/>
      <c r="AKC299" s="730"/>
      <c r="AKD299" s="730"/>
      <c r="AKE299" s="730"/>
      <c r="AKF299" s="730"/>
      <c r="AKG299" s="730"/>
      <c r="AKH299" s="730"/>
      <c r="AKI299" s="730"/>
      <c r="AKJ299" s="730"/>
      <c r="AKK299" s="730"/>
      <c r="AKL299" s="730"/>
      <c r="AKM299" s="730"/>
      <c r="AKN299" s="730"/>
      <c r="AKO299" s="730"/>
      <c r="AKP299" s="730"/>
      <c r="AKQ299" s="730"/>
      <c r="AKR299" s="730"/>
      <c r="AKS299" s="730"/>
      <c r="AKT299" s="730"/>
      <c r="AKU299" s="730"/>
      <c r="AKV299" s="730"/>
      <c r="AKW299" s="730"/>
      <c r="AKX299" s="730"/>
      <c r="AKY299" s="730"/>
      <c r="AKZ299" s="730"/>
      <c r="ALA299" s="730"/>
      <c r="ALB299" s="730"/>
      <c r="ALC299" s="730"/>
      <c r="ALD299" s="730"/>
      <c r="ALE299" s="730"/>
      <c r="ALF299" s="730"/>
      <c r="ALG299" s="730"/>
      <c r="ALH299" s="730"/>
      <c r="ALI299" s="730"/>
      <c r="ALJ299" s="730"/>
      <c r="ALK299" s="730"/>
      <c r="ALL299" s="730"/>
      <c r="ALM299" s="730"/>
      <c r="ALN299" s="730"/>
      <c r="ALO299" s="730"/>
      <c r="ALP299" s="730"/>
      <c r="ALQ299" s="730"/>
      <c r="ALR299" s="730"/>
      <c r="ALS299" s="730"/>
      <c r="ALT299" s="730"/>
      <c r="ALU299" s="730"/>
      <c r="ALV299" s="730"/>
      <c r="ALW299" s="730"/>
      <c r="ALX299" s="730"/>
      <c r="ALY299" s="730"/>
      <c r="ALZ299" s="730"/>
      <c r="AMA299" s="730"/>
      <c r="AMB299" s="730"/>
      <c r="AMC299" s="730"/>
      <c r="AMD299" s="730"/>
      <c r="AME299" s="730"/>
      <c r="AMF299" s="730"/>
      <c r="AMG299" s="730"/>
      <c r="AMH299" s="730"/>
      <c r="AMI299" s="730"/>
      <c r="AMJ299" s="730"/>
      <c r="AMK299" s="730"/>
      <c r="AML299" s="730"/>
      <c r="AMM299" s="730"/>
      <c r="AMN299" s="730"/>
      <c r="AMO299" s="730"/>
      <c r="AMP299" s="730"/>
      <c r="AMQ299" s="730"/>
      <c r="AMR299" s="730"/>
      <c r="AMS299" s="730"/>
      <c r="AMT299" s="730"/>
      <c r="AMU299" s="730"/>
      <c r="AMV299" s="730"/>
      <c r="AMW299" s="730"/>
      <c r="AMX299" s="730"/>
      <c r="AMY299" s="730"/>
      <c r="AMZ299" s="730"/>
      <c r="ANA299" s="730"/>
      <c r="ANB299" s="730"/>
      <c r="ANC299" s="730"/>
      <c r="AND299" s="730"/>
      <c r="ANE299" s="730"/>
      <c r="ANF299" s="730"/>
      <c r="ANG299" s="730"/>
      <c r="ANH299" s="730"/>
      <c r="ANI299" s="730"/>
      <c r="ANJ299" s="730"/>
      <c r="ANK299" s="730"/>
      <c r="ANL299" s="730"/>
      <c r="ANM299" s="730"/>
      <c r="ANN299" s="730"/>
      <c r="ANO299" s="730"/>
      <c r="ANP299" s="730"/>
      <c r="ANQ299" s="730"/>
      <c r="ANR299" s="730"/>
      <c r="ANS299" s="730"/>
      <c r="ANT299" s="730"/>
      <c r="ANU299" s="730"/>
      <c r="ANV299" s="730"/>
      <c r="ANW299" s="730"/>
      <c r="ANX299" s="730"/>
      <c r="ANY299" s="730"/>
      <c r="ANZ299" s="730"/>
      <c r="AOA299" s="730"/>
      <c r="AOB299" s="730"/>
      <c r="AOC299" s="730"/>
      <c r="AOD299" s="730"/>
      <c r="AOE299" s="730"/>
      <c r="AOF299" s="730"/>
      <c r="AOG299" s="730"/>
      <c r="AOH299" s="730"/>
      <c r="AOI299" s="730"/>
      <c r="AOJ299" s="730"/>
      <c r="AOK299" s="730"/>
      <c r="AOL299" s="730"/>
      <c r="AOM299" s="730"/>
      <c r="AON299" s="730"/>
      <c r="AOO299" s="730"/>
      <c r="AOP299" s="730"/>
      <c r="AOQ299" s="730"/>
      <c r="AOR299" s="730"/>
      <c r="AOS299" s="730"/>
      <c r="AOT299" s="730"/>
      <c r="AOU299" s="730"/>
      <c r="AOV299" s="730"/>
      <c r="AOW299" s="730"/>
      <c r="AOX299" s="730"/>
      <c r="AOY299" s="730"/>
      <c r="AOZ299" s="730"/>
      <c r="APA299" s="730"/>
      <c r="APB299" s="730"/>
      <c r="APC299" s="730"/>
      <c r="APD299" s="730"/>
      <c r="APE299" s="730"/>
      <c r="APF299" s="730"/>
      <c r="APG299" s="730"/>
      <c r="APH299" s="730"/>
      <c r="API299" s="730"/>
      <c r="APJ299" s="730"/>
      <c r="APK299" s="730"/>
      <c r="APL299" s="730"/>
      <c r="APM299" s="730"/>
      <c r="APN299" s="730"/>
      <c r="APO299" s="730"/>
      <c r="APP299" s="730"/>
      <c r="APQ299" s="730"/>
      <c r="APR299" s="730"/>
      <c r="APS299" s="730"/>
      <c r="APT299" s="730"/>
      <c r="APU299" s="730"/>
      <c r="APV299" s="730"/>
      <c r="APW299" s="730"/>
      <c r="APX299" s="730"/>
      <c r="APY299" s="730"/>
      <c r="APZ299" s="730"/>
      <c r="AQA299" s="730"/>
      <c r="AQB299" s="730"/>
      <c r="AQC299" s="730"/>
      <c r="AQD299" s="730"/>
      <c r="AQE299" s="730"/>
      <c r="AQF299" s="730"/>
      <c r="AQG299" s="730"/>
      <c r="AQH299" s="730"/>
      <c r="AQI299" s="730"/>
      <c r="AQJ299" s="730"/>
      <c r="AQK299" s="730"/>
      <c r="AQL299" s="730"/>
      <c r="AQM299" s="730"/>
      <c r="AQN299" s="730"/>
      <c r="AQO299" s="730"/>
      <c r="AQP299" s="730"/>
      <c r="AQQ299" s="730"/>
      <c r="AQR299" s="730"/>
      <c r="AQS299" s="730"/>
      <c r="AQT299" s="730"/>
      <c r="AQU299" s="730"/>
      <c r="AQV299" s="730"/>
      <c r="AQW299" s="730"/>
      <c r="AQX299" s="730"/>
      <c r="AQY299" s="730"/>
      <c r="AQZ299" s="730"/>
      <c r="ARA299" s="730"/>
      <c r="ARB299" s="730"/>
      <c r="ARC299" s="730"/>
      <c r="ARD299" s="730"/>
      <c r="ARE299" s="730"/>
      <c r="ARF299" s="730"/>
      <c r="ARG299" s="730"/>
      <c r="ARH299" s="730"/>
      <c r="ARI299" s="730"/>
      <c r="ARJ299" s="730"/>
      <c r="ARK299" s="730"/>
      <c r="ARL299" s="730"/>
      <c r="ARM299" s="730"/>
      <c r="ARN299" s="730"/>
      <c r="ARO299" s="730"/>
      <c r="ARP299" s="730"/>
      <c r="ARQ299" s="730"/>
      <c r="ARR299" s="730"/>
      <c r="ARS299" s="730"/>
      <c r="ART299" s="730"/>
      <c r="ARU299" s="730"/>
      <c r="ARV299" s="730"/>
      <c r="ARW299" s="730"/>
      <c r="ARX299" s="730"/>
      <c r="ARY299" s="730"/>
      <c r="ARZ299" s="730"/>
      <c r="ASA299" s="730"/>
      <c r="ASB299" s="730"/>
      <c r="ASC299" s="730"/>
      <c r="ASD299" s="730"/>
      <c r="ASE299" s="730"/>
      <c r="ASF299" s="730"/>
      <c r="ASG299" s="730"/>
      <c r="ASH299" s="730"/>
      <c r="ASI299" s="730"/>
      <c r="ASJ299" s="730"/>
      <c r="ASK299" s="730"/>
      <c r="ASL299" s="730"/>
      <c r="ASM299" s="730"/>
      <c r="ASN299" s="730"/>
      <c r="ASO299" s="730"/>
      <c r="ASP299" s="730"/>
      <c r="ASQ299" s="730"/>
      <c r="ASR299" s="730"/>
      <c r="ASS299" s="730"/>
      <c r="AST299" s="730"/>
      <c r="ASU299" s="730"/>
      <c r="ASV299" s="730"/>
      <c r="ASW299" s="730"/>
      <c r="ASX299" s="730"/>
      <c r="ASY299" s="730"/>
      <c r="ASZ299" s="730"/>
      <c r="ATA299" s="730"/>
      <c r="ATB299" s="730"/>
      <c r="ATC299" s="730"/>
      <c r="ATD299" s="730"/>
      <c r="ATE299" s="730"/>
      <c r="ATF299" s="730"/>
      <c r="ATG299" s="730"/>
      <c r="ATH299" s="730"/>
      <c r="ATI299" s="730"/>
      <c r="ATJ299" s="730"/>
      <c r="ATK299" s="730"/>
      <c r="ATL299" s="730"/>
      <c r="ATM299" s="730"/>
      <c r="ATN299" s="730"/>
      <c r="ATO299" s="730"/>
      <c r="ATP299" s="730"/>
      <c r="ATQ299" s="730"/>
      <c r="ATR299" s="730"/>
      <c r="ATS299" s="730"/>
      <c r="ATT299" s="730"/>
      <c r="ATU299" s="730"/>
      <c r="ATV299" s="730"/>
      <c r="ATW299" s="730"/>
      <c r="ATX299" s="730"/>
      <c r="ATY299" s="730"/>
      <c r="ATZ299" s="730"/>
      <c r="AUA299" s="730"/>
      <c r="AUB299" s="730"/>
      <c r="AUC299" s="730"/>
      <c r="AUD299" s="730"/>
      <c r="AUE299" s="730"/>
      <c r="AUF299" s="730"/>
      <c r="AUG299" s="730"/>
      <c r="AUH299" s="730"/>
      <c r="AUI299" s="730"/>
      <c r="AUJ299" s="730"/>
      <c r="AUK299" s="730"/>
      <c r="AUL299" s="730"/>
      <c r="AUM299" s="730"/>
      <c r="AUN299" s="730"/>
      <c r="AUO299" s="730"/>
      <c r="AUP299" s="730"/>
      <c r="AUQ299" s="730"/>
      <c r="AUR299" s="730"/>
      <c r="AUS299" s="730"/>
      <c r="AUT299" s="730"/>
      <c r="AUU299" s="730"/>
      <c r="AUV299" s="730"/>
      <c r="AUW299" s="730"/>
      <c r="AUX299" s="730"/>
      <c r="AUY299" s="730"/>
      <c r="AUZ299" s="730"/>
      <c r="AVA299" s="730"/>
      <c r="AVB299" s="730"/>
      <c r="AVC299" s="730"/>
      <c r="AVD299" s="730"/>
      <c r="AVE299" s="730"/>
      <c r="AVF299" s="730"/>
      <c r="AVG299" s="730"/>
      <c r="AVH299" s="730"/>
      <c r="AVI299" s="730"/>
      <c r="AVJ299" s="730"/>
      <c r="AVK299" s="730"/>
      <c r="AVL299" s="730"/>
      <c r="AVM299" s="730"/>
      <c r="AVN299" s="730"/>
      <c r="AVO299" s="730"/>
      <c r="AVP299" s="730"/>
      <c r="AVQ299" s="730"/>
      <c r="AVR299" s="730"/>
      <c r="AVS299" s="730"/>
      <c r="AVT299" s="730"/>
      <c r="AVU299" s="730"/>
      <c r="AVV299" s="730"/>
      <c r="AVW299" s="730"/>
      <c r="AVX299" s="730"/>
      <c r="AVY299" s="730"/>
      <c r="AVZ299" s="730"/>
      <c r="AWA299" s="730"/>
      <c r="AWB299" s="730"/>
      <c r="AWC299" s="730"/>
      <c r="AWD299" s="730"/>
      <c r="AWE299" s="730"/>
      <c r="AWF299" s="730"/>
      <c r="AWG299" s="730"/>
      <c r="AWH299" s="730"/>
      <c r="AWI299" s="730"/>
      <c r="AWJ299" s="730"/>
      <c r="AWK299" s="730"/>
      <c r="AWL299" s="730"/>
      <c r="AWM299" s="730"/>
      <c r="AWN299" s="730"/>
      <c r="AWO299" s="730"/>
      <c r="AWP299" s="730"/>
      <c r="AWQ299" s="730"/>
      <c r="AWR299" s="730"/>
      <c r="AWS299" s="730"/>
      <c r="AWT299" s="730"/>
      <c r="AWU299" s="730"/>
      <c r="AWV299" s="730"/>
      <c r="AWW299" s="730"/>
      <c r="AWX299" s="730"/>
      <c r="AWY299" s="730"/>
      <c r="AWZ299" s="730"/>
      <c r="AXA299" s="730"/>
      <c r="AXB299" s="730"/>
      <c r="AXC299" s="730"/>
      <c r="AXD299" s="730"/>
      <c r="AXE299" s="730"/>
      <c r="AXF299" s="730"/>
      <c r="AXG299" s="730"/>
      <c r="AXH299" s="730"/>
      <c r="AXI299" s="730"/>
      <c r="AXJ299" s="730"/>
      <c r="AXK299" s="730"/>
      <c r="AXL299" s="730"/>
      <c r="AXM299" s="730"/>
      <c r="AXN299" s="730"/>
      <c r="AXO299" s="730"/>
      <c r="AXP299" s="730"/>
      <c r="AXQ299" s="730"/>
      <c r="AXR299" s="730"/>
      <c r="AXS299" s="730"/>
      <c r="AXT299" s="730"/>
      <c r="AXU299" s="730"/>
      <c r="AXV299" s="730"/>
      <c r="AXW299" s="730"/>
      <c r="AXX299" s="730"/>
      <c r="AXY299" s="730"/>
      <c r="AXZ299" s="730"/>
      <c r="AYA299" s="730"/>
      <c r="AYB299" s="730"/>
      <c r="AYC299" s="730"/>
      <c r="AYD299" s="730"/>
      <c r="AYE299" s="730"/>
      <c r="AYF299" s="730"/>
      <c r="AYG299" s="730"/>
      <c r="AYH299" s="730"/>
      <c r="AYI299" s="730"/>
      <c r="AYJ299" s="730"/>
      <c r="AYK299" s="730"/>
      <c r="AYL299" s="730"/>
      <c r="AYM299" s="730"/>
      <c r="AYN299" s="730"/>
      <c r="AYO299" s="730"/>
      <c r="AYP299" s="730"/>
      <c r="AYQ299" s="730"/>
      <c r="AYR299" s="730"/>
      <c r="AYS299" s="730"/>
      <c r="AYT299" s="730"/>
      <c r="AYU299" s="730"/>
      <c r="AYV299" s="730"/>
      <c r="AYW299" s="730"/>
      <c r="AYX299" s="730"/>
      <c r="AYY299" s="730"/>
      <c r="AYZ299" s="730"/>
      <c r="AZA299" s="730"/>
      <c r="AZB299" s="730"/>
      <c r="AZC299" s="730"/>
      <c r="AZD299" s="730"/>
      <c r="AZE299" s="730"/>
      <c r="AZF299" s="730"/>
      <c r="AZG299" s="730"/>
      <c r="AZH299" s="730"/>
      <c r="AZI299" s="730"/>
      <c r="AZJ299" s="730"/>
      <c r="AZK299" s="730"/>
      <c r="AZL299" s="730"/>
      <c r="AZM299" s="730"/>
      <c r="AZN299" s="730"/>
      <c r="AZO299" s="730"/>
      <c r="AZP299" s="730"/>
      <c r="AZQ299" s="730"/>
      <c r="AZR299" s="730"/>
      <c r="AZS299" s="730"/>
      <c r="AZT299" s="730"/>
      <c r="AZU299" s="730"/>
      <c r="AZV299" s="730"/>
      <c r="AZW299" s="730"/>
      <c r="AZX299" s="730"/>
      <c r="AZY299" s="730"/>
      <c r="AZZ299" s="730"/>
      <c r="BAA299" s="730"/>
      <c r="BAB299" s="730"/>
      <c r="BAC299" s="730"/>
      <c r="BAD299" s="730"/>
      <c r="BAE299" s="730"/>
      <c r="BAF299" s="730"/>
      <c r="BAG299" s="730"/>
      <c r="BAH299" s="730"/>
      <c r="BAI299" s="730"/>
      <c r="BAJ299" s="730"/>
      <c r="BAK299" s="730"/>
      <c r="BAL299" s="730"/>
      <c r="BAM299" s="730"/>
      <c r="BAN299" s="730"/>
      <c r="BAO299" s="730"/>
      <c r="BAP299" s="730"/>
      <c r="BAQ299" s="730"/>
      <c r="BAR299" s="730"/>
      <c r="BAS299" s="730"/>
      <c r="BAT299" s="730"/>
      <c r="BAU299" s="730"/>
      <c r="BAV299" s="730"/>
      <c r="BAW299" s="730"/>
      <c r="BAX299" s="730"/>
      <c r="BAY299" s="730"/>
      <c r="BAZ299" s="730"/>
      <c r="BBA299" s="730"/>
      <c r="BBB299" s="730"/>
      <c r="BBC299" s="730"/>
      <c r="BBD299" s="730"/>
      <c r="BBE299" s="730"/>
      <c r="BBF299" s="730"/>
      <c r="BBG299" s="730"/>
      <c r="BBH299" s="730"/>
      <c r="BBI299" s="730"/>
      <c r="BBJ299" s="730"/>
      <c r="BBK299" s="730"/>
      <c r="BBL299" s="730"/>
      <c r="BBM299" s="730"/>
      <c r="BBN299" s="730"/>
      <c r="BBO299" s="730"/>
      <c r="BBP299" s="730"/>
      <c r="BBQ299" s="730"/>
      <c r="BBR299" s="730"/>
      <c r="BBS299" s="730"/>
      <c r="BBT299" s="730"/>
      <c r="BBU299" s="730"/>
      <c r="BBV299" s="730"/>
      <c r="BBW299" s="730"/>
      <c r="BBX299" s="730"/>
      <c r="BBY299" s="730"/>
      <c r="BBZ299" s="730"/>
      <c r="BCA299" s="730"/>
      <c r="BCB299" s="730"/>
      <c r="BCC299" s="730"/>
      <c r="BCD299" s="730"/>
      <c r="BCE299" s="730"/>
      <c r="BCF299" s="730"/>
      <c r="BCG299" s="730"/>
      <c r="BCH299" s="730"/>
      <c r="BCI299" s="730"/>
      <c r="BCJ299" s="730"/>
      <c r="BCK299" s="730"/>
      <c r="BCL299" s="730"/>
      <c r="BCM299" s="730"/>
      <c r="BCN299" s="730"/>
      <c r="BCO299" s="730"/>
      <c r="BCP299" s="730"/>
      <c r="BCQ299" s="730"/>
      <c r="BCR299" s="730"/>
      <c r="BCS299" s="730"/>
      <c r="BCT299" s="730"/>
      <c r="BCU299" s="730"/>
      <c r="BCV299" s="730"/>
      <c r="BCW299" s="730"/>
      <c r="BCX299" s="730"/>
      <c r="BCY299" s="730"/>
      <c r="BCZ299" s="730"/>
      <c r="BDA299" s="730"/>
      <c r="BDB299" s="730"/>
      <c r="BDC299" s="730"/>
      <c r="BDD299" s="730"/>
      <c r="BDE299" s="730"/>
      <c r="BDF299" s="730"/>
      <c r="BDG299" s="730"/>
      <c r="BDH299" s="730"/>
      <c r="BDI299" s="730"/>
      <c r="BDJ299" s="730"/>
      <c r="BDK299" s="730"/>
      <c r="BDL299" s="730"/>
      <c r="BDM299" s="730"/>
      <c r="BDN299" s="730"/>
      <c r="BDO299" s="730"/>
      <c r="BDP299" s="730"/>
      <c r="BDQ299" s="730"/>
      <c r="BDR299" s="730"/>
      <c r="BDS299" s="730"/>
      <c r="BDT299" s="730"/>
      <c r="BDU299" s="730"/>
      <c r="BDV299" s="730"/>
      <c r="BDW299" s="730"/>
      <c r="BDX299" s="730"/>
      <c r="BDY299" s="730"/>
      <c r="BDZ299" s="730"/>
      <c r="BEA299" s="730"/>
      <c r="BEB299" s="730"/>
      <c r="BEC299" s="730"/>
      <c r="BED299" s="730"/>
      <c r="BEE299" s="730"/>
      <c r="BEF299" s="730"/>
      <c r="BEG299" s="730"/>
      <c r="BEH299" s="730"/>
      <c r="BEI299" s="730"/>
      <c r="BEJ299" s="730"/>
      <c r="BEK299" s="730"/>
      <c r="BEL299" s="730"/>
      <c r="BEM299" s="730"/>
      <c r="BEN299" s="730"/>
      <c r="BEO299" s="730"/>
      <c r="BEP299" s="730"/>
      <c r="BEQ299" s="730"/>
      <c r="BER299" s="730"/>
      <c r="BES299" s="730"/>
      <c r="BET299" s="730"/>
      <c r="BEU299" s="730"/>
      <c r="BEV299" s="730"/>
      <c r="BEW299" s="730"/>
      <c r="BEX299" s="730"/>
      <c r="BEY299" s="730"/>
      <c r="BEZ299" s="730"/>
      <c r="BFA299" s="730"/>
      <c r="BFB299" s="730"/>
      <c r="BFC299" s="730"/>
      <c r="BFD299" s="730"/>
      <c r="BFE299" s="730"/>
      <c r="BFF299" s="730"/>
      <c r="BFG299" s="730"/>
      <c r="BFH299" s="730"/>
      <c r="BFI299" s="730"/>
      <c r="BFJ299" s="730"/>
      <c r="BFK299" s="730"/>
      <c r="BFL299" s="730"/>
      <c r="BFM299" s="730"/>
      <c r="BFN299" s="730"/>
      <c r="BFO299" s="730"/>
      <c r="BFP299" s="730"/>
      <c r="BFQ299" s="730"/>
      <c r="BFR299" s="730"/>
      <c r="BFS299" s="730"/>
      <c r="BFT299" s="730"/>
      <c r="BFU299" s="730"/>
      <c r="BFV299" s="730"/>
      <c r="BFW299" s="730"/>
      <c r="BFX299" s="730"/>
      <c r="BFY299" s="730"/>
      <c r="BFZ299" s="730"/>
      <c r="BGA299" s="730"/>
      <c r="BGB299" s="730"/>
      <c r="BGC299" s="730"/>
      <c r="BGD299" s="730"/>
      <c r="BGE299" s="730"/>
      <c r="BGF299" s="730"/>
      <c r="BGG299" s="730"/>
      <c r="BGH299" s="730"/>
      <c r="BGI299" s="730"/>
      <c r="BGJ299" s="730"/>
      <c r="BGK299" s="730"/>
      <c r="BGL299" s="730"/>
      <c r="BGM299" s="730"/>
      <c r="BGN299" s="730"/>
      <c r="BGO299" s="730"/>
      <c r="BGP299" s="730"/>
      <c r="BGQ299" s="730"/>
      <c r="BGR299" s="730"/>
      <c r="BGS299" s="730"/>
      <c r="BGT299" s="730"/>
      <c r="BGU299" s="730"/>
      <c r="BGV299" s="730"/>
      <c r="BGW299" s="730"/>
      <c r="BGX299" s="730"/>
      <c r="BGY299" s="730"/>
      <c r="BGZ299" s="730"/>
      <c r="BHA299" s="730"/>
      <c r="BHB299" s="730"/>
      <c r="BHC299" s="730"/>
      <c r="BHD299" s="730"/>
      <c r="BHE299" s="730"/>
      <c r="BHF299" s="730"/>
      <c r="BHG299" s="730"/>
      <c r="BHH299" s="730"/>
      <c r="BHI299" s="730"/>
      <c r="BHJ299" s="730"/>
      <c r="BHK299" s="730"/>
      <c r="BHL299" s="730"/>
      <c r="BHM299" s="730"/>
      <c r="BHN299" s="730"/>
      <c r="BHO299" s="730"/>
      <c r="BHP299" s="730"/>
      <c r="BHQ299" s="730"/>
      <c r="BHR299" s="730"/>
      <c r="BHS299" s="730"/>
      <c r="BHT299" s="730"/>
      <c r="BHU299" s="730"/>
      <c r="BHV299" s="730"/>
      <c r="BHW299" s="730"/>
      <c r="BHX299" s="730"/>
      <c r="BHY299" s="730"/>
      <c r="BHZ299" s="730"/>
      <c r="BIA299" s="730"/>
      <c r="BIB299" s="730"/>
      <c r="BIC299" s="730"/>
      <c r="BID299" s="730"/>
      <c r="BIE299" s="730"/>
      <c r="BIF299" s="730"/>
      <c r="BIG299" s="730"/>
      <c r="BIH299" s="730"/>
      <c r="BII299" s="730"/>
      <c r="BIJ299" s="730"/>
      <c r="BIK299" s="730"/>
      <c r="BIL299" s="730"/>
      <c r="BIM299" s="730"/>
      <c r="BIN299" s="730"/>
      <c r="BIO299" s="730"/>
      <c r="BIP299" s="730"/>
      <c r="BIQ299" s="730"/>
      <c r="BIR299" s="730"/>
      <c r="BIS299" s="730"/>
      <c r="BIT299" s="730"/>
      <c r="BIU299" s="730"/>
      <c r="BIV299" s="730"/>
      <c r="BIW299" s="730"/>
      <c r="BIX299" s="730"/>
      <c r="BIY299" s="730"/>
      <c r="BIZ299" s="730"/>
      <c r="BJA299" s="730"/>
      <c r="BJB299" s="730"/>
      <c r="BJC299" s="730"/>
      <c r="BJD299" s="730"/>
      <c r="BJE299" s="730"/>
      <c r="BJF299" s="730"/>
      <c r="BJG299" s="730"/>
      <c r="BJH299" s="730"/>
      <c r="BJI299" s="730"/>
      <c r="BJJ299" s="730"/>
      <c r="BJK299" s="730"/>
      <c r="BJL299" s="730"/>
      <c r="BJM299" s="730"/>
      <c r="BJN299" s="730"/>
      <c r="BJO299" s="730"/>
      <c r="BJP299" s="730"/>
      <c r="BJQ299" s="730"/>
      <c r="BJR299" s="730"/>
      <c r="BJS299" s="730"/>
      <c r="BJT299" s="730"/>
      <c r="BJU299" s="730"/>
      <c r="BJV299" s="730"/>
      <c r="BJW299" s="730"/>
      <c r="BJX299" s="730"/>
      <c r="BJY299" s="730"/>
      <c r="BJZ299" s="730"/>
      <c r="BKA299" s="730"/>
      <c r="BKB299" s="730"/>
      <c r="BKC299" s="730"/>
      <c r="BKD299" s="730"/>
      <c r="BKE299" s="730"/>
      <c r="BKF299" s="730"/>
      <c r="BKG299" s="730"/>
      <c r="BKH299" s="730"/>
      <c r="BKI299" s="730"/>
      <c r="BKJ299" s="730"/>
      <c r="BKK299" s="730"/>
      <c r="BKL299" s="730"/>
      <c r="BKM299" s="730"/>
      <c r="BKN299" s="730"/>
      <c r="BKO299" s="730"/>
      <c r="BKP299" s="730"/>
      <c r="BKQ299" s="730"/>
      <c r="BKR299" s="730"/>
      <c r="BKS299" s="730"/>
      <c r="BKT299" s="730"/>
      <c r="BKU299" s="730"/>
      <c r="BKV299" s="730"/>
      <c r="BKW299" s="730"/>
      <c r="BKX299" s="730"/>
      <c r="BKY299" s="730"/>
      <c r="BKZ299" s="730"/>
      <c r="BLA299" s="730"/>
      <c r="BLB299" s="730"/>
      <c r="BLC299" s="730"/>
      <c r="BLD299" s="730"/>
      <c r="BLE299" s="730"/>
      <c r="BLF299" s="730"/>
      <c r="BLG299" s="730"/>
      <c r="BLH299" s="730"/>
      <c r="BLI299" s="730"/>
      <c r="BLJ299" s="730"/>
      <c r="BLK299" s="730"/>
      <c r="BLL299" s="730"/>
      <c r="BLM299" s="730"/>
      <c r="BLN299" s="730"/>
      <c r="BLO299" s="730"/>
      <c r="BLP299" s="730"/>
      <c r="BLQ299" s="730"/>
      <c r="BLR299" s="730"/>
      <c r="BLS299" s="730"/>
      <c r="BLT299" s="730"/>
      <c r="BLU299" s="730"/>
      <c r="BLV299" s="730"/>
      <c r="BLW299" s="730"/>
      <c r="BLX299" s="730"/>
      <c r="BLY299" s="730"/>
      <c r="BLZ299" s="730"/>
      <c r="BMA299" s="730"/>
      <c r="BMB299" s="730"/>
      <c r="BMC299" s="730"/>
      <c r="BMD299" s="730"/>
      <c r="BME299" s="730"/>
      <c r="BMF299" s="730"/>
      <c r="BMG299" s="730"/>
      <c r="BMH299" s="730"/>
      <c r="BMI299" s="730"/>
      <c r="BMJ299" s="730"/>
      <c r="BMK299" s="730"/>
      <c r="BML299" s="730"/>
      <c r="BMM299" s="730"/>
      <c r="BMN299" s="730"/>
      <c r="BMO299" s="730"/>
      <c r="BMP299" s="730"/>
      <c r="BMQ299" s="730"/>
      <c r="BMR299" s="730"/>
      <c r="BMS299" s="730"/>
      <c r="BMT299" s="730"/>
      <c r="BMU299" s="730"/>
      <c r="BMV299" s="730"/>
      <c r="BMW299" s="730"/>
      <c r="BMX299" s="730"/>
      <c r="BMY299" s="730"/>
      <c r="BMZ299" s="730"/>
      <c r="BNA299" s="730"/>
      <c r="BNB299" s="730"/>
      <c r="BNC299" s="730"/>
      <c r="BND299" s="730"/>
      <c r="BNE299" s="730"/>
      <c r="BNF299" s="730"/>
      <c r="BNG299" s="730"/>
      <c r="BNH299" s="730"/>
      <c r="BNI299" s="730"/>
      <c r="BNJ299" s="730"/>
      <c r="BNK299" s="730"/>
      <c r="BNL299" s="730"/>
      <c r="BNM299" s="730"/>
      <c r="BNN299" s="730"/>
      <c r="BNO299" s="730"/>
      <c r="BNP299" s="730"/>
      <c r="BNQ299" s="730"/>
      <c r="BNR299" s="730"/>
      <c r="BNS299" s="730"/>
      <c r="BNT299" s="730"/>
      <c r="BNU299" s="730"/>
      <c r="BNV299" s="730"/>
      <c r="BNW299" s="730"/>
      <c r="BNX299" s="730"/>
      <c r="BNY299" s="730"/>
      <c r="BNZ299" s="730"/>
      <c r="BOA299" s="730"/>
      <c r="BOB299" s="730"/>
      <c r="BOC299" s="730"/>
      <c r="BOD299" s="730"/>
      <c r="BOE299" s="730"/>
      <c r="BOF299" s="730"/>
      <c r="BOG299" s="730"/>
      <c r="BOH299" s="730"/>
      <c r="BOI299" s="730"/>
      <c r="BOJ299" s="730"/>
      <c r="BOK299" s="730"/>
      <c r="BOL299" s="730"/>
      <c r="BOM299" s="730"/>
      <c r="BON299" s="730"/>
      <c r="BOO299" s="730"/>
      <c r="BOP299" s="730"/>
      <c r="BOQ299" s="730"/>
      <c r="BOR299" s="730"/>
      <c r="BOS299" s="730"/>
      <c r="BOT299" s="730"/>
      <c r="BOU299" s="730"/>
      <c r="BOV299" s="730"/>
      <c r="BOW299" s="730"/>
      <c r="BOX299" s="730"/>
      <c r="BOY299" s="730"/>
      <c r="BOZ299" s="730"/>
      <c r="BPA299" s="730"/>
      <c r="BPB299" s="730"/>
      <c r="BPC299" s="730"/>
      <c r="BPD299" s="730"/>
      <c r="BPE299" s="730"/>
      <c r="BPF299" s="730"/>
      <c r="BPG299" s="730"/>
      <c r="BPH299" s="730"/>
      <c r="BPI299" s="730"/>
      <c r="BPJ299" s="730"/>
      <c r="BPK299" s="730"/>
      <c r="BPL299" s="730"/>
      <c r="BPM299" s="730"/>
      <c r="BPN299" s="730"/>
      <c r="BPO299" s="730"/>
      <c r="BPP299" s="730"/>
      <c r="BPQ299" s="730"/>
      <c r="BPR299" s="730"/>
      <c r="BPS299" s="730"/>
      <c r="BPT299" s="730"/>
      <c r="BPU299" s="730"/>
      <c r="BPV299" s="730"/>
      <c r="BPW299" s="730"/>
      <c r="BPX299" s="730"/>
      <c r="BPY299" s="730"/>
      <c r="BPZ299" s="730"/>
      <c r="BQA299" s="730"/>
      <c r="BQB299" s="730"/>
      <c r="BQC299" s="730"/>
      <c r="BQD299" s="730"/>
      <c r="BQE299" s="730"/>
      <c r="BQF299" s="730"/>
      <c r="BQG299" s="730"/>
      <c r="BQH299" s="730"/>
      <c r="BQI299" s="730"/>
      <c r="BQJ299" s="730"/>
      <c r="BQK299" s="730"/>
      <c r="BQL299" s="730"/>
      <c r="BQM299" s="730"/>
      <c r="BQN299" s="730"/>
      <c r="BQO299" s="730"/>
      <c r="BQP299" s="730"/>
      <c r="BQQ299" s="730"/>
      <c r="BQR299" s="730"/>
      <c r="BQS299" s="730"/>
      <c r="BQT299" s="730"/>
      <c r="BQU299" s="730"/>
      <c r="BQV299" s="730"/>
      <c r="BQW299" s="730"/>
      <c r="BQX299" s="730"/>
      <c r="BQY299" s="730"/>
      <c r="BQZ299" s="730"/>
      <c r="BRA299" s="730"/>
      <c r="BRB299" s="730"/>
      <c r="BRC299" s="730"/>
      <c r="BRD299" s="730"/>
      <c r="BRE299" s="730"/>
      <c r="BRF299" s="730"/>
      <c r="BRG299" s="730"/>
      <c r="BRH299" s="730"/>
      <c r="BRI299" s="730"/>
      <c r="BRJ299" s="730"/>
      <c r="BRK299" s="730"/>
      <c r="BRL299" s="730"/>
      <c r="BRM299" s="730"/>
      <c r="BRN299" s="730"/>
      <c r="BRO299" s="730"/>
      <c r="BRP299" s="730"/>
      <c r="BRQ299" s="730"/>
      <c r="BRR299" s="730"/>
      <c r="BRS299" s="730"/>
      <c r="BRT299" s="730"/>
      <c r="BRU299" s="730"/>
      <c r="BRV299" s="730"/>
      <c r="BRW299" s="730"/>
      <c r="BRX299" s="730"/>
      <c r="BRY299" s="730"/>
      <c r="BRZ299" s="730"/>
      <c r="BSA299" s="730"/>
      <c r="BSB299" s="730"/>
      <c r="BSC299" s="730"/>
      <c r="BSD299" s="730"/>
      <c r="BSE299" s="730"/>
      <c r="BSF299" s="730"/>
      <c r="BSG299" s="730"/>
      <c r="BSH299" s="730"/>
      <c r="BSI299" s="730"/>
      <c r="BSJ299" s="730"/>
      <c r="BSK299" s="730"/>
      <c r="BSL299" s="730"/>
      <c r="BSM299" s="730"/>
      <c r="BSN299" s="730"/>
      <c r="BSO299" s="730"/>
      <c r="BSP299" s="730"/>
      <c r="BSQ299" s="730"/>
      <c r="BSR299" s="730"/>
      <c r="BSS299" s="730"/>
      <c r="BST299" s="730"/>
      <c r="BSU299" s="730"/>
      <c r="BSV299" s="730"/>
      <c r="BSW299" s="730"/>
      <c r="BSX299" s="730"/>
      <c r="BSY299" s="730"/>
      <c r="BSZ299" s="730"/>
      <c r="BTA299" s="730"/>
      <c r="BTB299" s="730"/>
      <c r="BTC299" s="730"/>
      <c r="BTD299" s="730"/>
      <c r="BTE299" s="730"/>
      <c r="BTF299" s="730"/>
      <c r="BTG299" s="730"/>
      <c r="BTH299" s="730"/>
      <c r="BTI299" s="730"/>
      <c r="BTJ299" s="730"/>
      <c r="BTK299" s="730"/>
      <c r="BTL299" s="730"/>
      <c r="BTM299" s="730"/>
      <c r="BTN299" s="730"/>
      <c r="BTO299" s="730"/>
      <c r="BTP299" s="730"/>
      <c r="BTQ299" s="730"/>
      <c r="BTR299" s="730"/>
      <c r="BTS299" s="730"/>
      <c r="BTT299" s="730"/>
      <c r="BTU299" s="730"/>
      <c r="BTV299" s="730"/>
      <c r="BTW299" s="730"/>
      <c r="BTX299" s="730"/>
      <c r="BTY299" s="730"/>
      <c r="BTZ299" s="730"/>
      <c r="BUA299" s="730"/>
      <c r="BUB299" s="730"/>
      <c r="BUC299" s="730"/>
      <c r="BUD299" s="730"/>
      <c r="BUE299" s="730"/>
      <c r="BUF299" s="730"/>
      <c r="BUG299" s="730"/>
      <c r="BUH299" s="730"/>
      <c r="BUI299" s="730"/>
      <c r="BUJ299" s="730"/>
      <c r="BUK299" s="730"/>
      <c r="BUL299" s="730"/>
      <c r="BUM299" s="730"/>
      <c r="BUN299" s="730"/>
      <c r="BUO299" s="730"/>
      <c r="BUP299" s="730"/>
      <c r="BUQ299" s="730"/>
      <c r="BUR299" s="730"/>
      <c r="BUS299" s="730"/>
      <c r="BUT299" s="730"/>
      <c r="BUU299" s="730"/>
      <c r="BUV299" s="730"/>
      <c r="BUW299" s="730"/>
      <c r="BUX299" s="730"/>
      <c r="BUY299" s="730"/>
      <c r="BUZ299" s="730"/>
      <c r="BVA299" s="730"/>
      <c r="BVB299" s="730"/>
      <c r="BVC299" s="730"/>
      <c r="BVD299" s="730"/>
      <c r="BVE299" s="730"/>
      <c r="BVF299" s="730"/>
      <c r="BVG299" s="730"/>
      <c r="BVH299" s="730"/>
      <c r="BVI299" s="730"/>
      <c r="BVJ299" s="730"/>
      <c r="BVK299" s="730"/>
      <c r="BVL299" s="730"/>
      <c r="BVM299" s="730"/>
      <c r="BVN299" s="730"/>
      <c r="BVO299" s="730"/>
      <c r="BVP299" s="730"/>
      <c r="BVQ299" s="730"/>
      <c r="BVR299" s="730"/>
      <c r="BVS299" s="730"/>
      <c r="BVT299" s="730"/>
      <c r="BVU299" s="730"/>
      <c r="BVV299" s="730"/>
      <c r="BVW299" s="730"/>
      <c r="BVX299" s="730"/>
      <c r="BVY299" s="730"/>
      <c r="BVZ299" s="730"/>
      <c r="BWA299" s="730"/>
      <c r="BWB299" s="730"/>
      <c r="BWC299" s="730"/>
      <c r="BWD299" s="730"/>
      <c r="BWE299" s="730"/>
      <c r="BWF299" s="730"/>
      <c r="BWG299" s="730"/>
      <c r="BWH299" s="730"/>
      <c r="BWI299" s="730"/>
      <c r="BWJ299" s="730"/>
      <c r="BWK299" s="730"/>
      <c r="BWL299" s="730"/>
      <c r="BWM299" s="730"/>
      <c r="BWN299" s="730"/>
      <c r="BWO299" s="730"/>
      <c r="BWP299" s="730"/>
      <c r="BWQ299" s="730"/>
      <c r="BWR299" s="730"/>
      <c r="BWS299" s="730"/>
      <c r="BWT299" s="730"/>
      <c r="BWU299" s="730"/>
      <c r="BWV299" s="730"/>
      <c r="BWW299" s="730"/>
      <c r="BWX299" s="730"/>
      <c r="BWY299" s="730"/>
      <c r="BWZ299" s="730"/>
      <c r="BXA299" s="730"/>
      <c r="BXB299" s="730"/>
      <c r="BXC299" s="730"/>
      <c r="BXD299" s="730"/>
      <c r="BXE299" s="730"/>
      <c r="BXF299" s="730"/>
      <c r="BXG299" s="730"/>
      <c r="BXH299" s="730"/>
      <c r="BXI299" s="730"/>
      <c r="BXJ299" s="730"/>
      <c r="BXK299" s="730"/>
      <c r="BXL299" s="730"/>
      <c r="BXM299" s="730"/>
      <c r="BXN299" s="730"/>
      <c r="BXO299" s="730"/>
      <c r="BXP299" s="730"/>
      <c r="BXQ299" s="730"/>
      <c r="BXR299" s="730"/>
      <c r="BXS299" s="730"/>
      <c r="BXT299" s="730"/>
      <c r="BXU299" s="730"/>
      <c r="BXV299" s="730"/>
      <c r="BXW299" s="730"/>
      <c r="BXX299" s="730"/>
      <c r="BXY299" s="730"/>
      <c r="BXZ299" s="730"/>
      <c r="BYA299" s="730"/>
      <c r="BYB299" s="730"/>
      <c r="BYC299" s="730"/>
      <c r="BYD299" s="730"/>
      <c r="BYE299" s="730"/>
      <c r="BYF299" s="730"/>
      <c r="BYG299" s="730"/>
      <c r="BYH299" s="730"/>
      <c r="BYI299" s="730"/>
      <c r="BYJ299" s="730"/>
      <c r="BYK299" s="730"/>
      <c r="BYL299" s="730"/>
      <c r="BYM299" s="730"/>
      <c r="BYN299" s="730"/>
      <c r="BYO299" s="730"/>
      <c r="BYP299" s="730"/>
      <c r="BYQ299" s="730"/>
      <c r="BYR299" s="730"/>
      <c r="BYS299" s="730"/>
      <c r="BYT299" s="730"/>
      <c r="BYU299" s="730"/>
      <c r="BYV299" s="730"/>
      <c r="BYW299" s="730"/>
      <c r="BYX299" s="730"/>
      <c r="BYY299" s="730"/>
      <c r="BYZ299" s="730"/>
      <c r="BZA299" s="730"/>
      <c r="BZB299" s="730"/>
      <c r="BZC299" s="730"/>
      <c r="BZD299" s="730"/>
      <c r="BZE299" s="730"/>
      <c r="BZF299" s="730"/>
      <c r="BZG299" s="730"/>
      <c r="BZH299" s="730"/>
      <c r="BZI299" s="730"/>
      <c r="BZJ299" s="730"/>
      <c r="BZK299" s="730"/>
      <c r="BZL299" s="730"/>
      <c r="BZM299" s="730"/>
      <c r="BZN299" s="730"/>
      <c r="BZO299" s="730"/>
      <c r="BZP299" s="730"/>
      <c r="BZQ299" s="730"/>
      <c r="BZR299" s="730"/>
      <c r="BZS299" s="730"/>
      <c r="BZT299" s="730"/>
      <c r="BZU299" s="730"/>
      <c r="BZV299" s="730"/>
      <c r="BZW299" s="730"/>
      <c r="BZX299" s="730"/>
      <c r="BZY299" s="730"/>
      <c r="BZZ299" s="730"/>
      <c r="CAA299" s="730"/>
      <c r="CAB299" s="730"/>
      <c r="CAC299" s="730"/>
      <c r="CAD299" s="730"/>
      <c r="CAE299" s="730"/>
      <c r="CAF299" s="730"/>
      <c r="CAG299" s="730"/>
      <c r="CAH299" s="730"/>
      <c r="CAI299" s="730"/>
      <c r="CAJ299" s="730"/>
      <c r="CAK299" s="730"/>
      <c r="CAL299" s="730"/>
      <c r="CAM299" s="730"/>
      <c r="CAN299" s="730"/>
      <c r="CAO299" s="730"/>
      <c r="CAP299" s="730"/>
      <c r="CAQ299" s="730"/>
      <c r="CAR299" s="730"/>
      <c r="CAS299" s="730"/>
      <c r="CAT299" s="730"/>
      <c r="CAU299" s="730"/>
      <c r="CAV299" s="730"/>
      <c r="CAW299" s="730"/>
      <c r="CAX299" s="730"/>
      <c r="CAY299" s="730"/>
      <c r="CAZ299" s="730"/>
      <c r="CBA299" s="730"/>
      <c r="CBB299" s="730"/>
      <c r="CBC299" s="730"/>
      <c r="CBD299" s="730"/>
      <c r="CBE299" s="730"/>
      <c r="CBF299" s="730"/>
      <c r="CBG299" s="730"/>
      <c r="CBH299" s="730"/>
      <c r="CBI299" s="730"/>
      <c r="CBJ299" s="730"/>
      <c r="CBK299" s="730"/>
      <c r="CBL299" s="730"/>
      <c r="CBM299" s="730"/>
      <c r="CBN299" s="730"/>
      <c r="CBO299" s="730"/>
      <c r="CBP299" s="730"/>
      <c r="CBQ299" s="730"/>
      <c r="CBR299" s="730"/>
      <c r="CBS299" s="730"/>
      <c r="CBT299" s="730"/>
      <c r="CBU299" s="730"/>
      <c r="CBV299" s="730"/>
      <c r="CBW299" s="730"/>
      <c r="CBX299" s="730"/>
      <c r="CBY299" s="730"/>
      <c r="CBZ299" s="730"/>
      <c r="CCA299" s="730"/>
      <c r="CCB299" s="730"/>
      <c r="CCC299" s="730"/>
      <c r="CCD299" s="730"/>
      <c r="CCE299" s="730"/>
      <c r="CCF299" s="730"/>
      <c r="CCG299" s="730"/>
      <c r="CCH299" s="730"/>
      <c r="CCI299" s="730"/>
      <c r="CCJ299" s="730"/>
      <c r="CCK299" s="730"/>
      <c r="CCL299" s="730"/>
      <c r="CCM299" s="730"/>
      <c r="CCN299" s="730"/>
      <c r="CCO299" s="730"/>
      <c r="CCP299" s="730"/>
      <c r="CCQ299" s="730"/>
      <c r="CCR299" s="730"/>
      <c r="CCS299" s="730"/>
      <c r="CCT299" s="730"/>
      <c r="CCU299" s="730"/>
      <c r="CCV299" s="730"/>
      <c r="CCW299" s="730"/>
      <c r="CCX299" s="730"/>
      <c r="CCY299" s="730"/>
      <c r="CCZ299" s="730"/>
      <c r="CDA299" s="730"/>
      <c r="CDB299" s="730"/>
      <c r="CDC299" s="730"/>
      <c r="CDD299" s="730"/>
      <c r="CDE299" s="730"/>
      <c r="CDF299" s="730"/>
      <c r="CDG299" s="730"/>
      <c r="CDH299" s="730"/>
      <c r="CDI299" s="730"/>
      <c r="CDJ299" s="730"/>
      <c r="CDK299" s="730"/>
      <c r="CDL299" s="730"/>
      <c r="CDM299" s="730"/>
      <c r="CDN299" s="730"/>
      <c r="CDO299" s="730"/>
      <c r="CDP299" s="730"/>
      <c r="CDQ299" s="730"/>
      <c r="CDR299" s="730"/>
      <c r="CDS299" s="730"/>
      <c r="CDT299" s="730"/>
      <c r="CDU299" s="730"/>
      <c r="CDV299" s="730"/>
      <c r="CDW299" s="730"/>
      <c r="CDX299" s="730"/>
      <c r="CDY299" s="730"/>
      <c r="CDZ299" s="730"/>
      <c r="CEA299" s="730"/>
      <c r="CEB299" s="730"/>
      <c r="CEC299" s="730"/>
      <c r="CED299" s="730"/>
      <c r="CEE299" s="730"/>
      <c r="CEF299" s="730"/>
      <c r="CEG299" s="730"/>
      <c r="CEH299" s="730"/>
      <c r="CEI299" s="730"/>
      <c r="CEJ299" s="730"/>
      <c r="CEK299" s="730"/>
      <c r="CEL299" s="730"/>
      <c r="CEM299" s="730"/>
      <c r="CEN299" s="730"/>
      <c r="CEO299" s="730"/>
      <c r="CEP299" s="730"/>
      <c r="CEQ299" s="730"/>
      <c r="CER299" s="730"/>
      <c r="CES299" s="730"/>
      <c r="CET299" s="730"/>
      <c r="CEU299" s="730"/>
      <c r="CEV299" s="730"/>
      <c r="CEW299" s="730"/>
      <c r="CEX299" s="730"/>
      <c r="CEY299" s="730"/>
      <c r="CEZ299" s="730"/>
      <c r="CFA299" s="730"/>
      <c r="CFB299" s="730"/>
      <c r="CFC299" s="730"/>
      <c r="CFD299" s="730"/>
      <c r="CFE299" s="730"/>
      <c r="CFF299" s="730"/>
      <c r="CFG299" s="730"/>
      <c r="CFH299" s="730"/>
      <c r="CFI299" s="730"/>
      <c r="CFJ299" s="730"/>
      <c r="CFK299" s="730"/>
      <c r="CFL299" s="730"/>
      <c r="CFM299" s="730"/>
      <c r="CFN299" s="730"/>
      <c r="CFO299" s="730"/>
      <c r="CFP299" s="730"/>
      <c r="CFQ299" s="730"/>
      <c r="CFR299" s="730"/>
      <c r="CFS299" s="730"/>
      <c r="CFT299" s="730"/>
      <c r="CFU299" s="730"/>
      <c r="CFV299" s="730"/>
      <c r="CFW299" s="730"/>
      <c r="CFX299" s="730"/>
      <c r="CFY299" s="730"/>
      <c r="CFZ299" s="730"/>
      <c r="CGA299" s="730"/>
      <c r="CGB299" s="730"/>
      <c r="CGC299" s="730"/>
      <c r="CGD299" s="730"/>
      <c r="CGE299" s="730"/>
      <c r="CGF299" s="730"/>
      <c r="CGG299" s="730"/>
      <c r="CGH299" s="730"/>
      <c r="CGI299" s="730"/>
      <c r="CGJ299" s="730"/>
      <c r="CGK299" s="730"/>
      <c r="CGL299" s="730"/>
      <c r="CGM299" s="730"/>
      <c r="CGN299" s="730"/>
      <c r="CGO299" s="730"/>
      <c r="CGP299" s="730"/>
      <c r="CGQ299" s="730"/>
      <c r="CGR299" s="730"/>
      <c r="CGS299" s="730"/>
      <c r="CGT299" s="730"/>
      <c r="CGU299" s="730"/>
      <c r="CGV299" s="730"/>
      <c r="CGW299" s="730"/>
      <c r="CGX299" s="730"/>
      <c r="CGY299" s="730"/>
      <c r="CGZ299" s="730"/>
      <c r="CHA299" s="730"/>
      <c r="CHB299" s="730"/>
      <c r="CHC299" s="730"/>
      <c r="CHD299" s="730"/>
      <c r="CHE299" s="730"/>
      <c r="CHF299" s="730"/>
      <c r="CHG299" s="730"/>
      <c r="CHH299" s="730"/>
      <c r="CHI299" s="730"/>
      <c r="CHJ299" s="730"/>
      <c r="CHK299" s="730"/>
      <c r="CHL299" s="730"/>
      <c r="CHM299" s="730"/>
      <c r="CHN299" s="730"/>
      <c r="CHO299" s="730"/>
      <c r="CHP299" s="730"/>
      <c r="CHQ299" s="730"/>
      <c r="CHR299" s="730"/>
      <c r="CHS299" s="730"/>
      <c r="CHT299" s="730"/>
      <c r="CHU299" s="730"/>
      <c r="CHV299" s="730"/>
      <c r="CHW299" s="730"/>
      <c r="CHX299" s="730"/>
      <c r="CHY299" s="730"/>
      <c r="CHZ299" s="730"/>
      <c r="CIA299" s="730"/>
      <c r="CIB299" s="730"/>
      <c r="CIC299" s="730"/>
      <c r="CID299" s="730"/>
      <c r="CIE299" s="730"/>
      <c r="CIF299" s="730"/>
      <c r="CIG299" s="730"/>
      <c r="CIH299" s="730"/>
      <c r="CII299" s="730"/>
      <c r="CIJ299" s="730"/>
      <c r="CIK299" s="730"/>
      <c r="CIL299" s="730"/>
      <c r="CIM299" s="730"/>
      <c r="CIN299" s="730"/>
      <c r="CIO299" s="730"/>
      <c r="CIP299" s="730"/>
      <c r="CIQ299" s="730"/>
      <c r="CIR299" s="730"/>
      <c r="CIS299" s="730"/>
      <c r="CIT299" s="730"/>
      <c r="CIU299" s="730"/>
      <c r="CIV299" s="730"/>
      <c r="CIW299" s="730"/>
      <c r="CIX299" s="730"/>
      <c r="CIY299" s="730"/>
      <c r="CIZ299" s="730"/>
      <c r="CJA299" s="730"/>
      <c r="CJB299" s="730"/>
      <c r="CJC299" s="730"/>
      <c r="CJD299" s="730"/>
      <c r="CJE299" s="730"/>
      <c r="CJF299" s="730"/>
      <c r="CJG299" s="730"/>
      <c r="CJH299" s="730"/>
      <c r="CJI299" s="730"/>
      <c r="CJJ299" s="730"/>
      <c r="CJK299" s="730"/>
      <c r="CJL299" s="730"/>
      <c r="CJM299" s="730"/>
      <c r="CJN299" s="730"/>
      <c r="CJO299" s="730"/>
      <c r="CJP299" s="730"/>
      <c r="CJQ299" s="730"/>
      <c r="CJR299" s="730"/>
      <c r="CJS299" s="730"/>
      <c r="CJT299" s="730"/>
      <c r="CJU299" s="730"/>
      <c r="CJV299" s="730"/>
      <c r="CJW299" s="730"/>
      <c r="CJX299" s="730"/>
      <c r="CJY299" s="730"/>
      <c r="CJZ299" s="730"/>
      <c r="CKA299" s="730"/>
      <c r="CKB299" s="730"/>
      <c r="CKC299" s="730"/>
      <c r="CKD299" s="730"/>
      <c r="CKE299" s="730"/>
      <c r="CKF299" s="730"/>
      <c r="CKG299" s="730"/>
      <c r="CKH299" s="730"/>
      <c r="CKI299" s="730"/>
      <c r="CKJ299" s="730"/>
      <c r="CKK299" s="730"/>
      <c r="CKL299" s="730"/>
      <c r="CKM299" s="730"/>
      <c r="CKN299" s="730"/>
      <c r="CKO299" s="730"/>
      <c r="CKP299" s="730"/>
      <c r="CKQ299" s="730"/>
      <c r="CKR299" s="730"/>
      <c r="CKS299" s="730"/>
      <c r="CKT299" s="730"/>
      <c r="CKU299" s="730"/>
      <c r="CKV299" s="730"/>
      <c r="CKW299" s="730"/>
      <c r="CKX299" s="730"/>
      <c r="CKY299" s="730"/>
      <c r="CKZ299" s="730"/>
      <c r="CLA299" s="730"/>
      <c r="CLB299" s="730"/>
      <c r="CLC299" s="730"/>
      <c r="CLD299" s="730"/>
      <c r="CLE299" s="730"/>
      <c r="CLF299" s="730"/>
      <c r="CLG299" s="730"/>
      <c r="CLH299" s="730"/>
      <c r="CLI299" s="730"/>
      <c r="CLJ299" s="730"/>
      <c r="CLK299" s="730"/>
      <c r="CLL299" s="730"/>
      <c r="CLM299" s="730"/>
      <c r="CLN299" s="730"/>
      <c r="CLO299" s="730"/>
      <c r="CLP299" s="730"/>
      <c r="CLQ299" s="730"/>
      <c r="CLR299" s="730"/>
      <c r="CLS299" s="730"/>
      <c r="CLT299" s="730"/>
      <c r="CLU299" s="730"/>
      <c r="CLV299" s="730"/>
      <c r="CLW299" s="730"/>
      <c r="CLX299" s="730"/>
      <c r="CLY299" s="730"/>
      <c r="CLZ299" s="730"/>
      <c r="CMA299" s="730"/>
      <c r="CMB299" s="730"/>
      <c r="CMC299" s="730"/>
      <c r="CMD299" s="730"/>
      <c r="CME299" s="730"/>
      <c r="CMF299" s="730"/>
      <c r="CMG299" s="730"/>
      <c r="CMH299" s="730"/>
      <c r="CMI299" s="730"/>
      <c r="CMJ299" s="730"/>
      <c r="CMK299" s="730"/>
      <c r="CML299" s="730"/>
      <c r="CMM299" s="730"/>
      <c r="CMN299" s="730"/>
      <c r="CMO299" s="730"/>
      <c r="CMP299" s="730"/>
      <c r="CMQ299" s="730"/>
      <c r="CMR299" s="730"/>
      <c r="CMS299" s="730"/>
      <c r="CMT299" s="730"/>
      <c r="CMU299" s="730"/>
      <c r="CMV299" s="730"/>
      <c r="CMW299" s="730"/>
      <c r="CMX299" s="730"/>
      <c r="CMY299" s="730"/>
      <c r="CMZ299" s="730"/>
      <c r="CNA299" s="730"/>
      <c r="CNB299" s="730"/>
      <c r="CNC299" s="730"/>
      <c r="CND299" s="730"/>
      <c r="CNE299" s="730"/>
      <c r="CNF299" s="730"/>
      <c r="CNG299" s="730"/>
      <c r="CNH299" s="730"/>
      <c r="CNI299" s="730"/>
      <c r="CNJ299" s="730"/>
      <c r="CNK299" s="730"/>
      <c r="CNL299" s="730"/>
      <c r="CNM299" s="730"/>
      <c r="CNN299" s="730"/>
      <c r="CNO299" s="730"/>
      <c r="CNP299" s="730"/>
      <c r="CNQ299" s="730"/>
      <c r="CNR299" s="730"/>
      <c r="CNS299" s="730"/>
      <c r="CNT299" s="730"/>
      <c r="CNU299" s="730"/>
      <c r="CNV299" s="730"/>
      <c r="CNW299" s="730"/>
      <c r="CNX299" s="730"/>
      <c r="CNY299" s="730"/>
      <c r="CNZ299" s="730"/>
      <c r="COA299" s="730"/>
      <c r="COB299" s="730"/>
      <c r="COC299" s="730"/>
      <c r="COD299" s="730"/>
      <c r="COE299" s="730"/>
      <c r="COF299" s="730"/>
      <c r="COG299" s="730"/>
      <c r="COH299" s="730"/>
      <c r="COI299" s="730"/>
      <c r="COJ299" s="730"/>
      <c r="COK299" s="730"/>
      <c r="COL299" s="730"/>
      <c r="COM299" s="730"/>
      <c r="CON299" s="730"/>
      <c r="COO299" s="730"/>
      <c r="COP299" s="730"/>
      <c r="COQ299" s="730"/>
      <c r="COR299" s="730"/>
      <c r="COS299" s="730"/>
      <c r="COT299" s="730"/>
      <c r="COU299" s="730"/>
      <c r="COV299" s="730"/>
      <c r="COW299" s="730"/>
      <c r="COX299" s="730"/>
      <c r="COY299" s="730"/>
      <c r="COZ299" s="730"/>
      <c r="CPA299" s="730"/>
      <c r="CPB299" s="730"/>
      <c r="CPC299" s="730"/>
      <c r="CPD299" s="730"/>
      <c r="CPE299" s="730"/>
      <c r="CPF299" s="730"/>
      <c r="CPG299" s="730"/>
      <c r="CPH299" s="730"/>
      <c r="CPI299" s="730"/>
      <c r="CPJ299" s="730"/>
      <c r="CPK299" s="730"/>
      <c r="CPL299" s="730"/>
      <c r="CPM299" s="730"/>
      <c r="CPN299" s="730"/>
      <c r="CPO299" s="730"/>
      <c r="CPP299" s="730"/>
      <c r="CPQ299" s="730"/>
      <c r="CPR299" s="730"/>
      <c r="CPS299" s="730"/>
      <c r="CPT299" s="730"/>
      <c r="CPU299" s="730"/>
      <c r="CPV299" s="730"/>
      <c r="CPW299" s="730"/>
      <c r="CPX299" s="730"/>
      <c r="CPY299" s="730"/>
      <c r="CPZ299" s="730"/>
      <c r="CQA299" s="730"/>
      <c r="CQB299" s="730"/>
      <c r="CQC299" s="730"/>
      <c r="CQD299" s="730"/>
      <c r="CQE299" s="730"/>
      <c r="CQF299" s="730"/>
      <c r="CQG299" s="730"/>
      <c r="CQH299" s="730"/>
      <c r="CQI299" s="730"/>
      <c r="CQJ299" s="730"/>
      <c r="CQK299" s="730"/>
      <c r="CQL299" s="730"/>
      <c r="CQM299" s="730"/>
      <c r="CQN299" s="730"/>
      <c r="CQO299" s="730"/>
      <c r="CQP299" s="730"/>
      <c r="CQQ299" s="730"/>
      <c r="CQR299" s="730"/>
      <c r="CQS299" s="730"/>
      <c r="CQT299" s="730"/>
      <c r="CQU299" s="730"/>
      <c r="CQV299" s="730"/>
      <c r="CQW299" s="730"/>
      <c r="CQX299" s="730"/>
      <c r="CQY299" s="730"/>
      <c r="CQZ299" s="730"/>
      <c r="CRA299" s="730"/>
      <c r="CRB299" s="730"/>
      <c r="CRC299" s="730"/>
      <c r="CRD299" s="730"/>
      <c r="CRE299" s="730"/>
      <c r="CRF299" s="730"/>
      <c r="CRG299" s="730"/>
      <c r="CRH299" s="730"/>
      <c r="CRI299" s="730"/>
      <c r="CRJ299" s="730"/>
      <c r="CRK299" s="730"/>
      <c r="CRL299" s="730"/>
      <c r="CRM299" s="730"/>
      <c r="CRN299" s="730"/>
      <c r="CRO299" s="730"/>
      <c r="CRP299" s="730"/>
      <c r="CRQ299" s="730"/>
      <c r="CRR299" s="730"/>
      <c r="CRS299" s="730"/>
      <c r="CRT299" s="730"/>
      <c r="CRU299" s="730"/>
      <c r="CRV299" s="730"/>
      <c r="CRW299" s="730"/>
      <c r="CRX299" s="730"/>
      <c r="CRY299" s="730"/>
      <c r="CRZ299" s="730"/>
      <c r="CSA299" s="730"/>
      <c r="CSB299" s="730"/>
      <c r="CSC299" s="730"/>
      <c r="CSD299" s="730"/>
      <c r="CSE299" s="730"/>
      <c r="CSF299" s="730"/>
      <c r="CSG299" s="730"/>
      <c r="CSH299" s="730"/>
      <c r="CSI299" s="730"/>
      <c r="CSJ299" s="730"/>
      <c r="CSK299" s="730"/>
      <c r="CSL299" s="730"/>
      <c r="CSM299" s="730"/>
      <c r="CSN299" s="730"/>
      <c r="CSO299" s="730"/>
      <c r="CSP299" s="730"/>
      <c r="CSQ299" s="730"/>
      <c r="CSR299" s="730"/>
      <c r="CSS299" s="730"/>
      <c r="CST299" s="730"/>
      <c r="CSU299" s="730"/>
      <c r="CSV299" s="730"/>
      <c r="CSW299" s="730"/>
      <c r="CSX299" s="730"/>
      <c r="CSY299" s="730"/>
      <c r="CSZ299" s="730"/>
      <c r="CTA299" s="730"/>
      <c r="CTB299" s="730"/>
      <c r="CTC299" s="730"/>
      <c r="CTD299" s="730"/>
      <c r="CTE299" s="730"/>
      <c r="CTF299" s="730"/>
      <c r="CTG299" s="730"/>
      <c r="CTH299" s="730"/>
      <c r="CTI299" s="730"/>
      <c r="CTJ299" s="730"/>
      <c r="CTK299" s="730"/>
      <c r="CTL299" s="730"/>
      <c r="CTM299" s="730"/>
      <c r="CTN299" s="730"/>
      <c r="CTO299" s="730"/>
      <c r="CTP299" s="730"/>
      <c r="CTQ299" s="730"/>
      <c r="CTR299" s="730"/>
      <c r="CTS299" s="730"/>
      <c r="CTT299" s="730"/>
      <c r="CTU299" s="730"/>
      <c r="CTV299" s="730"/>
      <c r="CTW299" s="730"/>
      <c r="CTX299" s="730"/>
      <c r="CTY299" s="730"/>
      <c r="CTZ299" s="730"/>
      <c r="CUA299" s="730"/>
      <c r="CUB299" s="730"/>
      <c r="CUC299" s="730"/>
      <c r="CUD299" s="730"/>
      <c r="CUE299" s="730"/>
      <c r="CUF299" s="730"/>
      <c r="CUG299" s="730"/>
      <c r="CUH299" s="730"/>
      <c r="CUI299" s="730"/>
      <c r="CUJ299" s="730"/>
      <c r="CUK299" s="730"/>
      <c r="CUL299" s="730"/>
      <c r="CUM299" s="730"/>
      <c r="CUN299" s="730"/>
      <c r="CUO299" s="730"/>
      <c r="CUP299" s="730"/>
      <c r="CUQ299" s="730"/>
      <c r="CUR299" s="730"/>
      <c r="CUS299" s="730"/>
      <c r="CUT299" s="730"/>
      <c r="CUU299" s="730"/>
      <c r="CUV299" s="730"/>
      <c r="CUW299" s="730"/>
      <c r="CUX299" s="730"/>
      <c r="CUY299" s="730"/>
      <c r="CUZ299" s="730"/>
      <c r="CVA299" s="730"/>
      <c r="CVB299" s="730"/>
      <c r="CVC299" s="730"/>
      <c r="CVD299" s="730"/>
      <c r="CVE299" s="730"/>
      <c r="CVF299" s="730"/>
      <c r="CVG299" s="730"/>
      <c r="CVH299" s="730"/>
      <c r="CVI299" s="730"/>
      <c r="CVJ299" s="730"/>
      <c r="CVK299" s="730"/>
      <c r="CVL299" s="730"/>
      <c r="CVM299" s="730"/>
      <c r="CVN299" s="730"/>
      <c r="CVO299" s="730"/>
      <c r="CVP299" s="730"/>
      <c r="CVQ299" s="730"/>
      <c r="CVR299" s="730"/>
      <c r="CVS299" s="730"/>
      <c r="CVT299" s="730"/>
      <c r="CVU299" s="730"/>
      <c r="CVV299" s="730"/>
      <c r="CVW299" s="730"/>
      <c r="CVX299" s="730"/>
      <c r="CVY299" s="730"/>
      <c r="CVZ299" s="730"/>
      <c r="CWA299" s="730"/>
      <c r="CWB299" s="730"/>
      <c r="CWC299" s="730"/>
      <c r="CWD299" s="730"/>
      <c r="CWE299" s="730"/>
      <c r="CWF299" s="730"/>
      <c r="CWG299" s="730"/>
      <c r="CWH299" s="730"/>
      <c r="CWI299" s="730"/>
      <c r="CWJ299" s="730"/>
      <c r="CWK299" s="730"/>
      <c r="CWL299" s="730"/>
      <c r="CWM299" s="730"/>
      <c r="CWN299" s="730"/>
      <c r="CWO299" s="730"/>
      <c r="CWP299" s="730"/>
      <c r="CWQ299" s="730"/>
      <c r="CWR299" s="730"/>
      <c r="CWS299" s="730"/>
      <c r="CWT299" s="730"/>
      <c r="CWU299" s="730"/>
      <c r="CWV299" s="730"/>
      <c r="CWW299" s="730"/>
      <c r="CWX299" s="730"/>
      <c r="CWY299" s="730"/>
      <c r="CWZ299" s="730"/>
      <c r="CXA299" s="730"/>
      <c r="CXB299" s="730"/>
      <c r="CXC299" s="730"/>
      <c r="CXD299" s="730"/>
      <c r="CXE299" s="730"/>
      <c r="CXF299" s="730"/>
      <c r="CXG299" s="730"/>
      <c r="CXH299" s="730"/>
      <c r="CXI299" s="730"/>
      <c r="CXJ299" s="730"/>
      <c r="CXK299" s="730"/>
      <c r="CXL299" s="730"/>
      <c r="CXM299" s="730"/>
      <c r="CXN299" s="730"/>
      <c r="CXO299" s="730"/>
      <c r="CXP299" s="730"/>
      <c r="CXQ299" s="730"/>
      <c r="CXR299" s="730"/>
      <c r="CXS299" s="730"/>
      <c r="CXT299" s="730"/>
      <c r="CXU299" s="730"/>
      <c r="CXV299" s="730"/>
      <c r="CXW299" s="730"/>
      <c r="CXX299" s="730"/>
      <c r="CXY299" s="730"/>
      <c r="CXZ299" s="730"/>
      <c r="CYA299" s="730"/>
      <c r="CYB299" s="730"/>
      <c r="CYC299" s="730"/>
      <c r="CYD299" s="730"/>
      <c r="CYE299" s="730"/>
      <c r="CYF299" s="730"/>
      <c r="CYG299" s="730"/>
      <c r="CYH299" s="730"/>
      <c r="CYI299" s="730"/>
      <c r="CYJ299" s="730"/>
      <c r="CYK299" s="730"/>
      <c r="CYL299" s="730"/>
      <c r="CYM299" s="730"/>
      <c r="CYN299" s="730"/>
      <c r="CYO299" s="730"/>
      <c r="CYP299" s="730"/>
      <c r="CYQ299" s="730"/>
      <c r="CYR299" s="730"/>
      <c r="CYS299" s="730"/>
      <c r="CYT299" s="730"/>
      <c r="CYU299" s="730"/>
      <c r="CYV299" s="730"/>
      <c r="CYW299" s="730"/>
      <c r="CYX299" s="730"/>
      <c r="CYY299" s="730"/>
      <c r="CYZ299" s="730"/>
      <c r="CZA299" s="730"/>
      <c r="CZB299" s="730"/>
      <c r="CZC299" s="730"/>
      <c r="CZD299" s="730"/>
      <c r="CZE299" s="730"/>
      <c r="CZF299" s="730"/>
      <c r="CZG299" s="730"/>
      <c r="CZH299" s="730"/>
      <c r="CZI299" s="730"/>
      <c r="CZJ299" s="730"/>
      <c r="CZK299" s="730"/>
      <c r="CZL299" s="730"/>
      <c r="CZM299" s="730"/>
      <c r="CZN299" s="730"/>
      <c r="CZO299" s="730"/>
      <c r="CZP299" s="730"/>
      <c r="CZQ299" s="730"/>
      <c r="CZR299" s="730"/>
      <c r="CZS299" s="730"/>
      <c r="CZT299" s="730"/>
      <c r="CZU299" s="730"/>
      <c r="CZV299" s="730"/>
      <c r="CZW299" s="730"/>
      <c r="CZX299" s="730"/>
      <c r="CZY299" s="730"/>
      <c r="CZZ299" s="730"/>
      <c r="DAA299" s="730"/>
      <c r="DAB299" s="730"/>
      <c r="DAC299" s="730"/>
      <c r="DAD299" s="730"/>
      <c r="DAE299" s="730"/>
      <c r="DAF299" s="730"/>
      <c r="DAG299" s="730"/>
      <c r="DAH299" s="730"/>
      <c r="DAI299" s="730"/>
      <c r="DAJ299" s="730"/>
      <c r="DAK299" s="730"/>
      <c r="DAL299" s="730"/>
      <c r="DAM299" s="730"/>
      <c r="DAN299" s="730"/>
      <c r="DAO299" s="730"/>
      <c r="DAP299" s="730"/>
      <c r="DAQ299" s="730"/>
      <c r="DAR299" s="730"/>
      <c r="DAS299" s="730"/>
      <c r="DAT299" s="730"/>
      <c r="DAU299" s="730"/>
      <c r="DAV299" s="730"/>
      <c r="DAW299" s="730"/>
      <c r="DAX299" s="730"/>
      <c r="DAY299" s="730"/>
      <c r="DAZ299" s="730"/>
      <c r="DBA299" s="730"/>
      <c r="DBB299" s="730"/>
      <c r="DBC299" s="730"/>
      <c r="DBD299" s="730"/>
      <c r="DBE299" s="730"/>
      <c r="DBF299" s="730"/>
      <c r="DBG299" s="730"/>
      <c r="DBH299" s="730"/>
      <c r="DBI299" s="730"/>
      <c r="DBJ299" s="730"/>
      <c r="DBK299" s="730"/>
      <c r="DBL299" s="730"/>
      <c r="DBM299" s="730"/>
      <c r="DBN299" s="730"/>
      <c r="DBO299" s="730"/>
      <c r="DBP299" s="730"/>
      <c r="DBQ299" s="730"/>
      <c r="DBR299" s="730"/>
      <c r="DBS299" s="730"/>
      <c r="DBT299" s="730"/>
      <c r="DBU299" s="730"/>
      <c r="DBV299" s="730"/>
      <c r="DBW299" s="730"/>
      <c r="DBX299" s="730"/>
      <c r="DBY299" s="730"/>
      <c r="DBZ299" s="730"/>
      <c r="DCA299" s="730"/>
      <c r="DCB299" s="730"/>
      <c r="DCC299" s="730"/>
      <c r="DCD299" s="730"/>
      <c r="DCE299" s="730"/>
      <c r="DCF299" s="730"/>
      <c r="DCG299" s="730"/>
      <c r="DCH299" s="730"/>
      <c r="DCI299" s="730"/>
      <c r="DCJ299" s="730"/>
      <c r="DCK299" s="730"/>
      <c r="DCL299" s="730"/>
      <c r="DCM299" s="730"/>
      <c r="DCN299" s="730"/>
      <c r="DCO299" s="730"/>
      <c r="DCP299" s="730"/>
      <c r="DCQ299" s="730"/>
      <c r="DCR299" s="730"/>
      <c r="DCS299" s="730"/>
      <c r="DCT299" s="730"/>
      <c r="DCU299" s="730"/>
      <c r="DCV299" s="730"/>
      <c r="DCW299" s="730"/>
      <c r="DCX299" s="730"/>
      <c r="DCY299" s="730"/>
      <c r="DCZ299" s="730"/>
      <c r="DDA299" s="730"/>
      <c r="DDB299" s="730"/>
      <c r="DDC299" s="730"/>
      <c r="DDD299" s="730"/>
      <c r="DDE299" s="730"/>
      <c r="DDF299" s="730"/>
      <c r="DDG299" s="730"/>
      <c r="DDH299" s="730"/>
      <c r="DDI299" s="730"/>
      <c r="DDJ299" s="730"/>
      <c r="DDK299" s="730"/>
      <c r="DDL299" s="730"/>
      <c r="DDM299" s="730"/>
      <c r="DDN299" s="730"/>
      <c r="DDO299" s="730"/>
      <c r="DDP299" s="730"/>
      <c r="DDQ299" s="730"/>
      <c r="DDR299" s="730"/>
      <c r="DDS299" s="730"/>
      <c r="DDT299" s="730"/>
      <c r="DDU299" s="730"/>
      <c r="DDV299" s="730"/>
      <c r="DDW299" s="730"/>
      <c r="DDX299" s="730"/>
      <c r="DDY299" s="730"/>
      <c r="DDZ299" s="730"/>
      <c r="DEA299" s="730"/>
      <c r="DEB299" s="730"/>
      <c r="DEC299" s="730"/>
      <c r="DED299" s="730"/>
      <c r="DEE299" s="730"/>
      <c r="DEF299" s="730"/>
      <c r="DEG299" s="730"/>
      <c r="DEH299" s="730"/>
      <c r="DEI299" s="730"/>
      <c r="DEJ299" s="730"/>
      <c r="DEK299" s="730"/>
      <c r="DEL299" s="730"/>
      <c r="DEM299" s="730"/>
      <c r="DEN299" s="730"/>
      <c r="DEO299" s="730"/>
      <c r="DEP299" s="730"/>
      <c r="DEQ299" s="730"/>
      <c r="DER299" s="730"/>
      <c r="DES299" s="730"/>
      <c r="DET299" s="730"/>
      <c r="DEU299" s="730"/>
      <c r="DEV299" s="730"/>
      <c r="DEW299" s="730"/>
      <c r="DEX299" s="730"/>
      <c r="DEY299" s="730"/>
      <c r="DEZ299" s="730"/>
      <c r="DFA299" s="730"/>
      <c r="DFB299" s="730"/>
      <c r="DFC299" s="730"/>
      <c r="DFD299" s="730"/>
      <c r="DFE299" s="730"/>
      <c r="DFF299" s="730"/>
      <c r="DFG299" s="730"/>
      <c r="DFH299" s="730"/>
      <c r="DFI299" s="730"/>
      <c r="DFJ299" s="730"/>
      <c r="DFK299" s="730"/>
      <c r="DFL299" s="730"/>
      <c r="DFM299" s="730"/>
      <c r="DFN299" s="730"/>
      <c r="DFO299" s="730"/>
      <c r="DFP299" s="730"/>
      <c r="DFQ299" s="730"/>
      <c r="DFR299" s="730"/>
      <c r="DFS299" s="730"/>
      <c r="DFT299" s="730"/>
      <c r="DFU299" s="730"/>
      <c r="DFV299" s="730"/>
      <c r="DFW299" s="730"/>
      <c r="DFX299" s="730"/>
      <c r="DFY299" s="730"/>
      <c r="DFZ299" s="730"/>
      <c r="DGA299" s="730"/>
      <c r="DGB299" s="730"/>
      <c r="DGC299" s="730"/>
      <c r="DGD299" s="730"/>
      <c r="DGE299" s="730"/>
      <c r="DGF299" s="730"/>
      <c r="DGG299" s="730"/>
      <c r="DGH299" s="730"/>
      <c r="DGI299" s="730"/>
      <c r="DGJ299" s="730"/>
      <c r="DGK299" s="730"/>
      <c r="DGL299" s="730"/>
      <c r="DGM299" s="730"/>
      <c r="DGN299" s="730"/>
      <c r="DGO299" s="730"/>
      <c r="DGP299" s="730"/>
      <c r="DGQ299" s="730"/>
      <c r="DGR299" s="730"/>
      <c r="DGS299" s="730"/>
      <c r="DGT299" s="730"/>
      <c r="DGU299" s="730"/>
      <c r="DGV299" s="730"/>
      <c r="DGW299" s="730"/>
      <c r="DGX299" s="730"/>
      <c r="DGY299" s="730"/>
      <c r="DGZ299" s="730"/>
      <c r="DHA299" s="730"/>
      <c r="DHB299" s="730"/>
      <c r="DHC299" s="730"/>
      <c r="DHD299" s="730"/>
      <c r="DHE299" s="730"/>
      <c r="DHF299" s="730"/>
      <c r="DHG299" s="730"/>
      <c r="DHH299" s="730"/>
      <c r="DHI299" s="730"/>
      <c r="DHJ299" s="730"/>
      <c r="DHK299" s="730"/>
      <c r="DHL299" s="730"/>
      <c r="DHM299" s="730"/>
      <c r="DHN299" s="730"/>
      <c r="DHO299" s="730"/>
      <c r="DHP299" s="730"/>
      <c r="DHQ299" s="730"/>
      <c r="DHR299" s="730"/>
      <c r="DHS299" s="730"/>
      <c r="DHT299" s="730"/>
      <c r="DHU299" s="730"/>
      <c r="DHV299" s="730"/>
      <c r="DHW299" s="730"/>
      <c r="DHX299" s="730"/>
      <c r="DHY299" s="730"/>
      <c r="DHZ299" s="730"/>
      <c r="DIA299" s="730"/>
      <c r="DIB299" s="730"/>
      <c r="DIC299" s="730"/>
      <c r="DID299" s="730"/>
      <c r="DIE299" s="730"/>
      <c r="DIF299" s="730"/>
      <c r="DIG299" s="730"/>
      <c r="DIH299" s="730"/>
      <c r="DII299" s="730"/>
      <c r="DIJ299" s="730"/>
      <c r="DIK299" s="730"/>
      <c r="DIL299" s="730"/>
      <c r="DIM299" s="730"/>
      <c r="DIN299" s="730"/>
      <c r="DIO299" s="730"/>
      <c r="DIP299" s="730"/>
      <c r="DIQ299" s="730"/>
      <c r="DIR299" s="730"/>
      <c r="DIS299" s="730"/>
      <c r="DIT299" s="730"/>
      <c r="DIU299" s="730"/>
      <c r="DIV299" s="730"/>
      <c r="DIW299" s="730"/>
      <c r="DIX299" s="730"/>
      <c r="DIY299" s="730"/>
      <c r="DIZ299" s="730"/>
      <c r="DJA299" s="730"/>
      <c r="DJB299" s="730"/>
      <c r="DJC299" s="730"/>
      <c r="DJD299" s="730"/>
      <c r="DJE299" s="730"/>
      <c r="DJF299" s="730"/>
      <c r="DJG299" s="730"/>
      <c r="DJH299" s="730"/>
      <c r="DJI299" s="730"/>
      <c r="DJJ299" s="730"/>
      <c r="DJK299" s="730"/>
      <c r="DJL299" s="730"/>
      <c r="DJM299" s="730"/>
      <c r="DJN299" s="730"/>
      <c r="DJO299" s="730"/>
      <c r="DJP299" s="730"/>
      <c r="DJQ299" s="730"/>
      <c r="DJR299" s="730"/>
      <c r="DJS299" s="730"/>
      <c r="DJT299" s="730"/>
      <c r="DJU299" s="730"/>
      <c r="DJV299" s="730"/>
      <c r="DJW299" s="730"/>
      <c r="DJX299" s="730"/>
      <c r="DJY299" s="730"/>
      <c r="DJZ299" s="730"/>
      <c r="DKA299" s="730"/>
      <c r="DKB299" s="730"/>
      <c r="DKC299" s="730"/>
      <c r="DKD299" s="730"/>
      <c r="DKE299" s="730"/>
      <c r="DKF299" s="730"/>
      <c r="DKG299" s="730"/>
      <c r="DKH299" s="730"/>
      <c r="DKI299" s="730"/>
      <c r="DKJ299" s="730"/>
      <c r="DKK299" s="730"/>
      <c r="DKL299" s="730"/>
      <c r="DKM299" s="730"/>
      <c r="DKN299" s="730"/>
      <c r="DKO299" s="730"/>
      <c r="DKP299" s="730"/>
      <c r="DKQ299" s="730"/>
      <c r="DKR299" s="730"/>
      <c r="DKS299" s="730"/>
      <c r="DKT299" s="730"/>
      <c r="DKU299" s="730"/>
      <c r="DKV299" s="730"/>
      <c r="DKW299" s="730"/>
      <c r="DKX299" s="730"/>
      <c r="DKY299" s="730"/>
      <c r="DKZ299" s="730"/>
      <c r="DLA299" s="730"/>
      <c r="DLB299" s="730"/>
      <c r="DLC299" s="730"/>
      <c r="DLD299" s="730"/>
      <c r="DLE299" s="730"/>
      <c r="DLF299" s="730"/>
      <c r="DLG299" s="730"/>
      <c r="DLH299" s="730"/>
      <c r="DLI299" s="730"/>
      <c r="DLJ299" s="730"/>
      <c r="DLK299" s="730"/>
      <c r="DLL299" s="730"/>
      <c r="DLM299" s="730"/>
      <c r="DLN299" s="730"/>
      <c r="DLO299" s="730"/>
      <c r="DLP299" s="730"/>
      <c r="DLQ299" s="730"/>
      <c r="DLR299" s="730"/>
      <c r="DLS299" s="730"/>
      <c r="DLT299" s="730"/>
      <c r="DLU299" s="730"/>
      <c r="DLV299" s="730"/>
      <c r="DLW299" s="730"/>
      <c r="DLX299" s="730"/>
      <c r="DLY299" s="730"/>
      <c r="DLZ299" s="730"/>
      <c r="DMA299" s="730"/>
      <c r="DMB299" s="730"/>
      <c r="DMC299" s="730"/>
      <c r="DMD299" s="730"/>
      <c r="DME299" s="730"/>
      <c r="DMF299" s="730"/>
      <c r="DMG299" s="730"/>
      <c r="DMH299" s="730"/>
      <c r="DMI299" s="730"/>
      <c r="DMJ299" s="730"/>
      <c r="DMK299" s="730"/>
      <c r="DML299" s="730"/>
      <c r="DMM299" s="730"/>
      <c r="DMN299" s="730"/>
      <c r="DMO299" s="730"/>
      <c r="DMP299" s="730"/>
      <c r="DMQ299" s="730"/>
      <c r="DMR299" s="730"/>
      <c r="DMS299" s="730"/>
      <c r="DMT299" s="730"/>
      <c r="DMU299" s="730"/>
      <c r="DMV299" s="730"/>
      <c r="DMW299" s="730"/>
      <c r="DMX299" s="730"/>
      <c r="DMY299" s="730"/>
      <c r="DMZ299" s="730"/>
      <c r="DNA299" s="730"/>
      <c r="DNB299" s="730"/>
      <c r="DNC299" s="730"/>
      <c r="DND299" s="730"/>
      <c r="DNE299" s="730"/>
      <c r="DNF299" s="730"/>
      <c r="DNG299" s="730"/>
      <c r="DNH299" s="730"/>
      <c r="DNI299" s="730"/>
      <c r="DNJ299" s="730"/>
      <c r="DNK299" s="730"/>
      <c r="DNL299" s="730"/>
      <c r="DNM299" s="730"/>
      <c r="DNN299" s="730"/>
      <c r="DNO299" s="730"/>
      <c r="DNP299" s="730"/>
      <c r="DNQ299" s="730"/>
      <c r="DNR299" s="730"/>
      <c r="DNS299" s="730"/>
      <c r="DNT299" s="730"/>
      <c r="DNU299" s="730"/>
      <c r="DNV299" s="730"/>
      <c r="DNW299" s="730"/>
      <c r="DNX299" s="730"/>
      <c r="DNY299" s="730"/>
      <c r="DNZ299" s="730"/>
      <c r="DOA299" s="730"/>
      <c r="DOB299" s="730"/>
      <c r="DOC299" s="730"/>
      <c r="DOD299" s="730"/>
      <c r="DOE299" s="730"/>
      <c r="DOF299" s="730"/>
      <c r="DOG299" s="730"/>
      <c r="DOH299" s="730"/>
      <c r="DOI299" s="730"/>
      <c r="DOJ299" s="730"/>
      <c r="DOK299" s="730"/>
      <c r="DOL299" s="730"/>
      <c r="DOM299" s="730"/>
      <c r="DON299" s="730"/>
      <c r="DOO299" s="730"/>
      <c r="DOP299" s="730"/>
      <c r="DOQ299" s="730"/>
      <c r="DOR299" s="730"/>
      <c r="DOS299" s="730"/>
      <c r="DOT299" s="730"/>
      <c r="DOU299" s="730"/>
      <c r="DOV299" s="730"/>
      <c r="DOW299" s="730"/>
      <c r="DOX299" s="730"/>
      <c r="DOY299" s="730"/>
      <c r="DOZ299" s="730"/>
      <c r="DPA299" s="730"/>
      <c r="DPB299" s="730"/>
      <c r="DPC299" s="730"/>
      <c r="DPD299" s="730"/>
      <c r="DPE299" s="730"/>
      <c r="DPF299" s="730"/>
      <c r="DPG299" s="730"/>
      <c r="DPH299" s="730"/>
      <c r="DPI299" s="730"/>
      <c r="DPJ299" s="730"/>
      <c r="DPK299" s="730"/>
      <c r="DPL299" s="730"/>
      <c r="DPM299" s="730"/>
      <c r="DPN299" s="730"/>
      <c r="DPO299" s="730"/>
      <c r="DPP299" s="730"/>
      <c r="DPQ299" s="730"/>
      <c r="DPR299" s="730"/>
      <c r="DPS299" s="730"/>
      <c r="DPT299" s="730"/>
      <c r="DPU299" s="730"/>
      <c r="DPV299" s="730"/>
      <c r="DPW299" s="730"/>
      <c r="DPX299" s="730"/>
      <c r="DPY299" s="730"/>
      <c r="DPZ299" s="730"/>
      <c r="DQA299" s="730"/>
      <c r="DQB299" s="730"/>
      <c r="DQC299" s="730"/>
      <c r="DQD299" s="730"/>
      <c r="DQE299" s="730"/>
      <c r="DQF299" s="730"/>
      <c r="DQG299" s="730"/>
      <c r="DQH299" s="730"/>
      <c r="DQI299" s="730"/>
      <c r="DQJ299" s="730"/>
      <c r="DQK299" s="730"/>
      <c r="DQL299" s="730"/>
      <c r="DQM299" s="730"/>
      <c r="DQN299" s="730"/>
      <c r="DQO299" s="730"/>
      <c r="DQP299" s="730"/>
      <c r="DQQ299" s="730"/>
      <c r="DQR299" s="730"/>
      <c r="DQS299" s="730"/>
      <c r="DQT299" s="730"/>
      <c r="DQU299" s="730"/>
      <c r="DQV299" s="730"/>
      <c r="DQW299" s="730"/>
      <c r="DQX299" s="730"/>
      <c r="DQY299" s="730"/>
      <c r="DQZ299" s="730"/>
      <c r="DRA299" s="730"/>
      <c r="DRB299" s="730"/>
      <c r="DRC299" s="730"/>
      <c r="DRD299" s="730"/>
      <c r="DRE299" s="730"/>
      <c r="DRF299" s="730"/>
      <c r="DRG299" s="730"/>
      <c r="DRH299" s="730"/>
      <c r="DRI299" s="730"/>
      <c r="DRJ299" s="730"/>
      <c r="DRK299" s="730"/>
      <c r="DRL299" s="730"/>
      <c r="DRM299" s="730"/>
      <c r="DRN299" s="730"/>
      <c r="DRO299" s="730"/>
      <c r="DRP299" s="730"/>
      <c r="DRQ299" s="730"/>
      <c r="DRR299" s="730"/>
      <c r="DRS299" s="730"/>
      <c r="DRT299" s="730"/>
      <c r="DRU299" s="730"/>
      <c r="DRV299" s="730"/>
      <c r="DRW299" s="730"/>
      <c r="DRX299" s="730"/>
      <c r="DRY299" s="730"/>
      <c r="DRZ299" s="730"/>
      <c r="DSA299" s="730"/>
      <c r="DSB299" s="730"/>
      <c r="DSC299" s="730"/>
      <c r="DSD299" s="730"/>
      <c r="DSE299" s="730"/>
      <c r="DSF299" s="730"/>
      <c r="DSG299" s="730"/>
      <c r="DSH299" s="730"/>
      <c r="DSI299" s="730"/>
      <c r="DSJ299" s="730"/>
      <c r="DSK299" s="730"/>
      <c r="DSL299" s="730"/>
      <c r="DSM299" s="730"/>
      <c r="DSN299" s="730"/>
      <c r="DSO299" s="730"/>
      <c r="DSP299" s="730"/>
      <c r="DSQ299" s="730"/>
      <c r="DSR299" s="730"/>
      <c r="DSS299" s="730"/>
      <c r="DST299" s="730"/>
      <c r="DSU299" s="730"/>
      <c r="DSV299" s="730"/>
      <c r="DSW299" s="730"/>
      <c r="DSX299" s="730"/>
      <c r="DSY299" s="730"/>
      <c r="DSZ299" s="730"/>
      <c r="DTA299" s="730"/>
      <c r="DTB299" s="730"/>
      <c r="DTC299" s="730"/>
      <c r="DTD299" s="730"/>
      <c r="DTE299" s="730"/>
      <c r="DTF299" s="730"/>
      <c r="DTG299" s="730"/>
      <c r="DTH299" s="730"/>
      <c r="DTI299" s="730"/>
      <c r="DTJ299" s="730"/>
      <c r="DTK299" s="730"/>
      <c r="DTL299" s="730"/>
      <c r="DTM299" s="730"/>
      <c r="DTN299" s="730"/>
      <c r="DTO299" s="730"/>
      <c r="DTP299" s="730"/>
      <c r="DTQ299" s="730"/>
      <c r="DTR299" s="730"/>
      <c r="DTS299" s="730"/>
      <c r="DTT299" s="730"/>
      <c r="DTU299" s="730"/>
      <c r="DTV299" s="730"/>
      <c r="DTW299" s="730"/>
      <c r="DTX299" s="730"/>
      <c r="DTY299" s="730"/>
      <c r="DTZ299" s="730"/>
      <c r="DUA299" s="730"/>
      <c r="DUB299" s="730"/>
      <c r="DUC299" s="730"/>
      <c r="DUD299" s="730"/>
      <c r="DUE299" s="730"/>
      <c r="DUF299" s="730"/>
      <c r="DUG299" s="730"/>
      <c r="DUH299" s="730"/>
      <c r="DUI299" s="730"/>
      <c r="DUJ299" s="730"/>
      <c r="DUK299" s="730"/>
      <c r="DUL299" s="730"/>
      <c r="DUM299" s="730"/>
      <c r="DUN299" s="730"/>
      <c r="DUO299" s="730"/>
      <c r="DUP299" s="730"/>
      <c r="DUQ299" s="730"/>
      <c r="DUR299" s="730"/>
      <c r="DUS299" s="730"/>
      <c r="DUT299" s="730"/>
      <c r="DUU299" s="730"/>
      <c r="DUV299" s="730"/>
      <c r="DUW299" s="730"/>
      <c r="DUX299" s="730"/>
      <c r="DUY299" s="730"/>
      <c r="DUZ299" s="730"/>
      <c r="DVA299" s="730"/>
      <c r="DVB299" s="730"/>
      <c r="DVC299" s="730"/>
      <c r="DVD299" s="730"/>
      <c r="DVE299" s="730"/>
      <c r="DVF299" s="730"/>
      <c r="DVG299" s="730"/>
      <c r="DVH299" s="730"/>
      <c r="DVI299" s="730"/>
      <c r="DVJ299" s="730"/>
      <c r="DVK299" s="730"/>
      <c r="DVL299" s="730"/>
      <c r="DVM299" s="730"/>
      <c r="DVN299" s="730"/>
      <c r="DVO299" s="730"/>
      <c r="DVP299" s="730"/>
      <c r="DVQ299" s="730"/>
      <c r="DVR299" s="730"/>
      <c r="DVS299" s="730"/>
      <c r="DVT299" s="730"/>
      <c r="DVU299" s="730"/>
      <c r="DVV299" s="730"/>
      <c r="DVW299" s="730"/>
      <c r="DVX299" s="730"/>
      <c r="DVY299" s="730"/>
      <c r="DVZ299" s="730"/>
      <c r="DWA299" s="730"/>
      <c r="DWB299" s="730"/>
      <c r="DWC299" s="730"/>
      <c r="DWD299" s="730"/>
      <c r="DWE299" s="730"/>
      <c r="DWF299" s="730"/>
      <c r="DWG299" s="730"/>
      <c r="DWH299" s="730"/>
      <c r="DWI299" s="730"/>
      <c r="DWJ299" s="730"/>
      <c r="DWK299" s="730"/>
      <c r="DWL299" s="730"/>
      <c r="DWM299" s="730"/>
      <c r="DWN299" s="730"/>
      <c r="DWO299" s="730"/>
      <c r="DWP299" s="730"/>
      <c r="DWQ299" s="730"/>
      <c r="DWR299" s="730"/>
      <c r="DWS299" s="730"/>
      <c r="DWT299" s="730"/>
      <c r="DWU299" s="730"/>
      <c r="DWV299" s="730"/>
      <c r="DWW299" s="730"/>
      <c r="DWX299" s="730"/>
      <c r="DWY299" s="730"/>
      <c r="DWZ299" s="730"/>
      <c r="DXA299" s="730"/>
      <c r="DXB299" s="730"/>
      <c r="DXC299" s="730"/>
      <c r="DXD299" s="730"/>
      <c r="DXE299" s="730"/>
      <c r="DXF299" s="730"/>
      <c r="DXG299" s="730"/>
      <c r="DXH299" s="730"/>
      <c r="DXI299" s="730"/>
      <c r="DXJ299" s="730"/>
      <c r="DXK299" s="730"/>
      <c r="DXL299" s="730"/>
      <c r="DXM299" s="730"/>
      <c r="DXN299" s="730"/>
      <c r="DXO299" s="730"/>
      <c r="DXP299" s="730"/>
      <c r="DXQ299" s="730"/>
      <c r="DXR299" s="730"/>
      <c r="DXS299" s="730"/>
      <c r="DXT299" s="730"/>
      <c r="DXU299" s="730"/>
      <c r="DXV299" s="730"/>
      <c r="DXW299" s="730"/>
      <c r="DXX299" s="730"/>
      <c r="DXY299" s="730"/>
      <c r="DXZ299" s="730"/>
      <c r="DYA299" s="730"/>
      <c r="DYB299" s="730"/>
      <c r="DYC299" s="730"/>
      <c r="DYD299" s="730"/>
      <c r="DYE299" s="730"/>
      <c r="DYF299" s="730"/>
      <c r="DYG299" s="730"/>
      <c r="DYH299" s="730"/>
      <c r="DYI299" s="730"/>
      <c r="DYJ299" s="730"/>
      <c r="DYK299" s="730"/>
      <c r="DYL299" s="730"/>
      <c r="DYM299" s="730"/>
      <c r="DYN299" s="730"/>
      <c r="DYO299" s="730"/>
      <c r="DYP299" s="730"/>
      <c r="DYQ299" s="730"/>
      <c r="DYR299" s="730"/>
      <c r="DYS299" s="730"/>
      <c r="DYT299" s="730"/>
      <c r="DYU299" s="730"/>
      <c r="DYV299" s="730"/>
      <c r="DYW299" s="730"/>
      <c r="DYX299" s="730"/>
      <c r="DYY299" s="730"/>
      <c r="DYZ299" s="730"/>
      <c r="DZA299" s="730"/>
      <c r="DZB299" s="730"/>
      <c r="DZC299" s="730"/>
      <c r="DZD299" s="730"/>
      <c r="DZE299" s="730"/>
      <c r="DZF299" s="730"/>
      <c r="DZG299" s="730"/>
      <c r="DZH299" s="730"/>
      <c r="DZI299" s="730"/>
      <c r="DZJ299" s="730"/>
      <c r="DZK299" s="730"/>
      <c r="DZL299" s="730"/>
      <c r="DZM299" s="730"/>
      <c r="DZN299" s="730"/>
      <c r="DZO299" s="730"/>
      <c r="DZP299" s="730"/>
      <c r="DZQ299" s="730"/>
      <c r="DZR299" s="730"/>
      <c r="DZS299" s="730"/>
      <c r="DZT299" s="730"/>
      <c r="DZU299" s="730"/>
      <c r="DZV299" s="730"/>
      <c r="DZW299" s="730"/>
      <c r="DZX299" s="730"/>
      <c r="DZY299" s="730"/>
      <c r="DZZ299" s="730"/>
      <c r="EAA299" s="730"/>
      <c r="EAB299" s="730"/>
      <c r="EAC299" s="730"/>
      <c r="EAD299" s="730"/>
      <c r="EAE299" s="730"/>
      <c r="EAF299" s="730"/>
      <c r="EAG299" s="730"/>
      <c r="EAH299" s="730"/>
      <c r="EAI299" s="730"/>
      <c r="EAJ299" s="730"/>
      <c r="EAK299" s="730"/>
      <c r="EAL299" s="730"/>
      <c r="EAM299" s="730"/>
      <c r="EAN299" s="730"/>
      <c r="EAO299" s="730"/>
      <c r="EAP299" s="730"/>
      <c r="EAQ299" s="730"/>
      <c r="EAR299" s="730"/>
      <c r="EAS299" s="730"/>
      <c r="EAT299" s="730"/>
      <c r="EAU299" s="730"/>
      <c r="EAV299" s="730"/>
      <c r="EAW299" s="730"/>
      <c r="EAX299" s="730"/>
      <c r="EAY299" s="730"/>
      <c r="EAZ299" s="730"/>
      <c r="EBA299" s="730"/>
      <c r="EBB299" s="730"/>
      <c r="EBC299" s="730"/>
      <c r="EBD299" s="730"/>
      <c r="EBE299" s="730"/>
      <c r="EBF299" s="730"/>
      <c r="EBG299" s="730"/>
      <c r="EBH299" s="730"/>
      <c r="EBI299" s="730"/>
      <c r="EBJ299" s="730"/>
      <c r="EBK299" s="730"/>
      <c r="EBL299" s="730"/>
      <c r="EBM299" s="730"/>
      <c r="EBN299" s="730"/>
      <c r="EBO299" s="730"/>
      <c r="EBP299" s="730"/>
      <c r="EBQ299" s="730"/>
      <c r="EBR299" s="730"/>
      <c r="EBS299" s="730"/>
      <c r="EBT299" s="730"/>
      <c r="EBU299" s="730"/>
      <c r="EBV299" s="730"/>
      <c r="EBW299" s="730"/>
      <c r="EBX299" s="730"/>
      <c r="EBY299" s="730"/>
      <c r="EBZ299" s="730"/>
      <c r="ECA299" s="730"/>
      <c r="ECB299" s="730"/>
      <c r="ECC299" s="730"/>
      <c r="ECD299" s="730"/>
      <c r="ECE299" s="730"/>
      <c r="ECF299" s="730"/>
      <c r="ECG299" s="730"/>
      <c r="ECH299" s="730"/>
      <c r="ECI299" s="730"/>
      <c r="ECJ299" s="730"/>
      <c r="ECK299" s="730"/>
      <c r="ECL299" s="730"/>
      <c r="ECM299" s="730"/>
      <c r="ECN299" s="730"/>
      <c r="ECO299" s="730"/>
      <c r="ECP299" s="730"/>
      <c r="ECQ299" s="730"/>
      <c r="ECR299" s="730"/>
      <c r="ECS299" s="730"/>
      <c r="ECT299" s="730"/>
      <c r="ECU299" s="730"/>
      <c r="ECV299" s="730"/>
      <c r="ECW299" s="730"/>
      <c r="ECX299" s="730"/>
      <c r="ECY299" s="730"/>
      <c r="ECZ299" s="730"/>
      <c r="EDA299" s="730"/>
      <c r="EDB299" s="730"/>
      <c r="EDC299" s="730"/>
      <c r="EDD299" s="730"/>
      <c r="EDE299" s="730"/>
      <c r="EDF299" s="730"/>
      <c r="EDG299" s="730"/>
      <c r="EDH299" s="730"/>
      <c r="EDI299" s="730"/>
      <c r="EDJ299" s="730"/>
      <c r="EDK299" s="730"/>
      <c r="EDL299" s="730"/>
      <c r="EDM299" s="730"/>
      <c r="EDN299" s="730"/>
      <c r="EDO299" s="730"/>
      <c r="EDP299" s="730"/>
      <c r="EDQ299" s="730"/>
      <c r="EDR299" s="730"/>
      <c r="EDS299" s="730"/>
      <c r="EDT299" s="730"/>
      <c r="EDU299" s="730"/>
      <c r="EDV299" s="730"/>
      <c r="EDW299" s="730"/>
      <c r="EDX299" s="730"/>
      <c r="EDY299" s="730"/>
      <c r="EDZ299" s="730"/>
      <c r="EEA299" s="730"/>
      <c r="EEB299" s="730"/>
      <c r="EEC299" s="730"/>
      <c r="EED299" s="730"/>
      <c r="EEE299" s="730"/>
      <c r="EEF299" s="730"/>
      <c r="EEG299" s="730"/>
      <c r="EEH299" s="730"/>
      <c r="EEI299" s="730"/>
      <c r="EEJ299" s="730"/>
      <c r="EEK299" s="730"/>
      <c r="EEL299" s="730"/>
      <c r="EEM299" s="730"/>
      <c r="EEN299" s="730"/>
      <c r="EEO299" s="730"/>
      <c r="EEP299" s="730"/>
      <c r="EEQ299" s="730"/>
      <c r="EER299" s="730"/>
      <c r="EES299" s="730"/>
      <c r="EET299" s="730"/>
      <c r="EEU299" s="730"/>
      <c r="EEV299" s="730"/>
      <c r="EEW299" s="730"/>
      <c r="EEX299" s="730"/>
      <c r="EEY299" s="730"/>
      <c r="EEZ299" s="730"/>
      <c r="EFA299" s="730"/>
      <c r="EFB299" s="730"/>
      <c r="EFC299" s="730"/>
      <c r="EFD299" s="730"/>
      <c r="EFE299" s="730"/>
      <c r="EFF299" s="730"/>
      <c r="EFG299" s="730"/>
      <c r="EFH299" s="730"/>
      <c r="EFI299" s="730"/>
      <c r="EFJ299" s="730"/>
      <c r="EFK299" s="730"/>
      <c r="EFL299" s="730"/>
      <c r="EFM299" s="730"/>
      <c r="EFN299" s="730"/>
      <c r="EFO299" s="730"/>
      <c r="EFP299" s="730"/>
      <c r="EFQ299" s="730"/>
      <c r="EFR299" s="730"/>
      <c r="EFS299" s="730"/>
      <c r="EFT299" s="730"/>
      <c r="EFU299" s="730"/>
      <c r="EFV299" s="730"/>
      <c r="EFW299" s="730"/>
      <c r="EFX299" s="730"/>
      <c r="EFY299" s="730"/>
      <c r="EFZ299" s="730"/>
      <c r="EGA299" s="730"/>
      <c r="EGB299" s="730"/>
      <c r="EGC299" s="730"/>
      <c r="EGD299" s="730"/>
      <c r="EGE299" s="730"/>
      <c r="EGF299" s="730"/>
      <c r="EGG299" s="730"/>
      <c r="EGH299" s="730"/>
      <c r="EGI299" s="730"/>
      <c r="EGJ299" s="730"/>
      <c r="EGK299" s="730"/>
      <c r="EGL299" s="730"/>
      <c r="EGM299" s="730"/>
      <c r="EGN299" s="730"/>
      <c r="EGO299" s="730"/>
      <c r="EGP299" s="730"/>
      <c r="EGQ299" s="730"/>
      <c r="EGR299" s="730"/>
      <c r="EGS299" s="730"/>
      <c r="EGT299" s="730"/>
      <c r="EGU299" s="730"/>
      <c r="EGV299" s="730"/>
      <c r="EGW299" s="730"/>
      <c r="EGX299" s="730"/>
      <c r="EGY299" s="730"/>
      <c r="EGZ299" s="730"/>
      <c r="EHA299" s="730"/>
      <c r="EHB299" s="730"/>
      <c r="EHC299" s="730"/>
      <c r="EHD299" s="730"/>
      <c r="EHE299" s="730"/>
      <c r="EHF299" s="730"/>
      <c r="EHG299" s="730"/>
      <c r="EHH299" s="730"/>
      <c r="EHI299" s="730"/>
      <c r="EHJ299" s="730"/>
      <c r="EHK299" s="730"/>
      <c r="EHL299" s="730"/>
      <c r="EHM299" s="730"/>
      <c r="EHN299" s="730"/>
      <c r="EHO299" s="730"/>
      <c r="EHP299" s="730"/>
      <c r="EHQ299" s="730"/>
      <c r="EHR299" s="730"/>
      <c r="EHS299" s="730"/>
      <c r="EHT299" s="730"/>
      <c r="EHU299" s="730"/>
      <c r="EHV299" s="730"/>
      <c r="EHW299" s="730"/>
      <c r="EHX299" s="730"/>
      <c r="EHY299" s="730"/>
      <c r="EHZ299" s="730"/>
      <c r="EIA299" s="730"/>
      <c r="EIB299" s="730"/>
      <c r="EIC299" s="730"/>
      <c r="EID299" s="730"/>
      <c r="EIE299" s="730"/>
      <c r="EIF299" s="730"/>
      <c r="EIG299" s="730"/>
      <c r="EIH299" s="730"/>
      <c r="EII299" s="730"/>
      <c r="EIJ299" s="730"/>
      <c r="EIK299" s="730"/>
      <c r="EIL299" s="730"/>
      <c r="EIM299" s="730"/>
      <c r="EIN299" s="730"/>
      <c r="EIO299" s="730"/>
      <c r="EIP299" s="730"/>
      <c r="EIQ299" s="730"/>
      <c r="EIR299" s="730"/>
      <c r="EIS299" s="730"/>
      <c r="EIT299" s="730"/>
      <c r="EIU299" s="730"/>
      <c r="EIV299" s="730"/>
      <c r="EIW299" s="730"/>
      <c r="EIX299" s="730"/>
      <c r="EIY299" s="730"/>
      <c r="EIZ299" s="730"/>
      <c r="EJA299" s="730"/>
      <c r="EJB299" s="730"/>
      <c r="EJC299" s="730"/>
      <c r="EJD299" s="730"/>
      <c r="EJE299" s="730"/>
      <c r="EJF299" s="730"/>
      <c r="EJG299" s="730"/>
      <c r="EJH299" s="730"/>
      <c r="EJI299" s="730"/>
      <c r="EJJ299" s="730"/>
      <c r="EJK299" s="730"/>
      <c r="EJL299" s="730"/>
      <c r="EJM299" s="730"/>
      <c r="EJN299" s="730"/>
      <c r="EJO299" s="730"/>
      <c r="EJP299" s="730"/>
      <c r="EJQ299" s="730"/>
      <c r="EJR299" s="730"/>
      <c r="EJS299" s="730"/>
      <c r="EJT299" s="730"/>
      <c r="EJU299" s="730"/>
      <c r="EJV299" s="730"/>
      <c r="EJW299" s="730"/>
      <c r="EJX299" s="730"/>
      <c r="EJY299" s="730"/>
      <c r="EJZ299" s="730"/>
      <c r="EKA299" s="730"/>
      <c r="EKB299" s="730"/>
      <c r="EKC299" s="730"/>
      <c r="EKD299" s="730"/>
      <c r="EKE299" s="730"/>
      <c r="EKF299" s="730"/>
      <c r="EKG299" s="730"/>
      <c r="EKH299" s="730"/>
      <c r="EKI299" s="730"/>
      <c r="EKJ299" s="730"/>
      <c r="EKK299" s="730"/>
      <c r="EKL299" s="730"/>
      <c r="EKM299" s="730"/>
      <c r="EKN299" s="730"/>
      <c r="EKO299" s="730"/>
      <c r="EKP299" s="730"/>
      <c r="EKQ299" s="730"/>
      <c r="EKR299" s="730"/>
      <c r="EKS299" s="730"/>
      <c r="EKT299" s="730"/>
      <c r="EKU299" s="730"/>
      <c r="EKV299" s="730"/>
      <c r="EKW299" s="730"/>
      <c r="EKX299" s="730"/>
      <c r="EKY299" s="730"/>
      <c r="EKZ299" s="730"/>
      <c r="ELA299" s="730"/>
      <c r="ELB299" s="730"/>
      <c r="ELC299" s="730"/>
      <c r="ELD299" s="730"/>
      <c r="ELE299" s="730"/>
      <c r="ELF299" s="730"/>
      <c r="ELG299" s="730"/>
      <c r="ELH299" s="730"/>
      <c r="ELI299" s="730"/>
      <c r="ELJ299" s="730"/>
      <c r="ELK299" s="730"/>
      <c r="ELL299" s="730"/>
      <c r="ELM299" s="730"/>
      <c r="ELN299" s="730"/>
      <c r="ELO299" s="730"/>
      <c r="ELP299" s="730"/>
      <c r="ELQ299" s="730"/>
      <c r="ELR299" s="730"/>
      <c r="ELS299" s="730"/>
      <c r="ELT299" s="730"/>
      <c r="ELU299" s="730"/>
      <c r="ELV299" s="730"/>
      <c r="ELW299" s="730"/>
      <c r="ELX299" s="730"/>
      <c r="ELY299" s="730"/>
      <c r="ELZ299" s="730"/>
      <c r="EMA299" s="730"/>
      <c r="EMB299" s="730"/>
      <c r="EMC299" s="730"/>
      <c r="EMD299" s="730"/>
      <c r="EME299" s="730"/>
      <c r="EMF299" s="730"/>
      <c r="EMG299" s="730"/>
      <c r="EMH299" s="730"/>
      <c r="EMI299" s="730"/>
      <c r="EMJ299" s="730"/>
      <c r="EMK299" s="730"/>
      <c r="EML299" s="730"/>
      <c r="EMM299" s="730"/>
      <c r="EMN299" s="730"/>
      <c r="EMO299" s="730"/>
      <c r="EMP299" s="730"/>
      <c r="EMQ299" s="730"/>
      <c r="EMR299" s="730"/>
      <c r="EMS299" s="730"/>
      <c r="EMT299" s="730"/>
      <c r="EMU299" s="730"/>
      <c r="EMV299" s="730"/>
      <c r="EMW299" s="730"/>
      <c r="EMX299" s="730"/>
      <c r="EMY299" s="730"/>
      <c r="EMZ299" s="730"/>
      <c r="ENA299" s="730"/>
      <c r="ENB299" s="730"/>
      <c r="ENC299" s="730"/>
      <c r="END299" s="730"/>
      <c r="ENE299" s="730"/>
      <c r="ENF299" s="730"/>
      <c r="ENG299" s="730"/>
      <c r="ENH299" s="730"/>
      <c r="ENI299" s="730"/>
      <c r="ENJ299" s="730"/>
      <c r="ENK299" s="730"/>
      <c r="ENL299" s="730"/>
      <c r="ENM299" s="730"/>
      <c r="ENN299" s="730"/>
      <c r="ENO299" s="730"/>
      <c r="ENP299" s="730"/>
      <c r="ENQ299" s="730"/>
      <c r="ENR299" s="730"/>
      <c r="ENS299" s="730"/>
      <c r="ENT299" s="730"/>
      <c r="ENU299" s="730"/>
      <c r="ENV299" s="730"/>
      <c r="ENW299" s="730"/>
      <c r="ENX299" s="730"/>
      <c r="ENY299" s="730"/>
      <c r="ENZ299" s="730"/>
      <c r="EOA299" s="730"/>
      <c r="EOB299" s="730"/>
      <c r="EOC299" s="730"/>
      <c r="EOD299" s="730"/>
      <c r="EOE299" s="730"/>
      <c r="EOF299" s="730"/>
      <c r="EOG299" s="730"/>
      <c r="EOH299" s="730"/>
      <c r="EOI299" s="730"/>
      <c r="EOJ299" s="730"/>
      <c r="EOK299" s="730"/>
      <c r="EOL299" s="730"/>
      <c r="EOM299" s="730"/>
      <c r="EON299" s="730"/>
      <c r="EOO299" s="730"/>
      <c r="EOP299" s="730"/>
      <c r="EOQ299" s="730"/>
      <c r="EOR299" s="730"/>
      <c r="EOS299" s="730"/>
      <c r="EOT299" s="730"/>
      <c r="EOU299" s="730"/>
      <c r="EOV299" s="730"/>
      <c r="EOW299" s="730"/>
      <c r="EOX299" s="730"/>
      <c r="EOY299" s="730"/>
      <c r="EOZ299" s="730"/>
      <c r="EPA299" s="730"/>
      <c r="EPB299" s="730"/>
      <c r="EPC299" s="730"/>
      <c r="EPD299" s="730"/>
      <c r="EPE299" s="730"/>
      <c r="EPF299" s="730"/>
      <c r="EPG299" s="730"/>
      <c r="EPH299" s="730"/>
      <c r="EPI299" s="730"/>
      <c r="EPJ299" s="730"/>
      <c r="EPK299" s="730"/>
      <c r="EPL299" s="730"/>
      <c r="EPM299" s="730"/>
      <c r="EPN299" s="730"/>
      <c r="EPO299" s="730"/>
      <c r="EPP299" s="730"/>
      <c r="EPQ299" s="730"/>
      <c r="EPR299" s="730"/>
      <c r="EPS299" s="730"/>
      <c r="EPT299" s="730"/>
      <c r="EPU299" s="730"/>
      <c r="EPV299" s="730"/>
      <c r="EPW299" s="730"/>
      <c r="EPX299" s="730"/>
      <c r="EPY299" s="730"/>
      <c r="EPZ299" s="730"/>
      <c r="EQA299" s="730"/>
      <c r="EQB299" s="730"/>
      <c r="EQC299" s="730"/>
      <c r="EQD299" s="730"/>
      <c r="EQE299" s="730"/>
      <c r="EQF299" s="730"/>
      <c r="EQG299" s="730"/>
      <c r="EQH299" s="730"/>
      <c r="EQI299" s="730"/>
      <c r="EQJ299" s="730"/>
      <c r="EQK299" s="730"/>
      <c r="EQL299" s="730"/>
      <c r="EQM299" s="730"/>
      <c r="EQN299" s="730"/>
      <c r="EQO299" s="730"/>
      <c r="EQP299" s="730"/>
      <c r="EQQ299" s="730"/>
      <c r="EQR299" s="730"/>
      <c r="EQS299" s="730"/>
      <c r="EQT299" s="730"/>
      <c r="EQU299" s="730"/>
      <c r="EQV299" s="730"/>
      <c r="EQW299" s="730"/>
      <c r="EQX299" s="730"/>
      <c r="EQY299" s="730"/>
      <c r="EQZ299" s="730"/>
      <c r="ERA299" s="730"/>
      <c r="ERB299" s="730"/>
      <c r="ERC299" s="730"/>
      <c r="ERD299" s="730"/>
      <c r="ERE299" s="730"/>
      <c r="ERF299" s="730"/>
      <c r="ERG299" s="730"/>
      <c r="ERH299" s="730"/>
      <c r="ERI299" s="730"/>
      <c r="ERJ299" s="730"/>
      <c r="ERK299" s="730"/>
      <c r="ERL299" s="730"/>
      <c r="ERM299" s="730"/>
      <c r="ERN299" s="730"/>
      <c r="ERO299" s="730"/>
      <c r="ERP299" s="730"/>
      <c r="ERQ299" s="730"/>
      <c r="ERR299" s="730"/>
      <c r="ERS299" s="730"/>
      <c r="ERT299" s="730"/>
      <c r="ERU299" s="730"/>
      <c r="ERV299" s="730"/>
      <c r="ERW299" s="730"/>
      <c r="ERX299" s="730"/>
      <c r="ERY299" s="730"/>
      <c r="ERZ299" s="730"/>
      <c r="ESA299" s="730"/>
      <c r="ESB299" s="730"/>
      <c r="ESC299" s="730"/>
      <c r="ESD299" s="730"/>
      <c r="ESE299" s="730"/>
      <c r="ESF299" s="730"/>
      <c r="ESG299" s="730"/>
      <c r="ESH299" s="730"/>
      <c r="ESI299" s="730"/>
      <c r="ESJ299" s="730"/>
      <c r="ESK299" s="730"/>
      <c r="ESL299" s="730"/>
      <c r="ESM299" s="730"/>
      <c r="ESN299" s="730"/>
      <c r="ESO299" s="730"/>
      <c r="ESP299" s="730"/>
      <c r="ESQ299" s="730"/>
      <c r="ESR299" s="730"/>
      <c r="ESS299" s="730"/>
      <c r="EST299" s="730"/>
      <c r="ESU299" s="730"/>
      <c r="ESV299" s="730"/>
      <c r="ESW299" s="730"/>
      <c r="ESX299" s="730"/>
      <c r="ESY299" s="730"/>
      <c r="ESZ299" s="730"/>
      <c r="ETA299" s="730"/>
      <c r="ETB299" s="730"/>
      <c r="ETC299" s="730"/>
      <c r="ETD299" s="730"/>
      <c r="ETE299" s="730"/>
      <c r="ETF299" s="730"/>
      <c r="ETG299" s="730"/>
      <c r="ETH299" s="730"/>
      <c r="ETI299" s="730"/>
      <c r="ETJ299" s="730"/>
      <c r="ETK299" s="730"/>
      <c r="ETL299" s="730"/>
      <c r="ETM299" s="730"/>
      <c r="ETN299" s="730"/>
      <c r="ETO299" s="730"/>
      <c r="ETP299" s="730"/>
      <c r="ETQ299" s="730"/>
      <c r="ETR299" s="730"/>
      <c r="ETS299" s="730"/>
      <c r="ETT299" s="730"/>
      <c r="ETU299" s="730"/>
      <c r="ETV299" s="730"/>
      <c r="ETW299" s="730"/>
      <c r="ETX299" s="730"/>
      <c r="ETY299" s="730"/>
      <c r="ETZ299" s="730"/>
      <c r="EUA299" s="730"/>
      <c r="EUB299" s="730"/>
      <c r="EUC299" s="730"/>
      <c r="EUD299" s="730"/>
      <c r="EUE299" s="730"/>
      <c r="EUF299" s="730"/>
      <c r="EUG299" s="730"/>
      <c r="EUH299" s="730"/>
      <c r="EUI299" s="730"/>
      <c r="EUJ299" s="730"/>
      <c r="EUK299" s="730"/>
      <c r="EUL299" s="730"/>
      <c r="EUM299" s="730"/>
      <c r="EUN299" s="730"/>
      <c r="EUO299" s="730"/>
      <c r="EUP299" s="730"/>
      <c r="EUQ299" s="730"/>
      <c r="EUR299" s="730"/>
      <c r="EUS299" s="730"/>
      <c r="EUT299" s="730"/>
      <c r="EUU299" s="730"/>
      <c r="EUV299" s="730"/>
      <c r="EUW299" s="730"/>
      <c r="EUX299" s="730"/>
      <c r="EUY299" s="730"/>
      <c r="EUZ299" s="730"/>
      <c r="EVA299" s="730"/>
      <c r="EVB299" s="730"/>
      <c r="EVC299" s="730"/>
      <c r="EVD299" s="730"/>
      <c r="EVE299" s="730"/>
      <c r="EVF299" s="730"/>
      <c r="EVG299" s="730"/>
      <c r="EVH299" s="730"/>
      <c r="EVI299" s="730"/>
      <c r="EVJ299" s="730"/>
      <c r="EVK299" s="730"/>
      <c r="EVL299" s="730"/>
      <c r="EVM299" s="730"/>
      <c r="EVN299" s="730"/>
      <c r="EVO299" s="730"/>
      <c r="EVP299" s="730"/>
      <c r="EVQ299" s="730"/>
      <c r="EVR299" s="730"/>
      <c r="EVS299" s="730"/>
      <c r="EVT299" s="730"/>
      <c r="EVU299" s="730"/>
      <c r="EVV299" s="730"/>
      <c r="EVW299" s="730"/>
      <c r="EVX299" s="730"/>
      <c r="EVY299" s="730"/>
      <c r="EVZ299" s="730"/>
      <c r="EWA299" s="730"/>
      <c r="EWB299" s="730"/>
      <c r="EWC299" s="730"/>
      <c r="EWD299" s="730"/>
      <c r="EWE299" s="730"/>
      <c r="EWF299" s="730"/>
      <c r="EWG299" s="730"/>
      <c r="EWH299" s="730"/>
      <c r="EWI299" s="730"/>
      <c r="EWJ299" s="730"/>
      <c r="EWK299" s="730"/>
      <c r="EWL299" s="730"/>
      <c r="EWM299" s="730"/>
      <c r="EWN299" s="730"/>
      <c r="EWO299" s="730"/>
      <c r="EWP299" s="730"/>
      <c r="EWQ299" s="730"/>
      <c r="EWR299" s="730"/>
      <c r="EWS299" s="730"/>
      <c r="EWT299" s="730"/>
      <c r="EWU299" s="730"/>
      <c r="EWV299" s="730"/>
      <c r="EWW299" s="730"/>
      <c r="EWX299" s="730"/>
      <c r="EWY299" s="730"/>
      <c r="EWZ299" s="730"/>
      <c r="EXA299" s="730"/>
      <c r="EXB299" s="730"/>
      <c r="EXC299" s="730"/>
      <c r="EXD299" s="730"/>
      <c r="EXE299" s="730"/>
      <c r="EXF299" s="730"/>
      <c r="EXG299" s="730"/>
      <c r="EXH299" s="730"/>
      <c r="EXI299" s="730"/>
      <c r="EXJ299" s="730"/>
      <c r="EXK299" s="730"/>
      <c r="EXL299" s="730"/>
      <c r="EXM299" s="730"/>
      <c r="EXN299" s="730"/>
      <c r="EXO299" s="730"/>
      <c r="EXP299" s="730"/>
      <c r="EXQ299" s="730"/>
      <c r="EXR299" s="730"/>
      <c r="EXS299" s="730"/>
      <c r="EXT299" s="730"/>
      <c r="EXU299" s="730"/>
      <c r="EXV299" s="730"/>
      <c r="EXW299" s="730"/>
      <c r="EXX299" s="730"/>
      <c r="EXY299" s="730"/>
      <c r="EXZ299" s="730"/>
      <c r="EYA299" s="730"/>
      <c r="EYB299" s="730"/>
      <c r="EYC299" s="730"/>
      <c r="EYD299" s="730"/>
      <c r="EYE299" s="730"/>
      <c r="EYF299" s="730"/>
      <c r="EYG299" s="730"/>
      <c r="EYH299" s="730"/>
      <c r="EYI299" s="730"/>
      <c r="EYJ299" s="730"/>
      <c r="EYK299" s="730"/>
      <c r="EYL299" s="730"/>
      <c r="EYM299" s="730"/>
      <c r="EYN299" s="730"/>
      <c r="EYO299" s="730"/>
      <c r="EYP299" s="730"/>
      <c r="EYQ299" s="730"/>
      <c r="EYR299" s="730"/>
      <c r="EYS299" s="730"/>
      <c r="EYT299" s="730"/>
      <c r="EYU299" s="730"/>
      <c r="EYV299" s="730"/>
      <c r="EYW299" s="730"/>
      <c r="EYX299" s="730"/>
      <c r="EYY299" s="730"/>
      <c r="EYZ299" s="730"/>
      <c r="EZA299" s="730"/>
      <c r="EZB299" s="730"/>
      <c r="EZC299" s="730"/>
      <c r="EZD299" s="730"/>
      <c r="EZE299" s="730"/>
      <c r="EZF299" s="730"/>
      <c r="EZG299" s="730"/>
      <c r="EZH299" s="730"/>
      <c r="EZI299" s="730"/>
      <c r="EZJ299" s="730"/>
      <c r="EZK299" s="730"/>
      <c r="EZL299" s="730"/>
      <c r="EZM299" s="730"/>
      <c r="EZN299" s="730"/>
      <c r="EZO299" s="730"/>
      <c r="EZP299" s="730"/>
      <c r="EZQ299" s="730"/>
      <c r="EZR299" s="730"/>
      <c r="EZS299" s="730"/>
      <c r="EZT299" s="730"/>
      <c r="EZU299" s="730"/>
      <c r="EZV299" s="730"/>
      <c r="EZW299" s="730"/>
      <c r="EZX299" s="730"/>
      <c r="EZY299" s="730"/>
      <c r="EZZ299" s="730"/>
      <c r="FAA299" s="730"/>
      <c r="FAB299" s="730"/>
      <c r="FAC299" s="730"/>
      <c r="FAD299" s="730"/>
      <c r="FAE299" s="730"/>
      <c r="FAF299" s="730"/>
      <c r="FAG299" s="730"/>
      <c r="FAH299" s="730"/>
      <c r="FAI299" s="730"/>
      <c r="FAJ299" s="730"/>
      <c r="FAK299" s="730"/>
      <c r="FAL299" s="730"/>
      <c r="FAM299" s="730"/>
      <c r="FAN299" s="730"/>
      <c r="FAO299" s="730"/>
      <c r="FAP299" s="730"/>
      <c r="FAQ299" s="730"/>
      <c r="FAR299" s="730"/>
      <c r="FAS299" s="730"/>
      <c r="FAT299" s="730"/>
      <c r="FAU299" s="730"/>
      <c r="FAV299" s="730"/>
      <c r="FAW299" s="730"/>
      <c r="FAX299" s="730"/>
      <c r="FAY299" s="730"/>
      <c r="FAZ299" s="730"/>
      <c r="FBA299" s="730"/>
      <c r="FBB299" s="730"/>
      <c r="FBC299" s="730"/>
      <c r="FBD299" s="730"/>
      <c r="FBE299" s="730"/>
      <c r="FBF299" s="730"/>
      <c r="FBG299" s="730"/>
      <c r="FBH299" s="730"/>
      <c r="FBI299" s="730"/>
      <c r="FBJ299" s="730"/>
      <c r="FBK299" s="730"/>
      <c r="FBL299" s="730"/>
      <c r="FBM299" s="730"/>
      <c r="FBN299" s="730"/>
      <c r="FBO299" s="730"/>
      <c r="FBP299" s="730"/>
      <c r="FBQ299" s="730"/>
      <c r="FBR299" s="730"/>
      <c r="FBS299" s="730"/>
      <c r="FBT299" s="730"/>
      <c r="FBU299" s="730"/>
      <c r="FBV299" s="730"/>
      <c r="FBW299" s="730"/>
      <c r="FBX299" s="730"/>
      <c r="FBY299" s="730"/>
      <c r="FBZ299" s="730"/>
      <c r="FCA299" s="730"/>
      <c r="FCB299" s="730"/>
      <c r="FCC299" s="730"/>
      <c r="FCD299" s="730"/>
      <c r="FCE299" s="730"/>
      <c r="FCF299" s="730"/>
      <c r="FCG299" s="730"/>
      <c r="FCH299" s="730"/>
      <c r="FCI299" s="730"/>
      <c r="FCJ299" s="730"/>
      <c r="FCK299" s="730"/>
      <c r="FCL299" s="730"/>
      <c r="FCM299" s="730"/>
      <c r="FCN299" s="730"/>
      <c r="FCO299" s="730"/>
      <c r="FCP299" s="730"/>
      <c r="FCQ299" s="730"/>
      <c r="FCR299" s="730"/>
      <c r="FCS299" s="730"/>
      <c r="FCT299" s="730"/>
      <c r="FCU299" s="730"/>
      <c r="FCV299" s="730"/>
      <c r="FCW299" s="730"/>
      <c r="FCX299" s="730"/>
      <c r="FCY299" s="730"/>
      <c r="FCZ299" s="730"/>
      <c r="FDA299" s="730"/>
      <c r="FDB299" s="730"/>
      <c r="FDC299" s="730"/>
      <c r="FDD299" s="730"/>
      <c r="FDE299" s="730"/>
      <c r="FDF299" s="730"/>
      <c r="FDG299" s="730"/>
      <c r="FDH299" s="730"/>
      <c r="FDI299" s="730"/>
      <c r="FDJ299" s="730"/>
      <c r="FDK299" s="730"/>
      <c r="FDL299" s="730"/>
      <c r="FDM299" s="730"/>
      <c r="FDN299" s="730"/>
      <c r="FDO299" s="730"/>
      <c r="FDP299" s="730"/>
      <c r="FDQ299" s="730"/>
      <c r="FDR299" s="730"/>
      <c r="FDS299" s="730"/>
      <c r="FDT299" s="730"/>
      <c r="FDU299" s="730"/>
      <c r="FDV299" s="730"/>
      <c r="FDW299" s="730"/>
      <c r="FDX299" s="730"/>
      <c r="FDY299" s="730"/>
      <c r="FDZ299" s="730"/>
      <c r="FEA299" s="730"/>
      <c r="FEB299" s="730"/>
      <c r="FEC299" s="730"/>
      <c r="FED299" s="730"/>
      <c r="FEE299" s="730"/>
      <c r="FEF299" s="730"/>
      <c r="FEG299" s="730"/>
      <c r="FEH299" s="730"/>
      <c r="FEI299" s="730"/>
      <c r="FEJ299" s="730"/>
      <c r="FEK299" s="730"/>
      <c r="FEL299" s="730"/>
      <c r="FEM299" s="730"/>
      <c r="FEN299" s="730"/>
      <c r="FEO299" s="730"/>
      <c r="FEP299" s="730"/>
      <c r="FEQ299" s="730"/>
      <c r="FER299" s="730"/>
      <c r="FES299" s="730"/>
      <c r="FET299" s="730"/>
      <c r="FEU299" s="730"/>
      <c r="FEV299" s="730"/>
      <c r="FEW299" s="730"/>
      <c r="FEX299" s="730"/>
      <c r="FEY299" s="730"/>
      <c r="FEZ299" s="730"/>
      <c r="FFA299" s="730"/>
      <c r="FFB299" s="730"/>
      <c r="FFC299" s="730"/>
      <c r="FFD299" s="730"/>
      <c r="FFE299" s="730"/>
      <c r="FFF299" s="730"/>
      <c r="FFG299" s="730"/>
      <c r="FFH299" s="730"/>
      <c r="FFI299" s="730"/>
      <c r="FFJ299" s="730"/>
      <c r="FFK299" s="730"/>
      <c r="FFL299" s="730"/>
      <c r="FFM299" s="730"/>
      <c r="FFN299" s="730"/>
      <c r="FFO299" s="730"/>
      <c r="FFP299" s="730"/>
      <c r="FFQ299" s="730"/>
      <c r="FFR299" s="730"/>
      <c r="FFS299" s="730"/>
      <c r="FFT299" s="730"/>
      <c r="FFU299" s="730"/>
      <c r="FFV299" s="730"/>
      <c r="FFW299" s="730"/>
      <c r="FFX299" s="730"/>
      <c r="FFY299" s="730"/>
      <c r="FFZ299" s="730"/>
      <c r="FGA299" s="730"/>
      <c r="FGB299" s="730"/>
      <c r="FGC299" s="730"/>
      <c r="FGD299" s="730"/>
      <c r="FGE299" s="730"/>
      <c r="FGF299" s="730"/>
      <c r="FGG299" s="730"/>
      <c r="FGH299" s="730"/>
      <c r="FGI299" s="730"/>
      <c r="FGJ299" s="730"/>
      <c r="FGK299" s="730"/>
      <c r="FGL299" s="730"/>
      <c r="FGM299" s="730"/>
      <c r="FGN299" s="730"/>
      <c r="FGO299" s="730"/>
      <c r="FGP299" s="730"/>
      <c r="FGQ299" s="730"/>
      <c r="FGR299" s="730"/>
      <c r="FGS299" s="730"/>
      <c r="FGT299" s="730"/>
      <c r="FGU299" s="730"/>
      <c r="FGV299" s="730"/>
      <c r="FGW299" s="730"/>
      <c r="FGX299" s="730"/>
      <c r="FGY299" s="730"/>
      <c r="FGZ299" s="730"/>
      <c r="FHA299" s="730"/>
      <c r="FHB299" s="730"/>
      <c r="FHC299" s="730"/>
      <c r="FHD299" s="730"/>
      <c r="FHE299" s="730"/>
      <c r="FHF299" s="730"/>
      <c r="FHG299" s="730"/>
      <c r="FHH299" s="730"/>
      <c r="FHI299" s="730"/>
      <c r="FHJ299" s="730"/>
      <c r="FHK299" s="730"/>
      <c r="FHL299" s="730"/>
      <c r="FHM299" s="730"/>
      <c r="FHN299" s="730"/>
      <c r="FHO299" s="730"/>
      <c r="FHP299" s="730"/>
      <c r="FHQ299" s="730"/>
      <c r="FHR299" s="730"/>
      <c r="FHS299" s="730"/>
      <c r="FHT299" s="730"/>
      <c r="FHU299" s="730"/>
      <c r="FHV299" s="730"/>
      <c r="FHW299" s="730"/>
      <c r="FHX299" s="730"/>
      <c r="FHY299" s="730"/>
      <c r="FHZ299" s="730"/>
      <c r="FIA299" s="730"/>
      <c r="FIB299" s="730"/>
      <c r="FIC299" s="730"/>
      <c r="FID299" s="730"/>
      <c r="FIE299" s="730"/>
      <c r="FIF299" s="730"/>
      <c r="FIG299" s="730"/>
      <c r="FIH299" s="730"/>
      <c r="FII299" s="730"/>
      <c r="FIJ299" s="730"/>
      <c r="FIK299" s="730"/>
      <c r="FIL299" s="730"/>
      <c r="FIM299" s="730"/>
      <c r="FIN299" s="730"/>
      <c r="FIO299" s="730"/>
      <c r="FIP299" s="730"/>
      <c r="FIQ299" s="730"/>
      <c r="FIR299" s="730"/>
      <c r="FIS299" s="730"/>
      <c r="FIT299" s="730"/>
      <c r="FIU299" s="730"/>
      <c r="FIV299" s="730"/>
      <c r="FIW299" s="730"/>
      <c r="FIX299" s="730"/>
      <c r="FIY299" s="730"/>
      <c r="FIZ299" s="730"/>
      <c r="FJA299" s="730"/>
      <c r="FJB299" s="730"/>
      <c r="FJC299" s="730"/>
      <c r="FJD299" s="730"/>
      <c r="FJE299" s="730"/>
      <c r="FJF299" s="730"/>
      <c r="FJG299" s="730"/>
      <c r="FJH299" s="730"/>
      <c r="FJI299" s="730"/>
      <c r="FJJ299" s="730"/>
      <c r="FJK299" s="730"/>
      <c r="FJL299" s="730"/>
      <c r="FJM299" s="730"/>
      <c r="FJN299" s="730"/>
      <c r="FJO299" s="730"/>
      <c r="FJP299" s="730"/>
      <c r="FJQ299" s="730"/>
      <c r="FJR299" s="730"/>
      <c r="FJS299" s="730"/>
      <c r="FJT299" s="730"/>
      <c r="FJU299" s="730"/>
      <c r="FJV299" s="730"/>
      <c r="FJW299" s="730"/>
      <c r="FJX299" s="730"/>
      <c r="FJY299" s="730"/>
      <c r="FJZ299" s="730"/>
      <c r="FKA299" s="730"/>
      <c r="FKB299" s="730"/>
      <c r="FKC299" s="730"/>
      <c r="FKD299" s="730"/>
      <c r="FKE299" s="730"/>
      <c r="FKF299" s="730"/>
      <c r="FKG299" s="730"/>
      <c r="FKH299" s="730"/>
      <c r="FKI299" s="730"/>
      <c r="FKJ299" s="730"/>
      <c r="FKK299" s="730"/>
      <c r="FKL299" s="730"/>
      <c r="FKM299" s="730"/>
      <c r="FKN299" s="730"/>
      <c r="FKO299" s="730"/>
      <c r="FKP299" s="730"/>
      <c r="FKQ299" s="730"/>
      <c r="FKR299" s="730"/>
      <c r="FKS299" s="730"/>
      <c r="FKT299" s="730"/>
      <c r="FKU299" s="730"/>
      <c r="FKV299" s="730"/>
      <c r="FKW299" s="730"/>
      <c r="FKX299" s="730"/>
      <c r="FKY299" s="730"/>
      <c r="FKZ299" s="730"/>
      <c r="FLA299" s="730"/>
      <c r="FLB299" s="730"/>
      <c r="FLC299" s="730"/>
      <c r="FLD299" s="730"/>
      <c r="FLE299" s="730"/>
      <c r="FLF299" s="730"/>
      <c r="FLG299" s="730"/>
      <c r="FLH299" s="730"/>
      <c r="FLI299" s="730"/>
      <c r="FLJ299" s="730"/>
      <c r="FLK299" s="730"/>
      <c r="FLL299" s="730"/>
      <c r="FLM299" s="730"/>
      <c r="FLN299" s="730"/>
      <c r="FLO299" s="730"/>
      <c r="FLP299" s="730"/>
      <c r="FLQ299" s="730"/>
      <c r="FLR299" s="730"/>
      <c r="FLS299" s="730"/>
      <c r="FLT299" s="730"/>
      <c r="FLU299" s="730"/>
      <c r="FLV299" s="730"/>
      <c r="FLW299" s="730"/>
      <c r="FLX299" s="730"/>
      <c r="FLY299" s="730"/>
      <c r="FLZ299" s="730"/>
      <c r="FMA299" s="730"/>
      <c r="FMB299" s="730"/>
      <c r="FMC299" s="730"/>
      <c r="FMD299" s="730"/>
      <c r="FME299" s="730"/>
      <c r="FMF299" s="730"/>
      <c r="FMG299" s="730"/>
      <c r="FMH299" s="730"/>
      <c r="FMI299" s="730"/>
      <c r="FMJ299" s="730"/>
      <c r="FMK299" s="730"/>
      <c r="FML299" s="730"/>
      <c r="FMM299" s="730"/>
      <c r="FMN299" s="730"/>
      <c r="FMO299" s="730"/>
      <c r="FMP299" s="730"/>
      <c r="FMQ299" s="730"/>
      <c r="FMR299" s="730"/>
      <c r="FMS299" s="730"/>
      <c r="FMT299" s="730"/>
      <c r="FMU299" s="730"/>
      <c r="FMV299" s="730"/>
      <c r="FMW299" s="730"/>
      <c r="FMX299" s="730"/>
      <c r="FMY299" s="730"/>
      <c r="FMZ299" s="730"/>
      <c r="FNA299" s="730"/>
      <c r="FNB299" s="730"/>
      <c r="FNC299" s="730"/>
      <c r="FND299" s="730"/>
      <c r="FNE299" s="730"/>
      <c r="FNF299" s="730"/>
      <c r="FNG299" s="730"/>
      <c r="FNH299" s="730"/>
      <c r="FNI299" s="730"/>
      <c r="FNJ299" s="730"/>
      <c r="FNK299" s="730"/>
      <c r="FNL299" s="730"/>
      <c r="FNM299" s="730"/>
      <c r="FNN299" s="730"/>
      <c r="FNO299" s="730"/>
      <c r="FNP299" s="730"/>
      <c r="FNQ299" s="730"/>
      <c r="FNR299" s="730"/>
      <c r="FNS299" s="730"/>
      <c r="FNT299" s="730"/>
      <c r="FNU299" s="730"/>
      <c r="FNV299" s="730"/>
      <c r="FNW299" s="730"/>
      <c r="FNX299" s="730"/>
      <c r="FNY299" s="730"/>
      <c r="FNZ299" s="730"/>
      <c r="FOA299" s="730"/>
      <c r="FOB299" s="730"/>
      <c r="FOC299" s="730"/>
      <c r="FOD299" s="730"/>
      <c r="FOE299" s="730"/>
      <c r="FOF299" s="730"/>
      <c r="FOG299" s="730"/>
      <c r="FOH299" s="730"/>
      <c r="FOI299" s="730"/>
      <c r="FOJ299" s="730"/>
      <c r="FOK299" s="730"/>
      <c r="FOL299" s="730"/>
      <c r="FOM299" s="730"/>
      <c r="FON299" s="730"/>
      <c r="FOO299" s="730"/>
      <c r="FOP299" s="730"/>
      <c r="FOQ299" s="730"/>
      <c r="FOR299" s="730"/>
      <c r="FOS299" s="730"/>
      <c r="FOT299" s="730"/>
      <c r="FOU299" s="730"/>
      <c r="FOV299" s="730"/>
      <c r="FOW299" s="730"/>
      <c r="FOX299" s="730"/>
      <c r="FOY299" s="730"/>
      <c r="FOZ299" s="730"/>
      <c r="FPA299" s="730"/>
      <c r="FPB299" s="730"/>
      <c r="FPC299" s="730"/>
      <c r="FPD299" s="730"/>
      <c r="FPE299" s="730"/>
      <c r="FPF299" s="730"/>
      <c r="FPG299" s="730"/>
      <c r="FPH299" s="730"/>
      <c r="FPI299" s="730"/>
      <c r="FPJ299" s="730"/>
      <c r="FPK299" s="730"/>
      <c r="FPL299" s="730"/>
      <c r="FPM299" s="730"/>
      <c r="FPN299" s="730"/>
      <c r="FPO299" s="730"/>
      <c r="FPP299" s="730"/>
      <c r="FPQ299" s="730"/>
      <c r="FPR299" s="730"/>
      <c r="FPS299" s="730"/>
      <c r="FPT299" s="730"/>
      <c r="FPU299" s="730"/>
      <c r="FPV299" s="730"/>
      <c r="FPW299" s="730"/>
      <c r="FPX299" s="730"/>
      <c r="FPY299" s="730"/>
      <c r="FPZ299" s="730"/>
      <c r="FQA299" s="730"/>
      <c r="FQB299" s="730"/>
      <c r="FQC299" s="730"/>
      <c r="FQD299" s="730"/>
      <c r="FQE299" s="730"/>
      <c r="FQF299" s="730"/>
      <c r="FQG299" s="730"/>
      <c r="FQH299" s="730"/>
      <c r="FQI299" s="730"/>
      <c r="FQJ299" s="730"/>
      <c r="FQK299" s="730"/>
      <c r="FQL299" s="730"/>
      <c r="FQM299" s="730"/>
      <c r="FQN299" s="730"/>
      <c r="FQO299" s="730"/>
      <c r="FQP299" s="730"/>
      <c r="FQQ299" s="730"/>
      <c r="FQR299" s="730"/>
      <c r="FQS299" s="730"/>
      <c r="FQT299" s="730"/>
      <c r="FQU299" s="730"/>
      <c r="FQV299" s="730"/>
      <c r="FQW299" s="730"/>
      <c r="FQX299" s="730"/>
      <c r="FQY299" s="730"/>
      <c r="FQZ299" s="730"/>
      <c r="FRA299" s="730"/>
      <c r="FRB299" s="730"/>
      <c r="FRC299" s="730"/>
      <c r="FRD299" s="730"/>
      <c r="FRE299" s="730"/>
      <c r="FRF299" s="730"/>
      <c r="FRG299" s="730"/>
      <c r="FRH299" s="730"/>
      <c r="FRI299" s="730"/>
      <c r="FRJ299" s="730"/>
      <c r="FRK299" s="730"/>
      <c r="FRL299" s="730"/>
      <c r="FRM299" s="730"/>
      <c r="FRN299" s="730"/>
      <c r="FRO299" s="730"/>
      <c r="FRP299" s="730"/>
      <c r="FRQ299" s="730"/>
      <c r="FRR299" s="730"/>
      <c r="FRS299" s="730"/>
      <c r="FRT299" s="730"/>
      <c r="FRU299" s="730"/>
      <c r="FRV299" s="730"/>
      <c r="FRW299" s="730"/>
      <c r="FRX299" s="730"/>
      <c r="FRY299" s="730"/>
      <c r="FRZ299" s="730"/>
      <c r="FSA299" s="730"/>
      <c r="FSB299" s="730"/>
      <c r="FSC299" s="730"/>
      <c r="FSD299" s="730"/>
      <c r="FSE299" s="730"/>
      <c r="FSF299" s="730"/>
      <c r="FSG299" s="730"/>
      <c r="FSH299" s="730"/>
      <c r="FSI299" s="730"/>
      <c r="FSJ299" s="730"/>
      <c r="FSK299" s="730"/>
      <c r="FSL299" s="730"/>
      <c r="FSM299" s="730"/>
      <c r="FSN299" s="730"/>
      <c r="FSO299" s="730"/>
      <c r="FSP299" s="730"/>
      <c r="FSQ299" s="730"/>
      <c r="FSR299" s="730"/>
      <c r="FSS299" s="730"/>
      <c r="FST299" s="730"/>
      <c r="FSU299" s="730"/>
      <c r="FSV299" s="730"/>
      <c r="FSW299" s="730"/>
      <c r="FSX299" s="730"/>
      <c r="FSY299" s="730"/>
      <c r="FSZ299" s="730"/>
      <c r="FTA299" s="730"/>
      <c r="FTB299" s="730"/>
      <c r="FTC299" s="730"/>
      <c r="FTD299" s="730"/>
      <c r="FTE299" s="730"/>
      <c r="FTF299" s="730"/>
      <c r="FTG299" s="730"/>
      <c r="FTH299" s="730"/>
      <c r="FTI299" s="730"/>
      <c r="FTJ299" s="730"/>
      <c r="FTK299" s="730"/>
      <c r="FTL299" s="730"/>
      <c r="FTM299" s="730"/>
      <c r="FTN299" s="730"/>
      <c r="FTO299" s="730"/>
      <c r="FTP299" s="730"/>
      <c r="FTQ299" s="730"/>
      <c r="FTR299" s="730"/>
      <c r="FTS299" s="730"/>
      <c r="FTT299" s="730"/>
      <c r="FTU299" s="730"/>
      <c r="FTV299" s="730"/>
      <c r="FTW299" s="730"/>
      <c r="FTX299" s="730"/>
      <c r="FTY299" s="730"/>
      <c r="FTZ299" s="730"/>
      <c r="FUA299" s="730"/>
      <c r="FUB299" s="730"/>
      <c r="FUC299" s="730"/>
      <c r="FUD299" s="730"/>
      <c r="FUE299" s="730"/>
      <c r="FUF299" s="730"/>
      <c r="FUG299" s="730"/>
      <c r="FUH299" s="730"/>
      <c r="FUI299" s="730"/>
      <c r="FUJ299" s="730"/>
      <c r="FUK299" s="730"/>
      <c r="FUL299" s="730"/>
      <c r="FUM299" s="730"/>
      <c r="FUN299" s="730"/>
      <c r="FUO299" s="730"/>
      <c r="FUP299" s="730"/>
      <c r="FUQ299" s="730"/>
      <c r="FUR299" s="730"/>
      <c r="FUS299" s="730"/>
      <c r="FUT299" s="730"/>
      <c r="FUU299" s="730"/>
      <c r="FUV299" s="730"/>
      <c r="FUW299" s="730"/>
      <c r="FUX299" s="730"/>
      <c r="FUY299" s="730"/>
      <c r="FUZ299" s="730"/>
      <c r="FVA299" s="730"/>
      <c r="FVB299" s="730"/>
      <c r="FVC299" s="730"/>
      <c r="FVD299" s="730"/>
      <c r="FVE299" s="730"/>
      <c r="FVF299" s="730"/>
      <c r="FVG299" s="730"/>
      <c r="FVH299" s="730"/>
      <c r="FVI299" s="730"/>
      <c r="FVJ299" s="730"/>
      <c r="FVK299" s="730"/>
      <c r="FVL299" s="730"/>
      <c r="FVM299" s="730"/>
      <c r="FVN299" s="730"/>
      <c r="FVO299" s="730"/>
      <c r="FVP299" s="730"/>
      <c r="FVQ299" s="730"/>
      <c r="FVR299" s="730"/>
      <c r="FVS299" s="730"/>
      <c r="FVT299" s="730"/>
      <c r="FVU299" s="730"/>
      <c r="FVV299" s="730"/>
      <c r="FVW299" s="730"/>
      <c r="FVX299" s="730"/>
      <c r="FVY299" s="730"/>
      <c r="FVZ299" s="730"/>
      <c r="FWA299" s="730"/>
      <c r="FWB299" s="730"/>
      <c r="FWC299" s="730"/>
      <c r="FWD299" s="730"/>
      <c r="FWE299" s="730"/>
      <c r="FWF299" s="730"/>
      <c r="FWG299" s="730"/>
      <c r="FWH299" s="730"/>
      <c r="FWI299" s="730"/>
      <c r="FWJ299" s="730"/>
      <c r="FWK299" s="730"/>
      <c r="FWL299" s="730"/>
      <c r="FWM299" s="730"/>
      <c r="FWN299" s="730"/>
      <c r="FWO299" s="730"/>
      <c r="FWP299" s="730"/>
      <c r="FWQ299" s="730"/>
      <c r="FWR299" s="730"/>
      <c r="FWS299" s="730"/>
      <c r="FWT299" s="730"/>
      <c r="FWU299" s="730"/>
      <c r="FWV299" s="730"/>
      <c r="FWW299" s="730"/>
      <c r="FWX299" s="730"/>
      <c r="FWY299" s="730"/>
      <c r="FWZ299" s="730"/>
      <c r="FXA299" s="730"/>
      <c r="FXB299" s="730"/>
      <c r="FXC299" s="730"/>
      <c r="FXD299" s="730"/>
      <c r="FXE299" s="730"/>
      <c r="FXF299" s="730"/>
      <c r="FXG299" s="730"/>
      <c r="FXH299" s="730"/>
      <c r="FXI299" s="730"/>
      <c r="FXJ299" s="730"/>
      <c r="FXK299" s="730"/>
      <c r="FXL299" s="730"/>
      <c r="FXM299" s="730"/>
      <c r="FXN299" s="730"/>
      <c r="FXO299" s="730"/>
      <c r="FXP299" s="730"/>
      <c r="FXQ299" s="730"/>
      <c r="FXR299" s="730"/>
      <c r="FXS299" s="730"/>
      <c r="FXT299" s="730"/>
      <c r="FXU299" s="730"/>
      <c r="FXV299" s="730"/>
      <c r="FXW299" s="730"/>
      <c r="FXX299" s="730"/>
      <c r="FXY299" s="730"/>
      <c r="FXZ299" s="730"/>
      <c r="FYA299" s="730"/>
      <c r="FYB299" s="730"/>
      <c r="FYC299" s="730"/>
      <c r="FYD299" s="730"/>
      <c r="FYE299" s="730"/>
      <c r="FYF299" s="730"/>
      <c r="FYG299" s="730"/>
      <c r="FYH299" s="730"/>
      <c r="FYI299" s="730"/>
      <c r="FYJ299" s="730"/>
      <c r="FYK299" s="730"/>
      <c r="FYL299" s="730"/>
      <c r="FYM299" s="730"/>
      <c r="FYN299" s="730"/>
      <c r="FYO299" s="730"/>
      <c r="FYP299" s="730"/>
      <c r="FYQ299" s="730"/>
      <c r="FYR299" s="730"/>
      <c r="FYS299" s="730"/>
      <c r="FYT299" s="730"/>
      <c r="FYU299" s="730"/>
      <c r="FYV299" s="730"/>
      <c r="FYW299" s="730"/>
      <c r="FYX299" s="730"/>
      <c r="FYY299" s="730"/>
      <c r="FYZ299" s="730"/>
      <c r="FZA299" s="730"/>
      <c r="FZB299" s="730"/>
      <c r="FZC299" s="730"/>
      <c r="FZD299" s="730"/>
      <c r="FZE299" s="730"/>
      <c r="FZF299" s="730"/>
      <c r="FZG299" s="730"/>
      <c r="FZH299" s="730"/>
      <c r="FZI299" s="730"/>
      <c r="FZJ299" s="730"/>
      <c r="FZK299" s="730"/>
      <c r="FZL299" s="730"/>
      <c r="FZM299" s="730"/>
      <c r="FZN299" s="730"/>
      <c r="FZO299" s="730"/>
      <c r="FZP299" s="730"/>
      <c r="FZQ299" s="730"/>
      <c r="FZR299" s="730"/>
      <c r="FZS299" s="730"/>
      <c r="FZT299" s="730"/>
      <c r="FZU299" s="730"/>
      <c r="FZV299" s="730"/>
      <c r="FZW299" s="730"/>
      <c r="FZX299" s="730"/>
      <c r="FZY299" s="730"/>
      <c r="FZZ299" s="730"/>
      <c r="GAA299" s="730"/>
      <c r="GAB299" s="730"/>
      <c r="GAC299" s="730"/>
      <c r="GAD299" s="730"/>
      <c r="GAE299" s="730"/>
      <c r="GAF299" s="730"/>
      <c r="GAG299" s="730"/>
      <c r="GAH299" s="730"/>
      <c r="GAI299" s="730"/>
      <c r="GAJ299" s="730"/>
      <c r="GAK299" s="730"/>
      <c r="GAL299" s="730"/>
      <c r="GAM299" s="730"/>
      <c r="GAN299" s="730"/>
      <c r="GAO299" s="730"/>
      <c r="GAP299" s="730"/>
      <c r="GAQ299" s="730"/>
      <c r="GAR299" s="730"/>
      <c r="GAS299" s="730"/>
      <c r="GAT299" s="730"/>
      <c r="GAU299" s="730"/>
      <c r="GAV299" s="730"/>
      <c r="GAW299" s="730"/>
      <c r="GAX299" s="730"/>
      <c r="GAY299" s="730"/>
      <c r="GAZ299" s="730"/>
      <c r="GBA299" s="730"/>
      <c r="GBB299" s="730"/>
      <c r="GBC299" s="730"/>
      <c r="GBD299" s="730"/>
      <c r="GBE299" s="730"/>
      <c r="GBF299" s="730"/>
      <c r="GBG299" s="730"/>
      <c r="GBH299" s="730"/>
      <c r="GBI299" s="730"/>
      <c r="GBJ299" s="730"/>
      <c r="GBK299" s="730"/>
      <c r="GBL299" s="730"/>
      <c r="GBM299" s="730"/>
      <c r="GBN299" s="730"/>
      <c r="GBO299" s="730"/>
      <c r="GBP299" s="730"/>
      <c r="GBQ299" s="730"/>
      <c r="GBR299" s="730"/>
      <c r="GBS299" s="730"/>
      <c r="GBT299" s="730"/>
      <c r="GBU299" s="730"/>
      <c r="GBV299" s="730"/>
      <c r="GBW299" s="730"/>
      <c r="GBX299" s="730"/>
      <c r="GBY299" s="730"/>
      <c r="GBZ299" s="730"/>
      <c r="GCA299" s="730"/>
      <c r="GCB299" s="730"/>
      <c r="GCC299" s="730"/>
      <c r="GCD299" s="730"/>
      <c r="GCE299" s="730"/>
      <c r="GCF299" s="730"/>
      <c r="GCG299" s="730"/>
      <c r="GCH299" s="730"/>
      <c r="GCI299" s="730"/>
      <c r="GCJ299" s="730"/>
      <c r="GCK299" s="730"/>
      <c r="GCL299" s="730"/>
      <c r="GCM299" s="730"/>
      <c r="GCN299" s="730"/>
      <c r="GCO299" s="730"/>
      <c r="GCP299" s="730"/>
      <c r="GCQ299" s="730"/>
      <c r="GCR299" s="730"/>
      <c r="GCS299" s="730"/>
      <c r="GCT299" s="730"/>
      <c r="GCU299" s="730"/>
      <c r="GCV299" s="730"/>
      <c r="GCW299" s="730"/>
      <c r="GCX299" s="730"/>
      <c r="GCY299" s="730"/>
      <c r="GCZ299" s="730"/>
      <c r="GDA299" s="730"/>
      <c r="GDB299" s="730"/>
      <c r="GDC299" s="730"/>
      <c r="GDD299" s="730"/>
      <c r="GDE299" s="730"/>
      <c r="GDF299" s="730"/>
      <c r="GDG299" s="730"/>
      <c r="GDH299" s="730"/>
      <c r="GDI299" s="730"/>
      <c r="GDJ299" s="730"/>
      <c r="GDK299" s="730"/>
      <c r="GDL299" s="730"/>
      <c r="GDM299" s="730"/>
      <c r="GDN299" s="730"/>
      <c r="GDO299" s="730"/>
      <c r="GDP299" s="730"/>
      <c r="GDQ299" s="730"/>
      <c r="GDR299" s="730"/>
      <c r="GDS299" s="730"/>
      <c r="GDT299" s="730"/>
      <c r="GDU299" s="730"/>
      <c r="GDV299" s="730"/>
      <c r="GDW299" s="730"/>
      <c r="GDX299" s="730"/>
      <c r="GDY299" s="730"/>
      <c r="GDZ299" s="730"/>
      <c r="GEA299" s="730"/>
      <c r="GEB299" s="730"/>
      <c r="GEC299" s="730"/>
      <c r="GED299" s="730"/>
      <c r="GEE299" s="730"/>
      <c r="GEF299" s="730"/>
      <c r="GEG299" s="730"/>
      <c r="GEH299" s="730"/>
      <c r="GEI299" s="730"/>
      <c r="GEJ299" s="730"/>
      <c r="GEK299" s="730"/>
      <c r="GEL299" s="730"/>
      <c r="GEM299" s="730"/>
      <c r="GEN299" s="730"/>
      <c r="GEO299" s="730"/>
      <c r="GEP299" s="730"/>
      <c r="GEQ299" s="730"/>
      <c r="GER299" s="730"/>
      <c r="GES299" s="730"/>
      <c r="GET299" s="730"/>
      <c r="GEU299" s="730"/>
      <c r="GEV299" s="730"/>
      <c r="GEW299" s="730"/>
      <c r="GEX299" s="730"/>
      <c r="GEY299" s="730"/>
      <c r="GEZ299" s="730"/>
      <c r="GFA299" s="730"/>
      <c r="GFB299" s="730"/>
      <c r="GFC299" s="730"/>
      <c r="GFD299" s="730"/>
      <c r="GFE299" s="730"/>
      <c r="GFF299" s="730"/>
      <c r="GFG299" s="730"/>
      <c r="GFH299" s="730"/>
      <c r="GFI299" s="730"/>
      <c r="GFJ299" s="730"/>
      <c r="GFK299" s="730"/>
      <c r="GFL299" s="730"/>
      <c r="GFM299" s="730"/>
      <c r="GFN299" s="730"/>
      <c r="GFO299" s="730"/>
      <c r="GFP299" s="730"/>
      <c r="GFQ299" s="730"/>
      <c r="GFR299" s="730"/>
      <c r="GFS299" s="730"/>
      <c r="GFT299" s="730"/>
      <c r="GFU299" s="730"/>
      <c r="GFV299" s="730"/>
      <c r="GFW299" s="730"/>
      <c r="GFX299" s="730"/>
      <c r="GFY299" s="730"/>
      <c r="GFZ299" s="730"/>
      <c r="GGA299" s="730"/>
      <c r="GGB299" s="730"/>
      <c r="GGC299" s="730"/>
      <c r="GGD299" s="730"/>
      <c r="GGE299" s="730"/>
      <c r="GGF299" s="730"/>
      <c r="GGG299" s="730"/>
      <c r="GGH299" s="730"/>
      <c r="GGI299" s="730"/>
      <c r="GGJ299" s="730"/>
      <c r="GGK299" s="730"/>
      <c r="GGL299" s="730"/>
      <c r="GGM299" s="730"/>
      <c r="GGN299" s="730"/>
      <c r="GGO299" s="730"/>
      <c r="GGP299" s="730"/>
      <c r="GGQ299" s="730"/>
      <c r="GGR299" s="730"/>
      <c r="GGS299" s="730"/>
      <c r="GGT299" s="730"/>
      <c r="GGU299" s="730"/>
      <c r="GGV299" s="730"/>
      <c r="GGW299" s="730"/>
      <c r="GGX299" s="730"/>
      <c r="GGY299" s="730"/>
      <c r="GGZ299" s="730"/>
      <c r="GHA299" s="730"/>
      <c r="GHB299" s="730"/>
      <c r="GHC299" s="730"/>
      <c r="GHD299" s="730"/>
      <c r="GHE299" s="730"/>
      <c r="GHF299" s="730"/>
      <c r="GHG299" s="730"/>
      <c r="GHH299" s="730"/>
      <c r="GHI299" s="730"/>
      <c r="GHJ299" s="730"/>
      <c r="GHK299" s="730"/>
      <c r="GHL299" s="730"/>
      <c r="GHM299" s="730"/>
      <c r="GHN299" s="730"/>
      <c r="GHO299" s="730"/>
      <c r="GHP299" s="730"/>
      <c r="GHQ299" s="730"/>
      <c r="GHR299" s="730"/>
      <c r="GHS299" s="730"/>
      <c r="GHT299" s="730"/>
      <c r="GHU299" s="730"/>
      <c r="GHV299" s="730"/>
      <c r="GHW299" s="730"/>
      <c r="GHX299" s="730"/>
      <c r="GHY299" s="730"/>
      <c r="GHZ299" s="730"/>
      <c r="GIA299" s="730"/>
      <c r="GIB299" s="730"/>
      <c r="GIC299" s="730"/>
      <c r="GID299" s="730"/>
      <c r="GIE299" s="730"/>
      <c r="GIF299" s="730"/>
      <c r="GIG299" s="730"/>
      <c r="GIH299" s="730"/>
      <c r="GII299" s="730"/>
      <c r="GIJ299" s="730"/>
      <c r="GIK299" s="730"/>
      <c r="GIL299" s="730"/>
      <c r="GIM299" s="730"/>
      <c r="GIN299" s="730"/>
      <c r="GIO299" s="730"/>
      <c r="GIP299" s="730"/>
      <c r="GIQ299" s="730"/>
      <c r="GIR299" s="730"/>
      <c r="GIS299" s="730"/>
      <c r="GIT299" s="730"/>
      <c r="GIU299" s="730"/>
      <c r="GIV299" s="730"/>
      <c r="GIW299" s="730"/>
      <c r="GIX299" s="730"/>
      <c r="GIY299" s="730"/>
      <c r="GIZ299" s="730"/>
      <c r="GJA299" s="730"/>
      <c r="GJB299" s="730"/>
      <c r="GJC299" s="730"/>
      <c r="GJD299" s="730"/>
      <c r="GJE299" s="730"/>
      <c r="GJF299" s="730"/>
      <c r="GJG299" s="730"/>
      <c r="GJH299" s="730"/>
      <c r="GJI299" s="730"/>
      <c r="GJJ299" s="730"/>
      <c r="GJK299" s="730"/>
      <c r="GJL299" s="730"/>
      <c r="GJM299" s="730"/>
      <c r="GJN299" s="730"/>
      <c r="GJO299" s="730"/>
      <c r="GJP299" s="730"/>
      <c r="GJQ299" s="730"/>
      <c r="GJR299" s="730"/>
      <c r="GJS299" s="730"/>
      <c r="GJT299" s="730"/>
      <c r="GJU299" s="730"/>
      <c r="GJV299" s="730"/>
      <c r="GJW299" s="730"/>
      <c r="GJX299" s="730"/>
      <c r="GJY299" s="730"/>
      <c r="GJZ299" s="730"/>
      <c r="GKA299" s="730"/>
      <c r="GKB299" s="730"/>
      <c r="GKC299" s="730"/>
      <c r="GKD299" s="730"/>
      <c r="GKE299" s="730"/>
      <c r="GKF299" s="730"/>
      <c r="GKG299" s="730"/>
      <c r="GKH299" s="730"/>
      <c r="GKI299" s="730"/>
      <c r="GKJ299" s="730"/>
      <c r="GKK299" s="730"/>
      <c r="GKL299" s="730"/>
      <c r="GKM299" s="730"/>
      <c r="GKN299" s="730"/>
      <c r="GKO299" s="730"/>
      <c r="GKP299" s="730"/>
      <c r="GKQ299" s="730"/>
      <c r="GKR299" s="730"/>
      <c r="GKS299" s="730"/>
      <c r="GKT299" s="730"/>
      <c r="GKU299" s="730"/>
      <c r="GKV299" s="730"/>
      <c r="GKW299" s="730"/>
      <c r="GKX299" s="730"/>
      <c r="GKY299" s="730"/>
      <c r="GKZ299" s="730"/>
      <c r="GLA299" s="730"/>
      <c r="GLB299" s="730"/>
      <c r="GLC299" s="730"/>
      <c r="GLD299" s="730"/>
      <c r="GLE299" s="730"/>
      <c r="GLF299" s="730"/>
      <c r="GLG299" s="730"/>
      <c r="GLH299" s="730"/>
      <c r="GLI299" s="730"/>
      <c r="GLJ299" s="730"/>
      <c r="GLK299" s="730"/>
      <c r="GLL299" s="730"/>
      <c r="GLM299" s="730"/>
      <c r="GLN299" s="730"/>
      <c r="GLO299" s="730"/>
      <c r="GLP299" s="730"/>
      <c r="GLQ299" s="730"/>
      <c r="GLR299" s="730"/>
      <c r="GLS299" s="730"/>
      <c r="GLT299" s="730"/>
      <c r="GLU299" s="730"/>
      <c r="GLV299" s="730"/>
      <c r="GLW299" s="730"/>
      <c r="GLX299" s="730"/>
      <c r="GLY299" s="730"/>
      <c r="GLZ299" s="730"/>
      <c r="GMA299" s="730"/>
      <c r="GMB299" s="730"/>
      <c r="GMC299" s="730"/>
      <c r="GMD299" s="730"/>
      <c r="GME299" s="730"/>
      <c r="GMF299" s="730"/>
      <c r="GMG299" s="730"/>
      <c r="GMH299" s="730"/>
      <c r="GMI299" s="730"/>
      <c r="GMJ299" s="730"/>
      <c r="GMK299" s="730"/>
      <c r="GML299" s="730"/>
      <c r="GMM299" s="730"/>
      <c r="GMN299" s="730"/>
      <c r="GMO299" s="730"/>
      <c r="GMP299" s="730"/>
      <c r="GMQ299" s="730"/>
      <c r="GMR299" s="730"/>
      <c r="GMS299" s="730"/>
      <c r="GMT299" s="730"/>
      <c r="GMU299" s="730"/>
      <c r="GMV299" s="730"/>
      <c r="GMW299" s="730"/>
      <c r="GMX299" s="730"/>
      <c r="GMY299" s="730"/>
      <c r="GMZ299" s="730"/>
      <c r="GNA299" s="730"/>
      <c r="GNB299" s="730"/>
      <c r="GNC299" s="730"/>
      <c r="GND299" s="730"/>
      <c r="GNE299" s="730"/>
      <c r="GNF299" s="730"/>
      <c r="GNG299" s="730"/>
      <c r="GNH299" s="730"/>
      <c r="GNI299" s="730"/>
      <c r="GNJ299" s="730"/>
      <c r="GNK299" s="730"/>
      <c r="GNL299" s="730"/>
      <c r="GNM299" s="730"/>
      <c r="GNN299" s="730"/>
      <c r="GNO299" s="730"/>
      <c r="GNP299" s="730"/>
      <c r="GNQ299" s="730"/>
      <c r="GNR299" s="730"/>
      <c r="GNS299" s="730"/>
      <c r="GNT299" s="730"/>
      <c r="GNU299" s="730"/>
      <c r="GNV299" s="730"/>
      <c r="GNW299" s="730"/>
      <c r="GNX299" s="730"/>
      <c r="GNY299" s="730"/>
      <c r="GNZ299" s="730"/>
      <c r="GOA299" s="730"/>
      <c r="GOB299" s="730"/>
      <c r="GOC299" s="730"/>
      <c r="GOD299" s="730"/>
      <c r="GOE299" s="730"/>
      <c r="GOF299" s="730"/>
      <c r="GOG299" s="730"/>
      <c r="GOH299" s="730"/>
      <c r="GOI299" s="730"/>
      <c r="GOJ299" s="730"/>
      <c r="GOK299" s="730"/>
      <c r="GOL299" s="730"/>
      <c r="GOM299" s="730"/>
      <c r="GON299" s="730"/>
      <c r="GOO299" s="730"/>
      <c r="GOP299" s="730"/>
      <c r="GOQ299" s="730"/>
      <c r="GOR299" s="730"/>
      <c r="GOS299" s="730"/>
      <c r="GOT299" s="730"/>
      <c r="GOU299" s="730"/>
      <c r="GOV299" s="730"/>
      <c r="GOW299" s="730"/>
      <c r="GOX299" s="730"/>
      <c r="GOY299" s="730"/>
      <c r="GOZ299" s="730"/>
      <c r="GPA299" s="730"/>
      <c r="GPB299" s="730"/>
      <c r="GPC299" s="730"/>
      <c r="GPD299" s="730"/>
      <c r="GPE299" s="730"/>
      <c r="GPF299" s="730"/>
      <c r="GPG299" s="730"/>
      <c r="GPH299" s="730"/>
      <c r="GPI299" s="730"/>
      <c r="GPJ299" s="730"/>
      <c r="GPK299" s="730"/>
      <c r="GPL299" s="730"/>
      <c r="GPM299" s="730"/>
      <c r="GPN299" s="730"/>
      <c r="GPO299" s="730"/>
      <c r="GPP299" s="730"/>
      <c r="GPQ299" s="730"/>
      <c r="GPR299" s="730"/>
      <c r="GPS299" s="730"/>
      <c r="GPT299" s="730"/>
      <c r="GPU299" s="730"/>
      <c r="GPV299" s="730"/>
      <c r="GPW299" s="730"/>
      <c r="GPX299" s="730"/>
      <c r="GPY299" s="730"/>
      <c r="GPZ299" s="730"/>
      <c r="GQA299" s="730"/>
      <c r="GQB299" s="730"/>
      <c r="GQC299" s="730"/>
      <c r="GQD299" s="730"/>
      <c r="GQE299" s="730"/>
      <c r="GQF299" s="730"/>
      <c r="GQG299" s="730"/>
      <c r="GQH299" s="730"/>
      <c r="GQI299" s="730"/>
      <c r="GQJ299" s="730"/>
      <c r="GQK299" s="730"/>
      <c r="GQL299" s="730"/>
      <c r="GQM299" s="730"/>
      <c r="GQN299" s="730"/>
      <c r="GQO299" s="730"/>
      <c r="GQP299" s="730"/>
      <c r="GQQ299" s="730"/>
      <c r="GQR299" s="730"/>
      <c r="GQS299" s="730"/>
      <c r="GQT299" s="730"/>
      <c r="GQU299" s="730"/>
      <c r="GQV299" s="730"/>
      <c r="GQW299" s="730"/>
      <c r="GQX299" s="730"/>
      <c r="GQY299" s="730"/>
      <c r="GQZ299" s="730"/>
      <c r="GRA299" s="730"/>
      <c r="GRB299" s="730"/>
      <c r="GRC299" s="730"/>
      <c r="GRD299" s="730"/>
      <c r="GRE299" s="730"/>
      <c r="GRF299" s="730"/>
      <c r="GRG299" s="730"/>
      <c r="GRH299" s="730"/>
      <c r="GRI299" s="730"/>
      <c r="GRJ299" s="730"/>
      <c r="GRK299" s="730"/>
      <c r="GRL299" s="730"/>
      <c r="GRM299" s="730"/>
      <c r="GRN299" s="730"/>
      <c r="GRO299" s="730"/>
      <c r="GRP299" s="730"/>
      <c r="GRQ299" s="730"/>
      <c r="GRR299" s="730"/>
      <c r="GRS299" s="730"/>
      <c r="GRT299" s="730"/>
      <c r="GRU299" s="730"/>
      <c r="GRV299" s="730"/>
      <c r="GRW299" s="730"/>
      <c r="GRX299" s="730"/>
      <c r="GRY299" s="730"/>
      <c r="GRZ299" s="730"/>
      <c r="GSA299" s="730"/>
      <c r="GSB299" s="730"/>
      <c r="GSC299" s="730"/>
      <c r="GSD299" s="730"/>
      <c r="GSE299" s="730"/>
      <c r="GSF299" s="730"/>
      <c r="GSG299" s="730"/>
      <c r="GSH299" s="730"/>
      <c r="GSI299" s="730"/>
      <c r="GSJ299" s="730"/>
      <c r="GSK299" s="730"/>
      <c r="GSL299" s="730"/>
      <c r="GSM299" s="730"/>
      <c r="GSN299" s="730"/>
      <c r="GSO299" s="730"/>
      <c r="GSP299" s="730"/>
      <c r="GSQ299" s="730"/>
      <c r="GSR299" s="730"/>
      <c r="GSS299" s="730"/>
      <c r="GST299" s="730"/>
      <c r="GSU299" s="730"/>
      <c r="GSV299" s="730"/>
      <c r="GSW299" s="730"/>
      <c r="GSX299" s="730"/>
      <c r="GSY299" s="730"/>
      <c r="GSZ299" s="730"/>
      <c r="GTA299" s="730"/>
      <c r="GTB299" s="730"/>
      <c r="GTC299" s="730"/>
      <c r="GTD299" s="730"/>
      <c r="GTE299" s="730"/>
      <c r="GTF299" s="730"/>
      <c r="GTG299" s="730"/>
      <c r="GTH299" s="730"/>
      <c r="GTI299" s="730"/>
      <c r="GTJ299" s="730"/>
      <c r="GTK299" s="730"/>
      <c r="GTL299" s="730"/>
      <c r="GTM299" s="730"/>
      <c r="GTN299" s="730"/>
      <c r="GTO299" s="730"/>
      <c r="GTP299" s="730"/>
      <c r="GTQ299" s="730"/>
      <c r="GTR299" s="730"/>
      <c r="GTS299" s="730"/>
      <c r="GTT299" s="730"/>
      <c r="GTU299" s="730"/>
      <c r="GTV299" s="730"/>
      <c r="GTW299" s="730"/>
      <c r="GTX299" s="730"/>
      <c r="GTY299" s="730"/>
      <c r="GTZ299" s="730"/>
      <c r="GUA299" s="730"/>
      <c r="GUB299" s="730"/>
      <c r="GUC299" s="730"/>
      <c r="GUD299" s="730"/>
      <c r="GUE299" s="730"/>
      <c r="GUF299" s="730"/>
      <c r="GUG299" s="730"/>
      <c r="GUH299" s="730"/>
      <c r="GUI299" s="730"/>
      <c r="GUJ299" s="730"/>
      <c r="GUK299" s="730"/>
      <c r="GUL299" s="730"/>
      <c r="GUM299" s="730"/>
      <c r="GUN299" s="730"/>
      <c r="GUO299" s="730"/>
      <c r="GUP299" s="730"/>
      <c r="GUQ299" s="730"/>
      <c r="GUR299" s="730"/>
      <c r="GUS299" s="730"/>
      <c r="GUT299" s="730"/>
      <c r="GUU299" s="730"/>
      <c r="GUV299" s="730"/>
      <c r="GUW299" s="730"/>
      <c r="GUX299" s="730"/>
      <c r="GUY299" s="730"/>
      <c r="GUZ299" s="730"/>
      <c r="GVA299" s="730"/>
      <c r="GVB299" s="730"/>
      <c r="GVC299" s="730"/>
      <c r="GVD299" s="730"/>
      <c r="GVE299" s="730"/>
      <c r="GVF299" s="730"/>
      <c r="GVG299" s="730"/>
      <c r="GVH299" s="730"/>
      <c r="GVI299" s="730"/>
      <c r="GVJ299" s="730"/>
      <c r="GVK299" s="730"/>
      <c r="GVL299" s="730"/>
      <c r="GVM299" s="730"/>
      <c r="GVN299" s="730"/>
      <c r="GVO299" s="730"/>
      <c r="GVP299" s="730"/>
      <c r="GVQ299" s="730"/>
      <c r="GVR299" s="730"/>
      <c r="GVS299" s="730"/>
      <c r="GVT299" s="730"/>
      <c r="GVU299" s="730"/>
      <c r="GVV299" s="730"/>
      <c r="GVW299" s="730"/>
      <c r="GVX299" s="730"/>
      <c r="GVY299" s="730"/>
      <c r="GVZ299" s="730"/>
      <c r="GWA299" s="730"/>
      <c r="GWB299" s="730"/>
      <c r="GWC299" s="730"/>
      <c r="GWD299" s="730"/>
      <c r="GWE299" s="730"/>
      <c r="GWF299" s="730"/>
      <c r="GWG299" s="730"/>
      <c r="GWH299" s="730"/>
      <c r="GWI299" s="730"/>
      <c r="GWJ299" s="730"/>
      <c r="GWK299" s="730"/>
      <c r="GWL299" s="730"/>
      <c r="GWM299" s="730"/>
      <c r="GWN299" s="730"/>
      <c r="GWO299" s="730"/>
      <c r="GWP299" s="730"/>
      <c r="GWQ299" s="730"/>
      <c r="GWR299" s="730"/>
      <c r="GWS299" s="730"/>
      <c r="GWT299" s="730"/>
      <c r="GWU299" s="730"/>
      <c r="GWV299" s="730"/>
      <c r="GWW299" s="730"/>
      <c r="GWX299" s="730"/>
      <c r="GWY299" s="730"/>
      <c r="GWZ299" s="730"/>
      <c r="GXA299" s="730"/>
      <c r="GXB299" s="730"/>
      <c r="GXC299" s="730"/>
      <c r="GXD299" s="730"/>
      <c r="GXE299" s="730"/>
      <c r="GXF299" s="730"/>
      <c r="GXG299" s="730"/>
      <c r="GXH299" s="730"/>
      <c r="GXI299" s="730"/>
      <c r="GXJ299" s="730"/>
      <c r="GXK299" s="730"/>
      <c r="GXL299" s="730"/>
      <c r="GXM299" s="730"/>
      <c r="GXN299" s="730"/>
      <c r="GXO299" s="730"/>
      <c r="GXP299" s="730"/>
      <c r="GXQ299" s="730"/>
      <c r="GXR299" s="730"/>
      <c r="GXS299" s="730"/>
      <c r="GXT299" s="730"/>
      <c r="GXU299" s="730"/>
      <c r="GXV299" s="730"/>
      <c r="GXW299" s="730"/>
      <c r="GXX299" s="730"/>
      <c r="GXY299" s="730"/>
      <c r="GXZ299" s="730"/>
      <c r="GYA299" s="730"/>
      <c r="GYB299" s="730"/>
      <c r="GYC299" s="730"/>
      <c r="GYD299" s="730"/>
      <c r="GYE299" s="730"/>
      <c r="GYF299" s="730"/>
      <c r="GYG299" s="730"/>
      <c r="GYH299" s="730"/>
      <c r="GYI299" s="730"/>
      <c r="GYJ299" s="730"/>
      <c r="GYK299" s="730"/>
      <c r="GYL299" s="730"/>
      <c r="GYM299" s="730"/>
      <c r="GYN299" s="730"/>
      <c r="GYO299" s="730"/>
      <c r="GYP299" s="730"/>
      <c r="GYQ299" s="730"/>
      <c r="GYR299" s="730"/>
      <c r="GYS299" s="730"/>
      <c r="GYT299" s="730"/>
      <c r="GYU299" s="730"/>
      <c r="GYV299" s="730"/>
      <c r="GYW299" s="730"/>
      <c r="GYX299" s="730"/>
      <c r="GYY299" s="730"/>
      <c r="GYZ299" s="730"/>
      <c r="GZA299" s="730"/>
      <c r="GZB299" s="730"/>
      <c r="GZC299" s="730"/>
      <c r="GZD299" s="730"/>
      <c r="GZE299" s="730"/>
      <c r="GZF299" s="730"/>
      <c r="GZG299" s="730"/>
      <c r="GZH299" s="730"/>
      <c r="GZI299" s="730"/>
      <c r="GZJ299" s="730"/>
      <c r="GZK299" s="730"/>
      <c r="GZL299" s="730"/>
      <c r="GZM299" s="730"/>
      <c r="GZN299" s="730"/>
      <c r="GZO299" s="730"/>
      <c r="GZP299" s="730"/>
      <c r="GZQ299" s="730"/>
      <c r="GZR299" s="730"/>
      <c r="GZS299" s="730"/>
      <c r="GZT299" s="730"/>
      <c r="GZU299" s="730"/>
      <c r="GZV299" s="730"/>
      <c r="GZW299" s="730"/>
      <c r="GZX299" s="730"/>
      <c r="GZY299" s="730"/>
      <c r="GZZ299" s="730"/>
      <c r="HAA299" s="730"/>
      <c r="HAB299" s="730"/>
      <c r="HAC299" s="730"/>
      <c r="HAD299" s="730"/>
      <c r="HAE299" s="730"/>
      <c r="HAF299" s="730"/>
      <c r="HAG299" s="730"/>
      <c r="HAH299" s="730"/>
      <c r="HAI299" s="730"/>
      <c r="HAJ299" s="730"/>
      <c r="HAK299" s="730"/>
      <c r="HAL299" s="730"/>
      <c r="HAM299" s="730"/>
      <c r="HAN299" s="730"/>
      <c r="HAO299" s="730"/>
      <c r="HAP299" s="730"/>
      <c r="HAQ299" s="730"/>
      <c r="HAR299" s="730"/>
      <c r="HAS299" s="730"/>
      <c r="HAT299" s="730"/>
      <c r="HAU299" s="730"/>
      <c r="HAV299" s="730"/>
      <c r="HAW299" s="730"/>
      <c r="HAX299" s="730"/>
      <c r="HAY299" s="730"/>
      <c r="HAZ299" s="730"/>
      <c r="HBA299" s="730"/>
      <c r="HBB299" s="730"/>
      <c r="HBC299" s="730"/>
      <c r="HBD299" s="730"/>
      <c r="HBE299" s="730"/>
      <c r="HBF299" s="730"/>
      <c r="HBG299" s="730"/>
      <c r="HBH299" s="730"/>
      <c r="HBI299" s="730"/>
      <c r="HBJ299" s="730"/>
      <c r="HBK299" s="730"/>
      <c r="HBL299" s="730"/>
      <c r="HBM299" s="730"/>
      <c r="HBN299" s="730"/>
      <c r="HBO299" s="730"/>
      <c r="HBP299" s="730"/>
      <c r="HBQ299" s="730"/>
      <c r="HBR299" s="730"/>
      <c r="HBS299" s="730"/>
      <c r="HBT299" s="730"/>
      <c r="HBU299" s="730"/>
      <c r="HBV299" s="730"/>
      <c r="HBW299" s="730"/>
      <c r="HBX299" s="730"/>
      <c r="HBY299" s="730"/>
      <c r="HBZ299" s="730"/>
      <c r="HCA299" s="730"/>
      <c r="HCB299" s="730"/>
      <c r="HCC299" s="730"/>
      <c r="HCD299" s="730"/>
      <c r="HCE299" s="730"/>
      <c r="HCF299" s="730"/>
      <c r="HCG299" s="730"/>
      <c r="HCH299" s="730"/>
      <c r="HCI299" s="730"/>
      <c r="HCJ299" s="730"/>
      <c r="HCK299" s="730"/>
      <c r="HCL299" s="730"/>
      <c r="HCM299" s="730"/>
      <c r="HCN299" s="730"/>
      <c r="HCO299" s="730"/>
      <c r="HCP299" s="730"/>
      <c r="HCQ299" s="730"/>
      <c r="HCR299" s="730"/>
      <c r="HCS299" s="730"/>
      <c r="HCT299" s="730"/>
      <c r="HCU299" s="730"/>
      <c r="HCV299" s="730"/>
      <c r="HCW299" s="730"/>
      <c r="HCX299" s="730"/>
      <c r="HCY299" s="730"/>
      <c r="HCZ299" s="730"/>
      <c r="HDA299" s="730"/>
      <c r="HDB299" s="730"/>
      <c r="HDC299" s="730"/>
      <c r="HDD299" s="730"/>
      <c r="HDE299" s="730"/>
      <c r="HDF299" s="730"/>
      <c r="HDG299" s="730"/>
      <c r="HDH299" s="730"/>
      <c r="HDI299" s="730"/>
      <c r="HDJ299" s="730"/>
      <c r="HDK299" s="730"/>
      <c r="HDL299" s="730"/>
      <c r="HDM299" s="730"/>
      <c r="HDN299" s="730"/>
      <c r="HDO299" s="730"/>
      <c r="HDP299" s="730"/>
      <c r="HDQ299" s="730"/>
      <c r="HDR299" s="730"/>
      <c r="HDS299" s="730"/>
      <c r="HDT299" s="730"/>
      <c r="HDU299" s="730"/>
      <c r="HDV299" s="730"/>
      <c r="HDW299" s="730"/>
      <c r="HDX299" s="730"/>
      <c r="HDY299" s="730"/>
      <c r="HDZ299" s="730"/>
      <c r="HEA299" s="730"/>
      <c r="HEB299" s="730"/>
      <c r="HEC299" s="730"/>
      <c r="HED299" s="730"/>
      <c r="HEE299" s="730"/>
      <c r="HEF299" s="730"/>
      <c r="HEG299" s="730"/>
      <c r="HEH299" s="730"/>
      <c r="HEI299" s="730"/>
      <c r="HEJ299" s="730"/>
      <c r="HEK299" s="730"/>
      <c r="HEL299" s="730"/>
      <c r="HEM299" s="730"/>
      <c r="HEN299" s="730"/>
      <c r="HEO299" s="730"/>
      <c r="HEP299" s="730"/>
      <c r="HEQ299" s="730"/>
      <c r="HER299" s="730"/>
      <c r="HES299" s="730"/>
      <c r="HET299" s="730"/>
      <c r="HEU299" s="730"/>
      <c r="HEV299" s="730"/>
      <c r="HEW299" s="730"/>
      <c r="HEX299" s="730"/>
      <c r="HEY299" s="730"/>
      <c r="HEZ299" s="730"/>
      <c r="HFA299" s="730"/>
      <c r="HFB299" s="730"/>
      <c r="HFC299" s="730"/>
      <c r="HFD299" s="730"/>
      <c r="HFE299" s="730"/>
      <c r="HFF299" s="730"/>
      <c r="HFG299" s="730"/>
      <c r="HFH299" s="730"/>
      <c r="HFI299" s="730"/>
      <c r="HFJ299" s="730"/>
      <c r="HFK299" s="730"/>
      <c r="HFL299" s="730"/>
      <c r="HFM299" s="730"/>
      <c r="HFN299" s="730"/>
      <c r="HFO299" s="730"/>
      <c r="HFP299" s="730"/>
      <c r="HFQ299" s="730"/>
      <c r="HFR299" s="730"/>
      <c r="HFS299" s="730"/>
      <c r="HFT299" s="730"/>
      <c r="HFU299" s="730"/>
      <c r="HFV299" s="730"/>
      <c r="HFW299" s="730"/>
      <c r="HFX299" s="730"/>
      <c r="HFY299" s="730"/>
      <c r="HFZ299" s="730"/>
      <c r="HGA299" s="730"/>
      <c r="HGB299" s="730"/>
      <c r="HGC299" s="730"/>
      <c r="HGD299" s="730"/>
      <c r="HGE299" s="730"/>
      <c r="HGF299" s="730"/>
      <c r="HGG299" s="730"/>
      <c r="HGH299" s="730"/>
      <c r="HGI299" s="730"/>
      <c r="HGJ299" s="730"/>
      <c r="HGK299" s="730"/>
      <c r="HGL299" s="730"/>
      <c r="HGM299" s="730"/>
      <c r="HGN299" s="730"/>
      <c r="HGO299" s="730"/>
      <c r="HGP299" s="730"/>
      <c r="HGQ299" s="730"/>
      <c r="HGR299" s="730"/>
      <c r="HGS299" s="730"/>
      <c r="HGT299" s="730"/>
      <c r="HGU299" s="730"/>
      <c r="HGV299" s="730"/>
      <c r="HGW299" s="730"/>
      <c r="HGX299" s="730"/>
      <c r="HGY299" s="730"/>
      <c r="HGZ299" s="730"/>
      <c r="HHA299" s="730"/>
      <c r="HHB299" s="730"/>
      <c r="HHC299" s="730"/>
      <c r="HHD299" s="730"/>
      <c r="HHE299" s="730"/>
      <c r="HHF299" s="730"/>
      <c r="HHG299" s="730"/>
      <c r="HHH299" s="730"/>
      <c r="HHI299" s="730"/>
      <c r="HHJ299" s="730"/>
      <c r="HHK299" s="730"/>
      <c r="HHL299" s="730"/>
      <c r="HHM299" s="730"/>
      <c r="HHN299" s="730"/>
      <c r="HHO299" s="730"/>
      <c r="HHP299" s="730"/>
      <c r="HHQ299" s="730"/>
      <c r="HHR299" s="730"/>
      <c r="HHS299" s="730"/>
      <c r="HHT299" s="730"/>
      <c r="HHU299" s="730"/>
      <c r="HHV299" s="730"/>
      <c r="HHW299" s="730"/>
      <c r="HHX299" s="730"/>
      <c r="HHY299" s="730"/>
      <c r="HHZ299" s="730"/>
      <c r="HIA299" s="730"/>
      <c r="HIB299" s="730"/>
      <c r="HIC299" s="730"/>
      <c r="HID299" s="730"/>
      <c r="HIE299" s="730"/>
      <c r="HIF299" s="730"/>
      <c r="HIG299" s="730"/>
      <c r="HIH299" s="730"/>
      <c r="HII299" s="730"/>
      <c r="HIJ299" s="730"/>
      <c r="HIK299" s="730"/>
      <c r="HIL299" s="730"/>
      <c r="HIM299" s="730"/>
      <c r="HIN299" s="730"/>
      <c r="HIO299" s="730"/>
      <c r="HIP299" s="730"/>
      <c r="HIQ299" s="730"/>
      <c r="HIR299" s="730"/>
      <c r="HIS299" s="730"/>
      <c r="HIT299" s="730"/>
      <c r="HIU299" s="730"/>
      <c r="HIV299" s="730"/>
      <c r="HIW299" s="730"/>
      <c r="HIX299" s="730"/>
      <c r="HIY299" s="730"/>
      <c r="HIZ299" s="730"/>
      <c r="HJA299" s="730"/>
      <c r="HJB299" s="730"/>
      <c r="HJC299" s="730"/>
      <c r="HJD299" s="730"/>
      <c r="HJE299" s="730"/>
      <c r="HJF299" s="730"/>
      <c r="HJG299" s="730"/>
      <c r="HJH299" s="730"/>
      <c r="HJI299" s="730"/>
      <c r="HJJ299" s="730"/>
      <c r="HJK299" s="730"/>
      <c r="HJL299" s="730"/>
      <c r="HJM299" s="730"/>
      <c r="HJN299" s="730"/>
      <c r="HJO299" s="730"/>
      <c r="HJP299" s="730"/>
      <c r="HJQ299" s="730"/>
      <c r="HJR299" s="730"/>
      <c r="HJS299" s="730"/>
      <c r="HJT299" s="730"/>
      <c r="HJU299" s="730"/>
      <c r="HJV299" s="730"/>
      <c r="HJW299" s="730"/>
      <c r="HJX299" s="730"/>
      <c r="HJY299" s="730"/>
      <c r="HJZ299" s="730"/>
      <c r="HKA299" s="730"/>
      <c r="HKB299" s="730"/>
      <c r="HKC299" s="730"/>
      <c r="HKD299" s="730"/>
      <c r="HKE299" s="730"/>
      <c r="HKF299" s="730"/>
      <c r="HKG299" s="730"/>
      <c r="HKH299" s="730"/>
      <c r="HKI299" s="730"/>
      <c r="HKJ299" s="730"/>
      <c r="HKK299" s="730"/>
      <c r="HKL299" s="730"/>
      <c r="HKM299" s="730"/>
      <c r="HKN299" s="730"/>
      <c r="HKO299" s="730"/>
      <c r="HKP299" s="730"/>
      <c r="HKQ299" s="730"/>
      <c r="HKR299" s="730"/>
      <c r="HKS299" s="730"/>
      <c r="HKT299" s="730"/>
      <c r="HKU299" s="730"/>
      <c r="HKV299" s="730"/>
      <c r="HKW299" s="730"/>
      <c r="HKX299" s="730"/>
      <c r="HKY299" s="730"/>
      <c r="HKZ299" s="730"/>
      <c r="HLA299" s="730"/>
      <c r="HLB299" s="730"/>
      <c r="HLC299" s="730"/>
      <c r="HLD299" s="730"/>
      <c r="HLE299" s="730"/>
      <c r="HLF299" s="730"/>
      <c r="HLG299" s="730"/>
      <c r="HLH299" s="730"/>
      <c r="HLI299" s="730"/>
      <c r="HLJ299" s="730"/>
      <c r="HLK299" s="730"/>
      <c r="HLL299" s="730"/>
      <c r="HLM299" s="730"/>
      <c r="HLN299" s="730"/>
      <c r="HLO299" s="730"/>
      <c r="HLP299" s="730"/>
      <c r="HLQ299" s="730"/>
      <c r="HLR299" s="730"/>
      <c r="HLS299" s="730"/>
      <c r="HLT299" s="730"/>
      <c r="HLU299" s="730"/>
      <c r="HLV299" s="730"/>
      <c r="HLW299" s="730"/>
      <c r="HLX299" s="730"/>
      <c r="HLY299" s="730"/>
      <c r="HLZ299" s="730"/>
      <c r="HMA299" s="730"/>
      <c r="HMB299" s="730"/>
      <c r="HMC299" s="730"/>
      <c r="HMD299" s="730"/>
      <c r="HME299" s="730"/>
      <c r="HMF299" s="730"/>
      <c r="HMG299" s="730"/>
      <c r="HMH299" s="730"/>
      <c r="HMI299" s="730"/>
      <c r="HMJ299" s="730"/>
      <c r="HMK299" s="730"/>
      <c r="HML299" s="730"/>
      <c r="HMM299" s="730"/>
      <c r="HMN299" s="730"/>
      <c r="HMO299" s="730"/>
      <c r="HMP299" s="730"/>
      <c r="HMQ299" s="730"/>
      <c r="HMR299" s="730"/>
      <c r="HMS299" s="730"/>
      <c r="HMT299" s="730"/>
      <c r="HMU299" s="730"/>
      <c r="HMV299" s="730"/>
      <c r="HMW299" s="730"/>
      <c r="HMX299" s="730"/>
      <c r="HMY299" s="730"/>
      <c r="HMZ299" s="730"/>
      <c r="HNA299" s="730"/>
      <c r="HNB299" s="730"/>
      <c r="HNC299" s="730"/>
      <c r="HND299" s="730"/>
      <c r="HNE299" s="730"/>
      <c r="HNF299" s="730"/>
      <c r="HNG299" s="730"/>
      <c r="HNH299" s="730"/>
      <c r="HNI299" s="730"/>
      <c r="HNJ299" s="730"/>
      <c r="HNK299" s="730"/>
      <c r="HNL299" s="730"/>
      <c r="HNM299" s="730"/>
      <c r="HNN299" s="730"/>
      <c r="HNO299" s="730"/>
      <c r="HNP299" s="730"/>
      <c r="HNQ299" s="730"/>
      <c r="HNR299" s="730"/>
      <c r="HNS299" s="730"/>
      <c r="HNT299" s="730"/>
      <c r="HNU299" s="730"/>
      <c r="HNV299" s="730"/>
      <c r="HNW299" s="730"/>
      <c r="HNX299" s="730"/>
      <c r="HNY299" s="730"/>
      <c r="HNZ299" s="730"/>
      <c r="HOA299" s="730"/>
      <c r="HOB299" s="730"/>
      <c r="HOC299" s="730"/>
      <c r="HOD299" s="730"/>
      <c r="HOE299" s="730"/>
      <c r="HOF299" s="730"/>
      <c r="HOG299" s="730"/>
      <c r="HOH299" s="730"/>
      <c r="HOI299" s="730"/>
      <c r="HOJ299" s="730"/>
      <c r="HOK299" s="730"/>
      <c r="HOL299" s="730"/>
      <c r="HOM299" s="730"/>
      <c r="HON299" s="730"/>
      <c r="HOO299" s="730"/>
      <c r="HOP299" s="730"/>
      <c r="HOQ299" s="730"/>
      <c r="HOR299" s="730"/>
      <c r="HOS299" s="730"/>
      <c r="HOT299" s="730"/>
      <c r="HOU299" s="730"/>
      <c r="HOV299" s="730"/>
      <c r="HOW299" s="730"/>
      <c r="HOX299" s="730"/>
      <c r="HOY299" s="730"/>
      <c r="HOZ299" s="730"/>
      <c r="HPA299" s="730"/>
      <c r="HPB299" s="730"/>
      <c r="HPC299" s="730"/>
      <c r="HPD299" s="730"/>
      <c r="HPE299" s="730"/>
      <c r="HPF299" s="730"/>
      <c r="HPG299" s="730"/>
      <c r="HPH299" s="730"/>
      <c r="HPI299" s="730"/>
      <c r="HPJ299" s="730"/>
      <c r="HPK299" s="730"/>
      <c r="HPL299" s="730"/>
      <c r="HPM299" s="730"/>
      <c r="HPN299" s="730"/>
      <c r="HPO299" s="730"/>
      <c r="HPP299" s="730"/>
      <c r="HPQ299" s="730"/>
      <c r="HPR299" s="730"/>
      <c r="HPS299" s="730"/>
      <c r="HPT299" s="730"/>
      <c r="HPU299" s="730"/>
      <c r="HPV299" s="730"/>
      <c r="HPW299" s="730"/>
      <c r="HPX299" s="730"/>
      <c r="HPY299" s="730"/>
      <c r="HPZ299" s="730"/>
      <c r="HQA299" s="730"/>
      <c r="HQB299" s="730"/>
      <c r="HQC299" s="730"/>
      <c r="HQD299" s="730"/>
      <c r="HQE299" s="730"/>
      <c r="HQF299" s="730"/>
      <c r="HQG299" s="730"/>
      <c r="HQH299" s="730"/>
      <c r="HQI299" s="730"/>
      <c r="HQJ299" s="730"/>
      <c r="HQK299" s="730"/>
      <c r="HQL299" s="730"/>
      <c r="HQM299" s="730"/>
      <c r="HQN299" s="730"/>
      <c r="HQO299" s="730"/>
      <c r="HQP299" s="730"/>
      <c r="HQQ299" s="730"/>
      <c r="HQR299" s="730"/>
      <c r="HQS299" s="730"/>
      <c r="HQT299" s="730"/>
      <c r="HQU299" s="730"/>
      <c r="HQV299" s="730"/>
      <c r="HQW299" s="730"/>
      <c r="HQX299" s="730"/>
      <c r="HQY299" s="730"/>
      <c r="HQZ299" s="730"/>
      <c r="HRA299" s="730"/>
      <c r="HRB299" s="730"/>
      <c r="HRC299" s="730"/>
      <c r="HRD299" s="730"/>
      <c r="HRE299" s="730"/>
      <c r="HRF299" s="730"/>
      <c r="HRG299" s="730"/>
      <c r="HRH299" s="730"/>
      <c r="HRI299" s="730"/>
      <c r="HRJ299" s="730"/>
      <c r="HRK299" s="730"/>
      <c r="HRL299" s="730"/>
      <c r="HRM299" s="730"/>
      <c r="HRN299" s="730"/>
      <c r="HRO299" s="730"/>
      <c r="HRP299" s="730"/>
      <c r="HRQ299" s="730"/>
      <c r="HRR299" s="730"/>
      <c r="HRS299" s="730"/>
      <c r="HRT299" s="730"/>
      <c r="HRU299" s="730"/>
      <c r="HRV299" s="730"/>
      <c r="HRW299" s="730"/>
      <c r="HRX299" s="730"/>
      <c r="HRY299" s="730"/>
      <c r="HRZ299" s="730"/>
      <c r="HSA299" s="730"/>
      <c r="HSB299" s="730"/>
      <c r="HSC299" s="730"/>
      <c r="HSD299" s="730"/>
      <c r="HSE299" s="730"/>
      <c r="HSF299" s="730"/>
      <c r="HSG299" s="730"/>
      <c r="HSH299" s="730"/>
      <c r="HSI299" s="730"/>
      <c r="HSJ299" s="730"/>
      <c r="HSK299" s="730"/>
      <c r="HSL299" s="730"/>
      <c r="HSM299" s="730"/>
      <c r="HSN299" s="730"/>
      <c r="HSO299" s="730"/>
      <c r="HSP299" s="730"/>
      <c r="HSQ299" s="730"/>
      <c r="HSR299" s="730"/>
      <c r="HSS299" s="730"/>
      <c r="HST299" s="730"/>
      <c r="HSU299" s="730"/>
      <c r="HSV299" s="730"/>
      <c r="HSW299" s="730"/>
      <c r="HSX299" s="730"/>
      <c r="HSY299" s="730"/>
      <c r="HSZ299" s="730"/>
      <c r="HTA299" s="730"/>
      <c r="HTB299" s="730"/>
      <c r="HTC299" s="730"/>
      <c r="HTD299" s="730"/>
      <c r="HTE299" s="730"/>
      <c r="HTF299" s="730"/>
      <c r="HTG299" s="730"/>
      <c r="HTH299" s="730"/>
      <c r="HTI299" s="730"/>
      <c r="HTJ299" s="730"/>
      <c r="HTK299" s="730"/>
      <c r="HTL299" s="730"/>
      <c r="HTM299" s="730"/>
      <c r="HTN299" s="730"/>
      <c r="HTO299" s="730"/>
      <c r="HTP299" s="730"/>
      <c r="HTQ299" s="730"/>
      <c r="HTR299" s="730"/>
      <c r="HTS299" s="730"/>
      <c r="HTT299" s="730"/>
      <c r="HTU299" s="730"/>
      <c r="HTV299" s="730"/>
      <c r="HTW299" s="730"/>
      <c r="HTX299" s="730"/>
      <c r="HTY299" s="730"/>
      <c r="HTZ299" s="730"/>
      <c r="HUA299" s="730"/>
      <c r="HUB299" s="730"/>
      <c r="HUC299" s="730"/>
      <c r="HUD299" s="730"/>
      <c r="HUE299" s="730"/>
      <c r="HUF299" s="730"/>
      <c r="HUG299" s="730"/>
      <c r="HUH299" s="730"/>
      <c r="HUI299" s="730"/>
      <c r="HUJ299" s="730"/>
      <c r="HUK299" s="730"/>
      <c r="HUL299" s="730"/>
      <c r="HUM299" s="730"/>
      <c r="HUN299" s="730"/>
      <c r="HUO299" s="730"/>
      <c r="HUP299" s="730"/>
      <c r="HUQ299" s="730"/>
      <c r="HUR299" s="730"/>
      <c r="HUS299" s="730"/>
      <c r="HUT299" s="730"/>
      <c r="HUU299" s="730"/>
      <c r="HUV299" s="730"/>
      <c r="HUW299" s="730"/>
      <c r="HUX299" s="730"/>
      <c r="HUY299" s="730"/>
      <c r="HUZ299" s="730"/>
      <c r="HVA299" s="730"/>
      <c r="HVB299" s="730"/>
      <c r="HVC299" s="730"/>
      <c r="HVD299" s="730"/>
      <c r="HVE299" s="730"/>
      <c r="HVF299" s="730"/>
      <c r="HVG299" s="730"/>
      <c r="HVH299" s="730"/>
      <c r="HVI299" s="730"/>
      <c r="HVJ299" s="730"/>
      <c r="HVK299" s="730"/>
      <c r="HVL299" s="730"/>
      <c r="HVM299" s="730"/>
      <c r="HVN299" s="730"/>
      <c r="HVO299" s="730"/>
      <c r="HVP299" s="730"/>
      <c r="HVQ299" s="730"/>
      <c r="HVR299" s="730"/>
      <c r="HVS299" s="730"/>
      <c r="HVT299" s="730"/>
      <c r="HVU299" s="730"/>
      <c r="HVV299" s="730"/>
      <c r="HVW299" s="730"/>
      <c r="HVX299" s="730"/>
      <c r="HVY299" s="730"/>
      <c r="HVZ299" s="730"/>
      <c r="HWA299" s="730"/>
      <c r="HWB299" s="730"/>
      <c r="HWC299" s="730"/>
      <c r="HWD299" s="730"/>
      <c r="HWE299" s="730"/>
      <c r="HWF299" s="730"/>
      <c r="HWG299" s="730"/>
      <c r="HWH299" s="730"/>
      <c r="HWI299" s="730"/>
      <c r="HWJ299" s="730"/>
      <c r="HWK299" s="730"/>
      <c r="HWL299" s="730"/>
      <c r="HWM299" s="730"/>
      <c r="HWN299" s="730"/>
      <c r="HWO299" s="730"/>
      <c r="HWP299" s="730"/>
      <c r="HWQ299" s="730"/>
      <c r="HWR299" s="730"/>
      <c r="HWS299" s="730"/>
      <c r="HWT299" s="730"/>
      <c r="HWU299" s="730"/>
      <c r="HWV299" s="730"/>
      <c r="HWW299" s="730"/>
      <c r="HWX299" s="730"/>
      <c r="HWY299" s="730"/>
      <c r="HWZ299" s="730"/>
      <c r="HXA299" s="730"/>
      <c r="HXB299" s="730"/>
      <c r="HXC299" s="730"/>
      <c r="HXD299" s="730"/>
      <c r="HXE299" s="730"/>
      <c r="HXF299" s="730"/>
      <c r="HXG299" s="730"/>
      <c r="HXH299" s="730"/>
      <c r="HXI299" s="730"/>
      <c r="HXJ299" s="730"/>
      <c r="HXK299" s="730"/>
      <c r="HXL299" s="730"/>
      <c r="HXM299" s="730"/>
      <c r="HXN299" s="730"/>
      <c r="HXO299" s="730"/>
      <c r="HXP299" s="730"/>
      <c r="HXQ299" s="730"/>
      <c r="HXR299" s="730"/>
      <c r="HXS299" s="730"/>
      <c r="HXT299" s="730"/>
      <c r="HXU299" s="730"/>
      <c r="HXV299" s="730"/>
      <c r="HXW299" s="730"/>
      <c r="HXX299" s="730"/>
      <c r="HXY299" s="730"/>
      <c r="HXZ299" s="730"/>
      <c r="HYA299" s="730"/>
      <c r="HYB299" s="730"/>
      <c r="HYC299" s="730"/>
      <c r="HYD299" s="730"/>
      <c r="HYE299" s="730"/>
      <c r="HYF299" s="730"/>
      <c r="HYG299" s="730"/>
      <c r="HYH299" s="730"/>
      <c r="HYI299" s="730"/>
      <c r="HYJ299" s="730"/>
      <c r="HYK299" s="730"/>
      <c r="HYL299" s="730"/>
      <c r="HYM299" s="730"/>
      <c r="HYN299" s="730"/>
      <c r="HYO299" s="730"/>
      <c r="HYP299" s="730"/>
      <c r="HYQ299" s="730"/>
      <c r="HYR299" s="730"/>
      <c r="HYS299" s="730"/>
      <c r="HYT299" s="730"/>
      <c r="HYU299" s="730"/>
      <c r="HYV299" s="730"/>
      <c r="HYW299" s="730"/>
      <c r="HYX299" s="730"/>
      <c r="HYY299" s="730"/>
      <c r="HYZ299" s="730"/>
      <c r="HZA299" s="730"/>
      <c r="HZB299" s="730"/>
      <c r="HZC299" s="730"/>
      <c r="HZD299" s="730"/>
      <c r="HZE299" s="730"/>
      <c r="HZF299" s="730"/>
      <c r="HZG299" s="730"/>
      <c r="HZH299" s="730"/>
      <c r="HZI299" s="730"/>
      <c r="HZJ299" s="730"/>
      <c r="HZK299" s="730"/>
      <c r="HZL299" s="730"/>
      <c r="HZM299" s="730"/>
      <c r="HZN299" s="730"/>
      <c r="HZO299" s="730"/>
      <c r="HZP299" s="730"/>
      <c r="HZQ299" s="730"/>
      <c r="HZR299" s="730"/>
      <c r="HZS299" s="730"/>
      <c r="HZT299" s="730"/>
      <c r="HZU299" s="730"/>
      <c r="HZV299" s="730"/>
      <c r="HZW299" s="730"/>
      <c r="HZX299" s="730"/>
      <c r="HZY299" s="730"/>
      <c r="HZZ299" s="730"/>
      <c r="IAA299" s="730"/>
      <c r="IAB299" s="730"/>
      <c r="IAC299" s="730"/>
      <c r="IAD299" s="730"/>
      <c r="IAE299" s="730"/>
      <c r="IAF299" s="730"/>
      <c r="IAG299" s="730"/>
      <c r="IAH299" s="730"/>
      <c r="IAI299" s="730"/>
      <c r="IAJ299" s="730"/>
      <c r="IAK299" s="730"/>
      <c r="IAL299" s="730"/>
      <c r="IAM299" s="730"/>
      <c r="IAN299" s="730"/>
      <c r="IAO299" s="730"/>
      <c r="IAP299" s="730"/>
      <c r="IAQ299" s="730"/>
      <c r="IAR299" s="730"/>
      <c r="IAS299" s="730"/>
      <c r="IAT299" s="730"/>
      <c r="IAU299" s="730"/>
      <c r="IAV299" s="730"/>
      <c r="IAW299" s="730"/>
      <c r="IAX299" s="730"/>
      <c r="IAY299" s="730"/>
      <c r="IAZ299" s="730"/>
      <c r="IBA299" s="730"/>
      <c r="IBB299" s="730"/>
      <c r="IBC299" s="730"/>
      <c r="IBD299" s="730"/>
      <c r="IBE299" s="730"/>
      <c r="IBF299" s="730"/>
      <c r="IBG299" s="730"/>
      <c r="IBH299" s="730"/>
      <c r="IBI299" s="730"/>
      <c r="IBJ299" s="730"/>
      <c r="IBK299" s="730"/>
      <c r="IBL299" s="730"/>
      <c r="IBM299" s="730"/>
      <c r="IBN299" s="730"/>
      <c r="IBO299" s="730"/>
      <c r="IBP299" s="730"/>
      <c r="IBQ299" s="730"/>
      <c r="IBR299" s="730"/>
      <c r="IBS299" s="730"/>
      <c r="IBT299" s="730"/>
      <c r="IBU299" s="730"/>
      <c r="IBV299" s="730"/>
      <c r="IBW299" s="730"/>
      <c r="IBX299" s="730"/>
      <c r="IBY299" s="730"/>
      <c r="IBZ299" s="730"/>
      <c r="ICA299" s="730"/>
      <c r="ICB299" s="730"/>
      <c r="ICC299" s="730"/>
      <c r="ICD299" s="730"/>
      <c r="ICE299" s="730"/>
      <c r="ICF299" s="730"/>
      <c r="ICG299" s="730"/>
      <c r="ICH299" s="730"/>
      <c r="ICI299" s="730"/>
      <c r="ICJ299" s="730"/>
      <c r="ICK299" s="730"/>
      <c r="ICL299" s="730"/>
      <c r="ICM299" s="730"/>
      <c r="ICN299" s="730"/>
      <c r="ICO299" s="730"/>
      <c r="ICP299" s="730"/>
      <c r="ICQ299" s="730"/>
      <c r="ICR299" s="730"/>
      <c r="ICS299" s="730"/>
      <c r="ICT299" s="730"/>
      <c r="ICU299" s="730"/>
      <c r="ICV299" s="730"/>
      <c r="ICW299" s="730"/>
      <c r="ICX299" s="730"/>
      <c r="ICY299" s="730"/>
      <c r="ICZ299" s="730"/>
      <c r="IDA299" s="730"/>
      <c r="IDB299" s="730"/>
      <c r="IDC299" s="730"/>
      <c r="IDD299" s="730"/>
      <c r="IDE299" s="730"/>
      <c r="IDF299" s="730"/>
      <c r="IDG299" s="730"/>
      <c r="IDH299" s="730"/>
      <c r="IDI299" s="730"/>
      <c r="IDJ299" s="730"/>
      <c r="IDK299" s="730"/>
      <c r="IDL299" s="730"/>
      <c r="IDM299" s="730"/>
      <c r="IDN299" s="730"/>
      <c r="IDO299" s="730"/>
      <c r="IDP299" s="730"/>
      <c r="IDQ299" s="730"/>
      <c r="IDR299" s="730"/>
      <c r="IDS299" s="730"/>
      <c r="IDT299" s="730"/>
      <c r="IDU299" s="730"/>
      <c r="IDV299" s="730"/>
      <c r="IDW299" s="730"/>
      <c r="IDX299" s="730"/>
      <c r="IDY299" s="730"/>
      <c r="IDZ299" s="730"/>
      <c r="IEA299" s="730"/>
      <c r="IEB299" s="730"/>
      <c r="IEC299" s="730"/>
      <c r="IED299" s="730"/>
      <c r="IEE299" s="730"/>
      <c r="IEF299" s="730"/>
      <c r="IEG299" s="730"/>
      <c r="IEH299" s="730"/>
      <c r="IEI299" s="730"/>
      <c r="IEJ299" s="730"/>
      <c r="IEK299" s="730"/>
      <c r="IEL299" s="730"/>
      <c r="IEM299" s="730"/>
      <c r="IEN299" s="730"/>
      <c r="IEO299" s="730"/>
      <c r="IEP299" s="730"/>
      <c r="IEQ299" s="730"/>
      <c r="IER299" s="730"/>
      <c r="IES299" s="730"/>
      <c r="IET299" s="730"/>
      <c r="IEU299" s="730"/>
      <c r="IEV299" s="730"/>
      <c r="IEW299" s="730"/>
      <c r="IEX299" s="730"/>
      <c r="IEY299" s="730"/>
      <c r="IEZ299" s="730"/>
      <c r="IFA299" s="730"/>
      <c r="IFB299" s="730"/>
      <c r="IFC299" s="730"/>
      <c r="IFD299" s="730"/>
      <c r="IFE299" s="730"/>
      <c r="IFF299" s="730"/>
      <c r="IFG299" s="730"/>
      <c r="IFH299" s="730"/>
      <c r="IFI299" s="730"/>
      <c r="IFJ299" s="730"/>
      <c r="IFK299" s="730"/>
      <c r="IFL299" s="730"/>
      <c r="IFM299" s="730"/>
      <c r="IFN299" s="730"/>
      <c r="IFO299" s="730"/>
      <c r="IFP299" s="730"/>
      <c r="IFQ299" s="730"/>
      <c r="IFR299" s="730"/>
      <c r="IFS299" s="730"/>
      <c r="IFT299" s="730"/>
      <c r="IFU299" s="730"/>
      <c r="IFV299" s="730"/>
      <c r="IFW299" s="730"/>
      <c r="IFX299" s="730"/>
      <c r="IFY299" s="730"/>
      <c r="IFZ299" s="730"/>
      <c r="IGA299" s="730"/>
      <c r="IGB299" s="730"/>
      <c r="IGC299" s="730"/>
      <c r="IGD299" s="730"/>
      <c r="IGE299" s="730"/>
      <c r="IGF299" s="730"/>
      <c r="IGG299" s="730"/>
      <c r="IGH299" s="730"/>
      <c r="IGI299" s="730"/>
      <c r="IGJ299" s="730"/>
      <c r="IGK299" s="730"/>
      <c r="IGL299" s="730"/>
      <c r="IGM299" s="730"/>
      <c r="IGN299" s="730"/>
      <c r="IGO299" s="730"/>
      <c r="IGP299" s="730"/>
      <c r="IGQ299" s="730"/>
      <c r="IGR299" s="730"/>
      <c r="IGS299" s="730"/>
      <c r="IGT299" s="730"/>
      <c r="IGU299" s="730"/>
      <c r="IGV299" s="730"/>
      <c r="IGW299" s="730"/>
      <c r="IGX299" s="730"/>
      <c r="IGY299" s="730"/>
      <c r="IGZ299" s="730"/>
      <c r="IHA299" s="730"/>
      <c r="IHB299" s="730"/>
      <c r="IHC299" s="730"/>
      <c r="IHD299" s="730"/>
      <c r="IHE299" s="730"/>
      <c r="IHF299" s="730"/>
      <c r="IHG299" s="730"/>
      <c r="IHH299" s="730"/>
      <c r="IHI299" s="730"/>
      <c r="IHJ299" s="730"/>
      <c r="IHK299" s="730"/>
      <c r="IHL299" s="730"/>
      <c r="IHM299" s="730"/>
      <c r="IHN299" s="730"/>
      <c r="IHO299" s="730"/>
      <c r="IHP299" s="730"/>
      <c r="IHQ299" s="730"/>
      <c r="IHR299" s="730"/>
      <c r="IHS299" s="730"/>
      <c r="IHT299" s="730"/>
      <c r="IHU299" s="730"/>
      <c r="IHV299" s="730"/>
      <c r="IHW299" s="730"/>
      <c r="IHX299" s="730"/>
      <c r="IHY299" s="730"/>
      <c r="IHZ299" s="730"/>
      <c r="IIA299" s="730"/>
      <c r="IIB299" s="730"/>
      <c r="IIC299" s="730"/>
      <c r="IID299" s="730"/>
      <c r="IIE299" s="730"/>
      <c r="IIF299" s="730"/>
      <c r="IIG299" s="730"/>
      <c r="IIH299" s="730"/>
      <c r="III299" s="730"/>
      <c r="IIJ299" s="730"/>
      <c r="IIK299" s="730"/>
      <c r="IIL299" s="730"/>
      <c r="IIM299" s="730"/>
      <c r="IIN299" s="730"/>
      <c r="IIO299" s="730"/>
      <c r="IIP299" s="730"/>
      <c r="IIQ299" s="730"/>
      <c r="IIR299" s="730"/>
      <c r="IIS299" s="730"/>
      <c r="IIT299" s="730"/>
      <c r="IIU299" s="730"/>
      <c r="IIV299" s="730"/>
      <c r="IIW299" s="730"/>
      <c r="IIX299" s="730"/>
      <c r="IIY299" s="730"/>
      <c r="IIZ299" s="730"/>
      <c r="IJA299" s="730"/>
      <c r="IJB299" s="730"/>
      <c r="IJC299" s="730"/>
      <c r="IJD299" s="730"/>
      <c r="IJE299" s="730"/>
      <c r="IJF299" s="730"/>
      <c r="IJG299" s="730"/>
      <c r="IJH299" s="730"/>
      <c r="IJI299" s="730"/>
      <c r="IJJ299" s="730"/>
      <c r="IJK299" s="730"/>
      <c r="IJL299" s="730"/>
      <c r="IJM299" s="730"/>
      <c r="IJN299" s="730"/>
      <c r="IJO299" s="730"/>
      <c r="IJP299" s="730"/>
      <c r="IJQ299" s="730"/>
      <c r="IJR299" s="730"/>
      <c r="IJS299" s="730"/>
      <c r="IJT299" s="730"/>
      <c r="IJU299" s="730"/>
      <c r="IJV299" s="730"/>
      <c r="IJW299" s="730"/>
      <c r="IJX299" s="730"/>
      <c r="IJY299" s="730"/>
      <c r="IJZ299" s="730"/>
      <c r="IKA299" s="730"/>
      <c r="IKB299" s="730"/>
      <c r="IKC299" s="730"/>
      <c r="IKD299" s="730"/>
      <c r="IKE299" s="730"/>
      <c r="IKF299" s="730"/>
      <c r="IKG299" s="730"/>
      <c r="IKH299" s="730"/>
      <c r="IKI299" s="730"/>
      <c r="IKJ299" s="730"/>
      <c r="IKK299" s="730"/>
      <c r="IKL299" s="730"/>
      <c r="IKM299" s="730"/>
      <c r="IKN299" s="730"/>
      <c r="IKO299" s="730"/>
      <c r="IKP299" s="730"/>
      <c r="IKQ299" s="730"/>
      <c r="IKR299" s="730"/>
      <c r="IKS299" s="730"/>
      <c r="IKT299" s="730"/>
      <c r="IKU299" s="730"/>
      <c r="IKV299" s="730"/>
      <c r="IKW299" s="730"/>
      <c r="IKX299" s="730"/>
      <c r="IKY299" s="730"/>
      <c r="IKZ299" s="730"/>
      <c r="ILA299" s="730"/>
      <c r="ILB299" s="730"/>
      <c r="ILC299" s="730"/>
      <c r="ILD299" s="730"/>
      <c r="ILE299" s="730"/>
      <c r="ILF299" s="730"/>
      <c r="ILG299" s="730"/>
      <c r="ILH299" s="730"/>
      <c r="ILI299" s="730"/>
      <c r="ILJ299" s="730"/>
      <c r="ILK299" s="730"/>
      <c r="ILL299" s="730"/>
      <c r="ILM299" s="730"/>
      <c r="ILN299" s="730"/>
      <c r="ILO299" s="730"/>
      <c r="ILP299" s="730"/>
      <c r="ILQ299" s="730"/>
      <c r="ILR299" s="730"/>
      <c r="ILS299" s="730"/>
      <c r="ILT299" s="730"/>
      <c r="ILU299" s="730"/>
      <c r="ILV299" s="730"/>
      <c r="ILW299" s="730"/>
      <c r="ILX299" s="730"/>
      <c r="ILY299" s="730"/>
      <c r="ILZ299" s="730"/>
      <c r="IMA299" s="730"/>
      <c r="IMB299" s="730"/>
      <c r="IMC299" s="730"/>
      <c r="IMD299" s="730"/>
      <c r="IME299" s="730"/>
      <c r="IMF299" s="730"/>
      <c r="IMG299" s="730"/>
      <c r="IMH299" s="730"/>
      <c r="IMI299" s="730"/>
      <c r="IMJ299" s="730"/>
      <c r="IMK299" s="730"/>
      <c r="IML299" s="730"/>
      <c r="IMM299" s="730"/>
      <c r="IMN299" s="730"/>
      <c r="IMO299" s="730"/>
      <c r="IMP299" s="730"/>
      <c r="IMQ299" s="730"/>
      <c r="IMR299" s="730"/>
      <c r="IMS299" s="730"/>
      <c r="IMT299" s="730"/>
      <c r="IMU299" s="730"/>
      <c r="IMV299" s="730"/>
      <c r="IMW299" s="730"/>
      <c r="IMX299" s="730"/>
      <c r="IMY299" s="730"/>
      <c r="IMZ299" s="730"/>
      <c r="INA299" s="730"/>
      <c r="INB299" s="730"/>
      <c r="INC299" s="730"/>
      <c r="IND299" s="730"/>
      <c r="INE299" s="730"/>
      <c r="INF299" s="730"/>
      <c r="ING299" s="730"/>
      <c r="INH299" s="730"/>
      <c r="INI299" s="730"/>
      <c r="INJ299" s="730"/>
      <c r="INK299" s="730"/>
      <c r="INL299" s="730"/>
      <c r="INM299" s="730"/>
      <c r="INN299" s="730"/>
      <c r="INO299" s="730"/>
      <c r="INP299" s="730"/>
      <c r="INQ299" s="730"/>
      <c r="INR299" s="730"/>
      <c r="INS299" s="730"/>
      <c r="INT299" s="730"/>
      <c r="INU299" s="730"/>
      <c r="INV299" s="730"/>
      <c r="INW299" s="730"/>
      <c r="INX299" s="730"/>
      <c r="INY299" s="730"/>
      <c r="INZ299" s="730"/>
      <c r="IOA299" s="730"/>
      <c r="IOB299" s="730"/>
      <c r="IOC299" s="730"/>
      <c r="IOD299" s="730"/>
      <c r="IOE299" s="730"/>
      <c r="IOF299" s="730"/>
      <c r="IOG299" s="730"/>
      <c r="IOH299" s="730"/>
      <c r="IOI299" s="730"/>
      <c r="IOJ299" s="730"/>
      <c r="IOK299" s="730"/>
      <c r="IOL299" s="730"/>
      <c r="IOM299" s="730"/>
      <c r="ION299" s="730"/>
      <c r="IOO299" s="730"/>
      <c r="IOP299" s="730"/>
      <c r="IOQ299" s="730"/>
      <c r="IOR299" s="730"/>
      <c r="IOS299" s="730"/>
      <c r="IOT299" s="730"/>
      <c r="IOU299" s="730"/>
      <c r="IOV299" s="730"/>
      <c r="IOW299" s="730"/>
      <c r="IOX299" s="730"/>
      <c r="IOY299" s="730"/>
      <c r="IOZ299" s="730"/>
      <c r="IPA299" s="730"/>
      <c r="IPB299" s="730"/>
      <c r="IPC299" s="730"/>
      <c r="IPD299" s="730"/>
      <c r="IPE299" s="730"/>
      <c r="IPF299" s="730"/>
      <c r="IPG299" s="730"/>
      <c r="IPH299" s="730"/>
      <c r="IPI299" s="730"/>
      <c r="IPJ299" s="730"/>
      <c r="IPK299" s="730"/>
      <c r="IPL299" s="730"/>
      <c r="IPM299" s="730"/>
      <c r="IPN299" s="730"/>
      <c r="IPO299" s="730"/>
      <c r="IPP299" s="730"/>
      <c r="IPQ299" s="730"/>
      <c r="IPR299" s="730"/>
      <c r="IPS299" s="730"/>
      <c r="IPT299" s="730"/>
      <c r="IPU299" s="730"/>
      <c r="IPV299" s="730"/>
      <c r="IPW299" s="730"/>
      <c r="IPX299" s="730"/>
      <c r="IPY299" s="730"/>
      <c r="IPZ299" s="730"/>
      <c r="IQA299" s="730"/>
      <c r="IQB299" s="730"/>
      <c r="IQC299" s="730"/>
      <c r="IQD299" s="730"/>
      <c r="IQE299" s="730"/>
      <c r="IQF299" s="730"/>
      <c r="IQG299" s="730"/>
      <c r="IQH299" s="730"/>
      <c r="IQI299" s="730"/>
      <c r="IQJ299" s="730"/>
      <c r="IQK299" s="730"/>
      <c r="IQL299" s="730"/>
      <c r="IQM299" s="730"/>
      <c r="IQN299" s="730"/>
      <c r="IQO299" s="730"/>
      <c r="IQP299" s="730"/>
      <c r="IQQ299" s="730"/>
      <c r="IQR299" s="730"/>
      <c r="IQS299" s="730"/>
      <c r="IQT299" s="730"/>
      <c r="IQU299" s="730"/>
      <c r="IQV299" s="730"/>
      <c r="IQW299" s="730"/>
      <c r="IQX299" s="730"/>
      <c r="IQY299" s="730"/>
      <c r="IQZ299" s="730"/>
      <c r="IRA299" s="730"/>
      <c r="IRB299" s="730"/>
      <c r="IRC299" s="730"/>
      <c r="IRD299" s="730"/>
      <c r="IRE299" s="730"/>
      <c r="IRF299" s="730"/>
      <c r="IRG299" s="730"/>
      <c r="IRH299" s="730"/>
      <c r="IRI299" s="730"/>
      <c r="IRJ299" s="730"/>
      <c r="IRK299" s="730"/>
      <c r="IRL299" s="730"/>
      <c r="IRM299" s="730"/>
      <c r="IRN299" s="730"/>
      <c r="IRO299" s="730"/>
      <c r="IRP299" s="730"/>
      <c r="IRQ299" s="730"/>
      <c r="IRR299" s="730"/>
      <c r="IRS299" s="730"/>
      <c r="IRT299" s="730"/>
      <c r="IRU299" s="730"/>
      <c r="IRV299" s="730"/>
      <c r="IRW299" s="730"/>
      <c r="IRX299" s="730"/>
      <c r="IRY299" s="730"/>
      <c r="IRZ299" s="730"/>
      <c r="ISA299" s="730"/>
      <c r="ISB299" s="730"/>
      <c r="ISC299" s="730"/>
      <c r="ISD299" s="730"/>
      <c r="ISE299" s="730"/>
      <c r="ISF299" s="730"/>
      <c r="ISG299" s="730"/>
      <c r="ISH299" s="730"/>
      <c r="ISI299" s="730"/>
      <c r="ISJ299" s="730"/>
      <c r="ISK299" s="730"/>
      <c r="ISL299" s="730"/>
      <c r="ISM299" s="730"/>
      <c r="ISN299" s="730"/>
      <c r="ISO299" s="730"/>
      <c r="ISP299" s="730"/>
      <c r="ISQ299" s="730"/>
      <c r="ISR299" s="730"/>
      <c r="ISS299" s="730"/>
      <c r="IST299" s="730"/>
      <c r="ISU299" s="730"/>
      <c r="ISV299" s="730"/>
      <c r="ISW299" s="730"/>
      <c r="ISX299" s="730"/>
      <c r="ISY299" s="730"/>
      <c r="ISZ299" s="730"/>
      <c r="ITA299" s="730"/>
      <c r="ITB299" s="730"/>
      <c r="ITC299" s="730"/>
      <c r="ITD299" s="730"/>
      <c r="ITE299" s="730"/>
      <c r="ITF299" s="730"/>
      <c r="ITG299" s="730"/>
      <c r="ITH299" s="730"/>
      <c r="ITI299" s="730"/>
      <c r="ITJ299" s="730"/>
      <c r="ITK299" s="730"/>
      <c r="ITL299" s="730"/>
      <c r="ITM299" s="730"/>
      <c r="ITN299" s="730"/>
      <c r="ITO299" s="730"/>
      <c r="ITP299" s="730"/>
      <c r="ITQ299" s="730"/>
      <c r="ITR299" s="730"/>
      <c r="ITS299" s="730"/>
      <c r="ITT299" s="730"/>
      <c r="ITU299" s="730"/>
      <c r="ITV299" s="730"/>
      <c r="ITW299" s="730"/>
      <c r="ITX299" s="730"/>
      <c r="ITY299" s="730"/>
      <c r="ITZ299" s="730"/>
      <c r="IUA299" s="730"/>
      <c r="IUB299" s="730"/>
      <c r="IUC299" s="730"/>
      <c r="IUD299" s="730"/>
      <c r="IUE299" s="730"/>
      <c r="IUF299" s="730"/>
      <c r="IUG299" s="730"/>
      <c r="IUH299" s="730"/>
      <c r="IUI299" s="730"/>
      <c r="IUJ299" s="730"/>
      <c r="IUK299" s="730"/>
      <c r="IUL299" s="730"/>
      <c r="IUM299" s="730"/>
      <c r="IUN299" s="730"/>
      <c r="IUO299" s="730"/>
      <c r="IUP299" s="730"/>
      <c r="IUQ299" s="730"/>
      <c r="IUR299" s="730"/>
      <c r="IUS299" s="730"/>
      <c r="IUT299" s="730"/>
      <c r="IUU299" s="730"/>
      <c r="IUV299" s="730"/>
      <c r="IUW299" s="730"/>
      <c r="IUX299" s="730"/>
      <c r="IUY299" s="730"/>
      <c r="IUZ299" s="730"/>
      <c r="IVA299" s="730"/>
      <c r="IVB299" s="730"/>
      <c r="IVC299" s="730"/>
      <c r="IVD299" s="730"/>
      <c r="IVE299" s="730"/>
      <c r="IVF299" s="730"/>
      <c r="IVG299" s="730"/>
      <c r="IVH299" s="730"/>
      <c r="IVI299" s="730"/>
      <c r="IVJ299" s="730"/>
      <c r="IVK299" s="730"/>
      <c r="IVL299" s="730"/>
      <c r="IVM299" s="730"/>
      <c r="IVN299" s="730"/>
      <c r="IVO299" s="730"/>
      <c r="IVP299" s="730"/>
      <c r="IVQ299" s="730"/>
      <c r="IVR299" s="730"/>
      <c r="IVS299" s="730"/>
      <c r="IVT299" s="730"/>
      <c r="IVU299" s="730"/>
      <c r="IVV299" s="730"/>
      <c r="IVW299" s="730"/>
      <c r="IVX299" s="730"/>
      <c r="IVY299" s="730"/>
      <c r="IVZ299" s="730"/>
      <c r="IWA299" s="730"/>
      <c r="IWB299" s="730"/>
      <c r="IWC299" s="730"/>
      <c r="IWD299" s="730"/>
      <c r="IWE299" s="730"/>
      <c r="IWF299" s="730"/>
      <c r="IWG299" s="730"/>
      <c r="IWH299" s="730"/>
      <c r="IWI299" s="730"/>
      <c r="IWJ299" s="730"/>
      <c r="IWK299" s="730"/>
      <c r="IWL299" s="730"/>
      <c r="IWM299" s="730"/>
      <c r="IWN299" s="730"/>
      <c r="IWO299" s="730"/>
      <c r="IWP299" s="730"/>
      <c r="IWQ299" s="730"/>
      <c r="IWR299" s="730"/>
      <c r="IWS299" s="730"/>
      <c r="IWT299" s="730"/>
      <c r="IWU299" s="730"/>
      <c r="IWV299" s="730"/>
      <c r="IWW299" s="730"/>
      <c r="IWX299" s="730"/>
      <c r="IWY299" s="730"/>
      <c r="IWZ299" s="730"/>
      <c r="IXA299" s="730"/>
      <c r="IXB299" s="730"/>
      <c r="IXC299" s="730"/>
      <c r="IXD299" s="730"/>
      <c r="IXE299" s="730"/>
      <c r="IXF299" s="730"/>
      <c r="IXG299" s="730"/>
      <c r="IXH299" s="730"/>
      <c r="IXI299" s="730"/>
      <c r="IXJ299" s="730"/>
      <c r="IXK299" s="730"/>
      <c r="IXL299" s="730"/>
      <c r="IXM299" s="730"/>
      <c r="IXN299" s="730"/>
      <c r="IXO299" s="730"/>
      <c r="IXP299" s="730"/>
      <c r="IXQ299" s="730"/>
      <c r="IXR299" s="730"/>
      <c r="IXS299" s="730"/>
      <c r="IXT299" s="730"/>
      <c r="IXU299" s="730"/>
      <c r="IXV299" s="730"/>
      <c r="IXW299" s="730"/>
      <c r="IXX299" s="730"/>
      <c r="IXY299" s="730"/>
      <c r="IXZ299" s="730"/>
      <c r="IYA299" s="730"/>
      <c r="IYB299" s="730"/>
      <c r="IYC299" s="730"/>
      <c r="IYD299" s="730"/>
      <c r="IYE299" s="730"/>
      <c r="IYF299" s="730"/>
      <c r="IYG299" s="730"/>
      <c r="IYH299" s="730"/>
      <c r="IYI299" s="730"/>
      <c r="IYJ299" s="730"/>
      <c r="IYK299" s="730"/>
      <c r="IYL299" s="730"/>
      <c r="IYM299" s="730"/>
      <c r="IYN299" s="730"/>
      <c r="IYO299" s="730"/>
      <c r="IYP299" s="730"/>
      <c r="IYQ299" s="730"/>
      <c r="IYR299" s="730"/>
      <c r="IYS299" s="730"/>
      <c r="IYT299" s="730"/>
      <c r="IYU299" s="730"/>
      <c r="IYV299" s="730"/>
      <c r="IYW299" s="730"/>
      <c r="IYX299" s="730"/>
      <c r="IYY299" s="730"/>
      <c r="IYZ299" s="730"/>
      <c r="IZA299" s="730"/>
      <c r="IZB299" s="730"/>
      <c r="IZC299" s="730"/>
      <c r="IZD299" s="730"/>
      <c r="IZE299" s="730"/>
      <c r="IZF299" s="730"/>
      <c r="IZG299" s="730"/>
      <c r="IZH299" s="730"/>
      <c r="IZI299" s="730"/>
      <c r="IZJ299" s="730"/>
      <c r="IZK299" s="730"/>
      <c r="IZL299" s="730"/>
      <c r="IZM299" s="730"/>
      <c r="IZN299" s="730"/>
      <c r="IZO299" s="730"/>
      <c r="IZP299" s="730"/>
      <c r="IZQ299" s="730"/>
      <c r="IZR299" s="730"/>
      <c r="IZS299" s="730"/>
      <c r="IZT299" s="730"/>
      <c r="IZU299" s="730"/>
      <c r="IZV299" s="730"/>
      <c r="IZW299" s="730"/>
      <c r="IZX299" s="730"/>
      <c r="IZY299" s="730"/>
      <c r="IZZ299" s="730"/>
      <c r="JAA299" s="730"/>
      <c r="JAB299" s="730"/>
      <c r="JAC299" s="730"/>
      <c r="JAD299" s="730"/>
      <c r="JAE299" s="730"/>
      <c r="JAF299" s="730"/>
      <c r="JAG299" s="730"/>
      <c r="JAH299" s="730"/>
      <c r="JAI299" s="730"/>
      <c r="JAJ299" s="730"/>
      <c r="JAK299" s="730"/>
      <c r="JAL299" s="730"/>
      <c r="JAM299" s="730"/>
      <c r="JAN299" s="730"/>
      <c r="JAO299" s="730"/>
      <c r="JAP299" s="730"/>
      <c r="JAQ299" s="730"/>
      <c r="JAR299" s="730"/>
      <c r="JAS299" s="730"/>
      <c r="JAT299" s="730"/>
      <c r="JAU299" s="730"/>
      <c r="JAV299" s="730"/>
      <c r="JAW299" s="730"/>
      <c r="JAX299" s="730"/>
      <c r="JAY299" s="730"/>
      <c r="JAZ299" s="730"/>
      <c r="JBA299" s="730"/>
      <c r="JBB299" s="730"/>
      <c r="JBC299" s="730"/>
      <c r="JBD299" s="730"/>
      <c r="JBE299" s="730"/>
      <c r="JBF299" s="730"/>
      <c r="JBG299" s="730"/>
      <c r="JBH299" s="730"/>
      <c r="JBI299" s="730"/>
      <c r="JBJ299" s="730"/>
      <c r="JBK299" s="730"/>
      <c r="JBL299" s="730"/>
      <c r="JBM299" s="730"/>
      <c r="JBN299" s="730"/>
      <c r="JBO299" s="730"/>
      <c r="JBP299" s="730"/>
      <c r="JBQ299" s="730"/>
      <c r="JBR299" s="730"/>
      <c r="JBS299" s="730"/>
      <c r="JBT299" s="730"/>
      <c r="JBU299" s="730"/>
      <c r="JBV299" s="730"/>
      <c r="JBW299" s="730"/>
      <c r="JBX299" s="730"/>
      <c r="JBY299" s="730"/>
      <c r="JBZ299" s="730"/>
      <c r="JCA299" s="730"/>
      <c r="JCB299" s="730"/>
      <c r="JCC299" s="730"/>
      <c r="JCD299" s="730"/>
      <c r="JCE299" s="730"/>
      <c r="JCF299" s="730"/>
      <c r="JCG299" s="730"/>
      <c r="JCH299" s="730"/>
      <c r="JCI299" s="730"/>
      <c r="JCJ299" s="730"/>
      <c r="JCK299" s="730"/>
      <c r="JCL299" s="730"/>
      <c r="JCM299" s="730"/>
      <c r="JCN299" s="730"/>
      <c r="JCO299" s="730"/>
      <c r="JCP299" s="730"/>
      <c r="JCQ299" s="730"/>
      <c r="JCR299" s="730"/>
      <c r="JCS299" s="730"/>
      <c r="JCT299" s="730"/>
      <c r="JCU299" s="730"/>
      <c r="JCV299" s="730"/>
      <c r="JCW299" s="730"/>
      <c r="JCX299" s="730"/>
      <c r="JCY299" s="730"/>
      <c r="JCZ299" s="730"/>
      <c r="JDA299" s="730"/>
      <c r="JDB299" s="730"/>
      <c r="JDC299" s="730"/>
      <c r="JDD299" s="730"/>
      <c r="JDE299" s="730"/>
      <c r="JDF299" s="730"/>
      <c r="JDG299" s="730"/>
      <c r="JDH299" s="730"/>
      <c r="JDI299" s="730"/>
      <c r="JDJ299" s="730"/>
      <c r="JDK299" s="730"/>
      <c r="JDL299" s="730"/>
      <c r="JDM299" s="730"/>
      <c r="JDN299" s="730"/>
      <c r="JDO299" s="730"/>
      <c r="JDP299" s="730"/>
      <c r="JDQ299" s="730"/>
      <c r="JDR299" s="730"/>
      <c r="JDS299" s="730"/>
      <c r="JDT299" s="730"/>
      <c r="JDU299" s="730"/>
      <c r="JDV299" s="730"/>
      <c r="JDW299" s="730"/>
      <c r="JDX299" s="730"/>
      <c r="JDY299" s="730"/>
      <c r="JDZ299" s="730"/>
      <c r="JEA299" s="730"/>
      <c r="JEB299" s="730"/>
      <c r="JEC299" s="730"/>
      <c r="JED299" s="730"/>
      <c r="JEE299" s="730"/>
      <c r="JEF299" s="730"/>
      <c r="JEG299" s="730"/>
      <c r="JEH299" s="730"/>
      <c r="JEI299" s="730"/>
      <c r="JEJ299" s="730"/>
      <c r="JEK299" s="730"/>
      <c r="JEL299" s="730"/>
      <c r="JEM299" s="730"/>
      <c r="JEN299" s="730"/>
      <c r="JEO299" s="730"/>
      <c r="JEP299" s="730"/>
      <c r="JEQ299" s="730"/>
      <c r="JER299" s="730"/>
      <c r="JES299" s="730"/>
      <c r="JET299" s="730"/>
      <c r="JEU299" s="730"/>
      <c r="JEV299" s="730"/>
      <c r="JEW299" s="730"/>
      <c r="JEX299" s="730"/>
      <c r="JEY299" s="730"/>
      <c r="JEZ299" s="730"/>
      <c r="JFA299" s="730"/>
      <c r="JFB299" s="730"/>
      <c r="JFC299" s="730"/>
      <c r="JFD299" s="730"/>
      <c r="JFE299" s="730"/>
      <c r="JFF299" s="730"/>
      <c r="JFG299" s="730"/>
      <c r="JFH299" s="730"/>
      <c r="JFI299" s="730"/>
      <c r="JFJ299" s="730"/>
      <c r="JFK299" s="730"/>
      <c r="JFL299" s="730"/>
      <c r="JFM299" s="730"/>
      <c r="JFN299" s="730"/>
      <c r="JFO299" s="730"/>
      <c r="JFP299" s="730"/>
      <c r="JFQ299" s="730"/>
      <c r="JFR299" s="730"/>
      <c r="JFS299" s="730"/>
      <c r="JFT299" s="730"/>
      <c r="JFU299" s="730"/>
      <c r="JFV299" s="730"/>
      <c r="JFW299" s="730"/>
      <c r="JFX299" s="730"/>
      <c r="JFY299" s="730"/>
      <c r="JFZ299" s="730"/>
      <c r="JGA299" s="730"/>
      <c r="JGB299" s="730"/>
      <c r="JGC299" s="730"/>
      <c r="JGD299" s="730"/>
      <c r="JGE299" s="730"/>
      <c r="JGF299" s="730"/>
      <c r="JGG299" s="730"/>
      <c r="JGH299" s="730"/>
      <c r="JGI299" s="730"/>
      <c r="JGJ299" s="730"/>
      <c r="JGK299" s="730"/>
      <c r="JGL299" s="730"/>
      <c r="JGM299" s="730"/>
      <c r="JGN299" s="730"/>
      <c r="JGO299" s="730"/>
      <c r="JGP299" s="730"/>
      <c r="JGQ299" s="730"/>
      <c r="JGR299" s="730"/>
      <c r="JGS299" s="730"/>
      <c r="JGT299" s="730"/>
      <c r="JGU299" s="730"/>
      <c r="JGV299" s="730"/>
      <c r="JGW299" s="730"/>
      <c r="JGX299" s="730"/>
      <c r="JGY299" s="730"/>
      <c r="JGZ299" s="730"/>
      <c r="JHA299" s="730"/>
      <c r="JHB299" s="730"/>
      <c r="JHC299" s="730"/>
      <c r="JHD299" s="730"/>
      <c r="JHE299" s="730"/>
      <c r="JHF299" s="730"/>
      <c r="JHG299" s="730"/>
      <c r="JHH299" s="730"/>
      <c r="JHI299" s="730"/>
      <c r="JHJ299" s="730"/>
      <c r="JHK299" s="730"/>
      <c r="JHL299" s="730"/>
      <c r="JHM299" s="730"/>
      <c r="JHN299" s="730"/>
      <c r="JHO299" s="730"/>
      <c r="JHP299" s="730"/>
      <c r="JHQ299" s="730"/>
      <c r="JHR299" s="730"/>
      <c r="JHS299" s="730"/>
      <c r="JHT299" s="730"/>
      <c r="JHU299" s="730"/>
      <c r="JHV299" s="730"/>
      <c r="JHW299" s="730"/>
      <c r="JHX299" s="730"/>
      <c r="JHY299" s="730"/>
      <c r="JHZ299" s="730"/>
      <c r="JIA299" s="730"/>
      <c r="JIB299" s="730"/>
      <c r="JIC299" s="730"/>
      <c r="JID299" s="730"/>
      <c r="JIE299" s="730"/>
      <c r="JIF299" s="730"/>
      <c r="JIG299" s="730"/>
      <c r="JIH299" s="730"/>
      <c r="JII299" s="730"/>
      <c r="JIJ299" s="730"/>
      <c r="JIK299" s="730"/>
      <c r="JIL299" s="730"/>
      <c r="JIM299" s="730"/>
      <c r="JIN299" s="730"/>
      <c r="JIO299" s="730"/>
      <c r="JIP299" s="730"/>
      <c r="JIQ299" s="730"/>
      <c r="JIR299" s="730"/>
      <c r="JIS299" s="730"/>
      <c r="JIT299" s="730"/>
      <c r="JIU299" s="730"/>
      <c r="JIV299" s="730"/>
      <c r="JIW299" s="730"/>
      <c r="JIX299" s="730"/>
      <c r="JIY299" s="730"/>
      <c r="JIZ299" s="730"/>
      <c r="JJA299" s="730"/>
      <c r="JJB299" s="730"/>
      <c r="JJC299" s="730"/>
      <c r="JJD299" s="730"/>
      <c r="JJE299" s="730"/>
      <c r="JJF299" s="730"/>
      <c r="JJG299" s="730"/>
      <c r="JJH299" s="730"/>
      <c r="JJI299" s="730"/>
      <c r="JJJ299" s="730"/>
      <c r="JJK299" s="730"/>
      <c r="JJL299" s="730"/>
      <c r="JJM299" s="730"/>
      <c r="JJN299" s="730"/>
      <c r="JJO299" s="730"/>
      <c r="JJP299" s="730"/>
      <c r="JJQ299" s="730"/>
      <c r="JJR299" s="730"/>
      <c r="JJS299" s="730"/>
      <c r="JJT299" s="730"/>
      <c r="JJU299" s="730"/>
      <c r="JJV299" s="730"/>
      <c r="JJW299" s="730"/>
      <c r="JJX299" s="730"/>
      <c r="JJY299" s="730"/>
      <c r="JJZ299" s="730"/>
      <c r="JKA299" s="730"/>
      <c r="JKB299" s="730"/>
      <c r="JKC299" s="730"/>
      <c r="JKD299" s="730"/>
      <c r="JKE299" s="730"/>
      <c r="JKF299" s="730"/>
      <c r="JKG299" s="730"/>
      <c r="JKH299" s="730"/>
      <c r="JKI299" s="730"/>
      <c r="JKJ299" s="730"/>
      <c r="JKK299" s="730"/>
      <c r="JKL299" s="730"/>
      <c r="JKM299" s="730"/>
      <c r="JKN299" s="730"/>
      <c r="JKO299" s="730"/>
      <c r="JKP299" s="730"/>
      <c r="JKQ299" s="730"/>
      <c r="JKR299" s="730"/>
      <c r="JKS299" s="730"/>
      <c r="JKT299" s="730"/>
      <c r="JKU299" s="730"/>
      <c r="JKV299" s="730"/>
      <c r="JKW299" s="730"/>
      <c r="JKX299" s="730"/>
      <c r="JKY299" s="730"/>
      <c r="JKZ299" s="730"/>
      <c r="JLA299" s="730"/>
      <c r="JLB299" s="730"/>
      <c r="JLC299" s="730"/>
      <c r="JLD299" s="730"/>
      <c r="JLE299" s="730"/>
      <c r="JLF299" s="730"/>
      <c r="JLG299" s="730"/>
      <c r="JLH299" s="730"/>
      <c r="JLI299" s="730"/>
      <c r="JLJ299" s="730"/>
      <c r="JLK299" s="730"/>
      <c r="JLL299" s="730"/>
      <c r="JLM299" s="730"/>
      <c r="JLN299" s="730"/>
      <c r="JLO299" s="730"/>
      <c r="JLP299" s="730"/>
      <c r="JLQ299" s="730"/>
      <c r="JLR299" s="730"/>
      <c r="JLS299" s="730"/>
      <c r="JLT299" s="730"/>
      <c r="JLU299" s="730"/>
      <c r="JLV299" s="730"/>
      <c r="JLW299" s="730"/>
      <c r="JLX299" s="730"/>
      <c r="JLY299" s="730"/>
      <c r="JLZ299" s="730"/>
      <c r="JMA299" s="730"/>
      <c r="JMB299" s="730"/>
      <c r="JMC299" s="730"/>
      <c r="JMD299" s="730"/>
      <c r="JME299" s="730"/>
      <c r="JMF299" s="730"/>
      <c r="JMG299" s="730"/>
      <c r="JMH299" s="730"/>
      <c r="JMI299" s="730"/>
      <c r="JMJ299" s="730"/>
      <c r="JMK299" s="730"/>
      <c r="JML299" s="730"/>
      <c r="JMM299" s="730"/>
      <c r="JMN299" s="730"/>
      <c r="JMO299" s="730"/>
      <c r="JMP299" s="730"/>
      <c r="JMQ299" s="730"/>
      <c r="JMR299" s="730"/>
      <c r="JMS299" s="730"/>
      <c r="JMT299" s="730"/>
      <c r="JMU299" s="730"/>
      <c r="JMV299" s="730"/>
      <c r="JMW299" s="730"/>
      <c r="JMX299" s="730"/>
      <c r="JMY299" s="730"/>
      <c r="JMZ299" s="730"/>
      <c r="JNA299" s="730"/>
      <c r="JNB299" s="730"/>
      <c r="JNC299" s="730"/>
      <c r="JND299" s="730"/>
      <c r="JNE299" s="730"/>
      <c r="JNF299" s="730"/>
      <c r="JNG299" s="730"/>
      <c r="JNH299" s="730"/>
      <c r="JNI299" s="730"/>
      <c r="JNJ299" s="730"/>
      <c r="JNK299" s="730"/>
      <c r="JNL299" s="730"/>
      <c r="JNM299" s="730"/>
      <c r="JNN299" s="730"/>
      <c r="JNO299" s="730"/>
      <c r="JNP299" s="730"/>
      <c r="JNQ299" s="730"/>
      <c r="JNR299" s="730"/>
      <c r="JNS299" s="730"/>
      <c r="JNT299" s="730"/>
      <c r="JNU299" s="730"/>
      <c r="JNV299" s="730"/>
      <c r="JNW299" s="730"/>
      <c r="JNX299" s="730"/>
      <c r="JNY299" s="730"/>
      <c r="JNZ299" s="730"/>
      <c r="JOA299" s="730"/>
      <c r="JOB299" s="730"/>
      <c r="JOC299" s="730"/>
      <c r="JOD299" s="730"/>
      <c r="JOE299" s="730"/>
      <c r="JOF299" s="730"/>
      <c r="JOG299" s="730"/>
      <c r="JOH299" s="730"/>
      <c r="JOI299" s="730"/>
      <c r="JOJ299" s="730"/>
      <c r="JOK299" s="730"/>
      <c r="JOL299" s="730"/>
      <c r="JOM299" s="730"/>
      <c r="JON299" s="730"/>
      <c r="JOO299" s="730"/>
      <c r="JOP299" s="730"/>
      <c r="JOQ299" s="730"/>
      <c r="JOR299" s="730"/>
      <c r="JOS299" s="730"/>
      <c r="JOT299" s="730"/>
      <c r="JOU299" s="730"/>
      <c r="JOV299" s="730"/>
      <c r="JOW299" s="730"/>
      <c r="JOX299" s="730"/>
      <c r="JOY299" s="730"/>
      <c r="JOZ299" s="730"/>
      <c r="JPA299" s="730"/>
      <c r="JPB299" s="730"/>
      <c r="JPC299" s="730"/>
      <c r="JPD299" s="730"/>
      <c r="JPE299" s="730"/>
      <c r="JPF299" s="730"/>
      <c r="JPG299" s="730"/>
      <c r="JPH299" s="730"/>
      <c r="JPI299" s="730"/>
      <c r="JPJ299" s="730"/>
      <c r="JPK299" s="730"/>
      <c r="JPL299" s="730"/>
      <c r="JPM299" s="730"/>
      <c r="JPN299" s="730"/>
      <c r="JPO299" s="730"/>
      <c r="JPP299" s="730"/>
      <c r="JPQ299" s="730"/>
      <c r="JPR299" s="730"/>
      <c r="JPS299" s="730"/>
      <c r="JPT299" s="730"/>
      <c r="JPU299" s="730"/>
      <c r="JPV299" s="730"/>
      <c r="JPW299" s="730"/>
      <c r="JPX299" s="730"/>
      <c r="JPY299" s="730"/>
      <c r="JPZ299" s="730"/>
      <c r="JQA299" s="730"/>
      <c r="JQB299" s="730"/>
      <c r="JQC299" s="730"/>
      <c r="JQD299" s="730"/>
      <c r="JQE299" s="730"/>
      <c r="JQF299" s="730"/>
      <c r="JQG299" s="730"/>
      <c r="JQH299" s="730"/>
      <c r="JQI299" s="730"/>
      <c r="JQJ299" s="730"/>
      <c r="JQK299" s="730"/>
      <c r="JQL299" s="730"/>
      <c r="JQM299" s="730"/>
      <c r="JQN299" s="730"/>
      <c r="JQO299" s="730"/>
      <c r="JQP299" s="730"/>
      <c r="JQQ299" s="730"/>
      <c r="JQR299" s="730"/>
      <c r="JQS299" s="730"/>
      <c r="JQT299" s="730"/>
      <c r="JQU299" s="730"/>
      <c r="JQV299" s="730"/>
      <c r="JQW299" s="730"/>
      <c r="JQX299" s="730"/>
      <c r="JQY299" s="730"/>
      <c r="JQZ299" s="730"/>
      <c r="JRA299" s="730"/>
      <c r="JRB299" s="730"/>
      <c r="JRC299" s="730"/>
      <c r="JRD299" s="730"/>
      <c r="JRE299" s="730"/>
      <c r="JRF299" s="730"/>
      <c r="JRG299" s="730"/>
      <c r="JRH299" s="730"/>
      <c r="JRI299" s="730"/>
      <c r="JRJ299" s="730"/>
      <c r="JRK299" s="730"/>
      <c r="JRL299" s="730"/>
      <c r="JRM299" s="730"/>
      <c r="JRN299" s="730"/>
      <c r="JRO299" s="730"/>
      <c r="JRP299" s="730"/>
      <c r="JRQ299" s="730"/>
      <c r="JRR299" s="730"/>
      <c r="JRS299" s="730"/>
      <c r="JRT299" s="730"/>
      <c r="JRU299" s="730"/>
      <c r="JRV299" s="730"/>
      <c r="JRW299" s="730"/>
      <c r="JRX299" s="730"/>
      <c r="JRY299" s="730"/>
      <c r="JRZ299" s="730"/>
      <c r="JSA299" s="730"/>
      <c r="JSB299" s="730"/>
      <c r="JSC299" s="730"/>
      <c r="JSD299" s="730"/>
      <c r="JSE299" s="730"/>
      <c r="JSF299" s="730"/>
      <c r="JSG299" s="730"/>
      <c r="JSH299" s="730"/>
      <c r="JSI299" s="730"/>
      <c r="JSJ299" s="730"/>
      <c r="JSK299" s="730"/>
      <c r="JSL299" s="730"/>
      <c r="JSM299" s="730"/>
      <c r="JSN299" s="730"/>
      <c r="JSO299" s="730"/>
      <c r="JSP299" s="730"/>
      <c r="JSQ299" s="730"/>
      <c r="JSR299" s="730"/>
      <c r="JSS299" s="730"/>
      <c r="JST299" s="730"/>
      <c r="JSU299" s="730"/>
      <c r="JSV299" s="730"/>
      <c r="JSW299" s="730"/>
      <c r="JSX299" s="730"/>
      <c r="JSY299" s="730"/>
      <c r="JSZ299" s="730"/>
      <c r="JTA299" s="730"/>
      <c r="JTB299" s="730"/>
      <c r="JTC299" s="730"/>
      <c r="JTD299" s="730"/>
      <c r="JTE299" s="730"/>
      <c r="JTF299" s="730"/>
      <c r="JTG299" s="730"/>
      <c r="JTH299" s="730"/>
      <c r="JTI299" s="730"/>
      <c r="JTJ299" s="730"/>
      <c r="JTK299" s="730"/>
      <c r="JTL299" s="730"/>
      <c r="JTM299" s="730"/>
      <c r="JTN299" s="730"/>
      <c r="JTO299" s="730"/>
      <c r="JTP299" s="730"/>
      <c r="JTQ299" s="730"/>
      <c r="JTR299" s="730"/>
      <c r="JTS299" s="730"/>
      <c r="JTT299" s="730"/>
      <c r="JTU299" s="730"/>
      <c r="JTV299" s="730"/>
      <c r="JTW299" s="730"/>
      <c r="JTX299" s="730"/>
      <c r="JTY299" s="730"/>
      <c r="JTZ299" s="730"/>
      <c r="JUA299" s="730"/>
      <c r="JUB299" s="730"/>
      <c r="JUC299" s="730"/>
      <c r="JUD299" s="730"/>
      <c r="JUE299" s="730"/>
      <c r="JUF299" s="730"/>
      <c r="JUG299" s="730"/>
      <c r="JUH299" s="730"/>
      <c r="JUI299" s="730"/>
      <c r="JUJ299" s="730"/>
      <c r="JUK299" s="730"/>
      <c r="JUL299" s="730"/>
      <c r="JUM299" s="730"/>
      <c r="JUN299" s="730"/>
      <c r="JUO299" s="730"/>
      <c r="JUP299" s="730"/>
      <c r="JUQ299" s="730"/>
      <c r="JUR299" s="730"/>
      <c r="JUS299" s="730"/>
      <c r="JUT299" s="730"/>
      <c r="JUU299" s="730"/>
      <c r="JUV299" s="730"/>
      <c r="JUW299" s="730"/>
      <c r="JUX299" s="730"/>
      <c r="JUY299" s="730"/>
      <c r="JUZ299" s="730"/>
      <c r="JVA299" s="730"/>
      <c r="JVB299" s="730"/>
      <c r="JVC299" s="730"/>
      <c r="JVD299" s="730"/>
      <c r="JVE299" s="730"/>
      <c r="JVF299" s="730"/>
      <c r="JVG299" s="730"/>
      <c r="JVH299" s="730"/>
      <c r="JVI299" s="730"/>
      <c r="JVJ299" s="730"/>
      <c r="JVK299" s="730"/>
      <c r="JVL299" s="730"/>
      <c r="JVM299" s="730"/>
      <c r="JVN299" s="730"/>
      <c r="JVO299" s="730"/>
      <c r="JVP299" s="730"/>
      <c r="JVQ299" s="730"/>
      <c r="JVR299" s="730"/>
      <c r="JVS299" s="730"/>
      <c r="JVT299" s="730"/>
      <c r="JVU299" s="730"/>
      <c r="JVV299" s="730"/>
      <c r="JVW299" s="730"/>
      <c r="JVX299" s="730"/>
      <c r="JVY299" s="730"/>
      <c r="JVZ299" s="730"/>
      <c r="JWA299" s="730"/>
      <c r="JWB299" s="730"/>
      <c r="JWC299" s="730"/>
      <c r="JWD299" s="730"/>
      <c r="JWE299" s="730"/>
      <c r="JWF299" s="730"/>
      <c r="JWG299" s="730"/>
      <c r="JWH299" s="730"/>
      <c r="JWI299" s="730"/>
      <c r="JWJ299" s="730"/>
      <c r="JWK299" s="730"/>
      <c r="JWL299" s="730"/>
      <c r="JWM299" s="730"/>
      <c r="JWN299" s="730"/>
      <c r="JWO299" s="730"/>
      <c r="JWP299" s="730"/>
      <c r="JWQ299" s="730"/>
      <c r="JWR299" s="730"/>
      <c r="JWS299" s="730"/>
      <c r="JWT299" s="730"/>
      <c r="JWU299" s="730"/>
      <c r="JWV299" s="730"/>
      <c r="JWW299" s="730"/>
      <c r="JWX299" s="730"/>
      <c r="JWY299" s="730"/>
      <c r="JWZ299" s="730"/>
      <c r="JXA299" s="730"/>
      <c r="JXB299" s="730"/>
      <c r="JXC299" s="730"/>
      <c r="JXD299" s="730"/>
      <c r="JXE299" s="730"/>
      <c r="JXF299" s="730"/>
      <c r="JXG299" s="730"/>
      <c r="JXH299" s="730"/>
      <c r="JXI299" s="730"/>
      <c r="JXJ299" s="730"/>
      <c r="JXK299" s="730"/>
      <c r="JXL299" s="730"/>
      <c r="JXM299" s="730"/>
      <c r="JXN299" s="730"/>
      <c r="JXO299" s="730"/>
      <c r="JXP299" s="730"/>
      <c r="JXQ299" s="730"/>
      <c r="JXR299" s="730"/>
      <c r="JXS299" s="730"/>
      <c r="JXT299" s="730"/>
      <c r="JXU299" s="730"/>
      <c r="JXV299" s="730"/>
      <c r="JXW299" s="730"/>
      <c r="JXX299" s="730"/>
      <c r="JXY299" s="730"/>
      <c r="JXZ299" s="730"/>
      <c r="JYA299" s="730"/>
      <c r="JYB299" s="730"/>
      <c r="JYC299" s="730"/>
      <c r="JYD299" s="730"/>
      <c r="JYE299" s="730"/>
      <c r="JYF299" s="730"/>
      <c r="JYG299" s="730"/>
      <c r="JYH299" s="730"/>
      <c r="JYI299" s="730"/>
      <c r="JYJ299" s="730"/>
      <c r="JYK299" s="730"/>
      <c r="JYL299" s="730"/>
      <c r="JYM299" s="730"/>
      <c r="JYN299" s="730"/>
      <c r="JYO299" s="730"/>
      <c r="JYP299" s="730"/>
      <c r="JYQ299" s="730"/>
      <c r="JYR299" s="730"/>
      <c r="JYS299" s="730"/>
      <c r="JYT299" s="730"/>
      <c r="JYU299" s="730"/>
      <c r="JYV299" s="730"/>
      <c r="JYW299" s="730"/>
      <c r="JYX299" s="730"/>
      <c r="JYY299" s="730"/>
      <c r="JYZ299" s="730"/>
      <c r="JZA299" s="730"/>
      <c r="JZB299" s="730"/>
      <c r="JZC299" s="730"/>
      <c r="JZD299" s="730"/>
      <c r="JZE299" s="730"/>
      <c r="JZF299" s="730"/>
      <c r="JZG299" s="730"/>
      <c r="JZH299" s="730"/>
      <c r="JZI299" s="730"/>
      <c r="JZJ299" s="730"/>
      <c r="JZK299" s="730"/>
      <c r="JZL299" s="730"/>
      <c r="JZM299" s="730"/>
      <c r="JZN299" s="730"/>
      <c r="JZO299" s="730"/>
      <c r="JZP299" s="730"/>
      <c r="JZQ299" s="730"/>
      <c r="JZR299" s="730"/>
      <c r="JZS299" s="730"/>
      <c r="JZT299" s="730"/>
      <c r="JZU299" s="730"/>
      <c r="JZV299" s="730"/>
      <c r="JZW299" s="730"/>
      <c r="JZX299" s="730"/>
      <c r="JZY299" s="730"/>
      <c r="JZZ299" s="730"/>
      <c r="KAA299" s="730"/>
      <c r="KAB299" s="730"/>
      <c r="KAC299" s="730"/>
      <c r="KAD299" s="730"/>
      <c r="KAE299" s="730"/>
      <c r="KAF299" s="730"/>
      <c r="KAG299" s="730"/>
      <c r="KAH299" s="730"/>
      <c r="KAI299" s="730"/>
      <c r="KAJ299" s="730"/>
      <c r="KAK299" s="730"/>
      <c r="KAL299" s="730"/>
      <c r="KAM299" s="730"/>
      <c r="KAN299" s="730"/>
      <c r="KAO299" s="730"/>
      <c r="KAP299" s="730"/>
      <c r="KAQ299" s="730"/>
      <c r="KAR299" s="730"/>
      <c r="KAS299" s="730"/>
      <c r="KAT299" s="730"/>
      <c r="KAU299" s="730"/>
      <c r="KAV299" s="730"/>
      <c r="KAW299" s="730"/>
      <c r="KAX299" s="730"/>
      <c r="KAY299" s="730"/>
      <c r="KAZ299" s="730"/>
      <c r="KBA299" s="730"/>
      <c r="KBB299" s="730"/>
      <c r="KBC299" s="730"/>
      <c r="KBD299" s="730"/>
      <c r="KBE299" s="730"/>
      <c r="KBF299" s="730"/>
      <c r="KBG299" s="730"/>
      <c r="KBH299" s="730"/>
      <c r="KBI299" s="730"/>
      <c r="KBJ299" s="730"/>
      <c r="KBK299" s="730"/>
      <c r="KBL299" s="730"/>
      <c r="KBM299" s="730"/>
      <c r="KBN299" s="730"/>
      <c r="KBO299" s="730"/>
      <c r="KBP299" s="730"/>
      <c r="KBQ299" s="730"/>
      <c r="KBR299" s="730"/>
      <c r="KBS299" s="730"/>
      <c r="KBT299" s="730"/>
      <c r="KBU299" s="730"/>
      <c r="KBV299" s="730"/>
      <c r="KBW299" s="730"/>
      <c r="KBX299" s="730"/>
      <c r="KBY299" s="730"/>
      <c r="KBZ299" s="730"/>
      <c r="KCA299" s="730"/>
      <c r="KCB299" s="730"/>
      <c r="KCC299" s="730"/>
      <c r="KCD299" s="730"/>
      <c r="KCE299" s="730"/>
      <c r="KCF299" s="730"/>
      <c r="KCG299" s="730"/>
      <c r="KCH299" s="730"/>
      <c r="KCI299" s="730"/>
      <c r="KCJ299" s="730"/>
      <c r="KCK299" s="730"/>
      <c r="KCL299" s="730"/>
      <c r="KCM299" s="730"/>
      <c r="KCN299" s="730"/>
      <c r="KCO299" s="730"/>
      <c r="KCP299" s="730"/>
      <c r="KCQ299" s="730"/>
      <c r="KCR299" s="730"/>
      <c r="KCS299" s="730"/>
      <c r="KCT299" s="730"/>
      <c r="KCU299" s="730"/>
      <c r="KCV299" s="730"/>
      <c r="KCW299" s="730"/>
      <c r="KCX299" s="730"/>
      <c r="KCY299" s="730"/>
      <c r="KCZ299" s="730"/>
      <c r="KDA299" s="730"/>
      <c r="KDB299" s="730"/>
      <c r="KDC299" s="730"/>
      <c r="KDD299" s="730"/>
      <c r="KDE299" s="730"/>
      <c r="KDF299" s="730"/>
      <c r="KDG299" s="730"/>
      <c r="KDH299" s="730"/>
      <c r="KDI299" s="730"/>
      <c r="KDJ299" s="730"/>
      <c r="KDK299" s="730"/>
      <c r="KDL299" s="730"/>
      <c r="KDM299" s="730"/>
      <c r="KDN299" s="730"/>
      <c r="KDO299" s="730"/>
      <c r="KDP299" s="730"/>
      <c r="KDQ299" s="730"/>
      <c r="KDR299" s="730"/>
      <c r="KDS299" s="730"/>
      <c r="KDT299" s="730"/>
      <c r="KDU299" s="730"/>
      <c r="KDV299" s="730"/>
      <c r="KDW299" s="730"/>
      <c r="KDX299" s="730"/>
      <c r="KDY299" s="730"/>
      <c r="KDZ299" s="730"/>
      <c r="KEA299" s="730"/>
      <c r="KEB299" s="730"/>
      <c r="KEC299" s="730"/>
      <c r="KED299" s="730"/>
      <c r="KEE299" s="730"/>
      <c r="KEF299" s="730"/>
      <c r="KEG299" s="730"/>
      <c r="KEH299" s="730"/>
      <c r="KEI299" s="730"/>
      <c r="KEJ299" s="730"/>
      <c r="KEK299" s="730"/>
      <c r="KEL299" s="730"/>
      <c r="KEM299" s="730"/>
      <c r="KEN299" s="730"/>
      <c r="KEO299" s="730"/>
      <c r="KEP299" s="730"/>
      <c r="KEQ299" s="730"/>
      <c r="KER299" s="730"/>
      <c r="KES299" s="730"/>
      <c r="KET299" s="730"/>
      <c r="KEU299" s="730"/>
      <c r="KEV299" s="730"/>
      <c r="KEW299" s="730"/>
      <c r="KEX299" s="730"/>
      <c r="KEY299" s="730"/>
      <c r="KEZ299" s="730"/>
      <c r="KFA299" s="730"/>
      <c r="KFB299" s="730"/>
      <c r="KFC299" s="730"/>
      <c r="KFD299" s="730"/>
      <c r="KFE299" s="730"/>
      <c r="KFF299" s="730"/>
      <c r="KFG299" s="730"/>
      <c r="KFH299" s="730"/>
      <c r="KFI299" s="730"/>
      <c r="KFJ299" s="730"/>
      <c r="KFK299" s="730"/>
      <c r="KFL299" s="730"/>
      <c r="KFM299" s="730"/>
      <c r="KFN299" s="730"/>
      <c r="KFO299" s="730"/>
      <c r="KFP299" s="730"/>
      <c r="KFQ299" s="730"/>
      <c r="KFR299" s="730"/>
      <c r="KFS299" s="730"/>
      <c r="KFT299" s="730"/>
      <c r="KFU299" s="730"/>
      <c r="KFV299" s="730"/>
      <c r="KFW299" s="730"/>
      <c r="KFX299" s="730"/>
      <c r="KFY299" s="730"/>
      <c r="KFZ299" s="730"/>
      <c r="KGA299" s="730"/>
      <c r="KGB299" s="730"/>
      <c r="KGC299" s="730"/>
      <c r="KGD299" s="730"/>
      <c r="KGE299" s="730"/>
      <c r="KGF299" s="730"/>
      <c r="KGG299" s="730"/>
      <c r="KGH299" s="730"/>
      <c r="KGI299" s="730"/>
      <c r="KGJ299" s="730"/>
      <c r="KGK299" s="730"/>
      <c r="KGL299" s="730"/>
      <c r="KGM299" s="730"/>
      <c r="KGN299" s="730"/>
      <c r="KGO299" s="730"/>
      <c r="KGP299" s="730"/>
      <c r="KGQ299" s="730"/>
      <c r="KGR299" s="730"/>
      <c r="KGS299" s="730"/>
      <c r="KGT299" s="730"/>
      <c r="KGU299" s="730"/>
      <c r="KGV299" s="730"/>
      <c r="KGW299" s="730"/>
      <c r="KGX299" s="730"/>
      <c r="KGY299" s="730"/>
      <c r="KGZ299" s="730"/>
      <c r="KHA299" s="730"/>
      <c r="KHB299" s="730"/>
      <c r="KHC299" s="730"/>
      <c r="KHD299" s="730"/>
      <c r="KHE299" s="730"/>
      <c r="KHF299" s="730"/>
      <c r="KHG299" s="730"/>
      <c r="KHH299" s="730"/>
      <c r="KHI299" s="730"/>
      <c r="KHJ299" s="730"/>
      <c r="KHK299" s="730"/>
      <c r="KHL299" s="730"/>
      <c r="KHM299" s="730"/>
      <c r="KHN299" s="730"/>
      <c r="KHO299" s="730"/>
      <c r="KHP299" s="730"/>
      <c r="KHQ299" s="730"/>
      <c r="KHR299" s="730"/>
      <c r="KHS299" s="730"/>
      <c r="KHT299" s="730"/>
      <c r="KHU299" s="730"/>
      <c r="KHV299" s="730"/>
      <c r="KHW299" s="730"/>
      <c r="KHX299" s="730"/>
      <c r="KHY299" s="730"/>
      <c r="KHZ299" s="730"/>
      <c r="KIA299" s="730"/>
      <c r="KIB299" s="730"/>
      <c r="KIC299" s="730"/>
      <c r="KID299" s="730"/>
      <c r="KIE299" s="730"/>
      <c r="KIF299" s="730"/>
      <c r="KIG299" s="730"/>
      <c r="KIH299" s="730"/>
      <c r="KII299" s="730"/>
      <c r="KIJ299" s="730"/>
      <c r="KIK299" s="730"/>
      <c r="KIL299" s="730"/>
      <c r="KIM299" s="730"/>
      <c r="KIN299" s="730"/>
      <c r="KIO299" s="730"/>
      <c r="KIP299" s="730"/>
      <c r="KIQ299" s="730"/>
      <c r="KIR299" s="730"/>
      <c r="KIS299" s="730"/>
      <c r="KIT299" s="730"/>
      <c r="KIU299" s="730"/>
      <c r="KIV299" s="730"/>
      <c r="KIW299" s="730"/>
      <c r="KIX299" s="730"/>
      <c r="KIY299" s="730"/>
      <c r="KIZ299" s="730"/>
      <c r="KJA299" s="730"/>
      <c r="KJB299" s="730"/>
      <c r="KJC299" s="730"/>
      <c r="KJD299" s="730"/>
      <c r="KJE299" s="730"/>
      <c r="KJF299" s="730"/>
      <c r="KJG299" s="730"/>
      <c r="KJH299" s="730"/>
      <c r="KJI299" s="730"/>
      <c r="KJJ299" s="730"/>
      <c r="KJK299" s="730"/>
      <c r="KJL299" s="730"/>
      <c r="KJM299" s="730"/>
      <c r="KJN299" s="730"/>
      <c r="KJO299" s="730"/>
      <c r="KJP299" s="730"/>
      <c r="KJQ299" s="730"/>
      <c r="KJR299" s="730"/>
      <c r="KJS299" s="730"/>
      <c r="KJT299" s="730"/>
      <c r="KJU299" s="730"/>
      <c r="KJV299" s="730"/>
      <c r="KJW299" s="730"/>
      <c r="KJX299" s="730"/>
      <c r="KJY299" s="730"/>
      <c r="KJZ299" s="730"/>
      <c r="KKA299" s="730"/>
      <c r="KKB299" s="730"/>
      <c r="KKC299" s="730"/>
      <c r="KKD299" s="730"/>
      <c r="KKE299" s="730"/>
      <c r="KKF299" s="730"/>
      <c r="KKG299" s="730"/>
      <c r="KKH299" s="730"/>
      <c r="KKI299" s="730"/>
      <c r="KKJ299" s="730"/>
      <c r="KKK299" s="730"/>
      <c r="KKL299" s="730"/>
      <c r="KKM299" s="730"/>
      <c r="KKN299" s="730"/>
      <c r="KKO299" s="730"/>
      <c r="KKP299" s="730"/>
      <c r="KKQ299" s="730"/>
      <c r="KKR299" s="730"/>
      <c r="KKS299" s="730"/>
      <c r="KKT299" s="730"/>
      <c r="KKU299" s="730"/>
      <c r="KKV299" s="730"/>
      <c r="KKW299" s="730"/>
      <c r="KKX299" s="730"/>
      <c r="KKY299" s="730"/>
      <c r="KKZ299" s="730"/>
      <c r="KLA299" s="730"/>
      <c r="KLB299" s="730"/>
      <c r="KLC299" s="730"/>
      <c r="KLD299" s="730"/>
      <c r="KLE299" s="730"/>
      <c r="KLF299" s="730"/>
      <c r="KLG299" s="730"/>
      <c r="KLH299" s="730"/>
      <c r="KLI299" s="730"/>
      <c r="KLJ299" s="730"/>
      <c r="KLK299" s="730"/>
      <c r="KLL299" s="730"/>
      <c r="KLM299" s="730"/>
      <c r="KLN299" s="730"/>
      <c r="KLO299" s="730"/>
      <c r="KLP299" s="730"/>
      <c r="KLQ299" s="730"/>
      <c r="KLR299" s="730"/>
      <c r="KLS299" s="730"/>
      <c r="KLT299" s="730"/>
      <c r="KLU299" s="730"/>
      <c r="KLV299" s="730"/>
      <c r="KLW299" s="730"/>
      <c r="KLX299" s="730"/>
      <c r="KLY299" s="730"/>
      <c r="KLZ299" s="730"/>
      <c r="KMA299" s="730"/>
      <c r="KMB299" s="730"/>
      <c r="KMC299" s="730"/>
      <c r="KMD299" s="730"/>
      <c r="KME299" s="730"/>
      <c r="KMF299" s="730"/>
      <c r="KMG299" s="730"/>
      <c r="KMH299" s="730"/>
      <c r="KMI299" s="730"/>
      <c r="KMJ299" s="730"/>
      <c r="KMK299" s="730"/>
      <c r="KML299" s="730"/>
      <c r="KMM299" s="730"/>
      <c r="KMN299" s="730"/>
      <c r="KMO299" s="730"/>
      <c r="KMP299" s="730"/>
      <c r="KMQ299" s="730"/>
      <c r="KMR299" s="730"/>
      <c r="KMS299" s="730"/>
      <c r="KMT299" s="730"/>
      <c r="KMU299" s="730"/>
      <c r="KMV299" s="730"/>
      <c r="KMW299" s="730"/>
      <c r="KMX299" s="730"/>
      <c r="KMY299" s="730"/>
      <c r="KMZ299" s="730"/>
      <c r="KNA299" s="730"/>
      <c r="KNB299" s="730"/>
      <c r="KNC299" s="730"/>
      <c r="KND299" s="730"/>
      <c r="KNE299" s="730"/>
      <c r="KNF299" s="730"/>
      <c r="KNG299" s="730"/>
      <c r="KNH299" s="730"/>
      <c r="KNI299" s="730"/>
      <c r="KNJ299" s="730"/>
      <c r="KNK299" s="730"/>
      <c r="KNL299" s="730"/>
      <c r="KNM299" s="730"/>
      <c r="KNN299" s="730"/>
      <c r="KNO299" s="730"/>
      <c r="KNP299" s="730"/>
      <c r="KNQ299" s="730"/>
      <c r="KNR299" s="730"/>
      <c r="KNS299" s="730"/>
      <c r="KNT299" s="730"/>
      <c r="KNU299" s="730"/>
      <c r="KNV299" s="730"/>
      <c r="KNW299" s="730"/>
      <c r="KNX299" s="730"/>
      <c r="KNY299" s="730"/>
      <c r="KNZ299" s="730"/>
      <c r="KOA299" s="730"/>
      <c r="KOB299" s="730"/>
      <c r="KOC299" s="730"/>
      <c r="KOD299" s="730"/>
      <c r="KOE299" s="730"/>
      <c r="KOF299" s="730"/>
      <c r="KOG299" s="730"/>
      <c r="KOH299" s="730"/>
      <c r="KOI299" s="730"/>
      <c r="KOJ299" s="730"/>
      <c r="KOK299" s="730"/>
      <c r="KOL299" s="730"/>
      <c r="KOM299" s="730"/>
      <c r="KON299" s="730"/>
      <c r="KOO299" s="730"/>
      <c r="KOP299" s="730"/>
      <c r="KOQ299" s="730"/>
      <c r="KOR299" s="730"/>
      <c r="KOS299" s="730"/>
      <c r="KOT299" s="730"/>
      <c r="KOU299" s="730"/>
      <c r="KOV299" s="730"/>
      <c r="KOW299" s="730"/>
      <c r="KOX299" s="730"/>
      <c r="KOY299" s="730"/>
      <c r="KOZ299" s="730"/>
      <c r="KPA299" s="730"/>
      <c r="KPB299" s="730"/>
      <c r="KPC299" s="730"/>
      <c r="KPD299" s="730"/>
      <c r="KPE299" s="730"/>
      <c r="KPF299" s="730"/>
      <c r="KPG299" s="730"/>
      <c r="KPH299" s="730"/>
      <c r="KPI299" s="730"/>
      <c r="KPJ299" s="730"/>
      <c r="KPK299" s="730"/>
      <c r="KPL299" s="730"/>
      <c r="KPM299" s="730"/>
      <c r="KPN299" s="730"/>
      <c r="KPO299" s="730"/>
      <c r="KPP299" s="730"/>
      <c r="KPQ299" s="730"/>
      <c r="KPR299" s="730"/>
      <c r="KPS299" s="730"/>
      <c r="KPT299" s="730"/>
      <c r="KPU299" s="730"/>
      <c r="KPV299" s="730"/>
      <c r="KPW299" s="730"/>
      <c r="KPX299" s="730"/>
      <c r="KPY299" s="730"/>
      <c r="KPZ299" s="730"/>
      <c r="KQA299" s="730"/>
      <c r="KQB299" s="730"/>
      <c r="KQC299" s="730"/>
      <c r="KQD299" s="730"/>
      <c r="KQE299" s="730"/>
      <c r="KQF299" s="730"/>
      <c r="KQG299" s="730"/>
      <c r="KQH299" s="730"/>
      <c r="KQI299" s="730"/>
      <c r="KQJ299" s="730"/>
      <c r="KQK299" s="730"/>
      <c r="KQL299" s="730"/>
      <c r="KQM299" s="730"/>
      <c r="KQN299" s="730"/>
      <c r="KQO299" s="730"/>
      <c r="KQP299" s="730"/>
      <c r="KQQ299" s="730"/>
      <c r="KQR299" s="730"/>
      <c r="KQS299" s="730"/>
      <c r="KQT299" s="730"/>
      <c r="KQU299" s="730"/>
      <c r="KQV299" s="730"/>
      <c r="KQW299" s="730"/>
      <c r="KQX299" s="730"/>
      <c r="KQY299" s="730"/>
      <c r="KQZ299" s="730"/>
      <c r="KRA299" s="730"/>
      <c r="KRB299" s="730"/>
      <c r="KRC299" s="730"/>
      <c r="KRD299" s="730"/>
      <c r="KRE299" s="730"/>
      <c r="KRF299" s="730"/>
      <c r="KRG299" s="730"/>
      <c r="KRH299" s="730"/>
      <c r="KRI299" s="730"/>
      <c r="KRJ299" s="730"/>
      <c r="KRK299" s="730"/>
      <c r="KRL299" s="730"/>
      <c r="KRM299" s="730"/>
      <c r="KRN299" s="730"/>
      <c r="KRO299" s="730"/>
      <c r="KRP299" s="730"/>
      <c r="KRQ299" s="730"/>
      <c r="KRR299" s="730"/>
      <c r="KRS299" s="730"/>
      <c r="KRT299" s="730"/>
      <c r="KRU299" s="730"/>
      <c r="KRV299" s="730"/>
      <c r="KRW299" s="730"/>
      <c r="KRX299" s="730"/>
      <c r="KRY299" s="730"/>
      <c r="KRZ299" s="730"/>
      <c r="KSA299" s="730"/>
      <c r="KSB299" s="730"/>
      <c r="KSC299" s="730"/>
      <c r="KSD299" s="730"/>
      <c r="KSE299" s="730"/>
      <c r="KSF299" s="730"/>
      <c r="KSG299" s="730"/>
      <c r="KSH299" s="730"/>
      <c r="KSI299" s="730"/>
      <c r="KSJ299" s="730"/>
      <c r="KSK299" s="730"/>
      <c r="KSL299" s="730"/>
      <c r="KSM299" s="730"/>
      <c r="KSN299" s="730"/>
      <c r="KSO299" s="730"/>
      <c r="KSP299" s="730"/>
      <c r="KSQ299" s="730"/>
      <c r="KSR299" s="730"/>
      <c r="KSS299" s="730"/>
      <c r="KST299" s="730"/>
      <c r="KSU299" s="730"/>
      <c r="KSV299" s="730"/>
      <c r="KSW299" s="730"/>
      <c r="KSX299" s="730"/>
      <c r="KSY299" s="730"/>
      <c r="KSZ299" s="730"/>
      <c r="KTA299" s="730"/>
      <c r="KTB299" s="730"/>
      <c r="KTC299" s="730"/>
      <c r="KTD299" s="730"/>
      <c r="KTE299" s="730"/>
      <c r="KTF299" s="730"/>
      <c r="KTG299" s="730"/>
      <c r="KTH299" s="730"/>
      <c r="KTI299" s="730"/>
      <c r="KTJ299" s="730"/>
      <c r="KTK299" s="730"/>
      <c r="KTL299" s="730"/>
      <c r="KTM299" s="730"/>
      <c r="KTN299" s="730"/>
      <c r="KTO299" s="730"/>
      <c r="KTP299" s="730"/>
      <c r="KTQ299" s="730"/>
      <c r="KTR299" s="730"/>
      <c r="KTS299" s="730"/>
      <c r="KTT299" s="730"/>
      <c r="KTU299" s="730"/>
      <c r="KTV299" s="730"/>
      <c r="KTW299" s="730"/>
      <c r="KTX299" s="730"/>
      <c r="KTY299" s="730"/>
      <c r="KTZ299" s="730"/>
      <c r="KUA299" s="730"/>
      <c r="KUB299" s="730"/>
      <c r="KUC299" s="730"/>
      <c r="KUD299" s="730"/>
      <c r="KUE299" s="730"/>
      <c r="KUF299" s="730"/>
      <c r="KUG299" s="730"/>
      <c r="KUH299" s="730"/>
      <c r="KUI299" s="730"/>
      <c r="KUJ299" s="730"/>
      <c r="KUK299" s="730"/>
      <c r="KUL299" s="730"/>
      <c r="KUM299" s="730"/>
      <c r="KUN299" s="730"/>
      <c r="KUO299" s="730"/>
      <c r="KUP299" s="730"/>
      <c r="KUQ299" s="730"/>
      <c r="KUR299" s="730"/>
      <c r="KUS299" s="730"/>
      <c r="KUT299" s="730"/>
      <c r="KUU299" s="730"/>
      <c r="KUV299" s="730"/>
      <c r="KUW299" s="730"/>
      <c r="KUX299" s="730"/>
      <c r="KUY299" s="730"/>
      <c r="KUZ299" s="730"/>
      <c r="KVA299" s="730"/>
      <c r="KVB299" s="730"/>
      <c r="KVC299" s="730"/>
      <c r="KVD299" s="730"/>
      <c r="KVE299" s="730"/>
      <c r="KVF299" s="730"/>
      <c r="KVG299" s="730"/>
      <c r="KVH299" s="730"/>
      <c r="KVI299" s="730"/>
      <c r="KVJ299" s="730"/>
      <c r="KVK299" s="730"/>
      <c r="KVL299" s="730"/>
      <c r="KVM299" s="730"/>
      <c r="KVN299" s="730"/>
      <c r="KVO299" s="730"/>
      <c r="KVP299" s="730"/>
      <c r="KVQ299" s="730"/>
      <c r="KVR299" s="730"/>
      <c r="KVS299" s="730"/>
      <c r="KVT299" s="730"/>
      <c r="KVU299" s="730"/>
      <c r="KVV299" s="730"/>
      <c r="KVW299" s="730"/>
      <c r="KVX299" s="730"/>
      <c r="KVY299" s="730"/>
      <c r="KVZ299" s="730"/>
      <c r="KWA299" s="730"/>
      <c r="KWB299" s="730"/>
      <c r="KWC299" s="730"/>
      <c r="KWD299" s="730"/>
      <c r="KWE299" s="730"/>
      <c r="KWF299" s="730"/>
      <c r="KWG299" s="730"/>
      <c r="KWH299" s="730"/>
      <c r="KWI299" s="730"/>
      <c r="KWJ299" s="730"/>
      <c r="KWK299" s="730"/>
      <c r="KWL299" s="730"/>
      <c r="KWM299" s="730"/>
      <c r="KWN299" s="730"/>
      <c r="KWO299" s="730"/>
      <c r="KWP299" s="730"/>
      <c r="KWQ299" s="730"/>
      <c r="KWR299" s="730"/>
      <c r="KWS299" s="730"/>
      <c r="KWT299" s="730"/>
      <c r="KWU299" s="730"/>
      <c r="KWV299" s="730"/>
      <c r="KWW299" s="730"/>
      <c r="KWX299" s="730"/>
      <c r="KWY299" s="730"/>
      <c r="KWZ299" s="730"/>
      <c r="KXA299" s="730"/>
      <c r="KXB299" s="730"/>
      <c r="KXC299" s="730"/>
      <c r="KXD299" s="730"/>
      <c r="KXE299" s="730"/>
      <c r="KXF299" s="730"/>
      <c r="KXG299" s="730"/>
      <c r="KXH299" s="730"/>
      <c r="KXI299" s="730"/>
      <c r="KXJ299" s="730"/>
      <c r="KXK299" s="730"/>
      <c r="KXL299" s="730"/>
      <c r="KXM299" s="730"/>
      <c r="KXN299" s="730"/>
      <c r="KXO299" s="730"/>
      <c r="KXP299" s="730"/>
      <c r="KXQ299" s="730"/>
      <c r="KXR299" s="730"/>
      <c r="KXS299" s="730"/>
      <c r="KXT299" s="730"/>
      <c r="KXU299" s="730"/>
      <c r="KXV299" s="730"/>
      <c r="KXW299" s="730"/>
      <c r="KXX299" s="730"/>
      <c r="KXY299" s="730"/>
      <c r="KXZ299" s="730"/>
      <c r="KYA299" s="730"/>
      <c r="KYB299" s="730"/>
      <c r="KYC299" s="730"/>
      <c r="KYD299" s="730"/>
      <c r="KYE299" s="730"/>
      <c r="KYF299" s="730"/>
      <c r="KYG299" s="730"/>
      <c r="KYH299" s="730"/>
      <c r="KYI299" s="730"/>
      <c r="KYJ299" s="730"/>
      <c r="KYK299" s="730"/>
      <c r="KYL299" s="730"/>
      <c r="KYM299" s="730"/>
      <c r="KYN299" s="730"/>
      <c r="KYO299" s="730"/>
      <c r="KYP299" s="730"/>
      <c r="KYQ299" s="730"/>
      <c r="KYR299" s="730"/>
      <c r="KYS299" s="730"/>
      <c r="KYT299" s="730"/>
      <c r="KYU299" s="730"/>
      <c r="KYV299" s="730"/>
      <c r="KYW299" s="730"/>
      <c r="KYX299" s="730"/>
      <c r="KYY299" s="730"/>
      <c r="KYZ299" s="730"/>
      <c r="KZA299" s="730"/>
      <c r="KZB299" s="730"/>
      <c r="KZC299" s="730"/>
      <c r="KZD299" s="730"/>
      <c r="KZE299" s="730"/>
      <c r="KZF299" s="730"/>
      <c r="KZG299" s="730"/>
      <c r="KZH299" s="730"/>
      <c r="KZI299" s="730"/>
      <c r="KZJ299" s="730"/>
      <c r="KZK299" s="730"/>
      <c r="KZL299" s="730"/>
      <c r="KZM299" s="730"/>
      <c r="KZN299" s="730"/>
      <c r="KZO299" s="730"/>
      <c r="KZP299" s="730"/>
      <c r="KZQ299" s="730"/>
      <c r="KZR299" s="730"/>
      <c r="KZS299" s="730"/>
      <c r="KZT299" s="730"/>
      <c r="KZU299" s="730"/>
      <c r="KZV299" s="730"/>
      <c r="KZW299" s="730"/>
      <c r="KZX299" s="730"/>
      <c r="KZY299" s="730"/>
      <c r="KZZ299" s="730"/>
      <c r="LAA299" s="730"/>
      <c r="LAB299" s="730"/>
      <c r="LAC299" s="730"/>
      <c r="LAD299" s="730"/>
      <c r="LAE299" s="730"/>
      <c r="LAF299" s="730"/>
      <c r="LAG299" s="730"/>
      <c r="LAH299" s="730"/>
      <c r="LAI299" s="730"/>
      <c r="LAJ299" s="730"/>
      <c r="LAK299" s="730"/>
      <c r="LAL299" s="730"/>
      <c r="LAM299" s="730"/>
      <c r="LAN299" s="730"/>
      <c r="LAO299" s="730"/>
      <c r="LAP299" s="730"/>
      <c r="LAQ299" s="730"/>
      <c r="LAR299" s="730"/>
      <c r="LAS299" s="730"/>
      <c r="LAT299" s="730"/>
      <c r="LAU299" s="730"/>
      <c r="LAV299" s="730"/>
      <c r="LAW299" s="730"/>
      <c r="LAX299" s="730"/>
      <c r="LAY299" s="730"/>
      <c r="LAZ299" s="730"/>
      <c r="LBA299" s="730"/>
      <c r="LBB299" s="730"/>
      <c r="LBC299" s="730"/>
      <c r="LBD299" s="730"/>
      <c r="LBE299" s="730"/>
      <c r="LBF299" s="730"/>
      <c r="LBG299" s="730"/>
      <c r="LBH299" s="730"/>
      <c r="LBI299" s="730"/>
      <c r="LBJ299" s="730"/>
      <c r="LBK299" s="730"/>
      <c r="LBL299" s="730"/>
      <c r="LBM299" s="730"/>
      <c r="LBN299" s="730"/>
      <c r="LBO299" s="730"/>
      <c r="LBP299" s="730"/>
      <c r="LBQ299" s="730"/>
      <c r="LBR299" s="730"/>
      <c r="LBS299" s="730"/>
      <c r="LBT299" s="730"/>
      <c r="LBU299" s="730"/>
      <c r="LBV299" s="730"/>
      <c r="LBW299" s="730"/>
      <c r="LBX299" s="730"/>
      <c r="LBY299" s="730"/>
      <c r="LBZ299" s="730"/>
      <c r="LCA299" s="730"/>
      <c r="LCB299" s="730"/>
      <c r="LCC299" s="730"/>
      <c r="LCD299" s="730"/>
      <c r="LCE299" s="730"/>
      <c r="LCF299" s="730"/>
      <c r="LCG299" s="730"/>
      <c r="LCH299" s="730"/>
      <c r="LCI299" s="730"/>
      <c r="LCJ299" s="730"/>
      <c r="LCK299" s="730"/>
      <c r="LCL299" s="730"/>
      <c r="LCM299" s="730"/>
      <c r="LCN299" s="730"/>
      <c r="LCO299" s="730"/>
      <c r="LCP299" s="730"/>
      <c r="LCQ299" s="730"/>
      <c r="LCR299" s="730"/>
      <c r="LCS299" s="730"/>
      <c r="LCT299" s="730"/>
      <c r="LCU299" s="730"/>
      <c r="LCV299" s="730"/>
      <c r="LCW299" s="730"/>
      <c r="LCX299" s="730"/>
      <c r="LCY299" s="730"/>
      <c r="LCZ299" s="730"/>
      <c r="LDA299" s="730"/>
      <c r="LDB299" s="730"/>
      <c r="LDC299" s="730"/>
      <c r="LDD299" s="730"/>
      <c r="LDE299" s="730"/>
      <c r="LDF299" s="730"/>
      <c r="LDG299" s="730"/>
      <c r="LDH299" s="730"/>
      <c r="LDI299" s="730"/>
      <c r="LDJ299" s="730"/>
      <c r="LDK299" s="730"/>
      <c r="LDL299" s="730"/>
      <c r="LDM299" s="730"/>
      <c r="LDN299" s="730"/>
      <c r="LDO299" s="730"/>
      <c r="LDP299" s="730"/>
      <c r="LDQ299" s="730"/>
      <c r="LDR299" s="730"/>
      <c r="LDS299" s="730"/>
      <c r="LDT299" s="730"/>
      <c r="LDU299" s="730"/>
      <c r="LDV299" s="730"/>
      <c r="LDW299" s="730"/>
      <c r="LDX299" s="730"/>
      <c r="LDY299" s="730"/>
      <c r="LDZ299" s="730"/>
      <c r="LEA299" s="730"/>
      <c r="LEB299" s="730"/>
      <c r="LEC299" s="730"/>
      <c r="LED299" s="730"/>
      <c r="LEE299" s="730"/>
      <c r="LEF299" s="730"/>
      <c r="LEG299" s="730"/>
      <c r="LEH299" s="730"/>
      <c r="LEI299" s="730"/>
      <c r="LEJ299" s="730"/>
      <c r="LEK299" s="730"/>
      <c r="LEL299" s="730"/>
      <c r="LEM299" s="730"/>
      <c r="LEN299" s="730"/>
      <c r="LEO299" s="730"/>
      <c r="LEP299" s="730"/>
      <c r="LEQ299" s="730"/>
      <c r="LER299" s="730"/>
      <c r="LES299" s="730"/>
      <c r="LET299" s="730"/>
      <c r="LEU299" s="730"/>
      <c r="LEV299" s="730"/>
      <c r="LEW299" s="730"/>
      <c r="LEX299" s="730"/>
      <c r="LEY299" s="730"/>
      <c r="LEZ299" s="730"/>
      <c r="LFA299" s="730"/>
      <c r="LFB299" s="730"/>
      <c r="LFC299" s="730"/>
      <c r="LFD299" s="730"/>
      <c r="LFE299" s="730"/>
      <c r="LFF299" s="730"/>
      <c r="LFG299" s="730"/>
      <c r="LFH299" s="730"/>
      <c r="LFI299" s="730"/>
      <c r="LFJ299" s="730"/>
      <c r="LFK299" s="730"/>
      <c r="LFL299" s="730"/>
      <c r="LFM299" s="730"/>
      <c r="LFN299" s="730"/>
      <c r="LFO299" s="730"/>
      <c r="LFP299" s="730"/>
      <c r="LFQ299" s="730"/>
      <c r="LFR299" s="730"/>
      <c r="LFS299" s="730"/>
      <c r="LFT299" s="730"/>
      <c r="LFU299" s="730"/>
      <c r="LFV299" s="730"/>
      <c r="LFW299" s="730"/>
      <c r="LFX299" s="730"/>
      <c r="LFY299" s="730"/>
      <c r="LFZ299" s="730"/>
      <c r="LGA299" s="730"/>
      <c r="LGB299" s="730"/>
      <c r="LGC299" s="730"/>
      <c r="LGD299" s="730"/>
      <c r="LGE299" s="730"/>
      <c r="LGF299" s="730"/>
      <c r="LGG299" s="730"/>
      <c r="LGH299" s="730"/>
      <c r="LGI299" s="730"/>
      <c r="LGJ299" s="730"/>
      <c r="LGK299" s="730"/>
      <c r="LGL299" s="730"/>
      <c r="LGM299" s="730"/>
      <c r="LGN299" s="730"/>
      <c r="LGO299" s="730"/>
      <c r="LGP299" s="730"/>
      <c r="LGQ299" s="730"/>
      <c r="LGR299" s="730"/>
      <c r="LGS299" s="730"/>
      <c r="LGT299" s="730"/>
      <c r="LGU299" s="730"/>
      <c r="LGV299" s="730"/>
      <c r="LGW299" s="730"/>
      <c r="LGX299" s="730"/>
      <c r="LGY299" s="730"/>
      <c r="LGZ299" s="730"/>
      <c r="LHA299" s="730"/>
      <c r="LHB299" s="730"/>
      <c r="LHC299" s="730"/>
      <c r="LHD299" s="730"/>
      <c r="LHE299" s="730"/>
      <c r="LHF299" s="730"/>
      <c r="LHG299" s="730"/>
      <c r="LHH299" s="730"/>
      <c r="LHI299" s="730"/>
      <c r="LHJ299" s="730"/>
      <c r="LHK299" s="730"/>
      <c r="LHL299" s="730"/>
      <c r="LHM299" s="730"/>
      <c r="LHN299" s="730"/>
      <c r="LHO299" s="730"/>
      <c r="LHP299" s="730"/>
      <c r="LHQ299" s="730"/>
      <c r="LHR299" s="730"/>
      <c r="LHS299" s="730"/>
      <c r="LHT299" s="730"/>
      <c r="LHU299" s="730"/>
      <c r="LHV299" s="730"/>
      <c r="LHW299" s="730"/>
      <c r="LHX299" s="730"/>
      <c r="LHY299" s="730"/>
      <c r="LHZ299" s="730"/>
      <c r="LIA299" s="730"/>
      <c r="LIB299" s="730"/>
      <c r="LIC299" s="730"/>
      <c r="LID299" s="730"/>
      <c r="LIE299" s="730"/>
      <c r="LIF299" s="730"/>
      <c r="LIG299" s="730"/>
      <c r="LIH299" s="730"/>
      <c r="LII299" s="730"/>
      <c r="LIJ299" s="730"/>
      <c r="LIK299" s="730"/>
      <c r="LIL299" s="730"/>
      <c r="LIM299" s="730"/>
      <c r="LIN299" s="730"/>
      <c r="LIO299" s="730"/>
      <c r="LIP299" s="730"/>
      <c r="LIQ299" s="730"/>
      <c r="LIR299" s="730"/>
      <c r="LIS299" s="730"/>
      <c r="LIT299" s="730"/>
      <c r="LIU299" s="730"/>
      <c r="LIV299" s="730"/>
      <c r="LIW299" s="730"/>
      <c r="LIX299" s="730"/>
      <c r="LIY299" s="730"/>
      <c r="LIZ299" s="730"/>
      <c r="LJA299" s="730"/>
      <c r="LJB299" s="730"/>
      <c r="LJC299" s="730"/>
      <c r="LJD299" s="730"/>
      <c r="LJE299" s="730"/>
      <c r="LJF299" s="730"/>
      <c r="LJG299" s="730"/>
      <c r="LJH299" s="730"/>
      <c r="LJI299" s="730"/>
      <c r="LJJ299" s="730"/>
      <c r="LJK299" s="730"/>
      <c r="LJL299" s="730"/>
      <c r="LJM299" s="730"/>
      <c r="LJN299" s="730"/>
      <c r="LJO299" s="730"/>
      <c r="LJP299" s="730"/>
      <c r="LJQ299" s="730"/>
      <c r="LJR299" s="730"/>
      <c r="LJS299" s="730"/>
      <c r="LJT299" s="730"/>
      <c r="LJU299" s="730"/>
      <c r="LJV299" s="730"/>
      <c r="LJW299" s="730"/>
      <c r="LJX299" s="730"/>
      <c r="LJY299" s="730"/>
      <c r="LJZ299" s="730"/>
      <c r="LKA299" s="730"/>
      <c r="LKB299" s="730"/>
      <c r="LKC299" s="730"/>
      <c r="LKD299" s="730"/>
      <c r="LKE299" s="730"/>
      <c r="LKF299" s="730"/>
      <c r="LKG299" s="730"/>
      <c r="LKH299" s="730"/>
      <c r="LKI299" s="730"/>
      <c r="LKJ299" s="730"/>
      <c r="LKK299" s="730"/>
      <c r="LKL299" s="730"/>
      <c r="LKM299" s="730"/>
      <c r="LKN299" s="730"/>
      <c r="LKO299" s="730"/>
      <c r="LKP299" s="730"/>
      <c r="LKQ299" s="730"/>
      <c r="LKR299" s="730"/>
      <c r="LKS299" s="730"/>
      <c r="LKT299" s="730"/>
      <c r="LKU299" s="730"/>
      <c r="LKV299" s="730"/>
      <c r="LKW299" s="730"/>
      <c r="LKX299" s="730"/>
      <c r="LKY299" s="730"/>
      <c r="LKZ299" s="730"/>
      <c r="LLA299" s="730"/>
      <c r="LLB299" s="730"/>
      <c r="LLC299" s="730"/>
      <c r="LLD299" s="730"/>
      <c r="LLE299" s="730"/>
      <c r="LLF299" s="730"/>
      <c r="LLG299" s="730"/>
      <c r="LLH299" s="730"/>
      <c r="LLI299" s="730"/>
      <c r="LLJ299" s="730"/>
      <c r="LLK299" s="730"/>
      <c r="LLL299" s="730"/>
      <c r="LLM299" s="730"/>
      <c r="LLN299" s="730"/>
      <c r="LLO299" s="730"/>
      <c r="LLP299" s="730"/>
      <c r="LLQ299" s="730"/>
      <c r="LLR299" s="730"/>
      <c r="LLS299" s="730"/>
      <c r="LLT299" s="730"/>
      <c r="LLU299" s="730"/>
      <c r="LLV299" s="730"/>
      <c r="LLW299" s="730"/>
      <c r="LLX299" s="730"/>
      <c r="LLY299" s="730"/>
      <c r="LLZ299" s="730"/>
      <c r="LMA299" s="730"/>
      <c r="LMB299" s="730"/>
      <c r="LMC299" s="730"/>
      <c r="LMD299" s="730"/>
      <c r="LME299" s="730"/>
      <c r="LMF299" s="730"/>
      <c r="LMG299" s="730"/>
      <c r="LMH299" s="730"/>
      <c r="LMI299" s="730"/>
      <c r="LMJ299" s="730"/>
      <c r="LMK299" s="730"/>
      <c r="LML299" s="730"/>
      <c r="LMM299" s="730"/>
      <c r="LMN299" s="730"/>
      <c r="LMO299" s="730"/>
      <c r="LMP299" s="730"/>
      <c r="LMQ299" s="730"/>
      <c r="LMR299" s="730"/>
      <c r="LMS299" s="730"/>
      <c r="LMT299" s="730"/>
      <c r="LMU299" s="730"/>
      <c r="LMV299" s="730"/>
      <c r="LMW299" s="730"/>
      <c r="LMX299" s="730"/>
      <c r="LMY299" s="730"/>
      <c r="LMZ299" s="730"/>
      <c r="LNA299" s="730"/>
      <c r="LNB299" s="730"/>
      <c r="LNC299" s="730"/>
      <c r="LND299" s="730"/>
      <c r="LNE299" s="730"/>
      <c r="LNF299" s="730"/>
      <c r="LNG299" s="730"/>
      <c r="LNH299" s="730"/>
      <c r="LNI299" s="730"/>
      <c r="LNJ299" s="730"/>
      <c r="LNK299" s="730"/>
      <c r="LNL299" s="730"/>
      <c r="LNM299" s="730"/>
      <c r="LNN299" s="730"/>
      <c r="LNO299" s="730"/>
      <c r="LNP299" s="730"/>
      <c r="LNQ299" s="730"/>
      <c r="LNR299" s="730"/>
      <c r="LNS299" s="730"/>
      <c r="LNT299" s="730"/>
      <c r="LNU299" s="730"/>
      <c r="LNV299" s="730"/>
      <c r="LNW299" s="730"/>
      <c r="LNX299" s="730"/>
      <c r="LNY299" s="730"/>
      <c r="LNZ299" s="730"/>
      <c r="LOA299" s="730"/>
      <c r="LOB299" s="730"/>
      <c r="LOC299" s="730"/>
      <c r="LOD299" s="730"/>
      <c r="LOE299" s="730"/>
      <c r="LOF299" s="730"/>
      <c r="LOG299" s="730"/>
      <c r="LOH299" s="730"/>
      <c r="LOI299" s="730"/>
      <c r="LOJ299" s="730"/>
      <c r="LOK299" s="730"/>
      <c r="LOL299" s="730"/>
      <c r="LOM299" s="730"/>
      <c r="LON299" s="730"/>
      <c r="LOO299" s="730"/>
      <c r="LOP299" s="730"/>
      <c r="LOQ299" s="730"/>
      <c r="LOR299" s="730"/>
      <c r="LOS299" s="730"/>
      <c r="LOT299" s="730"/>
      <c r="LOU299" s="730"/>
      <c r="LOV299" s="730"/>
      <c r="LOW299" s="730"/>
      <c r="LOX299" s="730"/>
      <c r="LOY299" s="730"/>
      <c r="LOZ299" s="730"/>
      <c r="LPA299" s="730"/>
      <c r="LPB299" s="730"/>
      <c r="LPC299" s="730"/>
      <c r="LPD299" s="730"/>
      <c r="LPE299" s="730"/>
      <c r="LPF299" s="730"/>
      <c r="LPG299" s="730"/>
      <c r="LPH299" s="730"/>
      <c r="LPI299" s="730"/>
      <c r="LPJ299" s="730"/>
      <c r="LPK299" s="730"/>
      <c r="LPL299" s="730"/>
      <c r="LPM299" s="730"/>
      <c r="LPN299" s="730"/>
      <c r="LPO299" s="730"/>
      <c r="LPP299" s="730"/>
      <c r="LPQ299" s="730"/>
      <c r="LPR299" s="730"/>
      <c r="LPS299" s="730"/>
      <c r="LPT299" s="730"/>
      <c r="LPU299" s="730"/>
      <c r="LPV299" s="730"/>
      <c r="LPW299" s="730"/>
      <c r="LPX299" s="730"/>
      <c r="LPY299" s="730"/>
      <c r="LPZ299" s="730"/>
      <c r="LQA299" s="730"/>
      <c r="LQB299" s="730"/>
      <c r="LQC299" s="730"/>
      <c r="LQD299" s="730"/>
      <c r="LQE299" s="730"/>
      <c r="LQF299" s="730"/>
      <c r="LQG299" s="730"/>
      <c r="LQH299" s="730"/>
      <c r="LQI299" s="730"/>
      <c r="LQJ299" s="730"/>
      <c r="LQK299" s="730"/>
      <c r="LQL299" s="730"/>
      <c r="LQM299" s="730"/>
      <c r="LQN299" s="730"/>
      <c r="LQO299" s="730"/>
      <c r="LQP299" s="730"/>
      <c r="LQQ299" s="730"/>
      <c r="LQR299" s="730"/>
      <c r="LQS299" s="730"/>
      <c r="LQT299" s="730"/>
      <c r="LQU299" s="730"/>
      <c r="LQV299" s="730"/>
      <c r="LQW299" s="730"/>
      <c r="LQX299" s="730"/>
      <c r="LQY299" s="730"/>
      <c r="LQZ299" s="730"/>
      <c r="LRA299" s="730"/>
      <c r="LRB299" s="730"/>
      <c r="LRC299" s="730"/>
      <c r="LRD299" s="730"/>
      <c r="LRE299" s="730"/>
      <c r="LRF299" s="730"/>
      <c r="LRG299" s="730"/>
      <c r="LRH299" s="730"/>
      <c r="LRI299" s="730"/>
      <c r="LRJ299" s="730"/>
      <c r="LRK299" s="730"/>
      <c r="LRL299" s="730"/>
      <c r="LRM299" s="730"/>
      <c r="LRN299" s="730"/>
      <c r="LRO299" s="730"/>
      <c r="LRP299" s="730"/>
      <c r="LRQ299" s="730"/>
      <c r="LRR299" s="730"/>
      <c r="LRS299" s="730"/>
      <c r="LRT299" s="730"/>
      <c r="LRU299" s="730"/>
      <c r="LRV299" s="730"/>
      <c r="LRW299" s="730"/>
      <c r="LRX299" s="730"/>
      <c r="LRY299" s="730"/>
      <c r="LRZ299" s="730"/>
      <c r="LSA299" s="730"/>
      <c r="LSB299" s="730"/>
      <c r="LSC299" s="730"/>
      <c r="LSD299" s="730"/>
      <c r="LSE299" s="730"/>
      <c r="LSF299" s="730"/>
      <c r="LSG299" s="730"/>
      <c r="LSH299" s="730"/>
      <c r="LSI299" s="730"/>
      <c r="LSJ299" s="730"/>
      <c r="LSK299" s="730"/>
      <c r="LSL299" s="730"/>
      <c r="LSM299" s="730"/>
      <c r="LSN299" s="730"/>
      <c r="LSO299" s="730"/>
      <c r="LSP299" s="730"/>
      <c r="LSQ299" s="730"/>
      <c r="LSR299" s="730"/>
      <c r="LSS299" s="730"/>
      <c r="LST299" s="730"/>
      <c r="LSU299" s="730"/>
      <c r="LSV299" s="730"/>
      <c r="LSW299" s="730"/>
      <c r="LSX299" s="730"/>
      <c r="LSY299" s="730"/>
      <c r="LSZ299" s="730"/>
      <c r="LTA299" s="730"/>
      <c r="LTB299" s="730"/>
      <c r="LTC299" s="730"/>
      <c r="LTD299" s="730"/>
      <c r="LTE299" s="730"/>
      <c r="LTF299" s="730"/>
      <c r="LTG299" s="730"/>
      <c r="LTH299" s="730"/>
      <c r="LTI299" s="730"/>
      <c r="LTJ299" s="730"/>
      <c r="LTK299" s="730"/>
      <c r="LTL299" s="730"/>
      <c r="LTM299" s="730"/>
      <c r="LTN299" s="730"/>
      <c r="LTO299" s="730"/>
      <c r="LTP299" s="730"/>
      <c r="LTQ299" s="730"/>
      <c r="LTR299" s="730"/>
      <c r="LTS299" s="730"/>
      <c r="LTT299" s="730"/>
      <c r="LTU299" s="730"/>
      <c r="LTV299" s="730"/>
      <c r="LTW299" s="730"/>
      <c r="LTX299" s="730"/>
      <c r="LTY299" s="730"/>
      <c r="LTZ299" s="730"/>
      <c r="LUA299" s="730"/>
      <c r="LUB299" s="730"/>
      <c r="LUC299" s="730"/>
      <c r="LUD299" s="730"/>
      <c r="LUE299" s="730"/>
      <c r="LUF299" s="730"/>
      <c r="LUG299" s="730"/>
      <c r="LUH299" s="730"/>
      <c r="LUI299" s="730"/>
      <c r="LUJ299" s="730"/>
      <c r="LUK299" s="730"/>
      <c r="LUL299" s="730"/>
      <c r="LUM299" s="730"/>
      <c r="LUN299" s="730"/>
      <c r="LUO299" s="730"/>
      <c r="LUP299" s="730"/>
      <c r="LUQ299" s="730"/>
      <c r="LUR299" s="730"/>
      <c r="LUS299" s="730"/>
      <c r="LUT299" s="730"/>
      <c r="LUU299" s="730"/>
      <c r="LUV299" s="730"/>
      <c r="LUW299" s="730"/>
      <c r="LUX299" s="730"/>
      <c r="LUY299" s="730"/>
      <c r="LUZ299" s="730"/>
      <c r="LVA299" s="730"/>
      <c r="LVB299" s="730"/>
      <c r="LVC299" s="730"/>
      <c r="LVD299" s="730"/>
      <c r="LVE299" s="730"/>
      <c r="LVF299" s="730"/>
      <c r="LVG299" s="730"/>
      <c r="LVH299" s="730"/>
      <c r="LVI299" s="730"/>
      <c r="LVJ299" s="730"/>
      <c r="LVK299" s="730"/>
      <c r="LVL299" s="730"/>
      <c r="LVM299" s="730"/>
      <c r="LVN299" s="730"/>
      <c r="LVO299" s="730"/>
      <c r="LVP299" s="730"/>
      <c r="LVQ299" s="730"/>
      <c r="LVR299" s="730"/>
      <c r="LVS299" s="730"/>
      <c r="LVT299" s="730"/>
      <c r="LVU299" s="730"/>
      <c r="LVV299" s="730"/>
      <c r="LVW299" s="730"/>
      <c r="LVX299" s="730"/>
      <c r="LVY299" s="730"/>
      <c r="LVZ299" s="730"/>
      <c r="LWA299" s="730"/>
      <c r="LWB299" s="730"/>
      <c r="LWC299" s="730"/>
      <c r="LWD299" s="730"/>
      <c r="LWE299" s="730"/>
      <c r="LWF299" s="730"/>
      <c r="LWG299" s="730"/>
      <c r="LWH299" s="730"/>
      <c r="LWI299" s="730"/>
      <c r="LWJ299" s="730"/>
      <c r="LWK299" s="730"/>
      <c r="LWL299" s="730"/>
      <c r="LWM299" s="730"/>
      <c r="LWN299" s="730"/>
      <c r="LWO299" s="730"/>
      <c r="LWP299" s="730"/>
      <c r="LWQ299" s="730"/>
      <c r="LWR299" s="730"/>
      <c r="LWS299" s="730"/>
      <c r="LWT299" s="730"/>
      <c r="LWU299" s="730"/>
      <c r="LWV299" s="730"/>
      <c r="LWW299" s="730"/>
      <c r="LWX299" s="730"/>
      <c r="LWY299" s="730"/>
      <c r="LWZ299" s="730"/>
      <c r="LXA299" s="730"/>
      <c r="LXB299" s="730"/>
      <c r="LXC299" s="730"/>
      <c r="LXD299" s="730"/>
      <c r="LXE299" s="730"/>
      <c r="LXF299" s="730"/>
      <c r="LXG299" s="730"/>
      <c r="LXH299" s="730"/>
      <c r="LXI299" s="730"/>
      <c r="LXJ299" s="730"/>
      <c r="LXK299" s="730"/>
      <c r="LXL299" s="730"/>
      <c r="LXM299" s="730"/>
      <c r="LXN299" s="730"/>
      <c r="LXO299" s="730"/>
      <c r="LXP299" s="730"/>
      <c r="LXQ299" s="730"/>
      <c r="LXR299" s="730"/>
      <c r="LXS299" s="730"/>
      <c r="LXT299" s="730"/>
      <c r="LXU299" s="730"/>
      <c r="LXV299" s="730"/>
      <c r="LXW299" s="730"/>
      <c r="LXX299" s="730"/>
      <c r="LXY299" s="730"/>
      <c r="LXZ299" s="730"/>
      <c r="LYA299" s="730"/>
      <c r="LYB299" s="730"/>
      <c r="LYC299" s="730"/>
      <c r="LYD299" s="730"/>
      <c r="LYE299" s="730"/>
      <c r="LYF299" s="730"/>
      <c r="LYG299" s="730"/>
      <c r="LYH299" s="730"/>
      <c r="LYI299" s="730"/>
      <c r="LYJ299" s="730"/>
      <c r="LYK299" s="730"/>
      <c r="LYL299" s="730"/>
      <c r="LYM299" s="730"/>
      <c r="LYN299" s="730"/>
      <c r="LYO299" s="730"/>
      <c r="LYP299" s="730"/>
      <c r="LYQ299" s="730"/>
      <c r="LYR299" s="730"/>
      <c r="LYS299" s="730"/>
      <c r="LYT299" s="730"/>
      <c r="LYU299" s="730"/>
      <c r="LYV299" s="730"/>
      <c r="LYW299" s="730"/>
      <c r="LYX299" s="730"/>
      <c r="LYY299" s="730"/>
      <c r="LYZ299" s="730"/>
      <c r="LZA299" s="730"/>
      <c r="LZB299" s="730"/>
      <c r="LZC299" s="730"/>
      <c r="LZD299" s="730"/>
      <c r="LZE299" s="730"/>
      <c r="LZF299" s="730"/>
      <c r="LZG299" s="730"/>
      <c r="LZH299" s="730"/>
      <c r="LZI299" s="730"/>
      <c r="LZJ299" s="730"/>
      <c r="LZK299" s="730"/>
      <c r="LZL299" s="730"/>
      <c r="LZM299" s="730"/>
      <c r="LZN299" s="730"/>
      <c r="LZO299" s="730"/>
      <c r="LZP299" s="730"/>
      <c r="LZQ299" s="730"/>
      <c r="LZR299" s="730"/>
      <c r="LZS299" s="730"/>
      <c r="LZT299" s="730"/>
      <c r="LZU299" s="730"/>
      <c r="LZV299" s="730"/>
      <c r="LZW299" s="730"/>
      <c r="LZX299" s="730"/>
      <c r="LZY299" s="730"/>
      <c r="LZZ299" s="730"/>
      <c r="MAA299" s="730"/>
      <c r="MAB299" s="730"/>
      <c r="MAC299" s="730"/>
      <c r="MAD299" s="730"/>
      <c r="MAE299" s="730"/>
      <c r="MAF299" s="730"/>
      <c r="MAG299" s="730"/>
      <c r="MAH299" s="730"/>
      <c r="MAI299" s="730"/>
      <c r="MAJ299" s="730"/>
      <c r="MAK299" s="730"/>
      <c r="MAL299" s="730"/>
      <c r="MAM299" s="730"/>
      <c r="MAN299" s="730"/>
      <c r="MAO299" s="730"/>
      <c r="MAP299" s="730"/>
      <c r="MAQ299" s="730"/>
      <c r="MAR299" s="730"/>
      <c r="MAS299" s="730"/>
      <c r="MAT299" s="730"/>
      <c r="MAU299" s="730"/>
      <c r="MAV299" s="730"/>
      <c r="MAW299" s="730"/>
      <c r="MAX299" s="730"/>
      <c r="MAY299" s="730"/>
      <c r="MAZ299" s="730"/>
      <c r="MBA299" s="730"/>
      <c r="MBB299" s="730"/>
      <c r="MBC299" s="730"/>
      <c r="MBD299" s="730"/>
      <c r="MBE299" s="730"/>
      <c r="MBF299" s="730"/>
      <c r="MBG299" s="730"/>
      <c r="MBH299" s="730"/>
      <c r="MBI299" s="730"/>
      <c r="MBJ299" s="730"/>
      <c r="MBK299" s="730"/>
      <c r="MBL299" s="730"/>
      <c r="MBM299" s="730"/>
      <c r="MBN299" s="730"/>
      <c r="MBO299" s="730"/>
      <c r="MBP299" s="730"/>
      <c r="MBQ299" s="730"/>
      <c r="MBR299" s="730"/>
      <c r="MBS299" s="730"/>
      <c r="MBT299" s="730"/>
      <c r="MBU299" s="730"/>
      <c r="MBV299" s="730"/>
      <c r="MBW299" s="730"/>
      <c r="MBX299" s="730"/>
      <c r="MBY299" s="730"/>
      <c r="MBZ299" s="730"/>
      <c r="MCA299" s="730"/>
      <c r="MCB299" s="730"/>
      <c r="MCC299" s="730"/>
      <c r="MCD299" s="730"/>
      <c r="MCE299" s="730"/>
      <c r="MCF299" s="730"/>
      <c r="MCG299" s="730"/>
      <c r="MCH299" s="730"/>
      <c r="MCI299" s="730"/>
      <c r="MCJ299" s="730"/>
      <c r="MCK299" s="730"/>
      <c r="MCL299" s="730"/>
      <c r="MCM299" s="730"/>
      <c r="MCN299" s="730"/>
      <c r="MCO299" s="730"/>
      <c r="MCP299" s="730"/>
      <c r="MCQ299" s="730"/>
      <c r="MCR299" s="730"/>
      <c r="MCS299" s="730"/>
      <c r="MCT299" s="730"/>
      <c r="MCU299" s="730"/>
      <c r="MCV299" s="730"/>
      <c r="MCW299" s="730"/>
      <c r="MCX299" s="730"/>
      <c r="MCY299" s="730"/>
      <c r="MCZ299" s="730"/>
      <c r="MDA299" s="730"/>
      <c r="MDB299" s="730"/>
      <c r="MDC299" s="730"/>
      <c r="MDD299" s="730"/>
      <c r="MDE299" s="730"/>
      <c r="MDF299" s="730"/>
      <c r="MDG299" s="730"/>
      <c r="MDH299" s="730"/>
      <c r="MDI299" s="730"/>
      <c r="MDJ299" s="730"/>
      <c r="MDK299" s="730"/>
      <c r="MDL299" s="730"/>
      <c r="MDM299" s="730"/>
      <c r="MDN299" s="730"/>
      <c r="MDO299" s="730"/>
      <c r="MDP299" s="730"/>
      <c r="MDQ299" s="730"/>
      <c r="MDR299" s="730"/>
      <c r="MDS299" s="730"/>
      <c r="MDT299" s="730"/>
      <c r="MDU299" s="730"/>
      <c r="MDV299" s="730"/>
      <c r="MDW299" s="730"/>
      <c r="MDX299" s="730"/>
      <c r="MDY299" s="730"/>
      <c r="MDZ299" s="730"/>
      <c r="MEA299" s="730"/>
      <c r="MEB299" s="730"/>
      <c r="MEC299" s="730"/>
      <c r="MED299" s="730"/>
      <c r="MEE299" s="730"/>
      <c r="MEF299" s="730"/>
      <c r="MEG299" s="730"/>
      <c r="MEH299" s="730"/>
      <c r="MEI299" s="730"/>
      <c r="MEJ299" s="730"/>
      <c r="MEK299" s="730"/>
      <c r="MEL299" s="730"/>
      <c r="MEM299" s="730"/>
      <c r="MEN299" s="730"/>
      <c r="MEO299" s="730"/>
      <c r="MEP299" s="730"/>
      <c r="MEQ299" s="730"/>
      <c r="MER299" s="730"/>
      <c r="MES299" s="730"/>
      <c r="MET299" s="730"/>
      <c r="MEU299" s="730"/>
      <c r="MEV299" s="730"/>
      <c r="MEW299" s="730"/>
      <c r="MEX299" s="730"/>
      <c r="MEY299" s="730"/>
      <c r="MEZ299" s="730"/>
      <c r="MFA299" s="730"/>
      <c r="MFB299" s="730"/>
      <c r="MFC299" s="730"/>
      <c r="MFD299" s="730"/>
      <c r="MFE299" s="730"/>
      <c r="MFF299" s="730"/>
      <c r="MFG299" s="730"/>
      <c r="MFH299" s="730"/>
      <c r="MFI299" s="730"/>
      <c r="MFJ299" s="730"/>
      <c r="MFK299" s="730"/>
      <c r="MFL299" s="730"/>
      <c r="MFM299" s="730"/>
      <c r="MFN299" s="730"/>
      <c r="MFO299" s="730"/>
      <c r="MFP299" s="730"/>
      <c r="MFQ299" s="730"/>
      <c r="MFR299" s="730"/>
      <c r="MFS299" s="730"/>
      <c r="MFT299" s="730"/>
      <c r="MFU299" s="730"/>
      <c r="MFV299" s="730"/>
      <c r="MFW299" s="730"/>
      <c r="MFX299" s="730"/>
      <c r="MFY299" s="730"/>
      <c r="MFZ299" s="730"/>
      <c r="MGA299" s="730"/>
      <c r="MGB299" s="730"/>
      <c r="MGC299" s="730"/>
      <c r="MGD299" s="730"/>
      <c r="MGE299" s="730"/>
      <c r="MGF299" s="730"/>
      <c r="MGG299" s="730"/>
      <c r="MGH299" s="730"/>
      <c r="MGI299" s="730"/>
      <c r="MGJ299" s="730"/>
      <c r="MGK299" s="730"/>
      <c r="MGL299" s="730"/>
      <c r="MGM299" s="730"/>
      <c r="MGN299" s="730"/>
      <c r="MGO299" s="730"/>
      <c r="MGP299" s="730"/>
      <c r="MGQ299" s="730"/>
      <c r="MGR299" s="730"/>
      <c r="MGS299" s="730"/>
      <c r="MGT299" s="730"/>
      <c r="MGU299" s="730"/>
      <c r="MGV299" s="730"/>
      <c r="MGW299" s="730"/>
      <c r="MGX299" s="730"/>
      <c r="MGY299" s="730"/>
      <c r="MGZ299" s="730"/>
      <c r="MHA299" s="730"/>
      <c r="MHB299" s="730"/>
      <c r="MHC299" s="730"/>
      <c r="MHD299" s="730"/>
      <c r="MHE299" s="730"/>
      <c r="MHF299" s="730"/>
      <c r="MHG299" s="730"/>
      <c r="MHH299" s="730"/>
      <c r="MHI299" s="730"/>
      <c r="MHJ299" s="730"/>
      <c r="MHK299" s="730"/>
      <c r="MHL299" s="730"/>
      <c r="MHM299" s="730"/>
      <c r="MHN299" s="730"/>
      <c r="MHO299" s="730"/>
      <c r="MHP299" s="730"/>
      <c r="MHQ299" s="730"/>
      <c r="MHR299" s="730"/>
      <c r="MHS299" s="730"/>
      <c r="MHT299" s="730"/>
      <c r="MHU299" s="730"/>
      <c r="MHV299" s="730"/>
      <c r="MHW299" s="730"/>
      <c r="MHX299" s="730"/>
      <c r="MHY299" s="730"/>
      <c r="MHZ299" s="730"/>
      <c r="MIA299" s="730"/>
      <c r="MIB299" s="730"/>
      <c r="MIC299" s="730"/>
      <c r="MID299" s="730"/>
      <c r="MIE299" s="730"/>
      <c r="MIF299" s="730"/>
      <c r="MIG299" s="730"/>
      <c r="MIH299" s="730"/>
      <c r="MII299" s="730"/>
      <c r="MIJ299" s="730"/>
      <c r="MIK299" s="730"/>
      <c r="MIL299" s="730"/>
      <c r="MIM299" s="730"/>
      <c r="MIN299" s="730"/>
      <c r="MIO299" s="730"/>
      <c r="MIP299" s="730"/>
      <c r="MIQ299" s="730"/>
      <c r="MIR299" s="730"/>
      <c r="MIS299" s="730"/>
      <c r="MIT299" s="730"/>
      <c r="MIU299" s="730"/>
      <c r="MIV299" s="730"/>
      <c r="MIW299" s="730"/>
      <c r="MIX299" s="730"/>
      <c r="MIY299" s="730"/>
      <c r="MIZ299" s="730"/>
      <c r="MJA299" s="730"/>
      <c r="MJB299" s="730"/>
      <c r="MJC299" s="730"/>
      <c r="MJD299" s="730"/>
      <c r="MJE299" s="730"/>
      <c r="MJF299" s="730"/>
      <c r="MJG299" s="730"/>
      <c r="MJH299" s="730"/>
      <c r="MJI299" s="730"/>
      <c r="MJJ299" s="730"/>
      <c r="MJK299" s="730"/>
      <c r="MJL299" s="730"/>
      <c r="MJM299" s="730"/>
      <c r="MJN299" s="730"/>
      <c r="MJO299" s="730"/>
      <c r="MJP299" s="730"/>
      <c r="MJQ299" s="730"/>
      <c r="MJR299" s="730"/>
      <c r="MJS299" s="730"/>
      <c r="MJT299" s="730"/>
      <c r="MJU299" s="730"/>
      <c r="MJV299" s="730"/>
      <c r="MJW299" s="730"/>
      <c r="MJX299" s="730"/>
      <c r="MJY299" s="730"/>
      <c r="MJZ299" s="730"/>
      <c r="MKA299" s="730"/>
      <c r="MKB299" s="730"/>
      <c r="MKC299" s="730"/>
      <c r="MKD299" s="730"/>
      <c r="MKE299" s="730"/>
      <c r="MKF299" s="730"/>
      <c r="MKG299" s="730"/>
      <c r="MKH299" s="730"/>
      <c r="MKI299" s="730"/>
      <c r="MKJ299" s="730"/>
      <c r="MKK299" s="730"/>
      <c r="MKL299" s="730"/>
      <c r="MKM299" s="730"/>
      <c r="MKN299" s="730"/>
      <c r="MKO299" s="730"/>
      <c r="MKP299" s="730"/>
      <c r="MKQ299" s="730"/>
      <c r="MKR299" s="730"/>
      <c r="MKS299" s="730"/>
      <c r="MKT299" s="730"/>
      <c r="MKU299" s="730"/>
      <c r="MKV299" s="730"/>
      <c r="MKW299" s="730"/>
      <c r="MKX299" s="730"/>
      <c r="MKY299" s="730"/>
      <c r="MKZ299" s="730"/>
      <c r="MLA299" s="730"/>
      <c r="MLB299" s="730"/>
      <c r="MLC299" s="730"/>
      <c r="MLD299" s="730"/>
      <c r="MLE299" s="730"/>
      <c r="MLF299" s="730"/>
      <c r="MLG299" s="730"/>
      <c r="MLH299" s="730"/>
      <c r="MLI299" s="730"/>
      <c r="MLJ299" s="730"/>
      <c r="MLK299" s="730"/>
      <c r="MLL299" s="730"/>
      <c r="MLM299" s="730"/>
      <c r="MLN299" s="730"/>
      <c r="MLO299" s="730"/>
      <c r="MLP299" s="730"/>
      <c r="MLQ299" s="730"/>
      <c r="MLR299" s="730"/>
      <c r="MLS299" s="730"/>
      <c r="MLT299" s="730"/>
      <c r="MLU299" s="730"/>
      <c r="MLV299" s="730"/>
      <c r="MLW299" s="730"/>
      <c r="MLX299" s="730"/>
      <c r="MLY299" s="730"/>
      <c r="MLZ299" s="730"/>
      <c r="MMA299" s="730"/>
      <c r="MMB299" s="730"/>
      <c r="MMC299" s="730"/>
      <c r="MMD299" s="730"/>
      <c r="MME299" s="730"/>
      <c r="MMF299" s="730"/>
      <c r="MMG299" s="730"/>
      <c r="MMH299" s="730"/>
      <c r="MMI299" s="730"/>
      <c r="MMJ299" s="730"/>
      <c r="MMK299" s="730"/>
      <c r="MML299" s="730"/>
      <c r="MMM299" s="730"/>
      <c r="MMN299" s="730"/>
      <c r="MMO299" s="730"/>
      <c r="MMP299" s="730"/>
      <c r="MMQ299" s="730"/>
      <c r="MMR299" s="730"/>
      <c r="MMS299" s="730"/>
      <c r="MMT299" s="730"/>
      <c r="MMU299" s="730"/>
      <c r="MMV299" s="730"/>
      <c r="MMW299" s="730"/>
      <c r="MMX299" s="730"/>
      <c r="MMY299" s="730"/>
      <c r="MMZ299" s="730"/>
      <c r="MNA299" s="730"/>
      <c r="MNB299" s="730"/>
      <c r="MNC299" s="730"/>
      <c r="MND299" s="730"/>
      <c r="MNE299" s="730"/>
      <c r="MNF299" s="730"/>
      <c r="MNG299" s="730"/>
      <c r="MNH299" s="730"/>
      <c r="MNI299" s="730"/>
      <c r="MNJ299" s="730"/>
      <c r="MNK299" s="730"/>
      <c r="MNL299" s="730"/>
      <c r="MNM299" s="730"/>
      <c r="MNN299" s="730"/>
      <c r="MNO299" s="730"/>
      <c r="MNP299" s="730"/>
      <c r="MNQ299" s="730"/>
      <c r="MNR299" s="730"/>
      <c r="MNS299" s="730"/>
      <c r="MNT299" s="730"/>
      <c r="MNU299" s="730"/>
      <c r="MNV299" s="730"/>
      <c r="MNW299" s="730"/>
      <c r="MNX299" s="730"/>
      <c r="MNY299" s="730"/>
      <c r="MNZ299" s="730"/>
      <c r="MOA299" s="730"/>
      <c r="MOB299" s="730"/>
      <c r="MOC299" s="730"/>
      <c r="MOD299" s="730"/>
      <c r="MOE299" s="730"/>
      <c r="MOF299" s="730"/>
      <c r="MOG299" s="730"/>
      <c r="MOH299" s="730"/>
      <c r="MOI299" s="730"/>
      <c r="MOJ299" s="730"/>
      <c r="MOK299" s="730"/>
      <c r="MOL299" s="730"/>
      <c r="MOM299" s="730"/>
      <c r="MON299" s="730"/>
      <c r="MOO299" s="730"/>
      <c r="MOP299" s="730"/>
      <c r="MOQ299" s="730"/>
      <c r="MOR299" s="730"/>
      <c r="MOS299" s="730"/>
      <c r="MOT299" s="730"/>
      <c r="MOU299" s="730"/>
      <c r="MOV299" s="730"/>
      <c r="MOW299" s="730"/>
      <c r="MOX299" s="730"/>
      <c r="MOY299" s="730"/>
      <c r="MOZ299" s="730"/>
      <c r="MPA299" s="730"/>
      <c r="MPB299" s="730"/>
      <c r="MPC299" s="730"/>
      <c r="MPD299" s="730"/>
      <c r="MPE299" s="730"/>
      <c r="MPF299" s="730"/>
      <c r="MPG299" s="730"/>
      <c r="MPH299" s="730"/>
      <c r="MPI299" s="730"/>
      <c r="MPJ299" s="730"/>
      <c r="MPK299" s="730"/>
      <c r="MPL299" s="730"/>
      <c r="MPM299" s="730"/>
      <c r="MPN299" s="730"/>
      <c r="MPO299" s="730"/>
      <c r="MPP299" s="730"/>
      <c r="MPQ299" s="730"/>
      <c r="MPR299" s="730"/>
      <c r="MPS299" s="730"/>
      <c r="MPT299" s="730"/>
      <c r="MPU299" s="730"/>
      <c r="MPV299" s="730"/>
      <c r="MPW299" s="730"/>
      <c r="MPX299" s="730"/>
      <c r="MPY299" s="730"/>
      <c r="MPZ299" s="730"/>
      <c r="MQA299" s="730"/>
      <c r="MQB299" s="730"/>
      <c r="MQC299" s="730"/>
      <c r="MQD299" s="730"/>
      <c r="MQE299" s="730"/>
      <c r="MQF299" s="730"/>
      <c r="MQG299" s="730"/>
      <c r="MQH299" s="730"/>
      <c r="MQI299" s="730"/>
      <c r="MQJ299" s="730"/>
      <c r="MQK299" s="730"/>
      <c r="MQL299" s="730"/>
      <c r="MQM299" s="730"/>
      <c r="MQN299" s="730"/>
      <c r="MQO299" s="730"/>
      <c r="MQP299" s="730"/>
      <c r="MQQ299" s="730"/>
      <c r="MQR299" s="730"/>
      <c r="MQS299" s="730"/>
      <c r="MQT299" s="730"/>
      <c r="MQU299" s="730"/>
      <c r="MQV299" s="730"/>
      <c r="MQW299" s="730"/>
      <c r="MQX299" s="730"/>
      <c r="MQY299" s="730"/>
      <c r="MQZ299" s="730"/>
      <c r="MRA299" s="730"/>
      <c r="MRB299" s="730"/>
      <c r="MRC299" s="730"/>
      <c r="MRD299" s="730"/>
      <c r="MRE299" s="730"/>
      <c r="MRF299" s="730"/>
      <c r="MRG299" s="730"/>
      <c r="MRH299" s="730"/>
      <c r="MRI299" s="730"/>
      <c r="MRJ299" s="730"/>
      <c r="MRK299" s="730"/>
      <c r="MRL299" s="730"/>
      <c r="MRM299" s="730"/>
      <c r="MRN299" s="730"/>
      <c r="MRO299" s="730"/>
      <c r="MRP299" s="730"/>
      <c r="MRQ299" s="730"/>
      <c r="MRR299" s="730"/>
      <c r="MRS299" s="730"/>
      <c r="MRT299" s="730"/>
      <c r="MRU299" s="730"/>
      <c r="MRV299" s="730"/>
      <c r="MRW299" s="730"/>
      <c r="MRX299" s="730"/>
      <c r="MRY299" s="730"/>
      <c r="MRZ299" s="730"/>
      <c r="MSA299" s="730"/>
      <c r="MSB299" s="730"/>
      <c r="MSC299" s="730"/>
      <c r="MSD299" s="730"/>
      <c r="MSE299" s="730"/>
      <c r="MSF299" s="730"/>
      <c r="MSG299" s="730"/>
      <c r="MSH299" s="730"/>
      <c r="MSI299" s="730"/>
      <c r="MSJ299" s="730"/>
      <c r="MSK299" s="730"/>
      <c r="MSL299" s="730"/>
      <c r="MSM299" s="730"/>
      <c r="MSN299" s="730"/>
      <c r="MSO299" s="730"/>
      <c r="MSP299" s="730"/>
      <c r="MSQ299" s="730"/>
      <c r="MSR299" s="730"/>
      <c r="MSS299" s="730"/>
      <c r="MST299" s="730"/>
      <c r="MSU299" s="730"/>
      <c r="MSV299" s="730"/>
      <c r="MSW299" s="730"/>
      <c r="MSX299" s="730"/>
      <c r="MSY299" s="730"/>
      <c r="MSZ299" s="730"/>
      <c r="MTA299" s="730"/>
      <c r="MTB299" s="730"/>
      <c r="MTC299" s="730"/>
      <c r="MTD299" s="730"/>
      <c r="MTE299" s="730"/>
      <c r="MTF299" s="730"/>
      <c r="MTG299" s="730"/>
      <c r="MTH299" s="730"/>
      <c r="MTI299" s="730"/>
      <c r="MTJ299" s="730"/>
      <c r="MTK299" s="730"/>
      <c r="MTL299" s="730"/>
      <c r="MTM299" s="730"/>
      <c r="MTN299" s="730"/>
      <c r="MTO299" s="730"/>
      <c r="MTP299" s="730"/>
      <c r="MTQ299" s="730"/>
      <c r="MTR299" s="730"/>
      <c r="MTS299" s="730"/>
      <c r="MTT299" s="730"/>
      <c r="MTU299" s="730"/>
      <c r="MTV299" s="730"/>
      <c r="MTW299" s="730"/>
      <c r="MTX299" s="730"/>
      <c r="MTY299" s="730"/>
      <c r="MTZ299" s="730"/>
      <c r="MUA299" s="730"/>
      <c r="MUB299" s="730"/>
      <c r="MUC299" s="730"/>
      <c r="MUD299" s="730"/>
      <c r="MUE299" s="730"/>
      <c r="MUF299" s="730"/>
      <c r="MUG299" s="730"/>
      <c r="MUH299" s="730"/>
      <c r="MUI299" s="730"/>
      <c r="MUJ299" s="730"/>
      <c r="MUK299" s="730"/>
      <c r="MUL299" s="730"/>
      <c r="MUM299" s="730"/>
      <c r="MUN299" s="730"/>
      <c r="MUO299" s="730"/>
      <c r="MUP299" s="730"/>
      <c r="MUQ299" s="730"/>
      <c r="MUR299" s="730"/>
      <c r="MUS299" s="730"/>
      <c r="MUT299" s="730"/>
      <c r="MUU299" s="730"/>
      <c r="MUV299" s="730"/>
      <c r="MUW299" s="730"/>
      <c r="MUX299" s="730"/>
      <c r="MUY299" s="730"/>
      <c r="MUZ299" s="730"/>
      <c r="MVA299" s="730"/>
      <c r="MVB299" s="730"/>
      <c r="MVC299" s="730"/>
      <c r="MVD299" s="730"/>
      <c r="MVE299" s="730"/>
      <c r="MVF299" s="730"/>
      <c r="MVG299" s="730"/>
      <c r="MVH299" s="730"/>
      <c r="MVI299" s="730"/>
      <c r="MVJ299" s="730"/>
      <c r="MVK299" s="730"/>
      <c r="MVL299" s="730"/>
      <c r="MVM299" s="730"/>
      <c r="MVN299" s="730"/>
      <c r="MVO299" s="730"/>
      <c r="MVP299" s="730"/>
      <c r="MVQ299" s="730"/>
      <c r="MVR299" s="730"/>
      <c r="MVS299" s="730"/>
      <c r="MVT299" s="730"/>
      <c r="MVU299" s="730"/>
      <c r="MVV299" s="730"/>
      <c r="MVW299" s="730"/>
      <c r="MVX299" s="730"/>
      <c r="MVY299" s="730"/>
      <c r="MVZ299" s="730"/>
      <c r="MWA299" s="730"/>
      <c r="MWB299" s="730"/>
      <c r="MWC299" s="730"/>
      <c r="MWD299" s="730"/>
      <c r="MWE299" s="730"/>
      <c r="MWF299" s="730"/>
      <c r="MWG299" s="730"/>
      <c r="MWH299" s="730"/>
      <c r="MWI299" s="730"/>
      <c r="MWJ299" s="730"/>
      <c r="MWK299" s="730"/>
      <c r="MWL299" s="730"/>
      <c r="MWM299" s="730"/>
      <c r="MWN299" s="730"/>
      <c r="MWO299" s="730"/>
      <c r="MWP299" s="730"/>
      <c r="MWQ299" s="730"/>
      <c r="MWR299" s="730"/>
      <c r="MWS299" s="730"/>
      <c r="MWT299" s="730"/>
      <c r="MWU299" s="730"/>
      <c r="MWV299" s="730"/>
      <c r="MWW299" s="730"/>
      <c r="MWX299" s="730"/>
      <c r="MWY299" s="730"/>
      <c r="MWZ299" s="730"/>
      <c r="MXA299" s="730"/>
      <c r="MXB299" s="730"/>
      <c r="MXC299" s="730"/>
      <c r="MXD299" s="730"/>
      <c r="MXE299" s="730"/>
      <c r="MXF299" s="730"/>
      <c r="MXG299" s="730"/>
      <c r="MXH299" s="730"/>
      <c r="MXI299" s="730"/>
      <c r="MXJ299" s="730"/>
      <c r="MXK299" s="730"/>
      <c r="MXL299" s="730"/>
      <c r="MXM299" s="730"/>
      <c r="MXN299" s="730"/>
      <c r="MXO299" s="730"/>
      <c r="MXP299" s="730"/>
      <c r="MXQ299" s="730"/>
      <c r="MXR299" s="730"/>
      <c r="MXS299" s="730"/>
      <c r="MXT299" s="730"/>
      <c r="MXU299" s="730"/>
      <c r="MXV299" s="730"/>
      <c r="MXW299" s="730"/>
      <c r="MXX299" s="730"/>
      <c r="MXY299" s="730"/>
      <c r="MXZ299" s="730"/>
      <c r="MYA299" s="730"/>
      <c r="MYB299" s="730"/>
      <c r="MYC299" s="730"/>
      <c r="MYD299" s="730"/>
      <c r="MYE299" s="730"/>
      <c r="MYF299" s="730"/>
      <c r="MYG299" s="730"/>
      <c r="MYH299" s="730"/>
      <c r="MYI299" s="730"/>
      <c r="MYJ299" s="730"/>
      <c r="MYK299" s="730"/>
      <c r="MYL299" s="730"/>
      <c r="MYM299" s="730"/>
      <c r="MYN299" s="730"/>
      <c r="MYO299" s="730"/>
      <c r="MYP299" s="730"/>
      <c r="MYQ299" s="730"/>
      <c r="MYR299" s="730"/>
      <c r="MYS299" s="730"/>
      <c r="MYT299" s="730"/>
      <c r="MYU299" s="730"/>
      <c r="MYV299" s="730"/>
      <c r="MYW299" s="730"/>
      <c r="MYX299" s="730"/>
      <c r="MYY299" s="730"/>
      <c r="MYZ299" s="730"/>
      <c r="MZA299" s="730"/>
      <c r="MZB299" s="730"/>
      <c r="MZC299" s="730"/>
      <c r="MZD299" s="730"/>
      <c r="MZE299" s="730"/>
      <c r="MZF299" s="730"/>
      <c r="MZG299" s="730"/>
      <c r="MZH299" s="730"/>
      <c r="MZI299" s="730"/>
      <c r="MZJ299" s="730"/>
      <c r="MZK299" s="730"/>
      <c r="MZL299" s="730"/>
      <c r="MZM299" s="730"/>
      <c r="MZN299" s="730"/>
      <c r="MZO299" s="730"/>
      <c r="MZP299" s="730"/>
      <c r="MZQ299" s="730"/>
      <c r="MZR299" s="730"/>
      <c r="MZS299" s="730"/>
      <c r="MZT299" s="730"/>
      <c r="MZU299" s="730"/>
      <c r="MZV299" s="730"/>
      <c r="MZW299" s="730"/>
      <c r="MZX299" s="730"/>
      <c r="MZY299" s="730"/>
      <c r="MZZ299" s="730"/>
      <c r="NAA299" s="730"/>
      <c r="NAB299" s="730"/>
      <c r="NAC299" s="730"/>
      <c r="NAD299" s="730"/>
      <c r="NAE299" s="730"/>
      <c r="NAF299" s="730"/>
      <c r="NAG299" s="730"/>
      <c r="NAH299" s="730"/>
      <c r="NAI299" s="730"/>
      <c r="NAJ299" s="730"/>
      <c r="NAK299" s="730"/>
      <c r="NAL299" s="730"/>
      <c r="NAM299" s="730"/>
      <c r="NAN299" s="730"/>
      <c r="NAO299" s="730"/>
      <c r="NAP299" s="730"/>
      <c r="NAQ299" s="730"/>
      <c r="NAR299" s="730"/>
      <c r="NAS299" s="730"/>
      <c r="NAT299" s="730"/>
      <c r="NAU299" s="730"/>
      <c r="NAV299" s="730"/>
      <c r="NAW299" s="730"/>
      <c r="NAX299" s="730"/>
      <c r="NAY299" s="730"/>
      <c r="NAZ299" s="730"/>
      <c r="NBA299" s="730"/>
      <c r="NBB299" s="730"/>
      <c r="NBC299" s="730"/>
      <c r="NBD299" s="730"/>
      <c r="NBE299" s="730"/>
      <c r="NBF299" s="730"/>
      <c r="NBG299" s="730"/>
      <c r="NBH299" s="730"/>
      <c r="NBI299" s="730"/>
      <c r="NBJ299" s="730"/>
      <c r="NBK299" s="730"/>
      <c r="NBL299" s="730"/>
      <c r="NBM299" s="730"/>
      <c r="NBN299" s="730"/>
      <c r="NBO299" s="730"/>
      <c r="NBP299" s="730"/>
      <c r="NBQ299" s="730"/>
      <c r="NBR299" s="730"/>
      <c r="NBS299" s="730"/>
      <c r="NBT299" s="730"/>
      <c r="NBU299" s="730"/>
      <c r="NBV299" s="730"/>
      <c r="NBW299" s="730"/>
      <c r="NBX299" s="730"/>
      <c r="NBY299" s="730"/>
      <c r="NBZ299" s="730"/>
      <c r="NCA299" s="730"/>
      <c r="NCB299" s="730"/>
      <c r="NCC299" s="730"/>
      <c r="NCD299" s="730"/>
      <c r="NCE299" s="730"/>
      <c r="NCF299" s="730"/>
      <c r="NCG299" s="730"/>
      <c r="NCH299" s="730"/>
      <c r="NCI299" s="730"/>
      <c r="NCJ299" s="730"/>
      <c r="NCK299" s="730"/>
      <c r="NCL299" s="730"/>
      <c r="NCM299" s="730"/>
      <c r="NCN299" s="730"/>
      <c r="NCO299" s="730"/>
      <c r="NCP299" s="730"/>
      <c r="NCQ299" s="730"/>
      <c r="NCR299" s="730"/>
      <c r="NCS299" s="730"/>
      <c r="NCT299" s="730"/>
      <c r="NCU299" s="730"/>
      <c r="NCV299" s="730"/>
      <c r="NCW299" s="730"/>
      <c r="NCX299" s="730"/>
      <c r="NCY299" s="730"/>
      <c r="NCZ299" s="730"/>
      <c r="NDA299" s="730"/>
      <c r="NDB299" s="730"/>
      <c r="NDC299" s="730"/>
      <c r="NDD299" s="730"/>
      <c r="NDE299" s="730"/>
      <c r="NDF299" s="730"/>
      <c r="NDG299" s="730"/>
      <c r="NDH299" s="730"/>
      <c r="NDI299" s="730"/>
      <c r="NDJ299" s="730"/>
      <c r="NDK299" s="730"/>
      <c r="NDL299" s="730"/>
      <c r="NDM299" s="730"/>
      <c r="NDN299" s="730"/>
      <c r="NDO299" s="730"/>
      <c r="NDP299" s="730"/>
      <c r="NDQ299" s="730"/>
      <c r="NDR299" s="730"/>
      <c r="NDS299" s="730"/>
      <c r="NDT299" s="730"/>
      <c r="NDU299" s="730"/>
      <c r="NDV299" s="730"/>
      <c r="NDW299" s="730"/>
      <c r="NDX299" s="730"/>
      <c r="NDY299" s="730"/>
      <c r="NDZ299" s="730"/>
      <c r="NEA299" s="730"/>
      <c r="NEB299" s="730"/>
      <c r="NEC299" s="730"/>
      <c r="NED299" s="730"/>
      <c r="NEE299" s="730"/>
      <c r="NEF299" s="730"/>
      <c r="NEG299" s="730"/>
      <c r="NEH299" s="730"/>
      <c r="NEI299" s="730"/>
      <c r="NEJ299" s="730"/>
      <c r="NEK299" s="730"/>
      <c r="NEL299" s="730"/>
      <c r="NEM299" s="730"/>
      <c r="NEN299" s="730"/>
      <c r="NEO299" s="730"/>
      <c r="NEP299" s="730"/>
      <c r="NEQ299" s="730"/>
      <c r="NER299" s="730"/>
      <c r="NES299" s="730"/>
      <c r="NET299" s="730"/>
      <c r="NEU299" s="730"/>
      <c r="NEV299" s="730"/>
      <c r="NEW299" s="730"/>
      <c r="NEX299" s="730"/>
      <c r="NEY299" s="730"/>
      <c r="NEZ299" s="730"/>
      <c r="NFA299" s="730"/>
      <c r="NFB299" s="730"/>
      <c r="NFC299" s="730"/>
      <c r="NFD299" s="730"/>
      <c r="NFE299" s="730"/>
      <c r="NFF299" s="730"/>
      <c r="NFG299" s="730"/>
      <c r="NFH299" s="730"/>
      <c r="NFI299" s="730"/>
      <c r="NFJ299" s="730"/>
      <c r="NFK299" s="730"/>
      <c r="NFL299" s="730"/>
      <c r="NFM299" s="730"/>
      <c r="NFN299" s="730"/>
      <c r="NFO299" s="730"/>
      <c r="NFP299" s="730"/>
      <c r="NFQ299" s="730"/>
      <c r="NFR299" s="730"/>
      <c r="NFS299" s="730"/>
      <c r="NFT299" s="730"/>
      <c r="NFU299" s="730"/>
      <c r="NFV299" s="730"/>
      <c r="NFW299" s="730"/>
      <c r="NFX299" s="730"/>
      <c r="NFY299" s="730"/>
      <c r="NFZ299" s="730"/>
      <c r="NGA299" s="730"/>
      <c r="NGB299" s="730"/>
      <c r="NGC299" s="730"/>
      <c r="NGD299" s="730"/>
      <c r="NGE299" s="730"/>
      <c r="NGF299" s="730"/>
      <c r="NGG299" s="730"/>
      <c r="NGH299" s="730"/>
      <c r="NGI299" s="730"/>
      <c r="NGJ299" s="730"/>
      <c r="NGK299" s="730"/>
      <c r="NGL299" s="730"/>
      <c r="NGM299" s="730"/>
      <c r="NGN299" s="730"/>
      <c r="NGO299" s="730"/>
      <c r="NGP299" s="730"/>
      <c r="NGQ299" s="730"/>
      <c r="NGR299" s="730"/>
      <c r="NGS299" s="730"/>
      <c r="NGT299" s="730"/>
      <c r="NGU299" s="730"/>
      <c r="NGV299" s="730"/>
      <c r="NGW299" s="730"/>
      <c r="NGX299" s="730"/>
      <c r="NGY299" s="730"/>
      <c r="NGZ299" s="730"/>
      <c r="NHA299" s="730"/>
      <c r="NHB299" s="730"/>
      <c r="NHC299" s="730"/>
      <c r="NHD299" s="730"/>
      <c r="NHE299" s="730"/>
      <c r="NHF299" s="730"/>
      <c r="NHG299" s="730"/>
      <c r="NHH299" s="730"/>
      <c r="NHI299" s="730"/>
      <c r="NHJ299" s="730"/>
      <c r="NHK299" s="730"/>
      <c r="NHL299" s="730"/>
      <c r="NHM299" s="730"/>
      <c r="NHN299" s="730"/>
      <c r="NHO299" s="730"/>
      <c r="NHP299" s="730"/>
      <c r="NHQ299" s="730"/>
      <c r="NHR299" s="730"/>
      <c r="NHS299" s="730"/>
      <c r="NHT299" s="730"/>
      <c r="NHU299" s="730"/>
      <c r="NHV299" s="730"/>
      <c r="NHW299" s="730"/>
      <c r="NHX299" s="730"/>
      <c r="NHY299" s="730"/>
      <c r="NHZ299" s="730"/>
      <c r="NIA299" s="730"/>
      <c r="NIB299" s="730"/>
      <c r="NIC299" s="730"/>
      <c r="NID299" s="730"/>
      <c r="NIE299" s="730"/>
      <c r="NIF299" s="730"/>
      <c r="NIG299" s="730"/>
      <c r="NIH299" s="730"/>
      <c r="NII299" s="730"/>
      <c r="NIJ299" s="730"/>
      <c r="NIK299" s="730"/>
      <c r="NIL299" s="730"/>
      <c r="NIM299" s="730"/>
      <c r="NIN299" s="730"/>
      <c r="NIO299" s="730"/>
      <c r="NIP299" s="730"/>
      <c r="NIQ299" s="730"/>
      <c r="NIR299" s="730"/>
      <c r="NIS299" s="730"/>
      <c r="NIT299" s="730"/>
      <c r="NIU299" s="730"/>
      <c r="NIV299" s="730"/>
      <c r="NIW299" s="730"/>
      <c r="NIX299" s="730"/>
      <c r="NIY299" s="730"/>
      <c r="NIZ299" s="730"/>
      <c r="NJA299" s="730"/>
      <c r="NJB299" s="730"/>
      <c r="NJC299" s="730"/>
      <c r="NJD299" s="730"/>
      <c r="NJE299" s="730"/>
      <c r="NJF299" s="730"/>
      <c r="NJG299" s="730"/>
      <c r="NJH299" s="730"/>
      <c r="NJI299" s="730"/>
      <c r="NJJ299" s="730"/>
      <c r="NJK299" s="730"/>
      <c r="NJL299" s="730"/>
      <c r="NJM299" s="730"/>
      <c r="NJN299" s="730"/>
      <c r="NJO299" s="730"/>
      <c r="NJP299" s="730"/>
      <c r="NJQ299" s="730"/>
      <c r="NJR299" s="730"/>
      <c r="NJS299" s="730"/>
      <c r="NJT299" s="730"/>
      <c r="NJU299" s="730"/>
      <c r="NJV299" s="730"/>
      <c r="NJW299" s="730"/>
      <c r="NJX299" s="730"/>
      <c r="NJY299" s="730"/>
      <c r="NJZ299" s="730"/>
      <c r="NKA299" s="730"/>
      <c r="NKB299" s="730"/>
      <c r="NKC299" s="730"/>
      <c r="NKD299" s="730"/>
      <c r="NKE299" s="730"/>
      <c r="NKF299" s="730"/>
      <c r="NKG299" s="730"/>
      <c r="NKH299" s="730"/>
      <c r="NKI299" s="730"/>
      <c r="NKJ299" s="730"/>
      <c r="NKK299" s="730"/>
      <c r="NKL299" s="730"/>
      <c r="NKM299" s="730"/>
      <c r="NKN299" s="730"/>
      <c r="NKO299" s="730"/>
      <c r="NKP299" s="730"/>
      <c r="NKQ299" s="730"/>
      <c r="NKR299" s="730"/>
      <c r="NKS299" s="730"/>
      <c r="NKT299" s="730"/>
      <c r="NKU299" s="730"/>
      <c r="NKV299" s="730"/>
      <c r="NKW299" s="730"/>
      <c r="NKX299" s="730"/>
      <c r="NKY299" s="730"/>
      <c r="NKZ299" s="730"/>
      <c r="NLA299" s="730"/>
      <c r="NLB299" s="730"/>
      <c r="NLC299" s="730"/>
      <c r="NLD299" s="730"/>
      <c r="NLE299" s="730"/>
      <c r="NLF299" s="730"/>
      <c r="NLG299" s="730"/>
      <c r="NLH299" s="730"/>
      <c r="NLI299" s="730"/>
      <c r="NLJ299" s="730"/>
      <c r="NLK299" s="730"/>
      <c r="NLL299" s="730"/>
      <c r="NLM299" s="730"/>
      <c r="NLN299" s="730"/>
      <c r="NLO299" s="730"/>
      <c r="NLP299" s="730"/>
      <c r="NLQ299" s="730"/>
      <c r="NLR299" s="730"/>
      <c r="NLS299" s="730"/>
      <c r="NLT299" s="730"/>
      <c r="NLU299" s="730"/>
      <c r="NLV299" s="730"/>
      <c r="NLW299" s="730"/>
      <c r="NLX299" s="730"/>
      <c r="NLY299" s="730"/>
      <c r="NLZ299" s="730"/>
      <c r="NMA299" s="730"/>
      <c r="NMB299" s="730"/>
      <c r="NMC299" s="730"/>
      <c r="NMD299" s="730"/>
      <c r="NME299" s="730"/>
      <c r="NMF299" s="730"/>
      <c r="NMG299" s="730"/>
      <c r="NMH299" s="730"/>
      <c r="NMI299" s="730"/>
      <c r="NMJ299" s="730"/>
      <c r="NMK299" s="730"/>
      <c r="NML299" s="730"/>
      <c r="NMM299" s="730"/>
      <c r="NMN299" s="730"/>
      <c r="NMO299" s="730"/>
      <c r="NMP299" s="730"/>
      <c r="NMQ299" s="730"/>
      <c r="NMR299" s="730"/>
      <c r="NMS299" s="730"/>
      <c r="NMT299" s="730"/>
      <c r="NMU299" s="730"/>
      <c r="NMV299" s="730"/>
      <c r="NMW299" s="730"/>
      <c r="NMX299" s="730"/>
      <c r="NMY299" s="730"/>
      <c r="NMZ299" s="730"/>
      <c r="NNA299" s="730"/>
      <c r="NNB299" s="730"/>
      <c r="NNC299" s="730"/>
      <c r="NND299" s="730"/>
      <c r="NNE299" s="730"/>
      <c r="NNF299" s="730"/>
      <c r="NNG299" s="730"/>
      <c r="NNH299" s="730"/>
      <c r="NNI299" s="730"/>
      <c r="NNJ299" s="730"/>
      <c r="NNK299" s="730"/>
      <c r="NNL299" s="730"/>
      <c r="NNM299" s="730"/>
      <c r="NNN299" s="730"/>
      <c r="NNO299" s="730"/>
      <c r="NNP299" s="730"/>
      <c r="NNQ299" s="730"/>
      <c r="NNR299" s="730"/>
      <c r="NNS299" s="730"/>
      <c r="NNT299" s="730"/>
      <c r="NNU299" s="730"/>
      <c r="NNV299" s="730"/>
      <c r="NNW299" s="730"/>
      <c r="NNX299" s="730"/>
      <c r="NNY299" s="730"/>
      <c r="NNZ299" s="730"/>
      <c r="NOA299" s="730"/>
      <c r="NOB299" s="730"/>
      <c r="NOC299" s="730"/>
      <c r="NOD299" s="730"/>
      <c r="NOE299" s="730"/>
      <c r="NOF299" s="730"/>
      <c r="NOG299" s="730"/>
      <c r="NOH299" s="730"/>
      <c r="NOI299" s="730"/>
      <c r="NOJ299" s="730"/>
      <c r="NOK299" s="730"/>
      <c r="NOL299" s="730"/>
      <c r="NOM299" s="730"/>
      <c r="NON299" s="730"/>
      <c r="NOO299" s="730"/>
      <c r="NOP299" s="730"/>
      <c r="NOQ299" s="730"/>
      <c r="NOR299" s="730"/>
      <c r="NOS299" s="730"/>
      <c r="NOT299" s="730"/>
      <c r="NOU299" s="730"/>
      <c r="NOV299" s="730"/>
      <c r="NOW299" s="730"/>
      <c r="NOX299" s="730"/>
      <c r="NOY299" s="730"/>
      <c r="NOZ299" s="730"/>
      <c r="NPA299" s="730"/>
      <c r="NPB299" s="730"/>
      <c r="NPC299" s="730"/>
      <c r="NPD299" s="730"/>
      <c r="NPE299" s="730"/>
      <c r="NPF299" s="730"/>
      <c r="NPG299" s="730"/>
      <c r="NPH299" s="730"/>
      <c r="NPI299" s="730"/>
      <c r="NPJ299" s="730"/>
      <c r="NPK299" s="730"/>
      <c r="NPL299" s="730"/>
      <c r="NPM299" s="730"/>
      <c r="NPN299" s="730"/>
      <c r="NPO299" s="730"/>
      <c r="NPP299" s="730"/>
      <c r="NPQ299" s="730"/>
      <c r="NPR299" s="730"/>
      <c r="NPS299" s="730"/>
      <c r="NPT299" s="730"/>
      <c r="NPU299" s="730"/>
      <c r="NPV299" s="730"/>
      <c r="NPW299" s="730"/>
      <c r="NPX299" s="730"/>
      <c r="NPY299" s="730"/>
      <c r="NPZ299" s="730"/>
      <c r="NQA299" s="730"/>
      <c r="NQB299" s="730"/>
      <c r="NQC299" s="730"/>
      <c r="NQD299" s="730"/>
      <c r="NQE299" s="730"/>
      <c r="NQF299" s="730"/>
      <c r="NQG299" s="730"/>
      <c r="NQH299" s="730"/>
      <c r="NQI299" s="730"/>
      <c r="NQJ299" s="730"/>
      <c r="NQK299" s="730"/>
      <c r="NQL299" s="730"/>
      <c r="NQM299" s="730"/>
      <c r="NQN299" s="730"/>
      <c r="NQO299" s="730"/>
      <c r="NQP299" s="730"/>
      <c r="NQQ299" s="730"/>
      <c r="NQR299" s="730"/>
      <c r="NQS299" s="730"/>
      <c r="NQT299" s="730"/>
      <c r="NQU299" s="730"/>
      <c r="NQV299" s="730"/>
      <c r="NQW299" s="730"/>
      <c r="NQX299" s="730"/>
      <c r="NQY299" s="730"/>
      <c r="NQZ299" s="730"/>
      <c r="NRA299" s="730"/>
      <c r="NRB299" s="730"/>
      <c r="NRC299" s="730"/>
      <c r="NRD299" s="730"/>
      <c r="NRE299" s="730"/>
      <c r="NRF299" s="730"/>
      <c r="NRG299" s="730"/>
      <c r="NRH299" s="730"/>
      <c r="NRI299" s="730"/>
      <c r="NRJ299" s="730"/>
      <c r="NRK299" s="730"/>
      <c r="NRL299" s="730"/>
      <c r="NRM299" s="730"/>
      <c r="NRN299" s="730"/>
      <c r="NRO299" s="730"/>
      <c r="NRP299" s="730"/>
      <c r="NRQ299" s="730"/>
      <c r="NRR299" s="730"/>
      <c r="NRS299" s="730"/>
      <c r="NRT299" s="730"/>
      <c r="NRU299" s="730"/>
      <c r="NRV299" s="730"/>
      <c r="NRW299" s="730"/>
      <c r="NRX299" s="730"/>
      <c r="NRY299" s="730"/>
      <c r="NRZ299" s="730"/>
      <c r="NSA299" s="730"/>
      <c r="NSB299" s="730"/>
      <c r="NSC299" s="730"/>
      <c r="NSD299" s="730"/>
      <c r="NSE299" s="730"/>
      <c r="NSF299" s="730"/>
      <c r="NSG299" s="730"/>
      <c r="NSH299" s="730"/>
      <c r="NSI299" s="730"/>
      <c r="NSJ299" s="730"/>
      <c r="NSK299" s="730"/>
      <c r="NSL299" s="730"/>
      <c r="NSM299" s="730"/>
      <c r="NSN299" s="730"/>
      <c r="NSO299" s="730"/>
      <c r="NSP299" s="730"/>
      <c r="NSQ299" s="730"/>
      <c r="NSR299" s="730"/>
      <c r="NSS299" s="730"/>
      <c r="NST299" s="730"/>
      <c r="NSU299" s="730"/>
      <c r="NSV299" s="730"/>
      <c r="NSW299" s="730"/>
      <c r="NSX299" s="730"/>
      <c r="NSY299" s="730"/>
      <c r="NSZ299" s="730"/>
      <c r="NTA299" s="730"/>
      <c r="NTB299" s="730"/>
      <c r="NTC299" s="730"/>
      <c r="NTD299" s="730"/>
      <c r="NTE299" s="730"/>
      <c r="NTF299" s="730"/>
      <c r="NTG299" s="730"/>
      <c r="NTH299" s="730"/>
      <c r="NTI299" s="730"/>
      <c r="NTJ299" s="730"/>
      <c r="NTK299" s="730"/>
      <c r="NTL299" s="730"/>
      <c r="NTM299" s="730"/>
      <c r="NTN299" s="730"/>
      <c r="NTO299" s="730"/>
      <c r="NTP299" s="730"/>
      <c r="NTQ299" s="730"/>
      <c r="NTR299" s="730"/>
      <c r="NTS299" s="730"/>
      <c r="NTT299" s="730"/>
      <c r="NTU299" s="730"/>
      <c r="NTV299" s="730"/>
      <c r="NTW299" s="730"/>
      <c r="NTX299" s="730"/>
      <c r="NTY299" s="730"/>
      <c r="NTZ299" s="730"/>
      <c r="NUA299" s="730"/>
      <c r="NUB299" s="730"/>
      <c r="NUC299" s="730"/>
      <c r="NUD299" s="730"/>
      <c r="NUE299" s="730"/>
      <c r="NUF299" s="730"/>
      <c r="NUG299" s="730"/>
      <c r="NUH299" s="730"/>
      <c r="NUI299" s="730"/>
      <c r="NUJ299" s="730"/>
      <c r="NUK299" s="730"/>
      <c r="NUL299" s="730"/>
      <c r="NUM299" s="730"/>
      <c r="NUN299" s="730"/>
      <c r="NUO299" s="730"/>
      <c r="NUP299" s="730"/>
      <c r="NUQ299" s="730"/>
      <c r="NUR299" s="730"/>
      <c r="NUS299" s="730"/>
      <c r="NUT299" s="730"/>
      <c r="NUU299" s="730"/>
      <c r="NUV299" s="730"/>
      <c r="NUW299" s="730"/>
      <c r="NUX299" s="730"/>
      <c r="NUY299" s="730"/>
      <c r="NUZ299" s="730"/>
      <c r="NVA299" s="730"/>
      <c r="NVB299" s="730"/>
      <c r="NVC299" s="730"/>
      <c r="NVD299" s="730"/>
      <c r="NVE299" s="730"/>
      <c r="NVF299" s="730"/>
      <c r="NVG299" s="730"/>
      <c r="NVH299" s="730"/>
      <c r="NVI299" s="730"/>
      <c r="NVJ299" s="730"/>
      <c r="NVK299" s="730"/>
      <c r="NVL299" s="730"/>
      <c r="NVM299" s="730"/>
      <c r="NVN299" s="730"/>
      <c r="NVO299" s="730"/>
      <c r="NVP299" s="730"/>
      <c r="NVQ299" s="730"/>
      <c r="NVR299" s="730"/>
      <c r="NVS299" s="730"/>
      <c r="NVT299" s="730"/>
      <c r="NVU299" s="730"/>
      <c r="NVV299" s="730"/>
      <c r="NVW299" s="730"/>
      <c r="NVX299" s="730"/>
      <c r="NVY299" s="730"/>
      <c r="NVZ299" s="730"/>
      <c r="NWA299" s="730"/>
      <c r="NWB299" s="730"/>
      <c r="NWC299" s="730"/>
      <c r="NWD299" s="730"/>
      <c r="NWE299" s="730"/>
      <c r="NWF299" s="730"/>
      <c r="NWG299" s="730"/>
      <c r="NWH299" s="730"/>
      <c r="NWI299" s="730"/>
      <c r="NWJ299" s="730"/>
      <c r="NWK299" s="730"/>
      <c r="NWL299" s="730"/>
      <c r="NWM299" s="730"/>
      <c r="NWN299" s="730"/>
      <c r="NWO299" s="730"/>
      <c r="NWP299" s="730"/>
      <c r="NWQ299" s="730"/>
      <c r="NWR299" s="730"/>
      <c r="NWS299" s="730"/>
      <c r="NWT299" s="730"/>
      <c r="NWU299" s="730"/>
      <c r="NWV299" s="730"/>
      <c r="NWW299" s="730"/>
      <c r="NWX299" s="730"/>
      <c r="NWY299" s="730"/>
      <c r="NWZ299" s="730"/>
      <c r="NXA299" s="730"/>
      <c r="NXB299" s="730"/>
      <c r="NXC299" s="730"/>
      <c r="NXD299" s="730"/>
      <c r="NXE299" s="730"/>
      <c r="NXF299" s="730"/>
      <c r="NXG299" s="730"/>
      <c r="NXH299" s="730"/>
      <c r="NXI299" s="730"/>
      <c r="NXJ299" s="730"/>
      <c r="NXK299" s="730"/>
      <c r="NXL299" s="730"/>
      <c r="NXM299" s="730"/>
      <c r="NXN299" s="730"/>
      <c r="NXO299" s="730"/>
      <c r="NXP299" s="730"/>
      <c r="NXQ299" s="730"/>
      <c r="NXR299" s="730"/>
      <c r="NXS299" s="730"/>
      <c r="NXT299" s="730"/>
      <c r="NXU299" s="730"/>
      <c r="NXV299" s="730"/>
      <c r="NXW299" s="730"/>
      <c r="NXX299" s="730"/>
      <c r="NXY299" s="730"/>
      <c r="NXZ299" s="730"/>
      <c r="NYA299" s="730"/>
      <c r="NYB299" s="730"/>
      <c r="NYC299" s="730"/>
      <c r="NYD299" s="730"/>
      <c r="NYE299" s="730"/>
      <c r="NYF299" s="730"/>
      <c r="NYG299" s="730"/>
      <c r="NYH299" s="730"/>
      <c r="NYI299" s="730"/>
      <c r="NYJ299" s="730"/>
      <c r="NYK299" s="730"/>
      <c r="NYL299" s="730"/>
      <c r="NYM299" s="730"/>
      <c r="NYN299" s="730"/>
      <c r="NYO299" s="730"/>
      <c r="NYP299" s="730"/>
      <c r="NYQ299" s="730"/>
      <c r="NYR299" s="730"/>
      <c r="NYS299" s="730"/>
      <c r="NYT299" s="730"/>
      <c r="NYU299" s="730"/>
      <c r="NYV299" s="730"/>
      <c r="NYW299" s="730"/>
      <c r="NYX299" s="730"/>
      <c r="NYY299" s="730"/>
      <c r="NYZ299" s="730"/>
      <c r="NZA299" s="730"/>
      <c r="NZB299" s="730"/>
      <c r="NZC299" s="730"/>
      <c r="NZD299" s="730"/>
      <c r="NZE299" s="730"/>
      <c r="NZF299" s="730"/>
      <c r="NZG299" s="730"/>
      <c r="NZH299" s="730"/>
      <c r="NZI299" s="730"/>
      <c r="NZJ299" s="730"/>
      <c r="NZK299" s="730"/>
      <c r="NZL299" s="730"/>
      <c r="NZM299" s="730"/>
      <c r="NZN299" s="730"/>
      <c r="NZO299" s="730"/>
      <c r="NZP299" s="730"/>
      <c r="NZQ299" s="730"/>
      <c r="NZR299" s="730"/>
      <c r="NZS299" s="730"/>
      <c r="NZT299" s="730"/>
      <c r="NZU299" s="730"/>
      <c r="NZV299" s="730"/>
      <c r="NZW299" s="730"/>
      <c r="NZX299" s="730"/>
      <c r="NZY299" s="730"/>
      <c r="NZZ299" s="730"/>
      <c r="OAA299" s="730"/>
      <c r="OAB299" s="730"/>
      <c r="OAC299" s="730"/>
      <c r="OAD299" s="730"/>
      <c r="OAE299" s="730"/>
      <c r="OAF299" s="730"/>
      <c r="OAG299" s="730"/>
      <c r="OAH299" s="730"/>
      <c r="OAI299" s="730"/>
      <c r="OAJ299" s="730"/>
      <c r="OAK299" s="730"/>
      <c r="OAL299" s="730"/>
      <c r="OAM299" s="730"/>
      <c r="OAN299" s="730"/>
      <c r="OAO299" s="730"/>
      <c r="OAP299" s="730"/>
      <c r="OAQ299" s="730"/>
      <c r="OAR299" s="730"/>
      <c r="OAS299" s="730"/>
      <c r="OAT299" s="730"/>
      <c r="OAU299" s="730"/>
      <c r="OAV299" s="730"/>
      <c r="OAW299" s="730"/>
      <c r="OAX299" s="730"/>
      <c r="OAY299" s="730"/>
      <c r="OAZ299" s="730"/>
      <c r="OBA299" s="730"/>
      <c r="OBB299" s="730"/>
      <c r="OBC299" s="730"/>
      <c r="OBD299" s="730"/>
      <c r="OBE299" s="730"/>
      <c r="OBF299" s="730"/>
      <c r="OBG299" s="730"/>
      <c r="OBH299" s="730"/>
      <c r="OBI299" s="730"/>
      <c r="OBJ299" s="730"/>
      <c r="OBK299" s="730"/>
      <c r="OBL299" s="730"/>
      <c r="OBM299" s="730"/>
      <c r="OBN299" s="730"/>
      <c r="OBO299" s="730"/>
      <c r="OBP299" s="730"/>
      <c r="OBQ299" s="730"/>
      <c r="OBR299" s="730"/>
      <c r="OBS299" s="730"/>
      <c r="OBT299" s="730"/>
      <c r="OBU299" s="730"/>
      <c r="OBV299" s="730"/>
      <c r="OBW299" s="730"/>
      <c r="OBX299" s="730"/>
      <c r="OBY299" s="730"/>
      <c r="OBZ299" s="730"/>
      <c r="OCA299" s="730"/>
      <c r="OCB299" s="730"/>
      <c r="OCC299" s="730"/>
      <c r="OCD299" s="730"/>
      <c r="OCE299" s="730"/>
      <c r="OCF299" s="730"/>
      <c r="OCG299" s="730"/>
      <c r="OCH299" s="730"/>
      <c r="OCI299" s="730"/>
      <c r="OCJ299" s="730"/>
      <c r="OCK299" s="730"/>
      <c r="OCL299" s="730"/>
      <c r="OCM299" s="730"/>
      <c r="OCN299" s="730"/>
      <c r="OCO299" s="730"/>
      <c r="OCP299" s="730"/>
      <c r="OCQ299" s="730"/>
      <c r="OCR299" s="730"/>
      <c r="OCS299" s="730"/>
      <c r="OCT299" s="730"/>
      <c r="OCU299" s="730"/>
      <c r="OCV299" s="730"/>
      <c r="OCW299" s="730"/>
      <c r="OCX299" s="730"/>
      <c r="OCY299" s="730"/>
      <c r="OCZ299" s="730"/>
      <c r="ODA299" s="730"/>
      <c r="ODB299" s="730"/>
      <c r="ODC299" s="730"/>
      <c r="ODD299" s="730"/>
      <c r="ODE299" s="730"/>
      <c r="ODF299" s="730"/>
      <c r="ODG299" s="730"/>
      <c r="ODH299" s="730"/>
      <c r="ODI299" s="730"/>
      <c r="ODJ299" s="730"/>
      <c r="ODK299" s="730"/>
      <c r="ODL299" s="730"/>
      <c r="ODM299" s="730"/>
      <c r="ODN299" s="730"/>
      <c r="ODO299" s="730"/>
      <c r="ODP299" s="730"/>
      <c r="ODQ299" s="730"/>
      <c r="ODR299" s="730"/>
      <c r="ODS299" s="730"/>
      <c r="ODT299" s="730"/>
      <c r="ODU299" s="730"/>
      <c r="ODV299" s="730"/>
      <c r="ODW299" s="730"/>
      <c r="ODX299" s="730"/>
      <c r="ODY299" s="730"/>
      <c r="ODZ299" s="730"/>
      <c r="OEA299" s="730"/>
      <c r="OEB299" s="730"/>
      <c r="OEC299" s="730"/>
      <c r="OED299" s="730"/>
      <c r="OEE299" s="730"/>
      <c r="OEF299" s="730"/>
      <c r="OEG299" s="730"/>
      <c r="OEH299" s="730"/>
      <c r="OEI299" s="730"/>
      <c r="OEJ299" s="730"/>
      <c r="OEK299" s="730"/>
      <c r="OEL299" s="730"/>
      <c r="OEM299" s="730"/>
      <c r="OEN299" s="730"/>
      <c r="OEO299" s="730"/>
      <c r="OEP299" s="730"/>
      <c r="OEQ299" s="730"/>
      <c r="OER299" s="730"/>
      <c r="OES299" s="730"/>
      <c r="OET299" s="730"/>
      <c r="OEU299" s="730"/>
      <c r="OEV299" s="730"/>
      <c r="OEW299" s="730"/>
      <c r="OEX299" s="730"/>
      <c r="OEY299" s="730"/>
      <c r="OEZ299" s="730"/>
      <c r="OFA299" s="730"/>
      <c r="OFB299" s="730"/>
      <c r="OFC299" s="730"/>
      <c r="OFD299" s="730"/>
      <c r="OFE299" s="730"/>
      <c r="OFF299" s="730"/>
      <c r="OFG299" s="730"/>
      <c r="OFH299" s="730"/>
      <c r="OFI299" s="730"/>
      <c r="OFJ299" s="730"/>
      <c r="OFK299" s="730"/>
      <c r="OFL299" s="730"/>
      <c r="OFM299" s="730"/>
      <c r="OFN299" s="730"/>
      <c r="OFO299" s="730"/>
      <c r="OFP299" s="730"/>
      <c r="OFQ299" s="730"/>
      <c r="OFR299" s="730"/>
      <c r="OFS299" s="730"/>
      <c r="OFT299" s="730"/>
      <c r="OFU299" s="730"/>
      <c r="OFV299" s="730"/>
      <c r="OFW299" s="730"/>
      <c r="OFX299" s="730"/>
      <c r="OFY299" s="730"/>
      <c r="OFZ299" s="730"/>
      <c r="OGA299" s="730"/>
      <c r="OGB299" s="730"/>
      <c r="OGC299" s="730"/>
      <c r="OGD299" s="730"/>
      <c r="OGE299" s="730"/>
      <c r="OGF299" s="730"/>
      <c r="OGG299" s="730"/>
      <c r="OGH299" s="730"/>
      <c r="OGI299" s="730"/>
      <c r="OGJ299" s="730"/>
      <c r="OGK299" s="730"/>
      <c r="OGL299" s="730"/>
      <c r="OGM299" s="730"/>
      <c r="OGN299" s="730"/>
      <c r="OGO299" s="730"/>
      <c r="OGP299" s="730"/>
      <c r="OGQ299" s="730"/>
      <c r="OGR299" s="730"/>
      <c r="OGS299" s="730"/>
      <c r="OGT299" s="730"/>
      <c r="OGU299" s="730"/>
      <c r="OGV299" s="730"/>
      <c r="OGW299" s="730"/>
      <c r="OGX299" s="730"/>
      <c r="OGY299" s="730"/>
      <c r="OGZ299" s="730"/>
      <c r="OHA299" s="730"/>
      <c r="OHB299" s="730"/>
      <c r="OHC299" s="730"/>
      <c r="OHD299" s="730"/>
      <c r="OHE299" s="730"/>
      <c r="OHF299" s="730"/>
      <c r="OHG299" s="730"/>
      <c r="OHH299" s="730"/>
      <c r="OHI299" s="730"/>
      <c r="OHJ299" s="730"/>
      <c r="OHK299" s="730"/>
      <c r="OHL299" s="730"/>
      <c r="OHM299" s="730"/>
      <c r="OHN299" s="730"/>
      <c r="OHO299" s="730"/>
      <c r="OHP299" s="730"/>
      <c r="OHQ299" s="730"/>
      <c r="OHR299" s="730"/>
      <c r="OHS299" s="730"/>
      <c r="OHT299" s="730"/>
      <c r="OHU299" s="730"/>
      <c r="OHV299" s="730"/>
      <c r="OHW299" s="730"/>
      <c r="OHX299" s="730"/>
      <c r="OHY299" s="730"/>
      <c r="OHZ299" s="730"/>
      <c r="OIA299" s="730"/>
      <c r="OIB299" s="730"/>
      <c r="OIC299" s="730"/>
      <c r="OID299" s="730"/>
      <c r="OIE299" s="730"/>
      <c r="OIF299" s="730"/>
      <c r="OIG299" s="730"/>
      <c r="OIH299" s="730"/>
      <c r="OII299" s="730"/>
      <c r="OIJ299" s="730"/>
      <c r="OIK299" s="730"/>
      <c r="OIL299" s="730"/>
      <c r="OIM299" s="730"/>
      <c r="OIN299" s="730"/>
      <c r="OIO299" s="730"/>
      <c r="OIP299" s="730"/>
      <c r="OIQ299" s="730"/>
      <c r="OIR299" s="730"/>
      <c r="OIS299" s="730"/>
      <c r="OIT299" s="730"/>
      <c r="OIU299" s="730"/>
      <c r="OIV299" s="730"/>
      <c r="OIW299" s="730"/>
      <c r="OIX299" s="730"/>
      <c r="OIY299" s="730"/>
      <c r="OIZ299" s="730"/>
      <c r="OJA299" s="730"/>
      <c r="OJB299" s="730"/>
      <c r="OJC299" s="730"/>
      <c r="OJD299" s="730"/>
      <c r="OJE299" s="730"/>
      <c r="OJF299" s="730"/>
      <c r="OJG299" s="730"/>
      <c r="OJH299" s="730"/>
      <c r="OJI299" s="730"/>
      <c r="OJJ299" s="730"/>
      <c r="OJK299" s="730"/>
      <c r="OJL299" s="730"/>
      <c r="OJM299" s="730"/>
      <c r="OJN299" s="730"/>
      <c r="OJO299" s="730"/>
      <c r="OJP299" s="730"/>
      <c r="OJQ299" s="730"/>
      <c r="OJR299" s="730"/>
      <c r="OJS299" s="730"/>
      <c r="OJT299" s="730"/>
      <c r="OJU299" s="730"/>
      <c r="OJV299" s="730"/>
      <c r="OJW299" s="730"/>
      <c r="OJX299" s="730"/>
      <c r="OJY299" s="730"/>
      <c r="OJZ299" s="730"/>
      <c r="OKA299" s="730"/>
      <c r="OKB299" s="730"/>
      <c r="OKC299" s="730"/>
      <c r="OKD299" s="730"/>
      <c r="OKE299" s="730"/>
      <c r="OKF299" s="730"/>
      <c r="OKG299" s="730"/>
      <c r="OKH299" s="730"/>
      <c r="OKI299" s="730"/>
      <c r="OKJ299" s="730"/>
      <c r="OKK299" s="730"/>
      <c r="OKL299" s="730"/>
      <c r="OKM299" s="730"/>
      <c r="OKN299" s="730"/>
      <c r="OKO299" s="730"/>
      <c r="OKP299" s="730"/>
      <c r="OKQ299" s="730"/>
      <c r="OKR299" s="730"/>
      <c r="OKS299" s="730"/>
      <c r="OKT299" s="730"/>
      <c r="OKU299" s="730"/>
      <c r="OKV299" s="730"/>
      <c r="OKW299" s="730"/>
      <c r="OKX299" s="730"/>
      <c r="OKY299" s="730"/>
      <c r="OKZ299" s="730"/>
      <c r="OLA299" s="730"/>
      <c r="OLB299" s="730"/>
      <c r="OLC299" s="730"/>
      <c r="OLD299" s="730"/>
      <c r="OLE299" s="730"/>
      <c r="OLF299" s="730"/>
      <c r="OLG299" s="730"/>
      <c r="OLH299" s="730"/>
      <c r="OLI299" s="730"/>
      <c r="OLJ299" s="730"/>
      <c r="OLK299" s="730"/>
      <c r="OLL299" s="730"/>
      <c r="OLM299" s="730"/>
      <c r="OLN299" s="730"/>
      <c r="OLO299" s="730"/>
      <c r="OLP299" s="730"/>
      <c r="OLQ299" s="730"/>
      <c r="OLR299" s="730"/>
      <c r="OLS299" s="730"/>
      <c r="OLT299" s="730"/>
      <c r="OLU299" s="730"/>
      <c r="OLV299" s="730"/>
      <c r="OLW299" s="730"/>
      <c r="OLX299" s="730"/>
      <c r="OLY299" s="730"/>
      <c r="OLZ299" s="730"/>
      <c r="OMA299" s="730"/>
      <c r="OMB299" s="730"/>
      <c r="OMC299" s="730"/>
      <c r="OMD299" s="730"/>
      <c r="OME299" s="730"/>
      <c r="OMF299" s="730"/>
      <c r="OMG299" s="730"/>
      <c r="OMH299" s="730"/>
      <c r="OMI299" s="730"/>
      <c r="OMJ299" s="730"/>
      <c r="OMK299" s="730"/>
      <c r="OML299" s="730"/>
      <c r="OMM299" s="730"/>
      <c r="OMN299" s="730"/>
      <c r="OMO299" s="730"/>
      <c r="OMP299" s="730"/>
      <c r="OMQ299" s="730"/>
      <c r="OMR299" s="730"/>
      <c r="OMS299" s="730"/>
      <c r="OMT299" s="730"/>
      <c r="OMU299" s="730"/>
      <c r="OMV299" s="730"/>
      <c r="OMW299" s="730"/>
      <c r="OMX299" s="730"/>
      <c r="OMY299" s="730"/>
      <c r="OMZ299" s="730"/>
      <c r="ONA299" s="730"/>
      <c r="ONB299" s="730"/>
      <c r="ONC299" s="730"/>
      <c r="OND299" s="730"/>
      <c r="ONE299" s="730"/>
      <c r="ONF299" s="730"/>
      <c r="ONG299" s="730"/>
      <c r="ONH299" s="730"/>
      <c r="ONI299" s="730"/>
      <c r="ONJ299" s="730"/>
      <c r="ONK299" s="730"/>
      <c r="ONL299" s="730"/>
      <c r="ONM299" s="730"/>
      <c r="ONN299" s="730"/>
      <c r="ONO299" s="730"/>
      <c r="ONP299" s="730"/>
      <c r="ONQ299" s="730"/>
      <c r="ONR299" s="730"/>
      <c r="ONS299" s="730"/>
      <c r="ONT299" s="730"/>
      <c r="ONU299" s="730"/>
      <c r="ONV299" s="730"/>
      <c r="ONW299" s="730"/>
      <c r="ONX299" s="730"/>
      <c r="ONY299" s="730"/>
      <c r="ONZ299" s="730"/>
      <c r="OOA299" s="730"/>
      <c r="OOB299" s="730"/>
      <c r="OOC299" s="730"/>
      <c r="OOD299" s="730"/>
      <c r="OOE299" s="730"/>
      <c r="OOF299" s="730"/>
      <c r="OOG299" s="730"/>
      <c r="OOH299" s="730"/>
      <c r="OOI299" s="730"/>
      <c r="OOJ299" s="730"/>
      <c r="OOK299" s="730"/>
      <c r="OOL299" s="730"/>
      <c r="OOM299" s="730"/>
      <c r="OON299" s="730"/>
      <c r="OOO299" s="730"/>
      <c r="OOP299" s="730"/>
      <c r="OOQ299" s="730"/>
      <c r="OOR299" s="730"/>
      <c r="OOS299" s="730"/>
      <c r="OOT299" s="730"/>
      <c r="OOU299" s="730"/>
      <c r="OOV299" s="730"/>
      <c r="OOW299" s="730"/>
      <c r="OOX299" s="730"/>
      <c r="OOY299" s="730"/>
      <c r="OOZ299" s="730"/>
      <c r="OPA299" s="730"/>
      <c r="OPB299" s="730"/>
      <c r="OPC299" s="730"/>
      <c r="OPD299" s="730"/>
      <c r="OPE299" s="730"/>
      <c r="OPF299" s="730"/>
      <c r="OPG299" s="730"/>
      <c r="OPH299" s="730"/>
      <c r="OPI299" s="730"/>
      <c r="OPJ299" s="730"/>
      <c r="OPK299" s="730"/>
      <c r="OPL299" s="730"/>
      <c r="OPM299" s="730"/>
      <c r="OPN299" s="730"/>
      <c r="OPO299" s="730"/>
      <c r="OPP299" s="730"/>
      <c r="OPQ299" s="730"/>
      <c r="OPR299" s="730"/>
      <c r="OPS299" s="730"/>
      <c r="OPT299" s="730"/>
      <c r="OPU299" s="730"/>
      <c r="OPV299" s="730"/>
      <c r="OPW299" s="730"/>
      <c r="OPX299" s="730"/>
      <c r="OPY299" s="730"/>
      <c r="OPZ299" s="730"/>
      <c r="OQA299" s="730"/>
      <c r="OQB299" s="730"/>
      <c r="OQC299" s="730"/>
      <c r="OQD299" s="730"/>
      <c r="OQE299" s="730"/>
      <c r="OQF299" s="730"/>
      <c r="OQG299" s="730"/>
      <c r="OQH299" s="730"/>
      <c r="OQI299" s="730"/>
      <c r="OQJ299" s="730"/>
      <c r="OQK299" s="730"/>
      <c r="OQL299" s="730"/>
      <c r="OQM299" s="730"/>
      <c r="OQN299" s="730"/>
      <c r="OQO299" s="730"/>
      <c r="OQP299" s="730"/>
      <c r="OQQ299" s="730"/>
      <c r="OQR299" s="730"/>
      <c r="OQS299" s="730"/>
      <c r="OQT299" s="730"/>
      <c r="OQU299" s="730"/>
      <c r="OQV299" s="730"/>
      <c r="OQW299" s="730"/>
      <c r="OQX299" s="730"/>
      <c r="OQY299" s="730"/>
      <c r="OQZ299" s="730"/>
      <c r="ORA299" s="730"/>
      <c r="ORB299" s="730"/>
      <c r="ORC299" s="730"/>
      <c r="ORD299" s="730"/>
      <c r="ORE299" s="730"/>
      <c r="ORF299" s="730"/>
      <c r="ORG299" s="730"/>
      <c r="ORH299" s="730"/>
      <c r="ORI299" s="730"/>
      <c r="ORJ299" s="730"/>
      <c r="ORK299" s="730"/>
      <c r="ORL299" s="730"/>
      <c r="ORM299" s="730"/>
      <c r="ORN299" s="730"/>
      <c r="ORO299" s="730"/>
      <c r="ORP299" s="730"/>
      <c r="ORQ299" s="730"/>
      <c r="ORR299" s="730"/>
      <c r="ORS299" s="730"/>
      <c r="ORT299" s="730"/>
      <c r="ORU299" s="730"/>
      <c r="ORV299" s="730"/>
      <c r="ORW299" s="730"/>
      <c r="ORX299" s="730"/>
      <c r="ORY299" s="730"/>
      <c r="ORZ299" s="730"/>
      <c r="OSA299" s="730"/>
      <c r="OSB299" s="730"/>
      <c r="OSC299" s="730"/>
      <c r="OSD299" s="730"/>
      <c r="OSE299" s="730"/>
      <c r="OSF299" s="730"/>
      <c r="OSG299" s="730"/>
      <c r="OSH299" s="730"/>
      <c r="OSI299" s="730"/>
      <c r="OSJ299" s="730"/>
      <c r="OSK299" s="730"/>
      <c r="OSL299" s="730"/>
      <c r="OSM299" s="730"/>
      <c r="OSN299" s="730"/>
      <c r="OSO299" s="730"/>
      <c r="OSP299" s="730"/>
      <c r="OSQ299" s="730"/>
      <c r="OSR299" s="730"/>
      <c r="OSS299" s="730"/>
      <c r="OST299" s="730"/>
      <c r="OSU299" s="730"/>
      <c r="OSV299" s="730"/>
      <c r="OSW299" s="730"/>
      <c r="OSX299" s="730"/>
      <c r="OSY299" s="730"/>
      <c r="OSZ299" s="730"/>
      <c r="OTA299" s="730"/>
      <c r="OTB299" s="730"/>
      <c r="OTC299" s="730"/>
      <c r="OTD299" s="730"/>
      <c r="OTE299" s="730"/>
      <c r="OTF299" s="730"/>
      <c r="OTG299" s="730"/>
      <c r="OTH299" s="730"/>
      <c r="OTI299" s="730"/>
      <c r="OTJ299" s="730"/>
      <c r="OTK299" s="730"/>
      <c r="OTL299" s="730"/>
      <c r="OTM299" s="730"/>
      <c r="OTN299" s="730"/>
      <c r="OTO299" s="730"/>
      <c r="OTP299" s="730"/>
      <c r="OTQ299" s="730"/>
      <c r="OTR299" s="730"/>
      <c r="OTS299" s="730"/>
      <c r="OTT299" s="730"/>
      <c r="OTU299" s="730"/>
      <c r="OTV299" s="730"/>
      <c r="OTW299" s="730"/>
      <c r="OTX299" s="730"/>
      <c r="OTY299" s="730"/>
      <c r="OTZ299" s="730"/>
      <c r="OUA299" s="730"/>
      <c r="OUB299" s="730"/>
      <c r="OUC299" s="730"/>
      <c r="OUD299" s="730"/>
      <c r="OUE299" s="730"/>
      <c r="OUF299" s="730"/>
      <c r="OUG299" s="730"/>
      <c r="OUH299" s="730"/>
      <c r="OUI299" s="730"/>
      <c r="OUJ299" s="730"/>
      <c r="OUK299" s="730"/>
      <c r="OUL299" s="730"/>
      <c r="OUM299" s="730"/>
      <c r="OUN299" s="730"/>
      <c r="OUO299" s="730"/>
      <c r="OUP299" s="730"/>
      <c r="OUQ299" s="730"/>
      <c r="OUR299" s="730"/>
      <c r="OUS299" s="730"/>
      <c r="OUT299" s="730"/>
      <c r="OUU299" s="730"/>
      <c r="OUV299" s="730"/>
      <c r="OUW299" s="730"/>
      <c r="OUX299" s="730"/>
      <c r="OUY299" s="730"/>
      <c r="OUZ299" s="730"/>
      <c r="OVA299" s="730"/>
      <c r="OVB299" s="730"/>
      <c r="OVC299" s="730"/>
      <c r="OVD299" s="730"/>
      <c r="OVE299" s="730"/>
      <c r="OVF299" s="730"/>
      <c r="OVG299" s="730"/>
      <c r="OVH299" s="730"/>
      <c r="OVI299" s="730"/>
      <c r="OVJ299" s="730"/>
      <c r="OVK299" s="730"/>
      <c r="OVL299" s="730"/>
      <c r="OVM299" s="730"/>
      <c r="OVN299" s="730"/>
      <c r="OVO299" s="730"/>
      <c r="OVP299" s="730"/>
      <c r="OVQ299" s="730"/>
      <c r="OVR299" s="730"/>
      <c r="OVS299" s="730"/>
      <c r="OVT299" s="730"/>
      <c r="OVU299" s="730"/>
      <c r="OVV299" s="730"/>
      <c r="OVW299" s="730"/>
      <c r="OVX299" s="730"/>
      <c r="OVY299" s="730"/>
      <c r="OVZ299" s="730"/>
      <c r="OWA299" s="730"/>
      <c r="OWB299" s="730"/>
      <c r="OWC299" s="730"/>
      <c r="OWD299" s="730"/>
      <c r="OWE299" s="730"/>
      <c r="OWF299" s="730"/>
      <c r="OWG299" s="730"/>
      <c r="OWH299" s="730"/>
      <c r="OWI299" s="730"/>
      <c r="OWJ299" s="730"/>
      <c r="OWK299" s="730"/>
      <c r="OWL299" s="730"/>
      <c r="OWM299" s="730"/>
      <c r="OWN299" s="730"/>
      <c r="OWO299" s="730"/>
      <c r="OWP299" s="730"/>
      <c r="OWQ299" s="730"/>
      <c r="OWR299" s="730"/>
      <c r="OWS299" s="730"/>
      <c r="OWT299" s="730"/>
      <c r="OWU299" s="730"/>
      <c r="OWV299" s="730"/>
      <c r="OWW299" s="730"/>
      <c r="OWX299" s="730"/>
      <c r="OWY299" s="730"/>
      <c r="OWZ299" s="730"/>
      <c r="OXA299" s="730"/>
      <c r="OXB299" s="730"/>
      <c r="OXC299" s="730"/>
      <c r="OXD299" s="730"/>
      <c r="OXE299" s="730"/>
      <c r="OXF299" s="730"/>
      <c r="OXG299" s="730"/>
      <c r="OXH299" s="730"/>
      <c r="OXI299" s="730"/>
      <c r="OXJ299" s="730"/>
      <c r="OXK299" s="730"/>
      <c r="OXL299" s="730"/>
      <c r="OXM299" s="730"/>
      <c r="OXN299" s="730"/>
      <c r="OXO299" s="730"/>
      <c r="OXP299" s="730"/>
      <c r="OXQ299" s="730"/>
      <c r="OXR299" s="730"/>
      <c r="OXS299" s="730"/>
      <c r="OXT299" s="730"/>
      <c r="OXU299" s="730"/>
      <c r="OXV299" s="730"/>
      <c r="OXW299" s="730"/>
      <c r="OXX299" s="730"/>
      <c r="OXY299" s="730"/>
      <c r="OXZ299" s="730"/>
      <c r="OYA299" s="730"/>
      <c r="OYB299" s="730"/>
      <c r="OYC299" s="730"/>
      <c r="OYD299" s="730"/>
      <c r="OYE299" s="730"/>
      <c r="OYF299" s="730"/>
      <c r="OYG299" s="730"/>
      <c r="OYH299" s="730"/>
      <c r="OYI299" s="730"/>
      <c r="OYJ299" s="730"/>
      <c r="OYK299" s="730"/>
      <c r="OYL299" s="730"/>
      <c r="OYM299" s="730"/>
      <c r="OYN299" s="730"/>
      <c r="OYO299" s="730"/>
      <c r="OYP299" s="730"/>
      <c r="OYQ299" s="730"/>
      <c r="OYR299" s="730"/>
      <c r="OYS299" s="730"/>
      <c r="OYT299" s="730"/>
      <c r="OYU299" s="730"/>
      <c r="OYV299" s="730"/>
      <c r="OYW299" s="730"/>
      <c r="OYX299" s="730"/>
      <c r="OYY299" s="730"/>
      <c r="OYZ299" s="730"/>
      <c r="OZA299" s="730"/>
      <c r="OZB299" s="730"/>
      <c r="OZC299" s="730"/>
      <c r="OZD299" s="730"/>
      <c r="OZE299" s="730"/>
      <c r="OZF299" s="730"/>
      <c r="OZG299" s="730"/>
      <c r="OZH299" s="730"/>
      <c r="OZI299" s="730"/>
      <c r="OZJ299" s="730"/>
      <c r="OZK299" s="730"/>
      <c r="OZL299" s="730"/>
      <c r="OZM299" s="730"/>
      <c r="OZN299" s="730"/>
      <c r="OZO299" s="730"/>
      <c r="OZP299" s="730"/>
      <c r="OZQ299" s="730"/>
      <c r="OZR299" s="730"/>
      <c r="OZS299" s="730"/>
      <c r="OZT299" s="730"/>
      <c r="OZU299" s="730"/>
      <c r="OZV299" s="730"/>
      <c r="OZW299" s="730"/>
      <c r="OZX299" s="730"/>
      <c r="OZY299" s="730"/>
      <c r="OZZ299" s="730"/>
      <c r="PAA299" s="730"/>
      <c r="PAB299" s="730"/>
      <c r="PAC299" s="730"/>
      <c r="PAD299" s="730"/>
      <c r="PAE299" s="730"/>
      <c r="PAF299" s="730"/>
      <c r="PAG299" s="730"/>
      <c r="PAH299" s="730"/>
      <c r="PAI299" s="730"/>
      <c r="PAJ299" s="730"/>
      <c r="PAK299" s="730"/>
      <c r="PAL299" s="730"/>
      <c r="PAM299" s="730"/>
      <c r="PAN299" s="730"/>
      <c r="PAO299" s="730"/>
      <c r="PAP299" s="730"/>
      <c r="PAQ299" s="730"/>
      <c r="PAR299" s="730"/>
      <c r="PAS299" s="730"/>
      <c r="PAT299" s="730"/>
      <c r="PAU299" s="730"/>
      <c r="PAV299" s="730"/>
      <c r="PAW299" s="730"/>
      <c r="PAX299" s="730"/>
      <c r="PAY299" s="730"/>
      <c r="PAZ299" s="730"/>
      <c r="PBA299" s="730"/>
      <c r="PBB299" s="730"/>
      <c r="PBC299" s="730"/>
      <c r="PBD299" s="730"/>
      <c r="PBE299" s="730"/>
      <c r="PBF299" s="730"/>
      <c r="PBG299" s="730"/>
      <c r="PBH299" s="730"/>
      <c r="PBI299" s="730"/>
      <c r="PBJ299" s="730"/>
      <c r="PBK299" s="730"/>
      <c r="PBL299" s="730"/>
      <c r="PBM299" s="730"/>
      <c r="PBN299" s="730"/>
      <c r="PBO299" s="730"/>
      <c r="PBP299" s="730"/>
      <c r="PBQ299" s="730"/>
      <c r="PBR299" s="730"/>
      <c r="PBS299" s="730"/>
      <c r="PBT299" s="730"/>
      <c r="PBU299" s="730"/>
      <c r="PBV299" s="730"/>
      <c r="PBW299" s="730"/>
      <c r="PBX299" s="730"/>
      <c r="PBY299" s="730"/>
      <c r="PBZ299" s="730"/>
      <c r="PCA299" s="730"/>
      <c r="PCB299" s="730"/>
      <c r="PCC299" s="730"/>
      <c r="PCD299" s="730"/>
      <c r="PCE299" s="730"/>
      <c r="PCF299" s="730"/>
      <c r="PCG299" s="730"/>
      <c r="PCH299" s="730"/>
      <c r="PCI299" s="730"/>
      <c r="PCJ299" s="730"/>
      <c r="PCK299" s="730"/>
      <c r="PCL299" s="730"/>
      <c r="PCM299" s="730"/>
      <c r="PCN299" s="730"/>
      <c r="PCO299" s="730"/>
      <c r="PCP299" s="730"/>
      <c r="PCQ299" s="730"/>
      <c r="PCR299" s="730"/>
      <c r="PCS299" s="730"/>
      <c r="PCT299" s="730"/>
      <c r="PCU299" s="730"/>
      <c r="PCV299" s="730"/>
      <c r="PCW299" s="730"/>
      <c r="PCX299" s="730"/>
      <c r="PCY299" s="730"/>
      <c r="PCZ299" s="730"/>
      <c r="PDA299" s="730"/>
      <c r="PDB299" s="730"/>
      <c r="PDC299" s="730"/>
      <c r="PDD299" s="730"/>
      <c r="PDE299" s="730"/>
      <c r="PDF299" s="730"/>
      <c r="PDG299" s="730"/>
      <c r="PDH299" s="730"/>
      <c r="PDI299" s="730"/>
      <c r="PDJ299" s="730"/>
      <c r="PDK299" s="730"/>
      <c r="PDL299" s="730"/>
      <c r="PDM299" s="730"/>
      <c r="PDN299" s="730"/>
      <c r="PDO299" s="730"/>
      <c r="PDP299" s="730"/>
      <c r="PDQ299" s="730"/>
      <c r="PDR299" s="730"/>
      <c r="PDS299" s="730"/>
      <c r="PDT299" s="730"/>
      <c r="PDU299" s="730"/>
      <c r="PDV299" s="730"/>
      <c r="PDW299" s="730"/>
      <c r="PDX299" s="730"/>
      <c r="PDY299" s="730"/>
      <c r="PDZ299" s="730"/>
      <c r="PEA299" s="730"/>
      <c r="PEB299" s="730"/>
      <c r="PEC299" s="730"/>
      <c r="PED299" s="730"/>
      <c r="PEE299" s="730"/>
      <c r="PEF299" s="730"/>
      <c r="PEG299" s="730"/>
      <c r="PEH299" s="730"/>
      <c r="PEI299" s="730"/>
      <c r="PEJ299" s="730"/>
      <c r="PEK299" s="730"/>
      <c r="PEL299" s="730"/>
      <c r="PEM299" s="730"/>
      <c r="PEN299" s="730"/>
      <c r="PEO299" s="730"/>
      <c r="PEP299" s="730"/>
      <c r="PEQ299" s="730"/>
      <c r="PER299" s="730"/>
      <c r="PES299" s="730"/>
      <c r="PET299" s="730"/>
      <c r="PEU299" s="730"/>
      <c r="PEV299" s="730"/>
      <c r="PEW299" s="730"/>
      <c r="PEX299" s="730"/>
      <c r="PEY299" s="730"/>
      <c r="PEZ299" s="730"/>
      <c r="PFA299" s="730"/>
      <c r="PFB299" s="730"/>
      <c r="PFC299" s="730"/>
      <c r="PFD299" s="730"/>
      <c r="PFE299" s="730"/>
      <c r="PFF299" s="730"/>
      <c r="PFG299" s="730"/>
      <c r="PFH299" s="730"/>
      <c r="PFI299" s="730"/>
      <c r="PFJ299" s="730"/>
      <c r="PFK299" s="730"/>
      <c r="PFL299" s="730"/>
      <c r="PFM299" s="730"/>
      <c r="PFN299" s="730"/>
      <c r="PFO299" s="730"/>
      <c r="PFP299" s="730"/>
      <c r="PFQ299" s="730"/>
      <c r="PFR299" s="730"/>
      <c r="PFS299" s="730"/>
      <c r="PFT299" s="730"/>
      <c r="PFU299" s="730"/>
      <c r="PFV299" s="730"/>
      <c r="PFW299" s="730"/>
      <c r="PFX299" s="730"/>
      <c r="PFY299" s="730"/>
      <c r="PFZ299" s="730"/>
      <c r="PGA299" s="730"/>
      <c r="PGB299" s="730"/>
      <c r="PGC299" s="730"/>
      <c r="PGD299" s="730"/>
      <c r="PGE299" s="730"/>
      <c r="PGF299" s="730"/>
      <c r="PGG299" s="730"/>
      <c r="PGH299" s="730"/>
      <c r="PGI299" s="730"/>
      <c r="PGJ299" s="730"/>
      <c r="PGK299" s="730"/>
      <c r="PGL299" s="730"/>
      <c r="PGM299" s="730"/>
      <c r="PGN299" s="730"/>
      <c r="PGO299" s="730"/>
      <c r="PGP299" s="730"/>
      <c r="PGQ299" s="730"/>
      <c r="PGR299" s="730"/>
      <c r="PGS299" s="730"/>
      <c r="PGT299" s="730"/>
      <c r="PGU299" s="730"/>
      <c r="PGV299" s="730"/>
      <c r="PGW299" s="730"/>
      <c r="PGX299" s="730"/>
      <c r="PGY299" s="730"/>
      <c r="PGZ299" s="730"/>
      <c r="PHA299" s="730"/>
      <c r="PHB299" s="730"/>
      <c r="PHC299" s="730"/>
      <c r="PHD299" s="730"/>
      <c r="PHE299" s="730"/>
      <c r="PHF299" s="730"/>
      <c r="PHG299" s="730"/>
      <c r="PHH299" s="730"/>
      <c r="PHI299" s="730"/>
      <c r="PHJ299" s="730"/>
      <c r="PHK299" s="730"/>
      <c r="PHL299" s="730"/>
      <c r="PHM299" s="730"/>
      <c r="PHN299" s="730"/>
      <c r="PHO299" s="730"/>
      <c r="PHP299" s="730"/>
      <c r="PHQ299" s="730"/>
      <c r="PHR299" s="730"/>
      <c r="PHS299" s="730"/>
      <c r="PHT299" s="730"/>
      <c r="PHU299" s="730"/>
      <c r="PHV299" s="730"/>
      <c r="PHW299" s="730"/>
      <c r="PHX299" s="730"/>
      <c r="PHY299" s="730"/>
      <c r="PHZ299" s="730"/>
      <c r="PIA299" s="730"/>
      <c r="PIB299" s="730"/>
      <c r="PIC299" s="730"/>
      <c r="PID299" s="730"/>
      <c r="PIE299" s="730"/>
      <c r="PIF299" s="730"/>
      <c r="PIG299" s="730"/>
      <c r="PIH299" s="730"/>
      <c r="PII299" s="730"/>
      <c r="PIJ299" s="730"/>
      <c r="PIK299" s="730"/>
      <c r="PIL299" s="730"/>
      <c r="PIM299" s="730"/>
      <c r="PIN299" s="730"/>
      <c r="PIO299" s="730"/>
      <c r="PIP299" s="730"/>
      <c r="PIQ299" s="730"/>
      <c r="PIR299" s="730"/>
      <c r="PIS299" s="730"/>
      <c r="PIT299" s="730"/>
      <c r="PIU299" s="730"/>
      <c r="PIV299" s="730"/>
      <c r="PIW299" s="730"/>
      <c r="PIX299" s="730"/>
      <c r="PIY299" s="730"/>
      <c r="PIZ299" s="730"/>
      <c r="PJA299" s="730"/>
      <c r="PJB299" s="730"/>
      <c r="PJC299" s="730"/>
      <c r="PJD299" s="730"/>
      <c r="PJE299" s="730"/>
      <c r="PJF299" s="730"/>
      <c r="PJG299" s="730"/>
      <c r="PJH299" s="730"/>
      <c r="PJI299" s="730"/>
      <c r="PJJ299" s="730"/>
      <c r="PJK299" s="730"/>
      <c r="PJL299" s="730"/>
      <c r="PJM299" s="730"/>
      <c r="PJN299" s="730"/>
      <c r="PJO299" s="730"/>
      <c r="PJP299" s="730"/>
      <c r="PJQ299" s="730"/>
      <c r="PJR299" s="730"/>
      <c r="PJS299" s="730"/>
      <c r="PJT299" s="730"/>
      <c r="PJU299" s="730"/>
      <c r="PJV299" s="730"/>
      <c r="PJW299" s="730"/>
      <c r="PJX299" s="730"/>
      <c r="PJY299" s="730"/>
      <c r="PJZ299" s="730"/>
      <c r="PKA299" s="730"/>
      <c r="PKB299" s="730"/>
      <c r="PKC299" s="730"/>
      <c r="PKD299" s="730"/>
      <c r="PKE299" s="730"/>
      <c r="PKF299" s="730"/>
      <c r="PKG299" s="730"/>
      <c r="PKH299" s="730"/>
      <c r="PKI299" s="730"/>
      <c r="PKJ299" s="730"/>
      <c r="PKK299" s="730"/>
      <c r="PKL299" s="730"/>
      <c r="PKM299" s="730"/>
      <c r="PKN299" s="730"/>
      <c r="PKO299" s="730"/>
      <c r="PKP299" s="730"/>
      <c r="PKQ299" s="730"/>
      <c r="PKR299" s="730"/>
      <c r="PKS299" s="730"/>
      <c r="PKT299" s="730"/>
      <c r="PKU299" s="730"/>
      <c r="PKV299" s="730"/>
      <c r="PKW299" s="730"/>
      <c r="PKX299" s="730"/>
      <c r="PKY299" s="730"/>
      <c r="PKZ299" s="730"/>
      <c r="PLA299" s="730"/>
      <c r="PLB299" s="730"/>
      <c r="PLC299" s="730"/>
      <c r="PLD299" s="730"/>
      <c r="PLE299" s="730"/>
      <c r="PLF299" s="730"/>
      <c r="PLG299" s="730"/>
      <c r="PLH299" s="730"/>
      <c r="PLI299" s="730"/>
      <c r="PLJ299" s="730"/>
      <c r="PLK299" s="730"/>
      <c r="PLL299" s="730"/>
      <c r="PLM299" s="730"/>
      <c r="PLN299" s="730"/>
      <c r="PLO299" s="730"/>
      <c r="PLP299" s="730"/>
      <c r="PLQ299" s="730"/>
      <c r="PLR299" s="730"/>
      <c r="PLS299" s="730"/>
      <c r="PLT299" s="730"/>
      <c r="PLU299" s="730"/>
      <c r="PLV299" s="730"/>
      <c r="PLW299" s="730"/>
      <c r="PLX299" s="730"/>
      <c r="PLY299" s="730"/>
      <c r="PLZ299" s="730"/>
      <c r="PMA299" s="730"/>
      <c r="PMB299" s="730"/>
      <c r="PMC299" s="730"/>
      <c r="PMD299" s="730"/>
      <c r="PME299" s="730"/>
      <c r="PMF299" s="730"/>
      <c r="PMG299" s="730"/>
      <c r="PMH299" s="730"/>
      <c r="PMI299" s="730"/>
      <c r="PMJ299" s="730"/>
      <c r="PMK299" s="730"/>
      <c r="PML299" s="730"/>
      <c r="PMM299" s="730"/>
      <c r="PMN299" s="730"/>
      <c r="PMO299" s="730"/>
      <c r="PMP299" s="730"/>
      <c r="PMQ299" s="730"/>
      <c r="PMR299" s="730"/>
      <c r="PMS299" s="730"/>
      <c r="PMT299" s="730"/>
      <c r="PMU299" s="730"/>
      <c r="PMV299" s="730"/>
      <c r="PMW299" s="730"/>
      <c r="PMX299" s="730"/>
      <c r="PMY299" s="730"/>
      <c r="PMZ299" s="730"/>
      <c r="PNA299" s="730"/>
      <c r="PNB299" s="730"/>
      <c r="PNC299" s="730"/>
      <c r="PND299" s="730"/>
      <c r="PNE299" s="730"/>
      <c r="PNF299" s="730"/>
      <c r="PNG299" s="730"/>
      <c r="PNH299" s="730"/>
      <c r="PNI299" s="730"/>
      <c r="PNJ299" s="730"/>
      <c r="PNK299" s="730"/>
      <c r="PNL299" s="730"/>
      <c r="PNM299" s="730"/>
      <c r="PNN299" s="730"/>
      <c r="PNO299" s="730"/>
      <c r="PNP299" s="730"/>
      <c r="PNQ299" s="730"/>
      <c r="PNR299" s="730"/>
      <c r="PNS299" s="730"/>
      <c r="PNT299" s="730"/>
      <c r="PNU299" s="730"/>
      <c r="PNV299" s="730"/>
      <c r="PNW299" s="730"/>
      <c r="PNX299" s="730"/>
      <c r="PNY299" s="730"/>
      <c r="PNZ299" s="730"/>
      <c r="POA299" s="730"/>
      <c r="POB299" s="730"/>
      <c r="POC299" s="730"/>
      <c r="POD299" s="730"/>
      <c r="POE299" s="730"/>
      <c r="POF299" s="730"/>
      <c r="POG299" s="730"/>
      <c r="POH299" s="730"/>
      <c r="POI299" s="730"/>
      <c r="POJ299" s="730"/>
      <c r="POK299" s="730"/>
      <c r="POL299" s="730"/>
      <c r="POM299" s="730"/>
      <c r="PON299" s="730"/>
      <c r="POO299" s="730"/>
      <c r="POP299" s="730"/>
      <c r="POQ299" s="730"/>
      <c r="POR299" s="730"/>
      <c r="POS299" s="730"/>
      <c r="POT299" s="730"/>
      <c r="POU299" s="730"/>
      <c r="POV299" s="730"/>
      <c r="POW299" s="730"/>
      <c r="POX299" s="730"/>
      <c r="POY299" s="730"/>
      <c r="POZ299" s="730"/>
      <c r="PPA299" s="730"/>
      <c r="PPB299" s="730"/>
      <c r="PPC299" s="730"/>
      <c r="PPD299" s="730"/>
      <c r="PPE299" s="730"/>
      <c r="PPF299" s="730"/>
      <c r="PPG299" s="730"/>
      <c r="PPH299" s="730"/>
      <c r="PPI299" s="730"/>
      <c r="PPJ299" s="730"/>
      <c r="PPK299" s="730"/>
      <c r="PPL299" s="730"/>
      <c r="PPM299" s="730"/>
      <c r="PPN299" s="730"/>
      <c r="PPO299" s="730"/>
      <c r="PPP299" s="730"/>
      <c r="PPQ299" s="730"/>
      <c r="PPR299" s="730"/>
      <c r="PPS299" s="730"/>
      <c r="PPT299" s="730"/>
      <c r="PPU299" s="730"/>
      <c r="PPV299" s="730"/>
      <c r="PPW299" s="730"/>
      <c r="PPX299" s="730"/>
      <c r="PPY299" s="730"/>
      <c r="PPZ299" s="730"/>
      <c r="PQA299" s="730"/>
      <c r="PQB299" s="730"/>
      <c r="PQC299" s="730"/>
      <c r="PQD299" s="730"/>
      <c r="PQE299" s="730"/>
      <c r="PQF299" s="730"/>
      <c r="PQG299" s="730"/>
      <c r="PQH299" s="730"/>
      <c r="PQI299" s="730"/>
      <c r="PQJ299" s="730"/>
      <c r="PQK299" s="730"/>
      <c r="PQL299" s="730"/>
      <c r="PQM299" s="730"/>
      <c r="PQN299" s="730"/>
      <c r="PQO299" s="730"/>
      <c r="PQP299" s="730"/>
      <c r="PQQ299" s="730"/>
      <c r="PQR299" s="730"/>
      <c r="PQS299" s="730"/>
      <c r="PQT299" s="730"/>
      <c r="PQU299" s="730"/>
      <c r="PQV299" s="730"/>
      <c r="PQW299" s="730"/>
      <c r="PQX299" s="730"/>
      <c r="PQY299" s="730"/>
      <c r="PQZ299" s="730"/>
      <c r="PRA299" s="730"/>
      <c r="PRB299" s="730"/>
      <c r="PRC299" s="730"/>
      <c r="PRD299" s="730"/>
      <c r="PRE299" s="730"/>
      <c r="PRF299" s="730"/>
      <c r="PRG299" s="730"/>
      <c r="PRH299" s="730"/>
      <c r="PRI299" s="730"/>
      <c r="PRJ299" s="730"/>
      <c r="PRK299" s="730"/>
      <c r="PRL299" s="730"/>
      <c r="PRM299" s="730"/>
      <c r="PRN299" s="730"/>
      <c r="PRO299" s="730"/>
      <c r="PRP299" s="730"/>
      <c r="PRQ299" s="730"/>
      <c r="PRR299" s="730"/>
      <c r="PRS299" s="730"/>
      <c r="PRT299" s="730"/>
      <c r="PRU299" s="730"/>
      <c r="PRV299" s="730"/>
      <c r="PRW299" s="730"/>
      <c r="PRX299" s="730"/>
      <c r="PRY299" s="730"/>
      <c r="PRZ299" s="730"/>
      <c r="PSA299" s="730"/>
      <c r="PSB299" s="730"/>
      <c r="PSC299" s="730"/>
      <c r="PSD299" s="730"/>
      <c r="PSE299" s="730"/>
      <c r="PSF299" s="730"/>
      <c r="PSG299" s="730"/>
      <c r="PSH299" s="730"/>
      <c r="PSI299" s="730"/>
      <c r="PSJ299" s="730"/>
      <c r="PSK299" s="730"/>
      <c r="PSL299" s="730"/>
      <c r="PSM299" s="730"/>
      <c r="PSN299" s="730"/>
      <c r="PSO299" s="730"/>
      <c r="PSP299" s="730"/>
      <c r="PSQ299" s="730"/>
      <c r="PSR299" s="730"/>
      <c r="PSS299" s="730"/>
      <c r="PST299" s="730"/>
      <c r="PSU299" s="730"/>
      <c r="PSV299" s="730"/>
      <c r="PSW299" s="730"/>
      <c r="PSX299" s="730"/>
      <c r="PSY299" s="730"/>
      <c r="PSZ299" s="730"/>
      <c r="PTA299" s="730"/>
      <c r="PTB299" s="730"/>
      <c r="PTC299" s="730"/>
      <c r="PTD299" s="730"/>
      <c r="PTE299" s="730"/>
      <c r="PTF299" s="730"/>
      <c r="PTG299" s="730"/>
      <c r="PTH299" s="730"/>
      <c r="PTI299" s="730"/>
      <c r="PTJ299" s="730"/>
      <c r="PTK299" s="730"/>
      <c r="PTL299" s="730"/>
      <c r="PTM299" s="730"/>
      <c r="PTN299" s="730"/>
      <c r="PTO299" s="730"/>
      <c r="PTP299" s="730"/>
      <c r="PTQ299" s="730"/>
      <c r="PTR299" s="730"/>
      <c r="PTS299" s="730"/>
      <c r="PTT299" s="730"/>
      <c r="PTU299" s="730"/>
      <c r="PTV299" s="730"/>
      <c r="PTW299" s="730"/>
      <c r="PTX299" s="730"/>
      <c r="PTY299" s="730"/>
      <c r="PTZ299" s="730"/>
      <c r="PUA299" s="730"/>
      <c r="PUB299" s="730"/>
      <c r="PUC299" s="730"/>
      <c r="PUD299" s="730"/>
      <c r="PUE299" s="730"/>
      <c r="PUF299" s="730"/>
      <c r="PUG299" s="730"/>
      <c r="PUH299" s="730"/>
      <c r="PUI299" s="730"/>
      <c r="PUJ299" s="730"/>
      <c r="PUK299" s="730"/>
      <c r="PUL299" s="730"/>
      <c r="PUM299" s="730"/>
      <c r="PUN299" s="730"/>
      <c r="PUO299" s="730"/>
      <c r="PUP299" s="730"/>
      <c r="PUQ299" s="730"/>
      <c r="PUR299" s="730"/>
      <c r="PUS299" s="730"/>
      <c r="PUT299" s="730"/>
      <c r="PUU299" s="730"/>
      <c r="PUV299" s="730"/>
      <c r="PUW299" s="730"/>
      <c r="PUX299" s="730"/>
      <c r="PUY299" s="730"/>
      <c r="PUZ299" s="730"/>
      <c r="PVA299" s="730"/>
      <c r="PVB299" s="730"/>
      <c r="PVC299" s="730"/>
      <c r="PVD299" s="730"/>
      <c r="PVE299" s="730"/>
      <c r="PVF299" s="730"/>
      <c r="PVG299" s="730"/>
      <c r="PVH299" s="730"/>
      <c r="PVI299" s="730"/>
      <c r="PVJ299" s="730"/>
      <c r="PVK299" s="730"/>
      <c r="PVL299" s="730"/>
      <c r="PVM299" s="730"/>
      <c r="PVN299" s="730"/>
      <c r="PVO299" s="730"/>
      <c r="PVP299" s="730"/>
      <c r="PVQ299" s="730"/>
      <c r="PVR299" s="730"/>
      <c r="PVS299" s="730"/>
      <c r="PVT299" s="730"/>
      <c r="PVU299" s="730"/>
      <c r="PVV299" s="730"/>
      <c r="PVW299" s="730"/>
      <c r="PVX299" s="730"/>
      <c r="PVY299" s="730"/>
      <c r="PVZ299" s="730"/>
      <c r="PWA299" s="730"/>
      <c r="PWB299" s="730"/>
      <c r="PWC299" s="730"/>
      <c r="PWD299" s="730"/>
      <c r="PWE299" s="730"/>
      <c r="PWF299" s="730"/>
      <c r="PWG299" s="730"/>
      <c r="PWH299" s="730"/>
      <c r="PWI299" s="730"/>
      <c r="PWJ299" s="730"/>
      <c r="PWK299" s="730"/>
      <c r="PWL299" s="730"/>
      <c r="PWM299" s="730"/>
      <c r="PWN299" s="730"/>
      <c r="PWO299" s="730"/>
      <c r="PWP299" s="730"/>
      <c r="PWQ299" s="730"/>
      <c r="PWR299" s="730"/>
      <c r="PWS299" s="730"/>
      <c r="PWT299" s="730"/>
      <c r="PWU299" s="730"/>
      <c r="PWV299" s="730"/>
      <c r="PWW299" s="730"/>
      <c r="PWX299" s="730"/>
      <c r="PWY299" s="730"/>
      <c r="PWZ299" s="730"/>
      <c r="PXA299" s="730"/>
      <c r="PXB299" s="730"/>
      <c r="PXC299" s="730"/>
      <c r="PXD299" s="730"/>
      <c r="PXE299" s="730"/>
      <c r="PXF299" s="730"/>
      <c r="PXG299" s="730"/>
      <c r="PXH299" s="730"/>
      <c r="PXI299" s="730"/>
      <c r="PXJ299" s="730"/>
      <c r="PXK299" s="730"/>
      <c r="PXL299" s="730"/>
      <c r="PXM299" s="730"/>
      <c r="PXN299" s="730"/>
      <c r="PXO299" s="730"/>
      <c r="PXP299" s="730"/>
      <c r="PXQ299" s="730"/>
      <c r="PXR299" s="730"/>
      <c r="PXS299" s="730"/>
      <c r="PXT299" s="730"/>
      <c r="PXU299" s="730"/>
      <c r="PXV299" s="730"/>
      <c r="PXW299" s="730"/>
      <c r="PXX299" s="730"/>
      <c r="PXY299" s="730"/>
      <c r="PXZ299" s="730"/>
      <c r="PYA299" s="730"/>
      <c r="PYB299" s="730"/>
      <c r="PYC299" s="730"/>
      <c r="PYD299" s="730"/>
      <c r="PYE299" s="730"/>
      <c r="PYF299" s="730"/>
      <c r="PYG299" s="730"/>
      <c r="PYH299" s="730"/>
      <c r="PYI299" s="730"/>
      <c r="PYJ299" s="730"/>
      <c r="PYK299" s="730"/>
      <c r="PYL299" s="730"/>
      <c r="PYM299" s="730"/>
      <c r="PYN299" s="730"/>
      <c r="PYO299" s="730"/>
      <c r="PYP299" s="730"/>
      <c r="PYQ299" s="730"/>
      <c r="PYR299" s="730"/>
      <c r="PYS299" s="730"/>
      <c r="PYT299" s="730"/>
      <c r="PYU299" s="730"/>
      <c r="PYV299" s="730"/>
      <c r="PYW299" s="730"/>
      <c r="PYX299" s="730"/>
      <c r="PYY299" s="730"/>
      <c r="PYZ299" s="730"/>
      <c r="PZA299" s="730"/>
      <c r="PZB299" s="730"/>
      <c r="PZC299" s="730"/>
      <c r="PZD299" s="730"/>
      <c r="PZE299" s="730"/>
      <c r="PZF299" s="730"/>
      <c r="PZG299" s="730"/>
      <c r="PZH299" s="730"/>
      <c r="PZI299" s="730"/>
      <c r="PZJ299" s="730"/>
      <c r="PZK299" s="730"/>
      <c r="PZL299" s="730"/>
      <c r="PZM299" s="730"/>
      <c r="PZN299" s="730"/>
      <c r="PZO299" s="730"/>
      <c r="PZP299" s="730"/>
      <c r="PZQ299" s="730"/>
      <c r="PZR299" s="730"/>
      <c r="PZS299" s="730"/>
      <c r="PZT299" s="730"/>
      <c r="PZU299" s="730"/>
      <c r="PZV299" s="730"/>
      <c r="PZW299" s="730"/>
      <c r="PZX299" s="730"/>
      <c r="PZY299" s="730"/>
      <c r="PZZ299" s="730"/>
      <c r="QAA299" s="730"/>
      <c r="QAB299" s="730"/>
      <c r="QAC299" s="730"/>
      <c r="QAD299" s="730"/>
      <c r="QAE299" s="730"/>
      <c r="QAF299" s="730"/>
      <c r="QAG299" s="730"/>
      <c r="QAH299" s="730"/>
      <c r="QAI299" s="730"/>
      <c r="QAJ299" s="730"/>
      <c r="QAK299" s="730"/>
      <c r="QAL299" s="730"/>
      <c r="QAM299" s="730"/>
      <c r="QAN299" s="730"/>
      <c r="QAO299" s="730"/>
      <c r="QAP299" s="730"/>
      <c r="QAQ299" s="730"/>
      <c r="QAR299" s="730"/>
      <c r="QAS299" s="730"/>
      <c r="QAT299" s="730"/>
      <c r="QAU299" s="730"/>
      <c r="QAV299" s="730"/>
      <c r="QAW299" s="730"/>
      <c r="QAX299" s="730"/>
      <c r="QAY299" s="730"/>
      <c r="QAZ299" s="730"/>
      <c r="QBA299" s="730"/>
      <c r="QBB299" s="730"/>
      <c r="QBC299" s="730"/>
      <c r="QBD299" s="730"/>
      <c r="QBE299" s="730"/>
      <c r="QBF299" s="730"/>
      <c r="QBG299" s="730"/>
      <c r="QBH299" s="730"/>
      <c r="QBI299" s="730"/>
      <c r="QBJ299" s="730"/>
      <c r="QBK299" s="730"/>
      <c r="QBL299" s="730"/>
      <c r="QBM299" s="730"/>
      <c r="QBN299" s="730"/>
      <c r="QBO299" s="730"/>
      <c r="QBP299" s="730"/>
      <c r="QBQ299" s="730"/>
      <c r="QBR299" s="730"/>
      <c r="QBS299" s="730"/>
      <c r="QBT299" s="730"/>
      <c r="QBU299" s="730"/>
      <c r="QBV299" s="730"/>
      <c r="QBW299" s="730"/>
      <c r="QBX299" s="730"/>
      <c r="QBY299" s="730"/>
      <c r="QBZ299" s="730"/>
      <c r="QCA299" s="730"/>
      <c r="QCB299" s="730"/>
      <c r="QCC299" s="730"/>
      <c r="QCD299" s="730"/>
      <c r="QCE299" s="730"/>
      <c r="QCF299" s="730"/>
      <c r="QCG299" s="730"/>
      <c r="QCH299" s="730"/>
      <c r="QCI299" s="730"/>
      <c r="QCJ299" s="730"/>
      <c r="QCK299" s="730"/>
      <c r="QCL299" s="730"/>
      <c r="QCM299" s="730"/>
      <c r="QCN299" s="730"/>
      <c r="QCO299" s="730"/>
      <c r="QCP299" s="730"/>
      <c r="QCQ299" s="730"/>
      <c r="QCR299" s="730"/>
      <c r="QCS299" s="730"/>
      <c r="QCT299" s="730"/>
      <c r="QCU299" s="730"/>
      <c r="QCV299" s="730"/>
      <c r="QCW299" s="730"/>
      <c r="QCX299" s="730"/>
      <c r="QCY299" s="730"/>
      <c r="QCZ299" s="730"/>
      <c r="QDA299" s="730"/>
      <c r="QDB299" s="730"/>
      <c r="QDC299" s="730"/>
      <c r="QDD299" s="730"/>
      <c r="QDE299" s="730"/>
      <c r="QDF299" s="730"/>
      <c r="QDG299" s="730"/>
      <c r="QDH299" s="730"/>
      <c r="QDI299" s="730"/>
      <c r="QDJ299" s="730"/>
      <c r="QDK299" s="730"/>
      <c r="QDL299" s="730"/>
      <c r="QDM299" s="730"/>
      <c r="QDN299" s="730"/>
      <c r="QDO299" s="730"/>
      <c r="QDP299" s="730"/>
      <c r="QDQ299" s="730"/>
      <c r="QDR299" s="730"/>
      <c r="QDS299" s="730"/>
      <c r="QDT299" s="730"/>
      <c r="QDU299" s="730"/>
      <c r="QDV299" s="730"/>
      <c r="QDW299" s="730"/>
      <c r="QDX299" s="730"/>
      <c r="QDY299" s="730"/>
      <c r="QDZ299" s="730"/>
      <c r="QEA299" s="730"/>
      <c r="QEB299" s="730"/>
      <c r="QEC299" s="730"/>
      <c r="QED299" s="730"/>
      <c r="QEE299" s="730"/>
      <c r="QEF299" s="730"/>
      <c r="QEG299" s="730"/>
      <c r="QEH299" s="730"/>
      <c r="QEI299" s="730"/>
      <c r="QEJ299" s="730"/>
      <c r="QEK299" s="730"/>
      <c r="QEL299" s="730"/>
      <c r="QEM299" s="730"/>
      <c r="QEN299" s="730"/>
      <c r="QEO299" s="730"/>
      <c r="QEP299" s="730"/>
      <c r="QEQ299" s="730"/>
      <c r="QER299" s="730"/>
      <c r="QES299" s="730"/>
      <c r="QET299" s="730"/>
      <c r="QEU299" s="730"/>
      <c r="QEV299" s="730"/>
      <c r="QEW299" s="730"/>
      <c r="QEX299" s="730"/>
      <c r="QEY299" s="730"/>
      <c r="QEZ299" s="730"/>
      <c r="QFA299" s="730"/>
      <c r="QFB299" s="730"/>
      <c r="QFC299" s="730"/>
      <c r="QFD299" s="730"/>
      <c r="QFE299" s="730"/>
      <c r="QFF299" s="730"/>
      <c r="QFG299" s="730"/>
      <c r="QFH299" s="730"/>
      <c r="QFI299" s="730"/>
      <c r="QFJ299" s="730"/>
      <c r="QFK299" s="730"/>
      <c r="QFL299" s="730"/>
      <c r="QFM299" s="730"/>
      <c r="QFN299" s="730"/>
      <c r="QFO299" s="730"/>
      <c r="QFP299" s="730"/>
      <c r="QFQ299" s="730"/>
      <c r="QFR299" s="730"/>
      <c r="QFS299" s="730"/>
      <c r="QFT299" s="730"/>
      <c r="QFU299" s="730"/>
      <c r="QFV299" s="730"/>
      <c r="QFW299" s="730"/>
      <c r="QFX299" s="730"/>
      <c r="QFY299" s="730"/>
      <c r="QFZ299" s="730"/>
      <c r="QGA299" s="730"/>
      <c r="QGB299" s="730"/>
      <c r="QGC299" s="730"/>
      <c r="QGD299" s="730"/>
      <c r="QGE299" s="730"/>
      <c r="QGF299" s="730"/>
      <c r="QGG299" s="730"/>
      <c r="QGH299" s="730"/>
      <c r="QGI299" s="730"/>
      <c r="QGJ299" s="730"/>
      <c r="QGK299" s="730"/>
      <c r="QGL299" s="730"/>
      <c r="QGM299" s="730"/>
      <c r="QGN299" s="730"/>
      <c r="QGO299" s="730"/>
      <c r="QGP299" s="730"/>
      <c r="QGQ299" s="730"/>
      <c r="QGR299" s="730"/>
      <c r="QGS299" s="730"/>
      <c r="QGT299" s="730"/>
      <c r="QGU299" s="730"/>
      <c r="QGV299" s="730"/>
      <c r="QGW299" s="730"/>
      <c r="QGX299" s="730"/>
      <c r="QGY299" s="730"/>
      <c r="QGZ299" s="730"/>
      <c r="QHA299" s="730"/>
      <c r="QHB299" s="730"/>
      <c r="QHC299" s="730"/>
      <c r="QHD299" s="730"/>
      <c r="QHE299" s="730"/>
      <c r="QHF299" s="730"/>
      <c r="QHG299" s="730"/>
      <c r="QHH299" s="730"/>
      <c r="QHI299" s="730"/>
      <c r="QHJ299" s="730"/>
      <c r="QHK299" s="730"/>
      <c r="QHL299" s="730"/>
      <c r="QHM299" s="730"/>
      <c r="QHN299" s="730"/>
      <c r="QHO299" s="730"/>
      <c r="QHP299" s="730"/>
      <c r="QHQ299" s="730"/>
      <c r="QHR299" s="730"/>
      <c r="QHS299" s="730"/>
      <c r="QHT299" s="730"/>
      <c r="QHU299" s="730"/>
      <c r="QHV299" s="730"/>
      <c r="QHW299" s="730"/>
      <c r="QHX299" s="730"/>
      <c r="QHY299" s="730"/>
      <c r="QHZ299" s="730"/>
      <c r="QIA299" s="730"/>
      <c r="QIB299" s="730"/>
      <c r="QIC299" s="730"/>
      <c r="QID299" s="730"/>
      <c r="QIE299" s="730"/>
      <c r="QIF299" s="730"/>
      <c r="QIG299" s="730"/>
      <c r="QIH299" s="730"/>
      <c r="QII299" s="730"/>
      <c r="QIJ299" s="730"/>
      <c r="QIK299" s="730"/>
      <c r="QIL299" s="730"/>
      <c r="QIM299" s="730"/>
      <c r="QIN299" s="730"/>
      <c r="QIO299" s="730"/>
      <c r="QIP299" s="730"/>
      <c r="QIQ299" s="730"/>
      <c r="QIR299" s="730"/>
      <c r="QIS299" s="730"/>
      <c r="QIT299" s="730"/>
      <c r="QIU299" s="730"/>
      <c r="QIV299" s="730"/>
      <c r="QIW299" s="730"/>
      <c r="QIX299" s="730"/>
      <c r="QIY299" s="730"/>
      <c r="QIZ299" s="730"/>
      <c r="QJA299" s="730"/>
      <c r="QJB299" s="730"/>
      <c r="QJC299" s="730"/>
      <c r="QJD299" s="730"/>
      <c r="QJE299" s="730"/>
      <c r="QJF299" s="730"/>
      <c r="QJG299" s="730"/>
      <c r="QJH299" s="730"/>
      <c r="QJI299" s="730"/>
      <c r="QJJ299" s="730"/>
      <c r="QJK299" s="730"/>
      <c r="QJL299" s="730"/>
      <c r="QJM299" s="730"/>
      <c r="QJN299" s="730"/>
      <c r="QJO299" s="730"/>
      <c r="QJP299" s="730"/>
      <c r="QJQ299" s="730"/>
      <c r="QJR299" s="730"/>
      <c r="QJS299" s="730"/>
      <c r="QJT299" s="730"/>
      <c r="QJU299" s="730"/>
      <c r="QJV299" s="730"/>
      <c r="QJW299" s="730"/>
      <c r="QJX299" s="730"/>
      <c r="QJY299" s="730"/>
      <c r="QJZ299" s="730"/>
      <c r="QKA299" s="730"/>
      <c r="QKB299" s="730"/>
      <c r="QKC299" s="730"/>
      <c r="QKD299" s="730"/>
      <c r="QKE299" s="730"/>
      <c r="QKF299" s="730"/>
      <c r="QKG299" s="730"/>
      <c r="QKH299" s="730"/>
      <c r="QKI299" s="730"/>
      <c r="QKJ299" s="730"/>
      <c r="QKK299" s="730"/>
      <c r="QKL299" s="730"/>
      <c r="QKM299" s="730"/>
      <c r="QKN299" s="730"/>
      <c r="QKO299" s="730"/>
      <c r="QKP299" s="730"/>
      <c r="QKQ299" s="730"/>
      <c r="QKR299" s="730"/>
      <c r="QKS299" s="730"/>
      <c r="QKT299" s="730"/>
      <c r="QKU299" s="730"/>
      <c r="QKV299" s="730"/>
      <c r="QKW299" s="730"/>
      <c r="QKX299" s="730"/>
      <c r="QKY299" s="730"/>
      <c r="QKZ299" s="730"/>
      <c r="QLA299" s="730"/>
      <c r="QLB299" s="730"/>
      <c r="QLC299" s="730"/>
      <c r="QLD299" s="730"/>
      <c r="QLE299" s="730"/>
      <c r="QLF299" s="730"/>
      <c r="QLG299" s="730"/>
      <c r="QLH299" s="730"/>
      <c r="QLI299" s="730"/>
      <c r="QLJ299" s="730"/>
      <c r="QLK299" s="730"/>
      <c r="QLL299" s="730"/>
      <c r="QLM299" s="730"/>
      <c r="QLN299" s="730"/>
      <c r="QLO299" s="730"/>
      <c r="QLP299" s="730"/>
      <c r="QLQ299" s="730"/>
      <c r="QLR299" s="730"/>
      <c r="QLS299" s="730"/>
      <c r="QLT299" s="730"/>
      <c r="QLU299" s="730"/>
      <c r="QLV299" s="730"/>
      <c r="QLW299" s="730"/>
      <c r="QLX299" s="730"/>
      <c r="QLY299" s="730"/>
      <c r="QLZ299" s="730"/>
      <c r="QMA299" s="730"/>
      <c r="QMB299" s="730"/>
      <c r="QMC299" s="730"/>
      <c r="QMD299" s="730"/>
      <c r="QME299" s="730"/>
      <c r="QMF299" s="730"/>
      <c r="QMG299" s="730"/>
      <c r="QMH299" s="730"/>
      <c r="QMI299" s="730"/>
      <c r="QMJ299" s="730"/>
      <c r="QMK299" s="730"/>
      <c r="QML299" s="730"/>
      <c r="QMM299" s="730"/>
      <c r="QMN299" s="730"/>
      <c r="QMO299" s="730"/>
      <c r="QMP299" s="730"/>
      <c r="QMQ299" s="730"/>
      <c r="QMR299" s="730"/>
      <c r="QMS299" s="730"/>
      <c r="QMT299" s="730"/>
      <c r="QMU299" s="730"/>
      <c r="QMV299" s="730"/>
      <c r="QMW299" s="730"/>
      <c r="QMX299" s="730"/>
      <c r="QMY299" s="730"/>
      <c r="QMZ299" s="730"/>
      <c r="QNA299" s="730"/>
      <c r="QNB299" s="730"/>
      <c r="QNC299" s="730"/>
      <c r="QND299" s="730"/>
      <c r="QNE299" s="730"/>
      <c r="QNF299" s="730"/>
      <c r="QNG299" s="730"/>
      <c r="QNH299" s="730"/>
      <c r="QNI299" s="730"/>
      <c r="QNJ299" s="730"/>
      <c r="QNK299" s="730"/>
      <c r="QNL299" s="730"/>
      <c r="QNM299" s="730"/>
      <c r="QNN299" s="730"/>
      <c r="QNO299" s="730"/>
      <c r="QNP299" s="730"/>
      <c r="QNQ299" s="730"/>
      <c r="QNR299" s="730"/>
      <c r="QNS299" s="730"/>
      <c r="QNT299" s="730"/>
      <c r="QNU299" s="730"/>
      <c r="QNV299" s="730"/>
      <c r="QNW299" s="730"/>
      <c r="QNX299" s="730"/>
      <c r="QNY299" s="730"/>
      <c r="QNZ299" s="730"/>
      <c r="QOA299" s="730"/>
      <c r="QOB299" s="730"/>
      <c r="QOC299" s="730"/>
      <c r="QOD299" s="730"/>
      <c r="QOE299" s="730"/>
      <c r="QOF299" s="730"/>
      <c r="QOG299" s="730"/>
      <c r="QOH299" s="730"/>
      <c r="QOI299" s="730"/>
      <c r="QOJ299" s="730"/>
      <c r="QOK299" s="730"/>
      <c r="QOL299" s="730"/>
      <c r="QOM299" s="730"/>
      <c r="QON299" s="730"/>
      <c r="QOO299" s="730"/>
      <c r="QOP299" s="730"/>
      <c r="QOQ299" s="730"/>
      <c r="QOR299" s="730"/>
      <c r="QOS299" s="730"/>
      <c r="QOT299" s="730"/>
      <c r="QOU299" s="730"/>
      <c r="QOV299" s="730"/>
      <c r="QOW299" s="730"/>
      <c r="QOX299" s="730"/>
      <c r="QOY299" s="730"/>
      <c r="QOZ299" s="730"/>
      <c r="QPA299" s="730"/>
      <c r="QPB299" s="730"/>
      <c r="QPC299" s="730"/>
      <c r="QPD299" s="730"/>
      <c r="QPE299" s="730"/>
      <c r="QPF299" s="730"/>
      <c r="QPG299" s="730"/>
      <c r="QPH299" s="730"/>
      <c r="QPI299" s="730"/>
      <c r="QPJ299" s="730"/>
      <c r="QPK299" s="730"/>
      <c r="QPL299" s="730"/>
      <c r="QPM299" s="730"/>
      <c r="QPN299" s="730"/>
      <c r="QPO299" s="730"/>
      <c r="QPP299" s="730"/>
      <c r="QPQ299" s="730"/>
      <c r="QPR299" s="730"/>
      <c r="QPS299" s="730"/>
      <c r="QPT299" s="730"/>
      <c r="QPU299" s="730"/>
      <c r="QPV299" s="730"/>
      <c r="QPW299" s="730"/>
      <c r="QPX299" s="730"/>
      <c r="QPY299" s="730"/>
      <c r="QPZ299" s="730"/>
      <c r="QQA299" s="730"/>
      <c r="QQB299" s="730"/>
      <c r="QQC299" s="730"/>
      <c r="QQD299" s="730"/>
      <c r="QQE299" s="730"/>
      <c r="QQF299" s="730"/>
      <c r="QQG299" s="730"/>
      <c r="QQH299" s="730"/>
      <c r="QQI299" s="730"/>
      <c r="QQJ299" s="730"/>
      <c r="QQK299" s="730"/>
      <c r="QQL299" s="730"/>
      <c r="QQM299" s="730"/>
      <c r="QQN299" s="730"/>
      <c r="QQO299" s="730"/>
      <c r="QQP299" s="730"/>
      <c r="QQQ299" s="730"/>
      <c r="QQR299" s="730"/>
      <c r="QQS299" s="730"/>
      <c r="QQT299" s="730"/>
      <c r="QQU299" s="730"/>
      <c r="QQV299" s="730"/>
      <c r="QQW299" s="730"/>
      <c r="QQX299" s="730"/>
      <c r="QQY299" s="730"/>
      <c r="QQZ299" s="730"/>
      <c r="QRA299" s="730"/>
      <c r="QRB299" s="730"/>
      <c r="QRC299" s="730"/>
      <c r="QRD299" s="730"/>
      <c r="QRE299" s="730"/>
      <c r="QRF299" s="730"/>
      <c r="QRG299" s="730"/>
      <c r="QRH299" s="730"/>
      <c r="QRI299" s="730"/>
      <c r="QRJ299" s="730"/>
      <c r="QRK299" s="730"/>
      <c r="QRL299" s="730"/>
      <c r="QRM299" s="730"/>
      <c r="QRN299" s="730"/>
      <c r="QRO299" s="730"/>
      <c r="QRP299" s="730"/>
      <c r="QRQ299" s="730"/>
      <c r="QRR299" s="730"/>
      <c r="QRS299" s="730"/>
      <c r="QRT299" s="730"/>
      <c r="QRU299" s="730"/>
      <c r="QRV299" s="730"/>
      <c r="QRW299" s="730"/>
      <c r="QRX299" s="730"/>
      <c r="QRY299" s="730"/>
      <c r="QRZ299" s="730"/>
      <c r="QSA299" s="730"/>
      <c r="QSB299" s="730"/>
      <c r="QSC299" s="730"/>
      <c r="QSD299" s="730"/>
      <c r="QSE299" s="730"/>
      <c r="QSF299" s="730"/>
      <c r="QSG299" s="730"/>
      <c r="QSH299" s="730"/>
      <c r="QSI299" s="730"/>
      <c r="QSJ299" s="730"/>
      <c r="QSK299" s="730"/>
      <c r="QSL299" s="730"/>
      <c r="QSM299" s="730"/>
      <c r="QSN299" s="730"/>
      <c r="QSO299" s="730"/>
      <c r="QSP299" s="730"/>
      <c r="QSQ299" s="730"/>
      <c r="QSR299" s="730"/>
      <c r="QSS299" s="730"/>
      <c r="QST299" s="730"/>
      <c r="QSU299" s="730"/>
      <c r="QSV299" s="730"/>
      <c r="QSW299" s="730"/>
      <c r="QSX299" s="730"/>
      <c r="QSY299" s="730"/>
      <c r="QSZ299" s="730"/>
      <c r="QTA299" s="730"/>
      <c r="QTB299" s="730"/>
      <c r="QTC299" s="730"/>
      <c r="QTD299" s="730"/>
      <c r="QTE299" s="730"/>
      <c r="QTF299" s="730"/>
      <c r="QTG299" s="730"/>
      <c r="QTH299" s="730"/>
      <c r="QTI299" s="730"/>
      <c r="QTJ299" s="730"/>
      <c r="QTK299" s="730"/>
      <c r="QTL299" s="730"/>
      <c r="QTM299" s="730"/>
      <c r="QTN299" s="730"/>
      <c r="QTO299" s="730"/>
      <c r="QTP299" s="730"/>
      <c r="QTQ299" s="730"/>
      <c r="QTR299" s="730"/>
      <c r="QTS299" s="730"/>
      <c r="QTT299" s="730"/>
      <c r="QTU299" s="730"/>
      <c r="QTV299" s="730"/>
      <c r="QTW299" s="730"/>
      <c r="QTX299" s="730"/>
      <c r="QTY299" s="730"/>
      <c r="QTZ299" s="730"/>
      <c r="QUA299" s="730"/>
      <c r="QUB299" s="730"/>
      <c r="QUC299" s="730"/>
      <c r="QUD299" s="730"/>
      <c r="QUE299" s="730"/>
      <c r="QUF299" s="730"/>
      <c r="QUG299" s="730"/>
      <c r="QUH299" s="730"/>
      <c r="QUI299" s="730"/>
      <c r="QUJ299" s="730"/>
      <c r="QUK299" s="730"/>
      <c r="QUL299" s="730"/>
      <c r="QUM299" s="730"/>
      <c r="QUN299" s="730"/>
      <c r="QUO299" s="730"/>
      <c r="QUP299" s="730"/>
      <c r="QUQ299" s="730"/>
      <c r="QUR299" s="730"/>
      <c r="QUS299" s="730"/>
      <c r="QUT299" s="730"/>
      <c r="QUU299" s="730"/>
      <c r="QUV299" s="730"/>
      <c r="QUW299" s="730"/>
      <c r="QUX299" s="730"/>
      <c r="QUY299" s="730"/>
      <c r="QUZ299" s="730"/>
      <c r="QVA299" s="730"/>
      <c r="QVB299" s="730"/>
      <c r="QVC299" s="730"/>
      <c r="QVD299" s="730"/>
      <c r="QVE299" s="730"/>
      <c r="QVF299" s="730"/>
      <c r="QVG299" s="730"/>
      <c r="QVH299" s="730"/>
      <c r="QVI299" s="730"/>
      <c r="QVJ299" s="730"/>
      <c r="QVK299" s="730"/>
      <c r="QVL299" s="730"/>
      <c r="QVM299" s="730"/>
      <c r="QVN299" s="730"/>
      <c r="QVO299" s="730"/>
      <c r="QVP299" s="730"/>
      <c r="QVQ299" s="730"/>
      <c r="QVR299" s="730"/>
      <c r="QVS299" s="730"/>
      <c r="QVT299" s="730"/>
      <c r="QVU299" s="730"/>
      <c r="QVV299" s="730"/>
      <c r="QVW299" s="730"/>
      <c r="QVX299" s="730"/>
      <c r="QVY299" s="730"/>
      <c r="QVZ299" s="730"/>
      <c r="QWA299" s="730"/>
      <c r="QWB299" s="730"/>
      <c r="QWC299" s="730"/>
      <c r="QWD299" s="730"/>
      <c r="QWE299" s="730"/>
      <c r="QWF299" s="730"/>
      <c r="QWG299" s="730"/>
      <c r="QWH299" s="730"/>
      <c r="QWI299" s="730"/>
      <c r="QWJ299" s="730"/>
      <c r="QWK299" s="730"/>
      <c r="QWL299" s="730"/>
      <c r="QWM299" s="730"/>
      <c r="QWN299" s="730"/>
      <c r="QWO299" s="730"/>
      <c r="QWP299" s="730"/>
      <c r="QWQ299" s="730"/>
      <c r="QWR299" s="730"/>
      <c r="QWS299" s="730"/>
      <c r="QWT299" s="730"/>
      <c r="QWU299" s="730"/>
      <c r="QWV299" s="730"/>
      <c r="QWW299" s="730"/>
      <c r="QWX299" s="730"/>
      <c r="QWY299" s="730"/>
      <c r="QWZ299" s="730"/>
      <c r="QXA299" s="730"/>
      <c r="QXB299" s="730"/>
      <c r="QXC299" s="730"/>
      <c r="QXD299" s="730"/>
      <c r="QXE299" s="730"/>
      <c r="QXF299" s="730"/>
      <c r="QXG299" s="730"/>
      <c r="QXH299" s="730"/>
      <c r="QXI299" s="730"/>
      <c r="QXJ299" s="730"/>
      <c r="QXK299" s="730"/>
      <c r="QXL299" s="730"/>
      <c r="QXM299" s="730"/>
      <c r="QXN299" s="730"/>
      <c r="QXO299" s="730"/>
      <c r="QXP299" s="730"/>
      <c r="QXQ299" s="730"/>
      <c r="QXR299" s="730"/>
      <c r="QXS299" s="730"/>
      <c r="QXT299" s="730"/>
      <c r="QXU299" s="730"/>
      <c r="QXV299" s="730"/>
      <c r="QXW299" s="730"/>
      <c r="QXX299" s="730"/>
      <c r="QXY299" s="730"/>
      <c r="QXZ299" s="730"/>
      <c r="QYA299" s="730"/>
      <c r="QYB299" s="730"/>
      <c r="QYC299" s="730"/>
      <c r="QYD299" s="730"/>
      <c r="QYE299" s="730"/>
      <c r="QYF299" s="730"/>
      <c r="QYG299" s="730"/>
      <c r="QYH299" s="730"/>
      <c r="QYI299" s="730"/>
      <c r="QYJ299" s="730"/>
      <c r="QYK299" s="730"/>
      <c r="QYL299" s="730"/>
      <c r="QYM299" s="730"/>
      <c r="QYN299" s="730"/>
      <c r="QYO299" s="730"/>
      <c r="QYP299" s="730"/>
      <c r="QYQ299" s="730"/>
      <c r="QYR299" s="730"/>
      <c r="QYS299" s="730"/>
      <c r="QYT299" s="730"/>
      <c r="QYU299" s="730"/>
      <c r="QYV299" s="730"/>
      <c r="QYW299" s="730"/>
      <c r="QYX299" s="730"/>
      <c r="QYY299" s="730"/>
      <c r="QYZ299" s="730"/>
      <c r="QZA299" s="730"/>
      <c r="QZB299" s="730"/>
      <c r="QZC299" s="730"/>
      <c r="QZD299" s="730"/>
      <c r="QZE299" s="730"/>
      <c r="QZF299" s="730"/>
      <c r="QZG299" s="730"/>
      <c r="QZH299" s="730"/>
      <c r="QZI299" s="730"/>
      <c r="QZJ299" s="730"/>
      <c r="QZK299" s="730"/>
      <c r="QZL299" s="730"/>
      <c r="QZM299" s="730"/>
      <c r="QZN299" s="730"/>
      <c r="QZO299" s="730"/>
      <c r="QZP299" s="730"/>
      <c r="QZQ299" s="730"/>
      <c r="QZR299" s="730"/>
      <c r="QZS299" s="730"/>
      <c r="QZT299" s="730"/>
      <c r="QZU299" s="730"/>
      <c r="QZV299" s="730"/>
      <c r="QZW299" s="730"/>
      <c r="QZX299" s="730"/>
      <c r="QZY299" s="730"/>
      <c r="QZZ299" s="730"/>
      <c r="RAA299" s="730"/>
      <c r="RAB299" s="730"/>
      <c r="RAC299" s="730"/>
      <c r="RAD299" s="730"/>
      <c r="RAE299" s="730"/>
      <c r="RAF299" s="730"/>
      <c r="RAG299" s="730"/>
      <c r="RAH299" s="730"/>
      <c r="RAI299" s="730"/>
      <c r="RAJ299" s="730"/>
      <c r="RAK299" s="730"/>
      <c r="RAL299" s="730"/>
      <c r="RAM299" s="730"/>
      <c r="RAN299" s="730"/>
      <c r="RAO299" s="730"/>
      <c r="RAP299" s="730"/>
      <c r="RAQ299" s="730"/>
      <c r="RAR299" s="730"/>
      <c r="RAS299" s="730"/>
      <c r="RAT299" s="730"/>
      <c r="RAU299" s="730"/>
      <c r="RAV299" s="730"/>
      <c r="RAW299" s="730"/>
      <c r="RAX299" s="730"/>
      <c r="RAY299" s="730"/>
      <c r="RAZ299" s="730"/>
      <c r="RBA299" s="730"/>
      <c r="RBB299" s="730"/>
      <c r="RBC299" s="730"/>
      <c r="RBD299" s="730"/>
      <c r="RBE299" s="730"/>
      <c r="RBF299" s="730"/>
      <c r="RBG299" s="730"/>
      <c r="RBH299" s="730"/>
      <c r="RBI299" s="730"/>
      <c r="RBJ299" s="730"/>
      <c r="RBK299" s="730"/>
      <c r="RBL299" s="730"/>
      <c r="RBM299" s="730"/>
      <c r="RBN299" s="730"/>
      <c r="RBO299" s="730"/>
      <c r="RBP299" s="730"/>
      <c r="RBQ299" s="730"/>
      <c r="RBR299" s="730"/>
      <c r="RBS299" s="730"/>
      <c r="RBT299" s="730"/>
      <c r="RBU299" s="730"/>
      <c r="RBV299" s="730"/>
      <c r="RBW299" s="730"/>
      <c r="RBX299" s="730"/>
      <c r="RBY299" s="730"/>
      <c r="RBZ299" s="730"/>
      <c r="RCA299" s="730"/>
      <c r="RCB299" s="730"/>
      <c r="RCC299" s="730"/>
      <c r="RCD299" s="730"/>
      <c r="RCE299" s="730"/>
      <c r="RCF299" s="730"/>
      <c r="RCG299" s="730"/>
      <c r="RCH299" s="730"/>
      <c r="RCI299" s="730"/>
      <c r="RCJ299" s="730"/>
      <c r="RCK299" s="730"/>
      <c r="RCL299" s="730"/>
      <c r="RCM299" s="730"/>
      <c r="RCN299" s="730"/>
      <c r="RCO299" s="730"/>
      <c r="RCP299" s="730"/>
      <c r="RCQ299" s="730"/>
      <c r="RCR299" s="730"/>
      <c r="RCS299" s="730"/>
      <c r="RCT299" s="730"/>
      <c r="RCU299" s="730"/>
      <c r="RCV299" s="730"/>
      <c r="RCW299" s="730"/>
      <c r="RCX299" s="730"/>
      <c r="RCY299" s="730"/>
      <c r="RCZ299" s="730"/>
      <c r="RDA299" s="730"/>
      <c r="RDB299" s="730"/>
      <c r="RDC299" s="730"/>
      <c r="RDD299" s="730"/>
      <c r="RDE299" s="730"/>
      <c r="RDF299" s="730"/>
      <c r="RDG299" s="730"/>
      <c r="RDH299" s="730"/>
      <c r="RDI299" s="730"/>
      <c r="RDJ299" s="730"/>
      <c r="RDK299" s="730"/>
      <c r="RDL299" s="730"/>
      <c r="RDM299" s="730"/>
      <c r="RDN299" s="730"/>
      <c r="RDO299" s="730"/>
      <c r="RDP299" s="730"/>
      <c r="RDQ299" s="730"/>
      <c r="RDR299" s="730"/>
      <c r="RDS299" s="730"/>
      <c r="RDT299" s="730"/>
      <c r="RDU299" s="730"/>
      <c r="RDV299" s="730"/>
      <c r="RDW299" s="730"/>
      <c r="RDX299" s="730"/>
      <c r="RDY299" s="730"/>
      <c r="RDZ299" s="730"/>
      <c r="REA299" s="730"/>
      <c r="REB299" s="730"/>
      <c r="REC299" s="730"/>
      <c r="RED299" s="730"/>
      <c r="REE299" s="730"/>
      <c r="REF299" s="730"/>
      <c r="REG299" s="730"/>
      <c r="REH299" s="730"/>
      <c r="REI299" s="730"/>
      <c r="REJ299" s="730"/>
      <c r="REK299" s="730"/>
      <c r="REL299" s="730"/>
      <c r="REM299" s="730"/>
      <c r="REN299" s="730"/>
      <c r="REO299" s="730"/>
      <c r="REP299" s="730"/>
      <c r="REQ299" s="730"/>
      <c r="RER299" s="730"/>
      <c r="RES299" s="730"/>
      <c r="RET299" s="730"/>
      <c r="REU299" s="730"/>
      <c r="REV299" s="730"/>
      <c r="REW299" s="730"/>
      <c r="REX299" s="730"/>
      <c r="REY299" s="730"/>
      <c r="REZ299" s="730"/>
      <c r="RFA299" s="730"/>
      <c r="RFB299" s="730"/>
      <c r="RFC299" s="730"/>
      <c r="RFD299" s="730"/>
      <c r="RFE299" s="730"/>
      <c r="RFF299" s="730"/>
      <c r="RFG299" s="730"/>
      <c r="RFH299" s="730"/>
      <c r="RFI299" s="730"/>
      <c r="RFJ299" s="730"/>
      <c r="RFK299" s="730"/>
      <c r="RFL299" s="730"/>
      <c r="RFM299" s="730"/>
      <c r="RFN299" s="730"/>
      <c r="RFO299" s="730"/>
      <c r="RFP299" s="730"/>
      <c r="RFQ299" s="730"/>
      <c r="RFR299" s="730"/>
      <c r="RFS299" s="730"/>
      <c r="RFT299" s="730"/>
      <c r="RFU299" s="730"/>
      <c r="RFV299" s="730"/>
      <c r="RFW299" s="730"/>
      <c r="RFX299" s="730"/>
      <c r="RFY299" s="730"/>
      <c r="RFZ299" s="730"/>
      <c r="RGA299" s="730"/>
      <c r="RGB299" s="730"/>
      <c r="RGC299" s="730"/>
      <c r="RGD299" s="730"/>
      <c r="RGE299" s="730"/>
      <c r="RGF299" s="730"/>
      <c r="RGG299" s="730"/>
      <c r="RGH299" s="730"/>
      <c r="RGI299" s="730"/>
      <c r="RGJ299" s="730"/>
      <c r="RGK299" s="730"/>
      <c r="RGL299" s="730"/>
      <c r="RGM299" s="730"/>
      <c r="RGN299" s="730"/>
      <c r="RGO299" s="730"/>
      <c r="RGP299" s="730"/>
      <c r="RGQ299" s="730"/>
      <c r="RGR299" s="730"/>
      <c r="RGS299" s="730"/>
      <c r="RGT299" s="730"/>
      <c r="RGU299" s="730"/>
      <c r="RGV299" s="730"/>
      <c r="RGW299" s="730"/>
      <c r="RGX299" s="730"/>
      <c r="RGY299" s="730"/>
      <c r="RGZ299" s="730"/>
      <c r="RHA299" s="730"/>
      <c r="RHB299" s="730"/>
      <c r="RHC299" s="730"/>
      <c r="RHD299" s="730"/>
      <c r="RHE299" s="730"/>
      <c r="RHF299" s="730"/>
      <c r="RHG299" s="730"/>
      <c r="RHH299" s="730"/>
      <c r="RHI299" s="730"/>
      <c r="RHJ299" s="730"/>
      <c r="RHK299" s="730"/>
      <c r="RHL299" s="730"/>
      <c r="RHM299" s="730"/>
      <c r="RHN299" s="730"/>
      <c r="RHO299" s="730"/>
      <c r="RHP299" s="730"/>
      <c r="RHQ299" s="730"/>
      <c r="RHR299" s="730"/>
      <c r="RHS299" s="730"/>
      <c r="RHT299" s="730"/>
      <c r="RHU299" s="730"/>
      <c r="RHV299" s="730"/>
      <c r="RHW299" s="730"/>
      <c r="RHX299" s="730"/>
      <c r="RHY299" s="730"/>
      <c r="RHZ299" s="730"/>
      <c r="RIA299" s="730"/>
      <c r="RIB299" s="730"/>
      <c r="RIC299" s="730"/>
      <c r="RID299" s="730"/>
      <c r="RIE299" s="730"/>
      <c r="RIF299" s="730"/>
      <c r="RIG299" s="730"/>
      <c r="RIH299" s="730"/>
      <c r="RII299" s="730"/>
      <c r="RIJ299" s="730"/>
      <c r="RIK299" s="730"/>
      <c r="RIL299" s="730"/>
      <c r="RIM299" s="730"/>
      <c r="RIN299" s="730"/>
      <c r="RIO299" s="730"/>
      <c r="RIP299" s="730"/>
      <c r="RIQ299" s="730"/>
      <c r="RIR299" s="730"/>
      <c r="RIS299" s="730"/>
      <c r="RIT299" s="730"/>
      <c r="RIU299" s="730"/>
      <c r="RIV299" s="730"/>
      <c r="RIW299" s="730"/>
      <c r="RIX299" s="730"/>
      <c r="RIY299" s="730"/>
      <c r="RIZ299" s="730"/>
      <c r="RJA299" s="730"/>
      <c r="RJB299" s="730"/>
      <c r="RJC299" s="730"/>
      <c r="RJD299" s="730"/>
      <c r="RJE299" s="730"/>
      <c r="RJF299" s="730"/>
      <c r="RJG299" s="730"/>
      <c r="RJH299" s="730"/>
      <c r="RJI299" s="730"/>
      <c r="RJJ299" s="730"/>
      <c r="RJK299" s="730"/>
      <c r="RJL299" s="730"/>
      <c r="RJM299" s="730"/>
      <c r="RJN299" s="730"/>
      <c r="RJO299" s="730"/>
      <c r="RJP299" s="730"/>
      <c r="RJQ299" s="730"/>
      <c r="RJR299" s="730"/>
      <c r="RJS299" s="730"/>
      <c r="RJT299" s="730"/>
      <c r="RJU299" s="730"/>
      <c r="RJV299" s="730"/>
      <c r="RJW299" s="730"/>
      <c r="RJX299" s="730"/>
      <c r="RJY299" s="730"/>
      <c r="RJZ299" s="730"/>
      <c r="RKA299" s="730"/>
      <c r="RKB299" s="730"/>
      <c r="RKC299" s="730"/>
      <c r="RKD299" s="730"/>
      <c r="RKE299" s="730"/>
      <c r="RKF299" s="730"/>
      <c r="RKG299" s="730"/>
      <c r="RKH299" s="730"/>
      <c r="RKI299" s="730"/>
      <c r="RKJ299" s="730"/>
      <c r="RKK299" s="730"/>
      <c r="RKL299" s="730"/>
      <c r="RKM299" s="730"/>
      <c r="RKN299" s="730"/>
      <c r="RKO299" s="730"/>
      <c r="RKP299" s="730"/>
      <c r="RKQ299" s="730"/>
      <c r="RKR299" s="730"/>
      <c r="RKS299" s="730"/>
      <c r="RKT299" s="730"/>
      <c r="RKU299" s="730"/>
      <c r="RKV299" s="730"/>
      <c r="RKW299" s="730"/>
      <c r="RKX299" s="730"/>
      <c r="RKY299" s="730"/>
      <c r="RKZ299" s="730"/>
      <c r="RLA299" s="730"/>
      <c r="RLB299" s="730"/>
      <c r="RLC299" s="730"/>
      <c r="RLD299" s="730"/>
      <c r="RLE299" s="730"/>
      <c r="RLF299" s="730"/>
      <c r="RLG299" s="730"/>
      <c r="RLH299" s="730"/>
      <c r="RLI299" s="730"/>
      <c r="RLJ299" s="730"/>
      <c r="RLK299" s="730"/>
      <c r="RLL299" s="730"/>
      <c r="RLM299" s="730"/>
      <c r="RLN299" s="730"/>
      <c r="RLO299" s="730"/>
      <c r="RLP299" s="730"/>
      <c r="RLQ299" s="730"/>
      <c r="RLR299" s="730"/>
      <c r="RLS299" s="730"/>
      <c r="RLT299" s="730"/>
      <c r="RLU299" s="730"/>
      <c r="RLV299" s="730"/>
      <c r="RLW299" s="730"/>
      <c r="RLX299" s="730"/>
      <c r="RLY299" s="730"/>
      <c r="RLZ299" s="730"/>
      <c r="RMA299" s="730"/>
      <c r="RMB299" s="730"/>
      <c r="RMC299" s="730"/>
      <c r="RMD299" s="730"/>
      <c r="RME299" s="730"/>
      <c r="RMF299" s="730"/>
      <c r="RMG299" s="730"/>
      <c r="RMH299" s="730"/>
      <c r="RMI299" s="730"/>
      <c r="RMJ299" s="730"/>
      <c r="RMK299" s="730"/>
      <c r="RML299" s="730"/>
      <c r="RMM299" s="730"/>
      <c r="RMN299" s="730"/>
      <c r="RMO299" s="730"/>
      <c r="RMP299" s="730"/>
      <c r="RMQ299" s="730"/>
      <c r="RMR299" s="730"/>
      <c r="RMS299" s="730"/>
      <c r="RMT299" s="730"/>
      <c r="RMU299" s="730"/>
      <c r="RMV299" s="730"/>
      <c r="RMW299" s="730"/>
      <c r="RMX299" s="730"/>
      <c r="RMY299" s="730"/>
      <c r="RMZ299" s="730"/>
      <c r="RNA299" s="730"/>
      <c r="RNB299" s="730"/>
      <c r="RNC299" s="730"/>
      <c r="RND299" s="730"/>
      <c r="RNE299" s="730"/>
      <c r="RNF299" s="730"/>
      <c r="RNG299" s="730"/>
      <c r="RNH299" s="730"/>
      <c r="RNI299" s="730"/>
      <c r="RNJ299" s="730"/>
      <c r="RNK299" s="730"/>
      <c r="RNL299" s="730"/>
      <c r="RNM299" s="730"/>
      <c r="RNN299" s="730"/>
      <c r="RNO299" s="730"/>
      <c r="RNP299" s="730"/>
      <c r="RNQ299" s="730"/>
      <c r="RNR299" s="730"/>
      <c r="RNS299" s="730"/>
      <c r="RNT299" s="730"/>
      <c r="RNU299" s="730"/>
      <c r="RNV299" s="730"/>
      <c r="RNW299" s="730"/>
      <c r="RNX299" s="730"/>
      <c r="RNY299" s="730"/>
      <c r="RNZ299" s="730"/>
      <c r="ROA299" s="730"/>
      <c r="ROB299" s="730"/>
      <c r="ROC299" s="730"/>
      <c r="ROD299" s="730"/>
      <c r="ROE299" s="730"/>
      <c r="ROF299" s="730"/>
      <c r="ROG299" s="730"/>
      <c r="ROH299" s="730"/>
      <c r="ROI299" s="730"/>
      <c r="ROJ299" s="730"/>
      <c r="ROK299" s="730"/>
      <c r="ROL299" s="730"/>
      <c r="ROM299" s="730"/>
      <c r="RON299" s="730"/>
      <c r="ROO299" s="730"/>
      <c r="ROP299" s="730"/>
      <c r="ROQ299" s="730"/>
      <c r="ROR299" s="730"/>
      <c r="ROS299" s="730"/>
      <c r="ROT299" s="730"/>
      <c r="ROU299" s="730"/>
      <c r="ROV299" s="730"/>
      <c r="ROW299" s="730"/>
      <c r="ROX299" s="730"/>
      <c r="ROY299" s="730"/>
      <c r="ROZ299" s="730"/>
      <c r="RPA299" s="730"/>
      <c r="RPB299" s="730"/>
      <c r="RPC299" s="730"/>
      <c r="RPD299" s="730"/>
      <c r="RPE299" s="730"/>
      <c r="RPF299" s="730"/>
      <c r="RPG299" s="730"/>
      <c r="RPH299" s="730"/>
      <c r="RPI299" s="730"/>
      <c r="RPJ299" s="730"/>
      <c r="RPK299" s="730"/>
      <c r="RPL299" s="730"/>
      <c r="RPM299" s="730"/>
      <c r="RPN299" s="730"/>
      <c r="RPO299" s="730"/>
      <c r="RPP299" s="730"/>
      <c r="RPQ299" s="730"/>
      <c r="RPR299" s="730"/>
      <c r="RPS299" s="730"/>
      <c r="RPT299" s="730"/>
      <c r="RPU299" s="730"/>
      <c r="RPV299" s="730"/>
      <c r="RPW299" s="730"/>
      <c r="RPX299" s="730"/>
      <c r="RPY299" s="730"/>
      <c r="RPZ299" s="730"/>
      <c r="RQA299" s="730"/>
      <c r="RQB299" s="730"/>
      <c r="RQC299" s="730"/>
      <c r="RQD299" s="730"/>
      <c r="RQE299" s="730"/>
      <c r="RQF299" s="730"/>
      <c r="RQG299" s="730"/>
      <c r="RQH299" s="730"/>
      <c r="RQI299" s="730"/>
      <c r="RQJ299" s="730"/>
      <c r="RQK299" s="730"/>
      <c r="RQL299" s="730"/>
      <c r="RQM299" s="730"/>
      <c r="RQN299" s="730"/>
      <c r="RQO299" s="730"/>
      <c r="RQP299" s="730"/>
      <c r="RQQ299" s="730"/>
      <c r="RQR299" s="730"/>
      <c r="RQS299" s="730"/>
      <c r="RQT299" s="730"/>
      <c r="RQU299" s="730"/>
      <c r="RQV299" s="730"/>
      <c r="RQW299" s="730"/>
      <c r="RQX299" s="730"/>
      <c r="RQY299" s="730"/>
      <c r="RQZ299" s="730"/>
      <c r="RRA299" s="730"/>
      <c r="RRB299" s="730"/>
      <c r="RRC299" s="730"/>
      <c r="RRD299" s="730"/>
      <c r="RRE299" s="730"/>
      <c r="RRF299" s="730"/>
      <c r="RRG299" s="730"/>
      <c r="RRH299" s="730"/>
      <c r="RRI299" s="730"/>
      <c r="RRJ299" s="730"/>
      <c r="RRK299" s="730"/>
      <c r="RRL299" s="730"/>
      <c r="RRM299" s="730"/>
      <c r="RRN299" s="730"/>
      <c r="RRO299" s="730"/>
      <c r="RRP299" s="730"/>
      <c r="RRQ299" s="730"/>
      <c r="RRR299" s="730"/>
      <c r="RRS299" s="730"/>
      <c r="RRT299" s="730"/>
      <c r="RRU299" s="730"/>
      <c r="RRV299" s="730"/>
      <c r="RRW299" s="730"/>
      <c r="RRX299" s="730"/>
      <c r="RRY299" s="730"/>
      <c r="RRZ299" s="730"/>
      <c r="RSA299" s="730"/>
      <c r="RSB299" s="730"/>
      <c r="RSC299" s="730"/>
      <c r="RSD299" s="730"/>
      <c r="RSE299" s="730"/>
      <c r="RSF299" s="730"/>
      <c r="RSG299" s="730"/>
      <c r="RSH299" s="730"/>
      <c r="RSI299" s="730"/>
      <c r="RSJ299" s="730"/>
      <c r="RSK299" s="730"/>
      <c r="RSL299" s="730"/>
      <c r="RSM299" s="730"/>
      <c r="RSN299" s="730"/>
      <c r="RSO299" s="730"/>
      <c r="RSP299" s="730"/>
      <c r="RSQ299" s="730"/>
      <c r="RSR299" s="730"/>
      <c r="RSS299" s="730"/>
      <c r="RST299" s="730"/>
      <c r="RSU299" s="730"/>
      <c r="RSV299" s="730"/>
      <c r="RSW299" s="730"/>
      <c r="RSX299" s="730"/>
      <c r="RSY299" s="730"/>
      <c r="RSZ299" s="730"/>
      <c r="RTA299" s="730"/>
      <c r="RTB299" s="730"/>
      <c r="RTC299" s="730"/>
      <c r="RTD299" s="730"/>
      <c r="RTE299" s="730"/>
      <c r="RTF299" s="730"/>
      <c r="RTG299" s="730"/>
      <c r="RTH299" s="730"/>
      <c r="RTI299" s="730"/>
      <c r="RTJ299" s="730"/>
      <c r="RTK299" s="730"/>
      <c r="RTL299" s="730"/>
      <c r="RTM299" s="730"/>
      <c r="RTN299" s="730"/>
      <c r="RTO299" s="730"/>
      <c r="RTP299" s="730"/>
      <c r="RTQ299" s="730"/>
      <c r="RTR299" s="730"/>
      <c r="RTS299" s="730"/>
      <c r="RTT299" s="730"/>
      <c r="RTU299" s="730"/>
      <c r="RTV299" s="730"/>
      <c r="RTW299" s="730"/>
      <c r="RTX299" s="730"/>
      <c r="RTY299" s="730"/>
      <c r="RTZ299" s="730"/>
      <c r="RUA299" s="730"/>
      <c r="RUB299" s="730"/>
      <c r="RUC299" s="730"/>
      <c r="RUD299" s="730"/>
      <c r="RUE299" s="730"/>
      <c r="RUF299" s="730"/>
      <c r="RUG299" s="730"/>
      <c r="RUH299" s="730"/>
      <c r="RUI299" s="730"/>
      <c r="RUJ299" s="730"/>
      <c r="RUK299" s="730"/>
      <c r="RUL299" s="730"/>
      <c r="RUM299" s="730"/>
      <c r="RUN299" s="730"/>
      <c r="RUO299" s="730"/>
      <c r="RUP299" s="730"/>
      <c r="RUQ299" s="730"/>
      <c r="RUR299" s="730"/>
      <c r="RUS299" s="730"/>
      <c r="RUT299" s="730"/>
      <c r="RUU299" s="730"/>
      <c r="RUV299" s="730"/>
      <c r="RUW299" s="730"/>
      <c r="RUX299" s="730"/>
      <c r="RUY299" s="730"/>
      <c r="RUZ299" s="730"/>
      <c r="RVA299" s="730"/>
      <c r="RVB299" s="730"/>
      <c r="RVC299" s="730"/>
      <c r="RVD299" s="730"/>
      <c r="RVE299" s="730"/>
      <c r="RVF299" s="730"/>
      <c r="RVG299" s="730"/>
      <c r="RVH299" s="730"/>
      <c r="RVI299" s="730"/>
      <c r="RVJ299" s="730"/>
      <c r="RVK299" s="730"/>
      <c r="RVL299" s="730"/>
      <c r="RVM299" s="730"/>
      <c r="RVN299" s="730"/>
      <c r="RVO299" s="730"/>
      <c r="RVP299" s="730"/>
      <c r="RVQ299" s="730"/>
      <c r="RVR299" s="730"/>
      <c r="RVS299" s="730"/>
      <c r="RVT299" s="730"/>
      <c r="RVU299" s="730"/>
      <c r="RVV299" s="730"/>
      <c r="RVW299" s="730"/>
      <c r="RVX299" s="730"/>
      <c r="RVY299" s="730"/>
      <c r="RVZ299" s="730"/>
      <c r="RWA299" s="730"/>
      <c r="RWB299" s="730"/>
      <c r="RWC299" s="730"/>
      <c r="RWD299" s="730"/>
      <c r="RWE299" s="730"/>
      <c r="RWF299" s="730"/>
      <c r="RWG299" s="730"/>
      <c r="RWH299" s="730"/>
      <c r="RWI299" s="730"/>
      <c r="RWJ299" s="730"/>
      <c r="RWK299" s="730"/>
      <c r="RWL299" s="730"/>
      <c r="RWM299" s="730"/>
      <c r="RWN299" s="730"/>
      <c r="RWO299" s="730"/>
      <c r="RWP299" s="730"/>
      <c r="RWQ299" s="730"/>
      <c r="RWR299" s="730"/>
      <c r="RWS299" s="730"/>
      <c r="RWT299" s="730"/>
      <c r="RWU299" s="730"/>
      <c r="RWV299" s="730"/>
      <c r="RWW299" s="730"/>
      <c r="RWX299" s="730"/>
      <c r="RWY299" s="730"/>
      <c r="RWZ299" s="730"/>
      <c r="RXA299" s="730"/>
      <c r="RXB299" s="730"/>
      <c r="RXC299" s="730"/>
      <c r="RXD299" s="730"/>
      <c r="RXE299" s="730"/>
      <c r="RXF299" s="730"/>
      <c r="RXG299" s="730"/>
      <c r="RXH299" s="730"/>
      <c r="RXI299" s="730"/>
      <c r="RXJ299" s="730"/>
      <c r="RXK299" s="730"/>
      <c r="RXL299" s="730"/>
      <c r="RXM299" s="730"/>
      <c r="RXN299" s="730"/>
      <c r="RXO299" s="730"/>
      <c r="RXP299" s="730"/>
      <c r="RXQ299" s="730"/>
      <c r="RXR299" s="730"/>
      <c r="RXS299" s="730"/>
      <c r="RXT299" s="730"/>
      <c r="RXU299" s="730"/>
      <c r="RXV299" s="730"/>
      <c r="RXW299" s="730"/>
      <c r="RXX299" s="730"/>
      <c r="RXY299" s="730"/>
      <c r="RXZ299" s="730"/>
      <c r="RYA299" s="730"/>
      <c r="RYB299" s="730"/>
      <c r="RYC299" s="730"/>
      <c r="RYD299" s="730"/>
      <c r="RYE299" s="730"/>
      <c r="RYF299" s="730"/>
      <c r="RYG299" s="730"/>
      <c r="RYH299" s="730"/>
      <c r="RYI299" s="730"/>
      <c r="RYJ299" s="730"/>
      <c r="RYK299" s="730"/>
      <c r="RYL299" s="730"/>
      <c r="RYM299" s="730"/>
      <c r="RYN299" s="730"/>
      <c r="RYO299" s="730"/>
      <c r="RYP299" s="730"/>
      <c r="RYQ299" s="730"/>
      <c r="RYR299" s="730"/>
      <c r="RYS299" s="730"/>
      <c r="RYT299" s="730"/>
      <c r="RYU299" s="730"/>
      <c r="RYV299" s="730"/>
      <c r="RYW299" s="730"/>
      <c r="RYX299" s="730"/>
      <c r="RYY299" s="730"/>
      <c r="RYZ299" s="730"/>
      <c r="RZA299" s="730"/>
      <c r="RZB299" s="730"/>
      <c r="RZC299" s="730"/>
      <c r="RZD299" s="730"/>
      <c r="RZE299" s="730"/>
      <c r="RZF299" s="730"/>
      <c r="RZG299" s="730"/>
      <c r="RZH299" s="730"/>
      <c r="RZI299" s="730"/>
      <c r="RZJ299" s="730"/>
      <c r="RZK299" s="730"/>
      <c r="RZL299" s="730"/>
      <c r="RZM299" s="730"/>
      <c r="RZN299" s="730"/>
      <c r="RZO299" s="730"/>
      <c r="RZP299" s="730"/>
      <c r="RZQ299" s="730"/>
      <c r="RZR299" s="730"/>
      <c r="RZS299" s="730"/>
      <c r="RZT299" s="730"/>
      <c r="RZU299" s="730"/>
      <c r="RZV299" s="730"/>
      <c r="RZW299" s="730"/>
      <c r="RZX299" s="730"/>
      <c r="RZY299" s="730"/>
      <c r="RZZ299" s="730"/>
      <c r="SAA299" s="730"/>
      <c r="SAB299" s="730"/>
      <c r="SAC299" s="730"/>
      <c r="SAD299" s="730"/>
      <c r="SAE299" s="730"/>
      <c r="SAF299" s="730"/>
      <c r="SAG299" s="730"/>
      <c r="SAH299" s="730"/>
      <c r="SAI299" s="730"/>
      <c r="SAJ299" s="730"/>
      <c r="SAK299" s="730"/>
      <c r="SAL299" s="730"/>
      <c r="SAM299" s="730"/>
      <c r="SAN299" s="730"/>
      <c r="SAO299" s="730"/>
      <c r="SAP299" s="730"/>
      <c r="SAQ299" s="730"/>
      <c r="SAR299" s="730"/>
      <c r="SAS299" s="730"/>
      <c r="SAT299" s="730"/>
      <c r="SAU299" s="730"/>
      <c r="SAV299" s="730"/>
      <c r="SAW299" s="730"/>
      <c r="SAX299" s="730"/>
      <c r="SAY299" s="730"/>
      <c r="SAZ299" s="730"/>
      <c r="SBA299" s="730"/>
      <c r="SBB299" s="730"/>
      <c r="SBC299" s="730"/>
      <c r="SBD299" s="730"/>
      <c r="SBE299" s="730"/>
      <c r="SBF299" s="730"/>
      <c r="SBG299" s="730"/>
      <c r="SBH299" s="730"/>
      <c r="SBI299" s="730"/>
      <c r="SBJ299" s="730"/>
      <c r="SBK299" s="730"/>
      <c r="SBL299" s="730"/>
      <c r="SBM299" s="730"/>
      <c r="SBN299" s="730"/>
      <c r="SBO299" s="730"/>
      <c r="SBP299" s="730"/>
      <c r="SBQ299" s="730"/>
      <c r="SBR299" s="730"/>
      <c r="SBS299" s="730"/>
      <c r="SBT299" s="730"/>
      <c r="SBU299" s="730"/>
      <c r="SBV299" s="730"/>
      <c r="SBW299" s="730"/>
      <c r="SBX299" s="730"/>
      <c r="SBY299" s="730"/>
      <c r="SBZ299" s="730"/>
      <c r="SCA299" s="730"/>
      <c r="SCB299" s="730"/>
      <c r="SCC299" s="730"/>
      <c r="SCD299" s="730"/>
      <c r="SCE299" s="730"/>
      <c r="SCF299" s="730"/>
      <c r="SCG299" s="730"/>
      <c r="SCH299" s="730"/>
      <c r="SCI299" s="730"/>
      <c r="SCJ299" s="730"/>
      <c r="SCK299" s="730"/>
      <c r="SCL299" s="730"/>
      <c r="SCM299" s="730"/>
      <c r="SCN299" s="730"/>
      <c r="SCO299" s="730"/>
      <c r="SCP299" s="730"/>
      <c r="SCQ299" s="730"/>
      <c r="SCR299" s="730"/>
      <c r="SCS299" s="730"/>
      <c r="SCT299" s="730"/>
      <c r="SCU299" s="730"/>
      <c r="SCV299" s="730"/>
      <c r="SCW299" s="730"/>
      <c r="SCX299" s="730"/>
      <c r="SCY299" s="730"/>
      <c r="SCZ299" s="730"/>
      <c r="SDA299" s="730"/>
      <c r="SDB299" s="730"/>
      <c r="SDC299" s="730"/>
      <c r="SDD299" s="730"/>
      <c r="SDE299" s="730"/>
      <c r="SDF299" s="730"/>
      <c r="SDG299" s="730"/>
      <c r="SDH299" s="730"/>
      <c r="SDI299" s="730"/>
      <c r="SDJ299" s="730"/>
      <c r="SDK299" s="730"/>
      <c r="SDL299" s="730"/>
      <c r="SDM299" s="730"/>
      <c r="SDN299" s="730"/>
      <c r="SDO299" s="730"/>
      <c r="SDP299" s="730"/>
      <c r="SDQ299" s="730"/>
      <c r="SDR299" s="730"/>
      <c r="SDS299" s="730"/>
      <c r="SDT299" s="730"/>
      <c r="SDU299" s="730"/>
      <c r="SDV299" s="730"/>
      <c r="SDW299" s="730"/>
      <c r="SDX299" s="730"/>
      <c r="SDY299" s="730"/>
      <c r="SDZ299" s="730"/>
      <c r="SEA299" s="730"/>
      <c r="SEB299" s="730"/>
      <c r="SEC299" s="730"/>
      <c r="SED299" s="730"/>
      <c r="SEE299" s="730"/>
      <c r="SEF299" s="730"/>
      <c r="SEG299" s="730"/>
      <c r="SEH299" s="730"/>
      <c r="SEI299" s="730"/>
      <c r="SEJ299" s="730"/>
      <c r="SEK299" s="730"/>
      <c r="SEL299" s="730"/>
      <c r="SEM299" s="730"/>
      <c r="SEN299" s="730"/>
      <c r="SEO299" s="730"/>
      <c r="SEP299" s="730"/>
      <c r="SEQ299" s="730"/>
      <c r="SER299" s="730"/>
      <c r="SES299" s="730"/>
      <c r="SET299" s="730"/>
      <c r="SEU299" s="730"/>
      <c r="SEV299" s="730"/>
      <c r="SEW299" s="730"/>
      <c r="SEX299" s="730"/>
      <c r="SEY299" s="730"/>
      <c r="SEZ299" s="730"/>
      <c r="SFA299" s="730"/>
      <c r="SFB299" s="730"/>
      <c r="SFC299" s="730"/>
      <c r="SFD299" s="730"/>
      <c r="SFE299" s="730"/>
      <c r="SFF299" s="730"/>
      <c r="SFG299" s="730"/>
      <c r="SFH299" s="730"/>
      <c r="SFI299" s="730"/>
      <c r="SFJ299" s="730"/>
      <c r="SFK299" s="730"/>
      <c r="SFL299" s="730"/>
      <c r="SFM299" s="730"/>
      <c r="SFN299" s="730"/>
      <c r="SFO299" s="730"/>
      <c r="SFP299" s="730"/>
      <c r="SFQ299" s="730"/>
      <c r="SFR299" s="730"/>
      <c r="SFS299" s="730"/>
      <c r="SFT299" s="730"/>
      <c r="SFU299" s="730"/>
      <c r="SFV299" s="730"/>
      <c r="SFW299" s="730"/>
      <c r="SFX299" s="730"/>
      <c r="SFY299" s="730"/>
      <c r="SFZ299" s="730"/>
      <c r="SGA299" s="730"/>
      <c r="SGB299" s="730"/>
      <c r="SGC299" s="730"/>
      <c r="SGD299" s="730"/>
      <c r="SGE299" s="730"/>
      <c r="SGF299" s="730"/>
      <c r="SGG299" s="730"/>
      <c r="SGH299" s="730"/>
      <c r="SGI299" s="730"/>
      <c r="SGJ299" s="730"/>
      <c r="SGK299" s="730"/>
      <c r="SGL299" s="730"/>
      <c r="SGM299" s="730"/>
      <c r="SGN299" s="730"/>
      <c r="SGO299" s="730"/>
      <c r="SGP299" s="730"/>
      <c r="SGQ299" s="730"/>
      <c r="SGR299" s="730"/>
      <c r="SGS299" s="730"/>
      <c r="SGT299" s="730"/>
      <c r="SGU299" s="730"/>
      <c r="SGV299" s="730"/>
      <c r="SGW299" s="730"/>
      <c r="SGX299" s="730"/>
      <c r="SGY299" s="730"/>
      <c r="SGZ299" s="730"/>
      <c r="SHA299" s="730"/>
      <c r="SHB299" s="730"/>
      <c r="SHC299" s="730"/>
      <c r="SHD299" s="730"/>
      <c r="SHE299" s="730"/>
      <c r="SHF299" s="730"/>
      <c r="SHG299" s="730"/>
      <c r="SHH299" s="730"/>
      <c r="SHI299" s="730"/>
      <c r="SHJ299" s="730"/>
      <c r="SHK299" s="730"/>
      <c r="SHL299" s="730"/>
      <c r="SHM299" s="730"/>
      <c r="SHN299" s="730"/>
      <c r="SHO299" s="730"/>
      <c r="SHP299" s="730"/>
      <c r="SHQ299" s="730"/>
      <c r="SHR299" s="730"/>
      <c r="SHS299" s="730"/>
      <c r="SHT299" s="730"/>
      <c r="SHU299" s="730"/>
      <c r="SHV299" s="730"/>
      <c r="SHW299" s="730"/>
      <c r="SHX299" s="730"/>
      <c r="SHY299" s="730"/>
      <c r="SHZ299" s="730"/>
      <c r="SIA299" s="730"/>
      <c r="SIB299" s="730"/>
      <c r="SIC299" s="730"/>
      <c r="SID299" s="730"/>
      <c r="SIE299" s="730"/>
      <c r="SIF299" s="730"/>
      <c r="SIG299" s="730"/>
      <c r="SIH299" s="730"/>
      <c r="SII299" s="730"/>
      <c r="SIJ299" s="730"/>
      <c r="SIK299" s="730"/>
      <c r="SIL299" s="730"/>
      <c r="SIM299" s="730"/>
      <c r="SIN299" s="730"/>
      <c r="SIO299" s="730"/>
      <c r="SIP299" s="730"/>
      <c r="SIQ299" s="730"/>
      <c r="SIR299" s="730"/>
      <c r="SIS299" s="730"/>
      <c r="SIT299" s="730"/>
      <c r="SIU299" s="730"/>
      <c r="SIV299" s="730"/>
      <c r="SIW299" s="730"/>
      <c r="SIX299" s="730"/>
      <c r="SIY299" s="730"/>
      <c r="SIZ299" s="730"/>
      <c r="SJA299" s="730"/>
      <c r="SJB299" s="730"/>
      <c r="SJC299" s="730"/>
      <c r="SJD299" s="730"/>
      <c r="SJE299" s="730"/>
      <c r="SJF299" s="730"/>
      <c r="SJG299" s="730"/>
      <c r="SJH299" s="730"/>
      <c r="SJI299" s="730"/>
      <c r="SJJ299" s="730"/>
      <c r="SJK299" s="730"/>
      <c r="SJL299" s="730"/>
      <c r="SJM299" s="730"/>
      <c r="SJN299" s="730"/>
      <c r="SJO299" s="730"/>
      <c r="SJP299" s="730"/>
      <c r="SJQ299" s="730"/>
      <c r="SJR299" s="730"/>
      <c r="SJS299" s="730"/>
      <c r="SJT299" s="730"/>
      <c r="SJU299" s="730"/>
      <c r="SJV299" s="730"/>
      <c r="SJW299" s="730"/>
      <c r="SJX299" s="730"/>
      <c r="SJY299" s="730"/>
      <c r="SJZ299" s="730"/>
      <c r="SKA299" s="730"/>
      <c r="SKB299" s="730"/>
      <c r="SKC299" s="730"/>
      <c r="SKD299" s="730"/>
      <c r="SKE299" s="730"/>
      <c r="SKF299" s="730"/>
      <c r="SKG299" s="730"/>
      <c r="SKH299" s="730"/>
      <c r="SKI299" s="730"/>
      <c r="SKJ299" s="730"/>
      <c r="SKK299" s="730"/>
      <c r="SKL299" s="730"/>
      <c r="SKM299" s="730"/>
      <c r="SKN299" s="730"/>
      <c r="SKO299" s="730"/>
      <c r="SKP299" s="730"/>
      <c r="SKQ299" s="730"/>
      <c r="SKR299" s="730"/>
      <c r="SKS299" s="730"/>
      <c r="SKT299" s="730"/>
      <c r="SKU299" s="730"/>
      <c r="SKV299" s="730"/>
      <c r="SKW299" s="730"/>
      <c r="SKX299" s="730"/>
      <c r="SKY299" s="730"/>
      <c r="SKZ299" s="730"/>
      <c r="SLA299" s="730"/>
      <c r="SLB299" s="730"/>
      <c r="SLC299" s="730"/>
      <c r="SLD299" s="730"/>
      <c r="SLE299" s="730"/>
      <c r="SLF299" s="730"/>
      <c r="SLG299" s="730"/>
      <c r="SLH299" s="730"/>
      <c r="SLI299" s="730"/>
      <c r="SLJ299" s="730"/>
      <c r="SLK299" s="730"/>
      <c r="SLL299" s="730"/>
      <c r="SLM299" s="730"/>
      <c r="SLN299" s="730"/>
      <c r="SLO299" s="730"/>
      <c r="SLP299" s="730"/>
      <c r="SLQ299" s="730"/>
      <c r="SLR299" s="730"/>
      <c r="SLS299" s="730"/>
      <c r="SLT299" s="730"/>
      <c r="SLU299" s="730"/>
      <c r="SLV299" s="730"/>
      <c r="SLW299" s="730"/>
      <c r="SLX299" s="730"/>
      <c r="SLY299" s="730"/>
      <c r="SLZ299" s="730"/>
      <c r="SMA299" s="730"/>
      <c r="SMB299" s="730"/>
      <c r="SMC299" s="730"/>
      <c r="SMD299" s="730"/>
      <c r="SME299" s="730"/>
      <c r="SMF299" s="730"/>
      <c r="SMG299" s="730"/>
      <c r="SMH299" s="730"/>
      <c r="SMI299" s="730"/>
      <c r="SMJ299" s="730"/>
      <c r="SMK299" s="730"/>
      <c r="SML299" s="730"/>
      <c r="SMM299" s="730"/>
      <c r="SMN299" s="730"/>
      <c r="SMO299" s="730"/>
      <c r="SMP299" s="730"/>
      <c r="SMQ299" s="730"/>
      <c r="SMR299" s="730"/>
      <c r="SMS299" s="730"/>
      <c r="SMT299" s="730"/>
      <c r="SMU299" s="730"/>
      <c r="SMV299" s="730"/>
      <c r="SMW299" s="730"/>
      <c r="SMX299" s="730"/>
      <c r="SMY299" s="730"/>
      <c r="SMZ299" s="730"/>
      <c r="SNA299" s="730"/>
      <c r="SNB299" s="730"/>
      <c r="SNC299" s="730"/>
      <c r="SND299" s="730"/>
      <c r="SNE299" s="730"/>
      <c r="SNF299" s="730"/>
      <c r="SNG299" s="730"/>
      <c r="SNH299" s="730"/>
      <c r="SNI299" s="730"/>
      <c r="SNJ299" s="730"/>
      <c r="SNK299" s="730"/>
      <c r="SNL299" s="730"/>
      <c r="SNM299" s="730"/>
      <c r="SNN299" s="730"/>
      <c r="SNO299" s="730"/>
      <c r="SNP299" s="730"/>
      <c r="SNQ299" s="730"/>
      <c r="SNR299" s="730"/>
      <c r="SNS299" s="730"/>
      <c r="SNT299" s="730"/>
      <c r="SNU299" s="730"/>
      <c r="SNV299" s="730"/>
      <c r="SNW299" s="730"/>
      <c r="SNX299" s="730"/>
      <c r="SNY299" s="730"/>
      <c r="SNZ299" s="730"/>
      <c r="SOA299" s="730"/>
      <c r="SOB299" s="730"/>
      <c r="SOC299" s="730"/>
      <c r="SOD299" s="730"/>
      <c r="SOE299" s="730"/>
      <c r="SOF299" s="730"/>
      <c r="SOG299" s="730"/>
      <c r="SOH299" s="730"/>
      <c r="SOI299" s="730"/>
      <c r="SOJ299" s="730"/>
      <c r="SOK299" s="730"/>
      <c r="SOL299" s="730"/>
      <c r="SOM299" s="730"/>
      <c r="SON299" s="730"/>
      <c r="SOO299" s="730"/>
      <c r="SOP299" s="730"/>
      <c r="SOQ299" s="730"/>
      <c r="SOR299" s="730"/>
      <c r="SOS299" s="730"/>
      <c r="SOT299" s="730"/>
      <c r="SOU299" s="730"/>
      <c r="SOV299" s="730"/>
      <c r="SOW299" s="730"/>
      <c r="SOX299" s="730"/>
      <c r="SOY299" s="730"/>
      <c r="SOZ299" s="730"/>
      <c r="SPA299" s="730"/>
      <c r="SPB299" s="730"/>
      <c r="SPC299" s="730"/>
      <c r="SPD299" s="730"/>
      <c r="SPE299" s="730"/>
      <c r="SPF299" s="730"/>
      <c r="SPG299" s="730"/>
      <c r="SPH299" s="730"/>
      <c r="SPI299" s="730"/>
      <c r="SPJ299" s="730"/>
      <c r="SPK299" s="730"/>
      <c r="SPL299" s="730"/>
      <c r="SPM299" s="730"/>
      <c r="SPN299" s="730"/>
      <c r="SPO299" s="730"/>
      <c r="SPP299" s="730"/>
      <c r="SPQ299" s="730"/>
      <c r="SPR299" s="730"/>
      <c r="SPS299" s="730"/>
      <c r="SPT299" s="730"/>
      <c r="SPU299" s="730"/>
      <c r="SPV299" s="730"/>
      <c r="SPW299" s="730"/>
      <c r="SPX299" s="730"/>
      <c r="SPY299" s="730"/>
      <c r="SPZ299" s="730"/>
      <c r="SQA299" s="730"/>
      <c r="SQB299" s="730"/>
      <c r="SQC299" s="730"/>
      <c r="SQD299" s="730"/>
      <c r="SQE299" s="730"/>
      <c r="SQF299" s="730"/>
      <c r="SQG299" s="730"/>
      <c r="SQH299" s="730"/>
      <c r="SQI299" s="730"/>
      <c r="SQJ299" s="730"/>
      <c r="SQK299" s="730"/>
      <c r="SQL299" s="730"/>
      <c r="SQM299" s="730"/>
      <c r="SQN299" s="730"/>
      <c r="SQO299" s="730"/>
      <c r="SQP299" s="730"/>
      <c r="SQQ299" s="730"/>
      <c r="SQR299" s="730"/>
      <c r="SQS299" s="730"/>
      <c r="SQT299" s="730"/>
      <c r="SQU299" s="730"/>
      <c r="SQV299" s="730"/>
      <c r="SQW299" s="730"/>
      <c r="SQX299" s="730"/>
      <c r="SQY299" s="730"/>
      <c r="SQZ299" s="730"/>
      <c r="SRA299" s="730"/>
      <c r="SRB299" s="730"/>
      <c r="SRC299" s="730"/>
      <c r="SRD299" s="730"/>
      <c r="SRE299" s="730"/>
      <c r="SRF299" s="730"/>
      <c r="SRG299" s="730"/>
      <c r="SRH299" s="730"/>
      <c r="SRI299" s="730"/>
      <c r="SRJ299" s="730"/>
      <c r="SRK299" s="730"/>
      <c r="SRL299" s="730"/>
      <c r="SRM299" s="730"/>
      <c r="SRN299" s="730"/>
      <c r="SRO299" s="730"/>
      <c r="SRP299" s="730"/>
      <c r="SRQ299" s="730"/>
      <c r="SRR299" s="730"/>
      <c r="SRS299" s="730"/>
      <c r="SRT299" s="730"/>
      <c r="SRU299" s="730"/>
      <c r="SRV299" s="730"/>
      <c r="SRW299" s="730"/>
      <c r="SRX299" s="730"/>
      <c r="SRY299" s="730"/>
      <c r="SRZ299" s="730"/>
      <c r="SSA299" s="730"/>
      <c r="SSB299" s="730"/>
      <c r="SSC299" s="730"/>
      <c r="SSD299" s="730"/>
      <c r="SSE299" s="730"/>
      <c r="SSF299" s="730"/>
      <c r="SSG299" s="730"/>
      <c r="SSH299" s="730"/>
      <c r="SSI299" s="730"/>
      <c r="SSJ299" s="730"/>
      <c r="SSK299" s="730"/>
      <c r="SSL299" s="730"/>
      <c r="SSM299" s="730"/>
      <c r="SSN299" s="730"/>
      <c r="SSO299" s="730"/>
      <c r="SSP299" s="730"/>
      <c r="SSQ299" s="730"/>
      <c r="SSR299" s="730"/>
      <c r="SSS299" s="730"/>
      <c r="SST299" s="730"/>
      <c r="SSU299" s="730"/>
      <c r="SSV299" s="730"/>
      <c r="SSW299" s="730"/>
      <c r="SSX299" s="730"/>
      <c r="SSY299" s="730"/>
      <c r="SSZ299" s="730"/>
      <c r="STA299" s="730"/>
      <c r="STB299" s="730"/>
      <c r="STC299" s="730"/>
      <c r="STD299" s="730"/>
      <c r="STE299" s="730"/>
      <c r="STF299" s="730"/>
      <c r="STG299" s="730"/>
      <c r="STH299" s="730"/>
      <c r="STI299" s="730"/>
      <c r="STJ299" s="730"/>
      <c r="STK299" s="730"/>
      <c r="STL299" s="730"/>
      <c r="STM299" s="730"/>
      <c r="STN299" s="730"/>
      <c r="STO299" s="730"/>
      <c r="STP299" s="730"/>
      <c r="STQ299" s="730"/>
      <c r="STR299" s="730"/>
      <c r="STS299" s="730"/>
      <c r="STT299" s="730"/>
      <c r="STU299" s="730"/>
      <c r="STV299" s="730"/>
      <c r="STW299" s="730"/>
      <c r="STX299" s="730"/>
      <c r="STY299" s="730"/>
      <c r="STZ299" s="730"/>
      <c r="SUA299" s="730"/>
      <c r="SUB299" s="730"/>
      <c r="SUC299" s="730"/>
      <c r="SUD299" s="730"/>
      <c r="SUE299" s="730"/>
      <c r="SUF299" s="730"/>
      <c r="SUG299" s="730"/>
      <c r="SUH299" s="730"/>
      <c r="SUI299" s="730"/>
      <c r="SUJ299" s="730"/>
      <c r="SUK299" s="730"/>
      <c r="SUL299" s="730"/>
      <c r="SUM299" s="730"/>
      <c r="SUN299" s="730"/>
      <c r="SUO299" s="730"/>
      <c r="SUP299" s="730"/>
      <c r="SUQ299" s="730"/>
      <c r="SUR299" s="730"/>
      <c r="SUS299" s="730"/>
      <c r="SUT299" s="730"/>
      <c r="SUU299" s="730"/>
      <c r="SUV299" s="730"/>
      <c r="SUW299" s="730"/>
      <c r="SUX299" s="730"/>
      <c r="SUY299" s="730"/>
      <c r="SUZ299" s="730"/>
      <c r="SVA299" s="730"/>
      <c r="SVB299" s="730"/>
      <c r="SVC299" s="730"/>
      <c r="SVD299" s="730"/>
      <c r="SVE299" s="730"/>
      <c r="SVF299" s="730"/>
      <c r="SVG299" s="730"/>
      <c r="SVH299" s="730"/>
      <c r="SVI299" s="730"/>
      <c r="SVJ299" s="730"/>
      <c r="SVK299" s="730"/>
      <c r="SVL299" s="730"/>
      <c r="SVM299" s="730"/>
      <c r="SVN299" s="730"/>
      <c r="SVO299" s="730"/>
      <c r="SVP299" s="730"/>
      <c r="SVQ299" s="730"/>
      <c r="SVR299" s="730"/>
      <c r="SVS299" s="730"/>
      <c r="SVT299" s="730"/>
      <c r="SVU299" s="730"/>
      <c r="SVV299" s="730"/>
      <c r="SVW299" s="730"/>
      <c r="SVX299" s="730"/>
      <c r="SVY299" s="730"/>
      <c r="SVZ299" s="730"/>
      <c r="SWA299" s="730"/>
      <c r="SWB299" s="730"/>
      <c r="SWC299" s="730"/>
      <c r="SWD299" s="730"/>
      <c r="SWE299" s="730"/>
      <c r="SWF299" s="730"/>
      <c r="SWG299" s="730"/>
      <c r="SWH299" s="730"/>
      <c r="SWI299" s="730"/>
      <c r="SWJ299" s="730"/>
      <c r="SWK299" s="730"/>
      <c r="SWL299" s="730"/>
      <c r="SWM299" s="730"/>
      <c r="SWN299" s="730"/>
      <c r="SWO299" s="730"/>
      <c r="SWP299" s="730"/>
      <c r="SWQ299" s="730"/>
      <c r="SWR299" s="730"/>
      <c r="SWS299" s="730"/>
      <c r="SWT299" s="730"/>
      <c r="SWU299" s="730"/>
      <c r="SWV299" s="730"/>
      <c r="SWW299" s="730"/>
      <c r="SWX299" s="730"/>
      <c r="SWY299" s="730"/>
      <c r="SWZ299" s="730"/>
      <c r="SXA299" s="730"/>
      <c r="SXB299" s="730"/>
      <c r="SXC299" s="730"/>
      <c r="SXD299" s="730"/>
      <c r="SXE299" s="730"/>
      <c r="SXF299" s="730"/>
      <c r="SXG299" s="730"/>
      <c r="SXH299" s="730"/>
      <c r="SXI299" s="730"/>
      <c r="SXJ299" s="730"/>
      <c r="SXK299" s="730"/>
      <c r="SXL299" s="730"/>
      <c r="SXM299" s="730"/>
      <c r="SXN299" s="730"/>
      <c r="SXO299" s="730"/>
      <c r="SXP299" s="730"/>
      <c r="SXQ299" s="730"/>
      <c r="SXR299" s="730"/>
      <c r="SXS299" s="730"/>
      <c r="SXT299" s="730"/>
      <c r="SXU299" s="730"/>
      <c r="SXV299" s="730"/>
      <c r="SXW299" s="730"/>
      <c r="SXX299" s="730"/>
      <c r="SXY299" s="730"/>
      <c r="SXZ299" s="730"/>
      <c r="SYA299" s="730"/>
      <c r="SYB299" s="730"/>
      <c r="SYC299" s="730"/>
      <c r="SYD299" s="730"/>
      <c r="SYE299" s="730"/>
      <c r="SYF299" s="730"/>
      <c r="SYG299" s="730"/>
      <c r="SYH299" s="730"/>
      <c r="SYI299" s="730"/>
      <c r="SYJ299" s="730"/>
      <c r="SYK299" s="730"/>
      <c r="SYL299" s="730"/>
      <c r="SYM299" s="730"/>
      <c r="SYN299" s="730"/>
      <c r="SYO299" s="730"/>
      <c r="SYP299" s="730"/>
      <c r="SYQ299" s="730"/>
      <c r="SYR299" s="730"/>
      <c r="SYS299" s="730"/>
      <c r="SYT299" s="730"/>
      <c r="SYU299" s="730"/>
      <c r="SYV299" s="730"/>
      <c r="SYW299" s="730"/>
      <c r="SYX299" s="730"/>
      <c r="SYY299" s="730"/>
      <c r="SYZ299" s="730"/>
      <c r="SZA299" s="730"/>
      <c r="SZB299" s="730"/>
      <c r="SZC299" s="730"/>
      <c r="SZD299" s="730"/>
      <c r="SZE299" s="730"/>
      <c r="SZF299" s="730"/>
      <c r="SZG299" s="730"/>
      <c r="SZH299" s="730"/>
      <c r="SZI299" s="730"/>
      <c r="SZJ299" s="730"/>
      <c r="SZK299" s="730"/>
      <c r="SZL299" s="730"/>
      <c r="SZM299" s="730"/>
      <c r="SZN299" s="730"/>
      <c r="SZO299" s="730"/>
      <c r="SZP299" s="730"/>
      <c r="SZQ299" s="730"/>
      <c r="SZR299" s="730"/>
      <c r="SZS299" s="730"/>
      <c r="SZT299" s="730"/>
      <c r="SZU299" s="730"/>
      <c r="SZV299" s="730"/>
      <c r="SZW299" s="730"/>
      <c r="SZX299" s="730"/>
      <c r="SZY299" s="730"/>
      <c r="SZZ299" s="730"/>
      <c r="TAA299" s="730"/>
      <c r="TAB299" s="730"/>
      <c r="TAC299" s="730"/>
      <c r="TAD299" s="730"/>
      <c r="TAE299" s="730"/>
      <c r="TAF299" s="730"/>
      <c r="TAG299" s="730"/>
      <c r="TAH299" s="730"/>
      <c r="TAI299" s="730"/>
      <c r="TAJ299" s="730"/>
      <c r="TAK299" s="730"/>
      <c r="TAL299" s="730"/>
      <c r="TAM299" s="730"/>
      <c r="TAN299" s="730"/>
      <c r="TAO299" s="730"/>
      <c r="TAP299" s="730"/>
      <c r="TAQ299" s="730"/>
      <c r="TAR299" s="730"/>
      <c r="TAS299" s="730"/>
      <c r="TAT299" s="730"/>
      <c r="TAU299" s="730"/>
      <c r="TAV299" s="730"/>
      <c r="TAW299" s="730"/>
      <c r="TAX299" s="730"/>
      <c r="TAY299" s="730"/>
      <c r="TAZ299" s="730"/>
      <c r="TBA299" s="730"/>
      <c r="TBB299" s="730"/>
      <c r="TBC299" s="730"/>
      <c r="TBD299" s="730"/>
      <c r="TBE299" s="730"/>
      <c r="TBF299" s="730"/>
      <c r="TBG299" s="730"/>
      <c r="TBH299" s="730"/>
      <c r="TBI299" s="730"/>
      <c r="TBJ299" s="730"/>
      <c r="TBK299" s="730"/>
      <c r="TBL299" s="730"/>
      <c r="TBM299" s="730"/>
      <c r="TBN299" s="730"/>
      <c r="TBO299" s="730"/>
      <c r="TBP299" s="730"/>
      <c r="TBQ299" s="730"/>
      <c r="TBR299" s="730"/>
      <c r="TBS299" s="730"/>
      <c r="TBT299" s="730"/>
      <c r="TBU299" s="730"/>
      <c r="TBV299" s="730"/>
      <c r="TBW299" s="730"/>
      <c r="TBX299" s="730"/>
      <c r="TBY299" s="730"/>
      <c r="TBZ299" s="730"/>
      <c r="TCA299" s="730"/>
      <c r="TCB299" s="730"/>
      <c r="TCC299" s="730"/>
      <c r="TCD299" s="730"/>
      <c r="TCE299" s="730"/>
      <c r="TCF299" s="730"/>
      <c r="TCG299" s="730"/>
      <c r="TCH299" s="730"/>
      <c r="TCI299" s="730"/>
      <c r="TCJ299" s="730"/>
      <c r="TCK299" s="730"/>
      <c r="TCL299" s="730"/>
      <c r="TCM299" s="730"/>
      <c r="TCN299" s="730"/>
      <c r="TCO299" s="730"/>
      <c r="TCP299" s="730"/>
      <c r="TCQ299" s="730"/>
      <c r="TCR299" s="730"/>
      <c r="TCS299" s="730"/>
      <c r="TCT299" s="730"/>
      <c r="TCU299" s="730"/>
      <c r="TCV299" s="730"/>
      <c r="TCW299" s="730"/>
      <c r="TCX299" s="730"/>
      <c r="TCY299" s="730"/>
      <c r="TCZ299" s="730"/>
      <c r="TDA299" s="730"/>
      <c r="TDB299" s="730"/>
      <c r="TDC299" s="730"/>
      <c r="TDD299" s="730"/>
      <c r="TDE299" s="730"/>
      <c r="TDF299" s="730"/>
      <c r="TDG299" s="730"/>
      <c r="TDH299" s="730"/>
      <c r="TDI299" s="730"/>
      <c r="TDJ299" s="730"/>
      <c r="TDK299" s="730"/>
      <c r="TDL299" s="730"/>
      <c r="TDM299" s="730"/>
      <c r="TDN299" s="730"/>
      <c r="TDO299" s="730"/>
      <c r="TDP299" s="730"/>
      <c r="TDQ299" s="730"/>
      <c r="TDR299" s="730"/>
      <c r="TDS299" s="730"/>
      <c r="TDT299" s="730"/>
      <c r="TDU299" s="730"/>
      <c r="TDV299" s="730"/>
      <c r="TDW299" s="730"/>
      <c r="TDX299" s="730"/>
      <c r="TDY299" s="730"/>
      <c r="TDZ299" s="730"/>
      <c r="TEA299" s="730"/>
      <c r="TEB299" s="730"/>
      <c r="TEC299" s="730"/>
      <c r="TED299" s="730"/>
      <c r="TEE299" s="730"/>
      <c r="TEF299" s="730"/>
      <c r="TEG299" s="730"/>
      <c r="TEH299" s="730"/>
      <c r="TEI299" s="730"/>
      <c r="TEJ299" s="730"/>
      <c r="TEK299" s="730"/>
      <c r="TEL299" s="730"/>
      <c r="TEM299" s="730"/>
      <c r="TEN299" s="730"/>
      <c r="TEO299" s="730"/>
      <c r="TEP299" s="730"/>
      <c r="TEQ299" s="730"/>
      <c r="TER299" s="730"/>
      <c r="TES299" s="730"/>
      <c r="TET299" s="730"/>
      <c r="TEU299" s="730"/>
      <c r="TEV299" s="730"/>
      <c r="TEW299" s="730"/>
      <c r="TEX299" s="730"/>
      <c r="TEY299" s="730"/>
      <c r="TEZ299" s="730"/>
      <c r="TFA299" s="730"/>
      <c r="TFB299" s="730"/>
      <c r="TFC299" s="730"/>
      <c r="TFD299" s="730"/>
      <c r="TFE299" s="730"/>
      <c r="TFF299" s="730"/>
      <c r="TFG299" s="730"/>
      <c r="TFH299" s="730"/>
      <c r="TFI299" s="730"/>
      <c r="TFJ299" s="730"/>
      <c r="TFK299" s="730"/>
      <c r="TFL299" s="730"/>
      <c r="TFM299" s="730"/>
      <c r="TFN299" s="730"/>
      <c r="TFO299" s="730"/>
      <c r="TFP299" s="730"/>
      <c r="TFQ299" s="730"/>
      <c r="TFR299" s="730"/>
      <c r="TFS299" s="730"/>
      <c r="TFT299" s="730"/>
      <c r="TFU299" s="730"/>
      <c r="TFV299" s="730"/>
      <c r="TFW299" s="730"/>
      <c r="TFX299" s="730"/>
      <c r="TFY299" s="730"/>
      <c r="TFZ299" s="730"/>
      <c r="TGA299" s="730"/>
      <c r="TGB299" s="730"/>
      <c r="TGC299" s="730"/>
      <c r="TGD299" s="730"/>
      <c r="TGE299" s="730"/>
      <c r="TGF299" s="730"/>
      <c r="TGG299" s="730"/>
      <c r="TGH299" s="730"/>
      <c r="TGI299" s="730"/>
      <c r="TGJ299" s="730"/>
      <c r="TGK299" s="730"/>
      <c r="TGL299" s="730"/>
      <c r="TGM299" s="730"/>
      <c r="TGN299" s="730"/>
      <c r="TGO299" s="730"/>
      <c r="TGP299" s="730"/>
      <c r="TGQ299" s="730"/>
      <c r="TGR299" s="730"/>
      <c r="TGS299" s="730"/>
      <c r="TGT299" s="730"/>
      <c r="TGU299" s="730"/>
      <c r="TGV299" s="730"/>
      <c r="TGW299" s="730"/>
      <c r="TGX299" s="730"/>
      <c r="TGY299" s="730"/>
      <c r="TGZ299" s="730"/>
      <c r="THA299" s="730"/>
      <c r="THB299" s="730"/>
      <c r="THC299" s="730"/>
      <c r="THD299" s="730"/>
      <c r="THE299" s="730"/>
      <c r="THF299" s="730"/>
      <c r="THG299" s="730"/>
      <c r="THH299" s="730"/>
      <c r="THI299" s="730"/>
      <c r="THJ299" s="730"/>
      <c r="THK299" s="730"/>
      <c r="THL299" s="730"/>
      <c r="THM299" s="730"/>
      <c r="THN299" s="730"/>
      <c r="THO299" s="730"/>
      <c r="THP299" s="730"/>
      <c r="THQ299" s="730"/>
      <c r="THR299" s="730"/>
      <c r="THS299" s="730"/>
      <c r="THT299" s="730"/>
      <c r="THU299" s="730"/>
      <c r="THV299" s="730"/>
      <c r="THW299" s="730"/>
      <c r="THX299" s="730"/>
      <c r="THY299" s="730"/>
      <c r="THZ299" s="730"/>
      <c r="TIA299" s="730"/>
      <c r="TIB299" s="730"/>
      <c r="TIC299" s="730"/>
      <c r="TID299" s="730"/>
      <c r="TIE299" s="730"/>
      <c r="TIF299" s="730"/>
      <c r="TIG299" s="730"/>
      <c r="TIH299" s="730"/>
      <c r="TII299" s="730"/>
      <c r="TIJ299" s="730"/>
      <c r="TIK299" s="730"/>
      <c r="TIL299" s="730"/>
      <c r="TIM299" s="730"/>
      <c r="TIN299" s="730"/>
      <c r="TIO299" s="730"/>
      <c r="TIP299" s="730"/>
      <c r="TIQ299" s="730"/>
      <c r="TIR299" s="730"/>
      <c r="TIS299" s="730"/>
      <c r="TIT299" s="730"/>
      <c r="TIU299" s="730"/>
      <c r="TIV299" s="730"/>
      <c r="TIW299" s="730"/>
      <c r="TIX299" s="730"/>
      <c r="TIY299" s="730"/>
      <c r="TIZ299" s="730"/>
      <c r="TJA299" s="730"/>
      <c r="TJB299" s="730"/>
      <c r="TJC299" s="730"/>
      <c r="TJD299" s="730"/>
      <c r="TJE299" s="730"/>
      <c r="TJF299" s="730"/>
      <c r="TJG299" s="730"/>
      <c r="TJH299" s="730"/>
      <c r="TJI299" s="730"/>
      <c r="TJJ299" s="730"/>
      <c r="TJK299" s="730"/>
      <c r="TJL299" s="730"/>
      <c r="TJM299" s="730"/>
      <c r="TJN299" s="730"/>
      <c r="TJO299" s="730"/>
      <c r="TJP299" s="730"/>
      <c r="TJQ299" s="730"/>
      <c r="TJR299" s="730"/>
      <c r="TJS299" s="730"/>
      <c r="TJT299" s="730"/>
      <c r="TJU299" s="730"/>
      <c r="TJV299" s="730"/>
      <c r="TJW299" s="730"/>
      <c r="TJX299" s="730"/>
      <c r="TJY299" s="730"/>
      <c r="TJZ299" s="730"/>
      <c r="TKA299" s="730"/>
      <c r="TKB299" s="730"/>
      <c r="TKC299" s="730"/>
      <c r="TKD299" s="730"/>
      <c r="TKE299" s="730"/>
      <c r="TKF299" s="730"/>
      <c r="TKG299" s="730"/>
      <c r="TKH299" s="730"/>
      <c r="TKI299" s="730"/>
      <c r="TKJ299" s="730"/>
      <c r="TKK299" s="730"/>
      <c r="TKL299" s="730"/>
      <c r="TKM299" s="730"/>
      <c r="TKN299" s="730"/>
      <c r="TKO299" s="730"/>
      <c r="TKP299" s="730"/>
      <c r="TKQ299" s="730"/>
      <c r="TKR299" s="730"/>
      <c r="TKS299" s="730"/>
      <c r="TKT299" s="730"/>
      <c r="TKU299" s="730"/>
      <c r="TKV299" s="730"/>
      <c r="TKW299" s="730"/>
      <c r="TKX299" s="730"/>
      <c r="TKY299" s="730"/>
      <c r="TKZ299" s="730"/>
      <c r="TLA299" s="730"/>
      <c r="TLB299" s="730"/>
      <c r="TLC299" s="730"/>
      <c r="TLD299" s="730"/>
      <c r="TLE299" s="730"/>
      <c r="TLF299" s="730"/>
      <c r="TLG299" s="730"/>
      <c r="TLH299" s="730"/>
      <c r="TLI299" s="730"/>
      <c r="TLJ299" s="730"/>
      <c r="TLK299" s="730"/>
      <c r="TLL299" s="730"/>
      <c r="TLM299" s="730"/>
      <c r="TLN299" s="730"/>
      <c r="TLO299" s="730"/>
      <c r="TLP299" s="730"/>
      <c r="TLQ299" s="730"/>
      <c r="TLR299" s="730"/>
      <c r="TLS299" s="730"/>
      <c r="TLT299" s="730"/>
      <c r="TLU299" s="730"/>
      <c r="TLV299" s="730"/>
      <c r="TLW299" s="730"/>
      <c r="TLX299" s="730"/>
      <c r="TLY299" s="730"/>
      <c r="TLZ299" s="730"/>
      <c r="TMA299" s="730"/>
      <c r="TMB299" s="730"/>
      <c r="TMC299" s="730"/>
      <c r="TMD299" s="730"/>
      <c r="TME299" s="730"/>
      <c r="TMF299" s="730"/>
      <c r="TMG299" s="730"/>
      <c r="TMH299" s="730"/>
      <c r="TMI299" s="730"/>
      <c r="TMJ299" s="730"/>
      <c r="TMK299" s="730"/>
      <c r="TML299" s="730"/>
      <c r="TMM299" s="730"/>
      <c r="TMN299" s="730"/>
      <c r="TMO299" s="730"/>
      <c r="TMP299" s="730"/>
      <c r="TMQ299" s="730"/>
      <c r="TMR299" s="730"/>
      <c r="TMS299" s="730"/>
      <c r="TMT299" s="730"/>
      <c r="TMU299" s="730"/>
      <c r="TMV299" s="730"/>
      <c r="TMW299" s="730"/>
      <c r="TMX299" s="730"/>
      <c r="TMY299" s="730"/>
      <c r="TMZ299" s="730"/>
      <c r="TNA299" s="730"/>
      <c r="TNB299" s="730"/>
      <c r="TNC299" s="730"/>
      <c r="TND299" s="730"/>
      <c r="TNE299" s="730"/>
      <c r="TNF299" s="730"/>
      <c r="TNG299" s="730"/>
      <c r="TNH299" s="730"/>
      <c r="TNI299" s="730"/>
      <c r="TNJ299" s="730"/>
      <c r="TNK299" s="730"/>
      <c r="TNL299" s="730"/>
      <c r="TNM299" s="730"/>
      <c r="TNN299" s="730"/>
      <c r="TNO299" s="730"/>
      <c r="TNP299" s="730"/>
      <c r="TNQ299" s="730"/>
      <c r="TNR299" s="730"/>
      <c r="TNS299" s="730"/>
      <c r="TNT299" s="730"/>
      <c r="TNU299" s="730"/>
      <c r="TNV299" s="730"/>
      <c r="TNW299" s="730"/>
      <c r="TNX299" s="730"/>
      <c r="TNY299" s="730"/>
      <c r="TNZ299" s="730"/>
      <c r="TOA299" s="730"/>
      <c r="TOB299" s="730"/>
      <c r="TOC299" s="730"/>
      <c r="TOD299" s="730"/>
      <c r="TOE299" s="730"/>
      <c r="TOF299" s="730"/>
      <c r="TOG299" s="730"/>
      <c r="TOH299" s="730"/>
      <c r="TOI299" s="730"/>
      <c r="TOJ299" s="730"/>
      <c r="TOK299" s="730"/>
      <c r="TOL299" s="730"/>
      <c r="TOM299" s="730"/>
      <c r="TON299" s="730"/>
      <c r="TOO299" s="730"/>
      <c r="TOP299" s="730"/>
      <c r="TOQ299" s="730"/>
      <c r="TOR299" s="730"/>
      <c r="TOS299" s="730"/>
      <c r="TOT299" s="730"/>
      <c r="TOU299" s="730"/>
      <c r="TOV299" s="730"/>
      <c r="TOW299" s="730"/>
      <c r="TOX299" s="730"/>
      <c r="TOY299" s="730"/>
      <c r="TOZ299" s="730"/>
      <c r="TPA299" s="730"/>
      <c r="TPB299" s="730"/>
      <c r="TPC299" s="730"/>
      <c r="TPD299" s="730"/>
      <c r="TPE299" s="730"/>
      <c r="TPF299" s="730"/>
      <c r="TPG299" s="730"/>
      <c r="TPH299" s="730"/>
      <c r="TPI299" s="730"/>
      <c r="TPJ299" s="730"/>
      <c r="TPK299" s="730"/>
      <c r="TPL299" s="730"/>
      <c r="TPM299" s="730"/>
      <c r="TPN299" s="730"/>
      <c r="TPO299" s="730"/>
      <c r="TPP299" s="730"/>
      <c r="TPQ299" s="730"/>
      <c r="TPR299" s="730"/>
      <c r="TPS299" s="730"/>
      <c r="TPT299" s="730"/>
      <c r="TPU299" s="730"/>
      <c r="TPV299" s="730"/>
      <c r="TPW299" s="730"/>
      <c r="TPX299" s="730"/>
      <c r="TPY299" s="730"/>
      <c r="TPZ299" s="730"/>
      <c r="TQA299" s="730"/>
      <c r="TQB299" s="730"/>
      <c r="TQC299" s="730"/>
      <c r="TQD299" s="730"/>
      <c r="TQE299" s="730"/>
      <c r="TQF299" s="730"/>
      <c r="TQG299" s="730"/>
      <c r="TQH299" s="730"/>
      <c r="TQI299" s="730"/>
      <c r="TQJ299" s="730"/>
      <c r="TQK299" s="730"/>
      <c r="TQL299" s="730"/>
      <c r="TQM299" s="730"/>
      <c r="TQN299" s="730"/>
      <c r="TQO299" s="730"/>
      <c r="TQP299" s="730"/>
      <c r="TQQ299" s="730"/>
      <c r="TQR299" s="730"/>
      <c r="TQS299" s="730"/>
      <c r="TQT299" s="730"/>
      <c r="TQU299" s="730"/>
      <c r="TQV299" s="730"/>
      <c r="TQW299" s="730"/>
      <c r="TQX299" s="730"/>
      <c r="TQY299" s="730"/>
      <c r="TQZ299" s="730"/>
      <c r="TRA299" s="730"/>
      <c r="TRB299" s="730"/>
      <c r="TRC299" s="730"/>
      <c r="TRD299" s="730"/>
      <c r="TRE299" s="730"/>
      <c r="TRF299" s="730"/>
      <c r="TRG299" s="730"/>
      <c r="TRH299" s="730"/>
      <c r="TRI299" s="730"/>
      <c r="TRJ299" s="730"/>
      <c r="TRK299" s="730"/>
      <c r="TRL299" s="730"/>
      <c r="TRM299" s="730"/>
      <c r="TRN299" s="730"/>
      <c r="TRO299" s="730"/>
      <c r="TRP299" s="730"/>
      <c r="TRQ299" s="730"/>
      <c r="TRR299" s="730"/>
      <c r="TRS299" s="730"/>
      <c r="TRT299" s="730"/>
      <c r="TRU299" s="730"/>
      <c r="TRV299" s="730"/>
      <c r="TRW299" s="730"/>
      <c r="TRX299" s="730"/>
      <c r="TRY299" s="730"/>
      <c r="TRZ299" s="730"/>
      <c r="TSA299" s="730"/>
      <c r="TSB299" s="730"/>
      <c r="TSC299" s="730"/>
      <c r="TSD299" s="730"/>
      <c r="TSE299" s="730"/>
      <c r="TSF299" s="730"/>
      <c r="TSG299" s="730"/>
      <c r="TSH299" s="730"/>
      <c r="TSI299" s="730"/>
      <c r="TSJ299" s="730"/>
      <c r="TSK299" s="730"/>
      <c r="TSL299" s="730"/>
      <c r="TSM299" s="730"/>
      <c r="TSN299" s="730"/>
      <c r="TSO299" s="730"/>
      <c r="TSP299" s="730"/>
      <c r="TSQ299" s="730"/>
      <c r="TSR299" s="730"/>
      <c r="TSS299" s="730"/>
      <c r="TST299" s="730"/>
      <c r="TSU299" s="730"/>
      <c r="TSV299" s="730"/>
      <c r="TSW299" s="730"/>
      <c r="TSX299" s="730"/>
      <c r="TSY299" s="730"/>
      <c r="TSZ299" s="730"/>
      <c r="TTA299" s="730"/>
      <c r="TTB299" s="730"/>
      <c r="TTC299" s="730"/>
      <c r="TTD299" s="730"/>
      <c r="TTE299" s="730"/>
      <c r="TTF299" s="730"/>
      <c r="TTG299" s="730"/>
      <c r="TTH299" s="730"/>
      <c r="TTI299" s="730"/>
      <c r="TTJ299" s="730"/>
      <c r="TTK299" s="730"/>
      <c r="TTL299" s="730"/>
      <c r="TTM299" s="730"/>
      <c r="TTN299" s="730"/>
      <c r="TTO299" s="730"/>
      <c r="TTP299" s="730"/>
      <c r="TTQ299" s="730"/>
      <c r="TTR299" s="730"/>
      <c r="TTS299" s="730"/>
      <c r="TTT299" s="730"/>
      <c r="TTU299" s="730"/>
      <c r="TTV299" s="730"/>
      <c r="TTW299" s="730"/>
      <c r="TTX299" s="730"/>
      <c r="TTY299" s="730"/>
      <c r="TTZ299" s="730"/>
      <c r="TUA299" s="730"/>
      <c r="TUB299" s="730"/>
      <c r="TUC299" s="730"/>
      <c r="TUD299" s="730"/>
      <c r="TUE299" s="730"/>
      <c r="TUF299" s="730"/>
      <c r="TUG299" s="730"/>
      <c r="TUH299" s="730"/>
      <c r="TUI299" s="730"/>
      <c r="TUJ299" s="730"/>
      <c r="TUK299" s="730"/>
      <c r="TUL299" s="730"/>
      <c r="TUM299" s="730"/>
      <c r="TUN299" s="730"/>
      <c r="TUO299" s="730"/>
      <c r="TUP299" s="730"/>
      <c r="TUQ299" s="730"/>
      <c r="TUR299" s="730"/>
      <c r="TUS299" s="730"/>
      <c r="TUT299" s="730"/>
      <c r="TUU299" s="730"/>
      <c r="TUV299" s="730"/>
      <c r="TUW299" s="730"/>
      <c r="TUX299" s="730"/>
      <c r="TUY299" s="730"/>
      <c r="TUZ299" s="730"/>
      <c r="TVA299" s="730"/>
      <c r="TVB299" s="730"/>
      <c r="TVC299" s="730"/>
      <c r="TVD299" s="730"/>
      <c r="TVE299" s="730"/>
      <c r="TVF299" s="730"/>
      <c r="TVG299" s="730"/>
      <c r="TVH299" s="730"/>
      <c r="TVI299" s="730"/>
      <c r="TVJ299" s="730"/>
      <c r="TVK299" s="730"/>
      <c r="TVL299" s="730"/>
      <c r="TVM299" s="730"/>
      <c r="TVN299" s="730"/>
      <c r="TVO299" s="730"/>
      <c r="TVP299" s="730"/>
      <c r="TVQ299" s="730"/>
      <c r="TVR299" s="730"/>
      <c r="TVS299" s="730"/>
      <c r="TVT299" s="730"/>
      <c r="TVU299" s="730"/>
      <c r="TVV299" s="730"/>
      <c r="TVW299" s="730"/>
      <c r="TVX299" s="730"/>
      <c r="TVY299" s="730"/>
      <c r="TVZ299" s="730"/>
      <c r="TWA299" s="730"/>
      <c r="TWB299" s="730"/>
      <c r="TWC299" s="730"/>
      <c r="TWD299" s="730"/>
      <c r="TWE299" s="730"/>
      <c r="TWF299" s="730"/>
      <c r="TWG299" s="730"/>
      <c r="TWH299" s="730"/>
      <c r="TWI299" s="730"/>
      <c r="TWJ299" s="730"/>
      <c r="TWK299" s="730"/>
      <c r="TWL299" s="730"/>
      <c r="TWM299" s="730"/>
      <c r="TWN299" s="730"/>
      <c r="TWO299" s="730"/>
      <c r="TWP299" s="730"/>
      <c r="TWQ299" s="730"/>
      <c r="TWR299" s="730"/>
      <c r="TWS299" s="730"/>
      <c r="TWT299" s="730"/>
      <c r="TWU299" s="730"/>
      <c r="TWV299" s="730"/>
      <c r="TWW299" s="730"/>
      <c r="TWX299" s="730"/>
      <c r="TWY299" s="730"/>
      <c r="TWZ299" s="730"/>
      <c r="TXA299" s="730"/>
      <c r="TXB299" s="730"/>
      <c r="TXC299" s="730"/>
      <c r="TXD299" s="730"/>
      <c r="TXE299" s="730"/>
      <c r="TXF299" s="730"/>
      <c r="TXG299" s="730"/>
      <c r="TXH299" s="730"/>
      <c r="TXI299" s="730"/>
      <c r="TXJ299" s="730"/>
      <c r="TXK299" s="730"/>
      <c r="TXL299" s="730"/>
      <c r="TXM299" s="730"/>
      <c r="TXN299" s="730"/>
      <c r="TXO299" s="730"/>
      <c r="TXP299" s="730"/>
      <c r="TXQ299" s="730"/>
      <c r="TXR299" s="730"/>
      <c r="TXS299" s="730"/>
      <c r="TXT299" s="730"/>
      <c r="TXU299" s="730"/>
      <c r="TXV299" s="730"/>
      <c r="TXW299" s="730"/>
      <c r="TXX299" s="730"/>
      <c r="TXY299" s="730"/>
      <c r="TXZ299" s="730"/>
      <c r="TYA299" s="730"/>
      <c r="TYB299" s="730"/>
      <c r="TYC299" s="730"/>
      <c r="TYD299" s="730"/>
      <c r="TYE299" s="730"/>
      <c r="TYF299" s="730"/>
      <c r="TYG299" s="730"/>
      <c r="TYH299" s="730"/>
      <c r="TYI299" s="730"/>
      <c r="TYJ299" s="730"/>
      <c r="TYK299" s="730"/>
      <c r="TYL299" s="730"/>
      <c r="TYM299" s="730"/>
      <c r="TYN299" s="730"/>
      <c r="TYO299" s="730"/>
      <c r="TYP299" s="730"/>
      <c r="TYQ299" s="730"/>
      <c r="TYR299" s="730"/>
      <c r="TYS299" s="730"/>
      <c r="TYT299" s="730"/>
      <c r="TYU299" s="730"/>
      <c r="TYV299" s="730"/>
      <c r="TYW299" s="730"/>
      <c r="TYX299" s="730"/>
      <c r="TYY299" s="730"/>
      <c r="TYZ299" s="730"/>
      <c r="TZA299" s="730"/>
      <c r="TZB299" s="730"/>
      <c r="TZC299" s="730"/>
      <c r="TZD299" s="730"/>
      <c r="TZE299" s="730"/>
      <c r="TZF299" s="730"/>
      <c r="TZG299" s="730"/>
      <c r="TZH299" s="730"/>
      <c r="TZI299" s="730"/>
      <c r="TZJ299" s="730"/>
      <c r="TZK299" s="730"/>
      <c r="TZL299" s="730"/>
      <c r="TZM299" s="730"/>
      <c r="TZN299" s="730"/>
      <c r="TZO299" s="730"/>
      <c r="TZP299" s="730"/>
      <c r="TZQ299" s="730"/>
      <c r="TZR299" s="730"/>
      <c r="TZS299" s="730"/>
      <c r="TZT299" s="730"/>
      <c r="TZU299" s="730"/>
      <c r="TZV299" s="730"/>
      <c r="TZW299" s="730"/>
      <c r="TZX299" s="730"/>
      <c r="TZY299" s="730"/>
      <c r="TZZ299" s="730"/>
      <c r="UAA299" s="730"/>
      <c r="UAB299" s="730"/>
      <c r="UAC299" s="730"/>
      <c r="UAD299" s="730"/>
      <c r="UAE299" s="730"/>
      <c r="UAF299" s="730"/>
      <c r="UAG299" s="730"/>
      <c r="UAH299" s="730"/>
      <c r="UAI299" s="730"/>
      <c r="UAJ299" s="730"/>
      <c r="UAK299" s="730"/>
      <c r="UAL299" s="730"/>
      <c r="UAM299" s="730"/>
      <c r="UAN299" s="730"/>
      <c r="UAO299" s="730"/>
      <c r="UAP299" s="730"/>
      <c r="UAQ299" s="730"/>
      <c r="UAR299" s="730"/>
      <c r="UAS299" s="730"/>
      <c r="UAT299" s="730"/>
      <c r="UAU299" s="730"/>
      <c r="UAV299" s="730"/>
      <c r="UAW299" s="730"/>
      <c r="UAX299" s="730"/>
      <c r="UAY299" s="730"/>
      <c r="UAZ299" s="730"/>
      <c r="UBA299" s="730"/>
      <c r="UBB299" s="730"/>
      <c r="UBC299" s="730"/>
      <c r="UBD299" s="730"/>
      <c r="UBE299" s="730"/>
      <c r="UBF299" s="730"/>
      <c r="UBG299" s="730"/>
      <c r="UBH299" s="730"/>
      <c r="UBI299" s="730"/>
      <c r="UBJ299" s="730"/>
      <c r="UBK299" s="730"/>
      <c r="UBL299" s="730"/>
      <c r="UBM299" s="730"/>
      <c r="UBN299" s="730"/>
      <c r="UBO299" s="730"/>
      <c r="UBP299" s="730"/>
      <c r="UBQ299" s="730"/>
      <c r="UBR299" s="730"/>
      <c r="UBS299" s="730"/>
      <c r="UBT299" s="730"/>
      <c r="UBU299" s="730"/>
      <c r="UBV299" s="730"/>
      <c r="UBW299" s="730"/>
      <c r="UBX299" s="730"/>
      <c r="UBY299" s="730"/>
      <c r="UBZ299" s="730"/>
      <c r="UCA299" s="730"/>
      <c r="UCB299" s="730"/>
      <c r="UCC299" s="730"/>
      <c r="UCD299" s="730"/>
      <c r="UCE299" s="730"/>
      <c r="UCF299" s="730"/>
      <c r="UCG299" s="730"/>
      <c r="UCH299" s="730"/>
      <c r="UCI299" s="730"/>
      <c r="UCJ299" s="730"/>
      <c r="UCK299" s="730"/>
      <c r="UCL299" s="730"/>
      <c r="UCM299" s="730"/>
      <c r="UCN299" s="730"/>
      <c r="UCO299" s="730"/>
      <c r="UCP299" s="730"/>
      <c r="UCQ299" s="730"/>
      <c r="UCR299" s="730"/>
      <c r="UCS299" s="730"/>
      <c r="UCT299" s="730"/>
      <c r="UCU299" s="730"/>
      <c r="UCV299" s="730"/>
      <c r="UCW299" s="730"/>
      <c r="UCX299" s="730"/>
      <c r="UCY299" s="730"/>
      <c r="UCZ299" s="730"/>
      <c r="UDA299" s="730"/>
      <c r="UDB299" s="730"/>
      <c r="UDC299" s="730"/>
      <c r="UDD299" s="730"/>
      <c r="UDE299" s="730"/>
      <c r="UDF299" s="730"/>
      <c r="UDG299" s="730"/>
      <c r="UDH299" s="730"/>
      <c r="UDI299" s="730"/>
      <c r="UDJ299" s="730"/>
      <c r="UDK299" s="730"/>
      <c r="UDL299" s="730"/>
      <c r="UDM299" s="730"/>
      <c r="UDN299" s="730"/>
      <c r="UDO299" s="730"/>
      <c r="UDP299" s="730"/>
      <c r="UDQ299" s="730"/>
      <c r="UDR299" s="730"/>
      <c r="UDS299" s="730"/>
      <c r="UDT299" s="730"/>
      <c r="UDU299" s="730"/>
      <c r="UDV299" s="730"/>
      <c r="UDW299" s="730"/>
      <c r="UDX299" s="730"/>
      <c r="UDY299" s="730"/>
      <c r="UDZ299" s="730"/>
      <c r="UEA299" s="730"/>
      <c r="UEB299" s="730"/>
      <c r="UEC299" s="730"/>
      <c r="UED299" s="730"/>
      <c r="UEE299" s="730"/>
      <c r="UEF299" s="730"/>
      <c r="UEG299" s="730"/>
      <c r="UEH299" s="730"/>
      <c r="UEI299" s="730"/>
      <c r="UEJ299" s="730"/>
      <c r="UEK299" s="730"/>
      <c r="UEL299" s="730"/>
      <c r="UEM299" s="730"/>
      <c r="UEN299" s="730"/>
      <c r="UEO299" s="730"/>
      <c r="UEP299" s="730"/>
      <c r="UEQ299" s="730"/>
      <c r="UER299" s="730"/>
      <c r="UES299" s="730"/>
      <c r="UET299" s="730"/>
      <c r="UEU299" s="730"/>
      <c r="UEV299" s="730"/>
      <c r="UEW299" s="730"/>
      <c r="UEX299" s="730"/>
      <c r="UEY299" s="730"/>
      <c r="UEZ299" s="730"/>
      <c r="UFA299" s="730"/>
      <c r="UFB299" s="730"/>
      <c r="UFC299" s="730"/>
      <c r="UFD299" s="730"/>
      <c r="UFE299" s="730"/>
      <c r="UFF299" s="730"/>
      <c r="UFG299" s="730"/>
      <c r="UFH299" s="730"/>
      <c r="UFI299" s="730"/>
      <c r="UFJ299" s="730"/>
      <c r="UFK299" s="730"/>
      <c r="UFL299" s="730"/>
      <c r="UFM299" s="730"/>
      <c r="UFN299" s="730"/>
      <c r="UFO299" s="730"/>
      <c r="UFP299" s="730"/>
      <c r="UFQ299" s="730"/>
      <c r="UFR299" s="730"/>
      <c r="UFS299" s="730"/>
      <c r="UFT299" s="730"/>
      <c r="UFU299" s="730"/>
      <c r="UFV299" s="730"/>
      <c r="UFW299" s="730"/>
      <c r="UFX299" s="730"/>
      <c r="UFY299" s="730"/>
      <c r="UFZ299" s="730"/>
      <c r="UGA299" s="730"/>
      <c r="UGB299" s="730"/>
      <c r="UGC299" s="730"/>
      <c r="UGD299" s="730"/>
      <c r="UGE299" s="730"/>
      <c r="UGF299" s="730"/>
      <c r="UGG299" s="730"/>
      <c r="UGH299" s="730"/>
      <c r="UGI299" s="730"/>
      <c r="UGJ299" s="730"/>
      <c r="UGK299" s="730"/>
      <c r="UGL299" s="730"/>
      <c r="UGM299" s="730"/>
      <c r="UGN299" s="730"/>
      <c r="UGO299" s="730"/>
      <c r="UGP299" s="730"/>
      <c r="UGQ299" s="730"/>
      <c r="UGR299" s="730"/>
      <c r="UGS299" s="730"/>
      <c r="UGT299" s="730"/>
      <c r="UGU299" s="730"/>
      <c r="UGV299" s="730"/>
      <c r="UGW299" s="730"/>
      <c r="UGX299" s="730"/>
      <c r="UGY299" s="730"/>
      <c r="UGZ299" s="730"/>
      <c r="UHA299" s="730"/>
      <c r="UHB299" s="730"/>
      <c r="UHC299" s="730"/>
      <c r="UHD299" s="730"/>
      <c r="UHE299" s="730"/>
      <c r="UHF299" s="730"/>
      <c r="UHG299" s="730"/>
      <c r="UHH299" s="730"/>
      <c r="UHI299" s="730"/>
      <c r="UHJ299" s="730"/>
      <c r="UHK299" s="730"/>
      <c r="UHL299" s="730"/>
      <c r="UHM299" s="730"/>
      <c r="UHN299" s="730"/>
      <c r="UHO299" s="730"/>
      <c r="UHP299" s="730"/>
      <c r="UHQ299" s="730"/>
      <c r="UHR299" s="730"/>
      <c r="UHS299" s="730"/>
      <c r="UHT299" s="730"/>
      <c r="UHU299" s="730"/>
      <c r="UHV299" s="730"/>
      <c r="UHW299" s="730"/>
      <c r="UHX299" s="730"/>
      <c r="UHY299" s="730"/>
      <c r="UHZ299" s="730"/>
      <c r="UIA299" s="730"/>
      <c r="UIB299" s="730"/>
      <c r="UIC299" s="730"/>
      <c r="UID299" s="730"/>
      <c r="UIE299" s="730"/>
      <c r="UIF299" s="730"/>
      <c r="UIG299" s="730"/>
      <c r="UIH299" s="730"/>
      <c r="UII299" s="730"/>
      <c r="UIJ299" s="730"/>
      <c r="UIK299" s="730"/>
      <c r="UIL299" s="730"/>
      <c r="UIM299" s="730"/>
      <c r="UIN299" s="730"/>
      <c r="UIO299" s="730"/>
      <c r="UIP299" s="730"/>
      <c r="UIQ299" s="730"/>
      <c r="UIR299" s="730"/>
      <c r="UIS299" s="730"/>
      <c r="UIT299" s="730"/>
      <c r="UIU299" s="730"/>
      <c r="UIV299" s="730"/>
      <c r="UIW299" s="730"/>
      <c r="UIX299" s="730"/>
      <c r="UIY299" s="730"/>
      <c r="UIZ299" s="730"/>
      <c r="UJA299" s="730"/>
      <c r="UJB299" s="730"/>
      <c r="UJC299" s="730"/>
      <c r="UJD299" s="730"/>
      <c r="UJE299" s="730"/>
      <c r="UJF299" s="730"/>
      <c r="UJG299" s="730"/>
      <c r="UJH299" s="730"/>
      <c r="UJI299" s="730"/>
      <c r="UJJ299" s="730"/>
      <c r="UJK299" s="730"/>
      <c r="UJL299" s="730"/>
      <c r="UJM299" s="730"/>
      <c r="UJN299" s="730"/>
      <c r="UJO299" s="730"/>
      <c r="UJP299" s="730"/>
      <c r="UJQ299" s="730"/>
      <c r="UJR299" s="730"/>
      <c r="UJS299" s="730"/>
      <c r="UJT299" s="730"/>
      <c r="UJU299" s="730"/>
      <c r="UJV299" s="730"/>
      <c r="UJW299" s="730"/>
      <c r="UJX299" s="730"/>
      <c r="UJY299" s="730"/>
      <c r="UJZ299" s="730"/>
      <c r="UKA299" s="730"/>
      <c r="UKB299" s="730"/>
      <c r="UKC299" s="730"/>
      <c r="UKD299" s="730"/>
      <c r="UKE299" s="730"/>
      <c r="UKF299" s="730"/>
      <c r="UKG299" s="730"/>
      <c r="UKH299" s="730"/>
      <c r="UKI299" s="730"/>
      <c r="UKJ299" s="730"/>
      <c r="UKK299" s="730"/>
      <c r="UKL299" s="730"/>
      <c r="UKM299" s="730"/>
      <c r="UKN299" s="730"/>
      <c r="UKO299" s="730"/>
      <c r="UKP299" s="730"/>
      <c r="UKQ299" s="730"/>
      <c r="UKR299" s="730"/>
      <c r="UKS299" s="730"/>
      <c r="UKT299" s="730"/>
      <c r="UKU299" s="730"/>
      <c r="UKV299" s="730"/>
      <c r="UKW299" s="730"/>
      <c r="UKX299" s="730"/>
      <c r="UKY299" s="730"/>
      <c r="UKZ299" s="730"/>
      <c r="ULA299" s="730"/>
      <c r="ULB299" s="730"/>
      <c r="ULC299" s="730"/>
      <c r="ULD299" s="730"/>
      <c r="ULE299" s="730"/>
      <c r="ULF299" s="730"/>
      <c r="ULG299" s="730"/>
      <c r="ULH299" s="730"/>
      <c r="ULI299" s="730"/>
      <c r="ULJ299" s="730"/>
      <c r="ULK299" s="730"/>
      <c r="ULL299" s="730"/>
      <c r="ULM299" s="730"/>
      <c r="ULN299" s="730"/>
      <c r="ULO299" s="730"/>
      <c r="ULP299" s="730"/>
      <c r="ULQ299" s="730"/>
      <c r="ULR299" s="730"/>
      <c r="ULS299" s="730"/>
      <c r="ULT299" s="730"/>
      <c r="ULU299" s="730"/>
      <c r="ULV299" s="730"/>
      <c r="ULW299" s="730"/>
      <c r="ULX299" s="730"/>
      <c r="ULY299" s="730"/>
      <c r="ULZ299" s="730"/>
      <c r="UMA299" s="730"/>
      <c r="UMB299" s="730"/>
      <c r="UMC299" s="730"/>
      <c r="UMD299" s="730"/>
      <c r="UME299" s="730"/>
      <c r="UMF299" s="730"/>
      <c r="UMG299" s="730"/>
      <c r="UMH299" s="730"/>
      <c r="UMI299" s="730"/>
      <c r="UMJ299" s="730"/>
      <c r="UMK299" s="730"/>
      <c r="UML299" s="730"/>
      <c r="UMM299" s="730"/>
      <c r="UMN299" s="730"/>
      <c r="UMO299" s="730"/>
      <c r="UMP299" s="730"/>
      <c r="UMQ299" s="730"/>
      <c r="UMR299" s="730"/>
      <c r="UMS299" s="730"/>
      <c r="UMT299" s="730"/>
      <c r="UMU299" s="730"/>
      <c r="UMV299" s="730"/>
      <c r="UMW299" s="730"/>
      <c r="UMX299" s="730"/>
      <c r="UMY299" s="730"/>
      <c r="UMZ299" s="730"/>
      <c r="UNA299" s="730"/>
      <c r="UNB299" s="730"/>
      <c r="UNC299" s="730"/>
      <c r="UND299" s="730"/>
      <c r="UNE299" s="730"/>
      <c r="UNF299" s="730"/>
      <c r="UNG299" s="730"/>
      <c r="UNH299" s="730"/>
      <c r="UNI299" s="730"/>
      <c r="UNJ299" s="730"/>
      <c r="UNK299" s="730"/>
      <c r="UNL299" s="730"/>
      <c r="UNM299" s="730"/>
      <c r="UNN299" s="730"/>
      <c r="UNO299" s="730"/>
      <c r="UNP299" s="730"/>
      <c r="UNQ299" s="730"/>
      <c r="UNR299" s="730"/>
      <c r="UNS299" s="730"/>
      <c r="UNT299" s="730"/>
      <c r="UNU299" s="730"/>
      <c r="UNV299" s="730"/>
      <c r="UNW299" s="730"/>
      <c r="UNX299" s="730"/>
      <c r="UNY299" s="730"/>
      <c r="UNZ299" s="730"/>
      <c r="UOA299" s="730"/>
      <c r="UOB299" s="730"/>
      <c r="UOC299" s="730"/>
      <c r="UOD299" s="730"/>
      <c r="UOE299" s="730"/>
      <c r="UOF299" s="730"/>
      <c r="UOG299" s="730"/>
      <c r="UOH299" s="730"/>
      <c r="UOI299" s="730"/>
      <c r="UOJ299" s="730"/>
      <c r="UOK299" s="730"/>
      <c r="UOL299" s="730"/>
      <c r="UOM299" s="730"/>
      <c r="UON299" s="730"/>
      <c r="UOO299" s="730"/>
      <c r="UOP299" s="730"/>
      <c r="UOQ299" s="730"/>
      <c r="UOR299" s="730"/>
      <c r="UOS299" s="730"/>
      <c r="UOT299" s="730"/>
      <c r="UOU299" s="730"/>
      <c r="UOV299" s="730"/>
      <c r="UOW299" s="730"/>
      <c r="UOX299" s="730"/>
      <c r="UOY299" s="730"/>
      <c r="UOZ299" s="730"/>
      <c r="UPA299" s="730"/>
      <c r="UPB299" s="730"/>
      <c r="UPC299" s="730"/>
      <c r="UPD299" s="730"/>
      <c r="UPE299" s="730"/>
      <c r="UPF299" s="730"/>
      <c r="UPG299" s="730"/>
      <c r="UPH299" s="730"/>
      <c r="UPI299" s="730"/>
      <c r="UPJ299" s="730"/>
      <c r="UPK299" s="730"/>
      <c r="UPL299" s="730"/>
      <c r="UPM299" s="730"/>
      <c r="UPN299" s="730"/>
      <c r="UPO299" s="730"/>
      <c r="UPP299" s="730"/>
      <c r="UPQ299" s="730"/>
      <c r="UPR299" s="730"/>
      <c r="UPS299" s="730"/>
      <c r="UPT299" s="730"/>
      <c r="UPU299" s="730"/>
      <c r="UPV299" s="730"/>
      <c r="UPW299" s="730"/>
      <c r="UPX299" s="730"/>
      <c r="UPY299" s="730"/>
      <c r="UPZ299" s="730"/>
      <c r="UQA299" s="730"/>
      <c r="UQB299" s="730"/>
      <c r="UQC299" s="730"/>
      <c r="UQD299" s="730"/>
      <c r="UQE299" s="730"/>
      <c r="UQF299" s="730"/>
      <c r="UQG299" s="730"/>
      <c r="UQH299" s="730"/>
      <c r="UQI299" s="730"/>
      <c r="UQJ299" s="730"/>
      <c r="UQK299" s="730"/>
      <c r="UQL299" s="730"/>
      <c r="UQM299" s="730"/>
      <c r="UQN299" s="730"/>
      <c r="UQO299" s="730"/>
      <c r="UQP299" s="730"/>
      <c r="UQQ299" s="730"/>
      <c r="UQR299" s="730"/>
      <c r="UQS299" s="730"/>
      <c r="UQT299" s="730"/>
      <c r="UQU299" s="730"/>
      <c r="UQV299" s="730"/>
      <c r="UQW299" s="730"/>
      <c r="UQX299" s="730"/>
      <c r="UQY299" s="730"/>
      <c r="UQZ299" s="730"/>
      <c r="URA299" s="730"/>
      <c r="URB299" s="730"/>
      <c r="URC299" s="730"/>
      <c r="URD299" s="730"/>
      <c r="URE299" s="730"/>
      <c r="URF299" s="730"/>
      <c r="URG299" s="730"/>
      <c r="URH299" s="730"/>
      <c r="URI299" s="730"/>
      <c r="URJ299" s="730"/>
      <c r="URK299" s="730"/>
      <c r="URL299" s="730"/>
      <c r="URM299" s="730"/>
      <c r="URN299" s="730"/>
      <c r="URO299" s="730"/>
      <c r="URP299" s="730"/>
      <c r="URQ299" s="730"/>
      <c r="URR299" s="730"/>
      <c r="URS299" s="730"/>
      <c r="URT299" s="730"/>
      <c r="URU299" s="730"/>
      <c r="URV299" s="730"/>
      <c r="URW299" s="730"/>
      <c r="URX299" s="730"/>
      <c r="URY299" s="730"/>
      <c r="URZ299" s="730"/>
      <c r="USA299" s="730"/>
      <c r="USB299" s="730"/>
      <c r="USC299" s="730"/>
      <c r="USD299" s="730"/>
      <c r="USE299" s="730"/>
      <c r="USF299" s="730"/>
      <c r="USG299" s="730"/>
      <c r="USH299" s="730"/>
      <c r="USI299" s="730"/>
      <c r="USJ299" s="730"/>
      <c r="USK299" s="730"/>
      <c r="USL299" s="730"/>
      <c r="USM299" s="730"/>
      <c r="USN299" s="730"/>
      <c r="USO299" s="730"/>
      <c r="USP299" s="730"/>
      <c r="USQ299" s="730"/>
      <c r="USR299" s="730"/>
      <c r="USS299" s="730"/>
      <c r="UST299" s="730"/>
      <c r="USU299" s="730"/>
      <c r="USV299" s="730"/>
      <c r="USW299" s="730"/>
      <c r="USX299" s="730"/>
      <c r="USY299" s="730"/>
      <c r="USZ299" s="730"/>
      <c r="UTA299" s="730"/>
      <c r="UTB299" s="730"/>
      <c r="UTC299" s="730"/>
      <c r="UTD299" s="730"/>
      <c r="UTE299" s="730"/>
      <c r="UTF299" s="730"/>
      <c r="UTG299" s="730"/>
      <c r="UTH299" s="730"/>
      <c r="UTI299" s="730"/>
      <c r="UTJ299" s="730"/>
      <c r="UTK299" s="730"/>
      <c r="UTL299" s="730"/>
      <c r="UTM299" s="730"/>
      <c r="UTN299" s="730"/>
      <c r="UTO299" s="730"/>
      <c r="UTP299" s="730"/>
      <c r="UTQ299" s="730"/>
      <c r="UTR299" s="730"/>
      <c r="UTS299" s="730"/>
      <c r="UTT299" s="730"/>
      <c r="UTU299" s="730"/>
      <c r="UTV299" s="730"/>
      <c r="UTW299" s="730"/>
      <c r="UTX299" s="730"/>
      <c r="UTY299" s="730"/>
      <c r="UTZ299" s="730"/>
      <c r="UUA299" s="730"/>
      <c r="UUB299" s="730"/>
      <c r="UUC299" s="730"/>
      <c r="UUD299" s="730"/>
      <c r="UUE299" s="730"/>
      <c r="UUF299" s="730"/>
      <c r="UUG299" s="730"/>
      <c r="UUH299" s="730"/>
      <c r="UUI299" s="730"/>
      <c r="UUJ299" s="730"/>
      <c r="UUK299" s="730"/>
      <c r="UUL299" s="730"/>
      <c r="UUM299" s="730"/>
      <c r="UUN299" s="730"/>
      <c r="UUO299" s="730"/>
      <c r="UUP299" s="730"/>
      <c r="UUQ299" s="730"/>
      <c r="UUR299" s="730"/>
      <c r="UUS299" s="730"/>
      <c r="UUT299" s="730"/>
      <c r="UUU299" s="730"/>
      <c r="UUV299" s="730"/>
      <c r="UUW299" s="730"/>
      <c r="UUX299" s="730"/>
      <c r="UUY299" s="730"/>
      <c r="UUZ299" s="730"/>
      <c r="UVA299" s="730"/>
      <c r="UVB299" s="730"/>
      <c r="UVC299" s="730"/>
      <c r="UVD299" s="730"/>
      <c r="UVE299" s="730"/>
      <c r="UVF299" s="730"/>
      <c r="UVG299" s="730"/>
      <c r="UVH299" s="730"/>
      <c r="UVI299" s="730"/>
      <c r="UVJ299" s="730"/>
      <c r="UVK299" s="730"/>
      <c r="UVL299" s="730"/>
      <c r="UVM299" s="730"/>
      <c r="UVN299" s="730"/>
      <c r="UVO299" s="730"/>
      <c r="UVP299" s="730"/>
      <c r="UVQ299" s="730"/>
      <c r="UVR299" s="730"/>
      <c r="UVS299" s="730"/>
      <c r="UVT299" s="730"/>
      <c r="UVU299" s="730"/>
      <c r="UVV299" s="730"/>
      <c r="UVW299" s="730"/>
      <c r="UVX299" s="730"/>
      <c r="UVY299" s="730"/>
      <c r="UVZ299" s="730"/>
      <c r="UWA299" s="730"/>
      <c r="UWB299" s="730"/>
      <c r="UWC299" s="730"/>
      <c r="UWD299" s="730"/>
      <c r="UWE299" s="730"/>
      <c r="UWF299" s="730"/>
      <c r="UWG299" s="730"/>
      <c r="UWH299" s="730"/>
      <c r="UWI299" s="730"/>
      <c r="UWJ299" s="730"/>
      <c r="UWK299" s="730"/>
      <c r="UWL299" s="730"/>
      <c r="UWM299" s="730"/>
      <c r="UWN299" s="730"/>
      <c r="UWO299" s="730"/>
      <c r="UWP299" s="730"/>
      <c r="UWQ299" s="730"/>
      <c r="UWR299" s="730"/>
      <c r="UWS299" s="730"/>
      <c r="UWT299" s="730"/>
      <c r="UWU299" s="730"/>
      <c r="UWV299" s="730"/>
      <c r="UWW299" s="730"/>
      <c r="UWX299" s="730"/>
      <c r="UWY299" s="730"/>
      <c r="UWZ299" s="730"/>
      <c r="UXA299" s="730"/>
      <c r="UXB299" s="730"/>
      <c r="UXC299" s="730"/>
      <c r="UXD299" s="730"/>
      <c r="UXE299" s="730"/>
      <c r="UXF299" s="730"/>
      <c r="UXG299" s="730"/>
      <c r="UXH299" s="730"/>
      <c r="UXI299" s="730"/>
      <c r="UXJ299" s="730"/>
      <c r="UXK299" s="730"/>
      <c r="UXL299" s="730"/>
      <c r="UXM299" s="730"/>
      <c r="UXN299" s="730"/>
      <c r="UXO299" s="730"/>
      <c r="UXP299" s="730"/>
      <c r="UXQ299" s="730"/>
      <c r="UXR299" s="730"/>
      <c r="UXS299" s="730"/>
      <c r="UXT299" s="730"/>
      <c r="UXU299" s="730"/>
      <c r="UXV299" s="730"/>
      <c r="UXW299" s="730"/>
      <c r="UXX299" s="730"/>
      <c r="UXY299" s="730"/>
      <c r="UXZ299" s="730"/>
      <c r="UYA299" s="730"/>
      <c r="UYB299" s="730"/>
      <c r="UYC299" s="730"/>
      <c r="UYD299" s="730"/>
      <c r="UYE299" s="730"/>
      <c r="UYF299" s="730"/>
      <c r="UYG299" s="730"/>
      <c r="UYH299" s="730"/>
      <c r="UYI299" s="730"/>
      <c r="UYJ299" s="730"/>
      <c r="UYK299" s="730"/>
      <c r="UYL299" s="730"/>
      <c r="UYM299" s="730"/>
      <c r="UYN299" s="730"/>
      <c r="UYO299" s="730"/>
      <c r="UYP299" s="730"/>
      <c r="UYQ299" s="730"/>
      <c r="UYR299" s="730"/>
      <c r="UYS299" s="730"/>
      <c r="UYT299" s="730"/>
      <c r="UYU299" s="730"/>
      <c r="UYV299" s="730"/>
      <c r="UYW299" s="730"/>
      <c r="UYX299" s="730"/>
      <c r="UYY299" s="730"/>
      <c r="UYZ299" s="730"/>
      <c r="UZA299" s="730"/>
      <c r="UZB299" s="730"/>
      <c r="UZC299" s="730"/>
      <c r="UZD299" s="730"/>
      <c r="UZE299" s="730"/>
      <c r="UZF299" s="730"/>
      <c r="UZG299" s="730"/>
      <c r="UZH299" s="730"/>
      <c r="UZI299" s="730"/>
      <c r="UZJ299" s="730"/>
      <c r="UZK299" s="730"/>
      <c r="UZL299" s="730"/>
      <c r="UZM299" s="730"/>
      <c r="UZN299" s="730"/>
      <c r="UZO299" s="730"/>
      <c r="UZP299" s="730"/>
      <c r="UZQ299" s="730"/>
      <c r="UZR299" s="730"/>
      <c r="UZS299" s="730"/>
      <c r="UZT299" s="730"/>
      <c r="UZU299" s="730"/>
      <c r="UZV299" s="730"/>
      <c r="UZW299" s="730"/>
      <c r="UZX299" s="730"/>
      <c r="UZY299" s="730"/>
      <c r="UZZ299" s="730"/>
      <c r="VAA299" s="730"/>
      <c r="VAB299" s="730"/>
      <c r="VAC299" s="730"/>
      <c r="VAD299" s="730"/>
      <c r="VAE299" s="730"/>
      <c r="VAF299" s="730"/>
      <c r="VAG299" s="730"/>
      <c r="VAH299" s="730"/>
      <c r="VAI299" s="730"/>
      <c r="VAJ299" s="730"/>
      <c r="VAK299" s="730"/>
      <c r="VAL299" s="730"/>
      <c r="VAM299" s="730"/>
      <c r="VAN299" s="730"/>
      <c r="VAO299" s="730"/>
      <c r="VAP299" s="730"/>
      <c r="VAQ299" s="730"/>
      <c r="VAR299" s="730"/>
      <c r="VAS299" s="730"/>
      <c r="VAT299" s="730"/>
      <c r="VAU299" s="730"/>
      <c r="VAV299" s="730"/>
      <c r="VAW299" s="730"/>
      <c r="VAX299" s="730"/>
      <c r="VAY299" s="730"/>
      <c r="VAZ299" s="730"/>
      <c r="VBA299" s="730"/>
      <c r="VBB299" s="730"/>
      <c r="VBC299" s="730"/>
      <c r="VBD299" s="730"/>
      <c r="VBE299" s="730"/>
      <c r="VBF299" s="730"/>
      <c r="VBG299" s="730"/>
      <c r="VBH299" s="730"/>
      <c r="VBI299" s="730"/>
      <c r="VBJ299" s="730"/>
      <c r="VBK299" s="730"/>
      <c r="VBL299" s="730"/>
      <c r="VBM299" s="730"/>
      <c r="VBN299" s="730"/>
      <c r="VBO299" s="730"/>
      <c r="VBP299" s="730"/>
      <c r="VBQ299" s="730"/>
      <c r="VBR299" s="730"/>
      <c r="VBS299" s="730"/>
      <c r="VBT299" s="730"/>
      <c r="VBU299" s="730"/>
      <c r="VBV299" s="730"/>
      <c r="VBW299" s="730"/>
      <c r="VBX299" s="730"/>
      <c r="VBY299" s="730"/>
      <c r="VBZ299" s="730"/>
      <c r="VCA299" s="730"/>
      <c r="VCB299" s="730"/>
      <c r="VCC299" s="730"/>
      <c r="VCD299" s="730"/>
      <c r="VCE299" s="730"/>
      <c r="VCF299" s="730"/>
      <c r="VCG299" s="730"/>
      <c r="VCH299" s="730"/>
      <c r="VCI299" s="730"/>
      <c r="VCJ299" s="730"/>
      <c r="VCK299" s="730"/>
      <c r="VCL299" s="730"/>
      <c r="VCM299" s="730"/>
      <c r="VCN299" s="730"/>
      <c r="VCO299" s="730"/>
      <c r="VCP299" s="730"/>
      <c r="VCQ299" s="730"/>
      <c r="VCR299" s="730"/>
      <c r="VCS299" s="730"/>
      <c r="VCT299" s="730"/>
      <c r="VCU299" s="730"/>
      <c r="VCV299" s="730"/>
      <c r="VCW299" s="730"/>
      <c r="VCX299" s="730"/>
      <c r="VCY299" s="730"/>
      <c r="VCZ299" s="730"/>
      <c r="VDA299" s="730"/>
      <c r="VDB299" s="730"/>
      <c r="VDC299" s="730"/>
      <c r="VDD299" s="730"/>
      <c r="VDE299" s="730"/>
      <c r="VDF299" s="730"/>
      <c r="VDG299" s="730"/>
      <c r="VDH299" s="730"/>
      <c r="VDI299" s="730"/>
      <c r="VDJ299" s="730"/>
      <c r="VDK299" s="730"/>
      <c r="VDL299" s="730"/>
      <c r="VDM299" s="730"/>
      <c r="VDN299" s="730"/>
      <c r="VDO299" s="730"/>
      <c r="VDP299" s="730"/>
      <c r="VDQ299" s="730"/>
      <c r="VDR299" s="730"/>
      <c r="VDS299" s="730"/>
      <c r="VDT299" s="730"/>
      <c r="VDU299" s="730"/>
      <c r="VDV299" s="730"/>
      <c r="VDW299" s="730"/>
      <c r="VDX299" s="730"/>
      <c r="VDY299" s="730"/>
      <c r="VDZ299" s="730"/>
      <c r="VEA299" s="730"/>
      <c r="VEB299" s="730"/>
      <c r="VEC299" s="730"/>
      <c r="VED299" s="730"/>
      <c r="VEE299" s="730"/>
      <c r="VEF299" s="730"/>
      <c r="VEG299" s="730"/>
      <c r="VEH299" s="730"/>
      <c r="VEI299" s="730"/>
      <c r="VEJ299" s="730"/>
      <c r="VEK299" s="730"/>
      <c r="VEL299" s="730"/>
      <c r="VEM299" s="730"/>
      <c r="VEN299" s="730"/>
      <c r="VEO299" s="730"/>
      <c r="VEP299" s="730"/>
      <c r="VEQ299" s="730"/>
      <c r="VER299" s="730"/>
      <c r="VES299" s="730"/>
      <c r="VET299" s="730"/>
      <c r="VEU299" s="730"/>
      <c r="VEV299" s="730"/>
      <c r="VEW299" s="730"/>
      <c r="VEX299" s="730"/>
      <c r="VEY299" s="730"/>
      <c r="VEZ299" s="730"/>
      <c r="VFA299" s="730"/>
      <c r="VFB299" s="730"/>
      <c r="VFC299" s="730"/>
      <c r="VFD299" s="730"/>
      <c r="VFE299" s="730"/>
      <c r="VFF299" s="730"/>
      <c r="VFG299" s="730"/>
      <c r="VFH299" s="730"/>
      <c r="VFI299" s="730"/>
      <c r="VFJ299" s="730"/>
      <c r="VFK299" s="730"/>
      <c r="VFL299" s="730"/>
      <c r="VFM299" s="730"/>
      <c r="VFN299" s="730"/>
      <c r="VFO299" s="730"/>
      <c r="VFP299" s="730"/>
      <c r="VFQ299" s="730"/>
      <c r="VFR299" s="730"/>
      <c r="VFS299" s="730"/>
      <c r="VFT299" s="730"/>
      <c r="VFU299" s="730"/>
      <c r="VFV299" s="730"/>
      <c r="VFW299" s="730"/>
      <c r="VFX299" s="730"/>
      <c r="VFY299" s="730"/>
      <c r="VFZ299" s="730"/>
      <c r="VGA299" s="730"/>
      <c r="VGB299" s="730"/>
      <c r="VGC299" s="730"/>
      <c r="VGD299" s="730"/>
      <c r="VGE299" s="730"/>
      <c r="VGF299" s="730"/>
      <c r="VGG299" s="730"/>
      <c r="VGH299" s="730"/>
      <c r="VGI299" s="730"/>
      <c r="VGJ299" s="730"/>
      <c r="VGK299" s="730"/>
      <c r="VGL299" s="730"/>
      <c r="VGM299" s="730"/>
      <c r="VGN299" s="730"/>
      <c r="VGO299" s="730"/>
      <c r="VGP299" s="730"/>
      <c r="VGQ299" s="730"/>
      <c r="VGR299" s="730"/>
      <c r="VGS299" s="730"/>
      <c r="VGT299" s="730"/>
      <c r="VGU299" s="730"/>
      <c r="VGV299" s="730"/>
      <c r="VGW299" s="730"/>
      <c r="VGX299" s="730"/>
      <c r="VGY299" s="730"/>
      <c r="VGZ299" s="730"/>
      <c r="VHA299" s="730"/>
      <c r="VHB299" s="730"/>
      <c r="VHC299" s="730"/>
      <c r="VHD299" s="730"/>
      <c r="VHE299" s="730"/>
      <c r="VHF299" s="730"/>
      <c r="VHG299" s="730"/>
      <c r="VHH299" s="730"/>
      <c r="VHI299" s="730"/>
      <c r="VHJ299" s="730"/>
      <c r="VHK299" s="730"/>
      <c r="VHL299" s="730"/>
      <c r="VHM299" s="730"/>
      <c r="VHN299" s="730"/>
      <c r="VHO299" s="730"/>
      <c r="VHP299" s="730"/>
      <c r="VHQ299" s="730"/>
      <c r="VHR299" s="730"/>
      <c r="VHS299" s="730"/>
      <c r="VHT299" s="730"/>
      <c r="VHU299" s="730"/>
      <c r="VHV299" s="730"/>
      <c r="VHW299" s="730"/>
      <c r="VHX299" s="730"/>
      <c r="VHY299" s="730"/>
      <c r="VHZ299" s="730"/>
      <c r="VIA299" s="730"/>
      <c r="VIB299" s="730"/>
      <c r="VIC299" s="730"/>
      <c r="VID299" s="730"/>
      <c r="VIE299" s="730"/>
      <c r="VIF299" s="730"/>
      <c r="VIG299" s="730"/>
      <c r="VIH299" s="730"/>
      <c r="VII299" s="730"/>
      <c r="VIJ299" s="730"/>
      <c r="VIK299" s="730"/>
      <c r="VIL299" s="730"/>
      <c r="VIM299" s="730"/>
      <c r="VIN299" s="730"/>
      <c r="VIO299" s="730"/>
      <c r="VIP299" s="730"/>
      <c r="VIQ299" s="730"/>
      <c r="VIR299" s="730"/>
      <c r="VIS299" s="730"/>
      <c r="VIT299" s="730"/>
      <c r="VIU299" s="730"/>
      <c r="VIV299" s="730"/>
      <c r="VIW299" s="730"/>
      <c r="VIX299" s="730"/>
      <c r="VIY299" s="730"/>
      <c r="VIZ299" s="730"/>
      <c r="VJA299" s="730"/>
      <c r="VJB299" s="730"/>
      <c r="VJC299" s="730"/>
      <c r="VJD299" s="730"/>
      <c r="VJE299" s="730"/>
      <c r="VJF299" s="730"/>
      <c r="VJG299" s="730"/>
      <c r="VJH299" s="730"/>
      <c r="VJI299" s="730"/>
      <c r="VJJ299" s="730"/>
      <c r="VJK299" s="730"/>
      <c r="VJL299" s="730"/>
      <c r="VJM299" s="730"/>
      <c r="VJN299" s="730"/>
      <c r="VJO299" s="730"/>
      <c r="VJP299" s="730"/>
      <c r="VJQ299" s="730"/>
      <c r="VJR299" s="730"/>
      <c r="VJS299" s="730"/>
      <c r="VJT299" s="730"/>
      <c r="VJU299" s="730"/>
      <c r="VJV299" s="730"/>
      <c r="VJW299" s="730"/>
      <c r="VJX299" s="730"/>
      <c r="VJY299" s="730"/>
      <c r="VJZ299" s="730"/>
      <c r="VKA299" s="730"/>
      <c r="VKB299" s="730"/>
      <c r="VKC299" s="730"/>
      <c r="VKD299" s="730"/>
      <c r="VKE299" s="730"/>
      <c r="VKF299" s="730"/>
      <c r="VKG299" s="730"/>
      <c r="VKH299" s="730"/>
      <c r="VKI299" s="730"/>
      <c r="VKJ299" s="730"/>
      <c r="VKK299" s="730"/>
      <c r="VKL299" s="730"/>
      <c r="VKM299" s="730"/>
      <c r="VKN299" s="730"/>
      <c r="VKO299" s="730"/>
      <c r="VKP299" s="730"/>
      <c r="VKQ299" s="730"/>
      <c r="VKR299" s="730"/>
      <c r="VKS299" s="730"/>
      <c r="VKT299" s="730"/>
      <c r="VKU299" s="730"/>
      <c r="VKV299" s="730"/>
      <c r="VKW299" s="730"/>
      <c r="VKX299" s="730"/>
      <c r="VKY299" s="730"/>
      <c r="VKZ299" s="730"/>
      <c r="VLA299" s="730"/>
      <c r="VLB299" s="730"/>
      <c r="VLC299" s="730"/>
      <c r="VLD299" s="730"/>
      <c r="VLE299" s="730"/>
      <c r="VLF299" s="730"/>
      <c r="VLG299" s="730"/>
      <c r="VLH299" s="730"/>
      <c r="VLI299" s="730"/>
      <c r="VLJ299" s="730"/>
      <c r="VLK299" s="730"/>
      <c r="VLL299" s="730"/>
      <c r="VLM299" s="730"/>
      <c r="VLN299" s="730"/>
      <c r="VLO299" s="730"/>
      <c r="VLP299" s="730"/>
      <c r="VLQ299" s="730"/>
      <c r="VLR299" s="730"/>
      <c r="VLS299" s="730"/>
      <c r="VLT299" s="730"/>
      <c r="VLU299" s="730"/>
      <c r="VLV299" s="730"/>
      <c r="VLW299" s="730"/>
      <c r="VLX299" s="730"/>
      <c r="VLY299" s="730"/>
      <c r="VLZ299" s="730"/>
      <c r="VMA299" s="730"/>
      <c r="VMB299" s="730"/>
      <c r="VMC299" s="730"/>
      <c r="VMD299" s="730"/>
      <c r="VME299" s="730"/>
      <c r="VMF299" s="730"/>
      <c r="VMG299" s="730"/>
      <c r="VMH299" s="730"/>
      <c r="VMI299" s="730"/>
      <c r="VMJ299" s="730"/>
      <c r="VMK299" s="730"/>
      <c r="VML299" s="730"/>
      <c r="VMM299" s="730"/>
      <c r="VMN299" s="730"/>
      <c r="VMO299" s="730"/>
      <c r="VMP299" s="730"/>
      <c r="VMQ299" s="730"/>
      <c r="VMR299" s="730"/>
      <c r="VMS299" s="730"/>
      <c r="VMT299" s="730"/>
      <c r="VMU299" s="730"/>
      <c r="VMV299" s="730"/>
      <c r="VMW299" s="730"/>
      <c r="VMX299" s="730"/>
      <c r="VMY299" s="730"/>
      <c r="VMZ299" s="730"/>
      <c r="VNA299" s="730"/>
      <c r="VNB299" s="730"/>
      <c r="VNC299" s="730"/>
      <c r="VND299" s="730"/>
      <c r="VNE299" s="730"/>
      <c r="VNF299" s="730"/>
      <c r="VNG299" s="730"/>
      <c r="VNH299" s="730"/>
      <c r="VNI299" s="730"/>
      <c r="VNJ299" s="730"/>
      <c r="VNK299" s="730"/>
      <c r="VNL299" s="730"/>
      <c r="VNM299" s="730"/>
      <c r="VNN299" s="730"/>
      <c r="VNO299" s="730"/>
      <c r="VNP299" s="730"/>
      <c r="VNQ299" s="730"/>
      <c r="VNR299" s="730"/>
      <c r="VNS299" s="730"/>
      <c r="VNT299" s="730"/>
      <c r="VNU299" s="730"/>
      <c r="VNV299" s="730"/>
      <c r="VNW299" s="730"/>
      <c r="VNX299" s="730"/>
      <c r="VNY299" s="730"/>
      <c r="VNZ299" s="730"/>
      <c r="VOA299" s="730"/>
      <c r="VOB299" s="730"/>
      <c r="VOC299" s="730"/>
      <c r="VOD299" s="730"/>
      <c r="VOE299" s="730"/>
      <c r="VOF299" s="730"/>
      <c r="VOG299" s="730"/>
      <c r="VOH299" s="730"/>
      <c r="VOI299" s="730"/>
      <c r="VOJ299" s="730"/>
      <c r="VOK299" s="730"/>
      <c r="VOL299" s="730"/>
      <c r="VOM299" s="730"/>
      <c r="VON299" s="730"/>
      <c r="VOO299" s="730"/>
      <c r="VOP299" s="730"/>
      <c r="VOQ299" s="730"/>
      <c r="VOR299" s="730"/>
      <c r="VOS299" s="730"/>
      <c r="VOT299" s="730"/>
      <c r="VOU299" s="730"/>
      <c r="VOV299" s="730"/>
      <c r="VOW299" s="730"/>
      <c r="VOX299" s="730"/>
      <c r="VOY299" s="730"/>
      <c r="VOZ299" s="730"/>
      <c r="VPA299" s="730"/>
      <c r="VPB299" s="730"/>
      <c r="VPC299" s="730"/>
      <c r="VPD299" s="730"/>
      <c r="VPE299" s="730"/>
      <c r="VPF299" s="730"/>
      <c r="VPG299" s="730"/>
      <c r="VPH299" s="730"/>
      <c r="VPI299" s="730"/>
      <c r="VPJ299" s="730"/>
      <c r="VPK299" s="730"/>
      <c r="VPL299" s="730"/>
      <c r="VPM299" s="730"/>
      <c r="VPN299" s="730"/>
      <c r="VPO299" s="730"/>
      <c r="VPP299" s="730"/>
      <c r="VPQ299" s="730"/>
      <c r="VPR299" s="730"/>
      <c r="VPS299" s="730"/>
      <c r="VPT299" s="730"/>
      <c r="VPU299" s="730"/>
      <c r="VPV299" s="730"/>
      <c r="VPW299" s="730"/>
      <c r="VPX299" s="730"/>
      <c r="VPY299" s="730"/>
      <c r="VPZ299" s="730"/>
      <c r="VQA299" s="730"/>
      <c r="VQB299" s="730"/>
      <c r="VQC299" s="730"/>
      <c r="VQD299" s="730"/>
      <c r="VQE299" s="730"/>
      <c r="VQF299" s="730"/>
      <c r="VQG299" s="730"/>
      <c r="VQH299" s="730"/>
      <c r="VQI299" s="730"/>
      <c r="VQJ299" s="730"/>
      <c r="VQK299" s="730"/>
      <c r="VQL299" s="730"/>
      <c r="VQM299" s="730"/>
      <c r="VQN299" s="730"/>
      <c r="VQO299" s="730"/>
      <c r="VQP299" s="730"/>
      <c r="VQQ299" s="730"/>
      <c r="VQR299" s="730"/>
      <c r="VQS299" s="730"/>
      <c r="VQT299" s="730"/>
      <c r="VQU299" s="730"/>
      <c r="VQV299" s="730"/>
      <c r="VQW299" s="730"/>
      <c r="VQX299" s="730"/>
      <c r="VQY299" s="730"/>
      <c r="VQZ299" s="730"/>
      <c r="VRA299" s="730"/>
      <c r="VRB299" s="730"/>
      <c r="VRC299" s="730"/>
      <c r="VRD299" s="730"/>
      <c r="VRE299" s="730"/>
      <c r="VRF299" s="730"/>
      <c r="VRG299" s="730"/>
      <c r="VRH299" s="730"/>
      <c r="VRI299" s="730"/>
      <c r="VRJ299" s="730"/>
      <c r="VRK299" s="730"/>
      <c r="VRL299" s="730"/>
      <c r="VRM299" s="730"/>
      <c r="VRN299" s="730"/>
      <c r="VRO299" s="730"/>
      <c r="VRP299" s="730"/>
      <c r="VRQ299" s="730"/>
      <c r="VRR299" s="730"/>
      <c r="VRS299" s="730"/>
      <c r="VRT299" s="730"/>
      <c r="VRU299" s="730"/>
      <c r="VRV299" s="730"/>
      <c r="VRW299" s="730"/>
      <c r="VRX299" s="730"/>
      <c r="VRY299" s="730"/>
      <c r="VRZ299" s="730"/>
      <c r="VSA299" s="730"/>
      <c r="VSB299" s="730"/>
      <c r="VSC299" s="730"/>
      <c r="VSD299" s="730"/>
      <c r="VSE299" s="730"/>
      <c r="VSF299" s="730"/>
      <c r="VSG299" s="730"/>
      <c r="VSH299" s="730"/>
      <c r="VSI299" s="730"/>
      <c r="VSJ299" s="730"/>
      <c r="VSK299" s="730"/>
      <c r="VSL299" s="730"/>
      <c r="VSM299" s="730"/>
      <c r="VSN299" s="730"/>
      <c r="VSO299" s="730"/>
      <c r="VSP299" s="730"/>
      <c r="VSQ299" s="730"/>
      <c r="VSR299" s="730"/>
      <c r="VSS299" s="730"/>
      <c r="VST299" s="730"/>
      <c r="VSU299" s="730"/>
      <c r="VSV299" s="730"/>
      <c r="VSW299" s="730"/>
      <c r="VSX299" s="730"/>
      <c r="VSY299" s="730"/>
      <c r="VSZ299" s="730"/>
      <c r="VTA299" s="730"/>
      <c r="VTB299" s="730"/>
      <c r="VTC299" s="730"/>
      <c r="VTD299" s="730"/>
      <c r="VTE299" s="730"/>
      <c r="VTF299" s="730"/>
      <c r="VTG299" s="730"/>
      <c r="VTH299" s="730"/>
      <c r="VTI299" s="730"/>
      <c r="VTJ299" s="730"/>
      <c r="VTK299" s="730"/>
      <c r="VTL299" s="730"/>
      <c r="VTM299" s="730"/>
      <c r="VTN299" s="730"/>
      <c r="VTO299" s="730"/>
      <c r="VTP299" s="730"/>
      <c r="VTQ299" s="730"/>
      <c r="VTR299" s="730"/>
      <c r="VTS299" s="730"/>
      <c r="VTT299" s="730"/>
      <c r="VTU299" s="730"/>
      <c r="VTV299" s="730"/>
      <c r="VTW299" s="730"/>
      <c r="VTX299" s="730"/>
      <c r="VTY299" s="730"/>
      <c r="VTZ299" s="730"/>
      <c r="VUA299" s="730"/>
      <c r="VUB299" s="730"/>
      <c r="VUC299" s="730"/>
      <c r="VUD299" s="730"/>
      <c r="VUE299" s="730"/>
      <c r="VUF299" s="730"/>
      <c r="VUG299" s="730"/>
      <c r="VUH299" s="730"/>
      <c r="VUI299" s="730"/>
      <c r="VUJ299" s="730"/>
      <c r="VUK299" s="730"/>
      <c r="VUL299" s="730"/>
      <c r="VUM299" s="730"/>
      <c r="VUN299" s="730"/>
      <c r="VUO299" s="730"/>
      <c r="VUP299" s="730"/>
      <c r="VUQ299" s="730"/>
      <c r="VUR299" s="730"/>
      <c r="VUS299" s="730"/>
      <c r="VUT299" s="730"/>
      <c r="VUU299" s="730"/>
      <c r="VUV299" s="730"/>
      <c r="VUW299" s="730"/>
      <c r="VUX299" s="730"/>
      <c r="VUY299" s="730"/>
      <c r="VUZ299" s="730"/>
      <c r="VVA299" s="730"/>
      <c r="VVB299" s="730"/>
      <c r="VVC299" s="730"/>
      <c r="VVD299" s="730"/>
      <c r="VVE299" s="730"/>
      <c r="VVF299" s="730"/>
      <c r="VVG299" s="730"/>
      <c r="VVH299" s="730"/>
      <c r="VVI299" s="730"/>
      <c r="VVJ299" s="730"/>
      <c r="VVK299" s="730"/>
      <c r="VVL299" s="730"/>
      <c r="VVM299" s="730"/>
      <c r="VVN299" s="730"/>
      <c r="VVO299" s="730"/>
      <c r="VVP299" s="730"/>
      <c r="VVQ299" s="730"/>
      <c r="VVR299" s="730"/>
      <c r="VVS299" s="730"/>
      <c r="VVT299" s="730"/>
      <c r="VVU299" s="730"/>
      <c r="VVV299" s="730"/>
      <c r="VVW299" s="730"/>
      <c r="VVX299" s="730"/>
      <c r="VVY299" s="730"/>
      <c r="VVZ299" s="730"/>
      <c r="VWA299" s="730"/>
      <c r="VWB299" s="730"/>
      <c r="VWC299" s="730"/>
      <c r="VWD299" s="730"/>
      <c r="VWE299" s="730"/>
      <c r="VWF299" s="730"/>
      <c r="VWG299" s="730"/>
      <c r="VWH299" s="730"/>
      <c r="VWI299" s="730"/>
      <c r="VWJ299" s="730"/>
      <c r="VWK299" s="730"/>
      <c r="VWL299" s="730"/>
      <c r="VWM299" s="730"/>
      <c r="VWN299" s="730"/>
      <c r="VWO299" s="730"/>
      <c r="VWP299" s="730"/>
      <c r="VWQ299" s="730"/>
      <c r="VWR299" s="730"/>
      <c r="VWS299" s="730"/>
      <c r="VWT299" s="730"/>
      <c r="VWU299" s="730"/>
      <c r="VWV299" s="730"/>
      <c r="VWW299" s="730"/>
      <c r="VWX299" s="730"/>
      <c r="VWY299" s="730"/>
      <c r="VWZ299" s="730"/>
      <c r="VXA299" s="730"/>
      <c r="VXB299" s="730"/>
      <c r="VXC299" s="730"/>
      <c r="VXD299" s="730"/>
      <c r="VXE299" s="730"/>
      <c r="VXF299" s="730"/>
      <c r="VXG299" s="730"/>
      <c r="VXH299" s="730"/>
      <c r="VXI299" s="730"/>
      <c r="VXJ299" s="730"/>
      <c r="VXK299" s="730"/>
      <c r="VXL299" s="730"/>
      <c r="VXM299" s="730"/>
      <c r="VXN299" s="730"/>
      <c r="VXO299" s="730"/>
      <c r="VXP299" s="730"/>
      <c r="VXQ299" s="730"/>
      <c r="VXR299" s="730"/>
      <c r="VXS299" s="730"/>
      <c r="VXT299" s="730"/>
      <c r="VXU299" s="730"/>
      <c r="VXV299" s="730"/>
      <c r="VXW299" s="730"/>
      <c r="VXX299" s="730"/>
      <c r="VXY299" s="730"/>
      <c r="VXZ299" s="730"/>
      <c r="VYA299" s="730"/>
      <c r="VYB299" s="730"/>
      <c r="VYC299" s="730"/>
      <c r="VYD299" s="730"/>
      <c r="VYE299" s="730"/>
      <c r="VYF299" s="730"/>
      <c r="VYG299" s="730"/>
      <c r="VYH299" s="730"/>
      <c r="VYI299" s="730"/>
      <c r="VYJ299" s="730"/>
      <c r="VYK299" s="730"/>
      <c r="VYL299" s="730"/>
      <c r="VYM299" s="730"/>
      <c r="VYN299" s="730"/>
      <c r="VYO299" s="730"/>
      <c r="VYP299" s="730"/>
      <c r="VYQ299" s="730"/>
      <c r="VYR299" s="730"/>
      <c r="VYS299" s="730"/>
      <c r="VYT299" s="730"/>
      <c r="VYU299" s="730"/>
      <c r="VYV299" s="730"/>
      <c r="VYW299" s="730"/>
      <c r="VYX299" s="730"/>
      <c r="VYY299" s="730"/>
      <c r="VYZ299" s="730"/>
      <c r="VZA299" s="730"/>
      <c r="VZB299" s="730"/>
      <c r="VZC299" s="730"/>
      <c r="VZD299" s="730"/>
      <c r="VZE299" s="730"/>
      <c r="VZF299" s="730"/>
      <c r="VZG299" s="730"/>
      <c r="VZH299" s="730"/>
      <c r="VZI299" s="730"/>
      <c r="VZJ299" s="730"/>
      <c r="VZK299" s="730"/>
      <c r="VZL299" s="730"/>
      <c r="VZM299" s="730"/>
      <c r="VZN299" s="730"/>
      <c r="VZO299" s="730"/>
      <c r="VZP299" s="730"/>
      <c r="VZQ299" s="730"/>
      <c r="VZR299" s="730"/>
      <c r="VZS299" s="730"/>
      <c r="VZT299" s="730"/>
      <c r="VZU299" s="730"/>
      <c r="VZV299" s="730"/>
      <c r="VZW299" s="730"/>
      <c r="VZX299" s="730"/>
      <c r="VZY299" s="730"/>
      <c r="VZZ299" s="730"/>
      <c r="WAA299" s="730"/>
      <c r="WAB299" s="730"/>
      <c r="WAC299" s="730"/>
      <c r="WAD299" s="730"/>
      <c r="WAE299" s="730"/>
      <c r="WAF299" s="730"/>
      <c r="WAG299" s="730"/>
      <c r="WAH299" s="730"/>
      <c r="WAI299" s="730"/>
      <c r="WAJ299" s="730"/>
      <c r="WAK299" s="730"/>
      <c r="WAL299" s="730"/>
      <c r="WAM299" s="730"/>
      <c r="WAN299" s="730"/>
      <c r="WAO299" s="730"/>
      <c r="WAP299" s="730"/>
      <c r="WAQ299" s="730"/>
      <c r="WAR299" s="730"/>
      <c r="WAS299" s="730"/>
      <c r="WAT299" s="730"/>
      <c r="WAU299" s="730"/>
      <c r="WAV299" s="730"/>
      <c r="WAW299" s="730"/>
      <c r="WAX299" s="730"/>
      <c r="WAY299" s="730"/>
      <c r="WAZ299" s="730"/>
      <c r="WBA299" s="730"/>
      <c r="WBB299" s="730"/>
      <c r="WBC299" s="730"/>
      <c r="WBD299" s="730"/>
      <c r="WBE299" s="730"/>
      <c r="WBF299" s="730"/>
      <c r="WBG299" s="730"/>
      <c r="WBH299" s="730"/>
      <c r="WBI299" s="730"/>
      <c r="WBJ299" s="730"/>
      <c r="WBK299" s="730"/>
      <c r="WBL299" s="730"/>
      <c r="WBM299" s="730"/>
      <c r="WBN299" s="730"/>
      <c r="WBO299" s="730"/>
      <c r="WBP299" s="730"/>
      <c r="WBQ299" s="730"/>
      <c r="WBR299" s="730"/>
      <c r="WBS299" s="730"/>
      <c r="WBT299" s="730"/>
      <c r="WBU299" s="730"/>
      <c r="WBV299" s="730"/>
      <c r="WBW299" s="730"/>
      <c r="WBX299" s="730"/>
      <c r="WBY299" s="730"/>
      <c r="WBZ299" s="730"/>
      <c r="WCA299" s="730"/>
      <c r="WCB299" s="730"/>
      <c r="WCC299" s="730"/>
      <c r="WCD299" s="730"/>
      <c r="WCE299" s="730"/>
      <c r="WCF299" s="730"/>
      <c r="WCG299" s="730"/>
      <c r="WCH299" s="730"/>
      <c r="WCI299" s="730"/>
      <c r="WCJ299" s="730"/>
      <c r="WCK299" s="730"/>
      <c r="WCL299" s="730"/>
      <c r="WCM299" s="730"/>
      <c r="WCN299" s="730"/>
      <c r="WCO299" s="730"/>
      <c r="WCP299" s="730"/>
      <c r="WCQ299" s="730"/>
      <c r="WCR299" s="730"/>
      <c r="WCS299" s="730"/>
      <c r="WCT299" s="730"/>
      <c r="WCU299" s="730"/>
      <c r="WCV299" s="730"/>
      <c r="WCW299" s="730"/>
      <c r="WCX299" s="730"/>
      <c r="WCY299" s="730"/>
      <c r="WCZ299" s="730"/>
      <c r="WDA299" s="730"/>
      <c r="WDB299" s="730"/>
      <c r="WDC299" s="730"/>
      <c r="WDD299" s="730"/>
      <c r="WDE299" s="730"/>
      <c r="WDF299" s="730"/>
      <c r="WDG299" s="730"/>
      <c r="WDH299" s="730"/>
      <c r="WDI299" s="730"/>
      <c r="WDJ299" s="730"/>
      <c r="WDK299" s="730"/>
      <c r="WDL299" s="730"/>
      <c r="WDM299" s="730"/>
      <c r="WDN299" s="730"/>
      <c r="WDO299" s="730"/>
      <c r="WDP299" s="730"/>
      <c r="WDQ299" s="730"/>
      <c r="WDR299" s="730"/>
      <c r="WDS299" s="730"/>
      <c r="WDT299" s="730"/>
      <c r="WDU299" s="730"/>
      <c r="WDV299" s="730"/>
      <c r="WDW299" s="730"/>
      <c r="WDX299" s="730"/>
      <c r="WDY299" s="730"/>
      <c r="WDZ299" s="730"/>
      <c r="WEA299" s="730"/>
      <c r="WEB299" s="730"/>
      <c r="WEC299" s="730"/>
      <c r="WED299" s="730"/>
      <c r="WEE299" s="730"/>
      <c r="WEF299" s="730"/>
      <c r="WEG299" s="730"/>
      <c r="WEH299" s="730"/>
      <c r="WEI299" s="730"/>
      <c r="WEJ299" s="730"/>
      <c r="WEK299" s="730"/>
      <c r="WEL299" s="730"/>
      <c r="WEM299" s="730"/>
      <c r="WEN299" s="730"/>
      <c r="WEO299" s="730"/>
      <c r="WEP299" s="730"/>
      <c r="WEQ299" s="730"/>
      <c r="WER299" s="730"/>
      <c r="WES299" s="730"/>
      <c r="WET299" s="730"/>
      <c r="WEU299" s="730"/>
      <c r="WEV299" s="730"/>
      <c r="WEW299" s="730"/>
      <c r="WEX299" s="730"/>
      <c r="WEY299" s="730"/>
      <c r="WEZ299" s="730"/>
      <c r="WFA299" s="730"/>
      <c r="WFB299" s="730"/>
      <c r="WFC299" s="730"/>
      <c r="WFD299" s="730"/>
      <c r="WFE299" s="730"/>
      <c r="WFF299" s="730"/>
      <c r="WFG299" s="730"/>
      <c r="WFH299" s="730"/>
      <c r="WFI299" s="730"/>
      <c r="WFJ299" s="730"/>
      <c r="WFK299" s="730"/>
      <c r="WFL299" s="730"/>
      <c r="WFM299" s="730"/>
      <c r="WFN299" s="730"/>
      <c r="WFO299" s="730"/>
      <c r="WFP299" s="730"/>
      <c r="WFQ299" s="730"/>
      <c r="WFR299" s="730"/>
      <c r="WFS299" s="730"/>
      <c r="WFT299" s="730"/>
      <c r="WFU299" s="730"/>
      <c r="WFV299" s="730"/>
      <c r="WFW299" s="730"/>
      <c r="WFX299" s="730"/>
      <c r="WFY299" s="730"/>
      <c r="WFZ299" s="730"/>
      <c r="WGA299" s="730"/>
      <c r="WGB299" s="730"/>
      <c r="WGC299" s="730"/>
      <c r="WGD299" s="730"/>
      <c r="WGE299" s="730"/>
      <c r="WGF299" s="730"/>
      <c r="WGG299" s="730"/>
      <c r="WGH299" s="730"/>
      <c r="WGI299" s="730"/>
      <c r="WGJ299" s="730"/>
      <c r="WGK299" s="730"/>
      <c r="WGL299" s="730"/>
      <c r="WGM299" s="730"/>
      <c r="WGN299" s="730"/>
      <c r="WGO299" s="730"/>
      <c r="WGP299" s="730"/>
      <c r="WGQ299" s="730"/>
      <c r="WGR299" s="730"/>
      <c r="WGS299" s="730"/>
      <c r="WGT299" s="730"/>
      <c r="WGU299" s="730"/>
      <c r="WGV299" s="730"/>
      <c r="WGW299" s="730"/>
      <c r="WGX299" s="730"/>
      <c r="WGY299" s="730"/>
      <c r="WGZ299" s="730"/>
      <c r="WHA299" s="730"/>
      <c r="WHB299" s="730"/>
      <c r="WHC299" s="730"/>
      <c r="WHD299" s="730"/>
      <c r="WHE299" s="730"/>
      <c r="WHF299" s="730"/>
      <c r="WHG299" s="730"/>
      <c r="WHH299" s="730"/>
      <c r="WHI299" s="730"/>
      <c r="WHJ299" s="730"/>
      <c r="WHK299" s="730"/>
      <c r="WHL299" s="730"/>
      <c r="WHM299" s="730"/>
      <c r="WHN299" s="730"/>
      <c r="WHO299" s="730"/>
      <c r="WHP299" s="730"/>
      <c r="WHQ299" s="730"/>
      <c r="WHR299" s="730"/>
      <c r="WHS299" s="730"/>
      <c r="WHT299" s="730"/>
      <c r="WHU299" s="730"/>
      <c r="WHV299" s="730"/>
      <c r="WHW299" s="730"/>
      <c r="WHX299" s="730"/>
      <c r="WHY299" s="730"/>
      <c r="WHZ299" s="730"/>
      <c r="WIA299" s="730"/>
      <c r="WIB299" s="730"/>
      <c r="WIC299" s="730"/>
      <c r="WID299" s="730"/>
      <c r="WIE299" s="730"/>
      <c r="WIF299" s="730"/>
      <c r="WIG299" s="730"/>
      <c r="WIH299" s="730"/>
      <c r="WII299" s="730"/>
      <c r="WIJ299" s="730"/>
      <c r="WIK299" s="730"/>
      <c r="WIL299" s="730"/>
      <c r="WIM299" s="730"/>
      <c r="WIN299" s="730"/>
      <c r="WIO299" s="730"/>
      <c r="WIP299" s="730"/>
      <c r="WIQ299" s="730"/>
      <c r="WIR299" s="730"/>
      <c r="WIS299" s="730"/>
      <c r="WIT299" s="730"/>
      <c r="WIU299" s="730"/>
      <c r="WIV299" s="730"/>
      <c r="WIW299" s="730"/>
      <c r="WIX299" s="730"/>
      <c r="WIY299" s="730"/>
      <c r="WIZ299" s="730"/>
      <c r="WJA299" s="730"/>
      <c r="WJB299" s="730"/>
      <c r="WJC299" s="730"/>
      <c r="WJD299" s="730"/>
      <c r="WJE299" s="730"/>
      <c r="WJF299" s="730"/>
      <c r="WJG299" s="730"/>
      <c r="WJH299" s="730"/>
      <c r="WJI299" s="730"/>
      <c r="WJJ299" s="730"/>
      <c r="WJK299" s="730"/>
      <c r="WJL299" s="730"/>
      <c r="WJM299" s="730"/>
      <c r="WJN299" s="730"/>
      <c r="WJO299" s="730"/>
      <c r="WJP299" s="730"/>
      <c r="WJQ299" s="730"/>
      <c r="WJR299" s="730"/>
      <c r="WJS299" s="730"/>
      <c r="WJT299" s="730"/>
      <c r="WJU299" s="730"/>
      <c r="WJV299" s="730"/>
      <c r="WJW299" s="730"/>
      <c r="WJX299" s="730"/>
      <c r="WJY299" s="730"/>
      <c r="WJZ299" s="730"/>
      <c r="WKA299" s="730"/>
      <c r="WKB299" s="730"/>
      <c r="WKC299" s="730"/>
      <c r="WKD299" s="730"/>
      <c r="WKE299" s="730"/>
      <c r="WKF299" s="730"/>
      <c r="WKG299" s="730"/>
      <c r="WKH299" s="730"/>
      <c r="WKI299" s="730"/>
      <c r="WKJ299" s="730"/>
      <c r="WKK299" s="730"/>
      <c r="WKL299" s="730"/>
      <c r="WKM299" s="730"/>
      <c r="WKN299" s="730"/>
      <c r="WKO299" s="730"/>
      <c r="WKP299" s="730"/>
      <c r="WKQ299" s="730"/>
      <c r="WKR299" s="730"/>
      <c r="WKS299" s="730"/>
      <c r="WKT299" s="730"/>
      <c r="WKU299" s="730"/>
      <c r="WKV299" s="730"/>
      <c r="WKW299" s="730"/>
      <c r="WKX299" s="730"/>
      <c r="WKY299" s="730"/>
      <c r="WKZ299" s="730"/>
      <c r="WLA299" s="730"/>
      <c r="WLB299" s="730"/>
      <c r="WLC299" s="730"/>
      <c r="WLD299" s="730"/>
      <c r="WLE299" s="730"/>
      <c r="WLF299" s="730"/>
      <c r="WLG299" s="730"/>
      <c r="WLH299" s="730"/>
      <c r="WLI299" s="730"/>
      <c r="WLJ299" s="730"/>
      <c r="WLK299" s="730"/>
      <c r="WLL299" s="730"/>
      <c r="WLM299" s="730"/>
      <c r="WLN299" s="730"/>
      <c r="WLO299" s="730"/>
      <c r="WLP299" s="730"/>
      <c r="WLQ299" s="730"/>
      <c r="WLR299" s="730"/>
      <c r="WLS299" s="730"/>
      <c r="WLT299" s="730"/>
      <c r="WLU299" s="730"/>
      <c r="WLV299" s="730"/>
      <c r="WLW299" s="730"/>
      <c r="WLX299" s="730"/>
      <c r="WLY299" s="730"/>
      <c r="WLZ299" s="730"/>
      <c r="WMA299" s="730"/>
      <c r="WMB299" s="730"/>
      <c r="WMC299" s="730"/>
      <c r="WMD299" s="730"/>
      <c r="WME299" s="730"/>
      <c r="WMF299" s="730"/>
      <c r="WMG299" s="730"/>
      <c r="WMH299" s="730"/>
      <c r="WMI299" s="730"/>
      <c r="WMJ299" s="730"/>
      <c r="WMK299" s="730"/>
      <c r="WML299" s="730"/>
      <c r="WMM299" s="730"/>
      <c r="WMN299" s="730"/>
      <c r="WMO299" s="730"/>
      <c r="WMP299" s="730"/>
      <c r="WMQ299" s="730"/>
      <c r="WMR299" s="730"/>
      <c r="WMS299" s="730"/>
      <c r="WMT299" s="730"/>
      <c r="WMU299" s="730"/>
      <c r="WMV299" s="730"/>
      <c r="WMW299" s="730"/>
      <c r="WMX299" s="730"/>
      <c r="WMY299" s="730"/>
      <c r="WMZ299" s="730"/>
      <c r="WNA299" s="730"/>
      <c r="WNB299" s="730"/>
      <c r="WNC299" s="730"/>
      <c r="WND299" s="730"/>
      <c r="WNE299" s="730"/>
      <c r="WNF299" s="730"/>
      <c r="WNG299" s="730"/>
      <c r="WNH299" s="730"/>
      <c r="WNI299" s="730"/>
      <c r="WNJ299" s="730"/>
      <c r="WNK299" s="730"/>
      <c r="WNL299" s="730"/>
      <c r="WNM299" s="730"/>
      <c r="WNN299" s="730"/>
      <c r="WNO299" s="730"/>
      <c r="WNP299" s="730"/>
      <c r="WNQ299" s="730"/>
      <c r="WNR299" s="730"/>
      <c r="WNS299" s="730"/>
      <c r="WNT299" s="730"/>
      <c r="WNU299" s="730"/>
      <c r="WNV299" s="730"/>
      <c r="WNW299" s="730"/>
      <c r="WNX299" s="730"/>
      <c r="WNY299" s="730"/>
      <c r="WNZ299" s="730"/>
      <c r="WOA299" s="730"/>
      <c r="WOB299" s="730"/>
      <c r="WOC299" s="730"/>
      <c r="WOD299" s="730"/>
      <c r="WOE299" s="730"/>
      <c r="WOF299" s="730"/>
      <c r="WOG299" s="730"/>
      <c r="WOH299" s="730"/>
      <c r="WOI299" s="730"/>
      <c r="WOJ299" s="730"/>
      <c r="WOK299" s="730"/>
      <c r="WOL299" s="730"/>
      <c r="WOM299" s="730"/>
      <c r="WON299" s="730"/>
      <c r="WOO299" s="730"/>
      <c r="WOP299" s="730"/>
      <c r="WOQ299" s="730"/>
      <c r="WOR299" s="730"/>
      <c r="WOS299" s="730"/>
      <c r="WOT299" s="730"/>
      <c r="WOU299" s="730"/>
      <c r="WOV299" s="730"/>
      <c r="WOW299" s="730"/>
      <c r="WOX299" s="730"/>
      <c r="WOY299" s="730"/>
      <c r="WOZ299" s="730"/>
      <c r="WPA299" s="730"/>
      <c r="WPB299" s="730"/>
      <c r="WPC299" s="730"/>
      <c r="WPD299" s="730"/>
      <c r="WPE299" s="730"/>
      <c r="WPF299" s="730"/>
      <c r="WPG299" s="730"/>
      <c r="WPH299" s="730"/>
      <c r="WPI299" s="730"/>
      <c r="WPJ299" s="730"/>
      <c r="WPK299" s="730"/>
      <c r="WPL299" s="730"/>
      <c r="WPM299" s="730"/>
      <c r="WPN299" s="730"/>
      <c r="WPO299" s="730"/>
      <c r="WPP299" s="730"/>
      <c r="WPQ299" s="730"/>
      <c r="WPR299" s="730"/>
      <c r="WPS299" s="730"/>
      <c r="WPT299" s="730"/>
      <c r="WPU299" s="730"/>
      <c r="WPV299" s="730"/>
      <c r="WPW299" s="730"/>
      <c r="WPX299" s="730"/>
      <c r="WPY299" s="730"/>
      <c r="WPZ299" s="730"/>
      <c r="WQA299" s="730"/>
      <c r="WQB299" s="730"/>
      <c r="WQC299" s="730"/>
      <c r="WQD299" s="730"/>
      <c r="WQE299" s="730"/>
      <c r="WQF299" s="730"/>
      <c r="WQG299" s="730"/>
      <c r="WQH299" s="730"/>
      <c r="WQI299" s="730"/>
      <c r="WQJ299" s="730"/>
      <c r="WQK299" s="730"/>
      <c r="WQL299" s="730"/>
      <c r="WQM299" s="730"/>
      <c r="WQN299" s="730"/>
      <c r="WQO299" s="730"/>
      <c r="WQP299" s="730"/>
      <c r="WQQ299" s="730"/>
      <c r="WQR299" s="730"/>
      <c r="WQS299" s="730"/>
      <c r="WQT299" s="730"/>
      <c r="WQU299" s="730"/>
      <c r="WQV299" s="730"/>
      <c r="WQW299" s="730"/>
      <c r="WQX299" s="730"/>
      <c r="WQY299" s="730"/>
      <c r="WQZ299" s="730"/>
      <c r="WRA299" s="730"/>
      <c r="WRB299" s="730"/>
      <c r="WRC299" s="730"/>
      <c r="WRD299" s="730"/>
      <c r="WRE299" s="730"/>
      <c r="WRF299" s="730"/>
      <c r="WRG299" s="730"/>
      <c r="WRH299" s="730"/>
      <c r="WRI299" s="730"/>
      <c r="WRJ299" s="730"/>
      <c r="WRK299" s="730"/>
      <c r="WRL299" s="730"/>
      <c r="WRM299" s="730"/>
      <c r="WRN299" s="730"/>
      <c r="WRO299" s="730"/>
      <c r="WRP299" s="730"/>
      <c r="WRQ299" s="730"/>
      <c r="WRR299" s="730"/>
      <c r="WRS299" s="730"/>
      <c r="WRT299" s="730"/>
      <c r="WRU299" s="730"/>
      <c r="WRV299" s="730"/>
      <c r="WRW299" s="730"/>
      <c r="WRX299" s="730"/>
      <c r="WRY299" s="730"/>
      <c r="WRZ299" s="730"/>
      <c r="WSA299" s="730"/>
      <c r="WSB299" s="730"/>
      <c r="WSC299" s="730"/>
      <c r="WSD299" s="730"/>
      <c r="WSE299" s="730"/>
      <c r="WSF299" s="730"/>
      <c r="WSG299" s="730"/>
      <c r="WSH299" s="730"/>
      <c r="WSI299" s="730"/>
      <c r="WSJ299" s="730"/>
      <c r="WSK299" s="730"/>
      <c r="WSL299" s="730"/>
      <c r="WSM299" s="730"/>
      <c r="WSN299" s="730"/>
      <c r="WSO299" s="730"/>
      <c r="WSP299" s="730"/>
      <c r="WSQ299" s="730"/>
      <c r="WSR299" s="730"/>
      <c r="WSS299" s="730"/>
      <c r="WST299" s="730"/>
      <c r="WSU299" s="730"/>
      <c r="WSV299" s="730"/>
      <c r="WSW299" s="730"/>
      <c r="WSX299" s="730"/>
      <c r="WSY299" s="730"/>
      <c r="WSZ299" s="730"/>
      <c r="WTA299" s="730"/>
      <c r="WTB299" s="730"/>
      <c r="WTC299" s="730"/>
      <c r="WTD299" s="730"/>
      <c r="WTE299" s="730"/>
      <c r="WTF299" s="730"/>
      <c r="WTG299" s="730"/>
      <c r="WTH299" s="730"/>
      <c r="WTI299" s="730"/>
      <c r="WTJ299" s="730"/>
      <c r="WTK299" s="730"/>
      <c r="WTL299" s="730"/>
      <c r="WTM299" s="730"/>
      <c r="WTN299" s="730"/>
      <c r="WTO299" s="730"/>
      <c r="WTP299" s="730"/>
      <c r="WTQ299" s="730"/>
      <c r="WTR299" s="730"/>
      <c r="WTS299" s="730"/>
      <c r="WTT299" s="730"/>
      <c r="WTU299" s="730"/>
      <c r="WTV299" s="730"/>
      <c r="WTW299" s="730"/>
      <c r="WTX299" s="730"/>
      <c r="WTY299" s="730"/>
      <c r="WTZ299" s="730"/>
      <c r="WUA299" s="730"/>
      <c r="WUB299" s="730"/>
      <c r="WUC299" s="730"/>
      <c r="WUD299" s="730"/>
      <c r="WUE299" s="730"/>
      <c r="WUF299" s="730"/>
      <c r="WUG299" s="730"/>
      <c r="WUH299" s="730"/>
      <c r="WUI299" s="730"/>
      <c r="WUJ299" s="730"/>
      <c r="WUK299" s="730"/>
      <c r="WUL299" s="730"/>
      <c r="WUM299" s="730"/>
      <c r="WUN299" s="730"/>
      <c r="WUO299" s="730"/>
      <c r="WUP299" s="730"/>
      <c r="WUQ299" s="730"/>
      <c r="WUR299" s="730"/>
      <c r="WUS299" s="730"/>
      <c r="WUT299" s="730"/>
      <c r="WUU299" s="730"/>
      <c r="WUV299" s="730"/>
      <c r="WUW299" s="730"/>
      <c r="WUX299" s="730"/>
      <c r="WUY299" s="730"/>
      <c r="WUZ299" s="730"/>
      <c r="WVA299" s="730"/>
      <c r="WVB299" s="730"/>
      <c r="WVC299" s="730"/>
      <c r="WVD299" s="730"/>
      <c r="WVE299" s="730"/>
      <c r="WVF299" s="730"/>
      <c r="WVG299" s="730"/>
      <c r="WVH299" s="730"/>
      <c r="WVI299" s="730"/>
      <c r="WVJ299" s="730"/>
      <c r="WVK299" s="730"/>
      <c r="WVL299" s="730"/>
      <c r="WVM299" s="730"/>
      <c r="WVN299" s="730"/>
      <c r="WVO299" s="730"/>
      <c r="WVP299" s="730"/>
      <c r="WVQ299" s="730"/>
      <c r="WVR299" s="730"/>
      <c r="WVS299" s="730"/>
      <c r="WVT299" s="730"/>
      <c r="WVU299" s="730"/>
      <c r="WVV299" s="730"/>
      <c r="WVW299" s="730"/>
      <c r="WVX299" s="730"/>
      <c r="WVY299" s="730"/>
      <c r="WVZ299" s="730"/>
      <c r="WWA299" s="730"/>
      <c r="WWB299" s="730"/>
      <c r="WWC299" s="730"/>
      <c r="WWD299" s="730"/>
      <c r="WWE299" s="730"/>
      <c r="WWF299" s="730"/>
      <c r="WWG299" s="730"/>
      <c r="WWH299" s="730"/>
      <c r="WWI299" s="730"/>
      <c r="WWJ299" s="730"/>
      <c r="WWK299" s="730"/>
      <c r="WWL299" s="730"/>
      <c r="WWM299" s="730"/>
      <c r="WWN299" s="730"/>
      <c r="WWO299" s="730"/>
      <c r="WWP299" s="730"/>
      <c r="WWQ299" s="730"/>
      <c r="WWR299" s="730"/>
      <c r="WWS299" s="730"/>
      <c r="WWT299" s="730"/>
      <c r="WWU299" s="730"/>
      <c r="WWV299" s="730"/>
      <c r="WWW299" s="730"/>
      <c r="WWX299" s="730"/>
      <c r="WWY299" s="730"/>
      <c r="WWZ299" s="730"/>
      <c r="WXA299" s="730"/>
      <c r="WXB299" s="730"/>
      <c r="WXC299" s="730"/>
      <c r="WXD299" s="730"/>
      <c r="WXE299" s="730"/>
      <c r="WXF299" s="730"/>
      <c r="WXG299" s="730"/>
      <c r="WXH299" s="730"/>
      <c r="WXI299" s="730"/>
      <c r="WXJ299" s="730"/>
      <c r="WXK299" s="730"/>
      <c r="WXL299" s="730"/>
      <c r="WXM299" s="730"/>
      <c r="WXN299" s="730"/>
      <c r="WXO299" s="730"/>
      <c r="WXP299" s="730"/>
      <c r="WXQ299" s="730"/>
      <c r="WXR299" s="730"/>
      <c r="WXS299" s="730"/>
      <c r="WXT299" s="730"/>
      <c r="WXU299" s="730"/>
      <c r="WXV299" s="730"/>
      <c r="WXW299" s="730"/>
      <c r="WXX299" s="730"/>
      <c r="WXY299" s="730"/>
      <c r="WXZ299" s="730"/>
      <c r="WYA299" s="730"/>
      <c r="WYB299" s="730"/>
      <c r="WYC299" s="730"/>
      <c r="WYD299" s="730"/>
      <c r="WYE299" s="730"/>
      <c r="WYF299" s="730"/>
      <c r="WYG299" s="730"/>
      <c r="WYH299" s="730"/>
      <c r="WYI299" s="730"/>
      <c r="WYJ299" s="730"/>
      <c r="WYK299" s="730"/>
      <c r="WYL299" s="730"/>
      <c r="WYM299" s="730"/>
      <c r="WYN299" s="730"/>
      <c r="WYO299" s="730"/>
      <c r="WYP299" s="730"/>
      <c r="WYQ299" s="730"/>
      <c r="WYR299" s="730"/>
      <c r="WYS299" s="730"/>
      <c r="WYT299" s="730"/>
      <c r="WYU299" s="730"/>
      <c r="WYV299" s="730"/>
      <c r="WYW299" s="730"/>
      <c r="WYX299" s="730"/>
      <c r="WYY299" s="730"/>
      <c r="WYZ299" s="730"/>
      <c r="WZA299" s="730"/>
      <c r="WZB299" s="730"/>
      <c r="WZC299" s="730"/>
      <c r="WZD299" s="730"/>
      <c r="WZE299" s="730"/>
      <c r="WZF299" s="730"/>
      <c r="WZG299" s="730"/>
      <c r="WZH299" s="730"/>
      <c r="WZI299" s="730"/>
      <c r="WZJ299" s="730"/>
      <c r="WZK299" s="730"/>
      <c r="WZL299" s="730"/>
      <c r="WZM299" s="730"/>
      <c r="WZN299" s="730"/>
      <c r="WZO299" s="730"/>
      <c r="WZP299" s="730"/>
      <c r="WZQ299" s="730"/>
      <c r="WZR299" s="730"/>
      <c r="WZS299" s="730"/>
      <c r="WZT299" s="730"/>
      <c r="WZU299" s="730"/>
      <c r="WZV299" s="730"/>
      <c r="WZW299" s="730"/>
      <c r="WZX299" s="730"/>
      <c r="WZY299" s="730"/>
      <c r="WZZ299" s="730"/>
      <c r="XAA299" s="730"/>
      <c r="XAB299" s="730"/>
      <c r="XAC299" s="730"/>
      <c r="XAD299" s="730"/>
      <c r="XAE299" s="730"/>
      <c r="XAF299" s="730"/>
      <c r="XAG299" s="730"/>
      <c r="XAH299" s="730"/>
      <c r="XAI299" s="730"/>
      <c r="XAJ299" s="730"/>
      <c r="XAK299" s="730"/>
      <c r="XAL299" s="730"/>
      <c r="XAM299" s="730"/>
      <c r="XAN299" s="730"/>
      <c r="XAO299" s="730"/>
      <c r="XAP299" s="730"/>
      <c r="XAQ299" s="730"/>
      <c r="XAR299" s="730"/>
      <c r="XAS299" s="730"/>
      <c r="XAT299" s="730"/>
      <c r="XAU299" s="730"/>
      <c r="XAV299" s="730"/>
      <c r="XAW299" s="730"/>
      <c r="XAX299" s="730"/>
      <c r="XAY299" s="730"/>
      <c r="XAZ299" s="730"/>
      <c r="XBA299" s="730"/>
      <c r="XBB299" s="730"/>
      <c r="XBC299" s="730"/>
      <c r="XBD299" s="730"/>
      <c r="XBE299" s="730"/>
      <c r="XBF299" s="730"/>
      <c r="XBG299" s="730"/>
      <c r="XBH299" s="730"/>
      <c r="XBI299" s="730"/>
      <c r="XBJ299" s="730"/>
      <c r="XBK299" s="730"/>
      <c r="XBL299" s="730"/>
      <c r="XBM299" s="730"/>
      <c r="XBN299" s="730"/>
      <c r="XBO299" s="730"/>
      <c r="XBP299" s="730"/>
      <c r="XBQ299" s="730"/>
      <c r="XBR299" s="730"/>
      <c r="XBS299" s="730"/>
      <c r="XBT299" s="730"/>
      <c r="XBU299" s="730"/>
      <c r="XBV299" s="730"/>
      <c r="XBW299" s="730"/>
      <c r="XBX299" s="730"/>
      <c r="XBY299" s="730"/>
      <c r="XBZ299" s="730"/>
      <c r="XCA299" s="730"/>
      <c r="XCB299" s="730"/>
      <c r="XCC299" s="730"/>
      <c r="XCD299" s="730"/>
      <c r="XCE299" s="730"/>
      <c r="XCF299" s="730"/>
      <c r="XCG299" s="730"/>
      <c r="XCH299" s="730"/>
      <c r="XCI299" s="730"/>
      <c r="XCJ299" s="730"/>
      <c r="XCK299" s="730"/>
      <c r="XCL299" s="730"/>
      <c r="XCM299" s="730"/>
      <c r="XCN299" s="730"/>
      <c r="XCO299" s="730"/>
      <c r="XCP299" s="730"/>
      <c r="XCQ299" s="730"/>
      <c r="XCR299" s="730"/>
      <c r="XCS299" s="730"/>
      <c r="XCT299" s="730"/>
      <c r="XCU299" s="730"/>
      <c r="XCV299" s="730"/>
      <c r="XCW299" s="730"/>
      <c r="XCX299" s="730"/>
      <c r="XCY299" s="730"/>
      <c r="XCZ299" s="730"/>
      <c r="XDA299" s="730"/>
      <c r="XDB299" s="730"/>
      <c r="XDC299" s="730"/>
      <c r="XDD299" s="730"/>
      <c r="XDE299" s="730"/>
      <c r="XDF299" s="730"/>
      <c r="XDG299" s="730"/>
      <c r="XDH299" s="730"/>
      <c r="XDI299" s="730"/>
      <c r="XDJ299" s="730"/>
      <c r="XDK299" s="730"/>
      <c r="XDL299" s="730"/>
      <c r="XDM299" s="730"/>
      <c r="XDN299" s="730"/>
      <c r="XDO299" s="730"/>
      <c r="XDP299" s="730"/>
      <c r="XDQ299" s="730"/>
      <c r="XDR299" s="730"/>
      <c r="XDS299" s="730"/>
      <c r="XDT299" s="730"/>
      <c r="XDU299" s="730"/>
      <c r="XDV299" s="730"/>
      <c r="XDW299" s="730"/>
      <c r="XDX299" s="730"/>
      <c r="XDY299" s="730"/>
      <c r="XDZ299" s="730"/>
      <c r="XEA299" s="730"/>
      <c r="XEB299" s="730"/>
      <c r="XEC299" s="730"/>
      <c r="XED299" s="730"/>
      <c r="XEE299" s="730"/>
      <c r="XEF299" s="730"/>
      <c r="XEG299" s="730"/>
      <c r="XEH299" s="730"/>
      <c r="XEI299" s="730"/>
      <c r="XEJ299" s="730"/>
      <c r="XEK299" s="730"/>
      <c r="XEL299" s="730"/>
      <c r="XEM299" s="730"/>
      <c r="XEN299" s="730"/>
      <c r="XEO299" s="730"/>
      <c r="XEP299" s="730"/>
      <c r="XEQ299" s="730"/>
      <c r="XER299" s="730"/>
      <c r="XES299" s="730"/>
      <c r="XET299" s="730"/>
      <c r="XEU299" s="730"/>
      <c r="XEV299" s="730"/>
      <c r="XEW299" s="730"/>
      <c r="XEX299" s="730"/>
      <c r="XEY299" s="730"/>
      <c r="XEZ299" s="730"/>
      <c r="XFA299" s="730"/>
    </row>
    <row r="300" spans="1:16381" s="247" customFormat="1" ht="30" customHeight="1" x14ac:dyDescent="0.25">
      <c r="A300" s="812"/>
      <c r="B300" s="348" t="s">
        <v>1673</v>
      </c>
      <c r="C300" s="2003" t="str">
        <f>CONCATENATE('CCR and CVA'!G75,": ",'CCR and CVA'!B77)</f>
        <v>Check: K_reduced and K_hedged in panel 3b should be larger than 0 and not equal: K_Hedged (assuming recognition of all eligible hedges)</v>
      </c>
      <c r="D300" s="343"/>
      <c r="E300" s="343"/>
      <c r="F300" s="343"/>
      <c r="G300" s="343"/>
      <c r="H300" s="822" t="str">
        <f>'CCR and CVA'!G77</f>
        <v/>
      </c>
      <c r="I300" s="340"/>
      <c r="J300" s="340"/>
      <c r="K300" s="730"/>
      <c r="L300" s="730"/>
      <c r="M300" s="730"/>
      <c r="N300" s="730"/>
      <c r="O300" s="730"/>
      <c r="P300" s="730"/>
      <c r="Q300" s="730"/>
      <c r="R300" s="730"/>
      <c r="S300" s="730"/>
      <c r="T300" s="730"/>
      <c r="U300" s="730"/>
      <c r="V300" s="730"/>
      <c r="W300" s="730"/>
      <c r="X300" s="730"/>
      <c r="Y300" s="730"/>
      <c r="Z300" s="730"/>
      <c r="AA300" s="730"/>
      <c r="AB300" s="730"/>
      <c r="AC300" s="730"/>
      <c r="AD300" s="730"/>
      <c r="AE300" s="730"/>
      <c r="AF300" s="730"/>
      <c r="AG300" s="730"/>
      <c r="AH300" s="730"/>
      <c r="AI300" s="730"/>
      <c r="AJ300" s="730"/>
      <c r="AK300" s="730"/>
      <c r="AL300" s="730"/>
      <c r="AM300" s="730"/>
      <c r="AN300" s="811"/>
      <c r="AO300" s="730"/>
      <c r="AP300" s="730"/>
      <c r="AQ300" s="730"/>
      <c r="AR300" s="730"/>
      <c r="AS300" s="730"/>
      <c r="AT300" s="730"/>
      <c r="AU300" s="730"/>
      <c r="AV300" s="730"/>
      <c r="AW300" s="730"/>
      <c r="AX300" s="730"/>
      <c r="AY300" s="730"/>
      <c r="AZ300" s="730"/>
      <c r="BA300" s="730"/>
      <c r="BB300" s="730"/>
      <c r="BC300" s="730"/>
      <c r="BD300" s="730"/>
      <c r="BE300" s="730"/>
      <c r="BF300" s="730"/>
      <c r="BG300" s="730"/>
      <c r="BH300" s="730"/>
      <c r="BI300" s="730"/>
      <c r="BJ300" s="730"/>
      <c r="BK300" s="730"/>
      <c r="BL300" s="730"/>
      <c r="BM300" s="730"/>
      <c r="BN300" s="730"/>
      <c r="BO300" s="730"/>
      <c r="BP300" s="730"/>
      <c r="BQ300" s="730"/>
      <c r="BR300" s="730"/>
      <c r="BS300" s="730"/>
      <c r="BT300" s="730"/>
      <c r="BU300" s="730"/>
      <c r="BV300" s="730"/>
      <c r="BW300" s="730"/>
      <c r="BX300" s="730"/>
      <c r="BY300" s="730"/>
      <c r="BZ300" s="730"/>
      <c r="CA300" s="730"/>
      <c r="CB300" s="730"/>
      <c r="CC300" s="730"/>
      <c r="CD300" s="730"/>
      <c r="CE300" s="730"/>
      <c r="CF300" s="730"/>
      <c r="CG300" s="730"/>
      <c r="CH300" s="730"/>
      <c r="CI300" s="730"/>
      <c r="CJ300" s="730"/>
      <c r="CK300" s="730"/>
      <c r="CL300" s="730"/>
      <c r="CM300" s="730"/>
      <c r="CN300" s="730"/>
      <c r="CO300" s="730"/>
      <c r="CP300" s="730"/>
      <c r="CQ300" s="730"/>
      <c r="CR300" s="730"/>
      <c r="CS300" s="730"/>
      <c r="CT300" s="730"/>
      <c r="CU300" s="730"/>
      <c r="CV300" s="730"/>
      <c r="CW300" s="730"/>
      <c r="CX300" s="730"/>
      <c r="CY300" s="730"/>
      <c r="CZ300" s="730"/>
      <c r="DA300" s="730"/>
      <c r="DB300" s="730"/>
      <c r="DC300" s="730"/>
      <c r="DD300" s="730"/>
      <c r="DE300" s="730"/>
      <c r="DF300" s="730"/>
      <c r="DG300" s="730"/>
      <c r="DH300" s="730"/>
      <c r="DI300" s="730"/>
      <c r="DJ300" s="730"/>
      <c r="DK300" s="730"/>
      <c r="DL300" s="730"/>
      <c r="DM300" s="730"/>
      <c r="DN300" s="730"/>
      <c r="DO300" s="730"/>
      <c r="DP300" s="730"/>
      <c r="DQ300" s="730"/>
      <c r="DR300" s="730"/>
      <c r="DS300" s="730"/>
      <c r="DT300" s="730"/>
      <c r="DU300" s="730"/>
      <c r="DV300" s="730"/>
      <c r="DW300" s="730"/>
      <c r="DX300" s="730"/>
      <c r="DY300" s="730"/>
      <c r="DZ300" s="730"/>
      <c r="EA300" s="730"/>
      <c r="EB300" s="730"/>
      <c r="EC300" s="730"/>
      <c r="ED300" s="730"/>
      <c r="EE300" s="730"/>
      <c r="EF300" s="730"/>
      <c r="EG300" s="730"/>
      <c r="EH300" s="730"/>
      <c r="EI300" s="730"/>
      <c r="EJ300" s="730"/>
      <c r="EK300" s="730"/>
      <c r="EL300" s="730"/>
      <c r="EM300" s="730"/>
      <c r="EN300" s="730"/>
      <c r="EO300" s="730"/>
      <c r="EP300" s="730"/>
      <c r="EQ300" s="730"/>
      <c r="ER300" s="730"/>
      <c r="ES300" s="730"/>
      <c r="ET300" s="730"/>
      <c r="EU300" s="730"/>
      <c r="EV300" s="730"/>
      <c r="EW300" s="730"/>
      <c r="EX300" s="730"/>
      <c r="EY300" s="730"/>
      <c r="EZ300" s="730"/>
      <c r="FA300" s="730"/>
      <c r="FB300" s="730"/>
      <c r="FC300" s="730"/>
      <c r="FD300" s="730"/>
      <c r="FE300" s="730"/>
      <c r="FF300" s="730"/>
      <c r="FG300" s="730"/>
      <c r="FH300" s="730"/>
      <c r="FI300" s="730"/>
      <c r="FJ300" s="730"/>
      <c r="FK300" s="730"/>
      <c r="FL300" s="730"/>
      <c r="FM300" s="730"/>
      <c r="FN300" s="730"/>
      <c r="FO300" s="730"/>
      <c r="FP300" s="730"/>
      <c r="FQ300" s="730"/>
      <c r="FR300" s="730"/>
      <c r="FS300" s="730"/>
      <c r="FT300" s="730"/>
      <c r="FU300" s="730"/>
      <c r="FV300" s="730"/>
      <c r="FW300" s="730"/>
      <c r="FX300" s="730"/>
      <c r="FY300" s="730"/>
      <c r="FZ300" s="730"/>
      <c r="GA300" s="730"/>
      <c r="GB300" s="730"/>
      <c r="GC300" s="730"/>
      <c r="GD300" s="730"/>
      <c r="GE300" s="730"/>
      <c r="GF300" s="730"/>
      <c r="GG300" s="730"/>
      <c r="GH300" s="730"/>
      <c r="GI300" s="730"/>
      <c r="GJ300" s="730"/>
      <c r="GK300" s="730"/>
      <c r="GL300" s="730"/>
      <c r="GM300" s="730"/>
      <c r="GN300" s="730"/>
      <c r="GO300" s="730"/>
      <c r="GP300" s="730"/>
      <c r="GQ300" s="730"/>
      <c r="GR300" s="730"/>
      <c r="GS300" s="730"/>
      <c r="GT300" s="730"/>
      <c r="GU300" s="730"/>
      <c r="GV300" s="730"/>
      <c r="GW300" s="730"/>
      <c r="GX300" s="730"/>
      <c r="GY300" s="730"/>
      <c r="GZ300" s="730"/>
      <c r="HA300" s="730"/>
      <c r="HB300" s="730"/>
      <c r="HC300" s="730"/>
      <c r="HD300" s="730"/>
      <c r="HE300" s="730"/>
      <c r="HF300" s="730"/>
      <c r="HG300" s="730"/>
      <c r="HH300" s="730"/>
      <c r="HI300" s="730"/>
      <c r="HJ300" s="730"/>
      <c r="HK300" s="730"/>
      <c r="HL300" s="730"/>
      <c r="HM300" s="730"/>
      <c r="HN300" s="730"/>
      <c r="HO300" s="730"/>
      <c r="HP300" s="730"/>
      <c r="HQ300" s="730"/>
      <c r="HR300" s="730"/>
      <c r="HS300" s="730"/>
      <c r="HT300" s="730"/>
      <c r="HU300" s="730"/>
      <c r="HV300" s="730"/>
      <c r="HW300" s="730"/>
      <c r="HX300" s="730"/>
      <c r="HY300" s="730"/>
      <c r="HZ300" s="730"/>
      <c r="IA300" s="730"/>
      <c r="IB300" s="730"/>
      <c r="IC300" s="730"/>
      <c r="ID300" s="730"/>
      <c r="IE300" s="730"/>
      <c r="IF300" s="730"/>
      <c r="IG300" s="730"/>
      <c r="IH300" s="730"/>
      <c r="II300" s="730"/>
      <c r="IJ300" s="730"/>
      <c r="IK300" s="730"/>
      <c r="IL300" s="730"/>
      <c r="IM300" s="730"/>
      <c r="IN300" s="730"/>
      <c r="IO300" s="730"/>
      <c r="IP300" s="730"/>
      <c r="IQ300" s="730"/>
      <c r="IR300" s="730"/>
      <c r="IS300" s="730"/>
      <c r="IT300" s="730"/>
      <c r="IU300" s="730"/>
      <c r="IV300" s="730"/>
      <c r="IW300" s="730"/>
      <c r="IX300" s="730"/>
      <c r="IY300" s="730"/>
      <c r="IZ300" s="730"/>
      <c r="JA300" s="730"/>
      <c r="JB300" s="730"/>
      <c r="JC300" s="730"/>
      <c r="JD300" s="730"/>
      <c r="JE300" s="730"/>
      <c r="JF300" s="730"/>
      <c r="JG300" s="730"/>
      <c r="JH300" s="730"/>
      <c r="JI300" s="730"/>
      <c r="JJ300" s="730"/>
      <c r="JK300" s="730"/>
      <c r="JL300" s="730"/>
      <c r="JM300" s="730"/>
      <c r="JN300" s="730"/>
      <c r="JO300" s="730"/>
      <c r="JP300" s="730"/>
      <c r="JQ300" s="730"/>
      <c r="JR300" s="730"/>
      <c r="JS300" s="730"/>
      <c r="JT300" s="730"/>
      <c r="JU300" s="730"/>
      <c r="JV300" s="730"/>
      <c r="JW300" s="730"/>
      <c r="JX300" s="730"/>
      <c r="JY300" s="730"/>
      <c r="JZ300" s="730"/>
      <c r="KA300" s="730"/>
      <c r="KB300" s="730"/>
      <c r="KC300" s="730"/>
      <c r="KD300" s="730"/>
      <c r="KE300" s="730"/>
      <c r="KF300" s="730"/>
      <c r="KG300" s="730"/>
      <c r="KH300" s="730"/>
      <c r="KI300" s="730"/>
      <c r="KJ300" s="730"/>
      <c r="KK300" s="730"/>
      <c r="KL300" s="730"/>
      <c r="KM300" s="730"/>
      <c r="KN300" s="730"/>
      <c r="KO300" s="730"/>
      <c r="KP300" s="730"/>
      <c r="KQ300" s="730"/>
      <c r="KR300" s="730"/>
      <c r="KS300" s="730"/>
      <c r="KT300" s="730"/>
      <c r="KU300" s="730"/>
      <c r="KV300" s="730"/>
      <c r="KW300" s="730"/>
      <c r="KX300" s="730"/>
      <c r="KY300" s="730"/>
      <c r="KZ300" s="730"/>
      <c r="LA300" s="730"/>
      <c r="LB300" s="730"/>
      <c r="LC300" s="730"/>
      <c r="LD300" s="730"/>
      <c r="LE300" s="730"/>
      <c r="LF300" s="730"/>
      <c r="LG300" s="730"/>
      <c r="LH300" s="730"/>
      <c r="LI300" s="730"/>
      <c r="LJ300" s="730"/>
      <c r="LK300" s="730"/>
      <c r="LL300" s="730"/>
      <c r="LM300" s="730"/>
      <c r="LN300" s="730"/>
      <c r="LO300" s="730"/>
      <c r="LP300" s="730"/>
      <c r="LQ300" s="730"/>
      <c r="LR300" s="730"/>
      <c r="LS300" s="730"/>
      <c r="LT300" s="730"/>
      <c r="LU300" s="730"/>
      <c r="LV300" s="730"/>
      <c r="LW300" s="730"/>
      <c r="LX300" s="730"/>
      <c r="LY300" s="730"/>
      <c r="LZ300" s="730"/>
      <c r="MA300" s="730"/>
      <c r="MB300" s="730"/>
      <c r="MC300" s="730"/>
      <c r="MD300" s="730"/>
      <c r="ME300" s="730"/>
      <c r="MF300" s="730"/>
      <c r="MG300" s="730"/>
      <c r="MH300" s="730"/>
      <c r="MI300" s="730"/>
      <c r="MJ300" s="730"/>
      <c r="MK300" s="730"/>
      <c r="ML300" s="730"/>
      <c r="MM300" s="730"/>
      <c r="MN300" s="730"/>
      <c r="MO300" s="730"/>
      <c r="MP300" s="730"/>
      <c r="MQ300" s="730"/>
      <c r="MR300" s="730"/>
      <c r="MS300" s="730"/>
      <c r="MT300" s="730"/>
      <c r="MU300" s="730"/>
      <c r="MV300" s="730"/>
      <c r="MW300" s="730"/>
      <c r="MX300" s="730"/>
      <c r="MY300" s="730"/>
      <c r="MZ300" s="730"/>
      <c r="NA300" s="730"/>
      <c r="NB300" s="730"/>
      <c r="NC300" s="730"/>
      <c r="ND300" s="730"/>
      <c r="NE300" s="730"/>
      <c r="NF300" s="730"/>
      <c r="NG300" s="730"/>
      <c r="NH300" s="730"/>
      <c r="NI300" s="730"/>
      <c r="NJ300" s="730"/>
      <c r="NK300" s="730"/>
      <c r="NL300" s="730"/>
      <c r="NM300" s="730"/>
      <c r="NN300" s="730"/>
      <c r="NO300" s="730"/>
      <c r="NP300" s="730"/>
      <c r="NQ300" s="730"/>
      <c r="NR300" s="730"/>
      <c r="NS300" s="730"/>
      <c r="NT300" s="730"/>
      <c r="NU300" s="730"/>
      <c r="NV300" s="730"/>
      <c r="NW300" s="730"/>
      <c r="NX300" s="730"/>
      <c r="NY300" s="730"/>
      <c r="NZ300" s="730"/>
      <c r="OA300" s="730"/>
      <c r="OB300" s="730"/>
      <c r="OC300" s="730"/>
      <c r="OD300" s="730"/>
      <c r="OE300" s="730"/>
      <c r="OF300" s="730"/>
      <c r="OG300" s="730"/>
      <c r="OH300" s="730"/>
      <c r="OI300" s="730"/>
      <c r="OJ300" s="730"/>
      <c r="OK300" s="730"/>
      <c r="OL300" s="730"/>
      <c r="OM300" s="730"/>
      <c r="ON300" s="730"/>
      <c r="OO300" s="730"/>
      <c r="OP300" s="730"/>
      <c r="OQ300" s="730"/>
      <c r="OR300" s="730"/>
      <c r="OS300" s="730"/>
      <c r="OT300" s="730"/>
      <c r="OU300" s="730"/>
      <c r="OV300" s="730"/>
      <c r="OW300" s="730"/>
      <c r="OX300" s="730"/>
      <c r="OY300" s="730"/>
      <c r="OZ300" s="730"/>
      <c r="PA300" s="730"/>
      <c r="PB300" s="730"/>
      <c r="PC300" s="730"/>
      <c r="PD300" s="730"/>
      <c r="PE300" s="730"/>
      <c r="PF300" s="730"/>
      <c r="PG300" s="730"/>
      <c r="PH300" s="730"/>
      <c r="PI300" s="730"/>
      <c r="PJ300" s="730"/>
      <c r="PK300" s="730"/>
      <c r="PL300" s="730"/>
      <c r="PM300" s="730"/>
      <c r="PN300" s="730"/>
      <c r="PO300" s="730"/>
      <c r="PP300" s="730"/>
      <c r="PQ300" s="730"/>
      <c r="PR300" s="730"/>
      <c r="PS300" s="730"/>
      <c r="PT300" s="730"/>
      <c r="PU300" s="730"/>
      <c r="PV300" s="730"/>
      <c r="PW300" s="730"/>
      <c r="PX300" s="730"/>
      <c r="PY300" s="730"/>
      <c r="PZ300" s="730"/>
      <c r="QA300" s="730"/>
      <c r="QB300" s="730"/>
      <c r="QC300" s="730"/>
      <c r="QD300" s="730"/>
      <c r="QE300" s="730"/>
      <c r="QF300" s="730"/>
      <c r="QG300" s="730"/>
      <c r="QH300" s="730"/>
      <c r="QI300" s="730"/>
      <c r="QJ300" s="730"/>
      <c r="QK300" s="730"/>
      <c r="QL300" s="730"/>
      <c r="QM300" s="730"/>
      <c r="QN300" s="730"/>
      <c r="QO300" s="730"/>
      <c r="QP300" s="730"/>
      <c r="QQ300" s="730"/>
      <c r="QR300" s="730"/>
      <c r="QS300" s="730"/>
      <c r="QT300" s="730"/>
      <c r="QU300" s="730"/>
      <c r="QV300" s="730"/>
      <c r="QW300" s="730"/>
      <c r="QX300" s="730"/>
      <c r="QY300" s="730"/>
      <c r="QZ300" s="730"/>
      <c r="RA300" s="730"/>
      <c r="RB300" s="730"/>
      <c r="RC300" s="730"/>
      <c r="RD300" s="730"/>
      <c r="RE300" s="730"/>
      <c r="RF300" s="730"/>
      <c r="RG300" s="730"/>
      <c r="RH300" s="730"/>
      <c r="RI300" s="730"/>
      <c r="RJ300" s="730"/>
      <c r="RK300" s="730"/>
      <c r="RL300" s="730"/>
      <c r="RM300" s="730"/>
      <c r="RN300" s="730"/>
      <c r="RO300" s="730"/>
      <c r="RP300" s="730"/>
      <c r="RQ300" s="730"/>
      <c r="RR300" s="730"/>
      <c r="RS300" s="730"/>
      <c r="RT300" s="730"/>
      <c r="RU300" s="730"/>
      <c r="RV300" s="730"/>
      <c r="RW300" s="730"/>
      <c r="RX300" s="730"/>
      <c r="RY300" s="730"/>
      <c r="RZ300" s="730"/>
      <c r="SA300" s="730"/>
      <c r="SB300" s="730"/>
      <c r="SC300" s="730"/>
      <c r="SD300" s="730"/>
      <c r="SE300" s="730"/>
      <c r="SF300" s="730"/>
      <c r="SG300" s="730"/>
      <c r="SH300" s="730"/>
      <c r="SI300" s="730"/>
      <c r="SJ300" s="730"/>
      <c r="SK300" s="730"/>
      <c r="SL300" s="730"/>
      <c r="SM300" s="730"/>
      <c r="SN300" s="730"/>
      <c r="SO300" s="730"/>
      <c r="SP300" s="730"/>
      <c r="SQ300" s="730"/>
      <c r="SR300" s="730"/>
      <c r="SS300" s="730"/>
      <c r="ST300" s="730"/>
      <c r="SU300" s="730"/>
      <c r="SV300" s="730"/>
      <c r="SW300" s="730"/>
      <c r="SX300" s="730"/>
      <c r="SY300" s="730"/>
      <c r="SZ300" s="730"/>
      <c r="TA300" s="730"/>
      <c r="TB300" s="730"/>
      <c r="TC300" s="730"/>
      <c r="TD300" s="730"/>
      <c r="TE300" s="730"/>
      <c r="TF300" s="730"/>
      <c r="TG300" s="730"/>
      <c r="TH300" s="730"/>
      <c r="TI300" s="730"/>
      <c r="TJ300" s="730"/>
      <c r="TK300" s="730"/>
      <c r="TL300" s="730"/>
      <c r="TM300" s="730"/>
      <c r="TN300" s="730"/>
      <c r="TO300" s="730"/>
      <c r="TP300" s="730"/>
      <c r="TQ300" s="730"/>
      <c r="TR300" s="730"/>
      <c r="TS300" s="730"/>
      <c r="TT300" s="730"/>
      <c r="TU300" s="730"/>
      <c r="TV300" s="730"/>
      <c r="TW300" s="730"/>
      <c r="TX300" s="730"/>
      <c r="TY300" s="730"/>
      <c r="TZ300" s="730"/>
      <c r="UA300" s="730"/>
      <c r="UB300" s="730"/>
      <c r="UC300" s="730"/>
      <c r="UD300" s="730"/>
      <c r="UE300" s="730"/>
      <c r="UF300" s="730"/>
      <c r="UG300" s="730"/>
      <c r="UH300" s="730"/>
      <c r="UI300" s="730"/>
      <c r="UJ300" s="730"/>
      <c r="UK300" s="730"/>
      <c r="UL300" s="730"/>
      <c r="UM300" s="730"/>
      <c r="UN300" s="730"/>
      <c r="UO300" s="730"/>
      <c r="UP300" s="730"/>
      <c r="UQ300" s="730"/>
      <c r="UR300" s="730"/>
      <c r="US300" s="730"/>
      <c r="UT300" s="730"/>
      <c r="UU300" s="730"/>
      <c r="UV300" s="730"/>
      <c r="UW300" s="730"/>
      <c r="UX300" s="730"/>
      <c r="UY300" s="730"/>
      <c r="UZ300" s="730"/>
      <c r="VA300" s="730"/>
      <c r="VB300" s="730"/>
      <c r="VC300" s="730"/>
      <c r="VD300" s="730"/>
      <c r="VE300" s="730"/>
      <c r="VF300" s="730"/>
      <c r="VG300" s="730"/>
      <c r="VH300" s="730"/>
      <c r="VI300" s="730"/>
      <c r="VJ300" s="730"/>
      <c r="VK300" s="730"/>
      <c r="VL300" s="730"/>
      <c r="VM300" s="730"/>
      <c r="VN300" s="730"/>
      <c r="VO300" s="730"/>
      <c r="VP300" s="730"/>
      <c r="VQ300" s="730"/>
      <c r="VR300" s="730"/>
      <c r="VS300" s="730"/>
      <c r="VT300" s="730"/>
      <c r="VU300" s="730"/>
      <c r="VV300" s="730"/>
      <c r="VW300" s="730"/>
      <c r="VX300" s="730"/>
      <c r="VY300" s="730"/>
      <c r="VZ300" s="730"/>
      <c r="WA300" s="730"/>
      <c r="WB300" s="730"/>
      <c r="WC300" s="730"/>
      <c r="WD300" s="730"/>
      <c r="WE300" s="730"/>
      <c r="WF300" s="730"/>
      <c r="WG300" s="730"/>
      <c r="WH300" s="730"/>
      <c r="WI300" s="730"/>
      <c r="WJ300" s="730"/>
      <c r="WK300" s="730"/>
      <c r="WL300" s="730"/>
      <c r="WM300" s="730"/>
      <c r="WN300" s="730"/>
      <c r="WO300" s="730"/>
      <c r="WP300" s="730"/>
      <c r="WQ300" s="730"/>
      <c r="WR300" s="730"/>
      <c r="WS300" s="730"/>
      <c r="WT300" s="730"/>
      <c r="WU300" s="730"/>
      <c r="WV300" s="730"/>
      <c r="WW300" s="730"/>
      <c r="WX300" s="730"/>
      <c r="WY300" s="730"/>
      <c r="WZ300" s="730"/>
      <c r="XA300" s="730"/>
      <c r="XB300" s="730"/>
      <c r="XC300" s="730"/>
      <c r="XD300" s="730"/>
      <c r="XE300" s="730"/>
      <c r="XF300" s="730"/>
      <c r="XG300" s="730"/>
      <c r="XH300" s="730"/>
      <c r="XI300" s="730"/>
      <c r="XJ300" s="730"/>
      <c r="XK300" s="730"/>
      <c r="XL300" s="730"/>
      <c r="XM300" s="730"/>
      <c r="XN300" s="730"/>
      <c r="XO300" s="730"/>
      <c r="XP300" s="730"/>
      <c r="XQ300" s="730"/>
      <c r="XR300" s="730"/>
      <c r="XS300" s="730"/>
      <c r="XT300" s="730"/>
      <c r="XU300" s="730"/>
      <c r="XV300" s="730"/>
      <c r="XW300" s="730"/>
      <c r="XX300" s="730"/>
      <c r="XY300" s="730"/>
      <c r="XZ300" s="730"/>
      <c r="YA300" s="730"/>
      <c r="YB300" s="730"/>
      <c r="YC300" s="730"/>
      <c r="YD300" s="730"/>
      <c r="YE300" s="730"/>
      <c r="YF300" s="730"/>
      <c r="YG300" s="730"/>
      <c r="YH300" s="730"/>
      <c r="YI300" s="730"/>
      <c r="YJ300" s="730"/>
      <c r="YK300" s="730"/>
      <c r="YL300" s="730"/>
      <c r="YM300" s="730"/>
      <c r="YN300" s="730"/>
      <c r="YO300" s="730"/>
      <c r="YP300" s="730"/>
      <c r="YQ300" s="730"/>
      <c r="YR300" s="730"/>
      <c r="YS300" s="730"/>
      <c r="YT300" s="730"/>
      <c r="YU300" s="730"/>
      <c r="YV300" s="730"/>
      <c r="YW300" s="730"/>
      <c r="YX300" s="730"/>
      <c r="YY300" s="730"/>
      <c r="YZ300" s="730"/>
      <c r="ZA300" s="730"/>
      <c r="ZB300" s="730"/>
      <c r="ZC300" s="730"/>
      <c r="ZD300" s="730"/>
      <c r="ZE300" s="730"/>
      <c r="ZF300" s="730"/>
      <c r="ZG300" s="730"/>
      <c r="ZH300" s="730"/>
      <c r="ZI300" s="730"/>
      <c r="ZJ300" s="730"/>
      <c r="ZK300" s="730"/>
      <c r="ZL300" s="730"/>
      <c r="ZM300" s="730"/>
      <c r="ZN300" s="730"/>
      <c r="ZO300" s="730"/>
      <c r="ZP300" s="730"/>
      <c r="ZQ300" s="730"/>
      <c r="ZR300" s="730"/>
      <c r="ZS300" s="730"/>
      <c r="ZT300" s="730"/>
      <c r="ZU300" s="730"/>
      <c r="ZV300" s="730"/>
      <c r="ZW300" s="730"/>
      <c r="ZX300" s="730"/>
      <c r="ZY300" s="730"/>
      <c r="ZZ300" s="730"/>
      <c r="AAA300" s="730"/>
      <c r="AAB300" s="730"/>
      <c r="AAC300" s="730"/>
      <c r="AAD300" s="730"/>
      <c r="AAE300" s="730"/>
      <c r="AAF300" s="730"/>
      <c r="AAG300" s="730"/>
      <c r="AAH300" s="730"/>
      <c r="AAI300" s="730"/>
      <c r="AAJ300" s="730"/>
      <c r="AAK300" s="730"/>
      <c r="AAL300" s="730"/>
      <c r="AAM300" s="730"/>
      <c r="AAN300" s="730"/>
      <c r="AAO300" s="730"/>
      <c r="AAP300" s="730"/>
      <c r="AAQ300" s="730"/>
      <c r="AAR300" s="730"/>
      <c r="AAS300" s="730"/>
      <c r="AAT300" s="730"/>
      <c r="AAU300" s="730"/>
      <c r="AAV300" s="730"/>
      <c r="AAW300" s="730"/>
      <c r="AAX300" s="730"/>
      <c r="AAY300" s="730"/>
      <c r="AAZ300" s="730"/>
      <c r="ABA300" s="730"/>
      <c r="ABB300" s="730"/>
      <c r="ABC300" s="730"/>
      <c r="ABD300" s="730"/>
      <c r="ABE300" s="730"/>
      <c r="ABF300" s="730"/>
      <c r="ABG300" s="730"/>
      <c r="ABH300" s="730"/>
      <c r="ABI300" s="730"/>
      <c r="ABJ300" s="730"/>
      <c r="ABK300" s="730"/>
      <c r="ABL300" s="730"/>
      <c r="ABM300" s="730"/>
      <c r="ABN300" s="730"/>
      <c r="ABO300" s="730"/>
      <c r="ABP300" s="730"/>
      <c r="ABQ300" s="730"/>
      <c r="ABR300" s="730"/>
      <c r="ABS300" s="730"/>
      <c r="ABT300" s="730"/>
      <c r="ABU300" s="730"/>
      <c r="ABV300" s="730"/>
      <c r="ABW300" s="730"/>
      <c r="ABX300" s="730"/>
      <c r="ABY300" s="730"/>
      <c r="ABZ300" s="730"/>
      <c r="ACA300" s="730"/>
      <c r="ACB300" s="730"/>
      <c r="ACC300" s="730"/>
      <c r="ACD300" s="730"/>
      <c r="ACE300" s="730"/>
      <c r="ACF300" s="730"/>
      <c r="ACG300" s="730"/>
      <c r="ACH300" s="730"/>
      <c r="ACI300" s="730"/>
      <c r="ACJ300" s="730"/>
      <c r="ACK300" s="730"/>
      <c r="ACL300" s="730"/>
      <c r="ACM300" s="730"/>
      <c r="ACN300" s="730"/>
      <c r="ACO300" s="730"/>
      <c r="ACP300" s="730"/>
      <c r="ACQ300" s="730"/>
      <c r="ACR300" s="730"/>
      <c r="ACS300" s="730"/>
      <c r="ACT300" s="730"/>
      <c r="ACU300" s="730"/>
      <c r="ACV300" s="730"/>
      <c r="ACW300" s="730"/>
      <c r="ACX300" s="730"/>
      <c r="ACY300" s="730"/>
      <c r="ACZ300" s="730"/>
      <c r="ADA300" s="730"/>
      <c r="ADB300" s="730"/>
      <c r="ADC300" s="730"/>
      <c r="ADD300" s="730"/>
      <c r="ADE300" s="730"/>
      <c r="ADF300" s="730"/>
      <c r="ADG300" s="730"/>
      <c r="ADH300" s="730"/>
      <c r="ADI300" s="730"/>
      <c r="ADJ300" s="730"/>
      <c r="ADK300" s="730"/>
      <c r="ADL300" s="730"/>
      <c r="ADM300" s="730"/>
      <c r="ADN300" s="730"/>
      <c r="ADO300" s="730"/>
      <c r="ADP300" s="730"/>
      <c r="ADQ300" s="730"/>
      <c r="ADR300" s="730"/>
      <c r="ADS300" s="730"/>
      <c r="ADT300" s="730"/>
      <c r="ADU300" s="730"/>
      <c r="ADV300" s="730"/>
      <c r="ADW300" s="730"/>
      <c r="ADX300" s="730"/>
      <c r="ADY300" s="730"/>
      <c r="ADZ300" s="730"/>
      <c r="AEA300" s="730"/>
      <c r="AEB300" s="730"/>
      <c r="AEC300" s="730"/>
      <c r="AED300" s="730"/>
      <c r="AEE300" s="730"/>
      <c r="AEF300" s="730"/>
      <c r="AEG300" s="730"/>
      <c r="AEH300" s="730"/>
      <c r="AEI300" s="730"/>
      <c r="AEJ300" s="730"/>
      <c r="AEK300" s="730"/>
      <c r="AEL300" s="730"/>
      <c r="AEM300" s="730"/>
      <c r="AEN300" s="730"/>
      <c r="AEO300" s="730"/>
      <c r="AEP300" s="730"/>
      <c r="AEQ300" s="730"/>
      <c r="AER300" s="730"/>
      <c r="AES300" s="730"/>
      <c r="AET300" s="730"/>
      <c r="AEU300" s="730"/>
      <c r="AEV300" s="730"/>
      <c r="AEW300" s="730"/>
      <c r="AEX300" s="730"/>
      <c r="AEY300" s="730"/>
      <c r="AEZ300" s="730"/>
      <c r="AFA300" s="730"/>
      <c r="AFB300" s="730"/>
      <c r="AFC300" s="730"/>
      <c r="AFD300" s="730"/>
      <c r="AFE300" s="730"/>
      <c r="AFF300" s="730"/>
      <c r="AFG300" s="730"/>
      <c r="AFH300" s="730"/>
      <c r="AFI300" s="730"/>
      <c r="AFJ300" s="730"/>
      <c r="AFK300" s="730"/>
      <c r="AFL300" s="730"/>
      <c r="AFM300" s="730"/>
      <c r="AFN300" s="730"/>
      <c r="AFO300" s="730"/>
      <c r="AFP300" s="730"/>
      <c r="AFQ300" s="730"/>
      <c r="AFR300" s="730"/>
      <c r="AFS300" s="730"/>
      <c r="AFT300" s="730"/>
      <c r="AFU300" s="730"/>
      <c r="AFV300" s="730"/>
      <c r="AFW300" s="730"/>
      <c r="AFX300" s="730"/>
      <c r="AFY300" s="730"/>
      <c r="AFZ300" s="730"/>
      <c r="AGA300" s="730"/>
      <c r="AGB300" s="730"/>
      <c r="AGC300" s="730"/>
      <c r="AGD300" s="730"/>
      <c r="AGE300" s="730"/>
      <c r="AGF300" s="730"/>
      <c r="AGG300" s="730"/>
      <c r="AGH300" s="730"/>
      <c r="AGI300" s="730"/>
      <c r="AGJ300" s="730"/>
      <c r="AGK300" s="730"/>
      <c r="AGL300" s="730"/>
      <c r="AGM300" s="730"/>
      <c r="AGN300" s="730"/>
      <c r="AGO300" s="730"/>
      <c r="AGP300" s="730"/>
      <c r="AGQ300" s="730"/>
      <c r="AGR300" s="730"/>
      <c r="AGS300" s="730"/>
      <c r="AGT300" s="730"/>
      <c r="AGU300" s="730"/>
      <c r="AGV300" s="730"/>
      <c r="AGW300" s="730"/>
      <c r="AGX300" s="730"/>
      <c r="AGY300" s="730"/>
      <c r="AGZ300" s="730"/>
      <c r="AHA300" s="730"/>
      <c r="AHB300" s="730"/>
      <c r="AHC300" s="730"/>
      <c r="AHD300" s="730"/>
      <c r="AHE300" s="730"/>
      <c r="AHF300" s="730"/>
      <c r="AHG300" s="730"/>
      <c r="AHH300" s="730"/>
      <c r="AHI300" s="730"/>
      <c r="AHJ300" s="730"/>
      <c r="AHK300" s="730"/>
      <c r="AHL300" s="730"/>
      <c r="AHM300" s="730"/>
      <c r="AHN300" s="730"/>
      <c r="AHO300" s="730"/>
      <c r="AHP300" s="730"/>
      <c r="AHQ300" s="730"/>
      <c r="AHR300" s="730"/>
      <c r="AHS300" s="730"/>
      <c r="AHT300" s="730"/>
      <c r="AHU300" s="730"/>
      <c r="AHV300" s="730"/>
      <c r="AHW300" s="730"/>
      <c r="AHX300" s="730"/>
      <c r="AHY300" s="730"/>
      <c r="AHZ300" s="730"/>
      <c r="AIA300" s="730"/>
      <c r="AIB300" s="730"/>
      <c r="AIC300" s="730"/>
      <c r="AID300" s="730"/>
      <c r="AIE300" s="730"/>
      <c r="AIF300" s="730"/>
      <c r="AIG300" s="730"/>
      <c r="AIH300" s="730"/>
      <c r="AII300" s="730"/>
      <c r="AIJ300" s="730"/>
      <c r="AIK300" s="730"/>
      <c r="AIL300" s="730"/>
      <c r="AIM300" s="730"/>
      <c r="AIN300" s="730"/>
      <c r="AIO300" s="730"/>
      <c r="AIP300" s="730"/>
      <c r="AIQ300" s="730"/>
      <c r="AIR300" s="730"/>
      <c r="AIS300" s="730"/>
      <c r="AIT300" s="730"/>
      <c r="AIU300" s="730"/>
      <c r="AIV300" s="730"/>
      <c r="AIW300" s="730"/>
      <c r="AIX300" s="730"/>
      <c r="AIY300" s="730"/>
      <c r="AIZ300" s="730"/>
      <c r="AJA300" s="730"/>
      <c r="AJB300" s="730"/>
      <c r="AJC300" s="730"/>
      <c r="AJD300" s="730"/>
      <c r="AJE300" s="730"/>
      <c r="AJF300" s="730"/>
      <c r="AJG300" s="730"/>
      <c r="AJH300" s="730"/>
      <c r="AJI300" s="730"/>
      <c r="AJJ300" s="730"/>
      <c r="AJK300" s="730"/>
      <c r="AJL300" s="730"/>
      <c r="AJM300" s="730"/>
      <c r="AJN300" s="730"/>
      <c r="AJO300" s="730"/>
      <c r="AJP300" s="730"/>
      <c r="AJQ300" s="730"/>
      <c r="AJR300" s="730"/>
      <c r="AJS300" s="730"/>
      <c r="AJT300" s="730"/>
      <c r="AJU300" s="730"/>
      <c r="AJV300" s="730"/>
      <c r="AJW300" s="730"/>
      <c r="AJX300" s="730"/>
      <c r="AJY300" s="730"/>
      <c r="AJZ300" s="730"/>
      <c r="AKA300" s="730"/>
      <c r="AKB300" s="730"/>
      <c r="AKC300" s="730"/>
      <c r="AKD300" s="730"/>
      <c r="AKE300" s="730"/>
      <c r="AKF300" s="730"/>
      <c r="AKG300" s="730"/>
      <c r="AKH300" s="730"/>
      <c r="AKI300" s="730"/>
      <c r="AKJ300" s="730"/>
      <c r="AKK300" s="730"/>
      <c r="AKL300" s="730"/>
      <c r="AKM300" s="730"/>
      <c r="AKN300" s="730"/>
      <c r="AKO300" s="730"/>
      <c r="AKP300" s="730"/>
      <c r="AKQ300" s="730"/>
      <c r="AKR300" s="730"/>
      <c r="AKS300" s="730"/>
      <c r="AKT300" s="730"/>
      <c r="AKU300" s="730"/>
      <c r="AKV300" s="730"/>
      <c r="AKW300" s="730"/>
      <c r="AKX300" s="730"/>
      <c r="AKY300" s="730"/>
      <c r="AKZ300" s="730"/>
      <c r="ALA300" s="730"/>
      <c r="ALB300" s="730"/>
      <c r="ALC300" s="730"/>
      <c r="ALD300" s="730"/>
      <c r="ALE300" s="730"/>
      <c r="ALF300" s="730"/>
      <c r="ALG300" s="730"/>
      <c r="ALH300" s="730"/>
      <c r="ALI300" s="730"/>
      <c r="ALJ300" s="730"/>
      <c r="ALK300" s="730"/>
      <c r="ALL300" s="730"/>
      <c r="ALM300" s="730"/>
      <c r="ALN300" s="730"/>
      <c r="ALO300" s="730"/>
      <c r="ALP300" s="730"/>
      <c r="ALQ300" s="730"/>
      <c r="ALR300" s="730"/>
      <c r="ALS300" s="730"/>
      <c r="ALT300" s="730"/>
      <c r="ALU300" s="730"/>
      <c r="ALV300" s="730"/>
      <c r="ALW300" s="730"/>
      <c r="ALX300" s="730"/>
      <c r="ALY300" s="730"/>
      <c r="ALZ300" s="730"/>
      <c r="AMA300" s="730"/>
      <c r="AMB300" s="730"/>
      <c r="AMC300" s="730"/>
      <c r="AMD300" s="730"/>
      <c r="AME300" s="730"/>
      <c r="AMF300" s="730"/>
      <c r="AMG300" s="730"/>
      <c r="AMH300" s="730"/>
      <c r="AMI300" s="730"/>
      <c r="AMJ300" s="730"/>
      <c r="AMK300" s="730"/>
      <c r="AML300" s="730"/>
      <c r="AMM300" s="730"/>
      <c r="AMN300" s="730"/>
      <c r="AMO300" s="730"/>
      <c r="AMP300" s="730"/>
      <c r="AMQ300" s="730"/>
      <c r="AMR300" s="730"/>
      <c r="AMS300" s="730"/>
      <c r="AMT300" s="730"/>
      <c r="AMU300" s="730"/>
      <c r="AMV300" s="730"/>
      <c r="AMW300" s="730"/>
      <c r="AMX300" s="730"/>
      <c r="AMY300" s="730"/>
      <c r="AMZ300" s="730"/>
      <c r="ANA300" s="730"/>
      <c r="ANB300" s="730"/>
      <c r="ANC300" s="730"/>
      <c r="AND300" s="730"/>
      <c r="ANE300" s="730"/>
      <c r="ANF300" s="730"/>
      <c r="ANG300" s="730"/>
      <c r="ANH300" s="730"/>
      <c r="ANI300" s="730"/>
      <c r="ANJ300" s="730"/>
      <c r="ANK300" s="730"/>
      <c r="ANL300" s="730"/>
      <c r="ANM300" s="730"/>
      <c r="ANN300" s="730"/>
      <c r="ANO300" s="730"/>
      <c r="ANP300" s="730"/>
      <c r="ANQ300" s="730"/>
      <c r="ANR300" s="730"/>
      <c r="ANS300" s="730"/>
      <c r="ANT300" s="730"/>
      <c r="ANU300" s="730"/>
      <c r="ANV300" s="730"/>
      <c r="ANW300" s="730"/>
      <c r="ANX300" s="730"/>
      <c r="ANY300" s="730"/>
      <c r="ANZ300" s="730"/>
      <c r="AOA300" s="730"/>
      <c r="AOB300" s="730"/>
      <c r="AOC300" s="730"/>
      <c r="AOD300" s="730"/>
      <c r="AOE300" s="730"/>
      <c r="AOF300" s="730"/>
      <c r="AOG300" s="730"/>
      <c r="AOH300" s="730"/>
      <c r="AOI300" s="730"/>
      <c r="AOJ300" s="730"/>
      <c r="AOK300" s="730"/>
      <c r="AOL300" s="730"/>
      <c r="AOM300" s="730"/>
      <c r="AON300" s="730"/>
      <c r="AOO300" s="730"/>
      <c r="AOP300" s="730"/>
      <c r="AOQ300" s="730"/>
      <c r="AOR300" s="730"/>
      <c r="AOS300" s="730"/>
      <c r="AOT300" s="730"/>
      <c r="AOU300" s="730"/>
      <c r="AOV300" s="730"/>
      <c r="AOW300" s="730"/>
      <c r="AOX300" s="730"/>
      <c r="AOY300" s="730"/>
      <c r="AOZ300" s="730"/>
      <c r="APA300" s="730"/>
      <c r="APB300" s="730"/>
      <c r="APC300" s="730"/>
      <c r="APD300" s="730"/>
      <c r="APE300" s="730"/>
      <c r="APF300" s="730"/>
      <c r="APG300" s="730"/>
      <c r="APH300" s="730"/>
      <c r="API300" s="730"/>
      <c r="APJ300" s="730"/>
      <c r="APK300" s="730"/>
      <c r="APL300" s="730"/>
      <c r="APM300" s="730"/>
      <c r="APN300" s="730"/>
      <c r="APO300" s="730"/>
      <c r="APP300" s="730"/>
      <c r="APQ300" s="730"/>
      <c r="APR300" s="730"/>
      <c r="APS300" s="730"/>
      <c r="APT300" s="730"/>
      <c r="APU300" s="730"/>
      <c r="APV300" s="730"/>
      <c r="APW300" s="730"/>
      <c r="APX300" s="730"/>
      <c r="APY300" s="730"/>
      <c r="APZ300" s="730"/>
      <c r="AQA300" s="730"/>
      <c r="AQB300" s="730"/>
      <c r="AQC300" s="730"/>
      <c r="AQD300" s="730"/>
      <c r="AQE300" s="730"/>
      <c r="AQF300" s="730"/>
      <c r="AQG300" s="730"/>
      <c r="AQH300" s="730"/>
      <c r="AQI300" s="730"/>
      <c r="AQJ300" s="730"/>
      <c r="AQK300" s="730"/>
      <c r="AQL300" s="730"/>
      <c r="AQM300" s="730"/>
      <c r="AQN300" s="730"/>
      <c r="AQO300" s="730"/>
      <c r="AQP300" s="730"/>
      <c r="AQQ300" s="730"/>
      <c r="AQR300" s="730"/>
      <c r="AQS300" s="730"/>
      <c r="AQT300" s="730"/>
      <c r="AQU300" s="730"/>
      <c r="AQV300" s="730"/>
      <c r="AQW300" s="730"/>
      <c r="AQX300" s="730"/>
      <c r="AQY300" s="730"/>
      <c r="AQZ300" s="730"/>
      <c r="ARA300" s="730"/>
      <c r="ARB300" s="730"/>
      <c r="ARC300" s="730"/>
      <c r="ARD300" s="730"/>
      <c r="ARE300" s="730"/>
      <c r="ARF300" s="730"/>
      <c r="ARG300" s="730"/>
      <c r="ARH300" s="730"/>
      <c r="ARI300" s="730"/>
      <c r="ARJ300" s="730"/>
      <c r="ARK300" s="730"/>
      <c r="ARL300" s="730"/>
      <c r="ARM300" s="730"/>
      <c r="ARN300" s="730"/>
      <c r="ARO300" s="730"/>
      <c r="ARP300" s="730"/>
      <c r="ARQ300" s="730"/>
      <c r="ARR300" s="730"/>
      <c r="ARS300" s="730"/>
      <c r="ART300" s="730"/>
      <c r="ARU300" s="730"/>
      <c r="ARV300" s="730"/>
      <c r="ARW300" s="730"/>
      <c r="ARX300" s="730"/>
      <c r="ARY300" s="730"/>
      <c r="ARZ300" s="730"/>
      <c r="ASA300" s="730"/>
      <c r="ASB300" s="730"/>
      <c r="ASC300" s="730"/>
      <c r="ASD300" s="730"/>
      <c r="ASE300" s="730"/>
      <c r="ASF300" s="730"/>
      <c r="ASG300" s="730"/>
      <c r="ASH300" s="730"/>
      <c r="ASI300" s="730"/>
      <c r="ASJ300" s="730"/>
      <c r="ASK300" s="730"/>
      <c r="ASL300" s="730"/>
      <c r="ASM300" s="730"/>
      <c r="ASN300" s="730"/>
      <c r="ASO300" s="730"/>
      <c r="ASP300" s="730"/>
      <c r="ASQ300" s="730"/>
      <c r="ASR300" s="730"/>
      <c r="ASS300" s="730"/>
      <c r="AST300" s="730"/>
      <c r="ASU300" s="730"/>
      <c r="ASV300" s="730"/>
      <c r="ASW300" s="730"/>
      <c r="ASX300" s="730"/>
      <c r="ASY300" s="730"/>
      <c r="ASZ300" s="730"/>
      <c r="ATA300" s="730"/>
      <c r="ATB300" s="730"/>
      <c r="ATC300" s="730"/>
      <c r="ATD300" s="730"/>
      <c r="ATE300" s="730"/>
      <c r="ATF300" s="730"/>
      <c r="ATG300" s="730"/>
      <c r="ATH300" s="730"/>
      <c r="ATI300" s="730"/>
      <c r="ATJ300" s="730"/>
      <c r="ATK300" s="730"/>
      <c r="ATL300" s="730"/>
      <c r="ATM300" s="730"/>
      <c r="ATN300" s="730"/>
      <c r="ATO300" s="730"/>
      <c r="ATP300" s="730"/>
      <c r="ATQ300" s="730"/>
      <c r="ATR300" s="730"/>
      <c r="ATS300" s="730"/>
      <c r="ATT300" s="730"/>
      <c r="ATU300" s="730"/>
      <c r="ATV300" s="730"/>
      <c r="ATW300" s="730"/>
      <c r="ATX300" s="730"/>
      <c r="ATY300" s="730"/>
      <c r="ATZ300" s="730"/>
      <c r="AUA300" s="730"/>
      <c r="AUB300" s="730"/>
      <c r="AUC300" s="730"/>
      <c r="AUD300" s="730"/>
      <c r="AUE300" s="730"/>
      <c r="AUF300" s="730"/>
      <c r="AUG300" s="730"/>
      <c r="AUH300" s="730"/>
      <c r="AUI300" s="730"/>
      <c r="AUJ300" s="730"/>
      <c r="AUK300" s="730"/>
      <c r="AUL300" s="730"/>
      <c r="AUM300" s="730"/>
      <c r="AUN300" s="730"/>
      <c r="AUO300" s="730"/>
      <c r="AUP300" s="730"/>
      <c r="AUQ300" s="730"/>
      <c r="AUR300" s="730"/>
      <c r="AUS300" s="730"/>
      <c r="AUT300" s="730"/>
      <c r="AUU300" s="730"/>
      <c r="AUV300" s="730"/>
      <c r="AUW300" s="730"/>
      <c r="AUX300" s="730"/>
      <c r="AUY300" s="730"/>
      <c r="AUZ300" s="730"/>
      <c r="AVA300" s="730"/>
      <c r="AVB300" s="730"/>
      <c r="AVC300" s="730"/>
      <c r="AVD300" s="730"/>
      <c r="AVE300" s="730"/>
      <c r="AVF300" s="730"/>
      <c r="AVG300" s="730"/>
      <c r="AVH300" s="730"/>
      <c r="AVI300" s="730"/>
      <c r="AVJ300" s="730"/>
      <c r="AVK300" s="730"/>
      <c r="AVL300" s="730"/>
      <c r="AVM300" s="730"/>
      <c r="AVN300" s="730"/>
      <c r="AVO300" s="730"/>
      <c r="AVP300" s="730"/>
      <c r="AVQ300" s="730"/>
      <c r="AVR300" s="730"/>
      <c r="AVS300" s="730"/>
      <c r="AVT300" s="730"/>
      <c r="AVU300" s="730"/>
      <c r="AVV300" s="730"/>
      <c r="AVW300" s="730"/>
      <c r="AVX300" s="730"/>
      <c r="AVY300" s="730"/>
      <c r="AVZ300" s="730"/>
      <c r="AWA300" s="730"/>
      <c r="AWB300" s="730"/>
      <c r="AWC300" s="730"/>
      <c r="AWD300" s="730"/>
      <c r="AWE300" s="730"/>
      <c r="AWF300" s="730"/>
      <c r="AWG300" s="730"/>
      <c r="AWH300" s="730"/>
      <c r="AWI300" s="730"/>
      <c r="AWJ300" s="730"/>
      <c r="AWK300" s="730"/>
      <c r="AWL300" s="730"/>
      <c r="AWM300" s="730"/>
      <c r="AWN300" s="730"/>
      <c r="AWO300" s="730"/>
      <c r="AWP300" s="730"/>
      <c r="AWQ300" s="730"/>
      <c r="AWR300" s="730"/>
      <c r="AWS300" s="730"/>
      <c r="AWT300" s="730"/>
      <c r="AWU300" s="730"/>
      <c r="AWV300" s="730"/>
      <c r="AWW300" s="730"/>
      <c r="AWX300" s="730"/>
      <c r="AWY300" s="730"/>
      <c r="AWZ300" s="730"/>
      <c r="AXA300" s="730"/>
      <c r="AXB300" s="730"/>
      <c r="AXC300" s="730"/>
      <c r="AXD300" s="730"/>
      <c r="AXE300" s="730"/>
      <c r="AXF300" s="730"/>
      <c r="AXG300" s="730"/>
      <c r="AXH300" s="730"/>
      <c r="AXI300" s="730"/>
      <c r="AXJ300" s="730"/>
      <c r="AXK300" s="730"/>
      <c r="AXL300" s="730"/>
      <c r="AXM300" s="730"/>
      <c r="AXN300" s="730"/>
      <c r="AXO300" s="730"/>
      <c r="AXP300" s="730"/>
      <c r="AXQ300" s="730"/>
      <c r="AXR300" s="730"/>
      <c r="AXS300" s="730"/>
      <c r="AXT300" s="730"/>
      <c r="AXU300" s="730"/>
      <c r="AXV300" s="730"/>
      <c r="AXW300" s="730"/>
      <c r="AXX300" s="730"/>
      <c r="AXY300" s="730"/>
      <c r="AXZ300" s="730"/>
      <c r="AYA300" s="730"/>
      <c r="AYB300" s="730"/>
      <c r="AYC300" s="730"/>
      <c r="AYD300" s="730"/>
      <c r="AYE300" s="730"/>
      <c r="AYF300" s="730"/>
      <c r="AYG300" s="730"/>
      <c r="AYH300" s="730"/>
      <c r="AYI300" s="730"/>
      <c r="AYJ300" s="730"/>
      <c r="AYK300" s="730"/>
      <c r="AYL300" s="730"/>
      <c r="AYM300" s="730"/>
      <c r="AYN300" s="730"/>
      <c r="AYO300" s="730"/>
      <c r="AYP300" s="730"/>
      <c r="AYQ300" s="730"/>
      <c r="AYR300" s="730"/>
      <c r="AYS300" s="730"/>
      <c r="AYT300" s="730"/>
      <c r="AYU300" s="730"/>
      <c r="AYV300" s="730"/>
      <c r="AYW300" s="730"/>
      <c r="AYX300" s="730"/>
      <c r="AYY300" s="730"/>
      <c r="AYZ300" s="730"/>
      <c r="AZA300" s="730"/>
      <c r="AZB300" s="730"/>
      <c r="AZC300" s="730"/>
      <c r="AZD300" s="730"/>
      <c r="AZE300" s="730"/>
      <c r="AZF300" s="730"/>
      <c r="AZG300" s="730"/>
      <c r="AZH300" s="730"/>
      <c r="AZI300" s="730"/>
      <c r="AZJ300" s="730"/>
      <c r="AZK300" s="730"/>
      <c r="AZL300" s="730"/>
      <c r="AZM300" s="730"/>
      <c r="AZN300" s="730"/>
      <c r="AZO300" s="730"/>
      <c r="AZP300" s="730"/>
      <c r="AZQ300" s="730"/>
      <c r="AZR300" s="730"/>
      <c r="AZS300" s="730"/>
      <c r="AZT300" s="730"/>
      <c r="AZU300" s="730"/>
      <c r="AZV300" s="730"/>
      <c r="AZW300" s="730"/>
      <c r="AZX300" s="730"/>
      <c r="AZY300" s="730"/>
      <c r="AZZ300" s="730"/>
      <c r="BAA300" s="730"/>
      <c r="BAB300" s="730"/>
      <c r="BAC300" s="730"/>
      <c r="BAD300" s="730"/>
      <c r="BAE300" s="730"/>
      <c r="BAF300" s="730"/>
      <c r="BAG300" s="730"/>
      <c r="BAH300" s="730"/>
      <c r="BAI300" s="730"/>
      <c r="BAJ300" s="730"/>
      <c r="BAK300" s="730"/>
      <c r="BAL300" s="730"/>
      <c r="BAM300" s="730"/>
      <c r="BAN300" s="730"/>
      <c r="BAO300" s="730"/>
      <c r="BAP300" s="730"/>
      <c r="BAQ300" s="730"/>
      <c r="BAR300" s="730"/>
      <c r="BAS300" s="730"/>
      <c r="BAT300" s="730"/>
      <c r="BAU300" s="730"/>
      <c r="BAV300" s="730"/>
      <c r="BAW300" s="730"/>
      <c r="BAX300" s="730"/>
      <c r="BAY300" s="730"/>
      <c r="BAZ300" s="730"/>
      <c r="BBA300" s="730"/>
      <c r="BBB300" s="730"/>
      <c r="BBC300" s="730"/>
      <c r="BBD300" s="730"/>
      <c r="BBE300" s="730"/>
      <c r="BBF300" s="730"/>
      <c r="BBG300" s="730"/>
      <c r="BBH300" s="730"/>
      <c r="BBI300" s="730"/>
      <c r="BBJ300" s="730"/>
      <c r="BBK300" s="730"/>
      <c r="BBL300" s="730"/>
      <c r="BBM300" s="730"/>
      <c r="BBN300" s="730"/>
      <c r="BBO300" s="730"/>
      <c r="BBP300" s="730"/>
      <c r="BBQ300" s="730"/>
      <c r="BBR300" s="730"/>
      <c r="BBS300" s="730"/>
      <c r="BBT300" s="730"/>
      <c r="BBU300" s="730"/>
      <c r="BBV300" s="730"/>
      <c r="BBW300" s="730"/>
      <c r="BBX300" s="730"/>
      <c r="BBY300" s="730"/>
      <c r="BBZ300" s="730"/>
      <c r="BCA300" s="730"/>
      <c r="BCB300" s="730"/>
      <c r="BCC300" s="730"/>
      <c r="BCD300" s="730"/>
      <c r="BCE300" s="730"/>
      <c r="BCF300" s="730"/>
      <c r="BCG300" s="730"/>
      <c r="BCH300" s="730"/>
      <c r="BCI300" s="730"/>
      <c r="BCJ300" s="730"/>
      <c r="BCK300" s="730"/>
      <c r="BCL300" s="730"/>
      <c r="BCM300" s="730"/>
      <c r="BCN300" s="730"/>
      <c r="BCO300" s="730"/>
      <c r="BCP300" s="730"/>
      <c r="BCQ300" s="730"/>
      <c r="BCR300" s="730"/>
      <c r="BCS300" s="730"/>
      <c r="BCT300" s="730"/>
      <c r="BCU300" s="730"/>
      <c r="BCV300" s="730"/>
      <c r="BCW300" s="730"/>
      <c r="BCX300" s="730"/>
      <c r="BCY300" s="730"/>
      <c r="BCZ300" s="730"/>
      <c r="BDA300" s="730"/>
      <c r="BDB300" s="730"/>
      <c r="BDC300" s="730"/>
      <c r="BDD300" s="730"/>
      <c r="BDE300" s="730"/>
      <c r="BDF300" s="730"/>
      <c r="BDG300" s="730"/>
      <c r="BDH300" s="730"/>
      <c r="BDI300" s="730"/>
      <c r="BDJ300" s="730"/>
      <c r="BDK300" s="730"/>
      <c r="BDL300" s="730"/>
      <c r="BDM300" s="730"/>
      <c r="BDN300" s="730"/>
      <c r="BDO300" s="730"/>
      <c r="BDP300" s="730"/>
      <c r="BDQ300" s="730"/>
      <c r="BDR300" s="730"/>
      <c r="BDS300" s="730"/>
      <c r="BDT300" s="730"/>
      <c r="BDU300" s="730"/>
      <c r="BDV300" s="730"/>
      <c r="BDW300" s="730"/>
      <c r="BDX300" s="730"/>
      <c r="BDY300" s="730"/>
      <c r="BDZ300" s="730"/>
      <c r="BEA300" s="730"/>
      <c r="BEB300" s="730"/>
      <c r="BEC300" s="730"/>
      <c r="BED300" s="730"/>
      <c r="BEE300" s="730"/>
      <c r="BEF300" s="730"/>
      <c r="BEG300" s="730"/>
      <c r="BEH300" s="730"/>
      <c r="BEI300" s="730"/>
      <c r="BEJ300" s="730"/>
      <c r="BEK300" s="730"/>
      <c r="BEL300" s="730"/>
      <c r="BEM300" s="730"/>
      <c r="BEN300" s="730"/>
      <c r="BEO300" s="730"/>
      <c r="BEP300" s="730"/>
      <c r="BEQ300" s="730"/>
      <c r="BER300" s="730"/>
      <c r="BES300" s="730"/>
      <c r="BET300" s="730"/>
      <c r="BEU300" s="730"/>
      <c r="BEV300" s="730"/>
      <c r="BEW300" s="730"/>
      <c r="BEX300" s="730"/>
      <c r="BEY300" s="730"/>
      <c r="BEZ300" s="730"/>
      <c r="BFA300" s="730"/>
      <c r="BFB300" s="730"/>
      <c r="BFC300" s="730"/>
      <c r="BFD300" s="730"/>
      <c r="BFE300" s="730"/>
      <c r="BFF300" s="730"/>
      <c r="BFG300" s="730"/>
      <c r="BFH300" s="730"/>
      <c r="BFI300" s="730"/>
      <c r="BFJ300" s="730"/>
      <c r="BFK300" s="730"/>
      <c r="BFL300" s="730"/>
      <c r="BFM300" s="730"/>
      <c r="BFN300" s="730"/>
      <c r="BFO300" s="730"/>
      <c r="BFP300" s="730"/>
      <c r="BFQ300" s="730"/>
      <c r="BFR300" s="730"/>
      <c r="BFS300" s="730"/>
      <c r="BFT300" s="730"/>
      <c r="BFU300" s="730"/>
      <c r="BFV300" s="730"/>
      <c r="BFW300" s="730"/>
      <c r="BFX300" s="730"/>
      <c r="BFY300" s="730"/>
      <c r="BFZ300" s="730"/>
      <c r="BGA300" s="730"/>
      <c r="BGB300" s="730"/>
      <c r="BGC300" s="730"/>
      <c r="BGD300" s="730"/>
      <c r="BGE300" s="730"/>
      <c r="BGF300" s="730"/>
      <c r="BGG300" s="730"/>
      <c r="BGH300" s="730"/>
      <c r="BGI300" s="730"/>
      <c r="BGJ300" s="730"/>
      <c r="BGK300" s="730"/>
      <c r="BGL300" s="730"/>
      <c r="BGM300" s="730"/>
      <c r="BGN300" s="730"/>
      <c r="BGO300" s="730"/>
      <c r="BGP300" s="730"/>
      <c r="BGQ300" s="730"/>
      <c r="BGR300" s="730"/>
      <c r="BGS300" s="730"/>
      <c r="BGT300" s="730"/>
      <c r="BGU300" s="730"/>
      <c r="BGV300" s="730"/>
      <c r="BGW300" s="730"/>
      <c r="BGX300" s="730"/>
      <c r="BGY300" s="730"/>
      <c r="BGZ300" s="730"/>
      <c r="BHA300" s="730"/>
      <c r="BHB300" s="730"/>
      <c r="BHC300" s="730"/>
      <c r="BHD300" s="730"/>
      <c r="BHE300" s="730"/>
      <c r="BHF300" s="730"/>
      <c r="BHG300" s="730"/>
      <c r="BHH300" s="730"/>
      <c r="BHI300" s="730"/>
      <c r="BHJ300" s="730"/>
      <c r="BHK300" s="730"/>
      <c r="BHL300" s="730"/>
      <c r="BHM300" s="730"/>
      <c r="BHN300" s="730"/>
      <c r="BHO300" s="730"/>
      <c r="BHP300" s="730"/>
      <c r="BHQ300" s="730"/>
      <c r="BHR300" s="730"/>
      <c r="BHS300" s="730"/>
      <c r="BHT300" s="730"/>
      <c r="BHU300" s="730"/>
      <c r="BHV300" s="730"/>
      <c r="BHW300" s="730"/>
      <c r="BHX300" s="730"/>
      <c r="BHY300" s="730"/>
      <c r="BHZ300" s="730"/>
      <c r="BIA300" s="730"/>
      <c r="BIB300" s="730"/>
      <c r="BIC300" s="730"/>
      <c r="BID300" s="730"/>
      <c r="BIE300" s="730"/>
      <c r="BIF300" s="730"/>
      <c r="BIG300" s="730"/>
      <c r="BIH300" s="730"/>
      <c r="BII300" s="730"/>
      <c r="BIJ300" s="730"/>
      <c r="BIK300" s="730"/>
      <c r="BIL300" s="730"/>
      <c r="BIM300" s="730"/>
      <c r="BIN300" s="730"/>
      <c r="BIO300" s="730"/>
      <c r="BIP300" s="730"/>
      <c r="BIQ300" s="730"/>
      <c r="BIR300" s="730"/>
      <c r="BIS300" s="730"/>
      <c r="BIT300" s="730"/>
      <c r="BIU300" s="730"/>
      <c r="BIV300" s="730"/>
      <c r="BIW300" s="730"/>
      <c r="BIX300" s="730"/>
      <c r="BIY300" s="730"/>
      <c r="BIZ300" s="730"/>
      <c r="BJA300" s="730"/>
      <c r="BJB300" s="730"/>
      <c r="BJC300" s="730"/>
      <c r="BJD300" s="730"/>
      <c r="BJE300" s="730"/>
      <c r="BJF300" s="730"/>
      <c r="BJG300" s="730"/>
      <c r="BJH300" s="730"/>
      <c r="BJI300" s="730"/>
      <c r="BJJ300" s="730"/>
      <c r="BJK300" s="730"/>
      <c r="BJL300" s="730"/>
      <c r="BJM300" s="730"/>
      <c r="BJN300" s="730"/>
      <c r="BJO300" s="730"/>
      <c r="BJP300" s="730"/>
      <c r="BJQ300" s="730"/>
      <c r="BJR300" s="730"/>
      <c r="BJS300" s="730"/>
      <c r="BJT300" s="730"/>
      <c r="BJU300" s="730"/>
      <c r="BJV300" s="730"/>
      <c r="BJW300" s="730"/>
      <c r="BJX300" s="730"/>
      <c r="BJY300" s="730"/>
      <c r="BJZ300" s="730"/>
      <c r="BKA300" s="730"/>
      <c r="BKB300" s="730"/>
      <c r="BKC300" s="730"/>
      <c r="BKD300" s="730"/>
      <c r="BKE300" s="730"/>
      <c r="BKF300" s="730"/>
      <c r="BKG300" s="730"/>
      <c r="BKH300" s="730"/>
      <c r="BKI300" s="730"/>
      <c r="BKJ300" s="730"/>
      <c r="BKK300" s="730"/>
      <c r="BKL300" s="730"/>
      <c r="BKM300" s="730"/>
      <c r="BKN300" s="730"/>
      <c r="BKO300" s="730"/>
      <c r="BKP300" s="730"/>
      <c r="BKQ300" s="730"/>
      <c r="BKR300" s="730"/>
      <c r="BKS300" s="730"/>
      <c r="BKT300" s="730"/>
      <c r="BKU300" s="730"/>
      <c r="BKV300" s="730"/>
      <c r="BKW300" s="730"/>
      <c r="BKX300" s="730"/>
      <c r="BKY300" s="730"/>
      <c r="BKZ300" s="730"/>
      <c r="BLA300" s="730"/>
      <c r="BLB300" s="730"/>
      <c r="BLC300" s="730"/>
      <c r="BLD300" s="730"/>
      <c r="BLE300" s="730"/>
      <c r="BLF300" s="730"/>
      <c r="BLG300" s="730"/>
      <c r="BLH300" s="730"/>
      <c r="BLI300" s="730"/>
      <c r="BLJ300" s="730"/>
      <c r="BLK300" s="730"/>
      <c r="BLL300" s="730"/>
      <c r="BLM300" s="730"/>
      <c r="BLN300" s="730"/>
      <c r="BLO300" s="730"/>
      <c r="BLP300" s="730"/>
      <c r="BLQ300" s="730"/>
      <c r="BLR300" s="730"/>
      <c r="BLS300" s="730"/>
      <c r="BLT300" s="730"/>
      <c r="BLU300" s="730"/>
      <c r="BLV300" s="730"/>
      <c r="BLW300" s="730"/>
      <c r="BLX300" s="730"/>
      <c r="BLY300" s="730"/>
      <c r="BLZ300" s="730"/>
      <c r="BMA300" s="730"/>
      <c r="BMB300" s="730"/>
      <c r="BMC300" s="730"/>
      <c r="BMD300" s="730"/>
      <c r="BME300" s="730"/>
      <c r="BMF300" s="730"/>
      <c r="BMG300" s="730"/>
      <c r="BMH300" s="730"/>
      <c r="BMI300" s="730"/>
      <c r="BMJ300" s="730"/>
      <c r="BMK300" s="730"/>
      <c r="BML300" s="730"/>
      <c r="BMM300" s="730"/>
      <c r="BMN300" s="730"/>
      <c r="BMO300" s="730"/>
      <c r="BMP300" s="730"/>
      <c r="BMQ300" s="730"/>
      <c r="BMR300" s="730"/>
      <c r="BMS300" s="730"/>
      <c r="BMT300" s="730"/>
      <c r="BMU300" s="730"/>
      <c r="BMV300" s="730"/>
      <c r="BMW300" s="730"/>
      <c r="BMX300" s="730"/>
      <c r="BMY300" s="730"/>
      <c r="BMZ300" s="730"/>
      <c r="BNA300" s="730"/>
      <c r="BNB300" s="730"/>
      <c r="BNC300" s="730"/>
      <c r="BND300" s="730"/>
      <c r="BNE300" s="730"/>
      <c r="BNF300" s="730"/>
      <c r="BNG300" s="730"/>
      <c r="BNH300" s="730"/>
      <c r="BNI300" s="730"/>
      <c r="BNJ300" s="730"/>
      <c r="BNK300" s="730"/>
      <c r="BNL300" s="730"/>
      <c r="BNM300" s="730"/>
      <c r="BNN300" s="730"/>
      <c r="BNO300" s="730"/>
      <c r="BNP300" s="730"/>
      <c r="BNQ300" s="730"/>
      <c r="BNR300" s="730"/>
      <c r="BNS300" s="730"/>
      <c r="BNT300" s="730"/>
      <c r="BNU300" s="730"/>
      <c r="BNV300" s="730"/>
      <c r="BNW300" s="730"/>
      <c r="BNX300" s="730"/>
      <c r="BNY300" s="730"/>
      <c r="BNZ300" s="730"/>
      <c r="BOA300" s="730"/>
      <c r="BOB300" s="730"/>
      <c r="BOC300" s="730"/>
      <c r="BOD300" s="730"/>
      <c r="BOE300" s="730"/>
      <c r="BOF300" s="730"/>
      <c r="BOG300" s="730"/>
      <c r="BOH300" s="730"/>
      <c r="BOI300" s="730"/>
      <c r="BOJ300" s="730"/>
      <c r="BOK300" s="730"/>
      <c r="BOL300" s="730"/>
      <c r="BOM300" s="730"/>
      <c r="BON300" s="730"/>
      <c r="BOO300" s="730"/>
      <c r="BOP300" s="730"/>
      <c r="BOQ300" s="730"/>
      <c r="BOR300" s="730"/>
      <c r="BOS300" s="730"/>
      <c r="BOT300" s="730"/>
      <c r="BOU300" s="730"/>
      <c r="BOV300" s="730"/>
      <c r="BOW300" s="730"/>
      <c r="BOX300" s="730"/>
      <c r="BOY300" s="730"/>
      <c r="BOZ300" s="730"/>
      <c r="BPA300" s="730"/>
      <c r="BPB300" s="730"/>
      <c r="BPC300" s="730"/>
      <c r="BPD300" s="730"/>
      <c r="BPE300" s="730"/>
      <c r="BPF300" s="730"/>
      <c r="BPG300" s="730"/>
      <c r="BPH300" s="730"/>
      <c r="BPI300" s="730"/>
      <c r="BPJ300" s="730"/>
      <c r="BPK300" s="730"/>
      <c r="BPL300" s="730"/>
      <c r="BPM300" s="730"/>
      <c r="BPN300" s="730"/>
      <c r="BPO300" s="730"/>
      <c r="BPP300" s="730"/>
      <c r="BPQ300" s="730"/>
      <c r="BPR300" s="730"/>
      <c r="BPS300" s="730"/>
      <c r="BPT300" s="730"/>
      <c r="BPU300" s="730"/>
      <c r="BPV300" s="730"/>
      <c r="BPW300" s="730"/>
      <c r="BPX300" s="730"/>
      <c r="BPY300" s="730"/>
      <c r="BPZ300" s="730"/>
      <c r="BQA300" s="730"/>
      <c r="BQB300" s="730"/>
      <c r="BQC300" s="730"/>
      <c r="BQD300" s="730"/>
      <c r="BQE300" s="730"/>
      <c r="BQF300" s="730"/>
      <c r="BQG300" s="730"/>
      <c r="BQH300" s="730"/>
      <c r="BQI300" s="730"/>
      <c r="BQJ300" s="730"/>
      <c r="BQK300" s="730"/>
      <c r="BQL300" s="730"/>
      <c r="BQM300" s="730"/>
      <c r="BQN300" s="730"/>
      <c r="BQO300" s="730"/>
      <c r="BQP300" s="730"/>
      <c r="BQQ300" s="730"/>
      <c r="BQR300" s="730"/>
      <c r="BQS300" s="730"/>
      <c r="BQT300" s="730"/>
      <c r="BQU300" s="730"/>
      <c r="BQV300" s="730"/>
      <c r="BQW300" s="730"/>
      <c r="BQX300" s="730"/>
      <c r="BQY300" s="730"/>
      <c r="BQZ300" s="730"/>
      <c r="BRA300" s="730"/>
      <c r="BRB300" s="730"/>
      <c r="BRC300" s="730"/>
      <c r="BRD300" s="730"/>
      <c r="BRE300" s="730"/>
      <c r="BRF300" s="730"/>
      <c r="BRG300" s="730"/>
      <c r="BRH300" s="730"/>
      <c r="BRI300" s="730"/>
      <c r="BRJ300" s="730"/>
      <c r="BRK300" s="730"/>
      <c r="BRL300" s="730"/>
      <c r="BRM300" s="730"/>
      <c r="BRN300" s="730"/>
      <c r="BRO300" s="730"/>
      <c r="BRP300" s="730"/>
      <c r="BRQ300" s="730"/>
      <c r="BRR300" s="730"/>
      <c r="BRS300" s="730"/>
      <c r="BRT300" s="730"/>
      <c r="BRU300" s="730"/>
      <c r="BRV300" s="730"/>
      <c r="BRW300" s="730"/>
      <c r="BRX300" s="730"/>
      <c r="BRY300" s="730"/>
      <c r="BRZ300" s="730"/>
      <c r="BSA300" s="730"/>
      <c r="BSB300" s="730"/>
      <c r="BSC300" s="730"/>
      <c r="BSD300" s="730"/>
      <c r="BSE300" s="730"/>
      <c r="BSF300" s="730"/>
      <c r="BSG300" s="730"/>
      <c r="BSH300" s="730"/>
      <c r="BSI300" s="730"/>
      <c r="BSJ300" s="730"/>
      <c r="BSK300" s="730"/>
      <c r="BSL300" s="730"/>
      <c r="BSM300" s="730"/>
      <c r="BSN300" s="730"/>
      <c r="BSO300" s="730"/>
      <c r="BSP300" s="730"/>
      <c r="BSQ300" s="730"/>
      <c r="BSR300" s="730"/>
      <c r="BSS300" s="730"/>
      <c r="BST300" s="730"/>
      <c r="BSU300" s="730"/>
      <c r="BSV300" s="730"/>
      <c r="BSW300" s="730"/>
      <c r="BSX300" s="730"/>
      <c r="BSY300" s="730"/>
      <c r="BSZ300" s="730"/>
      <c r="BTA300" s="730"/>
      <c r="BTB300" s="730"/>
      <c r="BTC300" s="730"/>
      <c r="BTD300" s="730"/>
      <c r="BTE300" s="730"/>
      <c r="BTF300" s="730"/>
      <c r="BTG300" s="730"/>
      <c r="BTH300" s="730"/>
      <c r="BTI300" s="730"/>
      <c r="BTJ300" s="730"/>
      <c r="BTK300" s="730"/>
      <c r="BTL300" s="730"/>
      <c r="BTM300" s="730"/>
      <c r="BTN300" s="730"/>
      <c r="BTO300" s="730"/>
      <c r="BTP300" s="730"/>
      <c r="BTQ300" s="730"/>
      <c r="BTR300" s="730"/>
      <c r="BTS300" s="730"/>
      <c r="BTT300" s="730"/>
      <c r="BTU300" s="730"/>
      <c r="BTV300" s="730"/>
      <c r="BTW300" s="730"/>
      <c r="BTX300" s="730"/>
      <c r="BTY300" s="730"/>
      <c r="BTZ300" s="730"/>
      <c r="BUA300" s="730"/>
      <c r="BUB300" s="730"/>
      <c r="BUC300" s="730"/>
      <c r="BUD300" s="730"/>
      <c r="BUE300" s="730"/>
      <c r="BUF300" s="730"/>
      <c r="BUG300" s="730"/>
      <c r="BUH300" s="730"/>
      <c r="BUI300" s="730"/>
      <c r="BUJ300" s="730"/>
      <c r="BUK300" s="730"/>
      <c r="BUL300" s="730"/>
      <c r="BUM300" s="730"/>
      <c r="BUN300" s="730"/>
      <c r="BUO300" s="730"/>
      <c r="BUP300" s="730"/>
      <c r="BUQ300" s="730"/>
      <c r="BUR300" s="730"/>
      <c r="BUS300" s="730"/>
      <c r="BUT300" s="730"/>
      <c r="BUU300" s="730"/>
      <c r="BUV300" s="730"/>
      <c r="BUW300" s="730"/>
      <c r="BUX300" s="730"/>
      <c r="BUY300" s="730"/>
      <c r="BUZ300" s="730"/>
      <c r="BVA300" s="730"/>
      <c r="BVB300" s="730"/>
      <c r="BVC300" s="730"/>
      <c r="BVD300" s="730"/>
      <c r="BVE300" s="730"/>
      <c r="BVF300" s="730"/>
      <c r="BVG300" s="730"/>
      <c r="BVH300" s="730"/>
      <c r="BVI300" s="730"/>
      <c r="BVJ300" s="730"/>
      <c r="BVK300" s="730"/>
      <c r="BVL300" s="730"/>
      <c r="BVM300" s="730"/>
      <c r="BVN300" s="730"/>
      <c r="BVO300" s="730"/>
      <c r="BVP300" s="730"/>
      <c r="BVQ300" s="730"/>
      <c r="BVR300" s="730"/>
      <c r="BVS300" s="730"/>
      <c r="BVT300" s="730"/>
      <c r="BVU300" s="730"/>
      <c r="BVV300" s="730"/>
      <c r="BVW300" s="730"/>
      <c r="BVX300" s="730"/>
      <c r="BVY300" s="730"/>
      <c r="BVZ300" s="730"/>
      <c r="BWA300" s="730"/>
      <c r="BWB300" s="730"/>
      <c r="BWC300" s="730"/>
      <c r="BWD300" s="730"/>
      <c r="BWE300" s="730"/>
      <c r="BWF300" s="730"/>
      <c r="BWG300" s="730"/>
      <c r="BWH300" s="730"/>
      <c r="BWI300" s="730"/>
      <c r="BWJ300" s="730"/>
      <c r="BWK300" s="730"/>
      <c r="BWL300" s="730"/>
      <c r="BWM300" s="730"/>
      <c r="BWN300" s="730"/>
      <c r="BWO300" s="730"/>
      <c r="BWP300" s="730"/>
      <c r="BWQ300" s="730"/>
      <c r="BWR300" s="730"/>
      <c r="BWS300" s="730"/>
      <c r="BWT300" s="730"/>
      <c r="BWU300" s="730"/>
      <c r="BWV300" s="730"/>
      <c r="BWW300" s="730"/>
      <c r="BWX300" s="730"/>
      <c r="BWY300" s="730"/>
      <c r="BWZ300" s="730"/>
      <c r="BXA300" s="730"/>
      <c r="BXB300" s="730"/>
      <c r="BXC300" s="730"/>
      <c r="BXD300" s="730"/>
      <c r="BXE300" s="730"/>
      <c r="BXF300" s="730"/>
      <c r="BXG300" s="730"/>
      <c r="BXH300" s="730"/>
      <c r="BXI300" s="730"/>
      <c r="BXJ300" s="730"/>
      <c r="BXK300" s="730"/>
      <c r="BXL300" s="730"/>
      <c r="BXM300" s="730"/>
      <c r="BXN300" s="730"/>
      <c r="BXO300" s="730"/>
      <c r="BXP300" s="730"/>
      <c r="BXQ300" s="730"/>
      <c r="BXR300" s="730"/>
      <c r="BXS300" s="730"/>
      <c r="BXT300" s="730"/>
      <c r="BXU300" s="730"/>
      <c r="BXV300" s="730"/>
      <c r="BXW300" s="730"/>
      <c r="BXX300" s="730"/>
      <c r="BXY300" s="730"/>
      <c r="BXZ300" s="730"/>
      <c r="BYA300" s="730"/>
      <c r="BYB300" s="730"/>
      <c r="BYC300" s="730"/>
      <c r="BYD300" s="730"/>
      <c r="BYE300" s="730"/>
      <c r="BYF300" s="730"/>
      <c r="BYG300" s="730"/>
      <c r="BYH300" s="730"/>
      <c r="BYI300" s="730"/>
      <c r="BYJ300" s="730"/>
      <c r="BYK300" s="730"/>
      <c r="BYL300" s="730"/>
      <c r="BYM300" s="730"/>
      <c r="BYN300" s="730"/>
      <c r="BYO300" s="730"/>
      <c r="BYP300" s="730"/>
      <c r="BYQ300" s="730"/>
      <c r="BYR300" s="730"/>
      <c r="BYS300" s="730"/>
      <c r="BYT300" s="730"/>
      <c r="BYU300" s="730"/>
      <c r="BYV300" s="730"/>
      <c r="BYW300" s="730"/>
      <c r="BYX300" s="730"/>
      <c r="BYY300" s="730"/>
      <c r="BYZ300" s="730"/>
      <c r="BZA300" s="730"/>
      <c r="BZB300" s="730"/>
      <c r="BZC300" s="730"/>
      <c r="BZD300" s="730"/>
      <c r="BZE300" s="730"/>
      <c r="BZF300" s="730"/>
      <c r="BZG300" s="730"/>
      <c r="BZH300" s="730"/>
      <c r="BZI300" s="730"/>
      <c r="BZJ300" s="730"/>
      <c r="BZK300" s="730"/>
      <c r="BZL300" s="730"/>
      <c r="BZM300" s="730"/>
      <c r="BZN300" s="730"/>
      <c r="BZO300" s="730"/>
      <c r="BZP300" s="730"/>
      <c r="BZQ300" s="730"/>
      <c r="BZR300" s="730"/>
      <c r="BZS300" s="730"/>
      <c r="BZT300" s="730"/>
      <c r="BZU300" s="730"/>
      <c r="BZV300" s="730"/>
      <c r="BZW300" s="730"/>
      <c r="BZX300" s="730"/>
      <c r="BZY300" s="730"/>
      <c r="BZZ300" s="730"/>
      <c r="CAA300" s="730"/>
      <c r="CAB300" s="730"/>
      <c r="CAC300" s="730"/>
      <c r="CAD300" s="730"/>
      <c r="CAE300" s="730"/>
      <c r="CAF300" s="730"/>
      <c r="CAG300" s="730"/>
      <c r="CAH300" s="730"/>
      <c r="CAI300" s="730"/>
      <c r="CAJ300" s="730"/>
      <c r="CAK300" s="730"/>
      <c r="CAL300" s="730"/>
      <c r="CAM300" s="730"/>
      <c r="CAN300" s="730"/>
      <c r="CAO300" s="730"/>
      <c r="CAP300" s="730"/>
      <c r="CAQ300" s="730"/>
      <c r="CAR300" s="730"/>
      <c r="CAS300" s="730"/>
      <c r="CAT300" s="730"/>
      <c r="CAU300" s="730"/>
      <c r="CAV300" s="730"/>
      <c r="CAW300" s="730"/>
      <c r="CAX300" s="730"/>
      <c r="CAY300" s="730"/>
      <c r="CAZ300" s="730"/>
      <c r="CBA300" s="730"/>
      <c r="CBB300" s="730"/>
      <c r="CBC300" s="730"/>
      <c r="CBD300" s="730"/>
      <c r="CBE300" s="730"/>
      <c r="CBF300" s="730"/>
      <c r="CBG300" s="730"/>
      <c r="CBH300" s="730"/>
      <c r="CBI300" s="730"/>
      <c r="CBJ300" s="730"/>
      <c r="CBK300" s="730"/>
      <c r="CBL300" s="730"/>
      <c r="CBM300" s="730"/>
      <c r="CBN300" s="730"/>
      <c r="CBO300" s="730"/>
      <c r="CBP300" s="730"/>
      <c r="CBQ300" s="730"/>
      <c r="CBR300" s="730"/>
      <c r="CBS300" s="730"/>
      <c r="CBT300" s="730"/>
      <c r="CBU300" s="730"/>
      <c r="CBV300" s="730"/>
      <c r="CBW300" s="730"/>
      <c r="CBX300" s="730"/>
      <c r="CBY300" s="730"/>
      <c r="CBZ300" s="730"/>
      <c r="CCA300" s="730"/>
      <c r="CCB300" s="730"/>
      <c r="CCC300" s="730"/>
      <c r="CCD300" s="730"/>
      <c r="CCE300" s="730"/>
      <c r="CCF300" s="730"/>
      <c r="CCG300" s="730"/>
      <c r="CCH300" s="730"/>
      <c r="CCI300" s="730"/>
      <c r="CCJ300" s="730"/>
      <c r="CCK300" s="730"/>
      <c r="CCL300" s="730"/>
      <c r="CCM300" s="730"/>
      <c r="CCN300" s="730"/>
      <c r="CCO300" s="730"/>
      <c r="CCP300" s="730"/>
      <c r="CCQ300" s="730"/>
      <c r="CCR300" s="730"/>
      <c r="CCS300" s="730"/>
      <c r="CCT300" s="730"/>
      <c r="CCU300" s="730"/>
      <c r="CCV300" s="730"/>
      <c r="CCW300" s="730"/>
      <c r="CCX300" s="730"/>
      <c r="CCY300" s="730"/>
      <c r="CCZ300" s="730"/>
      <c r="CDA300" s="730"/>
      <c r="CDB300" s="730"/>
      <c r="CDC300" s="730"/>
      <c r="CDD300" s="730"/>
      <c r="CDE300" s="730"/>
      <c r="CDF300" s="730"/>
      <c r="CDG300" s="730"/>
      <c r="CDH300" s="730"/>
      <c r="CDI300" s="730"/>
      <c r="CDJ300" s="730"/>
      <c r="CDK300" s="730"/>
      <c r="CDL300" s="730"/>
      <c r="CDM300" s="730"/>
      <c r="CDN300" s="730"/>
      <c r="CDO300" s="730"/>
      <c r="CDP300" s="730"/>
      <c r="CDQ300" s="730"/>
      <c r="CDR300" s="730"/>
      <c r="CDS300" s="730"/>
      <c r="CDT300" s="730"/>
      <c r="CDU300" s="730"/>
      <c r="CDV300" s="730"/>
      <c r="CDW300" s="730"/>
      <c r="CDX300" s="730"/>
      <c r="CDY300" s="730"/>
      <c r="CDZ300" s="730"/>
      <c r="CEA300" s="730"/>
      <c r="CEB300" s="730"/>
      <c r="CEC300" s="730"/>
      <c r="CED300" s="730"/>
      <c r="CEE300" s="730"/>
      <c r="CEF300" s="730"/>
      <c r="CEG300" s="730"/>
      <c r="CEH300" s="730"/>
      <c r="CEI300" s="730"/>
      <c r="CEJ300" s="730"/>
      <c r="CEK300" s="730"/>
      <c r="CEL300" s="730"/>
      <c r="CEM300" s="730"/>
      <c r="CEN300" s="730"/>
      <c r="CEO300" s="730"/>
      <c r="CEP300" s="730"/>
      <c r="CEQ300" s="730"/>
      <c r="CER300" s="730"/>
      <c r="CES300" s="730"/>
      <c r="CET300" s="730"/>
      <c r="CEU300" s="730"/>
      <c r="CEV300" s="730"/>
      <c r="CEW300" s="730"/>
      <c r="CEX300" s="730"/>
      <c r="CEY300" s="730"/>
      <c r="CEZ300" s="730"/>
      <c r="CFA300" s="730"/>
      <c r="CFB300" s="730"/>
      <c r="CFC300" s="730"/>
      <c r="CFD300" s="730"/>
      <c r="CFE300" s="730"/>
      <c r="CFF300" s="730"/>
      <c r="CFG300" s="730"/>
      <c r="CFH300" s="730"/>
      <c r="CFI300" s="730"/>
      <c r="CFJ300" s="730"/>
      <c r="CFK300" s="730"/>
      <c r="CFL300" s="730"/>
      <c r="CFM300" s="730"/>
      <c r="CFN300" s="730"/>
      <c r="CFO300" s="730"/>
      <c r="CFP300" s="730"/>
      <c r="CFQ300" s="730"/>
      <c r="CFR300" s="730"/>
      <c r="CFS300" s="730"/>
      <c r="CFT300" s="730"/>
      <c r="CFU300" s="730"/>
      <c r="CFV300" s="730"/>
      <c r="CFW300" s="730"/>
      <c r="CFX300" s="730"/>
      <c r="CFY300" s="730"/>
      <c r="CFZ300" s="730"/>
      <c r="CGA300" s="730"/>
      <c r="CGB300" s="730"/>
      <c r="CGC300" s="730"/>
      <c r="CGD300" s="730"/>
      <c r="CGE300" s="730"/>
      <c r="CGF300" s="730"/>
      <c r="CGG300" s="730"/>
      <c r="CGH300" s="730"/>
      <c r="CGI300" s="730"/>
      <c r="CGJ300" s="730"/>
      <c r="CGK300" s="730"/>
      <c r="CGL300" s="730"/>
      <c r="CGM300" s="730"/>
      <c r="CGN300" s="730"/>
      <c r="CGO300" s="730"/>
      <c r="CGP300" s="730"/>
      <c r="CGQ300" s="730"/>
      <c r="CGR300" s="730"/>
      <c r="CGS300" s="730"/>
      <c r="CGT300" s="730"/>
      <c r="CGU300" s="730"/>
      <c r="CGV300" s="730"/>
      <c r="CGW300" s="730"/>
      <c r="CGX300" s="730"/>
      <c r="CGY300" s="730"/>
      <c r="CGZ300" s="730"/>
      <c r="CHA300" s="730"/>
      <c r="CHB300" s="730"/>
      <c r="CHC300" s="730"/>
      <c r="CHD300" s="730"/>
      <c r="CHE300" s="730"/>
      <c r="CHF300" s="730"/>
      <c r="CHG300" s="730"/>
      <c r="CHH300" s="730"/>
      <c r="CHI300" s="730"/>
      <c r="CHJ300" s="730"/>
      <c r="CHK300" s="730"/>
      <c r="CHL300" s="730"/>
      <c r="CHM300" s="730"/>
      <c r="CHN300" s="730"/>
      <c r="CHO300" s="730"/>
      <c r="CHP300" s="730"/>
      <c r="CHQ300" s="730"/>
      <c r="CHR300" s="730"/>
      <c r="CHS300" s="730"/>
      <c r="CHT300" s="730"/>
      <c r="CHU300" s="730"/>
      <c r="CHV300" s="730"/>
      <c r="CHW300" s="730"/>
      <c r="CHX300" s="730"/>
      <c r="CHY300" s="730"/>
      <c r="CHZ300" s="730"/>
      <c r="CIA300" s="730"/>
      <c r="CIB300" s="730"/>
      <c r="CIC300" s="730"/>
      <c r="CID300" s="730"/>
      <c r="CIE300" s="730"/>
      <c r="CIF300" s="730"/>
      <c r="CIG300" s="730"/>
      <c r="CIH300" s="730"/>
      <c r="CII300" s="730"/>
      <c r="CIJ300" s="730"/>
      <c r="CIK300" s="730"/>
      <c r="CIL300" s="730"/>
      <c r="CIM300" s="730"/>
      <c r="CIN300" s="730"/>
      <c r="CIO300" s="730"/>
      <c r="CIP300" s="730"/>
      <c r="CIQ300" s="730"/>
      <c r="CIR300" s="730"/>
      <c r="CIS300" s="730"/>
      <c r="CIT300" s="730"/>
      <c r="CIU300" s="730"/>
      <c r="CIV300" s="730"/>
      <c r="CIW300" s="730"/>
      <c r="CIX300" s="730"/>
      <c r="CIY300" s="730"/>
      <c r="CIZ300" s="730"/>
      <c r="CJA300" s="730"/>
      <c r="CJB300" s="730"/>
      <c r="CJC300" s="730"/>
      <c r="CJD300" s="730"/>
      <c r="CJE300" s="730"/>
      <c r="CJF300" s="730"/>
      <c r="CJG300" s="730"/>
      <c r="CJH300" s="730"/>
      <c r="CJI300" s="730"/>
      <c r="CJJ300" s="730"/>
      <c r="CJK300" s="730"/>
      <c r="CJL300" s="730"/>
      <c r="CJM300" s="730"/>
      <c r="CJN300" s="730"/>
      <c r="CJO300" s="730"/>
      <c r="CJP300" s="730"/>
      <c r="CJQ300" s="730"/>
      <c r="CJR300" s="730"/>
      <c r="CJS300" s="730"/>
      <c r="CJT300" s="730"/>
      <c r="CJU300" s="730"/>
      <c r="CJV300" s="730"/>
      <c r="CJW300" s="730"/>
      <c r="CJX300" s="730"/>
      <c r="CJY300" s="730"/>
      <c r="CJZ300" s="730"/>
      <c r="CKA300" s="730"/>
      <c r="CKB300" s="730"/>
      <c r="CKC300" s="730"/>
      <c r="CKD300" s="730"/>
      <c r="CKE300" s="730"/>
      <c r="CKF300" s="730"/>
      <c r="CKG300" s="730"/>
      <c r="CKH300" s="730"/>
      <c r="CKI300" s="730"/>
      <c r="CKJ300" s="730"/>
      <c r="CKK300" s="730"/>
      <c r="CKL300" s="730"/>
      <c r="CKM300" s="730"/>
      <c r="CKN300" s="730"/>
      <c r="CKO300" s="730"/>
      <c r="CKP300" s="730"/>
      <c r="CKQ300" s="730"/>
      <c r="CKR300" s="730"/>
      <c r="CKS300" s="730"/>
      <c r="CKT300" s="730"/>
      <c r="CKU300" s="730"/>
      <c r="CKV300" s="730"/>
      <c r="CKW300" s="730"/>
      <c r="CKX300" s="730"/>
      <c r="CKY300" s="730"/>
      <c r="CKZ300" s="730"/>
      <c r="CLA300" s="730"/>
      <c r="CLB300" s="730"/>
      <c r="CLC300" s="730"/>
      <c r="CLD300" s="730"/>
      <c r="CLE300" s="730"/>
      <c r="CLF300" s="730"/>
      <c r="CLG300" s="730"/>
      <c r="CLH300" s="730"/>
      <c r="CLI300" s="730"/>
      <c r="CLJ300" s="730"/>
      <c r="CLK300" s="730"/>
      <c r="CLL300" s="730"/>
      <c r="CLM300" s="730"/>
      <c r="CLN300" s="730"/>
      <c r="CLO300" s="730"/>
      <c r="CLP300" s="730"/>
      <c r="CLQ300" s="730"/>
      <c r="CLR300" s="730"/>
      <c r="CLS300" s="730"/>
      <c r="CLT300" s="730"/>
      <c r="CLU300" s="730"/>
      <c r="CLV300" s="730"/>
      <c r="CLW300" s="730"/>
      <c r="CLX300" s="730"/>
      <c r="CLY300" s="730"/>
      <c r="CLZ300" s="730"/>
      <c r="CMA300" s="730"/>
      <c r="CMB300" s="730"/>
      <c r="CMC300" s="730"/>
      <c r="CMD300" s="730"/>
      <c r="CME300" s="730"/>
      <c r="CMF300" s="730"/>
      <c r="CMG300" s="730"/>
      <c r="CMH300" s="730"/>
      <c r="CMI300" s="730"/>
      <c r="CMJ300" s="730"/>
      <c r="CMK300" s="730"/>
      <c r="CML300" s="730"/>
      <c r="CMM300" s="730"/>
      <c r="CMN300" s="730"/>
      <c r="CMO300" s="730"/>
      <c r="CMP300" s="730"/>
      <c r="CMQ300" s="730"/>
      <c r="CMR300" s="730"/>
      <c r="CMS300" s="730"/>
      <c r="CMT300" s="730"/>
      <c r="CMU300" s="730"/>
      <c r="CMV300" s="730"/>
      <c r="CMW300" s="730"/>
      <c r="CMX300" s="730"/>
      <c r="CMY300" s="730"/>
      <c r="CMZ300" s="730"/>
      <c r="CNA300" s="730"/>
      <c r="CNB300" s="730"/>
      <c r="CNC300" s="730"/>
      <c r="CND300" s="730"/>
      <c r="CNE300" s="730"/>
      <c r="CNF300" s="730"/>
      <c r="CNG300" s="730"/>
      <c r="CNH300" s="730"/>
      <c r="CNI300" s="730"/>
      <c r="CNJ300" s="730"/>
      <c r="CNK300" s="730"/>
      <c r="CNL300" s="730"/>
      <c r="CNM300" s="730"/>
      <c r="CNN300" s="730"/>
      <c r="CNO300" s="730"/>
      <c r="CNP300" s="730"/>
      <c r="CNQ300" s="730"/>
      <c r="CNR300" s="730"/>
      <c r="CNS300" s="730"/>
      <c r="CNT300" s="730"/>
      <c r="CNU300" s="730"/>
      <c r="CNV300" s="730"/>
      <c r="CNW300" s="730"/>
      <c r="CNX300" s="730"/>
      <c r="CNY300" s="730"/>
      <c r="CNZ300" s="730"/>
      <c r="COA300" s="730"/>
      <c r="COB300" s="730"/>
      <c r="COC300" s="730"/>
      <c r="COD300" s="730"/>
      <c r="COE300" s="730"/>
      <c r="COF300" s="730"/>
      <c r="COG300" s="730"/>
      <c r="COH300" s="730"/>
      <c r="COI300" s="730"/>
      <c r="COJ300" s="730"/>
      <c r="COK300" s="730"/>
      <c r="COL300" s="730"/>
      <c r="COM300" s="730"/>
      <c r="CON300" s="730"/>
      <c r="COO300" s="730"/>
      <c r="COP300" s="730"/>
      <c r="COQ300" s="730"/>
      <c r="COR300" s="730"/>
      <c r="COS300" s="730"/>
      <c r="COT300" s="730"/>
      <c r="COU300" s="730"/>
      <c r="COV300" s="730"/>
      <c r="COW300" s="730"/>
      <c r="COX300" s="730"/>
      <c r="COY300" s="730"/>
      <c r="COZ300" s="730"/>
      <c r="CPA300" s="730"/>
      <c r="CPB300" s="730"/>
      <c r="CPC300" s="730"/>
      <c r="CPD300" s="730"/>
      <c r="CPE300" s="730"/>
      <c r="CPF300" s="730"/>
      <c r="CPG300" s="730"/>
      <c r="CPH300" s="730"/>
      <c r="CPI300" s="730"/>
      <c r="CPJ300" s="730"/>
      <c r="CPK300" s="730"/>
      <c r="CPL300" s="730"/>
      <c r="CPM300" s="730"/>
      <c r="CPN300" s="730"/>
      <c r="CPO300" s="730"/>
      <c r="CPP300" s="730"/>
      <c r="CPQ300" s="730"/>
      <c r="CPR300" s="730"/>
      <c r="CPS300" s="730"/>
      <c r="CPT300" s="730"/>
      <c r="CPU300" s="730"/>
      <c r="CPV300" s="730"/>
      <c r="CPW300" s="730"/>
      <c r="CPX300" s="730"/>
      <c r="CPY300" s="730"/>
      <c r="CPZ300" s="730"/>
      <c r="CQA300" s="730"/>
      <c r="CQB300" s="730"/>
      <c r="CQC300" s="730"/>
      <c r="CQD300" s="730"/>
      <c r="CQE300" s="730"/>
      <c r="CQF300" s="730"/>
      <c r="CQG300" s="730"/>
      <c r="CQH300" s="730"/>
      <c r="CQI300" s="730"/>
      <c r="CQJ300" s="730"/>
      <c r="CQK300" s="730"/>
      <c r="CQL300" s="730"/>
      <c r="CQM300" s="730"/>
      <c r="CQN300" s="730"/>
      <c r="CQO300" s="730"/>
      <c r="CQP300" s="730"/>
      <c r="CQQ300" s="730"/>
      <c r="CQR300" s="730"/>
      <c r="CQS300" s="730"/>
      <c r="CQT300" s="730"/>
      <c r="CQU300" s="730"/>
      <c r="CQV300" s="730"/>
      <c r="CQW300" s="730"/>
      <c r="CQX300" s="730"/>
      <c r="CQY300" s="730"/>
      <c r="CQZ300" s="730"/>
      <c r="CRA300" s="730"/>
      <c r="CRB300" s="730"/>
      <c r="CRC300" s="730"/>
      <c r="CRD300" s="730"/>
      <c r="CRE300" s="730"/>
      <c r="CRF300" s="730"/>
      <c r="CRG300" s="730"/>
      <c r="CRH300" s="730"/>
      <c r="CRI300" s="730"/>
      <c r="CRJ300" s="730"/>
      <c r="CRK300" s="730"/>
      <c r="CRL300" s="730"/>
      <c r="CRM300" s="730"/>
      <c r="CRN300" s="730"/>
      <c r="CRO300" s="730"/>
      <c r="CRP300" s="730"/>
      <c r="CRQ300" s="730"/>
      <c r="CRR300" s="730"/>
      <c r="CRS300" s="730"/>
      <c r="CRT300" s="730"/>
      <c r="CRU300" s="730"/>
      <c r="CRV300" s="730"/>
      <c r="CRW300" s="730"/>
      <c r="CRX300" s="730"/>
      <c r="CRY300" s="730"/>
      <c r="CRZ300" s="730"/>
      <c r="CSA300" s="730"/>
      <c r="CSB300" s="730"/>
      <c r="CSC300" s="730"/>
      <c r="CSD300" s="730"/>
      <c r="CSE300" s="730"/>
      <c r="CSF300" s="730"/>
      <c r="CSG300" s="730"/>
      <c r="CSH300" s="730"/>
      <c r="CSI300" s="730"/>
      <c r="CSJ300" s="730"/>
      <c r="CSK300" s="730"/>
      <c r="CSL300" s="730"/>
      <c r="CSM300" s="730"/>
      <c r="CSN300" s="730"/>
      <c r="CSO300" s="730"/>
      <c r="CSP300" s="730"/>
      <c r="CSQ300" s="730"/>
      <c r="CSR300" s="730"/>
      <c r="CSS300" s="730"/>
      <c r="CST300" s="730"/>
      <c r="CSU300" s="730"/>
      <c r="CSV300" s="730"/>
      <c r="CSW300" s="730"/>
      <c r="CSX300" s="730"/>
      <c r="CSY300" s="730"/>
      <c r="CSZ300" s="730"/>
      <c r="CTA300" s="730"/>
      <c r="CTB300" s="730"/>
      <c r="CTC300" s="730"/>
      <c r="CTD300" s="730"/>
      <c r="CTE300" s="730"/>
      <c r="CTF300" s="730"/>
      <c r="CTG300" s="730"/>
      <c r="CTH300" s="730"/>
      <c r="CTI300" s="730"/>
      <c r="CTJ300" s="730"/>
      <c r="CTK300" s="730"/>
      <c r="CTL300" s="730"/>
      <c r="CTM300" s="730"/>
      <c r="CTN300" s="730"/>
      <c r="CTO300" s="730"/>
      <c r="CTP300" s="730"/>
      <c r="CTQ300" s="730"/>
      <c r="CTR300" s="730"/>
      <c r="CTS300" s="730"/>
      <c r="CTT300" s="730"/>
      <c r="CTU300" s="730"/>
      <c r="CTV300" s="730"/>
      <c r="CTW300" s="730"/>
      <c r="CTX300" s="730"/>
      <c r="CTY300" s="730"/>
      <c r="CTZ300" s="730"/>
      <c r="CUA300" s="730"/>
      <c r="CUB300" s="730"/>
      <c r="CUC300" s="730"/>
      <c r="CUD300" s="730"/>
      <c r="CUE300" s="730"/>
      <c r="CUF300" s="730"/>
      <c r="CUG300" s="730"/>
      <c r="CUH300" s="730"/>
      <c r="CUI300" s="730"/>
      <c r="CUJ300" s="730"/>
      <c r="CUK300" s="730"/>
      <c r="CUL300" s="730"/>
      <c r="CUM300" s="730"/>
      <c r="CUN300" s="730"/>
      <c r="CUO300" s="730"/>
      <c r="CUP300" s="730"/>
      <c r="CUQ300" s="730"/>
      <c r="CUR300" s="730"/>
      <c r="CUS300" s="730"/>
      <c r="CUT300" s="730"/>
      <c r="CUU300" s="730"/>
      <c r="CUV300" s="730"/>
      <c r="CUW300" s="730"/>
      <c r="CUX300" s="730"/>
      <c r="CUY300" s="730"/>
      <c r="CUZ300" s="730"/>
      <c r="CVA300" s="730"/>
      <c r="CVB300" s="730"/>
      <c r="CVC300" s="730"/>
      <c r="CVD300" s="730"/>
      <c r="CVE300" s="730"/>
      <c r="CVF300" s="730"/>
      <c r="CVG300" s="730"/>
      <c r="CVH300" s="730"/>
      <c r="CVI300" s="730"/>
      <c r="CVJ300" s="730"/>
      <c r="CVK300" s="730"/>
      <c r="CVL300" s="730"/>
      <c r="CVM300" s="730"/>
      <c r="CVN300" s="730"/>
      <c r="CVO300" s="730"/>
      <c r="CVP300" s="730"/>
      <c r="CVQ300" s="730"/>
      <c r="CVR300" s="730"/>
      <c r="CVS300" s="730"/>
      <c r="CVT300" s="730"/>
      <c r="CVU300" s="730"/>
      <c r="CVV300" s="730"/>
      <c r="CVW300" s="730"/>
      <c r="CVX300" s="730"/>
      <c r="CVY300" s="730"/>
      <c r="CVZ300" s="730"/>
      <c r="CWA300" s="730"/>
      <c r="CWB300" s="730"/>
      <c r="CWC300" s="730"/>
      <c r="CWD300" s="730"/>
      <c r="CWE300" s="730"/>
      <c r="CWF300" s="730"/>
      <c r="CWG300" s="730"/>
      <c r="CWH300" s="730"/>
      <c r="CWI300" s="730"/>
      <c r="CWJ300" s="730"/>
      <c r="CWK300" s="730"/>
      <c r="CWL300" s="730"/>
      <c r="CWM300" s="730"/>
      <c r="CWN300" s="730"/>
      <c r="CWO300" s="730"/>
      <c r="CWP300" s="730"/>
      <c r="CWQ300" s="730"/>
      <c r="CWR300" s="730"/>
      <c r="CWS300" s="730"/>
      <c r="CWT300" s="730"/>
      <c r="CWU300" s="730"/>
      <c r="CWV300" s="730"/>
      <c r="CWW300" s="730"/>
      <c r="CWX300" s="730"/>
      <c r="CWY300" s="730"/>
      <c r="CWZ300" s="730"/>
      <c r="CXA300" s="730"/>
      <c r="CXB300" s="730"/>
      <c r="CXC300" s="730"/>
      <c r="CXD300" s="730"/>
      <c r="CXE300" s="730"/>
      <c r="CXF300" s="730"/>
      <c r="CXG300" s="730"/>
      <c r="CXH300" s="730"/>
      <c r="CXI300" s="730"/>
      <c r="CXJ300" s="730"/>
      <c r="CXK300" s="730"/>
      <c r="CXL300" s="730"/>
      <c r="CXM300" s="730"/>
      <c r="CXN300" s="730"/>
      <c r="CXO300" s="730"/>
      <c r="CXP300" s="730"/>
      <c r="CXQ300" s="730"/>
      <c r="CXR300" s="730"/>
      <c r="CXS300" s="730"/>
      <c r="CXT300" s="730"/>
      <c r="CXU300" s="730"/>
      <c r="CXV300" s="730"/>
      <c r="CXW300" s="730"/>
      <c r="CXX300" s="730"/>
      <c r="CXY300" s="730"/>
      <c r="CXZ300" s="730"/>
      <c r="CYA300" s="730"/>
      <c r="CYB300" s="730"/>
      <c r="CYC300" s="730"/>
      <c r="CYD300" s="730"/>
      <c r="CYE300" s="730"/>
      <c r="CYF300" s="730"/>
      <c r="CYG300" s="730"/>
      <c r="CYH300" s="730"/>
      <c r="CYI300" s="730"/>
      <c r="CYJ300" s="730"/>
      <c r="CYK300" s="730"/>
      <c r="CYL300" s="730"/>
      <c r="CYM300" s="730"/>
      <c r="CYN300" s="730"/>
      <c r="CYO300" s="730"/>
      <c r="CYP300" s="730"/>
      <c r="CYQ300" s="730"/>
      <c r="CYR300" s="730"/>
      <c r="CYS300" s="730"/>
      <c r="CYT300" s="730"/>
      <c r="CYU300" s="730"/>
      <c r="CYV300" s="730"/>
      <c r="CYW300" s="730"/>
      <c r="CYX300" s="730"/>
      <c r="CYY300" s="730"/>
      <c r="CYZ300" s="730"/>
      <c r="CZA300" s="730"/>
      <c r="CZB300" s="730"/>
      <c r="CZC300" s="730"/>
      <c r="CZD300" s="730"/>
      <c r="CZE300" s="730"/>
      <c r="CZF300" s="730"/>
      <c r="CZG300" s="730"/>
      <c r="CZH300" s="730"/>
      <c r="CZI300" s="730"/>
      <c r="CZJ300" s="730"/>
      <c r="CZK300" s="730"/>
      <c r="CZL300" s="730"/>
      <c r="CZM300" s="730"/>
      <c r="CZN300" s="730"/>
      <c r="CZO300" s="730"/>
      <c r="CZP300" s="730"/>
      <c r="CZQ300" s="730"/>
      <c r="CZR300" s="730"/>
      <c r="CZS300" s="730"/>
      <c r="CZT300" s="730"/>
      <c r="CZU300" s="730"/>
      <c r="CZV300" s="730"/>
      <c r="CZW300" s="730"/>
      <c r="CZX300" s="730"/>
      <c r="CZY300" s="730"/>
      <c r="CZZ300" s="730"/>
      <c r="DAA300" s="730"/>
      <c r="DAB300" s="730"/>
      <c r="DAC300" s="730"/>
      <c r="DAD300" s="730"/>
      <c r="DAE300" s="730"/>
      <c r="DAF300" s="730"/>
      <c r="DAG300" s="730"/>
      <c r="DAH300" s="730"/>
      <c r="DAI300" s="730"/>
      <c r="DAJ300" s="730"/>
      <c r="DAK300" s="730"/>
      <c r="DAL300" s="730"/>
      <c r="DAM300" s="730"/>
      <c r="DAN300" s="730"/>
      <c r="DAO300" s="730"/>
      <c r="DAP300" s="730"/>
      <c r="DAQ300" s="730"/>
      <c r="DAR300" s="730"/>
      <c r="DAS300" s="730"/>
      <c r="DAT300" s="730"/>
      <c r="DAU300" s="730"/>
      <c r="DAV300" s="730"/>
      <c r="DAW300" s="730"/>
      <c r="DAX300" s="730"/>
      <c r="DAY300" s="730"/>
      <c r="DAZ300" s="730"/>
      <c r="DBA300" s="730"/>
      <c r="DBB300" s="730"/>
      <c r="DBC300" s="730"/>
      <c r="DBD300" s="730"/>
      <c r="DBE300" s="730"/>
      <c r="DBF300" s="730"/>
      <c r="DBG300" s="730"/>
      <c r="DBH300" s="730"/>
      <c r="DBI300" s="730"/>
      <c r="DBJ300" s="730"/>
      <c r="DBK300" s="730"/>
      <c r="DBL300" s="730"/>
      <c r="DBM300" s="730"/>
      <c r="DBN300" s="730"/>
      <c r="DBO300" s="730"/>
      <c r="DBP300" s="730"/>
      <c r="DBQ300" s="730"/>
      <c r="DBR300" s="730"/>
      <c r="DBS300" s="730"/>
      <c r="DBT300" s="730"/>
      <c r="DBU300" s="730"/>
      <c r="DBV300" s="730"/>
      <c r="DBW300" s="730"/>
      <c r="DBX300" s="730"/>
      <c r="DBY300" s="730"/>
      <c r="DBZ300" s="730"/>
      <c r="DCA300" s="730"/>
      <c r="DCB300" s="730"/>
      <c r="DCC300" s="730"/>
      <c r="DCD300" s="730"/>
      <c r="DCE300" s="730"/>
      <c r="DCF300" s="730"/>
      <c r="DCG300" s="730"/>
      <c r="DCH300" s="730"/>
      <c r="DCI300" s="730"/>
      <c r="DCJ300" s="730"/>
      <c r="DCK300" s="730"/>
      <c r="DCL300" s="730"/>
      <c r="DCM300" s="730"/>
      <c r="DCN300" s="730"/>
      <c r="DCO300" s="730"/>
      <c r="DCP300" s="730"/>
      <c r="DCQ300" s="730"/>
      <c r="DCR300" s="730"/>
      <c r="DCS300" s="730"/>
      <c r="DCT300" s="730"/>
      <c r="DCU300" s="730"/>
      <c r="DCV300" s="730"/>
      <c r="DCW300" s="730"/>
      <c r="DCX300" s="730"/>
      <c r="DCY300" s="730"/>
      <c r="DCZ300" s="730"/>
      <c r="DDA300" s="730"/>
      <c r="DDB300" s="730"/>
      <c r="DDC300" s="730"/>
      <c r="DDD300" s="730"/>
      <c r="DDE300" s="730"/>
      <c r="DDF300" s="730"/>
      <c r="DDG300" s="730"/>
      <c r="DDH300" s="730"/>
      <c r="DDI300" s="730"/>
      <c r="DDJ300" s="730"/>
      <c r="DDK300" s="730"/>
      <c r="DDL300" s="730"/>
      <c r="DDM300" s="730"/>
      <c r="DDN300" s="730"/>
      <c r="DDO300" s="730"/>
      <c r="DDP300" s="730"/>
      <c r="DDQ300" s="730"/>
      <c r="DDR300" s="730"/>
      <c r="DDS300" s="730"/>
      <c r="DDT300" s="730"/>
      <c r="DDU300" s="730"/>
      <c r="DDV300" s="730"/>
      <c r="DDW300" s="730"/>
      <c r="DDX300" s="730"/>
      <c r="DDY300" s="730"/>
      <c r="DDZ300" s="730"/>
      <c r="DEA300" s="730"/>
      <c r="DEB300" s="730"/>
      <c r="DEC300" s="730"/>
      <c r="DED300" s="730"/>
      <c r="DEE300" s="730"/>
      <c r="DEF300" s="730"/>
      <c r="DEG300" s="730"/>
      <c r="DEH300" s="730"/>
      <c r="DEI300" s="730"/>
      <c r="DEJ300" s="730"/>
      <c r="DEK300" s="730"/>
      <c r="DEL300" s="730"/>
      <c r="DEM300" s="730"/>
      <c r="DEN300" s="730"/>
      <c r="DEO300" s="730"/>
      <c r="DEP300" s="730"/>
      <c r="DEQ300" s="730"/>
      <c r="DER300" s="730"/>
      <c r="DES300" s="730"/>
      <c r="DET300" s="730"/>
      <c r="DEU300" s="730"/>
      <c r="DEV300" s="730"/>
      <c r="DEW300" s="730"/>
      <c r="DEX300" s="730"/>
      <c r="DEY300" s="730"/>
      <c r="DEZ300" s="730"/>
      <c r="DFA300" s="730"/>
      <c r="DFB300" s="730"/>
      <c r="DFC300" s="730"/>
      <c r="DFD300" s="730"/>
      <c r="DFE300" s="730"/>
      <c r="DFF300" s="730"/>
      <c r="DFG300" s="730"/>
      <c r="DFH300" s="730"/>
      <c r="DFI300" s="730"/>
      <c r="DFJ300" s="730"/>
      <c r="DFK300" s="730"/>
      <c r="DFL300" s="730"/>
      <c r="DFM300" s="730"/>
      <c r="DFN300" s="730"/>
      <c r="DFO300" s="730"/>
      <c r="DFP300" s="730"/>
      <c r="DFQ300" s="730"/>
      <c r="DFR300" s="730"/>
      <c r="DFS300" s="730"/>
      <c r="DFT300" s="730"/>
      <c r="DFU300" s="730"/>
      <c r="DFV300" s="730"/>
      <c r="DFW300" s="730"/>
      <c r="DFX300" s="730"/>
      <c r="DFY300" s="730"/>
      <c r="DFZ300" s="730"/>
      <c r="DGA300" s="730"/>
      <c r="DGB300" s="730"/>
      <c r="DGC300" s="730"/>
      <c r="DGD300" s="730"/>
      <c r="DGE300" s="730"/>
      <c r="DGF300" s="730"/>
      <c r="DGG300" s="730"/>
      <c r="DGH300" s="730"/>
      <c r="DGI300" s="730"/>
      <c r="DGJ300" s="730"/>
      <c r="DGK300" s="730"/>
      <c r="DGL300" s="730"/>
      <c r="DGM300" s="730"/>
      <c r="DGN300" s="730"/>
      <c r="DGO300" s="730"/>
      <c r="DGP300" s="730"/>
      <c r="DGQ300" s="730"/>
      <c r="DGR300" s="730"/>
      <c r="DGS300" s="730"/>
      <c r="DGT300" s="730"/>
      <c r="DGU300" s="730"/>
      <c r="DGV300" s="730"/>
      <c r="DGW300" s="730"/>
      <c r="DGX300" s="730"/>
      <c r="DGY300" s="730"/>
      <c r="DGZ300" s="730"/>
      <c r="DHA300" s="730"/>
      <c r="DHB300" s="730"/>
      <c r="DHC300" s="730"/>
      <c r="DHD300" s="730"/>
      <c r="DHE300" s="730"/>
      <c r="DHF300" s="730"/>
      <c r="DHG300" s="730"/>
      <c r="DHH300" s="730"/>
      <c r="DHI300" s="730"/>
      <c r="DHJ300" s="730"/>
      <c r="DHK300" s="730"/>
      <c r="DHL300" s="730"/>
      <c r="DHM300" s="730"/>
      <c r="DHN300" s="730"/>
      <c r="DHO300" s="730"/>
      <c r="DHP300" s="730"/>
      <c r="DHQ300" s="730"/>
      <c r="DHR300" s="730"/>
      <c r="DHS300" s="730"/>
      <c r="DHT300" s="730"/>
      <c r="DHU300" s="730"/>
      <c r="DHV300" s="730"/>
      <c r="DHW300" s="730"/>
      <c r="DHX300" s="730"/>
      <c r="DHY300" s="730"/>
      <c r="DHZ300" s="730"/>
      <c r="DIA300" s="730"/>
      <c r="DIB300" s="730"/>
      <c r="DIC300" s="730"/>
      <c r="DID300" s="730"/>
      <c r="DIE300" s="730"/>
      <c r="DIF300" s="730"/>
      <c r="DIG300" s="730"/>
      <c r="DIH300" s="730"/>
      <c r="DII300" s="730"/>
      <c r="DIJ300" s="730"/>
      <c r="DIK300" s="730"/>
      <c r="DIL300" s="730"/>
      <c r="DIM300" s="730"/>
      <c r="DIN300" s="730"/>
      <c r="DIO300" s="730"/>
      <c r="DIP300" s="730"/>
      <c r="DIQ300" s="730"/>
      <c r="DIR300" s="730"/>
      <c r="DIS300" s="730"/>
      <c r="DIT300" s="730"/>
      <c r="DIU300" s="730"/>
      <c r="DIV300" s="730"/>
      <c r="DIW300" s="730"/>
      <c r="DIX300" s="730"/>
      <c r="DIY300" s="730"/>
      <c r="DIZ300" s="730"/>
      <c r="DJA300" s="730"/>
      <c r="DJB300" s="730"/>
      <c r="DJC300" s="730"/>
      <c r="DJD300" s="730"/>
      <c r="DJE300" s="730"/>
      <c r="DJF300" s="730"/>
      <c r="DJG300" s="730"/>
      <c r="DJH300" s="730"/>
      <c r="DJI300" s="730"/>
      <c r="DJJ300" s="730"/>
      <c r="DJK300" s="730"/>
      <c r="DJL300" s="730"/>
      <c r="DJM300" s="730"/>
      <c r="DJN300" s="730"/>
      <c r="DJO300" s="730"/>
      <c r="DJP300" s="730"/>
      <c r="DJQ300" s="730"/>
      <c r="DJR300" s="730"/>
      <c r="DJS300" s="730"/>
      <c r="DJT300" s="730"/>
      <c r="DJU300" s="730"/>
      <c r="DJV300" s="730"/>
      <c r="DJW300" s="730"/>
      <c r="DJX300" s="730"/>
      <c r="DJY300" s="730"/>
      <c r="DJZ300" s="730"/>
      <c r="DKA300" s="730"/>
      <c r="DKB300" s="730"/>
      <c r="DKC300" s="730"/>
      <c r="DKD300" s="730"/>
      <c r="DKE300" s="730"/>
      <c r="DKF300" s="730"/>
      <c r="DKG300" s="730"/>
      <c r="DKH300" s="730"/>
      <c r="DKI300" s="730"/>
      <c r="DKJ300" s="730"/>
      <c r="DKK300" s="730"/>
      <c r="DKL300" s="730"/>
      <c r="DKM300" s="730"/>
      <c r="DKN300" s="730"/>
      <c r="DKO300" s="730"/>
      <c r="DKP300" s="730"/>
      <c r="DKQ300" s="730"/>
      <c r="DKR300" s="730"/>
      <c r="DKS300" s="730"/>
      <c r="DKT300" s="730"/>
      <c r="DKU300" s="730"/>
      <c r="DKV300" s="730"/>
      <c r="DKW300" s="730"/>
      <c r="DKX300" s="730"/>
      <c r="DKY300" s="730"/>
      <c r="DKZ300" s="730"/>
      <c r="DLA300" s="730"/>
      <c r="DLB300" s="730"/>
      <c r="DLC300" s="730"/>
      <c r="DLD300" s="730"/>
      <c r="DLE300" s="730"/>
      <c r="DLF300" s="730"/>
      <c r="DLG300" s="730"/>
      <c r="DLH300" s="730"/>
      <c r="DLI300" s="730"/>
      <c r="DLJ300" s="730"/>
      <c r="DLK300" s="730"/>
      <c r="DLL300" s="730"/>
      <c r="DLM300" s="730"/>
      <c r="DLN300" s="730"/>
      <c r="DLO300" s="730"/>
      <c r="DLP300" s="730"/>
      <c r="DLQ300" s="730"/>
      <c r="DLR300" s="730"/>
      <c r="DLS300" s="730"/>
      <c r="DLT300" s="730"/>
      <c r="DLU300" s="730"/>
      <c r="DLV300" s="730"/>
      <c r="DLW300" s="730"/>
      <c r="DLX300" s="730"/>
      <c r="DLY300" s="730"/>
      <c r="DLZ300" s="730"/>
      <c r="DMA300" s="730"/>
      <c r="DMB300" s="730"/>
      <c r="DMC300" s="730"/>
      <c r="DMD300" s="730"/>
      <c r="DME300" s="730"/>
      <c r="DMF300" s="730"/>
      <c r="DMG300" s="730"/>
      <c r="DMH300" s="730"/>
      <c r="DMI300" s="730"/>
      <c r="DMJ300" s="730"/>
      <c r="DMK300" s="730"/>
      <c r="DML300" s="730"/>
      <c r="DMM300" s="730"/>
      <c r="DMN300" s="730"/>
      <c r="DMO300" s="730"/>
      <c r="DMP300" s="730"/>
      <c r="DMQ300" s="730"/>
      <c r="DMR300" s="730"/>
      <c r="DMS300" s="730"/>
      <c r="DMT300" s="730"/>
      <c r="DMU300" s="730"/>
      <c r="DMV300" s="730"/>
      <c r="DMW300" s="730"/>
      <c r="DMX300" s="730"/>
      <c r="DMY300" s="730"/>
      <c r="DMZ300" s="730"/>
      <c r="DNA300" s="730"/>
      <c r="DNB300" s="730"/>
      <c r="DNC300" s="730"/>
      <c r="DND300" s="730"/>
      <c r="DNE300" s="730"/>
      <c r="DNF300" s="730"/>
      <c r="DNG300" s="730"/>
      <c r="DNH300" s="730"/>
      <c r="DNI300" s="730"/>
      <c r="DNJ300" s="730"/>
      <c r="DNK300" s="730"/>
      <c r="DNL300" s="730"/>
      <c r="DNM300" s="730"/>
      <c r="DNN300" s="730"/>
      <c r="DNO300" s="730"/>
      <c r="DNP300" s="730"/>
      <c r="DNQ300" s="730"/>
      <c r="DNR300" s="730"/>
      <c r="DNS300" s="730"/>
      <c r="DNT300" s="730"/>
      <c r="DNU300" s="730"/>
      <c r="DNV300" s="730"/>
      <c r="DNW300" s="730"/>
      <c r="DNX300" s="730"/>
      <c r="DNY300" s="730"/>
      <c r="DNZ300" s="730"/>
      <c r="DOA300" s="730"/>
      <c r="DOB300" s="730"/>
      <c r="DOC300" s="730"/>
      <c r="DOD300" s="730"/>
      <c r="DOE300" s="730"/>
      <c r="DOF300" s="730"/>
      <c r="DOG300" s="730"/>
      <c r="DOH300" s="730"/>
      <c r="DOI300" s="730"/>
      <c r="DOJ300" s="730"/>
      <c r="DOK300" s="730"/>
      <c r="DOL300" s="730"/>
      <c r="DOM300" s="730"/>
      <c r="DON300" s="730"/>
      <c r="DOO300" s="730"/>
      <c r="DOP300" s="730"/>
      <c r="DOQ300" s="730"/>
      <c r="DOR300" s="730"/>
      <c r="DOS300" s="730"/>
      <c r="DOT300" s="730"/>
      <c r="DOU300" s="730"/>
      <c r="DOV300" s="730"/>
      <c r="DOW300" s="730"/>
      <c r="DOX300" s="730"/>
      <c r="DOY300" s="730"/>
      <c r="DOZ300" s="730"/>
      <c r="DPA300" s="730"/>
      <c r="DPB300" s="730"/>
      <c r="DPC300" s="730"/>
      <c r="DPD300" s="730"/>
      <c r="DPE300" s="730"/>
      <c r="DPF300" s="730"/>
      <c r="DPG300" s="730"/>
      <c r="DPH300" s="730"/>
      <c r="DPI300" s="730"/>
      <c r="DPJ300" s="730"/>
      <c r="DPK300" s="730"/>
      <c r="DPL300" s="730"/>
      <c r="DPM300" s="730"/>
      <c r="DPN300" s="730"/>
      <c r="DPO300" s="730"/>
      <c r="DPP300" s="730"/>
      <c r="DPQ300" s="730"/>
      <c r="DPR300" s="730"/>
      <c r="DPS300" s="730"/>
      <c r="DPT300" s="730"/>
      <c r="DPU300" s="730"/>
      <c r="DPV300" s="730"/>
      <c r="DPW300" s="730"/>
      <c r="DPX300" s="730"/>
      <c r="DPY300" s="730"/>
      <c r="DPZ300" s="730"/>
      <c r="DQA300" s="730"/>
      <c r="DQB300" s="730"/>
      <c r="DQC300" s="730"/>
      <c r="DQD300" s="730"/>
      <c r="DQE300" s="730"/>
      <c r="DQF300" s="730"/>
      <c r="DQG300" s="730"/>
      <c r="DQH300" s="730"/>
      <c r="DQI300" s="730"/>
      <c r="DQJ300" s="730"/>
      <c r="DQK300" s="730"/>
      <c r="DQL300" s="730"/>
      <c r="DQM300" s="730"/>
      <c r="DQN300" s="730"/>
      <c r="DQO300" s="730"/>
      <c r="DQP300" s="730"/>
      <c r="DQQ300" s="730"/>
      <c r="DQR300" s="730"/>
      <c r="DQS300" s="730"/>
      <c r="DQT300" s="730"/>
      <c r="DQU300" s="730"/>
      <c r="DQV300" s="730"/>
      <c r="DQW300" s="730"/>
      <c r="DQX300" s="730"/>
      <c r="DQY300" s="730"/>
      <c r="DQZ300" s="730"/>
      <c r="DRA300" s="730"/>
      <c r="DRB300" s="730"/>
      <c r="DRC300" s="730"/>
      <c r="DRD300" s="730"/>
      <c r="DRE300" s="730"/>
      <c r="DRF300" s="730"/>
      <c r="DRG300" s="730"/>
      <c r="DRH300" s="730"/>
      <c r="DRI300" s="730"/>
      <c r="DRJ300" s="730"/>
      <c r="DRK300" s="730"/>
      <c r="DRL300" s="730"/>
      <c r="DRM300" s="730"/>
      <c r="DRN300" s="730"/>
      <c r="DRO300" s="730"/>
      <c r="DRP300" s="730"/>
      <c r="DRQ300" s="730"/>
      <c r="DRR300" s="730"/>
      <c r="DRS300" s="730"/>
      <c r="DRT300" s="730"/>
      <c r="DRU300" s="730"/>
      <c r="DRV300" s="730"/>
      <c r="DRW300" s="730"/>
      <c r="DRX300" s="730"/>
      <c r="DRY300" s="730"/>
      <c r="DRZ300" s="730"/>
      <c r="DSA300" s="730"/>
      <c r="DSB300" s="730"/>
      <c r="DSC300" s="730"/>
      <c r="DSD300" s="730"/>
      <c r="DSE300" s="730"/>
      <c r="DSF300" s="730"/>
      <c r="DSG300" s="730"/>
      <c r="DSH300" s="730"/>
      <c r="DSI300" s="730"/>
      <c r="DSJ300" s="730"/>
      <c r="DSK300" s="730"/>
      <c r="DSL300" s="730"/>
      <c r="DSM300" s="730"/>
      <c r="DSN300" s="730"/>
      <c r="DSO300" s="730"/>
      <c r="DSP300" s="730"/>
      <c r="DSQ300" s="730"/>
      <c r="DSR300" s="730"/>
      <c r="DSS300" s="730"/>
      <c r="DST300" s="730"/>
      <c r="DSU300" s="730"/>
      <c r="DSV300" s="730"/>
      <c r="DSW300" s="730"/>
      <c r="DSX300" s="730"/>
      <c r="DSY300" s="730"/>
      <c r="DSZ300" s="730"/>
      <c r="DTA300" s="730"/>
      <c r="DTB300" s="730"/>
      <c r="DTC300" s="730"/>
      <c r="DTD300" s="730"/>
      <c r="DTE300" s="730"/>
      <c r="DTF300" s="730"/>
      <c r="DTG300" s="730"/>
      <c r="DTH300" s="730"/>
      <c r="DTI300" s="730"/>
      <c r="DTJ300" s="730"/>
      <c r="DTK300" s="730"/>
      <c r="DTL300" s="730"/>
      <c r="DTM300" s="730"/>
      <c r="DTN300" s="730"/>
      <c r="DTO300" s="730"/>
      <c r="DTP300" s="730"/>
      <c r="DTQ300" s="730"/>
      <c r="DTR300" s="730"/>
      <c r="DTS300" s="730"/>
      <c r="DTT300" s="730"/>
      <c r="DTU300" s="730"/>
      <c r="DTV300" s="730"/>
      <c r="DTW300" s="730"/>
      <c r="DTX300" s="730"/>
      <c r="DTY300" s="730"/>
      <c r="DTZ300" s="730"/>
      <c r="DUA300" s="730"/>
      <c r="DUB300" s="730"/>
      <c r="DUC300" s="730"/>
      <c r="DUD300" s="730"/>
      <c r="DUE300" s="730"/>
      <c r="DUF300" s="730"/>
      <c r="DUG300" s="730"/>
      <c r="DUH300" s="730"/>
      <c r="DUI300" s="730"/>
      <c r="DUJ300" s="730"/>
      <c r="DUK300" s="730"/>
      <c r="DUL300" s="730"/>
      <c r="DUM300" s="730"/>
      <c r="DUN300" s="730"/>
      <c r="DUO300" s="730"/>
      <c r="DUP300" s="730"/>
      <c r="DUQ300" s="730"/>
      <c r="DUR300" s="730"/>
      <c r="DUS300" s="730"/>
      <c r="DUT300" s="730"/>
      <c r="DUU300" s="730"/>
      <c r="DUV300" s="730"/>
      <c r="DUW300" s="730"/>
      <c r="DUX300" s="730"/>
      <c r="DUY300" s="730"/>
      <c r="DUZ300" s="730"/>
      <c r="DVA300" s="730"/>
      <c r="DVB300" s="730"/>
      <c r="DVC300" s="730"/>
      <c r="DVD300" s="730"/>
      <c r="DVE300" s="730"/>
      <c r="DVF300" s="730"/>
      <c r="DVG300" s="730"/>
      <c r="DVH300" s="730"/>
      <c r="DVI300" s="730"/>
      <c r="DVJ300" s="730"/>
      <c r="DVK300" s="730"/>
      <c r="DVL300" s="730"/>
      <c r="DVM300" s="730"/>
      <c r="DVN300" s="730"/>
      <c r="DVO300" s="730"/>
      <c r="DVP300" s="730"/>
      <c r="DVQ300" s="730"/>
      <c r="DVR300" s="730"/>
      <c r="DVS300" s="730"/>
      <c r="DVT300" s="730"/>
      <c r="DVU300" s="730"/>
      <c r="DVV300" s="730"/>
      <c r="DVW300" s="730"/>
      <c r="DVX300" s="730"/>
      <c r="DVY300" s="730"/>
      <c r="DVZ300" s="730"/>
      <c r="DWA300" s="730"/>
      <c r="DWB300" s="730"/>
      <c r="DWC300" s="730"/>
      <c r="DWD300" s="730"/>
      <c r="DWE300" s="730"/>
      <c r="DWF300" s="730"/>
      <c r="DWG300" s="730"/>
      <c r="DWH300" s="730"/>
      <c r="DWI300" s="730"/>
      <c r="DWJ300" s="730"/>
      <c r="DWK300" s="730"/>
      <c r="DWL300" s="730"/>
      <c r="DWM300" s="730"/>
      <c r="DWN300" s="730"/>
      <c r="DWO300" s="730"/>
      <c r="DWP300" s="730"/>
      <c r="DWQ300" s="730"/>
      <c r="DWR300" s="730"/>
      <c r="DWS300" s="730"/>
      <c r="DWT300" s="730"/>
      <c r="DWU300" s="730"/>
      <c r="DWV300" s="730"/>
      <c r="DWW300" s="730"/>
      <c r="DWX300" s="730"/>
      <c r="DWY300" s="730"/>
      <c r="DWZ300" s="730"/>
      <c r="DXA300" s="730"/>
      <c r="DXB300" s="730"/>
      <c r="DXC300" s="730"/>
      <c r="DXD300" s="730"/>
      <c r="DXE300" s="730"/>
      <c r="DXF300" s="730"/>
      <c r="DXG300" s="730"/>
      <c r="DXH300" s="730"/>
      <c r="DXI300" s="730"/>
      <c r="DXJ300" s="730"/>
      <c r="DXK300" s="730"/>
      <c r="DXL300" s="730"/>
      <c r="DXM300" s="730"/>
      <c r="DXN300" s="730"/>
      <c r="DXO300" s="730"/>
      <c r="DXP300" s="730"/>
      <c r="DXQ300" s="730"/>
      <c r="DXR300" s="730"/>
      <c r="DXS300" s="730"/>
      <c r="DXT300" s="730"/>
      <c r="DXU300" s="730"/>
      <c r="DXV300" s="730"/>
      <c r="DXW300" s="730"/>
      <c r="DXX300" s="730"/>
      <c r="DXY300" s="730"/>
      <c r="DXZ300" s="730"/>
      <c r="DYA300" s="730"/>
      <c r="DYB300" s="730"/>
      <c r="DYC300" s="730"/>
      <c r="DYD300" s="730"/>
      <c r="DYE300" s="730"/>
      <c r="DYF300" s="730"/>
      <c r="DYG300" s="730"/>
      <c r="DYH300" s="730"/>
      <c r="DYI300" s="730"/>
      <c r="DYJ300" s="730"/>
      <c r="DYK300" s="730"/>
      <c r="DYL300" s="730"/>
      <c r="DYM300" s="730"/>
      <c r="DYN300" s="730"/>
      <c r="DYO300" s="730"/>
      <c r="DYP300" s="730"/>
      <c r="DYQ300" s="730"/>
      <c r="DYR300" s="730"/>
      <c r="DYS300" s="730"/>
      <c r="DYT300" s="730"/>
      <c r="DYU300" s="730"/>
      <c r="DYV300" s="730"/>
      <c r="DYW300" s="730"/>
      <c r="DYX300" s="730"/>
      <c r="DYY300" s="730"/>
      <c r="DYZ300" s="730"/>
      <c r="DZA300" s="730"/>
      <c r="DZB300" s="730"/>
      <c r="DZC300" s="730"/>
      <c r="DZD300" s="730"/>
      <c r="DZE300" s="730"/>
      <c r="DZF300" s="730"/>
      <c r="DZG300" s="730"/>
      <c r="DZH300" s="730"/>
      <c r="DZI300" s="730"/>
      <c r="DZJ300" s="730"/>
      <c r="DZK300" s="730"/>
      <c r="DZL300" s="730"/>
      <c r="DZM300" s="730"/>
      <c r="DZN300" s="730"/>
      <c r="DZO300" s="730"/>
      <c r="DZP300" s="730"/>
      <c r="DZQ300" s="730"/>
      <c r="DZR300" s="730"/>
      <c r="DZS300" s="730"/>
      <c r="DZT300" s="730"/>
      <c r="DZU300" s="730"/>
      <c r="DZV300" s="730"/>
      <c r="DZW300" s="730"/>
      <c r="DZX300" s="730"/>
      <c r="DZY300" s="730"/>
      <c r="DZZ300" s="730"/>
      <c r="EAA300" s="730"/>
      <c r="EAB300" s="730"/>
      <c r="EAC300" s="730"/>
      <c r="EAD300" s="730"/>
      <c r="EAE300" s="730"/>
      <c r="EAF300" s="730"/>
      <c r="EAG300" s="730"/>
      <c r="EAH300" s="730"/>
      <c r="EAI300" s="730"/>
      <c r="EAJ300" s="730"/>
      <c r="EAK300" s="730"/>
      <c r="EAL300" s="730"/>
      <c r="EAM300" s="730"/>
      <c r="EAN300" s="730"/>
      <c r="EAO300" s="730"/>
      <c r="EAP300" s="730"/>
      <c r="EAQ300" s="730"/>
      <c r="EAR300" s="730"/>
      <c r="EAS300" s="730"/>
      <c r="EAT300" s="730"/>
      <c r="EAU300" s="730"/>
      <c r="EAV300" s="730"/>
      <c r="EAW300" s="730"/>
      <c r="EAX300" s="730"/>
      <c r="EAY300" s="730"/>
      <c r="EAZ300" s="730"/>
      <c r="EBA300" s="730"/>
      <c r="EBB300" s="730"/>
      <c r="EBC300" s="730"/>
      <c r="EBD300" s="730"/>
      <c r="EBE300" s="730"/>
      <c r="EBF300" s="730"/>
      <c r="EBG300" s="730"/>
      <c r="EBH300" s="730"/>
      <c r="EBI300" s="730"/>
      <c r="EBJ300" s="730"/>
      <c r="EBK300" s="730"/>
      <c r="EBL300" s="730"/>
      <c r="EBM300" s="730"/>
      <c r="EBN300" s="730"/>
      <c r="EBO300" s="730"/>
      <c r="EBP300" s="730"/>
      <c r="EBQ300" s="730"/>
      <c r="EBR300" s="730"/>
      <c r="EBS300" s="730"/>
      <c r="EBT300" s="730"/>
      <c r="EBU300" s="730"/>
      <c r="EBV300" s="730"/>
      <c r="EBW300" s="730"/>
      <c r="EBX300" s="730"/>
      <c r="EBY300" s="730"/>
      <c r="EBZ300" s="730"/>
      <c r="ECA300" s="730"/>
      <c r="ECB300" s="730"/>
      <c r="ECC300" s="730"/>
      <c r="ECD300" s="730"/>
      <c r="ECE300" s="730"/>
      <c r="ECF300" s="730"/>
      <c r="ECG300" s="730"/>
      <c r="ECH300" s="730"/>
      <c r="ECI300" s="730"/>
      <c r="ECJ300" s="730"/>
      <c r="ECK300" s="730"/>
      <c r="ECL300" s="730"/>
      <c r="ECM300" s="730"/>
      <c r="ECN300" s="730"/>
      <c r="ECO300" s="730"/>
      <c r="ECP300" s="730"/>
      <c r="ECQ300" s="730"/>
      <c r="ECR300" s="730"/>
      <c r="ECS300" s="730"/>
      <c r="ECT300" s="730"/>
      <c r="ECU300" s="730"/>
      <c r="ECV300" s="730"/>
      <c r="ECW300" s="730"/>
      <c r="ECX300" s="730"/>
      <c r="ECY300" s="730"/>
      <c r="ECZ300" s="730"/>
      <c r="EDA300" s="730"/>
      <c r="EDB300" s="730"/>
      <c r="EDC300" s="730"/>
      <c r="EDD300" s="730"/>
      <c r="EDE300" s="730"/>
      <c r="EDF300" s="730"/>
      <c r="EDG300" s="730"/>
      <c r="EDH300" s="730"/>
      <c r="EDI300" s="730"/>
      <c r="EDJ300" s="730"/>
      <c r="EDK300" s="730"/>
      <c r="EDL300" s="730"/>
      <c r="EDM300" s="730"/>
      <c r="EDN300" s="730"/>
      <c r="EDO300" s="730"/>
      <c r="EDP300" s="730"/>
      <c r="EDQ300" s="730"/>
      <c r="EDR300" s="730"/>
      <c r="EDS300" s="730"/>
      <c r="EDT300" s="730"/>
      <c r="EDU300" s="730"/>
      <c r="EDV300" s="730"/>
      <c r="EDW300" s="730"/>
      <c r="EDX300" s="730"/>
      <c r="EDY300" s="730"/>
      <c r="EDZ300" s="730"/>
      <c r="EEA300" s="730"/>
      <c r="EEB300" s="730"/>
      <c r="EEC300" s="730"/>
      <c r="EED300" s="730"/>
      <c r="EEE300" s="730"/>
      <c r="EEF300" s="730"/>
      <c r="EEG300" s="730"/>
      <c r="EEH300" s="730"/>
      <c r="EEI300" s="730"/>
      <c r="EEJ300" s="730"/>
      <c r="EEK300" s="730"/>
      <c r="EEL300" s="730"/>
      <c r="EEM300" s="730"/>
      <c r="EEN300" s="730"/>
      <c r="EEO300" s="730"/>
      <c r="EEP300" s="730"/>
      <c r="EEQ300" s="730"/>
      <c r="EER300" s="730"/>
      <c r="EES300" s="730"/>
      <c r="EET300" s="730"/>
      <c r="EEU300" s="730"/>
      <c r="EEV300" s="730"/>
      <c r="EEW300" s="730"/>
      <c r="EEX300" s="730"/>
      <c r="EEY300" s="730"/>
      <c r="EEZ300" s="730"/>
      <c r="EFA300" s="730"/>
      <c r="EFB300" s="730"/>
      <c r="EFC300" s="730"/>
      <c r="EFD300" s="730"/>
      <c r="EFE300" s="730"/>
      <c r="EFF300" s="730"/>
      <c r="EFG300" s="730"/>
      <c r="EFH300" s="730"/>
      <c r="EFI300" s="730"/>
      <c r="EFJ300" s="730"/>
      <c r="EFK300" s="730"/>
      <c r="EFL300" s="730"/>
      <c r="EFM300" s="730"/>
      <c r="EFN300" s="730"/>
      <c r="EFO300" s="730"/>
      <c r="EFP300" s="730"/>
      <c r="EFQ300" s="730"/>
      <c r="EFR300" s="730"/>
      <c r="EFS300" s="730"/>
      <c r="EFT300" s="730"/>
      <c r="EFU300" s="730"/>
      <c r="EFV300" s="730"/>
      <c r="EFW300" s="730"/>
      <c r="EFX300" s="730"/>
      <c r="EFY300" s="730"/>
      <c r="EFZ300" s="730"/>
      <c r="EGA300" s="730"/>
      <c r="EGB300" s="730"/>
      <c r="EGC300" s="730"/>
      <c r="EGD300" s="730"/>
      <c r="EGE300" s="730"/>
      <c r="EGF300" s="730"/>
      <c r="EGG300" s="730"/>
      <c r="EGH300" s="730"/>
      <c r="EGI300" s="730"/>
      <c r="EGJ300" s="730"/>
      <c r="EGK300" s="730"/>
      <c r="EGL300" s="730"/>
      <c r="EGM300" s="730"/>
      <c r="EGN300" s="730"/>
      <c r="EGO300" s="730"/>
      <c r="EGP300" s="730"/>
      <c r="EGQ300" s="730"/>
      <c r="EGR300" s="730"/>
      <c r="EGS300" s="730"/>
      <c r="EGT300" s="730"/>
      <c r="EGU300" s="730"/>
      <c r="EGV300" s="730"/>
      <c r="EGW300" s="730"/>
      <c r="EGX300" s="730"/>
      <c r="EGY300" s="730"/>
      <c r="EGZ300" s="730"/>
      <c r="EHA300" s="730"/>
      <c r="EHB300" s="730"/>
      <c r="EHC300" s="730"/>
      <c r="EHD300" s="730"/>
      <c r="EHE300" s="730"/>
      <c r="EHF300" s="730"/>
      <c r="EHG300" s="730"/>
      <c r="EHH300" s="730"/>
      <c r="EHI300" s="730"/>
      <c r="EHJ300" s="730"/>
      <c r="EHK300" s="730"/>
      <c r="EHL300" s="730"/>
      <c r="EHM300" s="730"/>
      <c r="EHN300" s="730"/>
      <c r="EHO300" s="730"/>
      <c r="EHP300" s="730"/>
      <c r="EHQ300" s="730"/>
      <c r="EHR300" s="730"/>
      <c r="EHS300" s="730"/>
      <c r="EHT300" s="730"/>
      <c r="EHU300" s="730"/>
      <c r="EHV300" s="730"/>
      <c r="EHW300" s="730"/>
      <c r="EHX300" s="730"/>
      <c r="EHY300" s="730"/>
      <c r="EHZ300" s="730"/>
      <c r="EIA300" s="730"/>
      <c r="EIB300" s="730"/>
      <c r="EIC300" s="730"/>
      <c r="EID300" s="730"/>
      <c r="EIE300" s="730"/>
      <c r="EIF300" s="730"/>
      <c r="EIG300" s="730"/>
      <c r="EIH300" s="730"/>
      <c r="EII300" s="730"/>
      <c r="EIJ300" s="730"/>
      <c r="EIK300" s="730"/>
      <c r="EIL300" s="730"/>
      <c r="EIM300" s="730"/>
      <c r="EIN300" s="730"/>
      <c r="EIO300" s="730"/>
      <c r="EIP300" s="730"/>
      <c r="EIQ300" s="730"/>
      <c r="EIR300" s="730"/>
      <c r="EIS300" s="730"/>
      <c r="EIT300" s="730"/>
      <c r="EIU300" s="730"/>
      <c r="EIV300" s="730"/>
      <c r="EIW300" s="730"/>
      <c r="EIX300" s="730"/>
      <c r="EIY300" s="730"/>
      <c r="EIZ300" s="730"/>
      <c r="EJA300" s="730"/>
      <c r="EJB300" s="730"/>
      <c r="EJC300" s="730"/>
      <c r="EJD300" s="730"/>
      <c r="EJE300" s="730"/>
      <c r="EJF300" s="730"/>
      <c r="EJG300" s="730"/>
      <c r="EJH300" s="730"/>
      <c r="EJI300" s="730"/>
      <c r="EJJ300" s="730"/>
      <c r="EJK300" s="730"/>
      <c r="EJL300" s="730"/>
      <c r="EJM300" s="730"/>
      <c r="EJN300" s="730"/>
      <c r="EJO300" s="730"/>
      <c r="EJP300" s="730"/>
      <c r="EJQ300" s="730"/>
      <c r="EJR300" s="730"/>
      <c r="EJS300" s="730"/>
      <c r="EJT300" s="730"/>
      <c r="EJU300" s="730"/>
      <c r="EJV300" s="730"/>
      <c r="EJW300" s="730"/>
      <c r="EJX300" s="730"/>
      <c r="EJY300" s="730"/>
      <c r="EJZ300" s="730"/>
      <c r="EKA300" s="730"/>
      <c r="EKB300" s="730"/>
      <c r="EKC300" s="730"/>
      <c r="EKD300" s="730"/>
      <c r="EKE300" s="730"/>
      <c r="EKF300" s="730"/>
      <c r="EKG300" s="730"/>
      <c r="EKH300" s="730"/>
      <c r="EKI300" s="730"/>
      <c r="EKJ300" s="730"/>
      <c r="EKK300" s="730"/>
      <c r="EKL300" s="730"/>
      <c r="EKM300" s="730"/>
      <c r="EKN300" s="730"/>
      <c r="EKO300" s="730"/>
      <c r="EKP300" s="730"/>
      <c r="EKQ300" s="730"/>
      <c r="EKR300" s="730"/>
      <c r="EKS300" s="730"/>
      <c r="EKT300" s="730"/>
      <c r="EKU300" s="730"/>
      <c r="EKV300" s="730"/>
      <c r="EKW300" s="730"/>
      <c r="EKX300" s="730"/>
      <c r="EKY300" s="730"/>
      <c r="EKZ300" s="730"/>
      <c r="ELA300" s="730"/>
      <c r="ELB300" s="730"/>
      <c r="ELC300" s="730"/>
      <c r="ELD300" s="730"/>
      <c r="ELE300" s="730"/>
      <c r="ELF300" s="730"/>
      <c r="ELG300" s="730"/>
      <c r="ELH300" s="730"/>
      <c r="ELI300" s="730"/>
      <c r="ELJ300" s="730"/>
      <c r="ELK300" s="730"/>
      <c r="ELL300" s="730"/>
      <c r="ELM300" s="730"/>
      <c r="ELN300" s="730"/>
      <c r="ELO300" s="730"/>
      <c r="ELP300" s="730"/>
      <c r="ELQ300" s="730"/>
      <c r="ELR300" s="730"/>
      <c r="ELS300" s="730"/>
      <c r="ELT300" s="730"/>
      <c r="ELU300" s="730"/>
      <c r="ELV300" s="730"/>
      <c r="ELW300" s="730"/>
      <c r="ELX300" s="730"/>
      <c r="ELY300" s="730"/>
      <c r="ELZ300" s="730"/>
      <c r="EMA300" s="730"/>
      <c r="EMB300" s="730"/>
      <c r="EMC300" s="730"/>
      <c r="EMD300" s="730"/>
      <c r="EME300" s="730"/>
      <c r="EMF300" s="730"/>
      <c r="EMG300" s="730"/>
      <c r="EMH300" s="730"/>
      <c r="EMI300" s="730"/>
      <c r="EMJ300" s="730"/>
      <c r="EMK300" s="730"/>
      <c r="EML300" s="730"/>
      <c r="EMM300" s="730"/>
      <c r="EMN300" s="730"/>
      <c r="EMO300" s="730"/>
      <c r="EMP300" s="730"/>
      <c r="EMQ300" s="730"/>
      <c r="EMR300" s="730"/>
      <c r="EMS300" s="730"/>
      <c r="EMT300" s="730"/>
      <c r="EMU300" s="730"/>
      <c r="EMV300" s="730"/>
      <c r="EMW300" s="730"/>
      <c r="EMX300" s="730"/>
      <c r="EMY300" s="730"/>
      <c r="EMZ300" s="730"/>
      <c r="ENA300" s="730"/>
      <c r="ENB300" s="730"/>
      <c r="ENC300" s="730"/>
      <c r="END300" s="730"/>
      <c r="ENE300" s="730"/>
      <c r="ENF300" s="730"/>
      <c r="ENG300" s="730"/>
      <c r="ENH300" s="730"/>
      <c r="ENI300" s="730"/>
      <c r="ENJ300" s="730"/>
      <c r="ENK300" s="730"/>
      <c r="ENL300" s="730"/>
      <c r="ENM300" s="730"/>
      <c r="ENN300" s="730"/>
      <c r="ENO300" s="730"/>
      <c r="ENP300" s="730"/>
      <c r="ENQ300" s="730"/>
      <c r="ENR300" s="730"/>
      <c r="ENS300" s="730"/>
      <c r="ENT300" s="730"/>
      <c r="ENU300" s="730"/>
      <c r="ENV300" s="730"/>
      <c r="ENW300" s="730"/>
      <c r="ENX300" s="730"/>
      <c r="ENY300" s="730"/>
      <c r="ENZ300" s="730"/>
      <c r="EOA300" s="730"/>
      <c r="EOB300" s="730"/>
      <c r="EOC300" s="730"/>
      <c r="EOD300" s="730"/>
      <c r="EOE300" s="730"/>
      <c r="EOF300" s="730"/>
      <c r="EOG300" s="730"/>
      <c r="EOH300" s="730"/>
      <c r="EOI300" s="730"/>
      <c r="EOJ300" s="730"/>
      <c r="EOK300" s="730"/>
      <c r="EOL300" s="730"/>
      <c r="EOM300" s="730"/>
      <c r="EON300" s="730"/>
      <c r="EOO300" s="730"/>
      <c r="EOP300" s="730"/>
      <c r="EOQ300" s="730"/>
      <c r="EOR300" s="730"/>
      <c r="EOS300" s="730"/>
      <c r="EOT300" s="730"/>
      <c r="EOU300" s="730"/>
      <c r="EOV300" s="730"/>
      <c r="EOW300" s="730"/>
      <c r="EOX300" s="730"/>
      <c r="EOY300" s="730"/>
      <c r="EOZ300" s="730"/>
      <c r="EPA300" s="730"/>
      <c r="EPB300" s="730"/>
      <c r="EPC300" s="730"/>
      <c r="EPD300" s="730"/>
      <c r="EPE300" s="730"/>
      <c r="EPF300" s="730"/>
      <c r="EPG300" s="730"/>
      <c r="EPH300" s="730"/>
      <c r="EPI300" s="730"/>
      <c r="EPJ300" s="730"/>
      <c r="EPK300" s="730"/>
      <c r="EPL300" s="730"/>
      <c r="EPM300" s="730"/>
      <c r="EPN300" s="730"/>
      <c r="EPO300" s="730"/>
      <c r="EPP300" s="730"/>
      <c r="EPQ300" s="730"/>
      <c r="EPR300" s="730"/>
      <c r="EPS300" s="730"/>
      <c r="EPT300" s="730"/>
      <c r="EPU300" s="730"/>
      <c r="EPV300" s="730"/>
      <c r="EPW300" s="730"/>
      <c r="EPX300" s="730"/>
      <c r="EPY300" s="730"/>
      <c r="EPZ300" s="730"/>
      <c r="EQA300" s="730"/>
      <c r="EQB300" s="730"/>
      <c r="EQC300" s="730"/>
      <c r="EQD300" s="730"/>
      <c r="EQE300" s="730"/>
      <c r="EQF300" s="730"/>
      <c r="EQG300" s="730"/>
      <c r="EQH300" s="730"/>
      <c r="EQI300" s="730"/>
      <c r="EQJ300" s="730"/>
      <c r="EQK300" s="730"/>
      <c r="EQL300" s="730"/>
      <c r="EQM300" s="730"/>
      <c r="EQN300" s="730"/>
      <c r="EQO300" s="730"/>
      <c r="EQP300" s="730"/>
      <c r="EQQ300" s="730"/>
      <c r="EQR300" s="730"/>
      <c r="EQS300" s="730"/>
      <c r="EQT300" s="730"/>
      <c r="EQU300" s="730"/>
      <c r="EQV300" s="730"/>
      <c r="EQW300" s="730"/>
      <c r="EQX300" s="730"/>
      <c r="EQY300" s="730"/>
      <c r="EQZ300" s="730"/>
      <c r="ERA300" s="730"/>
      <c r="ERB300" s="730"/>
      <c r="ERC300" s="730"/>
      <c r="ERD300" s="730"/>
      <c r="ERE300" s="730"/>
      <c r="ERF300" s="730"/>
      <c r="ERG300" s="730"/>
      <c r="ERH300" s="730"/>
      <c r="ERI300" s="730"/>
      <c r="ERJ300" s="730"/>
      <c r="ERK300" s="730"/>
      <c r="ERL300" s="730"/>
      <c r="ERM300" s="730"/>
      <c r="ERN300" s="730"/>
      <c r="ERO300" s="730"/>
      <c r="ERP300" s="730"/>
      <c r="ERQ300" s="730"/>
      <c r="ERR300" s="730"/>
      <c r="ERS300" s="730"/>
      <c r="ERT300" s="730"/>
      <c r="ERU300" s="730"/>
      <c r="ERV300" s="730"/>
      <c r="ERW300" s="730"/>
      <c r="ERX300" s="730"/>
      <c r="ERY300" s="730"/>
      <c r="ERZ300" s="730"/>
      <c r="ESA300" s="730"/>
      <c r="ESB300" s="730"/>
      <c r="ESC300" s="730"/>
      <c r="ESD300" s="730"/>
      <c r="ESE300" s="730"/>
      <c r="ESF300" s="730"/>
      <c r="ESG300" s="730"/>
      <c r="ESH300" s="730"/>
      <c r="ESI300" s="730"/>
      <c r="ESJ300" s="730"/>
      <c r="ESK300" s="730"/>
      <c r="ESL300" s="730"/>
      <c r="ESM300" s="730"/>
      <c r="ESN300" s="730"/>
      <c r="ESO300" s="730"/>
      <c r="ESP300" s="730"/>
      <c r="ESQ300" s="730"/>
      <c r="ESR300" s="730"/>
      <c r="ESS300" s="730"/>
      <c r="EST300" s="730"/>
      <c r="ESU300" s="730"/>
      <c r="ESV300" s="730"/>
      <c r="ESW300" s="730"/>
      <c r="ESX300" s="730"/>
      <c r="ESY300" s="730"/>
      <c r="ESZ300" s="730"/>
      <c r="ETA300" s="730"/>
      <c r="ETB300" s="730"/>
      <c r="ETC300" s="730"/>
      <c r="ETD300" s="730"/>
      <c r="ETE300" s="730"/>
      <c r="ETF300" s="730"/>
      <c r="ETG300" s="730"/>
      <c r="ETH300" s="730"/>
      <c r="ETI300" s="730"/>
      <c r="ETJ300" s="730"/>
      <c r="ETK300" s="730"/>
      <c r="ETL300" s="730"/>
      <c r="ETM300" s="730"/>
      <c r="ETN300" s="730"/>
      <c r="ETO300" s="730"/>
      <c r="ETP300" s="730"/>
      <c r="ETQ300" s="730"/>
      <c r="ETR300" s="730"/>
      <c r="ETS300" s="730"/>
      <c r="ETT300" s="730"/>
      <c r="ETU300" s="730"/>
      <c r="ETV300" s="730"/>
      <c r="ETW300" s="730"/>
      <c r="ETX300" s="730"/>
      <c r="ETY300" s="730"/>
      <c r="ETZ300" s="730"/>
      <c r="EUA300" s="730"/>
      <c r="EUB300" s="730"/>
      <c r="EUC300" s="730"/>
      <c r="EUD300" s="730"/>
      <c r="EUE300" s="730"/>
      <c r="EUF300" s="730"/>
      <c r="EUG300" s="730"/>
      <c r="EUH300" s="730"/>
      <c r="EUI300" s="730"/>
      <c r="EUJ300" s="730"/>
      <c r="EUK300" s="730"/>
      <c r="EUL300" s="730"/>
      <c r="EUM300" s="730"/>
      <c r="EUN300" s="730"/>
      <c r="EUO300" s="730"/>
      <c r="EUP300" s="730"/>
      <c r="EUQ300" s="730"/>
      <c r="EUR300" s="730"/>
      <c r="EUS300" s="730"/>
      <c r="EUT300" s="730"/>
      <c r="EUU300" s="730"/>
      <c r="EUV300" s="730"/>
      <c r="EUW300" s="730"/>
      <c r="EUX300" s="730"/>
      <c r="EUY300" s="730"/>
      <c r="EUZ300" s="730"/>
      <c r="EVA300" s="730"/>
      <c r="EVB300" s="730"/>
      <c r="EVC300" s="730"/>
      <c r="EVD300" s="730"/>
      <c r="EVE300" s="730"/>
      <c r="EVF300" s="730"/>
      <c r="EVG300" s="730"/>
      <c r="EVH300" s="730"/>
      <c r="EVI300" s="730"/>
      <c r="EVJ300" s="730"/>
      <c r="EVK300" s="730"/>
      <c r="EVL300" s="730"/>
      <c r="EVM300" s="730"/>
      <c r="EVN300" s="730"/>
      <c r="EVO300" s="730"/>
      <c r="EVP300" s="730"/>
      <c r="EVQ300" s="730"/>
      <c r="EVR300" s="730"/>
      <c r="EVS300" s="730"/>
      <c r="EVT300" s="730"/>
      <c r="EVU300" s="730"/>
      <c r="EVV300" s="730"/>
      <c r="EVW300" s="730"/>
      <c r="EVX300" s="730"/>
      <c r="EVY300" s="730"/>
      <c r="EVZ300" s="730"/>
      <c r="EWA300" s="730"/>
      <c r="EWB300" s="730"/>
      <c r="EWC300" s="730"/>
      <c r="EWD300" s="730"/>
      <c r="EWE300" s="730"/>
      <c r="EWF300" s="730"/>
      <c r="EWG300" s="730"/>
      <c r="EWH300" s="730"/>
      <c r="EWI300" s="730"/>
      <c r="EWJ300" s="730"/>
      <c r="EWK300" s="730"/>
      <c r="EWL300" s="730"/>
      <c r="EWM300" s="730"/>
      <c r="EWN300" s="730"/>
      <c r="EWO300" s="730"/>
      <c r="EWP300" s="730"/>
      <c r="EWQ300" s="730"/>
      <c r="EWR300" s="730"/>
      <c r="EWS300" s="730"/>
      <c r="EWT300" s="730"/>
      <c r="EWU300" s="730"/>
      <c r="EWV300" s="730"/>
      <c r="EWW300" s="730"/>
      <c r="EWX300" s="730"/>
      <c r="EWY300" s="730"/>
      <c r="EWZ300" s="730"/>
      <c r="EXA300" s="730"/>
      <c r="EXB300" s="730"/>
      <c r="EXC300" s="730"/>
      <c r="EXD300" s="730"/>
      <c r="EXE300" s="730"/>
      <c r="EXF300" s="730"/>
      <c r="EXG300" s="730"/>
      <c r="EXH300" s="730"/>
      <c r="EXI300" s="730"/>
      <c r="EXJ300" s="730"/>
      <c r="EXK300" s="730"/>
      <c r="EXL300" s="730"/>
      <c r="EXM300" s="730"/>
      <c r="EXN300" s="730"/>
      <c r="EXO300" s="730"/>
      <c r="EXP300" s="730"/>
      <c r="EXQ300" s="730"/>
      <c r="EXR300" s="730"/>
      <c r="EXS300" s="730"/>
      <c r="EXT300" s="730"/>
      <c r="EXU300" s="730"/>
      <c r="EXV300" s="730"/>
      <c r="EXW300" s="730"/>
      <c r="EXX300" s="730"/>
      <c r="EXY300" s="730"/>
      <c r="EXZ300" s="730"/>
      <c r="EYA300" s="730"/>
      <c r="EYB300" s="730"/>
      <c r="EYC300" s="730"/>
      <c r="EYD300" s="730"/>
      <c r="EYE300" s="730"/>
      <c r="EYF300" s="730"/>
      <c r="EYG300" s="730"/>
      <c r="EYH300" s="730"/>
      <c r="EYI300" s="730"/>
      <c r="EYJ300" s="730"/>
      <c r="EYK300" s="730"/>
      <c r="EYL300" s="730"/>
      <c r="EYM300" s="730"/>
      <c r="EYN300" s="730"/>
      <c r="EYO300" s="730"/>
      <c r="EYP300" s="730"/>
      <c r="EYQ300" s="730"/>
      <c r="EYR300" s="730"/>
      <c r="EYS300" s="730"/>
      <c r="EYT300" s="730"/>
      <c r="EYU300" s="730"/>
      <c r="EYV300" s="730"/>
      <c r="EYW300" s="730"/>
      <c r="EYX300" s="730"/>
      <c r="EYY300" s="730"/>
      <c r="EYZ300" s="730"/>
      <c r="EZA300" s="730"/>
      <c r="EZB300" s="730"/>
      <c r="EZC300" s="730"/>
      <c r="EZD300" s="730"/>
      <c r="EZE300" s="730"/>
      <c r="EZF300" s="730"/>
      <c r="EZG300" s="730"/>
      <c r="EZH300" s="730"/>
      <c r="EZI300" s="730"/>
      <c r="EZJ300" s="730"/>
      <c r="EZK300" s="730"/>
      <c r="EZL300" s="730"/>
      <c r="EZM300" s="730"/>
      <c r="EZN300" s="730"/>
      <c r="EZO300" s="730"/>
      <c r="EZP300" s="730"/>
      <c r="EZQ300" s="730"/>
      <c r="EZR300" s="730"/>
      <c r="EZS300" s="730"/>
      <c r="EZT300" s="730"/>
      <c r="EZU300" s="730"/>
      <c r="EZV300" s="730"/>
      <c r="EZW300" s="730"/>
      <c r="EZX300" s="730"/>
      <c r="EZY300" s="730"/>
      <c r="EZZ300" s="730"/>
      <c r="FAA300" s="730"/>
      <c r="FAB300" s="730"/>
      <c r="FAC300" s="730"/>
      <c r="FAD300" s="730"/>
      <c r="FAE300" s="730"/>
      <c r="FAF300" s="730"/>
      <c r="FAG300" s="730"/>
      <c r="FAH300" s="730"/>
      <c r="FAI300" s="730"/>
      <c r="FAJ300" s="730"/>
      <c r="FAK300" s="730"/>
      <c r="FAL300" s="730"/>
      <c r="FAM300" s="730"/>
      <c r="FAN300" s="730"/>
      <c r="FAO300" s="730"/>
      <c r="FAP300" s="730"/>
      <c r="FAQ300" s="730"/>
      <c r="FAR300" s="730"/>
      <c r="FAS300" s="730"/>
      <c r="FAT300" s="730"/>
      <c r="FAU300" s="730"/>
      <c r="FAV300" s="730"/>
      <c r="FAW300" s="730"/>
      <c r="FAX300" s="730"/>
      <c r="FAY300" s="730"/>
      <c r="FAZ300" s="730"/>
      <c r="FBA300" s="730"/>
      <c r="FBB300" s="730"/>
      <c r="FBC300" s="730"/>
      <c r="FBD300" s="730"/>
      <c r="FBE300" s="730"/>
      <c r="FBF300" s="730"/>
      <c r="FBG300" s="730"/>
      <c r="FBH300" s="730"/>
      <c r="FBI300" s="730"/>
      <c r="FBJ300" s="730"/>
      <c r="FBK300" s="730"/>
      <c r="FBL300" s="730"/>
      <c r="FBM300" s="730"/>
      <c r="FBN300" s="730"/>
      <c r="FBO300" s="730"/>
      <c r="FBP300" s="730"/>
      <c r="FBQ300" s="730"/>
      <c r="FBR300" s="730"/>
      <c r="FBS300" s="730"/>
      <c r="FBT300" s="730"/>
      <c r="FBU300" s="730"/>
      <c r="FBV300" s="730"/>
      <c r="FBW300" s="730"/>
      <c r="FBX300" s="730"/>
      <c r="FBY300" s="730"/>
      <c r="FBZ300" s="730"/>
      <c r="FCA300" s="730"/>
      <c r="FCB300" s="730"/>
      <c r="FCC300" s="730"/>
      <c r="FCD300" s="730"/>
      <c r="FCE300" s="730"/>
      <c r="FCF300" s="730"/>
      <c r="FCG300" s="730"/>
      <c r="FCH300" s="730"/>
      <c r="FCI300" s="730"/>
      <c r="FCJ300" s="730"/>
      <c r="FCK300" s="730"/>
      <c r="FCL300" s="730"/>
      <c r="FCM300" s="730"/>
      <c r="FCN300" s="730"/>
      <c r="FCO300" s="730"/>
      <c r="FCP300" s="730"/>
      <c r="FCQ300" s="730"/>
      <c r="FCR300" s="730"/>
      <c r="FCS300" s="730"/>
      <c r="FCT300" s="730"/>
      <c r="FCU300" s="730"/>
      <c r="FCV300" s="730"/>
      <c r="FCW300" s="730"/>
      <c r="FCX300" s="730"/>
      <c r="FCY300" s="730"/>
      <c r="FCZ300" s="730"/>
      <c r="FDA300" s="730"/>
      <c r="FDB300" s="730"/>
      <c r="FDC300" s="730"/>
      <c r="FDD300" s="730"/>
      <c r="FDE300" s="730"/>
      <c r="FDF300" s="730"/>
      <c r="FDG300" s="730"/>
      <c r="FDH300" s="730"/>
      <c r="FDI300" s="730"/>
      <c r="FDJ300" s="730"/>
      <c r="FDK300" s="730"/>
      <c r="FDL300" s="730"/>
      <c r="FDM300" s="730"/>
      <c r="FDN300" s="730"/>
      <c r="FDO300" s="730"/>
      <c r="FDP300" s="730"/>
      <c r="FDQ300" s="730"/>
      <c r="FDR300" s="730"/>
      <c r="FDS300" s="730"/>
      <c r="FDT300" s="730"/>
      <c r="FDU300" s="730"/>
      <c r="FDV300" s="730"/>
      <c r="FDW300" s="730"/>
      <c r="FDX300" s="730"/>
      <c r="FDY300" s="730"/>
      <c r="FDZ300" s="730"/>
      <c r="FEA300" s="730"/>
      <c r="FEB300" s="730"/>
      <c r="FEC300" s="730"/>
      <c r="FED300" s="730"/>
      <c r="FEE300" s="730"/>
      <c r="FEF300" s="730"/>
      <c r="FEG300" s="730"/>
      <c r="FEH300" s="730"/>
      <c r="FEI300" s="730"/>
      <c r="FEJ300" s="730"/>
      <c r="FEK300" s="730"/>
      <c r="FEL300" s="730"/>
      <c r="FEM300" s="730"/>
      <c r="FEN300" s="730"/>
      <c r="FEO300" s="730"/>
      <c r="FEP300" s="730"/>
      <c r="FEQ300" s="730"/>
      <c r="FER300" s="730"/>
      <c r="FES300" s="730"/>
      <c r="FET300" s="730"/>
      <c r="FEU300" s="730"/>
      <c r="FEV300" s="730"/>
      <c r="FEW300" s="730"/>
      <c r="FEX300" s="730"/>
      <c r="FEY300" s="730"/>
      <c r="FEZ300" s="730"/>
      <c r="FFA300" s="730"/>
      <c r="FFB300" s="730"/>
      <c r="FFC300" s="730"/>
      <c r="FFD300" s="730"/>
      <c r="FFE300" s="730"/>
      <c r="FFF300" s="730"/>
      <c r="FFG300" s="730"/>
      <c r="FFH300" s="730"/>
      <c r="FFI300" s="730"/>
      <c r="FFJ300" s="730"/>
      <c r="FFK300" s="730"/>
      <c r="FFL300" s="730"/>
      <c r="FFM300" s="730"/>
      <c r="FFN300" s="730"/>
      <c r="FFO300" s="730"/>
      <c r="FFP300" s="730"/>
      <c r="FFQ300" s="730"/>
      <c r="FFR300" s="730"/>
      <c r="FFS300" s="730"/>
      <c r="FFT300" s="730"/>
      <c r="FFU300" s="730"/>
      <c r="FFV300" s="730"/>
      <c r="FFW300" s="730"/>
      <c r="FFX300" s="730"/>
      <c r="FFY300" s="730"/>
      <c r="FFZ300" s="730"/>
      <c r="FGA300" s="730"/>
      <c r="FGB300" s="730"/>
      <c r="FGC300" s="730"/>
      <c r="FGD300" s="730"/>
      <c r="FGE300" s="730"/>
      <c r="FGF300" s="730"/>
      <c r="FGG300" s="730"/>
      <c r="FGH300" s="730"/>
      <c r="FGI300" s="730"/>
      <c r="FGJ300" s="730"/>
      <c r="FGK300" s="730"/>
      <c r="FGL300" s="730"/>
      <c r="FGM300" s="730"/>
      <c r="FGN300" s="730"/>
      <c r="FGO300" s="730"/>
      <c r="FGP300" s="730"/>
      <c r="FGQ300" s="730"/>
      <c r="FGR300" s="730"/>
      <c r="FGS300" s="730"/>
      <c r="FGT300" s="730"/>
      <c r="FGU300" s="730"/>
      <c r="FGV300" s="730"/>
      <c r="FGW300" s="730"/>
      <c r="FGX300" s="730"/>
      <c r="FGY300" s="730"/>
      <c r="FGZ300" s="730"/>
      <c r="FHA300" s="730"/>
      <c r="FHB300" s="730"/>
      <c r="FHC300" s="730"/>
      <c r="FHD300" s="730"/>
      <c r="FHE300" s="730"/>
      <c r="FHF300" s="730"/>
      <c r="FHG300" s="730"/>
      <c r="FHH300" s="730"/>
      <c r="FHI300" s="730"/>
      <c r="FHJ300" s="730"/>
      <c r="FHK300" s="730"/>
      <c r="FHL300" s="730"/>
      <c r="FHM300" s="730"/>
      <c r="FHN300" s="730"/>
      <c r="FHO300" s="730"/>
      <c r="FHP300" s="730"/>
      <c r="FHQ300" s="730"/>
      <c r="FHR300" s="730"/>
      <c r="FHS300" s="730"/>
      <c r="FHT300" s="730"/>
      <c r="FHU300" s="730"/>
      <c r="FHV300" s="730"/>
      <c r="FHW300" s="730"/>
      <c r="FHX300" s="730"/>
      <c r="FHY300" s="730"/>
      <c r="FHZ300" s="730"/>
      <c r="FIA300" s="730"/>
      <c r="FIB300" s="730"/>
      <c r="FIC300" s="730"/>
      <c r="FID300" s="730"/>
      <c r="FIE300" s="730"/>
      <c r="FIF300" s="730"/>
      <c r="FIG300" s="730"/>
      <c r="FIH300" s="730"/>
      <c r="FII300" s="730"/>
      <c r="FIJ300" s="730"/>
      <c r="FIK300" s="730"/>
      <c r="FIL300" s="730"/>
      <c r="FIM300" s="730"/>
      <c r="FIN300" s="730"/>
      <c r="FIO300" s="730"/>
      <c r="FIP300" s="730"/>
      <c r="FIQ300" s="730"/>
      <c r="FIR300" s="730"/>
      <c r="FIS300" s="730"/>
      <c r="FIT300" s="730"/>
      <c r="FIU300" s="730"/>
      <c r="FIV300" s="730"/>
      <c r="FIW300" s="730"/>
      <c r="FIX300" s="730"/>
      <c r="FIY300" s="730"/>
      <c r="FIZ300" s="730"/>
      <c r="FJA300" s="730"/>
      <c r="FJB300" s="730"/>
      <c r="FJC300" s="730"/>
      <c r="FJD300" s="730"/>
      <c r="FJE300" s="730"/>
      <c r="FJF300" s="730"/>
      <c r="FJG300" s="730"/>
      <c r="FJH300" s="730"/>
      <c r="FJI300" s="730"/>
      <c r="FJJ300" s="730"/>
      <c r="FJK300" s="730"/>
      <c r="FJL300" s="730"/>
      <c r="FJM300" s="730"/>
      <c r="FJN300" s="730"/>
      <c r="FJO300" s="730"/>
      <c r="FJP300" s="730"/>
      <c r="FJQ300" s="730"/>
      <c r="FJR300" s="730"/>
      <c r="FJS300" s="730"/>
      <c r="FJT300" s="730"/>
      <c r="FJU300" s="730"/>
      <c r="FJV300" s="730"/>
      <c r="FJW300" s="730"/>
      <c r="FJX300" s="730"/>
      <c r="FJY300" s="730"/>
      <c r="FJZ300" s="730"/>
      <c r="FKA300" s="730"/>
      <c r="FKB300" s="730"/>
      <c r="FKC300" s="730"/>
      <c r="FKD300" s="730"/>
      <c r="FKE300" s="730"/>
      <c r="FKF300" s="730"/>
      <c r="FKG300" s="730"/>
      <c r="FKH300" s="730"/>
      <c r="FKI300" s="730"/>
      <c r="FKJ300" s="730"/>
      <c r="FKK300" s="730"/>
      <c r="FKL300" s="730"/>
      <c r="FKM300" s="730"/>
      <c r="FKN300" s="730"/>
      <c r="FKO300" s="730"/>
      <c r="FKP300" s="730"/>
      <c r="FKQ300" s="730"/>
      <c r="FKR300" s="730"/>
      <c r="FKS300" s="730"/>
      <c r="FKT300" s="730"/>
      <c r="FKU300" s="730"/>
      <c r="FKV300" s="730"/>
      <c r="FKW300" s="730"/>
      <c r="FKX300" s="730"/>
      <c r="FKY300" s="730"/>
      <c r="FKZ300" s="730"/>
      <c r="FLA300" s="730"/>
      <c r="FLB300" s="730"/>
      <c r="FLC300" s="730"/>
      <c r="FLD300" s="730"/>
      <c r="FLE300" s="730"/>
      <c r="FLF300" s="730"/>
      <c r="FLG300" s="730"/>
      <c r="FLH300" s="730"/>
      <c r="FLI300" s="730"/>
      <c r="FLJ300" s="730"/>
      <c r="FLK300" s="730"/>
      <c r="FLL300" s="730"/>
      <c r="FLM300" s="730"/>
      <c r="FLN300" s="730"/>
      <c r="FLO300" s="730"/>
      <c r="FLP300" s="730"/>
      <c r="FLQ300" s="730"/>
      <c r="FLR300" s="730"/>
      <c r="FLS300" s="730"/>
      <c r="FLT300" s="730"/>
      <c r="FLU300" s="730"/>
      <c r="FLV300" s="730"/>
      <c r="FLW300" s="730"/>
      <c r="FLX300" s="730"/>
      <c r="FLY300" s="730"/>
      <c r="FLZ300" s="730"/>
      <c r="FMA300" s="730"/>
      <c r="FMB300" s="730"/>
      <c r="FMC300" s="730"/>
      <c r="FMD300" s="730"/>
      <c r="FME300" s="730"/>
      <c r="FMF300" s="730"/>
      <c r="FMG300" s="730"/>
      <c r="FMH300" s="730"/>
      <c r="FMI300" s="730"/>
      <c r="FMJ300" s="730"/>
      <c r="FMK300" s="730"/>
      <c r="FML300" s="730"/>
      <c r="FMM300" s="730"/>
      <c r="FMN300" s="730"/>
      <c r="FMO300" s="730"/>
      <c r="FMP300" s="730"/>
      <c r="FMQ300" s="730"/>
      <c r="FMR300" s="730"/>
      <c r="FMS300" s="730"/>
      <c r="FMT300" s="730"/>
      <c r="FMU300" s="730"/>
      <c r="FMV300" s="730"/>
      <c r="FMW300" s="730"/>
      <c r="FMX300" s="730"/>
      <c r="FMY300" s="730"/>
      <c r="FMZ300" s="730"/>
      <c r="FNA300" s="730"/>
      <c r="FNB300" s="730"/>
      <c r="FNC300" s="730"/>
      <c r="FND300" s="730"/>
      <c r="FNE300" s="730"/>
      <c r="FNF300" s="730"/>
      <c r="FNG300" s="730"/>
      <c r="FNH300" s="730"/>
      <c r="FNI300" s="730"/>
      <c r="FNJ300" s="730"/>
      <c r="FNK300" s="730"/>
      <c r="FNL300" s="730"/>
      <c r="FNM300" s="730"/>
      <c r="FNN300" s="730"/>
      <c r="FNO300" s="730"/>
      <c r="FNP300" s="730"/>
      <c r="FNQ300" s="730"/>
      <c r="FNR300" s="730"/>
      <c r="FNS300" s="730"/>
      <c r="FNT300" s="730"/>
      <c r="FNU300" s="730"/>
      <c r="FNV300" s="730"/>
      <c r="FNW300" s="730"/>
      <c r="FNX300" s="730"/>
      <c r="FNY300" s="730"/>
      <c r="FNZ300" s="730"/>
      <c r="FOA300" s="730"/>
      <c r="FOB300" s="730"/>
      <c r="FOC300" s="730"/>
      <c r="FOD300" s="730"/>
      <c r="FOE300" s="730"/>
      <c r="FOF300" s="730"/>
      <c r="FOG300" s="730"/>
      <c r="FOH300" s="730"/>
      <c r="FOI300" s="730"/>
      <c r="FOJ300" s="730"/>
      <c r="FOK300" s="730"/>
      <c r="FOL300" s="730"/>
      <c r="FOM300" s="730"/>
      <c r="FON300" s="730"/>
      <c r="FOO300" s="730"/>
      <c r="FOP300" s="730"/>
      <c r="FOQ300" s="730"/>
      <c r="FOR300" s="730"/>
      <c r="FOS300" s="730"/>
      <c r="FOT300" s="730"/>
      <c r="FOU300" s="730"/>
      <c r="FOV300" s="730"/>
      <c r="FOW300" s="730"/>
      <c r="FOX300" s="730"/>
      <c r="FOY300" s="730"/>
      <c r="FOZ300" s="730"/>
      <c r="FPA300" s="730"/>
      <c r="FPB300" s="730"/>
      <c r="FPC300" s="730"/>
      <c r="FPD300" s="730"/>
      <c r="FPE300" s="730"/>
      <c r="FPF300" s="730"/>
      <c r="FPG300" s="730"/>
      <c r="FPH300" s="730"/>
      <c r="FPI300" s="730"/>
      <c r="FPJ300" s="730"/>
      <c r="FPK300" s="730"/>
      <c r="FPL300" s="730"/>
      <c r="FPM300" s="730"/>
      <c r="FPN300" s="730"/>
      <c r="FPO300" s="730"/>
      <c r="FPP300" s="730"/>
      <c r="FPQ300" s="730"/>
      <c r="FPR300" s="730"/>
      <c r="FPS300" s="730"/>
      <c r="FPT300" s="730"/>
      <c r="FPU300" s="730"/>
      <c r="FPV300" s="730"/>
      <c r="FPW300" s="730"/>
      <c r="FPX300" s="730"/>
      <c r="FPY300" s="730"/>
      <c r="FPZ300" s="730"/>
      <c r="FQA300" s="730"/>
      <c r="FQB300" s="730"/>
      <c r="FQC300" s="730"/>
      <c r="FQD300" s="730"/>
      <c r="FQE300" s="730"/>
      <c r="FQF300" s="730"/>
      <c r="FQG300" s="730"/>
      <c r="FQH300" s="730"/>
      <c r="FQI300" s="730"/>
      <c r="FQJ300" s="730"/>
      <c r="FQK300" s="730"/>
      <c r="FQL300" s="730"/>
      <c r="FQM300" s="730"/>
      <c r="FQN300" s="730"/>
      <c r="FQO300" s="730"/>
      <c r="FQP300" s="730"/>
      <c r="FQQ300" s="730"/>
      <c r="FQR300" s="730"/>
      <c r="FQS300" s="730"/>
      <c r="FQT300" s="730"/>
      <c r="FQU300" s="730"/>
      <c r="FQV300" s="730"/>
      <c r="FQW300" s="730"/>
      <c r="FQX300" s="730"/>
      <c r="FQY300" s="730"/>
      <c r="FQZ300" s="730"/>
      <c r="FRA300" s="730"/>
      <c r="FRB300" s="730"/>
      <c r="FRC300" s="730"/>
      <c r="FRD300" s="730"/>
      <c r="FRE300" s="730"/>
      <c r="FRF300" s="730"/>
      <c r="FRG300" s="730"/>
      <c r="FRH300" s="730"/>
      <c r="FRI300" s="730"/>
      <c r="FRJ300" s="730"/>
      <c r="FRK300" s="730"/>
      <c r="FRL300" s="730"/>
      <c r="FRM300" s="730"/>
      <c r="FRN300" s="730"/>
      <c r="FRO300" s="730"/>
      <c r="FRP300" s="730"/>
      <c r="FRQ300" s="730"/>
      <c r="FRR300" s="730"/>
      <c r="FRS300" s="730"/>
      <c r="FRT300" s="730"/>
      <c r="FRU300" s="730"/>
      <c r="FRV300" s="730"/>
      <c r="FRW300" s="730"/>
      <c r="FRX300" s="730"/>
      <c r="FRY300" s="730"/>
      <c r="FRZ300" s="730"/>
      <c r="FSA300" s="730"/>
      <c r="FSB300" s="730"/>
      <c r="FSC300" s="730"/>
      <c r="FSD300" s="730"/>
      <c r="FSE300" s="730"/>
      <c r="FSF300" s="730"/>
      <c r="FSG300" s="730"/>
      <c r="FSH300" s="730"/>
      <c r="FSI300" s="730"/>
      <c r="FSJ300" s="730"/>
      <c r="FSK300" s="730"/>
      <c r="FSL300" s="730"/>
      <c r="FSM300" s="730"/>
      <c r="FSN300" s="730"/>
      <c r="FSO300" s="730"/>
      <c r="FSP300" s="730"/>
      <c r="FSQ300" s="730"/>
      <c r="FSR300" s="730"/>
      <c r="FSS300" s="730"/>
      <c r="FST300" s="730"/>
      <c r="FSU300" s="730"/>
      <c r="FSV300" s="730"/>
      <c r="FSW300" s="730"/>
      <c r="FSX300" s="730"/>
      <c r="FSY300" s="730"/>
      <c r="FSZ300" s="730"/>
      <c r="FTA300" s="730"/>
      <c r="FTB300" s="730"/>
      <c r="FTC300" s="730"/>
      <c r="FTD300" s="730"/>
      <c r="FTE300" s="730"/>
      <c r="FTF300" s="730"/>
      <c r="FTG300" s="730"/>
      <c r="FTH300" s="730"/>
      <c r="FTI300" s="730"/>
      <c r="FTJ300" s="730"/>
      <c r="FTK300" s="730"/>
      <c r="FTL300" s="730"/>
      <c r="FTM300" s="730"/>
      <c r="FTN300" s="730"/>
      <c r="FTO300" s="730"/>
      <c r="FTP300" s="730"/>
      <c r="FTQ300" s="730"/>
      <c r="FTR300" s="730"/>
      <c r="FTS300" s="730"/>
      <c r="FTT300" s="730"/>
      <c r="FTU300" s="730"/>
      <c r="FTV300" s="730"/>
      <c r="FTW300" s="730"/>
      <c r="FTX300" s="730"/>
      <c r="FTY300" s="730"/>
      <c r="FTZ300" s="730"/>
      <c r="FUA300" s="730"/>
      <c r="FUB300" s="730"/>
      <c r="FUC300" s="730"/>
      <c r="FUD300" s="730"/>
      <c r="FUE300" s="730"/>
      <c r="FUF300" s="730"/>
      <c r="FUG300" s="730"/>
      <c r="FUH300" s="730"/>
      <c r="FUI300" s="730"/>
      <c r="FUJ300" s="730"/>
      <c r="FUK300" s="730"/>
      <c r="FUL300" s="730"/>
      <c r="FUM300" s="730"/>
      <c r="FUN300" s="730"/>
      <c r="FUO300" s="730"/>
      <c r="FUP300" s="730"/>
      <c r="FUQ300" s="730"/>
      <c r="FUR300" s="730"/>
      <c r="FUS300" s="730"/>
      <c r="FUT300" s="730"/>
      <c r="FUU300" s="730"/>
      <c r="FUV300" s="730"/>
      <c r="FUW300" s="730"/>
      <c r="FUX300" s="730"/>
      <c r="FUY300" s="730"/>
      <c r="FUZ300" s="730"/>
      <c r="FVA300" s="730"/>
      <c r="FVB300" s="730"/>
      <c r="FVC300" s="730"/>
      <c r="FVD300" s="730"/>
      <c r="FVE300" s="730"/>
      <c r="FVF300" s="730"/>
      <c r="FVG300" s="730"/>
      <c r="FVH300" s="730"/>
      <c r="FVI300" s="730"/>
      <c r="FVJ300" s="730"/>
      <c r="FVK300" s="730"/>
      <c r="FVL300" s="730"/>
      <c r="FVM300" s="730"/>
      <c r="FVN300" s="730"/>
      <c r="FVO300" s="730"/>
      <c r="FVP300" s="730"/>
      <c r="FVQ300" s="730"/>
      <c r="FVR300" s="730"/>
      <c r="FVS300" s="730"/>
      <c r="FVT300" s="730"/>
      <c r="FVU300" s="730"/>
      <c r="FVV300" s="730"/>
      <c r="FVW300" s="730"/>
      <c r="FVX300" s="730"/>
      <c r="FVY300" s="730"/>
      <c r="FVZ300" s="730"/>
      <c r="FWA300" s="730"/>
      <c r="FWB300" s="730"/>
      <c r="FWC300" s="730"/>
      <c r="FWD300" s="730"/>
      <c r="FWE300" s="730"/>
      <c r="FWF300" s="730"/>
      <c r="FWG300" s="730"/>
      <c r="FWH300" s="730"/>
      <c r="FWI300" s="730"/>
      <c r="FWJ300" s="730"/>
      <c r="FWK300" s="730"/>
      <c r="FWL300" s="730"/>
      <c r="FWM300" s="730"/>
      <c r="FWN300" s="730"/>
      <c r="FWO300" s="730"/>
      <c r="FWP300" s="730"/>
      <c r="FWQ300" s="730"/>
      <c r="FWR300" s="730"/>
      <c r="FWS300" s="730"/>
      <c r="FWT300" s="730"/>
      <c r="FWU300" s="730"/>
      <c r="FWV300" s="730"/>
      <c r="FWW300" s="730"/>
      <c r="FWX300" s="730"/>
      <c r="FWY300" s="730"/>
      <c r="FWZ300" s="730"/>
      <c r="FXA300" s="730"/>
      <c r="FXB300" s="730"/>
      <c r="FXC300" s="730"/>
      <c r="FXD300" s="730"/>
      <c r="FXE300" s="730"/>
      <c r="FXF300" s="730"/>
      <c r="FXG300" s="730"/>
      <c r="FXH300" s="730"/>
      <c r="FXI300" s="730"/>
      <c r="FXJ300" s="730"/>
      <c r="FXK300" s="730"/>
      <c r="FXL300" s="730"/>
      <c r="FXM300" s="730"/>
      <c r="FXN300" s="730"/>
      <c r="FXO300" s="730"/>
      <c r="FXP300" s="730"/>
      <c r="FXQ300" s="730"/>
      <c r="FXR300" s="730"/>
      <c r="FXS300" s="730"/>
      <c r="FXT300" s="730"/>
      <c r="FXU300" s="730"/>
      <c r="FXV300" s="730"/>
      <c r="FXW300" s="730"/>
      <c r="FXX300" s="730"/>
      <c r="FXY300" s="730"/>
      <c r="FXZ300" s="730"/>
      <c r="FYA300" s="730"/>
      <c r="FYB300" s="730"/>
      <c r="FYC300" s="730"/>
      <c r="FYD300" s="730"/>
      <c r="FYE300" s="730"/>
      <c r="FYF300" s="730"/>
      <c r="FYG300" s="730"/>
      <c r="FYH300" s="730"/>
      <c r="FYI300" s="730"/>
      <c r="FYJ300" s="730"/>
      <c r="FYK300" s="730"/>
      <c r="FYL300" s="730"/>
      <c r="FYM300" s="730"/>
      <c r="FYN300" s="730"/>
      <c r="FYO300" s="730"/>
      <c r="FYP300" s="730"/>
      <c r="FYQ300" s="730"/>
      <c r="FYR300" s="730"/>
      <c r="FYS300" s="730"/>
      <c r="FYT300" s="730"/>
      <c r="FYU300" s="730"/>
      <c r="FYV300" s="730"/>
      <c r="FYW300" s="730"/>
      <c r="FYX300" s="730"/>
      <c r="FYY300" s="730"/>
      <c r="FYZ300" s="730"/>
      <c r="FZA300" s="730"/>
      <c r="FZB300" s="730"/>
      <c r="FZC300" s="730"/>
      <c r="FZD300" s="730"/>
      <c r="FZE300" s="730"/>
      <c r="FZF300" s="730"/>
      <c r="FZG300" s="730"/>
      <c r="FZH300" s="730"/>
      <c r="FZI300" s="730"/>
      <c r="FZJ300" s="730"/>
      <c r="FZK300" s="730"/>
      <c r="FZL300" s="730"/>
      <c r="FZM300" s="730"/>
      <c r="FZN300" s="730"/>
      <c r="FZO300" s="730"/>
      <c r="FZP300" s="730"/>
      <c r="FZQ300" s="730"/>
      <c r="FZR300" s="730"/>
      <c r="FZS300" s="730"/>
      <c r="FZT300" s="730"/>
      <c r="FZU300" s="730"/>
      <c r="FZV300" s="730"/>
      <c r="FZW300" s="730"/>
      <c r="FZX300" s="730"/>
      <c r="FZY300" s="730"/>
      <c r="FZZ300" s="730"/>
      <c r="GAA300" s="730"/>
      <c r="GAB300" s="730"/>
      <c r="GAC300" s="730"/>
      <c r="GAD300" s="730"/>
      <c r="GAE300" s="730"/>
      <c r="GAF300" s="730"/>
      <c r="GAG300" s="730"/>
      <c r="GAH300" s="730"/>
      <c r="GAI300" s="730"/>
      <c r="GAJ300" s="730"/>
      <c r="GAK300" s="730"/>
      <c r="GAL300" s="730"/>
      <c r="GAM300" s="730"/>
      <c r="GAN300" s="730"/>
      <c r="GAO300" s="730"/>
      <c r="GAP300" s="730"/>
      <c r="GAQ300" s="730"/>
      <c r="GAR300" s="730"/>
      <c r="GAS300" s="730"/>
      <c r="GAT300" s="730"/>
      <c r="GAU300" s="730"/>
      <c r="GAV300" s="730"/>
      <c r="GAW300" s="730"/>
      <c r="GAX300" s="730"/>
      <c r="GAY300" s="730"/>
      <c r="GAZ300" s="730"/>
      <c r="GBA300" s="730"/>
      <c r="GBB300" s="730"/>
      <c r="GBC300" s="730"/>
      <c r="GBD300" s="730"/>
      <c r="GBE300" s="730"/>
      <c r="GBF300" s="730"/>
      <c r="GBG300" s="730"/>
      <c r="GBH300" s="730"/>
      <c r="GBI300" s="730"/>
      <c r="GBJ300" s="730"/>
      <c r="GBK300" s="730"/>
      <c r="GBL300" s="730"/>
      <c r="GBM300" s="730"/>
      <c r="GBN300" s="730"/>
      <c r="GBO300" s="730"/>
      <c r="GBP300" s="730"/>
      <c r="GBQ300" s="730"/>
      <c r="GBR300" s="730"/>
      <c r="GBS300" s="730"/>
      <c r="GBT300" s="730"/>
      <c r="GBU300" s="730"/>
      <c r="GBV300" s="730"/>
      <c r="GBW300" s="730"/>
      <c r="GBX300" s="730"/>
      <c r="GBY300" s="730"/>
      <c r="GBZ300" s="730"/>
      <c r="GCA300" s="730"/>
      <c r="GCB300" s="730"/>
      <c r="GCC300" s="730"/>
      <c r="GCD300" s="730"/>
      <c r="GCE300" s="730"/>
      <c r="GCF300" s="730"/>
      <c r="GCG300" s="730"/>
      <c r="GCH300" s="730"/>
      <c r="GCI300" s="730"/>
      <c r="GCJ300" s="730"/>
      <c r="GCK300" s="730"/>
      <c r="GCL300" s="730"/>
      <c r="GCM300" s="730"/>
      <c r="GCN300" s="730"/>
      <c r="GCO300" s="730"/>
      <c r="GCP300" s="730"/>
      <c r="GCQ300" s="730"/>
      <c r="GCR300" s="730"/>
      <c r="GCS300" s="730"/>
      <c r="GCT300" s="730"/>
      <c r="GCU300" s="730"/>
      <c r="GCV300" s="730"/>
      <c r="GCW300" s="730"/>
      <c r="GCX300" s="730"/>
      <c r="GCY300" s="730"/>
      <c r="GCZ300" s="730"/>
      <c r="GDA300" s="730"/>
      <c r="GDB300" s="730"/>
      <c r="GDC300" s="730"/>
      <c r="GDD300" s="730"/>
      <c r="GDE300" s="730"/>
      <c r="GDF300" s="730"/>
      <c r="GDG300" s="730"/>
      <c r="GDH300" s="730"/>
      <c r="GDI300" s="730"/>
      <c r="GDJ300" s="730"/>
      <c r="GDK300" s="730"/>
      <c r="GDL300" s="730"/>
      <c r="GDM300" s="730"/>
      <c r="GDN300" s="730"/>
      <c r="GDO300" s="730"/>
      <c r="GDP300" s="730"/>
      <c r="GDQ300" s="730"/>
      <c r="GDR300" s="730"/>
      <c r="GDS300" s="730"/>
      <c r="GDT300" s="730"/>
      <c r="GDU300" s="730"/>
      <c r="GDV300" s="730"/>
      <c r="GDW300" s="730"/>
      <c r="GDX300" s="730"/>
      <c r="GDY300" s="730"/>
      <c r="GDZ300" s="730"/>
      <c r="GEA300" s="730"/>
      <c r="GEB300" s="730"/>
      <c r="GEC300" s="730"/>
      <c r="GED300" s="730"/>
      <c r="GEE300" s="730"/>
      <c r="GEF300" s="730"/>
      <c r="GEG300" s="730"/>
      <c r="GEH300" s="730"/>
      <c r="GEI300" s="730"/>
      <c r="GEJ300" s="730"/>
      <c r="GEK300" s="730"/>
      <c r="GEL300" s="730"/>
      <c r="GEM300" s="730"/>
      <c r="GEN300" s="730"/>
      <c r="GEO300" s="730"/>
      <c r="GEP300" s="730"/>
      <c r="GEQ300" s="730"/>
      <c r="GER300" s="730"/>
      <c r="GES300" s="730"/>
      <c r="GET300" s="730"/>
      <c r="GEU300" s="730"/>
      <c r="GEV300" s="730"/>
      <c r="GEW300" s="730"/>
      <c r="GEX300" s="730"/>
      <c r="GEY300" s="730"/>
      <c r="GEZ300" s="730"/>
      <c r="GFA300" s="730"/>
      <c r="GFB300" s="730"/>
      <c r="GFC300" s="730"/>
      <c r="GFD300" s="730"/>
      <c r="GFE300" s="730"/>
      <c r="GFF300" s="730"/>
      <c r="GFG300" s="730"/>
      <c r="GFH300" s="730"/>
      <c r="GFI300" s="730"/>
      <c r="GFJ300" s="730"/>
      <c r="GFK300" s="730"/>
      <c r="GFL300" s="730"/>
      <c r="GFM300" s="730"/>
      <c r="GFN300" s="730"/>
      <c r="GFO300" s="730"/>
      <c r="GFP300" s="730"/>
      <c r="GFQ300" s="730"/>
      <c r="GFR300" s="730"/>
      <c r="GFS300" s="730"/>
      <c r="GFT300" s="730"/>
      <c r="GFU300" s="730"/>
      <c r="GFV300" s="730"/>
      <c r="GFW300" s="730"/>
      <c r="GFX300" s="730"/>
      <c r="GFY300" s="730"/>
      <c r="GFZ300" s="730"/>
      <c r="GGA300" s="730"/>
      <c r="GGB300" s="730"/>
      <c r="GGC300" s="730"/>
      <c r="GGD300" s="730"/>
      <c r="GGE300" s="730"/>
      <c r="GGF300" s="730"/>
      <c r="GGG300" s="730"/>
      <c r="GGH300" s="730"/>
      <c r="GGI300" s="730"/>
      <c r="GGJ300" s="730"/>
      <c r="GGK300" s="730"/>
      <c r="GGL300" s="730"/>
      <c r="GGM300" s="730"/>
      <c r="GGN300" s="730"/>
      <c r="GGO300" s="730"/>
      <c r="GGP300" s="730"/>
      <c r="GGQ300" s="730"/>
      <c r="GGR300" s="730"/>
      <c r="GGS300" s="730"/>
      <c r="GGT300" s="730"/>
      <c r="GGU300" s="730"/>
      <c r="GGV300" s="730"/>
      <c r="GGW300" s="730"/>
      <c r="GGX300" s="730"/>
      <c r="GGY300" s="730"/>
      <c r="GGZ300" s="730"/>
      <c r="GHA300" s="730"/>
      <c r="GHB300" s="730"/>
      <c r="GHC300" s="730"/>
      <c r="GHD300" s="730"/>
      <c r="GHE300" s="730"/>
      <c r="GHF300" s="730"/>
      <c r="GHG300" s="730"/>
      <c r="GHH300" s="730"/>
      <c r="GHI300" s="730"/>
      <c r="GHJ300" s="730"/>
      <c r="GHK300" s="730"/>
      <c r="GHL300" s="730"/>
      <c r="GHM300" s="730"/>
      <c r="GHN300" s="730"/>
      <c r="GHO300" s="730"/>
      <c r="GHP300" s="730"/>
      <c r="GHQ300" s="730"/>
      <c r="GHR300" s="730"/>
      <c r="GHS300" s="730"/>
      <c r="GHT300" s="730"/>
      <c r="GHU300" s="730"/>
      <c r="GHV300" s="730"/>
      <c r="GHW300" s="730"/>
      <c r="GHX300" s="730"/>
      <c r="GHY300" s="730"/>
      <c r="GHZ300" s="730"/>
      <c r="GIA300" s="730"/>
      <c r="GIB300" s="730"/>
      <c r="GIC300" s="730"/>
      <c r="GID300" s="730"/>
      <c r="GIE300" s="730"/>
      <c r="GIF300" s="730"/>
      <c r="GIG300" s="730"/>
      <c r="GIH300" s="730"/>
      <c r="GII300" s="730"/>
      <c r="GIJ300" s="730"/>
      <c r="GIK300" s="730"/>
      <c r="GIL300" s="730"/>
      <c r="GIM300" s="730"/>
      <c r="GIN300" s="730"/>
      <c r="GIO300" s="730"/>
      <c r="GIP300" s="730"/>
      <c r="GIQ300" s="730"/>
      <c r="GIR300" s="730"/>
      <c r="GIS300" s="730"/>
      <c r="GIT300" s="730"/>
      <c r="GIU300" s="730"/>
      <c r="GIV300" s="730"/>
      <c r="GIW300" s="730"/>
      <c r="GIX300" s="730"/>
      <c r="GIY300" s="730"/>
      <c r="GIZ300" s="730"/>
      <c r="GJA300" s="730"/>
      <c r="GJB300" s="730"/>
      <c r="GJC300" s="730"/>
      <c r="GJD300" s="730"/>
      <c r="GJE300" s="730"/>
      <c r="GJF300" s="730"/>
      <c r="GJG300" s="730"/>
      <c r="GJH300" s="730"/>
      <c r="GJI300" s="730"/>
      <c r="GJJ300" s="730"/>
      <c r="GJK300" s="730"/>
      <c r="GJL300" s="730"/>
      <c r="GJM300" s="730"/>
      <c r="GJN300" s="730"/>
      <c r="GJO300" s="730"/>
      <c r="GJP300" s="730"/>
      <c r="GJQ300" s="730"/>
      <c r="GJR300" s="730"/>
      <c r="GJS300" s="730"/>
      <c r="GJT300" s="730"/>
      <c r="GJU300" s="730"/>
      <c r="GJV300" s="730"/>
      <c r="GJW300" s="730"/>
      <c r="GJX300" s="730"/>
      <c r="GJY300" s="730"/>
      <c r="GJZ300" s="730"/>
      <c r="GKA300" s="730"/>
      <c r="GKB300" s="730"/>
      <c r="GKC300" s="730"/>
      <c r="GKD300" s="730"/>
      <c r="GKE300" s="730"/>
      <c r="GKF300" s="730"/>
      <c r="GKG300" s="730"/>
      <c r="GKH300" s="730"/>
      <c r="GKI300" s="730"/>
      <c r="GKJ300" s="730"/>
      <c r="GKK300" s="730"/>
      <c r="GKL300" s="730"/>
      <c r="GKM300" s="730"/>
      <c r="GKN300" s="730"/>
      <c r="GKO300" s="730"/>
      <c r="GKP300" s="730"/>
      <c r="GKQ300" s="730"/>
      <c r="GKR300" s="730"/>
      <c r="GKS300" s="730"/>
      <c r="GKT300" s="730"/>
      <c r="GKU300" s="730"/>
      <c r="GKV300" s="730"/>
      <c r="GKW300" s="730"/>
      <c r="GKX300" s="730"/>
      <c r="GKY300" s="730"/>
      <c r="GKZ300" s="730"/>
      <c r="GLA300" s="730"/>
      <c r="GLB300" s="730"/>
      <c r="GLC300" s="730"/>
      <c r="GLD300" s="730"/>
      <c r="GLE300" s="730"/>
      <c r="GLF300" s="730"/>
      <c r="GLG300" s="730"/>
      <c r="GLH300" s="730"/>
      <c r="GLI300" s="730"/>
      <c r="GLJ300" s="730"/>
      <c r="GLK300" s="730"/>
      <c r="GLL300" s="730"/>
      <c r="GLM300" s="730"/>
      <c r="GLN300" s="730"/>
      <c r="GLO300" s="730"/>
      <c r="GLP300" s="730"/>
      <c r="GLQ300" s="730"/>
      <c r="GLR300" s="730"/>
      <c r="GLS300" s="730"/>
      <c r="GLT300" s="730"/>
      <c r="GLU300" s="730"/>
      <c r="GLV300" s="730"/>
      <c r="GLW300" s="730"/>
      <c r="GLX300" s="730"/>
      <c r="GLY300" s="730"/>
      <c r="GLZ300" s="730"/>
      <c r="GMA300" s="730"/>
      <c r="GMB300" s="730"/>
      <c r="GMC300" s="730"/>
      <c r="GMD300" s="730"/>
      <c r="GME300" s="730"/>
      <c r="GMF300" s="730"/>
      <c r="GMG300" s="730"/>
      <c r="GMH300" s="730"/>
      <c r="GMI300" s="730"/>
      <c r="GMJ300" s="730"/>
      <c r="GMK300" s="730"/>
      <c r="GML300" s="730"/>
      <c r="GMM300" s="730"/>
      <c r="GMN300" s="730"/>
      <c r="GMO300" s="730"/>
      <c r="GMP300" s="730"/>
      <c r="GMQ300" s="730"/>
      <c r="GMR300" s="730"/>
      <c r="GMS300" s="730"/>
      <c r="GMT300" s="730"/>
      <c r="GMU300" s="730"/>
      <c r="GMV300" s="730"/>
      <c r="GMW300" s="730"/>
      <c r="GMX300" s="730"/>
      <c r="GMY300" s="730"/>
      <c r="GMZ300" s="730"/>
      <c r="GNA300" s="730"/>
      <c r="GNB300" s="730"/>
      <c r="GNC300" s="730"/>
      <c r="GND300" s="730"/>
      <c r="GNE300" s="730"/>
      <c r="GNF300" s="730"/>
      <c r="GNG300" s="730"/>
      <c r="GNH300" s="730"/>
      <c r="GNI300" s="730"/>
      <c r="GNJ300" s="730"/>
      <c r="GNK300" s="730"/>
      <c r="GNL300" s="730"/>
      <c r="GNM300" s="730"/>
      <c r="GNN300" s="730"/>
      <c r="GNO300" s="730"/>
      <c r="GNP300" s="730"/>
      <c r="GNQ300" s="730"/>
      <c r="GNR300" s="730"/>
      <c r="GNS300" s="730"/>
      <c r="GNT300" s="730"/>
      <c r="GNU300" s="730"/>
      <c r="GNV300" s="730"/>
      <c r="GNW300" s="730"/>
      <c r="GNX300" s="730"/>
      <c r="GNY300" s="730"/>
      <c r="GNZ300" s="730"/>
      <c r="GOA300" s="730"/>
      <c r="GOB300" s="730"/>
      <c r="GOC300" s="730"/>
      <c r="GOD300" s="730"/>
      <c r="GOE300" s="730"/>
      <c r="GOF300" s="730"/>
      <c r="GOG300" s="730"/>
      <c r="GOH300" s="730"/>
      <c r="GOI300" s="730"/>
      <c r="GOJ300" s="730"/>
      <c r="GOK300" s="730"/>
      <c r="GOL300" s="730"/>
      <c r="GOM300" s="730"/>
      <c r="GON300" s="730"/>
      <c r="GOO300" s="730"/>
      <c r="GOP300" s="730"/>
      <c r="GOQ300" s="730"/>
      <c r="GOR300" s="730"/>
      <c r="GOS300" s="730"/>
      <c r="GOT300" s="730"/>
      <c r="GOU300" s="730"/>
      <c r="GOV300" s="730"/>
      <c r="GOW300" s="730"/>
      <c r="GOX300" s="730"/>
      <c r="GOY300" s="730"/>
      <c r="GOZ300" s="730"/>
      <c r="GPA300" s="730"/>
      <c r="GPB300" s="730"/>
      <c r="GPC300" s="730"/>
      <c r="GPD300" s="730"/>
      <c r="GPE300" s="730"/>
      <c r="GPF300" s="730"/>
      <c r="GPG300" s="730"/>
      <c r="GPH300" s="730"/>
      <c r="GPI300" s="730"/>
      <c r="GPJ300" s="730"/>
      <c r="GPK300" s="730"/>
      <c r="GPL300" s="730"/>
      <c r="GPM300" s="730"/>
      <c r="GPN300" s="730"/>
      <c r="GPO300" s="730"/>
      <c r="GPP300" s="730"/>
      <c r="GPQ300" s="730"/>
      <c r="GPR300" s="730"/>
      <c r="GPS300" s="730"/>
      <c r="GPT300" s="730"/>
      <c r="GPU300" s="730"/>
      <c r="GPV300" s="730"/>
      <c r="GPW300" s="730"/>
      <c r="GPX300" s="730"/>
      <c r="GPY300" s="730"/>
      <c r="GPZ300" s="730"/>
      <c r="GQA300" s="730"/>
      <c r="GQB300" s="730"/>
      <c r="GQC300" s="730"/>
      <c r="GQD300" s="730"/>
      <c r="GQE300" s="730"/>
      <c r="GQF300" s="730"/>
      <c r="GQG300" s="730"/>
      <c r="GQH300" s="730"/>
      <c r="GQI300" s="730"/>
      <c r="GQJ300" s="730"/>
      <c r="GQK300" s="730"/>
      <c r="GQL300" s="730"/>
      <c r="GQM300" s="730"/>
      <c r="GQN300" s="730"/>
      <c r="GQO300" s="730"/>
      <c r="GQP300" s="730"/>
      <c r="GQQ300" s="730"/>
      <c r="GQR300" s="730"/>
      <c r="GQS300" s="730"/>
      <c r="GQT300" s="730"/>
      <c r="GQU300" s="730"/>
      <c r="GQV300" s="730"/>
      <c r="GQW300" s="730"/>
      <c r="GQX300" s="730"/>
      <c r="GQY300" s="730"/>
      <c r="GQZ300" s="730"/>
      <c r="GRA300" s="730"/>
      <c r="GRB300" s="730"/>
      <c r="GRC300" s="730"/>
      <c r="GRD300" s="730"/>
      <c r="GRE300" s="730"/>
      <c r="GRF300" s="730"/>
      <c r="GRG300" s="730"/>
      <c r="GRH300" s="730"/>
      <c r="GRI300" s="730"/>
      <c r="GRJ300" s="730"/>
      <c r="GRK300" s="730"/>
      <c r="GRL300" s="730"/>
      <c r="GRM300" s="730"/>
      <c r="GRN300" s="730"/>
      <c r="GRO300" s="730"/>
      <c r="GRP300" s="730"/>
      <c r="GRQ300" s="730"/>
      <c r="GRR300" s="730"/>
      <c r="GRS300" s="730"/>
      <c r="GRT300" s="730"/>
      <c r="GRU300" s="730"/>
      <c r="GRV300" s="730"/>
      <c r="GRW300" s="730"/>
      <c r="GRX300" s="730"/>
      <c r="GRY300" s="730"/>
      <c r="GRZ300" s="730"/>
      <c r="GSA300" s="730"/>
      <c r="GSB300" s="730"/>
      <c r="GSC300" s="730"/>
      <c r="GSD300" s="730"/>
      <c r="GSE300" s="730"/>
      <c r="GSF300" s="730"/>
      <c r="GSG300" s="730"/>
      <c r="GSH300" s="730"/>
      <c r="GSI300" s="730"/>
      <c r="GSJ300" s="730"/>
      <c r="GSK300" s="730"/>
      <c r="GSL300" s="730"/>
      <c r="GSM300" s="730"/>
      <c r="GSN300" s="730"/>
      <c r="GSO300" s="730"/>
      <c r="GSP300" s="730"/>
      <c r="GSQ300" s="730"/>
      <c r="GSR300" s="730"/>
      <c r="GSS300" s="730"/>
      <c r="GST300" s="730"/>
      <c r="GSU300" s="730"/>
      <c r="GSV300" s="730"/>
      <c r="GSW300" s="730"/>
      <c r="GSX300" s="730"/>
      <c r="GSY300" s="730"/>
      <c r="GSZ300" s="730"/>
      <c r="GTA300" s="730"/>
      <c r="GTB300" s="730"/>
      <c r="GTC300" s="730"/>
      <c r="GTD300" s="730"/>
      <c r="GTE300" s="730"/>
      <c r="GTF300" s="730"/>
      <c r="GTG300" s="730"/>
      <c r="GTH300" s="730"/>
      <c r="GTI300" s="730"/>
      <c r="GTJ300" s="730"/>
      <c r="GTK300" s="730"/>
      <c r="GTL300" s="730"/>
      <c r="GTM300" s="730"/>
      <c r="GTN300" s="730"/>
      <c r="GTO300" s="730"/>
      <c r="GTP300" s="730"/>
      <c r="GTQ300" s="730"/>
      <c r="GTR300" s="730"/>
      <c r="GTS300" s="730"/>
      <c r="GTT300" s="730"/>
      <c r="GTU300" s="730"/>
      <c r="GTV300" s="730"/>
      <c r="GTW300" s="730"/>
      <c r="GTX300" s="730"/>
      <c r="GTY300" s="730"/>
      <c r="GTZ300" s="730"/>
      <c r="GUA300" s="730"/>
      <c r="GUB300" s="730"/>
      <c r="GUC300" s="730"/>
      <c r="GUD300" s="730"/>
      <c r="GUE300" s="730"/>
      <c r="GUF300" s="730"/>
      <c r="GUG300" s="730"/>
      <c r="GUH300" s="730"/>
      <c r="GUI300" s="730"/>
      <c r="GUJ300" s="730"/>
      <c r="GUK300" s="730"/>
      <c r="GUL300" s="730"/>
      <c r="GUM300" s="730"/>
      <c r="GUN300" s="730"/>
      <c r="GUO300" s="730"/>
      <c r="GUP300" s="730"/>
      <c r="GUQ300" s="730"/>
      <c r="GUR300" s="730"/>
      <c r="GUS300" s="730"/>
      <c r="GUT300" s="730"/>
      <c r="GUU300" s="730"/>
      <c r="GUV300" s="730"/>
      <c r="GUW300" s="730"/>
      <c r="GUX300" s="730"/>
      <c r="GUY300" s="730"/>
      <c r="GUZ300" s="730"/>
      <c r="GVA300" s="730"/>
      <c r="GVB300" s="730"/>
      <c r="GVC300" s="730"/>
      <c r="GVD300" s="730"/>
      <c r="GVE300" s="730"/>
      <c r="GVF300" s="730"/>
      <c r="GVG300" s="730"/>
      <c r="GVH300" s="730"/>
      <c r="GVI300" s="730"/>
      <c r="GVJ300" s="730"/>
      <c r="GVK300" s="730"/>
      <c r="GVL300" s="730"/>
      <c r="GVM300" s="730"/>
      <c r="GVN300" s="730"/>
      <c r="GVO300" s="730"/>
      <c r="GVP300" s="730"/>
      <c r="GVQ300" s="730"/>
      <c r="GVR300" s="730"/>
      <c r="GVS300" s="730"/>
      <c r="GVT300" s="730"/>
      <c r="GVU300" s="730"/>
      <c r="GVV300" s="730"/>
      <c r="GVW300" s="730"/>
      <c r="GVX300" s="730"/>
      <c r="GVY300" s="730"/>
      <c r="GVZ300" s="730"/>
      <c r="GWA300" s="730"/>
      <c r="GWB300" s="730"/>
      <c r="GWC300" s="730"/>
      <c r="GWD300" s="730"/>
      <c r="GWE300" s="730"/>
      <c r="GWF300" s="730"/>
      <c r="GWG300" s="730"/>
      <c r="GWH300" s="730"/>
      <c r="GWI300" s="730"/>
      <c r="GWJ300" s="730"/>
      <c r="GWK300" s="730"/>
      <c r="GWL300" s="730"/>
      <c r="GWM300" s="730"/>
      <c r="GWN300" s="730"/>
      <c r="GWO300" s="730"/>
      <c r="GWP300" s="730"/>
      <c r="GWQ300" s="730"/>
      <c r="GWR300" s="730"/>
      <c r="GWS300" s="730"/>
      <c r="GWT300" s="730"/>
      <c r="GWU300" s="730"/>
      <c r="GWV300" s="730"/>
      <c r="GWW300" s="730"/>
      <c r="GWX300" s="730"/>
      <c r="GWY300" s="730"/>
      <c r="GWZ300" s="730"/>
      <c r="GXA300" s="730"/>
      <c r="GXB300" s="730"/>
      <c r="GXC300" s="730"/>
      <c r="GXD300" s="730"/>
      <c r="GXE300" s="730"/>
      <c r="GXF300" s="730"/>
      <c r="GXG300" s="730"/>
      <c r="GXH300" s="730"/>
      <c r="GXI300" s="730"/>
      <c r="GXJ300" s="730"/>
      <c r="GXK300" s="730"/>
      <c r="GXL300" s="730"/>
      <c r="GXM300" s="730"/>
      <c r="GXN300" s="730"/>
      <c r="GXO300" s="730"/>
      <c r="GXP300" s="730"/>
      <c r="GXQ300" s="730"/>
      <c r="GXR300" s="730"/>
      <c r="GXS300" s="730"/>
      <c r="GXT300" s="730"/>
      <c r="GXU300" s="730"/>
      <c r="GXV300" s="730"/>
      <c r="GXW300" s="730"/>
      <c r="GXX300" s="730"/>
      <c r="GXY300" s="730"/>
      <c r="GXZ300" s="730"/>
      <c r="GYA300" s="730"/>
      <c r="GYB300" s="730"/>
      <c r="GYC300" s="730"/>
      <c r="GYD300" s="730"/>
      <c r="GYE300" s="730"/>
      <c r="GYF300" s="730"/>
      <c r="GYG300" s="730"/>
      <c r="GYH300" s="730"/>
      <c r="GYI300" s="730"/>
      <c r="GYJ300" s="730"/>
      <c r="GYK300" s="730"/>
      <c r="GYL300" s="730"/>
      <c r="GYM300" s="730"/>
      <c r="GYN300" s="730"/>
      <c r="GYO300" s="730"/>
      <c r="GYP300" s="730"/>
      <c r="GYQ300" s="730"/>
      <c r="GYR300" s="730"/>
      <c r="GYS300" s="730"/>
      <c r="GYT300" s="730"/>
      <c r="GYU300" s="730"/>
      <c r="GYV300" s="730"/>
      <c r="GYW300" s="730"/>
      <c r="GYX300" s="730"/>
      <c r="GYY300" s="730"/>
      <c r="GYZ300" s="730"/>
      <c r="GZA300" s="730"/>
      <c r="GZB300" s="730"/>
      <c r="GZC300" s="730"/>
      <c r="GZD300" s="730"/>
      <c r="GZE300" s="730"/>
      <c r="GZF300" s="730"/>
      <c r="GZG300" s="730"/>
      <c r="GZH300" s="730"/>
      <c r="GZI300" s="730"/>
      <c r="GZJ300" s="730"/>
      <c r="GZK300" s="730"/>
      <c r="GZL300" s="730"/>
      <c r="GZM300" s="730"/>
      <c r="GZN300" s="730"/>
      <c r="GZO300" s="730"/>
      <c r="GZP300" s="730"/>
      <c r="GZQ300" s="730"/>
      <c r="GZR300" s="730"/>
      <c r="GZS300" s="730"/>
      <c r="GZT300" s="730"/>
      <c r="GZU300" s="730"/>
      <c r="GZV300" s="730"/>
      <c r="GZW300" s="730"/>
      <c r="GZX300" s="730"/>
      <c r="GZY300" s="730"/>
      <c r="GZZ300" s="730"/>
      <c r="HAA300" s="730"/>
      <c r="HAB300" s="730"/>
      <c r="HAC300" s="730"/>
      <c r="HAD300" s="730"/>
      <c r="HAE300" s="730"/>
      <c r="HAF300" s="730"/>
      <c r="HAG300" s="730"/>
      <c r="HAH300" s="730"/>
      <c r="HAI300" s="730"/>
      <c r="HAJ300" s="730"/>
      <c r="HAK300" s="730"/>
      <c r="HAL300" s="730"/>
      <c r="HAM300" s="730"/>
      <c r="HAN300" s="730"/>
      <c r="HAO300" s="730"/>
      <c r="HAP300" s="730"/>
      <c r="HAQ300" s="730"/>
      <c r="HAR300" s="730"/>
      <c r="HAS300" s="730"/>
      <c r="HAT300" s="730"/>
      <c r="HAU300" s="730"/>
      <c r="HAV300" s="730"/>
      <c r="HAW300" s="730"/>
      <c r="HAX300" s="730"/>
      <c r="HAY300" s="730"/>
      <c r="HAZ300" s="730"/>
      <c r="HBA300" s="730"/>
      <c r="HBB300" s="730"/>
      <c r="HBC300" s="730"/>
      <c r="HBD300" s="730"/>
      <c r="HBE300" s="730"/>
      <c r="HBF300" s="730"/>
      <c r="HBG300" s="730"/>
      <c r="HBH300" s="730"/>
      <c r="HBI300" s="730"/>
      <c r="HBJ300" s="730"/>
      <c r="HBK300" s="730"/>
      <c r="HBL300" s="730"/>
      <c r="HBM300" s="730"/>
      <c r="HBN300" s="730"/>
      <c r="HBO300" s="730"/>
      <c r="HBP300" s="730"/>
      <c r="HBQ300" s="730"/>
      <c r="HBR300" s="730"/>
      <c r="HBS300" s="730"/>
      <c r="HBT300" s="730"/>
      <c r="HBU300" s="730"/>
      <c r="HBV300" s="730"/>
      <c r="HBW300" s="730"/>
      <c r="HBX300" s="730"/>
      <c r="HBY300" s="730"/>
      <c r="HBZ300" s="730"/>
      <c r="HCA300" s="730"/>
      <c r="HCB300" s="730"/>
      <c r="HCC300" s="730"/>
      <c r="HCD300" s="730"/>
      <c r="HCE300" s="730"/>
      <c r="HCF300" s="730"/>
      <c r="HCG300" s="730"/>
      <c r="HCH300" s="730"/>
      <c r="HCI300" s="730"/>
      <c r="HCJ300" s="730"/>
      <c r="HCK300" s="730"/>
      <c r="HCL300" s="730"/>
      <c r="HCM300" s="730"/>
      <c r="HCN300" s="730"/>
      <c r="HCO300" s="730"/>
      <c r="HCP300" s="730"/>
      <c r="HCQ300" s="730"/>
      <c r="HCR300" s="730"/>
      <c r="HCS300" s="730"/>
      <c r="HCT300" s="730"/>
      <c r="HCU300" s="730"/>
      <c r="HCV300" s="730"/>
      <c r="HCW300" s="730"/>
      <c r="HCX300" s="730"/>
      <c r="HCY300" s="730"/>
      <c r="HCZ300" s="730"/>
      <c r="HDA300" s="730"/>
      <c r="HDB300" s="730"/>
      <c r="HDC300" s="730"/>
      <c r="HDD300" s="730"/>
      <c r="HDE300" s="730"/>
      <c r="HDF300" s="730"/>
      <c r="HDG300" s="730"/>
      <c r="HDH300" s="730"/>
      <c r="HDI300" s="730"/>
      <c r="HDJ300" s="730"/>
      <c r="HDK300" s="730"/>
      <c r="HDL300" s="730"/>
      <c r="HDM300" s="730"/>
      <c r="HDN300" s="730"/>
      <c r="HDO300" s="730"/>
      <c r="HDP300" s="730"/>
      <c r="HDQ300" s="730"/>
      <c r="HDR300" s="730"/>
      <c r="HDS300" s="730"/>
      <c r="HDT300" s="730"/>
      <c r="HDU300" s="730"/>
      <c r="HDV300" s="730"/>
      <c r="HDW300" s="730"/>
      <c r="HDX300" s="730"/>
      <c r="HDY300" s="730"/>
      <c r="HDZ300" s="730"/>
      <c r="HEA300" s="730"/>
      <c r="HEB300" s="730"/>
      <c r="HEC300" s="730"/>
      <c r="HED300" s="730"/>
      <c r="HEE300" s="730"/>
      <c r="HEF300" s="730"/>
      <c r="HEG300" s="730"/>
      <c r="HEH300" s="730"/>
      <c r="HEI300" s="730"/>
      <c r="HEJ300" s="730"/>
      <c r="HEK300" s="730"/>
      <c r="HEL300" s="730"/>
      <c r="HEM300" s="730"/>
      <c r="HEN300" s="730"/>
      <c r="HEO300" s="730"/>
      <c r="HEP300" s="730"/>
      <c r="HEQ300" s="730"/>
      <c r="HER300" s="730"/>
      <c r="HES300" s="730"/>
      <c r="HET300" s="730"/>
      <c r="HEU300" s="730"/>
      <c r="HEV300" s="730"/>
      <c r="HEW300" s="730"/>
      <c r="HEX300" s="730"/>
      <c r="HEY300" s="730"/>
      <c r="HEZ300" s="730"/>
      <c r="HFA300" s="730"/>
      <c r="HFB300" s="730"/>
      <c r="HFC300" s="730"/>
      <c r="HFD300" s="730"/>
      <c r="HFE300" s="730"/>
      <c r="HFF300" s="730"/>
      <c r="HFG300" s="730"/>
      <c r="HFH300" s="730"/>
      <c r="HFI300" s="730"/>
      <c r="HFJ300" s="730"/>
      <c r="HFK300" s="730"/>
      <c r="HFL300" s="730"/>
      <c r="HFM300" s="730"/>
      <c r="HFN300" s="730"/>
      <c r="HFO300" s="730"/>
      <c r="HFP300" s="730"/>
      <c r="HFQ300" s="730"/>
      <c r="HFR300" s="730"/>
      <c r="HFS300" s="730"/>
      <c r="HFT300" s="730"/>
      <c r="HFU300" s="730"/>
      <c r="HFV300" s="730"/>
      <c r="HFW300" s="730"/>
      <c r="HFX300" s="730"/>
      <c r="HFY300" s="730"/>
      <c r="HFZ300" s="730"/>
      <c r="HGA300" s="730"/>
      <c r="HGB300" s="730"/>
      <c r="HGC300" s="730"/>
      <c r="HGD300" s="730"/>
      <c r="HGE300" s="730"/>
      <c r="HGF300" s="730"/>
      <c r="HGG300" s="730"/>
      <c r="HGH300" s="730"/>
      <c r="HGI300" s="730"/>
      <c r="HGJ300" s="730"/>
      <c r="HGK300" s="730"/>
      <c r="HGL300" s="730"/>
      <c r="HGM300" s="730"/>
      <c r="HGN300" s="730"/>
      <c r="HGO300" s="730"/>
      <c r="HGP300" s="730"/>
      <c r="HGQ300" s="730"/>
      <c r="HGR300" s="730"/>
      <c r="HGS300" s="730"/>
      <c r="HGT300" s="730"/>
      <c r="HGU300" s="730"/>
      <c r="HGV300" s="730"/>
      <c r="HGW300" s="730"/>
      <c r="HGX300" s="730"/>
      <c r="HGY300" s="730"/>
      <c r="HGZ300" s="730"/>
      <c r="HHA300" s="730"/>
      <c r="HHB300" s="730"/>
      <c r="HHC300" s="730"/>
      <c r="HHD300" s="730"/>
      <c r="HHE300" s="730"/>
      <c r="HHF300" s="730"/>
      <c r="HHG300" s="730"/>
      <c r="HHH300" s="730"/>
      <c r="HHI300" s="730"/>
      <c r="HHJ300" s="730"/>
      <c r="HHK300" s="730"/>
      <c r="HHL300" s="730"/>
      <c r="HHM300" s="730"/>
      <c r="HHN300" s="730"/>
      <c r="HHO300" s="730"/>
      <c r="HHP300" s="730"/>
      <c r="HHQ300" s="730"/>
      <c r="HHR300" s="730"/>
      <c r="HHS300" s="730"/>
      <c r="HHT300" s="730"/>
      <c r="HHU300" s="730"/>
      <c r="HHV300" s="730"/>
      <c r="HHW300" s="730"/>
      <c r="HHX300" s="730"/>
      <c r="HHY300" s="730"/>
      <c r="HHZ300" s="730"/>
      <c r="HIA300" s="730"/>
      <c r="HIB300" s="730"/>
      <c r="HIC300" s="730"/>
      <c r="HID300" s="730"/>
      <c r="HIE300" s="730"/>
      <c r="HIF300" s="730"/>
      <c r="HIG300" s="730"/>
      <c r="HIH300" s="730"/>
      <c r="HII300" s="730"/>
      <c r="HIJ300" s="730"/>
      <c r="HIK300" s="730"/>
      <c r="HIL300" s="730"/>
      <c r="HIM300" s="730"/>
      <c r="HIN300" s="730"/>
      <c r="HIO300" s="730"/>
      <c r="HIP300" s="730"/>
      <c r="HIQ300" s="730"/>
      <c r="HIR300" s="730"/>
      <c r="HIS300" s="730"/>
      <c r="HIT300" s="730"/>
      <c r="HIU300" s="730"/>
      <c r="HIV300" s="730"/>
      <c r="HIW300" s="730"/>
      <c r="HIX300" s="730"/>
      <c r="HIY300" s="730"/>
      <c r="HIZ300" s="730"/>
      <c r="HJA300" s="730"/>
      <c r="HJB300" s="730"/>
      <c r="HJC300" s="730"/>
      <c r="HJD300" s="730"/>
      <c r="HJE300" s="730"/>
      <c r="HJF300" s="730"/>
      <c r="HJG300" s="730"/>
      <c r="HJH300" s="730"/>
      <c r="HJI300" s="730"/>
      <c r="HJJ300" s="730"/>
      <c r="HJK300" s="730"/>
      <c r="HJL300" s="730"/>
      <c r="HJM300" s="730"/>
      <c r="HJN300" s="730"/>
      <c r="HJO300" s="730"/>
      <c r="HJP300" s="730"/>
      <c r="HJQ300" s="730"/>
      <c r="HJR300" s="730"/>
      <c r="HJS300" s="730"/>
      <c r="HJT300" s="730"/>
      <c r="HJU300" s="730"/>
      <c r="HJV300" s="730"/>
      <c r="HJW300" s="730"/>
      <c r="HJX300" s="730"/>
      <c r="HJY300" s="730"/>
      <c r="HJZ300" s="730"/>
      <c r="HKA300" s="730"/>
      <c r="HKB300" s="730"/>
      <c r="HKC300" s="730"/>
      <c r="HKD300" s="730"/>
      <c r="HKE300" s="730"/>
      <c r="HKF300" s="730"/>
      <c r="HKG300" s="730"/>
      <c r="HKH300" s="730"/>
      <c r="HKI300" s="730"/>
      <c r="HKJ300" s="730"/>
      <c r="HKK300" s="730"/>
      <c r="HKL300" s="730"/>
      <c r="HKM300" s="730"/>
      <c r="HKN300" s="730"/>
      <c r="HKO300" s="730"/>
      <c r="HKP300" s="730"/>
      <c r="HKQ300" s="730"/>
      <c r="HKR300" s="730"/>
      <c r="HKS300" s="730"/>
      <c r="HKT300" s="730"/>
      <c r="HKU300" s="730"/>
      <c r="HKV300" s="730"/>
      <c r="HKW300" s="730"/>
      <c r="HKX300" s="730"/>
      <c r="HKY300" s="730"/>
      <c r="HKZ300" s="730"/>
      <c r="HLA300" s="730"/>
      <c r="HLB300" s="730"/>
      <c r="HLC300" s="730"/>
      <c r="HLD300" s="730"/>
      <c r="HLE300" s="730"/>
      <c r="HLF300" s="730"/>
      <c r="HLG300" s="730"/>
      <c r="HLH300" s="730"/>
      <c r="HLI300" s="730"/>
      <c r="HLJ300" s="730"/>
      <c r="HLK300" s="730"/>
      <c r="HLL300" s="730"/>
      <c r="HLM300" s="730"/>
      <c r="HLN300" s="730"/>
      <c r="HLO300" s="730"/>
      <c r="HLP300" s="730"/>
      <c r="HLQ300" s="730"/>
      <c r="HLR300" s="730"/>
      <c r="HLS300" s="730"/>
      <c r="HLT300" s="730"/>
      <c r="HLU300" s="730"/>
      <c r="HLV300" s="730"/>
      <c r="HLW300" s="730"/>
      <c r="HLX300" s="730"/>
      <c r="HLY300" s="730"/>
      <c r="HLZ300" s="730"/>
      <c r="HMA300" s="730"/>
      <c r="HMB300" s="730"/>
      <c r="HMC300" s="730"/>
      <c r="HMD300" s="730"/>
      <c r="HME300" s="730"/>
      <c r="HMF300" s="730"/>
      <c r="HMG300" s="730"/>
      <c r="HMH300" s="730"/>
      <c r="HMI300" s="730"/>
      <c r="HMJ300" s="730"/>
      <c r="HMK300" s="730"/>
      <c r="HML300" s="730"/>
      <c r="HMM300" s="730"/>
      <c r="HMN300" s="730"/>
      <c r="HMO300" s="730"/>
      <c r="HMP300" s="730"/>
      <c r="HMQ300" s="730"/>
      <c r="HMR300" s="730"/>
      <c r="HMS300" s="730"/>
      <c r="HMT300" s="730"/>
      <c r="HMU300" s="730"/>
      <c r="HMV300" s="730"/>
      <c r="HMW300" s="730"/>
      <c r="HMX300" s="730"/>
      <c r="HMY300" s="730"/>
      <c r="HMZ300" s="730"/>
      <c r="HNA300" s="730"/>
      <c r="HNB300" s="730"/>
      <c r="HNC300" s="730"/>
      <c r="HND300" s="730"/>
      <c r="HNE300" s="730"/>
      <c r="HNF300" s="730"/>
      <c r="HNG300" s="730"/>
      <c r="HNH300" s="730"/>
      <c r="HNI300" s="730"/>
      <c r="HNJ300" s="730"/>
      <c r="HNK300" s="730"/>
      <c r="HNL300" s="730"/>
      <c r="HNM300" s="730"/>
      <c r="HNN300" s="730"/>
      <c r="HNO300" s="730"/>
      <c r="HNP300" s="730"/>
      <c r="HNQ300" s="730"/>
      <c r="HNR300" s="730"/>
      <c r="HNS300" s="730"/>
      <c r="HNT300" s="730"/>
      <c r="HNU300" s="730"/>
      <c r="HNV300" s="730"/>
      <c r="HNW300" s="730"/>
      <c r="HNX300" s="730"/>
      <c r="HNY300" s="730"/>
      <c r="HNZ300" s="730"/>
      <c r="HOA300" s="730"/>
      <c r="HOB300" s="730"/>
      <c r="HOC300" s="730"/>
      <c r="HOD300" s="730"/>
      <c r="HOE300" s="730"/>
      <c r="HOF300" s="730"/>
      <c r="HOG300" s="730"/>
      <c r="HOH300" s="730"/>
      <c r="HOI300" s="730"/>
      <c r="HOJ300" s="730"/>
      <c r="HOK300" s="730"/>
      <c r="HOL300" s="730"/>
      <c r="HOM300" s="730"/>
      <c r="HON300" s="730"/>
      <c r="HOO300" s="730"/>
      <c r="HOP300" s="730"/>
      <c r="HOQ300" s="730"/>
      <c r="HOR300" s="730"/>
      <c r="HOS300" s="730"/>
      <c r="HOT300" s="730"/>
      <c r="HOU300" s="730"/>
      <c r="HOV300" s="730"/>
      <c r="HOW300" s="730"/>
      <c r="HOX300" s="730"/>
      <c r="HOY300" s="730"/>
      <c r="HOZ300" s="730"/>
      <c r="HPA300" s="730"/>
      <c r="HPB300" s="730"/>
      <c r="HPC300" s="730"/>
      <c r="HPD300" s="730"/>
      <c r="HPE300" s="730"/>
      <c r="HPF300" s="730"/>
      <c r="HPG300" s="730"/>
      <c r="HPH300" s="730"/>
      <c r="HPI300" s="730"/>
      <c r="HPJ300" s="730"/>
      <c r="HPK300" s="730"/>
      <c r="HPL300" s="730"/>
      <c r="HPM300" s="730"/>
      <c r="HPN300" s="730"/>
      <c r="HPO300" s="730"/>
      <c r="HPP300" s="730"/>
      <c r="HPQ300" s="730"/>
      <c r="HPR300" s="730"/>
      <c r="HPS300" s="730"/>
      <c r="HPT300" s="730"/>
      <c r="HPU300" s="730"/>
      <c r="HPV300" s="730"/>
      <c r="HPW300" s="730"/>
      <c r="HPX300" s="730"/>
      <c r="HPY300" s="730"/>
      <c r="HPZ300" s="730"/>
      <c r="HQA300" s="730"/>
      <c r="HQB300" s="730"/>
      <c r="HQC300" s="730"/>
      <c r="HQD300" s="730"/>
      <c r="HQE300" s="730"/>
      <c r="HQF300" s="730"/>
      <c r="HQG300" s="730"/>
      <c r="HQH300" s="730"/>
      <c r="HQI300" s="730"/>
      <c r="HQJ300" s="730"/>
      <c r="HQK300" s="730"/>
      <c r="HQL300" s="730"/>
      <c r="HQM300" s="730"/>
      <c r="HQN300" s="730"/>
      <c r="HQO300" s="730"/>
      <c r="HQP300" s="730"/>
      <c r="HQQ300" s="730"/>
      <c r="HQR300" s="730"/>
      <c r="HQS300" s="730"/>
      <c r="HQT300" s="730"/>
      <c r="HQU300" s="730"/>
      <c r="HQV300" s="730"/>
      <c r="HQW300" s="730"/>
      <c r="HQX300" s="730"/>
      <c r="HQY300" s="730"/>
      <c r="HQZ300" s="730"/>
      <c r="HRA300" s="730"/>
      <c r="HRB300" s="730"/>
      <c r="HRC300" s="730"/>
      <c r="HRD300" s="730"/>
      <c r="HRE300" s="730"/>
      <c r="HRF300" s="730"/>
      <c r="HRG300" s="730"/>
      <c r="HRH300" s="730"/>
      <c r="HRI300" s="730"/>
      <c r="HRJ300" s="730"/>
      <c r="HRK300" s="730"/>
      <c r="HRL300" s="730"/>
      <c r="HRM300" s="730"/>
      <c r="HRN300" s="730"/>
      <c r="HRO300" s="730"/>
      <c r="HRP300" s="730"/>
      <c r="HRQ300" s="730"/>
      <c r="HRR300" s="730"/>
      <c r="HRS300" s="730"/>
      <c r="HRT300" s="730"/>
      <c r="HRU300" s="730"/>
      <c r="HRV300" s="730"/>
      <c r="HRW300" s="730"/>
      <c r="HRX300" s="730"/>
      <c r="HRY300" s="730"/>
      <c r="HRZ300" s="730"/>
      <c r="HSA300" s="730"/>
      <c r="HSB300" s="730"/>
      <c r="HSC300" s="730"/>
      <c r="HSD300" s="730"/>
      <c r="HSE300" s="730"/>
      <c r="HSF300" s="730"/>
      <c r="HSG300" s="730"/>
      <c r="HSH300" s="730"/>
      <c r="HSI300" s="730"/>
      <c r="HSJ300" s="730"/>
      <c r="HSK300" s="730"/>
      <c r="HSL300" s="730"/>
      <c r="HSM300" s="730"/>
      <c r="HSN300" s="730"/>
      <c r="HSO300" s="730"/>
      <c r="HSP300" s="730"/>
      <c r="HSQ300" s="730"/>
      <c r="HSR300" s="730"/>
      <c r="HSS300" s="730"/>
      <c r="HST300" s="730"/>
      <c r="HSU300" s="730"/>
      <c r="HSV300" s="730"/>
      <c r="HSW300" s="730"/>
      <c r="HSX300" s="730"/>
      <c r="HSY300" s="730"/>
      <c r="HSZ300" s="730"/>
      <c r="HTA300" s="730"/>
      <c r="HTB300" s="730"/>
      <c r="HTC300" s="730"/>
      <c r="HTD300" s="730"/>
      <c r="HTE300" s="730"/>
      <c r="HTF300" s="730"/>
      <c r="HTG300" s="730"/>
      <c r="HTH300" s="730"/>
      <c r="HTI300" s="730"/>
      <c r="HTJ300" s="730"/>
      <c r="HTK300" s="730"/>
      <c r="HTL300" s="730"/>
      <c r="HTM300" s="730"/>
      <c r="HTN300" s="730"/>
      <c r="HTO300" s="730"/>
      <c r="HTP300" s="730"/>
      <c r="HTQ300" s="730"/>
      <c r="HTR300" s="730"/>
      <c r="HTS300" s="730"/>
      <c r="HTT300" s="730"/>
      <c r="HTU300" s="730"/>
      <c r="HTV300" s="730"/>
      <c r="HTW300" s="730"/>
      <c r="HTX300" s="730"/>
      <c r="HTY300" s="730"/>
      <c r="HTZ300" s="730"/>
      <c r="HUA300" s="730"/>
      <c r="HUB300" s="730"/>
      <c r="HUC300" s="730"/>
      <c r="HUD300" s="730"/>
      <c r="HUE300" s="730"/>
      <c r="HUF300" s="730"/>
      <c r="HUG300" s="730"/>
      <c r="HUH300" s="730"/>
      <c r="HUI300" s="730"/>
      <c r="HUJ300" s="730"/>
      <c r="HUK300" s="730"/>
      <c r="HUL300" s="730"/>
      <c r="HUM300" s="730"/>
      <c r="HUN300" s="730"/>
      <c r="HUO300" s="730"/>
      <c r="HUP300" s="730"/>
      <c r="HUQ300" s="730"/>
      <c r="HUR300" s="730"/>
      <c r="HUS300" s="730"/>
      <c r="HUT300" s="730"/>
      <c r="HUU300" s="730"/>
      <c r="HUV300" s="730"/>
      <c r="HUW300" s="730"/>
      <c r="HUX300" s="730"/>
      <c r="HUY300" s="730"/>
      <c r="HUZ300" s="730"/>
      <c r="HVA300" s="730"/>
      <c r="HVB300" s="730"/>
      <c r="HVC300" s="730"/>
      <c r="HVD300" s="730"/>
      <c r="HVE300" s="730"/>
      <c r="HVF300" s="730"/>
      <c r="HVG300" s="730"/>
      <c r="HVH300" s="730"/>
      <c r="HVI300" s="730"/>
      <c r="HVJ300" s="730"/>
      <c r="HVK300" s="730"/>
      <c r="HVL300" s="730"/>
      <c r="HVM300" s="730"/>
      <c r="HVN300" s="730"/>
      <c r="HVO300" s="730"/>
      <c r="HVP300" s="730"/>
      <c r="HVQ300" s="730"/>
      <c r="HVR300" s="730"/>
      <c r="HVS300" s="730"/>
      <c r="HVT300" s="730"/>
      <c r="HVU300" s="730"/>
      <c r="HVV300" s="730"/>
      <c r="HVW300" s="730"/>
      <c r="HVX300" s="730"/>
      <c r="HVY300" s="730"/>
      <c r="HVZ300" s="730"/>
      <c r="HWA300" s="730"/>
      <c r="HWB300" s="730"/>
      <c r="HWC300" s="730"/>
      <c r="HWD300" s="730"/>
      <c r="HWE300" s="730"/>
      <c r="HWF300" s="730"/>
      <c r="HWG300" s="730"/>
      <c r="HWH300" s="730"/>
      <c r="HWI300" s="730"/>
      <c r="HWJ300" s="730"/>
      <c r="HWK300" s="730"/>
      <c r="HWL300" s="730"/>
      <c r="HWM300" s="730"/>
      <c r="HWN300" s="730"/>
      <c r="HWO300" s="730"/>
      <c r="HWP300" s="730"/>
      <c r="HWQ300" s="730"/>
      <c r="HWR300" s="730"/>
      <c r="HWS300" s="730"/>
      <c r="HWT300" s="730"/>
      <c r="HWU300" s="730"/>
      <c r="HWV300" s="730"/>
      <c r="HWW300" s="730"/>
      <c r="HWX300" s="730"/>
      <c r="HWY300" s="730"/>
      <c r="HWZ300" s="730"/>
      <c r="HXA300" s="730"/>
      <c r="HXB300" s="730"/>
      <c r="HXC300" s="730"/>
      <c r="HXD300" s="730"/>
      <c r="HXE300" s="730"/>
      <c r="HXF300" s="730"/>
      <c r="HXG300" s="730"/>
      <c r="HXH300" s="730"/>
      <c r="HXI300" s="730"/>
      <c r="HXJ300" s="730"/>
      <c r="HXK300" s="730"/>
      <c r="HXL300" s="730"/>
      <c r="HXM300" s="730"/>
      <c r="HXN300" s="730"/>
      <c r="HXO300" s="730"/>
      <c r="HXP300" s="730"/>
      <c r="HXQ300" s="730"/>
      <c r="HXR300" s="730"/>
      <c r="HXS300" s="730"/>
      <c r="HXT300" s="730"/>
      <c r="HXU300" s="730"/>
      <c r="HXV300" s="730"/>
      <c r="HXW300" s="730"/>
      <c r="HXX300" s="730"/>
      <c r="HXY300" s="730"/>
      <c r="HXZ300" s="730"/>
      <c r="HYA300" s="730"/>
      <c r="HYB300" s="730"/>
      <c r="HYC300" s="730"/>
      <c r="HYD300" s="730"/>
      <c r="HYE300" s="730"/>
      <c r="HYF300" s="730"/>
      <c r="HYG300" s="730"/>
      <c r="HYH300" s="730"/>
      <c r="HYI300" s="730"/>
      <c r="HYJ300" s="730"/>
      <c r="HYK300" s="730"/>
      <c r="HYL300" s="730"/>
      <c r="HYM300" s="730"/>
      <c r="HYN300" s="730"/>
      <c r="HYO300" s="730"/>
      <c r="HYP300" s="730"/>
      <c r="HYQ300" s="730"/>
      <c r="HYR300" s="730"/>
      <c r="HYS300" s="730"/>
      <c r="HYT300" s="730"/>
      <c r="HYU300" s="730"/>
      <c r="HYV300" s="730"/>
      <c r="HYW300" s="730"/>
      <c r="HYX300" s="730"/>
      <c r="HYY300" s="730"/>
      <c r="HYZ300" s="730"/>
      <c r="HZA300" s="730"/>
      <c r="HZB300" s="730"/>
      <c r="HZC300" s="730"/>
      <c r="HZD300" s="730"/>
      <c r="HZE300" s="730"/>
      <c r="HZF300" s="730"/>
      <c r="HZG300" s="730"/>
      <c r="HZH300" s="730"/>
      <c r="HZI300" s="730"/>
      <c r="HZJ300" s="730"/>
      <c r="HZK300" s="730"/>
      <c r="HZL300" s="730"/>
      <c r="HZM300" s="730"/>
      <c r="HZN300" s="730"/>
      <c r="HZO300" s="730"/>
      <c r="HZP300" s="730"/>
      <c r="HZQ300" s="730"/>
      <c r="HZR300" s="730"/>
      <c r="HZS300" s="730"/>
      <c r="HZT300" s="730"/>
      <c r="HZU300" s="730"/>
      <c r="HZV300" s="730"/>
      <c r="HZW300" s="730"/>
      <c r="HZX300" s="730"/>
      <c r="HZY300" s="730"/>
      <c r="HZZ300" s="730"/>
      <c r="IAA300" s="730"/>
      <c r="IAB300" s="730"/>
      <c r="IAC300" s="730"/>
      <c r="IAD300" s="730"/>
      <c r="IAE300" s="730"/>
      <c r="IAF300" s="730"/>
      <c r="IAG300" s="730"/>
      <c r="IAH300" s="730"/>
      <c r="IAI300" s="730"/>
      <c r="IAJ300" s="730"/>
      <c r="IAK300" s="730"/>
      <c r="IAL300" s="730"/>
      <c r="IAM300" s="730"/>
      <c r="IAN300" s="730"/>
      <c r="IAO300" s="730"/>
      <c r="IAP300" s="730"/>
      <c r="IAQ300" s="730"/>
      <c r="IAR300" s="730"/>
      <c r="IAS300" s="730"/>
      <c r="IAT300" s="730"/>
      <c r="IAU300" s="730"/>
      <c r="IAV300" s="730"/>
      <c r="IAW300" s="730"/>
      <c r="IAX300" s="730"/>
      <c r="IAY300" s="730"/>
      <c r="IAZ300" s="730"/>
      <c r="IBA300" s="730"/>
      <c r="IBB300" s="730"/>
      <c r="IBC300" s="730"/>
      <c r="IBD300" s="730"/>
      <c r="IBE300" s="730"/>
      <c r="IBF300" s="730"/>
      <c r="IBG300" s="730"/>
      <c r="IBH300" s="730"/>
      <c r="IBI300" s="730"/>
      <c r="IBJ300" s="730"/>
      <c r="IBK300" s="730"/>
      <c r="IBL300" s="730"/>
      <c r="IBM300" s="730"/>
      <c r="IBN300" s="730"/>
      <c r="IBO300" s="730"/>
      <c r="IBP300" s="730"/>
      <c r="IBQ300" s="730"/>
      <c r="IBR300" s="730"/>
      <c r="IBS300" s="730"/>
      <c r="IBT300" s="730"/>
      <c r="IBU300" s="730"/>
      <c r="IBV300" s="730"/>
      <c r="IBW300" s="730"/>
      <c r="IBX300" s="730"/>
      <c r="IBY300" s="730"/>
      <c r="IBZ300" s="730"/>
      <c r="ICA300" s="730"/>
      <c r="ICB300" s="730"/>
      <c r="ICC300" s="730"/>
      <c r="ICD300" s="730"/>
      <c r="ICE300" s="730"/>
      <c r="ICF300" s="730"/>
      <c r="ICG300" s="730"/>
      <c r="ICH300" s="730"/>
      <c r="ICI300" s="730"/>
      <c r="ICJ300" s="730"/>
      <c r="ICK300" s="730"/>
      <c r="ICL300" s="730"/>
      <c r="ICM300" s="730"/>
      <c r="ICN300" s="730"/>
      <c r="ICO300" s="730"/>
      <c r="ICP300" s="730"/>
      <c r="ICQ300" s="730"/>
      <c r="ICR300" s="730"/>
      <c r="ICS300" s="730"/>
      <c r="ICT300" s="730"/>
      <c r="ICU300" s="730"/>
      <c r="ICV300" s="730"/>
      <c r="ICW300" s="730"/>
      <c r="ICX300" s="730"/>
      <c r="ICY300" s="730"/>
      <c r="ICZ300" s="730"/>
      <c r="IDA300" s="730"/>
      <c r="IDB300" s="730"/>
      <c r="IDC300" s="730"/>
      <c r="IDD300" s="730"/>
      <c r="IDE300" s="730"/>
      <c r="IDF300" s="730"/>
      <c r="IDG300" s="730"/>
      <c r="IDH300" s="730"/>
      <c r="IDI300" s="730"/>
      <c r="IDJ300" s="730"/>
      <c r="IDK300" s="730"/>
      <c r="IDL300" s="730"/>
      <c r="IDM300" s="730"/>
      <c r="IDN300" s="730"/>
      <c r="IDO300" s="730"/>
      <c r="IDP300" s="730"/>
      <c r="IDQ300" s="730"/>
      <c r="IDR300" s="730"/>
      <c r="IDS300" s="730"/>
      <c r="IDT300" s="730"/>
      <c r="IDU300" s="730"/>
      <c r="IDV300" s="730"/>
      <c r="IDW300" s="730"/>
      <c r="IDX300" s="730"/>
      <c r="IDY300" s="730"/>
      <c r="IDZ300" s="730"/>
      <c r="IEA300" s="730"/>
      <c r="IEB300" s="730"/>
      <c r="IEC300" s="730"/>
      <c r="IED300" s="730"/>
      <c r="IEE300" s="730"/>
      <c r="IEF300" s="730"/>
      <c r="IEG300" s="730"/>
      <c r="IEH300" s="730"/>
      <c r="IEI300" s="730"/>
      <c r="IEJ300" s="730"/>
      <c r="IEK300" s="730"/>
      <c r="IEL300" s="730"/>
      <c r="IEM300" s="730"/>
      <c r="IEN300" s="730"/>
      <c r="IEO300" s="730"/>
      <c r="IEP300" s="730"/>
      <c r="IEQ300" s="730"/>
      <c r="IER300" s="730"/>
      <c r="IES300" s="730"/>
      <c r="IET300" s="730"/>
      <c r="IEU300" s="730"/>
      <c r="IEV300" s="730"/>
      <c r="IEW300" s="730"/>
      <c r="IEX300" s="730"/>
      <c r="IEY300" s="730"/>
      <c r="IEZ300" s="730"/>
      <c r="IFA300" s="730"/>
      <c r="IFB300" s="730"/>
      <c r="IFC300" s="730"/>
      <c r="IFD300" s="730"/>
      <c r="IFE300" s="730"/>
      <c r="IFF300" s="730"/>
      <c r="IFG300" s="730"/>
      <c r="IFH300" s="730"/>
      <c r="IFI300" s="730"/>
      <c r="IFJ300" s="730"/>
      <c r="IFK300" s="730"/>
      <c r="IFL300" s="730"/>
      <c r="IFM300" s="730"/>
      <c r="IFN300" s="730"/>
      <c r="IFO300" s="730"/>
      <c r="IFP300" s="730"/>
      <c r="IFQ300" s="730"/>
      <c r="IFR300" s="730"/>
      <c r="IFS300" s="730"/>
      <c r="IFT300" s="730"/>
      <c r="IFU300" s="730"/>
      <c r="IFV300" s="730"/>
      <c r="IFW300" s="730"/>
      <c r="IFX300" s="730"/>
      <c r="IFY300" s="730"/>
      <c r="IFZ300" s="730"/>
      <c r="IGA300" s="730"/>
      <c r="IGB300" s="730"/>
      <c r="IGC300" s="730"/>
      <c r="IGD300" s="730"/>
      <c r="IGE300" s="730"/>
      <c r="IGF300" s="730"/>
      <c r="IGG300" s="730"/>
      <c r="IGH300" s="730"/>
      <c r="IGI300" s="730"/>
      <c r="IGJ300" s="730"/>
      <c r="IGK300" s="730"/>
      <c r="IGL300" s="730"/>
      <c r="IGM300" s="730"/>
      <c r="IGN300" s="730"/>
      <c r="IGO300" s="730"/>
      <c r="IGP300" s="730"/>
      <c r="IGQ300" s="730"/>
      <c r="IGR300" s="730"/>
      <c r="IGS300" s="730"/>
      <c r="IGT300" s="730"/>
      <c r="IGU300" s="730"/>
      <c r="IGV300" s="730"/>
      <c r="IGW300" s="730"/>
      <c r="IGX300" s="730"/>
      <c r="IGY300" s="730"/>
      <c r="IGZ300" s="730"/>
      <c r="IHA300" s="730"/>
      <c r="IHB300" s="730"/>
      <c r="IHC300" s="730"/>
      <c r="IHD300" s="730"/>
      <c r="IHE300" s="730"/>
      <c r="IHF300" s="730"/>
      <c r="IHG300" s="730"/>
      <c r="IHH300" s="730"/>
      <c r="IHI300" s="730"/>
      <c r="IHJ300" s="730"/>
      <c r="IHK300" s="730"/>
      <c r="IHL300" s="730"/>
      <c r="IHM300" s="730"/>
      <c r="IHN300" s="730"/>
      <c r="IHO300" s="730"/>
      <c r="IHP300" s="730"/>
      <c r="IHQ300" s="730"/>
      <c r="IHR300" s="730"/>
      <c r="IHS300" s="730"/>
      <c r="IHT300" s="730"/>
      <c r="IHU300" s="730"/>
      <c r="IHV300" s="730"/>
      <c r="IHW300" s="730"/>
      <c r="IHX300" s="730"/>
      <c r="IHY300" s="730"/>
      <c r="IHZ300" s="730"/>
      <c r="IIA300" s="730"/>
      <c r="IIB300" s="730"/>
      <c r="IIC300" s="730"/>
      <c r="IID300" s="730"/>
      <c r="IIE300" s="730"/>
      <c r="IIF300" s="730"/>
      <c r="IIG300" s="730"/>
      <c r="IIH300" s="730"/>
      <c r="III300" s="730"/>
      <c r="IIJ300" s="730"/>
      <c r="IIK300" s="730"/>
      <c r="IIL300" s="730"/>
      <c r="IIM300" s="730"/>
      <c r="IIN300" s="730"/>
      <c r="IIO300" s="730"/>
      <c r="IIP300" s="730"/>
      <c r="IIQ300" s="730"/>
      <c r="IIR300" s="730"/>
      <c r="IIS300" s="730"/>
      <c r="IIT300" s="730"/>
      <c r="IIU300" s="730"/>
      <c r="IIV300" s="730"/>
      <c r="IIW300" s="730"/>
      <c r="IIX300" s="730"/>
      <c r="IIY300" s="730"/>
      <c r="IIZ300" s="730"/>
      <c r="IJA300" s="730"/>
      <c r="IJB300" s="730"/>
      <c r="IJC300" s="730"/>
      <c r="IJD300" s="730"/>
      <c r="IJE300" s="730"/>
      <c r="IJF300" s="730"/>
      <c r="IJG300" s="730"/>
      <c r="IJH300" s="730"/>
      <c r="IJI300" s="730"/>
      <c r="IJJ300" s="730"/>
      <c r="IJK300" s="730"/>
      <c r="IJL300" s="730"/>
      <c r="IJM300" s="730"/>
      <c r="IJN300" s="730"/>
      <c r="IJO300" s="730"/>
      <c r="IJP300" s="730"/>
      <c r="IJQ300" s="730"/>
      <c r="IJR300" s="730"/>
      <c r="IJS300" s="730"/>
      <c r="IJT300" s="730"/>
      <c r="IJU300" s="730"/>
      <c r="IJV300" s="730"/>
      <c r="IJW300" s="730"/>
      <c r="IJX300" s="730"/>
      <c r="IJY300" s="730"/>
      <c r="IJZ300" s="730"/>
      <c r="IKA300" s="730"/>
      <c r="IKB300" s="730"/>
      <c r="IKC300" s="730"/>
      <c r="IKD300" s="730"/>
      <c r="IKE300" s="730"/>
      <c r="IKF300" s="730"/>
      <c r="IKG300" s="730"/>
      <c r="IKH300" s="730"/>
      <c r="IKI300" s="730"/>
      <c r="IKJ300" s="730"/>
      <c r="IKK300" s="730"/>
      <c r="IKL300" s="730"/>
      <c r="IKM300" s="730"/>
      <c r="IKN300" s="730"/>
      <c r="IKO300" s="730"/>
      <c r="IKP300" s="730"/>
      <c r="IKQ300" s="730"/>
      <c r="IKR300" s="730"/>
      <c r="IKS300" s="730"/>
      <c r="IKT300" s="730"/>
      <c r="IKU300" s="730"/>
      <c r="IKV300" s="730"/>
      <c r="IKW300" s="730"/>
      <c r="IKX300" s="730"/>
      <c r="IKY300" s="730"/>
      <c r="IKZ300" s="730"/>
      <c r="ILA300" s="730"/>
      <c r="ILB300" s="730"/>
      <c r="ILC300" s="730"/>
      <c r="ILD300" s="730"/>
      <c r="ILE300" s="730"/>
      <c r="ILF300" s="730"/>
      <c r="ILG300" s="730"/>
      <c r="ILH300" s="730"/>
      <c r="ILI300" s="730"/>
      <c r="ILJ300" s="730"/>
      <c r="ILK300" s="730"/>
      <c r="ILL300" s="730"/>
      <c r="ILM300" s="730"/>
      <c r="ILN300" s="730"/>
      <c r="ILO300" s="730"/>
      <c r="ILP300" s="730"/>
      <c r="ILQ300" s="730"/>
      <c r="ILR300" s="730"/>
      <c r="ILS300" s="730"/>
      <c r="ILT300" s="730"/>
      <c r="ILU300" s="730"/>
      <c r="ILV300" s="730"/>
      <c r="ILW300" s="730"/>
      <c r="ILX300" s="730"/>
      <c r="ILY300" s="730"/>
      <c r="ILZ300" s="730"/>
      <c r="IMA300" s="730"/>
      <c r="IMB300" s="730"/>
      <c r="IMC300" s="730"/>
      <c r="IMD300" s="730"/>
      <c r="IME300" s="730"/>
      <c r="IMF300" s="730"/>
      <c r="IMG300" s="730"/>
      <c r="IMH300" s="730"/>
      <c r="IMI300" s="730"/>
      <c r="IMJ300" s="730"/>
      <c r="IMK300" s="730"/>
      <c r="IML300" s="730"/>
      <c r="IMM300" s="730"/>
      <c r="IMN300" s="730"/>
      <c r="IMO300" s="730"/>
      <c r="IMP300" s="730"/>
      <c r="IMQ300" s="730"/>
      <c r="IMR300" s="730"/>
      <c r="IMS300" s="730"/>
      <c r="IMT300" s="730"/>
      <c r="IMU300" s="730"/>
      <c r="IMV300" s="730"/>
      <c r="IMW300" s="730"/>
      <c r="IMX300" s="730"/>
      <c r="IMY300" s="730"/>
      <c r="IMZ300" s="730"/>
      <c r="INA300" s="730"/>
      <c r="INB300" s="730"/>
      <c r="INC300" s="730"/>
      <c r="IND300" s="730"/>
      <c r="INE300" s="730"/>
      <c r="INF300" s="730"/>
      <c r="ING300" s="730"/>
      <c r="INH300" s="730"/>
      <c r="INI300" s="730"/>
      <c r="INJ300" s="730"/>
      <c r="INK300" s="730"/>
      <c r="INL300" s="730"/>
      <c r="INM300" s="730"/>
      <c r="INN300" s="730"/>
      <c r="INO300" s="730"/>
      <c r="INP300" s="730"/>
      <c r="INQ300" s="730"/>
      <c r="INR300" s="730"/>
      <c r="INS300" s="730"/>
      <c r="INT300" s="730"/>
      <c r="INU300" s="730"/>
      <c r="INV300" s="730"/>
      <c r="INW300" s="730"/>
      <c r="INX300" s="730"/>
      <c r="INY300" s="730"/>
      <c r="INZ300" s="730"/>
      <c r="IOA300" s="730"/>
      <c r="IOB300" s="730"/>
      <c r="IOC300" s="730"/>
      <c r="IOD300" s="730"/>
      <c r="IOE300" s="730"/>
      <c r="IOF300" s="730"/>
      <c r="IOG300" s="730"/>
      <c r="IOH300" s="730"/>
      <c r="IOI300" s="730"/>
      <c r="IOJ300" s="730"/>
      <c r="IOK300" s="730"/>
      <c r="IOL300" s="730"/>
      <c r="IOM300" s="730"/>
      <c r="ION300" s="730"/>
      <c r="IOO300" s="730"/>
      <c r="IOP300" s="730"/>
      <c r="IOQ300" s="730"/>
      <c r="IOR300" s="730"/>
      <c r="IOS300" s="730"/>
      <c r="IOT300" s="730"/>
      <c r="IOU300" s="730"/>
      <c r="IOV300" s="730"/>
      <c r="IOW300" s="730"/>
      <c r="IOX300" s="730"/>
      <c r="IOY300" s="730"/>
      <c r="IOZ300" s="730"/>
      <c r="IPA300" s="730"/>
      <c r="IPB300" s="730"/>
      <c r="IPC300" s="730"/>
      <c r="IPD300" s="730"/>
      <c r="IPE300" s="730"/>
      <c r="IPF300" s="730"/>
      <c r="IPG300" s="730"/>
      <c r="IPH300" s="730"/>
      <c r="IPI300" s="730"/>
      <c r="IPJ300" s="730"/>
      <c r="IPK300" s="730"/>
      <c r="IPL300" s="730"/>
      <c r="IPM300" s="730"/>
      <c r="IPN300" s="730"/>
      <c r="IPO300" s="730"/>
      <c r="IPP300" s="730"/>
      <c r="IPQ300" s="730"/>
      <c r="IPR300" s="730"/>
      <c r="IPS300" s="730"/>
      <c r="IPT300" s="730"/>
      <c r="IPU300" s="730"/>
      <c r="IPV300" s="730"/>
      <c r="IPW300" s="730"/>
      <c r="IPX300" s="730"/>
      <c r="IPY300" s="730"/>
      <c r="IPZ300" s="730"/>
      <c r="IQA300" s="730"/>
      <c r="IQB300" s="730"/>
      <c r="IQC300" s="730"/>
      <c r="IQD300" s="730"/>
      <c r="IQE300" s="730"/>
      <c r="IQF300" s="730"/>
      <c r="IQG300" s="730"/>
      <c r="IQH300" s="730"/>
      <c r="IQI300" s="730"/>
      <c r="IQJ300" s="730"/>
      <c r="IQK300" s="730"/>
      <c r="IQL300" s="730"/>
      <c r="IQM300" s="730"/>
      <c r="IQN300" s="730"/>
      <c r="IQO300" s="730"/>
      <c r="IQP300" s="730"/>
      <c r="IQQ300" s="730"/>
      <c r="IQR300" s="730"/>
      <c r="IQS300" s="730"/>
      <c r="IQT300" s="730"/>
      <c r="IQU300" s="730"/>
      <c r="IQV300" s="730"/>
      <c r="IQW300" s="730"/>
      <c r="IQX300" s="730"/>
      <c r="IQY300" s="730"/>
      <c r="IQZ300" s="730"/>
      <c r="IRA300" s="730"/>
      <c r="IRB300" s="730"/>
      <c r="IRC300" s="730"/>
      <c r="IRD300" s="730"/>
      <c r="IRE300" s="730"/>
      <c r="IRF300" s="730"/>
      <c r="IRG300" s="730"/>
      <c r="IRH300" s="730"/>
      <c r="IRI300" s="730"/>
      <c r="IRJ300" s="730"/>
      <c r="IRK300" s="730"/>
      <c r="IRL300" s="730"/>
      <c r="IRM300" s="730"/>
      <c r="IRN300" s="730"/>
      <c r="IRO300" s="730"/>
      <c r="IRP300" s="730"/>
      <c r="IRQ300" s="730"/>
      <c r="IRR300" s="730"/>
      <c r="IRS300" s="730"/>
      <c r="IRT300" s="730"/>
      <c r="IRU300" s="730"/>
      <c r="IRV300" s="730"/>
      <c r="IRW300" s="730"/>
      <c r="IRX300" s="730"/>
      <c r="IRY300" s="730"/>
      <c r="IRZ300" s="730"/>
      <c r="ISA300" s="730"/>
      <c r="ISB300" s="730"/>
      <c r="ISC300" s="730"/>
      <c r="ISD300" s="730"/>
      <c r="ISE300" s="730"/>
      <c r="ISF300" s="730"/>
      <c r="ISG300" s="730"/>
      <c r="ISH300" s="730"/>
      <c r="ISI300" s="730"/>
      <c r="ISJ300" s="730"/>
      <c r="ISK300" s="730"/>
      <c r="ISL300" s="730"/>
      <c r="ISM300" s="730"/>
      <c r="ISN300" s="730"/>
      <c r="ISO300" s="730"/>
      <c r="ISP300" s="730"/>
      <c r="ISQ300" s="730"/>
      <c r="ISR300" s="730"/>
      <c r="ISS300" s="730"/>
      <c r="IST300" s="730"/>
      <c r="ISU300" s="730"/>
      <c r="ISV300" s="730"/>
      <c r="ISW300" s="730"/>
      <c r="ISX300" s="730"/>
      <c r="ISY300" s="730"/>
      <c r="ISZ300" s="730"/>
      <c r="ITA300" s="730"/>
      <c r="ITB300" s="730"/>
      <c r="ITC300" s="730"/>
      <c r="ITD300" s="730"/>
      <c r="ITE300" s="730"/>
      <c r="ITF300" s="730"/>
      <c r="ITG300" s="730"/>
      <c r="ITH300" s="730"/>
      <c r="ITI300" s="730"/>
      <c r="ITJ300" s="730"/>
      <c r="ITK300" s="730"/>
      <c r="ITL300" s="730"/>
      <c r="ITM300" s="730"/>
      <c r="ITN300" s="730"/>
      <c r="ITO300" s="730"/>
      <c r="ITP300" s="730"/>
      <c r="ITQ300" s="730"/>
      <c r="ITR300" s="730"/>
      <c r="ITS300" s="730"/>
      <c r="ITT300" s="730"/>
      <c r="ITU300" s="730"/>
      <c r="ITV300" s="730"/>
      <c r="ITW300" s="730"/>
      <c r="ITX300" s="730"/>
      <c r="ITY300" s="730"/>
      <c r="ITZ300" s="730"/>
      <c r="IUA300" s="730"/>
      <c r="IUB300" s="730"/>
      <c r="IUC300" s="730"/>
      <c r="IUD300" s="730"/>
      <c r="IUE300" s="730"/>
      <c r="IUF300" s="730"/>
      <c r="IUG300" s="730"/>
      <c r="IUH300" s="730"/>
      <c r="IUI300" s="730"/>
      <c r="IUJ300" s="730"/>
      <c r="IUK300" s="730"/>
      <c r="IUL300" s="730"/>
      <c r="IUM300" s="730"/>
      <c r="IUN300" s="730"/>
      <c r="IUO300" s="730"/>
      <c r="IUP300" s="730"/>
      <c r="IUQ300" s="730"/>
      <c r="IUR300" s="730"/>
      <c r="IUS300" s="730"/>
      <c r="IUT300" s="730"/>
      <c r="IUU300" s="730"/>
      <c r="IUV300" s="730"/>
      <c r="IUW300" s="730"/>
      <c r="IUX300" s="730"/>
      <c r="IUY300" s="730"/>
      <c r="IUZ300" s="730"/>
      <c r="IVA300" s="730"/>
      <c r="IVB300" s="730"/>
      <c r="IVC300" s="730"/>
      <c r="IVD300" s="730"/>
      <c r="IVE300" s="730"/>
      <c r="IVF300" s="730"/>
      <c r="IVG300" s="730"/>
      <c r="IVH300" s="730"/>
      <c r="IVI300" s="730"/>
      <c r="IVJ300" s="730"/>
      <c r="IVK300" s="730"/>
      <c r="IVL300" s="730"/>
      <c r="IVM300" s="730"/>
      <c r="IVN300" s="730"/>
      <c r="IVO300" s="730"/>
      <c r="IVP300" s="730"/>
      <c r="IVQ300" s="730"/>
      <c r="IVR300" s="730"/>
      <c r="IVS300" s="730"/>
      <c r="IVT300" s="730"/>
      <c r="IVU300" s="730"/>
      <c r="IVV300" s="730"/>
      <c r="IVW300" s="730"/>
      <c r="IVX300" s="730"/>
      <c r="IVY300" s="730"/>
      <c r="IVZ300" s="730"/>
      <c r="IWA300" s="730"/>
      <c r="IWB300" s="730"/>
      <c r="IWC300" s="730"/>
      <c r="IWD300" s="730"/>
      <c r="IWE300" s="730"/>
      <c r="IWF300" s="730"/>
      <c r="IWG300" s="730"/>
      <c r="IWH300" s="730"/>
      <c r="IWI300" s="730"/>
      <c r="IWJ300" s="730"/>
      <c r="IWK300" s="730"/>
      <c r="IWL300" s="730"/>
      <c r="IWM300" s="730"/>
      <c r="IWN300" s="730"/>
      <c r="IWO300" s="730"/>
      <c r="IWP300" s="730"/>
      <c r="IWQ300" s="730"/>
      <c r="IWR300" s="730"/>
      <c r="IWS300" s="730"/>
      <c r="IWT300" s="730"/>
      <c r="IWU300" s="730"/>
      <c r="IWV300" s="730"/>
      <c r="IWW300" s="730"/>
      <c r="IWX300" s="730"/>
      <c r="IWY300" s="730"/>
      <c r="IWZ300" s="730"/>
      <c r="IXA300" s="730"/>
      <c r="IXB300" s="730"/>
      <c r="IXC300" s="730"/>
      <c r="IXD300" s="730"/>
      <c r="IXE300" s="730"/>
      <c r="IXF300" s="730"/>
      <c r="IXG300" s="730"/>
      <c r="IXH300" s="730"/>
      <c r="IXI300" s="730"/>
      <c r="IXJ300" s="730"/>
      <c r="IXK300" s="730"/>
      <c r="IXL300" s="730"/>
      <c r="IXM300" s="730"/>
      <c r="IXN300" s="730"/>
      <c r="IXO300" s="730"/>
      <c r="IXP300" s="730"/>
      <c r="IXQ300" s="730"/>
      <c r="IXR300" s="730"/>
      <c r="IXS300" s="730"/>
      <c r="IXT300" s="730"/>
      <c r="IXU300" s="730"/>
      <c r="IXV300" s="730"/>
      <c r="IXW300" s="730"/>
      <c r="IXX300" s="730"/>
      <c r="IXY300" s="730"/>
      <c r="IXZ300" s="730"/>
      <c r="IYA300" s="730"/>
      <c r="IYB300" s="730"/>
      <c r="IYC300" s="730"/>
      <c r="IYD300" s="730"/>
      <c r="IYE300" s="730"/>
      <c r="IYF300" s="730"/>
      <c r="IYG300" s="730"/>
      <c r="IYH300" s="730"/>
      <c r="IYI300" s="730"/>
      <c r="IYJ300" s="730"/>
      <c r="IYK300" s="730"/>
      <c r="IYL300" s="730"/>
      <c r="IYM300" s="730"/>
      <c r="IYN300" s="730"/>
      <c r="IYO300" s="730"/>
      <c r="IYP300" s="730"/>
      <c r="IYQ300" s="730"/>
      <c r="IYR300" s="730"/>
      <c r="IYS300" s="730"/>
      <c r="IYT300" s="730"/>
      <c r="IYU300" s="730"/>
      <c r="IYV300" s="730"/>
      <c r="IYW300" s="730"/>
      <c r="IYX300" s="730"/>
      <c r="IYY300" s="730"/>
      <c r="IYZ300" s="730"/>
      <c r="IZA300" s="730"/>
      <c r="IZB300" s="730"/>
      <c r="IZC300" s="730"/>
      <c r="IZD300" s="730"/>
      <c r="IZE300" s="730"/>
      <c r="IZF300" s="730"/>
      <c r="IZG300" s="730"/>
      <c r="IZH300" s="730"/>
      <c r="IZI300" s="730"/>
      <c r="IZJ300" s="730"/>
      <c r="IZK300" s="730"/>
      <c r="IZL300" s="730"/>
      <c r="IZM300" s="730"/>
      <c r="IZN300" s="730"/>
      <c r="IZO300" s="730"/>
      <c r="IZP300" s="730"/>
      <c r="IZQ300" s="730"/>
      <c r="IZR300" s="730"/>
      <c r="IZS300" s="730"/>
      <c r="IZT300" s="730"/>
      <c r="IZU300" s="730"/>
      <c r="IZV300" s="730"/>
      <c r="IZW300" s="730"/>
      <c r="IZX300" s="730"/>
      <c r="IZY300" s="730"/>
      <c r="IZZ300" s="730"/>
      <c r="JAA300" s="730"/>
      <c r="JAB300" s="730"/>
      <c r="JAC300" s="730"/>
      <c r="JAD300" s="730"/>
      <c r="JAE300" s="730"/>
      <c r="JAF300" s="730"/>
      <c r="JAG300" s="730"/>
      <c r="JAH300" s="730"/>
      <c r="JAI300" s="730"/>
      <c r="JAJ300" s="730"/>
      <c r="JAK300" s="730"/>
      <c r="JAL300" s="730"/>
      <c r="JAM300" s="730"/>
      <c r="JAN300" s="730"/>
      <c r="JAO300" s="730"/>
      <c r="JAP300" s="730"/>
      <c r="JAQ300" s="730"/>
      <c r="JAR300" s="730"/>
      <c r="JAS300" s="730"/>
      <c r="JAT300" s="730"/>
      <c r="JAU300" s="730"/>
      <c r="JAV300" s="730"/>
      <c r="JAW300" s="730"/>
      <c r="JAX300" s="730"/>
      <c r="JAY300" s="730"/>
      <c r="JAZ300" s="730"/>
      <c r="JBA300" s="730"/>
      <c r="JBB300" s="730"/>
      <c r="JBC300" s="730"/>
      <c r="JBD300" s="730"/>
      <c r="JBE300" s="730"/>
      <c r="JBF300" s="730"/>
      <c r="JBG300" s="730"/>
      <c r="JBH300" s="730"/>
      <c r="JBI300" s="730"/>
      <c r="JBJ300" s="730"/>
      <c r="JBK300" s="730"/>
      <c r="JBL300" s="730"/>
      <c r="JBM300" s="730"/>
      <c r="JBN300" s="730"/>
      <c r="JBO300" s="730"/>
      <c r="JBP300" s="730"/>
      <c r="JBQ300" s="730"/>
      <c r="JBR300" s="730"/>
      <c r="JBS300" s="730"/>
      <c r="JBT300" s="730"/>
      <c r="JBU300" s="730"/>
      <c r="JBV300" s="730"/>
      <c r="JBW300" s="730"/>
      <c r="JBX300" s="730"/>
      <c r="JBY300" s="730"/>
      <c r="JBZ300" s="730"/>
      <c r="JCA300" s="730"/>
      <c r="JCB300" s="730"/>
      <c r="JCC300" s="730"/>
      <c r="JCD300" s="730"/>
      <c r="JCE300" s="730"/>
      <c r="JCF300" s="730"/>
      <c r="JCG300" s="730"/>
      <c r="JCH300" s="730"/>
      <c r="JCI300" s="730"/>
      <c r="JCJ300" s="730"/>
      <c r="JCK300" s="730"/>
      <c r="JCL300" s="730"/>
      <c r="JCM300" s="730"/>
      <c r="JCN300" s="730"/>
      <c r="JCO300" s="730"/>
      <c r="JCP300" s="730"/>
      <c r="JCQ300" s="730"/>
      <c r="JCR300" s="730"/>
      <c r="JCS300" s="730"/>
      <c r="JCT300" s="730"/>
      <c r="JCU300" s="730"/>
      <c r="JCV300" s="730"/>
      <c r="JCW300" s="730"/>
      <c r="JCX300" s="730"/>
      <c r="JCY300" s="730"/>
      <c r="JCZ300" s="730"/>
      <c r="JDA300" s="730"/>
      <c r="JDB300" s="730"/>
      <c r="JDC300" s="730"/>
      <c r="JDD300" s="730"/>
      <c r="JDE300" s="730"/>
      <c r="JDF300" s="730"/>
      <c r="JDG300" s="730"/>
      <c r="JDH300" s="730"/>
      <c r="JDI300" s="730"/>
      <c r="JDJ300" s="730"/>
      <c r="JDK300" s="730"/>
      <c r="JDL300" s="730"/>
      <c r="JDM300" s="730"/>
      <c r="JDN300" s="730"/>
      <c r="JDO300" s="730"/>
      <c r="JDP300" s="730"/>
      <c r="JDQ300" s="730"/>
      <c r="JDR300" s="730"/>
      <c r="JDS300" s="730"/>
      <c r="JDT300" s="730"/>
      <c r="JDU300" s="730"/>
      <c r="JDV300" s="730"/>
      <c r="JDW300" s="730"/>
      <c r="JDX300" s="730"/>
      <c r="JDY300" s="730"/>
      <c r="JDZ300" s="730"/>
      <c r="JEA300" s="730"/>
      <c r="JEB300" s="730"/>
      <c r="JEC300" s="730"/>
      <c r="JED300" s="730"/>
      <c r="JEE300" s="730"/>
      <c r="JEF300" s="730"/>
      <c r="JEG300" s="730"/>
      <c r="JEH300" s="730"/>
      <c r="JEI300" s="730"/>
      <c r="JEJ300" s="730"/>
      <c r="JEK300" s="730"/>
      <c r="JEL300" s="730"/>
      <c r="JEM300" s="730"/>
      <c r="JEN300" s="730"/>
      <c r="JEO300" s="730"/>
      <c r="JEP300" s="730"/>
      <c r="JEQ300" s="730"/>
      <c r="JER300" s="730"/>
      <c r="JES300" s="730"/>
      <c r="JET300" s="730"/>
      <c r="JEU300" s="730"/>
      <c r="JEV300" s="730"/>
      <c r="JEW300" s="730"/>
      <c r="JEX300" s="730"/>
      <c r="JEY300" s="730"/>
      <c r="JEZ300" s="730"/>
      <c r="JFA300" s="730"/>
      <c r="JFB300" s="730"/>
      <c r="JFC300" s="730"/>
      <c r="JFD300" s="730"/>
      <c r="JFE300" s="730"/>
      <c r="JFF300" s="730"/>
      <c r="JFG300" s="730"/>
      <c r="JFH300" s="730"/>
      <c r="JFI300" s="730"/>
      <c r="JFJ300" s="730"/>
      <c r="JFK300" s="730"/>
      <c r="JFL300" s="730"/>
      <c r="JFM300" s="730"/>
      <c r="JFN300" s="730"/>
      <c r="JFO300" s="730"/>
      <c r="JFP300" s="730"/>
      <c r="JFQ300" s="730"/>
      <c r="JFR300" s="730"/>
      <c r="JFS300" s="730"/>
      <c r="JFT300" s="730"/>
      <c r="JFU300" s="730"/>
      <c r="JFV300" s="730"/>
      <c r="JFW300" s="730"/>
      <c r="JFX300" s="730"/>
      <c r="JFY300" s="730"/>
      <c r="JFZ300" s="730"/>
      <c r="JGA300" s="730"/>
      <c r="JGB300" s="730"/>
      <c r="JGC300" s="730"/>
      <c r="JGD300" s="730"/>
      <c r="JGE300" s="730"/>
      <c r="JGF300" s="730"/>
      <c r="JGG300" s="730"/>
      <c r="JGH300" s="730"/>
      <c r="JGI300" s="730"/>
      <c r="JGJ300" s="730"/>
      <c r="JGK300" s="730"/>
      <c r="JGL300" s="730"/>
      <c r="JGM300" s="730"/>
      <c r="JGN300" s="730"/>
      <c r="JGO300" s="730"/>
      <c r="JGP300" s="730"/>
      <c r="JGQ300" s="730"/>
      <c r="JGR300" s="730"/>
      <c r="JGS300" s="730"/>
      <c r="JGT300" s="730"/>
      <c r="JGU300" s="730"/>
      <c r="JGV300" s="730"/>
      <c r="JGW300" s="730"/>
      <c r="JGX300" s="730"/>
      <c r="JGY300" s="730"/>
      <c r="JGZ300" s="730"/>
      <c r="JHA300" s="730"/>
      <c r="JHB300" s="730"/>
      <c r="JHC300" s="730"/>
      <c r="JHD300" s="730"/>
      <c r="JHE300" s="730"/>
      <c r="JHF300" s="730"/>
      <c r="JHG300" s="730"/>
      <c r="JHH300" s="730"/>
      <c r="JHI300" s="730"/>
      <c r="JHJ300" s="730"/>
      <c r="JHK300" s="730"/>
      <c r="JHL300" s="730"/>
      <c r="JHM300" s="730"/>
      <c r="JHN300" s="730"/>
      <c r="JHO300" s="730"/>
      <c r="JHP300" s="730"/>
      <c r="JHQ300" s="730"/>
      <c r="JHR300" s="730"/>
      <c r="JHS300" s="730"/>
      <c r="JHT300" s="730"/>
      <c r="JHU300" s="730"/>
      <c r="JHV300" s="730"/>
      <c r="JHW300" s="730"/>
      <c r="JHX300" s="730"/>
      <c r="JHY300" s="730"/>
      <c r="JHZ300" s="730"/>
      <c r="JIA300" s="730"/>
      <c r="JIB300" s="730"/>
      <c r="JIC300" s="730"/>
      <c r="JID300" s="730"/>
      <c r="JIE300" s="730"/>
      <c r="JIF300" s="730"/>
      <c r="JIG300" s="730"/>
      <c r="JIH300" s="730"/>
      <c r="JII300" s="730"/>
      <c r="JIJ300" s="730"/>
      <c r="JIK300" s="730"/>
      <c r="JIL300" s="730"/>
      <c r="JIM300" s="730"/>
      <c r="JIN300" s="730"/>
      <c r="JIO300" s="730"/>
      <c r="JIP300" s="730"/>
      <c r="JIQ300" s="730"/>
      <c r="JIR300" s="730"/>
      <c r="JIS300" s="730"/>
      <c r="JIT300" s="730"/>
      <c r="JIU300" s="730"/>
      <c r="JIV300" s="730"/>
      <c r="JIW300" s="730"/>
      <c r="JIX300" s="730"/>
      <c r="JIY300" s="730"/>
      <c r="JIZ300" s="730"/>
      <c r="JJA300" s="730"/>
      <c r="JJB300" s="730"/>
      <c r="JJC300" s="730"/>
      <c r="JJD300" s="730"/>
      <c r="JJE300" s="730"/>
      <c r="JJF300" s="730"/>
      <c r="JJG300" s="730"/>
      <c r="JJH300" s="730"/>
      <c r="JJI300" s="730"/>
      <c r="JJJ300" s="730"/>
      <c r="JJK300" s="730"/>
      <c r="JJL300" s="730"/>
      <c r="JJM300" s="730"/>
      <c r="JJN300" s="730"/>
      <c r="JJO300" s="730"/>
      <c r="JJP300" s="730"/>
      <c r="JJQ300" s="730"/>
      <c r="JJR300" s="730"/>
      <c r="JJS300" s="730"/>
      <c r="JJT300" s="730"/>
      <c r="JJU300" s="730"/>
      <c r="JJV300" s="730"/>
      <c r="JJW300" s="730"/>
      <c r="JJX300" s="730"/>
      <c r="JJY300" s="730"/>
      <c r="JJZ300" s="730"/>
      <c r="JKA300" s="730"/>
      <c r="JKB300" s="730"/>
      <c r="JKC300" s="730"/>
      <c r="JKD300" s="730"/>
      <c r="JKE300" s="730"/>
      <c r="JKF300" s="730"/>
      <c r="JKG300" s="730"/>
      <c r="JKH300" s="730"/>
      <c r="JKI300" s="730"/>
      <c r="JKJ300" s="730"/>
      <c r="JKK300" s="730"/>
      <c r="JKL300" s="730"/>
      <c r="JKM300" s="730"/>
      <c r="JKN300" s="730"/>
      <c r="JKO300" s="730"/>
      <c r="JKP300" s="730"/>
      <c r="JKQ300" s="730"/>
      <c r="JKR300" s="730"/>
      <c r="JKS300" s="730"/>
      <c r="JKT300" s="730"/>
      <c r="JKU300" s="730"/>
      <c r="JKV300" s="730"/>
      <c r="JKW300" s="730"/>
      <c r="JKX300" s="730"/>
      <c r="JKY300" s="730"/>
      <c r="JKZ300" s="730"/>
      <c r="JLA300" s="730"/>
      <c r="JLB300" s="730"/>
      <c r="JLC300" s="730"/>
      <c r="JLD300" s="730"/>
      <c r="JLE300" s="730"/>
      <c r="JLF300" s="730"/>
      <c r="JLG300" s="730"/>
      <c r="JLH300" s="730"/>
      <c r="JLI300" s="730"/>
      <c r="JLJ300" s="730"/>
      <c r="JLK300" s="730"/>
      <c r="JLL300" s="730"/>
      <c r="JLM300" s="730"/>
      <c r="JLN300" s="730"/>
      <c r="JLO300" s="730"/>
      <c r="JLP300" s="730"/>
      <c r="JLQ300" s="730"/>
      <c r="JLR300" s="730"/>
      <c r="JLS300" s="730"/>
      <c r="JLT300" s="730"/>
      <c r="JLU300" s="730"/>
      <c r="JLV300" s="730"/>
      <c r="JLW300" s="730"/>
      <c r="JLX300" s="730"/>
      <c r="JLY300" s="730"/>
      <c r="JLZ300" s="730"/>
      <c r="JMA300" s="730"/>
      <c r="JMB300" s="730"/>
      <c r="JMC300" s="730"/>
      <c r="JMD300" s="730"/>
      <c r="JME300" s="730"/>
      <c r="JMF300" s="730"/>
      <c r="JMG300" s="730"/>
      <c r="JMH300" s="730"/>
      <c r="JMI300" s="730"/>
      <c r="JMJ300" s="730"/>
      <c r="JMK300" s="730"/>
      <c r="JML300" s="730"/>
      <c r="JMM300" s="730"/>
      <c r="JMN300" s="730"/>
      <c r="JMO300" s="730"/>
      <c r="JMP300" s="730"/>
      <c r="JMQ300" s="730"/>
      <c r="JMR300" s="730"/>
      <c r="JMS300" s="730"/>
      <c r="JMT300" s="730"/>
      <c r="JMU300" s="730"/>
      <c r="JMV300" s="730"/>
      <c r="JMW300" s="730"/>
      <c r="JMX300" s="730"/>
      <c r="JMY300" s="730"/>
      <c r="JMZ300" s="730"/>
      <c r="JNA300" s="730"/>
      <c r="JNB300" s="730"/>
      <c r="JNC300" s="730"/>
      <c r="JND300" s="730"/>
      <c r="JNE300" s="730"/>
      <c r="JNF300" s="730"/>
      <c r="JNG300" s="730"/>
      <c r="JNH300" s="730"/>
      <c r="JNI300" s="730"/>
      <c r="JNJ300" s="730"/>
      <c r="JNK300" s="730"/>
      <c r="JNL300" s="730"/>
      <c r="JNM300" s="730"/>
      <c r="JNN300" s="730"/>
      <c r="JNO300" s="730"/>
      <c r="JNP300" s="730"/>
      <c r="JNQ300" s="730"/>
      <c r="JNR300" s="730"/>
      <c r="JNS300" s="730"/>
      <c r="JNT300" s="730"/>
      <c r="JNU300" s="730"/>
      <c r="JNV300" s="730"/>
      <c r="JNW300" s="730"/>
      <c r="JNX300" s="730"/>
      <c r="JNY300" s="730"/>
      <c r="JNZ300" s="730"/>
      <c r="JOA300" s="730"/>
      <c r="JOB300" s="730"/>
      <c r="JOC300" s="730"/>
      <c r="JOD300" s="730"/>
      <c r="JOE300" s="730"/>
      <c r="JOF300" s="730"/>
      <c r="JOG300" s="730"/>
      <c r="JOH300" s="730"/>
      <c r="JOI300" s="730"/>
      <c r="JOJ300" s="730"/>
      <c r="JOK300" s="730"/>
      <c r="JOL300" s="730"/>
      <c r="JOM300" s="730"/>
      <c r="JON300" s="730"/>
      <c r="JOO300" s="730"/>
      <c r="JOP300" s="730"/>
      <c r="JOQ300" s="730"/>
      <c r="JOR300" s="730"/>
      <c r="JOS300" s="730"/>
      <c r="JOT300" s="730"/>
      <c r="JOU300" s="730"/>
      <c r="JOV300" s="730"/>
      <c r="JOW300" s="730"/>
      <c r="JOX300" s="730"/>
      <c r="JOY300" s="730"/>
      <c r="JOZ300" s="730"/>
      <c r="JPA300" s="730"/>
      <c r="JPB300" s="730"/>
      <c r="JPC300" s="730"/>
      <c r="JPD300" s="730"/>
      <c r="JPE300" s="730"/>
      <c r="JPF300" s="730"/>
      <c r="JPG300" s="730"/>
      <c r="JPH300" s="730"/>
      <c r="JPI300" s="730"/>
      <c r="JPJ300" s="730"/>
      <c r="JPK300" s="730"/>
      <c r="JPL300" s="730"/>
      <c r="JPM300" s="730"/>
      <c r="JPN300" s="730"/>
      <c r="JPO300" s="730"/>
      <c r="JPP300" s="730"/>
      <c r="JPQ300" s="730"/>
      <c r="JPR300" s="730"/>
      <c r="JPS300" s="730"/>
      <c r="JPT300" s="730"/>
      <c r="JPU300" s="730"/>
      <c r="JPV300" s="730"/>
      <c r="JPW300" s="730"/>
      <c r="JPX300" s="730"/>
      <c r="JPY300" s="730"/>
      <c r="JPZ300" s="730"/>
      <c r="JQA300" s="730"/>
      <c r="JQB300" s="730"/>
      <c r="JQC300" s="730"/>
      <c r="JQD300" s="730"/>
      <c r="JQE300" s="730"/>
      <c r="JQF300" s="730"/>
      <c r="JQG300" s="730"/>
      <c r="JQH300" s="730"/>
      <c r="JQI300" s="730"/>
      <c r="JQJ300" s="730"/>
      <c r="JQK300" s="730"/>
      <c r="JQL300" s="730"/>
      <c r="JQM300" s="730"/>
      <c r="JQN300" s="730"/>
      <c r="JQO300" s="730"/>
      <c r="JQP300" s="730"/>
      <c r="JQQ300" s="730"/>
      <c r="JQR300" s="730"/>
      <c r="JQS300" s="730"/>
      <c r="JQT300" s="730"/>
      <c r="JQU300" s="730"/>
      <c r="JQV300" s="730"/>
      <c r="JQW300" s="730"/>
      <c r="JQX300" s="730"/>
      <c r="JQY300" s="730"/>
      <c r="JQZ300" s="730"/>
      <c r="JRA300" s="730"/>
      <c r="JRB300" s="730"/>
      <c r="JRC300" s="730"/>
      <c r="JRD300" s="730"/>
      <c r="JRE300" s="730"/>
      <c r="JRF300" s="730"/>
      <c r="JRG300" s="730"/>
      <c r="JRH300" s="730"/>
      <c r="JRI300" s="730"/>
      <c r="JRJ300" s="730"/>
      <c r="JRK300" s="730"/>
      <c r="JRL300" s="730"/>
      <c r="JRM300" s="730"/>
      <c r="JRN300" s="730"/>
      <c r="JRO300" s="730"/>
      <c r="JRP300" s="730"/>
      <c r="JRQ300" s="730"/>
      <c r="JRR300" s="730"/>
      <c r="JRS300" s="730"/>
      <c r="JRT300" s="730"/>
      <c r="JRU300" s="730"/>
      <c r="JRV300" s="730"/>
      <c r="JRW300" s="730"/>
      <c r="JRX300" s="730"/>
      <c r="JRY300" s="730"/>
      <c r="JRZ300" s="730"/>
      <c r="JSA300" s="730"/>
      <c r="JSB300" s="730"/>
      <c r="JSC300" s="730"/>
      <c r="JSD300" s="730"/>
      <c r="JSE300" s="730"/>
      <c r="JSF300" s="730"/>
      <c r="JSG300" s="730"/>
      <c r="JSH300" s="730"/>
      <c r="JSI300" s="730"/>
      <c r="JSJ300" s="730"/>
      <c r="JSK300" s="730"/>
      <c r="JSL300" s="730"/>
      <c r="JSM300" s="730"/>
      <c r="JSN300" s="730"/>
      <c r="JSO300" s="730"/>
      <c r="JSP300" s="730"/>
      <c r="JSQ300" s="730"/>
      <c r="JSR300" s="730"/>
      <c r="JSS300" s="730"/>
      <c r="JST300" s="730"/>
      <c r="JSU300" s="730"/>
      <c r="JSV300" s="730"/>
      <c r="JSW300" s="730"/>
      <c r="JSX300" s="730"/>
      <c r="JSY300" s="730"/>
      <c r="JSZ300" s="730"/>
      <c r="JTA300" s="730"/>
      <c r="JTB300" s="730"/>
      <c r="JTC300" s="730"/>
      <c r="JTD300" s="730"/>
      <c r="JTE300" s="730"/>
      <c r="JTF300" s="730"/>
      <c r="JTG300" s="730"/>
      <c r="JTH300" s="730"/>
      <c r="JTI300" s="730"/>
      <c r="JTJ300" s="730"/>
      <c r="JTK300" s="730"/>
      <c r="JTL300" s="730"/>
      <c r="JTM300" s="730"/>
      <c r="JTN300" s="730"/>
      <c r="JTO300" s="730"/>
      <c r="JTP300" s="730"/>
      <c r="JTQ300" s="730"/>
      <c r="JTR300" s="730"/>
      <c r="JTS300" s="730"/>
      <c r="JTT300" s="730"/>
      <c r="JTU300" s="730"/>
      <c r="JTV300" s="730"/>
      <c r="JTW300" s="730"/>
      <c r="JTX300" s="730"/>
      <c r="JTY300" s="730"/>
      <c r="JTZ300" s="730"/>
      <c r="JUA300" s="730"/>
      <c r="JUB300" s="730"/>
      <c r="JUC300" s="730"/>
      <c r="JUD300" s="730"/>
      <c r="JUE300" s="730"/>
      <c r="JUF300" s="730"/>
      <c r="JUG300" s="730"/>
      <c r="JUH300" s="730"/>
      <c r="JUI300" s="730"/>
      <c r="JUJ300" s="730"/>
      <c r="JUK300" s="730"/>
      <c r="JUL300" s="730"/>
      <c r="JUM300" s="730"/>
      <c r="JUN300" s="730"/>
      <c r="JUO300" s="730"/>
      <c r="JUP300" s="730"/>
      <c r="JUQ300" s="730"/>
      <c r="JUR300" s="730"/>
      <c r="JUS300" s="730"/>
      <c r="JUT300" s="730"/>
      <c r="JUU300" s="730"/>
      <c r="JUV300" s="730"/>
      <c r="JUW300" s="730"/>
      <c r="JUX300" s="730"/>
      <c r="JUY300" s="730"/>
      <c r="JUZ300" s="730"/>
      <c r="JVA300" s="730"/>
      <c r="JVB300" s="730"/>
      <c r="JVC300" s="730"/>
      <c r="JVD300" s="730"/>
      <c r="JVE300" s="730"/>
      <c r="JVF300" s="730"/>
      <c r="JVG300" s="730"/>
      <c r="JVH300" s="730"/>
      <c r="JVI300" s="730"/>
      <c r="JVJ300" s="730"/>
      <c r="JVK300" s="730"/>
      <c r="JVL300" s="730"/>
      <c r="JVM300" s="730"/>
      <c r="JVN300" s="730"/>
      <c r="JVO300" s="730"/>
      <c r="JVP300" s="730"/>
      <c r="JVQ300" s="730"/>
      <c r="JVR300" s="730"/>
      <c r="JVS300" s="730"/>
      <c r="JVT300" s="730"/>
      <c r="JVU300" s="730"/>
      <c r="JVV300" s="730"/>
      <c r="JVW300" s="730"/>
      <c r="JVX300" s="730"/>
      <c r="JVY300" s="730"/>
      <c r="JVZ300" s="730"/>
      <c r="JWA300" s="730"/>
      <c r="JWB300" s="730"/>
      <c r="JWC300" s="730"/>
      <c r="JWD300" s="730"/>
      <c r="JWE300" s="730"/>
      <c r="JWF300" s="730"/>
      <c r="JWG300" s="730"/>
      <c r="JWH300" s="730"/>
      <c r="JWI300" s="730"/>
      <c r="JWJ300" s="730"/>
      <c r="JWK300" s="730"/>
      <c r="JWL300" s="730"/>
      <c r="JWM300" s="730"/>
      <c r="JWN300" s="730"/>
      <c r="JWO300" s="730"/>
      <c r="JWP300" s="730"/>
      <c r="JWQ300" s="730"/>
      <c r="JWR300" s="730"/>
      <c r="JWS300" s="730"/>
      <c r="JWT300" s="730"/>
      <c r="JWU300" s="730"/>
      <c r="JWV300" s="730"/>
      <c r="JWW300" s="730"/>
      <c r="JWX300" s="730"/>
      <c r="JWY300" s="730"/>
      <c r="JWZ300" s="730"/>
      <c r="JXA300" s="730"/>
      <c r="JXB300" s="730"/>
      <c r="JXC300" s="730"/>
      <c r="JXD300" s="730"/>
      <c r="JXE300" s="730"/>
      <c r="JXF300" s="730"/>
      <c r="JXG300" s="730"/>
      <c r="JXH300" s="730"/>
      <c r="JXI300" s="730"/>
      <c r="JXJ300" s="730"/>
      <c r="JXK300" s="730"/>
      <c r="JXL300" s="730"/>
      <c r="JXM300" s="730"/>
      <c r="JXN300" s="730"/>
      <c r="JXO300" s="730"/>
      <c r="JXP300" s="730"/>
      <c r="JXQ300" s="730"/>
      <c r="JXR300" s="730"/>
      <c r="JXS300" s="730"/>
      <c r="JXT300" s="730"/>
      <c r="JXU300" s="730"/>
      <c r="JXV300" s="730"/>
      <c r="JXW300" s="730"/>
      <c r="JXX300" s="730"/>
      <c r="JXY300" s="730"/>
      <c r="JXZ300" s="730"/>
      <c r="JYA300" s="730"/>
      <c r="JYB300" s="730"/>
      <c r="JYC300" s="730"/>
      <c r="JYD300" s="730"/>
      <c r="JYE300" s="730"/>
      <c r="JYF300" s="730"/>
      <c r="JYG300" s="730"/>
      <c r="JYH300" s="730"/>
      <c r="JYI300" s="730"/>
      <c r="JYJ300" s="730"/>
      <c r="JYK300" s="730"/>
      <c r="JYL300" s="730"/>
      <c r="JYM300" s="730"/>
      <c r="JYN300" s="730"/>
      <c r="JYO300" s="730"/>
      <c r="JYP300" s="730"/>
      <c r="JYQ300" s="730"/>
      <c r="JYR300" s="730"/>
      <c r="JYS300" s="730"/>
      <c r="JYT300" s="730"/>
      <c r="JYU300" s="730"/>
      <c r="JYV300" s="730"/>
      <c r="JYW300" s="730"/>
      <c r="JYX300" s="730"/>
      <c r="JYY300" s="730"/>
      <c r="JYZ300" s="730"/>
      <c r="JZA300" s="730"/>
      <c r="JZB300" s="730"/>
      <c r="JZC300" s="730"/>
      <c r="JZD300" s="730"/>
      <c r="JZE300" s="730"/>
      <c r="JZF300" s="730"/>
      <c r="JZG300" s="730"/>
      <c r="JZH300" s="730"/>
      <c r="JZI300" s="730"/>
      <c r="JZJ300" s="730"/>
      <c r="JZK300" s="730"/>
      <c r="JZL300" s="730"/>
      <c r="JZM300" s="730"/>
      <c r="JZN300" s="730"/>
      <c r="JZO300" s="730"/>
      <c r="JZP300" s="730"/>
      <c r="JZQ300" s="730"/>
      <c r="JZR300" s="730"/>
      <c r="JZS300" s="730"/>
      <c r="JZT300" s="730"/>
      <c r="JZU300" s="730"/>
      <c r="JZV300" s="730"/>
      <c r="JZW300" s="730"/>
      <c r="JZX300" s="730"/>
      <c r="JZY300" s="730"/>
      <c r="JZZ300" s="730"/>
      <c r="KAA300" s="730"/>
      <c r="KAB300" s="730"/>
      <c r="KAC300" s="730"/>
      <c r="KAD300" s="730"/>
      <c r="KAE300" s="730"/>
      <c r="KAF300" s="730"/>
      <c r="KAG300" s="730"/>
      <c r="KAH300" s="730"/>
      <c r="KAI300" s="730"/>
      <c r="KAJ300" s="730"/>
      <c r="KAK300" s="730"/>
      <c r="KAL300" s="730"/>
      <c r="KAM300" s="730"/>
      <c r="KAN300" s="730"/>
      <c r="KAO300" s="730"/>
      <c r="KAP300" s="730"/>
      <c r="KAQ300" s="730"/>
      <c r="KAR300" s="730"/>
      <c r="KAS300" s="730"/>
      <c r="KAT300" s="730"/>
      <c r="KAU300" s="730"/>
      <c r="KAV300" s="730"/>
      <c r="KAW300" s="730"/>
      <c r="KAX300" s="730"/>
      <c r="KAY300" s="730"/>
      <c r="KAZ300" s="730"/>
      <c r="KBA300" s="730"/>
      <c r="KBB300" s="730"/>
      <c r="KBC300" s="730"/>
      <c r="KBD300" s="730"/>
      <c r="KBE300" s="730"/>
      <c r="KBF300" s="730"/>
      <c r="KBG300" s="730"/>
      <c r="KBH300" s="730"/>
      <c r="KBI300" s="730"/>
      <c r="KBJ300" s="730"/>
      <c r="KBK300" s="730"/>
      <c r="KBL300" s="730"/>
      <c r="KBM300" s="730"/>
      <c r="KBN300" s="730"/>
      <c r="KBO300" s="730"/>
      <c r="KBP300" s="730"/>
      <c r="KBQ300" s="730"/>
      <c r="KBR300" s="730"/>
      <c r="KBS300" s="730"/>
      <c r="KBT300" s="730"/>
      <c r="KBU300" s="730"/>
      <c r="KBV300" s="730"/>
      <c r="KBW300" s="730"/>
      <c r="KBX300" s="730"/>
      <c r="KBY300" s="730"/>
      <c r="KBZ300" s="730"/>
      <c r="KCA300" s="730"/>
      <c r="KCB300" s="730"/>
      <c r="KCC300" s="730"/>
      <c r="KCD300" s="730"/>
      <c r="KCE300" s="730"/>
      <c r="KCF300" s="730"/>
      <c r="KCG300" s="730"/>
      <c r="KCH300" s="730"/>
      <c r="KCI300" s="730"/>
      <c r="KCJ300" s="730"/>
      <c r="KCK300" s="730"/>
      <c r="KCL300" s="730"/>
      <c r="KCM300" s="730"/>
      <c r="KCN300" s="730"/>
      <c r="KCO300" s="730"/>
      <c r="KCP300" s="730"/>
      <c r="KCQ300" s="730"/>
      <c r="KCR300" s="730"/>
      <c r="KCS300" s="730"/>
      <c r="KCT300" s="730"/>
      <c r="KCU300" s="730"/>
      <c r="KCV300" s="730"/>
      <c r="KCW300" s="730"/>
      <c r="KCX300" s="730"/>
      <c r="KCY300" s="730"/>
      <c r="KCZ300" s="730"/>
      <c r="KDA300" s="730"/>
      <c r="KDB300" s="730"/>
      <c r="KDC300" s="730"/>
      <c r="KDD300" s="730"/>
      <c r="KDE300" s="730"/>
      <c r="KDF300" s="730"/>
      <c r="KDG300" s="730"/>
      <c r="KDH300" s="730"/>
      <c r="KDI300" s="730"/>
      <c r="KDJ300" s="730"/>
      <c r="KDK300" s="730"/>
      <c r="KDL300" s="730"/>
      <c r="KDM300" s="730"/>
      <c r="KDN300" s="730"/>
      <c r="KDO300" s="730"/>
      <c r="KDP300" s="730"/>
      <c r="KDQ300" s="730"/>
      <c r="KDR300" s="730"/>
      <c r="KDS300" s="730"/>
      <c r="KDT300" s="730"/>
      <c r="KDU300" s="730"/>
      <c r="KDV300" s="730"/>
      <c r="KDW300" s="730"/>
      <c r="KDX300" s="730"/>
      <c r="KDY300" s="730"/>
      <c r="KDZ300" s="730"/>
      <c r="KEA300" s="730"/>
      <c r="KEB300" s="730"/>
      <c r="KEC300" s="730"/>
      <c r="KED300" s="730"/>
      <c r="KEE300" s="730"/>
      <c r="KEF300" s="730"/>
      <c r="KEG300" s="730"/>
      <c r="KEH300" s="730"/>
      <c r="KEI300" s="730"/>
      <c r="KEJ300" s="730"/>
      <c r="KEK300" s="730"/>
      <c r="KEL300" s="730"/>
      <c r="KEM300" s="730"/>
      <c r="KEN300" s="730"/>
      <c r="KEO300" s="730"/>
      <c r="KEP300" s="730"/>
      <c r="KEQ300" s="730"/>
      <c r="KER300" s="730"/>
      <c r="KES300" s="730"/>
      <c r="KET300" s="730"/>
      <c r="KEU300" s="730"/>
      <c r="KEV300" s="730"/>
      <c r="KEW300" s="730"/>
      <c r="KEX300" s="730"/>
      <c r="KEY300" s="730"/>
      <c r="KEZ300" s="730"/>
      <c r="KFA300" s="730"/>
      <c r="KFB300" s="730"/>
      <c r="KFC300" s="730"/>
      <c r="KFD300" s="730"/>
      <c r="KFE300" s="730"/>
      <c r="KFF300" s="730"/>
      <c r="KFG300" s="730"/>
      <c r="KFH300" s="730"/>
      <c r="KFI300" s="730"/>
      <c r="KFJ300" s="730"/>
      <c r="KFK300" s="730"/>
      <c r="KFL300" s="730"/>
      <c r="KFM300" s="730"/>
      <c r="KFN300" s="730"/>
      <c r="KFO300" s="730"/>
      <c r="KFP300" s="730"/>
      <c r="KFQ300" s="730"/>
      <c r="KFR300" s="730"/>
      <c r="KFS300" s="730"/>
      <c r="KFT300" s="730"/>
      <c r="KFU300" s="730"/>
      <c r="KFV300" s="730"/>
      <c r="KFW300" s="730"/>
      <c r="KFX300" s="730"/>
      <c r="KFY300" s="730"/>
      <c r="KFZ300" s="730"/>
      <c r="KGA300" s="730"/>
      <c r="KGB300" s="730"/>
      <c r="KGC300" s="730"/>
      <c r="KGD300" s="730"/>
      <c r="KGE300" s="730"/>
      <c r="KGF300" s="730"/>
      <c r="KGG300" s="730"/>
      <c r="KGH300" s="730"/>
      <c r="KGI300" s="730"/>
      <c r="KGJ300" s="730"/>
      <c r="KGK300" s="730"/>
      <c r="KGL300" s="730"/>
      <c r="KGM300" s="730"/>
      <c r="KGN300" s="730"/>
      <c r="KGO300" s="730"/>
      <c r="KGP300" s="730"/>
      <c r="KGQ300" s="730"/>
      <c r="KGR300" s="730"/>
      <c r="KGS300" s="730"/>
      <c r="KGT300" s="730"/>
      <c r="KGU300" s="730"/>
      <c r="KGV300" s="730"/>
      <c r="KGW300" s="730"/>
      <c r="KGX300" s="730"/>
      <c r="KGY300" s="730"/>
      <c r="KGZ300" s="730"/>
      <c r="KHA300" s="730"/>
      <c r="KHB300" s="730"/>
      <c r="KHC300" s="730"/>
      <c r="KHD300" s="730"/>
      <c r="KHE300" s="730"/>
      <c r="KHF300" s="730"/>
      <c r="KHG300" s="730"/>
      <c r="KHH300" s="730"/>
      <c r="KHI300" s="730"/>
      <c r="KHJ300" s="730"/>
      <c r="KHK300" s="730"/>
      <c r="KHL300" s="730"/>
      <c r="KHM300" s="730"/>
      <c r="KHN300" s="730"/>
      <c r="KHO300" s="730"/>
      <c r="KHP300" s="730"/>
      <c r="KHQ300" s="730"/>
      <c r="KHR300" s="730"/>
      <c r="KHS300" s="730"/>
      <c r="KHT300" s="730"/>
      <c r="KHU300" s="730"/>
      <c r="KHV300" s="730"/>
      <c r="KHW300" s="730"/>
      <c r="KHX300" s="730"/>
      <c r="KHY300" s="730"/>
      <c r="KHZ300" s="730"/>
      <c r="KIA300" s="730"/>
      <c r="KIB300" s="730"/>
      <c r="KIC300" s="730"/>
      <c r="KID300" s="730"/>
      <c r="KIE300" s="730"/>
      <c r="KIF300" s="730"/>
      <c r="KIG300" s="730"/>
      <c r="KIH300" s="730"/>
      <c r="KII300" s="730"/>
      <c r="KIJ300" s="730"/>
      <c r="KIK300" s="730"/>
      <c r="KIL300" s="730"/>
      <c r="KIM300" s="730"/>
      <c r="KIN300" s="730"/>
      <c r="KIO300" s="730"/>
      <c r="KIP300" s="730"/>
      <c r="KIQ300" s="730"/>
      <c r="KIR300" s="730"/>
      <c r="KIS300" s="730"/>
      <c r="KIT300" s="730"/>
      <c r="KIU300" s="730"/>
      <c r="KIV300" s="730"/>
      <c r="KIW300" s="730"/>
      <c r="KIX300" s="730"/>
      <c r="KIY300" s="730"/>
      <c r="KIZ300" s="730"/>
      <c r="KJA300" s="730"/>
      <c r="KJB300" s="730"/>
      <c r="KJC300" s="730"/>
      <c r="KJD300" s="730"/>
      <c r="KJE300" s="730"/>
      <c r="KJF300" s="730"/>
      <c r="KJG300" s="730"/>
      <c r="KJH300" s="730"/>
      <c r="KJI300" s="730"/>
      <c r="KJJ300" s="730"/>
      <c r="KJK300" s="730"/>
      <c r="KJL300" s="730"/>
      <c r="KJM300" s="730"/>
      <c r="KJN300" s="730"/>
      <c r="KJO300" s="730"/>
      <c r="KJP300" s="730"/>
      <c r="KJQ300" s="730"/>
      <c r="KJR300" s="730"/>
      <c r="KJS300" s="730"/>
      <c r="KJT300" s="730"/>
      <c r="KJU300" s="730"/>
      <c r="KJV300" s="730"/>
      <c r="KJW300" s="730"/>
      <c r="KJX300" s="730"/>
      <c r="KJY300" s="730"/>
      <c r="KJZ300" s="730"/>
      <c r="KKA300" s="730"/>
      <c r="KKB300" s="730"/>
      <c r="KKC300" s="730"/>
      <c r="KKD300" s="730"/>
      <c r="KKE300" s="730"/>
      <c r="KKF300" s="730"/>
      <c r="KKG300" s="730"/>
      <c r="KKH300" s="730"/>
      <c r="KKI300" s="730"/>
      <c r="KKJ300" s="730"/>
      <c r="KKK300" s="730"/>
      <c r="KKL300" s="730"/>
      <c r="KKM300" s="730"/>
      <c r="KKN300" s="730"/>
      <c r="KKO300" s="730"/>
      <c r="KKP300" s="730"/>
      <c r="KKQ300" s="730"/>
      <c r="KKR300" s="730"/>
      <c r="KKS300" s="730"/>
      <c r="KKT300" s="730"/>
      <c r="KKU300" s="730"/>
      <c r="KKV300" s="730"/>
      <c r="KKW300" s="730"/>
      <c r="KKX300" s="730"/>
      <c r="KKY300" s="730"/>
      <c r="KKZ300" s="730"/>
      <c r="KLA300" s="730"/>
      <c r="KLB300" s="730"/>
      <c r="KLC300" s="730"/>
      <c r="KLD300" s="730"/>
      <c r="KLE300" s="730"/>
      <c r="KLF300" s="730"/>
      <c r="KLG300" s="730"/>
      <c r="KLH300" s="730"/>
      <c r="KLI300" s="730"/>
      <c r="KLJ300" s="730"/>
      <c r="KLK300" s="730"/>
      <c r="KLL300" s="730"/>
      <c r="KLM300" s="730"/>
      <c r="KLN300" s="730"/>
      <c r="KLO300" s="730"/>
      <c r="KLP300" s="730"/>
      <c r="KLQ300" s="730"/>
      <c r="KLR300" s="730"/>
      <c r="KLS300" s="730"/>
      <c r="KLT300" s="730"/>
      <c r="KLU300" s="730"/>
      <c r="KLV300" s="730"/>
      <c r="KLW300" s="730"/>
      <c r="KLX300" s="730"/>
      <c r="KLY300" s="730"/>
      <c r="KLZ300" s="730"/>
      <c r="KMA300" s="730"/>
      <c r="KMB300" s="730"/>
      <c r="KMC300" s="730"/>
      <c r="KMD300" s="730"/>
      <c r="KME300" s="730"/>
      <c r="KMF300" s="730"/>
      <c r="KMG300" s="730"/>
      <c r="KMH300" s="730"/>
      <c r="KMI300" s="730"/>
      <c r="KMJ300" s="730"/>
      <c r="KMK300" s="730"/>
      <c r="KML300" s="730"/>
      <c r="KMM300" s="730"/>
      <c r="KMN300" s="730"/>
      <c r="KMO300" s="730"/>
      <c r="KMP300" s="730"/>
      <c r="KMQ300" s="730"/>
      <c r="KMR300" s="730"/>
      <c r="KMS300" s="730"/>
      <c r="KMT300" s="730"/>
      <c r="KMU300" s="730"/>
      <c r="KMV300" s="730"/>
      <c r="KMW300" s="730"/>
      <c r="KMX300" s="730"/>
      <c r="KMY300" s="730"/>
      <c r="KMZ300" s="730"/>
      <c r="KNA300" s="730"/>
      <c r="KNB300" s="730"/>
      <c r="KNC300" s="730"/>
      <c r="KND300" s="730"/>
      <c r="KNE300" s="730"/>
      <c r="KNF300" s="730"/>
      <c r="KNG300" s="730"/>
      <c r="KNH300" s="730"/>
      <c r="KNI300" s="730"/>
      <c r="KNJ300" s="730"/>
      <c r="KNK300" s="730"/>
      <c r="KNL300" s="730"/>
      <c r="KNM300" s="730"/>
      <c r="KNN300" s="730"/>
      <c r="KNO300" s="730"/>
      <c r="KNP300" s="730"/>
      <c r="KNQ300" s="730"/>
      <c r="KNR300" s="730"/>
      <c r="KNS300" s="730"/>
      <c r="KNT300" s="730"/>
      <c r="KNU300" s="730"/>
      <c r="KNV300" s="730"/>
      <c r="KNW300" s="730"/>
      <c r="KNX300" s="730"/>
      <c r="KNY300" s="730"/>
      <c r="KNZ300" s="730"/>
      <c r="KOA300" s="730"/>
      <c r="KOB300" s="730"/>
      <c r="KOC300" s="730"/>
      <c r="KOD300" s="730"/>
      <c r="KOE300" s="730"/>
      <c r="KOF300" s="730"/>
      <c r="KOG300" s="730"/>
      <c r="KOH300" s="730"/>
      <c r="KOI300" s="730"/>
      <c r="KOJ300" s="730"/>
      <c r="KOK300" s="730"/>
      <c r="KOL300" s="730"/>
      <c r="KOM300" s="730"/>
      <c r="KON300" s="730"/>
      <c r="KOO300" s="730"/>
      <c r="KOP300" s="730"/>
      <c r="KOQ300" s="730"/>
      <c r="KOR300" s="730"/>
      <c r="KOS300" s="730"/>
      <c r="KOT300" s="730"/>
      <c r="KOU300" s="730"/>
      <c r="KOV300" s="730"/>
      <c r="KOW300" s="730"/>
      <c r="KOX300" s="730"/>
      <c r="KOY300" s="730"/>
      <c r="KOZ300" s="730"/>
      <c r="KPA300" s="730"/>
      <c r="KPB300" s="730"/>
      <c r="KPC300" s="730"/>
      <c r="KPD300" s="730"/>
      <c r="KPE300" s="730"/>
      <c r="KPF300" s="730"/>
      <c r="KPG300" s="730"/>
      <c r="KPH300" s="730"/>
      <c r="KPI300" s="730"/>
      <c r="KPJ300" s="730"/>
      <c r="KPK300" s="730"/>
      <c r="KPL300" s="730"/>
      <c r="KPM300" s="730"/>
      <c r="KPN300" s="730"/>
      <c r="KPO300" s="730"/>
      <c r="KPP300" s="730"/>
      <c r="KPQ300" s="730"/>
      <c r="KPR300" s="730"/>
      <c r="KPS300" s="730"/>
      <c r="KPT300" s="730"/>
      <c r="KPU300" s="730"/>
      <c r="KPV300" s="730"/>
      <c r="KPW300" s="730"/>
      <c r="KPX300" s="730"/>
      <c r="KPY300" s="730"/>
      <c r="KPZ300" s="730"/>
      <c r="KQA300" s="730"/>
      <c r="KQB300" s="730"/>
      <c r="KQC300" s="730"/>
      <c r="KQD300" s="730"/>
      <c r="KQE300" s="730"/>
      <c r="KQF300" s="730"/>
      <c r="KQG300" s="730"/>
      <c r="KQH300" s="730"/>
      <c r="KQI300" s="730"/>
      <c r="KQJ300" s="730"/>
      <c r="KQK300" s="730"/>
      <c r="KQL300" s="730"/>
      <c r="KQM300" s="730"/>
      <c r="KQN300" s="730"/>
      <c r="KQO300" s="730"/>
      <c r="KQP300" s="730"/>
      <c r="KQQ300" s="730"/>
      <c r="KQR300" s="730"/>
      <c r="KQS300" s="730"/>
      <c r="KQT300" s="730"/>
      <c r="KQU300" s="730"/>
      <c r="KQV300" s="730"/>
      <c r="KQW300" s="730"/>
      <c r="KQX300" s="730"/>
      <c r="KQY300" s="730"/>
      <c r="KQZ300" s="730"/>
      <c r="KRA300" s="730"/>
      <c r="KRB300" s="730"/>
      <c r="KRC300" s="730"/>
      <c r="KRD300" s="730"/>
      <c r="KRE300" s="730"/>
      <c r="KRF300" s="730"/>
      <c r="KRG300" s="730"/>
      <c r="KRH300" s="730"/>
      <c r="KRI300" s="730"/>
      <c r="KRJ300" s="730"/>
      <c r="KRK300" s="730"/>
      <c r="KRL300" s="730"/>
      <c r="KRM300" s="730"/>
      <c r="KRN300" s="730"/>
      <c r="KRO300" s="730"/>
      <c r="KRP300" s="730"/>
      <c r="KRQ300" s="730"/>
      <c r="KRR300" s="730"/>
      <c r="KRS300" s="730"/>
      <c r="KRT300" s="730"/>
      <c r="KRU300" s="730"/>
      <c r="KRV300" s="730"/>
      <c r="KRW300" s="730"/>
      <c r="KRX300" s="730"/>
      <c r="KRY300" s="730"/>
      <c r="KRZ300" s="730"/>
      <c r="KSA300" s="730"/>
      <c r="KSB300" s="730"/>
      <c r="KSC300" s="730"/>
      <c r="KSD300" s="730"/>
      <c r="KSE300" s="730"/>
      <c r="KSF300" s="730"/>
      <c r="KSG300" s="730"/>
      <c r="KSH300" s="730"/>
      <c r="KSI300" s="730"/>
      <c r="KSJ300" s="730"/>
      <c r="KSK300" s="730"/>
      <c r="KSL300" s="730"/>
      <c r="KSM300" s="730"/>
      <c r="KSN300" s="730"/>
      <c r="KSO300" s="730"/>
      <c r="KSP300" s="730"/>
      <c r="KSQ300" s="730"/>
      <c r="KSR300" s="730"/>
      <c r="KSS300" s="730"/>
      <c r="KST300" s="730"/>
      <c r="KSU300" s="730"/>
      <c r="KSV300" s="730"/>
      <c r="KSW300" s="730"/>
      <c r="KSX300" s="730"/>
      <c r="KSY300" s="730"/>
      <c r="KSZ300" s="730"/>
      <c r="KTA300" s="730"/>
      <c r="KTB300" s="730"/>
      <c r="KTC300" s="730"/>
      <c r="KTD300" s="730"/>
      <c r="KTE300" s="730"/>
      <c r="KTF300" s="730"/>
      <c r="KTG300" s="730"/>
      <c r="KTH300" s="730"/>
      <c r="KTI300" s="730"/>
      <c r="KTJ300" s="730"/>
      <c r="KTK300" s="730"/>
      <c r="KTL300" s="730"/>
      <c r="KTM300" s="730"/>
      <c r="KTN300" s="730"/>
      <c r="KTO300" s="730"/>
      <c r="KTP300" s="730"/>
      <c r="KTQ300" s="730"/>
      <c r="KTR300" s="730"/>
      <c r="KTS300" s="730"/>
      <c r="KTT300" s="730"/>
      <c r="KTU300" s="730"/>
      <c r="KTV300" s="730"/>
      <c r="KTW300" s="730"/>
      <c r="KTX300" s="730"/>
      <c r="KTY300" s="730"/>
      <c r="KTZ300" s="730"/>
      <c r="KUA300" s="730"/>
      <c r="KUB300" s="730"/>
      <c r="KUC300" s="730"/>
      <c r="KUD300" s="730"/>
      <c r="KUE300" s="730"/>
      <c r="KUF300" s="730"/>
      <c r="KUG300" s="730"/>
      <c r="KUH300" s="730"/>
      <c r="KUI300" s="730"/>
      <c r="KUJ300" s="730"/>
      <c r="KUK300" s="730"/>
      <c r="KUL300" s="730"/>
      <c r="KUM300" s="730"/>
      <c r="KUN300" s="730"/>
      <c r="KUO300" s="730"/>
      <c r="KUP300" s="730"/>
      <c r="KUQ300" s="730"/>
      <c r="KUR300" s="730"/>
      <c r="KUS300" s="730"/>
      <c r="KUT300" s="730"/>
      <c r="KUU300" s="730"/>
      <c r="KUV300" s="730"/>
      <c r="KUW300" s="730"/>
      <c r="KUX300" s="730"/>
      <c r="KUY300" s="730"/>
      <c r="KUZ300" s="730"/>
      <c r="KVA300" s="730"/>
      <c r="KVB300" s="730"/>
      <c r="KVC300" s="730"/>
      <c r="KVD300" s="730"/>
      <c r="KVE300" s="730"/>
      <c r="KVF300" s="730"/>
      <c r="KVG300" s="730"/>
      <c r="KVH300" s="730"/>
      <c r="KVI300" s="730"/>
      <c r="KVJ300" s="730"/>
      <c r="KVK300" s="730"/>
      <c r="KVL300" s="730"/>
      <c r="KVM300" s="730"/>
      <c r="KVN300" s="730"/>
      <c r="KVO300" s="730"/>
      <c r="KVP300" s="730"/>
      <c r="KVQ300" s="730"/>
      <c r="KVR300" s="730"/>
      <c r="KVS300" s="730"/>
      <c r="KVT300" s="730"/>
      <c r="KVU300" s="730"/>
      <c r="KVV300" s="730"/>
      <c r="KVW300" s="730"/>
      <c r="KVX300" s="730"/>
      <c r="KVY300" s="730"/>
      <c r="KVZ300" s="730"/>
      <c r="KWA300" s="730"/>
      <c r="KWB300" s="730"/>
      <c r="KWC300" s="730"/>
      <c r="KWD300" s="730"/>
      <c r="KWE300" s="730"/>
      <c r="KWF300" s="730"/>
      <c r="KWG300" s="730"/>
      <c r="KWH300" s="730"/>
      <c r="KWI300" s="730"/>
      <c r="KWJ300" s="730"/>
      <c r="KWK300" s="730"/>
      <c r="KWL300" s="730"/>
      <c r="KWM300" s="730"/>
      <c r="KWN300" s="730"/>
      <c r="KWO300" s="730"/>
      <c r="KWP300" s="730"/>
      <c r="KWQ300" s="730"/>
      <c r="KWR300" s="730"/>
      <c r="KWS300" s="730"/>
      <c r="KWT300" s="730"/>
      <c r="KWU300" s="730"/>
      <c r="KWV300" s="730"/>
      <c r="KWW300" s="730"/>
      <c r="KWX300" s="730"/>
      <c r="KWY300" s="730"/>
      <c r="KWZ300" s="730"/>
      <c r="KXA300" s="730"/>
      <c r="KXB300" s="730"/>
      <c r="KXC300" s="730"/>
      <c r="KXD300" s="730"/>
      <c r="KXE300" s="730"/>
      <c r="KXF300" s="730"/>
      <c r="KXG300" s="730"/>
      <c r="KXH300" s="730"/>
      <c r="KXI300" s="730"/>
      <c r="KXJ300" s="730"/>
      <c r="KXK300" s="730"/>
      <c r="KXL300" s="730"/>
      <c r="KXM300" s="730"/>
      <c r="KXN300" s="730"/>
      <c r="KXO300" s="730"/>
      <c r="KXP300" s="730"/>
      <c r="KXQ300" s="730"/>
      <c r="KXR300" s="730"/>
      <c r="KXS300" s="730"/>
      <c r="KXT300" s="730"/>
      <c r="KXU300" s="730"/>
      <c r="KXV300" s="730"/>
      <c r="KXW300" s="730"/>
      <c r="KXX300" s="730"/>
      <c r="KXY300" s="730"/>
      <c r="KXZ300" s="730"/>
      <c r="KYA300" s="730"/>
      <c r="KYB300" s="730"/>
      <c r="KYC300" s="730"/>
      <c r="KYD300" s="730"/>
      <c r="KYE300" s="730"/>
      <c r="KYF300" s="730"/>
      <c r="KYG300" s="730"/>
      <c r="KYH300" s="730"/>
      <c r="KYI300" s="730"/>
      <c r="KYJ300" s="730"/>
      <c r="KYK300" s="730"/>
      <c r="KYL300" s="730"/>
      <c r="KYM300" s="730"/>
      <c r="KYN300" s="730"/>
      <c r="KYO300" s="730"/>
      <c r="KYP300" s="730"/>
      <c r="KYQ300" s="730"/>
      <c r="KYR300" s="730"/>
      <c r="KYS300" s="730"/>
      <c r="KYT300" s="730"/>
      <c r="KYU300" s="730"/>
      <c r="KYV300" s="730"/>
      <c r="KYW300" s="730"/>
      <c r="KYX300" s="730"/>
      <c r="KYY300" s="730"/>
      <c r="KYZ300" s="730"/>
      <c r="KZA300" s="730"/>
      <c r="KZB300" s="730"/>
      <c r="KZC300" s="730"/>
      <c r="KZD300" s="730"/>
      <c r="KZE300" s="730"/>
      <c r="KZF300" s="730"/>
      <c r="KZG300" s="730"/>
      <c r="KZH300" s="730"/>
      <c r="KZI300" s="730"/>
      <c r="KZJ300" s="730"/>
      <c r="KZK300" s="730"/>
      <c r="KZL300" s="730"/>
      <c r="KZM300" s="730"/>
      <c r="KZN300" s="730"/>
      <c r="KZO300" s="730"/>
      <c r="KZP300" s="730"/>
      <c r="KZQ300" s="730"/>
      <c r="KZR300" s="730"/>
      <c r="KZS300" s="730"/>
      <c r="KZT300" s="730"/>
      <c r="KZU300" s="730"/>
      <c r="KZV300" s="730"/>
      <c r="KZW300" s="730"/>
      <c r="KZX300" s="730"/>
      <c r="KZY300" s="730"/>
      <c r="KZZ300" s="730"/>
      <c r="LAA300" s="730"/>
      <c r="LAB300" s="730"/>
      <c r="LAC300" s="730"/>
      <c r="LAD300" s="730"/>
      <c r="LAE300" s="730"/>
      <c r="LAF300" s="730"/>
      <c r="LAG300" s="730"/>
      <c r="LAH300" s="730"/>
      <c r="LAI300" s="730"/>
      <c r="LAJ300" s="730"/>
      <c r="LAK300" s="730"/>
      <c r="LAL300" s="730"/>
      <c r="LAM300" s="730"/>
      <c r="LAN300" s="730"/>
      <c r="LAO300" s="730"/>
      <c r="LAP300" s="730"/>
      <c r="LAQ300" s="730"/>
      <c r="LAR300" s="730"/>
      <c r="LAS300" s="730"/>
      <c r="LAT300" s="730"/>
      <c r="LAU300" s="730"/>
      <c r="LAV300" s="730"/>
      <c r="LAW300" s="730"/>
      <c r="LAX300" s="730"/>
      <c r="LAY300" s="730"/>
      <c r="LAZ300" s="730"/>
      <c r="LBA300" s="730"/>
      <c r="LBB300" s="730"/>
      <c r="LBC300" s="730"/>
      <c r="LBD300" s="730"/>
      <c r="LBE300" s="730"/>
      <c r="LBF300" s="730"/>
      <c r="LBG300" s="730"/>
      <c r="LBH300" s="730"/>
      <c r="LBI300" s="730"/>
      <c r="LBJ300" s="730"/>
      <c r="LBK300" s="730"/>
      <c r="LBL300" s="730"/>
      <c r="LBM300" s="730"/>
      <c r="LBN300" s="730"/>
      <c r="LBO300" s="730"/>
      <c r="LBP300" s="730"/>
      <c r="LBQ300" s="730"/>
      <c r="LBR300" s="730"/>
      <c r="LBS300" s="730"/>
      <c r="LBT300" s="730"/>
      <c r="LBU300" s="730"/>
      <c r="LBV300" s="730"/>
      <c r="LBW300" s="730"/>
      <c r="LBX300" s="730"/>
      <c r="LBY300" s="730"/>
      <c r="LBZ300" s="730"/>
      <c r="LCA300" s="730"/>
      <c r="LCB300" s="730"/>
      <c r="LCC300" s="730"/>
      <c r="LCD300" s="730"/>
      <c r="LCE300" s="730"/>
      <c r="LCF300" s="730"/>
      <c r="LCG300" s="730"/>
      <c r="LCH300" s="730"/>
      <c r="LCI300" s="730"/>
      <c r="LCJ300" s="730"/>
      <c r="LCK300" s="730"/>
      <c r="LCL300" s="730"/>
      <c r="LCM300" s="730"/>
      <c r="LCN300" s="730"/>
      <c r="LCO300" s="730"/>
      <c r="LCP300" s="730"/>
      <c r="LCQ300" s="730"/>
      <c r="LCR300" s="730"/>
      <c r="LCS300" s="730"/>
      <c r="LCT300" s="730"/>
      <c r="LCU300" s="730"/>
      <c r="LCV300" s="730"/>
      <c r="LCW300" s="730"/>
      <c r="LCX300" s="730"/>
      <c r="LCY300" s="730"/>
      <c r="LCZ300" s="730"/>
      <c r="LDA300" s="730"/>
      <c r="LDB300" s="730"/>
      <c r="LDC300" s="730"/>
      <c r="LDD300" s="730"/>
      <c r="LDE300" s="730"/>
      <c r="LDF300" s="730"/>
      <c r="LDG300" s="730"/>
      <c r="LDH300" s="730"/>
      <c r="LDI300" s="730"/>
      <c r="LDJ300" s="730"/>
      <c r="LDK300" s="730"/>
      <c r="LDL300" s="730"/>
      <c r="LDM300" s="730"/>
      <c r="LDN300" s="730"/>
      <c r="LDO300" s="730"/>
      <c r="LDP300" s="730"/>
      <c r="LDQ300" s="730"/>
      <c r="LDR300" s="730"/>
      <c r="LDS300" s="730"/>
      <c r="LDT300" s="730"/>
      <c r="LDU300" s="730"/>
      <c r="LDV300" s="730"/>
      <c r="LDW300" s="730"/>
      <c r="LDX300" s="730"/>
      <c r="LDY300" s="730"/>
      <c r="LDZ300" s="730"/>
      <c r="LEA300" s="730"/>
      <c r="LEB300" s="730"/>
      <c r="LEC300" s="730"/>
      <c r="LED300" s="730"/>
      <c r="LEE300" s="730"/>
      <c r="LEF300" s="730"/>
      <c r="LEG300" s="730"/>
      <c r="LEH300" s="730"/>
      <c r="LEI300" s="730"/>
      <c r="LEJ300" s="730"/>
      <c r="LEK300" s="730"/>
      <c r="LEL300" s="730"/>
      <c r="LEM300" s="730"/>
      <c r="LEN300" s="730"/>
      <c r="LEO300" s="730"/>
      <c r="LEP300" s="730"/>
      <c r="LEQ300" s="730"/>
      <c r="LER300" s="730"/>
      <c r="LES300" s="730"/>
      <c r="LET300" s="730"/>
      <c r="LEU300" s="730"/>
      <c r="LEV300" s="730"/>
      <c r="LEW300" s="730"/>
      <c r="LEX300" s="730"/>
      <c r="LEY300" s="730"/>
      <c r="LEZ300" s="730"/>
      <c r="LFA300" s="730"/>
      <c r="LFB300" s="730"/>
      <c r="LFC300" s="730"/>
      <c r="LFD300" s="730"/>
      <c r="LFE300" s="730"/>
      <c r="LFF300" s="730"/>
      <c r="LFG300" s="730"/>
      <c r="LFH300" s="730"/>
      <c r="LFI300" s="730"/>
      <c r="LFJ300" s="730"/>
      <c r="LFK300" s="730"/>
      <c r="LFL300" s="730"/>
      <c r="LFM300" s="730"/>
      <c r="LFN300" s="730"/>
      <c r="LFO300" s="730"/>
      <c r="LFP300" s="730"/>
      <c r="LFQ300" s="730"/>
      <c r="LFR300" s="730"/>
      <c r="LFS300" s="730"/>
      <c r="LFT300" s="730"/>
      <c r="LFU300" s="730"/>
      <c r="LFV300" s="730"/>
      <c r="LFW300" s="730"/>
      <c r="LFX300" s="730"/>
      <c r="LFY300" s="730"/>
      <c r="LFZ300" s="730"/>
      <c r="LGA300" s="730"/>
      <c r="LGB300" s="730"/>
      <c r="LGC300" s="730"/>
      <c r="LGD300" s="730"/>
      <c r="LGE300" s="730"/>
      <c r="LGF300" s="730"/>
      <c r="LGG300" s="730"/>
      <c r="LGH300" s="730"/>
      <c r="LGI300" s="730"/>
      <c r="LGJ300" s="730"/>
      <c r="LGK300" s="730"/>
      <c r="LGL300" s="730"/>
      <c r="LGM300" s="730"/>
      <c r="LGN300" s="730"/>
      <c r="LGO300" s="730"/>
      <c r="LGP300" s="730"/>
      <c r="LGQ300" s="730"/>
      <c r="LGR300" s="730"/>
      <c r="LGS300" s="730"/>
      <c r="LGT300" s="730"/>
      <c r="LGU300" s="730"/>
      <c r="LGV300" s="730"/>
      <c r="LGW300" s="730"/>
      <c r="LGX300" s="730"/>
      <c r="LGY300" s="730"/>
      <c r="LGZ300" s="730"/>
      <c r="LHA300" s="730"/>
      <c r="LHB300" s="730"/>
      <c r="LHC300" s="730"/>
      <c r="LHD300" s="730"/>
      <c r="LHE300" s="730"/>
      <c r="LHF300" s="730"/>
      <c r="LHG300" s="730"/>
      <c r="LHH300" s="730"/>
      <c r="LHI300" s="730"/>
      <c r="LHJ300" s="730"/>
      <c r="LHK300" s="730"/>
      <c r="LHL300" s="730"/>
      <c r="LHM300" s="730"/>
      <c r="LHN300" s="730"/>
      <c r="LHO300" s="730"/>
      <c r="LHP300" s="730"/>
      <c r="LHQ300" s="730"/>
      <c r="LHR300" s="730"/>
      <c r="LHS300" s="730"/>
      <c r="LHT300" s="730"/>
      <c r="LHU300" s="730"/>
      <c r="LHV300" s="730"/>
      <c r="LHW300" s="730"/>
      <c r="LHX300" s="730"/>
      <c r="LHY300" s="730"/>
      <c r="LHZ300" s="730"/>
      <c r="LIA300" s="730"/>
      <c r="LIB300" s="730"/>
      <c r="LIC300" s="730"/>
      <c r="LID300" s="730"/>
      <c r="LIE300" s="730"/>
      <c r="LIF300" s="730"/>
      <c r="LIG300" s="730"/>
      <c r="LIH300" s="730"/>
      <c r="LII300" s="730"/>
      <c r="LIJ300" s="730"/>
      <c r="LIK300" s="730"/>
      <c r="LIL300" s="730"/>
      <c r="LIM300" s="730"/>
      <c r="LIN300" s="730"/>
      <c r="LIO300" s="730"/>
      <c r="LIP300" s="730"/>
      <c r="LIQ300" s="730"/>
      <c r="LIR300" s="730"/>
      <c r="LIS300" s="730"/>
      <c r="LIT300" s="730"/>
      <c r="LIU300" s="730"/>
      <c r="LIV300" s="730"/>
      <c r="LIW300" s="730"/>
      <c r="LIX300" s="730"/>
      <c r="LIY300" s="730"/>
      <c r="LIZ300" s="730"/>
      <c r="LJA300" s="730"/>
      <c r="LJB300" s="730"/>
      <c r="LJC300" s="730"/>
      <c r="LJD300" s="730"/>
      <c r="LJE300" s="730"/>
      <c r="LJF300" s="730"/>
      <c r="LJG300" s="730"/>
      <c r="LJH300" s="730"/>
      <c r="LJI300" s="730"/>
      <c r="LJJ300" s="730"/>
      <c r="LJK300" s="730"/>
      <c r="LJL300" s="730"/>
      <c r="LJM300" s="730"/>
      <c r="LJN300" s="730"/>
      <c r="LJO300" s="730"/>
      <c r="LJP300" s="730"/>
      <c r="LJQ300" s="730"/>
      <c r="LJR300" s="730"/>
      <c r="LJS300" s="730"/>
      <c r="LJT300" s="730"/>
      <c r="LJU300" s="730"/>
      <c r="LJV300" s="730"/>
      <c r="LJW300" s="730"/>
      <c r="LJX300" s="730"/>
      <c r="LJY300" s="730"/>
      <c r="LJZ300" s="730"/>
      <c r="LKA300" s="730"/>
      <c r="LKB300" s="730"/>
      <c r="LKC300" s="730"/>
      <c r="LKD300" s="730"/>
      <c r="LKE300" s="730"/>
      <c r="LKF300" s="730"/>
      <c r="LKG300" s="730"/>
      <c r="LKH300" s="730"/>
      <c r="LKI300" s="730"/>
      <c r="LKJ300" s="730"/>
      <c r="LKK300" s="730"/>
      <c r="LKL300" s="730"/>
      <c r="LKM300" s="730"/>
      <c r="LKN300" s="730"/>
      <c r="LKO300" s="730"/>
      <c r="LKP300" s="730"/>
      <c r="LKQ300" s="730"/>
      <c r="LKR300" s="730"/>
      <c r="LKS300" s="730"/>
      <c r="LKT300" s="730"/>
      <c r="LKU300" s="730"/>
      <c r="LKV300" s="730"/>
      <c r="LKW300" s="730"/>
      <c r="LKX300" s="730"/>
      <c r="LKY300" s="730"/>
      <c r="LKZ300" s="730"/>
      <c r="LLA300" s="730"/>
      <c r="LLB300" s="730"/>
      <c r="LLC300" s="730"/>
      <c r="LLD300" s="730"/>
      <c r="LLE300" s="730"/>
      <c r="LLF300" s="730"/>
      <c r="LLG300" s="730"/>
      <c r="LLH300" s="730"/>
      <c r="LLI300" s="730"/>
      <c r="LLJ300" s="730"/>
      <c r="LLK300" s="730"/>
      <c r="LLL300" s="730"/>
      <c r="LLM300" s="730"/>
      <c r="LLN300" s="730"/>
      <c r="LLO300" s="730"/>
      <c r="LLP300" s="730"/>
      <c r="LLQ300" s="730"/>
      <c r="LLR300" s="730"/>
      <c r="LLS300" s="730"/>
      <c r="LLT300" s="730"/>
      <c r="LLU300" s="730"/>
      <c r="LLV300" s="730"/>
      <c r="LLW300" s="730"/>
      <c r="LLX300" s="730"/>
      <c r="LLY300" s="730"/>
      <c r="LLZ300" s="730"/>
      <c r="LMA300" s="730"/>
      <c r="LMB300" s="730"/>
      <c r="LMC300" s="730"/>
      <c r="LMD300" s="730"/>
      <c r="LME300" s="730"/>
      <c r="LMF300" s="730"/>
      <c r="LMG300" s="730"/>
      <c r="LMH300" s="730"/>
      <c r="LMI300" s="730"/>
      <c r="LMJ300" s="730"/>
      <c r="LMK300" s="730"/>
      <c r="LML300" s="730"/>
      <c r="LMM300" s="730"/>
      <c r="LMN300" s="730"/>
      <c r="LMO300" s="730"/>
      <c r="LMP300" s="730"/>
      <c r="LMQ300" s="730"/>
      <c r="LMR300" s="730"/>
      <c r="LMS300" s="730"/>
      <c r="LMT300" s="730"/>
      <c r="LMU300" s="730"/>
      <c r="LMV300" s="730"/>
      <c r="LMW300" s="730"/>
      <c r="LMX300" s="730"/>
      <c r="LMY300" s="730"/>
      <c r="LMZ300" s="730"/>
      <c r="LNA300" s="730"/>
      <c r="LNB300" s="730"/>
      <c r="LNC300" s="730"/>
      <c r="LND300" s="730"/>
      <c r="LNE300" s="730"/>
      <c r="LNF300" s="730"/>
      <c r="LNG300" s="730"/>
      <c r="LNH300" s="730"/>
      <c r="LNI300" s="730"/>
      <c r="LNJ300" s="730"/>
      <c r="LNK300" s="730"/>
      <c r="LNL300" s="730"/>
      <c r="LNM300" s="730"/>
      <c r="LNN300" s="730"/>
      <c r="LNO300" s="730"/>
      <c r="LNP300" s="730"/>
      <c r="LNQ300" s="730"/>
      <c r="LNR300" s="730"/>
      <c r="LNS300" s="730"/>
      <c r="LNT300" s="730"/>
      <c r="LNU300" s="730"/>
      <c r="LNV300" s="730"/>
      <c r="LNW300" s="730"/>
      <c r="LNX300" s="730"/>
      <c r="LNY300" s="730"/>
      <c r="LNZ300" s="730"/>
      <c r="LOA300" s="730"/>
      <c r="LOB300" s="730"/>
      <c r="LOC300" s="730"/>
      <c r="LOD300" s="730"/>
      <c r="LOE300" s="730"/>
      <c r="LOF300" s="730"/>
      <c r="LOG300" s="730"/>
      <c r="LOH300" s="730"/>
      <c r="LOI300" s="730"/>
      <c r="LOJ300" s="730"/>
      <c r="LOK300" s="730"/>
      <c r="LOL300" s="730"/>
      <c r="LOM300" s="730"/>
      <c r="LON300" s="730"/>
      <c r="LOO300" s="730"/>
      <c r="LOP300" s="730"/>
      <c r="LOQ300" s="730"/>
      <c r="LOR300" s="730"/>
      <c r="LOS300" s="730"/>
      <c r="LOT300" s="730"/>
      <c r="LOU300" s="730"/>
      <c r="LOV300" s="730"/>
      <c r="LOW300" s="730"/>
      <c r="LOX300" s="730"/>
      <c r="LOY300" s="730"/>
      <c r="LOZ300" s="730"/>
      <c r="LPA300" s="730"/>
      <c r="LPB300" s="730"/>
      <c r="LPC300" s="730"/>
      <c r="LPD300" s="730"/>
      <c r="LPE300" s="730"/>
      <c r="LPF300" s="730"/>
      <c r="LPG300" s="730"/>
      <c r="LPH300" s="730"/>
      <c r="LPI300" s="730"/>
      <c r="LPJ300" s="730"/>
      <c r="LPK300" s="730"/>
      <c r="LPL300" s="730"/>
      <c r="LPM300" s="730"/>
      <c r="LPN300" s="730"/>
      <c r="LPO300" s="730"/>
      <c r="LPP300" s="730"/>
      <c r="LPQ300" s="730"/>
      <c r="LPR300" s="730"/>
      <c r="LPS300" s="730"/>
      <c r="LPT300" s="730"/>
      <c r="LPU300" s="730"/>
      <c r="LPV300" s="730"/>
      <c r="LPW300" s="730"/>
      <c r="LPX300" s="730"/>
      <c r="LPY300" s="730"/>
      <c r="LPZ300" s="730"/>
      <c r="LQA300" s="730"/>
      <c r="LQB300" s="730"/>
      <c r="LQC300" s="730"/>
      <c r="LQD300" s="730"/>
      <c r="LQE300" s="730"/>
      <c r="LQF300" s="730"/>
      <c r="LQG300" s="730"/>
      <c r="LQH300" s="730"/>
      <c r="LQI300" s="730"/>
      <c r="LQJ300" s="730"/>
      <c r="LQK300" s="730"/>
      <c r="LQL300" s="730"/>
      <c r="LQM300" s="730"/>
      <c r="LQN300" s="730"/>
      <c r="LQO300" s="730"/>
      <c r="LQP300" s="730"/>
      <c r="LQQ300" s="730"/>
      <c r="LQR300" s="730"/>
      <c r="LQS300" s="730"/>
      <c r="LQT300" s="730"/>
      <c r="LQU300" s="730"/>
      <c r="LQV300" s="730"/>
      <c r="LQW300" s="730"/>
      <c r="LQX300" s="730"/>
      <c r="LQY300" s="730"/>
      <c r="LQZ300" s="730"/>
      <c r="LRA300" s="730"/>
      <c r="LRB300" s="730"/>
      <c r="LRC300" s="730"/>
      <c r="LRD300" s="730"/>
      <c r="LRE300" s="730"/>
      <c r="LRF300" s="730"/>
      <c r="LRG300" s="730"/>
      <c r="LRH300" s="730"/>
      <c r="LRI300" s="730"/>
      <c r="LRJ300" s="730"/>
      <c r="LRK300" s="730"/>
      <c r="LRL300" s="730"/>
      <c r="LRM300" s="730"/>
      <c r="LRN300" s="730"/>
      <c r="LRO300" s="730"/>
      <c r="LRP300" s="730"/>
      <c r="LRQ300" s="730"/>
      <c r="LRR300" s="730"/>
      <c r="LRS300" s="730"/>
      <c r="LRT300" s="730"/>
      <c r="LRU300" s="730"/>
      <c r="LRV300" s="730"/>
      <c r="LRW300" s="730"/>
      <c r="LRX300" s="730"/>
      <c r="LRY300" s="730"/>
      <c r="LRZ300" s="730"/>
      <c r="LSA300" s="730"/>
      <c r="LSB300" s="730"/>
      <c r="LSC300" s="730"/>
      <c r="LSD300" s="730"/>
      <c r="LSE300" s="730"/>
      <c r="LSF300" s="730"/>
      <c r="LSG300" s="730"/>
      <c r="LSH300" s="730"/>
      <c r="LSI300" s="730"/>
      <c r="LSJ300" s="730"/>
      <c r="LSK300" s="730"/>
      <c r="LSL300" s="730"/>
      <c r="LSM300" s="730"/>
      <c r="LSN300" s="730"/>
      <c r="LSO300" s="730"/>
      <c r="LSP300" s="730"/>
      <c r="LSQ300" s="730"/>
      <c r="LSR300" s="730"/>
      <c r="LSS300" s="730"/>
      <c r="LST300" s="730"/>
      <c r="LSU300" s="730"/>
      <c r="LSV300" s="730"/>
      <c r="LSW300" s="730"/>
      <c r="LSX300" s="730"/>
      <c r="LSY300" s="730"/>
      <c r="LSZ300" s="730"/>
      <c r="LTA300" s="730"/>
      <c r="LTB300" s="730"/>
      <c r="LTC300" s="730"/>
      <c r="LTD300" s="730"/>
      <c r="LTE300" s="730"/>
      <c r="LTF300" s="730"/>
      <c r="LTG300" s="730"/>
      <c r="LTH300" s="730"/>
      <c r="LTI300" s="730"/>
      <c r="LTJ300" s="730"/>
      <c r="LTK300" s="730"/>
      <c r="LTL300" s="730"/>
      <c r="LTM300" s="730"/>
      <c r="LTN300" s="730"/>
      <c r="LTO300" s="730"/>
      <c r="LTP300" s="730"/>
      <c r="LTQ300" s="730"/>
      <c r="LTR300" s="730"/>
      <c r="LTS300" s="730"/>
      <c r="LTT300" s="730"/>
      <c r="LTU300" s="730"/>
      <c r="LTV300" s="730"/>
      <c r="LTW300" s="730"/>
      <c r="LTX300" s="730"/>
      <c r="LTY300" s="730"/>
      <c r="LTZ300" s="730"/>
      <c r="LUA300" s="730"/>
      <c r="LUB300" s="730"/>
      <c r="LUC300" s="730"/>
      <c r="LUD300" s="730"/>
      <c r="LUE300" s="730"/>
      <c r="LUF300" s="730"/>
      <c r="LUG300" s="730"/>
      <c r="LUH300" s="730"/>
      <c r="LUI300" s="730"/>
      <c r="LUJ300" s="730"/>
      <c r="LUK300" s="730"/>
      <c r="LUL300" s="730"/>
      <c r="LUM300" s="730"/>
      <c r="LUN300" s="730"/>
      <c r="LUO300" s="730"/>
      <c r="LUP300" s="730"/>
      <c r="LUQ300" s="730"/>
      <c r="LUR300" s="730"/>
      <c r="LUS300" s="730"/>
      <c r="LUT300" s="730"/>
      <c r="LUU300" s="730"/>
      <c r="LUV300" s="730"/>
      <c r="LUW300" s="730"/>
      <c r="LUX300" s="730"/>
      <c r="LUY300" s="730"/>
      <c r="LUZ300" s="730"/>
      <c r="LVA300" s="730"/>
      <c r="LVB300" s="730"/>
      <c r="LVC300" s="730"/>
      <c r="LVD300" s="730"/>
      <c r="LVE300" s="730"/>
      <c r="LVF300" s="730"/>
      <c r="LVG300" s="730"/>
      <c r="LVH300" s="730"/>
      <c r="LVI300" s="730"/>
      <c r="LVJ300" s="730"/>
      <c r="LVK300" s="730"/>
      <c r="LVL300" s="730"/>
      <c r="LVM300" s="730"/>
      <c r="LVN300" s="730"/>
      <c r="LVO300" s="730"/>
      <c r="LVP300" s="730"/>
      <c r="LVQ300" s="730"/>
      <c r="LVR300" s="730"/>
      <c r="LVS300" s="730"/>
      <c r="LVT300" s="730"/>
      <c r="LVU300" s="730"/>
      <c r="LVV300" s="730"/>
      <c r="LVW300" s="730"/>
      <c r="LVX300" s="730"/>
      <c r="LVY300" s="730"/>
      <c r="LVZ300" s="730"/>
      <c r="LWA300" s="730"/>
      <c r="LWB300" s="730"/>
      <c r="LWC300" s="730"/>
      <c r="LWD300" s="730"/>
      <c r="LWE300" s="730"/>
      <c r="LWF300" s="730"/>
      <c r="LWG300" s="730"/>
      <c r="LWH300" s="730"/>
      <c r="LWI300" s="730"/>
      <c r="LWJ300" s="730"/>
      <c r="LWK300" s="730"/>
      <c r="LWL300" s="730"/>
      <c r="LWM300" s="730"/>
      <c r="LWN300" s="730"/>
      <c r="LWO300" s="730"/>
      <c r="LWP300" s="730"/>
      <c r="LWQ300" s="730"/>
      <c r="LWR300" s="730"/>
      <c r="LWS300" s="730"/>
      <c r="LWT300" s="730"/>
      <c r="LWU300" s="730"/>
      <c r="LWV300" s="730"/>
      <c r="LWW300" s="730"/>
      <c r="LWX300" s="730"/>
      <c r="LWY300" s="730"/>
      <c r="LWZ300" s="730"/>
      <c r="LXA300" s="730"/>
      <c r="LXB300" s="730"/>
      <c r="LXC300" s="730"/>
      <c r="LXD300" s="730"/>
      <c r="LXE300" s="730"/>
      <c r="LXF300" s="730"/>
      <c r="LXG300" s="730"/>
      <c r="LXH300" s="730"/>
      <c r="LXI300" s="730"/>
      <c r="LXJ300" s="730"/>
      <c r="LXK300" s="730"/>
      <c r="LXL300" s="730"/>
      <c r="LXM300" s="730"/>
      <c r="LXN300" s="730"/>
      <c r="LXO300" s="730"/>
      <c r="LXP300" s="730"/>
      <c r="LXQ300" s="730"/>
      <c r="LXR300" s="730"/>
      <c r="LXS300" s="730"/>
      <c r="LXT300" s="730"/>
      <c r="LXU300" s="730"/>
      <c r="LXV300" s="730"/>
      <c r="LXW300" s="730"/>
      <c r="LXX300" s="730"/>
      <c r="LXY300" s="730"/>
      <c r="LXZ300" s="730"/>
      <c r="LYA300" s="730"/>
      <c r="LYB300" s="730"/>
      <c r="LYC300" s="730"/>
      <c r="LYD300" s="730"/>
      <c r="LYE300" s="730"/>
      <c r="LYF300" s="730"/>
      <c r="LYG300" s="730"/>
      <c r="LYH300" s="730"/>
      <c r="LYI300" s="730"/>
      <c r="LYJ300" s="730"/>
      <c r="LYK300" s="730"/>
      <c r="LYL300" s="730"/>
      <c r="LYM300" s="730"/>
      <c r="LYN300" s="730"/>
      <c r="LYO300" s="730"/>
      <c r="LYP300" s="730"/>
      <c r="LYQ300" s="730"/>
      <c r="LYR300" s="730"/>
      <c r="LYS300" s="730"/>
      <c r="LYT300" s="730"/>
      <c r="LYU300" s="730"/>
      <c r="LYV300" s="730"/>
      <c r="LYW300" s="730"/>
      <c r="LYX300" s="730"/>
      <c r="LYY300" s="730"/>
      <c r="LYZ300" s="730"/>
      <c r="LZA300" s="730"/>
      <c r="LZB300" s="730"/>
      <c r="LZC300" s="730"/>
      <c r="LZD300" s="730"/>
      <c r="LZE300" s="730"/>
      <c r="LZF300" s="730"/>
      <c r="LZG300" s="730"/>
      <c r="LZH300" s="730"/>
      <c r="LZI300" s="730"/>
      <c r="LZJ300" s="730"/>
      <c r="LZK300" s="730"/>
      <c r="LZL300" s="730"/>
      <c r="LZM300" s="730"/>
      <c r="LZN300" s="730"/>
      <c r="LZO300" s="730"/>
      <c r="LZP300" s="730"/>
      <c r="LZQ300" s="730"/>
      <c r="LZR300" s="730"/>
      <c r="LZS300" s="730"/>
      <c r="LZT300" s="730"/>
      <c r="LZU300" s="730"/>
      <c r="LZV300" s="730"/>
      <c r="LZW300" s="730"/>
      <c r="LZX300" s="730"/>
      <c r="LZY300" s="730"/>
      <c r="LZZ300" s="730"/>
      <c r="MAA300" s="730"/>
      <c r="MAB300" s="730"/>
      <c r="MAC300" s="730"/>
      <c r="MAD300" s="730"/>
      <c r="MAE300" s="730"/>
      <c r="MAF300" s="730"/>
      <c r="MAG300" s="730"/>
      <c r="MAH300" s="730"/>
      <c r="MAI300" s="730"/>
      <c r="MAJ300" s="730"/>
      <c r="MAK300" s="730"/>
      <c r="MAL300" s="730"/>
      <c r="MAM300" s="730"/>
      <c r="MAN300" s="730"/>
      <c r="MAO300" s="730"/>
      <c r="MAP300" s="730"/>
      <c r="MAQ300" s="730"/>
      <c r="MAR300" s="730"/>
      <c r="MAS300" s="730"/>
      <c r="MAT300" s="730"/>
      <c r="MAU300" s="730"/>
      <c r="MAV300" s="730"/>
      <c r="MAW300" s="730"/>
      <c r="MAX300" s="730"/>
      <c r="MAY300" s="730"/>
      <c r="MAZ300" s="730"/>
      <c r="MBA300" s="730"/>
      <c r="MBB300" s="730"/>
      <c r="MBC300" s="730"/>
      <c r="MBD300" s="730"/>
      <c r="MBE300" s="730"/>
      <c r="MBF300" s="730"/>
      <c r="MBG300" s="730"/>
      <c r="MBH300" s="730"/>
      <c r="MBI300" s="730"/>
      <c r="MBJ300" s="730"/>
      <c r="MBK300" s="730"/>
      <c r="MBL300" s="730"/>
      <c r="MBM300" s="730"/>
      <c r="MBN300" s="730"/>
      <c r="MBO300" s="730"/>
      <c r="MBP300" s="730"/>
      <c r="MBQ300" s="730"/>
      <c r="MBR300" s="730"/>
      <c r="MBS300" s="730"/>
      <c r="MBT300" s="730"/>
      <c r="MBU300" s="730"/>
      <c r="MBV300" s="730"/>
      <c r="MBW300" s="730"/>
      <c r="MBX300" s="730"/>
      <c r="MBY300" s="730"/>
      <c r="MBZ300" s="730"/>
      <c r="MCA300" s="730"/>
      <c r="MCB300" s="730"/>
      <c r="MCC300" s="730"/>
      <c r="MCD300" s="730"/>
      <c r="MCE300" s="730"/>
      <c r="MCF300" s="730"/>
      <c r="MCG300" s="730"/>
      <c r="MCH300" s="730"/>
      <c r="MCI300" s="730"/>
      <c r="MCJ300" s="730"/>
      <c r="MCK300" s="730"/>
      <c r="MCL300" s="730"/>
      <c r="MCM300" s="730"/>
      <c r="MCN300" s="730"/>
      <c r="MCO300" s="730"/>
      <c r="MCP300" s="730"/>
      <c r="MCQ300" s="730"/>
      <c r="MCR300" s="730"/>
      <c r="MCS300" s="730"/>
      <c r="MCT300" s="730"/>
      <c r="MCU300" s="730"/>
      <c r="MCV300" s="730"/>
      <c r="MCW300" s="730"/>
      <c r="MCX300" s="730"/>
      <c r="MCY300" s="730"/>
      <c r="MCZ300" s="730"/>
      <c r="MDA300" s="730"/>
      <c r="MDB300" s="730"/>
      <c r="MDC300" s="730"/>
      <c r="MDD300" s="730"/>
      <c r="MDE300" s="730"/>
      <c r="MDF300" s="730"/>
      <c r="MDG300" s="730"/>
      <c r="MDH300" s="730"/>
      <c r="MDI300" s="730"/>
      <c r="MDJ300" s="730"/>
      <c r="MDK300" s="730"/>
      <c r="MDL300" s="730"/>
      <c r="MDM300" s="730"/>
      <c r="MDN300" s="730"/>
      <c r="MDO300" s="730"/>
      <c r="MDP300" s="730"/>
      <c r="MDQ300" s="730"/>
      <c r="MDR300" s="730"/>
      <c r="MDS300" s="730"/>
      <c r="MDT300" s="730"/>
      <c r="MDU300" s="730"/>
      <c r="MDV300" s="730"/>
      <c r="MDW300" s="730"/>
      <c r="MDX300" s="730"/>
      <c r="MDY300" s="730"/>
      <c r="MDZ300" s="730"/>
      <c r="MEA300" s="730"/>
      <c r="MEB300" s="730"/>
      <c r="MEC300" s="730"/>
      <c r="MED300" s="730"/>
      <c r="MEE300" s="730"/>
      <c r="MEF300" s="730"/>
      <c r="MEG300" s="730"/>
      <c r="MEH300" s="730"/>
      <c r="MEI300" s="730"/>
      <c r="MEJ300" s="730"/>
      <c r="MEK300" s="730"/>
      <c r="MEL300" s="730"/>
      <c r="MEM300" s="730"/>
      <c r="MEN300" s="730"/>
      <c r="MEO300" s="730"/>
      <c r="MEP300" s="730"/>
      <c r="MEQ300" s="730"/>
      <c r="MER300" s="730"/>
      <c r="MES300" s="730"/>
      <c r="MET300" s="730"/>
      <c r="MEU300" s="730"/>
      <c r="MEV300" s="730"/>
      <c r="MEW300" s="730"/>
      <c r="MEX300" s="730"/>
      <c r="MEY300" s="730"/>
      <c r="MEZ300" s="730"/>
      <c r="MFA300" s="730"/>
      <c r="MFB300" s="730"/>
      <c r="MFC300" s="730"/>
      <c r="MFD300" s="730"/>
      <c r="MFE300" s="730"/>
      <c r="MFF300" s="730"/>
      <c r="MFG300" s="730"/>
      <c r="MFH300" s="730"/>
      <c r="MFI300" s="730"/>
      <c r="MFJ300" s="730"/>
      <c r="MFK300" s="730"/>
      <c r="MFL300" s="730"/>
      <c r="MFM300" s="730"/>
      <c r="MFN300" s="730"/>
      <c r="MFO300" s="730"/>
      <c r="MFP300" s="730"/>
      <c r="MFQ300" s="730"/>
      <c r="MFR300" s="730"/>
      <c r="MFS300" s="730"/>
      <c r="MFT300" s="730"/>
      <c r="MFU300" s="730"/>
      <c r="MFV300" s="730"/>
      <c r="MFW300" s="730"/>
      <c r="MFX300" s="730"/>
      <c r="MFY300" s="730"/>
      <c r="MFZ300" s="730"/>
      <c r="MGA300" s="730"/>
      <c r="MGB300" s="730"/>
      <c r="MGC300" s="730"/>
      <c r="MGD300" s="730"/>
      <c r="MGE300" s="730"/>
      <c r="MGF300" s="730"/>
      <c r="MGG300" s="730"/>
      <c r="MGH300" s="730"/>
      <c r="MGI300" s="730"/>
      <c r="MGJ300" s="730"/>
      <c r="MGK300" s="730"/>
      <c r="MGL300" s="730"/>
      <c r="MGM300" s="730"/>
      <c r="MGN300" s="730"/>
      <c r="MGO300" s="730"/>
      <c r="MGP300" s="730"/>
      <c r="MGQ300" s="730"/>
      <c r="MGR300" s="730"/>
      <c r="MGS300" s="730"/>
      <c r="MGT300" s="730"/>
      <c r="MGU300" s="730"/>
      <c r="MGV300" s="730"/>
      <c r="MGW300" s="730"/>
      <c r="MGX300" s="730"/>
      <c r="MGY300" s="730"/>
      <c r="MGZ300" s="730"/>
      <c r="MHA300" s="730"/>
      <c r="MHB300" s="730"/>
      <c r="MHC300" s="730"/>
      <c r="MHD300" s="730"/>
      <c r="MHE300" s="730"/>
      <c r="MHF300" s="730"/>
      <c r="MHG300" s="730"/>
      <c r="MHH300" s="730"/>
      <c r="MHI300" s="730"/>
      <c r="MHJ300" s="730"/>
      <c r="MHK300" s="730"/>
      <c r="MHL300" s="730"/>
      <c r="MHM300" s="730"/>
      <c r="MHN300" s="730"/>
      <c r="MHO300" s="730"/>
      <c r="MHP300" s="730"/>
      <c r="MHQ300" s="730"/>
      <c r="MHR300" s="730"/>
      <c r="MHS300" s="730"/>
      <c r="MHT300" s="730"/>
      <c r="MHU300" s="730"/>
      <c r="MHV300" s="730"/>
      <c r="MHW300" s="730"/>
      <c r="MHX300" s="730"/>
      <c r="MHY300" s="730"/>
      <c r="MHZ300" s="730"/>
      <c r="MIA300" s="730"/>
      <c r="MIB300" s="730"/>
      <c r="MIC300" s="730"/>
      <c r="MID300" s="730"/>
      <c r="MIE300" s="730"/>
      <c r="MIF300" s="730"/>
      <c r="MIG300" s="730"/>
      <c r="MIH300" s="730"/>
      <c r="MII300" s="730"/>
      <c r="MIJ300" s="730"/>
      <c r="MIK300" s="730"/>
      <c r="MIL300" s="730"/>
      <c r="MIM300" s="730"/>
      <c r="MIN300" s="730"/>
      <c r="MIO300" s="730"/>
      <c r="MIP300" s="730"/>
      <c r="MIQ300" s="730"/>
      <c r="MIR300" s="730"/>
      <c r="MIS300" s="730"/>
      <c r="MIT300" s="730"/>
      <c r="MIU300" s="730"/>
      <c r="MIV300" s="730"/>
      <c r="MIW300" s="730"/>
      <c r="MIX300" s="730"/>
      <c r="MIY300" s="730"/>
      <c r="MIZ300" s="730"/>
      <c r="MJA300" s="730"/>
      <c r="MJB300" s="730"/>
      <c r="MJC300" s="730"/>
      <c r="MJD300" s="730"/>
      <c r="MJE300" s="730"/>
      <c r="MJF300" s="730"/>
      <c r="MJG300" s="730"/>
      <c r="MJH300" s="730"/>
      <c r="MJI300" s="730"/>
      <c r="MJJ300" s="730"/>
      <c r="MJK300" s="730"/>
      <c r="MJL300" s="730"/>
      <c r="MJM300" s="730"/>
      <c r="MJN300" s="730"/>
      <c r="MJO300" s="730"/>
      <c r="MJP300" s="730"/>
      <c r="MJQ300" s="730"/>
      <c r="MJR300" s="730"/>
      <c r="MJS300" s="730"/>
      <c r="MJT300" s="730"/>
      <c r="MJU300" s="730"/>
      <c r="MJV300" s="730"/>
      <c r="MJW300" s="730"/>
      <c r="MJX300" s="730"/>
      <c r="MJY300" s="730"/>
      <c r="MJZ300" s="730"/>
      <c r="MKA300" s="730"/>
      <c r="MKB300" s="730"/>
      <c r="MKC300" s="730"/>
      <c r="MKD300" s="730"/>
      <c r="MKE300" s="730"/>
      <c r="MKF300" s="730"/>
      <c r="MKG300" s="730"/>
      <c r="MKH300" s="730"/>
      <c r="MKI300" s="730"/>
      <c r="MKJ300" s="730"/>
      <c r="MKK300" s="730"/>
      <c r="MKL300" s="730"/>
      <c r="MKM300" s="730"/>
      <c r="MKN300" s="730"/>
      <c r="MKO300" s="730"/>
      <c r="MKP300" s="730"/>
      <c r="MKQ300" s="730"/>
      <c r="MKR300" s="730"/>
      <c r="MKS300" s="730"/>
      <c r="MKT300" s="730"/>
      <c r="MKU300" s="730"/>
      <c r="MKV300" s="730"/>
      <c r="MKW300" s="730"/>
      <c r="MKX300" s="730"/>
      <c r="MKY300" s="730"/>
      <c r="MKZ300" s="730"/>
      <c r="MLA300" s="730"/>
      <c r="MLB300" s="730"/>
      <c r="MLC300" s="730"/>
      <c r="MLD300" s="730"/>
      <c r="MLE300" s="730"/>
      <c r="MLF300" s="730"/>
      <c r="MLG300" s="730"/>
      <c r="MLH300" s="730"/>
      <c r="MLI300" s="730"/>
      <c r="MLJ300" s="730"/>
      <c r="MLK300" s="730"/>
      <c r="MLL300" s="730"/>
      <c r="MLM300" s="730"/>
      <c r="MLN300" s="730"/>
      <c r="MLO300" s="730"/>
      <c r="MLP300" s="730"/>
      <c r="MLQ300" s="730"/>
      <c r="MLR300" s="730"/>
      <c r="MLS300" s="730"/>
      <c r="MLT300" s="730"/>
      <c r="MLU300" s="730"/>
      <c r="MLV300" s="730"/>
      <c r="MLW300" s="730"/>
      <c r="MLX300" s="730"/>
      <c r="MLY300" s="730"/>
      <c r="MLZ300" s="730"/>
      <c r="MMA300" s="730"/>
      <c r="MMB300" s="730"/>
      <c r="MMC300" s="730"/>
      <c r="MMD300" s="730"/>
      <c r="MME300" s="730"/>
      <c r="MMF300" s="730"/>
      <c r="MMG300" s="730"/>
      <c r="MMH300" s="730"/>
      <c r="MMI300" s="730"/>
      <c r="MMJ300" s="730"/>
      <c r="MMK300" s="730"/>
      <c r="MML300" s="730"/>
      <c r="MMM300" s="730"/>
      <c r="MMN300" s="730"/>
      <c r="MMO300" s="730"/>
      <c r="MMP300" s="730"/>
      <c r="MMQ300" s="730"/>
      <c r="MMR300" s="730"/>
      <c r="MMS300" s="730"/>
      <c r="MMT300" s="730"/>
      <c r="MMU300" s="730"/>
      <c r="MMV300" s="730"/>
      <c r="MMW300" s="730"/>
      <c r="MMX300" s="730"/>
      <c r="MMY300" s="730"/>
      <c r="MMZ300" s="730"/>
      <c r="MNA300" s="730"/>
      <c r="MNB300" s="730"/>
      <c r="MNC300" s="730"/>
      <c r="MND300" s="730"/>
      <c r="MNE300" s="730"/>
      <c r="MNF300" s="730"/>
      <c r="MNG300" s="730"/>
      <c r="MNH300" s="730"/>
      <c r="MNI300" s="730"/>
      <c r="MNJ300" s="730"/>
      <c r="MNK300" s="730"/>
      <c r="MNL300" s="730"/>
      <c r="MNM300" s="730"/>
      <c r="MNN300" s="730"/>
      <c r="MNO300" s="730"/>
      <c r="MNP300" s="730"/>
      <c r="MNQ300" s="730"/>
      <c r="MNR300" s="730"/>
      <c r="MNS300" s="730"/>
      <c r="MNT300" s="730"/>
      <c r="MNU300" s="730"/>
      <c r="MNV300" s="730"/>
      <c r="MNW300" s="730"/>
      <c r="MNX300" s="730"/>
      <c r="MNY300" s="730"/>
      <c r="MNZ300" s="730"/>
      <c r="MOA300" s="730"/>
      <c r="MOB300" s="730"/>
      <c r="MOC300" s="730"/>
      <c r="MOD300" s="730"/>
      <c r="MOE300" s="730"/>
      <c r="MOF300" s="730"/>
      <c r="MOG300" s="730"/>
      <c r="MOH300" s="730"/>
      <c r="MOI300" s="730"/>
      <c r="MOJ300" s="730"/>
      <c r="MOK300" s="730"/>
      <c r="MOL300" s="730"/>
      <c r="MOM300" s="730"/>
      <c r="MON300" s="730"/>
      <c r="MOO300" s="730"/>
      <c r="MOP300" s="730"/>
      <c r="MOQ300" s="730"/>
      <c r="MOR300" s="730"/>
      <c r="MOS300" s="730"/>
      <c r="MOT300" s="730"/>
      <c r="MOU300" s="730"/>
      <c r="MOV300" s="730"/>
      <c r="MOW300" s="730"/>
      <c r="MOX300" s="730"/>
      <c r="MOY300" s="730"/>
      <c r="MOZ300" s="730"/>
      <c r="MPA300" s="730"/>
      <c r="MPB300" s="730"/>
      <c r="MPC300" s="730"/>
      <c r="MPD300" s="730"/>
      <c r="MPE300" s="730"/>
      <c r="MPF300" s="730"/>
      <c r="MPG300" s="730"/>
      <c r="MPH300" s="730"/>
      <c r="MPI300" s="730"/>
      <c r="MPJ300" s="730"/>
      <c r="MPK300" s="730"/>
      <c r="MPL300" s="730"/>
      <c r="MPM300" s="730"/>
      <c r="MPN300" s="730"/>
      <c r="MPO300" s="730"/>
      <c r="MPP300" s="730"/>
      <c r="MPQ300" s="730"/>
      <c r="MPR300" s="730"/>
      <c r="MPS300" s="730"/>
      <c r="MPT300" s="730"/>
      <c r="MPU300" s="730"/>
      <c r="MPV300" s="730"/>
      <c r="MPW300" s="730"/>
      <c r="MPX300" s="730"/>
      <c r="MPY300" s="730"/>
      <c r="MPZ300" s="730"/>
      <c r="MQA300" s="730"/>
      <c r="MQB300" s="730"/>
      <c r="MQC300" s="730"/>
      <c r="MQD300" s="730"/>
      <c r="MQE300" s="730"/>
      <c r="MQF300" s="730"/>
      <c r="MQG300" s="730"/>
      <c r="MQH300" s="730"/>
      <c r="MQI300" s="730"/>
      <c r="MQJ300" s="730"/>
      <c r="MQK300" s="730"/>
      <c r="MQL300" s="730"/>
      <c r="MQM300" s="730"/>
      <c r="MQN300" s="730"/>
      <c r="MQO300" s="730"/>
      <c r="MQP300" s="730"/>
      <c r="MQQ300" s="730"/>
      <c r="MQR300" s="730"/>
      <c r="MQS300" s="730"/>
      <c r="MQT300" s="730"/>
      <c r="MQU300" s="730"/>
      <c r="MQV300" s="730"/>
      <c r="MQW300" s="730"/>
      <c r="MQX300" s="730"/>
      <c r="MQY300" s="730"/>
      <c r="MQZ300" s="730"/>
      <c r="MRA300" s="730"/>
      <c r="MRB300" s="730"/>
      <c r="MRC300" s="730"/>
      <c r="MRD300" s="730"/>
      <c r="MRE300" s="730"/>
      <c r="MRF300" s="730"/>
      <c r="MRG300" s="730"/>
      <c r="MRH300" s="730"/>
      <c r="MRI300" s="730"/>
      <c r="MRJ300" s="730"/>
      <c r="MRK300" s="730"/>
      <c r="MRL300" s="730"/>
      <c r="MRM300" s="730"/>
      <c r="MRN300" s="730"/>
      <c r="MRO300" s="730"/>
      <c r="MRP300" s="730"/>
      <c r="MRQ300" s="730"/>
      <c r="MRR300" s="730"/>
      <c r="MRS300" s="730"/>
      <c r="MRT300" s="730"/>
      <c r="MRU300" s="730"/>
      <c r="MRV300" s="730"/>
      <c r="MRW300" s="730"/>
      <c r="MRX300" s="730"/>
      <c r="MRY300" s="730"/>
      <c r="MRZ300" s="730"/>
      <c r="MSA300" s="730"/>
      <c r="MSB300" s="730"/>
      <c r="MSC300" s="730"/>
      <c r="MSD300" s="730"/>
      <c r="MSE300" s="730"/>
      <c r="MSF300" s="730"/>
      <c r="MSG300" s="730"/>
      <c r="MSH300" s="730"/>
      <c r="MSI300" s="730"/>
      <c r="MSJ300" s="730"/>
      <c r="MSK300" s="730"/>
      <c r="MSL300" s="730"/>
      <c r="MSM300" s="730"/>
      <c r="MSN300" s="730"/>
      <c r="MSO300" s="730"/>
      <c r="MSP300" s="730"/>
      <c r="MSQ300" s="730"/>
      <c r="MSR300" s="730"/>
      <c r="MSS300" s="730"/>
      <c r="MST300" s="730"/>
      <c r="MSU300" s="730"/>
      <c r="MSV300" s="730"/>
      <c r="MSW300" s="730"/>
      <c r="MSX300" s="730"/>
      <c r="MSY300" s="730"/>
      <c r="MSZ300" s="730"/>
      <c r="MTA300" s="730"/>
      <c r="MTB300" s="730"/>
      <c r="MTC300" s="730"/>
      <c r="MTD300" s="730"/>
      <c r="MTE300" s="730"/>
      <c r="MTF300" s="730"/>
      <c r="MTG300" s="730"/>
      <c r="MTH300" s="730"/>
      <c r="MTI300" s="730"/>
      <c r="MTJ300" s="730"/>
      <c r="MTK300" s="730"/>
      <c r="MTL300" s="730"/>
      <c r="MTM300" s="730"/>
      <c r="MTN300" s="730"/>
      <c r="MTO300" s="730"/>
      <c r="MTP300" s="730"/>
      <c r="MTQ300" s="730"/>
      <c r="MTR300" s="730"/>
      <c r="MTS300" s="730"/>
      <c r="MTT300" s="730"/>
      <c r="MTU300" s="730"/>
      <c r="MTV300" s="730"/>
      <c r="MTW300" s="730"/>
      <c r="MTX300" s="730"/>
      <c r="MTY300" s="730"/>
      <c r="MTZ300" s="730"/>
      <c r="MUA300" s="730"/>
      <c r="MUB300" s="730"/>
      <c r="MUC300" s="730"/>
      <c r="MUD300" s="730"/>
      <c r="MUE300" s="730"/>
      <c r="MUF300" s="730"/>
      <c r="MUG300" s="730"/>
      <c r="MUH300" s="730"/>
      <c r="MUI300" s="730"/>
      <c r="MUJ300" s="730"/>
      <c r="MUK300" s="730"/>
      <c r="MUL300" s="730"/>
      <c r="MUM300" s="730"/>
      <c r="MUN300" s="730"/>
      <c r="MUO300" s="730"/>
      <c r="MUP300" s="730"/>
      <c r="MUQ300" s="730"/>
      <c r="MUR300" s="730"/>
      <c r="MUS300" s="730"/>
      <c r="MUT300" s="730"/>
      <c r="MUU300" s="730"/>
      <c r="MUV300" s="730"/>
      <c r="MUW300" s="730"/>
      <c r="MUX300" s="730"/>
      <c r="MUY300" s="730"/>
      <c r="MUZ300" s="730"/>
      <c r="MVA300" s="730"/>
      <c r="MVB300" s="730"/>
      <c r="MVC300" s="730"/>
      <c r="MVD300" s="730"/>
      <c r="MVE300" s="730"/>
      <c r="MVF300" s="730"/>
      <c r="MVG300" s="730"/>
      <c r="MVH300" s="730"/>
      <c r="MVI300" s="730"/>
      <c r="MVJ300" s="730"/>
      <c r="MVK300" s="730"/>
      <c r="MVL300" s="730"/>
      <c r="MVM300" s="730"/>
      <c r="MVN300" s="730"/>
      <c r="MVO300" s="730"/>
      <c r="MVP300" s="730"/>
      <c r="MVQ300" s="730"/>
      <c r="MVR300" s="730"/>
      <c r="MVS300" s="730"/>
      <c r="MVT300" s="730"/>
      <c r="MVU300" s="730"/>
      <c r="MVV300" s="730"/>
      <c r="MVW300" s="730"/>
      <c r="MVX300" s="730"/>
      <c r="MVY300" s="730"/>
      <c r="MVZ300" s="730"/>
      <c r="MWA300" s="730"/>
      <c r="MWB300" s="730"/>
      <c r="MWC300" s="730"/>
      <c r="MWD300" s="730"/>
      <c r="MWE300" s="730"/>
      <c r="MWF300" s="730"/>
      <c r="MWG300" s="730"/>
      <c r="MWH300" s="730"/>
      <c r="MWI300" s="730"/>
      <c r="MWJ300" s="730"/>
      <c r="MWK300" s="730"/>
      <c r="MWL300" s="730"/>
      <c r="MWM300" s="730"/>
      <c r="MWN300" s="730"/>
      <c r="MWO300" s="730"/>
      <c r="MWP300" s="730"/>
      <c r="MWQ300" s="730"/>
      <c r="MWR300" s="730"/>
      <c r="MWS300" s="730"/>
      <c r="MWT300" s="730"/>
      <c r="MWU300" s="730"/>
      <c r="MWV300" s="730"/>
      <c r="MWW300" s="730"/>
      <c r="MWX300" s="730"/>
      <c r="MWY300" s="730"/>
      <c r="MWZ300" s="730"/>
      <c r="MXA300" s="730"/>
      <c r="MXB300" s="730"/>
      <c r="MXC300" s="730"/>
      <c r="MXD300" s="730"/>
      <c r="MXE300" s="730"/>
      <c r="MXF300" s="730"/>
      <c r="MXG300" s="730"/>
      <c r="MXH300" s="730"/>
      <c r="MXI300" s="730"/>
      <c r="MXJ300" s="730"/>
      <c r="MXK300" s="730"/>
      <c r="MXL300" s="730"/>
      <c r="MXM300" s="730"/>
      <c r="MXN300" s="730"/>
      <c r="MXO300" s="730"/>
      <c r="MXP300" s="730"/>
      <c r="MXQ300" s="730"/>
      <c r="MXR300" s="730"/>
      <c r="MXS300" s="730"/>
      <c r="MXT300" s="730"/>
      <c r="MXU300" s="730"/>
      <c r="MXV300" s="730"/>
      <c r="MXW300" s="730"/>
      <c r="MXX300" s="730"/>
      <c r="MXY300" s="730"/>
      <c r="MXZ300" s="730"/>
      <c r="MYA300" s="730"/>
      <c r="MYB300" s="730"/>
      <c r="MYC300" s="730"/>
      <c r="MYD300" s="730"/>
      <c r="MYE300" s="730"/>
      <c r="MYF300" s="730"/>
      <c r="MYG300" s="730"/>
      <c r="MYH300" s="730"/>
      <c r="MYI300" s="730"/>
      <c r="MYJ300" s="730"/>
      <c r="MYK300" s="730"/>
      <c r="MYL300" s="730"/>
      <c r="MYM300" s="730"/>
      <c r="MYN300" s="730"/>
      <c r="MYO300" s="730"/>
      <c r="MYP300" s="730"/>
      <c r="MYQ300" s="730"/>
      <c r="MYR300" s="730"/>
      <c r="MYS300" s="730"/>
      <c r="MYT300" s="730"/>
      <c r="MYU300" s="730"/>
      <c r="MYV300" s="730"/>
      <c r="MYW300" s="730"/>
      <c r="MYX300" s="730"/>
      <c r="MYY300" s="730"/>
      <c r="MYZ300" s="730"/>
      <c r="MZA300" s="730"/>
      <c r="MZB300" s="730"/>
      <c r="MZC300" s="730"/>
      <c r="MZD300" s="730"/>
      <c r="MZE300" s="730"/>
      <c r="MZF300" s="730"/>
      <c r="MZG300" s="730"/>
      <c r="MZH300" s="730"/>
      <c r="MZI300" s="730"/>
      <c r="MZJ300" s="730"/>
      <c r="MZK300" s="730"/>
      <c r="MZL300" s="730"/>
      <c r="MZM300" s="730"/>
      <c r="MZN300" s="730"/>
      <c r="MZO300" s="730"/>
      <c r="MZP300" s="730"/>
      <c r="MZQ300" s="730"/>
      <c r="MZR300" s="730"/>
      <c r="MZS300" s="730"/>
      <c r="MZT300" s="730"/>
      <c r="MZU300" s="730"/>
      <c r="MZV300" s="730"/>
      <c r="MZW300" s="730"/>
      <c r="MZX300" s="730"/>
      <c r="MZY300" s="730"/>
      <c r="MZZ300" s="730"/>
      <c r="NAA300" s="730"/>
      <c r="NAB300" s="730"/>
      <c r="NAC300" s="730"/>
      <c r="NAD300" s="730"/>
      <c r="NAE300" s="730"/>
      <c r="NAF300" s="730"/>
      <c r="NAG300" s="730"/>
      <c r="NAH300" s="730"/>
      <c r="NAI300" s="730"/>
      <c r="NAJ300" s="730"/>
      <c r="NAK300" s="730"/>
      <c r="NAL300" s="730"/>
      <c r="NAM300" s="730"/>
      <c r="NAN300" s="730"/>
      <c r="NAO300" s="730"/>
      <c r="NAP300" s="730"/>
      <c r="NAQ300" s="730"/>
      <c r="NAR300" s="730"/>
      <c r="NAS300" s="730"/>
      <c r="NAT300" s="730"/>
      <c r="NAU300" s="730"/>
      <c r="NAV300" s="730"/>
      <c r="NAW300" s="730"/>
      <c r="NAX300" s="730"/>
      <c r="NAY300" s="730"/>
      <c r="NAZ300" s="730"/>
      <c r="NBA300" s="730"/>
      <c r="NBB300" s="730"/>
      <c r="NBC300" s="730"/>
      <c r="NBD300" s="730"/>
      <c r="NBE300" s="730"/>
      <c r="NBF300" s="730"/>
      <c r="NBG300" s="730"/>
      <c r="NBH300" s="730"/>
      <c r="NBI300" s="730"/>
      <c r="NBJ300" s="730"/>
      <c r="NBK300" s="730"/>
      <c r="NBL300" s="730"/>
      <c r="NBM300" s="730"/>
      <c r="NBN300" s="730"/>
      <c r="NBO300" s="730"/>
      <c r="NBP300" s="730"/>
      <c r="NBQ300" s="730"/>
      <c r="NBR300" s="730"/>
      <c r="NBS300" s="730"/>
      <c r="NBT300" s="730"/>
      <c r="NBU300" s="730"/>
      <c r="NBV300" s="730"/>
      <c r="NBW300" s="730"/>
      <c r="NBX300" s="730"/>
      <c r="NBY300" s="730"/>
      <c r="NBZ300" s="730"/>
      <c r="NCA300" s="730"/>
      <c r="NCB300" s="730"/>
      <c r="NCC300" s="730"/>
      <c r="NCD300" s="730"/>
      <c r="NCE300" s="730"/>
      <c r="NCF300" s="730"/>
      <c r="NCG300" s="730"/>
      <c r="NCH300" s="730"/>
      <c r="NCI300" s="730"/>
      <c r="NCJ300" s="730"/>
      <c r="NCK300" s="730"/>
      <c r="NCL300" s="730"/>
      <c r="NCM300" s="730"/>
      <c r="NCN300" s="730"/>
      <c r="NCO300" s="730"/>
      <c r="NCP300" s="730"/>
      <c r="NCQ300" s="730"/>
      <c r="NCR300" s="730"/>
      <c r="NCS300" s="730"/>
      <c r="NCT300" s="730"/>
      <c r="NCU300" s="730"/>
      <c r="NCV300" s="730"/>
      <c r="NCW300" s="730"/>
      <c r="NCX300" s="730"/>
      <c r="NCY300" s="730"/>
      <c r="NCZ300" s="730"/>
      <c r="NDA300" s="730"/>
      <c r="NDB300" s="730"/>
      <c r="NDC300" s="730"/>
      <c r="NDD300" s="730"/>
      <c r="NDE300" s="730"/>
      <c r="NDF300" s="730"/>
      <c r="NDG300" s="730"/>
      <c r="NDH300" s="730"/>
      <c r="NDI300" s="730"/>
      <c r="NDJ300" s="730"/>
      <c r="NDK300" s="730"/>
      <c r="NDL300" s="730"/>
      <c r="NDM300" s="730"/>
      <c r="NDN300" s="730"/>
      <c r="NDO300" s="730"/>
      <c r="NDP300" s="730"/>
      <c r="NDQ300" s="730"/>
      <c r="NDR300" s="730"/>
      <c r="NDS300" s="730"/>
      <c r="NDT300" s="730"/>
      <c r="NDU300" s="730"/>
      <c r="NDV300" s="730"/>
      <c r="NDW300" s="730"/>
      <c r="NDX300" s="730"/>
      <c r="NDY300" s="730"/>
      <c r="NDZ300" s="730"/>
      <c r="NEA300" s="730"/>
      <c r="NEB300" s="730"/>
      <c r="NEC300" s="730"/>
      <c r="NED300" s="730"/>
      <c r="NEE300" s="730"/>
      <c r="NEF300" s="730"/>
      <c r="NEG300" s="730"/>
      <c r="NEH300" s="730"/>
      <c r="NEI300" s="730"/>
      <c r="NEJ300" s="730"/>
      <c r="NEK300" s="730"/>
      <c r="NEL300" s="730"/>
      <c r="NEM300" s="730"/>
      <c r="NEN300" s="730"/>
      <c r="NEO300" s="730"/>
      <c r="NEP300" s="730"/>
      <c r="NEQ300" s="730"/>
      <c r="NER300" s="730"/>
      <c r="NES300" s="730"/>
      <c r="NET300" s="730"/>
      <c r="NEU300" s="730"/>
      <c r="NEV300" s="730"/>
      <c r="NEW300" s="730"/>
      <c r="NEX300" s="730"/>
      <c r="NEY300" s="730"/>
      <c r="NEZ300" s="730"/>
      <c r="NFA300" s="730"/>
      <c r="NFB300" s="730"/>
      <c r="NFC300" s="730"/>
      <c r="NFD300" s="730"/>
      <c r="NFE300" s="730"/>
      <c r="NFF300" s="730"/>
      <c r="NFG300" s="730"/>
      <c r="NFH300" s="730"/>
      <c r="NFI300" s="730"/>
      <c r="NFJ300" s="730"/>
      <c r="NFK300" s="730"/>
      <c r="NFL300" s="730"/>
      <c r="NFM300" s="730"/>
      <c r="NFN300" s="730"/>
      <c r="NFO300" s="730"/>
      <c r="NFP300" s="730"/>
      <c r="NFQ300" s="730"/>
      <c r="NFR300" s="730"/>
      <c r="NFS300" s="730"/>
      <c r="NFT300" s="730"/>
      <c r="NFU300" s="730"/>
      <c r="NFV300" s="730"/>
      <c r="NFW300" s="730"/>
      <c r="NFX300" s="730"/>
      <c r="NFY300" s="730"/>
      <c r="NFZ300" s="730"/>
      <c r="NGA300" s="730"/>
      <c r="NGB300" s="730"/>
      <c r="NGC300" s="730"/>
      <c r="NGD300" s="730"/>
      <c r="NGE300" s="730"/>
      <c r="NGF300" s="730"/>
      <c r="NGG300" s="730"/>
      <c r="NGH300" s="730"/>
      <c r="NGI300" s="730"/>
      <c r="NGJ300" s="730"/>
      <c r="NGK300" s="730"/>
      <c r="NGL300" s="730"/>
      <c r="NGM300" s="730"/>
      <c r="NGN300" s="730"/>
      <c r="NGO300" s="730"/>
      <c r="NGP300" s="730"/>
      <c r="NGQ300" s="730"/>
      <c r="NGR300" s="730"/>
      <c r="NGS300" s="730"/>
      <c r="NGT300" s="730"/>
      <c r="NGU300" s="730"/>
      <c r="NGV300" s="730"/>
      <c r="NGW300" s="730"/>
      <c r="NGX300" s="730"/>
      <c r="NGY300" s="730"/>
      <c r="NGZ300" s="730"/>
      <c r="NHA300" s="730"/>
      <c r="NHB300" s="730"/>
      <c r="NHC300" s="730"/>
      <c r="NHD300" s="730"/>
      <c r="NHE300" s="730"/>
      <c r="NHF300" s="730"/>
      <c r="NHG300" s="730"/>
      <c r="NHH300" s="730"/>
      <c r="NHI300" s="730"/>
      <c r="NHJ300" s="730"/>
      <c r="NHK300" s="730"/>
      <c r="NHL300" s="730"/>
      <c r="NHM300" s="730"/>
      <c r="NHN300" s="730"/>
      <c r="NHO300" s="730"/>
      <c r="NHP300" s="730"/>
      <c r="NHQ300" s="730"/>
      <c r="NHR300" s="730"/>
      <c r="NHS300" s="730"/>
      <c r="NHT300" s="730"/>
      <c r="NHU300" s="730"/>
      <c r="NHV300" s="730"/>
      <c r="NHW300" s="730"/>
      <c r="NHX300" s="730"/>
      <c r="NHY300" s="730"/>
      <c r="NHZ300" s="730"/>
      <c r="NIA300" s="730"/>
      <c r="NIB300" s="730"/>
      <c r="NIC300" s="730"/>
      <c r="NID300" s="730"/>
      <c r="NIE300" s="730"/>
      <c r="NIF300" s="730"/>
      <c r="NIG300" s="730"/>
      <c r="NIH300" s="730"/>
      <c r="NII300" s="730"/>
      <c r="NIJ300" s="730"/>
      <c r="NIK300" s="730"/>
      <c r="NIL300" s="730"/>
      <c r="NIM300" s="730"/>
      <c r="NIN300" s="730"/>
      <c r="NIO300" s="730"/>
      <c r="NIP300" s="730"/>
      <c r="NIQ300" s="730"/>
      <c r="NIR300" s="730"/>
      <c r="NIS300" s="730"/>
      <c r="NIT300" s="730"/>
      <c r="NIU300" s="730"/>
      <c r="NIV300" s="730"/>
      <c r="NIW300" s="730"/>
      <c r="NIX300" s="730"/>
      <c r="NIY300" s="730"/>
      <c r="NIZ300" s="730"/>
      <c r="NJA300" s="730"/>
      <c r="NJB300" s="730"/>
      <c r="NJC300" s="730"/>
      <c r="NJD300" s="730"/>
      <c r="NJE300" s="730"/>
      <c r="NJF300" s="730"/>
      <c r="NJG300" s="730"/>
      <c r="NJH300" s="730"/>
      <c r="NJI300" s="730"/>
      <c r="NJJ300" s="730"/>
      <c r="NJK300" s="730"/>
      <c r="NJL300" s="730"/>
      <c r="NJM300" s="730"/>
      <c r="NJN300" s="730"/>
      <c r="NJO300" s="730"/>
      <c r="NJP300" s="730"/>
      <c r="NJQ300" s="730"/>
      <c r="NJR300" s="730"/>
      <c r="NJS300" s="730"/>
      <c r="NJT300" s="730"/>
      <c r="NJU300" s="730"/>
      <c r="NJV300" s="730"/>
      <c r="NJW300" s="730"/>
      <c r="NJX300" s="730"/>
      <c r="NJY300" s="730"/>
      <c r="NJZ300" s="730"/>
      <c r="NKA300" s="730"/>
      <c r="NKB300" s="730"/>
      <c r="NKC300" s="730"/>
      <c r="NKD300" s="730"/>
      <c r="NKE300" s="730"/>
      <c r="NKF300" s="730"/>
      <c r="NKG300" s="730"/>
      <c r="NKH300" s="730"/>
      <c r="NKI300" s="730"/>
      <c r="NKJ300" s="730"/>
      <c r="NKK300" s="730"/>
      <c r="NKL300" s="730"/>
      <c r="NKM300" s="730"/>
      <c r="NKN300" s="730"/>
      <c r="NKO300" s="730"/>
      <c r="NKP300" s="730"/>
      <c r="NKQ300" s="730"/>
      <c r="NKR300" s="730"/>
      <c r="NKS300" s="730"/>
      <c r="NKT300" s="730"/>
      <c r="NKU300" s="730"/>
      <c r="NKV300" s="730"/>
      <c r="NKW300" s="730"/>
      <c r="NKX300" s="730"/>
      <c r="NKY300" s="730"/>
      <c r="NKZ300" s="730"/>
      <c r="NLA300" s="730"/>
      <c r="NLB300" s="730"/>
      <c r="NLC300" s="730"/>
      <c r="NLD300" s="730"/>
      <c r="NLE300" s="730"/>
      <c r="NLF300" s="730"/>
      <c r="NLG300" s="730"/>
      <c r="NLH300" s="730"/>
      <c r="NLI300" s="730"/>
      <c r="NLJ300" s="730"/>
      <c r="NLK300" s="730"/>
      <c r="NLL300" s="730"/>
      <c r="NLM300" s="730"/>
      <c r="NLN300" s="730"/>
      <c r="NLO300" s="730"/>
      <c r="NLP300" s="730"/>
      <c r="NLQ300" s="730"/>
      <c r="NLR300" s="730"/>
      <c r="NLS300" s="730"/>
      <c r="NLT300" s="730"/>
      <c r="NLU300" s="730"/>
      <c r="NLV300" s="730"/>
      <c r="NLW300" s="730"/>
      <c r="NLX300" s="730"/>
      <c r="NLY300" s="730"/>
      <c r="NLZ300" s="730"/>
      <c r="NMA300" s="730"/>
      <c r="NMB300" s="730"/>
      <c r="NMC300" s="730"/>
      <c r="NMD300" s="730"/>
      <c r="NME300" s="730"/>
      <c r="NMF300" s="730"/>
      <c r="NMG300" s="730"/>
      <c r="NMH300" s="730"/>
      <c r="NMI300" s="730"/>
      <c r="NMJ300" s="730"/>
      <c r="NMK300" s="730"/>
      <c r="NML300" s="730"/>
      <c r="NMM300" s="730"/>
      <c r="NMN300" s="730"/>
      <c r="NMO300" s="730"/>
      <c r="NMP300" s="730"/>
      <c r="NMQ300" s="730"/>
      <c r="NMR300" s="730"/>
      <c r="NMS300" s="730"/>
      <c r="NMT300" s="730"/>
      <c r="NMU300" s="730"/>
      <c r="NMV300" s="730"/>
      <c r="NMW300" s="730"/>
      <c r="NMX300" s="730"/>
      <c r="NMY300" s="730"/>
      <c r="NMZ300" s="730"/>
      <c r="NNA300" s="730"/>
      <c r="NNB300" s="730"/>
      <c r="NNC300" s="730"/>
      <c r="NND300" s="730"/>
      <c r="NNE300" s="730"/>
      <c r="NNF300" s="730"/>
      <c r="NNG300" s="730"/>
      <c r="NNH300" s="730"/>
      <c r="NNI300" s="730"/>
      <c r="NNJ300" s="730"/>
      <c r="NNK300" s="730"/>
      <c r="NNL300" s="730"/>
      <c r="NNM300" s="730"/>
      <c r="NNN300" s="730"/>
      <c r="NNO300" s="730"/>
      <c r="NNP300" s="730"/>
      <c r="NNQ300" s="730"/>
      <c r="NNR300" s="730"/>
      <c r="NNS300" s="730"/>
      <c r="NNT300" s="730"/>
      <c r="NNU300" s="730"/>
      <c r="NNV300" s="730"/>
      <c r="NNW300" s="730"/>
      <c r="NNX300" s="730"/>
      <c r="NNY300" s="730"/>
      <c r="NNZ300" s="730"/>
      <c r="NOA300" s="730"/>
      <c r="NOB300" s="730"/>
      <c r="NOC300" s="730"/>
      <c r="NOD300" s="730"/>
      <c r="NOE300" s="730"/>
      <c r="NOF300" s="730"/>
      <c r="NOG300" s="730"/>
      <c r="NOH300" s="730"/>
      <c r="NOI300" s="730"/>
      <c r="NOJ300" s="730"/>
      <c r="NOK300" s="730"/>
      <c r="NOL300" s="730"/>
      <c r="NOM300" s="730"/>
      <c r="NON300" s="730"/>
      <c r="NOO300" s="730"/>
      <c r="NOP300" s="730"/>
      <c r="NOQ300" s="730"/>
      <c r="NOR300" s="730"/>
      <c r="NOS300" s="730"/>
      <c r="NOT300" s="730"/>
      <c r="NOU300" s="730"/>
      <c r="NOV300" s="730"/>
      <c r="NOW300" s="730"/>
      <c r="NOX300" s="730"/>
      <c r="NOY300" s="730"/>
      <c r="NOZ300" s="730"/>
      <c r="NPA300" s="730"/>
      <c r="NPB300" s="730"/>
      <c r="NPC300" s="730"/>
      <c r="NPD300" s="730"/>
      <c r="NPE300" s="730"/>
      <c r="NPF300" s="730"/>
      <c r="NPG300" s="730"/>
      <c r="NPH300" s="730"/>
      <c r="NPI300" s="730"/>
      <c r="NPJ300" s="730"/>
      <c r="NPK300" s="730"/>
      <c r="NPL300" s="730"/>
      <c r="NPM300" s="730"/>
      <c r="NPN300" s="730"/>
      <c r="NPO300" s="730"/>
      <c r="NPP300" s="730"/>
      <c r="NPQ300" s="730"/>
      <c r="NPR300" s="730"/>
      <c r="NPS300" s="730"/>
      <c r="NPT300" s="730"/>
      <c r="NPU300" s="730"/>
      <c r="NPV300" s="730"/>
      <c r="NPW300" s="730"/>
      <c r="NPX300" s="730"/>
      <c r="NPY300" s="730"/>
      <c r="NPZ300" s="730"/>
      <c r="NQA300" s="730"/>
      <c r="NQB300" s="730"/>
      <c r="NQC300" s="730"/>
      <c r="NQD300" s="730"/>
      <c r="NQE300" s="730"/>
      <c r="NQF300" s="730"/>
      <c r="NQG300" s="730"/>
      <c r="NQH300" s="730"/>
      <c r="NQI300" s="730"/>
      <c r="NQJ300" s="730"/>
      <c r="NQK300" s="730"/>
      <c r="NQL300" s="730"/>
      <c r="NQM300" s="730"/>
      <c r="NQN300" s="730"/>
      <c r="NQO300" s="730"/>
      <c r="NQP300" s="730"/>
      <c r="NQQ300" s="730"/>
      <c r="NQR300" s="730"/>
      <c r="NQS300" s="730"/>
      <c r="NQT300" s="730"/>
      <c r="NQU300" s="730"/>
      <c r="NQV300" s="730"/>
      <c r="NQW300" s="730"/>
      <c r="NQX300" s="730"/>
      <c r="NQY300" s="730"/>
      <c r="NQZ300" s="730"/>
      <c r="NRA300" s="730"/>
      <c r="NRB300" s="730"/>
      <c r="NRC300" s="730"/>
      <c r="NRD300" s="730"/>
      <c r="NRE300" s="730"/>
      <c r="NRF300" s="730"/>
      <c r="NRG300" s="730"/>
      <c r="NRH300" s="730"/>
      <c r="NRI300" s="730"/>
      <c r="NRJ300" s="730"/>
      <c r="NRK300" s="730"/>
      <c r="NRL300" s="730"/>
      <c r="NRM300" s="730"/>
      <c r="NRN300" s="730"/>
      <c r="NRO300" s="730"/>
      <c r="NRP300" s="730"/>
      <c r="NRQ300" s="730"/>
      <c r="NRR300" s="730"/>
      <c r="NRS300" s="730"/>
      <c r="NRT300" s="730"/>
      <c r="NRU300" s="730"/>
      <c r="NRV300" s="730"/>
      <c r="NRW300" s="730"/>
      <c r="NRX300" s="730"/>
      <c r="NRY300" s="730"/>
      <c r="NRZ300" s="730"/>
      <c r="NSA300" s="730"/>
      <c r="NSB300" s="730"/>
      <c r="NSC300" s="730"/>
      <c r="NSD300" s="730"/>
      <c r="NSE300" s="730"/>
      <c r="NSF300" s="730"/>
      <c r="NSG300" s="730"/>
      <c r="NSH300" s="730"/>
      <c r="NSI300" s="730"/>
      <c r="NSJ300" s="730"/>
      <c r="NSK300" s="730"/>
      <c r="NSL300" s="730"/>
      <c r="NSM300" s="730"/>
      <c r="NSN300" s="730"/>
      <c r="NSO300" s="730"/>
      <c r="NSP300" s="730"/>
      <c r="NSQ300" s="730"/>
      <c r="NSR300" s="730"/>
      <c r="NSS300" s="730"/>
      <c r="NST300" s="730"/>
      <c r="NSU300" s="730"/>
      <c r="NSV300" s="730"/>
      <c r="NSW300" s="730"/>
      <c r="NSX300" s="730"/>
      <c r="NSY300" s="730"/>
      <c r="NSZ300" s="730"/>
      <c r="NTA300" s="730"/>
      <c r="NTB300" s="730"/>
      <c r="NTC300" s="730"/>
      <c r="NTD300" s="730"/>
      <c r="NTE300" s="730"/>
      <c r="NTF300" s="730"/>
      <c r="NTG300" s="730"/>
      <c r="NTH300" s="730"/>
      <c r="NTI300" s="730"/>
      <c r="NTJ300" s="730"/>
      <c r="NTK300" s="730"/>
      <c r="NTL300" s="730"/>
      <c r="NTM300" s="730"/>
      <c r="NTN300" s="730"/>
      <c r="NTO300" s="730"/>
      <c r="NTP300" s="730"/>
      <c r="NTQ300" s="730"/>
      <c r="NTR300" s="730"/>
      <c r="NTS300" s="730"/>
      <c r="NTT300" s="730"/>
      <c r="NTU300" s="730"/>
      <c r="NTV300" s="730"/>
      <c r="NTW300" s="730"/>
      <c r="NTX300" s="730"/>
      <c r="NTY300" s="730"/>
      <c r="NTZ300" s="730"/>
      <c r="NUA300" s="730"/>
      <c r="NUB300" s="730"/>
      <c r="NUC300" s="730"/>
      <c r="NUD300" s="730"/>
      <c r="NUE300" s="730"/>
      <c r="NUF300" s="730"/>
      <c r="NUG300" s="730"/>
      <c r="NUH300" s="730"/>
      <c r="NUI300" s="730"/>
      <c r="NUJ300" s="730"/>
      <c r="NUK300" s="730"/>
      <c r="NUL300" s="730"/>
      <c r="NUM300" s="730"/>
      <c r="NUN300" s="730"/>
      <c r="NUO300" s="730"/>
      <c r="NUP300" s="730"/>
      <c r="NUQ300" s="730"/>
      <c r="NUR300" s="730"/>
      <c r="NUS300" s="730"/>
      <c r="NUT300" s="730"/>
      <c r="NUU300" s="730"/>
      <c r="NUV300" s="730"/>
      <c r="NUW300" s="730"/>
      <c r="NUX300" s="730"/>
      <c r="NUY300" s="730"/>
      <c r="NUZ300" s="730"/>
      <c r="NVA300" s="730"/>
      <c r="NVB300" s="730"/>
      <c r="NVC300" s="730"/>
      <c r="NVD300" s="730"/>
      <c r="NVE300" s="730"/>
      <c r="NVF300" s="730"/>
      <c r="NVG300" s="730"/>
      <c r="NVH300" s="730"/>
      <c r="NVI300" s="730"/>
      <c r="NVJ300" s="730"/>
      <c r="NVK300" s="730"/>
      <c r="NVL300" s="730"/>
      <c r="NVM300" s="730"/>
      <c r="NVN300" s="730"/>
      <c r="NVO300" s="730"/>
      <c r="NVP300" s="730"/>
      <c r="NVQ300" s="730"/>
      <c r="NVR300" s="730"/>
      <c r="NVS300" s="730"/>
      <c r="NVT300" s="730"/>
      <c r="NVU300" s="730"/>
      <c r="NVV300" s="730"/>
      <c r="NVW300" s="730"/>
      <c r="NVX300" s="730"/>
      <c r="NVY300" s="730"/>
      <c r="NVZ300" s="730"/>
      <c r="NWA300" s="730"/>
      <c r="NWB300" s="730"/>
      <c r="NWC300" s="730"/>
      <c r="NWD300" s="730"/>
      <c r="NWE300" s="730"/>
      <c r="NWF300" s="730"/>
      <c r="NWG300" s="730"/>
      <c r="NWH300" s="730"/>
      <c r="NWI300" s="730"/>
      <c r="NWJ300" s="730"/>
      <c r="NWK300" s="730"/>
      <c r="NWL300" s="730"/>
      <c r="NWM300" s="730"/>
      <c r="NWN300" s="730"/>
      <c r="NWO300" s="730"/>
      <c r="NWP300" s="730"/>
      <c r="NWQ300" s="730"/>
      <c r="NWR300" s="730"/>
      <c r="NWS300" s="730"/>
      <c r="NWT300" s="730"/>
      <c r="NWU300" s="730"/>
      <c r="NWV300" s="730"/>
      <c r="NWW300" s="730"/>
      <c r="NWX300" s="730"/>
      <c r="NWY300" s="730"/>
      <c r="NWZ300" s="730"/>
      <c r="NXA300" s="730"/>
      <c r="NXB300" s="730"/>
      <c r="NXC300" s="730"/>
      <c r="NXD300" s="730"/>
      <c r="NXE300" s="730"/>
      <c r="NXF300" s="730"/>
      <c r="NXG300" s="730"/>
      <c r="NXH300" s="730"/>
      <c r="NXI300" s="730"/>
      <c r="NXJ300" s="730"/>
      <c r="NXK300" s="730"/>
      <c r="NXL300" s="730"/>
      <c r="NXM300" s="730"/>
      <c r="NXN300" s="730"/>
      <c r="NXO300" s="730"/>
      <c r="NXP300" s="730"/>
      <c r="NXQ300" s="730"/>
      <c r="NXR300" s="730"/>
      <c r="NXS300" s="730"/>
      <c r="NXT300" s="730"/>
      <c r="NXU300" s="730"/>
      <c r="NXV300" s="730"/>
      <c r="NXW300" s="730"/>
      <c r="NXX300" s="730"/>
      <c r="NXY300" s="730"/>
      <c r="NXZ300" s="730"/>
      <c r="NYA300" s="730"/>
      <c r="NYB300" s="730"/>
      <c r="NYC300" s="730"/>
      <c r="NYD300" s="730"/>
      <c r="NYE300" s="730"/>
      <c r="NYF300" s="730"/>
      <c r="NYG300" s="730"/>
      <c r="NYH300" s="730"/>
      <c r="NYI300" s="730"/>
      <c r="NYJ300" s="730"/>
      <c r="NYK300" s="730"/>
      <c r="NYL300" s="730"/>
      <c r="NYM300" s="730"/>
      <c r="NYN300" s="730"/>
      <c r="NYO300" s="730"/>
      <c r="NYP300" s="730"/>
      <c r="NYQ300" s="730"/>
      <c r="NYR300" s="730"/>
      <c r="NYS300" s="730"/>
      <c r="NYT300" s="730"/>
      <c r="NYU300" s="730"/>
      <c r="NYV300" s="730"/>
      <c r="NYW300" s="730"/>
      <c r="NYX300" s="730"/>
      <c r="NYY300" s="730"/>
      <c r="NYZ300" s="730"/>
      <c r="NZA300" s="730"/>
      <c r="NZB300" s="730"/>
      <c r="NZC300" s="730"/>
      <c r="NZD300" s="730"/>
      <c r="NZE300" s="730"/>
      <c r="NZF300" s="730"/>
      <c r="NZG300" s="730"/>
      <c r="NZH300" s="730"/>
      <c r="NZI300" s="730"/>
      <c r="NZJ300" s="730"/>
      <c r="NZK300" s="730"/>
      <c r="NZL300" s="730"/>
      <c r="NZM300" s="730"/>
      <c r="NZN300" s="730"/>
      <c r="NZO300" s="730"/>
      <c r="NZP300" s="730"/>
      <c r="NZQ300" s="730"/>
      <c r="NZR300" s="730"/>
      <c r="NZS300" s="730"/>
      <c r="NZT300" s="730"/>
      <c r="NZU300" s="730"/>
      <c r="NZV300" s="730"/>
      <c r="NZW300" s="730"/>
      <c r="NZX300" s="730"/>
      <c r="NZY300" s="730"/>
      <c r="NZZ300" s="730"/>
      <c r="OAA300" s="730"/>
      <c r="OAB300" s="730"/>
      <c r="OAC300" s="730"/>
      <c r="OAD300" s="730"/>
      <c r="OAE300" s="730"/>
      <c r="OAF300" s="730"/>
      <c r="OAG300" s="730"/>
      <c r="OAH300" s="730"/>
      <c r="OAI300" s="730"/>
      <c r="OAJ300" s="730"/>
      <c r="OAK300" s="730"/>
      <c r="OAL300" s="730"/>
      <c r="OAM300" s="730"/>
      <c r="OAN300" s="730"/>
      <c r="OAO300" s="730"/>
      <c r="OAP300" s="730"/>
      <c r="OAQ300" s="730"/>
      <c r="OAR300" s="730"/>
      <c r="OAS300" s="730"/>
      <c r="OAT300" s="730"/>
      <c r="OAU300" s="730"/>
      <c r="OAV300" s="730"/>
      <c r="OAW300" s="730"/>
      <c r="OAX300" s="730"/>
      <c r="OAY300" s="730"/>
      <c r="OAZ300" s="730"/>
      <c r="OBA300" s="730"/>
      <c r="OBB300" s="730"/>
      <c r="OBC300" s="730"/>
      <c r="OBD300" s="730"/>
      <c r="OBE300" s="730"/>
      <c r="OBF300" s="730"/>
      <c r="OBG300" s="730"/>
      <c r="OBH300" s="730"/>
      <c r="OBI300" s="730"/>
      <c r="OBJ300" s="730"/>
      <c r="OBK300" s="730"/>
      <c r="OBL300" s="730"/>
      <c r="OBM300" s="730"/>
      <c r="OBN300" s="730"/>
      <c r="OBO300" s="730"/>
      <c r="OBP300" s="730"/>
      <c r="OBQ300" s="730"/>
      <c r="OBR300" s="730"/>
      <c r="OBS300" s="730"/>
      <c r="OBT300" s="730"/>
      <c r="OBU300" s="730"/>
      <c r="OBV300" s="730"/>
      <c r="OBW300" s="730"/>
      <c r="OBX300" s="730"/>
      <c r="OBY300" s="730"/>
      <c r="OBZ300" s="730"/>
      <c r="OCA300" s="730"/>
      <c r="OCB300" s="730"/>
      <c r="OCC300" s="730"/>
      <c r="OCD300" s="730"/>
      <c r="OCE300" s="730"/>
      <c r="OCF300" s="730"/>
      <c r="OCG300" s="730"/>
      <c r="OCH300" s="730"/>
      <c r="OCI300" s="730"/>
      <c r="OCJ300" s="730"/>
      <c r="OCK300" s="730"/>
      <c r="OCL300" s="730"/>
      <c r="OCM300" s="730"/>
      <c r="OCN300" s="730"/>
      <c r="OCO300" s="730"/>
      <c r="OCP300" s="730"/>
      <c r="OCQ300" s="730"/>
      <c r="OCR300" s="730"/>
      <c r="OCS300" s="730"/>
      <c r="OCT300" s="730"/>
      <c r="OCU300" s="730"/>
      <c r="OCV300" s="730"/>
      <c r="OCW300" s="730"/>
      <c r="OCX300" s="730"/>
      <c r="OCY300" s="730"/>
      <c r="OCZ300" s="730"/>
      <c r="ODA300" s="730"/>
      <c r="ODB300" s="730"/>
      <c r="ODC300" s="730"/>
      <c r="ODD300" s="730"/>
      <c r="ODE300" s="730"/>
      <c r="ODF300" s="730"/>
      <c r="ODG300" s="730"/>
      <c r="ODH300" s="730"/>
      <c r="ODI300" s="730"/>
      <c r="ODJ300" s="730"/>
      <c r="ODK300" s="730"/>
      <c r="ODL300" s="730"/>
      <c r="ODM300" s="730"/>
      <c r="ODN300" s="730"/>
      <c r="ODO300" s="730"/>
      <c r="ODP300" s="730"/>
      <c r="ODQ300" s="730"/>
      <c r="ODR300" s="730"/>
      <c r="ODS300" s="730"/>
      <c r="ODT300" s="730"/>
      <c r="ODU300" s="730"/>
      <c r="ODV300" s="730"/>
      <c r="ODW300" s="730"/>
      <c r="ODX300" s="730"/>
      <c r="ODY300" s="730"/>
      <c r="ODZ300" s="730"/>
      <c r="OEA300" s="730"/>
      <c r="OEB300" s="730"/>
      <c r="OEC300" s="730"/>
      <c r="OED300" s="730"/>
      <c r="OEE300" s="730"/>
      <c r="OEF300" s="730"/>
      <c r="OEG300" s="730"/>
      <c r="OEH300" s="730"/>
      <c r="OEI300" s="730"/>
      <c r="OEJ300" s="730"/>
      <c r="OEK300" s="730"/>
      <c r="OEL300" s="730"/>
      <c r="OEM300" s="730"/>
      <c r="OEN300" s="730"/>
      <c r="OEO300" s="730"/>
      <c r="OEP300" s="730"/>
      <c r="OEQ300" s="730"/>
      <c r="OER300" s="730"/>
      <c r="OES300" s="730"/>
      <c r="OET300" s="730"/>
      <c r="OEU300" s="730"/>
      <c r="OEV300" s="730"/>
      <c r="OEW300" s="730"/>
      <c r="OEX300" s="730"/>
      <c r="OEY300" s="730"/>
      <c r="OEZ300" s="730"/>
      <c r="OFA300" s="730"/>
      <c r="OFB300" s="730"/>
      <c r="OFC300" s="730"/>
      <c r="OFD300" s="730"/>
      <c r="OFE300" s="730"/>
      <c r="OFF300" s="730"/>
      <c r="OFG300" s="730"/>
      <c r="OFH300" s="730"/>
      <c r="OFI300" s="730"/>
      <c r="OFJ300" s="730"/>
      <c r="OFK300" s="730"/>
      <c r="OFL300" s="730"/>
      <c r="OFM300" s="730"/>
      <c r="OFN300" s="730"/>
      <c r="OFO300" s="730"/>
      <c r="OFP300" s="730"/>
      <c r="OFQ300" s="730"/>
      <c r="OFR300" s="730"/>
      <c r="OFS300" s="730"/>
      <c r="OFT300" s="730"/>
      <c r="OFU300" s="730"/>
      <c r="OFV300" s="730"/>
      <c r="OFW300" s="730"/>
      <c r="OFX300" s="730"/>
      <c r="OFY300" s="730"/>
      <c r="OFZ300" s="730"/>
      <c r="OGA300" s="730"/>
      <c r="OGB300" s="730"/>
      <c r="OGC300" s="730"/>
      <c r="OGD300" s="730"/>
      <c r="OGE300" s="730"/>
      <c r="OGF300" s="730"/>
      <c r="OGG300" s="730"/>
      <c r="OGH300" s="730"/>
      <c r="OGI300" s="730"/>
      <c r="OGJ300" s="730"/>
      <c r="OGK300" s="730"/>
      <c r="OGL300" s="730"/>
      <c r="OGM300" s="730"/>
      <c r="OGN300" s="730"/>
      <c r="OGO300" s="730"/>
      <c r="OGP300" s="730"/>
      <c r="OGQ300" s="730"/>
      <c r="OGR300" s="730"/>
      <c r="OGS300" s="730"/>
      <c r="OGT300" s="730"/>
      <c r="OGU300" s="730"/>
      <c r="OGV300" s="730"/>
      <c r="OGW300" s="730"/>
      <c r="OGX300" s="730"/>
      <c r="OGY300" s="730"/>
      <c r="OGZ300" s="730"/>
      <c r="OHA300" s="730"/>
      <c r="OHB300" s="730"/>
      <c r="OHC300" s="730"/>
      <c r="OHD300" s="730"/>
      <c r="OHE300" s="730"/>
      <c r="OHF300" s="730"/>
      <c r="OHG300" s="730"/>
      <c r="OHH300" s="730"/>
      <c r="OHI300" s="730"/>
      <c r="OHJ300" s="730"/>
      <c r="OHK300" s="730"/>
      <c r="OHL300" s="730"/>
      <c r="OHM300" s="730"/>
      <c r="OHN300" s="730"/>
      <c r="OHO300" s="730"/>
      <c r="OHP300" s="730"/>
      <c r="OHQ300" s="730"/>
      <c r="OHR300" s="730"/>
      <c r="OHS300" s="730"/>
      <c r="OHT300" s="730"/>
      <c r="OHU300" s="730"/>
      <c r="OHV300" s="730"/>
      <c r="OHW300" s="730"/>
      <c r="OHX300" s="730"/>
      <c r="OHY300" s="730"/>
      <c r="OHZ300" s="730"/>
      <c r="OIA300" s="730"/>
      <c r="OIB300" s="730"/>
      <c r="OIC300" s="730"/>
      <c r="OID300" s="730"/>
      <c r="OIE300" s="730"/>
      <c r="OIF300" s="730"/>
      <c r="OIG300" s="730"/>
      <c r="OIH300" s="730"/>
      <c r="OII300" s="730"/>
      <c r="OIJ300" s="730"/>
      <c r="OIK300" s="730"/>
      <c r="OIL300" s="730"/>
      <c r="OIM300" s="730"/>
      <c r="OIN300" s="730"/>
      <c r="OIO300" s="730"/>
      <c r="OIP300" s="730"/>
      <c r="OIQ300" s="730"/>
      <c r="OIR300" s="730"/>
      <c r="OIS300" s="730"/>
      <c r="OIT300" s="730"/>
      <c r="OIU300" s="730"/>
      <c r="OIV300" s="730"/>
      <c r="OIW300" s="730"/>
      <c r="OIX300" s="730"/>
      <c r="OIY300" s="730"/>
      <c r="OIZ300" s="730"/>
      <c r="OJA300" s="730"/>
      <c r="OJB300" s="730"/>
      <c r="OJC300" s="730"/>
      <c r="OJD300" s="730"/>
      <c r="OJE300" s="730"/>
      <c r="OJF300" s="730"/>
      <c r="OJG300" s="730"/>
      <c r="OJH300" s="730"/>
      <c r="OJI300" s="730"/>
      <c r="OJJ300" s="730"/>
      <c r="OJK300" s="730"/>
      <c r="OJL300" s="730"/>
      <c r="OJM300" s="730"/>
      <c r="OJN300" s="730"/>
      <c r="OJO300" s="730"/>
      <c r="OJP300" s="730"/>
      <c r="OJQ300" s="730"/>
      <c r="OJR300" s="730"/>
      <c r="OJS300" s="730"/>
      <c r="OJT300" s="730"/>
      <c r="OJU300" s="730"/>
      <c r="OJV300" s="730"/>
      <c r="OJW300" s="730"/>
      <c r="OJX300" s="730"/>
      <c r="OJY300" s="730"/>
      <c r="OJZ300" s="730"/>
      <c r="OKA300" s="730"/>
      <c r="OKB300" s="730"/>
      <c r="OKC300" s="730"/>
      <c r="OKD300" s="730"/>
      <c r="OKE300" s="730"/>
      <c r="OKF300" s="730"/>
      <c r="OKG300" s="730"/>
      <c r="OKH300" s="730"/>
      <c r="OKI300" s="730"/>
      <c r="OKJ300" s="730"/>
      <c r="OKK300" s="730"/>
      <c r="OKL300" s="730"/>
      <c r="OKM300" s="730"/>
      <c r="OKN300" s="730"/>
      <c r="OKO300" s="730"/>
      <c r="OKP300" s="730"/>
      <c r="OKQ300" s="730"/>
      <c r="OKR300" s="730"/>
      <c r="OKS300" s="730"/>
      <c r="OKT300" s="730"/>
      <c r="OKU300" s="730"/>
      <c r="OKV300" s="730"/>
      <c r="OKW300" s="730"/>
      <c r="OKX300" s="730"/>
      <c r="OKY300" s="730"/>
      <c r="OKZ300" s="730"/>
      <c r="OLA300" s="730"/>
      <c r="OLB300" s="730"/>
      <c r="OLC300" s="730"/>
      <c r="OLD300" s="730"/>
      <c r="OLE300" s="730"/>
      <c r="OLF300" s="730"/>
      <c r="OLG300" s="730"/>
      <c r="OLH300" s="730"/>
      <c r="OLI300" s="730"/>
      <c r="OLJ300" s="730"/>
      <c r="OLK300" s="730"/>
      <c r="OLL300" s="730"/>
      <c r="OLM300" s="730"/>
      <c r="OLN300" s="730"/>
      <c r="OLO300" s="730"/>
      <c r="OLP300" s="730"/>
      <c r="OLQ300" s="730"/>
      <c r="OLR300" s="730"/>
      <c r="OLS300" s="730"/>
      <c r="OLT300" s="730"/>
      <c r="OLU300" s="730"/>
      <c r="OLV300" s="730"/>
      <c r="OLW300" s="730"/>
      <c r="OLX300" s="730"/>
      <c r="OLY300" s="730"/>
      <c r="OLZ300" s="730"/>
      <c r="OMA300" s="730"/>
      <c r="OMB300" s="730"/>
      <c r="OMC300" s="730"/>
      <c r="OMD300" s="730"/>
      <c r="OME300" s="730"/>
      <c r="OMF300" s="730"/>
      <c r="OMG300" s="730"/>
      <c r="OMH300" s="730"/>
      <c r="OMI300" s="730"/>
      <c r="OMJ300" s="730"/>
      <c r="OMK300" s="730"/>
      <c r="OML300" s="730"/>
      <c r="OMM300" s="730"/>
      <c r="OMN300" s="730"/>
      <c r="OMO300" s="730"/>
      <c r="OMP300" s="730"/>
      <c r="OMQ300" s="730"/>
      <c r="OMR300" s="730"/>
      <c r="OMS300" s="730"/>
      <c r="OMT300" s="730"/>
      <c r="OMU300" s="730"/>
      <c r="OMV300" s="730"/>
      <c r="OMW300" s="730"/>
      <c r="OMX300" s="730"/>
      <c r="OMY300" s="730"/>
      <c r="OMZ300" s="730"/>
      <c r="ONA300" s="730"/>
      <c r="ONB300" s="730"/>
      <c r="ONC300" s="730"/>
      <c r="OND300" s="730"/>
      <c r="ONE300" s="730"/>
      <c r="ONF300" s="730"/>
      <c r="ONG300" s="730"/>
      <c r="ONH300" s="730"/>
      <c r="ONI300" s="730"/>
      <c r="ONJ300" s="730"/>
      <c r="ONK300" s="730"/>
      <c r="ONL300" s="730"/>
      <c r="ONM300" s="730"/>
      <c r="ONN300" s="730"/>
      <c r="ONO300" s="730"/>
      <c r="ONP300" s="730"/>
      <c r="ONQ300" s="730"/>
      <c r="ONR300" s="730"/>
      <c r="ONS300" s="730"/>
      <c r="ONT300" s="730"/>
      <c r="ONU300" s="730"/>
      <c r="ONV300" s="730"/>
      <c r="ONW300" s="730"/>
      <c r="ONX300" s="730"/>
      <c r="ONY300" s="730"/>
      <c r="ONZ300" s="730"/>
      <c r="OOA300" s="730"/>
      <c r="OOB300" s="730"/>
      <c r="OOC300" s="730"/>
      <c r="OOD300" s="730"/>
      <c r="OOE300" s="730"/>
      <c r="OOF300" s="730"/>
      <c r="OOG300" s="730"/>
      <c r="OOH300" s="730"/>
      <c r="OOI300" s="730"/>
      <c r="OOJ300" s="730"/>
      <c r="OOK300" s="730"/>
      <c r="OOL300" s="730"/>
      <c r="OOM300" s="730"/>
      <c r="OON300" s="730"/>
      <c r="OOO300" s="730"/>
      <c r="OOP300" s="730"/>
      <c r="OOQ300" s="730"/>
      <c r="OOR300" s="730"/>
      <c r="OOS300" s="730"/>
      <c r="OOT300" s="730"/>
      <c r="OOU300" s="730"/>
      <c r="OOV300" s="730"/>
      <c r="OOW300" s="730"/>
      <c r="OOX300" s="730"/>
      <c r="OOY300" s="730"/>
      <c r="OOZ300" s="730"/>
      <c r="OPA300" s="730"/>
      <c r="OPB300" s="730"/>
      <c r="OPC300" s="730"/>
      <c r="OPD300" s="730"/>
      <c r="OPE300" s="730"/>
      <c r="OPF300" s="730"/>
      <c r="OPG300" s="730"/>
      <c r="OPH300" s="730"/>
      <c r="OPI300" s="730"/>
      <c r="OPJ300" s="730"/>
      <c r="OPK300" s="730"/>
      <c r="OPL300" s="730"/>
      <c r="OPM300" s="730"/>
      <c r="OPN300" s="730"/>
      <c r="OPO300" s="730"/>
      <c r="OPP300" s="730"/>
      <c r="OPQ300" s="730"/>
      <c r="OPR300" s="730"/>
      <c r="OPS300" s="730"/>
      <c r="OPT300" s="730"/>
      <c r="OPU300" s="730"/>
      <c r="OPV300" s="730"/>
      <c r="OPW300" s="730"/>
      <c r="OPX300" s="730"/>
      <c r="OPY300" s="730"/>
      <c r="OPZ300" s="730"/>
      <c r="OQA300" s="730"/>
      <c r="OQB300" s="730"/>
      <c r="OQC300" s="730"/>
      <c r="OQD300" s="730"/>
      <c r="OQE300" s="730"/>
      <c r="OQF300" s="730"/>
      <c r="OQG300" s="730"/>
      <c r="OQH300" s="730"/>
      <c r="OQI300" s="730"/>
      <c r="OQJ300" s="730"/>
      <c r="OQK300" s="730"/>
      <c r="OQL300" s="730"/>
      <c r="OQM300" s="730"/>
      <c r="OQN300" s="730"/>
      <c r="OQO300" s="730"/>
      <c r="OQP300" s="730"/>
      <c r="OQQ300" s="730"/>
      <c r="OQR300" s="730"/>
      <c r="OQS300" s="730"/>
      <c r="OQT300" s="730"/>
      <c r="OQU300" s="730"/>
      <c r="OQV300" s="730"/>
      <c r="OQW300" s="730"/>
      <c r="OQX300" s="730"/>
      <c r="OQY300" s="730"/>
      <c r="OQZ300" s="730"/>
      <c r="ORA300" s="730"/>
      <c r="ORB300" s="730"/>
      <c r="ORC300" s="730"/>
      <c r="ORD300" s="730"/>
      <c r="ORE300" s="730"/>
      <c r="ORF300" s="730"/>
      <c r="ORG300" s="730"/>
      <c r="ORH300" s="730"/>
      <c r="ORI300" s="730"/>
      <c r="ORJ300" s="730"/>
      <c r="ORK300" s="730"/>
      <c r="ORL300" s="730"/>
      <c r="ORM300" s="730"/>
      <c r="ORN300" s="730"/>
      <c r="ORO300" s="730"/>
      <c r="ORP300" s="730"/>
      <c r="ORQ300" s="730"/>
      <c r="ORR300" s="730"/>
      <c r="ORS300" s="730"/>
      <c r="ORT300" s="730"/>
      <c r="ORU300" s="730"/>
      <c r="ORV300" s="730"/>
      <c r="ORW300" s="730"/>
      <c r="ORX300" s="730"/>
      <c r="ORY300" s="730"/>
      <c r="ORZ300" s="730"/>
      <c r="OSA300" s="730"/>
      <c r="OSB300" s="730"/>
      <c r="OSC300" s="730"/>
      <c r="OSD300" s="730"/>
      <c r="OSE300" s="730"/>
      <c r="OSF300" s="730"/>
      <c r="OSG300" s="730"/>
      <c r="OSH300" s="730"/>
      <c r="OSI300" s="730"/>
      <c r="OSJ300" s="730"/>
      <c r="OSK300" s="730"/>
      <c r="OSL300" s="730"/>
      <c r="OSM300" s="730"/>
      <c r="OSN300" s="730"/>
      <c r="OSO300" s="730"/>
      <c r="OSP300" s="730"/>
      <c r="OSQ300" s="730"/>
      <c r="OSR300" s="730"/>
      <c r="OSS300" s="730"/>
      <c r="OST300" s="730"/>
      <c r="OSU300" s="730"/>
      <c r="OSV300" s="730"/>
      <c r="OSW300" s="730"/>
      <c r="OSX300" s="730"/>
      <c r="OSY300" s="730"/>
      <c r="OSZ300" s="730"/>
      <c r="OTA300" s="730"/>
      <c r="OTB300" s="730"/>
      <c r="OTC300" s="730"/>
      <c r="OTD300" s="730"/>
      <c r="OTE300" s="730"/>
      <c r="OTF300" s="730"/>
      <c r="OTG300" s="730"/>
      <c r="OTH300" s="730"/>
      <c r="OTI300" s="730"/>
      <c r="OTJ300" s="730"/>
      <c r="OTK300" s="730"/>
      <c r="OTL300" s="730"/>
      <c r="OTM300" s="730"/>
      <c r="OTN300" s="730"/>
      <c r="OTO300" s="730"/>
      <c r="OTP300" s="730"/>
      <c r="OTQ300" s="730"/>
      <c r="OTR300" s="730"/>
      <c r="OTS300" s="730"/>
      <c r="OTT300" s="730"/>
      <c r="OTU300" s="730"/>
      <c r="OTV300" s="730"/>
      <c r="OTW300" s="730"/>
      <c r="OTX300" s="730"/>
      <c r="OTY300" s="730"/>
      <c r="OTZ300" s="730"/>
      <c r="OUA300" s="730"/>
      <c r="OUB300" s="730"/>
      <c r="OUC300" s="730"/>
      <c r="OUD300" s="730"/>
      <c r="OUE300" s="730"/>
      <c r="OUF300" s="730"/>
      <c r="OUG300" s="730"/>
      <c r="OUH300" s="730"/>
      <c r="OUI300" s="730"/>
      <c r="OUJ300" s="730"/>
      <c r="OUK300" s="730"/>
      <c r="OUL300" s="730"/>
      <c r="OUM300" s="730"/>
      <c r="OUN300" s="730"/>
      <c r="OUO300" s="730"/>
      <c r="OUP300" s="730"/>
      <c r="OUQ300" s="730"/>
      <c r="OUR300" s="730"/>
      <c r="OUS300" s="730"/>
      <c r="OUT300" s="730"/>
      <c r="OUU300" s="730"/>
      <c r="OUV300" s="730"/>
      <c r="OUW300" s="730"/>
      <c r="OUX300" s="730"/>
      <c r="OUY300" s="730"/>
      <c r="OUZ300" s="730"/>
      <c r="OVA300" s="730"/>
      <c r="OVB300" s="730"/>
      <c r="OVC300" s="730"/>
      <c r="OVD300" s="730"/>
      <c r="OVE300" s="730"/>
      <c r="OVF300" s="730"/>
      <c r="OVG300" s="730"/>
      <c r="OVH300" s="730"/>
      <c r="OVI300" s="730"/>
      <c r="OVJ300" s="730"/>
      <c r="OVK300" s="730"/>
      <c r="OVL300" s="730"/>
      <c r="OVM300" s="730"/>
      <c r="OVN300" s="730"/>
      <c r="OVO300" s="730"/>
      <c r="OVP300" s="730"/>
      <c r="OVQ300" s="730"/>
      <c r="OVR300" s="730"/>
      <c r="OVS300" s="730"/>
      <c r="OVT300" s="730"/>
      <c r="OVU300" s="730"/>
      <c r="OVV300" s="730"/>
      <c r="OVW300" s="730"/>
      <c r="OVX300" s="730"/>
      <c r="OVY300" s="730"/>
      <c r="OVZ300" s="730"/>
      <c r="OWA300" s="730"/>
      <c r="OWB300" s="730"/>
      <c r="OWC300" s="730"/>
      <c r="OWD300" s="730"/>
      <c r="OWE300" s="730"/>
      <c r="OWF300" s="730"/>
      <c r="OWG300" s="730"/>
      <c r="OWH300" s="730"/>
      <c r="OWI300" s="730"/>
      <c r="OWJ300" s="730"/>
      <c r="OWK300" s="730"/>
      <c r="OWL300" s="730"/>
      <c r="OWM300" s="730"/>
      <c r="OWN300" s="730"/>
      <c r="OWO300" s="730"/>
      <c r="OWP300" s="730"/>
      <c r="OWQ300" s="730"/>
      <c r="OWR300" s="730"/>
      <c r="OWS300" s="730"/>
      <c r="OWT300" s="730"/>
      <c r="OWU300" s="730"/>
      <c r="OWV300" s="730"/>
      <c r="OWW300" s="730"/>
      <c r="OWX300" s="730"/>
      <c r="OWY300" s="730"/>
      <c r="OWZ300" s="730"/>
      <c r="OXA300" s="730"/>
      <c r="OXB300" s="730"/>
      <c r="OXC300" s="730"/>
      <c r="OXD300" s="730"/>
      <c r="OXE300" s="730"/>
      <c r="OXF300" s="730"/>
      <c r="OXG300" s="730"/>
      <c r="OXH300" s="730"/>
      <c r="OXI300" s="730"/>
      <c r="OXJ300" s="730"/>
      <c r="OXK300" s="730"/>
      <c r="OXL300" s="730"/>
      <c r="OXM300" s="730"/>
      <c r="OXN300" s="730"/>
      <c r="OXO300" s="730"/>
      <c r="OXP300" s="730"/>
      <c r="OXQ300" s="730"/>
      <c r="OXR300" s="730"/>
      <c r="OXS300" s="730"/>
      <c r="OXT300" s="730"/>
      <c r="OXU300" s="730"/>
      <c r="OXV300" s="730"/>
      <c r="OXW300" s="730"/>
      <c r="OXX300" s="730"/>
      <c r="OXY300" s="730"/>
      <c r="OXZ300" s="730"/>
      <c r="OYA300" s="730"/>
      <c r="OYB300" s="730"/>
      <c r="OYC300" s="730"/>
      <c r="OYD300" s="730"/>
      <c r="OYE300" s="730"/>
      <c r="OYF300" s="730"/>
      <c r="OYG300" s="730"/>
      <c r="OYH300" s="730"/>
      <c r="OYI300" s="730"/>
      <c r="OYJ300" s="730"/>
      <c r="OYK300" s="730"/>
      <c r="OYL300" s="730"/>
      <c r="OYM300" s="730"/>
      <c r="OYN300" s="730"/>
      <c r="OYO300" s="730"/>
      <c r="OYP300" s="730"/>
      <c r="OYQ300" s="730"/>
      <c r="OYR300" s="730"/>
      <c r="OYS300" s="730"/>
      <c r="OYT300" s="730"/>
      <c r="OYU300" s="730"/>
      <c r="OYV300" s="730"/>
      <c r="OYW300" s="730"/>
      <c r="OYX300" s="730"/>
      <c r="OYY300" s="730"/>
      <c r="OYZ300" s="730"/>
      <c r="OZA300" s="730"/>
      <c r="OZB300" s="730"/>
      <c r="OZC300" s="730"/>
      <c r="OZD300" s="730"/>
      <c r="OZE300" s="730"/>
      <c r="OZF300" s="730"/>
      <c r="OZG300" s="730"/>
      <c r="OZH300" s="730"/>
      <c r="OZI300" s="730"/>
      <c r="OZJ300" s="730"/>
      <c r="OZK300" s="730"/>
      <c r="OZL300" s="730"/>
      <c r="OZM300" s="730"/>
      <c r="OZN300" s="730"/>
      <c r="OZO300" s="730"/>
      <c r="OZP300" s="730"/>
      <c r="OZQ300" s="730"/>
      <c r="OZR300" s="730"/>
      <c r="OZS300" s="730"/>
      <c r="OZT300" s="730"/>
      <c r="OZU300" s="730"/>
      <c r="OZV300" s="730"/>
      <c r="OZW300" s="730"/>
      <c r="OZX300" s="730"/>
      <c r="OZY300" s="730"/>
      <c r="OZZ300" s="730"/>
      <c r="PAA300" s="730"/>
      <c r="PAB300" s="730"/>
      <c r="PAC300" s="730"/>
      <c r="PAD300" s="730"/>
      <c r="PAE300" s="730"/>
      <c r="PAF300" s="730"/>
      <c r="PAG300" s="730"/>
      <c r="PAH300" s="730"/>
      <c r="PAI300" s="730"/>
      <c r="PAJ300" s="730"/>
      <c r="PAK300" s="730"/>
      <c r="PAL300" s="730"/>
      <c r="PAM300" s="730"/>
      <c r="PAN300" s="730"/>
      <c r="PAO300" s="730"/>
      <c r="PAP300" s="730"/>
      <c r="PAQ300" s="730"/>
      <c r="PAR300" s="730"/>
      <c r="PAS300" s="730"/>
      <c r="PAT300" s="730"/>
      <c r="PAU300" s="730"/>
      <c r="PAV300" s="730"/>
      <c r="PAW300" s="730"/>
      <c r="PAX300" s="730"/>
      <c r="PAY300" s="730"/>
      <c r="PAZ300" s="730"/>
      <c r="PBA300" s="730"/>
      <c r="PBB300" s="730"/>
      <c r="PBC300" s="730"/>
      <c r="PBD300" s="730"/>
      <c r="PBE300" s="730"/>
      <c r="PBF300" s="730"/>
      <c r="PBG300" s="730"/>
      <c r="PBH300" s="730"/>
      <c r="PBI300" s="730"/>
      <c r="PBJ300" s="730"/>
      <c r="PBK300" s="730"/>
      <c r="PBL300" s="730"/>
      <c r="PBM300" s="730"/>
      <c r="PBN300" s="730"/>
      <c r="PBO300" s="730"/>
      <c r="PBP300" s="730"/>
      <c r="PBQ300" s="730"/>
      <c r="PBR300" s="730"/>
      <c r="PBS300" s="730"/>
      <c r="PBT300" s="730"/>
      <c r="PBU300" s="730"/>
      <c r="PBV300" s="730"/>
      <c r="PBW300" s="730"/>
      <c r="PBX300" s="730"/>
      <c r="PBY300" s="730"/>
      <c r="PBZ300" s="730"/>
      <c r="PCA300" s="730"/>
      <c r="PCB300" s="730"/>
      <c r="PCC300" s="730"/>
      <c r="PCD300" s="730"/>
      <c r="PCE300" s="730"/>
      <c r="PCF300" s="730"/>
      <c r="PCG300" s="730"/>
      <c r="PCH300" s="730"/>
      <c r="PCI300" s="730"/>
      <c r="PCJ300" s="730"/>
      <c r="PCK300" s="730"/>
      <c r="PCL300" s="730"/>
      <c r="PCM300" s="730"/>
      <c r="PCN300" s="730"/>
      <c r="PCO300" s="730"/>
      <c r="PCP300" s="730"/>
      <c r="PCQ300" s="730"/>
      <c r="PCR300" s="730"/>
      <c r="PCS300" s="730"/>
      <c r="PCT300" s="730"/>
      <c r="PCU300" s="730"/>
      <c r="PCV300" s="730"/>
      <c r="PCW300" s="730"/>
      <c r="PCX300" s="730"/>
      <c r="PCY300" s="730"/>
      <c r="PCZ300" s="730"/>
      <c r="PDA300" s="730"/>
      <c r="PDB300" s="730"/>
      <c r="PDC300" s="730"/>
      <c r="PDD300" s="730"/>
      <c r="PDE300" s="730"/>
      <c r="PDF300" s="730"/>
      <c r="PDG300" s="730"/>
      <c r="PDH300" s="730"/>
      <c r="PDI300" s="730"/>
      <c r="PDJ300" s="730"/>
      <c r="PDK300" s="730"/>
      <c r="PDL300" s="730"/>
      <c r="PDM300" s="730"/>
      <c r="PDN300" s="730"/>
      <c r="PDO300" s="730"/>
      <c r="PDP300" s="730"/>
      <c r="PDQ300" s="730"/>
      <c r="PDR300" s="730"/>
      <c r="PDS300" s="730"/>
      <c r="PDT300" s="730"/>
      <c r="PDU300" s="730"/>
      <c r="PDV300" s="730"/>
      <c r="PDW300" s="730"/>
      <c r="PDX300" s="730"/>
      <c r="PDY300" s="730"/>
      <c r="PDZ300" s="730"/>
      <c r="PEA300" s="730"/>
      <c r="PEB300" s="730"/>
      <c r="PEC300" s="730"/>
      <c r="PED300" s="730"/>
      <c r="PEE300" s="730"/>
      <c r="PEF300" s="730"/>
      <c r="PEG300" s="730"/>
      <c r="PEH300" s="730"/>
      <c r="PEI300" s="730"/>
      <c r="PEJ300" s="730"/>
      <c r="PEK300" s="730"/>
      <c r="PEL300" s="730"/>
      <c r="PEM300" s="730"/>
      <c r="PEN300" s="730"/>
      <c r="PEO300" s="730"/>
      <c r="PEP300" s="730"/>
      <c r="PEQ300" s="730"/>
      <c r="PER300" s="730"/>
      <c r="PES300" s="730"/>
      <c r="PET300" s="730"/>
      <c r="PEU300" s="730"/>
      <c r="PEV300" s="730"/>
      <c r="PEW300" s="730"/>
      <c r="PEX300" s="730"/>
      <c r="PEY300" s="730"/>
      <c r="PEZ300" s="730"/>
      <c r="PFA300" s="730"/>
      <c r="PFB300" s="730"/>
      <c r="PFC300" s="730"/>
      <c r="PFD300" s="730"/>
      <c r="PFE300" s="730"/>
      <c r="PFF300" s="730"/>
      <c r="PFG300" s="730"/>
      <c r="PFH300" s="730"/>
      <c r="PFI300" s="730"/>
      <c r="PFJ300" s="730"/>
      <c r="PFK300" s="730"/>
      <c r="PFL300" s="730"/>
      <c r="PFM300" s="730"/>
      <c r="PFN300" s="730"/>
      <c r="PFO300" s="730"/>
      <c r="PFP300" s="730"/>
      <c r="PFQ300" s="730"/>
      <c r="PFR300" s="730"/>
      <c r="PFS300" s="730"/>
      <c r="PFT300" s="730"/>
      <c r="PFU300" s="730"/>
      <c r="PFV300" s="730"/>
      <c r="PFW300" s="730"/>
      <c r="PFX300" s="730"/>
      <c r="PFY300" s="730"/>
      <c r="PFZ300" s="730"/>
      <c r="PGA300" s="730"/>
      <c r="PGB300" s="730"/>
      <c r="PGC300" s="730"/>
      <c r="PGD300" s="730"/>
      <c r="PGE300" s="730"/>
      <c r="PGF300" s="730"/>
      <c r="PGG300" s="730"/>
      <c r="PGH300" s="730"/>
      <c r="PGI300" s="730"/>
      <c r="PGJ300" s="730"/>
      <c r="PGK300" s="730"/>
      <c r="PGL300" s="730"/>
      <c r="PGM300" s="730"/>
      <c r="PGN300" s="730"/>
      <c r="PGO300" s="730"/>
      <c r="PGP300" s="730"/>
      <c r="PGQ300" s="730"/>
      <c r="PGR300" s="730"/>
      <c r="PGS300" s="730"/>
      <c r="PGT300" s="730"/>
      <c r="PGU300" s="730"/>
      <c r="PGV300" s="730"/>
      <c r="PGW300" s="730"/>
      <c r="PGX300" s="730"/>
      <c r="PGY300" s="730"/>
      <c r="PGZ300" s="730"/>
      <c r="PHA300" s="730"/>
      <c r="PHB300" s="730"/>
      <c r="PHC300" s="730"/>
      <c r="PHD300" s="730"/>
      <c r="PHE300" s="730"/>
      <c r="PHF300" s="730"/>
      <c r="PHG300" s="730"/>
      <c r="PHH300" s="730"/>
      <c r="PHI300" s="730"/>
      <c r="PHJ300" s="730"/>
      <c r="PHK300" s="730"/>
      <c r="PHL300" s="730"/>
      <c r="PHM300" s="730"/>
      <c r="PHN300" s="730"/>
      <c r="PHO300" s="730"/>
      <c r="PHP300" s="730"/>
      <c r="PHQ300" s="730"/>
      <c r="PHR300" s="730"/>
      <c r="PHS300" s="730"/>
      <c r="PHT300" s="730"/>
      <c r="PHU300" s="730"/>
      <c r="PHV300" s="730"/>
      <c r="PHW300" s="730"/>
      <c r="PHX300" s="730"/>
      <c r="PHY300" s="730"/>
      <c r="PHZ300" s="730"/>
      <c r="PIA300" s="730"/>
      <c r="PIB300" s="730"/>
      <c r="PIC300" s="730"/>
      <c r="PID300" s="730"/>
      <c r="PIE300" s="730"/>
      <c r="PIF300" s="730"/>
      <c r="PIG300" s="730"/>
      <c r="PIH300" s="730"/>
      <c r="PII300" s="730"/>
      <c r="PIJ300" s="730"/>
      <c r="PIK300" s="730"/>
      <c r="PIL300" s="730"/>
      <c r="PIM300" s="730"/>
      <c r="PIN300" s="730"/>
      <c r="PIO300" s="730"/>
      <c r="PIP300" s="730"/>
      <c r="PIQ300" s="730"/>
      <c r="PIR300" s="730"/>
      <c r="PIS300" s="730"/>
      <c r="PIT300" s="730"/>
      <c r="PIU300" s="730"/>
      <c r="PIV300" s="730"/>
      <c r="PIW300" s="730"/>
      <c r="PIX300" s="730"/>
      <c r="PIY300" s="730"/>
      <c r="PIZ300" s="730"/>
      <c r="PJA300" s="730"/>
      <c r="PJB300" s="730"/>
      <c r="PJC300" s="730"/>
      <c r="PJD300" s="730"/>
      <c r="PJE300" s="730"/>
      <c r="PJF300" s="730"/>
      <c r="PJG300" s="730"/>
      <c r="PJH300" s="730"/>
      <c r="PJI300" s="730"/>
      <c r="PJJ300" s="730"/>
      <c r="PJK300" s="730"/>
      <c r="PJL300" s="730"/>
      <c r="PJM300" s="730"/>
      <c r="PJN300" s="730"/>
      <c r="PJO300" s="730"/>
      <c r="PJP300" s="730"/>
      <c r="PJQ300" s="730"/>
      <c r="PJR300" s="730"/>
      <c r="PJS300" s="730"/>
      <c r="PJT300" s="730"/>
      <c r="PJU300" s="730"/>
      <c r="PJV300" s="730"/>
      <c r="PJW300" s="730"/>
      <c r="PJX300" s="730"/>
      <c r="PJY300" s="730"/>
      <c r="PJZ300" s="730"/>
      <c r="PKA300" s="730"/>
      <c r="PKB300" s="730"/>
      <c r="PKC300" s="730"/>
      <c r="PKD300" s="730"/>
      <c r="PKE300" s="730"/>
      <c r="PKF300" s="730"/>
      <c r="PKG300" s="730"/>
      <c r="PKH300" s="730"/>
      <c r="PKI300" s="730"/>
      <c r="PKJ300" s="730"/>
      <c r="PKK300" s="730"/>
      <c r="PKL300" s="730"/>
      <c r="PKM300" s="730"/>
      <c r="PKN300" s="730"/>
      <c r="PKO300" s="730"/>
      <c r="PKP300" s="730"/>
      <c r="PKQ300" s="730"/>
      <c r="PKR300" s="730"/>
      <c r="PKS300" s="730"/>
      <c r="PKT300" s="730"/>
      <c r="PKU300" s="730"/>
      <c r="PKV300" s="730"/>
      <c r="PKW300" s="730"/>
      <c r="PKX300" s="730"/>
      <c r="PKY300" s="730"/>
      <c r="PKZ300" s="730"/>
      <c r="PLA300" s="730"/>
      <c r="PLB300" s="730"/>
      <c r="PLC300" s="730"/>
      <c r="PLD300" s="730"/>
      <c r="PLE300" s="730"/>
      <c r="PLF300" s="730"/>
      <c r="PLG300" s="730"/>
      <c r="PLH300" s="730"/>
      <c r="PLI300" s="730"/>
      <c r="PLJ300" s="730"/>
      <c r="PLK300" s="730"/>
      <c r="PLL300" s="730"/>
      <c r="PLM300" s="730"/>
      <c r="PLN300" s="730"/>
      <c r="PLO300" s="730"/>
      <c r="PLP300" s="730"/>
      <c r="PLQ300" s="730"/>
      <c r="PLR300" s="730"/>
      <c r="PLS300" s="730"/>
      <c r="PLT300" s="730"/>
      <c r="PLU300" s="730"/>
      <c r="PLV300" s="730"/>
      <c r="PLW300" s="730"/>
      <c r="PLX300" s="730"/>
      <c r="PLY300" s="730"/>
      <c r="PLZ300" s="730"/>
      <c r="PMA300" s="730"/>
      <c r="PMB300" s="730"/>
      <c r="PMC300" s="730"/>
      <c r="PMD300" s="730"/>
      <c r="PME300" s="730"/>
      <c r="PMF300" s="730"/>
      <c r="PMG300" s="730"/>
      <c r="PMH300" s="730"/>
      <c r="PMI300" s="730"/>
      <c r="PMJ300" s="730"/>
      <c r="PMK300" s="730"/>
      <c r="PML300" s="730"/>
      <c r="PMM300" s="730"/>
      <c r="PMN300" s="730"/>
      <c r="PMO300" s="730"/>
      <c r="PMP300" s="730"/>
      <c r="PMQ300" s="730"/>
      <c r="PMR300" s="730"/>
      <c r="PMS300" s="730"/>
      <c r="PMT300" s="730"/>
      <c r="PMU300" s="730"/>
      <c r="PMV300" s="730"/>
      <c r="PMW300" s="730"/>
      <c r="PMX300" s="730"/>
      <c r="PMY300" s="730"/>
      <c r="PMZ300" s="730"/>
      <c r="PNA300" s="730"/>
      <c r="PNB300" s="730"/>
      <c r="PNC300" s="730"/>
      <c r="PND300" s="730"/>
      <c r="PNE300" s="730"/>
      <c r="PNF300" s="730"/>
      <c r="PNG300" s="730"/>
      <c r="PNH300" s="730"/>
      <c r="PNI300" s="730"/>
      <c r="PNJ300" s="730"/>
      <c r="PNK300" s="730"/>
      <c r="PNL300" s="730"/>
      <c r="PNM300" s="730"/>
      <c r="PNN300" s="730"/>
      <c r="PNO300" s="730"/>
      <c r="PNP300" s="730"/>
      <c r="PNQ300" s="730"/>
      <c r="PNR300" s="730"/>
      <c r="PNS300" s="730"/>
      <c r="PNT300" s="730"/>
      <c r="PNU300" s="730"/>
      <c r="PNV300" s="730"/>
      <c r="PNW300" s="730"/>
      <c r="PNX300" s="730"/>
      <c r="PNY300" s="730"/>
      <c r="PNZ300" s="730"/>
      <c r="POA300" s="730"/>
      <c r="POB300" s="730"/>
      <c r="POC300" s="730"/>
      <c r="POD300" s="730"/>
      <c r="POE300" s="730"/>
      <c r="POF300" s="730"/>
      <c r="POG300" s="730"/>
      <c r="POH300" s="730"/>
      <c r="POI300" s="730"/>
      <c r="POJ300" s="730"/>
      <c r="POK300" s="730"/>
      <c r="POL300" s="730"/>
      <c r="POM300" s="730"/>
      <c r="PON300" s="730"/>
      <c r="POO300" s="730"/>
      <c r="POP300" s="730"/>
      <c r="POQ300" s="730"/>
      <c r="POR300" s="730"/>
      <c r="POS300" s="730"/>
      <c r="POT300" s="730"/>
      <c r="POU300" s="730"/>
      <c r="POV300" s="730"/>
      <c r="POW300" s="730"/>
      <c r="POX300" s="730"/>
      <c r="POY300" s="730"/>
      <c r="POZ300" s="730"/>
      <c r="PPA300" s="730"/>
      <c r="PPB300" s="730"/>
      <c r="PPC300" s="730"/>
      <c r="PPD300" s="730"/>
      <c r="PPE300" s="730"/>
      <c r="PPF300" s="730"/>
      <c r="PPG300" s="730"/>
      <c r="PPH300" s="730"/>
      <c r="PPI300" s="730"/>
      <c r="PPJ300" s="730"/>
      <c r="PPK300" s="730"/>
      <c r="PPL300" s="730"/>
      <c r="PPM300" s="730"/>
      <c r="PPN300" s="730"/>
      <c r="PPO300" s="730"/>
      <c r="PPP300" s="730"/>
      <c r="PPQ300" s="730"/>
      <c r="PPR300" s="730"/>
      <c r="PPS300" s="730"/>
      <c r="PPT300" s="730"/>
      <c r="PPU300" s="730"/>
      <c r="PPV300" s="730"/>
      <c r="PPW300" s="730"/>
      <c r="PPX300" s="730"/>
      <c r="PPY300" s="730"/>
      <c r="PPZ300" s="730"/>
      <c r="PQA300" s="730"/>
      <c r="PQB300" s="730"/>
      <c r="PQC300" s="730"/>
      <c r="PQD300" s="730"/>
      <c r="PQE300" s="730"/>
      <c r="PQF300" s="730"/>
      <c r="PQG300" s="730"/>
      <c r="PQH300" s="730"/>
      <c r="PQI300" s="730"/>
      <c r="PQJ300" s="730"/>
      <c r="PQK300" s="730"/>
      <c r="PQL300" s="730"/>
      <c r="PQM300" s="730"/>
      <c r="PQN300" s="730"/>
      <c r="PQO300" s="730"/>
      <c r="PQP300" s="730"/>
      <c r="PQQ300" s="730"/>
      <c r="PQR300" s="730"/>
      <c r="PQS300" s="730"/>
      <c r="PQT300" s="730"/>
      <c r="PQU300" s="730"/>
      <c r="PQV300" s="730"/>
      <c r="PQW300" s="730"/>
      <c r="PQX300" s="730"/>
      <c r="PQY300" s="730"/>
      <c r="PQZ300" s="730"/>
      <c r="PRA300" s="730"/>
      <c r="PRB300" s="730"/>
      <c r="PRC300" s="730"/>
      <c r="PRD300" s="730"/>
      <c r="PRE300" s="730"/>
      <c r="PRF300" s="730"/>
      <c r="PRG300" s="730"/>
      <c r="PRH300" s="730"/>
      <c r="PRI300" s="730"/>
      <c r="PRJ300" s="730"/>
      <c r="PRK300" s="730"/>
      <c r="PRL300" s="730"/>
      <c r="PRM300" s="730"/>
      <c r="PRN300" s="730"/>
      <c r="PRO300" s="730"/>
      <c r="PRP300" s="730"/>
      <c r="PRQ300" s="730"/>
      <c r="PRR300" s="730"/>
      <c r="PRS300" s="730"/>
      <c r="PRT300" s="730"/>
      <c r="PRU300" s="730"/>
      <c r="PRV300" s="730"/>
      <c r="PRW300" s="730"/>
      <c r="PRX300" s="730"/>
      <c r="PRY300" s="730"/>
      <c r="PRZ300" s="730"/>
      <c r="PSA300" s="730"/>
      <c r="PSB300" s="730"/>
      <c r="PSC300" s="730"/>
      <c r="PSD300" s="730"/>
      <c r="PSE300" s="730"/>
      <c r="PSF300" s="730"/>
      <c r="PSG300" s="730"/>
      <c r="PSH300" s="730"/>
      <c r="PSI300" s="730"/>
      <c r="PSJ300" s="730"/>
      <c r="PSK300" s="730"/>
      <c r="PSL300" s="730"/>
      <c r="PSM300" s="730"/>
      <c r="PSN300" s="730"/>
      <c r="PSO300" s="730"/>
      <c r="PSP300" s="730"/>
      <c r="PSQ300" s="730"/>
      <c r="PSR300" s="730"/>
      <c r="PSS300" s="730"/>
      <c r="PST300" s="730"/>
      <c r="PSU300" s="730"/>
      <c r="PSV300" s="730"/>
      <c r="PSW300" s="730"/>
      <c r="PSX300" s="730"/>
      <c r="PSY300" s="730"/>
      <c r="PSZ300" s="730"/>
      <c r="PTA300" s="730"/>
      <c r="PTB300" s="730"/>
      <c r="PTC300" s="730"/>
      <c r="PTD300" s="730"/>
      <c r="PTE300" s="730"/>
      <c r="PTF300" s="730"/>
      <c r="PTG300" s="730"/>
      <c r="PTH300" s="730"/>
      <c r="PTI300" s="730"/>
      <c r="PTJ300" s="730"/>
      <c r="PTK300" s="730"/>
      <c r="PTL300" s="730"/>
      <c r="PTM300" s="730"/>
      <c r="PTN300" s="730"/>
      <c r="PTO300" s="730"/>
      <c r="PTP300" s="730"/>
      <c r="PTQ300" s="730"/>
      <c r="PTR300" s="730"/>
      <c r="PTS300" s="730"/>
      <c r="PTT300" s="730"/>
      <c r="PTU300" s="730"/>
      <c r="PTV300" s="730"/>
      <c r="PTW300" s="730"/>
      <c r="PTX300" s="730"/>
      <c r="PTY300" s="730"/>
      <c r="PTZ300" s="730"/>
      <c r="PUA300" s="730"/>
      <c r="PUB300" s="730"/>
      <c r="PUC300" s="730"/>
      <c r="PUD300" s="730"/>
      <c r="PUE300" s="730"/>
      <c r="PUF300" s="730"/>
      <c r="PUG300" s="730"/>
      <c r="PUH300" s="730"/>
      <c r="PUI300" s="730"/>
      <c r="PUJ300" s="730"/>
      <c r="PUK300" s="730"/>
      <c r="PUL300" s="730"/>
      <c r="PUM300" s="730"/>
      <c r="PUN300" s="730"/>
      <c r="PUO300" s="730"/>
      <c r="PUP300" s="730"/>
      <c r="PUQ300" s="730"/>
      <c r="PUR300" s="730"/>
      <c r="PUS300" s="730"/>
      <c r="PUT300" s="730"/>
      <c r="PUU300" s="730"/>
      <c r="PUV300" s="730"/>
      <c r="PUW300" s="730"/>
      <c r="PUX300" s="730"/>
      <c r="PUY300" s="730"/>
      <c r="PUZ300" s="730"/>
      <c r="PVA300" s="730"/>
      <c r="PVB300" s="730"/>
      <c r="PVC300" s="730"/>
      <c r="PVD300" s="730"/>
      <c r="PVE300" s="730"/>
      <c r="PVF300" s="730"/>
      <c r="PVG300" s="730"/>
      <c r="PVH300" s="730"/>
      <c r="PVI300" s="730"/>
      <c r="PVJ300" s="730"/>
      <c r="PVK300" s="730"/>
      <c r="PVL300" s="730"/>
      <c r="PVM300" s="730"/>
      <c r="PVN300" s="730"/>
      <c r="PVO300" s="730"/>
      <c r="PVP300" s="730"/>
      <c r="PVQ300" s="730"/>
      <c r="PVR300" s="730"/>
      <c r="PVS300" s="730"/>
      <c r="PVT300" s="730"/>
      <c r="PVU300" s="730"/>
      <c r="PVV300" s="730"/>
      <c r="PVW300" s="730"/>
      <c r="PVX300" s="730"/>
      <c r="PVY300" s="730"/>
      <c r="PVZ300" s="730"/>
      <c r="PWA300" s="730"/>
      <c r="PWB300" s="730"/>
      <c r="PWC300" s="730"/>
      <c r="PWD300" s="730"/>
      <c r="PWE300" s="730"/>
      <c r="PWF300" s="730"/>
      <c r="PWG300" s="730"/>
      <c r="PWH300" s="730"/>
      <c r="PWI300" s="730"/>
      <c r="PWJ300" s="730"/>
      <c r="PWK300" s="730"/>
      <c r="PWL300" s="730"/>
      <c r="PWM300" s="730"/>
      <c r="PWN300" s="730"/>
      <c r="PWO300" s="730"/>
      <c r="PWP300" s="730"/>
      <c r="PWQ300" s="730"/>
      <c r="PWR300" s="730"/>
      <c r="PWS300" s="730"/>
      <c r="PWT300" s="730"/>
      <c r="PWU300" s="730"/>
      <c r="PWV300" s="730"/>
      <c r="PWW300" s="730"/>
      <c r="PWX300" s="730"/>
      <c r="PWY300" s="730"/>
      <c r="PWZ300" s="730"/>
      <c r="PXA300" s="730"/>
      <c r="PXB300" s="730"/>
      <c r="PXC300" s="730"/>
      <c r="PXD300" s="730"/>
      <c r="PXE300" s="730"/>
      <c r="PXF300" s="730"/>
      <c r="PXG300" s="730"/>
      <c r="PXH300" s="730"/>
      <c r="PXI300" s="730"/>
      <c r="PXJ300" s="730"/>
      <c r="PXK300" s="730"/>
      <c r="PXL300" s="730"/>
      <c r="PXM300" s="730"/>
      <c r="PXN300" s="730"/>
      <c r="PXO300" s="730"/>
      <c r="PXP300" s="730"/>
      <c r="PXQ300" s="730"/>
      <c r="PXR300" s="730"/>
      <c r="PXS300" s="730"/>
      <c r="PXT300" s="730"/>
      <c r="PXU300" s="730"/>
      <c r="PXV300" s="730"/>
      <c r="PXW300" s="730"/>
      <c r="PXX300" s="730"/>
      <c r="PXY300" s="730"/>
      <c r="PXZ300" s="730"/>
      <c r="PYA300" s="730"/>
      <c r="PYB300" s="730"/>
      <c r="PYC300" s="730"/>
      <c r="PYD300" s="730"/>
      <c r="PYE300" s="730"/>
      <c r="PYF300" s="730"/>
      <c r="PYG300" s="730"/>
      <c r="PYH300" s="730"/>
      <c r="PYI300" s="730"/>
      <c r="PYJ300" s="730"/>
      <c r="PYK300" s="730"/>
      <c r="PYL300" s="730"/>
      <c r="PYM300" s="730"/>
      <c r="PYN300" s="730"/>
      <c r="PYO300" s="730"/>
      <c r="PYP300" s="730"/>
      <c r="PYQ300" s="730"/>
      <c r="PYR300" s="730"/>
      <c r="PYS300" s="730"/>
      <c r="PYT300" s="730"/>
      <c r="PYU300" s="730"/>
      <c r="PYV300" s="730"/>
      <c r="PYW300" s="730"/>
      <c r="PYX300" s="730"/>
      <c r="PYY300" s="730"/>
      <c r="PYZ300" s="730"/>
      <c r="PZA300" s="730"/>
      <c r="PZB300" s="730"/>
      <c r="PZC300" s="730"/>
      <c r="PZD300" s="730"/>
      <c r="PZE300" s="730"/>
      <c r="PZF300" s="730"/>
      <c r="PZG300" s="730"/>
      <c r="PZH300" s="730"/>
      <c r="PZI300" s="730"/>
      <c r="PZJ300" s="730"/>
      <c r="PZK300" s="730"/>
      <c r="PZL300" s="730"/>
      <c r="PZM300" s="730"/>
      <c r="PZN300" s="730"/>
      <c r="PZO300" s="730"/>
      <c r="PZP300" s="730"/>
      <c r="PZQ300" s="730"/>
      <c r="PZR300" s="730"/>
      <c r="PZS300" s="730"/>
      <c r="PZT300" s="730"/>
      <c r="PZU300" s="730"/>
      <c r="PZV300" s="730"/>
      <c r="PZW300" s="730"/>
      <c r="PZX300" s="730"/>
      <c r="PZY300" s="730"/>
      <c r="PZZ300" s="730"/>
      <c r="QAA300" s="730"/>
      <c r="QAB300" s="730"/>
      <c r="QAC300" s="730"/>
      <c r="QAD300" s="730"/>
      <c r="QAE300" s="730"/>
      <c r="QAF300" s="730"/>
      <c r="QAG300" s="730"/>
      <c r="QAH300" s="730"/>
      <c r="QAI300" s="730"/>
      <c r="QAJ300" s="730"/>
      <c r="QAK300" s="730"/>
      <c r="QAL300" s="730"/>
      <c r="QAM300" s="730"/>
      <c r="QAN300" s="730"/>
      <c r="QAO300" s="730"/>
      <c r="QAP300" s="730"/>
      <c r="QAQ300" s="730"/>
      <c r="QAR300" s="730"/>
      <c r="QAS300" s="730"/>
      <c r="QAT300" s="730"/>
      <c r="QAU300" s="730"/>
      <c r="QAV300" s="730"/>
      <c r="QAW300" s="730"/>
      <c r="QAX300" s="730"/>
      <c r="QAY300" s="730"/>
      <c r="QAZ300" s="730"/>
      <c r="QBA300" s="730"/>
      <c r="QBB300" s="730"/>
      <c r="QBC300" s="730"/>
      <c r="QBD300" s="730"/>
      <c r="QBE300" s="730"/>
      <c r="QBF300" s="730"/>
      <c r="QBG300" s="730"/>
      <c r="QBH300" s="730"/>
      <c r="QBI300" s="730"/>
      <c r="QBJ300" s="730"/>
      <c r="QBK300" s="730"/>
      <c r="QBL300" s="730"/>
      <c r="QBM300" s="730"/>
      <c r="QBN300" s="730"/>
      <c r="QBO300" s="730"/>
      <c r="QBP300" s="730"/>
      <c r="QBQ300" s="730"/>
      <c r="QBR300" s="730"/>
      <c r="QBS300" s="730"/>
      <c r="QBT300" s="730"/>
      <c r="QBU300" s="730"/>
      <c r="QBV300" s="730"/>
      <c r="QBW300" s="730"/>
      <c r="QBX300" s="730"/>
      <c r="QBY300" s="730"/>
      <c r="QBZ300" s="730"/>
      <c r="QCA300" s="730"/>
      <c r="QCB300" s="730"/>
      <c r="QCC300" s="730"/>
      <c r="QCD300" s="730"/>
      <c r="QCE300" s="730"/>
      <c r="QCF300" s="730"/>
      <c r="QCG300" s="730"/>
      <c r="QCH300" s="730"/>
      <c r="QCI300" s="730"/>
      <c r="QCJ300" s="730"/>
      <c r="QCK300" s="730"/>
      <c r="QCL300" s="730"/>
      <c r="QCM300" s="730"/>
      <c r="QCN300" s="730"/>
      <c r="QCO300" s="730"/>
      <c r="QCP300" s="730"/>
      <c r="QCQ300" s="730"/>
      <c r="QCR300" s="730"/>
      <c r="QCS300" s="730"/>
      <c r="QCT300" s="730"/>
      <c r="QCU300" s="730"/>
      <c r="QCV300" s="730"/>
      <c r="QCW300" s="730"/>
      <c r="QCX300" s="730"/>
      <c r="QCY300" s="730"/>
      <c r="QCZ300" s="730"/>
      <c r="QDA300" s="730"/>
      <c r="QDB300" s="730"/>
      <c r="QDC300" s="730"/>
      <c r="QDD300" s="730"/>
      <c r="QDE300" s="730"/>
      <c r="QDF300" s="730"/>
      <c r="QDG300" s="730"/>
      <c r="QDH300" s="730"/>
      <c r="QDI300" s="730"/>
      <c r="QDJ300" s="730"/>
      <c r="QDK300" s="730"/>
      <c r="QDL300" s="730"/>
      <c r="QDM300" s="730"/>
      <c r="QDN300" s="730"/>
      <c r="QDO300" s="730"/>
      <c r="QDP300" s="730"/>
      <c r="QDQ300" s="730"/>
      <c r="QDR300" s="730"/>
      <c r="QDS300" s="730"/>
      <c r="QDT300" s="730"/>
      <c r="QDU300" s="730"/>
      <c r="QDV300" s="730"/>
      <c r="QDW300" s="730"/>
      <c r="QDX300" s="730"/>
      <c r="QDY300" s="730"/>
      <c r="QDZ300" s="730"/>
      <c r="QEA300" s="730"/>
      <c r="QEB300" s="730"/>
      <c r="QEC300" s="730"/>
      <c r="QED300" s="730"/>
      <c r="QEE300" s="730"/>
      <c r="QEF300" s="730"/>
      <c r="QEG300" s="730"/>
      <c r="QEH300" s="730"/>
      <c r="QEI300" s="730"/>
      <c r="QEJ300" s="730"/>
      <c r="QEK300" s="730"/>
      <c r="QEL300" s="730"/>
      <c r="QEM300" s="730"/>
      <c r="QEN300" s="730"/>
      <c r="QEO300" s="730"/>
      <c r="QEP300" s="730"/>
      <c r="QEQ300" s="730"/>
      <c r="QER300" s="730"/>
      <c r="QES300" s="730"/>
      <c r="QET300" s="730"/>
      <c r="QEU300" s="730"/>
      <c r="QEV300" s="730"/>
      <c r="QEW300" s="730"/>
      <c r="QEX300" s="730"/>
      <c r="QEY300" s="730"/>
      <c r="QEZ300" s="730"/>
      <c r="QFA300" s="730"/>
      <c r="QFB300" s="730"/>
      <c r="QFC300" s="730"/>
      <c r="QFD300" s="730"/>
      <c r="QFE300" s="730"/>
      <c r="QFF300" s="730"/>
      <c r="QFG300" s="730"/>
      <c r="QFH300" s="730"/>
      <c r="QFI300" s="730"/>
      <c r="QFJ300" s="730"/>
      <c r="QFK300" s="730"/>
      <c r="QFL300" s="730"/>
      <c r="QFM300" s="730"/>
      <c r="QFN300" s="730"/>
      <c r="QFO300" s="730"/>
      <c r="QFP300" s="730"/>
      <c r="QFQ300" s="730"/>
      <c r="QFR300" s="730"/>
      <c r="QFS300" s="730"/>
      <c r="QFT300" s="730"/>
      <c r="QFU300" s="730"/>
      <c r="QFV300" s="730"/>
      <c r="QFW300" s="730"/>
      <c r="QFX300" s="730"/>
      <c r="QFY300" s="730"/>
      <c r="QFZ300" s="730"/>
      <c r="QGA300" s="730"/>
      <c r="QGB300" s="730"/>
      <c r="QGC300" s="730"/>
      <c r="QGD300" s="730"/>
      <c r="QGE300" s="730"/>
      <c r="QGF300" s="730"/>
      <c r="QGG300" s="730"/>
      <c r="QGH300" s="730"/>
      <c r="QGI300" s="730"/>
      <c r="QGJ300" s="730"/>
      <c r="QGK300" s="730"/>
      <c r="QGL300" s="730"/>
      <c r="QGM300" s="730"/>
      <c r="QGN300" s="730"/>
      <c r="QGO300" s="730"/>
      <c r="QGP300" s="730"/>
      <c r="QGQ300" s="730"/>
      <c r="QGR300" s="730"/>
      <c r="QGS300" s="730"/>
      <c r="QGT300" s="730"/>
      <c r="QGU300" s="730"/>
      <c r="QGV300" s="730"/>
      <c r="QGW300" s="730"/>
      <c r="QGX300" s="730"/>
      <c r="QGY300" s="730"/>
      <c r="QGZ300" s="730"/>
      <c r="QHA300" s="730"/>
      <c r="QHB300" s="730"/>
      <c r="QHC300" s="730"/>
      <c r="QHD300" s="730"/>
      <c r="QHE300" s="730"/>
      <c r="QHF300" s="730"/>
      <c r="QHG300" s="730"/>
      <c r="QHH300" s="730"/>
      <c r="QHI300" s="730"/>
      <c r="QHJ300" s="730"/>
      <c r="QHK300" s="730"/>
      <c r="QHL300" s="730"/>
      <c r="QHM300" s="730"/>
      <c r="QHN300" s="730"/>
      <c r="QHO300" s="730"/>
      <c r="QHP300" s="730"/>
      <c r="QHQ300" s="730"/>
      <c r="QHR300" s="730"/>
      <c r="QHS300" s="730"/>
      <c r="QHT300" s="730"/>
      <c r="QHU300" s="730"/>
      <c r="QHV300" s="730"/>
      <c r="QHW300" s="730"/>
      <c r="QHX300" s="730"/>
      <c r="QHY300" s="730"/>
      <c r="QHZ300" s="730"/>
      <c r="QIA300" s="730"/>
      <c r="QIB300" s="730"/>
      <c r="QIC300" s="730"/>
      <c r="QID300" s="730"/>
      <c r="QIE300" s="730"/>
      <c r="QIF300" s="730"/>
      <c r="QIG300" s="730"/>
      <c r="QIH300" s="730"/>
      <c r="QII300" s="730"/>
      <c r="QIJ300" s="730"/>
      <c r="QIK300" s="730"/>
      <c r="QIL300" s="730"/>
      <c r="QIM300" s="730"/>
      <c r="QIN300" s="730"/>
      <c r="QIO300" s="730"/>
      <c r="QIP300" s="730"/>
      <c r="QIQ300" s="730"/>
      <c r="QIR300" s="730"/>
      <c r="QIS300" s="730"/>
      <c r="QIT300" s="730"/>
      <c r="QIU300" s="730"/>
      <c r="QIV300" s="730"/>
      <c r="QIW300" s="730"/>
      <c r="QIX300" s="730"/>
      <c r="QIY300" s="730"/>
      <c r="QIZ300" s="730"/>
      <c r="QJA300" s="730"/>
      <c r="QJB300" s="730"/>
      <c r="QJC300" s="730"/>
      <c r="QJD300" s="730"/>
      <c r="QJE300" s="730"/>
      <c r="QJF300" s="730"/>
      <c r="QJG300" s="730"/>
      <c r="QJH300" s="730"/>
      <c r="QJI300" s="730"/>
      <c r="QJJ300" s="730"/>
      <c r="QJK300" s="730"/>
      <c r="QJL300" s="730"/>
      <c r="QJM300" s="730"/>
      <c r="QJN300" s="730"/>
      <c r="QJO300" s="730"/>
      <c r="QJP300" s="730"/>
      <c r="QJQ300" s="730"/>
      <c r="QJR300" s="730"/>
      <c r="QJS300" s="730"/>
      <c r="QJT300" s="730"/>
      <c r="QJU300" s="730"/>
      <c r="QJV300" s="730"/>
      <c r="QJW300" s="730"/>
      <c r="QJX300" s="730"/>
      <c r="QJY300" s="730"/>
      <c r="QJZ300" s="730"/>
      <c r="QKA300" s="730"/>
      <c r="QKB300" s="730"/>
      <c r="QKC300" s="730"/>
      <c r="QKD300" s="730"/>
      <c r="QKE300" s="730"/>
      <c r="QKF300" s="730"/>
      <c r="QKG300" s="730"/>
      <c r="QKH300" s="730"/>
      <c r="QKI300" s="730"/>
      <c r="QKJ300" s="730"/>
      <c r="QKK300" s="730"/>
      <c r="QKL300" s="730"/>
      <c r="QKM300" s="730"/>
      <c r="QKN300" s="730"/>
      <c r="QKO300" s="730"/>
      <c r="QKP300" s="730"/>
      <c r="QKQ300" s="730"/>
      <c r="QKR300" s="730"/>
      <c r="QKS300" s="730"/>
      <c r="QKT300" s="730"/>
      <c r="QKU300" s="730"/>
      <c r="QKV300" s="730"/>
      <c r="QKW300" s="730"/>
      <c r="QKX300" s="730"/>
      <c r="QKY300" s="730"/>
      <c r="QKZ300" s="730"/>
      <c r="QLA300" s="730"/>
      <c r="QLB300" s="730"/>
      <c r="QLC300" s="730"/>
      <c r="QLD300" s="730"/>
      <c r="QLE300" s="730"/>
      <c r="QLF300" s="730"/>
      <c r="QLG300" s="730"/>
      <c r="QLH300" s="730"/>
      <c r="QLI300" s="730"/>
      <c r="QLJ300" s="730"/>
      <c r="QLK300" s="730"/>
      <c r="QLL300" s="730"/>
      <c r="QLM300" s="730"/>
      <c r="QLN300" s="730"/>
      <c r="QLO300" s="730"/>
      <c r="QLP300" s="730"/>
      <c r="QLQ300" s="730"/>
      <c r="QLR300" s="730"/>
      <c r="QLS300" s="730"/>
      <c r="QLT300" s="730"/>
      <c r="QLU300" s="730"/>
      <c r="QLV300" s="730"/>
      <c r="QLW300" s="730"/>
      <c r="QLX300" s="730"/>
      <c r="QLY300" s="730"/>
      <c r="QLZ300" s="730"/>
      <c r="QMA300" s="730"/>
      <c r="QMB300" s="730"/>
      <c r="QMC300" s="730"/>
      <c r="QMD300" s="730"/>
      <c r="QME300" s="730"/>
      <c r="QMF300" s="730"/>
      <c r="QMG300" s="730"/>
      <c r="QMH300" s="730"/>
      <c r="QMI300" s="730"/>
      <c r="QMJ300" s="730"/>
      <c r="QMK300" s="730"/>
      <c r="QML300" s="730"/>
      <c r="QMM300" s="730"/>
      <c r="QMN300" s="730"/>
      <c r="QMO300" s="730"/>
      <c r="QMP300" s="730"/>
      <c r="QMQ300" s="730"/>
      <c r="QMR300" s="730"/>
      <c r="QMS300" s="730"/>
      <c r="QMT300" s="730"/>
      <c r="QMU300" s="730"/>
      <c r="QMV300" s="730"/>
      <c r="QMW300" s="730"/>
      <c r="QMX300" s="730"/>
      <c r="QMY300" s="730"/>
      <c r="QMZ300" s="730"/>
      <c r="QNA300" s="730"/>
      <c r="QNB300" s="730"/>
      <c r="QNC300" s="730"/>
      <c r="QND300" s="730"/>
      <c r="QNE300" s="730"/>
      <c r="QNF300" s="730"/>
      <c r="QNG300" s="730"/>
      <c r="QNH300" s="730"/>
      <c r="QNI300" s="730"/>
      <c r="QNJ300" s="730"/>
      <c r="QNK300" s="730"/>
      <c r="QNL300" s="730"/>
      <c r="QNM300" s="730"/>
      <c r="QNN300" s="730"/>
      <c r="QNO300" s="730"/>
      <c r="QNP300" s="730"/>
      <c r="QNQ300" s="730"/>
      <c r="QNR300" s="730"/>
      <c r="QNS300" s="730"/>
      <c r="QNT300" s="730"/>
      <c r="QNU300" s="730"/>
      <c r="QNV300" s="730"/>
      <c r="QNW300" s="730"/>
      <c r="QNX300" s="730"/>
      <c r="QNY300" s="730"/>
      <c r="QNZ300" s="730"/>
      <c r="QOA300" s="730"/>
      <c r="QOB300" s="730"/>
      <c r="QOC300" s="730"/>
      <c r="QOD300" s="730"/>
      <c r="QOE300" s="730"/>
      <c r="QOF300" s="730"/>
      <c r="QOG300" s="730"/>
      <c r="QOH300" s="730"/>
      <c r="QOI300" s="730"/>
      <c r="QOJ300" s="730"/>
      <c r="QOK300" s="730"/>
      <c r="QOL300" s="730"/>
      <c r="QOM300" s="730"/>
      <c r="QON300" s="730"/>
      <c r="QOO300" s="730"/>
      <c r="QOP300" s="730"/>
      <c r="QOQ300" s="730"/>
      <c r="QOR300" s="730"/>
      <c r="QOS300" s="730"/>
      <c r="QOT300" s="730"/>
      <c r="QOU300" s="730"/>
      <c r="QOV300" s="730"/>
      <c r="QOW300" s="730"/>
      <c r="QOX300" s="730"/>
      <c r="QOY300" s="730"/>
      <c r="QOZ300" s="730"/>
      <c r="QPA300" s="730"/>
      <c r="QPB300" s="730"/>
      <c r="QPC300" s="730"/>
      <c r="QPD300" s="730"/>
      <c r="QPE300" s="730"/>
      <c r="QPF300" s="730"/>
      <c r="QPG300" s="730"/>
      <c r="QPH300" s="730"/>
      <c r="QPI300" s="730"/>
      <c r="QPJ300" s="730"/>
      <c r="QPK300" s="730"/>
      <c r="QPL300" s="730"/>
      <c r="QPM300" s="730"/>
      <c r="QPN300" s="730"/>
      <c r="QPO300" s="730"/>
      <c r="QPP300" s="730"/>
      <c r="QPQ300" s="730"/>
      <c r="QPR300" s="730"/>
      <c r="QPS300" s="730"/>
      <c r="QPT300" s="730"/>
      <c r="QPU300" s="730"/>
      <c r="QPV300" s="730"/>
      <c r="QPW300" s="730"/>
      <c r="QPX300" s="730"/>
      <c r="QPY300" s="730"/>
      <c r="QPZ300" s="730"/>
      <c r="QQA300" s="730"/>
      <c r="QQB300" s="730"/>
      <c r="QQC300" s="730"/>
      <c r="QQD300" s="730"/>
      <c r="QQE300" s="730"/>
      <c r="QQF300" s="730"/>
      <c r="QQG300" s="730"/>
      <c r="QQH300" s="730"/>
      <c r="QQI300" s="730"/>
      <c r="QQJ300" s="730"/>
      <c r="QQK300" s="730"/>
      <c r="QQL300" s="730"/>
      <c r="QQM300" s="730"/>
      <c r="QQN300" s="730"/>
      <c r="QQO300" s="730"/>
      <c r="QQP300" s="730"/>
      <c r="QQQ300" s="730"/>
      <c r="QQR300" s="730"/>
      <c r="QQS300" s="730"/>
      <c r="QQT300" s="730"/>
      <c r="QQU300" s="730"/>
      <c r="QQV300" s="730"/>
      <c r="QQW300" s="730"/>
      <c r="QQX300" s="730"/>
      <c r="QQY300" s="730"/>
      <c r="QQZ300" s="730"/>
      <c r="QRA300" s="730"/>
      <c r="QRB300" s="730"/>
      <c r="QRC300" s="730"/>
      <c r="QRD300" s="730"/>
      <c r="QRE300" s="730"/>
      <c r="QRF300" s="730"/>
      <c r="QRG300" s="730"/>
      <c r="QRH300" s="730"/>
      <c r="QRI300" s="730"/>
      <c r="QRJ300" s="730"/>
      <c r="QRK300" s="730"/>
      <c r="QRL300" s="730"/>
      <c r="QRM300" s="730"/>
      <c r="QRN300" s="730"/>
      <c r="QRO300" s="730"/>
      <c r="QRP300" s="730"/>
      <c r="QRQ300" s="730"/>
      <c r="QRR300" s="730"/>
      <c r="QRS300" s="730"/>
      <c r="QRT300" s="730"/>
      <c r="QRU300" s="730"/>
      <c r="QRV300" s="730"/>
      <c r="QRW300" s="730"/>
      <c r="QRX300" s="730"/>
      <c r="QRY300" s="730"/>
      <c r="QRZ300" s="730"/>
      <c r="QSA300" s="730"/>
      <c r="QSB300" s="730"/>
      <c r="QSC300" s="730"/>
      <c r="QSD300" s="730"/>
      <c r="QSE300" s="730"/>
      <c r="QSF300" s="730"/>
      <c r="QSG300" s="730"/>
      <c r="QSH300" s="730"/>
      <c r="QSI300" s="730"/>
      <c r="QSJ300" s="730"/>
      <c r="QSK300" s="730"/>
      <c r="QSL300" s="730"/>
      <c r="QSM300" s="730"/>
      <c r="QSN300" s="730"/>
      <c r="QSO300" s="730"/>
      <c r="QSP300" s="730"/>
      <c r="QSQ300" s="730"/>
      <c r="QSR300" s="730"/>
      <c r="QSS300" s="730"/>
      <c r="QST300" s="730"/>
      <c r="QSU300" s="730"/>
      <c r="QSV300" s="730"/>
      <c r="QSW300" s="730"/>
      <c r="QSX300" s="730"/>
      <c r="QSY300" s="730"/>
      <c r="QSZ300" s="730"/>
      <c r="QTA300" s="730"/>
      <c r="QTB300" s="730"/>
      <c r="QTC300" s="730"/>
      <c r="QTD300" s="730"/>
      <c r="QTE300" s="730"/>
      <c r="QTF300" s="730"/>
      <c r="QTG300" s="730"/>
      <c r="QTH300" s="730"/>
      <c r="QTI300" s="730"/>
      <c r="QTJ300" s="730"/>
      <c r="QTK300" s="730"/>
      <c r="QTL300" s="730"/>
      <c r="QTM300" s="730"/>
      <c r="QTN300" s="730"/>
      <c r="QTO300" s="730"/>
      <c r="QTP300" s="730"/>
      <c r="QTQ300" s="730"/>
      <c r="QTR300" s="730"/>
      <c r="QTS300" s="730"/>
      <c r="QTT300" s="730"/>
      <c r="QTU300" s="730"/>
      <c r="QTV300" s="730"/>
      <c r="QTW300" s="730"/>
      <c r="QTX300" s="730"/>
      <c r="QTY300" s="730"/>
      <c r="QTZ300" s="730"/>
      <c r="QUA300" s="730"/>
      <c r="QUB300" s="730"/>
      <c r="QUC300" s="730"/>
      <c r="QUD300" s="730"/>
      <c r="QUE300" s="730"/>
      <c r="QUF300" s="730"/>
      <c r="QUG300" s="730"/>
      <c r="QUH300" s="730"/>
      <c r="QUI300" s="730"/>
      <c r="QUJ300" s="730"/>
      <c r="QUK300" s="730"/>
      <c r="QUL300" s="730"/>
      <c r="QUM300" s="730"/>
      <c r="QUN300" s="730"/>
      <c r="QUO300" s="730"/>
      <c r="QUP300" s="730"/>
      <c r="QUQ300" s="730"/>
      <c r="QUR300" s="730"/>
      <c r="QUS300" s="730"/>
      <c r="QUT300" s="730"/>
      <c r="QUU300" s="730"/>
      <c r="QUV300" s="730"/>
      <c r="QUW300" s="730"/>
      <c r="QUX300" s="730"/>
      <c r="QUY300" s="730"/>
      <c r="QUZ300" s="730"/>
      <c r="QVA300" s="730"/>
      <c r="QVB300" s="730"/>
      <c r="QVC300" s="730"/>
      <c r="QVD300" s="730"/>
      <c r="QVE300" s="730"/>
      <c r="QVF300" s="730"/>
      <c r="QVG300" s="730"/>
      <c r="QVH300" s="730"/>
      <c r="QVI300" s="730"/>
      <c r="QVJ300" s="730"/>
      <c r="QVK300" s="730"/>
      <c r="QVL300" s="730"/>
      <c r="QVM300" s="730"/>
      <c r="QVN300" s="730"/>
      <c r="QVO300" s="730"/>
      <c r="QVP300" s="730"/>
      <c r="QVQ300" s="730"/>
      <c r="QVR300" s="730"/>
      <c r="QVS300" s="730"/>
      <c r="QVT300" s="730"/>
      <c r="QVU300" s="730"/>
      <c r="QVV300" s="730"/>
      <c r="QVW300" s="730"/>
      <c r="QVX300" s="730"/>
      <c r="QVY300" s="730"/>
      <c r="QVZ300" s="730"/>
      <c r="QWA300" s="730"/>
      <c r="QWB300" s="730"/>
      <c r="QWC300" s="730"/>
      <c r="QWD300" s="730"/>
      <c r="QWE300" s="730"/>
      <c r="QWF300" s="730"/>
      <c r="QWG300" s="730"/>
      <c r="QWH300" s="730"/>
      <c r="QWI300" s="730"/>
      <c r="QWJ300" s="730"/>
      <c r="QWK300" s="730"/>
      <c r="QWL300" s="730"/>
      <c r="QWM300" s="730"/>
      <c r="QWN300" s="730"/>
      <c r="QWO300" s="730"/>
      <c r="QWP300" s="730"/>
      <c r="QWQ300" s="730"/>
      <c r="QWR300" s="730"/>
      <c r="QWS300" s="730"/>
      <c r="QWT300" s="730"/>
      <c r="QWU300" s="730"/>
      <c r="QWV300" s="730"/>
      <c r="QWW300" s="730"/>
      <c r="QWX300" s="730"/>
      <c r="QWY300" s="730"/>
      <c r="QWZ300" s="730"/>
      <c r="QXA300" s="730"/>
      <c r="QXB300" s="730"/>
      <c r="QXC300" s="730"/>
      <c r="QXD300" s="730"/>
      <c r="QXE300" s="730"/>
      <c r="QXF300" s="730"/>
      <c r="QXG300" s="730"/>
      <c r="QXH300" s="730"/>
      <c r="QXI300" s="730"/>
      <c r="QXJ300" s="730"/>
      <c r="QXK300" s="730"/>
      <c r="QXL300" s="730"/>
      <c r="QXM300" s="730"/>
      <c r="QXN300" s="730"/>
      <c r="QXO300" s="730"/>
      <c r="QXP300" s="730"/>
      <c r="QXQ300" s="730"/>
      <c r="QXR300" s="730"/>
      <c r="QXS300" s="730"/>
      <c r="QXT300" s="730"/>
      <c r="QXU300" s="730"/>
      <c r="QXV300" s="730"/>
      <c r="QXW300" s="730"/>
      <c r="QXX300" s="730"/>
      <c r="QXY300" s="730"/>
      <c r="QXZ300" s="730"/>
      <c r="QYA300" s="730"/>
      <c r="QYB300" s="730"/>
      <c r="QYC300" s="730"/>
      <c r="QYD300" s="730"/>
      <c r="QYE300" s="730"/>
      <c r="QYF300" s="730"/>
      <c r="QYG300" s="730"/>
      <c r="QYH300" s="730"/>
      <c r="QYI300" s="730"/>
      <c r="QYJ300" s="730"/>
      <c r="QYK300" s="730"/>
      <c r="QYL300" s="730"/>
      <c r="QYM300" s="730"/>
      <c r="QYN300" s="730"/>
      <c r="QYO300" s="730"/>
      <c r="QYP300" s="730"/>
      <c r="QYQ300" s="730"/>
      <c r="QYR300" s="730"/>
      <c r="QYS300" s="730"/>
      <c r="QYT300" s="730"/>
      <c r="QYU300" s="730"/>
      <c r="QYV300" s="730"/>
      <c r="QYW300" s="730"/>
      <c r="QYX300" s="730"/>
      <c r="QYY300" s="730"/>
      <c r="QYZ300" s="730"/>
      <c r="QZA300" s="730"/>
      <c r="QZB300" s="730"/>
      <c r="QZC300" s="730"/>
      <c r="QZD300" s="730"/>
      <c r="QZE300" s="730"/>
      <c r="QZF300" s="730"/>
      <c r="QZG300" s="730"/>
      <c r="QZH300" s="730"/>
      <c r="QZI300" s="730"/>
      <c r="QZJ300" s="730"/>
      <c r="QZK300" s="730"/>
      <c r="QZL300" s="730"/>
      <c r="QZM300" s="730"/>
      <c r="QZN300" s="730"/>
      <c r="QZO300" s="730"/>
      <c r="QZP300" s="730"/>
      <c r="QZQ300" s="730"/>
      <c r="QZR300" s="730"/>
      <c r="QZS300" s="730"/>
      <c r="QZT300" s="730"/>
      <c r="QZU300" s="730"/>
      <c r="QZV300" s="730"/>
      <c r="QZW300" s="730"/>
      <c r="QZX300" s="730"/>
      <c r="QZY300" s="730"/>
      <c r="QZZ300" s="730"/>
      <c r="RAA300" s="730"/>
      <c r="RAB300" s="730"/>
      <c r="RAC300" s="730"/>
      <c r="RAD300" s="730"/>
      <c r="RAE300" s="730"/>
      <c r="RAF300" s="730"/>
      <c r="RAG300" s="730"/>
      <c r="RAH300" s="730"/>
      <c r="RAI300" s="730"/>
      <c r="RAJ300" s="730"/>
      <c r="RAK300" s="730"/>
      <c r="RAL300" s="730"/>
      <c r="RAM300" s="730"/>
      <c r="RAN300" s="730"/>
      <c r="RAO300" s="730"/>
      <c r="RAP300" s="730"/>
      <c r="RAQ300" s="730"/>
      <c r="RAR300" s="730"/>
      <c r="RAS300" s="730"/>
      <c r="RAT300" s="730"/>
      <c r="RAU300" s="730"/>
      <c r="RAV300" s="730"/>
      <c r="RAW300" s="730"/>
      <c r="RAX300" s="730"/>
      <c r="RAY300" s="730"/>
      <c r="RAZ300" s="730"/>
      <c r="RBA300" s="730"/>
      <c r="RBB300" s="730"/>
      <c r="RBC300" s="730"/>
      <c r="RBD300" s="730"/>
      <c r="RBE300" s="730"/>
      <c r="RBF300" s="730"/>
      <c r="RBG300" s="730"/>
      <c r="RBH300" s="730"/>
      <c r="RBI300" s="730"/>
      <c r="RBJ300" s="730"/>
      <c r="RBK300" s="730"/>
      <c r="RBL300" s="730"/>
      <c r="RBM300" s="730"/>
      <c r="RBN300" s="730"/>
      <c r="RBO300" s="730"/>
      <c r="RBP300" s="730"/>
      <c r="RBQ300" s="730"/>
      <c r="RBR300" s="730"/>
      <c r="RBS300" s="730"/>
      <c r="RBT300" s="730"/>
      <c r="RBU300" s="730"/>
      <c r="RBV300" s="730"/>
      <c r="RBW300" s="730"/>
      <c r="RBX300" s="730"/>
      <c r="RBY300" s="730"/>
      <c r="RBZ300" s="730"/>
      <c r="RCA300" s="730"/>
      <c r="RCB300" s="730"/>
      <c r="RCC300" s="730"/>
      <c r="RCD300" s="730"/>
      <c r="RCE300" s="730"/>
      <c r="RCF300" s="730"/>
      <c r="RCG300" s="730"/>
      <c r="RCH300" s="730"/>
      <c r="RCI300" s="730"/>
      <c r="RCJ300" s="730"/>
      <c r="RCK300" s="730"/>
      <c r="RCL300" s="730"/>
      <c r="RCM300" s="730"/>
      <c r="RCN300" s="730"/>
      <c r="RCO300" s="730"/>
      <c r="RCP300" s="730"/>
      <c r="RCQ300" s="730"/>
      <c r="RCR300" s="730"/>
      <c r="RCS300" s="730"/>
      <c r="RCT300" s="730"/>
      <c r="RCU300" s="730"/>
      <c r="RCV300" s="730"/>
      <c r="RCW300" s="730"/>
      <c r="RCX300" s="730"/>
      <c r="RCY300" s="730"/>
      <c r="RCZ300" s="730"/>
      <c r="RDA300" s="730"/>
      <c r="RDB300" s="730"/>
      <c r="RDC300" s="730"/>
      <c r="RDD300" s="730"/>
      <c r="RDE300" s="730"/>
      <c r="RDF300" s="730"/>
      <c r="RDG300" s="730"/>
      <c r="RDH300" s="730"/>
      <c r="RDI300" s="730"/>
      <c r="RDJ300" s="730"/>
      <c r="RDK300" s="730"/>
      <c r="RDL300" s="730"/>
      <c r="RDM300" s="730"/>
      <c r="RDN300" s="730"/>
      <c r="RDO300" s="730"/>
      <c r="RDP300" s="730"/>
      <c r="RDQ300" s="730"/>
      <c r="RDR300" s="730"/>
      <c r="RDS300" s="730"/>
      <c r="RDT300" s="730"/>
      <c r="RDU300" s="730"/>
      <c r="RDV300" s="730"/>
      <c r="RDW300" s="730"/>
      <c r="RDX300" s="730"/>
      <c r="RDY300" s="730"/>
      <c r="RDZ300" s="730"/>
      <c r="REA300" s="730"/>
      <c r="REB300" s="730"/>
      <c r="REC300" s="730"/>
      <c r="RED300" s="730"/>
      <c r="REE300" s="730"/>
      <c r="REF300" s="730"/>
      <c r="REG300" s="730"/>
      <c r="REH300" s="730"/>
      <c r="REI300" s="730"/>
      <c r="REJ300" s="730"/>
      <c r="REK300" s="730"/>
      <c r="REL300" s="730"/>
      <c r="REM300" s="730"/>
      <c r="REN300" s="730"/>
      <c r="REO300" s="730"/>
      <c r="REP300" s="730"/>
      <c r="REQ300" s="730"/>
      <c r="RER300" s="730"/>
      <c r="RES300" s="730"/>
      <c r="RET300" s="730"/>
      <c r="REU300" s="730"/>
      <c r="REV300" s="730"/>
      <c r="REW300" s="730"/>
      <c r="REX300" s="730"/>
      <c r="REY300" s="730"/>
      <c r="REZ300" s="730"/>
      <c r="RFA300" s="730"/>
      <c r="RFB300" s="730"/>
      <c r="RFC300" s="730"/>
      <c r="RFD300" s="730"/>
      <c r="RFE300" s="730"/>
      <c r="RFF300" s="730"/>
      <c r="RFG300" s="730"/>
      <c r="RFH300" s="730"/>
      <c r="RFI300" s="730"/>
      <c r="RFJ300" s="730"/>
      <c r="RFK300" s="730"/>
      <c r="RFL300" s="730"/>
      <c r="RFM300" s="730"/>
      <c r="RFN300" s="730"/>
      <c r="RFO300" s="730"/>
      <c r="RFP300" s="730"/>
      <c r="RFQ300" s="730"/>
      <c r="RFR300" s="730"/>
      <c r="RFS300" s="730"/>
      <c r="RFT300" s="730"/>
      <c r="RFU300" s="730"/>
      <c r="RFV300" s="730"/>
      <c r="RFW300" s="730"/>
      <c r="RFX300" s="730"/>
      <c r="RFY300" s="730"/>
      <c r="RFZ300" s="730"/>
      <c r="RGA300" s="730"/>
      <c r="RGB300" s="730"/>
      <c r="RGC300" s="730"/>
      <c r="RGD300" s="730"/>
      <c r="RGE300" s="730"/>
      <c r="RGF300" s="730"/>
      <c r="RGG300" s="730"/>
      <c r="RGH300" s="730"/>
      <c r="RGI300" s="730"/>
      <c r="RGJ300" s="730"/>
      <c r="RGK300" s="730"/>
      <c r="RGL300" s="730"/>
      <c r="RGM300" s="730"/>
      <c r="RGN300" s="730"/>
      <c r="RGO300" s="730"/>
      <c r="RGP300" s="730"/>
      <c r="RGQ300" s="730"/>
      <c r="RGR300" s="730"/>
      <c r="RGS300" s="730"/>
      <c r="RGT300" s="730"/>
      <c r="RGU300" s="730"/>
      <c r="RGV300" s="730"/>
      <c r="RGW300" s="730"/>
      <c r="RGX300" s="730"/>
      <c r="RGY300" s="730"/>
      <c r="RGZ300" s="730"/>
      <c r="RHA300" s="730"/>
      <c r="RHB300" s="730"/>
      <c r="RHC300" s="730"/>
      <c r="RHD300" s="730"/>
      <c r="RHE300" s="730"/>
      <c r="RHF300" s="730"/>
      <c r="RHG300" s="730"/>
      <c r="RHH300" s="730"/>
      <c r="RHI300" s="730"/>
      <c r="RHJ300" s="730"/>
      <c r="RHK300" s="730"/>
      <c r="RHL300" s="730"/>
      <c r="RHM300" s="730"/>
      <c r="RHN300" s="730"/>
      <c r="RHO300" s="730"/>
      <c r="RHP300" s="730"/>
      <c r="RHQ300" s="730"/>
      <c r="RHR300" s="730"/>
      <c r="RHS300" s="730"/>
      <c r="RHT300" s="730"/>
      <c r="RHU300" s="730"/>
      <c r="RHV300" s="730"/>
      <c r="RHW300" s="730"/>
      <c r="RHX300" s="730"/>
      <c r="RHY300" s="730"/>
      <c r="RHZ300" s="730"/>
      <c r="RIA300" s="730"/>
      <c r="RIB300" s="730"/>
      <c r="RIC300" s="730"/>
      <c r="RID300" s="730"/>
      <c r="RIE300" s="730"/>
      <c r="RIF300" s="730"/>
      <c r="RIG300" s="730"/>
      <c r="RIH300" s="730"/>
      <c r="RII300" s="730"/>
      <c r="RIJ300" s="730"/>
      <c r="RIK300" s="730"/>
      <c r="RIL300" s="730"/>
      <c r="RIM300" s="730"/>
      <c r="RIN300" s="730"/>
      <c r="RIO300" s="730"/>
      <c r="RIP300" s="730"/>
      <c r="RIQ300" s="730"/>
      <c r="RIR300" s="730"/>
      <c r="RIS300" s="730"/>
      <c r="RIT300" s="730"/>
      <c r="RIU300" s="730"/>
      <c r="RIV300" s="730"/>
      <c r="RIW300" s="730"/>
      <c r="RIX300" s="730"/>
      <c r="RIY300" s="730"/>
      <c r="RIZ300" s="730"/>
      <c r="RJA300" s="730"/>
      <c r="RJB300" s="730"/>
      <c r="RJC300" s="730"/>
      <c r="RJD300" s="730"/>
      <c r="RJE300" s="730"/>
      <c r="RJF300" s="730"/>
      <c r="RJG300" s="730"/>
      <c r="RJH300" s="730"/>
      <c r="RJI300" s="730"/>
      <c r="RJJ300" s="730"/>
      <c r="RJK300" s="730"/>
      <c r="RJL300" s="730"/>
      <c r="RJM300" s="730"/>
      <c r="RJN300" s="730"/>
      <c r="RJO300" s="730"/>
      <c r="RJP300" s="730"/>
      <c r="RJQ300" s="730"/>
      <c r="RJR300" s="730"/>
      <c r="RJS300" s="730"/>
      <c r="RJT300" s="730"/>
      <c r="RJU300" s="730"/>
      <c r="RJV300" s="730"/>
      <c r="RJW300" s="730"/>
      <c r="RJX300" s="730"/>
      <c r="RJY300" s="730"/>
      <c r="RJZ300" s="730"/>
      <c r="RKA300" s="730"/>
      <c r="RKB300" s="730"/>
      <c r="RKC300" s="730"/>
      <c r="RKD300" s="730"/>
      <c r="RKE300" s="730"/>
      <c r="RKF300" s="730"/>
      <c r="RKG300" s="730"/>
      <c r="RKH300" s="730"/>
      <c r="RKI300" s="730"/>
      <c r="RKJ300" s="730"/>
      <c r="RKK300" s="730"/>
      <c r="RKL300" s="730"/>
      <c r="RKM300" s="730"/>
      <c r="RKN300" s="730"/>
      <c r="RKO300" s="730"/>
      <c r="RKP300" s="730"/>
      <c r="RKQ300" s="730"/>
      <c r="RKR300" s="730"/>
      <c r="RKS300" s="730"/>
      <c r="RKT300" s="730"/>
      <c r="RKU300" s="730"/>
      <c r="RKV300" s="730"/>
      <c r="RKW300" s="730"/>
      <c r="RKX300" s="730"/>
      <c r="RKY300" s="730"/>
      <c r="RKZ300" s="730"/>
      <c r="RLA300" s="730"/>
      <c r="RLB300" s="730"/>
      <c r="RLC300" s="730"/>
      <c r="RLD300" s="730"/>
      <c r="RLE300" s="730"/>
      <c r="RLF300" s="730"/>
      <c r="RLG300" s="730"/>
      <c r="RLH300" s="730"/>
      <c r="RLI300" s="730"/>
      <c r="RLJ300" s="730"/>
      <c r="RLK300" s="730"/>
      <c r="RLL300" s="730"/>
      <c r="RLM300" s="730"/>
      <c r="RLN300" s="730"/>
      <c r="RLO300" s="730"/>
      <c r="RLP300" s="730"/>
      <c r="RLQ300" s="730"/>
      <c r="RLR300" s="730"/>
      <c r="RLS300" s="730"/>
      <c r="RLT300" s="730"/>
      <c r="RLU300" s="730"/>
      <c r="RLV300" s="730"/>
      <c r="RLW300" s="730"/>
      <c r="RLX300" s="730"/>
      <c r="RLY300" s="730"/>
      <c r="RLZ300" s="730"/>
      <c r="RMA300" s="730"/>
      <c r="RMB300" s="730"/>
      <c r="RMC300" s="730"/>
      <c r="RMD300" s="730"/>
      <c r="RME300" s="730"/>
      <c r="RMF300" s="730"/>
      <c r="RMG300" s="730"/>
      <c r="RMH300" s="730"/>
      <c r="RMI300" s="730"/>
      <c r="RMJ300" s="730"/>
      <c r="RMK300" s="730"/>
      <c r="RML300" s="730"/>
      <c r="RMM300" s="730"/>
      <c r="RMN300" s="730"/>
      <c r="RMO300" s="730"/>
      <c r="RMP300" s="730"/>
      <c r="RMQ300" s="730"/>
      <c r="RMR300" s="730"/>
      <c r="RMS300" s="730"/>
      <c r="RMT300" s="730"/>
      <c r="RMU300" s="730"/>
      <c r="RMV300" s="730"/>
      <c r="RMW300" s="730"/>
      <c r="RMX300" s="730"/>
      <c r="RMY300" s="730"/>
      <c r="RMZ300" s="730"/>
      <c r="RNA300" s="730"/>
      <c r="RNB300" s="730"/>
      <c r="RNC300" s="730"/>
      <c r="RND300" s="730"/>
      <c r="RNE300" s="730"/>
      <c r="RNF300" s="730"/>
      <c r="RNG300" s="730"/>
      <c r="RNH300" s="730"/>
      <c r="RNI300" s="730"/>
      <c r="RNJ300" s="730"/>
      <c r="RNK300" s="730"/>
      <c r="RNL300" s="730"/>
      <c r="RNM300" s="730"/>
      <c r="RNN300" s="730"/>
      <c r="RNO300" s="730"/>
      <c r="RNP300" s="730"/>
      <c r="RNQ300" s="730"/>
      <c r="RNR300" s="730"/>
      <c r="RNS300" s="730"/>
      <c r="RNT300" s="730"/>
      <c r="RNU300" s="730"/>
      <c r="RNV300" s="730"/>
      <c r="RNW300" s="730"/>
      <c r="RNX300" s="730"/>
      <c r="RNY300" s="730"/>
      <c r="RNZ300" s="730"/>
      <c r="ROA300" s="730"/>
      <c r="ROB300" s="730"/>
      <c r="ROC300" s="730"/>
      <c r="ROD300" s="730"/>
      <c r="ROE300" s="730"/>
      <c r="ROF300" s="730"/>
      <c r="ROG300" s="730"/>
      <c r="ROH300" s="730"/>
      <c r="ROI300" s="730"/>
      <c r="ROJ300" s="730"/>
      <c r="ROK300" s="730"/>
      <c r="ROL300" s="730"/>
      <c r="ROM300" s="730"/>
      <c r="RON300" s="730"/>
      <c r="ROO300" s="730"/>
      <c r="ROP300" s="730"/>
      <c r="ROQ300" s="730"/>
      <c r="ROR300" s="730"/>
      <c r="ROS300" s="730"/>
      <c r="ROT300" s="730"/>
      <c r="ROU300" s="730"/>
      <c r="ROV300" s="730"/>
      <c r="ROW300" s="730"/>
      <c r="ROX300" s="730"/>
      <c r="ROY300" s="730"/>
      <c r="ROZ300" s="730"/>
      <c r="RPA300" s="730"/>
      <c r="RPB300" s="730"/>
      <c r="RPC300" s="730"/>
      <c r="RPD300" s="730"/>
      <c r="RPE300" s="730"/>
      <c r="RPF300" s="730"/>
      <c r="RPG300" s="730"/>
      <c r="RPH300" s="730"/>
      <c r="RPI300" s="730"/>
      <c r="RPJ300" s="730"/>
      <c r="RPK300" s="730"/>
      <c r="RPL300" s="730"/>
      <c r="RPM300" s="730"/>
      <c r="RPN300" s="730"/>
      <c r="RPO300" s="730"/>
      <c r="RPP300" s="730"/>
      <c r="RPQ300" s="730"/>
      <c r="RPR300" s="730"/>
      <c r="RPS300" s="730"/>
      <c r="RPT300" s="730"/>
      <c r="RPU300" s="730"/>
      <c r="RPV300" s="730"/>
      <c r="RPW300" s="730"/>
      <c r="RPX300" s="730"/>
      <c r="RPY300" s="730"/>
      <c r="RPZ300" s="730"/>
      <c r="RQA300" s="730"/>
      <c r="RQB300" s="730"/>
      <c r="RQC300" s="730"/>
      <c r="RQD300" s="730"/>
      <c r="RQE300" s="730"/>
      <c r="RQF300" s="730"/>
      <c r="RQG300" s="730"/>
      <c r="RQH300" s="730"/>
      <c r="RQI300" s="730"/>
      <c r="RQJ300" s="730"/>
      <c r="RQK300" s="730"/>
      <c r="RQL300" s="730"/>
      <c r="RQM300" s="730"/>
      <c r="RQN300" s="730"/>
      <c r="RQO300" s="730"/>
      <c r="RQP300" s="730"/>
      <c r="RQQ300" s="730"/>
      <c r="RQR300" s="730"/>
      <c r="RQS300" s="730"/>
      <c r="RQT300" s="730"/>
      <c r="RQU300" s="730"/>
      <c r="RQV300" s="730"/>
      <c r="RQW300" s="730"/>
      <c r="RQX300" s="730"/>
      <c r="RQY300" s="730"/>
      <c r="RQZ300" s="730"/>
      <c r="RRA300" s="730"/>
      <c r="RRB300" s="730"/>
      <c r="RRC300" s="730"/>
      <c r="RRD300" s="730"/>
      <c r="RRE300" s="730"/>
      <c r="RRF300" s="730"/>
      <c r="RRG300" s="730"/>
      <c r="RRH300" s="730"/>
      <c r="RRI300" s="730"/>
      <c r="RRJ300" s="730"/>
      <c r="RRK300" s="730"/>
      <c r="RRL300" s="730"/>
      <c r="RRM300" s="730"/>
      <c r="RRN300" s="730"/>
      <c r="RRO300" s="730"/>
      <c r="RRP300" s="730"/>
      <c r="RRQ300" s="730"/>
      <c r="RRR300" s="730"/>
      <c r="RRS300" s="730"/>
      <c r="RRT300" s="730"/>
      <c r="RRU300" s="730"/>
      <c r="RRV300" s="730"/>
      <c r="RRW300" s="730"/>
      <c r="RRX300" s="730"/>
      <c r="RRY300" s="730"/>
      <c r="RRZ300" s="730"/>
      <c r="RSA300" s="730"/>
      <c r="RSB300" s="730"/>
      <c r="RSC300" s="730"/>
      <c r="RSD300" s="730"/>
      <c r="RSE300" s="730"/>
      <c r="RSF300" s="730"/>
      <c r="RSG300" s="730"/>
      <c r="RSH300" s="730"/>
      <c r="RSI300" s="730"/>
      <c r="RSJ300" s="730"/>
      <c r="RSK300" s="730"/>
      <c r="RSL300" s="730"/>
      <c r="RSM300" s="730"/>
      <c r="RSN300" s="730"/>
      <c r="RSO300" s="730"/>
      <c r="RSP300" s="730"/>
      <c r="RSQ300" s="730"/>
      <c r="RSR300" s="730"/>
      <c r="RSS300" s="730"/>
      <c r="RST300" s="730"/>
      <c r="RSU300" s="730"/>
      <c r="RSV300" s="730"/>
      <c r="RSW300" s="730"/>
      <c r="RSX300" s="730"/>
      <c r="RSY300" s="730"/>
      <c r="RSZ300" s="730"/>
      <c r="RTA300" s="730"/>
      <c r="RTB300" s="730"/>
      <c r="RTC300" s="730"/>
      <c r="RTD300" s="730"/>
      <c r="RTE300" s="730"/>
      <c r="RTF300" s="730"/>
      <c r="RTG300" s="730"/>
      <c r="RTH300" s="730"/>
      <c r="RTI300" s="730"/>
      <c r="RTJ300" s="730"/>
      <c r="RTK300" s="730"/>
      <c r="RTL300" s="730"/>
      <c r="RTM300" s="730"/>
      <c r="RTN300" s="730"/>
      <c r="RTO300" s="730"/>
      <c r="RTP300" s="730"/>
      <c r="RTQ300" s="730"/>
      <c r="RTR300" s="730"/>
      <c r="RTS300" s="730"/>
      <c r="RTT300" s="730"/>
      <c r="RTU300" s="730"/>
      <c r="RTV300" s="730"/>
      <c r="RTW300" s="730"/>
      <c r="RTX300" s="730"/>
      <c r="RTY300" s="730"/>
      <c r="RTZ300" s="730"/>
      <c r="RUA300" s="730"/>
      <c r="RUB300" s="730"/>
      <c r="RUC300" s="730"/>
      <c r="RUD300" s="730"/>
      <c r="RUE300" s="730"/>
      <c r="RUF300" s="730"/>
      <c r="RUG300" s="730"/>
      <c r="RUH300" s="730"/>
      <c r="RUI300" s="730"/>
      <c r="RUJ300" s="730"/>
      <c r="RUK300" s="730"/>
      <c r="RUL300" s="730"/>
      <c r="RUM300" s="730"/>
      <c r="RUN300" s="730"/>
      <c r="RUO300" s="730"/>
      <c r="RUP300" s="730"/>
      <c r="RUQ300" s="730"/>
      <c r="RUR300" s="730"/>
      <c r="RUS300" s="730"/>
      <c r="RUT300" s="730"/>
      <c r="RUU300" s="730"/>
      <c r="RUV300" s="730"/>
      <c r="RUW300" s="730"/>
      <c r="RUX300" s="730"/>
      <c r="RUY300" s="730"/>
      <c r="RUZ300" s="730"/>
      <c r="RVA300" s="730"/>
      <c r="RVB300" s="730"/>
      <c r="RVC300" s="730"/>
      <c r="RVD300" s="730"/>
      <c r="RVE300" s="730"/>
      <c r="RVF300" s="730"/>
      <c r="RVG300" s="730"/>
      <c r="RVH300" s="730"/>
      <c r="RVI300" s="730"/>
      <c r="RVJ300" s="730"/>
      <c r="RVK300" s="730"/>
      <c r="RVL300" s="730"/>
      <c r="RVM300" s="730"/>
      <c r="RVN300" s="730"/>
      <c r="RVO300" s="730"/>
      <c r="RVP300" s="730"/>
      <c r="RVQ300" s="730"/>
      <c r="RVR300" s="730"/>
      <c r="RVS300" s="730"/>
      <c r="RVT300" s="730"/>
      <c r="RVU300" s="730"/>
      <c r="RVV300" s="730"/>
      <c r="RVW300" s="730"/>
      <c r="RVX300" s="730"/>
      <c r="RVY300" s="730"/>
      <c r="RVZ300" s="730"/>
      <c r="RWA300" s="730"/>
      <c r="RWB300" s="730"/>
      <c r="RWC300" s="730"/>
      <c r="RWD300" s="730"/>
      <c r="RWE300" s="730"/>
      <c r="RWF300" s="730"/>
      <c r="RWG300" s="730"/>
      <c r="RWH300" s="730"/>
      <c r="RWI300" s="730"/>
      <c r="RWJ300" s="730"/>
      <c r="RWK300" s="730"/>
      <c r="RWL300" s="730"/>
      <c r="RWM300" s="730"/>
      <c r="RWN300" s="730"/>
      <c r="RWO300" s="730"/>
      <c r="RWP300" s="730"/>
      <c r="RWQ300" s="730"/>
      <c r="RWR300" s="730"/>
      <c r="RWS300" s="730"/>
      <c r="RWT300" s="730"/>
      <c r="RWU300" s="730"/>
      <c r="RWV300" s="730"/>
      <c r="RWW300" s="730"/>
      <c r="RWX300" s="730"/>
      <c r="RWY300" s="730"/>
      <c r="RWZ300" s="730"/>
      <c r="RXA300" s="730"/>
      <c r="RXB300" s="730"/>
      <c r="RXC300" s="730"/>
      <c r="RXD300" s="730"/>
      <c r="RXE300" s="730"/>
      <c r="RXF300" s="730"/>
      <c r="RXG300" s="730"/>
      <c r="RXH300" s="730"/>
      <c r="RXI300" s="730"/>
      <c r="RXJ300" s="730"/>
      <c r="RXK300" s="730"/>
      <c r="RXL300" s="730"/>
      <c r="RXM300" s="730"/>
      <c r="RXN300" s="730"/>
      <c r="RXO300" s="730"/>
      <c r="RXP300" s="730"/>
      <c r="RXQ300" s="730"/>
      <c r="RXR300" s="730"/>
      <c r="RXS300" s="730"/>
      <c r="RXT300" s="730"/>
      <c r="RXU300" s="730"/>
      <c r="RXV300" s="730"/>
      <c r="RXW300" s="730"/>
      <c r="RXX300" s="730"/>
      <c r="RXY300" s="730"/>
      <c r="RXZ300" s="730"/>
      <c r="RYA300" s="730"/>
      <c r="RYB300" s="730"/>
      <c r="RYC300" s="730"/>
      <c r="RYD300" s="730"/>
      <c r="RYE300" s="730"/>
      <c r="RYF300" s="730"/>
      <c r="RYG300" s="730"/>
      <c r="RYH300" s="730"/>
      <c r="RYI300" s="730"/>
      <c r="RYJ300" s="730"/>
      <c r="RYK300" s="730"/>
      <c r="RYL300" s="730"/>
      <c r="RYM300" s="730"/>
      <c r="RYN300" s="730"/>
      <c r="RYO300" s="730"/>
      <c r="RYP300" s="730"/>
      <c r="RYQ300" s="730"/>
      <c r="RYR300" s="730"/>
      <c r="RYS300" s="730"/>
      <c r="RYT300" s="730"/>
      <c r="RYU300" s="730"/>
      <c r="RYV300" s="730"/>
      <c r="RYW300" s="730"/>
      <c r="RYX300" s="730"/>
      <c r="RYY300" s="730"/>
      <c r="RYZ300" s="730"/>
      <c r="RZA300" s="730"/>
      <c r="RZB300" s="730"/>
      <c r="RZC300" s="730"/>
      <c r="RZD300" s="730"/>
      <c r="RZE300" s="730"/>
      <c r="RZF300" s="730"/>
      <c r="RZG300" s="730"/>
      <c r="RZH300" s="730"/>
      <c r="RZI300" s="730"/>
      <c r="RZJ300" s="730"/>
      <c r="RZK300" s="730"/>
      <c r="RZL300" s="730"/>
      <c r="RZM300" s="730"/>
      <c r="RZN300" s="730"/>
      <c r="RZO300" s="730"/>
      <c r="RZP300" s="730"/>
      <c r="RZQ300" s="730"/>
      <c r="RZR300" s="730"/>
      <c r="RZS300" s="730"/>
      <c r="RZT300" s="730"/>
      <c r="RZU300" s="730"/>
      <c r="RZV300" s="730"/>
      <c r="RZW300" s="730"/>
      <c r="RZX300" s="730"/>
      <c r="RZY300" s="730"/>
      <c r="RZZ300" s="730"/>
      <c r="SAA300" s="730"/>
      <c r="SAB300" s="730"/>
      <c r="SAC300" s="730"/>
      <c r="SAD300" s="730"/>
      <c r="SAE300" s="730"/>
      <c r="SAF300" s="730"/>
      <c r="SAG300" s="730"/>
      <c r="SAH300" s="730"/>
      <c r="SAI300" s="730"/>
      <c r="SAJ300" s="730"/>
      <c r="SAK300" s="730"/>
      <c r="SAL300" s="730"/>
      <c r="SAM300" s="730"/>
      <c r="SAN300" s="730"/>
      <c r="SAO300" s="730"/>
      <c r="SAP300" s="730"/>
      <c r="SAQ300" s="730"/>
      <c r="SAR300" s="730"/>
      <c r="SAS300" s="730"/>
      <c r="SAT300" s="730"/>
      <c r="SAU300" s="730"/>
      <c r="SAV300" s="730"/>
      <c r="SAW300" s="730"/>
      <c r="SAX300" s="730"/>
      <c r="SAY300" s="730"/>
      <c r="SAZ300" s="730"/>
      <c r="SBA300" s="730"/>
      <c r="SBB300" s="730"/>
      <c r="SBC300" s="730"/>
      <c r="SBD300" s="730"/>
      <c r="SBE300" s="730"/>
      <c r="SBF300" s="730"/>
      <c r="SBG300" s="730"/>
      <c r="SBH300" s="730"/>
      <c r="SBI300" s="730"/>
      <c r="SBJ300" s="730"/>
      <c r="SBK300" s="730"/>
      <c r="SBL300" s="730"/>
      <c r="SBM300" s="730"/>
      <c r="SBN300" s="730"/>
      <c r="SBO300" s="730"/>
      <c r="SBP300" s="730"/>
      <c r="SBQ300" s="730"/>
      <c r="SBR300" s="730"/>
      <c r="SBS300" s="730"/>
      <c r="SBT300" s="730"/>
      <c r="SBU300" s="730"/>
      <c r="SBV300" s="730"/>
      <c r="SBW300" s="730"/>
      <c r="SBX300" s="730"/>
      <c r="SBY300" s="730"/>
      <c r="SBZ300" s="730"/>
      <c r="SCA300" s="730"/>
      <c r="SCB300" s="730"/>
      <c r="SCC300" s="730"/>
      <c r="SCD300" s="730"/>
      <c r="SCE300" s="730"/>
      <c r="SCF300" s="730"/>
      <c r="SCG300" s="730"/>
      <c r="SCH300" s="730"/>
      <c r="SCI300" s="730"/>
      <c r="SCJ300" s="730"/>
      <c r="SCK300" s="730"/>
      <c r="SCL300" s="730"/>
      <c r="SCM300" s="730"/>
      <c r="SCN300" s="730"/>
      <c r="SCO300" s="730"/>
      <c r="SCP300" s="730"/>
      <c r="SCQ300" s="730"/>
      <c r="SCR300" s="730"/>
      <c r="SCS300" s="730"/>
      <c r="SCT300" s="730"/>
      <c r="SCU300" s="730"/>
      <c r="SCV300" s="730"/>
      <c r="SCW300" s="730"/>
      <c r="SCX300" s="730"/>
      <c r="SCY300" s="730"/>
      <c r="SCZ300" s="730"/>
      <c r="SDA300" s="730"/>
      <c r="SDB300" s="730"/>
      <c r="SDC300" s="730"/>
      <c r="SDD300" s="730"/>
      <c r="SDE300" s="730"/>
      <c r="SDF300" s="730"/>
      <c r="SDG300" s="730"/>
      <c r="SDH300" s="730"/>
      <c r="SDI300" s="730"/>
      <c r="SDJ300" s="730"/>
      <c r="SDK300" s="730"/>
      <c r="SDL300" s="730"/>
      <c r="SDM300" s="730"/>
      <c r="SDN300" s="730"/>
      <c r="SDO300" s="730"/>
      <c r="SDP300" s="730"/>
      <c r="SDQ300" s="730"/>
      <c r="SDR300" s="730"/>
      <c r="SDS300" s="730"/>
      <c r="SDT300" s="730"/>
      <c r="SDU300" s="730"/>
      <c r="SDV300" s="730"/>
      <c r="SDW300" s="730"/>
      <c r="SDX300" s="730"/>
      <c r="SDY300" s="730"/>
      <c r="SDZ300" s="730"/>
      <c r="SEA300" s="730"/>
      <c r="SEB300" s="730"/>
      <c r="SEC300" s="730"/>
      <c r="SED300" s="730"/>
      <c r="SEE300" s="730"/>
      <c r="SEF300" s="730"/>
      <c r="SEG300" s="730"/>
      <c r="SEH300" s="730"/>
      <c r="SEI300" s="730"/>
      <c r="SEJ300" s="730"/>
      <c r="SEK300" s="730"/>
      <c r="SEL300" s="730"/>
      <c r="SEM300" s="730"/>
      <c r="SEN300" s="730"/>
      <c r="SEO300" s="730"/>
      <c r="SEP300" s="730"/>
      <c r="SEQ300" s="730"/>
      <c r="SER300" s="730"/>
      <c r="SES300" s="730"/>
      <c r="SET300" s="730"/>
      <c r="SEU300" s="730"/>
      <c r="SEV300" s="730"/>
      <c r="SEW300" s="730"/>
      <c r="SEX300" s="730"/>
      <c r="SEY300" s="730"/>
      <c r="SEZ300" s="730"/>
      <c r="SFA300" s="730"/>
      <c r="SFB300" s="730"/>
      <c r="SFC300" s="730"/>
      <c r="SFD300" s="730"/>
      <c r="SFE300" s="730"/>
      <c r="SFF300" s="730"/>
      <c r="SFG300" s="730"/>
      <c r="SFH300" s="730"/>
      <c r="SFI300" s="730"/>
      <c r="SFJ300" s="730"/>
      <c r="SFK300" s="730"/>
      <c r="SFL300" s="730"/>
      <c r="SFM300" s="730"/>
      <c r="SFN300" s="730"/>
      <c r="SFO300" s="730"/>
      <c r="SFP300" s="730"/>
      <c r="SFQ300" s="730"/>
      <c r="SFR300" s="730"/>
      <c r="SFS300" s="730"/>
      <c r="SFT300" s="730"/>
      <c r="SFU300" s="730"/>
      <c r="SFV300" s="730"/>
      <c r="SFW300" s="730"/>
      <c r="SFX300" s="730"/>
      <c r="SFY300" s="730"/>
      <c r="SFZ300" s="730"/>
      <c r="SGA300" s="730"/>
      <c r="SGB300" s="730"/>
      <c r="SGC300" s="730"/>
      <c r="SGD300" s="730"/>
      <c r="SGE300" s="730"/>
      <c r="SGF300" s="730"/>
      <c r="SGG300" s="730"/>
      <c r="SGH300" s="730"/>
      <c r="SGI300" s="730"/>
      <c r="SGJ300" s="730"/>
      <c r="SGK300" s="730"/>
      <c r="SGL300" s="730"/>
      <c r="SGM300" s="730"/>
      <c r="SGN300" s="730"/>
      <c r="SGO300" s="730"/>
      <c r="SGP300" s="730"/>
      <c r="SGQ300" s="730"/>
      <c r="SGR300" s="730"/>
      <c r="SGS300" s="730"/>
      <c r="SGT300" s="730"/>
      <c r="SGU300" s="730"/>
      <c r="SGV300" s="730"/>
      <c r="SGW300" s="730"/>
      <c r="SGX300" s="730"/>
      <c r="SGY300" s="730"/>
      <c r="SGZ300" s="730"/>
      <c r="SHA300" s="730"/>
      <c r="SHB300" s="730"/>
      <c r="SHC300" s="730"/>
      <c r="SHD300" s="730"/>
      <c r="SHE300" s="730"/>
      <c r="SHF300" s="730"/>
      <c r="SHG300" s="730"/>
      <c r="SHH300" s="730"/>
      <c r="SHI300" s="730"/>
      <c r="SHJ300" s="730"/>
      <c r="SHK300" s="730"/>
      <c r="SHL300" s="730"/>
      <c r="SHM300" s="730"/>
      <c r="SHN300" s="730"/>
      <c r="SHO300" s="730"/>
      <c r="SHP300" s="730"/>
      <c r="SHQ300" s="730"/>
      <c r="SHR300" s="730"/>
      <c r="SHS300" s="730"/>
      <c r="SHT300" s="730"/>
      <c r="SHU300" s="730"/>
      <c r="SHV300" s="730"/>
      <c r="SHW300" s="730"/>
      <c r="SHX300" s="730"/>
      <c r="SHY300" s="730"/>
      <c r="SHZ300" s="730"/>
      <c r="SIA300" s="730"/>
      <c r="SIB300" s="730"/>
      <c r="SIC300" s="730"/>
      <c r="SID300" s="730"/>
      <c r="SIE300" s="730"/>
      <c r="SIF300" s="730"/>
      <c r="SIG300" s="730"/>
      <c r="SIH300" s="730"/>
      <c r="SII300" s="730"/>
      <c r="SIJ300" s="730"/>
      <c r="SIK300" s="730"/>
      <c r="SIL300" s="730"/>
      <c r="SIM300" s="730"/>
      <c r="SIN300" s="730"/>
      <c r="SIO300" s="730"/>
      <c r="SIP300" s="730"/>
      <c r="SIQ300" s="730"/>
      <c r="SIR300" s="730"/>
      <c r="SIS300" s="730"/>
      <c r="SIT300" s="730"/>
      <c r="SIU300" s="730"/>
      <c r="SIV300" s="730"/>
      <c r="SIW300" s="730"/>
      <c r="SIX300" s="730"/>
      <c r="SIY300" s="730"/>
      <c r="SIZ300" s="730"/>
      <c r="SJA300" s="730"/>
      <c r="SJB300" s="730"/>
      <c r="SJC300" s="730"/>
      <c r="SJD300" s="730"/>
      <c r="SJE300" s="730"/>
      <c r="SJF300" s="730"/>
      <c r="SJG300" s="730"/>
      <c r="SJH300" s="730"/>
      <c r="SJI300" s="730"/>
      <c r="SJJ300" s="730"/>
      <c r="SJK300" s="730"/>
      <c r="SJL300" s="730"/>
      <c r="SJM300" s="730"/>
      <c r="SJN300" s="730"/>
      <c r="SJO300" s="730"/>
      <c r="SJP300" s="730"/>
      <c r="SJQ300" s="730"/>
      <c r="SJR300" s="730"/>
      <c r="SJS300" s="730"/>
      <c r="SJT300" s="730"/>
      <c r="SJU300" s="730"/>
      <c r="SJV300" s="730"/>
      <c r="SJW300" s="730"/>
      <c r="SJX300" s="730"/>
      <c r="SJY300" s="730"/>
      <c r="SJZ300" s="730"/>
      <c r="SKA300" s="730"/>
      <c r="SKB300" s="730"/>
      <c r="SKC300" s="730"/>
      <c r="SKD300" s="730"/>
      <c r="SKE300" s="730"/>
      <c r="SKF300" s="730"/>
      <c r="SKG300" s="730"/>
      <c r="SKH300" s="730"/>
      <c r="SKI300" s="730"/>
      <c r="SKJ300" s="730"/>
      <c r="SKK300" s="730"/>
      <c r="SKL300" s="730"/>
      <c r="SKM300" s="730"/>
      <c r="SKN300" s="730"/>
      <c r="SKO300" s="730"/>
      <c r="SKP300" s="730"/>
      <c r="SKQ300" s="730"/>
      <c r="SKR300" s="730"/>
      <c r="SKS300" s="730"/>
      <c r="SKT300" s="730"/>
      <c r="SKU300" s="730"/>
      <c r="SKV300" s="730"/>
      <c r="SKW300" s="730"/>
      <c r="SKX300" s="730"/>
      <c r="SKY300" s="730"/>
      <c r="SKZ300" s="730"/>
      <c r="SLA300" s="730"/>
      <c r="SLB300" s="730"/>
      <c r="SLC300" s="730"/>
      <c r="SLD300" s="730"/>
      <c r="SLE300" s="730"/>
      <c r="SLF300" s="730"/>
      <c r="SLG300" s="730"/>
      <c r="SLH300" s="730"/>
      <c r="SLI300" s="730"/>
      <c r="SLJ300" s="730"/>
      <c r="SLK300" s="730"/>
      <c r="SLL300" s="730"/>
      <c r="SLM300" s="730"/>
      <c r="SLN300" s="730"/>
      <c r="SLO300" s="730"/>
      <c r="SLP300" s="730"/>
      <c r="SLQ300" s="730"/>
      <c r="SLR300" s="730"/>
      <c r="SLS300" s="730"/>
      <c r="SLT300" s="730"/>
      <c r="SLU300" s="730"/>
      <c r="SLV300" s="730"/>
      <c r="SLW300" s="730"/>
      <c r="SLX300" s="730"/>
      <c r="SLY300" s="730"/>
      <c r="SLZ300" s="730"/>
      <c r="SMA300" s="730"/>
      <c r="SMB300" s="730"/>
      <c r="SMC300" s="730"/>
      <c r="SMD300" s="730"/>
      <c r="SME300" s="730"/>
      <c r="SMF300" s="730"/>
      <c r="SMG300" s="730"/>
      <c r="SMH300" s="730"/>
      <c r="SMI300" s="730"/>
      <c r="SMJ300" s="730"/>
      <c r="SMK300" s="730"/>
      <c r="SML300" s="730"/>
      <c r="SMM300" s="730"/>
      <c r="SMN300" s="730"/>
      <c r="SMO300" s="730"/>
      <c r="SMP300" s="730"/>
      <c r="SMQ300" s="730"/>
      <c r="SMR300" s="730"/>
      <c r="SMS300" s="730"/>
      <c r="SMT300" s="730"/>
      <c r="SMU300" s="730"/>
      <c r="SMV300" s="730"/>
      <c r="SMW300" s="730"/>
      <c r="SMX300" s="730"/>
      <c r="SMY300" s="730"/>
      <c r="SMZ300" s="730"/>
      <c r="SNA300" s="730"/>
      <c r="SNB300" s="730"/>
      <c r="SNC300" s="730"/>
      <c r="SND300" s="730"/>
      <c r="SNE300" s="730"/>
      <c r="SNF300" s="730"/>
      <c r="SNG300" s="730"/>
      <c r="SNH300" s="730"/>
      <c r="SNI300" s="730"/>
      <c r="SNJ300" s="730"/>
      <c r="SNK300" s="730"/>
      <c r="SNL300" s="730"/>
      <c r="SNM300" s="730"/>
      <c r="SNN300" s="730"/>
      <c r="SNO300" s="730"/>
      <c r="SNP300" s="730"/>
      <c r="SNQ300" s="730"/>
      <c r="SNR300" s="730"/>
      <c r="SNS300" s="730"/>
      <c r="SNT300" s="730"/>
      <c r="SNU300" s="730"/>
      <c r="SNV300" s="730"/>
      <c r="SNW300" s="730"/>
      <c r="SNX300" s="730"/>
      <c r="SNY300" s="730"/>
      <c r="SNZ300" s="730"/>
      <c r="SOA300" s="730"/>
      <c r="SOB300" s="730"/>
      <c r="SOC300" s="730"/>
      <c r="SOD300" s="730"/>
      <c r="SOE300" s="730"/>
      <c r="SOF300" s="730"/>
      <c r="SOG300" s="730"/>
      <c r="SOH300" s="730"/>
      <c r="SOI300" s="730"/>
      <c r="SOJ300" s="730"/>
      <c r="SOK300" s="730"/>
      <c r="SOL300" s="730"/>
      <c r="SOM300" s="730"/>
      <c r="SON300" s="730"/>
      <c r="SOO300" s="730"/>
      <c r="SOP300" s="730"/>
      <c r="SOQ300" s="730"/>
      <c r="SOR300" s="730"/>
      <c r="SOS300" s="730"/>
      <c r="SOT300" s="730"/>
      <c r="SOU300" s="730"/>
      <c r="SOV300" s="730"/>
      <c r="SOW300" s="730"/>
      <c r="SOX300" s="730"/>
      <c r="SOY300" s="730"/>
      <c r="SOZ300" s="730"/>
      <c r="SPA300" s="730"/>
      <c r="SPB300" s="730"/>
      <c r="SPC300" s="730"/>
      <c r="SPD300" s="730"/>
      <c r="SPE300" s="730"/>
      <c r="SPF300" s="730"/>
      <c r="SPG300" s="730"/>
      <c r="SPH300" s="730"/>
      <c r="SPI300" s="730"/>
      <c r="SPJ300" s="730"/>
      <c r="SPK300" s="730"/>
      <c r="SPL300" s="730"/>
      <c r="SPM300" s="730"/>
      <c r="SPN300" s="730"/>
      <c r="SPO300" s="730"/>
      <c r="SPP300" s="730"/>
      <c r="SPQ300" s="730"/>
      <c r="SPR300" s="730"/>
      <c r="SPS300" s="730"/>
      <c r="SPT300" s="730"/>
      <c r="SPU300" s="730"/>
      <c r="SPV300" s="730"/>
      <c r="SPW300" s="730"/>
      <c r="SPX300" s="730"/>
      <c r="SPY300" s="730"/>
      <c r="SPZ300" s="730"/>
      <c r="SQA300" s="730"/>
      <c r="SQB300" s="730"/>
      <c r="SQC300" s="730"/>
      <c r="SQD300" s="730"/>
      <c r="SQE300" s="730"/>
      <c r="SQF300" s="730"/>
      <c r="SQG300" s="730"/>
      <c r="SQH300" s="730"/>
      <c r="SQI300" s="730"/>
      <c r="SQJ300" s="730"/>
      <c r="SQK300" s="730"/>
      <c r="SQL300" s="730"/>
      <c r="SQM300" s="730"/>
      <c r="SQN300" s="730"/>
      <c r="SQO300" s="730"/>
      <c r="SQP300" s="730"/>
      <c r="SQQ300" s="730"/>
      <c r="SQR300" s="730"/>
      <c r="SQS300" s="730"/>
      <c r="SQT300" s="730"/>
      <c r="SQU300" s="730"/>
      <c r="SQV300" s="730"/>
      <c r="SQW300" s="730"/>
      <c r="SQX300" s="730"/>
      <c r="SQY300" s="730"/>
      <c r="SQZ300" s="730"/>
      <c r="SRA300" s="730"/>
      <c r="SRB300" s="730"/>
      <c r="SRC300" s="730"/>
      <c r="SRD300" s="730"/>
      <c r="SRE300" s="730"/>
      <c r="SRF300" s="730"/>
      <c r="SRG300" s="730"/>
      <c r="SRH300" s="730"/>
      <c r="SRI300" s="730"/>
      <c r="SRJ300" s="730"/>
      <c r="SRK300" s="730"/>
      <c r="SRL300" s="730"/>
      <c r="SRM300" s="730"/>
      <c r="SRN300" s="730"/>
      <c r="SRO300" s="730"/>
      <c r="SRP300" s="730"/>
      <c r="SRQ300" s="730"/>
      <c r="SRR300" s="730"/>
      <c r="SRS300" s="730"/>
      <c r="SRT300" s="730"/>
      <c r="SRU300" s="730"/>
      <c r="SRV300" s="730"/>
      <c r="SRW300" s="730"/>
      <c r="SRX300" s="730"/>
      <c r="SRY300" s="730"/>
      <c r="SRZ300" s="730"/>
      <c r="SSA300" s="730"/>
      <c r="SSB300" s="730"/>
      <c r="SSC300" s="730"/>
      <c r="SSD300" s="730"/>
      <c r="SSE300" s="730"/>
      <c r="SSF300" s="730"/>
      <c r="SSG300" s="730"/>
      <c r="SSH300" s="730"/>
      <c r="SSI300" s="730"/>
      <c r="SSJ300" s="730"/>
      <c r="SSK300" s="730"/>
      <c r="SSL300" s="730"/>
      <c r="SSM300" s="730"/>
      <c r="SSN300" s="730"/>
      <c r="SSO300" s="730"/>
      <c r="SSP300" s="730"/>
      <c r="SSQ300" s="730"/>
      <c r="SSR300" s="730"/>
      <c r="SSS300" s="730"/>
      <c r="SST300" s="730"/>
      <c r="SSU300" s="730"/>
      <c r="SSV300" s="730"/>
      <c r="SSW300" s="730"/>
      <c r="SSX300" s="730"/>
      <c r="SSY300" s="730"/>
      <c r="SSZ300" s="730"/>
      <c r="STA300" s="730"/>
      <c r="STB300" s="730"/>
      <c r="STC300" s="730"/>
      <c r="STD300" s="730"/>
      <c r="STE300" s="730"/>
      <c r="STF300" s="730"/>
      <c r="STG300" s="730"/>
      <c r="STH300" s="730"/>
      <c r="STI300" s="730"/>
      <c r="STJ300" s="730"/>
      <c r="STK300" s="730"/>
      <c r="STL300" s="730"/>
      <c r="STM300" s="730"/>
      <c r="STN300" s="730"/>
      <c r="STO300" s="730"/>
      <c r="STP300" s="730"/>
      <c r="STQ300" s="730"/>
      <c r="STR300" s="730"/>
      <c r="STS300" s="730"/>
      <c r="STT300" s="730"/>
      <c r="STU300" s="730"/>
      <c r="STV300" s="730"/>
      <c r="STW300" s="730"/>
      <c r="STX300" s="730"/>
      <c r="STY300" s="730"/>
      <c r="STZ300" s="730"/>
      <c r="SUA300" s="730"/>
      <c r="SUB300" s="730"/>
      <c r="SUC300" s="730"/>
      <c r="SUD300" s="730"/>
      <c r="SUE300" s="730"/>
      <c r="SUF300" s="730"/>
      <c r="SUG300" s="730"/>
      <c r="SUH300" s="730"/>
      <c r="SUI300" s="730"/>
      <c r="SUJ300" s="730"/>
      <c r="SUK300" s="730"/>
      <c r="SUL300" s="730"/>
      <c r="SUM300" s="730"/>
      <c r="SUN300" s="730"/>
      <c r="SUO300" s="730"/>
      <c r="SUP300" s="730"/>
      <c r="SUQ300" s="730"/>
      <c r="SUR300" s="730"/>
      <c r="SUS300" s="730"/>
      <c r="SUT300" s="730"/>
      <c r="SUU300" s="730"/>
      <c r="SUV300" s="730"/>
      <c r="SUW300" s="730"/>
      <c r="SUX300" s="730"/>
      <c r="SUY300" s="730"/>
      <c r="SUZ300" s="730"/>
      <c r="SVA300" s="730"/>
      <c r="SVB300" s="730"/>
      <c r="SVC300" s="730"/>
      <c r="SVD300" s="730"/>
      <c r="SVE300" s="730"/>
      <c r="SVF300" s="730"/>
      <c r="SVG300" s="730"/>
      <c r="SVH300" s="730"/>
      <c r="SVI300" s="730"/>
      <c r="SVJ300" s="730"/>
      <c r="SVK300" s="730"/>
      <c r="SVL300" s="730"/>
      <c r="SVM300" s="730"/>
      <c r="SVN300" s="730"/>
      <c r="SVO300" s="730"/>
      <c r="SVP300" s="730"/>
      <c r="SVQ300" s="730"/>
      <c r="SVR300" s="730"/>
      <c r="SVS300" s="730"/>
      <c r="SVT300" s="730"/>
      <c r="SVU300" s="730"/>
      <c r="SVV300" s="730"/>
      <c r="SVW300" s="730"/>
      <c r="SVX300" s="730"/>
      <c r="SVY300" s="730"/>
      <c r="SVZ300" s="730"/>
      <c r="SWA300" s="730"/>
      <c r="SWB300" s="730"/>
      <c r="SWC300" s="730"/>
      <c r="SWD300" s="730"/>
      <c r="SWE300" s="730"/>
      <c r="SWF300" s="730"/>
      <c r="SWG300" s="730"/>
      <c r="SWH300" s="730"/>
      <c r="SWI300" s="730"/>
      <c r="SWJ300" s="730"/>
      <c r="SWK300" s="730"/>
      <c r="SWL300" s="730"/>
      <c r="SWM300" s="730"/>
      <c r="SWN300" s="730"/>
      <c r="SWO300" s="730"/>
      <c r="SWP300" s="730"/>
      <c r="SWQ300" s="730"/>
      <c r="SWR300" s="730"/>
      <c r="SWS300" s="730"/>
      <c r="SWT300" s="730"/>
      <c r="SWU300" s="730"/>
      <c r="SWV300" s="730"/>
      <c r="SWW300" s="730"/>
      <c r="SWX300" s="730"/>
      <c r="SWY300" s="730"/>
      <c r="SWZ300" s="730"/>
      <c r="SXA300" s="730"/>
      <c r="SXB300" s="730"/>
      <c r="SXC300" s="730"/>
      <c r="SXD300" s="730"/>
      <c r="SXE300" s="730"/>
      <c r="SXF300" s="730"/>
      <c r="SXG300" s="730"/>
      <c r="SXH300" s="730"/>
      <c r="SXI300" s="730"/>
      <c r="SXJ300" s="730"/>
      <c r="SXK300" s="730"/>
      <c r="SXL300" s="730"/>
      <c r="SXM300" s="730"/>
      <c r="SXN300" s="730"/>
      <c r="SXO300" s="730"/>
      <c r="SXP300" s="730"/>
      <c r="SXQ300" s="730"/>
      <c r="SXR300" s="730"/>
      <c r="SXS300" s="730"/>
      <c r="SXT300" s="730"/>
      <c r="SXU300" s="730"/>
      <c r="SXV300" s="730"/>
      <c r="SXW300" s="730"/>
      <c r="SXX300" s="730"/>
      <c r="SXY300" s="730"/>
      <c r="SXZ300" s="730"/>
      <c r="SYA300" s="730"/>
      <c r="SYB300" s="730"/>
      <c r="SYC300" s="730"/>
      <c r="SYD300" s="730"/>
      <c r="SYE300" s="730"/>
      <c r="SYF300" s="730"/>
      <c r="SYG300" s="730"/>
      <c r="SYH300" s="730"/>
      <c r="SYI300" s="730"/>
      <c r="SYJ300" s="730"/>
      <c r="SYK300" s="730"/>
      <c r="SYL300" s="730"/>
      <c r="SYM300" s="730"/>
      <c r="SYN300" s="730"/>
      <c r="SYO300" s="730"/>
      <c r="SYP300" s="730"/>
      <c r="SYQ300" s="730"/>
      <c r="SYR300" s="730"/>
      <c r="SYS300" s="730"/>
      <c r="SYT300" s="730"/>
      <c r="SYU300" s="730"/>
      <c r="SYV300" s="730"/>
      <c r="SYW300" s="730"/>
      <c r="SYX300" s="730"/>
      <c r="SYY300" s="730"/>
      <c r="SYZ300" s="730"/>
      <c r="SZA300" s="730"/>
      <c r="SZB300" s="730"/>
      <c r="SZC300" s="730"/>
      <c r="SZD300" s="730"/>
      <c r="SZE300" s="730"/>
      <c r="SZF300" s="730"/>
      <c r="SZG300" s="730"/>
      <c r="SZH300" s="730"/>
      <c r="SZI300" s="730"/>
      <c r="SZJ300" s="730"/>
      <c r="SZK300" s="730"/>
      <c r="SZL300" s="730"/>
      <c r="SZM300" s="730"/>
      <c r="SZN300" s="730"/>
      <c r="SZO300" s="730"/>
      <c r="SZP300" s="730"/>
      <c r="SZQ300" s="730"/>
      <c r="SZR300" s="730"/>
      <c r="SZS300" s="730"/>
      <c r="SZT300" s="730"/>
      <c r="SZU300" s="730"/>
      <c r="SZV300" s="730"/>
      <c r="SZW300" s="730"/>
      <c r="SZX300" s="730"/>
      <c r="SZY300" s="730"/>
      <c r="SZZ300" s="730"/>
      <c r="TAA300" s="730"/>
      <c r="TAB300" s="730"/>
      <c r="TAC300" s="730"/>
      <c r="TAD300" s="730"/>
      <c r="TAE300" s="730"/>
      <c r="TAF300" s="730"/>
      <c r="TAG300" s="730"/>
      <c r="TAH300" s="730"/>
      <c r="TAI300" s="730"/>
      <c r="TAJ300" s="730"/>
      <c r="TAK300" s="730"/>
      <c r="TAL300" s="730"/>
      <c r="TAM300" s="730"/>
      <c r="TAN300" s="730"/>
      <c r="TAO300" s="730"/>
      <c r="TAP300" s="730"/>
      <c r="TAQ300" s="730"/>
      <c r="TAR300" s="730"/>
      <c r="TAS300" s="730"/>
      <c r="TAT300" s="730"/>
      <c r="TAU300" s="730"/>
      <c r="TAV300" s="730"/>
      <c r="TAW300" s="730"/>
      <c r="TAX300" s="730"/>
      <c r="TAY300" s="730"/>
      <c r="TAZ300" s="730"/>
      <c r="TBA300" s="730"/>
      <c r="TBB300" s="730"/>
      <c r="TBC300" s="730"/>
      <c r="TBD300" s="730"/>
      <c r="TBE300" s="730"/>
      <c r="TBF300" s="730"/>
      <c r="TBG300" s="730"/>
      <c r="TBH300" s="730"/>
      <c r="TBI300" s="730"/>
      <c r="TBJ300" s="730"/>
      <c r="TBK300" s="730"/>
      <c r="TBL300" s="730"/>
      <c r="TBM300" s="730"/>
      <c r="TBN300" s="730"/>
      <c r="TBO300" s="730"/>
      <c r="TBP300" s="730"/>
      <c r="TBQ300" s="730"/>
      <c r="TBR300" s="730"/>
      <c r="TBS300" s="730"/>
      <c r="TBT300" s="730"/>
      <c r="TBU300" s="730"/>
      <c r="TBV300" s="730"/>
      <c r="TBW300" s="730"/>
      <c r="TBX300" s="730"/>
      <c r="TBY300" s="730"/>
      <c r="TBZ300" s="730"/>
      <c r="TCA300" s="730"/>
      <c r="TCB300" s="730"/>
      <c r="TCC300" s="730"/>
      <c r="TCD300" s="730"/>
      <c r="TCE300" s="730"/>
      <c r="TCF300" s="730"/>
      <c r="TCG300" s="730"/>
      <c r="TCH300" s="730"/>
      <c r="TCI300" s="730"/>
      <c r="TCJ300" s="730"/>
      <c r="TCK300" s="730"/>
      <c r="TCL300" s="730"/>
      <c r="TCM300" s="730"/>
      <c r="TCN300" s="730"/>
      <c r="TCO300" s="730"/>
      <c r="TCP300" s="730"/>
      <c r="TCQ300" s="730"/>
      <c r="TCR300" s="730"/>
      <c r="TCS300" s="730"/>
      <c r="TCT300" s="730"/>
      <c r="TCU300" s="730"/>
      <c r="TCV300" s="730"/>
      <c r="TCW300" s="730"/>
      <c r="TCX300" s="730"/>
      <c r="TCY300" s="730"/>
      <c r="TCZ300" s="730"/>
      <c r="TDA300" s="730"/>
      <c r="TDB300" s="730"/>
      <c r="TDC300" s="730"/>
      <c r="TDD300" s="730"/>
      <c r="TDE300" s="730"/>
      <c r="TDF300" s="730"/>
      <c r="TDG300" s="730"/>
      <c r="TDH300" s="730"/>
      <c r="TDI300" s="730"/>
      <c r="TDJ300" s="730"/>
      <c r="TDK300" s="730"/>
      <c r="TDL300" s="730"/>
      <c r="TDM300" s="730"/>
      <c r="TDN300" s="730"/>
      <c r="TDO300" s="730"/>
      <c r="TDP300" s="730"/>
      <c r="TDQ300" s="730"/>
      <c r="TDR300" s="730"/>
      <c r="TDS300" s="730"/>
      <c r="TDT300" s="730"/>
      <c r="TDU300" s="730"/>
      <c r="TDV300" s="730"/>
      <c r="TDW300" s="730"/>
      <c r="TDX300" s="730"/>
      <c r="TDY300" s="730"/>
      <c r="TDZ300" s="730"/>
      <c r="TEA300" s="730"/>
      <c r="TEB300" s="730"/>
      <c r="TEC300" s="730"/>
      <c r="TED300" s="730"/>
      <c r="TEE300" s="730"/>
      <c r="TEF300" s="730"/>
      <c r="TEG300" s="730"/>
      <c r="TEH300" s="730"/>
      <c r="TEI300" s="730"/>
      <c r="TEJ300" s="730"/>
      <c r="TEK300" s="730"/>
      <c r="TEL300" s="730"/>
      <c r="TEM300" s="730"/>
      <c r="TEN300" s="730"/>
      <c r="TEO300" s="730"/>
      <c r="TEP300" s="730"/>
      <c r="TEQ300" s="730"/>
      <c r="TER300" s="730"/>
      <c r="TES300" s="730"/>
      <c r="TET300" s="730"/>
      <c r="TEU300" s="730"/>
      <c r="TEV300" s="730"/>
      <c r="TEW300" s="730"/>
      <c r="TEX300" s="730"/>
      <c r="TEY300" s="730"/>
      <c r="TEZ300" s="730"/>
      <c r="TFA300" s="730"/>
      <c r="TFB300" s="730"/>
      <c r="TFC300" s="730"/>
      <c r="TFD300" s="730"/>
      <c r="TFE300" s="730"/>
      <c r="TFF300" s="730"/>
      <c r="TFG300" s="730"/>
      <c r="TFH300" s="730"/>
      <c r="TFI300" s="730"/>
      <c r="TFJ300" s="730"/>
      <c r="TFK300" s="730"/>
      <c r="TFL300" s="730"/>
      <c r="TFM300" s="730"/>
      <c r="TFN300" s="730"/>
      <c r="TFO300" s="730"/>
      <c r="TFP300" s="730"/>
      <c r="TFQ300" s="730"/>
      <c r="TFR300" s="730"/>
      <c r="TFS300" s="730"/>
      <c r="TFT300" s="730"/>
      <c r="TFU300" s="730"/>
      <c r="TFV300" s="730"/>
      <c r="TFW300" s="730"/>
      <c r="TFX300" s="730"/>
      <c r="TFY300" s="730"/>
      <c r="TFZ300" s="730"/>
      <c r="TGA300" s="730"/>
      <c r="TGB300" s="730"/>
      <c r="TGC300" s="730"/>
      <c r="TGD300" s="730"/>
      <c r="TGE300" s="730"/>
      <c r="TGF300" s="730"/>
      <c r="TGG300" s="730"/>
      <c r="TGH300" s="730"/>
      <c r="TGI300" s="730"/>
      <c r="TGJ300" s="730"/>
      <c r="TGK300" s="730"/>
      <c r="TGL300" s="730"/>
      <c r="TGM300" s="730"/>
      <c r="TGN300" s="730"/>
      <c r="TGO300" s="730"/>
      <c r="TGP300" s="730"/>
      <c r="TGQ300" s="730"/>
      <c r="TGR300" s="730"/>
      <c r="TGS300" s="730"/>
      <c r="TGT300" s="730"/>
      <c r="TGU300" s="730"/>
      <c r="TGV300" s="730"/>
      <c r="TGW300" s="730"/>
      <c r="TGX300" s="730"/>
      <c r="TGY300" s="730"/>
      <c r="TGZ300" s="730"/>
      <c r="THA300" s="730"/>
      <c r="THB300" s="730"/>
      <c r="THC300" s="730"/>
      <c r="THD300" s="730"/>
      <c r="THE300" s="730"/>
      <c r="THF300" s="730"/>
      <c r="THG300" s="730"/>
      <c r="THH300" s="730"/>
      <c r="THI300" s="730"/>
      <c r="THJ300" s="730"/>
      <c r="THK300" s="730"/>
      <c r="THL300" s="730"/>
      <c r="THM300" s="730"/>
      <c r="THN300" s="730"/>
      <c r="THO300" s="730"/>
      <c r="THP300" s="730"/>
      <c r="THQ300" s="730"/>
      <c r="THR300" s="730"/>
      <c r="THS300" s="730"/>
      <c r="THT300" s="730"/>
      <c r="THU300" s="730"/>
      <c r="THV300" s="730"/>
      <c r="THW300" s="730"/>
      <c r="THX300" s="730"/>
      <c r="THY300" s="730"/>
      <c r="THZ300" s="730"/>
      <c r="TIA300" s="730"/>
      <c r="TIB300" s="730"/>
      <c r="TIC300" s="730"/>
      <c r="TID300" s="730"/>
      <c r="TIE300" s="730"/>
      <c r="TIF300" s="730"/>
      <c r="TIG300" s="730"/>
      <c r="TIH300" s="730"/>
      <c r="TII300" s="730"/>
      <c r="TIJ300" s="730"/>
      <c r="TIK300" s="730"/>
      <c r="TIL300" s="730"/>
      <c r="TIM300" s="730"/>
      <c r="TIN300" s="730"/>
      <c r="TIO300" s="730"/>
      <c r="TIP300" s="730"/>
      <c r="TIQ300" s="730"/>
      <c r="TIR300" s="730"/>
      <c r="TIS300" s="730"/>
      <c r="TIT300" s="730"/>
      <c r="TIU300" s="730"/>
      <c r="TIV300" s="730"/>
      <c r="TIW300" s="730"/>
      <c r="TIX300" s="730"/>
      <c r="TIY300" s="730"/>
      <c r="TIZ300" s="730"/>
      <c r="TJA300" s="730"/>
      <c r="TJB300" s="730"/>
      <c r="TJC300" s="730"/>
      <c r="TJD300" s="730"/>
      <c r="TJE300" s="730"/>
      <c r="TJF300" s="730"/>
      <c r="TJG300" s="730"/>
      <c r="TJH300" s="730"/>
      <c r="TJI300" s="730"/>
      <c r="TJJ300" s="730"/>
      <c r="TJK300" s="730"/>
      <c r="TJL300" s="730"/>
      <c r="TJM300" s="730"/>
      <c r="TJN300" s="730"/>
      <c r="TJO300" s="730"/>
      <c r="TJP300" s="730"/>
      <c r="TJQ300" s="730"/>
      <c r="TJR300" s="730"/>
      <c r="TJS300" s="730"/>
      <c r="TJT300" s="730"/>
      <c r="TJU300" s="730"/>
      <c r="TJV300" s="730"/>
      <c r="TJW300" s="730"/>
      <c r="TJX300" s="730"/>
      <c r="TJY300" s="730"/>
      <c r="TJZ300" s="730"/>
      <c r="TKA300" s="730"/>
      <c r="TKB300" s="730"/>
      <c r="TKC300" s="730"/>
      <c r="TKD300" s="730"/>
      <c r="TKE300" s="730"/>
      <c r="TKF300" s="730"/>
      <c r="TKG300" s="730"/>
      <c r="TKH300" s="730"/>
      <c r="TKI300" s="730"/>
      <c r="TKJ300" s="730"/>
      <c r="TKK300" s="730"/>
      <c r="TKL300" s="730"/>
      <c r="TKM300" s="730"/>
      <c r="TKN300" s="730"/>
      <c r="TKO300" s="730"/>
      <c r="TKP300" s="730"/>
      <c r="TKQ300" s="730"/>
      <c r="TKR300" s="730"/>
      <c r="TKS300" s="730"/>
      <c r="TKT300" s="730"/>
      <c r="TKU300" s="730"/>
      <c r="TKV300" s="730"/>
      <c r="TKW300" s="730"/>
      <c r="TKX300" s="730"/>
      <c r="TKY300" s="730"/>
      <c r="TKZ300" s="730"/>
      <c r="TLA300" s="730"/>
      <c r="TLB300" s="730"/>
      <c r="TLC300" s="730"/>
      <c r="TLD300" s="730"/>
      <c r="TLE300" s="730"/>
      <c r="TLF300" s="730"/>
      <c r="TLG300" s="730"/>
      <c r="TLH300" s="730"/>
      <c r="TLI300" s="730"/>
      <c r="TLJ300" s="730"/>
      <c r="TLK300" s="730"/>
      <c r="TLL300" s="730"/>
      <c r="TLM300" s="730"/>
      <c r="TLN300" s="730"/>
      <c r="TLO300" s="730"/>
      <c r="TLP300" s="730"/>
      <c r="TLQ300" s="730"/>
      <c r="TLR300" s="730"/>
      <c r="TLS300" s="730"/>
      <c r="TLT300" s="730"/>
      <c r="TLU300" s="730"/>
      <c r="TLV300" s="730"/>
      <c r="TLW300" s="730"/>
      <c r="TLX300" s="730"/>
      <c r="TLY300" s="730"/>
      <c r="TLZ300" s="730"/>
      <c r="TMA300" s="730"/>
      <c r="TMB300" s="730"/>
      <c r="TMC300" s="730"/>
      <c r="TMD300" s="730"/>
      <c r="TME300" s="730"/>
      <c r="TMF300" s="730"/>
      <c r="TMG300" s="730"/>
      <c r="TMH300" s="730"/>
      <c r="TMI300" s="730"/>
      <c r="TMJ300" s="730"/>
      <c r="TMK300" s="730"/>
      <c r="TML300" s="730"/>
      <c r="TMM300" s="730"/>
      <c r="TMN300" s="730"/>
      <c r="TMO300" s="730"/>
      <c r="TMP300" s="730"/>
      <c r="TMQ300" s="730"/>
      <c r="TMR300" s="730"/>
      <c r="TMS300" s="730"/>
      <c r="TMT300" s="730"/>
      <c r="TMU300" s="730"/>
      <c r="TMV300" s="730"/>
      <c r="TMW300" s="730"/>
      <c r="TMX300" s="730"/>
      <c r="TMY300" s="730"/>
      <c r="TMZ300" s="730"/>
      <c r="TNA300" s="730"/>
      <c r="TNB300" s="730"/>
      <c r="TNC300" s="730"/>
      <c r="TND300" s="730"/>
      <c r="TNE300" s="730"/>
      <c r="TNF300" s="730"/>
      <c r="TNG300" s="730"/>
      <c r="TNH300" s="730"/>
      <c r="TNI300" s="730"/>
      <c r="TNJ300" s="730"/>
      <c r="TNK300" s="730"/>
      <c r="TNL300" s="730"/>
      <c r="TNM300" s="730"/>
      <c r="TNN300" s="730"/>
      <c r="TNO300" s="730"/>
      <c r="TNP300" s="730"/>
      <c r="TNQ300" s="730"/>
      <c r="TNR300" s="730"/>
      <c r="TNS300" s="730"/>
      <c r="TNT300" s="730"/>
      <c r="TNU300" s="730"/>
      <c r="TNV300" s="730"/>
      <c r="TNW300" s="730"/>
      <c r="TNX300" s="730"/>
      <c r="TNY300" s="730"/>
      <c r="TNZ300" s="730"/>
      <c r="TOA300" s="730"/>
      <c r="TOB300" s="730"/>
      <c r="TOC300" s="730"/>
      <c r="TOD300" s="730"/>
      <c r="TOE300" s="730"/>
      <c r="TOF300" s="730"/>
      <c r="TOG300" s="730"/>
      <c r="TOH300" s="730"/>
      <c r="TOI300" s="730"/>
      <c r="TOJ300" s="730"/>
      <c r="TOK300" s="730"/>
      <c r="TOL300" s="730"/>
      <c r="TOM300" s="730"/>
      <c r="TON300" s="730"/>
      <c r="TOO300" s="730"/>
      <c r="TOP300" s="730"/>
      <c r="TOQ300" s="730"/>
      <c r="TOR300" s="730"/>
      <c r="TOS300" s="730"/>
      <c r="TOT300" s="730"/>
      <c r="TOU300" s="730"/>
      <c r="TOV300" s="730"/>
      <c r="TOW300" s="730"/>
      <c r="TOX300" s="730"/>
      <c r="TOY300" s="730"/>
      <c r="TOZ300" s="730"/>
      <c r="TPA300" s="730"/>
      <c r="TPB300" s="730"/>
      <c r="TPC300" s="730"/>
      <c r="TPD300" s="730"/>
      <c r="TPE300" s="730"/>
      <c r="TPF300" s="730"/>
      <c r="TPG300" s="730"/>
      <c r="TPH300" s="730"/>
      <c r="TPI300" s="730"/>
      <c r="TPJ300" s="730"/>
      <c r="TPK300" s="730"/>
      <c r="TPL300" s="730"/>
      <c r="TPM300" s="730"/>
      <c r="TPN300" s="730"/>
      <c r="TPO300" s="730"/>
      <c r="TPP300" s="730"/>
      <c r="TPQ300" s="730"/>
      <c r="TPR300" s="730"/>
      <c r="TPS300" s="730"/>
      <c r="TPT300" s="730"/>
      <c r="TPU300" s="730"/>
      <c r="TPV300" s="730"/>
      <c r="TPW300" s="730"/>
      <c r="TPX300" s="730"/>
      <c r="TPY300" s="730"/>
      <c r="TPZ300" s="730"/>
      <c r="TQA300" s="730"/>
      <c r="TQB300" s="730"/>
      <c r="TQC300" s="730"/>
      <c r="TQD300" s="730"/>
      <c r="TQE300" s="730"/>
      <c r="TQF300" s="730"/>
      <c r="TQG300" s="730"/>
      <c r="TQH300" s="730"/>
      <c r="TQI300" s="730"/>
      <c r="TQJ300" s="730"/>
      <c r="TQK300" s="730"/>
      <c r="TQL300" s="730"/>
      <c r="TQM300" s="730"/>
      <c r="TQN300" s="730"/>
      <c r="TQO300" s="730"/>
      <c r="TQP300" s="730"/>
      <c r="TQQ300" s="730"/>
      <c r="TQR300" s="730"/>
      <c r="TQS300" s="730"/>
      <c r="TQT300" s="730"/>
      <c r="TQU300" s="730"/>
      <c r="TQV300" s="730"/>
      <c r="TQW300" s="730"/>
      <c r="TQX300" s="730"/>
      <c r="TQY300" s="730"/>
      <c r="TQZ300" s="730"/>
      <c r="TRA300" s="730"/>
      <c r="TRB300" s="730"/>
      <c r="TRC300" s="730"/>
      <c r="TRD300" s="730"/>
      <c r="TRE300" s="730"/>
      <c r="TRF300" s="730"/>
      <c r="TRG300" s="730"/>
      <c r="TRH300" s="730"/>
      <c r="TRI300" s="730"/>
      <c r="TRJ300" s="730"/>
      <c r="TRK300" s="730"/>
      <c r="TRL300" s="730"/>
      <c r="TRM300" s="730"/>
      <c r="TRN300" s="730"/>
      <c r="TRO300" s="730"/>
      <c r="TRP300" s="730"/>
      <c r="TRQ300" s="730"/>
      <c r="TRR300" s="730"/>
      <c r="TRS300" s="730"/>
      <c r="TRT300" s="730"/>
      <c r="TRU300" s="730"/>
      <c r="TRV300" s="730"/>
      <c r="TRW300" s="730"/>
      <c r="TRX300" s="730"/>
      <c r="TRY300" s="730"/>
      <c r="TRZ300" s="730"/>
      <c r="TSA300" s="730"/>
      <c r="TSB300" s="730"/>
      <c r="TSC300" s="730"/>
      <c r="TSD300" s="730"/>
      <c r="TSE300" s="730"/>
      <c r="TSF300" s="730"/>
      <c r="TSG300" s="730"/>
      <c r="TSH300" s="730"/>
      <c r="TSI300" s="730"/>
      <c r="TSJ300" s="730"/>
      <c r="TSK300" s="730"/>
      <c r="TSL300" s="730"/>
      <c r="TSM300" s="730"/>
      <c r="TSN300" s="730"/>
      <c r="TSO300" s="730"/>
      <c r="TSP300" s="730"/>
      <c r="TSQ300" s="730"/>
      <c r="TSR300" s="730"/>
      <c r="TSS300" s="730"/>
      <c r="TST300" s="730"/>
      <c r="TSU300" s="730"/>
      <c r="TSV300" s="730"/>
      <c r="TSW300" s="730"/>
      <c r="TSX300" s="730"/>
      <c r="TSY300" s="730"/>
      <c r="TSZ300" s="730"/>
      <c r="TTA300" s="730"/>
      <c r="TTB300" s="730"/>
      <c r="TTC300" s="730"/>
      <c r="TTD300" s="730"/>
      <c r="TTE300" s="730"/>
      <c r="TTF300" s="730"/>
      <c r="TTG300" s="730"/>
      <c r="TTH300" s="730"/>
      <c r="TTI300" s="730"/>
      <c r="TTJ300" s="730"/>
      <c r="TTK300" s="730"/>
      <c r="TTL300" s="730"/>
      <c r="TTM300" s="730"/>
      <c r="TTN300" s="730"/>
      <c r="TTO300" s="730"/>
      <c r="TTP300" s="730"/>
      <c r="TTQ300" s="730"/>
      <c r="TTR300" s="730"/>
      <c r="TTS300" s="730"/>
      <c r="TTT300" s="730"/>
      <c r="TTU300" s="730"/>
      <c r="TTV300" s="730"/>
      <c r="TTW300" s="730"/>
      <c r="TTX300" s="730"/>
      <c r="TTY300" s="730"/>
      <c r="TTZ300" s="730"/>
      <c r="TUA300" s="730"/>
      <c r="TUB300" s="730"/>
      <c r="TUC300" s="730"/>
      <c r="TUD300" s="730"/>
      <c r="TUE300" s="730"/>
      <c r="TUF300" s="730"/>
      <c r="TUG300" s="730"/>
      <c r="TUH300" s="730"/>
      <c r="TUI300" s="730"/>
      <c r="TUJ300" s="730"/>
      <c r="TUK300" s="730"/>
      <c r="TUL300" s="730"/>
      <c r="TUM300" s="730"/>
      <c r="TUN300" s="730"/>
      <c r="TUO300" s="730"/>
      <c r="TUP300" s="730"/>
      <c r="TUQ300" s="730"/>
      <c r="TUR300" s="730"/>
      <c r="TUS300" s="730"/>
      <c r="TUT300" s="730"/>
      <c r="TUU300" s="730"/>
      <c r="TUV300" s="730"/>
      <c r="TUW300" s="730"/>
      <c r="TUX300" s="730"/>
      <c r="TUY300" s="730"/>
      <c r="TUZ300" s="730"/>
      <c r="TVA300" s="730"/>
      <c r="TVB300" s="730"/>
      <c r="TVC300" s="730"/>
      <c r="TVD300" s="730"/>
      <c r="TVE300" s="730"/>
      <c r="TVF300" s="730"/>
      <c r="TVG300" s="730"/>
      <c r="TVH300" s="730"/>
      <c r="TVI300" s="730"/>
      <c r="TVJ300" s="730"/>
      <c r="TVK300" s="730"/>
      <c r="TVL300" s="730"/>
      <c r="TVM300" s="730"/>
      <c r="TVN300" s="730"/>
      <c r="TVO300" s="730"/>
      <c r="TVP300" s="730"/>
      <c r="TVQ300" s="730"/>
      <c r="TVR300" s="730"/>
      <c r="TVS300" s="730"/>
      <c r="TVT300" s="730"/>
      <c r="TVU300" s="730"/>
      <c r="TVV300" s="730"/>
      <c r="TVW300" s="730"/>
      <c r="TVX300" s="730"/>
      <c r="TVY300" s="730"/>
      <c r="TVZ300" s="730"/>
      <c r="TWA300" s="730"/>
      <c r="TWB300" s="730"/>
      <c r="TWC300" s="730"/>
      <c r="TWD300" s="730"/>
      <c r="TWE300" s="730"/>
      <c r="TWF300" s="730"/>
      <c r="TWG300" s="730"/>
      <c r="TWH300" s="730"/>
      <c r="TWI300" s="730"/>
      <c r="TWJ300" s="730"/>
      <c r="TWK300" s="730"/>
      <c r="TWL300" s="730"/>
      <c r="TWM300" s="730"/>
      <c r="TWN300" s="730"/>
      <c r="TWO300" s="730"/>
      <c r="TWP300" s="730"/>
      <c r="TWQ300" s="730"/>
      <c r="TWR300" s="730"/>
      <c r="TWS300" s="730"/>
      <c r="TWT300" s="730"/>
      <c r="TWU300" s="730"/>
      <c r="TWV300" s="730"/>
      <c r="TWW300" s="730"/>
      <c r="TWX300" s="730"/>
      <c r="TWY300" s="730"/>
      <c r="TWZ300" s="730"/>
      <c r="TXA300" s="730"/>
      <c r="TXB300" s="730"/>
      <c r="TXC300" s="730"/>
      <c r="TXD300" s="730"/>
      <c r="TXE300" s="730"/>
      <c r="TXF300" s="730"/>
      <c r="TXG300" s="730"/>
      <c r="TXH300" s="730"/>
      <c r="TXI300" s="730"/>
      <c r="TXJ300" s="730"/>
      <c r="TXK300" s="730"/>
      <c r="TXL300" s="730"/>
      <c r="TXM300" s="730"/>
      <c r="TXN300" s="730"/>
      <c r="TXO300" s="730"/>
      <c r="TXP300" s="730"/>
      <c r="TXQ300" s="730"/>
      <c r="TXR300" s="730"/>
      <c r="TXS300" s="730"/>
      <c r="TXT300" s="730"/>
      <c r="TXU300" s="730"/>
      <c r="TXV300" s="730"/>
      <c r="TXW300" s="730"/>
      <c r="TXX300" s="730"/>
      <c r="TXY300" s="730"/>
      <c r="TXZ300" s="730"/>
      <c r="TYA300" s="730"/>
      <c r="TYB300" s="730"/>
      <c r="TYC300" s="730"/>
      <c r="TYD300" s="730"/>
      <c r="TYE300" s="730"/>
      <c r="TYF300" s="730"/>
      <c r="TYG300" s="730"/>
      <c r="TYH300" s="730"/>
      <c r="TYI300" s="730"/>
      <c r="TYJ300" s="730"/>
      <c r="TYK300" s="730"/>
      <c r="TYL300" s="730"/>
      <c r="TYM300" s="730"/>
      <c r="TYN300" s="730"/>
      <c r="TYO300" s="730"/>
      <c r="TYP300" s="730"/>
      <c r="TYQ300" s="730"/>
      <c r="TYR300" s="730"/>
      <c r="TYS300" s="730"/>
      <c r="TYT300" s="730"/>
      <c r="TYU300" s="730"/>
      <c r="TYV300" s="730"/>
      <c r="TYW300" s="730"/>
      <c r="TYX300" s="730"/>
      <c r="TYY300" s="730"/>
      <c r="TYZ300" s="730"/>
      <c r="TZA300" s="730"/>
      <c r="TZB300" s="730"/>
      <c r="TZC300" s="730"/>
      <c r="TZD300" s="730"/>
      <c r="TZE300" s="730"/>
      <c r="TZF300" s="730"/>
      <c r="TZG300" s="730"/>
      <c r="TZH300" s="730"/>
      <c r="TZI300" s="730"/>
      <c r="TZJ300" s="730"/>
      <c r="TZK300" s="730"/>
      <c r="TZL300" s="730"/>
      <c r="TZM300" s="730"/>
      <c r="TZN300" s="730"/>
      <c r="TZO300" s="730"/>
      <c r="TZP300" s="730"/>
      <c r="TZQ300" s="730"/>
      <c r="TZR300" s="730"/>
      <c r="TZS300" s="730"/>
      <c r="TZT300" s="730"/>
      <c r="TZU300" s="730"/>
      <c r="TZV300" s="730"/>
      <c r="TZW300" s="730"/>
      <c r="TZX300" s="730"/>
      <c r="TZY300" s="730"/>
      <c r="TZZ300" s="730"/>
      <c r="UAA300" s="730"/>
      <c r="UAB300" s="730"/>
      <c r="UAC300" s="730"/>
      <c r="UAD300" s="730"/>
      <c r="UAE300" s="730"/>
      <c r="UAF300" s="730"/>
      <c r="UAG300" s="730"/>
      <c r="UAH300" s="730"/>
      <c r="UAI300" s="730"/>
      <c r="UAJ300" s="730"/>
      <c r="UAK300" s="730"/>
      <c r="UAL300" s="730"/>
      <c r="UAM300" s="730"/>
      <c r="UAN300" s="730"/>
      <c r="UAO300" s="730"/>
      <c r="UAP300" s="730"/>
      <c r="UAQ300" s="730"/>
      <c r="UAR300" s="730"/>
      <c r="UAS300" s="730"/>
      <c r="UAT300" s="730"/>
      <c r="UAU300" s="730"/>
      <c r="UAV300" s="730"/>
      <c r="UAW300" s="730"/>
      <c r="UAX300" s="730"/>
      <c r="UAY300" s="730"/>
      <c r="UAZ300" s="730"/>
      <c r="UBA300" s="730"/>
      <c r="UBB300" s="730"/>
      <c r="UBC300" s="730"/>
      <c r="UBD300" s="730"/>
      <c r="UBE300" s="730"/>
      <c r="UBF300" s="730"/>
      <c r="UBG300" s="730"/>
      <c r="UBH300" s="730"/>
      <c r="UBI300" s="730"/>
      <c r="UBJ300" s="730"/>
      <c r="UBK300" s="730"/>
      <c r="UBL300" s="730"/>
      <c r="UBM300" s="730"/>
      <c r="UBN300" s="730"/>
      <c r="UBO300" s="730"/>
      <c r="UBP300" s="730"/>
      <c r="UBQ300" s="730"/>
      <c r="UBR300" s="730"/>
      <c r="UBS300" s="730"/>
      <c r="UBT300" s="730"/>
      <c r="UBU300" s="730"/>
      <c r="UBV300" s="730"/>
      <c r="UBW300" s="730"/>
      <c r="UBX300" s="730"/>
      <c r="UBY300" s="730"/>
      <c r="UBZ300" s="730"/>
      <c r="UCA300" s="730"/>
      <c r="UCB300" s="730"/>
      <c r="UCC300" s="730"/>
      <c r="UCD300" s="730"/>
      <c r="UCE300" s="730"/>
      <c r="UCF300" s="730"/>
      <c r="UCG300" s="730"/>
      <c r="UCH300" s="730"/>
      <c r="UCI300" s="730"/>
      <c r="UCJ300" s="730"/>
      <c r="UCK300" s="730"/>
      <c r="UCL300" s="730"/>
      <c r="UCM300" s="730"/>
      <c r="UCN300" s="730"/>
      <c r="UCO300" s="730"/>
      <c r="UCP300" s="730"/>
      <c r="UCQ300" s="730"/>
      <c r="UCR300" s="730"/>
      <c r="UCS300" s="730"/>
      <c r="UCT300" s="730"/>
      <c r="UCU300" s="730"/>
      <c r="UCV300" s="730"/>
      <c r="UCW300" s="730"/>
      <c r="UCX300" s="730"/>
      <c r="UCY300" s="730"/>
      <c r="UCZ300" s="730"/>
      <c r="UDA300" s="730"/>
      <c r="UDB300" s="730"/>
      <c r="UDC300" s="730"/>
      <c r="UDD300" s="730"/>
      <c r="UDE300" s="730"/>
      <c r="UDF300" s="730"/>
      <c r="UDG300" s="730"/>
      <c r="UDH300" s="730"/>
      <c r="UDI300" s="730"/>
      <c r="UDJ300" s="730"/>
      <c r="UDK300" s="730"/>
      <c r="UDL300" s="730"/>
      <c r="UDM300" s="730"/>
      <c r="UDN300" s="730"/>
      <c r="UDO300" s="730"/>
      <c r="UDP300" s="730"/>
      <c r="UDQ300" s="730"/>
      <c r="UDR300" s="730"/>
      <c r="UDS300" s="730"/>
      <c r="UDT300" s="730"/>
      <c r="UDU300" s="730"/>
      <c r="UDV300" s="730"/>
      <c r="UDW300" s="730"/>
      <c r="UDX300" s="730"/>
      <c r="UDY300" s="730"/>
      <c r="UDZ300" s="730"/>
      <c r="UEA300" s="730"/>
      <c r="UEB300" s="730"/>
      <c r="UEC300" s="730"/>
      <c r="UED300" s="730"/>
      <c r="UEE300" s="730"/>
      <c r="UEF300" s="730"/>
      <c r="UEG300" s="730"/>
      <c r="UEH300" s="730"/>
      <c r="UEI300" s="730"/>
      <c r="UEJ300" s="730"/>
      <c r="UEK300" s="730"/>
      <c r="UEL300" s="730"/>
      <c r="UEM300" s="730"/>
      <c r="UEN300" s="730"/>
      <c r="UEO300" s="730"/>
      <c r="UEP300" s="730"/>
      <c r="UEQ300" s="730"/>
      <c r="UER300" s="730"/>
      <c r="UES300" s="730"/>
      <c r="UET300" s="730"/>
      <c r="UEU300" s="730"/>
      <c r="UEV300" s="730"/>
      <c r="UEW300" s="730"/>
      <c r="UEX300" s="730"/>
      <c r="UEY300" s="730"/>
      <c r="UEZ300" s="730"/>
      <c r="UFA300" s="730"/>
      <c r="UFB300" s="730"/>
      <c r="UFC300" s="730"/>
      <c r="UFD300" s="730"/>
      <c r="UFE300" s="730"/>
      <c r="UFF300" s="730"/>
      <c r="UFG300" s="730"/>
      <c r="UFH300" s="730"/>
      <c r="UFI300" s="730"/>
      <c r="UFJ300" s="730"/>
      <c r="UFK300" s="730"/>
      <c r="UFL300" s="730"/>
      <c r="UFM300" s="730"/>
      <c r="UFN300" s="730"/>
      <c r="UFO300" s="730"/>
      <c r="UFP300" s="730"/>
      <c r="UFQ300" s="730"/>
      <c r="UFR300" s="730"/>
      <c r="UFS300" s="730"/>
      <c r="UFT300" s="730"/>
      <c r="UFU300" s="730"/>
      <c r="UFV300" s="730"/>
      <c r="UFW300" s="730"/>
      <c r="UFX300" s="730"/>
      <c r="UFY300" s="730"/>
      <c r="UFZ300" s="730"/>
      <c r="UGA300" s="730"/>
      <c r="UGB300" s="730"/>
      <c r="UGC300" s="730"/>
      <c r="UGD300" s="730"/>
      <c r="UGE300" s="730"/>
      <c r="UGF300" s="730"/>
      <c r="UGG300" s="730"/>
      <c r="UGH300" s="730"/>
      <c r="UGI300" s="730"/>
      <c r="UGJ300" s="730"/>
      <c r="UGK300" s="730"/>
      <c r="UGL300" s="730"/>
      <c r="UGM300" s="730"/>
      <c r="UGN300" s="730"/>
      <c r="UGO300" s="730"/>
      <c r="UGP300" s="730"/>
      <c r="UGQ300" s="730"/>
      <c r="UGR300" s="730"/>
      <c r="UGS300" s="730"/>
      <c r="UGT300" s="730"/>
      <c r="UGU300" s="730"/>
      <c r="UGV300" s="730"/>
      <c r="UGW300" s="730"/>
      <c r="UGX300" s="730"/>
      <c r="UGY300" s="730"/>
      <c r="UGZ300" s="730"/>
      <c r="UHA300" s="730"/>
      <c r="UHB300" s="730"/>
      <c r="UHC300" s="730"/>
      <c r="UHD300" s="730"/>
      <c r="UHE300" s="730"/>
      <c r="UHF300" s="730"/>
      <c r="UHG300" s="730"/>
      <c r="UHH300" s="730"/>
      <c r="UHI300" s="730"/>
      <c r="UHJ300" s="730"/>
      <c r="UHK300" s="730"/>
      <c r="UHL300" s="730"/>
      <c r="UHM300" s="730"/>
      <c r="UHN300" s="730"/>
      <c r="UHO300" s="730"/>
      <c r="UHP300" s="730"/>
      <c r="UHQ300" s="730"/>
      <c r="UHR300" s="730"/>
      <c r="UHS300" s="730"/>
      <c r="UHT300" s="730"/>
      <c r="UHU300" s="730"/>
      <c r="UHV300" s="730"/>
      <c r="UHW300" s="730"/>
      <c r="UHX300" s="730"/>
      <c r="UHY300" s="730"/>
      <c r="UHZ300" s="730"/>
      <c r="UIA300" s="730"/>
      <c r="UIB300" s="730"/>
      <c r="UIC300" s="730"/>
      <c r="UID300" s="730"/>
      <c r="UIE300" s="730"/>
      <c r="UIF300" s="730"/>
      <c r="UIG300" s="730"/>
      <c r="UIH300" s="730"/>
      <c r="UII300" s="730"/>
      <c r="UIJ300" s="730"/>
      <c r="UIK300" s="730"/>
      <c r="UIL300" s="730"/>
      <c r="UIM300" s="730"/>
      <c r="UIN300" s="730"/>
      <c r="UIO300" s="730"/>
      <c r="UIP300" s="730"/>
      <c r="UIQ300" s="730"/>
      <c r="UIR300" s="730"/>
      <c r="UIS300" s="730"/>
      <c r="UIT300" s="730"/>
      <c r="UIU300" s="730"/>
      <c r="UIV300" s="730"/>
      <c r="UIW300" s="730"/>
      <c r="UIX300" s="730"/>
      <c r="UIY300" s="730"/>
      <c r="UIZ300" s="730"/>
      <c r="UJA300" s="730"/>
      <c r="UJB300" s="730"/>
      <c r="UJC300" s="730"/>
      <c r="UJD300" s="730"/>
      <c r="UJE300" s="730"/>
      <c r="UJF300" s="730"/>
      <c r="UJG300" s="730"/>
      <c r="UJH300" s="730"/>
      <c r="UJI300" s="730"/>
      <c r="UJJ300" s="730"/>
      <c r="UJK300" s="730"/>
      <c r="UJL300" s="730"/>
      <c r="UJM300" s="730"/>
      <c r="UJN300" s="730"/>
      <c r="UJO300" s="730"/>
      <c r="UJP300" s="730"/>
      <c r="UJQ300" s="730"/>
      <c r="UJR300" s="730"/>
      <c r="UJS300" s="730"/>
      <c r="UJT300" s="730"/>
      <c r="UJU300" s="730"/>
      <c r="UJV300" s="730"/>
      <c r="UJW300" s="730"/>
      <c r="UJX300" s="730"/>
      <c r="UJY300" s="730"/>
      <c r="UJZ300" s="730"/>
      <c r="UKA300" s="730"/>
      <c r="UKB300" s="730"/>
      <c r="UKC300" s="730"/>
      <c r="UKD300" s="730"/>
      <c r="UKE300" s="730"/>
      <c r="UKF300" s="730"/>
      <c r="UKG300" s="730"/>
      <c r="UKH300" s="730"/>
      <c r="UKI300" s="730"/>
      <c r="UKJ300" s="730"/>
      <c r="UKK300" s="730"/>
      <c r="UKL300" s="730"/>
      <c r="UKM300" s="730"/>
      <c r="UKN300" s="730"/>
      <c r="UKO300" s="730"/>
      <c r="UKP300" s="730"/>
      <c r="UKQ300" s="730"/>
      <c r="UKR300" s="730"/>
      <c r="UKS300" s="730"/>
      <c r="UKT300" s="730"/>
      <c r="UKU300" s="730"/>
      <c r="UKV300" s="730"/>
      <c r="UKW300" s="730"/>
      <c r="UKX300" s="730"/>
      <c r="UKY300" s="730"/>
      <c r="UKZ300" s="730"/>
      <c r="ULA300" s="730"/>
      <c r="ULB300" s="730"/>
      <c r="ULC300" s="730"/>
      <c r="ULD300" s="730"/>
      <c r="ULE300" s="730"/>
      <c r="ULF300" s="730"/>
      <c r="ULG300" s="730"/>
      <c r="ULH300" s="730"/>
      <c r="ULI300" s="730"/>
      <c r="ULJ300" s="730"/>
      <c r="ULK300" s="730"/>
      <c r="ULL300" s="730"/>
      <c r="ULM300" s="730"/>
      <c r="ULN300" s="730"/>
      <c r="ULO300" s="730"/>
      <c r="ULP300" s="730"/>
      <c r="ULQ300" s="730"/>
      <c r="ULR300" s="730"/>
      <c r="ULS300" s="730"/>
      <c r="ULT300" s="730"/>
      <c r="ULU300" s="730"/>
      <c r="ULV300" s="730"/>
      <c r="ULW300" s="730"/>
      <c r="ULX300" s="730"/>
      <c r="ULY300" s="730"/>
      <c r="ULZ300" s="730"/>
      <c r="UMA300" s="730"/>
      <c r="UMB300" s="730"/>
      <c r="UMC300" s="730"/>
      <c r="UMD300" s="730"/>
      <c r="UME300" s="730"/>
      <c r="UMF300" s="730"/>
      <c r="UMG300" s="730"/>
      <c r="UMH300" s="730"/>
      <c r="UMI300" s="730"/>
      <c r="UMJ300" s="730"/>
      <c r="UMK300" s="730"/>
      <c r="UML300" s="730"/>
      <c r="UMM300" s="730"/>
      <c r="UMN300" s="730"/>
      <c r="UMO300" s="730"/>
      <c r="UMP300" s="730"/>
      <c r="UMQ300" s="730"/>
      <c r="UMR300" s="730"/>
      <c r="UMS300" s="730"/>
      <c r="UMT300" s="730"/>
      <c r="UMU300" s="730"/>
      <c r="UMV300" s="730"/>
      <c r="UMW300" s="730"/>
      <c r="UMX300" s="730"/>
      <c r="UMY300" s="730"/>
      <c r="UMZ300" s="730"/>
      <c r="UNA300" s="730"/>
      <c r="UNB300" s="730"/>
      <c r="UNC300" s="730"/>
      <c r="UND300" s="730"/>
      <c r="UNE300" s="730"/>
      <c r="UNF300" s="730"/>
      <c r="UNG300" s="730"/>
      <c r="UNH300" s="730"/>
      <c r="UNI300" s="730"/>
      <c r="UNJ300" s="730"/>
      <c r="UNK300" s="730"/>
      <c r="UNL300" s="730"/>
      <c r="UNM300" s="730"/>
      <c r="UNN300" s="730"/>
      <c r="UNO300" s="730"/>
      <c r="UNP300" s="730"/>
      <c r="UNQ300" s="730"/>
      <c r="UNR300" s="730"/>
      <c r="UNS300" s="730"/>
      <c r="UNT300" s="730"/>
      <c r="UNU300" s="730"/>
      <c r="UNV300" s="730"/>
      <c r="UNW300" s="730"/>
      <c r="UNX300" s="730"/>
      <c r="UNY300" s="730"/>
      <c r="UNZ300" s="730"/>
      <c r="UOA300" s="730"/>
      <c r="UOB300" s="730"/>
      <c r="UOC300" s="730"/>
      <c r="UOD300" s="730"/>
      <c r="UOE300" s="730"/>
      <c r="UOF300" s="730"/>
      <c r="UOG300" s="730"/>
      <c r="UOH300" s="730"/>
      <c r="UOI300" s="730"/>
      <c r="UOJ300" s="730"/>
      <c r="UOK300" s="730"/>
      <c r="UOL300" s="730"/>
      <c r="UOM300" s="730"/>
      <c r="UON300" s="730"/>
      <c r="UOO300" s="730"/>
      <c r="UOP300" s="730"/>
      <c r="UOQ300" s="730"/>
      <c r="UOR300" s="730"/>
      <c r="UOS300" s="730"/>
      <c r="UOT300" s="730"/>
      <c r="UOU300" s="730"/>
      <c r="UOV300" s="730"/>
      <c r="UOW300" s="730"/>
      <c r="UOX300" s="730"/>
      <c r="UOY300" s="730"/>
      <c r="UOZ300" s="730"/>
      <c r="UPA300" s="730"/>
      <c r="UPB300" s="730"/>
      <c r="UPC300" s="730"/>
      <c r="UPD300" s="730"/>
      <c r="UPE300" s="730"/>
      <c r="UPF300" s="730"/>
      <c r="UPG300" s="730"/>
      <c r="UPH300" s="730"/>
      <c r="UPI300" s="730"/>
      <c r="UPJ300" s="730"/>
      <c r="UPK300" s="730"/>
      <c r="UPL300" s="730"/>
      <c r="UPM300" s="730"/>
      <c r="UPN300" s="730"/>
      <c r="UPO300" s="730"/>
      <c r="UPP300" s="730"/>
      <c r="UPQ300" s="730"/>
      <c r="UPR300" s="730"/>
      <c r="UPS300" s="730"/>
      <c r="UPT300" s="730"/>
      <c r="UPU300" s="730"/>
      <c r="UPV300" s="730"/>
      <c r="UPW300" s="730"/>
      <c r="UPX300" s="730"/>
      <c r="UPY300" s="730"/>
      <c r="UPZ300" s="730"/>
      <c r="UQA300" s="730"/>
      <c r="UQB300" s="730"/>
      <c r="UQC300" s="730"/>
      <c r="UQD300" s="730"/>
      <c r="UQE300" s="730"/>
      <c r="UQF300" s="730"/>
      <c r="UQG300" s="730"/>
      <c r="UQH300" s="730"/>
      <c r="UQI300" s="730"/>
      <c r="UQJ300" s="730"/>
      <c r="UQK300" s="730"/>
      <c r="UQL300" s="730"/>
      <c r="UQM300" s="730"/>
      <c r="UQN300" s="730"/>
      <c r="UQO300" s="730"/>
      <c r="UQP300" s="730"/>
      <c r="UQQ300" s="730"/>
      <c r="UQR300" s="730"/>
      <c r="UQS300" s="730"/>
      <c r="UQT300" s="730"/>
      <c r="UQU300" s="730"/>
      <c r="UQV300" s="730"/>
      <c r="UQW300" s="730"/>
      <c r="UQX300" s="730"/>
      <c r="UQY300" s="730"/>
      <c r="UQZ300" s="730"/>
      <c r="URA300" s="730"/>
      <c r="URB300" s="730"/>
      <c r="URC300" s="730"/>
      <c r="URD300" s="730"/>
      <c r="URE300" s="730"/>
      <c r="URF300" s="730"/>
      <c r="URG300" s="730"/>
      <c r="URH300" s="730"/>
      <c r="URI300" s="730"/>
      <c r="URJ300" s="730"/>
      <c r="URK300" s="730"/>
      <c r="URL300" s="730"/>
      <c r="URM300" s="730"/>
      <c r="URN300" s="730"/>
      <c r="URO300" s="730"/>
      <c r="URP300" s="730"/>
      <c r="URQ300" s="730"/>
      <c r="URR300" s="730"/>
      <c r="URS300" s="730"/>
      <c r="URT300" s="730"/>
      <c r="URU300" s="730"/>
      <c r="URV300" s="730"/>
      <c r="URW300" s="730"/>
      <c r="URX300" s="730"/>
      <c r="URY300" s="730"/>
      <c r="URZ300" s="730"/>
      <c r="USA300" s="730"/>
      <c r="USB300" s="730"/>
      <c r="USC300" s="730"/>
      <c r="USD300" s="730"/>
      <c r="USE300" s="730"/>
      <c r="USF300" s="730"/>
      <c r="USG300" s="730"/>
      <c r="USH300" s="730"/>
      <c r="USI300" s="730"/>
      <c r="USJ300" s="730"/>
      <c r="USK300" s="730"/>
      <c r="USL300" s="730"/>
      <c r="USM300" s="730"/>
      <c r="USN300" s="730"/>
      <c r="USO300" s="730"/>
      <c r="USP300" s="730"/>
      <c r="USQ300" s="730"/>
      <c r="USR300" s="730"/>
      <c r="USS300" s="730"/>
      <c r="UST300" s="730"/>
      <c r="USU300" s="730"/>
      <c r="USV300" s="730"/>
      <c r="USW300" s="730"/>
      <c r="USX300" s="730"/>
      <c r="USY300" s="730"/>
      <c r="USZ300" s="730"/>
      <c r="UTA300" s="730"/>
      <c r="UTB300" s="730"/>
      <c r="UTC300" s="730"/>
      <c r="UTD300" s="730"/>
      <c r="UTE300" s="730"/>
      <c r="UTF300" s="730"/>
      <c r="UTG300" s="730"/>
      <c r="UTH300" s="730"/>
      <c r="UTI300" s="730"/>
      <c r="UTJ300" s="730"/>
      <c r="UTK300" s="730"/>
      <c r="UTL300" s="730"/>
      <c r="UTM300" s="730"/>
      <c r="UTN300" s="730"/>
      <c r="UTO300" s="730"/>
      <c r="UTP300" s="730"/>
      <c r="UTQ300" s="730"/>
      <c r="UTR300" s="730"/>
      <c r="UTS300" s="730"/>
      <c r="UTT300" s="730"/>
      <c r="UTU300" s="730"/>
      <c r="UTV300" s="730"/>
      <c r="UTW300" s="730"/>
      <c r="UTX300" s="730"/>
      <c r="UTY300" s="730"/>
      <c r="UTZ300" s="730"/>
      <c r="UUA300" s="730"/>
      <c r="UUB300" s="730"/>
      <c r="UUC300" s="730"/>
      <c r="UUD300" s="730"/>
      <c r="UUE300" s="730"/>
      <c r="UUF300" s="730"/>
      <c r="UUG300" s="730"/>
      <c r="UUH300" s="730"/>
      <c r="UUI300" s="730"/>
      <c r="UUJ300" s="730"/>
      <c r="UUK300" s="730"/>
      <c r="UUL300" s="730"/>
      <c r="UUM300" s="730"/>
      <c r="UUN300" s="730"/>
      <c r="UUO300" s="730"/>
      <c r="UUP300" s="730"/>
      <c r="UUQ300" s="730"/>
      <c r="UUR300" s="730"/>
      <c r="UUS300" s="730"/>
      <c r="UUT300" s="730"/>
      <c r="UUU300" s="730"/>
      <c r="UUV300" s="730"/>
      <c r="UUW300" s="730"/>
      <c r="UUX300" s="730"/>
      <c r="UUY300" s="730"/>
      <c r="UUZ300" s="730"/>
      <c r="UVA300" s="730"/>
      <c r="UVB300" s="730"/>
      <c r="UVC300" s="730"/>
      <c r="UVD300" s="730"/>
      <c r="UVE300" s="730"/>
      <c r="UVF300" s="730"/>
      <c r="UVG300" s="730"/>
      <c r="UVH300" s="730"/>
      <c r="UVI300" s="730"/>
      <c r="UVJ300" s="730"/>
      <c r="UVK300" s="730"/>
      <c r="UVL300" s="730"/>
      <c r="UVM300" s="730"/>
      <c r="UVN300" s="730"/>
      <c r="UVO300" s="730"/>
      <c r="UVP300" s="730"/>
      <c r="UVQ300" s="730"/>
      <c r="UVR300" s="730"/>
      <c r="UVS300" s="730"/>
      <c r="UVT300" s="730"/>
      <c r="UVU300" s="730"/>
      <c r="UVV300" s="730"/>
      <c r="UVW300" s="730"/>
      <c r="UVX300" s="730"/>
      <c r="UVY300" s="730"/>
      <c r="UVZ300" s="730"/>
      <c r="UWA300" s="730"/>
      <c r="UWB300" s="730"/>
      <c r="UWC300" s="730"/>
      <c r="UWD300" s="730"/>
      <c r="UWE300" s="730"/>
      <c r="UWF300" s="730"/>
      <c r="UWG300" s="730"/>
      <c r="UWH300" s="730"/>
      <c r="UWI300" s="730"/>
      <c r="UWJ300" s="730"/>
      <c r="UWK300" s="730"/>
      <c r="UWL300" s="730"/>
      <c r="UWM300" s="730"/>
      <c r="UWN300" s="730"/>
      <c r="UWO300" s="730"/>
      <c r="UWP300" s="730"/>
      <c r="UWQ300" s="730"/>
      <c r="UWR300" s="730"/>
      <c r="UWS300" s="730"/>
      <c r="UWT300" s="730"/>
      <c r="UWU300" s="730"/>
      <c r="UWV300" s="730"/>
      <c r="UWW300" s="730"/>
      <c r="UWX300" s="730"/>
      <c r="UWY300" s="730"/>
      <c r="UWZ300" s="730"/>
      <c r="UXA300" s="730"/>
      <c r="UXB300" s="730"/>
      <c r="UXC300" s="730"/>
      <c r="UXD300" s="730"/>
      <c r="UXE300" s="730"/>
      <c r="UXF300" s="730"/>
      <c r="UXG300" s="730"/>
      <c r="UXH300" s="730"/>
      <c r="UXI300" s="730"/>
      <c r="UXJ300" s="730"/>
      <c r="UXK300" s="730"/>
      <c r="UXL300" s="730"/>
      <c r="UXM300" s="730"/>
      <c r="UXN300" s="730"/>
      <c r="UXO300" s="730"/>
      <c r="UXP300" s="730"/>
      <c r="UXQ300" s="730"/>
      <c r="UXR300" s="730"/>
      <c r="UXS300" s="730"/>
      <c r="UXT300" s="730"/>
      <c r="UXU300" s="730"/>
      <c r="UXV300" s="730"/>
      <c r="UXW300" s="730"/>
      <c r="UXX300" s="730"/>
      <c r="UXY300" s="730"/>
      <c r="UXZ300" s="730"/>
      <c r="UYA300" s="730"/>
      <c r="UYB300" s="730"/>
      <c r="UYC300" s="730"/>
      <c r="UYD300" s="730"/>
      <c r="UYE300" s="730"/>
      <c r="UYF300" s="730"/>
      <c r="UYG300" s="730"/>
      <c r="UYH300" s="730"/>
      <c r="UYI300" s="730"/>
      <c r="UYJ300" s="730"/>
      <c r="UYK300" s="730"/>
      <c r="UYL300" s="730"/>
      <c r="UYM300" s="730"/>
      <c r="UYN300" s="730"/>
      <c r="UYO300" s="730"/>
      <c r="UYP300" s="730"/>
      <c r="UYQ300" s="730"/>
      <c r="UYR300" s="730"/>
      <c r="UYS300" s="730"/>
      <c r="UYT300" s="730"/>
      <c r="UYU300" s="730"/>
      <c r="UYV300" s="730"/>
      <c r="UYW300" s="730"/>
      <c r="UYX300" s="730"/>
      <c r="UYY300" s="730"/>
      <c r="UYZ300" s="730"/>
      <c r="UZA300" s="730"/>
      <c r="UZB300" s="730"/>
      <c r="UZC300" s="730"/>
      <c r="UZD300" s="730"/>
      <c r="UZE300" s="730"/>
      <c r="UZF300" s="730"/>
      <c r="UZG300" s="730"/>
      <c r="UZH300" s="730"/>
      <c r="UZI300" s="730"/>
      <c r="UZJ300" s="730"/>
      <c r="UZK300" s="730"/>
      <c r="UZL300" s="730"/>
      <c r="UZM300" s="730"/>
      <c r="UZN300" s="730"/>
      <c r="UZO300" s="730"/>
      <c r="UZP300" s="730"/>
      <c r="UZQ300" s="730"/>
      <c r="UZR300" s="730"/>
      <c r="UZS300" s="730"/>
      <c r="UZT300" s="730"/>
      <c r="UZU300" s="730"/>
      <c r="UZV300" s="730"/>
      <c r="UZW300" s="730"/>
      <c r="UZX300" s="730"/>
      <c r="UZY300" s="730"/>
      <c r="UZZ300" s="730"/>
      <c r="VAA300" s="730"/>
      <c r="VAB300" s="730"/>
      <c r="VAC300" s="730"/>
      <c r="VAD300" s="730"/>
      <c r="VAE300" s="730"/>
      <c r="VAF300" s="730"/>
      <c r="VAG300" s="730"/>
      <c r="VAH300" s="730"/>
      <c r="VAI300" s="730"/>
      <c r="VAJ300" s="730"/>
      <c r="VAK300" s="730"/>
      <c r="VAL300" s="730"/>
      <c r="VAM300" s="730"/>
      <c r="VAN300" s="730"/>
      <c r="VAO300" s="730"/>
      <c r="VAP300" s="730"/>
      <c r="VAQ300" s="730"/>
      <c r="VAR300" s="730"/>
      <c r="VAS300" s="730"/>
      <c r="VAT300" s="730"/>
      <c r="VAU300" s="730"/>
      <c r="VAV300" s="730"/>
      <c r="VAW300" s="730"/>
      <c r="VAX300" s="730"/>
      <c r="VAY300" s="730"/>
      <c r="VAZ300" s="730"/>
      <c r="VBA300" s="730"/>
      <c r="VBB300" s="730"/>
      <c r="VBC300" s="730"/>
      <c r="VBD300" s="730"/>
      <c r="VBE300" s="730"/>
      <c r="VBF300" s="730"/>
      <c r="VBG300" s="730"/>
      <c r="VBH300" s="730"/>
      <c r="VBI300" s="730"/>
      <c r="VBJ300" s="730"/>
      <c r="VBK300" s="730"/>
      <c r="VBL300" s="730"/>
      <c r="VBM300" s="730"/>
      <c r="VBN300" s="730"/>
      <c r="VBO300" s="730"/>
      <c r="VBP300" s="730"/>
      <c r="VBQ300" s="730"/>
      <c r="VBR300" s="730"/>
      <c r="VBS300" s="730"/>
      <c r="VBT300" s="730"/>
      <c r="VBU300" s="730"/>
      <c r="VBV300" s="730"/>
      <c r="VBW300" s="730"/>
      <c r="VBX300" s="730"/>
      <c r="VBY300" s="730"/>
      <c r="VBZ300" s="730"/>
      <c r="VCA300" s="730"/>
      <c r="VCB300" s="730"/>
      <c r="VCC300" s="730"/>
      <c r="VCD300" s="730"/>
      <c r="VCE300" s="730"/>
      <c r="VCF300" s="730"/>
      <c r="VCG300" s="730"/>
      <c r="VCH300" s="730"/>
      <c r="VCI300" s="730"/>
      <c r="VCJ300" s="730"/>
      <c r="VCK300" s="730"/>
      <c r="VCL300" s="730"/>
      <c r="VCM300" s="730"/>
      <c r="VCN300" s="730"/>
      <c r="VCO300" s="730"/>
      <c r="VCP300" s="730"/>
      <c r="VCQ300" s="730"/>
      <c r="VCR300" s="730"/>
      <c r="VCS300" s="730"/>
      <c r="VCT300" s="730"/>
      <c r="VCU300" s="730"/>
      <c r="VCV300" s="730"/>
      <c r="VCW300" s="730"/>
      <c r="VCX300" s="730"/>
      <c r="VCY300" s="730"/>
      <c r="VCZ300" s="730"/>
      <c r="VDA300" s="730"/>
      <c r="VDB300" s="730"/>
      <c r="VDC300" s="730"/>
      <c r="VDD300" s="730"/>
      <c r="VDE300" s="730"/>
      <c r="VDF300" s="730"/>
      <c r="VDG300" s="730"/>
      <c r="VDH300" s="730"/>
      <c r="VDI300" s="730"/>
      <c r="VDJ300" s="730"/>
      <c r="VDK300" s="730"/>
      <c r="VDL300" s="730"/>
      <c r="VDM300" s="730"/>
      <c r="VDN300" s="730"/>
      <c r="VDO300" s="730"/>
      <c r="VDP300" s="730"/>
      <c r="VDQ300" s="730"/>
      <c r="VDR300" s="730"/>
      <c r="VDS300" s="730"/>
      <c r="VDT300" s="730"/>
      <c r="VDU300" s="730"/>
      <c r="VDV300" s="730"/>
      <c r="VDW300" s="730"/>
      <c r="VDX300" s="730"/>
      <c r="VDY300" s="730"/>
      <c r="VDZ300" s="730"/>
      <c r="VEA300" s="730"/>
      <c r="VEB300" s="730"/>
      <c r="VEC300" s="730"/>
      <c r="VED300" s="730"/>
      <c r="VEE300" s="730"/>
      <c r="VEF300" s="730"/>
      <c r="VEG300" s="730"/>
      <c r="VEH300" s="730"/>
      <c r="VEI300" s="730"/>
      <c r="VEJ300" s="730"/>
      <c r="VEK300" s="730"/>
      <c r="VEL300" s="730"/>
      <c r="VEM300" s="730"/>
      <c r="VEN300" s="730"/>
      <c r="VEO300" s="730"/>
      <c r="VEP300" s="730"/>
      <c r="VEQ300" s="730"/>
      <c r="VER300" s="730"/>
      <c r="VES300" s="730"/>
      <c r="VET300" s="730"/>
      <c r="VEU300" s="730"/>
      <c r="VEV300" s="730"/>
      <c r="VEW300" s="730"/>
      <c r="VEX300" s="730"/>
      <c r="VEY300" s="730"/>
      <c r="VEZ300" s="730"/>
      <c r="VFA300" s="730"/>
      <c r="VFB300" s="730"/>
      <c r="VFC300" s="730"/>
      <c r="VFD300" s="730"/>
      <c r="VFE300" s="730"/>
      <c r="VFF300" s="730"/>
      <c r="VFG300" s="730"/>
      <c r="VFH300" s="730"/>
      <c r="VFI300" s="730"/>
      <c r="VFJ300" s="730"/>
      <c r="VFK300" s="730"/>
      <c r="VFL300" s="730"/>
      <c r="VFM300" s="730"/>
      <c r="VFN300" s="730"/>
      <c r="VFO300" s="730"/>
      <c r="VFP300" s="730"/>
      <c r="VFQ300" s="730"/>
      <c r="VFR300" s="730"/>
      <c r="VFS300" s="730"/>
      <c r="VFT300" s="730"/>
      <c r="VFU300" s="730"/>
      <c r="VFV300" s="730"/>
      <c r="VFW300" s="730"/>
      <c r="VFX300" s="730"/>
      <c r="VFY300" s="730"/>
      <c r="VFZ300" s="730"/>
      <c r="VGA300" s="730"/>
      <c r="VGB300" s="730"/>
      <c r="VGC300" s="730"/>
      <c r="VGD300" s="730"/>
      <c r="VGE300" s="730"/>
      <c r="VGF300" s="730"/>
      <c r="VGG300" s="730"/>
      <c r="VGH300" s="730"/>
      <c r="VGI300" s="730"/>
      <c r="VGJ300" s="730"/>
      <c r="VGK300" s="730"/>
      <c r="VGL300" s="730"/>
      <c r="VGM300" s="730"/>
      <c r="VGN300" s="730"/>
      <c r="VGO300" s="730"/>
      <c r="VGP300" s="730"/>
      <c r="VGQ300" s="730"/>
      <c r="VGR300" s="730"/>
      <c r="VGS300" s="730"/>
      <c r="VGT300" s="730"/>
      <c r="VGU300" s="730"/>
      <c r="VGV300" s="730"/>
      <c r="VGW300" s="730"/>
      <c r="VGX300" s="730"/>
      <c r="VGY300" s="730"/>
      <c r="VGZ300" s="730"/>
      <c r="VHA300" s="730"/>
      <c r="VHB300" s="730"/>
      <c r="VHC300" s="730"/>
      <c r="VHD300" s="730"/>
      <c r="VHE300" s="730"/>
      <c r="VHF300" s="730"/>
      <c r="VHG300" s="730"/>
      <c r="VHH300" s="730"/>
      <c r="VHI300" s="730"/>
      <c r="VHJ300" s="730"/>
      <c r="VHK300" s="730"/>
      <c r="VHL300" s="730"/>
      <c r="VHM300" s="730"/>
      <c r="VHN300" s="730"/>
      <c r="VHO300" s="730"/>
      <c r="VHP300" s="730"/>
      <c r="VHQ300" s="730"/>
      <c r="VHR300" s="730"/>
      <c r="VHS300" s="730"/>
      <c r="VHT300" s="730"/>
      <c r="VHU300" s="730"/>
      <c r="VHV300" s="730"/>
      <c r="VHW300" s="730"/>
      <c r="VHX300" s="730"/>
      <c r="VHY300" s="730"/>
      <c r="VHZ300" s="730"/>
      <c r="VIA300" s="730"/>
      <c r="VIB300" s="730"/>
      <c r="VIC300" s="730"/>
      <c r="VID300" s="730"/>
      <c r="VIE300" s="730"/>
      <c r="VIF300" s="730"/>
      <c r="VIG300" s="730"/>
      <c r="VIH300" s="730"/>
      <c r="VII300" s="730"/>
      <c r="VIJ300" s="730"/>
      <c r="VIK300" s="730"/>
      <c r="VIL300" s="730"/>
      <c r="VIM300" s="730"/>
      <c r="VIN300" s="730"/>
      <c r="VIO300" s="730"/>
      <c r="VIP300" s="730"/>
      <c r="VIQ300" s="730"/>
      <c r="VIR300" s="730"/>
      <c r="VIS300" s="730"/>
      <c r="VIT300" s="730"/>
      <c r="VIU300" s="730"/>
      <c r="VIV300" s="730"/>
      <c r="VIW300" s="730"/>
      <c r="VIX300" s="730"/>
      <c r="VIY300" s="730"/>
      <c r="VIZ300" s="730"/>
      <c r="VJA300" s="730"/>
      <c r="VJB300" s="730"/>
      <c r="VJC300" s="730"/>
      <c r="VJD300" s="730"/>
      <c r="VJE300" s="730"/>
      <c r="VJF300" s="730"/>
      <c r="VJG300" s="730"/>
      <c r="VJH300" s="730"/>
      <c r="VJI300" s="730"/>
      <c r="VJJ300" s="730"/>
      <c r="VJK300" s="730"/>
      <c r="VJL300" s="730"/>
      <c r="VJM300" s="730"/>
      <c r="VJN300" s="730"/>
      <c r="VJO300" s="730"/>
      <c r="VJP300" s="730"/>
      <c r="VJQ300" s="730"/>
      <c r="VJR300" s="730"/>
      <c r="VJS300" s="730"/>
      <c r="VJT300" s="730"/>
      <c r="VJU300" s="730"/>
      <c r="VJV300" s="730"/>
      <c r="VJW300" s="730"/>
      <c r="VJX300" s="730"/>
      <c r="VJY300" s="730"/>
      <c r="VJZ300" s="730"/>
      <c r="VKA300" s="730"/>
      <c r="VKB300" s="730"/>
      <c r="VKC300" s="730"/>
      <c r="VKD300" s="730"/>
      <c r="VKE300" s="730"/>
      <c r="VKF300" s="730"/>
      <c r="VKG300" s="730"/>
      <c r="VKH300" s="730"/>
      <c r="VKI300" s="730"/>
      <c r="VKJ300" s="730"/>
      <c r="VKK300" s="730"/>
      <c r="VKL300" s="730"/>
      <c r="VKM300" s="730"/>
      <c r="VKN300" s="730"/>
      <c r="VKO300" s="730"/>
      <c r="VKP300" s="730"/>
      <c r="VKQ300" s="730"/>
      <c r="VKR300" s="730"/>
      <c r="VKS300" s="730"/>
      <c r="VKT300" s="730"/>
      <c r="VKU300" s="730"/>
      <c r="VKV300" s="730"/>
      <c r="VKW300" s="730"/>
      <c r="VKX300" s="730"/>
      <c r="VKY300" s="730"/>
      <c r="VKZ300" s="730"/>
      <c r="VLA300" s="730"/>
      <c r="VLB300" s="730"/>
      <c r="VLC300" s="730"/>
      <c r="VLD300" s="730"/>
      <c r="VLE300" s="730"/>
      <c r="VLF300" s="730"/>
      <c r="VLG300" s="730"/>
      <c r="VLH300" s="730"/>
      <c r="VLI300" s="730"/>
      <c r="VLJ300" s="730"/>
      <c r="VLK300" s="730"/>
      <c r="VLL300" s="730"/>
      <c r="VLM300" s="730"/>
      <c r="VLN300" s="730"/>
      <c r="VLO300" s="730"/>
      <c r="VLP300" s="730"/>
      <c r="VLQ300" s="730"/>
      <c r="VLR300" s="730"/>
      <c r="VLS300" s="730"/>
      <c r="VLT300" s="730"/>
      <c r="VLU300" s="730"/>
      <c r="VLV300" s="730"/>
      <c r="VLW300" s="730"/>
      <c r="VLX300" s="730"/>
      <c r="VLY300" s="730"/>
      <c r="VLZ300" s="730"/>
      <c r="VMA300" s="730"/>
      <c r="VMB300" s="730"/>
      <c r="VMC300" s="730"/>
      <c r="VMD300" s="730"/>
      <c r="VME300" s="730"/>
      <c r="VMF300" s="730"/>
      <c r="VMG300" s="730"/>
      <c r="VMH300" s="730"/>
      <c r="VMI300" s="730"/>
      <c r="VMJ300" s="730"/>
      <c r="VMK300" s="730"/>
      <c r="VML300" s="730"/>
      <c r="VMM300" s="730"/>
      <c r="VMN300" s="730"/>
      <c r="VMO300" s="730"/>
      <c r="VMP300" s="730"/>
      <c r="VMQ300" s="730"/>
      <c r="VMR300" s="730"/>
      <c r="VMS300" s="730"/>
      <c r="VMT300" s="730"/>
      <c r="VMU300" s="730"/>
      <c r="VMV300" s="730"/>
      <c r="VMW300" s="730"/>
      <c r="VMX300" s="730"/>
      <c r="VMY300" s="730"/>
      <c r="VMZ300" s="730"/>
      <c r="VNA300" s="730"/>
      <c r="VNB300" s="730"/>
      <c r="VNC300" s="730"/>
      <c r="VND300" s="730"/>
      <c r="VNE300" s="730"/>
      <c r="VNF300" s="730"/>
      <c r="VNG300" s="730"/>
      <c r="VNH300" s="730"/>
      <c r="VNI300" s="730"/>
      <c r="VNJ300" s="730"/>
      <c r="VNK300" s="730"/>
      <c r="VNL300" s="730"/>
      <c r="VNM300" s="730"/>
      <c r="VNN300" s="730"/>
      <c r="VNO300" s="730"/>
      <c r="VNP300" s="730"/>
      <c r="VNQ300" s="730"/>
      <c r="VNR300" s="730"/>
      <c r="VNS300" s="730"/>
      <c r="VNT300" s="730"/>
      <c r="VNU300" s="730"/>
      <c r="VNV300" s="730"/>
      <c r="VNW300" s="730"/>
      <c r="VNX300" s="730"/>
      <c r="VNY300" s="730"/>
      <c r="VNZ300" s="730"/>
      <c r="VOA300" s="730"/>
      <c r="VOB300" s="730"/>
      <c r="VOC300" s="730"/>
      <c r="VOD300" s="730"/>
      <c r="VOE300" s="730"/>
      <c r="VOF300" s="730"/>
      <c r="VOG300" s="730"/>
      <c r="VOH300" s="730"/>
      <c r="VOI300" s="730"/>
      <c r="VOJ300" s="730"/>
      <c r="VOK300" s="730"/>
      <c r="VOL300" s="730"/>
      <c r="VOM300" s="730"/>
      <c r="VON300" s="730"/>
      <c r="VOO300" s="730"/>
      <c r="VOP300" s="730"/>
      <c r="VOQ300" s="730"/>
      <c r="VOR300" s="730"/>
      <c r="VOS300" s="730"/>
      <c r="VOT300" s="730"/>
      <c r="VOU300" s="730"/>
      <c r="VOV300" s="730"/>
      <c r="VOW300" s="730"/>
      <c r="VOX300" s="730"/>
      <c r="VOY300" s="730"/>
      <c r="VOZ300" s="730"/>
      <c r="VPA300" s="730"/>
      <c r="VPB300" s="730"/>
      <c r="VPC300" s="730"/>
      <c r="VPD300" s="730"/>
      <c r="VPE300" s="730"/>
      <c r="VPF300" s="730"/>
      <c r="VPG300" s="730"/>
      <c r="VPH300" s="730"/>
      <c r="VPI300" s="730"/>
      <c r="VPJ300" s="730"/>
      <c r="VPK300" s="730"/>
      <c r="VPL300" s="730"/>
      <c r="VPM300" s="730"/>
      <c r="VPN300" s="730"/>
      <c r="VPO300" s="730"/>
      <c r="VPP300" s="730"/>
      <c r="VPQ300" s="730"/>
      <c r="VPR300" s="730"/>
      <c r="VPS300" s="730"/>
      <c r="VPT300" s="730"/>
      <c r="VPU300" s="730"/>
      <c r="VPV300" s="730"/>
      <c r="VPW300" s="730"/>
      <c r="VPX300" s="730"/>
      <c r="VPY300" s="730"/>
      <c r="VPZ300" s="730"/>
      <c r="VQA300" s="730"/>
      <c r="VQB300" s="730"/>
      <c r="VQC300" s="730"/>
      <c r="VQD300" s="730"/>
      <c r="VQE300" s="730"/>
      <c r="VQF300" s="730"/>
      <c r="VQG300" s="730"/>
      <c r="VQH300" s="730"/>
      <c r="VQI300" s="730"/>
      <c r="VQJ300" s="730"/>
      <c r="VQK300" s="730"/>
      <c r="VQL300" s="730"/>
      <c r="VQM300" s="730"/>
      <c r="VQN300" s="730"/>
      <c r="VQO300" s="730"/>
      <c r="VQP300" s="730"/>
      <c r="VQQ300" s="730"/>
      <c r="VQR300" s="730"/>
      <c r="VQS300" s="730"/>
      <c r="VQT300" s="730"/>
      <c r="VQU300" s="730"/>
      <c r="VQV300" s="730"/>
      <c r="VQW300" s="730"/>
      <c r="VQX300" s="730"/>
      <c r="VQY300" s="730"/>
      <c r="VQZ300" s="730"/>
      <c r="VRA300" s="730"/>
      <c r="VRB300" s="730"/>
      <c r="VRC300" s="730"/>
      <c r="VRD300" s="730"/>
      <c r="VRE300" s="730"/>
      <c r="VRF300" s="730"/>
      <c r="VRG300" s="730"/>
      <c r="VRH300" s="730"/>
      <c r="VRI300" s="730"/>
      <c r="VRJ300" s="730"/>
      <c r="VRK300" s="730"/>
      <c r="VRL300" s="730"/>
      <c r="VRM300" s="730"/>
      <c r="VRN300" s="730"/>
      <c r="VRO300" s="730"/>
      <c r="VRP300" s="730"/>
      <c r="VRQ300" s="730"/>
      <c r="VRR300" s="730"/>
      <c r="VRS300" s="730"/>
      <c r="VRT300" s="730"/>
      <c r="VRU300" s="730"/>
      <c r="VRV300" s="730"/>
      <c r="VRW300" s="730"/>
      <c r="VRX300" s="730"/>
      <c r="VRY300" s="730"/>
      <c r="VRZ300" s="730"/>
      <c r="VSA300" s="730"/>
      <c r="VSB300" s="730"/>
      <c r="VSC300" s="730"/>
      <c r="VSD300" s="730"/>
      <c r="VSE300" s="730"/>
      <c r="VSF300" s="730"/>
      <c r="VSG300" s="730"/>
      <c r="VSH300" s="730"/>
      <c r="VSI300" s="730"/>
      <c r="VSJ300" s="730"/>
      <c r="VSK300" s="730"/>
      <c r="VSL300" s="730"/>
      <c r="VSM300" s="730"/>
      <c r="VSN300" s="730"/>
      <c r="VSO300" s="730"/>
      <c r="VSP300" s="730"/>
      <c r="VSQ300" s="730"/>
      <c r="VSR300" s="730"/>
      <c r="VSS300" s="730"/>
      <c r="VST300" s="730"/>
      <c r="VSU300" s="730"/>
      <c r="VSV300" s="730"/>
      <c r="VSW300" s="730"/>
      <c r="VSX300" s="730"/>
      <c r="VSY300" s="730"/>
      <c r="VSZ300" s="730"/>
      <c r="VTA300" s="730"/>
      <c r="VTB300" s="730"/>
      <c r="VTC300" s="730"/>
      <c r="VTD300" s="730"/>
      <c r="VTE300" s="730"/>
      <c r="VTF300" s="730"/>
      <c r="VTG300" s="730"/>
      <c r="VTH300" s="730"/>
      <c r="VTI300" s="730"/>
      <c r="VTJ300" s="730"/>
      <c r="VTK300" s="730"/>
      <c r="VTL300" s="730"/>
      <c r="VTM300" s="730"/>
      <c r="VTN300" s="730"/>
      <c r="VTO300" s="730"/>
      <c r="VTP300" s="730"/>
      <c r="VTQ300" s="730"/>
      <c r="VTR300" s="730"/>
      <c r="VTS300" s="730"/>
      <c r="VTT300" s="730"/>
      <c r="VTU300" s="730"/>
      <c r="VTV300" s="730"/>
      <c r="VTW300" s="730"/>
      <c r="VTX300" s="730"/>
      <c r="VTY300" s="730"/>
      <c r="VTZ300" s="730"/>
      <c r="VUA300" s="730"/>
      <c r="VUB300" s="730"/>
      <c r="VUC300" s="730"/>
      <c r="VUD300" s="730"/>
      <c r="VUE300" s="730"/>
      <c r="VUF300" s="730"/>
      <c r="VUG300" s="730"/>
      <c r="VUH300" s="730"/>
      <c r="VUI300" s="730"/>
      <c r="VUJ300" s="730"/>
      <c r="VUK300" s="730"/>
      <c r="VUL300" s="730"/>
      <c r="VUM300" s="730"/>
      <c r="VUN300" s="730"/>
      <c r="VUO300" s="730"/>
      <c r="VUP300" s="730"/>
      <c r="VUQ300" s="730"/>
      <c r="VUR300" s="730"/>
      <c r="VUS300" s="730"/>
      <c r="VUT300" s="730"/>
      <c r="VUU300" s="730"/>
      <c r="VUV300" s="730"/>
      <c r="VUW300" s="730"/>
      <c r="VUX300" s="730"/>
      <c r="VUY300" s="730"/>
      <c r="VUZ300" s="730"/>
      <c r="VVA300" s="730"/>
      <c r="VVB300" s="730"/>
      <c r="VVC300" s="730"/>
      <c r="VVD300" s="730"/>
      <c r="VVE300" s="730"/>
      <c r="VVF300" s="730"/>
      <c r="VVG300" s="730"/>
      <c r="VVH300" s="730"/>
      <c r="VVI300" s="730"/>
      <c r="VVJ300" s="730"/>
      <c r="VVK300" s="730"/>
      <c r="VVL300" s="730"/>
      <c r="VVM300" s="730"/>
      <c r="VVN300" s="730"/>
      <c r="VVO300" s="730"/>
      <c r="VVP300" s="730"/>
      <c r="VVQ300" s="730"/>
      <c r="VVR300" s="730"/>
      <c r="VVS300" s="730"/>
      <c r="VVT300" s="730"/>
      <c r="VVU300" s="730"/>
      <c r="VVV300" s="730"/>
      <c r="VVW300" s="730"/>
      <c r="VVX300" s="730"/>
      <c r="VVY300" s="730"/>
      <c r="VVZ300" s="730"/>
      <c r="VWA300" s="730"/>
      <c r="VWB300" s="730"/>
      <c r="VWC300" s="730"/>
      <c r="VWD300" s="730"/>
      <c r="VWE300" s="730"/>
      <c r="VWF300" s="730"/>
      <c r="VWG300" s="730"/>
      <c r="VWH300" s="730"/>
      <c r="VWI300" s="730"/>
      <c r="VWJ300" s="730"/>
      <c r="VWK300" s="730"/>
      <c r="VWL300" s="730"/>
      <c r="VWM300" s="730"/>
      <c r="VWN300" s="730"/>
      <c r="VWO300" s="730"/>
      <c r="VWP300" s="730"/>
      <c r="VWQ300" s="730"/>
      <c r="VWR300" s="730"/>
      <c r="VWS300" s="730"/>
      <c r="VWT300" s="730"/>
      <c r="VWU300" s="730"/>
      <c r="VWV300" s="730"/>
      <c r="VWW300" s="730"/>
      <c r="VWX300" s="730"/>
      <c r="VWY300" s="730"/>
      <c r="VWZ300" s="730"/>
      <c r="VXA300" s="730"/>
      <c r="VXB300" s="730"/>
      <c r="VXC300" s="730"/>
      <c r="VXD300" s="730"/>
      <c r="VXE300" s="730"/>
      <c r="VXF300" s="730"/>
      <c r="VXG300" s="730"/>
      <c r="VXH300" s="730"/>
      <c r="VXI300" s="730"/>
      <c r="VXJ300" s="730"/>
      <c r="VXK300" s="730"/>
      <c r="VXL300" s="730"/>
      <c r="VXM300" s="730"/>
      <c r="VXN300" s="730"/>
      <c r="VXO300" s="730"/>
      <c r="VXP300" s="730"/>
      <c r="VXQ300" s="730"/>
      <c r="VXR300" s="730"/>
      <c r="VXS300" s="730"/>
      <c r="VXT300" s="730"/>
      <c r="VXU300" s="730"/>
      <c r="VXV300" s="730"/>
      <c r="VXW300" s="730"/>
      <c r="VXX300" s="730"/>
      <c r="VXY300" s="730"/>
      <c r="VXZ300" s="730"/>
      <c r="VYA300" s="730"/>
      <c r="VYB300" s="730"/>
      <c r="VYC300" s="730"/>
      <c r="VYD300" s="730"/>
      <c r="VYE300" s="730"/>
      <c r="VYF300" s="730"/>
      <c r="VYG300" s="730"/>
      <c r="VYH300" s="730"/>
      <c r="VYI300" s="730"/>
      <c r="VYJ300" s="730"/>
      <c r="VYK300" s="730"/>
      <c r="VYL300" s="730"/>
      <c r="VYM300" s="730"/>
      <c r="VYN300" s="730"/>
      <c r="VYO300" s="730"/>
      <c r="VYP300" s="730"/>
      <c r="VYQ300" s="730"/>
      <c r="VYR300" s="730"/>
      <c r="VYS300" s="730"/>
      <c r="VYT300" s="730"/>
      <c r="VYU300" s="730"/>
      <c r="VYV300" s="730"/>
      <c r="VYW300" s="730"/>
      <c r="VYX300" s="730"/>
      <c r="VYY300" s="730"/>
      <c r="VYZ300" s="730"/>
      <c r="VZA300" s="730"/>
      <c r="VZB300" s="730"/>
      <c r="VZC300" s="730"/>
      <c r="VZD300" s="730"/>
      <c r="VZE300" s="730"/>
      <c r="VZF300" s="730"/>
      <c r="VZG300" s="730"/>
      <c r="VZH300" s="730"/>
      <c r="VZI300" s="730"/>
      <c r="VZJ300" s="730"/>
      <c r="VZK300" s="730"/>
      <c r="VZL300" s="730"/>
      <c r="VZM300" s="730"/>
      <c r="VZN300" s="730"/>
      <c r="VZO300" s="730"/>
      <c r="VZP300" s="730"/>
      <c r="VZQ300" s="730"/>
      <c r="VZR300" s="730"/>
      <c r="VZS300" s="730"/>
      <c r="VZT300" s="730"/>
      <c r="VZU300" s="730"/>
      <c r="VZV300" s="730"/>
      <c r="VZW300" s="730"/>
      <c r="VZX300" s="730"/>
      <c r="VZY300" s="730"/>
      <c r="VZZ300" s="730"/>
      <c r="WAA300" s="730"/>
      <c r="WAB300" s="730"/>
      <c r="WAC300" s="730"/>
      <c r="WAD300" s="730"/>
      <c r="WAE300" s="730"/>
      <c r="WAF300" s="730"/>
      <c r="WAG300" s="730"/>
      <c r="WAH300" s="730"/>
      <c r="WAI300" s="730"/>
      <c r="WAJ300" s="730"/>
      <c r="WAK300" s="730"/>
      <c r="WAL300" s="730"/>
      <c r="WAM300" s="730"/>
      <c r="WAN300" s="730"/>
      <c r="WAO300" s="730"/>
      <c r="WAP300" s="730"/>
      <c r="WAQ300" s="730"/>
      <c r="WAR300" s="730"/>
      <c r="WAS300" s="730"/>
      <c r="WAT300" s="730"/>
      <c r="WAU300" s="730"/>
      <c r="WAV300" s="730"/>
      <c r="WAW300" s="730"/>
      <c r="WAX300" s="730"/>
      <c r="WAY300" s="730"/>
      <c r="WAZ300" s="730"/>
      <c r="WBA300" s="730"/>
      <c r="WBB300" s="730"/>
      <c r="WBC300" s="730"/>
      <c r="WBD300" s="730"/>
      <c r="WBE300" s="730"/>
      <c r="WBF300" s="730"/>
      <c r="WBG300" s="730"/>
      <c r="WBH300" s="730"/>
      <c r="WBI300" s="730"/>
      <c r="WBJ300" s="730"/>
      <c r="WBK300" s="730"/>
      <c r="WBL300" s="730"/>
      <c r="WBM300" s="730"/>
      <c r="WBN300" s="730"/>
      <c r="WBO300" s="730"/>
      <c r="WBP300" s="730"/>
      <c r="WBQ300" s="730"/>
      <c r="WBR300" s="730"/>
      <c r="WBS300" s="730"/>
      <c r="WBT300" s="730"/>
      <c r="WBU300" s="730"/>
      <c r="WBV300" s="730"/>
      <c r="WBW300" s="730"/>
      <c r="WBX300" s="730"/>
      <c r="WBY300" s="730"/>
      <c r="WBZ300" s="730"/>
      <c r="WCA300" s="730"/>
      <c r="WCB300" s="730"/>
      <c r="WCC300" s="730"/>
      <c r="WCD300" s="730"/>
      <c r="WCE300" s="730"/>
      <c r="WCF300" s="730"/>
      <c r="WCG300" s="730"/>
      <c r="WCH300" s="730"/>
      <c r="WCI300" s="730"/>
      <c r="WCJ300" s="730"/>
      <c r="WCK300" s="730"/>
      <c r="WCL300" s="730"/>
      <c r="WCM300" s="730"/>
      <c r="WCN300" s="730"/>
      <c r="WCO300" s="730"/>
      <c r="WCP300" s="730"/>
      <c r="WCQ300" s="730"/>
      <c r="WCR300" s="730"/>
      <c r="WCS300" s="730"/>
      <c r="WCT300" s="730"/>
      <c r="WCU300" s="730"/>
      <c r="WCV300" s="730"/>
      <c r="WCW300" s="730"/>
      <c r="WCX300" s="730"/>
      <c r="WCY300" s="730"/>
      <c r="WCZ300" s="730"/>
      <c r="WDA300" s="730"/>
      <c r="WDB300" s="730"/>
      <c r="WDC300" s="730"/>
      <c r="WDD300" s="730"/>
      <c r="WDE300" s="730"/>
      <c r="WDF300" s="730"/>
      <c r="WDG300" s="730"/>
      <c r="WDH300" s="730"/>
      <c r="WDI300" s="730"/>
      <c r="WDJ300" s="730"/>
      <c r="WDK300" s="730"/>
      <c r="WDL300" s="730"/>
      <c r="WDM300" s="730"/>
      <c r="WDN300" s="730"/>
      <c r="WDO300" s="730"/>
      <c r="WDP300" s="730"/>
      <c r="WDQ300" s="730"/>
      <c r="WDR300" s="730"/>
      <c r="WDS300" s="730"/>
      <c r="WDT300" s="730"/>
      <c r="WDU300" s="730"/>
      <c r="WDV300" s="730"/>
      <c r="WDW300" s="730"/>
      <c r="WDX300" s="730"/>
      <c r="WDY300" s="730"/>
      <c r="WDZ300" s="730"/>
      <c r="WEA300" s="730"/>
      <c r="WEB300" s="730"/>
      <c r="WEC300" s="730"/>
      <c r="WED300" s="730"/>
      <c r="WEE300" s="730"/>
      <c r="WEF300" s="730"/>
      <c r="WEG300" s="730"/>
      <c r="WEH300" s="730"/>
      <c r="WEI300" s="730"/>
      <c r="WEJ300" s="730"/>
      <c r="WEK300" s="730"/>
      <c r="WEL300" s="730"/>
      <c r="WEM300" s="730"/>
      <c r="WEN300" s="730"/>
      <c r="WEO300" s="730"/>
      <c r="WEP300" s="730"/>
      <c r="WEQ300" s="730"/>
      <c r="WER300" s="730"/>
      <c r="WES300" s="730"/>
      <c r="WET300" s="730"/>
      <c r="WEU300" s="730"/>
      <c r="WEV300" s="730"/>
      <c r="WEW300" s="730"/>
      <c r="WEX300" s="730"/>
      <c r="WEY300" s="730"/>
      <c r="WEZ300" s="730"/>
      <c r="WFA300" s="730"/>
      <c r="WFB300" s="730"/>
      <c r="WFC300" s="730"/>
      <c r="WFD300" s="730"/>
      <c r="WFE300" s="730"/>
      <c r="WFF300" s="730"/>
      <c r="WFG300" s="730"/>
      <c r="WFH300" s="730"/>
      <c r="WFI300" s="730"/>
      <c r="WFJ300" s="730"/>
      <c r="WFK300" s="730"/>
      <c r="WFL300" s="730"/>
      <c r="WFM300" s="730"/>
      <c r="WFN300" s="730"/>
      <c r="WFO300" s="730"/>
      <c r="WFP300" s="730"/>
      <c r="WFQ300" s="730"/>
      <c r="WFR300" s="730"/>
      <c r="WFS300" s="730"/>
      <c r="WFT300" s="730"/>
      <c r="WFU300" s="730"/>
      <c r="WFV300" s="730"/>
      <c r="WFW300" s="730"/>
      <c r="WFX300" s="730"/>
      <c r="WFY300" s="730"/>
      <c r="WFZ300" s="730"/>
      <c r="WGA300" s="730"/>
      <c r="WGB300" s="730"/>
      <c r="WGC300" s="730"/>
      <c r="WGD300" s="730"/>
      <c r="WGE300" s="730"/>
      <c r="WGF300" s="730"/>
      <c r="WGG300" s="730"/>
      <c r="WGH300" s="730"/>
      <c r="WGI300" s="730"/>
      <c r="WGJ300" s="730"/>
      <c r="WGK300" s="730"/>
      <c r="WGL300" s="730"/>
      <c r="WGM300" s="730"/>
      <c r="WGN300" s="730"/>
      <c r="WGO300" s="730"/>
      <c r="WGP300" s="730"/>
      <c r="WGQ300" s="730"/>
      <c r="WGR300" s="730"/>
      <c r="WGS300" s="730"/>
      <c r="WGT300" s="730"/>
      <c r="WGU300" s="730"/>
      <c r="WGV300" s="730"/>
      <c r="WGW300" s="730"/>
      <c r="WGX300" s="730"/>
      <c r="WGY300" s="730"/>
      <c r="WGZ300" s="730"/>
      <c r="WHA300" s="730"/>
      <c r="WHB300" s="730"/>
      <c r="WHC300" s="730"/>
      <c r="WHD300" s="730"/>
      <c r="WHE300" s="730"/>
      <c r="WHF300" s="730"/>
      <c r="WHG300" s="730"/>
      <c r="WHH300" s="730"/>
      <c r="WHI300" s="730"/>
      <c r="WHJ300" s="730"/>
      <c r="WHK300" s="730"/>
      <c r="WHL300" s="730"/>
      <c r="WHM300" s="730"/>
      <c r="WHN300" s="730"/>
      <c r="WHO300" s="730"/>
      <c r="WHP300" s="730"/>
      <c r="WHQ300" s="730"/>
      <c r="WHR300" s="730"/>
      <c r="WHS300" s="730"/>
      <c r="WHT300" s="730"/>
      <c r="WHU300" s="730"/>
      <c r="WHV300" s="730"/>
      <c r="WHW300" s="730"/>
      <c r="WHX300" s="730"/>
      <c r="WHY300" s="730"/>
      <c r="WHZ300" s="730"/>
      <c r="WIA300" s="730"/>
      <c r="WIB300" s="730"/>
      <c r="WIC300" s="730"/>
      <c r="WID300" s="730"/>
      <c r="WIE300" s="730"/>
      <c r="WIF300" s="730"/>
      <c r="WIG300" s="730"/>
      <c r="WIH300" s="730"/>
      <c r="WII300" s="730"/>
      <c r="WIJ300" s="730"/>
      <c r="WIK300" s="730"/>
      <c r="WIL300" s="730"/>
      <c r="WIM300" s="730"/>
      <c r="WIN300" s="730"/>
      <c r="WIO300" s="730"/>
      <c r="WIP300" s="730"/>
      <c r="WIQ300" s="730"/>
      <c r="WIR300" s="730"/>
      <c r="WIS300" s="730"/>
      <c r="WIT300" s="730"/>
      <c r="WIU300" s="730"/>
      <c r="WIV300" s="730"/>
      <c r="WIW300" s="730"/>
      <c r="WIX300" s="730"/>
      <c r="WIY300" s="730"/>
      <c r="WIZ300" s="730"/>
      <c r="WJA300" s="730"/>
      <c r="WJB300" s="730"/>
      <c r="WJC300" s="730"/>
      <c r="WJD300" s="730"/>
      <c r="WJE300" s="730"/>
      <c r="WJF300" s="730"/>
      <c r="WJG300" s="730"/>
      <c r="WJH300" s="730"/>
      <c r="WJI300" s="730"/>
      <c r="WJJ300" s="730"/>
      <c r="WJK300" s="730"/>
      <c r="WJL300" s="730"/>
      <c r="WJM300" s="730"/>
      <c r="WJN300" s="730"/>
      <c r="WJO300" s="730"/>
      <c r="WJP300" s="730"/>
      <c r="WJQ300" s="730"/>
      <c r="WJR300" s="730"/>
      <c r="WJS300" s="730"/>
      <c r="WJT300" s="730"/>
      <c r="WJU300" s="730"/>
      <c r="WJV300" s="730"/>
      <c r="WJW300" s="730"/>
      <c r="WJX300" s="730"/>
      <c r="WJY300" s="730"/>
      <c r="WJZ300" s="730"/>
      <c r="WKA300" s="730"/>
      <c r="WKB300" s="730"/>
      <c r="WKC300" s="730"/>
      <c r="WKD300" s="730"/>
      <c r="WKE300" s="730"/>
      <c r="WKF300" s="730"/>
      <c r="WKG300" s="730"/>
      <c r="WKH300" s="730"/>
      <c r="WKI300" s="730"/>
      <c r="WKJ300" s="730"/>
      <c r="WKK300" s="730"/>
      <c r="WKL300" s="730"/>
      <c r="WKM300" s="730"/>
      <c r="WKN300" s="730"/>
      <c r="WKO300" s="730"/>
      <c r="WKP300" s="730"/>
      <c r="WKQ300" s="730"/>
      <c r="WKR300" s="730"/>
      <c r="WKS300" s="730"/>
      <c r="WKT300" s="730"/>
      <c r="WKU300" s="730"/>
      <c r="WKV300" s="730"/>
      <c r="WKW300" s="730"/>
      <c r="WKX300" s="730"/>
      <c r="WKY300" s="730"/>
      <c r="WKZ300" s="730"/>
      <c r="WLA300" s="730"/>
      <c r="WLB300" s="730"/>
      <c r="WLC300" s="730"/>
      <c r="WLD300" s="730"/>
      <c r="WLE300" s="730"/>
      <c r="WLF300" s="730"/>
      <c r="WLG300" s="730"/>
      <c r="WLH300" s="730"/>
      <c r="WLI300" s="730"/>
      <c r="WLJ300" s="730"/>
      <c r="WLK300" s="730"/>
      <c r="WLL300" s="730"/>
      <c r="WLM300" s="730"/>
      <c r="WLN300" s="730"/>
      <c r="WLO300" s="730"/>
      <c r="WLP300" s="730"/>
      <c r="WLQ300" s="730"/>
      <c r="WLR300" s="730"/>
      <c r="WLS300" s="730"/>
      <c r="WLT300" s="730"/>
      <c r="WLU300" s="730"/>
      <c r="WLV300" s="730"/>
      <c r="WLW300" s="730"/>
      <c r="WLX300" s="730"/>
      <c r="WLY300" s="730"/>
      <c r="WLZ300" s="730"/>
      <c r="WMA300" s="730"/>
      <c r="WMB300" s="730"/>
      <c r="WMC300" s="730"/>
      <c r="WMD300" s="730"/>
      <c r="WME300" s="730"/>
      <c r="WMF300" s="730"/>
      <c r="WMG300" s="730"/>
      <c r="WMH300" s="730"/>
      <c r="WMI300" s="730"/>
      <c r="WMJ300" s="730"/>
      <c r="WMK300" s="730"/>
      <c r="WML300" s="730"/>
      <c r="WMM300" s="730"/>
      <c r="WMN300" s="730"/>
      <c r="WMO300" s="730"/>
      <c r="WMP300" s="730"/>
      <c r="WMQ300" s="730"/>
      <c r="WMR300" s="730"/>
      <c r="WMS300" s="730"/>
      <c r="WMT300" s="730"/>
      <c r="WMU300" s="730"/>
      <c r="WMV300" s="730"/>
      <c r="WMW300" s="730"/>
      <c r="WMX300" s="730"/>
      <c r="WMY300" s="730"/>
      <c r="WMZ300" s="730"/>
      <c r="WNA300" s="730"/>
      <c r="WNB300" s="730"/>
      <c r="WNC300" s="730"/>
      <c r="WND300" s="730"/>
      <c r="WNE300" s="730"/>
      <c r="WNF300" s="730"/>
      <c r="WNG300" s="730"/>
      <c r="WNH300" s="730"/>
      <c r="WNI300" s="730"/>
      <c r="WNJ300" s="730"/>
      <c r="WNK300" s="730"/>
      <c r="WNL300" s="730"/>
      <c r="WNM300" s="730"/>
      <c r="WNN300" s="730"/>
      <c r="WNO300" s="730"/>
      <c r="WNP300" s="730"/>
      <c r="WNQ300" s="730"/>
      <c r="WNR300" s="730"/>
      <c r="WNS300" s="730"/>
      <c r="WNT300" s="730"/>
      <c r="WNU300" s="730"/>
      <c r="WNV300" s="730"/>
      <c r="WNW300" s="730"/>
      <c r="WNX300" s="730"/>
      <c r="WNY300" s="730"/>
      <c r="WNZ300" s="730"/>
      <c r="WOA300" s="730"/>
      <c r="WOB300" s="730"/>
      <c r="WOC300" s="730"/>
      <c r="WOD300" s="730"/>
      <c r="WOE300" s="730"/>
      <c r="WOF300" s="730"/>
      <c r="WOG300" s="730"/>
      <c r="WOH300" s="730"/>
      <c r="WOI300" s="730"/>
      <c r="WOJ300" s="730"/>
      <c r="WOK300" s="730"/>
      <c r="WOL300" s="730"/>
      <c r="WOM300" s="730"/>
      <c r="WON300" s="730"/>
      <c r="WOO300" s="730"/>
      <c r="WOP300" s="730"/>
      <c r="WOQ300" s="730"/>
      <c r="WOR300" s="730"/>
      <c r="WOS300" s="730"/>
      <c r="WOT300" s="730"/>
      <c r="WOU300" s="730"/>
      <c r="WOV300" s="730"/>
      <c r="WOW300" s="730"/>
      <c r="WOX300" s="730"/>
      <c r="WOY300" s="730"/>
      <c r="WOZ300" s="730"/>
      <c r="WPA300" s="730"/>
      <c r="WPB300" s="730"/>
      <c r="WPC300" s="730"/>
      <c r="WPD300" s="730"/>
      <c r="WPE300" s="730"/>
      <c r="WPF300" s="730"/>
      <c r="WPG300" s="730"/>
      <c r="WPH300" s="730"/>
      <c r="WPI300" s="730"/>
      <c r="WPJ300" s="730"/>
      <c r="WPK300" s="730"/>
      <c r="WPL300" s="730"/>
      <c r="WPM300" s="730"/>
      <c r="WPN300" s="730"/>
      <c r="WPO300" s="730"/>
      <c r="WPP300" s="730"/>
      <c r="WPQ300" s="730"/>
      <c r="WPR300" s="730"/>
      <c r="WPS300" s="730"/>
      <c r="WPT300" s="730"/>
      <c r="WPU300" s="730"/>
      <c r="WPV300" s="730"/>
      <c r="WPW300" s="730"/>
      <c r="WPX300" s="730"/>
      <c r="WPY300" s="730"/>
      <c r="WPZ300" s="730"/>
      <c r="WQA300" s="730"/>
      <c r="WQB300" s="730"/>
      <c r="WQC300" s="730"/>
      <c r="WQD300" s="730"/>
      <c r="WQE300" s="730"/>
      <c r="WQF300" s="730"/>
      <c r="WQG300" s="730"/>
      <c r="WQH300" s="730"/>
      <c r="WQI300" s="730"/>
      <c r="WQJ300" s="730"/>
      <c r="WQK300" s="730"/>
      <c r="WQL300" s="730"/>
      <c r="WQM300" s="730"/>
      <c r="WQN300" s="730"/>
      <c r="WQO300" s="730"/>
      <c r="WQP300" s="730"/>
      <c r="WQQ300" s="730"/>
      <c r="WQR300" s="730"/>
      <c r="WQS300" s="730"/>
      <c r="WQT300" s="730"/>
      <c r="WQU300" s="730"/>
      <c r="WQV300" s="730"/>
      <c r="WQW300" s="730"/>
      <c r="WQX300" s="730"/>
      <c r="WQY300" s="730"/>
      <c r="WQZ300" s="730"/>
      <c r="WRA300" s="730"/>
      <c r="WRB300" s="730"/>
      <c r="WRC300" s="730"/>
      <c r="WRD300" s="730"/>
      <c r="WRE300" s="730"/>
      <c r="WRF300" s="730"/>
      <c r="WRG300" s="730"/>
      <c r="WRH300" s="730"/>
      <c r="WRI300" s="730"/>
      <c r="WRJ300" s="730"/>
      <c r="WRK300" s="730"/>
      <c r="WRL300" s="730"/>
      <c r="WRM300" s="730"/>
      <c r="WRN300" s="730"/>
      <c r="WRO300" s="730"/>
      <c r="WRP300" s="730"/>
      <c r="WRQ300" s="730"/>
      <c r="WRR300" s="730"/>
      <c r="WRS300" s="730"/>
      <c r="WRT300" s="730"/>
      <c r="WRU300" s="730"/>
      <c r="WRV300" s="730"/>
      <c r="WRW300" s="730"/>
      <c r="WRX300" s="730"/>
      <c r="WRY300" s="730"/>
      <c r="WRZ300" s="730"/>
      <c r="WSA300" s="730"/>
      <c r="WSB300" s="730"/>
      <c r="WSC300" s="730"/>
      <c r="WSD300" s="730"/>
      <c r="WSE300" s="730"/>
      <c r="WSF300" s="730"/>
      <c r="WSG300" s="730"/>
      <c r="WSH300" s="730"/>
      <c r="WSI300" s="730"/>
      <c r="WSJ300" s="730"/>
      <c r="WSK300" s="730"/>
      <c r="WSL300" s="730"/>
      <c r="WSM300" s="730"/>
      <c r="WSN300" s="730"/>
      <c r="WSO300" s="730"/>
      <c r="WSP300" s="730"/>
      <c r="WSQ300" s="730"/>
      <c r="WSR300" s="730"/>
      <c r="WSS300" s="730"/>
      <c r="WST300" s="730"/>
      <c r="WSU300" s="730"/>
      <c r="WSV300" s="730"/>
      <c r="WSW300" s="730"/>
      <c r="WSX300" s="730"/>
      <c r="WSY300" s="730"/>
      <c r="WSZ300" s="730"/>
      <c r="WTA300" s="730"/>
      <c r="WTB300" s="730"/>
      <c r="WTC300" s="730"/>
      <c r="WTD300" s="730"/>
      <c r="WTE300" s="730"/>
      <c r="WTF300" s="730"/>
      <c r="WTG300" s="730"/>
      <c r="WTH300" s="730"/>
      <c r="WTI300" s="730"/>
      <c r="WTJ300" s="730"/>
      <c r="WTK300" s="730"/>
      <c r="WTL300" s="730"/>
      <c r="WTM300" s="730"/>
      <c r="WTN300" s="730"/>
      <c r="WTO300" s="730"/>
      <c r="WTP300" s="730"/>
      <c r="WTQ300" s="730"/>
      <c r="WTR300" s="730"/>
      <c r="WTS300" s="730"/>
      <c r="WTT300" s="730"/>
      <c r="WTU300" s="730"/>
      <c r="WTV300" s="730"/>
      <c r="WTW300" s="730"/>
      <c r="WTX300" s="730"/>
      <c r="WTY300" s="730"/>
      <c r="WTZ300" s="730"/>
      <c r="WUA300" s="730"/>
      <c r="WUB300" s="730"/>
      <c r="WUC300" s="730"/>
      <c r="WUD300" s="730"/>
      <c r="WUE300" s="730"/>
      <c r="WUF300" s="730"/>
      <c r="WUG300" s="730"/>
      <c r="WUH300" s="730"/>
      <c r="WUI300" s="730"/>
      <c r="WUJ300" s="730"/>
      <c r="WUK300" s="730"/>
      <c r="WUL300" s="730"/>
      <c r="WUM300" s="730"/>
      <c r="WUN300" s="730"/>
      <c r="WUO300" s="730"/>
      <c r="WUP300" s="730"/>
      <c r="WUQ300" s="730"/>
      <c r="WUR300" s="730"/>
      <c r="WUS300" s="730"/>
      <c r="WUT300" s="730"/>
      <c r="WUU300" s="730"/>
      <c r="WUV300" s="730"/>
      <c r="WUW300" s="730"/>
      <c r="WUX300" s="730"/>
      <c r="WUY300" s="730"/>
      <c r="WUZ300" s="730"/>
      <c r="WVA300" s="730"/>
      <c r="WVB300" s="730"/>
      <c r="WVC300" s="730"/>
      <c r="WVD300" s="730"/>
      <c r="WVE300" s="730"/>
      <c r="WVF300" s="730"/>
      <c r="WVG300" s="730"/>
      <c r="WVH300" s="730"/>
      <c r="WVI300" s="730"/>
      <c r="WVJ300" s="730"/>
      <c r="WVK300" s="730"/>
      <c r="WVL300" s="730"/>
      <c r="WVM300" s="730"/>
      <c r="WVN300" s="730"/>
      <c r="WVO300" s="730"/>
      <c r="WVP300" s="730"/>
      <c r="WVQ300" s="730"/>
      <c r="WVR300" s="730"/>
      <c r="WVS300" s="730"/>
      <c r="WVT300" s="730"/>
      <c r="WVU300" s="730"/>
      <c r="WVV300" s="730"/>
      <c r="WVW300" s="730"/>
      <c r="WVX300" s="730"/>
      <c r="WVY300" s="730"/>
      <c r="WVZ300" s="730"/>
      <c r="WWA300" s="730"/>
      <c r="WWB300" s="730"/>
      <c r="WWC300" s="730"/>
      <c r="WWD300" s="730"/>
      <c r="WWE300" s="730"/>
      <c r="WWF300" s="730"/>
      <c r="WWG300" s="730"/>
      <c r="WWH300" s="730"/>
      <c r="WWI300" s="730"/>
      <c r="WWJ300" s="730"/>
      <c r="WWK300" s="730"/>
      <c r="WWL300" s="730"/>
      <c r="WWM300" s="730"/>
      <c r="WWN300" s="730"/>
      <c r="WWO300" s="730"/>
      <c r="WWP300" s="730"/>
      <c r="WWQ300" s="730"/>
      <c r="WWR300" s="730"/>
      <c r="WWS300" s="730"/>
      <c r="WWT300" s="730"/>
      <c r="WWU300" s="730"/>
      <c r="WWV300" s="730"/>
      <c r="WWW300" s="730"/>
      <c r="WWX300" s="730"/>
      <c r="WWY300" s="730"/>
      <c r="WWZ300" s="730"/>
      <c r="WXA300" s="730"/>
      <c r="WXB300" s="730"/>
      <c r="WXC300" s="730"/>
      <c r="WXD300" s="730"/>
      <c r="WXE300" s="730"/>
      <c r="WXF300" s="730"/>
      <c r="WXG300" s="730"/>
      <c r="WXH300" s="730"/>
      <c r="WXI300" s="730"/>
      <c r="WXJ300" s="730"/>
      <c r="WXK300" s="730"/>
      <c r="WXL300" s="730"/>
      <c r="WXM300" s="730"/>
      <c r="WXN300" s="730"/>
      <c r="WXO300" s="730"/>
      <c r="WXP300" s="730"/>
      <c r="WXQ300" s="730"/>
      <c r="WXR300" s="730"/>
      <c r="WXS300" s="730"/>
      <c r="WXT300" s="730"/>
      <c r="WXU300" s="730"/>
      <c r="WXV300" s="730"/>
      <c r="WXW300" s="730"/>
      <c r="WXX300" s="730"/>
      <c r="WXY300" s="730"/>
      <c r="WXZ300" s="730"/>
      <c r="WYA300" s="730"/>
      <c r="WYB300" s="730"/>
      <c r="WYC300" s="730"/>
      <c r="WYD300" s="730"/>
      <c r="WYE300" s="730"/>
      <c r="WYF300" s="730"/>
      <c r="WYG300" s="730"/>
      <c r="WYH300" s="730"/>
      <c r="WYI300" s="730"/>
      <c r="WYJ300" s="730"/>
      <c r="WYK300" s="730"/>
      <c r="WYL300" s="730"/>
      <c r="WYM300" s="730"/>
      <c r="WYN300" s="730"/>
      <c r="WYO300" s="730"/>
      <c r="WYP300" s="730"/>
      <c r="WYQ300" s="730"/>
      <c r="WYR300" s="730"/>
      <c r="WYS300" s="730"/>
      <c r="WYT300" s="730"/>
      <c r="WYU300" s="730"/>
      <c r="WYV300" s="730"/>
      <c r="WYW300" s="730"/>
      <c r="WYX300" s="730"/>
      <c r="WYY300" s="730"/>
      <c r="WYZ300" s="730"/>
      <c r="WZA300" s="730"/>
      <c r="WZB300" s="730"/>
      <c r="WZC300" s="730"/>
      <c r="WZD300" s="730"/>
      <c r="WZE300" s="730"/>
      <c r="WZF300" s="730"/>
      <c r="WZG300" s="730"/>
      <c r="WZH300" s="730"/>
      <c r="WZI300" s="730"/>
      <c r="WZJ300" s="730"/>
      <c r="WZK300" s="730"/>
      <c r="WZL300" s="730"/>
      <c r="WZM300" s="730"/>
      <c r="WZN300" s="730"/>
      <c r="WZO300" s="730"/>
      <c r="WZP300" s="730"/>
      <c r="WZQ300" s="730"/>
      <c r="WZR300" s="730"/>
      <c r="WZS300" s="730"/>
      <c r="WZT300" s="730"/>
      <c r="WZU300" s="730"/>
      <c r="WZV300" s="730"/>
      <c r="WZW300" s="730"/>
      <c r="WZX300" s="730"/>
      <c r="WZY300" s="730"/>
      <c r="WZZ300" s="730"/>
      <c r="XAA300" s="730"/>
      <c r="XAB300" s="730"/>
      <c r="XAC300" s="730"/>
      <c r="XAD300" s="730"/>
      <c r="XAE300" s="730"/>
      <c r="XAF300" s="730"/>
      <c r="XAG300" s="730"/>
      <c r="XAH300" s="730"/>
      <c r="XAI300" s="730"/>
      <c r="XAJ300" s="730"/>
      <c r="XAK300" s="730"/>
      <c r="XAL300" s="730"/>
      <c r="XAM300" s="730"/>
      <c r="XAN300" s="730"/>
      <c r="XAO300" s="730"/>
      <c r="XAP300" s="730"/>
      <c r="XAQ300" s="730"/>
      <c r="XAR300" s="730"/>
      <c r="XAS300" s="730"/>
      <c r="XAT300" s="730"/>
      <c r="XAU300" s="730"/>
      <c r="XAV300" s="730"/>
      <c r="XAW300" s="730"/>
      <c r="XAX300" s="730"/>
      <c r="XAY300" s="730"/>
      <c r="XAZ300" s="730"/>
      <c r="XBA300" s="730"/>
      <c r="XBB300" s="730"/>
      <c r="XBC300" s="730"/>
      <c r="XBD300" s="730"/>
      <c r="XBE300" s="730"/>
      <c r="XBF300" s="730"/>
      <c r="XBG300" s="730"/>
      <c r="XBH300" s="730"/>
      <c r="XBI300" s="730"/>
      <c r="XBJ300" s="730"/>
      <c r="XBK300" s="730"/>
      <c r="XBL300" s="730"/>
      <c r="XBM300" s="730"/>
      <c r="XBN300" s="730"/>
      <c r="XBO300" s="730"/>
      <c r="XBP300" s="730"/>
      <c r="XBQ300" s="730"/>
      <c r="XBR300" s="730"/>
      <c r="XBS300" s="730"/>
      <c r="XBT300" s="730"/>
      <c r="XBU300" s="730"/>
      <c r="XBV300" s="730"/>
      <c r="XBW300" s="730"/>
      <c r="XBX300" s="730"/>
      <c r="XBY300" s="730"/>
      <c r="XBZ300" s="730"/>
      <c r="XCA300" s="730"/>
      <c r="XCB300" s="730"/>
      <c r="XCC300" s="730"/>
      <c r="XCD300" s="730"/>
      <c r="XCE300" s="730"/>
      <c r="XCF300" s="730"/>
      <c r="XCG300" s="730"/>
      <c r="XCH300" s="730"/>
      <c r="XCI300" s="730"/>
      <c r="XCJ300" s="730"/>
      <c r="XCK300" s="730"/>
      <c r="XCL300" s="730"/>
      <c r="XCM300" s="730"/>
      <c r="XCN300" s="730"/>
      <c r="XCO300" s="730"/>
      <c r="XCP300" s="730"/>
      <c r="XCQ300" s="730"/>
      <c r="XCR300" s="730"/>
      <c r="XCS300" s="730"/>
      <c r="XCT300" s="730"/>
      <c r="XCU300" s="730"/>
      <c r="XCV300" s="730"/>
      <c r="XCW300" s="730"/>
      <c r="XCX300" s="730"/>
      <c r="XCY300" s="730"/>
      <c r="XCZ300" s="730"/>
      <c r="XDA300" s="730"/>
      <c r="XDB300" s="730"/>
      <c r="XDC300" s="730"/>
      <c r="XDD300" s="730"/>
      <c r="XDE300" s="730"/>
      <c r="XDF300" s="730"/>
      <c r="XDG300" s="730"/>
      <c r="XDH300" s="730"/>
      <c r="XDI300" s="730"/>
      <c r="XDJ300" s="730"/>
      <c r="XDK300" s="730"/>
      <c r="XDL300" s="730"/>
      <c r="XDM300" s="730"/>
      <c r="XDN300" s="730"/>
      <c r="XDO300" s="730"/>
      <c r="XDP300" s="730"/>
      <c r="XDQ300" s="730"/>
      <c r="XDR300" s="730"/>
      <c r="XDS300" s="730"/>
      <c r="XDT300" s="730"/>
      <c r="XDU300" s="730"/>
      <c r="XDV300" s="730"/>
      <c r="XDW300" s="730"/>
      <c r="XDX300" s="730"/>
      <c r="XDY300" s="730"/>
      <c r="XDZ300" s="730"/>
      <c r="XEA300" s="730"/>
      <c r="XEB300" s="730"/>
      <c r="XEC300" s="730"/>
      <c r="XED300" s="730"/>
      <c r="XEE300" s="730"/>
      <c r="XEF300" s="730"/>
      <c r="XEG300" s="730"/>
      <c r="XEH300" s="730"/>
      <c r="XEI300" s="730"/>
      <c r="XEJ300" s="730"/>
      <c r="XEK300" s="730"/>
      <c r="XEL300" s="730"/>
      <c r="XEM300" s="730"/>
      <c r="XEN300" s="730"/>
      <c r="XEO300" s="730"/>
      <c r="XEP300" s="730"/>
      <c r="XEQ300" s="730"/>
      <c r="XER300" s="730"/>
      <c r="XES300" s="730"/>
      <c r="XET300" s="730"/>
      <c r="XEU300" s="730"/>
      <c r="XEV300" s="730"/>
      <c r="XEW300" s="730"/>
      <c r="XEX300" s="730"/>
      <c r="XEY300" s="730"/>
      <c r="XEZ300" s="730"/>
      <c r="XFA300" s="730"/>
    </row>
    <row r="301" spans="1:16381" s="247" customFormat="1" ht="15" customHeight="1" x14ac:dyDescent="0.25">
      <c r="A301" s="812"/>
      <c r="B301" s="348" t="s">
        <v>1673</v>
      </c>
      <c r="C301" s="2003" t="str">
        <f>CONCATENATE('CCR and CVA'!E75, " : ", 'CCR and CVA'!B78)</f>
        <v>Check: panels 3a and 3b should not both be filled in : K_Full</v>
      </c>
      <c r="D301" s="343"/>
      <c r="E301" s="343"/>
      <c r="F301" s="822" t="str">
        <f>'CCR and CVA'!E78</f>
        <v/>
      </c>
      <c r="G301" s="343"/>
      <c r="H301" s="343"/>
      <c r="I301" s="340"/>
      <c r="J301" s="340"/>
      <c r="K301" s="730"/>
      <c r="L301" s="730"/>
      <c r="M301" s="730"/>
      <c r="N301" s="730"/>
      <c r="O301" s="730"/>
      <c r="P301" s="730"/>
      <c r="Q301" s="730"/>
      <c r="R301" s="730"/>
      <c r="S301" s="730"/>
      <c r="T301" s="730"/>
      <c r="U301" s="730"/>
      <c r="V301" s="730"/>
      <c r="W301" s="730"/>
      <c r="X301" s="730"/>
      <c r="Y301" s="730"/>
      <c r="Z301" s="730"/>
      <c r="AA301" s="730"/>
      <c r="AB301" s="730"/>
      <c r="AC301" s="730"/>
      <c r="AD301" s="730"/>
      <c r="AE301" s="730"/>
      <c r="AF301" s="730"/>
      <c r="AG301" s="730"/>
      <c r="AH301" s="730"/>
      <c r="AI301" s="730"/>
      <c r="AJ301" s="730"/>
      <c r="AK301" s="730"/>
      <c r="AL301" s="730"/>
      <c r="AM301" s="730"/>
      <c r="AN301" s="811"/>
      <c r="AO301" s="730"/>
      <c r="AP301" s="730"/>
      <c r="AQ301" s="730"/>
      <c r="AR301" s="730"/>
      <c r="AS301" s="730"/>
      <c r="AT301" s="730"/>
      <c r="AU301" s="730"/>
      <c r="AV301" s="730"/>
      <c r="AW301" s="730"/>
      <c r="AX301" s="730"/>
      <c r="AY301" s="730"/>
      <c r="AZ301" s="730"/>
      <c r="BA301" s="730"/>
      <c r="BB301" s="730"/>
      <c r="BC301" s="730"/>
      <c r="BD301" s="730"/>
      <c r="BE301" s="730"/>
      <c r="BF301" s="730"/>
      <c r="BG301" s="730"/>
      <c r="BH301" s="730"/>
      <c r="BI301" s="730"/>
      <c r="BJ301" s="730"/>
      <c r="BK301" s="730"/>
      <c r="BL301" s="730"/>
      <c r="BM301" s="730"/>
      <c r="BN301" s="730"/>
      <c r="BO301" s="730"/>
      <c r="BP301" s="730"/>
      <c r="BQ301" s="730"/>
      <c r="BR301" s="730"/>
      <c r="BS301" s="730"/>
      <c r="BT301" s="730"/>
      <c r="BU301" s="730"/>
      <c r="BV301" s="730"/>
      <c r="BW301" s="730"/>
      <c r="BX301" s="730"/>
      <c r="BY301" s="730"/>
      <c r="BZ301" s="730"/>
      <c r="CA301" s="730"/>
      <c r="CB301" s="730"/>
      <c r="CC301" s="730"/>
      <c r="CD301" s="730"/>
      <c r="CE301" s="730"/>
      <c r="CF301" s="730"/>
      <c r="CG301" s="730"/>
      <c r="CH301" s="730"/>
      <c r="CI301" s="730"/>
      <c r="CJ301" s="730"/>
      <c r="CK301" s="730"/>
      <c r="CL301" s="730"/>
      <c r="CM301" s="730"/>
      <c r="CN301" s="730"/>
      <c r="CO301" s="730"/>
      <c r="CP301" s="730"/>
      <c r="CQ301" s="730"/>
      <c r="CR301" s="730"/>
      <c r="CS301" s="730"/>
      <c r="CT301" s="730"/>
      <c r="CU301" s="730"/>
      <c r="CV301" s="730"/>
      <c r="CW301" s="730"/>
      <c r="CX301" s="730"/>
      <c r="CY301" s="730"/>
      <c r="CZ301" s="730"/>
      <c r="DA301" s="730"/>
      <c r="DB301" s="730"/>
      <c r="DC301" s="730"/>
      <c r="DD301" s="730"/>
      <c r="DE301" s="730"/>
      <c r="DF301" s="730"/>
      <c r="DG301" s="730"/>
      <c r="DH301" s="730"/>
      <c r="DI301" s="730"/>
      <c r="DJ301" s="730"/>
      <c r="DK301" s="730"/>
      <c r="DL301" s="730"/>
      <c r="DM301" s="730"/>
      <c r="DN301" s="730"/>
      <c r="DO301" s="730"/>
      <c r="DP301" s="730"/>
      <c r="DQ301" s="730"/>
      <c r="DR301" s="730"/>
      <c r="DS301" s="730"/>
      <c r="DT301" s="730"/>
      <c r="DU301" s="730"/>
      <c r="DV301" s="730"/>
      <c r="DW301" s="730"/>
      <c r="DX301" s="730"/>
      <c r="DY301" s="730"/>
      <c r="DZ301" s="730"/>
      <c r="EA301" s="730"/>
      <c r="EB301" s="730"/>
      <c r="EC301" s="730"/>
      <c r="ED301" s="730"/>
      <c r="EE301" s="730"/>
      <c r="EF301" s="730"/>
      <c r="EG301" s="730"/>
      <c r="EH301" s="730"/>
      <c r="EI301" s="730"/>
      <c r="EJ301" s="730"/>
      <c r="EK301" s="730"/>
      <c r="EL301" s="730"/>
      <c r="EM301" s="730"/>
      <c r="EN301" s="730"/>
      <c r="EO301" s="730"/>
      <c r="EP301" s="730"/>
      <c r="EQ301" s="730"/>
      <c r="ER301" s="730"/>
      <c r="ES301" s="730"/>
      <c r="ET301" s="730"/>
      <c r="EU301" s="730"/>
      <c r="EV301" s="730"/>
      <c r="EW301" s="730"/>
      <c r="EX301" s="730"/>
      <c r="EY301" s="730"/>
      <c r="EZ301" s="730"/>
      <c r="FA301" s="730"/>
      <c r="FB301" s="730"/>
      <c r="FC301" s="730"/>
      <c r="FD301" s="730"/>
      <c r="FE301" s="730"/>
      <c r="FF301" s="730"/>
      <c r="FG301" s="730"/>
      <c r="FH301" s="730"/>
      <c r="FI301" s="730"/>
      <c r="FJ301" s="730"/>
      <c r="FK301" s="730"/>
      <c r="FL301" s="730"/>
      <c r="FM301" s="730"/>
      <c r="FN301" s="730"/>
      <c r="FO301" s="730"/>
      <c r="FP301" s="730"/>
      <c r="FQ301" s="730"/>
      <c r="FR301" s="730"/>
      <c r="FS301" s="730"/>
      <c r="FT301" s="730"/>
      <c r="FU301" s="730"/>
      <c r="FV301" s="730"/>
      <c r="FW301" s="730"/>
      <c r="FX301" s="730"/>
      <c r="FY301" s="730"/>
      <c r="FZ301" s="730"/>
      <c r="GA301" s="730"/>
      <c r="GB301" s="730"/>
      <c r="GC301" s="730"/>
      <c r="GD301" s="730"/>
      <c r="GE301" s="730"/>
      <c r="GF301" s="730"/>
      <c r="GG301" s="730"/>
      <c r="GH301" s="730"/>
      <c r="GI301" s="730"/>
      <c r="GJ301" s="730"/>
      <c r="GK301" s="730"/>
      <c r="GL301" s="730"/>
      <c r="GM301" s="730"/>
      <c r="GN301" s="730"/>
      <c r="GO301" s="730"/>
      <c r="GP301" s="730"/>
      <c r="GQ301" s="730"/>
      <c r="GR301" s="730"/>
      <c r="GS301" s="730"/>
      <c r="GT301" s="730"/>
      <c r="GU301" s="730"/>
      <c r="GV301" s="730"/>
      <c r="GW301" s="730"/>
      <c r="GX301" s="730"/>
      <c r="GY301" s="730"/>
      <c r="GZ301" s="730"/>
      <c r="HA301" s="730"/>
      <c r="HB301" s="730"/>
      <c r="HC301" s="730"/>
      <c r="HD301" s="730"/>
      <c r="HE301" s="730"/>
      <c r="HF301" s="730"/>
      <c r="HG301" s="730"/>
      <c r="HH301" s="730"/>
      <c r="HI301" s="730"/>
      <c r="HJ301" s="730"/>
      <c r="HK301" s="730"/>
      <c r="HL301" s="730"/>
      <c r="HM301" s="730"/>
      <c r="HN301" s="730"/>
      <c r="HO301" s="730"/>
      <c r="HP301" s="730"/>
      <c r="HQ301" s="730"/>
      <c r="HR301" s="730"/>
      <c r="HS301" s="730"/>
      <c r="HT301" s="730"/>
      <c r="HU301" s="730"/>
      <c r="HV301" s="730"/>
      <c r="HW301" s="730"/>
      <c r="HX301" s="730"/>
      <c r="HY301" s="730"/>
      <c r="HZ301" s="730"/>
      <c r="IA301" s="730"/>
      <c r="IB301" s="730"/>
      <c r="IC301" s="730"/>
      <c r="ID301" s="730"/>
      <c r="IE301" s="730"/>
      <c r="IF301" s="730"/>
      <c r="IG301" s="730"/>
      <c r="IH301" s="730"/>
      <c r="II301" s="730"/>
      <c r="IJ301" s="730"/>
      <c r="IK301" s="730"/>
      <c r="IL301" s="730"/>
      <c r="IM301" s="730"/>
      <c r="IN301" s="730"/>
      <c r="IO301" s="730"/>
      <c r="IP301" s="730"/>
      <c r="IQ301" s="730"/>
      <c r="IR301" s="730"/>
      <c r="IS301" s="730"/>
      <c r="IT301" s="730"/>
      <c r="IU301" s="730"/>
      <c r="IV301" s="730"/>
      <c r="IW301" s="730"/>
      <c r="IX301" s="730"/>
      <c r="IY301" s="730"/>
      <c r="IZ301" s="730"/>
      <c r="JA301" s="730"/>
      <c r="JB301" s="730"/>
      <c r="JC301" s="730"/>
      <c r="JD301" s="730"/>
      <c r="JE301" s="730"/>
      <c r="JF301" s="730"/>
      <c r="JG301" s="730"/>
      <c r="JH301" s="730"/>
      <c r="JI301" s="730"/>
      <c r="JJ301" s="730"/>
      <c r="JK301" s="730"/>
      <c r="JL301" s="730"/>
      <c r="JM301" s="730"/>
      <c r="JN301" s="730"/>
      <c r="JO301" s="730"/>
      <c r="JP301" s="730"/>
      <c r="JQ301" s="730"/>
      <c r="JR301" s="730"/>
      <c r="JS301" s="730"/>
      <c r="JT301" s="730"/>
      <c r="JU301" s="730"/>
      <c r="JV301" s="730"/>
      <c r="JW301" s="730"/>
      <c r="JX301" s="730"/>
      <c r="JY301" s="730"/>
      <c r="JZ301" s="730"/>
      <c r="KA301" s="730"/>
      <c r="KB301" s="730"/>
      <c r="KC301" s="730"/>
      <c r="KD301" s="730"/>
      <c r="KE301" s="730"/>
      <c r="KF301" s="730"/>
      <c r="KG301" s="730"/>
      <c r="KH301" s="730"/>
      <c r="KI301" s="730"/>
      <c r="KJ301" s="730"/>
      <c r="KK301" s="730"/>
      <c r="KL301" s="730"/>
      <c r="KM301" s="730"/>
      <c r="KN301" s="730"/>
      <c r="KO301" s="730"/>
      <c r="KP301" s="730"/>
      <c r="KQ301" s="730"/>
      <c r="KR301" s="730"/>
      <c r="KS301" s="730"/>
      <c r="KT301" s="730"/>
      <c r="KU301" s="730"/>
      <c r="KV301" s="730"/>
      <c r="KW301" s="730"/>
      <c r="KX301" s="730"/>
      <c r="KY301" s="730"/>
      <c r="KZ301" s="730"/>
      <c r="LA301" s="730"/>
      <c r="LB301" s="730"/>
      <c r="LC301" s="730"/>
      <c r="LD301" s="730"/>
      <c r="LE301" s="730"/>
      <c r="LF301" s="730"/>
      <c r="LG301" s="730"/>
      <c r="LH301" s="730"/>
      <c r="LI301" s="730"/>
      <c r="LJ301" s="730"/>
      <c r="LK301" s="730"/>
      <c r="LL301" s="730"/>
      <c r="LM301" s="730"/>
      <c r="LN301" s="730"/>
      <c r="LO301" s="730"/>
      <c r="LP301" s="730"/>
      <c r="LQ301" s="730"/>
      <c r="LR301" s="730"/>
      <c r="LS301" s="730"/>
      <c r="LT301" s="730"/>
      <c r="LU301" s="730"/>
      <c r="LV301" s="730"/>
      <c r="LW301" s="730"/>
      <c r="LX301" s="730"/>
      <c r="LY301" s="730"/>
      <c r="LZ301" s="730"/>
      <c r="MA301" s="730"/>
      <c r="MB301" s="730"/>
      <c r="MC301" s="730"/>
      <c r="MD301" s="730"/>
      <c r="ME301" s="730"/>
      <c r="MF301" s="730"/>
      <c r="MG301" s="730"/>
      <c r="MH301" s="730"/>
      <c r="MI301" s="730"/>
      <c r="MJ301" s="730"/>
      <c r="MK301" s="730"/>
      <c r="ML301" s="730"/>
      <c r="MM301" s="730"/>
      <c r="MN301" s="730"/>
      <c r="MO301" s="730"/>
      <c r="MP301" s="730"/>
      <c r="MQ301" s="730"/>
      <c r="MR301" s="730"/>
      <c r="MS301" s="730"/>
      <c r="MT301" s="730"/>
      <c r="MU301" s="730"/>
      <c r="MV301" s="730"/>
      <c r="MW301" s="730"/>
      <c r="MX301" s="730"/>
      <c r="MY301" s="730"/>
      <c r="MZ301" s="730"/>
      <c r="NA301" s="730"/>
      <c r="NB301" s="730"/>
      <c r="NC301" s="730"/>
      <c r="ND301" s="730"/>
      <c r="NE301" s="730"/>
      <c r="NF301" s="730"/>
      <c r="NG301" s="730"/>
      <c r="NH301" s="730"/>
      <c r="NI301" s="730"/>
      <c r="NJ301" s="730"/>
      <c r="NK301" s="730"/>
      <c r="NL301" s="730"/>
      <c r="NM301" s="730"/>
      <c r="NN301" s="730"/>
      <c r="NO301" s="730"/>
      <c r="NP301" s="730"/>
      <c r="NQ301" s="730"/>
      <c r="NR301" s="730"/>
      <c r="NS301" s="730"/>
      <c r="NT301" s="730"/>
      <c r="NU301" s="730"/>
      <c r="NV301" s="730"/>
      <c r="NW301" s="730"/>
      <c r="NX301" s="730"/>
      <c r="NY301" s="730"/>
      <c r="NZ301" s="730"/>
      <c r="OA301" s="730"/>
      <c r="OB301" s="730"/>
      <c r="OC301" s="730"/>
      <c r="OD301" s="730"/>
      <c r="OE301" s="730"/>
      <c r="OF301" s="730"/>
      <c r="OG301" s="730"/>
      <c r="OH301" s="730"/>
      <c r="OI301" s="730"/>
      <c r="OJ301" s="730"/>
      <c r="OK301" s="730"/>
      <c r="OL301" s="730"/>
      <c r="OM301" s="730"/>
      <c r="ON301" s="730"/>
      <c r="OO301" s="730"/>
      <c r="OP301" s="730"/>
      <c r="OQ301" s="730"/>
      <c r="OR301" s="730"/>
      <c r="OS301" s="730"/>
      <c r="OT301" s="730"/>
      <c r="OU301" s="730"/>
      <c r="OV301" s="730"/>
      <c r="OW301" s="730"/>
      <c r="OX301" s="730"/>
      <c r="OY301" s="730"/>
      <c r="OZ301" s="730"/>
      <c r="PA301" s="730"/>
      <c r="PB301" s="730"/>
      <c r="PC301" s="730"/>
      <c r="PD301" s="730"/>
      <c r="PE301" s="730"/>
      <c r="PF301" s="730"/>
      <c r="PG301" s="730"/>
      <c r="PH301" s="730"/>
      <c r="PI301" s="730"/>
      <c r="PJ301" s="730"/>
      <c r="PK301" s="730"/>
      <c r="PL301" s="730"/>
      <c r="PM301" s="730"/>
      <c r="PN301" s="730"/>
      <c r="PO301" s="730"/>
      <c r="PP301" s="730"/>
      <c r="PQ301" s="730"/>
      <c r="PR301" s="730"/>
      <c r="PS301" s="730"/>
      <c r="PT301" s="730"/>
      <c r="PU301" s="730"/>
      <c r="PV301" s="730"/>
      <c r="PW301" s="730"/>
      <c r="PX301" s="730"/>
      <c r="PY301" s="730"/>
      <c r="PZ301" s="730"/>
      <c r="QA301" s="730"/>
      <c r="QB301" s="730"/>
      <c r="QC301" s="730"/>
      <c r="QD301" s="730"/>
      <c r="QE301" s="730"/>
      <c r="QF301" s="730"/>
      <c r="QG301" s="730"/>
      <c r="QH301" s="730"/>
      <c r="QI301" s="730"/>
      <c r="QJ301" s="730"/>
      <c r="QK301" s="730"/>
      <c r="QL301" s="730"/>
      <c r="QM301" s="730"/>
      <c r="QN301" s="730"/>
      <c r="QO301" s="730"/>
      <c r="QP301" s="730"/>
      <c r="QQ301" s="730"/>
      <c r="QR301" s="730"/>
      <c r="QS301" s="730"/>
      <c r="QT301" s="730"/>
      <c r="QU301" s="730"/>
      <c r="QV301" s="730"/>
      <c r="QW301" s="730"/>
      <c r="QX301" s="730"/>
      <c r="QY301" s="730"/>
      <c r="QZ301" s="730"/>
      <c r="RA301" s="730"/>
      <c r="RB301" s="730"/>
      <c r="RC301" s="730"/>
      <c r="RD301" s="730"/>
      <c r="RE301" s="730"/>
      <c r="RF301" s="730"/>
      <c r="RG301" s="730"/>
      <c r="RH301" s="730"/>
      <c r="RI301" s="730"/>
      <c r="RJ301" s="730"/>
      <c r="RK301" s="730"/>
      <c r="RL301" s="730"/>
      <c r="RM301" s="730"/>
      <c r="RN301" s="730"/>
      <c r="RO301" s="730"/>
      <c r="RP301" s="730"/>
      <c r="RQ301" s="730"/>
      <c r="RR301" s="730"/>
      <c r="RS301" s="730"/>
      <c r="RT301" s="730"/>
      <c r="RU301" s="730"/>
      <c r="RV301" s="730"/>
      <c r="RW301" s="730"/>
      <c r="RX301" s="730"/>
      <c r="RY301" s="730"/>
      <c r="RZ301" s="730"/>
      <c r="SA301" s="730"/>
      <c r="SB301" s="730"/>
      <c r="SC301" s="730"/>
      <c r="SD301" s="730"/>
      <c r="SE301" s="730"/>
      <c r="SF301" s="730"/>
      <c r="SG301" s="730"/>
      <c r="SH301" s="730"/>
      <c r="SI301" s="730"/>
      <c r="SJ301" s="730"/>
      <c r="SK301" s="730"/>
      <c r="SL301" s="730"/>
      <c r="SM301" s="730"/>
      <c r="SN301" s="730"/>
      <c r="SO301" s="730"/>
      <c r="SP301" s="730"/>
      <c r="SQ301" s="730"/>
      <c r="SR301" s="730"/>
      <c r="SS301" s="730"/>
      <c r="ST301" s="730"/>
      <c r="SU301" s="730"/>
      <c r="SV301" s="730"/>
      <c r="SW301" s="730"/>
      <c r="SX301" s="730"/>
      <c r="SY301" s="730"/>
      <c r="SZ301" s="730"/>
      <c r="TA301" s="730"/>
      <c r="TB301" s="730"/>
      <c r="TC301" s="730"/>
      <c r="TD301" s="730"/>
      <c r="TE301" s="730"/>
      <c r="TF301" s="730"/>
      <c r="TG301" s="730"/>
      <c r="TH301" s="730"/>
      <c r="TI301" s="730"/>
      <c r="TJ301" s="730"/>
      <c r="TK301" s="730"/>
      <c r="TL301" s="730"/>
      <c r="TM301" s="730"/>
      <c r="TN301" s="730"/>
      <c r="TO301" s="730"/>
      <c r="TP301" s="730"/>
      <c r="TQ301" s="730"/>
      <c r="TR301" s="730"/>
      <c r="TS301" s="730"/>
      <c r="TT301" s="730"/>
      <c r="TU301" s="730"/>
      <c r="TV301" s="730"/>
      <c r="TW301" s="730"/>
      <c r="TX301" s="730"/>
      <c r="TY301" s="730"/>
      <c r="TZ301" s="730"/>
      <c r="UA301" s="730"/>
      <c r="UB301" s="730"/>
      <c r="UC301" s="730"/>
      <c r="UD301" s="730"/>
      <c r="UE301" s="730"/>
      <c r="UF301" s="730"/>
      <c r="UG301" s="730"/>
      <c r="UH301" s="730"/>
      <c r="UI301" s="730"/>
      <c r="UJ301" s="730"/>
      <c r="UK301" s="730"/>
      <c r="UL301" s="730"/>
      <c r="UM301" s="730"/>
      <c r="UN301" s="730"/>
      <c r="UO301" s="730"/>
      <c r="UP301" s="730"/>
      <c r="UQ301" s="730"/>
      <c r="UR301" s="730"/>
      <c r="US301" s="730"/>
      <c r="UT301" s="730"/>
      <c r="UU301" s="730"/>
      <c r="UV301" s="730"/>
      <c r="UW301" s="730"/>
      <c r="UX301" s="730"/>
      <c r="UY301" s="730"/>
      <c r="UZ301" s="730"/>
      <c r="VA301" s="730"/>
      <c r="VB301" s="730"/>
      <c r="VC301" s="730"/>
      <c r="VD301" s="730"/>
      <c r="VE301" s="730"/>
      <c r="VF301" s="730"/>
      <c r="VG301" s="730"/>
      <c r="VH301" s="730"/>
      <c r="VI301" s="730"/>
      <c r="VJ301" s="730"/>
      <c r="VK301" s="730"/>
      <c r="VL301" s="730"/>
      <c r="VM301" s="730"/>
      <c r="VN301" s="730"/>
      <c r="VO301" s="730"/>
      <c r="VP301" s="730"/>
      <c r="VQ301" s="730"/>
      <c r="VR301" s="730"/>
      <c r="VS301" s="730"/>
      <c r="VT301" s="730"/>
      <c r="VU301" s="730"/>
      <c r="VV301" s="730"/>
      <c r="VW301" s="730"/>
      <c r="VX301" s="730"/>
      <c r="VY301" s="730"/>
      <c r="VZ301" s="730"/>
      <c r="WA301" s="730"/>
      <c r="WB301" s="730"/>
      <c r="WC301" s="730"/>
      <c r="WD301" s="730"/>
      <c r="WE301" s="730"/>
      <c r="WF301" s="730"/>
      <c r="WG301" s="730"/>
      <c r="WH301" s="730"/>
      <c r="WI301" s="730"/>
      <c r="WJ301" s="730"/>
      <c r="WK301" s="730"/>
      <c r="WL301" s="730"/>
      <c r="WM301" s="730"/>
      <c r="WN301" s="730"/>
      <c r="WO301" s="730"/>
      <c r="WP301" s="730"/>
      <c r="WQ301" s="730"/>
      <c r="WR301" s="730"/>
      <c r="WS301" s="730"/>
      <c r="WT301" s="730"/>
      <c r="WU301" s="730"/>
      <c r="WV301" s="730"/>
      <c r="WW301" s="730"/>
      <c r="WX301" s="730"/>
      <c r="WY301" s="730"/>
      <c r="WZ301" s="730"/>
      <c r="XA301" s="730"/>
      <c r="XB301" s="730"/>
      <c r="XC301" s="730"/>
      <c r="XD301" s="730"/>
      <c r="XE301" s="730"/>
      <c r="XF301" s="730"/>
      <c r="XG301" s="730"/>
      <c r="XH301" s="730"/>
      <c r="XI301" s="730"/>
      <c r="XJ301" s="730"/>
      <c r="XK301" s="730"/>
      <c r="XL301" s="730"/>
      <c r="XM301" s="730"/>
      <c r="XN301" s="730"/>
      <c r="XO301" s="730"/>
      <c r="XP301" s="730"/>
      <c r="XQ301" s="730"/>
      <c r="XR301" s="730"/>
      <c r="XS301" s="730"/>
      <c r="XT301" s="730"/>
      <c r="XU301" s="730"/>
      <c r="XV301" s="730"/>
      <c r="XW301" s="730"/>
      <c r="XX301" s="730"/>
      <c r="XY301" s="730"/>
      <c r="XZ301" s="730"/>
      <c r="YA301" s="730"/>
      <c r="YB301" s="730"/>
      <c r="YC301" s="730"/>
      <c r="YD301" s="730"/>
      <c r="YE301" s="730"/>
      <c r="YF301" s="730"/>
      <c r="YG301" s="730"/>
      <c r="YH301" s="730"/>
      <c r="YI301" s="730"/>
      <c r="YJ301" s="730"/>
      <c r="YK301" s="730"/>
      <c r="YL301" s="730"/>
      <c r="YM301" s="730"/>
      <c r="YN301" s="730"/>
      <c r="YO301" s="730"/>
      <c r="YP301" s="730"/>
      <c r="YQ301" s="730"/>
      <c r="YR301" s="730"/>
      <c r="YS301" s="730"/>
      <c r="YT301" s="730"/>
      <c r="YU301" s="730"/>
      <c r="YV301" s="730"/>
      <c r="YW301" s="730"/>
      <c r="YX301" s="730"/>
      <c r="YY301" s="730"/>
      <c r="YZ301" s="730"/>
      <c r="ZA301" s="730"/>
      <c r="ZB301" s="730"/>
      <c r="ZC301" s="730"/>
      <c r="ZD301" s="730"/>
      <c r="ZE301" s="730"/>
      <c r="ZF301" s="730"/>
      <c r="ZG301" s="730"/>
      <c r="ZH301" s="730"/>
      <c r="ZI301" s="730"/>
      <c r="ZJ301" s="730"/>
      <c r="ZK301" s="730"/>
      <c r="ZL301" s="730"/>
      <c r="ZM301" s="730"/>
      <c r="ZN301" s="730"/>
      <c r="ZO301" s="730"/>
      <c r="ZP301" s="730"/>
      <c r="ZQ301" s="730"/>
      <c r="ZR301" s="730"/>
      <c r="ZS301" s="730"/>
      <c r="ZT301" s="730"/>
      <c r="ZU301" s="730"/>
      <c r="ZV301" s="730"/>
      <c r="ZW301" s="730"/>
      <c r="ZX301" s="730"/>
      <c r="ZY301" s="730"/>
      <c r="ZZ301" s="730"/>
      <c r="AAA301" s="730"/>
      <c r="AAB301" s="730"/>
      <c r="AAC301" s="730"/>
      <c r="AAD301" s="730"/>
      <c r="AAE301" s="730"/>
      <c r="AAF301" s="730"/>
      <c r="AAG301" s="730"/>
      <c r="AAH301" s="730"/>
      <c r="AAI301" s="730"/>
      <c r="AAJ301" s="730"/>
      <c r="AAK301" s="730"/>
      <c r="AAL301" s="730"/>
      <c r="AAM301" s="730"/>
      <c r="AAN301" s="730"/>
      <c r="AAO301" s="730"/>
      <c r="AAP301" s="730"/>
      <c r="AAQ301" s="730"/>
      <c r="AAR301" s="730"/>
      <c r="AAS301" s="730"/>
      <c r="AAT301" s="730"/>
      <c r="AAU301" s="730"/>
      <c r="AAV301" s="730"/>
      <c r="AAW301" s="730"/>
      <c r="AAX301" s="730"/>
      <c r="AAY301" s="730"/>
      <c r="AAZ301" s="730"/>
      <c r="ABA301" s="730"/>
      <c r="ABB301" s="730"/>
      <c r="ABC301" s="730"/>
      <c r="ABD301" s="730"/>
      <c r="ABE301" s="730"/>
      <c r="ABF301" s="730"/>
      <c r="ABG301" s="730"/>
      <c r="ABH301" s="730"/>
      <c r="ABI301" s="730"/>
      <c r="ABJ301" s="730"/>
      <c r="ABK301" s="730"/>
      <c r="ABL301" s="730"/>
      <c r="ABM301" s="730"/>
      <c r="ABN301" s="730"/>
      <c r="ABO301" s="730"/>
      <c r="ABP301" s="730"/>
      <c r="ABQ301" s="730"/>
      <c r="ABR301" s="730"/>
      <c r="ABS301" s="730"/>
      <c r="ABT301" s="730"/>
      <c r="ABU301" s="730"/>
      <c r="ABV301" s="730"/>
      <c r="ABW301" s="730"/>
      <c r="ABX301" s="730"/>
      <c r="ABY301" s="730"/>
      <c r="ABZ301" s="730"/>
      <c r="ACA301" s="730"/>
      <c r="ACB301" s="730"/>
      <c r="ACC301" s="730"/>
      <c r="ACD301" s="730"/>
      <c r="ACE301" s="730"/>
      <c r="ACF301" s="730"/>
      <c r="ACG301" s="730"/>
      <c r="ACH301" s="730"/>
      <c r="ACI301" s="730"/>
      <c r="ACJ301" s="730"/>
      <c r="ACK301" s="730"/>
      <c r="ACL301" s="730"/>
      <c r="ACM301" s="730"/>
      <c r="ACN301" s="730"/>
      <c r="ACO301" s="730"/>
      <c r="ACP301" s="730"/>
      <c r="ACQ301" s="730"/>
      <c r="ACR301" s="730"/>
      <c r="ACS301" s="730"/>
      <c r="ACT301" s="730"/>
      <c r="ACU301" s="730"/>
      <c r="ACV301" s="730"/>
      <c r="ACW301" s="730"/>
      <c r="ACX301" s="730"/>
      <c r="ACY301" s="730"/>
      <c r="ACZ301" s="730"/>
      <c r="ADA301" s="730"/>
      <c r="ADB301" s="730"/>
      <c r="ADC301" s="730"/>
      <c r="ADD301" s="730"/>
      <c r="ADE301" s="730"/>
      <c r="ADF301" s="730"/>
      <c r="ADG301" s="730"/>
      <c r="ADH301" s="730"/>
      <c r="ADI301" s="730"/>
      <c r="ADJ301" s="730"/>
      <c r="ADK301" s="730"/>
      <c r="ADL301" s="730"/>
      <c r="ADM301" s="730"/>
      <c r="ADN301" s="730"/>
      <c r="ADO301" s="730"/>
      <c r="ADP301" s="730"/>
      <c r="ADQ301" s="730"/>
      <c r="ADR301" s="730"/>
      <c r="ADS301" s="730"/>
      <c r="ADT301" s="730"/>
      <c r="ADU301" s="730"/>
      <c r="ADV301" s="730"/>
      <c r="ADW301" s="730"/>
      <c r="ADX301" s="730"/>
      <c r="ADY301" s="730"/>
      <c r="ADZ301" s="730"/>
      <c r="AEA301" s="730"/>
      <c r="AEB301" s="730"/>
      <c r="AEC301" s="730"/>
      <c r="AED301" s="730"/>
      <c r="AEE301" s="730"/>
      <c r="AEF301" s="730"/>
      <c r="AEG301" s="730"/>
      <c r="AEH301" s="730"/>
      <c r="AEI301" s="730"/>
      <c r="AEJ301" s="730"/>
      <c r="AEK301" s="730"/>
      <c r="AEL301" s="730"/>
      <c r="AEM301" s="730"/>
      <c r="AEN301" s="730"/>
      <c r="AEO301" s="730"/>
      <c r="AEP301" s="730"/>
      <c r="AEQ301" s="730"/>
      <c r="AER301" s="730"/>
      <c r="AES301" s="730"/>
      <c r="AET301" s="730"/>
      <c r="AEU301" s="730"/>
      <c r="AEV301" s="730"/>
      <c r="AEW301" s="730"/>
      <c r="AEX301" s="730"/>
      <c r="AEY301" s="730"/>
      <c r="AEZ301" s="730"/>
      <c r="AFA301" s="730"/>
      <c r="AFB301" s="730"/>
      <c r="AFC301" s="730"/>
      <c r="AFD301" s="730"/>
      <c r="AFE301" s="730"/>
      <c r="AFF301" s="730"/>
      <c r="AFG301" s="730"/>
      <c r="AFH301" s="730"/>
      <c r="AFI301" s="730"/>
      <c r="AFJ301" s="730"/>
      <c r="AFK301" s="730"/>
      <c r="AFL301" s="730"/>
      <c r="AFM301" s="730"/>
      <c r="AFN301" s="730"/>
      <c r="AFO301" s="730"/>
      <c r="AFP301" s="730"/>
      <c r="AFQ301" s="730"/>
      <c r="AFR301" s="730"/>
      <c r="AFS301" s="730"/>
      <c r="AFT301" s="730"/>
      <c r="AFU301" s="730"/>
      <c r="AFV301" s="730"/>
      <c r="AFW301" s="730"/>
      <c r="AFX301" s="730"/>
      <c r="AFY301" s="730"/>
      <c r="AFZ301" s="730"/>
      <c r="AGA301" s="730"/>
      <c r="AGB301" s="730"/>
      <c r="AGC301" s="730"/>
      <c r="AGD301" s="730"/>
      <c r="AGE301" s="730"/>
      <c r="AGF301" s="730"/>
      <c r="AGG301" s="730"/>
      <c r="AGH301" s="730"/>
      <c r="AGI301" s="730"/>
      <c r="AGJ301" s="730"/>
      <c r="AGK301" s="730"/>
      <c r="AGL301" s="730"/>
      <c r="AGM301" s="730"/>
      <c r="AGN301" s="730"/>
      <c r="AGO301" s="730"/>
      <c r="AGP301" s="730"/>
      <c r="AGQ301" s="730"/>
      <c r="AGR301" s="730"/>
      <c r="AGS301" s="730"/>
      <c r="AGT301" s="730"/>
      <c r="AGU301" s="730"/>
      <c r="AGV301" s="730"/>
      <c r="AGW301" s="730"/>
      <c r="AGX301" s="730"/>
      <c r="AGY301" s="730"/>
      <c r="AGZ301" s="730"/>
      <c r="AHA301" s="730"/>
      <c r="AHB301" s="730"/>
      <c r="AHC301" s="730"/>
      <c r="AHD301" s="730"/>
      <c r="AHE301" s="730"/>
      <c r="AHF301" s="730"/>
      <c r="AHG301" s="730"/>
      <c r="AHH301" s="730"/>
      <c r="AHI301" s="730"/>
      <c r="AHJ301" s="730"/>
      <c r="AHK301" s="730"/>
      <c r="AHL301" s="730"/>
      <c r="AHM301" s="730"/>
      <c r="AHN301" s="730"/>
      <c r="AHO301" s="730"/>
      <c r="AHP301" s="730"/>
      <c r="AHQ301" s="730"/>
      <c r="AHR301" s="730"/>
      <c r="AHS301" s="730"/>
      <c r="AHT301" s="730"/>
      <c r="AHU301" s="730"/>
      <c r="AHV301" s="730"/>
      <c r="AHW301" s="730"/>
      <c r="AHX301" s="730"/>
      <c r="AHY301" s="730"/>
      <c r="AHZ301" s="730"/>
      <c r="AIA301" s="730"/>
      <c r="AIB301" s="730"/>
      <c r="AIC301" s="730"/>
      <c r="AID301" s="730"/>
      <c r="AIE301" s="730"/>
      <c r="AIF301" s="730"/>
      <c r="AIG301" s="730"/>
      <c r="AIH301" s="730"/>
      <c r="AII301" s="730"/>
      <c r="AIJ301" s="730"/>
      <c r="AIK301" s="730"/>
      <c r="AIL301" s="730"/>
      <c r="AIM301" s="730"/>
      <c r="AIN301" s="730"/>
      <c r="AIO301" s="730"/>
      <c r="AIP301" s="730"/>
      <c r="AIQ301" s="730"/>
      <c r="AIR301" s="730"/>
      <c r="AIS301" s="730"/>
      <c r="AIT301" s="730"/>
      <c r="AIU301" s="730"/>
      <c r="AIV301" s="730"/>
      <c r="AIW301" s="730"/>
      <c r="AIX301" s="730"/>
      <c r="AIY301" s="730"/>
      <c r="AIZ301" s="730"/>
      <c r="AJA301" s="730"/>
      <c r="AJB301" s="730"/>
      <c r="AJC301" s="730"/>
      <c r="AJD301" s="730"/>
      <c r="AJE301" s="730"/>
      <c r="AJF301" s="730"/>
      <c r="AJG301" s="730"/>
      <c r="AJH301" s="730"/>
      <c r="AJI301" s="730"/>
      <c r="AJJ301" s="730"/>
      <c r="AJK301" s="730"/>
      <c r="AJL301" s="730"/>
      <c r="AJM301" s="730"/>
      <c r="AJN301" s="730"/>
      <c r="AJO301" s="730"/>
      <c r="AJP301" s="730"/>
      <c r="AJQ301" s="730"/>
      <c r="AJR301" s="730"/>
      <c r="AJS301" s="730"/>
      <c r="AJT301" s="730"/>
      <c r="AJU301" s="730"/>
      <c r="AJV301" s="730"/>
      <c r="AJW301" s="730"/>
      <c r="AJX301" s="730"/>
      <c r="AJY301" s="730"/>
      <c r="AJZ301" s="730"/>
      <c r="AKA301" s="730"/>
      <c r="AKB301" s="730"/>
      <c r="AKC301" s="730"/>
      <c r="AKD301" s="730"/>
      <c r="AKE301" s="730"/>
      <c r="AKF301" s="730"/>
      <c r="AKG301" s="730"/>
      <c r="AKH301" s="730"/>
      <c r="AKI301" s="730"/>
      <c r="AKJ301" s="730"/>
      <c r="AKK301" s="730"/>
      <c r="AKL301" s="730"/>
      <c r="AKM301" s="730"/>
      <c r="AKN301" s="730"/>
      <c r="AKO301" s="730"/>
      <c r="AKP301" s="730"/>
      <c r="AKQ301" s="730"/>
      <c r="AKR301" s="730"/>
      <c r="AKS301" s="730"/>
      <c r="AKT301" s="730"/>
      <c r="AKU301" s="730"/>
      <c r="AKV301" s="730"/>
      <c r="AKW301" s="730"/>
      <c r="AKX301" s="730"/>
      <c r="AKY301" s="730"/>
      <c r="AKZ301" s="730"/>
      <c r="ALA301" s="730"/>
      <c r="ALB301" s="730"/>
      <c r="ALC301" s="730"/>
      <c r="ALD301" s="730"/>
      <c r="ALE301" s="730"/>
      <c r="ALF301" s="730"/>
      <c r="ALG301" s="730"/>
      <c r="ALH301" s="730"/>
      <c r="ALI301" s="730"/>
      <c r="ALJ301" s="730"/>
      <c r="ALK301" s="730"/>
      <c r="ALL301" s="730"/>
      <c r="ALM301" s="730"/>
      <c r="ALN301" s="730"/>
      <c r="ALO301" s="730"/>
      <c r="ALP301" s="730"/>
      <c r="ALQ301" s="730"/>
      <c r="ALR301" s="730"/>
      <c r="ALS301" s="730"/>
      <c r="ALT301" s="730"/>
      <c r="ALU301" s="730"/>
      <c r="ALV301" s="730"/>
      <c r="ALW301" s="730"/>
      <c r="ALX301" s="730"/>
      <c r="ALY301" s="730"/>
      <c r="ALZ301" s="730"/>
      <c r="AMA301" s="730"/>
      <c r="AMB301" s="730"/>
      <c r="AMC301" s="730"/>
      <c r="AMD301" s="730"/>
      <c r="AME301" s="730"/>
      <c r="AMF301" s="730"/>
      <c r="AMG301" s="730"/>
      <c r="AMH301" s="730"/>
      <c r="AMI301" s="730"/>
      <c r="AMJ301" s="730"/>
      <c r="AMK301" s="730"/>
      <c r="AML301" s="730"/>
      <c r="AMM301" s="730"/>
      <c r="AMN301" s="730"/>
      <c r="AMO301" s="730"/>
      <c r="AMP301" s="730"/>
      <c r="AMQ301" s="730"/>
      <c r="AMR301" s="730"/>
      <c r="AMS301" s="730"/>
      <c r="AMT301" s="730"/>
      <c r="AMU301" s="730"/>
      <c r="AMV301" s="730"/>
      <c r="AMW301" s="730"/>
      <c r="AMX301" s="730"/>
      <c r="AMY301" s="730"/>
      <c r="AMZ301" s="730"/>
      <c r="ANA301" s="730"/>
      <c r="ANB301" s="730"/>
      <c r="ANC301" s="730"/>
      <c r="AND301" s="730"/>
      <c r="ANE301" s="730"/>
      <c r="ANF301" s="730"/>
      <c r="ANG301" s="730"/>
      <c r="ANH301" s="730"/>
      <c r="ANI301" s="730"/>
      <c r="ANJ301" s="730"/>
      <c r="ANK301" s="730"/>
      <c r="ANL301" s="730"/>
      <c r="ANM301" s="730"/>
      <c r="ANN301" s="730"/>
      <c r="ANO301" s="730"/>
      <c r="ANP301" s="730"/>
      <c r="ANQ301" s="730"/>
      <c r="ANR301" s="730"/>
      <c r="ANS301" s="730"/>
      <c r="ANT301" s="730"/>
      <c r="ANU301" s="730"/>
      <c r="ANV301" s="730"/>
      <c r="ANW301" s="730"/>
      <c r="ANX301" s="730"/>
      <c r="ANY301" s="730"/>
      <c r="ANZ301" s="730"/>
      <c r="AOA301" s="730"/>
      <c r="AOB301" s="730"/>
      <c r="AOC301" s="730"/>
      <c r="AOD301" s="730"/>
      <c r="AOE301" s="730"/>
      <c r="AOF301" s="730"/>
      <c r="AOG301" s="730"/>
      <c r="AOH301" s="730"/>
      <c r="AOI301" s="730"/>
      <c r="AOJ301" s="730"/>
      <c r="AOK301" s="730"/>
      <c r="AOL301" s="730"/>
      <c r="AOM301" s="730"/>
      <c r="AON301" s="730"/>
      <c r="AOO301" s="730"/>
      <c r="AOP301" s="730"/>
      <c r="AOQ301" s="730"/>
      <c r="AOR301" s="730"/>
      <c r="AOS301" s="730"/>
      <c r="AOT301" s="730"/>
      <c r="AOU301" s="730"/>
      <c r="AOV301" s="730"/>
      <c r="AOW301" s="730"/>
      <c r="AOX301" s="730"/>
      <c r="AOY301" s="730"/>
      <c r="AOZ301" s="730"/>
      <c r="APA301" s="730"/>
      <c r="APB301" s="730"/>
      <c r="APC301" s="730"/>
      <c r="APD301" s="730"/>
      <c r="APE301" s="730"/>
      <c r="APF301" s="730"/>
      <c r="APG301" s="730"/>
      <c r="APH301" s="730"/>
      <c r="API301" s="730"/>
      <c r="APJ301" s="730"/>
      <c r="APK301" s="730"/>
      <c r="APL301" s="730"/>
      <c r="APM301" s="730"/>
      <c r="APN301" s="730"/>
      <c r="APO301" s="730"/>
      <c r="APP301" s="730"/>
      <c r="APQ301" s="730"/>
      <c r="APR301" s="730"/>
      <c r="APS301" s="730"/>
      <c r="APT301" s="730"/>
      <c r="APU301" s="730"/>
      <c r="APV301" s="730"/>
      <c r="APW301" s="730"/>
      <c r="APX301" s="730"/>
      <c r="APY301" s="730"/>
      <c r="APZ301" s="730"/>
      <c r="AQA301" s="730"/>
      <c r="AQB301" s="730"/>
      <c r="AQC301" s="730"/>
      <c r="AQD301" s="730"/>
      <c r="AQE301" s="730"/>
      <c r="AQF301" s="730"/>
      <c r="AQG301" s="730"/>
      <c r="AQH301" s="730"/>
      <c r="AQI301" s="730"/>
      <c r="AQJ301" s="730"/>
      <c r="AQK301" s="730"/>
      <c r="AQL301" s="730"/>
      <c r="AQM301" s="730"/>
      <c r="AQN301" s="730"/>
      <c r="AQO301" s="730"/>
      <c r="AQP301" s="730"/>
      <c r="AQQ301" s="730"/>
      <c r="AQR301" s="730"/>
      <c r="AQS301" s="730"/>
      <c r="AQT301" s="730"/>
      <c r="AQU301" s="730"/>
      <c r="AQV301" s="730"/>
      <c r="AQW301" s="730"/>
      <c r="AQX301" s="730"/>
      <c r="AQY301" s="730"/>
      <c r="AQZ301" s="730"/>
      <c r="ARA301" s="730"/>
      <c r="ARB301" s="730"/>
      <c r="ARC301" s="730"/>
      <c r="ARD301" s="730"/>
      <c r="ARE301" s="730"/>
      <c r="ARF301" s="730"/>
      <c r="ARG301" s="730"/>
      <c r="ARH301" s="730"/>
      <c r="ARI301" s="730"/>
      <c r="ARJ301" s="730"/>
      <c r="ARK301" s="730"/>
      <c r="ARL301" s="730"/>
      <c r="ARM301" s="730"/>
      <c r="ARN301" s="730"/>
      <c r="ARO301" s="730"/>
      <c r="ARP301" s="730"/>
      <c r="ARQ301" s="730"/>
      <c r="ARR301" s="730"/>
      <c r="ARS301" s="730"/>
      <c r="ART301" s="730"/>
      <c r="ARU301" s="730"/>
      <c r="ARV301" s="730"/>
      <c r="ARW301" s="730"/>
      <c r="ARX301" s="730"/>
      <c r="ARY301" s="730"/>
      <c r="ARZ301" s="730"/>
      <c r="ASA301" s="730"/>
      <c r="ASB301" s="730"/>
      <c r="ASC301" s="730"/>
      <c r="ASD301" s="730"/>
      <c r="ASE301" s="730"/>
      <c r="ASF301" s="730"/>
      <c r="ASG301" s="730"/>
      <c r="ASH301" s="730"/>
      <c r="ASI301" s="730"/>
      <c r="ASJ301" s="730"/>
      <c r="ASK301" s="730"/>
      <c r="ASL301" s="730"/>
      <c r="ASM301" s="730"/>
      <c r="ASN301" s="730"/>
      <c r="ASO301" s="730"/>
      <c r="ASP301" s="730"/>
      <c r="ASQ301" s="730"/>
      <c r="ASR301" s="730"/>
      <c r="ASS301" s="730"/>
      <c r="AST301" s="730"/>
      <c r="ASU301" s="730"/>
      <c r="ASV301" s="730"/>
      <c r="ASW301" s="730"/>
      <c r="ASX301" s="730"/>
      <c r="ASY301" s="730"/>
      <c r="ASZ301" s="730"/>
      <c r="ATA301" s="730"/>
      <c r="ATB301" s="730"/>
      <c r="ATC301" s="730"/>
      <c r="ATD301" s="730"/>
      <c r="ATE301" s="730"/>
      <c r="ATF301" s="730"/>
      <c r="ATG301" s="730"/>
      <c r="ATH301" s="730"/>
      <c r="ATI301" s="730"/>
      <c r="ATJ301" s="730"/>
      <c r="ATK301" s="730"/>
      <c r="ATL301" s="730"/>
      <c r="ATM301" s="730"/>
      <c r="ATN301" s="730"/>
      <c r="ATO301" s="730"/>
      <c r="ATP301" s="730"/>
      <c r="ATQ301" s="730"/>
      <c r="ATR301" s="730"/>
      <c r="ATS301" s="730"/>
      <c r="ATT301" s="730"/>
      <c r="ATU301" s="730"/>
      <c r="ATV301" s="730"/>
      <c r="ATW301" s="730"/>
      <c r="ATX301" s="730"/>
      <c r="ATY301" s="730"/>
      <c r="ATZ301" s="730"/>
      <c r="AUA301" s="730"/>
      <c r="AUB301" s="730"/>
      <c r="AUC301" s="730"/>
      <c r="AUD301" s="730"/>
      <c r="AUE301" s="730"/>
      <c r="AUF301" s="730"/>
      <c r="AUG301" s="730"/>
      <c r="AUH301" s="730"/>
      <c r="AUI301" s="730"/>
      <c r="AUJ301" s="730"/>
      <c r="AUK301" s="730"/>
      <c r="AUL301" s="730"/>
      <c r="AUM301" s="730"/>
      <c r="AUN301" s="730"/>
      <c r="AUO301" s="730"/>
      <c r="AUP301" s="730"/>
      <c r="AUQ301" s="730"/>
      <c r="AUR301" s="730"/>
      <c r="AUS301" s="730"/>
      <c r="AUT301" s="730"/>
      <c r="AUU301" s="730"/>
      <c r="AUV301" s="730"/>
      <c r="AUW301" s="730"/>
      <c r="AUX301" s="730"/>
      <c r="AUY301" s="730"/>
      <c r="AUZ301" s="730"/>
      <c r="AVA301" s="730"/>
      <c r="AVB301" s="730"/>
      <c r="AVC301" s="730"/>
      <c r="AVD301" s="730"/>
      <c r="AVE301" s="730"/>
      <c r="AVF301" s="730"/>
      <c r="AVG301" s="730"/>
      <c r="AVH301" s="730"/>
      <c r="AVI301" s="730"/>
      <c r="AVJ301" s="730"/>
      <c r="AVK301" s="730"/>
      <c r="AVL301" s="730"/>
      <c r="AVM301" s="730"/>
      <c r="AVN301" s="730"/>
      <c r="AVO301" s="730"/>
      <c r="AVP301" s="730"/>
      <c r="AVQ301" s="730"/>
      <c r="AVR301" s="730"/>
      <c r="AVS301" s="730"/>
      <c r="AVT301" s="730"/>
      <c r="AVU301" s="730"/>
      <c r="AVV301" s="730"/>
      <c r="AVW301" s="730"/>
      <c r="AVX301" s="730"/>
      <c r="AVY301" s="730"/>
      <c r="AVZ301" s="730"/>
      <c r="AWA301" s="730"/>
      <c r="AWB301" s="730"/>
      <c r="AWC301" s="730"/>
      <c r="AWD301" s="730"/>
      <c r="AWE301" s="730"/>
      <c r="AWF301" s="730"/>
      <c r="AWG301" s="730"/>
      <c r="AWH301" s="730"/>
      <c r="AWI301" s="730"/>
      <c r="AWJ301" s="730"/>
      <c r="AWK301" s="730"/>
      <c r="AWL301" s="730"/>
      <c r="AWM301" s="730"/>
      <c r="AWN301" s="730"/>
      <c r="AWO301" s="730"/>
      <c r="AWP301" s="730"/>
      <c r="AWQ301" s="730"/>
      <c r="AWR301" s="730"/>
      <c r="AWS301" s="730"/>
      <c r="AWT301" s="730"/>
      <c r="AWU301" s="730"/>
      <c r="AWV301" s="730"/>
      <c r="AWW301" s="730"/>
      <c r="AWX301" s="730"/>
      <c r="AWY301" s="730"/>
      <c r="AWZ301" s="730"/>
      <c r="AXA301" s="730"/>
      <c r="AXB301" s="730"/>
      <c r="AXC301" s="730"/>
      <c r="AXD301" s="730"/>
      <c r="AXE301" s="730"/>
      <c r="AXF301" s="730"/>
      <c r="AXG301" s="730"/>
      <c r="AXH301" s="730"/>
      <c r="AXI301" s="730"/>
      <c r="AXJ301" s="730"/>
      <c r="AXK301" s="730"/>
      <c r="AXL301" s="730"/>
      <c r="AXM301" s="730"/>
      <c r="AXN301" s="730"/>
      <c r="AXO301" s="730"/>
      <c r="AXP301" s="730"/>
      <c r="AXQ301" s="730"/>
      <c r="AXR301" s="730"/>
      <c r="AXS301" s="730"/>
      <c r="AXT301" s="730"/>
      <c r="AXU301" s="730"/>
      <c r="AXV301" s="730"/>
      <c r="AXW301" s="730"/>
      <c r="AXX301" s="730"/>
      <c r="AXY301" s="730"/>
      <c r="AXZ301" s="730"/>
      <c r="AYA301" s="730"/>
      <c r="AYB301" s="730"/>
      <c r="AYC301" s="730"/>
      <c r="AYD301" s="730"/>
      <c r="AYE301" s="730"/>
      <c r="AYF301" s="730"/>
      <c r="AYG301" s="730"/>
      <c r="AYH301" s="730"/>
      <c r="AYI301" s="730"/>
      <c r="AYJ301" s="730"/>
      <c r="AYK301" s="730"/>
      <c r="AYL301" s="730"/>
      <c r="AYM301" s="730"/>
      <c r="AYN301" s="730"/>
      <c r="AYO301" s="730"/>
      <c r="AYP301" s="730"/>
      <c r="AYQ301" s="730"/>
      <c r="AYR301" s="730"/>
      <c r="AYS301" s="730"/>
      <c r="AYT301" s="730"/>
      <c r="AYU301" s="730"/>
      <c r="AYV301" s="730"/>
      <c r="AYW301" s="730"/>
      <c r="AYX301" s="730"/>
      <c r="AYY301" s="730"/>
      <c r="AYZ301" s="730"/>
      <c r="AZA301" s="730"/>
      <c r="AZB301" s="730"/>
      <c r="AZC301" s="730"/>
      <c r="AZD301" s="730"/>
      <c r="AZE301" s="730"/>
      <c r="AZF301" s="730"/>
      <c r="AZG301" s="730"/>
      <c r="AZH301" s="730"/>
      <c r="AZI301" s="730"/>
      <c r="AZJ301" s="730"/>
      <c r="AZK301" s="730"/>
      <c r="AZL301" s="730"/>
      <c r="AZM301" s="730"/>
      <c r="AZN301" s="730"/>
      <c r="AZO301" s="730"/>
      <c r="AZP301" s="730"/>
      <c r="AZQ301" s="730"/>
      <c r="AZR301" s="730"/>
      <c r="AZS301" s="730"/>
      <c r="AZT301" s="730"/>
      <c r="AZU301" s="730"/>
      <c r="AZV301" s="730"/>
      <c r="AZW301" s="730"/>
      <c r="AZX301" s="730"/>
      <c r="AZY301" s="730"/>
      <c r="AZZ301" s="730"/>
      <c r="BAA301" s="730"/>
      <c r="BAB301" s="730"/>
      <c r="BAC301" s="730"/>
      <c r="BAD301" s="730"/>
      <c r="BAE301" s="730"/>
      <c r="BAF301" s="730"/>
      <c r="BAG301" s="730"/>
      <c r="BAH301" s="730"/>
      <c r="BAI301" s="730"/>
      <c r="BAJ301" s="730"/>
      <c r="BAK301" s="730"/>
      <c r="BAL301" s="730"/>
      <c r="BAM301" s="730"/>
      <c r="BAN301" s="730"/>
      <c r="BAO301" s="730"/>
      <c r="BAP301" s="730"/>
      <c r="BAQ301" s="730"/>
      <c r="BAR301" s="730"/>
      <c r="BAS301" s="730"/>
      <c r="BAT301" s="730"/>
      <c r="BAU301" s="730"/>
      <c r="BAV301" s="730"/>
      <c r="BAW301" s="730"/>
      <c r="BAX301" s="730"/>
      <c r="BAY301" s="730"/>
      <c r="BAZ301" s="730"/>
      <c r="BBA301" s="730"/>
      <c r="BBB301" s="730"/>
      <c r="BBC301" s="730"/>
      <c r="BBD301" s="730"/>
      <c r="BBE301" s="730"/>
      <c r="BBF301" s="730"/>
      <c r="BBG301" s="730"/>
      <c r="BBH301" s="730"/>
      <c r="BBI301" s="730"/>
      <c r="BBJ301" s="730"/>
      <c r="BBK301" s="730"/>
      <c r="BBL301" s="730"/>
      <c r="BBM301" s="730"/>
      <c r="BBN301" s="730"/>
      <c r="BBO301" s="730"/>
      <c r="BBP301" s="730"/>
      <c r="BBQ301" s="730"/>
      <c r="BBR301" s="730"/>
      <c r="BBS301" s="730"/>
      <c r="BBT301" s="730"/>
      <c r="BBU301" s="730"/>
      <c r="BBV301" s="730"/>
      <c r="BBW301" s="730"/>
      <c r="BBX301" s="730"/>
      <c r="BBY301" s="730"/>
      <c r="BBZ301" s="730"/>
      <c r="BCA301" s="730"/>
      <c r="BCB301" s="730"/>
      <c r="BCC301" s="730"/>
      <c r="BCD301" s="730"/>
      <c r="BCE301" s="730"/>
      <c r="BCF301" s="730"/>
      <c r="BCG301" s="730"/>
      <c r="BCH301" s="730"/>
      <c r="BCI301" s="730"/>
      <c r="BCJ301" s="730"/>
      <c r="BCK301" s="730"/>
      <c r="BCL301" s="730"/>
      <c r="BCM301" s="730"/>
      <c r="BCN301" s="730"/>
      <c r="BCO301" s="730"/>
      <c r="BCP301" s="730"/>
      <c r="BCQ301" s="730"/>
      <c r="BCR301" s="730"/>
      <c r="BCS301" s="730"/>
      <c r="BCT301" s="730"/>
      <c r="BCU301" s="730"/>
      <c r="BCV301" s="730"/>
      <c r="BCW301" s="730"/>
      <c r="BCX301" s="730"/>
      <c r="BCY301" s="730"/>
      <c r="BCZ301" s="730"/>
      <c r="BDA301" s="730"/>
      <c r="BDB301" s="730"/>
      <c r="BDC301" s="730"/>
      <c r="BDD301" s="730"/>
      <c r="BDE301" s="730"/>
      <c r="BDF301" s="730"/>
      <c r="BDG301" s="730"/>
      <c r="BDH301" s="730"/>
      <c r="BDI301" s="730"/>
      <c r="BDJ301" s="730"/>
      <c r="BDK301" s="730"/>
      <c r="BDL301" s="730"/>
      <c r="BDM301" s="730"/>
      <c r="BDN301" s="730"/>
      <c r="BDO301" s="730"/>
      <c r="BDP301" s="730"/>
      <c r="BDQ301" s="730"/>
      <c r="BDR301" s="730"/>
      <c r="BDS301" s="730"/>
      <c r="BDT301" s="730"/>
      <c r="BDU301" s="730"/>
      <c r="BDV301" s="730"/>
      <c r="BDW301" s="730"/>
      <c r="BDX301" s="730"/>
      <c r="BDY301" s="730"/>
      <c r="BDZ301" s="730"/>
      <c r="BEA301" s="730"/>
      <c r="BEB301" s="730"/>
      <c r="BEC301" s="730"/>
      <c r="BED301" s="730"/>
      <c r="BEE301" s="730"/>
      <c r="BEF301" s="730"/>
      <c r="BEG301" s="730"/>
      <c r="BEH301" s="730"/>
      <c r="BEI301" s="730"/>
      <c r="BEJ301" s="730"/>
      <c r="BEK301" s="730"/>
      <c r="BEL301" s="730"/>
      <c r="BEM301" s="730"/>
      <c r="BEN301" s="730"/>
      <c r="BEO301" s="730"/>
      <c r="BEP301" s="730"/>
      <c r="BEQ301" s="730"/>
      <c r="BER301" s="730"/>
      <c r="BES301" s="730"/>
      <c r="BET301" s="730"/>
      <c r="BEU301" s="730"/>
      <c r="BEV301" s="730"/>
      <c r="BEW301" s="730"/>
      <c r="BEX301" s="730"/>
      <c r="BEY301" s="730"/>
      <c r="BEZ301" s="730"/>
      <c r="BFA301" s="730"/>
      <c r="BFB301" s="730"/>
      <c r="BFC301" s="730"/>
      <c r="BFD301" s="730"/>
      <c r="BFE301" s="730"/>
      <c r="BFF301" s="730"/>
      <c r="BFG301" s="730"/>
      <c r="BFH301" s="730"/>
      <c r="BFI301" s="730"/>
      <c r="BFJ301" s="730"/>
      <c r="BFK301" s="730"/>
      <c r="BFL301" s="730"/>
      <c r="BFM301" s="730"/>
      <c r="BFN301" s="730"/>
      <c r="BFO301" s="730"/>
      <c r="BFP301" s="730"/>
      <c r="BFQ301" s="730"/>
      <c r="BFR301" s="730"/>
      <c r="BFS301" s="730"/>
      <c r="BFT301" s="730"/>
      <c r="BFU301" s="730"/>
      <c r="BFV301" s="730"/>
      <c r="BFW301" s="730"/>
      <c r="BFX301" s="730"/>
      <c r="BFY301" s="730"/>
      <c r="BFZ301" s="730"/>
      <c r="BGA301" s="730"/>
      <c r="BGB301" s="730"/>
      <c r="BGC301" s="730"/>
      <c r="BGD301" s="730"/>
      <c r="BGE301" s="730"/>
      <c r="BGF301" s="730"/>
      <c r="BGG301" s="730"/>
      <c r="BGH301" s="730"/>
      <c r="BGI301" s="730"/>
      <c r="BGJ301" s="730"/>
      <c r="BGK301" s="730"/>
      <c r="BGL301" s="730"/>
      <c r="BGM301" s="730"/>
      <c r="BGN301" s="730"/>
      <c r="BGO301" s="730"/>
      <c r="BGP301" s="730"/>
      <c r="BGQ301" s="730"/>
      <c r="BGR301" s="730"/>
      <c r="BGS301" s="730"/>
      <c r="BGT301" s="730"/>
      <c r="BGU301" s="730"/>
      <c r="BGV301" s="730"/>
      <c r="BGW301" s="730"/>
      <c r="BGX301" s="730"/>
      <c r="BGY301" s="730"/>
      <c r="BGZ301" s="730"/>
      <c r="BHA301" s="730"/>
      <c r="BHB301" s="730"/>
      <c r="BHC301" s="730"/>
      <c r="BHD301" s="730"/>
      <c r="BHE301" s="730"/>
      <c r="BHF301" s="730"/>
      <c r="BHG301" s="730"/>
      <c r="BHH301" s="730"/>
      <c r="BHI301" s="730"/>
      <c r="BHJ301" s="730"/>
      <c r="BHK301" s="730"/>
      <c r="BHL301" s="730"/>
      <c r="BHM301" s="730"/>
      <c r="BHN301" s="730"/>
      <c r="BHO301" s="730"/>
      <c r="BHP301" s="730"/>
      <c r="BHQ301" s="730"/>
      <c r="BHR301" s="730"/>
      <c r="BHS301" s="730"/>
      <c r="BHT301" s="730"/>
      <c r="BHU301" s="730"/>
      <c r="BHV301" s="730"/>
      <c r="BHW301" s="730"/>
      <c r="BHX301" s="730"/>
      <c r="BHY301" s="730"/>
      <c r="BHZ301" s="730"/>
      <c r="BIA301" s="730"/>
      <c r="BIB301" s="730"/>
      <c r="BIC301" s="730"/>
      <c r="BID301" s="730"/>
      <c r="BIE301" s="730"/>
      <c r="BIF301" s="730"/>
      <c r="BIG301" s="730"/>
      <c r="BIH301" s="730"/>
      <c r="BII301" s="730"/>
      <c r="BIJ301" s="730"/>
      <c r="BIK301" s="730"/>
      <c r="BIL301" s="730"/>
      <c r="BIM301" s="730"/>
      <c r="BIN301" s="730"/>
      <c r="BIO301" s="730"/>
      <c r="BIP301" s="730"/>
      <c r="BIQ301" s="730"/>
      <c r="BIR301" s="730"/>
      <c r="BIS301" s="730"/>
      <c r="BIT301" s="730"/>
      <c r="BIU301" s="730"/>
      <c r="BIV301" s="730"/>
      <c r="BIW301" s="730"/>
      <c r="BIX301" s="730"/>
      <c r="BIY301" s="730"/>
      <c r="BIZ301" s="730"/>
      <c r="BJA301" s="730"/>
      <c r="BJB301" s="730"/>
      <c r="BJC301" s="730"/>
      <c r="BJD301" s="730"/>
      <c r="BJE301" s="730"/>
      <c r="BJF301" s="730"/>
      <c r="BJG301" s="730"/>
      <c r="BJH301" s="730"/>
      <c r="BJI301" s="730"/>
      <c r="BJJ301" s="730"/>
      <c r="BJK301" s="730"/>
      <c r="BJL301" s="730"/>
      <c r="BJM301" s="730"/>
      <c r="BJN301" s="730"/>
      <c r="BJO301" s="730"/>
      <c r="BJP301" s="730"/>
      <c r="BJQ301" s="730"/>
      <c r="BJR301" s="730"/>
      <c r="BJS301" s="730"/>
      <c r="BJT301" s="730"/>
      <c r="BJU301" s="730"/>
      <c r="BJV301" s="730"/>
      <c r="BJW301" s="730"/>
      <c r="BJX301" s="730"/>
      <c r="BJY301" s="730"/>
      <c r="BJZ301" s="730"/>
      <c r="BKA301" s="730"/>
      <c r="BKB301" s="730"/>
      <c r="BKC301" s="730"/>
      <c r="BKD301" s="730"/>
      <c r="BKE301" s="730"/>
      <c r="BKF301" s="730"/>
      <c r="BKG301" s="730"/>
      <c r="BKH301" s="730"/>
      <c r="BKI301" s="730"/>
      <c r="BKJ301" s="730"/>
      <c r="BKK301" s="730"/>
      <c r="BKL301" s="730"/>
      <c r="BKM301" s="730"/>
      <c r="BKN301" s="730"/>
      <c r="BKO301" s="730"/>
      <c r="BKP301" s="730"/>
      <c r="BKQ301" s="730"/>
      <c r="BKR301" s="730"/>
      <c r="BKS301" s="730"/>
      <c r="BKT301" s="730"/>
      <c r="BKU301" s="730"/>
      <c r="BKV301" s="730"/>
      <c r="BKW301" s="730"/>
      <c r="BKX301" s="730"/>
      <c r="BKY301" s="730"/>
      <c r="BKZ301" s="730"/>
      <c r="BLA301" s="730"/>
      <c r="BLB301" s="730"/>
      <c r="BLC301" s="730"/>
      <c r="BLD301" s="730"/>
      <c r="BLE301" s="730"/>
      <c r="BLF301" s="730"/>
      <c r="BLG301" s="730"/>
      <c r="BLH301" s="730"/>
      <c r="BLI301" s="730"/>
      <c r="BLJ301" s="730"/>
      <c r="BLK301" s="730"/>
      <c r="BLL301" s="730"/>
      <c r="BLM301" s="730"/>
      <c r="BLN301" s="730"/>
      <c r="BLO301" s="730"/>
      <c r="BLP301" s="730"/>
      <c r="BLQ301" s="730"/>
      <c r="BLR301" s="730"/>
      <c r="BLS301" s="730"/>
      <c r="BLT301" s="730"/>
      <c r="BLU301" s="730"/>
      <c r="BLV301" s="730"/>
      <c r="BLW301" s="730"/>
      <c r="BLX301" s="730"/>
      <c r="BLY301" s="730"/>
      <c r="BLZ301" s="730"/>
      <c r="BMA301" s="730"/>
      <c r="BMB301" s="730"/>
      <c r="BMC301" s="730"/>
      <c r="BMD301" s="730"/>
      <c r="BME301" s="730"/>
      <c r="BMF301" s="730"/>
      <c r="BMG301" s="730"/>
      <c r="BMH301" s="730"/>
      <c r="BMI301" s="730"/>
      <c r="BMJ301" s="730"/>
      <c r="BMK301" s="730"/>
      <c r="BML301" s="730"/>
      <c r="BMM301" s="730"/>
      <c r="BMN301" s="730"/>
      <c r="BMO301" s="730"/>
      <c r="BMP301" s="730"/>
      <c r="BMQ301" s="730"/>
      <c r="BMR301" s="730"/>
      <c r="BMS301" s="730"/>
      <c r="BMT301" s="730"/>
      <c r="BMU301" s="730"/>
      <c r="BMV301" s="730"/>
      <c r="BMW301" s="730"/>
      <c r="BMX301" s="730"/>
      <c r="BMY301" s="730"/>
      <c r="BMZ301" s="730"/>
      <c r="BNA301" s="730"/>
      <c r="BNB301" s="730"/>
      <c r="BNC301" s="730"/>
      <c r="BND301" s="730"/>
      <c r="BNE301" s="730"/>
      <c r="BNF301" s="730"/>
      <c r="BNG301" s="730"/>
      <c r="BNH301" s="730"/>
      <c r="BNI301" s="730"/>
      <c r="BNJ301" s="730"/>
      <c r="BNK301" s="730"/>
      <c r="BNL301" s="730"/>
      <c r="BNM301" s="730"/>
      <c r="BNN301" s="730"/>
      <c r="BNO301" s="730"/>
      <c r="BNP301" s="730"/>
      <c r="BNQ301" s="730"/>
      <c r="BNR301" s="730"/>
      <c r="BNS301" s="730"/>
      <c r="BNT301" s="730"/>
      <c r="BNU301" s="730"/>
      <c r="BNV301" s="730"/>
      <c r="BNW301" s="730"/>
      <c r="BNX301" s="730"/>
      <c r="BNY301" s="730"/>
      <c r="BNZ301" s="730"/>
      <c r="BOA301" s="730"/>
      <c r="BOB301" s="730"/>
      <c r="BOC301" s="730"/>
      <c r="BOD301" s="730"/>
      <c r="BOE301" s="730"/>
      <c r="BOF301" s="730"/>
      <c r="BOG301" s="730"/>
      <c r="BOH301" s="730"/>
      <c r="BOI301" s="730"/>
      <c r="BOJ301" s="730"/>
      <c r="BOK301" s="730"/>
      <c r="BOL301" s="730"/>
      <c r="BOM301" s="730"/>
      <c r="BON301" s="730"/>
      <c r="BOO301" s="730"/>
      <c r="BOP301" s="730"/>
      <c r="BOQ301" s="730"/>
      <c r="BOR301" s="730"/>
      <c r="BOS301" s="730"/>
      <c r="BOT301" s="730"/>
      <c r="BOU301" s="730"/>
      <c r="BOV301" s="730"/>
      <c r="BOW301" s="730"/>
      <c r="BOX301" s="730"/>
      <c r="BOY301" s="730"/>
      <c r="BOZ301" s="730"/>
      <c r="BPA301" s="730"/>
      <c r="BPB301" s="730"/>
      <c r="BPC301" s="730"/>
      <c r="BPD301" s="730"/>
      <c r="BPE301" s="730"/>
      <c r="BPF301" s="730"/>
      <c r="BPG301" s="730"/>
      <c r="BPH301" s="730"/>
      <c r="BPI301" s="730"/>
      <c r="BPJ301" s="730"/>
      <c r="BPK301" s="730"/>
      <c r="BPL301" s="730"/>
      <c r="BPM301" s="730"/>
      <c r="BPN301" s="730"/>
      <c r="BPO301" s="730"/>
      <c r="BPP301" s="730"/>
      <c r="BPQ301" s="730"/>
      <c r="BPR301" s="730"/>
      <c r="BPS301" s="730"/>
      <c r="BPT301" s="730"/>
      <c r="BPU301" s="730"/>
      <c r="BPV301" s="730"/>
      <c r="BPW301" s="730"/>
      <c r="BPX301" s="730"/>
      <c r="BPY301" s="730"/>
      <c r="BPZ301" s="730"/>
      <c r="BQA301" s="730"/>
      <c r="BQB301" s="730"/>
      <c r="BQC301" s="730"/>
      <c r="BQD301" s="730"/>
      <c r="BQE301" s="730"/>
      <c r="BQF301" s="730"/>
      <c r="BQG301" s="730"/>
      <c r="BQH301" s="730"/>
      <c r="BQI301" s="730"/>
      <c r="BQJ301" s="730"/>
      <c r="BQK301" s="730"/>
      <c r="BQL301" s="730"/>
      <c r="BQM301" s="730"/>
      <c r="BQN301" s="730"/>
      <c r="BQO301" s="730"/>
      <c r="BQP301" s="730"/>
      <c r="BQQ301" s="730"/>
      <c r="BQR301" s="730"/>
      <c r="BQS301" s="730"/>
      <c r="BQT301" s="730"/>
      <c r="BQU301" s="730"/>
      <c r="BQV301" s="730"/>
      <c r="BQW301" s="730"/>
      <c r="BQX301" s="730"/>
      <c r="BQY301" s="730"/>
      <c r="BQZ301" s="730"/>
      <c r="BRA301" s="730"/>
      <c r="BRB301" s="730"/>
      <c r="BRC301" s="730"/>
      <c r="BRD301" s="730"/>
      <c r="BRE301" s="730"/>
      <c r="BRF301" s="730"/>
      <c r="BRG301" s="730"/>
      <c r="BRH301" s="730"/>
      <c r="BRI301" s="730"/>
      <c r="BRJ301" s="730"/>
      <c r="BRK301" s="730"/>
      <c r="BRL301" s="730"/>
      <c r="BRM301" s="730"/>
      <c r="BRN301" s="730"/>
      <c r="BRO301" s="730"/>
      <c r="BRP301" s="730"/>
      <c r="BRQ301" s="730"/>
      <c r="BRR301" s="730"/>
      <c r="BRS301" s="730"/>
      <c r="BRT301" s="730"/>
      <c r="BRU301" s="730"/>
      <c r="BRV301" s="730"/>
      <c r="BRW301" s="730"/>
      <c r="BRX301" s="730"/>
      <c r="BRY301" s="730"/>
      <c r="BRZ301" s="730"/>
      <c r="BSA301" s="730"/>
      <c r="BSB301" s="730"/>
      <c r="BSC301" s="730"/>
      <c r="BSD301" s="730"/>
      <c r="BSE301" s="730"/>
      <c r="BSF301" s="730"/>
      <c r="BSG301" s="730"/>
      <c r="BSH301" s="730"/>
      <c r="BSI301" s="730"/>
      <c r="BSJ301" s="730"/>
      <c r="BSK301" s="730"/>
      <c r="BSL301" s="730"/>
      <c r="BSM301" s="730"/>
      <c r="BSN301" s="730"/>
      <c r="BSO301" s="730"/>
      <c r="BSP301" s="730"/>
      <c r="BSQ301" s="730"/>
      <c r="BSR301" s="730"/>
      <c r="BSS301" s="730"/>
      <c r="BST301" s="730"/>
      <c r="BSU301" s="730"/>
      <c r="BSV301" s="730"/>
      <c r="BSW301" s="730"/>
      <c r="BSX301" s="730"/>
      <c r="BSY301" s="730"/>
      <c r="BSZ301" s="730"/>
      <c r="BTA301" s="730"/>
      <c r="BTB301" s="730"/>
      <c r="BTC301" s="730"/>
      <c r="BTD301" s="730"/>
      <c r="BTE301" s="730"/>
      <c r="BTF301" s="730"/>
      <c r="BTG301" s="730"/>
      <c r="BTH301" s="730"/>
      <c r="BTI301" s="730"/>
      <c r="BTJ301" s="730"/>
      <c r="BTK301" s="730"/>
      <c r="BTL301" s="730"/>
      <c r="BTM301" s="730"/>
      <c r="BTN301" s="730"/>
      <c r="BTO301" s="730"/>
      <c r="BTP301" s="730"/>
      <c r="BTQ301" s="730"/>
      <c r="BTR301" s="730"/>
      <c r="BTS301" s="730"/>
      <c r="BTT301" s="730"/>
      <c r="BTU301" s="730"/>
      <c r="BTV301" s="730"/>
      <c r="BTW301" s="730"/>
      <c r="BTX301" s="730"/>
      <c r="BTY301" s="730"/>
      <c r="BTZ301" s="730"/>
      <c r="BUA301" s="730"/>
      <c r="BUB301" s="730"/>
      <c r="BUC301" s="730"/>
      <c r="BUD301" s="730"/>
      <c r="BUE301" s="730"/>
      <c r="BUF301" s="730"/>
      <c r="BUG301" s="730"/>
      <c r="BUH301" s="730"/>
      <c r="BUI301" s="730"/>
      <c r="BUJ301" s="730"/>
      <c r="BUK301" s="730"/>
      <c r="BUL301" s="730"/>
      <c r="BUM301" s="730"/>
      <c r="BUN301" s="730"/>
      <c r="BUO301" s="730"/>
      <c r="BUP301" s="730"/>
      <c r="BUQ301" s="730"/>
      <c r="BUR301" s="730"/>
      <c r="BUS301" s="730"/>
      <c r="BUT301" s="730"/>
      <c r="BUU301" s="730"/>
      <c r="BUV301" s="730"/>
      <c r="BUW301" s="730"/>
      <c r="BUX301" s="730"/>
      <c r="BUY301" s="730"/>
      <c r="BUZ301" s="730"/>
      <c r="BVA301" s="730"/>
      <c r="BVB301" s="730"/>
      <c r="BVC301" s="730"/>
      <c r="BVD301" s="730"/>
      <c r="BVE301" s="730"/>
      <c r="BVF301" s="730"/>
      <c r="BVG301" s="730"/>
      <c r="BVH301" s="730"/>
      <c r="BVI301" s="730"/>
      <c r="BVJ301" s="730"/>
      <c r="BVK301" s="730"/>
      <c r="BVL301" s="730"/>
      <c r="BVM301" s="730"/>
      <c r="BVN301" s="730"/>
      <c r="BVO301" s="730"/>
      <c r="BVP301" s="730"/>
      <c r="BVQ301" s="730"/>
      <c r="BVR301" s="730"/>
      <c r="BVS301" s="730"/>
      <c r="BVT301" s="730"/>
      <c r="BVU301" s="730"/>
      <c r="BVV301" s="730"/>
      <c r="BVW301" s="730"/>
      <c r="BVX301" s="730"/>
      <c r="BVY301" s="730"/>
      <c r="BVZ301" s="730"/>
      <c r="BWA301" s="730"/>
      <c r="BWB301" s="730"/>
      <c r="BWC301" s="730"/>
      <c r="BWD301" s="730"/>
      <c r="BWE301" s="730"/>
      <c r="BWF301" s="730"/>
      <c r="BWG301" s="730"/>
      <c r="BWH301" s="730"/>
      <c r="BWI301" s="730"/>
      <c r="BWJ301" s="730"/>
      <c r="BWK301" s="730"/>
      <c r="BWL301" s="730"/>
      <c r="BWM301" s="730"/>
      <c r="BWN301" s="730"/>
      <c r="BWO301" s="730"/>
      <c r="BWP301" s="730"/>
      <c r="BWQ301" s="730"/>
      <c r="BWR301" s="730"/>
      <c r="BWS301" s="730"/>
      <c r="BWT301" s="730"/>
      <c r="BWU301" s="730"/>
      <c r="BWV301" s="730"/>
      <c r="BWW301" s="730"/>
      <c r="BWX301" s="730"/>
      <c r="BWY301" s="730"/>
      <c r="BWZ301" s="730"/>
      <c r="BXA301" s="730"/>
      <c r="BXB301" s="730"/>
      <c r="BXC301" s="730"/>
      <c r="BXD301" s="730"/>
      <c r="BXE301" s="730"/>
      <c r="BXF301" s="730"/>
      <c r="BXG301" s="730"/>
      <c r="BXH301" s="730"/>
      <c r="BXI301" s="730"/>
      <c r="BXJ301" s="730"/>
      <c r="BXK301" s="730"/>
      <c r="BXL301" s="730"/>
      <c r="BXM301" s="730"/>
      <c r="BXN301" s="730"/>
      <c r="BXO301" s="730"/>
      <c r="BXP301" s="730"/>
      <c r="BXQ301" s="730"/>
      <c r="BXR301" s="730"/>
      <c r="BXS301" s="730"/>
      <c r="BXT301" s="730"/>
      <c r="BXU301" s="730"/>
      <c r="BXV301" s="730"/>
      <c r="BXW301" s="730"/>
      <c r="BXX301" s="730"/>
      <c r="BXY301" s="730"/>
      <c r="BXZ301" s="730"/>
      <c r="BYA301" s="730"/>
      <c r="BYB301" s="730"/>
      <c r="BYC301" s="730"/>
      <c r="BYD301" s="730"/>
      <c r="BYE301" s="730"/>
      <c r="BYF301" s="730"/>
      <c r="BYG301" s="730"/>
      <c r="BYH301" s="730"/>
      <c r="BYI301" s="730"/>
      <c r="BYJ301" s="730"/>
      <c r="BYK301" s="730"/>
      <c r="BYL301" s="730"/>
      <c r="BYM301" s="730"/>
      <c r="BYN301" s="730"/>
      <c r="BYO301" s="730"/>
      <c r="BYP301" s="730"/>
      <c r="BYQ301" s="730"/>
      <c r="BYR301" s="730"/>
      <c r="BYS301" s="730"/>
      <c r="BYT301" s="730"/>
      <c r="BYU301" s="730"/>
      <c r="BYV301" s="730"/>
      <c r="BYW301" s="730"/>
      <c r="BYX301" s="730"/>
      <c r="BYY301" s="730"/>
      <c r="BYZ301" s="730"/>
      <c r="BZA301" s="730"/>
      <c r="BZB301" s="730"/>
      <c r="BZC301" s="730"/>
      <c r="BZD301" s="730"/>
      <c r="BZE301" s="730"/>
      <c r="BZF301" s="730"/>
      <c r="BZG301" s="730"/>
      <c r="BZH301" s="730"/>
      <c r="BZI301" s="730"/>
      <c r="BZJ301" s="730"/>
      <c r="BZK301" s="730"/>
      <c r="BZL301" s="730"/>
      <c r="BZM301" s="730"/>
      <c r="BZN301" s="730"/>
      <c r="BZO301" s="730"/>
      <c r="BZP301" s="730"/>
      <c r="BZQ301" s="730"/>
      <c r="BZR301" s="730"/>
      <c r="BZS301" s="730"/>
      <c r="BZT301" s="730"/>
      <c r="BZU301" s="730"/>
      <c r="BZV301" s="730"/>
      <c r="BZW301" s="730"/>
      <c r="BZX301" s="730"/>
      <c r="BZY301" s="730"/>
      <c r="BZZ301" s="730"/>
      <c r="CAA301" s="730"/>
      <c r="CAB301" s="730"/>
      <c r="CAC301" s="730"/>
      <c r="CAD301" s="730"/>
      <c r="CAE301" s="730"/>
      <c r="CAF301" s="730"/>
      <c r="CAG301" s="730"/>
      <c r="CAH301" s="730"/>
      <c r="CAI301" s="730"/>
      <c r="CAJ301" s="730"/>
      <c r="CAK301" s="730"/>
      <c r="CAL301" s="730"/>
      <c r="CAM301" s="730"/>
      <c r="CAN301" s="730"/>
      <c r="CAO301" s="730"/>
      <c r="CAP301" s="730"/>
      <c r="CAQ301" s="730"/>
      <c r="CAR301" s="730"/>
      <c r="CAS301" s="730"/>
      <c r="CAT301" s="730"/>
      <c r="CAU301" s="730"/>
      <c r="CAV301" s="730"/>
      <c r="CAW301" s="730"/>
      <c r="CAX301" s="730"/>
      <c r="CAY301" s="730"/>
      <c r="CAZ301" s="730"/>
      <c r="CBA301" s="730"/>
      <c r="CBB301" s="730"/>
      <c r="CBC301" s="730"/>
      <c r="CBD301" s="730"/>
      <c r="CBE301" s="730"/>
      <c r="CBF301" s="730"/>
      <c r="CBG301" s="730"/>
      <c r="CBH301" s="730"/>
      <c r="CBI301" s="730"/>
      <c r="CBJ301" s="730"/>
      <c r="CBK301" s="730"/>
      <c r="CBL301" s="730"/>
      <c r="CBM301" s="730"/>
      <c r="CBN301" s="730"/>
      <c r="CBO301" s="730"/>
      <c r="CBP301" s="730"/>
      <c r="CBQ301" s="730"/>
      <c r="CBR301" s="730"/>
      <c r="CBS301" s="730"/>
      <c r="CBT301" s="730"/>
      <c r="CBU301" s="730"/>
      <c r="CBV301" s="730"/>
      <c r="CBW301" s="730"/>
      <c r="CBX301" s="730"/>
      <c r="CBY301" s="730"/>
      <c r="CBZ301" s="730"/>
      <c r="CCA301" s="730"/>
      <c r="CCB301" s="730"/>
      <c r="CCC301" s="730"/>
      <c r="CCD301" s="730"/>
      <c r="CCE301" s="730"/>
      <c r="CCF301" s="730"/>
      <c r="CCG301" s="730"/>
      <c r="CCH301" s="730"/>
      <c r="CCI301" s="730"/>
      <c r="CCJ301" s="730"/>
      <c r="CCK301" s="730"/>
      <c r="CCL301" s="730"/>
      <c r="CCM301" s="730"/>
      <c r="CCN301" s="730"/>
      <c r="CCO301" s="730"/>
      <c r="CCP301" s="730"/>
      <c r="CCQ301" s="730"/>
      <c r="CCR301" s="730"/>
      <c r="CCS301" s="730"/>
      <c r="CCT301" s="730"/>
      <c r="CCU301" s="730"/>
      <c r="CCV301" s="730"/>
      <c r="CCW301" s="730"/>
      <c r="CCX301" s="730"/>
      <c r="CCY301" s="730"/>
      <c r="CCZ301" s="730"/>
      <c r="CDA301" s="730"/>
      <c r="CDB301" s="730"/>
      <c r="CDC301" s="730"/>
      <c r="CDD301" s="730"/>
      <c r="CDE301" s="730"/>
      <c r="CDF301" s="730"/>
      <c r="CDG301" s="730"/>
      <c r="CDH301" s="730"/>
      <c r="CDI301" s="730"/>
      <c r="CDJ301" s="730"/>
      <c r="CDK301" s="730"/>
      <c r="CDL301" s="730"/>
      <c r="CDM301" s="730"/>
      <c r="CDN301" s="730"/>
      <c r="CDO301" s="730"/>
      <c r="CDP301" s="730"/>
      <c r="CDQ301" s="730"/>
      <c r="CDR301" s="730"/>
      <c r="CDS301" s="730"/>
      <c r="CDT301" s="730"/>
      <c r="CDU301" s="730"/>
      <c r="CDV301" s="730"/>
      <c r="CDW301" s="730"/>
      <c r="CDX301" s="730"/>
      <c r="CDY301" s="730"/>
      <c r="CDZ301" s="730"/>
      <c r="CEA301" s="730"/>
      <c r="CEB301" s="730"/>
      <c r="CEC301" s="730"/>
      <c r="CED301" s="730"/>
      <c r="CEE301" s="730"/>
      <c r="CEF301" s="730"/>
      <c r="CEG301" s="730"/>
      <c r="CEH301" s="730"/>
      <c r="CEI301" s="730"/>
      <c r="CEJ301" s="730"/>
      <c r="CEK301" s="730"/>
      <c r="CEL301" s="730"/>
      <c r="CEM301" s="730"/>
      <c r="CEN301" s="730"/>
      <c r="CEO301" s="730"/>
      <c r="CEP301" s="730"/>
      <c r="CEQ301" s="730"/>
      <c r="CER301" s="730"/>
      <c r="CES301" s="730"/>
      <c r="CET301" s="730"/>
      <c r="CEU301" s="730"/>
      <c r="CEV301" s="730"/>
      <c r="CEW301" s="730"/>
      <c r="CEX301" s="730"/>
      <c r="CEY301" s="730"/>
      <c r="CEZ301" s="730"/>
      <c r="CFA301" s="730"/>
      <c r="CFB301" s="730"/>
      <c r="CFC301" s="730"/>
      <c r="CFD301" s="730"/>
      <c r="CFE301" s="730"/>
      <c r="CFF301" s="730"/>
      <c r="CFG301" s="730"/>
      <c r="CFH301" s="730"/>
      <c r="CFI301" s="730"/>
      <c r="CFJ301" s="730"/>
      <c r="CFK301" s="730"/>
      <c r="CFL301" s="730"/>
      <c r="CFM301" s="730"/>
      <c r="CFN301" s="730"/>
      <c r="CFO301" s="730"/>
      <c r="CFP301" s="730"/>
      <c r="CFQ301" s="730"/>
      <c r="CFR301" s="730"/>
      <c r="CFS301" s="730"/>
      <c r="CFT301" s="730"/>
      <c r="CFU301" s="730"/>
      <c r="CFV301" s="730"/>
      <c r="CFW301" s="730"/>
      <c r="CFX301" s="730"/>
      <c r="CFY301" s="730"/>
      <c r="CFZ301" s="730"/>
      <c r="CGA301" s="730"/>
      <c r="CGB301" s="730"/>
      <c r="CGC301" s="730"/>
      <c r="CGD301" s="730"/>
      <c r="CGE301" s="730"/>
      <c r="CGF301" s="730"/>
      <c r="CGG301" s="730"/>
      <c r="CGH301" s="730"/>
      <c r="CGI301" s="730"/>
      <c r="CGJ301" s="730"/>
      <c r="CGK301" s="730"/>
      <c r="CGL301" s="730"/>
      <c r="CGM301" s="730"/>
      <c r="CGN301" s="730"/>
      <c r="CGO301" s="730"/>
      <c r="CGP301" s="730"/>
      <c r="CGQ301" s="730"/>
      <c r="CGR301" s="730"/>
      <c r="CGS301" s="730"/>
      <c r="CGT301" s="730"/>
      <c r="CGU301" s="730"/>
      <c r="CGV301" s="730"/>
      <c r="CGW301" s="730"/>
      <c r="CGX301" s="730"/>
      <c r="CGY301" s="730"/>
      <c r="CGZ301" s="730"/>
      <c r="CHA301" s="730"/>
      <c r="CHB301" s="730"/>
      <c r="CHC301" s="730"/>
      <c r="CHD301" s="730"/>
      <c r="CHE301" s="730"/>
      <c r="CHF301" s="730"/>
      <c r="CHG301" s="730"/>
      <c r="CHH301" s="730"/>
      <c r="CHI301" s="730"/>
      <c r="CHJ301" s="730"/>
      <c r="CHK301" s="730"/>
      <c r="CHL301" s="730"/>
      <c r="CHM301" s="730"/>
      <c r="CHN301" s="730"/>
      <c r="CHO301" s="730"/>
      <c r="CHP301" s="730"/>
      <c r="CHQ301" s="730"/>
      <c r="CHR301" s="730"/>
      <c r="CHS301" s="730"/>
      <c r="CHT301" s="730"/>
      <c r="CHU301" s="730"/>
      <c r="CHV301" s="730"/>
      <c r="CHW301" s="730"/>
      <c r="CHX301" s="730"/>
      <c r="CHY301" s="730"/>
      <c r="CHZ301" s="730"/>
      <c r="CIA301" s="730"/>
      <c r="CIB301" s="730"/>
      <c r="CIC301" s="730"/>
      <c r="CID301" s="730"/>
      <c r="CIE301" s="730"/>
      <c r="CIF301" s="730"/>
      <c r="CIG301" s="730"/>
      <c r="CIH301" s="730"/>
      <c r="CII301" s="730"/>
      <c r="CIJ301" s="730"/>
      <c r="CIK301" s="730"/>
      <c r="CIL301" s="730"/>
      <c r="CIM301" s="730"/>
      <c r="CIN301" s="730"/>
      <c r="CIO301" s="730"/>
      <c r="CIP301" s="730"/>
      <c r="CIQ301" s="730"/>
      <c r="CIR301" s="730"/>
      <c r="CIS301" s="730"/>
      <c r="CIT301" s="730"/>
      <c r="CIU301" s="730"/>
      <c r="CIV301" s="730"/>
      <c r="CIW301" s="730"/>
      <c r="CIX301" s="730"/>
      <c r="CIY301" s="730"/>
      <c r="CIZ301" s="730"/>
      <c r="CJA301" s="730"/>
      <c r="CJB301" s="730"/>
      <c r="CJC301" s="730"/>
      <c r="CJD301" s="730"/>
      <c r="CJE301" s="730"/>
      <c r="CJF301" s="730"/>
      <c r="CJG301" s="730"/>
      <c r="CJH301" s="730"/>
      <c r="CJI301" s="730"/>
      <c r="CJJ301" s="730"/>
      <c r="CJK301" s="730"/>
      <c r="CJL301" s="730"/>
      <c r="CJM301" s="730"/>
      <c r="CJN301" s="730"/>
      <c r="CJO301" s="730"/>
      <c r="CJP301" s="730"/>
      <c r="CJQ301" s="730"/>
      <c r="CJR301" s="730"/>
      <c r="CJS301" s="730"/>
      <c r="CJT301" s="730"/>
      <c r="CJU301" s="730"/>
      <c r="CJV301" s="730"/>
      <c r="CJW301" s="730"/>
      <c r="CJX301" s="730"/>
      <c r="CJY301" s="730"/>
      <c r="CJZ301" s="730"/>
      <c r="CKA301" s="730"/>
      <c r="CKB301" s="730"/>
      <c r="CKC301" s="730"/>
      <c r="CKD301" s="730"/>
      <c r="CKE301" s="730"/>
      <c r="CKF301" s="730"/>
      <c r="CKG301" s="730"/>
      <c r="CKH301" s="730"/>
      <c r="CKI301" s="730"/>
      <c r="CKJ301" s="730"/>
      <c r="CKK301" s="730"/>
      <c r="CKL301" s="730"/>
      <c r="CKM301" s="730"/>
      <c r="CKN301" s="730"/>
      <c r="CKO301" s="730"/>
      <c r="CKP301" s="730"/>
      <c r="CKQ301" s="730"/>
      <c r="CKR301" s="730"/>
      <c r="CKS301" s="730"/>
      <c r="CKT301" s="730"/>
      <c r="CKU301" s="730"/>
      <c r="CKV301" s="730"/>
      <c r="CKW301" s="730"/>
      <c r="CKX301" s="730"/>
      <c r="CKY301" s="730"/>
      <c r="CKZ301" s="730"/>
      <c r="CLA301" s="730"/>
      <c r="CLB301" s="730"/>
      <c r="CLC301" s="730"/>
      <c r="CLD301" s="730"/>
      <c r="CLE301" s="730"/>
      <c r="CLF301" s="730"/>
      <c r="CLG301" s="730"/>
      <c r="CLH301" s="730"/>
      <c r="CLI301" s="730"/>
      <c r="CLJ301" s="730"/>
      <c r="CLK301" s="730"/>
      <c r="CLL301" s="730"/>
      <c r="CLM301" s="730"/>
      <c r="CLN301" s="730"/>
      <c r="CLO301" s="730"/>
      <c r="CLP301" s="730"/>
      <c r="CLQ301" s="730"/>
      <c r="CLR301" s="730"/>
      <c r="CLS301" s="730"/>
      <c r="CLT301" s="730"/>
      <c r="CLU301" s="730"/>
      <c r="CLV301" s="730"/>
      <c r="CLW301" s="730"/>
      <c r="CLX301" s="730"/>
      <c r="CLY301" s="730"/>
      <c r="CLZ301" s="730"/>
      <c r="CMA301" s="730"/>
      <c r="CMB301" s="730"/>
      <c r="CMC301" s="730"/>
      <c r="CMD301" s="730"/>
      <c r="CME301" s="730"/>
      <c r="CMF301" s="730"/>
      <c r="CMG301" s="730"/>
      <c r="CMH301" s="730"/>
      <c r="CMI301" s="730"/>
      <c r="CMJ301" s="730"/>
      <c r="CMK301" s="730"/>
      <c r="CML301" s="730"/>
      <c r="CMM301" s="730"/>
      <c r="CMN301" s="730"/>
      <c r="CMO301" s="730"/>
      <c r="CMP301" s="730"/>
      <c r="CMQ301" s="730"/>
      <c r="CMR301" s="730"/>
      <c r="CMS301" s="730"/>
      <c r="CMT301" s="730"/>
      <c r="CMU301" s="730"/>
      <c r="CMV301" s="730"/>
      <c r="CMW301" s="730"/>
      <c r="CMX301" s="730"/>
      <c r="CMY301" s="730"/>
      <c r="CMZ301" s="730"/>
      <c r="CNA301" s="730"/>
      <c r="CNB301" s="730"/>
      <c r="CNC301" s="730"/>
      <c r="CND301" s="730"/>
      <c r="CNE301" s="730"/>
      <c r="CNF301" s="730"/>
      <c r="CNG301" s="730"/>
      <c r="CNH301" s="730"/>
      <c r="CNI301" s="730"/>
      <c r="CNJ301" s="730"/>
      <c r="CNK301" s="730"/>
      <c r="CNL301" s="730"/>
      <c r="CNM301" s="730"/>
      <c r="CNN301" s="730"/>
      <c r="CNO301" s="730"/>
      <c r="CNP301" s="730"/>
      <c r="CNQ301" s="730"/>
      <c r="CNR301" s="730"/>
      <c r="CNS301" s="730"/>
      <c r="CNT301" s="730"/>
      <c r="CNU301" s="730"/>
      <c r="CNV301" s="730"/>
      <c r="CNW301" s="730"/>
      <c r="CNX301" s="730"/>
      <c r="CNY301" s="730"/>
      <c r="CNZ301" s="730"/>
      <c r="COA301" s="730"/>
      <c r="COB301" s="730"/>
      <c r="COC301" s="730"/>
      <c r="COD301" s="730"/>
      <c r="COE301" s="730"/>
      <c r="COF301" s="730"/>
      <c r="COG301" s="730"/>
      <c r="COH301" s="730"/>
      <c r="COI301" s="730"/>
      <c r="COJ301" s="730"/>
      <c r="COK301" s="730"/>
      <c r="COL301" s="730"/>
      <c r="COM301" s="730"/>
      <c r="CON301" s="730"/>
      <c r="COO301" s="730"/>
      <c r="COP301" s="730"/>
      <c r="COQ301" s="730"/>
      <c r="COR301" s="730"/>
      <c r="COS301" s="730"/>
      <c r="COT301" s="730"/>
      <c r="COU301" s="730"/>
      <c r="COV301" s="730"/>
      <c r="COW301" s="730"/>
      <c r="COX301" s="730"/>
      <c r="COY301" s="730"/>
      <c r="COZ301" s="730"/>
      <c r="CPA301" s="730"/>
      <c r="CPB301" s="730"/>
      <c r="CPC301" s="730"/>
      <c r="CPD301" s="730"/>
      <c r="CPE301" s="730"/>
      <c r="CPF301" s="730"/>
      <c r="CPG301" s="730"/>
      <c r="CPH301" s="730"/>
      <c r="CPI301" s="730"/>
      <c r="CPJ301" s="730"/>
      <c r="CPK301" s="730"/>
      <c r="CPL301" s="730"/>
      <c r="CPM301" s="730"/>
      <c r="CPN301" s="730"/>
      <c r="CPO301" s="730"/>
      <c r="CPP301" s="730"/>
      <c r="CPQ301" s="730"/>
      <c r="CPR301" s="730"/>
      <c r="CPS301" s="730"/>
      <c r="CPT301" s="730"/>
      <c r="CPU301" s="730"/>
      <c r="CPV301" s="730"/>
      <c r="CPW301" s="730"/>
      <c r="CPX301" s="730"/>
      <c r="CPY301" s="730"/>
      <c r="CPZ301" s="730"/>
      <c r="CQA301" s="730"/>
      <c r="CQB301" s="730"/>
      <c r="CQC301" s="730"/>
      <c r="CQD301" s="730"/>
      <c r="CQE301" s="730"/>
      <c r="CQF301" s="730"/>
      <c r="CQG301" s="730"/>
      <c r="CQH301" s="730"/>
      <c r="CQI301" s="730"/>
      <c r="CQJ301" s="730"/>
      <c r="CQK301" s="730"/>
      <c r="CQL301" s="730"/>
      <c r="CQM301" s="730"/>
      <c r="CQN301" s="730"/>
      <c r="CQO301" s="730"/>
      <c r="CQP301" s="730"/>
      <c r="CQQ301" s="730"/>
      <c r="CQR301" s="730"/>
      <c r="CQS301" s="730"/>
      <c r="CQT301" s="730"/>
      <c r="CQU301" s="730"/>
      <c r="CQV301" s="730"/>
      <c r="CQW301" s="730"/>
      <c r="CQX301" s="730"/>
      <c r="CQY301" s="730"/>
      <c r="CQZ301" s="730"/>
      <c r="CRA301" s="730"/>
      <c r="CRB301" s="730"/>
      <c r="CRC301" s="730"/>
      <c r="CRD301" s="730"/>
      <c r="CRE301" s="730"/>
      <c r="CRF301" s="730"/>
      <c r="CRG301" s="730"/>
      <c r="CRH301" s="730"/>
      <c r="CRI301" s="730"/>
      <c r="CRJ301" s="730"/>
      <c r="CRK301" s="730"/>
      <c r="CRL301" s="730"/>
      <c r="CRM301" s="730"/>
      <c r="CRN301" s="730"/>
      <c r="CRO301" s="730"/>
      <c r="CRP301" s="730"/>
      <c r="CRQ301" s="730"/>
      <c r="CRR301" s="730"/>
      <c r="CRS301" s="730"/>
      <c r="CRT301" s="730"/>
      <c r="CRU301" s="730"/>
      <c r="CRV301" s="730"/>
      <c r="CRW301" s="730"/>
      <c r="CRX301" s="730"/>
      <c r="CRY301" s="730"/>
      <c r="CRZ301" s="730"/>
      <c r="CSA301" s="730"/>
      <c r="CSB301" s="730"/>
      <c r="CSC301" s="730"/>
      <c r="CSD301" s="730"/>
      <c r="CSE301" s="730"/>
      <c r="CSF301" s="730"/>
      <c r="CSG301" s="730"/>
      <c r="CSH301" s="730"/>
      <c r="CSI301" s="730"/>
      <c r="CSJ301" s="730"/>
      <c r="CSK301" s="730"/>
      <c r="CSL301" s="730"/>
      <c r="CSM301" s="730"/>
      <c r="CSN301" s="730"/>
      <c r="CSO301" s="730"/>
      <c r="CSP301" s="730"/>
      <c r="CSQ301" s="730"/>
      <c r="CSR301" s="730"/>
      <c r="CSS301" s="730"/>
      <c r="CST301" s="730"/>
      <c r="CSU301" s="730"/>
      <c r="CSV301" s="730"/>
      <c r="CSW301" s="730"/>
      <c r="CSX301" s="730"/>
      <c r="CSY301" s="730"/>
      <c r="CSZ301" s="730"/>
      <c r="CTA301" s="730"/>
      <c r="CTB301" s="730"/>
      <c r="CTC301" s="730"/>
      <c r="CTD301" s="730"/>
      <c r="CTE301" s="730"/>
      <c r="CTF301" s="730"/>
      <c r="CTG301" s="730"/>
      <c r="CTH301" s="730"/>
      <c r="CTI301" s="730"/>
      <c r="CTJ301" s="730"/>
      <c r="CTK301" s="730"/>
      <c r="CTL301" s="730"/>
      <c r="CTM301" s="730"/>
      <c r="CTN301" s="730"/>
      <c r="CTO301" s="730"/>
      <c r="CTP301" s="730"/>
      <c r="CTQ301" s="730"/>
      <c r="CTR301" s="730"/>
      <c r="CTS301" s="730"/>
      <c r="CTT301" s="730"/>
      <c r="CTU301" s="730"/>
      <c r="CTV301" s="730"/>
      <c r="CTW301" s="730"/>
      <c r="CTX301" s="730"/>
      <c r="CTY301" s="730"/>
      <c r="CTZ301" s="730"/>
      <c r="CUA301" s="730"/>
      <c r="CUB301" s="730"/>
      <c r="CUC301" s="730"/>
      <c r="CUD301" s="730"/>
      <c r="CUE301" s="730"/>
      <c r="CUF301" s="730"/>
      <c r="CUG301" s="730"/>
      <c r="CUH301" s="730"/>
      <c r="CUI301" s="730"/>
      <c r="CUJ301" s="730"/>
      <c r="CUK301" s="730"/>
      <c r="CUL301" s="730"/>
      <c r="CUM301" s="730"/>
      <c r="CUN301" s="730"/>
      <c r="CUO301" s="730"/>
      <c r="CUP301" s="730"/>
      <c r="CUQ301" s="730"/>
      <c r="CUR301" s="730"/>
      <c r="CUS301" s="730"/>
      <c r="CUT301" s="730"/>
      <c r="CUU301" s="730"/>
      <c r="CUV301" s="730"/>
      <c r="CUW301" s="730"/>
      <c r="CUX301" s="730"/>
      <c r="CUY301" s="730"/>
      <c r="CUZ301" s="730"/>
      <c r="CVA301" s="730"/>
      <c r="CVB301" s="730"/>
      <c r="CVC301" s="730"/>
      <c r="CVD301" s="730"/>
      <c r="CVE301" s="730"/>
      <c r="CVF301" s="730"/>
      <c r="CVG301" s="730"/>
      <c r="CVH301" s="730"/>
      <c r="CVI301" s="730"/>
      <c r="CVJ301" s="730"/>
      <c r="CVK301" s="730"/>
      <c r="CVL301" s="730"/>
      <c r="CVM301" s="730"/>
      <c r="CVN301" s="730"/>
      <c r="CVO301" s="730"/>
      <c r="CVP301" s="730"/>
      <c r="CVQ301" s="730"/>
      <c r="CVR301" s="730"/>
      <c r="CVS301" s="730"/>
      <c r="CVT301" s="730"/>
      <c r="CVU301" s="730"/>
      <c r="CVV301" s="730"/>
      <c r="CVW301" s="730"/>
      <c r="CVX301" s="730"/>
      <c r="CVY301" s="730"/>
      <c r="CVZ301" s="730"/>
      <c r="CWA301" s="730"/>
      <c r="CWB301" s="730"/>
      <c r="CWC301" s="730"/>
      <c r="CWD301" s="730"/>
      <c r="CWE301" s="730"/>
      <c r="CWF301" s="730"/>
      <c r="CWG301" s="730"/>
      <c r="CWH301" s="730"/>
      <c r="CWI301" s="730"/>
      <c r="CWJ301" s="730"/>
      <c r="CWK301" s="730"/>
      <c r="CWL301" s="730"/>
      <c r="CWM301" s="730"/>
      <c r="CWN301" s="730"/>
      <c r="CWO301" s="730"/>
      <c r="CWP301" s="730"/>
      <c r="CWQ301" s="730"/>
      <c r="CWR301" s="730"/>
      <c r="CWS301" s="730"/>
      <c r="CWT301" s="730"/>
      <c r="CWU301" s="730"/>
      <c r="CWV301" s="730"/>
      <c r="CWW301" s="730"/>
      <c r="CWX301" s="730"/>
      <c r="CWY301" s="730"/>
      <c r="CWZ301" s="730"/>
      <c r="CXA301" s="730"/>
      <c r="CXB301" s="730"/>
      <c r="CXC301" s="730"/>
      <c r="CXD301" s="730"/>
      <c r="CXE301" s="730"/>
      <c r="CXF301" s="730"/>
      <c r="CXG301" s="730"/>
      <c r="CXH301" s="730"/>
      <c r="CXI301" s="730"/>
      <c r="CXJ301" s="730"/>
      <c r="CXK301" s="730"/>
      <c r="CXL301" s="730"/>
      <c r="CXM301" s="730"/>
      <c r="CXN301" s="730"/>
      <c r="CXO301" s="730"/>
      <c r="CXP301" s="730"/>
      <c r="CXQ301" s="730"/>
      <c r="CXR301" s="730"/>
      <c r="CXS301" s="730"/>
      <c r="CXT301" s="730"/>
      <c r="CXU301" s="730"/>
      <c r="CXV301" s="730"/>
      <c r="CXW301" s="730"/>
      <c r="CXX301" s="730"/>
      <c r="CXY301" s="730"/>
      <c r="CXZ301" s="730"/>
      <c r="CYA301" s="730"/>
      <c r="CYB301" s="730"/>
      <c r="CYC301" s="730"/>
      <c r="CYD301" s="730"/>
      <c r="CYE301" s="730"/>
      <c r="CYF301" s="730"/>
      <c r="CYG301" s="730"/>
      <c r="CYH301" s="730"/>
      <c r="CYI301" s="730"/>
      <c r="CYJ301" s="730"/>
      <c r="CYK301" s="730"/>
      <c r="CYL301" s="730"/>
      <c r="CYM301" s="730"/>
      <c r="CYN301" s="730"/>
      <c r="CYO301" s="730"/>
      <c r="CYP301" s="730"/>
      <c r="CYQ301" s="730"/>
      <c r="CYR301" s="730"/>
      <c r="CYS301" s="730"/>
      <c r="CYT301" s="730"/>
      <c r="CYU301" s="730"/>
      <c r="CYV301" s="730"/>
      <c r="CYW301" s="730"/>
      <c r="CYX301" s="730"/>
      <c r="CYY301" s="730"/>
      <c r="CYZ301" s="730"/>
      <c r="CZA301" s="730"/>
      <c r="CZB301" s="730"/>
      <c r="CZC301" s="730"/>
      <c r="CZD301" s="730"/>
      <c r="CZE301" s="730"/>
      <c r="CZF301" s="730"/>
      <c r="CZG301" s="730"/>
      <c r="CZH301" s="730"/>
      <c r="CZI301" s="730"/>
      <c r="CZJ301" s="730"/>
      <c r="CZK301" s="730"/>
      <c r="CZL301" s="730"/>
      <c r="CZM301" s="730"/>
      <c r="CZN301" s="730"/>
      <c r="CZO301" s="730"/>
      <c r="CZP301" s="730"/>
      <c r="CZQ301" s="730"/>
      <c r="CZR301" s="730"/>
      <c r="CZS301" s="730"/>
      <c r="CZT301" s="730"/>
      <c r="CZU301" s="730"/>
      <c r="CZV301" s="730"/>
      <c r="CZW301" s="730"/>
      <c r="CZX301" s="730"/>
      <c r="CZY301" s="730"/>
      <c r="CZZ301" s="730"/>
      <c r="DAA301" s="730"/>
      <c r="DAB301" s="730"/>
      <c r="DAC301" s="730"/>
      <c r="DAD301" s="730"/>
      <c r="DAE301" s="730"/>
      <c r="DAF301" s="730"/>
      <c r="DAG301" s="730"/>
      <c r="DAH301" s="730"/>
      <c r="DAI301" s="730"/>
      <c r="DAJ301" s="730"/>
      <c r="DAK301" s="730"/>
      <c r="DAL301" s="730"/>
      <c r="DAM301" s="730"/>
      <c r="DAN301" s="730"/>
      <c r="DAO301" s="730"/>
      <c r="DAP301" s="730"/>
      <c r="DAQ301" s="730"/>
      <c r="DAR301" s="730"/>
      <c r="DAS301" s="730"/>
      <c r="DAT301" s="730"/>
      <c r="DAU301" s="730"/>
      <c r="DAV301" s="730"/>
      <c r="DAW301" s="730"/>
      <c r="DAX301" s="730"/>
      <c r="DAY301" s="730"/>
      <c r="DAZ301" s="730"/>
      <c r="DBA301" s="730"/>
      <c r="DBB301" s="730"/>
      <c r="DBC301" s="730"/>
      <c r="DBD301" s="730"/>
      <c r="DBE301" s="730"/>
      <c r="DBF301" s="730"/>
      <c r="DBG301" s="730"/>
      <c r="DBH301" s="730"/>
      <c r="DBI301" s="730"/>
      <c r="DBJ301" s="730"/>
      <c r="DBK301" s="730"/>
      <c r="DBL301" s="730"/>
      <c r="DBM301" s="730"/>
      <c r="DBN301" s="730"/>
      <c r="DBO301" s="730"/>
      <c r="DBP301" s="730"/>
      <c r="DBQ301" s="730"/>
      <c r="DBR301" s="730"/>
      <c r="DBS301" s="730"/>
      <c r="DBT301" s="730"/>
      <c r="DBU301" s="730"/>
      <c r="DBV301" s="730"/>
      <c r="DBW301" s="730"/>
      <c r="DBX301" s="730"/>
      <c r="DBY301" s="730"/>
      <c r="DBZ301" s="730"/>
      <c r="DCA301" s="730"/>
      <c r="DCB301" s="730"/>
      <c r="DCC301" s="730"/>
      <c r="DCD301" s="730"/>
      <c r="DCE301" s="730"/>
      <c r="DCF301" s="730"/>
      <c r="DCG301" s="730"/>
      <c r="DCH301" s="730"/>
      <c r="DCI301" s="730"/>
      <c r="DCJ301" s="730"/>
      <c r="DCK301" s="730"/>
      <c r="DCL301" s="730"/>
      <c r="DCM301" s="730"/>
      <c r="DCN301" s="730"/>
      <c r="DCO301" s="730"/>
      <c r="DCP301" s="730"/>
      <c r="DCQ301" s="730"/>
      <c r="DCR301" s="730"/>
      <c r="DCS301" s="730"/>
      <c r="DCT301" s="730"/>
      <c r="DCU301" s="730"/>
      <c r="DCV301" s="730"/>
      <c r="DCW301" s="730"/>
      <c r="DCX301" s="730"/>
      <c r="DCY301" s="730"/>
      <c r="DCZ301" s="730"/>
      <c r="DDA301" s="730"/>
      <c r="DDB301" s="730"/>
      <c r="DDC301" s="730"/>
      <c r="DDD301" s="730"/>
      <c r="DDE301" s="730"/>
      <c r="DDF301" s="730"/>
      <c r="DDG301" s="730"/>
      <c r="DDH301" s="730"/>
      <c r="DDI301" s="730"/>
      <c r="DDJ301" s="730"/>
      <c r="DDK301" s="730"/>
      <c r="DDL301" s="730"/>
      <c r="DDM301" s="730"/>
      <c r="DDN301" s="730"/>
      <c r="DDO301" s="730"/>
      <c r="DDP301" s="730"/>
      <c r="DDQ301" s="730"/>
      <c r="DDR301" s="730"/>
      <c r="DDS301" s="730"/>
      <c r="DDT301" s="730"/>
      <c r="DDU301" s="730"/>
      <c r="DDV301" s="730"/>
      <c r="DDW301" s="730"/>
      <c r="DDX301" s="730"/>
      <c r="DDY301" s="730"/>
      <c r="DDZ301" s="730"/>
      <c r="DEA301" s="730"/>
      <c r="DEB301" s="730"/>
      <c r="DEC301" s="730"/>
      <c r="DED301" s="730"/>
      <c r="DEE301" s="730"/>
      <c r="DEF301" s="730"/>
      <c r="DEG301" s="730"/>
      <c r="DEH301" s="730"/>
      <c r="DEI301" s="730"/>
      <c r="DEJ301" s="730"/>
      <c r="DEK301" s="730"/>
      <c r="DEL301" s="730"/>
      <c r="DEM301" s="730"/>
      <c r="DEN301" s="730"/>
      <c r="DEO301" s="730"/>
      <c r="DEP301" s="730"/>
      <c r="DEQ301" s="730"/>
      <c r="DER301" s="730"/>
      <c r="DES301" s="730"/>
      <c r="DET301" s="730"/>
      <c r="DEU301" s="730"/>
      <c r="DEV301" s="730"/>
      <c r="DEW301" s="730"/>
      <c r="DEX301" s="730"/>
      <c r="DEY301" s="730"/>
      <c r="DEZ301" s="730"/>
      <c r="DFA301" s="730"/>
      <c r="DFB301" s="730"/>
      <c r="DFC301" s="730"/>
      <c r="DFD301" s="730"/>
      <c r="DFE301" s="730"/>
      <c r="DFF301" s="730"/>
      <c r="DFG301" s="730"/>
      <c r="DFH301" s="730"/>
      <c r="DFI301" s="730"/>
      <c r="DFJ301" s="730"/>
      <c r="DFK301" s="730"/>
      <c r="DFL301" s="730"/>
      <c r="DFM301" s="730"/>
      <c r="DFN301" s="730"/>
      <c r="DFO301" s="730"/>
      <c r="DFP301" s="730"/>
      <c r="DFQ301" s="730"/>
      <c r="DFR301" s="730"/>
      <c r="DFS301" s="730"/>
      <c r="DFT301" s="730"/>
      <c r="DFU301" s="730"/>
      <c r="DFV301" s="730"/>
      <c r="DFW301" s="730"/>
      <c r="DFX301" s="730"/>
      <c r="DFY301" s="730"/>
      <c r="DFZ301" s="730"/>
      <c r="DGA301" s="730"/>
      <c r="DGB301" s="730"/>
      <c r="DGC301" s="730"/>
      <c r="DGD301" s="730"/>
      <c r="DGE301" s="730"/>
      <c r="DGF301" s="730"/>
      <c r="DGG301" s="730"/>
      <c r="DGH301" s="730"/>
      <c r="DGI301" s="730"/>
      <c r="DGJ301" s="730"/>
      <c r="DGK301" s="730"/>
      <c r="DGL301" s="730"/>
      <c r="DGM301" s="730"/>
      <c r="DGN301" s="730"/>
      <c r="DGO301" s="730"/>
      <c r="DGP301" s="730"/>
      <c r="DGQ301" s="730"/>
      <c r="DGR301" s="730"/>
      <c r="DGS301" s="730"/>
      <c r="DGT301" s="730"/>
      <c r="DGU301" s="730"/>
      <c r="DGV301" s="730"/>
      <c r="DGW301" s="730"/>
      <c r="DGX301" s="730"/>
      <c r="DGY301" s="730"/>
      <c r="DGZ301" s="730"/>
      <c r="DHA301" s="730"/>
      <c r="DHB301" s="730"/>
      <c r="DHC301" s="730"/>
      <c r="DHD301" s="730"/>
      <c r="DHE301" s="730"/>
      <c r="DHF301" s="730"/>
      <c r="DHG301" s="730"/>
      <c r="DHH301" s="730"/>
      <c r="DHI301" s="730"/>
      <c r="DHJ301" s="730"/>
      <c r="DHK301" s="730"/>
      <c r="DHL301" s="730"/>
      <c r="DHM301" s="730"/>
      <c r="DHN301" s="730"/>
      <c r="DHO301" s="730"/>
      <c r="DHP301" s="730"/>
      <c r="DHQ301" s="730"/>
      <c r="DHR301" s="730"/>
      <c r="DHS301" s="730"/>
      <c r="DHT301" s="730"/>
      <c r="DHU301" s="730"/>
      <c r="DHV301" s="730"/>
      <c r="DHW301" s="730"/>
      <c r="DHX301" s="730"/>
      <c r="DHY301" s="730"/>
      <c r="DHZ301" s="730"/>
      <c r="DIA301" s="730"/>
      <c r="DIB301" s="730"/>
      <c r="DIC301" s="730"/>
      <c r="DID301" s="730"/>
      <c r="DIE301" s="730"/>
      <c r="DIF301" s="730"/>
      <c r="DIG301" s="730"/>
      <c r="DIH301" s="730"/>
      <c r="DII301" s="730"/>
      <c r="DIJ301" s="730"/>
      <c r="DIK301" s="730"/>
      <c r="DIL301" s="730"/>
      <c r="DIM301" s="730"/>
      <c r="DIN301" s="730"/>
      <c r="DIO301" s="730"/>
      <c r="DIP301" s="730"/>
      <c r="DIQ301" s="730"/>
      <c r="DIR301" s="730"/>
      <c r="DIS301" s="730"/>
      <c r="DIT301" s="730"/>
      <c r="DIU301" s="730"/>
      <c r="DIV301" s="730"/>
      <c r="DIW301" s="730"/>
      <c r="DIX301" s="730"/>
      <c r="DIY301" s="730"/>
      <c r="DIZ301" s="730"/>
      <c r="DJA301" s="730"/>
      <c r="DJB301" s="730"/>
      <c r="DJC301" s="730"/>
      <c r="DJD301" s="730"/>
      <c r="DJE301" s="730"/>
      <c r="DJF301" s="730"/>
      <c r="DJG301" s="730"/>
      <c r="DJH301" s="730"/>
      <c r="DJI301" s="730"/>
      <c r="DJJ301" s="730"/>
      <c r="DJK301" s="730"/>
      <c r="DJL301" s="730"/>
      <c r="DJM301" s="730"/>
      <c r="DJN301" s="730"/>
      <c r="DJO301" s="730"/>
      <c r="DJP301" s="730"/>
      <c r="DJQ301" s="730"/>
      <c r="DJR301" s="730"/>
      <c r="DJS301" s="730"/>
      <c r="DJT301" s="730"/>
      <c r="DJU301" s="730"/>
      <c r="DJV301" s="730"/>
      <c r="DJW301" s="730"/>
      <c r="DJX301" s="730"/>
      <c r="DJY301" s="730"/>
      <c r="DJZ301" s="730"/>
      <c r="DKA301" s="730"/>
      <c r="DKB301" s="730"/>
      <c r="DKC301" s="730"/>
      <c r="DKD301" s="730"/>
      <c r="DKE301" s="730"/>
      <c r="DKF301" s="730"/>
      <c r="DKG301" s="730"/>
      <c r="DKH301" s="730"/>
      <c r="DKI301" s="730"/>
      <c r="DKJ301" s="730"/>
      <c r="DKK301" s="730"/>
      <c r="DKL301" s="730"/>
      <c r="DKM301" s="730"/>
      <c r="DKN301" s="730"/>
      <c r="DKO301" s="730"/>
      <c r="DKP301" s="730"/>
      <c r="DKQ301" s="730"/>
      <c r="DKR301" s="730"/>
      <c r="DKS301" s="730"/>
      <c r="DKT301" s="730"/>
      <c r="DKU301" s="730"/>
      <c r="DKV301" s="730"/>
      <c r="DKW301" s="730"/>
      <c r="DKX301" s="730"/>
      <c r="DKY301" s="730"/>
      <c r="DKZ301" s="730"/>
      <c r="DLA301" s="730"/>
      <c r="DLB301" s="730"/>
      <c r="DLC301" s="730"/>
      <c r="DLD301" s="730"/>
      <c r="DLE301" s="730"/>
      <c r="DLF301" s="730"/>
      <c r="DLG301" s="730"/>
      <c r="DLH301" s="730"/>
      <c r="DLI301" s="730"/>
      <c r="DLJ301" s="730"/>
      <c r="DLK301" s="730"/>
      <c r="DLL301" s="730"/>
      <c r="DLM301" s="730"/>
      <c r="DLN301" s="730"/>
      <c r="DLO301" s="730"/>
      <c r="DLP301" s="730"/>
      <c r="DLQ301" s="730"/>
      <c r="DLR301" s="730"/>
      <c r="DLS301" s="730"/>
      <c r="DLT301" s="730"/>
      <c r="DLU301" s="730"/>
      <c r="DLV301" s="730"/>
      <c r="DLW301" s="730"/>
      <c r="DLX301" s="730"/>
      <c r="DLY301" s="730"/>
      <c r="DLZ301" s="730"/>
      <c r="DMA301" s="730"/>
      <c r="DMB301" s="730"/>
      <c r="DMC301" s="730"/>
      <c r="DMD301" s="730"/>
      <c r="DME301" s="730"/>
      <c r="DMF301" s="730"/>
      <c r="DMG301" s="730"/>
      <c r="DMH301" s="730"/>
      <c r="DMI301" s="730"/>
      <c r="DMJ301" s="730"/>
      <c r="DMK301" s="730"/>
      <c r="DML301" s="730"/>
      <c r="DMM301" s="730"/>
      <c r="DMN301" s="730"/>
      <c r="DMO301" s="730"/>
      <c r="DMP301" s="730"/>
      <c r="DMQ301" s="730"/>
      <c r="DMR301" s="730"/>
      <c r="DMS301" s="730"/>
      <c r="DMT301" s="730"/>
      <c r="DMU301" s="730"/>
      <c r="DMV301" s="730"/>
      <c r="DMW301" s="730"/>
      <c r="DMX301" s="730"/>
      <c r="DMY301" s="730"/>
      <c r="DMZ301" s="730"/>
      <c r="DNA301" s="730"/>
      <c r="DNB301" s="730"/>
      <c r="DNC301" s="730"/>
      <c r="DND301" s="730"/>
      <c r="DNE301" s="730"/>
      <c r="DNF301" s="730"/>
      <c r="DNG301" s="730"/>
      <c r="DNH301" s="730"/>
      <c r="DNI301" s="730"/>
      <c r="DNJ301" s="730"/>
      <c r="DNK301" s="730"/>
      <c r="DNL301" s="730"/>
      <c r="DNM301" s="730"/>
      <c r="DNN301" s="730"/>
      <c r="DNO301" s="730"/>
      <c r="DNP301" s="730"/>
      <c r="DNQ301" s="730"/>
      <c r="DNR301" s="730"/>
      <c r="DNS301" s="730"/>
      <c r="DNT301" s="730"/>
      <c r="DNU301" s="730"/>
      <c r="DNV301" s="730"/>
      <c r="DNW301" s="730"/>
      <c r="DNX301" s="730"/>
      <c r="DNY301" s="730"/>
      <c r="DNZ301" s="730"/>
      <c r="DOA301" s="730"/>
      <c r="DOB301" s="730"/>
      <c r="DOC301" s="730"/>
      <c r="DOD301" s="730"/>
      <c r="DOE301" s="730"/>
      <c r="DOF301" s="730"/>
      <c r="DOG301" s="730"/>
      <c r="DOH301" s="730"/>
      <c r="DOI301" s="730"/>
      <c r="DOJ301" s="730"/>
      <c r="DOK301" s="730"/>
      <c r="DOL301" s="730"/>
      <c r="DOM301" s="730"/>
      <c r="DON301" s="730"/>
      <c r="DOO301" s="730"/>
      <c r="DOP301" s="730"/>
      <c r="DOQ301" s="730"/>
      <c r="DOR301" s="730"/>
      <c r="DOS301" s="730"/>
      <c r="DOT301" s="730"/>
      <c r="DOU301" s="730"/>
      <c r="DOV301" s="730"/>
      <c r="DOW301" s="730"/>
      <c r="DOX301" s="730"/>
      <c r="DOY301" s="730"/>
      <c r="DOZ301" s="730"/>
      <c r="DPA301" s="730"/>
      <c r="DPB301" s="730"/>
      <c r="DPC301" s="730"/>
      <c r="DPD301" s="730"/>
      <c r="DPE301" s="730"/>
      <c r="DPF301" s="730"/>
      <c r="DPG301" s="730"/>
      <c r="DPH301" s="730"/>
      <c r="DPI301" s="730"/>
      <c r="DPJ301" s="730"/>
      <c r="DPK301" s="730"/>
      <c r="DPL301" s="730"/>
      <c r="DPM301" s="730"/>
      <c r="DPN301" s="730"/>
      <c r="DPO301" s="730"/>
      <c r="DPP301" s="730"/>
      <c r="DPQ301" s="730"/>
      <c r="DPR301" s="730"/>
      <c r="DPS301" s="730"/>
      <c r="DPT301" s="730"/>
      <c r="DPU301" s="730"/>
      <c r="DPV301" s="730"/>
      <c r="DPW301" s="730"/>
      <c r="DPX301" s="730"/>
      <c r="DPY301" s="730"/>
      <c r="DPZ301" s="730"/>
      <c r="DQA301" s="730"/>
      <c r="DQB301" s="730"/>
      <c r="DQC301" s="730"/>
      <c r="DQD301" s="730"/>
      <c r="DQE301" s="730"/>
      <c r="DQF301" s="730"/>
      <c r="DQG301" s="730"/>
      <c r="DQH301" s="730"/>
      <c r="DQI301" s="730"/>
      <c r="DQJ301" s="730"/>
      <c r="DQK301" s="730"/>
      <c r="DQL301" s="730"/>
      <c r="DQM301" s="730"/>
      <c r="DQN301" s="730"/>
      <c r="DQO301" s="730"/>
      <c r="DQP301" s="730"/>
      <c r="DQQ301" s="730"/>
      <c r="DQR301" s="730"/>
      <c r="DQS301" s="730"/>
      <c r="DQT301" s="730"/>
      <c r="DQU301" s="730"/>
      <c r="DQV301" s="730"/>
      <c r="DQW301" s="730"/>
      <c r="DQX301" s="730"/>
      <c r="DQY301" s="730"/>
      <c r="DQZ301" s="730"/>
      <c r="DRA301" s="730"/>
      <c r="DRB301" s="730"/>
      <c r="DRC301" s="730"/>
      <c r="DRD301" s="730"/>
      <c r="DRE301" s="730"/>
      <c r="DRF301" s="730"/>
      <c r="DRG301" s="730"/>
      <c r="DRH301" s="730"/>
      <c r="DRI301" s="730"/>
      <c r="DRJ301" s="730"/>
      <c r="DRK301" s="730"/>
      <c r="DRL301" s="730"/>
      <c r="DRM301" s="730"/>
      <c r="DRN301" s="730"/>
      <c r="DRO301" s="730"/>
      <c r="DRP301" s="730"/>
      <c r="DRQ301" s="730"/>
      <c r="DRR301" s="730"/>
      <c r="DRS301" s="730"/>
      <c r="DRT301" s="730"/>
      <c r="DRU301" s="730"/>
      <c r="DRV301" s="730"/>
      <c r="DRW301" s="730"/>
      <c r="DRX301" s="730"/>
      <c r="DRY301" s="730"/>
      <c r="DRZ301" s="730"/>
      <c r="DSA301" s="730"/>
      <c r="DSB301" s="730"/>
      <c r="DSC301" s="730"/>
      <c r="DSD301" s="730"/>
      <c r="DSE301" s="730"/>
      <c r="DSF301" s="730"/>
      <c r="DSG301" s="730"/>
      <c r="DSH301" s="730"/>
      <c r="DSI301" s="730"/>
      <c r="DSJ301" s="730"/>
      <c r="DSK301" s="730"/>
      <c r="DSL301" s="730"/>
      <c r="DSM301" s="730"/>
      <c r="DSN301" s="730"/>
      <c r="DSO301" s="730"/>
      <c r="DSP301" s="730"/>
      <c r="DSQ301" s="730"/>
      <c r="DSR301" s="730"/>
      <c r="DSS301" s="730"/>
      <c r="DST301" s="730"/>
      <c r="DSU301" s="730"/>
      <c r="DSV301" s="730"/>
      <c r="DSW301" s="730"/>
      <c r="DSX301" s="730"/>
      <c r="DSY301" s="730"/>
      <c r="DSZ301" s="730"/>
      <c r="DTA301" s="730"/>
      <c r="DTB301" s="730"/>
      <c r="DTC301" s="730"/>
      <c r="DTD301" s="730"/>
      <c r="DTE301" s="730"/>
      <c r="DTF301" s="730"/>
      <c r="DTG301" s="730"/>
      <c r="DTH301" s="730"/>
      <c r="DTI301" s="730"/>
      <c r="DTJ301" s="730"/>
      <c r="DTK301" s="730"/>
      <c r="DTL301" s="730"/>
      <c r="DTM301" s="730"/>
      <c r="DTN301" s="730"/>
      <c r="DTO301" s="730"/>
      <c r="DTP301" s="730"/>
      <c r="DTQ301" s="730"/>
      <c r="DTR301" s="730"/>
      <c r="DTS301" s="730"/>
      <c r="DTT301" s="730"/>
      <c r="DTU301" s="730"/>
      <c r="DTV301" s="730"/>
      <c r="DTW301" s="730"/>
      <c r="DTX301" s="730"/>
      <c r="DTY301" s="730"/>
      <c r="DTZ301" s="730"/>
      <c r="DUA301" s="730"/>
      <c r="DUB301" s="730"/>
      <c r="DUC301" s="730"/>
      <c r="DUD301" s="730"/>
      <c r="DUE301" s="730"/>
      <c r="DUF301" s="730"/>
      <c r="DUG301" s="730"/>
      <c r="DUH301" s="730"/>
      <c r="DUI301" s="730"/>
      <c r="DUJ301" s="730"/>
      <c r="DUK301" s="730"/>
      <c r="DUL301" s="730"/>
      <c r="DUM301" s="730"/>
      <c r="DUN301" s="730"/>
      <c r="DUO301" s="730"/>
      <c r="DUP301" s="730"/>
      <c r="DUQ301" s="730"/>
      <c r="DUR301" s="730"/>
      <c r="DUS301" s="730"/>
      <c r="DUT301" s="730"/>
      <c r="DUU301" s="730"/>
      <c r="DUV301" s="730"/>
      <c r="DUW301" s="730"/>
      <c r="DUX301" s="730"/>
      <c r="DUY301" s="730"/>
      <c r="DUZ301" s="730"/>
      <c r="DVA301" s="730"/>
      <c r="DVB301" s="730"/>
      <c r="DVC301" s="730"/>
      <c r="DVD301" s="730"/>
      <c r="DVE301" s="730"/>
      <c r="DVF301" s="730"/>
      <c r="DVG301" s="730"/>
      <c r="DVH301" s="730"/>
      <c r="DVI301" s="730"/>
      <c r="DVJ301" s="730"/>
      <c r="DVK301" s="730"/>
      <c r="DVL301" s="730"/>
      <c r="DVM301" s="730"/>
      <c r="DVN301" s="730"/>
      <c r="DVO301" s="730"/>
      <c r="DVP301" s="730"/>
      <c r="DVQ301" s="730"/>
      <c r="DVR301" s="730"/>
      <c r="DVS301" s="730"/>
      <c r="DVT301" s="730"/>
      <c r="DVU301" s="730"/>
      <c r="DVV301" s="730"/>
      <c r="DVW301" s="730"/>
      <c r="DVX301" s="730"/>
      <c r="DVY301" s="730"/>
      <c r="DVZ301" s="730"/>
      <c r="DWA301" s="730"/>
      <c r="DWB301" s="730"/>
      <c r="DWC301" s="730"/>
      <c r="DWD301" s="730"/>
      <c r="DWE301" s="730"/>
      <c r="DWF301" s="730"/>
      <c r="DWG301" s="730"/>
      <c r="DWH301" s="730"/>
      <c r="DWI301" s="730"/>
      <c r="DWJ301" s="730"/>
      <c r="DWK301" s="730"/>
      <c r="DWL301" s="730"/>
      <c r="DWM301" s="730"/>
      <c r="DWN301" s="730"/>
      <c r="DWO301" s="730"/>
      <c r="DWP301" s="730"/>
      <c r="DWQ301" s="730"/>
      <c r="DWR301" s="730"/>
      <c r="DWS301" s="730"/>
      <c r="DWT301" s="730"/>
      <c r="DWU301" s="730"/>
      <c r="DWV301" s="730"/>
      <c r="DWW301" s="730"/>
      <c r="DWX301" s="730"/>
      <c r="DWY301" s="730"/>
      <c r="DWZ301" s="730"/>
      <c r="DXA301" s="730"/>
      <c r="DXB301" s="730"/>
      <c r="DXC301" s="730"/>
      <c r="DXD301" s="730"/>
      <c r="DXE301" s="730"/>
      <c r="DXF301" s="730"/>
      <c r="DXG301" s="730"/>
      <c r="DXH301" s="730"/>
      <c r="DXI301" s="730"/>
      <c r="DXJ301" s="730"/>
      <c r="DXK301" s="730"/>
      <c r="DXL301" s="730"/>
      <c r="DXM301" s="730"/>
      <c r="DXN301" s="730"/>
      <c r="DXO301" s="730"/>
      <c r="DXP301" s="730"/>
      <c r="DXQ301" s="730"/>
      <c r="DXR301" s="730"/>
      <c r="DXS301" s="730"/>
      <c r="DXT301" s="730"/>
      <c r="DXU301" s="730"/>
      <c r="DXV301" s="730"/>
      <c r="DXW301" s="730"/>
      <c r="DXX301" s="730"/>
      <c r="DXY301" s="730"/>
      <c r="DXZ301" s="730"/>
      <c r="DYA301" s="730"/>
      <c r="DYB301" s="730"/>
      <c r="DYC301" s="730"/>
      <c r="DYD301" s="730"/>
      <c r="DYE301" s="730"/>
      <c r="DYF301" s="730"/>
      <c r="DYG301" s="730"/>
      <c r="DYH301" s="730"/>
      <c r="DYI301" s="730"/>
      <c r="DYJ301" s="730"/>
      <c r="DYK301" s="730"/>
      <c r="DYL301" s="730"/>
      <c r="DYM301" s="730"/>
      <c r="DYN301" s="730"/>
      <c r="DYO301" s="730"/>
      <c r="DYP301" s="730"/>
      <c r="DYQ301" s="730"/>
      <c r="DYR301" s="730"/>
      <c r="DYS301" s="730"/>
      <c r="DYT301" s="730"/>
      <c r="DYU301" s="730"/>
      <c r="DYV301" s="730"/>
      <c r="DYW301" s="730"/>
      <c r="DYX301" s="730"/>
      <c r="DYY301" s="730"/>
      <c r="DYZ301" s="730"/>
      <c r="DZA301" s="730"/>
      <c r="DZB301" s="730"/>
      <c r="DZC301" s="730"/>
      <c r="DZD301" s="730"/>
      <c r="DZE301" s="730"/>
      <c r="DZF301" s="730"/>
      <c r="DZG301" s="730"/>
      <c r="DZH301" s="730"/>
      <c r="DZI301" s="730"/>
      <c r="DZJ301" s="730"/>
      <c r="DZK301" s="730"/>
      <c r="DZL301" s="730"/>
      <c r="DZM301" s="730"/>
      <c r="DZN301" s="730"/>
      <c r="DZO301" s="730"/>
      <c r="DZP301" s="730"/>
      <c r="DZQ301" s="730"/>
      <c r="DZR301" s="730"/>
      <c r="DZS301" s="730"/>
      <c r="DZT301" s="730"/>
      <c r="DZU301" s="730"/>
      <c r="DZV301" s="730"/>
      <c r="DZW301" s="730"/>
      <c r="DZX301" s="730"/>
      <c r="DZY301" s="730"/>
      <c r="DZZ301" s="730"/>
      <c r="EAA301" s="730"/>
      <c r="EAB301" s="730"/>
      <c r="EAC301" s="730"/>
      <c r="EAD301" s="730"/>
      <c r="EAE301" s="730"/>
      <c r="EAF301" s="730"/>
      <c r="EAG301" s="730"/>
      <c r="EAH301" s="730"/>
      <c r="EAI301" s="730"/>
      <c r="EAJ301" s="730"/>
      <c r="EAK301" s="730"/>
      <c r="EAL301" s="730"/>
      <c r="EAM301" s="730"/>
      <c r="EAN301" s="730"/>
      <c r="EAO301" s="730"/>
      <c r="EAP301" s="730"/>
      <c r="EAQ301" s="730"/>
      <c r="EAR301" s="730"/>
      <c r="EAS301" s="730"/>
      <c r="EAT301" s="730"/>
      <c r="EAU301" s="730"/>
      <c r="EAV301" s="730"/>
      <c r="EAW301" s="730"/>
      <c r="EAX301" s="730"/>
      <c r="EAY301" s="730"/>
      <c r="EAZ301" s="730"/>
      <c r="EBA301" s="730"/>
      <c r="EBB301" s="730"/>
      <c r="EBC301" s="730"/>
      <c r="EBD301" s="730"/>
      <c r="EBE301" s="730"/>
      <c r="EBF301" s="730"/>
      <c r="EBG301" s="730"/>
      <c r="EBH301" s="730"/>
      <c r="EBI301" s="730"/>
      <c r="EBJ301" s="730"/>
      <c r="EBK301" s="730"/>
      <c r="EBL301" s="730"/>
      <c r="EBM301" s="730"/>
      <c r="EBN301" s="730"/>
      <c r="EBO301" s="730"/>
      <c r="EBP301" s="730"/>
      <c r="EBQ301" s="730"/>
      <c r="EBR301" s="730"/>
      <c r="EBS301" s="730"/>
      <c r="EBT301" s="730"/>
      <c r="EBU301" s="730"/>
      <c r="EBV301" s="730"/>
      <c r="EBW301" s="730"/>
      <c r="EBX301" s="730"/>
      <c r="EBY301" s="730"/>
      <c r="EBZ301" s="730"/>
      <c r="ECA301" s="730"/>
      <c r="ECB301" s="730"/>
      <c r="ECC301" s="730"/>
      <c r="ECD301" s="730"/>
      <c r="ECE301" s="730"/>
      <c r="ECF301" s="730"/>
      <c r="ECG301" s="730"/>
      <c r="ECH301" s="730"/>
      <c r="ECI301" s="730"/>
      <c r="ECJ301" s="730"/>
      <c r="ECK301" s="730"/>
      <c r="ECL301" s="730"/>
      <c r="ECM301" s="730"/>
      <c r="ECN301" s="730"/>
      <c r="ECO301" s="730"/>
      <c r="ECP301" s="730"/>
      <c r="ECQ301" s="730"/>
      <c r="ECR301" s="730"/>
      <c r="ECS301" s="730"/>
      <c r="ECT301" s="730"/>
      <c r="ECU301" s="730"/>
      <c r="ECV301" s="730"/>
      <c r="ECW301" s="730"/>
      <c r="ECX301" s="730"/>
      <c r="ECY301" s="730"/>
      <c r="ECZ301" s="730"/>
      <c r="EDA301" s="730"/>
      <c r="EDB301" s="730"/>
      <c r="EDC301" s="730"/>
      <c r="EDD301" s="730"/>
      <c r="EDE301" s="730"/>
      <c r="EDF301" s="730"/>
      <c r="EDG301" s="730"/>
      <c r="EDH301" s="730"/>
      <c r="EDI301" s="730"/>
      <c r="EDJ301" s="730"/>
      <c r="EDK301" s="730"/>
      <c r="EDL301" s="730"/>
      <c r="EDM301" s="730"/>
      <c r="EDN301" s="730"/>
      <c r="EDO301" s="730"/>
      <c r="EDP301" s="730"/>
      <c r="EDQ301" s="730"/>
      <c r="EDR301" s="730"/>
      <c r="EDS301" s="730"/>
      <c r="EDT301" s="730"/>
      <c r="EDU301" s="730"/>
      <c r="EDV301" s="730"/>
      <c r="EDW301" s="730"/>
      <c r="EDX301" s="730"/>
      <c r="EDY301" s="730"/>
      <c r="EDZ301" s="730"/>
      <c r="EEA301" s="730"/>
      <c r="EEB301" s="730"/>
      <c r="EEC301" s="730"/>
      <c r="EED301" s="730"/>
      <c r="EEE301" s="730"/>
      <c r="EEF301" s="730"/>
      <c r="EEG301" s="730"/>
      <c r="EEH301" s="730"/>
      <c r="EEI301" s="730"/>
      <c r="EEJ301" s="730"/>
      <c r="EEK301" s="730"/>
      <c r="EEL301" s="730"/>
      <c r="EEM301" s="730"/>
      <c r="EEN301" s="730"/>
      <c r="EEO301" s="730"/>
      <c r="EEP301" s="730"/>
      <c r="EEQ301" s="730"/>
      <c r="EER301" s="730"/>
      <c r="EES301" s="730"/>
      <c r="EET301" s="730"/>
      <c r="EEU301" s="730"/>
      <c r="EEV301" s="730"/>
      <c r="EEW301" s="730"/>
      <c r="EEX301" s="730"/>
      <c r="EEY301" s="730"/>
      <c r="EEZ301" s="730"/>
      <c r="EFA301" s="730"/>
      <c r="EFB301" s="730"/>
      <c r="EFC301" s="730"/>
      <c r="EFD301" s="730"/>
      <c r="EFE301" s="730"/>
      <c r="EFF301" s="730"/>
      <c r="EFG301" s="730"/>
      <c r="EFH301" s="730"/>
      <c r="EFI301" s="730"/>
      <c r="EFJ301" s="730"/>
      <c r="EFK301" s="730"/>
      <c r="EFL301" s="730"/>
      <c r="EFM301" s="730"/>
      <c r="EFN301" s="730"/>
      <c r="EFO301" s="730"/>
      <c r="EFP301" s="730"/>
      <c r="EFQ301" s="730"/>
      <c r="EFR301" s="730"/>
      <c r="EFS301" s="730"/>
      <c r="EFT301" s="730"/>
      <c r="EFU301" s="730"/>
      <c r="EFV301" s="730"/>
      <c r="EFW301" s="730"/>
      <c r="EFX301" s="730"/>
      <c r="EFY301" s="730"/>
      <c r="EFZ301" s="730"/>
      <c r="EGA301" s="730"/>
      <c r="EGB301" s="730"/>
      <c r="EGC301" s="730"/>
      <c r="EGD301" s="730"/>
      <c r="EGE301" s="730"/>
      <c r="EGF301" s="730"/>
      <c r="EGG301" s="730"/>
      <c r="EGH301" s="730"/>
      <c r="EGI301" s="730"/>
      <c r="EGJ301" s="730"/>
      <c r="EGK301" s="730"/>
      <c r="EGL301" s="730"/>
      <c r="EGM301" s="730"/>
      <c r="EGN301" s="730"/>
      <c r="EGO301" s="730"/>
      <c r="EGP301" s="730"/>
      <c r="EGQ301" s="730"/>
      <c r="EGR301" s="730"/>
      <c r="EGS301" s="730"/>
      <c r="EGT301" s="730"/>
      <c r="EGU301" s="730"/>
      <c r="EGV301" s="730"/>
      <c r="EGW301" s="730"/>
      <c r="EGX301" s="730"/>
      <c r="EGY301" s="730"/>
      <c r="EGZ301" s="730"/>
      <c r="EHA301" s="730"/>
      <c r="EHB301" s="730"/>
      <c r="EHC301" s="730"/>
      <c r="EHD301" s="730"/>
      <c r="EHE301" s="730"/>
      <c r="EHF301" s="730"/>
      <c r="EHG301" s="730"/>
      <c r="EHH301" s="730"/>
      <c r="EHI301" s="730"/>
      <c r="EHJ301" s="730"/>
      <c r="EHK301" s="730"/>
      <c r="EHL301" s="730"/>
      <c r="EHM301" s="730"/>
      <c r="EHN301" s="730"/>
      <c r="EHO301" s="730"/>
      <c r="EHP301" s="730"/>
      <c r="EHQ301" s="730"/>
      <c r="EHR301" s="730"/>
      <c r="EHS301" s="730"/>
      <c r="EHT301" s="730"/>
      <c r="EHU301" s="730"/>
      <c r="EHV301" s="730"/>
      <c r="EHW301" s="730"/>
      <c r="EHX301" s="730"/>
      <c r="EHY301" s="730"/>
      <c r="EHZ301" s="730"/>
      <c r="EIA301" s="730"/>
      <c r="EIB301" s="730"/>
      <c r="EIC301" s="730"/>
      <c r="EID301" s="730"/>
      <c r="EIE301" s="730"/>
      <c r="EIF301" s="730"/>
      <c r="EIG301" s="730"/>
      <c r="EIH301" s="730"/>
      <c r="EII301" s="730"/>
      <c r="EIJ301" s="730"/>
      <c r="EIK301" s="730"/>
      <c r="EIL301" s="730"/>
      <c r="EIM301" s="730"/>
      <c r="EIN301" s="730"/>
      <c r="EIO301" s="730"/>
      <c r="EIP301" s="730"/>
      <c r="EIQ301" s="730"/>
      <c r="EIR301" s="730"/>
      <c r="EIS301" s="730"/>
      <c r="EIT301" s="730"/>
      <c r="EIU301" s="730"/>
      <c r="EIV301" s="730"/>
      <c r="EIW301" s="730"/>
      <c r="EIX301" s="730"/>
      <c r="EIY301" s="730"/>
      <c r="EIZ301" s="730"/>
      <c r="EJA301" s="730"/>
      <c r="EJB301" s="730"/>
      <c r="EJC301" s="730"/>
      <c r="EJD301" s="730"/>
      <c r="EJE301" s="730"/>
      <c r="EJF301" s="730"/>
      <c r="EJG301" s="730"/>
      <c r="EJH301" s="730"/>
      <c r="EJI301" s="730"/>
      <c r="EJJ301" s="730"/>
      <c r="EJK301" s="730"/>
      <c r="EJL301" s="730"/>
      <c r="EJM301" s="730"/>
      <c r="EJN301" s="730"/>
      <c r="EJO301" s="730"/>
      <c r="EJP301" s="730"/>
      <c r="EJQ301" s="730"/>
      <c r="EJR301" s="730"/>
      <c r="EJS301" s="730"/>
      <c r="EJT301" s="730"/>
      <c r="EJU301" s="730"/>
      <c r="EJV301" s="730"/>
      <c r="EJW301" s="730"/>
      <c r="EJX301" s="730"/>
      <c r="EJY301" s="730"/>
      <c r="EJZ301" s="730"/>
      <c r="EKA301" s="730"/>
      <c r="EKB301" s="730"/>
      <c r="EKC301" s="730"/>
      <c r="EKD301" s="730"/>
      <c r="EKE301" s="730"/>
      <c r="EKF301" s="730"/>
      <c r="EKG301" s="730"/>
      <c r="EKH301" s="730"/>
      <c r="EKI301" s="730"/>
      <c r="EKJ301" s="730"/>
      <c r="EKK301" s="730"/>
      <c r="EKL301" s="730"/>
      <c r="EKM301" s="730"/>
      <c r="EKN301" s="730"/>
      <c r="EKO301" s="730"/>
      <c r="EKP301" s="730"/>
      <c r="EKQ301" s="730"/>
      <c r="EKR301" s="730"/>
      <c r="EKS301" s="730"/>
      <c r="EKT301" s="730"/>
      <c r="EKU301" s="730"/>
      <c r="EKV301" s="730"/>
      <c r="EKW301" s="730"/>
      <c r="EKX301" s="730"/>
      <c r="EKY301" s="730"/>
      <c r="EKZ301" s="730"/>
      <c r="ELA301" s="730"/>
      <c r="ELB301" s="730"/>
      <c r="ELC301" s="730"/>
      <c r="ELD301" s="730"/>
      <c r="ELE301" s="730"/>
      <c r="ELF301" s="730"/>
      <c r="ELG301" s="730"/>
      <c r="ELH301" s="730"/>
      <c r="ELI301" s="730"/>
      <c r="ELJ301" s="730"/>
      <c r="ELK301" s="730"/>
      <c r="ELL301" s="730"/>
      <c r="ELM301" s="730"/>
      <c r="ELN301" s="730"/>
      <c r="ELO301" s="730"/>
      <c r="ELP301" s="730"/>
      <c r="ELQ301" s="730"/>
      <c r="ELR301" s="730"/>
      <c r="ELS301" s="730"/>
      <c r="ELT301" s="730"/>
      <c r="ELU301" s="730"/>
      <c r="ELV301" s="730"/>
      <c r="ELW301" s="730"/>
      <c r="ELX301" s="730"/>
      <c r="ELY301" s="730"/>
      <c r="ELZ301" s="730"/>
      <c r="EMA301" s="730"/>
      <c r="EMB301" s="730"/>
      <c r="EMC301" s="730"/>
      <c r="EMD301" s="730"/>
      <c r="EME301" s="730"/>
      <c r="EMF301" s="730"/>
      <c r="EMG301" s="730"/>
      <c r="EMH301" s="730"/>
      <c r="EMI301" s="730"/>
      <c r="EMJ301" s="730"/>
      <c r="EMK301" s="730"/>
      <c r="EML301" s="730"/>
      <c r="EMM301" s="730"/>
      <c r="EMN301" s="730"/>
      <c r="EMO301" s="730"/>
      <c r="EMP301" s="730"/>
      <c r="EMQ301" s="730"/>
      <c r="EMR301" s="730"/>
      <c r="EMS301" s="730"/>
      <c r="EMT301" s="730"/>
      <c r="EMU301" s="730"/>
      <c r="EMV301" s="730"/>
      <c r="EMW301" s="730"/>
      <c r="EMX301" s="730"/>
      <c r="EMY301" s="730"/>
      <c r="EMZ301" s="730"/>
      <c r="ENA301" s="730"/>
      <c r="ENB301" s="730"/>
      <c r="ENC301" s="730"/>
      <c r="END301" s="730"/>
      <c r="ENE301" s="730"/>
      <c r="ENF301" s="730"/>
      <c r="ENG301" s="730"/>
      <c r="ENH301" s="730"/>
      <c r="ENI301" s="730"/>
      <c r="ENJ301" s="730"/>
      <c r="ENK301" s="730"/>
      <c r="ENL301" s="730"/>
      <c r="ENM301" s="730"/>
      <c r="ENN301" s="730"/>
      <c r="ENO301" s="730"/>
      <c r="ENP301" s="730"/>
      <c r="ENQ301" s="730"/>
      <c r="ENR301" s="730"/>
      <c r="ENS301" s="730"/>
      <c r="ENT301" s="730"/>
      <c r="ENU301" s="730"/>
      <c r="ENV301" s="730"/>
      <c r="ENW301" s="730"/>
      <c r="ENX301" s="730"/>
      <c r="ENY301" s="730"/>
      <c r="ENZ301" s="730"/>
      <c r="EOA301" s="730"/>
      <c r="EOB301" s="730"/>
      <c r="EOC301" s="730"/>
      <c r="EOD301" s="730"/>
      <c r="EOE301" s="730"/>
      <c r="EOF301" s="730"/>
      <c r="EOG301" s="730"/>
      <c r="EOH301" s="730"/>
      <c r="EOI301" s="730"/>
      <c r="EOJ301" s="730"/>
      <c r="EOK301" s="730"/>
      <c r="EOL301" s="730"/>
      <c r="EOM301" s="730"/>
      <c r="EON301" s="730"/>
      <c r="EOO301" s="730"/>
      <c r="EOP301" s="730"/>
      <c r="EOQ301" s="730"/>
      <c r="EOR301" s="730"/>
      <c r="EOS301" s="730"/>
      <c r="EOT301" s="730"/>
      <c r="EOU301" s="730"/>
      <c r="EOV301" s="730"/>
      <c r="EOW301" s="730"/>
      <c r="EOX301" s="730"/>
      <c r="EOY301" s="730"/>
      <c r="EOZ301" s="730"/>
      <c r="EPA301" s="730"/>
      <c r="EPB301" s="730"/>
      <c r="EPC301" s="730"/>
      <c r="EPD301" s="730"/>
      <c r="EPE301" s="730"/>
      <c r="EPF301" s="730"/>
      <c r="EPG301" s="730"/>
      <c r="EPH301" s="730"/>
      <c r="EPI301" s="730"/>
      <c r="EPJ301" s="730"/>
      <c r="EPK301" s="730"/>
      <c r="EPL301" s="730"/>
      <c r="EPM301" s="730"/>
      <c r="EPN301" s="730"/>
      <c r="EPO301" s="730"/>
      <c r="EPP301" s="730"/>
      <c r="EPQ301" s="730"/>
      <c r="EPR301" s="730"/>
      <c r="EPS301" s="730"/>
      <c r="EPT301" s="730"/>
      <c r="EPU301" s="730"/>
      <c r="EPV301" s="730"/>
      <c r="EPW301" s="730"/>
      <c r="EPX301" s="730"/>
      <c r="EPY301" s="730"/>
      <c r="EPZ301" s="730"/>
      <c r="EQA301" s="730"/>
      <c r="EQB301" s="730"/>
      <c r="EQC301" s="730"/>
      <c r="EQD301" s="730"/>
      <c r="EQE301" s="730"/>
      <c r="EQF301" s="730"/>
      <c r="EQG301" s="730"/>
      <c r="EQH301" s="730"/>
      <c r="EQI301" s="730"/>
      <c r="EQJ301" s="730"/>
      <c r="EQK301" s="730"/>
      <c r="EQL301" s="730"/>
      <c r="EQM301" s="730"/>
      <c r="EQN301" s="730"/>
      <c r="EQO301" s="730"/>
      <c r="EQP301" s="730"/>
      <c r="EQQ301" s="730"/>
      <c r="EQR301" s="730"/>
      <c r="EQS301" s="730"/>
      <c r="EQT301" s="730"/>
      <c r="EQU301" s="730"/>
      <c r="EQV301" s="730"/>
      <c r="EQW301" s="730"/>
      <c r="EQX301" s="730"/>
      <c r="EQY301" s="730"/>
      <c r="EQZ301" s="730"/>
      <c r="ERA301" s="730"/>
      <c r="ERB301" s="730"/>
      <c r="ERC301" s="730"/>
      <c r="ERD301" s="730"/>
      <c r="ERE301" s="730"/>
      <c r="ERF301" s="730"/>
      <c r="ERG301" s="730"/>
      <c r="ERH301" s="730"/>
      <c r="ERI301" s="730"/>
      <c r="ERJ301" s="730"/>
      <c r="ERK301" s="730"/>
      <c r="ERL301" s="730"/>
      <c r="ERM301" s="730"/>
      <c r="ERN301" s="730"/>
      <c r="ERO301" s="730"/>
      <c r="ERP301" s="730"/>
      <c r="ERQ301" s="730"/>
      <c r="ERR301" s="730"/>
      <c r="ERS301" s="730"/>
      <c r="ERT301" s="730"/>
      <c r="ERU301" s="730"/>
      <c r="ERV301" s="730"/>
      <c r="ERW301" s="730"/>
      <c r="ERX301" s="730"/>
      <c r="ERY301" s="730"/>
      <c r="ERZ301" s="730"/>
      <c r="ESA301" s="730"/>
      <c r="ESB301" s="730"/>
      <c r="ESC301" s="730"/>
      <c r="ESD301" s="730"/>
      <c r="ESE301" s="730"/>
      <c r="ESF301" s="730"/>
      <c r="ESG301" s="730"/>
      <c r="ESH301" s="730"/>
      <c r="ESI301" s="730"/>
      <c r="ESJ301" s="730"/>
      <c r="ESK301" s="730"/>
      <c r="ESL301" s="730"/>
      <c r="ESM301" s="730"/>
      <c r="ESN301" s="730"/>
      <c r="ESO301" s="730"/>
      <c r="ESP301" s="730"/>
      <c r="ESQ301" s="730"/>
      <c r="ESR301" s="730"/>
      <c r="ESS301" s="730"/>
      <c r="EST301" s="730"/>
      <c r="ESU301" s="730"/>
      <c r="ESV301" s="730"/>
      <c r="ESW301" s="730"/>
      <c r="ESX301" s="730"/>
      <c r="ESY301" s="730"/>
      <c r="ESZ301" s="730"/>
      <c r="ETA301" s="730"/>
      <c r="ETB301" s="730"/>
      <c r="ETC301" s="730"/>
      <c r="ETD301" s="730"/>
      <c r="ETE301" s="730"/>
      <c r="ETF301" s="730"/>
      <c r="ETG301" s="730"/>
      <c r="ETH301" s="730"/>
      <c r="ETI301" s="730"/>
      <c r="ETJ301" s="730"/>
      <c r="ETK301" s="730"/>
      <c r="ETL301" s="730"/>
      <c r="ETM301" s="730"/>
      <c r="ETN301" s="730"/>
      <c r="ETO301" s="730"/>
      <c r="ETP301" s="730"/>
      <c r="ETQ301" s="730"/>
      <c r="ETR301" s="730"/>
      <c r="ETS301" s="730"/>
      <c r="ETT301" s="730"/>
      <c r="ETU301" s="730"/>
      <c r="ETV301" s="730"/>
      <c r="ETW301" s="730"/>
      <c r="ETX301" s="730"/>
      <c r="ETY301" s="730"/>
      <c r="ETZ301" s="730"/>
      <c r="EUA301" s="730"/>
      <c r="EUB301" s="730"/>
      <c r="EUC301" s="730"/>
      <c r="EUD301" s="730"/>
      <c r="EUE301" s="730"/>
      <c r="EUF301" s="730"/>
      <c r="EUG301" s="730"/>
      <c r="EUH301" s="730"/>
      <c r="EUI301" s="730"/>
      <c r="EUJ301" s="730"/>
      <c r="EUK301" s="730"/>
      <c r="EUL301" s="730"/>
      <c r="EUM301" s="730"/>
      <c r="EUN301" s="730"/>
      <c r="EUO301" s="730"/>
      <c r="EUP301" s="730"/>
      <c r="EUQ301" s="730"/>
      <c r="EUR301" s="730"/>
      <c r="EUS301" s="730"/>
      <c r="EUT301" s="730"/>
      <c r="EUU301" s="730"/>
      <c r="EUV301" s="730"/>
      <c r="EUW301" s="730"/>
      <c r="EUX301" s="730"/>
      <c r="EUY301" s="730"/>
      <c r="EUZ301" s="730"/>
      <c r="EVA301" s="730"/>
      <c r="EVB301" s="730"/>
      <c r="EVC301" s="730"/>
      <c r="EVD301" s="730"/>
      <c r="EVE301" s="730"/>
      <c r="EVF301" s="730"/>
      <c r="EVG301" s="730"/>
      <c r="EVH301" s="730"/>
      <c r="EVI301" s="730"/>
      <c r="EVJ301" s="730"/>
      <c r="EVK301" s="730"/>
      <c r="EVL301" s="730"/>
      <c r="EVM301" s="730"/>
      <c r="EVN301" s="730"/>
      <c r="EVO301" s="730"/>
      <c r="EVP301" s="730"/>
      <c r="EVQ301" s="730"/>
      <c r="EVR301" s="730"/>
      <c r="EVS301" s="730"/>
      <c r="EVT301" s="730"/>
      <c r="EVU301" s="730"/>
      <c r="EVV301" s="730"/>
      <c r="EVW301" s="730"/>
      <c r="EVX301" s="730"/>
      <c r="EVY301" s="730"/>
      <c r="EVZ301" s="730"/>
      <c r="EWA301" s="730"/>
      <c r="EWB301" s="730"/>
      <c r="EWC301" s="730"/>
      <c r="EWD301" s="730"/>
      <c r="EWE301" s="730"/>
      <c r="EWF301" s="730"/>
      <c r="EWG301" s="730"/>
      <c r="EWH301" s="730"/>
      <c r="EWI301" s="730"/>
      <c r="EWJ301" s="730"/>
      <c r="EWK301" s="730"/>
      <c r="EWL301" s="730"/>
      <c r="EWM301" s="730"/>
      <c r="EWN301" s="730"/>
      <c r="EWO301" s="730"/>
      <c r="EWP301" s="730"/>
      <c r="EWQ301" s="730"/>
      <c r="EWR301" s="730"/>
      <c r="EWS301" s="730"/>
      <c r="EWT301" s="730"/>
      <c r="EWU301" s="730"/>
      <c r="EWV301" s="730"/>
      <c r="EWW301" s="730"/>
      <c r="EWX301" s="730"/>
      <c r="EWY301" s="730"/>
      <c r="EWZ301" s="730"/>
      <c r="EXA301" s="730"/>
      <c r="EXB301" s="730"/>
      <c r="EXC301" s="730"/>
      <c r="EXD301" s="730"/>
      <c r="EXE301" s="730"/>
      <c r="EXF301" s="730"/>
      <c r="EXG301" s="730"/>
      <c r="EXH301" s="730"/>
      <c r="EXI301" s="730"/>
      <c r="EXJ301" s="730"/>
      <c r="EXK301" s="730"/>
      <c r="EXL301" s="730"/>
      <c r="EXM301" s="730"/>
      <c r="EXN301" s="730"/>
      <c r="EXO301" s="730"/>
      <c r="EXP301" s="730"/>
      <c r="EXQ301" s="730"/>
      <c r="EXR301" s="730"/>
      <c r="EXS301" s="730"/>
      <c r="EXT301" s="730"/>
      <c r="EXU301" s="730"/>
      <c r="EXV301" s="730"/>
      <c r="EXW301" s="730"/>
      <c r="EXX301" s="730"/>
      <c r="EXY301" s="730"/>
      <c r="EXZ301" s="730"/>
      <c r="EYA301" s="730"/>
      <c r="EYB301" s="730"/>
      <c r="EYC301" s="730"/>
      <c r="EYD301" s="730"/>
      <c r="EYE301" s="730"/>
      <c r="EYF301" s="730"/>
      <c r="EYG301" s="730"/>
      <c r="EYH301" s="730"/>
      <c r="EYI301" s="730"/>
      <c r="EYJ301" s="730"/>
      <c r="EYK301" s="730"/>
      <c r="EYL301" s="730"/>
      <c r="EYM301" s="730"/>
      <c r="EYN301" s="730"/>
      <c r="EYO301" s="730"/>
      <c r="EYP301" s="730"/>
      <c r="EYQ301" s="730"/>
      <c r="EYR301" s="730"/>
      <c r="EYS301" s="730"/>
      <c r="EYT301" s="730"/>
      <c r="EYU301" s="730"/>
      <c r="EYV301" s="730"/>
      <c r="EYW301" s="730"/>
      <c r="EYX301" s="730"/>
      <c r="EYY301" s="730"/>
      <c r="EYZ301" s="730"/>
      <c r="EZA301" s="730"/>
      <c r="EZB301" s="730"/>
      <c r="EZC301" s="730"/>
      <c r="EZD301" s="730"/>
      <c r="EZE301" s="730"/>
      <c r="EZF301" s="730"/>
      <c r="EZG301" s="730"/>
      <c r="EZH301" s="730"/>
      <c r="EZI301" s="730"/>
      <c r="EZJ301" s="730"/>
      <c r="EZK301" s="730"/>
      <c r="EZL301" s="730"/>
      <c r="EZM301" s="730"/>
      <c r="EZN301" s="730"/>
      <c r="EZO301" s="730"/>
      <c r="EZP301" s="730"/>
      <c r="EZQ301" s="730"/>
      <c r="EZR301" s="730"/>
      <c r="EZS301" s="730"/>
      <c r="EZT301" s="730"/>
      <c r="EZU301" s="730"/>
      <c r="EZV301" s="730"/>
      <c r="EZW301" s="730"/>
      <c r="EZX301" s="730"/>
      <c r="EZY301" s="730"/>
      <c r="EZZ301" s="730"/>
      <c r="FAA301" s="730"/>
      <c r="FAB301" s="730"/>
      <c r="FAC301" s="730"/>
      <c r="FAD301" s="730"/>
      <c r="FAE301" s="730"/>
      <c r="FAF301" s="730"/>
      <c r="FAG301" s="730"/>
      <c r="FAH301" s="730"/>
      <c r="FAI301" s="730"/>
      <c r="FAJ301" s="730"/>
      <c r="FAK301" s="730"/>
      <c r="FAL301" s="730"/>
      <c r="FAM301" s="730"/>
      <c r="FAN301" s="730"/>
      <c r="FAO301" s="730"/>
      <c r="FAP301" s="730"/>
      <c r="FAQ301" s="730"/>
      <c r="FAR301" s="730"/>
      <c r="FAS301" s="730"/>
      <c r="FAT301" s="730"/>
      <c r="FAU301" s="730"/>
      <c r="FAV301" s="730"/>
      <c r="FAW301" s="730"/>
      <c r="FAX301" s="730"/>
      <c r="FAY301" s="730"/>
      <c r="FAZ301" s="730"/>
      <c r="FBA301" s="730"/>
      <c r="FBB301" s="730"/>
      <c r="FBC301" s="730"/>
      <c r="FBD301" s="730"/>
      <c r="FBE301" s="730"/>
      <c r="FBF301" s="730"/>
      <c r="FBG301" s="730"/>
      <c r="FBH301" s="730"/>
      <c r="FBI301" s="730"/>
      <c r="FBJ301" s="730"/>
      <c r="FBK301" s="730"/>
      <c r="FBL301" s="730"/>
      <c r="FBM301" s="730"/>
      <c r="FBN301" s="730"/>
      <c r="FBO301" s="730"/>
      <c r="FBP301" s="730"/>
      <c r="FBQ301" s="730"/>
      <c r="FBR301" s="730"/>
      <c r="FBS301" s="730"/>
      <c r="FBT301" s="730"/>
      <c r="FBU301" s="730"/>
      <c r="FBV301" s="730"/>
      <c r="FBW301" s="730"/>
      <c r="FBX301" s="730"/>
      <c r="FBY301" s="730"/>
      <c r="FBZ301" s="730"/>
      <c r="FCA301" s="730"/>
      <c r="FCB301" s="730"/>
      <c r="FCC301" s="730"/>
      <c r="FCD301" s="730"/>
      <c r="FCE301" s="730"/>
      <c r="FCF301" s="730"/>
      <c r="FCG301" s="730"/>
      <c r="FCH301" s="730"/>
      <c r="FCI301" s="730"/>
      <c r="FCJ301" s="730"/>
      <c r="FCK301" s="730"/>
      <c r="FCL301" s="730"/>
      <c r="FCM301" s="730"/>
      <c r="FCN301" s="730"/>
      <c r="FCO301" s="730"/>
      <c r="FCP301" s="730"/>
      <c r="FCQ301" s="730"/>
      <c r="FCR301" s="730"/>
      <c r="FCS301" s="730"/>
      <c r="FCT301" s="730"/>
      <c r="FCU301" s="730"/>
      <c r="FCV301" s="730"/>
      <c r="FCW301" s="730"/>
      <c r="FCX301" s="730"/>
      <c r="FCY301" s="730"/>
      <c r="FCZ301" s="730"/>
      <c r="FDA301" s="730"/>
      <c r="FDB301" s="730"/>
      <c r="FDC301" s="730"/>
      <c r="FDD301" s="730"/>
      <c r="FDE301" s="730"/>
      <c r="FDF301" s="730"/>
      <c r="FDG301" s="730"/>
      <c r="FDH301" s="730"/>
      <c r="FDI301" s="730"/>
      <c r="FDJ301" s="730"/>
      <c r="FDK301" s="730"/>
      <c r="FDL301" s="730"/>
      <c r="FDM301" s="730"/>
      <c r="FDN301" s="730"/>
      <c r="FDO301" s="730"/>
      <c r="FDP301" s="730"/>
      <c r="FDQ301" s="730"/>
      <c r="FDR301" s="730"/>
      <c r="FDS301" s="730"/>
      <c r="FDT301" s="730"/>
      <c r="FDU301" s="730"/>
      <c r="FDV301" s="730"/>
      <c r="FDW301" s="730"/>
      <c r="FDX301" s="730"/>
      <c r="FDY301" s="730"/>
      <c r="FDZ301" s="730"/>
      <c r="FEA301" s="730"/>
      <c r="FEB301" s="730"/>
      <c r="FEC301" s="730"/>
      <c r="FED301" s="730"/>
      <c r="FEE301" s="730"/>
      <c r="FEF301" s="730"/>
      <c r="FEG301" s="730"/>
      <c r="FEH301" s="730"/>
      <c r="FEI301" s="730"/>
      <c r="FEJ301" s="730"/>
      <c r="FEK301" s="730"/>
      <c r="FEL301" s="730"/>
      <c r="FEM301" s="730"/>
      <c r="FEN301" s="730"/>
      <c r="FEO301" s="730"/>
      <c r="FEP301" s="730"/>
      <c r="FEQ301" s="730"/>
      <c r="FER301" s="730"/>
      <c r="FES301" s="730"/>
      <c r="FET301" s="730"/>
      <c r="FEU301" s="730"/>
      <c r="FEV301" s="730"/>
      <c r="FEW301" s="730"/>
      <c r="FEX301" s="730"/>
      <c r="FEY301" s="730"/>
      <c r="FEZ301" s="730"/>
      <c r="FFA301" s="730"/>
      <c r="FFB301" s="730"/>
      <c r="FFC301" s="730"/>
      <c r="FFD301" s="730"/>
      <c r="FFE301" s="730"/>
      <c r="FFF301" s="730"/>
      <c r="FFG301" s="730"/>
      <c r="FFH301" s="730"/>
      <c r="FFI301" s="730"/>
      <c r="FFJ301" s="730"/>
      <c r="FFK301" s="730"/>
      <c r="FFL301" s="730"/>
      <c r="FFM301" s="730"/>
      <c r="FFN301" s="730"/>
      <c r="FFO301" s="730"/>
      <c r="FFP301" s="730"/>
      <c r="FFQ301" s="730"/>
      <c r="FFR301" s="730"/>
      <c r="FFS301" s="730"/>
      <c r="FFT301" s="730"/>
      <c r="FFU301" s="730"/>
      <c r="FFV301" s="730"/>
      <c r="FFW301" s="730"/>
      <c r="FFX301" s="730"/>
      <c r="FFY301" s="730"/>
      <c r="FFZ301" s="730"/>
      <c r="FGA301" s="730"/>
      <c r="FGB301" s="730"/>
      <c r="FGC301" s="730"/>
      <c r="FGD301" s="730"/>
      <c r="FGE301" s="730"/>
      <c r="FGF301" s="730"/>
      <c r="FGG301" s="730"/>
      <c r="FGH301" s="730"/>
      <c r="FGI301" s="730"/>
      <c r="FGJ301" s="730"/>
      <c r="FGK301" s="730"/>
      <c r="FGL301" s="730"/>
      <c r="FGM301" s="730"/>
      <c r="FGN301" s="730"/>
      <c r="FGO301" s="730"/>
      <c r="FGP301" s="730"/>
      <c r="FGQ301" s="730"/>
      <c r="FGR301" s="730"/>
      <c r="FGS301" s="730"/>
      <c r="FGT301" s="730"/>
      <c r="FGU301" s="730"/>
      <c r="FGV301" s="730"/>
      <c r="FGW301" s="730"/>
      <c r="FGX301" s="730"/>
      <c r="FGY301" s="730"/>
      <c r="FGZ301" s="730"/>
      <c r="FHA301" s="730"/>
      <c r="FHB301" s="730"/>
      <c r="FHC301" s="730"/>
      <c r="FHD301" s="730"/>
      <c r="FHE301" s="730"/>
      <c r="FHF301" s="730"/>
      <c r="FHG301" s="730"/>
      <c r="FHH301" s="730"/>
      <c r="FHI301" s="730"/>
      <c r="FHJ301" s="730"/>
      <c r="FHK301" s="730"/>
      <c r="FHL301" s="730"/>
      <c r="FHM301" s="730"/>
      <c r="FHN301" s="730"/>
      <c r="FHO301" s="730"/>
      <c r="FHP301" s="730"/>
      <c r="FHQ301" s="730"/>
      <c r="FHR301" s="730"/>
      <c r="FHS301" s="730"/>
      <c r="FHT301" s="730"/>
      <c r="FHU301" s="730"/>
      <c r="FHV301" s="730"/>
      <c r="FHW301" s="730"/>
      <c r="FHX301" s="730"/>
      <c r="FHY301" s="730"/>
      <c r="FHZ301" s="730"/>
      <c r="FIA301" s="730"/>
      <c r="FIB301" s="730"/>
      <c r="FIC301" s="730"/>
      <c r="FID301" s="730"/>
      <c r="FIE301" s="730"/>
      <c r="FIF301" s="730"/>
      <c r="FIG301" s="730"/>
      <c r="FIH301" s="730"/>
      <c r="FII301" s="730"/>
      <c r="FIJ301" s="730"/>
      <c r="FIK301" s="730"/>
      <c r="FIL301" s="730"/>
      <c r="FIM301" s="730"/>
      <c r="FIN301" s="730"/>
      <c r="FIO301" s="730"/>
      <c r="FIP301" s="730"/>
      <c r="FIQ301" s="730"/>
      <c r="FIR301" s="730"/>
      <c r="FIS301" s="730"/>
      <c r="FIT301" s="730"/>
      <c r="FIU301" s="730"/>
      <c r="FIV301" s="730"/>
      <c r="FIW301" s="730"/>
      <c r="FIX301" s="730"/>
      <c r="FIY301" s="730"/>
      <c r="FIZ301" s="730"/>
      <c r="FJA301" s="730"/>
      <c r="FJB301" s="730"/>
      <c r="FJC301" s="730"/>
      <c r="FJD301" s="730"/>
      <c r="FJE301" s="730"/>
      <c r="FJF301" s="730"/>
      <c r="FJG301" s="730"/>
      <c r="FJH301" s="730"/>
      <c r="FJI301" s="730"/>
      <c r="FJJ301" s="730"/>
      <c r="FJK301" s="730"/>
      <c r="FJL301" s="730"/>
      <c r="FJM301" s="730"/>
      <c r="FJN301" s="730"/>
      <c r="FJO301" s="730"/>
      <c r="FJP301" s="730"/>
      <c r="FJQ301" s="730"/>
      <c r="FJR301" s="730"/>
      <c r="FJS301" s="730"/>
      <c r="FJT301" s="730"/>
      <c r="FJU301" s="730"/>
      <c r="FJV301" s="730"/>
      <c r="FJW301" s="730"/>
      <c r="FJX301" s="730"/>
      <c r="FJY301" s="730"/>
      <c r="FJZ301" s="730"/>
      <c r="FKA301" s="730"/>
      <c r="FKB301" s="730"/>
      <c r="FKC301" s="730"/>
      <c r="FKD301" s="730"/>
      <c r="FKE301" s="730"/>
      <c r="FKF301" s="730"/>
      <c r="FKG301" s="730"/>
      <c r="FKH301" s="730"/>
      <c r="FKI301" s="730"/>
      <c r="FKJ301" s="730"/>
      <c r="FKK301" s="730"/>
      <c r="FKL301" s="730"/>
      <c r="FKM301" s="730"/>
      <c r="FKN301" s="730"/>
      <c r="FKO301" s="730"/>
      <c r="FKP301" s="730"/>
      <c r="FKQ301" s="730"/>
      <c r="FKR301" s="730"/>
      <c r="FKS301" s="730"/>
      <c r="FKT301" s="730"/>
      <c r="FKU301" s="730"/>
      <c r="FKV301" s="730"/>
      <c r="FKW301" s="730"/>
      <c r="FKX301" s="730"/>
      <c r="FKY301" s="730"/>
      <c r="FKZ301" s="730"/>
      <c r="FLA301" s="730"/>
      <c r="FLB301" s="730"/>
      <c r="FLC301" s="730"/>
      <c r="FLD301" s="730"/>
      <c r="FLE301" s="730"/>
      <c r="FLF301" s="730"/>
      <c r="FLG301" s="730"/>
      <c r="FLH301" s="730"/>
      <c r="FLI301" s="730"/>
      <c r="FLJ301" s="730"/>
      <c r="FLK301" s="730"/>
      <c r="FLL301" s="730"/>
      <c r="FLM301" s="730"/>
      <c r="FLN301" s="730"/>
      <c r="FLO301" s="730"/>
      <c r="FLP301" s="730"/>
      <c r="FLQ301" s="730"/>
      <c r="FLR301" s="730"/>
      <c r="FLS301" s="730"/>
      <c r="FLT301" s="730"/>
      <c r="FLU301" s="730"/>
      <c r="FLV301" s="730"/>
      <c r="FLW301" s="730"/>
      <c r="FLX301" s="730"/>
      <c r="FLY301" s="730"/>
      <c r="FLZ301" s="730"/>
      <c r="FMA301" s="730"/>
      <c r="FMB301" s="730"/>
      <c r="FMC301" s="730"/>
      <c r="FMD301" s="730"/>
      <c r="FME301" s="730"/>
      <c r="FMF301" s="730"/>
      <c r="FMG301" s="730"/>
      <c r="FMH301" s="730"/>
      <c r="FMI301" s="730"/>
      <c r="FMJ301" s="730"/>
      <c r="FMK301" s="730"/>
      <c r="FML301" s="730"/>
      <c r="FMM301" s="730"/>
      <c r="FMN301" s="730"/>
      <c r="FMO301" s="730"/>
      <c r="FMP301" s="730"/>
      <c r="FMQ301" s="730"/>
      <c r="FMR301" s="730"/>
      <c r="FMS301" s="730"/>
      <c r="FMT301" s="730"/>
      <c r="FMU301" s="730"/>
      <c r="FMV301" s="730"/>
      <c r="FMW301" s="730"/>
      <c r="FMX301" s="730"/>
      <c r="FMY301" s="730"/>
      <c r="FMZ301" s="730"/>
      <c r="FNA301" s="730"/>
      <c r="FNB301" s="730"/>
      <c r="FNC301" s="730"/>
      <c r="FND301" s="730"/>
      <c r="FNE301" s="730"/>
      <c r="FNF301" s="730"/>
      <c r="FNG301" s="730"/>
      <c r="FNH301" s="730"/>
      <c r="FNI301" s="730"/>
      <c r="FNJ301" s="730"/>
      <c r="FNK301" s="730"/>
      <c r="FNL301" s="730"/>
      <c r="FNM301" s="730"/>
      <c r="FNN301" s="730"/>
      <c r="FNO301" s="730"/>
      <c r="FNP301" s="730"/>
      <c r="FNQ301" s="730"/>
      <c r="FNR301" s="730"/>
      <c r="FNS301" s="730"/>
      <c r="FNT301" s="730"/>
      <c r="FNU301" s="730"/>
      <c r="FNV301" s="730"/>
      <c r="FNW301" s="730"/>
      <c r="FNX301" s="730"/>
      <c r="FNY301" s="730"/>
      <c r="FNZ301" s="730"/>
      <c r="FOA301" s="730"/>
      <c r="FOB301" s="730"/>
      <c r="FOC301" s="730"/>
      <c r="FOD301" s="730"/>
      <c r="FOE301" s="730"/>
      <c r="FOF301" s="730"/>
      <c r="FOG301" s="730"/>
      <c r="FOH301" s="730"/>
      <c r="FOI301" s="730"/>
      <c r="FOJ301" s="730"/>
      <c r="FOK301" s="730"/>
      <c r="FOL301" s="730"/>
      <c r="FOM301" s="730"/>
      <c r="FON301" s="730"/>
      <c r="FOO301" s="730"/>
      <c r="FOP301" s="730"/>
      <c r="FOQ301" s="730"/>
      <c r="FOR301" s="730"/>
      <c r="FOS301" s="730"/>
      <c r="FOT301" s="730"/>
      <c r="FOU301" s="730"/>
      <c r="FOV301" s="730"/>
      <c r="FOW301" s="730"/>
      <c r="FOX301" s="730"/>
      <c r="FOY301" s="730"/>
      <c r="FOZ301" s="730"/>
      <c r="FPA301" s="730"/>
      <c r="FPB301" s="730"/>
      <c r="FPC301" s="730"/>
      <c r="FPD301" s="730"/>
      <c r="FPE301" s="730"/>
      <c r="FPF301" s="730"/>
      <c r="FPG301" s="730"/>
      <c r="FPH301" s="730"/>
      <c r="FPI301" s="730"/>
      <c r="FPJ301" s="730"/>
      <c r="FPK301" s="730"/>
      <c r="FPL301" s="730"/>
      <c r="FPM301" s="730"/>
      <c r="FPN301" s="730"/>
      <c r="FPO301" s="730"/>
      <c r="FPP301" s="730"/>
      <c r="FPQ301" s="730"/>
      <c r="FPR301" s="730"/>
      <c r="FPS301" s="730"/>
      <c r="FPT301" s="730"/>
      <c r="FPU301" s="730"/>
      <c r="FPV301" s="730"/>
      <c r="FPW301" s="730"/>
      <c r="FPX301" s="730"/>
      <c r="FPY301" s="730"/>
      <c r="FPZ301" s="730"/>
      <c r="FQA301" s="730"/>
      <c r="FQB301" s="730"/>
      <c r="FQC301" s="730"/>
      <c r="FQD301" s="730"/>
      <c r="FQE301" s="730"/>
      <c r="FQF301" s="730"/>
      <c r="FQG301" s="730"/>
      <c r="FQH301" s="730"/>
      <c r="FQI301" s="730"/>
      <c r="FQJ301" s="730"/>
      <c r="FQK301" s="730"/>
      <c r="FQL301" s="730"/>
      <c r="FQM301" s="730"/>
      <c r="FQN301" s="730"/>
      <c r="FQO301" s="730"/>
      <c r="FQP301" s="730"/>
      <c r="FQQ301" s="730"/>
      <c r="FQR301" s="730"/>
      <c r="FQS301" s="730"/>
      <c r="FQT301" s="730"/>
      <c r="FQU301" s="730"/>
      <c r="FQV301" s="730"/>
      <c r="FQW301" s="730"/>
      <c r="FQX301" s="730"/>
      <c r="FQY301" s="730"/>
      <c r="FQZ301" s="730"/>
      <c r="FRA301" s="730"/>
      <c r="FRB301" s="730"/>
      <c r="FRC301" s="730"/>
      <c r="FRD301" s="730"/>
      <c r="FRE301" s="730"/>
      <c r="FRF301" s="730"/>
      <c r="FRG301" s="730"/>
      <c r="FRH301" s="730"/>
      <c r="FRI301" s="730"/>
      <c r="FRJ301" s="730"/>
      <c r="FRK301" s="730"/>
      <c r="FRL301" s="730"/>
      <c r="FRM301" s="730"/>
      <c r="FRN301" s="730"/>
      <c r="FRO301" s="730"/>
      <c r="FRP301" s="730"/>
      <c r="FRQ301" s="730"/>
      <c r="FRR301" s="730"/>
      <c r="FRS301" s="730"/>
      <c r="FRT301" s="730"/>
      <c r="FRU301" s="730"/>
      <c r="FRV301" s="730"/>
      <c r="FRW301" s="730"/>
      <c r="FRX301" s="730"/>
      <c r="FRY301" s="730"/>
      <c r="FRZ301" s="730"/>
      <c r="FSA301" s="730"/>
      <c r="FSB301" s="730"/>
      <c r="FSC301" s="730"/>
      <c r="FSD301" s="730"/>
      <c r="FSE301" s="730"/>
      <c r="FSF301" s="730"/>
      <c r="FSG301" s="730"/>
      <c r="FSH301" s="730"/>
      <c r="FSI301" s="730"/>
      <c r="FSJ301" s="730"/>
      <c r="FSK301" s="730"/>
      <c r="FSL301" s="730"/>
      <c r="FSM301" s="730"/>
      <c r="FSN301" s="730"/>
      <c r="FSO301" s="730"/>
      <c r="FSP301" s="730"/>
      <c r="FSQ301" s="730"/>
      <c r="FSR301" s="730"/>
      <c r="FSS301" s="730"/>
      <c r="FST301" s="730"/>
      <c r="FSU301" s="730"/>
      <c r="FSV301" s="730"/>
      <c r="FSW301" s="730"/>
      <c r="FSX301" s="730"/>
      <c r="FSY301" s="730"/>
      <c r="FSZ301" s="730"/>
      <c r="FTA301" s="730"/>
      <c r="FTB301" s="730"/>
      <c r="FTC301" s="730"/>
      <c r="FTD301" s="730"/>
      <c r="FTE301" s="730"/>
      <c r="FTF301" s="730"/>
      <c r="FTG301" s="730"/>
      <c r="FTH301" s="730"/>
      <c r="FTI301" s="730"/>
      <c r="FTJ301" s="730"/>
      <c r="FTK301" s="730"/>
      <c r="FTL301" s="730"/>
      <c r="FTM301" s="730"/>
      <c r="FTN301" s="730"/>
      <c r="FTO301" s="730"/>
      <c r="FTP301" s="730"/>
      <c r="FTQ301" s="730"/>
      <c r="FTR301" s="730"/>
      <c r="FTS301" s="730"/>
      <c r="FTT301" s="730"/>
      <c r="FTU301" s="730"/>
      <c r="FTV301" s="730"/>
      <c r="FTW301" s="730"/>
      <c r="FTX301" s="730"/>
      <c r="FTY301" s="730"/>
      <c r="FTZ301" s="730"/>
      <c r="FUA301" s="730"/>
      <c r="FUB301" s="730"/>
      <c r="FUC301" s="730"/>
      <c r="FUD301" s="730"/>
      <c r="FUE301" s="730"/>
      <c r="FUF301" s="730"/>
      <c r="FUG301" s="730"/>
      <c r="FUH301" s="730"/>
      <c r="FUI301" s="730"/>
      <c r="FUJ301" s="730"/>
      <c r="FUK301" s="730"/>
      <c r="FUL301" s="730"/>
      <c r="FUM301" s="730"/>
      <c r="FUN301" s="730"/>
      <c r="FUO301" s="730"/>
      <c r="FUP301" s="730"/>
      <c r="FUQ301" s="730"/>
      <c r="FUR301" s="730"/>
      <c r="FUS301" s="730"/>
      <c r="FUT301" s="730"/>
      <c r="FUU301" s="730"/>
      <c r="FUV301" s="730"/>
      <c r="FUW301" s="730"/>
      <c r="FUX301" s="730"/>
      <c r="FUY301" s="730"/>
      <c r="FUZ301" s="730"/>
      <c r="FVA301" s="730"/>
      <c r="FVB301" s="730"/>
      <c r="FVC301" s="730"/>
      <c r="FVD301" s="730"/>
      <c r="FVE301" s="730"/>
      <c r="FVF301" s="730"/>
      <c r="FVG301" s="730"/>
      <c r="FVH301" s="730"/>
      <c r="FVI301" s="730"/>
      <c r="FVJ301" s="730"/>
      <c r="FVK301" s="730"/>
      <c r="FVL301" s="730"/>
      <c r="FVM301" s="730"/>
      <c r="FVN301" s="730"/>
      <c r="FVO301" s="730"/>
      <c r="FVP301" s="730"/>
      <c r="FVQ301" s="730"/>
      <c r="FVR301" s="730"/>
      <c r="FVS301" s="730"/>
      <c r="FVT301" s="730"/>
      <c r="FVU301" s="730"/>
      <c r="FVV301" s="730"/>
      <c r="FVW301" s="730"/>
      <c r="FVX301" s="730"/>
      <c r="FVY301" s="730"/>
      <c r="FVZ301" s="730"/>
      <c r="FWA301" s="730"/>
      <c r="FWB301" s="730"/>
      <c r="FWC301" s="730"/>
      <c r="FWD301" s="730"/>
      <c r="FWE301" s="730"/>
      <c r="FWF301" s="730"/>
      <c r="FWG301" s="730"/>
      <c r="FWH301" s="730"/>
      <c r="FWI301" s="730"/>
      <c r="FWJ301" s="730"/>
      <c r="FWK301" s="730"/>
      <c r="FWL301" s="730"/>
      <c r="FWM301" s="730"/>
      <c r="FWN301" s="730"/>
      <c r="FWO301" s="730"/>
      <c r="FWP301" s="730"/>
      <c r="FWQ301" s="730"/>
      <c r="FWR301" s="730"/>
      <c r="FWS301" s="730"/>
      <c r="FWT301" s="730"/>
      <c r="FWU301" s="730"/>
      <c r="FWV301" s="730"/>
      <c r="FWW301" s="730"/>
      <c r="FWX301" s="730"/>
      <c r="FWY301" s="730"/>
      <c r="FWZ301" s="730"/>
      <c r="FXA301" s="730"/>
      <c r="FXB301" s="730"/>
      <c r="FXC301" s="730"/>
      <c r="FXD301" s="730"/>
      <c r="FXE301" s="730"/>
      <c r="FXF301" s="730"/>
      <c r="FXG301" s="730"/>
      <c r="FXH301" s="730"/>
      <c r="FXI301" s="730"/>
      <c r="FXJ301" s="730"/>
      <c r="FXK301" s="730"/>
      <c r="FXL301" s="730"/>
      <c r="FXM301" s="730"/>
      <c r="FXN301" s="730"/>
      <c r="FXO301" s="730"/>
      <c r="FXP301" s="730"/>
      <c r="FXQ301" s="730"/>
      <c r="FXR301" s="730"/>
      <c r="FXS301" s="730"/>
      <c r="FXT301" s="730"/>
      <c r="FXU301" s="730"/>
      <c r="FXV301" s="730"/>
      <c r="FXW301" s="730"/>
      <c r="FXX301" s="730"/>
      <c r="FXY301" s="730"/>
      <c r="FXZ301" s="730"/>
      <c r="FYA301" s="730"/>
      <c r="FYB301" s="730"/>
      <c r="FYC301" s="730"/>
      <c r="FYD301" s="730"/>
      <c r="FYE301" s="730"/>
      <c r="FYF301" s="730"/>
      <c r="FYG301" s="730"/>
      <c r="FYH301" s="730"/>
      <c r="FYI301" s="730"/>
      <c r="FYJ301" s="730"/>
      <c r="FYK301" s="730"/>
      <c r="FYL301" s="730"/>
      <c r="FYM301" s="730"/>
      <c r="FYN301" s="730"/>
      <c r="FYO301" s="730"/>
      <c r="FYP301" s="730"/>
      <c r="FYQ301" s="730"/>
      <c r="FYR301" s="730"/>
      <c r="FYS301" s="730"/>
      <c r="FYT301" s="730"/>
      <c r="FYU301" s="730"/>
      <c r="FYV301" s="730"/>
      <c r="FYW301" s="730"/>
      <c r="FYX301" s="730"/>
      <c r="FYY301" s="730"/>
      <c r="FYZ301" s="730"/>
      <c r="FZA301" s="730"/>
      <c r="FZB301" s="730"/>
      <c r="FZC301" s="730"/>
      <c r="FZD301" s="730"/>
      <c r="FZE301" s="730"/>
      <c r="FZF301" s="730"/>
      <c r="FZG301" s="730"/>
      <c r="FZH301" s="730"/>
      <c r="FZI301" s="730"/>
      <c r="FZJ301" s="730"/>
      <c r="FZK301" s="730"/>
      <c r="FZL301" s="730"/>
      <c r="FZM301" s="730"/>
      <c r="FZN301" s="730"/>
      <c r="FZO301" s="730"/>
      <c r="FZP301" s="730"/>
      <c r="FZQ301" s="730"/>
      <c r="FZR301" s="730"/>
      <c r="FZS301" s="730"/>
      <c r="FZT301" s="730"/>
      <c r="FZU301" s="730"/>
      <c r="FZV301" s="730"/>
      <c r="FZW301" s="730"/>
      <c r="FZX301" s="730"/>
      <c r="FZY301" s="730"/>
      <c r="FZZ301" s="730"/>
      <c r="GAA301" s="730"/>
      <c r="GAB301" s="730"/>
      <c r="GAC301" s="730"/>
      <c r="GAD301" s="730"/>
      <c r="GAE301" s="730"/>
      <c r="GAF301" s="730"/>
      <c r="GAG301" s="730"/>
      <c r="GAH301" s="730"/>
      <c r="GAI301" s="730"/>
      <c r="GAJ301" s="730"/>
      <c r="GAK301" s="730"/>
      <c r="GAL301" s="730"/>
      <c r="GAM301" s="730"/>
      <c r="GAN301" s="730"/>
      <c r="GAO301" s="730"/>
      <c r="GAP301" s="730"/>
      <c r="GAQ301" s="730"/>
      <c r="GAR301" s="730"/>
      <c r="GAS301" s="730"/>
      <c r="GAT301" s="730"/>
      <c r="GAU301" s="730"/>
      <c r="GAV301" s="730"/>
      <c r="GAW301" s="730"/>
      <c r="GAX301" s="730"/>
      <c r="GAY301" s="730"/>
      <c r="GAZ301" s="730"/>
      <c r="GBA301" s="730"/>
      <c r="GBB301" s="730"/>
      <c r="GBC301" s="730"/>
      <c r="GBD301" s="730"/>
      <c r="GBE301" s="730"/>
      <c r="GBF301" s="730"/>
      <c r="GBG301" s="730"/>
      <c r="GBH301" s="730"/>
      <c r="GBI301" s="730"/>
      <c r="GBJ301" s="730"/>
      <c r="GBK301" s="730"/>
      <c r="GBL301" s="730"/>
      <c r="GBM301" s="730"/>
      <c r="GBN301" s="730"/>
      <c r="GBO301" s="730"/>
      <c r="GBP301" s="730"/>
      <c r="GBQ301" s="730"/>
      <c r="GBR301" s="730"/>
      <c r="GBS301" s="730"/>
      <c r="GBT301" s="730"/>
      <c r="GBU301" s="730"/>
      <c r="GBV301" s="730"/>
      <c r="GBW301" s="730"/>
      <c r="GBX301" s="730"/>
      <c r="GBY301" s="730"/>
      <c r="GBZ301" s="730"/>
      <c r="GCA301" s="730"/>
      <c r="GCB301" s="730"/>
      <c r="GCC301" s="730"/>
      <c r="GCD301" s="730"/>
      <c r="GCE301" s="730"/>
      <c r="GCF301" s="730"/>
      <c r="GCG301" s="730"/>
      <c r="GCH301" s="730"/>
      <c r="GCI301" s="730"/>
      <c r="GCJ301" s="730"/>
      <c r="GCK301" s="730"/>
      <c r="GCL301" s="730"/>
      <c r="GCM301" s="730"/>
      <c r="GCN301" s="730"/>
      <c r="GCO301" s="730"/>
      <c r="GCP301" s="730"/>
      <c r="GCQ301" s="730"/>
      <c r="GCR301" s="730"/>
      <c r="GCS301" s="730"/>
      <c r="GCT301" s="730"/>
      <c r="GCU301" s="730"/>
      <c r="GCV301" s="730"/>
      <c r="GCW301" s="730"/>
      <c r="GCX301" s="730"/>
      <c r="GCY301" s="730"/>
      <c r="GCZ301" s="730"/>
      <c r="GDA301" s="730"/>
      <c r="GDB301" s="730"/>
      <c r="GDC301" s="730"/>
      <c r="GDD301" s="730"/>
      <c r="GDE301" s="730"/>
      <c r="GDF301" s="730"/>
      <c r="GDG301" s="730"/>
      <c r="GDH301" s="730"/>
      <c r="GDI301" s="730"/>
      <c r="GDJ301" s="730"/>
      <c r="GDK301" s="730"/>
      <c r="GDL301" s="730"/>
      <c r="GDM301" s="730"/>
      <c r="GDN301" s="730"/>
      <c r="GDO301" s="730"/>
      <c r="GDP301" s="730"/>
      <c r="GDQ301" s="730"/>
      <c r="GDR301" s="730"/>
      <c r="GDS301" s="730"/>
      <c r="GDT301" s="730"/>
      <c r="GDU301" s="730"/>
      <c r="GDV301" s="730"/>
      <c r="GDW301" s="730"/>
      <c r="GDX301" s="730"/>
      <c r="GDY301" s="730"/>
      <c r="GDZ301" s="730"/>
      <c r="GEA301" s="730"/>
      <c r="GEB301" s="730"/>
      <c r="GEC301" s="730"/>
      <c r="GED301" s="730"/>
      <c r="GEE301" s="730"/>
      <c r="GEF301" s="730"/>
      <c r="GEG301" s="730"/>
      <c r="GEH301" s="730"/>
      <c r="GEI301" s="730"/>
      <c r="GEJ301" s="730"/>
      <c r="GEK301" s="730"/>
      <c r="GEL301" s="730"/>
      <c r="GEM301" s="730"/>
      <c r="GEN301" s="730"/>
      <c r="GEO301" s="730"/>
      <c r="GEP301" s="730"/>
      <c r="GEQ301" s="730"/>
      <c r="GER301" s="730"/>
      <c r="GES301" s="730"/>
      <c r="GET301" s="730"/>
      <c r="GEU301" s="730"/>
      <c r="GEV301" s="730"/>
      <c r="GEW301" s="730"/>
      <c r="GEX301" s="730"/>
      <c r="GEY301" s="730"/>
      <c r="GEZ301" s="730"/>
      <c r="GFA301" s="730"/>
      <c r="GFB301" s="730"/>
      <c r="GFC301" s="730"/>
      <c r="GFD301" s="730"/>
      <c r="GFE301" s="730"/>
      <c r="GFF301" s="730"/>
      <c r="GFG301" s="730"/>
      <c r="GFH301" s="730"/>
      <c r="GFI301" s="730"/>
      <c r="GFJ301" s="730"/>
      <c r="GFK301" s="730"/>
      <c r="GFL301" s="730"/>
      <c r="GFM301" s="730"/>
      <c r="GFN301" s="730"/>
      <c r="GFO301" s="730"/>
      <c r="GFP301" s="730"/>
      <c r="GFQ301" s="730"/>
      <c r="GFR301" s="730"/>
      <c r="GFS301" s="730"/>
      <c r="GFT301" s="730"/>
      <c r="GFU301" s="730"/>
      <c r="GFV301" s="730"/>
      <c r="GFW301" s="730"/>
      <c r="GFX301" s="730"/>
      <c r="GFY301" s="730"/>
      <c r="GFZ301" s="730"/>
      <c r="GGA301" s="730"/>
      <c r="GGB301" s="730"/>
      <c r="GGC301" s="730"/>
      <c r="GGD301" s="730"/>
      <c r="GGE301" s="730"/>
      <c r="GGF301" s="730"/>
      <c r="GGG301" s="730"/>
      <c r="GGH301" s="730"/>
      <c r="GGI301" s="730"/>
      <c r="GGJ301" s="730"/>
      <c r="GGK301" s="730"/>
      <c r="GGL301" s="730"/>
      <c r="GGM301" s="730"/>
      <c r="GGN301" s="730"/>
      <c r="GGO301" s="730"/>
      <c r="GGP301" s="730"/>
      <c r="GGQ301" s="730"/>
      <c r="GGR301" s="730"/>
      <c r="GGS301" s="730"/>
      <c r="GGT301" s="730"/>
      <c r="GGU301" s="730"/>
      <c r="GGV301" s="730"/>
      <c r="GGW301" s="730"/>
      <c r="GGX301" s="730"/>
      <c r="GGY301" s="730"/>
      <c r="GGZ301" s="730"/>
      <c r="GHA301" s="730"/>
      <c r="GHB301" s="730"/>
      <c r="GHC301" s="730"/>
      <c r="GHD301" s="730"/>
      <c r="GHE301" s="730"/>
      <c r="GHF301" s="730"/>
      <c r="GHG301" s="730"/>
      <c r="GHH301" s="730"/>
      <c r="GHI301" s="730"/>
      <c r="GHJ301" s="730"/>
      <c r="GHK301" s="730"/>
      <c r="GHL301" s="730"/>
      <c r="GHM301" s="730"/>
      <c r="GHN301" s="730"/>
      <c r="GHO301" s="730"/>
      <c r="GHP301" s="730"/>
      <c r="GHQ301" s="730"/>
      <c r="GHR301" s="730"/>
      <c r="GHS301" s="730"/>
      <c r="GHT301" s="730"/>
      <c r="GHU301" s="730"/>
      <c r="GHV301" s="730"/>
      <c r="GHW301" s="730"/>
      <c r="GHX301" s="730"/>
      <c r="GHY301" s="730"/>
      <c r="GHZ301" s="730"/>
      <c r="GIA301" s="730"/>
      <c r="GIB301" s="730"/>
      <c r="GIC301" s="730"/>
      <c r="GID301" s="730"/>
      <c r="GIE301" s="730"/>
      <c r="GIF301" s="730"/>
      <c r="GIG301" s="730"/>
      <c r="GIH301" s="730"/>
      <c r="GII301" s="730"/>
      <c r="GIJ301" s="730"/>
      <c r="GIK301" s="730"/>
      <c r="GIL301" s="730"/>
      <c r="GIM301" s="730"/>
      <c r="GIN301" s="730"/>
      <c r="GIO301" s="730"/>
      <c r="GIP301" s="730"/>
      <c r="GIQ301" s="730"/>
      <c r="GIR301" s="730"/>
      <c r="GIS301" s="730"/>
      <c r="GIT301" s="730"/>
      <c r="GIU301" s="730"/>
      <c r="GIV301" s="730"/>
      <c r="GIW301" s="730"/>
      <c r="GIX301" s="730"/>
      <c r="GIY301" s="730"/>
      <c r="GIZ301" s="730"/>
      <c r="GJA301" s="730"/>
      <c r="GJB301" s="730"/>
      <c r="GJC301" s="730"/>
      <c r="GJD301" s="730"/>
      <c r="GJE301" s="730"/>
      <c r="GJF301" s="730"/>
      <c r="GJG301" s="730"/>
      <c r="GJH301" s="730"/>
      <c r="GJI301" s="730"/>
      <c r="GJJ301" s="730"/>
      <c r="GJK301" s="730"/>
      <c r="GJL301" s="730"/>
      <c r="GJM301" s="730"/>
      <c r="GJN301" s="730"/>
      <c r="GJO301" s="730"/>
      <c r="GJP301" s="730"/>
      <c r="GJQ301" s="730"/>
      <c r="GJR301" s="730"/>
      <c r="GJS301" s="730"/>
      <c r="GJT301" s="730"/>
      <c r="GJU301" s="730"/>
      <c r="GJV301" s="730"/>
      <c r="GJW301" s="730"/>
      <c r="GJX301" s="730"/>
      <c r="GJY301" s="730"/>
      <c r="GJZ301" s="730"/>
      <c r="GKA301" s="730"/>
      <c r="GKB301" s="730"/>
      <c r="GKC301" s="730"/>
      <c r="GKD301" s="730"/>
      <c r="GKE301" s="730"/>
      <c r="GKF301" s="730"/>
      <c r="GKG301" s="730"/>
      <c r="GKH301" s="730"/>
      <c r="GKI301" s="730"/>
      <c r="GKJ301" s="730"/>
      <c r="GKK301" s="730"/>
      <c r="GKL301" s="730"/>
      <c r="GKM301" s="730"/>
      <c r="GKN301" s="730"/>
      <c r="GKO301" s="730"/>
      <c r="GKP301" s="730"/>
      <c r="GKQ301" s="730"/>
      <c r="GKR301" s="730"/>
      <c r="GKS301" s="730"/>
      <c r="GKT301" s="730"/>
      <c r="GKU301" s="730"/>
      <c r="GKV301" s="730"/>
      <c r="GKW301" s="730"/>
      <c r="GKX301" s="730"/>
      <c r="GKY301" s="730"/>
      <c r="GKZ301" s="730"/>
      <c r="GLA301" s="730"/>
      <c r="GLB301" s="730"/>
      <c r="GLC301" s="730"/>
      <c r="GLD301" s="730"/>
      <c r="GLE301" s="730"/>
      <c r="GLF301" s="730"/>
      <c r="GLG301" s="730"/>
      <c r="GLH301" s="730"/>
      <c r="GLI301" s="730"/>
      <c r="GLJ301" s="730"/>
      <c r="GLK301" s="730"/>
      <c r="GLL301" s="730"/>
      <c r="GLM301" s="730"/>
      <c r="GLN301" s="730"/>
      <c r="GLO301" s="730"/>
      <c r="GLP301" s="730"/>
      <c r="GLQ301" s="730"/>
      <c r="GLR301" s="730"/>
      <c r="GLS301" s="730"/>
      <c r="GLT301" s="730"/>
      <c r="GLU301" s="730"/>
      <c r="GLV301" s="730"/>
      <c r="GLW301" s="730"/>
      <c r="GLX301" s="730"/>
      <c r="GLY301" s="730"/>
      <c r="GLZ301" s="730"/>
      <c r="GMA301" s="730"/>
      <c r="GMB301" s="730"/>
      <c r="GMC301" s="730"/>
      <c r="GMD301" s="730"/>
      <c r="GME301" s="730"/>
      <c r="GMF301" s="730"/>
      <c r="GMG301" s="730"/>
      <c r="GMH301" s="730"/>
      <c r="GMI301" s="730"/>
      <c r="GMJ301" s="730"/>
      <c r="GMK301" s="730"/>
      <c r="GML301" s="730"/>
      <c r="GMM301" s="730"/>
      <c r="GMN301" s="730"/>
      <c r="GMO301" s="730"/>
      <c r="GMP301" s="730"/>
      <c r="GMQ301" s="730"/>
      <c r="GMR301" s="730"/>
      <c r="GMS301" s="730"/>
      <c r="GMT301" s="730"/>
      <c r="GMU301" s="730"/>
      <c r="GMV301" s="730"/>
      <c r="GMW301" s="730"/>
      <c r="GMX301" s="730"/>
      <c r="GMY301" s="730"/>
      <c r="GMZ301" s="730"/>
      <c r="GNA301" s="730"/>
      <c r="GNB301" s="730"/>
      <c r="GNC301" s="730"/>
      <c r="GND301" s="730"/>
      <c r="GNE301" s="730"/>
      <c r="GNF301" s="730"/>
      <c r="GNG301" s="730"/>
      <c r="GNH301" s="730"/>
      <c r="GNI301" s="730"/>
      <c r="GNJ301" s="730"/>
      <c r="GNK301" s="730"/>
      <c r="GNL301" s="730"/>
      <c r="GNM301" s="730"/>
      <c r="GNN301" s="730"/>
      <c r="GNO301" s="730"/>
      <c r="GNP301" s="730"/>
      <c r="GNQ301" s="730"/>
      <c r="GNR301" s="730"/>
      <c r="GNS301" s="730"/>
      <c r="GNT301" s="730"/>
      <c r="GNU301" s="730"/>
      <c r="GNV301" s="730"/>
      <c r="GNW301" s="730"/>
      <c r="GNX301" s="730"/>
      <c r="GNY301" s="730"/>
      <c r="GNZ301" s="730"/>
      <c r="GOA301" s="730"/>
      <c r="GOB301" s="730"/>
      <c r="GOC301" s="730"/>
      <c r="GOD301" s="730"/>
      <c r="GOE301" s="730"/>
      <c r="GOF301" s="730"/>
      <c r="GOG301" s="730"/>
      <c r="GOH301" s="730"/>
      <c r="GOI301" s="730"/>
      <c r="GOJ301" s="730"/>
      <c r="GOK301" s="730"/>
      <c r="GOL301" s="730"/>
      <c r="GOM301" s="730"/>
      <c r="GON301" s="730"/>
      <c r="GOO301" s="730"/>
      <c r="GOP301" s="730"/>
      <c r="GOQ301" s="730"/>
      <c r="GOR301" s="730"/>
      <c r="GOS301" s="730"/>
      <c r="GOT301" s="730"/>
      <c r="GOU301" s="730"/>
      <c r="GOV301" s="730"/>
      <c r="GOW301" s="730"/>
      <c r="GOX301" s="730"/>
      <c r="GOY301" s="730"/>
      <c r="GOZ301" s="730"/>
      <c r="GPA301" s="730"/>
      <c r="GPB301" s="730"/>
      <c r="GPC301" s="730"/>
      <c r="GPD301" s="730"/>
      <c r="GPE301" s="730"/>
      <c r="GPF301" s="730"/>
      <c r="GPG301" s="730"/>
      <c r="GPH301" s="730"/>
      <c r="GPI301" s="730"/>
      <c r="GPJ301" s="730"/>
      <c r="GPK301" s="730"/>
      <c r="GPL301" s="730"/>
      <c r="GPM301" s="730"/>
      <c r="GPN301" s="730"/>
      <c r="GPO301" s="730"/>
      <c r="GPP301" s="730"/>
      <c r="GPQ301" s="730"/>
      <c r="GPR301" s="730"/>
      <c r="GPS301" s="730"/>
      <c r="GPT301" s="730"/>
      <c r="GPU301" s="730"/>
      <c r="GPV301" s="730"/>
      <c r="GPW301" s="730"/>
      <c r="GPX301" s="730"/>
      <c r="GPY301" s="730"/>
      <c r="GPZ301" s="730"/>
      <c r="GQA301" s="730"/>
      <c r="GQB301" s="730"/>
      <c r="GQC301" s="730"/>
      <c r="GQD301" s="730"/>
      <c r="GQE301" s="730"/>
      <c r="GQF301" s="730"/>
      <c r="GQG301" s="730"/>
      <c r="GQH301" s="730"/>
      <c r="GQI301" s="730"/>
      <c r="GQJ301" s="730"/>
      <c r="GQK301" s="730"/>
      <c r="GQL301" s="730"/>
      <c r="GQM301" s="730"/>
      <c r="GQN301" s="730"/>
      <c r="GQO301" s="730"/>
      <c r="GQP301" s="730"/>
      <c r="GQQ301" s="730"/>
      <c r="GQR301" s="730"/>
      <c r="GQS301" s="730"/>
      <c r="GQT301" s="730"/>
      <c r="GQU301" s="730"/>
      <c r="GQV301" s="730"/>
      <c r="GQW301" s="730"/>
      <c r="GQX301" s="730"/>
      <c r="GQY301" s="730"/>
      <c r="GQZ301" s="730"/>
      <c r="GRA301" s="730"/>
      <c r="GRB301" s="730"/>
      <c r="GRC301" s="730"/>
      <c r="GRD301" s="730"/>
      <c r="GRE301" s="730"/>
      <c r="GRF301" s="730"/>
      <c r="GRG301" s="730"/>
      <c r="GRH301" s="730"/>
      <c r="GRI301" s="730"/>
      <c r="GRJ301" s="730"/>
      <c r="GRK301" s="730"/>
      <c r="GRL301" s="730"/>
      <c r="GRM301" s="730"/>
      <c r="GRN301" s="730"/>
      <c r="GRO301" s="730"/>
      <c r="GRP301" s="730"/>
      <c r="GRQ301" s="730"/>
      <c r="GRR301" s="730"/>
      <c r="GRS301" s="730"/>
      <c r="GRT301" s="730"/>
      <c r="GRU301" s="730"/>
      <c r="GRV301" s="730"/>
      <c r="GRW301" s="730"/>
      <c r="GRX301" s="730"/>
      <c r="GRY301" s="730"/>
      <c r="GRZ301" s="730"/>
      <c r="GSA301" s="730"/>
      <c r="GSB301" s="730"/>
      <c r="GSC301" s="730"/>
      <c r="GSD301" s="730"/>
      <c r="GSE301" s="730"/>
      <c r="GSF301" s="730"/>
      <c r="GSG301" s="730"/>
      <c r="GSH301" s="730"/>
      <c r="GSI301" s="730"/>
      <c r="GSJ301" s="730"/>
      <c r="GSK301" s="730"/>
      <c r="GSL301" s="730"/>
      <c r="GSM301" s="730"/>
      <c r="GSN301" s="730"/>
      <c r="GSO301" s="730"/>
      <c r="GSP301" s="730"/>
      <c r="GSQ301" s="730"/>
      <c r="GSR301" s="730"/>
      <c r="GSS301" s="730"/>
      <c r="GST301" s="730"/>
      <c r="GSU301" s="730"/>
      <c r="GSV301" s="730"/>
      <c r="GSW301" s="730"/>
      <c r="GSX301" s="730"/>
      <c r="GSY301" s="730"/>
      <c r="GSZ301" s="730"/>
      <c r="GTA301" s="730"/>
      <c r="GTB301" s="730"/>
      <c r="GTC301" s="730"/>
      <c r="GTD301" s="730"/>
      <c r="GTE301" s="730"/>
      <c r="GTF301" s="730"/>
      <c r="GTG301" s="730"/>
      <c r="GTH301" s="730"/>
      <c r="GTI301" s="730"/>
      <c r="GTJ301" s="730"/>
      <c r="GTK301" s="730"/>
      <c r="GTL301" s="730"/>
      <c r="GTM301" s="730"/>
      <c r="GTN301" s="730"/>
      <c r="GTO301" s="730"/>
      <c r="GTP301" s="730"/>
      <c r="GTQ301" s="730"/>
      <c r="GTR301" s="730"/>
      <c r="GTS301" s="730"/>
      <c r="GTT301" s="730"/>
      <c r="GTU301" s="730"/>
      <c r="GTV301" s="730"/>
      <c r="GTW301" s="730"/>
      <c r="GTX301" s="730"/>
      <c r="GTY301" s="730"/>
      <c r="GTZ301" s="730"/>
      <c r="GUA301" s="730"/>
      <c r="GUB301" s="730"/>
      <c r="GUC301" s="730"/>
      <c r="GUD301" s="730"/>
      <c r="GUE301" s="730"/>
      <c r="GUF301" s="730"/>
      <c r="GUG301" s="730"/>
      <c r="GUH301" s="730"/>
      <c r="GUI301" s="730"/>
      <c r="GUJ301" s="730"/>
      <c r="GUK301" s="730"/>
      <c r="GUL301" s="730"/>
      <c r="GUM301" s="730"/>
      <c r="GUN301" s="730"/>
      <c r="GUO301" s="730"/>
      <c r="GUP301" s="730"/>
      <c r="GUQ301" s="730"/>
      <c r="GUR301" s="730"/>
      <c r="GUS301" s="730"/>
      <c r="GUT301" s="730"/>
      <c r="GUU301" s="730"/>
      <c r="GUV301" s="730"/>
      <c r="GUW301" s="730"/>
      <c r="GUX301" s="730"/>
      <c r="GUY301" s="730"/>
      <c r="GUZ301" s="730"/>
      <c r="GVA301" s="730"/>
      <c r="GVB301" s="730"/>
      <c r="GVC301" s="730"/>
      <c r="GVD301" s="730"/>
      <c r="GVE301" s="730"/>
      <c r="GVF301" s="730"/>
      <c r="GVG301" s="730"/>
      <c r="GVH301" s="730"/>
      <c r="GVI301" s="730"/>
      <c r="GVJ301" s="730"/>
      <c r="GVK301" s="730"/>
      <c r="GVL301" s="730"/>
      <c r="GVM301" s="730"/>
      <c r="GVN301" s="730"/>
      <c r="GVO301" s="730"/>
      <c r="GVP301" s="730"/>
      <c r="GVQ301" s="730"/>
      <c r="GVR301" s="730"/>
      <c r="GVS301" s="730"/>
      <c r="GVT301" s="730"/>
      <c r="GVU301" s="730"/>
      <c r="GVV301" s="730"/>
      <c r="GVW301" s="730"/>
      <c r="GVX301" s="730"/>
      <c r="GVY301" s="730"/>
      <c r="GVZ301" s="730"/>
      <c r="GWA301" s="730"/>
      <c r="GWB301" s="730"/>
      <c r="GWC301" s="730"/>
      <c r="GWD301" s="730"/>
      <c r="GWE301" s="730"/>
      <c r="GWF301" s="730"/>
      <c r="GWG301" s="730"/>
      <c r="GWH301" s="730"/>
      <c r="GWI301" s="730"/>
      <c r="GWJ301" s="730"/>
      <c r="GWK301" s="730"/>
      <c r="GWL301" s="730"/>
      <c r="GWM301" s="730"/>
      <c r="GWN301" s="730"/>
      <c r="GWO301" s="730"/>
      <c r="GWP301" s="730"/>
      <c r="GWQ301" s="730"/>
      <c r="GWR301" s="730"/>
      <c r="GWS301" s="730"/>
      <c r="GWT301" s="730"/>
      <c r="GWU301" s="730"/>
      <c r="GWV301" s="730"/>
      <c r="GWW301" s="730"/>
      <c r="GWX301" s="730"/>
      <c r="GWY301" s="730"/>
      <c r="GWZ301" s="730"/>
      <c r="GXA301" s="730"/>
      <c r="GXB301" s="730"/>
      <c r="GXC301" s="730"/>
      <c r="GXD301" s="730"/>
      <c r="GXE301" s="730"/>
      <c r="GXF301" s="730"/>
      <c r="GXG301" s="730"/>
      <c r="GXH301" s="730"/>
      <c r="GXI301" s="730"/>
      <c r="GXJ301" s="730"/>
      <c r="GXK301" s="730"/>
      <c r="GXL301" s="730"/>
      <c r="GXM301" s="730"/>
      <c r="GXN301" s="730"/>
      <c r="GXO301" s="730"/>
      <c r="GXP301" s="730"/>
      <c r="GXQ301" s="730"/>
      <c r="GXR301" s="730"/>
      <c r="GXS301" s="730"/>
      <c r="GXT301" s="730"/>
      <c r="GXU301" s="730"/>
      <c r="GXV301" s="730"/>
      <c r="GXW301" s="730"/>
      <c r="GXX301" s="730"/>
      <c r="GXY301" s="730"/>
      <c r="GXZ301" s="730"/>
      <c r="GYA301" s="730"/>
      <c r="GYB301" s="730"/>
      <c r="GYC301" s="730"/>
      <c r="GYD301" s="730"/>
      <c r="GYE301" s="730"/>
      <c r="GYF301" s="730"/>
      <c r="GYG301" s="730"/>
      <c r="GYH301" s="730"/>
      <c r="GYI301" s="730"/>
      <c r="GYJ301" s="730"/>
      <c r="GYK301" s="730"/>
      <c r="GYL301" s="730"/>
      <c r="GYM301" s="730"/>
      <c r="GYN301" s="730"/>
      <c r="GYO301" s="730"/>
      <c r="GYP301" s="730"/>
      <c r="GYQ301" s="730"/>
      <c r="GYR301" s="730"/>
      <c r="GYS301" s="730"/>
      <c r="GYT301" s="730"/>
      <c r="GYU301" s="730"/>
      <c r="GYV301" s="730"/>
      <c r="GYW301" s="730"/>
      <c r="GYX301" s="730"/>
      <c r="GYY301" s="730"/>
      <c r="GYZ301" s="730"/>
      <c r="GZA301" s="730"/>
      <c r="GZB301" s="730"/>
      <c r="GZC301" s="730"/>
      <c r="GZD301" s="730"/>
      <c r="GZE301" s="730"/>
      <c r="GZF301" s="730"/>
      <c r="GZG301" s="730"/>
      <c r="GZH301" s="730"/>
      <c r="GZI301" s="730"/>
      <c r="GZJ301" s="730"/>
      <c r="GZK301" s="730"/>
      <c r="GZL301" s="730"/>
      <c r="GZM301" s="730"/>
      <c r="GZN301" s="730"/>
      <c r="GZO301" s="730"/>
      <c r="GZP301" s="730"/>
      <c r="GZQ301" s="730"/>
      <c r="GZR301" s="730"/>
      <c r="GZS301" s="730"/>
      <c r="GZT301" s="730"/>
      <c r="GZU301" s="730"/>
      <c r="GZV301" s="730"/>
      <c r="GZW301" s="730"/>
      <c r="GZX301" s="730"/>
      <c r="GZY301" s="730"/>
      <c r="GZZ301" s="730"/>
      <c r="HAA301" s="730"/>
      <c r="HAB301" s="730"/>
      <c r="HAC301" s="730"/>
      <c r="HAD301" s="730"/>
      <c r="HAE301" s="730"/>
      <c r="HAF301" s="730"/>
      <c r="HAG301" s="730"/>
      <c r="HAH301" s="730"/>
      <c r="HAI301" s="730"/>
      <c r="HAJ301" s="730"/>
      <c r="HAK301" s="730"/>
      <c r="HAL301" s="730"/>
      <c r="HAM301" s="730"/>
      <c r="HAN301" s="730"/>
      <c r="HAO301" s="730"/>
      <c r="HAP301" s="730"/>
      <c r="HAQ301" s="730"/>
      <c r="HAR301" s="730"/>
      <c r="HAS301" s="730"/>
      <c r="HAT301" s="730"/>
      <c r="HAU301" s="730"/>
      <c r="HAV301" s="730"/>
      <c r="HAW301" s="730"/>
      <c r="HAX301" s="730"/>
      <c r="HAY301" s="730"/>
      <c r="HAZ301" s="730"/>
      <c r="HBA301" s="730"/>
      <c r="HBB301" s="730"/>
      <c r="HBC301" s="730"/>
      <c r="HBD301" s="730"/>
      <c r="HBE301" s="730"/>
      <c r="HBF301" s="730"/>
      <c r="HBG301" s="730"/>
      <c r="HBH301" s="730"/>
      <c r="HBI301" s="730"/>
      <c r="HBJ301" s="730"/>
      <c r="HBK301" s="730"/>
      <c r="HBL301" s="730"/>
      <c r="HBM301" s="730"/>
      <c r="HBN301" s="730"/>
      <c r="HBO301" s="730"/>
      <c r="HBP301" s="730"/>
      <c r="HBQ301" s="730"/>
      <c r="HBR301" s="730"/>
      <c r="HBS301" s="730"/>
      <c r="HBT301" s="730"/>
      <c r="HBU301" s="730"/>
      <c r="HBV301" s="730"/>
      <c r="HBW301" s="730"/>
      <c r="HBX301" s="730"/>
      <c r="HBY301" s="730"/>
      <c r="HBZ301" s="730"/>
      <c r="HCA301" s="730"/>
      <c r="HCB301" s="730"/>
      <c r="HCC301" s="730"/>
      <c r="HCD301" s="730"/>
      <c r="HCE301" s="730"/>
      <c r="HCF301" s="730"/>
      <c r="HCG301" s="730"/>
      <c r="HCH301" s="730"/>
      <c r="HCI301" s="730"/>
      <c r="HCJ301" s="730"/>
      <c r="HCK301" s="730"/>
      <c r="HCL301" s="730"/>
      <c r="HCM301" s="730"/>
      <c r="HCN301" s="730"/>
      <c r="HCO301" s="730"/>
      <c r="HCP301" s="730"/>
      <c r="HCQ301" s="730"/>
      <c r="HCR301" s="730"/>
      <c r="HCS301" s="730"/>
      <c r="HCT301" s="730"/>
      <c r="HCU301" s="730"/>
      <c r="HCV301" s="730"/>
      <c r="HCW301" s="730"/>
      <c r="HCX301" s="730"/>
      <c r="HCY301" s="730"/>
      <c r="HCZ301" s="730"/>
      <c r="HDA301" s="730"/>
      <c r="HDB301" s="730"/>
      <c r="HDC301" s="730"/>
      <c r="HDD301" s="730"/>
      <c r="HDE301" s="730"/>
      <c r="HDF301" s="730"/>
      <c r="HDG301" s="730"/>
      <c r="HDH301" s="730"/>
      <c r="HDI301" s="730"/>
      <c r="HDJ301" s="730"/>
      <c r="HDK301" s="730"/>
      <c r="HDL301" s="730"/>
      <c r="HDM301" s="730"/>
      <c r="HDN301" s="730"/>
      <c r="HDO301" s="730"/>
      <c r="HDP301" s="730"/>
      <c r="HDQ301" s="730"/>
      <c r="HDR301" s="730"/>
      <c r="HDS301" s="730"/>
      <c r="HDT301" s="730"/>
      <c r="HDU301" s="730"/>
      <c r="HDV301" s="730"/>
      <c r="HDW301" s="730"/>
      <c r="HDX301" s="730"/>
      <c r="HDY301" s="730"/>
      <c r="HDZ301" s="730"/>
      <c r="HEA301" s="730"/>
      <c r="HEB301" s="730"/>
      <c r="HEC301" s="730"/>
      <c r="HED301" s="730"/>
      <c r="HEE301" s="730"/>
      <c r="HEF301" s="730"/>
      <c r="HEG301" s="730"/>
      <c r="HEH301" s="730"/>
      <c r="HEI301" s="730"/>
      <c r="HEJ301" s="730"/>
      <c r="HEK301" s="730"/>
      <c r="HEL301" s="730"/>
      <c r="HEM301" s="730"/>
      <c r="HEN301" s="730"/>
      <c r="HEO301" s="730"/>
      <c r="HEP301" s="730"/>
      <c r="HEQ301" s="730"/>
      <c r="HER301" s="730"/>
      <c r="HES301" s="730"/>
      <c r="HET301" s="730"/>
      <c r="HEU301" s="730"/>
      <c r="HEV301" s="730"/>
      <c r="HEW301" s="730"/>
      <c r="HEX301" s="730"/>
      <c r="HEY301" s="730"/>
      <c r="HEZ301" s="730"/>
      <c r="HFA301" s="730"/>
      <c r="HFB301" s="730"/>
      <c r="HFC301" s="730"/>
      <c r="HFD301" s="730"/>
      <c r="HFE301" s="730"/>
      <c r="HFF301" s="730"/>
      <c r="HFG301" s="730"/>
      <c r="HFH301" s="730"/>
      <c r="HFI301" s="730"/>
      <c r="HFJ301" s="730"/>
      <c r="HFK301" s="730"/>
      <c r="HFL301" s="730"/>
      <c r="HFM301" s="730"/>
      <c r="HFN301" s="730"/>
      <c r="HFO301" s="730"/>
      <c r="HFP301" s="730"/>
      <c r="HFQ301" s="730"/>
      <c r="HFR301" s="730"/>
      <c r="HFS301" s="730"/>
      <c r="HFT301" s="730"/>
      <c r="HFU301" s="730"/>
      <c r="HFV301" s="730"/>
      <c r="HFW301" s="730"/>
      <c r="HFX301" s="730"/>
      <c r="HFY301" s="730"/>
      <c r="HFZ301" s="730"/>
      <c r="HGA301" s="730"/>
      <c r="HGB301" s="730"/>
      <c r="HGC301" s="730"/>
      <c r="HGD301" s="730"/>
      <c r="HGE301" s="730"/>
      <c r="HGF301" s="730"/>
      <c r="HGG301" s="730"/>
      <c r="HGH301" s="730"/>
      <c r="HGI301" s="730"/>
      <c r="HGJ301" s="730"/>
      <c r="HGK301" s="730"/>
      <c r="HGL301" s="730"/>
      <c r="HGM301" s="730"/>
      <c r="HGN301" s="730"/>
      <c r="HGO301" s="730"/>
      <c r="HGP301" s="730"/>
      <c r="HGQ301" s="730"/>
      <c r="HGR301" s="730"/>
      <c r="HGS301" s="730"/>
      <c r="HGT301" s="730"/>
      <c r="HGU301" s="730"/>
      <c r="HGV301" s="730"/>
      <c r="HGW301" s="730"/>
      <c r="HGX301" s="730"/>
      <c r="HGY301" s="730"/>
      <c r="HGZ301" s="730"/>
      <c r="HHA301" s="730"/>
      <c r="HHB301" s="730"/>
      <c r="HHC301" s="730"/>
      <c r="HHD301" s="730"/>
      <c r="HHE301" s="730"/>
      <c r="HHF301" s="730"/>
      <c r="HHG301" s="730"/>
      <c r="HHH301" s="730"/>
      <c r="HHI301" s="730"/>
      <c r="HHJ301" s="730"/>
      <c r="HHK301" s="730"/>
      <c r="HHL301" s="730"/>
      <c r="HHM301" s="730"/>
      <c r="HHN301" s="730"/>
      <c r="HHO301" s="730"/>
      <c r="HHP301" s="730"/>
      <c r="HHQ301" s="730"/>
      <c r="HHR301" s="730"/>
      <c r="HHS301" s="730"/>
      <c r="HHT301" s="730"/>
      <c r="HHU301" s="730"/>
      <c r="HHV301" s="730"/>
      <c r="HHW301" s="730"/>
      <c r="HHX301" s="730"/>
      <c r="HHY301" s="730"/>
      <c r="HHZ301" s="730"/>
      <c r="HIA301" s="730"/>
      <c r="HIB301" s="730"/>
      <c r="HIC301" s="730"/>
      <c r="HID301" s="730"/>
      <c r="HIE301" s="730"/>
      <c r="HIF301" s="730"/>
      <c r="HIG301" s="730"/>
      <c r="HIH301" s="730"/>
      <c r="HII301" s="730"/>
      <c r="HIJ301" s="730"/>
      <c r="HIK301" s="730"/>
      <c r="HIL301" s="730"/>
      <c r="HIM301" s="730"/>
      <c r="HIN301" s="730"/>
      <c r="HIO301" s="730"/>
      <c r="HIP301" s="730"/>
      <c r="HIQ301" s="730"/>
      <c r="HIR301" s="730"/>
      <c r="HIS301" s="730"/>
      <c r="HIT301" s="730"/>
      <c r="HIU301" s="730"/>
      <c r="HIV301" s="730"/>
      <c r="HIW301" s="730"/>
      <c r="HIX301" s="730"/>
      <c r="HIY301" s="730"/>
      <c r="HIZ301" s="730"/>
      <c r="HJA301" s="730"/>
      <c r="HJB301" s="730"/>
      <c r="HJC301" s="730"/>
      <c r="HJD301" s="730"/>
      <c r="HJE301" s="730"/>
      <c r="HJF301" s="730"/>
      <c r="HJG301" s="730"/>
      <c r="HJH301" s="730"/>
      <c r="HJI301" s="730"/>
      <c r="HJJ301" s="730"/>
      <c r="HJK301" s="730"/>
      <c r="HJL301" s="730"/>
      <c r="HJM301" s="730"/>
      <c r="HJN301" s="730"/>
      <c r="HJO301" s="730"/>
      <c r="HJP301" s="730"/>
      <c r="HJQ301" s="730"/>
      <c r="HJR301" s="730"/>
      <c r="HJS301" s="730"/>
      <c r="HJT301" s="730"/>
      <c r="HJU301" s="730"/>
      <c r="HJV301" s="730"/>
      <c r="HJW301" s="730"/>
      <c r="HJX301" s="730"/>
      <c r="HJY301" s="730"/>
      <c r="HJZ301" s="730"/>
      <c r="HKA301" s="730"/>
      <c r="HKB301" s="730"/>
      <c r="HKC301" s="730"/>
      <c r="HKD301" s="730"/>
      <c r="HKE301" s="730"/>
      <c r="HKF301" s="730"/>
      <c r="HKG301" s="730"/>
      <c r="HKH301" s="730"/>
      <c r="HKI301" s="730"/>
      <c r="HKJ301" s="730"/>
      <c r="HKK301" s="730"/>
      <c r="HKL301" s="730"/>
      <c r="HKM301" s="730"/>
      <c r="HKN301" s="730"/>
      <c r="HKO301" s="730"/>
      <c r="HKP301" s="730"/>
      <c r="HKQ301" s="730"/>
      <c r="HKR301" s="730"/>
      <c r="HKS301" s="730"/>
      <c r="HKT301" s="730"/>
      <c r="HKU301" s="730"/>
      <c r="HKV301" s="730"/>
      <c r="HKW301" s="730"/>
      <c r="HKX301" s="730"/>
      <c r="HKY301" s="730"/>
      <c r="HKZ301" s="730"/>
      <c r="HLA301" s="730"/>
      <c r="HLB301" s="730"/>
      <c r="HLC301" s="730"/>
      <c r="HLD301" s="730"/>
      <c r="HLE301" s="730"/>
      <c r="HLF301" s="730"/>
      <c r="HLG301" s="730"/>
      <c r="HLH301" s="730"/>
      <c r="HLI301" s="730"/>
      <c r="HLJ301" s="730"/>
      <c r="HLK301" s="730"/>
      <c r="HLL301" s="730"/>
      <c r="HLM301" s="730"/>
      <c r="HLN301" s="730"/>
      <c r="HLO301" s="730"/>
      <c r="HLP301" s="730"/>
      <c r="HLQ301" s="730"/>
      <c r="HLR301" s="730"/>
      <c r="HLS301" s="730"/>
      <c r="HLT301" s="730"/>
      <c r="HLU301" s="730"/>
      <c r="HLV301" s="730"/>
      <c r="HLW301" s="730"/>
      <c r="HLX301" s="730"/>
      <c r="HLY301" s="730"/>
      <c r="HLZ301" s="730"/>
      <c r="HMA301" s="730"/>
      <c r="HMB301" s="730"/>
      <c r="HMC301" s="730"/>
      <c r="HMD301" s="730"/>
      <c r="HME301" s="730"/>
      <c r="HMF301" s="730"/>
      <c r="HMG301" s="730"/>
      <c r="HMH301" s="730"/>
      <c r="HMI301" s="730"/>
      <c r="HMJ301" s="730"/>
      <c r="HMK301" s="730"/>
      <c r="HML301" s="730"/>
      <c r="HMM301" s="730"/>
      <c r="HMN301" s="730"/>
      <c r="HMO301" s="730"/>
      <c r="HMP301" s="730"/>
      <c r="HMQ301" s="730"/>
      <c r="HMR301" s="730"/>
      <c r="HMS301" s="730"/>
      <c r="HMT301" s="730"/>
      <c r="HMU301" s="730"/>
      <c r="HMV301" s="730"/>
      <c r="HMW301" s="730"/>
      <c r="HMX301" s="730"/>
      <c r="HMY301" s="730"/>
      <c r="HMZ301" s="730"/>
      <c r="HNA301" s="730"/>
      <c r="HNB301" s="730"/>
      <c r="HNC301" s="730"/>
      <c r="HND301" s="730"/>
      <c r="HNE301" s="730"/>
      <c r="HNF301" s="730"/>
      <c r="HNG301" s="730"/>
      <c r="HNH301" s="730"/>
      <c r="HNI301" s="730"/>
      <c r="HNJ301" s="730"/>
      <c r="HNK301" s="730"/>
      <c r="HNL301" s="730"/>
      <c r="HNM301" s="730"/>
      <c r="HNN301" s="730"/>
      <c r="HNO301" s="730"/>
      <c r="HNP301" s="730"/>
      <c r="HNQ301" s="730"/>
      <c r="HNR301" s="730"/>
      <c r="HNS301" s="730"/>
      <c r="HNT301" s="730"/>
      <c r="HNU301" s="730"/>
      <c r="HNV301" s="730"/>
      <c r="HNW301" s="730"/>
      <c r="HNX301" s="730"/>
      <c r="HNY301" s="730"/>
      <c r="HNZ301" s="730"/>
      <c r="HOA301" s="730"/>
      <c r="HOB301" s="730"/>
      <c r="HOC301" s="730"/>
      <c r="HOD301" s="730"/>
      <c r="HOE301" s="730"/>
      <c r="HOF301" s="730"/>
      <c r="HOG301" s="730"/>
      <c r="HOH301" s="730"/>
      <c r="HOI301" s="730"/>
      <c r="HOJ301" s="730"/>
      <c r="HOK301" s="730"/>
      <c r="HOL301" s="730"/>
      <c r="HOM301" s="730"/>
      <c r="HON301" s="730"/>
      <c r="HOO301" s="730"/>
      <c r="HOP301" s="730"/>
      <c r="HOQ301" s="730"/>
      <c r="HOR301" s="730"/>
      <c r="HOS301" s="730"/>
      <c r="HOT301" s="730"/>
      <c r="HOU301" s="730"/>
      <c r="HOV301" s="730"/>
      <c r="HOW301" s="730"/>
      <c r="HOX301" s="730"/>
      <c r="HOY301" s="730"/>
      <c r="HOZ301" s="730"/>
      <c r="HPA301" s="730"/>
      <c r="HPB301" s="730"/>
      <c r="HPC301" s="730"/>
      <c r="HPD301" s="730"/>
      <c r="HPE301" s="730"/>
      <c r="HPF301" s="730"/>
      <c r="HPG301" s="730"/>
      <c r="HPH301" s="730"/>
      <c r="HPI301" s="730"/>
      <c r="HPJ301" s="730"/>
      <c r="HPK301" s="730"/>
      <c r="HPL301" s="730"/>
      <c r="HPM301" s="730"/>
      <c r="HPN301" s="730"/>
      <c r="HPO301" s="730"/>
      <c r="HPP301" s="730"/>
      <c r="HPQ301" s="730"/>
      <c r="HPR301" s="730"/>
      <c r="HPS301" s="730"/>
      <c r="HPT301" s="730"/>
      <c r="HPU301" s="730"/>
      <c r="HPV301" s="730"/>
      <c r="HPW301" s="730"/>
      <c r="HPX301" s="730"/>
      <c r="HPY301" s="730"/>
      <c r="HPZ301" s="730"/>
      <c r="HQA301" s="730"/>
      <c r="HQB301" s="730"/>
      <c r="HQC301" s="730"/>
      <c r="HQD301" s="730"/>
      <c r="HQE301" s="730"/>
      <c r="HQF301" s="730"/>
      <c r="HQG301" s="730"/>
      <c r="HQH301" s="730"/>
      <c r="HQI301" s="730"/>
      <c r="HQJ301" s="730"/>
      <c r="HQK301" s="730"/>
      <c r="HQL301" s="730"/>
      <c r="HQM301" s="730"/>
      <c r="HQN301" s="730"/>
      <c r="HQO301" s="730"/>
      <c r="HQP301" s="730"/>
      <c r="HQQ301" s="730"/>
      <c r="HQR301" s="730"/>
      <c r="HQS301" s="730"/>
      <c r="HQT301" s="730"/>
      <c r="HQU301" s="730"/>
      <c r="HQV301" s="730"/>
      <c r="HQW301" s="730"/>
      <c r="HQX301" s="730"/>
      <c r="HQY301" s="730"/>
      <c r="HQZ301" s="730"/>
      <c r="HRA301" s="730"/>
      <c r="HRB301" s="730"/>
      <c r="HRC301" s="730"/>
      <c r="HRD301" s="730"/>
      <c r="HRE301" s="730"/>
      <c r="HRF301" s="730"/>
      <c r="HRG301" s="730"/>
      <c r="HRH301" s="730"/>
      <c r="HRI301" s="730"/>
      <c r="HRJ301" s="730"/>
      <c r="HRK301" s="730"/>
      <c r="HRL301" s="730"/>
      <c r="HRM301" s="730"/>
      <c r="HRN301" s="730"/>
      <c r="HRO301" s="730"/>
      <c r="HRP301" s="730"/>
      <c r="HRQ301" s="730"/>
      <c r="HRR301" s="730"/>
      <c r="HRS301" s="730"/>
      <c r="HRT301" s="730"/>
      <c r="HRU301" s="730"/>
      <c r="HRV301" s="730"/>
      <c r="HRW301" s="730"/>
      <c r="HRX301" s="730"/>
      <c r="HRY301" s="730"/>
      <c r="HRZ301" s="730"/>
      <c r="HSA301" s="730"/>
      <c r="HSB301" s="730"/>
      <c r="HSC301" s="730"/>
      <c r="HSD301" s="730"/>
      <c r="HSE301" s="730"/>
      <c r="HSF301" s="730"/>
      <c r="HSG301" s="730"/>
      <c r="HSH301" s="730"/>
      <c r="HSI301" s="730"/>
      <c r="HSJ301" s="730"/>
      <c r="HSK301" s="730"/>
      <c r="HSL301" s="730"/>
      <c r="HSM301" s="730"/>
      <c r="HSN301" s="730"/>
      <c r="HSO301" s="730"/>
      <c r="HSP301" s="730"/>
      <c r="HSQ301" s="730"/>
      <c r="HSR301" s="730"/>
      <c r="HSS301" s="730"/>
      <c r="HST301" s="730"/>
      <c r="HSU301" s="730"/>
      <c r="HSV301" s="730"/>
      <c r="HSW301" s="730"/>
      <c r="HSX301" s="730"/>
      <c r="HSY301" s="730"/>
      <c r="HSZ301" s="730"/>
      <c r="HTA301" s="730"/>
      <c r="HTB301" s="730"/>
      <c r="HTC301" s="730"/>
      <c r="HTD301" s="730"/>
      <c r="HTE301" s="730"/>
      <c r="HTF301" s="730"/>
      <c r="HTG301" s="730"/>
      <c r="HTH301" s="730"/>
      <c r="HTI301" s="730"/>
      <c r="HTJ301" s="730"/>
      <c r="HTK301" s="730"/>
      <c r="HTL301" s="730"/>
      <c r="HTM301" s="730"/>
      <c r="HTN301" s="730"/>
      <c r="HTO301" s="730"/>
      <c r="HTP301" s="730"/>
      <c r="HTQ301" s="730"/>
      <c r="HTR301" s="730"/>
      <c r="HTS301" s="730"/>
      <c r="HTT301" s="730"/>
      <c r="HTU301" s="730"/>
      <c r="HTV301" s="730"/>
      <c r="HTW301" s="730"/>
      <c r="HTX301" s="730"/>
      <c r="HTY301" s="730"/>
      <c r="HTZ301" s="730"/>
      <c r="HUA301" s="730"/>
      <c r="HUB301" s="730"/>
      <c r="HUC301" s="730"/>
      <c r="HUD301" s="730"/>
      <c r="HUE301" s="730"/>
      <c r="HUF301" s="730"/>
      <c r="HUG301" s="730"/>
      <c r="HUH301" s="730"/>
      <c r="HUI301" s="730"/>
      <c r="HUJ301" s="730"/>
      <c r="HUK301" s="730"/>
      <c r="HUL301" s="730"/>
      <c r="HUM301" s="730"/>
      <c r="HUN301" s="730"/>
      <c r="HUO301" s="730"/>
      <c r="HUP301" s="730"/>
      <c r="HUQ301" s="730"/>
      <c r="HUR301" s="730"/>
      <c r="HUS301" s="730"/>
      <c r="HUT301" s="730"/>
      <c r="HUU301" s="730"/>
      <c r="HUV301" s="730"/>
      <c r="HUW301" s="730"/>
      <c r="HUX301" s="730"/>
      <c r="HUY301" s="730"/>
      <c r="HUZ301" s="730"/>
      <c r="HVA301" s="730"/>
      <c r="HVB301" s="730"/>
      <c r="HVC301" s="730"/>
      <c r="HVD301" s="730"/>
      <c r="HVE301" s="730"/>
      <c r="HVF301" s="730"/>
      <c r="HVG301" s="730"/>
      <c r="HVH301" s="730"/>
      <c r="HVI301" s="730"/>
      <c r="HVJ301" s="730"/>
      <c r="HVK301" s="730"/>
      <c r="HVL301" s="730"/>
      <c r="HVM301" s="730"/>
      <c r="HVN301" s="730"/>
      <c r="HVO301" s="730"/>
      <c r="HVP301" s="730"/>
      <c r="HVQ301" s="730"/>
      <c r="HVR301" s="730"/>
      <c r="HVS301" s="730"/>
      <c r="HVT301" s="730"/>
      <c r="HVU301" s="730"/>
      <c r="HVV301" s="730"/>
      <c r="HVW301" s="730"/>
      <c r="HVX301" s="730"/>
      <c r="HVY301" s="730"/>
      <c r="HVZ301" s="730"/>
      <c r="HWA301" s="730"/>
      <c r="HWB301" s="730"/>
      <c r="HWC301" s="730"/>
      <c r="HWD301" s="730"/>
      <c r="HWE301" s="730"/>
      <c r="HWF301" s="730"/>
      <c r="HWG301" s="730"/>
      <c r="HWH301" s="730"/>
      <c r="HWI301" s="730"/>
      <c r="HWJ301" s="730"/>
      <c r="HWK301" s="730"/>
      <c r="HWL301" s="730"/>
      <c r="HWM301" s="730"/>
      <c r="HWN301" s="730"/>
      <c r="HWO301" s="730"/>
      <c r="HWP301" s="730"/>
      <c r="HWQ301" s="730"/>
      <c r="HWR301" s="730"/>
      <c r="HWS301" s="730"/>
      <c r="HWT301" s="730"/>
      <c r="HWU301" s="730"/>
      <c r="HWV301" s="730"/>
      <c r="HWW301" s="730"/>
      <c r="HWX301" s="730"/>
      <c r="HWY301" s="730"/>
      <c r="HWZ301" s="730"/>
      <c r="HXA301" s="730"/>
      <c r="HXB301" s="730"/>
      <c r="HXC301" s="730"/>
      <c r="HXD301" s="730"/>
      <c r="HXE301" s="730"/>
      <c r="HXF301" s="730"/>
      <c r="HXG301" s="730"/>
      <c r="HXH301" s="730"/>
      <c r="HXI301" s="730"/>
      <c r="HXJ301" s="730"/>
      <c r="HXK301" s="730"/>
      <c r="HXL301" s="730"/>
      <c r="HXM301" s="730"/>
      <c r="HXN301" s="730"/>
      <c r="HXO301" s="730"/>
      <c r="HXP301" s="730"/>
      <c r="HXQ301" s="730"/>
      <c r="HXR301" s="730"/>
      <c r="HXS301" s="730"/>
      <c r="HXT301" s="730"/>
      <c r="HXU301" s="730"/>
      <c r="HXV301" s="730"/>
      <c r="HXW301" s="730"/>
      <c r="HXX301" s="730"/>
      <c r="HXY301" s="730"/>
      <c r="HXZ301" s="730"/>
      <c r="HYA301" s="730"/>
      <c r="HYB301" s="730"/>
      <c r="HYC301" s="730"/>
      <c r="HYD301" s="730"/>
      <c r="HYE301" s="730"/>
      <c r="HYF301" s="730"/>
      <c r="HYG301" s="730"/>
      <c r="HYH301" s="730"/>
      <c r="HYI301" s="730"/>
      <c r="HYJ301" s="730"/>
      <c r="HYK301" s="730"/>
      <c r="HYL301" s="730"/>
      <c r="HYM301" s="730"/>
      <c r="HYN301" s="730"/>
      <c r="HYO301" s="730"/>
      <c r="HYP301" s="730"/>
      <c r="HYQ301" s="730"/>
      <c r="HYR301" s="730"/>
      <c r="HYS301" s="730"/>
      <c r="HYT301" s="730"/>
      <c r="HYU301" s="730"/>
      <c r="HYV301" s="730"/>
      <c r="HYW301" s="730"/>
      <c r="HYX301" s="730"/>
      <c r="HYY301" s="730"/>
      <c r="HYZ301" s="730"/>
      <c r="HZA301" s="730"/>
      <c r="HZB301" s="730"/>
      <c r="HZC301" s="730"/>
      <c r="HZD301" s="730"/>
      <c r="HZE301" s="730"/>
      <c r="HZF301" s="730"/>
      <c r="HZG301" s="730"/>
      <c r="HZH301" s="730"/>
      <c r="HZI301" s="730"/>
      <c r="HZJ301" s="730"/>
      <c r="HZK301" s="730"/>
      <c r="HZL301" s="730"/>
      <c r="HZM301" s="730"/>
      <c r="HZN301" s="730"/>
      <c r="HZO301" s="730"/>
      <c r="HZP301" s="730"/>
      <c r="HZQ301" s="730"/>
      <c r="HZR301" s="730"/>
      <c r="HZS301" s="730"/>
      <c r="HZT301" s="730"/>
      <c r="HZU301" s="730"/>
      <c r="HZV301" s="730"/>
      <c r="HZW301" s="730"/>
      <c r="HZX301" s="730"/>
      <c r="HZY301" s="730"/>
      <c r="HZZ301" s="730"/>
      <c r="IAA301" s="730"/>
      <c r="IAB301" s="730"/>
      <c r="IAC301" s="730"/>
      <c r="IAD301" s="730"/>
      <c r="IAE301" s="730"/>
      <c r="IAF301" s="730"/>
      <c r="IAG301" s="730"/>
      <c r="IAH301" s="730"/>
      <c r="IAI301" s="730"/>
      <c r="IAJ301" s="730"/>
      <c r="IAK301" s="730"/>
      <c r="IAL301" s="730"/>
      <c r="IAM301" s="730"/>
      <c r="IAN301" s="730"/>
      <c r="IAO301" s="730"/>
      <c r="IAP301" s="730"/>
      <c r="IAQ301" s="730"/>
      <c r="IAR301" s="730"/>
      <c r="IAS301" s="730"/>
      <c r="IAT301" s="730"/>
      <c r="IAU301" s="730"/>
      <c r="IAV301" s="730"/>
      <c r="IAW301" s="730"/>
      <c r="IAX301" s="730"/>
      <c r="IAY301" s="730"/>
      <c r="IAZ301" s="730"/>
      <c r="IBA301" s="730"/>
      <c r="IBB301" s="730"/>
      <c r="IBC301" s="730"/>
      <c r="IBD301" s="730"/>
      <c r="IBE301" s="730"/>
      <c r="IBF301" s="730"/>
      <c r="IBG301" s="730"/>
      <c r="IBH301" s="730"/>
      <c r="IBI301" s="730"/>
      <c r="IBJ301" s="730"/>
      <c r="IBK301" s="730"/>
      <c r="IBL301" s="730"/>
      <c r="IBM301" s="730"/>
      <c r="IBN301" s="730"/>
      <c r="IBO301" s="730"/>
      <c r="IBP301" s="730"/>
      <c r="IBQ301" s="730"/>
      <c r="IBR301" s="730"/>
      <c r="IBS301" s="730"/>
      <c r="IBT301" s="730"/>
      <c r="IBU301" s="730"/>
      <c r="IBV301" s="730"/>
      <c r="IBW301" s="730"/>
      <c r="IBX301" s="730"/>
      <c r="IBY301" s="730"/>
      <c r="IBZ301" s="730"/>
      <c r="ICA301" s="730"/>
      <c r="ICB301" s="730"/>
      <c r="ICC301" s="730"/>
      <c r="ICD301" s="730"/>
      <c r="ICE301" s="730"/>
      <c r="ICF301" s="730"/>
      <c r="ICG301" s="730"/>
      <c r="ICH301" s="730"/>
      <c r="ICI301" s="730"/>
      <c r="ICJ301" s="730"/>
      <c r="ICK301" s="730"/>
      <c r="ICL301" s="730"/>
      <c r="ICM301" s="730"/>
      <c r="ICN301" s="730"/>
      <c r="ICO301" s="730"/>
      <c r="ICP301" s="730"/>
      <c r="ICQ301" s="730"/>
      <c r="ICR301" s="730"/>
      <c r="ICS301" s="730"/>
      <c r="ICT301" s="730"/>
      <c r="ICU301" s="730"/>
      <c r="ICV301" s="730"/>
      <c r="ICW301" s="730"/>
      <c r="ICX301" s="730"/>
      <c r="ICY301" s="730"/>
      <c r="ICZ301" s="730"/>
      <c r="IDA301" s="730"/>
      <c r="IDB301" s="730"/>
      <c r="IDC301" s="730"/>
      <c r="IDD301" s="730"/>
      <c r="IDE301" s="730"/>
      <c r="IDF301" s="730"/>
      <c r="IDG301" s="730"/>
      <c r="IDH301" s="730"/>
      <c r="IDI301" s="730"/>
      <c r="IDJ301" s="730"/>
      <c r="IDK301" s="730"/>
      <c r="IDL301" s="730"/>
      <c r="IDM301" s="730"/>
      <c r="IDN301" s="730"/>
      <c r="IDO301" s="730"/>
      <c r="IDP301" s="730"/>
      <c r="IDQ301" s="730"/>
      <c r="IDR301" s="730"/>
      <c r="IDS301" s="730"/>
      <c r="IDT301" s="730"/>
      <c r="IDU301" s="730"/>
      <c r="IDV301" s="730"/>
      <c r="IDW301" s="730"/>
      <c r="IDX301" s="730"/>
      <c r="IDY301" s="730"/>
      <c r="IDZ301" s="730"/>
      <c r="IEA301" s="730"/>
      <c r="IEB301" s="730"/>
      <c r="IEC301" s="730"/>
      <c r="IED301" s="730"/>
      <c r="IEE301" s="730"/>
      <c r="IEF301" s="730"/>
      <c r="IEG301" s="730"/>
      <c r="IEH301" s="730"/>
      <c r="IEI301" s="730"/>
      <c r="IEJ301" s="730"/>
      <c r="IEK301" s="730"/>
      <c r="IEL301" s="730"/>
      <c r="IEM301" s="730"/>
      <c r="IEN301" s="730"/>
      <c r="IEO301" s="730"/>
      <c r="IEP301" s="730"/>
      <c r="IEQ301" s="730"/>
      <c r="IER301" s="730"/>
      <c r="IES301" s="730"/>
      <c r="IET301" s="730"/>
      <c r="IEU301" s="730"/>
      <c r="IEV301" s="730"/>
      <c r="IEW301" s="730"/>
      <c r="IEX301" s="730"/>
      <c r="IEY301" s="730"/>
      <c r="IEZ301" s="730"/>
      <c r="IFA301" s="730"/>
      <c r="IFB301" s="730"/>
      <c r="IFC301" s="730"/>
      <c r="IFD301" s="730"/>
      <c r="IFE301" s="730"/>
      <c r="IFF301" s="730"/>
      <c r="IFG301" s="730"/>
      <c r="IFH301" s="730"/>
      <c r="IFI301" s="730"/>
      <c r="IFJ301" s="730"/>
      <c r="IFK301" s="730"/>
      <c r="IFL301" s="730"/>
      <c r="IFM301" s="730"/>
      <c r="IFN301" s="730"/>
      <c r="IFO301" s="730"/>
      <c r="IFP301" s="730"/>
      <c r="IFQ301" s="730"/>
      <c r="IFR301" s="730"/>
      <c r="IFS301" s="730"/>
      <c r="IFT301" s="730"/>
      <c r="IFU301" s="730"/>
      <c r="IFV301" s="730"/>
      <c r="IFW301" s="730"/>
      <c r="IFX301" s="730"/>
      <c r="IFY301" s="730"/>
      <c r="IFZ301" s="730"/>
      <c r="IGA301" s="730"/>
      <c r="IGB301" s="730"/>
      <c r="IGC301" s="730"/>
      <c r="IGD301" s="730"/>
      <c r="IGE301" s="730"/>
      <c r="IGF301" s="730"/>
      <c r="IGG301" s="730"/>
      <c r="IGH301" s="730"/>
      <c r="IGI301" s="730"/>
      <c r="IGJ301" s="730"/>
      <c r="IGK301" s="730"/>
      <c r="IGL301" s="730"/>
      <c r="IGM301" s="730"/>
      <c r="IGN301" s="730"/>
      <c r="IGO301" s="730"/>
      <c r="IGP301" s="730"/>
      <c r="IGQ301" s="730"/>
      <c r="IGR301" s="730"/>
      <c r="IGS301" s="730"/>
      <c r="IGT301" s="730"/>
      <c r="IGU301" s="730"/>
      <c r="IGV301" s="730"/>
      <c r="IGW301" s="730"/>
      <c r="IGX301" s="730"/>
      <c r="IGY301" s="730"/>
      <c r="IGZ301" s="730"/>
      <c r="IHA301" s="730"/>
      <c r="IHB301" s="730"/>
      <c r="IHC301" s="730"/>
      <c r="IHD301" s="730"/>
      <c r="IHE301" s="730"/>
      <c r="IHF301" s="730"/>
      <c r="IHG301" s="730"/>
      <c r="IHH301" s="730"/>
      <c r="IHI301" s="730"/>
      <c r="IHJ301" s="730"/>
      <c r="IHK301" s="730"/>
      <c r="IHL301" s="730"/>
      <c r="IHM301" s="730"/>
      <c r="IHN301" s="730"/>
      <c r="IHO301" s="730"/>
      <c r="IHP301" s="730"/>
      <c r="IHQ301" s="730"/>
      <c r="IHR301" s="730"/>
      <c r="IHS301" s="730"/>
      <c r="IHT301" s="730"/>
      <c r="IHU301" s="730"/>
      <c r="IHV301" s="730"/>
      <c r="IHW301" s="730"/>
      <c r="IHX301" s="730"/>
      <c r="IHY301" s="730"/>
      <c r="IHZ301" s="730"/>
      <c r="IIA301" s="730"/>
      <c r="IIB301" s="730"/>
      <c r="IIC301" s="730"/>
      <c r="IID301" s="730"/>
      <c r="IIE301" s="730"/>
      <c r="IIF301" s="730"/>
      <c r="IIG301" s="730"/>
      <c r="IIH301" s="730"/>
      <c r="III301" s="730"/>
      <c r="IIJ301" s="730"/>
      <c r="IIK301" s="730"/>
      <c r="IIL301" s="730"/>
      <c r="IIM301" s="730"/>
      <c r="IIN301" s="730"/>
      <c r="IIO301" s="730"/>
      <c r="IIP301" s="730"/>
      <c r="IIQ301" s="730"/>
      <c r="IIR301" s="730"/>
      <c r="IIS301" s="730"/>
      <c r="IIT301" s="730"/>
      <c r="IIU301" s="730"/>
      <c r="IIV301" s="730"/>
      <c r="IIW301" s="730"/>
      <c r="IIX301" s="730"/>
      <c r="IIY301" s="730"/>
      <c r="IIZ301" s="730"/>
      <c r="IJA301" s="730"/>
      <c r="IJB301" s="730"/>
      <c r="IJC301" s="730"/>
      <c r="IJD301" s="730"/>
      <c r="IJE301" s="730"/>
      <c r="IJF301" s="730"/>
      <c r="IJG301" s="730"/>
      <c r="IJH301" s="730"/>
      <c r="IJI301" s="730"/>
      <c r="IJJ301" s="730"/>
      <c r="IJK301" s="730"/>
      <c r="IJL301" s="730"/>
      <c r="IJM301" s="730"/>
      <c r="IJN301" s="730"/>
      <c r="IJO301" s="730"/>
      <c r="IJP301" s="730"/>
      <c r="IJQ301" s="730"/>
      <c r="IJR301" s="730"/>
      <c r="IJS301" s="730"/>
      <c r="IJT301" s="730"/>
      <c r="IJU301" s="730"/>
      <c r="IJV301" s="730"/>
      <c r="IJW301" s="730"/>
      <c r="IJX301" s="730"/>
      <c r="IJY301" s="730"/>
      <c r="IJZ301" s="730"/>
      <c r="IKA301" s="730"/>
      <c r="IKB301" s="730"/>
      <c r="IKC301" s="730"/>
      <c r="IKD301" s="730"/>
      <c r="IKE301" s="730"/>
      <c r="IKF301" s="730"/>
      <c r="IKG301" s="730"/>
      <c r="IKH301" s="730"/>
      <c r="IKI301" s="730"/>
      <c r="IKJ301" s="730"/>
      <c r="IKK301" s="730"/>
      <c r="IKL301" s="730"/>
      <c r="IKM301" s="730"/>
      <c r="IKN301" s="730"/>
      <c r="IKO301" s="730"/>
      <c r="IKP301" s="730"/>
      <c r="IKQ301" s="730"/>
      <c r="IKR301" s="730"/>
      <c r="IKS301" s="730"/>
      <c r="IKT301" s="730"/>
      <c r="IKU301" s="730"/>
      <c r="IKV301" s="730"/>
      <c r="IKW301" s="730"/>
      <c r="IKX301" s="730"/>
      <c r="IKY301" s="730"/>
      <c r="IKZ301" s="730"/>
      <c r="ILA301" s="730"/>
      <c r="ILB301" s="730"/>
      <c r="ILC301" s="730"/>
      <c r="ILD301" s="730"/>
      <c r="ILE301" s="730"/>
      <c r="ILF301" s="730"/>
      <c r="ILG301" s="730"/>
      <c r="ILH301" s="730"/>
      <c r="ILI301" s="730"/>
      <c r="ILJ301" s="730"/>
      <c r="ILK301" s="730"/>
      <c r="ILL301" s="730"/>
      <c r="ILM301" s="730"/>
      <c r="ILN301" s="730"/>
      <c r="ILO301" s="730"/>
      <c r="ILP301" s="730"/>
      <c r="ILQ301" s="730"/>
      <c r="ILR301" s="730"/>
      <c r="ILS301" s="730"/>
      <c r="ILT301" s="730"/>
      <c r="ILU301" s="730"/>
      <c r="ILV301" s="730"/>
      <c r="ILW301" s="730"/>
      <c r="ILX301" s="730"/>
      <c r="ILY301" s="730"/>
      <c r="ILZ301" s="730"/>
      <c r="IMA301" s="730"/>
      <c r="IMB301" s="730"/>
      <c r="IMC301" s="730"/>
      <c r="IMD301" s="730"/>
      <c r="IME301" s="730"/>
      <c r="IMF301" s="730"/>
      <c r="IMG301" s="730"/>
      <c r="IMH301" s="730"/>
      <c r="IMI301" s="730"/>
      <c r="IMJ301" s="730"/>
      <c r="IMK301" s="730"/>
      <c r="IML301" s="730"/>
      <c r="IMM301" s="730"/>
      <c r="IMN301" s="730"/>
      <c r="IMO301" s="730"/>
      <c r="IMP301" s="730"/>
      <c r="IMQ301" s="730"/>
      <c r="IMR301" s="730"/>
      <c r="IMS301" s="730"/>
      <c r="IMT301" s="730"/>
      <c r="IMU301" s="730"/>
      <c r="IMV301" s="730"/>
      <c r="IMW301" s="730"/>
      <c r="IMX301" s="730"/>
      <c r="IMY301" s="730"/>
      <c r="IMZ301" s="730"/>
      <c r="INA301" s="730"/>
      <c r="INB301" s="730"/>
      <c r="INC301" s="730"/>
      <c r="IND301" s="730"/>
      <c r="INE301" s="730"/>
      <c r="INF301" s="730"/>
      <c r="ING301" s="730"/>
      <c r="INH301" s="730"/>
      <c r="INI301" s="730"/>
      <c r="INJ301" s="730"/>
      <c r="INK301" s="730"/>
      <c r="INL301" s="730"/>
      <c r="INM301" s="730"/>
      <c r="INN301" s="730"/>
      <c r="INO301" s="730"/>
      <c r="INP301" s="730"/>
      <c r="INQ301" s="730"/>
      <c r="INR301" s="730"/>
      <c r="INS301" s="730"/>
      <c r="INT301" s="730"/>
      <c r="INU301" s="730"/>
      <c r="INV301" s="730"/>
      <c r="INW301" s="730"/>
      <c r="INX301" s="730"/>
      <c r="INY301" s="730"/>
      <c r="INZ301" s="730"/>
      <c r="IOA301" s="730"/>
      <c r="IOB301" s="730"/>
      <c r="IOC301" s="730"/>
      <c r="IOD301" s="730"/>
      <c r="IOE301" s="730"/>
      <c r="IOF301" s="730"/>
      <c r="IOG301" s="730"/>
      <c r="IOH301" s="730"/>
      <c r="IOI301" s="730"/>
      <c r="IOJ301" s="730"/>
      <c r="IOK301" s="730"/>
      <c r="IOL301" s="730"/>
      <c r="IOM301" s="730"/>
      <c r="ION301" s="730"/>
      <c r="IOO301" s="730"/>
      <c r="IOP301" s="730"/>
      <c r="IOQ301" s="730"/>
      <c r="IOR301" s="730"/>
      <c r="IOS301" s="730"/>
      <c r="IOT301" s="730"/>
      <c r="IOU301" s="730"/>
      <c r="IOV301" s="730"/>
      <c r="IOW301" s="730"/>
      <c r="IOX301" s="730"/>
      <c r="IOY301" s="730"/>
      <c r="IOZ301" s="730"/>
      <c r="IPA301" s="730"/>
      <c r="IPB301" s="730"/>
      <c r="IPC301" s="730"/>
      <c r="IPD301" s="730"/>
      <c r="IPE301" s="730"/>
      <c r="IPF301" s="730"/>
      <c r="IPG301" s="730"/>
      <c r="IPH301" s="730"/>
      <c r="IPI301" s="730"/>
      <c r="IPJ301" s="730"/>
      <c r="IPK301" s="730"/>
      <c r="IPL301" s="730"/>
      <c r="IPM301" s="730"/>
      <c r="IPN301" s="730"/>
      <c r="IPO301" s="730"/>
      <c r="IPP301" s="730"/>
      <c r="IPQ301" s="730"/>
      <c r="IPR301" s="730"/>
      <c r="IPS301" s="730"/>
      <c r="IPT301" s="730"/>
      <c r="IPU301" s="730"/>
      <c r="IPV301" s="730"/>
      <c r="IPW301" s="730"/>
      <c r="IPX301" s="730"/>
      <c r="IPY301" s="730"/>
      <c r="IPZ301" s="730"/>
      <c r="IQA301" s="730"/>
      <c r="IQB301" s="730"/>
      <c r="IQC301" s="730"/>
      <c r="IQD301" s="730"/>
      <c r="IQE301" s="730"/>
      <c r="IQF301" s="730"/>
      <c r="IQG301" s="730"/>
      <c r="IQH301" s="730"/>
      <c r="IQI301" s="730"/>
      <c r="IQJ301" s="730"/>
      <c r="IQK301" s="730"/>
      <c r="IQL301" s="730"/>
      <c r="IQM301" s="730"/>
      <c r="IQN301" s="730"/>
      <c r="IQO301" s="730"/>
      <c r="IQP301" s="730"/>
      <c r="IQQ301" s="730"/>
      <c r="IQR301" s="730"/>
      <c r="IQS301" s="730"/>
      <c r="IQT301" s="730"/>
      <c r="IQU301" s="730"/>
      <c r="IQV301" s="730"/>
      <c r="IQW301" s="730"/>
      <c r="IQX301" s="730"/>
      <c r="IQY301" s="730"/>
      <c r="IQZ301" s="730"/>
      <c r="IRA301" s="730"/>
      <c r="IRB301" s="730"/>
      <c r="IRC301" s="730"/>
      <c r="IRD301" s="730"/>
      <c r="IRE301" s="730"/>
      <c r="IRF301" s="730"/>
      <c r="IRG301" s="730"/>
      <c r="IRH301" s="730"/>
      <c r="IRI301" s="730"/>
      <c r="IRJ301" s="730"/>
      <c r="IRK301" s="730"/>
      <c r="IRL301" s="730"/>
      <c r="IRM301" s="730"/>
      <c r="IRN301" s="730"/>
      <c r="IRO301" s="730"/>
      <c r="IRP301" s="730"/>
      <c r="IRQ301" s="730"/>
      <c r="IRR301" s="730"/>
      <c r="IRS301" s="730"/>
      <c r="IRT301" s="730"/>
      <c r="IRU301" s="730"/>
      <c r="IRV301" s="730"/>
      <c r="IRW301" s="730"/>
      <c r="IRX301" s="730"/>
      <c r="IRY301" s="730"/>
      <c r="IRZ301" s="730"/>
      <c r="ISA301" s="730"/>
      <c r="ISB301" s="730"/>
      <c r="ISC301" s="730"/>
      <c r="ISD301" s="730"/>
      <c r="ISE301" s="730"/>
      <c r="ISF301" s="730"/>
      <c r="ISG301" s="730"/>
      <c r="ISH301" s="730"/>
      <c r="ISI301" s="730"/>
      <c r="ISJ301" s="730"/>
      <c r="ISK301" s="730"/>
      <c r="ISL301" s="730"/>
      <c r="ISM301" s="730"/>
      <c r="ISN301" s="730"/>
      <c r="ISO301" s="730"/>
      <c r="ISP301" s="730"/>
      <c r="ISQ301" s="730"/>
      <c r="ISR301" s="730"/>
      <c r="ISS301" s="730"/>
      <c r="IST301" s="730"/>
      <c r="ISU301" s="730"/>
      <c r="ISV301" s="730"/>
      <c r="ISW301" s="730"/>
      <c r="ISX301" s="730"/>
      <c r="ISY301" s="730"/>
      <c r="ISZ301" s="730"/>
      <c r="ITA301" s="730"/>
      <c r="ITB301" s="730"/>
      <c r="ITC301" s="730"/>
      <c r="ITD301" s="730"/>
      <c r="ITE301" s="730"/>
      <c r="ITF301" s="730"/>
      <c r="ITG301" s="730"/>
      <c r="ITH301" s="730"/>
      <c r="ITI301" s="730"/>
      <c r="ITJ301" s="730"/>
      <c r="ITK301" s="730"/>
      <c r="ITL301" s="730"/>
      <c r="ITM301" s="730"/>
      <c r="ITN301" s="730"/>
      <c r="ITO301" s="730"/>
      <c r="ITP301" s="730"/>
      <c r="ITQ301" s="730"/>
      <c r="ITR301" s="730"/>
      <c r="ITS301" s="730"/>
      <c r="ITT301" s="730"/>
      <c r="ITU301" s="730"/>
      <c r="ITV301" s="730"/>
      <c r="ITW301" s="730"/>
      <c r="ITX301" s="730"/>
      <c r="ITY301" s="730"/>
      <c r="ITZ301" s="730"/>
      <c r="IUA301" s="730"/>
      <c r="IUB301" s="730"/>
      <c r="IUC301" s="730"/>
      <c r="IUD301" s="730"/>
      <c r="IUE301" s="730"/>
      <c r="IUF301" s="730"/>
      <c r="IUG301" s="730"/>
      <c r="IUH301" s="730"/>
      <c r="IUI301" s="730"/>
      <c r="IUJ301" s="730"/>
      <c r="IUK301" s="730"/>
      <c r="IUL301" s="730"/>
      <c r="IUM301" s="730"/>
      <c r="IUN301" s="730"/>
      <c r="IUO301" s="730"/>
      <c r="IUP301" s="730"/>
      <c r="IUQ301" s="730"/>
      <c r="IUR301" s="730"/>
      <c r="IUS301" s="730"/>
      <c r="IUT301" s="730"/>
      <c r="IUU301" s="730"/>
      <c r="IUV301" s="730"/>
      <c r="IUW301" s="730"/>
      <c r="IUX301" s="730"/>
      <c r="IUY301" s="730"/>
      <c r="IUZ301" s="730"/>
      <c r="IVA301" s="730"/>
      <c r="IVB301" s="730"/>
      <c r="IVC301" s="730"/>
      <c r="IVD301" s="730"/>
      <c r="IVE301" s="730"/>
      <c r="IVF301" s="730"/>
      <c r="IVG301" s="730"/>
      <c r="IVH301" s="730"/>
      <c r="IVI301" s="730"/>
      <c r="IVJ301" s="730"/>
      <c r="IVK301" s="730"/>
      <c r="IVL301" s="730"/>
      <c r="IVM301" s="730"/>
      <c r="IVN301" s="730"/>
      <c r="IVO301" s="730"/>
      <c r="IVP301" s="730"/>
      <c r="IVQ301" s="730"/>
      <c r="IVR301" s="730"/>
      <c r="IVS301" s="730"/>
      <c r="IVT301" s="730"/>
      <c r="IVU301" s="730"/>
      <c r="IVV301" s="730"/>
      <c r="IVW301" s="730"/>
      <c r="IVX301" s="730"/>
      <c r="IVY301" s="730"/>
      <c r="IVZ301" s="730"/>
      <c r="IWA301" s="730"/>
      <c r="IWB301" s="730"/>
      <c r="IWC301" s="730"/>
      <c r="IWD301" s="730"/>
      <c r="IWE301" s="730"/>
      <c r="IWF301" s="730"/>
      <c r="IWG301" s="730"/>
      <c r="IWH301" s="730"/>
      <c r="IWI301" s="730"/>
      <c r="IWJ301" s="730"/>
      <c r="IWK301" s="730"/>
      <c r="IWL301" s="730"/>
      <c r="IWM301" s="730"/>
      <c r="IWN301" s="730"/>
      <c r="IWO301" s="730"/>
      <c r="IWP301" s="730"/>
      <c r="IWQ301" s="730"/>
      <c r="IWR301" s="730"/>
      <c r="IWS301" s="730"/>
      <c r="IWT301" s="730"/>
      <c r="IWU301" s="730"/>
      <c r="IWV301" s="730"/>
      <c r="IWW301" s="730"/>
      <c r="IWX301" s="730"/>
      <c r="IWY301" s="730"/>
      <c r="IWZ301" s="730"/>
      <c r="IXA301" s="730"/>
      <c r="IXB301" s="730"/>
      <c r="IXC301" s="730"/>
      <c r="IXD301" s="730"/>
      <c r="IXE301" s="730"/>
      <c r="IXF301" s="730"/>
      <c r="IXG301" s="730"/>
      <c r="IXH301" s="730"/>
      <c r="IXI301" s="730"/>
      <c r="IXJ301" s="730"/>
      <c r="IXK301" s="730"/>
      <c r="IXL301" s="730"/>
      <c r="IXM301" s="730"/>
      <c r="IXN301" s="730"/>
      <c r="IXO301" s="730"/>
      <c r="IXP301" s="730"/>
      <c r="IXQ301" s="730"/>
      <c r="IXR301" s="730"/>
      <c r="IXS301" s="730"/>
      <c r="IXT301" s="730"/>
      <c r="IXU301" s="730"/>
      <c r="IXV301" s="730"/>
      <c r="IXW301" s="730"/>
      <c r="IXX301" s="730"/>
      <c r="IXY301" s="730"/>
      <c r="IXZ301" s="730"/>
      <c r="IYA301" s="730"/>
      <c r="IYB301" s="730"/>
      <c r="IYC301" s="730"/>
      <c r="IYD301" s="730"/>
      <c r="IYE301" s="730"/>
      <c r="IYF301" s="730"/>
      <c r="IYG301" s="730"/>
      <c r="IYH301" s="730"/>
      <c r="IYI301" s="730"/>
      <c r="IYJ301" s="730"/>
      <c r="IYK301" s="730"/>
      <c r="IYL301" s="730"/>
      <c r="IYM301" s="730"/>
      <c r="IYN301" s="730"/>
      <c r="IYO301" s="730"/>
      <c r="IYP301" s="730"/>
      <c r="IYQ301" s="730"/>
      <c r="IYR301" s="730"/>
      <c r="IYS301" s="730"/>
      <c r="IYT301" s="730"/>
      <c r="IYU301" s="730"/>
      <c r="IYV301" s="730"/>
      <c r="IYW301" s="730"/>
      <c r="IYX301" s="730"/>
      <c r="IYY301" s="730"/>
      <c r="IYZ301" s="730"/>
      <c r="IZA301" s="730"/>
      <c r="IZB301" s="730"/>
      <c r="IZC301" s="730"/>
      <c r="IZD301" s="730"/>
      <c r="IZE301" s="730"/>
      <c r="IZF301" s="730"/>
      <c r="IZG301" s="730"/>
      <c r="IZH301" s="730"/>
      <c r="IZI301" s="730"/>
      <c r="IZJ301" s="730"/>
      <c r="IZK301" s="730"/>
      <c r="IZL301" s="730"/>
      <c r="IZM301" s="730"/>
      <c r="IZN301" s="730"/>
      <c r="IZO301" s="730"/>
      <c r="IZP301" s="730"/>
      <c r="IZQ301" s="730"/>
      <c r="IZR301" s="730"/>
      <c r="IZS301" s="730"/>
      <c r="IZT301" s="730"/>
      <c r="IZU301" s="730"/>
      <c r="IZV301" s="730"/>
      <c r="IZW301" s="730"/>
      <c r="IZX301" s="730"/>
      <c r="IZY301" s="730"/>
      <c r="IZZ301" s="730"/>
      <c r="JAA301" s="730"/>
      <c r="JAB301" s="730"/>
      <c r="JAC301" s="730"/>
      <c r="JAD301" s="730"/>
      <c r="JAE301" s="730"/>
      <c r="JAF301" s="730"/>
      <c r="JAG301" s="730"/>
      <c r="JAH301" s="730"/>
      <c r="JAI301" s="730"/>
      <c r="JAJ301" s="730"/>
      <c r="JAK301" s="730"/>
      <c r="JAL301" s="730"/>
      <c r="JAM301" s="730"/>
      <c r="JAN301" s="730"/>
      <c r="JAO301" s="730"/>
      <c r="JAP301" s="730"/>
      <c r="JAQ301" s="730"/>
      <c r="JAR301" s="730"/>
      <c r="JAS301" s="730"/>
      <c r="JAT301" s="730"/>
      <c r="JAU301" s="730"/>
      <c r="JAV301" s="730"/>
      <c r="JAW301" s="730"/>
      <c r="JAX301" s="730"/>
      <c r="JAY301" s="730"/>
      <c r="JAZ301" s="730"/>
      <c r="JBA301" s="730"/>
      <c r="JBB301" s="730"/>
      <c r="JBC301" s="730"/>
      <c r="JBD301" s="730"/>
      <c r="JBE301" s="730"/>
      <c r="JBF301" s="730"/>
      <c r="JBG301" s="730"/>
      <c r="JBH301" s="730"/>
      <c r="JBI301" s="730"/>
      <c r="JBJ301" s="730"/>
      <c r="JBK301" s="730"/>
      <c r="JBL301" s="730"/>
      <c r="JBM301" s="730"/>
      <c r="JBN301" s="730"/>
      <c r="JBO301" s="730"/>
      <c r="JBP301" s="730"/>
      <c r="JBQ301" s="730"/>
      <c r="JBR301" s="730"/>
      <c r="JBS301" s="730"/>
      <c r="JBT301" s="730"/>
      <c r="JBU301" s="730"/>
      <c r="JBV301" s="730"/>
      <c r="JBW301" s="730"/>
      <c r="JBX301" s="730"/>
      <c r="JBY301" s="730"/>
      <c r="JBZ301" s="730"/>
      <c r="JCA301" s="730"/>
      <c r="JCB301" s="730"/>
      <c r="JCC301" s="730"/>
      <c r="JCD301" s="730"/>
      <c r="JCE301" s="730"/>
      <c r="JCF301" s="730"/>
      <c r="JCG301" s="730"/>
      <c r="JCH301" s="730"/>
      <c r="JCI301" s="730"/>
      <c r="JCJ301" s="730"/>
      <c r="JCK301" s="730"/>
      <c r="JCL301" s="730"/>
      <c r="JCM301" s="730"/>
      <c r="JCN301" s="730"/>
      <c r="JCO301" s="730"/>
      <c r="JCP301" s="730"/>
      <c r="JCQ301" s="730"/>
      <c r="JCR301" s="730"/>
      <c r="JCS301" s="730"/>
      <c r="JCT301" s="730"/>
      <c r="JCU301" s="730"/>
      <c r="JCV301" s="730"/>
      <c r="JCW301" s="730"/>
      <c r="JCX301" s="730"/>
      <c r="JCY301" s="730"/>
      <c r="JCZ301" s="730"/>
      <c r="JDA301" s="730"/>
      <c r="JDB301" s="730"/>
      <c r="JDC301" s="730"/>
      <c r="JDD301" s="730"/>
      <c r="JDE301" s="730"/>
      <c r="JDF301" s="730"/>
      <c r="JDG301" s="730"/>
      <c r="JDH301" s="730"/>
      <c r="JDI301" s="730"/>
      <c r="JDJ301" s="730"/>
      <c r="JDK301" s="730"/>
      <c r="JDL301" s="730"/>
      <c r="JDM301" s="730"/>
      <c r="JDN301" s="730"/>
      <c r="JDO301" s="730"/>
      <c r="JDP301" s="730"/>
      <c r="JDQ301" s="730"/>
      <c r="JDR301" s="730"/>
      <c r="JDS301" s="730"/>
      <c r="JDT301" s="730"/>
      <c r="JDU301" s="730"/>
      <c r="JDV301" s="730"/>
      <c r="JDW301" s="730"/>
      <c r="JDX301" s="730"/>
      <c r="JDY301" s="730"/>
      <c r="JDZ301" s="730"/>
      <c r="JEA301" s="730"/>
      <c r="JEB301" s="730"/>
      <c r="JEC301" s="730"/>
      <c r="JED301" s="730"/>
      <c r="JEE301" s="730"/>
      <c r="JEF301" s="730"/>
      <c r="JEG301" s="730"/>
      <c r="JEH301" s="730"/>
      <c r="JEI301" s="730"/>
      <c r="JEJ301" s="730"/>
      <c r="JEK301" s="730"/>
      <c r="JEL301" s="730"/>
      <c r="JEM301" s="730"/>
      <c r="JEN301" s="730"/>
      <c r="JEO301" s="730"/>
      <c r="JEP301" s="730"/>
      <c r="JEQ301" s="730"/>
      <c r="JER301" s="730"/>
      <c r="JES301" s="730"/>
      <c r="JET301" s="730"/>
      <c r="JEU301" s="730"/>
      <c r="JEV301" s="730"/>
      <c r="JEW301" s="730"/>
      <c r="JEX301" s="730"/>
      <c r="JEY301" s="730"/>
      <c r="JEZ301" s="730"/>
      <c r="JFA301" s="730"/>
      <c r="JFB301" s="730"/>
      <c r="JFC301" s="730"/>
      <c r="JFD301" s="730"/>
      <c r="JFE301" s="730"/>
      <c r="JFF301" s="730"/>
      <c r="JFG301" s="730"/>
      <c r="JFH301" s="730"/>
      <c r="JFI301" s="730"/>
      <c r="JFJ301" s="730"/>
      <c r="JFK301" s="730"/>
      <c r="JFL301" s="730"/>
      <c r="JFM301" s="730"/>
      <c r="JFN301" s="730"/>
      <c r="JFO301" s="730"/>
      <c r="JFP301" s="730"/>
      <c r="JFQ301" s="730"/>
      <c r="JFR301" s="730"/>
      <c r="JFS301" s="730"/>
      <c r="JFT301" s="730"/>
      <c r="JFU301" s="730"/>
      <c r="JFV301" s="730"/>
      <c r="JFW301" s="730"/>
      <c r="JFX301" s="730"/>
      <c r="JFY301" s="730"/>
      <c r="JFZ301" s="730"/>
      <c r="JGA301" s="730"/>
      <c r="JGB301" s="730"/>
      <c r="JGC301" s="730"/>
      <c r="JGD301" s="730"/>
      <c r="JGE301" s="730"/>
      <c r="JGF301" s="730"/>
      <c r="JGG301" s="730"/>
      <c r="JGH301" s="730"/>
      <c r="JGI301" s="730"/>
      <c r="JGJ301" s="730"/>
      <c r="JGK301" s="730"/>
      <c r="JGL301" s="730"/>
      <c r="JGM301" s="730"/>
      <c r="JGN301" s="730"/>
      <c r="JGO301" s="730"/>
      <c r="JGP301" s="730"/>
      <c r="JGQ301" s="730"/>
      <c r="JGR301" s="730"/>
      <c r="JGS301" s="730"/>
      <c r="JGT301" s="730"/>
      <c r="JGU301" s="730"/>
      <c r="JGV301" s="730"/>
      <c r="JGW301" s="730"/>
      <c r="JGX301" s="730"/>
      <c r="JGY301" s="730"/>
      <c r="JGZ301" s="730"/>
      <c r="JHA301" s="730"/>
      <c r="JHB301" s="730"/>
      <c r="JHC301" s="730"/>
      <c r="JHD301" s="730"/>
      <c r="JHE301" s="730"/>
      <c r="JHF301" s="730"/>
      <c r="JHG301" s="730"/>
      <c r="JHH301" s="730"/>
      <c r="JHI301" s="730"/>
      <c r="JHJ301" s="730"/>
      <c r="JHK301" s="730"/>
      <c r="JHL301" s="730"/>
      <c r="JHM301" s="730"/>
      <c r="JHN301" s="730"/>
      <c r="JHO301" s="730"/>
      <c r="JHP301" s="730"/>
      <c r="JHQ301" s="730"/>
      <c r="JHR301" s="730"/>
      <c r="JHS301" s="730"/>
      <c r="JHT301" s="730"/>
      <c r="JHU301" s="730"/>
      <c r="JHV301" s="730"/>
      <c r="JHW301" s="730"/>
      <c r="JHX301" s="730"/>
      <c r="JHY301" s="730"/>
      <c r="JHZ301" s="730"/>
      <c r="JIA301" s="730"/>
      <c r="JIB301" s="730"/>
      <c r="JIC301" s="730"/>
      <c r="JID301" s="730"/>
      <c r="JIE301" s="730"/>
      <c r="JIF301" s="730"/>
      <c r="JIG301" s="730"/>
      <c r="JIH301" s="730"/>
      <c r="JII301" s="730"/>
      <c r="JIJ301" s="730"/>
      <c r="JIK301" s="730"/>
      <c r="JIL301" s="730"/>
      <c r="JIM301" s="730"/>
      <c r="JIN301" s="730"/>
      <c r="JIO301" s="730"/>
      <c r="JIP301" s="730"/>
      <c r="JIQ301" s="730"/>
      <c r="JIR301" s="730"/>
      <c r="JIS301" s="730"/>
      <c r="JIT301" s="730"/>
      <c r="JIU301" s="730"/>
      <c r="JIV301" s="730"/>
      <c r="JIW301" s="730"/>
      <c r="JIX301" s="730"/>
      <c r="JIY301" s="730"/>
      <c r="JIZ301" s="730"/>
      <c r="JJA301" s="730"/>
      <c r="JJB301" s="730"/>
      <c r="JJC301" s="730"/>
      <c r="JJD301" s="730"/>
      <c r="JJE301" s="730"/>
      <c r="JJF301" s="730"/>
      <c r="JJG301" s="730"/>
      <c r="JJH301" s="730"/>
      <c r="JJI301" s="730"/>
      <c r="JJJ301" s="730"/>
      <c r="JJK301" s="730"/>
      <c r="JJL301" s="730"/>
      <c r="JJM301" s="730"/>
      <c r="JJN301" s="730"/>
      <c r="JJO301" s="730"/>
      <c r="JJP301" s="730"/>
      <c r="JJQ301" s="730"/>
      <c r="JJR301" s="730"/>
      <c r="JJS301" s="730"/>
      <c r="JJT301" s="730"/>
      <c r="JJU301" s="730"/>
      <c r="JJV301" s="730"/>
      <c r="JJW301" s="730"/>
      <c r="JJX301" s="730"/>
      <c r="JJY301" s="730"/>
      <c r="JJZ301" s="730"/>
      <c r="JKA301" s="730"/>
      <c r="JKB301" s="730"/>
      <c r="JKC301" s="730"/>
      <c r="JKD301" s="730"/>
      <c r="JKE301" s="730"/>
      <c r="JKF301" s="730"/>
      <c r="JKG301" s="730"/>
      <c r="JKH301" s="730"/>
      <c r="JKI301" s="730"/>
      <c r="JKJ301" s="730"/>
      <c r="JKK301" s="730"/>
      <c r="JKL301" s="730"/>
      <c r="JKM301" s="730"/>
      <c r="JKN301" s="730"/>
      <c r="JKO301" s="730"/>
      <c r="JKP301" s="730"/>
      <c r="JKQ301" s="730"/>
      <c r="JKR301" s="730"/>
      <c r="JKS301" s="730"/>
      <c r="JKT301" s="730"/>
      <c r="JKU301" s="730"/>
      <c r="JKV301" s="730"/>
      <c r="JKW301" s="730"/>
      <c r="JKX301" s="730"/>
      <c r="JKY301" s="730"/>
      <c r="JKZ301" s="730"/>
      <c r="JLA301" s="730"/>
      <c r="JLB301" s="730"/>
      <c r="JLC301" s="730"/>
      <c r="JLD301" s="730"/>
      <c r="JLE301" s="730"/>
      <c r="JLF301" s="730"/>
      <c r="JLG301" s="730"/>
      <c r="JLH301" s="730"/>
      <c r="JLI301" s="730"/>
      <c r="JLJ301" s="730"/>
      <c r="JLK301" s="730"/>
      <c r="JLL301" s="730"/>
      <c r="JLM301" s="730"/>
      <c r="JLN301" s="730"/>
      <c r="JLO301" s="730"/>
      <c r="JLP301" s="730"/>
      <c r="JLQ301" s="730"/>
      <c r="JLR301" s="730"/>
      <c r="JLS301" s="730"/>
      <c r="JLT301" s="730"/>
      <c r="JLU301" s="730"/>
      <c r="JLV301" s="730"/>
      <c r="JLW301" s="730"/>
      <c r="JLX301" s="730"/>
      <c r="JLY301" s="730"/>
      <c r="JLZ301" s="730"/>
      <c r="JMA301" s="730"/>
      <c r="JMB301" s="730"/>
      <c r="JMC301" s="730"/>
      <c r="JMD301" s="730"/>
      <c r="JME301" s="730"/>
      <c r="JMF301" s="730"/>
      <c r="JMG301" s="730"/>
      <c r="JMH301" s="730"/>
      <c r="JMI301" s="730"/>
      <c r="JMJ301" s="730"/>
      <c r="JMK301" s="730"/>
      <c r="JML301" s="730"/>
      <c r="JMM301" s="730"/>
      <c r="JMN301" s="730"/>
      <c r="JMO301" s="730"/>
      <c r="JMP301" s="730"/>
      <c r="JMQ301" s="730"/>
      <c r="JMR301" s="730"/>
      <c r="JMS301" s="730"/>
      <c r="JMT301" s="730"/>
      <c r="JMU301" s="730"/>
      <c r="JMV301" s="730"/>
      <c r="JMW301" s="730"/>
      <c r="JMX301" s="730"/>
      <c r="JMY301" s="730"/>
      <c r="JMZ301" s="730"/>
      <c r="JNA301" s="730"/>
      <c r="JNB301" s="730"/>
      <c r="JNC301" s="730"/>
      <c r="JND301" s="730"/>
      <c r="JNE301" s="730"/>
      <c r="JNF301" s="730"/>
      <c r="JNG301" s="730"/>
      <c r="JNH301" s="730"/>
      <c r="JNI301" s="730"/>
      <c r="JNJ301" s="730"/>
      <c r="JNK301" s="730"/>
      <c r="JNL301" s="730"/>
      <c r="JNM301" s="730"/>
      <c r="JNN301" s="730"/>
      <c r="JNO301" s="730"/>
      <c r="JNP301" s="730"/>
      <c r="JNQ301" s="730"/>
      <c r="JNR301" s="730"/>
      <c r="JNS301" s="730"/>
      <c r="JNT301" s="730"/>
      <c r="JNU301" s="730"/>
      <c r="JNV301" s="730"/>
      <c r="JNW301" s="730"/>
      <c r="JNX301" s="730"/>
      <c r="JNY301" s="730"/>
      <c r="JNZ301" s="730"/>
      <c r="JOA301" s="730"/>
      <c r="JOB301" s="730"/>
      <c r="JOC301" s="730"/>
      <c r="JOD301" s="730"/>
      <c r="JOE301" s="730"/>
      <c r="JOF301" s="730"/>
      <c r="JOG301" s="730"/>
      <c r="JOH301" s="730"/>
      <c r="JOI301" s="730"/>
      <c r="JOJ301" s="730"/>
      <c r="JOK301" s="730"/>
      <c r="JOL301" s="730"/>
      <c r="JOM301" s="730"/>
      <c r="JON301" s="730"/>
      <c r="JOO301" s="730"/>
      <c r="JOP301" s="730"/>
      <c r="JOQ301" s="730"/>
      <c r="JOR301" s="730"/>
      <c r="JOS301" s="730"/>
      <c r="JOT301" s="730"/>
      <c r="JOU301" s="730"/>
      <c r="JOV301" s="730"/>
      <c r="JOW301" s="730"/>
      <c r="JOX301" s="730"/>
      <c r="JOY301" s="730"/>
      <c r="JOZ301" s="730"/>
      <c r="JPA301" s="730"/>
      <c r="JPB301" s="730"/>
      <c r="JPC301" s="730"/>
      <c r="JPD301" s="730"/>
      <c r="JPE301" s="730"/>
      <c r="JPF301" s="730"/>
      <c r="JPG301" s="730"/>
      <c r="JPH301" s="730"/>
      <c r="JPI301" s="730"/>
      <c r="JPJ301" s="730"/>
      <c r="JPK301" s="730"/>
      <c r="JPL301" s="730"/>
      <c r="JPM301" s="730"/>
      <c r="JPN301" s="730"/>
      <c r="JPO301" s="730"/>
      <c r="JPP301" s="730"/>
      <c r="JPQ301" s="730"/>
      <c r="JPR301" s="730"/>
      <c r="JPS301" s="730"/>
      <c r="JPT301" s="730"/>
      <c r="JPU301" s="730"/>
      <c r="JPV301" s="730"/>
      <c r="JPW301" s="730"/>
      <c r="JPX301" s="730"/>
      <c r="JPY301" s="730"/>
      <c r="JPZ301" s="730"/>
      <c r="JQA301" s="730"/>
      <c r="JQB301" s="730"/>
      <c r="JQC301" s="730"/>
      <c r="JQD301" s="730"/>
      <c r="JQE301" s="730"/>
      <c r="JQF301" s="730"/>
      <c r="JQG301" s="730"/>
      <c r="JQH301" s="730"/>
      <c r="JQI301" s="730"/>
      <c r="JQJ301" s="730"/>
      <c r="JQK301" s="730"/>
      <c r="JQL301" s="730"/>
      <c r="JQM301" s="730"/>
      <c r="JQN301" s="730"/>
      <c r="JQO301" s="730"/>
      <c r="JQP301" s="730"/>
      <c r="JQQ301" s="730"/>
      <c r="JQR301" s="730"/>
      <c r="JQS301" s="730"/>
      <c r="JQT301" s="730"/>
      <c r="JQU301" s="730"/>
      <c r="JQV301" s="730"/>
      <c r="JQW301" s="730"/>
      <c r="JQX301" s="730"/>
      <c r="JQY301" s="730"/>
      <c r="JQZ301" s="730"/>
      <c r="JRA301" s="730"/>
      <c r="JRB301" s="730"/>
      <c r="JRC301" s="730"/>
      <c r="JRD301" s="730"/>
      <c r="JRE301" s="730"/>
      <c r="JRF301" s="730"/>
      <c r="JRG301" s="730"/>
      <c r="JRH301" s="730"/>
      <c r="JRI301" s="730"/>
      <c r="JRJ301" s="730"/>
      <c r="JRK301" s="730"/>
      <c r="JRL301" s="730"/>
      <c r="JRM301" s="730"/>
      <c r="JRN301" s="730"/>
      <c r="JRO301" s="730"/>
      <c r="JRP301" s="730"/>
      <c r="JRQ301" s="730"/>
      <c r="JRR301" s="730"/>
      <c r="JRS301" s="730"/>
      <c r="JRT301" s="730"/>
      <c r="JRU301" s="730"/>
      <c r="JRV301" s="730"/>
      <c r="JRW301" s="730"/>
      <c r="JRX301" s="730"/>
      <c r="JRY301" s="730"/>
      <c r="JRZ301" s="730"/>
      <c r="JSA301" s="730"/>
      <c r="JSB301" s="730"/>
      <c r="JSC301" s="730"/>
      <c r="JSD301" s="730"/>
      <c r="JSE301" s="730"/>
      <c r="JSF301" s="730"/>
      <c r="JSG301" s="730"/>
      <c r="JSH301" s="730"/>
      <c r="JSI301" s="730"/>
      <c r="JSJ301" s="730"/>
      <c r="JSK301" s="730"/>
      <c r="JSL301" s="730"/>
      <c r="JSM301" s="730"/>
      <c r="JSN301" s="730"/>
      <c r="JSO301" s="730"/>
      <c r="JSP301" s="730"/>
      <c r="JSQ301" s="730"/>
      <c r="JSR301" s="730"/>
      <c r="JSS301" s="730"/>
      <c r="JST301" s="730"/>
      <c r="JSU301" s="730"/>
      <c r="JSV301" s="730"/>
      <c r="JSW301" s="730"/>
      <c r="JSX301" s="730"/>
      <c r="JSY301" s="730"/>
      <c r="JSZ301" s="730"/>
      <c r="JTA301" s="730"/>
      <c r="JTB301" s="730"/>
      <c r="JTC301" s="730"/>
      <c r="JTD301" s="730"/>
      <c r="JTE301" s="730"/>
      <c r="JTF301" s="730"/>
      <c r="JTG301" s="730"/>
      <c r="JTH301" s="730"/>
      <c r="JTI301" s="730"/>
      <c r="JTJ301" s="730"/>
      <c r="JTK301" s="730"/>
      <c r="JTL301" s="730"/>
      <c r="JTM301" s="730"/>
      <c r="JTN301" s="730"/>
      <c r="JTO301" s="730"/>
      <c r="JTP301" s="730"/>
      <c r="JTQ301" s="730"/>
      <c r="JTR301" s="730"/>
      <c r="JTS301" s="730"/>
      <c r="JTT301" s="730"/>
      <c r="JTU301" s="730"/>
      <c r="JTV301" s="730"/>
      <c r="JTW301" s="730"/>
      <c r="JTX301" s="730"/>
      <c r="JTY301" s="730"/>
      <c r="JTZ301" s="730"/>
      <c r="JUA301" s="730"/>
      <c r="JUB301" s="730"/>
      <c r="JUC301" s="730"/>
      <c r="JUD301" s="730"/>
      <c r="JUE301" s="730"/>
      <c r="JUF301" s="730"/>
      <c r="JUG301" s="730"/>
      <c r="JUH301" s="730"/>
      <c r="JUI301" s="730"/>
      <c r="JUJ301" s="730"/>
      <c r="JUK301" s="730"/>
      <c r="JUL301" s="730"/>
      <c r="JUM301" s="730"/>
      <c r="JUN301" s="730"/>
      <c r="JUO301" s="730"/>
      <c r="JUP301" s="730"/>
      <c r="JUQ301" s="730"/>
      <c r="JUR301" s="730"/>
      <c r="JUS301" s="730"/>
      <c r="JUT301" s="730"/>
      <c r="JUU301" s="730"/>
      <c r="JUV301" s="730"/>
      <c r="JUW301" s="730"/>
      <c r="JUX301" s="730"/>
      <c r="JUY301" s="730"/>
      <c r="JUZ301" s="730"/>
      <c r="JVA301" s="730"/>
      <c r="JVB301" s="730"/>
      <c r="JVC301" s="730"/>
      <c r="JVD301" s="730"/>
      <c r="JVE301" s="730"/>
      <c r="JVF301" s="730"/>
      <c r="JVG301" s="730"/>
      <c r="JVH301" s="730"/>
      <c r="JVI301" s="730"/>
      <c r="JVJ301" s="730"/>
      <c r="JVK301" s="730"/>
      <c r="JVL301" s="730"/>
      <c r="JVM301" s="730"/>
      <c r="JVN301" s="730"/>
      <c r="JVO301" s="730"/>
      <c r="JVP301" s="730"/>
      <c r="JVQ301" s="730"/>
      <c r="JVR301" s="730"/>
      <c r="JVS301" s="730"/>
      <c r="JVT301" s="730"/>
      <c r="JVU301" s="730"/>
      <c r="JVV301" s="730"/>
      <c r="JVW301" s="730"/>
      <c r="JVX301" s="730"/>
      <c r="JVY301" s="730"/>
      <c r="JVZ301" s="730"/>
      <c r="JWA301" s="730"/>
      <c r="JWB301" s="730"/>
      <c r="JWC301" s="730"/>
      <c r="JWD301" s="730"/>
      <c r="JWE301" s="730"/>
      <c r="JWF301" s="730"/>
      <c r="JWG301" s="730"/>
      <c r="JWH301" s="730"/>
      <c r="JWI301" s="730"/>
      <c r="JWJ301" s="730"/>
      <c r="JWK301" s="730"/>
      <c r="JWL301" s="730"/>
      <c r="JWM301" s="730"/>
      <c r="JWN301" s="730"/>
      <c r="JWO301" s="730"/>
      <c r="JWP301" s="730"/>
      <c r="JWQ301" s="730"/>
      <c r="JWR301" s="730"/>
      <c r="JWS301" s="730"/>
      <c r="JWT301" s="730"/>
      <c r="JWU301" s="730"/>
      <c r="JWV301" s="730"/>
      <c r="JWW301" s="730"/>
      <c r="JWX301" s="730"/>
      <c r="JWY301" s="730"/>
      <c r="JWZ301" s="730"/>
      <c r="JXA301" s="730"/>
      <c r="JXB301" s="730"/>
      <c r="JXC301" s="730"/>
      <c r="JXD301" s="730"/>
      <c r="JXE301" s="730"/>
      <c r="JXF301" s="730"/>
      <c r="JXG301" s="730"/>
      <c r="JXH301" s="730"/>
      <c r="JXI301" s="730"/>
      <c r="JXJ301" s="730"/>
      <c r="JXK301" s="730"/>
      <c r="JXL301" s="730"/>
      <c r="JXM301" s="730"/>
      <c r="JXN301" s="730"/>
      <c r="JXO301" s="730"/>
      <c r="JXP301" s="730"/>
      <c r="JXQ301" s="730"/>
      <c r="JXR301" s="730"/>
      <c r="JXS301" s="730"/>
      <c r="JXT301" s="730"/>
      <c r="JXU301" s="730"/>
      <c r="JXV301" s="730"/>
      <c r="JXW301" s="730"/>
      <c r="JXX301" s="730"/>
      <c r="JXY301" s="730"/>
      <c r="JXZ301" s="730"/>
      <c r="JYA301" s="730"/>
      <c r="JYB301" s="730"/>
      <c r="JYC301" s="730"/>
      <c r="JYD301" s="730"/>
      <c r="JYE301" s="730"/>
      <c r="JYF301" s="730"/>
      <c r="JYG301" s="730"/>
      <c r="JYH301" s="730"/>
      <c r="JYI301" s="730"/>
      <c r="JYJ301" s="730"/>
      <c r="JYK301" s="730"/>
      <c r="JYL301" s="730"/>
      <c r="JYM301" s="730"/>
      <c r="JYN301" s="730"/>
      <c r="JYO301" s="730"/>
      <c r="JYP301" s="730"/>
      <c r="JYQ301" s="730"/>
      <c r="JYR301" s="730"/>
      <c r="JYS301" s="730"/>
      <c r="JYT301" s="730"/>
      <c r="JYU301" s="730"/>
      <c r="JYV301" s="730"/>
      <c r="JYW301" s="730"/>
      <c r="JYX301" s="730"/>
      <c r="JYY301" s="730"/>
      <c r="JYZ301" s="730"/>
      <c r="JZA301" s="730"/>
      <c r="JZB301" s="730"/>
      <c r="JZC301" s="730"/>
      <c r="JZD301" s="730"/>
      <c r="JZE301" s="730"/>
      <c r="JZF301" s="730"/>
      <c r="JZG301" s="730"/>
      <c r="JZH301" s="730"/>
      <c r="JZI301" s="730"/>
      <c r="JZJ301" s="730"/>
      <c r="JZK301" s="730"/>
      <c r="JZL301" s="730"/>
      <c r="JZM301" s="730"/>
      <c r="JZN301" s="730"/>
      <c r="JZO301" s="730"/>
      <c r="JZP301" s="730"/>
      <c r="JZQ301" s="730"/>
      <c r="JZR301" s="730"/>
      <c r="JZS301" s="730"/>
      <c r="JZT301" s="730"/>
      <c r="JZU301" s="730"/>
      <c r="JZV301" s="730"/>
      <c r="JZW301" s="730"/>
      <c r="JZX301" s="730"/>
      <c r="JZY301" s="730"/>
      <c r="JZZ301" s="730"/>
      <c r="KAA301" s="730"/>
      <c r="KAB301" s="730"/>
      <c r="KAC301" s="730"/>
      <c r="KAD301" s="730"/>
      <c r="KAE301" s="730"/>
      <c r="KAF301" s="730"/>
      <c r="KAG301" s="730"/>
      <c r="KAH301" s="730"/>
      <c r="KAI301" s="730"/>
      <c r="KAJ301" s="730"/>
      <c r="KAK301" s="730"/>
      <c r="KAL301" s="730"/>
      <c r="KAM301" s="730"/>
      <c r="KAN301" s="730"/>
      <c r="KAO301" s="730"/>
      <c r="KAP301" s="730"/>
      <c r="KAQ301" s="730"/>
      <c r="KAR301" s="730"/>
      <c r="KAS301" s="730"/>
      <c r="KAT301" s="730"/>
      <c r="KAU301" s="730"/>
      <c r="KAV301" s="730"/>
      <c r="KAW301" s="730"/>
      <c r="KAX301" s="730"/>
      <c r="KAY301" s="730"/>
      <c r="KAZ301" s="730"/>
      <c r="KBA301" s="730"/>
      <c r="KBB301" s="730"/>
      <c r="KBC301" s="730"/>
      <c r="KBD301" s="730"/>
      <c r="KBE301" s="730"/>
      <c r="KBF301" s="730"/>
      <c r="KBG301" s="730"/>
      <c r="KBH301" s="730"/>
      <c r="KBI301" s="730"/>
      <c r="KBJ301" s="730"/>
      <c r="KBK301" s="730"/>
      <c r="KBL301" s="730"/>
      <c r="KBM301" s="730"/>
      <c r="KBN301" s="730"/>
      <c r="KBO301" s="730"/>
      <c r="KBP301" s="730"/>
      <c r="KBQ301" s="730"/>
      <c r="KBR301" s="730"/>
      <c r="KBS301" s="730"/>
      <c r="KBT301" s="730"/>
      <c r="KBU301" s="730"/>
      <c r="KBV301" s="730"/>
      <c r="KBW301" s="730"/>
      <c r="KBX301" s="730"/>
      <c r="KBY301" s="730"/>
      <c r="KBZ301" s="730"/>
      <c r="KCA301" s="730"/>
      <c r="KCB301" s="730"/>
      <c r="KCC301" s="730"/>
      <c r="KCD301" s="730"/>
      <c r="KCE301" s="730"/>
      <c r="KCF301" s="730"/>
      <c r="KCG301" s="730"/>
      <c r="KCH301" s="730"/>
      <c r="KCI301" s="730"/>
      <c r="KCJ301" s="730"/>
      <c r="KCK301" s="730"/>
      <c r="KCL301" s="730"/>
      <c r="KCM301" s="730"/>
      <c r="KCN301" s="730"/>
      <c r="KCO301" s="730"/>
      <c r="KCP301" s="730"/>
      <c r="KCQ301" s="730"/>
      <c r="KCR301" s="730"/>
      <c r="KCS301" s="730"/>
      <c r="KCT301" s="730"/>
      <c r="KCU301" s="730"/>
      <c r="KCV301" s="730"/>
      <c r="KCW301" s="730"/>
      <c r="KCX301" s="730"/>
      <c r="KCY301" s="730"/>
      <c r="KCZ301" s="730"/>
      <c r="KDA301" s="730"/>
      <c r="KDB301" s="730"/>
      <c r="KDC301" s="730"/>
      <c r="KDD301" s="730"/>
      <c r="KDE301" s="730"/>
      <c r="KDF301" s="730"/>
      <c r="KDG301" s="730"/>
      <c r="KDH301" s="730"/>
      <c r="KDI301" s="730"/>
      <c r="KDJ301" s="730"/>
      <c r="KDK301" s="730"/>
      <c r="KDL301" s="730"/>
      <c r="KDM301" s="730"/>
      <c r="KDN301" s="730"/>
      <c r="KDO301" s="730"/>
      <c r="KDP301" s="730"/>
      <c r="KDQ301" s="730"/>
      <c r="KDR301" s="730"/>
      <c r="KDS301" s="730"/>
      <c r="KDT301" s="730"/>
      <c r="KDU301" s="730"/>
      <c r="KDV301" s="730"/>
      <c r="KDW301" s="730"/>
      <c r="KDX301" s="730"/>
      <c r="KDY301" s="730"/>
      <c r="KDZ301" s="730"/>
      <c r="KEA301" s="730"/>
      <c r="KEB301" s="730"/>
      <c r="KEC301" s="730"/>
      <c r="KED301" s="730"/>
      <c r="KEE301" s="730"/>
      <c r="KEF301" s="730"/>
      <c r="KEG301" s="730"/>
      <c r="KEH301" s="730"/>
      <c r="KEI301" s="730"/>
      <c r="KEJ301" s="730"/>
      <c r="KEK301" s="730"/>
      <c r="KEL301" s="730"/>
      <c r="KEM301" s="730"/>
      <c r="KEN301" s="730"/>
      <c r="KEO301" s="730"/>
      <c r="KEP301" s="730"/>
      <c r="KEQ301" s="730"/>
      <c r="KER301" s="730"/>
      <c r="KES301" s="730"/>
      <c r="KET301" s="730"/>
      <c r="KEU301" s="730"/>
      <c r="KEV301" s="730"/>
      <c r="KEW301" s="730"/>
      <c r="KEX301" s="730"/>
      <c r="KEY301" s="730"/>
      <c r="KEZ301" s="730"/>
      <c r="KFA301" s="730"/>
      <c r="KFB301" s="730"/>
      <c r="KFC301" s="730"/>
      <c r="KFD301" s="730"/>
      <c r="KFE301" s="730"/>
      <c r="KFF301" s="730"/>
      <c r="KFG301" s="730"/>
      <c r="KFH301" s="730"/>
      <c r="KFI301" s="730"/>
      <c r="KFJ301" s="730"/>
      <c r="KFK301" s="730"/>
      <c r="KFL301" s="730"/>
      <c r="KFM301" s="730"/>
      <c r="KFN301" s="730"/>
      <c r="KFO301" s="730"/>
      <c r="KFP301" s="730"/>
      <c r="KFQ301" s="730"/>
      <c r="KFR301" s="730"/>
      <c r="KFS301" s="730"/>
      <c r="KFT301" s="730"/>
      <c r="KFU301" s="730"/>
      <c r="KFV301" s="730"/>
      <c r="KFW301" s="730"/>
      <c r="KFX301" s="730"/>
      <c r="KFY301" s="730"/>
      <c r="KFZ301" s="730"/>
      <c r="KGA301" s="730"/>
      <c r="KGB301" s="730"/>
      <c r="KGC301" s="730"/>
      <c r="KGD301" s="730"/>
      <c r="KGE301" s="730"/>
      <c r="KGF301" s="730"/>
      <c r="KGG301" s="730"/>
      <c r="KGH301" s="730"/>
      <c r="KGI301" s="730"/>
      <c r="KGJ301" s="730"/>
      <c r="KGK301" s="730"/>
      <c r="KGL301" s="730"/>
      <c r="KGM301" s="730"/>
      <c r="KGN301" s="730"/>
      <c r="KGO301" s="730"/>
      <c r="KGP301" s="730"/>
      <c r="KGQ301" s="730"/>
      <c r="KGR301" s="730"/>
      <c r="KGS301" s="730"/>
      <c r="KGT301" s="730"/>
      <c r="KGU301" s="730"/>
      <c r="KGV301" s="730"/>
      <c r="KGW301" s="730"/>
      <c r="KGX301" s="730"/>
      <c r="KGY301" s="730"/>
      <c r="KGZ301" s="730"/>
      <c r="KHA301" s="730"/>
      <c r="KHB301" s="730"/>
      <c r="KHC301" s="730"/>
      <c r="KHD301" s="730"/>
      <c r="KHE301" s="730"/>
      <c r="KHF301" s="730"/>
      <c r="KHG301" s="730"/>
      <c r="KHH301" s="730"/>
      <c r="KHI301" s="730"/>
      <c r="KHJ301" s="730"/>
      <c r="KHK301" s="730"/>
      <c r="KHL301" s="730"/>
      <c r="KHM301" s="730"/>
      <c r="KHN301" s="730"/>
      <c r="KHO301" s="730"/>
      <c r="KHP301" s="730"/>
      <c r="KHQ301" s="730"/>
      <c r="KHR301" s="730"/>
      <c r="KHS301" s="730"/>
      <c r="KHT301" s="730"/>
      <c r="KHU301" s="730"/>
      <c r="KHV301" s="730"/>
      <c r="KHW301" s="730"/>
      <c r="KHX301" s="730"/>
      <c r="KHY301" s="730"/>
      <c r="KHZ301" s="730"/>
      <c r="KIA301" s="730"/>
      <c r="KIB301" s="730"/>
      <c r="KIC301" s="730"/>
      <c r="KID301" s="730"/>
      <c r="KIE301" s="730"/>
      <c r="KIF301" s="730"/>
      <c r="KIG301" s="730"/>
      <c r="KIH301" s="730"/>
      <c r="KII301" s="730"/>
      <c r="KIJ301" s="730"/>
      <c r="KIK301" s="730"/>
      <c r="KIL301" s="730"/>
      <c r="KIM301" s="730"/>
      <c r="KIN301" s="730"/>
      <c r="KIO301" s="730"/>
      <c r="KIP301" s="730"/>
      <c r="KIQ301" s="730"/>
      <c r="KIR301" s="730"/>
      <c r="KIS301" s="730"/>
      <c r="KIT301" s="730"/>
      <c r="KIU301" s="730"/>
      <c r="KIV301" s="730"/>
      <c r="KIW301" s="730"/>
      <c r="KIX301" s="730"/>
      <c r="KIY301" s="730"/>
      <c r="KIZ301" s="730"/>
      <c r="KJA301" s="730"/>
      <c r="KJB301" s="730"/>
      <c r="KJC301" s="730"/>
      <c r="KJD301" s="730"/>
      <c r="KJE301" s="730"/>
      <c r="KJF301" s="730"/>
      <c r="KJG301" s="730"/>
      <c r="KJH301" s="730"/>
      <c r="KJI301" s="730"/>
      <c r="KJJ301" s="730"/>
      <c r="KJK301" s="730"/>
      <c r="KJL301" s="730"/>
      <c r="KJM301" s="730"/>
      <c r="KJN301" s="730"/>
      <c r="KJO301" s="730"/>
      <c r="KJP301" s="730"/>
      <c r="KJQ301" s="730"/>
      <c r="KJR301" s="730"/>
      <c r="KJS301" s="730"/>
      <c r="KJT301" s="730"/>
      <c r="KJU301" s="730"/>
      <c r="KJV301" s="730"/>
      <c r="KJW301" s="730"/>
      <c r="KJX301" s="730"/>
      <c r="KJY301" s="730"/>
      <c r="KJZ301" s="730"/>
      <c r="KKA301" s="730"/>
      <c r="KKB301" s="730"/>
      <c r="KKC301" s="730"/>
      <c r="KKD301" s="730"/>
      <c r="KKE301" s="730"/>
      <c r="KKF301" s="730"/>
      <c r="KKG301" s="730"/>
      <c r="KKH301" s="730"/>
      <c r="KKI301" s="730"/>
      <c r="KKJ301" s="730"/>
      <c r="KKK301" s="730"/>
      <c r="KKL301" s="730"/>
      <c r="KKM301" s="730"/>
      <c r="KKN301" s="730"/>
      <c r="KKO301" s="730"/>
      <c r="KKP301" s="730"/>
      <c r="KKQ301" s="730"/>
      <c r="KKR301" s="730"/>
      <c r="KKS301" s="730"/>
      <c r="KKT301" s="730"/>
      <c r="KKU301" s="730"/>
      <c r="KKV301" s="730"/>
      <c r="KKW301" s="730"/>
      <c r="KKX301" s="730"/>
      <c r="KKY301" s="730"/>
      <c r="KKZ301" s="730"/>
      <c r="KLA301" s="730"/>
      <c r="KLB301" s="730"/>
      <c r="KLC301" s="730"/>
      <c r="KLD301" s="730"/>
      <c r="KLE301" s="730"/>
      <c r="KLF301" s="730"/>
      <c r="KLG301" s="730"/>
      <c r="KLH301" s="730"/>
      <c r="KLI301" s="730"/>
      <c r="KLJ301" s="730"/>
      <c r="KLK301" s="730"/>
      <c r="KLL301" s="730"/>
      <c r="KLM301" s="730"/>
      <c r="KLN301" s="730"/>
      <c r="KLO301" s="730"/>
      <c r="KLP301" s="730"/>
      <c r="KLQ301" s="730"/>
      <c r="KLR301" s="730"/>
      <c r="KLS301" s="730"/>
      <c r="KLT301" s="730"/>
      <c r="KLU301" s="730"/>
      <c r="KLV301" s="730"/>
      <c r="KLW301" s="730"/>
      <c r="KLX301" s="730"/>
      <c r="KLY301" s="730"/>
      <c r="KLZ301" s="730"/>
      <c r="KMA301" s="730"/>
      <c r="KMB301" s="730"/>
      <c r="KMC301" s="730"/>
      <c r="KMD301" s="730"/>
      <c r="KME301" s="730"/>
      <c r="KMF301" s="730"/>
      <c r="KMG301" s="730"/>
      <c r="KMH301" s="730"/>
      <c r="KMI301" s="730"/>
      <c r="KMJ301" s="730"/>
      <c r="KMK301" s="730"/>
      <c r="KML301" s="730"/>
      <c r="KMM301" s="730"/>
      <c r="KMN301" s="730"/>
      <c r="KMO301" s="730"/>
      <c r="KMP301" s="730"/>
      <c r="KMQ301" s="730"/>
      <c r="KMR301" s="730"/>
      <c r="KMS301" s="730"/>
      <c r="KMT301" s="730"/>
      <c r="KMU301" s="730"/>
      <c r="KMV301" s="730"/>
      <c r="KMW301" s="730"/>
      <c r="KMX301" s="730"/>
      <c r="KMY301" s="730"/>
      <c r="KMZ301" s="730"/>
      <c r="KNA301" s="730"/>
      <c r="KNB301" s="730"/>
      <c r="KNC301" s="730"/>
      <c r="KND301" s="730"/>
      <c r="KNE301" s="730"/>
      <c r="KNF301" s="730"/>
      <c r="KNG301" s="730"/>
      <c r="KNH301" s="730"/>
      <c r="KNI301" s="730"/>
      <c r="KNJ301" s="730"/>
      <c r="KNK301" s="730"/>
      <c r="KNL301" s="730"/>
      <c r="KNM301" s="730"/>
      <c r="KNN301" s="730"/>
      <c r="KNO301" s="730"/>
      <c r="KNP301" s="730"/>
      <c r="KNQ301" s="730"/>
      <c r="KNR301" s="730"/>
      <c r="KNS301" s="730"/>
      <c r="KNT301" s="730"/>
      <c r="KNU301" s="730"/>
      <c r="KNV301" s="730"/>
      <c r="KNW301" s="730"/>
      <c r="KNX301" s="730"/>
      <c r="KNY301" s="730"/>
      <c r="KNZ301" s="730"/>
      <c r="KOA301" s="730"/>
      <c r="KOB301" s="730"/>
      <c r="KOC301" s="730"/>
      <c r="KOD301" s="730"/>
      <c r="KOE301" s="730"/>
      <c r="KOF301" s="730"/>
      <c r="KOG301" s="730"/>
      <c r="KOH301" s="730"/>
      <c r="KOI301" s="730"/>
      <c r="KOJ301" s="730"/>
      <c r="KOK301" s="730"/>
      <c r="KOL301" s="730"/>
      <c r="KOM301" s="730"/>
      <c r="KON301" s="730"/>
      <c r="KOO301" s="730"/>
      <c r="KOP301" s="730"/>
      <c r="KOQ301" s="730"/>
      <c r="KOR301" s="730"/>
      <c r="KOS301" s="730"/>
      <c r="KOT301" s="730"/>
      <c r="KOU301" s="730"/>
      <c r="KOV301" s="730"/>
      <c r="KOW301" s="730"/>
      <c r="KOX301" s="730"/>
      <c r="KOY301" s="730"/>
      <c r="KOZ301" s="730"/>
      <c r="KPA301" s="730"/>
      <c r="KPB301" s="730"/>
      <c r="KPC301" s="730"/>
      <c r="KPD301" s="730"/>
      <c r="KPE301" s="730"/>
      <c r="KPF301" s="730"/>
      <c r="KPG301" s="730"/>
      <c r="KPH301" s="730"/>
      <c r="KPI301" s="730"/>
      <c r="KPJ301" s="730"/>
      <c r="KPK301" s="730"/>
      <c r="KPL301" s="730"/>
      <c r="KPM301" s="730"/>
      <c r="KPN301" s="730"/>
      <c r="KPO301" s="730"/>
      <c r="KPP301" s="730"/>
      <c r="KPQ301" s="730"/>
      <c r="KPR301" s="730"/>
      <c r="KPS301" s="730"/>
      <c r="KPT301" s="730"/>
      <c r="KPU301" s="730"/>
      <c r="KPV301" s="730"/>
      <c r="KPW301" s="730"/>
      <c r="KPX301" s="730"/>
      <c r="KPY301" s="730"/>
      <c r="KPZ301" s="730"/>
      <c r="KQA301" s="730"/>
      <c r="KQB301" s="730"/>
      <c r="KQC301" s="730"/>
      <c r="KQD301" s="730"/>
      <c r="KQE301" s="730"/>
      <c r="KQF301" s="730"/>
      <c r="KQG301" s="730"/>
      <c r="KQH301" s="730"/>
      <c r="KQI301" s="730"/>
      <c r="KQJ301" s="730"/>
      <c r="KQK301" s="730"/>
      <c r="KQL301" s="730"/>
      <c r="KQM301" s="730"/>
      <c r="KQN301" s="730"/>
      <c r="KQO301" s="730"/>
      <c r="KQP301" s="730"/>
      <c r="KQQ301" s="730"/>
      <c r="KQR301" s="730"/>
      <c r="KQS301" s="730"/>
      <c r="KQT301" s="730"/>
      <c r="KQU301" s="730"/>
      <c r="KQV301" s="730"/>
      <c r="KQW301" s="730"/>
      <c r="KQX301" s="730"/>
      <c r="KQY301" s="730"/>
      <c r="KQZ301" s="730"/>
      <c r="KRA301" s="730"/>
      <c r="KRB301" s="730"/>
      <c r="KRC301" s="730"/>
      <c r="KRD301" s="730"/>
      <c r="KRE301" s="730"/>
      <c r="KRF301" s="730"/>
      <c r="KRG301" s="730"/>
      <c r="KRH301" s="730"/>
      <c r="KRI301" s="730"/>
      <c r="KRJ301" s="730"/>
      <c r="KRK301" s="730"/>
      <c r="KRL301" s="730"/>
      <c r="KRM301" s="730"/>
      <c r="KRN301" s="730"/>
      <c r="KRO301" s="730"/>
      <c r="KRP301" s="730"/>
      <c r="KRQ301" s="730"/>
      <c r="KRR301" s="730"/>
      <c r="KRS301" s="730"/>
      <c r="KRT301" s="730"/>
      <c r="KRU301" s="730"/>
      <c r="KRV301" s="730"/>
      <c r="KRW301" s="730"/>
      <c r="KRX301" s="730"/>
      <c r="KRY301" s="730"/>
      <c r="KRZ301" s="730"/>
      <c r="KSA301" s="730"/>
      <c r="KSB301" s="730"/>
      <c r="KSC301" s="730"/>
      <c r="KSD301" s="730"/>
      <c r="KSE301" s="730"/>
      <c r="KSF301" s="730"/>
      <c r="KSG301" s="730"/>
      <c r="KSH301" s="730"/>
      <c r="KSI301" s="730"/>
      <c r="KSJ301" s="730"/>
      <c r="KSK301" s="730"/>
      <c r="KSL301" s="730"/>
      <c r="KSM301" s="730"/>
      <c r="KSN301" s="730"/>
      <c r="KSO301" s="730"/>
      <c r="KSP301" s="730"/>
      <c r="KSQ301" s="730"/>
      <c r="KSR301" s="730"/>
      <c r="KSS301" s="730"/>
      <c r="KST301" s="730"/>
      <c r="KSU301" s="730"/>
      <c r="KSV301" s="730"/>
      <c r="KSW301" s="730"/>
      <c r="KSX301" s="730"/>
      <c r="KSY301" s="730"/>
      <c r="KSZ301" s="730"/>
      <c r="KTA301" s="730"/>
      <c r="KTB301" s="730"/>
      <c r="KTC301" s="730"/>
      <c r="KTD301" s="730"/>
      <c r="KTE301" s="730"/>
      <c r="KTF301" s="730"/>
      <c r="KTG301" s="730"/>
      <c r="KTH301" s="730"/>
      <c r="KTI301" s="730"/>
      <c r="KTJ301" s="730"/>
      <c r="KTK301" s="730"/>
      <c r="KTL301" s="730"/>
      <c r="KTM301" s="730"/>
      <c r="KTN301" s="730"/>
      <c r="KTO301" s="730"/>
      <c r="KTP301" s="730"/>
      <c r="KTQ301" s="730"/>
      <c r="KTR301" s="730"/>
      <c r="KTS301" s="730"/>
      <c r="KTT301" s="730"/>
      <c r="KTU301" s="730"/>
      <c r="KTV301" s="730"/>
      <c r="KTW301" s="730"/>
      <c r="KTX301" s="730"/>
      <c r="KTY301" s="730"/>
      <c r="KTZ301" s="730"/>
      <c r="KUA301" s="730"/>
      <c r="KUB301" s="730"/>
      <c r="KUC301" s="730"/>
      <c r="KUD301" s="730"/>
      <c r="KUE301" s="730"/>
      <c r="KUF301" s="730"/>
      <c r="KUG301" s="730"/>
      <c r="KUH301" s="730"/>
      <c r="KUI301" s="730"/>
      <c r="KUJ301" s="730"/>
      <c r="KUK301" s="730"/>
      <c r="KUL301" s="730"/>
      <c r="KUM301" s="730"/>
      <c r="KUN301" s="730"/>
      <c r="KUO301" s="730"/>
      <c r="KUP301" s="730"/>
      <c r="KUQ301" s="730"/>
      <c r="KUR301" s="730"/>
      <c r="KUS301" s="730"/>
      <c r="KUT301" s="730"/>
      <c r="KUU301" s="730"/>
      <c r="KUV301" s="730"/>
      <c r="KUW301" s="730"/>
      <c r="KUX301" s="730"/>
      <c r="KUY301" s="730"/>
      <c r="KUZ301" s="730"/>
      <c r="KVA301" s="730"/>
      <c r="KVB301" s="730"/>
      <c r="KVC301" s="730"/>
      <c r="KVD301" s="730"/>
      <c r="KVE301" s="730"/>
      <c r="KVF301" s="730"/>
      <c r="KVG301" s="730"/>
      <c r="KVH301" s="730"/>
      <c r="KVI301" s="730"/>
      <c r="KVJ301" s="730"/>
      <c r="KVK301" s="730"/>
      <c r="KVL301" s="730"/>
      <c r="KVM301" s="730"/>
      <c r="KVN301" s="730"/>
      <c r="KVO301" s="730"/>
      <c r="KVP301" s="730"/>
      <c r="KVQ301" s="730"/>
      <c r="KVR301" s="730"/>
      <c r="KVS301" s="730"/>
      <c r="KVT301" s="730"/>
      <c r="KVU301" s="730"/>
      <c r="KVV301" s="730"/>
      <c r="KVW301" s="730"/>
      <c r="KVX301" s="730"/>
      <c r="KVY301" s="730"/>
      <c r="KVZ301" s="730"/>
      <c r="KWA301" s="730"/>
      <c r="KWB301" s="730"/>
      <c r="KWC301" s="730"/>
      <c r="KWD301" s="730"/>
      <c r="KWE301" s="730"/>
      <c r="KWF301" s="730"/>
      <c r="KWG301" s="730"/>
      <c r="KWH301" s="730"/>
      <c r="KWI301" s="730"/>
      <c r="KWJ301" s="730"/>
      <c r="KWK301" s="730"/>
      <c r="KWL301" s="730"/>
      <c r="KWM301" s="730"/>
      <c r="KWN301" s="730"/>
      <c r="KWO301" s="730"/>
      <c r="KWP301" s="730"/>
      <c r="KWQ301" s="730"/>
      <c r="KWR301" s="730"/>
      <c r="KWS301" s="730"/>
      <c r="KWT301" s="730"/>
      <c r="KWU301" s="730"/>
      <c r="KWV301" s="730"/>
      <c r="KWW301" s="730"/>
      <c r="KWX301" s="730"/>
      <c r="KWY301" s="730"/>
      <c r="KWZ301" s="730"/>
      <c r="KXA301" s="730"/>
      <c r="KXB301" s="730"/>
      <c r="KXC301" s="730"/>
      <c r="KXD301" s="730"/>
      <c r="KXE301" s="730"/>
      <c r="KXF301" s="730"/>
      <c r="KXG301" s="730"/>
      <c r="KXH301" s="730"/>
      <c r="KXI301" s="730"/>
      <c r="KXJ301" s="730"/>
      <c r="KXK301" s="730"/>
      <c r="KXL301" s="730"/>
      <c r="KXM301" s="730"/>
      <c r="KXN301" s="730"/>
      <c r="KXO301" s="730"/>
      <c r="KXP301" s="730"/>
      <c r="KXQ301" s="730"/>
      <c r="KXR301" s="730"/>
      <c r="KXS301" s="730"/>
      <c r="KXT301" s="730"/>
      <c r="KXU301" s="730"/>
      <c r="KXV301" s="730"/>
      <c r="KXW301" s="730"/>
      <c r="KXX301" s="730"/>
      <c r="KXY301" s="730"/>
      <c r="KXZ301" s="730"/>
      <c r="KYA301" s="730"/>
      <c r="KYB301" s="730"/>
      <c r="KYC301" s="730"/>
      <c r="KYD301" s="730"/>
      <c r="KYE301" s="730"/>
      <c r="KYF301" s="730"/>
      <c r="KYG301" s="730"/>
      <c r="KYH301" s="730"/>
      <c r="KYI301" s="730"/>
      <c r="KYJ301" s="730"/>
      <c r="KYK301" s="730"/>
      <c r="KYL301" s="730"/>
      <c r="KYM301" s="730"/>
      <c r="KYN301" s="730"/>
      <c r="KYO301" s="730"/>
      <c r="KYP301" s="730"/>
      <c r="KYQ301" s="730"/>
      <c r="KYR301" s="730"/>
      <c r="KYS301" s="730"/>
      <c r="KYT301" s="730"/>
      <c r="KYU301" s="730"/>
      <c r="KYV301" s="730"/>
      <c r="KYW301" s="730"/>
      <c r="KYX301" s="730"/>
      <c r="KYY301" s="730"/>
      <c r="KYZ301" s="730"/>
      <c r="KZA301" s="730"/>
      <c r="KZB301" s="730"/>
      <c r="KZC301" s="730"/>
      <c r="KZD301" s="730"/>
      <c r="KZE301" s="730"/>
      <c r="KZF301" s="730"/>
      <c r="KZG301" s="730"/>
      <c r="KZH301" s="730"/>
      <c r="KZI301" s="730"/>
      <c r="KZJ301" s="730"/>
      <c r="KZK301" s="730"/>
      <c r="KZL301" s="730"/>
      <c r="KZM301" s="730"/>
      <c r="KZN301" s="730"/>
      <c r="KZO301" s="730"/>
      <c r="KZP301" s="730"/>
      <c r="KZQ301" s="730"/>
      <c r="KZR301" s="730"/>
      <c r="KZS301" s="730"/>
      <c r="KZT301" s="730"/>
      <c r="KZU301" s="730"/>
      <c r="KZV301" s="730"/>
      <c r="KZW301" s="730"/>
      <c r="KZX301" s="730"/>
      <c r="KZY301" s="730"/>
      <c r="KZZ301" s="730"/>
      <c r="LAA301" s="730"/>
      <c r="LAB301" s="730"/>
      <c r="LAC301" s="730"/>
      <c r="LAD301" s="730"/>
      <c r="LAE301" s="730"/>
      <c r="LAF301" s="730"/>
      <c r="LAG301" s="730"/>
      <c r="LAH301" s="730"/>
      <c r="LAI301" s="730"/>
      <c r="LAJ301" s="730"/>
      <c r="LAK301" s="730"/>
      <c r="LAL301" s="730"/>
      <c r="LAM301" s="730"/>
      <c r="LAN301" s="730"/>
      <c r="LAO301" s="730"/>
      <c r="LAP301" s="730"/>
      <c r="LAQ301" s="730"/>
      <c r="LAR301" s="730"/>
      <c r="LAS301" s="730"/>
      <c r="LAT301" s="730"/>
      <c r="LAU301" s="730"/>
      <c r="LAV301" s="730"/>
      <c r="LAW301" s="730"/>
      <c r="LAX301" s="730"/>
      <c r="LAY301" s="730"/>
      <c r="LAZ301" s="730"/>
      <c r="LBA301" s="730"/>
      <c r="LBB301" s="730"/>
      <c r="LBC301" s="730"/>
      <c r="LBD301" s="730"/>
      <c r="LBE301" s="730"/>
      <c r="LBF301" s="730"/>
      <c r="LBG301" s="730"/>
      <c r="LBH301" s="730"/>
      <c r="LBI301" s="730"/>
      <c r="LBJ301" s="730"/>
      <c r="LBK301" s="730"/>
      <c r="LBL301" s="730"/>
      <c r="LBM301" s="730"/>
      <c r="LBN301" s="730"/>
      <c r="LBO301" s="730"/>
      <c r="LBP301" s="730"/>
      <c r="LBQ301" s="730"/>
      <c r="LBR301" s="730"/>
      <c r="LBS301" s="730"/>
      <c r="LBT301" s="730"/>
      <c r="LBU301" s="730"/>
      <c r="LBV301" s="730"/>
      <c r="LBW301" s="730"/>
      <c r="LBX301" s="730"/>
      <c r="LBY301" s="730"/>
      <c r="LBZ301" s="730"/>
      <c r="LCA301" s="730"/>
      <c r="LCB301" s="730"/>
      <c r="LCC301" s="730"/>
      <c r="LCD301" s="730"/>
      <c r="LCE301" s="730"/>
      <c r="LCF301" s="730"/>
      <c r="LCG301" s="730"/>
      <c r="LCH301" s="730"/>
      <c r="LCI301" s="730"/>
      <c r="LCJ301" s="730"/>
      <c r="LCK301" s="730"/>
      <c r="LCL301" s="730"/>
      <c r="LCM301" s="730"/>
      <c r="LCN301" s="730"/>
      <c r="LCO301" s="730"/>
      <c r="LCP301" s="730"/>
      <c r="LCQ301" s="730"/>
      <c r="LCR301" s="730"/>
      <c r="LCS301" s="730"/>
      <c r="LCT301" s="730"/>
      <c r="LCU301" s="730"/>
      <c r="LCV301" s="730"/>
      <c r="LCW301" s="730"/>
      <c r="LCX301" s="730"/>
      <c r="LCY301" s="730"/>
      <c r="LCZ301" s="730"/>
      <c r="LDA301" s="730"/>
      <c r="LDB301" s="730"/>
      <c r="LDC301" s="730"/>
      <c r="LDD301" s="730"/>
      <c r="LDE301" s="730"/>
      <c r="LDF301" s="730"/>
      <c r="LDG301" s="730"/>
      <c r="LDH301" s="730"/>
      <c r="LDI301" s="730"/>
      <c r="LDJ301" s="730"/>
      <c r="LDK301" s="730"/>
      <c r="LDL301" s="730"/>
      <c r="LDM301" s="730"/>
      <c r="LDN301" s="730"/>
      <c r="LDO301" s="730"/>
      <c r="LDP301" s="730"/>
      <c r="LDQ301" s="730"/>
      <c r="LDR301" s="730"/>
      <c r="LDS301" s="730"/>
      <c r="LDT301" s="730"/>
      <c r="LDU301" s="730"/>
      <c r="LDV301" s="730"/>
      <c r="LDW301" s="730"/>
      <c r="LDX301" s="730"/>
      <c r="LDY301" s="730"/>
      <c r="LDZ301" s="730"/>
      <c r="LEA301" s="730"/>
      <c r="LEB301" s="730"/>
      <c r="LEC301" s="730"/>
      <c r="LED301" s="730"/>
      <c r="LEE301" s="730"/>
      <c r="LEF301" s="730"/>
      <c r="LEG301" s="730"/>
      <c r="LEH301" s="730"/>
      <c r="LEI301" s="730"/>
      <c r="LEJ301" s="730"/>
      <c r="LEK301" s="730"/>
      <c r="LEL301" s="730"/>
      <c r="LEM301" s="730"/>
      <c r="LEN301" s="730"/>
      <c r="LEO301" s="730"/>
      <c r="LEP301" s="730"/>
      <c r="LEQ301" s="730"/>
      <c r="LER301" s="730"/>
      <c r="LES301" s="730"/>
      <c r="LET301" s="730"/>
      <c r="LEU301" s="730"/>
      <c r="LEV301" s="730"/>
      <c r="LEW301" s="730"/>
      <c r="LEX301" s="730"/>
      <c r="LEY301" s="730"/>
      <c r="LEZ301" s="730"/>
      <c r="LFA301" s="730"/>
      <c r="LFB301" s="730"/>
      <c r="LFC301" s="730"/>
      <c r="LFD301" s="730"/>
      <c r="LFE301" s="730"/>
      <c r="LFF301" s="730"/>
      <c r="LFG301" s="730"/>
      <c r="LFH301" s="730"/>
      <c r="LFI301" s="730"/>
      <c r="LFJ301" s="730"/>
      <c r="LFK301" s="730"/>
      <c r="LFL301" s="730"/>
      <c r="LFM301" s="730"/>
      <c r="LFN301" s="730"/>
      <c r="LFO301" s="730"/>
      <c r="LFP301" s="730"/>
      <c r="LFQ301" s="730"/>
      <c r="LFR301" s="730"/>
      <c r="LFS301" s="730"/>
      <c r="LFT301" s="730"/>
      <c r="LFU301" s="730"/>
      <c r="LFV301" s="730"/>
      <c r="LFW301" s="730"/>
      <c r="LFX301" s="730"/>
      <c r="LFY301" s="730"/>
      <c r="LFZ301" s="730"/>
      <c r="LGA301" s="730"/>
      <c r="LGB301" s="730"/>
      <c r="LGC301" s="730"/>
      <c r="LGD301" s="730"/>
      <c r="LGE301" s="730"/>
      <c r="LGF301" s="730"/>
      <c r="LGG301" s="730"/>
      <c r="LGH301" s="730"/>
      <c r="LGI301" s="730"/>
      <c r="LGJ301" s="730"/>
      <c r="LGK301" s="730"/>
      <c r="LGL301" s="730"/>
      <c r="LGM301" s="730"/>
      <c r="LGN301" s="730"/>
      <c r="LGO301" s="730"/>
      <c r="LGP301" s="730"/>
      <c r="LGQ301" s="730"/>
      <c r="LGR301" s="730"/>
      <c r="LGS301" s="730"/>
      <c r="LGT301" s="730"/>
      <c r="LGU301" s="730"/>
      <c r="LGV301" s="730"/>
      <c r="LGW301" s="730"/>
      <c r="LGX301" s="730"/>
      <c r="LGY301" s="730"/>
      <c r="LGZ301" s="730"/>
      <c r="LHA301" s="730"/>
      <c r="LHB301" s="730"/>
      <c r="LHC301" s="730"/>
      <c r="LHD301" s="730"/>
      <c r="LHE301" s="730"/>
      <c r="LHF301" s="730"/>
      <c r="LHG301" s="730"/>
      <c r="LHH301" s="730"/>
      <c r="LHI301" s="730"/>
      <c r="LHJ301" s="730"/>
      <c r="LHK301" s="730"/>
      <c r="LHL301" s="730"/>
      <c r="LHM301" s="730"/>
      <c r="LHN301" s="730"/>
      <c r="LHO301" s="730"/>
      <c r="LHP301" s="730"/>
      <c r="LHQ301" s="730"/>
      <c r="LHR301" s="730"/>
      <c r="LHS301" s="730"/>
      <c r="LHT301" s="730"/>
      <c r="LHU301" s="730"/>
      <c r="LHV301" s="730"/>
      <c r="LHW301" s="730"/>
      <c r="LHX301" s="730"/>
      <c r="LHY301" s="730"/>
      <c r="LHZ301" s="730"/>
      <c r="LIA301" s="730"/>
      <c r="LIB301" s="730"/>
      <c r="LIC301" s="730"/>
      <c r="LID301" s="730"/>
      <c r="LIE301" s="730"/>
      <c r="LIF301" s="730"/>
      <c r="LIG301" s="730"/>
      <c r="LIH301" s="730"/>
      <c r="LII301" s="730"/>
      <c r="LIJ301" s="730"/>
      <c r="LIK301" s="730"/>
      <c r="LIL301" s="730"/>
      <c r="LIM301" s="730"/>
      <c r="LIN301" s="730"/>
      <c r="LIO301" s="730"/>
      <c r="LIP301" s="730"/>
      <c r="LIQ301" s="730"/>
      <c r="LIR301" s="730"/>
      <c r="LIS301" s="730"/>
      <c r="LIT301" s="730"/>
      <c r="LIU301" s="730"/>
      <c r="LIV301" s="730"/>
      <c r="LIW301" s="730"/>
      <c r="LIX301" s="730"/>
      <c r="LIY301" s="730"/>
      <c r="LIZ301" s="730"/>
      <c r="LJA301" s="730"/>
      <c r="LJB301" s="730"/>
      <c r="LJC301" s="730"/>
      <c r="LJD301" s="730"/>
      <c r="LJE301" s="730"/>
      <c r="LJF301" s="730"/>
      <c r="LJG301" s="730"/>
      <c r="LJH301" s="730"/>
      <c r="LJI301" s="730"/>
      <c r="LJJ301" s="730"/>
      <c r="LJK301" s="730"/>
      <c r="LJL301" s="730"/>
      <c r="LJM301" s="730"/>
      <c r="LJN301" s="730"/>
      <c r="LJO301" s="730"/>
      <c r="LJP301" s="730"/>
      <c r="LJQ301" s="730"/>
      <c r="LJR301" s="730"/>
      <c r="LJS301" s="730"/>
      <c r="LJT301" s="730"/>
      <c r="LJU301" s="730"/>
      <c r="LJV301" s="730"/>
      <c r="LJW301" s="730"/>
      <c r="LJX301" s="730"/>
      <c r="LJY301" s="730"/>
      <c r="LJZ301" s="730"/>
      <c r="LKA301" s="730"/>
      <c r="LKB301" s="730"/>
      <c r="LKC301" s="730"/>
      <c r="LKD301" s="730"/>
      <c r="LKE301" s="730"/>
      <c r="LKF301" s="730"/>
      <c r="LKG301" s="730"/>
      <c r="LKH301" s="730"/>
      <c r="LKI301" s="730"/>
      <c r="LKJ301" s="730"/>
      <c r="LKK301" s="730"/>
      <c r="LKL301" s="730"/>
      <c r="LKM301" s="730"/>
      <c r="LKN301" s="730"/>
      <c r="LKO301" s="730"/>
      <c r="LKP301" s="730"/>
      <c r="LKQ301" s="730"/>
      <c r="LKR301" s="730"/>
      <c r="LKS301" s="730"/>
      <c r="LKT301" s="730"/>
      <c r="LKU301" s="730"/>
      <c r="LKV301" s="730"/>
      <c r="LKW301" s="730"/>
      <c r="LKX301" s="730"/>
      <c r="LKY301" s="730"/>
      <c r="LKZ301" s="730"/>
      <c r="LLA301" s="730"/>
      <c r="LLB301" s="730"/>
      <c r="LLC301" s="730"/>
      <c r="LLD301" s="730"/>
      <c r="LLE301" s="730"/>
      <c r="LLF301" s="730"/>
      <c r="LLG301" s="730"/>
      <c r="LLH301" s="730"/>
      <c r="LLI301" s="730"/>
      <c r="LLJ301" s="730"/>
      <c r="LLK301" s="730"/>
      <c r="LLL301" s="730"/>
      <c r="LLM301" s="730"/>
      <c r="LLN301" s="730"/>
      <c r="LLO301" s="730"/>
      <c r="LLP301" s="730"/>
      <c r="LLQ301" s="730"/>
      <c r="LLR301" s="730"/>
      <c r="LLS301" s="730"/>
      <c r="LLT301" s="730"/>
      <c r="LLU301" s="730"/>
      <c r="LLV301" s="730"/>
      <c r="LLW301" s="730"/>
      <c r="LLX301" s="730"/>
      <c r="LLY301" s="730"/>
      <c r="LLZ301" s="730"/>
      <c r="LMA301" s="730"/>
      <c r="LMB301" s="730"/>
      <c r="LMC301" s="730"/>
      <c r="LMD301" s="730"/>
      <c r="LME301" s="730"/>
      <c r="LMF301" s="730"/>
      <c r="LMG301" s="730"/>
      <c r="LMH301" s="730"/>
      <c r="LMI301" s="730"/>
      <c r="LMJ301" s="730"/>
      <c r="LMK301" s="730"/>
      <c r="LML301" s="730"/>
      <c r="LMM301" s="730"/>
      <c r="LMN301" s="730"/>
      <c r="LMO301" s="730"/>
      <c r="LMP301" s="730"/>
      <c r="LMQ301" s="730"/>
      <c r="LMR301" s="730"/>
      <c r="LMS301" s="730"/>
      <c r="LMT301" s="730"/>
      <c r="LMU301" s="730"/>
      <c r="LMV301" s="730"/>
      <c r="LMW301" s="730"/>
      <c r="LMX301" s="730"/>
      <c r="LMY301" s="730"/>
      <c r="LMZ301" s="730"/>
      <c r="LNA301" s="730"/>
      <c r="LNB301" s="730"/>
      <c r="LNC301" s="730"/>
      <c r="LND301" s="730"/>
      <c r="LNE301" s="730"/>
      <c r="LNF301" s="730"/>
      <c r="LNG301" s="730"/>
      <c r="LNH301" s="730"/>
      <c r="LNI301" s="730"/>
      <c r="LNJ301" s="730"/>
      <c r="LNK301" s="730"/>
      <c r="LNL301" s="730"/>
      <c r="LNM301" s="730"/>
      <c r="LNN301" s="730"/>
      <c r="LNO301" s="730"/>
      <c r="LNP301" s="730"/>
      <c r="LNQ301" s="730"/>
      <c r="LNR301" s="730"/>
      <c r="LNS301" s="730"/>
      <c r="LNT301" s="730"/>
      <c r="LNU301" s="730"/>
      <c r="LNV301" s="730"/>
      <c r="LNW301" s="730"/>
      <c r="LNX301" s="730"/>
      <c r="LNY301" s="730"/>
      <c r="LNZ301" s="730"/>
      <c r="LOA301" s="730"/>
      <c r="LOB301" s="730"/>
      <c r="LOC301" s="730"/>
      <c r="LOD301" s="730"/>
      <c r="LOE301" s="730"/>
      <c r="LOF301" s="730"/>
      <c r="LOG301" s="730"/>
      <c r="LOH301" s="730"/>
      <c r="LOI301" s="730"/>
      <c r="LOJ301" s="730"/>
      <c r="LOK301" s="730"/>
      <c r="LOL301" s="730"/>
      <c r="LOM301" s="730"/>
      <c r="LON301" s="730"/>
      <c r="LOO301" s="730"/>
      <c r="LOP301" s="730"/>
      <c r="LOQ301" s="730"/>
      <c r="LOR301" s="730"/>
      <c r="LOS301" s="730"/>
      <c r="LOT301" s="730"/>
      <c r="LOU301" s="730"/>
      <c r="LOV301" s="730"/>
      <c r="LOW301" s="730"/>
      <c r="LOX301" s="730"/>
      <c r="LOY301" s="730"/>
      <c r="LOZ301" s="730"/>
      <c r="LPA301" s="730"/>
      <c r="LPB301" s="730"/>
      <c r="LPC301" s="730"/>
      <c r="LPD301" s="730"/>
      <c r="LPE301" s="730"/>
      <c r="LPF301" s="730"/>
      <c r="LPG301" s="730"/>
      <c r="LPH301" s="730"/>
      <c r="LPI301" s="730"/>
      <c r="LPJ301" s="730"/>
      <c r="LPK301" s="730"/>
      <c r="LPL301" s="730"/>
      <c r="LPM301" s="730"/>
      <c r="LPN301" s="730"/>
      <c r="LPO301" s="730"/>
      <c r="LPP301" s="730"/>
      <c r="LPQ301" s="730"/>
      <c r="LPR301" s="730"/>
      <c r="LPS301" s="730"/>
      <c r="LPT301" s="730"/>
      <c r="LPU301" s="730"/>
      <c r="LPV301" s="730"/>
      <c r="LPW301" s="730"/>
      <c r="LPX301" s="730"/>
      <c r="LPY301" s="730"/>
      <c r="LPZ301" s="730"/>
      <c r="LQA301" s="730"/>
      <c r="LQB301" s="730"/>
      <c r="LQC301" s="730"/>
      <c r="LQD301" s="730"/>
      <c r="LQE301" s="730"/>
      <c r="LQF301" s="730"/>
      <c r="LQG301" s="730"/>
      <c r="LQH301" s="730"/>
      <c r="LQI301" s="730"/>
      <c r="LQJ301" s="730"/>
      <c r="LQK301" s="730"/>
      <c r="LQL301" s="730"/>
      <c r="LQM301" s="730"/>
      <c r="LQN301" s="730"/>
      <c r="LQO301" s="730"/>
      <c r="LQP301" s="730"/>
      <c r="LQQ301" s="730"/>
      <c r="LQR301" s="730"/>
      <c r="LQS301" s="730"/>
      <c r="LQT301" s="730"/>
      <c r="LQU301" s="730"/>
      <c r="LQV301" s="730"/>
      <c r="LQW301" s="730"/>
      <c r="LQX301" s="730"/>
      <c r="LQY301" s="730"/>
      <c r="LQZ301" s="730"/>
      <c r="LRA301" s="730"/>
      <c r="LRB301" s="730"/>
      <c r="LRC301" s="730"/>
      <c r="LRD301" s="730"/>
      <c r="LRE301" s="730"/>
      <c r="LRF301" s="730"/>
      <c r="LRG301" s="730"/>
      <c r="LRH301" s="730"/>
      <c r="LRI301" s="730"/>
      <c r="LRJ301" s="730"/>
      <c r="LRK301" s="730"/>
      <c r="LRL301" s="730"/>
      <c r="LRM301" s="730"/>
      <c r="LRN301" s="730"/>
      <c r="LRO301" s="730"/>
      <c r="LRP301" s="730"/>
      <c r="LRQ301" s="730"/>
      <c r="LRR301" s="730"/>
      <c r="LRS301" s="730"/>
      <c r="LRT301" s="730"/>
      <c r="LRU301" s="730"/>
      <c r="LRV301" s="730"/>
      <c r="LRW301" s="730"/>
      <c r="LRX301" s="730"/>
      <c r="LRY301" s="730"/>
      <c r="LRZ301" s="730"/>
      <c r="LSA301" s="730"/>
      <c r="LSB301" s="730"/>
      <c r="LSC301" s="730"/>
      <c r="LSD301" s="730"/>
      <c r="LSE301" s="730"/>
      <c r="LSF301" s="730"/>
      <c r="LSG301" s="730"/>
      <c r="LSH301" s="730"/>
      <c r="LSI301" s="730"/>
      <c r="LSJ301" s="730"/>
      <c r="LSK301" s="730"/>
      <c r="LSL301" s="730"/>
      <c r="LSM301" s="730"/>
      <c r="LSN301" s="730"/>
      <c r="LSO301" s="730"/>
      <c r="LSP301" s="730"/>
      <c r="LSQ301" s="730"/>
      <c r="LSR301" s="730"/>
      <c r="LSS301" s="730"/>
      <c r="LST301" s="730"/>
      <c r="LSU301" s="730"/>
      <c r="LSV301" s="730"/>
      <c r="LSW301" s="730"/>
      <c r="LSX301" s="730"/>
      <c r="LSY301" s="730"/>
      <c r="LSZ301" s="730"/>
      <c r="LTA301" s="730"/>
      <c r="LTB301" s="730"/>
      <c r="LTC301" s="730"/>
      <c r="LTD301" s="730"/>
      <c r="LTE301" s="730"/>
      <c r="LTF301" s="730"/>
      <c r="LTG301" s="730"/>
      <c r="LTH301" s="730"/>
      <c r="LTI301" s="730"/>
      <c r="LTJ301" s="730"/>
      <c r="LTK301" s="730"/>
      <c r="LTL301" s="730"/>
      <c r="LTM301" s="730"/>
      <c r="LTN301" s="730"/>
      <c r="LTO301" s="730"/>
      <c r="LTP301" s="730"/>
      <c r="LTQ301" s="730"/>
      <c r="LTR301" s="730"/>
      <c r="LTS301" s="730"/>
      <c r="LTT301" s="730"/>
      <c r="LTU301" s="730"/>
      <c r="LTV301" s="730"/>
      <c r="LTW301" s="730"/>
      <c r="LTX301" s="730"/>
      <c r="LTY301" s="730"/>
      <c r="LTZ301" s="730"/>
      <c r="LUA301" s="730"/>
      <c r="LUB301" s="730"/>
      <c r="LUC301" s="730"/>
      <c r="LUD301" s="730"/>
      <c r="LUE301" s="730"/>
      <c r="LUF301" s="730"/>
      <c r="LUG301" s="730"/>
      <c r="LUH301" s="730"/>
      <c r="LUI301" s="730"/>
      <c r="LUJ301" s="730"/>
      <c r="LUK301" s="730"/>
      <c r="LUL301" s="730"/>
      <c r="LUM301" s="730"/>
      <c r="LUN301" s="730"/>
      <c r="LUO301" s="730"/>
      <c r="LUP301" s="730"/>
      <c r="LUQ301" s="730"/>
      <c r="LUR301" s="730"/>
      <c r="LUS301" s="730"/>
      <c r="LUT301" s="730"/>
      <c r="LUU301" s="730"/>
      <c r="LUV301" s="730"/>
      <c r="LUW301" s="730"/>
      <c r="LUX301" s="730"/>
      <c r="LUY301" s="730"/>
      <c r="LUZ301" s="730"/>
      <c r="LVA301" s="730"/>
      <c r="LVB301" s="730"/>
      <c r="LVC301" s="730"/>
      <c r="LVD301" s="730"/>
      <c r="LVE301" s="730"/>
      <c r="LVF301" s="730"/>
      <c r="LVG301" s="730"/>
      <c r="LVH301" s="730"/>
      <c r="LVI301" s="730"/>
      <c r="LVJ301" s="730"/>
      <c r="LVK301" s="730"/>
      <c r="LVL301" s="730"/>
      <c r="LVM301" s="730"/>
      <c r="LVN301" s="730"/>
      <c r="LVO301" s="730"/>
      <c r="LVP301" s="730"/>
      <c r="LVQ301" s="730"/>
      <c r="LVR301" s="730"/>
      <c r="LVS301" s="730"/>
      <c r="LVT301" s="730"/>
      <c r="LVU301" s="730"/>
      <c r="LVV301" s="730"/>
      <c r="LVW301" s="730"/>
      <c r="LVX301" s="730"/>
      <c r="LVY301" s="730"/>
      <c r="LVZ301" s="730"/>
      <c r="LWA301" s="730"/>
      <c r="LWB301" s="730"/>
      <c r="LWC301" s="730"/>
      <c r="LWD301" s="730"/>
      <c r="LWE301" s="730"/>
      <c r="LWF301" s="730"/>
      <c r="LWG301" s="730"/>
      <c r="LWH301" s="730"/>
      <c r="LWI301" s="730"/>
      <c r="LWJ301" s="730"/>
      <c r="LWK301" s="730"/>
      <c r="LWL301" s="730"/>
      <c r="LWM301" s="730"/>
      <c r="LWN301" s="730"/>
      <c r="LWO301" s="730"/>
      <c r="LWP301" s="730"/>
      <c r="LWQ301" s="730"/>
      <c r="LWR301" s="730"/>
      <c r="LWS301" s="730"/>
      <c r="LWT301" s="730"/>
      <c r="LWU301" s="730"/>
      <c r="LWV301" s="730"/>
      <c r="LWW301" s="730"/>
      <c r="LWX301" s="730"/>
      <c r="LWY301" s="730"/>
      <c r="LWZ301" s="730"/>
      <c r="LXA301" s="730"/>
      <c r="LXB301" s="730"/>
      <c r="LXC301" s="730"/>
      <c r="LXD301" s="730"/>
      <c r="LXE301" s="730"/>
      <c r="LXF301" s="730"/>
      <c r="LXG301" s="730"/>
      <c r="LXH301" s="730"/>
      <c r="LXI301" s="730"/>
      <c r="LXJ301" s="730"/>
      <c r="LXK301" s="730"/>
      <c r="LXL301" s="730"/>
      <c r="LXM301" s="730"/>
      <c r="LXN301" s="730"/>
      <c r="LXO301" s="730"/>
      <c r="LXP301" s="730"/>
      <c r="LXQ301" s="730"/>
      <c r="LXR301" s="730"/>
      <c r="LXS301" s="730"/>
      <c r="LXT301" s="730"/>
      <c r="LXU301" s="730"/>
      <c r="LXV301" s="730"/>
      <c r="LXW301" s="730"/>
      <c r="LXX301" s="730"/>
      <c r="LXY301" s="730"/>
      <c r="LXZ301" s="730"/>
      <c r="LYA301" s="730"/>
      <c r="LYB301" s="730"/>
      <c r="LYC301" s="730"/>
      <c r="LYD301" s="730"/>
      <c r="LYE301" s="730"/>
      <c r="LYF301" s="730"/>
      <c r="LYG301" s="730"/>
      <c r="LYH301" s="730"/>
      <c r="LYI301" s="730"/>
      <c r="LYJ301" s="730"/>
      <c r="LYK301" s="730"/>
      <c r="LYL301" s="730"/>
      <c r="LYM301" s="730"/>
      <c r="LYN301" s="730"/>
      <c r="LYO301" s="730"/>
      <c r="LYP301" s="730"/>
      <c r="LYQ301" s="730"/>
      <c r="LYR301" s="730"/>
      <c r="LYS301" s="730"/>
      <c r="LYT301" s="730"/>
      <c r="LYU301" s="730"/>
      <c r="LYV301" s="730"/>
      <c r="LYW301" s="730"/>
      <c r="LYX301" s="730"/>
      <c r="LYY301" s="730"/>
      <c r="LYZ301" s="730"/>
      <c r="LZA301" s="730"/>
      <c r="LZB301" s="730"/>
      <c r="LZC301" s="730"/>
      <c r="LZD301" s="730"/>
      <c r="LZE301" s="730"/>
      <c r="LZF301" s="730"/>
      <c r="LZG301" s="730"/>
      <c r="LZH301" s="730"/>
      <c r="LZI301" s="730"/>
      <c r="LZJ301" s="730"/>
      <c r="LZK301" s="730"/>
      <c r="LZL301" s="730"/>
      <c r="LZM301" s="730"/>
      <c r="LZN301" s="730"/>
      <c r="LZO301" s="730"/>
      <c r="LZP301" s="730"/>
      <c r="LZQ301" s="730"/>
      <c r="LZR301" s="730"/>
      <c r="LZS301" s="730"/>
      <c r="LZT301" s="730"/>
      <c r="LZU301" s="730"/>
      <c r="LZV301" s="730"/>
      <c r="LZW301" s="730"/>
      <c r="LZX301" s="730"/>
      <c r="LZY301" s="730"/>
      <c r="LZZ301" s="730"/>
      <c r="MAA301" s="730"/>
      <c r="MAB301" s="730"/>
      <c r="MAC301" s="730"/>
      <c r="MAD301" s="730"/>
      <c r="MAE301" s="730"/>
      <c r="MAF301" s="730"/>
      <c r="MAG301" s="730"/>
      <c r="MAH301" s="730"/>
      <c r="MAI301" s="730"/>
      <c r="MAJ301" s="730"/>
      <c r="MAK301" s="730"/>
      <c r="MAL301" s="730"/>
      <c r="MAM301" s="730"/>
      <c r="MAN301" s="730"/>
      <c r="MAO301" s="730"/>
      <c r="MAP301" s="730"/>
      <c r="MAQ301" s="730"/>
      <c r="MAR301" s="730"/>
      <c r="MAS301" s="730"/>
      <c r="MAT301" s="730"/>
      <c r="MAU301" s="730"/>
      <c r="MAV301" s="730"/>
      <c r="MAW301" s="730"/>
      <c r="MAX301" s="730"/>
      <c r="MAY301" s="730"/>
      <c r="MAZ301" s="730"/>
      <c r="MBA301" s="730"/>
      <c r="MBB301" s="730"/>
      <c r="MBC301" s="730"/>
      <c r="MBD301" s="730"/>
      <c r="MBE301" s="730"/>
      <c r="MBF301" s="730"/>
      <c r="MBG301" s="730"/>
      <c r="MBH301" s="730"/>
      <c r="MBI301" s="730"/>
      <c r="MBJ301" s="730"/>
      <c r="MBK301" s="730"/>
      <c r="MBL301" s="730"/>
      <c r="MBM301" s="730"/>
      <c r="MBN301" s="730"/>
      <c r="MBO301" s="730"/>
      <c r="MBP301" s="730"/>
      <c r="MBQ301" s="730"/>
      <c r="MBR301" s="730"/>
      <c r="MBS301" s="730"/>
      <c r="MBT301" s="730"/>
      <c r="MBU301" s="730"/>
      <c r="MBV301" s="730"/>
      <c r="MBW301" s="730"/>
      <c r="MBX301" s="730"/>
      <c r="MBY301" s="730"/>
      <c r="MBZ301" s="730"/>
      <c r="MCA301" s="730"/>
      <c r="MCB301" s="730"/>
      <c r="MCC301" s="730"/>
      <c r="MCD301" s="730"/>
      <c r="MCE301" s="730"/>
      <c r="MCF301" s="730"/>
      <c r="MCG301" s="730"/>
      <c r="MCH301" s="730"/>
      <c r="MCI301" s="730"/>
      <c r="MCJ301" s="730"/>
      <c r="MCK301" s="730"/>
      <c r="MCL301" s="730"/>
      <c r="MCM301" s="730"/>
      <c r="MCN301" s="730"/>
      <c r="MCO301" s="730"/>
      <c r="MCP301" s="730"/>
      <c r="MCQ301" s="730"/>
      <c r="MCR301" s="730"/>
      <c r="MCS301" s="730"/>
      <c r="MCT301" s="730"/>
      <c r="MCU301" s="730"/>
      <c r="MCV301" s="730"/>
      <c r="MCW301" s="730"/>
      <c r="MCX301" s="730"/>
      <c r="MCY301" s="730"/>
      <c r="MCZ301" s="730"/>
      <c r="MDA301" s="730"/>
      <c r="MDB301" s="730"/>
      <c r="MDC301" s="730"/>
      <c r="MDD301" s="730"/>
      <c r="MDE301" s="730"/>
      <c r="MDF301" s="730"/>
      <c r="MDG301" s="730"/>
      <c r="MDH301" s="730"/>
      <c r="MDI301" s="730"/>
      <c r="MDJ301" s="730"/>
      <c r="MDK301" s="730"/>
      <c r="MDL301" s="730"/>
      <c r="MDM301" s="730"/>
      <c r="MDN301" s="730"/>
      <c r="MDO301" s="730"/>
      <c r="MDP301" s="730"/>
      <c r="MDQ301" s="730"/>
      <c r="MDR301" s="730"/>
      <c r="MDS301" s="730"/>
      <c r="MDT301" s="730"/>
      <c r="MDU301" s="730"/>
      <c r="MDV301" s="730"/>
      <c r="MDW301" s="730"/>
      <c r="MDX301" s="730"/>
      <c r="MDY301" s="730"/>
      <c r="MDZ301" s="730"/>
      <c r="MEA301" s="730"/>
      <c r="MEB301" s="730"/>
      <c r="MEC301" s="730"/>
      <c r="MED301" s="730"/>
      <c r="MEE301" s="730"/>
      <c r="MEF301" s="730"/>
      <c r="MEG301" s="730"/>
      <c r="MEH301" s="730"/>
      <c r="MEI301" s="730"/>
      <c r="MEJ301" s="730"/>
      <c r="MEK301" s="730"/>
      <c r="MEL301" s="730"/>
      <c r="MEM301" s="730"/>
      <c r="MEN301" s="730"/>
      <c r="MEO301" s="730"/>
      <c r="MEP301" s="730"/>
      <c r="MEQ301" s="730"/>
      <c r="MER301" s="730"/>
      <c r="MES301" s="730"/>
      <c r="MET301" s="730"/>
      <c r="MEU301" s="730"/>
      <c r="MEV301" s="730"/>
      <c r="MEW301" s="730"/>
      <c r="MEX301" s="730"/>
      <c r="MEY301" s="730"/>
      <c r="MEZ301" s="730"/>
      <c r="MFA301" s="730"/>
      <c r="MFB301" s="730"/>
      <c r="MFC301" s="730"/>
      <c r="MFD301" s="730"/>
      <c r="MFE301" s="730"/>
      <c r="MFF301" s="730"/>
      <c r="MFG301" s="730"/>
      <c r="MFH301" s="730"/>
      <c r="MFI301" s="730"/>
      <c r="MFJ301" s="730"/>
      <c r="MFK301" s="730"/>
      <c r="MFL301" s="730"/>
      <c r="MFM301" s="730"/>
      <c r="MFN301" s="730"/>
      <c r="MFO301" s="730"/>
      <c r="MFP301" s="730"/>
      <c r="MFQ301" s="730"/>
      <c r="MFR301" s="730"/>
      <c r="MFS301" s="730"/>
      <c r="MFT301" s="730"/>
      <c r="MFU301" s="730"/>
      <c r="MFV301" s="730"/>
      <c r="MFW301" s="730"/>
      <c r="MFX301" s="730"/>
      <c r="MFY301" s="730"/>
      <c r="MFZ301" s="730"/>
      <c r="MGA301" s="730"/>
      <c r="MGB301" s="730"/>
      <c r="MGC301" s="730"/>
      <c r="MGD301" s="730"/>
      <c r="MGE301" s="730"/>
      <c r="MGF301" s="730"/>
      <c r="MGG301" s="730"/>
      <c r="MGH301" s="730"/>
      <c r="MGI301" s="730"/>
      <c r="MGJ301" s="730"/>
      <c r="MGK301" s="730"/>
      <c r="MGL301" s="730"/>
      <c r="MGM301" s="730"/>
      <c r="MGN301" s="730"/>
      <c r="MGO301" s="730"/>
      <c r="MGP301" s="730"/>
      <c r="MGQ301" s="730"/>
      <c r="MGR301" s="730"/>
      <c r="MGS301" s="730"/>
      <c r="MGT301" s="730"/>
      <c r="MGU301" s="730"/>
      <c r="MGV301" s="730"/>
      <c r="MGW301" s="730"/>
      <c r="MGX301" s="730"/>
      <c r="MGY301" s="730"/>
      <c r="MGZ301" s="730"/>
      <c r="MHA301" s="730"/>
      <c r="MHB301" s="730"/>
      <c r="MHC301" s="730"/>
      <c r="MHD301" s="730"/>
      <c r="MHE301" s="730"/>
      <c r="MHF301" s="730"/>
      <c r="MHG301" s="730"/>
      <c r="MHH301" s="730"/>
      <c r="MHI301" s="730"/>
      <c r="MHJ301" s="730"/>
      <c r="MHK301" s="730"/>
      <c r="MHL301" s="730"/>
      <c r="MHM301" s="730"/>
      <c r="MHN301" s="730"/>
      <c r="MHO301" s="730"/>
      <c r="MHP301" s="730"/>
      <c r="MHQ301" s="730"/>
      <c r="MHR301" s="730"/>
      <c r="MHS301" s="730"/>
      <c r="MHT301" s="730"/>
      <c r="MHU301" s="730"/>
      <c r="MHV301" s="730"/>
      <c r="MHW301" s="730"/>
      <c r="MHX301" s="730"/>
      <c r="MHY301" s="730"/>
      <c r="MHZ301" s="730"/>
      <c r="MIA301" s="730"/>
      <c r="MIB301" s="730"/>
      <c r="MIC301" s="730"/>
      <c r="MID301" s="730"/>
      <c r="MIE301" s="730"/>
      <c r="MIF301" s="730"/>
      <c r="MIG301" s="730"/>
      <c r="MIH301" s="730"/>
      <c r="MII301" s="730"/>
      <c r="MIJ301" s="730"/>
      <c r="MIK301" s="730"/>
      <c r="MIL301" s="730"/>
      <c r="MIM301" s="730"/>
      <c r="MIN301" s="730"/>
      <c r="MIO301" s="730"/>
      <c r="MIP301" s="730"/>
      <c r="MIQ301" s="730"/>
      <c r="MIR301" s="730"/>
      <c r="MIS301" s="730"/>
      <c r="MIT301" s="730"/>
      <c r="MIU301" s="730"/>
      <c r="MIV301" s="730"/>
      <c r="MIW301" s="730"/>
      <c r="MIX301" s="730"/>
      <c r="MIY301" s="730"/>
      <c r="MIZ301" s="730"/>
      <c r="MJA301" s="730"/>
      <c r="MJB301" s="730"/>
      <c r="MJC301" s="730"/>
      <c r="MJD301" s="730"/>
      <c r="MJE301" s="730"/>
      <c r="MJF301" s="730"/>
      <c r="MJG301" s="730"/>
      <c r="MJH301" s="730"/>
      <c r="MJI301" s="730"/>
      <c r="MJJ301" s="730"/>
      <c r="MJK301" s="730"/>
      <c r="MJL301" s="730"/>
      <c r="MJM301" s="730"/>
      <c r="MJN301" s="730"/>
      <c r="MJO301" s="730"/>
      <c r="MJP301" s="730"/>
      <c r="MJQ301" s="730"/>
      <c r="MJR301" s="730"/>
      <c r="MJS301" s="730"/>
      <c r="MJT301" s="730"/>
      <c r="MJU301" s="730"/>
      <c r="MJV301" s="730"/>
      <c r="MJW301" s="730"/>
      <c r="MJX301" s="730"/>
      <c r="MJY301" s="730"/>
      <c r="MJZ301" s="730"/>
      <c r="MKA301" s="730"/>
      <c r="MKB301" s="730"/>
      <c r="MKC301" s="730"/>
      <c r="MKD301" s="730"/>
      <c r="MKE301" s="730"/>
      <c r="MKF301" s="730"/>
      <c r="MKG301" s="730"/>
      <c r="MKH301" s="730"/>
      <c r="MKI301" s="730"/>
      <c r="MKJ301" s="730"/>
      <c r="MKK301" s="730"/>
      <c r="MKL301" s="730"/>
      <c r="MKM301" s="730"/>
      <c r="MKN301" s="730"/>
      <c r="MKO301" s="730"/>
      <c r="MKP301" s="730"/>
      <c r="MKQ301" s="730"/>
      <c r="MKR301" s="730"/>
      <c r="MKS301" s="730"/>
      <c r="MKT301" s="730"/>
      <c r="MKU301" s="730"/>
      <c r="MKV301" s="730"/>
      <c r="MKW301" s="730"/>
      <c r="MKX301" s="730"/>
      <c r="MKY301" s="730"/>
      <c r="MKZ301" s="730"/>
      <c r="MLA301" s="730"/>
      <c r="MLB301" s="730"/>
      <c r="MLC301" s="730"/>
      <c r="MLD301" s="730"/>
      <c r="MLE301" s="730"/>
      <c r="MLF301" s="730"/>
      <c r="MLG301" s="730"/>
      <c r="MLH301" s="730"/>
      <c r="MLI301" s="730"/>
      <c r="MLJ301" s="730"/>
      <c r="MLK301" s="730"/>
      <c r="MLL301" s="730"/>
      <c r="MLM301" s="730"/>
      <c r="MLN301" s="730"/>
      <c r="MLO301" s="730"/>
      <c r="MLP301" s="730"/>
      <c r="MLQ301" s="730"/>
      <c r="MLR301" s="730"/>
      <c r="MLS301" s="730"/>
      <c r="MLT301" s="730"/>
      <c r="MLU301" s="730"/>
      <c r="MLV301" s="730"/>
      <c r="MLW301" s="730"/>
      <c r="MLX301" s="730"/>
      <c r="MLY301" s="730"/>
      <c r="MLZ301" s="730"/>
      <c r="MMA301" s="730"/>
      <c r="MMB301" s="730"/>
      <c r="MMC301" s="730"/>
      <c r="MMD301" s="730"/>
      <c r="MME301" s="730"/>
      <c r="MMF301" s="730"/>
      <c r="MMG301" s="730"/>
      <c r="MMH301" s="730"/>
      <c r="MMI301" s="730"/>
      <c r="MMJ301" s="730"/>
      <c r="MMK301" s="730"/>
      <c r="MML301" s="730"/>
      <c r="MMM301" s="730"/>
      <c r="MMN301" s="730"/>
      <c r="MMO301" s="730"/>
      <c r="MMP301" s="730"/>
      <c r="MMQ301" s="730"/>
      <c r="MMR301" s="730"/>
      <c r="MMS301" s="730"/>
      <c r="MMT301" s="730"/>
      <c r="MMU301" s="730"/>
      <c r="MMV301" s="730"/>
      <c r="MMW301" s="730"/>
      <c r="MMX301" s="730"/>
      <c r="MMY301" s="730"/>
      <c r="MMZ301" s="730"/>
      <c r="MNA301" s="730"/>
      <c r="MNB301" s="730"/>
      <c r="MNC301" s="730"/>
      <c r="MND301" s="730"/>
      <c r="MNE301" s="730"/>
      <c r="MNF301" s="730"/>
      <c r="MNG301" s="730"/>
      <c r="MNH301" s="730"/>
      <c r="MNI301" s="730"/>
      <c r="MNJ301" s="730"/>
      <c r="MNK301" s="730"/>
      <c r="MNL301" s="730"/>
      <c r="MNM301" s="730"/>
      <c r="MNN301" s="730"/>
      <c r="MNO301" s="730"/>
      <c r="MNP301" s="730"/>
      <c r="MNQ301" s="730"/>
      <c r="MNR301" s="730"/>
      <c r="MNS301" s="730"/>
      <c r="MNT301" s="730"/>
      <c r="MNU301" s="730"/>
      <c r="MNV301" s="730"/>
      <c r="MNW301" s="730"/>
      <c r="MNX301" s="730"/>
      <c r="MNY301" s="730"/>
      <c r="MNZ301" s="730"/>
      <c r="MOA301" s="730"/>
      <c r="MOB301" s="730"/>
      <c r="MOC301" s="730"/>
      <c r="MOD301" s="730"/>
      <c r="MOE301" s="730"/>
      <c r="MOF301" s="730"/>
      <c r="MOG301" s="730"/>
      <c r="MOH301" s="730"/>
      <c r="MOI301" s="730"/>
      <c r="MOJ301" s="730"/>
      <c r="MOK301" s="730"/>
      <c r="MOL301" s="730"/>
      <c r="MOM301" s="730"/>
      <c r="MON301" s="730"/>
      <c r="MOO301" s="730"/>
      <c r="MOP301" s="730"/>
      <c r="MOQ301" s="730"/>
      <c r="MOR301" s="730"/>
      <c r="MOS301" s="730"/>
      <c r="MOT301" s="730"/>
      <c r="MOU301" s="730"/>
      <c r="MOV301" s="730"/>
      <c r="MOW301" s="730"/>
      <c r="MOX301" s="730"/>
      <c r="MOY301" s="730"/>
      <c r="MOZ301" s="730"/>
      <c r="MPA301" s="730"/>
      <c r="MPB301" s="730"/>
      <c r="MPC301" s="730"/>
      <c r="MPD301" s="730"/>
      <c r="MPE301" s="730"/>
      <c r="MPF301" s="730"/>
      <c r="MPG301" s="730"/>
      <c r="MPH301" s="730"/>
      <c r="MPI301" s="730"/>
      <c r="MPJ301" s="730"/>
      <c r="MPK301" s="730"/>
      <c r="MPL301" s="730"/>
      <c r="MPM301" s="730"/>
      <c r="MPN301" s="730"/>
      <c r="MPO301" s="730"/>
      <c r="MPP301" s="730"/>
      <c r="MPQ301" s="730"/>
      <c r="MPR301" s="730"/>
      <c r="MPS301" s="730"/>
      <c r="MPT301" s="730"/>
      <c r="MPU301" s="730"/>
      <c r="MPV301" s="730"/>
      <c r="MPW301" s="730"/>
      <c r="MPX301" s="730"/>
      <c r="MPY301" s="730"/>
      <c r="MPZ301" s="730"/>
      <c r="MQA301" s="730"/>
      <c r="MQB301" s="730"/>
      <c r="MQC301" s="730"/>
      <c r="MQD301" s="730"/>
      <c r="MQE301" s="730"/>
      <c r="MQF301" s="730"/>
      <c r="MQG301" s="730"/>
      <c r="MQH301" s="730"/>
      <c r="MQI301" s="730"/>
      <c r="MQJ301" s="730"/>
      <c r="MQK301" s="730"/>
      <c r="MQL301" s="730"/>
      <c r="MQM301" s="730"/>
      <c r="MQN301" s="730"/>
      <c r="MQO301" s="730"/>
      <c r="MQP301" s="730"/>
      <c r="MQQ301" s="730"/>
      <c r="MQR301" s="730"/>
      <c r="MQS301" s="730"/>
      <c r="MQT301" s="730"/>
      <c r="MQU301" s="730"/>
      <c r="MQV301" s="730"/>
      <c r="MQW301" s="730"/>
      <c r="MQX301" s="730"/>
      <c r="MQY301" s="730"/>
      <c r="MQZ301" s="730"/>
      <c r="MRA301" s="730"/>
      <c r="MRB301" s="730"/>
      <c r="MRC301" s="730"/>
      <c r="MRD301" s="730"/>
      <c r="MRE301" s="730"/>
      <c r="MRF301" s="730"/>
      <c r="MRG301" s="730"/>
      <c r="MRH301" s="730"/>
      <c r="MRI301" s="730"/>
      <c r="MRJ301" s="730"/>
      <c r="MRK301" s="730"/>
      <c r="MRL301" s="730"/>
      <c r="MRM301" s="730"/>
      <c r="MRN301" s="730"/>
      <c r="MRO301" s="730"/>
      <c r="MRP301" s="730"/>
      <c r="MRQ301" s="730"/>
      <c r="MRR301" s="730"/>
      <c r="MRS301" s="730"/>
      <c r="MRT301" s="730"/>
      <c r="MRU301" s="730"/>
      <c r="MRV301" s="730"/>
      <c r="MRW301" s="730"/>
      <c r="MRX301" s="730"/>
      <c r="MRY301" s="730"/>
      <c r="MRZ301" s="730"/>
      <c r="MSA301" s="730"/>
      <c r="MSB301" s="730"/>
      <c r="MSC301" s="730"/>
      <c r="MSD301" s="730"/>
      <c r="MSE301" s="730"/>
      <c r="MSF301" s="730"/>
      <c r="MSG301" s="730"/>
      <c r="MSH301" s="730"/>
      <c r="MSI301" s="730"/>
      <c r="MSJ301" s="730"/>
      <c r="MSK301" s="730"/>
      <c r="MSL301" s="730"/>
      <c r="MSM301" s="730"/>
      <c r="MSN301" s="730"/>
      <c r="MSO301" s="730"/>
      <c r="MSP301" s="730"/>
      <c r="MSQ301" s="730"/>
      <c r="MSR301" s="730"/>
      <c r="MSS301" s="730"/>
      <c r="MST301" s="730"/>
      <c r="MSU301" s="730"/>
      <c r="MSV301" s="730"/>
      <c r="MSW301" s="730"/>
      <c r="MSX301" s="730"/>
      <c r="MSY301" s="730"/>
      <c r="MSZ301" s="730"/>
      <c r="MTA301" s="730"/>
      <c r="MTB301" s="730"/>
      <c r="MTC301" s="730"/>
      <c r="MTD301" s="730"/>
      <c r="MTE301" s="730"/>
      <c r="MTF301" s="730"/>
      <c r="MTG301" s="730"/>
      <c r="MTH301" s="730"/>
      <c r="MTI301" s="730"/>
      <c r="MTJ301" s="730"/>
      <c r="MTK301" s="730"/>
      <c r="MTL301" s="730"/>
      <c r="MTM301" s="730"/>
      <c r="MTN301" s="730"/>
      <c r="MTO301" s="730"/>
      <c r="MTP301" s="730"/>
      <c r="MTQ301" s="730"/>
      <c r="MTR301" s="730"/>
      <c r="MTS301" s="730"/>
      <c r="MTT301" s="730"/>
      <c r="MTU301" s="730"/>
      <c r="MTV301" s="730"/>
      <c r="MTW301" s="730"/>
      <c r="MTX301" s="730"/>
      <c r="MTY301" s="730"/>
      <c r="MTZ301" s="730"/>
      <c r="MUA301" s="730"/>
      <c r="MUB301" s="730"/>
      <c r="MUC301" s="730"/>
      <c r="MUD301" s="730"/>
      <c r="MUE301" s="730"/>
      <c r="MUF301" s="730"/>
      <c r="MUG301" s="730"/>
      <c r="MUH301" s="730"/>
      <c r="MUI301" s="730"/>
      <c r="MUJ301" s="730"/>
      <c r="MUK301" s="730"/>
      <c r="MUL301" s="730"/>
      <c r="MUM301" s="730"/>
      <c r="MUN301" s="730"/>
      <c r="MUO301" s="730"/>
      <c r="MUP301" s="730"/>
      <c r="MUQ301" s="730"/>
      <c r="MUR301" s="730"/>
      <c r="MUS301" s="730"/>
      <c r="MUT301" s="730"/>
      <c r="MUU301" s="730"/>
      <c r="MUV301" s="730"/>
      <c r="MUW301" s="730"/>
      <c r="MUX301" s="730"/>
      <c r="MUY301" s="730"/>
      <c r="MUZ301" s="730"/>
      <c r="MVA301" s="730"/>
      <c r="MVB301" s="730"/>
      <c r="MVC301" s="730"/>
      <c r="MVD301" s="730"/>
      <c r="MVE301" s="730"/>
      <c r="MVF301" s="730"/>
      <c r="MVG301" s="730"/>
      <c r="MVH301" s="730"/>
      <c r="MVI301" s="730"/>
      <c r="MVJ301" s="730"/>
      <c r="MVK301" s="730"/>
      <c r="MVL301" s="730"/>
      <c r="MVM301" s="730"/>
      <c r="MVN301" s="730"/>
      <c r="MVO301" s="730"/>
      <c r="MVP301" s="730"/>
      <c r="MVQ301" s="730"/>
      <c r="MVR301" s="730"/>
      <c r="MVS301" s="730"/>
      <c r="MVT301" s="730"/>
      <c r="MVU301" s="730"/>
      <c r="MVV301" s="730"/>
      <c r="MVW301" s="730"/>
      <c r="MVX301" s="730"/>
      <c r="MVY301" s="730"/>
      <c r="MVZ301" s="730"/>
      <c r="MWA301" s="730"/>
      <c r="MWB301" s="730"/>
      <c r="MWC301" s="730"/>
      <c r="MWD301" s="730"/>
      <c r="MWE301" s="730"/>
      <c r="MWF301" s="730"/>
      <c r="MWG301" s="730"/>
      <c r="MWH301" s="730"/>
      <c r="MWI301" s="730"/>
      <c r="MWJ301" s="730"/>
      <c r="MWK301" s="730"/>
      <c r="MWL301" s="730"/>
      <c r="MWM301" s="730"/>
      <c r="MWN301" s="730"/>
      <c r="MWO301" s="730"/>
      <c r="MWP301" s="730"/>
      <c r="MWQ301" s="730"/>
      <c r="MWR301" s="730"/>
      <c r="MWS301" s="730"/>
      <c r="MWT301" s="730"/>
      <c r="MWU301" s="730"/>
      <c r="MWV301" s="730"/>
      <c r="MWW301" s="730"/>
      <c r="MWX301" s="730"/>
      <c r="MWY301" s="730"/>
      <c r="MWZ301" s="730"/>
      <c r="MXA301" s="730"/>
      <c r="MXB301" s="730"/>
      <c r="MXC301" s="730"/>
      <c r="MXD301" s="730"/>
      <c r="MXE301" s="730"/>
      <c r="MXF301" s="730"/>
      <c r="MXG301" s="730"/>
      <c r="MXH301" s="730"/>
      <c r="MXI301" s="730"/>
      <c r="MXJ301" s="730"/>
      <c r="MXK301" s="730"/>
      <c r="MXL301" s="730"/>
      <c r="MXM301" s="730"/>
      <c r="MXN301" s="730"/>
      <c r="MXO301" s="730"/>
      <c r="MXP301" s="730"/>
      <c r="MXQ301" s="730"/>
      <c r="MXR301" s="730"/>
      <c r="MXS301" s="730"/>
      <c r="MXT301" s="730"/>
      <c r="MXU301" s="730"/>
      <c r="MXV301" s="730"/>
      <c r="MXW301" s="730"/>
      <c r="MXX301" s="730"/>
      <c r="MXY301" s="730"/>
      <c r="MXZ301" s="730"/>
      <c r="MYA301" s="730"/>
      <c r="MYB301" s="730"/>
      <c r="MYC301" s="730"/>
      <c r="MYD301" s="730"/>
      <c r="MYE301" s="730"/>
      <c r="MYF301" s="730"/>
      <c r="MYG301" s="730"/>
      <c r="MYH301" s="730"/>
      <c r="MYI301" s="730"/>
      <c r="MYJ301" s="730"/>
      <c r="MYK301" s="730"/>
      <c r="MYL301" s="730"/>
      <c r="MYM301" s="730"/>
      <c r="MYN301" s="730"/>
      <c r="MYO301" s="730"/>
      <c r="MYP301" s="730"/>
      <c r="MYQ301" s="730"/>
      <c r="MYR301" s="730"/>
      <c r="MYS301" s="730"/>
      <c r="MYT301" s="730"/>
      <c r="MYU301" s="730"/>
      <c r="MYV301" s="730"/>
      <c r="MYW301" s="730"/>
      <c r="MYX301" s="730"/>
      <c r="MYY301" s="730"/>
      <c r="MYZ301" s="730"/>
      <c r="MZA301" s="730"/>
      <c r="MZB301" s="730"/>
      <c r="MZC301" s="730"/>
      <c r="MZD301" s="730"/>
      <c r="MZE301" s="730"/>
      <c r="MZF301" s="730"/>
      <c r="MZG301" s="730"/>
      <c r="MZH301" s="730"/>
      <c r="MZI301" s="730"/>
      <c r="MZJ301" s="730"/>
      <c r="MZK301" s="730"/>
      <c r="MZL301" s="730"/>
      <c r="MZM301" s="730"/>
      <c r="MZN301" s="730"/>
      <c r="MZO301" s="730"/>
      <c r="MZP301" s="730"/>
      <c r="MZQ301" s="730"/>
      <c r="MZR301" s="730"/>
      <c r="MZS301" s="730"/>
      <c r="MZT301" s="730"/>
      <c r="MZU301" s="730"/>
      <c r="MZV301" s="730"/>
      <c r="MZW301" s="730"/>
      <c r="MZX301" s="730"/>
      <c r="MZY301" s="730"/>
      <c r="MZZ301" s="730"/>
      <c r="NAA301" s="730"/>
      <c r="NAB301" s="730"/>
      <c r="NAC301" s="730"/>
      <c r="NAD301" s="730"/>
      <c r="NAE301" s="730"/>
      <c r="NAF301" s="730"/>
      <c r="NAG301" s="730"/>
      <c r="NAH301" s="730"/>
      <c r="NAI301" s="730"/>
      <c r="NAJ301" s="730"/>
      <c r="NAK301" s="730"/>
      <c r="NAL301" s="730"/>
      <c r="NAM301" s="730"/>
      <c r="NAN301" s="730"/>
      <c r="NAO301" s="730"/>
      <c r="NAP301" s="730"/>
      <c r="NAQ301" s="730"/>
      <c r="NAR301" s="730"/>
      <c r="NAS301" s="730"/>
      <c r="NAT301" s="730"/>
      <c r="NAU301" s="730"/>
      <c r="NAV301" s="730"/>
      <c r="NAW301" s="730"/>
      <c r="NAX301" s="730"/>
      <c r="NAY301" s="730"/>
      <c r="NAZ301" s="730"/>
      <c r="NBA301" s="730"/>
      <c r="NBB301" s="730"/>
      <c r="NBC301" s="730"/>
      <c r="NBD301" s="730"/>
      <c r="NBE301" s="730"/>
      <c r="NBF301" s="730"/>
      <c r="NBG301" s="730"/>
      <c r="NBH301" s="730"/>
      <c r="NBI301" s="730"/>
      <c r="NBJ301" s="730"/>
      <c r="NBK301" s="730"/>
      <c r="NBL301" s="730"/>
      <c r="NBM301" s="730"/>
      <c r="NBN301" s="730"/>
      <c r="NBO301" s="730"/>
      <c r="NBP301" s="730"/>
      <c r="NBQ301" s="730"/>
      <c r="NBR301" s="730"/>
      <c r="NBS301" s="730"/>
      <c r="NBT301" s="730"/>
      <c r="NBU301" s="730"/>
      <c r="NBV301" s="730"/>
      <c r="NBW301" s="730"/>
      <c r="NBX301" s="730"/>
      <c r="NBY301" s="730"/>
      <c r="NBZ301" s="730"/>
      <c r="NCA301" s="730"/>
      <c r="NCB301" s="730"/>
      <c r="NCC301" s="730"/>
      <c r="NCD301" s="730"/>
      <c r="NCE301" s="730"/>
      <c r="NCF301" s="730"/>
      <c r="NCG301" s="730"/>
      <c r="NCH301" s="730"/>
      <c r="NCI301" s="730"/>
      <c r="NCJ301" s="730"/>
      <c r="NCK301" s="730"/>
      <c r="NCL301" s="730"/>
      <c r="NCM301" s="730"/>
      <c r="NCN301" s="730"/>
      <c r="NCO301" s="730"/>
      <c r="NCP301" s="730"/>
      <c r="NCQ301" s="730"/>
      <c r="NCR301" s="730"/>
      <c r="NCS301" s="730"/>
      <c r="NCT301" s="730"/>
      <c r="NCU301" s="730"/>
      <c r="NCV301" s="730"/>
      <c r="NCW301" s="730"/>
      <c r="NCX301" s="730"/>
      <c r="NCY301" s="730"/>
      <c r="NCZ301" s="730"/>
      <c r="NDA301" s="730"/>
      <c r="NDB301" s="730"/>
      <c r="NDC301" s="730"/>
      <c r="NDD301" s="730"/>
      <c r="NDE301" s="730"/>
      <c r="NDF301" s="730"/>
      <c r="NDG301" s="730"/>
      <c r="NDH301" s="730"/>
      <c r="NDI301" s="730"/>
      <c r="NDJ301" s="730"/>
      <c r="NDK301" s="730"/>
      <c r="NDL301" s="730"/>
      <c r="NDM301" s="730"/>
      <c r="NDN301" s="730"/>
      <c r="NDO301" s="730"/>
      <c r="NDP301" s="730"/>
      <c r="NDQ301" s="730"/>
      <c r="NDR301" s="730"/>
      <c r="NDS301" s="730"/>
      <c r="NDT301" s="730"/>
      <c r="NDU301" s="730"/>
      <c r="NDV301" s="730"/>
      <c r="NDW301" s="730"/>
      <c r="NDX301" s="730"/>
      <c r="NDY301" s="730"/>
      <c r="NDZ301" s="730"/>
      <c r="NEA301" s="730"/>
      <c r="NEB301" s="730"/>
      <c r="NEC301" s="730"/>
      <c r="NED301" s="730"/>
      <c r="NEE301" s="730"/>
      <c r="NEF301" s="730"/>
      <c r="NEG301" s="730"/>
      <c r="NEH301" s="730"/>
      <c r="NEI301" s="730"/>
      <c r="NEJ301" s="730"/>
      <c r="NEK301" s="730"/>
      <c r="NEL301" s="730"/>
      <c r="NEM301" s="730"/>
      <c r="NEN301" s="730"/>
      <c r="NEO301" s="730"/>
      <c r="NEP301" s="730"/>
      <c r="NEQ301" s="730"/>
      <c r="NER301" s="730"/>
      <c r="NES301" s="730"/>
      <c r="NET301" s="730"/>
      <c r="NEU301" s="730"/>
      <c r="NEV301" s="730"/>
      <c r="NEW301" s="730"/>
      <c r="NEX301" s="730"/>
      <c r="NEY301" s="730"/>
      <c r="NEZ301" s="730"/>
      <c r="NFA301" s="730"/>
      <c r="NFB301" s="730"/>
      <c r="NFC301" s="730"/>
      <c r="NFD301" s="730"/>
      <c r="NFE301" s="730"/>
      <c r="NFF301" s="730"/>
      <c r="NFG301" s="730"/>
      <c r="NFH301" s="730"/>
      <c r="NFI301" s="730"/>
      <c r="NFJ301" s="730"/>
      <c r="NFK301" s="730"/>
      <c r="NFL301" s="730"/>
      <c r="NFM301" s="730"/>
      <c r="NFN301" s="730"/>
      <c r="NFO301" s="730"/>
      <c r="NFP301" s="730"/>
      <c r="NFQ301" s="730"/>
      <c r="NFR301" s="730"/>
      <c r="NFS301" s="730"/>
      <c r="NFT301" s="730"/>
      <c r="NFU301" s="730"/>
      <c r="NFV301" s="730"/>
      <c r="NFW301" s="730"/>
      <c r="NFX301" s="730"/>
      <c r="NFY301" s="730"/>
      <c r="NFZ301" s="730"/>
      <c r="NGA301" s="730"/>
      <c r="NGB301" s="730"/>
      <c r="NGC301" s="730"/>
      <c r="NGD301" s="730"/>
      <c r="NGE301" s="730"/>
      <c r="NGF301" s="730"/>
      <c r="NGG301" s="730"/>
      <c r="NGH301" s="730"/>
      <c r="NGI301" s="730"/>
      <c r="NGJ301" s="730"/>
      <c r="NGK301" s="730"/>
      <c r="NGL301" s="730"/>
      <c r="NGM301" s="730"/>
      <c r="NGN301" s="730"/>
      <c r="NGO301" s="730"/>
      <c r="NGP301" s="730"/>
      <c r="NGQ301" s="730"/>
      <c r="NGR301" s="730"/>
      <c r="NGS301" s="730"/>
      <c r="NGT301" s="730"/>
      <c r="NGU301" s="730"/>
      <c r="NGV301" s="730"/>
      <c r="NGW301" s="730"/>
      <c r="NGX301" s="730"/>
      <c r="NGY301" s="730"/>
      <c r="NGZ301" s="730"/>
      <c r="NHA301" s="730"/>
      <c r="NHB301" s="730"/>
      <c r="NHC301" s="730"/>
      <c r="NHD301" s="730"/>
      <c r="NHE301" s="730"/>
      <c r="NHF301" s="730"/>
      <c r="NHG301" s="730"/>
      <c r="NHH301" s="730"/>
      <c r="NHI301" s="730"/>
      <c r="NHJ301" s="730"/>
      <c r="NHK301" s="730"/>
      <c r="NHL301" s="730"/>
      <c r="NHM301" s="730"/>
      <c r="NHN301" s="730"/>
      <c r="NHO301" s="730"/>
      <c r="NHP301" s="730"/>
      <c r="NHQ301" s="730"/>
      <c r="NHR301" s="730"/>
      <c r="NHS301" s="730"/>
      <c r="NHT301" s="730"/>
      <c r="NHU301" s="730"/>
      <c r="NHV301" s="730"/>
      <c r="NHW301" s="730"/>
      <c r="NHX301" s="730"/>
      <c r="NHY301" s="730"/>
      <c r="NHZ301" s="730"/>
      <c r="NIA301" s="730"/>
      <c r="NIB301" s="730"/>
      <c r="NIC301" s="730"/>
      <c r="NID301" s="730"/>
      <c r="NIE301" s="730"/>
      <c r="NIF301" s="730"/>
      <c r="NIG301" s="730"/>
      <c r="NIH301" s="730"/>
      <c r="NII301" s="730"/>
      <c r="NIJ301" s="730"/>
      <c r="NIK301" s="730"/>
      <c r="NIL301" s="730"/>
      <c r="NIM301" s="730"/>
      <c r="NIN301" s="730"/>
      <c r="NIO301" s="730"/>
      <c r="NIP301" s="730"/>
      <c r="NIQ301" s="730"/>
      <c r="NIR301" s="730"/>
      <c r="NIS301" s="730"/>
      <c r="NIT301" s="730"/>
      <c r="NIU301" s="730"/>
      <c r="NIV301" s="730"/>
      <c r="NIW301" s="730"/>
      <c r="NIX301" s="730"/>
      <c r="NIY301" s="730"/>
      <c r="NIZ301" s="730"/>
      <c r="NJA301" s="730"/>
      <c r="NJB301" s="730"/>
      <c r="NJC301" s="730"/>
      <c r="NJD301" s="730"/>
      <c r="NJE301" s="730"/>
      <c r="NJF301" s="730"/>
      <c r="NJG301" s="730"/>
      <c r="NJH301" s="730"/>
      <c r="NJI301" s="730"/>
      <c r="NJJ301" s="730"/>
      <c r="NJK301" s="730"/>
      <c r="NJL301" s="730"/>
      <c r="NJM301" s="730"/>
      <c r="NJN301" s="730"/>
      <c r="NJO301" s="730"/>
      <c r="NJP301" s="730"/>
      <c r="NJQ301" s="730"/>
      <c r="NJR301" s="730"/>
      <c r="NJS301" s="730"/>
      <c r="NJT301" s="730"/>
      <c r="NJU301" s="730"/>
      <c r="NJV301" s="730"/>
      <c r="NJW301" s="730"/>
      <c r="NJX301" s="730"/>
      <c r="NJY301" s="730"/>
      <c r="NJZ301" s="730"/>
      <c r="NKA301" s="730"/>
      <c r="NKB301" s="730"/>
      <c r="NKC301" s="730"/>
      <c r="NKD301" s="730"/>
      <c r="NKE301" s="730"/>
      <c r="NKF301" s="730"/>
      <c r="NKG301" s="730"/>
      <c r="NKH301" s="730"/>
      <c r="NKI301" s="730"/>
      <c r="NKJ301" s="730"/>
      <c r="NKK301" s="730"/>
      <c r="NKL301" s="730"/>
      <c r="NKM301" s="730"/>
      <c r="NKN301" s="730"/>
      <c r="NKO301" s="730"/>
      <c r="NKP301" s="730"/>
      <c r="NKQ301" s="730"/>
      <c r="NKR301" s="730"/>
      <c r="NKS301" s="730"/>
      <c r="NKT301" s="730"/>
      <c r="NKU301" s="730"/>
      <c r="NKV301" s="730"/>
      <c r="NKW301" s="730"/>
      <c r="NKX301" s="730"/>
      <c r="NKY301" s="730"/>
      <c r="NKZ301" s="730"/>
      <c r="NLA301" s="730"/>
      <c r="NLB301" s="730"/>
      <c r="NLC301" s="730"/>
      <c r="NLD301" s="730"/>
      <c r="NLE301" s="730"/>
      <c r="NLF301" s="730"/>
      <c r="NLG301" s="730"/>
      <c r="NLH301" s="730"/>
      <c r="NLI301" s="730"/>
      <c r="NLJ301" s="730"/>
      <c r="NLK301" s="730"/>
      <c r="NLL301" s="730"/>
      <c r="NLM301" s="730"/>
      <c r="NLN301" s="730"/>
      <c r="NLO301" s="730"/>
      <c r="NLP301" s="730"/>
      <c r="NLQ301" s="730"/>
      <c r="NLR301" s="730"/>
      <c r="NLS301" s="730"/>
      <c r="NLT301" s="730"/>
      <c r="NLU301" s="730"/>
      <c r="NLV301" s="730"/>
      <c r="NLW301" s="730"/>
      <c r="NLX301" s="730"/>
      <c r="NLY301" s="730"/>
      <c r="NLZ301" s="730"/>
      <c r="NMA301" s="730"/>
      <c r="NMB301" s="730"/>
      <c r="NMC301" s="730"/>
      <c r="NMD301" s="730"/>
      <c r="NME301" s="730"/>
      <c r="NMF301" s="730"/>
      <c r="NMG301" s="730"/>
      <c r="NMH301" s="730"/>
      <c r="NMI301" s="730"/>
      <c r="NMJ301" s="730"/>
      <c r="NMK301" s="730"/>
      <c r="NML301" s="730"/>
      <c r="NMM301" s="730"/>
      <c r="NMN301" s="730"/>
      <c r="NMO301" s="730"/>
      <c r="NMP301" s="730"/>
      <c r="NMQ301" s="730"/>
      <c r="NMR301" s="730"/>
      <c r="NMS301" s="730"/>
      <c r="NMT301" s="730"/>
      <c r="NMU301" s="730"/>
      <c r="NMV301" s="730"/>
      <c r="NMW301" s="730"/>
      <c r="NMX301" s="730"/>
      <c r="NMY301" s="730"/>
      <c r="NMZ301" s="730"/>
      <c r="NNA301" s="730"/>
      <c r="NNB301" s="730"/>
      <c r="NNC301" s="730"/>
      <c r="NND301" s="730"/>
      <c r="NNE301" s="730"/>
      <c r="NNF301" s="730"/>
      <c r="NNG301" s="730"/>
      <c r="NNH301" s="730"/>
      <c r="NNI301" s="730"/>
      <c r="NNJ301" s="730"/>
      <c r="NNK301" s="730"/>
      <c r="NNL301" s="730"/>
      <c r="NNM301" s="730"/>
      <c r="NNN301" s="730"/>
      <c r="NNO301" s="730"/>
      <c r="NNP301" s="730"/>
      <c r="NNQ301" s="730"/>
      <c r="NNR301" s="730"/>
      <c r="NNS301" s="730"/>
      <c r="NNT301" s="730"/>
      <c r="NNU301" s="730"/>
      <c r="NNV301" s="730"/>
      <c r="NNW301" s="730"/>
      <c r="NNX301" s="730"/>
      <c r="NNY301" s="730"/>
      <c r="NNZ301" s="730"/>
      <c r="NOA301" s="730"/>
      <c r="NOB301" s="730"/>
      <c r="NOC301" s="730"/>
      <c r="NOD301" s="730"/>
      <c r="NOE301" s="730"/>
      <c r="NOF301" s="730"/>
      <c r="NOG301" s="730"/>
      <c r="NOH301" s="730"/>
      <c r="NOI301" s="730"/>
      <c r="NOJ301" s="730"/>
      <c r="NOK301" s="730"/>
      <c r="NOL301" s="730"/>
      <c r="NOM301" s="730"/>
      <c r="NON301" s="730"/>
      <c r="NOO301" s="730"/>
      <c r="NOP301" s="730"/>
      <c r="NOQ301" s="730"/>
      <c r="NOR301" s="730"/>
      <c r="NOS301" s="730"/>
      <c r="NOT301" s="730"/>
      <c r="NOU301" s="730"/>
      <c r="NOV301" s="730"/>
      <c r="NOW301" s="730"/>
      <c r="NOX301" s="730"/>
      <c r="NOY301" s="730"/>
      <c r="NOZ301" s="730"/>
      <c r="NPA301" s="730"/>
      <c r="NPB301" s="730"/>
      <c r="NPC301" s="730"/>
      <c r="NPD301" s="730"/>
      <c r="NPE301" s="730"/>
      <c r="NPF301" s="730"/>
      <c r="NPG301" s="730"/>
      <c r="NPH301" s="730"/>
      <c r="NPI301" s="730"/>
      <c r="NPJ301" s="730"/>
      <c r="NPK301" s="730"/>
      <c r="NPL301" s="730"/>
      <c r="NPM301" s="730"/>
      <c r="NPN301" s="730"/>
      <c r="NPO301" s="730"/>
      <c r="NPP301" s="730"/>
      <c r="NPQ301" s="730"/>
      <c r="NPR301" s="730"/>
      <c r="NPS301" s="730"/>
      <c r="NPT301" s="730"/>
      <c r="NPU301" s="730"/>
      <c r="NPV301" s="730"/>
      <c r="NPW301" s="730"/>
      <c r="NPX301" s="730"/>
      <c r="NPY301" s="730"/>
      <c r="NPZ301" s="730"/>
      <c r="NQA301" s="730"/>
      <c r="NQB301" s="730"/>
      <c r="NQC301" s="730"/>
      <c r="NQD301" s="730"/>
      <c r="NQE301" s="730"/>
      <c r="NQF301" s="730"/>
      <c r="NQG301" s="730"/>
      <c r="NQH301" s="730"/>
      <c r="NQI301" s="730"/>
      <c r="NQJ301" s="730"/>
      <c r="NQK301" s="730"/>
      <c r="NQL301" s="730"/>
      <c r="NQM301" s="730"/>
      <c r="NQN301" s="730"/>
      <c r="NQO301" s="730"/>
      <c r="NQP301" s="730"/>
      <c r="NQQ301" s="730"/>
      <c r="NQR301" s="730"/>
      <c r="NQS301" s="730"/>
      <c r="NQT301" s="730"/>
      <c r="NQU301" s="730"/>
      <c r="NQV301" s="730"/>
      <c r="NQW301" s="730"/>
      <c r="NQX301" s="730"/>
      <c r="NQY301" s="730"/>
      <c r="NQZ301" s="730"/>
      <c r="NRA301" s="730"/>
      <c r="NRB301" s="730"/>
      <c r="NRC301" s="730"/>
      <c r="NRD301" s="730"/>
      <c r="NRE301" s="730"/>
      <c r="NRF301" s="730"/>
      <c r="NRG301" s="730"/>
      <c r="NRH301" s="730"/>
      <c r="NRI301" s="730"/>
      <c r="NRJ301" s="730"/>
      <c r="NRK301" s="730"/>
      <c r="NRL301" s="730"/>
      <c r="NRM301" s="730"/>
      <c r="NRN301" s="730"/>
      <c r="NRO301" s="730"/>
      <c r="NRP301" s="730"/>
      <c r="NRQ301" s="730"/>
      <c r="NRR301" s="730"/>
      <c r="NRS301" s="730"/>
      <c r="NRT301" s="730"/>
      <c r="NRU301" s="730"/>
      <c r="NRV301" s="730"/>
      <c r="NRW301" s="730"/>
      <c r="NRX301" s="730"/>
      <c r="NRY301" s="730"/>
      <c r="NRZ301" s="730"/>
      <c r="NSA301" s="730"/>
      <c r="NSB301" s="730"/>
      <c r="NSC301" s="730"/>
      <c r="NSD301" s="730"/>
      <c r="NSE301" s="730"/>
      <c r="NSF301" s="730"/>
      <c r="NSG301" s="730"/>
      <c r="NSH301" s="730"/>
      <c r="NSI301" s="730"/>
      <c r="NSJ301" s="730"/>
      <c r="NSK301" s="730"/>
      <c r="NSL301" s="730"/>
      <c r="NSM301" s="730"/>
      <c r="NSN301" s="730"/>
      <c r="NSO301" s="730"/>
      <c r="NSP301" s="730"/>
      <c r="NSQ301" s="730"/>
      <c r="NSR301" s="730"/>
      <c r="NSS301" s="730"/>
      <c r="NST301" s="730"/>
      <c r="NSU301" s="730"/>
      <c r="NSV301" s="730"/>
      <c r="NSW301" s="730"/>
      <c r="NSX301" s="730"/>
      <c r="NSY301" s="730"/>
      <c r="NSZ301" s="730"/>
      <c r="NTA301" s="730"/>
      <c r="NTB301" s="730"/>
      <c r="NTC301" s="730"/>
      <c r="NTD301" s="730"/>
      <c r="NTE301" s="730"/>
      <c r="NTF301" s="730"/>
      <c r="NTG301" s="730"/>
      <c r="NTH301" s="730"/>
      <c r="NTI301" s="730"/>
      <c r="NTJ301" s="730"/>
      <c r="NTK301" s="730"/>
      <c r="NTL301" s="730"/>
      <c r="NTM301" s="730"/>
      <c r="NTN301" s="730"/>
      <c r="NTO301" s="730"/>
      <c r="NTP301" s="730"/>
      <c r="NTQ301" s="730"/>
      <c r="NTR301" s="730"/>
      <c r="NTS301" s="730"/>
      <c r="NTT301" s="730"/>
      <c r="NTU301" s="730"/>
      <c r="NTV301" s="730"/>
      <c r="NTW301" s="730"/>
      <c r="NTX301" s="730"/>
      <c r="NTY301" s="730"/>
      <c r="NTZ301" s="730"/>
      <c r="NUA301" s="730"/>
      <c r="NUB301" s="730"/>
      <c r="NUC301" s="730"/>
      <c r="NUD301" s="730"/>
      <c r="NUE301" s="730"/>
      <c r="NUF301" s="730"/>
      <c r="NUG301" s="730"/>
      <c r="NUH301" s="730"/>
      <c r="NUI301" s="730"/>
      <c r="NUJ301" s="730"/>
      <c r="NUK301" s="730"/>
      <c r="NUL301" s="730"/>
      <c r="NUM301" s="730"/>
      <c r="NUN301" s="730"/>
      <c r="NUO301" s="730"/>
      <c r="NUP301" s="730"/>
      <c r="NUQ301" s="730"/>
      <c r="NUR301" s="730"/>
      <c r="NUS301" s="730"/>
      <c r="NUT301" s="730"/>
      <c r="NUU301" s="730"/>
      <c r="NUV301" s="730"/>
      <c r="NUW301" s="730"/>
      <c r="NUX301" s="730"/>
      <c r="NUY301" s="730"/>
      <c r="NUZ301" s="730"/>
      <c r="NVA301" s="730"/>
      <c r="NVB301" s="730"/>
      <c r="NVC301" s="730"/>
      <c r="NVD301" s="730"/>
      <c r="NVE301" s="730"/>
      <c r="NVF301" s="730"/>
      <c r="NVG301" s="730"/>
      <c r="NVH301" s="730"/>
      <c r="NVI301" s="730"/>
      <c r="NVJ301" s="730"/>
      <c r="NVK301" s="730"/>
      <c r="NVL301" s="730"/>
      <c r="NVM301" s="730"/>
      <c r="NVN301" s="730"/>
      <c r="NVO301" s="730"/>
      <c r="NVP301" s="730"/>
      <c r="NVQ301" s="730"/>
      <c r="NVR301" s="730"/>
      <c r="NVS301" s="730"/>
      <c r="NVT301" s="730"/>
      <c r="NVU301" s="730"/>
      <c r="NVV301" s="730"/>
      <c r="NVW301" s="730"/>
      <c r="NVX301" s="730"/>
      <c r="NVY301" s="730"/>
      <c r="NVZ301" s="730"/>
      <c r="NWA301" s="730"/>
      <c r="NWB301" s="730"/>
      <c r="NWC301" s="730"/>
      <c r="NWD301" s="730"/>
      <c r="NWE301" s="730"/>
      <c r="NWF301" s="730"/>
      <c r="NWG301" s="730"/>
      <c r="NWH301" s="730"/>
      <c r="NWI301" s="730"/>
      <c r="NWJ301" s="730"/>
      <c r="NWK301" s="730"/>
      <c r="NWL301" s="730"/>
      <c r="NWM301" s="730"/>
      <c r="NWN301" s="730"/>
      <c r="NWO301" s="730"/>
      <c r="NWP301" s="730"/>
      <c r="NWQ301" s="730"/>
      <c r="NWR301" s="730"/>
      <c r="NWS301" s="730"/>
      <c r="NWT301" s="730"/>
      <c r="NWU301" s="730"/>
      <c r="NWV301" s="730"/>
      <c r="NWW301" s="730"/>
      <c r="NWX301" s="730"/>
      <c r="NWY301" s="730"/>
      <c r="NWZ301" s="730"/>
      <c r="NXA301" s="730"/>
      <c r="NXB301" s="730"/>
      <c r="NXC301" s="730"/>
      <c r="NXD301" s="730"/>
      <c r="NXE301" s="730"/>
      <c r="NXF301" s="730"/>
      <c r="NXG301" s="730"/>
      <c r="NXH301" s="730"/>
      <c r="NXI301" s="730"/>
      <c r="NXJ301" s="730"/>
      <c r="NXK301" s="730"/>
      <c r="NXL301" s="730"/>
      <c r="NXM301" s="730"/>
      <c r="NXN301" s="730"/>
      <c r="NXO301" s="730"/>
      <c r="NXP301" s="730"/>
      <c r="NXQ301" s="730"/>
      <c r="NXR301" s="730"/>
      <c r="NXS301" s="730"/>
      <c r="NXT301" s="730"/>
      <c r="NXU301" s="730"/>
      <c r="NXV301" s="730"/>
      <c r="NXW301" s="730"/>
      <c r="NXX301" s="730"/>
      <c r="NXY301" s="730"/>
      <c r="NXZ301" s="730"/>
      <c r="NYA301" s="730"/>
      <c r="NYB301" s="730"/>
      <c r="NYC301" s="730"/>
      <c r="NYD301" s="730"/>
      <c r="NYE301" s="730"/>
      <c r="NYF301" s="730"/>
      <c r="NYG301" s="730"/>
      <c r="NYH301" s="730"/>
      <c r="NYI301" s="730"/>
      <c r="NYJ301" s="730"/>
      <c r="NYK301" s="730"/>
      <c r="NYL301" s="730"/>
      <c r="NYM301" s="730"/>
      <c r="NYN301" s="730"/>
      <c r="NYO301" s="730"/>
      <c r="NYP301" s="730"/>
      <c r="NYQ301" s="730"/>
      <c r="NYR301" s="730"/>
      <c r="NYS301" s="730"/>
      <c r="NYT301" s="730"/>
      <c r="NYU301" s="730"/>
      <c r="NYV301" s="730"/>
      <c r="NYW301" s="730"/>
      <c r="NYX301" s="730"/>
      <c r="NYY301" s="730"/>
      <c r="NYZ301" s="730"/>
      <c r="NZA301" s="730"/>
      <c r="NZB301" s="730"/>
      <c r="NZC301" s="730"/>
      <c r="NZD301" s="730"/>
      <c r="NZE301" s="730"/>
      <c r="NZF301" s="730"/>
      <c r="NZG301" s="730"/>
      <c r="NZH301" s="730"/>
      <c r="NZI301" s="730"/>
      <c r="NZJ301" s="730"/>
      <c r="NZK301" s="730"/>
      <c r="NZL301" s="730"/>
      <c r="NZM301" s="730"/>
      <c r="NZN301" s="730"/>
      <c r="NZO301" s="730"/>
      <c r="NZP301" s="730"/>
      <c r="NZQ301" s="730"/>
      <c r="NZR301" s="730"/>
      <c r="NZS301" s="730"/>
      <c r="NZT301" s="730"/>
      <c r="NZU301" s="730"/>
      <c r="NZV301" s="730"/>
      <c r="NZW301" s="730"/>
      <c r="NZX301" s="730"/>
      <c r="NZY301" s="730"/>
      <c r="NZZ301" s="730"/>
      <c r="OAA301" s="730"/>
      <c r="OAB301" s="730"/>
      <c r="OAC301" s="730"/>
      <c r="OAD301" s="730"/>
      <c r="OAE301" s="730"/>
      <c r="OAF301" s="730"/>
      <c r="OAG301" s="730"/>
      <c r="OAH301" s="730"/>
      <c r="OAI301" s="730"/>
      <c r="OAJ301" s="730"/>
      <c r="OAK301" s="730"/>
      <c r="OAL301" s="730"/>
      <c r="OAM301" s="730"/>
      <c r="OAN301" s="730"/>
      <c r="OAO301" s="730"/>
      <c r="OAP301" s="730"/>
      <c r="OAQ301" s="730"/>
      <c r="OAR301" s="730"/>
      <c r="OAS301" s="730"/>
      <c r="OAT301" s="730"/>
      <c r="OAU301" s="730"/>
      <c r="OAV301" s="730"/>
      <c r="OAW301" s="730"/>
      <c r="OAX301" s="730"/>
      <c r="OAY301" s="730"/>
      <c r="OAZ301" s="730"/>
      <c r="OBA301" s="730"/>
      <c r="OBB301" s="730"/>
      <c r="OBC301" s="730"/>
      <c r="OBD301" s="730"/>
      <c r="OBE301" s="730"/>
      <c r="OBF301" s="730"/>
      <c r="OBG301" s="730"/>
      <c r="OBH301" s="730"/>
      <c r="OBI301" s="730"/>
      <c r="OBJ301" s="730"/>
      <c r="OBK301" s="730"/>
      <c r="OBL301" s="730"/>
      <c r="OBM301" s="730"/>
      <c r="OBN301" s="730"/>
      <c r="OBO301" s="730"/>
      <c r="OBP301" s="730"/>
      <c r="OBQ301" s="730"/>
      <c r="OBR301" s="730"/>
      <c r="OBS301" s="730"/>
      <c r="OBT301" s="730"/>
      <c r="OBU301" s="730"/>
      <c r="OBV301" s="730"/>
      <c r="OBW301" s="730"/>
      <c r="OBX301" s="730"/>
      <c r="OBY301" s="730"/>
      <c r="OBZ301" s="730"/>
      <c r="OCA301" s="730"/>
      <c r="OCB301" s="730"/>
      <c r="OCC301" s="730"/>
      <c r="OCD301" s="730"/>
      <c r="OCE301" s="730"/>
      <c r="OCF301" s="730"/>
      <c r="OCG301" s="730"/>
      <c r="OCH301" s="730"/>
      <c r="OCI301" s="730"/>
      <c r="OCJ301" s="730"/>
      <c r="OCK301" s="730"/>
      <c r="OCL301" s="730"/>
      <c r="OCM301" s="730"/>
      <c r="OCN301" s="730"/>
      <c r="OCO301" s="730"/>
      <c r="OCP301" s="730"/>
      <c r="OCQ301" s="730"/>
      <c r="OCR301" s="730"/>
      <c r="OCS301" s="730"/>
      <c r="OCT301" s="730"/>
      <c r="OCU301" s="730"/>
      <c r="OCV301" s="730"/>
      <c r="OCW301" s="730"/>
      <c r="OCX301" s="730"/>
      <c r="OCY301" s="730"/>
      <c r="OCZ301" s="730"/>
      <c r="ODA301" s="730"/>
      <c r="ODB301" s="730"/>
      <c r="ODC301" s="730"/>
      <c r="ODD301" s="730"/>
      <c r="ODE301" s="730"/>
      <c r="ODF301" s="730"/>
      <c r="ODG301" s="730"/>
      <c r="ODH301" s="730"/>
      <c r="ODI301" s="730"/>
      <c r="ODJ301" s="730"/>
      <c r="ODK301" s="730"/>
      <c r="ODL301" s="730"/>
      <c r="ODM301" s="730"/>
      <c r="ODN301" s="730"/>
      <c r="ODO301" s="730"/>
      <c r="ODP301" s="730"/>
      <c r="ODQ301" s="730"/>
      <c r="ODR301" s="730"/>
      <c r="ODS301" s="730"/>
      <c r="ODT301" s="730"/>
      <c r="ODU301" s="730"/>
      <c r="ODV301" s="730"/>
      <c r="ODW301" s="730"/>
      <c r="ODX301" s="730"/>
      <c r="ODY301" s="730"/>
      <c r="ODZ301" s="730"/>
      <c r="OEA301" s="730"/>
      <c r="OEB301" s="730"/>
      <c r="OEC301" s="730"/>
      <c r="OED301" s="730"/>
      <c r="OEE301" s="730"/>
      <c r="OEF301" s="730"/>
      <c r="OEG301" s="730"/>
      <c r="OEH301" s="730"/>
      <c r="OEI301" s="730"/>
      <c r="OEJ301" s="730"/>
      <c r="OEK301" s="730"/>
      <c r="OEL301" s="730"/>
      <c r="OEM301" s="730"/>
      <c r="OEN301" s="730"/>
      <c r="OEO301" s="730"/>
      <c r="OEP301" s="730"/>
      <c r="OEQ301" s="730"/>
      <c r="OER301" s="730"/>
      <c r="OES301" s="730"/>
      <c r="OET301" s="730"/>
      <c r="OEU301" s="730"/>
      <c r="OEV301" s="730"/>
      <c r="OEW301" s="730"/>
      <c r="OEX301" s="730"/>
      <c r="OEY301" s="730"/>
      <c r="OEZ301" s="730"/>
      <c r="OFA301" s="730"/>
      <c r="OFB301" s="730"/>
      <c r="OFC301" s="730"/>
      <c r="OFD301" s="730"/>
      <c r="OFE301" s="730"/>
      <c r="OFF301" s="730"/>
      <c r="OFG301" s="730"/>
      <c r="OFH301" s="730"/>
      <c r="OFI301" s="730"/>
      <c r="OFJ301" s="730"/>
      <c r="OFK301" s="730"/>
      <c r="OFL301" s="730"/>
      <c r="OFM301" s="730"/>
      <c r="OFN301" s="730"/>
      <c r="OFO301" s="730"/>
      <c r="OFP301" s="730"/>
      <c r="OFQ301" s="730"/>
      <c r="OFR301" s="730"/>
      <c r="OFS301" s="730"/>
      <c r="OFT301" s="730"/>
      <c r="OFU301" s="730"/>
      <c r="OFV301" s="730"/>
      <c r="OFW301" s="730"/>
      <c r="OFX301" s="730"/>
      <c r="OFY301" s="730"/>
      <c r="OFZ301" s="730"/>
      <c r="OGA301" s="730"/>
      <c r="OGB301" s="730"/>
      <c r="OGC301" s="730"/>
      <c r="OGD301" s="730"/>
      <c r="OGE301" s="730"/>
      <c r="OGF301" s="730"/>
      <c r="OGG301" s="730"/>
      <c r="OGH301" s="730"/>
      <c r="OGI301" s="730"/>
      <c r="OGJ301" s="730"/>
      <c r="OGK301" s="730"/>
      <c r="OGL301" s="730"/>
      <c r="OGM301" s="730"/>
      <c r="OGN301" s="730"/>
      <c r="OGO301" s="730"/>
      <c r="OGP301" s="730"/>
      <c r="OGQ301" s="730"/>
      <c r="OGR301" s="730"/>
      <c r="OGS301" s="730"/>
      <c r="OGT301" s="730"/>
      <c r="OGU301" s="730"/>
      <c r="OGV301" s="730"/>
      <c r="OGW301" s="730"/>
      <c r="OGX301" s="730"/>
      <c r="OGY301" s="730"/>
      <c r="OGZ301" s="730"/>
      <c r="OHA301" s="730"/>
      <c r="OHB301" s="730"/>
      <c r="OHC301" s="730"/>
      <c r="OHD301" s="730"/>
      <c r="OHE301" s="730"/>
      <c r="OHF301" s="730"/>
      <c r="OHG301" s="730"/>
      <c r="OHH301" s="730"/>
      <c r="OHI301" s="730"/>
      <c r="OHJ301" s="730"/>
      <c r="OHK301" s="730"/>
      <c r="OHL301" s="730"/>
      <c r="OHM301" s="730"/>
      <c r="OHN301" s="730"/>
      <c r="OHO301" s="730"/>
      <c r="OHP301" s="730"/>
      <c r="OHQ301" s="730"/>
      <c r="OHR301" s="730"/>
      <c r="OHS301" s="730"/>
      <c r="OHT301" s="730"/>
      <c r="OHU301" s="730"/>
      <c r="OHV301" s="730"/>
      <c r="OHW301" s="730"/>
      <c r="OHX301" s="730"/>
      <c r="OHY301" s="730"/>
      <c r="OHZ301" s="730"/>
      <c r="OIA301" s="730"/>
      <c r="OIB301" s="730"/>
      <c r="OIC301" s="730"/>
      <c r="OID301" s="730"/>
      <c r="OIE301" s="730"/>
      <c r="OIF301" s="730"/>
      <c r="OIG301" s="730"/>
      <c r="OIH301" s="730"/>
      <c r="OII301" s="730"/>
      <c r="OIJ301" s="730"/>
      <c r="OIK301" s="730"/>
      <c r="OIL301" s="730"/>
      <c r="OIM301" s="730"/>
      <c r="OIN301" s="730"/>
      <c r="OIO301" s="730"/>
      <c r="OIP301" s="730"/>
      <c r="OIQ301" s="730"/>
      <c r="OIR301" s="730"/>
      <c r="OIS301" s="730"/>
      <c r="OIT301" s="730"/>
      <c r="OIU301" s="730"/>
      <c r="OIV301" s="730"/>
      <c r="OIW301" s="730"/>
      <c r="OIX301" s="730"/>
      <c r="OIY301" s="730"/>
      <c r="OIZ301" s="730"/>
      <c r="OJA301" s="730"/>
      <c r="OJB301" s="730"/>
      <c r="OJC301" s="730"/>
      <c r="OJD301" s="730"/>
      <c r="OJE301" s="730"/>
      <c r="OJF301" s="730"/>
      <c r="OJG301" s="730"/>
      <c r="OJH301" s="730"/>
      <c r="OJI301" s="730"/>
      <c r="OJJ301" s="730"/>
      <c r="OJK301" s="730"/>
      <c r="OJL301" s="730"/>
      <c r="OJM301" s="730"/>
      <c r="OJN301" s="730"/>
      <c r="OJO301" s="730"/>
      <c r="OJP301" s="730"/>
      <c r="OJQ301" s="730"/>
      <c r="OJR301" s="730"/>
      <c r="OJS301" s="730"/>
      <c r="OJT301" s="730"/>
      <c r="OJU301" s="730"/>
      <c r="OJV301" s="730"/>
      <c r="OJW301" s="730"/>
      <c r="OJX301" s="730"/>
      <c r="OJY301" s="730"/>
      <c r="OJZ301" s="730"/>
      <c r="OKA301" s="730"/>
      <c r="OKB301" s="730"/>
      <c r="OKC301" s="730"/>
      <c r="OKD301" s="730"/>
      <c r="OKE301" s="730"/>
      <c r="OKF301" s="730"/>
      <c r="OKG301" s="730"/>
      <c r="OKH301" s="730"/>
      <c r="OKI301" s="730"/>
      <c r="OKJ301" s="730"/>
      <c r="OKK301" s="730"/>
      <c r="OKL301" s="730"/>
      <c r="OKM301" s="730"/>
      <c r="OKN301" s="730"/>
      <c r="OKO301" s="730"/>
      <c r="OKP301" s="730"/>
      <c r="OKQ301" s="730"/>
      <c r="OKR301" s="730"/>
      <c r="OKS301" s="730"/>
      <c r="OKT301" s="730"/>
      <c r="OKU301" s="730"/>
      <c r="OKV301" s="730"/>
      <c r="OKW301" s="730"/>
      <c r="OKX301" s="730"/>
      <c r="OKY301" s="730"/>
      <c r="OKZ301" s="730"/>
      <c r="OLA301" s="730"/>
      <c r="OLB301" s="730"/>
      <c r="OLC301" s="730"/>
      <c r="OLD301" s="730"/>
      <c r="OLE301" s="730"/>
      <c r="OLF301" s="730"/>
      <c r="OLG301" s="730"/>
      <c r="OLH301" s="730"/>
      <c r="OLI301" s="730"/>
      <c r="OLJ301" s="730"/>
      <c r="OLK301" s="730"/>
      <c r="OLL301" s="730"/>
      <c r="OLM301" s="730"/>
      <c r="OLN301" s="730"/>
      <c r="OLO301" s="730"/>
      <c r="OLP301" s="730"/>
      <c r="OLQ301" s="730"/>
      <c r="OLR301" s="730"/>
      <c r="OLS301" s="730"/>
      <c r="OLT301" s="730"/>
      <c r="OLU301" s="730"/>
      <c r="OLV301" s="730"/>
      <c r="OLW301" s="730"/>
      <c r="OLX301" s="730"/>
      <c r="OLY301" s="730"/>
      <c r="OLZ301" s="730"/>
      <c r="OMA301" s="730"/>
      <c r="OMB301" s="730"/>
      <c r="OMC301" s="730"/>
      <c r="OMD301" s="730"/>
      <c r="OME301" s="730"/>
      <c r="OMF301" s="730"/>
      <c r="OMG301" s="730"/>
      <c r="OMH301" s="730"/>
      <c r="OMI301" s="730"/>
      <c r="OMJ301" s="730"/>
      <c r="OMK301" s="730"/>
      <c r="OML301" s="730"/>
      <c r="OMM301" s="730"/>
      <c r="OMN301" s="730"/>
      <c r="OMO301" s="730"/>
      <c r="OMP301" s="730"/>
      <c r="OMQ301" s="730"/>
      <c r="OMR301" s="730"/>
      <c r="OMS301" s="730"/>
      <c r="OMT301" s="730"/>
      <c r="OMU301" s="730"/>
      <c r="OMV301" s="730"/>
      <c r="OMW301" s="730"/>
      <c r="OMX301" s="730"/>
      <c r="OMY301" s="730"/>
      <c r="OMZ301" s="730"/>
      <c r="ONA301" s="730"/>
      <c r="ONB301" s="730"/>
      <c r="ONC301" s="730"/>
      <c r="OND301" s="730"/>
      <c r="ONE301" s="730"/>
      <c r="ONF301" s="730"/>
      <c r="ONG301" s="730"/>
      <c r="ONH301" s="730"/>
      <c r="ONI301" s="730"/>
      <c r="ONJ301" s="730"/>
      <c r="ONK301" s="730"/>
      <c r="ONL301" s="730"/>
      <c r="ONM301" s="730"/>
      <c r="ONN301" s="730"/>
      <c r="ONO301" s="730"/>
      <c r="ONP301" s="730"/>
      <c r="ONQ301" s="730"/>
      <c r="ONR301" s="730"/>
      <c r="ONS301" s="730"/>
      <c r="ONT301" s="730"/>
      <c r="ONU301" s="730"/>
      <c r="ONV301" s="730"/>
      <c r="ONW301" s="730"/>
      <c r="ONX301" s="730"/>
      <c r="ONY301" s="730"/>
      <c r="ONZ301" s="730"/>
      <c r="OOA301" s="730"/>
      <c r="OOB301" s="730"/>
      <c r="OOC301" s="730"/>
      <c r="OOD301" s="730"/>
      <c r="OOE301" s="730"/>
      <c r="OOF301" s="730"/>
      <c r="OOG301" s="730"/>
      <c r="OOH301" s="730"/>
      <c r="OOI301" s="730"/>
      <c r="OOJ301" s="730"/>
      <c r="OOK301" s="730"/>
      <c r="OOL301" s="730"/>
      <c r="OOM301" s="730"/>
      <c r="OON301" s="730"/>
      <c r="OOO301" s="730"/>
      <c r="OOP301" s="730"/>
      <c r="OOQ301" s="730"/>
      <c r="OOR301" s="730"/>
      <c r="OOS301" s="730"/>
      <c r="OOT301" s="730"/>
      <c r="OOU301" s="730"/>
      <c r="OOV301" s="730"/>
      <c r="OOW301" s="730"/>
      <c r="OOX301" s="730"/>
      <c r="OOY301" s="730"/>
      <c r="OOZ301" s="730"/>
      <c r="OPA301" s="730"/>
      <c r="OPB301" s="730"/>
      <c r="OPC301" s="730"/>
      <c r="OPD301" s="730"/>
      <c r="OPE301" s="730"/>
      <c r="OPF301" s="730"/>
      <c r="OPG301" s="730"/>
      <c r="OPH301" s="730"/>
      <c r="OPI301" s="730"/>
      <c r="OPJ301" s="730"/>
      <c r="OPK301" s="730"/>
      <c r="OPL301" s="730"/>
      <c r="OPM301" s="730"/>
      <c r="OPN301" s="730"/>
      <c r="OPO301" s="730"/>
      <c r="OPP301" s="730"/>
      <c r="OPQ301" s="730"/>
      <c r="OPR301" s="730"/>
      <c r="OPS301" s="730"/>
      <c r="OPT301" s="730"/>
      <c r="OPU301" s="730"/>
      <c r="OPV301" s="730"/>
      <c r="OPW301" s="730"/>
      <c r="OPX301" s="730"/>
      <c r="OPY301" s="730"/>
      <c r="OPZ301" s="730"/>
      <c r="OQA301" s="730"/>
      <c r="OQB301" s="730"/>
      <c r="OQC301" s="730"/>
      <c r="OQD301" s="730"/>
      <c r="OQE301" s="730"/>
      <c r="OQF301" s="730"/>
      <c r="OQG301" s="730"/>
      <c r="OQH301" s="730"/>
      <c r="OQI301" s="730"/>
      <c r="OQJ301" s="730"/>
      <c r="OQK301" s="730"/>
      <c r="OQL301" s="730"/>
      <c r="OQM301" s="730"/>
      <c r="OQN301" s="730"/>
      <c r="OQO301" s="730"/>
      <c r="OQP301" s="730"/>
      <c r="OQQ301" s="730"/>
      <c r="OQR301" s="730"/>
      <c r="OQS301" s="730"/>
      <c r="OQT301" s="730"/>
      <c r="OQU301" s="730"/>
      <c r="OQV301" s="730"/>
      <c r="OQW301" s="730"/>
      <c r="OQX301" s="730"/>
      <c r="OQY301" s="730"/>
      <c r="OQZ301" s="730"/>
      <c r="ORA301" s="730"/>
      <c r="ORB301" s="730"/>
      <c r="ORC301" s="730"/>
      <c r="ORD301" s="730"/>
      <c r="ORE301" s="730"/>
      <c r="ORF301" s="730"/>
      <c r="ORG301" s="730"/>
      <c r="ORH301" s="730"/>
      <c r="ORI301" s="730"/>
      <c r="ORJ301" s="730"/>
      <c r="ORK301" s="730"/>
      <c r="ORL301" s="730"/>
      <c r="ORM301" s="730"/>
      <c r="ORN301" s="730"/>
      <c r="ORO301" s="730"/>
      <c r="ORP301" s="730"/>
      <c r="ORQ301" s="730"/>
      <c r="ORR301" s="730"/>
      <c r="ORS301" s="730"/>
      <c r="ORT301" s="730"/>
      <c r="ORU301" s="730"/>
      <c r="ORV301" s="730"/>
      <c r="ORW301" s="730"/>
      <c r="ORX301" s="730"/>
      <c r="ORY301" s="730"/>
      <c r="ORZ301" s="730"/>
      <c r="OSA301" s="730"/>
      <c r="OSB301" s="730"/>
      <c r="OSC301" s="730"/>
      <c r="OSD301" s="730"/>
      <c r="OSE301" s="730"/>
      <c r="OSF301" s="730"/>
      <c r="OSG301" s="730"/>
      <c r="OSH301" s="730"/>
      <c r="OSI301" s="730"/>
      <c r="OSJ301" s="730"/>
      <c r="OSK301" s="730"/>
      <c r="OSL301" s="730"/>
      <c r="OSM301" s="730"/>
      <c r="OSN301" s="730"/>
      <c r="OSO301" s="730"/>
      <c r="OSP301" s="730"/>
      <c r="OSQ301" s="730"/>
      <c r="OSR301" s="730"/>
      <c r="OSS301" s="730"/>
      <c r="OST301" s="730"/>
      <c r="OSU301" s="730"/>
      <c r="OSV301" s="730"/>
      <c r="OSW301" s="730"/>
      <c r="OSX301" s="730"/>
      <c r="OSY301" s="730"/>
      <c r="OSZ301" s="730"/>
      <c r="OTA301" s="730"/>
      <c r="OTB301" s="730"/>
      <c r="OTC301" s="730"/>
      <c r="OTD301" s="730"/>
      <c r="OTE301" s="730"/>
      <c r="OTF301" s="730"/>
      <c r="OTG301" s="730"/>
      <c r="OTH301" s="730"/>
      <c r="OTI301" s="730"/>
      <c r="OTJ301" s="730"/>
      <c r="OTK301" s="730"/>
      <c r="OTL301" s="730"/>
      <c r="OTM301" s="730"/>
      <c r="OTN301" s="730"/>
      <c r="OTO301" s="730"/>
      <c r="OTP301" s="730"/>
      <c r="OTQ301" s="730"/>
      <c r="OTR301" s="730"/>
      <c r="OTS301" s="730"/>
      <c r="OTT301" s="730"/>
      <c r="OTU301" s="730"/>
      <c r="OTV301" s="730"/>
      <c r="OTW301" s="730"/>
      <c r="OTX301" s="730"/>
      <c r="OTY301" s="730"/>
      <c r="OTZ301" s="730"/>
      <c r="OUA301" s="730"/>
      <c r="OUB301" s="730"/>
      <c r="OUC301" s="730"/>
      <c r="OUD301" s="730"/>
      <c r="OUE301" s="730"/>
      <c r="OUF301" s="730"/>
      <c r="OUG301" s="730"/>
      <c r="OUH301" s="730"/>
      <c r="OUI301" s="730"/>
      <c r="OUJ301" s="730"/>
      <c r="OUK301" s="730"/>
      <c r="OUL301" s="730"/>
      <c r="OUM301" s="730"/>
      <c r="OUN301" s="730"/>
      <c r="OUO301" s="730"/>
      <c r="OUP301" s="730"/>
      <c r="OUQ301" s="730"/>
      <c r="OUR301" s="730"/>
      <c r="OUS301" s="730"/>
      <c r="OUT301" s="730"/>
      <c r="OUU301" s="730"/>
      <c r="OUV301" s="730"/>
      <c r="OUW301" s="730"/>
      <c r="OUX301" s="730"/>
      <c r="OUY301" s="730"/>
      <c r="OUZ301" s="730"/>
      <c r="OVA301" s="730"/>
      <c r="OVB301" s="730"/>
      <c r="OVC301" s="730"/>
      <c r="OVD301" s="730"/>
      <c r="OVE301" s="730"/>
      <c r="OVF301" s="730"/>
      <c r="OVG301" s="730"/>
      <c r="OVH301" s="730"/>
      <c r="OVI301" s="730"/>
      <c r="OVJ301" s="730"/>
      <c r="OVK301" s="730"/>
      <c r="OVL301" s="730"/>
      <c r="OVM301" s="730"/>
      <c r="OVN301" s="730"/>
      <c r="OVO301" s="730"/>
      <c r="OVP301" s="730"/>
      <c r="OVQ301" s="730"/>
      <c r="OVR301" s="730"/>
      <c r="OVS301" s="730"/>
      <c r="OVT301" s="730"/>
      <c r="OVU301" s="730"/>
      <c r="OVV301" s="730"/>
      <c r="OVW301" s="730"/>
      <c r="OVX301" s="730"/>
      <c r="OVY301" s="730"/>
      <c r="OVZ301" s="730"/>
      <c r="OWA301" s="730"/>
      <c r="OWB301" s="730"/>
      <c r="OWC301" s="730"/>
      <c r="OWD301" s="730"/>
      <c r="OWE301" s="730"/>
      <c r="OWF301" s="730"/>
      <c r="OWG301" s="730"/>
      <c r="OWH301" s="730"/>
      <c r="OWI301" s="730"/>
      <c r="OWJ301" s="730"/>
      <c r="OWK301" s="730"/>
      <c r="OWL301" s="730"/>
      <c r="OWM301" s="730"/>
      <c r="OWN301" s="730"/>
      <c r="OWO301" s="730"/>
      <c r="OWP301" s="730"/>
      <c r="OWQ301" s="730"/>
      <c r="OWR301" s="730"/>
      <c r="OWS301" s="730"/>
      <c r="OWT301" s="730"/>
      <c r="OWU301" s="730"/>
      <c r="OWV301" s="730"/>
      <c r="OWW301" s="730"/>
      <c r="OWX301" s="730"/>
      <c r="OWY301" s="730"/>
      <c r="OWZ301" s="730"/>
      <c r="OXA301" s="730"/>
      <c r="OXB301" s="730"/>
      <c r="OXC301" s="730"/>
      <c r="OXD301" s="730"/>
      <c r="OXE301" s="730"/>
      <c r="OXF301" s="730"/>
      <c r="OXG301" s="730"/>
      <c r="OXH301" s="730"/>
      <c r="OXI301" s="730"/>
      <c r="OXJ301" s="730"/>
      <c r="OXK301" s="730"/>
      <c r="OXL301" s="730"/>
      <c r="OXM301" s="730"/>
      <c r="OXN301" s="730"/>
      <c r="OXO301" s="730"/>
      <c r="OXP301" s="730"/>
      <c r="OXQ301" s="730"/>
      <c r="OXR301" s="730"/>
      <c r="OXS301" s="730"/>
      <c r="OXT301" s="730"/>
      <c r="OXU301" s="730"/>
      <c r="OXV301" s="730"/>
      <c r="OXW301" s="730"/>
      <c r="OXX301" s="730"/>
      <c r="OXY301" s="730"/>
      <c r="OXZ301" s="730"/>
      <c r="OYA301" s="730"/>
      <c r="OYB301" s="730"/>
      <c r="OYC301" s="730"/>
      <c r="OYD301" s="730"/>
      <c r="OYE301" s="730"/>
      <c r="OYF301" s="730"/>
      <c r="OYG301" s="730"/>
      <c r="OYH301" s="730"/>
      <c r="OYI301" s="730"/>
      <c r="OYJ301" s="730"/>
      <c r="OYK301" s="730"/>
      <c r="OYL301" s="730"/>
      <c r="OYM301" s="730"/>
      <c r="OYN301" s="730"/>
      <c r="OYO301" s="730"/>
      <c r="OYP301" s="730"/>
      <c r="OYQ301" s="730"/>
      <c r="OYR301" s="730"/>
      <c r="OYS301" s="730"/>
      <c r="OYT301" s="730"/>
      <c r="OYU301" s="730"/>
      <c r="OYV301" s="730"/>
      <c r="OYW301" s="730"/>
      <c r="OYX301" s="730"/>
      <c r="OYY301" s="730"/>
      <c r="OYZ301" s="730"/>
      <c r="OZA301" s="730"/>
      <c r="OZB301" s="730"/>
      <c r="OZC301" s="730"/>
      <c r="OZD301" s="730"/>
      <c r="OZE301" s="730"/>
      <c r="OZF301" s="730"/>
      <c r="OZG301" s="730"/>
      <c r="OZH301" s="730"/>
      <c r="OZI301" s="730"/>
      <c r="OZJ301" s="730"/>
      <c r="OZK301" s="730"/>
      <c r="OZL301" s="730"/>
      <c r="OZM301" s="730"/>
      <c r="OZN301" s="730"/>
      <c r="OZO301" s="730"/>
      <c r="OZP301" s="730"/>
      <c r="OZQ301" s="730"/>
      <c r="OZR301" s="730"/>
      <c r="OZS301" s="730"/>
      <c r="OZT301" s="730"/>
      <c r="OZU301" s="730"/>
      <c r="OZV301" s="730"/>
      <c r="OZW301" s="730"/>
      <c r="OZX301" s="730"/>
      <c r="OZY301" s="730"/>
      <c r="OZZ301" s="730"/>
      <c r="PAA301" s="730"/>
      <c r="PAB301" s="730"/>
      <c r="PAC301" s="730"/>
      <c r="PAD301" s="730"/>
      <c r="PAE301" s="730"/>
      <c r="PAF301" s="730"/>
      <c r="PAG301" s="730"/>
      <c r="PAH301" s="730"/>
      <c r="PAI301" s="730"/>
      <c r="PAJ301" s="730"/>
      <c r="PAK301" s="730"/>
      <c r="PAL301" s="730"/>
      <c r="PAM301" s="730"/>
      <c r="PAN301" s="730"/>
      <c r="PAO301" s="730"/>
      <c r="PAP301" s="730"/>
      <c r="PAQ301" s="730"/>
      <c r="PAR301" s="730"/>
      <c r="PAS301" s="730"/>
      <c r="PAT301" s="730"/>
      <c r="PAU301" s="730"/>
      <c r="PAV301" s="730"/>
      <c r="PAW301" s="730"/>
      <c r="PAX301" s="730"/>
      <c r="PAY301" s="730"/>
      <c r="PAZ301" s="730"/>
      <c r="PBA301" s="730"/>
      <c r="PBB301" s="730"/>
      <c r="PBC301" s="730"/>
      <c r="PBD301" s="730"/>
      <c r="PBE301" s="730"/>
      <c r="PBF301" s="730"/>
      <c r="PBG301" s="730"/>
      <c r="PBH301" s="730"/>
      <c r="PBI301" s="730"/>
      <c r="PBJ301" s="730"/>
      <c r="PBK301" s="730"/>
      <c r="PBL301" s="730"/>
      <c r="PBM301" s="730"/>
      <c r="PBN301" s="730"/>
      <c r="PBO301" s="730"/>
      <c r="PBP301" s="730"/>
      <c r="PBQ301" s="730"/>
      <c r="PBR301" s="730"/>
      <c r="PBS301" s="730"/>
      <c r="PBT301" s="730"/>
      <c r="PBU301" s="730"/>
      <c r="PBV301" s="730"/>
      <c r="PBW301" s="730"/>
      <c r="PBX301" s="730"/>
      <c r="PBY301" s="730"/>
      <c r="PBZ301" s="730"/>
      <c r="PCA301" s="730"/>
      <c r="PCB301" s="730"/>
      <c r="PCC301" s="730"/>
      <c r="PCD301" s="730"/>
      <c r="PCE301" s="730"/>
      <c r="PCF301" s="730"/>
      <c r="PCG301" s="730"/>
      <c r="PCH301" s="730"/>
      <c r="PCI301" s="730"/>
      <c r="PCJ301" s="730"/>
      <c r="PCK301" s="730"/>
      <c r="PCL301" s="730"/>
      <c r="PCM301" s="730"/>
      <c r="PCN301" s="730"/>
      <c r="PCO301" s="730"/>
      <c r="PCP301" s="730"/>
      <c r="PCQ301" s="730"/>
      <c r="PCR301" s="730"/>
      <c r="PCS301" s="730"/>
      <c r="PCT301" s="730"/>
      <c r="PCU301" s="730"/>
      <c r="PCV301" s="730"/>
      <c r="PCW301" s="730"/>
      <c r="PCX301" s="730"/>
      <c r="PCY301" s="730"/>
      <c r="PCZ301" s="730"/>
      <c r="PDA301" s="730"/>
      <c r="PDB301" s="730"/>
      <c r="PDC301" s="730"/>
      <c r="PDD301" s="730"/>
      <c r="PDE301" s="730"/>
      <c r="PDF301" s="730"/>
      <c r="PDG301" s="730"/>
      <c r="PDH301" s="730"/>
      <c r="PDI301" s="730"/>
      <c r="PDJ301" s="730"/>
      <c r="PDK301" s="730"/>
      <c r="PDL301" s="730"/>
      <c r="PDM301" s="730"/>
      <c r="PDN301" s="730"/>
      <c r="PDO301" s="730"/>
      <c r="PDP301" s="730"/>
      <c r="PDQ301" s="730"/>
      <c r="PDR301" s="730"/>
      <c r="PDS301" s="730"/>
      <c r="PDT301" s="730"/>
      <c r="PDU301" s="730"/>
      <c r="PDV301" s="730"/>
      <c r="PDW301" s="730"/>
      <c r="PDX301" s="730"/>
      <c r="PDY301" s="730"/>
      <c r="PDZ301" s="730"/>
      <c r="PEA301" s="730"/>
      <c r="PEB301" s="730"/>
      <c r="PEC301" s="730"/>
      <c r="PED301" s="730"/>
      <c r="PEE301" s="730"/>
      <c r="PEF301" s="730"/>
      <c r="PEG301" s="730"/>
      <c r="PEH301" s="730"/>
      <c r="PEI301" s="730"/>
      <c r="PEJ301" s="730"/>
      <c r="PEK301" s="730"/>
      <c r="PEL301" s="730"/>
      <c r="PEM301" s="730"/>
      <c r="PEN301" s="730"/>
      <c r="PEO301" s="730"/>
      <c r="PEP301" s="730"/>
      <c r="PEQ301" s="730"/>
      <c r="PER301" s="730"/>
      <c r="PES301" s="730"/>
      <c r="PET301" s="730"/>
      <c r="PEU301" s="730"/>
      <c r="PEV301" s="730"/>
      <c r="PEW301" s="730"/>
      <c r="PEX301" s="730"/>
      <c r="PEY301" s="730"/>
      <c r="PEZ301" s="730"/>
      <c r="PFA301" s="730"/>
      <c r="PFB301" s="730"/>
      <c r="PFC301" s="730"/>
      <c r="PFD301" s="730"/>
      <c r="PFE301" s="730"/>
      <c r="PFF301" s="730"/>
      <c r="PFG301" s="730"/>
      <c r="PFH301" s="730"/>
      <c r="PFI301" s="730"/>
      <c r="PFJ301" s="730"/>
      <c r="PFK301" s="730"/>
      <c r="PFL301" s="730"/>
      <c r="PFM301" s="730"/>
      <c r="PFN301" s="730"/>
      <c r="PFO301" s="730"/>
      <c r="PFP301" s="730"/>
      <c r="PFQ301" s="730"/>
      <c r="PFR301" s="730"/>
      <c r="PFS301" s="730"/>
      <c r="PFT301" s="730"/>
      <c r="PFU301" s="730"/>
      <c r="PFV301" s="730"/>
      <c r="PFW301" s="730"/>
      <c r="PFX301" s="730"/>
      <c r="PFY301" s="730"/>
      <c r="PFZ301" s="730"/>
      <c r="PGA301" s="730"/>
      <c r="PGB301" s="730"/>
      <c r="PGC301" s="730"/>
      <c r="PGD301" s="730"/>
      <c r="PGE301" s="730"/>
      <c r="PGF301" s="730"/>
      <c r="PGG301" s="730"/>
      <c r="PGH301" s="730"/>
      <c r="PGI301" s="730"/>
      <c r="PGJ301" s="730"/>
      <c r="PGK301" s="730"/>
      <c r="PGL301" s="730"/>
      <c r="PGM301" s="730"/>
      <c r="PGN301" s="730"/>
      <c r="PGO301" s="730"/>
      <c r="PGP301" s="730"/>
      <c r="PGQ301" s="730"/>
      <c r="PGR301" s="730"/>
      <c r="PGS301" s="730"/>
      <c r="PGT301" s="730"/>
      <c r="PGU301" s="730"/>
      <c r="PGV301" s="730"/>
      <c r="PGW301" s="730"/>
      <c r="PGX301" s="730"/>
      <c r="PGY301" s="730"/>
      <c r="PGZ301" s="730"/>
      <c r="PHA301" s="730"/>
      <c r="PHB301" s="730"/>
      <c r="PHC301" s="730"/>
      <c r="PHD301" s="730"/>
      <c r="PHE301" s="730"/>
      <c r="PHF301" s="730"/>
      <c r="PHG301" s="730"/>
      <c r="PHH301" s="730"/>
      <c r="PHI301" s="730"/>
      <c r="PHJ301" s="730"/>
      <c r="PHK301" s="730"/>
      <c r="PHL301" s="730"/>
      <c r="PHM301" s="730"/>
      <c r="PHN301" s="730"/>
      <c r="PHO301" s="730"/>
      <c r="PHP301" s="730"/>
      <c r="PHQ301" s="730"/>
      <c r="PHR301" s="730"/>
      <c r="PHS301" s="730"/>
      <c r="PHT301" s="730"/>
      <c r="PHU301" s="730"/>
      <c r="PHV301" s="730"/>
      <c r="PHW301" s="730"/>
      <c r="PHX301" s="730"/>
      <c r="PHY301" s="730"/>
      <c r="PHZ301" s="730"/>
      <c r="PIA301" s="730"/>
      <c r="PIB301" s="730"/>
      <c r="PIC301" s="730"/>
      <c r="PID301" s="730"/>
      <c r="PIE301" s="730"/>
      <c r="PIF301" s="730"/>
      <c r="PIG301" s="730"/>
      <c r="PIH301" s="730"/>
      <c r="PII301" s="730"/>
      <c r="PIJ301" s="730"/>
      <c r="PIK301" s="730"/>
      <c r="PIL301" s="730"/>
      <c r="PIM301" s="730"/>
      <c r="PIN301" s="730"/>
      <c r="PIO301" s="730"/>
      <c r="PIP301" s="730"/>
      <c r="PIQ301" s="730"/>
      <c r="PIR301" s="730"/>
      <c r="PIS301" s="730"/>
      <c r="PIT301" s="730"/>
      <c r="PIU301" s="730"/>
      <c r="PIV301" s="730"/>
      <c r="PIW301" s="730"/>
      <c r="PIX301" s="730"/>
      <c r="PIY301" s="730"/>
      <c r="PIZ301" s="730"/>
      <c r="PJA301" s="730"/>
      <c r="PJB301" s="730"/>
      <c r="PJC301" s="730"/>
      <c r="PJD301" s="730"/>
      <c r="PJE301" s="730"/>
      <c r="PJF301" s="730"/>
      <c r="PJG301" s="730"/>
      <c r="PJH301" s="730"/>
      <c r="PJI301" s="730"/>
      <c r="PJJ301" s="730"/>
      <c r="PJK301" s="730"/>
      <c r="PJL301" s="730"/>
      <c r="PJM301" s="730"/>
      <c r="PJN301" s="730"/>
      <c r="PJO301" s="730"/>
      <c r="PJP301" s="730"/>
      <c r="PJQ301" s="730"/>
      <c r="PJR301" s="730"/>
      <c r="PJS301" s="730"/>
      <c r="PJT301" s="730"/>
      <c r="PJU301" s="730"/>
      <c r="PJV301" s="730"/>
      <c r="PJW301" s="730"/>
      <c r="PJX301" s="730"/>
      <c r="PJY301" s="730"/>
      <c r="PJZ301" s="730"/>
      <c r="PKA301" s="730"/>
      <c r="PKB301" s="730"/>
      <c r="PKC301" s="730"/>
      <c r="PKD301" s="730"/>
      <c r="PKE301" s="730"/>
      <c r="PKF301" s="730"/>
      <c r="PKG301" s="730"/>
      <c r="PKH301" s="730"/>
      <c r="PKI301" s="730"/>
      <c r="PKJ301" s="730"/>
      <c r="PKK301" s="730"/>
      <c r="PKL301" s="730"/>
      <c r="PKM301" s="730"/>
      <c r="PKN301" s="730"/>
      <c r="PKO301" s="730"/>
      <c r="PKP301" s="730"/>
      <c r="PKQ301" s="730"/>
      <c r="PKR301" s="730"/>
      <c r="PKS301" s="730"/>
      <c r="PKT301" s="730"/>
      <c r="PKU301" s="730"/>
      <c r="PKV301" s="730"/>
      <c r="PKW301" s="730"/>
      <c r="PKX301" s="730"/>
      <c r="PKY301" s="730"/>
      <c r="PKZ301" s="730"/>
      <c r="PLA301" s="730"/>
      <c r="PLB301" s="730"/>
      <c r="PLC301" s="730"/>
      <c r="PLD301" s="730"/>
      <c r="PLE301" s="730"/>
      <c r="PLF301" s="730"/>
      <c r="PLG301" s="730"/>
      <c r="PLH301" s="730"/>
      <c r="PLI301" s="730"/>
      <c r="PLJ301" s="730"/>
      <c r="PLK301" s="730"/>
      <c r="PLL301" s="730"/>
      <c r="PLM301" s="730"/>
      <c r="PLN301" s="730"/>
      <c r="PLO301" s="730"/>
      <c r="PLP301" s="730"/>
      <c r="PLQ301" s="730"/>
      <c r="PLR301" s="730"/>
      <c r="PLS301" s="730"/>
      <c r="PLT301" s="730"/>
      <c r="PLU301" s="730"/>
      <c r="PLV301" s="730"/>
      <c r="PLW301" s="730"/>
      <c r="PLX301" s="730"/>
      <c r="PLY301" s="730"/>
      <c r="PLZ301" s="730"/>
      <c r="PMA301" s="730"/>
      <c r="PMB301" s="730"/>
      <c r="PMC301" s="730"/>
      <c r="PMD301" s="730"/>
      <c r="PME301" s="730"/>
      <c r="PMF301" s="730"/>
      <c r="PMG301" s="730"/>
      <c r="PMH301" s="730"/>
      <c r="PMI301" s="730"/>
      <c r="PMJ301" s="730"/>
      <c r="PMK301" s="730"/>
      <c r="PML301" s="730"/>
      <c r="PMM301" s="730"/>
      <c r="PMN301" s="730"/>
      <c r="PMO301" s="730"/>
      <c r="PMP301" s="730"/>
      <c r="PMQ301" s="730"/>
      <c r="PMR301" s="730"/>
      <c r="PMS301" s="730"/>
      <c r="PMT301" s="730"/>
      <c r="PMU301" s="730"/>
      <c r="PMV301" s="730"/>
      <c r="PMW301" s="730"/>
      <c r="PMX301" s="730"/>
      <c r="PMY301" s="730"/>
      <c r="PMZ301" s="730"/>
      <c r="PNA301" s="730"/>
      <c r="PNB301" s="730"/>
      <c r="PNC301" s="730"/>
      <c r="PND301" s="730"/>
      <c r="PNE301" s="730"/>
      <c r="PNF301" s="730"/>
      <c r="PNG301" s="730"/>
      <c r="PNH301" s="730"/>
      <c r="PNI301" s="730"/>
      <c r="PNJ301" s="730"/>
      <c r="PNK301" s="730"/>
      <c r="PNL301" s="730"/>
      <c r="PNM301" s="730"/>
      <c r="PNN301" s="730"/>
      <c r="PNO301" s="730"/>
      <c r="PNP301" s="730"/>
      <c r="PNQ301" s="730"/>
      <c r="PNR301" s="730"/>
      <c r="PNS301" s="730"/>
      <c r="PNT301" s="730"/>
      <c r="PNU301" s="730"/>
      <c r="PNV301" s="730"/>
      <c r="PNW301" s="730"/>
      <c r="PNX301" s="730"/>
      <c r="PNY301" s="730"/>
      <c r="PNZ301" s="730"/>
      <c r="POA301" s="730"/>
      <c r="POB301" s="730"/>
      <c r="POC301" s="730"/>
      <c r="POD301" s="730"/>
      <c r="POE301" s="730"/>
      <c r="POF301" s="730"/>
      <c r="POG301" s="730"/>
      <c r="POH301" s="730"/>
      <c r="POI301" s="730"/>
      <c r="POJ301" s="730"/>
      <c r="POK301" s="730"/>
      <c r="POL301" s="730"/>
      <c r="POM301" s="730"/>
      <c r="PON301" s="730"/>
      <c r="POO301" s="730"/>
      <c r="POP301" s="730"/>
      <c r="POQ301" s="730"/>
      <c r="POR301" s="730"/>
      <c r="POS301" s="730"/>
      <c r="POT301" s="730"/>
      <c r="POU301" s="730"/>
      <c r="POV301" s="730"/>
      <c r="POW301" s="730"/>
      <c r="POX301" s="730"/>
      <c r="POY301" s="730"/>
      <c r="POZ301" s="730"/>
      <c r="PPA301" s="730"/>
      <c r="PPB301" s="730"/>
      <c r="PPC301" s="730"/>
      <c r="PPD301" s="730"/>
      <c r="PPE301" s="730"/>
      <c r="PPF301" s="730"/>
      <c r="PPG301" s="730"/>
      <c r="PPH301" s="730"/>
      <c r="PPI301" s="730"/>
      <c r="PPJ301" s="730"/>
      <c r="PPK301" s="730"/>
      <c r="PPL301" s="730"/>
      <c r="PPM301" s="730"/>
      <c r="PPN301" s="730"/>
      <c r="PPO301" s="730"/>
      <c r="PPP301" s="730"/>
      <c r="PPQ301" s="730"/>
      <c r="PPR301" s="730"/>
      <c r="PPS301" s="730"/>
      <c r="PPT301" s="730"/>
      <c r="PPU301" s="730"/>
      <c r="PPV301" s="730"/>
      <c r="PPW301" s="730"/>
      <c r="PPX301" s="730"/>
      <c r="PPY301" s="730"/>
      <c r="PPZ301" s="730"/>
      <c r="PQA301" s="730"/>
      <c r="PQB301" s="730"/>
      <c r="PQC301" s="730"/>
      <c r="PQD301" s="730"/>
      <c r="PQE301" s="730"/>
      <c r="PQF301" s="730"/>
      <c r="PQG301" s="730"/>
      <c r="PQH301" s="730"/>
      <c r="PQI301" s="730"/>
      <c r="PQJ301" s="730"/>
      <c r="PQK301" s="730"/>
      <c r="PQL301" s="730"/>
      <c r="PQM301" s="730"/>
      <c r="PQN301" s="730"/>
      <c r="PQO301" s="730"/>
      <c r="PQP301" s="730"/>
      <c r="PQQ301" s="730"/>
      <c r="PQR301" s="730"/>
      <c r="PQS301" s="730"/>
      <c r="PQT301" s="730"/>
      <c r="PQU301" s="730"/>
      <c r="PQV301" s="730"/>
      <c r="PQW301" s="730"/>
      <c r="PQX301" s="730"/>
      <c r="PQY301" s="730"/>
      <c r="PQZ301" s="730"/>
      <c r="PRA301" s="730"/>
      <c r="PRB301" s="730"/>
      <c r="PRC301" s="730"/>
      <c r="PRD301" s="730"/>
      <c r="PRE301" s="730"/>
      <c r="PRF301" s="730"/>
      <c r="PRG301" s="730"/>
      <c r="PRH301" s="730"/>
      <c r="PRI301" s="730"/>
      <c r="PRJ301" s="730"/>
      <c r="PRK301" s="730"/>
      <c r="PRL301" s="730"/>
      <c r="PRM301" s="730"/>
      <c r="PRN301" s="730"/>
      <c r="PRO301" s="730"/>
      <c r="PRP301" s="730"/>
      <c r="PRQ301" s="730"/>
      <c r="PRR301" s="730"/>
      <c r="PRS301" s="730"/>
      <c r="PRT301" s="730"/>
      <c r="PRU301" s="730"/>
      <c r="PRV301" s="730"/>
      <c r="PRW301" s="730"/>
      <c r="PRX301" s="730"/>
      <c r="PRY301" s="730"/>
      <c r="PRZ301" s="730"/>
      <c r="PSA301" s="730"/>
      <c r="PSB301" s="730"/>
      <c r="PSC301" s="730"/>
      <c r="PSD301" s="730"/>
      <c r="PSE301" s="730"/>
      <c r="PSF301" s="730"/>
      <c r="PSG301" s="730"/>
      <c r="PSH301" s="730"/>
      <c r="PSI301" s="730"/>
      <c r="PSJ301" s="730"/>
      <c r="PSK301" s="730"/>
      <c r="PSL301" s="730"/>
      <c r="PSM301" s="730"/>
      <c r="PSN301" s="730"/>
      <c r="PSO301" s="730"/>
      <c r="PSP301" s="730"/>
      <c r="PSQ301" s="730"/>
      <c r="PSR301" s="730"/>
      <c r="PSS301" s="730"/>
      <c r="PST301" s="730"/>
      <c r="PSU301" s="730"/>
      <c r="PSV301" s="730"/>
      <c r="PSW301" s="730"/>
      <c r="PSX301" s="730"/>
      <c r="PSY301" s="730"/>
      <c r="PSZ301" s="730"/>
      <c r="PTA301" s="730"/>
      <c r="PTB301" s="730"/>
      <c r="PTC301" s="730"/>
      <c r="PTD301" s="730"/>
      <c r="PTE301" s="730"/>
      <c r="PTF301" s="730"/>
      <c r="PTG301" s="730"/>
      <c r="PTH301" s="730"/>
      <c r="PTI301" s="730"/>
      <c r="PTJ301" s="730"/>
      <c r="PTK301" s="730"/>
      <c r="PTL301" s="730"/>
      <c r="PTM301" s="730"/>
      <c r="PTN301" s="730"/>
      <c r="PTO301" s="730"/>
      <c r="PTP301" s="730"/>
      <c r="PTQ301" s="730"/>
      <c r="PTR301" s="730"/>
      <c r="PTS301" s="730"/>
      <c r="PTT301" s="730"/>
      <c r="PTU301" s="730"/>
      <c r="PTV301" s="730"/>
      <c r="PTW301" s="730"/>
      <c r="PTX301" s="730"/>
      <c r="PTY301" s="730"/>
      <c r="PTZ301" s="730"/>
      <c r="PUA301" s="730"/>
      <c r="PUB301" s="730"/>
      <c r="PUC301" s="730"/>
      <c r="PUD301" s="730"/>
      <c r="PUE301" s="730"/>
      <c r="PUF301" s="730"/>
      <c r="PUG301" s="730"/>
      <c r="PUH301" s="730"/>
      <c r="PUI301" s="730"/>
      <c r="PUJ301" s="730"/>
      <c r="PUK301" s="730"/>
      <c r="PUL301" s="730"/>
      <c r="PUM301" s="730"/>
      <c r="PUN301" s="730"/>
      <c r="PUO301" s="730"/>
      <c r="PUP301" s="730"/>
      <c r="PUQ301" s="730"/>
      <c r="PUR301" s="730"/>
      <c r="PUS301" s="730"/>
      <c r="PUT301" s="730"/>
      <c r="PUU301" s="730"/>
      <c r="PUV301" s="730"/>
      <c r="PUW301" s="730"/>
      <c r="PUX301" s="730"/>
      <c r="PUY301" s="730"/>
      <c r="PUZ301" s="730"/>
      <c r="PVA301" s="730"/>
      <c r="PVB301" s="730"/>
      <c r="PVC301" s="730"/>
      <c r="PVD301" s="730"/>
      <c r="PVE301" s="730"/>
      <c r="PVF301" s="730"/>
      <c r="PVG301" s="730"/>
      <c r="PVH301" s="730"/>
      <c r="PVI301" s="730"/>
      <c r="PVJ301" s="730"/>
      <c r="PVK301" s="730"/>
      <c r="PVL301" s="730"/>
      <c r="PVM301" s="730"/>
      <c r="PVN301" s="730"/>
      <c r="PVO301" s="730"/>
      <c r="PVP301" s="730"/>
      <c r="PVQ301" s="730"/>
      <c r="PVR301" s="730"/>
      <c r="PVS301" s="730"/>
      <c r="PVT301" s="730"/>
      <c r="PVU301" s="730"/>
      <c r="PVV301" s="730"/>
      <c r="PVW301" s="730"/>
      <c r="PVX301" s="730"/>
      <c r="PVY301" s="730"/>
      <c r="PVZ301" s="730"/>
      <c r="PWA301" s="730"/>
      <c r="PWB301" s="730"/>
      <c r="PWC301" s="730"/>
      <c r="PWD301" s="730"/>
      <c r="PWE301" s="730"/>
      <c r="PWF301" s="730"/>
      <c r="PWG301" s="730"/>
      <c r="PWH301" s="730"/>
      <c r="PWI301" s="730"/>
      <c r="PWJ301" s="730"/>
      <c r="PWK301" s="730"/>
      <c r="PWL301" s="730"/>
      <c r="PWM301" s="730"/>
      <c r="PWN301" s="730"/>
      <c r="PWO301" s="730"/>
      <c r="PWP301" s="730"/>
      <c r="PWQ301" s="730"/>
      <c r="PWR301" s="730"/>
      <c r="PWS301" s="730"/>
      <c r="PWT301" s="730"/>
      <c r="PWU301" s="730"/>
      <c r="PWV301" s="730"/>
      <c r="PWW301" s="730"/>
      <c r="PWX301" s="730"/>
      <c r="PWY301" s="730"/>
      <c r="PWZ301" s="730"/>
      <c r="PXA301" s="730"/>
      <c r="PXB301" s="730"/>
      <c r="PXC301" s="730"/>
      <c r="PXD301" s="730"/>
      <c r="PXE301" s="730"/>
      <c r="PXF301" s="730"/>
      <c r="PXG301" s="730"/>
      <c r="PXH301" s="730"/>
      <c r="PXI301" s="730"/>
      <c r="PXJ301" s="730"/>
      <c r="PXK301" s="730"/>
      <c r="PXL301" s="730"/>
      <c r="PXM301" s="730"/>
      <c r="PXN301" s="730"/>
      <c r="PXO301" s="730"/>
      <c r="PXP301" s="730"/>
      <c r="PXQ301" s="730"/>
      <c r="PXR301" s="730"/>
      <c r="PXS301" s="730"/>
      <c r="PXT301" s="730"/>
      <c r="PXU301" s="730"/>
      <c r="PXV301" s="730"/>
      <c r="PXW301" s="730"/>
      <c r="PXX301" s="730"/>
      <c r="PXY301" s="730"/>
      <c r="PXZ301" s="730"/>
      <c r="PYA301" s="730"/>
      <c r="PYB301" s="730"/>
      <c r="PYC301" s="730"/>
      <c r="PYD301" s="730"/>
      <c r="PYE301" s="730"/>
      <c r="PYF301" s="730"/>
      <c r="PYG301" s="730"/>
      <c r="PYH301" s="730"/>
      <c r="PYI301" s="730"/>
      <c r="PYJ301" s="730"/>
      <c r="PYK301" s="730"/>
      <c r="PYL301" s="730"/>
      <c r="PYM301" s="730"/>
      <c r="PYN301" s="730"/>
      <c r="PYO301" s="730"/>
      <c r="PYP301" s="730"/>
      <c r="PYQ301" s="730"/>
      <c r="PYR301" s="730"/>
      <c r="PYS301" s="730"/>
      <c r="PYT301" s="730"/>
      <c r="PYU301" s="730"/>
      <c r="PYV301" s="730"/>
      <c r="PYW301" s="730"/>
      <c r="PYX301" s="730"/>
      <c r="PYY301" s="730"/>
      <c r="PYZ301" s="730"/>
      <c r="PZA301" s="730"/>
      <c r="PZB301" s="730"/>
      <c r="PZC301" s="730"/>
      <c r="PZD301" s="730"/>
      <c r="PZE301" s="730"/>
      <c r="PZF301" s="730"/>
      <c r="PZG301" s="730"/>
      <c r="PZH301" s="730"/>
      <c r="PZI301" s="730"/>
      <c r="PZJ301" s="730"/>
      <c r="PZK301" s="730"/>
      <c r="PZL301" s="730"/>
      <c r="PZM301" s="730"/>
      <c r="PZN301" s="730"/>
      <c r="PZO301" s="730"/>
      <c r="PZP301" s="730"/>
      <c r="PZQ301" s="730"/>
      <c r="PZR301" s="730"/>
      <c r="PZS301" s="730"/>
      <c r="PZT301" s="730"/>
      <c r="PZU301" s="730"/>
      <c r="PZV301" s="730"/>
      <c r="PZW301" s="730"/>
      <c r="PZX301" s="730"/>
      <c r="PZY301" s="730"/>
      <c r="PZZ301" s="730"/>
      <c r="QAA301" s="730"/>
      <c r="QAB301" s="730"/>
      <c r="QAC301" s="730"/>
      <c r="QAD301" s="730"/>
      <c r="QAE301" s="730"/>
      <c r="QAF301" s="730"/>
      <c r="QAG301" s="730"/>
      <c r="QAH301" s="730"/>
      <c r="QAI301" s="730"/>
      <c r="QAJ301" s="730"/>
      <c r="QAK301" s="730"/>
      <c r="QAL301" s="730"/>
      <c r="QAM301" s="730"/>
      <c r="QAN301" s="730"/>
      <c r="QAO301" s="730"/>
      <c r="QAP301" s="730"/>
      <c r="QAQ301" s="730"/>
      <c r="QAR301" s="730"/>
      <c r="QAS301" s="730"/>
      <c r="QAT301" s="730"/>
      <c r="QAU301" s="730"/>
      <c r="QAV301" s="730"/>
      <c r="QAW301" s="730"/>
      <c r="QAX301" s="730"/>
      <c r="QAY301" s="730"/>
      <c r="QAZ301" s="730"/>
      <c r="QBA301" s="730"/>
      <c r="QBB301" s="730"/>
      <c r="QBC301" s="730"/>
      <c r="QBD301" s="730"/>
      <c r="QBE301" s="730"/>
      <c r="QBF301" s="730"/>
      <c r="QBG301" s="730"/>
      <c r="QBH301" s="730"/>
      <c r="QBI301" s="730"/>
      <c r="QBJ301" s="730"/>
      <c r="QBK301" s="730"/>
      <c r="QBL301" s="730"/>
      <c r="QBM301" s="730"/>
      <c r="QBN301" s="730"/>
      <c r="QBO301" s="730"/>
      <c r="QBP301" s="730"/>
      <c r="QBQ301" s="730"/>
      <c r="QBR301" s="730"/>
      <c r="QBS301" s="730"/>
      <c r="QBT301" s="730"/>
      <c r="QBU301" s="730"/>
      <c r="QBV301" s="730"/>
      <c r="QBW301" s="730"/>
      <c r="QBX301" s="730"/>
      <c r="QBY301" s="730"/>
      <c r="QBZ301" s="730"/>
      <c r="QCA301" s="730"/>
      <c r="QCB301" s="730"/>
      <c r="QCC301" s="730"/>
      <c r="QCD301" s="730"/>
      <c r="QCE301" s="730"/>
      <c r="QCF301" s="730"/>
      <c r="QCG301" s="730"/>
      <c r="QCH301" s="730"/>
      <c r="QCI301" s="730"/>
      <c r="QCJ301" s="730"/>
      <c r="QCK301" s="730"/>
      <c r="QCL301" s="730"/>
      <c r="QCM301" s="730"/>
      <c r="QCN301" s="730"/>
      <c r="QCO301" s="730"/>
      <c r="QCP301" s="730"/>
      <c r="QCQ301" s="730"/>
      <c r="QCR301" s="730"/>
      <c r="QCS301" s="730"/>
      <c r="QCT301" s="730"/>
      <c r="QCU301" s="730"/>
      <c r="QCV301" s="730"/>
      <c r="QCW301" s="730"/>
      <c r="QCX301" s="730"/>
      <c r="QCY301" s="730"/>
      <c r="QCZ301" s="730"/>
      <c r="QDA301" s="730"/>
      <c r="QDB301" s="730"/>
      <c r="QDC301" s="730"/>
      <c r="QDD301" s="730"/>
      <c r="QDE301" s="730"/>
      <c r="QDF301" s="730"/>
      <c r="QDG301" s="730"/>
      <c r="QDH301" s="730"/>
      <c r="QDI301" s="730"/>
      <c r="QDJ301" s="730"/>
      <c r="QDK301" s="730"/>
      <c r="QDL301" s="730"/>
      <c r="QDM301" s="730"/>
      <c r="QDN301" s="730"/>
      <c r="QDO301" s="730"/>
      <c r="QDP301" s="730"/>
      <c r="QDQ301" s="730"/>
      <c r="QDR301" s="730"/>
      <c r="QDS301" s="730"/>
      <c r="QDT301" s="730"/>
      <c r="QDU301" s="730"/>
      <c r="QDV301" s="730"/>
      <c r="QDW301" s="730"/>
      <c r="QDX301" s="730"/>
      <c r="QDY301" s="730"/>
      <c r="QDZ301" s="730"/>
      <c r="QEA301" s="730"/>
      <c r="QEB301" s="730"/>
      <c r="QEC301" s="730"/>
      <c r="QED301" s="730"/>
      <c r="QEE301" s="730"/>
      <c r="QEF301" s="730"/>
      <c r="QEG301" s="730"/>
      <c r="QEH301" s="730"/>
      <c r="QEI301" s="730"/>
      <c r="QEJ301" s="730"/>
      <c r="QEK301" s="730"/>
      <c r="QEL301" s="730"/>
      <c r="QEM301" s="730"/>
      <c r="QEN301" s="730"/>
      <c r="QEO301" s="730"/>
      <c r="QEP301" s="730"/>
      <c r="QEQ301" s="730"/>
      <c r="QER301" s="730"/>
      <c r="QES301" s="730"/>
      <c r="QET301" s="730"/>
      <c r="QEU301" s="730"/>
      <c r="QEV301" s="730"/>
      <c r="QEW301" s="730"/>
      <c r="QEX301" s="730"/>
      <c r="QEY301" s="730"/>
      <c r="QEZ301" s="730"/>
      <c r="QFA301" s="730"/>
      <c r="QFB301" s="730"/>
      <c r="QFC301" s="730"/>
      <c r="QFD301" s="730"/>
      <c r="QFE301" s="730"/>
      <c r="QFF301" s="730"/>
      <c r="QFG301" s="730"/>
      <c r="QFH301" s="730"/>
      <c r="QFI301" s="730"/>
      <c r="QFJ301" s="730"/>
      <c r="QFK301" s="730"/>
      <c r="QFL301" s="730"/>
      <c r="QFM301" s="730"/>
      <c r="QFN301" s="730"/>
      <c r="QFO301" s="730"/>
      <c r="QFP301" s="730"/>
      <c r="QFQ301" s="730"/>
      <c r="QFR301" s="730"/>
      <c r="QFS301" s="730"/>
      <c r="QFT301" s="730"/>
      <c r="QFU301" s="730"/>
      <c r="QFV301" s="730"/>
      <c r="QFW301" s="730"/>
      <c r="QFX301" s="730"/>
      <c r="QFY301" s="730"/>
      <c r="QFZ301" s="730"/>
      <c r="QGA301" s="730"/>
      <c r="QGB301" s="730"/>
      <c r="QGC301" s="730"/>
      <c r="QGD301" s="730"/>
      <c r="QGE301" s="730"/>
      <c r="QGF301" s="730"/>
      <c r="QGG301" s="730"/>
      <c r="QGH301" s="730"/>
      <c r="QGI301" s="730"/>
      <c r="QGJ301" s="730"/>
      <c r="QGK301" s="730"/>
      <c r="QGL301" s="730"/>
      <c r="QGM301" s="730"/>
      <c r="QGN301" s="730"/>
      <c r="QGO301" s="730"/>
      <c r="QGP301" s="730"/>
      <c r="QGQ301" s="730"/>
      <c r="QGR301" s="730"/>
      <c r="QGS301" s="730"/>
      <c r="QGT301" s="730"/>
      <c r="QGU301" s="730"/>
      <c r="QGV301" s="730"/>
      <c r="QGW301" s="730"/>
      <c r="QGX301" s="730"/>
      <c r="QGY301" s="730"/>
      <c r="QGZ301" s="730"/>
      <c r="QHA301" s="730"/>
      <c r="QHB301" s="730"/>
      <c r="QHC301" s="730"/>
      <c r="QHD301" s="730"/>
      <c r="QHE301" s="730"/>
      <c r="QHF301" s="730"/>
      <c r="QHG301" s="730"/>
      <c r="QHH301" s="730"/>
      <c r="QHI301" s="730"/>
      <c r="QHJ301" s="730"/>
      <c r="QHK301" s="730"/>
      <c r="QHL301" s="730"/>
      <c r="QHM301" s="730"/>
      <c r="QHN301" s="730"/>
      <c r="QHO301" s="730"/>
      <c r="QHP301" s="730"/>
      <c r="QHQ301" s="730"/>
      <c r="QHR301" s="730"/>
      <c r="QHS301" s="730"/>
      <c r="QHT301" s="730"/>
      <c r="QHU301" s="730"/>
      <c r="QHV301" s="730"/>
      <c r="QHW301" s="730"/>
      <c r="QHX301" s="730"/>
      <c r="QHY301" s="730"/>
      <c r="QHZ301" s="730"/>
      <c r="QIA301" s="730"/>
      <c r="QIB301" s="730"/>
      <c r="QIC301" s="730"/>
      <c r="QID301" s="730"/>
      <c r="QIE301" s="730"/>
      <c r="QIF301" s="730"/>
      <c r="QIG301" s="730"/>
      <c r="QIH301" s="730"/>
      <c r="QII301" s="730"/>
      <c r="QIJ301" s="730"/>
      <c r="QIK301" s="730"/>
      <c r="QIL301" s="730"/>
      <c r="QIM301" s="730"/>
      <c r="QIN301" s="730"/>
      <c r="QIO301" s="730"/>
      <c r="QIP301" s="730"/>
      <c r="QIQ301" s="730"/>
      <c r="QIR301" s="730"/>
      <c r="QIS301" s="730"/>
      <c r="QIT301" s="730"/>
      <c r="QIU301" s="730"/>
      <c r="QIV301" s="730"/>
      <c r="QIW301" s="730"/>
      <c r="QIX301" s="730"/>
      <c r="QIY301" s="730"/>
      <c r="QIZ301" s="730"/>
      <c r="QJA301" s="730"/>
      <c r="QJB301" s="730"/>
      <c r="QJC301" s="730"/>
      <c r="QJD301" s="730"/>
      <c r="QJE301" s="730"/>
      <c r="QJF301" s="730"/>
      <c r="QJG301" s="730"/>
      <c r="QJH301" s="730"/>
      <c r="QJI301" s="730"/>
      <c r="QJJ301" s="730"/>
      <c r="QJK301" s="730"/>
      <c r="QJL301" s="730"/>
      <c r="QJM301" s="730"/>
      <c r="QJN301" s="730"/>
      <c r="QJO301" s="730"/>
      <c r="QJP301" s="730"/>
      <c r="QJQ301" s="730"/>
      <c r="QJR301" s="730"/>
      <c r="QJS301" s="730"/>
      <c r="QJT301" s="730"/>
      <c r="QJU301" s="730"/>
      <c r="QJV301" s="730"/>
      <c r="QJW301" s="730"/>
      <c r="QJX301" s="730"/>
      <c r="QJY301" s="730"/>
      <c r="QJZ301" s="730"/>
      <c r="QKA301" s="730"/>
      <c r="QKB301" s="730"/>
      <c r="QKC301" s="730"/>
      <c r="QKD301" s="730"/>
      <c r="QKE301" s="730"/>
      <c r="QKF301" s="730"/>
      <c r="QKG301" s="730"/>
      <c r="QKH301" s="730"/>
      <c r="QKI301" s="730"/>
      <c r="QKJ301" s="730"/>
      <c r="QKK301" s="730"/>
      <c r="QKL301" s="730"/>
      <c r="QKM301" s="730"/>
      <c r="QKN301" s="730"/>
      <c r="QKO301" s="730"/>
      <c r="QKP301" s="730"/>
      <c r="QKQ301" s="730"/>
      <c r="QKR301" s="730"/>
      <c r="QKS301" s="730"/>
      <c r="QKT301" s="730"/>
      <c r="QKU301" s="730"/>
      <c r="QKV301" s="730"/>
      <c r="QKW301" s="730"/>
      <c r="QKX301" s="730"/>
      <c r="QKY301" s="730"/>
      <c r="QKZ301" s="730"/>
      <c r="QLA301" s="730"/>
      <c r="QLB301" s="730"/>
      <c r="QLC301" s="730"/>
      <c r="QLD301" s="730"/>
      <c r="QLE301" s="730"/>
      <c r="QLF301" s="730"/>
      <c r="QLG301" s="730"/>
      <c r="QLH301" s="730"/>
      <c r="QLI301" s="730"/>
      <c r="QLJ301" s="730"/>
      <c r="QLK301" s="730"/>
      <c r="QLL301" s="730"/>
      <c r="QLM301" s="730"/>
      <c r="QLN301" s="730"/>
      <c r="QLO301" s="730"/>
      <c r="QLP301" s="730"/>
      <c r="QLQ301" s="730"/>
      <c r="QLR301" s="730"/>
      <c r="QLS301" s="730"/>
      <c r="QLT301" s="730"/>
      <c r="QLU301" s="730"/>
      <c r="QLV301" s="730"/>
      <c r="QLW301" s="730"/>
      <c r="QLX301" s="730"/>
      <c r="QLY301" s="730"/>
      <c r="QLZ301" s="730"/>
      <c r="QMA301" s="730"/>
      <c r="QMB301" s="730"/>
      <c r="QMC301" s="730"/>
      <c r="QMD301" s="730"/>
      <c r="QME301" s="730"/>
      <c r="QMF301" s="730"/>
      <c r="QMG301" s="730"/>
      <c r="QMH301" s="730"/>
      <c r="QMI301" s="730"/>
      <c r="QMJ301" s="730"/>
      <c r="QMK301" s="730"/>
      <c r="QML301" s="730"/>
      <c r="QMM301" s="730"/>
      <c r="QMN301" s="730"/>
      <c r="QMO301" s="730"/>
      <c r="QMP301" s="730"/>
      <c r="QMQ301" s="730"/>
      <c r="QMR301" s="730"/>
      <c r="QMS301" s="730"/>
      <c r="QMT301" s="730"/>
      <c r="QMU301" s="730"/>
      <c r="QMV301" s="730"/>
      <c r="QMW301" s="730"/>
      <c r="QMX301" s="730"/>
      <c r="QMY301" s="730"/>
      <c r="QMZ301" s="730"/>
      <c r="QNA301" s="730"/>
      <c r="QNB301" s="730"/>
      <c r="QNC301" s="730"/>
      <c r="QND301" s="730"/>
      <c r="QNE301" s="730"/>
      <c r="QNF301" s="730"/>
      <c r="QNG301" s="730"/>
      <c r="QNH301" s="730"/>
      <c r="QNI301" s="730"/>
      <c r="QNJ301" s="730"/>
      <c r="QNK301" s="730"/>
      <c r="QNL301" s="730"/>
      <c r="QNM301" s="730"/>
      <c r="QNN301" s="730"/>
      <c r="QNO301" s="730"/>
      <c r="QNP301" s="730"/>
      <c r="QNQ301" s="730"/>
      <c r="QNR301" s="730"/>
      <c r="QNS301" s="730"/>
      <c r="QNT301" s="730"/>
      <c r="QNU301" s="730"/>
      <c r="QNV301" s="730"/>
      <c r="QNW301" s="730"/>
      <c r="QNX301" s="730"/>
      <c r="QNY301" s="730"/>
      <c r="QNZ301" s="730"/>
      <c r="QOA301" s="730"/>
      <c r="QOB301" s="730"/>
      <c r="QOC301" s="730"/>
      <c r="QOD301" s="730"/>
      <c r="QOE301" s="730"/>
      <c r="QOF301" s="730"/>
      <c r="QOG301" s="730"/>
      <c r="QOH301" s="730"/>
      <c r="QOI301" s="730"/>
      <c r="QOJ301" s="730"/>
      <c r="QOK301" s="730"/>
      <c r="QOL301" s="730"/>
      <c r="QOM301" s="730"/>
      <c r="QON301" s="730"/>
      <c r="QOO301" s="730"/>
      <c r="QOP301" s="730"/>
      <c r="QOQ301" s="730"/>
      <c r="QOR301" s="730"/>
      <c r="QOS301" s="730"/>
      <c r="QOT301" s="730"/>
      <c r="QOU301" s="730"/>
      <c r="QOV301" s="730"/>
      <c r="QOW301" s="730"/>
      <c r="QOX301" s="730"/>
      <c r="QOY301" s="730"/>
      <c r="QOZ301" s="730"/>
      <c r="QPA301" s="730"/>
      <c r="QPB301" s="730"/>
      <c r="QPC301" s="730"/>
      <c r="QPD301" s="730"/>
      <c r="QPE301" s="730"/>
      <c r="QPF301" s="730"/>
      <c r="QPG301" s="730"/>
      <c r="QPH301" s="730"/>
      <c r="QPI301" s="730"/>
      <c r="QPJ301" s="730"/>
      <c r="QPK301" s="730"/>
      <c r="QPL301" s="730"/>
      <c r="QPM301" s="730"/>
      <c r="QPN301" s="730"/>
      <c r="QPO301" s="730"/>
      <c r="QPP301" s="730"/>
      <c r="QPQ301" s="730"/>
      <c r="QPR301" s="730"/>
      <c r="QPS301" s="730"/>
      <c r="QPT301" s="730"/>
      <c r="QPU301" s="730"/>
      <c r="QPV301" s="730"/>
      <c r="QPW301" s="730"/>
      <c r="QPX301" s="730"/>
      <c r="QPY301" s="730"/>
      <c r="QPZ301" s="730"/>
      <c r="QQA301" s="730"/>
      <c r="QQB301" s="730"/>
      <c r="QQC301" s="730"/>
      <c r="QQD301" s="730"/>
      <c r="QQE301" s="730"/>
      <c r="QQF301" s="730"/>
      <c r="QQG301" s="730"/>
      <c r="QQH301" s="730"/>
      <c r="QQI301" s="730"/>
      <c r="QQJ301" s="730"/>
      <c r="QQK301" s="730"/>
      <c r="QQL301" s="730"/>
      <c r="QQM301" s="730"/>
      <c r="QQN301" s="730"/>
      <c r="QQO301" s="730"/>
      <c r="QQP301" s="730"/>
      <c r="QQQ301" s="730"/>
      <c r="QQR301" s="730"/>
      <c r="QQS301" s="730"/>
      <c r="QQT301" s="730"/>
      <c r="QQU301" s="730"/>
      <c r="QQV301" s="730"/>
      <c r="QQW301" s="730"/>
      <c r="QQX301" s="730"/>
      <c r="QQY301" s="730"/>
      <c r="QQZ301" s="730"/>
      <c r="QRA301" s="730"/>
      <c r="QRB301" s="730"/>
      <c r="QRC301" s="730"/>
      <c r="QRD301" s="730"/>
      <c r="QRE301" s="730"/>
      <c r="QRF301" s="730"/>
      <c r="QRG301" s="730"/>
      <c r="QRH301" s="730"/>
      <c r="QRI301" s="730"/>
      <c r="QRJ301" s="730"/>
      <c r="QRK301" s="730"/>
      <c r="QRL301" s="730"/>
      <c r="QRM301" s="730"/>
      <c r="QRN301" s="730"/>
      <c r="QRO301" s="730"/>
      <c r="QRP301" s="730"/>
      <c r="QRQ301" s="730"/>
      <c r="QRR301" s="730"/>
      <c r="QRS301" s="730"/>
      <c r="QRT301" s="730"/>
      <c r="QRU301" s="730"/>
      <c r="QRV301" s="730"/>
      <c r="QRW301" s="730"/>
      <c r="QRX301" s="730"/>
      <c r="QRY301" s="730"/>
      <c r="QRZ301" s="730"/>
      <c r="QSA301" s="730"/>
      <c r="QSB301" s="730"/>
      <c r="QSC301" s="730"/>
      <c r="QSD301" s="730"/>
      <c r="QSE301" s="730"/>
      <c r="QSF301" s="730"/>
      <c r="QSG301" s="730"/>
      <c r="QSH301" s="730"/>
      <c r="QSI301" s="730"/>
      <c r="QSJ301" s="730"/>
      <c r="QSK301" s="730"/>
      <c r="QSL301" s="730"/>
      <c r="QSM301" s="730"/>
      <c r="QSN301" s="730"/>
      <c r="QSO301" s="730"/>
      <c r="QSP301" s="730"/>
      <c r="QSQ301" s="730"/>
      <c r="QSR301" s="730"/>
      <c r="QSS301" s="730"/>
      <c r="QST301" s="730"/>
      <c r="QSU301" s="730"/>
      <c r="QSV301" s="730"/>
      <c r="QSW301" s="730"/>
      <c r="QSX301" s="730"/>
      <c r="QSY301" s="730"/>
      <c r="QSZ301" s="730"/>
      <c r="QTA301" s="730"/>
      <c r="QTB301" s="730"/>
      <c r="QTC301" s="730"/>
      <c r="QTD301" s="730"/>
      <c r="QTE301" s="730"/>
      <c r="QTF301" s="730"/>
      <c r="QTG301" s="730"/>
      <c r="QTH301" s="730"/>
      <c r="QTI301" s="730"/>
      <c r="QTJ301" s="730"/>
      <c r="QTK301" s="730"/>
      <c r="QTL301" s="730"/>
      <c r="QTM301" s="730"/>
      <c r="QTN301" s="730"/>
      <c r="QTO301" s="730"/>
      <c r="QTP301" s="730"/>
      <c r="QTQ301" s="730"/>
      <c r="QTR301" s="730"/>
      <c r="QTS301" s="730"/>
      <c r="QTT301" s="730"/>
      <c r="QTU301" s="730"/>
      <c r="QTV301" s="730"/>
      <c r="QTW301" s="730"/>
      <c r="QTX301" s="730"/>
      <c r="QTY301" s="730"/>
      <c r="QTZ301" s="730"/>
      <c r="QUA301" s="730"/>
      <c r="QUB301" s="730"/>
      <c r="QUC301" s="730"/>
      <c r="QUD301" s="730"/>
      <c r="QUE301" s="730"/>
      <c r="QUF301" s="730"/>
      <c r="QUG301" s="730"/>
      <c r="QUH301" s="730"/>
      <c r="QUI301" s="730"/>
      <c r="QUJ301" s="730"/>
      <c r="QUK301" s="730"/>
      <c r="QUL301" s="730"/>
      <c r="QUM301" s="730"/>
      <c r="QUN301" s="730"/>
      <c r="QUO301" s="730"/>
      <c r="QUP301" s="730"/>
      <c r="QUQ301" s="730"/>
      <c r="QUR301" s="730"/>
      <c r="QUS301" s="730"/>
      <c r="QUT301" s="730"/>
      <c r="QUU301" s="730"/>
      <c r="QUV301" s="730"/>
      <c r="QUW301" s="730"/>
      <c r="QUX301" s="730"/>
      <c r="QUY301" s="730"/>
      <c r="QUZ301" s="730"/>
      <c r="QVA301" s="730"/>
      <c r="QVB301" s="730"/>
      <c r="QVC301" s="730"/>
      <c r="QVD301" s="730"/>
      <c r="QVE301" s="730"/>
      <c r="QVF301" s="730"/>
      <c r="QVG301" s="730"/>
      <c r="QVH301" s="730"/>
      <c r="QVI301" s="730"/>
      <c r="QVJ301" s="730"/>
      <c r="QVK301" s="730"/>
      <c r="QVL301" s="730"/>
      <c r="QVM301" s="730"/>
      <c r="QVN301" s="730"/>
      <c r="QVO301" s="730"/>
      <c r="QVP301" s="730"/>
      <c r="QVQ301" s="730"/>
      <c r="QVR301" s="730"/>
      <c r="QVS301" s="730"/>
      <c r="QVT301" s="730"/>
      <c r="QVU301" s="730"/>
      <c r="QVV301" s="730"/>
      <c r="QVW301" s="730"/>
      <c r="QVX301" s="730"/>
      <c r="QVY301" s="730"/>
      <c r="QVZ301" s="730"/>
      <c r="QWA301" s="730"/>
      <c r="QWB301" s="730"/>
      <c r="QWC301" s="730"/>
      <c r="QWD301" s="730"/>
      <c r="QWE301" s="730"/>
      <c r="QWF301" s="730"/>
      <c r="QWG301" s="730"/>
      <c r="QWH301" s="730"/>
      <c r="QWI301" s="730"/>
      <c r="QWJ301" s="730"/>
      <c r="QWK301" s="730"/>
      <c r="QWL301" s="730"/>
      <c r="QWM301" s="730"/>
      <c r="QWN301" s="730"/>
      <c r="QWO301" s="730"/>
      <c r="QWP301" s="730"/>
      <c r="QWQ301" s="730"/>
      <c r="QWR301" s="730"/>
      <c r="QWS301" s="730"/>
      <c r="QWT301" s="730"/>
      <c r="QWU301" s="730"/>
      <c r="QWV301" s="730"/>
      <c r="QWW301" s="730"/>
      <c r="QWX301" s="730"/>
      <c r="QWY301" s="730"/>
      <c r="QWZ301" s="730"/>
      <c r="QXA301" s="730"/>
      <c r="QXB301" s="730"/>
      <c r="QXC301" s="730"/>
      <c r="QXD301" s="730"/>
      <c r="QXE301" s="730"/>
      <c r="QXF301" s="730"/>
      <c r="QXG301" s="730"/>
      <c r="QXH301" s="730"/>
      <c r="QXI301" s="730"/>
      <c r="QXJ301" s="730"/>
      <c r="QXK301" s="730"/>
      <c r="QXL301" s="730"/>
      <c r="QXM301" s="730"/>
      <c r="QXN301" s="730"/>
      <c r="QXO301" s="730"/>
      <c r="QXP301" s="730"/>
      <c r="QXQ301" s="730"/>
      <c r="QXR301" s="730"/>
      <c r="QXS301" s="730"/>
      <c r="QXT301" s="730"/>
      <c r="QXU301" s="730"/>
      <c r="QXV301" s="730"/>
      <c r="QXW301" s="730"/>
      <c r="QXX301" s="730"/>
      <c r="QXY301" s="730"/>
      <c r="QXZ301" s="730"/>
      <c r="QYA301" s="730"/>
      <c r="QYB301" s="730"/>
      <c r="QYC301" s="730"/>
      <c r="QYD301" s="730"/>
      <c r="QYE301" s="730"/>
      <c r="QYF301" s="730"/>
      <c r="QYG301" s="730"/>
      <c r="QYH301" s="730"/>
      <c r="QYI301" s="730"/>
      <c r="QYJ301" s="730"/>
      <c r="QYK301" s="730"/>
      <c r="QYL301" s="730"/>
      <c r="QYM301" s="730"/>
      <c r="QYN301" s="730"/>
      <c r="QYO301" s="730"/>
      <c r="QYP301" s="730"/>
      <c r="QYQ301" s="730"/>
      <c r="QYR301" s="730"/>
      <c r="QYS301" s="730"/>
      <c r="QYT301" s="730"/>
      <c r="QYU301" s="730"/>
      <c r="QYV301" s="730"/>
      <c r="QYW301" s="730"/>
      <c r="QYX301" s="730"/>
      <c r="QYY301" s="730"/>
      <c r="QYZ301" s="730"/>
      <c r="QZA301" s="730"/>
      <c r="QZB301" s="730"/>
      <c r="QZC301" s="730"/>
      <c r="QZD301" s="730"/>
      <c r="QZE301" s="730"/>
      <c r="QZF301" s="730"/>
      <c r="QZG301" s="730"/>
      <c r="QZH301" s="730"/>
      <c r="QZI301" s="730"/>
      <c r="QZJ301" s="730"/>
      <c r="QZK301" s="730"/>
      <c r="QZL301" s="730"/>
      <c r="QZM301" s="730"/>
      <c r="QZN301" s="730"/>
      <c r="QZO301" s="730"/>
      <c r="QZP301" s="730"/>
      <c r="QZQ301" s="730"/>
      <c r="QZR301" s="730"/>
      <c r="QZS301" s="730"/>
      <c r="QZT301" s="730"/>
      <c r="QZU301" s="730"/>
      <c r="QZV301" s="730"/>
      <c r="QZW301" s="730"/>
      <c r="QZX301" s="730"/>
      <c r="QZY301" s="730"/>
      <c r="QZZ301" s="730"/>
      <c r="RAA301" s="730"/>
      <c r="RAB301" s="730"/>
      <c r="RAC301" s="730"/>
      <c r="RAD301" s="730"/>
      <c r="RAE301" s="730"/>
      <c r="RAF301" s="730"/>
      <c r="RAG301" s="730"/>
      <c r="RAH301" s="730"/>
      <c r="RAI301" s="730"/>
      <c r="RAJ301" s="730"/>
      <c r="RAK301" s="730"/>
      <c r="RAL301" s="730"/>
      <c r="RAM301" s="730"/>
      <c r="RAN301" s="730"/>
      <c r="RAO301" s="730"/>
      <c r="RAP301" s="730"/>
      <c r="RAQ301" s="730"/>
      <c r="RAR301" s="730"/>
      <c r="RAS301" s="730"/>
      <c r="RAT301" s="730"/>
      <c r="RAU301" s="730"/>
      <c r="RAV301" s="730"/>
      <c r="RAW301" s="730"/>
      <c r="RAX301" s="730"/>
      <c r="RAY301" s="730"/>
      <c r="RAZ301" s="730"/>
      <c r="RBA301" s="730"/>
      <c r="RBB301" s="730"/>
      <c r="RBC301" s="730"/>
      <c r="RBD301" s="730"/>
      <c r="RBE301" s="730"/>
      <c r="RBF301" s="730"/>
      <c r="RBG301" s="730"/>
      <c r="RBH301" s="730"/>
      <c r="RBI301" s="730"/>
      <c r="RBJ301" s="730"/>
      <c r="RBK301" s="730"/>
      <c r="RBL301" s="730"/>
      <c r="RBM301" s="730"/>
      <c r="RBN301" s="730"/>
      <c r="RBO301" s="730"/>
      <c r="RBP301" s="730"/>
      <c r="RBQ301" s="730"/>
      <c r="RBR301" s="730"/>
      <c r="RBS301" s="730"/>
      <c r="RBT301" s="730"/>
      <c r="RBU301" s="730"/>
      <c r="RBV301" s="730"/>
      <c r="RBW301" s="730"/>
      <c r="RBX301" s="730"/>
      <c r="RBY301" s="730"/>
      <c r="RBZ301" s="730"/>
      <c r="RCA301" s="730"/>
      <c r="RCB301" s="730"/>
      <c r="RCC301" s="730"/>
      <c r="RCD301" s="730"/>
      <c r="RCE301" s="730"/>
      <c r="RCF301" s="730"/>
      <c r="RCG301" s="730"/>
      <c r="RCH301" s="730"/>
      <c r="RCI301" s="730"/>
      <c r="RCJ301" s="730"/>
      <c r="RCK301" s="730"/>
      <c r="RCL301" s="730"/>
      <c r="RCM301" s="730"/>
      <c r="RCN301" s="730"/>
      <c r="RCO301" s="730"/>
      <c r="RCP301" s="730"/>
      <c r="RCQ301" s="730"/>
      <c r="RCR301" s="730"/>
      <c r="RCS301" s="730"/>
      <c r="RCT301" s="730"/>
      <c r="RCU301" s="730"/>
      <c r="RCV301" s="730"/>
      <c r="RCW301" s="730"/>
      <c r="RCX301" s="730"/>
      <c r="RCY301" s="730"/>
      <c r="RCZ301" s="730"/>
      <c r="RDA301" s="730"/>
      <c r="RDB301" s="730"/>
      <c r="RDC301" s="730"/>
      <c r="RDD301" s="730"/>
      <c r="RDE301" s="730"/>
      <c r="RDF301" s="730"/>
      <c r="RDG301" s="730"/>
      <c r="RDH301" s="730"/>
      <c r="RDI301" s="730"/>
      <c r="RDJ301" s="730"/>
      <c r="RDK301" s="730"/>
      <c r="RDL301" s="730"/>
      <c r="RDM301" s="730"/>
      <c r="RDN301" s="730"/>
      <c r="RDO301" s="730"/>
      <c r="RDP301" s="730"/>
      <c r="RDQ301" s="730"/>
      <c r="RDR301" s="730"/>
      <c r="RDS301" s="730"/>
      <c r="RDT301" s="730"/>
      <c r="RDU301" s="730"/>
      <c r="RDV301" s="730"/>
      <c r="RDW301" s="730"/>
      <c r="RDX301" s="730"/>
      <c r="RDY301" s="730"/>
      <c r="RDZ301" s="730"/>
      <c r="REA301" s="730"/>
      <c r="REB301" s="730"/>
      <c r="REC301" s="730"/>
      <c r="RED301" s="730"/>
      <c r="REE301" s="730"/>
      <c r="REF301" s="730"/>
      <c r="REG301" s="730"/>
      <c r="REH301" s="730"/>
      <c r="REI301" s="730"/>
      <c r="REJ301" s="730"/>
      <c r="REK301" s="730"/>
      <c r="REL301" s="730"/>
      <c r="REM301" s="730"/>
      <c r="REN301" s="730"/>
      <c r="REO301" s="730"/>
      <c r="REP301" s="730"/>
      <c r="REQ301" s="730"/>
      <c r="RER301" s="730"/>
      <c r="RES301" s="730"/>
      <c r="RET301" s="730"/>
      <c r="REU301" s="730"/>
      <c r="REV301" s="730"/>
      <c r="REW301" s="730"/>
      <c r="REX301" s="730"/>
      <c r="REY301" s="730"/>
      <c r="REZ301" s="730"/>
      <c r="RFA301" s="730"/>
      <c r="RFB301" s="730"/>
      <c r="RFC301" s="730"/>
      <c r="RFD301" s="730"/>
      <c r="RFE301" s="730"/>
      <c r="RFF301" s="730"/>
      <c r="RFG301" s="730"/>
      <c r="RFH301" s="730"/>
      <c r="RFI301" s="730"/>
      <c r="RFJ301" s="730"/>
      <c r="RFK301" s="730"/>
      <c r="RFL301" s="730"/>
      <c r="RFM301" s="730"/>
      <c r="RFN301" s="730"/>
      <c r="RFO301" s="730"/>
      <c r="RFP301" s="730"/>
      <c r="RFQ301" s="730"/>
      <c r="RFR301" s="730"/>
      <c r="RFS301" s="730"/>
      <c r="RFT301" s="730"/>
      <c r="RFU301" s="730"/>
      <c r="RFV301" s="730"/>
      <c r="RFW301" s="730"/>
      <c r="RFX301" s="730"/>
      <c r="RFY301" s="730"/>
      <c r="RFZ301" s="730"/>
      <c r="RGA301" s="730"/>
      <c r="RGB301" s="730"/>
      <c r="RGC301" s="730"/>
      <c r="RGD301" s="730"/>
      <c r="RGE301" s="730"/>
      <c r="RGF301" s="730"/>
      <c r="RGG301" s="730"/>
      <c r="RGH301" s="730"/>
      <c r="RGI301" s="730"/>
      <c r="RGJ301" s="730"/>
      <c r="RGK301" s="730"/>
      <c r="RGL301" s="730"/>
      <c r="RGM301" s="730"/>
      <c r="RGN301" s="730"/>
      <c r="RGO301" s="730"/>
      <c r="RGP301" s="730"/>
      <c r="RGQ301" s="730"/>
      <c r="RGR301" s="730"/>
      <c r="RGS301" s="730"/>
      <c r="RGT301" s="730"/>
      <c r="RGU301" s="730"/>
      <c r="RGV301" s="730"/>
      <c r="RGW301" s="730"/>
      <c r="RGX301" s="730"/>
      <c r="RGY301" s="730"/>
      <c r="RGZ301" s="730"/>
      <c r="RHA301" s="730"/>
      <c r="RHB301" s="730"/>
      <c r="RHC301" s="730"/>
      <c r="RHD301" s="730"/>
      <c r="RHE301" s="730"/>
      <c r="RHF301" s="730"/>
      <c r="RHG301" s="730"/>
      <c r="RHH301" s="730"/>
      <c r="RHI301" s="730"/>
      <c r="RHJ301" s="730"/>
      <c r="RHK301" s="730"/>
      <c r="RHL301" s="730"/>
      <c r="RHM301" s="730"/>
      <c r="RHN301" s="730"/>
      <c r="RHO301" s="730"/>
      <c r="RHP301" s="730"/>
      <c r="RHQ301" s="730"/>
      <c r="RHR301" s="730"/>
      <c r="RHS301" s="730"/>
      <c r="RHT301" s="730"/>
      <c r="RHU301" s="730"/>
      <c r="RHV301" s="730"/>
      <c r="RHW301" s="730"/>
      <c r="RHX301" s="730"/>
      <c r="RHY301" s="730"/>
      <c r="RHZ301" s="730"/>
      <c r="RIA301" s="730"/>
      <c r="RIB301" s="730"/>
      <c r="RIC301" s="730"/>
      <c r="RID301" s="730"/>
      <c r="RIE301" s="730"/>
      <c r="RIF301" s="730"/>
      <c r="RIG301" s="730"/>
      <c r="RIH301" s="730"/>
      <c r="RII301" s="730"/>
      <c r="RIJ301" s="730"/>
      <c r="RIK301" s="730"/>
      <c r="RIL301" s="730"/>
      <c r="RIM301" s="730"/>
      <c r="RIN301" s="730"/>
      <c r="RIO301" s="730"/>
      <c r="RIP301" s="730"/>
      <c r="RIQ301" s="730"/>
      <c r="RIR301" s="730"/>
      <c r="RIS301" s="730"/>
      <c r="RIT301" s="730"/>
      <c r="RIU301" s="730"/>
      <c r="RIV301" s="730"/>
      <c r="RIW301" s="730"/>
      <c r="RIX301" s="730"/>
      <c r="RIY301" s="730"/>
      <c r="RIZ301" s="730"/>
      <c r="RJA301" s="730"/>
      <c r="RJB301" s="730"/>
      <c r="RJC301" s="730"/>
      <c r="RJD301" s="730"/>
      <c r="RJE301" s="730"/>
      <c r="RJF301" s="730"/>
      <c r="RJG301" s="730"/>
      <c r="RJH301" s="730"/>
      <c r="RJI301" s="730"/>
      <c r="RJJ301" s="730"/>
      <c r="RJK301" s="730"/>
      <c r="RJL301" s="730"/>
      <c r="RJM301" s="730"/>
      <c r="RJN301" s="730"/>
      <c r="RJO301" s="730"/>
      <c r="RJP301" s="730"/>
      <c r="RJQ301" s="730"/>
      <c r="RJR301" s="730"/>
      <c r="RJS301" s="730"/>
      <c r="RJT301" s="730"/>
      <c r="RJU301" s="730"/>
      <c r="RJV301" s="730"/>
      <c r="RJW301" s="730"/>
      <c r="RJX301" s="730"/>
      <c r="RJY301" s="730"/>
      <c r="RJZ301" s="730"/>
      <c r="RKA301" s="730"/>
      <c r="RKB301" s="730"/>
      <c r="RKC301" s="730"/>
      <c r="RKD301" s="730"/>
      <c r="RKE301" s="730"/>
      <c r="RKF301" s="730"/>
      <c r="RKG301" s="730"/>
      <c r="RKH301" s="730"/>
      <c r="RKI301" s="730"/>
      <c r="RKJ301" s="730"/>
      <c r="RKK301" s="730"/>
      <c r="RKL301" s="730"/>
      <c r="RKM301" s="730"/>
      <c r="RKN301" s="730"/>
      <c r="RKO301" s="730"/>
      <c r="RKP301" s="730"/>
      <c r="RKQ301" s="730"/>
      <c r="RKR301" s="730"/>
      <c r="RKS301" s="730"/>
      <c r="RKT301" s="730"/>
      <c r="RKU301" s="730"/>
      <c r="RKV301" s="730"/>
      <c r="RKW301" s="730"/>
      <c r="RKX301" s="730"/>
      <c r="RKY301" s="730"/>
      <c r="RKZ301" s="730"/>
      <c r="RLA301" s="730"/>
      <c r="RLB301" s="730"/>
      <c r="RLC301" s="730"/>
      <c r="RLD301" s="730"/>
      <c r="RLE301" s="730"/>
      <c r="RLF301" s="730"/>
      <c r="RLG301" s="730"/>
      <c r="RLH301" s="730"/>
      <c r="RLI301" s="730"/>
      <c r="RLJ301" s="730"/>
      <c r="RLK301" s="730"/>
      <c r="RLL301" s="730"/>
      <c r="RLM301" s="730"/>
      <c r="RLN301" s="730"/>
      <c r="RLO301" s="730"/>
      <c r="RLP301" s="730"/>
      <c r="RLQ301" s="730"/>
      <c r="RLR301" s="730"/>
      <c r="RLS301" s="730"/>
      <c r="RLT301" s="730"/>
      <c r="RLU301" s="730"/>
      <c r="RLV301" s="730"/>
      <c r="RLW301" s="730"/>
      <c r="RLX301" s="730"/>
      <c r="RLY301" s="730"/>
      <c r="RLZ301" s="730"/>
      <c r="RMA301" s="730"/>
      <c r="RMB301" s="730"/>
      <c r="RMC301" s="730"/>
      <c r="RMD301" s="730"/>
      <c r="RME301" s="730"/>
      <c r="RMF301" s="730"/>
      <c r="RMG301" s="730"/>
      <c r="RMH301" s="730"/>
      <c r="RMI301" s="730"/>
      <c r="RMJ301" s="730"/>
      <c r="RMK301" s="730"/>
      <c r="RML301" s="730"/>
      <c r="RMM301" s="730"/>
      <c r="RMN301" s="730"/>
      <c r="RMO301" s="730"/>
      <c r="RMP301" s="730"/>
      <c r="RMQ301" s="730"/>
      <c r="RMR301" s="730"/>
      <c r="RMS301" s="730"/>
      <c r="RMT301" s="730"/>
      <c r="RMU301" s="730"/>
      <c r="RMV301" s="730"/>
      <c r="RMW301" s="730"/>
      <c r="RMX301" s="730"/>
      <c r="RMY301" s="730"/>
      <c r="RMZ301" s="730"/>
      <c r="RNA301" s="730"/>
      <c r="RNB301" s="730"/>
      <c r="RNC301" s="730"/>
      <c r="RND301" s="730"/>
      <c r="RNE301" s="730"/>
      <c r="RNF301" s="730"/>
      <c r="RNG301" s="730"/>
      <c r="RNH301" s="730"/>
      <c r="RNI301" s="730"/>
      <c r="RNJ301" s="730"/>
      <c r="RNK301" s="730"/>
      <c r="RNL301" s="730"/>
      <c r="RNM301" s="730"/>
      <c r="RNN301" s="730"/>
      <c r="RNO301" s="730"/>
      <c r="RNP301" s="730"/>
      <c r="RNQ301" s="730"/>
      <c r="RNR301" s="730"/>
      <c r="RNS301" s="730"/>
      <c r="RNT301" s="730"/>
      <c r="RNU301" s="730"/>
      <c r="RNV301" s="730"/>
      <c r="RNW301" s="730"/>
      <c r="RNX301" s="730"/>
      <c r="RNY301" s="730"/>
      <c r="RNZ301" s="730"/>
      <c r="ROA301" s="730"/>
      <c r="ROB301" s="730"/>
      <c r="ROC301" s="730"/>
      <c r="ROD301" s="730"/>
      <c r="ROE301" s="730"/>
      <c r="ROF301" s="730"/>
      <c r="ROG301" s="730"/>
      <c r="ROH301" s="730"/>
      <c r="ROI301" s="730"/>
      <c r="ROJ301" s="730"/>
      <c r="ROK301" s="730"/>
      <c r="ROL301" s="730"/>
      <c r="ROM301" s="730"/>
      <c r="RON301" s="730"/>
      <c r="ROO301" s="730"/>
      <c r="ROP301" s="730"/>
      <c r="ROQ301" s="730"/>
      <c r="ROR301" s="730"/>
      <c r="ROS301" s="730"/>
      <c r="ROT301" s="730"/>
      <c r="ROU301" s="730"/>
      <c r="ROV301" s="730"/>
      <c r="ROW301" s="730"/>
      <c r="ROX301" s="730"/>
      <c r="ROY301" s="730"/>
      <c r="ROZ301" s="730"/>
      <c r="RPA301" s="730"/>
      <c r="RPB301" s="730"/>
      <c r="RPC301" s="730"/>
      <c r="RPD301" s="730"/>
      <c r="RPE301" s="730"/>
      <c r="RPF301" s="730"/>
      <c r="RPG301" s="730"/>
      <c r="RPH301" s="730"/>
      <c r="RPI301" s="730"/>
      <c r="RPJ301" s="730"/>
      <c r="RPK301" s="730"/>
      <c r="RPL301" s="730"/>
      <c r="RPM301" s="730"/>
      <c r="RPN301" s="730"/>
      <c r="RPO301" s="730"/>
      <c r="RPP301" s="730"/>
      <c r="RPQ301" s="730"/>
      <c r="RPR301" s="730"/>
      <c r="RPS301" s="730"/>
      <c r="RPT301" s="730"/>
      <c r="RPU301" s="730"/>
      <c r="RPV301" s="730"/>
      <c r="RPW301" s="730"/>
      <c r="RPX301" s="730"/>
      <c r="RPY301" s="730"/>
      <c r="RPZ301" s="730"/>
      <c r="RQA301" s="730"/>
      <c r="RQB301" s="730"/>
      <c r="RQC301" s="730"/>
      <c r="RQD301" s="730"/>
      <c r="RQE301" s="730"/>
      <c r="RQF301" s="730"/>
      <c r="RQG301" s="730"/>
      <c r="RQH301" s="730"/>
      <c r="RQI301" s="730"/>
      <c r="RQJ301" s="730"/>
      <c r="RQK301" s="730"/>
      <c r="RQL301" s="730"/>
      <c r="RQM301" s="730"/>
      <c r="RQN301" s="730"/>
      <c r="RQO301" s="730"/>
      <c r="RQP301" s="730"/>
      <c r="RQQ301" s="730"/>
      <c r="RQR301" s="730"/>
      <c r="RQS301" s="730"/>
      <c r="RQT301" s="730"/>
      <c r="RQU301" s="730"/>
      <c r="RQV301" s="730"/>
      <c r="RQW301" s="730"/>
      <c r="RQX301" s="730"/>
      <c r="RQY301" s="730"/>
      <c r="RQZ301" s="730"/>
      <c r="RRA301" s="730"/>
      <c r="RRB301" s="730"/>
      <c r="RRC301" s="730"/>
      <c r="RRD301" s="730"/>
      <c r="RRE301" s="730"/>
      <c r="RRF301" s="730"/>
      <c r="RRG301" s="730"/>
      <c r="RRH301" s="730"/>
      <c r="RRI301" s="730"/>
      <c r="RRJ301" s="730"/>
      <c r="RRK301" s="730"/>
      <c r="RRL301" s="730"/>
      <c r="RRM301" s="730"/>
      <c r="RRN301" s="730"/>
      <c r="RRO301" s="730"/>
      <c r="RRP301" s="730"/>
      <c r="RRQ301" s="730"/>
      <c r="RRR301" s="730"/>
      <c r="RRS301" s="730"/>
      <c r="RRT301" s="730"/>
      <c r="RRU301" s="730"/>
      <c r="RRV301" s="730"/>
      <c r="RRW301" s="730"/>
      <c r="RRX301" s="730"/>
      <c r="RRY301" s="730"/>
      <c r="RRZ301" s="730"/>
      <c r="RSA301" s="730"/>
      <c r="RSB301" s="730"/>
      <c r="RSC301" s="730"/>
      <c r="RSD301" s="730"/>
      <c r="RSE301" s="730"/>
      <c r="RSF301" s="730"/>
      <c r="RSG301" s="730"/>
      <c r="RSH301" s="730"/>
      <c r="RSI301" s="730"/>
      <c r="RSJ301" s="730"/>
      <c r="RSK301" s="730"/>
      <c r="RSL301" s="730"/>
      <c r="RSM301" s="730"/>
      <c r="RSN301" s="730"/>
      <c r="RSO301" s="730"/>
      <c r="RSP301" s="730"/>
      <c r="RSQ301" s="730"/>
      <c r="RSR301" s="730"/>
      <c r="RSS301" s="730"/>
      <c r="RST301" s="730"/>
      <c r="RSU301" s="730"/>
      <c r="RSV301" s="730"/>
      <c r="RSW301" s="730"/>
      <c r="RSX301" s="730"/>
      <c r="RSY301" s="730"/>
      <c r="RSZ301" s="730"/>
      <c r="RTA301" s="730"/>
      <c r="RTB301" s="730"/>
      <c r="RTC301" s="730"/>
      <c r="RTD301" s="730"/>
      <c r="RTE301" s="730"/>
      <c r="RTF301" s="730"/>
      <c r="RTG301" s="730"/>
      <c r="RTH301" s="730"/>
      <c r="RTI301" s="730"/>
      <c r="RTJ301" s="730"/>
      <c r="RTK301" s="730"/>
      <c r="RTL301" s="730"/>
      <c r="RTM301" s="730"/>
      <c r="RTN301" s="730"/>
      <c r="RTO301" s="730"/>
      <c r="RTP301" s="730"/>
      <c r="RTQ301" s="730"/>
      <c r="RTR301" s="730"/>
      <c r="RTS301" s="730"/>
      <c r="RTT301" s="730"/>
      <c r="RTU301" s="730"/>
      <c r="RTV301" s="730"/>
      <c r="RTW301" s="730"/>
      <c r="RTX301" s="730"/>
      <c r="RTY301" s="730"/>
      <c r="RTZ301" s="730"/>
      <c r="RUA301" s="730"/>
      <c r="RUB301" s="730"/>
      <c r="RUC301" s="730"/>
      <c r="RUD301" s="730"/>
      <c r="RUE301" s="730"/>
      <c r="RUF301" s="730"/>
      <c r="RUG301" s="730"/>
      <c r="RUH301" s="730"/>
      <c r="RUI301" s="730"/>
      <c r="RUJ301" s="730"/>
      <c r="RUK301" s="730"/>
      <c r="RUL301" s="730"/>
      <c r="RUM301" s="730"/>
      <c r="RUN301" s="730"/>
      <c r="RUO301" s="730"/>
      <c r="RUP301" s="730"/>
      <c r="RUQ301" s="730"/>
      <c r="RUR301" s="730"/>
      <c r="RUS301" s="730"/>
      <c r="RUT301" s="730"/>
      <c r="RUU301" s="730"/>
      <c r="RUV301" s="730"/>
      <c r="RUW301" s="730"/>
      <c r="RUX301" s="730"/>
      <c r="RUY301" s="730"/>
      <c r="RUZ301" s="730"/>
      <c r="RVA301" s="730"/>
      <c r="RVB301" s="730"/>
      <c r="RVC301" s="730"/>
      <c r="RVD301" s="730"/>
      <c r="RVE301" s="730"/>
      <c r="RVF301" s="730"/>
      <c r="RVG301" s="730"/>
      <c r="RVH301" s="730"/>
      <c r="RVI301" s="730"/>
      <c r="RVJ301" s="730"/>
      <c r="RVK301" s="730"/>
      <c r="RVL301" s="730"/>
      <c r="RVM301" s="730"/>
      <c r="RVN301" s="730"/>
      <c r="RVO301" s="730"/>
      <c r="RVP301" s="730"/>
      <c r="RVQ301" s="730"/>
      <c r="RVR301" s="730"/>
      <c r="RVS301" s="730"/>
      <c r="RVT301" s="730"/>
      <c r="RVU301" s="730"/>
      <c r="RVV301" s="730"/>
      <c r="RVW301" s="730"/>
      <c r="RVX301" s="730"/>
      <c r="RVY301" s="730"/>
      <c r="RVZ301" s="730"/>
      <c r="RWA301" s="730"/>
      <c r="RWB301" s="730"/>
      <c r="RWC301" s="730"/>
      <c r="RWD301" s="730"/>
      <c r="RWE301" s="730"/>
      <c r="RWF301" s="730"/>
      <c r="RWG301" s="730"/>
      <c r="RWH301" s="730"/>
      <c r="RWI301" s="730"/>
      <c r="RWJ301" s="730"/>
      <c r="RWK301" s="730"/>
      <c r="RWL301" s="730"/>
      <c r="RWM301" s="730"/>
      <c r="RWN301" s="730"/>
      <c r="RWO301" s="730"/>
      <c r="RWP301" s="730"/>
      <c r="RWQ301" s="730"/>
      <c r="RWR301" s="730"/>
      <c r="RWS301" s="730"/>
      <c r="RWT301" s="730"/>
      <c r="RWU301" s="730"/>
      <c r="RWV301" s="730"/>
      <c r="RWW301" s="730"/>
      <c r="RWX301" s="730"/>
      <c r="RWY301" s="730"/>
      <c r="RWZ301" s="730"/>
      <c r="RXA301" s="730"/>
      <c r="RXB301" s="730"/>
      <c r="RXC301" s="730"/>
      <c r="RXD301" s="730"/>
      <c r="RXE301" s="730"/>
      <c r="RXF301" s="730"/>
      <c r="RXG301" s="730"/>
      <c r="RXH301" s="730"/>
      <c r="RXI301" s="730"/>
      <c r="RXJ301" s="730"/>
      <c r="RXK301" s="730"/>
      <c r="RXL301" s="730"/>
      <c r="RXM301" s="730"/>
      <c r="RXN301" s="730"/>
      <c r="RXO301" s="730"/>
      <c r="RXP301" s="730"/>
      <c r="RXQ301" s="730"/>
      <c r="RXR301" s="730"/>
      <c r="RXS301" s="730"/>
      <c r="RXT301" s="730"/>
      <c r="RXU301" s="730"/>
      <c r="RXV301" s="730"/>
      <c r="RXW301" s="730"/>
      <c r="RXX301" s="730"/>
      <c r="RXY301" s="730"/>
      <c r="RXZ301" s="730"/>
      <c r="RYA301" s="730"/>
      <c r="RYB301" s="730"/>
      <c r="RYC301" s="730"/>
      <c r="RYD301" s="730"/>
      <c r="RYE301" s="730"/>
      <c r="RYF301" s="730"/>
      <c r="RYG301" s="730"/>
      <c r="RYH301" s="730"/>
      <c r="RYI301" s="730"/>
      <c r="RYJ301" s="730"/>
      <c r="RYK301" s="730"/>
      <c r="RYL301" s="730"/>
      <c r="RYM301" s="730"/>
      <c r="RYN301" s="730"/>
      <c r="RYO301" s="730"/>
      <c r="RYP301" s="730"/>
      <c r="RYQ301" s="730"/>
      <c r="RYR301" s="730"/>
      <c r="RYS301" s="730"/>
      <c r="RYT301" s="730"/>
      <c r="RYU301" s="730"/>
      <c r="RYV301" s="730"/>
      <c r="RYW301" s="730"/>
      <c r="RYX301" s="730"/>
      <c r="RYY301" s="730"/>
      <c r="RYZ301" s="730"/>
      <c r="RZA301" s="730"/>
      <c r="RZB301" s="730"/>
      <c r="RZC301" s="730"/>
      <c r="RZD301" s="730"/>
      <c r="RZE301" s="730"/>
      <c r="RZF301" s="730"/>
      <c r="RZG301" s="730"/>
      <c r="RZH301" s="730"/>
      <c r="RZI301" s="730"/>
      <c r="RZJ301" s="730"/>
      <c r="RZK301" s="730"/>
      <c r="RZL301" s="730"/>
      <c r="RZM301" s="730"/>
      <c r="RZN301" s="730"/>
      <c r="RZO301" s="730"/>
      <c r="RZP301" s="730"/>
      <c r="RZQ301" s="730"/>
      <c r="RZR301" s="730"/>
      <c r="RZS301" s="730"/>
      <c r="RZT301" s="730"/>
      <c r="RZU301" s="730"/>
      <c r="RZV301" s="730"/>
      <c r="RZW301" s="730"/>
      <c r="RZX301" s="730"/>
      <c r="RZY301" s="730"/>
      <c r="RZZ301" s="730"/>
      <c r="SAA301" s="730"/>
      <c r="SAB301" s="730"/>
      <c r="SAC301" s="730"/>
      <c r="SAD301" s="730"/>
      <c r="SAE301" s="730"/>
      <c r="SAF301" s="730"/>
      <c r="SAG301" s="730"/>
      <c r="SAH301" s="730"/>
      <c r="SAI301" s="730"/>
      <c r="SAJ301" s="730"/>
      <c r="SAK301" s="730"/>
      <c r="SAL301" s="730"/>
      <c r="SAM301" s="730"/>
      <c r="SAN301" s="730"/>
      <c r="SAO301" s="730"/>
      <c r="SAP301" s="730"/>
      <c r="SAQ301" s="730"/>
      <c r="SAR301" s="730"/>
      <c r="SAS301" s="730"/>
      <c r="SAT301" s="730"/>
      <c r="SAU301" s="730"/>
      <c r="SAV301" s="730"/>
      <c r="SAW301" s="730"/>
      <c r="SAX301" s="730"/>
      <c r="SAY301" s="730"/>
      <c r="SAZ301" s="730"/>
      <c r="SBA301" s="730"/>
      <c r="SBB301" s="730"/>
      <c r="SBC301" s="730"/>
      <c r="SBD301" s="730"/>
      <c r="SBE301" s="730"/>
      <c r="SBF301" s="730"/>
      <c r="SBG301" s="730"/>
      <c r="SBH301" s="730"/>
      <c r="SBI301" s="730"/>
      <c r="SBJ301" s="730"/>
      <c r="SBK301" s="730"/>
      <c r="SBL301" s="730"/>
      <c r="SBM301" s="730"/>
      <c r="SBN301" s="730"/>
      <c r="SBO301" s="730"/>
      <c r="SBP301" s="730"/>
      <c r="SBQ301" s="730"/>
      <c r="SBR301" s="730"/>
      <c r="SBS301" s="730"/>
      <c r="SBT301" s="730"/>
      <c r="SBU301" s="730"/>
      <c r="SBV301" s="730"/>
      <c r="SBW301" s="730"/>
      <c r="SBX301" s="730"/>
      <c r="SBY301" s="730"/>
      <c r="SBZ301" s="730"/>
      <c r="SCA301" s="730"/>
      <c r="SCB301" s="730"/>
      <c r="SCC301" s="730"/>
      <c r="SCD301" s="730"/>
      <c r="SCE301" s="730"/>
      <c r="SCF301" s="730"/>
      <c r="SCG301" s="730"/>
      <c r="SCH301" s="730"/>
      <c r="SCI301" s="730"/>
      <c r="SCJ301" s="730"/>
      <c r="SCK301" s="730"/>
      <c r="SCL301" s="730"/>
      <c r="SCM301" s="730"/>
      <c r="SCN301" s="730"/>
      <c r="SCO301" s="730"/>
      <c r="SCP301" s="730"/>
      <c r="SCQ301" s="730"/>
      <c r="SCR301" s="730"/>
      <c r="SCS301" s="730"/>
      <c r="SCT301" s="730"/>
      <c r="SCU301" s="730"/>
      <c r="SCV301" s="730"/>
      <c r="SCW301" s="730"/>
      <c r="SCX301" s="730"/>
      <c r="SCY301" s="730"/>
      <c r="SCZ301" s="730"/>
      <c r="SDA301" s="730"/>
      <c r="SDB301" s="730"/>
      <c r="SDC301" s="730"/>
      <c r="SDD301" s="730"/>
      <c r="SDE301" s="730"/>
      <c r="SDF301" s="730"/>
      <c r="SDG301" s="730"/>
      <c r="SDH301" s="730"/>
      <c r="SDI301" s="730"/>
      <c r="SDJ301" s="730"/>
      <c r="SDK301" s="730"/>
      <c r="SDL301" s="730"/>
      <c r="SDM301" s="730"/>
      <c r="SDN301" s="730"/>
      <c r="SDO301" s="730"/>
      <c r="SDP301" s="730"/>
      <c r="SDQ301" s="730"/>
      <c r="SDR301" s="730"/>
      <c r="SDS301" s="730"/>
      <c r="SDT301" s="730"/>
      <c r="SDU301" s="730"/>
      <c r="SDV301" s="730"/>
      <c r="SDW301" s="730"/>
      <c r="SDX301" s="730"/>
      <c r="SDY301" s="730"/>
      <c r="SDZ301" s="730"/>
      <c r="SEA301" s="730"/>
      <c r="SEB301" s="730"/>
      <c r="SEC301" s="730"/>
      <c r="SED301" s="730"/>
      <c r="SEE301" s="730"/>
      <c r="SEF301" s="730"/>
      <c r="SEG301" s="730"/>
      <c r="SEH301" s="730"/>
      <c r="SEI301" s="730"/>
      <c r="SEJ301" s="730"/>
      <c r="SEK301" s="730"/>
      <c r="SEL301" s="730"/>
      <c r="SEM301" s="730"/>
      <c r="SEN301" s="730"/>
      <c r="SEO301" s="730"/>
      <c r="SEP301" s="730"/>
      <c r="SEQ301" s="730"/>
      <c r="SER301" s="730"/>
      <c r="SES301" s="730"/>
      <c r="SET301" s="730"/>
      <c r="SEU301" s="730"/>
      <c r="SEV301" s="730"/>
      <c r="SEW301" s="730"/>
      <c r="SEX301" s="730"/>
      <c r="SEY301" s="730"/>
      <c r="SEZ301" s="730"/>
      <c r="SFA301" s="730"/>
      <c r="SFB301" s="730"/>
      <c r="SFC301" s="730"/>
      <c r="SFD301" s="730"/>
      <c r="SFE301" s="730"/>
      <c r="SFF301" s="730"/>
      <c r="SFG301" s="730"/>
      <c r="SFH301" s="730"/>
      <c r="SFI301" s="730"/>
      <c r="SFJ301" s="730"/>
      <c r="SFK301" s="730"/>
      <c r="SFL301" s="730"/>
      <c r="SFM301" s="730"/>
      <c r="SFN301" s="730"/>
      <c r="SFO301" s="730"/>
      <c r="SFP301" s="730"/>
      <c r="SFQ301" s="730"/>
      <c r="SFR301" s="730"/>
      <c r="SFS301" s="730"/>
      <c r="SFT301" s="730"/>
      <c r="SFU301" s="730"/>
      <c r="SFV301" s="730"/>
      <c r="SFW301" s="730"/>
      <c r="SFX301" s="730"/>
      <c r="SFY301" s="730"/>
      <c r="SFZ301" s="730"/>
      <c r="SGA301" s="730"/>
      <c r="SGB301" s="730"/>
      <c r="SGC301" s="730"/>
      <c r="SGD301" s="730"/>
      <c r="SGE301" s="730"/>
      <c r="SGF301" s="730"/>
      <c r="SGG301" s="730"/>
      <c r="SGH301" s="730"/>
      <c r="SGI301" s="730"/>
      <c r="SGJ301" s="730"/>
      <c r="SGK301" s="730"/>
      <c r="SGL301" s="730"/>
      <c r="SGM301" s="730"/>
      <c r="SGN301" s="730"/>
      <c r="SGO301" s="730"/>
      <c r="SGP301" s="730"/>
      <c r="SGQ301" s="730"/>
      <c r="SGR301" s="730"/>
      <c r="SGS301" s="730"/>
      <c r="SGT301" s="730"/>
      <c r="SGU301" s="730"/>
      <c r="SGV301" s="730"/>
      <c r="SGW301" s="730"/>
      <c r="SGX301" s="730"/>
      <c r="SGY301" s="730"/>
      <c r="SGZ301" s="730"/>
      <c r="SHA301" s="730"/>
      <c r="SHB301" s="730"/>
      <c r="SHC301" s="730"/>
      <c r="SHD301" s="730"/>
      <c r="SHE301" s="730"/>
      <c r="SHF301" s="730"/>
      <c r="SHG301" s="730"/>
      <c r="SHH301" s="730"/>
      <c r="SHI301" s="730"/>
      <c r="SHJ301" s="730"/>
      <c r="SHK301" s="730"/>
      <c r="SHL301" s="730"/>
      <c r="SHM301" s="730"/>
      <c r="SHN301" s="730"/>
      <c r="SHO301" s="730"/>
      <c r="SHP301" s="730"/>
      <c r="SHQ301" s="730"/>
      <c r="SHR301" s="730"/>
      <c r="SHS301" s="730"/>
      <c r="SHT301" s="730"/>
      <c r="SHU301" s="730"/>
      <c r="SHV301" s="730"/>
      <c r="SHW301" s="730"/>
      <c r="SHX301" s="730"/>
      <c r="SHY301" s="730"/>
      <c r="SHZ301" s="730"/>
      <c r="SIA301" s="730"/>
      <c r="SIB301" s="730"/>
      <c r="SIC301" s="730"/>
      <c r="SID301" s="730"/>
      <c r="SIE301" s="730"/>
      <c r="SIF301" s="730"/>
      <c r="SIG301" s="730"/>
      <c r="SIH301" s="730"/>
      <c r="SII301" s="730"/>
      <c r="SIJ301" s="730"/>
      <c r="SIK301" s="730"/>
      <c r="SIL301" s="730"/>
      <c r="SIM301" s="730"/>
      <c r="SIN301" s="730"/>
      <c r="SIO301" s="730"/>
      <c r="SIP301" s="730"/>
      <c r="SIQ301" s="730"/>
      <c r="SIR301" s="730"/>
      <c r="SIS301" s="730"/>
      <c r="SIT301" s="730"/>
      <c r="SIU301" s="730"/>
      <c r="SIV301" s="730"/>
      <c r="SIW301" s="730"/>
      <c r="SIX301" s="730"/>
      <c r="SIY301" s="730"/>
      <c r="SIZ301" s="730"/>
      <c r="SJA301" s="730"/>
      <c r="SJB301" s="730"/>
      <c r="SJC301" s="730"/>
      <c r="SJD301" s="730"/>
      <c r="SJE301" s="730"/>
      <c r="SJF301" s="730"/>
      <c r="SJG301" s="730"/>
      <c r="SJH301" s="730"/>
      <c r="SJI301" s="730"/>
      <c r="SJJ301" s="730"/>
      <c r="SJK301" s="730"/>
      <c r="SJL301" s="730"/>
      <c r="SJM301" s="730"/>
      <c r="SJN301" s="730"/>
      <c r="SJO301" s="730"/>
      <c r="SJP301" s="730"/>
      <c r="SJQ301" s="730"/>
      <c r="SJR301" s="730"/>
      <c r="SJS301" s="730"/>
      <c r="SJT301" s="730"/>
      <c r="SJU301" s="730"/>
      <c r="SJV301" s="730"/>
      <c r="SJW301" s="730"/>
      <c r="SJX301" s="730"/>
      <c r="SJY301" s="730"/>
      <c r="SJZ301" s="730"/>
      <c r="SKA301" s="730"/>
      <c r="SKB301" s="730"/>
      <c r="SKC301" s="730"/>
      <c r="SKD301" s="730"/>
      <c r="SKE301" s="730"/>
      <c r="SKF301" s="730"/>
      <c r="SKG301" s="730"/>
      <c r="SKH301" s="730"/>
      <c r="SKI301" s="730"/>
      <c r="SKJ301" s="730"/>
      <c r="SKK301" s="730"/>
      <c r="SKL301" s="730"/>
      <c r="SKM301" s="730"/>
      <c r="SKN301" s="730"/>
      <c r="SKO301" s="730"/>
      <c r="SKP301" s="730"/>
      <c r="SKQ301" s="730"/>
      <c r="SKR301" s="730"/>
      <c r="SKS301" s="730"/>
      <c r="SKT301" s="730"/>
      <c r="SKU301" s="730"/>
      <c r="SKV301" s="730"/>
      <c r="SKW301" s="730"/>
      <c r="SKX301" s="730"/>
      <c r="SKY301" s="730"/>
      <c r="SKZ301" s="730"/>
      <c r="SLA301" s="730"/>
      <c r="SLB301" s="730"/>
      <c r="SLC301" s="730"/>
      <c r="SLD301" s="730"/>
      <c r="SLE301" s="730"/>
      <c r="SLF301" s="730"/>
      <c r="SLG301" s="730"/>
      <c r="SLH301" s="730"/>
      <c r="SLI301" s="730"/>
      <c r="SLJ301" s="730"/>
      <c r="SLK301" s="730"/>
      <c r="SLL301" s="730"/>
      <c r="SLM301" s="730"/>
      <c r="SLN301" s="730"/>
      <c r="SLO301" s="730"/>
      <c r="SLP301" s="730"/>
      <c r="SLQ301" s="730"/>
      <c r="SLR301" s="730"/>
      <c r="SLS301" s="730"/>
      <c r="SLT301" s="730"/>
      <c r="SLU301" s="730"/>
      <c r="SLV301" s="730"/>
      <c r="SLW301" s="730"/>
      <c r="SLX301" s="730"/>
      <c r="SLY301" s="730"/>
      <c r="SLZ301" s="730"/>
      <c r="SMA301" s="730"/>
      <c r="SMB301" s="730"/>
      <c r="SMC301" s="730"/>
      <c r="SMD301" s="730"/>
      <c r="SME301" s="730"/>
      <c r="SMF301" s="730"/>
      <c r="SMG301" s="730"/>
      <c r="SMH301" s="730"/>
      <c r="SMI301" s="730"/>
      <c r="SMJ301" s="730"/>
      <c r="SMK301" s="730"/>
      <c r="SML301" s="730"/>
      <c r="SMM301" s="730"/>
      <c r="SMN301" s="730"/>
      <c r="SMO301" s="730"/>
      <c r="SMP301" s="730"/>
      <c r="SMQ301" s="730"/>
      <c r="SMR301" s="730"/>
      <c r="SMS301" s="730"/>
      <c r="SMT301" s="730"/>
      <c r="SMU301" s="730"/>
      <c r="SMV301" s="730"/>
      <c r="SMW301" s="730"/>
      <c r="SMX301" s="730"/>
      <c r="SMY301" s="730"/>
      <c r="SMZ301" s="730"/>
      <c r="SNA301" s="730"/>
      <c r="SNB301" s="730"/>
      <c r="SNC301" s="730"/>
      <c r="SND301" s="730"/>
      <c r="SNE301" s="730"/>
      <c r="SNF301" s="730"/>
      <c r="SNG301" s="730"/>
      <c r="SNH301" s="730"/>
      <c r="SNI301" s="730"/>
      <c r="SNJ301" s="730"/>
      <c r="SNK301" s="730"/>
      <c r="SNL301" s="730"/>
      <c r="SNM301" s="730"/>
      <c r="SNN301" s="730"/>
      <c r="SNO301" s="730"/>
      <c r="SNP301" s="730"/>
      <c r="SNQ301" s="730"/>
      <c r="SNR301" s="730"/>
      <c r="SNS301" s="730"/>
      <c r="SNT301" s="730"/>
      <c r="SNU301" s="730"/>
      <c r="SNV301" s="730"/>
      <c r="SNW301" s="730"/>
      <c r="SNX301" s="730"/>
      <c r="SNY301" s="730"/>
      <c r="SNZ301" s="730"/>
      <c r="SOA301" s="730"/>
      <c r="SOB301" s="730"/>
      <c r="SOC301" s="730"/>
      <c r="SOD301" s="730"/>
      <c r="SOE301" s="730"/>
      <c r="SOF301" s="730"/>
      <c r="SOG301" s="730"/>
      <c r="SOH301" s="730"/>
      <c r="SOI301" s="730"/>
      <c r="SOJ301" s="730"/>
      <c r="SOK301" s="730"/>
      <c r="SOL301" s="730"/>
      <c r="SOM301" s="730"/>
      <c r="SON301" s="730"/>
      <c r="SOO301" s="730"/>
      <c r="SOP301" s="730"/>
      <c r="SOQ301" s="730"/>
      <c r="SOR301" s="730"/>
      <c r="SOS301" s="730"/>
      <c r="SOT301" s="730"/>
      <c r="SOU301" s="730"/>
      <c r="SOV301" s="730"/>
      <c r="SOW301" s="730"/>
      <c r="SOX301" s="730"/>
      <c r="SOY301" s="730"/>
      <c r="SOZ301" s="730"/>
      <c r="SPA301" s="730"/>
      <c r="SPB301" s="730"/>
      <c r="SPC301" s="730"/>
      <c r="SPD301" s="730"/>
      <c r="SPE301" s="730"/>
      <c r="SPF301" s="730"/>
      <c r="SPG301" s="730"/>
      <c r="SPH301" s="730"/>
      <c r="SPI301" s="730"/>
      <c r="SPJ301" s="730"/>
      <c r="SPK301" s="730"/>
      <c r="SPL301" s="730"/>
      <c r="SPM301" s="730"/>
      <c r="SPN301" s="730"/>
      <c r="SPO301" s="730"/>
      <c r="SPP301" s="730"/>
      <c r="SPQ301" s="730"/>
      <c r="SPR301" s="730"/>
      <c r="SPS301" s="730"/>
      <c r="SPT301" s="730"/>
      <c r="SPU301" s="730"/>
      <c r="SPV301" s="730"/>
      <c r="SPW301" s="730"/>
      <c r="SPX301" s="730"/>
      <c r="SPY301" s="730"/>
      <c r="SPZ301" s="730"/>
      <c r="SQA301" s="730"/>
      <c r="SQB301" s="730"/>
      <c r="SQC301" s="730"/>
      <c r="SQD301" s="730"/>
      <c r="SQE301" s="730"/>
      <c r="SQF301" s="730"/>
      <c r="SQG301" s="730"/>
      <c r="SQH301" s="730"/>
      <c r="SQI301" s="730"/>
      <c r="SQJ301" s="730"/>
      <c r="SQK301" s="730"/>
      <c r="SQL301" s="730"/>
      <c r="SQM301" s="730"/>
      <c r="SQN301" s="730"/>
      <c r="SQO301" s="730"/>
      <c r="SQP301" s="730"/>
      <c r="SQQ301" s="730"/>
      <c r="SQR301" s="730"/>
      <c r="SQS301" s="730"/>
      <c r="SQT301" s="730"/>
      <c r="SQU301" s="730"/>
      <c r="SQV301" s="730"/>
      <c r="SQW301" s="730"/>
      <c r="SQX301" s="730"/>
      <c r="SQY301" s="730"/>
      <c r="SQZ301" s="730"/>
      <c r="SRA301" s="730"/>
      <c r="SRB301" s="730"/>
      <c r="SRC301" s="730"/>
      <c r="SRD301" s="730"/>
      <c r="SRE301" s="730"/>
      <c r="SRF301" s="730"/>
      <c r="SRG301" s="730"/>
      <c r="SRH301" s="730"/>
      <c r="SRI301" s="730"/>
      <c r="SRJ301" s="730"/>
      <c r="SRK301" s="730"/>
      <c r="SRL301" s="730"/>
      <c r="SRM301" s="730"/>
      <c r="SRN301" s="730"/>
      <c r="SRO301" s="730"/>
      <c r="SRP301" s="730"/>
      <c r="SRQ301" s="730"/>
      <c r="SRR301" s="730"/>
      <c r="SRS301" s="730"/>
      <c r="SRT301" s="730"/>
      <c r="SRU301" s="730"/>
      <c r="SRV301" s="730"/>
      <c r="SRW301" s="730"/>
      <c r="SRX301" s="730"/>
      <c r="SRY301" s="730"/>
      <c r="SRZ301" s="730"/>
      <c r="SSA301" s="730"/>
      <c r="SSB301" s="730"/>
      <c r="SSC301" s="730"/>
      <c r="SSD301" s="730"/>
      <c r="SSE301" s="730"/>
      <c r="SSF301" s="730"/>
      <c r="SSG301" s="730"/>
      <c r="SSH301" s="730"/>
      <c r="SSI301" s="730"/>
      <c r="SSJ301" s="730"/>
      <c r="SSK301" s="730"/>
      <c r="SSL301" s="730"/>
      <c r="SSM301" s="730"/>
      <c r="SSN301" s="730"/>
      <c r="SSO301" s="730"/>
      <c r="SSP301" s="730"/>
      <c r="SSQ301" s="730"/>
      <c r="SSR301" s="730"/>
      <c r="SSS301" s="730"/>
      <c r="SST301" s="730"/>
      <c r="SSU301" s="730"/>
      <c r="SSV301" s="730"/>
      <c r="SSW301" s="730"/>
      <c r="SSX301" s="730"/>
      <c r="SSY301" s="730"/>
      <c r="SSZ301" s="730"/>
      <c r="STA301" s="730"/>
      <c r="STB301" s="730"/>
      <c r="STC301" s="730"/>
      <c r="STD301" s="730"/>
      <c r="STE301" s="730"/>
      <c r="STF301" s="730"/>
      <c r="STG301" s="730"/>
      <c r="STH301" s="730"/>
      <c r="STI301" s="730"/>
      <c r="STJ301" s="730"/>
      <c r="STK301" s="730"/>
      <c r="STL301" s="730"/>
      <c r="STM301" s="730"/>
      <c r="STN301" s="730"/>
      <c r="STO301" s="730"/>
      <c r="STP301" s="730"/>
      <c r="STQ301" s="730"/>
      <c r="STR301" s="730"/>
      <c r="STS301" s="730"/>
      <c r="STT301" s="730"/>
      <c r="STU301" s="730"/>
      <c r="STV301" s="730"/>
      <c r="STW301" s="730"/>
      <c r="STX301" s="730"/>
      <c r="STY301" s="730"/>
      <c r="STZ301" s="730"/>
      <c r="SUA301" s="730"/>
      <c r="SUB301" s="730"/>
      <c r="SUC301" s="730"/>
      <c r="SUD301" s="730"/>
      <c r="SUE301" s="730"/>
      <c r="SUF301" s="730"/>
      <c r="SUG301" s="730"/>
      <c r="SUH301" s="730"/>
      <c r="SUI301" s="730"/>
      <c r="SUJ301" s="730"/>
      <c r="SUK301" s="730"/>
      <c r="SUL301" s="730"/>
      <c r="SUM301" s="730"/>
      <c r="SUN301" s="730"/>
      <c r="SUO301" s="730"/>
      <c r="SUP301" s="730"/>
      <c r="SUQ301" s="730"/>
      <c r="SUR301" s="730"/>
      <c r="SUS301" s="730"/>
      <c r="SUT301" s="730"/>
      <c r="SUU301" s="730"/>
      <c r="SUV301" s="730"/>
      <c r="SUW301" s="730"/>
      <c r="SUX301" s="730"/>
      <c r="SUY301" s="730"/>
      <c r="SUZ301" s="730"/>
      <c r="SVA301" s="730"/>
      <c r="SVB301" s="730"/>
      <c r="SVC301" s="730"/>
      <c r="SVD301" s="730"/>
      <c r="SVE301" s="730"/>
      <c r="SVF301" s="730"/>
      <c r="SVG301" s="730"/>
      <c r="SVH301" s="730"/>
      <c r="SVI301" s="730"/>
      <c r="SVJ301" s="730"/>
      <c r="SVK301" s="730"/>
      <c r="SVL301" s="730"/>
      <c r="SVM301" s="730"/>
      <c r="SVN301" s="730"/>
      <c r="SVO301" s="730"/>
      <c r="SVP301" s="730"/>
      <c r="SVQ301" s="730"/>
      <c r="SVR301" s="730"/>
      <c r="SVS301" s="730"/>
      <c r="SVT301" s="730"/>
      <c r="SVU301" s="730"/>
      <c r="SVV301" s="730"/>
      <c r="SVW301" s="730"/>
      <c r="SVX301" s="730"/>
      <c r="SVY301" s="730"/>
      <c r="SVZ301" s="730"/>
      <c r="SWA301" s="730"/>
      <c r="SWB301" s="730"/>
      <c r="SWC301" s="730"/>
      <c r="SWD301" s="730"/>
      <c r="SWE301" s="730"/>
      <c r="SWF301" s="730"/>
      <c r="SWG301" s="730"/>
      <c r="SWH301" s="730"/>
      <c r="SWI301" s="730"/>
      <c r="SWJ301" s="730"/>
      <c r="SWK301" s="730"/>
      <c r="SWL301" s="730"/>
      <c r="SWM301" s="730"/>
      <c r="SWN301" s="730"/>
      <c r="SWO301" s="730"/>
      <c r="SWP301" s="730"/>
      <c r="SWQ301" s="730"/>
      <c r="SWR301" s="730"/>
      <c r="SWS301" s="730"/>
      <c r="SWT301" s="730"/>
      <c r="SWU301" s="730"/>
      <c r="SWV301" s="730"/>
      <c r="SWW301" s="730"/>
      <c r="SWX301" s="730"/>
      <c r="SWY301" s="730"/>
      <c r="SWZ301" s="730"/>
      <c r="SXA301" s="730"/>
      <c r="SXB301" s="730"/>
      <c r="SXC301" s="730"/>
      <c r="SXD301" s="730"/>
      <c r="SXE301" s="730"/>
      <c r="SXF301" s="730"/>
      <c r="SXG301" s="730"/>
      <c r="SXH301" s="730"/>
      <c r="SXI301" s="730"/>
      <c r="SXJ301" s="730"/>
      <c r="SXK301" s="730"/>
      <c r="SXL301" s="730"/>
      <c r="SXM301" s="730"/>
      <c r="SXN301" s="730"/>
      <c r="SXO301" s="730"/>
      <c r="SXP301" s="730"/>
      <c r="SXQ301" s="730"/>
      <c r="SXR301" s="730"/>
      <c r="SXS301" s="730"/>
      <c r="SXT301" s="730"/>
      <c r="SXU301" s="730"/>
      <c r="SXV301" s="730"/>
      <c r="SXW301" s="730"/>
      <c r="SXX301" s="730"/>
      <c r="SXY301" s="730"/>
      <c r="SXZ301" s="730"/>
      <c r="SYA301" s="730"/>
      <c r="SYB301" s="730"/>
      <c r="SYC301" s="730"/>
      <c r="SYD301" s="730"/>
      <c r="SYE301" s="730"/>
      <c r="SYF301" s="730"/>
      <c r="SYG301" s="730"/>
      <c r="SYH301" s="730"/>
      <c r="SYI301" s="730"/>
      <c r="SYJ301" s="730"/>
      <c r="SYK301" s="730"/>
      <c r="SYL301" s="730"/>
      <c r="SYM301" s="730"/>
      <c r="SYN301" s="730"/>
      <c r="SYO301" s="730"/>
      <c r="SYP301" s="730"/>
      <c r="SYQ301" s="730"/>
      <c r="SYR301" s="730"/>
      <c r="SYS301" s="730"/>
      <c r="SYT301" s="730"/>
      <c r="SYU301" s="730"/>
      <c r="SYV301" s="730"/>
      <c r="SYW301" s="730"/>
      <c r="SYX301" s="730"/>
      <c r="SYY301" s="730"/>
      <c r="SYZ301" s="730"/>
      <c r="SZA301" s="730"/>
      <c r="SZB301" s="730"/>
      <c r="SZC301" s="730"/>
      <c r="SZD301" s="730"/>
      <c r="SZE301" s="730"/>
      <c r="SZF301" s="730"/>
      <c r="SZG301" s="730"/>
      <c r="SZH301" s="730"/>
      <c r="SZI301" s="730"/>
      <c r="SZJ301" s="730"/>
      <c r="SZK301" s="730"/>
      <c r="SZL301" s="730"/>
      <c r="SZM301" s="730"/>
      <c r="SZN301" s="730"/>
      <c r="SZO301" s="730"/>
      <c r="SZP301" s="730"/>
      <c r="SZQ301" s="730"/>
      <c r="SZR301" s="730"/>
      <c r="SZS301" s="730"/>
      <c r="SZT301" s="730"/>
      <c r="SZU301" s="730"/>
      <c r="SZV301" s="730"/>
      <c r="SZW301" s="730"/>
      <c r="SZX301" s="730"/>
      <c r="SZY301" s="730"/>
      <c r="SZZ301" s="730"/>
      <c r="TAA301" s="730"/>
      <c r="TAB301" s="730"/>
      <c r="TAC301" s="730"/>
      <c r="TAD301" s="730"/>
      <c r="TAE301" s="730"/>
      <c r="TAF301" s="730"/>
      <c r="TAG301" s="730"/>
      <c r="TAH301" s="730"/>
      <c r="TAI301" s="730"/>
      <c r="TAJ301" s="730"/>
      <c r="TAK301" s="730"/>
      <c r="TAL301" s="730"/>
      <c r="TAM301" s="730"/>
      <c r="TAN301" s="730"/>
      <c r="TAO301" s="730"/>
      <c r="TAP301" s="730"/>
      <c r="TAQ301" s="730"/>
      <c r="TAR301" s="730"/>
      <c r="TAS301" s="730"/>
      <c r="TAT301" s="730"/>
      <c r="TAU301" s="730"/>
      <c r="TAV301" s="730"/>
      <c r="TAW301" s="730"/>
      <c r="TAX301" s="730"/>
      <c r="TAY301" s="730"/>
      <c r="TAZ301" s="730"/>
      <c r="TBA301" s="730"/>
      <c r="TBB301" s="730"/>
      <c r="TBC301" s="730"/>
      <c r="TBD301" s="730"/>
      <c r="TBE301" s="730"/>
      <c r="TBF301" s="730"/>
      <c r="TBG301" s="730"/>
      <c r="TBH301" s="730"/>
      <c r="TBI301" s="730"/>
      <c r="TBJ301" s="730"/>
      <c r="TBK301" s="730"/>
      <c r="TBL301" s="730"/>
      <c r="TBM301" s="730"/>
      <c r="TBN301" s="730"/>
      <c r="TBO301" s="730"/>
      <c r="TBP301" s="730"/>
      <c r="TBQ301" s="730"/>
      <c r="TBR301" s="730"/>
      <c r="TBS301" s="730"/>
      <c r="TBT301" s="730"/>
      <c r="TBU301" s="730"/>
      <c r="TBV301" s="730"/>
      <c r="TBW301" s="730"/>
      <c r="TBX301" s="730"/>
      <c r="TBY301" s="730"/>
      <c r="TBZ301" s="730"/>
      <c r="TCA301" s="730"/>
      <c r="TCB301" s="730"/>
      <c r="TCC301" s="730"/>
      <c r="TCD301" s="730"/>
      <c r="TCE301" s="730"/>
      <c r="TCF301" s="730"/>
      <c r="TCG301" s="730"/>
      <c r="TCH301" s="730"/>
      <c r="TCI301" s="730"/>
      <c r="TCJ301" s="730"/>
      <c r="TCK301" s="730"/>
      <c r="TCL301" s="730"/>
      <c r="TCM301" s="730"/>
      <c r="TCN301" s="730"/>
      <c r="TCO301" s="730"/>
      <c r="TCP301" s="730"/>
      <c r="TCQ301" s="730"/>
      <c r="TCR301" s="730"/>
      <c r="TCS301" s="730"/>
      <c r="TCT301" s="730"/>
      <c r="TCU301" s="730"/>
      <c r="TCV301" s="730"/>
      <c r="TCW301" s="730"/>
      <c r="TCX301" s="730"/>
      <c r="TCY301" s="730"/>
      <c r="TCZ301" s="730"/>
      <c r="TDA301" s="730"/>
      <c r="TDB301" s="730"/>
      <c r="TDC301" s="730"/>
      <c r="TDD301" s="730"/>
      <c r="TDE301" s="730"/>
      <c r="TDF301" s="730"/>
      <c r="TDG301" s="730"/>
      <c r="TDH301" s="730"/>
      <c r="TDI301" s="730"/>
      <c r="TDJ301" s="730"/>
      <c r="TDK301" s="730"/>
      <c r="TDL301" s="730"/>
      <c r="TDM301" s="730"/>
      <c r="TDN301" s="730"/>
      <c r="TDO301" s="730"/>
      <c r="TDP301" s="730"/>
      <c r="TDQ301" s="730"/>
      <c r="TDR301" s="730"/>
      <c r="TDS301" s="730"/>
      <c r="TDT301" s="730"/>
      <c r="TDU301" s="730"/>
      <c r="TDV301" s="730"/>
      <c r="TDW301" s="730"/>
      <c r="TDX301" s="730"/>
      <c r="TDY301" s="730"/>
      <c r="TDZ301" s="730"/>
      <c r="TEA301" s="730"/>
      <c r="TEB301" s="730"/>
      <c r="TEC301" s="730"/>
      <c r="TED301" s="730"/>
      <c r="TEE301" s="730"/>
      <c r="TEF301" s="730"/>
      <c r="TEG301" s="730"/>
      <c r="TEH301" s="730"/>
      <c r="TEI301" s="730"/>
      <c r="TEJ301" s="730"/>
      <c r="TEK301" s="730"/>
      <c r="TEL301" s="730"/>
      <c r="TEM301" s="730"/>
      <c r="TEN301" s="730"/>
      <c r="TEO301" s="730"/>
      <c r="TEP301" s="730"/>
      <c r="TEQ301" s="730"/>
      <c r="TER301" s="730"/>
      <c r="TES301" s="730"/>
      <c r="TET301" s="730"/>
      <c r="TEU301" s="730"/>
      <c r="TEV301" s="730"/>
      <c r="TEW301" s="730"/>
      <c r="TEX301" s="730"/>
      <c r="TEY301" s="730"/>
      <c r="TEZ301" s="730"/>
      <c r="TFA301" s="730"/>
      <c r="TFB301" s="730"/>
      <c r="TFC301" s="730"/>
      <c r="TFD301" s="730"/>
      <c r="TFE301" s="730"/>
      <c r="TFF301" s="730"/>
      <c r="TFG301" s="730"/>
      <c r="TFH301" s="730"/>
      <c r="TFI301" s="730"/>
      <c r="TFJ301" s="730"/>
      <c r="TFK301" s="730"/>
      <c r="TFL301" s="730"/>
      <c r="TFM301" s="730"/>
      <c r="TFN301" s="730"/>
      <c r="TFO301" s="730"/>
      <c r="TFP301" s="730"/>
      <c r="TFQ301" s="730"/>
      <c r="TFR301" s="730"/>
      <c r="TFS301" s="730"/>
      <c r="TFT301" s="730"/>
      <c r="TFU301" s="730"/>
      <c r="TFV301" s="730"/>
      <c r="TFW301" s="730"/>
      <c r="TFX301" s="730"/>
      <c r="TFY301" s="730"/>
      <c r="TFZ301" s="730"/>
      <c r="TGA301" s="730"/>
      <c r="TGB301" s="730"/>
      <c r="TGC301" s="730"/>
      <c r="TGD301" s="730"/>
      <c r="TGE301" s="730"/>
      <c r="TGF301" s="730"/>
      <c r="TGG301" s="730"/>
      <c r="TGH301" s="730"/>
      <c r="TGI301" s="730"/>
      <c r="TGJ301" s="730"/>
      <c r="TGK301" s="730"/>
      <c r="TGL301" s="730"/>
      <c r="TGM301" s="730"/>
      <c r="TGN301" s="730"/>
      <c r="TGO301" s="730"/>
      <c r="TGP301" s="730"/>
      <c r="TGQ301" s="730"/>
      <c r="TGR301" s="730"/>
      <c r="TGS301" s="730"/>
      <c r="TGT301" s="730"/>
      <c r="TGU301" s="730"/>
      <c r="TGV301" s="730"/>
      <c r="TGW301" s="730"/>
      <c r="TGX301" s="730"/>
      <c r="TGY301" s="730"/>
      <c r="TGZ301" s="730"/>
      <c r="THA301" s="730"/>
      <c r="THB301" s="730"/>
      <c r="THC301" s="730"/>
      <c r="THD301" s="730"/>
      <c r="THE301" s="730"/>
      <c r="THF301" s="730"/>
      <c r="THG301" s="730"/>
      <c r="THH301" s="730"/>
      <c r="THI301" s="730"/>
      <c r="THJ301" s="730"/>
      <c r="THK301" s="730"/>
      <c r="THL301" s="730"/>
      <c r="THM301" s="730"/>
      <c r="THN301" s="730"/>
      <c r="THO301" s="730"/>
      <c r="THP301" s="730"/>
      <c r="THQ301" s="730"/>
      <c r="THR301" s="730"/>
      <c r="THS301" s="730"/>
      <c r="THT301" s="730"/>
      <c r="THU301" s="730"/>
      <c r="THV301" s="730"/>
      <c r="THW301" s="730"/>
      <c r="THX301" s="730"/>
      <c r="THY301" s="730"/>
      <c r="THZ301" s="730"/>
      <c r="TIA301" s="730"/>
      <c r="TIB301" s="730"/>
      <c r="TIC301" s="730"/>
      <c r="TID301" s="730"/>
      <c r="TIE301" s="730"/>
      <c r="TIF301" s="730"/>
      <c r="TIG301" s="730"/>
      <c r="TIH301" s="730"/>
      <c r="TII301" s="730"/>
      <c r="TIJ301" s="730"/>
      <c r="TIK301" s="730"/>
      <c r="TIL301" s="730"/>
      <c r="TIM301" s="730"/>
      <c r="TIN301" s="730"/>
      <c r="TIO301" s="730"/>
      <c r="TIP301" s="730"/>
      <c r="TIQ301" s="730"/>
      <c r="TIR301" s="730"/>
      <c r="TIS301" s="730"/>
      <c r="TIT301" s="730"/>
      <c r="TIU301" s="730"/>
      <c r="TIV301" s="730"/>
      <c r="TIW301" s="730"/>
      <c r="TIX301" s="730"/>
      <c r="TIY301" s="730"/>
      <c r="TIZ301" s="730"/>
      <c r="TJA301" s="730"/>
      <c r="TJB301" s="730"/>
      <c r="TJC301" s="730"/>
      <c r="TJD301" s="730"/>
      <c r="TJE301" s="730"/>
      <c r="TJF301" s="730"/>
      <c r="TJG301" s="730"/>
      <c r="TJH301" s="730"/>
      <c r="TJI301" s="730"/>
      <c r="TJJ301" s="730"/>
      <c r="TJK301" s="730"/>
      <c r="TJL301" s="730"/>
      <c r="TJM301" s="730"/>
      <c r="TJN301" s="730"/>
      <c r="TJO301" s="730"/>
      <c r="TJP301" s="730"/>
      <c r="TJQ301" s="730"/>
      <c r="TJR301" s="730"/>
      <c r="TJS301" s="730"/>
      <c r="TJT301" s="730"/>
      <c r="TJU301" s="730"/>
      <c r="TJV301" s="730"/>
      <c r="TJW301" s="730"/>
      <c r="TJX301" s="730"/>
      <c r="TJY301" s="730"/>
      <c r="TJZ301" s="730"/>
      <c r="TKA301" s="730"/>
      <c r="TKB301" s="730"/>
      <c r="TKC301" s="730"/>
      <c r="TKD301" s="730"/>
      <c r="TKE301" s="730"/>
      <c r="TKF301" s="730"/>
      <c r="TKG301" s="730"/>
      <c r="TKH301" s="730"/>
      <c r="TKI301" s="730"/>
      <c r="TKJ301" s="730"/>
      <c r="TKK301" s="730"/>
      <c r="TKL301" s="730"/>
      <c r="TKM301" s="730"/>
      <c r="TKN301" s="730"/>
      <c r="TKO301" s="730"/>
      <c r="TKP301" s="730"/>
      <c r="TKQ301" s="730"/>
      <c r="TKR301" s="730"/>
      <c r="TKS301" s="730"/>
      <c r="TKT301" s="730"/>
      <c r="TKU301" s="730"/>
      <c r="TKV301" s="730"/>
      <c r="TKW301" s="730"/>
      <c r="TKX301" s="730"/>
      <c r="TKY301" s="730"/>
      <c r="TKZ301" s="730"/>
      <c r="TLA301" s="730"/>
      <c r="TLB301" s="730"/>
      <c r="TLC301" s="730"/>
      <c r="TLD301" s="730"/>
      <c r="TLE301" s="730"/>
      <c r="TLF301" s="730"/>
      <c r="TLG301" s="730"/>
      <c r="TLH301" s="730"/>
      <c r="TLI301" s="730"/>
      <c r="TLJ301" s="730"/>
      <c r="TLK301" s="730"/>
      <c r="TLL301" s="730"/>
      <c r="TLM301" s="730"/>
      <c r="TLN301" s="730"/>
      <c r="TLO301" s="730"/>
      <c r="TLP301" s="730"/>
      <c r="TLQ301" s="730"/>
      <c r="TLR301" s="730"/>
      <c r="TLS301" s="730"/>
      <c r="TLT301" s="730"/>
      <c r="TLU301" s="730"/>
      <c r="TLV301" s="730"/>
      <c r="TLW301" s="730"/>
      <c r="TLX301" s="730"/>
      <c r="TLY301" s="730"/>
      <c r="TLZ301" s="730"/>
      <c r="TMA301" s="730"/>
      <c r="TMB301" s="730"/>
      <c r="TMC301" s="730"/>
      <c r="TMD301" s="730"/>
      <c r="TME301" s="730"/>
      <c r="TMF301" s="730"/>
      <c r="TMG301" s="730"/>
      <c r="TMH301" s="730"/>
      <c r="TMI301" s="730"/>
      <c r="TMJ301" s="730"/>
      <c r="TMK301" s="730"/>
      <c r="TML301" s="730"/>
      <c r="TMM301" s="730"/>
      <c r="TMN301" s="730"/>
      <c r="TMO301" s="730"/>
      <c r="TMP301" s="730"/>
      <c r="TMQ301" s="730"/>
      <c r="TMR301" s="730"/>
      <c r="TMS301" s="730"/>
      <c r="TMT301" s="730"/>
      <c r="TMU301" s="730"/>
      <c r="TMV301" s="730"/>
      <c r="TMW301" s="730"/>
      <c r="TMX301" s="730"/>
      <c r="TMY301" s="730"/>
      <c r="TMZ301" s="730"/>
      <c r="TNA301" s="730"/>
      <c r="TNB301" s="730"/>
      <c r="TNC301" s="730"/>
      <c r="TND301" s="730"/>
      <c r="TNE301" s="730"/>
      <c r="TNF301" s="730"/>
      <c r="TNG301" s="730"/>
      <c r="TNH301" s="730"/>
      <c r="TNI301" s="730"/>
      <c r="TNJ301" s="730"/>
      <c r="TNK301" s="730"/>
      <c r="TNL301" s="730"/>
      <c r="TNM301" s="730"/>
      <c r="TNN301" s="730"/>
      <c r="TNO301" s="730"/>
      <c r="TNP301" s="730"/>
      <c r="TNQ301" s="730"/>
      <c r="TNR301" s="730"/>
      <c r="TNS301" s="730"/>
      <c r="TNT301" s="730"/>
      <c r="TNU301" s="730"/>
      <c r="TNV301" s="730"/>
      <c r="TNW301" s="730"/>
      <c r="TNX301" s="730"/>
      <c r="TNY301" s="730"/>
      <c r="TNZ301" s="730"/>
      <c r="TOA301" s="730"/>
      <c r="TOB301" s="730"/>
      <c r="TOC301" s="730"/>
      <c r="TOD301" s="730"/>
      <c r="TOE301" s="730"/>
      <c r="TOF301" s="730"/>
      <c r="TOG301" s="730"/>
      <c r="TOH301" s="730"/>
      <c r="TOI301" s="730"/>
      <c r="TOJ301" s="730"/>
      <c r="TOK301" s="730"/>
      <c r="TOL301" s="730"/>
      <c r="TOM301" s="730"/>
      <c r="TON301" s="730"/>
      <c r="TOO301" s="730"/>
      <c r="TOP301" s="730"/>
      <c r="TOQ301" s="730"/>
      <c r="TOR301" s="730"/>
      <c r="TOS301" s="730"/>
      <c r="TOT301" s="730"/>
      <c r="TOU301" s="730"/>
      <c r="TOV301" s="730"/>
      <c r="TOW301" s="730"/>
      <c r="TOX301" s="730"/>
      <c r="TOY301" s="730"/>
      <c r="TOZ301" s="730"/>
      <c r="TPA301" s="730"/>
      <c r="TPB301" s="730"/>
      <c r="TPC301" s="730"/>
      <c r="TPD301" s="730"/>
      <c r="TPE301" s="730"/>
      <c r="TPF301" s="730"/>
      <c r="TPG301" s="730"/>
      <c r="TPH301" s="730"/>
      <c r="TPI301" s="730"/>
      <c r="TPJ301" s="730"/>
      <c r="TPK301" s="730"/>
      <c r="TPL301" s="730"/>
      <c r="TPM301" s="730"/>
      <c r="TPN301" s="730"/>
      <c r="TPO301" s="730"/>
      <c r="TPP301" s="730"/>
      <c r="TPQ301" s="730"/>
      <c r="TPR301" s="730"/>
      <c r="TPS301" s="730"/>
      <c r="TPT301" s="730"/>
      <c r="TPU301" s="730"/>
      <c r="TPV301" s="730"/>
      <c r="TPW301" s="730"/>
      <c r="TPX301" s="730"/>
      <c r="TPY301" s="730"/>
      <c r="TPZ301" s="730"/>
      <c r="TQA301" s="730"/>
      <c r="TQB301" s="730"/>
      <c r="TQC301" s="730"/>
      <c r="TQD301" s="730"/>
      <c r="TQE301" s="730"/>
      <c r="TQF301" s="730"/>
      <c r="TQG301" s="730"/>
      <c r="TQH301" s="730"/>
      <c r="TQI301" s="730"/>
      <c r="TQJ301" s="730"/>
      <c r="TQK301" s="730"/>
      <c r="TQL301" s="730"/>
      <c r="TQM301" s="730"/>
      <c r="TQN301" s="730"/>
      <c r="TQO301" s="730"/>
      <c r="TQP301" s="730"/>
      <c r="TQQ301" s="730"/>
      <c r="TQR301" s="730"/>
      <c r="TQS301" s="730"/>
      <c r="TQT301" s="730"/>
      <c r="TQU301" s="730"/>
      <c r="TQV301" s="730"/>
      <c r="TQW301" s="730"/>
      <c r="TQX301" s="730"/>
      <c r="TQY301" s="730"/>
      <c r="TQZ301" s="730"/>
      <c r="TRA301" s="730"/>
      <c r="TRB301" s="730"/>
      <c r="TRC301" s="730"/>
      <c r="TRD301" s="730"/>
      <c r="TRE301" s="730"/>
      <c r="TRF301" s="730"/>
      <c r="TRG301" s="730"/>
      <c r="TRH301" s="730"/>
      <c r="TRI301" s="730"/>
      <c r="TRJ301" s="730"/>
      <c r="TRK301" s="730"/>
      <c r="TRL301" s="730"/>
      <c r="TRM301" s="730"/>
      <c r="TRN301" s="730"/>
      <c r="TRO301" s="730"/>
      <c r="TRP301" s="730"/>
      <c r="TRQ301" s="730"/>
      <c r="TRR301" s="730"/>
      <c r="TRS301" s="730"/>
      <c r="TRT301" s="730"/>
      <c r="TRU301" s="730"/>
      <c r="TRV301" s="730"/>
      <c r="TRW301" s="730"/>
      <c r="TRX301" s="730"/>
      <c r="TRY301" s="730"/>
      <c r="TRZ301" s="730"/>
      <c r="TSA301" s="730"/>
      <c r="TSB301" s="730"/>
      <c r="TSC301" s="730"/>
      <c r="TSD301" s="730"/>
      <c r="TSE301" s="730"/>
      <c r="TSF301" s="730"/>
      <c r="TSG301" s="730"/>
      <c r="TSH301" s="730"/>
      <c r="TSI301" s="730"/>
      <c r="TSJ301" s="730"/>
      <c r="TSK301" s="730"/>
      <c r="TSL301" s="730"/>
      <c r="TSM301" s="730"/>
      <c r="TSN301" s="730"/>
      <c r="TSO301" s="730"/>
      <c r="TSP301" s="730"/>
      <c r="TSQ301" s="730"/>
      <c r="TSR301" s="730"/>
      <c r="TSS301" s="730"/>
      <c r="TST301" s="730"/>
      <c r="TSU301" s="730"/>
      <c r="TSV301" s="730"/>
      <c r="TSW301" s="730"/>
      <c r="TSX301" s="730"/>
      <c r="TSY301" s="730"/>
      <c r="TSZ301" s="730"/>
      <c r="TTA301" s="730"/>
      <c r="TTB301" s="730"/>
      <c r="TTC301" s="730"/>
      <c r="TTD301" s="730"/>
      <c r="TTE301" s="730"/>
      <c r="TTF301" s="730"/>
      <c r="TTG301" s="730"/>
      <c r="TTH301" s="730"/>
      <c r="TTI301" s="730"/>
      <c r="TTJ301" s="730"/>
      <c r="TTK301" s="730"/>
      <c r="TTL301" s="730"/>
      <c r="TTM301" s="730"/>
      <c r="TTN301" s="730"/>
      <c r="TTO301" s="730"/>
      <c r="TTP301" s="730"/>
      <c r="TTQ301" s="730"/>
      <c r="TTR301" s="730"/>
      <c r="TTS301" s="730"/>
      <c r="TTT301" s="730"/>
      <c r="TTU301" s="730"/>
      <c r="TTV301" s="730"/>
      <c r="TTW301" s="730"/>
      <c r="TTX301" s="730"/>
      <c r="TTY301" s="730"/>
      <c r="TTZ301" s="730"/>
      <c r="TUA301" s="730"/>
      <c r="TUB301" s="730"/>
      <c r="TUC301" s="730"/>
      <c r="TUD301" s="730"/>
      <c r="TUE301" s="730"/>
      <c r="TUF301" s="730"/>
      <c r="TUG301" s="730"/>
      <c r="TUH301" s="730"/>
      <c r="TUI301" s="730"/>
      <c r="TUJ301" s="730"/>
      <c r="TUK301" s="730"/>
      <c r="TUL301" s="730"/>
      <c r="TUM301" s="730"/>
      <c r="TUN301" s="730"/>
      <c r="TUO301" s="730"/>
      <c r="TUP301" s="730"/>
      <c r="TUQ301" s="730"/>
      <c r="TUR301" s="730"/>
      <c r="TUS301" s="730"/>
      <c r="TUT301" s="730"/>
      <c r="TUU301" s="730"/>
      <c r="TUV301" s="730"/>
      <c r="TUW301" s="730"/>
      <c r="TUX301" s="730"/>
      <c r="TUY301" s="730"/>
      <c r="TUZ301" s="730"/>
      <c r="TVA301" s="730"/>
      <c r="TVB301" s="730"/>
      <c r="TVC301" s="730"/>
      <c r="TVD301" s="730"/>
      <c r="TVE301" s="730"/>
      <c r="TVF301" s="730"/>
      <c r="TVG301" s="730"/>
      <c r="TVH301" s="730"/>
      <c r="TVI301" s="730"/>
      <c r="TVJ301" s="730"/>
      <c r="TVK301" s="730"/>
      <c r="TVL301" s="730"/>
      <c r="TVM301" s="730"/>
      <c r="TVN301" s="730"/>
      <c r="TVO301" s="730"/>
      <c r="TVP301" s="730"/>
      <c r="TVQ301" s="730"/>
      <c r="TVR301" s="730"/>
      <c r="TVS301" s="730"/>
      <c r="TVT301" s="730"/>
      <c r="TVU301" s="730"/>
      <c r="TVV301" s="730"/>
      <c r="TVW301" s="730"/>
      <c r="TVX301" s="730"/>
      <c r="TVY301" s="730"/>
      <c r="TVZ301" s="730"/>
      <c r="TWA301" s="730"/>
      <c r="TWB301" s="730"/>
      <c r="TWC301" s="730"/>
      <c r="TWD301" s="730"/>
      <c r="TWE301" s="730"/>
      <c r="TWF301" s="730"/>
      <c r="TWG301" s="730"/>
      <c r="TWH301" s="730"/>
      <c r="TWI301" s="730"/>
      <c r="TWJ301" s="730"/>
      <c r="TWK301" s="730"/>
      <c r="TWL301" s="730"/>
      <c r="TWM301" s="730"/>
      <c r="TWN301" s="730"/>
      <c r="TWO301" s="730"/>
      <c r="TWP301" s="730"/>
      <c r="TWQ301" s="730"/>
      <c r="TWR301" s="730"/>
      <c r="TWS301" s="730"/>
      <c r="TWT301" s="730"/>
      <c r="TWU301" s="730"/>
      <c r="TWV301" s="730"/>
      <c r="TWW301" s="730"/>
      <c r="TWX301" s="730"/>
      <c r="TWY301" s="730"/>
      <c r="TWZ301" s="730"/>
      <c r="TXA301" s="730"/>
      <c r="TXB301" s="730"/>
      <c r="TXC301" s="730"/>
      <c r="TXD301" s="730"/>
      <c r="TXE301" s="730"/>
      <c r="TXF301" s="730"/>
      <c r="TXG301" s="730"/>
      <c r="TXH301" s="730"/>
      <c r="TXI301" s="730"/>
      <c r="TXJ301" s="730"/>
      <c r="TXK301" s="730"/>
      <c r="TXL301" s="730"/>
      <c r="TXM301" s="730"/>
      <c r="TXN301" s="730"/>
      <c r="TXO301" s="730"/>
      <c r="TXP301" s="730"/>
      <c r="TXQ301" s="730"/>
      <c r="TXR301" s="730"/>
      <c r="TXS301" s="730"/>
      <c r="TXT301" s="730"/>
      <c r="TXU301" s="730"/>
      <c r="TXV301" s="730"/>
      <c r="TXW301" s="730"/>
      <c r="TXX301" s="730"/>
      <c r="TXY301" s="730"/>
      <c r="TXZ301" s="730"/>
      <c r="TYA301" s="730"/>
      <c r="TYB301" s="730"/>
      <c r="TYC301" s="730"/>
      <c r="TYD301" s="730"/>
      <c r="TYE301" s="730"/>
      <c r="TYF301" s="730"/>
      <c r="TYG301" s="730"/>
      <c r="TYH301" s="730"/>
      <c r="TYI301" s="730"/>
      <c r="TYJ301" s="730"/>
      <c r="TYK301" s="730"/>
      <c r="TYL301" s="730"/>
      <c r="TYM301" s="730"/>
      <c r="TYN301" s="730"/>
      <c r="TYO301" s="730"/>
      <c r="TYP301" s="730"/>
      <c r="TYQ301" s="730"/>
      <c r="TYR301" s="730"/>
      <c r="TYS301" s="730"/>
      <c r="TYT301" s="730"/>
      <c r="TYU301" s="730"/>
      <c r="TYV301" s="730"/>
      <c r="TYW301" s="730"/>
      <c r="TYX301" s="730"/>
      <c r="TYY301" s="730"/>
      <c r="TYZ301" s="730"/>
      <c r="TZA301" s="730"/>
      <c r="TZB301" s="730"/>
      <c r="TZC301" s="730"/>
      <c r="TZD301" s="730"/>
      <c r="TZE301" s="730"/>
      <c r="TZF301" s="730"/>
      <c r="TZG301" s="730"/>
      <c r="TZH301" s="730"/>
      <c r="TZI301" s="730"/>
      <c r="TZJ301" s="730"/>
      <c r="TZK301" s="730"/>
      <c r="TZL301" s="730"/>
      <c r="TZM301" s="730"/>
      <c r="TZN301" s="730"/>
      <c r="TZO301" s="730"/>
      <c r="TZP301" s="730"/>
      <c r="TZQ301" s="730"/>
      <c r="TZR301" s="730"/>
      <c r="TZS301" s="730"/>
      <c r="TZT301" s="730"/>
      <c r="TZU301" s="730"/>
      <c r="TZV301" s="730"/>
      <c r="TZW301" s="730"/>
      <c r="TZX301" s="730"/>
      <c r="TZY301" s="730"/>
      <c r="TZZ301" s="730"/>
      <c r="UAA301" s="730"/>
      <c r="UAB301" s="730"/>
      <c r="UAC301" s="730"/>
      <c r="UAD301" s="730"/>
      <c r="UAE301" s="730"/>
      <c r="UAF301" s="730"/>
      <c r="UAG301" s="730"/>
      <c r="UAH301" s="730"/>
      <c r="UAI301" s="730"/>
      <c r="UAJ301" s="730"/>
      <c r="UAK301" s="730"/>
      <c r="UAL301" s="730"/>
      <c r="UAM301" s="730"/>
      <c r="UAN301" s="730"/>
      <c r="UAO301" s="730"/>
      <c r="UAP301" s="730"/>
      <c r="UAQ301" s="730"/>
      <c r="UAR301" s="730"/>
      <c r="UAS301" s="730"/>
      <c r="UAT301" s="730"/>
      <c r="UAU301" s="730"/>
      <c r="UAV301" s="730"/>
      <c r="UAW301" s="730"/>
      <c r="UAX301" s="730"/>
      <c r="UAY301" s="730"/>
      <c r="UAZ301" s="730"/>
      <c r="UBA301" s="730"/>
      <c r="UBB301" s="730"/>
      <c r="UBC301" s="730"/>
      <c r="UBD301" s="730"/>
      <c r="UBE301" s="730"/>
      <c r="UBF301" s="730"/>
      <c r="UBG301" s="730"/>
      <c r="UBH301" s="730"/>
      <c r="UBI301" s="730"/>
      <c r="UBJ301" s="730"/>
      <c r="UBK301" s="730"/>
      <c r="UBL301" s="730"/>
      <c r="UBM301" s="730"/>
      <c r="UBN301" s="730"/>
      <c r="UBO301" s="730"/>
      <c r="UBP301" s="730"/>
      <c r="UBQ301" s="730"/>
      <c r="UBR301" s="730"/>
      <c r="UBS301" s="730"/>
      <c r="UBT301" s="730"/>
      <c r="UBU301" s="730"/>
      <c r="UBV301" s="730"/>
      <c r="UBW301" s="730"/>
      <c r="UBX301" s="730"/>
      <c r="UBY301" s="730"/>
      <c r="UBZ301" s="730"/>
      <c r="UCA301" s="730"/>
      <c r="UCB301" s="730"/>
      <c r="UCC301" s="730"/>
      <c r="UCD301" s="730"/>
      <c r="UCE301" s="730"/>
      <c r="UCF301" s="730"/>
      <c r="UCG301" s="730"/>
      <c r="UCH301" s="730"/>
      <c r="UCI301" s="730"/>
      <c r="UCJ301" s="730"/>
      <c r="UCK301" s="730"/>
      <c r="UCL301" s="730"/>
      <c r="UCM301" s="730"/>
      <c r="UCN301" s="730"/>
      <c r="UCO301" s="730"/>
      <c r="UCP301" s="730"/>
      <c r="UCQ301" s="730"/>
      <c r="UCR301" s="730"/>
      <c r="UCS301" s="730"/>
      <c r="UCT301" s="730"/>
      <c r="UCU301" s="730"/>
      <c r="UCV301" s="730"/>
      <c r="UCW301" s="730"/>
      <c r="UCX301" s="730"/>
      <c r="UCY301" s="730"/>
      <c r="UCZ301" s="730"/>
      <c r="UDA301" s="730"/>
      <c r="UDB301" s="730"/>
      <c r="UDC301" s="730"/>
      <c r="UDD301" s="730"/>
      <c r="UDE301" s="730"/>
      <c r="UDF301" s="730"/>
      <c r="UDG301" s="730"/>
      <c r="UDH301" s="730"/>
      <c r="UDI301" s="730"/>
      <c r="UDJ301" s="730"/>
      <c r="UDK301" s="730"/>
      <c r="UDL301" s="730"/>
      <c r="UDM301" s="730"/>
      <c r="UDN301" s="730"/>
      <c r="UDO301" s="730"/>
      <c r="UDP301" s="730"/>
      <c r="UDQ301" s="730"/>
      <c r="UDR301" s="730"/>
      <c r="UDS301" s="730"/>
      <c r="UDT301" s="730"/>
      <c r="UDU301" s="730"/>
      <c r="UDV301" s="730"/>
      <c r="UDW301" s="730"/>
      <c r="UDX301" s="730"/>
      <c r="UDY301" s="730"/>
      <c r="UDZ301" s="730"/>
      <c r="UEA301" s="730"/>
      <c r="UEB301" s="730"/>
      <c r="UEC301" s="730"/>
      <c r="UED301" s="730"/>
      <c r="UEE301" s="730"/>
      <c r="UEF301" s="730"/>
      <c r="UEG301" s="730"/>
      <c r="UEH301" s="730"/>
      <c r="UEI301" s="730"/>
      <c r="UEJ301" s="730"/>
      <c r="UEK301" s="730"/>
      <c r="UEL301" s="730"/>
      <c r="UEM301" s="730"/>
      <c r="UEN301" s="730"/>
      <c r="UEO301" s="730"/>
      <c r="UEP301" s="730"/>
      <c r="UEQ301" s="730"/>
      <c r="UER301" s="730"/>
      <c r="UES301" s="730"/>
      <c r="UET301" s="730"/>
      <c r="UEU301" s="730"/>
      <c r="UEV301" s="730"/>
      <c r="UEW301" s="730"/>
      <c r="UEX301" s="730"/>
      <c r="UEY301" s="730"/>
      <c r="UEZ301" s="730"/>
      <c r="UFA301" s="730"/>
      <c r="UFB301" s="730"/>
      <c r="UFC301" s="730"/>
      <c r="UFD301" s="730"/>
      <c r="UFE301" s="730"/>
      <c r="UFF301" s="730"/>
      <c r="UFG301" s="730"/>
      <c r="UFH301" s="730"/>
      <c r="UFI301" s="730"/>
      <c r="UFJ301" s="730"/>
      <c r="UFK301" s="730"/>
      <c r="UFL301" s="730"/>
      <c r="UFM301" s="730"/>
      <c r="UFN301" s="730"/>
      <c r="UFO301" s="730"/>
      <c r="UFP301" s="730"/>
      <c r="UFQ301" s="730"/>
      <c r="UFR301" s="730"/>
      <c r="UFS301" s="730"/>
      <c r="UFT301" s="730"/>
      <c r="UFU301" s="730"/>
      <c r="UFV301" s="730"/>
      <c r="UFW301" s="730"/>
      <c r="UFX301" s="730"/>
      <c r="UFY301" s="730"/>
      <c r="UFZ301" s="730"/>
      <c r="UGA301" s="730"/>
      <c r="UGB301" s="730"/>
      <c r="UGC301" s="730"/>
      <c r="UGD301" s="730"/>
      <c r="UGE301" s="730"/>
      <c r="UGF301" s="730"/>
      <c r="UGG301" s="730"/>
      <c r="UGH301" s="730"/>
      <c r="UGI301" s="730"/>
      <c r="UGJ301" s="730"/>
      <c r="UGK301" s="730"/>
      <c r="UGL301" s="730"/>
      <c r="UGM301" s="730"/>
      <c r="UGN301" s="730"/>
      <c r="UGO301" s="730"/>
      <c r="UGP301" s="730"/>
      <c r="UGQ301" s="730"/>
      <c r="UGR301" s="730"/>
      <c r="UGS301" s="730"/>
      <c r="UGT301" s="730"/>
      <c r="UGU301" s="730"/>
      <c r="UGV301" s="730"/>
      <c r="UGW301" s="730"/>
      <c r="UGX301" s="730"/>
      <c r="UGY301" s="730"/>
      <c r="UGZ301" s="730"/>
      <c r="UHA301" s="730"/>
      <c r="UHB301" s="730"/>
      <c r="UHC301" s="730"/>
      <c r="UHD301" s="730"/>
      <c r="UHE301" s="730"/>
      <c r="UHF301" s="730"/>
      <c r="UHG301" s="730"/>
      <c r="UHH301" s="730"/>
      <c r="UHI301" s="730"/>
      <c r="UHJ301" s="730"/>
      <c r="UHK301" s="730"/>
      <c r="UHL301" s="730"/>
      <c r="UHM301" s="730"/>
      <c r="UHN301" s="730"/>
      <c r="UHO301" s="730"/>
      <c r="UHP301" s="730"/>
      <c r="UHQ301" s="730"/>
      <c r="UHR301" s="730"/>
      <c r="UHS301" s="730"/>
      <c r="UHT301" s="730"/>
      <c r="UHU301" s="730"/>
      <c r="UHV301" s="730"/>
      <c r="UHW301" s="730"/>
      <c r="UHX301" s="730"/>
      <c r="UHY301" s="730"/>
      <c r="UHZ301" s="730"/>
      <c r="UIA301" s="730"/>
      <c r="UIB301" s="730"/>
      <c r="UIC301" s="730"/>
      <c r="UID301" s="730"/>
      <c r="UIE301" s="730"/>
      <c r="UIF301" s="730"/>
      <c r="UIG301" s="730"/>
      <c r="UIH301" s="730"/>
      <c r="UII301" s="730"/>
      <c r="UIJ301" s="730"/>
      <c r="UIK301" s="730"/>
      <c r="UIL301" s="730"/>
      <c r="UIM301" s="730"/>
      <c r="UIN301" s="730"/>
      <c r="UIO301" s="730"/>
      <c r="UIP301" s="730"/>
      <c r="UIQ301" s="730"/>
      <c r="UIR301" s="730"/>
      <c r="UIS301" s="730"/>
      <c r="UIT301" s="730"/>
      <c r="UIU301" s="730"/>
      <c r="UIV301" s="730"/>
      <c r="UIW301" s="730"/>
      <c r="UIX301" s="730"/>
      <c r="UIY301" s="730"/>
      <c r="UIZ301" s="730"/>
      <c r="UJA301" s="730"/>
      <c r="UJB301" s="730"/>
      <c r="UJC301" s="730"/>
      <c r="UJD301" s="730"/>
      <c r="UJE301" s="730"/>
      <c r="UJF301" s="730"/>
      <c r="UJG301" s="730"/>
      <c r="UJH301" s="730"/>
      <c r="UJI301" s="730"/>
      <c r="UJJ301" s="730"/>
      <c r="UJK301" s="730"/>
      <c r="UJL301" s="730"/>
      <c r="UJM301" s="730"/>
      <c r="UJN301" s="730"/>
      <c r="UJO301" s="730"/>
      <c r="UJP301" s="730"/>
      <c r="UJQ301" s="730"/>
      <c r="UJR301" s="730"/>
      <c r="UJS301" s="730"/>
      <c r="UJT301" s="730"/>
      <c r="UJU301" s="730"/>
      <c r="UJV301" s="730"/>
      <c r="UJW301" s="730"/>
      <c r="UJX301" s="730"/>
      <c r="UJY301" s="730"/>
      <c r="UJZ301" s="730"/>
      <c r="UKA301" s="730"/>
      <c r="UKB301" s="730"/>
      <c r="UKC301" s="730"/>
      <c r="UKD301" s="730"/>
      <c r="UKE301" s="730"/>
      <c r="UKF301" s="730"/>
      <c r="UKG301" s="730"/>
      <c r="UKH301" s="730"/>
      <c r="UKI301" s="730"/>
      <c r="UKJ301" s="730"/>
      <c r="UKK301" s="730"/>
      <c r="UKL301" s="730"/>
      <c r="UKM301" s="730"/>
      <c r="UKN301" s="730"/>
      <c r="UKO301" s="730"/>
      <c r="UKP301" s="730"/>
      <c r="UKQ301" s="730"/>
      <c r="UKR301" s="730"/>
      <c r="UKS301" s="730"/>
      <c r="UKT301" s="730"/>
      <c r="UKU301" s="730"/>
      <c r="UKV301" s="730"/>
      <c r="UKW301" s="730"/>
      <c r="UKX301" s="730"/>
      <c r="UKY301" s="730"/>
      <c r="UKZ301" s="730"/>
      <c r="ULA301" s="730"/>
      <c r="ULB301" s="730"/>
      <c r="ULC301" s="730"/>
      <c r="ULD301" s="730"/>
      <c r="ULE301" s="730"/>
      <c r="ULF301" s="730"/>
      <c r="ULG301" s="730"/>
      <c r="ULH301" s="730"/>
      <c r="ULI301" s="730"/>
      <c r="ULJ301" s="730"/>
      <c r="ULK301" s="730"/>
      <c r="ULL301" s="730"/>
      <c r="ULM301" s="730"/>
      <c r="ULN301" s="730"/>
      <c r="ULO301" s="730"/>
      <c r="ULP301" s="730"/>
      <c r="ULQ301" s="730"/>
      <c r="ULR301" s="730"/>
      <c r="ULS301" s="730"/>
      <c r="ULT301" s="730"/>
      <c r="ULU301" s="730"/>
      <c r="ULV301" s="730"/>
      <c r="ULW301" s="730"/>
      <c r="ULX301" s="730"/>
      <c r="ULY301" s="730"/>
      <c r="ULZ301" s="730"/>
      <c r="UMA301" s="730"/>
      <c r="UMB301" s="730"/>
      <c r="UMC301" s="730"/>
      <c r="UMD301" s="730"/>
      <c r="UME301" s="730"/>
      <c r="UMF301" s="730"/>
      <c r="UMG301" s="730"/>
      <c r="UMH301" s="730"/>
      <c r="UMI301" s="730"/>
      <c r="UMJ301" s="730"/>
      <c r="UMK301" s="730"/>
      <c r="UML301" s="730"/>
      <c r="UMM301" s="730"/>
      <c r="UMN301" s="730"/>
      <c r="UMO301" s="730"/>
      <c r="UMP301" s="730"/>
      <c r="UMQ301" s="730"/>
      <c r="UMR301" s="730"/>
      <c r="UMS301" s="730"/>
      <c r="UMT301" s="730"/>
      <c r="UMU301" s="730"/>
      <c r="UMV301" s="730"/>
      <c r="UMW301" s="730"/>
      <c r="UMX301" s="730"/>
      <c r="UMY301" s="730"/>
      <c r="UMZ301" s="730"/>
      <c r="UNA301" s="730"/>
      <c r="UNB301" s="730"/>
      <c r="UNC301" s="730"/>
      <c r="UND301" s="730"/>
      <c r="UNE301" s="730"/>
      <c r="UNF301" s="730"/>
      <c r="UNG301" s="730"/>
      <c r="UNH301" s="730"/>
      <c r="UNI301" s="730"/>
      <c r="UNJ301" s="730"/>
      <c r="UNK301" s="730"/>
      <c r="UNL301" s="730"/>
      <c r="UNM301" s="730"/>
      <c r="UNN301" s="730"/>
      <c r="UNO301" s="730"/>
      <c r="UNP301" s="730"/>
      <c r="UNQ301" s="730"/>
      <c r="UNR301" s="730"/>
      <c r="UNS301" s="730"/>
      <c r="UNT301" s="730"/>
      <c r="UNU301" s="730"/>
      <c r="UNV301" s="730"/>
      <c r="UNW301" s="730"/>
      <c r="UNX301" s="730"/>
      <c r="UNY301" s="730"/>
      <c r="UNZ301" s="730"/>
      <c r="UOA301" s="730"/>
      <c r="UOB301" s="730"/>
      <c r="UOC301" s="730"/>
      <c r="UOD301" s="730"/>
      <c r="UOE301" s="730"/>
      <c r="UOF301" s="730"/>
      <c r="UOG301" s="730"/>
      <c r="UOH301" s="730"/>
      <c r="UOI301" s="730"/>
      <c r="UOJ301" s="730"/>
      <c r="UOK301" s="730"/>
      <c r="UOL301" s="730"/>
      <c r="UOM301" s="730"/>
      <c r="UON301" s="730"/>
      <c r="UOO301" s="730"/>
      <c r="UOP301" s="730"/>
      <c r="UOQ301" s="730"/>
      <c r="UOR301" s="730"/>
      <c r="UOS301" s="730"/>
      <c r="UOT301" s="730"/>
      <c r="UOU301" s="730"/>
      <c r="UOV301" s="730"/>
      <c r="UOW301" s="730"/>
      <c r="UOX301" s="730"/>
      <c r="UOY301" s="730"/>
      <c r="UOZ301" s="730"/>
      <c r="UPA301" s="730"/>
      <c r="UPB301" s="730"/>
      <c r="UPC301" s="730"/>
      <c r="UPD301" s="730"/>
      <c r="UPE301" s="730"/>
      <c r="UPF301" s="730"/>
      <c r="UPG301" s="730"/>
      <c r="UPH301" s="730"/>
      <c r="UPI301" s="730"/>
      <c r="UPJ301" s="730"/>
      <c r="UPK301" s="730"/>
      <c r="UPL301" s="730"/>
      <c r="UPM301" s="730"/>
      <c r="UPN301" s="730"/>
      <c r="UPO301" s="730"/>
      <c r="UPP301" s="730"/>
      <c r="UPQ301" s="730"/>
      <c r="UPR301" s="730"/>
      <c r="UPS301" s="730"/>
      <c r="UPT301" s="730"/>
      <c r="UPU301" s="730"/>
      <c r="UPV301" s="730"/>
      <c r="UPW301" s="730"/>
      <c r="UPX301" s="730"/>
      <c r="UPY301" s="730"/>
      <c r="UPZ301" s="730"/>
      <c r="UQA301" s="730"/>
      <c r="UQB301" s="730"/>
      <c r="UQC301" s="730"/>
      <c r="UQD301" s="730"/>
      <c r="UQE301" s="730"/>
      <c r="UQF301" s="730"/>
      <c r="UQG301" s="730"/>
      <c r="UQH301" s="730"/>
      <c r="UQI301" s="730"/>
      <c r="UQJ301" s="730"/>
      <c r="UQK301" s="730"/>
      <c r="UQL301" s="730"/>
      <c r="UQM301" s="730"/>
      <c r="UQN301" s="730"/>
      <c r="UQO301" s="730"/>
      <c r="UQP301" s="730"/>
      <c r="UQQ301" s="730"/>
      <c r="UQR301" s="730"/>
      <c r="UQS301" s="730"/>
      <c r="UQT301" s="730"/>
      <c r="UQU301" s="730"/>
      <c r="UQV301" s="730"/>
      <c r="UQW301" s="730"/>
      <c r="UQX301" s="730"/>
      <c r="UQY301" s="730"/>
      <c r="UQZ301" s="730"/>
      <c r="URA301" s="730"/>
      <c r="URB301" s="730"/>
      <c r="URC301" s="730"/>
      <c r="URD301" s="730"/>
      <c r="URE301" s="730"/>
      <c r="URF301" s="730"/>
      <c r="URG301" s="730"/>
      <c r="URH301" s="730"/>
      <c r="URI301" s="730"/>
      <c r="URJ301" s="730"/>
      <c r="URK301" s="730"/>
      <c r="URL301" s="730"/>
      <c r="URM301" s="730"/>
      <c r="URN301" s="730"/>
      <c r="URO301" s="730"/>
      <c r="URP301" s="730"/>
      <c r="URQ301" s="730"/>
      <c r="URR301" s="730"/>
      <c r="URS301" s="730"/>
      <c r="URT301" s="730"/>
      <c r="URU301" s="730"/>
      <c r="URV301" s="730"/>
      <c r="URW301" s="730"/>
      <c r="URX301" s="730"/>
      <c r="URY301" s="730"/>
      <c r="URZ301" s="730"/>
      <c r="USA301" s="730"/>
      <c r="USB301" s="730"/>
      <c r="USC301" s="730"/>
      <c r="USD301" s="730"/>
      <c r="USE301" s="730"/>
      <c r="USF301" s="730"/>
      <c r="USG301" s="730"/>
      <c r="USH301" s="730"/>
      <c r="USI301" s="730"/>
      <c r="USJ301" s="730"/>
      <c r="USK301" s="730"/>
      <c r="USL301" s="730"/>
      <c r="USM301" s="730"/>
      <c r="USN301" s="730"/>
      <c r="USO301" s="730"/>
      <c r="USP301" s="730"/>
      <c r="USQ301" s="730"/>
      <c r="USR301" s="730"/>
      <c r="USS301" s="730"/>
      <c r="UST301" s="730"/>
      <c r="USU301" s="730"/>
      <c r="USV301" s="730"/>
      <c r="USW301" s="730"/>
      <c r="USX301" s="730"/>
      <c r="USY301" s="730"/>
      <c r="USZ301" s="730"/>
      <c r="UTA301" s="730"/>
      <c r="UTB301" s="730"/>
      <c r="UTC301" s="730"/>
      <c r="UTD301" s="730"/>
      <c r="UTE301" s="730"/>
      <c r="UTF301" s="730"/>
      <c r="UTG301" s="730"/>
      <c r="UTH301" s="730"/>
      <c r="UTI301" s="730"/>
      <c r="UTJ301" s="730"/>
      <c r="UTK301" s="730"/>
      <c r="UTL301" s="730"/>
      <c r="UTM301" s="730"/>
      <c r="UTN301" s="730"/>
      <c r="UTO301" s="730"/>
      <c r="UTP301" s="730"/>
      <c r="UTQ301" s="730"/>
      <c r="UTR301" s="730"/>
      <c r="UTS301" s="730"/>
      <c r="UTT301" s="730"/>
      <c r="UTU301" s="730"/>
      <c r="UTV301" s="730"/>
      <c r="UTW301" s="730"/>
      <c r="UTX301" s="730"/>
      <c r="UTY301" s="730"/>
      <c r="UTZ301" s="730"/>
      <c r="UUA301" s="730"/>
      <c r="UUB301" s="730"/>
      <c r="UUC301" s="730"/>
      <c r="UUD301" s="730"/>
      <c r="UUE301" s="730"/>
      <c r="UUF301" s="730"/>
      <c r="UUG301" s="730"/>
      <c r="UUH301" s="730"/>
      <c r="UUI301" s="730"/>
      <c r="UUJ301" s="730"/>
      <c r="UUK301" s="730"/>
      <c r="UUL301" s="730"/>
      <c r="UUM301" s="730"/>
      <c r="UUN301" s="730"/>
      <c r="UUO301" s="730"/>
      <c r="UUP301" s="730"/>
      <c r="UUQ301" s="730"/>
      <c r="UUR301" s="730"/>
      <c r="UUS301" s="730"/>
      <c r="UUT301" s="730"/>
      <c r="UUU301" s="730"/>
      <c r="UUV301" s="730"/>
      <c r="UUW301" s="730"/>
      <c r="UUX301" s="730"/>
      <c r="UUY301" s="730"/>
      <c r="UUZ301" s="730"/>
      <c r="UVA301" s="730"/>
      <c r="UVB301" s="730"/>
      <c r="UVC301" s="730"/>
      <c r="UVD301" s="730"/>
      <c r="UVE301" s="730"/>
      <c r="UVF301" s="730"/>
      <c r="UVG301" s="730"/>
      <c r="UVH301" s="730"/>
      <c r="UVI301" s="730"/>
      <c r="UVJ301" s="730"/>
      <c r="UVK301" s="730"/>
      <c r="UVL301" s="730"/>
      <c r="UVM301" s="730"/>
      <c r="UVN301" s="730"/>
      <c r="UVO301" s="730"/>
      <c r="UVP301" s="730"/>
      <c r="UVQ301" s="730"/>
      <c r="UVR301" s="730"/>
      <c r="UVS301" s="730"/>
      <c r="UVT301" s="730"/>
      <c r="UVU301" s="730"/>
      <c r="UVV301" s="730"/>
      <c r="UVW301" s="730"/>
      <c r="UVX301" s="730"/>
      <c r="UVY301" s="730"/>
      <c r="UVZ301" s="730"/>
      <c r="UWA301" s="730"/>
      <c r="UWB301" s="730"/>
      <c r="UWC301" s="730"/>
      <c r="UWD301" s="730"/>
      <c r="UWE301" s="730"/>
      <c r="UWF301" s="730"/>
      <c r="UWG301" s="730"/>
      <c r="UWH301" s="730"/>
      <c r="UWI301" s="730"/>
      <c r="UWJ301" s="730"/>
      <c r="UWK301" s="730"/>
      <c r="UWL301" s="730"/>
      <c r="UWM301" s="730"/>
      <c r="UWN301" s="730"/>
      <c r="UWO301" s="730"/>
      <c r="UWP301" s="730"/>
      <c r="UWQ301" s="730"/>
      <c r="UWR301" s="730"/>
      <c r="UWS301" s="730"/>
      <c r="UWT301" s="730"/>
      <c r="UWU301" s="730"/>
      <c r="UWV301" s="730"/>
      <c r="UWW301" s="730"/>
      <c r="UWX301" s="730"/>
      <c r="UWY301" s="730"/>
      <c r="UWZ301" s="730"/>
      <c r="UXA301" s="730"/>
      <c r="UXB301" s="730"/>
      <c r="UXC301" s="730"/>
      <c r="UXD301" s="730"/>
      <c r="UXE301" s="730"/>
      <c r="UXF301" s="730"/>
      <c r="UXG301" s="730"/>
      <c r="UXH301" s="730"/>
      <c r="UXI301" s="730"/>
      <c r="UXJ301" s="730"/>
      <c r="UXK301" s="730"/>
      <c r="UXL301" s="730"/>
      <c r="UXM301" s="730"/>
      <c r="UXN301" s="730"/>
      <c r="UXO301" s="730"/>
      <c r="UXP301" s="730"/>
      <c r="UXQ301" s="730"/>
      <c r="UXR301" s="730"/>
      <c r="UXS301" s="730"/>
      <c r="UXT301" s="730"/>
      <c r="UXU301" s="730"/>
      <c r="UXV301" s="730"/>
      <c r="UXW301" s="730"/>
      <c r="UXX301" s="730"/>
      <c r="UXY301" s="730"/>
      <c r="UXZ301" s="730"/>
      <c r="UYA301" s="730"/>
      <c r="UYB301" s="730"/>
      <c r="UYC301" s="730"/>
      <c r="UYD301" s="730"/>
      <c r="UYE301" s="730"/>
      <c r="UYF301" s="730"/>
      <c r="UYG301" s="730"/>
      <c r="UYH301" s="730"/>
      <c r="UYI301" s="730"/>
      <c r="UYJ301" s="730"/>
      <c r="UYK301" s="730"/>
      <c r="UYL301" s="730"/>
      <c r="UYM301" s="730"/>
      <c r="UYN301" s="730"/>
      <c r="UYO301" s="730"/>
      <c r="UYP301" s="730"/>
      <c r="UYQ301" s="730"/>
      <c r="UYR301" s="730"/>
      <c r="UYS301" s="730"/>
      <c r="UYT301" s="730"/>
      <c r="UYU301" s="730"/>
      <c r="UYV301" s="730"/>
      <c r="UYW301" s="730"/>
      <c r="UYX301" s="730"/>
      <c r="UYY301" s="730"/>
      <c r="UYZ301" s="730"/>
      <c r="UZA301" s="730"/>
      <c r="UZB301" s="730"/>
      <c r="UZC301" s="730"/>
      <c r="UZD301" s="730"/>
      <c r="UZE301" s="730"/>
      <c r="UZF301" s="730"/>
      <c r="UZG301" s="730"/>
      <c r="UZH301" s="730"/>
      <c r="UZI301" s="730"/>
      <c r="UZJ301" s="730"/>
      <c r="UZK301" s="730"/>
      <c r="UZL301" s="730"/>
      <c r="UZM301" s="730"/>
      <c r="UZN301" s="730"/>
      <c r="UZO301" s="730"/>
      <c r="UZP301" s="730"/>
      <c r="UZQ301" s="730"/>
      <c r="UZR301" s="730"/>
      <c r="UZS301" s="730"/>
      <c r="UZT301" s="730"/>
      <c r="UZU301" s="730"/>
      <c r="UZV301" s="730"/>
      <c r="UZW301" s="730"/>
      <c r="UZX301" s="730"/>
      <c r="UZY301" s="730"/>
      <c r="UZZ301" s="730"/>
      <c r="VAA301" s="730"/>
      <c r="VAB301" s="730"/>
      <c r="VAC301" s="730"/>
      <c r="VAD301" s="730"/>
      <c r="VAE301" s="730"/>
      <c r="VAF301" s="730"/>
      <c r="VAG301" s="730"/>
      <c r="VAH301" s="730"/>
      <c r="VAI301" s="730"/>
      <c r="VAJ301" s="730"/>
      <c r="VAK301" s="730"/>
      <c r="VAL301" s="730"/>
      <c r="VAM301" s="730"/>
      <c r="VAN301" s="730"/>
      <c r="VAO301" s="730"/>
      <c r="VAP301" s="730"/>
      <c r="VAQ301" s="730"/>
      <c r="VAR301" s="730"/>
      <c r="VAS301" s="730"/>
      <c r="VAT301" s="730"/>
      <c r="VAU301" s="730"/>
      <c r="VAV301" s="730"/>
      <c r="VAW301" s="730"/>
      <c r="VAX301" s="730"/>
      <c r="VAY301" s="730"/>
      <c r="VAZ301" s="730"/>
      <c r="VBA301" s="730"/>
      <c r="VBB301" s="730"/>
      <c r="VBC301" s="730"/>
      <c r="VBD301" s="730"/>
      <c r="VBE301" s="730"/>
      <c r="VBF301" s="730"/>
      <c r="VBG301" s="730"/>
      <c r="VBH301" s="730"/>
      <c r="VBI301" s="730"/>
      <c r="VBJ301" s="730"/>
      <c r="VBK301" s="730"/>
      <c r="VBL301" s="730"/>
      <c r="VBM301" s="730"/>
      <c r="VBN301" s="730"/>
      <c r="VBO301" s="730"/>
      <c r="VBP301" s="730"/>
      <c r="VBQ301" s="730"/>
      <c r="VBR301" s="730"/>
      <c r="VBS301" s="730"/>
      <c r="VBT301" s="730"/>
      <c r="VBU301" s="730"/>
      <c r="VBV301" s="730"/>
      <c r="VBW301" s="730"/>
      <c r="VBX301" s="730"/>
      <c r="VBY301" s="730"/>
      <c r="VBZ301" s="730"/>
      <c r="VCA301" s="730"/>
      <c r="VCB301" s="730"/>
      <c r="VCC301" s="730"/>
      <c r="VCD301" s="730"/>
      <c r="VCE301" s="730"/>
      <c r="VCF301" s="730"/>
      <c r="VCG301" s="730"/>
      <c r="VCH301" s="730"/>
      <c r="VCI301" s="730"/>
      <c r="VCJ301" s="730"/>
      <c r="VCK301" s="730"/>
      <c r="VCL301" s="730"/>
      <c r="VCM301" s="730"/>
      <c r="VCN301" s="730"/>
      <c r="VCO301" s="730"/>
      <c r="VCP301" s="730"/>
      <c r="VCQ301" s="730"/>
      <c r="VCR301" s="730"/>
      <c r="VCS301" s="730"/>
      <c r="VCT301" s="730"/>
      <c r="VCU301" s="730"/>
      <c r="VCV301" s="730"/>
      <c r="VCW301" s="730"/>
      <c r="VCX301" s="730"/>
      <c r="VCY301" s="730"/>
      <c r="VCZ301" s="730"/>
      <c r="VDA301" s="730"/>
      <c r="VDB301" s="730"/>
      <c r="VDC301" s="730"/>
      <c r="VDD301" s="730"/>
      <c r="VDE301" s="730"/>
      <c r="VDF301" s="730"/>
      <c r="VDG301" s="730"/>
      <c r="VDH301" s="730"/>
      <c r="VDI301" s="730"/>
      <c r="VDJ301" s="730"/>
      <c r="VDK301" s="730"/>
      <c r="VDL301" s="730"/>
      <c r="VDM301" s="730"/>
      <c r="VDN301" s="730"/>
      <c r="VDO301" s="730"/>
      <c r="VDP301" s="730"/>
      <c r="VDQ301" s="730"/>
      <c r="VDR301" s="730"/>
      <c r="VDS301" s="730"/>
      <c r="VDT301" s="730"/>
      <c r="VDU301" s="730"/>
      <c r="VDV301" s="730"/>
      <c r="VDW301" s="730"/>
      <c r="VDX301" s="730"/>
      <c r="VDY301" s="730"/>
      <c r="VDZ301" s="730"/>
      <c r="VEA301" s="730"/>
      <c r="VEB301" s="730"/>
      <c r="VEC301" s="730"/>
      <c r="VED301" s="730"/>
      <c r="VEE301" s="730"/>
      <c r="VEF301" s="730"/>
      <c r="VEG301" s="730"/>
      <c r="VEH301" s="730"/>
      <c r="VEI301" s="730"/>
      <c r="VEJ301" s="730"/>
      <c r="VEK301" s="730"/>
      <c r="VEL301" s="730"/>
      <c r="VEM301" s="730"/>
      <c r="VEN301" s="730"/>
      <c r="VEO301" s="730"/>
      <c r="VEP301" s="730"/>
      <c r="VEQ301" s="730"/>
      <c r="VER301" s="730"/>
      <c r="VES301" s="730"/>
      <c r="VET301" s="730"/>
      <c r="VEU301" s="730"/>
      <c r="VEV301" s="730"/>
      <c r="VEW301" s="730"/>
      <c r="VEX301" s="730"/>
      <c r="VEY301" s="730"/>
      <c r="VEZ301" s="730"/>
      <c r="VFA301" s="730"/>
      <c r="VFB301" s="730"/>
      <c r="VFC301" s="730"/>
      <c r="VFD301" s="730"/>
      <c r="VFE301" s="730"/>
      <c r="VFF301" s="730"/>
      <c r="VFG301" s="730"/>
      <c r="VFH301" s="730"/>
      <c r="VFI301" s="730"/>
      <c r="VFJ301" s="730"/>
      <c r="VFK301" s="730"/>
      <c r="VFL301" s="730"/>
      <c r="VFM301" s="730"/>
      <c r="VFN301" s="730"/>
      <c r="VFO301" s="730"/>
      <c r="VFP301" s="730"/>
      <c r="VFQ301" s="730"/>
      <c r="VFR301" s="730"/>
      <c r="VFS301" s="730"/>
      <c r="VFT301" s="730"/>
      <c r="VFU301" s="730"/>
      <c r="VFV301" s="730"/>
      <c r="VFW301" s="730"/>
      <c r="VFX301" s="730"/>
      <c r="VFY301" s="730"/>
      <c r="VFZ301" s="730"/>
      <c r="VGA301" s="730"/>
      <c r="VGB301" s="730"/>
      <c r="VGC301" s="730"/>
      <c r="VGD301" s="730"/>
      <c r="VGE301" s="730"/>
      <c r="VGF301" s="730"/>
      <c r="VGG301" s="730"/>
      <c r="VGH301" s="730"/>
      <c r="VGI301" s="730"/>
      <c r="VGJ301" s="730"/>
      <c r="VGK301" s="730"/>
      <c r="VGL301" s="730"/>
      <c r="VGM301" s="730"/>
      <c r="VGN301" s="730"/>
      <c r="VGO301" s="730"/>
      <c r="VGP301" s="730"/>
      <c r="VGQ301" s="730"/>
      <c r="VGR301" s="730"/>
      <c r="VGS301" s="730"/>
      <c r="VGT301" s="730"/>
      <c r="VGU301" s="730"/>
      <c r="VGV301" s="730"/>
      <c r="VGW301" s="730"/>
      <c r="VGX301" s="730"/>
      <c r="VGY301" s="730"/>
      <c r="VGZ301" s="730"/>
      <c r="VHA301" s="730"/>
      <c r="VHB301" s="730"/>
      <c r="VHC301" s="730"/>
      <c r="VHD301" s="730"/>
      <c r="VHE301" s="730"/>
      <c r="VHF301" s="730"/>
      <c r="VHG301" s="730"/>
      <c r="VHH301" s="730"/>
      <c r="VHI301" s="730"/>
      <c r="VHJ301" s="730"/>
      <c r="VHK301" s="730"/>
      <c r="VHL301" s="730"/>
      <c r="VHM301" s="730"/>
      <c r="VHN301" s="730"/>
      <c r="VHO301" s="730"/>
      <c r="VHP301" s="730"/>
      <c r="VHQ301" s="730"/>
      <c r="VHR301" s="730"/>
      <c r="VHS301" s="730"/>
      <c r="VHT301" s="730"/>
      <c r="VHU301" s="730"/>
      <c r="VHV301" s="730"/>
      <c r="VHW301" s="730"/>
      <c r="VHX301" s="730"/>
      <c r="VHY301" s="730"/>
      <c r="VHZ301" s="730"/>
      <c r="VIA301" s="730"/>
      <c r="VIB301" s="730"/>
      <c r="VIC301" s="730"/>
      <c r="VID301" s="730"/>
      <c r="VIE301" s="730"/>
      <c r="VIF301" s="730"/>
      <c r="VIG301" s="730"/>
      <c r="VIH301" s="730"/>
      <c r="VII301" s="730"/>
      <c r="VIJ301" s="730"/>
      <c r="VIK301" s="730"/>
      <c r="VIL301" s="730"/>
      <c r="VIM301" s="730"/>
      <c r="VIN301" s="730"/>
      <c r="VIO301" s="730"/>
      <c r="VIP301" s="730"/>
      <c r="VIQ301" s="730"/>
      <c r="VIR301" s="730"/>
      <c r="VIS301" s="730"/>
      <c r="VIT301" s="730"/>
      <c r="VIU301" s="730"/>
      <c r="VIV301" s="730"/>
      <c r="VIW301" s="730"/>
      <c r="VIX301" s="730"/>
      <c r="VIY301" s="730"/>
      <c r="VIZ301" s="730"/>
      <c r="VJA301" s="730"/>
      <c r="VJB301" s="730"/>
      <c r="VJC301" s="730"/>
      <c r="VJD301" s="730"/>
      <c r="VJE301" s="730"/>
      <c r="VJF301" s="730"/>
      <c r="VJG301" s="730"/>
      <c r="VJH301" s="730"/>
      <c r="VJI301" s="730"/>
      <c r="VJJ301" s="730"/>
      <c r="VJK301" s="730"/>
      <c r="VJL301" s="730"/>
      <c r="VJM301" s="730"/>
      <c r="VJN301" s="730"/>
      <c r="VJO301" s="730"/>
      <c r="VJP301" s="730"/>
      <c r="VJQ301" s="730"/>
      <c r="VJR301" s="730"/>
      <c r="VJS301" s="730"/>
      <c r="VJT301" s="730"/>
      <c r="VJU301" s="730"/>
      <c r="VJV301" s="730"/>
      <c r="VJW301" s="730"/>
      <c r="VJX301" s="730"/>
      <c r="VJY301" s="730"/>
      <c r="VJZ301" s="730"/>
      <c r="VKA301" s="730"/>
      <c r="VKB301" s="730"/>
      <c r="VKC301" s="730"/>
      <c r="VKD301" s="730"/>
      <c r="VKE301" s="730"/>
      <c r="VKF301" s="730"/>
      <c r="VKG301" s="730"/>
      <c r="VKH301" s="730"/>
      <c r="VKI301" s="730"/>
      <c r="VKJ301" s="730"/>
      <c r="VKK301" s="730"/>
      <c r="VKL301" s="730"/>
      <c r="VKM301" s="730"/>
      <c r="VKN301" s="730"/>
      <c r="VKO301" s="730"/>
      <c r="VKP301" s="730"/>
      <c r="VKQ301" s="730"/>
      <c r="VKR301" s="730"/>
      <c r="VKS301" s="730"/>
      <c r="VKT301" s="730"/>
      <c r="VKU301" s="730"/>
      <c r="VKV301" s="730"/>
      <c r="VKW301" s="730"/>
      <c r="VKX301" s="730"/>
      <c r="VKY301" s="730"/>
      <c r="VKZ301" s="730"/>
      <c r="VLA301" s="730"/>
      <c r="VLB301" s="730"/>
      <c r="VLC301" s="730"/>
      <c r="VLD301" s="730"/>
      <c r="VLE301" s="730"/>
      <c r="VLF301" s="730"/>
      <c r="VLG301" s="730"/>
      <c r="VLH301" s="730"/>
      <c r="VLI301" s="730"/>
      <c r="VLJ301" s="730"/>
      <c r="VLK301" s="730"/>
      <c r="VLL301" s="730"/>
      <c r="VLM301" s="730"/>
      <c r="VLN301" s="730"/>
      <c r="VLO301" s="730"/>
      <c r="VLP301" s="730"/>
      <c r="VLQ301" s="730"/>
      <c r="VLR301" s="730"/>
      <c r="VLS301" s="730"/>
      <c r="VLT301" s="730"/>
      <c r="VLU301" s="730"/>
      <c r="VLV301" s="730"/>
      <c r="VLW301" s="730"/>
      <c r="VLX301" s="730"/>
      <c r="VLY301" s="730"/>
      <c r="VLZ301" s="730"/>
      <c r="VMA301" s="730"/>
      <c r="VMB301" s="730"/>
      <c r="VMC301" s="730"/>
      <c r="VMD301" s="730"/>
      <c r="VME301" s="730"/>
      <c r="VMF301" s="730"/>
      <c r="VMG301" s="730"/>
      <c r="VMH301" s="730"/>
      <c r="VMI301" s="730"/>
      <c r="VMJ301" s="730"/>
      <c r="VMK301" s="730"/>
      <c r="VML301" s="730"/>
      <c r="VMM301" s="730"/>
      <c r="VMN301" s="730"/>
      <c r="VMO301" s="730"/>
      <c r="VMP301" s="730"/>
      <c r="VMQ301" s="730"/>
      <c r="VMR301" s="730"/>
      <c r="VMS301" s="730"/>
      <c r="VMT301" s="730"/>
      <c r="VMU301" s="730"/>
      <c r="VMV301" s="730"/>
      <c r="VMW301" s="730"/>
      <c r="VMX301" s="730"/>
      <c r="VMY301" s="730"/>
      <c r="VMZ301" s="730"/>
      <c r="VNA301" s="730"/>
      <c r="VNB301" s="730"/>
      <c r="VNC301" s="730"/>
      <c r="VND301" s="730"/>
      <c r="VNE301" s="730"/>
      <c r="VNF301" s="730"/>
      <c r="VNG301" s="730"/>
      <c r="VNH301" s="730"/>
      <c r="VNI301" s="730"/>
      <c r="VNJ301" s="730"/>
      <c r="VNK301" s="730"/>
      <c r="VNL301" s="730"/>
      <c r="VNM301" s="730"/>
      <c r="VNN301" s="730"/>
      <c r="VNO301" s="730"/>
      <c r="VNP301" s="730"/>
      <c r="VNQ301" s="730"/>
      <c r="VNR301" s="730"/>
      <c r="VNS301" s="730"/>
      <c r="VNT301" s="730"/>
      <c r="VNU301" s="730"/>
      <c r="VNV301" s="730"/>
      <c r="VNW301" s="730"/>
      <c r="VNX301" s="730"/>
      <c r="VNY301" s="730"/>
      <c r="VNZ301" s="730"/>
      <c r="VOA301" s="730"/>
      <c r="VOB301" s="730"/>
      <c r="VOC301" s="730"/>
      <c r="VOD301" s="730"/>
      <c r="VOE301" s="730"/>
      <c r="VOF301" s="730"/>
      <c r="VOG301" s="730"/>
      <c r="VOH301" s="730"/>
      <c r="VOI301" s="730"/>
      <c r="VOJ301" s="730"/>
      <c r="VOK301" s="730"/>
      <c r="VOL301" s="730"/>
      <c r="VOM301" s="730"/>
      <c r="VON301" s="730"/>
      <c r="VOO301" s="730"/>
      <c r="VOP301" s="730"/>
      <c r="VOQ301" s="730"/>
      <c r="VOR301" s="730"/>
      <c r="VOS301" s="730"/>
      <c r="VOT301" s="730"/>
      <c r="VOU301" s="730"/>
      <c r="VOV301" s="730"/>
      <c r="VOW301" s="730"/>
      <c r="VOX301" s="730"/>
      <c r="VOY301" s="730"/>
      <c r="VOZ301" s="730"/>
      <c r="VPA301" s="730"/>
      <c r="VPB301" s="730"/>
      <c r="VPC301" s="730"/>
      <c r="VPD301" s="730"/>
      <c r="VPE301" s="730"/>
      <c r="VPF301" s="730"/>
      <c r="VPG301" s="730"/>
      <c r="VPH301" s="730"/>
      <c r="VPI301" s="730"/>
      <c r="VPJ301" s="730"/>
      <c r="VPK301" s="730"/>
      <c r="VPL301" s="730"/>
      <c r="VPM301" s="730"/>
      <c r="VPN301" s="730"/>
      <c r="VPO301" s="730"/>
      <c r="VPP301" s="730"/>
      <c r="VPQ301" s="730"/>
      <c r="VPR301" s="730"/>
      <c r="VPS301" s="730"/>
      <c r="VPT301" s="730"/>
      <c r="VPU301" s="730"/>
      <c r="VPV301" s="730"/>
      <c r="VPW301" s="730"/>
      <c r="VPX301" s="730"/>
      <c r="VPY301" s="730"/>
      <c r="VPZ301" s="730"/>
      <c r="VQA301" s="730"/>
      <c r="VQB301" s="730"/>
      <c r="VQC301" s="730"/>
      <c r="VQD301" s="730"/>
      <c r="VQE301" s="730"/>
      <c r="VQF301" s="730"/>
      <c r="VQG301" s="730"/>
      <c r="VQH301" s="730"/>
      <c r="VQI301" s="730"/>
      <c r="VQJ301" s="730"/>
      <c r="VQK301" s="730"/>
      <c r="VQL301" s="730"/>
      <c r="VQM301" s="730"/>
      <c r="VQN301" s="730"/>
      <c r="VQO301" s="730"/>
      <c r="VQP301" s="730"/>
      <c r="VQQ301" s="730"/>
      <c r="VQR301" s="730"/>
      <c r="VQS301" s="730"/>
      <c r="VQT301" s="730"/>
      <c r="VQU301" s="730"/>
      <c r="VQV301" s="730"/>
      <c r="VQW301" s="730"/>
      <c r="VQX301" s="730"/>
      <c r="VQY301" s="730"/>
      <c r="VQZ301" s="730"/>
      <c r="VRA301" s="730"/>
      <c r="VRB301" s="730"/>
      <c r="VRC301" s="730"/>
      <c r="VRD301" s="730"/>
      <c r="VRE301" s="730"/>
      <c r="VRF301" s="730"/>
      <c r="VRG301" s="730"/>
      <c r="VRH301" s="730"/>
      <c r="VRI301" s="730"/>
      <c r="VRJ301" s="730"/>
      <c r="VRK301" s="730"/>
      <c r="VRL301" s="730"/>
      <c r="VRM301" s="730"/>
      <c r="VRN301" s="730"/>
      <c r="VRO301" s="730"/>
      <c r="VRP301" s="730"/>
      <c r="VRQ301" s="730"/>
      <c r="VRR301" s="730"/>
      <c r="VRS301" s="730"/>
      <c r="VRT301" s="730"/>
      <c r="VRU301" s="730"/>
      <c r="VRV301" s="730"/>
      <c r="VRW301" s="730"/>
      <c r="VRX301" s="730"/>
      <c r="VRY301" s="730"/>
      <c r="VRZ301" s="730"/>
      <c r="VSA301" s="730"/>
      <c r="VSB301" s="730"/>
      <c r="VSC301" s="730"/>
      <c r="VSD301" s="730"/>
      <c r="VSE301" s="730"/>
      <c r="VSF301" s="730"/>
      <c r="VSG301" s="730"/>
      <c r="VSH301" s="730"/>
      <c r="VSI301" s="730"/>
      <c r="VSJ301" s="730"/>
      <c r="VSK301" s="730"/>
      <c r="VSL301" s="730"/>
      <c r="VSM301" s="730"/>
      <c r="VSN301" s="730"/>
      <c r="VSO301" s="730"/>
      <c r="VSP301" s="730"/>
      <c r="VSQ301" s="730"/>
      <c r="VSR301" s="730"/>
      <c r="VSS301" s="730"/>
      <c r="VST301" s="730"/>
      <c r="VSU301" s="730"/>
      <c r="VSV301" s="730"/>
      <c r="VSW301" s="730"/>
      <c r="VSX301" s="730"/>
      <c r="VSY301" s="730"/>
      <c r="VSZ301" s="730"/>
      <c r="VTA301" s="730"/>
      <c r="VTB301" s="730"/>
      <c r="VTC301" s="730"/>
      <c r="VTD301" s="730"/>
      <c r="VTE301" s="730"/>
      <c r="VTF301" s="730"/>
      <c r="VTG301" s="730"/>
      <c r="VTH301" s="730"/>
      <c r="VTI301" s="730"/>
      <c r="VTJ301" s="730"/>
      <c r="VTK301" s="730"/>
      <c r="VTL301" s="730"/>
      <c r="VTM301" s="730"/>
      <c r="VTN301" s="730"/>
      <c r="VTO301" s="730"/>
      <c r="VTP301" s="730"/>
      <c r="VTQ301" s="730"/>
      <c r="VTR301" s="730"/>
      <c r="VTS301" s="730"/>
      <c r="VTT301" s="730"/>
      <c r="VTU301" s="730"/>
      <c r="VTV301" s="730"/>
      <c r="VTW301" s="730"/>
      <c r="VTX301" s="730"/>
      <c r="VTY301" s="730"/>
      <c r="VTZ301" s="730"/>
      <c r="VUA301" s="730"/>
      <c r="VUB301" s="730"/>
      <c r="VUC301" s="730"/>
      <c r="VUD301" s="730"/>
      <c r="VUE301" s="730"/>
      <c r="VUF301" s="730"/>
      <c r="VUG301" s="730"/>
      <c r="VUH301" s="730"/>
      <c r="VUI301" s="730"/>
      <c r="VUJ301" s="730"/>
      <c r="VUK301" s="730"/>
      <c r="VUL301" s="730"/>
      <c r="VUM301" s="730"/>
      <c r="VUN301" s="730"/>
      <c r="VUO301" s="730"/>
      <c r="VUP301" s="730"/>
      <c r="VUQ301" s="730"/>
      <c r="VUR301" s="730"/>
      <c r="VUS301" s="730"/>
      <c r="VUT301" s="730"/>
      <c r="VUU301" s="730"/>
      <c r="VUV301" s="730"/>
      <c r="VUW301" s="730"/>
      <c r="VUX301" s="730"/>
      <c r="VUY301" s="730"/>
      <c r="VUZ301" s="730"/>
      <c r="VVA301" s="730"/>
      <c r="VVB301" s="730"/>
      <c r="VVC301" s="730"/>
      <c r="VVD301" s="730"/>
      <c r="VVE301" s="730"/>
      <c r="VVF301" s="730"/>
      <c r="VVG301" s="730"/>
      <c r="VVH301" s="730"/>
      <c r="VVI301" s="730"/>
      <c r="VVJ301" s="730"/>
      <c r="VVK301" s="730"/>
      <c r="VVL301" s="730"/>
      <c r="VVM301" s="730"/>
      <c r="VVN301" s="730"/>
      <c r="VVO301" s="730"/>
      <c r="VVP301" s="730"/>
      <c r="VVQ301" s="730"/>
      <c r="VVR301" s="730"/>
      <c r="VVS301" s="730"/>
      <c r="VVT301" s="730"/>
      <c r="VVU301" s="730"/>
      <c r="VVV301" s="730"/>
      <c r="VVW301" s="730"/>
      <c r="VVX301" s="730"/>
      <c r="VVY301" s="730"/>
      <c r="VVZ301" s="730"/>
      <c r="VWA301" s="730"/>
      <c r="VWB301" s="730"/>
      <c r="VWC301" s="730"/>
      <c r="VWD301" s="730"/>
      <c r="VWE301" s="730"/>
      <c r="VWF301" s="730"/>
      <c r="VWG301" s="730"/>
      <c r="VWH301" s="730"/>
      <c r="VWI301" s="730"/>
      <c r="VWJ301" s="730"/>
      <c r="VWK301" s="730"/>
      <c r="VWL301" s="730"/>
      <c r="VWM301" s="730"/>
      <c r="VWN301" s="730"/>
      <c r="VWO301" s="730"/>
      <c r="VWP301" s="730"/>
      <c r="VWQ301" s="730"/>
      <c r="VWR301" s="730"/>
      <c r="VWS301" s="730"/>
      <c r="VWT301" s="730"/>
      <c r="VWU301" s="730"/>
      <c r="VWV301" s="730"/>
      <c r="VWW301" s="730"/>
      <c r="VWX301" s="730"/>
      <c r="VWY301" s="730"/>
      <c r="VWZ301" s="730"/>
      <c r="VXA301" s="730"/>
      <c r="VXB301" s="730"/>
      <c r="VXC301" s="730"/>
      <c r="VXD301" s="730"/>
      <c r="VXE301" s="730"/>
      <c r="VXF301" s="730"/>
      <c r="VXG301" s="730"/>
      <c r="VXH301" s="730"/>
      <c r="VXI301" s="730"/>
      <c r="VXJ301" s="730"/>
      <c r="VXK301" s="730"/>
      <c r="VXL301" s="730"/>
      <c r="VXM301" s="730"/>
      <c r="VXN301" s="730"/>
      <c r="VXO301" s="730"/>
      <c r="VXP301" s="730"/>
      <c r="VXQ301" s="730"/>
      <c r="VXR301" s="730"/>
      <c r="VXS301" s="730"/>
      <c r="VXT301" s="730"/>
      <c r="VXU301" s="730"/>
      <c r="VXV301" s="730"/>
      <c r="VXW301" s="730"/>
      <c r="VXX301" s="730"/>
      <c r="VXY301" s="730"/>
      <c r="VXZ301" s="730"/>
      <c r="VYA301" s="730"/>
      <c r="VYB301" s="730"/>
      <c r="VYC301" s="730"/>
      <c r="VYD301" s="730"/>
      <c r="VYE301" s="730"/>
      <c r="VYF301" s="730"/>
      <c r="VYG301" s="730"/>
      <c r="VYH301" s="730"/>
      <c r="VYI301" s="730"/>
      <c r="VYJ301" s="730"/>
      <c r="VYK301" s="730"/>
      <c r="VYL301" s="730"/>
      <c r="VYM301" s="730"/>
      <c r="VYN301" s="730"/>
      <c r="VYO301" s="730"/>
      <c r="VYP301" s="730"/>
      <c r="VYQ301" s="730"/>
      <c r="VYR301" s="730"/>
      <c r="VYS301" s="730"/>
      <c r="VYT301" s="730"/>
      <c r="VYU301" s="730"/>
      <c r="VYV301" s="730"/>
      <c r="VYW301" s="730"/>
      <c r="VYX301" s="730"/>
      <c r="VYY301" s="730"/>
      <c r="VYZ301" s="730"/>
      <c r="VZA301" s="730"/>
      <c r="VZB301" s="730"/>
      <c r="VZC301" s="730"/>
      <c r="VZD301" s="730"/>
      <c r="VZE301" s="730"/>
      <c r="VZF301" s="730"/>
      <c r="VZG301" s="730"/>
      <c r="VZH301" s="730"/>
      <c r="VZI301" s="730"/>
      <c r="VZJ301" s="730"/>
      <c r="VZK301" s="730"/>
      <c r="VZL301" s="730"/>
      <c r="VZM301" s="730"/>
      <c r="VZN301" s="730"/>
      <c r="VZO301" s="730"/>
      <c r="VZP301" s="730"/>
      <c r="VZQ301" s="730"/>
      <c r="VZR301" s="730"/>
      <c r="VZS301" s="730"/>
      <c r="VZT301" s="730"/>
      <c r="VZU301" s="730"/>
      <c r="VZV301" s="730"/>
      <c r="VZW301" s="730"/>
      <c r="VZX301" s="730"/>
      <c r="VZY301" s="730"/>
      <c r="VZZ301" s="730"/>
      <c r="WAA301" s="730"/>
      <c r="WAB301" s="730"/>
      <c r="WAC301" s="730"/>
      <c r="WAD301" s="730"/>
      <c r="WAE301" s="730"/>
      <c r="WAF301" s="730"/>
      <c r="WAG301" s="730"/>
      <c r="WAH301" s="730"/>
      <c r="WAI301" s="730"/>
      <c r="WAJ301" s="730"/>
      <c r="WAK301" s="730"/>
      <c r="WAL301" s="730"/>
      <c r="WAM301" s="730"/>
      <c r="WAN301" s="730"/>
      <c r="WAO301" s="730"/>
      <c r="WAP301" s="730"/>
      <c r="WAQ301" s="730"/>
      <c r="WAR301" s="730"/>
      <c r="WAS301" s="730"/>
      <c r="WAT301" s="730"/>
      <c r="WAU301" s="730"/>
      <c r="WAV301" s="730"/>
      <c r="WAW301" s="730"/>
      <c r="WAX301" s="730"/>
      <c r="WAY301" s="730"/>
      <c r="WAZ301" s="730"/>
      <c r="WBA301" s="730"/>
      <c r="WBB301" s="730"/>
      <c r="WBC301" s="730"/>
      <c r="WBD301" s="730"/>
      <c r="WBE301" s="730"/>
      <c r="WBF301" s="730"/>
      <c r="WBG301" s="730"/>
      <c r="WBH301" s="730"/>
      <c r="WBI301" s="730"/>
      <c r="WBJ301" s="730"/>
      <c r="WBK301" s="730"/>
      <c r="WBL301" s="730"/>
      <c r="WBM301" s="730"/>
      <c r="WBN301" s="730"/>
      <c r="WBO301" s="730"/>
      <c r="WBP301" s="730"/>
      <c r="WBQ301" s="730"/>
      <c r="WBR301" s="730"/>
      <c r="WBS301" s="730"/>
      <c r="WBT301" s="730"/>
      <c r="WBU301" s="730"/>
      <c r="WBV301" s="730"/>
      <c r="WBW301" s="730"/>
      <c r="WBX301" s="730"/>
      <c r="WBY301" s="730"/>
      <c r="WBZ301" s="730"/>
      <c r="WCA301" s="730"/>
      <c r="WCB301" s="730"/>
      <c r="WCC301" s="730"/>
      <c r="WCD301" s="730"/>
      <c r="WCE301" s="730"/>
      <c r="WCF301" s="730"/>
      <c r="WCG301" s="730"/>
      <c r="WCH301" s="730"/>
      <c r="WCI301" s="730"/>
      <c r="WCJ301" s="730"/>
      <c r="WCK301" s="730"/>
      <c r="WCL301" s="730"/>
      <c r="WCM301" s="730"/>
      <c r="WCN301" s="730"/>
      <c r="WCO301" s="730"/>
      <c r="WCP301" s="730"/>
      <c r="WCQ301" s="730"/>
      <c r="WCR301" s="730"/>
      <c r="WCS301" s="730"/>
      <c r="WCT301" s="730"/>
      <c r="WCU301" s="730"/>
      <c r="WCV301" s="730"/>
      <c r="WCW301" s="730"/>
      <c r="WCX301" s="730"/>
      <c r="WCY301" s="730"/>
      <c r="WCZ301" s="730"/>
      <c r="WDA301" s="730"/>
      <c r="WDB301" s="730"/>
      <c r="WDC301" s="730"/>
      <c r="WDD301" s="730"/>
      <c r="WDE301" s="730"/>
      <c r="WDF301" s="730"/>
      <c r="WDG301" s="730"/>
      <c r="WDH301" s="730"/>
      <c r="WDI301" s="730"/>
      <c r="WDJ301" s="730"/>
      <c r="WDK301" s="730"/>
      <c r="WDL301" s="730"/>
      <c r="WDM301" s="730"/>
      <c r="WDN301" s="730"/>
      <c r="WDO301" s="730"/>
      <c r="WDP301" s="730"/>
      <c r="WDQ301" s="730"/>
      <c r="WDR301" s="730"/>
      <c r="WDS301" s="730"/>
      <c r="WDT301" s="730"/>
      <c r="WDU301" s="730"/>
      <c r="WDV301" s="730"/>
      <c r="WDW301" s="730"/>
      <c r="WDX301" s="730"/>
      <c r="WDY301" s="730"/>
      <c r="WDZ301" s="730"/>
      <c r="WEA301" s="730"/>
      <c r="WEB301" s="730"/>
      <c r="WEC301" s="730"/>
      <c r="WED301" s="730"/>
      <c r="WEE301" s="730"/>
      <c r="WEF301" s="730"/>
      <c r="WEG301" s="730"/>
      <c r="WEH301" s="730"/>
      <c r="WEI301" s="730"/>
      <c r="WEJ301" s="730"/>
      <c r="WEK301" s="730"/>
      <c r="WEL301" s="730"/>
      <c r="WEM301" s="730"/>
      <c r="WEN301" s="730"/>
      <c r="WEO301" s="730"/>
      <c r="WEP301" s="730"/>
      <c r="WEQ301" s="730"/>
      <c r="WER301" s="730"/>
      <c r="WES301" s="730"/>
      <c r="WET301" s="730"/>
      <c r="WEU301" s="730"/>
      <c r="WEV301" s="730"/>
      <c r="WEW301" s="730"/>
      <c r="WEX301" s="730"/>
      <c r="WEY301" s="730"/>
      <c r="WEZ301" s="730"/>
      <c r="WFA301" s="730"/>
      <c r="WFB301" s="730"/>
      <c r="WFC301" s="730"/>
      <c r="WFD301" s="730"/>
      <c r="WFE301" s="730"/>
      <c r="WFF301" s="730"/>
      <c r="WFG301" s="730"/>
      <c r="WFH301" s="730"/>
      <c r="WFI301" s="730"/>
      <c r="WFJ301" s="730"/>
      <c r="WFK301" s="730"/>
      <c r="WFL301" s="730"/>
      <c r="WFM301" s="730"/>
      <c r="WFN301" s="730"/>
      <c r="WFO301" s="730"/>
      <c r="WFP301" s="730"/>
      <c r="WFQ301" s="730"/>
      <c r="WFR301" s="730"/>
      <c r="WFS301" s="730"/>
      <c r="WFT301" s="730"/>
      <c r="WFU301" s="730"/>
      <c r="WFV301" s="730"/>
      <c r="WFW301" s="730"/>
      <c r="WFX301" s="730"/>
      <c r="WFY301" s="730"/>
      <c r="WFZ301" s="730"/>
      <c r="WGA301" s="730"/>
      <c r="WGB301" s="730"/>
      <c r="WGC301" s="730"/>
      <c r="WGD301" s="730"/>
      <c r="WGE301" s="730"/>
      <c r="WGF301" s="730"/>
      <c r="WGG301" s="730"/>
      <c r="WGH301" s="730"/>
      <c r="WGI301" s="730"/>
      <c r="WGJ301" s="730"/>
      <c r="WGK301" s="730"/>
      <c r="WGL301" s="730"/>
      <c r="WGM301" s="730"/>
      <c r="WGN301" s="730"/>
      <c r="WGO301" s="730"/>
      <c r="WGP301" s="730"/>
      <c r="WGQ301" s="730"/>
      <c r="WGR301" s="730"/>
      <c r="WGS301" s="730"/>
      <c r="WGT301" s="730"/>
      <c r="WGU301" s="730"/>
      <c r="WGV301" s="730"/>
      <c r="WGW301" s="730"/>
      <c r="WGX301" s="730"/>
      <c r="WGY301" s="730"/>
      <c r="WGZ301" s="730"/>
      <c r="WHA301" s="730"/>
      <c r="WHB301" s="730"/>
      <c r="WHC301" s="730"/>
      <c r="WHD301" s="730"/>
      <c r="WHE301" s="730"/>
      <c r="WHF301" s="730"/>
      <c r="WHG301" s="730"/>
      <c r="WHH301" s="730"/>
      <c r="WHI301" s="730"/>
      <c r="WHJ301" s="730"/>
      <c r="WHK301" s="730"/>
      <c r="WHL301" s="730"/>
      <c r="WHM301" s="730"/>
      <c r="WHN301" s="730"/>
      <c r="WHO301" s="730"/>
      <c r="WHP301" s="730"/>
      <c r="WHQ301" s="730"/>
      <c r="WHR301" s="730"/>
      <c r="WHS301" s="730"/>
      <c r="WHT301" s="730"/>
      <c r="WHU301" s="730"/>
      <c r="WHV301" s="730"/>
      <c r="WHW301" s="730"/>
      <c r="WHX301" s="730"/>
      <c r="WHY301" s="730"/>
      <c r="WHZ301" s="730"/>
      <c r="WIA301" s="730"/>
      <c r="WIB301" s="730"/>
      <c r="WIC301" s="730"/>
      <c r="WID301" s="730"/>
      <c r="WIE301" s="730"/>
      <c r="WIF301" s="730"/>
      <c r="WIG301" s="730"/>
      <c r="WIH301" s="730"/>
      <c r="WII301" s="730"/>
      <c r="WIJ301" s="730"/>
      <c r="WIK301" s="730"/>
      <c r="WIL301" s="730"/>
      <c r="WIM301" s="730"/>
      <c r="WIN301" s="730"/>
      <c r="WIO301" s="730"/>
      <c r="WIP301" s="730"/>
      <c r="WIQ301" s="730"/>
      <c r="WIR301" s="730"/>
      <c r="WIS301" s="730"/>
      <c r="WIT301" s="730"/>
      <c r="WIU301" s="730"/>
      <c r="WIV301" s="730"/>
      <c r="WIW301" s="730"/>
      <c r="WIX301" s="730"/>
      <c r="WIY301" s="730"/>
      <c r="WIZ301" s="730"/>
      <c r="WJA301" s="730"/>
      <c r="WJB301" s="730"/>
      <c r="WJC301" s="730"/>
      <c r="WJD301" s="730"/>
      <c r="WJE301" s="730"/>
      <c r="WJF301" s="730"/>
      <c r="WJG301" s="730"/>
      <c r="WJH301" s="730"/>
      <c r="WJI301" s="730"/>
      <c r="WJJ301" s="730"/>
      <c r="WJK301" s="730"/>
      <c r="WJL301" s="730"/>
      <c r="WJM301" s="730"/>
      <c r="WJN301" s="730"/>
      <c r="WJO301" s="730"/>
      <c r="WJP301" s="730"/>
      <c r="WJQ301" s="730"/>
      <c r="WJR301" s="730"/>
      <c r="WJS301" s="730"/>
      <c r="WJT301" s="730"/>
      <c r="WJU301" s="730"/>
      <c r="WJV301" s="730"/>
      <c r="WJW301" s="730"/>
      <c r="WJX301" s="730"/>
      <c r="WJY301" s="730"/>
      <c r="WJZ301" s="730"/>
      <c r="WKA301" s="730"/>
      <c r="WKB301" s="730"/>
      <c r="WKC301" s="730"/>
      <c r="WKD301" s="730"/>
      <c r="WKE301" s="730"/>
      <c r="WKF301" s="730"/>
      <c r="WKG301" s="730"/>
      <c r="WKH301" s="730"/>
      <c r="WKI301" s="730"/>
      <c r="WKJ301" s="730"/>
      <c r="WKK301" s="730"/>
      <c r="WKL301" s="730"/>
      <c r="WKM301" s="730"/>
      <c r="WKN301" s="730"/>
      <c r="WKO301" s="730"/>
      <c r="WKP301" s="730"/>
      <c r="WKQ301" s="730"/>
      <c r="WKR301" s="730"/>
      <c r="WKS301" s="730"/>
      <c r="WKT301" s="730"/>
      <c r="WKU301" s="730"/>
      <c r="WKV301" s="730"/>
      <c r="WKW301" s="730"/>
      <c r="WKX301" s="730"/>
      <c r="WKY301" s="730"/>
      <c r="WKZ301" s="730"/>
      <c r="WLA301" s="730"/>
      <c r="WLB301" s="730"/>
      <c r="WLC301" s="730"/>
      <c r="WLD301" s="730"/>
      <c r="WLE301" s="730"/>
      <c r="WLF301" s="730"/>
      <c r="WLG301" s="730"/>
      <c r="WLH301" s="730"/>
      <c r="WLI301" s="730"/>
      <c r="WLJ301" s="730"/>
      <c r="WLK301" s="730"/>
      <c r="WLL301" s="730"/>
      <c r="WLM301" s="730"/>
      <c r="WLN301" s="730"/>
      <c r="WLO301" s="730"/>
      <c r="WLP301" s="730"/>
      <c r="WLQ301" s="730"/>
      <c r="WLR301" s="730"/>
      <c r="WLS301" s="730"/>
      <c r="WLT301" s="730"/>
      <c r="WLU301" s="730"/>
      <c r="WLV301" s="730"/>
      <c r="WLW301" s="730"/>
      <c r="WLX301" s="730"/>
      <c r="WLY301" s="730"/>
      <c r="WLZ301" s="730"/>
      <c r="WMA301" s="730"/>
      <c r="WMB301" s="730"/>
      <c r="WMC301" s="730"/>
      <c r="WMD301" s="730"/>
      <c r="WME301" s="730"/>
      <c r="WMF301" s="730"/>
      <c r="WMG301" s="730"/>
      <c r="WMH301" s="730"/>
      <c r="WMI301" s="730"/>
      <c r="WMJ301" s="730"/>
      <c r="WMK301" s="730"/>
      <c r="WML301" s="730"/>
      <c r="WMM301" s="730"/>
      <c r="WMN301" s="730"/>
      <c r="WMO301" s="730"/>
      <c r="WMP301" s="730"/>
      <c r="WMQ301" s="730"/>
      <c r="WMR301" s="730"/>
      <c r="WMS301" s="730"/>
      <c r="WMT301" s="730"/>
      <c r="WMU301" s="730"/>
      <c r="WMV301" s="730"/>
      <c r="WMW301" s="730"/>
      <c r="WMX301" s="730"/>
      <c r="WMY301" s="730"/>
      <c r="WMZ301" s="730"/>
      <c r="WNA301" s="730"/>
      <c r="WNB301" s="730"/>
      <c r="WNC301" s="730"/>
      <c r="WND301" s="730"/>
      <c r="WNE301" s="730"/>
      <c r="WNF301" s="730"/>
      <c r="WNG301" s="730"/>
      <c r="WNH301" s="730"/>
      <c r="WNI301" s="730"/>
      <c r="WNJ301" s="730"/>
      <c r="WNK301" s="730"/>
      <c r="WNL301" s="730"/>
      <c r="WNM301" s="730"/>
      <c r="WNN301" s="730"/>
      <c r="WNO301" s="730"/>
      <c r="WNP301" s="730"/>
      <c r="WNQ301" s="730"/>
      <c r="WNR301" s="730"/>
      <c r="WNS301" s="730"/>
      <c r="WNT301" s="730"/>
      <c r="WNU301" s="730"/>
      <c r="WNV301" s="730"/>
      <c r="WNW301" s="730"/>
      <c r="WNX301" s="730"/>
      <c r="WNY301" s="730"/>
      <c r="WNZ301" s="730"/>
      <c r="WOA301" s="730"/>
      <c r="WOB301" s="730"/>
      <c r="WOC301" s="730"/>
      <c r="WOD301" s="730"/>
      <c r="WOE301" s="730"/>
      <c r="WOF301" s="730"/>
      <c r="WOG301" s="730"/>
      <c r="WOH301" s="730"/>
      <c r="WOI301" s="730"/>
      <c r="WOJ301" s="730"/>
      <c r="WOK301" s="730"/>
      <c r="WOL301" s="730"/>
      <c r="WOM301" s="730"/>
      <c r="WON301" s="730"/>
      <c r="WOO301" s="730"/>
      <c r="WOP301" s="730"/>
      <c r="WOQ301" s="730"/>
      <c r="WOR301" s="730"/>
      <c r="WOS301" s="730"/>
      <c r="WOT301" s="730"/>
      <c r="WOU301" s="730"/>
      <c r="WOV301" s="730"/>
      <c r="WOW301" s="730"/>
      <c r="WOX301" s="730"/>
      <c r="WOY301" s="730"/>
      <c r="WOZ301" s="730"/>
      <c r="WPA301" s="730"/>
      <c r="WPB301" s="730"/>
      <c r="WPC301" s="730"/>
      <c r="WPD301" s="730"/>
      <c r="WPE301" s="730"/>
      <c r="WPF301" s="730"/>
      <c r="WPG301" s="730"/>
      <c r="WPH301" s="730"/>
      <c r="WPI301" s="730"/>
      <c r="WPJ301" s="730"/>
      <c r="WPK301" s="730"/>
      <c r="WPL301" s="730"/>
      <c r="WPM301" s="730"/>
      <c r="WPN301" s="730"/>
      <c r="WPO301" s="730"/>
      <c r="WPP301" s="730"/>
      <c r="WPQ301" s="730"/>
      <c r="WPR301" s="730"/>
      <c r="WPS301" s="730"/>
      <c r="WPT301" s="730"/>
      <c r="WPU301" s="730"/>
      <c r="WPV301" s="730"/>
      <c r="WPW301" s="730"/>
      <c r="WPX301" s="730"/>
      <c r="WPY301" s="730"/>
      <c r="WPZ301" s="730"/>
      <c r="WQA301" s="730"/>
      <c r="WQB301" s="730"/>
      <c r="WQC301" s="730"/>
      <c r="WQD301" s="730"/>
      <c r="WQE301" s="730"/>
      <c r="WQF301" s="730"/>
      <c r="WQG301" s="730"/>
      <c r="WQH301" s="730"/>
      <c r="WQI301" s="730"/>
      <c r="WQJ301" s="730"/>
      <c r="WQK301" s="730"/>
      <c r="WQL301" s="730"/>
      <c r="WQM301" s="730"/>
      <c r="WQN301" s="730"/>
      <c r="WQO301" s="730"/>
      <c r="WQP301" s="730"/>
      <c r="WQQ301" s="730"/>
      <c r="WQR301" s="730"/>
      <c r="WQS301" s="730"/>
      <c r="WQT301" s="730"/>
      <c r="WQU301" s="730"/>
      <c r="WQV301" s="730"/>
      <c r="WQW301" s="730"/>
      <c r="WQX301" s="730"/>
      <c r="WQY301" s="730"/>
      <c r="WQZ301" s="730"/>
      <c r="WRA301" s="730"/>
      <c r="WRB301" s="730"/>
      <c r="WRC301" s="730"/>
      <c r="WRD301" s="730"/>
      <c r="WRE301" s="730"/>
      <c r="WRF301" s="730"/>
      <c r="WRG301" s="730"/>
      <c r="WRH301" s="730"/>
      <c r="WRI301" s="730"/>
      <c r="WRJ301" s="730"/>
      <c r="WRK301" s="730"/>
      <c r="WRL301" s="730"/>
      <c r="WRM301" s="730"/>
      <c r="WRN301" s="730"/>
      <c r="WRO301" s="730"/>
      <c r="WRP301" s="730"/>
      <c r="WRQ301" s="730"/>
      <c r="WRR301" s="730"/>
      <c r="WRS301" s="730"/>
      <c r="WRT301" s="730"/>
      <c r="WRU301" s="730"/>
      <c r="WRV301" s="730"/>
      <c r="WRW301" s="730"/>
      <c r="WRX301" s="730"/>
      <c r="WRY301" s="730"/>
      <c r="WRZ301" s="730"/>
      <c r="WSA301" s="730"/>
      <c r="WSB301" s="730"/>
      <c r="WSC301" s="730"/>
      <c r="WSD301" s="730"/>
      <c r="WSE301" s="730"/>
      <c r="WSF301" s="730"/>
      <c r="WSG301" s="730"/>
      <c r="WSH301" s="730"/>
      <c r="WSI301" s="730"/>
      <c r="WSJ301" s="730"/>
      <c r="WSK301" s="730"/>
      <c r="WSL301" s="730"/>
      <c r="WSM301" s="730"/>
      <c r="WSN301" s="730"/>
      <c r="WSO301" s="730"/>
      <c r="WSP301" s="730"/>
      <c r="WSQ301" s="730"/>
      <c r="WSR301" s="730"/>
      <c r="WSS301" s="730"/>
      <c r="WST301" s="730"/>
      <c r="WSU301" s="730"/>
      <c r="WSV301" s="730"/>
      <c r="WSW301" s="730"/>
      <c r="WSX301" s="730"/>
      <c r="WSY301" s="730"/>
      <c r="WSZ301" s="730"/>
      <c r="WTA301" s="730"/>
      <c r="WTB301" s="730"/>
      <c r="WTC301" s="730"/>
      <c r="WTD301" s="730"/>
      <c r="WTE301" s="730"/>
      <c r="WTF301" s="730"/>
      <c r="WTG301" s="730"/>
      <c r="WTH301" s="730"/>
      <c r="WTI301" s="730"/>
      <c r="WTJ301" s="730"/>
      <c r="WTK301" s="730"/>
      <c r="WTL301" s="730"/>
      <c r="WTM301" s="730"/>
      <c r="WTN301" s="730"/>
      <c r="WTO301" s="730"/>
      <c r="WTP301" s="730"/>
      <c r="WTQ301" s="730"/>
      <c r="WTR301" s="730"/>
      <c r="WTS301" s="730"/>
      <c r="WTT301" s="730"/>
      <c r="WTU301" s="730"/>
      <c r="WTV301" s="730"/>
      <c r="WTW301" s="730"/>
      <c r="WTX301" s="730"/>
      <c r="WTY301" s="730"/>
      <c r="WTZ301" s="730"/>
      <c r="WUA301" s="730"/>
      <c r="WUB301" s="730"/>
      <c r="WUC301" s="730"/>
      <c r="WUD301" s="730"/>
      <c r="WUE301" s="730"/>
      <c r="WUF301" s="730"/>
      <c r="WUG301" s="730"/>
      <c r="WUH301" s="730"/>
      <c r="WUI301" s="730"/>
      <c r="WUJ301" s="730"/>
      <c r="WUK301" s="730"/>
      <c r="WUL301" s="730"/>
      <c r="WUM301" s="730"/>
      <c r="WUN301" s="730"/>
      <c r="WUO301" s="730"/>
      <c r="WUP301" s="730"/>
      <c r="WUQ301" s="730"/>
      <c r="WUR301" s="730"/>
      <c r="WUS301" s="730"/>
      <c r="WUT301" s="730"/>
      <c r="WUU301" s="730"/>
      <c r="WUV301" s="730"/>
      <c r="WUW301" s="730"/>
      <c r="WUX301" s="730"/>
      <c r="WUY301" s="730"/>
      <c r="WUZ301" s="730"/>
      <c r="WVA301" s="730"/>
      <c r="WVB301" s="730"/>
      <c r="WVC301" s="730"/>
      <c r="WVD301" s="730"/>
      <c r="WVE301" s="730"/>
      <c r="WVF301" s="730"/>
      <c r="WVG301" s="730"/>
      <c r="WVH301" s="730"/>
      <c r="WVI301" s="730"/>
      <c r="WVJ301" s="730"/>
      <c r="WVK301" s="730"/>
      <c r="WVL301" s="730"/>
      <c r="WVM301" s="730"/>
      <c r="WVN301" s="730"/>
      <c r="WVO301" s="730"/>
      <c r="WVP301" s="730"/>
      <c r="WVQ301" s="730"/>
      <c r="WVR301" s="730"/>
      <c r="WVS301" s="730"/>
      <c r="WVT301" s="730"/>
      <c r="WVU301" s="730"/>
      <c r="WVV301" s="730"/>
      <c r="WVW301" s="730"/>
      <c r="WVX301" s="730"/>
      <c r="WVY301" s="730"/>
      <c r="WVZ301" s="730"/>
      <c r="WWA301" s="730"/>
      <c r="WWB301" s="730"/>
      <c r="WWC301" s="730"/>
      <c r="WWD301" s="730"/>
      <c r="WWE301" s="730"/>
      <c r="WWF301" s="730"/>
      <c r="WWG301" s="730"/>
      <c r="WWH301" s="730"/>
      <c r="WWI301" s="730"/>
      <c r="WWJ301" s="730"/>
      <c r="WWK301" s="730"/>
      <c r="WWL301" s="730"/>
      <c r="WWM301" s="730"/>
      <c r="WWN301" s="730"/>
      <c r="WWO301" s="730"/>
      <c r="WWP301" s="730"/>
      <c r="WWQ301" s="730"/>
      <c r="WWR301" s="730"/>
      <c r="WWS301" s="730"/>
      <c r="WWT301" s="730"/>
      <c r="WWU301" s="730"/>
      <c r="WWV301" s="730"/>
      <c r="WWW301" s="730"/>
      <c r="WWX301" s="730"/>
      <c r="WWY301" s="730"/>
      <c r="WWZ301" s="730"/>
      <c r="WXA301" s="730"/>
      <c r="WXB301" s="730"/>
      <c r="WXC301" s="730"/>
      <c r="WXD301" s="730"/>
      <c r="WXE301" s="730"/>
      <c r="WXF301" s="730"/>
      <c r="WXG301" s="730"/>
      <c r="WXH301" s="730"/>
      <c r="WXI301" s="730"/>
      <c r="WXJ301" s="730"/>
      <c r="WXK301" s="730"/>
      <c r="WXL301" s="730"/>
      <c r="WXM301" s="730"/>
      <c r="WXN301" s="730"/>
      <c r="WXO301" s="730"/>
      <c r="WXP301" s="730"/>
      <c r="WXQ301" s="730"/>
      <c r="WXR301" s="730"/>
      <c r="WXS301" s="730"/>
      <c r="WXT301" s="730"/>
      <c r="WXU301" s="730"/>
      <c r="WXV301" s="730"/>
      <c r="WXW301" s="730"/>
      <c r="WXX301" s="730"/>
      <c r="WXY301" s="730"/>
      <c r="WXZ301" s="730"/>
      <c r="WYA301" s="730"/>
      <c r="WYB301" s="730"/>
      <c r="WYC301" s="730"/>
      <c r="WYD301" s="730"/>
      <c r="WYE301" s="730"/>
      <c r="WYF301" s="730"/>
      <c r="WYG301" s="730"/>
      <c r="WYH301" s="730"/>
      <c r="WYI301" s="730"/>
      <c r="WYJ301" s="730"/>
      <c r="WYK301" s="730"/>
      <c r="WYL301" s="730"/>
      <c r="WYM301" s="730"/>
      <c r="WYN301" s="730"/>
      <c r="WYO301" s="730"/>
      <c r="WYP301" s="730"/>
      <c r="WYQ301" s="730"/>
      <c r="WYR301" s="730"/>
      <c r="WYS301" s="730"/>
      <c r="WYT301" s="730"/>
      <c r="WYU301" s="730"/>
      <c r="WYV301" s="730"/>
      <c r="WYW301" s="730"/>
      <c r="WYX301" s="730"/>
      <c r="WYY301" s="730"/>
      <c r="WYZ301" s="730"/>
      <c r="WZA301" s="730"/>
      <c r="WZB301" s="730"/>
      <c r="WZC301" s="730"/>
      <c r="WZD301" s="730"/>
      <c r="WZE301" s="730"/>
      <c r="WZF301" s="730"/>
      <c r="WZG301" s="730"/>
      <c r="WZH301" s="730"/>
      <c r="WZI301" s="730"/>
      <c r="WZJ301" s="730"/>
      <c r="WZK301" s="730"/>
      <c r="WZL301" s="730"/>
      <c r="WZM301" s="730"/>
      <c r="WZN301" s="730"/>
      <c r="WZO301" s="730"/>
      <c r="WZP301" s="730"/>
      <c r="WZQ301" s="730"/>
      <c r="WZR301" s="730"/>
      <c r="WZS301" s="730"/>
      <c r="WZT301" s="730"/>
      <c r="WZU301" s="730"/>
      <c r="WZV301" s="730"/>
      <c r="WZW301" s="730"/>
      <c r="WZX301" s="730"/>
      <c r="WZY301" s="730"/>
      <c r="WZZ301" s="730"/>
      <c r="XAA301" s="730"/>
      <c r="XAB301" s="730"/>
      <c r="XAC301" s="730"/>
      <c r="XAD301" s="730"/>
      <c r="XAE301" s="730"/>
      <c r="XAF301" s="730"/>
      <c r="XAG301" s="730"/>
      <c r="XAH301" s="730"/>
      <c r="XAI301" s="730"/>
      <c r="XAJ301" s="730"/>
      <c r="XAK301" s="730"/>
      <c r="XAL301" s="730"/>
      <c r="XAM301" s="730"/>
      <c r="XAN301" s="730"/>
      <c r="XAO301" s="730"/>
      <c r="XAP301" s="730"/>
      <c r="XAQ301" s="730"/>
      <c r="XAR301" s="730"/>
      <c r="XAS301" s="730"/>
      <c r="XAT301" s="730"/>
      <c r="XAU301" s="730"/>
      <c r="XAV301" s="730"/>
      <c r="XAW301" s="730"/>
      <c r="XAX301" s="730"/>
      <c r="XAY301" s="730"/>
      <c r="XAZ301" s="730"/>
      <c r="XBA301" s="730"/>
      <c r="XBB301" s="730"/>
      <c r="XBC301" s="730"/>
      <c r="XBD301" s="730"/>
      <c r="XBE301" s="730"/>
      <c r="XBF301" s="730"/>
      <c r="XBG301" s="730"/>
      <c r="XBH301" s="730"/>
      <c r="XBI301" s="730"/>
      <c r="XBJ301" s="730"/>
      <c r="XBK301" s="730"/>
      <c r="XBL301" s="730"/>
      <c r="XBM301" s="730"/>
      <c r="XBN301" s="730"/>
      <c r="XBO301" s="730"/>
      <c r="XBP301" s="730"/>
      <c r="XBQ301" s="730"/>
      <c r="XBR301" s="730"/>
      <c r="XBS301" s="730"/>
      <c r="XBT301" s="730"/>
      <c r="XBU301" s="730"/>
      <c r="XBV301" s="730"/>
      <c r="XBW301" s="730"/>
      <c r="XBX301" s="730"/>
      <c r="XBY301" s="730"/>
      <c r="XBZ301" s="730"/>
      <c r="XCA301" s="730"/>
      <c r="XCB301" s="730"/>
      <c r="XCC301" s="730"/>
      <c r="XCD301" s="730"/>
      <c r="XCE301" s="730"/>
      <c r="XCF301" s="730"/>
      <c r="XCG301" s="730"/>
      <c r="XCH301" s="730"/>
      <c r="XCI301" s="730"/>
      <c r="XCJ301" s="730"/>
      <c r="XCK301" s="730"/>
      <c r="XCL301" s="730"/>
      <c r="XCM301" s="730"/>
      <c r="XCN301" s="730"/>
      <c r="XCO301" s="730"/>
      <c r="XCP301" s="730"/>
      <c r="XCQ301" s="730"/>
      <c r="XCR301" s="730"/>
      <c r="XCS301" s="730"/>
      <c r="XCT301" s="730"/>
      <c r="XCU301" s="730"/>
      <c r="XCV301" s="730"/>
      <c r="XCW301" s="730"/>
      <c r="XCX301" s="730"/>
      <c r="XCY301" s="730"/>
      <c r="XCZ301" s="730"/>
      <c r="XDA301" s="730"/>
      <c r="XDB301" s="730"/>
      <c r="XDC301" s="730"/>
      <c r="XDD301" s="730"/>
      <c r="XDE301" s="730"/>
      <c r="XDF301" s="730"/>
      <c r="XDG301" s="730"/>
      <c r="XDH301" s="730"/>
      <c r="XDI301" s="730"/>
      <c r="XDJ301" s="730"/>
      <c r="XDK301" s="730"/>
      <c r="XDL301" s="730"/>
      <c r="XDM301" s="730"/>
      <c r="XDN301" s="730"/>
      <c r="XDO301" s="730"/>
      <c r="XDP301" s="730"/>
      <c r="XDQ301" s="730"/>
      <c r="XDR301" s="730"/>
      <c r="XDS301" s="730"/>
      <c r="XDT301" s="730"/>
      <c r="XDU301" s="730"/>
      <c r="XDV301" s="730"/>
      <c r="XDW301" s="730"/>
      <c r="XDX301" s="730"/>
      <c r="XDY301" s="730"/>
      <c r="XDZ301" s="730"/>
      <c r="XEA301" s="730"/>
      <c r="XEB301" s="730"/>
      <c r="XEC301" s="730"/>
      <c r="XED301" s="730"/>
      <c r="XEE301" s="730"/>
      <c r="XEF301" s="730"/>
      <c r="XEG301" s="730"/>
      <c r="XEH301" s="730"/>
      <c r="XEI301" s="730"/>
      <c r="XEJ301" s="730"/>
      <c r="XEK301" s="730"/>
      <c r="XEL301" s="730"/>
      <c r="XEM301" s="730"/>
      <c r="XEN301" s="730"/>
      <c r="XEO301" s="730"/>
      <c r="XEP301" s="730"/>
      <c r="XEQ301" s="730"/>
      <c r="XER301" s="730"/>
      <c r="XES301" s="730"/>
      <c r="XET301" s="730"/>
      <c r="XEU301" s="730"/>
      <c r="XEV301" s="730"/>
      <c r="XEW301" s="730"/>
      <c r="XEX301" s="730"/>
      <c r="XEY301" s="730"/>
      <c r="XEZ301" s="730"/>
      <c r="XFA301" s="730"/>
    </row>
    <row r="302" spans="1:16381" s="247" customFormat="1" ht="15" customHeight="1" x14ac:dyDescent="0.25">
      <c r="A302" s="812"/>
      <c r="B302" s="348" t="s">
        <v>1673</v>
      </c>
      <c r="C302" s="2003" t="str">
        <f>CONCATENATE('CCR and CVA'!F75, " : ", 'CCR and CVA'!B78)</f>
        <v>Check: panel 3b should not be filled in if panel 3c1 is filled in : K_Full</v>
      </c>
      <c r="D302" s="343"/>
      <c r="E302" s="343"/>
      <c r="F302" s="343"/>
      <c r="G302" s="822" t="str">
        <f>'CCR and CVA'!F78</f>
        <v/>
      </c>
      <c r="H302" s="343"/>
      <c r="I302" s="340"/>
      <c r="J302" s="340"/>
      <c r="K302" s="730"/>
      <c r="L302" s="730"/>
      <c r="M302" s="730"/>
      <c r="N302" s="730"/>
      <c r="O302" s="730"/>
      <c r="P302" s="730"/>
      <c r="Q302" s="730"/>
      <c r="R302" s="730"/>
      <c r="S302" s="730"/>
      <c r="T302" s="730"/>
      <c r="U302" s="730"/>
      <c r="V302" s="730"/>
      <c r="W302" s="730"/>
      <c r="X302" s="730"/>
      <c r="Y302" s="730"/>
      <c r="Z302" s="730"/>
      <c r="AA302" s="730"/>
      <c r="AB302" s="730"/>
      <c r="AC302" s="730"/>
      <c r="AD302" s="730"/>
      <c r="AE302" s="730"/>
      <c r="AF302" s="730"/>
      <c r="AG302" s="730"/>
      <c r="AH302" s="730"/>
      <c r="AI302" s="730"/>
      <c r="AJ302" s="730"/>
      <c r="AK302" s="730"/>
      <c r="AL302" s="730"/>
      <c r="AM302" s="730"/>
      <c r="AN302" s="811"/>
      <c r="AO302" s="730"/>
      <c r="AP302" s="730"/>
      <c r="AQ302" s="730"/>
      <c r="AR302" s="730"/>
      <c r="AS302" s="730"/>
      <c r="AT302" s="730"/>
      <c r="AU302" s="730"/>
      <c r="AV302" s="730"/>
      <c r="AW302" s="730"/>
      <c r="AX302" s="730"/>
      <c r="AY302" s="730"/>
      <c r="AZ302" s="730"/>
      <c r="BA302" s="730"/>
      <c r="BB302" s="730"/>
      <c r="BC302" s="730"/>
      <c r="BD302" s="730"/>
      <c r="BE302" s="730"/>
      <c r="BF302" s="730"/>
      <c r="BG302" s="730"/>
      <c r="BH302" s="730"/>
      <c r="BI302" s="730"/>
      <c r="BJ302" s="730"/>
      <c r="BK302" s="730"/>
      <c r="BL302" s="730"/>
      <c r="BM302" s="730"/>
      <c r="BN302" s="730"/>
      <c r="BO302" s="730"/>
      <c r="BP302" s="730"/>
      <c r="BQ302" s="730"/>
      <c r="BR302" s="730"/>
      <c r="BS302" s="730"/>
      <c r="BT302" s="730"/>
      <c r="BU302" s="730"/>
      <c r="BV302" s="730"/>
      <c r="BW302" s="730"/>
      <c r="BX302" s="730"/>
      <c r="BY302" s="730"/>
      <c r="BZ302" s="730"/>
      <c r="CA302" s="730"/>
      <c r="CB302" s="730"/>
      <c r="CC302" s="730"/>
      <c r="CD302" s="730"/>
      <c r="CE302" s="730"/>
      <c r="CF302" s="730"/>
      <c r="CG302" s="730"/>
      <c r="CH302" s="730"/>
      <c r="CI302" s="730"/>
      <c r="CJ302" s="730"/>
      <c r="CK302" s="730"/>
      <c r="CL302" s="730"/>
      <c r="CM302" s="730"/>
      <c r="CN302" s="730"/>
      <c r="CO302" s="730"/>
      <c r="CP302" s="730"/>
      <c r="CQ302" s="730"/>
      <c r="CR302" s="730"/>
      <c r="CS302" s="730"/>
      <c r="CT302" s="730"/>
      <c r="CU302" s="730"/>
      <c r="CV302" s="730"/>
      <c r="CW302" s="730"/>
      <c r="CX302" s="730"/>
      <c r="CY302" s="730"/>
      <c r="CZ302" s="730"/>
      <c r="DA302" s="730"/>
      <c r="DB302" s="730"/>
      <c r="DC302" s="730"/>
      <c r="DD302" s="730"/>
      <c r="DE302" s="730"/>
      <c r="DF302" s="730"/>
      <c r="DG302" s="730"/>
      <c r="DH302" s="730"/>
      <c r="DI302" s="730"/>
      <c r="DJ302" s="730"/>
      <c r="DK302" s="730"/>
      <c r="DL302" s="730"/>
      <c r="DM302" s="730"/>
      <c r="DN302" s="730"/>
      <c r="DO302" s="730"/>
      <c r="DP302" s="730"/>
      <c r="DQ302" s="730"/>
      <c r="DR302" s="730"/>
      <c r="DS302" s="730"/>
      <c r="DT302" s="730"/>
      <c r="DU302" s="730"/>
      <c r="DV302" s="730"/>
      <c r="DW302" s="730"/>
      <c r="DX302" s="730"/>
      <c r="DY302" s="730"/>
      <c r="DZ302" s="730"/>
      <c r="EA302" s="730"/>
      <c r="EB302" s="730"/>
      <c r="EC302" s="730"/>
      <c r="ED302" s="730"/>
      <c r="EE302" s="730"/>
      <c r="EF302" s="730"/>
      <c r="EG302" s="730"/>
      <c r="EH302" s="730"/>
      <c r="EI302" s="730"/>
      <c r="EJ302" s="730"/>
      <c r="EK302" s="730"/>
      <c r="EL302" s="730"/>
      <c r="EM302" s="730"/>
      <c r="EN302" s="730"/>
      <c r="EO302" s="730"/>
      <c r="EP302" s="730"/>
      <c r="EQ302" s="730"/>
      <c r="ER302" s="730"/>
      <c r="ES302" s="730"/>
      <c r="ET302" s="730"/>
      <c r="EU302" s="730"/>
      <c r="EV302" s="730"/>
      <c r="EW302" s="730"/>
      <c r="EX302" s="730"/>
      <c r="EY302" s="730"/>
      <c r="EZ302" s="730"/>
      <c r="FA302" s="730"/>
      <c r="FB302" s="730"/>
      <c r="FC302" s="730"/>
      <c r="FD302" s="730"/>
      <c r="FE302" s="730"/>
      <c r="FF302" s="730"/>
      <c r="FG302" s="730"/>
      <c r="FH302" s="730"/>
      <c r="FI302" s="730"/>
      <c r="FJ302" s="730"/>
      <c r="FK302" s="730"/>
      <c r="FL302" s="730"/>
      <c r="FM302" s="730"/>
      <c r="FN302" s="730"/>
      <c r="FO302" s="730"/>
      <c r="FP302" s="730"/>
      <c r="FQ302" s="730"/>
      <c r="FR302" s="730"/>
      <c r="FS302" s="730"/>
      <c r="FT302" s="730"/>
      <c r="FU302" s="730"/>
      <c r="FV302" s="730"/>
      <c r="FW302" s="730"/>
      <c r="FX302" s="730"/>
      <c r="FY302" s="730"/>
      <c r="FZ302" s="730"/>
      <c r="GA302" s="730"/>
      <c r="GB302" s="730"/>
      <c r="GC302" s="730"/>
      <c r="GD302" s="730"/>
      <c r="GE302" s="730"/>
      <c r="GF302" s="730"/>
      <c r="GG302" s="730"/>
      <c r="GH302" s="730"/>
      <c r="GI302" s="730"/>
      <c r="GJ302" s="730"/>
      <c r="GK302" s="730"/>
      <c r="GL302" s="730"/>
      <c r="GM302" s="730"/>
      <c r="GN302" s="730"/>
      <c r="GO302" s="730"/>
      <c r="GP302" s="730"/>
      <c r="GQ302" s="730"/>
      <c r="GR302" s="730"/>
      <c r="GS302" s="730"/>
      <c r="GT302" s="730"/>
      <c r="GU302" s="730"/>
      <c r="GV302" s="730"/>
      <c r="GW302" s="730"/>
      <c r="GX302" s="730"/>
      <c r="GY302" s="730"/>
      <c r="GZ302" s="730"/>
      <c r="HA302" s="730"/>
      <c r="HB302" s="730"/>
      <c r="HC302" s="730"/>
      <c r="HD302" s="730"/>
      <c r="HE302" s="730"/>
      <c r="HF302" s="730"/>
      <c r="HG302" s="730"/>
      <c r="HH302" s="730"/>
      <c r="HI302" s="730"/>
      <c r="HJ302" s="730"/>
      <c r="HK302" s="730"/>
      <c r="HL302" s="730"/>
      <c r="HM302" s="730"/>
      <c r="HN302" s="730"/>
      <c r="HO302" s="730"/>
      <c r="HP302" s="730"/>
      <c r="HQ302" s="730"/>
      <c r="HR302" s="730"/>
      <c r="HS302" s="730"/>
      <c r="HT302" s="730"/>
      <c r="HU302" s="730"/>
      <c r="HV302" s="730"/>
      <c r="HW302" s="730"/>
      <c r="HX302" s="730"/>
      <c r="HY302" s="730"/>
      <c r="HZ302" s="730"/>
      <c r="IA302" s="730"/>
      <c r="IB302" s="730"/>
      <c r="IC302" s="730"/>
      <c r="ID302" s="730"/>
      <c r="IE302" s="730"/>
      <c r="IF302" s="730"/>
      <c r="IG302" s="730"/>
      <c r="IH302" s="730"/>
      <c r="II302" s="730"/>
      <c r="IJ302" s="730"/>
      <c r="IK302" s="730"/>
      <c r="IL302" s="730"/>
      <c r="IM302" s="730"/>
      <c r="IN302" s="730"/>
      <c r="IO302" s="730"/>
      <c r="IP302" s="730"/>
      <c r="IQ302" s="730"/>
      <c r="IR302" s="730"/>
      <c r="IS302" s="730"/>
      <c r="IT302" s="730"/>
      <c r="IU302" s="730"/>
      <c r="IV302" s="730"/>
      <c r="IW302" s="730"/>
      <c r="IX302" s="730"/>
      <c r="IY302" s="730"/>
      <c r="IZ302" s="730"/>
      <c r="JA302" s="730"/>
      <c r="JB302" s="730"/>
      <c r="JC302" s="730"/>
      <c r="JD302" s="730"/>
      <c r="JE302" s="730"/>
      <c r="JF302" s="730"/>
      <c r="JG302" s="730"/>
      <c r="JH302" s="730"/>
      <c r="JI302" s="730"/>
      <c r="JJ302" s="730"/>
      <c r="JK302" s="730"/>
      <c r="JL302" s="730"/>
      <c r="JM302" s="730"/>
      <c r="JN302" s="730"/>
      <c r="JO302" s="730"/>
      <c r="JP302" s="730"/>
      <c r="JQ302" s="730"/>
      <c r="JR302" s="730"/>
      <c r="JS302" s="730"/>
      <c r="JT302" s="730"/>
      <c r="JU302" s="730"/>
      <c r="JV302" s="730"/>
      <c r="JW302" s="730"/>
      <c r="JX302" s="730"/>
      <c r="JY302" s="730"/>
      <c r="JZ302" s="730"/>
      <c r="KA302" s="730"/>
      <c r="KB302" s="730"/>
      <c r="KC302" s="730"/>
      <c r="KD302" s="730"/>
      <c r="KE302" s="730"/>
      <c r="KF302" s="730"/>
      <c r="KG302" s="730"/>
      <c r="KH302" s="730"/>
      <c r="KI302" s="730"/>
      <c r="KJ302" s="730"/>
      <c r="KK302" s="730"/>
      <c r="KL302" s="730"/>
      <c r="KM302" s="730"/>
      <c r="KN302" s="730"/>
      <c r="KO302" s="730"/>
      <c r="KP302" s="730"/>
      <c r="KQ302" s="730"/>
      <c r="KR302" s="730"/>
      <c r="KS302" s="730"/>
      <c r="KT302" s="730"/>
      <c r="KU302" s="730"/>
      <c r="KV302" s="730"/>
      <c r="KW302" s="730"/>
      <c r="KX302" s="730"/>
      <c r="KY302" s="730"/>
      <c r="KZ302" s="730"/>
      <c r="LA302" s="730"/>
      <c r="LB302" s="730"/>
      <c r="LC302" s="730"/>
      <c r="LD302" s="730"/>
      <c r="LE302" s="730"/>
      <c r="LF302" s="730"/>
      <c r="LG302" s="730"/>
      <c r="LH302" s="730"/>
      <c r="LI302" s="730"/>
      <c r="LJ302" s="730"/>
      <c r="LK302" s="730"/>
      <c r="LL302" s="730"/>
      <c r="LM302" s="730"/>
      <c r="LN302" s="730"/>
      <c r="LO302" s="730"/>
      <c r="LP302" s="730"/>
      <c r="LQ302" s="730"/>
      <c r="LR302" s="730"/>
      <c r="LS302" s="730"/>
      <c r="LT302" s="730"/>
      <c r="LU302" s="730"/>
      <c r="LV302" s="730"/>
      <c r="LW302" s="730"/>
      <c r="LX302" s="730"/>
      <c r="LY302" s="730"/>
      <c r="LZ302" s="730"/>
      <c r="MA302" s="730"/>
      <c r="MB302" s="730"/>
      <c r="MC302" s="730"/>
      <c r="MD302" s="730"/>
      <c r="ME302" s="730"/>
      <c r="MF302" s="730"/>
      <c r="MG302" s="730"/>
      <c r="MH302" s="730"/>
      <c r="MI302" s="730"/>
      <c r="MJ302" s="730"/>
      <c r="MK302" s="730"/>
      <c r="ML302" s="730"/>
      <c r="MM302" s="730"/>
      <c r="MN302" s="730"/>
      <c r="MO302" s="730"/>
      <c r="MP302" s="730"/>
      <c r="MQ302" s="730"/>
      <c r="MR302" s="730"/>
      <c r="MS302" s="730"/>
      <c r="MT302" s="730"/>
      <c r="MU302" s="730"/>
      <c r="MV302" s="730"/>
      <c r="MW302" s="730"/>
      <c r="MX302" s="730"/>
      <c r="MY302" s="730"/>
      <c r="MZ302" s="730"/>
      <c r="NA302" s="730"/>
      <c r="NB302" s="730"/>
      <c r="NC302" s="730"/>
      <c r="ND302" s="730"/>
      <c r="NE302" s="730"/>
      <c r="NF302" s="730"/>
      <c r="NG302" s="730"/>
      <c r="NH302" s="730"/>
      <c r="NI302" s="730"/>
      <c r="NJ302" s="730"/>
      <c r="NK302" s="730"/>
      <c r="NL302" s="730"/>
      <c r="NM302" s="730"/>
      <c r="NN302" s="730"/>
      <c r="NO302" s="730"/>
      <c r="NP302" s="730"/>
      <c r="NQ302" s="730"/>
      <c r="NR302" s="730"/>
      <c r="NS302" s="730"/>
      <c r="NT302" s="730"/>
      <c r="NU302" s="730"/>
      <c r="NV302" s="730"/>
      <c r="NW302" s="730"/>
      <c r="NX302" s="730"/>
      <c r="NY302" s="730"/>
      <c r="NZ302" s="730"/>
      <c r="OA302" s="730"/>
      <c r="OB302" s="730"/>
      <c r="OC302" s="730"/>
      <c r="OD302" s="730"/>
      <c r="OE302" s="730"/>
      <c r="OF302" s="730"/>
      <c r="OG302" s="730"/>
      <c r="OH302" s="730"/>
      <c r="OI302" s="730"/>
      <c r="OJ302" s="730"/>
      <c r="OK302" s="730"/>
      <c r="OL302" s="730"/>
      <c r="OM302" s="730"/>
      <c r="ON302" s="730"/>
      <c r="OO302" s="730"/>
      <c r="OP302" s="730"/>
      <c r="OQ302" s="730"/>
      <c r="OR302" s="730"/>
      <c r="OS302" s="730"/>
      <c r="OT302" s="730"/>
      <c r="OU302" s="730"/>
      <c r="OV302" s="730"/>
      <c r="OW302" s="730"/>
      <c r="OX302" s="730"/>
      <c r="OY302" s="730"/>
      <c r="OZ302" s="730"/>
      <c r="PA302" s="730"/>
      <c r="PB302" s="730"/>
      <c r="PC302" s="730"/>
      <c r="PD302" s="730"/>
      <c r="PE302" s="730"/>
      <c r="PF302" s="730"/>
      <c r="PG302" s="730"/>
      <c r="PH302" s="730"/>
      <c r="PI302" s="730"/>
      <c r="PJ302" s="730"/>
      <c r="PK302" s="730"/>
      <c r="PL302" s="730"/>
      <c r="PM302" s="730"/>
      <c r="PN302" s="730"/>
      <c r="PO302" s="730"/>
      <c r="PP302" s="730"/>
      <c r="PQ302" s="730"/>
      <c r="PR302" s="730"/>
      <c r="PS302" s="730"/>
      <c r="PT302" s="730"/>
      <c r="PU302" s="730"/>
      <c r="PV302" s="730"/>
      <c r="PW302" s="730"/>
      <c r="PX302" s="730"/>
      <c r="PY302" s="730"/>
      <c r="PZ302" s="730"/>
      <c r="QA302" s="730"/>
      <c r="QB302" s="730"/>
      <c r="QC302" s="730"/>
      <c r="QD302" s="730"/>
      <c r="QE302" s="730"/>
      <c r="QF302" s="730"/>
      <c r="QG302" s="730"/>
      <c r="QH302" s="730"/>
      <c r="QI302" s="730"/>
      <c r="QJ302" s="730"/>
      <c r="QK302" s="730"/>
      <c r="QL302" s="730"/>
      <c r="QM302" s="730"/>
      <c r="QN302" s="730"/>
      <c r="QO302" s="730"/>
      <c r="QP302" s="730"/>
      <c r="QQ302" s="730"/>
      <c r="QR302" s="730"/>
      <c r="QS302" s="730"/>
      <c r="QT302" s="730"/>
      <c r="QU302" s="730"/>
      <c r="QV302" s="730"/>
      <c r="QW302" s="730"/>
      <c r="QX302" s="730"/>
      <c r="QY302" s="730"/>
      <c r="QZ302" s="730"/>
      <c r="RA302" s="730"/>
      <c r="RB302" s="730"/>
      <c r="RC302" s="730"/>
      <c r="RD302" s="730"/>
      <c r="RE302" s="730"/>
      <c r="RF302" s="730"/>
      <c r="RG302" s="730"/>
      <c r="RH302" s="730"/>
      <c r="RI302" s="730"/>
      <c r="RJ302" s="730"/>
      <c r="RK302" s="730"/>
      <c r="RL302" s="730"/>
      <c r="RM302" s="730"/>
      <c r="RN302" s="730"/>
      <c r="RO302" s="730"/>
      <c r="RP302" s="730"/>
      <c r="RQ302" s="730"/>
      <c r="RR302" s="730"/>
      <c r="RS302" s="730"/>
      <c r="RT302" s="730"/>
      <c r="RU302" s="730"/>
      <c r="RV302" s="730"/>
      <c r="RW302" s="730"/>
      <c r="RX302" s="730"/>
      <c r="RY302" s="730"/>
      <c r="RZ302" s="730"/>
      <c r="SA302" s="730"/>
      <c r="SB302" s="730"/>
      <c r="SC302" s="730"/>
      <c r="SD302" s="730"/>
      <c r="SE302" s="730"/>
      <c r="SF302" s="730"/>
      <c r="SG302" s="730"/>
      <c r="SH302" s="730"/>
      <c r="SI302" s="730"/>
      <c r="SJ302" s="730"/>
      <c r="SK302" s="730"/>
      <c r="SL302" s="730"/>
      <c r="SM302" s="730"/>
      <c r="SN302" s="730"/>
      <c r="SO302" s="730"/>
      <c r="SP302" s="730"/>
      <c r="SQ302" s="730"/>
      <c r="SR302" s="730"/>
      <c r="SS302" s="730"/>
      <c r="ST302" s="730"/>
      <c r="SU302" s="730"/>
      <c r="SV302" s="730"/>
      <c r="SW302" s="730"/>
      <c r="SX302" s="730"/>
      <c r="SY302" s="730"/>
      <c r="SZ302" s="730"/>
      <c r="TA302" s="730"/>
      <c r="TB302" s="730"/>
      <c r="TC302" s="730"/>
      <c r="TD302" s="730"/>
      <c r="TE302" s="730"/>
      <c r="TF302" s="730"/>
      <c r="TG302" s="730"/>
      <c r="TH302" s="730"/>
      <c r="TI302" s="730"/>
      <c r="TJ302" s="730"/>
      <c r="TK302" s="730"/>
      <c r="TL302" s="730"/>
      <c r="TM302" s="730"/>
      <c r="TN302" s="730"/>
      <c r="TO302" s="730"/>
      <c r="TP302" s="730"/>
      <c r="TQ302" s="730"/>
      <c r="TR302" s="730"/>
      <c r="TS302" s="730"/>
      <c r="TT302" s="730"/>
      <c r="TU302" s="730"/>
      <c r="TV302" s="730"/>
      <c r="TW302" s="730"/>
      <c r="TX302" s="730"/>
      <c r="TY302" s="730"/>
      <c r="TZ302" s="730"/>
      <c r="UA302" s="730"/>
      <c r="UB302" s="730"/>
      <c r="UC302" s="730"/>
      <c r="UD302" s="730"/>
      <c r="UE302" s="730"/>
      <c r="UF302" s="730"/>
      <c r="UG302" s="730"/>
      <c r="UH302" s="730"/>
      <c r="UI302" s="730"/>
      <c r="UJ302" s="730"/>
      <c r="UK302" s="730"/>
      <c r="UL302" s="730"/>
      <c r="UM302" s="730"/>
      <c r="UN302" s="730"/>
      <c r="UO302" s="730"/>
      <c r="UP302" s="730"/>
      <c r="UQ302" s="730"/>
      <c r="UR302" s="730"/>
      <c r="US302" s="730"/>
      <c r="UT302" s="730"/>
      <c r="UU302" s="730"/>
      <c r="UV302" s="730"/>
      <c r="UW302" s="730"/>
      <c r="UX302" s="730"/>
      <c r="UY302" s="730"/>
      <c r="UZ302" s="730"/>
      <c r="VA302" s="730"/>
      <c r="VB302" s="730"/>
      <c r="VC302" s="730"/>
      <c r="VD302" s="730"/>
      <c r="VE302" s="730"/>
      <c r="VF302" s="730"/>
      <c r="VG302" s="730"/>
      <c r="VH302" s="730"/>
      <c r="VI302" s="730"/>
      <c r="VJ302" s="730"/>
      <c r="VK302" s="730"/>
      <c r="VL302" s="730"/>
      <c r="VM302" s="730"/>
      <c r="VN302" s="730"/>
      <c r="VO302" s="730"/>
      <c r="VP302" s="730"/>
      <c r="VQ302" s="730"/>
      <c r="VR302" s="730"/>
      <c r="VS302" s="730"/>
      <c r="VT302" s="730"/>
      <c r="VU302" s="730"/>
      <c r="VV302" s="730"/>
      <c r="VW302" s="730"/>
      <c r="VX302" s="730"/>
      <c r="VY302" s="730"/>
      <c r="VZ302" s="730"/>
      <c r="WA302" s="730"/>
      <c r="WB302" s="730"/>
      <c r="WC302" s="730"/>
      <c r="WD302" s="730"/>
      <c r="WE302" s="730"/>
      <c r="WF302" s="730"/>
      <c r="WG302" s="730"/>
      <c r="WH302" s="730"/>
      <c r="WI302" s="730"/>
      <c r="WJ302" s="730"/>
      <c r="WK302" s="730"/>
      <c r="WL302" s="730"/>
      <c r="WM302" s="730"/>
      <c r="WN302" s="730"/>
      <c r="WO302" s="730"/>
      <c r="WP302" s="730"/>
      <c r="WQ302" s="730"/>
      <c r="WR302" s="730"/>
      <c r="WS302" s="730"/>
      <c r="WT302" s="730"/>
      <c r="WU302" s="730"/>
      <c r="WV302" s="730"/>
      <c r="WW302" s="730"/>
      <c r="WX302" s="730"/>
      <c r="WY302" s="730"/>
      <c r="WZ302" s="730"/>
      <c r="XA302" s="730"/>
      <c r="XB302" s="730"/>
      <c r="XC302" s="730"/>
      <c r="XD302" s="730"/>
      <c r="XE302" s="730"/>
      <c r="XF302" s="730"/>
      <c r="XG302" s="730"/>
      <c r="XH302" s="730"/>
      <c r="XI302" s="730"/>
      <c r="XJ302" s="730"/>
      <c r="XK302" s="730"/>
      <c r="XL302" s="730"/>
      <c r="XM302" s="730"/>
      <c r="XN302" s="730"/>
      <c r="XO302" s="730"/>
      <c r="XP302" s="730"/>
      <c r="XQ302" s="730"/>
      <c r="XR302" s="730"/>
      <c r="XS302" s="730"/>
      <c r="XT302" s="730"/>
      <c r="XU302" s="730"/>
      <c r="XV302" s="730"/>
      <c r="XW302" s="730"/>
      <c r="XX302" s="730"/>
      <c r="XY302" s="730"/>
      <c r="XZ302" s="730"/>
      <c r="YA302" s="730"/>
      <c r="YB302" s="730"/>
      <c r="YC302" s="730"/>
      <c r="YD302" s="730"/>
      <c r="YE302" s="730"/>
      <c r="YF302" s="730"/>
      <c r="YG302" s="730"/>
      <c r="YH302" s="730"/>
      <c r="YI302" s="730"/>
      <c r="YJ302" s="730"/>
      <c r="YK302" s="730"/>
      <c r="YL302" s="730"/>
      <c r="YM302" s="730"/>
      <c r="YN302" s="730"/>
      <c r="YO302" s="730"/>
      <c r="YP302" s="730"/>
      <c r="YQ302" s="730"/>
      <c r="YR302" s="730"/>
      <c r="YS302" s="730"/>
      <c r="YT302" s="730"/>
      <c r="YU302" s="730"/>
      <c r="YV302" s="730"/>
      <c r="YW302" s="730"/>
      <c r="YX302" s="730"/>
      <c r="YY302" s="730"/>
      <c r="YZ302" s="730"/>
      <c r="ZA302" s="730"/>
      <c r="ZB302" s="730"/>
      <c r="ZC302" s="730"/>
      <c r="ZD302" s="730"/>
      <c r="ZE302" s="730"/>
      <c r="ZF302" s="730"/>
      <c r="ZG302" s="730"/>
      <c r="ZH302" s="730"/>
      <c r="ZI302" s="730"/>
      <c r="ZJ302" s="730"/>
      <c r="ZK302" s="730"/>
      <c r="ZL302" s="730"/>
      <c r="ZM302" s="730"/>
      <c r="ZN302" s="730"/>
      <c r="ZO302" s="730"/>
      <c r="ZP302" s="730"/>
      <c r="ZQ302" s="730"/>
      <c r="ZR302" s="730"/>
      <c r="ZS302" s="730"/>
      <c r="ZT302" s="730"/>
      <c r="ZU302" s="730"/>
      <c r="ZV302" s="730"/>
      <c r="ZW302" s="730"/>
      <c r="ZX302" s="730"/>
      <c r="ZY302" s="730"/>
      <c r="ZZ302" s="730"/>
      <c r="AAA302" s="730"/>
      <c r="AAB302" s="730"/>
      <c r="AAC302" s="730"/>
      <c r="AAD302" s="730"/>
      <c r="AAE302" s="730"/>
      <c r="AAF302" s="730"/>
      <c r="AAG302" s="730"/>
      <c r="AAH302" s="730"/>
      <c r="AAI302" s="730"/>
      <c r="AAJ302" s="730"/>
      <c r="AAK302" s="730"/>
      <c r="AAL302" s="730"/>
      <c r="AAM302" s="730"/>
      <c r="AAN302" s="730"/>
      <c r="AAO302" s="730"/>
      <c r="AAP302" s="730"/>
      <c r="AAQ302" s="730"/>
      <c r="AAR302" s="730"/>
      <c r="AAS302" s="730"/>
      <c r="AAT302" s="730"/>
      <c r="AAU302" s="730"/>
      <c r="AAV302" s="730"/>
      <c r="AAW302" s="730"/>
      <c r="AAX302" s="730"/>
      <c r="AAY302" s="730"/>
      <c r="AAZ302" s="730"/>
      <c r="ABA302" s="730"/>
      <c r="ABB302" s="730"/>
      <c r="ABC302" s="730"/>
      <c r="ABD302" s="730"/>
      <c r="ABE302" s="730"/>
      <c r="ABF302" s="730"/>
      <c r="ABG302" s="730"/>
      <c r="ABH302" s="730"/>
      <c r="ABI302" s="730"/>
      <c r="ABJ302" s="730"/>
      <c r="ABK302" s="730"/>
      <c r="ABL302" s="730"/>
      <c r="ABM302" s="730"/>
      <c r="ABN302" s="730"/>
      <c r="ABO302" s="730"/>
      <c r="ABP302" s="730"/>
      <c r="ABQ302" s="730"/>
      <c r="ABR302" s="730"/>
      <c r="ABS302" s="730"/>
      <c r="ABT302" s="730"/>
      <c r="ABU302" s="730"/>
      <c r="ABV302" s="730"/>
      <c r="ABW302" s="730"/>
      <c r="ABX302" s="730"/>
      <c r="ABY302" s="730"/>
      <c r="ABZ302" s="730"/>
      <c r="ACA302" s="730"/>
      <c r="ACB302" s="730"/>
      <c r="ACC302" s="730"/>
      <c r="ACD302" s="730"/>
      <c r="ACE302" s="730"/>
      <c r="ACF302" s="730"/>
      <c r="ACG302" s="730"/>
      <c r="ACH302" s="730"/>
      <c r="ACI302" s="730"/>
      <c r="ACJ302" s="730"/>
      <c r="ACK302" s="730"/>
      <c r="ACL302" s="730"/>
      <c r="ACM302" s="730"/>
      <c r="ACN302" s="730"/>
      <c r="ACO302" s="730"/>
      <c r="ACP302" s="730"/>
      <c r="ACQ302" s="730"/>
      <c r="ACR302" s="730"/>
      <c r="ACS302" s="730"/>
      <c r="ACT302" s="730"/>
      <c r="ACU302" s="730"/>
      <c r="ACV302" s="730"/>
      <c r="ACW302" s="730"/>
      <c r="ACX302" s="730"/>
      <c r="ACY302" s="730"/>
      <c r="ACZ302" s="730"/>
      <c r="ADA302" s="730"/>
      <c r="ADB302" s="730"/>
      <c r="ADC302" s="730"/>
      <c r="ADD302" s="730"/>
      <c r="ADE302" s="730"/>
      <c r="ADF302" s="730"/>
      <c r="ADG302" s="730"/>
      <c r="ADH302" s="730"/>
      <c r="ADI302" s="730"/>
      <c r="ADJ302" s="730"/>
      <c r="ADK302" s="730"/>
      <c r="ADL302" s="730"/>
      <c r="ADM302" s="730"/>
      <c r="ADN302" s="730"/>
      <c r="ADO302" s="730"/>
      <c r="ADP302" s="730"/>
      <c r="ADQ302" s="730"/>
      <c r="ADR302" s="730"/>
      <c r="ADS302" s="730"/>
      <c r="ADT302" s="730"/>
      <c r="ADU302" s="730"/>
      <c r="ADV302" s="730"/>
      <c r="ADW302" s="730"/>
      <c r="ADX302" s="730"/>
      <c r="ADY302" s="730"/>
      <c r="ADZ302" s="730"/>
      <c r="AEA302" s="730"/>
      <c r="AEB302" s="730"/>
      <c r="AEC302" s="730"/>
      <c r="AED302" s="730"/>
      <c r="AEE302" s="730"/>
      <c r="AEF302" s="730"/>
      <c r="AEG302" s="730"/>
      <c r="AEH302" s="730"/>
      <c r="AEI302" s="730"/>
      <c r="AEJ302" s="730"/>
      <c r="AEK302" s="730"/>
      <c r="AEL302" s="730"/>
      <c r="AEM302" s="730"/>
      <c r="AEN302" s="730"/>
      <c r="AEO302" s="730"/>
      <c r="AEP302" s="730"/>
      <c r="AEQ302" s="730"/>
      <c r="AER302" s="730"/>
      <c r="AES302" s="730"/>
      <c r="AET302" s="730"/>
      <c r="AEU302" s="730"/>
      <c r="AEV302" s="730"/>
      <c r="AEW302" s="730"/>
      <c r="AEX302" s="730"/>
      <c r="AEY302" s="730"/>
      <c r="AEZ302" s="730"/>
      <c r="AFA302" s="730"/>
      <c r="AFB302" s="730"/>
      <c r="AFC302" s="730"/>
      <c r="AFD302" s="730"/>
      <c r="AFE302" s="730"/>
      <c r="AFF302" s="730"/>
      <c r="AFG302" s="730"/>
      <c r="AFH302" s="730"/>
      <c r="AFI302" s="730"/>
      <c r="AFJ302" s="730"/>
      <c r="AFK302" s="730"/>
      <c r="AFL302" s="730"/>
      <c r="AFM302" s="730"/>
      <c r="AFN302" s="730"/>
      <c r="AFO302" s="730"/>
      <c r="AFP302" s="730"/>
      <c r="AFQ302" s="730"/>
      <c r="AFR302" s="730"/>
      <c r="AFS302" s="730"/>
      <c r="AFT302" s="730"/>
      <c r="AFU302" s="730"/>
      <c r="AFV302" s="730"/>
      <c r="AFW302" s="730"/>
      <c r="AFX302" s="730"/>
      <c r="AFY302" s="730"/>
      <c r="AFZ302" s="730"/>
      <c r="AGA302" s="730"/>
      <c r="AGB302" s="730"/>
      <c r="AGC302" s="730"/>
      <c r="AGD302" s="730"/>
      <c r="AGE302" s="730"/>
      <c r="AGF302" s="730"/>
      <c r="AGG302" s="730"/>
      <c r="AGH302" s="730"/>
      <c r="AGI302" s="730"/>
      <c r="AGJ302" s="730"/>
      <c r="AGK302" s="730"/>
      <c r="AGL302" s="730"/>
      <c r="AGM302" s="730"/>
      <c r="AGN302" s="730"/>
      <c r="AGO302" s="730"/>
      <c r="AGP302" s="730"/>
      <c r="AGQ302" s="730"/>
      <c r="AGR302" s="730"/>
      <c r="AGS302" s="730"/>
      <c r="AGT302" s="730"/>
      <c r="AGU302" s="730"/>
      <c r="AGV302" s="730"/>
      <c r="AGW302" s="730"/>
      <c r="AGX302" s="730"/>
      <c r="AGY302" s="730"/>
      <c r="AGZ302" s="730"/>
      <c r="AHA302" s="730"/>
      <c r="AHB302" s="730"/>
      <c r="AHC302" s="730"/>
      <c r="AHD302" s="730"/>
      <c r="AHE302" s="730"/>
      <c r="AHF302" s="730"/>
      <c r="AHG302" s="730"/>
      <c r="AHH302" s="730"/>
      <c r="AHI302" s="730"/>
      <c r="AHJ302" s="730"/>
      <c r="AHK302" s="730"/>
      <c r="AHL302" s="730"/>
      <c r="AHM302" s="730"/>
      <c r="AHN302" s="730"/>
      <c r="AHO302" s="730"/>
      <c r="AHP302" s="730"/>
      <c r="AHQ302" s="730"/>
      <c r="AHR302" s="730"/>
      <c r="AHS302" s="730"/>
      <c r="AHT302" s="730"/>
      <c r="AHU302" s="730"/>
      <c r="AHV302" s="730"/>
      <c r="AHW302" s="730"/>
      <c r="AHX302" s="730"/>
      <c r="AHY302" s="730"/>
      <c r="AHZ302" s="730"/>
      <c r="AIA302" s="730"/>
      <c r="AIB302" s="730"/>
      <c r="AIC302" s="730"/>
      <c r="AID302" s="730"/>
      <c r="AIE302" s="730"/>
      <c r="AIF302" s="730"/>
      <c r="AIG302" s="730"/>
      <c r="AIH302" s="730"/>
      <c r="AII302" s="730"/>
      <c r="AIJ302" s="730"/>
      <c r="AIK302" s="730"/>
      <c r="AIL302" s="730"/>
      <c r="AIM302" s="730"/>
      <c r="AIN302" s="730"/>
      <c r="AIO302" s="730"/>
      <c r="AIP302" s="730"/>
      <c r="AIQ302" s="730"/>
      <c r="AIR302" s="730"/>
      <c r="AIS302" s="730"/>
      <c r="AIT302" s="730"/>
      <c r="AIU302" s="730"/>
      <c r="AIV302" s="730"/>
      <c r="AIW302" s="730"/>
      <c r="AIX302" s="730"/>
      <c r="AIY302" s="730"/>
      <c r="AIZ302" s="730"/>
      <c r="AJA302" s="730"/>
      <c r="AJB302" s="730"/>
      <c r="AJC302" s="730"/>
      <c r="AJD302" s="730"/>
      <c r="AJE302" s="730"/>
      <c r="AJF302" s="730"/>
      <c r="AJG302" s="730"/>
      <c r="AJH302" s="730"/>
      <c r="AJI302" s="730"/>
      <c r="AJJ302" s="730"/>
      <c r="AJK302" s="730"/>
      <c r="AJL302" s="730"/>
      <c r="AJM302" s="730"/>
      <c r="AJN302" s="730"/>
      <c r="AJO302" s="730"/>
      <c r="AJP302" s="730"/>
      <c r="AJQ302" s="730"/>
      <c r="AJR302" s="730"/>
      <c r="AJS302" s="730"/>
      <c r="AJT302" s="730"/>
      <c r="AJU302" s="730"/>
      <c r="AJV302" s="730"/>
      <c r="AJW302" s="730"/>
      <c r="AJX302" s="730"/>
      <c r="AJY302" s="730"/>
      <c r="AJZ302" s="730"/>
      <c r="AKA302" s="730"/>
      <c r="AKB302" s="730"/>
      <c r="AKC302" s="730"/>
      <c r="AKD302" s="730"/>
      <c r="AKE302" s="730"/>
      <c r="AKF302" s="730"/>
      <c r="AKG302" s="730"/>
      <c r="AKH302" s="730"/>
      <c r="AKI302" s="730"/>
      <c r="AKJ302" s="730"/>
      <c r="AKK302" s="730"/>
      <c r="AKL302" s="730"/>
      <c r="AKM302" s="730"/>
      <c r="AKN302" s="730"/>
      <c r="AKO302" s="730"/>
      <c r="AKP302" s="730"/>
      <c r="AKQ302" s="730"/>
      <c r="AKR302" s="730"/>
      <c r="AKS302" s="730"/>
      <c r="AKT302" s="730"/>
      <c r="AKU302" s="730"/>
      <c r="AKV302" s="730"/>
      <c r="AKW302" s="730"/>
      <c r="AKX302" s="730"/>
      <c r="AKY302" s="730"/>
      <c r="AKZ302" s="730"/>
      <c r="ALA302" s="730"/>
      <c r="ALB302" s="730"/>
      <c r="ALC302" s="730"/>
      <c r="ALD302" s="730"/>
      <c r="ALE302" s="730"/>
      <c r="ALF302" s="730"/>
      <c r="ALG302" s="730"/>
      <c r="ALH302" s="730"/>
      <c r="ALI302" s="730"/>
      <c r="ALJ302" s="730"/>
      <c r="ALK302" s="730"/>
      <c r="ALL302" s="730"/>
      <c r="ALM302" s="730"/>
      <c r="ALN302" s="730"/>
      <c r="ALO302" s="730"/>
      <c r="ALP302" s="730"/>
      <c r="ALQ302" s="730"/>
      <c r="ALR302" s="730"/>
      <c r="ALS302" s="730"/>
      <c r="ALT302" s="730"/>
      <c r="ALU302" s="730"/>
      <c r="ALV302" s="730"/>
      <c r="ALW302" s="730"/>
      <c r="ALX302" s="730"/>
      <c r="ALY302" s="730"/>
      <c r="ALZ302" s="730"/>
      <c r="AMA302" s="730"/>
      <c r="AMB302" s="730"/>
      <c r="AMC302" s="730"/>
      <c r="AMD302" s="730"/>
      <c r="AME302" s="730"/>
      <c r="AMF302" s="730"/>
      <c r="AMG302" s="730"/>
      <c r="AMH302" s="730"/>
      <c r="AMI302" s="730"/>
      <c r="AMJ302" s="730"/>
      <c r="AMK302" s="730"/>
      <c r="AML302" s="730"/>
      <c r="AMM302" s="730"/>
      <c r="AMN302" s="730"/>
      <c r="AMO302" s="730"/>
      <c r="AMP302" s="730"/>
      <c r="AMQ302" s="730"/>
      <c r="AMR302" s="730"/>
      <c r="AMS302" s="730"/>
      <c r="AMT302" s="730"/>
      <c r="AMU302" s="730"/>
      <c r="AMV302" s="730"/>
      <c r="AMW302" s="730"/>
      <c r="AMX302" s="730"/>
      <c r="AMY302" s="730"/>
      <c r="AMZ302" s="730"/>
      <c r="ANA302" s="730"/>
      <c r="ANB302" s="730"/>
      <c r="ANC302" s="730"/>
      <c r="AND302" s="730"/>
      <c r="ANE302" s="730"/>
      <c r="ANF302" s="730"/>
      <c r="ANG302" s="730"/>
      <c r="ANH302" s="730"/>
      <c r="ANI302" s="730"/>
      <c r="ANJ302" s="730"/>
      <c r="ANK302" s="730"/>
      <c r="ANL302" s="730"/>
      <c r="ANM302" s="730"/>
      <c r="ANN302" s="730"/>
      <c r="ANO302" s="730"/>
      <c r="ANP302" s="730"/>
      <c r="ANQ302" s="730"/>
      <c r="ANR302" s="730"/>
      <c r="ANS302" s="730"/>
      <c r="ANT302" s="730"/>
      <c r="ANU302" s="730"/>
      <c r="ANV302" s="730"/>
      <c r="ANW302" s="730"/>
      <c r="ANX302" s="730"/>
      <c r="ANY302" s="730"/>
      <c r="ANZ302" s="730"/>
      <c r="AOA302" s="730"/>
      <c r="AOB302" s="730"/>
      <c r="AOC302" s="730"/>
      <c r="AOD302" s="730"/>
      <c r="AOE302" s="730"/>
      <c r="AOF302" s="730"/>
      <c r="AOG302" s="730"/>
      <c r="AOH302" s="730"/>
      <c r="AOI302" s="730"/>
      <c r="AOJ302" s="730"/>
      <c r="AOK302" s="730"/>
      <c r="AOL302" s="730"/>
      <c r="AOM302" s="730"/>
      <c r="AON302" s="730"/>
      <c r="AOO302" s="730"/>
      <c r="AOP302" s="730"/>
      <c r="AOQ302" s="730"/>
      <c r="AOR302" s="730"/>
      <c r="AOS302" s="730"/>
      <c r="AOT302" s="730"/>
      <c r="AOU302" s="730"/>
      <c r="AOV302" s="730"/>
      <c r="AOW302" s="730"/>
      <c r="AOX302" s="730"/>
      <c r="AOY302" s="730"/>
      <c r="AOZ302" s="730"/>
      <c r="APA302" s="730"/>
      <c r="APB302" s="730"/>
      <c r="APC302" s="730"/>
      <c r="APD302" s="730"/>
      <c r="APE302" s="730"/>
      <c r="APF302" s="730"/>
      <c r="APG302" s="730"/>
      <c r="APH302" s="730"/>
      <c r="API302" s="730"/>
      <c r="APJ302" s="730"/>
      <c r="APK302" s="730"/>
      <c r="APL302" s="730"/>
      <c r="APM302" s="730"/>
      <c r="APN302" s="730"/>
      <c r="APO302" s="730"/>
      <c r="APP302" s="730"/>
      <c r="APQ302" s="730"/>
      <c r="APR302" s="730"/>
      <c r="APS302" s="730"/>
      <c r="APT302" s="730"/>
      <c r="APU302" s="730"/>
      <c r="APV302" s="730"/>
      <c r="APW302" s="730"/>
      <c r="APX302" s="730"/>
      <c r="APY302" s="730"/>
      <c r="APZ302" s="730"/>
      <c r="AQA302" s="730"/>
      <c r="AQB302" s="730"/>
      <c r="AQC302" s="730"/>
      <c r="AQD302" s="730"/>
      <c r="AQE302" s="730"/>
      <c r="AQF302" s="730"/>
      <c r="AQG302" s="730"/>
      <c r="AQH302" s="730"/>
      <c r="AQI302" s="730"/>
      <c r="AQJ302" s="730"/>
      <c r="AQK302" s="730"/>
      <c r="AQL302" s="730"/>
      <c r="AQM302" s="730"/>
      <c r="AQN302" s="730"/>
      <c r="AQO302" s="730"/>
      <c r="AQP302" s="730"/>
      <c r="AQQ302" s="730"/>
      <c r="AQR302" s="730"/>
      <c r="AQS302" s="730"/>
      <c r="AQT302" s="730"/>
      <c r="AQU302" s="730"/>
      <c r="AQV302" s="730"/>
      <c r="AQW302" s="730"/>
      <c r="AQX302" s="730"/>
      <c r="AQY302" s="730"/>
      <c r="AQZ302" s="730"/>
      <c r="ARA302" s="730"/>
      <c r="ARB302" s="730"/>
      <c r="ARC302" s="730"/>
      <c r="ARD302" s="730"/>
      <c r="ARE302" s="730"/>
      <c r="ARF302" s="730"/>
      <c r="ARG302" s="730"/>
      <c r="ARH302" s="730"/>
      <c r="ARI302" s="730"/>
      <c r="ARJ302" s="730"/>
      <c r="ARK302" s="730"/>
      <c r="ARL302" s="730"/>
      <c r="ARM302" s="730"/>
      <c r="ARN302" s="730"/>
      <c r="ARO302" s="730"/>
      <c r="ARP302" s="730"/>
      <c r="ARQ302" s="730"/>
      <c r="ARR302" s="730"/>
      <c r="ARS302" s="730"/>
      <c r="ART302" s="730"/>
      <c r="ARU302" s="730"/>
      <c r="ARV302" s="730"/>
      <c r="ARW302" s="730"/>
      <c r="ARX302" s="730"/>
      <c r="ARY302" s="730"/>
      <c r="ARZ302" s="730"/>
      <c r="ASA302" s="730"/>
      <c r="ASB302" s="730"/>
      <c r="ASC302" s="730"/>
      <c r="ASD302" s="730"/>
      <c r="ASE302" s="730"/>
      <c r="ASF302" s="730"/>
      <c r="ASG302" s="730"/>
      <c r="ASH302" s="730"/>
      <c r="ASI302" s="730"/>
      <c r="ASJ302" s="730"/>
      <c r="ASK302" s="730"/>
      <c r="ASL302" s="730"/>
      <c r="ASM302" s="730"/>
      <c r="ASN302" s="730"/>
      <c r="ASO302" s="730"/>
      <c r="ASP302" s="730"/>
      <c r="ASQ302" s="730"/>
      <c r="ASR302" s="730"/>
      <c r="ASS302" s="730"/>
      <c r="AST302" s="730"/>
      <c r="ASU302" s="730"/>
      <c r="ASV302" s="730"/>
      <c r="ASW302" s="730"/>
      <c r="ASX302" s="730"/>
      <c r="ASY302" s="730"/>
      <c r="ASZ302" s="730"/>
      <c r="ATA302" s="730"/>
      <c r="ATB302" s="730"/>
      <c r="ATC302" s="730"/>
      <c r="ATD302" s="730"/>
      <c r="ATE302" s="730"/>
      <c r="ATF302" s="730"/>
      <c r="ATG302" s="730"/>
      <c r="ATH302" s="730"/>
      <c r="ATI302" s="730"/>
      <c r="ATJ302" s="730"/>
      <c r="ATK302" s="730"/>
      <c r="ATL302" s="730"/>
      <c r="ATM302" s="730"/>
      <c r="ATN302" s="730"/>
      <c r="ATO302" s="730"/>
      <c r="ATP302" s="730"/>
      <c r="ATQ302" s="730"/>
      <c r="ATR302" s="730"/>
      <c r="ATS302" s="730"/>
      <c r="ATT302" s="730"/>
      <c r="ATU302" s="730"/>
      <c r="ATV302" s="730"/>
      <c r="ATW302" s="730"/>
      <c r="ATX302" s="730"/>
      <c r="ATY302" s="730"/>
      <c r="ATZ302" s="730"/>
      <c r="AUA302" s="730"/>
      <c r="AUB302" s="730"/>
      <c r="AUC302" s="730"/>
      <c r="AUD302" s="730"/>
      <c r="AUE302" s="730"/>
      <c r="AUF302" s="730"/>
      <c r="AUG302" s="730"/>
      <c r="AUH302" s="730"/>
      <c r="AUI302" s="730"/>
      <c r="AUJ302" s="730"/>
      <c r="AUK302" s="730"/>
      <c r="AUL302" s="730"/>
      <c r="AUM302" s="730"/>
      <c r="AUN302" s="730"/>
      <c r="AUO302" s="730"/>
      <c r="AUP302" s="730"/>
      <c r="AUQ302" s="730"/>
      <c r="AUR302" s="730"/>
      <c r="AUS302" s="730"/>
      <c r="AUT302" s="730"/>
      <c r="AUU302" s="730"/>
      <c r="AUV302" s="730"/>
      <c r="AUW302" s="730"/>
      <c r="AUX302" s="730"/>
      <c r="AUY302" s="730"/>
      <c r="AUZ302" s="730"/>
      <c r="AVA302" s="730"/>
      <c r="AVB302" s="730"/>
      <c r="AVC302" s="730"/>
      <c r="AVD302" s="730"/>
      <c r="AVE302" s="730"/>
      <c r="AVF302" s="730"/>
      <c r="AVG302" s="730"/>
      <c r="AVH302" s="730"/>
      <c r="AVI302" s="730"/>
      <c r="AVJ302" s="730"/>
      <c r="AVK302" s="730"/>
      <c r="AVL302" s="730"/>
      <c r="AVM302" s="730"/>
      <c r="AVN302" s="730"/>
      <c r="AVO302" s="730"/>
      <c r="AVP302" s="730"/>
      <c r="AVQ302" s="730"/>
      <c r="AVR302" s="730"/>
      <c r="AVS302" s="730"/>
      <c r="AVT302" s="730"/>
      <c r="AVU302" s="730"/>
      <c r="AVV302" s="730"/>
      <c r="AVW302" s="730"/>
      <c r="AVX302" s="730"/>
      <c r="AVY302" s="730"/>
      <c r="AVZ302" s="730"/>
      <c r="AWA302" s="730"/>
      <c r="AWB302" s="730"/>
      <c r="AWC302" s="730"/>
      <c r="AWD302" s="730"/>
      <c r="AWE302" s="730"/>
      <c r="AWF302" s="730"/>
      <c r="AWG302" s="730"/>
      <c r="AWH302" s="730"/>
      <c r="AWI302" s="730"/>
      <c r="AWJ302" s="730"/>
      <c r="AWK302" s="730"/>
      <c r="AWL302" s="730"/>
      <c r="AWM302" s="730"/>
      <c r="AWN302" s="730"/>
      <c r="AWO302" s="730"/>
      <c r="AWP302" s="730"/>
      <c r="AWQ302" s="730"/>
      <c r="AWR302" s="730"/>
      <c r="AWS302" s="730"/>
      <c r="AWT302" s="730"/>
      <c r="AWU302" s="730"/>
      <c r="AWV302" s="730"/>
      <c r="AWW302" s="730"/>
      <c r="AWX302" s="730"/>
      <c r="AWY302" s="730"/>
      <c r="AWZ302" s="730"/>
      <c r="AXA302" s="730"/>
      <c r="AXB302" s="730"/>
      <c r="AXC302" s="730"/>
      <c r="AXD302" s="730"/>
      <c r="AXE302" s="730"/>
      <c r="AXF302" s="730"/>
      <c r="AXG302" s="730"/>
      <c r="AXH302" s="730"/>
      <c r="AXI302" s="730"/>
      <c r="AXJ302" s="730"/>
      <c r="AXK302" s="730"/>
      <c r="AXL302" s="730"/>
      <c r="AXM302" s="730"/>
      <c r="AXN302" s="730"/>
      <c r="AXO302" s="730"/>
      <c r="AXP302" s="730"/>
      <c r="AXQ302" s="730"/>
      <c r="AXR302" s="730"/>
      <c r="AXS302" s="730"/>
      <c r="AXT302" s="730"/>
      <c r="AXU302" s="730"/>
      <c r="AXV302" s="730"/>
      <c r="AXW302" s="730"/>
      <c r="AXX302" s="730"/>
      <c r="AXY302" s="730"/>
      <c r="AXZ302" s="730"/>
      <c r="AYA302" s="730"/>
      <c r="AYB302" s="730"/>
      <c r="AYC302" s="730"/>
      <c r="AYD302" s="730"/>
      <c r="AYE302" s="730"/>
      <c r="AYF302" s="730"/>
      <c r="AYG302" s="730"/>
      <c r="AYH302" s="730"/>
      <c r="AYI302" s="730"/>
      <c r="AYJ302" s="730"/>
      <c r="AYK302" s="730"/>
      <c r="AYL302" s="730"/>
      <c r="AYM302" s="730"/>
      <c r="AYN302" s="730"/>
      <c r="AYO302" s="730"/>
      <c r="AYP302" s="730"/>
      <c r="AYQ302" s="730"/>
      <c r="AYR302" s="730"/>
      <c r="AYS302" s="730"/>
      <c r="AYT302" s="730"/>
      <c r="AYU302" s="730"/>
      <c r="AYV302" s="730"/>
      <c r="AYW302" s="730"/>
      <c r="AYX302" s="730"/>
      <c r="AYY302" s="730"/>
      <c r="AYZ302" s="730"/>
      <c r="AZA302" s="730"/>
      <c r="AZB302" s="730"/>
      <c r="AZC302" s="730"/>
      <c r="AZD302" s="730"/>
      <c r="AZE302" s="730"/>
      <c r="AZF302" s="730"/>
      <c r="AZG302" s="730"/>
      <c r="AZH302" s="730"/>
      <c r="AZI302" s="730"/>
      <c r="AZJ302" s="730"/>
      <c r="AZK302" s="730"/>
      <c r="AZL302" s="730"/>
      <c r="AZM302" s="730"/>
      <c r="AZN302" s="730"/>
      <c r="AZO302" s="730"/>
      <c r="AZP302" s="730"/>
      <c r="AZQ302" s="730"/>
      <c r="AZR302" s="730"/>
      <c r="AZS302" s="730"/>
      <c r="AZT302" s="730"/>
      <c r="AZU302" s="730"/>
      <c r="AZV302" s="730"/>
      <c r="AZW302" s="730"/>
      <c r="AZX302" s="730"/>
      <c r="AZY302" s="730"/>
      <c r="AZZ302" s="730"/>
      <c r="BAA302" s="730"/>
      <c r="BAB302" s="730"/>
      <c r="BAC302" s="730"/>
      <c r="BAD302" s="730"/>
      <c r="BAE302" s="730"/>
      <c r="BAF302" s="730"/>
      <c r="BAG302" s="730"/>
      <c r="BAH302" s="730"/>
      <c r="BAI302" s="730"/>
      <c r="BAJ302" s="730"/>
      <c r="BAK302" s="730"/>
      <c r="BAL302" s="730"/>
      <c r="BAM302" s="730"/>
      <c r="BAN302" s="730"/>
      <c r="BAO302" s="730"/>
      <c r="BAP302" s="730"/>
      <c r="BAQ302" s="730"/>
      <c r="BAR302" s="730"/>
      <c r="BAS302" s="730"/>
      <c r="BAT302" s="730"/>
      <c r="BAU302" s="730"/>
      <c r="BAV302" s="730"/>
      <c r="BAW302" s="730"/>
      <c r="BAX302" s="730"/>
      <c r="BAY302" s="730"/>
      <c r="BAZ302" s="730"/>
      <c r="BBA302" s="730"/>
      <c r="BBB302" s="730"/>
      <c r="BBC302" s="730"/>
      <c r="BBD302" s="730"/>
      <c r="BBE302" s="730"/>
      <c r="BBF302" s="730"/>
      <c r="BBG302" s="730"/>
      <c r="BBH302" s="730"/>
      <c r="BBI302" s="730"/>
      <c r="BBJ302" s="730"/>
      <c r="BBK302" s="730"/>
      <c r="BBL302" s="730"/>
      <c r="BBM302" s="730"/>
      <c r="BBN302" s="730"/>
      <c r="BBO302" s="730"/>
      <c r="BBP302" s="730"/>
      <c r="BBQ302" s="730"/>
      <c r="BBR302" s="730"/>
      <c r="BBS302" s="730"/>
      <c r="BBT302" s="730"/>
      <c r="BBU302" s="730"/>
      <c r="BBV302" s="730"/>
      <c r="BBW302" s="730"/>
      <c r="BBX302" s="730"/>
      <c r="BBY302" s="730"/>
      <c r="BBZ302" s="730"/>
      <c r="BCA302" s="730"/>
      <c r="BCB302" s="730"/>
      <c r="BCC302" s="730"/>
      <c r="BCD302" s="730"/>
      <c r="BCE302" s="730"/>
      <c r="BCF302" s="730"/>
      <c r="BCG302" s="730"/>
      <c r="BCH302" s="730"/>
      <c r="BCI302" s="730"/>
      <c r="BCJ302" s="730"/>
      <c r="BCK302" s="730"/>
      <c r="BCL302" s="730"/>
      <c r="BCM302" s="730"/>
      <c r="BCN302" s="730"/>
      <c r="BCO302" s="730"/>
      <c r="BCP302" s="730"/>
      <c r="BCQ302" s="730"/>
      <c r="BCR302" s="730"/>
      <c r="BCS302" s="730"/>
      <c r="BCT302" s="730"/>
      <c r="BCU302" s="730"/>
      <c r="BCV302" s="730"/>
      <c r="BCW302" s="730"/>
      <c r="BCX302" s="730"/>
      <c r="BCY302" s="730"/>
      <c r="BCZ302" s="730"/>
      <c r="BDA302" s="730"/>
      <c r="BDB302" s="730"/>
      <c r="BDC302" s="730"/>
      <c r="BDD302" s="730"/>
      <c r="BDE302" s="730"/>
      <c r="BDF302" s="730"/>
      <c r="BDG302" s="730"/>
      <c r="BDH302" s="730"/>
      <c r="BDI302" s="730"/>
      <c r="BDJ302" s="730"/>
      <c r="BDK302" s="730"/>
      <c r="BDL302" s="730"/>
      <c r="BDM302" s="730"/>
      <c r="BDN302" s="730"/>
      <c r="BDO302" s="730"/>
      <c r="BDP302" s="730"/>
      <c r="BDQ302" s="730"/>
      <c r="BDR302" s="730"/>
      <c r="BDS302" s="730"/>
      <c r="BDT302" s="730"/>
      <c r="BDU302" s="730"/>
      <c r="BDV302" s="730"/>
      <c r="BDW302" s="730"/>
      <c r="BDX302" s="730"/>
      <c r="BDY302" s="730"/>
      <c r="BDZ302" s="730"/>
      <c r="BEA302" s="730"/>
      <c r="BEB302" s="730"/>
      <c r="BEC302" s="730"/>
      <c r="BED302" s="730"/>
      <c r="BEE302" s="730"/>
      <c r="BEF302" s="730"/>
      <c r="BEG302" s="730"/>
      <c r="BEH302" s="730"/>
      <c r="BEI302" s="730"/>
      <c r="BEJ302" s="730"/>
      <c r="BEK302" s="730"/>
      <c r="BEL302" s="730"/>
      <c r="BEM302" s="730"/>
      <c r="BEN302" s="730"/>
      <c r="BEO302" s="730"/>
      <c r="BEP302" s="730"/>
      <c r="BEQ302" s="730"/>
      <c r="BER302" s="730"/>
      <c r="BES302" s="730"/>
      <c r="BET302" s="730"/>
      <c r="BEU302" s="730"/>
      <c r="BEV302" s="730"/>
      <c r="BEW302" s="730"/>
      <c r="BEX302" s="730"/>
      <c r="BEY302" s="730"/>
      <c r="BEZ302" s="730"/>
      <c r="BFA302" s="730"/>
      <c r="BFB302" s="730"/>
      <c r="BFC302" s="730"/>
      <c r="BFD302" s="730"/>
      <c r="BFE302" s="730"/>
      <c r="BFF302" s="730"/>
      <c r="BFG302" s="730"/>
      <c r="BFH302" s="730"/>
      <c r="BFI302" s="730"/>
      <c r="BFJ302" s="730"/>
      <c r="BFK302" s="730"/>
      <c r="BFL302" s="730"/>
      <c r="BFM302" s="730"/>
      <c r="BFN302" s="730"/>
      <c r="BFO302" s="730"/>
      <c r="BFP302" s="730"/>
      <c r="BFQ302" s="730"/>
      <c r="BFR302" s="730"/>
      <c r="BFS302" s="730"/>
      <c r="BFT302" s="730"/>
      <c r="BFU302" s="730"/>
      <c r="BFV302" s="730"/>
      <c r="BFW302" s="730"/>
      <c r="BFX302" s="730"/>
      <c r="BFY302" s="730"/>
      <c r="BFZ302" s="730"/>
      <c r="BGA302" s="730"/>
      <c r="BGB302" s="730"/>
      <c r="BGC302" s="730"/>
      <c r="BGD302" s="730"/>
      <c r="BGE302" s="730"/>
      <c r="BGF302" s="730"/>
      <c r="BGG302" s="730"/>
      <c r="BGH302" s="730"/>
      <c r="BGI302" s="730"/>
      <c r="BGJ302" s="730"/>
      <c r="BGK302" s="730"/>
      <c r="BGL302" s="730"/>
      <c r="BGM302" s="730"/>
      <c r="BGN302" s="730"/>
      <c r="BGO302" s="730"/>
      <c r="BGP302" s="730"/>
      <c r="BGQ302" s="730"/>
      <c r="BGR302" s="730"/>
      <c r="BGS302" s="730"/>
      <c r="BGT302" s="730"/>
      <c r="BGU302" s="730"/>
      <c r="BGV302" s="730"/>
      <c r="BGW302" s="730"/>
      <c r="BGX302" s="730"/>
      <c r="BGY302" s="730"/>
      <c r="BGZ302" s="730"/>
      <c r="BHA302" s="730"/>
      <c r="BHB302" s="730"/>
      <c r="BHC302" s="730"/>
      <c r="BHD302" s="730"/>
      <c r="BHE302" s="730"/>
      <c r="BHF302" s="730"/>
      <c r="BHG302" s="730"/>
      <c r="BHH302" s="730"/>
      <c r="BHI302" s="730"/>
      <c r="BHJ302" s="730"/>
      <c r="BHK302" s="730"/>
      <c r="BHL302" s="730"/>
      <c r="BHM302" s="730"/>
      <c r="BHN302" s="730"/>
      <c r="BHO302" s="730"/>
      <c r="BHP302" s="730"/>
      <c r="BHQ302" s="730"/>
      <c r="BHR302" s="730"/>
      <c r="BHS302" s="730"/>
      <c r="BHT302" s="730"/>
      <c r="BHU302" s="730"/>
      <c r="BHV302" s="730"/>
      <c r="BHW302" s="730"/>
      <c r="BHX302" s="730"/>
      <c r="BHY302" s="730"/>
      <c r="BHZ302" s="730"/>
      <c r="BIA302" s="730"/>
      <c r="BIB302" s="730"/>
      <c r="BIC302" s="730"/>
      <c r="BID302" s="730"/>
      <c r="BIE302" s="730"/>
      <c r="BIF302" s="730"/>
      <c r="BIG302" s="730"/>
      <c r="BIH302" s="730"/>
      <c r="BII302" s="730"/>
      <c r="BIJ302" s="730"/>
      <c r="BIK302" s="730"/>
      <c r="BIL302" s="730"/>
      <c r="BIM302" s="730"/>
      <c r="BIN302" s="730"/>
      <c r="BIO302" s="730"/>
      <c r="BIP302" s="730"/>
      <c r="BIQ302" s="730"/>
      <c r="BIR302" s="730"/>
      <c r="BIS302" s="730"/>
      <c r="BIT302" s="730"/>
      <c r="BIU302" s="730"/>
      <c r="BIV302" s="730"/>
      <c r="BIW302" s="730"/>
      <c r="BIX302" s="730"/>
      <c r="BIY302" s="730"/>
      <c r="BIZ302" s="730"/>
      <c r="BJA302" s="730"/>
      <c r="BJB302" s="730"/>
      <c r="BJC302" s="730"/>
      <c r="BJD302" s="730"/>
      <c r="BJE302" s="730"/>
      <c r="BJF302" s="730"/>
      <c r="BJG302" s="730"/>
      <c r="BJH302" s="730"/>
      <c r="BJI302" s="730"/>
      <c r="BJJ302" s="730"/>
      <c r="BJK302" s="730"/>
      <c r="BJL302" s="730"/>
      <c r="BJM302" s="730"/>
      <c r="BJN302" s="730"/>
      <c r="BJO302" s="730"/>
      <c r="BJP302" s="730"/>
      <c r="BJQ302" s="730"/>
      <c r="BJR302" s="730"/>
      <c r="BJS302" s="730"/>
      <c r="BJT302" s="730"/>
      <c r="BJU302" s="730"/>
      <c r="BJV302" s="730"/>
      <c r="BJW302" s="730"/>
      <c r="BJX302" s="730"/>
      <c r="BJY302" s="730"/>
      <c r="BJZ302" s="730"/>
      <c r="BKA302" s="730"/>
      <c r="BKB302" s="730"/>
      <c r="BKC302" s="730"/>
      <c r="BKD302" s="730"/>
      <c r="BKE302" s="730"/>
      <c r="BKF302" s="730"/>
      <c r="BKG302" s="730"/>
      <c r="BKH302" s="730"/>
      <c r="BKI302" s="730"/>
      <c r="BKJ302" s="730"/>
      <c r="BKK302" s="730"/>
      <c r="BKL302" s="730"/>
      <c r="BKM302" s="730"/>
      <c r="BKN302" s="730"/>
      <c r="BKO302" s="730"/>
      <c r="BKP302" s="730"/>
      <c r="BKQ302" s="730"/>
      <c r="BKR302" s="730"/>
      <c r="BKS302" s="730"/>
      <c r="BKT302" s="730"/>
      <c r="BKU302" s="730"/>
      <c r="BKV302" s="730"/>
      <c r="BKW302" s="730"/>
      <c r="BKX302" s="730"/>
      <c r="BKY302" s="730"/>
      <c r="BKZ302" s="730"/>
      <c r="BLA302" s="730"/>
      <c r="BLB302" s="730"/>
      <c r="BLC302" s="730"/>
      <c r="BLD302" s="730"/>
      <c r="BLE302" s="730"/>
      <c r="BLF302" s="730"/>
      <c r="BLG302" s="730"/>
      <c r="BLH302" s="730"/>
      <c r="BLI302" s="730"/>
      <c r="BLJ302" s="730"/>
      <c r="BLK302" s="730"/>
      <c r="BLL302" s="730"/>
      <c r="BLM302" s="730"/>
      <c r="BLN302" s="730"/>
      <c r="BLO302" s="730"/>
      <c r="BLP302" s="730"/>
      <c r="BLQ302" s="730"/>
      <c r="BLR302" s="730"/>
      <c r="BLS302" s="730"/>
      <c r="BLT302" s="730"/>
      <c r="BLU302" s="730"/>
      <c r="BLV302" s="730"/>
      <c r="BLW302" s="730"/>
      <c r="BLX302" s="730"/>
      <c r="BLY302" s="730"/>
      <c r="BLZ302" s="730"/>
      <c r="BMA302" s="730"/>
      <c r="BMB302" s="730"/>
      <c r="BMC302" s="730"/>
      <c r="BMD302" s="730"/>
      <c r="BME302" s="730"/>
      <c r="BMF302" s="730"/>
      <c r="BMG302" s="730"/>
      <c r="BMH302" s="730"/>
      <c r="BMI302" s="730"/>
      <c r="BMJ302" s="730"/>
      <c r="BMK302" s="730"/>
      <c r="BML302" s="730"/>
      <c r="BMM302" s="730"/>
      <c r="BMN302" s="730"/>
      <c r="BMO302" s="730"/>
      <c r="BMP302" s="730"/>
      <c r="BMQ302" s="730"/>
      <c r="BMR302" s="730"/>
      <c r="BMS302" s="730"/>
      <c r="BMT302" s="730"/>
      <c r="BMU302" s="730"/>
      <c r="BMV302" s="730"/>
      <c r="BMW302" s="730"/>
      <c r="BMX302" s="730"/>
      <c r="BMY302" s="730"/>
      <c r="BMZ302" s="730"/>
      <c r="BNA302" s="730"/>
      <c r="BNB302" s="730"/>
      <c r="BNC302" s="730"/>
      <c r="BND302" s="730"/>
      <c r="BNE302" s="730"/>
      <c r="BNF302" s="730"/>
      <c r="BNG302" s="730"/>
      <c r="BNH302" s="730"/>
      <c r="BNI302" s="730"/>
      <c r="BNJ302" s="730"/>
      <c r="BNK302" s="730"/>
      <c r="BNL302" s="730"/>
      <c r="BNM302" s="730"/>
      <c r="BNN302" s="730"/>
      <c r="BNO302" s="730"/>
      <c r="BNP302" s="730"/>
      <c r="BNQ302" s="730"/>
      <c r="BNR302" s="730"/>
      <c r="BNS302" s="730"/>
      <c r="BNT302" s="730"/>
      <c r="BNU302" s="730"/>
      <c r="BNV302" s="730"/>
      <c r="BNW302" s="730"/>
      <c r="BNX302" s="730"/>
      <c r="BNY302" s="730"/>
      <c r="BNZ302" s="730"/>
      <c r="BOA302" s="730"/>
      <c r="BOB302" s="730"/>
      <c r="BOC302" s="730"/>
      <c r="BOD302" s="730"/>
      <c r="BOE302" s="730"/>
      <c r="BOF302" s="730"/>
      <c r="BOG302" s="730"/>
      <c r="BOH302" s="730"/>
      <c r="BOI302" s="730"/>
      <c r="BOJ302" s="730"/>
      <c r="BOK302" s="730"/>
      <c r="BOL302" s="730"/>
      <c r="BOM302" s="730"/>
      <c r="BON302" s="730"/>
      <c r="BOO302" s="730"/>
      <c r="BOP302" s="730"/>
      <c r="BOQ302" s="730"/>
      <c r="BOR302" s="730"/>
      <c r="BOS302" s="730"/>
      <c r="BOT302" s="730"/>
      <c r="BOU302" s="730"/>
      <c r="BOV302" s="730"/>
      <c r="BOW302" s="730"/>
      <c r="BOX302" s="730"/>
      <c r="BOY302" s="730"/>
      <c r="BOZ302" s="730"/>
      <c r="BPA302" s="730"/>
      <c r="BPB302" s="730"/>
      <c r="BPC302" s="730"/>
      <c r="BPD302" s="730"/>
      <c r="BPE302" s="730"/>
      <c r="BPF302" s="730"/>
      <c r="BPG302" s="730"/>
      <c r="BPH302" s="730"/>
      <c r="BPI302" s="730"/>
      <c r="BPJ302" s="730"/>
      <c r="BPK302" s="730"/>
      <c r="BPL302" s="730"/>
      <c r="BPM302" s="730"/>
      <c r="BPN302" s="730"/>
      <c r="BPO302" s="730"/>
      <c r="BPP302" s="730"/>
      <c r="BPQ302" s="730"/>
      <c r="BPR302" s="730"/>
      <c r="BPS302" s="730"/>
      <c r="BPT302" s="730"/>
      <c r="BPU302" s="730"/>
      <c r="BPV302" s="730"/>
      <c r="BPW302" s="730"/>
      <c r="BPX302" s="730"/>
      <c r="BPY302" s="730"/>
      <c r="BPZ302" s="730"/>
      <c r="BQA302" s="730"/>
      <c r="BQB302" s="730"/>
      <c r="BQC302" s="730"/>
      <c r="BQD302" s="730"/>
      <c r="BQE302" s="730"/>
      <c r="BQF302" s="730"/>
      <c r="BQG302" s="730"/>
      <c r="BQH302" s="730"/>
      <c r="BQI302" s="730"/>
      <c r="BQJ302" s="730"/>
      <c r="BQK302" s="730"/>
      <c r="BQL302" s="730"/>
      <c r="BQM302" s="730"/>
      <c r="BQN302" s="730"/>
      <c r="BQO302" s="730"/>
      <c r="BQP302" s="730"/>
      <c r="BQQ302" s="730"/>
      <c r="BQR302" s="730"/>
      <c r="BQS302" s="730"/>
      <c r="BQT302" s="730"/>
      <c r="BQU302" s="730"/>
      <c r="BQV302" s="730"/>
      <c r="BQW302" s="730"/>
      <c r="BQX302" s="730"/>
      <c r="BQY302" s="730"/>
      <c r="BQZ302" s="730"/>
      <c r="BRA302" s="730"/>
      <c r="BRB302" s="730"/>
      <c r="BRC302" s="730"/>
      <c r="BRD302" s="730"/>
      <c r="BRE302" s="730"/>
      <c r="BRF302" s="730"/>
      <c r="BRG302" s="730"/>
      <c r="BRH302" s="730"/>
      <c r="BRI302" s="730"/>
      <c r="BRJ302" s="730"/>
      <c r="BRK302" s="730"/>
      <c r="BRL302" s="730"/>
      <c r="BRM302" s="730"/>
      <c r="BRN302" s="730"/>
      <c r="BRO302" s="730"/>
      <c r="BRP302" s="730"/>
      <c r="BRQ302" s="730"/>
      <c r="BRR302" s="730"/>
      <c r="BRS302" s="730"/>
      <c r="BRT302" s="730"/>
      <c r="BRU302" s="730"/>
      <c r="BRV302" s="730"/>
      <c r="BRW302" s="730"/>
      <c r="BRX302" s="730"/>
      <c r="BRY302" s="730"/>
      <c r="BRZ302" s="730"/>
      <c r="BSA302" s="730"/>
      <c r="BSB302" s="730"/>
      <c r="BSC302" s="730"/>
      <c r="BSD302" s="730"/>
      <c r="BSE302" s="730"/>
      <c r="BSF302" s="730"/>
      <c r="BSG302" s="730"/>
      <c r="BSH302" s="730"/>
      <c r="BSI302" s="730"/>
      <c r="BSJ302" s="730"/>
      <c r="BSK302" s="730"/>
      <c r="BSL302" s="730"/>
      <c r="BSM302" s="730"/>
      <c r="BSN302" s="730"/>
      <c r="BSO302" s="730"/>
      <c r="BSP302" s="730"/>
      <c r="BSQ302" s="730"/>
      <c r="BSR302" s="730"/>
      <c r="BSS302" s="730"/>
      <c r="BST302" s="730"/>
      <c r="BSU302" s="730"/>
      <c r="BSV302" s="730"/>
      <c r="BSW302" s="730"/>
      <c r="BSX302" s="730"/>
      <c r="BSY302" s="730"/>
      <c r="BSZ302" s="730"/>
      <c r="BTA302" s="730"/>
      <c r="BTB302" s="730"/>
      <c r="BTC302" s="730"/>
      <c r="BTD302" s="730"/>
      <c r="BTE302" s="730"/>
      <c r="BTF302" s="730"/>
      <c r="BTG302" s="730"/>
      <c r="BTH302" s="730"/>
      <c r="BTI302" s="730"/>
      <c r="BTJ302" s="730"/>
      <c r="BTK302" s="730"/>
      <c r="BTL302" s="730"/>
      <c r="BTM302" s="730"/>
      <c r="BTN302" s="730"/>
      <c r="BTO302" s="730"/>
      <c r="BTP302" s="730"/>
      <c r="BTQ302" s="730"/>
      <c r="BTR302" s="730"/>
      <c r="BTS302" s="730"/>
      <c r="BTT302" s="730"/>
      <c r="BTU302" s="730"/>
      <c r="BTV302" s="730"/>
      <c r="BTW302" s="730"/>
      <c r="BTX302" s="730"/>
      <c r="BTY302" s="730"/>
      <c r="BTZ302" s="730"/>
      <c r="BUA302" s="730"/>
      <c r="BUB302" s="730"/>
      <c r="BUC302" s="730"/>
      <c r="BUD302" s="730"/>
      <c r="BUE302" s="730"/>
      <c r="BUF302" s="730"/>
      <c r="BUG302" s="730"/>
      <c r="BUH302" s="730"/>
      <c r="BUI302" s="730"/>
      <c r="BUJ302" s="730"/>
      <c r="BUK302" s="730"/>
      <c r="BUL302" s="730"/>
      <c r="BUM302" s="730"/>
      <c r="BUN302" s="730"/>
      <c r="BUO302" s="730"/>
      <c r="BUP302" s="730"/>
      <c r="BUQ302" s="730"/>
      <c r="BUR302" s="730"/>
      <c r="BUS302" s="730"/>
      <c r="BUT302" s="730"/>
      <c r="BUU302" s="730"/>
      <c r="BUV302" s="730"/>
      <c r="BUW302" s="730"/>
      <c r="BUX302" s="730"/>
      <c r="BUY302" s="730"/>
      <c r="BUZ302" s="730"/>
      <c r="BVA302" s="730"/>
      <c r="BVB302" s="730"/>
      <c r="BVC302" s="730"/>
      <c r="BVD302" s="730"/>
      <c r="BVE302" s="730"/>
      <c r="BVF302" s="730"/>
      <c r="BVG302" s="730"/>
      <c r="BVH302" s="730"/>
      <c r="BVI302" s="730"/>
      <c r="BVJ302" s="730"/>
      <c r="BVK302" s="730"/>
      <c r="BVL302" s="730"/>
      <c r="BVM302" s="730"/>
      <c r="BVN302" s="730"/>
      <c r="BVO302" s="730"/>
      <c r="BVP302" s="730"/>
      <c r="BVQ302" s="730"/>
      <c r="BVR302" s="730"/>
      <c r="BVS302" s="730"/>
      <c r="BVT302" s="730"/>
      <c r="BVU302" s="730"/>
      <c r="BVV302" s="730"/>
      <c r="BVW302" s="730"/>
      <c r="BVX302" s="730"/>
      <c r="BVY302" s="730"/>
      <c r="BVZ302" s="730"/>
      <c r="BWA302" s="730"/>
      <c r="BWB302" s="730"/>
      <c r="BWC302" s="730"/>
      <c r="BWD302" s="730"/>
      <c r="BWE302" s="730"/>
      <c r="BWF302" s="730"/>
      <c r="BWG302" s="730"/>
      <c r="BWH302" s="730"/>
      <c r="BWI302" s="730"/>
      <c r="BWJ302" s="730"/>
      <c r="BWK302" s="730"/>
      <c r="BWL302" s="730"/>
      <c r="BWM302" s="730"/>
      <c r="BWN302" s="730"/>
      <c r="BWO302" s="730"/>
      <c r="BWP302" s="730"/>
      <c r="BWQ302" s="730"/>
      <c r="BWR302" s="730"/>
      <c r="BWS302" s="730"/>
      <c r="BWT302" s="730"/>
      <c r="BWU302" s="730"/>
      <c r="BWV302" s="730"/>
      <c r="BWW302" s="730"/>
      <c r="BWX302" s="730"/>
      <c r="BWY302" s="730"/>
      <c r="BWZ302" s="730"/>
      <c r="BXA302" s="730"/>
      <c r="BXB302" s="730"/>
      <c r="BXC302" s="730"/>
      <c r="BXD302" s="730"/>
      <c r="BXE302" s="730"/>
      <c r="BXF302" s="730"/>
      <c r="BXG302" s="730"/>
      <c r="BXH302" s="730"/>
      <c r="BXI302" s="730"/>
      <c r="BXJ302" s="730"/>
      <c r="BXK302" s="730"/>
      <c r="BXL302" s="730"/>
      <c r="BXM302" s="730"/>
      <c r="BXN302" s="730"/>
      <c r="BXO302" s="730"/>
      <c r="BXP302" s="730"/>
      <c r="BXQ302" s="730"/>
      <c r="BXR302" s="730"/>
      <c r="BXS302" s="730"/>
      <c r="BXT302" s="730"/>
      <c r="BXU302" s="730"/>
      <c r="BXV302" s="730"/>
      <c r="BXW302" s="730"/>
      <c r="BXX302" s="730"/>
      <c r="BXY302" s="730"/>
      <c r="BXZ302" s="730"/>
      <c r="BYA302" s="730"/>
      <c r="BYB302" s="730"/>
      <c r="BYC302" s="730"/>
      <c r="BYD302" s="730"/>
      <c r="BYE302" s="730"/>
      <c r="BYF302" s="730"/>
      <c r="BYG302" s="730"/>
      <c r="BYH302" s="730"/>
      <c r="BYI302" s="730"/>
      <c r="BYJ302" s="730"/>
      <c r="BYK302" s="730"/>
      <c r="BYL302" s="730"/>
      <c r="BYM302" s="730"/>
      <c r="BYN302" s="730"/>
      <c r="BYO302" s="730"/>
      <c r="BYP302" s="730"/>
      <c r="BYQ302" s="730"/>
      <c r="BYR302" s="730"/>
      <c r="BYS302" s="730"/>
      <c r="BYT302" s="730"/>
      <c r="BYU302" s="730"/>
      <c r="BYV302" s="730"/>
      <c r="BYW302" s="730"/>
      <c r="BYX302" s="730"/>
      <c r="BYY302" s="730"/>
      <c r="BYZ302" s="730"/>
      <c r="BZA302" s="730"/>
      <c r="BZB302" s="730"/>
      <c r="BZC302" s="730"/>
      <c r="BZD302" s="730"/>
      <c r="BZE302" s="730"/>
      <c r="BZF302" s="730"/>
      <c r="BZG302" s="730"/>
      <c r="BZH302" s="730"/>
      <c r="BZI302" s="730"/>
      <c r="BZJ302" s="730"/>
      <c r="BZK302" s="730"/>
      <c r="BZL302" s="730"/>
      <c r="BZM302" s="730"/>
      <c r="BZN302" s="730"/>
      <c r="BZO302" s="730"/>
      <c r="BZP302" s="730"/>
      <c r="BZQ302" s="730"/>
      <c r="BZR302" s="730"/>
      <c r="BZS302" s="730"/>
      <c r="BZT302" s="730"/>
      <c r="BZU302" s="730"/>
      <c r="BZV302" s="730"/>
      <c r="BZW302" s="730"/>
      <c r="BZX302" s="730"/>
      <c r="BZY302" s="730"/>
      <c r="BZZ302" s="730"/>
      <c r="CAA302" s="730"/>
      <c r="CAB302" s="730"/>
      <c r="CAC302" s="730"/>
      <c r="CAD302" s="730"/>
      <c r="CAE302" s="730"/>
      <c r="CAF302" s="730"/>
      <c r="CAG302" s="730"/>
      <c r="CAH302" s="730"/>
      <c r="CAI302" s="730"/>
      <c r="CAJ302" s="730"/>
      <c r="CAK302" s="730"/>
      <c r="CAL302" s="730"/>
      <c r="CAM302" s="730"/>
      <c r="CAN302" s="730"/>
      <c r="CAO302" s="730"/>
      <c r="CAP302" s="730"/>
      <c r="CAQ302" s="730"/>
      <c r="CAR302" s="730"/>
      <c r="CAS302" s="730"/>
      <c r="CAT302" s="730"/>
      <c r="CAU302" s="730"/>
      <c r="CAV302" s="730"/>
      <c r="CAW302" s="730"/>
      <c r="CAX302" s="730"/>
      <c r="CAY302" s="730"/>
      <c r="CAZ302" s="730"/>
      <c r="CBA302" s="730"/>
      <c r="CBB302" s="730"/>
      <c r="CBC302" s="730"/>
      <c r="CBD302" s="730"/>
      <c r="CBE302" s="730"/>
      <c r="CBF302" s="730"/>
      <c r="CBG302" s="730"/>
      <c r="CBH302" s="730"/>
      <c r="CBI302" s="730"/>
      <c r="CBJ302" s="730"/>
      <c r="CBK302" s="730"/>
      <c r="CBL302" s="730"/>
      <c r="CBM302" s="730"/>
      <c r="CBN302" s="730"/>
      <c r="CBO302" s="730"/>
      <c r="CBP302" s="730"/>
      <c r="CBQ302" s="730"/>
      <c r="CBR302" s="730"/>
      <c r="CBS302" s="730"/>
      <c r="CBT302" s="730"/>
      <c r="CBU302" s="730"/>
      <c r="CBV302" s="730"/>
      <c r="CBW302" s="730"/>
      <c r="CBX302" s="730"/>
      <c r="CBY302" s="730"/>
      <c r="CBZ302" s="730"/>
      <c r="CCA302" s="730"/>
      <c r="CCB302" s="730"/>
      <c r="CCC302" s="730"/>
      <c r="CCD302" s="730"/>
      <c r="CCE302" s="730"/>
      <c r="CCF302" s="730"/>
      <c r="CCG302" s="730"/>
      <c r="CCH302" s="730"/>
      <c r="CCI302" s="730"/>
      <c r="CCJ302" s="730"/>
      <c r="CCK302" s="730"/>
      <c r="CCL302" s="730"/>
      <c r="CCM302" s="730"/>
      <c r="CCN302" s="730"/>
      <c r="CCO302" s="730"/>
      <c r="CCP302" s="730"/>
      <c r="CCQ302" s="730"/>
      <c r="CCR302" s="730"/>
      <c r="CCS302" s="730"/>
      <c r="CCT302" s="730"/>
      <c r="CCU302" s="730"/>
      <c r="CCV302" s="730"/>
      <c r="CCW302" s="730"/>
      <c r="CCX302" s="730"/>
      <c r="CCY302" s="730"/>
      <c r="CCZ302" s="730"/>
      <c r="CDA302" s="730"/>
      <c r="CDB302" s="730"/>
      <c r="CDC302" s="730"/>
      <c r="CDD302" s="730"/>
      <c r="CDE302" s="730"/>
      <c r="CDF302" s="730"/>
      <c r="CDG302" s="730"/>
      <c r="CDH302" s="730"/>
      <c r="CDI302" s="730"/>
      <c r="CDJ302" s="730"/>
      <c r="CDK302" s="730"/>
      <c r="CDL302" s="730"/>
      <c r="CDM302" s="730"/>
      <c r="CDN302" s="730"/>
      <c r="CDO302" s="730"/>
      <c r="CDP302" s="730"/>
      <c r="CDQ302" s="730"/>
      <c r="CDR302" s="730"/>
      <c r="CDS302" s="730"/>
      <c r="CDT302" s="730"/>
      <c r="CDU302" s="730"/>
      <c r="CDV302" s="730"/>
      <c r="CDW302" s="730"/>
      <c r="CDX302" s="730"/>
      <c r="CDY302" s="730"/>
      <c r="CDZ302" s="730"/>
      <c r="CEA302" s="730"/>
      <c r="CEB302" s="730"/>
      <c r="CEC302" s="730"/>
      <c r="CED302" s="730"/>
      <c r="CEE302" s="730"/>
      <c r="CEF302" s="730"/>
      <c r="CEG302" s="730"/>
      <c r="CEH302" s="730"/>
      <c r="CEI302" s="730"/>
      <c r="CEJ302" s="730"/>
      <c r="CEK302" s="730"/>
      <c r="CEL302" s="730"/>
      <c r="CEM302" s="730"/>
      <c r="CEN302" s="730"/>
      <c r="CEO302" s="730"/>
      <c r="CEP302" s="730"/>
      <c r="CEQ302" s="730"/>
      <c r="CER302" s="730"/>
      <c r="CES302" s="730"/>
      <c r="CET302" s="730"/>
      <c r="CEU302" s="730"/>
      <c r="CEV302" s="730"/>
      <c r="CEW302" s="730"/>
      <c r="CEX302" s="730"/>
      <c r="CEY302" s="730"/>
      <c r="CEZ302" s="730"/>
      <c r="CFA302" s="730"/>
      <c r="CFB302" s="730"/>
      <c r="CFC302" s="730"/>
      <c r="CFD302" s="730"/>
      <c r="CFE302" s="730"/>
      <c r="CFF302" s="730"/>
      <c r="CFG302" s="730"/>
      <c r="CFH302" s="730"/>
      <c r="CFI302" s="730"/>
      <c r="CFJ302" s="730"/>
      <c r="CFK302" s="730"/>
      <c r="CFL302" s="730"/>
      <c r="CFM302" s="730"/>
      <c r="CFN302" s="730"/>
      <c r="CFO302" s="730"/>
      <c r="CFP302" s="730"/>
      <c r="CFQ302" s="730"/>
      <c r="CFR302" s="730"/>
      <c r="CFS302" s="730"/>
      <c r="CFT302" s="730"/>
      <c r="CFU302" s="730"/>
      <c r="CFV302" s="730"/>
      <c r="CFW302" s="730"/>
      <c r="CFX302" s="730"/>
      <c r="CFY302" s="730"/>
      <c r="CFZ302" s="730"/>
      <c r="CGA302" s="730"/>
      <c r="CGB302" s="730"/>
      <c r="CGC302" s="730"/>
      <c r="CGD302" s="730"/>
      <c r="CGE302" s="730"/>
      <c r="CGF302" s="730"/>
      <c r="CGG302" s="730"/>
      <c r="CGH302" s="730"/>
      <c r="CGI302" s="730"/>
      <c r="CGJ302" s="730"/>
      <c r="CGK302" s="730"/>
      <c r="CGL302" s="730"/>
      <c r="CGM302" s="730"/>
      <c r="CGN302" s="730"/>
      <c r="CGO302" s="730"/>
      <c r="CGP302" s="730"/>
      <c r="CGQ302" s="730"/>
      <c r="CGR302" s="730"/>
      <c r="CGS302" s="730"/>
      <c r="CGT302" s="730"/>
      <c r="CGU302" s="730"/>
      <c r="CGV302" s="730"/>
      <c r="CGW302" s="730"/>
      <c r="CGX302" s="730"/>
      <c r="CGY302" s="730"/>
      <c r="CGZ302" s="730"/>
      <c r="CHA302" s="730"/>
      <c r="CHB302" s="730"/>
      <c r="CHC302" s="730"/>
      <c r="CHD302" s="730"/>
      <c r="CHE302" s="730"/>
      <c r="CHF302" s="730"/>
      <c r="CHG302" s="730"/>
      <c r="CHH302" s="730"/>
      <c r="CHI302" s="730"/>
      <c r="CHJ302" s="730"/>
      <c r="CHK302" s="730"/>
      <c r="CHL302" s="730"/>
      <c r="CHM302" s="730"/>
      <c r="CHN302" s="730"/>
      <c r="CHO302" s="730"/>
      <c r="CHP302" s="730"/>
      <c r="CHQ302" s="730"/>
      <c r="CHR302" s="730"/>
      <c r="CHS302" s="730"/>
      <c r="CHT302" s="730"/>
      <c r="CHU302" s="730"/>
      <c r="CHV302" s="730"/>
      <c r="CHW302" s="730"/>
      <c r="CHX302" s="730"/>
      <c r="CHY302" s="730"/>
      <c r="CHZ302" s="730"/>
      <c r="CIA302" s="730"/>
      <c r="CIB302" s="730"/>
      <c r="CIC302" s="730"/>
      <c r="CID302" s="730"/>
      <c r="CIE302" s="730"/>
      <c r="CIF302" s="730"/>
      <c r="CIG302" s="730"/>
      <c r="CIH302" s="730"/>
      <c r="CII302" s="730"/>
      <c r="CIJ302" s="730"/>
      <c r="CIK302" s="730"/>
      <c r="CIL302" s="730"/>
      <c r="CIM302" s="730"/>
      <c r="CIN302" s="730"/>
      <c r="CIO302" s="730"/>
      <c r="CIP302" s="730"/>
      <c r="CIQ302" s="730"/>
      <c r="CIR302" s="730"/>
      <c r="CIS302" s="730"/>
      <c r="CIT302" s="730"/>
      <c r="CIU302" s="730"/>
      <c r="CIV302" s="730"/>
      <c r="CIW302" s="730"/>
      <c r="CIX302" s="730"/>
      <c r="CIY302" s="730"/>
      <c r="CIZ302" s="730"/>
      <c r="CJA302" s="730"/>
      <c r="CJB302" s="730"/>
      <c r="CJC302" s="730"/>
      <c r="CJD302" s="730"/>
      <c r="CJE302" s="730"/>
      <c r="CJF302" s="730"/>
      <c r="CJG302" s="730"/>
      <c r="CJH302" s="730"/>
      <c r="CJI302" s="730"/>
      <c r="CJJ302" s="730"/>
      <c r="CJK302" s="730"/>
      <c r="CJL302" s="730"/>
      <c r="CJM302" s="730"/>
      <c r="CJN302" s="730"/>
      <c r="CJO302" s="730"/>
      <c r="CJP302" s="730"/>
      <c r="CJQ302" s="730"/>
      <c r="CJR302" s="730"/>
      <c r="CJS302" s="730"/>
      <c r="CJT302" s="730"/>
      <c r="CJU302" s="730"/>
      <c r="CJV302" s="730"/>
      <c r="CJW302" s="730"/>
      <c r="CJX302" s="730"/>
      <c r="CJY302" s="730"/>
      <c r="CJZ302" s="730"/>
      <c r="CKA302" s="730"/>
      <c r="CKB302" s="730"/>
      <c r="CKC302" s="730"/>
      <c r="CKD302" s="730"/>
      <c r="CKE302" s="730"/>
      <c r="CKF302" s="730"/>
      <c r="CKG302" s="730"/>
      <c r="CKH302" s="730"/>
      <c r="CKI302" s="730"/>
      <c r="CKJ302" s="730"/>
      <c r="CKK302" s="730"/>
      <c r="CKL302" s="730"/>
      <c r="CKM302" s="730"/>
      <c r="CKN302" s="730"/>
      <c r="CKO302" s="730"/>
      <c r="CKP302" s="730"/>
      <c r="CKQ302" s="730"/>
      <c r="CKR302" s="730"/>
      <c r="CKS302" s="730"/>
      <c r="CKT302" s="730"/>
      <c r="CKU302" s="730"/>
      <c r="CKV302" s="730"/>
      <c r="CKW302" s="730"/>
      <c r="CKX302" s="730"/>
      <c r="CKY302" s="730"/>
      <c r="CKZ302" s="730"/>
      <c r="CLA302" s="730"/>
      <c r="CLB302" s="730"/>
      <c r="CLC302" s="730"/>
      <c r="CLD302" s="730"/>
      <c r="CLE302" s="730"/>
      <c r="CLF302" s="730"/>
      <c r="CLG302" s="730"/>
      <c r="CLH302" s="730"/>
      <c r="CLI302" s="730"/>
      <c r="CLJ302" s="730"/>
      <c r="CLK302" s="730"/>
      <c r="CLL302" s="730"/>
      <c r="CLM302" s="730"/>
      <c r="CLN302" s="730"/>
      <c r="CLO302" s="730"/>
      <c r="CLP302" s="730"/>
      <c r="CLQ302" s="730"/>
      <c r="CLR302" s="730"/>
      <c r="CLS302" s="730"/>
      <c r="CLT302" s="730"/>
      <c r="CLU302" s="730"/>
      <c r="CLV302" s="730"/>
      <c r="CLW302" s="730"/>
      <c r="CLX302" s="730"/>
      <c r="CLY302" s="730"/>
      <c r="CLZ302" s="730"/>
      <c r="CMA302" s="730"/>
      <c r="CMB302" s="730"/>
      <c r="CMC302" s="730"/>
      <c r="CMD302" s="730"/>
      <c r="CME302" s="730"/>
      <c r="CMF302" s="730"/>
      <c r="CMG302" s="730"/>
      <c r="CMH302" s="730"/>
      <c r="CMI302" s="730"/>
      <c r="CMJ302" s="730"/>
      <c r="CMK302" s="730"/>
      <c r="CML302" s="730"/>
      <c r="CMM302" s="730"/>
      <c r="CMN302" s="730"/>
      <c r="CMO302" s="730"/>
      <c r="CMP302" s="730"/>
      <c r="CMQ302" s="730"/>
      <c r="CMR302" s="730"/>
      <c r="CMS302" s="730"/>
      <c r="CMT302" s="730"/>
      <c r="CMU302" s="730"/>
      <c r="CMV302" s="730"/>
      <c r="CMW302" s="730"/>
      <c r="CMX302" s="730"/>
      <c r="CMY302" s="730"/>
      <c r="CMZ302" s="730"/>
      <c r="CNA302" s="730"/>
      <c r="CNB302" s="730"/>
      <c r="CNC302" s="730"/>
      <c r="CND302" s="730"/>
      <c r="CNE302" s="730"/>
      <c r="CNF302" s="730"/>
      <c r="CNG302" s="730"/>
      <c r="CNH302" s="730"/>
      <c r="CNI302" s="730"/>
      <c r="CNJ302" s="730"/>
      <c r="CNK302" s="730"/>
      <c r="CNL302" s="730"/>
      <c r="CNM302" s="730"/>
      <c r="CNN302" s="730"/>
      <c r="CNO302" s="730"/>
      <c r="CNP302" s="730"/>
      <c r="CNQ302" s="730"/>
      <c r="CNR302" s="730"/>
      <c r="CNS302" s="730"/>
      <c r="CNT302" s="730"/>
      <c r="CNU302" s="730"/>
      <c r="CNV302" s="730"/>
      <c r="CNW302" s="730"/>
      <c r="CNX302" s="730"/>
      <c r="CNY302" s="730"/>
      <c r="CNZ302" s="730"/>
      <c r="COA302" s="730"/>
      <c r="COB302" s="730"/>
      <c r="COC302" s="730"/>
      <c r="COD302" s="730"/>
      <c r="COE302" s="730"/>
      <c r="COF302" s="730"/>
      <c r="COG302" s="730"/>
      <c r="COH302" s="730"/>
      <c r="COI302" s="730"/>
      <c r="COJ302" s="730"/>
      <c r="COK302" s="730"/>
      <c r="COL302" s="730"/>
      <c r="COM302" s="730"/>
      <c r="CON302" s="730"/>
      <c r="COO302" s="730"/>
      <c r="COP302" s="730"/>
      <c r="COQ302" s="730"/>
      <c r="COR302" s="730"/>
      <c r="COS302" s="730"/>
      <c r="COT302" s="730"/>
      <c r="COU302" s="730"/>
      <c r="COV302" s="730"/>
      <c r="COW302" s="730"/>
      <c r="COX302" s="730"/>
      <c r="COY302" s="730"/>
      <c r="COZ302" s="730"/>
      <c r="CPA302" s="730"/>
      <c r="CPB302" s="730"/>
      <c r="CPC302" s="730"/>
      <c r="CPD302" s="730"/>
      <c r="CPE302" s="730"/>
      <c r="CPF302" s="730"/>
      <c r="CPG302" s="730"/>
      <c r="CPH302" s="730"/>
      <c r="CPI302" s="730"/>
      <c r="CPJ302" s="730"/>
      <c r="CPK302" s="730"/>
      <c r="CPL302" s="730"/>
      <c r="CPM302" s="730"/>
      <c r="CPN302" s="730"/>
      <c r="CPO302" s="730"/>
      <c r="CPP302" s="730"/>
      <c r="CPQ302" s="730"/>
      <c r="CPR302" s="730"/>
      <c r="CPS302" s="730"/>
      <c r="CPT302" s="730"/>
      <c r="CPU302" s="730"/>
      <c r="CPV302" s="730"/>
      <c r="CPW302" s="730"/>
      <c r="CPX302" s="730"/>
      <c r="CPY302" s="730"/>
      <c r="CPZ302" s="730"/>
      <c r="CQA302" s="730"/>
      <c r="CQB302" s="730"/>
      <c r="CQC302" s="730"/>
      <c r="CQD302" s="730"/>
      <c r="CQE302" s="730"/>
      <c r="CQF302" s="730"/>
      <c r="CQG302" s="730"/>
      <c r="CQH302" s="730"/>
      <c r="CQI302" s="730"/>
      <c r="CQJ302" s="730"/>
      <c r="CQK302" s="730"/>
      <c r="CQL302" s="730"/>
      <c r="CQM302" s="730"/>
      <c r="CQN302" s="730"/>
      <c r="CQO302" s="730"/>
      <c r="CQP302" s="730"/>
      <c r="CQQ302" s="730"/>
      <c r="CQR302" s="730"/>
      <c r="CQS302" s="730"/>
      <c r="CQT302" s="730"/>
      <c r="CQU302" s="730"/>
      <c r="CQV302" s="730"/>
      <c r="CQW302" s="730"/>
      <c r="CQX302" s="730"/>
      <c r="CQY302" s="730"/>
      <c r="CQZ302" s="730"/>
      <c r="CRA302" s="730"/>
      <c r="CRB302" s="730"/>
      <c r="CRC302" s="730"/>
      <c r="CRD302" s="730"/>
      <c r="CRE302" s="730"/>
      <c r="CRF302" s="730"/>
      <c r="CRG302" s="730"/>
      <c r="CRH302" s="730"/>
      <c r="CRI302" s="730"/>
      <c r="CRJ302" s="730"/>
      <c r="CRK302" s="730"/>
      <c r="CRL302" s="730"/>
      <c r="CRM302" s="730"/>
      <c r="CRN302" s="730"/>
      <c r="CRO302" s="730"/>
      <c r="CRP302" s="730"/>
      <c r="CRQ302" s="730"/>
      <c r="CRR302" s="730"/>
      <c r="CRS302" s="730"/>
      <c r="CRT302" s="730"/>
      <c r="CRU302" s="730"/>
      <c r="CRV302" s="730"/>
      <c r="CRW302" s="730"/>
      <c r="CRX302" s="730"/>
      <c r="CRY302" s="730"/>
      <c r="CRZ302" s="730"/>
      <c r="CSA302" s="730"/>
      <c r="CSB302" s="730"/>
      <c r="CSC302" s="730"/>
      <c r="CSD302" s="730"/>
      <c r="CSE302" s="730"/>
      <c r="CSF302" s="730"/>
      <c r="CSG302" s="730"/>
      <c r="CSH302" s="730"/>
      <c r="CSI302" s="730"/>
      <c r="CSJ302" s="730"/>
      <c r="CSK302" s="730"/>
      <c r="CSL302" s="730"/>
      <c r="CSM302" s="730"/>
      <c r="CSN302" s="730"/>
      <c r="CSO302" s="730"/>
      <c r="CSP302" s="730"/>
      <c r="CSQ302" s="730"/>
      <c r="CSR302" s="730"/>
      <c r="CSS302" s="730"/>
      <c r="CST302" s="730"/>
      <c r="CSU302" s="730"/>
      <c r="CSV302" s="730"/>
      <c r="CSW302" s="730"/>
      <c r="CSX302" s="730"/>
      <c r="CSY302" s="730"/>
      <c r="CSZ302" s="730"/>
      <c r="CTA302" s="730"/>
      <c r="CTB302" s="730"/>
      <c r="CTC302" s="730"/>
      <c r="CTD302" s="730"/>
      <c r="CTE302" s="730"/>
      <c r="CTF302" s="730"/>
      <c r="CTG302" s="730"/>
      <c r="CTH302" s="730"/>
      <c r="CTI302" s="730"/>
      <c r="CTJ302" s="730"/>
      <c r="CTK302" s="730"/>
      <c r="CTL302" s="730"/>
      <c r="CTM302" s="730"/>
      <c r="CTN302" s="730"/>
      <c r="CTO302" s="730"/>
      <c r="CTP302" s="730"/>
      <c r="CTQ302" s="730"/>
      <c r="CTR302" s="730"/>
      <c r="CTS302" s="730"/>
      <c r="CTT302" s="730"/>
      <c r="CTU302" s="730"/>
      <c r="CTV302" s="730"/>
      <c r="CTW302" s="730"/>
      <c r="CTX302" s="730"/>
      <c r="CTY302" s="730"/>
      <c r="CTZ302" s="730"/>
      <c r="CUA302" s="730"/>
      <c r="CUB302" s="730"/>
      <c r="CUC302" s="730"/>
      <c r="CUD302" s="730"/>
      <c r="CUE302" s="730"/>
      <c r="CUF302" s="730"/>
      <c r="CUG302" s="730"/>
      <c r="CUH302" s="730"/>
      <c r="CUI302" s="730"/>
      <c r="CUJ302" s="730"/>
      <c r="CUK302" s="730"/>
      <c r="CUL302" s="730"/>
      <c r="CUM302" s="730"/>
      <c r="CUN302" s="730"/>
      <c r="CUO302" s="730"/>
      <c r="CUP302" s="730"/>
      <c r="CUQ302" s="730"/>
      <c r="CUR302" s="730"/>
      <c r="CUS302" s="730"/>
      <c r="CUT302" s="730"/>
      <c r="CUU302" s="730"/>
      <c r="CUV302" s="730"/>
      <c r="CUW302" s="730"/>
      <c r="CUX302" s="730"/>
      <c r="CUY302" s="730"/>
      <c r="CUZ302" s="730"/>
      <c r="CVA302" s="730"/>
      <c r="CVB302" s="730"/>
      <c r="CVC302" s="730"/>
      <c r="CVD302" s="730"/>
      <c r="CVE302" s="730"/>
      <c r="CVF302" s="730"/>
      <c r="CVG302" s="730"/>
      <c r="CVH302" s="730"/>
      <c r="CVI302" s="730"/>
      <c r="CVJ302" s="730"/>
      <c r="CVK302" s="730"/>
      <c r="CVL302" s="730"/>
      <c r="CVM302" s="730"/>
      <c r="CVN302" s="730"/>
      <c r="CVO302" s="730"/>
      <c r="CVP302" s="730"/>
      <c r="CVQ302" s="730"/>
      <c r="CVR302" s="730"/>
      <c r="CVS302" s="730"/>
      <c r="CVT302" s="730"/>
      <c r="CVU302" s="730"/>
      <c r="CVV302" s="730"/>
      <c r="CVW302" s="730"/>
      <c r="CVX302" s="730"/>
      <c r="CVY302" s="730"/>
      <c r="CVZ302" s="730"/>
      <c r="CWA302" s="730"/>
      <c r="CWB302" s="730"/>
      <c r="CWC302" s="730"/>
      <c r="CWD302" s="730"/>
      <c r="CWE302" s="730"/>
      <c r="CWF302" s="730"/>
      <c r="CWG302" s="730"/>
      <c r="CWH302" s="730"/>
      <c r="CWI302" s="730"/>
      <c r="CWJ302" s="730"/>
      <c r="CWK302" s="730"/>
      <c r="CWL302" s="730"/>
      <c r="CWM302" s="730"/>
      <c r="CWN302" s="730"/>
      <c r="CWO302" s="730"/>
      <c r="CWP302" s="730"/>
      <c r="CWQ302" s="730"/>
      <c r="CWR302" s="730"/>
      <c r="CWS302" s="730"/>
      <c r="CWT302" s="730"/>
      <c r="CWU302" s="730"/>
      <c r="CWV302" s="730"/>
      <c r="CWW302" s="730"/>
      <c r="CWX302" s="730"/>
      <c r="CWY302" s="730"/>
      <c r="CWZ302" s="730"/>
      <c r="CXA302" s="730"/>
      <c r="CXB302" s="730"/>
      <c r="CXC302" s="730"/>
      <c r="CXD302" s="730"/>
      <c r="CXE302" s="730"/>
      <c r="CXF302" s="730"/>
      <c r="CXG302" s="730"/>
      <c r="CXH302" s="730"/>
      <c r="CXI302" s="730"/>
      <c r="CXJ302" s="730"/>
      <c r="CXK302" s="730"/>
      <c r="CXL302" s="730"/>
      <c r="CXM302" s="730"/>
      <c r="CXN302" s="730"/>
      <c r="CXO302" s="730"/>
      <c r="CXP302" s="730"/>
      <c r="CXQ302" s="730"/>
      <c r="CXR302" s="730"/>
      <c r="CXS302" s="730"/>
      <c r="CXT302" s="730"/>
      <c r="CXU302" s="730"/>
      <c r="CXV302" s="730"/>
      <c r="CXW302" s="730"/>
      <c r="CXX302" s="730"/>
      <c r="CXY302" s="730"/>
      <c r="CXZ302" s="730"/>
      <c r="CYA302" s="730"/>
      <c r="CYB302" s="730"/>
      <c r="CYC302" s="730"/>
      <c r="CYD302" s="730"/>
      <c r="CYE302" s="730"/>
      <c r="CYF302" s="730"/>
      <c r="CYG302" s="730"/>
      <c r="CYH302" s="730"/>
      <c r="CYI302" s="730"/>
      <c r="CYJ302" s="730"/>
      <c r="CYK302" s="730"/>
      <c r="CYL302" s="730"/>
      <c r="CYM302" s="730"/>
      <c r="CYN302" s="730"/>
      <c r="CYO302" s="730"/>
      <c r="CYP302" s="730"/>
      <c r="CYQ302" s="730"/>
      <c r="CYR302" s="730"/>
      <c r="CYS302" s="730"/>
      <c r="CYT302" s="730"/>
      <c r="CYU302" s="730"/>
      <c r="CYV302" s="730"/>
      <c r="CYW302" s="730"/>
      <c r="CYX302" s="730"/>
      <c r="CYY302" s="730"/>
      <c r="CYZ302" s="730"/>
      <c r="CZA302" s="730"/>
      <c r="CZB302" s="730"/>
      <c r="CZC302" s="730"/>
      <c r="CZD302" s="730"/>
      <c r="CZE302" s="730"/>
      <c r="CZF302" s="730"/>
      <c r="CZG302" s="730"/>
      <c r="CZH302" s="730"/>
      <c r="CZI302" s="730"/>
      <c r="CZJ302" s="730"/>
      <c r="CZK302" s="730"/>
      <c r="CZL302" s="730"/>
      <c r="CZM302" s="730"/>
      <c r="CZN302" s="730"/>
      <c r="CZO302" s="730"/>
      <c r="CZP302" s="730"/>
      <c r="CZQ302" s="730"/>
      <c r="CZR302" s="730"/>
      <c r="CZS302" s="730"/>
      <c r="CZT302" s="730"/>
      <c r="CZU302" s="730"/>
      <c r="CZV302" s="730"/>
      <c r="CZW302" s="730"/>
      <c r="CZX302" s="730"/>
      <c r="CZY302" s="730"/>
      <c r="CZZ302" s="730"/>
      <c r="DAA302" s="730"/>
      <c r="DAB302" s="730"/>
      <c r="DAC302" s="730"/>
      <c r="DAD302" s="730"/>
      <c r="DAE302" s="730"/>
      <c r="DAF302" s="730"/>
      <c r="DAG302" s="730"/>
      <c r="DAH302" s="730"/>
      <c r="DAI302" s="730"/>
      <c r="DAJ302" s="730"/>
      <c r="DAK302" s="730"/>
      <c r="DAL302" s="730"/>
      <c r="DAM302" s="730"/>
      <c r="DAN302" s="730"/>
      <c r="DAO302" s="730"/>
      <c r="DAP302" s="730"/>
      <c r="DAQ302" s="730"/>
      <c r="DAR302" s="730"/>
      <c r="DAS302" s="730"/>
      <c r="DAT302" s="730"/>
      <c r="DAU302" s="730"/>
      <c r="DAV302" s="730"/>
      <c r="DAW302" s="730"/>
      <c r="DAX302" s="730"/>
      <c r="DAY302" s="730"/>
      <c r="DAZ302" s="730"/>
      <c r="DBA302" s="730"/>
      <c r="DBB302" s="730"/>
      <c r="DBC302" s="730"/>
      <c r="DBD302" s="730"/>
      <c r="DBE302" s="730"/>
      <c r="DBF302" s="730"/>
      <c r="DBG302" s="730"/>
      <c r="DBH302" s="730"/>
      <c r="DBI302" s="730"/>
      <c r="DBJ302" s="730"/>
      <c r="DBK302" s="730"/>
      <c r="DBL302" s="730"/>
      <c r="DBM302" s="730"/>
      <c r="DBN302" s="730"/>
      <c r="DBO302" s="730"/>
      <c r="DBP302" s="730"/>
      <c r="DBQ302" s="730"/>
      <c r="DBR302" s="730"/>
      <c r="DBS302" s="730"/>
      <c r="DBT302" s="730"/>
      <c r="DBU302" s="730"/>
      <c r="DBV302" s="730"/>
      <c r="DBW302" s="730"/>
      <c r="DBX302" s="730"/>
      <c r="DBY302" s="730"/>
      <c r="DBZ302" s="730"/>
      <c r="DCA302" s="730"/>
      <c r="DCB302" s="730"/>
      <c r="DCC302" s="730"/>
      <c r="DCD302" s="730"/>
      <c r="DCE302" s="730"/>
      <c r="DCF302" s="730"/>
      <c r="DCG302" s="730"/>
      <c r="DCH302" s="730"/>
      <c r="DCI302" s="730"/>
      <c r="DCJ302" s="730"/>
      <c r="DCK302" s="730"/>
      <c r="DCL302" s="730"/>
      <c r="DCM302" s="730"/>
      <c r="DCN302" s="730"/>
      <c r="DCO302" s="730"/>
      <c r="DCP302" s="730"/>
      <c r="DCQ302" s="730"/>
      <c r="DCR302" s="730"/>
      <c r="DCS302" s="730"/>
      <c r="DCT302" s="730"/>
      <c r="DCU302" s="730"/>
      <c r="DCV302" s="730"/>
      <c r="DCW302" s="730"/>
      <c r="DCX302" s="730"/>
      <c r="DCY302" s="730"/>
      <c r="DCZ302" s="730"/>
      <c r="DDA302" s="730"/>
      <c r="DDB302" s="730"/>
      <c r="DDC302" s="730"/>
      <c r="DDD302" s="730"/>
      <c r="DDE302" s="730"/>
      <c r="DDF302" s="730"/>
      <c r="DDG302" s="730"/>
      <c r="DDH302" s="730"/>
      <c r="DDI302" s="730"/>
      <c r="DDJ302" s="730"/>
      <c r="DDK302" s="730"/>
      <c r="DDL302" s="730"/>
      <c r="DDM302" s="730"/>
      <c r="DDN302" s="730"/>
      <c r="DDO302" s="730"/>
      <c r="DDP302" s="730"/>
      <c r="DDQ302" s="730"/>
      <c r="DDR302" s="730"/>
      <c r="DDS302" s="730"/>
      <c r="DDT302" s="730"/>
      <c r="DDU302" s="730"/>
      <c r="DDV302" s="730"/>
      <c r="DDW302" s="730"/>
      <c r="DDX302" s="730"/>
      <c r="DDY302" s="730"/>
      <c r="DDZ302" s="730"/>
      <c r="DEA302" s="730"/>
      <c r="DEB302" s="730"/>
      <c r="DEC302" s="730"/>
      <c r="DED302" s="730"/>
      <c r="DEE302" s="730"/>
      <c r="DEF302" s="730"/>
      <c r="DEG302" s="730"/>
      <c r="DEH302" s="730"/>
      <c r="DEI302" s="730"/>
      <c r="DEJ302" s="730"/>
      <c r="DEK302" s="730"/>
      <c r="DEL302" s="730"/>
      <c r="DEM302" s="730"/>
      <c r="DEN302" s="730"/>
      <c r="DEO302" s="730"/>
      <c r="DEP302" s="730"/>
      <c r="DEQ302" s="730"/>
      <c r="DER302" s="730"/>
      <c r="DES302" s="730"/>
      <c r="DET302" s="730"/>
      <c r="DEU302" s="730"/>
      <c r="DEV302" s="730"/>
      <c r="DEW302" s="730"/>
      <c r="DEX302" s="730"/>
      <c r="DEY302" s="730"/>
      <c r="DEZ302" s="730"/>
      <c r="DFA302" s="730"/>
      <c r="DFB302" s="730"/>
      <c r="DFC302" s="730"/>
      <c r="DFD302" s="730"/>
      <c r="DFE302" s="730"/>
      <c r="DFF302" s="730"/>
      <c r="DFG302" s="730"/>
      <c r="DFH302" s="730"/>
      <c r="DFI302" s="730"/>
      <c r="DFJ302" s="730"/>
      <c r="DFK302" s="730"/>
      <c r="DFL302" s="730"/>
      <c r="DFM302" s="730"/>
      <c r="DFN302" s="730"/>
      <c r="DFO302" s="730"/>
      <c r="DFP302" s="730"/>
      <c r="DFQ302" s="730"/>
      <c r="DFR302" s="730"/>
      <c r="DFS302" s="730"/>
      <c r="DFT302" s="730"/>
      <c r="DFU302" s="730"/>
      <c r="DFV302" s="730"/>
      <c r="DFW302" s="730"/>
      <c r="DFX302" s="730"/>
      <c r="DFY302" s="730"/>
      <c r="DFZ302" s="730"/>
      <c r="DGA302" s="730"/>
      <c r="DGB302" s="730"/>
      <c r="DGC302" s="730"/>
      <c r="DGD302" s="730"/>
      <c r="DGE302" s="730"/>
      <c r="DGF302" s="730"/>
      <c r="DGG302" s="730"/>
      <c r="DGH302" s="730"/>
      <c r="DGI302" s="730"/>
      <c r="DGJ302" s="730"/>
      <c r="DGK302" s="730"/>
      <c r="DGL302" s="730"/>
      <c r="DGM302" s="730"/>
      <c r="DGN302" s="730"/>
      <c r="DGO302" s="730"/>
      <c r="DGP302" s="730"/>
      <c r="DGQ302" s="730"/>
      <c r="DGR302" s="730"/>
      <c r="DGS302" s="730"/>
      <c r="DGT302" s="730"/>
      <c r="DGU302" s="730"/>
      <c r="DGV302" s="730"/>
      <c r="DGW302" s="730"/>
      <c r="DGX302" s="730"/>
      <c r="DGY302" s="730"/>
      <c r="DGZ302" s="730"/>
      <c r="DHA302" s="730"/>
      <c r="DHB302" s="730"/>
      <c r="DHC302" s="730"/>
      <c r="DHD302" s="730"/>
      <c r="DHE302" s="730"/>
      <c r="DHF302" s="730"/>
      <c r="DHG302" s="730"/>
      <c r="DHH302" s="730"/>
      <c r="DHI302" s="730"/>
      <c r="DHJ302" s="730"/>
      <c r="DHK302" s="730"/>
      <c r="DHL302" s="730"/>
      <c r="DHM302" s="730"/>
      <c r="DHN302" s="730"/>
      <c r="DHO302" s="730"/>
      <c r="DHP302" s="730"/>
      <c r="DHQ302" s="730"/>
      <c r="DHR302" s="730"/>
      <c r="DHS302" s="730"/>
      <c r="DHT302" s="730"/>
      <c r="DHU302" s="730"/>
      <c r="DHV302" s="730"/>
      <c r="DHW302" s="730"/>
      <c r="DHX302" s="730"/>
      <c r="DHY302" s="730"/>
      <c r="DHZ302" s="730"/>
      <c r="DIA302" s="730"/>
      <c r="DIB302" s="730"/>
      <c r="DIC302" s="730"/>
      <c r="DID302" s="730"/>
      <c r="DIE302" s="730"/>
      <c r="DIF302" s="730"/>
      <c r="DIG302" s="730"/>
      <c r="DIH302" s="730"/>
      <c r="DII302" s="730"/>
      <c r="DIJ302" s="730"/>
      <c r="DIK302" s="730"/>
      <c r="DIL302" s="730"/>
      <c r="DIM302" s="730"/>
      <c r="DIN302" s="730"/>
      <c r="DIO302" s="730"/>
      <c r="DIP302" s="730"/>
      <c r="DIQ302" s="730"/>
      <c r="DIR302" s="730"/>
      <c r="DIS302" s="730"/>
      <c r="DIT302" s="730"/>
      <c r="DIU302" s="730"/>
      <c r="DIV302" s="730"/>
      <c r="DIW302" s="730"/>
      <c r="DIX302" s="730"/>
      <c r="DIY302" s="730"/>
      <c r="DIZ302" s="730"/>
      <c r="DJA302" s="730"/>
      <c r="DJB302" s="730"/>
      <c r="DJC302" s="730"/>
      <c r="DJD302" s="730"/>
      <c r="DJE302" s="730"/>
      <c r="DJF302" s="730"/>
      <c r="DJG302" s="730"/>
      <c r="DJH302" s="730"/>
      <c r="DJI302" s="730"/>
      <c r="DJJ302" s="730"/>
      <c r="DJK302" s="730"/>
      <c r="DJL302" s="730"/>
      <c r="DJM302" s="730"/>
      <c r="DJN302" s="730"/>
      <c r="DJO302" s="730"/>
      <c r="DJP302" s="730"/>
      <c r="DJQ302" s="730"/>
      <c r="DJR302" s="730"/>
      <c r="DJS302" s="730"/>
      <c r="DJT302" s="730"/>
      <c r="DJU302" s="730"/>
      <c r="DJV302" s="730"/>
      <c r="DJW302" s="730"/>
      <c r="DJX302" s="730"/>
      <c r="DJY302" s="730"/>
      <c r="DJZ302" s="730"/>
      <c r="DKA302" s="730"/>
      <c r="DKB302" s="730"/>
      <c r="DKC302" s="730"/>
      <c r="DKD302" s="730"/>
      <c r="DKE302" s="730"/>
      <c r="DKF302" s="730"/>
      <c r="DKG302" s="730"/>
      <c r="DKH302" s="730"/>
      <c r="DKI302" s="730"/>
      <c r="DKJ302" s="730"/>
      <c r="DKK302" s="730"/>
      <c r="DKL302" s="730"/>
      <c r="DKM302" s="730"/>
      <c r="DKN302" s="730"/>
      <c r="DKO302" s="730"/>
      <c r="DKP302" s="730"/>
      <c r="DKQ302" s="730"/>
      <c r="DKR302" s="730"/>
      <c r="DKS302" s="730"/>
      <c r="DKT302" s="730"/>
      <c r="DKU302" s="730"/>
      <c r="DKV302" s="730"/>
      <c r="DKW302" s="730"/>
      <c r="DKX302" s="730"/>
      <c r="DKY302" s="730"/>
      <c r="DKZ302" s="730"/>
      <c r="DLA302" s="730"/>
      <c r="DLB302" s="730"/>
      <c r="DLC302" s="730"/>
      <c r="DLD302" s="730"/>
      <c r="DLE302" s="730"/>
      <c r="DLF302" s="730"/>
      <c r="DLG302" s="730"/>
      <c r="DLH302" s="730"/>
      <c r="DLI302" s="730"/>
      <c r="DLJ302" s="730"/>
      <c r="DLK302" s="730"/>
      <c r="DLL302" s="730"/>
      <c r="DLM302" s="730"/>
      <c r="DLN302" s="730"/>
      <c r="DLO302" s="730"/>
      <c r="DLP302" s="730"/>
      <c r="DLQ302" s="730"/>
      <c r="DLR302" s="730"/>
      <c r="DLS302" s="730"/>
      <c r="DLT302" s="730"/>
      <c r="DLU302" s="730"/>
      <c r="DLV302" s="730"/>
      <c r="DLW302" s="730"/>
      <c r="DLX302" s="730"/>
      <c r="DLY302" s="730"/>
      <c r="DLZ302" s="730"/>
      <c r="DMA302" s="730"/>
      <c r="DMB302" s="730"/>
      <c r="DMC302" s="730"/>
      <c r="DMD302" s="730"/>
      <c r="DME302" s="730"/>
      <c r="DMF302" s="730"/>
      <c r="DMG302" s="730"/>
      <c r="DMH302" s="730"/>
      <c r="DMI302" s="730"/>
      <c r="DMJ302" s="730"/>
      <c r="DMK302" s="730"/>
      <c r="DML302" s="730"/>
      <c r="DMM302" s="730"/>
      <c r="DMN302" s="730"/>
      <c r="DMO302" s="730"/>
      <c r="DMP302" s="730"/>
      <c r="DMQ302" s="730"/>
      <c r="DMR302" s="730"/>
      <c r="DMS302" s="730"/>
      <c r="DMT302" s="730"/>
      <c r="DMU302" s="730"/>
      <c r="DMV302" s="730"/>
      <c r="DMW302" s="730"/>
      <c r="DMX302" s="730"/>
      <c r="DMY302" s="730"/>
      <c r="DMZ302" s="730"/>
      <c r="DNA302" s="730"/>
      <c r="DNB302" s="730"/>
      <c r="DNC302" s="730"/>
      <c r="DND302" s="730"/>
      <c r="DNE302" s="730"/>
      <c r="DNF302" s="730"/>
      <c r="DNG302" s="730"/>
      <c r="DNH302" s="730"/>
      <c r="DNI302" s="730"/>
      <c r="DNJ302" s="730"/>
      <c r="DNK302" s="730"/>
      <c r="DNL302" s="730"/>
      <c r="DNM302" s="730"/>
      <c r="DNN302" s="730"/>
      <c r="DNO302" s="730"/>
      <c r="DNP302" s="730"/>
      <c r="DNQ302" s="730"/>
      <c r="DNR302" s="730"/>
      <c r="DNS302" s="730"/>
      <c r="DNT302" s="730"/>
      <c r="DNU302" s="730"/>
      <c r="DNV302" s="730"/>
      <c r="DNW302" s="730"/>
      <c r="DNX302" s="730"/>
      <c r="DNY302" s="730"/>
      <c r="DNZ302" s="730"/>
      <c r="DOA302" s="730"/>
      <c r="DOB302" s="730"/>
      <c r="DOC302" s="730"/>
      <c r="DOD302" s="730"/>
      <c r="DOE302" s="730"/>
      <c r="DOF302" s="730"/>
      <c r="DOG302" s="730"/>
      <c r="DOH302" s="730"/>
      <c r="DOI302" s="730"/>
      <c r="DOJ302" s="730"/>
      <c r="DOK302" s="730"/>
      <c r="DOL302" s="730"/>
      <c r="DOM302" s="730"/>
      <c r="DON302" s="730"/>
      <c r="DOO302" s="730"/>
      <c r="DOP302" s="730"/>
      <c r="DOQ302" s="730"/>
      <c r="DOR302" s="730"/>
      <c r="DOS302" s="730"/>
      <c r="DOT302" s="730"/>
      <c r="DOU302" s="730"/>
      <c r="DOV302" s="730"/>
      <c r="DOW302" s="730"/>
      <c r="DOX302" s="730"/>
      <c r="DOY302" s="730"/>
      <c r="DOZ302" s="730"/>
      <c r="DPA302" s="730"/>
      <c r="DPB302" s="730"/>
      <c r="DPC302" s="730"/>
      <c r="DPD302" s="730"/>
      <c r="DPE302" s="730"/>
      <c r="DPF302" s="730"/>
      <c r="DPG302" s="730"/>
      <c r="DPH302" s="730"/>
      <c r="DPI302" s="730"/>
      <c r="DPJ302" s="730"/>
      <c r="DPK302" s="730"/>
      <c r="DPL302" s="730"/>
      <c r="DPM302" s="730"/>
      <c r="DPN302" s="730"/>
      <c r="DPO302" s="730"/>
      <c r="DPP302" s="730"/>
      <c r="DPQ302" s="730"/>
      <c r="DPR302" s="730"/>
      <c r="DPS302" s="730"/>
      <c r="DPT302" s="730"/>
      <c r="DPU302" s="730"/>
      <c r="DPV302" s="730"/>
      <c r="DPW302" s="730"/>
      <c r="DPX302" s="730"/>
      <c r="DPY302" s="730"/>
      <c r="DPZ302" s="730"/>
      <c r="DQA302" s="730"/>
      <c r="DQB302" s="730"/>
      <c r="DQC302" s="730"/>
      <c r="DQD302" s="730"/>
      <c r="DQE302" s="730"/>
      <c r="DQF302" s="730"/>
      <c r="DQG302" s="730"/>
      <c r="DQH302" s="730"/>
      <c r="DQI302" s="730"/>
      <c r="DQJ302" s="730"/>
      <c r="DQK302" s="730"/>
      <c r="DQL302" s="730"/>
      <c r="DQM302" s="730"/>
      <c r="DQN302" s="730"/>
      <c r="DQO302" s="730"/>
      <c r="DQP302" s="730"/>
      <c r="DQQ302" s="730"/>
      <c r="DQR302" s="730"/>
      <c r="DQS302" s="730"/>
      <c r="DQT302" s="730"/>
      <c r="DQU302" s="730"/>
      <c r="DQV302" s="730"/>
      <c r="DQW302" s="730"/>
      <c r="DQX302" s="730"/>
      <c r="DQY302" s="730"/>
      <c r="DQZ302" s="730"/>
      <c r="DRA302" s="730"/>
      <c r="DRB302" s="730"/>
      <c r="DRC302" s="730"/>
      <c r="DRD302" s="730"/>
      <c r="DRE302" s="730"/>
      <c r="DRF302" s="730"/>
      <c r="DRG302" s="730"/>
      <c r="DRH302" s="730"/>
      <c r="DRI302" s="730"/>
      <c r="DRJ302" s="730"/>
      <c r="DRK302" s="730"/>
      <c r="DRL302" s="730"/>
      <c r="DRM302" s="730"/>
      <c r="DRN302" s="730"/>
      <c r="DRO302" s="730"/>
      <c r="DRP302" s="730"/>
      <c r="DRQ302" s="730"/>
      <c r="DRR302" s="730"/>
      <c r="DRS302" s="730"/>
      <c r="DRT302" s="730"/>
      <c r="DRU302" s="730"/>
      <c r="DRV302" s="730"/>
      <c r="DRW302" s="730"/>
      <c r="DRX302" s="730"/>
      <c r="DRY302" s="730"/>
      <c r="DRZ302" s="730"/>
      <c r="DSA302" s="730"/>
      <c r="DSB302" s="730"/>
      <c r="DSC302" s="730"/>
      <c r="DSD302" s="730"/>
      <c r="DSE302" s="730"/>
      <c r="DSF302" s="730"/>
      <c r="DSG302" s="730"/>
      <c r="DSH302" s="730"/>
      <c r="DSI302" s="730"/>
      <c r="DSJ302" s="730"/>
      <c r="DSK302" s="730"/>
      <c r="DSL302" s="730"/>
      <c r="DSM302" s="730"/>
      <c r="DSN302" s="730"/>
      <c r="DSO302" s="730"/>
      <c r="DSP302" s="730"/>
      <c r="DSQ302" s="730"/>
      <c r="DSR302" s="730"/>
      <c r="DSS302" s="730"/>
      <c r="DST302" s="730"/>
      <c r="DSU302" s="730"/>
      <c r="DSV302" s="730"/>
      <c r="DSW302" s="730"/>
      <c r="DSX302" s="730"/>
      <c r="DSY302" s="730"/>
      <c r="DSZ302" s="730"/>
      <c r="DTA302" s="730"/>
      <c r="DTB302" s="730"/>
      <c r="DTC302" s="730"/>
      <c r="DTD302" s="730"/>
      <c r="DTE302" s="730"/>
      <c r="DTF302" s="730"/>
      <c r="DTG302" s="730"/>
      <c r="DTH302" s="730"/>
      <c r="DTI302" s="730"/>
      <c r="DTJ302" s="730"/>
      <c r="DTK302" s="730"/>
      <c r="DTL302" s="730"/>
      <c r="DTM302" s="730"/>
      <c r="DTN302" s="730"/>
      <c r="DTO302" s="730"/>
      <c r="DTP302" s="730"/>
      <c r="DTQ302" s="730"/>
      <c r="DTR302" s="730"/>
      <c r="DTS302" s="730"/>
      <c r="DTT302" s="730"/>
      <c r="DTU302" s="730"/>
      <c r="DTV302" s="730"/>
      <c r="DTW302" s="730"/>
      <c r="DTX302" s="730"/>
      <c r="DTY302" s="730"/>
      <c r="DTZ302" s="730"/>
      <c r="DUA302" s="730"/>
      <c r="DUB302" s="730"/>
      <c r="DUC302" s="730"/>
      <c r="DUD302" s="730"/>
      <c r="DUE302" s="730"/>
      <c r="DUF302" s="730"/>
      <c r="DUG302" s="730"/>
      <c r="DUH302" s="730"/>
      <c r="DUI302" s="730"/>
      <c r="DUJ302" s="730"/>
      <c r="DUK302" s="730"/>
      <c r="DUL302" s="730"/>
      <c r="DUM302" s="730"/>
      <c r="DUN302" s="730"/>
      <c r="DUO302" s="730"/>
      <c r="DUP302" s="730"/>
      <c r="DUQ302" s="730"/>
      <c r="DUR302" s="730"/>
      <c r="DUS302" s="730"/>
      <c r="DUT302" s="730"/>
      <c r="DUU302" s="730"/>
      <c r="DUV302" s="730"/>
      <c r="DUW302" s="730"/>
      <c r="DUX302" s="730"/>
      <c r="DUY302" s="730"/>
      <c r="DUZ302" s="730"/>
      <c r="DVA302" s="730"/>
      <c r="DVB302" s="730"/>
      <c r="DVC302" s="730"/>
      <c r="DVD302" s="730"/>
      <c r="DVE302" s="730"/>
      <c r="DVF302" s="730"/>
      <c r="DVG302" s="730"/>
      <c r="DVH302" s="730"/>
      <c r="DVI302" s="730"/>
      <c r="DVJ302" s="730"/>
      <c r="DVK302" s="730"/>
      <c r="DVL302" s="730"/>
      <c r="DVM302" s="730"/>
      <c r="DVN302" s="730"/>
      <c r="DVO302" s="730"/>
      <c r="DVP302" s="730"/>
      <c r="DVQ302" s="730"/>
      <c r="DVR302" s="730"/>
      <c r="DVS302" s="730"/>
      <c r="DVT302" s="730"/>
      <c r="DVU302" s="730"/>
      <c r="DVV302" s="730"/>
      <c r="DVW302" s="730"/>
      <c r="DVX302" s="730"/>
      <c r="DVY302" s="730"/>
      <c r="DVZ302" s="730"/>
      <c r="DWA302" s="730"/>
      <c r="DWB302" s="730"/>
      <c r="DWC302" s="730"/>
      <c r="DWD302" s="730"/>
      <c r="DWE302" s="730"/>
      <c r="DWF302" s="730"/>
      <c r="DWG302" s="730"/>
      <c r="DWH302" s="730"/>
      <c r="DWI302" s="730"/>
      <c r="DWJ302" s="730"/>
      <c r="DWK302" s="730"/>
      <c r="DWL302" s="730"/>
      <c r="DWM302" s="730"/>
      <c r="DWN302" s="730"/>
      <c r="DWO302" s="730"/>
      <c r="DWP302" s="730"/>
      <c r="DWQ302" s="730"/>
      <c r="DWR302" s="730"/>
      <c r="DWS302" s="730"/>
      <c r="DWT302" s="730"/>
      <c r="DWU302" s="730"/>
      <c r="DWV302" s="730"/>
      <c r="DWW302" s="730"/>
      <c r="DWX302" s="730"/>
      <c r="DWY302" s="730"/>
      <c r="DWZ302" s="730"/>
      <c r="DXA302" s="730"/>
      <c r="DXB302" s="730"/>
      <c r="DXC302" s="730"/>
      <c r="DXD302" s="730"/>
      <c r="DXE302" s="730"/>
      <c r="DXF302" s="730"/>
      <c r="DXG302" s="730"/>
      <c r="DXH302" s="730"/>
      <c r="DXI302" s="730"/>
      <c r="DXJ302" s="730"/>
      <c r="DXK302" s="730"/>
      <c r="DXL302" s="730"/>
      <c r="DXM302" s="730"/>
      <c r="DXN302" s="730"/>
      <c r="DXO302" s="730"/>
      <c r="DXP302" s="730"/>
      <c r="DXQ302" s="730"/>
      <c r="DXR302" s="730"/>
      <c r="DXS302" s="730"/>
      <c r="DXT302" s="730"/>
      <c r="DXU302" s="730"/>
      <c r="DXV302" s="730"/>
      <c r="DXW302" s="730"/>
      <c r="DXX302" s="730"/>
      <c r="DXY302" s="730"/>
      <c r="DXZ302" s="730"/>
      <c r="DYA302" s="730"/>
      <c r="DYB302" s="730"/>
      <c r="DYC302" s="730"/>
      <c r="DYD302" s="730"/>
      <c r="DYE302" s="730"/>
      <c r="DYF302" s="730"/>
      <c r="DYG302" s="730"/>
      <c r="DYH302" s="730"/>
      <c r="DYI302" s="730"/>
      <c r="DYJ302" s="730"/>
      <c r="DYK302" s="730"/>
      <c r="DYL302" s="730"/>
      <c r="DYM302" s="730"/>
      <c r="DYN302" s="730"/>
      <c r="DYO302" s="730"/>
      <c r="DYP302" s="730"/>
      <c r="DYQ302" s="730"/>
      <c r="DYR302" s="730"/>
      <c r="DYS302" s="730"/>
      <c r="DYT302" s="730"/>
      <c r="DYU302" s="730"/>
      <c r="DYV302" s="730"/>
      <c r="DYW302" s="730"/>
      <c r="DYX302" s="730"/>
      <c r="DYY302" s="730"/>
      <c r="DYZ302" s="730"/>
      <c r="DZA302" s="730"/>
      <c r="DZB302" s="730"/>
      <c r="DZC302" s="730"/>
      <c r="DZD302" s="730"/>
      <c r="DZE302" s="730"/>
      <c r="DZF302" s="730"/>
      <c r="DZG302" s="730"/>
      <c r="DZH302" s="730"/>
      <c r="DZI302" s="730"/>
      <c r="DZJ302" s="730"/>
      <c r="DZK302" s="730"/>
      <c r="DZL302" s="730"/>
      <c r="DZM302" s="730"/>
      <c r="DZN302" s="730"/>
      <c r="DZO302" s="730"/>
      <c r="DZP302" s="730"/>
      <c r="DZQ302" s="730"/>
      <c r="DZR302" s="730"/>
      <c r="DZS302" s="730"/>
      <c r="DZT302" s="730"/>
      <c r="DZU302" s="730"/>
      <c r="DZV302" s="730"/>
      <c r="DZW302" s="730"/>
      <c r="DZX302" s="730"/>
      <c r="DZY302" s="730"/>
      <c r="DZZ302" s="730"/>
      <c r="EAA302" s="730"/>
      <c r="EAB302" s="730"/>
      <c r="EAC302" s="730"/>
      <c r="EAD302" s="730"/>
      <c r="EAE302" s="730"/>
      <c r="EAF302" s="730"/>
      <c r="EAG302" s="730"/>
      <c r="EAH302" s="730"/>
      <c r="EAI302" s="730"/>
      <c r="EAJ302" s="730"/>
      <c r="EAK302" s="730"/>
      <c r="EAL302" s="730"/>
      <c r="EAM302" s="730"/>
      <c r="EAN302" s="730"/>
      <c r="EAO302" s="730"/>
      <c r="EAP302" s="730"/>
      <c r="EAQ302" s="730"/>
      <c r="EAR302" s="730"/>
      <c r="EAS302" s="730"/>
      <c r="EAT302" s="730"/>
      <c r="EAU302" s="730"/>
      <c r="EAV302" s="730"/>
      <c r="EAW302" s="730"/>
      <c r="EAX302" s="730"/>
      <c r="EAY302" s="730"/>
      <c r="EAZ302" s="730"/>
      <c r="EBA302" s="730"/>
      <c r="EBB302" s="730"/>
      <c r="EBC302" s="730"/>
      <c r="EBD302" s="730"/>
      <c r="EBE302" s="730"/>
      <c r="EBF302" s="730"/>
      <c r="EBG302" s="730"/>
      <c r="EBH302" s="730"/>
      <c r="EBI302" s="730"/>
      <c r="EBJ302" s="730"/>
      <c r="EBK302" s="730"/>
      <c r="EBL302" s="730"/>
      <c r="EBM302" s="730"/>
      <c r="EBN302" s="730"/>
      <c r="EBO302" s="730"/>
      <c r="EBP302" s="730"/>
      <c r="EBQ302" s="730"/>
      <c r="EBR302" s="730"/>
      <c r="EBS302" s="730"/>
      <c r="EBT302" s="730"/>
      <c r="EBU302" s="730"/>
      <c r="EBV302" s="730"/>
      <c r="EBW302" s="730"/>
      <c r="EBX302" s="730"/>
      <c r="EBY302" s="730"/>
      <c r="EBZ302" s="730"/>
      <c r="ECA302" s="730"/>
      <c r="ECB302" s="730"/>
      <c r="ECC302" s="730"/>
      <c r="ECD302" s="730"/>
      <c r="ECE302" s="730"/>
      <c r="ECF302" s="730"/>
      <c r="ECG302" s="730"/>
      <c r="ECH302" s="730"/>
      <c r="ECI302" s="730"/>
      <c r="ECJ302" s="730"/>
      <c r="ECK302" s="730"/>
      <c r="ECL302" s="730"/>
      <c r="ECM302" s="730"/>
      <c r="ECN302" s="730"/>
      <c r="ECO302" s="730"/>
      <c r="ECP302" s="730"/>
      <c r="ECQ302" s="730"/>
      <c r="ECR302" s="730"/>
      <c r="ECS302" s="730"/>
      <c r="ECT302" s="730"/>
      <c r="ECU302" s="730"/>
      <c r="ECV302" s="730"/>
      <c r="ECW302" s="730"/>
      <c r="ECX302" s="730"/>
      <c r="ECY302" s="730"/>
      <c r="ECZ302" s="730"/>
      <c r="EDA302" s="730"/>
      <c r="EDB302" s="730"/>
      <c r="EDC302" s="730"/>
      <c r="EDD302" s="730"/>
      <c r="EDE302" s="730"/>
      <c r="EDF302" s="730"/>
      <c r="EDG302" s="730"/>
      <c r="EDH302" s="730"/>
      <c r="EDI302" s="730"/>
      <c r="EDJ302" s="730"/>
      <c r="EDK302" s="730"/>
      <c r="EDL302" s="730"/>
      <c r="EDM302" s="730"/>
      <c r="EDN302" s="730"/>
      <c r="EDO302" s="730"/>
      <c r="EDP302" s="730"/>
      <c r="EDQ302" s="730"/>
      <c r="EDR302" s="730"/>
      <c r="EDS302" s="730"/>
      <c r="EDT302" s="730"/>
      <c r="EDU302" s="730"/>
      <c r="EDV302" s="730"/>
      <c r="EDW302" s="730"/>
      <c r="EDX302" s="730"/>
      <c r="EDY302" s="730"/>
      <c r="EDZ302" s="730"/>
      <c r="EEA302" s="730"/>
      <c r="EEB302" s="730"/>
      <c r="EEC302" s="730"/>
      <c r="EED302" s="730"/>
      <c r="EEE302" s="730"/>
      <c r="EEF302" s="730"/>
      <c r="EEG302" s="730"/>
      <c r="EEH302" s="730"/>
      <c r="EEI302" s="730"/>
      <c r="EEJ302" s="730"/>
      <c r="EEK302" s="730"/>
      <c r="EEL302" s="730"/>
      <c r="EEM302" s="730"/>
      <c r="EEN302" s="730"/>
      <c r="EEO302" s="730"/>
      <c r="EEP302" s="730"/>
      <c r="EEQ302" s="730"/>
      <c r="EER302" s="730"/>
      <c r="EES302" s="730"/>
      <c r="EET302" s="730"/>
      <c r="EEU302" s="730"/>
      <c r="EEV302" s="730"/>
      <c r="EEW302" s="730"/>
      <c r="EEX302" s="730"/>
      <c r="EEY302" s="730"/>
      <c r="EEZ302" s="730"/>
      <c r="EFA302" s="730"/>
      <c r="EFB302" s="730"/>
      <c r="EFC302" s="730"/>
      <c r="EFD302" s="730"/>
      <c r="EFE302" s="730"/>
      <c r="EFF302" s="730"/>
      <c r="EFG302" s="730"/>
      <c r="EFH302" s="730"/>
      <c r="EFI302" s="730"/>
      <c r="EFJ302" s="730"/>
      <c r="EFK302" s="730"/>
      <c r="EFL302" s="730"/>
      <c r="EFM302" s="730"/>
      <c r="EFN302" s="730"/>
      <c r="EFO302" s="730"/>
      <c r="EFP302" s="730"/>
      <c r="EFQ302" s="730"/>
      <c r="EFR302" s="730"/>
      <c r="EFS302" s="730"/>
      <c r="EFT302" s="730"/>
      <c r="EFU302" s="730"/>
      <c r="EFV302" s="730"/>
      <c r="EFW302" s="730"/>
      <c r="EFX302" s="730"/>
      <c r="EFY302" s="730"/>
      <c r="EFZ302" s="730"/>
      <c r="EGA302" s="730"/>
      <c r="EGB302" s="730"/>
      <c r="EGC302" s="730"/>
      <c r="EGD302" s="730"/>
      <c r="EGE302" s="730"/>
      <c r="EGF302" s="730"/>
      <c r="EGG302" s="730"/>
      <c r="EGH302" s="730"/>
      <c r="EGI302" s="730"/>
      <c r="EGJ302" s="730"/>
      <c r="EGK302" s="730"/>
      <c r="EGL302" s="730"/>
      <c r="EGM302" s="730"/>
      <c r="EGN302" s="730"/>
      <c r="EGO302" s="730"/>
      <c r="EGP302" s="730"/>
      <c r="EGQ302" s="730"/>
      <c r="EGR302" s="730"/>
      <c r="EGS302" s="730"/>
      <c r="EGT302" s="730"/>
      <c r="EGU302" s="730"/>
      <c r="EGV302" s="730"/>
      <c r="EGW302" s="730"/>
      <c r="EGX302" s="730"/>
      <c r="EGY302" s="730"/>
      <c r="EGZ302" s="730"/>
      <c r="EHA302" s="730"/>
      <c r="EHB302" s="730"/>
      <c r="EHC302" s="730"/>
      <c r="EHD302" s="730"/>
      <c r="EHE302" s="730"/>
      <c r="EHF302" s="730"/>
      <c r="EHG302" s="730"/>
      <c r="EHH302" s="730"/>
      <c r="EHI302" s="730"/>
      <c r="EHJ302" s="730"/>
      <c r="EHK302" s="730"/>
      <c r="EHL302" s="730"/>
      <c r="EHM302" s="730"/>
      <c r="EHN302" s="730"/>
      <c r="EHO302" s="730"/>
      <c r="EHP302" s="730"/>
      <c r="EHQ302" s="730"/>
      <c r="EHR302" s="730"/>
      <c r="EHS302" s="730"/>
      <c r="EHT302" s="730"/>
      <c r="EHU302" s="730"/>
      <c r="EHV302" s="730"/>
      <c r="EHW302" s="730"/>
      <c r="EHX302" s="730"/>
      <c r="EHY302" s="730"/>
      <c r="EHZ302" s="730"/>
      <c r="EIA302" s="730"/>
      <c r="EIB302" s="730"/>
      <c r="EIC302" s="730"/>
      <c r="EID302" s="730"/>
      <c r="EIE302" s="730"/>
      <c r="EIF302" s="730"/>
      <c r="EIG302" s="730"/>
      <c r="EIH302" s="730"/>
      <c r="EII302" s="730"/>
      <c r="EIJ302" s="730"/>
      <c r="EIK302" s="730"/>
      <c r="EIL302" s="730"/>
      <c r="EIM302" s="730"/>
      <c r="EIN302" s="730"/>
      <c r="EIO302" s="730"/>
      <c r="EIP302" s="730"/>
      <c r="EIQ302" s="730"/>
      <c r="EIR302" s="730"/>
      <c r="EIS302" s="730"/>
      <c r="EIT302" s="730"/>
      <c r="EIU302" s="730"/>
      <c r="EIV302" s="730"/>
      <c r="EIW302" s="730"/>
      <c r="EIX302" s="730"/>
      <c r="EIY302" s="730"/>
      <c r="EIZ302" s="730"/>
      <c r="EJA302" s="730"/>
      <c r="EJB302" s="730"/>
      <c r="EJC302" s="730"/>
      <c r="EJD302" s="730"/>
      <c r="EJE302" s="730"/>
      <c r="EJF302" s="730"/>
      <c r="EJG302" s="730"/>
      <c r="EJH302" s="730"/>
      <c r="EJI302" s="730"/>
      <c r="EJJ302" s="730"/>
      <c r="EJK302" s="730"/>
      <c r="EJL302" s="730"/>
      <c r="EJM302" s="730"/>
      <c r="EJN302" s="730"/>
      <c r="EJO302" s="730"/>
      <c r="EJP302" s="730"/>
      <c r="EJQ302" s="730"/>
      <c r="EJR302" s="730"/>
      <c r="EJS302" s="730"/>
      <c r="EJT302" s="730"/>
      <c r="EJU302" s="730"/>
      <c r="EJV302" s="730"/>
      <c r="EJW302" s="730"/>
      <c r="EJX302" s="730"/>
      <c r="EJY302" s="730"/>
      <c r="EJZ302" s="730"/>
      <c r="EKA302" s="730"/>
      <c r="EKB302" s="730"/>
      <c r="EKC302" s="730"/>
      <c r="EKD302" s="730"/>
      <c r="EKE302" s="730"/>
      <c r="EKF302" s="730"/>
      <c r="EKG302" s="730"/>
      <c r="EKH302" s="730"/>
      <c r="EKI302" s="730"/>
      <c r="EKJ302" s="730"/>
      <c r="EKK302" s="730"/>
      <c r="EKL302" s="730"/>
      <c r="EKM302" s="730"/>
      <c r="EKN302" s="730"/>
      <c r="EKO302" s="730"/>
      <c r="EKP302" s="730"/>
      <c r="EKQ302" s="730"/>
      <c r="EKR302" s="730"/>
      <c r="EKS302" s="730"/>
      <c r="EKT302" s="730"/>
      <c r="EKU302" s="730"/>
      <c r="EKV302" s="730"/>
      <c r="EKW302" s="730"/>
      <c r="EKX302" s="730"/>
      <c r="EKY302" s="730"/>
      <c r="EKZ302" s="730"/>
      <c r="ELA302" s="730"/>
      <c r="ELB302" s="730"/>
      <c r="ELC302" s="730"/>
      <c r="ELD302" s="730"/>
      <c r="ELE302" s="730"/>
      <c r="ELF302" s="730"/>
      <c r="ELG302" s="730"/>
      <c r="ELH302" s="730"/>
      <c r="ELI302" s="730"/>
      <c r="ELJ302" s="730"/>
      <c r="ELK302" s="730"/>
      <c r="ELL302" s="730"/>
      <c r="ELM302" s="730"/>
      <c r="ELN302" s="730"/>
      <c r="ELO302" s="730"/>
      <c r="ELP302" s="730"/>
      <c r="ELQ302" s="730"/>
      <c r="ELR302" s="730"/>
      <c r="ELS302" s="730"/>
      <c r="ELT302" s="730"/>
      <c r="ELU302" s="730"/>
      <c r="ELV302" s="730"/>
      <c r="ELW302" s="730"/>
      <c r="ELX302" s="730"/>
      <c r="ELY302" s="730"/>
      <c r="ELZ302" s="730"/>
      <c r="EMA302" s="730"/>
      <c r="EMB302" s="730"/>
      <c r="EMC302" s="730"/>
      <c r="EMD302" s="730"/>
      <c r="EME302" s="730"/>
      <c r="EMF302" s="730"/>
      <c r="EMG302" s="730"/>
      <c r="EMH302" s="730"/>
      <c r="EMI302" s="730"/>
      <c r="EMJ302" s="730"/>
      <c r="EMK302" s="730"/>
      <c r="EML302" s="730"/>
      <c r="EMM302" s="730"/>
      <c r="EMN302" s="730"/>
      <c r="EMO302" s="730"/>
      <c r="EMP302" s="730"/>
      <c r="EMQ302" s="730"/>
      <c r="EMR302" s="730"/>
      <c r="EMS302" s="730"/>
      <c r="EMT302" s="730"/>
      <c r="EMU302" s="730"/>
      <c r="EMV302" s="730"/>
      <c r="EMW302" s="730"/>
      <c r="EMX302" s="730"/>
      <c r="EMY302" s="730"/>
      <c r="EMZ302" s="730"/>
      <c r="ENA302" s="730"/>
      <c r="ENB302" s="730"/>
      <c r="ENC302" s="730"/>
      <c r="END302" s="730"/>
      <c r="ENE302" s="730"/>
      <c r="ENF302" s="730"/>
      <c r="ENG302" s="730"/>
      <c r="ENH302" s="730"/>
      <c r="ENI302" s="730"/>
      <c r="ENJ302" s="730"/>
      <c r="ENK302" s="730"/>
      <c r="ENL302" s="730"/>
      <c r="ENM302" s="730"/>
      <c r="ENN302" s="730"/>
      <c r="ENO302" s="730"/>
      <c r="ENP302" s="730"/>
      <c r="ENQ302" s="730"/>
      <c r="ENR302" s="730"/>
      <c r="ENS302" s="730"/>
      <c r="ENT302" s="730"/>
      <c r="ENU302" s="730"/>
      <c r="ENV302" s="730"/>
      <c r="ENW302" s="730"/>
      <c r="ENX302" s="730"/>
      <c r="ENY302" s="730"/>
      <c r="ENZ302" s="730"/>
      <c r="EOA302" s="730"/>
      <c r="EOB302" s="730"/>
      <c r="EOC302" s="730"/>
      <c r="EOD302" s="730"/>
      <c r="EOE302" s="730"/>
      <c r="EOF302" s="730"/>
      <c r="EOG302" s="730"/>
      <c r="EOH302" s="730"/>
      <c r="EOI302" s="730"/>
      <c r="EOJ302" s="730"/>
      <c r="EOK302" s="730"/>
      <c r="EOL302" s="730"/>
      <c r="EOM302" s="730"/>
      <c r="EON302" s="730"/>
      <c r="EOO302" s="730"/>
      <c r="EOP302" s="730"/>
      <c r="EOQ302" s="730"/>
      <c r="EOR302" s="730"/>
      <c r="EOS302" s="730"/>
      <c r="EOT302" s="730"/>
      <c r="EOU302" s="730"/>
      <c r="EOV302" s="730"/>
      <c r="EOW302" s="730"/>
      <c r="EOX302" s="730"/>
      <c r="EOY302" s="730"/>
      <c r="EOZ302" s="730"/>
      <c r="EPA302" s="730"/>
      <c r="EPB302" s="730"/>
      <c r="EPC302" s="730"/>
      <c r="EPD302" s="730"/>
      <c r="EPE302" s="730"/>
      <c r="EPF302" s="730"/>
      <c r="EPG302" s="730"/>
      <c r="EPH302" s="730"/>
      <c r="EPI302" s="730"/>
      <c r="EPJ302" s="730"/>
      <c r="EPK302" s="730"/>
      <c r="EPL302" s="730"/>
      <c r="EPM302" s="730"/>
      <c r="EPN302" s="730"/>
      <c r="EPO302" s="730"/>
      <c r="EPP302" s="730"/>
      <c r="EPQ302" s="730"/>
      <c r="EPR302" s="730"/>
      <c r="EPS302" s="730"/>
      <c r="EPT302" s="730"/>
      <c r="EPU302" s="730"/>
      <c r="EPV302" s="730"/>
      <c r="EPW302" s="730"/>
      <c r="EPX302" s="730"/>
      <c r="EPY302" s="730"/>
      <c r="EPZ302" s="730"/>
      <c r="EQA302" s="730"/>
      <c r="EQB302" s="730"/>
      <c r="EQC302" s="730"/>
      <c r="EQD302" s="730"/>
      <c r="EQE302" s="730"/>
      <c r="EQF302" s="730"/>
      <c r="EQG302" s="730"/>
      <c r="EQH302" s="730"/>
      <c r="EQI302" s="730"/>
      <c r="EQJ302" s="730"/>
      <c r="EQK302" s="730"/>
      <c r="EQL302" s="730"/>
      <c r="EQM302" s="730"/>
      <c r="EQN302" s="730"/>
      <c r="EQO302" s="730"/>
      <c r="EQP302" s="730"/>
      <c r="EQQ302" s="730"/>
      <c r="EQR302" s="730"/>
      <c r="EQS302" s="730"/>
      <c r="EQT302" s="730"/>
      <c r="EQU302" s="730"/>
      <c r="EQV302" s="730"/>
      <c r="EQW302" s="730"/>
      <c r="EQX302" s="730"/>
      <c r="EQY302" s="730"/>
      <c r="EQZ302" s="730"/>
      <c r="ERA302" s="730"/>
      <c r="ERB302" s="730"/>
      <c r="ERC302" s="730"/>
      <c r="ERD302" s="730"/>
      <c r="ERE302" s="730"/>
      <c r="ERF302" s="730"/>
      <c r="ERG302" s="730"/>
      <c r="ERH302" s="730"/>
      <c r="ERI302" s="730"/>
      <c r="ERJ302" s="730"/>
      <c r="ERK302" s="730"/>
      <c r="ERL302" s="730"/>
      <c r="ERM302" s="730"/>
      <c r="ERN302" s="730"/>
      <c r="ERO302" s="730"/>
      <c r="ERP302" s="730"/>
      <c r="ERQ302" s="730"/>
      <c r="ERR302" s="730"/>
      <c r="ERS302" s="730"/>
      <c r="ERT302" s="730"/>
      <c r="ERU302" s="730"/>
      <c r="ERV302" s="730"/>
      <c r="ERW302" s="730"/>
      <c r="ERX302" s="730"/>
      <c r="ERY302" s="730"/>
      <c r="ERZ302" s="730"/>
      <c r="ESA302" s="730"/>
      <c r="ESB302" s="730"/>
      <c r="ESC302" s="730"/>
      <c r="ESD302" s="730"/>
      <c r="ESE302" s="730"/>
      <c r="ESF302" s="730"/>
      <c r="ESG302" s="730"/>
      <c r="ESH302" s="730"/>
      <c r="ESI302" s="730"/>
      <c r="ESJ302" s="730"/>
      <c r="ESK302" s="730"/>
      <c r="ESL302" s="730"/>
      <c r="ESM302" s="730"/>
      <c r="ESN302" s="730"/>
      <c r="ESO302" s="730"/>
      <c r="ESP302" s="730"/>
      <c r="ESQ302" s="730"/>
      <c r="ESR302" s="730"/>
      <c r="ESS302" s="730"/>
      <c r="EST302" s="730"/>
      <c r="ESU302" s="730"/>
      <c r="ESV302" s="730"/>
      <c r="ESW302" s="730"/>
      <c r="ESX302" s="730"/>
      <c r="ESY302" s="730"/>
      <c r="ESZ302" s="730"/>
      <c r="ETA302" s="730"/>
      <c r="ETB302" s="730"/>
      <c r="ETC302" s="730"/>
      <c r="ETD302" s="730"/>
      <c r="ETE302" s="730"/>
      <c r="ETF302" s="730"/>
      <c r="ETG302" s="730"/>
      <c r="ETH302" s="730"/>
      <c r="ETI302" s="730"/>
      <c r="ETJ302" s="730"/>
      <c r="ETK302" s="730"/>
      <c r="ETL302" s="730"/>
      <c r="ETM302" s="730"/>
      <c r="ETN302" s="730"/>
      <c r="ETO302" s="730"/>
      <c r="ETP302" s="730"/>
      <c r="ETQ302" s="730"/>
      <c r="ETR302" s="730"/>
      <c r="ETS302" s="730"/>
      <c r="ETT302" s="730"/>
      <c r="ETU302" s="730"/>
      <c r="ETV302" s="730"/>
      <c r="ETW302" s="730"/>
      <c r="ETX302" s="730"/>
      <c r="ETY302" s="730"/>
      <c r="ETZ302" s="730"/>
      <c r="EUA302" s="730"/>
      <c r="EUB302" s="730"/>
      <c r="EUC302" s="730"/>
      <c r="EUD302" s="730"/>
      <c r="EUE302" s="730"/>
      <c r="EUF302" s="730"/>
      <c r="EUG302" s="730"/>
      <c r="EUH302" s="730"/>
      <c r="EUI302" s="730"/>
      <c r="EUJ302" s="730"/>
      <c r="EUK302" s="730"/>
      <c r="EUL302" s="730"/>
      <c r="EUM302" s="730"/>
      <c r="EUN302" s="730"/>
      <c r="EUO302" s="730"/>
      <c r="EUP302" s="730"/>
      <c r="EUQ302" s="730"/>
      <c r="EUR302" s="730"/>
      <c r="EUS302" s="730"/>
      <c r="EUT302" s="730"/>
      <c r="EUU302" s="730"/>
      <c r="EUV302" s="730"/>
      <c r="EUW302" s="730"/>
      <c r="EUX302" s="730"/>
      <c r="EUY302" s="730"/>
      <c r="EUZ302" s="730"/>
      <c r="EVA302" s="730"/>
      <c r="EVB302" s="730"/>
      <c r="EVC302" s="730"/>
      <c r="EVD302" s="730"/>
      <c r="EVE302" s="730"/>
      <c r="EVF302" s="730"/>
      <c r="EVG302" s="730"/>
      <c r="EVH302" s="730"/>
      <c r="EVI302" s="730"/>
      <c r="EVJ302" s="730"/>
      <c r="EVK302" s="730"/>
      <c r="EVL302" s="730"/>
      <c r="EVM302" s="730"/>
      <c r="EVN302" s="730"/>
      <c r="EVO302" s="730"/>
      <c r="EVP302" s="730"/>
      <c r="EVQ302" s="730"/>
      <c r="EVR302" s="730"/>
      <c r="EVS302" s="730"/>
      <c r="EVT302" s="730"/>
      <c r="EVU302" s="730"/>
      <c r="EVV302" s="730"/>
      <c r="EVW302" s="730"/>
      <c r="EVX302" s="730"/>
      <c r="EVY302" s="730"/>
      <c r="EVZ302" s="730"/>
      <c r="EWA302" s="730"/>
      <c r="EWB302" s="730"/>
      <c r="EWC302" s="730"/>
      <c r="EWD302" s="730"/>
      <c r="EWE302" s="730"/>
      <c r="EWF302" s="730"/>
      <c r="EWG302" s="730"/>
      <c r="EWH302" s="730"/>
      <c r="EWI302" s="730"/>
      <c r="EWJ302" s="730"/>
      <c r="EWK302" s="730"/>
      <c r="EWL302" s="730"/>
      <c r="EWM302" s="730"/>
      <c r="EWN302" s="730"/>
      <c r="EWO302" s="730"/>
      <c r="EWP302" s="730"/>
      <c r="EWQ302" s="730"/>
      <c r="EWR302" s="730"/>
      <c r="EWS302" s="730"/>
      <c r="EWT302" s="730"/>
      <c r="EWU302" s="730"/>
      <c r="EWV302" s="730"/>
      <c r="EWW302" s="730"/>
      <c r="EWX302" s="730"/>
      <c r="EWY302" s="730"/>
      <c r="EWZ302" s="730"/>
      <c r="EXA302" s="730"/>
      <c r="EXB302" s="730"/>
      <c r="EXC302" s="730"/>
      <c r="EXD302" s="730"/>
      <c r="EXE302" s="730"/>
      <c r="EXF302" s="730"/>
      <c r="EXG302" s="730"/>
      <c r="EXH302" s="730"/>
      <c r="EXI302" s="730"/>
      <c r="EXJ302" s="730"/>
      <c r="EXK302" s="730"/>
      <c r="EXL302" s="730"/>
      <c r="EXM302" s="730"/>
      <c r="EXN302" s="730"/>
      <c r="EXO302" s="730"/>
      <c r="EXP302" s="730"/>
      <c r="EXQ302" s="730"/>
      <c r="EXR302" s="730"/>
      <c r="EXS302" s="730"/>
      <c r="EXT302" s="730"/>
      <c r="EXU302" s="730"/>
      <c r="EXV302" s="730"/>
      <c r="EXW302" s="730"/>
      <c r="EXX302" s="730"/>
      <c r="EXY302" s="730"/>
      <c r="EXZ302" s="730"/>
      <c r="EYA302" s="730"/>
      <c r="EYB302" s="730"/>
      <c r="EYC302" s="730"/>
      <c r="EYD302" s="730"/>
      <c r="EYE302" s="730"/>
      <c r="EYF302" s="730"/>
      <c r="EYG302" s="730"/>
      <c r="EYH302" s="730"/>
      <c r="EYI302" s="730"/>
      <c r="EYJ302" s="730"/>
      <c r="EYK302" s="730"/>
      <c r="EYL302" s="730"/>
      <c r="EYM302" s="730"/>
      <c r="EYN302" s="730"/>
      <c r="EYO302" s="730"/>
      <c r="EYP302" s="730"/>
      <c r="EYQ302" s="730"/>
      <c r="EYR302" s="730"/>
      <c r="EYS302" s="730"/>
      <c r="EYT302" s="730"/>
      <c r="EYU302" s="730"/>
      <c r="EYV302" s="730"/>
      <c r="EYW302" s="730"/>
      <c r="EYX302" s="730"/>
      <c r="EYY302" s="730"/>
      <c r="EYZ302" s="730"/>
      <c r="EZA302" s="730"/>
      <c r="EZB302" s="730"/>
      <c r="EZC302" s="730"/>
      <c r="EZD302" s="730"/>
      <c r="EZE302" s="730"/>
      <c r="EZF302" s="730"/>
      <c r="EZG302" s="730"/>
      <c r="EZH302" s="730"/>
      <c r="EZI302" s="730"/>
      <c r="EZJ302" s="730"/>
      <c r="EZK302" s="730"/>
      <c r="EZL302" s="730"/>
      <c r="EZM302" s="730"/>
      <c r="EZN302" s="730"/>
      <c r="EZO302" s="730"/>
      <c r="EZP302" s="730"/>
      <c r="EZQ302" s="730"/>
      <c r="EZR302" s="730"/>
      <c r="EZS302" s="730"/>
      <c r="EZT302" s="730"/>
      <c r="EZU302" s="730"/>
      <c r="EZV302" s="730"/>
      <c r="EZW302" s="730"/>
      <c r="EZX302" s="730"/>
      <c r="EZY302" s="730"/>
      <c r="EZZ302" s="730"/>
      <c r="FAA302" s="730"/>
      <c r="FAB302" s="730"/>
      <c r="FAC302" s="730"/>
      <c r="FAD302" s="730"/>
      <c r="FAE302" s="730"/>
      <c r="FAF302" s="730"/>
      <c r="FAG302" s="730"/>
      <c r="FAH302" s="730"/>
      <c r="FAI302" s="730"/>
      <c r="FAJ302" s="730"/>
      <c r="FAK302" s="730"/>
      <c r="FAL302" s="730"/>
      <c r="FAM302" s="730"/>
      <c r="FAN302" s="730"/>
      <c r="FAO302" s="730"/>
      <c r="FAP302" s="730"/>
      <c r="FAQ302" s="730"/>
      <c r="FAR302" s="730"/>
      <c r="FAS302" s="730"/>
      <c r="FAT302" s="730"/>
      <c r="FAU302" s="730"/>
      <c r="FAV302" s="730"/>
      <c r="FAW302" s="730"/>
      <c r="FAX302" s="730"/>
      <c r="FAY302" s="730"/>
      <c r="FAZ302" s="730"/>
      <c r="FBA302" s="730"/>
      <c r="FBB302" s="730"/>
      <c r="FBC302" s="730"/>
      <c r="FBD302" s="730"/>
      <c r="FBE302" s="730"/>
      <c r="FBF302" s="730"/>
      <c r="FBG302" s="730"/>
      <c r="FBH302" s="730"/>
      <c r="FBI302" s="730"/>
      <c r="FBJ302" s="730"/>
      <c r="FBK302" s="730"/>
      <c r="FBL302" s="730"/>
      <c r="FBM302" s="730"/>
      <c r="FBN302" s="730"/>
      <c r="FBO302" s="730"/>
      <c r="FBP302" s="730"/>
      <c r="FBQ302" s="730"/>
      <c r="FBR302" s="730"/>
      <c r="FBS302" s="730"/>
      <c r="FBT302" s="730"/>
      <c r="FBU302" s="730"/>
      <c r="FBV302" s="730"/>
      <c r="FBW302" s="730"/>
      <c r="FBX302" s="730"/>
      <c r="FBY302" s="730"/>
      <c r="FBZ302" s="730"/>
      <c r="FCA302" s="730"/>
      <c r="FCB302" s="730"/>
      <c r="FCC302" s="730"/>
      <c r="FCD302" s="730"/>
      <c r="FCE302" s="730"/>
      <c r="FCF302" s="730"/>
      <c r="FCG302" s="730"/>
      <c r="FCH302" s="730"/>
      <c r="FCI302" s="730"/>
      <c r="FCJ302" s="730"/>
      <c r="FCK302" s="730"/>
      <c r="FCL302" s="730"/>
      <c r="FCM302" s="730"/>
      <c r="FCN302" s="730"/>
      <c r="FCO302" s="730"/>
      <c r="FCP302" s="730"/>
      <c r="FCQ302" s="730"/>
      <c r="FCR302" s="730"/>
      <c r="FCS302" s="730"/>
      <c r="FCT302" s="730"/>
      <c r="FCU302" s="730"/>
      <c r="FCV302" s="730"/>
      <c r="FCW302" s="730"/>
      <c r="FCX302" s="730"/>
      <c r="FCY302" s="730"/>
      <c r="FCZ302" s="730"/>
      <c r="FDA302" s="730"/>
      <c r="FDB302" s="730"/>
      <c r="FDC302" s="730"/>
      <c r="FDD302" s="730"/>
      <c r="FDE302" s="730"/>
      <c r="FDF302" s="730"/>
      <c r="FDG302" s="730"/>
      <c r="FDH302" s="730"/>
      <c r="FDI302" s="730"/>
      <c r="FDJ302" s="730"/>
      <c r="FDK302" s="730"/>
      <c r="FDL302" s="730"/>
      <c r="FDM302" s="730"/>
      <c r="FDN302" s="730"/>
      <c r="FDO302" s="730"/>
      <c r="FDP302" s="730"/>
      <c r="FDQ302" s="730"/>
      <c r="FDR302" s="730"/>
      <c r="FDS302" s="730"/>
      <c r="FDT302" s="730"/>
      <c r="FDU302" s="730"/>
      <c r="FDV302" s="730"/>
      <c r="FDW302" s="730"/>
      <c r="FDX302" s="730"/>
      <c r="FDY302" s="730"/>
      <c r="FDZ302" s="730"/>
      <c r="FEA302" s="730"/>
      <c r="FEB302" s="730"/>
      <c r="FEC302" s="730"/>
      <c r="FED302" s="730"/>
      <c r="FEE302" s="730"/>
      <c r="FEF302" s="730"/>
      <c r="FEG302" s="730"/>
      <c r="FEH302" s="730"/>
      <c r="FEI302" s="730"/>
      <c r="FEJ302" s="730"/>
      <c r="FEK302" s="730"/>
      <c r="FEL302" s="730"/>
      <c r="FEM302" s="730"/>
      <c r="FEN302" s="730"/>
      <c r="FEO302" s="730"/>
      <c r="FEP302" s="730"/>
      <c r="FEQ302" s="730"/>
      <c r="FER302" s="730"/>
      <c r="FES302" s="730"/>
      <c r="FET302" s="730"/>
      <c r="FEU302" s="730"/>
      <c r="FEV302" s="730"/>
      <c r="FEW302" s="730"/>
      <c r="FEX302" s="730"/>
      <c r="FEY302" s="730"/>
      <c r="FEZ302" s="730"/>
      <c r="FFA302" s="730"/>
      <c r="FFB302" s="730"/>
      <c r="FFC302" s="730"/>
      <c r="FFD302" s="730"/>
      <c r="FFE302" s="730"/>
      <c r="FFF302" s="730"/>
      <c r="FFG302" s="730"/>
      <c r="FFH302" s="730"/>
      <c r="FFI302" s="730"/>
      <c r="FFJ302" s="730"/>
      <c r="FFK302" s="730"/>
      <c r="FFL302" s="730"/>
      <c r="FFM302" s="730"/>
      <c r="FFN302" s="730"/>
      <c r="FFO302" s="730"/>
      <c r="FFP302" s="730"/>
      <c r="FFQ302" s="730"/>
      <c r="FFR302" s="730"/>
      <c r="FFS302" s="730"/>
      <c r="FFT302" s="730"/>
      <c r="FFU302" s="730"/>
      <c r="FFV302" s="730"/>
      <c r="FFW302" s="730"/>
      <c r="FFX302" s="730"/>
      <c r="FFY302" s="730"/>
      <c r="FFZ302" s="730"/>
      <c r="FGA302" s="730"/>
      <c r="FGB302" s="730"/>
      <c r="FGC302" s="730"/>
      <c r="FGD302" s="730"/>
      <c r="FGE302" s="730"/>
      <c r="FGF302" s="730"/>
      <c r="FGG302" s="730"/>
      <c r="FGH302" s="730"/>
      <c r="FGI302" s="730"/>
      <c r="FGJ302" s="730"/>
      <c r="FGK302" s="730"/>
      <c r="FGL302" s="730"/>
      <c r="FGM302" s="730"/>
      <c r="FGN302" s="730"/>
      <c r="FGO302" s="730"/>
      <c r="FGP302" s="730"/>
      <c r="FGQ302" s="730"/>
      <c r="FGR302" s="730"/>
      <c r="FGS302" s="730"/>
      <c r="FGT302" s="730"/>
      <c r="FGU302" s="730"/>
      <c r="FGV302" s="730"/>
      <c r="FGW302" s="730"/>
      <c r="FGX302" s="730"/>
      <c r="FGY302" s="730"/>
      <c r="FGZ302" s="730"/>
      <c r="FHA302" s="730"/>
      <c r="FHB302" s="730"/>
      <c r="FHC302" s="730"/>
      <c r="FHD302" s="730"/>
      <c r="FHE302" s="730"/>
      <c r="FHF302" s="730"/>
      <c r="FHG302" s="730"/>
      <c r="FHH302" s="730"/>
      <c r="FHI302" s="730"/>
      <c r="FHJ302" s="730"/>
      <c r="FHK302" s="730"/>
      <c r="FHL302" s="730"/>
      <c r="FHM302" s="730"/>
      <c r="FHN302" s="730"/>
      <c r="FHO302" s="730"/>
      <c r="FHP302" s="730"/>
      <c r="FHQ302" s="730"/>
      <c r="FHR302" s="730"/>
      <c r="FHS302" s="730"/>
      <c r="FHT302" s="730"/>
      <c r="FHU302" s="730"/>
      <c r="FHV302" s="730"/>
      <c r="FHW302" s="730"/>
      <c r="FHX302" s="730"/>
      <c r="FHY302" s="730"/>
      <c r="FHZ302" s="730"/>
      <c r="FIA302" s="730"/>
      <c r="FIB302" s="730"/>
      <c r="FIC302" s="730"/>
      <c r="FID302" s="730"/>
      <c r="FIE302" s="730"/>
      <c r="FIF302" s="730"/>
      <c r="FIG302" s="730"/>
      <c r="FIH302" s="730"/>
      <c r="FII302" s="730"/>
      <c r="FIJ302" s="730"/>
      <c r="FIK302" s="730"/>
      <c r="FIL302" s="730"/>
      <c r="FIM302" s="730"/>
      <c r="FIN302" s="730"/>
      <c r="FIO302" s="730"/>
      <c r="FIP302" s="730"/>
      <c r="FIQ302" s="730"/>
      <c r="FIR302" s="730"/>
      <c r="FIS302" s="730"/>
      <c r="FIT302" s="730"/>
      <c r="FIU302" s="730"/>
      <c r="FIV302" s="730"/>
      <c r="FIW302" s="730"/>
      <c r="FIX302" s="730"/>
      <c r="FIY302" s="730"/>
      <c r="FIZ302" s="730"/>
      <c r="FJA302" s="730"/>
      <c r="FJB302" s="730"/>
      <c r="FJC302" s="730"/>
      <c r="FJD302" s="730"/>
      <c r="FJE302" s="730"/>
      <c r="FJF302" s="730"/>
      <c r="FJG302" s="730"/>
      <c r="FJH302" s="730"/>
      <c r="FJI302" s="730"/>
      <c r="FJJ302" s="730"/>
      <c r="FJK302" s="730"/>
      <c r="FJL302" s="730"/>
      <c r="FJM302" s="730"/>
      <c r="FJN302" s="730"/>
      <c r="FJO302" s="730"/>
      <c r="FJP302" s="730"/>
      <c r="FJQ302" s="730"/>
      <c r="FJR302" s="730"/>
      <c r="FJS302" s="730"/>
      <c r="FJT302" s="730"/>
      <c r="FJU302" s="730"/>
      <c r="FJV302" s="730"/>
      <c r="FJW302" s="730"/>
      <c r="FJX302" s="730"/>
      <c r="FJY302" s="730"/>
      <c r="FJZ302" s="730"/>
      <c r="FKA302" s="730"/>
      <c r="FKB302" s="730"/>
      <c r="FKC302" s="730"/>
      <c r="FKD302" s="730"/>
      <c r="FKE302" s="730"/>
      <c r="FKF302" s="730"/>
      <c r="FKG302" s="730"/>
      <c r="FKH302" s="730"/>
      <c r="FKI302" s="730"/>
      <c r="FKJ302" s="730"/>
      <c r="FKK302" s="730"/>
      <c r="FKL302" s="730"/>
      <c r="FKM302" s="730"/>
      <c r="FKN302" s="730"/>
      <c r="FKO302" s="730"/>
      <c r="FKP302" s="730"/>
      <c r="FKQ302" s="730"/>
      <c r="FKR302" s="730"/>
      <c r="FKS302" s="730"/>
      <c r="FKT302" s="730"/>
      <c r="FKU302" s="730"/>
      <c r="FKV302" s="730"/>
      <c r="FKW302" s="730"/>
      <c r="FKX302" s="730"/>
      <c r="FKY302" s="730"/>
      <c r="FKZ302" s="730"/>
      <c r="FLA302" s="730"/>
      <c r="FLB302" s="730"/>
      <c r="FLC302" s="730"/>
      <c r="FLD302" s="730"/>
      <c r="FLE302" s="730"/>
      <c r="FLF302" s="730"/>
      <c r="FLG302" s="730"/>
      <c r="FLH302" s="730"/>
      <c r="FLI302" s="730"/>
      <c r="FLJ302" s="730"/>
      <c r="FLK302" s="730"/>
      <c r="FLL302" s="730"/>
      <c r="FLM302" s="730"/>
      <c r="FLN302" s="730"/>
      <c r="FLO302" s="730"/>
      <c r="FLP302" s="730"/>
      <c r="FLQ302" s="730"/>
      <c r="FLR302" s="730"/>
      <c r="FLS302" s="730"/>
      <c r="FLT302" s="730"/>
      <c r="FLU302" s="730"/>
      <c r="FLV302" s="730"/>
      <c r="FLW302" s="730"/>
      <c r="FLX302" s="730"/>
      <c r="FLY302" s="730"/>
      <c r="FLZ302" s="730"/>
      <c r="FMA302" s="730"/>
      <c r="FMB302" s="730"/>
      <c r="FMC302" s="730"/>
      <c r="FMD302" s="730"/>
      <c r="FME302" s="730"/>
      <c r="FMF302" s="730"/>
      <c r="FMG302" s="730"/>
      <c r="FMH302" s="730"/>
      <c r="FMI302" s="730"/>
      <c r="FMJ302" s="730"/>
      <c r="FMK302" s="730"/>
      <c r="FML302" s="730"/>
      <c r="FMM302" s="730"/>
      <c r="FMN302" s="730"/>
      <c r="FMO302" s="730"/>
      <c r="FMP302" s="730"/>
      <c r="FMQ302" s="730"/>
      <c r="FMR302" s="730"/>
      <c r="FMS302" s="730"/>
      <c r="FMT302" s="730"/>
      <c r="FMU302" s="730"/>
      <c r="FMV302" s="730"/>
      <c r="FMW302" s="730"/>
      <c r="FMX302" s="730"/>
      <c r="FMY302" s="730"/>
      <c r="FMZ302" s="730"/>
      <c r="FNA302" s="730"/>
      <c r="FNB302" s="730"/>
      <c r="FNC302" s="730"/>
      <c r="FND302" s="730"/>
      <c r="FNE302" s="730"/>
      <c r="FNF302" s="730"/>
      <c r="FNG302" s="730"/>
      <c r="FNH302" s="730"/>
      <c r="FNI302" s="730"/>
      <c r="FNJ302" s="730"/>
      <c r="FNK302" s="730"/>
      <c r="FNL302" s="730"/>
      <c r="FNM302" s="730"/>
      <c r="FNN302" s="730"/>
      <c r="FNO302" s="730"/>
      <c r="FNP302" s="730"/>
      <c r="FNQ302" s="730"/>
      <c r="FNR302" s="730"/>
      <c r="FNS302" s="730"/>
      <c r="FNT302" s="730"/>
      <c r="FNU302" s="730"/>
      <c r="FNV302" s="730"/>
      <c r="FNW302" s="730"/>
      <c r="FNX302" s="730"/>
      <c r="FNY302" s="730"/>
      <c r="FNZ302" s="730"/>
      <c r="FOA302" s="730"/>
      <c r="FOB302" s="730"/>
      <c r="FOC302" s="730"/>
      <c r="FOD302" s="730"/>
      <c r="FOE302" s="730"/>
      <c r="FOF302" s="730"/>
      <c r="FOG302" s="730"/>
      <c r="FOH302" s="730"/>
      <c r="FOI302" s="730"/>
      <c r="FOJ302" s="730"/>
      <c r="FOK302" s="730"/>
      <c r="FOL302" s="730"/>
      <c r="FOM302" s="730"/>
      <c r="FON302" s="730"/>
      <c r="FOO302" s="730"/>
      <c r="FOP302" s="730"/>
      <c r="FOQ302" s="730"/>
      <c r="FOR302" s="730"/>
      <c r="FOS302" s="730"/>
      <c r="FOT302" s="730"/>
      <c r="FOU302" s="730"/>
      <c r="FOV302" s="730"/>
      <c r="FOW302" s="730"/>
      <c r="FOX302" s="730"/>
      <c r="FOY302" s="730"/>
      <c r="FOZ302" s="730"/>
      <c r="FPA302" s="730"/>
      <c r="FPB302" s="730"/>
      <c r="FPC302" s="730"/>
      <c r="FPD302" s="730"/>
      <c r="FPE302" s="730"/>
      <c r="FPF302" s="730"/>
      <c r="FPG302" s="730"/>
      <c r="FPH302" s="730"/>
      <c r="FPI302" s="730"/>
      <c r="FPJ302" s="730"/>
      <c r="FPK302" s="730"/>
      <c r="FPL302" s="730"/>
      <c r="FPM302" s="730"/>
      <c r="FPN302" s="730"/>
      <c r="FPO302" s="730"/>
      <c r="FPP302" s="730"/>
      <c r="FPQ302" s="730"/>
      <c r="FPR302" s="730"/>
      <c r="FPS302" s="730"/>
      <c r="FPT302" s="730"/>
      <c r="FPU302" s="730"/>
      <c r="FPV302" s="730"/>
      <c r="FPW302" s="730"/>
      <c r="FPX302" s="730"/>
      <c r="FPY302" s="730"/>
      <c r="FPZ302" s="730"/>
      <c r="FQA302" s="730"/>
      <c r="FQB302" s="730"/>
      <c r="FQC302" s="730"/>
      <c r="FQD302" s="730"/>
      <c r="FQE302" s="730"/>
      <c r="FQF302" s="730"/>
      <c r="FQG302" s="730"/>
      <c r="FQH302" s="730"/>
      <c r="FQI302" s="730"/>
      <c r="FQJ302" s="730"/>
      <c r="FQK302" s="730"/>
      <c r="FQL302" s="730"/>
      <c r="FQM302" s="730"/>
      <c r="FQN302" s="730"/>
      <c r="FQO302" s="730"/>
      <c r="FQP302" s="730"/>
      <c r="FQQ302" s="730"/>
      <c r="FQR302" s="730"/>
      <c r="FQS302" s="730"/>
      <c r="FQT302" s="730"/>
      <c r="FQU302" s="730"/>
      <c r="FQV302" s="730"/>
      <c r="FQW302" s="730"/>
      <c r="FQX302" s="730"/>
      <c r="FQY302" s="730"/>
      <c r="FQZ302" s="730"/>
      <c r="FRA302" s="730"/>
      <c r="FRB302" s="730"/>
      <c r="FRC302" s="730"/>
      <c r="FRD302" s="730"/>
      <c r="FRE302" s="730"/>
      <c r="FRF302" s="730"/>
      <c r="FRG302" s="730"/>
      <c r="FRH302" s="730"/>
      <c r="FRI302" s="730"/>
      <c r="FRJ302" s="730"/>
      <c r="FRK302" s="730"/>
      <c r="FRL302" s="730"/>
      <c r="FRM302" s="730"/>
      <c r="FRN302" s="730"/>
      <c r="FRO302" s="730"/>
      <c r="FRP302" s="730"/>
      <c r="FRQ302" s="730"/>
      <c r="FRR302" s="730"/>
      <c r="FRS302" s="730"/>
      <c r="FRT302" s="730"/>
      <c r="FRU302" s="730"/>
      <c r="FRV302" s="730"/>
      <c r="FRW302" s="730"/>
      <c r="FRX302" s="730"/>
      <c r="FRY302" s="730"/>
      <c r="FRZ302" s="730"/>
      <c r="FSA302" s="730"/>
      <c r="FSB302" s="730"/>
      <c r="FSC302" s="730"/>
      <c r="FSD302" s="730"/>
      <c r="FSE302" s="730"/>
      <c r="FSF302" s="730"/>
      <c r="FSG302" s="730"/>
      <c r="FSH302" s="730"/>
      <c r="FSI302" s="730"/>
      <c r="FSJ302" s="730"/>
      <c r="FSK302" s="730"/>
      <c r="FSL302" s="730"/>
      <c r="FSM302" s="730"/>
      <c r="FSN302" s="730"/>
      <c r="FSO302" s="730"/>
      <c r="FSP302" s="730"/>
      <c r="FSQ302" s="730"/>
      <c r="FSR302" s="730"/>
      <c r="FSS302" s="730"/>
      <c r="FST302" s="730"/>
      <c r="FSU302" s="730"/>
      <c r="FSV302" s="730"/>
      <c r="FSW302" s="730"/>
      <c r="FSX302" s="730"/>
      <c r="FSY302" s="730"/>
      <c r="FSZ302" s="730"/>
      <c r="FTA302" s="730"/>
      <c r="FTB302" s="730"/>
      <c r="FTC302" s="730"/>
      <c r="FTD302" s="730"/>
      <c r="FTE302" s="730"/>
      <c r="FTF302" s="730"/>
      <c r="FTG302" s="730"/>
      <c r="FTH302" s="730"/>
      <c r="FTI302" s="730"/>
      <c r="FTJ302" s="730"/>
      <c r="FTK302" s="730"/>
      <c r="FTL302" s="730"/>
      <c r="FTM302" s="730"/>
      <c r="FTN302" s="730"/>
      <c r="FTO302" s="730"/>
      <c r="FTP302" s="730"/>
      <c r="FTQ302" s="730"/>
      <c r="FTR302" s="730"/>
      <c r="FTS302" s="730"/>
      <c r="FTT302" s="730"/>
      <c r="FTU302" s="730"/>
      <c r="FTV302" s="730"/>
      <c r="FTW302" s="730"/>
      <c r="FTX302" s="730"/>
      <c r="FTY302" s="730"/>
      <c r="FTZ302" s="730"/>
      <c r="FUA302" s="730"/>
      <c r="FUB302" s="730"/>
      <c r="FUC302" s="730"/>
      <c r="FUD302" s="730"/>
      <c r="FUE302" s="730"/>
      <c r="FUF302" s="730"/>
      <c r="FUG302" s="730"/>
      <c r="FUH302" s="730"/>
      <c r="FUI302" s="730"/>
      <c r="FUJ302" s="730"/>
      <c r="FUK302" s="730"/>
      <c r="FUL302" s="730"/>
      <c r="FUM302" s="730"/>
      <c r="FUN302" s="730"/>
      <c r="FUO302" s="730"/>
      <c r="FUP302" s="730"/>
      <c r="FUQ302" s="730"/>
      <c r="FUR302" s="730"/>
      <c r="FUS302" s="730"/>
      <c r="FUT302" s="730"/>
      <c r="FUU302" s="730"/>
      <c r="FUV302" s="730"/>
      <c r="FUW302" s="730"/>
      <c r="FUX302" s="730"/>
      <c r="FUY302" s="730"/>
      <c r="FUZ302" s="730"/>
      <c r="FVA302" s="730"/>
      <c r="FVB302" s="730"/>
      <c r="FVC302" s="730"/>
      <c r="FVD302" s="730"/>
      <c r="FVE302" s="730"/>
      <c r="FVF302" s="730"/>
      <c r="FVG302" s="730"/>
      <c r="FVH302" s="730"/>
      <c r="FVI302" s="730"/>
      <c r="FVJ302" s="730"/>
      <c r="FVK302" s="730"/>
      <c r="FVL302" s="730"/>
      <c r="FVM302" s="730"/>
      <c r="FVN302" s="730"/>
      <c r="FVO302" s="730"/>
      <c r="FVP302" s="730"/>
      <c r="FVQ302" s="730"/>
      <c r="FVR302" s="730"/>
      <c r="FVS302" s="730"/>
      <c r="FVT302" s="730"/>
      <c r="FVU302" s="730"/>
      <c r="FVV302" s="730"/>
      <c r="FVW302" s="730"/>
      <c r="FVX302" s="730"/>
      <c r="FVY302" s="730"/>
      <c r="FVZ302" s="730"/>
      <c r="FWA302" s="730"/>
      <c r="FWB302" s="730"/>
      <c r="FWC302" s="730"/>
      <c r="FWD302" s="730"/>
      <c r="FWE302" s="730"/>
      <c r="FWF302" s="730"/>
      <c r="FWG302" s="730"/>
      <c r="FWH302" s="730"/>
      <c r="FWI302" s="730"/>
      <c r="FWJ302" s="730"/>
      <c r="FWK302" s="730"/>
      <c r="FWL302" s="730"/>
      <c r="FWM302" s="730"/>
      <c r="FWN302" s="730"/>
      <c r="FWO302" s="730"/>
      <c r="FWP302" s="730"/>
      <c r="FWQ302" s="730"/>
      <c r="FWR302" s="730"/>
      <c r="FWS302" s="730"/>
      <c r="FWT302" s="730"/>
      <c r="FWU302" s="730"/>
      <c r="FWV302" s="730"/>
      <c r="FWW302" s="730"/>
      <c r="FWX302" s="730"/>
      <c r="FWY302" s="730"/>
      <c r="FWZ302" s="730"/>
      <c r="FXA302" s="730"/>
      <c r="FXB302" s="730"/>
      <c r="FXC302" s="730"/>
      <c r="FXD302" s="730"/>
      <c r="FXE302" s="730"/>
      <c r="FXF302" s="730"/>
      <c r="FXG302" s="730"/>
      <c r="FXH302" s="730"/>
      <c r="FXI302" s="730"/>
      <c r="FXJ302" s="730"/>
      <c r="FXK302" s="730"/>
      <c r="FXL302" s="730"/>
      <c r="FXM302" s="730"/>
      <c r="FXN302" s="730"/>
      <c r="FXO302" s="730"/>
      <c r="FXP302" s="730"/>
      <c r="FXQ302" s="730"/>
      <c r="FXR302" s="730"/>
      <c r="FXS302" s="730"/>
      <c r="FXT302" s="730"/>
      <c r="FXU302" s="730"/>
      <c r="FXV302" s="730"/>
      <c r="FXW302" s="730"/>
      <c r="FXX302" s="730"/>
      <c r="FXY302" s="730"/>
      <c r="FXZ302" s="730"/>
      <c r="FYA302" s="730"/>
      <c r="FYB302" s="730"/>
      <c r="FYC302" s="730"/>
      <c r="FYD302" s="730"/>
      <c r="FYE302" s="730"/>
      <c r="FYF302" s="730"/>
      <c r="FYG302" s="730"/>
      <c r="FYH302" s="730"/>
      <c r="FYI302" s="730"/>
      <c r="FYJ302" s="730"/>
      <c r="FYK302" s="730"/>
      <c r="FYL302" s="730"/>
      <c r="FYM302" s="730"/>
      <c r="FYN302" s="730"/>
      <c r="FYO302" s="730"/>
      <c r="FYP302" s="730"/>
      <c r="FYQ302" s="730"/>
      <c r="FYR302" s="730"/>
      <c r="FYS302" s="730"/>
      <c r="FYT302" s="730"/>
      <c r="FYU302" s="730"/>
      <c r="FYV302" s="730"/>
      <c r="FYW302" s="730"/>
      <c r="FYX302" s="730"/>
      <c r="FYY302" s="730"/>
      <c r="FYZ302" s="730"/>
      <c r="FZA302" s="730"/>
      <c r="FZB302" s="730"/>
      <c r="FZC302" s="730"/>
      <c r="FZD302" s="730"/>
      <c r="FZE302" s="730"/>
      <c r="FZF302" s="730"/>
      <c r="FZG302" s="730"/>
      <c r="FZH302" s="730"/>
      <c r="FZI302" s="730"/>
      <c r="FZJ302" s="730"/>
      <c r="FZK302" s="730"/>
      <c r="FZL302" s="730"/>
      <c r="FZM302" s="730"/>
      <c r="FZN302" s="730"/>
      <c r="FZO302" s="730"/>
      <c r="FZP302" s="730"/>
      <c r="FZQ302" s="730"/>
      <c r="FZR302" s="730"/>
      <c r="FZS302" s="730"/>
      <c r="FZT302" s="730"/>
      <c r="FZU302" s="730"/>
      <c r="FZV302" s="730"/>
      <c r="FZW302" s="730"/>
      <c r="FZX302" s="730"/>
      <c r="FZY302" s="730"/>
      <c r="FZZ302" s="730"/>
      <c r="GAA302" s="730"/>
      <c r="GAB302" s="730"/>
      <c r="GAC302" s="730"/>
      <c r="GAD302" s="730"/>
      <c r="GAE302" s="730"/>
      <c r="GAF302" s="730"/>
      <c r="GAG302" s="730"/>
      <c r="GAH302" s="730"/>
      <c r="GAI302" s="730"/>
      <c r="GAJ302" s="730"/>
      <c r="GAK302" s="730"/>
      <c r="GAL302" s="730"/>
      <c r="GAM302" s="730"/>
      <c r="GAN302" s="730"/>
      <c r="GAO302" s="730"/>
      <c r="GAP302" s="730"/>
      <c r="GAQ302" s="730"/>
      <c r="GAR302" s="730"/>
      <c r="GAS302" s="730"/>
      <c r="GAT302" s="730"/>
      <c r="GAU302" s="730"/>
      <c r="GAV302" s="730"/>
      <c r="GAW302" s="730"/>
      <c r="GAX302" s="730"/>
      <c r="GAY302" s="730"/>
      <c r="GAZ302" s="730"/>
      <c r="GBA302" s="730"/>
      <c r="GBB302" s="730"/>
      <c r="GBC302" s="730"/>
      <c r="GBD302" s="730"/>
      <c r="GBE302" s="730"/>
      <c r="GBF302" s="730"/>
      <c r="GBG302" s="730"/>
      <c r="GBH302" s="730"/>
      <c r="GBI302" s="730"/>
      <c r="GBJ302" s="730"/>
      <c r="GBK302" s="730"/>
      <c r="GBL302" s="730"/>
      <c r="GBM302" s="730"/>
      <c r="GBN302" s="730"/>
      <c r="GBO302" s="730"/>
      <c r="GBP302" s="730"/>
      <c r="GBQ302" s="730"/>
      <c r="GBR302" s="730"/>
      <c r="GBS302" s="730"/>
      <c r="GBT302" s="730"/>
      <c r="GBU302" s="730"/>
      <c r="GBV302" s="730"/>
      <c r="GBW302" s="730"/>
      <c r="GBX302" s="730"/>
      <c r="GBY302" s="730"/>
      <c r="GBZ302" s="730"/>
      <c r="GCA302" s="730"/>
      <c r="GCB302" s="730"/>
      <c r="GCC302" s="730"/>
      <c r="GCD302" s="730"/>
      <c r="GCE302" s="730"/>
      <c r="GCF302" s="730"/>
      <c r="GCG302" s="730"/>
      <c r="GCH302" s="730"/>
      <c r="GCI302" s="730"/>
      <c r="GCJ302" s="730"/>
      <c r="GCK302" s="730"/>
      <c r="GCL302" s="730"/>
      <c r="GCM302" s="730"/>
      <c r="GCN302" s="730"/>
      <c r="GCO302" s="730"/>
      <c r="GCP302" s="730"/>
      <c r="GCQ302" s="730"/>
      <c r="GCR302" s="730"/>
      <c r="GCS302" s="730"/>
      <c r="GCT302" s="730"/>
      <c r="GCU302" s="730"/>
      <c r="GCV302" s="730"/>
      <c r="GCW302" s="730"/>
      <c r="GCX302" s="730"/>
      <c r="GCY302" s="730"/>
      <c r="GCZ302" s="730"/>
      <c r="GDA302" s="730"/>
      <c r="GDB302" s="730"/>
      <c r="GDC302" s="730"/>
      <c r="GDD302" s="730"/>
      <c r="GDE302" s="730"/>
      <c r="GDF302" s="730"/>
      <c r="GDG302" s="730"/>
      <c r="GDH302" s="730"/>
      <c r="GDI302" s="730"/>
      <c r="GDJ302" s="730"/>
      <c r="GDK302" s="730"/>
      <c r="GDL302" s="730"/>
      <c r="GDM302" s="730"/>
      <c r="GDN302" s="730"/>
      <c r="GDO302" s="730"/>
      <c r="GDP302" s="730"/>
      <c r="GDQ302" s="730"/>
      <c r="GDR302" s="730"/>
      <c r="GDS302" s="730"/>
      <c r="GDT302" s="730"/>
      <c r="GDU302" s="730"/>
      <c r="GDV302" s="730"/>
      <c r="GDW302" s="730"/>
      <c r="GDX302" s="730"/>
      <c r="GDY302" s="730"/>
      <c r="GDZ302" s="730"/>
      <c r="GEA302" s="730"/>
      <c r="GEB302" s="730"/>
      <c r="GEC302" s="730"/>
      <c r="GED302" s="730"/>
      <c r="GEE302" s="730"/>
      <c r="GEF302" s="730"/>
      <c r="GEG302" s="730"/>
      <c r="GEH302" s="730"/>
      <c r="GEI302" s="730"/>
      <c r="GEJ302" s="730"/>
      <c r="GEK302" s="730"/>
      <c r="GEL302" s="730"/>
      <c r="GEM302" s="730"/>
      <c r="GEN302" s="730"/>
      <c r="GEO302" s="730"/>
      <c r="GEP302" s="730"/>
      <c r="GEQ302" s="730"/>
      <c r="GER302" s="730"/>
      <c r="GES302" s="730"/>
      <c r="GET302" s="730"/>
      <c r="GEU302" s="730"/>
      <c r="GEV302" s="730"/>
      <c r="GEW302" s="730"/>
      <c r="GEX302" s="730"/>
      <c r="GEY302" s="730"/>
      <c r="GEZ302" s="730"/>
      <c r="GFA302" s="730"/>
      <c r="GFB302" s="730"/>
      <c r="GFC302" s="730"/>
      <c r="GFD302" s="730"/>
      <c r="GFE302" s="730"/>
      <c r="GFF302" s="730"/>
      <c r="GFG302" s="730"/>
      <c r="GFH302" s="730"/>
      <c r="GFI302" s="730"/>
      <c r="GFJ302" s="730"/>
      <c r="GFK302" s="730"/>
      <c r="GFL302" s="730"/>
      <c r="GFM302" s="730"/>
      <c r="GFN302" s="730"/>
      <c r="GFO302" s="730"/>
      <c r="GFP302" s="730"/>
      <c r="GFQ302" s="730"/>
      <c r="GFR302" s="730"/>
      <c r="GFS302" s="730"/>
      <c r="GFT302" s="730"/>
      <c r="GFU302" s="730"/>
      <c r="GFV302" s="730"/>
      <c r="GFW302" s="730"/>
      <c r="GFX302" s="730"/>
      <c r="GFY302" s="730"/>
      <c r="GFZ302" s="730"/>
      <c r="GGA302" s="730"/>
      <c r="GGB302" s="730"/>
      <c r="GGC302" s="730"/>
      <c r="GGD302" s="730"/>
      <c r="GGE302" s="730"/>
      <c r="GGF302" s="730"/>
      <c r="GGG302" s="730"/>
      <c r="GGH302" s="730"/>
      <c r="GGI302" s="730"/>
      <c r="GGJ302" s="730"/>
      <c r="GGK302" s="730"/>
      <c r="GGL302" s="730"/>
      <c r="GGM302" s="730"/>
      <c r="GGN302" s="730"/>
      <c r="GGO302" s="730"/>
      <c r="GGP302" s="730"/>
      <c r="GGQ302" s="730"/>
      <c r="GGR302" s="730"/>
      <c r="GGS302" s="730"/>
      <c r="GGT302" s="730"/>
      <c r="GGU302" s="730"/>
      <c r="GGV302" s="730"/>
      <c r="GGW302" s="730"/>
      <c r="GGX302" s="730"/>
      <c r="GGY302" s="730"/>
      <c r="GGZ302" s="730"/>
      <c r="GHA302" s="730"/>
      <c r="GHB302" s="730"/>
      <c r="GHC302" s="730"/>
      <c r="GHD302" s="730"/>
      <c r="GHE302" s="730"/>
      <c r="GHF302" s="730"/>
      <c r="GHG302" s="730"/>
      <c r="GHH302" s="730"/>
      <c r="GHI302" s="730"/>
      <c r="GHJ302" s="730"/>
      <c r="GHK302" s="730"/>
      <c r="GHL302" s="730"/>
      <c r="GHM302" s="730"/>
      <c r="GHN302" s="730"/>
      <c r="GHO302" s="730"/>
      <c r="GHP302" s="730"/>
      <c r="GHQ302" s="730"/>
      <c r="GHR302" s="730"/>
      <c r="GHS302" s="730"/>
      <c r="GHT302" s="730"/>
      <c r="GHU302" s="730"/>
      <c r="GHV302" s="730"/>
      <c r="GHW302" s="730"/>
      <c r="GHX302" s="730"/>
      <c r="GHY302" s="730"/>
      <c r="GHZ302" s="730"/>
      <c r="GIA302" s="730"/>
      <c r="GIB302" s="730"/>
      <c r="GIC302" s="730"/>
      <c r="GID302" s="730"/>
      <c r="GIE302" s="730"/>
      <c r="GIF302" s="730"/>
      <c r="GIG302" s="730"/>
      <c r="GIH302" s="730"/>
      <c r="GII302" s="730"/>
      <c r="GIJ302" s="730"/>
      <c r="GIK302" s="730"/>
      <c r="GIL302" s="730"/>
      <c r="GIM302" s="730"/>
      <c r="GIN302" s="730"/>
      <c r="GIO302" s="730"/>
      <c r="GIP302" s="730"/>
      <c r="GIQ302" s="730"/>
      <c r="GIR302" s="730"/>
      <c r="GIS302" s="730"/>
      <c r="GIT302" s="730"/>
      <c r="GIU302" s="730"/>
      <c r="GIV302" s="730"/>
      <c r="GIW302" s="730"/>
      <c r="GIX302" s="730"/>
      <c r="GIY302" s="730"/>
      <c r="GIZ302" s="730"/>
      <c r="GJA302" s="730"/>
      <c r="GJB302" s="730"/>
      <c r="GJC302" s="730"/>
      <c r="GJD302" s="730"/>
      <c r="GJE302" s="730"/>
      <c r="GJF302" s="730"/>
      <c r="GJG302" s="730"/>
      <c r="GJH302" s="730"/>
      <c r="GJI302" s="730"/>
      <c r="GJJ302" s="730"/>
      <c r="GJK302" s="730"/>
      <c r="GJL302" s="730"/>
      <c r="GJM302" s="730"/>
      <c r="GJN302" s="730"/>
      <c r="GJO302" s="730"/>
      <c r="GJP302" s="730"/>
      <c r="GJQ302" s="730"/>
      <c r="GJR302" s="730"/>
      <c r="GJS302" s="730"/>
      <c r="GJT302" s="730"/>
      <c r="GJU302" s="730"/>
      <c r="GJV302" s="730"/>
      <c r="GJW302" s="730"/>
      <c r="GJX302" s="730"/>
      <c r="GJY302" s="730"/>
      <c r="GJZ302" s="730"/>
      <c r="GKA302" s="730"/>
      <c r="GKB302" s="730"/>
      <c r="GKC302" s="730"/>
      <c r="GKD302" s="730"/>
      <c r="GKE302" s="730"/>
      <c r="GKF302" s="730"/>
      <c r="GKG302" s="730"/>
      <c r="GKH302" s="730"/>
      <c r="GKI302" s="730"/>
      <c r="GKJ302" s="730"/>
      <c r="GKK302" s="730"/>
      <c r="GKL302" s="730"/>
      <c r="GKM302" s="730"/>
      <c r="GKN302" s="730"/>
      <c r="GKO302" s="730"/>
      <c r="GKP302" s="730"/>
      <c r="GKQ302" s="730"/>
      <c r="GKR302" s="730"/>
      <c r="GKS302" s="730"/>
      <c r="GKT302" s="730"/>
      <c r="GKU302" s="730"/>
      <c r="GKV302" s="730"/>
      <c r="GKW302" s="730"/>
      <c r="GKX302" s="730"/>
      <c r="GKY302" s="730"/>
      <c r="GKZ302" s="730"/>
      <c r="GLA302" s="730"/>
      <c r="GLB302" s="730"/>
      <c r="GLC302" s="730"/>
      <c r="GLD302" s="730"/>
      <c r="GLE302" s="730"/>
      <c r="GLF302" s="730"/>
      <c r="GLG302" s="730"/>
      <c r="GLH302" s="730"/>
      <c r="GLI302" s="730"/>
      <c r="GLJ302" s="730"/>
      <c r="GLK302" s="730"/>
      <c r="GLL302" s="730"/>
      <c r="GLM302" s="730"/>
      <c r="GLN302" s="730"/>
      <c r="GLO302" s="730"/>
      <c r="GLP302" s="730"/>
      <c r="GLQ302" s="730"/>
      <c r="GLR302" s="730"/>
      <c r="GLS302" s="730"/>
      <c r="GLT302" s="730"/>
      <c r="GLU302" s="730"/>
      <c r="GLV302" s="730"/>
      <c r="GLW302" s="730"/>
      <c r="GLX302" s="730"/>
      <c r="GLY302" s="730"/>
      <c r="GLZ302" s="730"/>
      <c r="GMA302" s="730"/>
      <c r="GMB302" s="730"/>
      <c r="GMC302" s="730"/>
      <c r="GMD302" s="730"/>
      <c r="GME302" s="730"/>
      <c r="GMF302" s="730"/>
      <c r="GMG302" s="730"/>
      <c r="GMH302" s="730"/>
      <c r="GMI302" s="730"/>
      <c r="GMJ302" s="730"/>
      <c r="GMK302" s="730"/>
      <c r="GML302" s="730"/>
      <c r="GMM302" s="730"/>
      <c r="GMN302" s="730"/>
      <c r="GMO302" s="730"/>
      <c r="GMP302" s="730"/>
      <c r="GMQ302" s="730"/>
      <c r="GMR302" s="730"/>
      <c r="GMS302" s="730"/>
      <c r="GMT302" s="730"/>
      <c r="GMU302" s="730"/>
      <c r="GMV302" s="730"/>
      <c r="GMW302" s="730"/>
      <c r="GMX302" s="730"/>
      <c r="GMY302" s="730"/>
      <c r="GMZ302" s="730"/>
      <c r="GNA302" s="730"/>
      <c r="GNB302" s="730"/>
      <c r="GNC302" s="730"/>
      <c r="GND302" s="730"/>
      <c r="GNE302" s="730"/>
      <c r="GNF302" s="730"/>
      <c r="GNG302" s="730"/>
      <c r="GNH302" s="730"/>
      <c r="GNI302" s="730"/>
      <c r="GNJ302" s="730"/>
      <c r="GNK302" s="730"/>
      <c r="GNL302" s="730"/>
      <c r="GNM302" s="730"/>
      <c r="GNN302" s="730"/>
      <c r="GNO302" s="730"/>
      <c r="GNP302" s="730"/>
      <c r="GNQ302" s="730"/>
      <c r="GNR302" s="730"/>
      <c r="GNS302" s="730"/>
      <c r="GNT302" s="730"/>
      <c r="GNU302" s="730"/>
      <c r="GNV302" s="730"/>
      <c r="GNW302" s="730"/>
      <c r="GNX302" s="730"/>
      <c r="GNY302" s="730"/>
      <c r="GNZ302" s="730"/>
      <c r="GOA302" s="730"/>
      <c r="GOB302" s="730"/>
      <c r="GOC302" s="730"/>
      <c r="GOD302" s="730"/>
      <c r="GOE302" s="730"/>
      <c r="GOF302" s="730"/>
      <c r="GOG302" s="730"/>
      <c r="GOH302" s="730"/>
      <c r="GOI302" s="730"/>
      <c r="GOJ302" s="730"/>
      <c r="GOK302" s="730"/>
      <c r="GOL302" s="730"/>
      <c r="GOM302" s="730"/>
      <c r="GON302" s="730"/>
      <c r="GOO302" s="730"/>
      <c r="GOP302" s="730"/>
      <c r="GOQ302" s="730"/>
      <c r="GOR302" s="730"/>
      <c r="GOS302" s="730"/>
      <c r="GOT302" s="730"/>
      <c r="GOU302" s="730"/>
      <c r="GOV302" s="730"/>
      <c r="GOW302" s="730"/>
      <c r="GOX302" s="730"/>
      <c r="GOY302" s="730"/>
      <c r="GOZ302" s="730"/>
      <c r="GPA302" s="730"/>
      <c r="GPB302" s="730"/>
      <c r="GPC302" s="730"/>
      <c r="GPD302" s="730"/>
      <c r="GPE302" s="730"/>
      <c r="GPF302" s="730"/>
      <c r="GPG302" s="730"/>
      <c r="GPH302" s="730"/>
      <c r="GPI302" s="730"/>
      <c r="GPJ302" s="730"/>
      <c r="GPK302" s="730"/>
      <c r="GPL302" s="730"/>
      <c r="GPM302" s="730"/>
      <c r="GPN302" s="730"/>
      <c r="GPO302" s="730"/>
      <c r="GPP302" s="730"/>
      <c r="GPQ302" s="730"/>
      <c r="GPR302" s="730"/>
      <c r="GPS302" s="730"/>
      <c r="GPT302" s="730"/>
      <c r="GPU302" s="730"/>
      <c r="GPV302" s="730"/>
      <c r="GPW302" s="730"/>
      <c r="GPX302" s="730"/>
      <c r="GPY302" s="730"/>
      <c r="GPZ302" s="730"/>
      <c r="GQA302" s="730"/>
      <c r="GQB302" s="730"/>
      <c r="GQC302" s="730"/>
      <c r="GQD302" s="730"/>
      <c r="GQE302" s="730"/>
      <c r="GQF302" s="730"/>
      <c r="GQG302" s="730"/>
      <c r="GQH302" s="730"/>
      <c r="GQI302" s="730"/>
      <c r="GQJ302" s="730"/>
      <c r="GQK302" s="730"/>
      <c r="GQL302" s="730"/>
      <c r="GQM302" s="730"/>
      <c r="GQN302" s="730"/>
      <c r="GQO302" s="730"/>
      <c r="GQP302" s="730"/>
      <c r="GQQ302" s="730"/>
      <c r="GQR302" s="730"/>
      <c r="GQS302" s="730"/>
      <c r="GQT302" s="730"/>
      <c r="GQU302" s="730"/>
      <c r="GQV302" s="730"/>
      <c r="GQW302" s="730"/>
      <c r="GQX302" s="730"/>
      <c r="GQY302" s="730"/>
      <c r="GQZ302" s="730"/>
      <c r="GRA302" s="730"/>
      <c r="GRB302" s="730"/>
      <c r="GRC302" s="730"/>
      <c r="GRD302" s="730"/>
      <c r="GRE302" s="730"/>
      <c r="GRF302" s="730"/>
      <c r="GRG302" s="730"/>
      <c r="GRH302" s="730"/>
      <c r="GRI302" s="730"/>
      <c r="GRJ302" s="730"/>
      <c r="GRK302" s="730"/>
      <c r="GRL302" s="730"/>
      <c r="GRM302" s="730"/>
      <c r="GRN302" s="730"/>
      <c r="GRO302" s="730"/>
      <c r="GRP302" s="730"/>
      <c r="GRQ302" s="730"/>
      <c r="GRR302" s="730"/>
      <c r="GRS302" s="730"/>
      <c r="GRT302" s="730"/>
      <c r="GRU302" s="730"/>
      <c r="GRV302" s="730"/>
      <c r="GRW302" s="730"/>
      <c r="GRX302" s="730"/>
      <c r="GRY302" s="730"/>
      <c r="GRZ302" s="730"/>
      <c r="GSA302" s="730"/>
      <c r="GSB302" s="730"/>
      <c r="GSC302" s="730"/>
      <c r="GSD302" s="730"/>
      <c r="GSE302" s="730"/>
      <c r="GSF302" s="730"/>
      <c r="GSG302" s="730"/>
      <c r="GSH302" s="730"/>
      <c r="GSI302" s="730"/>
      <c r="GSJ302" s="730"/>
      <c r="GSK302" s="730"/>
      <c r="GSL302" s="730"/>
      <c r="GSM302" s="730"/>
      <c r="GSN302" s="730"/>
      <c r="GSO302" s="730"/>
      <c r="GSP302" s="730"/>
      <c r="GSQ302" s="730"/>
      <c r="GSR302" s="730"/>
      <c r="GSS302" s="730"/>
      <c r="GST302" s="730"/>
      <c r="GSU302" s="730"/>
      <c r="GSV302" s="730"/>
      <c r="GSW302" s="730"/>
      <c r="GSX302" s="730"/>
      <c r="GSY302" s="730"/>
      <c r="GSZ302" s="730"/>
      <c r="GTA302" s="730"/>
      <c r="GTB302" s="730"/>
      <c r="GTC302" s="730"/>
      <c r="GTD302" s="730"/>
      <c r="GTE302" s="730"/>
      <c r="GTF302" s="730"/>
      <c r="GTG302" s="730"/>
      <c r="GTH302" s="730"/>
      <c r="GTI302" s="730"/>
      <c r="GTJ302" s="730"/>
      <c r="GTK302" s="730"/>
      <c r="GTL302" s="730"/>
      <c r="GTM302" s="730"/>
      <c r="GTN302" s="730"/>
      <c r="GTO302" s="730"/>
      <c r="GTP302" s="730"/>
      <c r="GTQ302" s="730"/>
      <c r="GTR302" s="730"/>
      <c r="GTS302" s="730"/>
      <c r="GTT302" s="730"/>
      <c r="GTU302" s="730"/>
      <c r="GTV302" s="730"/>
      <c r="GTW302" s="730"/>
      <c r="GTX302" s="730"/>
      <c r="GTY302" s="730"/>
      <c r="GTZ302" s="730"/>
      <c r="GUA302" s="730"/>
      <c r="GUB302" s="730"/>
      <c r="GUC302" s="730"/>
      <c r="GUD302" s="730"/>
      <c r="GUE302" s="730"/>
      <c r="GUF302" s="730"/>
      <c r="GUG302" s="730"/>
      <c r="GUH302" s="730"/>
      <c r="GUI302" s="730"/>
      <c r="GUJ302" s="730"/>
      <c r="GUK302" s="730"/>
      <c r="GUL302" s="730"/>
      <c r="GUM302" s="730"/>
      <c r="GUN302" s="730"/>
      <c r="GUO302" s="730"/>
      <c r="GUP302" s="730"/>
      <c r="GUQ302" s="730"/>
      <c r="GUR302" s="730"/>
      <c r="GUS302" s="730"/>
      <c r="GUT302" s="730"/>
      <c r="GUU302" s="730"/>
      <c r="GUV302" s="730"/>
      <c r="GUW302" s="730"/>
      <c r="GUX302" s="730"/>
      <c r="GUY302" s="730"/>
      <c r="GUZ302" s="730"/>
      <c r="GVA302" s="730"/>
      <c r="GVB302" s="730"/>
      <c r="GVC302" s="730"/>
      <c r="GVD302" s="730"/>
      <c r="GVE302" s="730"/>
      <c r="GVF302" s="730"/>
      <c r="GVG302" s="730"/>
      <c r="GVH302" s="730"/>
      <c r="GVI302" s="730"/>
      <c r="GVJ302" s="730"/>
      <c r="GVK302" s="730"/>
      <c r="GVL302" s="730"/>
      <c r="GVM302" s="730"/>
      <c r="GVN302" s="730"/>
      <c r="GVO302" s="730"/>
      <c r="GVP302" s="730"/>
      <c r="GVQ302" s="730"/>
      <c r="GVR302" s="730"/>
      <c r="GVS302" s="730"/>
      <c r="GVT302" s="730"/>
      <c r="GVU302" s="730"/>
      <c r="GVV302" s="730"/>
      <c r="GVW302" s="730"/>
      <c r="GVX302" s="730"/>
      <c r="GVY302" s="730"/>
      <c r="GVZ302" s="730"/>
      <c r="GWA302" s="730"/>
      <c r="GWB302" s="730"/>
      <c r="GWC302" s="730"/>
      <c r="GWD302" s="730"/>
      <c r="GWE302" s="730"/>
      <c r="GWF302" s="730"/>
      <c r="GWG302" s="730"/>
      <c r="GWH302" s="730"/>
      <c r="GWI302" s="730"/>
      <c r="GWJ302" s="730"/>
      <c r="GWK302" s="730"/>
      <c r="GWL302" s="730"/>
      <c r="GWM302" s="730"/>
      <c r="GWN302" s="730"/>
      <c r="GWO302" s="730"/>
      <c r="GWP302" s="730"/>
      <c r="GWQ302" s="730"/>
      <c r="GWR302" s="730"/>
      <c r="GWS302" s="730"/>
      <c r="GWT302" s="730"/>
      <c r="GWU302" s="730"/>
      <c r="GWV302" s="730"/>
      <c r="GWW302" s="730"/>
      <c r="GWX302" s="730"/>
      <c r="GWY302" s="730"/>
      <c r="GWZ302" s="730"/>
      <c r="GXA302" s="730"/>
      <c r="GXB302" s="730"/>
      <c r="GXC302" s="730"/>
      <c r="GXD302" s="730"/>
      <c r="GXE302" s="730"/>
      <c r="GXF302" s="730"/>
      <c r="GXG302" s="730"/>
      <c r="GXH302" s="730"/>
      <c r="GXI302" s="730"/>
      <c r="GXJ302" s="730"/>
      <c r="GXK302" s="730"/>
      <c r="GXL302" s="730"/>
      <c r="GXM302" s="730"/>
      <c r="GXN302" s="730"/>
      <c r="GXO302" s="730"/>
      <c r="GXP302" s="730"/>
      <c r="GXQ302" s="730"/>
      <c r="GXR302" s="730"/>
      <c r="GXS302" s="730"/>
      <c r="GXT302" s="730"/>
      <c r="GXU302" s="730"/>
      <c r="GXV302" s="730"/>
      <c r="GXW302" s="730"/>
      <c r="GXX302" s="730"/>
      <c r="GXY302" s="730"/>
      <c r="GXZ302" s="730"/>
      <c r="GYA302" s="730"/>
      <c r="GYB302" s="730"/>
      <c r="GYC302" s="730"/>
      <c r="GYD302" s="730"/>
      <c r="GYE302" s="730"/>
      <c r="GYF302" s="730"/>
      <c r="GYG302" s="730"/>
      <c r="GYH302" s="730"/>
      <c r="GYI302" s="730"/>
      <c r="GYJ302" s="730"/>
      <c r="GYK302" s="730"/>
      <c r="GYL302" s="730"/>
      <c r="GYM302" s="730"/>
      <c r="GYN302" s="730"/>
      <c r="GYO302" s="730"/>
      <c r="GYP302" s="730"/>
      <c r="GYQ302" s="730"/>
      <c r="GYR302" s="730"/>
      <c r="GYS302" s="730"/>
      <c r="GYT302" s="730"/>
      <c r="GYU302" s="730"/>
      <c r="GYV302" s="730"/>
      <c r="GYW302" s="730"/>
      <c r="GYX302" s="730"/>
      <c r="GYY302" s="730"/>
      <c r="GYZ302" s="730"/>
      <c r="GZA302" s="730"/>
      <c r="GZB302" s="730"/>
      <c r="GZC302" s="730"/>
      <c r="GZD302" s="730"/>
      <c r="GZE302" s="730"/>
      <c r="GZF302" s="730"/>
      <c r="GZG302" s="730"/>
      <c r="GZH302" s="730"/>
      <c r="GZI302" s="730"/>
      <c r="GZJ302" s="730"/>
      <c r="GZK302" s="730"/>
      <c r="GZL302" s="730"/>
      <c r="GZM302" s="730"/>
      <c r="GZN302" s="730"/>
      <c r="GZO302" s="730"/>
      <c r="GZP302" s="730"/>
      <c r="GZQ302" s="730"/>
      <c r="GZR302" s="730"/>
      <c r="GZS302" s="730"/>
      <c r="GZT302" s="730"/>
      <c r="GZU302" s="730"/>
      <c r="GZV302" s="730"/>
      <c r="GZW302" s="730"/>
      <c r="GZX302" s="730"/>
      <c r="GZY302" s="730"/>
      <c r="GZZ302" s="730"/>
      <c r="HAA302" s="730"/>
      <c r="HAB302" s="730"/>
      <c r="HAC302" s="730"/>
      <c r="HAD302" s="730"/>
      <c r="HAE302" s="730"/>
      <c r="HAF302" s="730"/>
      <c r="HAG302" s="730"/>
      <c r="HAH302" s="730"/>
      <c r="HAI302" s="730"/>
      <c r="HAJ302" s="730"/>
      <c r="HAK302" s="730"/>
      <c r="HAL302" s="730"/>
      <c r="HAM302" s="730"/>
      <c r="HAN302" s="730"/>
      <c r="HAO302" s="730"/>
      <c r="HAP302" s="730"/>
      <c r="HAQ302" s="730"/>
      <c r="HAR302" s="730"/>
      <c r="HAS302" s="730"/>
      <c r="HAT302" s="730"/>
      <c r="HAU302" s="730"/>
      <c r="HAV302" s="730"/>
      <c r="HAW302" s="730"/>
      <c r="HAX302" s="730"/>
      <c r="HAY302" s="730"/>
      <c r="HAZ302" s="730"/>
      <c r="HBA302" s="730"/>
      <c r="HBB302" s="730"/>
      <c r="HBC302" s="730"/>
      <c r="HBD302" s="730"/>
      <c r="HBE302" s="730"/>
      <c r="HBF302" s="730"/>
      <c r="HBG302" s="730"/>
      <c r="HBH302" s="730"/>
      <c r="HBI302" s="730"/>
      <c r="HBJ302" s="730"/>
      <c r="HBK302" s="730"/>
      <c r="HBL302" s="730"/>
      <c r="HBM302" s="730"/>
      <c r="HBN302" s="730"/>
      <c r="HBO302" s="730"/>
      <c r="HBP302" s="730"/>
      <c r="HBQ302" s="730"/>
      <c r="HBR302" s="730"/>
      <c r="HBS302" s="730"/>
      <c r="HBT302" s="730"/>
      <c r="HBU302" s="730"/>
      <c r="HBV302" s="730"/>
      <c r="HBW302" s="730"/>
      <c r="HBX302" s="730"/>
      <c r="HBY302" s="730"/>
      <c r="HBZ302" s="730"/>
      <c r="HCA302" s="730"/>
      <c r="HCB302" s="730"/>
      <c r="HCC302" s="730"/>
      <c r="HCD302" s="730"/>
      <c r="HCE302" s="730"/>
      <c r="HCF302" s="730"/>
      <c r="HCG302" s="730"/>
      <c r="HCH302" s="730"/>
      <c r="HCI302" s="730"/>
      <c r="HCJ302" s="730"/>
      <c r="HCK302" s="730"/>
      <c r="HCL302" s="730"/>
      <c r="HCM302" s="730"/>
      <c r="HCN302" s="730"/>
      <c r="HCO302" s="730"/>
      <c r="HCP302" s="730"/>
      <c r="HCQ302" s="730"/>
      <c r="HCR302" s="730"/>
      <c r="HCS302" s="730"/>
      <c r="HCT302" s="730"/>
      <c r="HCU302" s="730"/>
      <c r="HCV302" s="730"/>
      <c r="HCW302" s="730"/>
      <c r="HCX302" s="730"/>
      <c r="HCY302" s="730"/>
      <c r="HCZ302" s="730"/>
      <c r="HDA302" s="730"/>
      <c r="HDB302" s="730"/>
      <c r="HDC302" s="730"/>
      <c r="HDD302" s="730"/>
      <c r="HDE302" s="730"/>
      <c r="HDF302" s="730"/>
      <c r="HDG302" s="730"/>
      <c r="HDH302" s="730"/>
      <c r="HDI302" s="730"/>
      <c r="HDJ302" s="730"/>
      <c r="HDK302" s="730"/>
      <c r="HDL302" s="730"/>
      <c r="HDM302" s="730"/>
      <c r="HDN302" s="730"/>
      <c r="HDO302" s="730"/>
      <c r="HDP302" s="730"/>
      <c r="HDQ302" s="730"/>
      <c r="HDR302" s="730"/>
      <c r="HDS302" s="730"/>
      <c r="HDT302" s="730"/>
      <c r="HDU302" s="730"/>
      <c r="HDV302" s="730"/>
      <c r="HDW302" s="730"/>
      <c r="HDX302" s="730"/>
      <c r="HDY302" s="730"/>
      <c r="HDZ302" s="730"/>
      <c r="HEA302" s="730"/>
      <c r="HEB302" s="730"/>
      <c r="HEC302" s="730"/>
      <c r="HED302" s="730"/>
      <c r="HEE302" s="730"/>
      <c r="HEF302" s="730"/>
      <c r="HEG302" s="730"/>
      <c r="HEH302" s="730"/>
      <c r="HEI302" s="730"/>
      <c r="HEJ302" s="730"/>
      <c r="HEK302" s="730"/>
      <c r="HEL302" s="730"/>
      <c r="HEM302" s="730"/>
      <c r="HEN302" s="730"/>
      <c r="HEO302" s="730"/>
      <c r="HEP302" s="730"/>
      <c r="HEQ302" s="730"/>
      <c r="HER302" s="730"/>
      <c r="HES302" s="730"/>
      <c r="HET302" s="730"/>
      <c r="HEU302" s="730"/>
      <c r="HEV302" s="730"/>
      <c r="HEW302" s="730"/>
      <c r="HEX302" s="730"/>
      <c r="HEY302" s="730"/>
      <c r="HEZ302" s="730"/>
      <c r="HFA302" s="730"/>
      <c r="HFB302" s="730"/>
      <c r="HFC302" s="730"/>
      <c r="HFD302" s="730"/>
      <c r="HFE302" s="730"/>
      <c r="HFF302" s="730"/>
      <c r="HFG302" s="730"/>
      <c r="HFH302" s="730"/>
      <c r="HFI302" s="730"/>
      <c r="HFJ302" s="730"/>
      <c r="HFK302" s="730"/>
      <c r="HFL302" s="730"/>
      <c r="HFM302" s="730"/>
      <c r="HFN302" s="730"/>
      <c r="HFO302" s="730"/>
      <c r="HFP302" s="730"/>
      <c r="HFQ302" s="730"/>
      <c r="HFR302" s="730"/>
      <c r="HFS302" s="730"/>
      <c r="HFT302" s="730"/>
      <c r="HFU302" s="730"/>
      <c r="HFV302" s="730"/>
      <c r="HFW302" s="730"/>
      <c r="HFX302" s="730"/>
      <c r="HFY302" s="730"/>
      <c r="HFZ302" s="730"/>
      <c r="HGA302" s="730"/>
      <c r="HGB302" s="730"/>
      <c r="HGC302" s="730"/>
      <c r="HGD302" s="730"/>
      <c r="HGE302" s="730"/>
      <c r="HGF302" s="730"/>
      <c r="HGG302" s="730"/>
      <c r="HGH302" s="730"/>
      <c r="HGI302" s="730"/>
      <c r="HGJ302" s="730"/>
      <c r="HGK302" s="730"/>
      <c r="HGL302" s="730"/>
      <c r="HGM302" s="730"/>
      <c r="HGN302" s="730"/>
      <c r="HGO302" s="730"/>
      <c r="HGP302" s="730"/>
      <c r="HGQ302" s="730"/>
      <c r="HGR302" s="730"/>
      <c r="HGS302" s="730"/>
      <c r="HGT302" s="730"/>
      <c r="HGU302" s="730"/>
      <c r="HGV302" s="730"/>
      <c r="HGW302" s="730"/>
      <c r="HGX302" s="730"/>
      <c r="HGY302" s="730"/>
      <c r="HGZ302" s="730"/>
      <c r="HHA302" s="730"/>
      <c r="HHB302" s="730"/>
      <c r="HHC302" s="730"/>
      <c r="HHD302" s="730"/>
      <c r="HHE302" s="730"/>
      <c r="HHF302" s="730"/>
      <c r="HHG302" s="730"/>
      <c r="HHH302" s="730"/>
      <c r="HHI302" s="730"/>
      <c r="HHJ302" s="730"/>
      <c r="HHK302" s="730"/>
      <c r="HHL302" s="730"/>
      <c r="HHM302" s="730"/>
      <c r="HHN302" s="730"/>
      <c r="HHO302" s="730"/>
      <c r="HHP302" s="730"/>
      <c r="HHQ302" s="730"/>
      <c r="HHR302" s="730"/>
      <c r="HHS302" s="730"/>
      <c r="HHT302" s="730"/>
      <c r="HHU302" s="730"/>
      <c r="HHV302" s="730"/>
      <c r="HHW302" s="730"/>
      <c r="HHX302" s="730"/>
      <c r="HHY302" s="730"/>
      <c r="HHZ302" s="730"/>
      <c r="HIA302" s="730"/>
      <c r="HIB302" s="730"/>
      <c r="HIC302" s="730"/>
      <c r="HID302" s="730"/>
      <c r="HIE302" s="730"/>
      <c r="HIF302" s="730"/>
      <c r="HIG302" s="730"/>
      <c r="HIH302" s="730"/>
      <c r="HII302" s="730"/>
      <c r="HIJ302" s="730"/>
      <c r="HIK302" s="730"/>
      <c r="HIL302" s="730"/>
      <c r="HIM302" s="730"/>
      <c r="HIN302" s="730"/>
      <c r="HIO302" s="730"/>
      <c r="HIP302" s="730"/>
      <c r="HIQ302" s="730"/>
      <c r="HIR302" s="730"/>
      <c r="HIS302" s="730"/>
      <c r="HIT302" s="730"/>
      <c r="HIU302" s="730"/>
      <c r="HIV302" s="730"/>
      <c r="HIW302" s="730"/>
      <c r="HIX302" s="730"/>
      <c r="HIY302" s="730"/>
      <c r="HIZ302" s="730"/>
      <c r="HJA302" s="730"/>
      <c r="HJB302" s="730"/>
      <c r="HJC302" s="730"/>
      <c r="HJD302" s="730"/>
      <c r="HJE302" s="730"/>
      <c r="HJF302" s="730"/>
      <c r="HJG302" s="730"/>
      <c r="HJH302" s="730"/>
      <c r="HJI302" s="730"/>
      <c r="HJJ302" s="730"/>
      <c r="HJK302" s="730"/>
      <c r="HJL302" s="730"/>
      <c r="HJM302" s="730"/>
      <c r="HJN302" s="730"/>
      <c r="HJO302" s="730"/>
      <c r="HJP302" s="730"/>
      <c r="HJQ302" s="730"/>
      <c r="HJR302" s="730"/>
      <c r="HJS302" s="730"/>
      <c r="HJT302" s="730"/>
      <c r="HJU302" s="730"/>
      <c r="HJV302" s="730"/>
      <c r="HJW302" s="730"/>
      <c r="HJX302" s="730"/>
      <c r="HJY302" s="730"/>
      <c r="HJZ302" s="730"/>
      <c r="HKA302" s="730"/>
      <c r="HKB302" s="730"/>
      <c r="HKC302" s="730"/>
      <c r="HKD302" s="730"/>
      <c r="HKE302" s="730"/>
      <c r="HKF302" s="730"/>
      <c r="HKG302" s="730"/>
      <c r="HKH302" s="730"/>
      <c r="HKI302" s="730"/>
      <c r="HKJ302" s="730"/>
      <c r="HKK302" s="730"/>
      <c r="HKL302" s="730"/>
      <c r="HKM302" s="730"/>
      <c r="HKN302" s="730"/>
      <c r="HKO302" s="730"/>
      <c r="HKP302" s="730"/>
      <c r="HKQ302" s="730"/>
      <c r="HKR302" s="730"/>
      <c r="HKS302" s="730"/>
      <c r="HKT302" s="730"/>
      <c r="HKU302" s="730"/>
      <c r="HKV302" s="730"/>
      <c r="HKW302" s="730"/>
      <c r="HKX302" s="730"/>
      <c r="HKY302" s="730"/>
      <c r="HKZ302" s="730"/>
      <c r="HLA302" s="730"/>
      <c r="HLB302" s="730"/>
      <c r="HLC302" s="730"/>
      <c r="HLD302" s="730"/>
      <c r="HLE302" s="730"/>
      <c r="HLF302" s="730"/>
      <c r="HLG302" s="730"/>
      <c r="HLH302" s="730"/>
      <c r="HLI302" s="730"/>
      <c r="HLJ302" s="730"/>
      <c r="HLK302" s="730"/>
      <c r="HLL302" s="730"/>
      <c r="HLM302" s="730"/>
      <c r="HLN302" s="730"/>
      <c r="HLO302" s="730"/>
      <c r="HLP302" s="730"/>
      <c r="HLQ302" s="730"/>
      <c r="HLR302" s="730"/>
      <c r="HLS302" s="730"/>
      <c r="HLT302" s="730"/>
      <c r="HLU302" s="730"/>
      <c r="HLV302" s="730"/>
      <c r="HLW302" s="730"/>
      <c r="HLX302" s="730"/>
      <c r="HLY302" s="730"/>
      <c r="HLZ302" s="730"/>
      <c r="HMA302" s="730"/>
      <c r="HMB302" s="730"/>
      <c r="HMC302" s="730"/>
      <c r="HMD302" s="730"/>
      <c r="HME302" s="730"/>
      <c r="HMF302" s="730"/>
      <c r="HMG302" s="730"/>
      <c r="HMH302" s="730"/>
      <c r="HMI302" s="730"/>
      <c r="HMJ302" s="730"/>
      <c r="HMK302" s="730"/>
      <c r="HML302" s="730"/>
      <c r="HMM302" s="730"/>
      <c r="HMN302" s="730"/>
      <c r="HMO302" s="730"/>
      <c r="HMP302" s="730"/>
      <c r="HMQ302" s="730"/>
      <c r="HMR302" s="730"/>
      <c r="HMS302" s="730"/>
      <c r="HMT302" s="730"/>
      <c r="HMU302" s="730"/>
      <c r="HMV302" s="730"/>
      <c r="HMW302" s="730"/>
      <c r="HMX302" s="730"/>
      <c r="HMY302" s="730"/>
      <c r="HMZ302" s="730"/>
      <c r="HNA302" s="730"/>
      <c r="HNB302" s="730"/>
      <c r="HNC302" s="730"/>
      <c r="HND302" s="730"/>
      <c r="HNE302" s="730"/>
      <c r="HNF302" s="730"/>
      <c r="HNG302" s="730"/>
      <c r="HNH302" s="730"/>
      <c r="HNI302" s="730"/>
      <c r="HNJ302" s="730"/>
      <c r="HNK302" s="730"/>
      <c r="HNL302" s="730"/>
      <c r="HNM302" s="730"/>
      <c r="HNN302" s="730"/>
      <c r="HNO302" s="730"/>
      <c r="HNP302" s="730"/>
      <c r="HNQ302" s="730"/>
      <c r="HNR302" s="730"/>
      <c r="HNS302" s="730"/>
      <c r="HNT302" s="730"/>
      <c r="HNU302" s="730"/>
      <c r="HNV302" s="730"/>
      <c r="HNW302" s="730"/>
      <c r="HNX302" s="730"/>
      <c r="HNY302" s="730"/>
      <c r="HNZ302" s="730"/>
      <c r="HOA302" s="730"/>
      <c r="HOB302" s="730"/>
      <c r="HOC302" s="730"/>
      <c r="HOD302" s="730"/>
      <c r="HOE302" s="730"/>
      <c r="HOF302" s="730"/>
      <c r="HOG302" s="730"/>
      <c r="HOH302" s="730"/>
      <c r="HOI302" s="730"/>
      <c r="HOJ302" s="730"/>
      <c r="HOK302" s="730"/>
      <c r="HOL302" s="730"/>
      <c r="HOM302" s="730"/>
      <c r="HON302" s="730"/>
      <c r="HOO302" s="730"/>
      <c r="HOP302" s="730"/>
      <c r="HOQ302" s="730"/>
      <c r="HOR302" s="730"/>
      <c r="HOS302" s="730"/>
      <c r="HOT302" s="730"/>
      <c r="HOU302" s="730"/>
      <c r="HOV302" s="730"/>
      <c r="HOW302" s="730"/>
      <c r="HOX302" s="730"/>
      <c r="HOY302" s="730"/>
      <c r="HOZ302" s="730"/>
      <c r="HPA302" s="730"/>
      <c r="HPB302" s="730"/>
      <c r="HPC302" s="730"/>
      <c r="HPD302" s="730"/>
      <c r="HPE302" s="730"/>
      <c r="HPF302" s="730"/>
      <c r="HPG302" s="730"/>
      <c r="HPH302" s="730"/>
      <c r="HPI302" s="730"/>
      <c r="HPJ302" s="730"/>
      <c r="HPK302" s="730"/>
      <c r="HPL302" s="730"/>
      <c r="HPM302" s="730"/>
      <c r="HPN302" s="730"/>
      <c r="HPO302" s="730"/>
      <c r="HPP302" s="730"/>
      <c r="HPQ302" s="730"/>
      <c r="HPR302" s="730"/>
      <c r="HPS302" s="730"/>
      <c r="HPT302" s="730"/>
      <c r="HPU302" s="730"/>
      <c r="HPV302" s="730"/>
      <c r="HPW302" s="730"/>
      <c r="HPX302" s="730"/>
      <c r="HPY302" s="730"/>
      <c r="HPZ302" s="730"/>
      <c r="HQA302" s="730"/>
      <c r="HQB302" s="730"/>
      <c r="HQC302" s="730"/>
      <c r="HQD302" s="730"/>
      <c r="HQE302" s="730"/>
      <c r="HQF302" s="730"/>
      <c r="HQG302" s="730"/>
      <c r="HQH302" s="730"/>
      <c r="HQI302" s="730"/>
      <c r="HQJ302" s="730"/>
      <c r="HQK302" s="730"/>
      <c r="HQL302" s="730"/>
      <c r="HQM302" s="730"/>
      <c r="HQN302" s="730"/>
      <c r="HQO302" s="730"/>
      <c r="HQP302" s="730"/>
      <c r="HQQ302" s="730"/>
      <c r="HQR302" s="730"/>
      <c r="HQS302" s="730"/>
      <c r="HQT302" s="730"/>
      <c r="HQU302" s="730"/>
      <c r="HQV302" s="730"/>
      <c r="HQW302" s="730"/>
      <c r="HQX302" s="730"/>
      <c r="HQY302" s="730"/>
      <c r="HQZ302" s="730"/>
      <c r="HRA302" s="730"/>
      <c r="HRB302" s="730"/>
      <c r="HRC302" s="730"/>
      <c r="HRD302" s="730"/>
      <c r="HRE302" s="730"/>
      <c r="HRF302" s="730"/>
      <c r="HRG302" s="730"/>
      <c r="HRH302" s="730"/>
      <c r="HRI302" s="730"/>
      <c r="HRJ302" s="730"/>
      <c r="HRK302" s="730"/>
      <c r="HRL302" s="730"/>
      <c r="HRM302" s="730"/>
      <c r="HRN302" s="730"/>
      <c r="HRO302" s="730"/>
      <c r="HRP302" s="730"/>
      <c r="HRQ302" s="730"/>
      <c r="HRR302" s="730"/>
      <c r="HRS302" s="730"/>
      <c r="HRT302" s="730"/>
      <c r="HRU302" s="730"/>
      <c r="HRV302" s="730"/>
      <c r="HRW302" s="730"/>
      <c r="HRX302" s="730"/>
      <c r="HRY302" s="730"/>
      <c r="HRZ302" s="730"/>
      <c r="HSA302" s="730"/>
      <c r="HSB302" s="730"/>
      <c r="HSC302" s="730"/>
      <c r="HSD302" s="730"/>
      <c r="HSE302" s="730"/>
      <c r="HSF302" s="730"/>
      <c r="HSG302" s="730"/>
      <c r="HSH302" s="730"/>
      <c r="HSI302" s="730"/>
      <c r="HSJ302" s="730"/>
      <c r="HSK302" s="730"/>
      <c r="HSL302" s="730"/>
      <c r="HSM302" s="730"/>
      <c r="HSN302" s="730"/>
      <c r="HSO302" s="730"/>
      <c r="HSP302" s="730"/>
      <c r="HSQ302" s="730"/>
      <c r="HSR302" s="730"/>
      <c r="HSS302" s="730"/>
      <c r="HST302" s="730"/>
      <c r="HSU302" s="730"/>
      <c r="HSV302" s="730"/>
      <c r="HSW302" s="730"/>
      <c r="HSX302" s="730"/>
      <c r="HSY302" s="730"/>
      <c r="HSZ302" s="730"/>
      <c r="HTA302" s="730"/>
      <c r="HTB302" s="730"/>
      <c r="HTC302" s="730"/>
      <c r="HTD302" s="730"/>
      <c r="HTE302" s="730"/>
      <c r="HTF302" s="730"/>
      <c r="HTG302" s="730"/>
      <c r="HTH302" s="730"/>
      <c r="HTI302" s="730"/>
      <c r="HTJ302" s="730"/>
      <c r="HTK302" s="730"/>
      <c r="HTL302" s="730"/>
      <c r="HTM302" s="730"/>
      <c r="HTN302" s="730"/>
      <c r="HTO302" s="730"/>
      <c r="HTP302" s="730"/>
      <c r="HTQ302" s="730"/>
      <c r="HTR302" s="730"/>
      <c r="HTS302" s="730"/>
      <c r="HTT302" s="730"/>
      <c r="HTU302" s="730"/>
      <c r="HTV302" s="730"/>
      <c r="HTW302" s="730"/>
      <c r="HTX302" s="730"/>
      <c r="HTY302" s="730"/>
      <c r="HTZ302" s="730"/>
      <c r="HUA302" s="730"/>
      <c r="HUB302" s="730"/>
      <c r="HUC302" s="730"/>
      <c r="HUD302" s="730"/>
      <c r="HUE302" s="730"/>
      <c r="HUF302" s="730"/>
      <c r="HUG302" s="730"/>
      <c r="HUH302" s="730"/>
      <c r="HUI302" s="730"/>
      <c r="HUJ302" s="730"/>
      <c r="HUK302" s="730"/>
      <c r="HUL302" s="730"/>
      <c r="HUM302" s="730"/>
      <c r="HUN302" s="730"/>
      <c r="HUO302" s="730"/>
      <c r="HUP302" s="730"/>
      <c r="HUQ302" s="730"/>
      <c r="HUR302" s="730"/>
      <c r="HUS302" s="730"/>
      <c r="HUT302" s="730"/>
      <c r="HUU302" s="730"/>
      <c r="HUV302" s="730"/>
      <c r="HUW302" s="730"/>
      <c r="HUX302" s="730"/>
      <c r="HUY302" s="730"/>
      <c r="HUZ302" s="730"/>
      <c r="HVA302" s="730"/>
      <c r="HVB302" s="730"/>
      <c r="HVC302" s="730"/>
      <c r="HVD302" s="730"/>
      <c r="HVE302" s="730"/>
      <c r="HVF302" s="730"/>
      <c r="HVG302" s="730"/>
      <c r="HVH302" s="730"/>
      <c r="HVI302" s="730"/>
      <c r="HVJ302" s="730"/>
      <c r="HVK302" s="730"/>
      <c r="HVL302" s="730"/>
      <c r="HVM302" s="730"/>
      <c r="HVN302" s="730"/>
      <c r="HVO302" s="730"/>
      <c r="HVP302" s="730"/>
      <c r="HVQ302" s="730"/>
      <c r="HVR302" s="730"/>
      <c r="HVS302" s="730"/>
      <c r="HVT302" s="730"/>
      <c r="HVU302" s="730"/>
      <c r="HVV302" s="730"/>
      <c r="HVW302" s="730"/>
      <c r="HVX302" s="730"/>
      <c r="HVY302" s="730"/>
      <c r="HVZ302" s="730"/>
      <c r="HWA302" s="730"/>
      <c r="HWB302" s="730"/>
      <c r="HWC302" s="730"/>
      <c r="HWD302" s="730"/>
      <c r="HWE302" s="730"/>
      <c r="HWF302" s="730"/>
      <c r="HWG302" s="730"/>
      <c r="HWH302" s="730"/>
      <c r="HWI302" s="730"/>
      <c r="HWJ302" s="730"/>
      <c r="HWK302" s="730"/>
      <c r="HWL302" s="730"/>
      <c r="HWM302" s="730"/>
      <c r="HWN302" s="730"/>
      <c r="HWO302" s="730"/>
      <c r="HWP302" s="730"/>
      <c r="HWQ302" s="730"/>
      <c r="HWR302" s="730"/>
      <c r="HWS302" s="730"/>
      <c r="HWT302" s="730"/>
      <c r="HWU302" s="730"/>
      <c r="HWV302" s="730"/>
      <c r="HWW302" s="730"/>
      <c r="HWX302" s="730"/>
      <c r="HWY302" s="730"/>
      <c r="HWZ302" s="730"/>
      <c r="HXA302" s="730"/>
      <c r="HXB302" s="730"/>
      <c r="HXC302" s="730"/>
      <c r="HXD302" s="730"/>
      <c r="HXE302" s="730"/>
      <c r="HXF302" s="730"/>
      <c r="HXG302" s="730"/>
      <c r="HXH302" s="730"/>
      <c r="HXI302" s="730"/>
      <c r="HXJ302" s="730"/>
      <c r="HXK302" s="730"/>
      <c r="HXL302" s="730"/>
      <c r="HXM302" s="730"/>
      <c r="HXN302" s="730"/>
      <c r="HXO302" s="730"/>
      <c r="HXP302" s="730"/>
      <c r="HXQ302" s="730"/>
      <c r="HXR302" s="730"/>
      <c r="HXS302" s="730"/>
      <c r="HXT302" s="730"/>
      <c r="HXU302" s="730"/>
      <c r="HXV302" s="730"/>
      <c r="HXW302" s="730"/>
      <c r="HXX302" s="730"/>
      <c r="HXY302" s="730"/>
      <c r="HXZ302" s="730"/>
      <c r="HYA302" s="730"/>
      <c r="HYB302" s="730"/>
      <c r="HYC302" s="730"/>
      <c r="HYD302" s="730"/>
      <c r="HYE302" s="730"/>
      <c r="HYF302" s="730"/>
      <c r="HYG302" s="730"/>
      <c r="HYH302" s="730"/>
      <c r="HYI302" s="730"/>
      <c r="HYJ302" s="730"/>
      <c r="HYK302" s="730"/>
      <c r="HYL302" s="730"/>
      <c r="HYM302" s="730"/>
      <c r="HYN302" s="730"/>
      <c r="HYO302" s="730"/>
      <c r="HYP302" s="730"/>
      <c r="HYQ302" s="730"/>
      <c r="HYR302" s="730"/>
      <c r="HYS302" s="730"/>
      <c r="HYT302" s="730"/>
      <c r="HYU302" s="730"/>
      <c r="HYV302" s="730"/>
      <c r="HYW302" s="730"/>
      <c r="HYX302" s="730"/>
      <c r="HYY302" s="730"/>
      <c r="HYZ302" s="730"/>
      <c r="HZA302" s="730"/>
      <c r="HZB302" s="730"/>
      <c r="HZC302" s="730"/>
      <c r="HZD302" s="730"/>
      <c r="HZE302" s="730"/>
      <c r="HZF302" s="730"/>
      <c r="HZG302" s="730"/>
      <c r="HZH302" s="730"/>
      <c r="HZI302" s="730"/>
      <c r="HZJ302" s="730"/>
      <c r="HZK302" s="730"/>
      <c r="HZL302" s="730"/>
      <c r="HZM302" s="730"/>
      <c r="HZN302" s="730"/>
      <c r="HZO302" s="730"/>
      <c r="HZP302" s="730"/>
      <c r="HZQ302" s="730"/>
      <c r="HZR302" s="730"/>
      <c r="HZS302" s="730"/>
      <c r="HZT302" s="730"/>
      <c r="HZU302" s="730"/>
      <c r="HZV302" s="730"/>
      <c r="HZW302" s="730"/>
      <c r="HZX302" s="730"/>
      <c r="HZY302" s="730"/>
      <c r="HZZ302" s="730"/>
      <c r="IAA302" s="730"/>
      <c r="IAB302" s="730"/>
      <c r="IAC302" s="730"/>
      <c r="IAD302" s="730"/>
      <c r="IAE302" s="730"/>
      <c r="IAF302" s="730"/>
      <c r="IAG302" s="730"/>
      <c r="IAH302" s="730"/>
      <c r="IAI302" s="730"/>
      <c r="IAJ302" s="730"/>
      <c r="IAK302" s="730"/>
      <c r="IAL302" s="730"/>
      <c r="IAM302" s="730"/>
      <c r="IAN302" s="730"/>
      <c r="IAO302" s="730"/>
      <c r="IAP302" s="730"/>
      <c r="IAQ302" s="730"/>
      <c r="IAR302" s="730"/>
      <c r="IAS302" s="730"/>
      <c r="IAT302" s="730"/>
      <c r="IAU302" s="730"/>
      <c r="IAV302" s="730"/>
      <c r="IAW302" s="730"/>
      <c r="IAX302" s="730"/>
      <c r="IAY302" s="730"/>
      <c r="IAZ302" s="730"/>
      <c r="IBA302" s="730"/>
      <c r="IBB302" s="730"/>
      <c r="IBC302" s="730"/>
      <c r="IBD302" s="730"/>
      <c r="IBE302" s="730"/>
      <c r="IBF302" s="730"/>
      <c r="IBG302" s="730"/>
      <c r="IBH302" s="730"/>
      <c r="IBI302" s="730"/>
      <c r="IBJ302" s="730"/>
      <c r="IBK302" s="730"/>
      <c r="IBL302" s="730"/>
      <c r="IBM302" s="730"/>
      <c r="IBN302" s="730"/>
      <c r="IBO302" s="730"/>
      <c r="IBP302" s="730"/>
      <c r="IBQ302" s="730"/>
      <c r="IBR302" s="730"/>
      <c r="IBS302" s="730"/>
      <c r="IBT302" s="730"/>
      <c r="IBU302" s="730"/>
      <c r="IBV302" s="730"/>
      <c r="IBW302" s="730"/>
      <c r="IBX302" s="730"/>
      <c r="IBY302" s="730"/>
      <c r="IBZ302" s="730"/>
      <c r="ICA302" s="730"/>
      <c r="ICB302" s="730"/>
      <c r="ICC302" s="730"/>
      <c r="ICD302" s="730"/>
      <c r="ICE302" s="730"/>
      <c r="ICF302" s="730"/>
      <c r="ICG302" s="730"/>
      <c r="ICH302" s="730"/>
      <c r="ICI302" s="730"/>
      <c r="ICJ302" s="730"/>
      <c r="ICK302" s="730"/>
      <c r="ICL302" s="730"/>
      <c r="ICM302" s="730"/>
      <c r="ICN302" s="730"/>
      <c r="ICO302" s="730"/>
      <c r="ICP302" s="730"/>
      <c r="ICQ302" s="730"/>
      <c r="ICR302" s="730"/>
      <c r="ICS302" s="730"/>
      <c r="ICT302" s="730"/>
      <c r="ICU302" s="730"/>
      <c r="ICV302" s="730"/>
      <c r="ICW302" s="730"/>
      <c r="ICX302" s="730"/>
      <c r="ICY302" s="730"/>
      <c r="ICZ302" s="730"/>
      <c r="IDA302" s="730"/>
      <c r="IDB302" s="730"/>
      <c r="IDC302" s="730"/>
      <c r="IDD302" s="730"/>
      <c r="IDE302" s="730"/>
      <c r="IDF302" s="730"/>
      <c r="IDG302" s="730"/>
      <c r="IDH302" s="730"/>
      <c r="IDI302" s="730"/>
      <c r="IDJ302" s="730"/>
      <c r="IDK302" s="730"/>
      <c r="IDL302" s="730"/>
      <c r="IDM302" s="730"/>
      <c r="IDN302" s="730"/>
      <c r="IDO302" s="730"/>
      <c r="IDP302" s="730"/>
      <c r="IDQ302" s="730"/>
      <c r="IDR302" s="730"/>
      <c r="IDS302" s="730"/>
      <c r="IDT302" s="730"/>
      <c r="IDU302" s="730"/>
      <c r="IDV302" s="730"/>
      <c r="IDW302" s="730"/>
      <c r="IDX302" s="730"/>
      <c r="IDY302" s="730"/>
      <c r="IDZ302" s="730"/>
      <c r="IEA302" s="730"/>
      <c r="IEB302" s="730"/>
      <c r="IEC302" s="730"/>
      <c r="IED302" s="730"/>
      <c r="IEE302" s="730"/>
      <c r="IEF302" s="730"/>
      <c r="IEG302" s="730"/>
      <c r="IEH302" s="730"/>
      <c r="IEI302" s="730"/>
      <c r="IEJ302" s="730"/>
      <c r="IEK302" s="730"/>
      <c r="IEL302" s="730"/>
      <c r="IEM302" s="730"/>
      <c r="IEN302" s="730"/>
      <c r="IEO302" s="730"/>
      <c r="IEP302" s="730"/>
      <c r="IEQ302" s="730"/>
      <c r="IER302" s="730"/>
      <c r="IES302" s="730"/>
      <c r="IET302" s="730"/>
      <c r="IEU302" s="730"/>
      <c r="IEV302" s="730"/>
      <c r="IEW302" s="730"/>
      <c r="IEX302" s="730"/>
      <c r="IEY302" s="730"/>
      <c r="IEZ302" s="730"/>
      <c r="IFA302" s="730"/>
      <c r="IFB302" s="730"/>
      <c r="IFC302" s="730"/>
      <c r="IFD302" s="730"/>
      <c r="IFE302" s="730"/>
      <c r="IFF302" s="730"/>
      <c r="IFG302" s="730"/>
      <c r="IFH302" s="730"/>
      <c r="IFI302" s="730"/>
      <c r="IFJ302" s="730"/>
      <c r="IFK302" s="730"/>
      <c r="IFL302" s="730"/>
      <c r="IFM302" s="730"/>
      <c r="IFN302" s="730"/>
      <c r="IFO302" s="730"/>
      <c r="IFP302" s="730"/>
      <c r="IFQ302" s="730"/>
      <c r="IFR302" s="730"/>
      <c r="IFS302" s="730"/>
      <c r="IFT302" s="730"/>
      <c r="IFU302" s="730"/>
      <c r="IFV302" s="730"/>
      <c r="IFW302" s="730"/>
      <c r="IFX302" s="730"/>
      <c r="IFY302" s="730"/>
      <c r="IFZ302" s="730"/>
      <c r="IGA302" s="730"/>
      <c r="IGB302" s="730"/>
      <c r="IGC302" s="730"/>
      <c r="IGD302" s="730"/>
      <c r="IGE302" s="730"/>
      <c r="IGF302" s="730"/>
      <c r="IGG302" s="730"/>
      <c r="IGH302" s="730"/>
      <c r="IGI302" s="730"/>
      <c r="IGJ302" s="730"/>
      <c r="IGK302" s="730"/>
      <c r="IGL302" s="730"/>
      <c r="IGM302" s="730"/>
      <c r="IGN302" s="730"/>
      <c r="IGO302" s="730"/>
      <c r="IGP302" s="730"/>
      <c r="IGQ302" s="730"/>
      <c r="IGR302" s="730"/>
      <c r="IGS302" s="730"/>
      <c r="IGT302" s="730"/>
      <c r="IGU302" s="730"/>
      <c r="IGV302" s="730"/>
      <c r="IGW302" s="730"/>
      <c r="IGX302" s="730"/>
      <c r="IGY302" s="730"/>
      <c r="IGZ302" s="730"/>
      <c r="IHA302" s="730"/>
      <c r="IHB302" s="730"/>
      <c r="IHC302" s="730"/>
      <c r="IHD302" s="730"/>
      <c r="IHE302" s="730"/>
      <c r="IHF302" s="730"/>
      <c r="IHG302" s="730"/>
      <c r="IHH302" s="730"/>
      <c r="IHI302" s="730"/>
      <c r="IHJ302" s="730"/>
      <c r="IHK302" s="730"/>
      <c r="IHL302" s="730"/>
      <c r="IHM302" s="730"/>
      <c r="IHN302" s="730"/>
      <c r="IHO302" s="730"/>
      <c r="IHP302" s="730"/>
      <c r="IHQ302" s="730"/>
      <c r="IHR302" s="730"/>
      <c r="IHS302" s="730"/>
      <c r="IHT302" s="730"/>
      <c r="IHU302" s="730"/>
      <c r="IHV302" s="730"/>
      <c r="IHW302" s="730"/>
      <c r="IHX302" s="730"/>
      <c r="IHY302" s="730"/>
      <c r="IHZ302" s="730"/>
      <c r="IIA302" s="730"/>
      <c r="IIB302" s="730"/>
      <c r="IIC302" s="730"/>
      <c r="IID302" s="730"/>
      <c r="IIE302" s="730"/>
      <c r="IIF302" s="730"/>
      <c r="IIG302" s="730"/>
      <c r="IIH302" s="730"/>
      <c r="III302" s="730"/>
      <c r="IIJ302" s="730"/>
      <c r="IIK302" s="730"/>
      <c r="IIL302" s="730"/>
      <c r="IIM302" s="730"/>
      <c r="IIN302" s="730"/>
      <c r="IIO302" s="730"/>
      <c r="IIP302" s="730"/>
      <c r="IIQ302" s="730"/>
      <c r="IIR302" s="730"/>
      <c r="IIS302" s="730"/>
      <c r="IIT302" s="730"/>
      <c r="IIU302" s="730"/>
      <c r="IIV302" s="730"/>
      <c r="IIW302" s="730"/>
      <c r="IIX302" s="730"/>
      <c r="IIY302" s="730"/>
      <c r="IIZ302" s="730"/>
      <c r="IJA302" s="730"/>
      <c r="IJB302" s="730"/>
      <c r="IJC302" s="730"/>
      <c r="IJD302" s="730"/>
      <c r="IJE302" s="730"/>
      <c r="IJF302" s="730"/>
      <c r="IJG302" s="730"/>
      <c r="IJH302" s="730"/>
      <c r="IJI302" s="730"/>
      <c r="IJJ302" s="730"/>
      <c r="IJK302" s="730"/>
      <c r="IJL302" s="730"/>
      <c r="IJM302" s="730"/>
      <c r="IJN302" s="730"/>
      <c r="IJO302" s="730"/>
      <c r="IJP302" s="730"/>
      <c r="IJQ302" s="730"/>
      <c r="IJR302" s="730"/>
      <c r="IJS302" s="730"/>
      <c r="IJT302" s="730"/>
      <c r="IJU302" s="730"/>
      <c r="IJV302" s="730"/>
      <c r="IJW302" s="730"/>
      <c r="IJX302" s="730"/>
      <c r="IJY302" s="730"/>
      <c r="IJZ302" s="730"/>
      <c r="IKA302" s="730"/>
      <c r="IKB302" s="730"/>
      <c r="IKC302" s="730"/>
      <c r="IKD302" s="730"/>
      <c r="IKE302" s="730"/>
      <c r="IKF302" s="730"/>
      <c r="IKG302" s="730"/>
      <c r="IKH302" s="730"/>
      <c r="IKI302" s="730"/>
      <c r="IKJ302" s="730"/>
      <c r="IKK302" s="730"/>
      <c r="IKL302" s="730"/>
      <c r="IKM302" s="730"/>
      <c r="IKN302" s="730"/>
      <c r="IKO302" s="730"/>
      <c r="IKP302" s="730"/>
      <c r="IKQ302" s="730"/>
      <c r="IKR302" s="730"/>
      <c r="IKS302" s="730"/>
      <c r="IKT302" s="730"/>
      <c r="IKU302" s="730"/>
      <c r="IKV302" s="730"/>
      <c r="IKW302" s="730"/>
      <c r="IKX302" s="730"/>
      <c r="IKY302" s="730"/>
      <c r="IKZ302" s="730"/>
      <c r="ILA302" s="730"/>
      <c r="ILB302" s="730"/>
      <c r="ILC302" s="730"/>
      <c r="ILD302" s="730"/>
      <c r="ILE302" s="730"/>
      <c r="ILF302" s="730"/>
      <c r="ILG302" s="730"/>
      <c r="ILH302" s="730"/>
      <c r="ILI302" s="730"/>
      <c r="ILJ302" s="730"/>
      <c r="ILK302" s="730"/>
      <c r="ILL302" s="730"/>
      <c r="ILM302" s="730"/>
      <c r="ILN302" s="730"/>
      <c r="ILO302" s="730"/>
      <c r="ILP302" s="730"/>
      <c r="ILQ302" s="730"/>
      <c r="ILR302" s="730"/>
      <c r="ILS302" s="730"/>
      <c r="ILT302" s="730"/>
      <c r="ILU302" s="730"/>
      <c r="ILV302" s="730"/>
      <c r="ILW302" s="730"/>
      <c r="ILX302" s="730"/>
      <c r="ILY302" s="730"/>
      <c r="ILZ302" s="730"/>
      <c r="IMA302" s="730"/>
      <c r="IMB302" s="730"/>
      <c r="IMC302" s="730"/>
      <c r="IMD302" s="730"/>
      <c r="IME302" s="730"/>
      <c r="IMF302" s="730"/>
      <c r="IMG302" s="730"/>
      <c r="IMH302" s="730"/>
      <c r="IMI302" s="730"/>
      <c r="IMJ302" s="730"/>
      <c r="IMK302" s="730"/>
      <c r="IML302" s="730"/>
      <c r="IMM302" s="730"/>
      <c r="IMN302" s="730"/>
      <c r="IMO302" s="730"/>
      <c r="IMP302" s="730"/>
      <c r="IMQ302" s="730"/>
      <c r="IMR302" s="730"/>
      <c r="IMS302" s="730"/>
      <c r="IMT302" s="730"/>
      <c r="IMU302" s="730"/>
      <c r="IMV302" s="730"/>
      <c r="IMW302" s="730"/>
      <c r="IMX302" s="730"/>
      <c r="IMY302" s="730"/>
      <c r="IMZ302" s="730"/>
      <c r="INA302" s="730"/>
      <c r="INB302" s="730"/>
      <c r="INC302" s="730"/>
      <c r="IND302" s="730"/>
      <c r="INE302" s="730"/>
      <c r="INF302" s="730"/>
      <c r="ING302" s="730"/>
      <c r="INH302" s="730"/>
      <c r="INI302" s="730"/>
      <c r="INJ302" s="730"/>
      <c r="INK302" s="730"/>
      <c r="INL302" s="730"/>
      <c r="INM302" s="730"/>
      <c r="INN302" s="730"/>
      <c r="INO302" s="730"/>
      <c r="INP302" s="730"/>
      <c r="INQ302" s="730"/>
      <c r="INR302" s="730"/>
      <c r="INS302" s="730"/>
      <c r="INT302" s="730"/>
      <c r="INU302" s="730"/>
      <c r="INV302" s="730"/>
      <c r="INW302" s="730"/>
      <c r="INX302" s="730"/>
      <c r="INY302" s="730"/>
      <c r="INZ302" s="730"/>
      <c r="IOA302" s="730"/>
      <c r="IOB302" s="730"/>
      <c r="IOC302" s="730"/>
      <c r="IOD302" s="730"/>
      <c r="IOE302" s="730"/>
      <c r="IOF302" s="730"/>
      <c r="IOG302" s="730"/>
      <c r="IOH302" s="730"/>
      <c r="IOI302" s="730"/>
      <c r="IOJ302" s="730"/>
      <c r="IOK302" s="730"/>
      <c r="IOL302" s="730"/>
      <c r="IOM302" s="730"/>
      <c r="ION302" s="730"/>
      <c r="IOO302" s="730"/>
      <c r="IOP302" s="730"/>
      <c r="IOQ302" s="730"/>
      <c r="IOR302" s="730"/>
      <c r="IOS302" s="730"/>
      <c r="IOT302" s="730"/>
      <c r="IOU302" s="730"/>
      <c r="IOV302" s="730"/>
      <c r="IOW302" s="730"/>
      <c r="IOX302" s="730"/>
      <c r="IOY302" s="730"/>
      <c r="IOZ302" s="730"/>
      <c r="IPA302" s="730"/>
      <c r="IPB302" s="730"/>
      <c r="IPC302" s="730"/>
      <c r="IPD302" s="730"/>
      <c r="IPE302" s="730"/>
      <c r="IPF302" s="730"/>
      <c r="IPG302" s="730"/>
      <c r="IPH302" s="730"/>
      <c r="IPI302" s="730"/>
      <c r="IPJ302" s="730"/>
      <c r="IPK302" s="730"/>
      <c r="IPL302" s="730"/>
      <c r="IPM302" s="730"/>
      <c r="IPN302" s="730"/>
      <c r="IPO302" s="730"/>
      <c r="IPP302" s="730"/>
      <c r="IPQ302" s="730"/>
      <c r="IPR302" s="730"/>
      <c r="IPS302" s="730"/>
      <c r="IPT302" s="730"/>
      <c r="IPU302" s="730"/>
      <c r="IPV302" s="730"/>
      <c r="IPW302" s="730"/>
      <c r="IPX302" s="730"/>
      <c r="IPY302" s="730"/>
      <c r="IPZ302" s="730"/>
      <c r="IQA302" s="730"/>
      <c r="IQB302" s="730"/>
      <c r="IQC302" s="730"/>
      <c r="IQD302" s="730"/>
      <c r="IQE302" s="730"/>
      <c r="IQF302" s="730"/>
      <c r="IQG302" s="730"/>
      <c r="IQH302" s="730"/>
      <c r="IQI302" s="730"/>
      <c r="IQJ302" s="730"/>
      <c r="IQK302" s="730"/>
      <c r="IQL302" s="730"/>
      <c r="IQM302" s="730"/>
      <c r="IQN302" s="730"/>
      <c r="IQO302" s="730"/>
      <c r="IQP302" s="730"/>
      <c r="IQQ302" s="730"/>
      <c r="IQR302" s="730"/>
      <c r="IQS302" s="730"/>
      <c r="IQT302" s="730"/>
      <c r="IQU302" s="730"/>
      <c r="IQV302" s="730"/>
      <c r="IQW302" s="730"/>
      <c r="IQX302" s="730"/>
      <c r="IQY302" s="730"/>
      <c r="IQZ302" s="730"/>
      <c r="IRA302" s="730"/>
      <c r="IRB302" s="730"/>
      <c r="IRC302" s="730"/>
      <c r="IRD302" s="730"/>
      <c r="IRE302" s="730"/>
      <c r="IRF302" s="730"/>
      <c r="IRG302" s="730"/>
      <c r="IRH302" s="730"/>
      <c r="IRI302" s="730"/>
      <c r="IRJ302" s="730"/>
      <c r="IRK302" s="730"/>
      <c r="IRL302" s="730"/>
      <c r="IRM302" s="730"/>
      <c r="IRN302" s="730"/>
      <c r="IRO302" s="730"/>
      <c r="IRP302" s="730"/>
      <c r="IRQ302" s="730"/>
      <c r="IRR302" s="730"/>
      <c r="IRS302" s="730"/>
      <c r="IRT302" s="730"/>
      <c r="IRU302" s="730"/>
      <c r="IRV302" s="730"/>
      <c r="IRW302" s="730"/>
      <c r="IRX302" s="730"/>
      <c r="IRY302" s="730"/>
      <c r="IRZ302" s="730"/>
      <c r="ISA302" s="730"/>
      <c r="ISB302" s="730"/>
      <c r="ISC302" s="730"/>
      <c r="ISD302" s="730"/>
      <c r="ISE302" s="730"/>
      <c r="ISF302" s="730"/>
      <c r="ISG302" s="730"/>
      <c r="ISH302" s="730"/>
      <c r="ISI302" s="730"/>
      <c r="ISJ302" s="730"/>
      <c r="ISK302" s="730"/>
      <c r="ISL302" s="730"/>
      <c r="ISM302" s="730"/>
      <c r="ISN302" s="730"/>
      <c r="ISO302" s="730"/>
      <c r="ISP302" s="730"/>
      <c r="ISQ302" s="730"/>
      <c r="ISR302" s="730"/>
      <c r="ISS302" s="730"/>
      <c r="IST302" s="730"/>
      <c r="ISU302" s="730"/>
      <c r="ISV302" s="730"/>
      <c r="ISW302" s="730"/>
      <c r="ISX302" s="730"/>
      <c r="ISY302" s="730"/>
      <c r="ISZ302" s="730"/>
      <c r="ITA302" s="730"/>
      <c r="ITB302" s="730"/>
      <c r="ITC302" s="730"/>
      <c r="ITD302" s="730"/>
      <c r="ITE302" s="730"/>
      <c r="ITF302" s="730"/>
      <c r="ITG302" s="730"/>
      <c r="ITH302" s="730"/>
      <c r="ITI302" s="730"/>
      <c r="ITJ302" s="730"/>
      <c r="ITK302" s="730"/>
      <c r="ITL302" s="730"/>
      <c r="ITM302" s="730"/>
      <c r="ITN302" s="730"/>
      <c r="ITO302" s="730"/>
      <c r="ITP302" s="730"/>
      <c r="ITQ302" s="730"/>
      <c r="ITR302" s="730"/>
      <c r="ITS302" s="730"/>
      <c r="ITT302" s="730"/>
      <c r="ITU302" s="730"/>
      <c r="ITV302" s="730"/>
      <c r="ITW302" s="730"/>
      <c r="ITX302" s="730"/>
      <c r="ITY302" s="730"/>
      <c r="ITZ302" s="730"/>
      <c r="IUA302" s="730"/>
      <c r="IUB302" s="730"/>
      <c r="IUC302" s="730"/>
      <c r="IUD302" s="730"/>
      <c r="IUE302" s="730"/>
      <c r="IUF302" s="730"/>
      <c r="IUG302" s="730"/>
      <c r="IUH302" s="730"/>
      <c r="IUI302" s="730"/>
      <c r="IUJ302" s="730"/>
      <c r="IUK302" s="730"/>
      <c r="IUL302" s="730"/>
      <c r="IUM302" s="730"/>
      <c r="IUN302" s="730"/>
      <c r="IUO302" s="730"/>
      <c r="IUP302" s="730"/>
      <c r="IUQ302" s="730"/>
      <c r="IUR302" s="730"/>
      <c r="IUS302" s="730"/>
      <c r="IUT302" s="730"/>
      <c r="IUU302" s="730"/>
      <c r="IUV302" s="730"/>
      <c r="IUW302" s="730"/>
      <c r="IUX302" s="730"/>
      <c r="IUY302" s="730"/>
      <c r="IUZ302" s="730"/>
      <c r="IVA302" s="730"/>
      <c r="IVB302" s="730"/>
      <c r="IVC302" s="730"/>
      <c r="IVD302" s="730"/>
      <c r="IVE302" s="730"/>
      <c r="IVF302" s="730"/>
      <c r="IVG302" s="730"/>
      <c r="IVH302" s="730"/>
      <c r="IVI302" s="730"/>
      <c r="IVJ302" s="730"/>
      <c r="IVK302" s="730"/>
      <c r="IVL302" s="730"/>
      <c r="IVM302" s="730"/>
      <c r="IVN302" s="730"/>
      <c r="IVO302" s="730"/>
      <c r="IVP302" s="730"/>
      <c r="IVQ302" s="730"/>
      <c r="IVR302" s="730"/>
      <c r="IVS302" s="730"/>
      <c r="IVT302" s="730"/>
      <c r="IVU302" s="730"/>
      <c r="IVV302" s="730"/>
      <c r="IVW302" s="730"/>
      <c r="IVX302" s="730"/>
      <c r="IVY302" s="730"/>
      <c r="IVZ302" s="730"/>
      <c r="IWA302" s="730"/>
      <c r="IWB302" s="730"/>
      <c r="IWC302" s="730"/>
      <c r="IWD302" s="730"/>
      <c r="IWE302" s="730"/>
      <c r="IWF302" s="730"/>
      <c r="IWG302" s="730"/>
      <c r="IWH302" s="730"/>
      <c r="IWI302" s="730"/>
      <c r="IWJ302" s="730"/>
      <c r="IWK302" s="730"/>
      <c r="IWL302" s="730"/>
      <c r="IWM302" s="730"/>
      <c r="IWN302" s="730"/>
      <c r="IWO302" s="730"/>
      <c r="IWP302" s="730"/>
      <c r="IWQ302" s="730"/>
      <c r="IWR302" s="730"/>
      <c r="IWS302" s="730"/>
      <c r="IWT302" s="730"/>
      <c r="IWU302" s="730"/>
      <c r="IWV302" s="730"/>
      <c r="IWW302" s="730"/>
      <c r="IWX302" s="730"/>
      <c r="IWY302" s="730"/>
      <c r="IWZ302" s="730"/>
      <c r="IXA302" s="730"/>
      <c r="IXB302" s="730"/>
      <c r="IXC302" s="730"/>
      <c r="IXD302" s="730"/>
      <c r="IXE302" s="730"/>
      <c r="IXF302" s="730"/>
      <c r="IXG302" s="730"/>
      <c r="IXH302" s="730"/>
      <c r="IXI302" s="730"/>
      <c r="IXJ302" s="730"/>
      <c r="IXK302" s="730"/>
      <c r="IXL302" s="730"/>
      <c r="IXM302" s="730"/>
      <c r="IXN302" s="730"/>
      <c r="IXO302" s="730"/>
      <c r="IXP302" s="730"/>
      <c r="IXQ302" s="730"/>
      <c r="IXR302" s="730"/>
      <c r="IXS302" s="730"/>
      <c r="IXT302" s="730"/>
      <c r="IXU302" s="730"/>
      <c r="IXV302" s="730"/>
      <c r="IXW302" s="730"/>
      <c r="IXX302" s="730"/>
      <c r="IXY302" s="730"/>
      <c r="IXZ302" s="730"/>
      <c r="IYA302" s="730"/>
      <c r="IYB302" s="730"/>
      <c r="IYC302" s="730"/>
      <c r="IYD302" s="730"/>
      <c r="IYE302" s="730"/>
      <c r="IYF302" s="730"/>
      <c r="IYG302" s="730"/>
      <c r="IYH302" s="730"/>
      <c r="IYI302" s="730"/>
      <c r="IYJ302" s="730"/>
      <c r="IYK302" s="730"/>
      <c r="IYL302" s="730"/>
      <c r="IYM302" s="730"/>
      <c r="IYN302" s="730"/>
      <c r="IYO302" s="730"/>
      <c r="IYP302" s="730"/>
      <c r="IYQ302" s="730"/>
      <c r="IYR302" s="730"/>
      <c r="IYS302" s="730"/>
      <c r="IYT302" s="730"/>
      <c r="IYU302" s="730"/>
      <c r="IYV302" s="730"/>
      <c r="IYW302" s="730"/>
      <c r="IYX302" s="730"/>
      <c r="IYY302" s="730"/>
      <c r="IYZ302" s="730"/>
      <c r="IZA302" s="730"/>
      <c r="IZB302" s="730"/>
      <c r="IZC302" s="730"/>
      <c r="IZD302" s="730"/>
      <c r="IZE302" s="730"/>
      <c r="IZF302" s="730"/>
      <c r="IZG302" s="730"/>
      <c r="IZH302" s="730"/>
      <c r="IZI302" s="730"/>
      <c r="IZJ302" s="730"/>
      <c r="IZK302" s="730"/>
      <c r="IZL302" s="730"/>
      <c r="IZM302" s="730"/>
      <c r="IZN302" s="730"/>
      <c r="IZO302" s="730"/>
      <c r="IZP302" s="730"/>
      <c r="IZQ302" s="730"/>
      <c r="IZR302" s="730"/>
      <c r="IZS302" s="730"/>
      <c r="IZT302" s="730"/>
      <c r="IZU302" s="730"/>
      <c r="IZV302" s="730"/>
      <c r="IZW302" s="730"/>
      <c r="IZX302" s="730"/>
      <c r="IZY302" s="730"/>
      <c r="IZZ302" s="730"/>
      <c r="JAA302" s="730"/>
      <c r="JAB302" s="730"/>
      <c r="JAC302" s="730"/>
      <c r="JAD302" s="730"/>
      <c r="JAE302" s="730"/>
      <c r="JAF302" s="730"/>
      <c r="JAG302" s="730"/>
      <c r="JAH302" s="730"/>
      <c r="JAI302" s="730"/>
      <c r="JAJ302" s="730"/>
      <c r="JAK302" s="730"/>
      <c r="JAL302" s="730"/>
      <c r="JAM302" s="730"/>
      <c r="JAN302" s="730"/>
      <c r="JAO302" s="730"/>
      <c r="JAP302" s="730"/>
      <c r="JAQ302" s="730"/>
      <c r="JAR302" s="730"/>
      <c r="JAS302" s="730"/>
      <c r="JAT302" s="730"/>
      <c r="JAU302" s="730"/>
      <c r="JAV302" s="730"/>
      <c r="JAW302" s="730"/>
      <c r="JAX302" s="730"/>
      <c r="JAY302" s="730"/>
      <c r="JAZ302" s="730"/>
      <c r="JBA302" s="730"/>
      <c r="JBB302" s="730"/>
      <c r="JBC302" s="730"/>
      <c r="JBD302" s="730"/>
      <c r="JBE302" s="730"/>
      <c r="JBF302" s="730"/>
      <c r="JBG302" s="730"/>
      <c r="JBH302" s="730"/>
      <c r="JBI302" s="730"/>
      <c r="JBJ302" s="730"/>
      <c r="JBK302" s="730"/>
      <c r="JBL302" s="730"/>
      <c r="JBM302" s="730"/>
      <c r="JBN302" s="730"/>
      <c r="JBO302" s="730"/>
      <c r="JBP302" s="730"/>
      <c r="JBQ302" s="730"/>
      <c r="JBR302" s="730"/>
      <c r="JBS302" s="730"/>
      <c r="JBT302" s="730"/>
      <c r="JBU302" s="730"/>
      <c r="JBV302" s="730"/>
      <c r="JBW302" s="730"/>
      <c r="JBX302" s="730"/>
      <c r="JBY302" s="730"/>
      <c r="JBZ302" s="730"/>
      <c r="JCA302" s="730"/>
      <c r="JCB302" s="730"/>
      <c r="JCC302" s="730"/>
      <c r="JCD302" s="730"/>
      <c r="JCE302" s="730"/>
      <c r="JCF302" s="730"/>
      <c r="JCG302" s="730"/>
      <c r="JCH302" s="730"/>
      <c r="JCI302" s="730"/>
      <c r="JCJ302" s="730"/>
      <c r="JCK302" s="730"/>
      <c r="JCL302" s="730"/>
      <c r="JCM302" s="730"/>
      <c r="JCN302" s="730"/>
      <c r="JCO302" s="730"/>
      <c r="JCP302" s="730"/>
      <c r="JCQ302" s="730"/>
      <c r="JCR302" s="730"/>
      <c r="JCS302" s="730"/>
      <c r="JCT302" s="730"/>
      <c r="JCU302" s="730"/>
      <c r="JCV302" s="730"/>
      <c r="JCW302" s="730"/>
      <c r="JCX302" s="730"/>
      <c r="JCY302" s="730"/>
      <c r="JCZ302" s="730"/>
      <c r="JDA302" s="730"/>
      <c r="JDB302" s="730"/>
      <c r="JDC302" s="730"/>
      <c r="JDD302" s="730"/>
      <c r="JDE302" s="730"/>
      <c r="JDF302" s="730"/>
      <c r="JDG302" s="730"/>
      <c r="JDH302" s="730"/>
      <c r="JDI302" s="730"/>
      <c r="JDJ302" s="730"/>
      <c r="JDK302" s="730"/>
      <c r="JDL302" s="730"/>
      <c r="JDM302" s="730"/>
      <c r="JDN302" s="730"/>
      <c r="JDO302" s="730"/>
      <c r="JDP302" s="730"/>
      <c r="JDQ302" s="730"/>
      <c r="JDR302" s="730"/>
      <c r="JDS302" s="730"/>
      <c r="JDT302" s="730"/>
      <c r="JDU302" s="730"/>
      <c r="JDV302" s="730"/>
      <c r="JDW302" s="730"/>
      <c r="JDX302" s="730"/>
      <c r="JDY302" s="730"/>
      <c r="JDZ302" s="730"/>
      <c r="JEA302" s="730"/>
      <c r="JEB302" s="730"/>
      <c r="JEC302" s="730"/>
      <c r="JED302" s="730"/>
      <c r="JEE302" s="730"/>
      <c r="JEF302" s="730"/>
      <c r="JEG302" s="730"/>
      <c r="JEH302" s="730"/>
      <c r="JEI302" s="730"/>
      <c r="JEJ302" s="730"/>
      <c r="JEK302" s="730"/>
      <c r="JEL302" s="730"/>
      <c r="JEM302" s="730"/>
      <c r="JEN302" s="730"/>
      <c r="JEO302" s="730"/>
      <c r="JEP302" s="730"/>
      <c r="JEQ302" s="730"/>
      <c r="JER302" s="730"/>
      <c r="JES302" s="730"/>
      <c r="JET302" s="730"/>
      <c r="JEU302" s="730"/>
      <c r="JEV302" s="730"/>
      <c r="JEW302" s="730"/>
      <c r="JEX302" s="730"/>
      <c r="JEY302" s="730"/>
      <c r="JEZ302" s="730"/>
      <c r="JFA302" s="730"/>
      <c r="JFB302" s="730"/>
      <c r="JFC302" s="730"/>
      <c r="JFD302" s="730"/>
      <c r="JFE302" s="730"/>
      <c r="JFF302" s="730"/>
      <c r="JFG302" s="730"/>
      <c r="JFH302" s="730"/>
      <c r="JFI302" s="730"/>
      <c r="JFJ302" s="730"/>
      <c r="JFK302" s="730"/>
      <c r="JFL302" s="730"/>
      <c r="JFM302" s="730"/>
      <c r="JFN302" s="730"/>
      <c r="JFO302" s="730"/>
      <c r="JFP302" s="730"/>
      <c r="JFQ302" s="730"/>
      <c r="JFR302" s="730"/>
      <c r="JFS302" s="730"/>
      <c r="JFT302" s="730"/>
      <c r="JFU302" s="730"/>
      <c r="JFV302" s="730"/>
      <c r="JFW302" s="730"/>
      <c r="JFX302" s="730"/>
      <c r="JFY302" s="730"/>
      <c r="JFZ302" s="730"/>
      <c r="JGA302" s="730"/>
      <c r="JGB302" s="730"/>
      <c r="JGC302" s="730"/>
      <c r="JGD302" s="730"/>
      <c r="JGE302" s="730"/>
      <c r="JGF302" s="730"/>
      <c r="JGG302" s="730"/>
      <c r="JGH302" s="730"/>
      <c r="JGI302" s="730"/>
      <c r="JGJ302" s="730"/>
      <c r="JGK302" s="730"/>
      <c r="JGL302" s="730"/>
      <c r="JGM302" s="730"/>
      <c r="JGN302" s="730"/>
      <c r="JGO302" s="730"/>
      <c r="JGP302" s="730"/>
      <c r="JGQ302" s="730"/>
      <c r="JGR302" s="730"/>
      <c r="JGS302" s="730"/>
      <c r="JGT302" s="730"/>
      <c r="JGU302" s="730"/>
      <c r="JGV302" s="730"/>
      <c r="JGW302" s="730"/>
      <c r="JGX302" s="730"/>
      <c r="JGY302" s="730"/>
      <c r="JGZ302" s="730"/>
      <c r="JHA302" s="730"/>
      <c r="JHB302" s="730"/>
      <c r="JHC302" s="730"/>
      <c r="JHD302" s="730"/>
      <c r="JHE302" s="730"/>
      <c r="JHF302" s="730"/>
      <c r="JHG302" s="730"/>
      <c r="JHH302" s="730"/>
      <c r="JHI302" s="730"/>
      <c r="JHJ302" s="730"/>
      <c r="JHK302" s="730"/>
      <c r="JHL302" s="730"/>
      <c r="JHM302" s="730"/>
      <c r="JHN302" s="730"/>
      <c r="JHO302" s="730"/>
      <c r="JHP302" s="730"/>
      <c r="JHQ302" s="730"/>
      <c r="JHR302" s="730"/>
      <c r="JHS302" s="730"/>
      <c r="JHT302" s="730"/>
      <c r="JHU302" s="730"/>
      <c r="JHV302" s="730"/>
      <c r="JHW302" s="730"/>
      <c r="JHX302" s="730"/>
      <c r="JHY302" s="730"/>
      <c r="JHZ302" s="730"/>
      <c r="JIA302" s="730"/>
      <c r="JIB302" s="730"/>
      <c r="JIC302" s="730"/>
      <c r="JID302" s="730"/>
      <c r="JIE302" s="730"/>
      <c r="JIF302" s="730"/>
      <c r="JIG302" s="730"/>
      <c r="JIH302" s="730"/>
      <c r="JII302" s="730"/>
      <c r="JIJ302" s="730"/>
      <c r="JIK302" s="730"/>
      <c r="JIL302" s="730"/>
      <c r="JIM302" s="730"/>
      <c r="JIN302" s="730"/>
      <c r="JIO302" s="730"/>
      <c r="JIP302" s="730"/>
      <c r="JIQ302" s="730"/>
      <c r="JIR302" s="730"/>
      <c r="JIS302" s="730"/>
      <c r="JIT302" s="730"/>
      <c r="JIU302" s="730"/>
      <c r="JIV302" s="730"/>
      <c r="JIW302" s="730"/>
      <c r="JIX302" s="730"/>
      <c r="JIY302" s="730"/>
      <c r="JIZ302" s="730"/>
      <c r="JJA302" s="730"/>
      <c r="JJB302" s="730"/>
      <c r="JJC302" s="730"/>
      <c r="JJD302" s="730"/>
      <c r="JJE302" s="730"/>
      <c r="JJF302" s="730"/>
      <c r="JJG302" s="730"/>
      <c r="JJH302" s="730"/>
      <c r="JJI302" s="730"/>
      <c r="JJJ302" s="730"/>
      <c r="JJK302" s="730"/>
      <c r="JJL302" s="730"/>
      <c r="JJM302" s="730"/>
      <c r="JJN302" s="730"/>
      <c r="JJO302" s="730"/>
      <c r="JJP302" s="730"/>
      <c r="JJQ302" s="730"/>
      <c r="JJR302" s="730"/>
      <c r="JJS302" s="730"/>
      <c r="JJT302" s="730"/>
      <c r="JJU302" s="730"/>
      <c r="JJV302" s="730"/>
      <c r="JJW302" s="730"/>
      <c r="JJX302" s="730"/>
      <c r="JJY302" s="730"/>
      <c r="JJZ302" s="730"/>
      <c r="JKA302" s="730"/>
      <c r="JKB302" s="730"/>
      <c r="JKC302" s="730"/>
      <c r="JKD302" s="730"/>
      <c r="JKE302" s="730"/>
      <c r="JKF302" s="730"/>
      <c r="JKG302" s="730"/>
      <c r="JKH302" s="730"/>
      <c r="JKI302" s="730"/>
      <c r="JKJ302" s="730"/>
      <c r="JKK302" s="730"/>
      <c r="JKL302" s="730"/>
      <c r="JKM302" s="730"/>
      <c r="JKN302" s="730"/>
      <c r="JKO302" s="730"/>
      <c r="JKP302" s="730"/>
      <c r="JKQ302" s="730"/>
      <c r="JKR302" s="730"/>
      <c r="JKS302" s="730"/>
      <c r="JKT302" s="730"/>
      <c r="JKU302" s="730"/>
      <c r="JKV302" s="730"/>
      <c r="JKW302" s="730"/>
      <c r="JKX302" s="730"/>
      <c r="JKY302" s="730"/>
      <c r="JKZ302" s="730"/>
      <c r="JLA302" s="730"/>
      <c r="JLB302" s="730"/>
      <c r="JLC302" s="730"/>
      <c r="JLD302" s="730"/>
      <c r="JLE302" s="730"/>
      <c r="JLF302" s="730"/>
      <c r="JLG302" s="730"/>
      <c r="JLH302" s="730"/>
      <c r="JLI302" s="730"/>
      <c r="JLJ302" s="730"/>
      <c r="JLK302" s="730"/>
      <c r="JLL302" s="730"/>
      <c r="JLM302" s="730"/>
      <c r="JLN302" s="730"/>
      <c r="JLO302" s="730"/>
      <c r="JLP302" s="730"/>
      <c r="JLQ302" s="730"/>
      <c r="JLR302" s="730"/>
      <c r="JLS302" s="730"/>
      <c r="JLT302" s="730"/>
      <c r="JLU302" s="730"/>
      <c r="JLV302" s="730"/>
      <c r="JLW302" s="730"/>
      <c r="JLX302" s="730"/>
      <c r="JLY302" s="730"/>
      <c r="JLZ302" s="730"/>
      <c r="JMA302" s="730"/>
      <c r="JMB302" s="730"/>
      <c r="JMC302" s="730"/>
      <c r="JMD302" s="730"/>
      <c r="JME302" s="730"/>
      <c r="JMF302" s="730"/>
      <c r="JMG302" s="730"/>
      <c r="JMH302" s="730"/>
      <c r="JMI302" s="730"/>
      <c r="JMJ302" s="730"/>
      <c r="JMK302" s="730"/>
      <c r="JML302" s="730"/>
      <c r="JMM302" s="730"/>
      <c r="JMN302" s="730"/>
      <c r="JMO302" s="730"/>
      <c r="JMP302" s="730"/>
      <c r="JMQ302" s="730"/>
      <c r="JMR302" s="730"/>
      <c r="JMS302" s="730"/>
      <c r="JMT302" s="730"/>
      <c r="JMU302" s="730"/>
      <c r="JMV302" s="730"/>
      <c r="JMW302" s="730"/>
      <c r="JMX302" s="730"/>
      <c r="JMY302" s="730"/>
      <c r="JMZ302" s="730"/>
      <c r="JNA302" s="730"/>
      <c r="JNB302" s="730"/>
      <c r="JNC302" s="730"/>
      <c r="JND302" s="730"/>
      <c r="JNE302" s="730"/>
      <c r="JNF302" s="730"/>
      <c r="JNG302" s="730"/>
      <c r="JNH302" s="730"/>
      <c r="JNI302" s="730"/>
      <c r="JNJ302" s="730"/>
      <c r="JNK302" s="730"/>
      <c r="JNL302" s="730"/>
      <c r="JNM302" s="730"/>
      <c r="JNN302" s="730"/>
      <c r="JNO302" s="730"/>
      <c r="JNP302" s="730"/>
      <c r="JNQ302" s="730"/>
      <c r="JNR302" s="730"/>
      <c r="JNS302" s="730"/>
      <c r="JNT302" s="730"/>
      <c r="JNU302" s="730"/>
      <c r="JNV302" s="730"/>
      <c r="JNW302" s="730"/>
      <c r="JNX302" s="730"/>
      <c r="JNY302" s="730"/>
      <c r="JNZ302" s="730"/>
      <c r="JOA302" s="730"/>
      <c r="JOB302" s="730"/>
      <c r="JOC302" s="730"/>
      <c r="JOD302" s="730"/>
      <c r="JOE302" s="730"/>
      <c r="JOF302" s="730"/>
      <c r="JOG302" s="730"/>
      <c r="JOH302" s="730"/>
      <c r="JOI302" s="730"/>
      <c r="JOJ302" s="730"/>
      <c r="JOK302" s="730"/>
      <c r="JOL302" s="730"/>
      <c r="JOM302" s="730"/>
      <c r="JON302" s="730"/>
      <c r="JOO302" s="730"/>
      <c r="JOP302" s="730"/>
      <c r="JOQ302" s="730"/>
      <c r="JOR302" s="730"/>
      <c r="JOS302" s="730"/>
      <c r="JOT302" s="730"/>
      <c r="JOU302" s="730"/>
      <c r="JOV302" s="730"/>
      <c r="JOW302" s="730"/>
      <c r="JOX302" s="730"/>
      <c r="JOY302" s="730"/>
      <c r="JOZ302" s="730"/>
      <c r="JPA302" s="730"/>
      <c r="JPB302" s="730"/>
      <c r="JPC302" s="730"/>
      <c r="JPD302" s="730"/>
      <c r="JPE302" s="730"/>
      <c r="JPF302" s="730"/>
      <c r="JPG302" s="730"/>
      <c r="JPH302" s="730"/>
      <c r="JPI302" s="730"/>
      <c r="JPJ302" s="730"/>
      <c r="JPK302" s="730"/>
      <c r="JPL302" s="730"/>
      <c r="JPM302" s="730"/>
      <c r="JPN302" s="730"/>
      <c r="JPO302" s="730"/>
      <c r="JPP302" s="730"/>
      <c r="JPQ302" s="730"/>
      <c r="JPR302" s="730"/>
      <c r="JPS302" s="730"/>
      <c r="JPT302" s="730"/>
      <c r="JPU302" s="730"/>
      <c r="JPV302" s="730"/>
      <c r="JPW302" s="730"/>
      <c r="JPX302" s="730"/>
      <c r="JPY302" s="730"/>
      <c r="JPZ302" s="730"/>
      <c r="JQA302" s="730"/>
      <c r="JQB302" s="730"/>
      <c r="JQC302" s="730"/>
      <c r="JQD302" s="730"/>
      <c r="JQE302" s="730"/>
      <c r="JQF302" s="730"/>
      <c r="JQG302" s="730"/>
      <c r="JQH302" s="730"/>
      <c r="JQI302" s="730"/>
      <c r="JQJ302" s="730"/>
      <c r="JQK302" s="730"/>
      <c r="JQL302" s="730"/>
      <c r="JQM302" s="730"/>
      <c r="JQN302" s="730"/>
      <c r="JQO302" s="730"/>
      <c r="JQP302" s="730"/>
      <c r="JQQ302" s="730"/>
      <c r="JQR302" s="730"/>
      <c r="JQS302" s="730"/>
      <c r="JQT302" s="730"/>
      <c r="JQU302" s="730"/>
      <c r="JQV302" s="730"/>
      <c r="JQW302" s="730"/>
      <c r="JQX302" s="730"/>
      <c r="JQY302" s="730"/>
      <c r="JQZ302" s="730"/>
      <c r="JRA302" s="730"/>
      <c r="JRB302" s="730"/>
      <c r="JRC302" s="730"/>
      <c r="JRD302" s="730"/>
      <c r="JRE302" s="730"/>
      <c r="JRF302" s="730"/>
      <c r="JRG302" s="730"/>
      <c r="JRH302" s="730"/>
      <c r="JRI302" s="730"/>
      <c r="JRJ302" s="730"/>
      <c r="JRK302" s="730"/>
      <c r="JRL302" s="730"/>
      <c r="JRM302" s="730"/>
      <c r="JRN302" s="730"/>
      <c r="JRO302" s="730"/>
      <c r="JRP302" s="730"/>
      <c r="JRQ302" s="730"/>
      <c r="JRR302" s="730"/>
      <c r="JRS302" s="730"/>
      <c r="JRT302" s="730"/>
      <c r="JRU302" s="730"/>
      <c r="JRV302" s="730"/>
      <c r="JRW302" s="730"/>
      <c r="JRX302" s="730"/>
      <c r="JRY302" s="730"/>
      <c r="JRZ302" s="730"/>
      <c r="JSA302" s="730"/>
      <c r="JSB302" s="730"/>
      <c r="JSC302" s="730"/>
      <c r="JSD302" s="730"/>
      <c r="JSE302" s="730"/>
      <c r="JSF302" s="730"/>
      <c r="JSG302" s="730"/>
      <c r="JSH302" s="730"/>
      <c r="JSI302" s="730"/>
      <c r="JSJ302" s="730"/>
      <c r="JSK302" s="730"/>
      <c r="JSL302" s="730"/>
      <c r="JSM302" s="730"/>
      <c r="JSN302" s="730"/>
      <c r="JSO302" s="730"/>
      <c r="JSP302" s="730"/>
      <c r="JSQ302" s="730"/>
      <c r="JSR302" s="730"/>
      <c r="JSS302" s="730"/>
      <c r="JST302" s="730"/>
      <c r="JSU302" s="730"/>
      <c r="JSV302" s="730"/>
      <c r="JSW302" s="730"/>
      <c r="JSX302" s="730"/>
      <c r="JSY302" s="730"/>
      <c r="JSZ302" s="730"/>
      <c r="JTA302" s="730"/>
      <c r="JTB302" s="730"/>
      <c r="JTC302" s="730"/>
      <c r="JTD302" s="730"/>
      <c r="JTE302" s="730"/>
      <c r="JTF302" s="730"/>
      <c r="JTG302" s="730"/>
      <c r="JTH302" s="730"/>
      <c r="JTI302" s="730"/>
      <c r="JTJ302" s="730"/>
      <c r="JTK302" s="730"/>
      <c r="JTL302" s="730"/>
      <c r="JTM302" s="730"/>
      <c r="JTN302" s="730"/>
      <c r="JTO302" s="730"/>
      <c r="JTP302" s="730"/>
      <c r="JTQ302" s="730"/>
      <c r="JTR302" s="730"/>
      <c r="JTS302" s="730"/>
      <c r="JTT302" s="730"/>
      <c r="JTU302" s="730"/>
      <c r="JTV302" s="730"/>
      <c r="JTW302" s="730"/>
      <c r="JTX302" s="730"/>
      <c r="JTY302" s="730"/>
      <c r="JTZ302" s="730"/>
      <c r="JUA302" s="730"/>
      <c r="JUB302" s="730"/>
      <c r="JUC302" s="730"/>
      <c r="JUD302" s="730"/>
      <c r="JUE302" s="730"/>
      <c r="JUF302" s="730"/>
      <c r="JUG302" s="730"/>
      <c r="JUH302" s="730"/>
      <c r="JUI302" s="730"/>
      <c r="JUJ302" s="730"/>
      <c r="JUK302" s="730"/>
      <c r="JUL302" s="730"/>
      <c r="JUM302" s="730"/>
      <c r="JUN302" s="730"/>
      <c r="JUO302" s="730"/>
      <c r="JUP302" s="730"/>
      <c r="JUQ302" s="730"/>
      <c r="JUR302" s="730"/>
      <c r="JUS302" s="730"/>
      <c r="JUT302" s="730"/>
      <c r="JUU302" s="730"/>
      <c r="JUV302" s="730"/>
      <c r="JUW302" s="730"/>
      <c r="JUX302" s="730"/>
      <c r="JUY302" s="730"/>
      <c r="JUZ302" s="730"/>
      <c r="JVA302" s="730"/>
      <c r="JVB302" s="730"/>
      <c r="JVC302" s="730"/>
      <c r="JVD302" s="730"/>
      <c r="JVE302" s="730"/>
      <c r="JVF302" s="730"/>
      <c r="JVG302" s="730"/>
      <c r="JVH302" s="730"/>
      <c r="JVI302" s="730"/>
      <c r="JVJ302" s="730"/>
      <c r="JVK302" s="730"/>
      <c r="JVL302" s="730"/>
      <c r="JVM302" s="730"/>
      <c r="JVN302" s="730"/>
      <c r="JVO302" s="730"/>
      <c r="JVP302" s="730"/>
      <c r="JVQ302" s="730"/>
      <c r="JVR302" s="730"/>
      <c r="JVS302" s="730"/>
      <c r="JVT302" s="730"/>
      <c r="JVU302" s="730"/>
      <c r="JVV302" s="730"/>
      <c r="JVW302" s="730"/>
      <c r="JVX302" s="730"/>
      <c r="JVY302" s="730"/>
      <c r="JVZ302" s="730"/>
      <c r="JWA302" s="730"/>
      <c r="JWB302" s="730"/>
      <c r="JWC302" s="730"/>
      <c r="JWD302" s="730"/>
      <c r="JWE302" s="730"/>
      <c r="JWF302" s="730"/>
      <c r="JWG302" s="730"/>
      <c r="JWH302" s="730"/>
      <c r="JWI302" s="730"/>
      <c r="JWJ302" s="730"/>
      <c r="JWK302" s="730"/>
      <c r="JWL302" s="730"/>
      <c r="JWM302" s="730"/>
      <c r="JWN302" s="730"/>
      <c r="JWO302" s="730"/>
      <c r="JWP302" s="730"/>
      <c r="JWQ302" s="730"/>
      <c r="JWR302" s="730"/>
      <c r="JWS302" s="730"/>
      <c r="JWT302" s="730"/>
      <c r="JWU302" s="730"/>
      <c r="JWV302" s="730"/>
      <c r="JWW302" s="730"/>
      <c r="JWX302" s="730"/>
      <c r="JWY302" s="730"/>
      <c r="JWZ302" s="730"/>
      <c r="JXA302" s="730"/>
      <c r="JXB302" s="730"/>
      <c r="JXC302" s="730"/>
      <c r="JXD302" s="730"/>
      <c r="JXE302" s="730"/>
      <c r="JXF302" s="730"/>
      <c r="JXG302" s="730"/>
      <c r="JXH302" s="730"/>
      <c r="JXI302" s="730"/>
      <c r="JXJ302" s="730"/>
      <c r="JXK302" s="730"/>
      <c r="JXL302" s="730"/>
      <c r="JXM302" s="730"/>
      <c r="JXN302" s="730"/>
      <c r="JXO302" s="730"/>
      <c r="JXP302" s="730"/>
      <c r="JXQ302" s="730"/>
      <c r="JXR302" s="730"/>
      <c r="JXS302" s="730"/>
      <c r="JXT302" s="730"/>
      <c r="JXU302" s="730"/>
      <c r="JXV302" s="730"/>
      <c r="JXW302" s="730"/>
      <c r="JXX302" s="730"/>
      <c r="JXY302" s="730"/>
      <c r="JXZ302" s="730"/>
      <c r="JYA302" s="730"/>
      <c r="JYB302" s="730"/>
      <c r="JYC302" s="730"/>
      <c r="JYD302" s="730"/>
      <c r="JYE302" s="730"/>
      <c r="JYF302" s="730"/>
      <c r="JYG302" s="730"/>
      <c r="JYH302" s="730"/>
      <c r="JYI302" s="730"/>
      <c r="JYJ302" s="730"/>
      <c r="JYK302" s="730"/>
      <c r="JYL302" s="730"/>
      <c r="JYM302" s="730"/>
      <c r="JYN302" s="730"/>
      <c r="JYO302" s="730"/>
      <c r="JYP302" s="730"/>
      <c r="JYQ302" s="730"/>
      <c r="JYR302" s="730"/>
      <c r="JYS302" s="730"/>
      <c r="JYT302" s="730"/>
      <c r="JYU302" s="730"/>
      <c r="JYV302" s="730"/>
      <c r="JYW302" s="730"/>
      <c r="JYX302" s="730"/>
      <c r="JYY302" s="730"/>
      <c r="JYZ302" s="730"/>
      <c r="JZA302" s="730"/>
      <c r="JZB302" s="730"/>
      <c r="JZC302" s="730"/>
      <c r="JZD302" s="730"/>
      <c r="JZE302" s="730"/>
      <c r="JZF302" s="730"/>
      <c r="JZG302" s="730"/>
      <c r="JZH302" s="730"/>
      <c r="JZI302" s="730"/>
      <c r="JZJ302" s="730"/>
      <c r="JZK302" s="730"/>
      <c r="JZL302" s="730"/>
      <c r="JZM302" s="730"/>
      <c r="JZN302" s="730"/>
      <c r="JZO302" s="730"/>
      <c r="JZP302" s="730"/>
      <c r="JZQ302" s="730"/>
      <c r="JZR302" s="730"/>
      <c r="JZS302" s="730"/>
      <c r="JZT302" s="730"/>
      <c r="JZU302" s="730"/>
      <c r="JZV302" s="730"/>
      <c r="JZW302" s="730"/>
      <c r="JZX302" s="730"/>
      <c r="JZY302" s="730"/>
      <c r="JZZ302" s="730"/>
      <c r="KAA302" s="730"/>
      <c r="KAB302" s="730"/>
      <c r="KAC302" s="730"/>
      <c r="KAD302" s="730"/>
      <c r="KAE302" s="730"/>
      <c r="KAF302" s="730"/>
      <c r="KAG302" s="730"/>
      <c r="KAH302" s="730"/>
      <c r="KAI302" s="730"/>
      <c r="KAJ302" s="730"/>
      <c r="KAK302" s="730"/>
      <c r="KAL302" s="730"/>
      <c r="KAM302" s="730"/>
      <c r="KAN302" s="730"/>
      <c r="KAO302" s="730"/>
      <c r="KAP302" s="730"/>
      <c r="KAQ302" s="730"/>
      <c r="KAR302" s="730"/>
      <c r="KAS302" s="730"/>
      <c r="KAT302" s="730"/>
      <c r="KAU302" s="730"/>
      <c r="KAV302" s="730"/>
      <c r="KAW302" s="730"/>
      <c r="KAX302" s="730"/>
      <c r="KAY302" s="730"/>
      <c r="KAZ302" s="730"/>
      <c r="KBA302" s="730"/>
      <c r="KBB302" s="730"/>
      <c r="KBC302" s="730"/>
      <c r="KBD302" s="730"/>
      <c r="KBE302" s="730"/>
      <c r="KBF302" s="730"/>
      <c r="KBG302" s="730"/>
      <c r="KBH302" s="730"/>
      <c r="KBI302" s="730"/>
      <c r="KBJ302" s="730"/>
      <c r="KBK302" s="730"/>
      <c r="KBL302" s="730"/>
      <c r="KBM302" s="730"/>
      <c r="KBN302" s="730"/>
      <c r="KBO302" s="730"/>
      <c r="KBP302" s="730"/>
      <c r="KBQ302" s="730"/>
      <c r="KBR302" s="730"/>
      <c r="KBS302" s="730"/>
      <c r="KBT302" s="730"/>
      <c r="KBU302" s="730"/>
      <c r="KBV302" s="730"/>
      <c r="KBW302" s="730"/>
      <c r="KBX302" s="730"/>
      <c r="KBY302" s="730"/>
      <c r="KBZ302" s="730"/>
      <c r="KCA302" s="730"/>
      <c r="KCB302" s="730"/>
      <c r="KCC302" s="730"/>
      <c r="KCD302" s="730"/>
      <c r="KCE302" s="730"/>
      <c r="KCF302" s="730"/>
      <c r="KCG302" s="730"/>
      <c r="KCH302" s="730"/>
      <c r="KCI302" s="730"/>
      <c r="KCJ302" s="730"/>
      <c r="KCK302" s="730"/>
      <c r="KCL302" s="730"/>
      <c r="KCM302" s="730"/>
      <c r="KCN302" s="730"/>
      <c r="KCO302" s="730"/>
      <c r="KCP302" s="730"/>
      <c r="KCQ302" s="730"/>
      <c r="KCR302" s="730"/>
      <c r="KCS302" s="730"/>
      <c r="KCT302" s="730"/>
      <c r="KCU302" s="730"/>
      <c r="KCV302" s="730"/>
      <c r="KCW302" s="730"/>
      <c r="KCX302" s="730"/>
      <c r="KCY302" s="730"/>
      <c r="KCZ302" s="730"/>
      <c r="KDA302" s="730"/>
      <c r="KDB302" s="730"/>
      <c r="KDC302" s="730"/>
      <c r="KDD302" s="730"/>
      <c r="KDE302" s="730"/>
      <c r="KDF302" s="730"/>
      <c r="KDG302" s="730"/>
      <c r="KDH302" s="730"/>
      <c r="KDI302" s="730"/>
      <c r="KDJ302" s="730"/>
      <c r="KDK302" s="730"/>
      <c r="KDL302" s="730"/>
      <c r="KDM302" s="730"/>
      <c r="KDN302" s="730"/>
      <c r="KDO302" s="730"/>
      <c r="KDP302" s="730"/>
      <c r="KDQ302" s="730"/>
      <c r="KDR302" s="730"/>
      <c r="KDS302" s="730"/>
      <c r="KDT302" s="730"/>
      <c r="KDU302" s="730"/>
      <c r="KDV302" s="730"/>
      <c r="KDW302" s="730"/>
      <c r="KDX302" s="730"/>
      <c r="KDY302" s="730"/>
      <c r="KDZ302" s="730"/>
      <c r="KEA302" s="730"/>
      <c r="KEB302" s="730"/>
      <c r="KEC302" s="730"/>
      <c r="KED302" s="730"/>
      <c r="KEE302" s="730"/>
      <c r="KEF302" s="730"/>
      <c r="KEG302" s="730"/>
      <c r="KEH302" s="730"/>
      <c r="KEI302" s="730"/>
      <c r="KEJ302" s="730"/>
      <c r="KEK302" s="730"/>
      <c r="KEL302" s="730"/>
      <c r="KEM302" s="730"/>
      <c r="KEN302" s="730"/>
      <c r="KEO302" s="730"/>
      <c r="KEP302" s="730"/>
      <c r="KEQ302" s="730"/>
      <c r="KER302" s="730"/>
      <c r="KES302" s="730"/>
      <c r="KET302" s="730"/>
      <c r="KEU302" s="730"/>
      <c r="KEV302" s="730"/>
      <c r="KEW302" s="730"/>
      <c r="KEX302" s="730"/>
      <c r="KEY302" s="730"/>
      <c r="KEZ302" s="730"/>
      <c r="KFA302" s="730"/>
      <c r="KFB302" s="730"/>
      <c r="KFC302" s="730"/>
      <c r="KFD302" s="730"/>
      <c r="KFE302" s="730"/>
      <c r="KFF302" s="730"/>
      <c r="KFG302" s="730"/>
      <c r="KFH302" s="730"/>
      <c r="KFI302" s="730"/>
      <c r="KFJ302" s="730"/>
      <c r="KFK302" s="730"/>
      <c r="KFL302" s="730"/>
      <c r="KFM302" s="730"/>
      <c r="KFN302" s="730"/>
      <c r="KFO302" s="730"/>
      <c r="KFP302" s="730"/>
      <c r="KFQ302" s="730"/>
      <c r="KFR302" s="730"/>
      <c r="KFS302" s="730"/>
      <c r="KFT302" s="730"/>
      <c r="KFU302" s="730"/>
      <c r="KFV302" s="730"/>
      <c r="KFW302" s="730"/>
      <c r="KFX302" s="730"/>
      <c r="KFY302" s="730"/>
      <c r="KFZ302" s="730"/>
      <c r="KGA302" s="730"/>
      <c r="KGB302" s="730"/>
      <c r="KGC302" s="730"/>
      <c r="KGD302" s="730"/>
      <c r="KGE302" s="730"/>
      <c r="KGF302" s="730"/>
      <c r="KGG302" s="730"/>
      <c r="KGH302" s="730"/>
      <c r="KGI302" s="730"/>
      <c r="KGJ302" s="730"/>
      <c r="KGK302" s="730"/>
      <c r="KGL302" s="730"/>
      <c r="KGM302" s="730"/>
      <c r="KGN302" s="730"/>
      <c r="KGO302" s="730"/>
      <c r="KGP302" s="730"/>
      <c r="KGQ302" s="730"/>
      <c r="KGR302" s="730"/>
      <c r="KGS302" s="730"/>
      <c r="KGT302" s="730"/>
      <c r="KGU302" s="730"/>
      <c r="KGV302" s="730"/>
      <c r="KGW302" s="730"/>
      <c r="KGX302" s="730"/>
      <c r="KGY302" s="730"/>
      <c r="KGZ302" s="730"/>
      <c r="KHA302" s="730"/>
      <c r="KHB302" s="730"/>
      <c r="KHC302" s="730"/>
      <c r="KHD302" s="730"/>
      <c r="KHE302" s="730"/>
      <c r="KHF302" s="730"/>
      <c r="KHG302" s="730"/>
      <c r="KHH302" s="730"/>
      <c r="KHI302" s="730"/>
      <c r="KHJ302" s="730"/>
      <c r="KHK302" s="730"/>
      <c r="KHL302" s="730"/>
      <c r="KHM302" s="730"/>
      <c r="KHN302" s="730"/>
      <c r="KHO302" s="730"/>
      <c r="KHP302" s="730"/>
      <c r="KHQ302" s="730"/>
      <c r="KHR302" s="730"/>
      <c r="KHS302" s="730"/>
      <c r="KHT302" s="730"/>
      <c r="KHU302" s="730"/>
      <c r="KHV302" s="730"/>
      <c r="KHW302" s="730"/>
      <c r="KHX302" s="730"/>
      <c r="KHY302" s="730"/>
      <c r="KHZ302" s="730"/>
      <c r="KIA302" s="730"/>
      <c r="KIB302" s="730"/>
      <c r="KIC302" s="730"/>
      <c r="KID302" s="730"/>
      <c r="KIE302" s="730"/>
      <c r="KIF302" s="730"/>
      <c r="KIG302" s="730"/>
      <c r="KIH302" s="730"/>
      <c r="KII302" s="730"/>
      <c r="KIJ302" s="730"/>
      <c r="KIK302" s="730"/>
      <c r="KIL302" s="730"/>
      <c r="KIM302" s="730"/>
      <c r="KIN302" s="730"/>
      <c r="KIO302" s="730"/>
      <c r="KIP302" s="730"/>
      <c r="KIQ302" s="730"/>
      <c r="KIR302" s="730"/>
      <c r="KIS302" s="730"/>
      <c r="KIT302" s="730"/>
      <c r="KIU302" s="730"/>
      <c r="KIV302" s="730"/>
      <c r="KIW302" s="730"/>
      <c r="KIX302" s="730"/>
      <c r="KIY302" s="730"/>
      <c r="KIZ302" s="730"/>
      <c r="KJA302" s="730"/>
      <c r="KJB302" s="730"/>
      <c r="KJC302" s="730"/>
      <c r="KJD302" s="730"/>
      <c r="KJE302" s="730"/>
      <c r="KJF302" s="730"/>
      <c r="KJG302" s="730"/>
      <c r="KJH302" s="730"/>
      <c r="KJI302" s="730"/>
      <c r="KJJ302" s="730"/>
      <c r="KJK302" s="730"/>
      <c r="KJL302" s="730"/>
      <c r="KJM302" s="730"/>
      <c r="KJN302" s="730"/>
      <c r="KJO302" s="730"/>
      <c r="KJP302" s="730"/>
      <c r="KJQ302" s="730"/>
      <c r="KJR302" s="730"/>
      <c r="KJS302" s="730"/>
      <c r="KJT302" s="730"/>
      <c r="KJU302" s="730"/>
      <c r="KJV302" s="730"/>
      <c r="KJW302" s="730"/>
      <c r="KJX302" s="730"/>
      <c r="KJY302" s="730"/>
      <c r="KJZ302" s="730"/>
      <c r="KKA302" s="730"/>
      <c r="KKB302" s="730"/>
      <c r="KKC302" s="730"/>
      <c r="KKD302" s="730"/>
      <c r="KKE302" s="730"/>
      <c r="KKF302" s="730"/>
      <c r="KKG302" s="730"/>
      <c r="KKH302" s="730"/>
      <c r="KKI302" s="730"/>
      <c r="KKJ302" s="730"/>
      <c r="KKK302" s="730"/>
      <c r="KKL302" s="730"/>
      <c r="KKM302" s="730"/>
      <c r="KKN302" s="730"/>
      <c r="KKO302" s="730"/>
      <c r="KKP302" s="730"/>
      <c r="KKQ302" s="730"/>
      <c r="KKR302" s="730"/>
      <c r="KKS302" s="730"/>
      <c r="KKT302" s="730"/>
      <c r="KKU302" s="730"/>
      <c r="KKV302" s="730"/>
      <c r="KKW302" s="730"/>
      <c r="KKX302" s="730"/>
      <c r="KKY302" s="730"/>
      <c r="KKZ302" s="730"/>
      <c r="KLA302" s="730"/>
      <c r="KLB302" s="730"/>
      <c r="KLC302" s="730"/>
      <c r="KLD302" s="730"/>
      <c r="KLE302" s="730"/>
      <c r="KLF302" s="730"/>
      <c r="KLG302" s="730"/>
      <c r="KLH302" s="730"/>
      <c r="KLI302" s="730"/>
      <c r="KLJ302" s="730"/>
      <c r="KLK302" s="730"/>
      <c r="KLL302" s="730"/>
      <c r="KLM302" s="730"/>
      <c r="KLN302" s="730"/>
      <c r="KLO302" s="730"/>
      <c r="KLP302" s="730"/>
      <c r="KLQ302" s="730"/>
      <c r="KLR302" s="730"/>
      <c r="KLS302" s="730"/>
      <c r="KLT302" s="730"/>
      <c r="KLU302" s="730"/>
      <c r="KLV302" s="730"/>
      <c r="KLW302" s="730"/>
      <c r="KLX302" s="730"/>
      <c r="KLY302" s="730"/>
      <c r="KLZ302" s="730"/>
      <c r="KMA302" s="730"/>
      <c r="KMB302" s="730"/>
      <c r="KMC302" s="730"/>
      <c r="KMD302" s="730"/>
      <c r="KME302" s="730"/>
      <c r="KMF302" s="730"/>
      <c r="KMG302" s="730"/>
      <c r="KMH302" s="730"/>
      <c r="KMI302" s="730"/>
      <c r="KMJ302" s="730"/>
      <c r="KMK302" s="730"/>
      <c r="KML302" s="730"/>
      <c r="KMM302" s="730"/>
      <c r="KMN302" s="730"/>
      <c r="KMO302" s="730"/>
      <c r="KMP302" s="730"/>
      <c r="KMQ302" s="730"/>
      <c r="KMR302" s="730"/>
      <c r="KMS302" s="730"/>
      <c r="KMT302" s="730"/>
      <c r="KMU302" s="730"/>
      <c r="KMV302" s="730"/>
      <c r="KMW302" s="730"/>
      <c r="KMX302" s="730"/>
      <c r="KMY302" s="730"/>
      <c r="KMZ302" s="730"/>
      <c r="KNA302" s="730"/>
      <c r="KNB302" s="730"/>
      <c r="KNC302" s="730"/>
      <c r="KND302" s="730"/>
      <c r="KNE302" s="730"/>
      <c r="KNF302" s="730"/>
      <c r="KNG302" s="730"/>
      <c r="KNH302" s="730"/>
      <c r="KNI302" s="730"/>
      <c r="KNJ302" s="730"/>
      <c r="KNK302" s="730"/>
      <c r="KNL302" s="730"/>
      <c r="KNM302" s="730"/>
      <c r="KNN302" s="730"/>
      <c r="KNO302" s="730"/>
      <c r="KNP302" s="730"/>
      <c r="KNQ302" s="730"/>
      <c r="KNR302" s="730"/>
      <c r="KNS302" s="730"/>
      <c r="KNT302" s="730"/>
      <c r="KNU302" s="730"/>
      <c r="KNV302" s="730"/>
      <c r="KNW302" s="730"/>
      <c r="KNX302" s="730"/>
      <c r="KNY302" s="730"/>
      <c r="KNZ302" s="730"/>
      <c r="KOA302" s="730"/>
      <c r="KOB302" s="730"/>
      <c r="KOC302" s="730"/>
      <c r="KOD302" s="730"/>
      <c r="KOE302" s="730"/>
      <c r="KOF302" s="730"/>
      <c r="KOG302" s="730"/>
      <c r="KOH302" s="730"/>
      <c r="KOI302" s="730"/>
      <c r="KOJ302" s="730"/>
      <c r="KOK302" s="730"/>
      <c r="KOL302" s="730"/>
      <c r="KOM302" s="730"/>
      <c r="KON302" s="730"/>
      <c r="KOO302" s="730"/>
      <c r="KOP302" s="730"/>
      <c r="KOQ302" s="730"/>
      <c r="KOR302" s="730"/>
      <c r="KOS302" s="730"/>
      <c r="KOT302" s="730"/>
      <c r="KOU302" s="730"/>
      <c r="KOV302" s="730"/>
      <c r="KOW302" s="730"/>
      <c r="KOX302" s="730"/>
      <c r="KOY302" s="730"/>
      <c r="KOZ302" s="730"/>
      <c r="KPA302" s="730"/>
      <c r="KPB302" s="730"/>
      <c r="KPC302" s="730"/>
      <c r="KPD302" s="730"/>
      <c r="KPE302" s="730"/>
      <c r="KPF302" s="730"/>
      <c r="KPG302" s="730"/>
      <c r="KPH302" s="730"/>
      <c r="KPI302" s="730"/>
      <c r="KPJ302" s="730"/>
      <c r="KPK302" s="730"/>
      <c r="KPL302" s="730"/>
      <c r="KPM302" s="730"/>
      <c r="KPN302" s="730"/>
      <c r="KPO302" s="730"/>
      <c r="KPP302" s="730"/>
      <c r="KPQ302" s="730"/>
      <c r="KPR302" s="730"/>
      <c r="KPS302" s="730"/>
      <c r="KPT302" s="730"/>
      <c r="KPU302" s="730"/>
      <c r="KPV302" s="730"/>
      <c r="KPW302" s="730"/>
      <c r="KPX302" s="730"/>
      <c r="KPY302" s="730"/>
      <c r="KPZ302" s="730"/>
      <c r="KQA302" s="730"/>
      <c r="KQB302" s="730"/>
      <c r="KQC302" s="730"/>
      <c r="KQD302" s="730"/>
      <c r="KQE302" s="730"/>
      <c r="KQF302" s="730"/>
      <c r="KQG302" s="730"/>
      <c r="KQH302" s="730"/>
      <c r="KQI302" s="730"/>
      <c r="KQJ302" s="730"/>
      <c r="KQK302" s="730"/>
      <c r="KQL302" s="730"/>
      <c r="KQM302" s="730"/>
      <c r="KQN302" s="730"/>
      <c r="KQO302" s="730"/>
      <c r="KQP302" s="730"/>
      <c r="KQQ302" s="730"/>
      <c r="KQR302" s="730"/>
      <c r="KQS302" s="730"/>
      <c r="KQT302" s="730"/>
      <c r="KQU302" s="730"/>
      <c r="KQV302" s="730"/>
      <c r="KQW302" s="730"/>
      <c r="KQX302" s="730"/>
      <c r="KQY302" s="730"/>
      <c r="KQZ302" s="730"/>
      <c r="KRA302" s="730"/>
      <c r="KRB302" s="730"/>
      <c r="KRC302" s="730"/>
      <c r="KRD302" s="730"/>
      <c r="KRE302" s="730"/>
      <c r="KRF302" s="730"/>
      <c r="KRG302" s="730"/>
      <c r="KRH302" s="730"/>
      <c r="KRI302" s="730"/>
      <c r="KRJ302" s="730"/>
      <c r="KRK302" s="730"/>
      <c r="KRL302" s="730"/>
      <c r="KRM302" s="730"/>
      <c r="KRN302" s="730"/>
      <c r="KRO302" s="730"/>
      <c r="KRP302" s="730"/>
      <c r="KRQ302" s="730"/>
      <c r="KRR302" s="730"/>
      <c r="KRS302" s="730"/>
      <c r="KRT302" s="730"/>
      <c r="KRU302" s="730"/>
      <c r="KRV302" s="730"/>
      <c r="KRW302" s="730"/>
      <c r="KRX302" s="730"/>
      <c r="KRY302" s="730"/>
      <c r="KRZ302" s="730"/>
      <c r="KSA302" s="730"/>
      <c r="KSB302" s="730"/>
      <c r="KSC302" s="730"/>
      <c r="KSD302" s="730"/>
      <c r="KSE302" s="730"/>
      <c r="KSF302" s="730"/>
      <c r="KSG302" s="730"/>
      <c r="KSH302" s="730"/>
      <c r="KSI302" s="730"/>
      <c r="KSJ302" s="730"/>
      <c r="KSK302" s="730"/>
      <c r="KSL302" s="730"/>
      <c r="KSM302" s="730"/>
      <c r="KSN302" s="730"/>
      <c r="KSO302" s="730"/>
      <c r="KSP302" s="730"/>
      <c r="KSQ302" s="730"/>
      <c r="KSR302" s="730"/>
      <c r="KSS302" s="730"/>
      <c r="KST302" s="730"/>
      <c r="KSU302" s="730"/>
      <c r="KSV302" s="730"/>
      <c r="KSW302" s="730"/>
      <c r="KSX302" s="730"/>
      <c r="KSY302" s="730"/>
      <c r="KSZ302" s="730"/>
      <c r="KTA302" s="730"/>
      <c r="KTB302" s="730"/>
      <c r="KTC302" s="730"/>
      <c r="KTD302" s="730"/>
      <c r="KTE302" s="730"/>
      <c r="KTF302" s="730"/>
      <c r="KTG302" s="730"/>
      <c r="KTH302" s="730"/>
      <c r="KTI302" s="730"/>
      <c r="KTJ302" s="730"/>
      <c r="KTK302" s="730"/>
      <c r="KTL302" s="730"/>
      <c r="KTM302" s="730"/>
      <c r="KTN302" s="730"/>
      <c r="KTO302" s="730"/>
      <c r="KTP302" s="730"/>
      <c r="KTQ302" s="730"/>
      <c r="KTR302" s="730"/>
      <c r="KTS302" s="730"/>
      <c r="KTT302" s="730"/>
      <c r="KTU302" s="730"/>
      <c r="KTV302" s="730"/>
      <c r="KTW302" s="730"/>
      <c r="KTX302" s="730"/>
      <c r="KTY302" s="730"/>
      <c r="KTZ302" s="730"/>
      <c r="KUA302" s="730"/>
      <c r="KUB302" s="730"/>
      <c r="KUC302" s="730"/>
      <c r="KUD302" s="730"/>
      <c r="KUE302" s="730"/>
      <c r="KUF302" s="730"/>
      <c r="KUG302" s="730"/>
      <c r="KUH302" s="730"/>
      <c r="KUI302" s="730"/>
      <c r="KUJ302" s="730"/>
      <c r="KUK302" s="730"/>
      <c r="KUL302" s="730"/>
      <c r="KUM302" s="730"/>
      <c r="KUN302" s="730"/>
      <c r="KUO302" s="730"/>
      <c r="KUP302" s="730"/>
      <c r="KUQ302" s="730"/>
      <c r="KUR302" s="730"/>
      <c r="KUS302" s="730"/>
      <c r="KUT302" s="730"/>
      <c r="KUU302" s="730"/>
      <c r="KUV302" s="730"/>
      <c r="KUW302" s="730"/>
      <c r="KUX302" s="730"/>
      <c r="KUY302" s="730"/>
      <c r="KUZ302" s="730"/>
      <c r="KVA302" s="730"/>
      <c r="KVB302" s="730"/>
      <c r="KVC302" s="730"/>
      <c r="KVD302" s="730"/>
      <c r="KVE302" s="730"/>
      <c r="KVF302" s="730"/>
      <c r="KVG302" s="730"/>
      <c r="KVH302" s="730"/>
      <c r="KVI302" s="730"/>
      <c r="KVJ302" s="730"/>
      <c r="KVK302" s="730"/>
      <c r="KVL302" s="730"/>
      <c r="KVM302" s="730"/>
      <c r="KVN302" s="730"/>
      <c r="KVO302" s="730"/>
      <c r="KVP302" s="730"/>
      <c r="KVQ302" s="730"/>
      <c r="KVR302" s="730"/>
      <c r="KVS302" s="730"/>
      <c r="KVT302" s="730"/>
      <c r="KVU302" s="730"/>
      <c r="KVV302" s="730"/>
      <c r="KVW302" s="730"/>
      <c r="KVX302" s="730"/>
      <c r="KVY302" s="730"/>
      <c r="KVZ302" s="730"/>
      <c r="KWA302" s="730"/>
      <c r="KWB302" s="730"/>
      <c r="KWC302" s="730"/>
      <c r="KWD302" s="730"/>
      <c r="KWE302" s="730"/>
      <c r="KWF302" s="730"/>
      <c r="KWG302" s="730"/>
      <c r="KWH302" s="730"/>
      <c r="KWI302" s="730"/>
      <c r="KWJ302" s="730"/>
      <c r="KWK302" s="730"/>
      <c r="KWL302" s="730"/>
      <c r="KWM302" s="730"/>
      <c r="KWN302" s="730"/>
      <c r="KWO302" s="730"/>
      <c r="KWP302" s="730"/>
      <c r="KWQ302" s="730"/>
      <c r="KWR302" s="730"/>
      <c r="KWS302" s="730"/>
      <c r="KWT302" s="730"/>
      <c r="KWU302" s="730"/>
      <c r="KWV302" s="730"/>
      <c r="KWW302" s="730"/>
      <c r="KWX302" s="730"/>
      <c r="KWY302" s="730"/>
      <c r="KWZ302" s="730"/>
      <c r="KXA302" s="730"/>
      <c r="KXB302" s="730"/>
      <c r="KXC302" s="730"/>
      <c r="KXD302" s="730"/>
      <c r="KXE302" s="730"/>
      <c r="KXF302" s="730"/>
      <c r="KXG302" s="730"/>
      <c r="KXH302" s="730"/>
      <c r="KXI302" s="730"/>
      <c r="KXJ302" s="730"/>
      <c r="KXK302" s="730"/>
      <c r="KXL302" s="730"/>
      <c r="KXM302" s="730"/>
      <c r="KXN302" s="730"/>
      <c r="KXO302" s="730"/>
      <c r="KXP302" s="730"/>
      <c r="KXQ302" s="730"/>
      <c r="KXR302" s="730"/>
      <c r="KXS302" s="730"/>
      <c r="KXT302" s="730"/>
      <c r="KXU302" s="730"/>
      <c r="KXV302" s="730"/>
      <c r="KXW302" s="730"/>
      <c r="KXX302" s="730"/>
      <c r="KXY302" s="730"/>
      <c r="KXZ302" s="730"/>
      <c r="KYA302" s="730"/>
      <c r="KYB302" s="730"/>
      <c r="KYC302" s="730"/>
      <c r="KYD302" s="730"/>
      <c r="KYE302" s="730"/>
      <c r="KYF302" s="730"/>
      <c r="KYG302" s="730"/>
      <c r="KYH302" s="730"/>
      <c r="KYI302" s="730"/>
      <c r="KYJ302" s="730"/>
      <c r="KYK302" s="730"/>
      <c r="KYL302" s="730"/>
      <c r="KYM302" s="730"/>
      <c r="KYN302" s="730"/>
      <c r="KYO302" s="730"/>
      <c r="KYP302" s="730"/>
      <c r="KYQ302" s="730"/>
      <c r="KYR302" s="730"/>
      <c r="KYS302" s="730"/>
      <c r="KYT302" s="730"/>
      <c r="KYU302" s="730"/>
      <c r="KYV302" s="730"/>
      <c r="KYW302" s="730"/>
      <c r="KYX302" s="730"/>
      <c r="KYY302" s="730"/>
      <c r="KYZ302" s="730"/>
      <c r="KZA302" s="730"/>
      <c r="KZB302" s="730"/>
      <c r="KZC302" s="730"/>
      <c r="KZD302" s="730"/>
      <c r="KZE302" s="730"/>
      <c r="KZF302" s="730"/>
      <c r="KZG302" s="730"/>
      <c r="KZH302" s="730"/>
      <c r="KZI302" s="730"/>
      <c r="KZJ302" s="730"/>
      <c r="KZK302" s="730"/>
      <c r="KZL302" s="730"/>
      <c r="KZM302" s="730"/>
      <c r="KZN302" s="730"/>
      <c r="KZO302" s="730"/>
      <c r="KZP302" s="730"/>
      <c r="KZQ302" s="730"/>
      <c r="KZR302" s="730"/>
      <c r="KZS302" s="730"/>
      <c r="KZT302" s="730"/>
      <c r="KZU302" s="730"/>
      <c r="KZV302" s="730"/>
      <c r="KZW302" s="730"/>
      <c r="KZX302" s="730"/>
      <c r="KZY302" s="730"/>
      <c r="KZZ302" s="730"/>
      <c r="LAA302" s="730"/>
      <c r="LAB302" s="730"/>
      <c r="LAC302" s="730"/>
      <c r="LAD302" s="730"/>
      <c r="LAE302" s="730"/>
      <c r="LAF302" s="730"/>
      <c r="LAG302" s="730"/>
      <c r="LAH302" s="730"/>
      <c r="LAI302" s="730"/>
      <c r="LAJ302" s="730"/>
      <c r="LAK302" s="730"/>
      <c r="LAL302" s="730"/>
      <c r="LAM302" s="730"/>
      <c r="LAN302" s="730"/>
      <c r="LAO302" s="730"/>
      <c r="LAP302" s="730"/>
      <c r="LAQ302" s="730"/>
      <c r="LAR302" s="730"/>
      <c r="LAS302" s="730"/>
      <c r="LAT302" s="730"/>
      <c r="LAU302" s="730"/>
      <c r="LAV302" s="730"/>
      <c r="LAW302" s="730"/>
      <c r="LAX302" s="730"/>
      <c r="LAY302" s="730"/>
      <c r="LAZ302" s="730"/>
      <c r="LBA302" s="730"/>
      <c r="LBB302" s="730"/>
      <c r="LBC302" s="730"/>
      <c r="LBD302" s="730"/>
      <c r="LBE302" s="730"/>
      <c r="LBF302" s="730"/>
      <c r="LBG302" s="730"/>
      <c r="LBH302" s="730"/>
      <c r="LBI302" s="730"/>
      <c r="LBJ302" s="730"/>
      <c r="LBK302" s="730"/>
      <c r="LBL302" s="730"/>
      <c r="LBM302" s="730"/>
      <c r="LBN302" s="730"/>
      <c r="LBO302" s="730"/>
      <c r="LBP302" s="730"/>
      <c r="LBQ302" s="730"/>
      <c r="LBR302" s="730"/>
      <c r="LBS302" s="730"/>
      <c r="LBT302" s="730"/>
      <c r="LBU302" s="730"/>
      <c r="LBV302" s="730"/>
      <c r="LBW302" s="730"/>
      <c r="LBX302" s="730"/>
      <c r="LBY302" s="730"/>
      <c r="LBZ302" s="730"/>
      <c r="LCA302" s="730"/>
      <c r="LCB302" s="730"/>
      <c r="LCC302" s="730"/>
      <c r="LCD302" s="730"/>
      <c r="LCE302" s="730"/>
      <c r="LCF302" s="730"/>
      <c r="LCG302" s="730"/>
      <c r="LCH302" s="730"/>
      <c r="LCI302" s="730"/>
      <c r="LCJ302" s="730"/>
      <c r="LCK302" s="730"/>
      <c r="LCL302" s="730"/>
      <c r="LCM302" s="730"/>
      <c r="LCN302" s="730"/>
      <c r="LCO302" s="730"/>
      <c r="LCP302" s="730"/>
      <c r="LCQ302" s="730"/>
      <c r="LCR302" s="730"/>
      <c r="LCS302" s="730"/>
      <c r="LCT302" s="730"/>
      <c r="LCU302" s="730"/>
      <c r="LCV302" s="730"/>
      <c r="LCW302" s="730"/>
      <c r="LCX302" s="730"/>
      <c r="LCY302" s="730"/>
      <c r="LCZ302" s="730"/>
      <c r="LDA302" s="730"/>
      <c r="LDB302" s="730"/>
      <c r="LDC302" s="730"/>
      <c r="LDD302" s="730"/>
      <c r="LDE302" s="730"/>
      <c r="LDF302" s="730"/>
      <c r="LDG302" s="730"/>
      <c r="LDH302" s="730"/>
      <c r="LDI302" s="730"/>
      <c r="LDJ302" s="730"/>
      <c r="LDK302" s="730"/>
      <c r="LDL302" s="730"/>
      <c r="LDM302" s="730"/>
      <c r="LDN302" s="730"/>
      <c r="LDO302" s="730"/>
      <c r="LDP302" s="730"/>
      <c r="LDQ302" s="730"/>
      <c r="LDR302" s="730"/>
      <c r="LDS302" s="730"/>
      <c r="LDT302" s="730"/>
      <c r="LDU302" s="730"/>
      <c r="LDV302" s="730"/>
      <c r="LDW302" s="730"/>
      <c r="LDX302" s="730"/>
      <c r="LDY302" s="730"/>
      <c r="LDZ302" s="730"/>
      <c r="LEA302" s="730"/>
      <c r="LEB302" s="730"/>
      <c r="LEC302" s="730"/>
      <c r="LED302" s="730"/>
      <c r="LEE302" s="730"/>
      <c r="LEF302" s="730"/>
      <c r="LEG302" s="730"/>
      <c r="LEH302" s="730"/>
      <c r="LEI302" s="730"/>
      <c r="LEJ302" s="730"/>
      <c r="LEK302" s="730"/>
      <c r="LEL302" s="730"/>
      <c r="LEM302" s="730"/>
      <c r="LEN302" s="730"/>
      <c r="LEO302" s="730"/>
      <c r="LEP302" s="730"/>
      <c r="LEQ302" s="730"/>
      <c r="LER302" s="730"/>
      <c r="LES302" s="730"/>
      <c r="LET302" s="730"/>
      <c r="LEU302" s="730"/>
      <c r="LEV302" s="730"/>
      <c r="LEW302" s="730"/>
      <c r="LEX302" s="730"/>
      <c r="LEY302" s="730"/>
      <c r="LEZ302" s="730"/>
      <c r="LFA302" s="730"/>
      <c r="LFB302" s="730"/>
      <c r="LFC302" s="730"/>
      <c r="LFD302" s="730"/>
      <c r="LFE302" s="730"/>
      <c r="LFF302" s="730"/>
      <c r="LFG302" s="730"/>
      <c r="LFH302" s="730"/>
      <c r="LFI302" s="730"/>
      <c r="LFJ302" s="730"/>
      <c r="LFK302" s="730"/>
      <c r="LFL302" s="730"/>
      <c r="LFM302" s="730"/>
      <c r="LFN302" s="730"/>
      <c r="LFO302" s="730"/>
      <c r="LFP302" s="730"/>
      <c r="LFQ302" s="730"/>
      <c r="LFR302" s="730"/>
      <c r="LFS302" s="730"/>
      <c r="LFT302" s="730"/>
      <c r="LFU302" s="730"/>
      <c r="LFV302" s="730"/>
      <c r="LFW302" s="730"/>
      <c r="LFX302" s="730"/>
      <c r="LFY302" s="730"/>
      <c r="LFZ302" s="730"/>
      <c r="LGA302" s="730"/>
      <c r="LGB302" s="730"/>
      <c r="LGC302" s="730"/>
      <c r="LGD302" s="730"/>
      <c r="LGE302" s="730"/>
      <c r="LGF302" s="730"/>
      <c r="LGG302" s="730"/>
      <c r="LGH302" s="730"/>
      <c r="LGI302" s="730"/>
      <c r="LGJ302" s="730"/>
      <c r="LGK302" s="730"/>
      <c r="LGL302" s="730"/>
      <c r="LGM302" s="730"/>
      <c r="LGN302" s="730"/>
      <c r="LGO302" s="730"/>
      <c r="LGP302" s="730"/>
      <c r="LGQ302" s="730"/>
      <c r="LGR302" s="730"/>
      <c r="LGS302" s="730"/>
      <c r="LGT302" s="730"/>
      <c r="LGU302" s="730"/>
      <c r="LGV302" s="730"/>
      <c r="LGW302" s="730"/>
      <c r="LGX302" s="730"/>
      <c r="LGY302" s="730"/>
      <c r="LGZ302" s="730"/>
      <c r="LHA302" s="730"/>
      <c r="LHB302" s="730"/>
      <c r="LHC302" s="730"/>
      <c r="LHD302" s="730"/>
      <c r="LHE302" s="730"/>
      <c r="LHF302" s="730"/>
      <c r="LHG302" s="730"/>
      <c r="LHH302" s="730"/>
      <c r="LHI302" s="730"/>
      <c r="LHJ302" s="730"/>
      <c r="LHK302" s="730"/>
      <c r="LHL302" s="730"/>
      <c r="LHM302" s="730"/>
      <c r="LHN302" s="730"/>
      <c r="LHO302" s="730"/>
      <c r="LHP302" s="730"/>
      <c r="LHQ302" s="730"/>
      <c r="LHR302" s="730"/>
      <c r="LHS302" s="730"/>
      <c r="LHT302" s="730"/>
      <c r="LHU302" s="730"/>
      <c r="LHV302" s="730"/>
      <c r="LHW302" s="730"/>
      <c r="LHX302" s="730"/>
      <c r="LHY302" s="730"/>
      <c r="LHZ302" s="730"/>
      <c r="LIA302" s="730"/>
      <c r="LIB302" s="730"/>
      <c r="LIC302" s="730"/>
      <c r="LID302" s="730"/>
      <c r="LIE302" s="730"/>
      <c r="LIF302" s="730"/>
      <c r="LIG302" s="730"/>
      <c r="LIH302" s="730"/>
      <c r="LII302" s="730"/>
      <c r="LIJ302" s="730"/>
      <c r="LIK302" s="730"/>
      <c r="LIL302" s="730"/>
      <c r="LIM302" s="730"/>
      <c r="LIN302" s="730"/>
      <c r="LIO302" s="730"/>
      <c r="LIP302" s="730"/>
      <c r="LIQ302" s="730"/>
      <c r="LIR302" s="730"/>
      <c r="LIS302" s="730"/>
      <c r="LIT302" s="730"/>
      <c r="LIU302" s="730"/>
      <c r="LIV302" s="730"/>
      <c r="LIW302" s="730"/>
      <c r="LIX302" s="730"/>
      <c r="LIY302" s="730"/>
      <c r="LIZ302" s="730"/>
      <c r="LJA302" s="730"/>
      <c r="LJB302" s="730"/>
      <c r="LJC302" s="730"/>
      <c r="LJD302" s="730"/>
      <c r="LJE302" s="730"/>
      <c r="LJF302" s="730"/>
      <c r="LJG302" s="730"/>
      <c r="LJH302" s="730"/>
      <c r="LJI302" s="730"/>
      <c r="LJJ302" s="730"/>
      <c r="LJK302" s="730"/>
      <c r="LJL302" s="730"/>
      <c r="LJM302" s="730"/>
      <c r="LJN302" s="730"/>
      <c r="LJO302" s="730"/>
      <c r="LJP302" s="730"/>
      <c r="LJQ302" s="730"/>
      <c r="LJR302" s="730"/>
      <c r="LJS302" s="730"/>
      <c r="LJT302" s="730"/>
      <c r="LJU302" s="730"/>
      <c r="LJV302" s="730"/>
      <c r="LJW302" s="730"/>
      <c r="LJX302" s="730"/>
      <c r="LJY302" s="730"/>
      <c r="LJZ302" s="730"/>
      <c r="LKA302" s="730"/>
      <c r="LKB302" s="730"/>
      <c r="LKC302" s="730"/>
      <c r="LKD302" s="730"/>
      <c r="LKE302" s="730"/>
      <c r="LKF302" s="730"/>
      <c r="LKG302" s="730"/>
      <c r="LKH302" s="730"/>
      <c r="LKI302" s="730"/>
      <c r="LKJ302" s="730"/>
      <c r="LKK302" s="730"/>
      <c r="LKL302" s="730"/>
      <c r="LKM302" s="730"/>
      <c r="LKN302" s="730"/>
      <c r="LKO302" s="730"/>
      <c r="LKP302" s="730"/>
      <c r="LKQ302" s="730"/>
      <c r="LKR302" s="730"/>
      <c r="LKS302" s="730"/>
      <c r="LKT302" s="730"/>
      <c r="LKU302" s="730"/>
      <c r="LKV302" s="730"/>
      <c r="LKW302" s="730"/>
      <c r="LKX302" s="730"/>
      <c r="LKY302" s="730"/>
      <c r="LKZ302" s="730"/>
      <c r="LLA302" s="730"/>
      <c r="LLB302" s="730"/>
      <c r="LLC302" s="730"/>
      <c r="LLD302" s="730"/>
      <c r="LLE302" s="730"/>
      <c r="LLF302" s="730"/>
      <c r="LLG302" s="730"/>
      <c r="LLH302" s="730"/>
      <c r="LLI302" s="730"/>
      <c r="LLJ302" s="730"/>
      <c r="LLK302" s="730"/>
      <c r="LLL302" s="730"/>
      <c r="LLM302" s="730"/>
      <c r="LLN302" s="730"/>
      <c r="LLO302" s="730"/>
      <c r="LLP302" s="730"/>
      <c r="LLQ302" s="730"/>
      <c r="LLR302" s="730"/>
      <c r="LLS302" s="730"/>
      <c r="LLT302" s="730"/>
      <c r="LLU302" s="730"/>
      <c r="LLV302" s="730"/>
      <c r="LLW302" s="730"/>
      <c r="LLX302" s="730"/>
      <c r="LLY302" s="730"/>
      <c r="LLZ302" s="730"/>
      <c r="LMA302" s="730"/>
      <c r="LMB302" s="730"/>
      <c r="LMC302" s="730"/>
      <c r="LMD302" s="730"/>
      <c r="LME302" s="730"/>
      <c r="LMF302" s="730"/>
      <c r="LMG302" s="730"/>
      <c r="LMH302" s="730"/>
      <c r="LMI302" s="730"/>
      <c r="LMJ302" s="730"/>
      <c r="LMK302" s="730"/>
      <c r="LML302" s="730"/>
      <c r="LMM302" s="730"/>
      <c r="LMN302" s="730"/>
      <c r="LMO302" s="730"/>
      <c r="LMP302" s="730"/>
      <c r="LMQ302" s="730"/>
      <c r="LMR302" s="730"/>
      <c r="LMS302" s="730"/>
      <c r="LMT302" s="730"/>
      <c r="LMU302" s="730"/>
      <c r="LMV302" s="730"/>
      <c r="LMW302" s="730"/>
      <c r="LMX302" s="730"/>
      <c r="LMY302" s="730"/>
      <c r="LMZ302" s="730"/>
      <c r="LNA302" s="730"/>
      <c r="LNB302" s="730"/>
      <c r="LNC302" s="730"/>
      <c r="LND302" s="730"/>
      <c r="LNE302" s="730"/>
      <c r="LNF302" s="730"/>
      <c r="LNG302" s="730"/>
      <c r="LNH302" s="730"/>
      <c r="LNI302" s="730"/>
      <c r="LNJ302" s="730"/>
      <c r="LNK302" s="730"/>
      <c r="LNL302" s="730"/>
      <c r="LNM302" s="730"/>
      <c r="LNN302" s="730"/>
      <c r="LNO302" s="730"/>
      <c r="LNP302" s="730"/>
      <c r="LNQ302" s="730"/>
      <c r="LNR302" s="730"/>
      <c r="LNS302" s="730"/>
      <c r="LNT302" s="730"/>
      <c r="LNU302" s="730"/>
      <c r="LNV302" s="730"/>
      <c r="LNW302" s="730"/>
      <c r="LNX302" s="730"/>
      <c r="LNY302" s="730"/>
      <c r="LNZ302" s="730"/>
      <c r="LOA302" s="730"/>
      <c r="LOB302" s="730"/>
      <c r="LOC302" s="730"/>
      <c r="LOD302" s="730"/>
      <c r="LOE302" s="730"/>
      <c r="LOF302" s="730"/>
      <c r="LOG302" s="730"/>
      <c r="LOH302" s="730"/>
      <c r="LOI302" s="730"/>
      <c r="LOJ302" s="730"/>
      <c r="LOK302" s="730"/>
      <c r="LOL302" s="730"/>
      <c r="LOM302" s="730"/>
      <c r="LON302" s="730"/>
      <c r="LOO302" s="730"/>
      <c r="LOP302" s="730"/>
      <c r="LOQ302" s="730"/>
      <c r="LOR302" s="730"/>
      <c r="LOS302" s="730"/>
      <c r="LOT302" s="730"/>
      <c r="LOU302" s="730"/>
      <c r="LOV302" s="730"/>
      <c r="LOW302" s="730"/>
      <c r="LOX302" s="730"/>
      <c r="LOY302" s="730"/>
      <c r="LOZ302" s="730"/>
      <c r="LPA302" s="730"/>
      <c r="LPB302" s="730"/>
      <c r="LPC302" s="730"/>
      <c r="LPD302" s="730"/>
      <c r="LPE302" s="730"/>
      <c r="LPF302" s="730"/>
      <c r="LPG302" s="730"/>
      <c r="LPH302" s="730"/>
      <c r="LPI302" s="730"/>
      <c r="LPJ302" s="730"/>
      <c r="LPK302" s="730"/>
      <c r="LPL302" s="730"/>
      <c r="LPM302" s="730"/>
      <c r="LPN302" s="730"/>
      <c r="LPO302" s="730"/>
      <c r="LPP302" s="730"/>
      <c r="LPQ302" s="730"/>
      <c r="LPR302" s="730"/>
      <c r="LPS302" s="730"/>
      <c r="LPT302" s="730"/>
      <c r="LPU302" s="730"/>
      <c r="LPV302" s="730"/>
      <c r="LPW302" s="730"/>
      <c r="LPX302" s="730"/>
      <c r="LPY302" s="730"/>
      <c r="LPZ302" s="730"/>
      <c r="LQA302" s="730"/>
      <c r="LQB302" s="730"/>
      <c r="LQC302" s="730"/>
      <c r="LQD302" s="730"/>
      <c r="LQE302" s="730"/>
      <c r="LQF302" s="730"/>
      <c r="LQG302" s="730"/>
      <c r="LQH302" s="730"/>
      <c r="LQI302" s="730"/>
      <c r="LQJ302" s="730"/>
      <c r="LQK302" s="730"/>
      <c r="LQL302" s="730"/>
      <c r="LQM302" s="730"/>
      <c r="LQN302" s="730"/>
      <c r="LQO302" s="730"/>
      <c r="LQP302" s="730"/>
      <c r="LQQ302" s="730"/>
      <c r="LQR302" s="730"/>
      <c r="LQS302" s="730"/>
      <c r="LQT302" s="730"/>
      <c r="LQU302" s="730"/>
      <c r="LQV302" s="730"/>
      <c r="LQW302" s="730"/>
      <c r="LQX302" s="730"/>
      <c r="LQY302" s="730"/>
      <c r="LQZ302" s="730"/>
      <c r="LRA302" s="730"/>
      <c r="LRB302" s="730"/>
      <c r="LRC302" s="730"/>
      <c r="LRD302" s="730"/>
      <c r="LRE302" s="730"/>
      <c r="LRF302" s="730"/>
      <c r="LRG302" s="730"/>
      <c r="LRH302" s="730"/>
      <c r="LRI302" s="730"/>
      <c r="LRJ302" s="730"/>
      <c r="LRK302" s="730"/>
      <c r="LRL302" s="730"/>
      <c r="LRM302" s="730"/>
      <c r="LRN302" s="730"/>
      <c r="LRO302" s="730"/>
      <c r="LRP302" s="730"/>
      <c r="LRQ302" s="730"/>
      <c r="LRR302" s="730"/>
      <c r="LRS302" s="730"/>
      <c r="LRT302" s="730"/>
      <c r="LRU302" s="730"/>
      <c r="LRV302" s="730"/>
      <c r="LRW302" s="730"/>
      <c r="LRX302" s="730"/>
      <c r="LRY302" s="730"/>
      <c r="LRZ302" s="730"/>
      <c r="LSA302" s="730"/>
      <c r="LSB302" s="730"/>
      <c r="LSC302" s="730"/>
      <c r="LSD302" s="730"/>
      <c r="LSE302" s="730"/>
      <c r="LSF302" s="730"/>
      <c r="LSG302" s="730"/>
      <c r="LSH302" s="730"/>
      <c r="LSI302" s="730"/>
      <c r="LSJ302" s="730"/>
      <c r="LSK302" s="730"/>
      <c r="LSL302" s="730"/>
      <c r="LSM302" s="730"/>
      <c r="LSN302" s="730"/>
      <c r="LSO302" s="730"/>
      <c r="LSP302" s="730"/>
      <c r="LSQ302" s="730"/>
      <c r="LSR302" s="730"/>
      <c r="LSS302" s="730"/>
      <c r="LST302" s="730"/>
      <c r="LSU302" s="730"/>
      <c r="LSV302" s="730"/>
      <c r="LSW302" s="730"/>
      <c r="LSX302" s="730"/>
      <c r="LSY302" s="730"/>
      <c r="LSZ302" s="730"/>
      <c r="LTA302" s="730"/>
      <c r="LTB302" s="730"/>
      <c r="LTC302" s="730"/>
      <c r="LTD302" s="730"/>
      <c r="LTE302" s="730"/>
      <c r="LTF302" s="730"/>
      <c r="LTG302" s="730"/>
      <c r="LTH302" s="730"/>
      <c r="LTI302" s="730"/>
      <c r="LTJ302" s="730"/>
      <c r="LTK302" s="730"/>
      <c r="LTL302" s="730"/>
      <c r="LTM302" s="730"/>
      <c r="LTN302" s="730"/>
      <c r="LTO302" s="730"/>
      <c r="LTP302" s="730"/>
      <c r="LTQ302" s="730"/>
      <c r="LTR302" s="730"/>
      <c r="LTS302" s="730"/>
      <c r="LTT302" s="730"/>
      <c r="LTU302" s="730"/>
      <c r="LTV302" s="730"/>
      <c r="LTW302" s="730"/>
      <c r="LTX302" s="730"/>
      <c r="LTY302" s="730"/>
      <c r="LTZ302" s="730"/>
      <c r="LUA302" s="730"/>
      <c r="LUB302" s="730"/>
      <c r="LUC302" s="730"/>
      <c r="LUD302" s="730"/>
      <c r="LUE302" s="730"/>
      <c r="LUF302" s="730"/>
      <c r="LUG302" s="730"/>
      <c r="LUH302" s="730"/>
      <c r="LUI302" s="730"/>
      <c r="LUJ302" s="730"/>
      <c r="LUK302" s="730"/>
      <c r="LUL302" s="730"/>
      <c r="LUM302" s="730"/>
      <c r="LUN302" s="730"/>
      <c r="LUO302" s="730"/>
      <c r="LUP302" s="730"/>
      <c r="LUQ302" s="730"/>
      <c r="LUR302" s="730"/>
      <c r="LUS302" s="730"/>
      <c r="LUT302" s="730"/>
      <c r="LUU302" s="730"/>
      <c r="LUV302" s="730"/>
      <c r="LUW302" s="730"/>
      <c r="LUX302" s="730"/>
      <c r="LUY302" s="730"/>
      <c r="LUZ302" s="730"/>
      <c r="LVA302" s="730"/>
      <c r="LVB302" s="730"/>
      <c r="LVC302" s="730"/>
      <c r="LVD302" s="730"/>
      <c r="LVE302" s="730"/>
      <c r="LVF302" s="730"/>
      <c r="LVG302" s="730"/>
      <c r="LVH302" s="730"/>
      <c r="LVI302" s="730"/>
      <c r="LVJ302" s="730"/>
      <c r="LVK302" s="730"/>
      <c r="LVL302" s="730"/>
      <c r="LVM302" s="730"/>
      <c r="LVN302" s="730"/>
      <c r="LVO302" s="730"/>
      <c r="LVP302" s="730"/>
      <c r="LVQ302" s="730"/>
      <c r="LVR302" s="730"/>
      <c r="LVS302" s="730"/>
      <c r="LVT302" s="730"/>
      <c r="LVU302" s="730"/>
      <c r="LVV302" s="730"/>
      <c r="LVW302" s="730"/>
      <c r="LVX302" s="730"/>
      <c r="LVY302" s="730"/>
      <c r="LVZ302" s="730"/>
      <c r="LWA302" s="730"/>
      <c r="LWB302" s="730"/>
      <c r="LWC302" s="730"/>
      <c r="LWD302" s="730"/>
      <c r="LWE302" s="730"/>
      <c r="LWF302" s="730"/>
      <c r="LWG302" s="730"/>
      <c r="LWH302" s="730"/>
      <c r="LWI302" s="730"/>
      <c r="LWJ302" s="730"/>
      <c r="LWK302" s="730"/>
      <c r="LWL302" s="730"/>
      <c r="LWM302" s="730"/>
      <c r="LWN302" s="730"/>
      <c r="LWO302" s="730"/>
      <c r="LWP302" s="730"/>
      <c r="LWQ302" s="730"/>
      <c r="LWR302" s="730"/>
      <c r="LWS302" s="730"/>
      <c r="LWT302" s="730"/>
      <c r="LWU302" s="730"/>
      <c r="LWV302" s="730"/>
      <c r="LWW302" s="730"/>
      <c r="LWX302" s="730"/>
      <c r="LWY302" s="730"/>
      <c r="LWZ302" s="730"/>
      <c r="LXA302" s="730"/>
      <c r="LXB302" s="730"/>
      <c r="LXC302" s="730"/>
      <c r="LXD302" s="730"/>
      <c r="LXE302" s="730"/>
      <c r="LXF302" s="730"/>
      <c r="LXG302" s="730"/>
      <c r="LXH302" s="730"/>
      <c r="LXI302" s="730"/>
      <c r="LXJ302" s="730"/>
      <c r="LXK302" s="730"/>
      <c r="LXL302" s="730"/>
      <c r="LXM302" s="730"/>
      <c r="LXN302" s="730"/>
      <c r="LXO302" s="730"/>
      <c r="LXP302" s="730"/>
      <c r="LXQ302" s="730"/>
      <c r="LXR302" s="730"/>
      <c r="LXS302" s="730"/>
      <c r="LXT302" s="730"/>
      <c r="LXU302" s="730"/>
      <c r="LXV302" s="730"/>
      <c r="LXW302" s="730"/>
      <c r="LXX302" s="730"/>
      <c r="LXY302" s="730"/>
      <c r="LXZ302" s="730"/>
      <c r="LYA302" s="730"/>
      <c r="LYB302" s="730"/>
      <c r="LYC302" s="730"/>
      <c r="LYD302" s="730"/>
      <c r="LYE302" s="730"/>
      <c r="LYF302" s="730"/>
      <c r="LYG302" s="730"/>
      <c r="LYH302" s="730"/>
      <c r="LYI302" s="730"/>
      <c r="LYJ302" s="730"/>
      <c r="LYK302" s="730"/>
      <c r="LYL302" s="730"/>
      <c r="LYM302" s="730"/>
      <c r="LYN302" s="730"/>
      <c r="LYO302" s="730"/>
      <c r="LYP302" s="730"/>
      <c r="LYQ302" s="730"/>
      <c r="LYR302" s="730"/>
      <c r="LYS302" s="730"/>
      <c r="LYT302" s="730"/>
      <c r="LYU302" s="730"/>
      <c r="LYV302" s="730"/>
      <c r="LYW302" s="730"/>
      <c r="LYX302" s="730"/>
      <c r="LYY302" s="730"/>
      <c r="LYZ302" s="730"/>
      <c r="LZA302" s="730"/>
      <c r="LZB302" s="730"/>
      <c r="LZC302" s="730"/>
      <c r="LZD302" s="730"/>
      <c r="LZE302" s="730"/>
      <c r="LZF302" s="730"/>
      <c r="LZG302" s="730"/>
      <c r="LZH302" s="730"/>
      <c r="LZI302" s="730"/>
      <c r="LZJ302" s="730"/>
      <c r="LZK302" s="730"/>
      <c r="LZL302" s="730"/>
      <c r="LZM302" s="730"/>
      <c r="LZN302" s="730"/>
      <c r="LZO302" s="730"/>
      <c r="LZP302" s="730"/>
      <c r="LZQ302" s="730"/>
      <c r="LZR302" s="730"/>
      <c r="LZS302" s="730"/>
      <c r="LZT302" s="730"/>
      <c r="LZU302" s="730"/>
      <c r="LZV302" s="730"/>
      <c r="LZW302" s="730"/>
      <c r="LZX302" s="730"/>
      <c r="LZY302" s="730"/>
      <c r="LZZ302" s="730"/>
      <c r="MAA302" s="730"/>
      <c r="MAB302" s="730"/>
      <c r="MAC302" s="730"/>
      <c r="MAD302" s="730"/>
      <c r="MAE302" s="730"/>
      <c r="MAF302" s="730"/>
      <c r="MAG302" s="730"/>
      <c r="MAH302" s="730"/>
      <c r="MAI302" s="730"/>
      <c r="MAJ302" s="730"/>
      <c r="MAK302" s="730"/>
      <c r="MAL302" s="730"/>
      <c r="MAM302" s="730"/>
      <c r="MAN302" s="730"/>
      <c r="MAO302" s="730"/>
      <c r="MAP302" s="730"/>
      <c r="MAQ302" s="730"/>
      <c r="MAR302" s="730"/>
      <c r="MAS302" s="730"/>
      <c r="MAT302" s="730"/>
      <c r="MAU302" s="730"/>
      <c r="MAV302" s="730"/>
      <c r="MAW302" s="730"/>
      <c r="MAX302" s="730"/>
      <c r="MAY302" s="730"/>
      <c r="MAZ302" s="730"/>
      <c r="MBA302" s="730"/>
      <c r="MBB302" s="730"/>
      <c r="MBC302" s="730"/>
      <c r="MBD302" s="730"/>
      <c r="MBE302" s="730"/>
      <c r="MBF302" s="730"/>
      <c r="MBG302" s="730"/>
      <c r="MBH302" s="730"/>
      <c r="MBI302" s="730"/>
      <c r="MBJ302" s="730"/>
      <c r="MBK302" s="730"/>
      <c r="MBL302" s="730"/>
      <c r="MBM302" s="730"/>
      <c r="MBN302" s="730"/>
      <c r="MBO302" s="730"/>
      <c r="MBP302" s="730"/>
      <c r="MBQ302" s="730"/>
      <c r="MBR302" s="730"/>
      <c r="MBS302" s="730"/>
      <c r="MBT302" s="730"/>
      <c r="MBU302" s="730"/>
      <c r="MBV302" s="730"/>
      <c r="MBW302" s="730"/>
      <c r="MBX302" s="730"/>
      <c r="MBY302" s="730"/>
      <c r="MBZ302" s="730"/>
      <c r="MCA302" s="730"/>
      <c r="MCB302" s="730"/>
      <c r="MCC302" s="730"/>
      <c r="MCD302" s="730"/>
      <c r="MCE302" s="730"/>
      <c r="MCF302" s="730"/>
      <c r="MCG302" s="730"/>
      <c r="MCH302" s="730"/>
      <c r="MCI302" s="730"/>
      <c r="MCJ302" s="730"/>
      <c r="MCK302" s="730"/>
      <c r="MCL302" s="730"/>
      <c r="MCM302" s="730"/>
      <c r="MCN302" s="730"/>
      <c r="MCO302" s="730"/>
      <c r="MCP302" s="730"/>
      <c r="MCQ302" s="730"/>
      <c r="MCR302" s="730"/>
      <c r="MCS302" s="730"/>
      <c r="MCT302" s="730"/>
      <c r="MCU302" s="730"/>
      <c r="MCV302" s="730"/>
      <c r="MCW302" s="730"/>
      <c r="MCX302" s="730"/>
      <c r="MCY302" s="730"/>
      <c r="MCZ302" s="730"/>
      <c r="MDA302" s="730"/>
      <c r="MDB302" s="730"/>
      <c r="MDC302" s="730"/>
      <c r="MDD302" s="730"/>
      <c r="MDE302" s="730"/>
      <c r="MDF302" s="730"/>
      <c r="MDG302" s="730"/>
      <c r="MDH302" s="730"/>
      <c r="MDI302" s="730"/>
      <c r="MDJ302" s="730"/>
      <c r="MDK302" s="730"/>
      <c r="MDL302" s="730"/>
      <c r="MDM302" s="730"/>
      <c r="MDN302" s="730"/>
      <c r="MDO302" s="730"/>
      <c r="MDP302" s="730"/>
      <c r="MDQ302" s="730"/>
      <c r="MDR302" s="730"/>
      <c r="MDS302" s="730"/>
      <c r="MDT302" s="730"/>
      <c r="MDU302" s="730"/>
      <c r="MDV302" s="730"/>
      <c r="MDW302" s="730"/>
      <c r="MDX302" s="730"/>
      <c r="MDY302" s="730"/>
      <c r="MDZ302" s="730"/>
      <c r="MEA302" s="730"/>
      <c r="MEB302" s="730"/>
      <c r="MEC302" s="730"/>
      <c r="MED302" s="730"/>
      <c r="MEE302" s="730"/>
      <c r="MEF302" s="730"/>
      <c r="MEG302" s="730"/>
      <c r="MEH302" s="730"/>
      <c r="MEI302" s="730"/>
      <c r="MEJ302" s="730"/>
      <c r="MEK302" s="730"/>
      <c r="MEL302" s="730"/>
      <c r="MEM302" s="730"/>
      <c r="MEN302" s="730"/>
      <c r="MEO302" s="730"/>
      <c r="MEP302" s="730"/>
      <c r="MEQ302" s="730"/>
      <c r="MER302" s="730"/>
      <c r="MES302" s="730"/>
      <c r="MET302" s="730"/>
      <c r="MEU302" s="730"/>
      <c r="MEV302" s="730"/>
      <c r="MEW302" s="730"/>
      <c r="MEX302" s="730"/>
      <c r="MEY302" s="730"/>
      <c r="MEZ302" s="730"/>
      <c r="MFA302" s="730"/>
      <c r="MFB302" s="730"/>
      <c r="MFC302" s="730"/>
      <c r="MFD302" s="730"/>
      <c r="MFE302" s="730"/>
      <c r="MFF302" s="730"/>
      <c r="MFG302" s="730"/>
      <c r="MFH302" s="730"/>
      <c r="MFI302" s="730"/>
      <c r="MFJ302" s="730"/>
      <c r="MFK302" s="730"/>
      <c r="MFL302" s="730"/>
      <c r="MFM302" s="730"/>
      <c r="MFN302" s="730"/>
      <c r="MFO302" s="730"/>
      <c r="MFP302" s="730"/>
      <c r="MFQ302" s="730"/>
      <c r="MFR302" s="730"/>
      <c r="MFS302" s="730"/>
      <c r="MFT302" s="730"/>
      <c r="MFU302" s="730"/>
      <c r="MFV302" s="730"/>
      <c r="MFW302" s="730"/>
      <c r="MFX302" s="730"/>
      <c r="MFY302" s="730"/>
      <c r="MFZ302" s="730"/>
      <c r="MGA302" s="730"/>
      <c r="MGB302" s="730"/>
      <c r="MGC302" s="730"/>
      <c r="MGD302" s="730"/>
      <c r="MGE302" s="730"/>
      <c r="MGF302" s="730"/>
      <c r="MGG302" s="730"/>
      <c r="MGH302" s="730"/>
      <c r="MGI302" s="730"/>
      <c r="MGJ302" s="730"/>
      <c r="MGK302" s="730"/>
      <c r="MGL302" s="730"/>
      <c r="MGM302" s="730"/>
      <c r="MGN302" s="730"/>
      <c r="MGO302" s="730"/>
      <c r="MGP302" s="730"/>
      <c r="MGQ302" s="730"/>
      <c r="MGR302" s="730"/>
      <c r="MGS302" s="730"/>
      <c r="MGT302" s="730"/>
      <c r="MGU302" s="730"/>
      <c r="MGV302" s="730"/>
      <c r="MGW302" s="730"/>
      <c r="MGX302" s="730"/>
      <c r="MGY302" s="730"/>
      <c r="MGZ302" s="730"/>
      <c r="MHA302" s="730"/>
      <c r="MHB302" s="730"/>
      <c r="MHC302" s="730"/>
      <c r="MHD302" s="730"/>
      <c r="MHE302" s="730"/>
      <c r="MHF302" s="730"/>
      <c r="MHG302" s="730"/>
      <c r="MHH302" s="730"/>
      <c r="MHI302" s="730"/>
      <c r="MHJ302" s="730"/>
      <c r="MHK302" s="730"/>
      <c r="MHL302" s="730"/>
      <c r="MHM302" s="730"/>
      <c r="MHN302" s="730"/>
      <c r="MHO302" s="730"/>
      <c r="MHP302" s="730"/>
      <c r="MHQ302" s="730"/>
      <c r="MHR302" s="730"/>
      <c r="MHS302" s="730"/>
      <c r="MHT302" s="730"/>
      <c r="MHU302" s="730"/>
      <c r="MHV302" s="730"/>
      <c r="MHW302" s="730"/>
      <c r="MHX302" s="730"/>
      <c r="MHY302" s="730"/>
      <c r="MHZ302" s="730"/>
      <c r="MIA302" s="730"/>
      <c r="MIB302" s="730"/>
      <c r="MIC302" s="730"/>
      <c r="MID302" s="730"/>
      <c r="MIE302" s="730"/>
      <c r="MIF302" s="730"/>
      <c r="MIG302" s="730"/>
      <c r="MIH302" s="730"/>
      <c r="MII302" s="730"/>
      <c r="MIJ302" s="730"/>
      <c r="MIK302" s="730"/>
      <c r="MIL302" s="730"/>
      <c r="MIM302" s="730"/>
      <c r="MIN302" s="730"/>
      <c r="MIO302" s="730"/>
      <c r="MIP302" s="730"/>
      <c r="MIQ302" s="730"/>
      <c r="MIR302" s="730"/>
      <c r="MIS302" s="730"/>
      <c r="MIT302" s="730"/>
      <c r="MIU302" s="730"/>
      <c r="MIV302" s="730"/>
      <c r="MIW302" s="730"/>
      <c r="MIX302" s="730"/>
      <c r="MIY302" s="730"/>
      <c r="MIZ302" s="730"/>
      <c r="MJA302" s="730"/>
      <c r="MJB302" s="730"/>
      <c r="MJC302" s="730"/>
      <c r="MJD302" s="730"/>
      <c r="MJE302" s="730"/>
      <c r="MJF302" s="730"/>
      <c r="MJG302" s="730"/>
      <c r="MJH302" s="730"/>
      <c r="MJI302" s="730"/>
      <c r="MJJ302" s="730"/>
      <c r="MJK302" s="730"/>
      <c r="MJL302" s="730"/>
      <c r="MJM302" s="730"/>
      <c r="MJN302" s="730"/>
      <c r="MJO302" s="730"/>
      <c r="MJP302" s="730"/>
      <c r="MJQ302" s="730"/>
      <c r="MJR302" s="730"/>
      <c r="MJS302" s="730"/>
      <c r="MJT302" s="730"/>
      <c r="MJU302" s="730"/>
      <c r="MJV302" s="730"/>
      <c r="MJW302" s="730"/>
      <c r="MJX302" s="730"/>
      <c r="MJY302" s="730"/>
      <c r="MJZ302" s="730"/>
      <c r="MKA302" s="730"/>
      <c r="MKB302" s="730"/>
      <c r="MKC302" s="730"/>
      <c r="MKD302" s="730"/>
      <c r="MKE302" s="730"/>
      <c r="MKF302" s="730"/>
      <c r="MKG302" s="730"/>
      <c r="MKH302" s="730"/>
      <c r="MKI302" s="730"/>
      <c r="MKJ302" s="730"/>
      <c r="MKK302" s="730"/>
      <c r="MKL302" s="730"/>
      <c r="MKM302" s="730"/>
      <c r="MKN302" s="730"/>
      <c r="MKO302" s="730"/>
      <c r="MKP302" s="730"/>
      <c r="MKQ302" s="730"/>
      <c r="MKR302" s="730"/>
      <c r="MKS302" s="730"/>
      <c r="MKT302" s="730"/>
      <c r="MKU302" s="730"/>
      <c r="MKV302" s="730"/>
      <c r="MKW302" s="730"/>
      <c r="MKX302" s="730"/>
      <c r="MKY302" s="730"/>
      <c r="MKZ302" s="730"/>
      <c r="MLA302" s="730"/>
      <c r="MLB302" s="730"/>
      <c r="MLC302" s="730"/>
      <c r="MLD302" s="730"/>
      <c r="MLE302" s="730"/>
      <c r="MLF302" s="730"/>
      <c r="MLG302" s="730"/>
      <c r="MLH302" s="730"/>
      <c r="MLI302" s="730"/>
      <c r="MLJ302" s="730"/>
      <c r="MLK302" s="730"/>
      <c r="MLL302" s="730"/>
      <c r="MLM302" s="730"/>
      <c r="MLN302" s="730"/>
      <c r="MLO302" s="730"/>
      <c r="MLP302" s="730"/>
      <c r="MLQ302" s="730"/>
      <c r="MLR302" s="730"/>
      <c r="MLS302" s="730"/>
      <c r="MLT302" s="730"/>
      <c r="MLU302" s="730"/>
      <c r="MLV302" s="730"/>
      <c r="MLW302" s="730"/>
      <c r="MLX302" s="730"/>
      <c r="MLY302" s="730"/>
      <c r="MLZ302" s="730"/>
      <c r="MMA302" s="730"/>
      <c r="MMB302" s="730"/>
      <c r="MMC302" s="730"/>
      <c r="MMD302" s="730"/>
      <c r="MME302" s="730"/>
      <c r="MMF302" s="730"/>
      <c r="MMG302" s="730"/>
      <c r="MMH302" s="730"/>
      <c r="MMI302" s="730"/>
      <c r="MMJ302" s="730"/>
      <c r="MMK302" s="730"/>
      <c r="MML302" s="730"/>
      <c r="MMM302" s="730"/>
      <c r="MMN302" s="730"/>
      <c r="MMO302" s="730"/>
      <c r="MMP302" s="730"/>
      <c r="MMQ302" s="730"/>
      <c r="MMR302" s="730"/>
      <c r="MMS302" s="730"/>
      <c r="MMT302" s="730"/>
      <c r="MMU302" s="730"/>
      <c r="MMV302" s="730"/>
      <c r="MMW302" s="730"/>
      <c r="MMX302" s="730"/>
      <c r="MMY302" s="730"/>
      <c r="MMZ302" s="730"/>
      <c r="MNA302" s="730"/>
      <c r="MNB302" s="730"/>
      <c r="MNC302" s="730"/>
      <c r="MND302" s="730"/>
      <c r="MNE302" s="730"/>
      <c r="MNF302" s="730"/>
      <c r="MNG302" s="730"/>
      <c r="MNH302" s="730"/>
      <c r="MNI302" s="730"/>
      <c r="MNJ302" s="730"/>
      <c r="MNK302" s="730"/>
      <c r="MNL302" s="730"/>
      <c r="MNM302" s="730"/>
      <c r="MNN302" s="730"/>
      <c r="MNO302" s="730"/>
      <c r="MNP302" s="730"/>
      <c r="MNQ302" s="730"/>
      <c r="MNR302" s="730"/>
      <c r="MNS302" s="730"/>
      <c r="MNT302" s="730"/>
      <c r="MNU302" s="730"/>
      <c r="MNV302" s="730"/>
      <c r="MNW302" s="730"/>
      <c r="MNX302" s="730"/>
      <c r="MNY302" s="730"/>
      <c r="MNZ302" s="730"/>
      <c r="MOA302" s="730"/>
      <c r="MOB302" s="730"/>
      <c r="MOC302" s="730"/>
      <c r="MOD302" s="730"/>
      <c r="MOE302" s="730"/>
      <c r="MOF302" s="730"/>
      <c r="MOG302" s="730"/>
      <c r="MOH302" s="730"/>
      <c r="MOI302" s="730"/>
      <c r="MOJ302" s="730"/>
      <c r="MOK302" s="730"/>
      <c r="MOL302" s="730"/>
      <c r="MOM302" s="730"/>
      <c r="MON302" s="730"/>
      <c r="MOO302" s="730"/>
      <c r="MOP302" s="730"/>
      <c r="MOQ302" s="730"/>
      <c r="MOR302" s="730"/>
      <c r="MOS302" s="730"/>
      <c r="MOT302" s="730"/>
      <c r="MOU302" s="730"/>
      <c r="MOV302" s="730"/>
      <c r="MOW302" s="730"/>
      <c r="MOX302" s="730"/>
      <c r="MOY302" s="730"/>
      <c r="MOZ302" s="730"/>
      <c r="MPA302" s="730"/>
      <c r="MPB302" s="730"/>
      <c r="MPC302" s="730"/>
      <c r="MPD302" s="730"/>
      <c r="MPE302" s="730"/>
      <c r="MPF302" s="730"/>
      <c r="MPG302" s="730"/>
      <c r="MPH302" s="730"/>
      <c r="MPI302" s="730"/>
      <c r="MPJ302" s="730"/>
      <c r="MPK302" s="730"/>
      <c r="MPL302" s="730"/>
      <c r="MPM302" s="730"/>
      <c r="MPN302" s="730"/>
      <c r="MPO302" s="730"/>
      <c r="MPP302" s="730"/>
      <c r="MPQ302" s="730"/>
      <c r="MPR302" s="730"/>
      <c r="MPS302" s="730"/>
      <c r="MPT302" s="730"/>
      <c r="MPU302" s="730"/>
      <c r="MPV302" s="730"/>
      <c r="MPW302" s="730"/>
      <c r="MPX302" s="730"/>
      <c r="MPY302" s="730"/>
      <c r="MPZ302" s="730"/>
      <c r="MQA302" s="730"/>
      <c r="MQB302" s="730"/>
      <c r="MQC302" s="730"/>
      <c r="MQD302" s="730"/>
      <c r="MQE302" s="730"/>
      <c r="MQF302" s="730"/>
      <c r="MQG302" s="730"/>
      <c r="MQH302" s="730"/>
      <c r="MQI302" s="730"/>
      <c r="MQJ302" s="730"/>
      <c r="MQK302" s="730"/>
      <c r="MQL302" s="730"/>
      <c r="MQM302" s="730"/>
      <c r="MQN302" s="730"/>
      <c r="MQO302" s="730"/>
      <c r="MQP302" s="730"/>
      <c r="MQQ302" s="730"/>
      <c r="MQR302" s="730"/>
      <c r="MQS302" s="730"/>
      <c r="MQT302" s="730"/>
      <c r="MQU302" s="730"/>
      <c r="MQV302" s="730"/>
      <c r="MQW302" s="730"/>
      <c r="MQX302" s="730"/>
      <c r="MQY302" s="730"/>
      <c r="MQZ302" s="730"/>
      <c r="MRA302" s="730"/>
      <c r="MRB302" s="730"/>
      <c r="MRC302" s="730"/>
      <c r="MRD302" s="730"/>
      <c r="MRE302" s="730"/>
      <c r="MRF302" s="730"/>
      <c r="MRG302" s="730"/>
      <c r="MRH302" s="730"/>
      <c r="MRI302" s="730"/>
      <c r="MRJ302" s="730"/>
      <c r="MRK302" s="730"/>
      <c r="MRL302" s="730"/>
      <c r="MRM302" s="730"/>
      <c r="MRN302" s="730"/>
      <c r="MRO302" s="730"/>
      <c r="MRP302" s="730"/>
      <c r="MRQ302" s="730"/>
      <c r="MRR302" s="730"/>
      <c r="MRS302" s="730"/>
      <c r="MRT302" s="730"/>
      <c r="MRU302" s="730"/>
      <c r="MRV302" s="730"/>
      <c r="MRW302" s="730"/>
      <c r="MRX302" s="730"/>
      <c r="MRY302" s="730"/>
      <c r="MRZ302" s="730"/>
      <c r="MSA302" s="730"/>
      <c r="MSB302" s="730"/>
      <c r="MSC302" s="730"/>
      <c r="MSD302" s="730"/>
      <c r="MSE302" s="730"/>
      <c r="MSF302" s="730"/>
      <c r="MSG302" s="730"/>
      <c r="MSH302" s="730"/>
      <c r="MSI302" s="730"/>
      <c r="MSJ302" s="730"/>
      <c r="MSK302" s="730"/>
      <c r="MSL302" s="730"/>
      <c r="MSM302" s="730"/>
      <c r="MSN302" s="730"/>
      <c r="MSO302" s="730"/>
      <c r="MSP302" s="730"/>
      <c r="MSQ302" s="730"/>
      <c r="MSR302" s="730"/>
      <c r="MSS302" s="730"/>
      <c r="MST302" s="730"/>
      <c r="MSU302" s="730"/>
      <c r="MSV302" s="730"/>
      <c r="MSW302" s="730"/>
      <c r="MSX302" s="730"/>
      <c r="MSY302" s="730"/>
      <c r="MSZ302" s="730"/>
      <c r="MTA302" s="730"/>
      <c r="MTB302" s="730"/>
      <c r="MTC302" s="730"/>
      <c r="MTD302" s="730"/>
      <c r="MTE302" s="730"/>
      <c r="MTF302" s="730"/>
      <c r="MTG302" s="730"/>
      <c r="MTH302" s="730"/>
      <c r="MTI302" s="730"/>
      <c r="MTJ302" s="730"/>
      <c r="MTK302" s="730"/>
      <c r="MTL302" s="730"/>
      <c r="MTM302" s="730"/>
      <c r="MTN302" s="730"/>
      <c r="MTO302" s="730"/>
      <c r="MTP302" s="730"/>
      <c r="MTQ302" s="730"/>
      <c r="MTR302" s="730"/>
      <c r="MTS302" s="730"/>
      <c r="MTT302" s="730"/>
      <c r="MTU302" s="730"/>
      <c r="MTV302" s="730"/>
      <c r="MTW302" s="730"/>
      <c r="MTX302" s="730"/>
      <c r="MTY302" s="730"/>
      <c r="MTZ302" s="730"/>
      <c r="MUA302" s="730"/>
      <c r="MUB302" s="730"/>
      <c r="MUC302" s="730"/>
      <c r="MUD302" s="730"/>
      <c r="MUE302" s="730"/>
      <c r="MUF302" s="730"/>
      <c r="MUG302" s="730"/>
      <c r="MUH302" s="730"/>
      <c r="MUI302" s="730"/>
      <c r="MUJ302" s="730"/>
      <c r="MUK302" s="730"/>
      <c r="MUL302" s="730"/>
      <c r="MUM302" s="730"/>
      <c r="MUN302" s="730"/>
      <c r="MUO302" s="730"/>
      <c r="MUP302" s="730"/>
      <c r="MUQ302" s="730"/>
      <c r="MUR302" s="730"/>
      <c r="MUS302" s="730"/>
      <c r="MUT302" s="730"/>
      <c r="MUU302" s="730"/>
      <c r="MUV302" s="730"/>
      <c r="MUW302" s="730"/>
      <c r="MUX302" s="730"/>
      <c r="MUY302" s="730"/>
      <c r="MUZ302" s="730"/>
      <c r="MVA302" s="730"/>
      <c r="MVB302" s="730"/>
      <c r="MVC302" s="730"/>
      <c r="MVD302" s="730"/>
      <c r="MVE302" s="730"/>
      <c r="MVF302" s="730"/>
      <c r="MVG302" s="730"/>
      <c r="MVH302" s="730"/>
      <c r="MVI302" s="730"/>
      <c r="MVJ302" s="730"/>
      <c r="MVK302" s="730"/>
      <c r="MVL302" s="730"/>
      <c r="MVM302" s="730"/>
      <c r="MVN302" s="730"/>
      <c r="MVO302" s="730"/>
      <c r="MVP302" s="730"/>
      <c r="MVQ302" s="730"/>
      <c r="MVR302" s="730"/>
      <c r="MVS302" s="730"/>
      <c r="MVT302" s="730"/>
      <c r="MVU302" s="730"/>
      <c r="MVV302" s="730"/>
      <c r="MVW302" s="730"/>
      <c r="MVX302" s="730"/>
      <c r="MVY302" s="730"/>
      <c r="MVZ302" s="730"/>
      <c r="MWA302" s="730"/>
      <c r="MWB302" s="730"/>
      <c r="MWC302" s="730"/>
      <c r="MWD302" s="730"/>
      <c r="MWE302" s="730"/>
      <c r="MWF302" s="730"/>
      <c r="MWG302" s="730"/>
      <c r="MWH302" s="730"/>
      <c r="MWI302" s="730"/>
      <c r="MWJ302" s="730"/>
      <c r="MWK302" s="730"/>
      <c r="MWL302" s="730"/>
      <c r="MWM302" s="730"/>
      <c r="MWN302" s="730"/>
      <c r="MWO302" s="730"/>
      <c r="MWP302" s="730"/>
      <c r="MWQ302" s="730"/>
      <c r="MWR302" s="730"/>
      <c r="MWS302" s="730"/>
      <c r="MWT302" s="730"/>
      <c r="MWU302" s="730"/>
      <c r="MWV302" s="730"/>
      <c r="MWW302" s="730"/>
      <c r="MWX302" s="730"/>
      <c r="MWY302" s="730"/>
      <c r="MWZ302" s="730"/>
      <c r="MXA302" s="730"/>
      <c r="MXB302" s="730"/>
      <c r="MXC302" s="730"/>
      <c r="MXD302" s="730"/>
      <c r="MXE302" s="730"/>
      <c r="MXF302" s="730"/>
      <c r="MXG302" s="730"/>
      <c r="MXH302" s="730"/>
      <c r="MXI302" s="730"/>
      <c r="MXJ302" s="730"/>
      <c r="MXK302" s="730"/>
      <c r="MXL302" s="730"/>
      <c r="MXM302" s="730"/>
      <c r="MXN302" s="730"/>
      <c r="MXO302" s="730"/>
      <c r="MXP302" s="730"/>
      <c r="MXQ302" s="730"/>
      <c r="MXR302" s="730"/>
      <c r="MXS302" s="730"/>
      <c r="MXT302" s="730"/>
      <c r="MXU302" s="730"/>
      <c r="MXV302" s="730"/>
      <c r="MXW302" s="730"/>
      <c r="MXX302" s="730"/>
      <c r="MXY302" s="730"/>
      <c r="MXZ302" s="730"/>
      <c r="MYA302" s="730"/>
      <c r="MYB302" s="730"/>
      <c r="MYC302" s="730"/>
      <c r="MYD302" s="730"/>
      <c r="MYE302" s="730"/>
      <c r="MYF302" s="730"/>
      <c r="MYG302" s="730"/>
      <c r="MYH302" s="730"/>
      <c r="MYI302" s="730"/>
      <c r="MYJ302" s="730"/>
      <c r="MYK302" s="730"/>
      <c r="MYL302" s="730"/>
      <c r="MYM302" s="730"/>
      <c r="MYN302" s="730"/>
      <c r="MYO302" s="730"/>
      <c r="MYP302" s="730"/>
      <c r="MYQ302" s="730"/>
      <c r="MYR302" s="730"/>
      <c r="MYS302" s="730"/>
      <c r="MYT302" s="730"/>
      <c r="MYU302" s="730"/>
      <c r="MYV302" s="730"/>
      <c r="MYW302" s="730"/>
      <c r="MYX302" s="730"/>
      <c r="MYY302" s="730"/>
      <c r="MYZ302" s="730"/>
      <c r="MZA302" s="730"/>
      <c r="MZB302" s="730"/>
      <c r="MZC302" s="730"/>
      <c r="MZD302" s="730"/>
      <c r="MZE302" s="730"/>
      <c r="MZF302" s="730"/>
      <c r="MZG302" s="730"/>
      <c r="MZH302" s="730"/>
      <c r="MZI302" s="730"/>
      <c r="MZJ302" s="730"/>
      <c r="MZK302" s="730"/>
      <c r="MZL302" s="730"/>
      <c r="MZM302" s="730"/>
      <c r="MZN302" s="730"/>
      <c r="MZO302" s="730"/>
      <c r="MZP302" s="730"/>
      <c r="MZQ302" s="730"/>
      <c r="MZR302" s="730"/>
      <c r="MZS302" s="730"/>
      <c r="MZT302" s="730"/>
      <c r="MZU302" s="730"/>
      <c r="MZV302" s="730"/>
      <c r="MZW302" s="730"/>
      <c r="MZX302" s="730"/>
      <c r="MZY302" s="730"/>
      <c r="MZZ302" s="730"/>
      <c r="NAA302" s="730"/>
      <c r="NAB302" s="730"/>
      <c r="NAC302" s="730"/>
      <c r="NAD302" s="730"/>
      <c r="NAE302" s="730"/>
      <c r="NAF302" s="730"/>
      <c r="NAG302" s="730"/>
      <c r="NAH302" s="730"/>
      <c r="NAI302" s="730"/>
      <c r="NAJ302" s="730"/>
      <c r="NAK302" s="730"/>
      <c r="NAL302" s="730"/>
      <c r="NAM302" s="730"/>
      <c r="NAN302" s="730"/>
      <c r="NAO302" s="730"/>
      <c r="NAP302" s="730"/>
      <c r="NAQ302" s="730"/>
      <c r="NAR302" s="730"/>
      <c r="NAS302" s="730"/>
      <c r="NAT302" s="730"/>
      <c r="NAU302" s="730"/>
      <c r="NAV302" s="730"/>
      <c r="NAW302" s="730"/>
      <c r="NAX302" s="730"/>
      <c r="NAY302" s="730"/>
      <c r="NAZ302" s="730"/>
      <c r="NBA302" s="730"/>
      <c r="NBB302" s="730"/>
      <c r="NBC302" s="730"/>
      <c r="NBD302" s="730"/>
      <c r="NBE302" s="730"/>
      <c r="NBF302" s="730"/>
      <c r="NBG302" s="730"/>
      <c r="NBH302" s="730"/>
      <c r="NBI302" s="730"/>
      <c r="NBJ302" s="730"/>
      <c r="NBK302" s="730"/>
      <c r="NBL302" s="730"/>
      <c r="NBM302" s="730"/>
      <c r="NBN302" s="730"/>
      <c r="NBO302" s="730"/>
      <c r="NBP302" s="730"/>
      <c r="NBQ302" s="730"/>
      <c r="NBR302" s="730"/>
      <c r="NBS302" s="730"/>
      <c r="NBT302" s="730"/>
      <c r="NBU302" s="730"/>
      <c r="NBV302" s="730"/>
      <c r="NBW302" s="730"/>
      <c r="NBX302" s="730"/>
      <c r="NBY302" s="730"/>
      <c r="NBZ302" s="730"/>
      <c r="NCA302" s="730"/>
      <c r="NCB302" s="730"/>
      <c r="NCC302" s="730"/>
      <c r="NCD302" s="730"/>
      <c r="NCE302" s="730"/>
      <c r="NCF302" s="730"/>
      <c r="NCG302" s="730"/>
      <c r="NCH302" s="730"/>
      <c r="NCI302" s="730"/>
      <c r="NCJ302" s="730"/>
      <c r="NCK302" s="730"/>
      <c r="NCL302" s="730"/>
      <c r="NCM302" s="730"/>
      <c r="NCN302" s="730"/>
      <c r="NCO302" s="730"/>
      <c r="NCP302" s="730"/>
      <c r="NCQ302" s="730"/>
      <c r="NCR302" s="730"/>
      <c r="NCS302" s="730"/>
      <c r="NCT302" s="730"/>
      <c r="NCU302" s="730"/>
      <c r="NCV302" s="730"/>
      <c r="NCW302" s="730"/>
      <c r="NCX302" s="730"/>
      <c r="NCY302" s="730"/>
      <c r="NCZ302" s="730"/>
      <c r="NDA302" s="730"/>
      <c r="NDB302" s="730"/>
      <c r="NDC302" s="730"/>
      <c r="NDD302" s="730"/>
      <c r="NDE302" s="730"/>
      <c r="NDF302" s="730"/>
      <c r="NDG302" s="730"/>
      <c r="NDH302" s="730"/>
      <c r="NDI302" s="730"/>
      <c r="NDJ302" s="730"/>
      <c r="NDK302" s="730"/>
      <c r="NDL302" s="730"/>
      <c r="NDM302" s="730"/>
      <c r="NDN302" s="730"/>
      <c r="NDO302" s="730"/>
      <c r="NDP302" s="730"/>
      <c r="NDQ302" s="730"/>
      <c r="NDR302" s="730"/>
      <c r="NDS302" s="730"/>
      <c r="NDT302" s="730"/>
      <c r="NDU302" s="730"/>
      <c r="NDV302" s="730"/>
      <c r="NDW302" s="730"/>
      <c r="NDX302" s="730"/>
      <c r="NDY302" s="730"/>
      <c r="NDZ302" s="730"/>
      <c r="NEA302" s="730"/>
      <c r="NEB302" s="730"/>
      <c r="NEC302" s="730"/>
      <c r="NED302" s="730"/>
      <c r="NEE302" s="730"/>
      <c r="NEF302" s="730"/>
      <c r="NEG302" s="730"/>
      <c r="NEH302" s="730"/>
      <c r="NEI302" s="730"/>
      <c r="NEJ302" s="730"/>
      <c r="NEK302" s="730"/>
      <c r="NEL302" s="730"/>
      <c r="NEM302" s="730"/>
      <c r="NEN302" s="730"/>
      <c r="NEO302" s="730"/>
      <c r="NEP302" s="730"/>
      <c r="NEQ302" s="730"/>
      <c r="NER302" s="730"/>
      <c r="NES302" s="730"/>
      <c r="NET302" s="730"/>
      <c r="NEU302" s="730"/>
      <c r="NEV302" s="730"/>
      <c r="NEW302" s="730"/>
      <c r="NEX302" s="730"/>
      <c r="NEY302" s="730"/>
      <c r="NEZ302" s="730"/>
      <c r="NFA302" s="730"/>
      <c r="NFB302" s="730"/>
      <c r="NFC302" s="730"/>
      <c r="NFD302" s="730"/>
      <c r="NFE302" s="730"/>
      <c r="NFF302" s="730"/>
      <c r="NFG302" s="730"/>
      <c r="NFH302" s="730"/>
      <c r="NFI302" s="730"/>
      <c r="NFJ302" s="730"/>
      <c r="NFK302" s="730"/>
      <c r="NFL302" s="730"/>
      <c r="NFM302" s="730"/>
      <c r="NFN302" s="730"/>
      <c r="NFO302" s="730"/>
      <c r="NFP302" s="730"/>
      <c r="NFQ302" s="730"/>
      <c r="NFR302" s="730"/>
      <c r="NFS302" s="730"/>
      <c r="NFT302" s="730"/>
      <c r="NFU302" s="730"/>
      <c r="NFV302" s="730"/>
      <c r="NFW302" s="730"/>
      <c r="NFX302" s="730"/>
      <c r="NFY302" s="730"/>
      <c r="NFZ302" s="730"/>
      <c r="NGA302" s="730"/>
      <c r="NGB302" s="730"/>
      <c r="NGC302" s="730"/>
      <c r="NGD302" s="730"/>
      <c r="NGE302" s="730"/>
      <c r="NGF302" s="730"/>
      <c r="NGG302" s="730"/>
      <c r="NGH302" s="730"/>
      <c r="NGI302" s="730"/>
      <c r="NGJ302" s="730"/>
      <c r="NGK302" s="730"/>
      <c r="NGL302" s="730"/>
      <c r="NGM302" s="730"/>
      <c r="NGN302" s="730"/>
      <c r="NGO302" s="730"/>
      <c r="NGP302" s="730"/>
      <c r="NGQ302" s="730"/>
      <c r="NGR302" s="730"/>
      <c r="NGS302" s="730"/>
      <c r="NGT302" s="730"/>
      <c r="NGU302" s="730"/>
      <c r="NGV302" s="730"/>
      <c r="NGW302" s="730"/>
      <c r="NGX302" s="730"/>
      <c r="NGY302" s="730"/>
      <c r="NGZ302" s="730"/>
      <c r="NHA302" s="730"/>
      <c r="NHB302" s="730"/>
      <c r="NHC302" s="730"/>
      <c r="NHD302" s="730"/>
      <c r="NHE302" s="730"/>
      <c r="NHF302" s="730"/>
      <c r="NHG302" s="730"/>
      <c r="NHH302" s="730"/>
      <c r="NHI302" s="730"/>
      <c r="NHJ302" s="730"/>
      <c r="NHK302" s="730"/>
      <c r="NHL302" s="730"/>
      <c r="NHM302" s="730"/>
      <c r="NHN302" s="730"/>
      <c r="NHO302" s="730"/>
      <c r="NHP302" s="730"/>
      <c r="NHQ302" s="730"/>
      <c r="NHR302" s="730"/>
      <c r="NHS302" s="730"/>
      <c r="NHT302" s="730"/>
      <c r="NHU302" s="730"/>
      <c r="NHV302" s="730"/>
      <c r="NHW302" s="730"/>
      <c r="NHX302" s="730"/>
      <c r="NHY302" s="730"/>
      <c r="NHZ302" s="730"/>
      <c r="NIA302" s="730"/>
      <c r="NIB302" s="730"/>
      <c r="NIC302" s="730"/>
      <c r="NID302" s="730"/>
      <c r="NIE302" s="730"/>
      <c r="NIF302" s="730"/>
      <c r="NIG302" s="730"/>
      <c r="NIH302" s="730"/>
      <c r="NII302" s="730"/>
      <c r="NIJ302" s="730"/>
      <c r="NIK302" s="730"/>
      <c r="NIL302" s="730"/>
      <c r="NIM302" s="730"/>
      <c r="NIN302" s="730"/>
      <c r="NIO302" s="730"/>
      <c r="NIP302" s="730"/>
      <c r="NIQ302" s="730"/>
      <c r="NIR302" s="730"/>
      <c r="NIS302" s="730"/>
      <c r="NIT302" s="730"/>
      <c r="NIU302" s="730"/>
      <c r="NIV302" s="730"/>
      <c r="NIW302" s="730"/>
      <c r="NIX302" s="730"/>
      <c r="NIY302" s="730"/>
      <c r="NIZ302" s="730"/>
      <c r="NJA302" s="730"/>
      <c r="NJB302" s="730"/>
      <c r="NJC302" s="730"/>
      <c r="NJD302" s="730"/>
      <c r="NJE302" s="730"/>
      <c r="NJF302" s="730"/>
      <c r="NJG302" s="730"/>
      <c r="NJH302" s="730"/>
      <c r="NJI302" s="730"/>
      <c r="NJJ302" s="730"/>
      <c r="NJK302" s="730"/>
      <c r="NJL302" s="730"/>
      <c r="NJM302" s="730"/>
      <c r="NJN302" s="730"/>
      <c r="NJO302" s="730"/>
      <c r="NJP302" s="730"/>
      <c r="NJQ302" s="730"/>
      <c r="NJR302" s="730"/>
      <c r="NJS302" s="730"/>
      <c r="NJT302" s="730"/>
      <c r="NJU302" s="730"/>
      <c r="NJV302" s="730"/>
      <c r="NJW302" s="730"/>
      <c r="NJX302" s="730"/>
      <c r="NJY302" s="730"/>
      <c r="NJZ302" s="730"/>
      <c r="NKA302" s="730"/>
      <c r="NKB302" s="730"/>
      <c r="NKC302" s="730"/>
      <c r="NKD302" s="730"/>
      <c r="NKE302" s="730"/>
      <c r="NKF302" s="730"/>
      <c r="NKG302" s="730"/>
      <c r="NKH302" s="730"/>
      <c r="NKI302" s="730"/>
      <c r="NKJ302" s="730"/>
      <c r="NKK302" s="730"/>
      <c r="NKL302" s="730"/>
      <c r="NKM302" s="730"/>
      <c r="NKN302" s="730"/>
      <c r="NKO302" s="730"/>
      <c r="NKP302" s="730"/>
      <c r="NKQ302" s="730"/>
      <c r="NKR302" s="730"/>
      <c r="NKS302" s="730"/>
      <c r="NKT302" s="730"/>
      <c r="NKU302" s="730"/>
      <c r="NKV302" s="730"/>
      <c r="NKW302" s="730"/>
      <c r="NKX302" s="730"/>
      <c r="NKY302" s="730"/>
      <c r="NKZ302" s="730"/>
      <c r="NLA302" s="730"/>
      <c r="NLB302" s="730"/>
      <c r="NLC302" s="730"/>
      <c r="NLD302" s="730"/>
      <c r="NLE302" s="730"/>
      <c r="NLF302" s="730"/>
      <c r="NLG302" s="730"/>
      <c r="NLH302" s="730"/>
      <c r="NLI302" s="730"/>
      <c r="NLJ302" s="730"/>
      <c r="NLK302" s="730"/>
      <c r="NLL302" s="730"/>
      <c r="NLM302" s="730"/>
      <c r="NLN302" s="730"/>
      <c r="NLO302" s="730"/>
      <c r="NLP302" s="730"/>
      <c r="NLQ302" s="730"/>
      <c r="NLR302" s="730"/>
      <c r="NLS302" s="730"/>
      <c r="NLT302" s="730"/>
      <c r="NLU302" s="730"/>
      <c r="NLV302" s="730"/>
      <c r="NLW302" s="730"/>
      <c r="NLX302" s="730"/>
      <c r="NLY302" s="730"/>
      <c r="NLZ302" s="730"/>
      <c r="NMA302" s="730"/>
      <c r="NMB302" s="730"/>
      <c r="NMC302" s="730"/>
      <c r="NMD302" s="730"/>
      <c r="NME302" s="730"/>
      <c r="NMF302" s="730"/>
      <c r="NMG302" s="730"/>
      <c r="NMH302" s="730"/>
      <c r="NMI302" s="730"/>
      <c r="NMJ302" s="730"/>
      <c r="NMK302" s="730"/>
      <c r="NML302" s="730"/>
      <c r="NMM302" s="730"/>
      <c r="NMN302" s="730"/>
      <c r="NMO302" s="730"/>
      <c r="NMP302" s="730"/>
      <c r="NMQ302" s="730"/>
      <c r="NMR302" s="730"/>
      <c r="NMS302" s="730"/>
      <c r="NMT302" s="730"/>
      <c r="NMU302" s="730"/>
      <c r="NMV302" s="730"/>
      <c r="NMW302" s="730"/>
      <c r="NMX302" s="730"/>
      <c r="NMY302" s="730"/>
      <c r="NMZ302" s="730"/>
      <c r="NNA302" s="730"/>
      <c r="NNB302" s="730"/>
      <c r="NNC302" s="730"/>
      <c r="NND302" s="730"/>
      <c r="NNE302" s="730"/>
      <c r="NNF302" s="730"/>
      <c r="NNG302" s="730"/>
      <c r="NNH302" s="730"/>
      <c r="NNI302" s="730"/>
      <c r="NNJ302" s="730"/>
      <c r="NNK302" s="730"/>
      <c r="NNL302" s="730"/>
      <c r="NNM302" s="730"/>
      <c r="NNN302" s="730"/>
      <c r="NNO302" s="730"/>
      <c r="NNP302" s="730"/>
      <c r="NNQ302" s="730"/>
      <c r="NNR302" s="730"/>
      <c r="NNS302" s="730"/>
      <c r="NNT302" s="730"/>
      <c r="NNU302" s="730"/>
      <c r="NNV302" s="730"/>
      <c r="NNW302" s="730"/>
      <c r="NNX302" s="730"/>
      <c r="NNY302" s="730"/>
      <c r="NNZ302" s="730"/>
      <c r="NOA302" s="730"/>
      <c r="NOB302" s="730"/>
      <c r="NOC302" s="730"/>
      <c r="NOD302" s="730"/>
      <c r="NOE302" s="730"/>
      <c r="NOF302" s="730"/>
      <c r="NOG302" s="730"/>
      <c r="NOH302" s="730"/>
      <c r="NOI302" s="730"/>
      <c r="NOJ302" s="730"/>
      <c r="NOK302" s="730"/>
      <c r="NOL302" s="730"/>
      <c r="NOM302" s="730"/>
      <c r="NON302" s="730"/>
      <c r="NOO302" s="730"/>
      <c r="NOP302" s="730"/>
      <c r="NOQ302" s="730"/>
      <c r="NOR302" s="730"/>
      <c r="NOS302" s="730"/>
      <c r="NOT302" s="730"/>
      <c r="NOU302" s="730"/>
      <c r="NOV302" s="730"/>
      <c r="NOW302" s="730"/>
      <c r="NOX302" s="730"/>
      <c r="NOY302" s="730"/>
      <c r="NOZ302" s="730"/>
      <c r="NPA302" s="730"/>
      <c r="NPB302" s="730"/>
      <c r="NPC302" s="730"/>
      <c r="NPD302" s="730"/>
      <c r="NPE302" s="730"/>
      <c r="NPF302" s="730"/>
      <c r="NPG302" s="730"/>
      <c r="NPH302" s="730"/>
      <c r="NPI302" s="730"/>
      <c r="NPJ302" s="730"/>
      <c r="NPK302" s="730"/>
      <c r="NPL302" s="730"/>
      <c r="NPM302" s="730"/>
      <c r="NPN302" s="730"/>
      <c r="NPO302" s="730"/>
      <c r="NPP302" s="730"/>
      <c r="NPQ302" s="730"/>
      <c r="NPR302" s="730"/>
      <c r="NPS302" s="730"/>
      <c r="NPT302" s="730"/>
      <c r="NPU302" s="730"/>
      <c r="NPV302" s="730"/>
      <c r="NPW302" s="730"/>
      <c r="NPX302" s="730"/>
      <c r="NPY302" s="730"/>
      <c r="NPZ302" s="730"/>
      <c r="NQA302" s="730"/>
      <c r="NQB302" s="730"/>
      <c r="NQC302" s="730"/>
      <c r="NQD302" s="730"/>
      <c r="NQE302" s="730"/>
      <c r="NQF302" s="730"/>
      <c r="NQG302" s="730"/>
      <c r="NQH302" s="730"/>
      <c r="NQI302" s="730"/>
      <c r="NQJ302" s="730"/>
      <c r="NQK302" s="730"/>
      <c r="NQL302" s="730"/>
      <c r="NQM302" s="730"/>
      <c r="NQN302" s="730"/>
      <c r="NQO302" s="730"/>
      <c r="NQP302" s="730"/>
      <c r="NQQ302" s="730"/>
      <c r="NQR302" s="730"/>
      <c r="NQS302" s="730"/>
      <c r="NQT302" s="730"/>
      <c r="NQU302" s="730"/>
      <c r="NQV302" s="730"/>
      <c r="NQW302" s="730"/>
      <c r="NQX302" s="730"/>
      <c r="NQY302" s="730"/>
      <c r="NQZ302" s="730"/>
      <c r="NRA302" s="730"/>
      <c r="NRB302" s="730"/>
      <c r="NRC302" s="730"/>
      <c r="NRD302" s="730"/>
      <c r="NRE302" s="730"/>
      <c r="NRF302" s="730"/>
      <c r="NRG302" s="730"/>
      <c r="NRH302" s="730"/>
      <c r="NRI302" s="730"/>
      <c r="NRJ302" s="730"/>
      <c r="NRK302" s="730"/>
      <c r="NRL302" s="730"/>
      <c r="NRM302" s="730"/>
      <c r="NRN302" s="730"/>
      <c r="NRO302" s="730"/>
      <c r="NRP302" s="730"/>
      <c r="NRQ302" s="730"/>
      <c r="NRR302" s="730"/>
      <c r="NRS302" s="730"/>
      <c r="NRT302" s="730"/>
      <c r="NRU302" s="730"/>
      <c r="NRV302" s="730"/>
      <c r="NRW302" s="730"/>
      <c r="NRX302" s="730"/>
      <c r="NRY302" s="730"/>
      <c r="NRZ302" s="730"/>
      <c r="NSA302" s="730"/>
      <c r="NSB302" s="730"/>
      <c r="NSC302" s="730"/>
      <c r="NSD302" s="730"/>
      <c r="NSE302" s="730"/>
      <c r="NSF302" s="730"/>
      <c r="NSG302" s="730"/>
      <c r="NSH302" s="730"/>
      <c r="NSI302" s="730"/>
      <c r="NSJ302" s="730"/>
      <c r="NSK302" s="730"/>
      <c r="NSL302" s="730"/>
      <c r="NSM302" s="730"/>
      <c r="NSN302" s="730"/>
      <c r="NSO302" s="730"/>
      <c r="NSP302" s="730"/>
      <c r="NSQ302" s="730"/>
      <c r="NSR302" s="730"/>
      <c r="NSS302" s="730"/>
      <c r="NST302" s="730"/>
      <c r="NSU302" s="730"/>
      <c r="NSV302" s="730"/>
      <c r="NSW302" s="730"/>
      <c r="NSX302" s="730"/>
      <c r="NSY302" s="730"/>
      <c r="NSZ302" s="730"/>
      <c r="NTA302" s="730"/>
      <c r="NTB302" s="730"/>
      <c r="NTC302" s="730"/>
      <c r="NTD302" s="730"/>
      <c r="NTE302" s="730"/>
      <c r="NTF302" s="730"/>
      <c r="NTG302" s="730"/>
      <c r="NTH302" s="730"/>
      <c r="NTI302" s="730"/>
      <c r="NTJ302" s="730"/>
      <c r="NTK302" s="730"/>
      <c r="NTL302" s="730"/>
      <c r="NTM302" s="730"/>
      <c r="NTN302" s="730"/>
      <c r="NTO302" s="730"/>
      <c r="NTP302" s="730"/>
      <c r="NTQ302" s="730"/>
      <c r="NTR302" s="730"/>
      <c r="NTS302" s="730"/>
      <c r="NTT302" s="730"/>
      <c r="NTU302" s="730"/>
      <c r="NTV302" s="730"/>
      <c r="NTW302" s="730"/>
      <c r="NTX302" s="730"/>
      <c r="NTY302" s="730"/>
      <c r="NTZ302" s="730"/>
      <c r="NUA302" s="730"/>
      <c r="NUB302" s="730"/>
      <c r="NUC302" s="730"/>
      <c r="NUD302" s="730"/>
      <c r="NUE302" s="730"/>
      <c r="NUF302" s="730"/>
      <c r="NUG302" s="730"/>
      <c r="NUH302" s="730"/>
      <c r="NUI302" s="730"/>
      <c r="NUJ302" s="730"/>
      <c r="NUK302" s="730"/>
      <c r="NUL302" s="730"/>
      <c r="NUM302" s="730"/>
      <c r="NUN302" s="730"/>
      <c r="NUO302" s="730"/>
      <c r="NUP302" s="730"/>
      <c r="NUQ302" s="730"/>
      <c r="NUR302" s="730"/>
      <c r="NUS302" s="730"/>
      <c r="NUT302" s="730"/>
      <c r="NUU302" s="730"/>
      <c r="NUV302" s="730"/>
      <c r="NUW302" s="730"/>
      <c r="NUX302" s="730"/>
      <c r="NUY302" s="730"/>
      <c r="NUZ302" s="730"/>
      <c r="NVA302" s="730"/>
      <c r="NVB302" s="730"/>
      <c r="NVC302" s="730"/>
      <c r="NVD302" s="730"/>
      <c r="NVE302" s="730"/>
      <c r="NVF302" s="730"/>
      <c r="NVG302" s="730"/>
      <c r="NVH302" s="730"/>
      <c r="NVI302" s="730"/>
      <c r="NVJ302" s="730"/>
      <c r="NVK302" s="730"/>
      <c r="NVL302" s="730"/>
      <c r="NVM302" s="730"/>
      <c r="NVN302" s="730"/>
      <c r="NVO302" s="730"/>
      <c r="NVP302" s="730"/>
      <c r="NVQ302" s="730"/>
      <c r="NVR302" s="730"/>
      <c r="NVS302" s="730"/>
      <c r="NVT302" s="730"/>
      <c r="NVU302" s="730"/>
      <c r="NVV302" s="730"/>
      <c r="NVW302" s="730"/>
      <c r="NVX302" s="730"/>
      <c r="NVY302" s="730"/>
      <c r="NVZ302" s="730"/>
      <c r="NWA302" s="730"/>
      <c r="NWB302" s="730"/>
      <c r="NWC302" s="730"/>
      <c r="NWD302" s="730"/>
      <c r="NWE302" s="730"/>
      <c r="NWF302" s="730"/>
      <c r="NWG302" s="730"/>
      <c r="NWH302" s="730"/>
      <c r="NWI302" s="730"/>
      <c r="NWJ302" s="730"/>
      <c r="NWK302" s="730"/>
      <c r="NWL302" s="730"/>
      <c r="NWM302" s="730"/>
      <c r="NWN302" s="730"/>
      <c r="NWO302" s="730"/>
      <c r="NWP302" s="730"/>
      <c r="NWQ302" s="730"/>
      <c r="NWR302" s="730"/>
      <c r="NWS302" s="730"/>
      <c r="NWT302" s="730"/>
      <c r="NWU302" s="730"/>
      <c r="NWV302" s="730"/>
      <c r="NWW302" s="730"/>
      <c r="NWX302" s="730"/>
      <c r="NWY302" s="730"/>
      <c r="NWZ302" s="730"/>
      <c r="NXA302" s="730"/>
      <c r="NXB302" s="730"/>
      <c r="NXC302" s="730"/>
      <c r="NXD302" s="730"/>
      <c r="NXE302" s="730"/>
      <c r="NXF302" s="730"/>
      <c r="NXG302" s="730"/>
      <c r="NXH302" s="730"/>
      <c r="NXI302" s="730"/>
      <c r="NXJ302" s="730"/>
      <c r="NXK302" s="730"/>
      <c r="NXL302" s="730"/>
      <c r="NXM302" s="730"/>
      <c r="NXN302" s="730"/>
      <c r="NXO302" s="730"/>
      <c r="NXP302" s="730"/>
      <c r="NXQ302" s="730"/>
      <c r="NXR302" s="730"/>
      <c r="NXS302" s="730"/>
      <c r="NXT302" s="730"/>
      <c r="NXU302" s="730"/>
      <c r="NXV302" s="730"/>
      <c r="NXW302" s="730"/>
      <c r="NXX302" s="730"/>
      <c r="NXY302" s="730"/>
      <c r="NXZ302" s="730"/>
      <c r="NYA302" s="730"/>
      <c r="NYB302" s="730"/>
      <c r="NYC302" s="730"/>
      <c r="NYD302" s="730"/>
      <c r="NYE302" s="730"/>
      <c r="NYF302" s="730"/>
      <c r="NYG302" s="730"/>
      <c r="NYH302" s="730"/>
      <c r="NYI302" s="730"/>
      <c r="NYJ302" s="730"/>
      <c r="NYK302" s="730"/>
      <c r="NYL302" s="730"/>
      <c r="NYM302" s="730"/>
      <c r="NYN302" s="730"/>
      <c r="NYO302" s="730"/>
      <c r="NYP302" s="730"/>
      <c r="NYQ302" s="730"/>
      <c r="NYR302" s="730"/>
      <c r="NYS302" s="730"/>
      <c r="NYT302" s="730"/>
      <c r="NYU302" s="730"/>
      <c r="NYV302" s="730"/>
      <c r="NYW302" s="730"/>
      <c r="NYX302" s="730"/>
      <c r="NYY302" s="730"/>
      <c r="NYZ302" s="730"/>
      <c r="NZA302" s="730"/>
      <c r="NZB302" s="730"/>
      <c r="NZC302" s="730"/>
      <c r="NZD302" s="730"/>
      <c r="NZE302" s="730"/>
      <c r="NZF302" s="730"/>
      <c r="NZG302" s="730"/>
      <c r="NZH302" s="730"/>
      <c r="NZI302" s="730"/>
      <c r="NZJ302" s="730"/>
      <c r="NZK302" s="730"/>
      <c r="NZL302" s="730"/>
      <c r="NZM302" s="730"/>
      <c r="NZN302" s="730"/>
      <c r="NZO302" s="730"/>
      <c r="NZP302" s="730"/>
      <c r="NZQ302" s="730"/>
      <c r="NZR302" s="730"/>
      <c r="NZS302" s="730"/>
      <c r="NZT302" s="730"/>
      <c r="NZU302" s="730"/>
      <c r="NZV302" s="730"/>
      <c r="NZW302" s="730"/>
      <c r="NZX302" s="730"/>
      <c r="NZY302" s="730"/>
      <c r="NZZ302" s="730"/>
      <c r="OAA302" s="730"/>
      <c r="OAB302" s="730"/>
      <c r="OAC302" s="730"/>
      <c r="OAD302" s="730"/>
      <c r="OAE302" s="730"/>
      <c r="OAF302" s="730"/>
      <c r="OAG302" s="730"/>
      <c r="OAH302" s="730"/>
      <c r="OAI302" s="730"/>
      <c r="OAJ302" s="730"/>
      <c r="OAK302" s="730"/>
      <c r="OAL302" s="730"/>
      <c r="OAM302" s="730"/>
      <c r="OAN302" s="730"/>
      <c r="OAO302" s="730"/>
      <c r="OAP302" s="730"/>
      <c r="OAQ302" s="730"/>
      <c r="OAR302" s="730"/>
      <c r="OAS302" s="730"/>
      <c r="OAT302" s="730"/>
      <c r="OAU302" s="730"/>
      <c r="OAV302" s="730"/>
      <c r="OAW302" s="730"/>
      <c r="OAX302" s="730"/>
      <c r="OAY302" s="730"/>
      <c r="OAZ302" s="730"/>
      <c r="OBA302" s="730"/>
      <c r="OBB302" s="730"/>
      <c r="OBC302" s="730"/>
      <c r="OBD302" s="730"/>
      <c r="OBE302" s="730"/>
      <c r="OBF302" s="730"/>
      <c r="OBG302" s="730"/>
      <c r="OBH302" s="730"/>
      <c r="OBI302" s="730"/>
      <c r="OBJ302" s="730"/>
      <c r="OBK302" s="730"/>
      <c r="OBL302" s="730"/>
      <c r="OBM302" s="730"/>
      <c r="OBN302" s="730"/>
      <c r="OBO302" s="730"/>
      <c r="OBP302" s="730"/>
      <c r="OBQ302" s="730"/>
      <c r="OBR302" s="730"/>
      <c r="OBS302" s="730"/>
      <c r="OBT302" s="730"/>
      <c r="OBU302" s="730"/>
      <c r="OBV302" s="730"/>
      <c r="OBW302" s="730"/>
      <c r="OBX302" s="730"/>
      <c r="OBY302" s="730"/>
      <c r="OBZ302" s="730"/>
      <c r="OCA302" s="730"/>
      <c r="OCB302" s="730"/>
      <c r="OCC302" s="730"/>
      <c r="OCD302" s="730"/>
      <c r="OCE302" s="730"/>
      <c r="OCF302" s="730"/>
      <c r="OCG302" s="730"/>
      <c r="OCH302" s="730"/>
      <c r="OCI302" s="730"/>
      <c r="OCJ302" s="730"/>
      <c r="OCK302" s="730"/>
      <c r="OCL302" s="730"/>
      <c r="OCM302" s="730"/>
      <c r="OCN302" s="730"/>
      <c r="OCO302" s="730"/>
      <c r="OCP302" s="730"/>
      <c r="OCQ302" s="730"/>
      <c r="OCR302" s="730"/>
      <c r="OCS302" s="730"/>
      <c r="OCT302" s="730"/>
      <c r="OCU302" s="730"/>
      <c r="OCV302" s="730"/>
      <c r="OCW302" s="730"/>
      <c r="OCX302" s="730"/>
      <c r="OCY302" s="730"/>
      <c r="OCZ302" s="730"/>
      <c r="ODA302" s="730"/>
      <c r="ODB302" s="730"/>
      <c r="ODC302" s="730"/>
      <c r="ODD302" s="730"/>
      <c r="ODE302" s="730"/>
      <c r="ODF302" s="730"/>
      <c r="ODG302" s="730"/>
      <c r="ODH302" s="730"/>
      <c r="ODI302" s="730"/>
      <c r="ODJ302" s="730"/>
      <c r="ODK302" s="730"/>
      <c r="ODL302" s="730"/>
      <c r="ODM302" s="730"/>
      <c r="ODN302" s="730"/>
      <c r="ODO302" s="730"/>
      <c r="ODP302" s="730"/>
      <c r="ODQ302" s="730"/>
      <c r="ODR302" s="730"/>
      <c r="ODS302" s="730"/>
      <c r="ODT302" s="730"/>
      <c r="ODU302" s="730"/>
      <c r="ODV302" s="730"/>
      <c r="ODW302" s="730"/>
      <c r="ODX302" s="730"/>
      <c r="ODY302" s="730"/>
      <c r="ODZ302" s="730"/>
      <c r="OEA302" s="730"/>
      <c r="OEB302" s="730"/>
      <c r="OEC302" s="730"/>
      <c r="OED302" s="730"/>
      <c r="OEE302" s="730"/>
      <c r="OEF302" s="730"/>
      <c r="OEG302" s="730"/>
      <c r="OEH302" s="730"/>
      <c r="OEI302" s="730"/>
      <c r="OEJ302" s="730"/>
      <c r="OEK302" s="730"/>
      <c r="OEL302" s="730"/>
      <c r="OEM302" s="730"/>
      <c r="OEN302" s="730"/>
      <c r="OEO302" s="730"/>
      <c r="OEP302" s="730"/>
      <c r="OEQ302" s="730"/>
      <c r="OER302" s="730"/>
      <c r="OES302" s="730"/>
      <c r="OET302" s="730"/>
      <c r="OEU302" s="730"/>
      <c r="OEV302" s="730"/>
      <c r="OEW302" s="730"/>
      <c r="OEX302" s="730"/>
      <c r="OEY302" s="730"/>
      <c r="OEZ302" s="730"/>
      <c r="OFA302" s="730"/>
      <c r="OFB302" s="730"/>
      <c r="OFC302" s="730"/>
      <c r="OFD302" s="730"/>
      <c r="OFE302" s="730"/>
      <c r="OFF302" s="730"/>
      <c r="OFG302" s="730"/>
      <c r="OFH302" s="730"/>
      <c r="OFI302" s="730"/>
      <c r="OFJ302" s="730"/>
      <c r="OFK302" s="730"/>
      <c r="OFL302" s="730"/>
      <c r="OFM302" s="730"/>
      <c r="OFN302" s="730"/>
      <c r="OFO302" s="730"/>
      <c r="OFP302" s="730"/>
      <c r="OFQ302" s="730"/>
      <c r="OFR302" s="730"/>
      <c r="OFS302" s="730"/>
      <c r="OFT302" s="730"/>
      <c r="OFU302" s="730"/>
      <c r="OFV302" s="730"/>
      <c r="OFW302" s="730"/>
      <c r="OFX302" s="730"/>
      <c r="OFY302" s="730"/>
      <c r="OFZ302" s="730"/>
      <c r="OGA302" s="730"/>
      <c r="OGB302" s="730"/>
      <c r="OGC302" s="730"/>
      <c r="OGD302" s="730"/>
      <c r="OGE302" s="730"/>
      <c r="OGF302" s="730"/>
      <c r="OGG302" s="730"/>
      <c r="OGH302" s="730"/>
      <c r="OGI302" s="730"/>
      <c r="OGJ302" s="730"/>
      <c r="OGK302" s="730"/>
      <c r="OGL302" s="730"/>
      <c r="OGM302" s="730"/>
      <c r="OGN302" s="730"/>
      <c r="OGO302" s="730"/>
      <c r="OGP302" s="730"/>
      <c r="OGQ302" s="730"/>
      <c r="OGR302" s="730"/>
      <c r="OGS302" s="730"/>
      <c r="OGT302" s="730"/>
      <c r="OGU302" s="730"/>
      <c r="OGV302" s="730"/>
      <c r="OGW302" s="730"/>
      <c r="OGX302" s="730"/>
      <c r="OGY302" s="730"/>
      <c r="OGZ302" s="730"/>
      <c r="OHA302" s="730"/>
      <c r="OHB302" s="730"/>
      <c r="OHC302" s="730"/>
      <c r="OHD302" s="730"/>
      <c r="OHE302" s="730"/>
      <c r="OHF302" s="730"/>
      <c r="OHG302" s="730"/>
      <c r="OHH302" s="730"/>
      <c r="OHI302" s="730"/>
      <c r="OHJ302" s="730"/>
      <c r="OHK302" s="730"/>
      <c r="OHL302" s="730"/>
      <c r="OHM302" s="730"/>
      <c r="OHN302" s="730"/>
      <c r="OHO302" s="730"/>
      <c r="OHP302" s="730"/>
      <c r="OHQ302" s="730"/>
      <c r="OHR302" s="730"/>
      <c r="OHS302" s="730"/>
      <c r="OHT302" s="730"/>
      <c r="OHU302" s="730"/>
      <c r="OHV302" s="730"/>
      <c r="OHW302" s="730"/>
      <c r="OHX302" s="730"/>
      <c r="OHY302" s="730"/>
      <c r="OHZ302" s="730"/>
      <c r="OIA302" s="730"/>
      <c r="OIB302" s="730"/>
      <c r="OIC302" s="730"/>
      <c r="OID302" s="730"/>
      <c r="OIE302" s="730"/>
      <c r="OIF302" s="730"/>
      <c r="OIG302" s="730"/>
      <c r="OIH302" s="730"/>
      <c r="OII302" s="730"/>
      <c r="OIJ302" s="730"/>
      <c r="OIK302" s="730"/>
      <c r="OIL302" s="730"/>
      <c r="OIM302" s="730"/>
      <c r="OIN302" s="730"/>
      <c r="OIO302" s="730"/>
      <c r="OIP302" s="730"/>
      <c r="OIQ302" s="730"/>
      <c r="OIR302" s="730"/>
      <c r="OIS302" s="730"/>
      <c r="OIT302" s="730"/>
      <c r="OIU302" s="730"/>
      <c r="OIV302" s="730"/>
      <c r="OIW302" s="730"/>
      <c r="OIX302" s="730"/>
      <c r="OIY302" s="730"/>
      <c r="OIZ302" s="730"/>
      <c r="OJA302" s="730"/>
      <c r="OJB302" s="730"/>
      <c r="OJC302" s="730"/>
      <c r="OJD302" s="730"/>
      <c r="OJE302" s="730"/>
      <c r="OJF302" s="730"/>
      <c r="OJG302" s="730"/>
      <c r="OJH302" s="730"/>
      <c r="OJI302" s="730"/>
      <c r="OJJ302" s="730"/>
      <c r="OJK302" s="730"/>
      <c r="OJL302" s="730"/>
      <c r="OJM302" s="730"/>
      <c r="OJN302" s="730"/>
      <c r="OJO302" s="730"/>
      <c r="OJP302" s="730"/>
      <c r="OJQ302" s="730"/>
      <c r="OJR302" s="730"/>
      <c r="OJS302" s="730"/>
      <c r="OJT302" s="730"/>
      <c r="OJU302" s="730"/>
      <c r="OJV302" s="730"/>
      <c r="OJW302" s="730"/>
      <c r="OJX302" s="730"/>
      <c r="OJY302" s="730"/>
      <c r="OJZ302" s="730"/>
      <c r="OKA302" s="730"/>
      <c r="OKB302" s="730"/>
      <c r="OKC302" s="730"/>
      <c r="OKD302" s="730"/>
      <c r="OKE302" s="730"/>
      <c r="OKF302" s="730"/>
      <c r="OKG302" s="730"/>
      <c r="OKH302" s="730"/>
      <c r="OKI302" s="730"/>
      <c r="OKJ302" s="730"/>
      <c r="OKK302" s="730"/>
      <c r="OKL302" s="730"/>
      <c r="OKM302" s="730"/>
      <c r="OKN302" s="730"/>
      <c r="OKO302" s="730"/>
      <c r="OKP302" s="730"/>
      <c r="OKQ302" s="730"/>
      <c r="OKR302" s="730"/>
      <c r="OKS302" s="730"/>
      <c r="OKT302" s="730"/>
      <c r="OKU302" s="730"/>
      <c r="OKV302" s="730"/>
      <c r="OKW302" s="730"/>
      <c r="OKX302" s="730"/>
      <c r="OKY302" s="730"/>
      <c r="OKZ302" s="730"/>
      <c r="OLA302" s="730"/>
      <c r="OLB302" s="730"/>
      <c r="OLC302" s="730"/>
      <c r="OLD302" s="730"/>
      <c r="OLE302" s="730"/>
      <c r="OLF302" s="730"/>
      <c r="OLG302" s="730"/>
      <c r="OLH302" s="730"/>
      <c r="OLI302" s="730"/>
      <c r="OLJ302" s="730"/>
      <c r="OLK302" s="730"/>
      <c r="OLL302" s="730"/>
      <c r="OLM302" s="730"/>
      <c r="OLN302" s="730"/>
      <c r="OLO302" s="730"/>
      <c r="OLP302" s="730"/>
      <c r="OLQ302" s="730"/>
      <c r="OLR302" s="730"/>
      <c r="OLS302" s="730"/>
      <c r="OLT302" s="730"/>
      <c r="OLU302" s="730"/>
      <c r="OLV302" s="730"/>
      <c r="OLW302" s="730"/>
      <c r="OLX302" s="730"/>
      <c r="OLY302" s="730"/>
      <c r="OLZ302" s="730"/>
      <c r="OMA302" s="730"/>
      <c r="OMB302" s="730"/>
      <c r="OMC302" s="730"/>
      <c r="OMD302" s="730"/>
      <c r="OME302" s="730"/>
      <c r="OMF302" s="730"/>
      <c r="OMG302" s="730"/>
      <c r="OMH302" s="730"/>
      <c r="OMI302" s="730"/>
      <c r="OMJ302" s="730"/>
      <c r="OMK302" s="730"/>
      <c r="OML302" s="730"/>
      <c r="OMM302" s="730"/>
      <c r="OMN302" s="730"/>
      <c r="OMO302" s="730"/>
      <c r="OMP302" s="730"/>
      <c r="OMQ302" s="730"/>
      <c r="OMR302" s="730"/>
      <c r="OMS302" s="730"/>
      <c r="OMT302" s="730"/>
      <c r="OMU302" s="730"/>
      <c r="OMV302" s="730"/>
      <c r="OMW302" s="730"/>
      <c r="OMX302" s="730"/>
      <c r="OMY302" s="730"/>
      <c r="OMZ302" s="730"/>
      <c r="ONA302" s="730"/>
      <c r="ONB302" s="730"/>
      <c r="ONC302" s="730"/>
      <c r="OND302" s="730"/>
      <c r="ONE302" s="730"/>
      <c r="ONF302" s="730"/>
      <c r="ONG302" s="730"/>
      <c r="ONH302" s="730"/>
      <c r="ONI302" s="730"/>
      <c r="ONJ302" s="730"/>
      <c r="ONK302" s="730"/>
      <c r="ONL302" s="730"/>
      <c r="ONM302" s="730"/>
      <c r="ONN302" s="730"/>
      <c r="ONO302" s="730"/>
      <c r="ONP302" s="730"/>
      <c r="ONQ302" s="730"/>
      <c r="ONR302" s="730"/>
      <c r="ONS302" s="730"/>
      <c r="ONT302" s="730"/>
      <c r="ONU302" s="730"/>
      <c r="ONV302" s="730"/>
      <c r="ONW302" s="730"/>
      <c r="ONX302" s="730"/>
      <c r="ONY302" s="730"/>
      <c r="ONZ302" s="730"/>
      <c r="OOA302" s="730"/>
      <c r="OOB302" s="730"/>
      <c r="OOC302" s="730"/>
      <c r="OOD302" s="730"/>
      <c r="OOE302" s="730"/>
      <c r="OOF302" s="730"/>
      <c r="OOG302" s="730"/>
      <c r="OOH302" s="730"/>
      <c r="OOI302" s="730"/>
      <c r="OOJ302" s="730"/>
      <c r="OOK302" s="730"/>
      <c r="OOL302" s="730"/>
      <c r="OOM302" s="730"/>
      <c r="OON302" s="730"/>
      <c r="OOO302" s="730"/>
      <c r="OOP302" s="730"/>
      <c r="OOQ302" s="730"/>
      <c r="OOR302" s="730"/>
      <c r="OOS302" s="730"/>
      <c r="OOT302" s="730"/>
      <c r="OOU302" s="730"/>
      <c r="OOV302" s="730"/>
      <c r="OOW302" s="730"/>
      <c r="OOX302" s="730"/>
      <c r="OOY302" s="730"/>
      <c r="OOZ302" s="730"/>
      <c r="OPA302" s="730"/>
      <c r="OPB302" s="730"/>
      <c r="OPC302" s="730"/>
      <c r="OPD302" s="730"/>
      <c r="OPE302" s="730"/>
      <c r="OPF302" s="730"/>
      <c r="OPG302" s="730"/>
      <c r="OPH302" s="730"/>
      <c r="OPI302" s="730"/>
      <c r="OPJ302" s="730"/>
      <c r="OPK302" s="730"/>
      <c r="OPL302" s="730"/>
      <c r="OPM302" s="730"/>
      <c r="OPN302" s="730"/>
      <c r="OPO302" s="730"/>
      <c r="OPP302" s="730"/>
      <c r="OPQ302" s="730"/>
      <c r="OPR302" s="730"/>
      <c r="OPS302" s="730"/>
      <c r="OPT302" s="730"/>
      <c r="OPU302" s="730"/>
      <c r="OPV302" s="730"/>
      <c r="OPW302" s="730"/>
      <c r="OPX302" s="730"/>
      <c r="OPY302" s="730"/>
      <c r="OPZ302" s="730"/>
      <c r="OQA302" s="730"/>
      <c r="OQB302" s="730"/>
      <c r="OQC302" s="730"/>
      <c r="OQD302" s="730"/>
      <c r="OQE302" s="730"/>
      <c r="OQF302" s="730"/>
      <c r="OQG302" s="730"/>
      <c r="OQH302" s="730"/>
      <c r="OQI302" s="730"/>
      <c r="OQJ302" s="730"/>
      <c r="OQK302" s="730"/>
      <c r="OQL302" s="730"/>
      <c r="OQM302" s="730"/>
      <c r="OQN302" s="730"/>
      <c r="OQO302" s="730"/>
      <c r="OQP302" s="730"/>
      <c r="OQQ302" s="730"/>
      <c r="OQR302" s="730"/>
      <c r="OQS302" s="730"/>
      <c r="OQT302" s="730"/>
      <c r="OQU302" s="730"/>
      <c r="OQV302" s="730"/>
      <c r="OQW302" s="730"/>
      <c r="OQX302" s="730"/>
      <c r="OQY302" s="730"/>
      <c r="OQZ302" s="730"/>
      <c r="ORA302" s="730"/>
      <c r="ORB302" s="730"/>
      <c r="ORC302" s="730"/>
      <c r="ORD302" s="730"/>
      <c r="ORE302" s="730"/>
      <c r="ORF302" s="730"/>
      <c r="ORG302" s="730"/>
      <c r="ORH302" s="730"/>
      <c r="ORI302" s="730"/>
      <c r="ORJ302" s="730"/>
      <c r="ORK302" s="730"/>
      <c r="ORL302" s="730"/>
      <c r="ORM302" s="730"/>
      <c r="ORN302" s="730"/>
      <c r="ORO302" s="730"/>
      <c r="ORP302" s="730"/>
      <c r="ORQ302" s="730"/>
      <c r="ORR302" s="730"/>
      <c r="ORS302" s="730"/>
      <c r="ORT302" s="730"/>
      <c r="ORU302" s="730"/>
      <c r="ORV302" s="730"/>
      <c r="ORW302" s="730"/>
      <c r="ORX302" s="730"/>
      <c r="ORY302" s="730"/>
      <c r="ORZ302" s="730"/>
      <c r="OSA302" s="730"/>
      <c r="OSB302" s="730"/>
      <c r="OSC302" s="730"/>
      <c r="OSD302" s="730"/>
      <c r="OSE302" s="730"/>
      <c r="OSF302" s="730"/>
      <c r="OSG302" s="730"/>
      <c r="OSH302" s="730"/>
      <c r="OSI302" s="730"/>
      <c r="OSJ302" s="730"/>
      <c r="OSK302" s="730"/>
      <c r="OSL302" s="730"/>
      <c r="OSM302" s="730"/>
      <c r="OSN302" s="730"/>
      <c r="OSO302" s="730"/>
      <c r="OSP302" s="730"/>
      <c r="OSQ302" s="730"/>
      <c r="OSR302" s="730"/>
      <c r="OSS302" s="730"/>
      <c r="OST302" s="730"/>
      <c r="OSU302" s="730"/>
      <c r="OSV302" s="730"/>
      <c r="OSW302" s="730"/>
      <c r="OSX302" s="730"/>
      <c r="OSY302" s="730"/>
      <c r="OSZ302" s="730"/>
      <c r="OTA302" s="730"/>
      <c r="OTB302" s="730"/>
      <c r="OTC302" s="730"/>
      <c r="OTD302" s="730"/>
      <c r="OTE302" s="730"/>
      <c r="OTF302" s="730"/>
      <c r="OTG302" s="730"/>
      <c r="OTH302" s="730"/>
      <c r="OTI302" s="730"/>
      <c r="OTJ302" s="730"/>
      <c r="OTK302" s="730"/>
      <c r="OTL302" s="730"/>
      <c r="OTM302" s="730"/>
      <c r="OTN302" s="730"/>
      <c r="OTO302" s="730"/>
      <c r="OTP302" s="730"/>
      <c r="OTQ302" s="730"/>
      <c r="OTR302" s="730"/>
      <c r="OTS302" s="730"/>
      <c r="OTT302" s="730"/>
      <c r="OTU302" s="730"/>
      <c r="OTV302" s="730"/>
      <c r="OTW302" s="730"/>
      <c r="OTX302" s="730"/>
      <c r="OTY302" s="730"/>
      <c r="OTZ302" s="730"/>
      <c r="OUA302" s="730"/>
      <c r="OUB302" s="730"/>
      <c r="OUC302" s="730"/>
      <c r="OUD302" s="730"/>
      <c r="OUE302" s="730"/>
      <c r="OUF302" s="730"/>
      <c r="OUG302" s="730"/>
      <c r="OUH302" s="730"/>
      <c r="OUI302" s="730"/>
      <c r="OUJ302" s="730"/>
      <c r="OUK302" s="730"/>
      <c r="OUL302" s="730"/>
      <c r="OUM302" s="730"/>
      <c r="OUN302" s="730"/>
      <c r="OUO302" s="730"/>
      <c r="OUP302" s="730"/>
      <c r="OUQ302" s="730"/>
      <c r="OUR302" s="730"/>
      <c r="OUS302" s="730"/>
      <c r="OUT302" s="730"/>
      <c r="OUU302" s="730"/>
      <c r="OUV302" s="730"/>
      <c r="OUW302" s="730"/>
      <c r="OUX302" s="730"/>
      <c r="OUY302" s="730"/>
      <c r="OUZ302" s="730"/>
      <c r="OVA302" s="730"/>
      <c r="OVB302" s="730"/>
      <c r="OVC302" s="730"/>
      <c r="OVD302" s="730"/>
      <c r="OVE302" s="730"/>
      <c r="OVF302" s="730"/>
      <c r="OVG302" s="730"/>
      <c r="OVH302" s="730"/>
      <c r="OVI302" s="730"/>
      <c r="OVJ302" s="730"/>
      <c r="OVK302" s="730"/>
      <c r="OVL302" s="730"/>
      <c r="OVM302" s="730"/>
      <c r="OVN302" s="730"/>
      <c r="OVO302" s="730"/>
      <c r="OVP302" s="730"/>
      <c r="OVQ302" s="730"/>
      <c r="OVR302" s="730"/>
      <c r="OVS302" s="730"/>
      <c r="OVT302" s="730"/>
      <c r="OVU302" s="730"/>
      <c r="OVV302" s="730"/>
      <c r="OVW302" s="730"/>
      <c r="OVX302" s="730"/>
      <c r="OVY302" s="730"/>
      <c r="OVZ302" s="730"/>
      <c r="OWA302" s="730"/>
      <c r="OWB302" s="730"/>
      <c r="OWC302" s="730"/>
      <c r="OWD302" s="730"/>
      <c r="OWE302" s="730"/>
      <c r="OWF302" s="730"/>
      <c r="OWG302" s="730"/>
      <c r="OWH302" s="730"/>
      <c r="OWI302" s="730"/>
      <c r="OWJ302" s="730"/>
      <c r="OWK302" s="730"/>
      <c r="OWL302" s="730"/>
      <c r="OWM302" s="730"/>
      <c r="OWN302" s="730"/>
      <c r="OWO302" s="730"/>
      <c r="OWP302" s="730"/>
      <c r="OWQ302" s="730"/>
      <c r="OWR302" s="730"/>
      <c r="OWS302" s="730"/>
      <c r="OWT302" s="730"/>
      <c r="OWU302" s="730"/>
      <c r="OWV302" s="730"/>
      <c r="OWW302" s="730"/>
      <c r="OWX302" s="730"/>
      <c r="OWY302" s="730"/>
      <c r="OWZ302" s="730"/>
      <c r="OXA302" s="730"/>
      <c r="OXB302" s="730"/>
      <c r="OXC302" s="730"/>
      <c r="OXD302" s="730"/>
      <c r="OXE302" s="730"/>
      <c r="OXF302" s="730"/>
      <c r="OXG302" s="730"/>
      <c r="OXH302" s="730"/>
      <c r="OXI302" s="730"/>
      <c r="OXJ302" s="730"/>
      <c r="OXK302" s="730"/>
      <c r="OXL302" s="730"/>
      <c r="OXM302" s="730"/>
      <c r="OXN302" s="730"/>
      <c r="OXO302" s="730"/>
      <c r="OXP302" s="730"/>
      <c r="OXQ302" s="730"/>
      <c r="OXR302" s="730"/>
      <c r="OXS302" s="730"/>
      <c r="OXT302" s="730"/>
      <c r="OXU302" s="730"/>
      <c r="OXV302" s="730"/>
      <c r="OXW302" s="730"/>
      <c r="OXX302" s="730"/>
      <c r="OXY302" s="730"/>
      <c r="OXZ302" s="730"/>
      <c r="OYA302" s="730"/>
      <c r="OYB302" s="730"/>
      <c r="OYC302" s="730"/>
      <c r="OYD302" s="730"/>
      <c r="OYE302" s="730"/>
      <c r="OYF302" s="730"/>
      <c r="OYG302" s="730"/>
      <c r="OYH302" s="730"/>
      <c r="OYI302" s="730"/>
      <c r="OYJ302" s="730"/>
      <c r="OYK302" s="730"/>
      <c r="OYL302" s="730"/>
      <c r="OYM302" s="730"/>
      <c r="OYN302" s="730"/>
      <c r="OYO302" s="730"/>
      <c r="OYP302" s="730"/>
      <c r="OYQ302" s="730"/>
      <c r="OYR302" s="730"/>
      <c r="OYS302" s="730"/>
      <c r="OYT302" s="730"/>
      <c r="OYU302" s="730"/>
      <c r="OYV302" s="730"/>
      <c r="OYW302" s="730"/>
      <c r="OYX302" s="730"/>
      <c r="OYY302" s="730"/>
      <c r="OYZ302" s="730"/>
      <c r="OZA302" s="730"/>
      <c r="OZB302" s="730"/>
      <c r="OZC302" s="730"/>
      <c r="OZD302" s="730"/>
      <c r="OZE302" s="730"/>
      <c r="OZF302" s="730"/>
      <c r="OZG302" s="730"/>
      <c r="OZH302" s="730"/>
      <c r="OZI302" s="730"/>
      <c r="OZJ302" s="730"/>
      <c r="OZK302" s="730"/>
      <c r="OZL302" s="730"/>
      <c r="OZM302" s="730"/>
      <c r="OZN302" s="730"/>
      <c r="OZO302" s="730"/>
      <c r="OZP302" s="730"/>
      <c r="OZQ302" s="730"/>
      <c r="OZR302" s="730"/>
      <c r="OZS302" s="730"/>
      <c r="OZT302" s="730"/>
      <c r="OZU302" s="730"/>
      <c r="OZV302" s="730"/>
      <c r="OZW302" s="730"/>
      <c r="OZX302" s="730"/>
      <c r="OZY302" s="730"/>
      <c r="OZZ302" s="730"/>
      <c r="PAA302" s="730"/>
      <c r="PAB302" s="730"/>
      <c r="PAC302" s="730"/>
      <c r="PAD302" s="730"/>
      <c r="PAE302" s="730"/>
      <c r="PAF302" s="730"/>
      <c r="PAG302" s="730"/>
      <c r="PAH302" s="730"/>
      <c r="PAI302" s="730"/>
      <c r="PAJ302" s="730"/>
      <c r="PAK302" s="730"/>
      <c r="PAL302" s="730"/>
      <c r="PAM302" s="730"/>
      <c r="PAN302" s="730"/>
      <c r="PAO302" s="730"/>
      <c r="PAP302" s="730"/>
      <c r="PAQ302" s="730"/>
      <c r="PAR302" s="730"/>
      <c r="PAS302" s="730"/>
      <c r="PAT302" s="730"/>
      <c r="PAU302" s="730"/>
      <c r="PAV302" s="730"/>
      <c r="PAW302" s="730"/>
      <c r="PAX302" s="730"/>
      <c r="PAY302" s="730"/>
      <c r="PAZ302" s="730"/>
      <c r="PBA302" s="730"/>
      <c r="PBB302" s="730"/>
      <c r="PBC302" s="730"/>
      <c r="PBD302" s="730"/>
      <c r="PBE302" s="730"/>
      <c r="PBF302" s="730"/>
      <c r="PBG302" s="730"/>
      <c r="PBH302" s="730"/>
      <c r="PBI302" s="730"/>
      <c r="PBJ302" s="730"/>
      <c r="PBK302" s="730"/>
      <c r="PBL302" s="730"/>
      <c r="PBM302" s="730"/>
      <c r="PBN302" s="730"/>
      <c r="PBO302" s="730"/>
      <c r="PBP302" s="730"/>
      <c r="PBQ302" s="730"/>
      <c r="PBR302" s="730"/>
      <c r="PBS302" s="730"/>
      <c r="PBT302" s="730"/>
      <c r="PBU302" s="730"/>
      <c r="PBV302" s="730"/>
      <c r="PBW302" s="730"/>
      <c r="PBX302" s="730"/>
      <c r="PBY302" s="730"/>
      <c r="PBZ302" s="730"/>
      <c r="PCA302" s="730"/>
      <c r="PCB302" s="730"/>
      <c r="PCC302" s="730"/>
      <c r="PCD302" s="730"/>
      <c r="PCE302" s="730"/>
      <c r="PCF302" s="730"/>
      <c r="PCG302" s="730"/>
      <c r="PCH302" s="730"/>
      <c r="PCI302" s="730"/>
      <c r="PCJ302" s="730"/>
      <c r="PCK302" s="730"/>
      <c r="PCL302" s="730"/>
      <c r="PCM302" s="730"/>
      <c r="PCN302" s="730"/>
      <c r="PCO302" s="730"/>
      <c r="PCP302" s="730"/>
      <c r="PCQ302" s="730"/>
      <c r="PCR302" s="730"/>
      <c r="PCS302" s="730"/>
      <c r="PCT302" s="730"/>
      <c r="PCU302" s="730"/>
      <c r="PCV302" s="730"/>
      <c r="PCW302" s="730"/>
      <c r="PCX302" s="730"/>
      <c r="PCY302" s="730"/>
      <c r="PCZ302" s="730"/>
      <c r="PDA302" s="730"/>
      <c r="PDB302" s="730"/>
      <c r="PDC302" s="730"/>
      <c r="PDD302" s="730"/>
      <c r="PDE302" s="730"/>
      <c r="PDF302" s="730"/>
      <c r="PDG302" s="730"/>
      <c r="PDH302" s="730"/>
      <c r="PDI302" s="730"/>
      <c r="PDJ302" s="730"/>
      <c r="PDK302" s="730"/>
      <c r="PDL302" s="730"/>
      <c r="PDM302" s="730"/>
      <c r="PDN302" s="730"/>
      <c r="PDO302" s="730"/>
      <c r="PDP302" s="730"/>
      <c r="PDQ302" s="730"/>
      <c r="PDR302" s="730"/>
      <c r="PDS302" s="730"/>
      <c r="PDT302" s="730"/>
      <c r="PDU302" s="730"/>
      <c r="PDV302" s="730"/>
      <c r="PDW302" s="730"/>
      <c r="PDX302" s="730"/>
      <c r="PDY302" s="730"/>
      <c r="PDZ302" s="730"/>
      <c r="PEA302" s="730"/>
      <c r="PEB302" s="730"/>
      <c r="PEC302" s="730"/>
      <c r="PED302" s="730"/>
      <c r="PEE302" s="730"/>
      <c r="PEF302" s="730"/>
      <c r="PEG302" s="730"/>
      <c r="PEH302" s="730"/>
      <c r="PEI302" s="730"/>
      <c r="PEJ302" s="730"/>
      <c r="PEK302" s="730"/>
      <c r="PEL302" s="730"/>
      <c r="PEM302" s="730"/>
      <c r="PEN302" s="730"/>
      <c r="PEO302" s="730"/>
      <c r="PEP302" s="730"/>
      <c r="PEQ302" s="730"/>
      <c r="PER302" s="730"/>
      <c r="PES302" s="730"/>
      <c r="PET302" s="730"/>
      <c r="PEU302" s="730"/>
      <c r="PEV302" s="730"/>
      <c r="PEW302" s="730"/>
      <c r="PEX302" s="730"/>
      <c r="PEY302" s="730"/>
      <c r="PEZ302" s="730"/>
      <c r="PFA302" s="730"/>
      <c r="PFB302" s="730"/>
      <c r="PFC302" s="730"/>
      <c r="PFD302" s="730"/>
      <c r="PFE302" s="730"/>
      <c r="PFF302" s="730"/>
      <c r="PFG302" s="730"/>
      <c r="PFH302" s="730"/>
      <c r="PFI302" s="730"/>
      <c r="PFJ302" s="730"/>
      <c r="PFK302" s="730"/>
      <c r="PFL302" s="730"/>
      <c r="PFM302" s="730"/>
      <c r="PFN302" s="730"/>
      <c r="PFO302" s="730"/>
      <c r="PFP302" s="730"/>
      <c r="PFQ302" s="730"/>
      <c r="PFR302" s="730"/>
      <c r="PFS302" s="730"/>
      <c r="PFT302" s="730"/>
      <c r="PFU302" s="730"/>
      <c r="PFV302" s="730"/>
      <c r="PFW302" s="730"/>
      <c r="PFX302" s="730"/>
      <c r="PFY302" s="730"/>
      <c r="PFZ302" s="730"/>
      <c r="PGA302" s="730"/>
      <c r="PGB302" s="730"/>
      <c r="PGC302" s="730"/>
      <c r="PGD302" s="730"/>
      <c r="PGE302" s="730"/>
      <c r="PGF302" s="730"/>
      <c r="PGG302" s="730"/>
      <c r="PGH302" s="730"/>
      <c r="PGI302" s="730"/>
      <c r="PGJ302" s="730"/>
      <c r="PGK302" s="730"/>
      <c r="PGL302" s="730"/>
      <c r="PGM302" s="730"/>
      <c r="PGN302" s="730"/>
      <c r="PGO302" s="730"/>
      <c r="PGP302" s="730"/>
      <c r="PGQ302" s="730"/>
      <c r="PGR302" s="730"/>
      <c r="PGS302" s="730"/>
      <c r="PGT302" s="730"/>
      <c r="PGU302" s="730"/>
      <c r="PGV302" s="730"/>
      <c r="PGW302" s="730"/>
      <c r="PGX302" s="730"/>
      <c r="PGY302" s="730"/>
      <c r="PGZ302" s="730"/>
      <c r="PHA302" s="730"/>
      <c r="PHB302" s="730"/>
      <c r="PHC302" s="730"/>
      <c r="PHD302" s="730"/>
      <c r="PHE302" s="730"/>
      <c r="PHF302" s="730"/>
      <c r="PHG302" s="730"/>
      <c r="PHH302" s="730"/>
      <c r="PHI302" s="730"/>
      <c r="PHJ302" s="730"/>
      <c r="PHK302" s="730"/>
      <c r="PHL302" s="730"/>
      <c r="PHM302" s="730"/>
      <c r="PHN302" s="730"/>
      <c r="PHO302" s="730"/>
      <c r="PHP302" s="730"/>
      <c r="PHQ302" s="730"/>
      <c r="PHR302" s="730"/>
      <c r="PHS302" s="730"/>
      <c r="PHT302" s="730"/>
      <c r="PHU302" s="730"/>
      <c r="PHV302" s="730"/>
      <c r="PHW302" s="730"/>
      <c r="PHX302" s="730"/>
      <c r="PHY302" s="730"/>
      <c r="PHZ302" s="730"/>
      <c r="PIA302" s="730"/>
      <c r="PIB302" s="730"/>
      <c r="PIC302" s="730"/>
      <c r="PID302" s="730"/>
      <c r="PIE302" s="730"/>
      <c r="PIF302" s="730"/>
      <c r="PIG302" s="730"/>
      <c r="PIH302" s="730"/>
      <c r="PII302" s="730"/>
      <c r="PIJ302" s="730"/>
      <c r="PIK302" s="730"/>
      <c r="PIL302" s="730"/>
      <c r="PIM302" s="730"/>
      <c r="PIN302" s="730"/>
      <c r="PIO302" s="730"/>
      <c r="PIP302" s="730"/>
      <c r="PIQ302" s="730"/>
      <c r="PIR302" s="730"/>
      <c r="PIS302" s="730"/>
      <c r="PIT302" s="730"/>
      <c r="PIU302" s="730"/>
      <c r="PIV302" s="730"/>
      <c r="PIW302" s="730"/>
      <c r="PIX302" s="730"/>
      <c r="PIY302" s="730"/>
      <c r="PIZ302" s="730"/>
      <c r="PJA302" s="730"/>
      <c r="PJB302" s="730"/>
      <c r="PJC302" s="730"/>
      <c r="PJD302" s="730"/>
      <c r="PJE302" s="730"/>
      <c r="PJF302" s="730"/>
      <c r="PJG302" s="730"/>
      <c r="PJH302" s="730"/>
      <c r="PJI302" s="730"/>
      <c r="PJJ302" s="730"/>
      <c r="PJK302" s="730"/>
      <c r="PJL302" s="730"/>
      <c r="PJM302" s="730"/>
      <c r="PJN302" s="730"/>
      <c r="PJO302" s="730"/>
      <c r="PJP302" s="730"/>
      <c r="PJQ302" s="730"/>
      <c r="PJR302" s="730"/>
      <c r="PJS302" s="730"/>
      <c r="PJT302" s="730"/>
      <c r="PJU302" s="730"/>
      <c r="PJV302" s="730"/>
      <c r="PJW302" s="730"/>
      <c r="PJX302" s="730"/>
      <c r="PJY302" s="730"/>
      <c r="PJZ302" s="730"/>
      <c r="PKA302" s="730"/>
      <c r="PKB302" s="730"/>
      <c r="PKC302" s="730"/>
      <c r="PKD302" s="730"/>
      <c r="PKE302" s="730"/>
      <c r="PKF302" s="730"/>
      <c r="PKG302" s="730"/>
      <c r="PKH302" s="730"/>
      <c r="PKI302" s="730"/>
      <c r="PKJ302" s="730"/>
      <c r="PKK302" s="730"/>
      <c r="PKL302" s="730"/>
      <c r="PKM302" s="730"/>
      <c r="PKN302" s="730"/>
      <c r="PKO302" s="730"/>
      <c r="PKP302" s="730"/>
      <c r="PKQ302" s="730"/>
      <c r="PKR302" s="730"/>
      <c r="PKS302" s="730"/>
      <c r="PKT302" s="730"/>
      <c r="PKU302" s="730"/>
      <c r="PKV302" s="730"/>
      <c r="PKW302" s="730"/>
      <c r="PKX302" s="730"/>
      <c r="PKY302" s="730"/>
      <c r="PKZ302" s="730"/>
      <c r="PLA302" s="730"/>
      <c r="PLB302" s="730"/>
      <c r="PLC302" s="730"/>
      <c r="PLD302" s="730"/>
      <c r="PLE302" s="730"/>
      <c r="PLF302" s="730"/>
      <c r="PLG302" s="730"/>
      <c r="PLH302" s="730"/>
      <c r="PLI302" s="730"/>
      <c r="PLJ302" s="730"/>
      <c r="PLK302" s="730"/>
      <c r="PLL302" s="730"/>
      <c r="PLM302" s="730"/>
      <c r="PLN302" s="730"/>
      <c r="PLO302" s="730"/>
      <c r="PLP302" s="730"/>
      <c r="PLQ302" s="730"/>
      <c r="PLR302" s="730"/>
      <c r="PLS302" s="730"/>
      <c r="PLT302" s="730"/>
      <c r="PLU302" s="730"/>
      <c r="PLV302" s="730"/>
      <c r="PLW302" s="730"/>
      <c r="PLX302" s="730"/>
      <c r="PLY302" s="730"/>
      <c r="PLZ302" s="730"/>
      <c r="PMA302" s="730"/>
      <c r="PMB302" s="730"/>
      <c r="PMC302" s="730"/>
      <c r="PMD302" s="730"/>
      <c r="PME302" s="730"/>
      <c r="PMF302" s="730"/>
      <c r="PMG302" s="730"/>
      <c r="PMH302" s="730"/>
      <c r="PMI302" s="730"/>
      <c r="PMJ302" s="730"/>
      <c r="PMK302" s="730"/>
      <c r="PML302" s="730"/>
      <c r="PMM302" s="730"/>
      <c r="PMN302" s="730"/>
      <c r="PMO302" s="730"/>
      <c r="PMP302" s="730"/>
      <c r="PMQ302" s="730"/>
      <c r="PMR302" s="730"/>
      <c r="PMS302" s="730"/>
      <c r="PMT302" s="730"/>
      <c r="PMU302" s="730"/>
      <c r="PMV302" s="730"/>
      <c r="PMW302" s="730"/>
      <c r="PMX302" s="730"/>
      <c r="PMY302" s="730"/>
      <c r="PMZ302" s="730"/>
      <c r="PNA302" s="730"/>
      <c r="PNB302" s="730"/>
      <c r="PNC302" s="730"/>
      <c r="PND302" s="730"/>
      <c r="PNE302" s="730"/>
      <c r="PNF302" s="730"/>
      <c r="PNG302" s="730"/>
      <c r="PNH302" s="730"/>
      <c r="PNI302" s="730"/>
      <c r="PNJ302" s="730"/>
      <c r="PNK302" s="730"/>
      <c r="PNL302" s="730"/>
      <c r="PNM302" s="730"/>
      <c r="PNN302" s="730"/>
      <c r="PNO302" s="730"/>
      <c r="PNP302" s="730"/>
      <c r="PNQ302" s="730"/>
      <c r="PNR302" s="730"/>
      <c r="PNS302" s="730"/>
      <c r="PNT302" s="730"/>
      <c r="PNU302" s="730"/>
      <c r="PNV302" s="730"/>
      <c r="PNW302" s="730"/>
      <c r="PNX302" s="730"/>
      <c r="PNY302" s="730"/>
      <c r="PNZ302" s="730"/>
      <c r="POA302" s="730"/>
      <c r="POB302" s="730"/>
      <c r="POC302" s="730"/>
      <c r="POD302" s="730"/>
      <c r="POE302" s="730"/>
      <c r="POF302" s="730"/>
      <c r="POG302" s="730"/>
      <c r="POH302" s="730"/>
      <c r="POI302" s="730"/>
      <c r="POJ302" s="730"/>
      <c r="POK302" s="730"/>
      <c r="POL302" s="730"/>
      <c r="POM302" s="730"/>
      <c r="PON302" s="730"/>
      <c r="POO302" s="730"/>
      <c r="POP302" s="730"/>
      <c r="POQ302" s="730"/>
      <c r="POR302" s="730"/>
      <c r="POS302" s="730"/>
      <c r="POT302" s="730"/>
      <c r="POU302" s="730"/>
      <c r="POV302" s="730"/>
      <c r="POW302" s="730"/>
      <c r="POX302" s="730"/>
      <c r="POY302" s="730"/>
      <c r="POZ302" s="730"/>
      <c r="PPA302" s="730"/>
      <c r="PPB302" s="730"/>
      <c r="PPC302" s="730"/>
      <c r="PPD302" s="730"/>
      <c r="PPE302" s="730"/>
      <c r="PPF302" s="730"/>
      <c r="PPG302" s="730"/>
      <c r="PPH302" s="730"/>
      <c r="PPI302" s="730"/>
      <c r="PPJ302" s="730"/>
      <c r="PPK302" s="730"/>
      <c r="PPL302" s="730"/>
      <c r="PPM302" s="730"/>
      <c r="PPN302" s="730"/>
      <c r="PPO302" s="730"/>
      <c r="PPP302" s="730"/>
      <c r="PPQ302" s="730"/>
      <c r="PPR302" s="730"/>
      <c r="PPS302" s="730"/>
      <c r="PPT302" s="730"/>
      <c r="PPU302" s="730"/>
      <c r="PPV302" s="730"/>
      <c r="PPW302" s="730"/>
      <c r="PPX302" s="730"/>
      <c r="PPY302" s="730"/>
      <c r="PPZ302" s="730"/>
      <c r="PQA302" s="730"/>
      <c r="PQB302" s="730"/>
      <c r="PQC302" s="730"/>
      <c r="PQD302" s="730"/>
      <c r="PQE302" s="730"/>
      <c r="PQF302" s="730"/>
      <c r="PQG302" s="730"/>
      <c r="PQH302" s="730"/>
      <c r="PQI302" s="730"/>
      <c r="PQJ302" s="730"/>
      <c r="PQK302" s="730"/>
      <c r="PQL302" s="730"/>
      <c r="PQM302" s="730"/>
      <c r="PQN302" s="730"/>
      <c r="PQO302" s="730"/>
      <c r="PQP302" s="730"/>
      <c r="PQQ302" s="730"/>
      <c r="PQR302" s="730"/>
      <c r="PQS302" s="730"/>
      <c r="PQT302" s="730"/>
      <c r="PQU302" s="730"/>
      <c r="PQV302" s="730"/>
      <c r="PQW302" s="730"/>
      <c r="PQX302" s="730"/>
      <c r="PQY302" s="730"/>
      <c r="PQZ302" s="730"/>
      <c r="PRA302" s="730"/>
      <c r="PRB302" s="730"/>
      <c r="PRC302" s="730"/>
      <c r="PRD302" s="730"/>
      <c r="PRE302" s="730"/>
      <c r="PRF302" s="730"/>
      <c r="PRG302" s="730"/>
      <c r="PRH302" s="730"/>
      <c r="PRI302" s="730"/>
      <c r="PRJ302" s="730"/>
      <c r="PRK302" s="730"/>
      <c r="PRL302" s="730"/>
      <c r="PRM302" s="730"/>
      <c r="PRN302" s="730"/>
      <c r="PRO302" s="730"/>
      <c r="PRP302" s="730"/>
      <c r="PRQ302" s="730"/>
      <c r="PRR302" s="730"/>
      <c r="PRS302" s="730"/>
      <c r="PRT302" s="730"/>
      <c r="PRU302" s="730"/>
      <c r="PRV302" s="730"/>
      <c r="PRW302" s="730"/>
      <c r="PRX302" s="730"/>
      <c r="PRY302" s="730"/>
      <c r="PRZ302" s="730"/>
      <c r="PSA302" s="730"/>
      <c r="PSB302" s="730"/>
      <c r="PSC302" s="730"/>
      <c r="PSD302" s="730"/>
      <c r="PSE302" s="730"/>
      <c r="PSF302" s="730"/>
      <c r="PSG302" s="730"/>
      <c r="PSH302" s="730"/>
      <c r="PSI302" s="730"/>
      <c r="PSJ302" s="730"/>
      <c r="PSK302" s="730"/>
      <c r="PSL302" s="730"/>
      <c r="PSM302" s="730"/>
      <c r="PSN302" s="730"/>
      <c r="PSO302" s="730"/>
      <c r="PSP302" s="730"/>
      <c r="PSQ302" s="730"/>
      <c r="PSR302" s="730"/>
      <c r="PSS302" s="730"/>
      <c r="PST302" s="730"/>
      <c r="PSU302" s="730"/>
      <c r="PSV302" s="730"/>
      <c r="PSW302" s="730"/>
      <c r="PSX302" s="730"/>
      <c r="PSY302" s="730"/>
      <c r="PSZ302" s="730"/>
      <c r="PTA302" s="730"/>
      <c r="PTB302" s="730"/>
      <c r="PTC302" s="730"/>
      <c r="PTD302" s="730"/>
      <c r="PTE302" s="730"/>
      <c r="PTF302" s="730"/>
      <c r="PTG302" s="730"/>
      <c r="PTH302" s="730"/>
      <c r="PTI302" s="730"/>
      <c r="PTJ302" s="730"/>
      <c r="PTK302" s="730"/>
      <c r="PTL302" s="730"/>
      <c r="PTM302" s="730"/>
      <c r="PTN302" s="730"/>
      <c r="PTO302" s="730"/>
      <c r="PTP302" s="730"/>
      <c r="PTQ302" s="730"/>
      <c r="PTR302" s="730"/>
      <c r="PTS302" s="730"/>
      <c r="PTT302" s="730"/>
      <c r="PTU302" s="730"/>
      <c r="PTV302" s="730"/>
      <c r="PTW302" s="730"/>
      <c r="PTX302" s="730"/>
      <c r="PTY302" s="730"/>
      <c r="PTZ302" s="730"/>
      <c r="PUA302" s="730"/>
      <c r="PUB302" s="730"/>
      <c r="PUC302" s="730"/>
      <c r="PUD302" s="730"/>
      <c r="PUE302" s="730"/>
      <c r="PUF302" s="730"/>
      <c r="PUG302" s="730"/>
      <c r="PUH302" s="730"/>
      <c r="PUI302" s="730"/>
      <c r="PUJ302" s="730"/>
      <c r="PUK302" s="730"/>
      <c r="PUL302" s="730"/>
      <c r="PUM302" s="730"/>
      <c r="PUN302" s="730"/>
      <c r="PUO302" s="730"/>
      <c r="PUP302" s="730"/>
      <c r="PUQ302" s="730"/>
      <c r="PUR302" s="730"/>
      <c r="PUS302" s="730"/>
      <c r="PUT302" s="730"/>
      <c r="PUU302" s="730"/>
      <c r="PUV302" s="730"/>
      <c r="PUW302" s="730"/>
      <c r="PUX302" s="730"/>
      <c r="PUY302" s="730"/>
      <c r="PUZ302" s="730"/>
      <c r="PVA302" s="730"/>
      <c r="PVB302" s="730"/>
      <c r="PVC302" s="730"/>
      <c r="PVD302" s="730"/>
      <c r="PVE302" s="730"/>
      <c r="PVF302" s="730"/>
      <c r="PVG302" s="730"/>
      <c r="PVH302" s="730"/>
      <c r="PVI302" s="730"/>
      <c r="PVJ302" s="730"/>
      <c r="PVK302" s="730"/>
      <c r="PVL302" s="730"/>
      <c r="PVM302" s="730"/>
      <c r="PVN302" s="730"/>
      <c r="PVO302" s="730"/>
      <c r="PVP302" s="730"/>
      <c r="PVQ302" s="730"/>
      <c r="PVR302" s="730"/>
      <c r="PVS302" s="730"/>
      <c r="PVT302" s="730"/>
      <c r="PVU302" s="730"/>
      <c r="PVV302" s="730"/>
      <c r="PVW302" s="730"/>
      <c r="PVX302" s="730"/>
      <c r="PVY302" s="730"/>
      <c r="PVZ302" s="730"/>
      <c r="PWA302" s="730"/>
      <c r="PWB302" s="730"/>
      <c r="PWC302" s="730"/>
      <c r="PWD302" s="730"/>
      <c r="PWE302" s="730"/>
      <c r="PWF302" s="730"/>
      <c r="PWG302" s="730"/>
      <c r="PWH302" s="730"/>
      <c r="PWI302" s="730"/>
      <c r="PWJ302" s="730"/>
      <c r="PWK302" s="730"/>
      <c r="PWL302" s="730"/>
      <c r="PWM302" s="730"/>
      <c r="PWN302" s="730"/>
      <c r="PWO302" s="730"/>
      <c r="PWP302" s="730"/>
      <c r="PWQ302" s="730"/>
      <c r="PWR302" s="730"/>
      <c r="PWS302" s="730"/>
      <c r="PWT302" s="730"/>
      <c r="PWU302" s="730"/>
      <c r="PWV302" s="730"/>
      <c r="PWW302" s="730"/>
      <c r="PWX302" s="730"/>
      <c r="PWY302" s="730"/>
      <c r="PWZ302" s="730"/>
      <c r="PXA302" s="730"/>
      <c r="PXB302" s="730"/>
      <c r="PXC302" s="730"/>
      <c r="PXD302" s="730"/>
      <c r="PXE302" s="730"/>
      <c r="PXF302" s="730"/>
      <c r="PXG302" s="730"/>
      <c r="PXH302" s="730"/>
      <c r="PXI302" s="730"/>
      <c r="PXJ302" s="730"/>
      <c r="PXK302" s="730"/>
      <c r="PXL302" s="730"/>
      <c r="PXM302" s="730"/>
      <c r="PXN302" s="730"/>
      <c r="PXO302" s="730"/>
      <c r="PXP302" s="730"/>
      <c r="PXQ302" s="730"/>
      <c r="PXR302" s="730"/>
      <c r="PXS302" s="730"/>
      <c r="PXT302" s="730"/>
      <c r="PXU302" s="730"/>
      <c r="PXV302" s="730"/>
      <c r="PXW302" s="730"/>
      <c r="PXX302" s="730"/>
      <c r="PXY302" s="730"/>
      <c r="PXZ302" s="730"/>
      <c r="PYA302" s="730"/>
      <c r="PYB302" s="730"/>
      <c r="PYC302" s="730"/>
      <c r="PYD302" s="730"/>
      <c r="PYE302" s="730"/>
      <c r="PYF302" s="730"/>
      <c r="PYG302" s="730"/>
      <c r="PYH302" s="730"/>
      <c r="PYI302" s="730"/>
      <c r="PYJ302" s="730"/>
      <c r="PYK302" s="730"/>
      <c r="PYL302" s="730"/>
      <c r="PYM302" s="730"/>
      <c r="PYN302" s="730"/>
      <c r="PYO302" s="730"/>
      <c r="PYP302" s="730"/>
      <c r="PYQ302" s="730"/>
      <c r="PYR302" s="730"/>
      <c r="PYS302" s="730"/>
      <c r="PYT302" s="730"/>
      <c r="PYU302" s="730"/>
      <c r="PYV302" s="730"/>
      <c r="PYW302" s="730"/>
      <c r="PYX302" s="730"/>
      <c r="PYY302" s="730"/>
      <c r="PYZ302" s="730"/>
      <c r="PZA302" s="730"/>
      <c r="PZB302" s="730"/>
      <c r="PZC302" s="730"/>
      <c r="PZD302" s="730"/>
      <c r="PZE302" s="730"/>
      <c r="PZF302" s="730"/>
      <c r="PZG302" s="730"/>
      <c r="PZH302" s="730"/>
      <c r="PZI302" s="730"/>
      <c r="PZJ302" s="730"/>
      <c r="PZK302" s="730"/>
      <c r="PZL302" s="730"/>
      <c r="PZM302" s="730"/>
      <c r="PZN302" s="730"/>
      <c r="PZO302" s="730"/>
      <c r="PZP302" s="730"/>
      <c r="PZQ302" s="730"/>
      <c r="PZR302" s="730"/>
      <c r="PZS302" s="730"/>
      <c r="PZT302" s="730"/>
      <c r="PZU302" s="730"/>
      <c r="PZV302" s="730"/>
      <c r="PZW302" s="730"/>
      <c r="PZX302" s="730"/>
      <c r="PZY302" s="730"/>
      <c r="PZZ302" s="730"/>
      <c r="QAA302" s="730"/>
      <c r="QAB302" s="730"/>
      <c r="QAC302" s="730"/>
      <c r="QAD302" s="730"/>
      <c r="QAE302" s="730"/>
      <c r="QAF302" s="730"/>
      <c r="QAG302" s="730"/>
      <c r="QAH302" s="730"/>
      <c r="QAI302" s="730"/>
      <c r="QAJ302" s="730"/>
      <c r="QAK302" s="730"/>
      <c r="QAL302" s="730"/>
      <c r="QAM302" s="730"/>
      <c r="QAN302" s="730"/>
      <c r="QAO302" s="730"/>
      <c r="QAP302" s="730"/>
      <c r="QAQ302" s="730"/>
      <c r="QAR302" s="730"/>
      <c r="QAS302" s="730"/>
      <c r="QAT302" s="730"/>
      <c r="QAU302" s="730"/>
      <c r="QAV302" s="730"/>
      <c r="QAW302" s="730"/>
      <c r="QAX302" s="730"/>
      <c r="QAY302" s="730"/>
      <c r="QAZ302" s="730"/>
      <c r="QBA302" s="730"/>
      <c r="QBB302" s="730"/>
      <c r="QBC302" s="730"/>
      <c r="QBD302" s="730"/>
      <c r="QBE302" s="730"/>
      <c r="QBF302" s="730"/>
      <c r="QBG302" s="730"/>
      <c r="QBH302" s="730"/>
      <c r="QBI302" s="730"/>
      <c r="QBJ302" s="730"/>
      <c r="QBK302" s="730"/>
      <c r="QBL302" s="730"/>
      <c r="QBM302" s="730"/>
      <c r="QBN302" s="730"/>
      <c r="QBO302" s="730"/>
      <c r="QBP302" s="730"/>
      <c r="QBQ302" s="730"/>
      <c r="QBR302" s="730"/>
      <c r="QBS302" s="730"/>
      <c r="QBT302" s="730"/>
      <c r="QBU302" s="730"/>
      <c r="QBV302" s="730"/>
      <c r="QBW302" s="730"/>
      <c r="QBX302" s="730"/>
      <c r="QBY302" s="730"/>
      <c r="QBZ302" s="730"/>
      <c r="QCA302" s="730"/>
      <c r="QCB302" s="730"/>
      <c r="QCC302" s="730"/>
      <c r="QCD302" s="730"/>
      <c r="QCE302" s="730"/>
      <c r="QCF302" s="730"/>
      <c r="QCG302" s="730"/>
      <c r="QCH302" s="730"/>
      <c r="QCI302" s="730"/>
      <c r="QCJ302" s="730"/>
      <c r="QCK302" s="730"/>
      <c r="QCL302" s="730"/>
      <c r="QCM302" s="730"/>
      <c r="QCN302" s="730"/>
      <c r="QCO302" s="730"/>
      <c r="QCP302" s="730"/>
      <c r="QCQ302" s="730"/>
      <c r="QCR302" s="730"/>
      <c r="QCS302" s="730"/>
      <c r="QCT302" s="730"/>
      <c r="QCU302" s="730"/>
      <c r="QCV302" s="730"/>
      <c r="QCW302" s="730"/>
      <c r="QCX302" s="730"/>
      <c r="QCY302" s="730"/>
      <c r="QCZ302" s="730"/>
      <c r="QDA302" s="730"/>
      <c r="QDB302" s="730"/>
      <c r="QDC302" s="730"/>
      <c r="QDD302" s="730"/>
      <c r="QDE302" s="730"/>
      <c r="QDF302" s="730"/>
      <c r="QDG302" s="730"/>
      <c r="QDH302" s="730"/>
      <c r="QDI302" s="730"/>
      <c r="QDJ302" s="730"/>
      <c r="QDK302" s="730"/>
      <c r="QDL302" s="730"/>
      <c r="QDM302" s="730"/>
      <c r="QDN302" s="730"/>
      <c r="QDO302" s="730"/>
      <c r="QDP302" s="730"/>
      <c r="QDQ302" s="730"/>
      <c r="QDR302" s="730"/>
      <c r="QDS302" s="730"/>
      <c r="QDT302" s="730"/>
      <c r="QDU302" s="730"/>
      <c r="QDV302" s="730"/>
      <c r="QDW302" s="730"/>
      <c r="QDX302" s="730"/>
      <c r="QDY302" s="730"/>
      <c r="QDZ302" s="730"/>
      <c r="QEA302" s="730"/>
      <c r="QEB302" s="730"/>
      <c r="QEC302" s="730"/>
      <c r="QED302" s="730"/>
      <c r="QEE302" s="730"/>
      <c r="QEF302" s="730"/>
      <c r="QEG302" s="730"/>
      <c r="QEH302" s="730"/>
      <c r="QEI302" s="730"/>
      <c r="QEJ302" s="730"/>
      <c r="QEK302" s="730"/>
      <c r="QEL302" s="730"/>
      <c r="QEM302" s="730"/>
      <c r="QEN302" s="730"/>
      <c r="QEO302" s="730"/>
      <c r="QEP302" s="730"/>
      <c r="QEQ302" s="730"/>
      <c r="QER302" s="730"/>
      <c r="QES302" s="730"/>
      <c r="QET302" s="730"/>
      <c r="QEU302" s="730"/>
      <c r="QEV302" s="730"/>
      <c r="QEW302" s="730"/>
      <c r="QEX302" s="730"/>
      <c r="QEY302" s="730"/>
      <c r="QEZ302" s="730"/>
      <c r="QFA302" s="730"/>
      <c r="QFB302" s="730"/>
      <c r="QFC302" s="730"/>
      <c r="QFD302" s="730"/>
      <c r="QFE302" s="730"/>
      <c r="QFF302" s="730"/>
      <c r="QFG302" s="730"/>
      <c r="QFH302" s="730"/>
      <c r="QFI302" s="730"/>
      <c r="QFJ302" s="730"/>
      <c r="QFK302" s="730"/>
      <c r="QFL302" s="730"/>
      <c r="QFM302" s="730"/>
      <c r="QFN302" s="730"/>
      <c r="QFO302" s="730"/>
      <c r="QFP302" s="730"/>
      <c r="QFQ302" s="730"/>
      <c r="QFR302" s="730"/>
      <c r="QFS302" s="730"/>
      <c r="QFT302" s="730"/>
      <c r="QFU302" s="730"/>
      <c r="QFV302" s="730"/>
      <c r="QFW302" s="730"/>
      <c r="QFX302" s="730"/>
      <c r="QFY302" s="730"/>
      <c r="QFZ302" s="730"/>
      <c r="QGA302" s="730"/>
      <c r="QGB302" s="730"/>
      <c r="QGC302" s="730"/>
      <c r="QGD302" s="730"/>
      <c r="QGE302" s="730"/>
      <c r="QGF302" s="730"/>
      <c r="QGG302" s="730"/>
      <c r="QGH302" s="730"/>
      <c r="QGI302" s="730"/>
      <c r="QGJ302" s="730"/>
      <c r="QGK302" s="730"/>
      <c r="QGL302" s="730"/>
      <c r="QGM302" s="730"/>
      <c r="QGN302" s="730"/>
      <c r="QGO302" s="730"/>
      <c r="QGP302" s="730"/>
      <c r="QGQ302" s="730"/>
      <c r="QGR302" s="730"/>
      <c r="QGS302" s="730"/>
      <c r="QGT302" s="730"/>
      <c r="QGU302" s="730"/>
      <c r="QGV302" s="730"/>
      <c r="QGW302" s="730"/>
      <c r="QGX302" s="730"/>
      <c r="QGY302" s="730"/>
      <c r="QGZ302" s="730"/>
      <c r="QHA302" s="730"/>
      <c r="QHB302" s="730"/>
      <c r="QHC302" s="730"/>
      <c r="QHD302" s="730"/>
      <c r="QHE302" s="730"/>
      <c r="QHF302" s="730"/>
      <c r="QHG302" s="730"/>
      <c r="QHH302" s="730"/>
      <c r="QHI302" s="730"/>
      <c r="QHJ302" s="730"/>
      <c r="QHK302" s="730"/>
      <c r="QHL302" s="730"/>
      <c r="QHM302" s="730"/>
      <c r="QHN302" s="730"/>
      <c r="QHO302" s="730"/>
      <c r="QHP302" s="730"/>
      <c r="QHQ302" s="730"/>
      <c r="QHR302" s="730"/>
      <c r="QHS302" s="730"/>
      <c r="QHT302" s="730"/>
      <c r="QHU302" s="730"/>
      <c r="QHV302" s="730"/>
      <c r="QHW302" s="730"/>
      <c r="QHX302" s="730"/>
      <c r="QHY302" s="730"/>
      <c r="QHZ302" s="730"/>
      <c r="QIA302" s="730"/>
      <c r="QIB302" s="730"/>
      <c r="QIC302" s="730"/>
      <c r="QID302" s="730"/>
      <c r="QIE302" s="730"/>
      <c r="QIF302" s="730"/>
      <c r="QIG302" s="730"/>
      <c r="QIH302" s="730"/>
      <c r="QII302" s="730"/>
      <c r="QIJ302" s="730"/>
      <c r="QIK302" s="730"/>
      <c r="QIL302" s="730"/>
      <c r="QIM302" s="730"/>
      <c r="QIN302" s="730"/>
      <c r="QIO302" s="730"/>
      <c r="QIP302" s="730"/>
      <c r="QIQ302" s="730"/>
      <c r="QIR302" s="730"/>
      <c r="QIS302" s="730"/>
      <c r="QIT302" s="730"/>
      <c r="QIU302" s="730"/>
      <c r="QIV302" s="730"/>
      <c r="QIW302" s="730"/>
      <c r="QIX302" s="730"/>
      <c r="QIY302" s="730"/>
      <c r="QIZ302" s="730"/>
      <c r="QJA302" s="730"/>
      <c r="QJB302" s="730"/>
      <c r="QJC302" s="730"/>
      <c r="QJD302" s="730"/>
      <c r="QJE302" s="730"/>
      <c r="QJF302" s="730"/>
      <c r="QJG302" s="730"/>
      <c r="QJH302" s="730"/>
      <c r="QJI302" s="730"/>
      <c r="QJJ302" s="730"/>
      <c r="QJK302" s="730"/>
      <c r="QJL302" s="730"/>
      <c r="QJM302" s="730"/>
      <c r="QJN302" s="730"/>
      <c r="QJO302" s="730"/>
      <c r="QJP302" s="730"/>
      <c r="QJQ302" s="730"/>
      <c r="QJR302" s="730"/>
      <c r="QJS302" s="730"/>
      <c r="QJT302" s="730"/>
      <c r="QJU302" s="730"/>
      <c r="QJV302" s="730"/>
      <c r="QJW302" s="730"/>
      <c r="QJX302" s="730"/>
      <c r="QJY302" s="730"/>
      <c r="QJZ302" s="730"/>
      <c r="QKA302" s="730"/>
      <c r="QKB302" s="730"/>
      <c r="QKC302" s="730"/>
      <c r="QKD302" s="730"/>
      <c r="QKE302" s="730"/>
      <c r="QKF302" s="730"/>
      <c r="QKG302" s="730"/>
      <c r="QKH302" s="730"/>
      <c r="QKI302" s="730"/>
      <c r="QKJ302" s="730"/>
      <c r="QKK302" s="730"/>
      <c r="QKL302" s="730"/>
      <c r="QKM302" s="730"/>
      <c r="QKN302" s="730"/>
      <c r="QKO302" s="730"/>
      <c r="QKP302" s="730"/>
      <c r="QKQ302" s="730"/>
      <c r="QKR302" s="730"/>
      <c r="QKS302" s="730"/>
      <c r="QKT302" s="730"/>
      <c r="QKU302" s="730"/>
      <c r="QKV302" s="730"/>
      <c r="QKW302" s="730"/>
      <c r="QKX302" s="730"/>
      <c r="QKY302" s="730"/>
      <c r="QKZ302" s="730"/>
      <c r="QLA302" s="730"/>
      <c r="QLB302" s="730"/>
      <c r="QLC302" s="730"/>
      <c r="QLD302" s="730"/>
      <c r="QLE302" s="730"/>
      <c r="QLF302" s="730"/>
      <c r="QLG302" s="730"/>
      <c r="QLH302" s="730"/>
      <c r="QLI302" s="730"/>
      <c r="QLJ302" s="730"/>
      <c r="QLK302" s="730"/>
      <c r="QLL302" s="730"/>
      <c r="QLM302" s="730"/>
      <c r="QLN302" s="730"/>
      <c r="QLO302" s="730"/>
      <c r="QLP302" s="730"/>
      <c r="QLQ302" s="730"/>
      <c r="QLR302" s="730"/>
      <c r="QLS302" s="730"/>
      <c r="QLT302" s="730"/>
      <c r="QLU302" s="730"/>
      <c r="QLV302" s="730"/>
      <c r="QLW302" s="730"/>
      <c r="QLX302" s="730"/>
      <c r="QLY302" s="730"/>
      <c r="QLZ302" s="730"/>
      <c r="QMA302" s="730"/>
      <c r="QMB302" s="730"/>
      <c r="QMC302" s="730"/>
      <c r="QMD302" s="730"/>
      <c r="QME302" s="730"/>
      <c r="QMF302" s="730"/>
      <c r="QMG302" s="730"/>
      <c r="QMH302" s="730"/>
      <c r="QMI302" s="730"/>
      <c r="QMJ302" s="730"/>
      <c r="QMK302" s="730"/>
      <c r="QML302" s="730"/>
      <c r="QMM302" s="730"/>
      <c r="QMN302" s="730"/>
      <c r="QMO302" s="730"/>
      <c r="QMP302" s="730"/>
      <c r="QMQ302" s="730"/>
      <c r="QMR302" s="730"/>
      <c r="QMS302" s="730"/>
      <c r="QMT302" s="730"/>
      <c r="QMU302" s="730"/>
      <c r="QMV302" s="730"/>
      <c r="QMW302" s="730"/>
      <c r="QMX302" s="730"/>
      <c r="QMY302" s="730"/>
      <c r="QMZ302" s="730"/>
      <c r="QNA302" s="730"/>
      <c r="QNB302" s="730"/>
      <c r="QNC302" s="730"/>
      <c r="QND302" s="730"/>
      <c r="QNE302" s="730"/>
      <c r="QNF302" s="730"/>
      <c r="QNG302" s="730"/>
      <c r="QNH302" s="730"/>
      <c r="QNI302" s="730"/>
      <c r="QNJ302" s="730"/>
      <c r="QNK302" s="730"/>
      <c r="QNL302" s="730"/>
      <c r="QNM302" s="730"/>
      <c r="QNN302" s="730"/>
      <c r="QNO302" s="730"/>
      <c r="QNP302" s="730"/>
      <c r="QNQ302" s="730"/>
      <c r="QNR302" s="730"/>
      <c r="QNS302" s="730"/>
      <c r="QNT302" s="730"/>
      <c r="QNU302" s="730"/>
      <c r="QNV302" s="730"/>
      <c r="QNW302" s="730"/>
      <c r="QNX302" s="730"/>
      <c r="QNY302" s="730"/>
      <c r="QNZ302" s="730"/>
      <c r="QOA302" s="730"/>
      <c r="QOB302" s="730"/>
      <c r="QOC302" s="730"/>
      <c r="QOD302" s="730"/>
      <c r="QOE302" s="730"/>
      <c r="QOF302" s="730"/>
      <c r="QOG302" s="730"/>
      <c r="QOH302" s="730"/>
      <c r="QOI302" s="730"/>
      <c r="QOJ302" s="730"/>
      <c r="QOK302" s="730"/>
      <c r="QOL302" s="730"/>
      <c r="QOM302" s="730"/>
      <c r="QON302" s="730"/>
      <c r="QOO302" s="730"/>
      <c r="QOP302" s="730"/>
      <c r="QOQ302" s="730"/>
      <c r="QOR302" s="730"/>
      <c r="QOS302" s="730"/>
      <c r="QOT302" s="730"/>
      <c r="QOU302" s="730"/>
      <c r="QOV302" s="730"/>
      <c r="QOW302" s="730"/>
      <c r="QOX302" s="730"/>
      <c r="QOY302" s="730"/>
      <c r="QOZ302" s="730"/>
      <c r="QPA302" s="730"/>
      <c r="QPB302" s="730"/>
      <c r="QPC302" s="730"/>
      <c r="QPD302" s="730"/>
      <c r="QPE302" s="730"/>
      <c r="QPF302" s="730"/>
      <c r="QPG302" s="730"/>
      <c r="QPH302" s="730"/>
      <c r="QPI302" s="730"/>
      <c r="QPJ302" s="730"/>
      <c r="QPK302" s="730"/>
      <c r="QPL302" s="730"/>
      <c r="QPM302" s="730"/>
      <c r="QPN302" s="730"/>
      <c r="QPO302" s="730"/>
      <c r="QPP302" s="730"/>
      <c r="QPQ302" s="730"/>
      <c r="QPR302" s="730"/>
      <c r="QPS302" s="730"/>
      <c r="QPT302" s="730"/>
      <c r="QPU302" s="730"/>
      <c r="QPV302" s="730"/>
      <c r="QPW302" s="730"/>
      <c r="QPX302" s="730"/>
      <c r="QPY302" s="730"/>
      <c r="QPZ302" s="730"/>
      <c r="QQA302" s="730"/>
      <c r="QQB302" s="730"/>
      <c r="QQC302" s="730"/>
      <c r="QQD302" s="730"/>
      <c r="QQE302" s="730"/>
      <c r="QQF302" s="730"/>
      <c r="QQG302" s="730"/>
      <c r="QQH302" s="730"/>
      <c r="QQI302" s="730"/>
      <c r="QQJ302" s="730"/>
      <c r="QQK302" s="730"/>
      <c r="QQL302" s="730"/>
      <c r="QQM302" s="730"/>
      <c r="QQN302" s="730"/>
      <c r="QQO302" s="730"/>
      <c r="QQP302" s="730"/>
      <c r="QQQ302" s="730"/>
      <c r="QQR302" s="730"/>
      <c r="QQS302" s="730"/>
      <c r="QQT302" s="730"/>
      <c r="QQU302" s="730"/>
      <c r="QQV302" s="730"/>
      <c r="QQW302" s="730"/>
      <c r="QQX302" s="730"/>
      <c r="QQY302" s="730"/>
      <c r="QQZ302" s="730"/>
      <c r="QRA302" s="730"/>
      <c r="QRB302" s="730"/>
      <c r="QRC302" s="730"/>
      <c r="QRD302" s="730"/>
      <c r="QRE302" s="730"/>
      <c r="QRF302" s="730"/>
      <c r="QRG302" s="730"/>
      <c r="QRH302" s="730"/>
      <c r="QRI302" s="730"/>
      <c r="QRJ302" s="730"/>
      <c r="QRK302" s="730"/>
      <c r="QRL302" s="730"/>
      <c r="QRM302" s="730"/>
      <c r="QRN302" s="730"/>
      <c r="QRO302" s="730"/>
      <c r="QRP302" s="730"/>
      <c r="QRQ302" s="730"/>
      <c r="QRR302" s="730"/>
      <c r="QRS302" s="730"/>
      <c r="QRT302" s="730"/>
      <c r="QRU302" s="730"/>
      <c r="QRV302" s="730"/>
      <c r="QRW302" s="730"/>
      <c r="QRX302" s="730"/>
      <c r="QRY302" s="730"/>
      <c r="QRZ302" s="730"/>
      <c r="QSA302" s="730"/>
      <c r="QSB302" s="730"/>
      <c r="QSC302" s="730"/>
      <c r="QSD302" s="730"/>
      <c r="QSE302" s="730"/>
      <c r="QSF302" s="730"/>
      <c r="QSG302" s="730"/>
      <c r="QSH302" s="730"/>
      <c r="QSI302" s="730"/>
      <c r="QSJ302" s="730"/>
      <c r="QSK302" s="730"/>
      <c r="QSL302" s="730"/>
      <c r="QSM302" s="730"/>
      <c r="QSN302" s="730"/>
      <c r="QSO302" s="730"/>
      <c r="QSP302" s="730"/>
      <c r="QSQ302" s="730"/>
      <c r="QSR302" s="730"/>
      <c r="QSS302" s="730"/>
      <c r="QST302" s="730"/>
      <c r="QSU302" s="730"/>
      <c r="QSV302" s="730"/>
      <c r="QSW302" s="730"/>
      <c r="QSX302" s="730"/>
      <c r="QSY302" s="730"/>
      <c r="QSZ302" s="730"/>
      <c r="QTA302" s="730"/>
      <c r="QTB302" s="730"/>
      <c r="QTC302" s="730"/>
      <c r="QTD302" s="730"/>
      <c r="QTE302" s="730"/>
      <c r="QTF302" s="730"/>
      <c r="QTG302" s="730"/>
      <c r="QTH302" s="730"/>
      <c r="QTI302" s="730"/>
      <c r="QTJ302" s="730"/>
      <c r="QTK302" s="730"/>
      <c r="QTL302" s="730"/>
      <c r="QTM302" s="730"/>
      <c r="QTN302" s="730"/>
      <c r="QTO302" s="730"/>
      <c r="QTP302" s="730"/>
      <c r="QTQ302" s="730"/>
      <c r="QTR302" s="730"/>
      <c r="QTS302" s="730"/>
      <c r="QTT302" s="730"/>
      <c r="QTU302" s="730"/>
      <c r="QTV302" s="730"/>
      <c r="QTW302" s="730"/>
      <c r="QTX302" s="730"/>
      <c r="QTY302" s="730"/>
      <c r="QTZ302" s="730"/>
      <c r="QUA302" s="730"/>
      <c r="QUB302" s="730"/>
      <c r="QUC302" s="730"/>
      <c r="QUD302" s="730"/>
      <c r="QUE302" s="730"/>
      <c r="QUF302" s="730"/>
      <c r="QUG302" s="730"/>
      <c r="QUH302" s="730"/>
      <c r="QUI302" s="730"/>
      <c r="QUJ302" s="730"/>
      <c r="QUK302" s="730"/>
      <c r="QUL302" s="730"/>
      <c r="QUM302" s="730"/>
      <c r="QUN302" s="730"/>
      <c r="QUO302" s="730"/>
      <c r="QUP302" s="730"/>
      <c r="QUQ302" s="730"/>
      <c r="QUR302" s="730"/>
      <c r="QUS302" s="730"/>
      <c r="QUT302" s="730"/>
      <c r="QUU302" s="730"/>
      <c r="QUV302" s="730"/>
      <c r="QUW302" s="730"/>
      <c r="QUX302" s="730"/>
      <c r="QUY302" s="730"/>
      <c r="QUZ302" s="730"/>
      <c r="QVA302" s="730"/>
      <c r="QVB302" s="730"/>
      <c r="QVC302" s="730"/>
      <c r="QVD302" s="730"/>
      <c r="QVE302" s="730"/>
      <c r="QVF302" s="730"/>
      <c r="QVG302" s="730"/>
      <c r="QVH302" s="730"/>
      <c r="QVI302" s="730"/>
      <c r="QVJ302" s="730"/>
      <c r="QVK302" s="730"/>
      <c r="QVL302" s="730"/>
      <c r="QVM302" s="730"/>
      <c r="QVN302" s="730"/>
      <c r="QVO302" s="730"/>
      <c r="QVP302" s="730"/>
      <c r="QVQ302" s="730"/>
      <c r="QVR302" s="730"/>
      <c r="QVS302" s="730"/>
      <c r="QVT302" s="730"/>
      <c r="QVU302" s="730"/>
      <c r="QVV302" s="730"/>
      <c r="QVW302" s="730"/>
      <c r="QVX302" s="730"/>
      <c r="QVY302" s="730"/>
      <c r="QVZ302" s="730"/>
      <c r="QWA302" s="730"/>
      <c r="QWB302" s="730"/>
      <c r="QWC302" s="730"/>
      <c r="QWD302" s="730"/>
      <c r="QWE302" s="730"/>
      <c r="QWF302" s="730"/>
      <c r="QWG302" s="730"/>
      <c r="QWH302" s="730"/>
      <c r="QWI302" s="730"/>
      <c r="QWJ302" s="730"/>
      <c r="QWK302" s="730"/>
      <c r="QWL302" s="730"/>
      <c r="QWM302" s="730"/>
      <c r="QWN302" s="730"/>
      <c r="QWO302" s="730"/>
      <c r="QWP302" s="730"/>
      <c r="QWQ302" s="730"/>
      <c r="QWR302" s="730"/>
      <c r="QWS302" s="730"/>
      <c r="QWT302" s="730"/>
      <c r="QWU302" s="730"/>
      <c r="QWV302" s="730"/>
      <c r="QWW302" s="730"/>
      <c r="QWX302" s="730"/>
      <c r="QWY302" s="730"/>
      <c r="QWZ302" s="730"/>
      <c r="QXA302" s="730"/>
      <c r="QXB302" s="730"/>
      <c r="QXC302" s="730"/>
      <c r="QXD302" s="730"/>
      <c r="QXE302" s="730"/>
      <c r="QXF302" s="730"/>
      <c r="QXG302" s="730"/>
      <c r="QXH302" s="730"/>
      <c r="QXI302" s="730"/>
      <c r="QXJ302" s="730"/>
      <c r="QXK302" s="730"/>
      <c r="QXL302" s="730"/>
      <c r="QXM302" s="730"/>
      <c r="QXN302" s="730"/>
      <c r="QXO302" s="730"/>
      <c r="QXP302" s="730"/>
      <c r="QXQ302" s="730"/>
      <c r="QXR302" s="730"/>
      <c r="QXS302" s="730"/>
      <c r="QXT302" s="730"/>
      <c r="QXU302" s="730"/>
      <c r="QXV302" s="730"/>
      <c r="QXW302" s="730"/>
      <c r="QXX302" s="730"/>
      <c r="QXY302" s="730"/>
      <c r="QXZ302" s="730"/>
      <c r="QYA302" s="730"/>
      <c r="QYB302" s="730"/>
      <c r="QYC302" s="730"/>
      <c r="QYD302" s="730"/>
      <c r="QYE302" s="730"/>
      <c r="QYF302" s="730"/>
      <c r="QYG302" s="730"/>
      <c r="QYH302" s="730"/>
      <c r="QYI302" s="730"/>
      <c r="QYJ302" s="730"/>
      <c r="QYK302" s="730"/>
      <c r="QYL302" s="730"/>
      <c r="QYM302" s="730"/>
      <c r="QYN302" s="730"/>
      <c r="QYO302" s="730"/>
      <c r="QYP302" s="730"/>
      <c r="QYQ302" s="730"/>
      <c r="QYR302" s="730"/>
      <c r="QYS302" s="730"/>
      <c r="QYT302" s="730"/>
      <c r="QYU302" s="730"/>
      <c r="QYV302" s="730"/>
      <c r="QYW302" s="730"/>
      <c r="QYX302" s="730"/>
      <c r="QYY302" s="730"/>
      <c r="QYZ302" s="730"/>
      <c r="QZA302" s="730"/>
      <c r="QZB302" s="730"/>
      <c r="QZC302" s="730"/>
      <c r="QZD302" s="730"/>
      <c r="QZE302" s="730"/>
      <c r="QZF302" s="730"/>
      <c r="QZG302" s="730"/>
      <c r="QZH302" s="730"/>
      <c r="QZI302" s="730"/>
      <c r="QZJ302" s="730"/>
      <c r="QZK302" s="730"/>
      <c r="QZL302" s="730"/>
      <c r="QZM302" s="730"/>
      <c r="QZN302" s="730"/>
      <c r="QZO302" s="730"/>
      <c r="QZP302" s="730"/>
      <c r="QZQ302" s="730"/>
      <c r="QZR302" s="730"/>
      <c r="QZS302" s="730"/>
      <c r="QZT302" s="730"/>
      <c r="QZU302" s="730"/>
      <c r="QZV302" s="730"/>
      <c r="QZW302" s="730"/>
      <c r="QZX302" s="730"/>
      <c r="QZY302" s="730"/>
      <c r="QZZ302" s="730"/>
      <c r="RAA302" s="730"/>
      <c r="RAB302" s="730"/>
      <c r="RAC302" s="730"/>
      <c r="RAD302" s="730"/>
      <c r="RAE302" s="730"/>
      <c r="RAF302" s="730"/>
      <c r="RAG302" s="730"/>
      <c r="RAH302" s="730"/>
      <c r="RAI302" s="730"/>
      <c r="RAJ302" s="730"/>
      <c r="RAK302" s="730"/>
      <c r="RAL302" s="730"/>
      <c r="RAM302" s="730"/>
      <c r="RAN302" s="730"/>
      <c r="RAO302" s="730"/>
      <c r="RAP302" s="730"/>
      <c r="RAQ302" s="730"/>
      <c r="RAR302" s="730"/>
      <c r="RAS302" s="730"/>
      <c r="RAT302" s="730"/>
      <c r="RAU302" s="730"/>
      <c r="RAV302" s="730"/>
      <c r="RAW302" s="730"/>
      <c r="RAX302" s="730"/>
      <c r="RAY302" s="730"/>
      <c r="RAZ302" s="730"/>
      <c r="RBA302" s="730"/>
      <c r="RBB302" s="730"/>
      <c r="RBC302" s="730"/>
      <c r="RBD302" s="730"/>
      <c r="RBE302" s="730"/>
      <c r="RBF302" s="730"/>
      <c r="RBG302" s="730"/>
      <c r="RBH302" s="730"/>
      <c r="RBI302" s="730"/>
      <c r="RBJ302" s="730"/>
      <c r="RBK302" s="730"/>
      <c r="RBL302" s="730"/>
      <c r="RBM302" s="730"/>
      <c r="RBN302" s="730"/>
      <c r="RBO302" s="730"/>
      <c r="RBP302" s="730"/>
      <c r="RBQ302" s="730"/>
      <c r="RBR302" s="730"/>
      <c r="RBS302" s="730"/>
      <c r="RBT302" s="730"/>
      <c r="RBU302" s="730"/>
      <c r="RBV302" s="730"/>
      <c r="RBW302" s="730"/>
      <c r="RBX302" s="730"/>
      <c r="RBY302" s="730"/>
      <c r="RBZ302" s="730"/>
      <c r="RCA302" s="730"/>
      <c r="RCB302" s="730"/>
      <c r="RCC302" s="730"/>
      <c r="RCD302" s="730"/>
      <c r="RCE302" s="730"/>
      <c r="RCF302" s="730"/>
      <c r="RCG302" s="730"/>
      <c r="RCH302" s="730"/>
      <c r="RCI302" s="730"/>
      <c r="RCJ302" s="730"/>
      <c r="RCK302" s="730"/>
      <c r="RCL302" s="730"/>
      <c r="RCM302" s="730"/>
      <c r="RCN302" s="730"/>
      <c r="RCO302" s="730"/>
      <c r="RCP302" s="730"/>
      <c r="RCQ302" s="730"/>
      <c r="RCR302" s="730"/>
      <c r="RCS302" s="730"/>
      <c r="RCT302" s="730"/>
      <c r="RCU302" s="730"/>
      <c r="RCV302" s="730"/>
      <c r="RCW302" s="730"/>
      <c r="RCX302" s="730"/>
      <c r="RCY302" s="730"/>
      <c r="RCZ302" s="730"/>
      <c r="RDA302" s="730"/>
      <c r="RDB302" s="730"/>
      <c r="RDC302" s="730"/>
      <c r="RDD302" s="730"/>
      <c r="RDE302" s="730"/>
      <c r="RDF302" s="730"/>
      <c r="RDG302" s="730"/>
      <c r="RDH302" s="730"/>
      <c r="RDI302" s="730"/>
      <c r="RDJ302" s="730"/>
      <c r="RDK302" s="730"/>
      <c r="RDL302" s="730"/>
      <c r="RDM302" s="730"/>
      <c r="RDN302" s="730"/>
      <c r="RDO302" s="730"/>
      <c r="RDP302" s="730"/>
      <c r="RDQ302" s="730"/>
      <c r="RDR302" s="730"/>
      <c r="RDS302" s="730"/>
      <c r="RDT302" s="730"/>
      <c r="RDU302" s="730"/>
      <c r="RDV302" s="730"/>
      <c r="RDW302" s="730"/>
      <c r="RDX302" s="730"/>
      <c r="RDY302" s="730"/>
      <c r="RDZ302" s="730"/>
      <c r="REA302" s="730"/>
      <c r="REB302" s="730"/>
      <c r="REC302" s="730"/>
      <c r="RED302" s="730"/>
      <c r="REE302" s="730"/>
      <c r="REF302" s="730"/>
      <c r="REG302" s="730"/>
      <c r="REH302" s="730"/>
      <c r="REI302" s="730"/>
      <c r="REJ302" s="730"/>
      <c r="REK302" s="730"/>
      <c r="REL302" s="730"/>
      <c r="REM302" s="730"/>
      <c r="REN302" s="730"/>
      <c r="REO302" s="730"/>
      <c r="REP302" s="730"/>
      <c r="REQ302" s="730"/>
      <c r="RER302" s="730"/>
      <c r="RES302" s="730"/>
      <c r="RET302" s="730"/>
      <c r="REU302" s="730"/>
      <c r="REV302" s="730"/>
      <c r="REW302" s="730"/>
      <c r="REX302" s="730"/>
      <c r="REY302" s="730"/>
      <c r="REZ302" s="730"/>
      <c r="RFA302" s="730"/>
      <c r="RFB302" s="730"/>
      <c r="RFC302" s="730"/>
      <c r="RFD302" s="730"/>
      <c r="RFE302" s="730"/>
      <c r="RFF302" s="730"/>
      <c r="RFG302" s="730"/>
      <c r="RFH302" s="730"/>
      <c r="RFI302" s="730"/>
      <c r="RFJ302" s="730"/>
      <c r="RFK302" s="730"/>
      <c r="RFL302" s="730"/>
      <c r="RFM302" s="730"/>
      <c r="RFN302" s="730"/>
      <c r="RFO302" s="730"/>
      <c r="RFP302" s="730"/>
      <c r="RFQ302" s="730"/>
      <c r="RFR302" s="730"/>
      <c r="RFS302" s="730"/>
      <c r="RFT302" s="730"/>
      <c r="RFU302" s="730"/>
      <c r="RFV302" s="730"/>
      <c r="RFW302" s="730"/>
      <c r="RFX302" s="730"/>
      <c r="RFY302" s="730"/>
      <c r="RFZ302" s="730"/>
      <c r="RGA302" s="730"/>
      <c r="RGB302" s="730"/>
      <c r="RGC302" s="730"/>
      <c r="RGD302" s="730"/>
      <c r="RGE302" s="730"/>
      <c r="RGF302" s="730"/>
      <c r="RGG302" s="730"/>
      <c r="RGH302" s="730"/>
      <c r="RGI302" s="730"/>
      <c r="RGJ302" s="730"/>
      <c r="RGK302" s="730"/>
      <c r="RGL302" s="730"/>
      <c r="RGM302" s="730"/>
      <c r="RGN302" s="730"/>
      <c r="RGO302" s="730"/>
      <c r="RGP302" s="730"/>
      <c r="RGQ302" s="730"/>
      <c r="RGR302" s="730"/>
      <c r="RGS302" s="730"/>
      <c r="RGT302" s="730"/>
      <c r="RGU302" s="730"/>
      <c r="RGV302" s="730"/>
      <c r="RGW302" s="730"/>
      <c r="RGX302" s="730"/>
      <c r="RGY302" s="730"/>
      <c r="RGZ302" s="730"/>
      <c r="RHA302" s="730"/>
      <c r="RHB302" s="730"/>
      <c r="RHC302" s="730"/>
      <c r="RHD302" s="730"/>
      <c r="RHE302" s="730"/>
      <c r="RHF302" s="730"/>
      <c r="RHG302" s="730"/>
      <c r="RHH302" s="730"/>
      <c r="RHI302" s="730"/>
      <c r="RHJ302" s="730"/>
      <c r="RHK302" s="730"/>
      <c r="RHL302" s="730"/>
      <c r="RHM302" s="730"/>
      <c r="RHN302" s="730"/>
      <c r="RHO302" s="730"/>
      <c r="RHP302" s="730"/>
      <c r="RHQ302" s="730"/>
      <c r="RHR302" s="730"/>
      <c r="RHS302" s="730"/>
      <c r="RHT302" s="730"/>
      <c r="RHU302" s="730"/>
      <c r="RHV302" s="730"/>
      <c r="RHW302" s="730"/>
      <c r="RHX302" s="730"/>
      <c r="RHY302" s="730"/>
      <c r="RHZ302" s="730"/>
      <c r="RIA302" s="730"/>
      <c r="RIB302" s="730"/>
      <c r="RIC302" s="730"/>
      <c r="RID302" s="730"/>
      <c r="RIE302" s="730"/>
      <c r="RIF302" s="730"/>
      <c r="RIG302" s="730"/>
      <c r="RIH302" s="730"/>
      <c r="RII302" s="730"/>
      <c r="RIJ302" s="730"/>
      <c r="RIK302" s="730"/>
      <c r="RIL302" s="730"/>
      <c r="RIM302" s="730"/>
      <c r="RIN302" s="730"/>
      <c r="RIO302" s="730"/>
      <c r="RIP302" s="730"/>
      <c r="RIQ302" s="730"/>
      <c r="RIR302" s="730"/>
      <c r="RIS302" s="730"/>
      <c r="RIT302" s="730"/>
      <c r="RIU302" s="730"/>
      <c r="RIV302" s="730"/>
      <c r="RIW302" s="730"/>
      <c r="RIX302" s="730"/>
      <c r="RIY302" s="730"/>
      <c r="RIZ302" s="730"/>
      <c r="RJA302" s="730"/>
      <c r="RJB302" s="730"/>
      <c r="RJC302" s="730"/>
      <c r="RJD302" s="730"/>
      <c r="RJE302" s="730"/>
      <c r="RJF302" s="730"/>
      <c r="RJG302" s="730"/>
      <c r="RJH302" s="730"/>
      <c r="RJI302" s="730"/>
      <c r="RJJ302" s="730"/>
      <c r="RJK302" s="730"/>
      <c r="RJL302" s="730"/>
      <c r="RJM302" s="730"/>
      <c r="RJN302" s="730"/>
      <c r="RJO302" s="730"/>
      <c r="RJP302" s="730"/>
      <c r="RJQ302" s="730"/>
      <c r="RJR302" s="730"/>
      <c r="RJS302" s="730"/>
      <c r="RJT302" s="730"/>
      <c r="RJU302" s="730"/>
      <c r="RJV302" s="730"/>
      <c r="RJW302" s="730"/>
      <c r="RJX302" s="730"/>
      <c r="RJY302" s="730"/>
      <c r="RJZ302" s="730"/>
      <c r="RKA302" s="730"/>
      <c r="RKB302" s="730"/>
      <c r="RKC302" s="730"/>
      <c r="RKD302" s="730"/>
      <c r="RKE302" s="730"/>
      <c r="RKF302" s="730"/>
      <c r="RKG302" s="730"/>
      <c r="RKH302" s="730"/>
      <c r="RKI302" s="730"/>
      <c r="RKJ302" s="730"/>
      <c r="RKK302" s="730"/>
      <c r="RKL302" s="730"/>
      <c r="RKM302" s="730"/>
      <c r="RKN302" s="730"/>
      <c r="RKO302" s="730"/>
      <c r="RKP302" s="730"/>
      <c r="RKQ302" s="730"/>
      <c r="RKR302" s="730"/>
      <c r="RKS302" s="730"/>
      <c r="RKT302" s="730"/>
      <c r="RKU302" s="730"/>
      <c r="RKV302" s="730"/>
      <c r="RKW302" s="730"/>
      <c r="RKX302" s="730"/>
      <c r="RKY302" s="730"/>
      <c r="RKZ302" s="730"/>
      <c r="RLA302" s="730"/>
      <c r="RLB302" s="730"/>
      <c r="RLC302" s="730"/>
      <c r="RLD302" s="730"/>
      <c r="RLE302" s="730"/>
      <c r="RLF302" s="730"/>
      <c r="RLG302" s="730"/>
      <c r="RLH302" s="730"/>
      <c r="RLI302" s="730"/>
      <c r="RLJ302" s="730"/>
      <c r="RLK302" s="730"/>
      <c r="RLL302" s="730"/>
      <c r="RLM302" s="730"/>
      <c r="RLN302" s="730"/>
      <c r="RLO302" s="730"/>
      <c r="RLP302" s="730"/>
      <c r="RLQ302" s="730"/>
      <c r="RLR302" s="730"/>
      <c r="RLS302" s="730"/>
      <c r="RLT302" s="730"/>
      <c r="RLU302" s="730"/>
      <c r="RLV302" s="730"/>
      <c r="RLW302" s="730"/>
      <c r="RLX302" s="730"/>
      <c r="RLY302" s="730"/>
      <c r="RLZ302" s="730"/>
      <c r="RMA302" s="730"/>
      <c r="RMB302" s="730"/>
      <c r="RMC302" s="730"/>
      <c r="RMD302" s="730"/>
      <c r="RME302" s="730"/>
      <c r="RMF302" s="730"/>
      <c r="RMG302" s="730"/>
      <c r="RMH302" s="730"/>
      <c r="RMI302" s="730"/>
      <c r="RMJ302" s="730"/>
      <c r="RMK302" s="730"/>
      <c r="RML302" s="730"/>
      <c r="RMM302" s="730"/>
      <c r="RMN302" s="730"/>
      <c r="RMO302" s="730"/>
      <c r="RMP302" s="730"/>
      <c r="RMQ302" s="730"/>
      <c r="RMR302" s="730"/>
      <c r="RMS302" s="730"/>
      <c r="RMT302" s="730"/>
      <c r="RMU302" s="730"/>
      <c r="RMV302" s="730"/>
      <c r="RMW302" s="730"/>
      <c r="RMX302" s="730"/>
      <c r="RMY302" s="730"/>
      <c r="RMZ302" s="730"/>
      <c r="RNA302" s="730"/>
      <c r="RNB302" s="730"/>
      <c r="RNC302" s="730"/>
      <c r="RND302" s="730"/>
      <c r="RNE302" s="730"/>
      <c r="RNF302" s="730"/>
      <c r="RNG302" s="730"/>
      <c r="RNH302" s="730"/>
      <c r="RNI302" s="730"/>
      <c r="RNJ302" s="730"/>
      <c r="RNK302" s="730"/>
      <c r="RNL302" s="730"/>
      <c r="RNM302" s="730"/>
      <c r="RNN302" s="730"/>
      <c r="RNO302" s="730"/>
      <c r="RNP302" s="730"/>
      <c r="RNQ302" s="730"/>
      <c r="RNR302" s="730"/>
      <c r="RNS302" s="730"/>
      <c r="RNT302" s="730"/>
      <c r="RNU302" s="730"/>
      <c r="RNV302" s="730"/>
      <c r="RNW302" s="730"/>
      <c r="RNX302" s="730"/>
      <c r="RNY302" s="730"/>
      <c r="RNZ302" s="730"/>
      <c r="ROA302" s="730"/>
      <c r="ROB302" s="730"/>
      <c r="ROC302" s="730"/>
      <c r="ROD302" s="730"/>
      <c r="ROE302" s="730"/>
      <c r="ROF302" s="730"/>
      <c r="ROG302" s="730"/>
      <c r="ROH302" s="730"/>
      <c r="ROI302" s="730"/>
      <c r="ROJ302" s="730"/>
      <c r="ROK302" s="730"/>
      <c r="ROL302" s="730"/>
      <c r="ROM302" s="730"/>
      <c r="RON302" s="730"/>
      <c r="ROO302" s="730"/>
      <c r="ROP302" s="730"/>
      <c r="ROQ302" s="730"/>
      <c r="ROR302" s="730"/>
      <c r="ROS302" s="730"/>
      <c r="ROT302" s="730"/>
      <c r="ROU302" s="730"/>
      <c r="ROV302" s="730"/>
      <c r="ROW302" s="730"/>
      <c r="ROX302" s="730"/>
      <c r="ROY302" s="730"/>
      <c r="ROZ302" s="730"/>
      <c r="RPA302" s="730"/>
      <c r="RPB302" s="730"/>
      <c r="RPC302" s="730"/>
      <c r="RPD302" s="730"/>
      <c r="RPE302" s="730"/>
      <c r="RPF302" s="730"/>
      <c r="RPG302" s="730"/>
      <c r="RPH302" s="730"/>
      <c r="RPI302" s="730"/>
      <c r="RPJ302" s="730"/>
      <c r="RPK302" s="730"/>
      <c r="RPL302" s="730"/>
      <c r="RPM302" s="730"/>
      <c r="RPN302" s="730"/>
      <c r="RPO302" s="730"/>
      <c r="RPP302" s="730"/>
      <c r="RPQ302" s="730"/>
      <c r="RPR302" s="730"/>
      <c r="RPS302" s="730"/>
      <c r="RPT302" s="730"/>
      <c r="RPU302" s="730"/>
      <c r="RPV302" s="730"/>
      <c r="RPW302" s="730"/>
      <c r="RPX302" s="730"/>
      <c r="RPY302" s="730"/>
      <c r="RPZ302" s="730"/>
      <c r="RQA302" s="730"/>
      <c r="RQB302" s="730"/>
      <c r="RQC302" s="730"/>
      <c r="RQD302" s="730"/>
      <c r="RQE302" s="730"/>
      <c r="RQF302" s="730"/>
      <c r="RQG302" s="730"/>
      <c r="RQH302" s="730"/>
      <c r="RQI302" s="730"/>
      <c r="RQJ302" s="730"/>
      <c r="RQK302" s="730"/>
      <c r="RQL302" s="730"/>
      <c r="RQM302" s="730"/>
      <c r="RQN302" s="730"/>
      <c r="RQO302" s="730"/>
      <c r="RQP302" s="730"/>
      <c r="RQQ302" s="730"/>
      <c r="RQR302" s="730"/>
      <c r="RQS302" s="730"/>
      <c r="RQT302" s="730"/>
      <c r="RQU302" s="730"/>
      <c r="RQV302" s="730"/>
      <c r="RQW302" s="730"/>
      <c r="RQX302" s="730"/>
      <c r="RQY302" s="730"/>
      <c r="RQZ302" s="730"/>
      <c r="RRA302" s="730"/>
      <c r="RRB302" s="730"/>
      <c r="RRC302" s="730"/>
      <c r="RRD302" s="730"/>
      <c r="RRE302" s="730"/>
      <c r="RRF302" s="730"/>
      <c r="RRG302" s="730"/>
      <c r="RRH302" s="730"/>
      <c r="RRI302" s="730"/>
      <c r="RRJ302" s="730"/>
      <c r="RRK302" s="730"/>
      <c r="RRL302" s="730"/>
      <c r="RRM302" s="730"/>
      <c r="RRN302" s="730"/>
      <c r="RRO302" s="730"/>
      <c r="RRP302" s="730"/>
      <c r="RRQ302" s="730"/>
      <c r="RRR302" s="730"/>
      <c r="RRS302" s="730"/>
      <c r="RRT302" s="730"/>
      <c r="RRU302" s="730"/>
      <c r="RRV302" s="730"/>
      <c r="RRW302" s="730"/>
      <c r="RRX302" s="730"/>
      <c r="RRY302" s="730"/>
      <c r="RRZ302" s="730"/>
      <c r="RSA302" s="730"/>
      <c r="RSB302" s="730"/>
      <c r="RSC302" s="730"/>
      <c r="RSD302" s="730"/>
      <c r="RSE302" s="730"/>
      <c r="RSF302" s="730"/>
      <c r="RSG302" s="730"/>
      <c r="RSH302" s="730"/>
      <c r="RSI302" s="730"/>
      <c r="RSJ302" s="730"/>
      <c r="RSK302" s="730"/>
      <c r="RSL302" s="730"/>
      <c r="RSM302" s="730"/>
      <c r="RSN302" s="730"/>
      <c r="RSO302" s="730"/>
      <c r="RSP302" s="730"/>
      <c r="RSQ302" s="730"/>
      <c r="RSR302" s="730"/>
      <c r="RSS302" s="730"/>
      <c r="RST302" s="730"/>
      <c r="RSU302" s="730"/>
      <c r="RSV302" s="730"/>
      <c r="RSW302" s="730"/>
      <c r="RSX302" s="730"/>
      <c r="RSY302" s="730"/>
      <c r="RSZ302" s="730"/>
      <c r="RTA302" s="730"/>
      <c r="RTB302" s="730"/>
      <c r="RTC302" s="730"/>
      <c r="RTD302" s="730"/>
      <c r="RTE302" s="730"/>
      <c r="RTF302" s="730"/>
      <c r="RTG302" s="730"/>
      <c r="RTH302" s="730"/>
      <c r="RTI302" s="730"/>
      <c r="RTJ302" s="730"/>
      <c r="RTK302" s="730"/>
      <c r="RTL302" s="730"/>
      <c r="RTM302" s="730"/>
      <c r="RTN302" s="730"/>
      <c r="RTO302" s="730"/>
      <c r="RTP302" s="730"/>
      <c r="RTQ302" s="730"/>
      <c r="RTR302" s="730"/>
      <c r="RTS302" s="730"/>
      <c r="RTT302" s="730"/>
      <c r="RTU302" s="730"/>
      <c r="RTV302" s="730"/>
      <c r="RTW302" s="730"/>
      <c r="RTX302" s="730"/>
      <c r="RTY302" s="730"/>
      <c r="RTZ302" s="730"/>
      <c r="RUA302" s="730"/>
      <c r="RUB302" s="730"/>
      <c r="RUC302" s="730"/>
      <c r="RUD302" s="730"/>
      <c r="RUE302" s="730"/>
      <c r="RUF302" s="730"/>
      <c r="RUG302" s="730"/>
      <c r="RUH302" s="730"/>
      <c r="RUI302" s="730"/>
      <c r="RUJ302" s="730"/>
      <c r="RUK302" s="730"/>
      <c r="RUL302" s="730"/>
      <c r="RUM302" s="730"/>
      <c r="RUN302" s="730"/>
      <c r="RUO302" s="730"/>
      <c r="RUP302" s="730"/>
      <c r="RUQ302" s="730"/>
      <c r="RUR302" s="730"/>
      <c r="RUS302" s="730"/>
      <c r="RUT302" s="730"/>
      <c r="RUU302" s="730"/>
      <c r="RUV302" s="730"/>
      <c r="RUW302" s="730"/>
      <c r="RUX302" s="730"/>
      <c r="RUY302" s="730"/>
      <c r="RUZ302" s="730"/>
      <c r="RVA302" s="730"/>
      <c r="RVB302" s="730"/>
      <c r="RVC302" s="730"/>
      <c r="RVD302" s="730"/>
      <c r="RVE302" s="730"/>
      <c r="RVF302" s="730"/>
      <c r="RVG302" s="730"/>
      <c r="RVH302" s="730"/>
      <c r="RVI302" s="730"/>
      <c r="RVJ302" s="730"/>
      <c r="RVK302" s="730"/>
      <c r="RVL302" s="730"/>
      <c r="RVM302" s="730"/>
      <c r="RVN302" s="730"/>
      <c r="RVO302" s="730"/>
      <c r="RVP302" s="730"/>
      <c r="RVQ302" s="730"/>
      <c r="RVR302" s="730"/>
      <c r="RVS302" s="730"/>
      <c r="RVT302" s="730"/>
      <c r="RVU302" s="730"/>
      <c r="RVV302" s="730"/>
      <c r="RVW302" s="730"/>
      <c r="RVX302" s="730"/>
      <c r="RVY302" s="730"/>
      <c r="RVZ302" s="730"/>
      <c r="RWA302" s="730"/>
      <c r="RWB302" s="730"/>
      <c r="RWC302" s="730"/>
      <c r="RWD302" s="730"/>
      <c r="RWE302" s="730"/>
      <c r="RWF302" s="730"/>
      <c r="RWG302" s="730"/>
      <c r="RWH302" s="730"/>
      <c r="RWI302" s="730"/>
      <c r="RWJ302" s="730"/>
      <c r="RWK302" s="730"/>
      <c r="RWL302" s="730"/>
      <c r="RWM302" s="730"/>
      <c r="RWN302" s="730"/>
      <c r="RWO302" s="730"/>
      <c r="RWP302" s="730"/>
      <c r="RWQ302" s="730"/>
      <c r="RWR302" s="730"/>
      <c r="RWS302" s="730"/>
      <c r="RWT302" s="730"/>
      <c r="RWU302" s="730"/>
      <c r="RWV302" s="730"/>
      <c r="RWW302" s="730"/>
      <c r="RWX302" s="730"/>
      <c r="RWY302" s="730"/>
      <c r="RWZ302" s="730"/>
      <c r="RXA302" s="730"/>
      <c r="RXB302" s="730"/>
      <c r="RXC302" s="730"/>
      <c r="RXD302" s="730"/>
      <c r="RXE302" s="730"/>
      <c r="RXF302" s="730"/>
      <c r="RXG302" s="730"/>
      <c r="RXH302" s="730"/>
      <c r="RXI302" s="730"/>
      <c r="RXJ302" s="730"/>
      <c r="RXK302" s="730"/>
      <c r="RXL302" s="730"/>
      <c r="RXM302" s="730"/>
      <c r="RXN302" s="730"/>
      <c r="RXO302" s="730"/>
      <c r="RXP302" s="730"/>
      <c r="RXQ302" s="730"/>
      <c r="RXR302" s="730"/>
      <c r="RXS302" s="730"/>
      <c r="RXT302" s="730"/>
      <c r="RXU302" s="730"/>
      <c r="RXV302" s="730"/>
      <c r="RXW302" s="730"/>
      <c r="RXX302" s="730"/>
      <c r="RXY302" s="730"/>
      <c r="RXZ302" s="730"/>
      <c r="RYA302" s="730"/>
      <c r="RYB302" s="730"/>
      <c r="RYC302" s="730"/>
      <c r="RYD302" s="730"/>
      <c r="RYE302" s="730"/>
      <c r="RYF302" s="730"/>
      <c r="RYG302" s="730"/>
      <c r="RYH302" s="730"/>
      <c r="RYI302" s="730"/>
      <c r="RYJ302" s="730"/>
      <c r="RYK302" s="730"/>
      <c r="RYL302" s="730"/>
      <c r="RYM302" s="730"/>
      <c r="RYN302" s="730"/>
      <c r="RYO302" s="730"/>
      <c r="RYP302" s="730"/>
      <c r="RYQ302" s="730"/>
      <c r="RYR302" s="730"/>
      <c r="RYS302" s="730"/>
      <c r="RYT302" s="730"/>
      <c r="RYU302" s="730"/>
      <c r="RYV302" s="730"/>
      <c r="RYW302" s="730"/>
      <c r="RYX302" s="730"/>
      <c r="RYY302" s="730"/>
      <c r="RYZ302" s="730"/>
      <c r="RZA302" s="730"/>
      <c r="RZB302" s="730"/>
      <c r="RZC302" s="730"/>
      <c r="RZD302" s="730"/>
      <c r="RZE302" s="730"/>
      <c r="RZF302" s="730"/>
      <c r="RZG302" s="730"/>
      <c r="RZH302" s="730"/>
      <c r="RZI302" s="730"/>
      <c r="RZJ302" s="730"/>
      <c r="RZK302" s="730"/>
      <c r="RZL302" s="730"/>
      <c r="RZM302" s="730"/>
      <c r="RZN302" s="730"/>
      <c r="RZO302" s="730"/>
      <c r="RZP302" s="730"/>
      <c r="RZQ302" s="730"/>
      <c r="RZR302" s="730"/>
      <c r="RZS302" s="730"/>
      <c r="RZT302" s="730"/>
      <c r="RZU302" s="730"/>
      <c r="RZV302" s="730"/>
      <c r="RZW302" s="730"/>
      <c r="RZX302" s="730"/>
      <c r="RZY302" s="730"/>
      <c r="RZZ302" s="730"/>
      <c r="SAA302" s="730"/>
      <c r="SAB302" s="730"/>
      <c r="SAC302" s="730"/>
      <c r="SAD302" s="730"/>
      <c r="SAE302" s="730"/>
      <c r="SAF302" s="730"/>
      <c r="SAG302" s="730"/>
      <c r="SAH302" s="730"/>
      <c r="SAI302" s="730"/>
      <c r="SAJ302" s="730"/>
      <c r="SAK302" s="730"/>
      <c r="SAL302" s="730"/>
      <c r="SAM302" s="730"/>
      <c r="SAN302" s="730"/>
      <c r="SAO302" s="730"/>
      <c r="SAP302" s="730"/>
      <c r="SAQ302" s="730"/>
      <c r="SAR302" s="730"/>
      <c r="SAS302" s="730"/>
      <c r="SAT302" s="730"/>
      <c r="SAU302" s="730"/>
      <c r="SAV302" s="730"/>
      <c r="SAW302" s="730"/>
      <c r="SAX302" s="730"/>
      <c r="SAY302" s="730"/>
      <c r="SAZ302" s="730"/>
      <c r="SBA302" s="730"/>
      <c r="SBB302" s="730"/>
      <c r="SBC302" s="730"/>
      <c r="SBD302" s="730"/>
      <c r="SBE302" s="730"/>
      <c r="SBF302" s="730"/>
      <c r="SBG302" s="730"/>
      <c r="SBH302" s="730"/>
      <c r="SBI302" s="730"/>
      <c r="SBJ302" s="730"/>
      <c r="SBK302" s="730"/>
      <c r="SBL302" s="730"/>
      <c r="SBM302" s="730"/>
      <c r="SBN302" s="730"/>
      <c r="SBO302" s="730"/>
      <c r="SBP302" s="730"/>
      <c r="SBQ302" s="730"/>
      <c r="SBR302" s="730"/>
      <c r="SBS302" s="730"/>
      <c r="SBT302" s="730"/>
      <c r="SBU302" s="730"/>
      <c r="SBV302" s="730"/>
      <c r="SBW302" s="730"/>
      <c r="SBX302" s="730"/>
      <c r="SBY302" s="730"/>
      <c r="SBZ302" s="730"/>
      <c r="SCA302" s="730"/>
      <c r="SCB302" s="730"/>
      <c r="SCC302" s="730"/>
      <c r="SCD302" s="730"/>
      <c r="SCE302" s="730"/>
      <c r="SCF302" s="730"/>
      <c r="SCG302" s="730"/>
      <c r="SCH302" s="730"/>
      <c r="SCI302" s="730"/>
      <c r="SCJ302" s="730"/>
      <c r="SCK302" s="730"/>
      <c r="SCL302" s="730"/>
      <c r="SCM302" s="730"/>
      <c r="SCN302" s="730"/>
      <c r="SCO302" s="730"/>
      <c r="SCP302" s="730"/>
      <c r="SCQ302" s="730"/>
      <c r="SCR302" s="730"/>
      <c r="SCS302" s="730"/>
      <c r="SCT302" s="730"/>
      <c r="SCU302" s="730"/>
      <c r="SCV302" s="730"/>
      <c r="SCW302" s="730"/>
      <c r="SCX302" s="730"/>
      <c r="SCY302" s="730"/>
      <c r="SCZ302" s="730"/>
      <c r="SDA302" s="730"/>
      <c r="SDB302" s="730"/>
      <c r="SDC302" s="730"/>
      <c r="SDD302" s="730"/>
      <c r="SDE302" s="730"/>
      <c r="SDF302" s="730"/>
      <c r="SDG302" s="730"/>
      <c r="SDH302" s="730"/>
      <c r="SDI302" s="730"/>
      <c r="SDJ302" s="730"/>
      <c r="SDK302" s="730"/>
      <c r="SDL302" s="730"/>
      <c r="SDM302" s="730"/>
      <c r="SDN302" s="730"/>
      <c r="SDO302" s="730"/>
      <c r="SDP302" s="730"/>
      <c r="SDQ302" s="730"/>
      <c r="SDR302" s="730"/>
      <c r="SDS302" s="730"/>
      <c r="SDT302" s="730"/>
      <c r="SDU302" s="730"/>
      <c r="SDV302" s="730"/>
      <c r="SDW302" s="730"/>
      <c r="SDX302" s="730"/>
      <c r="SDY302" s="730"/>
      <c r="SDZ302" s="730"/>
      <c r="SEA302" s="730"/>
      <c r="SEB302" s="730"/>
      <c r="SEC302" s="730"/>
      <c r="SED302" s="730"/>
      <c r="SEE302" s="730"/>
      <c r="SEF302" s="730"/>
      <c r="SEG302" s="730"/>
      <c r="SEH302" s="730"/>
      <c r="SEI302" s="730"/>
      <c r="SEJ302" s="730"/>
      <c r="SEK302" s="730"/>
      <c r="SEL302" s="730"/>
      <c r="SEM302" s="730"/>
      <c r="SEN302" s="730"/>
      <c r="SEO302" s="730"/>
      <c r="SEP302" s="730"/>
      <c r="SEQ302" s="730"/>
      <c r="SER302" s="730"/>
      <c r="SES302" s="730"/>
      <c r="SET302" s="730"/>
      <c r="SEU302" s="730"/>
      <c r="SEV302" s="730"/>
      <c r="SEW302" s="730"/>
      <c r="SEX302" s="730"/>
      <c r="SEY302" s="730"/>
      <c r="SEZ302" s="730"/>
      <c r="SFA302" s="730"/>
      <c r="SFB302" s="730"/>
      <c r="SFC302" s="730"/>
      <c r="SFD302" s="730"/>
      <c r="SFE302" s="730"/>
      <c r="SFF302" s="730"/>
      <c r="SFG302" s="730"/>
      <c r="SFH302" s="730"/>
      <c r="SFI302" s="730"/>
      <c r="SFJ302" s="730"/>
      <c r="SFK302" s="730"/>
      <c r="SFL302" s="730"/>
      <c r="SFM302" s="730"/>
      <c r="SFN302" s="730"/>
      <c r="SFO302" s="730"/>
      <c r="SFP302" s="730"/>
      <c r="SFQ302" s="730"/>
      <c r="SFR302" s="730"/>
      <c r="SFS302" s="730"/>
      <c r="SFT302" s="730"/>
      <c r="SFU302" s="730"/>
      <c r="SFV302" s="730"/>
      <c r="SFW302" s="730"/>
      <c r="SFX302" s="730"/>
      <c r="SFY302" s="730"/>
      <c r="SFZ302" s="730"/>
      <c r="SGA302" s="730"/>
      <c r="SGB302" s="730"/>
      <c r="SGC302" s="730"/>
      <c r="SGD302" s="730"/>
      <c r="SGE302" s="730"/>
      <c r="SGF302" s="730"/>
      <c r="SGG302" s="730"/>
      <c r="SGH302" s="730"/>
      <c r="SGI302" s="730"/>
      <c r="SGJ302" s="730"/>
      <c r="SGK302" s="730"/>
      <c r="SGL302" s="730"/>
      <c r="SGM302" s="730"/>
      <c r="SGN302" s="730"/>
      <c r="SGO302" s="730"/>
      <c r="SGP302" s="730"/>
      <c r="SGQ302" s="730"/>
      <c r="SGR302" s="730"/>
      <c r="SGS302" s="730"/>
      <c r="SGT302" s="730"/>
      <c r="SGU302" s="730"/>
      <c r="SGV302" s="730"/>
      <c r="SGW302" s="730"/>
      <c r="SGX302" s="730"/>
      <c r="SGY302" s="730"/>
      <c r="SGZ302" s="730"/>
      <c r="SHA302" s="730"/>
      <c r="SHB302" s="730"/>
      <c r="SHC302" s="730"/>
      <c r="SHD302" s="730"/>
      <c r="SHE302" s="730"/>
      <c r="SHF302" s="730"/>
      <c r="SHG302" s="730"/>
      <c r="SHH302" s="730"/>
      <c r="SHI302" s="730"/>
      <c r="SHJ302" s="730"/>
      <c r="SHK302" s="730"/>
      <c r="SHL302" s="730"/>
      <c r="SHM302" s="730"/>
      <c r="SHN302" s="730"/>
      <c r="SHO302" s="730"/>
      <c r="SHP302" s="730"/>
      <c r="SHQ302" s="730"/>
      <c r="SHR302" s="730"/>
      <c r="SHS302" s="730"/>
      <c r="SHT302" s="730"/>
      <c r="SHU302" s="730"/>
      <c r="SHV302" s="730"/>
      <c r="SHW302" s="730"/>
      <c r="SHX302" s="730"/>
      <c r="SHY302" s="730"/>
      <c r="SHZ302" s="730"/>
      <c r="SIA302" s="730"/>
      <c r="SIB302" s="730"/>
      <c r="SIC302" s="730"/>
      <c r="SID302" s="730"/>
      <c r="SIE302" s="730"/>
      <c r="SIF302" s="730"/>
      <c r="SIG302" s="730"/>
      <c r="SIH302" s="730"/>
      <c r="SII302" s="730"/>
      <c r="SIJ302" s="730"/>
      <c r="SIK302" s="730"/>
      <c r="SIL302" s="730"/>
      <c r="SIM302" s="730"/>
      <c r="SIN302" s="730"/>
      <c r="SIO302" s="730"/>
      <c r="SIP302" s="730"/>
      <c r="SIQ302" s="730"/>
      <c r="SIR302" s="730"/>
      <c r="SIS302" s="730"/>
      <c r="SIT302" s="730"/>
      <c r="SIU302" s="730"/>
      <c r="SIV302" s="730"/>
      <c r="SIW302" s="730"/>
      <c r="SIX302" s="730"/>
      <c r="SIY302" s="730"/>
      <c r="SIZ302" s="730"/>
      <c r="SJA302" s="730"/>
      <c r="SJB302" s="730"/>
      <c r="SJC302" s="730"/>
      <c r="SJD302" s="730"/>
      <c r="SJE302" s="730"/>
      <c r="SJF302" s="730"/>
      <c r="SJG302" s="730"/>
      <c r="SJH302" s="730"/>
      <c r="SJI302" s="730"/>
      <c r="SJJ302" s="730"/>
      <c r="SJK302" s="730"/>
      <c r="SJL302" s="730"/>
      <c r="SJM302" s="730"/>
      <c r="SJN302" s="730"/>
      <c r="SJO302" s="730"/>
      <c r="SJP302" s="730"/>
      <c r="SJQ302" s="730"/>
      <c r="SJR302" s="730"/>
      <c r="SJS302" s="730"/>
      <c r="SJT302" s="730"/>
      <c r="SJU302" s="730"/>
      <c r="SJV302" s="730"/>
      <c r="SJW302" s="730"/>
      <c r="SJX302" s="730"/>
      <c r="SJY302" s="730"/>
      <c r="SJZ302" s="730"/>
      <c r="SKA302" s="730"/>
      <c r="SKB302" s="730"/>
      <c r="SKC302" s="730"/>
      <c r="SKD302" s="730"/>
      <c r="SKE302" s="730"/>
      <c r="SKF302" s="730"/>
      <c r="SKG302" s="730"/>
      <c r="SKH302" s="730"/>
      <c r="SKI302" s="730"/>
      <c r="SKJ302" s="730"/>
      <c r="SKK302" s="730"/>
      <c r="SKL302" s="730"/>
      <c r="SKM302" s="730"/>
      <c r="SKN302" s="730"/>
      <c r="SKO302" s="730"/>
      <c r="SKP302" s="730"/>
      <c r="SKQ302" s="730"/>
      <c r="SKR302" s="730"/>
      <c r="SKS302" s="730"/>
      <c r="SKT302" s="730"/>
      <c r="SKU302" s="730"/>
      <c r="SKV302" s="730"/>
      <c r="SKW302" s="730"/>
      <c r="SKX302" s="730"/>
      <c r="SKY302" s="730"/>
      <c r="SKZ302" s="730"/>
      <c r="SLA302" s="730"/>
      <c r="SLB302" s="730"/>
      <c r="SLC302" s="730"/>
      <c r="SLD302" s="730"/>
      <c r="SLE302" s="730"/>
      <c r="SLF302" s="730"/>
      <c r="SLG302" s="730"/>
      <c r="SLH302" s="730"/>
      <c r="SLI302" s="730"/>
      <c r="SLJ302" s="730"/>
      <c r="SLK302" s="730"/>
      <c r="SLL302" s="730"/>
      <c r="SLM302" s="730"/>
      <c r="SLN302" s="730"/>
      <c r="SLO302" s="730"/>
      <c r="SLP302" s="730"/>
      <c r="SLQ302" s="730"/>
      <c r="SLR302" s="730"/>
      <c r="SLS302" s="730"/>
      <c r="SLT302" s="730"/>
      <c r="SLU302" s="730"/>
      <c r="SLV302" s="730"/>
      <c r="SLW302" s="730"/>
      <c r="SLX302" s="730"/>
      <c r="SLY302" s="730"/>
      <c r="SLZ302" s="730"/>
      <c r="SMA302" s="730"/>
      <c r="SMB302" s="730"/>
      <c r="SMC302" s="730"/>
      <c r="SMD302" s="730"/>
      <c r="SME302" s="730"/>
      <c r="SMF302" s="730"/>
      <c r="SMG302" s="730"/>
      <c r="SMH302" s="730"/>
      <c r="SMI302" s="730"/>
      <c r="SMJ302" s="730"/>
      <c r="SMK302" s="730"/>
      <c r="SML302" s="730"/>
      <c r="SMM302" s="730"/>
      <c r="SMN302" s="730"/>
      <c r="SMO302" s="730"/>
      <c r="SMP302" s="730"/>
      <c r="SMQ302" s="730"/>
      <c r="SMR302" s="730"/>
      <c r="SMS302" s="730"/>
      <c r="SMT302" s="730"/>
      <c r="SMU302" s="730"/>
      <c r="SMV302" s="730"/>
      <c r="SMW302" s="730"/>
      <c r="SMX302" s="730"/>
      <c r="SMY302" s="730"/>
      <c r="SMZ302" s="730"/>
      <c r="SNA302" s="730"/>
      <c r="SNB302" s="730"/>
      <c r="SNC302" s="730"/>
      <c r="SND302" s="730"/>
      <c r="SNE302" s="730"/>
      <c r="SNF302" s="730"/>
      <c r="SNG302" s="730"/>
      <c r="SNH302" s="730"/>
      <c r="SNI302" s="730"/>
      <c r="SNJ302" s="730"/>
      <c r="SNK302" s="730"/>
      <c r="SNL302" s="730"/>
      <c r="SNM302" s="730"/>
      <c r="SNN302" s="730"/>
      <c r="SNO302" s="730"/>
      <c r="SNP302" s="730"/>
      <c r="SNQ302" s="730"/>
      <c r="SNR302" s="730"/>
      <c r="SNS302" s="730"/>
      <c r="SNT302" s="730"/>
      <c r="SNU302" s="730"/>
      <c r="SNV302" s="730"/>
      <c r="SNW302" s="730"/>
      <c r="SNX302" s="730"/>
      <c r="SNY302" s="730"/>
      <c r="SNZ302" s="730"/>
      <c r="SOA302" s="730"/>
      <c r="SOB302" s="730"/>
      <c r="SOC302" s="730"/>
      <c r="SOD302" s="730"/>
      <c r="SOE302" s="730"/>
      <c r="SOF302" s="730"/>
      <c r="SOG302" s="730"/>
      <c r="SOH302" s="730"/>
      <c r="SOI302" s="730"/>
      <c r="SOJ302" s="730"/>
      <c r="SOK302" s="730"/>
      <c r="SOL302" s="730"/>
      <c r="SOM302" s="730"/>
      <c r="SON302" s="730"/>
      <c r="SOO302" s="730"/>
      <c r="SOP302" s="730"/>
      <c r="SOQ302" s="730"/>
      <c r="SOR302" s="730"/>
      <c r="SOS302" s="730"/>
      <c r="SOT302" s="730"/>
      <c r="SOU302" s="730"/>
      <c r="SOV302" s="730"/>
      <c r="SOW302" s="730"/>
      <c r="SOX302" s="730"/>
      <c r="SOY302" s="730"/>
      <c r="SOZ302" s="730"/>
      <c r="SPA302" s="730"/>
      <c r="SPB302" s="730"/>
      <c r="SPC302" s="730"/>
      <c r="SPD302" s="730"/>
      <c r="SPE302" s="730"/>
      <c r="SPF302" s="730"/>
      <c r="SPG302" s="730"/>
      <c r="SPH302" s="730"/>
      <c r="SPI302" s="730"/>
      <c r="SPJ302" s="730"/>
      <c r="SPK302" s="730"/>
      <c r="SPL302" s="730"/>
      <c r="SPM302" s="730"/>
      <c r="SPN302" s="730"/>
      <c r="SPO302" s="730"/>
      <c r="SPP302" s="730"/>
      <c r="SPQ302" s="730"/>
      <c r="SPR302" s="730"/>
      <c r="SPS302" s="730"/>
      <c r="SPT302" s="730"/>
      <c r="SPU302" s="730"/>
      <c r="SPV302" s="730"/>
      <c r="SPW302" s="730"/>
      <c r="SPX302" s="730"/>
      <c r="SPY302" s="730"/>
      <c r="SPZ302" s="730"/>
      <c r="SQA302" s="730"/>
      <c r="SQB302" s="730"/>
      <c r="SQC302" s="730"/>
      <c r="SQD302" s="730"/>
      <c r="SQE302" s="730"/>
      <c r="SQF302" s="730"/>
      <c r="SQG302" s="730"/>
      <c r="SQH302" s="730"/>
      <c r="SQI302" s="730"/>
      <c r="SQJ302" s="730"/>
      <c r="SQK302" s="730"/>
      <c r="SQL302" s="730"/>
      <c r="SQM302" s="730"/>
      <c r="SQN302" s="730"/>
      <c r="SQO302" s="730"/>
      <c r="SQP302" s="730"/>
      <c r="SQQ302" s="730"/>
      <c r="SQR302" s="730"/>
      <c r="SQS302" s="730"/>
      <c r="SQT302" s="730"/>
      <c r="SQU302" s="730"/>
      <c r="SQV302" s="730"/>
      <c r="SQW302" s="730"/>
      <c r="SQX302" s="730"/>
      <c r="SQY302" s="730"/>
      <c r="SQZ302" s="730"/>
      <c r="SRA302" s="730"/>
      <c r="SRB302" s="730"/>
      <c r="SRC302" s="730"/>
      <c r="SRD302" s="730"/>
      <c r="SRE302" s="730"/>
      <c r="SRF302" s="730"/>
      <c r="SRG302" s="730"/>
      <c r="SRH302" s="730"/>
      <c r="SRI302" s="730"/>
      <c r="SRJ302" s="730"/>
      <c r="SRK302" s="730"/>
      <c r="SRL302" s="730"/>
      <c r="SRM302" s="730"/>
      <c r="SRN302" s="730"/>
      <c r="SRO302" s="730"/>
      <c r="SRP302" s="730"/>
      <c r="SRQ302" s="730"/>
      <c r="SRR302" s="730"/>
      <c r="SRS302" s="730"/>
      <c r="SRT302" s="730"/>
      <c r="SRU302" s="730"/>
      <c r="SRV302" s="730"/>
      <c r="SRW302" s="730"/>
      <c r="SRX302" s="730"/>
      <c r="SRY302" s="730"/>
      <c r="SRZ302" s="730"/>
      <c r="SSA302" s="730"/>
      <c r="SSB302" s="730"/>
      <c r="SSC302" s="730"/>
      <c r="SSD302" s="730"/>
      <c r="SSE302" s="730"/>
      <c r="SSF302" s="730"/>
      <c r="SSG302" s="730"/>
      <c r="SSH302" s="730"/>
      <c r="SSI302" s="730"/>
      <c r="SSJ302" s="730"/>
      <c r="SSK302" s="730"/>
      <c r="SSL302" s="730"/>
      <c r="SSM302" s="730"/>
      <c r="SSN302" s="730"/>
      <c r="SSO302" s="730"/>
      <c r="SSP302" s="730"/>
      <c r="SSQ302" s="730"/>
      <c r="SSR302" s="730"/>
      <c r="SSS302" s="730"/>
      <c r="SST302" s="730"/>
      <c r="SSU302" s="730"/>
      <c r="SSV302" s="730"/>
      <c r="SSW302" s="730"/>
      <c r="SSX302" s="730"/>
      <c r="SSY302" s="730"/>
      <c r="SSZ302" s="730"/>
      <c r="STA302" s="730"/>
      <c r="STB302" s="730"/>
      <c r="STC302" s="730"/>
      <c r="STD302" s="730"/>
      <c r="STE302" s="730"/>
      <c r="STF302" s="730"/>
      <c r="STG302" s="730"/>
      <c r="STH302" s="730"/>
      <c r="STI302" s="730"/>
      <c r="STJ302" s="730"/>
      <c r="STK302" s="730"/>
      <c r="STL302" s="730"/>
      <c r="STM302" s="730"/>
      <c r="STN302" s="730"/>
      <c r="STO302" s="730"/>
      <c r="STP302" s="730"/>
      <c r="STQ302" s="730"/>
      <c r="STR302" s="730"/>
      <c r="STS302" s="730"/>
      <c r="STT302" s="730"/>
      <c r="STU302" s="730"/>
      <c r="STV302" s="730"/>
      <c r="STW302" s="730"/>
      <c r="STX302" s="730"/>
      <c r="STY302" s="730"/>
      <c r="STZ302" s="730"/>
      <c r="SUA302" s="730"/>
      <c r="SUB302" s="730"/>
      <c r="SUC302" s="730"/>
      <c r="SUD302" s="730"/>
      <c r="SUE302" s="730"/>
      <c r="SUF302" s="730"/>
      <c r="SUG302" s="730"/>
      <c r="SUH302" s="730"/>
      <c r="SUI302" s="730"/>
      <c r="SUJ302" s="730"/>
      <c r="SUK302" s="730"/>
      <c r="SUL302" s="730"/>
      <c r="SUM302" s="730"/>
      <c r="SUN302" s="730"/>
      <c r="SUO302" s="730"/>
      <c r="SUP302" s="730"/>
      <c r="SUQ302" s="730"/>
      <c r="SUR302" s="730"/>
      <c r="SUS302" s="730"/>
      <c r="SUT302" s="730"/>
      <c r="SUU302" s="730"/>
      <c r="SUV302" s="730"/>
      <c r="SUW302" s="730"/>
      <c r="SUX302" s="730"/>
      <c r="SUY302" s="730"/>
      <c r="SUZ302" s="730"/>
      <c r="SVA302" s="730"/>
      <c r="SVB302" s="730"/>
      <c r="SVC302" s="730"/>
      <c r="SVD302" s="730"/>
      <c r="SVE302" s="730"/>
      <c r="SVF302" s="730"/>
      <c r="SVG302" s="730"/>
      <c r="SVH302" s="730"/>
      <c r="SVI302" s="730"/>
      <c r="SVJ302" s="730"/>
      <c r="SVK302" s="730"/>
      <c r="SVL302" s="730"/>
      <c r="SVM302" s="730"/>
      <c r="SVN302" s="730"/>
      <c r="SVO302" s="730"/>
      <c r="SVP302" s="730"/>
      <c r="SVQ302" s="730"/>
      <c r="SVR302" s="730"/>
      <c r="SVS302" s="730"/>
      <c r="SVT302" s="730"/>
      <c r="SVU302" s="730"/>
      <c r="SVV302" s="730"/>
      <c r="SVW302" s="730"/>
      <c r="SVX302" s="730"/>
      <c r="SVY302" s="730"/>
      <c r="SVZ302" s="730"/>
      <c r="SWA302" s="730"/>
      <c r="SWB302" s="730"/>
      <c r="SWC302" s="730"/>
      <c r="SWD302" s="730"/>
      <c r="SWE302" s="730"/>
      <c r="SWF302" s="730"/>
      <c r="SWG302" s="730"/>
      <c r="SWH302" s="730"/>
      <c r="SWI302" s="730"/>
      <c r="SWJ302" s="730"/>
      <c r="SWK302" s="730"/>
      <c r="SWL302" s="730"/>
      <c r="SWM302" s="730"/>
      <c r="SWN302" s="730"/>
      <c r="SWO302" s="730"/>
      <c r="SWP302" s="730"/>
      <c r="SWQ302" s="730"/>
      <c r="SWR302" s="730"/>
      <c r="SWS302" s="730"/>
      <c r="SWT302" s="730"/>
      <c r="SWU302" s="730"/>
      <c r="SWV302" s="730"/>
      <c r="SWW302" s="730"/>
      <c r="SWX302" s="730"/>
      <c r="SWY302" s="730"/>
      <c r="SWZ302" s="730"/>
      <c r="SXA302" s="730"/>
      <c r="SXB302" s="730"/>
      <c r="SXC302" s="730"/>
      <c r="SXD302" s="730"/>
      <c r="SXE302" s="730"/>
      <c r="SXF302" s="730"/>
      <c r="SXG302" s="730"/>
      <c r="SXH302" s="730"/>
      <c r="SXI302" s="730"/>
      <c r="SXJ302" s="730"/>
      <c r="SXK302" s="730"/>
      <c r="SXL302" s="730"/>
      <c r="SXM302" s="730"/>
      <c r="SXN302" s="730"/>
      <c r="SXO302" s="730"/>
      <c r="SXP302" s="730"/>
      <c r="SXQ302" s="730"/>
      <c r="SXR302" s="730"/>
      <c r="SXS302" s="730"/>
      <c r="SXT302" s="730"/>
      <c r="SXU302" s="730"/>
      <c r="SXV302" s="730"/>
      <c r="SXW302" s="730"/>
      <c r="SXX302" s="730"/>
      <c r="SXY302" s="730"/>
      <c r="SXZ302" s="730"/>
      <c r="SYA302" s="730"/>
      <c r="SYB302" s="730"/>
      <c r="SYC302" s="730"/>
      <c r="SYD302" s="730"/>
      <c r="SYE302" s="730"/>
      <c r="SYF302" s="730"/>
      <c r="SYG302" s="730"/>
      <c r="SYH302" s="730"/>
      <c r="SYI302" s="730"/>
      <c r="SYJ302" s="730"/>
      <c r="SYK302" s="730"/>
      <c r="SYL302" s="730"/>
      <c r="SYM302" s="730"/>
      <c r="SYN302" s="730"/>
      <c r="SYO302" s="730"/>
      <c r="SYP302" s="730"/>
      <c r="SYQ302" s="730"/>
      <c r="SYR302" s="730"/>
      <c r="SYS302" s="730"/>
      <c r="SYT302" s="730"/>
      <c r="SYU302" s="730"/>
      <c r="SYV302" s="730"/>
      <c r="SYW302" s="730"/>
      <c r="SYX302" s="730"/>
      <c r="SYY302" s="730"/>
      <c r="SYZ302" s="730"/>
      <c r="SZA302" s="730"/>
      <c r="SZB302" s="730"/>
      <c r="SZC302" s="730"/>
      <c r="SZD302" s="730"/>
      <c r="SZE302" s="730"/>
      <c r="SZF302" s="730"/>
      <c r="SZG302" s="730"/>
      <c r="SZH302" s="730"/>
      <c r="SZI302" s="730"/>
      <c r="SZJ302" s="730"/>
      <c r="SZK302" s="730"/>
      <c r="SZL302" s="730"/>
      <c r="SZM302" s="730"/>
      <c r="SZN302" s="730"/>
      <c r="SZO302" s="730"/>
      <c r="SZP302" s="730"/>
      <c r="SZQ302" s="730"/>
      <c r="SZR302" s="730"/>
      <c r="SZS302" s="730"/>
      <c r="SZT302" s="730"/>
      <c r="SZU302" s="730"/>
      <c r="SZV302" s="730"/>
      <c r="SZW302" s="730"/>
      <c r="SZX302" s="730"/>
      <c r="SZY302" s="730"/>
      <c r="SZZ302" s="730"/>
      <c r="TAA302" s="730"/>
      <c r="TAB302" s="730"/>
      <c r="TAC302" s="730"/>
      <c r="TAD302" s="730"/>
      <c r="TAE302" s="730"/>
      <c r="TAF302" s="730"/>
      <c r="TAG302" s="730"/>
      <c r="TAH302" s="730"/>
      <c r="TAI302" s="730"/>
      <c r="TAJ302" s="730"/>
      <c r="TAK302" s="730"/>
      <c r="TAL302" s="730"/>
      <c r="TAM302" s="730"/>
      <c r="TAN302" s="730"/>
      <c r="TAO302" s="730"/>
      <c r="TAP302" s="730"/>
      <c r="TAQ302" s="730"/>
      <c r="TAR302" s="730"/>
      <c r="TAS302" s="730"/>
      <c r="TAT302" s="730"/>
      <c r="TAU302" s="730"/>
      <c r="TAV302" s="730"/>
      <c r="TAW302" s="730"/>
      <c r="TAX302" s="730"/>
      <c r="TAY302" s="730"/>
      <c r="TAZ302" s="730"/>
      <c r="TBA302" s="730"/>
      <c r="TBB302" s="730"/>
      <c r="TBC302" s="730"/>
      <c r="TBD302" s="730"/>
      <c r="TBE302" s="730"/>
      <c r="TBF302" s="730"/>
      <c r="TBG302" s="730"/>
      <c r="TBH302" s="730"/>
      <c r="TBI302" s="730"/>
      <c r="TBJ302" s="730"/>
      <c r="TBK302" s="730"/>
      <c r="TBL302" s="730"/>
      <c r="TBM302" s="730"/>
      <c r="TBN302" s="730"/>
      <c r="TBO302" s="730"/>
      <c r="TBP302" s="730"/>
      <c r="TBQ302" s="730"/>
      <c r="TBR302" s="730"/>
      <c r="TBS302" s="730"/>
      <c r="TBT302" s="730"/>
      <c r="TBU302" s="730"/>
      <c r="TBV302" s="730"/>
      <c r="TBW302" s="730"/>
      <c r="TBX302" s="730"/>
      <c r="TBY302" s="730"/>
      <c r="TBZ302" s="730"/>
      <c r="TCA302" s="730"/>
      <c r="TCB302" s="730"/>
      <c r="TCC302" s="730"/>
      <c r="TCD302" s="730"/>
      <c r="TCE302" s="730"/>
      <c r="TCF302" s="730"/>
      <c r="TCG302" s="730"/>
      <c r="TCH302" s="730"/>
      <c r="TCI302" s="730"/>
      <c r="TCJ302" s="730"/>
      <c r="TCK302" s="730"/>
      <c r="TCL302" s="730"/>
      <c r="TCM302" s="730"/>
      <c r="TCN302" s="730"/>
      <c r="TCO302" s="730"/>
      <c r="TCP302" s="730"/>
      <c r="TCQ302" s="730"/>
      <c r="TCR302" s="730"/>
      <c r="TCS302" s="730"/>
      <c r="TCT302" s="730"/>
      <c r="TCU302" s="730"/>
      <c r="TCV302" s="730"/>
      <c r="TCW302" s="730"/>
      <c r="TCX302" s="730"/>
      <c r="TCY302" s="730"/>
      <c r="TCZ302" s="730"/>
      <c r="TDA302" s="730"/>
      <c r="TDB302" s="730"/>
      <c r="TDC302" s="730"/>
      <c r="TDD302" s="730"/>
      <c r="TDE302" s="730"/>
      <c r="TDF302" s="730"/>
      <c r="TDG302" s="730"/>
      <c r="TDH302" s="730"/>
      <c r="TDI302" s="730"/>
      <c r="TDJ302" s="730"/>
      <c r="TDK302" s="730"/>
      <c r="TDL302" s="730"/>
      <c r="TDM302" s="730"/>
      <c r="TDN302" s="730"/>
      <c r="TDO302" s="730"/>
      <c r="TDP302" s="730"/>
      <c r="TDQ302" s="730"/>
      <c r="TDR302" s="730"/>
      <c r="TDS302" s="730"/>
      <c r="TDT302" s="730"/>
      <c r="TDU302" s="730"/>
      <c r="TDV302" s="730"/>
      <c r="TDW302" s="730"/>
      <c r="TDX302" s="730"/>
      <c r="TDY302" s="730"/>
      <c r="TDZ302" s="730"/>
      <c r="TEA302" s="730"/>
      <c r="TEB302" s="730"/>
      <c r="TEC302" s="730"/>
      <c r="TED302" s="730"/>
      <c r="TEE302" s="730"/>
      <c r="TEF302" s="730"/>
      <c r="TEG302" s="730"/>
      <c r="TEH302" s="730"/>
      <c r="TEI302" s="730"/>
      <c r="TEJ302" s="730"/>
      <c r="TEK302" s="730"/>
      <c r="TEL302" s="730"/>
      <c r="TEM302" s="730"/>
      <c r="TEN302" s="730"/>
      <c r="TEO302" s="730"/>
      <c r="TEP302" s="730"/>
      <c r="TEQ302" s="730"/>
      <c r="TER302" s="730"/>
      <c r="TES302" s="730"/>
      <c r="TET302" s="730"/>
      <c r="TEU302" s="730"/>
      <c r="TEV302" s="730"/>
      <c r="TEW302" s="730"/>
      <c r="TEX302" s="730"/>
      <c r="TEY302" s="730"/>
      <c r="TEZ302" s="730"/>
      <c r="TFA302" s="730"/>
      <c r="TFB302" s="730"/>
      <c r="TFC302" s="730"/>
      <c r="TFD302" s="730"/>
      <c r="TFE302" s="730"/>
      <c r="TFF302" s="730"/>
      <c r="TFG302" s="730"/>
      <c r="TFH302" s="730"/>
      <c r="TFI302" s="730"/>
      <c r="TFJ302" s="730"/>
      <c r="TFK302" s="730"/>
      <c r="TFL302" s="730"/>
      <c r="TFM302" s="730"/>
      <c r="TFN302" s="730"/>
      <c r="TFO302" s="730"/>
      <c r="TFP302" s="730"/>
      <c r="TFQ302" s="730"/>
      <c r="TFR302" s="730"/>
      <c r="TFS302" s="730"/>
      <c r="TFT302" s="730"/>
      <c r="TFU302" s="730"/>
      <c r="TFV302" s="730"/>
      <c r="TFW302" s="730"/>
      <c r="TFX302" s="730"/>
      <c r="TFY302" s="730"/>
      <c r="TFZ302" s="730"/>
      <c r="TGA302" s="730"/>
      <c r="TGB302" s="730"/>
      <c r="TGC302" s="730"/>
      <c r="TGD302" s="730"/>
      <c r="TGE302" s="730"/>
      <c r="TGF302" s="730"/>
      <c r="TGG302" s="730"/>
      <c r="TGH302" s="730"/>
      <c r="TGI302" s="730"/>
      <c r="TGJ302" s="730"/>
      <c r="TGK302" s="730"/>
      <c r="TGL302" s="730"/>
      <c r="TGM302" s="730"/>
      <c r="TGN302" s="730"/>
      <c r="TGO302" s="730"/>
      <c r="TGP302" s="730"/>
      <c r="TGQ302" s="730"/>
      <c r="TGR302" s="730"/>
      <c r="TGS302" s="730"/>
      <c r="TGT302" s="730"/>
      <c r="TGU302" s="730"/>
      <c r="TGV302" s="730"/>
      <c r="TGW302" s="730"/>
      <c r="TGX302" s="730"/>
      <c r="TGY302" s="730"/>
      <c r="TGZ302" s="730"/>
      <c r="THA302" s="730"/>
      <c r="THB302" s="730"/>
      <c r="THC302" s="730"/>
      <c r="THD302" s="730"/>
      <c r="THE302" s="730"/>
      <c r="THF302" s="730"/>
      <c r="THG302" s="730"/>
      <c r="THH302" s="730"/>
      <c r="THI302" s="730"/>
      <c r="THJ302" s="730"/>
      <c r="THK302" s="730"/>
      <c r="THL302" s="730"/>
      <c r="THM302" s="730"/>
      <c r="THN302" s="730"/>
      <c r="THO302" s="730"/>
      <c r="THP302" s="730"/>
      <c r="THQ302" s="730"/>
      <c r="THR302" s="730"/>
      <c r="THS302" s="730"/>
      <c r="THT302" s="730"/>
      <c r="THU302" s="730"/>
      <c r="THV302" s="730"/>
      <c r="THW302" s="730"/>
      <c r="THX302" s="730"/>
      <c r="THY302" s="730"/>
      <c r="THZ302" s="730"/>
      <c r="TIA302" s="730"/>
      <c r="TIB302" s="730"/>
      <c r="TIC302" s="730"/>
      <c r="TID302" s="730"/>
      <c r="TIE302" s="730"/>
      <c r="TIF302" s="730"/>
      <c r="TIG302" s="730"/>
      <c r="TIH302" s="730"/>
      <c r="TII302" s="730"/>
      <c r="TIJ302" s="730"/>
      <c r="TIK302" s="730"/>
      <c r="TIL302" s="730"/>
      <c r="TIM302" s="730"/>
      <c r="TIN302" s="730"/>
      <c r="TIO302" s="730"/>
      <c r="TIP302" s="730"/>
      <c r="TIQ302" s="730"/>
      <c r="TIR302" s="730"/>
      <c r="TIS302" s="730"/>
      <c r="TIT302" s="730"/>
      <c r="TIU302" s="730"/>
      <c r="TIV302" s="730"/>
      <c r="TIW302" s="730"/>
      <c r="TIX302" s="730"/>
      <c r="TIY302" s="730"/>
      <c r="TIZ302" s="730"/>
      <c r="TJA302" s="730"/>
      <c r="TJB302" s="730"/>
      <c r="TJC302" s="730"/>
      <c r="TJD302" s="730"/>
      <c r="TJE302" s="730"/>
      <c r="TJF302" s="730"/>
      <c r="TJG302" s="730"/>
      <c r="TJH302" s="730"/>
      <c r="TJI302" s="730"/>
      <c r="TJJ302" s="730"/>
      <c r="TJK302" s="730"/>
      <c r="TJL302" s="730"/>
      <c r="TJM302" s="730"/>
      <c r="TJN302" s="730"/>
      <c r="TJO302" s="730"/>
      <c r="TJP302" s="730"/>
      <c r="TJQ302" s="730"/>
      <c r="TJR302" s="730"/>
      <c r="TJS302" s="730"/>
      <c r="TJT302" s="730"/>
      <c r="TJU302" s="730"/>
      <c r="TJV302" s="730"/>
      <c r="TJW302" s="730"/>
      <c r="TJX302" s="730"/>
      <c r="TJY302" s="730"/>
      <c r="TJZ302" s="730"/>
      <c r="TKA302" s="730"/>
      <c r="TKB302" s="730"/>
      <c r="TKC302" s="730"/>
      <c r="TKD302" s="730"/>
      <c r="TKE302" s="730"/>
      <c r="TKF302" s="730"/>
      <c r="TKG302" s="730"/>
      <c r="TKH302" s="730"/>
      <c r="TKI302" s="730"/>
      <c r="TKJ302" s="730"/>
      <c r="TKK302" s="730"/>
      <c r="TKL302" s="730"/>
      <c r="TKM302" s="730"/>
      <c r="TKN302" s="730"/>
      <c r="TKO302" s="730"/>
      <c r="TKP302" s="730"/>
      <c r="TKQ302" s="730"/>
      <c r="TKR302" s="730"/>
      <c r="TKS302" s="730"/>
      <c r="TKT302" s="730"/>
      <c r="TKU302" s="730"/>
      <c r="TKV302" s="730"/>
      <c r="TKW302" s="730"/>
      <c r="TKX302" s="730"/>
      <c r="TKY302" s="730"/>
      <c r="TKZ302" s="730"/>
      <c r="TLA302" s="730"/>
      <c r="TLB302" s="730"/>
      <c r="TLC302" s="730"/>
      <c r="TLD302" s="730"/>
      <c r="TLE302" s="730"/>
      <c r="TLF302" s="730"/>
      <c r="TLG302" s="730"/>
      <c r="TLH302" s="730"/>
      <c r="TLI302" s="730"/>
      <c r="TLJ302" s="730"/>
      <c r="TLK302" s="730"/>
      <c r="TLL302" s="730"/>
      <c r="TLM302" s="730"/>
      <c r="TLN302" s="730"/>
      <c r="TLO302" s="730"/>
      <c r="TLP302" s="730"/>
      <c r="TLQ302" s="730"/>
      <c r="TLR302" s="730"/>
      <c r="TLS302" s="730"/>
      <c r="TLT302" s="730"/>
      <c r="TLU302" s="730"/>
      <c r="TLV302" s="730"/>
      <c r="TLW302" s="730"/>
      <c r="TLX302" s="730"/>
      <c r="TLY302" s="730"/>
      <c r="TLZ302" s="730"/>
      <c r="TMA302" s="730"/>
      <c r="TMB302" s="730"/>
      <c r="TMC302" s="730"/>
      <c r="TMD302" s="730"/>
      <c r="TME302" s="730"/>
      <c r="TMF302" s="730"/>
      <c r="TMG302" s="730"/>
      <c r="TMH302" s="730"/>
      <c r="TMI302" s="730"/>
      <c r="TMJ302" s="730"/>
      <c r="TMK302" s="730"/>
      <c r="TML302" s="730"/>
      <c r="TMM302" s="730"/>
      <c r="TMN302" s="730"/>
      <c r="TMO302" s="730"/>
      <c r="TMP302" s="730"/>
      <c r="TMQ302" s="730"/>
      <c r="TMR302" s="730"/>
      <c r="TMS302" s="730"/>
      <c r="TMT302" s="730"/>
      <c r="TMU302" s="730"/>
      <c r="TMV302" s="730"/>
      <c r="TMW302" s="730"/>
      <c r="TMX302" s="730"/>
      <c r="TMY302" s="730"/>
      <c r="TMZ302" s="730"/>
      <c r="TNA302" s="730"/>
      <c r="TNB302" s="730"/>
      <c r="TNC302" s="730"/>
      <c r="TND302" s="730"/>
      <c r="TNE302" s="730"/>
      <c r="TNF302" s="730"/>
      <c r="TNG302" s="730"/>
      <c r="TNH302" s="730"/>
      <c r="TNI302" s="730"/>
      <c r="TNJ302" s="730"/>
      <c r="TNK302" s="730"/>
      <c r="TNL302" s="730"/>
      <c r="TNM302" s="730"/>
      <c r="TNN302" s="730"/>
      <c r="TNO302" s="730"/>
      <c r="TNP302" s="730"/>
      <c r="TNQ302" s="730"/>
      <c r="TNR302" s="730"/>
      <c r="TNS302" s="730"/>
      <c r="TNT302" s="730"/>
      <c r="TNU302" s="730"/>
      <c r="TNV302" s="730"/>
      <c r="TNW302" s="730"/>
      <c r="TNX302" s="730"/>
      <c r="TNY302" s="730"/>
      <c r="TNZ302" s="730"/>
      <c r="TOA302" s="730"/>
      <c r="TOB302" s="730"/>
      <c r="TOC302" s="730"/>
      <c r="TOD302" s="730"/>
      <c r="TOE302" s="730"/>
      <c r="TOF302" s="730"/>
      <c r="TOG302" s="730"/>
      <c r="TOH302" s="730"/>
      <c r="TOI302" s="730"/>
      <c r="TOJ302" s="730"/>
      <c r="TOK302" s="730"/>
      <c r="TOL302" s="730"/>
      <c r="TOM302" s="730"/>
      <c r="TON302" s="730"/>
      <c r="TOO302" s="730"/>
      <c r="TOP302" s="730"/>
      <c r="TOQ302" s="730"/>
      <c r="TOR302" s="730"/>
      <c r="TOS302" s="730"/>
      <c r="TOT302" s="730"/>
      <c r="TOU302" s="730"/>
      <c r="TOV302" s="730"/>
      <c r="TOW302" s="730"/>
      <c r="TOX302" s="730"/>
      <c r="TOY302" s="730"/>
      <c r="TOZ302" s="730"/>
      <c r="TPA302" s="730"/>
      <c r="TPB302" s="730"/>
      <c r="TPC302" s="730"/>
      <c r="TPD302" s="730"/>
      <c r="TPE302" s="730"/>
      <c r="TPF302" s="730"/>
      <c r="TPG302" s="730"/>
      <c r="TPH302" s="730"/>
      <c r="TPI302" s="730"/>
      <c r="TPJ302" s="730"/>
      <c r="TPK302" s="730"/>
      <c r="TPL302" s="730"/>
      <c r="TPM302" s="730"/>
      <c r="TPN302" s="730"/>
      <c r="TPO302" s="730"/>
      <c r="TPP302" s="730"/>
      <c r="TPQ302" s="730"/>
      <c r="TPR302" s="730"/>
      <c r="TPS302" s="730"/>
      <c r="TPT302" s="730"/>
      <c r="TPU302" s="730"/>
      <c r="TPV302" s="730"/>
      <c r="TPW302" s="730"/>
      <c r="TPX302" s="730"/>
      <c r="TPY302" s="730"/>
      <c r="TPZ302" s="730"/>
      <c r="TQA302" s="730"/>
      <c r="TQB302" s="730"/>
      <c r="TQC302" s="730"/>
      <c r="TQD302" s="730"/>
      <c r="TQE302" s="730"/>
      <c r="TQF302" s="730"/>
      <c r="TQG302" s="730"/>
      <c r="TQH302" s="730"/>
      <c r="TQI302" s="730"/>
      <c r="TQJ302" s="730"/>
      <c r="TQK302" s="730"/>
      <c r="TQL302" s="730"/>
      <c r="TQM302" s="730"/>
      <c r="TQN302" s="730"/>
      <c r="TQO302" s="730"/>
      <c r="TQP302" s="730"/>
      <c r="TQQ302" s="730"/>
      <c r="TQR302" s="730"/>
      <c r="TQS302" s="730"/>
      <c r="TQT302" s="730"/>
      <c r="TQU302" s="730"/>
      <c r="TQV302" s="730"/>
      <c r="TQW302" s="730"/>
      <c r="TQX302" s="730"/>
      <c r="TQY302" s="730"/>
      <c r="TQZ302" s="730"/>
      <c r="TRA302" s="730"/>
      <c r="TRB302" s="730"/>
      <c r="TRC302" s="730"/>
      <c r="TRD302" s="730"/>
      <c r="TRE302" s="730"/>
      <c r="TRF302" s="730"/>
      <c r="TRG302" s="730"/>
      <c r="TRH302" s="730"/>
      <c r="TRI302" s="730"/>
      <c r="TRJ302" s="730"/>
      <c r="TRK302" s="730"/>
      <c r="TRL302" s="730"/>
      <c r="TRM302" s="730"/>
      <c r="TRN302" s="730"/>
      <c r="TRO302" s="730"/>
      <c r="TRP302" s="730"/>
      <c r="TRQ302" s="730"/>
      <c r="TRR302" s="730"/>
      <c r="TRS302" s="730"/>
      <c r="TRT302" s="730"/>
      <c r="TRU302" s="730"/>
      <c r="TRV302" s="730"/>
      <c r="TRW302" s="730"/>
      <c r="TRX302" s="730"/>
      <c r="TRY302" s="730"/>
      <c r="TRZ302" s="730"/>
      <c r="TSA302" s="730"/>
      <c r="TSB302" s="730"/>
      <c r="TSC302" s="730"/>
      <c r="TSD302" s="730"/>
      <c r="TSE302" s="730"/>
      <c r="TSF302" s="730"/>
      <c r="TSG302" s="730"/>
      <c r="TSH302" s="730"/>
      <c r="TSI302" s="730"/>
      <c r="TSJ302" s="730"/>
      <c r="TSK302" s="730"/>
      <c r="TSL302" s="730"/>
      <c r="TSM302" s="730"/>
      <c r="TSN302" s="730"/>
      <c r="TSO302" s="730"/>
      <c r="TSP302" s="730"/>
      <c r="TSQ302" s="730"/>
      <c r="TSR302" s="730"/>
      <c r="TSS302" s="730"/>
      <c r="TST302" s="730"/>
      <c r="TSU302" s="730"/>
      <c r="TSV302" s="730"/>
      <c r="TSW302" s="730"/>
      <c r="TSX302" s="730"/>
      <c r="TSY302" s="730"/>
      <c r="TSZ302" s="730"/>
      <c r="TTA302" s="730"/>
      <c r="TTB302" s="730"/>
      <c r="TTC302" s="730"/>
      <c r="TTD302" s="730"/>
      <c r="TTE302" s="730"/>
      <c r="TTF302" s="730"/>
      <c r="TTG302" s="730"/>
      <c r="TTH302" s="730"/>
      <c r="TTI302" s="730"/>
      <c r="TTJ302" s="730"/>
      <c r="TTK302" s="730"/>
      <c r="TTL302" s="730"/>
      <c r="TTM302" s="730"/>
      <c r="TTN302" s="730"/>
      <c r="TTO302" s="730"/>
      <c r="TTP302" s="730"/>
      <c r="TTQ302" s="730"/>
      <c r="TTR302" s="730"/>
      <c r="TTS302" s="730"/>
      <c r="TTT302" s="730"/>
      <c r="TTU302" s="730"/>
      <c r="TTV302" s="730"/>
      <c r="TTW302" s="730"/>
      <c r="TTX302" s="730"/>
      <c r="TTY302" s="730"/>
      <c r="TTZ302" s="730"/>
      <c r="TUA302" s="730"/>
      <c r="TUB302" s="730"/>
      <c r="TUC302" s="730"/>
      <c r="TUD302" s="730"/>
      <c r="TUE302" s="730"/>
      <c r="TUF302" s="730"/>
      <c r="TUG302" s="730"/>
      <c r="TUH302" s="730"/>
      <c r="TUI302" s="730"/>
      <c r="TUJ302" s="730"/>
      <c r="TUK302" s="730"/>
      <c r="TUL302" s="730"/>
      <c r="TUM302" s="730"/>
      <c r="TUN302" s="730"/>
      <c r="TUO302" s="730"/>
      <c r="TUP302" s="730"/>
      <c r="TUQ302" s="730"/>
      <c r="TUR302" s="730"/>
      <c r="TUS302" s="730"/>
      <c r="TUT302" s="730"/>
      <c r="TUU302" s="730"/>
      <c r="TUV302" s="730"/>
      <c r="TUW302" s="730"/>
      <c r="TUX302" s="730"/>
      <c r="TUY302" s="730"/>
      <c r="TUZ302" s="730"/>
      <c r="TVA302" s="730"/>
      <c r="TVB302" s="730"/>
      <c r="TVC302" s="730"/>
      <c r="TVD302" s="730"/>
      <c r="TVE302" s="730"/>
      <c r="TVF302" s="730"/>
      <c r="TVG302" s="730"/>
      <c r="TVH302" s="730"/>
      <c r="TVI302" s="730"/>
      <c r="TVJ302" s="730"/>
      <c r="TVK302" s="730"/>
      <c r="TVL302" s="730"/>
      <c r="TVM302" s="730"/>
      <c r="TVN302" s="730"/>
      <c r="TVO302" s="730"/>
      <c r="TVP302" s="730"/>
      <c r="TVQ302" s="730"/>
      <c r="TVR302" s="730"/>
      <c r="TVS302" s="730"/>
      <c r="TVT302" s="730"/>
      <c r="TVU302" s="730"/>
      <c r="TVV302" s="730"/>
      <c r="TVW302" s="730"/>
      <c r="TVX302" s="730"/>
      <c r="TVY302" s="730"/>
      <c r="TVZ302" s="730"/>
      <c r="TWA302" s="730"/>
      <c r="TWB302" s="730"/>
      <c r="TWC302" s="730"/>
      <c r="TWD302" s="730"/>
      <c r="TWE302" s="730"/>
      <c r="TWF302" s="730"/>
      <c r="TWG302" s="730"/>
      <c r="TWH302" s="730"/>
      <c r="TWI302" s="730"/>
      <c r="TWJ302" s="730"/>
      <c r="TWK302" s="730"/>
      <c r="TWL302" s="730"/>
      <c r="TWM302" s="730"/>
      <c r="TWN302" s="730"/>
      <c r="TWO302" s="730"/>
      <c r="TWP302" s="730"/>
      <c r="TWQ302" s="730"/>
      <c r="TWR302" s="730"/>
      <c r="TWS302" s="730"/>
      <c r="TWT302" s="730"/>
      <c r="TWU302" s="730"/>
      <c r="TWV302" s="730"/>
      <c r="TWW302" s="730"/>
      <c r="TWX302" s="730"/>
      <c r="TWY302" s="730"/>
      <c r="TWZ302" s="730"/>
      <c r="TXA302" s="730"/>
      <c r="TXB302" s="730"/>
      <c r="TXC302" s="730"/>
      <c r="TXD302" s="730"/>
      <c r="TXE302" s="730"/>
      <c r="TXF302" s="730"/>
      <c r="TXG302" s="730"/>
      <c r="TXH302" s="730"/>
      <c r="TXI302" s="730"/>
      <c r="TXJ302" s="730"/>
      <c r="TXK302" s="730"/>
      <c r="TXL302" s="730"/>
      <c r="TXM302" s="730"/>
      <c r="TXN302" s="730"/>
      <c r="TXO302" s="730"/>
      <c r="TXP302" s="730"/>
      <c r="TXQ302" s="730"/>
      <c r="TXR302" s="730"/>
      <c r="TXS302" s="730"/>
      <c r="TXT302" s="730"/>
      <c r="TXU302" s="730"/>
      <c r="TXV302" s="730"/>
      <c r="TXW302" s="730"/>
      <c r="TXX302" s="730"/>
      <c r="TXY302" s="730"/>
      <c r="TXZ302" s="730"/>
      <c r="TYA302" s="730"/>
      <c r="TYB302" s="730"/>
      <c r="TYC302" s="730"/>
      <c r="TYD302" s="730"/>
      <c r="TYE302" s="730"/>
      <c r="TYF302" s="730"/>
      <c r="TYG302" s="730"/>
      <c r="TYH302" s="730"/>
      <c r="TYI302" s="730"/>
      <c r="TYJ302" s="730"/>
      <c r="TYK302" s="730"/>
      <c r="TYL302" s="730"/>
      <c r="TYM302" s="730"/>
      <c r="TYN302" s="730"/>
      <c r="TYO302" s="730"/>
      <c r="TYP302" s="730"/>
      <c r="TYQ302" s="730"/>
      <c r="TYR302" s="730"/>
      <c r="TYS302" s="730"/>
      <c r="TYT302" s="730"/>
      <c r="TYU302" s="730"/>
      <c r="TYV302" s="730"/>
      <c r="TYW302" s="730"/>
      <c r="TYX302" s="730"/>
      <c r="TYY302" s="730"/>
      <c r="TYZ302" s="730"/>
      <c r="TZA302" s="730"/>
      <c r="TZB302" s="730"/>
      <c r="TZC302" s="730"/>
      <c r="TZD302" s="730"/>
      <c r="TZE302" s="730"/>
      <c r="TZF302" s="730"/>
      <c r="TZG302" s="730"/>
      <c r="TZH302" s="730"/>
      <c r="TZI302" s="730"/>
      <c r="TZJ302" s="730"/>
      <c r="TZK302" s="730"/>
      <c r="TZL302" s="730"/>
      <c r="TZM302" s="730"/>
      <c r="TZN302" s="730"/>
      <c r="TZO302" s="730"/>
      <c r="TZP302" s="730"/>
      <c r="TZQ302" s="730"/>
      <c r="TZR302" s="730"/>
      <c r="TZS302" s="730"/>
      <c r="TZT302" s="730"/>
      <c r="TZU302" s="730"/>
      <c r="TZV302" s="730"/>
      <c r="TZW302" s="730"/>
      <c r="TZX302" s="730"/>
      <c r="TZY302" s="730"/>
      <c r="TZZ302" s="730"/>
      <c r="UAA302" s="730"/>
      <c r="UAB302" s="730"/>
      <c r="UAC302" s="730"/>
      <c r="UAD302" s="730"/>
      <c r="UAE302" s="730"/>
      <c r="UAF302" s="730"/>
      <c r="UAG302" s="730"/>
      <c r="UAH302" s="730"/>
      <c r="UAI302" s="730"/>
      <c r="UAJ302" s="730"/>
      <c r="UAK302" s="730"/>
      <c r="UAL302" s="730"/>
      <c r="UAM302" s="730"/>
      <c r="UAN302" s="730"/>
      <c r="UAO302" s="730"/>
      <c r="UAP302" s="730"/>
      <c r="UAQ302" s="730"/>
      <c r="UAR302" s="730"/>
      <c r="UAS302" s="730"/>
      <c r="UAT302" s="730"/>
      <c r="UAU302" s="730"/>
      <c r="UAV302" s="730"/>
      <c r="UAW302" s="730"/>
      <c r="UAX302" s="730"/>
      <c r="UAY302" s="730"/>
      <c r="UAZ302" s="730"/>
      <c r="UBA302" s="730"/>
      <c r="UBB302" s="730"/>
      <c r="UBC302" s="730"/>
      <c r="UBD302" s="730"/>
      <c r="UBE302" s="730"/>
      <c r="UBF302" s="730"/>
      <c r="UBG302" s="730"/>
      <c r="UBH302" s="730"/>
      <c r="UBI302" s="730"/>
      <c r="UBJ302" s="730"/>
      <c r="UBK302" s="730"/>
      <c r="UBL302" s="730"/>
      <c r="UBM302" s="730"/>
      <c r="UBN302" s="730"/>
      <c r="UBO302" s="730"/>
      <c r="UBP302" s="730"/>
      <c r="UBQ302" s="730"/>
      <c r="UBR302" s="730"/>
      <c r="UBS302" s="730"/>
      <c r="UBT302" s="730"/>
      <c r="UBU302" s="730"/>
      <c r="UBV302" s="730"/>
      <c r="UBW302" s="730"/>
      <c r="UBX302" s="730"/>
      <c r="UBY302" s="730"/>
      <c r="UBZ302" s="730"/>
      <c r="UCA302" s="730"/>
      <c r="UCB302" s="730"/>
      <c r="UCC302" s="730"/>
      <c r="UCD302" s="730"/>
      <c r="UCE302" s="730"/>
      <c r="UCF302" s="730"/>
      <c r="UCG302" s="730"/>
      <c r="UCH302" s="730"/>
      <c r="UCI302" s="730"/>
      <c r="UCJ302" s="730"/>
      <c r="UCK302" s="730"/>
      <c r="UCL302" s="730"/>
      <c r="UCM302" s="730"/>
      <c r="UCN302" s="730"/>
      <c r="UCO302" s="730"/>
      <c r="UCP302" s="730"/>
      <c r="UCQ302" s="730"/>
      <c r="UCR302" s="730"/>
      <c r="UCS302" s="730"/>
      <c r="UCT302" s="730"/>
      <c r="UCU302" s="730"/>
      <c r="UCV302" s="730"/>
      <c r="UCW302" s="730"/>
      <c r="UCX302" s="730"/>
      <c r="UCY302" s="730"/>
      <c r="UCZ302" s="730"/>
      <c r="UDA302" s="730"/>
      <c r="UDB302" s="730"/>
      <c r="UDC302" s="730"/>
      <c r="UDD302" s="730"/>
      <c r="UDE302" s="730"/>
      <c r="UDF302" s="730"/>
      <c r="UDG302" s="730"/>
      <c r="UDH302" s="730"/>
      <c r="UDI302" s="730"/>
      <c r="UDJ302" s="730"/>
      <c r="UDK302" s="730"/>
      <c r="UDL302" s="730"/>
      <c r="UDM302" s="730"/>
      <c r="UDN302" s="730"/>
      <c r="UDO302" s="730"/>
      <c r="UDP302" s="730"/>
      <c r="UDQ302" s="730"/>
      <c r="UDR302" s="730"/>
      <c r="UDS302" s="730"/>
      <c r="UDT302" s="730"/>
      <c r="UDU302" s="730"/>
      <c r="UDV302" s="730"/>
      <c r="UDW302" s="730"/>
      <c r="UDX302" s="730"/>
      <c r="UDY302" s="730"/>
      <c r="UDZ302" s="730"/>
      <c r="UEA302" s="730"/>
      <c r="UEB302" s="730"/>
      <c r="UEC302" s="730"/>
      <c r="UED302" s="730"/>
      <c r="UEE302" s="730"/>
      <c r="UEF302" s="730"/>
      <c r="UEG302" s="730"/>
      <c r="UEH302" s="730"/>
      <c r="UEI302" s="730"/>
      <c r="UEJ302" s="730"/>
      <c r="UEK302" s="730"/>
      <c r="UEL302" s="730"/>
      <c r="UEM302" s="730"/>
      <c r="UEN302" s="730"/>
      <c r="UEO302" s="730"/>
      <c r="UEP302" s="730"/>
      <c r="UEQ302" s="730"/>
      <c r="UER302" s="730"/>
      <c r="UES302" s="730"/>
      <c r="UET302" s="730"/>
      <c r="UEU302" s="730"/>
      <c r="UEV302" s="730"/>
      <c r="UEW302" s="730"/>
      <c r="UEX302" s="730"/>
      <c r="UEY302" s="730"/>
      <c r="UEZ302" s="730"/>
      <c r="UFA302" s="730"/>
      <c r="UFB302" s="730"/>
      <c r="UFC302" s="730"/>
      <c r="UFD302" s="730"/>
      <c r="UFE302" s="730"/>
      <c r="UFF302" s="730"/>
      <c r="UFG302" s="730"/>
      <c r="UFH302" s="730"/>
      <c r="UFI302" s="730"/>
      <c r="UFJ302" s="730"/>
      <c r="UFK302" s="730"/>
      <c r="UFL302" s="730"/>
      <c r="UFM302" s="730"/>
      <c r="UFN302" s="730"/>
      <c r="UFO302" s="730"/>
      <c r="UFP302" s="730"/>
      <c r="UFQ302" s="730"/>
      <c r="UFR302" s="730"/>
      <c r="UFS302" s="730"/>
      <c r="UFT302" s="730"/>
      <c r="UFU302" s="730"/>
      <c r="UFV302" s="730"/>
      <c r="UFW302" s="730"/>
      <c r="UFX302" s="730"/>
      <c r="UFY302" s="730"/>
      <c r="UFZ302" s="730"/>
      <c r="UGA302" s="730"/>
      <c r="UGB302" s="730"/>
      <c r="UGC302" s="730"/>
      <c r="UGD302" s="730"/>
      <c r="UGE302" s="730"/>
      <c r="UGF302" s="730"/>
      <c r="UGG302" s="730"/>
      <c r="UGH302" s="730"/>
      <c r="UGI302" s="730"/>
      <c r="UGJ302" s="730"/>
      <c r="UGK302" s="730"/>
      <c r="UGL302" s="730"/>
      <c r="UGM302" s="730"/>
      <c r="UGN302" s="730"/>
      <c r="UGO302" s="730"/>
      <c r="UGP302" s="730"/>
      <c r="UGQ302" s="730"/>
      <c r="UGR302" s="730"/>
      <c r="UGS302" s="730"/>
      <c r="UGT302" s="730"/>
      <c r="UGU302" s="730"/>
      <c r="UGV302" s="730"/>
      <c r="UGW302" s="730"/>
      <c r="UGX302" s="730"/>
      <c r="UGY302" s="730"/>
      <c r="UGZ302" s="730"/>
      <c r="UHA302" s="730"/>
      <c r="UHB302" s="730"/>
      <c r="UHC302" s="730"/>
      <c r="UHD302" s="730"/>
      <c r="UHE302" s="730"/>
      <c r="UHF302" s="730"/>
      <c r="UHG302" s="730"/>
      <c r="UHH302" s="730"/>
      <c r="UHI302" s="730"/>
      <c r="UHJ302" s="730"/>
      <c r="UHK302" s="730"/>
      <c r="UHL302" s="730"/>
      <c r="UHM302" s="730"/>
      <c r="UHN302" s="730"/>
      <c r="UHO302" s="730"/>
      <c r="UHP302" s="730"/>
      <c r="UHQ302" s="730"/>
      <c r="UHR302" s="730"/>
      <c r="UHS302" s="730"/>
      <c r="UHT302" s="730"/>
      <c r="UHU302" s="730"/>
      <c r="UHV302" s="730"/>
      <c r="UHW302" s="730"/>
      <c r="UHX302" s="730"/>
      <c r="UHY302" s="730"/>
      <c r="UHZ302" s="730"/>
      <c r="UIA302" s="730"/>
      <c r="UIB302" s="730"/>
      <c r="UIC302" s="730"/>
      <c r="UID302" s="730"/>
      <c r="UIE302" s="730"/>
      <c r="UIF302" s="730"/>
      <c r="UIG302" s="730"/>
      <c r="UIH302" s="730"/>
      <c r="UII302" s="730"/>
      <c r="UIJ302" s="730"/>
      <c r="UIK302" s="730"/>
      <c r="UIL302" s="730"/>
      <c r="UIM302" s="730"/>
      <c r="UIN302" s="730"/>
      <c r="UIO302" s="730"/>
      <c r="UIP302" s="730"/>
      <c r="UIQ302" s="730"/>
      <c r="UIR302" s="730"/>
      <c r="UIS302" s="730"/>
      <c r="UIT302" s="730"/>
      <c r="UIU302" s="730"/>
      <c r="UIV302" s="730"/>
      <c r="UIW302" s="730"/>
      <c r="UIX302" s="730"/>
      <c r="UIY302" s="730"/>
      <c r="UIZ302" s="730"/>
      <c r="UJA302" s="730"/>
      <c r="UJB302" s="730"/>
      <c r="UJC302" s="730"/>
      <c r="UJD302" s="730"/>
      <c r="UJE302" s="730"/>
      <c r="UJF302" s="730"/>
      <c r="UJG302" s="730"/>
      <c r="UJH302" s="730"/>
      <c r="UJI302" s="730"/>
      <c r="UJJ302" s="730"/>
      <c r="UJK302" s="730"/>
      <c r="UJL302" s="730"/>
      <c r="UJM302" s="730"/>
      <c r="UJN302" s="730"/>
      <c r="UJO302" s="730"/>
      <c r="UJP302" s="730"/>
      <c r="UJQ302" s="730"/>
      <c r="UJR302" s="730"/>
      <c r="UJS302" s="730"/>
      <c r="UJT302" s="730"/>
      <c r="UJU302" s="730"/>
      <c r="UJV302" s="730"/>
      <c r="UJW302" s="730"/>
      <c r="UJX302" s="730"/>
      <c r="UJY302" s="730"/>
      <c r="UJZ302" s="730"/>
      <c r="UKA302" s="730"/>
      <c r="UKB302" s="730"/>
      <c r="UKC302" s="730"/>
      <c r="UKD302" s="730"/>
      <c r="UKE302" s="730"/>
      <c r="UKF302" s="730"/>
      <c r="UKG302" s="730"/>
      <c r="UKH302" s="730"/>
      <c r="UKI302" s="730"/>
      <c r="UKJ302" s="730"/>
      <c r="UKK302" s="730"/>
      <c r="UKL302" s="730"/>
      <c r="UKM302" s="730"/>
      <c r="UKN302" s="730"/>
      <c r="UKO302" s="730"/>
      <c r="UKP302" s="730"/>
      <c r="UKQ302" s="730"/>
      <c r="UKR302" s="730"/>
      <c r="UKS302" s="730"/>
      <c r="UKT302" s="730"/>
      <c r="UKU302" s="730"/>
      <c r="UKV302" s="730"/>
      <c r="UKW302" s="730"/>
      <c r="UKX302" s="730"/>
      <c r="UKY302" s="730"/>
      <c r="UKZ302" s="730"/>
      <c r="ULA302" s="730"/>
      <c r="ULB302" s="730"/>
      <c r="ULC302" s="730"/>
      <c r="ULD302" s="730"/>
      <c r="ULE302" s="730"/>
      <c r="ULF302" s="730"/>
      <c r="ULG302" s="730"/>
      <c r="ULH302" s="730"/>
      <c r="ULI302" s="730"/>
      <c r="ULJ302" s="730"/>
      <c r="ULK302" s="730"/>
      <c r="ULL302" s="730"/>
      <c r="ULM302" s="730"/>
      <c r="ULN302" s="730"/>
      <c r="ULO302" s="730"/>
      <c r="ULP302" s="730"/>
      <c r="ULQ302" s="730"/>
      <c r="ULR302" s="730"/>
      <c r="ULS302" s="730"/>
      <c r="ULT302" s="730"/>
      <c r="ULU302" s="730"/>
      <c r="ULV302" s="730"/>
      <c r="ULW302" s="730"/>
      <c r="ULX302" s="730"/>
      <c r="ULY302" s="730"/>
      <c r="ULZ302" s="730"/>
      <c r="UMA302" s="730"/>
      <c r="UMB302" s="730"/>
      <c r="UMC302" s="730"/>
      <c r="UMD302" s="730"/>
      <c r="UME302" s="730"/>
      <c r="UMF302" s="730"/>
      <c r="UMG302" s="730"/>
      <c r="UMH302" s="730"/>
      <c r="UMI302" s="730"/>
      <c r="UMJ302" s="730"/>
      <c r="UMK302" s="730"/>
      <c r="UML302" s="730"/>
      <c r="UMM302" s="730"/>
      <c r="UMN302" s="730"/>
      <c r="UMO302" s="730"/>
      <c r="UMP302" s="730"/>
      <c r="UMQ302" s="730"/>
      <c r="UMR302" s="730"/>
      <c r="UMS302" s="730"/>
      <c r="UMT302" s="730"/>
      <c r="UMU302" s="730"/>
      <c r="UMV302" s="730"/>
      <c r="UMW302" s="730"/>
      <c r="UMX302" s="730"/>
      <c r="UMY302" s="730"/>
      <c r="UMZ302" s="730"/>
      <c r="UNA302" s="730"/>
      <c r="UNB302" s="730"/>
      <c r="UNC302" s="730"/>
      <c r="UND302" s="730"/>
      <c r="UNE302" s="730"/>
      <c r="UNF302" s="730"/>
      <c r="UNG302" s="730"/>
      <c r="UNH302" s="730"/>
      <c r="UNI302" s="730"/>
      <c r="UNJ302" s="730"/>
      <c r="UNK302" s="730"/>
      <c r="UNL302" s="730"/>
      <c r="UNM302" s="730"/>
      <c r="UNN302" s="730"/>
      <c r="UNO302" s="730"/>
      <c r="UNP302" s="730"/>
      <c r="UNQ302" s="730"/>
      <c r="UNR302" s="730"/>
      <c r="UNS302" s="730"/>
      <c r="UNT302" s="730"/>
      <c r="UNU302" s="730"/>
      <c r="UNV302" s="730"/>
      <c r="UNW302" s="730"/>
      <c r="UNX302" s="730"/>
      <c r="UNY302" s="730"/>
      <c r="UNZ302" s="730"/>
      <c r="UOA302" s="730"/>
      <c r="UOB302" s="730"/>
      <c r="UOC302" s="730"/>
      <c r="UOD302" s="730"/>
      <c r="UOE302" s="730"/>
      <c r="UOF302" s="730"/>
      <c r="UOG302" s="730"/>
      <c r="UOH302" s="730"/>
      <c r="UOI302" s="730"/>
      <c r="UOJ302" s="730"/>
      <c r="UOK302" s="730"/>
      <c r="UOL302" s="730"/>
      <c r="UOM302" s="730"/>
      <c r="UON302" s="730"/>
      <c r="UOO302" s="730"/>
      <c r="UOP302" s="730"/>
      <c r="UOQ302" s="730"/>
      <c r="UOR302" s="730"/>
      <c r="UOS302" s="730"/>
      <c r="UOT302" s="730"/>
      <c r="UOU302" s="730"/>
      <c r="UOV302" s="730"/>
      <c r="UOW302" s="730"/>
      <c r="UOX302" s="730"/>
      <c r="UOY302" s="730"/>
      <c r="UOZ302" s="730"/>
      <c r="UPA302" s="730"/>
      <c r="UPB302" s="730"/>
      <c r="UPC302" s="730"/>
      <c r="UPD302" s="730"/>
      <c r="UPE302" s="730"/>
      <c r="UPF302" s="730"/>
      <c r="UPG302" s="730"/>
      <c r="UPH302" s="730"/>
      <c r="UPI302" s="730"/>
      <c r="UPJ302" s="730"/>
      <c r="UPK302" s="730"/>
      <c r="UPL302" s="730"/>
      <c r="UPM302" s="730"/>
      <c r="UPN302" s="730"/>
      <c r="UPO302" s="730"/>
      <c r="UPP302" s="730"/>
      <c r="UPQ302" s="730"/>
      <c r="UPR302" s="730"/>
      <c r="UPS302" s="730"/>
      <c r="UPT302" s="730"/>
      <c r="UPU302" s="730"/>
      <c r="UPV302" s="730"/>
      <c r="UPW302" s="730"/>
      <c r="UPX302" s="730"/>
      <c r="UPY302" s="730"/>
      <c r="UPZ302" s="730"/>
      <c r="UQA302" s="730"/>
      <c r="UQB302" s="730"/>
      <c r="UQC302" s="730"/>
      <c r="UQD302" s="730"/>
      <c r="UQE302" s="730"/>
      <c r="UQF302" s="730"/>
      <c r="UQG302" s="730"/>
      <c r="UQH302" s="730"/>
      <c r="UQI302" s="730"/>
      <c r="UQJ302" s="730"/>
      <c r="UQK302" s="730"/>
      <c r="UQL302" s="730"/>
      <c r="UQM302" s="730"/>
      <c r="UQN302" s="730"/>
      <c r="UQO302" s="730"/>
      <c r="UQP302" s="730"/>
      <c r="UQQ302" s="730"/>
      <c r="UQR302" s="730"/>
      <c r="UQS302" s="730"/>
      <c r="UQT302" s="730"/>
      <c r="UQU302" s="730"/>
      <c r="UQV302" s="730"/>
      <c r="UQW302" s="730"/>
      <c r="UQX302" s="730"/>
      <c r="UQY302" s="730"/>
      <c r="UQZ302" s="730"/>
      <c r="URA302" s="730"/>
      <c r="URB302" s="730"/>
      <c r="URC302" s="730"/>
      <c r="URD302" s="730"/>
      <c r="URE302" s="730"/>
      <c r="URF302" s="730"/>
      <c r="URG302" s="730"/>
      <c r="URH302" s="730"/>
      <c r="URI302" s="730"/>
      <c r="URJ302" s="730"/>
      <c r="URK302" s="730"/>
      <c r="URL302" s="730"/>
      <c r="URM302" s="730"/>
      <c r="URN302" s="730"/>
      <c r="URO302" s="730"/>
      <c r="URP302" s="730"/>
      <c r="URQ302" s="730"/>
      <c r="URR302" s="730"/>
      <c r="URS302" s="730"/>
      <c r="URT302" s="730"/>
      <c r="URU302" s="730"/>
      <c r="URV302" s="730"/>
      <c r="URW302" s="730"/>
      <c r="URX302" s="730"/>
      <c r="URY302" s="730"/>
      <c r="URZ302" s="730"/>
      <c r="USA302" s="730"/>
      <c r="USB302" s="730"/>
      <c r="USC302" s="730"/>
      <c r="USD302" s="730"/>
      <c r="USE302" s="730"/>
      <c r="USF302" s="730"/>
      <c r="USG302" s="730"/>
      <c r="USH302" s="730"/>
      <c r="USI302" s="730"/>
      <c r="USJ302" s="730"/>
      <c r="USK302" s="730"/>
      <c r="USL302" s="730"/>
      <c r="USM302" s="730"/>
      <c r="USN302" s="730"/>
      <c r="USO302" s="730"/>
      <c r="USP302" s="730"/>
      <c r="USQ302" s="730"/>
      <c r="USR302" s="730"/>
      <c r="USS302" s="730"/>
      <c r="UST302" s="730"/>
      <c r="USU302" s="730"/>
      <c r="USV302" s="730"/>
      <c r="USW302" s="730"/>
      <c r="USX302" s="730"/>
      <c r="USY302" s="730"/>
      <c r="USZ302" s="730"/>
      <c r="UTA302" s="730"/>
      <c r="UTB302" s="730"/>
      <c r="UTC302" s="730"/>
      <c r="UTD302" s="730"/>
      <c r="UTE302" s="730"/>
      <c r="UTF302" s="730"/>
      <c r="UTG302" s="730"/>
      <c r="UTH302" s="730"/>
      <c r="UTI302" s="730"/>
      <c r="UTJ302" s="730"/>
      <c r="UTK302" s="730"/>
      <c r="UTL302" s="730"/>
      <c r="UTM302" s="730"/>
      <c r="UTN302" s="730"/>
      <c r="UTO302" s="730"/>
      <c r="UTP302" s="730"/>
      <c r="UTQ302" s="730"/>
      <c r="UTR302" s="730"/>
      <c r="UTS302" s="730"/>
      <c r="UTT302" s="730"/>
      <c r="UTU302" s="730"/>
      <c r="UTV302" s="730"/>
      <c r="UTW302" s="730"/>
      <c r="UTX302" s="730"/>
      <c r="UTY302" s="730"/>
      <c r="UTZ302" s="730"/>
      <c r="UUA302" s="730"/>
      <c r="UUB302" s="730"/>
      <c r="UUC302" s="730"/>
      <c r="UUD302" s="730"/>
      <c r="UUE302" s="730"/>
      <c r="UUF302" s="730"/>
      <c r="UUG302" s="730"/>
      <c r="UUH302" s="730"/>
      <c r="UUI302" s="730"/>
      <c r="UUJ302" s="730"/>
      <c r="UUK302" s="730"/>
      <c r="UUL302" s="730"/>
      <c r="UUM302" s="730"/>
      <c r="UUN302" s="730"/>
      <c r="UUO302" s="730"/>
      <c r="UUP302" s="730"/>
      <c r="UUQ302" s="730"/>
      <c r="UUR302" s="730"/>
      <c r="UUS302" s="730"/>
      <c r="UUT302" s="730"/>
      <c r="UUU302" s="730"/>
      <c r="UUV302" s="730"/>
      <c r="UUW302" s="730"/>
      <c r="UUX302" s="730"/>
      <c r="UUY302" s="730"/>
      <c r="UUZ302" s="730"/>
      <c r="UVA302" s="730"/>
      <c r="UVB302" s="730"/>
      <c r="UVC302" s="730"/>
      <c r="UVD302" s="730"/>
      <c r="UVE302" s="730"/>
      <c r="UVF302" s="730"/>
      <c r="UVG302" s="730"/>
      <c r="UVH302" s="730"/>
      <c r="UVI302" s="730"/>
      <c r="UVJ302" s="730"/>
      <c r="UVK302" s="730"/>
      <c r="UVL302" s="730"/>
      <c r="UVM302" s="730"/>
      <c r="UVN302" s="730"/>
      <c r="UVO302" s="730"/>
      <c r="UVP302" s="730"/>
      <c r="UVQ302" s="730"/>
      <c r="UVR302" s="730"/>
      <c r="UVS302" s="730"/>
      <c r="UVT302" s="730"/>
      <c r="UVU302" s="730"/>
      <c r="UVV302" s="730"/>
      <c r="UVW302" s="730"/>
      <c r="UVX302" s="730"/>
      <c r="UVY302" s="730"/>
      <c r="UVZ302" s="730"/>
      <c r="UWA302" s="730"/>
      <c r="UWB302" s="730"/>
      <c r="UWC302" s="730"/>
      <c r="UWD302" s="730"/>
      <c r="UWE302" s="730"/>
      <c r="UWF302" s="730"/>
      <c r="UWG302" s="730"/>
      <c r="UWH302" s="730"/>
      <c r="UWI302" s="730"/>
      <c r="UWJ302" s="730"/>
      <c r="UWK302" s="730"/>
      <c r="UWL302" s="730"/>
      <c r="UWM302" s="730"/>
      <c r="UWN302" s="730"/>
      <c r="UWO302" s="730"/>
      <c r="UWP302" s="730"/>
      <c r="UWQ302" s="730"/>
      <c r="UWR302" s="730"/>
      <c r="UWS302" s="730"/>
      <c r="UWT302" s="730"/>
      <c r="UWU302" s="730"/>
      <c r="UWV302" s="730"/>
      <c r="UWW302" s="730"/>
      <c r="UWX302" s="730"/>
      <c r="UWY302" s="730"/>
      <c r="UWZ302" s="730"/>
      <c r="UXA302" s="730"/>
      <c r="UXB302" s="730"/>
      <c r="UXC302" s="730"/>
      <c r="UXD302" s="730"/>
      <c r="UXE302" s="730"/>
      <c r="UXF302" s="730"/>
      <c r="UXG302" s="730"/>
      <c r="UXH302" s="730"/>
      <c r="UXI302" s="730"/>
      <c r="UXJ302" s="730"/>
      <c r="UXK302" s="730"/>
      <c r="UXL302" s="730"/>
      <c r="UXM302" s="730"/>
      <c r="UXN302" s="730"/>
      <c r="UXO302" s="730"/>
      <c r="UXP302" s="730"/>
      <c r="UXQ302" s="730"/>
      <c r="UXR302" s="730"/>
      <c r="UXS302" s="730"/>
      <c r="UXT302" s="730"/>
      <c r="UXU302" s="730"/>
      <c r="UXV302" s="730"/>
      <c r="UXW302" s="730"/>
      <c r="UXX302" s="730"/>
      <c r="UXY302" s="730"/>
      <c r="UXZ302" s="730"/>
      <c r="UYA302" s="730"/>
      <c r="UYB302" s="730"/>
      <c r="UYC302" s="730"/>
      <c r="UYD302" s="730"/>
      <c r="UYE302" s="730"/>
      <c r="UYF302" s="730"/>
      <c r="UYG302" s="730"/>
      <c r="UYH302" s="730"/>
      <c r="UYI302" s="730"/>
      <c r="UYJ302" s="730"/>
      <c r="UYK302" s="730"/>
      <c r="UYL302" s="730"/>
      <c r="UYM302" s="730"/>
      <c r="UYN302" s="730"/>
      <c r="UYO302" s="730"/>
      <c r="UYP302" s="730"/>
      <c r="UYQ302" s="730"/>
      <c r="UYR302" s="730"/>
      <c r="UYS302" s="730"/>
      <c r="UYT302" s="730"/>
      <c r="UYU302" s="730"/>
      <c r="UYV302" s="730"/>
      <c r="UYW302" s="730"/>
      <c r="UYX302" s="730"/>
      <c r="UYY302" s="730"/>
      <c r="UYZ302" s="730"/>
      <c r="UZA302" s="730"/>
      <c r="UZB302" s="730"/>
      <c r="UZC302" s="730"/>
      <c r="UZD302" s="730"/>
      <c r="UZE302" s="730"/>
      <c r="UZF302" s="730"/>
      <c r="UZG302" s="730"/>
      <c r="UZH302" s="730"/>
      <c r="UZI302" s="730"/>
      <c r="UZJ302" s="730"/>
      <c r="UZK302" s="730"/>
      <c r="UZL302" s="730"/>
      <c r="UZM302" s="730"/>
      <c r="UZN302" s="730"/>
      <c r="UZO302" s="730"/>
      <c r="UZP302" s="730"/>
      <c r="UZQ302" s="730"/>
      <c r="UZR302" s="730"/>
      <c r="UZS302" s="730"/>
      <c r="UZT302" s="730"/>
      <c r="UZU302" s="730"/>
      <c r="UZV302" s="730"/>
      <c r="UZW302" s="730"/>
      <c r="UZX302" s="730"/>
      <c r="UZY302" s="730"/>
      <c r="UZZ302" s="730"/>
      <c r="VAA302" s="730"/>
      <c r="VAB302" s="730"/>
      <c r="VAC302" s="730"/>
      <c r="VAD302" s="730"/>
      <c r="VAE302" s="730"/>
      <c r="VAF302" s="730"/>
      <c r="VAG302" s="730"/>
      <c r="VAH302" s="730"/>
      <c r="VAI302" s="730"/>
      <c r="VAJ302" s="730"/>
      <c r="VAK302" s="730"/>
      <c r="VAL302" s="730"/>
      <c r="VAM302" s="730"/>
      <c r="VAN302" s="730"/>
      <c r="VAO302" s="730"/>
      <c r="VAP302" s="730"/>
      <c r="VAQ302" s="730"/>
      <c r="VAR302" s="730"/>
      <c r="VAS302" s="730"/>
      <c r="VAT302" s="730"/>
      <c r="VAU302" s="730"/>
      <c r="VAV302" s="730"/>
      <c r="VAW302" s="730"/>
      <c r="VAX302" s="730"/>
      <c r="VAY302" s="730"/>
      <c r="VAZ302" s="730"/>
      <c r="VBA302" s="730"/>
      <c r="VBB302" s="730"/>
      <c r="VBC302" s="730"/>
      <c r="VBD302" s="730"/>
      <c r="VBE302" s="730"/>
      <c r="VBF302" s="730"/>
      <c r="VBG302" s="730"/>
      <c r="VBH302" s="730"/>
      <c r="VBI302" s="730"/>
      <c r="VBJ302" s="730"/>
      <c r="VBK302" s="730"/>
      <c r="VBL302" s="730"/>
      <c r="VBM302" s="730"/>
      <c r="VBN302" s="730"/>
      <c r="VBO302" s="730"/>
      <c r="VBP302" s="730"/>
      <c r="VBQ302" s="730"/>
      <c r="VBR302" s="730"/>
      <c r="VBS302" s="730"/>
      <c r="VBT302" s="730"/>
      <c r="VBU302" s="730"/>
      <c r="VBV302" s="730"/>
      <c r="VBW302" s="730"/>
      <c r="VBX302" s="730"/>
      <c r="VBY302" s="730"/>
      <c r="VBZ302" s="730"/>
      <c r="VCA302" s="730"/>
      <c r="VCB302" s="730"/>
      <c r="VCC302" s="730"/>
      <c r="VCD302" s="730"/>
      <c r="VCE302" s="730"/>
      <c r="VCF302" s="730"/>
      <c r="VCG302" s="730"/>
      <c r="VCH302" s="730"/>
      <c r="VCI302" s="730"/>
      <c r="VCJ302" s="730"/>
      <c r="VCK302" s="730"/>
      <c r="VCL302" s="730"/>
      <c r="VCM302" s="730"/>
      <c r="VCN302" s="730"/>
      <c r="VCO302" s="730"/>
      <c r="VCP302" s="730"/>
      <c r="VCQ302" s="730"/>
      <c r="VCR302" s="730"/>
      <c r="VCS302" s="730"/>
      <c r="VCT302" s="730"/>
      <c r="VCU302" s="730"/>
      <c r="VCV302" s="730"/>
      <c r="VCW302" s="730"/>
      <c r="VCX302" s="730"/>
      <c r="VCY302" s="730"/>
      <c r="VCZ302" s="730"/>
      <c r="VDA302" s="730"/>
      <c r="VDB302" s="730"/>
      <c r="VDC302" s="730"/>
      <c r="VDD302" s="730"/>
      <c r="VDE302" s="730"/>
      <c r="VDF302" s="730"/>
      <c r="VDG302" s="730"/>
      <c r="VDH302" s="730"/>
      <c r="VDI302" s="730"/>
      <c r="VDJ302" s="730"/>
      <c r="VDK302" s="730"/>
      <c r="VDL302" s="730"/>
      <c r="VDM302" s="730"/>
      <c r="VDN302" s="730"/>
      <c r="VDO302" s="730"/>
      <c r="VDP302" s="730"/>
      <c r="VDQ302" s="730"/>
      <c r="VDR302" s="730"/>
      <c r="VDS302" s="730"/>
      <c r="VDT302" s="730"/>
      <c r="VDU302" s="730"/>
      <c r="VDV302" s="730"/>
      <c r="VDW302" s="730"/>
      <c r="VDX302" s="730"/>
      <c r="VDY302" s="730"/>
      <c r="VDZ302" s="730"/>
      <c r="VEA302" s="730"/>
      <c r="VEB302" s="730"/>
      <c r="VEC302" s="730"/>
      <c r="VED302" s="730"/>
      <c r="VEE302" s="730"/>
      <c r="VEF302" s="730"/>
      <c r="VEG302" s="730"/>
      <c r="VEH302" s="730"/>
      <c r="VEI302" s="730"/>
      <c r="VEJ302" s="730"/>
      <c r="VEK302" s="730"/>
      <c r="VEL302" s="730"/>
      <c r="VEM302" s="730"/>
      <c r="VEN302" s="730"/>
      <c r="VEO302" s="730"/>
      <c r="VEP302" s="730"/>
      <c r="VEQ302" s="730"/>
      <c r="VER302" s="730"/>
      <c r="VES302" s="730"/>
      <c r="VET302" s="730"/>
      <c r="VEU302" s="730"/>
      <c r="VEV302" s="730"/>
      <c r="VEW302" s="730"/>
      <c r="VEX302" s="730"/>
      <c r="VEY302" s="730"/>
      <c r="VEZ302" s="730"/>
      <c r="VFA302" s="730"/>
      <c r="VFB302" s="730"/>
      <c r="VFC302" s="730"/>
      <c r="VFD302" s="730"/>
      <c r="VFE302" s="730"/>
      <c r="VFF302" s="730"/>
      <c r="VFG302" s="730"/>
      <c r="VFH302" s="730"/>
      <c r="VFI302" s="730"/>
      <c r="VFJ302" s="730"/>
      <c r="VFK302" s="730"/>
      <c r="VFL302" s="730"/>
      <c r="VFM302" s="730"/>
      <c r="VFN302" s="730"/>
      <c r="VFO302" s="730"/>
      <c r="VFP302" s="730"/>
      <c r="VFQ302" s="730"/>
      <c r="VFR302" s="730"/>
      <c r="VFS302" s="730"/>
      <c r="VFT302" s="730"/>
      <c r="VFU302" s="730"/>
      <c r="VFV302" s="730"/>
      <c r="VFW302" s="730"/>
      <c r="VFX302" s="730"/>
      <c r="VFY302" s="730"/>
      <c r="VFZ302" s="730"/>
      <c r="VGA302" s="730"/>
      <c r="VGB302" s="730"/>
      <c r="VGC302" s="730"/>
      <c r="VGD302" s="730"/>
      <c r="VGE302" s="730"/>
      <c r="VGF302" s="730"/>
      <c r="VGG302" s="730"/>
      <c r="VGH302" s="730"/>
      <c r="VGI302" s="730"/>
      <c r="VGJ302" s="730"/>
      <c r="VGK302" s="730"/>
      <c r="VGL302" s="730"/>
      <c r="VGM302" s="730"/>
      <c r="VGN302" s="730"/>
      <c r="VGO302" s="730"/>
      <c r="VGP302" s="730"/>
      <c r="VGQ302" s="730"/>
      <c r="VGR302" s="730"/>
      <c r="VGS302" s="730"/>
      <c r="VGT302" s="730"/>
      <c r="VGU302" s="730"/>
      <c r="VGV302" s="730"/>
      <c r="VGW302" s="730"/>
      <c r="VGX302" s="730"/>
      <c r="VGY302" s="730"/>
      <c r="VGZ302" s="730"/>
      <c r="VHA302" s="730"/>
      <c r="VHB302" s="730"/>
      <c r="VHC302" s="730"/>
      <c r="VHD302" s="730"/>
      <c r="VHE302" s="730"/>
      <c r="VHF302" s="730"/>
      <c r="VHG302" s="730"/>
      <c r="VHH302" s="730"/>
      <c r="VHI302" s="730"/>
      <c r="VHJ302" s="730"/>
      <c r="VHK302" s="730"/>
      <c r="VHL302" s="730"/>
      <c r="VHM302" s="730"/>
      <c r="VHN302" s="730"/>
      <c r="VHO302" s="730"/>
      <c r="VHP302" s="730"/>
      <c r="VHQ302" s="730"/>
      <c r="VHR302" s="730"/>
      <c r="VHS302" s="730"/>
      <c r="VHT302" s="730"/>
      <c r="VHU302" s="730"/>
      <c r="VHV302" s="730"/>
      <c r="VHW302" s="730"/>
      <c r="VHX302" s="730"/>
      <c r="VHY302" s="730"/>
      <c r="VHZ302" s="730"/>
      <c r="VIA302" s="730"/>
      <c r="VIB302" s="730"/>
      <c r="VIC302" s="730"/>
      <c r="VID302" s="730"/>
      <c r="VIE302" s="730"/>
      <c r="VIF302" s="730"/>
      <c r="VIG302" s="730"/>
      <c r="VIH302" s="730"/>
      <c r="VII302" s="730"/>
      <c r="VIJ302" s="730"/>
      <c r="VIK302" s="730"/>
      <c r="VIL302" s="730"/>
      <c r="VIM302" s="730"/>
      <c r="VIN302" s="730"/>
      <c r="VIO302" s="730"/>
      <c r="VIP302" s="730"/>
      <c r="VIQ302" s="730"/>
      <c r="VIR302" s="730"/>
      <c r="VIS302" s="730"/>
      <c r="VIT302" s="730"/>
      <c r="VIU302" s="730"/>
      <c r="VIV302" s="730"/>
      <c r="VIW302" s="730"/>
      <c r="VIX302" s="730"/>
      <c r="VIY302" s="730"/>
      <c r="VIZ302" s="730"/>
      <c r="VJA302" s="730"/>
      <c r="VJB302" s="730"/>
      <c r="VJC302" s="730"/>
      <c r="VJD302" s="730"/>
      <c r="VJE302" s="730"/>
      <c r="VJF302" s="730"/>
      <c r="VJG302" s="730"/>
      <c r="VJH302" s="730"/>
      <c r="VJI302" s="730"/>
      <c r="VJJ302" s="730"/>
      <c r="VJK302" s="730"/>
      <c r="VJL302" s="730"/>
      <c r="VJM302" s="730"/>
      <c r="VJN302" s="730"/>
      <c r="VJO302" s="730"/>
      <c r="VJP302" s="730"/>
      <c r="VJQ302" s="730"/>
      <c r="VJR302" s="730"/>
      <c r="VJS302" s="730"/>
      <c r="VJT302" s="730"/>
      <c r="VJU302" s="730"/>
      <c r="VJV302" s="730"/>
      <c r="VJW302" s="730"/>
      <c r="VJX302" s="730"/>
      <c r="VJY302" s="730"/>
      <c r="VJZ302" s="730"/>
      <c r="VKA302" s="730"/>
      <c r="VKB302" s="730"/>
      <c r="VKC302" s="730"/>
      <c r="VKD302" s="730"/>
      <c r="VKE302" s="730"/>
      <c r="VKF302" s="730"/>
      <c r="VKG302" s="730"/>
      <c r="VKH302" s="730"/>
      <c r="VKI302" s="730"/>
      <c r="VKJ302" s="730"/>
      <c r="VKK302" s="730"/>
      <c r="VKL302" s="730"/>
      <c r="VKM302" s="730"/>
      <c r="VKN302" s="730"/>
      <c r="VKO302" s="730"/>
      <c r="VKP302" s="730"/>
      <c r="VKQ302" s="730"/>
      <c r="VKR302" s="730"/>
      <c r="VKS302" s="730"/>
      <c r="VKT302" s="730"/>
      <c r="VKU302" s="730"/>
      <c r="VKV302" s="730"/>
      <c r="VKW302" s="730"/>
      <c r="VKX302" s="730"/>
      <c r="VKY302" s="730"/>
      <c r="VKZ302" s="730"/>
      <c r="VLA302" s="730"/>
      <c r="VLB302" s="730"/>
      <c r="VLC302" s="730"/>
      <c r="VLD302" s="730"/>
      <c r="VLE302" s="730"/>
      <c r="VLF302" s="730"/>
      <c r="VLG302" s="730"/>
      <c r="VLH302" s="730"/>
      <c r="VLI302" s="730"/>
      <c r="VLJ302" s="730"/>
      <c r="VLK302" s="730"/>
      <c r="VLL302" s="730"/>
      <c r="VLM302" s="730"/>
      <c r="VLN302" s="730"/>
      <c r="VLO302" s="730"/>
      <c r="VLP302" s="730"/>
      <c r="VLQ302" s="730"/>
      <c r="VLR302" s="730"/>
      <c r="VLS302" s="730"/>
      <c r="VLT302" s="730"/>
      <c r="VLU302" s="730"/>
      <c r="VLV302" s="730"/>
      <c r="VLW302" s="730"/>
      <c r="VLX302" s="730"/>
      <c r="VLY302" s="730"/>
      <c r="VLZ302" s="730"/>
      <c r="VMA302" s="730"/>
      <c r="VMB302" s="730"/>
      <c r="VMC302" s="730"/>
      <c r="VMD302" s="730"/>
      <c r="VME302" s="730"/>
      <c r="VMF302" s="730"/>
      <c r="VMG302" s="730"/>
      <c r="VMH302" s="730"/>
      <c r="VMI302" s="730"/>
      <c r="VMJ302" s="730"/>
      <c r="VMK302" s="730"/>
      <c r="VML302" s="730"/>
      <c r="VMM302" s="730"/>
      <c r="VMN302" s="730"/>
      <c r="VMO302" s="730"/>
      <c r="VMP302" s="730"/>
      <c r="VMQ302" s="730"/>
      <c r="VMR302" s="730"/>
      <c r="VMS302" s="730"/>
      <c r="VMT302" s="730"/>
      <c r="VMU302" s="730"/>
      <c r="VMV302" s="730"/>
      <c r="VMW302" s="730"/>
      <c r="VMX302" s="730"/>
      <c r="VMY302" s="730"/>
      <c r="VMZ302" s="730"/>
      <c r="VNA302" s="730"/>
      <c r="VNB302" s="730"/>
      <c r="VNC302" s="730"/>
      <c r="VND302" s="730"/>
      <c r="VNE302" s="730"/>
      <c r="VNF302" s="730"/>
      <c r="VNG302" s="730"/>
      <c r="VNH302" s="730"/>
      <c r="VNI302" s="730"/>
      <c r="VNJ302" s="730"/>
      <c r="VNK302" s="730"/>
      <c r="VNL302" s="730"/>
      <c r="VNM302" s="730"/>
      <c r="VNN302" s="730"/>
      <c r="VNO302" s="730"/>
      <c r="VNP302" s="730"/>
      <c r="VNQ302" s="730"/>
      <c r="VNR302" s="730"/>
      <c r="VNS302" s="730"/>
      <c r="VNT302" s="730"/>
      <c r="VNU302" s="730"/>
      <c r="VNV302" s="730"/>
      <c r="VNW302" s="730"/>
      <c r="VNX302" s="730"/>
      <c r="VNY302" s="730"/>
      <c r="VNZ302" s="730"/>
      <c r="VOA302" s="730"/>
      <c r="VOB302" s="730"/>
      <c r="VOC302" s="730"/>
      <c r="VOD302" s="730"/>
      <c r="VOE302" s="730"/>
      <c r="VOF302" s="730"/>
      <c r="VOG302" s="730"/>
      <c r="VOH302" s="730"/>
      <c r="VOI302" s="730"/>
      <c r="VOJ302" s="730"/>
      <c r="VOK302" s="730"/>
      <c r="VOL302" s="730"/>
      <c r="VOM302" s="730"/>
      <c r="VON302" s="730"/>
      <c r="VOO302" s="730"/>
      <c r="VOP302" s="730"/>
      <c r="VOQ302" s="730"/>
      <c r="VOR302" s="730"/>
      <c r="VOS302" s="730"/>
      <c r="VOT302" s="730"/>
      <c r="VOU302" s="730"/>
      <c r="VOV302" s="730"/>
      <c r="VOW302" s="730"/>
      <c r="VOX302" s="730"/>
      <c r="VOY302" s="730"/>
      <c r="VOZ302" s="730"/>
      <c r="VPA302" s="730"/>
      <c r="VPB302" s="730"/>
      <c r="VPC302" s="730"/>
      <c r="VPD302" s="730"/>
      <c r="VPE302" s="730"/>
      <c r="VPF302" s="730"/>
      <c r="VPG302" s="730"/>
      <c r="VPH302" s="730"/>
      <c r="VPI302" s="730"/>
      <c r="VPJ302" s="730"/>
      <c r="VPK302" s="730"/>
      <c r="VPL302" s="730"/>
      <c r="VPM302" s="730"/>
      <c r="VPN302" s="730"/>
      <c r="VPO302" s="730"/>
      <c r="VPP302" s="730"/>
      <c r="VPQ302" s="730"/>
      <c r="VPR302" s="730"/>
      <c r="VPS302" s="730"/>
      <c r="VPT302" s="730"/>
      <c r="VPU302" s="730"/>
      <c r="VPV302" s="730"/>
      <c r="VPW302" s="730"/>
      <c r="VPX302" s="730"/>
      <c r="VPY302" s="730"/>
      <c r="VPZ302" s="730"/>
      <c r="VQA302" s="730"/>
      <c r="VQB302" s="730"/>
      <c r="VQC302" s="730"/>
      <c r="VQD302" s="730"/>
      <c r="VQE302" s="730"/>
      <c r="VQF302" s="730"/>
      <c r="VQG302" s="730"/>
      <c r="VQH302" s="730"/>
      <c r="VQI302" s="730"/>
      <c r="VQJ302" s="730"/>
      <c r="VQK302" s="730"/>
      <c r="VQL302" s="730"/>
      <c r="VQM302" s="730"/>
      <c r="VQN302" s="730"/>
      <c r="VQO302" s="730"/>
      <c r="VQP302" s="730"/>
      <c r="VQQ302" s="730"/>
      <c r="VQR302" s="730"/>
      <c r="VQS302" s="730"/>
      <c r="VQT302" s="730"/>
      <c r="VQU302" s="730"/>
      <c r="VQV302" s="730"/>
      <c r="VQW302" s="730"/>
      <c r="VQX302" s="730"/>
      <c r="VQY302" s="730"/>
      <c r="VQZ302" s="730"/>
      <c r="VRA302" s="730"/>
      <c r="VRB302" s="730"/>
      <c r="VRC302" s="730"/>
      <c r="VRD302" s="730"/>
      <c r="VRE302" s="730"/>
      <c r="VRF302" s="730"/>
      <c r="VRG302" s="730"/>
      <c r="VRH302" s="730"/>
      <c r="VRI302" s="730"/>
      <c r="VRJ302" s="730"/>
      <c r="VRK302" s="730"/>
      <c r="VRL302" s="730"/>
      <c r="VRM302" s="730"/>
      <c r="VRN302" s="730"/>
      <c r="VRO302" s="730"/>
      <c r="VRP302" s="730"/>
      <c r="VRQ302" s="730"/>
      <c r="VRR302" s="730"/>
      <c r="VRS302" s="730"/>
      <c r="VRT302" s="730"/>
      <c r="VRU302" s="730"/>
      <c r="VRV302" s="730"/>
      <c r="VRW302" s="730"/>
      <c r="VRX302" s="730"/>
      <c r="VRY302" s="730"/>
      <c r="VRZ302" s="730"/>
      <c r="VSA302" s="730"/>
      <c r="VSB302" s="730"/>
      <c r="VSC302" s="730"/>
      <c r="VSD302" s="730"/>
      <c r="VSE302" s="730"/>
      <c r="VSF302" s="730"/>
      <c r="VSG302" s="730"/>
      <c r="VSH302" s="730"/>
      <c r="VSI302" s="730"/>
      <c r="VSJ302" s="730"/>
      <c r="VSK302" s="730"/>
      <c r="VSL302" s="730"/>
      <c r="VSM302" s="730"/>
      <c r="VSN302" s="730"/>
      <c r="VSO302" s="730"/>
      <c r="VSP302" s="730"/>
      <c r="VSQ302" s="730"/>
      <c r="VSR302" s="730"/>
      <c r="VSS302" s="730"/>
      <c r="VST302" s="730"/>
      <c r="VSU302" s="730"/>
      <c r="VSV302" s="730"/>
      <c r="VSW302" s="730"/>
      <c r="VSX302" s="730"/>
      <c r="VSY302" s="730"/>
      <c r="VSZ302" s="730"/>
      <c r="VTA302" s="730"/>
      <c r="VTB302" s="730"/>
      <c r="VTC302" s="730"/>
      <c r="VTD302" s="730"/>
      <c r="VTE302" s="730"/>
      <c r="VTF302" s="730"/>
      <c r="VTG302" s="730"/>
      <c r="VTH302" s="730"/>
      <c r="VTI302" s="730"/>
      <c r="VTJ302" s="730"/>
      <c r="VTK302" s="730"/>
      <c r="VTL302" s="730"/>
      <c r="VTM302" s="730"/>
      <c r="VTN302" s="730"/>
      <c r="VTO302" s="730"/>
      <c r="VTP302" s="730"/>
      <c r="VTQ302" s="730"/>
      <c r="VTR302" s="730"/>
      <c r="VTS302" s="730"/>
      <c r="VTT302" s="730"/>
      <c r="VTU302" s="730"/>
      <c r="VTV302" s="730"/>
      <c r="VTW302" s="730"/>
      <c r="VTX302" s="730"/>
      <c r="VTY302" s="730"/>
      <c r="VTZ302" s="730"/>
      <c r="VUA302" s="730"/>
      <c r="VUB302" s="730"/>
      <c r="VUC302" s="730"/>
      <c r="VUD302" s="730"/>
      <c r="VUE302" s="730"/>
      <c r="VUF302" s="730"/>
      <c r="VUG302" s="730"/>
      <c r="VUH302" s="730"/>
      <c r="VUI302" s="730"/>
      <c r="VUJ302" s="730"/>
      <c r="VUK302" s="730"/>
      <c r="VUL302" s="730"/>
      <c r="VUM302" s="730"/>
      <c r="VUN302" s="730"/>
      <c r="VUO302" s="730"/>
      <c r="VUP302" s="730"/>
      <c r="VUQ302" s="730"/>
      <c r="VUR302" s="730"/>
      <c r="VUS302" s="730"/>
      <c r="VUT302" s="730"/>
      <c r="VUU302" s="730"/>
      <c r="VUV302" s="730"/>
      <c r="VUW302" s="730"/>
      <c r="VUX302" s="730"/>
      <c r="VUY302" s="730"/>
      <c r="VUZ302" s="730"/>
      <c r="VVA302" s="730"/>
      <c r="VVB302" s="730"/>
      <c r="VVC302" s="730"/>
      <c r="VVD302" s="730"/>
      <c r="VVE302" s="730"/>
      <c r="VVF302" s="730"/>
      <c r="VVG302" s="730"/>
      <c r="VVH302" s="730"/>
      <c r="VVI302" s="730"/>
      <c r="VVJ302" s="730"/>
      <c r="VVK302" s="730"/>
      <c r="VVL302" s="730"/>
      <c r="VVM302" s="730"/>
      <c r="VVN302" s="730"/>
      <c r="VVO302" s="730"/>
      <c r="VVP302" s="730"/>
      <c r="VVQ302" s="730"/>
      <c r="VVR302" s="730"/>
      <c r="VVS302" s="730"/>
      <c r="VVT302" s="730"/>
      <c r="VVU302" s="730"/>
      <c r="VVV302" s="730"/>
      <c r="VVW302" s="730"/>
      <c r="VVX302" s="730"/>
      <c r="VVY302" s="730"/>
      <c r="VVZ302" s="730"/>
      <c r="VWA302" s="730"/>
      <c r="VWB302" s="730"/>
      <c r="VWC302" s="730"/>
      <c r="VWD302" s="730"/>
      <c r="VWE302" s="730"/>
      <c r="VWF302" s="730"/>
      <c r="VWG302" s="730"/>
      <c r="VWH302" s="730"/>
      <c r="VWI302" s="730"/>
      <c r="VWJ302" s="730"/>
      <c r="VWK302" s="730"/>
      <c r="VWL302" s="730"/>
      <c r="VWM302" s="730"/>
      <c r="VWN302" s="730"/>
      <c r="VWO302" s="730"/>
      <c r="VWP302" s="730"/>
      <c r="VWQ302" s="730"/>
      <c r="VWR302" s="730"/>
      <c r="VWS302" s="730"/>
      <c r="VWT302" s="730"/>
      <c r="VWU302" s="730"/>
      <c r="VWV302" s="730"/>
      <c r="VWW302" s="730"/>
      <c r="VWX302" s="730"/>
      <c r="VWY302" s="730"/>
      <c r="VWZ302" s="730"/>
      <c r="VXA302" s="730"/>
      <c r="VXB302" s="730"/>
      <c r="VXC302" s="730"/>
      <c r="VXD302" s="730"/>
      <c r="VXE302" s="730"/>
      <c r="VXF302" s="730"/>
      <c r="VXG302" s="730"/>
      <c r="VXH302" s="730"/>
      <c r="VXI302" s="730"/>
      <c r="VXJ302" s="730"/>
      <c r="VXK302" s="730"/>
      <c r="VXL302" s="730"/>
      <c r="VXM302" s="730"/>
      <c r="VXN302" s="730"/>
      <c r="VXO302" s="730"/>
      <c r="VXP302" s="730"/>
      <c r="VXQ302" s="730"/>
      <c r="VXR302" s="730"/>
      <c r="VXS302" s="730"/>
      <c r="VXT302" s="730"/>
      <c r="VXU302" s="730"/>
      <c r="VXV302" s="730"/>
      <c r="VXW302" s="730"/>
      <c r="VXX302" s="730"/>
      <c r="VXY302" s="730"/>
      <c r="VXZ302" s="730"/>
      <c r="VYA302" s="730"/>
      <c r="VYB302" s="730"/>
      <c r="VYC302" s="730"/>
      <c r="VYD302" s="730"/>
      <c r="VYE302" s="730"/>
      <c r="VYF302" s="730"/>
      <c r="VYG302" s="730"/>
      <c r="VYH302" s="730"/>
      <c r="VYI302" s="730"/>
      <c r="VYJ302" s="730"/>
      <c r="VYK302" s="730"/>
      <c r="VYL302" s="730"/>
      <c r="VYM302" s="730"/>
      <c r="VYN302" s="730"/>
      <c r="VYO302" s="730"/>
      <c r="VYP302" s="730"/>
      <c r="VYQ302" s="730"/>
      <c r="VYR302" s="730"/>
      <c r="VYS302" s="730"/>
      <c r="VYT302" s="730"/>
      <c r="VYU302" s="730"/>
      <c r="VYV302" s="730"/>
      <c r="VYW302" s="730"/>
      <c r="VYX302" s="730"/>
      <c r="VYY302" s="730"/>
      <c r="VYZ302" s="730"/>
      <c r="VZA302" s="730"/>
      <c r="VZB302" s="730"/>
      <c r="VZC302" s="730"/>
      <c r="VZD302" s="730"/>
      <c r="VZE302" s="730"/>
      <c r="VZF302" s="730"/>
      <c r="VZG302" s="730"/>
      <c r="VZH302" s="730"/>
      <c r="VZI302" s="730"/>
      <c r="VZJ302" s="730"/>
      <c r="VZK302" s="730"/>
      <c r="VZL302" s="730"/>
      <c r="VZM302" s="730"/>
      <c r="VZN302" s="730"/>
      <c r="VZO302" s="730"/>
      <c r="VZP302" s="730"/>
      <c r="VZQ302" s="730"/>
      <c r="VZR302" s="730"/>
      <c r="VZS302" s="730"/>
      <c r="VZT302" s="730"/>
      <c r="VZU302" s="730"/>
      <c r="VZV302" s="730"/>
      <c r="VZW302" s="730"/>
      <c r="VZX302" s="730"/>
      <c r="VZY302" s="730"/>
      <c r="VZZ302" s="730"/>
      <c r="WAA302" s="730"/>
      <c r="WAB302" s="730"/>
      <c r="WAC302" s="730"/>
      <c r="WAD302" s="730"/>
      <c r="WAE302" s="730"/>
      <c r="WAF302" s="730"/>
      <c r="WAG302" s="730"/>
      <c r="WAH302" s="730"/>
      <c r="WAI302" s="730"/>
      <c r="WAJ302" s="730"/>
      <c r="WAK302" s="730"/>
      <c r="WAL302" s="730"/>
      <c r="WAM302" s="730"/>
      <c r="WAN302" s="730"/>
      <c r="WAO302" s="730"/>
      <c r="WAP302" s="730"/>
      <c r="WAQ302" s="730"/>
      <c r="WAR302" s="730"/>
      <c r="WAS302" s="730"/>
      <c r="WAT302" s="730"/>
      <c r="WAU302" s="730"/>
      <c r="WAV302" s="730"/>
      <c r="WAW302" s="730"/>
      <c r="WAX302" s="730"/>
      <c r="WAY302" s="730"/>
      <c r="WAZ302" s="730"/>
      <c r="WBA302" s="730"/>
      <c r="WBB302" s="730"/>
      <c r="WBC302" s="730"/>
      <c r="WBD302" s="730"/>
      <c r="WBE302" s="730"/>
      <c r="WBF302" s="730"/>
      <c r="WBG302" s="730"/>
      <c r="WBH302" s="730"/>
      <c r="WBI302" s="730"/>
      <c r="WBJ302" s="730"/>
      <c r="WBK302" s="730"/>
      <c r="WBL302" s="730"/>
      <c r="WBM302" s="730"/>
      <c r="WBN302" s="730"/>
      <c r="WBO302" s="730"/>
      <c r="WBP302" s="730"/>
      <c r="WBQ302" s="730"/>
      <c r="WBR302" s="730"/>
      <c r="WBS302" s="730"/>
      <c r="WBT302" s="730"/>
      <c r="WBU302" s="730"/>
      <c r="WBV302" s="730"/>
      <c r="WBW302" s="730"/>
      <c r="WBX302" s="730"/>
      <c r="WBY302" s="730"/>
      <c r="WBZ302" s="730"/>
      <c r="WCA302" s="730"/>
      <c r="WCB302" s="730"/>
      <c r="WCC302" s="730"/>
      <c r="WCD302" s="730"/>
      <c r="WCE302" s="730"/>
      <c r="WCF302" s="730"/>
      <c r="WCG302" s="730"/>
      <c r="WCH302" s="730"/>
      <c r="WCI302" s="730"/>
      <c r="WCJ302" s="730"/>
      <c r="WCK302" s="730"/>
      <c r="WCL302" s="730"/>
      <c r="WCM302" s="730"/>
      <c r="WCN302" s="730"/>
      <c r="WCO302" s="730"/>
      <c r="WCP302" s="730"/>
      <c r="WCQ302" s="730"/>
      <c r="WCR302" s="730"/>
      <c r="WCS302" s="730"/>
      <c r="WCT302" s="730"/>
      <c r="WCU302" s="730"/>
      <c r="WCV302" s="730"/>
      <c r="WCW302" s="730"/>
      <c r="WCX302" s="730"/>
      <c r="WCY302" s="730"/>
      <c r="WCZ302" s="730"/>
      <c r="WDA302" s="730"/>
      <c r="WDB302" s="730"/>
      <c r="WDC302" s="730"/>
      <c r="WDD302" s="730"/>
      <c r="WDE302" s="730"/>
      <c r="WDF302" s="730"/>
      <c r="WDG302" s="730"/>
      <c r="WDH302" s="730"/>
      <c r="WDI302" s="730"/>
      <c r="WDJ302" s="730"/>
      <c r="WDK302" s="730"/>
      <c r="WDL302" s="730"/>
      <c r="WDM302" s="730"/>
      <c r="WDN302" s="730"/>
      <c r="WDO302" s="730"/>
      <c r="WDP302" s="730"/>
      <c r="WDQ302" s="730"/>
      <c r="WDR302" s="730"/>
      <c r="WDS302" s="730"/>
      <c r="WDT302" s="730"/>
      <c r="WDU302" s="730"/>
      <c r="WDV302" s="730"/>
      <c r="WDW302" s="730"/>
      <c r="WDX302" s="730"/>
      <c r="WDY302" s="730"/>
      <c r="WDZ302" s="730"/>
      <c r="WEA302" s="730"/>
      <c r="WEB302" s="730"/>
      <c r="WEC302" s="730"/>
      <c r="WED302" s="730"/>
      <c r="WEE302" s="730"/>
      <c r="WEF302" s="730"/>
      <c r="WEG302" s="730"/>
      <c r="WEH302" s="730"/>
      <c r="WEI302" s="730"/>
      <c r="WEJ302" s="730"/>
      <c r="WEK302" s="730"/>
      <c r="WEL302" s="730"/>
      <c r="WEM302" s="730"/>
      <c r="WEN302" s="730"/>
      <c r="WEO302" s="730"/>
      <c r="WEP302" s="730"/>
      <c r="WEQ302" s="730"/>
      <c r="WER302" s="730"/>
      <c r="WES302" s="730"/>
      <c r="WET302" s="730"/>
      <c r="WEU302" s="730"/>
      <c r="WEV302" s="730"/>
      <c r="WEW302" s="730"/>
      <c r="WEX302" s="730"/>
      <c r="WEY302" s="730"/>
      <c r="WEZ302" s="730"/>
      <c r="WFA302" s="730"/>
      <c r="WFB302" s="730"/>
      <c r="WFC302" s="730"/>
      <c r="WFD302" s="730"/>
      <c r="WFE302" s="730"/>
      <c r="WFF302" s="730"/>
      <c r="WFG302" s="730"/>
      <c r="WFH302" s="730"/>
      <c r="WFI302" s="730"/>
      <c r="WFJ302" s="730"/>
      <c r="WFK302" s="730"/>
      <c r="WFL302" s="730"/>
      <c r="WFM302" s="730"/>
      <c r="WFN302" s="730"/>
      <c r="WFO302" s="730"/>
      <c r="WFP302" s="730"/>
      <c r="WFQ302" s="730"/>
      <c r="WFR302" s="730"/>
      <c r="WFS302" s="730"/>
      <c r="WFT302" s="730"/>
      <c r="WFU302" s="730"/>
      <c r="WFV302" s="730"/>
      <c r="WFW302" s="730"/>
      <c r="WFX302" s="730"/>
      <c r="WFY302" s="730"/>
      <c r="WFZ302" s="730"/>
      <c r="WGA302" s="730"/>
      <c r="WGB302" s="730"/>
      <c r="WGC302" s="730"/>
      <c r="WGD302" s="730"/>
      <c r="WGE302" s="730"/>
      <c r="WGF302" s="730"/>
      <c r="WGG302" s="730"/>
      <c r="WGH302" s="730"/>
      <c r="WGI302" s="730"/>
      <c r="WGJ302" s="730"/>
      <c r="WGK302" s="730"/>
      <c r="WGL302" s="730"/>
      <c r="WGM302" s="730"/>
      <c r="WGN302" s="730"/>
      <c r="WGO302" s="730"/>
      <c r="WGP302" s="730"/>
      <c r="WGQ302" s="730"/>
      <c r="WGR302" s="730"/>
      <c r="WGS302" s="730"/>
      <c r="WGT302" s="730"/>
      <c r="WGU302" s="730"/>
      <c r="WGV302" s="730"/>
      <c r="WGW302" s="730"/>
      <c r="WGX302" s="730"/>
      <c r="WGY302" s="730"/>
      <c r="WGZ302" s="730"/>
      <c r="WHA302" s="730"/>
      <c r="WHB302" s="730"/>
      <c r="WHC302" s="730"/>
      <c r="WHD302" s="730"/>
      <c r="WHE302" s="730"/>
      <c r="WHF302" s="730"/>
      <c r="WHG302" s="730"/>
      <c r="WHH302" s="730"/>
      <c r="WHI302" s="730"/>
      <c r="WHJ302" s="730"/>
      <c r="WHK302" s="730"/>
      <c r="WHL302" s="730"/>
      <c r="WHM302" s="730"/>
      <c r="WHN302" s="730"/>
      <c r="WHO302" s="730"/>
      <c r="WHP302" s="730"/>
      <c r="WHQ302" s="730"/>
      <c r="WHR302" s="730"/>
      <c r="WHS302" s="730"/>
      <c r="WHT302" s="730"/>
      <c r="WHU302" s="730"/>
      <c r="WHV302" s="730"/>
      <c r="WHW302" s="730"/>
      <c r="WHX302" s="730"/>
      <c r="WHY302" s="730"/>
      <c r="WHZ302" s="730"/>
      <c r="WIA302" s="730"/>
      <c r="WIB302" s="730"/>
      <c r="WIC302" s="730"/>
      <c r="WID302" s="730"/>
      <c r="WIE302" s="730"/>
      <c r="WIF302" s="730"/>
      <c r="WIG302" s="730"/>
      <c r="WIH302" s="730"/>
      <c r="WII302" s="730"/>
      <c r="WIJ302" s="730"/>
      <c r="WIK302" s="730"/>
      <c r="WIL302" s="730"/>
      <c r="WIM302" s="730"/>
      <c r="WIN302" s="730"/>
      <c r="WIO302" s="730"/>
      <c r="WIP302" s="730"/>
      <c r="WIQ302" s="730"/>
      <c r="WIR302" s="730"/>
      <c r="WIS302" s="730"/>
      <c r="WIT302" s="730"/>
      <c r="WIU302" s="730"/>
      <c r="WIV302" s="730"/>
      <c r="WIW302" s="730"/>
      <c r="WIX302" s="730"/>
      <c r="WIY302" s="730"/>
      <c r="WIZ302" s="730"/>
      <c r="WJA302" s="730"/>
      <c r="WJB302" s="730"/>
      <c r="WJC302" s="730"/>
      <c r="WJD302" s="730"/>
      <c r="WJE302" s="730"/>
      <c r="WJF302" s="730"/>
      <c r="WJG302" s="730"/>
      <c r="WJH302" s="730"/>
      <c r="WJI302" s="730"/>
      <c r="WJJ302" s="730"/>
      <c r="WJK302" s="730"/>
      <c r="WJL302" s="730"/>
      <c r="WJM302" s="730"/>
      <c r="WJN302" s="730"/>
      <c r="WJO302" s="730"/>
      <c r="WJP302" s="730"/>
      <c r="WJQ302" s="730"/>
      <c r="WJR302" s="730"/>
      <c r="WJS302" s="730"/>
      <c r="WJT302" s="730"/>
      <c r="WJU302" s="730"/>
      <c r="WJV302" s="730"/>
      <c r="WJW302" s="730"/>
      <c r="WJX302" s="730"/>
      <c r="WJY302" s="730"/>
      <c r="WJZ302" s="730"/>
      <c r="WKA302" s="730"/>
      <c r="WKB302" s="730"/>
      <c r="WKC302" s="730"/>
      <c r="WKD302" s="730"/>
      <c r="WKE302" s="730"/>
      <c r="WKF302" s="730"/>
      <c r="WKG302" s="730"/>
      <c r="WKH302" s="730"/>
      <c r="WKI302" s="730"/>
      <c r="WKJ302" s="730"/>
      <c r="WKK302" s="730"/>
      <c r="WKL302" s="730"/>
      <c r="WKM302" s="730"/>
      <c r="WKN302" s="730"/>
      <c r="WKO302" s="730"/>
      <c r="WKP302" s="730"/>
      <c r="WKQ302" s="730"/>
      <c r="WKR302" s="730"/>
      <c r="WKS302" s="730"/>
      <c r="WKT302" s="730"/>
      <c r="WKU302" s="730"/>
      <c r="WKV302" s="730"/>
      <c r="WKW302" s="730"/>
      <c r="WKX302" s="730"/>
      <c r="WKY302" s="730"/>
      <c r="WKZ302" s="730"/>
      <c r="WLA302" s="730"/>
      <c r="WLB302" s="730"/>
      <c r="WLC302" s="730"/>
      <c r="WLD302" s="730"/>
      <c r="WLE302" s="730"/>
      <c r="WLF302" s="730"/>
      <c r="WLG302" s="730"/>
      <c r="WLH302" s="730"/>
      <c r="WLI302" s="730"/>
      <c r="WLJ302" s="730"/>
      <c r="WLK302" s="730"/>
      <c r="WLL302" s="730"/>
      <c r="WLM302" s="730"/>
      <c r="WLN302" s="730"/>
      <c r="WLO302" s="730"/>
      <c r="WLP302" s="730"/>
      <c r="WLQ302" s="730"/>
      <c r="WLR302" s="730"/>
      <c r="WLS302" s="730"/>
      <c r="WLT302" s="730"/>
      <c r="WLU302" s="730"/>
      <c r="WLV302" s="730"/>
      <c r="WLW302" s="730"/>
      <c r="WLX302" s="730"/>
      <c r="WLY302" s="730"/>
      <c r="WLZ302" s="730"/>
      <c r="WMA302" s="730"/>
      <c r="WMB302" s="730"/>
      <c r="WMC302" s="730"/>
      <c r="WMD302" s="730"/>
      <c r="WME302" s="730"/>
      <c r="WMF302" s="730"/>
      <c r="WMG302" s="730"/>
      <c r="WMH302" s="730"/>
      <c r="WMI302" s="730"/>
      <c r="WMJ302" s="730"/>
      <c r="WMK302" s="730"/>
      <c r="WML302" s="730"/>
      <c r="WMM302" s="730"/>
      <c r="WMN302" s="730"/>
      <c r="WMO302" s="730"/>
      <c r="WMP302" s="730"/>
      <c r="WMQ302" s="730"/>
      <c r="WMR302" s="730"/>
      <c r="WMS302" s="730"/>
      <c r="WMT302" s="730"/>
      <c r="WMU302" s="730"/>
      <c r="WMV302" s="730"/>
      <c r="WMW302" s="730"/>
      <c r="WMX302" s="730"/>
      <c r="WMY302" s="730"/>
      <c r="WMZ302" s="730"/>
      <c r="WNA302" s="730"/>
      <c r="WNB302" s="730"/>
      <c r="WNC302" s="730"/>
      <c r="WND302" s="730"/>
      <c r="WNE302" s="730"/>
      <c r="WNF302" s="730"/>
      <c r="WNG302" s="730"/>
      <c r="WNH302" s="730"/>
      <c r="WNI302" s="730"/>
      <c r="WNJ302" s="730"/>
      <c r="WNK302" s="730"/>
      <c r="WNL302" s="730"/>
      <c r="WNM302" s="730"/>
      <c r="WNN302" s="730"/>
      <c r="WNO302" s="730"/>
      <c r="WNP302" s="730"/>
      <c r="WNQ302" s="730"/>
      <c r="WNR302" s="730"/>
      <c r="WNS302" s="730"/>
      <c r="WNT302" s="730"/>
      <c r="WNU302" s="730"/>
      <c r="WNV302" s="730"/>
      <c r="WNW302" s="730"/>
      <c r="WNX302" s="730"/>
      <c r="WNY302" s="730"/>
      <c r="WNZ302" s="730"/>
      <c r="WOA302" s="730"/>
      <c r="WOB302" s="730"/>
      <c r="WOC302" s="730"/>
      <c r="WOD302" s="730"/>
      <c r="WOE302" s="730"/>
      <c r="WOF302" s="730"/>
      <c r="WOG302" s="730"/>
      <c r="WOH302" s="730"/>
      <c r="WOI302" s="730"/>
      <c r="WOJ302" s="730"/>
      <c r="WOK302" s="730"/>
      <c r="WOL302" s="730"/>
      <c r="WOM302" s="730"/>
      <c r="WON302" s="730"/>
      <c r="WOO302" s="730"/>
      <c r="WOP302" s="730"/>
      <c r="WOQ302" s="730"/>
      <c r="WOR302" s="730"/>
      <c r="WOS302" s="730"/>
      <c r="WOT302" s="730"/>
      <c r="WOU302" s="730"/>
      <c r="WOV302" s="730"/>
      <c r="WOW302" s="730"/>
      <c r="WOX302" s="730"/>
      <c r="WOY302" s="730"/>
      <c r="WOZ302" s="730"/>
      <c r="WPA302" s="730"/>
      <c r="WPB302" s="730"/>
      <c r="WPC302" s="730"/>
      <c r="WPD302" s="730"/>
      <c r="WPE302" s="730"/>
      <c r="WPF302" s="730"/>
      <c r="WPG302" s="730"/>
      <c r="WPH302" s="730"/>
      <c r="WPI302" s="730"/>
      <c r="WPJ302" s="730"/>
      <c r="WPK302" s="730"/>
      <c r="WPL302" s="730"/>
      <c r="WPM302" s="730"/>
      <c r="WPN302" s="730"/>
      <c r="WPO302" s="730"/>
      <c r="WPP302" s="730"/>
      <c r="WPQ302" s="730"/>
      <c r="WPR302" s="730"/>
      <c r="WPS302" s="730"/>
      <c r="WPT302" s="730"/>
      <c r="WPU302" s="730"/>
      <c r="WPV302" s="730"/>
      <c r="WPW302" s="730"/>
      <c r="WPX302" s="730"/>
      <c r="WPY302" s="730"/>
      <c r="WPZ302" s="730"/>
      <c r="WQA302" s="730"/>
      <c r="WQB302" s="730"/>
      <c r="WQC302" s="730"/>
      <c r="WQD302" s="730"/>
      <c r="WQE302" s="730"/>
      <c r="WQF302" s="730"/>
      <c r="WQG302" s="730"/>
      <c r="WQH302" s="730"/>
      <c r="WQI302" s="730"/>
      <c r="WQJ302" s="730"/>
      <c r="WQK302" s="730"/>
      <c r="WQL302" s="730"/>
      <c r="WQM302" s="730"/>
      <c r="WQN302" s="730"/>
      <c r="WQO302" s="730"/>
      <c r="WQP302" s="730"/>
      <c r="WQQ302" s="730"/>
      <c r="WQR302" s="730"/>
      <c r="WQS302" s="730"/>
      <c r="WQT302" s="730"/>
      <c r="WQU302" s="730"/>
      <c r="WQV302" s="730"/>
      <c r="WQW302" s="730"/>
      <c r="WQX302" s="730"/>
      <c r="WQY302" s="730"/>
      <c r="WQZ302" s="730"/>
      <c r="WRA302" s="730"/>
      <c r="WRB302" s="730"/>
      <c r="WRC302" s="730"/>
      <c r="WRD302" s="730"/>
      <c r="WRE302" s="730"/>
      <c r="WRF302" s="730"/>
      <c r="WRG302" s="730"/>
      <c r="WRH302" s="730"/>
      <c r="WRI302" s="730"/>
      <c r="WRJ302" s="730"/>
      <c r="WRK302" s="730"/>
      <c r="WRL302" s="730"/>
      <c r="WRM302" s="730"/>
      <c r="WRN302" s="730"/>
      <c r="WRO302" s="730"/>
      <c r="WRP302" s="730"/>
      <c r="WRQ302" s="730"/>
      <c r="WRR302" s="730"/>
      <c r="WRS302" s="730"/>
      <c r="WRT302" s="730"/>
      <c r="WRU302" s="730"/>
      <c r="WRV302" s="730"/>
      <c r="WRW302" s="730"/>
      <c r="WRX302" s="730"/>
      <c r="WRY302" s="730"/>
      <c r="WRZ302" s="730"/>
      <c r="WSA302" s="730"/>
      <c r="WSB302" s="730"/>
      <c r="WSC302" s="730"/>
      <c r="WSD302" s="730"/>
      <c r="WSE302" s="730"/>
      <c r="WSF302" s="730"/>
      <c r="WSG302" s="730"/>
      <c r="WSH302" s="730"/>
      <c r="WSI302" s="730"/>
      <c r="WSJ302" s="730"/>
      <c r="WSK302" s="730"/>
      <c r="WSL302" s="730"/>
      <c r="WSM302" s="730"/>
      <c r="WSN302" s="730"/>
      <c r="WSO302" s="730"/>
      <c r="WSP302" s="730"/>
      <c r="WSQ302" s="730"/>
      <c r="WSR302" s="730"/>
      <c r="WSS302" s="730"/>
      <c r="WST302" s="730"/>
      <c r="WSU302" s="730"/>
      <c r="WSV302" s="730"/>
      <c r="WSW302" s="730"/>
      <c r="WSX302" s="730"/>
      <c r="WSY302" s="730"/>
      <c r="WSZ302" s="730"/>
      <c r="WTA302" s="730"/>
      <c r="WTB302" s="730"/>
      <c r="WTC302" s="730"/>
      <c r="WTD302" s="730"/>
      <c r="WTE302" s="730"/>
      <c r="WTF302" s="730"/>
      <c r="WTG302" s="730"/>
      <c r="WTH302" s="730"/>
      <c r="WTI302" s="730"/>
      <c r="WTJ302" s="730"/>
      <c r="WTK302" s="730"/>
      <c r="WTL302" s="730"/>
      <c r="WTM302" s="730"/>
      <c r="WTN302" s="730"/>
      <c r="WTO302" s="730"/>
      <c r="WTP302" s="730"/>
      <c r="WTQ302" s="730"/>
      <c r="WTR302" s="730"/>
      <c r="WTS302" s="730"/>
      <c r="WTT302" s="730"/>
      <c r="WTU302" s="730"/>
      <c r="WTV302" s="730"/>
      <c r="WTW302" s="730"/>
      <c r="WTX302" s="730"/>
      <c r="WTY302" s="730"/>
      <c r="WTZ302" s="730"/>
      <c r="WUA302" s="730"/>
      <c r="WUB302" s="730"/>
      <c r="WUC302" s="730"/>
      <c r="WUD302" s="730"/>
      <c r="WUE302" s="730"/>
      <c r="WUF302" s="730"/>
      <c r="WUG302" s="730"/>
      <c r="WUH302" s="730"/>
      <c r="WUI302" s="730"/>
      <c r="WUJ302" s="730"/>
      <c r="WUK302" s="730"/>
      <c r="WUL302" s="730"/>
      <c r="WUM302" s="730"/>
      <c r="WUN302" s="730"/>
      <c r="WUO302" s="730"/>
      <c r="WUP302" s="730"/>
      <c r="WUQ302" s="730"/>
      <c r="WUR302" s="730"/>
      <c r="WUS302" s="730"/>
      <c r="WUT302" s="730"/>
      <c r="WUU302" s="730"/>
      <c r="WUV302" s="730"/>
      <c r="WUW302" s="730"/>
      <c r="WUX302" s="730"/>
      <c r="WUY302" s="730"/>
      <c r="WUZ302" s="730"/>
      <c r="WVA302" s="730"/>
      <c r="WVB302" s="730"/>
      <c r="WVC302" s="730"/>
      <c r="WVD302" s="730"/>
      <c r="WVE302" s="730"/>
      <c r="WVF302" s="730"/>
      <c r="WVG302" s="730"/>
      <c r="WVH302" s="730"/>
      <c r="WVI302" s="730"/>
      <c r="WVJ302" s="730"/>
      <c r="WVK302" s="730"/>
      <c r="WVL302" s="730"/>
      <c r="WVM302" s="730"/>
      <c r="WVN302" s="730"/>
      <c r="WVO302" s="730"/>
      <c r="WVP302" s="730"/>
      <c r="WVQ302" s="730"/>
      <c r="WVR302" s="730"/>
      <c r="WVS302" s="730"/>
      <c r="WVT302" s="730"/>
      <c r="WVU302" s="730"/>
      <c r="WVV302" s="730"/>
      <c r="WVW302" s="730"/>
      <c r="WVX302" s="730"/>
      <c r="WVY302" s="730"/>
      <c r="WVZ302" s="730"/>
      <c r="WWA302" s="730"/>
      <c r="WWB302" s="730"/>
      <c r="WWC302" s="730"/>
      <c r="WWD302" s="730"/>
      <c r="WWE302" s="730"/>
      <c r="WWF302" s="730"/>
      <c r="WWG302" s="730"/>
      <c r="WWH302" s="730"/>
      <c r="WWI302" s="730"/>
      <c r="WWJ302" s="730"/>
      <c r="WWK302" s="730"/>
      <c r="WWL302" s="730"/>
      <c r="WWM302" s="730"/>
      <c r="WWN302" s="730"/>
      <c r="WWO302" s="730"/>
      <c r="WWP302" s="730"/>
      <c r="WWQ302" s="730"/>
      <c r="WWR302" s="730"/>
      <c r="WWS302" s="730"/>
      <c r="WWT302" s="730"/>
      <c r="WWU302" s="730"/>
      <c r="WWV302" s="730"/>
      <c r="WWW302" s="730"/>
      <c r="WWX302" s="730"/>
      <c r="WWY302" s="730"/>
      <c r="WWZ302" s="730"/>
      <c r="WXA302" s="730"/>
      <c r="WXB302" s="730"/>
      <c r="WXC302" s="730"/>
      <c r="WXD302" s="730"/>
      <c r="WXE302" s="730"/>
      <c r="WXF302" s="730"/>
      <c r="WXG302" s="730"/>
      <c r="WXH302" s="730"/>
      <c r="WXI302" s="730"/>
      <c r="WXJ302" s="730"/>
      <c r="WXK302" s="730"/>
      <c r="WXL302" s="730"/>
      <c r="WXM302" s="730"/>
      <c r="WXN302" s="730"/>
      <c r="WXO302" s="730"/>
      <c r="WXP302" s="730"/>
      <c r="WXQ302" s="730"/>
      <c r="WXR302" s="730"/>
      <c r="WXS302" s="730"/>
      <c r="WXT302" s="730"/>
      <c r="WXU302" s="730"/>
      <c r="WXV302" s="730"/>
      <c r="WXW302" s="730"/>
      <c r="WXX302" s="730"/>
      <c r="WXY302" s="730"/>
      <c r="WXZ302" s="730"/>
      <c r="WYA302" s="730"/>
      <c r="WYB302" s="730"/>
      <c r="WYC302" s="730"/>
      <c r="WYD302" s="730"/>
      <c r="WYE302" s="730"/>
      <c r="WYF302" s="730"/>
      <c r="WYG302" s="730"/>
      <c r="WYH302" s="730"/>
      <c r="WYI302" s="730"/>
      <c r="WYJ302" s="730"/>
      <c r="WYK302" s="730"/>
      <c r="WYL302" s="730"/>
      <c r="WYM302" s="730"/>
      <c r="WYN302" s="730"/>
      <c r="WYO302" s="730"/>
      <c r="WYP302" s="730"/>
      <c r="WYQ302" s="730"/>
      <c r="WYR302" s="730"/>
      <c r="WYS302" s="730"/>
      <c r="WYT302" s="730"/>
      <c r="WYU302" s="730"/>
      <c r="WYV302" s="730"/>
      <c r="WYW302" s="730"/>
      <c r="WYX302" s="730"/>
      <c r="WYY302" s="730"/>
      <c r="WYZ302" s="730"/>
      <c r="WZA302" s="730"/>
      <c r="WZB302" s="730"/>
      <c r="WZC302" s="730"/>
      <c r="WZD302" s="730"/>
      <c r="WZE302" s="730"/>
      <c r="WZF302" s="730"/>
      <c r="WZG302" s="730"/>
      <c r="WZH302" s="730"/>
      <c r="WZI302" s="730"/>
      <c r="WZJ302" s="730"/>
      <c r="WZK302" s="730"/>
      <c r="WZL302" s="730"/>
      <c r="WZM302" s="730"/>
      <c r="WZN302" s="730"/>
      <c r="WZO302" s="730"/>
      <c r="WZP302" s="730"/>
      <c r="WZQ302" s="730"/>
      <c r="WZR302" s="730"/>
      <c r="WZS302" s="730"/>
      <c r="WZT302" s="730"/>
      <c r="WZU302" s="730"/>
      <c r="WZV302" s="730"/>
      <c r="WZW302" s="730"/>
      <c r="WZX302" s="730"/>
      <c r="WZY302" s="730"/>
      <c r="WZZ302" s="730"/>
      <c r="XAA302" s="730"/>
      <c r="XAB302" s="730"/>
      <c r="XAC302" s="730"/>
      <c r="XAD302" s="730"/>
      <c r="XAE302" s="730"/>
      <c r="XAF302" s="730"/>
      <c r="XAG302" s="730"/>
      <c r="XAH302" s="730"/>
      <c r="XAI302" s="730"/>
      <c r="XAJ302" s="730"/>
      <c r="XAK302" s="730"/>
      <c r="XAL302" s="730"/>
      <c r="XAM302" s="730"/>
      <c r="XAN302" s="730"/>
      <c r="XAO302" s="730"/>
      <c r="XAP302" s="730"/>
      <c r="XAQ302" s="730"/>
      <c r="XAR302" s="730"/>
      <c r="XAS302" s="730"/>
      <c r="XAT302" s="730"/>
      <c r="XAU302" s="730"/>
      <c r="XAV302" s="730"/>
      <c r="XAW302" s="730"/>
      <c r="XAX302" s="730"/>
      <c r="XAY302" s="730"/>
      <c r="XAZ302" s="730"/>
      <c r="XBA302" s="730"/>
      <c r="XBB302" s="730"/>
      <c r="XBC302" s="730"/>
      <c r="XBD302" s="730"/>
      <c r="XBE302" s="730"/>
      <c r="XBF302" s="730"/>
      <c r="XBG302" s="730"/>
      <c r="XBH302" s="730"/>
      <c r="XBI302" s="730"/>
      <c r="XBJ302" s="730"/>
      <c r="XBK302" s="730"/>
      <c r="XBL302" s="730"/>
      <c r="XBM302" s="730"/>
      <c r="XBN302" s="730"/>
      <c r="XBO302" s="730"/>
      <c r="XBP302" s="730"/>
      <c r="XBQ302" s="730"/>
      <c r="XBR302" s="730"/>
      <c r="XBS302" s="730"/>
      <c r="XBT302" s="730"/>
      <c r="XBU302" s="730"/>
      <c r="XBV302" s="730"/>
      <c r="XBW302" s="730"/>
      <c r="XBX302" s="730"/>
      <c r="XBY302" s="730"/>
      <c r="XBZ302" s="730"/>
      <c r="XCA302" s="730"/>
      <c r="XCB302" s="730"/>
      <c r="XCC302" s="730"/>
      <c r="XCD302" s="730"/>
      <c r="XCE302" s="730"/>
      <c r="XCF302" s="730"/>
      <c r="XCG302" s="730"/>
      <c r="XCH302" s="730"/>
      <c r="XCI302" s="730"/>
      <c r="XCJ302" s="730"/>
      <c r="XCK302" s="730"/>
      <c r="XCL302" s="730"/>
      <c r="XCM302" s="730"/>
      <c r="XCN302" s="730"/>
      <c r="XCO302" s="730"/>
      <c r="XCP302" s="730"/>
      <c r="XCQ302" s="730"/>
      <c r="XCR302" s="730"/>
      <c r="XCS302" s="730"/>
      <c r="XCT302" s="730"/>
      <c r="XCU302" s="730"/>
      <c r="XCV302" s="730"/>
      <c r="XCW302" s="730"/>
      <c r="XCX302" s="730"/>
      <c r="XCY302" s="730"/>
      <c r="XCZ302" s="730"/>
      <c r="XDA302" s="730"/>
      <c r="XDB302" s="730"/>
      <c r="XDC302" s="730"/>
      <c r="XDD302" s="730"/>
      <c r="XDE302" s="730"/>
      <c r="XDF302" s="730"/>
      <c r="XDG302" s="730"/>
      <c r="XDH302" s="730"/>
      <c r="XDI302" s="730"/>
      <c r="XDJ302" s="730"/>
      <c r="XDK302" s="730"/>
      <c r="XDL302" s="730"/>
      <c r="XDM302" s="730"/>
      <c r="XDN302" s="730"/>
      <c r="XDO302" s="730"/>
      <c r="XDP302" s="730"/>
      <c r="XDQ302" s="730"/>
      <c r="XDR302" s="730"/>
      <c r="XDS302" s="730"/>
      <c r="XDT302" s="730"/>
      <c r="XDU302" s="730"/>
      <c r="XDV302" s="730"/>
      <c r="XDW302" s="730"/>
      <c r="XDX302" s="730"/>
      <c r="XDY302" s="730"/>
      <c r="XDZ302" s="730"/>
      <c r="XEA302" s="730"/>
      <c r="XEB302" s="730"/>
      <c r="XEC302" s="730"/>
      <c r="XED302" s="730"/>
      <c r="XEE302" s="730"/>
      <c r="XEF302" s="730"/>
      <c r="XEG302" s="730"/>
      <c r="XEH302" s="730"/>
      <c r="XEI302" s="730"/>
      <c r="XEJ302" s="730"/>
      <c r="XEK302" s="730"/>
      <c r="XEL302" s="730"/>
      <c r="XEM302" s="730"/>
      <c r="XEN302" s="730"/>
      <c r="XEO302" s="730"/>
      <c r="XEP302" s="730"/>
      <c r="XEQ302" s="730"/>
      <c r="XER302" s="730"/>
      <c r="XES302" s="730"/>
      <c r="XET302" s="730"/>
      <c r="XEU302" s="730"/>
      <c r="XEV302" s="730"/>
      <c r="XEW302" s="730"/>
      <c r="XEX302" s="730"/>
      <c r="XEY302" s="730"/>
      <c r="XEZ302" s="730"/>
      <c r="XFA302" s="730"/>
    </row>
    <row r="303" spans="1:16381" s="247" customFormat="1" ht="15" customHeight="1" x14ac:dyDescent="0.25">
      <c r="A303" s="812"/>
      <c r="B303" s="348" t="s">
        <v>1674</v>
      </c>
      <c r="C303" s="2003" t="str">
        <f>CONCATENATE('CCR and CVA'!E91, " : ", 'CCR and CVA'!B92)</f>
        <v>Check: panels 3c2 and 3c3 should not both be filled in : K_Reduced (assuming hedges are not recognised)</v>
      </c>
      <c r="D303" s="343"/>
      <c r="E303" s="343"/>
      <c r="F303" s="822" t="str">
        <f>'CCR and CVA'!E92</f>
        <v/>
      </c>
      <c r="G303" s="343"/>
      <c r="H303" s="343"/>
      <c r="I303" s="340"/>
      <c r="J303" s="340"/>
      <c r="K303" s="730"/>
      <c r="L303" s="730"/>
      <c r="M303" s="730"/>
      <c r="N303" s="730"/>
      <c r="O303" s="730"/>
      <c r="P303" s="730"/>
      <c r="Q303" s="730"/>
      <c r="R303" s="730"/>
      <c r="S303" s="730"/>
      <c r="T303" s="730"/>
      <c r="U303" s="730"/>
      <c r="V303" s="730"/>
      <c r="W303" s="730"/>
      <c r="X303" s="730"/>
      <c r="Y303" s="730"/>
      <c r="Z303" s="730"/>
      <c r="AA303" s="730"/>
      <c r="AB303" s="730"/>
      <c r="AC303" s="730"/>
      <c r="AD303" s="730"/>
      <c r="AE303" s="730"/>
      <c r="AF303" s="730"/>
      <c r="AG303" s="730"/>
      <c r="AH303" s="730"/>
      <c r="AI303" s="730"/>
      <c r="AJ303" s="730"/>
      <c r="AK303" s="730"/>
      <c r="AL303" s="730"/>
      <c r="AM303" s="730"/>
      <c r="AN303" s="811"/>
      <c r="AO303" s="730"/>
      <c r="AP303" s="730"/>
      <c r="AQ303" s="730"/>
      <c r="AR303" s="730"/>
      <c r="AS303" s="730"/>
      <c r="AT303" s="730"/>
      <c r="AU303" s="730"/>
      <c r="AV303" s="730"/>
      <c r="AW303" s="730"/>
      <c r="AX303" s="730"/>
      <c r="AY303" s="730"/>
      <c r="AZ303" s="730"/>
      <c r="BA303" s="730"/>
      <c r="BB303" s="730"/>
      <c r="BC303" s="730"/>
      <c r="BD303" s="730"/>
      <c r="BE303" s="730"/>
      <c r="BF303" s="730"/>
      <c r="BG303" s="730"/>
      <c r="BH303" s="730"/>
      <c r="BI303" s="730"/>
      <c r="BJ303" s="730"/>
      <c r="BK303" s="730"/>
      <c r="BL303" s="730"/>
      <c r="BM303" s="730"/>
      <c r="BN303" s="730"/>
      <c r="BO303" s="730"/>
      <c r="BP303" s="730"/>
      <c r="BQ303" s="730"/>
      <c r="BR303" s="730"/>
      <c r="BS303" s="730"/>
      <c r="BT303" s="730"/>
      <c r="BU303" s="730"/>
      <c r="BV303" s="730"/>
      <c r="BW303" s="730"/>
      <c r="BX303" s="730"/>
      <c r="BY303" s="730"/>
      <c r="BZ303" s="730"/>
      <c r="CA303" s="730"/>
      <c r="CB303" s="730"/>
      <c r="CC303" s="730"/>
      <c r="CD303" s="730"/>
      <c r="CE303" s="730"/>
      <c r="CF303" s="730"/>
      <c r="CG303" s="730"/>
      <c r="CH303" s="730"/>
      <c r="CI303" s="730"/>
      <c r="CJ303" s="730"/>
      <c r="CK303" s="730"/>
      <c r="CL303" s="730"/>
      <c r="CM303" s="730"/>
      <c r="CN303" s="730"/>
      <c r="CO303" s="730"/>
      <c r="CP303" s="730"/>
      <c r="CQ303" s="730"/>
      <c r="CR303" s="730"/>
      <c r="CS303" s="730"/>
      <c r="CT303" s="730"/>
      <c r="CU303" s="730"/>
      <c r="CV303" s="730"/>
      <c r="CW303" s="730"/>
      <c r="CX303" s="730"/>
      <c r="CY303" s="730"/>
      <c r="CZ303" s="730"/>
      <c r="DA303" s="730"/>
      <c r="DB303" s="730"/>
      <c r="DC303" s="730"/>
      <c r="DD303" s="730"/>
      <c r="DE303" s="730"/>
      <c r="DF303" s="730"/>
      <c r="DG303" s="730"/>
      <c r="DH303" s="730"/>
      <c r="DI303" s="730"/>
      <c r="DJ303" s="730"/>
      <c r="DK303" s="730"/>
      <c r="DL303" s="730"/>
      <c r="DM303" s="730"/>
      <c r="DN303" s="730"/>
      <c r="DO303" s="730"/>
      <c r="DP303" s="730"/>
      <c r="DQ303" s="730"/>
      <c r="DR303" s="730"/>
      <c r="DS303" s="730"/>
      <c r="DT303" s="730"/>
      <c r="DU303" s="730"/>
      <c r="DV303" s="730"/>
      <c r="DW303" s="730"/>
      <c r="DX303" s="730"/>
      <c r="DY303" s="730"/>
      <c r="DZ303" s="730"/>
      <c r="EA303" s="730"/>
      <c r="EB303" s="730"/>
      <c r="EC303" s="730"/>
      <c r="ED303" s="730"/>
      <c r="EE303" s="730"/>
      <c r="EF303" s="730"/>
      <c r="EG303" s="730"/>
      <c r="EH303" s="730"/>
      <c r="EI303" s="730"/>
      <c r="EJ303" s="730"/>
      <c r="EK303" s="730"/>
      <c r="EL303" s="730"/>
      <c r="EM303" s="730"/>
      <c r="EN303" s="730"/>
      <c r="EO303" s="730"/>
      <c r="EP303" s="730"/>
      <c r="EQ303" s="730"/>
      <c r="ER303" s="730"/>
      <c r="ES303" s="730"/>
      <c r="ET303" s="730"/>
      <c r="EU303" s="730"/>
      <c r="EV303" s="730"/>
      <c r="EW303" s="730"/>
      <c r="EX303" s="730"/>
      <c r="EY303" s="730"/>
      <c r="EZ303" s="730"/>
      <c r="FA303" s="730"/>
      <c r="FB303" s="730"/>
      <c r="FC303" s="730"/>
      <c r="FD303" s="730"/>
      <c r="FE303" s="730"/>
      <c r="FF303" s="730"/>
      <c r="FG303" s="730"/>
      <c r="FH303" s="730"/>
      <c r="FI303" s="730"/>
      <c r="FJ303" s="730"/>
      <c r="FK303" s="730"/>
      <c r="FL303" s="730"/>
      <c r="FM303" s="730"/>
      <c r="FN303" s="730"/>
      <c r="FO303" s="730"/>
      <c r="FP303" s="730"/>
      <c r="FQ303" s="730"/>
      <c r="FR303" s="730"/>
      <c r="FS303" s="730"/>
      <c r="FT303" s="730"/>
      <c r="FU303" s="730"/>
      <c r="FV303" s="730"/>
      <c r="FW303" s="730"/>
      <c r="FX303" s="730"/>
      <c r="FY303" s="730"/>
      <c r="FZ303" s="730"/>
      <c r="GA303" s="730"/>
      <c r="GB303" s="730"/>
      <c r="GC303" s="730"/>
      <c r="GD303" s="730"/>
      <c r="GE303" s="730"/>
      <c r="GF303" s="730"/>
      <c r="GG303" s="730"/>
      <c r="GH303" s="730"/>
      <c r="GI303" s="730"/>
      <c r="GJ303" s="730"/>
      <c r="GK303" s="730"/>
      <c r="GL303" s="730"/>
      <c r="GM303" s="730"/>
      <c r="GN303" s="730"/>
      <c r="GO303" s="730"/>
      <c r="GP303" s="730"/>
      <c r="GQ303" s="730"/>
      <c r="GR303" s="730"/>
      <c r="GS303" s="730"/>
      <c r="GT303" s="730"/>
      <c r="GU303" s="730"/>
      <c r="GV303" s="730"/>
      <c r="GW303" s="730"/>
      <c r="GX303" s="730"/>
      <c r="GY303" s="730"/>
      <c r="GZ303" s="730"/>
      <c r="HA303" s="730"/>
      <c r="HB303" s="730"/>
      <c r="HC303" s="730"/>
      <c r="HD303" s="730"/>
      <c r="HE303" s="730"/>
      <c r="HF303" s="730"/>
      <c r="HG303" s="730"/>
      <c r="HH303" s="730"/>
      <c r="HI303" s="730"/>
      <c r="HJ303" s="730"/>
      <c r="HK303" s="730"/>
      <c r="HL303" s="730"/>
      <c r="HM303" s="730"/>
      <c r="HN303" s="730"/>
      <c r="HO303" s="730"/>
      <c r="HP303" s="730"/>
      <c r="HQ303" s="730"/>
      <c r="HR303" s="730"/>
      <c r="HS303" s="730"/>
      <c r="HT303" s="730"/>
      <c r="HU303" s="730"/>
      <c r="HV303" s="730"/>
      <c r="HW303" s="730"/>
      <c r="HX303" s="730"/>
      <c r="HY303" s="730"/>
      <c r="HZ303" s="730"/>
      <c r="IA303" s="730"/>
      <c r="IB303" s="730"/>
      <c r="IC303" s="730"/>
      <c r="ID303" s="730"/>
      <c r="IE303" s="730"/>
      <c r="IF303" s="730"/>
      <c r="IG303" s="730"/>
      <c r="IH303" s="730"/>
      <c r="II303" s="730"/>
      <c r="IJ303" s="730"/>
      <c r="IK303" s="730"/>
      <c r="IL303" s="730"/>
      <c r="IM303" s="730"/>
      <c r="IN303" s="730"/>
      <c r="IO303" s="730"/>
      <c r="IP303" s="730"/>
      <c r="IQ303" s="730"/>
      <c r="IR303" s="730"/>
      <c r="IS303" s="730"/>
      <c r="IT303" s="730"/>
      <c r="IU303" s="730"/>
      <c r="IV303" s="730"/>
      <c r="IW303" s="730"/>
      <c r="IX303" s="730"/>
      <c r="IY303" s="730"/>
      <c r="IZ303" s="730"/>
      <c r="JA303" s="730"/>
      <c r="JB303" s="730"/>
      <c r="JC303" s="730"/>
      <c r="JD303" s="730"/>
      <c r="JE303" s="730"/>
      <c r="JF303" s="730"/>
      <c r="JG303" s="730"/>
      <c r="JH303" s="730"/>
      <c r="JI303" s="730"/>
      <c r="JJ303" s="730"/>
      <c r="JK303" s="730"/>
      <c r="JL303" s="730"/>
      <c r="JM303" s="730"/>
      <c r="JN303" s="730"/>
      <c r="JO303" s="730"/>
      <c r="JP303" s="730"/>
      <c r="JQ303" s="730"/>
      <c r="JR303" s="730"/>
      <c r="JS303" s="730"/>
      <c r="JT303" s="730"/>
      <c r="JU303" s="730"/>
      <c r="JV303" s="730"/>
      <c r="JW303" s="730"/>
      <c r="JX303" s="730"/>
      <c r="JY303" s="730"/>
      <c r="JZ303" s="730"/>
      <c r="KA303" s="730"/>
      <c r="KB303" s="730"/>
      <c r="KC303" s="730"/>
      <c r="KD303" s="730"/>
      <c r="KE303" s="730"/>
      <c r="KF303" s="730"/>
      <c r="KG303" s="730"/>
      <c r="KH303" s="730"/>
      <c r="KI303" s="730"/>
      <c r="KJ303" s="730"/>
      <c r="KK303" s="730"/>
      <c r="KL303" s="730"/>
      <c r="KM303" s="730"/>
      <c r="KN303" s="730"/>
      <c r="KO303" s="730"/>
      <c r="KP303" s="730"/>
      <c r="KQ303" s="730"/>
      <c r="KR303" s="730"/>
      <c r="KS303" s="730"/>
      <c r="KT303" s="730"/>
      <c r="KU303" s="730"/>
      <c r="KV303" s="730"/>
      <c r="KW303" s="730"/>
      <c r="KX303" s="730"/>
      <c r="KY303" s="730"/>
      <c r="KZ303" s="730"/>
      <c r="LA303" s="730"/>
      <c r="LB303" s="730"/>
      <c r="LC303" s="730"/>
      <c r="LD303" s="730"/>
      <c r="LE303" s="730"/>
      <c r="LF303" s="730"/>
      <c r="LG303" s="730"/>
      <c r="LH303" s="730"/>
      <c r="LI303" s="730"/>
      <c r="LJ303" s="730"/>
      <c r="LK303" s="730"/>
      <c r="LL303" s="730"/>
      <c r="LM303" s="730"/>
      <c r="LN303" s="730"/>
      <c r="LO303" s="730"/>
      <c r="LP303" s="730"/>
      <c r="LQ303" s="730"/>
      <c r="LR303" s="730"/>
      <c r="LS303" s="730"/>
      <c r="LT303" s="730"/>
      <c r="LU303" s="730"/>
      <c r="LV303" s="730"/>
      <c r="LW303" s="730"/>
      <c r="LX303" s="730"/>
      <c r="LY303" s="730"/>
      <c r="LZ303" s="730"/>
      <c r="MA303" s="730"/>
      <c r="MB303" s="730"/>
      <c r="MC303" s="730"/>
      <c r="MD303" s="730"/>
      <c r="ME303" s="730"/>
      <c r="MF303" s="730"/>
      <c r="MG303" s="730"/>
      <c r="MH303" s="730"/>
      <c r="MI303" s="730"/>
      <c r="MJ303" s="730"/>
      <c r="MK303" s="730"/>
      <c r="ML303" s="730"/>
      <c r="MM303" s="730"/>
      <c r="MN303" s="730"/>
      <c r="MO303" s="730"/>
      <c r="MP303" s="730"/>
      <c r="MQ303" s="730"/>
      <c r="MR303" s="730"/>
      <c r="MS303" s="730"/>
      <c r="MT303" s="730"/>
      <c r="MU303" s="730"/>
      <c r="MV303" s="730"/>
      <c r="MW303" s="730"/>
      <c r="MX303" s="730"/>
      <c r="MY303" s="730"/>
      <c r="MZ303" s="730"/>
      <c r="NA303" s="730"/>
      <c r="NB303" s="730"/>
      <c r="NC303" s="730"/>
      <c r="ND303" s="730"/>
      <c r="NE303" s="730"/>
      <c r="NF303" s="730"/>
      <c r="NG303" s="730"/>
      <c r="NH303" s="730"/>
      <c r="NI303" s="730"/>
      <c r="NJ303" s="730"/>
      <c r="NK303" s="730"/>
      <c r="NL303" s="730"/>
      <c r="NM303" s="730"/>
      <c r="NN303" s="730"/>
      <c r="NO303" s="730"/>
      <c r="NP303" s="730"/>
      <c r="NQ303" s="730"/>
      <c r="NR303" s="730"/>
      <c r="NS303" s="730"/>
      <c r="NT303" s="730"/>
      <c r="NU303" s="730"/>
      <c r="NV303" s="730"/>
      <c r="NW303" s="730"/>
      <c r="NX303" s="730"/>
      <c r="NY303" s="730"/>
      <c r="NZ303" s="730"/>
      <c r="OA303" s="730"/>
      <c r="OB303" s="730"/>
      <c r="OC303" s="730"/>
      <c r="OD303" s="730"/>
      <c r="OE303" s="730"/>
      <c r="OF303" s="730"/>
      <c r="OG303" s="730"/>
      <c r="OH303" s="730"/>
      <c r="OI303" s="730"/>
      <c r="OJ303" s="730"/>
      <c r="OK303" s="730"/>
      <c r="OL303" s="730"/>
      <c r="OM303" s="730"/>
      <c r="ON303" s="730"/>
      <c r="OO303" s="730"/>
      <c r="OP303" s="730"/>
      <c r="OQ303" s="730"/>
      <c r="OR303" s="730"/>
      <c r="OS303" s="730"/>
      <c r="OT303" s="730"/>
      <c r="OU303" s="730"/>
      <c r="OV303" s="730"/>
      <c r="OW303" s="730"/>
      <c r="OX303" s="730"/>
      <c r="OY303" s="730"/>
      <c r="OZ303" s="730"/>
      <c r="PA303" s="730"/>
      <c r="PB303" s="730"/>
      <c r="PC303" s="730"/>
      <c r="PD303" s="730"/>
      <c r="PE303" s="730"/>
      <c r="PF303" s="730"/>
      <c r="PG303" s="730"/>
      <c r="PH303" s="730"/>
      <c r="PI303" s="730"/>
      <c r="PJ303" s="730"/>
      <c r="PK303" s="730"/>
      <c r="PL303" s="730"/>
      <c r="PM303" s="730"/>
      <c r="PN303" s="730"/>
      <c r="PO303" s="730"/>
      <c r="PP303" s="730"/>
      <c r="PQ303" s="730"/>
      <c r="PR303" s="730"/>
      <c r="PS303" s="730"/>
      <c r="PT303" s="730"/>
      <c r="PU303" s="730"/>
      <c r="PV303" s="730"/>
      <c r="PW303" s="730"/>
      <c r="PX303" s="730"/>
      <c r="PY303" s="730"/>
      <c r="PZ303" s="730"/>
      <c r="QA303" s="730"/>
      <c r="QB303" s="730"/>
      <c r="QC303" s="730"/>
      <c r="QD303" s="730"/>
      <c r="QE303" s="730"/>
      <c r="QF303" s="730"/>
      <c r="QG303" s="730"/>
      <c r="QH303" s="730"/>
      <c r="QI303" s="730"/>
      <c r="QJ303" s="730"/>
      <c r="QK303" s="730"/>
      <c r="QL303" s="730"/>
      <c r="QM303" s="730"/>
      <c r="QN303" s="730"/>
      <c r="QO303" s="730"/>
      <c r="QP303" s="730"/>
      <c r="QQ303" s="730"/>
      <c r="QR303" s="730"/>
      <c r="QS303" s="730"/>
      <c r="QT303" s="730"/>
      <c r="QU303" s="730"/>
      <c r="QV303" s="730"/>
      <c r="QW303" s="730"/>
      <c r="QX303" s="730"/>
      <c r="QY303" s="730"/>
      <c r="QZ303" s="730"/>
      <c r="RA303" s="730"/>
      <c r="RB303" s="730"/>
      <c r="RC303" s="730"/>
      <c r="RD303" s="730"/>
      <c r="RE303" s="730"/>
      <c r="RF303" s="730"/>
      <c r="RG303" s="730"/>
      <c r="RH303" s="730"/>
      <c r="RI303" s="730"/>
      <c r="RJ303" s="730"/>
      <c r="RK303" s="730"/>
      <c r="RL303" s="730"/>
      <c r="RM303" s="730"/>
      <c r="RN303" s="730"/>
      <c r="RO303" s="730"/>
      <c r="RP303" s="730"/>
      <c r="RQ303" s="730"/>
      <c r="RR303" s="730"/>
      <c r="RS303" s="730"/>
      <c r="RT303" s="730"/>
      <c r="RU303" s="730"/>
      <c r="RV303" s="730"/>
      <c r="RW303" s="730"/>
      <c r="RX303" s="730"/>
      <c r="RY303" s="730"/>
      <c r="RZ303" s="730"/>
      <c r="SA303" s="730"/>
      <c r="SB303" s="730"/>
      <c r="SC303" s="730"/>
      <c r="SD303" s="730"/>
      <c r="SE303" s="730"/>
      <c r="SF303" s="730"/>
      <c r="SG303" s="730"/>
      <c r="SH303" s="730"/>
      <c r="SI303" s="730"/>
      <c r="SJ303" s="730"/>
      <c r="SK303" s="730"/>
      <c r="SL303" s="730"/>
      <c r="SM303" s="730"/>
      <c r="SN303" s="730"/>
      <c r="SO303" s="730"/>
      <c r="SP303" s="730"/>
      <c r="SQ303" s="730"/>
      <c r="SR303" s="730"/>
      <c r="SS303" s="730"/>
      <c r="ST303" s="730"/>
      <c r="SU303" s="730"/>
      <c r="SV303" s="730"/>
      <c r="SW303" s="730"/>
      <c r="SX303" s="730"/>
      <c r="SY303" s="730"/>
      <c r="SZ303" s="730"/>
      <c r="TA303" s="730"/>
      <c r="TB303" s="730"/>
      <c r="TC303" s="730"/>
      <c r="TD303" s="730"/>
      <c r="TE303" s="730"/>
      <c r="TF303" s="730"/>
      <c r="TG303" s="730"/>
      <c r="TH303" s="730"/>
      <c r="TI303" s="730"/>
      <c r="TJ303" s="730"/>
      <c r="TK303" s="730"/>
      <c r="TL303" s="730"/>
      <c r="TM303" s="730"/>
      <c r="TN303" s="730"/>
      <c r="TO303" s="730"/>
      <c r="TP303" s="730"/>
      <c r="TQ303" s="730"/>
      <c r="TR303" s="730"/>
      <c r="TS303" s="730"/>
      <c r="TT303" s="730"/>
      <c r="TU303" s="730"/>
      <c r="TV303" s="730"/>
      <c r="TW303" s="730"/>
      <c r="TX303" s="730"/>
      <c r="TY303" s="730"/>
      <c r="TZ303" s="730"/>
      <c r="UA303" s="730"/>
      <c r="UB303" s="730"/>
      <c r="UC303" s="730"/>
      <c r="UD303" s="730"/>
      <c r="UE303" s="730"/>
      <c r="UF303" s="730"/>
      <c r="UG303" s="730"/>
      <c r="UH303" s="730"/>
      <c r="UI303" s="730"/>
      <c r="UJ303" s="730"/>
      <c r="UK303" s="730"/>
      <c r="UL303" s="730"/>
      <c r="UM303" s="730"/>
      <c r="UN303" s="730"/>
      <c r="UO303" s="730"/>
      <c r="UP303" s="730"/>
      <c r="UQ303" s="730"/>
      <c r="UR303" s="730"/>
      <c r="US303" s="730"/>
      <c r="UT303" s="730"/>
      <c r="UU303" s="730"/>
      <c r="UV303" s="730"/>
      <c r="UW303" s="730"/>
      <c r="UX303" s="730"/>
      <c r="UY303" s="730"/>
      <c r="UZ303" s="730"/>
      <c r="VA303" s="730"/>
      <c r="VB303" s="730"/>
      <c r="VC303" s="730"/>
      <c r="VD303" s="730"/>
      <c r="VE303" s="730"/>
      <c r="VF303" s="730"/>
      <c r="VG303" s="730"/>
      <c r="VH303" s="730"/>
      <c r="VI303" s="730"/>
      <c r="VJ303" s="730"/>
      <c r="VK303" s="730"/>
      <c r="VL303" s="730"/>
      <c r="VM303" s="730"/>
      <c r="VN303" s="730"/>
      <c r="VO303" s="730"/>
      <c r="VP303" s="730"/>
      <c r="VQ303" s="730"/>
      <c r="VR303" s="730"/>
      <c r="VS303" s="730"/>
      <c r="VT303" s="730"/>
      <c r="VU303" s="730"/>
      <c r="VV303" s="730"/>
      <c r="VW303" s="730"/>
      <c r="VX303" s="730"/>
      <c r="VY303" s="730"/>
      <c r="VZ303" s="730"/>
      <c r="WA303" s="730"/>
      <c r="WB303" s="730"/>
      <c r="WC303" s="730"/>
      <c r="WD303" s="730"/>
      <c r="WE303" s="730"/>
      <c r="WF303" s="730"/>
      <c r="WG303" s="730"/>
      <c r="WH303" s="730"/>
      <c r="WI303" s="730"/>
      <c r="WJ303" s="730"/>
      <c r="WK303" s="730"/>
      <c r="WL303" s="730"/>
      <c r="WM303" s="730"/>
      <c r="WN303" s="730"/>
      <c r="WO303" s="730"/>
      <c r="WP303" s="730"/>
      <c r="WQ303" s="730"/>
      <c r="WR303" s="730"/>
      <c r="WS303" s="730"/>
      <c r="WT303" s="730"/>
      <c r="WU303" s="730"/>
      <c r="WV303" s="730"/>
      <c r="WW303" s="730"/>
      <c r="WX303" s="730"/>
      <c r="WY303" s="730"/>
      <c r="WZ303" s="730"/>
      <c r="XA303" s="730"/>
      <c r="XB303" s="730"/>
      <c r="XC303" s="730"/>
      <c r="XD303" s="730"/>
      <c r="XE303" s="730"/>
      <c r="XF303" s="730"/>
      <c r="XG303" s="730"/>
      <c r="XH303" s="730"/>
      <c r="XI303" s="730"/>
      <c r="XJ303" s="730"/>
      <c r="XK303" s="730"/>
      <c r="XL303" s="730"/>
      <c r="XM303" s="730"/>
      <c r="XN303" s="730"/>
      <c r="XO303" s="730"/>
      <c r="XP303" s="730"/>
      <c r="XQ303" s="730"/>
      <c r="XR303" s="730"/>
      <c r="XS303" s="730"/>
      <c r="XT303" s="730"/>
      <c r="XU303" s="730"/>
      <c r="XV303" s="730"/>
      <c r="XW303" s="730"/>
      <c r="XX303" s="730"/>
      <c r="XY303" s="730"/>
      <c r="XZ303" s="730"/>
      <c r="YA303" s="730"/>
      <c r="YB303" s="730"/>
      <c r="YC303" s="730"/>
      <c r="YD303" s="730"/>
      <c r="YE303" s="730"/>
      <c r="YF303" s="730"/>
      <c r="YG303" s="730"/>
      <c r="YH303" s="730"/>
      <c r="YI303" s="730"/>
      <c r="YJ303" s="730"/>
      <c r="YK303" s="730"/>
      <c r="YL303" s="730"/>
      <c r="YM303" s="730"/>
      <c r="YN303" s="730"/>
      <c r="YO303" s="730"/>
      <c r="YP303" s="730"/>
      <c r="YQ303" s="730"/>
      <c r="YR303" s="730"/>
      <c r="YS303" s="730"/>
      <c r="YT303" s="730"/>
      <c r="YU303" s="730"/>
      <c r="YV303" s="730"/>
      <c r="YW303" s="730"/>
      <c r="YX303" s="730"/>
      <c r="YY303" s="730"/>
      <c r="YZ303" s="730"/>
      <c r="ZA303" s="730"/>
      <c r="ZB303" s="730"/>
      <c r="ZC303" s="730"/>
      <c r="ZD303" s="730"/>
      <c r="ZE303" s="730"/>
      <c r="ZF303" s="730"/>
      <c r="ZG303" s="730"/>
      <c r="ZH303" s="730"/>
      <c r="ZI303" s="730"/>
      <c r="ZJ303" s="730"/>
      <c r="ZK303" s="730"/>
      <c r="ZL303" s="730"/>
      <c r="ZM303" s="730"/>
      <c r="ZN303" s="730"/>
      <c r="ZO303" s="730"/>
      <c r="ZP303" s="730"/>
      <c r="ZQ303" s="730"/>
      <c r="ZR303" s="730"/>
      <c r="ZS303" s="730"/>
      <c r="ZT303" s="730"/>
      <c r="ZU303" s="730"/>
      <c r="ZV303" s="730"/>
      <c r="ZW303" s="730"/>
      <c r="ZX303" s="730"/>
      <c r="ZY303" s="730"/>
      <c r="ZZ303" s="730"/>
      <c r="AAA303" s="730"/>
      <c r="AAB303" s="730"/>
      <c r="AAC303" s="730"/>
      <c r="AAD303" s="730"/>
      <c r="AAE303" s="730"/>
      <c r="AAF303" s="730"/>
      <c r="AAG303" s="730"/>
      <c r="AAH303" s="730"/>
      <c r="AAI303" s="730"/>
      <c r="AAJ303" s="730"/>
      <c r="AAK303" s="730"/>
      <c r="AAL303" s="730"/>
      <c r="AAM303" s="730"/>
      <c r="AAN303" s="730"/>
      <c r="AAO303" s="730"/>
      <c r="AAP303" s="730"/>
      <c r="AAQ303" s="730"/>
      <c r="AAR303" s="730"/>
      <c r="AAS303" s="730"/>
      <c r="AAT303" s="730"/>
      <c r="AAU303" s="730"/>
      <c r="AAV303" s="730"/>
      <c r="AAW303" s="730"/>
      <c r="AAX303" s="730"/>
      <c r="AAY303" s="730"/>
      <c r="AAZ303" s="730"/>
      <c r="ABA303" s="730"/>
      <c r="ABB303" s="730"/>
      <c r="ABC303" s="730"/>
      <c r="ABD303" s="730"/>
      <c r="ABE303" s="730"/>
      <c r="ABF303" s="730"/>
      <c r="ABG303" s="730"/>
      <c r="ABH303" s="730"/>
      <c r="ABI303" s="730"/>
      <c r="ABJ303" s="730"/>
      <c r="ABK303" s="730"/>
      <c r="ABL303" s="730"/>
      <c r="ABM303" s="730"/>
      <c r="ABN303" s="730"/>
      <c r="ABO303" s="730"/>
      <c r="ABP303" s="730"/>
      <c r="ABQ303" s="730"/>
      <c r="ABR303" s="730"/>
      <c r="ABS303" s="730"/>
      <c r="ABT303" s="730"/>
      <c r="ABU303" s="730"/>
      <c r="ABV303" s="730"/>
      <c r="ABW303" s="730"/>
      <c r="ABX303" s="730"/>
      <c r="ABY303" s="730"/>
      <c r="ABZ303" s="730"/>
      <c r="ACA303" s="730"/>
      <c r="ACB303" s="730"/>
      <c r="ACC303" s="730"/>
      <c r="ACD303" s="730"/>
      <c r="ACE303" s="730"/>
      <c r="ACF303" s="730"/>
      <c r="ACG303" s="730"/>
      <c r="ACH303" s="730"/>
      <c r="ACI303" s="730"/>
      <c r="ACJ303" s="730"/>
      <c r="ACK303" s="730"/>
      <c r="ACL303" s="730"/>
      <c r="ACM303" s="730"/>
      <c r="ACN303" s="730"/>
      <c r="ACO303" s="730"/>
      <c r="ACP303" s="730"/>
      <c r="ACQ303" s="730"/>
      <c r="ACR303" s="730"/>
      <c r="ACS303" s="730"/>
      <c r="ACT303" s="730"/>
      <c r="ACU303" s="730"/>
      <c r="ACV303" s="730"/>
      <c r="ACW303" s="730"/>
      <c r="ACX303" s="730"/>
      <c r="ACY303" s="730"/>
      <c r="ACZ303" s="730"/>
      <c r="ADA303" s="730"/>
      <c r="ADB303" s="730"/>
      <c r="ADC303" s="730"/>
      <c r="ADD303" s="730"/>
      <c r="ADE303" s="730"/>
      <c r="ADF303" s="730"/>
      <c r="ADG303" s="730"/>
      <c r="ADH303" s="730"/>
      <c r="ADI303" s="730"/>
      <c r="ADJ303" s="730"/>
      <c r="ADK303" s="730"/>
      <c r="ADL303" s="730"/>
      <c r="ADM303" s="730"/>
      <c r="ADN303" s="730"/>
      <c r="ADO303" s="730"/>
      <c r="ADP303" s="730"/>
      <c r="ADQ303" s="730"/>
      <c r="ADR303" s="730"/>
      <c r="ADS303" s="730"/>
      <c r="ADT303" s="730"/>
      <c r="ADU303" s="730"/>
      <c r="ADV303" s="730"/>
      <c r="ADW303" s="730"/>
      <c r="ADX303" s="730"/>
      <c r="ADY303" s="730"/>
      <c r="ADZ303" s="730"/>
      <c r="AEA303" s="730"/>
      <c r="AEB303" s="730"/>
      <c r="AEC303" s="730"/>
      <c r="AED303" s="730"/>
      <c r="AEE303" s="730"/>
      <c r="AEF303" s="730"/>
      <c r="AEG303" s="730"/>
      <c r="AEH303" s="730"/>
      <c r="AEI303" s="730"/>
      <c r="AEJ303" s="730"/>
      <c r="AEK303" s="730"/>
      <c r="AEL303" s="730"/>
      <c r="AEM303" s="730"/>
      <c r="AEN303" s="730"/>
      <c r="AEO303" s="730"/>
      <c r="AEP303" s="730"/>
      <c r="AEQ303" s="730"/>
      <c r="AER303" s="730"/>
      <c r="AES303" s="730"/>
      <c r="AET303" s="730"/>
      <c r="AEU303" s="730"/>
      <c r="AEV303" s="730"/>
      <c r="AEW303" s="730"/>
      <c r="AEX303" s="730"/>
      <c r="AEY303" s="730"/>
      <c r="AEZ303" s="730"/>
      <c r="AFA303" s="730"/>
      <c r="AFB303" s="730"/>
      <c r="AFC303" s="730"/>
      <c r="AFD303" s="730"/>
      <c r="AFE303" s="730"/>
      <c r="AFF303" s="730"/>
      <c r="AFG303" s="730"/>
      <c r="AFH303" s="730"/>
      <c r="AFI303" s="730"/>
      <c r="AFJ303" s="730"/>
      <c r="AFK303" s="730"/>
      <c r="AFL303" s="730"/>
      <c r="AFM303" s="730"/>
      <c r="AFN303" s="730"/>
      <c r="AFO303" s="730"/>
      <c r="AFP303" s="730"/>
      <c r="AFQ303" s="730"/>
      <c r="AFR303" s="730"/>
      <c r="AFS303" s="730"/>
      <c r="AFT303" s="730"/>
      <c r="AFU303" s="730"/>
      <c r="AFV303" s="730"/>
      <c r="AFW303" s="730"/>
      <c r="AFX303" s="730"/>
      <c r="AFY303" s="730"/>
      <c r="AFZ303" s="730"/>
      <c r="AGA303" s="730"/>
      <c r="AGB303" s="730"/>
      <c r="AGC303" s="730"/>
      <c r="AGD303" s="730"/>
      <c r="AGE303" s="730"/>
      <c r="AGF303" s="730"/>
      <c r="AGG303" s="730"/>
      <c r="AGH303" s="730"/>
      <c r="AGI303" s="730"/>
      <c r="AGJ303" s="730"/>
      <c r="AGK303" s="730"/>
      <c r="AGL303" s="730"/>
      <c r="AGM303" s="730"/>
      <c r="AGN303" s="730"/>
      <c r="AGO303" s="730"/>
      <c r="AGP303" s="730"/>
      <c r="AGQ303" s="730"/>
      <c r="AGR303" s="730"/>
      <c r="AGS303" s="730"/>
      <c r="AGT303" s="730"/>
      <c r="AGU303" s="730"/>
      <c r="AGV303" s="730"/>
      <c r="AGW303" s="730"/>
      <c r="AGX303" s="730"/>
      <c r="AGY303" s="730"/>
      <c r="AGZ303" s="730"/>
      <c r="AHA303" s="730"/>
      <c r="AHB303" s="730"/>
      <c r="AHC303" s="730"/>
      <c r="AHD303" s="730"/>
      <c r="AHE303" s="730"/>
      <c r="AHF303" s="730"/>
      <c r="AHG303" s="730"/>
      <c r="AHH303" s="730"/>
      <c r="AHI303" s="730"/>
      <c r="AHJ303" s="730"/>
      <c r="AHK303" s="730"/>
      <c r="AHL303" s="730"/>
      <c r="AHM303" s="730"/>
      <c r="AHN303" s="730"/>
      <c r="AHO303" s="730"/>
      <c r="AHP303" s="730"/>
      <c r="AHQ303" s="730"/>
      <c r="AHR303" s="730"/>
      <c r="AHS303" s="730"/>
      <c r="AHT303" s="730"/>
      <c r="AHU303" s="730"/>
      <c r="AHV303" s="730"/>
      <c r="AHW303" s="730"/>
      <c r="AHX303" s="730"/>
      <c r="AHY303" s="730"/>
      <c r="AHZ303" s="730"/>
      <c r="AIA303" s="730"/>
      <c r="AIB303" s="730"/>
      <c r="AIC303" s="730"/>
      <c r="AID303" s="730"/>
      <c r="AIE303" s="730"/>
      <c r="AIF303" s="730"/>
      <c r="AIG303" s="730"/>
      <c r="AIH303" s="730"/>
      <c r="AII303" s="730"/>
      <c r="AIJ303" s="730"/>
      <c r="AIK303" s="730"/>
      <c r="AIL303" s="730"/>
      <c r="AIM303" s="730"/>
      <c r="AIN303" s="730"/>
      <c r="AIO303" s="730"/>
      <c r="AIP303" s="730"/>
      <c r="AIQ303" s="730"/>
      <c r="AIR303" s="730"/>
      <c r="AIS303" s="730"/>
      <c r="AIT303" s="730"/>
      <c r="AIU303" s="730"/>
      <c r="AIV303" s="730"/>
      <c r="AIW303" s="730"/>
      <c r="AIX303" s="730"/>
      <c r="AIY303" s="730"/>
      <c r="AIZ303" s="730"/>
      <c r="AJA303" s="730"/>
      <c r="AJB303" s="730"/>
      <c r="AJC303" s="730"/>
      <c r="AJD303" s="730"/>
      <c r="AJE303" s="730"/>
      <c r="AJF303" s="730"/>
      <c r="AJG303" s="730"/>
      <c r="AJH303" s="730"/>
      <c r="AJI303" s="730"/>
      <c r="AJJ303" s="730"/>
      <c r="AJK303" s="730"/>
      <c r="AJL303" s="730"/>
      <c r="AJM303" s="730"/>
      <c r="AJN303" s="730"/>
      <c r="AJO303" s="730"/>
      <c r="AJP303" s="730"/>
      <c r="AJQ303" s="730"/>
      <c r="AJR303" s="730"/>
      <c r="AJS303" s="730"/>
      <c r="AJT303" s="730"/>
      <c r="AJU303" s="730"/>
      <c r="AJV303" s="730"/>
      <c r="AJW303" s="730"/>
      <c r="AJX303" s="730"/>
      <c r="AJY303" s="730"/>
      <c r="AJZ303" s="730"/>
      <c r="AKA303" s="730"/>
      <c r="AKB303" s="730"/>
      <c r="AKC303" s="730"/>
      <c r="AKD303" s="730"/>
      <c r="AKE303" s="730"/>
      <c r="AKF303" s="730"/>
      <c r="AKG303" s="730"/>
      <c r="AKH303" s="730"/>
      <c r="AKI303" s="730"/>
      <c r="AKJ303" s="730"/>
      <c r="AKK303" s="730"/>
      <c r="AKL303" s="730"/>
      <c r="AKM303" s="730"/>
      <c r="AKN303" s="730"/>
      <c r="AKO303" s="730"/>
      <c r="AKP303" s="730"/>
      <c r="AKQ303" s="730"/>
      <c r="AKR303" s="730"/>
      <c r="AKS303" s="730"/>
      <c r="AKT303" s="730"/>
      <c r="AKU303" s="730"/>
      <c r="AKV303" s="730"/>
      <c r="AKW303" s="730"/>
      <c r="AKX303" s="730"/>
      <c r="AKY303" s="730"/>
      <c r="AKZ303" s="730"/>
      <c r="ALA303" s="730"/>
      <c r="ALB303" s="730"/>
      <c r="ALC303" s="730"/>
      <c r="ALD303" s="730"/>
      <c r="ALE303" s="730"/>
      <c r="ALF303" s="730"/>
      <c r="ALG303" s="730"/>
      <c r="ALH303" s="730"/>
      <c r="ALI303" s="730"/>
      <c r="ALJ303" s="730"/>
      <c r="ALK303" s="730"/>
      <c r="ALL303" s="730"/>
      <c r="ALM303" s="730"/>
      <c r="ALN303" s="730"/>
      <c r="ALO303" s="730"/>
      <c r="ALP303" s="730"/>
      <c r="ALQ303" s="730"/>
      <c r="ALR303" s="730"/>
      <c r="ALS303" s="730"/>
      <c r="ALT303" s="730"/>
      <c r="ALU303" s="730"/>
      <c r="ALV303" s="730"/>
      <c r="ALW303" s="730"/>
      <c r="ALX303" s="730"/>
      <c r="ALY303" s="730"/>
      <c r="ALZ303" s="730"/>
      <c r="AMA303" s="730"/>
      <c r="AMB303" s="730"/>
      <c r="AMC303" s="730"/>
      <c r="AMD303" s="730"/>
      <c r="AME303" s="730"/>
      <c r="AMF303" s="730"/>
      <c r="AMG303" s="730"/>
      <c r="AMH303" s="730"/>
      <c r="AMI303" s="730"/>
      <c r="AMJ303" s="730"/>
      <c r="AMK303" s="730"/>
      <c r="AML303" s="730"/>
      <c r="AMM303" s="730"/>
      <c r="AMN303" s="730"/>
      <c r="AMO303" s="730"/>
      <c r="AMP303" s="730"/>
      <c r="AMQ303" s="730"/>
      <c r="AMR303" s="730"/>
      <c r="AMS303" s="730"/>
      <c r="AMT303" s="730"/>
      <c r="AMU303" s="730"/>
      <c r="AMV303" s="730"/>
      <c r="AMW303" s="730"/>
      <c r="AMX303" s="730"/>
      <c r="AMY303" s="730"/>
      <c r="AMZ303" s="730"/>
      <c r="ANA303" s="730"/>
      <c r="ANB303" s="730"/>
      <c r="ANC303" s="730"/>
      <c r="AND303" s="730"/>
      <c r="ANE303" s="730"/>
      <c r="ANF303" s="730"/>
      <c r="ANG303" s="730"/>
      <c r="ANH303" s="730"/>
      <c r="ANI303" s="730"/>
      <c r="ANJ303" s="730"/>
      <c r="ANK303" s="730"/>
      <c r="ANL303" s="730"/>
      <c r="ANM303" s="730"/>
      <c r="ANN303" s="730"/>
      <c r="ANO303" s="730"/>
      <c r="ANP303" s="730"/>
      <c r="ANQ303" s="730"/>
      <c r="ANR303" s="730"/>
      <c r="ANS303" s="730"/>
      <c r="ANT303" s="730"/>
      <c r="ANU303" s="730"/>
      <c r="ANV303" s="730"/>
      <c r="ANW303" s="730"/>
      <c r="ANX303" s="730"/>
      <c r="ANY303" s="730"/>
      <c r="ANZ303" s="730"/>
      <c r="AOA303" s="730"/>
      <c r="AOB303" s="730"/>
      <c r="AOC303" s="730"/>
      <c r="AOD303" s="730"/>
      <c r="AOE303" s="730"/>
      <c r="AOF303" s="730"/>
      <c r="AOG303" s="730"/>
      <c r="AOH303" s="730"/>
      <c r="AOI303" s="730"/>
      <c r="AOJ303" s="730"/>
      <c r="AOK303" s="730"/>
      <c r="AOL303" s="730"/>
      <c r="AOM303" s="730"/>
      <c r="AON303" s="730"/>
      <c r="AOO303" s="730"/>
      <c r="AOP303" s="730"/>
      <c r="AOQ303" s="730"/>
      <c r="AOR303" s="730"/>
      <c r="AOS303" s="730"/>
      <c r="AOT303" s="730"/>
      <c r="AOU303" s="730"/>
      <c r="AOV303" s="730"/>
      <c r="AOW303" s="730"/>
      <c r="AOX303" s="730"/>
      <c r="AOY303" s="730"/>
      <c r="AOZ303" s="730"/>
      <c r="APA303" s="730"/>
      <c r="APB303" s="730"/>
      <c r="APC303" s="730"/>
      <c r="APD303" s="730"/>
      <c r="APE303" s="730"/>
      <c r="APF303" s="730"/>
      <c r="APG303" s="730"/>
      <c r="APH303" s="730"/>
      <c r="API303" s="730"/>
      <c r="APJ303" s="730"/>
      <c r="APK303" s="730"/>
      <c r="APL303" s="730"/>
      <c r="APM303" s="730"/>
      <c r="APN303" s="730"/>
      <c r="APO303" s="730"/>
      <c r="APP303" s="730"/>
      <c r="APQ303" s="730"/>
      <c r="APR303" s="730"/>
      <c r="APS303" s="730"/>
      <c r="APT303" s="730"/>
      <c r="APU303" s="730"/>
      <c r="APV303" s="730"/>
      <c r="APW303" s="730"/>
      <c r="APX303" s="730"/>
      <c r="APY303" s="730"/>
      <c r="APZ303" s="730"/>
      <c r="AQA303" s="730"/>
      <c r="AQB303" s="730"/>
      <c r="AQC303" s="730"/>
      <c r="AQD303" s="730"/>
      <c r="AQE303" s="730"/>
      <c r="AQF303" s="730"/>
      <c r="AQG303" s="730"/>
      <c r="AQH303" s="730"/>
      <c r="AQI303" s="730"/>
      <c r="AQJ303" s="730"/>
      <c r="AQK303" s="730"/>
      <c r="AQL303" s="730"/>
      <c r="AQM303" s="730"/>
      <c r="AQN303" s="730"/>
      <c r="AQO303" s="730"/>
      <c r="AQP303" s="730"/>
      <c r="AQQ303" s="730"/>
      <c r="AQR303" s="730"/>
      <c r="AQS303" s="730"/>
      <c r="AQT303" s="730"/>
      <c r="AQU303" s="730"/>
      <c r="AQV303" s="730"/>
      <c r="AQW303" s="730"/>
      <c r="AQX303" s="730"/>
      <c r="AQY303" s="730"/>
      <c r="AQZ303" s="730"/>
      <c r="ARA303" s="730"/>
      <c r="ARB303" s="730"/>
      <c r="ARC303" s="730"/>
      <c r="ARD303" s="730"/>
      <c r="ARE303" s="730"/>
      <c r="ARF303" s="730"/>
      <c r="ARG303" s="730"/>
      <c r="ARH303" s="730"/>
      <c r="ARI303" s="730"/>
      <c r="ARJ303" s="730"/>
      <c r="ARK303" s="730"/>
      <c r="ARL303" s="730"/>
      <c r="ARM303" s="730"/>
      <c r="ARN303" s="730"/>
      <c r="ARO303" s="730"/>
      <c r="ARP303" s="730"/>
      <c r="ARQ303" s="730"/>
      <c r="ARR303" s="730"/>
      <c r="ARS303" s="730"/>
      <c r="ART303" s="730"/>
      <c r="ARU303" s="730"/>
      <c r="ARV303" s="730"/>
      <c r="ARW303" s="730"/>
      <c r="ARX303" s="730"/>
      <c r="ARY303" s="730"/>
      <c r="ARZ303" s="730"/>
      <c r="ASA303" s="730"/>
      <c r="ASB303" s="730"/>
      <c r="ASC303" s="730"/>
      <c r="ASD303" s="730"/>
      <c r="ASE303" s="730"/>
      <c r="ASF303" s="730"/>
      <c r="ASG303" s="730"/>
      <c r="ASH303" s="730"/>
      <c r="ASI303" s="730"/>
      <c r="ASJ303" s="730"/>
      <c r="ASK303" s="730"/>
      <c r="ASL303" s="730"/>
      <c r="ASM303" s="730"/>
      <c r="ASN303" s="730"/>
      <c r="ASO303" s="730"/>
      <c r="ASP303" s="730"/>
      <c r="ASQ303" s="730"/>
      <c r="ASR303" s="730"/>
      <c r="ASS303" s="730"/>
      <c r="AST303" s="730"/>
      <c r="ASU303" s="730"/>
      <c r="ASV303" s="730"/>
      <c r="ASW303" s="730"/>
      <c r="ASX303" s="730"/>
      <c r="ASY303" s="730"/>
      <c r="ASZ303" s="730"/>
      <c r="ATA303" s="730"/>
      <c r="ATB303" s="730"/>
      <c r="ATC303" s="730"/>
      <c r="ATD303" s="730"/>
      <c r="ATE303" s="730"/>
      <c r="ATF303" s="730"/>
      <c r="ATG303" s="730"/>
      <c r="ATH303" s="730"/>
      <c r="ATI303" s="730"/>
      <c r="ATJ303" s="730"/>
      <c r="ATK303" s="730"/>
      <c r="ATL303" s="730"/>
      <c r="ATM303" s="730"/>
      <c r="ATN303" s="730"/>
      <c r="ATO303" s="730"/>
      <c r="ATP303" s="730"/>
      <c r="ATQ303" s="730"/>
      <c r="ATR303" s="730"/>
      <c r="ATS303" s="730"/>
      <c r="ATT303" s="730"/>
      <c r="ATU303" s="730"/>
      <c r="ATV303" s="730"/>
      <c r="ATW303" s="730"/>
      <c r="ATX303" s="730"/>
      <c r="ATY303" s="730"/>
      <c r="ATZ303" s="730"/>
      <c r="AUA303" s="730"/>
      <c r="AUB303" s="730"/>
      <c r="AUC303" s="730"/>
      <c r="AUD303" s="730"/>
      <c r="AUE303" s="730"/>
      <c r="AUF303" s="730"/>
      <c r="AUG303" s="730"/>
      <c r="AUH303" s="730"/>
      <c r="AUI303" s="730"/>
      <c r="AUJ303" s="730"/>
      <c r="AUK303" s="730"/>
      <c r="AUL303" s="730"/>
      <c r="AUM303" s="730"/>
      <c r="AUN303" s="730"/>
      <c r="AUO303" s="730"/>
      <c r="AUP303" s="730"/>
      <c r="AUQ303" s="730"/>
      <c r="AUR303" s="730"/>
      <c r="AUS303" s="730"/>
      <c r="AUT303" s="730"/>
      <c r="AUU303" s="730"/>
      <c r="AUV303" s="730"/>
      <c r="AUW303" s="730"/>
      <c r="AUX303" s="730"/>
      <c r="AUY303" s="730"/>
      <c r="AUZ303" s="730"/>
      <c r="AVA303" s="730"/>
      <c r="AVB303" s="730"/>
      <c r="AVC303" s="730"/>
      <c r="AVD303" s="730"/>
      <c r="AVE303" s="730"/>
      <c r="AVF303" s="730"/>
      <c r="AVG303" s="730"/>
      <c r="AVH303" s="730"/>
      <c r="AVI303" s="730"/>
      <c r="AVJ303" s="730"/>
      <c r="AVK303" s="730"/>
      <c r="AVL303" s="730"/>
      <c r="AVM303" s="730"/>
      <c r="AVN303" s="730"/>
      <c r="AVO303" s="730"/>
      <c r="AVP303" s="730"/>
      <c r="AVQ303" s="730"/>
      <c r="AVR303" s="730"/>
      <c r="AVS303" s="730"/>
      <c r="AVT303" s="730"/>
      <c r="AVU303" s="730"/>
      <c r="AVV303" s="730"/>
      <c r="AVW303" s="730"/>
      <c r="AVX303" s="730"/>
      <c r="AVY303" s="730"/>
      <c r="AVZ303" s="730"/>
      <c r="AWA303" s="730"/>
      <c r="AWB303" s="730"/>
      <c r="AWC303" s="730"/>
      <c r="AWD303" s="730"/>
      <c r="AWE303" s="730"/>
      <c r="AWF303" s="730"/>
      <c r="AWG303" s="730"/>
      <c r="AWH303" s="730"/>
      <c r="AWI303" s="730"/>
      <c r="AWJ303" s="730"/>
      <c r="AWK303" s="730"/>
      <c r="AWL303" s="730"/>
      <c r="AWM303" s="730"/>
      <c r="AWN303" s="730"/>
      <c r="AWO303" s="730"/>
      <c r="AWP303" s="730"/>
      <c r="AWQ303" s="730"/>
      <c r="AWR303" s="730"/>
      <c r="AWS303" s="730"/>
      <c r="AWT303" s="730"/>
      <c r="AWU303" s="730"/>
      <c r="AWV303" s="730"/>
      <c r="AWW303" s="730"/>
      <c r="AWX303" s="730"/>
      <c r="AWY303" s="730"/>
      <c r="AWZ303" s="730"/>
      <c r="AXA303" s="730"/>
      <c r="AXB303" s="730"/>
      <c r="AXC303" s="730"/>
      <c r="AXD303" s="730"/>
      <c r="AXE303" s="730"/>
      <c r="AXF303" s="730"/>
      <c r="AXG303" s="730"/>
      <c r="AXH303" s="730"/>
      <c r="AXI303" s="730"/>
      <c r="AXJ303" s="730"/>
      <c r="AXK303" s="730"/>
      <c r="AXL303" s="730"/>
      <c r="AXM303" s="730"/>
      <c r="AXN303" s="730"/>
      <c r="AXO303" s="730"/>
      <c r="AXP303" s="730"/>
      <c r="AXQ303" s="730"/>
      <c r="AXR303" s="730"/>
      <c r="AXS303" s="730"/>
      <c r="AXT303" s="730"/>
      <c r="AXU303" s="730"/>
      <c r="AXV303" s="730"/>
      <c r="AXW303" s="730"/>
      <c r="AXX303" s="730"/>
      <c r="AXY303" s="730"/>
      <c r="AXZ303" s="730"/>
      <c r="AYA303" s="730"/>
      <c r="AYB303" s="730"/>
      <c r="AYC303" s="730"/>
      <c r="AYD303" s="730"/>
      <c r="AYE303" s="730"/>
      <c r="AYF303" s="730"/>
      <c r="AYG303" s="730"/>
      <c r="AYH303" s="730"/>
      <c r="AYI303" s="730"/>
      <c r="AYJ303" s="730"/>
      <c r="AYK303" s="730"/>
      <c r="AYL303" s="730"/>
      <c r="AYM303" s="730"/>
      <c r="AYN303" s="730"/>
      <c r="AYO303" s="730"/>
      <c r="AYP303" s="730"/>
      <c r="AYQ303" s="730"/>
      <c r="AYR303" s="730"/>
      <c r="AYS303" s="730"/>
      <c r="AYT303" s="730"/>
      <c r="AYU303" s="730"/>
      <c r="AYV303" s="730"/>
      <c r="AYW303" s="730"/>
      <c r="AYX303" s="730"/>
      <c r="AYY303" s="730"/>
      <c r="AYZ303" s="730"/>
      <c r="AZA303" s="730"/>
      <c r="AZB303" s="730"/>
      <c r="AZC303" s="730"/>
      <c r="AZD303" s="730"/>
      <c r="AZE303" s="730"/>
      <c r="AZF303" s="730"/>
      <c r="AZG303" s="730"/>
      <c r="AZH303" s="730"/>
      <c r="AZI303" s="730"/>
      <c r="AZJ303" s="730"/>
      <c r="AZK303" s="730"/>
      <c r="AZL303" s="730"/>
      <c r="AZM303" s="730"/>
      <c r="AZN303" s="730"/>
      <c r="AZO303" s="730"/>
      <c r="AZP303" s="730"/>
      <c r="AZQ303" s="730"/>
      <c r="AZR303" s="730"/>
      <c r="AZS303" s="730"/>
      <c r="AZT303" s="730"/>
      <c r="AZU303" s="730"/>
      <c r="AZV303" s="730"/>
      <c r="AZW303" s="730"/>
      <c r="AZX303" s="730"/>
      <c r="AZY303" s="730"/>
      <c r="AZZ303" s="730"/>
      <c r="BAA303" s="730"/>
      <c r="BAB303" s="730"/>
      <c r="BAC303" s="730"/>
      <c r="BAD303" s="730"/>
      <c r="BAE303" s="730"/>
      <c r="BAF303" s="730"/>
      <c r="BAG303" s="730"/>
      <c r="BAH303" s="730"/>
      <c r="BAI303" s="730"/>
      <c r="BAJ303" s="730"/>
      <c r="BAK303" s="730"/>
      <c r="BAL303" s="730"/>
      <c r="BAM303" s="730"/>
      <c r="BAN303" s="730"/>
      <c r="BAO303" s="730"/>
      <c r="BAP303" s="730"/>
      <c r="BAQ303" s="730"/>
      <c r="BAR303" s="730"/>
      <c r="BAS303" s="730"/>
      <c r="BAT303" s="730"/>
      <c r="BAU303" s="730"/>
      <c r="BAV303" s="730"/>
      <c r="BAW303" s="730"/>
      <c r="BAX303" s="730"/>
      <c r="BAY303" s="730"/>
      <c r="BAZ303" s="730"/>
      <c r="BBA303" s="730"/>
      <c r="BBB303" s="730"/>
      <c r="BBC303" s="730"/>
      <c r="BBD303" s="730"/>
      <c r="BBE303" s="730"/>
      <c r="BBF303" s="730"/>
      <c r="BBG303" s="730"/>
      <c r="BBH303" s="730"/>
      <c r="BBI303" s="730"/>
      <c r="BBJ303" s="730"/>
      <c r="BBK303" s="730"/>
      <c r="BBL303" s="730"/>
      <c r="BBM303" s="730"/>
      <c r="BBN303" s="730"/>
      <c r="BBO303" s="730"/>
      <c r="BBP303" s="730"/>
      <c r="BBQ303" s="730"/>
      <c r="BBR303" s="730"/>
      <c r="BBS303" s="730"/>
      <c r="BBT303" s="730"/>
      <c r="BBU303" s="730"/>
      <c r="BBV303" s="730"/>
      <c r="BBW303" s="730"/>
      <c r="BBX303" s="730"/>
      <c r="BBY303" s="730"/>
      <c r="BBZ303" s="730"/>
      <c r="BCA303" s="730"/>
      <c r="BCB303" s="730"/>
      <c r="BCC303" s="730"/>
      <c r="BCD303" s="730"/>
      <c r="BCE303" s="730"/>
      <c r="BCF303" s="730"/>
      <c r="BCG303" s="730"/>
      <c r="BCH303" s="730"/>
      <c r="BCI303" s="730"/>
      <c r="BCJ303" s="730"/>
      <c r="BCK303" s="730"/>
      <c r="BCL303" s="730"/>
      <c r="BCM303" s="730"/>
      <c r="BCN303" s="730"/>
      <c r="BCO303" s="730"/>
      <c r="BCP303" s="730"/>
      <c r="BCQ303" s="730"/>
      <c r="BCR303" s="730"/>
      <c r="BCS303" s="730"/>
      <c r="BCT303" s="730"/>
      <c r="BCU303" s="730"/>
      <c r="BCV303" s="730"/>
      <c r="BCW303" s="730"/>
      <c r="BCX303" s="730"/>
      <c r="BCY303" s="730"/>
      <c r="BCZ303" s="730"/>
      <c r="BDA303" s="730"/>
      <c r="BDB303" s="730"/>
      <c r="BDC303" s="730"/>
      <c r="BDD303" s="730"/>
      <c r="BDE303" s="730"/>
      <c r="BDF303" s="730"/>
      <c r="BDG303" s="730"/>
      <c r="BDH303" s="730"/>
      <c r="BDI303" s="730"/>
      <c r="BDJ303" s="730"/>
      <c r="BDK303" s="730"/>
      <c r="BDL303" s="730"/>
      <c r="BDM303" s="730"/>
      <c r="BDN303" s="730"/>
      <c r="BDO303" s="730"/>
      <c r="BDP303" s="730"/>
      <c r="BDQ303" s="730"/>
      <c r="BDR303" s="730"/>
      <c r="BDS303" s="730"/>
      <c r="BDT303" s="730"/>
      <c r="BDU303" s="730"/>
      <c r="BDV303" s="730"/>
      <c r="BDW303" s="730"/>
      <c r="BDX303" s="730"/>
      <c r="BDY303" s="730"/>
      <c r="BDZ303" s="730"/>
      <c r="BEA303" s="730"/>
      <c r="BEB303" s="730"/>
      <c r="BEC303" s="730"/>
      <c r="BED303" s="730"/>
      <c r="BEE303" s="730"/>
      <c r="BEF303" s="730"/>
      <c r="BEG303" s="730"/>
      <c r="BEH303" s="730"/>
      <c r="BEI303" s="730"/>
      <c r="BEJ303" s="730"/>
      <c r="BEK303" s="730"/>
      <c r="BEL303" s="730"/>
      <c r="BEM303" s="730"/>
      <c r="BEN303" s="730"/>
      <c r="BEO303" s="730"/>
      <c r="BEP303" s="730"/>
      <c r="BEQ303" s="730"/>
      <c r="BER303" s="730"/>
      <c r="BES303" s="730"/>
      <c r="BET303" s="730"/>
      <c r="BEU303" s="730"/>
      <c r="BEV303" s="730"/>
      <c r="BEW303" s="730"/>
      <c r="BEX303" s="730"/>
      <c r="BEY303" s="730"/>
      <c r="BEZ303" s="730"/>
      <c r="BFA303" s="730"/>
      <c r="BFB303" s="730"/>
      <c r="BFC303" s="730"/>
      <c r="BFD303" s="730"/>
      <c r="BFE303" s="730"/>
      <c r="BFF303" s="730"/>
      <c r="BFG303" s="730"/>
      <c r="BFH303" s="730"/>
      <c r="BFI303" s="730"/>
      <c r="BFJ303" s="730"/>
      <c r="BFK303" s="730"/>
      <c r="BFL303" s="730"/>
      <c r="BFM303" s="730"/>
      <c r="BFN303" s="730"/>
      <c r="BFO303" s="730"/>
      <c r="BFP303" s="730"/>
      <c r="BFQ303" s="730"/>
      <c r="BFR303" s="730"/>
      <c r="BFS303" s="730"/>
      <c r="BFT303" s="730"/>
      <c r="BFU303" s="730"/>
      <c r="BFV303" s="730"/>
      <c r="BFW303" s="730"/>
      <c r="BFX303" s="730"/>
      <c r="BFY303" s="730"/>
      <c r="BFZ303" s="730"/>
      <c r="BGA303" s="730"/>
      <c r="BGB303" s="730"/>
      <c r="BGC303" s="730"/>
      <c r="BGD303" s="730"/>
      <c r="BGE303" s="730"/>
      <c r="BGF303" s="730"/>
      <c r="BGG303" s="730"/>
      <c r="BGH303" s="730"/>
      <c r="BGI303" s="730"/>
      <c r="BGJ303" s="730"/>
      <c r="BGK303" s="730"/>
      <c r="BGL303" s="730"/>
      <c r="BGM303" s="730"/>
      <c r="BGN303" s="730"/>
      <c r="BGO303" s="730"/>
      <c r="BGP303" s="730"/>
      <c r="BGQ303" s="730"/>
      <c r="BGR303" s="730"/>
      <c r="BGS303" s="730"/>
      <c r="BGT303" s="730"/>
      <c r="BGU303" s="730"/>
      <c r="BGV303" s="730"/>
      <c r="BGW303" s="730"/>
      <c r="BGX303" s="730"/>
      <c r="BGY303" s="730"/>
      <c r="BGZ303" s="730"/>
      <c r="BHA303" s="730"/>
      <c r="BHB303" s="730"/>
      <c r="BHC303" s="730"/>
      <c r="BHD303" s="730"/>
      <c r="BHE303" s="730"/>
      <c r="BHF303" s="730"/>
      <c r="BHG303" s="730"/>
      <c r="BHH303" s="730"/>
      <c r="BHI303" s="730"/>
      <c r="BHJ303" s="730"/>
      <c r="BHK303" s="730"/>
      <c r="BHL303" s="730"/>
      <c r="BHM303" s="730"/>
      <c r="BHN303" s="730"/>
      <c r="BHO303" s="730"/>
      <c r="BHP303" s="730"/>
      <c r="BHQ303" s="730"/>
      <c r="BHR303" s="730"/>
      <c r="BHS303" s="730"/>
      <c r="BHT303" s="730"/>
      <c r="BHU303" s="730"/>
      <c r="BHV303" s="730"/>
      <c r="BHW303" s="730"/>
      <c r="BHX303" s="730"/>
      <c r="BHY303" s="730"/>
      <c r="BHZ303" s="730"/>
      <c r="BIA303" s="730"/>
      <c r="BIB303" s="730"/>
      <c r="BIC303" s="730"/>
      <c r="BID303" s="730"/>
      <c r="BIE303" s="730"/>
      <c r="BIF303" s="730"/>
      <c r="BIG303" s="730"/>
      <c r="BIH303" s="730"/>
      <c r="BII303" s="730"/>
      <c r="BIJ303" s="730"/>
      <c r="BIK303" s="730"/>
      <c r="BIL303" s="730"/>
      <c r="BIM303" s="730"/>
      <c r="BIN303" s="730"/>
      <c r="BIO303" s="730"/>
      <c r="BIP303" s="730"/>
      <c r="BIQ303" s="730"/>
      <c r="BIR303" s="730"/>
      <c r="BIS303" s="730"/>
      <c r="BIT303" s="730"/>
      <c r="BIU303" s="730"/>
      <c r="BIV303" s="730"/>
      <c r="BIW303" s="730"/>
      <c r="BIX303" s="730"/>
      <c r="BIY303" s="730"/>
      <c r="BIZ303" s="730"/>
      <c r="BJA303" s="730"/>
      <c r="BJB303" s="730"/>
      <c r="BJC303" s="730"/>
      <c r="BJD303" s="730"/>
      <c r="BJE303" s="730"/>
      <c r="BJF303" s="730"/>
      <c r="BJG303" s="730"/>
      <c r="BJH303" s="730"/>
      <c r="BJI303" s="730"/>
      <c r="BJJ303" s="730"/>
      <c r="BJK303" s="730"/>
      <c r="BJL303" s="730"/>
      <c r="BJM303" s="730"/>
      <c r="BJN303" s="730"/>
      <c r="BJO303" s="730"/>
      <c r="BJP303" s="730"/>
      <c r="BJQ303" s="730"/>
      <c r="BJR303" s="730"/>
      <c r="BJS303" s="730"/>
      <c r="BJT303" s="730"/>
      <c r="BJU303" s="730"/>
      <c r="BJV303" s="730"/>
      <c r="BJW303" s="730"/>
      <c r="BJX303" s="730"/>
      <c r="BJY303" s="730"/>
      <c r="BJZ303" s="730"/>
      <c r="BKA303" s="730"/>
      <c r="BKB303" s="730"/>
      <c r="BKC303" s="730"/>
      <c r="BKD303" s="730"/>
      <c r="BKE303" s="730"/>
      <c r="BKF303" s="730"/>
      <c r="BKG303" s="730"/>
      <c r="BKH303" s="730"/>
      <c r="BKI303" s="730"/>
      <c r="BKJ303" s="730"/>
      <c r="BKK303" s="730"/>
      <c r="BKL303" s="730"/>
      <c r="BKM303" s="730"/>
      <c r="BKN303" s="730"/>
      <c r="BKO303" s="730"/>
      <c r="BKP303" s="730"/>
      <c r="BKQ303" s="730"/>
      <c r="BKR303" s="730"/>
      <c r="BKS303" s="730"/>
      <c r="BKT303" s="730"/>
      <c r="BKU303" s="730"/>
      <c r="BKV303" s="730"/>
      <c r="BKW303" s="730"/>
      <c r="BKX303" s="730"/>
      <c r="BKY303" s="730"/>
      <c r="BKZ303" s="730"/>
      <c r="BLA303" s="730"/>
      <c r="BLB303" s="730"/>
      <c r="BLC303" s="730"/>
      <c r="BLD303" s="730"/>
      <c r="BLE303" s="730"/>
      <c r="BLF303" s="730"/>
      <c r="BLG303" s="730"/>
      <c r="BLH303" s="730"/>
      <c r="BLI303" s="730"/>
      <c r="BLJ303" s="730"/>
      <c r="BLK303" s="730"/>
      <c r="BLL303" s="730"/>
      <c r="BLM303" s="730"/>
      <c r="BLN303" s="730"/>
      <c r="BLO303" s="730"/>
      <c r="BLP303" s="730"/>
      <c r="BLQ303" s="730"/>
      <c r="BLR303" s="730"/>
      <c r="BLS303" s="730"/>
      <c r="BLT303" s="730"/>
      <c r="BLU303" s="730"/>
      <c r="BLV303" s="730"/>
      <c r="BLW303" s="730"/>
      <c r="BLX303" s="730"/>
      <c r="BLY303" s="730"/>
      <c r="BLZ303" s="730"/>
      <c r="BMA303" s="730"/>
      <c r="BMB303" s="730"/>
      <c r="BMC303" s="730"/>
      <c r="BMD303" s="730"/>
      <c r="BME303" s="730"/>
      <c r="BMF303" s="730"/>
      <c r="BMG303" s="730"/>
      <c r="BMH303" s="730"/>
      <c r="BMI303" s="730"/>
      <c r="BMJ303" s="730"/>
      <c r="BMK303" s="730"/>
      <c r="BML303" s="730"/>
      <c r="BMM303" s="730"/>
      <c r="BMN303" s="730"/>
      <c r="BMO303" s="730"/>
      <c r="BMP303" s="730"/>
      <c r="BMQ303" s="730"/>
      <c r="BMR303" s="730"/>
      <c r="BMS303" s="730"/>
      <c r="BMT303" s="730"/>
      <c r="BMU303" s="730"/>
      <c r="BMV303" s="730"/>
      <c r="BMW303" s="730"/>
      <c r="BMX303" s="730"/>
      <c r="BMY303" s="730"/>
      <c r="BMZ303" s="730"/>
      <c r="BNA303" s="730"/>
      <c r="BNB303" s="730"/>
      <c r="BNC303" s="730"/>
      <c r="BND303" s="730"/>
      <c r="BNE303" s="730"/>
      <c r="BNF303" s="730"/>
      <c r="BNG303" s="730"/>
      <c r="BNH303" s="730"/>
      <c r="BNI303" s="730"/>
      <c r="BNJ303" s="730"/>
      <c r="BNK303" s="730"/>
      <c r="BNL303" s="730"/>
      <c r="BNM303" s="730"/>
      <c r="BNN303" s="730"/>
      <c r="BNO303" s="730"/>
      <c r="BNP303" s="730"/>
      <c r="BNQ303" s="730"/>
      <c r="BNR303" s="730"/>
      <c r="BNS303" s="730"/>
      <c r="BNT303" s="730"/>
      <c r="BNU303" s="730"/>
      <c r="BNV303" s="730"/>
      <c r="BNW303" s="730"/>
      <c r="BNX303" s="730"/>
      <c r="BNY303" s="730"/>
      <c r="BNZ303" s="730"/>
      <c r="BOA303" s="730"/>
      <c r="BOB303" s="730"/>
      <c r="BOC303" s="730"/>
      <c r="BOD303" s="730"/>
      <c r="BOE303" s="730"/>
      <c r="BOF303" s="730"/>
      <c r="BOG303" s="730"/>
      <c r="BOH303" s="730"/>
      <c r="BOI303" s="730"/>
      <c r="BOJ303" s="730"/>
      <c r="BOK303" s="730"/>
      <c r="BOL303" s="730"/>
      <c r="BOM303" s="730"/>
      <c r="BON303" s="730"/>
      <c r="BOO303" s="730"/>
      <c r="BOP303" s="730"/>
      <c r="BOQ303" s="730"/>
      <c r="BOR303" s="730"/>
      <c r="BOS303" s="730"/>
      <c r="BOT303" s="730"/>
      <c r="BOU303" s="730"/>
      <c r="BOV303" s="730"/>
      <c r="BOW303" s="730"/>
      <c r="BOX303" s="730"/>
      <c r="BOY303" s="730"/>
      <c r="BOZ303" s="730"/>
      <c r="BPA303" s="730"/>
      <c r="BPB303" s="730"/>
      <c r="BPC303" s="730"/>
      <c r="BPD303" s="730"/>
      <c r="BPE303" s="730"/>
      <c r="BPF303" s="730"/>
      <c r="BPG303" s="730"/>
      <c r="BPH303" s="730"/>
      <c r="BPI303" s="730"/>
      <c r="BPJ303" s="730"/>
      <c r="BPK303" s="730"/>
      <c r="BPL303" s="730"/>
      <c r="BPM303" s="730"/>
      <c r="BPN303" s="730"/>
      <c r="BPO303" s="730"/>
      <c r="BPP303" s="730"/>
      <c r="BPQ303" s="730"/>
      <c r="BPR303" s="730"/>
      <c r="BPS303" s="730"/>
      <c r="BPT303" s="730"/>
      <c r="BPU303" s="730"/>
      <c r="BPV303" s="730"/>
      <c r="BPW303" s="730"/>
      <c r="BPX303" s="730"/>
      <c r="BPY303" s="730"/>
      <c r="BPZ303" s="730"/>
      <c r="BQA303" s="730"/>
      <c r="BQB303" s="730"/>
      <c r="BQC303" s="730"/>
      <c r="BQD303" s="730"/>
      <c r="BQE303" s="730"/>
      <c r="BQF303" s="730"/>
      <c r="BQG303" s="730"/>
      <c r="BQH303" s="730"/>
      <c r="BQI303" s="730"/>
      <c r="BQJ303" s="730"/>
      <c r="BQK303" s="730"/>
      <c r="BQL303" s="730"/>
      <c r="BQM303" s="730"/>
      <c r="BQN303" s="730"/>
      <c r="BQO303" s="730"/>
      <c r="BQP303" s="730"/>
      <c r="BQQ303" s="730"/>
      <c r="BQR303" s="730"/>
      <c r="BQS303" s="730"/>
      <c r="BQT303" s="730"/>
      <c r="BQU303" s="730"/>
      <c r="BQV303" s="730"/>
      <c r="BQW303" s="730"/>
      <c r="BQX303" s="730"/>
      <c r="BQY303" s="730"/>
      <c r="BQZ303" s="730"/>
      <c r="BRA303" s="730"/>
      <c r="BRB303" s="730"/>
      <c r="BRC303" s="730"/>
      <c r="BRD303" s="730"/>
      <c r="BRE303" s="730"/>
      <c r="BRF303" s="730"/>
      <c r="BRG303" s="730"/>
      <c r="BRH303" s="730"/>
      <c r="BRI303" s="730"/>
      <c r="BRJ303" s="730"/>
      <c r="BRK303" s="730"/>
      <c r="BRL303" s="730"/>
      <c r="BRM303" s="730"/>
      <c r="BRN303" s="730"/>
      <c r="BRO303" s="730"/>
      <c r="BRP303" s="730"/>
      <c r="BRQ303" s="730"/>
      <c r="BRR303" s="730"/>
      <c r="BRS303" s="730"/>
      <c r="BRT303" s="730"/>
      <c r="BRU303" s="730"/>
      <c r="BRV303" s="730"/>
      <c r="BRW303" s="730"/>
      <c r="BRX303" s="730"/>
      <c r="BRY303" s="730"/>
      <c r="BRZ303" s="730"/>
      <c r="BSA303" s="730"/>
      <c r="BSB303" s="730"/>
      <c r="BSC303" s="730"/>
      <c r="BSD303" s="730"/>
      <c r="BSE303" s="730"/>
      <c r="BSF303" s="730"/>
      <c r="BSG303" s="730"/>
      <c r="BSH303" s="730"/>
      <c r="BSI303" s="730"/>
      <c r="BSJ303" s="730"/>
      <c r="BSK303" s="730"/>
      <c r="BSL303" s="730"/>
      <c r="BSM303" s="730"/>
      <c r="BSN303" s="730"/>
      <c r="BSO303" s="730"/>
      <c r="BSP303" s="730"/>
      <c r="BSQ303" s="730"/>
      <c r="BSR303" s="730"/>
      <c r="BSS303" s="730"/>
      <c r="BST303" s="730"/>
      <c r="BSU303" s="730"/>
      <c r="BSV303" s="730"/>
      <c r="BSW303" s="730"/>
      <c r="BSX303" s="730"/>
      <c r="BSY303" s="730"/>
      <c r="BSZ303" s="730"/>
      <c r="BTA303" s="730"/>
      <c r="BTB303" s="730"/>
      <c r="BTC303" s="730"/>
      <c r="BTD303" s="730"/>
      <c r="BTE303" s="730"/>
      <c r="BTF303" s="730"/>
      <c r="BTG303" s="730"/>
      <c r="BTH303" s="730"/>
      <c r="BTI303" s="730"/>
      <c r="BTJ303" s="730"/>
      <c r="BTK303" s="730"/>
      <c r="BTL303" s="730"/>
      <c r="BTM303" s="730"/>
      <c r="BTN303" s="730"/>
      <c r="BTO303" s="730"/>
      <c r="BTP303" s="730"/>
      <c r="BTQ303" s="730"/>
      <c r="BTR303" s="730"/>
      <c r="BTS303" s="730"/>
      <c r="BTT303" s="730"/>
      <c r="BTU303" s="730"/>
      <c r="BTV303" s="730"/>
      <c r="BTW303" s="730"/>
      <c r="BTX303" s="730"/>
      <c r="BTY303" s="730"/>
      <c r="BTZ303" s="730"/>
      <c r="BUA303" s="730"/>
      <c r="BUB303" s="730"/>
      <c r="BUC303" s="730"/>
      <c r="BUD303" s="730"/>
      <c r="BUE303" s="730"/>
      <c r="BUF303" s="730"/>
      <c r="BUG303" s="730"/>
      <c r="BUH303" s="730"/>
      <c r="BUI303" s="730"/>
      <c r="BUJ303" s="730"/>
      <c r="BUK303" s="730"/>
      <c r="BUL303" s="730"/>
      <c r="BUM303" s="730"/>
      <c r="BUN303" s="730"/>
      <c r="BUO303" s="730"/>
      <c r="BUP303" s="730"/>
      <c r="BUQ303" s="730"/>
      <c r="BUR303" s="730"/>
      <c r="BUS303" s="730"/>
      <c r="BUT303" s="730"/>
      <c r="BUU303" s="730"/>
      <c r="BUV303" s="730"/>
      <c r="BUW303" s="730"/>
      <c r="BUX303" s="730"/>
      <c r="BUY303" s="730"/>
      <c r="BUZ303" s="730"/>
      <c r="BVA303" s="730"/>
      <c r="BVB303" s="730"/>
      <c r="BVC303" s="730"/>
      <c r="BVD303" s="730"/>
      <c r="BVE303" s="730"/>
      <c r="BVF303" s="730"/>
      <c r="BVG303" s="730"/>
      <c r="BVH303" s="730"/>
      <c r="BVI303" s="730"/>
      <c r="BVJ303" s="730"/>
      <c r="BVK303" s="730"/>
      <c r="BVL303" s="730"/>
      <c r="BVM303" s="730"/>
      <c r="BVN303" s="730"/>
      <c r="BVO303" s="730"/>
      <c r="BVP303" s="730"/>
      <c r="BVQ303" s="730"/>
      <c r="BVR303" s="730"/>
      <c r="BVS303" s="730"/>
      <c r="BVT303" s="730"/>
      <c r="BVU303" s="730"/>
      <c r="BVV303" s="730"/>
      <c r="BVW303" s="730"/>
      <c r="BVX303" s="730"/>
      <c r="BVY303" s="730"/>
      <c r="BVZ303" s="730"/>
      <c r="BWA303" s="730"/>
      <c r="BWB303" s="730"/>
      <c r="BWC303" s="730"/>
      <c r="BWD303" s="730"/>
      <c r="BWE303" s="730"/>
      <c r="BWF303" s="730"/>
      <c r="BWG303" s="730"/>
      <c r="BWH303" s="730"/>
      <c r="BWI303" s="730"/>
      <c r="BWJ303" s="730"/>
      <c r="BWK303" s="730"/>
      <c r="BWL303" s="730"/>
      <c r="BWM303" s="730"/>
      <c r="BWN303" s="730"/>
      <c r="BWO303" s="730"/>
      <c r="BWP303" s="730"/>
      <c r="BWQ303" s="730"/>
      <c r="BWR303" s="730"/>
      <c r="BWS303" s="730"/>
      <c r="BWT303" s="730"/>
      <c r="BWU303" s="730"/>
      <c r="BWV303" s="730"/>
      <c r="BWW303" s="730"/>
      <c r="BWX303" s="730"/>
      <c r="BWY303" s="730"/>
      <c r="BWZ303" s="730"/>
      <c r="BXA303" s="730"/>
      <c r="BXB303" s="730"/>
      <c r="BXC303" s="730"/>
      <c r="BXD303" s="730"/>
      <c r="BXE303" s="730"/>
      <c r="BXF303" s="730"/>
      <c r="BXG303" s="730"/>
      <c r="BXH303" s="730"/>
      <c r="BXI303" s="730"/>
      <c r="BXJ303" s="730"/>
      <c r="BXK303" s="730"/>
      <c r="BXL303" s="730"/>
      <c r="BXM303" s="730"/>
      <c r="BXN303" s="730"/>
      <c r="BXO303" s="730"/>
      <c r="BXP303" s="730"/>
      <c r="BXQ303" s="730"/>
      <c r="BXR303" s="730"/>
      <c r="BXS303" s="730"/>
      <c r="BXT303" s="730"/>
      <c r="BXU303" s="730"/>
      <c r="BXV303" s="730"/>
      <c r="BXW303" s="730"/>
      <c r="BXX303" s="730"/>
      <c r="BXY303" s="730"/>
      <c r="BXZ303" s="730"/>
      <c r="BYA303" s="730"/>
      <c r="BYB303" s="730"/>
      <c r="BYC303" s="730"/>
      <c r="BYD303" s="730"/>
      <c r="BYE303" s="730"/>
      <c r="BYF303" s="730"/>
      <c r="BYG303" s="730"/>
      <c r="BYH303" s="730"/>
      <c r="BYI303" s="730"/>
      <c r="BYJ303" s="730"/>
      <c r="BYK303" s="730"/>
      <c r="BYL303" s="730"/>
      <c r="BYM303" s="730"/>
      <c r="BYN303" s="730"/>
      <c r="BYO303" s="730"/>
      <c r="BYP303" s="730"/>
      <c r="BYQ303" s="730"/>
      <c r="BYR303" s="730"/>
      <c r="BYS303" s="730"/>
      <c r="BYT303" s="730"/>
      <c r="BYU303" s="730"/>
      <c r="BYV303" s="730"/>
      <c r="BYW303" s="730"/>
      <c r="BYX303" s="730"/>
      <c r="BYY303" s="730"/>
      <c r="BYZ303" s="730"/>
      <c r="BZA303" s="730"/>
      <c r="BZB303" s="730"/>
      <c r="BZC303" s="730"/>
      <c r="BZD303" s="730"/>
      <c r="BZE303" s="730"/>
      <c r="BZF303" s="730"/>
      <c r="BZG303" s="730"/>
      <c r="BZH303" s="730"/>
      <c r="BZI303" s="730"/>
      <c r="BZJ303" s="730"/>
      <c r="BZK303" s="730"/>
      <c r="BZL303" s="730"/>
      <c r="BZM303" s="730"/>
      <c r="BZN303" s="730"/>
      <c r="BZO303" s="730"/>
      <c r="BZP303" s="730"/>
      <c r="BZQ303" s="730"/>
      <c r="BZR303" s="730"/>
      <c r="BZS303" s="730"/>
      <c r="BZT303" s="730"/>
      <c r="BZU303" s="730"/>
      <c r="BZV303" s="730"/>
      <c r="BZW303" s="730"/>
      <c r="BZX303" s="730"/>
      <c r="BZY303" s="730"/>
      <c r="BZZ303" s="730"/>
      <c r="CAA303" s="730"/>
      <c r="CAB303" s="730"/>
      <c r="CAC303" s="730"/>
      <c r="CAD303" s="730"/>
      <c r="CAE303" s="730"/>
      <c r="CAF303" s="730"/>
      <c r="CAG303" s="730"/>
      <c r="CAH303" s="730"/>
      <c r="CAI303" s="730"/>
      <c r="CAJ303" s="730"/>
      <c r="CAK303" s="730"/>
      <c r="CAL303" s="730"/>
      <c r="CAM303" s="730"/>
      <c r="CAN303" s="730"/>
      <c r="CAO303" s="730"/>
      <c r="CAP303" s="730"/>
      <c r="CAQ303" s="730"/>
      <c r="CAR303" s="730"/>
      <c r="CAS303" s="730"/>
      <c r="CAT303" s="730"/>
      <c r="CAU303" s="730"/>
      <c r="CAV303" s="730"/>
      <c r="CAW303" s="730"/>
      <c r="CAX303" s="730"/>
      <c r="CAY303" s="730"/>
      <c r="CAZ303" s="730"/>
      <c r="CBA303" s="730"/>
      <c r="CBB303" s="730"/>
      <c r="CBC303" s="730"/>
      <c r="CBD303" s="730"/>
      <c r="CBE303" s="730"/>
      <c r="CBF303" s="730"/>
      <c r="CBG303" s="730"/>
      <c r="CBH303" s="730"/>
      <c r="CBI303" s="730"/>
      <c r="CBJ303" s="730"/>
      <c r="CBK303" s="730"/>
      <c r="CBL303" s="730"/>
      <c r="CBM303" s="730"/>
      <c r="CBN303" s="730"/>
      <c r="CBO303" s="730"/>
      <c r="CBP303" s="730"/>
      <c r="CBQ303" s="730"/>
      <c r="CBR303" s="730"/>
      <c r="CBS303" s="730"/>
      <c r="CBT303" s="730"/>
      <c r="CBU303" s="730"/>
      <c r="CBV303" s="730"/>
      <c r="CBW303" s="730"/>
      <c r="CBX303" s="730"/>
      <c r="CBY303" s="730"/>
      <c r="CBZ303" s="730"/>
      <c r="CCA303" s="730"/>
      <c r="CCB303" s="730"/>
      <c r="CCC303" s="730"/>
      <c r="CCD303" s="730"/>
      <c r="CCE303" s="730"/>
      <c r="CCF303" s="730"/>
      <c r="CCG303" s="730"/>
      <c r="CCH303" s="730"/>
      <c r="CCI303" s="730"/>
      <c r="CCJ303" s="730"/>
      <c r="CCK303" s="730"/>
      <c r="CCL303" s="730"/>
      <c r="CCM303" s="730"/>
      <c r="CCN303" s="730"/>
      <c r="CCO303" s="730"/>
      <c r="CCP303" s="730"/>
      <c r="CCQ303" s="730"/>
      <c r="CCR303" s="730"/>
      <c r="CCS303" s="730"/>
      <c r="CCT303" s="730"/>
      <c r="CCU303" s="730"/>
      <c r="CCV303" s="730"/>
      <c r="CCW303" s="730"/>
      <c r="CCX303" s="730"/>
      <c r="CCY303" s="730"/>
      <c r="CCZ303" s="730"/>
      <c r="CDA303" s="730"/>
      <c r="CDB303" s="730"/>
      <c r="CDC303" s="730"/>
      <c r="CDD303" s="730"/>
      <c r="CDE303" s="730"/>
      <c r="CDF303" s="730"/>
      <c r="CDG303" s="730"/>
      <c r="CDH303" s="730"/>
      <c r="CDI303" s="730"/>
      <c r="CDJ303" s="730"/>
      <c r="CDK303" s="730"/>
      <c r="CDL303" s="730"/>
      <c r="CDM303" s="730"/>
      <c r="CDN303" s="730"/>
      <c r="CDO303" s="730"/>
      <c r="CDP303" s="730"/>
      <c r="CDQ303" s="730"/>
      <c r="CDR303" s="730"/>
      <c r="CDS303" s="730"/>
      <c r="CDT303" s="730"/>
      <c r="CDU303" s="730"/>
      <c r="CDV303" s="730"/>
      <c r="CDW303" s="730"/>
      <c r="CDX303" s="730"/>
      <c r="CDY303" s="730"/>
      <c r="CDZ303" s="730"/>
      <c r="CEA303" s="730"/>
      <c r="CEB303" s="730"/>
      <c r="CEC303" s="730"/>
      <c r="CED303" s="730"/>
      <c r="CEE303" s="730"/>
      <c r="CEF303" s="730"/>
      <c r="CEG303" s="730"/>
      <c r="CEH303" s="730"/>
      <c r="CEI303" s="730"/>
      <c r="CEJ303" s="730"/>
      <c r="CEK303" s="730"/>
      <c r="CEL303" s="730"/>
      <c r="CEM303" s="730"/>
      <c r="CEN303" s="730"/>
      <c r="CEO303" s="730"/>
      <c r="CEP303" s="730"/>
      <c r="CEQ303" s="730"/>
      <c r="CER303" s="730"/>
      <c r="CES303" s="730"/>
      <c r="CET303" s="730"/>
      <c r="CEU303" s="730"/>
      <c r="CEV303" s="730"/>
      <c r="CEW303" s="730"/>
      <c r="CEX303" s="730"/>
      <c r="CEY303" s="730"/>
      <c r="CEZ303" s="730"/>
      <c r="CFA303" s="730"/>
      <c r="CFB303" s="730"/>
      <c r="CFC303" s="730"/>
      <c r="CFD303" s="730"/>
      <c r="CFE303" s="730"/>
      <c r="CFF303" s="730"/>
      <c r="CFG303" s="730"/>
      <c r="CFH303" s="730"/>
      <c r="CFI303" s="730"/>
      <c r="CFJ303" s="730"/>
      <c r="CFK303" s="730"/>
      <c r="CFL303" s="730"/>
      <c r="CFM303" s="730"/>
      <c r="CFN303" s="730"/>
      <c r="CFO303" s="730"/>
      <c r="CFP303" s="730"/>
      <c r="CFQ303" s="730"/>
      <c r="CFR303" s="730"/>
      <c r="CFS303" s="730"/>
      <c r="CFT303" s="730"/>
      <c r="CFU303" s="730"/>
      <c r="CFV303" s="730"/>
      <c r="CFW303" s="730"/>
      <c r="CFX303" s="730"/>
      <c r="CFY303" s="730"/>
      <c r="CFZ303" s="730"/>
      <c r="CGA303" s="730"/>
      <c r="CGB303" s="730"/>
      <c r="CGC303" s="730"/>
      <c r="CGD303" s="730"/>
      <c r="CGE303" s="730"/>
      <c r="CGF303" s="730"/>
      <c r="CGG303" s="730"/>
      <c r="CGH303" s="730"/>
      <c r="CGI303" s="730"/>
      <c r="CGJ303" s="730"/>
      <c r="CGK303" s="730"/>
      <c r="CGL303" s="730"/>
      <c r="CGM303" s="730"/>
      <c r="CGN303" s="730"/>
      <c r="CGO303" s="730"/>
      <c r="CGP303" s="730"/>
      <c r="CGQ303" s="730"/>
      <c r="CGR303" s="730"/>
      <c r="CGS303" s="730"/>
      <c r="CGT303" s="730"/>
      <c r="CGU303" s="730"/>
      <c r="CGV303" s="730"/>
      <c r="CGW303" s="730"/>
      <c r="CGX303" s="730"/>
      <c r="CGY303" s="730"/>
      <c r="CGZ303" s="730"/>
      <c r="CHA303" s="730"/>
      <c r="CHB303" s="730"/>
      <c r="CHC303" s="730"/>
      <c r="CHD303" s="730"/>
      <c r="CHE303" s="730"/>
      <c r="CHF303" s="730"/>
      <c r="CHG303" s="730"/>
      <c r="CHH303" s="730"/>
      <c r="CHI303" s="730"/>
      <c r="CHJ303" s="730"/>
      <c r="CHK303" s="730"/>
      <c r="CHL303" s="730"/>
      <c r="CHM303" s="730"/>
      <c r="CHN303" s="730"/>
      <c r="CHO303" s="730"/>
      <c r="CHP303" s="730"/>
      <c r="CHQ303" s="730"/>
      <c r="CHR303" s="730"/>
      <c r="CHS303" s="730"/>
      <c r="CHT303" s="730"/>
      <c r="CHU303" s="730"/>
      <c r="CHV303" s="730"/>
      <c r="CHW303" s="730"/>
      <c r="CHX303" s="730"/>
      <c r="CHY303" s="730"/>
      <c r="CHZ303" s="730"/>
      <c r="CIA303" s="730"/>
      <c r="CIB303" s="730"/>
      <c r="CIC303" s="730"/>
      <c r="CID303" s="730"/>
      <c r="CIE303" s="730"/>
      <c r="CIF303" s="730"/>
      <c r="CIG303" s="730"/>
      <c r="CIH303" s="730"/>
      <c r="CII303" s="730"/>
      <c r="CIJ303" s="730"/>
      <c r="CIK303" s="730"/>
      <c r="CIL303" s="730"/>
      <c r="CIM303" s="730"/>
      <c r="CIN303" s="730"/>
      <c r="CIO303" s="730"/>
      <c r="CIP303" s="730"/>
      <c r="CIQ303" s="730"/>
      <c r="CIR303" s="730"/>
      <c r="CIS303" s="730"/>
      <c r="CIT303" s="730"/>
      <c r="CIU303" s="730"/>
      <c r="CIV303" s="730"/>
      <c r="CIW303" s="730"/>
      <c r="CIX303" s="730"/>
      <c r="CIY303" s="730"/>
      <c r="CIZ303" s="730"/>
      <c r="CJA303" s="730"/>
      <c r="CJB303" s="730"/>
      <c r="CJC303" s="730"/>
      <c r="CJD303" s="730"/>
      <c r="CJE303" s="730"/>
      <c r="CJF303" s="730"/>
      <c r="CJG303" s="730"/>
      <c r="CJH303" s="730"/>
      <c r="CJI303" s="730"/>
      <c r="CJJ303" s="730"/>
      <c r="CJK303" s="730"/>
      <c r="CJL303" s="730"/>
      <c r="CJM303" s="730"/>
      <c r="CJN303" s="730"/>
      <c r="CJO303" s="730"/>
      <c r="CJP303" s="730"/>
      <c r="CJQ303" s="730"/>
      <c r="CJR303" s="730"/>
      <c r="CJS303" s="730"/>
      <c r="CJT303" s="730"/>
      <c r="CJU303" s="730"/>
      <c r="CJV303" s="730"/>
      <c r="CJW303" s="730"/>
      <c r="CJX303" s="730"/>
      <c r="CJY303" s="730"/>
      <c r="CJZ303" s="730"/>
      <c r="CKA303" s="730"/>
      <c r="CKB303" s="730"/>
      <c r="CKC303" s="730"/>
      <c r="CKD303" s="730"/>
      <c r="CKE303" s="730"/>
      <c r="CKF303" s="730"/>
      <c r="CKG303" s="730"/>
      <c r="CKH303" s="730"/>
      <c r="CKI303" s="730"/>
      <c r="CKJ303" s="730"/>
      <c r="CKK303" s="730"/>
      <c r="CKL303" s="730"/>
      <c r="CKM303" s="730"/>
      <c r="CKN303" s="730"/>
      <c r="CKO303" s="730"/>
      <c r="CKP303" s="730"/>
      <c r="CKQ303" s="730"/>
      <c r="CKR303" s="730"/>
      <c r="CKS303" s="730"/>
      <c r="CKT303" s="730"/>
      <c r="CKU303" s="730"/>
      <c r="CKV303" s="730"/>
      <c r="CKW303" s="730"/>
      <c r="CKX303" s="730"/>
      <c r="CKY303" s="730"/>
      <c r="CKZ303" s="730"/>
      <c r="CLA303" s="730"/>
      <c r="CLB303" s="730"/>
      <c r="CLC303" s="730"/>
      <c r="CLD303" s="730"/>
      <c r="CLE303" s="730"/>
      <c r="CLF303" s="730"/>
      <c r="CLG303" s="730"/>
      <c r="CLH303" s="730"/>
      <c r="CLI303" s="730"/>
      <c r="CLJ303" s="730"/>
      <c r="CLK303" s="730"/>
      <c r="CLL303" s="730"/>
      <c r="CLM303" s="730"/>
      <c r="CLN303" s="730"/>
      <c r="CLO303" s="730"/>
      <c r="CLP303" s="730"/>
      <c r="CLQ303" s="730"/>
      <c r="CLR303" s="730"/>
      <c r="CLS303" s="730"/>
      <c r="CLT303" s="730"/>
      <c r="CLU303" s="730"/>
      <c r="CLV303" s="730"/>
      <c r="CLW303" s="730"/>
      <c r="CLX303" s="730"/>
      <c r="CLY303" s="730"/>
      <c r="CLZ303" s="730"/>
      <c r="CMA303" s="730"/>
      <c r="CMB303" s="730"/>
      <c r="CMC303" s="730"/>
      <c r="CMD303" s="730"/>
      <c r="CME303" s="730"/>
      <c r="CMF303" s="730"/>
      <c r="CMG303" s="730"/>
      <c r="CMH303" s="730"/>
      <c r="CMI303" s="730"/>
      <c r="CMJ303" s="730"/>
      <c r="CMK303" s="730"/>
      <c r="CML303" s="730"/>
      <c r="CMM303" s="730"/>
      <c r="CMN303" s="730"/>
      <c r="CMO303" s="730"/>
      <c r="CMP303" s="730"/>
      <c r="CMQ303" s="730"/>
      <c r="CMR303" s="730"/>
      <c r="CMS303" s="730"/>
      <c r="CMT303" s="730"/>
      <c r="CMU303" s="730"/>
      <c r="CMV303" s="730"/>
      <c r="CMW303" s="730"/>
      <c r="CMX303" s="730"/>
      <c r="CMY303" s="730"/>
      <c r="CMZ303" s="730"/>
      <c r="CNA303" s="730"/>
      <c r="CNB303" s="730"/>
      <c r="CNC303" s="730"/>
      <c r="CND303" s="730"/>
      <c r="CNE303" s="730"/>
      <c r="CNF303" s="730"/>
      <c r="CNG303" s="730"/>
      <c r="CNH303" s="730"/>
      <c r="CNI303" s="730"/>
      <c r="CNJ303" s="730"/>
      <c r="CNK303" s="730"/>
      <c r="CNL303" s="730"/>
      <c r="CNM303" s="730"/>
      <c r="CNN303" s="730"/>
      <c r="CNO303" s="730"/>
      <c r="CNP303" s="730"/>
      <c r="CNQ303" s="730"/>
      <c r="CNR303" s="730"/>
      <c r="CNS303" s="730"/>
      <c r="CNT303" s="730"/>
      <c r="CNU303" s="730"/>
      <c r="CNV303" s="730"/>
      <c r="CNW303" s="730"/>
      <c r="CNX303" s="730"/>
      <c r="CNY303" s="730"/>
      <c r="CNZ303" s="730"/>
      <c r="COA303" s="730"/>
      <c r="COB303" s="730"/>
      <c r="COC303" s="730"/>
      <c r="COD303" s="730"/>
      <c r="COE303" s="730"/>
      <c r="COF303" s="730"/>
      <c r="COG303" s="730"/>
      <c r="COH303" s="730"/>
      <c r="COI303" s="730"/>
      <c r="COJ303" s="730"/>
      <c r="COK303" s="730"/>
      <c r="COL303" s="730"/>
      <c r="COM303" s="730"/>
      <c r="CON303" s="730"/>
      <c r="COO303" s="730"/>
      <c r="COP303" s="730"/>
      <c r="COQ303" s="730"/>
      <c r="COR303" s="730"/>
      <c r="COS303" s="730"/>
      <c r="COT303" s="730"/>
      <c r="COU303" s="730"/>
      <c r="COV303" s="730"/>
      <c r="COW303" s="730"/>
      <c r="COX303" s="730"/>
      <c r="COY303" s="730"/>
      <c r="COZ303" s="730"/>
      <c r="CPA303" s="730"/>
      <c r="CPB303" s="730"/>
      <c r="CPC303" s="730"/>
      <c r="CPD303" s="730"/>
      <c r="CPE303" s="730"/>
      <c r="CPF303" s="730"/>
      <c r="CPG303" s="730"/>
      <c r="CPH303" s="730"/>
      <c r="CPI303" s="730"/>
      <c r="CPJ303" s="730"/>
      <c r="CPK303" s="730"/>
      <c r="CPL303" s="730"/>
      <c r="CPM303" s="730"/>
      <c r="CPN303" s="730"/>
      <c r="CPO303" s="730"/>
      <c r="CPP303" s="730"/>
      <c r="CPQ303" s="730"/>
      <c r="CPR303" s="730"/>
      <c r="CPS303" s="730"/>
      <c r="CPT303" s="730"/>
      <c r="CPU303" s="730"/>
      <c r="CPV303" s="730"/>
      <c r="CPW303" s="730"/>
      <c r="CPX303" s="730"/>
      <c r="CPY303" s="730"/>
      <c r="CPZ303" s="730"/>
      <c r="CQA303" s="730"/>
      <c r="CQB303" s="730"/>
      <c r="CQC303" s="730"/>
      <c r="CQD303" s="730"/>
      <c r="CQE303" s="730"/>
      <c r="CQF303" s="730"/>
      <c r="CQG303" s="730"/>
      <c r="CQH303" s="730"/>
      <c r="CQI303" s="730"/>
      <c r="CQJ303" s="730"/>
      <c r="CQK303" s="730"/>
      <c r="CQL303" s="730"/>
      <c r="CQM303" s="730"/>
      <c r="CQN303" s="730"/>
      <c r="CQO303" s="730"/>
      <c r="CQP303" s="730"/>
      <c r="CQQ303" s="730"/>
      <c r="CQR303" s="730"/>
      <c r="CQS303" s="730"/>
      <c r="CQT303" s="730"/>
      <c r="CQU303" s="730"/>
      <c r="CQV303" s="730"/>
      <c r="CQW303" s="730"/>
      <c r="CQX303" s="730"/>
      <c r="CQY303" s="730"/>
      <c r="CQZ303" s="730"/>
      <c r="CRA303" s="730"/>
      <c r="CRB303" s="730"/>
      <c r="CRC303" s="730"/>
      <c r="CRD303" s="730"/>
      <c r="CRE303" s="730"/>
      <c r="CRF303" s="730"/>
      <c r="CRG303" s="730"/>
      <c r="CRH303" s="730"/>
      <c r="CRI303" s="730"/>
      <c r="CRJ303" s="730"/>
      <c r="CRK303" s="730"/>
      <c r="CRL303" s="730"/>
      <c r="CRM303" s="730"/>
      <c r="CRN303" s="730"/>
      <c r="CRO303" s="730"/>
      <c r="CRP303" s="730"/>
      <c r="CRQ303" s="730"/>
      <c r="CRR303" s="730"/>
      <c r="CRS303" s="730"/>
      <c r="CRT303" s="730"/>
      <c r="CRU303" s="730"/>
      <c r="CRV303" s="730"/>
      <c r="CRW303" s="730"/>
      <c r="CRX303" s="730"/>
      <c r="CRY303" s="730"/>
      <c r="CRZ303" s="730"/>
      <c r="CSA303" s="730"/>
      <c r="CSB303" s="730"/>
      <c r="CSC303" s="730"/>
      <c r="CSD303" s="730"/>
      <c r="CSE303" s="730"/>
      <c r="CSF303" s="730"/>
      <c r="CSG303" s="730"/>
      <c r="CSH303" s="730"/>
      <c r="CSI303" s="730"/>
      <c r="CSJ303" s="730"/>
      <c r="CSK303" s="730"/>
      <c r="CSL303" s="730"/>
      <c r="CSM303" s="730"/>
      <c r="CSN303" s="730"/>
      <c r="CSO303" s="730"/>
      <c r="CSP303" s="730"/>
      <c r="CSQ303" s="730"/>
      <c r="CSR303" s="730"/>
      <c r="CSS303" s="730"/>
      <c r="CST303" s="730"/>
      <c r="CSU303" s="730"/>
      <c r="CSV303" s="730"/>
      <c r="CSW303" s="730"/>
      <c r="CSX303" s="730"/>
      <c r="CSY303" s="730"/>
      <c r="CSZ303" s="730"/>
      <c r="CTA303" s="730"/>
      <c r="CTB303" s="730"/>
      <c r="CTC303" s="730"/>
      <c r="CTD303" s="730"/>
      <c r="CTE303" s="730"/>
      <c r="CTF303" s="730"/>
      <c r="CTG303" s="730"/>
      <c r="CTH303" s="730"/>
      <c r="CTI303" s="730"/>
      <c r="CTJ303" s="730"/>
      <c r="CTK303" s="730"/>
      <c r="CTL303" s="730"/>
      <c r="CTM303" s="730"/>
      <c r="CTN303" s="730"/>
      <c r="CTO303" s="730"/>
      <c r="CTP303" s="730"/>
      <c r="CTQ303" s="730"/>
      <c r="CTR303" s="730"/>
      <c r="CTS303" s="730"/>
      <c r="CTT303" s="730"/>
      <c r="CTU303" s="730"/>
      <c r="CTV303" s="730"/>
      <c r="CTW303" s="730"/>
      <c r="CTX303" s="730"/>
      <c r="CTY303" s="730"/>
      <c r="CTZ303" s="730"/>
      <c r="CUA303" s="730"/>
      <c r="CUB303" s="730"/>
      <c r="CUC303" s="730"/>
      <c r="CUD303" s="730"/>
      <c r="CUE303" s="730"/>
      <c r="CUF303" s="730"/>
      <c r="CUG303" s="730"/>
      <c r="CUH303" s="730"/>
      <c r="CUI303" s="730"/>
      <c r="CUJ303" s="730"/>
      <c r="CUK303" s="730"/>
      <c r="CUL303" s="730"/>
      <c r="CUM303" s="730"/>
      <c r="CUN303" s="730"/>
      <c r="CUO303" s="730"/>
      <c r="CUP303" s="730"/>
      <c r="CUQ303" s="730"/>
      <c r="CUR303" s="730"/>
      <c r="CUS303" s="730"/>
      <c r="CUT303" s="730"/>
      <c r="CUU303" s="730"/>
      <c r="CUV303" s="730"/>
      <c r="CUW303" s="730"/>
      <c r="CUX303" s="730"/>
      <c r="CUY303" s="730"/>
      <c r="CUZ303" s="730"/>
      <c r="CVA303" s="730"/>
      <c r="CVB303" s="730"/>
      <c r="CVC303" s="730"/>
      <c r="CVD303" s="730"/>
      <c r="CVE303" s="730"/>
      <c r="CVF303" s="730"/>
      <c r="CVG303" s="730"/>
      <c r="CVH303" s="730"/>
      <c r="CVI303" s="730"/>
      <c r="CVJ303" s="730"/>
      <c r="CVK303" s="730"/>
      <c r="CVL303" s="730"/>
      <c r="CVM303" s="730"/>
      <c r="CVN303" s="730"/>
      <c r="CVO303" s="730"/>
      <c r="CVP303" s="730"/>
      <c r="CVQ303" s="730"/>
      <c r="CVR303" s="730"/>
      <c r="CVS303" s="730"/>
      <c r="CVT303" s="730"/>
      <c r="CVU303" s="730"/>
      <c r="CVV303" s="730"/>
      <c r="CVW303" s="730"/>
      <c r="CVX303" s="730"/>
      <c r="CVY303" s="730"/>
      <c r="CVZ303" s="730"/>
      <c r="CWA303" s="730"/>
      <c r="CWB303" s="730"/>
      <c r="CWC303" s="730"/>
      <c r="CWD303" s="730"/>
      <c r="CWE303" s="730"/>
      <c r="CWF303" s="730"/>
      <c r="CWG303" s="730"/>
      <c r="CWH303" s="730"/>
      <c r="CWI303" s="730"/>
      <c r="CWJ303" s="730"/>
      <c r="CWK303" s="730"/>
      <c r="CWL303" s="730"/>
      <c r="CWM303" s="730"/>
      <c r="CWN303" s="730"/>
      <c r="CWO303" s="730"/>
      <c r="CWP303" s="730"/>
      <c r="CWQ303" s="730"/>
      <c r="CWR303" s="730"/>
      <c r="CWS303" s="730"/>
      <c r="CWT303" s="730"/>
      <c r="CWU303" s="730"/>
      <c r="CWV303" s="730"/>
      <c r="CWW303" s="730"/>
      <c r="CWX303" s="730"/>
      <c r="CWY303" s="730"/>
      <c r="CWZ303" s="730"/>
      <c r="CXA303" s="730"/>
      <c r="CXB303" s="730"/>
      <c r="CXC303" s="730"/>
      <c r="CXD303" s="730"/>
      <c r="CXE303" s="730"/>
      <c r="CXF303" s="730"/>
      <c r="CXG303" s="730"/>
      <c r="CXH303" s="730"/>
      <c r="CXI303" s="730"/>
      <c r="CXJ303" s="730"/>
      <c r="CXK303" s="730"/>
      <c r="CXL303" s="730"/>
      <c r="CXM303" s="730"/>
      <c r="CXN303" s="730"/>
      <c r="CXO303" s="730"/>
      <c r="CXP303" s="730"/>
      <c r="CXQ303" s="730"/>
      <c r="CXR303" s="730"/>
      <c r="CXS303" s="730"/>
      <c r="CXT303" s="730"/>
      <c r="CXU303" s="730"/>
      <c r="CXV303" s="730"/>
      <c r="CXW303" s="730"/>
      <c r="CXX303" s="730"/>
      <c r="CXY303" s="730"/>
      <c r="CXZ303" s="730"/>
      <c r="CYA303" s="730"/>
      <c r="CYB303" s="730"/>
      <c r="CYC303" s="730"/>
      <c r="CYD303" s="730"/>
      <c r="CYE303" s="730"/>
      <c r="CYF303" s="730"/>
      <c r="CYG303" s="730"/>
      <c r="CYH303" s="730"/>
      <c r="CYI303" s="730"/>
      <c r="CYJ303" s="730"/>
      <c r="CYK303" s="730"/>
      <c r="CYL303" s="730"/>
      <c r="CYM303" s="730"/>
      <c r="CYN303" s="730"/>
      <c r="CYO303" s="730"/>
      <c r="CYP303" s="730"/>
      <c r="CYQ303" s="730"/>
      <c r="CYR303" s="730"/>
      <c r="CYS303" s="730"/>
      <c r="CYT303" s="730"/>
      <c r="CYU303" s="730"/>
      <c r="CYV303" s="730"/>
      <c r="CYW303" s="730"/>
      <c r="CYX303" s="730"/>
      <c r="CYY303" s="730"/>
      <c r="CYZ303" s="730"/>
      <c r="CZA303" s="730"/>
      <c r="CZB303" s="730"/>
      <c r="CZC303" s="730"/>
      <c r="CZD303" s="730"/>
      <c r="CZE303" s="730"/>
      <c r="CZF303" s="730"/>
      <c r="CZG303" s="730"/>
      <c r="CZH303" s="730"/>
      <c r="CZI303" s="730"/>
      <c r="CZJ303" s="730"/>
      <c r="CZK303" s="730"/>
      <c r="CZL303" s="730"/>
      <c r="CZM303" s="730"/>
      <c r="CZN303" s="730"/>
      <c r="CZO303" s="730"/>
      <c r="CZP303" s="730"/>
      <c r="CZQ303" s="730"/>
      <c r="CZR303" s="730"/>
      <c r="CZS303" s="730"/>
      <c r="CZT303" s="730"/>
      <c r="CZU303" s="730"/>
      <c r="CZV303" s="730"/>
      <c r="CZW303" s="730"/>
      <c r="CZX303" s="730"/>
      <c r="CZY303" s="730"/>
      <c r="CZZ303" s="730"/>
      <c r="DAA303" s="730"/>
      <c r="DAB303" s="730"/>
      <c r="DAC303" s="730"/>
      <c r="DAD303" s="730"/>
      <c r="DAE303" s="730"/>
      <c r="DAF303" s="730"/>
      <c r="DAG303" s="730"/>
      <c r="DAH303" s="730"/>
      <c r="DAI303" s="730"/>
      <c r="DAJ303" s="730"/>
      <c r="DAK303" s="730"/>
      <c r="DAL303" s="730"/>
      <c r="DAM303" s="730"/>
      <c r="DAN303" s="730"/>
      <c r="DAO303" s="730"/>
      <c r="DAP303" s="730"/>
      <c r="DAQ303" s="730"/>
      <c r="DAR303" s="730"/>
      <c r="DAS303" s="730"/>
      <c r="DAT303" s="730"/>
      <c r="DAU303" s="730"/>
      <c r="DAV303" s="730"/>
      <c r="DAW303" s="730"/>
      <c r="DAX303" s="730"/>
      <c r="DAY303" s="730"/>
      <c r="DAZ303" s="730"/>
      <c r="DBA303" s="730"/>
      <c r="DBB303" s="730"/>
      <c r="DBC303" s="730"/>
      <c r="DBD303" s="730"/>
      <c r="DBE303" s="730"/>
      <c r="DBF303" s="730"/>
      <c r="DBG303" s="730"/>
      <c r="DBH303" s="730"/>
      <c r="DBI303" s="730"/>
      <c r="DBJ303" s="730"/>
      <c r="DBK303" s="730"/>
      <c r="DBL303" s="730"/>
      <c r="DBM303" s="730"/>
      <c r="DBN303" s="730"/>
      <c r="DBO303" s="730"/>
      <c r="DBP303" s="730"/>
      <c r="DBQ303" s="730"/>
      <c r="DBR303" s="730"/>
      <c r="DBS303" s="730"/>
      <c r="DBT303" s="730"/>
      <c r="DBU303" s="730"/>
      <c r="DBV303" s="730"/>
      <c r="DBW303" s="730"/>
      <c r="DBX303" s="730"/>
      <c r="DBY303" s="730"/>
      <c r="DBZ303" s="730"/>
      <c r="DCA303" s="730"/>
      <c r="DCB303" s="730"/>
      <c r="DCC303" s="730"/>
      <c r="DCD303" s="730"/>
      <c r="DCE303" s="730"/>
      <c r="DCF303" s="730"/>
      <c r="DCG303" s="730"/>
      <c r="DCH303" s="730"/>
      <c r="DCI303" s="730"/>
      <c r="DCJ303" s="730"/>
      <c r="DCK303" s="730"/>
      <c r="DCL303" s="730"/>
      <c r="DCM303" s="730"/>
      <c r="DCN303" s="730"/>
      <c r="DCO303" s="730"/>
      <c r="DCP303" s="730"/>
      <c r="DCQ303" s="730"/>
      <c r="DCR303" s="730"/>
      <c r="DCS303" s="730"/>
      <c r="DCT303" s="730"/>
      <c r="DCU303" s="730"/>
      <c r="DCV303" s="730"/>
      <c r="DCW303" s="730"/>
      <c r="DCX303" s="730"/>
      <c r="DCY303" s="730"/>
      <c r="DCZ303" s="730"/>
      <c r="DDA303" s="730"/>
      <c r="DDB303" s="730"/>
      <c r="DDC303" s="730"/>
      <c r="DDD303" s="730"/>
      <c r="DDE303" s="730"/>
      <c r="DDF303" s="730"/>
      <c r="DDG303" s="730"/>
      <c r="DDH303" s="730"/>
      <c r="DDI303" s="730"/>
      <c r="DDJ303" s="730"/>
      <c r="DDK303" s="730"/>
      <c r="DDL303" s="730"/>
      <c r="DDM303" s="730"/>
      <c r="DDN303" s="730"/>
      <c r="DDO303" s="730"/>
      <c r="DDP303" s="730"/>
      <c r="DDQ303" s="730"/>
      <c r="DDR303" s="730"/>
      <c r="DDS303" s="730"/>
      <c r="DDT303" s="730"/>
      <c r="DDU303" s="730"/>
      <c r="DDV303" s="730"/>
      <c r="DDW303" s="730"/>
      <c r="DDX303" s="730"/>
      <c r="DDY303" s="730"/>
      <c r="DDZ303" s="730"/>
      <c r="DEA303" s="730"/>
      <c r="DEB303" s="730"/>
      <c r="DEC303" s="730"/>
      <c r="DED303" s="730"/>
      <c r="DEE303" s="730"/>
      <c r="DEF303" s="730"/>
      <c r="DEG303" s="730"/>
      <c r="DEH303" s="730"/>
      <c r="DEI303" s="730"/>
      <c r="DEJ303" s="730"/>
      <c r="DEK303" s="730"/>
      <c r="DEL303" s="730"/>
      <c r="DEM303" s="730"/>
      <c r="DEN303" s="730"/>
      <c r="DEO303" s="730"/>
      <c r="DEP303" s="730"/>
      <c r="DEQ303" s="730"/>
      <c r="DER303" s="730"/>
      <c r="DES303" s="730"/>
      <c r="DET303" s="730"/>
      <c r="DEU303" s="730"/>
      <c r="DEV303" s="730"/>
      <c r="DEW303" s="730"/>
      <c r="DEX303" s="730"/>
      <c r="DEY303" s="730"/>
      <c r="DEZ303" s="730"/>
      <c r="DFA303" s="730"/>
      <c r="DFB303" s="730"/>
      <c r="DFC303" s="730"/>
      <c r="DFD303" s="730"/>
      <c r="DFE303" s="730"/>
      <c r="DFF303" s="730"/>
      <c r="DFG303" s="730"/>
      <c r="DFH303" s="730"/>
      <c r="DFI303" s="730"/>
      <c r="DFJ303" s="730"/>
      <c r="DFK303" s="730"/>
      <c r="DFL303" s="730"/>
      <c r="DFM303" s="730"/>
      <c r="DFN303" s="730"/>
      <c r="DFO303" s="730"/>
      <c r="DFP303" s="730"/>
      <c r="DFQ303" s="730"/>
      <c r="DFR303" s="730"/>
      <c r="DFS303" s="730"/>
      <c r="DFT303" s="730"/>
      <c r="DFU303" s="730"/>
      <c r="DFV303" s="730"/>
      <c r="DFW303" s="730"/>
      <c r="DFX303" s="730"/>
      <c r="DFY303" s="730"/>
      <c r="DFZ303" s="730"/>
      <c r="DGA303" s="730"/>
      <c r="DGB303" s="730"/>
      <c r="DGC303" s="730"/>
      <c r="DGD303" s="730"/>
      <c r="DGE303" s="730"/>
      <c r="DGF303" s="730"/>
      <c r="DGG303" s="730"/>
      <c r="DGH303" s="730"/>
      <c r="DGI303" s="730"/>
      <c r="DGJ303" s="730"/>
      <c r="DGK303" s="730"/>
      <c r="DGL303" s="730"/>
      <c r="DGM303" s="730"/>
      <c r="DGN303" s="730"/>
      <c r="DGO303" s="730"/>
      <c r="DGP303" s="730"/>
      <c r="DGQ303" s="730"/>
      <c r="DGR303" s="730"/>
      <c r="DGS303" s="730"/>
      <c r="DGT303" s="730"/>
      <c r="DGU303" s="730"/>
      <c r="DGV303" s="730"/>
      <c r="DGW303" s="730"/>
      <c r="DGX303" s="730"/>
      <c r="DGY303" s="730"/>
      <c r="DGZ303" s="730"/>
      <c r="DHA303" s="730"/>
      <c r="DHB303" s="730"/>
      <c r="DHC303" s="730"/>
      <c r="DHD303" s="730"/>
      <c r="DHE303" s="730"/>
      <c r="DHF303" s="730"/>
      <c r="DHG303" s="730"/>
      <c r="DHH303" s="730"/>
      <c r="DHI303" s="730"/>
      <c r="DHJ303" s="730"/>
      <c r="DHK303" s="730"/>
      <c r="DHL303" s="730"/>
      <c r="DHM303" s="730"/>
      <c r="DHN303" s="730"/>
      <c r="DHO303" s="730"/>
      <c r="DHP303" s="730"/>
      <c r="DHQ303" s="730"/>
      <c r="DHR303" s="730"/>
      <c r="DHS303" s="730"/>
      <c r="DHT303" s="730"/>
      <c r="DHU303" s="730"/>
      <c r="DHV303" s="730"/>
      <c r="DHW303" s="730"/>
      <c r="DHX303" s="730"/>
      <c r="DHY303" s="730"/>
      <c r="DHZ303" s="730"/>
      <c r="DIA303" s="730"/>
      <c r="DIB303" s="730"/>
      <c r="DIC303" s="730"/>
      <c r="DID303" s="730"/>
      <c r="DIE303" s="730"/>
      <c r="DIF303" s="730"/>
      <c r="DIG303" s="730"/>
      <c r="DIH303" s="730"/>
      <c r="DII303" s="730"/>
      <c r="DIJ303" s="730"/>
      <c r="DIK303" s="730"/>
      <c r="DIL303" s="730"/>
      <c r="DIM303" s="730"/>
      <c r="DIN303" s="730"/>
      <c r="DIO303" s="730"/>
      <c r="DIP303" s="730"/>
      <c r="DIQ303" s="730"/>
      <c r="DIR303" s="730"/>
      <c r="DIS303" s="730"/>
      <c r="DIT303" s="730"/>
      <c r="DIU303" s="730"/>
      <c r="DIV303" s="730"/>
      <c r="DIW303" s="730"/>
      <c r="DIX303" s="730"/>
      <c r="DIY303" s="730"/>
      <c r="DIZ303" s="730"/>
      <c r="DJA303" s="730"/>
      <c r="DJB303" s="730"/>
      <c r="DJC303" s="730"/>
      <c r="DJD303" s="730"/>
      <c r="DJE303" s="730"/>
      <c r="DJF303" s="730"/>
      <c r="DJG303" s="730"/>
      <c r="DJH303" s="730"/>
      <c r="DJI303" s="730"/>
      <c r="DJJ303" s="730"/>
      <c r="DJK303" s="730"/>
      <c r="DJL303" s="730"/>
      <c r="DJM303" s="730"/>
      <c r="DJN303" s="730"/>
      <c r="DJO303" s="730"/>
      <c r="DJP303" s="730"/>
      <c r="DJQ303" s="730"/>
      <c r="DJR303" s="730"/>
      <c r="DJS303" s="730"/>
      <c r="DJT303" s="730"/>
      <c r="DJU303" s="730"/>
      <c r="DJV303" s="730"/>
      <c r="DJW303" s="730"/>
      <c r="DJX303" s="730"/>
      <c r="DJY303" s="730"/>
      <c r="DJZ303" s="730"/>
      <c r="DKA303" s="730"/>
      <c r="DKB303" s="730"/>
      <c r="DKC303" s="730"/>
      <c r="DKD303" s="730"/>
      <c r="DKE303" s="730"/>
      <c r="DKF303" s="730"/>
      <c r="DKG303" s="730"/>
      <c r="DKH303" s="730"/>
      <c r="DKI303" s="730"/>
      <c r="DKJ303" s="730"/>
      <c r="DKK303" s="730"/>
      <c r="DKL303" s="730"/>
      <c r="DKM303" s="730"/>
      <c r="DKN303" s="730"/>
      <c r="DKO303" s="730"/>
      <c r="DKP303" s="730"/>
      <c r="DKQ303" s="730"/>
      <c r="DKR303" s="730"/>
      <c r="DKS303" s="730"/>
      <c r="DKT303" s="730"/>
      <c r="DKU303" s="730"/>
      <c r="DKV303" s="730"/>
      <c r="DKW303" s="730"/>
      <c r="DKX303" s="730"/>
      <c r="DKY303" s="730"/>
      <c r="DKZ303" s="730"/>
      <c r="DLA303" s="730"/>
      <c r="DLB303" s="730"/>
      <c r="DLC303" s="730"/>
      <c r="DLD303" s="730"/>
      <c r="DLE303" s="730"/>
      <c r="DLF303" s="730"/>
      <c r="DLG303" s="730"/>
      <c r="DLH303" s="730"/>
      <c r="DLI303" s="730"/>
      <c r="DLJ303" s="730"/>
      <c r="DLK303" s="730"/>
      <c r="DLL303" s="730"/>
      <c r="DLM303" s="730"/>
      <c r="DLN303" s="730"/>
      <c r="DLO303" s="730"/>
      <c r="DLP303" s="730"/>
      <c r="DLQ303" s="730"/>
      <c r="DLR303" s="730"/>
      <c r="DLS303" s="730"/>
      <c r="DLT303" s="730"/>
      <c r="DLU303" s="730"/>
      <c r="DLV303" s="730"/>
      <c r="DLW303" s="730"/>
      <c r="DLX303" s="730"/>
      <c r="DLY303" s="730"/>
      <c r="DLZ303" s="730"/>
      <c r="DMA303" s="730"/>
      <c r="DMB303" s="730"/>
      <c r="DMC303" s="730"/>
      <c r="DMD303" s="730"/>
      <c r="DME303" s="730"/>
      <c r="DMF303" s="730"/>
      <c r="DMG303" s="730"/>
      <c r="DMH303" s="730"/>
      <c r="DMI303" s="730"/>
      <c r="DMJ303" s="730"/>
      <c r="DMK303" s="730"/>
      <c r="DML303" s="730"/>
      <c r="DMM303" s="730"/>
      <c r="DMN303" s="730"/>
      <c r="DMO303" s="730"/>
      <c r="DMP303" s="730"/>
      <c r="DMQ303" s="730"/>
      <c r="DMR303" s="730"/>
      <c r="DMS303" s="730"/>
      <c r="DMT303" s="730"/>
      <c r="DMU303" s="730"/>
      <c r="DMV303" s="730"/>
      <c r="DMW303" s="730"/>
      <c r="DMX303" s="730"/>
      <c r="DMY303" s="730"/>
      <c r="DMZ303" s="730"/>
      <c r="DNA303" s="730"/>
      <c r="DNB303" s="730"/>
      <c r="DNC303" s="730"/>
      <c r="DND303" s="730"/>
      <c r="DNE303" s="730"/>
      <c r="DNF303" s="730"/>
      <c r="DNG303" s="730"/>
      <c r="DNH303" s="730"/>
      <c r="DNI303" s="730"/>
      <c r="DNJ303" s="730"/>
      <c r="DNK303" s="730"/>
      <c r="DNL303" s="730"/>
      <c r="DNM303" s="730"/>
      <c r="DNN303" s="730"/>
      <c r="DNO303" s="730"/>
      <c r="DNP303" s="730"/>
      <c r="DNQ303" s="730"/>
      <c r="DNR303" s="730"/>
      <c r="DNS303" s="730"/>
      <c r="DNT303" s="730"/>
      <c r="DNU303" s="730"/>
      <c r="DNV303" s="730"/>
      <c r="DNW303" s="730"/>
      <c r="DNX303" s="730"/>
      <c r="DNY303" s="730"/>
      <c r="DNZ303" s="730"/>
      <c r="DOA303" s="730"/>
      <c r="DOB303" s="730"/>
      <c r="DOC303" s="730"/>
      <c r="DOD303" s="730"/>
      <c r="DOE303" s="730"/>
      <c r="DOF303" s="730"/>
      <c r="DOG303" s="730"/>
      <c r="DOH303" s="730"/>
      <c r="DOI303" s="730"/>
      <c r="DOJ303" s="730"/>
      <c r="DOK303" s="730"/>
      <c r="DOL303" s="730"/>
      <c r="DOM303" s="730"/>
      <c r="DON303" s="730"/>
      <c r="DOO303" s="730"/>
      <c r="DOP303" s="730"/>
      <c r="DOQ303" s="730"/>
      <c r="DOR303" s="730"/>
      <c r="DOS303" s="730"/>
      <c r="DOT303" s="730"/>
      <c r="DOU303" s="730"/>
      <c r="DOV303" s="730"/>
      <c r="DOW303" s="730"/>
      <c r="DOX303" s="730"/>
      <c r="DOY303" s="730"/>
      <c r="DOZ303" s="730"/>
      <c r="DPA303" s="730"/>
      <c r="DPB303" s="730"/>
      <c r="DPC303" s="730"/>
      <c r="DPD303" s="730"/>
      <c r="DPE303" s="730"/>
      <c r="DPF303" s="730"/>
      <c r="DPG303" s="730"/>
      <c r="DPH303" s="730"/>
      <c r="DPI303" s="730"/>
      <c r="DPJ303" s="730"/>
      <c r="DPK303" s="730"/>
      <c r="DPL303" s="730"/>
      <c r="DPM303" s="730"/>
      <c r="DPN303" s="730"/>
      <c r="DPO303" s="730"/>
      <c r="DPP303" s="730"/>
      <c r="DPQ303" s="730"/>
      <c r="DPR303" s="730"/>
      <c r="DPS303" s="730"/>
      <c r="DPT303" s="730"/>
      <c r="DPU303" s="730"/>
      <c r="DPV303" s="730"/>
      <c r="DPW303" s="730"/>
      <c r="DPX303" s="730"/>
      <c r="DPY303" s="730"/>
      <c r="DPZ303" s="730"/>
      <c r="DQA303" s="730"/>
      <c r="DQB303" s="730"/>
      <c r="DQC303" s="730"/>
      <c r="DQD303" s="730"/>
      <c r="DQE303" s="730"/>
      <c r="DQF303" s="730"/>
      <c r="DQG303" s="730"/>
      <c r="DQH303" s="730"/>
      <c r="DQI303" s="730"/>
      <c r="DQJ303" s="730"/>
      <c r="DQK303" s="730"/>
      <c r="DQL303" s="730"/>
      <c r="DQM303" s="730"/>
      <c r="DQN303" s="730"/>
      <c r="DQO303" s="730"/>
      <c r="DQP303" s="730"/>
      <c r="DQQ303" s="730"/>
      <c r="DQR303" s="730"/>
      <c r="DQS303" s="730"/>
      <c r="DQT303" s="730"/>
      <c r="DQU303" s="730"/>
      <c r="DQV303" s="730"/>
      <c r="DQW303" s="730"/>
      <c r="DQX303" s="730"/>
      <c r="DQY303" s="730"/>
      <c r="DQZ303" s="730"/>
      <c r="DRA303" s="730"/>
      <c r="DRB303" s="730"/>
      <c r="DRC303" s="730"/>
      <c r="DRD303" s="730"/>
      <c r="DRE303" s="730"/>
      <c r="DRF303" s="730"/>
      <c r="DRG303" s="730"/>
      <c r="DRH303" s="730"/>
      <c r="DRI303" s="730"/>
      <c r="DRJ303" s="730"/>
      <c r="DRK303" s="730"/>
      <c r="DRL303" s="730"/>
      <c r="DRM303" s="730"/>
      <c r="DRN303" s="730"/>
      <c r="DRO303" s="730"/>
      <c r="DRP303" s="730"/>
      <c r="DRQ303" s="730"/>
      <c r="DRR303" s="730"/>
      <c r="DRS303" s="730"/>
      <c r="DRT303" s="730"/>
      <c r="DRU303" s="730"/>
      <c r="DRV303" s="730"/>
      <c r="DRW303" s="730"/>
      <c r="DRX303" s="730"/>
      <c r="DRY303" s="730"/>
      <c r="DRZ303" s="730"/>
      <c r="DSA303" s="730"/>
      <c r="DSB303" s="730"/>
      <c r="DSC303" s="730"/>
      <c r="DSD303" s="730"/>
      <c r="DSE303" s="730"/>
      <c r="DSF303" s="730"/>
      <c r="DSG303" s="730"/>
      <c r="DSH303" s="730"/>
      <c r="DSI303" s="730"/>
      <c r="DSJ303" s="730"/>
      <c r="DSK303" s="730"/>
      <c r="DSL303" s="730"/>
      <c r="DSM303" s="730"/>
      <c r="DSN303" s="730"/>
      <c r="DSO303" s="730"/>
      <c r="DSP303" s="730"/>
      <c r="DSQ303" s="730"/>
      <c r="DSR303" s="730"/>
      <c r="DSS303" s="730"/>
      <c r="DST303" s="730"/>
      <c r="DSU303" s="730"/>
      <c r="DSV303" s="730"/>
      <c r="DSW303" s="730"/>
      <c r="DSX303" s="730"/>
      <c r="DSY303" s="730"/>
      <c r="DSZ303" s="730"/>
      <c r="DTA303" s="730"/>
      <c r="DTB303" s="730"/>
      <c r="DTC303" s="730"/>
      <c r="DTD303" s="730"/>
      <c r="DTE303" s="730"/>
      <c r="DTF303" s="730"/>
      <c r="DTG303" s="730"/>
      <c r="DTH303" s="730"/>
      <c r="DTI303" s="730"/>
      <c r="DTJ303" s="730"/>
      <c r="DTK303" s="730"/>
      <c r="DTL303" s="730"/>
      <c r="DTM303" s="730"/>
      <c r="DTN303" s="730"/>
      <c r="DTO303" s="730"/>
      <c r="DTP303" s="730"/>
      <c r="DTQ303" s="730"/>
      <c r="DTR303" s="730"/>
      <c r="DTS303" s="730"/>
      <c r="DTT303" s="730"/>
      <c r="DTU303" s="730"/>
      <c r="DTV303" s="730"/>
      <c r="DTW303" s="730"/>
      <c r="DTX303" s="730"/>
      <c r="DTY303" s="730"/>
      <c r="DTZ303" s="730"/>
      <c r="DUA303" s="730"/>
      <c r="DUB303" s="730"/>
      <c r="DUC303" s="730"/>
      <c r="DUD303" s="730"/>
      <c r="DUE303" s="730"/>
      <c r="DUF303" s="730"/>
      <c r="DUG303" s="730"/>
      <c r="DUH303" s="730"/>
      <c r="DUI303" s="730"/>
      <c r="DUJ303" s="730"/>
      <c r="DUK303" s="730"/>
      <c r="DUL303" s="730"/>
      <c r="DUM303" s="730"/>
      <c r="DUN303" s="730"/>
      <c r="DUO303" s="730"/>
      <c r="DUP303" s="730"/>
      <c r="DUQ303" s="730"/>
      <c r="DUR303" s="730"/>
      <c r="DUS303" s="730"/>
      <c r="DUT303" s="730"/>
      <c r="DUU303" s="730"/>
      <c r="DUV303" s="730"/>
      <c r="DUW303" s="730"/>
      <c r="DUX303" s="730"/>
      <c r="DUY303" s="730"/>
      <c r="DUZ303" s="730"/>
      <c r="DVA303" s="730"/>
      <c r="DVB303" s="730"/>
      <c r="DVC303" s="730"/>
      <c r="DVD303" s="730"/>
      <c r="DVE303" s="730"/>
      <c r="DVF303" s="730"/>
      <c r="DVG303" s="730"/>
      <c r="DVH303" s="730"/>
      <c r="DVI303" s="730"/>
      <c r="DVJ303" s="730"/>
      <c r="DVK303" s="730"/>
      <c r="DVL303" s="730"/>
      <c r="DVM303" s="730"/>
      <c r="DVN303" s="730"/>
      <c r="DVO303" s="730"/>
      <c r="DVP303" s="730"/>
      <c r="DVQ303" s="730"/>
      <c r="DVR303" s="730"/>
      <c r="DVS303" s="730"/>
      <c r="DVT303" s="730"/>
      <c r="DVU303" s="730"/>
      <c r="DVV303" s="730"/>
      <c r="DVW303" s="730"/>
      <c r="DVX303" s="730"/>
      <c r="DVY303" s="730"/>
      <c r="DVZ303" s="730"/>
      <c r="DWA303" s="730"/>
      <c r="DWB303" s="730"/>
      <c r="DWC303" s="730"/>
      <c r="DWD303" s="730"/>
      <c r="DWE303" s="730"/>
      <c r="DWF303" s="730"/>
      <c r="DWG303" s="730"/>
      <c r="DWH303" s="730"/>
      <c r="DWI303" s="730"/>
      <c r="DWJ303" s="730"/>
      <c r="DWK303" s="730"/>
      <c r="DWL303" s="730"/>
      <c r="DWM303" s="730"/>
      <c r="DWN303" s="730"/>
      <c r="DWO303" s="730"/>
      <c r="DWP303" s="730"/>
      <c r="DWQ303" s="730"/>
      <c r="DWR303" s="730"/>
      <c r="DWS303" s="730"/>
      <c r="DWT303" s="730"/>
      <c r="DWU303" s="730"/>
      <c r="DWV303" s="730"/>
      <c r="DWW303" s="730"/>
      <c r="DWX303" s="730"/>
      <c r="DWY303" s="730"/>
      <c r="DWZ303" s="730"/>
      <c r="DXA303" s="730"/>
      <c r="DXB303" s="730"/>
      <c r="DXC303" s="730"/>
      <c r="DXD303" s="730"/>
      <c r="DXE303" s="730"/>
      <c r="DXF303" s="730"/>
      <c r="DXG303" s="730"/>
      <c r="DXH303" s="730"/>
      <c r="DXI303" s="730"/>
      <c r="DXJ303" s="730"/>
      <c r="DXK303" s="730"/>
      <c r="DXL303" s="730"/>
      <c r="DXM303" s="730"/>
      <c r="DXN303" s="730"/>
      <c r="DXO303" s="730"/>
      <c r="DXP303" s="730"/>
      <c r="DXQ303" s="730"/>
      <c r="DXR303" s="730"/>
      <c r="DXS303" s="730"/>
      <c r="DXT303" s="730"/>
      <c r="DXU303" s="730"/>
      <c r="DXV303" s="730"/>
      <c r="DXW303" s="730"/>
      <c r="DXX303" s="730"/>
      <c r="DXY303" s="730"/>
      <c r="DXZ303" s="730"/>
      <c r="DYA303" s="730"/>
      <c r="DYB303" s="730"/>
      <c r="DYC303" s="730"/>
      <c r="DYD303" s="730"/>
      <c r="DYE303" s="730"/>
      <c r="DYF303" s="730"/>
      <c r="DYG303" s="730"/>
      <c r="DYH303" s="730"/>
      <c r="DYI303" s="730"/>
      <c r="DYJ303" s="730"/>
      <c r="DYK303" s="730"/>
      <c r="DYL303" s="730"/>
      <c r="DYM303" s="730"/>
      <c r="DYN303" s="730"/>
      <c r="DYO303" s="730"/>
      <c r="DYP303" s="730"/>
      <c r="DYQ303" s="730"/>
      <c r="DYR303" s="730"/>
      <c r="DYS303" s="730"/>
      <c r="DYT303" s="730"/>
      <c r="DYU303" s="730"/>
      <c r="DYV303" s="730"/>
      <c r="DYW303" s="730"/>
      <c r="DYX303" s="730"/>
      <c r="DYY303" s="730"/>
      <c r="DYZ303" s="730"/>
      <c r="DZA303" s="730"/>
      <c r="DZB303" s="730"/>
      <c r="DZC303" s="730"/>
      <c r="DZD303" s="730"/>
      <c r="DZE303" s="730"/>
      <c r="DZF303" s="730"/>
      <c r="DZG303" s="730"/>
      <c r="DZH303" s="730"/>
      <c r="DZI303" s="730"/>
      <c r="DZJ303" s="730"/>
      <c r="DZK303" s="730"/>
      <c r="DZL303" s="730"/>
      <c r="DZM303" s="730"/>
      <c r="DZN303" s="730"/>
      <c r="DZO303" s="730"/>
      <c r="DZP303" s="730"/>
      <c r="DZQ303" s="730"/>
      <c r="DZR303" s="730"/>
      <c r="DZS303" s="730"/>
      <c r="DZT303" s="730"/>
      <c r="DZU303" s="730"/>
      <c r="DZV303" s="730"/>
      <c r="DZW303" s="730"/>
      <c r="DZX303" s="730"/>
      <c r="DZY303" s="730"/>
      <c r="DZZ303" s="730"/>
      <c r="EAA303" s="730"/>
      <c r="EAB303" s="730"/>
      <c r="EAC303" s="730"/>
      <c r="EAD303" s="730"/>
      <c r="EAE303" s="730"/>
      <c r="EAF303" s="730"/>
      <c r="EAG303" s="730"/>
      <c r="EAH303" s="730"/>
      <c r="EAI303" s="730"/>
      <c r="EAJ303" s="730"/>
      <c r="EAK303" s="730"/>
      <c r="EAL303" s="730"/>
      <c r="EAM303" s="730"/>
      <c r="EAN303" s="730"/>
      <c r="EAO303" s="730"/>
      <c r="EAP303" s="730"/>
      <c r="EAQ303" s="730"/>
      <c r="EAR303" s="730"/>
      <c r="EAS303" s="730"/>
      <c r="EAT303" s="730"/>
      <c r="EAU303" s="730"/>
      <c r="EAV303" s="730"/>
      <c r="EAW303" s="730"/>
      <c r="EAX303" s="730"/>
      <c r="EAY303" s="730"/>
      <c r="EAZ303" s="730"/>
      <c r="EBA303" s="730"/>
      <c r="EBB303" s="730"/>
      <c r="EBC303" s="730"/>
      <c r="EBD303" s="730"/>
      <c r="EBE303" s="730"/>
      <c r="EBF303" s="730"/>
      <c r="EBG303" s="730"/>
      <c r="EBH303" s="730"/>
      <c r="EBI303" s="730"/>
      <c r="EBJ303" s="730"/>
      <c r="EBK303" s="730"/>
      <c r="EBL303" s="730"/>
      <c r="EBM303" s="730"/>
      <c r="EBN303" s="730"/>
      <c r="EBO303" s="730"/>
      <c r="EBP303" s="730"/>
      <c r="EBQ303" s="730"/>
      <c r="EBR303" s="730"/>
      <c r="EBS303" s="730"/>
      <c r="EBT303" s="730"/>
      <c r="EBU303" s="730"/>
      <c r="EBV303" s="730"/>
      <c r="EBW303" s="730"/>
      <c r="EBX303" s="730"/>
      <c r="EBY303" s="730"/>
      <c r="EBZ303" s="730"/>
      <c r="ECA303" s="730"/>
      <c r="ECB303" s="730"/>
      <c r="ECC303" s="730"/>
      <c r="ECD303" s="730"/>
      <c r="ECE303" s="730"/>
      <c r="ECF303" s="730"/>
      <c r="ECG303" s="730"/>
      <c r="ECH303" s="730"/>
      <c r="ECI303" s="730"/>
      <c r="ECJ303" s="730"/>
      <c r="ECK303" s="730"/>
      <c r="ECL303" s="730"/>
      <c r="ECM303" s="730"/>
      <c r="ECN303" s="730"/>
      <c r="ECO303" s="730"/>
      <c r="ECP303" s="730"/>
      <c r="ECQ303" s="730"/>
      <c r="ECR303" s="730"/>
      <c r="ECS303" s="730"/>
      <c r="ECT303" s="730"/>
      <c r="ECU303" s="730"/>
      <c r="ECV303" s="730"/>
      <c r="ECW303" s="730"/>
      <c r="ECX303" s="730"/>
      <c r="ECY303" s="730"/>
      <c r="ECZ303" s="730"/>
      <c r="EDA303" s="730"/>
      <c r="EDB303" s="730"/>
      <c r="EDC303" s="730"/>
      <c r="EDD303" s="730"/>
      <c r="EDE303" s="730"/>
      <c r="EDF303" s="730"/>
      <c r="EDG303" s="730"/>
      <c r="EDH303" s="730"/>
      <c r="EDI303" s="730"/>
      <c r="EDJ303" s="730"/>
      <c r="EDK303" s="730"/>
      <c r="EDL303" s="730"/>
      <c r="EDM303" s="730"/>
      <c r="EDN303" s="730"/>
      <c r="EDO303" s="730"/>
      <c r="EDP303" s="730"/>
      <c r="EDQ303" s="730"/>
      <c r="EDR303" s="730"/>
      <c r="EDS303" s="730"/>
      <c r="EDT303" s="730"/>
      <c r="EDU303" s="730"/>
      <c r="EDV303" s="730"/>
      <c r="EDW303" s="730"/>
      <c r="EDX303" s="730"/>
      <c r="EDY303" s="730"/>
      <c r="EDZ303" s="730"/>
      <c r="EEA303" s="730"/>
      <c r="EEB303" s="730"/>
      <c r="EEC303" s="730"/>
      <c r="EED303" s="730"/>
      <c r="EEE303" s="730"/>
      <c r="EEF303" s="730"/>
      <c r="EEG303" s="730"/>
      <c r="EEH303" s="730"/>
      <c r="EEI303" s="730"/>
      <c r="EEJ303" s="730"/>
      <c r="EEK303" s="730"/>
      <c r="EEL303" s="730"/>
      <c r="EEM303" s="730"/>
      <c r="EEN303" s="730"/>
      <c r="EEO303" s="730"/>
      <c r="EEP303" s="730"/>
      <c r="EEQ303" s="730"/>
      <c r="EER303" s="730"/>
      <c r="EES303" s="730"/>
      <c r="EET303" s="730"/>
      <c r="EEU303" s="730"/>
      <c r="EEV303" s="730"/>
      <c r="EEW303" s="730"/>
      <c r="EEX303" s="730"/>
      <c r="EEY303" s="730"/>
      <c r="EEZ303" s="730"/>
      <c r="EFA303" s="730"/>
      <c r="EFB303" s="730"/>
      <c r="EFC303" s="730"/>
      <c r="EFD303" s="730"/>
      <c r="EFE303" s="730"/>
      <c r="EFF303" s="730"/>
      <c r="EFG303" s="730"/>
      <c r="EFH303" s="730"/>
      <c r="EFI303" s="730"/>
      <c r="EFJ303" s="730"/>
      <c r="EFK303" s="730"/>
      <c r="EFL303" s="730"/>
      <c r="EFM303" s="730"/>
      <c r="EFN303" s="730"/>
      <c r="EFO303" s="730"/>
      <c r="EFP303" s="730"/>
      <c r="EFQ303" s="730"/>
      <c r="EFR303" s="730"/>
      <c r="EFS303" s="730"/>
      <c r="EFT303" s="730"/>
      <c r="EFU303" s="730"/>
      <c r="EFV303" s="730"/>
      <c r="EFW303" s="730"/>
      <c r="EFX303" s="730"/>
      <c r="EFY303" s="730"/>
      <c r="EFZ303" s="730"/>
      <c r="EGA303" s="730"/>
      <c r="EGB303" s="730"/>
      <c r="EGC303" s="730"/>
      <c r="EGD303" s="730"/>
      <c r="EGE303" s="730"/>
      <c r="EGF303" s="730"/>
      <c r="EGG303" s="730"/>
      <c r="EGH303" s="730"/>
      <c r="EGI303" s="730"/>
      <c r="EGJ303" s="730"/>
      <c r="EGK303" s="730"/>
      <c r="EGL303" s="730"/>
      <c r="EGM303" s="730"/>
      <c r="EGN303" s="730"/>
      <c r="EGO303" s="730"/>
      <c r="EGP303" s="730"/>
      <c r="EGQ303" s="730"/>
      <c r="EGR303" s="730"/>
      <c r="EGS303" s="730"/>
      <c r="EGT303" s="730"/>
      <c r="EGU303" s="730"/>
      <c r="EGV303" s="730"/>
      <c r="EGW303" s="730"/>
      <c r="EGX303" s="730"/>
      <c r="EGY303" s="730"/>
      <c r="EGZ303" s="730"/>
      <c r="EHA303" s="730"/>
      <c r="EHB303" s="730"/>
      <c r="EHC303" s="730"/>
      <c r="EHD303" s="730"/>
      <c r="EHE303" s="730"/>
      <c r="EHF303" s="730"/>
      <c r="EHG303" s="730"/>
      <c r="EHH303" s="730"/>
      <c r="EHI303" s="730"/>
      <c r="EHJ303" s="730"/>
      <c r="EHK303" s="730"/>
      <c r="EHL303" s="730"/>
      <c r="EHM303" s="730"/>
      <c r="EHN303" s="730"/>
      <c r="EHO303" s="730"/>
      <c r="EHP303" s="730"/>
      <c r="EHQ303" s="730"/>
      <c r="EHR303" s="730"/>
      <c r="EHS303" s="730"/>
      <c r="EHT303" s="730"/>
      <c r="EHU303" s="730"/>
      <c r="EHV303" s="730"/>
      <c r="EHW303" s="730"/>
      <c r="EHX303" s="730"/>
      <c r="EHY303" s="730"/>
      <c r="EHZ303" s="730"/>
      <c r="EIA303" s="730"/>
      <c r="EIB303" s="730"/>
      <c r="EIC303" s="730"/>
      <c r="EID303" s="730"/>
      <c r="EIE303" s="730"/>
      <c r="EIF303" s="730"/>
      <c r="EIG303" s="730"/>
      <c r="EIH303" s="730"/>
      <c r="EII303" s="730"/>
      <c r="EIJ303" s="730"/>
      <c r="EIK303" s="730"/>
      <c r="EIL303" s="730"/>
      <c r="EIM303" s="730"/>
      <c r="EIN303" s="730"/>
      <c r="EIO303" s="730"/>
      <c r="EIP303" s="730"/>
      <c r="EIQ303" s="730"/>
      <c r="EIR303" s="730"/>
      <c r="EIS303" s="730"/>
      <c r="EIT303" s="730"/>
      <c r="EIU303" s="730"/>
      <c r="EIV303" s="730"/>
      <c r="EIW303" s="730"/>
      <c r="EIX303" s="730"/>
      <c r="EIY303" s="730"/>
      <c r="EIZ303" s="730"/>
      <c r="EJA303" s="730"/>
      <c r="EJB303" s="730"/>
      <c r="EJC303" s="730"/>
      <c r="EJD303" s="730"/>
      <c r="EJE303" s="730"/>
      <c r="EJF303" s="730"/>
      <c r="EJG303" s="730"/>
      <c r="EJH303" s="730"/>
      <c r="EJI303" s="730"/>
      <c r="EJJ303" s="730"/>
      <c r="EJK303" s="730"/>
      <c r="EJL303" s="730"/>
      <c r="EJM303" s="730"/>
      <c r="EJN303" s="730"/>
      <c r="EJO303" s="730"/>
      <c r="EJP303" s="730"/>
      <c r="EJQ303" s="730"/>
      <c r="EJR303" s="730"/>
      <c r="EJS303" s="730"/>
      <c r="EJT303" s="730"/>
      <c r="EJU303" s="730"/>
      <c r="EJV303" s="730"/>
      <c r="EJW303" s="730"/>
      <c r="EJX303" s="730"/>
      <c r="EJY303" s="730"/>
      <c r="EJZ303" s="730"/>
      <c r="EKA303" s="730"/>
      <c r="EKB303" s="730"/>
      <c r="EKC303" s="730"/>
      <c r="EKD303" s="730"/>
      <c r="EKE303" s="730"/>
      <c r="EKF303" s="730"/>
      <c r="EKG303" s="730"/>
      <c r="EKH303" s="730"/>
      <c r="EKI303" s="730"/>
      <c r="EKJ303" s="730"/>
      <c r="EKK303" s="730"/>
      <c r="EKL303" s="730"/>
      <c r="EKM303" s="730"/>
      <c r="EKN303" s="730"/>
      <c r="EKO303" s="730"/>
      <c r="EKP303" s="730"/>
      <c r="EKQ303" s="730"/>
      <c r="EKR303" s="730"/>
      <c r="EKS303" s="730"/>
      <c r="EKT303" s="730"/>
      <c r="EKU303" s="730"/>
      <c r="EKV303" s="730"/>
      <c r="EKW303" s="730"/>
      <c r="EKX303" s="730"/>
      <c r="EKY303" s="730"/>
      <c r="EKZ303" s="730"/>
      <c r="ELA303" s="730"/>
      <c r="ELB303" s="730"/>
      <c r="ELC303" s="730"/>
      <c r="ELD303" s="730"/>
      <c r="ELE303" s="730"/>
      <c r="ELF303" s="730"/>
      <c r="ELG303" s="730"/>
      <c r="ELH303" s="730"/>
      <c r="ELI303" s="730"/>
      <c r="ELJ303" s="730"/>
      <c r="ELK303" s="730"/>
      <c r="ELL303" s="730"/>
      <c r="ELM303" s="730"/>
      <c r="ELN303" s="730"/>
      <c r="ELO303" s="730"/>
      <c r="ELP303" s="730"/>
      <c r="ELQ303" s="730"/>
      <c r="ELR303" s="730"/>
      <c r="ELS303" s="730"/>
      <c r="ELT303" s="730"/>
      <c r="ELU303" s="730"/>
      <c r="ELV303" s="730"/>
      <c r="ELW303" s="730"/>
      <c r="ELX303" s="730"/>
      <c r="ELY303" s="730"/>
      <c r="ELZ303" s="730"/>
      <c r="EMA303" s="730"/>
      <c r="EMB303" s="730"/>
      <c r="EMC303" s="730"/>
      <c r="EMD303" s="730"/>
      <c r="EME303" s="730"/>
      <c r="EMF303" s="730"/>
      <c r="EMG303" s="730"/>
      <c r="EMH303" s="730"/>
      <c r="EMI303" s="730"/>
      <c r="EMJ303" s="730"/>
      <c r="EMK303" s="730"/>
      <c r="EML303" s="730"/>
      <c r="EMM303" s="730"/>
      <c r="EMN303" s="730"/>
      <c r="EMO303" s="730"/>
      <c r="EMP303" s="730"/>
      <c r="EMQ303" s="730"/>
      <c r="EMR303" s="730"/>
      <c r="EMS303" s="730"/>
      <c r="EMT303" s="730"/>
      <c r="EMU303" s="730"/>
      <c r="EMV303" s="730"/>
      <c r="EMW303" s="730"/>
      <c r="EMX303" s="730"/>
      <c r="EMY303" s="730"/>
      <c r="EMZ303" s="730"/>
      <c r="ENA303" s="730"/>
      <c r="ENB303" s="730"/>
      <c r="ENC303" s="730"/>
      <c r="END303" s="730"/>
      <c r="ENE303" s="730"/>
      <c r="ENF303" s="730"/>
      <c r="ENG303" s="730"/>
      <c r="ENH303" s="730"/>
      <c r="ENI303" s="730"/>
      <c r="ENJ303" s="730"/>
      <c r="ENK303" s="730"/>
      <c r="ENL303" s="730"/>
      <c r="ENM303" s="730"/>
      <c r="ENN303" s="730"/>
      <c r="ENO303" s="730"/>
      <c r="ENP303" s="730"/>
      <c r="ENQ303" s="730"/>
      <c r="ENR303" s="730"/>
      <c r="ENS303" s="730"/>
      <c r="ENT303" s="730"/>
      <c r="ENU303" s="730"/>
      <c r="ENV303" s="730"/>
      <c r="ENW303" s="730"/>
      <c r="ENX303" s="730"/>
      <c r="ENY303" s="730"/>
      <c r="ENZ303" s="730"/>
      <c r="EOA303" s="730"/>
      <c r="EOB303" s="730"/>
      <c r="EOC303" s="730"/>
      <c r="EOD303" s="730"/>
      <c r="EOE303" s="730"/>
      <c r="EOF303" s="730"/>
      <c r="EOG303" s="730"/>
      <c r="EOH303" s="730"/>
      <c r="EOI303" s="730"/>
      <c r="EOJ303" s="730"/>
      <c r="EOK303" s="730"/>
      <c r="EOL303" s="730"/>
      <c r="EOM303" s="730"/>
      <c r="EON303" s="730"/>
      <c r="EOO303" s="730"/>
      <c r="EOP303" s="730"/>
      <c r="EOQ303" s="730"/>
      <c r="EOR303" s="730"/>
      <c r="EOS303" s="730"/>
      <c r="EOT303" s="730"/>
      <c r="EOU303" s="730"/>
      <c r="EOV303" s="730"/>
      <c r="EOW303" s="730"/>
      <c r="EOX303" s="730"/>
      <c r="EOY303" s="730"/>
      <c r="EOZ303" s="730"/>
      <c r="EPA303" s="730"/>
      <c r="EPB303" s="730"/>
      <c r="EPC303" s="730"/>
      <c r="EPD303" s="730"/>
      <c r="EPE303" s="730"/>
      <c r="EPF303" s="730"/>
      <c r="EPG303" s="730"/>
      <c r="EPH303" s="730"/>
      <c r="EPI303" s="730"/>
      <c r="EPJ303" s="730"/>
      <c r="EPK303" s="730"/>
      <c r="EPL303" s="730"/>
      <c r="EPM303" s="730"/>
      <c r="EPN303" s="730"/>
      <c r="EPO303" s="730"/>
      <c r="EPP303" s="730"/>
      <c r="EPQ303" s="730"/>
      <c r="EPR303" s="730"/>
      <c r="EPS303" s="730"/>
      <c r="EPT303" s="730"/>
      <c r="EPU303" s="730"/>
      <c r="EPV303" s="730"/>
      <c r="EPW303" s="730"/>
      <c r="EPX303" s="730"/>
      <c r="EPY303" s="730"/>
      <c r="EPZ303" s="730"/>
      <c r="EQA303" s="730"/>
      <c r="EQB303" s="730"/>
      <c r="EQC303" s="730"/>
      <c r="EQD303" s="730"/>
      <c r="EQE303" s="730"/>
      <c r="EQF303" s="730"/>
      <c r="EQG303" s="730"/>
      <c r="EQH303" s="730"/>
      <c r="EQI303" s="730"/>
      <c r="EQJ303" s="730"/>
      <c r="EQK303" s="730"/>
      <c r="EQL303" s="730"/>
      <c r="EQM303" s="730"/>
      <c r="EQN303" s="730"/>
      <c r="EQO303" s="730"/>
      <c r="EQP303" s="730"/>
      <c r="EQQ303" s="730"/>
      <c r="EQR303" s="730"/>
      <c r="EQS303" s="730"/>
      <c r="EQT303" s="730"/>
      <c r="EQU303" s="730"/>
      <c r="EQV303" s="730"/>
      <c r="EQW303" s="730"/>
      <c r="EQX303" s="730"/>
      <c r="EQY303" s="730"/>
      <c r="EQZ303" s="730"/>
      <c r="ERA303" s="730"/>
      <c r="ERB303" s="730"/>
      <c r="ERC303" s="730"/>
      <c r="ERD303" s="730"/>
      <c r="ERE303" s="730"/>
      <c r="ERF303" s="730"/>
      <c r="ERG303" s="730"/>
      <c r="ERH303" s="730"/>
      <c r="ERI303" s="730"/>
      <c r="ERJ303" s="730"/>
      <c r="ERK303" s="730"/>
      <c r="ERL303" s="730"/>
      <c r="ERM303" s="730"/>
      <c r="ERN303" s="730"/>
      <c r="ERO303" s="730"/>
      <c r="ERP303" s="730"/>
      <c r="ERQ303" s="730"/>
      <c r="ERR303" s="730"/>
      <c r="ERS303" s="730"/>
      <c r="ERT303" s="730"/>
      <c r="ERU303" s="730"/>
      <c r="ERV303" s="730"/>
      <c r="ERW303" s="730"/>
      <c r="ERX303" s="730"/>
      <c r="ERY303" s="730"/>
      <c r="ERZ303" s="730"/>
      <c r="ESA303" s="730"/>
      <c r="ESB303" s="730"/>
      <c r="ESC303" s="730"/>
      <c r="ESD303" s="730"/>
      <c r="ESE303" s="730"/>
      <c r="ESF303" s="730"/>
      <c r="ESG303" s="730"/>
      <c r="ESH303" s="730"/>
      <c r="ESI303" s="730"/>
      <c r="ESJ303" s="730"/>
      <c r="ESK303" s="730"/>
      <c r="ESL303" s="730"/>
      <c r="ESM303" s="730"/>
      <c r="ESN303" s="730"/>
      <c r="ESO303" s="730"/>
      <c r="ESP303" s="730"/>
      <c r="ESQ303" s="730"/>
      <c r="ESR303" s="730"/>
      <c r="ESS303" s="730"/>
      <c r="EST303" s="730"/>
      <c r="ESU303" s="730"/>
      <c r="ESV303" s="730"/>
      <c r="ESW303" s="730"/>
      <c r="ESX303" s="730"/>
      <c r="ESY303" s="730"/>
      <c r="ESZ303" s="730"/>
      <c r="ETA303" s="730"/>
      <c r="ETB303" s="730"/>
      <c r="ETC303" s="730"/>
      <c r="ETD303" s="730"/>
      <c r="ETE303" s="730"/>
      <c r="ETF303" s="730"/>
      <c r="ETG303" s="730"/>
      <c r="ETH303" s="730"/>
      <c r="ETI303" s="730"/>
      <c r="ETJ303" s="730"/>
      <c r="ETK303" s="730"/>
      <c r="ETL303" s="730"/>
      <c r="ETM303" s="730"/>
      <c r="ETN303" s="730"/>
      <c r="ETO303" s="730"/>
      <c r="ETP303" s="730"/>
      <c r="ETQ303" s="730"/>
      <c r="ETR303" s="730"/>
      <c r="ETS303" s="730"/>
      <c r="ETT303" s="730"/>
      <c r="ETU303" s="730"/>
      <c r="ETV303" s="730"/>
      <c r="ETW303" s="730"/>
      <c r="ETX303" s="730"/>
      <c r="ETY303" s="730"/>
      <c r="ETZ303" s="730"/>
      <c r="EUA303" s="730"/>
      <c r="EUB303" s="730"/>
      <c r="EUC303" s="730"/>
      <c r="EUD303" s="730"/>
      <c r="EUE303" s="730"/>
      <c r="EUF303" s="730"/>
      <c r="EUG303" s="730"/>
      <c r="EUH303" s="730"/>
      <c r="EUI303" s="730"/>
      <c r="EUJ303" s="730"/>
      <c r="EUK303" s="730"/>
      <c r="EUL303" s="730"/>
      <c r="EUM303" s="730"/>
      <c r="EUN303" s="730"/>
      <c r="EUO303" s="730"/>
      <c r="EUP303" s="730"/>
      <c r="EUQ303" s="730"/>
      <c r="EUR303" s="730"/>
      <c r="EUS303" s="730"/>
      <c r="EUT303" s="730"/>
      <c r="EUU303" s="730"/>
      <c r="EUV303" s="730"/>
      <c r="EUW303" s="730"/>
      <c r="EUX303" s="730"/>
      <c r="EUY303" s="730"/>
      <c r="EUZ303" s="730"/>
      <c r="EVA303" s="730"/>
      <c r="EVB303" s="730"/>
      <c r="EVC303" s="730"/>
      <c r="EVD303" s="730"/>
      <c r="EVE303" s="730"/>
      <c r="EVF303" s="730"/>
      <c r="EVG303" s="730"/>
      <c r="EVH303" s="730"/>
      <c r="EVI303" s="730"/>
      <c r="EVJ303" s="730"/>
      <c r="EVK303" s="730"/>
      <c r="EVL303" s="730"/>
      <c r="EVM303" s="730"/>
      <c r="EVN303" s="730"/>
      <c r="EVO303" s="730"/>
      <c r="EVP303" s="730"/>
      <c r="EVQ303" s="730"/>
      <c r="EVR303" s="730"/>
      <c r="EVS303" s="730"/>
      <c r="EVT303" s="730"/>
      <c r="EVU303" s="730"/>
      <c r="EVV303" s="730"/>
      <c r="EVW303" s="730"/>
      <c r="EVX303" s="730"/>
      <c r="EVY303" s="730"/>
      <c r="EVZ303" s="730"/>
      <c r="EWA303" s="730"/>
      <c r="EWB303" s="730"/>
      <c r="EWC303" s="730"/>
      <c r="EWD303" s="730"/>
      <c r="EWE303" s="730"/>
      <c r="EWF303" s="730"/>
      <c r="EWG303" s="730"/>
      <c r="EWH303" s="730"/>
      <c r="EWI303" s="730"/>
      <c r="EWJ303" s="730"/>
      <c r="EWK303" s="730"/>
      <c r="EWL303" s="730"/>
      <c r="EWM303" s="730"/>
      <c r="EWN303" s="730"/>
      <c r="EWO303" s="730"/>
      <c r="EWP303" s="730"/>
      <c r="EWQ303" s="730"/>
      <c r="EWR303" s="730"/>
      <c r="EWS303" s="730"/>
      <c r="EWT303" s="730"/>
      <c r="EWU303" s="730"/>
      <c r="EWV303" s="730"/>
      <c r="EWW303" s="730"/>
      <c r="EWX303" s="730"/>
      <c r="EWY303" s="730"/>
      <c r="EWZ303" s="730"/>
      <c r="EXA303" s="730"/>
      <c r="EXB303" s="730"/>
      <c r="EXC303" s="730"/>
      <c r="EXD303" s="730"/>
      <c r="EXE303" s="730"/>
      <c r="EXF303" s="730"/>
      <c r="EXG303" s="730"/>
      <c r="EXH303" s="730"/>
      <c r="EXI303" s="730"/>
      <c r="EXJ303" s="730"/>
      <c r="EXK303" s="730"/>
      <c r="EXL303" s="730"/>
      <c r="EXM303" s="730"/>
      <c r="EXN303" s="730"/>
      <c r="EXO303" s="730"/>
      <c r="EXP303" s="730"/>
      <c r="EXQ303" s="730"/>
      <c r="EXR303" s="730"/>
      <c r="EXS303" s="730"/>
      <c r="EXT303" s="730"/>
      <c r="EXU303" s="730"/>
      <c r="EXV303" s="730"/>
      <c r="EXW303" s="730"/>
      <c r="EXX303" s="730"/>
      <c r="EXY303" s="730"/>
      <c r="EXZ303" s="730"/>
      <c r="EYA303" s="730"/>
      <c r="EYB303" s="730"/>
      <c r="EYC303" s="730"/>
      <c r="EYD303" s="730"/>
      <c r="EYE303" s="730"/>
      <c r="EYF303" s="730"/>
      <c r="EYG303" s="730"/>
      <c r="EYH303" s="730"/>
      <c r="EYI303" s="730"/>
      <c r="EYJ303" s="730"/>
      <c r="EYK303" s="730"/>
      <c r="EYL303" s="730"/>
      <c r="EYM303" s="730"/>
      <c r="EYN303" s="730"/>
      <c r="EYO303" s="730"/>
      <c r="EYP303" s="730"/>
      <c r="EYQ303" s="730"/>
      <c r="EYR303" s="730"/>
      <c r="EYS303" s="730"/>
      <c r="EYT303" s="730"/>
      <c r="EYU303" s="730"/>
      <c r="EYV303" s="730"/>
      <c r="EYW303" s="730"/>
      <c r="EYX303" s="730"/>
      <c r="EYY303" s="730"/>
      <c r="EYZ303" s="730"/>
      <c r="EZA303" s="730"/>
      <c r="EZB303" s="730"/>
      <c r="EZC303" s="730"/>
      <c r="EZD303" s="730"/>
      <c r="EZE303" s="730"/>
      <c r="EZF303" s="730"/>
      <c r="EZG303" s="730"/>
      <c r="EZH303" s="730"/>
      <c r="EZI303" s="730"/>
      <c r="EZJ303" s="730"/>
      <c r="EZK303" s="730"/>
      <c r="EZL303" s="730"/>
      <c r="EZM303" s="730"/>
      <c r="EZN303" s="730"/>
      <c r="EZO303" s="730"/>
      <c r="EZP303" s="730"/>
      <c r="EZQ303" s="730"/>
      <c r="EZR303" s="730"/>
      <c r="EZS303" s="730"/>
      <c r="EZT303" s="730"/>
      <c r="EZU303" s="730"/>
      <c r="EZV303" s="730"/>
      <c r="EZW303" s="730"/>
      <c r="EZX303" s="730"/>
      <c r="EZY303" s="730"/>
      <c r="EZZ303" s="730"/>
      <c r="FAA303" s="730"/>
      <c r="FAB303" s="730"/>
      <c r="FAC303" s="730"/>
      <c r="FAD303" s="730"/>
      <c r="FAE303" s="730"/>
      <c r="FAF303" s="730"/>
      <c r="FAG303" s="730"/>
      <c r="FAH303" s="730"/>
      <c r="FAI303" s="730"/>
      <c r="FAJ303" s="730"/>
      <c r="FAK303" s="730"/>
      <c r="FAL303" s="730"/>
      <c r="FAM303" s="730"/>
      <c r="FAN303" s="730"/>
      <c r="FAO303" s="730"/>
      <c r="FAP303" s="730"/>
      <c r="FAQ303" s="730"/>
      <c r="FAR303" s="730"/>
      <c r="FAS303" s="730"/>
      <c r="FAT303" s="730"/>
      <c r="FAU303" s="730"/>
      <c r="FAV303" s="730"/>
      <c r="FAW303" s="730"/>
      <c r="FAX303" s="730"/>
      <c r="FAY303" s="730"/>
      <c r="FAZ303" s="730"/>
      <c r="FBA303" s="730"/>
      <c r="FBB303" s="730"/>
      <c r="FBC303" s="730"/>
      <c r="FBD303" s="730"/>
      <c r="FBE303" s="730"/>
      <c r="FBF303" s="730"/>
      <c r="FBG303" s="730"/>
      <c r="FBH303" s="730"/>
      <c r="FBI303" s="730"/>
      <c r="FBJ303" s="730"/>
      <c r="FBK303" s="730"/>
      <c r="FBL303" s="730"/>
      <c r="FBM303" s="730"/>
      <c r="FBN303" s="730"/>
      <c r="FBO303" s="730"/>
      <c r="FBP303" s="730"/>
      <c r="FBQ303" s="730"/>
      <c r="FBR303" s="730"/>
      <c r="FBS303" s="730"/>
      <c r="FBT303" s="730"/>
      <c r="FBU303" s="730"/>
      <c r="FBV303" s="730"/>
      <c r="FBW303" s="730"/>
      <c r="FBX303" s="730"/>
      <c r="FBY303" s="730"/>
      <c r="FBZ303" s="730"/>
      <c r="FCA303" s="730"/>
      <c r="FCB303" s="730"/>
      <c r="FCC303" s="730"/>
      <c r="FCD303" s="730"/>
      <c r="FCE303" s="730"/>
      <c r="FCF303" s="730"/>
      <c r="FCG303" s="730"/>
      <c r="FCH303" s="730"/>
      <c r="FCI303" s="730"/>
      <c r="FCJ303" s="730"/>
      <c r="FCK303" s="730"/>
      <c r="FCL303" s="730"/>
      <c r="FCM303" s="730"/>
      <c r="FCN303" s="730"/>
      <c r="FCO303" s="730"/>
      <c r="FCP303" s="730"/>
      <c r="FCQ303" s="730"/>
      <c r="FCR303" s="730"/>
      <c r="FCS303" s="730"/>
      <c r="FCT303" s="730"/>
      <c r="FCU303" s="730"/>
      <c r="FCV303" s="730"/>
      <c r="FCW303" s="730"/>
      <c r="FCX303" s="730"/>
      <c r="FCY303" s="730"/>
      <c r="FCZ303" s="730"/>
      <c r="FDA303" s="730"/>
      <c r="FDB303" s="730"/>
      <c r="FDC303" s="730"/>
      <c r="FDD303" s="730"/>
      <c r="FDE303" s="730"/>
      <c r="FDF303" s="730"/>
      <c r="FDG303" s="730"/>
      <c r="FDH303" s="730"/>
      <c r="FDI303" s="730"/>
      <c r="FDJ303" s="730"/>
      <c r="FDK303" s="730"/>
      <c r="FDL303" s="730"/>
      <c r="FDM303" s="730"/>
      <c r="FDN303" s="730"/>
      <c r="FDO303" s="730"/>
      <c r="FDP303" s="730"/>
      <c r="FDQ303" s="730"/>
      <c r="FDR303" s="730"/>
      <c r="FDS303" s="730"/>
      <c r="FDT303" s="730"/>
      <c r="FDU303" s="730"/>
      <c r="FDV303" s="730"/>
      <c r="FDW303" s="730"/>
      <c r="FDX303" s="730"/>
      <c r="FDY303" s="730"/>
      <c r="FDZ303" s="730"/>
      <c r="FEA303" s="730"/>
      <c r="FEB303" s="730"/>
      <c r="FEC303" s="730"/>
      <c r="FED303" s="730"/>
      <c r="FEE303" s="730"/>
      <c r="FEF303" s="730"/>
      <c r="FEG303" s="730"/>
      <c r="FEH303" s="730"/>
      <c r="FEI303" s="730"/>
      <c r="FEJ303" s="730"/>
      <c r="FEK303" s="730"/>
      <c r="FEL303" s="730"/>
      <c r="FEM303" s="730"/>
      <c r="FEN303" s="730"/>
      <c r="FEO303" s="730"/>
      <c r="FEP303" s="730"/>
      <c r="FEQ303" s="730"/>
      <c r="FER303" s="730"/>
      <c r="FES303" s="730"/>
      <c r="FET303" s="730"/>
      <c r="FEU303" s="730"/>
      <c r="FEV303" s="730"/>
      <c r="FEW303" s="730"/>
      <c r="FEX303" s="730"/>
      <c r="FEY303" s="730"/>
      <c r="FEZ303" s="730"/>
      <c r="FFA303" s="730"/>
      <c r="FFB303" s="730"/>
      <c r="FFC303" s="730"/>
      <c r="FFD303" s="730"/>
      <c r="FFE303" s="730"/>
      <c r="FFF303" s="730"/>
      <c r="FFG303" s="730"/>
      <c r="FFH303" s="730"/>
      <c r="FFI303" s="730"/>
      <c r="FFJ303" s="730"/>
      <c r="FFK303" s="730"/>
      <c r="FFL303" s="730"/>
      <c r="FFM303" s="730"/>
      <c r="FFN303" s="730"/>
      <c r="FFO303" s="730"/>
      <c r="FFP303" s="730"/>
      <c r="FFQ303" s="730"/>
      <c r="FFR303" s="730"/>
      <c r="FFS303" s="730"/>
      <c r="FFT303" s="730"/>
      <c r="FFU303" s="730"/>
      <c r="FFV303" s="730"/>
      <c r="FFW303" s="730"/>
      <c r="FFX303" s="730"/>
      <c r="FFY303" s="730"/>
      <c r="FFZ303" s="730"/>
      <c r="FGA303" s="730"/>
      <c r="FGB303" s="730"/>
      <c r="FGC303" s="730"/>
      <c r="FGD303" s="730"/>
      <c r="FGE303" s="730"/>
      <c r="FGF303" s="730"/>
      <c r="FGG303" s="730"/>
      <c r="FGH303" s="730"/>
      <c r="FGI303" s="730"/>
      <c r="FGJ303" s="730"/>
      <c r="FGK303" s="730"/>
      <c r="FGL303" s="730"/>
      <c r="FGM303" s="730"/>
      <c r="FGN303" s="730"/>
      <c r="FGO303" s="730"/>
      <c r="FGP303" s="730"/>
      <c r="FGQ303" s="730"/>
      <c r="FGR303" s="730"/>
      <c r="FGS303" s="730"/>
      <c r="FGT303" s="730"/>
      <c r="FGU303" s="730"/>
      <c r="FGV303" s="730"/>
      <c r="FGW303" s="730"/>
      <c r="FGX303" s="730"/>
      <c r="FGY303" s="730"/>
      <c r="FGZ303" s="730"/>
      <c r="FHA303" s="730"/>
      <c r="FHB303" s="730"/>
      <c r="FHC303" s="730"/>
      <c r="FHD303" s="730"/>
      <c r="FHE303" s="730"/>
      <c r="FHF303" s="730"/>
      <c r="FHG303" s="730"/>
      <c r="FHH303" s="730"/>
      <c r="FHI303" s="730"/>
      <c r="FHJ303" s="730"/>
      <c r="FHK303" s="730"/>
      <c r="FHL303" s="730"/>
      <c r="FHM303" s="730"/>
      <c r="FHN303" s="730"/>
      <c r="FHO303" s="730"/>
      <c r="FHP303" s="730"/>
      <c r="FHQ303" s="730"/>
      <c r="FHR303" s="730"/>
      <c r="FHS303" s="730"/>
      <c r="FHT303" s="730"/>
      <c r="FHU303" s="730"/>
      <c r="FHV303" s="730"/>
      <c r="FHW303" s="730"/>
      <c r="FHX303" s="730"/>
      <c r="FHY303" s="730"/>
      <c r="FHZ303" s="730"/>
      <c r="FIA303" s="730"/>
      <c r="FIB303" s="730"/>
      <c r="FIC303" s="730"/>
      <c r="FID303" s="730"/>
      <c r="FIE303" s="730"/>
      <c r="FIF303" s="730"/>
      <c r="FIG303" s="730"/>
      <c r="FIH303" s="730"/>
      <c r="FII303" s="730"/>
      <c r="FIJ303" s="730"/>
      <c r="FIK303" s="730"/>
      <c r="FIL303" s="730"/>
      <c r="FIM303" s="730"/>
      <c r="FIN303" s="730"/>
      <c r="FIO303" s="730"/>
      <c r="FIP303" s="730"/>
      <c r="FIQ303" s="730"/>
      <c r="FIR303" s="730"/>
      <c r="FIS303" s="730"/>
      <c r="FIT303" s="730"/>
      <c r="FIU303" s="730"/>
      <c r="FIV303" s="730"/>
      <c r="FIW303" s="730"/>
      <c r="FIX303" s="730"/>
      <c r="FIY303" s="730"/>
      <c r="FIZ303" s="730"/>
      <c r="FJA303" s="730"/>
      <c r="FJB303" s="730"/>
      <c r="FJC303" s="730"/>
      <c r="FJD303" s="730"/>
      <c r="FJE303" s="730"/>
      <c r="FJF303" s="730"/>
      <c r="FJG303" s="730"/>
      <c r="FJH303" s="730"/>
      <c r="FJI303" s="730"/>
      <c r="FJJ303" s="730"/>
      <c r="FJK303" s="730"/>
      <c r="FJL303" s="730"/>
      <c r="FJM303" s="730"/>
      <c r="FJN303" s="730"/>
      <c r="FJO303" s="730"/>
      <c r="FJP303" s="730"/>
      <c r="FJQ303" s="730"/>
      <c r="FJR303" s="730"/>
      <c r="FJS303" s="730"/>
      <c r="FJT303" s="730"/>
      <c r="FJU303" s="730"/>
      <c r="FJV303" s="730"/>
      <c r="FJW303" s="730"/>
      <c r="FJX303" s="730"/>
      <c r="FJY303" s="730"/>
      <c r="FJZ303" s="730"/>
      <c r="FKA303" s="730"/>
      <c r="FKB303" s="730"/>
      <c r="FKC303" s="730"/>
      <c r="FKD303" s="730"/>
      <c r="FKE303" s="730"/>
      <c r="FKF303" s="730"/>
      <c r="FKG303" s="730"/>
      <c r="FKH303" s="730"/>
      <c r="FKI303" s="730"/>
      <c r="FKJ303" s="730"/>
      <c r="FKK303" s="730"/>
      <c r="FKL303" s="730"/>
      <c r="FKM303" s="730"/>
      <c r="FKN303" s="730"/>
      <c r="FKO303" s="730"/>
      <c r="FKP303" s="730"/>
      <c r="FKQ303" s="730"/>
      <c r="FKR303" s="730"/>
      <c r="FKS303" s="730"/>
      <c r="FKT303" s="730"/>
      <c r="FKU303" s="730"/>
      <c r="FKV303" s="730"/>
      <c r="FKW303" s="730"/>
      <c r="FKX303" s="730"/>
      <c r="FKY303" s="730"/>
      <c r="FKZ303" s="730"/>
      <c r="FLA303" s="730"/>
      <c r="FLB303" s="730"/>
      <c r="FLC303" s="730"/>
      <c r="FLD303" s="730"/>
      <c r="FLE303" s="730"/>
      <c r="FLF303" s="730"/>
      <c r="FLG303" s="730"/>
      <c r="FLH303" s="730"/>
      <c r="FLI303" s="730"/>
      <c r="FLJ303" s="730"/>
      <c r="FLK303" s="730"/>
      <c r="FLL303" s="730"/>
      <c r="FLM303" s="730"/>
      <c r="FLN303" s="730"/>
      <c r="FLO303" s="730"/>
      <c r="FLP303" s="730"/>
      <c r="FLQ303" s="730"/>
      <c r="FLR303" s="730"/>
      <c r="FLS303" s="730"/>
      <c r="FLT303" s="730"/>
      <c r="FLU303" s="730"/>
      <c r="FLV303" s="730"/>
      <c r="FLW303" s="730"/>
      <c r="FLX303" s="730"/>
      <c r="FLY303" s="730"/>
      <c r="FLZ303" s="730"/>
      <c r="FMA303" s="730"/>
      <c r="FMB303" s="730"/>
      <c r="FMC303" s="730"/>
      <c r="FMD303" s="730"/>
      <c r="FME303" s="730"/>
      <c r="FMF303" s="730"/>
      <c r="FMG303" s="730"/>
      <c r="FMH303" s="730"/>
      <c r="FMI303" s="730"/>
      <c r="FMJ303" s="730"/>
      <c r="FMK303" s="730"/>
      <c r="FML303" s="730"/>
      <c r="FMM303" s="730"/>
      <c r="FMN303" s="730"/>
      <c r="FMO303" s="730"/>
      <c r="FMP303" s="730"/>
      <c r="FMQ303" s="730"/>
      <c r="FMR303" s="730"/>
      <c r="FMS303" s="730"/>
      <c r="FMT303" s="730"/>
      <c r="FMU303" s="730"/>
      <c r="FMV303" s="730"/>
      <c r="FMW303" s="730"/>
      <c r="FMX303" s="730"/>
      <c r="FMY303" s="730"/>
      <c r="FMZ303" s="730"/>
      <c r="FNA303" s="730"/>
      <c r="FNB303" s="730"/>
      <c r="FNC303" s="730"/>
      <c r="FND303" s="730"/>
      <c r="FNE303" s="730"/>
      <c r="FNF303" s="730"/>
      <c r="FNG303" s="730"/>
      <c r="FNH303" s="730"/>
      <c r="FNI303" s="730"/>
      <c r="FNJ303" s="730"/>
      <c r="FNK303" s="730"/>
      <c r="FNL303" s="730"/>
      <c r="FNM303" s="730"/>
      <c r="FNN303" s="730"/>
      <c r="FNO303" s="730"/>
      <c r="FNP303" s="730"/>
      <c r="FNQ303" s="730"/>
      <c r="FNR303" s="730"/>
      <c r="FNS303" s="730"/>
      <c r="FNT303" s="730"/>
      <c r="FNU303" s="730"/>
      <c r="FNV303" s="730"/>
      <c r="FNW303" s="730"/>
      <c r="FNX303" s="730"/>
      <c r="FNY303" s="730"/>
      <c r="FNZ303" s="730"/>
      <c r="FOA303" s="730"/>
      <c r="FOB303" s="730"/>
      <c r="FOC303" s="730"/>
      <c r="FOD303" s="730"/>
      <c r="FOE303" s="730"/>
      <c r="FOF303" s="730"/>
      <c r="FOG303" s="730"/>
      <c r="FOH303" s="730"/>
      <c r="FOI303" s="730"/>
      <c r="FOJ303" s="730"/>
      <c r="FOK303" s="730"/>
      <c r="FOL303" s="730"/>
      <c r="FOM303" s="730"/>
      <c r="FON303" s="730"/>
      <c r="FOO303" s="730"/>
      <c r="FOP303" s="730"/>
      <c r="FOQ303" s="730"/>
      <c r="FOR303" s="730"/>
      <c r="FOS303" s="730"/>
      <c r="FOT303" s="730"/>
      <c r="FOU303" s="730"/>
      <c r="FOV303" s="730"/>
      <c r="FOW303" s="730"/>
      <c r="FOX303" s="730"/>
      <c r="FOY303" s="730"/>
      <c r="FOZ303" s="730"/>
      <c r="FPA303" s="730"/>
      <c r="FPB303" s="730"/>
      <c r="FPC303" s="730"/>
      <c r="FPD303" s="730"/>
      <c r="FPE303" s="730"/>
      <c r="FPF303" s="730"/>
      <c r="FPG303" s="730"/>
      <c r="FPH303" s="730"/>
      <c r="FPI303" s="730"/>
      <c r="FPJ303" s="730"/>
      <c r="FPK303" s="730"/>
      <c r="FPL303" s="730"/>
      <c r="FPM303" s="730"/>
      <c r="FPN303" s="730"/>
      <c r="FPO303" s="730"/>
      <c r="FPP303" s="730"/>
      <c r="FPQ303" s="730"/>
      <c r="FPR303" s="730"/>
      <c r="FPS303" s="730"/>
      <c r="FPT303" s="730"/>
      <c r="FPU303" s="730"/>
      <c r="FPV303" s="730"/>
      <c r="FPW303" s="730"/>
      <c r="FPX303" s="730"/>
      <c r="FPY303" s="730"/>
      <c r="FPZ303" s="730"/>
      <c r="FQA303" s="730"/>
      <c r="FQB303" s="730"/>
      <c r="FQC303" s="730"/>
      <c r="FQD303" s="730"/>
      <c r="FQE303" s="730"/>
      <c r="FQF303" s="730"/>
      <c r="FQG303" s="730"/>
      <c r="FQH303" s="730"/>
      <c r="FQI303" s="730"/>
      <c r="FQJ303" s="730"/>
      <c r="FQK303" s="730"/>
      <c r="FQL303" s="730"/>
      <c r="FQM303" s="730"/>
      <c r="FQN303" s="730"/>
      <c r="FQO303" s="730"/>
      <c r="FQP303" s="730"/>
      <c r="FQQ303" s="730"/>
      <c r="FQR303" s="730"/>
      <c r="FQS303" s="730"/>
      <c r="FQT303" s="730"/>
      <c r="FQU303" s="730"/>
      <c r="FQV303" s="730"/>
      <c r="FQW303" s="730"/>
      <c r="FQX303" s="730"/>
      <c r="FQY303" s="730"/>
      <c r="FQZ303" s="730"/>
      <c r="FRA303" s="730"/>
      <c r="FRB303" s="730"/>
      <c r="FRC303" s="730"/>
      <c r="FRD303" s="730"/>
      <c r="FRE303" s="730"/>
      <c r="FRF303" s="730"/>
      <c r="FRG303" s="730"/>
      <c r="FRH303" s="730"/>
      <c r="FRI303" s="730"/>
      <c r="FRJ303" s="730"/>
      <c r="FRK303" s="730"/>
      <c r="FRL303" s="730"/>
      <c r="FRM303" s="730"/>
      <c r="FRN303" s="730"/>
      <c r="FRO303" s="730"/>
      <c r="FRP303" s="730"/>
      <c r="FRQ303" s="730"/>
      <c r="FRR303" s="730"/>
      <c r="FRS303" s="730"/>
      <c r="FRT303" s="730"/>
      <c r="FRU303" s="730"/>
      <c r="FRV303" s="730"/>
      <c r="FRW303" s="730"/>
      <c r="FRX303" s="730"/>
      <c r="FRY303" s="730"/>
      <c r="FRZ303" s="730"/>
      <c r="FSA303" s="730"/>
      <c r="FSB303" s="730"/>
      <c r="FSC303" s="730"/>
      <c r="FSD303" s="730"/>
      <c r="FSE303" s="730"/>
      <c r="FSF303" s="730"/>
      <c r="FSG303" s="730"/>
      <c r="FSH303" s="730"/>
      <c r="FSI303" s="730"/>
      <c r="FSJ303" s="730"/>
      <c r="FSK303" s="730"/>
      <c r="FSL303" s="730"/>
      <c r="FSM303" s="730"/>
      <c r="FSN303" s="730"/>
      <c r="FSO303" s="730"/>
      <c r="FSP303" s="730"/>
      <c r="FSQ303" s="730"/>
      <c r="FSR303" s="730"/>
      <c r="FSS303" s="730"/>
      <c r="FST303" s="730"/>
      <c r="FSU303" s="730"/>
      <c r="FSV303" s="730"/>
      <c r="FSW303" s="730"/>
      <c r="FSX303" s="730"/>
      <c r="FSY303" s="730"/>
      <c r="FSZ303" s="730"/>
      <c r="FTA303" s="730"/>
      <c r="FTB303" s="730"/>
      <c r="FTC303" s="730"/>
      <c r="FTD303" s="730"/>
      <c r="FTE303" s="730"/>
      <c r="FTF303" s="730"/>
      <c r="FTG303" s="730"/>
      <c r="FTH303" s="730"/>
      <c r="FTI303" s="730"/>
      <c r="FTJ303" s="730"/>
      <c r="FTK303" s="730"/>
      <c r="FTL303" s="730"/>
      <c r="FTM303" s="730"/>
      <c r="FTN303" s="730"/>
      <c r="FTO303" s="730"/>
      <c r="FTP303" s="730"/>
      <c r="FTQ303" s="730"/>
      <c r="FTR303" s="730"/>
      <c r="FTS303" s="730"/>
      <c r="FTT303" s="730"/>
      <c r="FTU303" s="730"/>
      <c r="FTV303" s="730"/>
      <c r="FTW303" s="730"/>
      <c r="FTX303" s="730"/>
      <c r="FTY303" s="730"/>
      <c r="FTZ303" s="730"/>
      <c r="FUA303" s="730"/>
      <c r="FUB303" s="730"/>
      <c r="FUC303" s="730"/>
      <c r="FUD303" s="730"/>
      <c r="FUE303" s="730"/>
      <c r="FUF303" s="730"/>
      <c r="FUG303" s="730"/>
      <c r="FUH303" s="730"/>
      <c r="FUI303" s="730"/>
      <c r="FUJ303" s="730"/>
      <c r="FUK303" s="730"/>
      <c r="FUL303" s="730"/>
      <c r="FUM303" s="730"/>
      <c r="FUN303" s="730"/>
      <c r="FUO303" s="730"/>
      <c r="FUP303" s="730"/>
      <c r="FUQ303" s="730"/>
      <c r="FUR303" s="730"/>
      <c r="FUS303" s="730"/>
      <c r="FUT303" s="730"/>
      <c r="FUU303" s="730"/>
      <c r="FUV303" s="730"/>
      <c r="FUW303" s="730"/>
      <c r="FUX303" s="730"/>
      <c r="FUY303" s="730"/>
      <c r="FUZ303" s="730"/>
      <c r="FVA303" s="730"/>
      <c r="FVB303" s="730"/>
      <c r="FVC303" s="730"/>
      <c r="FVD303" s="730"/>
      <c r="FVE303" s="730"/>
      <c r="FVF303" s="730"/>
      <c r="FVG303" s="730"/>
      <c r="FVH303" s="730"/>
      <c r="FVI303" s="730"/>
      <c r="FVJ303" s="730"/>
      <c r="FVK303" s="730"/>
      <c r="FVL303" s="730"/>
      <c r="FVM303" s="730"/>
      <c r="FVN303" s="730"/>
      <c r="FVO303" s="730"/>
      <c r="FVP303" s="730"/>
      <c r="FVQ303" s="730"/>
      <c r="FVR303" s="730"/>
      <c r="FVS303" s="730"/>
      <c r="FVT303" s="730"/>
      <c r="FVU303" s="730"/>
      <c r="FVV303" s="730"/>
      <c r="FVW303" s="730"/>
      <c r="FVX303" s="730"/>
      <c r="FVY303" s="730"/>
      <c r="FVZ303" s="730"/>
      <c r="FWA303" s="730"/>
      <c r="FWB303" s="730"/>
      <c r="FWC303" s="730"/>
      <c r="FWD303" s="730"/>
      <c r="FWE303" s="730"/>
      <c r="FWF303" s="730"/>
      <c r="FWG303" s="730"/>
      <c r="FWH303" s="730"/>
      <c r="FWI303" s="730"/>
      <c r="FWJ303" s="730"/>
      <c r="FWK303" s="730"/>
      <c r="FWL303" s="730"/>
      <c r="FWM303" s="730"/>
      <c r="FWN303" s="730"/>
      <c r="FWO303" s="730"/>
      <c r="FWP303" s="730"/>
      <c r="FWQ303" s="730"/>
      <c r="FWR303" s="730"/>
      <c r="FWS303" s="730"/>
      <c r="FWT303" s="730"/>
      <c r="FWU303" s="730"/>
      <c r="FWV303" s="730"/>
      <c r="FWW303" s="730"/>
      <c r="FWX303" s="730"/>
      <c r="FWY303" s="730"/>
      <c r="FWZ303" s="730"/>
      <c r="FXA303" s="730"/>
      <c r="FXB303" s="730"/>
      <c r="FXC303" s="730"/>
      <c r="FXD303" s="730"/>
      <c r="FXE303" s="730"/>
      <c r="FXF303" s="730"/>
      <c r="FXG303" s="730"/>
      <c r="FXH303" s="730"/>
      <c r="FXI303" s="730"/>
      <c r="FXJ303" s="730"/>
      <c r="FXK303" s="730"/>
      <c r="FXL303" s="730"/>
      <c r="FXM303" s="730"/>
      <c r="FXN303" s="730"/>
      <c r="FXO303" s="730"/>
      <c r="FXP303" s="730"/>
      <c r="FXQ303" s="730"/>
      <c r="FXR303" s="730"/>
      <c r="FXS303" s="730"/>
      <c r="FXT303" s="730"/>
      <c r="FXU303" s="730"/>
      <c r="FXV303" s="730"/>
      <c r="FXW303" s="730"/>
      <c r="FXX303" s="730"/>
      <c r="FXY303" s="730"/>
      <c r="FXZ303" s="730"/>
      <c r="FYA303" s="730"/>
      <c r="FYB303" s="730"/>
      <c r="FYC303" s="730"/>
      <c r="FYD303" s="730"/>
      <c r="FYE303" s="730"/>
      <c r="FYF303" s="730"/>
      <c r="FYG303" s="730"/>
      <c r="FYH303" s="730"/>
      <c r="FYI303" s="730"/>
      <c r="FYJ303" s="730"/>
      <c r="FYK303" s="730"/>
      <c r="FYL303" s="730"/>
      <c r="FYM303" s="730"/>
      <c r="FYN303" s="730"/>
      <c r="FYO303" s="730"/>
      <c r="FYP303" s="730"/>
      <c r="FYQ303" s="730"/>
      <c r="FYR303" s="730"/>
      <c r="FYS303" s="730"/>
      <c r="FYT303" s="730"/>
      <c r="FYU303" s="730"/>
      <c r="FYV303" s="730"/>
      <c r="FYW303" s="730"/>
      <c r="FYX303" s="730"/>
      <c r="FYY303" s="730"/>
      <c r="FYZ303" s="730"/>
      <c r="FZA303" s="730"/>
      <c r="FZB303" s="730"/>
      <c r="FZC303" s="730"/>
      <c r="FZD303" s="730"/>
      <c r="FZE303" s="730"/>
      <c r="FZF303" s="730"/>
      <c r="FZG303" s="730"/>
      <c r="FZH303" s="730"/>
      <c r="FZI303" s="730"/>
      <c r="FZJ303" s="730"/>
      <c r="FZK303" s="730"/>
      <c r="FZL303" s="730"/>
      <c r="FZM303" s="730"/>
      <c r="FZN303" s="730"/>
      <c r="FZO303" s="730"/>
      <c r="FZP303" s="730"/>
      <c r="FZQ303" s="730"/>
      <c r="FZR303" s="730"/>
      <c r="FZS303" s="730"/>
      <c r="FZT303" s="730"/>
      <c r="FZU303" s="730"/>
      <c r="FZV303" s="730"/>
      <c r="FZW303" s="730"/>
      <c r="FZX303" s="730"/>
      <c r="FZY303" s="730"/>
      <c r="FZZ303" s="730"/>
      <c r="GAA303" s="730"/>
      <c r="GAB303" s="730"/>
      <c r="GAC303" s="730"/>
      <c r="GAD303" s="730"/>
      <c r="GAE303" s="730"/>
      <c r="GAF303" s="730"/>
      <c r="GAG303" s="730"/>
      <c r="GAH303" s="730"/>
      <c r="GAI303" s="730"/>
      <c r="GAJ303" s="730"/>
      <c r="GAK303" s="730"/>
      <c r="GAL303" s="730"/>
      <c r="GAM303" s="730"/>
      <c r="GAN303" s="730"/>
      <c r="GAO303" s="730"/>
      <c r="GAP303" s="730"/>
      <c r="GAQ303" s="730"/>
      <c r="GAR303" s="730"/>
      <c r="GAS303" s="730"/>
      <c r="GAT303" s="730"/>
      <c r="GAU303" s="730"/>
      <c r="GAV303" s="730"/>
      <c r="GAW303" s="730"/>
      <c r="GAX303" s="730"/>
      <c r="GAY303" s="730"/>
      <c r="GAZ303" s="730"/>
      <c r="GBA303" s="730"/>
      <c r="GBB303" s="730"/>
      <c r="GBC303" s="730"/>
      <c r="GBD303" s="730"/>
      <c r="GBE303" s="730"/>
      <c r="GBF303" s="730"/>
      <c r="GBG303" s="730"/>
      <c r="GBH303" s="730"/>
      <c r="GBI303" s="730"/>
      <c r="GBJ303" s="730"/>
      <c r="GBK303" s="730"/>
      <c r="GBL303" s="730"/>
      <c r="GBM303" s="730"/>
      <c r="GBN303" s="730"/>
      <c r="GBO303" s="730"/>
      <c r="GBP303" s="730"/>
      <c r="GBQ303" s="730"/>
      <c r="GBR303" s="730"/>
      <c r="GBS303" s="730"/>
      <c r="GBT303" s="730"/>
      <c r="GBU303" s="730"/>
      <c r="GBV303" s="730"/>
      <c r="GBW303" s="730"/>
      <c r="GBX303" s="730"/>
      <c r="GBY303" s="730"/>
      <c r="GBZ303" s="730"/>
      <c r="GCA303" s="730"/>
      <c r="GCB303" s="730"/>
      <c r="GCC303" s="730"/>
      <c r="GCD303" s="730"/>
      <c r="GCE303" s="730"/>
      <c r="GCF303" s="730"/>
      <c r="GCG303" s="730"/>
      <c r="GCH303" s="730"/>
      <c r="GCI303" s="730"/>
      <c r="GCJ303" s="730"/>
      <c r="GCK303" s="730"/>
      <c r="GCL303" s="730"/>
      <c r="GCM303" s="730"/>
      <c r="GCN303" s="730"/>
      <c r="GCO303" s="730"/>
      <c r="GCP303" s="730"/>
      <c r="GCQ303" s="730"/>
      <c r="GCR303" s="730"/>
      <c r="GCS303" s="730"/>
      <c r="GCT303" s="730"/>
      <c r="GCU303" s="730"/>
      <c r="GCV303" s="730"/>
      <c r="GCW303" s="730"/>
      <c r="GCX303" s="730"/>
      <c r="GCY303" s="730"/>
      <c r="GCZ303" s="730"/>
      <c r="GDA303" s="730"/>
      <c r="GDB303" s="730"/>
      <c r="GDC303" s="730"/>
      <c r="GDD303" s="730"/>
      <c r="GDE303" s="730"/>
      <c r="GDF303" s="730"/>
      <c r="GDG303" s="730"/>
      <c r="GDH303" s="730"/>
      <c r="GDI303" s="730"/>
      <c r="GDJ303" s="730"/>
      <c r="GDK303" s="730"/>
      <c r="GDL303" s="730"/>
      <c r="GDM303" s="730"/>
      <c r="GDN303" s="730"/>
      <c r="GDO303" s="730"/>
      <c r="GDP303" s="730"/>
      <c r="GDQ303" s="730"/>
      <c r="GDR303" s="730"/>
      <c r="GDS303" s="730"/>
      <c r="GDT303" s="730"/>
      <c r="GDU303" s="730"/>
      <c r="GDV303" s="730"/>
      <c r="GDW303" s="730"/>
      <c r="GDX303" s="730"/>
      <c r="GDY303" s="730"/>
      <c r="GDZ303" s="730"/>
      <c r="GEA303" s="730"/>
      <c r="GEB303" s="730"/>
      <c r="GEC303" s="730"/>
      <c r="GED303" s="730"/>
      <c r="GEE303" s="730"/>
      <c r="GEF303" s="730"/>
      <c r="GEG303" s="730"/>
      <c r="GEH303" s="730"/>
      <c r="GEI303" s="730"/>
      <c r="GEJ303" s="730"/>
      <c r="GEK303" s="730"/>
      <c r="GEL303" s="730"/>
      <c r="GEM303" s="730"/>
      <c r="GEN303" s="730"/>
      <c r="GEO303" s="730"/>
      <c r="GEP303" s="730"/>
      <c r="GEQ303" s="730"/>
      <c r="GER303" s="730"/>
      <c r="GES303" s="730"/>
      <c r="GET303" s="730"/>
      <c r="GEU303" s="730"/>
      <c r="GEV303" s="730"/>
      <c r="GEW303" s="730"/>
      <c r="GEX303" s="730"/>
      <c r="GEY303" s="730"/>
      <c r="GEZ303" s="730"/>
      <c r="GFA303" s="730"/>
      <c r="GFB303" s="730"/>
      <c r="GFC303" s="730"/>
      <c r="GFD303" s="730"/>
      <c r="GFE303" s="730"/>
      <c r="GFF303" s="730"/>
      <c r="GFG303" s="730"/>
      <c r="GFH303" s="730"/>
      <c r="GFI303" s="730"/>
      <c r="GFJ303" s="730"/>
      <c r="GFK303" s="730"/>
      <c r="GFL303" s="730"/>
      <c r="GFM303" s="730"/>
      <c r="GFN303" s="730"/>
      <c r="GFO303" s="730"/>
      <c r="GFP303" s="730"/>
      <c r="GFQ303" s="730"/>
      <c r="GFR303" s="730"/>
      <c r="GFS303" s="730"/>
      <c r="GFT303" s="730"/>
      <c r="GFU303" s="730"/>
      <c r="GFV303" s="730"/>
      <c r="GFW303" s="730"/>
      <c r="GFX303" s="730"/>
      <c r="GFY303" s="730"/>
      <c r="GFZ303" s="730"/>
      <c r="GGA303" s="730"/>
      <c r="GGB303" s="730"/>
      <c r="GGC303" s="730"/>
      <c r="GGD303" s="730"/>
      <c r="GGE303" s="730"/>
      <c r="GGF303" s="730"/>
      <c r="GGG303" s="730"/>
      <c r="GGH303" s="730"/>
      <c r="GGI303" s="730"/>
      <c r="GGJ303" s="730"/>
      <c r="GGK303" s="730"/>
      <c r="GGL303" s="730"/>
      <c r="GGM303" s="730"/>
      <c r="GGN303" s="730"/>
      <c r="GGO303" s="730"/>
      <c r="GGP303" s="730"/>
      <c r="GGQ303" s="730"/>
      <c r="GGR303" s="730"/>
      <c r="GGS303" s="730"/>
      <c r="GGT303" s="730"/>
      <c r="GGU303" s="730"/>
      <c r="GGV303" s="730"/>
      <c r="GGW303" s="730"/>
      <c r="GGX303" s="730"/>
      <c r="GGY303" s="730"/>
      <c r="GGZ303" s="730"/>
      <c r="GHA303" s="730"/>
      <c r="GHB303" s="730"/>
      <c r="GHC303" s="730"/>
      <c r="GHD303" s="730"/>
      <c r="GHE303" s="730"/>
      <c r="GHF303" s="730"/>
      <c r="GHG303" s="730"/>
      <c r="GHH303" s="730"/>
      <c r="GHI303" s="730"/>
      <c r="GHJ303" s="730"/>
      <c r="GHK303" s="730"/>
      <c r="GHL303" s="730"/>
      <c r="GHM303" s="730"/>
      <c r="GHN303" s="730"/>
      <c r="GHO303" s="730"/>
      <c r="GHP303" s="730"/>
      <c r="GHQ303" s="730"/>
      <c r="GHR303" s="730"/>
      <c r="GHS303" s="730"/>
      <c r="GHT303" s="730"/>
      <c r="GHU303" s="730"/>
      <c r="GHV303" s="730"/>
      <c r="GHW303" s="730"/>
      <c r="GHX303" s="730"/>
      <c r="GHY303" s="730"/>
      <c r="GHZ303" s="730"/>
      <c r="GIA303" s="730"/>
      <c r="GIB303" s="730"/>
      <c r="GIC303" s="730"/>
      <c r="GID303" s="730"/>
      <c r="GIE303" s="730"/>
      <c r="GIF303" s="730"/>
      <c r="GIG303" s="730"/>
      <c r="GIH303" s="730"/>
      <c r="GII303" s="730"/>
      <c r="GIJ303" s="730"/>
      <c r="GIK303" s="730"/>
      <c r="GIL303" s="730"/>
      <c r="GIM303" s="730"/>
      <c r="GIN303" s="730"/>
      <c r="GIO303" s="730"/>
      <c r="GIP303" s="730"/>
      <c r="GIQ303" s="730"/>
      <c r="GIR303" s="730"/>
      <c r="GIS303" s="730"/>
      <c r="GIT303" s="730"/>
      <c r="GIU303" s="730"/>
      <c r="GIV303" s="730"/>
      <c r="GIW303" s="730"/>
      <c r="GIX303" s="730"/>
      <c r="GIY303" s="730"/>
      <c r="GIZ303" s="730"/>
      <c r="GJA303" s="730"/>
      <c r="GJB303" s="730"/>
      <c r="GJC303" s="730"/>
      <c r="GJD303" s="730"/>
      <c r="GJE303" s="730"/>
      <c r="GJF303" s="730"/>
      <c r="GJG303" s="730"/>
      <c r="GJH303" s="730"/>
      <c r="GJI303" s="730"/>
      <c r="GJJ303" s="730"/>
      <c r="GJK303" s="730"/>
      <c r="GJL303" s="730"/>
      <c r="GJM303" s="730"/>
      <c r="GJN303" s="730"/>
      <c r="GJO303" s="730"/>
      <c r="GJP303" s="730"/>
      <c r="GJQ303" s="730"/>
      <c r="GJR303" s="730"/>
      <c r="GJS303" s="730"/>
      <c r="GJT303" s="730"/>
      <c r="GJU303" s="730"/>
      <c r="GJV303" s="730"/>
      <c r="GJW303" s="730"/>
      <c r="GJX303" s="730"/>
      <c r="GJY303" s="730"/>
      <c r="GJZ303" s="730"/>
      <c r="GKA303" s="730"/>
      <c r="GKB303" s="730"/>
      <c r="GKC303" s="730"/>
      <c r="GKD303" s="730"/>
      <c r="GKE303" s="730"/>
      <c r="GKF303" s="730"/>
      <c r="GKG303" s="730"/>
      <c r="GKH303" s="730"/>
      <c r="GKI303" s="730"/>
      <c r="GKJ303" s="730"/>
      <c r="GKK303" s="730"/>
      <c r="GKL303" s="730"/>
      <c r="GKM303" s="730"/>
      <c r="GKN303" s="730"/>
      <c r="GKO303" s="730"/>
      <c r="GKP303" s="730"/>
      <c r="GKQ303" s="730"/>
      <c r="GKR303" s="730"/>
      <c r="GKS303" s="730"/>
      <c r="GKT303" s="730"/>
      <c r="GKU303" s="730"/>
      <c r="GKV303" s="730"/>
      <c r="GKW303" s="730"/>
      <c r="GKX303" s="730"/>
      <c r="GKY303" s="730"/>
      <c r="GKZ303" s="730"/>
      <c r="GLA303" s="730"/>
      <c r="GLB303" s="730"/>
      <c r="GLC303" s="730"/>
      <c r="GLD303" s="730"/>
      <c r="GLE303" s="730"/>
      <c r="GLF303" s="730"/>
      <c r="GLG303" s="730"/>
      <c r="GLH303" s="730"/>
      <c r="GLI303" s="730"/>
      <c r="GLJ303" s="730"/>
      <c r="GLK303" s="730"/>
      <c r="GLL303" s="730"/>
      <c r="GLM303" s="730"/>
      <c r="GLN303" s="730"/>
      <c r="GLO303" s="730"/>
      <c r="GLP303" s="730"/>
      <c r="GLQ303" s="730"/>
      <c r="GLR303" s="730"/>
      <c r="GLS303" s="730"/>
      <c r="GLT303" s="730"/>
      <c r="GLU303" s="730"/>
      <c r="GLV303" s="730"/>
      <c r="GLW303" s="730"/>
      <c r="GLX303" s="730"/>
      <c r="GLY303" s="730"/>
      <c r="GLZ303" s="730"/>
      <c r="GMA303" s="730"/>
      <c r="GMB303" s="730"/>
      <c r="GMC303" s="730"/>
      <c r="GMD303" s="730"/>
      <c r="GME303" s="730"/>
      <c r="GMF303" s="730"/>
      <c r="GMG303" s="730"/>
      <c r="GMH303" s="730"/>
      <c r="GMI303" s="730"/>
      <c r="GMJ303" s="730"/>
      <c r="GMK303" s="730"/>
      <c r="GML303" s="730"/>
      <c r="GMM303" s="730"/>
      <c r="GMN303" s="730"/>
      <c r="GMO303" s="730"/>
      <c r="GMP303" s="730"/>
      <c r="GMQ303" s="730"/>
      <c r="GMR303" s="730"/>
      <c r="GMS303" s="730"/>
      <c r="GMT303" s="730"/>
      <c r="GMU303" s="730"/>
      <c r="GMV303" s="730"/>
      <c r="GMW303" s="730"/>
      <c r="GMX303" s="730"/>
      <c r="GMY303" s="730"/>
      <c r="GMZ303" s="730"/>
      <c r="GNA303" s="730"/>
      <c r="GNB303" s="730"/>
      <c r="GNC303" s="730"/>
      <c r="GND303" s="730"/>
      <c r="GNE303" s="730"/>
      <c r="GNF303" s="730"/>
      <c r="GNG303" s="730"/>
      <c r="GNH303" s="730"/>
      <c r="GNI303" s="730"/>
      <c r="GNJ303" s="730"/>
      <c r="GNK303" s="730"/>
      <c r="GNL303" s="730"/>
      <c r="GNM303" s="730"/>
      <c r="GNN303" s="730"/>
      <c r="GNO303" s="730"/>
      <c r="GNP303" s="730"/>
      <c r="GNQ303" s="730"/>
      <c r="GNR303" s="730"/>
      <c r="GNS303" s="730"/>
      <c r="GNT303" s="730"/>
      <c r="GNU303" s="730"/>
      <c r="GNV303" s="730"/>
      <c r="GNW303" s="730"/>
      <c r="GNX303" s="730"/>
      <c r="GNY303" s="730"/>
      <c r="GNZ303" s="730"/>
      <c r="GOA303" s="730"/>
      <c r="GOB303" s="730"/>
      <c r="GOC303" s="730"/>
      <c r="GOD303" s="730"/>
      <c r="GOE303" s="730"/>
      <c r="GOF303" s="730"/>
      <c r="GOG303" s="730"/>
      <c r="GOH303" s="730"/>
      <c r="GOI303" s="730"/>
      <c r="GOJ303" s="730"/>
      <c r="GOK303" s="730"/>
      <c r="GOL303" s="730"/>
      <c r="GOM303" s="730"/>
      <c r="GON303" s="730"/>
      <c r="GOO303" s="730"/>
      <c r="GOP303" s="730"/>
      <c r="GOQ303" s="730"/>
      <c r="GOR303" s="730"/>
      <c r="GOS303" s="730"/>
      <c r="GOT303" s="730"/>
      <c r="GOU303" s="730"/>
      <c r="GOV303" s="730"/>
      <c r="GOW303" s="730"/>
      <c r="GOX303" s="730"/>
      <c r="GOY303" s="730"/>
      <c r="GOZ303" s="730"/>
      <c r="GPA303" s="730"/>
      <c r="GPB303" s="730"/>
      <c r="GPC303" s="730"/>
      <c r="GPD303" s="730"/>
      <c r="GPE303" s="730"/>
      <c r="GPF303" s="730"/>
      <c r="GPG303" s="730"/>
      <c r="GPH303" s="730"/>
      <c r="GPI303" s="730"/>
      <c r="GPJ303" s="730"/>
      <c r="GPK303" s="730"/>
      <c r="GPL303" s="730"/>
      <c r="GPM303" s="730"/>
      <c r="GPN303" s="730"/>
      <c r="GPO303" s="730"/>
      <c r="GPP303" s="730"/>
      <c r="GPQ303" s="730"/>
      <c r="GPR303" s="730"/>
      <c r="GPS303" s="730"/>
      <c r="GPT303" s="730"/>
      <c r="GPU303" s="730"/>
      <c r="GPV303" s="730"/>
      <c r="GPW303" s="730"/>
      <c r="GPX303" s="730"/>
      <c r="GPY303" s="730"/>
      <c r="GPZ303" s="730"/>
      <c r="GQA303" s="730"/>
      <c r="GQB303" s="730"/>
      <c r="GQC303" s="730"/>
      <c r="GQD303" s="730"/>
      <c r="GQE303" s="730"/>
      <c r="GQF303" s="730"/>
      <c r="GQG303" s="730"/>
      <c r="GQH303" s="730"/>
      <c r="GQI303" s="730"/>
      <c r="GQJ303" s="730"/>
      <c r="GQK303" s="730"/>
      <c r="GQL303" s="730"/>
      <c r="GQM303" s="730"/>
      <c r="GQN303" s="730"/>
      <c r="GQO303" s="730"/>
      <c r="GQP303" s="730"/>
      <c r="GQQ303" s="730"/>
      <c r="GQR303" s="730"/>
      <c r="GQS303" s="730"/>
      <c r="GQT303" s="730"/>
      <c r="GQU303" s="730"/>
      <c r="GQV303" s="730"/>
      <c r="GQW303" s="730"/>
      <c r="GQX303" s="730"/>
      <c r="GQY303" s="730"/>
      <c r="GQZ303" s="730"/>
      <c r="GRA303" s="730"/>
      <c r="GRB303" s="730"/>
      <c r="GRC303" s="730"/>
      <c r="GRD303" s="730"/>
      <c r="GRE303" s="730"/>
      <c r="GRF303" s="730"/>
      <c r="GRG303" s="730"/>
      <c r="GRH303" s="730"/>
      <c r="GRI303" s="730"/>
      <c r="GRJ303" s="730"/>
      <c r="GRK303" s="730"/>
      <c r="GRL303" s="730"/>
      <c r="GRM303" s="730"/>
      <c r="GRN303" s="730"/>
      <c r="GRO303" s="730"/>
      <c r="GRP303" s="730"/>
      <c r="GRQ303" s="730"/>
      <c r="GRR303" s="730"/>
      <c r="GRS303" s="730"/>
      <c r="GRT303" s="730"/>
      <c r="GRU303" s="730"/>
      <c r="GRV303" s="730"/>
      <c r="GRW303" s="730"/>
      <c r="GRX303" s="730"/>
      <c r="GRY303" s="730"/>
      <c r="GRZ303" s="730"/>
      <c r="GSA303" s="730"/>
      <c r="GSB303" s="730"/>
      <c r="GSC303" s="730"/>
      <c r="GSD303" s="730"/>
      <c r="GSE303" s="730"/>
      <c r="GSF303" s="730"/>
      <c r="GSG303" s="730"/>
      <c r="GSH303" s="730"/>
      <c r="GSI303" s="730"/>
      <c r="GSJ303" s="730"/>
      <c r="GSK303" s="730"/>
      <c r="GSL303" s="730"/>
      <c r="GSM303" s="730"/>
      <c r="GSN303" s="730"/>
      <c r="GSO303" s="730"/>
      <c r="GSP303" s="730"/>
      <c r="GSQ303" s="730"/>
      <c r="GSR303" s="730"/>
      <c r="GSS303" s="730"/>
      <c r="GST303" s="730"/>
      <c r="GSU303" s="730"/>
      <c r="GSV303" s="730"/>
      <c r="GSW303" s="730"/>
      <c r="GSX303" s="730"/>
      <c r="GSY303" s="730"/>
      <c r="GSZ303" s="730"/>
      <c r="GTA303" s="730"/>
      <c r="GTB303" s="730"/>
      <c r="GTC303" s="730"/>
      <c r="GTD303" s="730"/>
      <c r="GTE303" s="730"/>
      <c r="GTF303" s="730"/>
      <c r="GTG303" s="730"/>
      <c r="GTH303" s="730"/>
      <c r="GTI303" s="730"/>
      <c r="GTJ303" s="730"/>
      <c r="GTK303" s="730"/>
      <c r="GTL303" s="730"/>
      <c r="GTM303" s="730"/>
      <c r="GTN303" s="730"/>
      <c r="GTO303" s="730"/>
      <c r="GTP303" s="730"/>
      <c r="GTQ303" s="730"/>
      <c r="GTR303" s="730"/>
      <c r="GTS303" s="730"/>
      <c r="GTT303" s="730"/>
      <c r="GTU303" s="730"/>
      <c r="GTV303" s="730"/>
      <c r="GTW303" s="730"/>
      <c r="GTX303" s="730"/>
      <c r="GTY303" s="730"/>
      <c r="GTZ303" s="730"/>
      <c r="GUA303" s="730"/>
      <c r="GUB303" s="730"/>
      <c r="GUC303" s="730"/>
      <c r="GUD303" s="730"/>
      <c r="GUE303" s="730"/>
      <c r="GUF303" s="730"/>
      <c r="GUG303" s="730"/>
      <c r="GUH303" s="730"/>
      <c r="GUI303" s="730"/>
      <c r="GUJ303" s="730"/>
      <c r="GUK303" s="730"/>
      <c r="GUL303" s="730"/>
      <c r="GUM303" s="730"/>
      <c r="GUN303" s="730"/>
      <c r="GUO303" s="730"/>
      <c r="GUP303" s="730"/>
      <c r="GUQ303" s="730"/>
      <c r="GUR303" s="730"/>
      <c r="GUS303" s="730"/>
      <c r="GUT303" s="730"/>
      <c r="GUU303" s="730"/>
      <c r="GUV303" s="730"/>
      <c r="GUW303" s="730"/>
      <c r="GUX303" s="730"/>
      <c r="GUY303" s="730"/>
      <c r="GUZ303" s="730"/>
      <c r="GVA303" s="730"/>
      <c r="GVB303" s="730"/>
      <c r="GVC303" s="730"/>
      <c r="GVD303" s="730"/>
      <c r="GVE303" s="730"/>
      <c r="GVF303" s="730"/>
      <c r="GVG303" s="730"/>
      <c r="GVH303" s="730"/>
      <c r="GVI303" s="730"/>
      <c r="GVJ303" s="730"/>
      <c r="GVK303" s="730"/>
      <c r="GVL303" s="730"/>
      <c r="GVM303" s="730"/>
      <c r="GVN303" s="730"/>
      <c r="GVO303" s="730"/>
      <c r="GVP303" s="730"/>
      <c r="GVQ303" s="730"/>
      <c r="GVR303" s="730"/>
      <c r="GVS303" s="730"/>
      <c r="GVT303" s="730"/>
      <c r="GVU303" s="730"/>
      <c r="GVV303" s="730"/>
      <c r="GVW303" s="730"/>
      <c r="GVX303" s="730"/>
      <c r="GVY303" s="730"/>
      <c r="GVZ303" s="730"/>
      <c r="GWA303" s="730"/>
      <c r="GWB303" s="730"/>
      <c r="GWC303" s="730"/>
      <c r="GWD303" s="730"/>
      <c r="GWE303" s="730"/>
      <c r="GWF303" s="730"/>
      <c r="GWG303" s="730"/>
      <c r="GWH303" s="730"/>
      <c r="GWI303" s="730"/>
      <c r="GWJ303" s="730"/>
      <c r="GWK303" s="730"/>
      <c r="GWL303" s="730"/>
      <c r="GWM303" s="730"/>
      <c r="GWN303" s="730"/>
      <c r="GWO303" s="730"/>
      <c r="GWP303" s="730"/>
      <c r="GWQ303" s="730"/>
      <c r="GWR303" s="730"/>
      <c r="GWS303" s="730"/>
      <c r="GWT303" s="730"/>
      <c r="GWU303" s="730"/>
      <c r="GWV303" s="730"/>
      <c r="GWW303" s="730"/>
      <c r="GWX303" s="730"/>
      <c r="GWY303" s="730"/>
      <c r="GWZ303" s="730"/>
      <c r="GXA303" s="730"/>
      <c r="GXB303" s="730"/>
      <c r="GXC303" s="730"/>
      <c r="GXD303" s="730"/>
      <c r="GXE303" s="730"/>
      <c r="GXF303" s="730"/>
      <c r="GXG303" s="730"/>
      <c r="GXH303" s="730"/>
      <c r="GXI303" s="730"/>
      <c r="GXJ303" s="730"/>
      <c r="GXK303" s="730"/>
      <c r="GXL303" s="730"/>
      <c r="GXM303" s="730"/>
      <c r="GXN303" s="730"/>
      <c r="GXO303" s="730"/>
      <c r="GXP303" s="730"/>
      <c r="GXQ303" s="730"/>
      <c r="GXR303" s="730"/>
      <c r="GXS303" s="730"/>
      <c r="GXT303" s="730"/>
      <c r="GXU303" s="730"/>
      <c r="GXV303" s="730"/>
      <c r="GXW303" s="730"/>
      <c r="GXX303" s="730"/>
      <c r="GXY303" s="730"/>
      <c r="GXZ303" s="730"/>
      <c r="GYA303" s="730"/>
      <c r="GYB303" s="730"/>
      <c r="GYC303" s="730"/>
      <c r="GYD303" s="730"/>
      <c r="GYE303" s="730"/>
      <c r="GYF303" s="730"/>
      <c r="GYG303" s="730"/>
      <c r="GYH303" s="730"/>
      <c r="GYI303" s="730"/>
      <c r="GYJ303" s="730"/>
      <c r="GYK303" s="730"/>
      <c r="GYL303" s="730"/>
      <c r="GYM303" s="730"/>
      <c r="GYN303" s="730"/>
      <c r="GYO303" s="730"/>
      <c r="GYP303" s="730"/>
      <c r="GYQ303" s="730"/>
      <c r="GYR303" s="730"/>
      <c r="GYS303" s="730"/>
      <c r="GYT303" s="730"/>
      <c r="GYU303" s="730"/>
      <c r="GYV303" s="730"/>
      <c r="GYW303" s="730"/>
      <c r="GYX303" s="730"/>
      <c r="GYY303" s="730"/>
      <c r="GYZ303" s="730"/>
      <c r="GZA303" s="730"/>
      <c r="GZB303" s="730"/>
      <c r="GZC303" s="730"/>
      <c r="GZD303" s="730"/>
      <c r="GZE303" s="730"/>
      <c r="GZF303" s="730"/>
      <c r="GZG303" s="730"/>
      <c r="GZH303" s="730"/>
      <c r="GZI303" s="730"/>
      <c r="GZJ303" s="730"/>
      <c r="GZK303" s="730"/>
      <c r="GZL303" s="730"/>
      <c r="GZM303" s="730"/>
      <c r="GZN303" s="730"/>
      <c r="GZO303" s="730"/>
      <c r="GZP303" s="730"/>
      <c r="GZQ303" s="730"/>
      <c r="GZR303" s="730"/>
      <c r="GZS303" s="730"/>
      <c r="GZT303" s="730"/>
      <c r="GZU303" s="730"/>
      <c r="GZV303" s="730"/>
      <c r="GZW303" s="730"/>
      <c r="GZX303" s="730"/>
      <c r="GZY303" s="730"/>
      <c r="GZZ303" s="730"/>
      <c r="HAA303" s="730"/>
      <c r="HAB303" s="730"/>
      <c r="HAC303" s="730"/>
      <c r="HAD303" s="730"/>
      <c r="HAE303" s="730"/>
      <c r="HAF303" s="730"/>
      <c r="HAG303" s="730"/>
      <c r="HAH303" s="730"/>
      <c r="HAI303" s="730"/>
      <c r="HAJ303" s="730"/>
      <c r="HAK303" s="730"/>
      <c r="HAL303" s="730"/>
      <c r="HAM303" s="730"/>
      <c r="HAN303" s="730"/>
      <c r="HAO303" s="730"/>
      <c r="HAP303" s="730"/>
      <c r="HAQ303" s="730"/>
      <c r="HAR303" s="730"/>
      <c r="HAS303" s="730"/>
      <c r="HAT303" s="730"/>
      <c r="HAU303" s="730"/>
      <c r="HAV303" s="730"/>
      <c r="HAW303" s="730"/>
      <c r="HAX303" s="730"/>
      <c r="HAY303" s="730"/>
      <c r="HAZ303" s="730"/>
      <c r="HBA303" s="730"/>
      <c r="HBB303" s="730"/>
      <c r="HBC303" s="730"/>
      <c r="HBD303" s="730"/>
      <c r="HBE303" s="730"/>
      <c r="HBF303" s="730"/>
      <c r="HBG303" s="730"/>
      <c r="HBH303" s="730"/>
      <c r="HBI303" s="730"/>
      <c r="HBJ303" s="730"/>
      <c r="HBK303" s="730"/>
      <c r="HBL303" s="730"/>
      <c r="HBM303" s="730"/>
      <c r="HBN303" s="730"/>
      <c r="HBO303" s="730"/>
      <c r="HBP303" s="730"/>
      <c r="HBQ303" s="730"/>
      <c r="HBR303" s="730"/>
      <c r="HBS303" s="730"/>
      <c r="HBT303" s="730"/>
      <c r="HBU303" s="730"/>
      <c r="HBV303" s="730"/>
      <c r="HBW303" s="730"/>
      <c r="HBX303" s="730"/>
      <c r="HBY303" s="730"/>
      <c r="HBZ303" s="730"/>
      <c r="HCA303" s="730"/>
      <c r="HCB303" s="730"/>
      <c r="HCC303" s="730"/>
      <c r="HCD303" s="730"/>
      <c r="HCE303" s="730"/>
      <c r="HCF303" s="730"/>
      <c r="HCG303" s="730"/>
      <c r="HCH303" s="730"/>
      <c r="HCI303" s="730"/>
      <c r="HCJ303" s="730"/>
      <c r="HCK303" s="730"/>
      <c r="HCL303" s="730"/>
      <c r="HCM303" s="730"/>
      <c r="HCN303" s="730"/>
      <c r="HCO303" s="730"/>
      <c r="HCP303" s="730"/>
      <c r="HCQ303" s="730"/>
      <c r="HCR303" s="730"/>
      <c r="HCS303" s="730"/>
      <c r="HCT303" s="730"/>
      <c r="HCU303" s="730"/>
      <c r="HCV303" s="730"/>
      <c r="HCW303" s="730"/>
      <c r="HCX303" s="730"/>
      <c r="HCY303" s="730"/>
      <c r="HCZ303" s="730"/>
      <c r="HDA303" s="730"/>
      <c r="HDB303" s="730"/>
      <c r="HDC303" s="730"/>
      <c r="HDD303" s="730"/>
      <c r="HDE303" s="730"/>
      <c r="HDF303" s="730"/>
      <c r="HDG303" s="730"/>
      <c r="HDH303" s="730"/>
      <c r="HDI303" s="730"/>
      <c r="HDJ303" s="730"/>
      <c r="HDK303" s="730"/>
      <c r="HDL303" s="730"/>
      <c r="HDM303" s="730"/>
      <c r="HDN303" s="730"/>
      <c r="HDO303" s="730"/>
      <c r="HDP303" s="730"/>
      <c r="HDQ303" s="730"/>
      <c r="HDR303" s="730"/>
      <c r="HDS303" s="730"/>
      <c r="HDT303" s="730"/>
      <c r="HDU303" s="730"/>
      <c r="HDV303" s="730"/>
      <c r="HDW303" s="730"/>
      <c r="HDX303" s="730"/>
      <c r="HDY303" s="730"/>
      <c r="HDZ303" s="730"/>
      <c r="HEA303" s="730"/>
      <c r="HEB303" s="730"/>
      <c r="HEC303" s="730"/>
      <c r="HED303" s="730"/>
      <c r="HEE303" s="730"/>
      <c r="HEF303" s="730"/>
      <c r="HEG303" s="730"/>
      <c r="HEH303" s="730"/>
      <c r="HEI303" s="730"/>
      <c r="HEJ303" s="730"/>
      <c r="HEK303" s="730"/>
      <c r="HEL303" s="730"/>
      <c r="HEM303" s="730"/>
      <c r="HEN303" s="730"/>
      <c r="HEO303" s="730"/>
      <c r="HEP303" s="730"/>
      <c r="HEQ303" s="730"/>
      <c r="HER303" s="730"/>
      <c r="HES303" s="730"/>
      <c r="HET303" s="730"/>
      <c r="HEU303" s="730"/>
      <c r="HEV303" s="730"/>
      <c r="HEW303" s="730"/>
      <c r="HEX303" s="730"/>
      <c r="HEY303" s="730"/>
      <c r="HEZ303" s="730"/>
      <c r="HFA303" s="730"/>
      <c r="HFB303" s="730"/>
      <c r="HFC303" s="730"/>
      <c r="HFD303" s="730"/>
      <c r="HFE303" s="730"/>
      <c r="HFF303" s="730"/>
      <c r="HFG303" s="730"/>
      <c r="HFH303" s="730"/>
      <c r="HFI303" s="730"/>
      <c r="HFJ303" s="730"/>
      <c r="HFK303" s="730"/>
      <c r="HFL303" s="730"/>
      <c r="HFM303" s="730"/>
      <c r="HFN303" s="730"/>
      <c r="HFO303" s="730"/>
      <c r="HFP303" s="730"/>
      <c r="HFQ303" s="730"/>
      <c r="HFR303" s="730"/>
      <c r="HFS303" s="730"/>
      <c r="HFT303" s="730"/>
      <c r="HFU303" s="730"/>
      <c r="HFV303" s="730"/>
      <c r="HFW303" s="730"/>
      <c r="HFX303" s="730"/>
      <c r="HFY303" s="730"/>
      <c r="HFZ303" s="730"/>
      <c r="HGA303" s="730"/>
      <c r="HGB303" s="730"/>
      <c r="HGC303" s="730"/>
      <c r="HGD303" s="730"/>
      <c r="HGE303" s="730"/>
      <c r="HGF303" s="730"/>
      <c r="HGG303" s="730"/>
      <c r="HGH303" s="730"/>
      <c r="HGI303" s="730"/>
      <c r="HGJ303" s="730"/>
      <c r="HGK303" s="730"/>
      <c r="HGL303" s="730"/>
      <c r="HGM303" s="730"/>
      <c r="HGN303" s="730"/>
      <c r="HGO303" s="730"/>
      <c r="HGP303" s="730"/>
      <c r="HGQ303" s="730"/>
      <c r="HGR303" s="730"/>
      <c r="HGS303" s="730"/>
      <c r="HGT303" s="730"/>
      <c r="HGU303" s="730"/>
      <c r="HGV303" s="730"/>
      <c r="HGW303" s="730"/>
      <c r="HGX303" s="730"/>
      <c r="HGY303" s="730"/>
      <c r="HGZ303" s="730"/>
      <c r="HHA303" s="730"/>
      <c r="HHB303" s="730"/>
      <c r="HHC303" s="730"/>
      <c r="HHD303" s="730"/>
      <c r="HHE303" s="730"/>
      <c r="HHF303" s="730"/>
      <c r="HHG303" s="730"/>
      <c r="HHH303" s="730"/>
      <c r="HHI303" s="730"/>
      <c r="HHJ303" s="730"/>
      <c r="HHK303" s="730"/>
      <c r="HHL303" s="730"/>
      <c r="HHM303" s="730"/>
      <c r="HHN303" s="730"/>
      <c r="HHO303" s="730"/>
      <c r="HHP303" s="730"/>
      <c r="HHQ303" s="730"/>
      <c r="HHR303" s="730"/>
      <c r="HHS303" s="730"/>
      <c r="HHT303" s="730"/>
      <c r="HHU303" s="730"/>
      <c r="HHV303" s="730"/>
      <c r="HHW303" s="730"/>
      <c r="HHX303" s="730"/>
      <c r="HHY303" s="730"/>
      <c r="HHZ303" s="730"/>
      <c r="HIA303" s="730"/>
      <c r="HIB303" s="730"/>
      <c r="HIC303" s="730"/>
      <c r="HID303" s="730"/>
      <c r="HIE303" s="730"/>
      <c r="HIF303" s="730"/>
      <c r="HIG303" s="730"/>
      <c r="HIH303" s="730"/>
      <c r="HII303" s="730"/>
      <c r="HIJ303" s="730"/>
      <c r="HIK303" s="730"/>
      <c r="HIL303" s="730"/>
      <c r="HIM303" s="730"/>
      <c r="HIN303" s="730"/>
      <c r="HIO303" s="730"/>
      <c r="HIP303" s="730"/>
      <c r="HIQ303" s="730"/>
      <c r="HIR303" s="730"/>
      <c r="HIS303" s="730"/>
      <c r="HIT303" s="730"/>
      <c r="HIU303" s="730"/>
      <c r="HIV303" s="730"/>
      <c r="HIW303" s="730"/>
      <c r="HIX303" s="730"/>
      <c r="HIY303" s="730"/>
      <c r="HIZ303" s="730"/>
      <c r="HJA303" s="730"/>
      <c r="HJB303" s="730"/>
      <c r="HJC303" s="730"/>
      <c r="HJD303" s="730"/>
      <c r="HJE303" s="730"/>
      <c r="HJF303" s="730"/>
      <c r="HJG303" s="730"/>
      <c r="HJH303" s="730"/>
      <c r="HJI303" s="730"/>
      <c r="HJJ303" s="730"/>
      <c r="HJK303" s="730"/>
      <c r="HJL303" s="730"/>
      <c r="HJM303" s="730"/>
      <c r="HJN303" s="730"/>
      <c r="HJO303" s="730"/>
      <c r="HJP303" s="730"/>
      <c r="HJQ303" s="730"/>
      <c r="HJR303" s="730"/>
      <c r="HJS303" s="730"/>
      <c r="HJT303" s="730"/>
      <c r="HJU303" s="730"/>
      <c r="HJV303" s="730"/>
      <c r="HJW303" s="730"/>
      <c r="HJX303" s="730"/>
      <c r="HJY303" s="730"/>
      <c r="HJZ303" s="730"/>
      <c r="HKA303" s="730"/>
      <c r="HKB303" s="730"/>
      <c r="HKC303" s="730"/>
      <c r="HKD303" s="730"/>
      <c r="HKE303" s="730"/>
      <c r="HKF303" s="730"/>
      <c r="HKG303" s="730"/>
      <c r="HKH303" s="730"/>
      <c r="HKI303" s="730"/>
      <c r="HKJ303" s="730"/>
      <c r="HKK303" s="730"/>
      <c r="HKL303" s="730"/>
      <c r="HKM303" s="730"/>
      <c r="HKN303" s="730"/>
      <c r="HKO303" s="730"/>
      <c r="HKP303" s="730"/>
      <c r="HKQ303" s="730"/>
      <c r="HKR303" s="730"/>
      <c r="HKS303" s="730"/>
      <c r="HKT303" s="730"/>
      <c r="HKU303" s="730"/>
      <c r="HKV303" s="730"/>
      <c r="HKW303" s="730"/>
      <c r="HKX303" s="730"/>
      <c r="HKY303" s="730"/>
      <c r="HKZ303" s="730"/>
      <c r="HLA303" s="730"/>
      <c r="HLB303" s="730"/>
      <c r="HLC303" s="730"/>
      <c r="HLD303" s="730"/>
      <c r="HLE303" s="730"/>
      <c r="HLF303" s="730"/>
      <c r="HLG303" s="730"/>
      <c r="HLH303" s="730"/>
      <c r="HLI303" s="730"/>
      <c r="HLJ303" s="730"/>
      <c r="HLK303" s="730"/>
      <c r="HLL303" s="730"/>
      <c r="HLM303" s="730"/>
      <c r="HLN303" s="730"/>
      <c r="HLO303" s="730"/>
      <c r="HLP303" s="730"/>
      <c r="HLQ303" s="730"/>
      <c r="HLR303" s="730"/>
      <c r="HLS303" s="730"/>
      <c r="HLT303" s="730"/>
      <c r="HLU303" s="730"/>
      <c r="HLV303" s="730"/>
      <c r="HLW303" s="730"/>
      <c r="HLX303" s="730"/>
      <c r="HLY303" s="730"/>
      <c r="HLZ303" s="730"/>
      <c r="HMA303" s="730"/>
      <c r="HMB303" s="730"/>
      <c r="HMC303" s="730"/>
      <c r="HMD303" s="730"/>
      <c r="HME303" s="730"/>
      <c r="HMF303" s="730"/>
      <c r="HMG303" s="730"/>
      <c r="HMH303" s="730"/>
      <c r="HMI303" s="730"/>
      <c r="HMJ303" s="730"/>
      <c r="HMK303" s="730"/>
      <c r="HML303" s="730"/>
      <c r="HMM303" s="730"/>
      <c r="HMN303" s="730"/>
      <c r="HMO303" s="730"/>
      <c r="HMP303" s="730"/>
      <c r="HMQ303" s="730"/>
      <c r="HMR303" s="730"/>
      <c r="HMS303" s="730"/>
      <c r="HMT303" s="730"/>
      <c r="HMU303" s="730"/>
      <c r="HMV303" s="730"/>
      <c r="HMW303" s="730"/>
      <c r="HMX303" s="730"/>
      <c r="HMY303" s="730"/>
      <c r="HMZ303" s="730"/>
      <c r="HNA303" s="730"/>
      <c r="HNB303" s="730"/>
      <c r="HNC303" s="730"/>
      <c r="HND303" s="730"/>
      <c r="HNE303" s="730"/>
      <c r="HNF303" s="730"/>
      <c r="HNG303" s="730"/>
      <c r="HNH303" s="730"/>
      <c r="HNI303" s="730"/>
      <c r="HNJ303" s="730"/>
      <c r="HNK303" s="730"/>
      <c r="HNL303" s="730"/>
      <c r="HNM303" s="730"/>
      <c r="HNN303" s="730"/>
      <c r="HNO303" s="730"/>
      <c r="HNP303" s="730"/>
      <c r="HNQ303" s="730"/>
      <c r="HNR303" s="730"/>
      <c r="HNS303" s="730"/>
      <c r="HNT303" s="730"/>
      <c r="HNU303" s="730"/>
      <c r="HNV303" s="730"/>
      <c r="HNW303" s="730"/>
      <c r="HNX303" s="730"/>
      <c r="HNY303" s="730"/>
      <c r="HNZ303" s="730"/>
      <c r="HOA303" s="730"/>
      <c r="HOB303" s="730"/>
      <c r="HOC303" s="730"/>
      <c r="HOD303" s="730"/>
      <c r="HOE303" s="730"/>
      <c r="HOF303" s="730"/>
      <c r="HOG303" s="730"/>
      <c r="HOH303" s="730"/>
      <c r="HOI303" s="730"/>
      <c r="HOJ303" s="730"/>
      <c r="HOK303" s="730"/>
      <c r="HOL303" s="730"/>
      <c r="HOM303" s="730"/>
      <c r="HON303" s="730"/>
      <c r="HOO303" s="730"/>
      <c r="HOP303" s="730"/>
      <c r="HOQ303" s="730"/>
      <c r="HOR303" s="730"/>
      <c r="HOS303" s="730"/>
      <c r="HOT303" s="730"/>
      <c r="HOU303" s="730"/>
      <c r="HOV303" s="730"/>
      <c r="HOW303" s="730"/>
      <c r="HOX303" s="730"/>
      <c r="HOY303" s="730"/>
      <c r="HOZ303" s="730"/>
      <c r="HPA303" s="730"/>
      <c r="HPB303" s="730"/>
      <c r="HPC303" s="730"/>
      <c r="HPD303" s="730"/>
      <c r="HPE303" s="730"/>
      <c r="HPF303" s="730"/>
      <c r="HPG303" s="730"/>
      <c r="HPH303" s="730"/>
      <c r="HPI303" s="730"/>
      <c r="HPJ303" s="730"/>
      <c r="HPK303" s="730"/>
      <c r="HPL303" s="730"/>
      <c r="HPM303" s="730"/>
      <c r="HPN303" s="730"/>
      <c r="HPO303" s="730"/>
      <c r="HPP303" s="730"/>
      <c r="HPQ303" s="730"/>
      <c r="HPR303" s="730"/>
      <c r="HPS303" s="730"/>
      <c r="HPT303" s="730"/>
      <c r="HPU303" s="730"/>
      <c r="HPV303" s="730"/>
      <c r="HPW303" s="730"/>
      <c r="HPX303" s="730"/>
      <c r="HPY303" s="730"/>
      <c r="HPZ303" s="730"/>
      <c r="HQA303" s="730"/>
      <c r="HQB303" s="730"/>
      <c r="HQC303" s="730"/>
      <c r="HQD303" s="730"/>
      <c r="HQE303" s="730"/>
      <c r="HQF303" s="730"/>
      <c r="HQG303" s="730"/>
      <c r="HQH303" s="730"/>
      <c r="HQI303" s="730"/>
      <c r="HQJ303" s="730"/>
      <c r="HQK303" s="730"/>
      <c r="HQL303" s="730"/>
      <c r="HQM303" s="730"/>
      <c r="HQN303" s="730"/>
      <c r="HQO303" s="730"/>
      <c r="HQP303" s="730"/>
      <c r="HQQ303" s="730"/>
      <c r="HQR303" s="730"/>
      <c r="HQS303" s="730"/>
      <c r="HQT303" s="730"/>
      <c r="HQU303" s="730"/>
      <c r="HQV303" s="730"/>
      <c r="HQW303" s="730"/>
      <c r="HQX303" s="730"/>
      <c r="HQY303" s="730"/>
      <c r="HQZ303" s="730"/>
      <c r="HRA303" s="730"/>
      <c r="HRB303" s="730"/>
      <c r="HRC303" s="730"/>
      <c r="HRD303" s="730"/>
      <c r="HRE303" s="730"/>
      <c r="HRF303" s="730"/>
      <c r="HRG303" s="730"/>
      <c r="HRH303" s="730"/>
      <c r="HRI303" s="730"/>
      <c r="HRJ303" s="730"/>
      <c r="HRK303" s="730"/>
      <c r="HRL303" s="730"/>
      <c r="HRM303" s="730"/>
      <c r="HRN303" s="730"/>
      <c r="HRO303" s="730"/>
      <c r="HRP303" s="730"/>
      <c r="HRQ303" s="730"/>
      <c r="HRR303" s="730"/>
      <c r="HRS303" s="730"/>
      <c r="HRT303" s="730"/>
      <c r="HRU303" s="730"/>
      <c r="HRV303" s="730"/>
      <c r="HRW303" s="730"/>
      <c r="HRX303" s="730"/>
      <c r="HRY303" s="730"/>
      <c r="HRZ303" s="730"/>
      <c r="HSA303" s="730"/>
      <c r="HSB303" s="730"/>
      <c r="HSC303" s="730"/>
      <c r="HSD303" s="730"/>
      <c r="HSE303" s="730"/>
      <c r="HSF303" s="730"/>
      <c r="HSG303" s="730"/>
      <c r="HSH303" s="730"/>
      <c r="HSI303" s="730"/>
      <c r="HSJ303" s="730"/>
      <c r="HSK303" s="730"/>
      <c r="HSL303" s="730"/>
      <c r="HSM303" s="730"/>
      <c r="HSN303" s="730"/>
      <c r="HSO303" s="730"/>
      <c r="HSP303" s="730"/>
      <c r="HSQ303" s="730"/>
      <c r="HSR303" s="730"/>
      <c r="HSS303" s="730"/>
      <c r="HST303" s="730"/>
      <c r="HSU303" s="730"/>
      <c r="HSV303" s="730"/>
      <c r="HSW303" s="730"/>
      <c r="HSX303" s="730"/>
      <c r="HSY303" s="730"/>
      <c r="HSZ303" s="730"/>
      <c r="HTA303" s="730"/>
      <c r="HTB303" s="730"/>
      <c r="HTC303" s="730"/>
      <c r="HTD303" s="730"/>
      <c r="HTE303" s="730"/>
      <c r="HTF303" s="730"/>
      <c r="HTG303" s="730"/>
      <c r="HTH303" s="730"/>
      <c r="HTI303" s="730"/>
      <c r="HTJ303" s="730"/>
      <c r="HTK303" s="730"/>
      <c r="HTL303" s="730"/>
      <c r="HTM303" s="730"/>
      <c r="HTN303" s="730"/>
      <c r="HTO303" s="730"/>
      <c r="HTP303" s="730"/>
      <c r="HTQ303" s="730"/>
      <c r="HTR303" s="730"/>
      <c r="HTS303" s="730"/>
      <c r="HTT303" s="730"/>
      <c r="HTU303" s="730"/>
      <c r="HTV303" s="730"/>
      <c r="HTW303" s="730"/>
      <c r="HTX303" s="730"/>
      <c r="HTY303" s="730"/>
      <c r="HTZ303" s="730"/>
      <c r="HUA303" s="730"/>
      <c r="HUB303" s="730"/>
      <c r="HUC303" s="730"/>
      <c r="HUD303" s="730"/>
      <c r="HUE303" s="730"/>
      <c r="HUF303" s="730"/>
      <c r="HUG303" s="730"/>
      <c r="HUH303" s="730"/>
      <c r="HUI303" s="730"/>
      <c r="HUJ303" s="730"/>
      <c r="HUK303" s="730"/>
      <c r="HUL303" s="730"/>
      <c r="HUM303" s="730"/>
      <c r="HUN303" s="730"/>
      <c r="HUO303" s="730"/>
      <c r="HUP303" s="730"/>
      <c r="HUQ303" s="730"/>
      <c r="HUR303" s="730"/>
      <c r="HUS303" s="730"/>
      <c r="HUT303" s="730"/>
      <c r="HUU303" s="730"/>
      <c r="HUV303" s="730"/>
      <c r="HUW303" s="730"/>
      <c r="HUX303" s="730"/>
      <c r="HUY303" s="730"/>
      <c r="HUZ303" s="730"/>
      <c r="HVA303" s="730"/>
      <c r="HVB303" s="730"/>
      <c r="HVC303" s="730"/>
      <c r="HVD303" s="730"/>
      <c r="HVE303" s="730"/>
      <c r="HVF303" s="730"/>
      <c r="HVG303" s="730"/>
      <c r="HVH303" s="730"/>
      <c r="HVI303" s="730"/>
      <c r="HVJ303" s="730"/>
      <c r="HVK303" s="730"/>
      <c r="HVL303" s="730"/>
      <c r="HVM303" s="730"/>
      <c r="HVN303" s="730"/>
      <c r="HVO303" s="730"/>
      <c r="HVP303" s="730"/>
      <c r="HVQ303" s="730"/>
      <c r="HVR303" s="730"/>
      <c r="HVS303" s="730"/>
      <c r="HVT303" s="730"/>
      <c r="HVU303" s="730"/>
      <c r="HVV303" s="730"/>
      <c r="HVW303" s="730"/>
      <c r="HVX303" s="730"/>
      <c r="HVY303" s="730"/>
      <c r="HVZ303" s="730"/>
      <c r="HWA303" s="730"/>
      <c r="HWB303" s="730"/>
      <c r="HWC303" s="730"/>
      <c r="HWD303" s="730"/>
      <c r="HWE303" s="730"/>
      <c r="HWF303" s="730"/>
      <c r="HWG303" s="730"/>
      <c r="HWH303" s="730"/>
      <c r="HWI303" s="730"/>
      <c r="HWJ303" s="730"/>
      <c r="HWK303" s="730"/>
      <c r="HWL303" s="730"/>
      <c r="HWM303" s="730"/>
      <c r="HWN303" s="730"/>
      <c r="HWO303" s="730"/>
      <c r="HWP303" s="730"/>
      <c r="HWQ303" s="730"/>
      <c r="HWR303" s="730"/>
      <c r="HWS303" s="730"/>
      <c r="HWT303" s="730"/>
      <c r="HWU303" s="730"/>
      <c r="HWV303" s="730"/>
      <c r="HWW303" s="730"/>
      <c r="HWX303" s="730"/>
      <c r="HWY303" s="730"/>
      <c r="HWZ303" s="730"/>
      <c r="HXA303" s="730"/>
      <c r="HXB303" s="730"/>
      <c r="HXC303" s="730"/>
      <c r="HXD303" s="730"/>
      <c r="HXE303" s="730"/>
      <c r="HXF303" s="730"/>
      <c r="HXG303" s="730"/>
      <c r="HXH303" s="730"/>
      <c r="HXI303" s="730"/>
      <c r="HXJ303" s="730"/>
      <c r="HXK303" s="730"/>
      <c r="HXL303" s="730"/>
      <c r="HXM303" s="730"/>
      <c r="HXN303" s="730"/>
      <c r="HXO303" s="730"/>
      <c r="HXP303" s="730"/>
      <c r="HXQ303" s="730"/>
      <c r="HXR303" s="730"/>
      <c r="HXS303" s="730"/>
      <c r="HXT303" s="730"/>
      <c r="HXU303" s="730"/>
      <c r="HXV303" s="730"/>
      <c r="HXW303" s="730"/>
      <c r="HXX303" s="730"/>
      <c r="HXY303" s="730"/>
      <c r="HXZ303" s="730"/>
      <c r="HYA303" s="730"/>
      <c r="HYB303" s="730"/>
      <c r="HYC303" s="730"/>
      <c r="HYD303" s="730"/>
      <c r="HYE303" s="730"/>
      <c r="HYF303" s="730"/>
      <c r="HYG303" s="730"/>
      <c r="HYH303" s="730"/>
      <c r="HYI303" s="730"/>
      <c r="HYJ303" s="730"/>
      <c r="HYK303" s="730"/>
      <c r="HYL303" s="730"/>
      <c r="HYM303" s="730"/>
      <c r="HYN303" s="730"/>
      <c r="HYO303" s="730"/>
      <c r="HYP303" s="730"/>
      <c r="HYQ303" s="730"/>
      <c r="HYR303" s="730"/>
      <c r="HYS303" s="730"/>
      <c r="HYT303" s="730"/>
      <c r="HYU303" s="730"/>
      <c r="HYV303" s="730"/>
      <c r="HYW303" s="730"/>
      <c r="HYX303" s="730"/>
      <c r="HYY303" s="730"/>
      <c r="HYZ303" s="730"/>
      <c r="HZA303" s="730"/>
      <c r="HZB303" s="730"/>
      <c r="HZC303" s="730"/>
      <c r="HZD303" s="730"/>
      <c r="HZE303" s="730"/>
      <c r="HZF303" s="730"/>
      <c r="HZG303" s="730"/>
      <c r="HZH303" s="730"/>
      <c r="HZI303" s="730"/>
      <c r="HZJ303" s="730"/>
      <c r="HZK303" s="730"/>
      <c r="HZL303" s="730"/>
      <c r="HZM303" s="730"/>
      <c r="HZN303" s="730"/>
      <c r="HZO303" s="730"/>
      <c r="HZP303" s="730"/>
      <c r="HZQ303" s="730"/>
      <c r="HZR303" s="730"/>
      <c r="HZS303" s="730"/>
      <c r="HZT303" s="730"/>
      <c r="HZU303" s="730"/>
      <c r="HZV303" s="730"/>
      <c r="HZW303" s="730"/>
      <c r="HZX303" s="730"/>
      <c r="HZY303" s="730"/>
      <c r="HZZ303" s="730"/>
      <c r="IAA303" s="730"/>
      <c r="IAB303" s="730"/>
      <c r="IAC303" s="730"/>
      <c r="IAD303" s="730"/>
      <c r="IAE303" s="730"/>
      <c r="IAF303" s="730"/>
      <c r="IAG303" s="730"/>
      <c r="IAH303" s="730"/>
      <c r="IAI303" s="730"/>
      <c r="IAJ303" s="730"/>
      <c r="IAK303" s="730"/>
      <c r="IAL303" s="730"/>
      <c r="IAM303" s="730"/>
      <c r="IAN303" s="730"/>
      <c r="IAO303" s="730"/>
      <c r="IAP303" s="730"/>
      <c r="IAQ303" s="730"/>
      <c r="IAR303" s="730"/>
      <c r="IAS303" s="730"/>
      <c r="IAT303" s="730"/>
      <c r="IAU303" s="730"/>
      <c r="IAV303" s="730"/>
      <c r="IAW303" s="730"/>
      <c r="IAX303" s="730"/>
      <c r="IAY303" s="730"/>
      <c r="IAZ303" s="730"/>
      <c r="IBA303" s="730"/>
      <c r="IBB303" s="730"/>
      <c r="IBC303" s="730"/>
      <c r="IBD303" s="730"/>
      <c r="IBE303" s="730"/>
      <c r="IBF303" s="730"/>
      <c r="IBG303" s="730"/>
      <c r="IBH303" s="730"/>
      <c r="IBI303" s="730"/>
      <c r="IBJ303" s="730"/>
      <c r="IBK303" s="730"/>
      <c r="IBL303" s="730"/>
      <c r="IBM303" s="730"/>
      <c r="IBN303" s="730"/>
      <c r="IBO303" s="730"/>
      <c r="IBP303" s="730"/>
      <c r="IBQ303" s="730"/>
      <c r="IBR303" s="730"/>
      <c r="IBS303" s="730"/>
      <c r="IBT303" s="730"/>
      <c r="IBU303" s="730"/>
      <c r="IBV303" s="730"/>
      <c r="IBW303" s="730"/>
      <c r="IBX303" s="730"/>
      <c r="IBY303" s="730"/>
      <c r="IBZ303" s="730"/>
      <c r="ICA303" s="730"/>
      <c r="ICB303" s="730"/>
      <c r="ICC303" s="730"/>
      <c r="ICD303" s="730"/>
      <c r="ICE303" s="730"/>
      <c r="ICF303" s="730"/>
      <c r="ICG303" s="730"/>
      <c r="ICH303" s="730"/>
      <c r="ICI303" s="730"/>
      <c r="ICJ303" s="730"/>
      <c r="ICK303" s="730"/>
      <c r="ICL303" s="730"/>
      <c r="ICM303" s="730"/>
      <c r="ICN303" s="730"/>
      <c r="ICO303" s="730"/>
      <c r="ICP303" s="730"/>
      <c r="ICQ303" s="730"/>
      <c r="ICR303" s="730"/>
      <c r="ICS303" s="730"/>
      <c r="ICT303" s="730"/>
      <c r="ICU303" s="730"/>
      <c r="ICV303" s="730"/>
      <c r="ICW303" s="730"/>
      <c r="ICX303" s="730"/>
      <c r="ICY303" s="730"/>
      <c r="ICZ303" s="730"/>
      <c r="IDA303" s="730"/>
      <c r="IDB303" s="730"/>
      <c r="IDC303" s="730"/>
      <c r="IDD303" s="730"/>
      <c r="IDE303" s="730"/>
      <c r="IDF303" s="730"/>
      <c r="IDG303" s="730"/>
      <c r="IDH303" s="730"/>
      <c r="IDI303" s="730"/>
      <c r="IDJ303" s="730"/>
      <c r="IDK303" s="730"/>
      <c r="IDL303" s="730"/>
      <c r="IDM303" s="730"/>
      <c r="IDN303" s="730"/>
      <c r="IDO303" s="730"/>
      <c r="IDP303" s="730"/>
      <c r="IDQ303" s="730"/>
      <c r="IDR303" s="730"/>
      <c r="IDS303" s="730"/>
      <c r="IDT303" s="730"/>
      <c r="IDU303" s="730"/>
      <c r="IDV303" s="730"/>
      <c r="IDW303" s="730"/>
      <c r="IDX303" s="730"/>
      <c r="IDY303" s="730"/>
      <c r="IDZ303" s="730"/>
      <c r="IEA303" s="730"/>
      <c r="IEB303" s="730"/>
      <c r="IEC303" s="730"/>
      <c r="IED303" s="730"/>
      <c r="IEE303" s="730"/>
      <c r="IEF303" s="730"/>
      <c r="IEG303" s="730"/>
      <c r="IEH303" s="730"/>
      <c r="IEI303" s="730"/>
      <c r="IEJ303" s="730"/>
      <c r="IEK303" s="730"/>
      <c r="IEL303" s="730"/>
      <c r="IEM303" s="730"/>
      <c r="IEN303" s="730"/>
      <c r="IEO303" s="730"/>
      <c r="IEP303" s="730"/>
      <c r="IEQ303" s="730"/>
      <c r="IER303" s="730"/>
      <c r="IES303" s="730"/>
      <c r="IET303" s="730"/>
      <c r="IEU303" s="730"/>
      <c r="IEV303" s="730"/>
      <c r="IEW303" s="730"/>
      <c r="IEX303" s="730"/>
      <c r="IEY303" s="730"/>
      <c r="IEZ303" s="730"/>
      <c r="IFA303" s="730"/>
      <c r="IFB303" s="730"/>
      <c r="IFC303" s="730"/>
      <c r="IFD303" s="730"/>
      <c r="IFE303" s="730"/>
      <c r="IFF303" s="730"/>
      <c r="IFG303" s="730"/>
      <c r="IFH303" s="730"/>
      <c r="IFI303" s="730"/>
      <c r="IFJ303" s="730"/>
      <c r="IFK303" s="730"/>
      <c r="IFL303" s="730"/>
      <c r="IFM303" s="730"/>
      <c r="IFN303" s="730"/>
      <c r="IFO303" s="730"/>
      <c r="IFP303" s="730"/>
      <c r="IFQ303" s="730"/>
      <c r="IFR303" s="730"/>
      <c r="IFS303" s="730"/>
      <c r="IFT303" s="730"/>
      <c r="IFU303" s="730"/>
      <c r="IFV303" s="730"/>
      <c r="IFW303" s="730"/>
      <c r="IFX303" s="730"/>
      <c r="IFY303" s="730"/>
      <c r="IFZ303" s="730"/>
      <c r="IGA303" s="730"/>
      <c r="IGB303" s="730"/>
      <c r="IGC303" s="730"/>
      <c r="IGD303" s="730"/>
      <c r="IGE303" s="730"/>
      <c r="IGF303" s="730"/>
      <c r="IGG303" s="730"/>
      <c r="IGH303" s="730"/>
      <c r="IGI303" s="730"/>
      <c r="IGJ303" s="730"/>
      <c r="IGK303" s="730"/>
      <c r="IGL303" s="730"/>
      <c r="IGM303" s="730"/>
      <c r="IGN303" s="730"/>
      <c r="IGO303" s="730"/>
      <c r="IGP303" s="730"/>
      <c r="IGQ303" s="730"/>
      <c r="IGR303" s="730"/>
      <c r="IGS303" s="730"/>
      <c r="IGT303" s="730"/>
      <c r="IGU303" s="730"/>
      <c r="IGV303" s="730"/>
      <c r="IGW303" s="730"/>
      <c r="IGX303" s="730"/>
      <c r="IGY303" s="730"/>
      <c r="IGZ303" s="730"/>
      <c r="IHA303" s="730"/>
      <c r="IHB303" s="730"/>
      <c r="IHC303" s="730"/>
      <c r="IHD303" s="730"/>
      <c r="IHE303" s="730"/>
      <c r="IHF303" s="730"/>
      <c r="IHG303" s="730"/>
      <c r="IHH303" s="730"/>
      <c r="IHI303" s="730"/>
      <c r="IHJ303" s="730"/>
      <c r="IHK303" s="730"/>
      <c r="IHL303" s="730"/>
      <c r="IHM303" s="730"/>
      <c r="IHN303" s="730"/>
      <c r="IHO303" s="730"/>
      <c r="IHP303" s="730"/>
      <c r="IHQ303" s="730"/>
      <c r="IHR303" s="730"/>
      <c r="IHS303" s="730"/>
      <c r="IHT303" s="730"/>
      <c r="IHU303" s="730"/>
      <c r="IHV303" s="730"/>
      <c r="IHW303" s="730"/>
      <c r="IHX303" s="730"/>
      <c r="IHY303" s="730"/>
      <c r="IHZ303" s="730"/>
      <c r="IIA303" s="730"/>
      <c r="IIB303" s="730"/>
      <c r="IIC303" s="730"/>
      <c r="IID303" s="730"/>
      <c r="IIE303" s="730"/>
      <c r="IIF303" s="730"/>
      <c r="IIG303" s="730"/>
      <c r="IIH303" s="730"/>
      <c r="III303" s="730"/>
      <c r="IIJ303" s="730"/>
      <c r="IIK303" s="730"/>
      <c r="IIL303" s="730"/>
      <c r="IIM303" s="730"/>
      <c r="IIN303" s="730"/>
      <c r="IIO303" s="730"/>
      <c r="IIP303" s="730"/>
      <c r="IIQ303" s="730"/>
      <c r="IIR303" s="730"/>
      <c r="IIS303" s="730"/>
      <c r="IIT303" s="730"/>
      <c r="IIU303" s="730"/>
      <c r="IIV303" s="730"/>
      <c r="IIW303" s="730"/>
      <c r="IIX303" s="730"/>
      <c r="IIY303" s="730"/>
      <c r="IIZ303" s="730"/>
      <c r="IJA303" s="730"/>
      <c r="IJB303" s="730"/>
      <c r="IJC303" s="730"/>
      <c r="IJD303" s="730"/>
      <c r="IJE303" s="730"/>
      <c r="IJF303" s="730"/>
      <c r="IJG303" s="730"/>
      <c r="IJH303" s="730"/>
      <c r="IJI303" s="730"/>
      <c r="IJJ303" s="730"/>
      <c r="IJK303" s="730"/>
      <c r="IJL303" s="730"/>
      <c r="IJM303" s="730"/>
      <c r="IJN303" s="730"/>
      <c r="IJO303" s="730"/>
      <c r="IJP303" s="730"/>
      <c r="IJQ303" s="730"/>
      <c r="IJR303" s="730"/>
      <c r="IJS303" s="730"/>
      <c r="IJT303" s="730"/>
      <c r="IJU303" s="730"/>
      <c r="IJV303" s="730"/>
      <c r="IJW303" s="730"/>
      <c r="IJX303" s="730"/>
      <c r="IJY303" s="730"/>
      <c r="IJZ303" s="730"/>
      <c r="IKA303" s="730"/>
      <c r="IKB303" s="730"/>
      <c r="IKC303" s="730"/>
      <c r="IKD303" s="730"/>
      <c r="IKE303" s="730"/>
      <c r="IKF303" s="730"/>
      <c r="IKG303" s="730"/>
      <c r="IKH303" s="730"/>
      <c r="IKI303" s="730"/>
      <c r="IKJ303" s="730"/>
      <c r="IKK303" s="730"/>
      <c r="IKL303" s="730"/>
      <c r="IKM303" s="730"/>
      <c r="IKN303" s="730"/>
      <c r="IKO303" s="730"/>
      <c r="IKP303" s="730"/>
      <c r="IKQ303" s="730"/>
      <c r="IKR303" s="730"/>
      <c r="IKS303" s="730"/>
      <c r="IKT303" s="730"/>
      <c r="IKU303" s="730"/>
      <c r="IKV303" s="730"/>
      <c r="IKW303" s="730"/>
      <c r="IKX303" s="730"/>
      <c r="IKY303" s="730"/>
      <c r="IKZ303" s="730"/>
      <c r="ILA303" s="730"/>
      <c r="ILB303" s="730"/>
      <c r="ILC303" s="730"/>
      <c r="ILD303" s="730"/>
      <c r="ILE303" s="730"/>
      <c r="ILF303" s="730"/>
      <c r="ILG303" s="730"/>
      <c r="ILH303" s="730"/>
      <c r="ILI303" s="730"/>
      <c r="ILJ303" s="730"/>
      <c r="ILK303" s="730"/>
      <c r="ILL303" s="730"/>
      <c r="ILM303" s="730"/>
      <c r="ILN303" s="730"/>
      <c r="ILO303" s="730"/>
      <c r="ILP303" s="730"/>
      <c r="ILQ303" s="730"/>
      <c r="ILR303" s="730"/>
      <c r="ILS303" s="730"/>
      <c r="ILT303" s="730"/>
      <c r="ILU303" s="730"/>
      <c r="ILV303" s="730"/>
      <c r="ILW303" s="730"/>
      <c r="ILX303" s="730"/>
      <c r="ILY303" s="730"/>
      <c r="ILZ303" s="730"/>
      <c r="IMA303" s="730"/>
      <c r="IMB303" s="730"/>
      <c r="IMC303" s="730"/>
      <c r="IMD303" s="730"/>
      <c r="IME303" s="730"/>
      <c r="IMF303" s="730"/>
      <c r="IMG303" s="730"/>
      <c r="IMH303" s="730"/>
      <c r="IMI303" s="730"/>
      <c r="IMJ303" s="730"/>
      <c r="IMK303" s="730"/>
      <c r="IML303" s="730"/>
      <c r="IMM303" s="730"/>
      <c r="IMN303" s="730"/>
      <c r="IMO303" s="730"/>
      <c r="IMP303" s="730"/>
      <c r="IMQ303" s="730"/>
      <c r="IMR303" s="730"/>
      <c r="IMS303" s="730"/>
      <c r="IMT303" s="730"/>
      <c r="IMU303" s="730"/>
      <c r="IMV303" s="730"/>
      <c r="IMW303" s="730"/>
      <c r="IMX303" s="730"/>
      <c r="IMY303" s="730"/>
      <c r="IMZ303" s="730"/>
      <c r="INA303" s="730"/>
      <c r="INB303" s="730"/>
      <c r="INC303" s="730"/>
      <c r="IND303" s="730"/>
      <c r="INE303" s="730"/>
      <c r="INF303" s="730"/>
      <c r="ING303" s="730"/>
      <c r="INH303" s="730"/>
      <c r="INI303" s="730"/>
      <c r="INJ303" s="730"/>
      <c r="INK303" s="730"/>
      <c r="INL303" s="730"/>
      <c r="INM303" s="730"/>
      <c r="INN303" s="730"/>
      <c r="INO303" s="730"/>
      <c r="INP303" s="730"/>
      <c r="INQ303" s="730"/>
      <c r="INR303" s="730"/>
      <c r="INS303" s="730"/>
      <c r="INT303" s="730"/>
      <c r="INU303" s="730"/>
      <c r="INV303" s="730"/>
      <c r="INW303" s="730"/>
      <c r="INX303" s="730"/>
      <c r="INY303" s="730"/>
      <c r="INZ303" s="730"/>
      <c r="IOA303" s="730"/>
      <c r="IOB303" s="730"/>
      <c r="IOC303" s="730"/>
      <c r="IOD303" s="730"/>
      <c r="IOE303" s="730"/>
      <c r="IOF303" s="730"/>
      <c r="IOG303" s="730"/>
      <c r="IOH303" s="730"/>
      <c r="IOI303" s="730"/>
      <c r="IOJ303" s="730"/>
      <c r="IOK303" s="730"/>
      <c r="IOL303" s="730"/>
      <c r="IOM303" s="730"/>
      <c r="ION303" s="730"/>
      <c r="IOO303" s="730"/>
      <c r="IOP303" s="730"/>
      <c r="IOQ303" s="730"/>
      <c r="IOR303" s="730"/>
      <c r="IOS303" s="730"/>
      <c r="IOT303" s="730"/>
      <c r="IOU303" s="730"/>
      <c r="IOV303" s="730"/>
      <c r="IOW303" s="730"/>
      <c r="IOX303" s="730"/>
      <c r="IOY303" s="730"/>
      <c r="IOZ303" s="730"/>
      <c r="IPA303" s="730"/>
      <c r="IPB303" s="730"/>
      <c r="IPC303" s="730"/>
      <c r="IPD303" s="730"/>
      <c r="IPE303" s="730"/>
      <c r="IPF303" s="730"/>
      <c r="IPG303" s="730"/>
      <c r="IPH303" s="730"/>
      <c r="IPI303" s="730"/>
      <c r="IPJ303" s="730"/>
      <c r="IPK303" s="730"/>
      <c r="IPL303" s="730"/>
      <c r="IPM303" s="730"/>
      <c r="IPN303" s="730"/>
      <c r="IPO303" s="730"/>
      <c r="IPP303" s="730"/>
      <c r="IPQ303" s="730"/>
      <c r="IPR303" s="730"/>
      <c r="IPS303" s="730"/>
      <c r="IPT303" s="730"/>
      <c r="IPU303" s="730"/>
      <c r="IPV303" s="730"/>
      <c r="IPW303" s="730"/>
      <c r="IPX303" s="730"/>
      <c r="IPY303" s="730"/>
      <c r="IPZ303" s="730"/>
      <c r="IQA303" s="730"/>
      <c r="IQB303" s="730"/>
      <c r="IQC303" s="730"/>
      <c r="IQD303" s="730"/>
      <c r="IQE303" s="730"/>
      <c r="IQF303" s="730"/>
      <c r="IQG303" s="730"/>
      <c r="IQH303" s="730"/>
      <c r="IQI303" s="730"/>
      <c r="IQJ303" s="730"/>
      <c r="IQK303" s="730"/>
      <c r="IQL303" s="730"/>
      <c r="IQM303" s="730"/>
      <c r="IQN303" s="730"/>
      <c r="IQO303" s="730"/>
      <c r="IQP303" s="730"/>
      <c r="IQQ303" s="730"/>
      <c r="IQR303" s="730"/>
      <c r="IQS303" s="730"/>
      <c r="IQT303" s="730"/>
      <c r="IQU303" s="730"/>
      <c r="IQV303" s="730"/>
      <c r="IQW303" s="730"/>
      <c r="IQX303" s="730"/>
      <c r="IQY303" s="730"/>
      <c r="IQZ303" s="730"/>
      <c r="IRA303" s="730"/>
      <c r="IRB303" s="730"/>
      <c r="IRC303" s="730"/>
      <c r="IRD303" s="730"/>
      <c r="IRE303" s="730"/>
      <c r="IRF303" s="730"/>
      <c r="IRG303" s="730"/>
      <c r="IRH303" s="730"/>
      <c r="IRI303" s="730"/>
      <c r="IRJ303" s="730"/>
      <c r="IRK303" s="730"/>
      <c r="IRL303" s="730"/>
      <c r="IRM303" s="730"/>
      <c r="IRN303" s="730"/>
      <c r="IRO303" s="730"/>
      <c r="IRP303" s="730"/>
      <c r="IRQ303" s="730"/>
      <c r="IRR303" s="730"/>
      <c r="IRS303" s="730"/>
      <c r="IRT303" s="730"/>
      <c r="IRU303" s="730"/>
      <c r="IRV303" s="730"/>
      <c r="IRW303" s="730"/>
      <c r="IRX303" s="730"/>
      <c r="IRY303" s="730"/>
      <c r="IRZ303" s="730"/>
      <c r="ISA303" s="730"/>
      <c r="ISB303" s="730"/>
      <c r="ISC303" s="730"/>
      <c r="ISD303" s="730"/>
      <c r="ISE303" s="730"/>
      <c r="ISF303" s="730"/>
      <c r="ISG303" s="730"/>
      <c r="ISH303" s="730"/>
      <c r="ISI303" s="730"/>
      <c r="ISJ303" s="730"/>
      <c r="ISK303" s="730"/>
      <c r="ISL303" s="730"/>
      <c r="ISM303" s="730"/>
      <c r="ISN303" s="730"/>
      <c r="ISO303" s="730"/>
      <c r="ISP303" s="730"/>
      <c r="ISQ303" s="730"/>
      <c r="ISR303" s="730"/>
      <c r="ISS303" s="730"/>
      <c r="IST303" s="730"/>
      <c r="ISU303" s="730"/>
      <c r="ISV303" s="730"/>
      <c r="ISW303" s="730"/>
      <c r="ISX303" s="730"/>
      <c r="ISY303" s="730"/>
      <c r="ISZ303" s="730"/>
      <c r="ITA303" s="730"/>
      <c r="ITB303" s="730"/>
      <c r="ITC303" s="730"/>
      <c r="ITD303" s="730"/>
      <c r="ITE303" s="730"/>
      <c r="ITF303" s="730"/>
      <c r="ITG303" s="730"/>
      <c r="ITH303" s="730"/>
      <c r="ITI303" s="730"/>
      <c r="ITJ303" s="730"/>
      <c r="ITK303" s="730"/>
      <c r="ITL303" s="730"/>
      <c r="ITM303" s="730"/>
      <c r="ITN303" s="730"/>
      <c r="ITO303" s="730"/>
      <c r="ITP303" s="730"/>
      <c r="ITQ303" s="730"/>
      <c r="ITR303" s="730"/>
      <c r="ITS303" s="730"/>
      <c r="ITT303" s="730"/>
      <c r="ITU303" s="730"/>
      <c r="ITV303" s="730"/>
      <c r="ITW303" s="730"/>
      <c r="ITX303" s="730"/>
      <c r="ITY303" s="730"/>
      <c r="ITZ303" s="730"/>
      <c r="IUA303" s="730"/>
      <c r="IUB303" s="730"/>
      <c r="IUC303" s="730"/>
      <c r="IUD303" s="730"/>
      <c r="IUE303" s="730"/>
      <c r="IUF303" s="730"/>
      <c r="IUG303" s="730"/>
      <c r="IUH303" s="730"/>
      <c r="IUI303" s="730"/>
      <c r="IUJ303" s="730"/>
      <c r="IUK303" s="730"/>
      <c r="IUL303" s="730"/>
      <c r="IUM303" s="730"/>
      <c r="IUN303" s="730"/>
      <c r="IUO303" s="730"/>
      <c r="IUP303" s="730"/>
      <c r="IUQ303" s="730"/>
      <c r="IUR303" s="730"/>
      <c r="IUS303" s="730"/>
      <c r="IUT303" s="730"/>
      <c r="IUU303" s="730"/>
      <c r="IUV303" s="730"/>
      <c r="IUW303" s="730"/>
      <c r="IUX303" s="730"/>
      <c r="IUY303" s="730"/>
      <c r="IUZ303" s="730"/>
      <c r="IVA303" s="730"/>
      <c r="IVB303" s="730"/>
      <c r="IVC303" s="730"/>
      <c r="IVD303" s="730"/>
      <c r="IVE303" s="730"/>
      <c r="IVF303" s="730"/>
      <c r="IVG303" s="730"/>
      <c r="IVH303" s="730"/>
      <c r="IVI303" s="730"/>
      <c r="IVJ303" s="730"/>
      <c r="IVK303" s="730"/>
      <c r="IVL303" s="730"/>
      <c r="IVM303" s="730"/>
      <c r="IVN303" s="730"/>
      <c r="IVO303" s="730"/>
      <c r="IVP303" s="730"/>
      <c r="IVQ303" s="730"/>
      <c r="IVR303" s="730"/>
      <c r="IVS303" s="730"/>
      <c r="IVT303" s="730"/>
      <c r="IVU303" s="730"/>
      <c r="IVV303" s="730"/>
      <c r="IVW303" s="730"/>
      <c r="IVX303" s="730"/>
      <c r="IVY303" s="730"/>
      <c r="IVZ303" s="730"/>
      <c r="IWA303" s="730"/>
      <c r="IWB303" s="730"/>
      <c r="IWC303" s="730"/>
      <c r="IWD303" s="730"/>
      <c r="IWE303" s="730"/>
      <c r="IWF303" s="730"/>
      <c r="IWG303" s="730"/>
      <c r="IWH303" s="730"/>
      <c r="IWI303" s="730"/>
      <c r="IWJ303" s="730"/>
      <c r="IWK303" s="730"/>
      <c r="IWL303" s="730"/>
      <c r="IWM303" s="730"/>
      <c r="IWN303" s="730"/>
      <c r="IWO303" s="730"/>
      <c r="IWP303" s="730"/>
      <c r="IWQ303" s="730"/>
      <c r="IWR303" s="730"/>
      <c r="IWS303" s="730"/>
      <c r="IWT303" s="730"/>
      <c r="IWU303" s="730"/>
      <c r="IWV303" s="730"/>
      <c r="IWW303" s="730"/>
      <c r="IWX303" s="730"/>
      <c r="IWY303" s="730"/>
      <c r="IWZ303" s="730"/>
      <c r="IXA303" s="730"/>
      <c r="IXB303" s="730"/>
      <c r="IXC303" s="730"/>
      <c r="IXD303" s="730"/>
      <c r="IXE303" s="730"/>
      <c r="IXF303" s="730"/>
      <c r="IXG303" s="730"/>
      <c r="IXH303" s="730"/>
      <c r="IXI303" s="730"/>
      <c r="IXJ303" s="730"/>
      <c r="IXK303" s="730"/>
      <c r="IXL303" s="730"/>
      <c r="IXM303" s="730"/>
      <c r="IXN303" s="730"/>
      <c r="IXO303" s="730"/>
      <c r="IXP303" s="730"/>
      <c r="IXQ303" s="730"/>
      <c r="IXR303" s="730"/>
      <c r="IXS303" s="730"/>
      <c r="IXT303" s="730"/>
      <c r="IXU303" s="730"/>
      <c r="IXV303" s="730"/>
      <c r="IXW303" s="730"/>
      <c r="IXX303" s="730"/>
      <c r="IXY303" s="730"/>
      <c r="IXZ303" s="730"/>
      <c r="IYA303" s="730"/>
      <c r="IYB303" s="730"/>
      <c r="IYC303" s="730"/>
      <c r="IYD303" s="730"/>
      <c r="IYE303" s="730"/>
      <c r="IYF303" s="730"/>
      <c r="IYG303" s="730"/>
      <c r="IYH303" s="730"/>
      <c r="IYI303" s="730"/>
      <c r="IYJ303" s="730"/>
      <c r="IYK303" s="730"/>
      <c r="IYL303" s="730"/>
      <c r="IYM303" s="730"/>
      <c r="IYN303" s="730"/>
      <c r="IYO303" s="730"/>
      <c r="IYP303" s="730"/>
      <c r="IYQ303" s="730"/>
      <c r="IYR303" s="730"/>
      <c r="IYS303" s="730"/>
      <c r="IYT303" s="730"/>
      <c r="IYU303" s="730"/>
      <c r="IYV303" s="730"/>
      <c r="IYW303" s="730"/>
      <c r="IYX303" s="730"/>
      <c r="IYY303" s="730"/>
      <c r="IYZ303" s="730"/>
      <c r="IZA303" s="730"/>
      <c r="IZB303" s="730"/>
      <c r="IZC303" s="730"/>
      <c r="IZD303" s="730"/>
      <c r="IZE303" s="730"/>
      <c r="IZF303" s="730"/>
      <c r="IZG303" s="730"/>
      <c r="IZH303" s="730"/>
      <c r="IZI303" s="730"/>
      <c r="IZJ303" s="730"/>
      <c r="IZK303" s="730"/>
      <c r="IZL303" s="730"/>
      <c r="IZM303" s="730"/>
      <c r="IZN303" s="730"/>
      <c r="IZO303" s="730"/>
      <c r="IZP303" s="730"/>
      <c r="IZQ303" s="730"/>
      <c r="IZR303" s="730"/>
      <c r="IZS303" s="730"/>
      <c r="IZT303" s="730"/>
      <c r="IZU303" s="730"/>
      <c r="IZV303" s="730"/>
      <c r="IZW303" s="730"/>
      <c r="IZX303" s="730"/>
      <c r="IZY303" s="730"/>
      <c r="IZZ303" s="730"/>
      <c r="JAA303" s="730"/>
      <c r="JAB303" s="730"/>
      <c r="JAC303" s="730"/>
      <c r="JAD303" s="730"/>
      <c r="JAE303" s="730"/>
      <c r="JAF303" s="730"/>
      <c r="JAG303" s="730"/>
      <c r="JAH303" s="730"/>
      <c r="JAI303" s="730"/>
      <c r="JAJ303" s="730"/>
      <c r="JAK303" s="730"/>
      <c r="JAL303" s="730"/>
      <c r="JAM303" s="730"/>
      <c r="JAN303" s="730"/>
      <c r="JAO303" s="730"/>
      <c r="JAP303" s="730"/>
      <c r="JAQ303" s="730"/>
      <c r="JAR303" s="730"/>
      <c r="JAS303" s="730"/>
      <c r="JAT303" s="730"/>
      <c r="JAU303" s="730"/>
      <c r="JAV303" s="730"/>
      <c r="JAW303" s="730"/>
      <c r="JAX303" s="730"/>
      <c r="JAY303" s="730"/>
      <c r="JAZ303" s="730"/>
      <c r="JBA303" s="730"/>
      <c r="JBB303" s="730"/>
      <c r="JBC303" s="730"/>
      <c r="JBD303" s="730"/>
      <c r="JBE303" s="730"/>
      <c r="JBF303" s="730"/>
      <c r="JBG303" s="730"/>
      <c r="JBH303" s="730"/>
      <c r="JBI303" s="730"/>
      <c r="JBJ303" s="730"/>
      <c r="JBK303" s="730"/>
      <c r="JBL303" s="730"/>
      <c r="JBM303" s="730"/>
      <c r="JBN303" s="730"/>
      <c r="JBO303" s="730"/>
      <c r="JBP303" s="730"/>
      <c r="JBQ303" s="730"/>
      <c r="JBR303" s="730"/>
      <c r="JBS303" s="730"/>
      <c r="JBT303" s="730"/>
      <c r="JBU303" s="730"/>
      <c r="JBV303" s="730"/>
      <c r="JBW303" s="730"/>
      <c r="JBX303" s="730"/>
      <c r="JBY303" s="730"/>
      <c r="JBZ303" s="730"/>
      <c r="JCA303" s="730"/>
      <c r="JCB303" s="730"/>
      <c r="JCC303" s="730"/>
      <c r="JCD303" s="730"/>
      <c r="JCE303" s="730"/>
      <c r="JCF303" s="730"/>
      <c r="JCG303" s="730"/>
      <c r="JCH303" s="730"/>
      <c r="JCI303" s="730"/>
      <c r="JCJ303" s="730"/>
      <c r="JCK303" s="730"/>
      <c r="JCL303" s="730"/>
      <c r="JCM303" s="730"/>
      <c r="JCN303" s="730"/>
      <c r="JCO303" s="730"/>
      <c r="JCP303" s="730"/>
      <c r="JCQ303" s="730"/>
      <c r="JCR303" s="730"/>
      <c r="JCS303" s="730"/>
      <c r="JCT303" s="730"/>
      <c r="JCU303" s="730"/>
      <c r="JCV303" s="730"/>
      <c r="JCW303" s="730"/>
      <c r="JCX303" s="730"/>
      <c r="JCY303" s="730"/>
      <c r="JCZ303" s="730"/>
      <c r="JDA303" s="730"/>
      <c r="JDB303" s="730"/>
      <c r="JDC303" s="730"/>
      <c r="JDD303" s="730"/>
      <c r="JDE303" s="730"/>
      <c r="JDF303" s="730"/>
      <c r="JDG303" s="730"/>
      <c r="JDH303" s="730"/>
      <c r="JDI303" s="730"/>
      <c r="JDJ303" s="730"/>
      <c r="JDK303" s="730"/>
      <c r="JDL303" s="730"/>
      <c r="JDM303" s="730"/>
      <c r="JDN303" s="730"/>
      <c r="JDO303" s="730"/>
      <c r="JDP303" s="730"/>
      <c r="JDQ303" s="730"/>
      <c r="JDR303" s="730"/>
      <c r="JDS303" s="730"/>
      <c r="JDT303" s="730"/>
      <c r="JDU303" s="730"/>
      <c r="JDV303" s="730"/>
      <c r="JDW303" s="730"/>
      <c r="JDX303" s="730"/>
      <c r="JDY303" s="730"/>
      <c r="JDZ303" s="730"/>
      <c r="JEA303" s="730"/>
      <c r="JEB303" s="730"/>
      <c r="JEC303" s="730"/>
      <c r="JED303" s="730"/>
      <c r="JEE303" s="730"/>
      <c r="JEF303" s="730"/>
      <c r="JEG303" s="730"/>
      <c r="JEH303" s="730"/>
      <c r="JEI303" s="730"/>
      <c r="JEJ303" s="730"/>
      <c r="JEK303" s="730"/>
      <c r="JEL303" s="730"/>
      <c r="JEM303" s="730"/>
      <c r="JEN303" s="730"/>
      <c r="JEO303" s="730"/>
      <c r="JEP303" s="730"/>
      <c r="JEQ303" s="730"/>
      <c r="JER303" s="730"/>
      <c r="JES303" s="730"/>
      <c r="JET303" s="730"/>
      <c r="JEU303" s="730"/>
      <c r="JEV303" s="730"/>
      <c r="JEW303" s="730"/>
      <c r="JEX303" s="730"/>
      <c r="JEY303" s="730"/>
      <c r="JEZ303" s="730"/>
      <c r="JFA303" s="730"/>
      <c r="JFB303" s="730"/>
      <c r="JFC303" s="730"/>
      <c r="JFD303" s="730"/>
      <c r="JFE303" s="730"/>
      <c r="JFF303" s="730"/>
      <c r="JFG303" s="730"/>
      <c r="JFH303" s="730"/>
      <c r="JFI303" s="730"/>
      <c r="JFJ303" s="730"/>
      <c r="JFK303" s="730"/>
      <c r="JFL303" s="730"/>
      <c r="JFM303" s="730"/>
      <c r="JFN303" s="730"/>
      <c r="JFO303" s="730"/>
      <c r="JFP303" s="730"/>
      <c r="JFQ303" s="730"/>
      <c r="JFR303" s="730"/>
      <c r="JFS303" s="730"/>
      <c r="JFT303" s="730"/>
      <c r="JFU303" s="730"/>
      <c r="JFV303" s="730"/>
      <c r="JFW303" s="730"/>
      <c r="JFX303" s="730"/>
      <c r="JFY303" s="730"/>
      <c r="JFZ303" s="730"/>
      <c r="JGA303" s="730"/>
      <c r="JGB303" s="730"/>
      <c r="JGC303" s="730"/>
      <c r="JGD303" s="730"/>
      <c r="JGE303" s="730"/>
      <c r="JGF303" s="730"/>
      <c r="JGG303" s="730"/>
      <c r="JGH303" s="730"/>
      <c r="JGI303" s="730"/>
      <c r="JGJ303" s="730"/>
      <c r="JGK303" s="730"/>
      <c r="JGL303" s="730"/>
      <c r="JGM303" s="730"/>
      <c r="JGN303" s="730"/>
      <c r="JGO303" s="730"/>
      <c r="JGP303" s="730"/>
      <c r="JGQ303" s="730"/>
      <c r="JGR303" s="730"/>
      <c r="JGS303" s="730"/>
      <c r="JGT303" s="730"/>
      <c r="JGU303" s="730"/>
      <c r="JGV303" s="730"/>
      <c r="JGW303" s="730"/>
      <c r="JGX303" s="730"/>
      <c r="JGY303" s="730"/>
      <c r="JGZ303" s="730"/>
      <c r="JHA303" s="730"/>
      <c r="JHB303" s="730"/>
      <c r="JHC303" s="730"/>
      <c r="JHD303" s="730"/>
      <c r="JHE303" s="730"/>
      <c r="JHF303" s="730"/>
      <c r="JHG303" s="730"/>
      <c r="JHH303" s="730"/>
      <c r="JHI303" s="730"/>
      <c r="JHJ303" s="730"/>
      <c r="JHK303" s="730"/>
      <c r="JHL303" s="730"/>
      <c r="JHM303" s="730"/>
      <c r="JHN303" s="730"/>
      <c r="JHO303" s="730"/>
      <c r="JHP303" s="730"/>
      <c r="JHQ303" s="730"/>
      <c r="JHR303" s="730"/>
      <c r="JHS303" s="730"/>
      <c r="JHT303" s="730"/>
      <c r="JHU303" s="730"/>
      <c r="JHV303" s="730"/>
      <c r="JHW303" s="730"/>
      <c r="JHX303" s="730"/>
      <c r="JHY303" s="730"/>
      <c r="JHZ303" s="730"/>
      <c r="JIA303" s="730"/>
      <c r="JIB303" s="730"/>
      <c r="JIC303" s="730"/>
      <c r="JID303" s="730"/>
      <c r="JIE303" s="730"/>
      <c r="JIF303" s="730"/>
      <c r="JIG303" s="730"/>
      <c r="JIH303" s="730"/>
      <c r="JII303" s="730"/>
      <c r="JIJ303" s="730"/>
      <c r="JIK303" s="730"/>
      <c r="JIL303" s="730"/>
      <c r="JIM303" s="730"/>
      <c r="JIN303" s="730"/>
      <c r="JIO303" s="730"/>
      <c r="JIP303" s="730"/>
      <c r="JIQ303" s="730"/>
      <c r="JIR303" s="730"/>
      <c r="JIS303" s="730"/>
      <c r="JIT303" s="730"/>
      <c r="JIU303" s="730"/>
      <c r="JIV303" s="730"/>
      <c r="JIW303" s="730"/>
      <c r="JIX303" s="730"/>
      <c r="JIY303" s="730"/>
      <c r="JIZ303" s="730"/>
      <c r="JJA303" s="730"/>
      <c r="JJB303" s="730"/>
      <c r="JJC303" s="730"/>
      <c r="JJD303" s="730"/>
      <c r="JJE303" s="730"/>
      <c r="JJF303" s="730"/>
      <c r="JJG303" s="730"/>
      <c r="JJH303" s="730"/>
      <c r="JJI303" s="730"/>
      <c r="JJJ303" s="730"/>
      <c r="JJK303" s="730"/>
      <c r="JJL303" s="730"/>
      <c r="JJM303" s="730"/>
      <c r="JJN303" s="730"/>
      <c r="JJO303" s="730"/>
      <c r="JJP303" s="730"/>
      <c r="JJQ303" s="730"/>
      <c r="JJR303" s="730"/>
      <c r="JJS303" s="730"/>
      <c r="JJT303" s="730"/>
      <c r="JJU303" s="730"/>
      <c r="JJV303" s="730"/>
      <c r="JJW303" s="730"/>
      <c r="JJX303" s="730"/>
      <c r="JJY303" s="730"/>
      <c r="JJZ303" s="730"/>
      <c r="JKA303" s="730"/>
      <c r="JKB303" s="730"/>
      <c r="JKC303" s="730"/>
      <c r="JKD303" s="730"/>
      <c r="JKE303" s="730"/>
      <c r="JKF303" s="730"/>
      <c r="JKG303" s="730"/>
      <c r="JKH303" s="730"/>
      <c r="JKI303" s="730"/>
      <c r="JKJ303" s="730"/>
      <c r="JKK303" s="730"/>
      <c r="JKL303" s="730"/>
      <c r="JKM303" s="730"/>
      <c r="JKN303" s="730"/>
      <c r="JKO303" s="730"/>
      <c r="JKP303" s="730"/>
      <c r="JKQ303" s="730"/>
      <c r="JKR303" s="730"/>
      <c r="JKS303" s="730"/>
      <c r="JKT303" s="730"/>
      <c r="JKU303" s="730"/>
      <c r="JKV303" s="730"/>
      <c r="JKW303" s="730"/>
      <c r="JKX303" s="730"/>
      <c r="JKY303" s="730"/>
      <c r="JKZ303" s="730"/>
      <c r="JLA303" s="730"/>
      <c r="JLB303" s="730"/>
      <c r="JLC303" s="730"/>
      <c r="JLD303" s="730"/>
      <c r="JLE303" s="730"/>
      <c r="JLF303" s="730"/>
      <c r="JLG303" s="730"/>
      <c r="JLH303" s="730"/>
      <c r="JLI303" s="730"/>
      <c r="JLJ303" s="730"/>
      <c r="JLK303" s="730"/>
      <c r="JLL303" s="730"/>
      <c r="JLM303" s="730"/>
      <c r="JLN303" s="730"/>
      <c r="JLO303" s="730"/>
      <c r="JLP303" s="730"/>
      <c r="JLQ303" s="730"/>
      <c r="JLR303" s="730"/>
      <c r="JLS303" s="730"/>
      <c r="JLT303" s="730"/>
      <c r="JLU303" s="730"/>
      <c r="JLV303" s="730"/>
      <c r="JLW303" s="730"/>
      <c r="JLX303" s="730"/>
      <c r="JLY303" s="730"/>
      <c r="JLZ303" s="730"/>
      <c r="JMA303" s="730"/>
      <c r="JMB303" s="730"/>
      <c r="JMC303" s="730"/>
      <c r="JMD303" s="730"/>
      <c r="JME303" s="730"/>
      <c r="JMF303" s="730"/>
      <c r="JMG303" s="730"/>
      <c r="JMH303" s="730"/>
      <c r="JMI303" s="730"/>
      <c r="JMJ303" s="730"/>
      <c r="JMK303" s="730"/>
      <c r="JML303" s="730"/>
      <c r="JMM303" s="730"/>
      <c r="JMN303" s="730"/>
      <c r="JMO303" s="730"/>
      <c r="JMP303" s="730"/>
      <c r="JMQ303" s="730"/>
      <c r="JMR303" s="730"/>
      <c r="JMS303" s="730"/>
      <c r="JMT303" s="730"/>
      <c r="JMU303" s="730"/>
      <c r="JMV303" s="730"/>
      <c r="JMW303" s="730"/>
      <c r="JMX303" s="730"/>
      <c r="JMY303" s="730"/>
      <c r="JMZ303" s="730"/>
      <c r="JNA303" s="730"/>
      <c r="JNB303" s="730"/>
      <c r="JNC303" s="730"/>
      <c r="JND303" s="730"/>
      <c r="JNE303" s="730"/>
      <c r="JNF303" s="730"/>
      <c r="JNG303" s="730"/>
      <c r="JNH303" s="730"/>
      <c r="JNI303" s="730"/>
      <c r="JNJ303" s="730"/>
      <c r="JNK303" s="730"/>
      <c r="JNL303" s="730"/>
      <c r="JNM303" s="730"/>
      <c r="JNN303" s="730"/>
      <c r="JNO303" s="730"/>
      <c r="JNP303" s="730"/>
      <c r="JNQ303" s="730"/>
      <c r="JNR303" s="730"/>
      <c r="JNS303" s="730"/>
      <c r="JNT303" s="730"/>
      <c r="JNU303" s="730"/>
      <c r="JNV303" s="730"/>
      <c r="JNW303" s="730"/>
      <c r="JNX303" s="730"/>
      <c r="JNY303" s="730"/>
      <c r="JNZ303" s="730"/>
      <c r="JOA303" s="730"/>
      <c r="JOB303" s="730"/>
      <c r="JOC303" s="730"/>
      <c r="JOD303" s="730"/>
      <c r="JOE303" s="730"/>
      <c r="JOF303" s="730"/>
      <c r="JOG303" s="730"/>
      <c r="JOH303" s="730"/>
      <c r="JOI303" s="730"/>
      <c r="JOJ303" s="730"/>
      <c r="JOK303" s="730"/>
      <c r="JOL303" s="730"/>
      <c r="JOM303" s="730"/>
      <c r="JON303" s="730"/>
      <c r="JOO303" s="730"/>
      <c r="JOP303" s="730"/>
      <c r="JOQ303" s="730"/>
      <c r="JOR303" s="730"/>
      <c r="JOS303" s="730"/>
      <c r="JOT303" s="730"/>
      <c r="JOU303" s="730"/>
      <c r="JOV303" s="730"/>
      <c r="JOW303" s="730"/>
      <c r="JOX303" s="730"/>
      <c r="JOY303" s="730"/>
      <c r="JOZ303" s="730"/>
      <c r="JPA303" s="730"/>
      <c r="JPB303" s="730"/>
      <c r="JPC303" s="730"/>
      <c r="JPD303" s="730"/>
      <c r="JPE303" s="730"/>
      <c r="JPF303" s="730"/>
      <c r="JPG303" s="730"/>
      <c r="JPH303" s="730"/>
      <c r="JPI303" s="730"/>
      <c r="JPJ303" s="730"/>
      <c r="JPK303" s="730"/>
      <c r="JPL303" s="730"/>
      <c r="JPM303" s="730"/>
      <c r="JPN303" s="730"/>
      <c r="JPO303" s="730"/>
      <c r="JPP303" s="730"/>
      <c r="JPQ303" s="730"/>
      <c r="JPR303" s="730"/>
      <c r="JPS303" s="730"/>
      <c r="JPT303" s="730"/>
      <c r="JPU303" s="730"/>
      <c r="JPV303" s="730"/>
      <c r="JPW303" s="730"/>
      <c r="JPX303" s="730"/>
      <c r="JPY303" s="730"/>
      <c r="JPZ303" s="730"/>
      <c r="JQA303" s="730"/>
      <c r="JQB303" s="730"/>
      <c r="JQC303" s="730"/>
      <c r="JQD303" s="730"/>
      <c r="JQE303" s="730"/>
      <c r="JQF303" s="730"/>
      <c r="JQG303" s="730"/>
      <c r="JQH303" s="730"/>
      <c r="JQI303" s="730"/>
      <c r="JQJ303" s="730"/>
      <c r="JQK303" s="730"/>
      <c r="JQL303" s="730"/>
      <c r="JQM303" s="730"/>
      <c r="JQN303" s="730"/>
      <c r="JQO303" s="730"/>
      <c r="JQP303" s="730"/>
      <c r="JQQ303" s="730"/>
      <c r="JQR303" s="730"/>
      <c r="JQS303" s="730"/>
      <c r="JQT303" s="730"/>
      <c r="JQU303" s="730"/>
      <c r="JQV303" s="730"/>
      <c r="JQW303" s="730"/>
      <c r="JQX303" s="730"/>
      <c r="JQY303" s="730"/>
      <c r="JQZ303" s="730"/>
      <c r="JRA303" s="730"/>
      <c r="JRB303" s="730"/>
      <c r="JRC303" s="730"/>
      <c r="JRD303" s="730"/>
      <c r="JRE303" s="730"/>
      <c r="JRF303" s="730"/>
      <c r="JRG303" s="730"/>
      <c r="JRH303" s="730"/>
      <c r="JRI303" s="730"/>
      <c r="JRJ303" s="730"/>
      <c r="JRK303" s="730"/>
      <c r="JRL303" s="730"/>
      <c r="JRM303" s="730"/>
      <c r="JRN303" s="730"/>
      <c r="JRO303" s="730"/>
      <c r="JRP303" s="730"/>
      <c r="JRQ303" s="730"/>
      <c r="JRR303" s="730"/>
      <c r="JRS303" s="730"/>
      <c r="JRT303" s="730"/>
      <c r="JRU303" s="730"/>
      <c r="JRV303" s="730"/>
      <c r="JRW303" s="730"/>
      <c r="JRX303" s="730"/>
      <c r="JRY303" s="730"/>
      <c r="JRZ303" s="730"/>
      <c r="JSA303" s="730"/>
      <c r="JSB303" s="730"/>
      <c r="JSC303" s="730"/>
      <c r="JSD303" s="730"/>
      <c r="JSE303" s="730"/>
      <c r="JSF303" s="730"/>
      <c r="JSG303" s="730"/>
      <c r="JSH303" s="730"/>
      <c r="JSI303" s="730"/>
      <c r="JSJ303" s="730"/>
      <c r="JSK303" s="730"/>
      <c r="JSL303" s="730"/>
      <c r="JSM303" s="730"/>
      <c r="JSN303" s="730"/>
      <c r="JSO303" s="730"/>
      <c r="JSP303" s="730"/>
      <c r="JSQ303" s="730"/>
      <c r="JSR303" s="730"/>
      <c r="JSS303" s="730"/>
      <c r="JST303" s="730"/>
      <c r="JSU303" s="730"/>
      <c r="JSV303" s="730"/>
      <c r="JSW303" s="730"/>
      <c r="JSX303" s="730"/>
      <c r="JSY303" s="730"/>
      <c r="JSZ303" s="730"/>
      <c r="JTA303" s="730"/>
      <c r="JTB303" s="730"/>
      <c r="JTC303" s="730"/>
      <c r="JTD303" s="730"/>
      <c r="JTE303" s="730"/>
      <c r="JTF303" s="730"/>
      <c r="JTG303" s="730"/>
      <c r="JTH303" s="730"/>
      <c r="JTI303" s="730"/>
      <c r="JTJ303" s="730"/>
      <c r="JTK303" s="730"/>
      <c r="JTL303" s="730"/>
      <c r="JTM303" s="730"/>
      <c r="JTN303" s="730"/>
      <c r="JTO303" s="730"/>
      <c r="JTP303" s="730"/>
      <c r="JTQ303" s="730"/>
      <c r="JTR303" s="730"/>
      <c r="JTS303" s="730"/>
      <c r="JTT303" s="730"/>
      <c r="JTU303" s="730"/>
      <c r="JTV303" s="730"/>
      <c r="JTW303" s="730"/>
      <c r="JTX303" s="730"/>
      <c r="JTY303" s="730"/>
      <c r="JTZ303" s="730"/>
      <c r="JUA303" s="730"/>
      <c r="JUB303" s="730"/>
      <c r="JUC303" s="730"/>
      <c r="JUD303" s="730"/>
      <c r="JUE303" s="730"/>
      <c r="JUF303" s="730"/>
      <c r="JUG303" s="730"/>
      <c r="JUH303" s="730"/>
      <c r="JUI303" s="730"/>
      <c r="JUJ303" s="730"/>
      <c r="JUK303" s="730"/>
      <c r="JUL303" s="730"/>
      <c r="JUM303" s="730"/>
      <c r="JUN303" s="730"/>
      <c r="JUO303" s="730"/>
      <c r="JUP303" s="730"/>
      <c r="JUQ303" s="730"/>
      <c r="JUR303" s="730"/>
      <c r="JUS303" s="730"/>
      <c r="JUT303" s="730"/>
      <c r="JUU303" s="730"/>
      <c r="JUV303" s="730"/>
      <c r="JUW303" s="730"/>
      <c r="JUX303" s="730"/>
      <c r="JUY303" s="730"/>
      <c r="JUZ303" s="730"/>
      <c r="JVA303" s="730"/>
      <c r="JVB303" s="730"/>
      <c r="JVC303" s="730"/>
      <c r="JVD303" s="730"/>
      <c r="JVE303" s="730"/>
      <c r="JVF303" s="730"/>
      <c r="JVG303" s="730"/>
      <c r="JVH303" s="730"/>
      <c r="JVI303" s="730"/>
      <c r="JVJ303" s="730"/>
      <c r="JVK303" s="730"/>
      <c r="JVL303" s="730"/>
      <c r="JVM303" s="730"/>
      <c r="JVN303" s="730"/>
      <c r="JVO303" s="730"/>
      <c r="JVP303" s="730"/>
      <c r="JVQ303" s="730"/>
      <c r="JVR303" s="730"/>
      <c r="JVS303" s="730"/>
      <c r="JVT303" s="730"/>
      <c r="JVU303" s="730"/>
      <c r="JVV303" s="730"/>
      <c r="JVW303" s="730"/>
      <c r="JVX303" s="730"/>
      <c r="JVY303" s="730"/>
      <c r="JVZ303" s="730"/>
      <c r="JWA303" s="730"/>
      <c r="JWB303" s="730"/>
      <c r="JWC303" s="730"/>
      <c r="JWD303" s="730"/>
      <c r="JWE303" s="730"/>
      <c r="JWF303" s="730"/>
      <c r="JWG303" s="730"/>
      <c r="JWH303" s="730"/>
      <c r="JWI303" s="730"/>
      <c r="JWJ303" s="730"/>
      <c r="JWK303" s="730"/>
      <c r="JWL303" s="730"/>
      <c r="JWM303" s="730"/>
      <c r="JWN303" s="730"/>
      <c r="JWO303" s="730"/>
      <c r="JWP303" s="730"/>
      <c r="JWQ303" s="730"/>
      <c r="JWR303" s="730"/>
      <c r="JWS303" s="730"/>
      <c r="JWT303" s="730"/>
      <c r="JWU303" s="730"/>
      <c r="JWV303" s="730"/>
      <c r="JWW303" s="730"/>
      <c r="JWX303" s="730"/>
      <c r="JWY303" s="730"/>
      <c r="JWZ303" s="730"/>
      <c r="JXA303" s="730"/>
      <c r="JXB303" s="730"/>
      <c r="JXC303" s="730"/>
      <c r="JXD303" s="730"/>
      <c r="JXE303" s="730"/>
      <c r="JXF303" s="730"/>
      <c r="JXG303" s="730"/>
      <c r="JXH303" s="730"/>
      <c r="JXI303" s="730"/>
      <c r="JXJ303" s="730"/>
      <c r="JXK303" s="730"/>
      <c r="JXL303" s="730"/>
      <c r="JXM303" s="730"/>
      <c r="JXN303" s="730"/>
      <c r="JXO303" s="730"/>
      <c r="JXP303" s="730"/>
      <c r="JXQ303" s="730"/>
      <c r="JXR303" s="730"/>
      <c r="JXS303" s="730"/>
      <c r="JXT303" s="730"/>
      <c r="JXU303" s="730"/>
      <c r="JXV303" s="730"/>
      <c r="JXW303" s="730"/>
      <c r="JXX303" s="730"/>
      <c r="JXY303" s="730"/>
      <c r="JXZ303" s="730"/>
      <c r="JYA303" s="730"/>
      <c r="JYB303" s="730"/>
      <c r="JYC303" s="730"/>
      <c r="JYD303" s="730"/>
      <c r="JYE303" s="730"/>
      <c r="JYF303" s="730"/>
      <c r="JYG303" s="730"/>
      <c r="JYH303" s="730"/>
      <c r="JYI303" s="730"/>
      <c r="JYJ303" s="730"/>
      <c r="JYK303" s="730"/>
      <c r="JYL303" s="730"/>
      <c r="JYM303" s="730"/>
      <c r="JYN303" s="730"/>
      <c r="JYO303" s="730"/>
      <c r="JYP303" s="730"/>
      <c r="JYQ303" s="730"/>
      <c r="JYR303" s="730"/>
      <c r="JYS303" s="730"/>
      <c r="JYT303" s="730"/>
      <c r="JYU303" s="730"/>
      <c r="JYV303" s="730"/>
      <c r="JYW303" s="730"/>
      <c r="JYX303" s="730"/>
      <c r="JYY303" s="730"/>
      <c r="JYZ303" s="730"/>
      <c r="JZA303" s="730"/>
      <c r="JZB303" s="730"/>
      <c r="JZC303" s="730"/>
      <c r="JZD303" s="730"/>
      <c r="JZE303" s="730"/>
      <c r="JZF303" s="730"/>
      <c r="JZG303" s="730"/>
      <c r="JZH303" s="730"/>
      <c r="JZI303" s="730"/>
      <c r="JZJ303" s="730"/>
      <c r="JZK303" s="730"/>
      <c r="JZL303" s="730"/>
      <c r="JZM303" s="730"/>
      <c r="JZN303" s="730"/>
      <c r="JZO303" s="730"/>
      <c r="JZP303" s="730"/>
      <c r="JZQ303" s="730"/>
      <c r="JZR303" s="730"/>
      <c r="JZS303" s="730"/>
      <c r="JZT303" s="730"/>
      <c r="JZU303" s="730"/>
      <c r="JZV303" s="730"/>
      <c r="JZW303" s="730"/>
      <c r="JZX303" s="730"/>
      <c r="JZY303" s="730"/>
      <c r="JZZ303" s="730"/>
      <c r="KAA303" s="730"/>
      <c r="KAB303" s="730"/>
      <c r="KAC303" s="730"/>
      <c r="KAD303" s="730"/>
      <c r="KAE303" s="730"/>
      <c r="KAF303" s="730"/>
      <c r="KAG303" s="730"/>
      <c r="KAH303" s="730"/>
      <c r="KAI303" s="730"/>
      <c r="KAJ303" s="730"/>
      <c r="KAK303" s="730"/>
      <c r="KAL303" s="730"/>
      <c r="KAM303" s="730"/>
      <c r="KAN303" s="730"/>
      <c r="KAO303" s="730"/>
      <c r="KAP303" s="730"/>
      <c r="KAQ303" s="730"/>
      <c r="KAR303" s="730"/>
      <c r="KAS303" s="730"/>
      <c r="KAT303" s="730"/>
      <c r="KAU303" s="730"/>
      <c r="KAV303" s="730"/>
      <c r="KAW303" s="730"/>
      <c r="KAX303" s="730"/>
      <c r="KAY303" s="730"/>
      <c r="KAZ303" s="730"/>
      <c r="KBA303" s="730"/>
      <c r="KBB303" s="730"/>
      <c r="KBC303" s="730"/>
      <c r="KBD303" s="730"/>
      <c r="KBE303" s="730"/>
      <c r="KBF303" s="730"/>
      <c r="KBG303" s="730"/>
      <c r="KBH303" s="730"/>
      <c r="KBI303" s="730"/>
      <c r="KBJ303" s="730"/>
      <c r="KBK303" s="730"/>
      <c r="KBL303" s="730"/>
      <c r="KBM303" s="730"/>
      <c r="KBN303" s="730"/>
      <c r="KBO303" s="730"/>
      <c r="KBP303" s="730"/>
      <c r="KBQ303" s="730"/>
      <c r="KBR303" s="730"/>
      <c r="KBS303" s="730"/>
      <c r="KBT303" s="730"/>
      <c r="KBU303" s="730"/>
      <c r="KBV303" s="730"/>
      <c r="KBW303" s="730"/>
      <c r="KBX303" s="730"/>
      <c r="KBY303" s="730"/>
      <c r="KBZ303" s="730"/>
      <c r="KCA303" s="730"/>
      <c r="KCB303" s="730"/>
      <c r="KCC303" s="730"/>
      <c r="KCD303" s="730"/>
      <c r="KCE303" s="730"/>
      <c r="KCF303" s="730"/>
      <c r="KCG303" s="730"/>
      <c r="KCH303" s="730"/>
      <c r="KCI303" s="730"/>
      <c r="KCJ303" s="730"/>
      <c r="KCK303" s="730"/>
      <c r="KCL303" s="730"/>
      <c r="KCM303" s="730"/>
      <c r="KCN303" s="730"/>
      <c r="KCO303" s="730"/>
      <c r="KCP303" s="730"/>
      <c r="KCQ303" s="730"/>
      <c r="KCR303" s="730"/>
      <c r="KCS303" s="730"/>
      <c r="KCT303" s="730"/>
      <c r="KCU303" s="730"/>
      <c r="KCV303" s="730"/>
      <c r="KCW303" s="730"/>
      <c r="KCX303" s="730"/>
      <c r="KCY303" s="730"/>
      <c r="KCZ303" s="730"/>
      <c r="KDA303" s="730"/>
      <c r="KDB303" s="730"/>
      <c r="KDC303" s="730"/>
      <c r="KDD303" s="730"/>
      <c r="KDE303" s="730"/>
      <c r="KDF303" s="730"/>
      <c r="KDG303" s="730"/>
      <c r="KDH303" s="730"/>
      <c r="KDI303" s="730"/>
      <c r="KDJ303" s="730"/>
      <c r="KDK303" s="730"/>
      <c r="KDL303" s="730"/>
      <c r="KDM303" s="730"/>
      <c r="KDN303" s="730"/>
      <c r="KDO303" s="730"/>
      <c r="KDP303" s="730"/>
      <c r="KDQ303" s="730"/>
      <c r="KDR303" s="730"/>
      <c r="KDS303" s="730"/>
      <c r="KDT303" s="730"/>
      <c r="KDU303" s="730"/>
      <c r="KDV303" s="730"/>
      <c r="KDW303" s="730"/>
      <c r="KDX303" s="730"/>
      <c r="KDY303" s="730"/>
      <c r="KDZ303" s="730"/>
      <c r="KEA303" s="730"/>
      <c r="KEB303" s="730"/>
      <c r="KEC303" s="730"/>
      <c r="KED303" s="730"/>
      <c r="KEE303" s="730"/>
      <c r="KEF303" s="730"/>
      <c r="KEG303" s="730"/>
      <c r="KEH303" s="730"/>
      <c r="KEI303" s="730"/>
      <c r="KEJ303" s="730"/>
      <c r="KEK303" s="730"/>
      <c r="KEL303" s="730"/>
      <c r="KEM303" s="730"/>
      <c r="KEN303" s="730"/>
      <c r="KEO303" s="730"/>
      <c r="KEP303" s="730"/>
      <c r="KEQ303" s="730"/>
      <c r="KER303" s="730"/>
      <c r="KES303" s="730"/>
      <c r="KET303" s="730"/>
      <c r="KEU303" s="730"/>
      <c r="KEV303" s="730"/>
      <c r="KEW303" s="730"/>
      <c r="KEX303" s="730"/>
      <c r="KEY303" s="730"/>
      <c r="KEZ303" s="730"/>
      <c r="KFA303" s="730"/>
      <c r="KFB303" s="730"/>
      <c r="KFC303" s="730"/>
      <c r="KFD303" s="730"/>
      <c r="KFE303" s="730"/>
      <c r="KFF303" s="730"/>
      <c r="KFG303" s="730"/>
      <c r="KFH303" s="730"/>
      <c r="KFI303" s="730"/>
      <c r="KFJ303" s="730"/>
      <c r="KFK303" s="730"/>
      <c r="KFL303" s="730"/>
      <c r="KFM303" s="730"/>
      <c r="KFN303" s="730"/>
      <c r="KFO303" s="730"/>
      <c r="KFP303" s="730"/>
      <c r="KFQ303" s="730"/>
      <c r="KFR303" s="730"/>
      <c r="KFS303" s="730"/>
      <c r="KFT303" s="730"/>
      <c r="KFU303" s="730"/>
      <c r="KFV303" s="730"/>
      <c r="KFW303" s="730"/>
      <c r="KFX303" s="730"/>
      <c r="KFY303" s="730"/>
      <c r="KFZ303" s="730"/>
      <c r="KGA303" s="730"/>
      <c r="KGB303" s="730"/>
      <c r="KGC303" s="730"/>
      <c r="KGD303" s="730"/>
      <c r="KGE303" s="730"/>
      <c r="KGF303" s="730"/>
      <c r="KGG303" s="730"/>
      <c r="KGH303" s="730"/>
      <c r="KGI303" s="730"/>
      <c r="KGJ303" s="730"/>
      <c r="KGK303" s="730"/>
      <c r="KGL303" s="730"/>
      <c r="KGM303" s="730"/>
      <c r="KGN303" s="730"/>
      <c r="KGO303" s="730"/>
      <c r="KGP303" s="730"/>
      <c r="KGQ303" s="730"/>
      <c r="KGR303" s="730"/>
      <c r="KGS303" s="730"/>
      <c r="KGT303" s="730"/>
      <c r="KGU303" s="730"/>
      <c r="KGV303" s="730"/>
      <c r="KGW303" s="730"/>
      <c r="KGX303" s="730"/>
      <c r="KGY303" s="730"/>
      <c r="KGZ303" s="730"/>
      <c r="KHA303" s="730"/>
      <c r="KHB303" s="730"/>
      <c r="KHC303" s="730"/>
      <c r="KHD303" s="730"/>
      <c r="KHE303" s="730"/>
      <c r="KHF303" s="730"/>
      <c r="KHG303" s="730"/>
      <c r="KHH303" s="730"/>
      <c r="KHI303" s="730"/>
      <c r="KHJ303" s="730"/>
      <c r="KHK303" s="730"/>
      <c r="KHL303" s="730"/>
      <c r="KHM303" s="730"/>
      <c r="KHN303" s="730"/>
      <c r="KHO303" s="730"/>
      <c r="KHP303" s="730"/>
      <c r="KHQ303" s="730"/>
      <c r="KHR303" s="730"/>
      <c r="KHS303" s="730"/>
      <c r="KHT303" s="730"/>
      <c r="KHU303" s="730"/>
      <c r="KHV303" s="730"/>
      <c r="KHW303" s="730"/>
      <c r="KHX303" s="730"/>
      <c r="KHY303" s="730"/>
      <c r="KHZ303" s="730"/>
      <c r="KIA303" s="730"/>
      <c r="KIB303" s="730"/>
      <c r="KIC303" s="730"/>
      <c r="KID303" s="730"/>
      <c r="KIE303" s="730"/>
      <c r="KIF303" s="730"/>
      <c r="KIG303" s="730"/>
      <c r="KIH303" s="730"/>
      <c r="KII303" s="730"/>
      <c r="KIJ303" s="730"/>
      <c r="KIK303" s="730"/>
      <c r="KIL303" s="730"/>
      <c r="KIM303" s="730"/>
      <c r="KIN303" s="730"/>
      <c r="KIO303" s="730"/>
      <c r="KIP303" s="730"/>
      <c r="KIQ303" s="730"/>
      <c r="KIR303" s="730"/>
      <c r="KIS303" s="730"/>
      <c r="KIT303" s="730"/>
      <c r="KIU303" s="730"/>
      <c r="KIV303" s="730"/>
      <c r="KIW303" s="730"/>
      <c r="KIX303" s="730"/>
      <c r="KIY303" s="730"/>
      <c r="KIZ303" s="730"/>
      <c r="KJA303" s="730"/>
      <c r="KJB303" s="730"/>
      <c r="KJC303" s="730"/>
      <c r="KJD303" s="730"/>
      <c r="KJE303" s="730"/>
      <c r="KJF303" s="730"/>
      <c r="KJG303" s="730"/>
      <c r="KJH303" s="730"/>
      <c r="KJI303" s="730"/>
      <c r="KJJ303" s="730"/>
      <c r="KJK303" s="730"/>
      <c r="KJL303" s="730"/>
      <c r="KJM303" s="730"/>
      <c r="KJN303" s="730"/>
      <c r="KJO303" s="730"/>
      <c r="KJP303" s="730"/>
      <c r="KJQ303" s="730"/>
      <c r="KJR303" s="730"/>
      <c r="KJS303" s="730"/>
      <c r="KJT303" s="730"/>
      <c r="KJU303" s="730"/>
      <c r="KJV303" s="730"/>
      <c r="KJW303" s="730"/>
      <c r="KJX303" s="730"/>
      <c r="KJY303" s="730"/>
      <c r="KJZ303" s="730"/>
      <c r="KKA303" s="730"/>
      <c r="KKB303" s="730"/>
      <c r="KKC303" s="730"/>
      <c r="KKD303" s="730"/>
      <c r="KKE303" s="730"/>
      <c r="KKF303" s="730"/>
      <c r="KKG303" s="730"/>
      <c r="KKH303" s="730"/>
      <c r="KKI303" s="730"/>
      <c r="KKJ303" s="730"/>
      <c r="KKK303" s="730"/>
      <c r="KKL303" s="730"/>
      <c r="KKM303" s="730"/>
      <c r="KKN303" s="730"/>
      <c r="KKO303" s="730"/>
      <c r="KKP303" s="730"/>
      <c r="KKQ303" s="730"/>
      <c r="KKR303" s="730"/>
      <c r="KKS303" s="730"/>
      <c r="KKT303" s="730"/>
      <c r="KKU303" s="730"/>
      <c r="KKV303" s="730"/>
      <c r="KKW303" s="730"/>
      <c r="KKX303" s="730"/>
      <c r="KKY303" s="730"/>
      <c r="KKZ303" s="730"/>
      <c r="KLA303" s="730"/>
      <c r="KLB303" s="730"/>
      <c r="KLC303" s="730"/>
      <c r="KLD303" s="730"/>
      <c r="KLE303" s="730"/>
      <c r="KLF303" s="730"/>
      <c r="KLG303" s="730"/>
      <c r="KLH303" s="730"/>
      <c r="KLI303" s="730"/>
      <c r="KLJ303" s="730"/>
      <c r="KLK303" s="730"/>
      <c r="KLL303" s="730"/>
      <c r="KLM303" s="730"/>
      <c r="KLN303" s="730"/>
      <c r="KLO303" s="730"/>
      <c r="KLP303" s="730"/>
      <c r="KLQ303" s="730"/>
      <c r="KLR303" s="730"/>
      <c r="KLS303" s="730"/>
      <c r="KLT303" s="730"/>
      <c r="KLU303" s="730"/>
      <c r="KLV303" s="730"/>
      <c r="KLW303" s="730"/>
      <c r="KLX303" s="730"/>
      <c r="KLY303" s="730"/>
      <c r="KLZ303" s="730"/>
      <c r="KMA303" s="730"/>
      <c r="KMB303" s="730"/>
      <c r="KMC303" s="730"/>
      <c r="KMD303" s="730"/>
      <c r="KME303" s="730"/>
      <c r="KMF303" s="730"/>
      <c r="KMG303" s="730"/>
      <c r="KMH303" s="730"/>
      <c r="KMI303" s="730"/>
      <c r="KMJ303" s="730"/>
      <c r="KMK303" s="730"/>
      <c r="KML303" s="730"/>
      <c r="KMM303" s="730"/>
      <c r="KMN303" s="730"/>
      <c r="KMO303" s="730"/>
      <c r="KMP303" s="730"/>
      <c r="KMQ303" s="730"/>
      <c r="KMR303" s="730"/>
      <c r="KMS303" s="730"/>
      <c r="KMT303" s="730"/>
      <c r="KMU303" s="730"/>
      <c r="KMV303" s="730"/>
      <c r="KMW303" s="730"/>
      <c r="KMX303" s="730"/>
      <c r="KMY303" s="730"/>
      <c r="KMZ303" s="730"/>
      <c r="KNA303" s="730"/>
      <c r="KNB303" s="730"/>
      <c r="KNC303" s="730"/>
      <c r="KND303" s="730"/>
      <c r="KNE303" s="730"/>
      <c r="KNF303" s="730"/>
      <c r="KNG303" s="730"/>
      <c r="KNH303" s="730"/>
      <c r="KNI303" s="730"/>
      <c r="KNJ303" s="730"/>
      <c r="KNK303" s="730"/>
      <c r="KNL303" s="730"/>
      <c r="KNM303" s="730"/>
      <c r="KNN303" s="730"/>
      <c r="KNO303" s="730"/>
      <c r="KNP303" s="730"/>
      <c r="KNQ303" s="730"/>
      <c r="KNR303" s="730"/>
      <c r="KNS303" s="730"/>
      <c r="KNT303" s="730"/>
      <c r="KNU303" s="730"/>
      <c r="KNV303" s="730"/>
      <c r="KNW303" s="730"/>
      <c r="KNX303" s="730"/>
      <c r="KNY303" s="730"/>
      <c r="KNZ303" s="730"/>
      <c r="KOA303" s="730"/>
      <c r="KOB303" s="730"/>
      <c r="KOC303" s="730"/>
      <c r="KOD303" s="730"/>
      <c r="KOE303" s="730"/>
      <c r="KOF303" s="730"/>
      <c r="KOG303" s="730"/>
      <c r="KOH303" s="730"/>
      <c r="KOI303" s="730"/>
      <c r="KOJ303" s="730"/>
      <c r="KOK303" s="730"/>
      <c r="KOL303" s="730"/>
      <c r="KOM303" s="730"/>
      <c r="KON303" s="730"/>
      <c r="KOO303" s="730"/>
      <c r="KOP303" s="730"/>
      <c r="KOQ303" s="730"/>
      <c r="KOR303" s="730"/>
      <c r="KOS303" s="730"/>
      <c r="KOT303" s="730"/>
      <c r="KOU303" s="730"/>
      <c r="KOV303" s="730"/>
      <c r="KOW303" s="730"/>
      <c r="KOX303" s="730"/>
      <c r="KOY303" s="730"/>
      <c r="KOZ303" s="730"/>
      <c r="KPA303" s="730"/>
      <c r="KPB303" s="730"/>
      <c r="KPC303" s="730"/>
      <c r="KPD303" s="730"/>
      <c r="KPE303" s="730"/>
      <c r="KPF303" s="730"/>
      <c r="KPG303" s="730"/>
      <c r="KPH303" s="730"/>
      <c r="KPI303" s="730"/>
      <c r="KPJ303" s="730"/>
      <c r="KPK303" s="730"/>
      <c r="KPL303" s="730"/>
      <c r="KPM303" s="730"/>
      <c r="KPN303" s="730"/>
      <c r="KPO303" s="730"/>
      <c r="KPP303" s="730"/>
      <c r="KPQ303" s="730"/>
      <c r="KPR303" s="730"/>
      <c r="KPS303" s="730"/>
      <c r="KPT303" s="730"/>
      <c r="KPU303" s="730"/>
      <c r="KPV303" s="730"/>
      <c r="KPW303" s="730"/>
      <c r="KPX303" s="730"/>
      <c r="KPY303" s="730"/>
      <c r="KPZ303" s="730"/>
      <c r="KQA303" s="730"/>
      <c r="KQB303" s="730"/>
      <c r="KQC303" s="730"/>
      <c r="KQD303" s="730"/>
      <c r="KQE303" s="730"/>
      <c r="KQF303" s="730"/>
      <c r="KQG303" s="730"/>
      <c r="KQH303" s="730"/>
      <c r="KQI303" s="730"/>
      <c r="KQJ303" s="730"/>
      <c r="KQK303" s="730"/>
      <c r="KQL303" s="730"/>
      <c r="KQM303" s="730"/>
      <c r="KQN303" s="730"/>
      <c r="KQO303" s="730"/>
      <c r="KQP303" s="730"/>
      <c r="KQQ303" s="730"/>
      <c r="KQR303" s="730"/>
      <c r="KQS303" s="730"/>
      <c r="KQT303" s="730"/>
      <c r="KQU303" s="730"/>
      <c r="KQV303" s="730"/>
      <c r="KQW303" s="730"/>
      <c r="KQX303" s="730"/>
      <c r="KQY303" s="730"/>
      <c r="KQZ303" s="730"/>
      <c r="KRA303" s="730"/>
      <c r="KRB303" s="730"/>
      <c r="KRC303" s="730"/>
      <c r="KRD303" s="730"/>
      <c r="KRE303" s="730"/>
      <c r="KRF303" s="730"/>
      <c r="KRG303" s="730"/>
      <c r="KRH303" s="730"/>
      <c r="KRI303" s="730"/>
      <c r="KRJ303" s="730"/>
      <c r="KRK303" s="730"/>
      <c r="KRL303" s="730"/>
      <c r="KRM303" s="730"/>
      <c r="KRN303" s="730"/>
      <c r="KRO303" s="730"/>
      <c r="KRP303" s="730"/>
      <c r="KRQ303" s="730"/>
      <c r="KRR303" s="730"/>
      <c r="KRS303" s="730"/>
      <c r="KRT303" s="730"/>
      <c r="KRU303" s="730"/>
      <c r="KRV303" s="730"/>
      <c r="KRW303" s="730"/>
      <c r="KRX303" s="730"/>
      <c r="KRY303" s="730"/>
      <c r="KRZ303" s="730"/>
      <c r="KSA303" s="730"/>
      <c r="KSB303" s="730"/>
      <c r="KSC303" s="730"/>
      <c r="KSD303" s="730"/>
      <c r="KSE303" s="730"/>
      <c r="KSF303" s="730"/>
      <c r="KSG303" s="730"/>
      <c r="KSH303" s="730"/>
      <c r="KSI303" s="730"/>
      <c r="KSJ303" s="730"/>
      <c r="KSK303" s="730"/>
      <c r="KSL303" s="730"/>
      <c r="KSM303" s="730"/>
      <c r="KSN303" s="730"/>
      <c r="KSO303" s="730"/>
      <c r="KSP303" s="730"/>
      <c r="KSQ303" s="730"/>
      <c r="KSR303" s="730"/>
      <c r="KSS303" s="730"/>
      <c r="KST303" s="730"/>
      <c r="KSU303" s="730"/>
      <c r="KSV303" s="730"/>
      <c r="KSW303" s="730"/>
      <c r="KSX303" s="730"/>
      <c r="KSY303" s="730"/>
      <c r="KSZ303" s="730"/>
      <c r="KTA303" s="730"/>
      <c r="KTB303" s="730"/>
      <c r="KTC303" s="730"/>
      <c r="KTD303" s="730"/>
      <c r="KTE303" s="730"/>
      <c r="KTF303" s="730"/>
      <c r="KTG303" s="730"/>
      <c r="KTH303" s="730"/>
      <c r="KTI303" s="730"/>
      <c r="KTJ303" s="730"/>
      <c r="KTK303" s="730"/>
      <c r="KTL303" s="730"/>
      <c r="KTM303" s="730"/>
      <c r="KTN303" s="730"/>
      <c r="KTO303" s="730"/>
      <c r="KTP303" s="730"/>
      <c r="KTQ303" s="730"/>
      <c r="KTR303" s="730"/>
      <c r="KTS303" s="730"/>
      <c r="KTT303" s="730"/>
      <c r="KTU303" s="730"/>
      <c r="KTV303" s="730"/>
      <c r="KTW303" s="730"/>
      <c r="KTX303" s="730"/>
      <c r="KTY303" s="730"/>
      <c r="KTZ303" s="730"/>
      <c r="KUA303" s="730"/>
      <c r="KUB303" s="730"/>
      <c r="KUC303" s="730"/>
      <c r="KUD303" s="730"/>
      <c r="KUE303" s="730"/>
      <c r="KUF303" s="730"/>
      <c r="KUG303" s="730"/>
      <c r="KUH303" s="730"/>
      <c r="KUI303" s="730"/>
      <c r="KUJ303" s="730"/>
      <c r="KUK303" s="730"/>
      <c r="KUL303" s="730"/>
      <c r="KUM303" s="730"/>
      <c r="KUN303" s="730"/>
      <c r="KUO303" s="730"/>
      <c r="KUP303" s="730"/>
      <c r="KUQ303" s="730"/>
      <c r="KUR303" s="730"/>
      <c r="KUS303" s="730"/>
      <c r="KUT303" s="730"/>
      <c r="KUU303" s="730"/>
      <c r="KUV303" s="730"/>
      <c r="KUW303" s="730"/>
      <c r="KUX303" s="730"/>
      <c r="KUY303" s="730"/>
      <c r="KUZ303" s="730"/>
      <c r="KVA303" s="730"/>
      <c r="KVB303" s="730"/>
      <c r="KVC303" s="730"/>
      <c r="KVD303" s="730"/>
      <c r="KVE303" s="730"/>
      <c r="KVF303" s="730"/>
      <c r="KVG303" s="730"/>
      <c r="KVH303" s="730"/>
      <c r="KVI303" s="730"/>
      <c r="KVJ303" s="730"/>
      <c r="KVK303" s="730"/>
      <c r="KVL303" s="730"/>
      <c r="KVM303" s="730"/>
      <c r="KVN303" s="730"/>
      <c r="KVO303" s="730"/>
      <c r="KVP303" s="730"/>
      <c r="KVQ303" s="730"/>
      <c r="KVR303" s="730"/>
      <c r="KVS303" s="730"/>
      <c r="KVT303" s="730"/>
      <c r="KVU303" s="730"/>
      <c r="KVV303" s="730"/>
      <c r="KVW303" s="730"/>
      <c r="KVX303" s="730"/>
      <c r="KVY303" s="730"/>
      <c r="KVZ303" s="730"/>
      <c r="KWA303" s="730"/>
      <c r="KWB303" s="730"/>
      <c r="KWC303" s="730"/>
      <c r="KWD303" s="730"/>
      <c r="KWE303" s="730"/>
      <c r="KWF303" s="730"/>
      <c r="KWG303" s="730"/>
      <c r="KWH303" s="730"/>
      <c r="KWI303" s="730"/>
      <c r="KWJ303" s="730"/>
      <c r="KWK303" s="730"/>
      <c r="KWL303" s="730"/>
      <c r="KWM303" s="730"/>
      <c r="KWN303" s="730"/>
      <c r="KWO303" s="730"/>
      <c r="KWP303" s="730"/>
      <c r="KWQ303" s="730"/>
      <c r="KWR303" s="730"/>
      <c r="KWS303" s="730"/>
      <c r="KWT303" s="730"/>
      <c r="KWU303" s="730"/>
      <c r="KWV303" s="730"/>
      <c r="KWW303" s="730"/>
      <c r="KWX303" s="730"/>
      <c r="KWY303" s="730"/>
      <c r="KWZ303" s="730"/>
      <c r="KXA303" s="730"/>
      <c r="KXB303" s="730"/>
      <c r="KXC303" s="730"/>
      <c r="KXD303" s="730"/>
      <c r="KXE303" s="730"/>
      <c r="KXF303" s="730"/>
      <c r="KXG303" s="730"/>
      <c r="KXH303" s="730"/>
      <c r="KXI303" s="730"/>
      <c r="KXJ303" s="730"/>
      <c r="KXK303" s="730"/>
      <c r="KXL303" s="730"/>
      <c r="KXM303" s="730"/>
      <c r="KXN303" s="730"/>
      <c r="KXO303" s="730"/>
      <c r="KXP303" s="730"/>
      <c r="KXQ303" s="730"/>
      <c r="KXR303" s="730"/>
      <c r="KXS303" s="730"/>
      <c r="KXT303" s="730"/>
      <c r="KXU303" s="730"/>
      <c r="KXV303" s="730"/>
      <c r="KXW303" s="730"/>
      <c r="KXX303" s="730"/>
      <c r="KXY303" s="730"/>
      <c r="KXZ303" s="730"/>
      <c r="KYA303" s="730"/>
      <c r="KYB303" s="730"/>
      <c r="KYC303" s="730"/>
      <c r="KYD303" s="730"/>
      <c r="KYE303" s="730"/>
      <c r="KYF303" s="730"/>
      <c r="KYG303" s="730"/>
      <c r="KYH303" s="730"/>
      <c r="KYI303" s="730"/>
      <c r="KYJ303" s="730"/>
      <c r="KYK303" s="730"/>
      <c r="KYL303" s="730"/>
      <c r="KYM303" s="730"/>
      <c r="KYN303" s="730"/>
      <c r="KYO303" s="730"/>
      <c r="KYP303" s="730"/>
      <c r="KYQ303" s="730"/>
      <c r="KYR303" s="730"/>
      <c r="KYS303" s="730"/>
      <c r="KYT303" s="730"/>
      <c r="KYU303" s="730"/>
      <c r="KYV303" s="730"/>
      <c r="KYW303" s="730"/>
      <c r="KYX303" s="730"/>
      <c r="KYY303" s="730"/>
      <c r="KYZ303" s="730"/>
      <c r="KZA303" s="730"/>
      <c r="KZB303" s="730"/>
      <c r="KZC303" s="730"/>
      <c r="KZD303" s="730"/>
      <c r="KZE303" s="730"/>
      <c r="KZF303" s="730"/>
      <c r="KZG303" s="730"/>
      <c r="KZH303" s="730"/>
      <c r="KZI303" s="730"/>
      <c r="KZJ303" s="730"/>
      <c r="KZK303" s="730"/>
      <c r="KZL303" s="730"/>
      <c r="KZM303" s="730"/>
      <c r="KZN303" s="730"/>
      <c r="KZO303" s="730"/>
      <c r="KZP303" s="730"/>
      <c r="KZQ303" s="730"/>
      <c r="KZR303" s="730"/>
      <c r="KZS303" s="730"/>
      <c r="KZT303" s="730"/>
      <c r="KZU303" s="730"/>
      <c r="KZV303" s="730"/>
      <c r="KZW303" s="730"/>
      <c r="KZX303" s="730"/>
      <c r="KZY303" s="730"/>
      <c r="KZZ303" s="730"/>
      <c r="LAA303" s="730"/>
      <c r="LAB303" s="730"/>
      <c r="LAC303" s="730"/>
      <c r="LAD303" s="730"/>
      <c r="LAE303" s="730"/>
      <c r="LAF303" s="730"/>
      <c r="LAG303" s="730"/>
      <c r="LAH303" s="730"/>
      <c r="LAI303" s="730"/>
      <c r="LAJ303" s="730"/>
      <c r="LAK303" s="730"/>
      <c r="LAL303" s="730"/>
      <c r="LAM303" s="730"/>
      <c r="LAN303" s="730"/>
      <c r="LAO303" s="730"/>
      <c r="LAP303" s="730"/>
      <c r="LAQ303" s="730"/>
      <c r="LAR303" s="730"/>
      <c r="LAS303" s="730"/>
      <c r="LAT303" s="730"/>
      <c r="LAU303" s="730"/>
      <c r="LAV303" s="730"/>
      <c r="LAW303" s="730"/>
      <c r="LAX303" s="730"/>
      <c r="LAY303" s="730"/>
      <c r="LAZ303" s="730"/>
      <c r="LBA303" s="730"/>
      <c r="LBB303" s="730"/>
      <c r="LBC303" s="730"/>
      <c r="LBD303" s="730"/>
      <c r="LBE303" s="730"/>
      <c r="LBF303" s="730"/>
      <c r="LBG303" s="730"/>
      <c r="LBH303" s="730"/>
      <c r="LBI303" s="730"/>
      <c r="LBJ303" s="730"/>
      <c r="LBK303" s="730"/>
      <c r="LBL303" s="730"/>
      <c r="LBM303" s="730"/>
      <c r="LBN303" s="730"/>
      <c r="LBO303" s="730"/>
      <c r="LBP303" s="730"/>
      <c r="LBQ303" s="730"/>
      <c r="LBR303" s="730"/>
      <c r="LBS303" s="730"/>
      <c r="LBT303" s="730"/>
      <c r="LBU303" s="730"/>
      <c r="LBV303" s="730"/>
      <c r="LBW303" s="730"/>
      <c r="LBX303" s="730"/>
      <c r="LBY303" s="730"/>
      <c r="LBZ303" s="730"/>
      <c r="LCA303" s="730"/>
      <c r="LCB303" s="730"/>
      <c r="LCC303" s="730"/>
      <c r="LCD303" s="730"/>
      <c r="LCE303" s="730"/>
      <c r="LCF303" s="730"/>
      <c r="LCG303" s="730"/>
      <c r="LCH303" s="730"/>
      <c r="LCI303" s="730"/>
      <c r="LCJ303" s="730"/>
      <c r="LCK303" s="730"/>
      <c r="LCL303" s="730"/>
      <c r="LCM303" s="730"/>
      <c r="LCN303" s="730"/>
      <c r="LCO303" s="730"/>
      <c r="LCP303" s="730"/>
      <c r="LCQ303" s="730"/>
      <c r="LCR303" s="730"/>
      <c r="LCS303" s="730"/>
      <c r="LCT303" s="730"/>
      <c r="LCU303" s="730"/>
      <c r="LCV303" s="730"/>
      <c r="LCW303" s="730"/>
      <c r="LCX303" s="730"/>
      <c r="LCY303" s="730"/>
      <c r="LCZ303" s="730"/>
      <c r="LDA303" s="730"/>
      <c r="LDB303" s="730"/>
      <c r="LDC303" s="730"/>
      <c r="LDD303" s="730"/>
      <c r="LDE303" s="730"/>
      <c r="LDF303" s="730"/>
      <c r="LDG303" s="730"/>
      <c r="LDH303" s="730"/>
      <c r="LDI303" s="730"/>
      <c r="LDJ303" s="730"/>
      <c r="LDK303" s="730"/>
      <c r="LDL303" s="730"/>
      <c r="LDM303" s="730"/>
      <c r="LDN303" s="730"/>
      <c r="LDO303" s="730"/>
      <c r="LDP303" s="730"/>
      <c r="LDQ303" s="730"/>
      <c r="LDR303" s="730"/>
      <c r="LDS303" s="730"/>
      <c r="LDT303" s="730"/>
      <c r="LDU303" s="730"/>
      <c r="LDV303" s="730"/>
      <c r="LDW303" s="730"/>
      <c r="LDX303" s="730"/>
      <c r="LDY303" s="730"/>
      <c r="LDZ303" s="730"/>
      <c r="LEA303" s="730"/>
      <c r="LEB303" s="730"/>
      <c r="LEC303" s="730"/>
      <c r="LED303" s="730"/>
      <c r="LEE303" s="730"/>
      <c r="LEF303" s="730"/>
      <c r="LEG303" s="730"/>
      <c r="LEH303" s="730"/>
      <c r="LEI303" s="730"/>
      <c r="LEJ303" s="730"/>
      <c r="LEK303" s="730"/>
      <c r="LEL303" s="730"/>
      <c r="LEM303" s="730"/>
      <c r="LEN303" s="730"/>
      <c r="LEO303" s="730"/>
      <c r="LEP303" s="730"/>
      <c r="LEQ303" s="730"/>
      <c r="LER303" s="730"/>
      <c r="LES303" s="730"/>
      <c r="LET303" s="730"/>
      <c r="LEU303" s="730"/>
      <c r="LEV303" s="730"/>
      <c r="LEW303" s="730"/>
      <c r="LEX303" s="730"/>
      <c r="LEY303" s="730"/>
      <c r="LEZ303" s="730"/>
      <c r="LFA303" s="730"/>
      <c r="LFB303" s="730"/>
      <c r="LFC303" s="730"/>
      <c r="LFD303" s="730"/>
      <c r="LFE303" s="730"/>
      <c r="LFF303" s="730"/>
      <c r="LFG303" s="730"/>
      <c r="LFH303" s="730"/>
      <c r="LFI303" s="730"/>
      <c r="LFJ303" s="730"/>
      <c r="LFK303" s="730"/>
      <c r="LFL303" s="730"/>
      <c r="LFM303" s="730"/>
      <c r="LFN303" s="730"/>
      <c r="LFO303" s="730"/>
      <c r="LFP303" s="730"/>
      <c r="LFQ303" s="730"/>
      <c r="LFR303" s="730"/>
      <c r="LFS303" s="730"/>
      <c r="LFT303" s="730"/>
      <c r="LFU303" s="730"/>
      <c r="LFV303" s="730"/>
      <c r="LFW303" s="730"/>
      <c r="LFX303" s="730"/>
      <c r="LFY303" s="730"/>
      <c r="LFZ303" s="730"/>
      <c r="LGA303" s="730"/>
      <c r="LGB303" s="730"/>
      <c r="LGC303" s="730"/>
      <c r="LGD303" s="730"/>
      <c r="LGE303" s="730"/>
      <c r="LGF303" s="730"/>
      <c r="LGG303" s="730"/>
      <c r="LGH303" s="730"/>
      <c r="LGI303" s="730"/>
      <c r="LGJ303" s="730"/>
      <c r="LGK303" s="730"/>
      <c r="LGL303" s="730"/>
      <c r="LGM303" s="730"/>
      <c r="LGN303" s="730"/>
      <c r="LGO303" s="730"/>
      <c r="LGP303" s="730"/>
      <c r="LGQ303" s="730"/>
      <c r="LGR303" s="730"/>
      <c r="LGS303" s="730"/>
      <c r="LGT303" s="730"/>
      <c r="LGU303" s="730"/>
      <c r="LGV303" s="730"/>
      <c r="LGW303" s="730"/>
      <c r="LGX303" s="730"/>
      <c r="LGY303" s="730"/>
      <c r="LGZ303" s="730"/>
      <c r="LHA303" s="730"/>
      <c r="LHB303" s="730"/>
      <c r="LHC303" s="730"/>
      <c r="LHD303" s="730"/>
      <c r="LHE303" s="730"/>
      <c r="LHF303" s="730"/>
      <c r="LHG303" s="730"/>
      <c r="LHH303" s="730"/>
      <c r="LHI303" s="730"/>
      <c r="LHJ303" s="730"/>
      <c r="LHK303" s="730"/>
      <c r="LHL303" s="730"/>
      <c r="LHM303" s="730"/>
      <c r="LHN303" s="730"/>
      <c r="LHO303" s="730"/>
      <c r="LHP303" s="730"/>
      <c r="LHQ303" s="730"/>
      <c r="LHR303" s="730"/>
      <c r="LHS303" s="730"/>
      <c r="LHT303" s="730"/>
      <c r="LHU303" s="730"/>
      <c r="LHV303" s="730"/>
      <c r="LHW303" s="730"/>
      <c r="LHX303" s="730"/>
      <c r="LHY303" s="730"/>
      <c r="LHZ303" s="730"/>
      <c r="LIA303" s="730"/>
      <c r="LIB303" s="730"/>
      <c r="LIC303" s="730"/>
      <c r="LID303" s="730"/>
      <c r="LIE303" s="730"/>
      <c r="LIF303" s="730"/>
      <c r="LIG303" s="730"/>
      <c r="LIH303" s="730"/>
      <c r="LII303" s="730"/>
      <c r="LIJ303" s="730"/>
      <c r="LIK303" s="730"/>
      <c r="LIL303" s="730"/>
      <c r="LIM303" s="730"/>
      <c r="LIN303" s="730"/>
      <c r="LIO303" s="730"/>
      <c r="LIP303" s="730"/>
      <c r="LIQ303" s="730"/>
      <c r="LIR303" s="730"/>
      <c r="LIS303" s="730"/>
      <c r="LIT303" s="730"/>
      <c r="LIU303" s="730"/>
      <c r="LIV303" s="730"/>
      <c r="LIW303" s="730"/>
      <c r="LIX303" s="730"/>
      <c r="LIY303" s="730"/>
      <c r="LIZ303" s="730"/>
      <c r="LJA303" s="730"/>
      <c r="LJB303" s="730"/>
      <c r="LJC303" s="730"/>
      <c r="LJD303" s="730"/>
      <c r="LJE303" s="730"/>
      <c r="LJF303" s="730"/>
      <c r="LJG303" s="730"/>
      <c r="LJH303" s="730"/>
      <c r="LJI303" s="730"/>
      <c r="LJJ303" s="730"/>
      <c r="LJK303" s="730"/>
      <c r="LJL303" s="730"/>
      <c r="LJM303" s="730"/>
      <c r="LJN303" s="730"/>
      <c r="LJO303" s="730"/>
      <c r="LJP303" s="730"/>
      <c r="LJQ303" s="730"/>
      <c r="LJR303" s="730"/>
      <c r="LJS303" s="730"/>
      <c r="LJT303" s="730"/>
      <c r="LJU303" s="730"/>
      <c r="LJV303" s="730"/>
      <c r="LJW303" s="730"/>
      <c r="LJX303" s="730"/>
      <c r="LJY303" s="730"/>
      <c r="LJZ303" s="730"/>
      <c r="LKA303" s="730"/>
      <c r="LKB303" s="730"/>
      <c r="LKC303" s="730"/>
      <c r="LKD303" s="730"/>
      <c r="LKE303" s="730"/>
      <c r="LKF303" s="730"/>
      <c r="LKG303" s="730"/>
      <c r="LKH303" s="730"/>
      <c r="LKI303" s="730"/>
      <c r="LKJ303" s="730"/>
      <c r="LKK303" s="730"/>
      <c r="LKL303" s="730"/>
      <c r="LKM303" s="730"/>
      <c r="LKN303" s="730"/>
      <c r="LKO303" s="730"/>
      <c r="LKP303" s="730"/>
      <c r="LKQ303" s="730"/>
      <c r="LKR303" s="730"/>
      <c r="LKS303" s="730"/>
      <c r="LKT303" s="730"/>
      <c r="LKU303" s="730"/>
      <c r="LKV303" s="730"/>
      <c r="LKW303" s="730"/>
      <c r="LKX303" s="730"/>
      <c r="LKY303" s="730"/>
      <c r="LKZ303" s="730"/>
      <c r="LLA303" s="730"/>
      <c r="LLB303" s="730"/>
      <c r="LLC303" s="730"/>
      <c r="LLD303" s="730"/>
      <c r="LLE303" s="730"/>
      <c r="LLF303" s="730"/>
      <c r="LLG303" s="730"/>
      <c r="LLH303" s="730"/>
      <c r="LLI303" s="730"/>
      <c r="LLJ303" s="730"/>
      <c r="LLK303" s="730"/>
      <c r="LLL303" s="730"/>
      <c r="LLM303" s="730"/>
      <c r="LLN303" s="730"/>
      <c r="LLO303" s="730"/>
      <c r="LLP303" s="730"/>
      <c r="LLQ303" s="730"/>
      <c r="LLR303" s="730"/>
      <c r="LLS303" s="730"/>
      <c r="LLT303" s="730"/>
      <c r="LLU303" s="730"/>
      <c r="LLV303" s="730"/>
      <c r="LLW303" s="730"/>
      <c r="LLX303" s="730"/>
      <c r="LLY303" s="730"/>
      <c r="LLZ303" s="730"/>
      <c r="LMA303" s="730"/>
      <c r="LMB303" s="730"/>
      <c r="LMC303" s="730"/>
      <c r="LMD303" s="730"/>
      <c r="LME303" s="730"/>
      <c r="LMF303" s="730"/>
      <c r="LMG303" s="730"/>
      <c r="LMH303" s="730"/>
      <c r="LMI303" s="730"/>
      <c r="LMJ303" s="730"/>
      <c r="LMK303" s="730"/>
      <c r="LML303" s="730"/>
      <c r="LMM303" s="730"/>
      <c r="LMN303" s="730"/>
      <c r="LMO303" s="730"/>
      <c r="LMP303" s="730"/>
      <c r="LMQ303" s="730"/>
      <c r="LMR303" s="730"/>
      <c r="LMS303" s="730"/>
      <c r="LMT303" s="730"/>
      <c r="LMU303" s="730"/>
      <c r="LMV303" s="730"/>
      <c r="LMW303" s="730"/>
      <c r="LMX303" s="730"/>
      <c r="LMY303" s="730"/>
      <c r="LMZ303" s="730"/>
      <c r="LNA303" s="730"/>
      <c r="LNB303" s="730"/>
      <c r="LNC303" s="730"/>
      <c r="LND303" s="730"/>
      <c r="LNE303" s="730"/>
      <c r="LNF303" s="730"/>
      <c r="LNG303" s="730"/>
      <c r="LNH303" s="730"/>
      <c r="LNI303" s="730"/>
      <c r="LNJ303" s="730"/>
      <c r="LNK303" s="730"/>
      <c r="LNL303" s="730"/>
      <c r="LNM303" s="730"/>
      <c r="LNN303" s="730"/>
      <c r="LNO303" s="730"/>
      <c r="LNP303" s="730"/>
      <c r="LNQ303" s="730"/>
      <c r="LNR303" s="730"/>
      <c r="LNS303" s="730"/>
      <c r="LNT303" s="730"/>
      <c r="LNU303" s="730"/>
      <c r="LNV303" s="730"/>
      <c r="LNW303" s="730"/>
      <c r="LNX303" s="730"/>
      <c r="LNY303" s="730"/>
      <c r="LNZ303" s="730"/>
      <c r="LOA303" s="730"/>
      <c r="LOB303" s="730"/>
      <c r="LOC303" s="730"/>
      <c r="LOD303" s="730"/>
      <c r="LOE303" s="730"/>
      <c r="LOF303" s="730"/>
      <c r="LOG303" s="730"/>
      <c r="LOH303" s="730"/>
      <c r="LOI303" s="730"/>
      <c r="LOJ303" s="730"/>
      <c r="LOK303" s="730"/>
      <c r="LOL303" s="730"/>
      <c r="LOM303" s="730"/>
      <c r="LON303" s="730"/>
      <c r="LOO303" s="730"/>
      <c r="LOP303" s="730"/>
      <c r="LOQ303" s="730"/>
      <c r="LOR303" s="730"/>
      <c r="LOS303" s="730"/>
      <c r="LOT303" s="730"/>
      <c r="LOU303" s="730"/>
      <c r="LOV303" s="730"/>
      <c r="LOW303" s="730"/>
      <c r="LOX303" s="730"/>
      <c r="LOY303" s="730"/>
      <c r="LOZ303" s="730"/>
      <c r="LPA303" s="730"/>
      <c r="LPB303" s="730"/>
      <c r="LPC303" s="730"/>
      <c r="LPD303" s="730"/>
      <c r="LPE303" s="730"/>
      <c r="LPF303" s="730"/>
      <c r="LPG303" s="730"/>
      <c r="LPH303" s="730"/>
      <c r="LPI303" s="730"/>
      <c r="LPJ303" s="730"/>
      <c r="LPK303" s="730"/>
      <c r="LPL303" s="730"/>
      <c r="LPM303" s="730"/>
      <c r="LPN303" s="730"/>
      <c r="LPO303" s="730"/>
      <c r="LPP303" s="730"/>
      <c r="LPQ303" s="730"/>
      <c r="LPR303" s="730"/>
      <c r="LPS303" s="730"/>
      <c r="LPT303" s="730"/>
      <c r="LPU303" s="730"/>
      <c r="LPV303" s="730"/>
      <c r="LPW303" s="730"/>
      <c r="LPX303" s="730"/>
      <c r="LPY303" s="730"/>
      <c r="LPZ303" s="730"/>
      <c r="LQA303" s="730"/>
      <c r="LQB303" s="730"/>
      <c r="LQC303" s="730"/>
      <c r="LQD303" s="730"/>
      <c r="LQE303" s="730"/>
      <c r="LQF303" s="730"/>
      <c r="LQG303" s="730"/>
      <c r="LQH303" s="730"/>
      <c r="LQI303" s="730"/>
      <c r="LQJ303" s="730"/>
      <c r="LQK303" s="730"/>
      <c r="LQL303" s="730"/>
      <c r="LQM303" s="730"/>
      <c r="LQN303" s="730"/>
      <c r="LQO303" s="730"/>
      <c r="LQP303" s="730"/>
      <c r="LQQ303" s="730"/>
      <c r="LQR303" s="730"/>
      <c r="LQS303" s="730"/>
      <c r="LQT303" s="730"/>
      <c r="LQU303" s="730"/>
      <c r="LQV303" s="730"/>
      <c r="LQW303" s="730"/>
      <c r="LQX303" s="730"/>
      <c r="LQY303" s="730"/>
      <c r="LQZ303" s="730"/>
      <c r="LRA303" s="730"/>
      <c r="LRB303" s="730"/>
      <c r="LRC303" s="730"/>
      <c r="LRD303" s="730"/>
      <c r="LRE303" s="730"/>
      <c r="LRF303" s="730"/>
      <c r="LRG303" s="730"/>
      <c r="LRH303" s="730"/>
      <c r="LRI303" s="730"/>
      <c r="LRJ303" s="730"/>
      <c r="LRK303" s="730"/>
      <c r="LRL303" s="730"/>
      <c r="LRM303" s="730"/>
      <c r="LRN303" s="730"/>
      <c r="LRO303" s="730"/>
      <c r="LRP303" s="730"/>
      <c r="LRQ303" s="730"/>
      <c r="LRR303" s="730"/>
      <c r="LRS303" s="730"/>
      <c r="LRT303" s="730"/>
      <c r="LRU303" s="730"/>
      <c r="LRV303" s="730"/>
      <c r="LRW303" s="730"/>
      <c r="LRX303" s="730"/>
      <c r="LRY303" s="730"/>
      <c r="LRZ303" s="730"/>
      <c r="LSA303" s="730"/>
      <c r="LSB303" s="730"/>
      <c r="LSC303" s="730"/>
      <c r="LSD303" s="730"/>
      <c r="LSE303" s="730"/>
      <c r="LSF303" s="730"/>
      <c r="LSG303" s="730"/>
      <c r="LSH303" s="730"/>
      <c r="LSI303" s="730"/>
      <c r="LSJ303" s="730"/>
      <c r="LSK303" s="730"/>
      <c r="LSL303" s="730"/>
      <c r="LSM303" s="730"/>
      <c r="LSN303" s="730"/>
      <c r="LSO303" s="730"/>
      <c r="LSP303" s="730"/>
      <c r="LSQ303" s="730"/>
      <c r="LSR303" s="730"/>
      <c r="LSS303" s="730"/>
      <c r="LST303" s="730"/>
      <c r="LSU303" s="730"/>
      <c r="LSV303" s="730"/>
      <c r="LSW303" s="730"/>
      <c r="LSX303" s="730"/>
      <c r="LSY303" s="730"/>
      <c r="LSZ303" s="730"/>
      <c r="LTA303" s="730"/>
      <c r="LTB303" s="730"/>
      <c r="LTC303" s="730"/>
      <c r="LTD303" s="730"/>
      <c r="LTE303" s="730"/>
      <c r="LTF303" s="730"/>
      <c r="LTG303" s="730"/>
      <c r="LTH303" s="730"/>
      <c r="LTI303" s="730"/>
      <c r="LTJ303" s="730"/>
      <c r="LTK303" s="730"/>
      <c r="LTL303" s="730"/>
      <c r="LTM303" s="730"/>
      <c r="LTN303" s="730"/>
      <c r="LTO303" s="730"/>
      <c r="LTP303" s="730"/>
      <c r="LTQ303" s="730"/>
      <c r="LTR303" s="730"/>
      <c r="LTS303" s="730"/>
      <c r="LTT303" s="730"/>
      <c r="LTU303" s="730"/>
      <c r="LTV303" s="730"/>
      <c r="LTW303" s="730"/>
      <c r="LTX303" s="730"/>
      <c r="LTY303" s="730"/>
      <c r="LTZ303" s="730"/>
      <c r="LUA303" s="730"/>
      <c r="LUB303" s="730"/>
      <c r="LUC303" s="730"/>
      <c r="LUD303" s="730"/>
      <c r="LUE303" s="730"/>
      <c r="LUF303" s="730"/>
      <c r="LUG303" s="730"/>
      <c r="LUH303" s="730"/>
      <c r="LUI303" s="730"/>
      <c r="LUJ303" s="730"/>
      <c r="LUK303" s="730"/>
      <c r="LUL303" s="730"/>
      <c r="LUM303" s="730"/>
      <c r="LUN303" s="730"/>
      <c r="LUO303" s="730"/>
      <c r="LUP303" s="730"/>
      <c r="LUQ303" s="730"/>
      <c r="LUR303" s="730"/>
      <c r="LUS303" s="730"/>
      <c r="LUT303" s="730"/>
      <c r="LUU303" s="730"/>
      <c r="LUV303" s="730"/>
      <c r="LUW303" s="730"/>
      <c r="LUX303" s="730"/>
      <c r="LUY303" s="730"/>
      <c r="LUZ303" s="730"/>
      <c r="LVA303" s="730"/>
      <c r="LVB303" s="730"/>
      <c r="LVC303" s="730"/>
      <c r="LVD303" s="730"/>
      <c r="LVE303" s="730"/>
      <c r="LVF303" s="730"/>
      <c r="LVG303" s="730"/>
      <c r="LVH303" s="730"/>
      <c r="LVI303" s="730"/>
      <c r="LVJ303" s="730"/>
      <c r="LVK303" s="730"/>
      <c r="LVL303" s="730"/>
      <c r="LVM303" s="730"/>
      <c r="LVN303" s="730"/>
      <c r="LVO303" s="730"/>
      <c r="LVP303" s="730"/>
      <c r="LVQ303" s="730"/>
      <c r="LVR303" s="730"/>
      <c r="LVS303" s="730"/>
      <c r="LVT303" s="730"/>
      <c r="LVU303" s="730"/>
      <c r="LVV303" s="730"/>
      <c r="LVW303" s="730"/>
      <c r="LVX303" s="730"/>
      <c r="LVY303" s="730"/>
      <c r="LVZ303" s="730"/>
      <c r="LWA303" s="730"/>
      <c r="LWB303" s="730"/>
      <c r="LWC303" s="730"/>
      <c r="LWD303" s="730"/>
      <c r="LWE303" s="730"/>
      <c r="LWF303" s="730"/>
      <c r="LWG303" s="730"/>
      <c r="LWH303" s="730"/>
      <c r="LWI303" s="730"/>
      <c r="LWJ303" s="730"/>
      <c r="LWK303" s="730"/>
      <c r="LWL303" s="730"/>
      <c r="LWM303" s="730"/>
      <c r="LWN303" s="730"/>
      <c r="LWO303" s="730"/>
      <c r="LWP303" s="730"/>
      <c r="LWQ303" s="730"/>
      <c r="LWR303" s="730"/>
      <c r="LWS303" s="730"/>
      <c r="LWT303" s="730"/>
      <c r="LWU303" s="730"/>
      <c r="LWV303" s="730"/>
      <c r="LWW303" s="730"/>
      <c r="LWX303" s="730"/>
      <c r="LWY303" s="730"/>
      <c r="LWZ303" s="730"/>
      <c r="LXA303" s="730"/>
      <c r="LXB303" s="730"/>
      <c r="LXC303" s="730"/>
      <c r="LXD303" s="730"/>
      <c r="LXE303" s="730"/>
      <c r="LXF303" s="730"/>
      <c r="LXG303" s="730"/>
      <c r="LXH303" s="730"/>
      <c r="LXI303" s="730"/>
      <c r="LXJ303" s="730"/>
      <c r="LXK303" s="730"/>
      <c r="LXL303" s="730"/>
      <c r="LXM303" s="730"/>
      <c r="LXN303" s="730"/>
      <c r="LXO303" s="730"/>
      <c r="LXP303" s="730"/>
      <c r="LXQ303" s="730"/>
      <c r="LXR303" s="730"/>
      <c r="LXS303" s="730"/>
      <c r="LXT303" s="730"/>
      <c r="LXU303" s="730"/>
      <c r="LXV303" s="730"/>
      <c r="LXW303" s="730"/>
      <c r="LXX303" s="730"/>
      <c r="LXY303" s="730"/>
      <c r="LXZ303" s="730"/>
      <c r="LYA303" s="730"/>
      <c r="LYB303" s="730"/>
      <c r="LYC303" s="730"/>
      <c r="LYD303" s="730"/>
      <c r="LYE303" s="730"/>
      <c r="LYF303" s="730"/>
      <c r="LYG303" s="730"/>
      <c r="LYH303" s="730"/>
      <c r="LYI303" s="730"/>
      <c r="LYJ303" s="730"/>
      <c r="LYK303" s="730"/>
      <c r="LYL303" s="730"/>
      <c r="LYM303" s="730"/>
      <c r="LYN303" s="730"/>
      <c r="LYO303" s="730"/>
      <c r="LYP303" s="730"/>
      <c r="LYQ303" s="730"/>
      <c r="LYR303" s="730"/>
      <c r="LYS303" s="730"/>
      <c r="LYT303" s="730"/>
      <c r="LYU303" s="730"/>
      <c r="LYV303" s="730"/>
      <c r="LYW303" s="730"/>
      <c r="LYX303" s="730"/>
      <c r="LYY303" s="730"/>
      <c r="LYZ303" s="730"/>
      <c r="LZA303" s="730"/>
      <c r="LZB303" s="730"/>
      <c r="LZC303" s="730"/>
      <c r="LZD303" s="730"/>
      <c r="LZE303" s="730"/>
      <c r="LZF303" s="730"/>
      <c r="LZG303" s="730"/>
      <c r="LZH303" s="730"/>
      <c r="LZI303" s="730"/>
      <c r="LZJ303" s="730"/>
      <c r="LZK303" s="730"/>
      <c r="LZL303" s="730"/>
      <c r="LZM303" s="730"/>
      <c r="LZN303" s="730"/>
      <c r="LZO303" s="730"/>
      <c r="LZP303" s="730"/>
      <c r="LZQ303" s="730"/>
      <c r="LZR303" s="730"/>
      <c r="LZS303" s="730"/>
      <c r="LZT303" s="730"/>
      <c r="LZU303" s="730"/>
      <c r="LZV303" s="730"/>
      <c r="LZW303" s="730"/>
      <c r="LZX303" s="730"/>
      <c r="LZY303" s="730"/>
      <c r="LZZ303" s="730"/>
      <c r="MAA303" s="730"/>
      <c r="MAB303" s="730"/>
      <c r="MAC303" s="730"/>
      <c r="MAD303" s="730"/>
      <c r="MAE303" s="730"/>
      <c r="MAF303" s="730"/>
      <c r="MAG303" s="730"/>
      <c r="MAH303" s="730"/>
      <c r="MAI303" s="730"/>
      <c r="MAJ303" s="730"/>
      <c r="MAK303" s="730"/>
      <c r="MAL303" s="730"/>
      <c r="MAM303" s="730"/>
      <c r="MAN303" s="730"/>
      <c r="MAO303" s="730"/>
      <c r="MAP303" s="730"/>
      <c r="MAQ303" s="730"/>
      <c r="MAR303" s="730"/>
      <c r="MAS303" s="730"/>
      <c r="MAT303" s="730"/>
      <c r="MAU303" s="730"/>
      <c r="MAV303" s="730"/>
      <c r="MAW303" s="730"/>
      <c r="MAX303" s="730"/>
      <c r="MAY303" s="730"/>
      <c r="MAZ303" s="730"/>
      <c r="MBA303" s="730"/>
      <c r="MBB303" s="730"/>
      <c r="MBC303" s="730"/>
      <c r="MBD303" s="730"/>
      <c r="MBE303" s="730"/>
      <c r="MBF303" s="730"/>
      <c r="MBG303" s="730"/>
      <c r="MBH303" s="730"/>
      <c r="MBI303" s="730"/>
      <c r="MBJ303" s="730"/>
      <c r="MBK303" s="730"/>
      <c r="MBL303" s="730"/>
      <c r="MBM303" s="730"/>
      <c r="MBN303" s="730"/>
      <c r="MBO303" s="730"/>
      <c r="MBP303" s="730"/>
      <c r="MBQ303" s="730"/>
      <c r="MBR303" s="730"/>
      <c r="MBS303" s="730"/>
      <c r="MBT303" s="730"/>
      <c r="MBU303" s="730"/>
      <c r="MBV303" s="730"/>
      <c r="MBW303" s="730"/>
      <c r="MBX303" s="730"/>
      <c r="MBY303" s="730"/>
      <c r="MBZ303" s="730"/>
      <c r="MCA303" s="730"/>
      <c r="MCB303" s="730"/>
      <c r="MCC303" s="730"/>
      <c r="MCD303" s="730"/>
      <c r="MCE303" s="730"/>
      <c r="MCF303" s="730"/>
      <c r="MCG303" s="730"/>
      <c r="MCH303" s="730"/>
      <c r="MCI303" s="730"/>
      <c r="MCJ303" s="730"/>
      <c r="MCK303" s="730"/>
      <c r="MCL303" s="730"/>
      <c r="MCM303" s="730"/>
      <c r="MCN303" s="730"/>
      <c r="MCO303" s="730"/>
      <c r="MCP303" s="730"/>
      <c r="MCQ303" s="730"/>
      <c r="MCR303" s="730"/>
      <c r="MCS303" s="730"/>
      <c r="MCT303" s="730"/>
      <c r="MCU303" s="730"/>
      <c r="MCV303" s="730"/>
      <c r="MCW303" s="730"/>
      <c r="MCX303" s="730"/>
      <c r="MCY303" s="730"/>
      <c r="MCZ303" s="730"/>
      <c r="MDA303" s="730"/>
      <c r="MDB303" s="730"/>
      <c r="MDC303" s="730"/>
      <c r="MDD303" s="730"/>
      <c r="MDE303" s="730"/>
      <c r="MDF303" s="730"/>
      <c r="MDG303" s="730"/>
      <c r="MDH303" s="730"/>
      <c r="MDI303" s="730"/>
      <c r="MDJ303" s="730"/>
      <c r="MDK303" s="730"/>
      <c r="MDL303" s="730"/>
      <c r="MDM303" s="730"/>
      <c r="MDN303" s="730"/>
      <c r="MDO303" s="730"/>
      <c r="MDP303" s="730"/>
      <c r="MDQ303" s="730"/>
      <c r="MDR303" s="730"/>
      <c r="MDS303" s="730"/>
      <c r="MDT303" s="730"/>
      <c r="MDU303" s="730"/>
      <c r="MDV303" s="730"/>
      <c r="MDW303" s="730"/>
      <c r="MDX303" s="730"/>
      <c r="MDY303" s="730"/>
      <c r="MDZ303" s="730"/>
      <c r="MEA303" s="730"/>
      <c r="MEB303" s="730"/>
      <c r="MEC303" s="730"/>
      <c r="MED303" s="730"/>
      <c r="MEE303" s="730"/>
      <c r="MEF303" s="730"/>
      <c r="MEG303" s="730"/>
      <c r="MEH303" s="730"/>
      <c r="MEI303" s="730"/>
      <c r="MEJ303" s="730"/>
      <c r="MEK303" s="730"/>
      <c r="MEL303" s="730"/>
      <c r="MEM303" s="730"/>
      <c r="MEN303" s="730"/>
      <c r="MEO303" s="730"/>
      <c r="MEP303" s="730"/>
      <c r="MEQ303" s="730"/>
      <c r="MER303" s="730"/>
      <c r="MES303" s="730"/>
      <c r="MET303" s="730"/>
      <c r="MEU303" s="730"/>
      <c r="MEV303" s="730"/>
      <c r="MEW303" s="730"/>
      <c r="MEX303" s="730"/>
      <c r="MEY303" s="730"/>
      <c r="MEZ303" s="730"/>
      <c r="MFA303" s="730"/>
      <c r="MFB303" s="730"/>
      <c r="MFC303" s="730"/>
      <c r="MFD303" s="730"/>
      <c r="MFE303" s="730"/>
      <c r="MFF303" s="730"/>
      <c r="MFG303" s="730"/>
      <c r="MFH303" s="730"/>
      <c r="MFI303" s="730"/>
      <c r="MFJ303" s="730"/>
      <c r="MFK303" s="730"/>
      <c r="MFL303" s="730"/>
      <c r="MFM303" s="730"/>
      <c r="MFN303" s="730"/>
      <c r="MFO303" s="730"/>
      <c r="MFP303" s="730"/>
      <c r="MFQ303" s="730"/>
      <c r="MFR303" s="730"/>
      <c r="MFS303" s="730"/>
      <c r="MFT303" s="730"/>
      <c r="MFU303" s="730"/>
      <c r="MFV303" s="730"/>
      <c r="MFW303" s="730"/>
      <c r="MFX303" s="730"/>
      <c r="MFY303" s="730"/>
      <c r="MFZ303" s="730"/>
      <c r="MGA303" s="730"/>
      <c r="MGB303" s="730"/>
      <c r="MGC303" s="730"/>
      <c r="MGD303" s="730"/>
      <c r="MGE303" s="730"/>
      <c r="MGF303" s="730"/>
      <c r="MGG303" s="730"/>
      <c r="MGH303" s="730"/>
      <c r="MGI303" s="730"/>
      <c r="MGJ303" s="730"/>
      <c r="MGK303" s="730"/>
      <c r="MGL303" s="730"/>
      <c r="MGM303" s="730"/>
      <c r="MGN303" s="730"/>
      <c r="MGO303" s="730"/>
      <c r="MGP303" s="730"/>
      <c r="MGQ303" s="730"/>
      <c r="MGR303" s="730"/>
      <c r="MGS303" s="730"/>
      <c r="MGT303" s="730"/>
      <c r="MGU303" s="730"/>
      <c r="MGV303" s="730"/>
      <c r="MGW303" s="730"/>
      <c r="MGX303" s="730"/>
      <c r="MGY303" s="730"/>
      <c r="MGZ303" s="730"/>
      <c r="MHA303" s="730"/>
      <c r="MHB303" s="730"/>
      <c r="MHC303" s="730"/>
      <c r="MHD303" s="730"/>
      <c r="MHE303" s="730"/>
      <c r="MHF303" s="730"/>
      <c r="MHG303" s="730"/>
      <c r="MHH303" s="730"/>
      <c r="MHI303" s="730"/>
      <c r="MHJ303" s="730"/>
      <c r="MHK303" s="730"/>
      <c r="MHL303" s="730"/>
      <c r="MHM303" s="730"/>
      <c r="MHN303" s="730"/>
      <c r="MHO303" s="730"/>
      <c r="MHP303" s="730"/>
      <c r="MHQ303" s="730"/>
      <c r="MHR303" s="730"/>
      <c r="MHS303" s="730"/>
      <c r="MHT303" s="730"/>
      <c r="MHU303" s="730"/>
      <c r="MHV303" s="730"/>
      <c r="MHW303" s="730"/>
      <c r="MHX303" s="730"/>
      <c r="MHY303" s="730"/>
      <c r="MHZ303" s="730"/>
      <c r="MIA303" s="730"/>
      <c r="MIB303" s="730"/>
      <c r="MIC303" s="730"/>
      <c r="MID303" s="730"/>
      <c r="MIE303" s="730"/>
      <c r="MIF303" s="730"/>
      <c r="MIG303" s="730"/>
      <c r="MIH303" s="730"/>
      <c r="MII303" s="730"/>
      <c r="MIJ303" s="730"/>
      <c r="MIK303" s="730"/>
      <c r="MIL303" s="730"/>
      <c r="MIM303" s="730"/>
      <c r="MIN303" s="730"/>
      <c r="MIO303" s="730"/>
      <c r="MIP303" s="730"/>
      <c r="MIQ303" s="730"/>
      <c r="MIR303" s="730"/>
      <c r="MIS303" s="730"/>
      <c r="MIT303" s="730"/>
      <c r="MIU303" s="730"/>
      <c r="MIV303" s="730"/>
      <c r="MIW303" s="730"/>
      <c r="MIX303" s="730"/>
      <c r="MIY303" s="730"/>
      <c r="MIZ303" s="730"/>
      <c r="MJA303" s="730"/>
      <c r="MJB303" s="730"/>
      <c r="MJC303" s="730"/>
      <c r="MJD303" s="730"/>
      <c r="MJE303" s="730"/>
      <c r="MJF303" s="730"/>
      <c r="MJG303" s="730"/>
      <c r="MJH303" s="730"/>
      <c r="MJI303" s="730"/>
      <c r="MJJ303" s="730"/>
      <c r="MJK303" s="730"/>
      <c r="MJL303" s="730"/>
      <c r="MJM303" s="730"/>
      <c r="MJN303" s="730"/>
      <c r="MJO303" s="730"/>
      <c r="MJP303" s="730"/>
      <c r="MJQ303" s="730"/>
      <c r="MJR303" s="730"/>
      <c r="MJS303" s="730"/>
      <c r="MJT303" s="730"/>
      <c r="MJU303" s="730"/>
      <c r="MJV303" s="730"/>
      <c r="MJW303" s="730"/>
      <c r="MJX303" s="730"/>
      <c r="MJY303" s="730"/>
      <c r="MJZ303" s="730"/>
      <c r="MKA303" s="730"/>
      <c r="MKB303" s="730"/>
      <c r="MKC303" s="730"/>
      <c r="MKD303" s="730"/>
      <c r="MKE303" s="730"/>
      <c r="MKF303" s="730"/>
      <c r="MKG303" s="730"/>
      <c r="MKH303" s="730"/>
      <c r="MKI303" s="730"/>
      <c r="MKJ303" s="730"/>
      <c r="MKK303" s="730"/>
      <c r="MKL303" s="730"/>
      <c r="MKM303" s="730"/>
      <c r="MKN303" s="730"/>
      <c r="MKO303" s="730"/>
      <c r="MKP303" s="730"/>
      <c r="MKQ303" s="730"/>
      <c r="MKR303" s="730"/>
      <c r="MKS303" s="730"/>
      <c r="MKT303" s="730"/>
      <c r="MKU303" s="730"/>
      <c r="MKV303" s="730"/>
      <c r="MKW303" s="730"/>
      <c r="MKX303" s="730"/>
      <c r="MKY303" s="730"/>
      <c r="MKZ303" s="730"/>
      <c r="MLA303" s="730"/>
      <c r="MLB303" s="730"/>
      <c r="MLC303" s="730"/>
      <c r="MLD303" s="730"/>
      <c r="MLE303" s="730"/>
      <c r="MLF303" s="730"/>
      <c r="MLG303" s="730"/>
      <c r="MLH303" s="730"/>
      <c r="MLI303" s="730"/>
      <c r="MLJ303" s="730"/>
      <c r="MLK303" s="730"/>
      <c r="MLL303" s="730"/>
      <c r="MLM303" s="730"/>
      <c r="MLN303" s="730"/>
      <c r="MLO303" s="730"/>
      <c r="MLP303" s="730"/>
      <c r="MLQ303" s="730"/>
      <c r="MLR303" s="730"/>
      <c r="MLS303" s="730"/>
      <c r="MLT303" s="730"/>
      <c r="MLU303" s="730"/>
      <c r="MLV303" s="730"/>
      <c r="MLW303" s="730"/>
      <c r="MLX303" s="730"/>
      <c r="MLY303" s="730"/>
      <c r="MLZ303" s="730"/>
      <c r="MMA303" s="730"/>
      <c r="MMB303" s="730"/>
      <c r="MMC303" s="730"/>
      <c r="MMD303" s="730"/>
      <c r="MME303" s="730"/>
      <c r="MMF303" s="730"/>
      <c r="MMG303" s="730"/>
      <c r="MMH303" s="730"/>
      <c r="MMI303" s="730"/>
      <c r="MMJ303" s="730"/>
      <c r="MMK303" s="730"/>
      <c r="MML303" s="730"/>
      <c r="MMM303" s="730"/>
      <c r="MMN303" s="730"/>
      <c r="MMO303" s="730"/>
      <c r="MMP303" s="730"/>
      <c r="MMQ303" s="730"/>
      <c r="MMR303" s="730"/>
      <c r="MMS303" s="730"/>
      <c r="MMT303" s="730"/>
      <c r="MMU303" s="730"/>
      <c r="MMV303" s="730"/>
      <c r="MMW303" s="730"/>
      <c r="MMX303" s="730"/>
      <c r="MMY303" s="730"/>
      <c r="MMZ303" s="730"/>
      <c r="MNA303" s="730"/>
      <c r="MNB303" s="730"/>
      <c r="MNC303" s="730"/>
      <c r="MND303" s="730"/>
      <c r="MNE303" s="730"/>
      <c r="MNF303" s="730"/>
      <c r="MNG303" s="730"/>
      <c r="MNH303" s="730"/>
      <c r="MNI303" s="730"/>
      <c r="MNJ303" s="730"/>
      <c r="MNK303" s="730"/>
      <c r="MNL303" s="730"/>
      <c r="MNM303" s="730"/>
      <c r="MNN303" s="730"/>
      <c r="MNO303" s="730"/>
      <c r="MNP303" s="730"/>
      <c r="MNQ303" s="730"/>
      <c r="MNR303" s="730"/>
      <c r="MNS303" s="730"/>
      <c r="MNT303" s="730"/>
      <c r="MNU303" s="730"/>
      <c r="MNV303" s="730"/>
      <c r="MNW303" s="730"/>
      <c r="MNX303" s="730"/>
      <c r="MNY303" s="730"/>
      <c r="MNZ303" s="730"/>
      <c r="MOA303" s="730"/>
      <c r="MOB303" s="730"/>
      <c r="MOC303" s="730"/>
      <c r="MOD303" s="730"/>
      <c r="MOE303" s="730"/>
      <c r="MOF303" s="730"/>
      <c r="MOG303" s="730"/>
      <c r="MOH303" s="730"/>
      <c r="MOI303" s="730"/>
      <c r="MOJ303" s="730"/>
      <c r="MOK303" s="730"/>
      <c r="MOL303" s="730"/>
      <c r="MOM303" s="730"/>
      <c r="MON303" s="730"/>
      <c r="MOO303" s="730"/>
      <c r="MOP303" s="730"/>
      <c r="MOQ303" s="730"/>
      <c r="MOR303" s="730"/>
      <c r="MOS303" s="730"/>
      <c r="MOT303" s="730"/>
      <c r="MOU303" s="730"/>
      <c r="MOV303" s="730"/>
      <c r="MOW303" s="730"/>
      <c r="MOX303" s="730"/>
      <c r="MOY303" s="730"/>
      <c r="MOZ303" s="730"/>
      <c r="MPA303" s="730"/>
      <c r="MPB303" s="730"/>
      <c r="MPC303" s="730"/>
      <c r="MPD303" s="730"/>
      <c r="MPE303" s="730"/>
      <c r="MPF303" s="730"/>
      <c r="MPG303" s="730"/>
      <c r="MPH303" s="730"/>
      <c r="MPI303" s="730"/>
      <c r="MPJ303" s="730"/>
      <c r="MPK303" s="730"/>
      <c r="MPL303" s="730"/>
      <c r="MPM303" s="730"/>
      <c r="MPN303" s="730"/>
      <c r="MPO303" s="730"/>
      <c r="MPP303" s="730"/>
      <c r="MPQ303" s="730"/>
      <c r="MPR303" s="730"/>
      <c r="MPS303" s="730"/>
      <c r="MPT303" s="730"/>
      <c r="MPU303" s="730"/>
      <c r="MPV303" s="730"/>
      <c r="MPW303" s="730"/>
      <c r="MPX303" s="730"/>
      <c r="MPY303" s="730"/>
      <c r="MPZ303" s="730"/>
      <c r="MQA303" s="730"/>
      <c r="MQB303" s="730"/>
      <c r="MQC303" s="730"/>
      <c r="MQD303" s="730"/>
      <c r="MQE303" s="730"/>
      <c r="MQF303" s="730"/>
      <c r="MQG303" s="730"/>
      <c r="MQH303" s="730"/>
      <c r="MQI303" s="730"/>
      <c r="MQJ303" s="730"/>
      <c r="MQK303" s="730"/>
      <c r="MQL303" s="730"/>
      <c r="MQM303" s="730"/>
      <c r="MQN303" s="730"/>
      <c r="MQO303" s="730"/>
      <c r="MQP303" s="730"/>
      <c r="MQQ303" s="730"/>
      <c r="MQR303" s="730"/>
      <c r="MQS303" s="730"/>
      <c r="MQT303" s="730"/>
      <c r="MQU303" s="730"/>
      <c r="MQV303" s="730"/>
      <c r="MQW303" s="730"/>
      <c r="MQX303" s="730"/>
      <c r="MQY303" s="730"/>
      <c r="MQZ303" s="730"/>
      <c r="MRA303" s="730"/>
      <c r="MRB303" s="730"/>
      <c r="MRC303" s="730"/>
      <c r="MRD303" s="730"/>
      <c r="MRE303" s="730"/>
      <c r="MRF303" s="730"/>
      <c r="MRG303" s="730"/>
      <c r="MRH303" s="730"/>
      <c r="MRI303" s="730"/>
      <c r="MRJ303" s="730"/>
      <c r="MRK303" s="730"/>
      <c r="MRL303" s="730"/>
      <c r="MRM303" s="730"/>
      <c r="MRN303" s="730"/>
      <c r="MRO303" s="730"/>
      <c r="MRP303" s="730"/>
      <c r="MRQ303" s="730"/>
      <c r="MRR303" s="730"/>
      <c r="MRS303" s="730"/>
      <c r="MRT303" s="730"/>
      <c r="MRU303" s="730"/>
      <c r="MRV303" s="730"/>
      <c r="MRW303" s="730"/>
      <c r="MRX303" s="730"/>
      <c r="MRY303" s="730"/>
      <c r="MRZ303" s="730"/>
      <c r="MSA303" s="730"/>
      <c r="MSB303" s="730"/>
      <c r="MSC303" s="730"/>
      <c r="MSD303" s="730"/>
      <c r="MSE303" s="730"/>
      <c r="MSF303" s="730"/>
      <c r="MSG303" s="730"/>
      <c r="MSH303" s="730"/>
      <c r="MSI303" s="730"/>
      <c r="MSJ303" s="730"/>
      <c r="MSK303" s="730"/>
      <c r="MSL303" s="730"/>
      <c r="MSM303" s="730"/>
      <c r="MSN303" s="730"/>
      <c r="MSO303" s="730"/>
      <c r="MSP303" s="730"/>
      <c r="MSQ303" s="730"/>
      <c r="MSR303" s="730"/>
      <c r="MSS303" s="730"/>
      <c r="MST303" s="730"/>
      <c r="MSU303" s="730"/>
      <c r="MSV303" s="730"/>
      <c r="MSW303" s="730"/>
      <c r="MSX303" s="730"/>
      <c r="MSY303" s="730"/>
      <c r="MSZ303" s="730"/>
      <c r="MTA303" s="730"/>
      <c r="MTB303" s="730"/>
      <c r="MTC303" s="730"/>
      <c r="MTD303" s="730"/>
      <c r="MTE303" s="730"/>
      <c r="MTF303" s="730"/>
      <c r="MTG303" s="730"/>
      <c r="MTH303" s="730"/>
      <c r="MTI303" s="730"/>
      <c r="MTJ303" s="730"/>
      <c r="MTK303" s="730"/>
      <c r="MTL303" s="730"/>
      <c r="MTM303" s="730"/>
      <c r="MTN303" s="730"/>
      <c r="MTO303" s="730"/>
      <c r="MTP303" s="730"/>
      <c r="MTQ303" s="730"/>
      <c r="MTR303" s="730"/>
      <c r="MTS303" s="730"/>
      <c r="MTT303" s="730"/>
      <c r="MTU303" s="730"/>
      <c r="MTV303" s="730"/>
      <c r="MTW303" s="730"/>
      <c r="MTX303" s="730"/>
      <c r="MTY303" s="730"/>
      <c r="MTZ303" s="730"/>
      <c r="MUA303" s="730"/>
      <c r="MUB303" s="730"/>
      <c r="MUC303" s="730"/>
      <c r="MUD303" s="730"/>
      <c r="MUE303" s="730"/>
      <c r="MUF303" s="730"/>
      <c r="MUG303" s="730"/>
      <c r="MUH303" s="730"/>
      <c r="MUI303" s="730"/>
      <c r="MUJ303" s="730"/>
      <c r="MUK303" s="730"/>
      <c r="MUL303" s="730"/>
      <c r="MUM303" s="730"/>
      <c r="MUN303" s="730"/>
      <c r="MUO303" s="730"/>
      <c r="MUP303" s="730"/>
      <c r="MUQ303" s="730"/>
      <c r="MUR303" s="730"/>
      <c r="MUS303" s="730"/>
      <c r="MUT303" s="730"/>
      <c r="MUU303" s="730"/>
      <c r="MUV303" s="730"/>
      <c r="MUW303" s="730"/>
      <c r="MUX303" s="730"/>
      <c r="MUY303" s="730"/>
      <c r="MUZ303" s="730"/>
      <c r="MVA303" s="730"/>
      <c r="MVB303" s="730"/>
      <c r="MVC303" s="730"/>
      <c r="MVD303" s="730"/>
      <c r="MVE303" s="730"/>
      <c r="MVF303" s="730"/>
      <c r="MVG303" s="730"/>
      <c r="MVH303" s="730"/>
      <c r="MVI303" s="730"/>
      <c r="MVJ303" s="730"/>
      <c r="MVK303" s="730"/>
      <c r="MVL303" s="730"/>
      <c r="MVM303" s="730"/>
      <c r="MVN303" s="730"/>
      <c r="MVO303" s="730"/>
      <c r="MVP303" s="730"/>
      <c r="MVQ303" s="730"/>
      <c r="MVR303" s="730"/>
      <c r="MVS303" s="730"/>
      <c r="MVT303" s="730"/>
      <c r="MVU303" s="730"/>
      <c r="MVV303" s="730"/>
      <c r="MVW303" s="730"/>
      <c r="MVX303" s="730"/>
      <c r="MVY303" s="730"/>
      <c r="MVZ303" s="730"/>
      <c r="MWA303" s="730"/>
      <c r="MWB303" s="730"/>
      <c r="MWC303" s="730"/>
      <c r="MWD303" s="730"/>
      <c r="MWE303" s="730"/>
      <c r="MWF303" s="730"/>
      <c r="MWG303" s="730"/>
      <c r="MWH303" s="730"/>
      <c r="MWI303" s="730"/>
      <c r="MWJ303" s="730"/>
      <c r="MWK303" s="730"/>
      <c r="MWL303" s="730"/>
      <c r="MWM303" s="730"/>
      <c r="MWN303" s="730"/>
      <c r="MWO303" s="730"/>
      <c r="MWP303" s="730"/>
      <c r="MWQ303" s="730"/>
      <c r="MWR303" s="730"/>
      <c r="MWS303" s="730"/>
      <c r="MWT303" s="730"/>
      <c r="MWU303" s="730"/>
      <c r="MWV303" s="730"/>
      <c r="MWW303" s="730"/>
      <c r="MWX303" s="730"/>
      <c r="MWY303" s="730"/>
      <c r="MWZ303" s="730"/>
      <c r="MXA303" s="730"/>
      <c r="MXB303" s="730"/>
      <c r="MXC303" s="730"/>
      <c r="MXD303" s="730"/>
      <c r="MXE303" s="730"/>
      <c r="MXF303" s="730"/>
      <c r="MXG303" s="730"/>
      <c r="MXH303" s="730"/>
      <c r="MXI303" s="730"/>
      <c r="MXJ303" s="730"/>
      <c r="MXK303" s="730"/>
      <c r="MXL303" s="730"/>
      <c r="MXM303" s="730"/>
      <c r="MXN303" s="730"/>
      <c r="MXO303" s="730"/>
      <c r="MXP303" s="730"/>
      <c r="MXQ303" s="730"/>
      <c r="MXR303" s="730"/>
      <c r="MXS303" s="730"/>
      <c r="MXT303" s="730"/>
      <c r="MXU303" s="730"/>
      <c r="MXV303" s="730"/>
      <c r="MXW303" s="730"/>
      <c r="MXX303" s="730"/>
      <c r="MXY303" s="730"/>
      <c r="MXZ303" s="730"/>
      <c r="MYA303" s="730"/>
      <c r="MYB303" s="730"/>
      <c r="MYC303" s="730"/>
      <c r="MYD303" s="730"/>
      <c r="MYE303" s="730"/>
      <c r="MYF303" s="730"/>
      <c r="MYG303" s="730"/>
      <c r="MYH303" s="730"/>
      <c r="MYI303" s="730"/>
      <c r="MYJ303" s="730"/>
      <c r="MYK303" s="730"/>
      <c r="MYL303" s="730"/>
      <c r="MYM303" s="730"/>
      <c r="MYN303" s="730"/>
      <c r="MYO303" s="730"/>
      <c r="MYP303" s="730"/>
      <c r="MYQ303" s="730"/>
      <c r="MYR303" s="730"/>
      <c r="MYS303" s="730"/>
      <c r="MYT303" s="730"/>
      <c r="MYU303" s="730"/>
      <c r="MYV303" s="730"/>
      <c r="MYW303" s="730"/>
      <c r="MYX303" s="730"/>
      <c r="MYY303" s="730"/>
      <c r="MYZ303" s="730"/>
      <c r="MZA303" s="730"/>
      <c r="MZB303" s="730"/>
      <c r="MZC303" s="730"/>
      <c r="MZD303" s="730"/>
      <c r="MZE303" s="730"/>
      <c r="MZF303" s="730"/>
      <c r="MZG303" s="730"/>
      <c r="MZH303" s="730"/>
      <c r="MZI303" s="730"/>
      <c r="MZJ303" s="730"/>
      <c r="MZK303" s="730"/>
      <c r="MZL303" s="730"/>
      <c r="MZM303" s="730"/>
      <c r="MZN303" s="730"/>
      <c r="MZO303" s="730"/>
      <c r="MZP303" s="730"/>
      <c r="MZQ303" s="730"/>
      <c r="MZR303" s="730"/>
      <c r="MZS303" s="730"/>
      <c r="MZT303" s="730"/>
      <c r="MZU303" s="730"/>
      <c r="MZV303" s="730"/>
      <c r="MZW303" s="730"/>
      <c r="MZX303" s="730"/>
      <c r="MZY303" s="730"/>
      <c r="MZZ303" s="730"/>
      <c r="NAA303" s="730"/>
      <c r="NAB303" s="730"/>
      <c r="NAC303" s="730"/>
      <c r="NAD303" s="730"/>
      <c r="NAE303" s="730"/>
      <c r="NAF303" s="730"/>
      <c r="NAG303" s="730"/>
      <c r="NAH303" s="730"/>
      <c r="NAI303" s="730"/>
      <c r="NAJ303" s="730"/>
      <c r="NAK303" s="730"/>
      <c r="NAL303" s="730"/>
      <c r="NAM303" s="730"/>
      <c r="NAN303" s="730"/>
      <c r="NAO303" s="730"/>
      <c r="NAP303" s="730"/>
      <c r="NAQ303" s="730"/>
      <c r="NAR303" s="730"/>
      <c r="NAS303" s="730"/>
      <c r="NAT303" s="730"/>
      <c r="NAU303" s="730"/>
      <c r="NAV303" s="730"/>
      <c r="NAW303" s="730"/>
      <c r="NAX303" s="730"/>
      <c r="NAY303" s="730"/>
      <c r="NAZ303" s="730"/>
      <c r="NBA303" s="730"/>
      <c r="NBB303" s="730"/>
      <c r="NBC303" s="730"/>
      <c r="NBD303" s="730"/>
      <c r="NBE303" s="730"/>
      <c r="NBF303" s="730"/>
      <c r="NBG303" s="730"/>
      <c r="NBH303" s="730"/>
      <c r="NBI303" s="730"/>
      <c r="NBJ303" s="730"/>
      <c r="NBK303" s="730"/>
      <c r="NBL303" s="730"/>
      <c r="NBM303" s="730"/>
      <c r="NBN303" s="730"/>
      <c r="NBO303" s="730"/>
      <c r="NBP303" s="730"/>
      <c r="NBQ303" s="730"/>
      <c r="NBR303" s="730"/>
      <c r="NBS303" s="730"/>
      <c r="NBT303" s="730"/>
      <c r="NBU303" s="730"/>
      <c r="NBV303" s="730"/>
      <c r="NBW303" s="730"/>
      <c r="NBX303" s="730"/>
      <c r="NBY303" s="730"/>
      <c r="NBZ303" s="730"/>
      <c r="NCA303" s="730"/>
      <c r="NCB303" s="730"/>
      <c r="NCC303" s="730"/>
      <c r="NCD303" s="730"/>
      <c r="NCE303" s="730"/>
      <c r="NCF303" s="730"/>
      <c r="NCG303" s="730"/>
      <c r="NCH303" s="730"/>
      <c r="NCI303" s="730"/>
      <c r="NCJ303" s="730"/>
      <c r="NCK303" s="730"/>
      <c r="NCL303" s="730"/>
      <c r="NCM303" s="730"/>
      <c r="NCN303" s="730"/>
      <c r="NCO303" s="730"/>
      <c r="NCP303" s="730"/>
      <c r="NCQ303" s="730"/>
      <c r="NCR303" s="730"/>
      <c r="NCS303" s="730"/>
      <c r="NCT303" s="730"/>
      <c r="NCU303" s="730"/>
      <c r="NCV303" s="730"/>
      <c r="NCW303" s="730"/>
      <c r="NCX303" s="730"/>
      <c r="NCY303" s="730"/>
      <c r="NCZ303" s="730"/>
      <c r="NDA303" s="730"/>
      <c r="NDB303" s="730"/>
      <c r="NDC303" s="730"/>
      <c r="NDD303" s="730"/>
      <c r="NDE303" s="730"/>
      <c r="NDF303" s="730"/>
      <c r="NDG303" s="730"/>
      <c r="NDH303" s="730"/>
      <c r="NDI303" s="730"/>
      <c r="NDJ303" s="730"/>
      <c r="NDK303" s="730"/>
      <c r="NDL303" s="730"/>
      <c r="NDM303" s="730"/>
      <c r="NDN303" s="730"/>
      <c r="NDO303" s="730"/>
      <c r="NDP303" s="730"/>
      <c r="NDQ303" s="730"/>
      <c r="NDR303" s="730"/>
      <c r="NDS303" s="730"/>
      <c r="NDT303" s="730"/>
      <c r="NDU303" s="730"/>
      <c r="NDV303" s="730"/>
      <c r="NDW303" s="730"/>
      <c r="NDX303" s="730"/>
      <c r="NDY303" s="730"/>
      <c r="NDZ303" s="730"/>
      <c r="NEA303" s="730"/>
      <c r="NEB303" s="730"/>
      <c r="NEC303" s="730"/>
      <c r="NED303" s="730"/>
      <c r="NEE303" s="730"/>
      <c r="NEF303" s="730"/>
      <c r="NEG303" s="730"/>
      <c r="NEH303" s="730"/>
      <c r="NEI303" s="730"/>
      <c r="NEJ303" s="730"/>
      <c r="NEK303" s="730"/>
      <c r="NEL303" s="730"/>
      <c r="NEM303" s="730"/>
      <c r="NEN303" s="730"/>
      <c r="NEO303" s="730"/>
      <c r="NEP303" s="730"/>
      <c r="NEQ303" s="730"/>
      <c r="NER303" s="730"/>
      <c r="NES303" s="730"/>
      <c r="NET303" s="730"/>
      <c r="NEU303" s="730"/>
      <c r="NEV303" s="730"/>
      <c r="NEW303" s="730"/>
      <c r="NEX303" s="730"/>
      <c r="NEY303" s="730"/>
      <c r="NEZ303" s="730"/>
      <c r="NFA303" s="730"/>
      <c r="NFB303" s="730"/>
      <c r="NFC303" s="730"/>
      <c r="NFD303" s="730"/>
      <c r="NFE303" s="730"/>
      <c r="NFF303" s="730"/>
      <c r="NFG303" s="730"/>
      <c r="NFH303" s="730"/>
      <c r="NFI303" s="730"/>
      <c r="NFJ303" s="730"/>
      <c r="NFK303" s="730"/>
      <c r="NFL303" s="730"/>
      <c r="NFM303" s="730"/>
      <c r="NFN303" s="730"/>
      <c r="NFO303" s="730"/>
      <c r="NFP303" s="730"/>
      <c r="NFQ303" s="730"/>
      <c r="NFR303" s="730"/>
      <c r="NFS303" s="730"/>
      <c r="NFT303" s="730"/>
      <c r="NFU303" s="730"/>
      <c r="NFV303" s="730"/>
      <c r="NFW303" s="730"/>
      <c r="NFX303" s="730"/>
      <c r="NFY303" s="730"/>
      <c r="NFZ303" s="730"/>
      <c r="NGA303" s="730"/>
      <c r="NGB303" s="730"/>
      <c r="NGC303" s="730"/>
      <c r="NGD303" s="730"/>
      <c r="NGE303" s="730"/>
      <c r="NGF303" s="730"/>
      <c r="NGG303" s="730"/>
      <c r="NGH303" s="730"/>
      <c r="NGI303" s="730"/>
      <c r="NGJ303" s="730"/>
      <c r="NGK303" s="730"/>
      <c r="NGL303" s="730"/>
      <c r="NGM303" s="730"/>
      <c r="NGN303" s="730"/>
      <c r="NGO303" s="730"/>
      <c r="NGP303" s="730"/>
      <c r="NGQ303" s="730"/>
      <c r="NGR303" s="730"/>
      <c r="NGS303" s="730"/>
      <c r="NGT303" s="730"/>
      <c r="NGU303" s="730"/>
      <c r="NGV303" s="730"/>
      <c r="NGW303" s="730"/>
      <c r="NGX303" s="730"/>
      <c r="NGY303" s="730"/>
      <c r="NGZ303" s="730"/>
      <c r="NHA303" s="730"/>
      <c r="NHB303" s="730"/>
      <c r="NHC303" s="730"/>
      <c r="NHD303" s="730"/>
      <c r="NHE303" s="730"/>
      <c r="NHF303" s="730"/>
      <c r="NHG303" s="730"/>
      <c r="NHH303" s="730"/>
      <c r="NHI303" s="730"/>
      <c r="NHJ303" s="730"/>
      <c r="NHK303" s="730"/>
      <c r="NHL303" s="730"/>
      <c r="NHM303" s="730"/>
      <c r="NHN303" s="730"/>
      <c r="NHO303" s="730"/>
      <c r="NHP303" s="730"/>
      <c r="NHQ303" s="730"/>
      <c r="NHR303" s="730"/>
      <c r="NHS303" s="730"/>
      <c r="NHT303" s="730"/>
      <c r="NHU303" s="730"/>
      <c r="NHV303" s="730"/>
      <c r="NHW303" s="730"/>
      <c r="NHX303" s="730"/>
      <c r="NHY303" s="730"/>
      <c r="NHZ303" s="730"/>
      <c r="NIA303" s="730"/>
      <c r="NIB303" s="730"/>
      <c r="NIC303" s="730"/>
      <c r="NID303" s="730"/>
      <c r="NIE303" s="730"/>
      <c r="NIF303" s="730"/>
      <c r="NIG303" s="730"/>
      <c r="NIH303" s="730"/>
      <c r="NII303" s="730"/>
      <c r="NIJ303" s="730"/>
      <c r="NIK303" s="730"/>
      <c r="NIL303" s="730"/>
      <c r="NIM303" s="730"/>
      <c r="NIN303" s="730"/>
      <c r="NIO303" s="730"/>
      <c r="NIP303" s="730"/>
      <c r="NIQ303" s="730"/>
      <c r="NIR303" s="730"/>
      <c r="NIS303" s="730"/>
      <c r="NIT303" s="730"/>
      <c r="NIU303" s="730"/>
      <c r="NIV303" s="730"/>
      <c r="NIW303" s="730"/>
      <c r="NIX303" s="730"/>
      <c r="NIY303" s="730"/>
      <c r="NIZ303" s="730"/>
      <c r="NJA303" s="730"/>
      <c r="NJB303" s="730"/>
      <c r="NJC303" s="730"/>
      <c r="NJD303" s="730"/>
      <c r="NJE303" s="730"/>
      <c r="NJF303" s="730"/>
      <c r="NJG303" s="730"/>
      <c r="NJH303" s="730"/>
      <c r="NJI303" s="730"/>
      <c r="NJJ303" s="730"/>
      <c r="NJK303" s="730"/>
      <c r="NJL303" s="730"/>
      <c r="NJM303" s="730"/>
      <c r="NJN303" s="730"/>
      <c r="NJO303" s="730"/>
      <c r="NJP303" s="730"/>
      <c r="NJQ303" s="730"/>
      <c r="NJR303" s="730"/>
      <c r="NJS303" s="730"/>
      <c r="NJT303" s="730"/>
      <c r="NJU303" s="730"/>
      <c r="NJV303" s="730"/>
      <c r="NJW303" s="730"/>
      <c r="NJX303" s="730"/>
      <c r="NJY303" s="730"/>
      <c r="NJZ303" s="730"/>
      <c r="NKA303" s="730"/>
      <c r="NKB303" s="730"/>
      <c r="NKC303" s="730"/>
      <c r="NKD303" s="730"/>
      <c r="NKE303" s="730"/>
      <c r="NKF303" s="730"/>
      <c r="NKG303" s="730"/>
      <c r="NKH303" s="730"/>
      <c r="NKI303" s="730"/>
      <c r="NKJ303" s="730"/>
      <c r="NKK303" s="730"/>
      <c r="NKL303" s="730"/>
      <c r="NKM303" s="730"/>
      <c r="NKN303" s="730"/>
      <c r="NKO303" s="730"/>
      <c r="NKP303" s="730"/>
      <c r="NKQ303" s="730"/>
      <c r="NKR303" s="730"/>
      <c r="NKS303" s="730"/>
      <c r="NKT303" s="730"/>
      <c r="NKU303" s="730"/>
      <c r="NKV303" s="730"/>
      <c r="NKW303" s="730"/>
      <c r="NKX303" s="730"/>
      <c r="NKY303" s="730"/>
      <c r="NKZ303" s="730"/>
      <c r="NLA303" s="730"/>
      <c r="NLB303" s="730"/>
      <c r="NLC303" s="730"/>
      <c r="NLD303" s="730"/>
      <c r="NLE303" s="730"/>
      <c r="NLF303" s="730"/>
      <c r="NLG303" s="730"/>
      <c r="NLH303" s="730"/>
      <c r="NLI303" s="730"/>
      <c r="NLJ303" s="730"/>
      <c r="NLK303" s="730"/>
      <c r="NLL303" s="730"/>
      <c r="NLM303" s="730"/>
      <c r="NLN303" s="730"/>
      <c r="NLO303" s="730"/>
      <c r="NLP303" s="730"/>
      <c r="NLQ303" s="730"/>
      <c r="NLR303" s="730"/>
      <c r="NLS303" s="730"/>
      <c r="NLT303" s="730"/>
      <c r="NLU303" s="730"/>
      <c r="NLV303" s="730"/>
      <c r="NLW303" s="730"/>
      <c r="NLX303" s="730"/>
      <c r="NLY303" s="730"/>
      <c r="NLZ303" s="730"/>
      <c r="NMA303" s="730"/>
      <c r="NMB303" s="730"/>
      <c r="NMC303" s="730"/>
      <c r="NMD303" s="730"/>
      <c r="NME303" s="730"/>
      <c r="NMF303" s="730"/>
      <c r="NMG303" s="730"/>
      <c r="NMH303" s="730"/>
      <c r="NMI303" s="730"/>
      <c r="NMJ303" s="730"/>
      <c r="NMK303" s="730"/>
      <c r="NML303" s="730"/>
      <c r="NMM303" s="730"/>
      <c r="NMN303" s="730"/>
      <c r="NMO303" s="730"/>
      <c r="NMP303" s="730"/>
      <c r="NMQ303" s="730"/>
      <c r="NMR303" s="730"/>
      <c r="NMS303" s="730"/>
      <c r="NMT303" s="730"/>
      <c r="NMU303" s="730"/>
      <c r="NMV303" s="730"/>
      <c r="NMW303" s="730"/>
      <c r="NMX303" s="730"/>
      <c r="NMY303" s="730"/>
      <c r="NMZ303" s="730"/>
      <c r="NNA303" s="730"/>
      <c r="NNB303" s="730"/>
      <c r="NNC303" s="730"/>
      <c r="NND303" s="730"/>
      <c r="NNE303" s="730"/>
      <c r="NNF303" s="730"/>
      <c r="NNG303" s="730"/>
      <c r="NNH303" s="730"/>
      <c r="NNI303" s="730"/>
      <c r="NNJ303" s="730"/>
      <c r="NNK303" s="730"/>
      <c r="NNL303" s="730"/>
      <c r="NNM303" s="730"/>
      <c r="NNN303" s="730"/>
      <c r="NNO303" s="730"/>
      <c r="NNP303" s="730"/>
      <c r="NNQ303" s="730"/>
      <c r="NNR303" s="730"/>
      <c r="NNS303" s="730"/>
      <c r="NNT303" s="730"/>
      <c r="NNU303" s="730"/>
      <c r="NNV303" s="730"/>
      <c r="NNW303" s="730"/>
      <c r="NNX303" s="730"/>
      <c r="NNY303" s="730"/>
      <c r="NNZ303" s="730"/>
      <c r="NOA303" s="730"/>
      <c r="NOB303" s="730"/>
      <c r="NOC303" s="730"/>
      <c r="NOD303" s="730"/>
      <c r="NOE303" s="730"/>
      <c r="NOF303" s="730"/>
      <c r="NOG303" s="730"/>
      <c r="NOH303" s="730"/>
      <c r="NOI303" s="730"/>
      <c r="NOJ303" s="730"/>
      <c r="NOK303" s="730"/>
      <c r="NOL303" s="730"/>
      <c r="NOM303" s="730"/>
      <c r="NON303" s="730"/>
      <c r="NOO303" s="730"/>
      <c r="NOP303" s="730"/>
      <c r="NOQ303" s="730"/>
      <c r="NOR303" s="730"/>
      <c r="NOS303" s="730"/>
      <c r="NOT303" s="730"/>
      <c r="NOU303" s="730"/>
      <c r="NOV303" s="730"/>
      <c r="NOW303" s="730"/>
      <c r="NOX303" s="730"/>
      <c r="NOY303" s="730"/>
      <c r="NOZ303" s="730"/>
      <c r="NPA303" s="730"/>
      <c r="NPB303" s="730"/>
      <c r="NPC303" s="730"/>
      <c r="NPD303" s="730"/>
      <c r="NPE303" s="730"/>
      <c r="NPF303" s="730"/>
      <c r="NPG303" s="730"/>
      <c r="NPH303" s="730"/>
      <c r="NPI303" s="730"/>
      <c r="NPJ303" s="730"/>
      <c r="NPK303" s="730"/>
      <c r="NPL303" s="730"/>
      <c r="NPM303" s="730"/>
      <c r="NPN303" s="730"/>
      <c r="NPO303" s="730"/>
      <c r="NPP303" s="730"/>
      <c r="NPQ303" s="730"/>
      <c r="NPR303" s="730"/>
      <c r="NPS303" s="730"/>
      <c r="NPT303" s="730"/>
      <c r="NPU303" s="730"/>
      <c r="NPV303" s="730"/>
      <c r="NPW303" s="730"/>
      <c r="NPX303" s="730"/>
      <c r="NPY303" s="730"/>
      <c r="NPZ303" s="730"/>
      <c r="NQA303" s="730"/>
      <c r="NQB303" s="730"/>
      <c r="NQC303" s="730"/>
      <c r="NQD303" s="730"/>
      <c r="NQE303" s="730"/>
      <c r="NQF303" s="730"/>
      <c r="NQG303" s="730"/>
      <c r="NQH303" s="730"/>
      <c r="NQI303" s="730"/>
      <c r="NQJ303" s="730"/>
      <c r="NQK303" s="730"/>
      <c r="NQL303" s="730"/>
      <c r="NQM303" s="730"/>
      <c r="NQN303" s="730"/>
      <c r="NQO303" s="730"/>
      <c r="NQP303" s="730"/>
      <c r="NQQ303" s="730"/>
      <c r="NQR303" s="730"/>
      <c r="NQS303" s="730"/>
      <c r="NQT303" s="730"/>
      <c r="NQU303" s="730"/>
      <c r="NQV303" s="730"/>
      <c r="NQW303" s="730"/>
      <c r="NQX303" s="730"/>
      <c r="NQY303" s="730"/>
      <c r="NQZ303" s="730"/>
      <c r="NRA303" s="730"/>
      <c r="NRB303" s="730"/>
      <c r="NRC303" s="730"/>
      <c r="NRD303" s="730"/>
      <c r="NRE303" s="730"/>
      <c r="NRF303" s="730"/>
      <c r="NRG303" s="730"/>
      <c r="NRH303" s="730"/>
      <c r="NRI303" s="730"/>
      <c r="NRJ303" s="730"/>
      <c r="NRK303" s="730"/>
      <c r="NRL303" s="730"/>
      <c r="NRM303" s="730"/>
      <c r="NRN303" s="730"/>
      <c r="NRO303" s="730"/>
      <c r="NRP303" s="730"/>
      <c r="NRQ303" s="730"/>
      <c r="NRR303" s="730"/>
      <c r="NRS303" s="730"/>
      <c r="NRT303" s="730"/>
      <c r="NRU303" s="730"/>
      <c r="NRV303" s="730"/>
      <c r="NRW303" s="730"/>
      <c r="NRX303" s="730"/>
      <c r="NRY303" s="730"/>
      <c r="NRZ303" s="730"/>
      <c r="NSA303" s="730"/>
      <c r="NSB303" s="730"/>
      <c r="NSC303" s="730"/>
      <c r="NSD303" s="730"/>
      <c r="NSE303" s="730"/>
      <c r="NSF303" s="730"/>
      <c r="NSG303" s="730"/>
      <c r="NSH303" s="730"/>
      <c r="NSI303" s="730"/>
      <c r="NSJ303" s="730"/>
      <c r="NSK303" s="730"/>
      <c r="NSL303" s="730"/>
      <c r="NSM303" s="730"/>
      <c r="NSN303" s="730"/>
      <c r="NSO303" s="730"/>
      <c r="NSP303" s="730"/>
      <c r="NSQ303" s="730"/>
      <c r="NSR303" s="730"/>
      <c r="NSS303" s="730"/>
      <c r="NST303" s="730"/>
      <c r="NSU303" s="730"/>
      <c r="NSV303" s="730"/>
      <c r="NSW303" s="730"/>
      <c r="NSX303" s="730"/>
      <c r="NSY303" s="730"/>
      <c r="NSZ303" s="730"/>
      <c r="NTA303" s="730"/>
      <c r="NTB303" s="730"/>
      <c r="NTC303" s="730"/>
      <c r="NTD303" s="730"/>
      <c r="NTE303" s="730"/>
      <c r="NTF303" s="730"/>
      <c r="NTG303" s="730"/>
      <c r="NTH303" s="730"/>
      <c r="NTI303" s="730"/>
      <c r="NTJ303" s="730"/>
      <c r="NTK303" s="730"/>
      <c r="NTL303" s="730"/>
      <c r="NTM303" s="730"/>
      <c r="NTN303" s="730"/>
      <c r="NTO303" s="730"/>
      <c r="NTP303" s="730"/>
      <c r="NTQ303" s="730"/>
      <c r="NTR303" s="730"/>
      <c r="NTS303" s="730"/>
      <c r="NTT303" s="730"/>
      <c r="NTU303" s="730"/>
      <c r="NTV303" s="730"/>
      <c r="NTW303" s="730"/>
      <c r="NTX303" s="730"/>
      <c r="NTY303" s="730"/>
      <c r="NTZ303" s="730"/>
      <c r="NUA303" s="730"/>
      <c r="NUB303" s="730"/>
      <c r="NUC303" s="730"/>
      <c r="NUD303" s="730"/>
      <c r="NUE303" s="730"/>
      <c r="NUF303" s="730"/>
      <c r="NUG303" s="730"/>
      <c r="NUH303" s="730"/>
      <c r="NUI303" s="730"/>
      <c r="NUJ303" s="730"/>
      <c r="NUK303" s="730"/>
      <c r="NUL303" s="730"/>
      <c r="NUM303" s="730"/>
      <c r="NUN303" s="730"/>
      <c r="NUO303" s="730"/>
      <c r="NUP303" s="730"/>
      <c r="NUQ303" s="730"/>
      <c r="NUR303" s="730"/>
      <c r="NUS303" s="730"/>
      <c r="NUT303" s="730"/>
      <c r="NUU303" s="730"/>
      <c r="NUV303" s="730"/>
      <c r="NUW303" s="730"/>
      <c r="NUX303" s="730"/>
      <c r="NUY303" s="730"/>
      <c r="NUZ303" s="730"/>
      <c r="NVA303" s="730"/>
      <c r="NVB303" s="730"/>
      <c r="NVC303" s="730"/>
      <c r="NVD303" s="730"/>
      <c r="NVE303" s="730"/>
      <c r="NVF303" s="730"/>
      <c r="NVG303" s="730"/>
      <c r="NVH303" s="730"/>
      <c r="NVI303" s="730"/>
      <c r="NVJ303" s="730"/>
      <c r="NVK303" s="730"/>
      <c r="NVL303" s="730"/>
      <c r="NVM303" s="730"/>
      <c r="NVN303" s="730"/>
      <c r="NVO303" s="730"/>
      <c r="NVP303" s="730"/>
      <c r="NVQ303" s="730"/>
      <c r="NVR303" s="730"/>
      <c r="NVS303" s="730"/>
      <c r="NVT303" s="730"/>
      <c r="NVU303" s="730"/>
      <c r="NVV303" s="730"/>
      <c r="NVW303" s="730"/>
      <c r="NVX303" s="730"/>
      <c r="NVY303" s="730"/>
      <c r="NVZ303" s="730"/>
      <c r="NWA303" s="730"/>
      <c r="NWB303" s="730"/>
      <c r="NWC303" s="730"/>
      <c r="NWD303" s="730"/>
      <c r="NWE303" s="730"/>
      <c r="NWF303" s="730"/>
      <c r="NWG303" s="730"/>
      <c r="NWH303" s="730"/>
      <c r="NWI303" s="730"/>
      <c r="NWJ303" s="730"/>
      <c r="NWK303" s="730"/>
      <c r="NWL303" s="730"/>
      <c r="NWM303" s="730"/>
      <c r="NWN303" s="730"/>
      <c r="NWO303" s="730"/>
      <c r="NWP303" s="730"/>
      <c r="NWQ303" s="730"/>
      <c r="NWR303" s="730"/>
      <c r="NWS303" s="730"/>
      <c r="NWT303" s="730"/>
      <c r="NWU303" s="730"/>
      <c r="NWV303" s="730"/>
      <c r="NWW303" s="730"/>
      <c r="NWX303" s="730"/>
      <c r="NWY303" s="730"/>
      <c r="NWZ303" s="730"/>
      <c r="NXA303" s="730"/>
      <c r="NXB303" s="730"/>
      <c r="NXC303" s="730"/>
      <c r="NXD303" s="730"/>
      <c r="NXE303" s="730"/>
      <c r="NXF303" s="730"/>
      <c r="NXG303" s="730"/>
      <c r="NXH303" s="730"/>
      <c r="NXI303" s="730"/>
      <c r="NXJ303" s="730"/>
      <c r="NXK303" s="730"/>
      <c r="NXL303" s="730"/>
      <c r="NXM303" s="730"/>
      <c r="NXN303" s="730"/>
      <c r="NXO303" s="730"/>
      <c r="NXP303" s="730"/>
      <c r="NXQ303" s="730"/>
      <c r="NXR303" s="730"/>
      <c r="NXS303" s="730"/>
      <c r="NXT303" s="730"/>
      <c r="NXU303" s="730"/>
      <c r="NXV303" s="730"/>
      <c r="NXW303" s="730"/>
      <c r="NXX303" s="730"/>
      <c r="NXY303" s="730"/>
      <c r="NXZ303" s="730"/>
      <c r="NYA303" s="730"/>
      <c r="NYB303" s="730"/>
      <c r="NYC303" s="730"/>
      <c r="NYD303" s="730"/>
      <c r="NYE303" s="730"/>
      <c r="NYF303" s="730"/>
      <c r="NYG303" s="730"/>
      <c r="NYH303" s="730"/>
      <c r="NYI303" s="730"/>
      <c r="NYJ303" s="730"/>
      <c r="NYK303" s="730"/>
      <c r="NYL303" s="730"/>
      <c r="NYM303" s="730"/>
      <c r="NYN303" s="730"/>
      <c r="NYO303" s="730"/>
      <c r="NYP303" s="730"/>
      <c r="NYQ303" s="730"/>
      <c r="NYR303" s="730"/>
      <c r="NYS303" s="730"/>
      <c r="NYT303" s="730"/>
      <c r="NYU303" s="730"/>
      <c r="NYV303" s="730"/>
      <c r="NYW303" s="730"/>
      <c r="NYX303" s="730"/>
      <c r="NYY303" s="730"/>
      <c r="NYZ303" s="730"/>
      <c r="NZA303" s="730"/>
      <c r="NZB303" s="730"/>
      <c r="NZC303" s="730"/>
      <c r="NZD303" s="730"/>
      <c r="NZE303" s="730"/>
      <c r="NZF303" s="730"/>
      <c r="NZG303" s="730"/>
      <c r="NZH303" s="730"/>
      <c r="NZI303" s="730"/>
      <c r="NZJ303" s="730"/>
      <c r="NZK303" s="730"/>
      <c r="NZL303" s="730"/>
      <c r="NZM303" s="730"/>
      <c r="NZN303" s="730"/>
      <c r="NZO303" s="730"/>
      <c r="NZP303" s="730"/>
      <c r="NZQ303" s="730"/>
      <c r="NZR303" s="730"/>
      <c r="NZS303" s="730"/>
      <c r="NZT303" s="730"/>
      <c r="NZU303" s="730"/>
      <c r="NZV303" s="730"/>
      <c r="NZW303" s="730"/>
      <c r="NZX303" s="730"/>
      <c r="NZY303" s="730"/>
      <c r="NZZ303" s="730"/>
      <c r="OAA303" s="730"/>
      <c r="OAB303" s="730"/>
      <c r="OAC303" s="730"/>
      <c r="OAD303" s="730"/>
      <c r="OAE303" s="730"/>
      <c r="OAF303" s="730"/>
      <c r="OAG303" s="730"/>
      <c r="OAH303" s="730"/>
      <c r="OAI303" s="730"/>
      <c r="OAJ303" s="730"/>
      <c r="OAK303" s="730"/>
      <c r="OAL303" s="730"/>
      <c r="OAM303" s="730"/>
      <c r="OAN303" s="730"/>
      <c r="OAO303" s="730"/>
      <c r="OAP303" s="730"/>
      <c r="OAQ303" s="730"/>
      <c r="OAR303" s="730"/>
      <c r="OAS303" s="730"/>
      <c r="OAT303" s="730"/>
      <c r="OAU303" s="730"/>
      <c r="OAV303" s="730"/>
      <c r="OAW303" s="730"/>
      <c r="OAX303" s="730"/>
      <c r="OAY303" s="730"/>
      <c r="OAZ303" s="730"/>
      <c r="OBA303" s="730"/>
      <c r="OBB303" s="730"/>
      <c r="OBC303" s="730"/>
      <c r="OBD303" s="730"/>
      <c r="OBE303" s="730"/>
      <c r="OBF303" s="730"/>
      <c r="OBG303" s="730"/>
      <c r="OBH303" s="730"/>
      <c r="OBI303" s="730"/>
      <c r="OBJ303" s="730"/>
      <c r="OBK303" s="730"/>
      <c r="OBL303" s="730"/>
      <c r="OBM303" s="730"/>
      <c r="OBN303" s="730"/>
      <c r="OBO303" s="730"/>
      <c r="OBP303" s="730"/>
      <c r="OBQ303" s="730"/>
      <c r="OBR303" s="730"/>
      <c r="OBS303" s="730"/>
      <c r="OBT303" s="730"/>
      <c r="OBU303" s="730"/>
      <c r="OBV303" s="730"/>
      <c r="OBW303" s="730"/>
      <c r="OBX303" s="730"/>
      <c r="OBY303" s="730"/>
      <c r="OBZ303" s="730"/>
      <c r="OCA303" s="730"/>
      <c r="OCB303" s="730"/>
      <c r="OCC303" s="730"/>
      <c r="OCD303" s="730"/>
      <c r="OCE303" s="730"/>
      <c r="OCF303" s="730"/>
      <c r="OCG303" s="730"/>
      <c r="OCH303" s="730"/>
      <c r="OCI303" s="730"/>
      <c r="OCJ303" s="730"/>
      <c r="OCK303" s="730"/>
      <c r="OCL303" s="730"/>
      <c r="OCM303" s="730"/>
      <c r="OCN303" s="730"/>
      <c r="OCO303" s="730"/>
      <c r="OCP303" s="730"/>
      <c r="OCQ303" s="730"/>
      <c r="OCR303" s="730"/>
      <c r="OCS303" s="730"/>
      <c r="OCT303" s="730"/>
      <c r="OCU303" s="730"/>
      <c r="OCV303" s="730"/>
      <c r="OCW303" s="730"/>
      <c r="OCX303" s="730"/>
      <c r="OCY303" s="730"/>
      <c r="OCZ303" s="730"/>
      <c r="ODA303" s="730"/>
      <c r="ODB303" s="730"/>
      <c r="ODC303" s="730"/>
      <c r="ODD303" s="730"/>
      <c r="ODE303" s="730"/>
      <c r="ODF303" s="730"/>
      <c r="ODG303" s="730"/>
      <c r="ODH303" s="730"/>
      <c r="ODI303" s="730"/>
      <c r="ODJ303" s="730"/>
      <c r="ODK303" s="730"/>
      <c r="ODL303" s="730"/>
      <c r="ODM303" s="730"/>
      <c r="ODN303" s="730"/>
      <c r="ODO303" s="730"/>
      <c r="ODP303" s="730"/>
      <c r="ODQ303" s="730"/>
      <c r="ODR303" s="730"/>
      <c r="ODS303" s="730"/>
      <c r="ODT303" s="730"/>
      <c r="ODU303" s="730"/>
      <c r="ODV303" s="730"/>
      <c r="ODW303" s="730"/>
      <c r="ODX303" s="730"/>
      <c r="ODY303" s="730"/>
      <c r="ODZ303" s="730"/>
      <c r="OEA303" s="730"/>
      <c r="OEB303" s="730"/>
      <c r="OEC303" s="730"/>
      <c r="OED303" s="730"/>
      <c r="OEE303" s="730"/>
      <c r="OEF303" s="730"/>
      <c r="OEG303" s="730"/>
      <c r="OEH303" s="730"/>
      <c r="OEI303" s="730"/>
      <c r="OEJ303" s="730"/>
      <c r="OEK303" s="730"/>
      <c r="OEL303" s="730"/>
      <c r="OEM303" s="730"/>
      <c r="OEN303" s="730"/>
      <c r="OEO303" s="730"/>
      <c r="OEP303" s="730"/>
      <c r="OEQ303" s="730"/>
      <c r="OER303" s="730"/>
      <c r="OES303" s="730"/>
      <c r="OET303" s="730"/>
      <c r="OEU303" s="730"/>
      <c r="OEV303" s="730"/>
      <c r="OEW303" s="730"/>
      <c r="OEX303" s="730"/>
      <c r="OEY303" s="730"/>
      <c r="OEZ303" s="730"/>
      <c r="OFA303" s="730"/>
      <c r="OFB303" s="730"/>
      <c r="OFC303" s="730"/>
      <c r="OFD303" s="730"/>
      <c r="OFE303" s="730"/>
      <c r="OFF303" s="730"/>
      <c r="OFG303" s="730"/>
      <c r="OFH303" s="730"/>
      <c r="OFI303" s="730"/>
      <c r="OFJ303" s="730"/>
      <c r="OFK303" s="730"/>
      <c r="OFL303" s="730"/>
      <c r="OFM303" s="730"/>
      <c r="OFN303" s="730"/>
      <c r="OFO303" s="730"/>
      <c r="OFP303" s="730"/>
      <c r="OFQ303" s="730"/>
      <c r="OFR303" s="730"/>
      <c r="OFS303" s="730"/>
      <c r="OFT303" s="730"/>
      <c r="OFU303" s="730"/>
      <c r="OFV303" s="730"/>
      <c r="OFW303" s="730"/>
      <c r="OFX303" s="730"/>
      <c r="OFY303" s="730"/>
      <c r="OFZ303" s="730"/>
      <c r="OGA303" s="730"/>
      <c r="OGB303" s="730"/>
      <c r="OGC303" s="730"/>
      <c r="OGD303" s="730"/>
      <c r="OGE303" s="730"/>
      <c r="OGF303" s="730"/>
      <c r="OGG303" s="730"/>
      <c r="OGH303" s="730"/>
      <c r="OGI303" s="730"/>
      <c r="OGJ303" s="730"/>
      <c r="OGK303" s="730"/>
      <c r="OGL303" s="730"/>
      <c r="OGM303" s="730"/>
      <c r="OGN303" s="730"/>
      <c r="OGO303" s="730"/>
      <c r="OGP303" s="730"/>
      <c r="OGQ303" s="730"/>
      <c r="OGR303" s="730"/>
      <c r="OGS303" s="730"/>
      <c r="OGT303" s="730"/>
      <c r="OGU303" s="730"/>
      <c r="OGV303" s="730"/>
      <c r="OGW303" s="730"/>
      <c r="OGX303" s="730"/>
      <c r="OGY303" s="730"/>
      <c r="OGZ303" s="730"/>
      <c r="OHA303" s="730"/>
      <c r="OHB303" s="730"/>
      <c r="OHC303" s="730"/>
      <c r="OHD303" s="730"/>
      <c r="OHE303" s="730"/>
      <c r="OHF303" s="730"/>
      <c r="OHG303" s="730"/>
      <c r="OHH303" s="730"/>
      <c r="OHI303" s="730"/>
      <c r="OHJ303" s="730"/>
      <c r="OHK303" s="730"/>
      <c r="OHL303" s="730"/>
      <c r="OHM303" s="730"/>
      <c r="OHN303" s="730"/>
      <c r="OHO303" s="730"/>
      <c r="OHP303" s="730"/>
      <c r="OHQ303" s="730"/>
      <c r="OHR303" s="730"/>
      <c r="OHS303" s="730"/>
      <c r="OHT303" s="730"/>
      <c r="OHU303" s="730"/>
      <c r="OHV303" s="730"/>
      <c r="OHW303" s="730"/>
      <c r="OHX303" s="730"/>
      <c r="OHY303" s="730"/>
      <c r="OHZ303" s="730"/>
      <c r="OIA303" s="730"/>
      <c r="OIB303" s="730"/>
      <c r="OIC303" s="730"/>
      <c r="OID303" s="730"/>
      <c r="OIE303" s="730"/>
      <c r="OIF303" s="730"/>
      <c r="OIG303" s="730"/>
      <c r="OIH303" s="730"/>
      <c r="OII303" s="730"/>
      <c r="OIJ303" s="730"/>
      <c r="OIK303" s="730"/>
      <c r="OIL303" s="730"/>
      <c r="OIM303" s="730"/>
      <c r="OIN303" s="730"/>
      <c r="OIO303" s="730"/>
      <c r="OIP303" s="730"/>
      <c r="OIQ303" s="730"/>
      <c r="OIR303" s="730"/>
      <c r="OIS303" s="730"/>
      <c r="OIT303" s="730"/>
      <c r="OIU303" s="730"/>
      <c r="OIV303" s="730"/>
      <c r="OIW303" s="730"/>
      <c r="OIX303" s="730"/>
      <c r="OIY303" s="730"/>
      <c r="OIZ303" s="730"/>
      <c r="OJA303" s="730"/>
      <c r="OJB303" s="730"/>
      <c r="OJC303" s="730"/>
      <c r="OJD303" s="730"/>
      <c r="OJE303" s="730"/>
      <c r="OJF303" s="730"/>
      <c r="OJG303" s="730"/>
      <c r="OJH303" s="730"/>
      <c r="OJI303" s="730"/>
      <c r="OJJ303" s="730"/>
      <c r="OJK303" s="730"/>
      <c r="OJL303" s="730"/>
      <c r="OJM303" s="730"/>
      <c r="OJN303" s="730"/>
      <c r="OJO303" s="730"/>
      <c r="OJP303" s="730"/>
      <c r="OJQ303" s="730"/>
      <c r="OJR303" s="730"/>
      <c r="OJS303" s="730"/>
      <c r="OJT303" s="730"/>
      <c r="OJU303" s="730"/>
      <c r="OJV303" s="730"/>
      <c r="OJW303" s="730"/>
      <c r="OJX303" s="730"/>
      <c r="OJY303" s="730"/>
      <c r="OJZ303" s="730"/>
      <c r="OKA303" s="730"/>
      <c r="OKB303" s="730"/>
      <c r="OKC303" s="730"/>
      <c r="OKD303" s="730"/>
      <c r="OKE303" s="730"/>
      <c r="OKF303" s="730"/>
      <c r="OKG303" s="730"/>
      <c r="OKH303" s="730"/>
      <c r="OKI303" s="730"/>
      <c r="OKJ303" s="730"/>
      <c r="OKK303" s="730"/>
      <c r="OKL303" s="730"/>
      <c r="OKM303" s="730"/>
      <c r="OKN303" s="730"/>
      <c r="OKO303" s="730"/>
      <c r="OKP303" s="730"/>
      <c r="OKQ303" s="730"/>
      <c r="OKR303" s="730"/>
      <c r="OKS303" s="730"/>
      <c r="OKT303" s="730"/>
      <c r="OKU303" s="730"/>
      <c r="OKV303" s="730"/>
      <c r="OKW303" s="730"/>
      <c r="OKX303" s="730"/>
      <c r="OKY303" s="730"/>
      <c r="OKZ303" s="730"/>
      <c r="OLA303" s="730"/>
      <c r="OLB303" s="730"/>
      <c r="OLC303" s="730"/>
      <c r="OLD303" s="730"/>
      <c r="OLE303" s="730"/>
      <c r="OLF303" s="730"/>
      <c r="OLG303" s="730"/>
      <c r="OLH303" s="730"/>
      <c r="OLI303" s="730"/>
      <c r="OLJ303" s="730"/>
      <c r="OLK303" s="730"/>
      <c r="OLL303" s="730"/>
      <c r="OLM303" s="730"/>
      <c r="OLN303" s="730"/>
      <c r="OLO303" s="730"/>
      <c r="OLP303" s="730"/>
      <c r="OLQ303" s="730"/>
      <c r="OLR303" s="730"/>
      <c r="OLS303" s="730"/>
      <c r="OLT303" s="730"/>
      <c r="OLU303" s="730"/>
      <c r="OLV303" s="730"/>
      <c r="OLW303" s="730"/>
      <c r="OLX303" s="730"/>
      <c r="OLY303" s="730"/>
      <c r="OLZ303" s="730"/>
      <c r="OMA303" s="730"/>
      <c r="OMB303" s="730"/>
      <c r="OMC303" s="730"/>
      <c r="OMD303" s="730"/>
      <c r="OME303" s="730"/>
      <c r="OMF303" s="730"/>
      <c r="OMG303" s="730"/>
      <c r="OMH303" s="730"/>
      <c r="OMI303" s="730"/>
      <c r="OMJ303" s="730"/>
      <c r="OMK303" s="730"/>
      <c r="OML303" s="730"/>
      <c r="OMM303" s="730"/>
      <c r="OMN303" s="730"/>
      <c r="OMO303" s="730"/>
      <c r="OMP303" s="730"/>
      <c r="OMQ303" s="730"/>
      <c r="OMR303" s="730"/>
      <c r="OMS303" s="730"/>
      <c r="OMT303" s="730"/>
      <c r="OMU303" s="730"/>
      <c r="OMV303" s="730"/>
      <c r="OMW303" s="730"/>
      <c r="OMX303" s="730"/>
      <c r="OMY303" s="730"/>
      <c r="OMZ303" s="730"/>
      <c r="ONA303" s="730"/>
      <c r="ONB303" s="730"/>
      <c r="ONC303" s="730"/>
      <c r="OND303" s="730"/>
      <c r="ONE303" s="730"/>
      <c r="ONF303" s="730"/>
      <c r="ONG303" s="730"/>
      <c r="ONH303" s="730"/>
      <c r="ONI303" s="730"/>
      <c r="ONJ303" s="730"/>
      <c r="ONK303" s="730"/>
      <c r="ONL303" s="730"/>
      <c r="ONM303" s="730"/>
      <c r="ONN303" s="730"/>
      <c r="ONO303" s="730"/>
      <c r="ONP303" s="730"/>
      <c r="ONQ303" s="730"/>
      <c r="ONR303" s="730"/>
      <c r="ONS303" s="730"/>
      <c r="ONT303" s="730"/>
      <c r="ONU303" s="730"/>
      <c r="ONV303" s="730"/>
      <c r="ONW303" s="730"/>
      <c r="ONX303" s="730"/>
      <c r="ONY303" s="730"/>
      <c r="ONZ303" s="730"/>
      <c r="OOA303" s="730"/>
      <c r="OOB303" s="730"/>
      <c r="OOC303" s="730"/>
      <c r="OOD303" s="730"/>
      <c r="OOE303" s="730"/>
      <c r="OOF303" s="730"/>
      <c r="OOG303" s="730"/>
      <c r="OOH303" s="730"/>
      <c r="OOI303" s="730"/>
      <c r="OOJ303" s="730"/>
      <c r="OOK303" s="730"/>
      <c r="OOL303" s="730"/>
      <c r="OOM303" s="730"/>
      <c r="OON303" s="730"/>
      <c r="OOO303" s="730"/>
      <c r="OOP303" s="730"/>
      <c r="OOQ303" s="730"/>
      <c r="OOR303" s="730"/>
      <c r="OOS303" s="730"/>
      <c r="OOT303" s="730"/>
      <c r="OOU303" s="730"/>
      <c r="OOV303" s="730"/>
      <c r="OOW303" s="730"/>
      <c r="OOX303" s="730"/>
      <c r="OOY303" s="730"/>
      <c r="OOZ303" s="730"/>
      <c r="OPA303" s="730"/>
      <c r="OPB303" s="730"/>
      <c r="OPC303" s="730"/>
      <c r="OPD303" s="730"/>
      <c r="OPE303" s="730"/>
      <c r="OPF303" s="730"/>
      <c r="OPG303" s="730"/>
      <c r="OPH303" s="730"/>
      <c r="OPI303" s="730"/>
      <c r="OPJ303" s="730"/>
      <c r="OPK303" s="730"/>
      <c r="OPL303" s="730"/>
      <c r="OPM303" s="730"/>
      <c r="OPN303" s="730"/>
      <c r="OPO303" s="730"/>
      <c r="OPP303" s="730"/>
      <c r="OPQ303" s="730"/>
      <c r="OPR303" s="730"/>
      <c r="OPS303" s="730"/>
      <c r="OPT303" s="730"/>
      <c r="OPU303" s="730"/>
      <c r="OPV303" s="730"/>
      <c r="OPW303" s="730"/>
      <c r="OPX303" s="730"/>
      <c r="OPY303" s="730"/>
      <c r="OPZ303" s="730"/>
      <c r="OQA303" s="730"/>
      <c r="OQB303" s="730"/>
      <c r="OQC303" s="730"/>
      <c r="OQD303" s="730"/>
      <c r="OQE303" s="730"/>
      <c r="OQF303" s="730"/>
      <c r="OQG303" s="730"/>
      <c r="OQH303" s="730"/>
      <c r="OQI303" s="730"/>
      <c r="OQJ303" s="730"/>
      <c r="OQK303" s="730"/>
      <c r="OQL303" s="730"/>
      <c r="OQM303" s="730"/>
      <c r="OQN303" s="730"/>
      <c r="OQO303" s="730"/>
      <c r="OQP303" s="730"/>
      <c r="OQQ303" s="730"/>
      <c r="OQR303" s="730"/>
      <c r="OQS303" s="730"/>
      <c r="OQT303" s="730"/>
      <c r="OQU303" s="730"/>
      <c r="OQV303" s="730"/>
      <c r="OQW303" s="730"/>
      <c r="OQX303" s="730"/>
      <c r="OQY303" s="730"/>
      <c r="OQZ303" s="730"/>
      <c r="ORA303" s="730"/>
      <c r="ORB303" s="730"/>
      <c r="ORC303" s="730"/>
      <c r="ORD303" s="730"/>
      <c r="ORE303" s="730"/>
      <c r="ORF303" s="730"/>
      <c r="ORG303" s="730"/>
      <c r="ORH303" s="730"/>
      <c r="ORI303" s="730"/>
      <c r="ORJ303" s="730"/>
      <c r="ORK303" s="730"/>
      <c r="ORL303" s="730"/>
      <c r="ORM303" s="730"/>
      <c r="ORN303" s="730"/>
      <c r="ORO303" s="730"/>
      <c r="ORP303" s="730"/>
      <c r="ORQ303" s="730"/>
      <c r="ORR303" s="730"/>
      <c r="ORS303" s="730"/>
      <c r="ORT303" s="730"/>
      <c r="ORU303" s="730"/>
      <c r="ORV303" s="730"/>
      <c r="ORW303" s="730"/>
      <c r="ORX303" s="730"/>
      <c r="ORY303" s="730"/>
      <c r="ORZ303" s="730"/>
      <c r="OSA303" s="730"/>
      <c r="OSB303" s="730"/>
      <c r="OSC303" s="730"/>
      <c r="OSD303" s="730"/>
      <c r="OSE303" s="730"/>
      <c r="OSF303" s="730"/>
      <c r="OSG303" s="730"/>
      <c r="OSH303" s="730"/>
      <c r="OSI303" s="730"/>
      <c r="OSJ303" s="730"/>
      <c r="OSK303" s="730"/>
      <c r="OSL303" s="730"/>
      <c r="OSM303" s="730"/>
      <c r="OSN303" s="730"/>
      <c r="OSO303" s="730"/>
      <c r="OSP303" s="730"/>
      <c r="OSQ303" s="730"/>
      <c r="OSR303" s="730"/>
      <c r="OSS303" s="730"/>
      <c r="OST303" s="730"/>
      <c r="OSU303" s="730"/>
      <c r="OSV303" s="730"/>
      <c r="OSW303" s="730"/>
      <c r="OSX303" s="730"/>
      <c r="OSY303" s="730"/>
      <c r="OSZ303" s="730"/>
      <c r="OTA303" s="730"/>
      <c r="OTB303" s="730"/>
      <c r="OTC303" s="730"/>
      <c r="OTD303" s="730"/>
      <c r="OTE303" s="730"/>
      <c r="OTF303" s="730"/>
      <c r="OTG303" s="730"/>
      <c r="OTH303" s="730"/>
      <c r="OTI303" s="730"/>
      <c r="OTJ303" s="730"/>
      <c r="OTK303" s="730"/>
      <c r="OTL303" s="730"/>
      <c r="OTM303" s="730"/>
      <c r="OTN303" s="730"/>
      <c r="OTO303" s="730"/>
      <c r="OTP303" s="730"/>
      <c r="OTQ303" s="730"/>
      <c r="OTR303" s="730"/>
      <c r="OTS303" s="730"/>
      <c r="OTT303" s="730"/>
      <c r="OTU303" s="730"/>
      <c r="OTV303" s="730"/>
      <c r="OTW303" s="730"/>
      <c r="OTX303" s="730"/>
      <c r="OTY303" s="730"/>
      <c r="OTZ303" s="730"/>
      <c r="OUA303" s="730"/>
      <c r="OUB303" s="730"/>
      <c r="OUC303" s="730"/>
      <c r="OUD303" s="730"/>
      <c r="OUE303" s="730"/>
      <c r="OUF303" s="730"/>
      <c r="OUG303" s="730"/>
      <c r="OUH303" s="730"/>
      <c r="OUI303" s="730"/>
      <c r="OUJ303" s="730"/>
      <c r="OUK303" s="730"/>
      <c r="OUL303" s="730"/>
      <c r="OUM303" s="730"/>
      <c r="OUN303" s="730"/>
      <c r="OUO303" s="730"/>
      <c r="OUP303" s="730"/>
      <c r="OUQ303" s="730"/>
      <c r="OUR303" s="730"/>
      <c r="OUS303" s="730"/>
      <c r="OUT303" s="730"/>
      <c r="OUU303" s="730"/>
      <c r="OUV303" s="730"/>
      <c r="OUW303" s="730"/>
      <c r="OUX303" s="730"/>
      <c r="OUY303" s="730"/>
      <c r="OUZ303" s="730"/>
      <c r="OVA303" s="730"/>
      <c r="OVB303" s="730"/>
      <c r="OVC303" s="730"/>
      <c r="OVD303" s="730"/>
      <c r="OVE303" s="730"/>
      <c r="OVF303" s="730"/>
      <c r="OVG303" s="730"/>
      <c r="OVH303" s="730"/>
      <c r="OVI303" s="730"/>
      <c r="OVJ303" s="730"/>
      <c r="OVK303" s="730"/>
      <c r="OVL303" s="730"/>
      <c r="OVM303" s="730"/>
      <c r="OVN303" s="730"/>
      <c r="OVO303" s="730"/>
      <c r="OVP303" s="730"/>
      <c r="OVQ303" s="730"/>
      <c r="OVR303" s="730"/>
      <c r="OVS303" s="730"/>
      <c r="OVT303" s="730"/>
      <c r="OVU303" s="730"/>
      <c r="OVV303" s="730"/>
      <c r="OVW303" s="730"/>
      <c r="OVX303" s="730"/>
      <c r="OVY303" s="730"/>
      <c r="OVZ303" s="730"/>
      <c r="OWA303" s="730"/>
      <c r="OWB303" s="730"/>
      <c r="OWC303" s="730"/>
      <c r="OWD303" s="730"/>
      <c r="OWE303" s="730"/>
      <c r="OWF303" s="730"/>
      <c r="OWG303" s="730"/>
      <c r="OWH303" s="730"/>
      <c r="OWI303" s="730"/>
      <c r="OWJ303" s="730"/>
      <c r="OWK303" s="730"/>
      <c r="OWL303" s="730"/>
      <c r="OWM303" s="730"/>
      <c r="OWN303" s="730"/>
      <c r="OWO303" s="730"/>
      <c r="OWP303" s="730"/>
      <c r="OWQ303" s="730"/>
      <c r="OWR303" s="730"/>
      <c r="OWS303" s="730"/>
      <c r="OWT303" s="730"/>
      <c r="OWU303" s="730"/>
      <c r="OWV303" s="730"/>
      <c r="OWW303" s="730"/>
      <c r="OWX303" s="730"/>
      <c r="OWY303" s="730"/>
      <c r="OWZ303" s="730"/>
      <c r="OXA303" s="730"/>
      <c r="OXB303" s="730"/>
      <c r="OXC303" s="730"/>
      <c r="OXD303" s="730"/>
      <c r="OXE303" s="730"/>
      <c r="OXF303" s="730"/>
      <c r="OXG303" s="730"/>
      <c r="OXH303" s="730"/>
      <c r="OXI303" s="730"/>
      <c r="OXJ303" s="730"/>
      <c r="OXK303" s="730"/>
      <c r="OXL303" s="730"/>
      <c r="OXM303" s="730"/>
      <c r="OXN303" s="730"/>
      <c r="OXO303" s="730"/>
      <c r="OXP303" s="730"/>
      <c r="OXQ303" s="730"/>
      <c r="OXR303" s="730"/>
      <c r="OXS303" s="730"/>
      <c r="OXT303" s="730"/>
      <c r="OXU303" s="730"/>
      <c r="OXV303" s="730"/>
      <c r="OXW303" s="730"/>
      <c r="OXX303" s="730"/>
      <c r="OXY303" s="730"/>
      <c r="OXZ303" s="730"/>
      <c r="OYA303" s="730"/>
      <c r="OYB303" s="730"/>
      <c r="OYC303" s="730"/>
      <c r="OYD303" s="730"/>
      <c r="OYE303" s="730"/>
      <c r="OYF303" s="730"/>
      <c r="OYG303" s="730"/>
      <c r="OYH303" s="730"/>
      <c r="OYI303" s="730"/>
      <c r="OYJ303" s="730"/>
      <c r="OYK303" s="730"/>
      <c r="OYL303" s="730"/>
      <c r="OYM303" s="730"/>
      <c r="OYN303" s="730"/>
      <c r="OYO303" s="730"/>
      <c r="OYP303" s="730"/>
      <c r="OYQ303" s="730"/>
      <c r="OYR303" s="730"/>
      <c r="OYS303" s="730"/>
      <c r="OYT303" s="730"/>
      <c r="OYU303" s="730"/>
      <c r="OYV303" s="730"/>
      <c r="OYW303" s="730"/>
      <c r="OYX303" s="730"/>
      <c r="OYY303" s="730"/>
      <c r="OYZ303" s="730"/>
      <c r="OZA303" s="730"/>
      <c r="OZB303" s="730"/>
      <c r="OZC303" s="730"/>
      <c r="OZD303" s="730"/>
      <c r="OZE303" s="730"/>
      <c r="OZF303" s="730"/>
      <c r="OZG303" s="730"/>
      <c r="OZH303" s="730"/>
      <c r="OZI303" s="730"/>
      <c r="OZJ303" s="730"/>
      <c r="OZK303" s="730"/>
      <c r="OZL303" s="730"/>
      <c r="OZM303" s="730"/>
      <c r="OZN303" s="730"/>
      <c r="OZO303" s="730"/>
      <c r="OZP303" s="730"/>
      <c r="OZQ303" s="730"/>
      <c r="OZR303" s="730"/>
      <c r="OZS303" s="730"/>
      <c r="OZT303" s="730"/>
      <c r="OZU303" s="730"/>
      <c r="OZV303" s="730"/>
      <c r="OZW303" s="730"/>
      <c r="OZX303" s="730"/>
      <c r="OZY303" s="730"/>
      <c r="OZZ303" s="730"/>
      <c r="PAA303" s="730"/>
      <c r="PAB303" s="730"/>
      <c r="PAC303" s="730"/>
      <c r="PAD303" s="730"/>
      <c r="PAE303" s="730"/>
      <c r="PAF303" s="730"/>
      <c r="PAG303" s="730"/>
      <c r="PAH303" s="730"/>
      <c r="PAI303" s="730"/>
      <c r="PAJ303" s="730"/>
      <c r="PAK303" s="730"/>
      <c r="PAL303" s="730"/>
      <c r="PAM303" s="730"/>
      <c r="PAN303" s="730"/>
      <c r="PAO303" s="730"/>
      <c r="PAP303" s="730"/>
      <c r="PAQ303" s="730"/>
      <c r="PAR303" s="730"/>
      <c r="PAS303" s="730"/>
      <c r="PAT303" s="730"/>
      <c r="PAU303" s="730"/>
      <c r="PAV303" s="730"/>
      <c r="PAW303" s="730"/>
      <c r="PAX303" s="730"/>
      <c r="PAY303" s="730"/>
      <c r="PAZ303" s="730"/>
      <c r="PBA303" s="730"/>
      <c r="PBB303" s="730"/>
      <c r="PBC303" s="730"/>
      <c r="PBD303" s="730"/>
      <c r="PBE303" s="730"/>
      <c r="PBF303" s="730"/>
      <c r="PBG303" s="730"/>
      <c r="PBH303" s="730"/>
      <c r="PBI303" s="730"/>
      <c r="PBJ303" s="730"/>
      <c r="PBK303" s="730"/>
      <c r="PBL303" s="730"/>
      <c r="PBM303" s="730"/>
      <c r="PBN303" s="730"/>
      <c r="PBO303" s="730"/>
      <c r="PBP303" s="730"/>
      <c r="PBQ303" s="730"/>
      <c r="PBR303" s="730"/>
      <c r="PBS303" s="730"/>
      <c r="PBT303" s="730"/>
      <c r="PBU303" s="730"/>
      <c r="PBV303" s="730"/>
      <c r="PBW303" s="730"/>
      <c r="PBX303" s="730"/>
      <c r="PBY303" s="730"/>
      <c r="PBZ303" s="730"/>
      <c r="PCA303" s="730"/>
      <c r="PCB303" s="730"/>
      <c r="PCC303" s="730"/>
      <c r="PCD303" s="730"/>
      <c r="PCE303" s="730"/>
      <c r="PCF303" s="730"/>
      <c r="PCG303" s="730"/>
      <c r="PCH303" s="730"/>
      <c r="PCI303" s="730"/>
      <c r="PCJ303" s="730"/>
      <c r="PCK303" s="730"/>
      <c r="PCL303" s="730"/>
      <c r="PCM303" s="730"/>
      <c r="PCN303" s="730"/>
      <c r="PCO303" s="730"/>
      <c r="PCP303" s="730"/>
      <c r="PCQ303" s="730"/>
      <c r="PCR303" s="730"/>
      <c r="PCS303" s="730"/>
      <c r="PCT303" s="730"/>
      <c r="PCU303" s="730"/>
      <c r="PCV303" s="730"/>
      <c r="PCW303" s="730"/>
      <c r="PCX303" s="730"/>
      <c r="PCY303" s="730"/>
      <c r="PCZ303" s="730"/>
      <c r="PDA303" s="730"/>
      <c r="PDB303" s="730"/>
      <c r="PDC303" s="730"/>
      <c r="PDD303" s="730"/>
      <c r="PDE303" s="730"/>
      <c r="PDF303" s="730"/>
      <c r="PDG303" s="730"/>
      <c r="PDH303" s="730"/>
      <c r="PDI303" s="730"/>
      <c r="PDJ303" s="730"/>
      <c r="PDK303" s="730"/>
      <c r="PDL303" s="730"/>
      <c r="PDM303" s="730"/>
      <c r="PDN303" s="730"/>
      <c r="PDO303" s="730"/>
      <c r="PDP303" s="730"/>
      <c r="PDQ303" s="730"/>
      <c r="PDR303" s="730"/>
      <c r="PDS303" s="730"/>
      <c r="PDT303" s="730"/>
      <c r="PDU303" s="730"/>
      <c r="PDV303" s="730"/>
      <c r="PDW303" s="730"/>
      <c r="PDX303" s="730"/>
      <c r="PDY303" s="730"/>
      <c r="PDZ303" s="730"/>
      <c r="PEA303" s="730"/>
      <c r="PEB303" s="730"/>
      <c r="PEC303" s="730"/>
      <c r="PED303" s="730"/>
      <c r="PEE303" s="730"/>
      <c r="PEF303" s="730"/>
      <c r="PEG303" s="730"/>
      <c r="PEH303" s="730"/>
      <c r="PEI303" s="730"/>
      <c r="PEJ303" s="730"/>
      <c r="PEK303" s="730"/>
      <c r="PEL303" s="730"/>
      <c r="PEM303" s="730"/>
      <c r="PEN303" s="730"/>
      <c r="PEO303" s="730"/>
      <c r="PEP303" s="730"/>
      <c r="PEQ303" s="730"/>
      <c r="PER303" s="730"/>
      <c r="PES303" s="730"/>
      <c r="PET303" s="730"/>
      <c r="PEU303" s="730"/>
      <c r="PEV303" s="730"/>
      <c r="PEW303" s="730"/>
      <c r="PEX303" s="730"/>
      <c r="PEY303" s="730"/>
      <c r="PEZ303" s="730"/>
      <c r="PFA303" s="730"/>
      <c r="PFB303" s="730"/>
      <c r="PFC303" s="730"/>
      <c r="PFD303" s="730"/>
      <c r="PFE303" s="730"/>
      <c r="PFF303" s="730"/>
      <c r="PFG303" s="730"/>
      <c r="PFH303" s="730"/>
      <c r="PFI303" s="730"/>
      <c r="PFJ303" s="730"/>
      <c r="PFK303" s="730"/>
      <c r="PFL303" s="730"/>
      <c r="PFM303" s="730"/>
      <c r="PFN303" s="730"/>
      <c r="PFO303" s="730"/>
      <c r="PFP303" s="730"/>
      <c r="PFQ303" s="730"/>
      <c r="PFR303" s="730"/>
      <c r="PFS303" s="730"/>
      <c r="PFT303" s="730"/>
      <c r="PFU303" s="730"/>
      <c r="PFV303" s="730"/>
      <c r="PFW303" s="730"/>
      <c r="PFX303" s="730"/>
      <c r="PFY303" s="730"/>
      <c r="PFZ303" s="730"/>
      <c r="PGA303" s="730"/>
      <c r="PGB303" s="730"/>
      <c r="PGC303" s="730"/>
      <c r="PGD303" s="730"/>
      <c r="PGE303" s="730"/>
      <c r="PGF303" s="730"/>
      <c r="PGG303" s="730"/>
      <c r="PGH303" s="730"/>
      <c r="PGI303" s="730"/>
      <c r="PGJ303" s="730"/>
      <c r="PGK303" s="730"/>
      <c r="PGL303" s="730"/>
      <c r="PGM303" s="730"/>
      <c r="PGN303" s="730"/>
      <c r="PGO303" s="730"/>
      <c r="PGP303" s="730"/>
      <c r="PGQ303" s="730"/>
      <c r="PGR303" s="730"/>
      <c r="PGS303" s="730"/>
      <c r="PGT303" s="730"/>
      <c r="PGU303" s="730"/>
      <c r="PGV303" s="730"/>
      <c r="PGW303" s="730"/>
      <c r="PGX303" s="730"/>
      <c r="PGY303" s="730"/>
      <c r="PGZ303" s="730"/>
      <c r="PHA303" s="730"/>
      <c r="PHB303" s="730"/>
      <c r="PHC303" s="730"/>
      <c r="PHD303" s="730"/>
      <c r="PHE303" s="730"/>
      <c r="PHF303" s="730"/>
      <c r="PHG303" s="730"/>
      <c r="PHH303" s="730"/>
      <c r="PHI303" s="730"/>
      <c r="PHJ303" s="730"/>
      <c r="PHK303" s="730"/>
      <c r="PHL303" s="730"/>
      <c r="PHM303" s="730"/>
      <c r="PHN303" s="730"/>
      <c r="PHO303" s="730"/>
      <c r="PHP303" s="730"/>
      <c r="PHQ303" s="730"/>
      <c r="PHR303" s="730"/>
      <c r="PHS303" s="730"/>
      <c r="PHT303" s="730"/>
      <c r="PHU303" s="730"/>
      <c r="PHV303" s="730"/>
      <c r="PHW303" s="730"/>
      <c r="PHX303" s="730"/>
      <c r="PHY303" s="730"/>
      <c r="PHZ303" s="730"/>
      <c r="PIA303" s="730"/>
      <c r="PIB303" s="730"/>
      <c r="PIC303" s="730"/>
      <c r="PID303" s="730"/>
      <c r="PIE303" s="730"/>
      <c r="PIF303" s="730"/>
      <c r="PIG303" s="730"/>
      <c r="PIH303" s="730"/>
      <c r="PII303" s="730"/>
      <c r="PIJ303" s="730"/>
      <c r="PIK303" s="730"/>
      <c r="PIL303" s="730"/>
      <c r="PIM303" s="730"/>
      <c r="PIN303" s="730"/>
      <c r="PIO303" s="730"/>
      <c r="PIP303" s="730"/>
      <c r="PIQ303" s="730"/>
      <c r="PIR303" s="730"/>
      <c r="PIS303" s="730"/>
      <c r="PIT303" s="730"/>
      <c r="PIU303" s="730"/>
      <c r="PIV303" s="730"/>
      <c r="PIW303" s="730"/>
      <c r="PIX303" s="730"/>
      <c r="PIY303" s="730"/>
      <c r="PIZ303" s="730"/>
      <c r="PJA303" s="730"/>
      <c r="PJB303" s="730"/>
      <c r="PJC303" s="730"/>
      <c r="PJD303" s="730"/>
      <c r="PJE303" s="730"/>
      <c r="PJF303" s="730"/>
      <c r="PJG303" s="730"/>
      <c r="PJH303" s="730"/>
      <c r="PJI303" s="730"/>
      <c r="PJJ303" s="730"/>
      <c r="PJK303" s="730"/>
      <c r="PJL303" s="730"/>
      <c r="PJM303" s="730"/>
      <c r="PJN303" s="730"/>
      <c r="PJO303" s="730"/>
      <c r="PJP303" s="730"/>
      <c r="PJQ303" s="730"/>
      <c r="PJR303" s="730"/>
      <c r="PJS303" s="730"/>
      <c r="PJT303" s="730"/>
      <c r="PJU303" s="730"/>
      <c r="PJV303" s="730"/>
      <c r="PJW303" s="730"/>
      <c r="PJX303" s="730"/>
      <c r="PJY303" s="730"/>
      <c r="PJZ303" s="730"/>
      <c r="PKA303" s="730"/>
      <c r="PKB303" s="730"/>
      <c r="PKC303" s="730"/>
      <c r="PKD303" s="730"/>
      <c r="PKE303" s="730"/>
      <c r="PKF303" s="730"/>
      <c r="PKG303" s="730"/>
      <c r="PKH303" s="730"/>
      <c r="PKI303" s="730"/>
      <c r="PKJ303" s="730"/>
      <c r="PKK303" s="730"/>
      <c r="PKL303" s="730"/>
      <c r="PKM303" s="730"/>
      <c r="PKN303" s="730"/>
      <c r="PKO303" s="730"/>
      <c r="PKP303" s="730"/>
      <c r="PKQ303" s="730"/>
      <c r="PKR303" s="730"/>
      <c r="PKS303" s="730"/>
      <c r="PKT303" s="730"/>
      <c r="PKU303" s="730"/>
      <c r="PKV303" s="730"/>
      <c r="PKW303" s="730"/>
      <c r="PKX303" s="730"/>
      <c r="PKY303" s="730"/>
      <c r="PKZ303" s="730"/>
      <c r="PLA303" s="730"/>
      <c r="PLB303" s="730"/>
      <c r="PLC303" s="730"/>
      <c r="PLD303" s="730"/>
      <c r="PLE303" s="730"/>
      <c r="PLF303" s="730"/>
      <c r="PLG303" s="730"/>
      <c r="PLH303" s="730"/>
      <c r="PLI303" s="730"/>
      <c r="PLJ303" s="730"/>
      <c r="PLK303" s="730"/>
      <c r="PLL303" s="730"/>
      <c r="PLM303" s="730"/>
      <c r="PLN303" s="730"/>
      <c r="PLO303" s="730"/>
      <c r="PLP303" s="730"/>
      <c r="PLQ303" s="730"/>
      <c r="PLR303" s="730"/>
      <c r="PLS303" s="730"/>
      <c r="PLT303" s="730"/>
      <c r="PLU303" s="730"/>
      <c r="PLV303" s="730"/>
      <c r="PLW303" s="730"/>
      <c r="PLX303" s="730"/>
      <c r="PLY303" s="730"/>
      <c r="PLZ303" s="730"/>
      <c r="PMA303" s="730"/>
      <c r="PMB303" s="730"/>
      <c r="PMC303" s="730"/>
      <c r="PMD303" s="730"/>
      <c r="PME303" s="730"/>
      <c r="PMF303" s="730"/>
      <c r="PMG303" s="730"/>
      <c r="PMH303" s="730"/>
      <c r="PMI303" s="730"/>
      <c r="PMJ303" s="730"/>
      <c r="PMK303" s="730"/>
      <c r="PML303" s="730"/>
      <c r="PMM303" s="730"/>
      <c r="PMN303" s="730"/>
      <c r="PMO303" s="730"/>
      <c r="PMP303" s="730"/>
      <c r="PMQ303" s="730"/>
      <c r="PMR303" s="730"/>
      <c r="PMS303" s="730"/>
      <c r="PMT303" s="730"/>
      <c r="PMU303" s="730"/>
      <c r="PMV303" s="730"/>
      <c r="PMW303" s="730"/>
      <c r="PMX303" s="730"/>
      <c r="PMY303" s="730"/>
      <c r="PMZ303" s="730"/>
      <c r="PNA303" s="730"/>
      <c r="PNB303" s="730"/>
      <c r="PNC303" s="730"/>
      <c r="PND303" s="730"/>
      <c r="PNE303" s="730"/>
      <c r="PNF303" s="730"/>
      <c r="PNG303" s="730"/>
      <c r="PNH303" s="730"/>
      <c r="PNI303" s="730"/>
      <c r="PNJ303" s="730"/>
      <c r="PNK303" s="730"/>
      <c r="PNL303" s="730"/>
      <c r="PNM303" s="730"/>
      <c r="PNN303" s="730"/>
      <c r="PNO303" s="730"/>
      <c r="PNP303" s="730"/>
      <c r="PNQ303" s="730"/>
      <c r="PNR303" s="730"/>
      <c r="PNS303" s="730"/>
      <c r="PNT303" s="730"/>
      <c r="PNU303" s="730"/>
      <c r="PNV303" s="730"/>
      <c r="PNW303" s="730"/>
      <c r="PNX303" s="730"/>
      <c r="PNY303" s="730"/>
      <c r="PNZ303" s="730"/>
      <c r="POA303" s="730"/>
      <c r="POB303" s="730"/>
      <c r="POC303" s="730"/>
      <c r="POD303" s="730"/>
      <c r="POE303" s="730"/>
      <c r="POF303" s="730"/>
      <c r="POG303" s="730"/>
      <c r="POH303" s="730"/>
      <c r="POI303" s="730"/>
      <c r="POJ303" s="730"/>
      <c r="POK303" s="730"/>
      <c r="POL303" s="730"/>
      <c r="POM303" s="730"/>
      <c r="PON303" s="730"/>
      <c r="POO303" s="730"/>
      <c r="POP303" s="730"/>
      <c r="POQ303" s="730"/>
      <c r="POR303" s="730"/>
      <c r="POS303" s="730"/>
      <c r="POT303" s="730"/>
      <c r="POU303" s="730"/>
      <c r="POV303" s="730"/>
      <c r="POW303" s="730"/>
      <c r="POX303" s="730"/>
      <c r="POY303" s="730"/>
      <c r="POZ303" s="730"/>
      <c r="PPA303" s="730"/>
      <c r="PPB303" s="730"/>
      <c r="PPC303" s="730"/>
      <c r="PPD303" s="730"/>
      <c r="PPE303" s="730"/>
      <c r="PPF303" s="730"/>
      <c r="PPG303" s="730"/>
      <c r="PPH303" s="730"/>
      <c r="PPI303" s="730"/>
      <c r="PPJ303" s="730"/>
      <c r="PPK303" s="730"/>
      <c r="PPL303" s="730"/>
      <c r="PPM303" s="730"/>
      <c r="PPN303" s="730"/>
      <c r="PPO303" s="730"/>
      <c r="PPP303" s="730"/>
      <c r="PPQ303" s="730"/>
      <c r="PPR303" s="730"/>
      <c r="PPS303" s="730"/>
      <c r="PPT303" s="730"/>
      <c r="PPU303" s="730"/>
      <c r="PPV303" s="730"/>
      <c r="PPW303" s="730"/>
      <c r="PPX303" s="730"/>
      <c r="PPY303" s="730"/>
      <c r="PPZ303" s="730"/>
      <c r="PQA303" s="730"/>
      <c r="PQB303" s="730"/>
      <c r="PQC303" s="730"/>
      <c r="PQD303" s="730"/>
      <c r="PQE303" s="730"/>
      <c r="PQF303" s="730"/>
      <c r="PQG303" s="730"/>
      <c r="PQH303" s="730"/>
      <c r="PQI303" s="730"/>
      <c r="PQJ303" s="730"/>
      <c r="PQK303" s="730"/>
      <c r="PQL303" s="730"/>
      <c r="PQM303" s="730"/>
      <c r="PQN303" s="730"/>
      <c r="PQO303" s="730"/>
      <c r="PQP303" s="730"/>
      <c r="PQQ303" s="730"/>
      <c r="PQR303" s="730"/>
      <c r="PQS303" s="730"/>
      <c r="PQT303" s="730"/>
      <c r="PQU303" s="730"/>
      <c r="PQV303" s="730"/>
      <c r="PQW303" s="730"/>
      <c r="PQX303" s="730"/>
      <c r="PQY303" s="730"/>
      <c r="PQZ303" s="730"/>
      <c r="PRA303" s="730"/>
      <c r="PRB303" s="730"/>
      <c r="PRC303" s="730"/>
      <c r="PRD303" s="730"/>
      <c r="PRE303" s="730"/>
      <c r="PRF303" s="730"/>
      <c r="PRG303" s="730"/>
      <c r="PRH303" s="730"/>
      <c r="PRI303" s="730"/>
      <c r="PRJ303" s="730"/>
      <c r="PRK303" s="730"/>
      <c r="PRL303" s="730"/>
      <c r="PRM303" s="730"/>
      <c r="PRN303" s="730"/>
      <c r="PRO303" s="730"/>
      <c r="PRP303" s="730"/>
      <c r="PRQ303" s="730"/>
      <c r="PRR303" s="730"/>
      <c r="PRS303" s="730"/>
      <c r="PRT303" s="730"/>
      <c r="PRU303" s="730"/>
      <c r="PRV303" s="730"/>
      <c r="PRW303" s="730"/>
      <c r="PRX303" s="730"/>
      <c r="PRY303" s="730"/>
      <c r="PRZ303" s="730"/>
      <c r="PSA303" s="730"/>
      <c r="PSB303" s="730"/>
      <c r="PSC303" s="730"/>
      <c r="PSD303" s="730"/>
      <c r="PSE303" s="730"/>
      <c r="PSF303" s="730"/>
      <c r="PSG303" s="730"/>
      <c r="PSH303" s="730"/>
      <c r="PSI303" s="730"/>
      <c r="PSJ303" s="730"/>
      <c r="PSK303" s="730"/>
      <c r="PSL303" s="730"/>
      <c r="PSM303" s="730"/>
      <c r="PSN303" s="730"/>
      <c r="PSO303" s="730"/>
      <c r="PSP303" s="730"/>
      <c r="PSQ303" s="730"/>
      <c r="PSR303" s="730"/>
      <c r="PSS303" s="730"/>
      <c r="PST303" s="730"/>
      <c r="PSU303" s="730"/>
      <c r="PSV303" s="730"/>
      <c r="PSW303" s="730"/>
      <c r="PSX303" s="730"/>
      <c r="PSY303" s="730"/>
      <c r="PSZ303" s="730"/>
      <c r="PTA303" s="730"/>
      <c r="PTB303" s="730"/>
      <c r="PTC303" s="730"/>
      <c r="PTD303" s="730"/>
      <c r="PTE303" s="730"/>
      <c r="PTF303" s="730"/>
      <c r="PTG303" s="730"/>
      <c r="PTH303" s="730"/>
      <c r="PTI303" s="730"/>
      <c r="PTJ303" s="730"/>
      <c r="PTK303" s="730"/>
      <c r="PTL303" s="730"/>
      <c r="PTM303" s="730"/>
      <c r="PTN303" s="730"/>
      <c r="PTO303" s="730"/>
      <c r="PTP303" s="730"/>
      <c r="PTQ303" s="730"/>
      <c r="PTR303" s="730"/>
      <c r="PTS303" s="730"/>
      <c r="PTT303" s="730"/>
      <c r="PTU303" s="730"/>
      <c r="PTV303" s="730"/>
      <c r="PTW303" s="730"/>
      <c r="PTX303" s="730"/>
      <c r="PTY303" s="730"/>
      <c r="PTZ303" s="730"/>
      <c r="PUA303" s="730"/>
      <c r="PUB303" s="730"/>
      <c r="PUC303" s="730"/>
      <c r="PUD303" s="730"/>
      <c r="PUE303" s="730"/>
      <c r="PUF303" s="730"/>
      <c r="PUG303" s="730"/>
      <c r="PUH303" s="730"/>
      <c r="PUI303" s="730"/>
      <c r="PUJ303" s="730"/>
      <c r="PUK303" s="730"/>
      <c r="PUL303" s="730"/>
      <c r="PUM303" s="730"/>
      <c r="PUN303" s="730"/>
      <c r="PUO303" s="730"/>
      <c r="PUP303" s="730"/>
      <c r="PUQ303" s="730"/>
      <c r="PUR303" s="730"/>
      <c r="PUS303" s="730"/>
      <c r="PUT303" s="730"/>
      <c r="PUU303" s="730"/>
      <c r="PUV303" s="730"/>
      <c r="PUW303" s="730"/>
      <c r="PUX303" s="730"/>
      <c r="PUY303" s="730"/>
      <c r="PUZ303" s="730"/>
      <c r="PVA303" s="730"/>
      <c r="PVB303" s="730"/>
      <c r="PVC303" s="730"/>
      <c r="PVD303" s="730"/>
      <c r="PVE303" s="730"/>
      <c r="PVF303" s="730"/>
      <c r="PVG303" s="730"/>
      <c r="PVH303" s="730"/>
      <c r="PVI303" s="730"/>
      <c r="PVJ303" s="730"/>
      <c r="PVK303" s="730"/>
      <c r="PVL303" s="730"/>
      <c r="PVM303" s="730"/>
      <c r="PVN303" s="730"/>
      <c r="PVO303" s="730"/>
      <c r="PVP303" s="730"/>
      <c r="PVQ303" s="730"/>
      <c r="PVR303" s="730"/>
      <c r="PVS303" s="730"/>
      <c r="PVT303" s="730"/>
      <c r="PVU303" s="730"/>
      <c r="PVV303" s="730"/>
      <c r="PVW303" s="730"/>
      <c r="PVX303" s="730"/>
      <c r="PVY303" s="730"/>
      <c r="PVZ303" s="730"/>
      <c r="PWA303" s="730"/>
      <c r="PWB303" s="730"/>
      <c r="PWC303" s="730"/>
      <c r="PWD303" s="730"/>
      <c r="PWE303" s="730"/>
      <c r="PWF303" s="730"/>
      <c r="PWG303" s="730"/>
      <c r="PWH303" s="730"/>
      <c r="PWI303" s="730"/>
      <c r="PWJ303" s="730"/>
      <c r="PWK303" s="730"/>
      <c r="PWL303" s="730"/>
      <c r="PWM303" s="730"/>
      <c r="PWN303" s="730"/>
      <c r="PWO303" s="730"/>
      <c r="PWP303" s="730"/>
      <c r="PWQ303" s="730"/>
      <c r="PWR303" s="730"/>
      <c r="PWS303" s="730"/>
      <c r="PWT303" s="730"/>
      <c r="PWU303" s="730"/>
      <c r="PWV303" s="730"/>
      <c r="PWW303" s="730"/>
      <c r="PWX303" s="730"/>
      <c r="PWY303" s="730"/>
      <c r="PWZ303" s="730"/>
      <c r="PXA303" s="730"/>
      <c r="PXB303" s="730"/>
      <c r="PXC303" s="730"/>
      <c r="PXD303" s="730"/>
      <c r="PXE303" s="730"/>
      <c r="PXF303" s="730"/>
      <c r="PXG303" s="730"/>
      <c r="PXH303" s="730"/>
      <c r="PXI303" s="730"/>
      <c r="PXJ303" s="730"/>
      <c r="PXK303" s="730"/>
      <c r="PXL303" s="730"/>
      <c r="PXM303" s="730"/>
      <c r="PXN303" s="730"/>
      <c r="PXO303" s="730"/>
      <c r="PXP303" s="730"/>
      <c r="PXQ303" s="730"/>
      <c r="PXR303" s="730"/>
      <c r="PXS303" s="730"/>
      <c r="PXT303" s="730"/>
      <c r="PXU303" s="730"/>
      <c r="PXV303" s="730"/>
      <c r="PXW303" s="730"/>
      <c r="PXX303" s="730"/>
      <c r="PXY303" s="730"/>
      <c r="PXZ303" s="730"/>
      <c r="PYA303" s="730"/>
      <c r="PYB303" s="730"/>
      <c r="PYC303" s="730"/>
      <c r="PYD303" s="730"/>
      <c r="PYE303" s="730"/>
      <c r="PYF303" s="730"/>
      <c r="PYG303" s="730"/>
      <c r="PYH303" s="730"/>
      <c r="PYI303" s="730"/>
      <c r="PYJ303" s="730"/>
      <c r="PYK303" s="730"/>
      <c r="PYL303" s="730"/>
      <c r="PYM303" s="730"/>
      <c r="PYN303" s="730"/>
      <c r="PYO303" s="730"/>
      <c r="PYP303" s="730"/>
      <c r="PYQ303" s="730"/>
      <c r="PYR303" s="730"/>
      <c r="PYS303" s="730"/>
      <c r="PYT303" s="730"/>
      <c r="PYU303" s="730"/>
      <c r="PYV303" s="730"/>
      <c r="PYW303" s="730"/>
      <c r="PYX303" s="730"/>
      <c r="PYY303" s="730"/>
      <c r="PYZ303" s="730"/>
      <c r="PZA303" s="730"/>
      <c r="PZB303" s="730"/>
      <c r="PZC303" s="730"/>
      <c r="PZD303" s="730"/>
      <c r="PZE303" s="730"/>
      <c r="PZF303" s="730"/>
      <c r="PZG303" s="730"/>
      <c r="PZH303" s="730"/>
      <c r="PZI303" s="730"/>
      <c r="PZJ303" s="730"/>
      <c r="PZK303" s="730"/>
      <c r="PZL303" s="730"/>
      <c r="PZM303" s="730"/>
      <c r="PZN303" s="730"/>
      <c r="PZO303" s="730"/>
      <c r="PZP303" s="730"/>
      <c r="PZQ303" s="730"/>
      <c r="PZR303" s="730"/>
      <c r="PZS303" s="730"/>
      <c r="PZT303" s="730"/>
      <c r="PZU303" s="730"/>
      <c r="PZV303" s="730"/>
      <c r="PZW303" s="730"/>
      <c r="PZX303" s="730"/>
      <c r="PZY303" s="730"/>
      <c r="PZZ303" s="730"/>
      <c r="QAA303" s="730"/>
      <c r="QAB303" s="730"/>
      <c r="QAC303" s="730"/>
      <c r="QAD303" s="730"/>
      <c r="QAE303" s="730"/>
      <c r="QAF303" s="730"/>
      <c r="QAG303" s="730"/>
      <c r="QAH303" s="730"/>
      <c r="QAI303" s="730"/>
      <c r="QAJ303" s="730"/>
      <c r="QAK303" s="730"/>
      <c r="QAL303" s="730"/>
      <c r="QAM303" s="730"/>
      <c r="QAN303" s="730"/>
      <c r="QAO303" s="730"/>
      <c r="QAP303" s="730"/>
      <c r="QAQ303" s="730"/>
      <c r="QAR303" s="730"/>
      <c r="QAS303" s="730"/>
      <c r="QAT303" s="730"/>
      <c r="QAU303" s="730"/>
      <c r="QAV303" s="730"/>
      <c r="QAW303" s="730"/>
      <c r="QAX303" s="730"/>
      <c r="QAY303" s="730"/>
      <c r="QAZ303" s="730"/>
      <c r="QBA303" s="730"/>
      <c r="QBB303" s="730"/>
      <c r="QBC303" s="730"/>
      <c r="QBD303" s="730"/>
      <c r="QBE303" s="730"/>
      <c r="QBF303" s="730"/>
      <c r="QBG303" s="730"/>
      <c r="QBH303" s="730"/>
      <c r="QBI303" s="730"/>
      <c r="QBJ303" s="730"/>
      <c r="QBK303" s="730"/>
      <c r="QBL303" s="730"/>
      <c r="QBM303" s="730"/>
      <c r="QBN303" s="730"/>
      <c r="QBO303" s="730"/>
      <c r="QBP303" s="730"/>
      <c r="QBQ303" s="730"/>
      <c r="QBR303" s="730"/>
      <c r="QBS303" s="730"/>
      <c r="QBT303" s="730"/>
      <c r="QBU303" s="730"/>
      <c r="QBV303" s="730"/>
      <c r="QBW303" s="730"/>
      <c r="QBX303" s="730"/>
      <c r="QBY303" s="730"/>
      <c r="QBZ303" s="730"/>
      <c r="QCA303" s="730"/>
      <c r="QCB303" s="730"/>
      <c r="QCC303" s="730"/>
      <c r="QCD303" s="730"/>
      <c r="QCE303" s="730"/>
      <c r="QCF303" s="730"/>
      <c r="QCG303" s="730"/>
      <c r="QCH303" s="730"/>
      <c r="QCI303" s="730"/>
      <c r="QCJ303" s="730"/>
      <c r="QCK303" s="730"/>
      <c r="QCL303" s="730"/>
      <c r="QCM303" s="730"/>
      <c r="QCN303" s="730"/>
      <c r="QCO303" s="730"/>
      <c r="QCP303" s="730"/>
      <c r="QCQ303" s="730"/>
      <c r="QCR303" s="730"/>
      <c r="QCS303" s="730"/>
      <c r="QCT303" s="730"/>
      <c r="QCU303" s="730"/>
      <c r="QCV303" s="730"/>
      <c r="QCW303" s="730"/>
      <c r="QCX303" s="730"/>
      <c r="QCY303" s="730"/>
      <c r="QCZ303" s="730"/>
      <c r="QDA303" s="730"/>
      <c r="QDB303" s="730"/>
      <c r="QDC303" s="730"/>
      <c r="QDD303" s="730"/>
      <c r="QDE303" s="730"/>
      <c r="QDF303" s="730"/>
      <c r="QDG303" s="730"/>
      <c r="QDH303" s="730"/>
      <c r="QDI303" s="730"/>
      <c r="QDJ303" s="730"/>
      <c r="QDK303" s="730"/>
      <c r="QDL303" s="730"/>
      <c r="QDM303" s="730"/>
      <c r="QDN303" s="730"/>
      <c r="QDO303" s="730"/>
      <c r="QDP303" s="730"/>
      <c r="QDQ303" s="730"/>
      <c r="QDR303" s="730"/>
      <c r="QDS303" s="730"/>
      <c r="QDT303" s="730"/>
      <c r="QDU303" s="730"/>
      <c r="QDV303" s="730"/>
      <c r="QDW303" s="730"/>
      <c r="QDX303" s="730"/>
      <c r="QDY303" s="730"/>
      <c r="QDZ303" s="730"/>
      <c r="QEA303" s="730"/>
      <c r="QEB303" s="730"/>
      <c r="QEC303" s="730"/>
      <c r="QED303" s="730"/>
      <c r="QEE303" s="730"/>
      <c r="QEF303" s="730"/>
      <c r="QEG303" s="730"/>
      <c r="QEH303" s="730"/>
      <c r="QEI303" s="730"/>
      <c r="QEJ303" s="730"/>
      <c r="QEK303" s="730"/>
      <c r="QEL303" s="730"/>
      <c r="QEM303" s="730"/>
      <c r="QEN303" s="730"/>
      <c r="QEO303" s="730"/>
      <c r="QEP303" s="730"/>
      <c r="QEQ303" s="730"/>
      <c r="QER303" s="730"/>
      <c r="QES303" s="730"/>
      <c r="QET303" s="730"/>
      <c r="QEU303" s="730"/>
      <c r="QEV303" s="730"/>
      <c r="QEW303" s="730"/>
      <c r="QEX303" s="730"/>
      <c r="QEY303" s="730"/>
      <c r="QEZ303" s="730"/>
      <c r="QFA303" s="730"/>
      <c r="QFB303" s="730"/>
      <c r="QFC303" s="730"/>
      <c r="QFD303" s="730"/>
      <c r="QFE303" s="730"/>
      <c r="QFF303" s="730"/>
      <c r="QFG303" s="730"/>
      <c r="QFH303" s="730"/>
      <c r="QFI303" s="730"/>
      <c r="QFJ303" s="730"/>
      <c r="QFK303" s="730"/>
      <c r="QFL303" s="730"/>
      <c r="QFM303" s="730"/>
      <c r="QFN303" s="730"/>
      <c r="QFO303" s="730"/>
      <c r="QFP303" s="730"/>
      <c r="QFQ303" s="730"/>
      <c r="QFR303" s="730"/>
      <c r="QFS303" s="730"/>
      <c r="QFT303" s="730"/>
      <c r="QFU303" s="730"/>
      <c r="QFV303" s="730"/>
      <c r="QFW303" s="730"/>
      <c r="QFX303" s="730"/>
      <c r="QFY303" s="730"/>
      <c r="QFZ303" s="730"/>
      <c r="QGA303" s="730"/>
      <c r="QGB303" s="730"/>
      <c r="QGC303" s="730"/>
      <c r="QGD303" s="730"/>
      <c r="QGE303" s="730"/>
      <c r="QGF303" s="730"/>
      <c r="QGG303" s="730"/>
      <c r="QGH303" s="730"/>
      <c r="QGI303" s="730"/>
      <c r="QGJ303" s="730"/>
      <c r="QGK303" s="730"/>
      <c r="QGL303" s="730"/>
      <c r="QGM303" s="730"/>
      <c r="QGN303" s="730"/>
      <c r="QGO303" s="730"/>
      <c r="QGP303" s="730"/>
      <c r="QGQ303" s="730"/>
      <c r="QGR303" s="730"/>
      <c r="QGS303" s="730"/>
      <c r="QGT303" s="730"/>
      <c r="QGU303" s="730"/>
      <c r="QGV303" s="730"/>
      <c r="QGW303" s="730"/>
      <c r="QGX303" s="730"/>
      <c r="QGY303" s="730"/>
      <c r="QGZ303" s="730"/>
      <c r="QHA303" s="730"/>
      <c r="QHB303" s="730"/>
      <c r="QHC303" s="730"/>
      <c r="QHD303" s="730"/>
      <c r="QHE303" s="730"/>
      <c r="QHF303" s="730"/>
      <c r="QHG303" s="730"/>
      <c r="QHH303" s="730"/>
      <c r="QHI303" s="730"/>
      <c r="QHJ303" s="730"/>
      <c r="QHK303" s="730"/>
      <c r="QHL303" s="730"/>
      <c r="QHM303" s="730"/>
      <c r="QHN303" s="730"/>
      <c r="QHO303" s="730"/>
      <c r="QHP303" s="730"/>
      <c r="QHQ303" s="730"/>
      <c r="QHR303" s="730"/>
      <c r="QHS303" s="730"/>
      <c r="QHT303" s="730"/>
      <c r="QHU303" s="730"/>
      <c r="QHV303" s="730"/>
      <c r="QHW303" s="730"/>
      <c r="QHX303" s="730"/>
      <c r="QHY303" s="730"/>
      <c r="QHZ303" s="730"/>
      <c r="QIA303" s="730"/>
      <c r="QIB303" s="730"/>
      <c r="QIC303" s="730"/>
      <c r="QID303" s="730"/>
      <c r="QIE303" s="730"/>
      <c r="QIF303" s="730"/>
      <c r="QIG303" s="730"/>
      <c r="QIH303" s="730"/>
      <c r="QII303" s="730"/>
      <c r="QIJ303" s="730"/>
      <c r="QIK303" s="730"/>
      <c r="QIL303" s="730"/>
      <c r="QIM303" s="730"/>
      <c r="QIN303" s="730"/>
      <c r="QIO303" s="730"/>
      <c r="QIP303" s="730"/>
      <c r="QIQ303" s="730"/>
      <c r="QIR303" s="730"/>
      <c r="QIS303" s="730"/>
      <c r="QIT303" s="730"/>
      <c r="QIU303" s="730"/>
      <c r="QIV303" s="730"/>
      <c r="QIW303" s="730"/>
      <c r="QIX303" s="730"/>
      <c r="QIY303" s="730"/>
      <c r="QIZ303" s="730"/>
      <c r="QJA303" s="730"/>
      <c r="QJB303" s="730"/>
      <c r="QJC303" s="730"/>
      <c r="QJD303" s="730"/>
      <c r="QJE303" s="730"/>
      <c r="QJF303" s="730"/>
      <c r="QJG303" s="730"/>
      <c r="QJH303" s="730"/>
      <c r="QJI303" s="730"/>
      <c r="QJJ303" s="730"/>
      <c r="QJK303" s="730"/>
      <c r="QJL303" s="730"/>
      <c r="QJM303" s="730"/>
      <c r="QJN303" s="730"/>
      <c r="QJO303" s="730"/>
      <c r="QJP303" s="730"/>
      <c r="QJQ303" s="730"/>
      <c r="QJR303" s="730"/>
      <c r="QJS303" s="730"/>
      <c r="QJT303" s="730"/>
      <c r="QJU303" s="730"/>
      <c r="QJV303" s="730"/>
      <c r="QJW303" s="730"/>
      <c r="QJX303" s="730"/>
      <c r="QJY303" s="730"/>
      <c r="QJZ303" s="730"/>
      <c r="QKA303" s="730"/>
      <c r="QKB303" s="730"/>
      <c r="QKC303" s="730"/>
      <c r="QKD303" s="730"/>
      <c r="QKE303" s="730"/>
      <c r="QKF303" s="730"/>
      <c r="QKG303" s="730"/>
      <c r="QKH303" s="730"/>
      <c r="QKI303" s="730"/>
      <c r="QKJ303" s="730"/>
      <c r="QKK303" s="730"/>
      <c r="QKL303" s="730"/>
      <c r="QKM303" s="730"/>
      <c r="QKN303" s="730"/>
      <c r="QKO303" s="730"/>
      <c r="QKP303" s="730"/>
      <c r="QKQ303" s="730"/>
      <c r="QKR303" s="730"/>
      <c r="QKS303" s="730"/>
      <c r="QKT303" s="730"/>
      <c r="QKU303" s="730"/>
      <c r="QKV303" s="730"/>
      <c r="QKW303" s="730"/>
      <c r="QKX303" s="730"/>
      <c r="QKY303" s="730"/>
      <c r="QKZ303" s="730"/>
      <c r="QLA303" s="730"/>
      <c r="QLB303" s="730"/>
      <c r="QLC303" s="730"/>
      <c r="QLD303" s="730"/>
      <c r="QLE303" s="730"/>
      <c r="QLF303" s="730"/>
      <c r="QLG303" s="730"/>
      <c r="QLH303" s="730"/>
      <c r="QLI303" s="730"/>
      <c r="QLJ303" s="730"/>
      <c r="QLK303" s="730"/>
      <c r="QLL303" s="730"/>
      <c r="QLM303" s="730"/>
      <c r="QLN303" s="730"/>
      <c r="QLO303" s="730"/>
      <c r="QLP303" s="730"/>
      <c r="QLQ303" s="730"/>
      <c r="QLR303" s="730"/>
      <c r="QLS303" s="730"/>
      <c r="QLT303" s="730"/>
      <c r="QLU303" s="730"/>
      <c r="QLV303" s="730"/>
      <c r="QLW303" s="730"/>
      <c r="QLX303" s="730"/>
      <c r="QLY303" s="730"/>
      <c r="QLZ303" s="730"/>
      <c r="QMA303" s="730"/>
      <c r="QMB303" s="730"/>
      <c r="QMC303" s="730"/>
      <c r="QMD303" s="730"/>
      <c r="QME303" s="730"/>
      <c r="QMF303" s="730"/>
      <c r="QMG303" s="730"/>
      <c r="QMH303" s="730"/>
      <c r="QMI303" s="730"/>
      <c r="QMJ303" s="730"/>
      <c r="QMK303" s="730"/>
      <c r="QML303" s="730"/>
      <c r="QMM303" s="730"/>
      <c r="QMN303" s="730"/>
      <c r="QMO303" s="730"/>
      <c r="QMP303" s="730"/>
      <c r="QMQ303" s="730"/>
      <c r="QMR303" s="730"/>
      <c r="QMS303" s="730"/>
      <c r="QMT303" s="730"/>
      <c r="QMU303" s="730"/>
      <c r="QMV303" s="730"/>
      <c r="QMW303" s="730"/>
      <c r="QMX303" s="730"/>
      <c r="QMY303" s="730"/>
      <c r="QMZ303" s="730"/>
      <c r="QNA303" s="730"/>
      <c r="QNB303" s="730"/>
      <c r="QNC303" s="730"/>
      <c r="QND303" s="730"/>
      <c r="QNE303" s="730"/>
      <c r="QNF303" s="730"/>
      <c r="QNG303" s="730"/>
      <c r="QNH303" s="730"/>
      <c r="QNI303" s="730"/>
      <c r="QNJ303" s="730"/>
      <c r="QNK303" s="730"/>
      <c r="QNL303" s="730"/>
      <c r="QNM303" s="730"/>
      <c r="QNN303" s="730"/>
      <c r="QNO303" s="730"/>
      <c r="QNP303" s="730"/>
      <c r="QNQ303" s="730"/>
      <c r="QNR303" s="730"/>
      <c r="QNS303" s="730"/>
      <c r="QNT303" s="730"/>
      <c r="QNU303" s="730"/>
      <c r="QNV303" s="730"/>
      <c r="QNW303" s="730"/>
      <c r="QNX303" s="730"/>
      <c r="QNY303" s="730"/>
      <c r="QNZ303" s="730"/>
      <c r="QOA303" s="730"/>
      <c r="QOB303" s="730"/>
      <c r="QOC303" s="730"/>
      <c r="QOD303" s="730"/>
      <c r="QOE303" s="730"/>
      <c r="QOF303" s="730"/>
      <c r="QOG303" s="730"/>
      <c r="QOH303" s="730"/>
      <c r="QOI303" s="730"/>
      <c r="QOJ303" s="730"/>
      <c r="QOK303" s="730"/>
      <c r="QOL303" s="730"/>
      <c r="QOM303" s="730"/>
      <c r="QON303" s="730"/>
      <c r="QOO303" s="730"/>
      <c r="QOP303" s="730"/>
      <c r="QOQ303" s="730"/>
      <c r="QOR303" s="730"/>
      <c r="QOS303" s="730"/>
      <c r="QOT303" s="730"/>
      <c r="QOU303" s="730"/>
      <c r="QOV303" s="730"/>
      <c r="QOW303" s="730"/>
      <c r="QOX303" s="730"/>
      <c r="QOY303" s="730"/>
      <c r="QOZ303" s="730"/>
      <c r="QPA303" s="730"/>
      <c r="QPB303" s="730"/>
      <c r="QPC303" s="730"/>
      <c r="QPD303" s="730"/>
      <c r="QPE303" s="730"/>
      <c r="QPF303" s="730"/>
      <c r="QPG303" s="730"/>
      <c r="QPH303" s="730"/>
      <c r="QPI303" s="730"/>
      <c r="QPJ303" s="730"/>
      <c r="QPK303" s="730"/>
      <c r="QPL303" s="730"/>
      <c r="QPM303" s="730"/>
      <c r="QPN303" s="730"/>
      <c r="QPO303" s="730"/>
      <c r="QPP303" s="730"/>
      <c r="QPQ303" s="730"/>
      <c r="QPR303" s="730"/>
      <c r="QPS303" s="730"/>
      <c r="QPT303" s="730"/>
      <c r="QPU303" s="730"/>
      <c r="QPV303" s="730"/>
      <c r="QPW303" s="730"/>
      <c r="QPX303" s="730"/>
      <c r="QPY303" s="730"/>
      <c r="QPZ303" s="730"/>
      <c r="QQA303" s="730"/>
      <c r="QQB303" s="730"/>
      <c r="QQC303" s="730"/>
      <c r="QQD303" s="730"/>
      <c r="QQE303" s="730"/>
      <c r="QQF303" s="730"/>
      <c r="QQG303" s="730"/>
      <c r="QQH303" s="730"/>
      <c r="QQI303" s="730"/>
      <c r="QQJ303" s="730"/>
      <c r="QQK303" s="730"/>
      <c r="QQL303" s="730"/>
      <c r="QQM303" s="730"/>
      <c r="QQN303" s="730"/>
      <c r="QQO303" s="730"/>
      <c r="QQP303" s="730"/>
      <c r="QQQ303" s="730"/>
      <c r="QQR303" s="730"/>
      <c r="QQS303" s="730"/>
      <c r="QQT303" s="730"/>
      <c r="QQU303" s="730"/>
      <c r="QQV303" s="730"/>
      <c r="QQW303" s="730"/>
      <c r="QQX303" s="730"/>
      <c r="QQY303" s="730"/>
      <c r="QQZ303" s="730"/>
      <c r="QRA303" s="730"/>
      <c r="QRB303" s="730"/>
      <c r="QRC303" s="730"/>
      <c r="QRD303" s="730"/>
      <c r="QRE303" s="730"/>
      <c r="QRF303" s="730"/>
      <c r="QRG303" s="730"/>
      <c r="QRH303" s="730"/>
      <c r="QRI303" s="730"/>
      <c r="QRJ303" s="730"/>
      <c r="QRK303" s="730"/>
      <c r="QRL303" s="730"/>
      <c r="QRM303" s="730"/>
      <c r="QRN303" s="730"/>
      <c r="QRO303" s="730"/>
      <c r="QRP303" s="730"/>
      <c r="QRQ303" s="730"/>
      <c r="QRR303" s="730"/>
      <c r="QRS303" s="730"/>
      <c r="QRT303" s="730"/>
      <c r="QRU303" s="730"/>
      <c r="QRV303" s="730"/>
      <c r="QRW303" s="730"/>
      <c r="QRX303" s="730"/>
      <c r="QRY303" s="730"/>
      <c r="QRZ303" s="730"/>
      <c r="QSA303" s="730"/>
      <c r="QSB303" s="730"/>
      <c r="QSC303" s="730"/>
      <c r="QSD303" s="730"/>
      <c r="QSE303" s="730"/>
      <c r="QSF303" s="730"/>
      <c r="QSG303" s="730"/>
      <c r="QSH303" s="730"/>
      <c r="QSI303" s="730"/>
      <c r="QSJ303" s="730"/>
      <c r="QSK303" s="730"/>
      <c r="QSL303" s="730"/>
      <c r="QSM303" s="730"/>
      <c r="QSN303" s="730"/>
      <c r="QSO303" s="730"/>
      <c r="QSP303" s="730"/>
      <c r="QSQ303" s="730"/>
      <c r="QSR303" s="730"/>
      <c r="QSS303" s="730"/>
      <c r="QST303" s="730"/>
      <c r="QSU303" s="730"/>
      <c r="QSV303" s="730"/>
      <c r="QSW303" s="730"/>
      <c r="QSX303" s="730"/>
      <c r="QSY303" s="730"/>
      <c r="QSZ303" s="730"/>
      <c r="QTA303" s="730"/>
      <c r="QTB303" s="730"/>
      <c r="QTC303" s="730"/>
      <c r="QTD303" s="730"/>
      <c r="QTE303" s="730"/>
      <c r="QTF303" s="730"/>
      <c r="QTG303" s="730"/>
      <c r="QTH303" s="730"/>
      <c r="QTI303" s="730"/>
      <c r="QTJ303" s="730"/>
      <c r="QTK303" s="730"/>
      <c r="QTL303" s="730"/>
      <c r="QTM303" s="730"/>
      <c r="QTN303" s="730"/>
      <c r="QTO303" s="730"/>
      <c r="QTP303" s="730"/>
      <c r="QTQ303" s="730"/>
      <c r="QTR303" s="730"/>
      <c r="QTS303" s="730"/>
      <c r="QTT303" s="730"/>
      <c r="QTU303" s="730"/>
      <c r="QTV303" s="730"/>
      <c r="QTW303" s="730"/>
      <c r="QTX303" s="730"/>
      <c r="QTY303" s="730"/>
      <c r="QTZ303" s="730"/>
      <c r="QUA303" s="730"/>
      <c r="QUB303" s="730"/>
      <c r="QUC303" s="730"/>
      <c r="QUD303" s="730"/>
      <c r="QUE303" s="730"/>
      <c r="QUF303" s="730"/>
      <c r="QUG303" s="730"/>
      <c r="QUH303" s="730"/>
      <c r="QUI303" s="730"/>
      <c r="QUJ303" s="730"/>
      <c r="QUK303" s="730"/>
      <c r="QUL303" s="730"/>
      <c r="QUM303" s="730"/>
      <c r="QUN303" s="730"/>
      <c r="QUO303" s="730"/>
      <c r="QUP303" s="730"/>
      <c r="QUQ303" s="730"/>
      <c r="QUR303" s="730"/>
      <c r="QUS303" s="730"/>
      <c r="QUT303" s="730"/>
      <c r="QUU303" s="730"/>
      <c r="QUV303" s="730"/>
      <c r="QUW303" s="730"/>
      <c r="QUX303" s="730"/>
      <c r="QUY303" s="730"/>
      <c r="QUZ303" s="730"/>
      <c r="QVA303" s="730"/>
      <c r="QVB303" s="730"/>
      <c r="QVC303" s="730"/>
      <c r="QVD303" s="730"/>
      <c r="QVE303" s="730"/>
      <c r="QVF303" s="730"/>
      <c r="QVG303" s="730"/>
      <c r="QVH303" s="730"/>
      <c r="QVI303" s="730"/>
      <c r="QVJ303" s="730"/>
      <c r="QVK303" s="730"/>
      <c r="QVL303" s="730"/>
      <c r="QVM303" s="730"/>
      <c r="QVN303" s="730"/>
      <c r="QVO303" s="730"/>
      <c r="QVP303" s="730"/>
      <c r="QVQ303" s="730"/>
      <c r="QVR303" s="730"/>
      <c r="QVS303" s="730"/>
      <c r="QVT303" s="730"/>
      <c r="QVU303" s="730"/>
      <c r="QVV303" s="730"/>
      <c r="QVW303" s="730"/>
      <c r="QVX303" s="730"/>
      <c r="QVY303" s="730"/>
      <c r="QVZ303" s="730"/>
      <c r="QWA303" s="730"/>
      <c r="QWB303" s="730"/>
      <c r="QWC303" s="730"/>
      <c r="QWD303" s="730"/>
      <c r="QWE303" s="730"/>
      <c r="QWF303" s="730"/>
      <c r="QWG303" s="730"/>
      <c r="QWH303" s="730"/>
      <c r="QWI303" s="730"/>
      <c r="QWJ303" s="730"/>
      <c r="QWK303" s="730"/>
      <c r="QWL303" s="730"/>
      <c r="QWM303" s="730"/>
      <c r="QWN303" s="730"/>
      <c r="QWO303" s="730"/>
      <c r="QWP303" s="730"/>
      <c r="QWQ303" s="730"/>
      <c r="QWR303" s="730"/>
      <c r="QWS303" s="730"/>
      <c r="QWT303" s="730"/>
      <c r="QWU303" s="730"/>
      <c r="QWV303" s="730"/>
      <c r="QWW303" s="730"/>
      <c r="QWX303" s="730"/>
      <c r="QWY303" s="730"/>
      <c r="QWZ303" s="730"/>
      <c r="QXA303" s="730"/>
      <c r="QXB303" s="730"/>
      <c r="QXC303" s="730"/>
      <c r="QXD303" s="730"/>
      <c r="QXE303" s="730"/>
      <c r="QXF303" s="730"/>
      <c r="QXG303" s="730"/>
      <c r="QXH303" s="730"/>
      <c r="QXI303" s="730"/>
      <c r="QXJ303" s="730"/>
      <c r="QXK303" s="730"/>
      <c r="QXL303" s="730"/>
      <c r="QXM303" s="730"/>
      <c r="QXN303" s="730"/>
      <c r="QXO303" s="730"/>
      <c r="QXP303" s="730"/>
      <c r="QXQ303" s="730"/>
      <c r="QXR303" s="730"/>
      <c r="QXS303" s="730"/>
      <c r="QXT303" s="730"/>
      <c r="QXU303" s="730"/>
      <c r="QXV303" s="730"/>
      <c r="QXW303" s="730"/>
      <c r="QXX303" s="730"/>
      <c r="QXY303" s="730"/>
      <c r="QXZ303" s="730"/>
      <c r="QYA303" s="730"/>
      <c r="QYB303" s="730"/>
      <c r="QYC303" s="730"/>
      <c r="QYD303" s="730"/>
      <c r="QYE303" s="730"/>
      <c r="QYF303" s="730"/>
      <c r="QYG303" s="730"/>
      <c r="QYH303" s="730"/>
      <c r="QYI303" s="730"/>
      <c r="QYJ303" s="730"/>
      <c r="QYK303" s="730"/>
      <c r="QYL303" s="730"/>
      <c r="QYM303" s="730"/>
      <c r="QYN303" s="730"/>
      <c r="QYO303" s="730"/>
      <c r="QYP303" s="730"/>
      <c r="QYQ303" s="730"/>
      <c r="QYR303" s="730"/>
      <c r="QYS303" s="730"/>
      <c r="QYT303" s="730"/>
      <c r="QYU303" s="730"/>
      <c r="QYV303" s="730"/>
      <c r="QYW303" s="730"/>
      <c r="QYX303" s="730"/>
      <c r="QYY303" s="730"/>
      <c r="QYZ303" s="730"/>
      <c r="QZA303" s="730"/>
      <c r="QZB303" s="730"/>
      <c r="QZC303" s="730"/>
      <c r="QZD303" s="730"/>
      <c r="QZE303" s="730"/>
      <c r="QZF303" s="730"/>
      <c r="QZG303" s="730"/>
      <c r="QZH303" s="730"/>
      <c r="QZI303" s="730"/>
      <c r="QZJ303" s="730"/>
      <c r="QZK303" s="730"/>
      <c r="QZL303" s="730"/>
      <c r="QZM303" s="730"/>
      <c r="QZN303" s="730"/>
      <c r="QZO303" s="730"/>
      <c r="QZP303" s="730"/>
      <c r="QZQ303" s="730"/>
      <c r="QZR303" s="730"/>
      <c r="QZS303" s="730"/>
      <c r="QZT303" s="730"/>
      <c r="QZU303" s="730"/>
      <c r="QZV303" s="730"/>
      <c r="QZW303" s="730"/>
      <c r="QZX303" s="730"/>
      <c r="QZY303" s="730"/>
      <c r="QZZ303" s="730"/>
      <c r="RAA303" s="730"/>
      <c r="RAB303" s="730"/>
      <c r="RAC303" s="730"/>
      <c r="RAD303" s="730"/>
      <c r="RAE303" s="730"/>
      <c r="RAF303" s="730"/>
      <c r="RAG303" s="730"/>
      <c r="RAH303" s="730"/>
      <c r="RAI303" s="730"/>
      <c r="RAJ303" s="730"/>
      <c r="RAK303" s="730"/>
      <c r="RAL303" s="730"/>
      <c r="RAM303" s="730"/>
      <c r="RAN303" s="730"/>
      <c r="RAO303" s="730"/>
      <c r="RAP303" s="730"/>
      <c r="RAQ303" s="730"/>
      <c r="RAR303" s="730"/>
      <c r="RAS303" s="730"/>
      <c r="RAT303" s="730"/>
      <c r="RAU303" s="730"/>
      <c r="RAV303" s="730"/>
      <c r="RAW303" s="730"/>
      <c r="RAX303" s="730"/>
      <c r="RAY303" s="730"/>
      <c r="RAZ303" s="730"/>
      <c r="RBA303" s="730"/>
      <c r="RBB303" s="730"/>
      <c r="RBC303" s="730"/>
      <c r="RBD303" s="730"/>
      <c r="RBE303" s="730"/>
      <c r="RBF303" s="730"/>
      <c r="RBG303" s="730"/>
      <c r="RBH303" s="730"/>
      <c r="RBI303" s="730"/>
      <c r="RBJ303" s="730"/>
      <c r="RBK303" s="730"/>
      <c r="RBL303" s="730"/>
      <c r="RBM303" s="730"/>
      <c r="RBN303" s="730"/>
      <c r="RBO303" s="730"/>
      <c r="RBP303" s="730"/>
      <c r="RBQ303" s="730"/>
      <c r="RBR303" s="730"/>
      <c r="RBS303" s="730"/>
      <c r="RBT303" s="730"/>
      <c r="RBU303" s="730"/>
      <c r="RBV303" s="730"/>
      <c r="RBW303" s="730"/>
      <c r="RBX303" s="730"/>
      <c r="RBY303" s="730"/>
      <c r="RBZ303" s="730"/>
      <c r="RCA303" s="730"/>
      <c r="RCB303" s="730"/>
      <c r="RCC303" s="730"/>
      <c r="RCD303" s="730"/>
      <c r="RCE303" s="730"/>
      <c r="RCF303" s="730"/>
      <c r="RCG303" s="730"/>
      <c r="RCH303" s="730"/>
      <c r="RCI303" s="730"/>
      <c r="RCJ303" s="730"/>
      <c r="RCK303" s="730"/>
      <c r="RCL303" s="730"/>
      <c r="RCM303" s="730"/>
      <c r="RCN303" s="730"/>
      <c r="RCO303" s="730"/>
      <c r="RCP303" s="730"/>
      <c r="RCQ303" s="730"/>
      <c r="RCR303" s="730"/>
      <c r="RCS303" s="730"/>
      <c r="RCT303" s="730"/>
      <c r="RCU303" s="730"/>
      <c r="RCV303" s="730"/>
      <c r="RCW303" s="730"/>
      <c r="RCX303" s="730"/>
      <c r="RCY303" s="730"/>
      <c r="RCZ303" s="730"/>
      <c r="RDA303" s="730"/>
      <c r="RDB303" s="730"/>
      <c r="RDC303" s="730"/>
      <c r="RDD303" s="730"/>
      <c r="RDE303" s="730"/>
      <c r="RDF303" s="730"/>
      <c r="RDG303" s="730"/>
      <c r="RDH303" s="730"/>
      <c r="RDI303" s="730"/>
      <c r="RDJ303" s="730"/>
      <c r="RDK303" s="730"/>
      <c r="RDL303" s="730"/>
      <c r="RDM303" s="730"/>
      <c r="RDN303" s="730"/>
      <c r="RDO303" s="730"/>
      <c r="RDP303" s="730"/>
      <c r="RDQ303" s="730"/>
      <c r="RDR303" s="730"/>
      <c r="RDS303" s="730"/>
      <c r="RDT303" s="730"/>
      <c r="RDU303" s="730"/>
      <c r="RDV303" s="730"/>
      <c r="RDW303" s="730"/>
      <c r="RDX303" s="730"/>
      <c r="RDY303" s="730"/>
      <c r="RDZ303" s="730"/>
      <c r="REA303" s="730"/>
      <c r="REB303" s="730"/>
      <c r="REC303" s="730"/>
      <c r="RED303" s="730"/>
      <c r="REE303" s="730"/>
      <c r="REF303" s="730"/>
      <c r="REG303" s="730"/>
      <c r="REH303" s="730"/>
      <c r="REI303" s="730"/>
      <c r="REJ303" s="730"/>
      <c r="REK303" s="730"/>
      <c r="REL303" s="730"/>
      <c r="REM303" s="730"/>
      <c r="REN303" s="730"/>
      <c r="REO303" s="730"/>
      <c r="REP303" s="730"/>
      <c r="REQ303" s="730"/>
      <c r="RER303" s="730"/>
      <c r="RES303" s="730"/>
      <c r="RET303" s="730"/>
      <c r="REU303" s="730"/>
      <c r="REV303" s="730"/>
      <c r="REW303" s="730"/>
      <c r="REX303" s="730"/>
      <c r="REY303" s="730"/>
      <c r="REZ303" s="730"/>
      <c r="RFA303" s="730"/>
      <c r="RFB303" s="730"/>
      <c r="RFC303" s="730"/>
      <c r="RFD303" s="730"/>
      <c r="RFE303" s="730"/>
      <c r="RFF303" s="730"/>
      <c r="RFG303" s="730"/>
      <c r="RFH303" s="730"/>
      <c r="RFI303" s="730"/>
      <c r="RFJ303" s="730"/>
      <c r="RFK303" s="730"/>
      <c r="RFL303" s="730"/>
      <c r="RFM303" s="730"/>
      <c r="RFN303" s="730"/>
      <c r="RFO303" s="730"/>
      <c r="RFP303" s="730"/>
      <c r="RFQ303" s="730"/>
      <c r="RFR303" s="730"/>
      <c r="RFS303" s="730"/>
      <c r="RFT303" s="730"/>
      <c r="RFU303" s="730"/>
      <c r="RFV303" s="730"/>
      <c r="RFW303" s="730"/>
      <c r="RFX303" s="730"/>
      <c r="RFY303" s="730"/>
      <c r="RFZ303" s="730"/>
      <c r="RGA303" s="730"/>
      <c r="RGB303" s="730"/>
      <c r="RGC303" s="730"/>
      <c r="RGD303" s="730"/>
      <c r="RGE303" s="730"/>
      <c r="RGF303" s="730"/>
      <c r="RGG303" s="730"/>
      <c r="RGH303" s="730"/>
      <c r="RGI303" s="730"/>
      <c r="RGJ303" s="730"/>
      <c r="RGK303" s="730"/>
      <c r="RGL303" s="730"/>
      <c r="RGM303" s="730"/>
      <c r="RGN303" s="730"/>
      <c r="RGO303" s="730"/>
      <c r="RGP303" s="730"/>
      <c r="RGQ303" s="730"/>
      <c r="RGR303" s="730"/>
      <c r="RGS303" s="730"/>
      <c r="RGT303" s="730"/>
      <c r="RGU303" s="730"/>
      <c r="RGV303" s="730"/>
      <c r="RGW303" s="730"/>
      <c r="RGX303" s="730"/>
      <c r="RGY303" s="730"/>
      <c r="RGZ303" s="730"/>
      <c r="RHA303" s="730"/>
      <c r="RHB303" s="730"/>
      <c r="RHC303" s="730"/>
      <c r="RHD303" s="730"/>
      <c r="RHE303" s="730"/>
      <c r="RHF303" s="730"/>
      <c r="RHG303" s="730"/>
      <c r="RHH303" s="730"/>
      <c r="RHI303" s="730"/>
      <c r="RHJ303" s="730"/>
      <c r="RHK303" s="730"/>
      <c r="RHL303" s="730"/>
      <c r="RHM303" s="730"/>
      <c r="RHN303" s="730"/>
      <c r="RHO303" s="730"/>
      <c r="RHP303" s="730"/>
      <c r="RHQ303" s="730"/>
      <c r="RHR303" s="730"/>
      <c r="RHS303" s="730"/>
      <c r="RHT303" s="730"/>
      <c r="RHU303" s="730"/>
      <c r="RHV303" s="730"/>
      <c r="RHW303" s="730"/>
      <c r="RHX303" s="730"/>
      <c r="RHY303" s="730"/>
      <c r="RHZ303" s="730"/>
      <c r="RIA303" s="730"/>
      <c r="RIB303" s="730"/>
      <c r="RIC303" s="730"/>
      <c r="RID303" s="730"/>
      <c r="RIE303" s="730"/>
      <c r="RIF303" s="730"/>
      <c r="RIG303" s="730"/>
      <c r="RIH303" s="730"/>
      <c r="RII303" s="730"/>
      <c r="RIJ303" s="730"/>
      <c r="RIK303" s="730"/>
      <c r="RIL303" s="730"/>
      <c r="RIM303" s="730"/>
      <c r="RIN303" s="730"/>
      <c r="RIO303" s="730"/>
      <c r="RIP303" s="730"/>
      <c r="RIQ303" s="730"/>
      <c r="RIR303" s="730"/>
      <c r="RIS303" s="730"/>
      <c r="RIT303" s="730"/>
      <c r="RIU303" s="730"/>
      <c r="RIV303" s="730"/>
      <c r="RIW303" s="730"/>
      <c r="RIX303" s="730"/>
      <c r="RIY303" s="730"/>
      <c r="RIZ303" s="730"/>
      <c r="RJA303" s="730"/>
      <c r="RJB303" s="730"/>
      <c r="RJC303" s="730"/>
      <c r="RJD303" s="730"/>
      <c r="RJE303" s="730"/>
      <c r="RJF303" s="730"/>
      <c r="RJG303" s="730"/>
      <c r="RJH303" s="730"/>
      <c r="RJI303" s="730"/>
      <c r="RJJ303" s="730"/>
      <c r="RJK303" s="730"/>
      <c r="RJL303" s="730"/>
      <c r="RJM303" s="730"/>
      <c r="RJN303" s="730"/>
      <c r="RJO303" s="730"/>
      <c r="RJP303" s="730"/>
      <c r="RJQ303" s="730"/>
      <c r="RJR303" s="730"/>
      <c r="RJS303" s="730"/>
      <c r="RJT303" s="730"/>
      <c r="RJU303" s="730"/>
      <c r="RJV303" s="730"/>
      <c r="RJW303" s="730"/>
      <c r="RJX303" s="730"/>
      <c r="RJY303" s="730"/>
      <c r="RJZ303" s="730"/>
      <c r="RKA303" s="730"/>
      <c r="RKB303" s="730"/>
      <c r="RKC303" s="730"/>
      <c r="RKD303" s="730"/>
      <c r="RKE303" s="730"/>
      <c r="RKF303" s="730"/>
      <c r="RKG303" s="730"/>
      <c r="RKH303" s="730"/>
      <c r="RKI303" s="730"/>
      <c r="RKJ303" s="730"/>
      <c r="RKK303" s="730"/>
      <c r="RKL303" s="730"/>
      <c r="RKM303" s="730"/>
      <c r="RKN303" s="730"/>
      <c r="RKO303" s="730"/>
      <c r="RKP303" s="730"/>
      <c r="RKQ303" s="730"/>
      <c r="RKR303" s="730"/>
      <c r="RKS303" s="730"/>
      <c r="RKT303" s="730"/>
      <c r="RKU303" s="730"/>
      <c r="RKV303" s="730"/>
      <c r="RKW303" s="730"/>
      <c r="RKX303" s="730"/>
      <c r="RKY303" s="730"/>
      <c r="RKZ303" s="730"/>
      <c r="RLA303" s="730"/>
      <c r="RLB303" s="730"/>
      <c r="RLC303" s="730"/>
      <c r="RLD303" s="730"/>
      <c r="RLE303" s="730"/>
      <c r="RLF303" s="730"/>
      <c r="RLG303" s="730"/>
      <c r="RLH303" s="730"/>
      <c r="RLI303" s="730"/>
      <c r="RLJ303" s="730"/>
      <c r="RLK303" s="730"/>
      <c r="RLL303" s="730"/>
      <c r="RLM303" s="730"/>
      <c r="RLN303" s="730"/>
      <c r="RLO303" s="730"/>
      <c r="RLP303" s="730"/>
      <c r="RLQ303" s="730"/>
      <c r="RLR303" s="730"/>
      <c r="RLS303" s="730"/>
      <c r="RLT303" s="730"/>
      <c r="RLU303" s="730"/>
      <c r="RLV303" s="730"/>
      <c r="RLW303" s="730"/>
      <c r="RLX303" s="730"/>
      <c r="RLY303" s="730"/>
      <c r="RLZ303" s="730"/>
      <c r="RMA303" s="730"/>
      <c r="RMB303" s="730"/>
      <c r="RMC303" s="730"/>
      <c r="RMD303" s="730"/>
      <c r="RME303" s="730"/>
      <c r="RMF303" s="730"/>
      <c r="RMG303" s="730"/>
      <c r="RMH303" s="730"/>
      <c r="RMI303" s="730"/>
      <c r="RMJ303" s="730"/>
      <c r="RMK303" s="730"/>
      <c r="RML303" s="730"/>
      <c r="RMM303" s="730"/>
      <c r="RMN303" s="730"/>
      <c r="RMO303" s="730"/>
      <c r="RMP303" s="730"/>
      <c r="RMQ303" s="730"/>
      <c r="RMR303" s="730"/>
      <c r="RMS303" s="730"/>
      <c r="RMT303" s="730"/>
      <c r="RMU303" s="730"/>
      <c r="RMV303" s="730"/>
      <c r="RMW303" s="730"/>
      <c r="RMX303" s="730"/>
      <c r="RMY303" s="730"/>
      <c r="RMZ303" s="730"/>
      <c r="RNA303" s="730"/>
      <c r="RNB303" s="730"/>
      <c r="RNC303" s="730"/>
      <c r="RND303" s="730"/>
      <c r="RNE303" s="730"/>
      <c r="RNF303" s="730"/>
      <c r="RNG303" s="730"/>
      <c r="RNH303" s="730"/>
      <c r="RNI303" s="730"/>
      <c r="RNJ303" s="730"/>
      <c r="RNK303" s="730"/>
      <c r="RNL303" s="730"/>
      <c r="RNM303" s="730"/>
      <c r="RNN303" s="730"/>
      <c r="RNO303" s="730"/>
      <c r="RNP303" s="730"/>
      <c r="RNQ303" s="730"/>
      <c r="RNR303" s="730"/>
      <c r="RNS303" s="730"/>
      <c r="RNT303" s="730"/>
      <c r="RNU303" s="730"/>
      <c r="RNV303" s="730"/>
      <c r="RNW303" s="730"/>
      <c r="RNX303" s="730"/>
      <c r="RNY303" s="730"/>
      <c r="RNZ303" s="730"/>
      <c r="ROA303" s="730"/>
      <c r="ROB303" s="730"/>
      <c r="ROC303" s="730"/>
      <c r="ROD303" s="730"/>
      <c r="ROE303" s="730"/>
      <c r="ROF303" s="730"/>
      <c r="ROG303" s="730"/>
      <c r="ROH303" s="730"/>
      <c r="ROI303" s="730"/>
      <c r="ROJ303" s="730"/>
      <c r="ROK303" s="730"/>
      <c r="ROL303" s="730"/>
      <c r="ROM303" s="730"/>
      <c r="RON303" s="730"/>
      <c r="ROO303" s="730"/>
      <c r="ROP303" s="730"/>
      <c r="ROQ303" s="730"/>
      <c r="ROR303" s="730"/>
      <c r="ROS303" s="730"/>
      <c r="ROT303" s="730"/>
      <c r="ROU303" s="730"/>
      <c r="ROV303" s="730"/>
      <c r="ROW303" s="730"/>
      <c r="ROX303" s="730"/>
      <c r="ROY303" s="730"/>
      <c r="ROZ303" s="730"/>
      <c r="RPA303" s="730"/>
      <c r="RPB303" s="730"/>
      <c r="RPC303" s="730"/>
      <c r="RPD303" s="730"/>
      <c r="RPE303" s="730"/>
      <c r="RPF303" s="730"/>
      <c r="RPG303" s="730"/>
      <c r="RPH303" s="730"/>
      <c r="RPI303" s="730"/>
      <c r="RPJ303" s="730"/>
      <c r="RPK303" s="730"/>
      <c r="RPL303" s="730"/>
      <c r="RPM303" s="730"/>
      <c r="RPN303" s="730"/>
      <c r="RPO303" s="730"/>
      <c r="RPP303" s="730"/>
      <c r="RPQ303" s="730"/>
      <c r="RPR303" s="730"/>
      <c r="RPS303" s="730"/>
      <c r="RPT303" s="730"/>
      <c r="RPU303" s="730"/>
      <c r="RPV303" s="730"/>
      <c r="RPW303" s="730"/>
      <c r="RPX303" s="730"/>
      <c r="RPY303" s="730"/>
      <c r="RPZ303" s="730"/>
      <c r="RQA303" s="730"/>
      <c r="RQB303" s="730"/>
      <c r="RQC303" s="730"/>
      <c r="RQD303" s="730"/>
      <c r="RQE303" s="730"/>
      <c r="RQF303" s="730"/>
      <c r="RQG303" s="730"/>
      <c r="RQH303" s="730"/>
      <c r="RQI303" s="730"/>
      <c r="RQJ303" s="730"/>
      <c r="RQK303" s="730"/>
      <c r="RQL303" s="730"/>
      <c r="RQM303" s="730"/>
      <c r="RQN303" s="730"/>
      <c r="RQO303" s="730"/>
      <c r="RQP303" s="730"/>
      <c r="RQQ303" s="730"/>
      <c r="RQR303" s="730"/>
      <c r="RQS303" s="730"/>
      <c r="RQT303" s="730"/>
      <c r="RQU303" s="730"/>
      <c r="RQV303" s="730"/>
      <c r="RQW303" s="730"/>
      <c r="RQX303" s="730"/>
      <c r="RQY303" s="730"/>
      <c r="RQZ303" s="730"/>
      <c r="RRA303" s="730"/>
      <c r="RRB303" s="730"/>
      <c r="RRC303" s="730"/>
      <c r="RRD303" s="730"/>
      <c r="RRE303" s="730"/>
      <c r="RRF303" s="730"/>
      <c r="RRG303" s="730"/>
      <c r="RRH303" s="730"/>
      <c r="RRI303" s="730"/>
      <c r="RRJ303" s="730"/>
      <c r="RRK303" s="730"/>
      <c r="RRL303" s="730"/>
      <c r="RRM303" s="730"/>
      <c r="RRN303" s="730"/>
      <c r="RRO303" s="730"/>
      <c r="RRP303" s="730"/>
      <c r="RRQ303" s="730"/>
      <c r="RRR303" s="730"/>
      <c r="RRS303" s="730"/>
      <c r="RRT303" s="730"/>
      <c r="RRU303" s="730"/>
      <c r="RRV303" s="730"/>
      <c r="RRW303" s="730"/>
      <c r="RRX303" s="730"/>
      <c r="RRY303" s="730"/>
      <c r="RRZ303" s="730"/>
      <c r="RSA303" s="730"/>
      <c r="RSB303" s="730"/>
      <c r="RSC303" s="730"/>
      <c r="RSD303" s="730"/>
      <c r="RSE303" s="730"/>
      <c r="RSF303" s="730"/>
      <c r="RSG303" s="730"/>
      <c r="RSH303" s="730"/>
      <c r="RSI303" s="730"/>
      <c r="RSJ303" s="730"/>
      <c r="RSK303" s="730"/>
      <c r="RSL303" s="730"/>
      <c r="RSM303" s="730"/>
      <c r="RSN303" s="730"/>
      <c r="RSO303" s="730"/>
      <c r="RSP303" s="730"/>
      <c r="RSQ303" s="730"/>
      <c r="RSR303" s="730"/>
      <c r="RSS303" s="730"/>
      <c r="RST303" s="730"/>
      <c r="RSU303" s="730"/>
      <c r="RSV303" s="730"/>
      <c r="RSW303" s="730"/>
      <c r="RSX303" s="730"/>
      <c r="RSY303" s="730"/>
      <c r="RSZ303" s="730"/>
      <c r="RTA303" s="730"/>
      <c r="RTB303" s="730"/>
      <c r="RTC303" s="730"/>
      <c r="RTD303" s="730"/>
      <c r="RTE303" s="730"/>
      <c r="RTF303" s="730"/>
      <c r="RTG303" s="730"/>
      <c r="RTH303" s="730"/>
      <c r="RTI303" s="730"/>
      <c r="RTJ303" s="730"/>
      <c r="RTK303" s="730"/>
      <c r="RTL303" s="730"/>
      <c r="RTM303" s="730"/>
      <c r="RTN303" s="730"/>
      <c r="RTO303" s="730"/>
      <c r="RTP303" s="730"/>
      <c r="RTQ303" s="730"/>
      <c r="RTR303" s="730"/>
      <c r="RTS303" s="730"/>
      <c r="RTT303" s="730"/>
      <c r="RTU303" s="730"/>
      <c r="RTV303" s="730"/>
      <c r="RTW303" s="730"/>
      <c r="RTX303" s="730"/>
      <c r="RTY303" s="730"/>
      <c r="RTZ303" s="730"/>
      <c r="RUA303" s="730"/>
      <c r="RUB303" s="730"/>
      <c r="RUC303" s="730"/>
      <c r="RUD303" s="730"/>
      <c r="RUE303" s="730"/>
      <c r="RUF303" s="730"/>
      <c r="RUG303" s="730"/>
      <c r="RUH303" s="730"/>
      <c r="RUI303" s="730"/>
      <c r="RUJ303" s="730"/>
      <c r="RUK303" s="730"/>
      <c r="RUL303" s="730"/>
      <c r="RUM303" s="730"/>
      <c r="RUN303" s="730"/>
      <c r="RUO303" s="730"/>
      <c r="RUP303" s="730"/>
      <c r="RUQ303" s="730"/>
      <c r="RUR303" s="730"/>
      <c r="RUS303" s="730"/>
      <c r="RUT303" s="730"/>
      <c r="RUU303" s="730"/>
      <c r="RUV303" s="730"/>
      <c r="RUW303" s="730"/>
      <c r="RUX303" s="730"/>
      <c r="RUY303" s="730"/>
      <c r="RUZ303" s="730"/>
      <c r="RVA303" s="730"/>
      <c r="RVB303" s="730"/>
      <c r="RVC303" s="730"/>
      <c r="RVD303" s="730"/>
      <c r="RVE303" s="730"/>
      <c r="RVF303" s="730"/>
      <c r="RVG303" s="730"/>
      <c r="RVH303" s="730"/>
      <c r="RVI303" s="730"/>
      <c r="RVJ303" s="730"/>
      <c r="RVK303" s="730"/>
      <c r="RVL303" s="730"/>
      <c r="RVM303" s="730"/>
      <c r="RVN303" s="730"/>
      <c r="RVO303" s="730"/>
      <c r="RVP303" s="730"/>
      <c r="RVQ303" s="730"/>
      <c r="RVR303" s="730"/>
      <c r="RVS303" s="730"/>
      <c r="RVT303" s="730"/>
      <c r="RVU303" s="730"/>
      <c r="RVV303" s="730"/>
      <c r="RVW303" s="730"/>
      <c r="RVX303" s="730"/>
      <c r="RVY303" s="730"/>
      <c r="RVZ303" s="730"/>
      <c r="RWA303" s="730"/>
      <c r="RWB303" s="730"/>
      <c r="RWC303" s="730"/>
      <c r="RWD303" s="730"/>
      <c r="RWE303" s="730"/>
      <c r="RWF303" s="730"/>
      <c r="RWG303" s="730"/>
      <c r="RWH303" s="730"/>
      <c r="RWI303" s="730"/>
      <c r="RWJ303" s="730"/>
      <c r="RWK303" s="730"/>
      <c r="RWL303" s="730"/>
      <c r="RWM303" s="730"/>
      <c r="RWN303" s="730"/>
      <c r="RWO303" s="730"/>
      <c r="RWP303" s="730"/>
      <c r="RWQ303" s="730"/>
      <c r="RWR303" s="730"/>
      <c r="RWS303" s="730"/>
      <c r="RWT303" s="730"/>
      <c r="RWU303" s="730"/>
      <c r="RWV303" s="730"/>
      <c r="RWW303" s="730"/>
      <c r="RWX303" s="730"/>
      <c r="RWY303" s="730"/>
      <c r="RWZ303" s="730"/>
      <c r="RXA303" s="730"/>
      <c r="RXB303" s="730"/>
      <c r="RXC303" s="730"/>
      <c r="RXD303" s="730"/>
      <c r="RXE303" s="730"/>
      <c r="RXF303" s="730"/>
      <c r="RXG303" s="730"/>
      <c r="RXH303" s="730"/>
      <c r="RXI303" s="730"/>
      <c r="RXJ303" s="730"/>
      <c r="RXK303" s="730"/>
      <c r="RXL303" s="730"/>
      <c r="RXM303" s="730"/>
      <c r="RXN303" s="730"/>
      <c r="RXO303" s="730"/>
      <c r="RXP303" s="730"/>
      <c r="RXQ303" s="730"/>
      <c r="RXR303" s="730"/>
      <c r="RXS303" s="730"/>
      <c r="RXT303" s="730"/>
      <c r="RXU303" s="730"/>
      <c r="RXV303" s="730"/>
      <c r="RXW303" s="730"/>
      <c r="RXX303" s="730"/>
      <c r="RXY303" s="730"/>
      <c r="RXZ303" s="730"/>
      <c r="RYA303" s="730"/>
      <c r="RYB303" s="730"/>
      <c r="RYC303" s="730"/>
      <c r="RYD303" s="730"/>
      <c r="RYE303" s="730"/>
      <c r="RYF303" s="730"/>
      <c r="RYG303" s="730"/>
      <c r="RYH303" s="730"/>
      <c r="RYI303" s="730"/>
      <c r="RYJ303" s="730"/>
      <c r="RYK303" s="730"/>
      <c r="RYL303" s="730"/>
      <c r="RYM303" s="730"/>
      <c r="RYN303" s="730"/>
      <c r="RYO303" s="730"/>
      <c r="RYP303" s="730"/>
      <c r="RYQ303" s="730"/>
      <c r="RYR303" s="730"/>
      <c r="RYS303" s="730"/>
      <c r="RYT303" s="730"/>
      <c r="RYU303" s="730"/>
      <c r="RYV303" s="730"/>
      <c r="RYW303" s="730"/>
      <c r="RYX303" s="730"/>
      <c r="RYY303" s="730"/>
      <c r="RYZ303" s="730"/>
      <c r="RZA303" s="730"/>
      <c r="RZB303" s="730"/>
      <c r="RZC303" s="730"/>
      <c r="RZD303" s="730"/>
      <c r="RZE303" s="730"/>
      <c r="RZF303" s="730"/>
      <c r="RZG303" s="730"/>
      <c r="RZH303" s="730"/>
      <c r="RZI303" s="730"/>
      <c r="RZJ303" s="730"/>
      <c r="RZK303" s="730"/>
      <c r="RZL303" s="730"/>
      <c r="RZM303" s="730"/>
      <c r="RZN303" s="730"/>
      <c r="RZO303" s="730"/>
      <c r="RZP303" s="730"/>
      <c r="RZQ303" s="730"/>
      <c r="RZR303" s="730"/>
      <c r="RZS303" s="730"/>
      <c r="RZT303" s="730"/>
      <c r="RZU303" s="730"/>
      <c r="RZV303" s="730"/>
      <c r="RZW303" s="730"/>
      <c r="RZX303" s="730"/>
      <c r="RZY303" s="730"/>
      <c r="RZZ303" s="730"/>
      <c r="SAA303" s="730"/>
      <c r="SAB303" s="730"/>
      <c r="SAC303" s="730"/>
      <c r="SAD303" s="730"/>
      <c r="SAE303" s="730"/>
      <c r="SAF303" s="730"/>
      <c r="SAG303" s="730"/>
      <c r="SAH303" s="730"/>
      <c r="SAI303" s="730"/>
      <c r="SAJ303" s="730"/>
      <c r="SAK303" s="730"/>
      <c r="SAL303" s="730"/>
      <c r="SAM303" s="730"/>
      <c r="SAN303" s="730"/>
      <c r="SAO303" s="730"/>
      <c r="SAP303" s="730"/>
      <c r="SAQ303" s="730"/>
      <c r="SAR303" s="730"/>
      <c r="SAS303" s="730"/>
      <c r="SAT303" s="730"/>
      <c r="SAU303" s="730"/>
      <c r="SAV303" s="730"/>
      <c r="SAW303" s="730"/>
      <c r="SAX303" s="730"/>
      <c r="SAY303" s="730"/>
      <c r="SAZ303" s="730"/>
      <c r="SBA303" s="730"/>
      <c r="SBB303" s="730"/>
      <c r="SBC303" s="730"/>
      <c r="SBD303" s="730"/>
      <c r="SBE303" s="730"/>
      <c r="SBF303" s="730"/>
      <c r="SBG303" s="730"/>
      <c r="SBH303" s="730"/>
      <c r="SBI303" s="730"/>
      <c r="SBJ303" s="730"/>
      <c r="SBK303" s="730"/>
      <c r="SBL303" s="730"/>
      <c r="SBM303" s="730"/>
      <c r="SBN303" s="730"/>
      <c r="SBO303" s="730"/>
      <c r="SBP303" s="730"/>
      <c r="SBQ303" s="730"/>
      <c r="SBR303" s="730"/>
      <c r="SBS303" s="730"/>
      <c r="SBT303" s="730"/>
      <c r="SBU303" s="730"/>
      <c r="SBV303" s="730"/>
      <c r="SBW303" s="730"/>
      <c r="SBX303" s="730"/>
      <c r="SBY303" s="730"/>
      <c r="SBZ303" s="730"/>
      <c r="SCA303" s="730"/>
      <c r="SCB303" s="730"/>
      <c r="SCC303" s="730"/>
      <c r="SCD303" s="730"/>
      <c r="SCE303" s="730"/>
      <c r="SCF303" s="730"/>
      <c r="SCG303" s="730"/>
      <c r="SCH303" s="730"/>
      <c r="SCI303" s="730"/>
      <c r="SCJ303" s="730"/>
      <c r="SCK303" s="730"/>
      <c r="SCL303" s="730"/>
      <c r="SCM303" s="730"/>
      <c r="SCN303" s="730"/>
      <c r="SCO303" s="730"/>
      <c r="SCP303" s="730"/>
      <c r="SCQ303" s="730"/>
      <c r="SCR303" s="730"/>
      <c r="SCS303" s="730"/>
      <c r="SCT303" s="730"/>
      <c r="SCU303" s="730"/>
      <c r="SCV303" s="730"/>
      <c r="SCW303" s="730"/>
      <c r="SCX303" s="730"/>
      <c r="SCY303" s="730"/>
      <c r="SCZ303" s="730"/>
      <c r="SDA303" s="730"/>
      <c r="SDB303" s="730"/>
      <c r="SDC303" s="730"/>
      <c r="SDD303" s="730"/>
      <c r="SDE303" s="730"/>
      <c r="SDF303" s="730"/>
      <c r="SDG303" s="730"/>
      <c r="SDH303" s="730"/>
      <c r="SDI303" s="730"/>
      <c r="SDJ303" s="730"/>
      <c r="SDK303" s="730"/>
      <c r="SDL303" s="730"/>
      <c r="SDM303" s="730"/>
      <c r="SDN303" s="730"/>
      <c r="SDO303" s="730"/>
      <c r="SDP303" s="730"/>
      <c r="SDQ303" s="730"/>
      <c r="SDR303" s="730"/>
      <c r="SDS303" s="730"/>
      <c r="SDT303" s="730"/>
      <c r="SDU303" s="730"/>
      <c r="SDV303" s="730"/>
      <c r="SDW303" s="730"/>
      <c r="SDX303" s="730"/>
      <c r="SDY303" s="730"/>
      <c r="SDZ303" s="730"/>
      <c r="SEA303" s="730"/>
      <c r="SEB303" s="730"/>
      <c r="SEC303" s="730"/>
      <c r="SED303" s="730"/>
      <c r="SEE303" s="730"/>
      <c r="SEF303" s="730"/>
      <c r="SEG303" s="730"/>
      <c r="SEH303" s="730"/>
      <c r="SEI303" s="730"/>
      <c r="SEJ303" s="730"/>
      <c r="SEK303" s="730"/>
      <c r="SEL303" s="730"/>
      <c r="SEM303" s="730"/>
      <c r="SEN303" s="730"/>
      <c r="SEO303" s="730"/>
      <c r="SEP303" s="730"/>
      <c r="SEQ303" s="730"/>
      <c r="SER303" s="730"/>
      <c r="SES303" s="730"/>
      <c r="SET303" s="730"/>
      <c r="SEU303" s="730"/>
      <c r="SEV303" s="730"/>
      <c r="SEW303" s="730"/>
      <c r="SEX303" s="730"/>
      <c r="SEY303" s="730"/>
      <c r="SEZ303" s="730"/>
      <c r="SFA303" s="730"/>
      <c r="SFB303" s="730"/>
      <c r="SFC303" s="730"/>
      <c r="SFD303" s="730"/>
      <c r="SFE303" s="730"/>
      <c r="SFF303" s="730"/>
      <c r="SFG303" s="730"/>
      <c r="SFH303" s="730"/>
      <c r="SFI303" s="730"/>
      <c r="SFJ303" s="730"/>
      <c r="SFK303" s="730"/>
      <c r="SFL303" s="730"/>
      <c r="SFM303" s="730"/>
      <c r="SFN303" s="730"/>
      <c r="SFO303" s="730"/>
      <c r="SFP303" s="730"/>
      <c r="SFQ303" s="730"/>
      <c r="SFR303" s="730"/>
      <c r="SFS303" s="730"/>
      <c r="SFT303" s="730"/>
      <c r="SFU303" s="730"/>
      <c r="SFV303" s="730"/>
      <c r="SFW303" s="730"/>
      <c r="SFX303" s="730"/>
      <c r="SFY303" s="730"/>
      <c r="SFZ303" s="730"/>
      <c r="SGA303" s="730"/>
      <c r="SGB303" s="730"/>
      <c r="SGC303" s="730"/>
      <c r="SGD303" s="730"/>
      <c r="SGE303" s="730"/>
      <c r="SGF303" s="730"/>
      <c r="SGG303" s="730"/>
      <c r="SGH303" s="730"/>
      <c r="SGI303" s="730"/>
      <c r="SGJ303" s="730"/>
      <c r="SGK303" s="730"/>
      <c r="SGL303" s="730"/>
      <c r="SGM303" s="730"/>
      <c r="SGN303" s="730"/>
      <c r="SGO303" s="730"/>
      <c r="SGP303" s="730"/>
      <c r="SGQ303" s="730"/>
      <c r="SGR303" s="730"/>
      <c r="SGS303" s="730"/>
      <c r="SGT303" s="730"/>
      <c r="SGU303" s="730"/>
      <c r="SGV303" s="730"/>
      <c r="SGW303" s="730"/>
      <c r="SGX303" s="730"/>
      <c r="SGY303" s="730"/>
      <c r="SGZ303" s="730"/>
      <c r="SHA303" s="730"/>
      <c r="SHB303" s="730"/>
      <c r="SHC303" s="730"/>
      <c r="SHD303" s="730"/>
      <c r="SHE303" s="730"/>
      <c r="SHF303" s="730"/>
      <c r="SHG303" s="730"/>
      <c r="SHH303" s="730"/>
      <c r="SHI303" s="730"/>
      <c r="SHJ303" s="730"/>
      <c r="SHK303" s="730"/>
      <c r="SHL303" s="730"/>
      <c r="SHM303" s="730"/>
      <c r="SHN303" s="730"/>
      <c r="SHO303" s="730"/>
      <c r="SHP303" s="730"/>
      <c r="SHQ303" s="730"/>
      <c r="SHR303" s="730"/>
      <c r="SHS303" s="730"/>
      <c r="SHT303" s="730"/>
      <c r="SHU303" s="730"/>
      <c r="SHV303" s="730"/>
      <c r="SHW303" s="730"/>
      <c r="SHX303" s="730"/>
      <c r="SHY303" s="730"/>
      <c r="SHZ303" s="730"/>
      <c r="SIA303" s="730"/>
      <c r="SIB303" s="730"/>
      <c r="SIC303" s="730"/>
      <c r="SID303" s="730"/>
      <c r="SIE303" s="730"/>
      <c r="SIF303" s="730"/>
      <c r="SIG303" s="730"/>
      <c r="SIH303" s="730"/>
      <c r="SII303" s="730"/>
      <c r="SIJ303" s="730"/>
      <c r="SIK303" s="730"/>
      <c r="SIL303" s="730"/>
      <c r="SIM303" s="730"/>
      <c r="SIN303" s="730"/>
      <c r="SIO303" s="730"/>
      <c r="SIP303" s="730"/>
      <c r="SIQ303" s="730"/>
      <c r="SIR303" s="730"/>
      <c r="SIS303" s="730"/>
      <c r="SIT303" s="730"/>
      <c r="SIU303" s="730"/>
      <c r="SIV303" s="730"/>
      <c r="SIW303" s="730"/>
      <c r="SIX303" s="730"/>
      <c r="SIY303" s="730"/>
      <c r="SIZ303" s="730"/>
      <c r="SJA303" s="730"/>
      <c r="SJB303" s="730"/>
      <c r="SJC303" s="730"/>
      <c r="SJD303" s="730"/>
      <c r="SJE303" s="730"/>
      <c r="SJF303" s="730"/>
      <c r="SJG303" s="730"/>
      <c r="SJH303" s="730"/>
      <c r="SJI303" s="730"/>
      <c r="SJJ303" s="730"/>
      <c r="SJK303" s="730"/>
      <c r="SJL303" s="730"/>
      <c r="SJM303" s="730"/>
      <c r="SJN303" s="730"/>
      <c r="SJO303" s="730"/>
      <c r="SJP303" s="730"/>
      <c r="SJQ303" s="730"/>
      <c r="SJR303" s="730"/>
      <c r="SJS303" s="730"/>
      <c r="SJT303" s="730"/>
      <c r="SJU303" s="730"/>
      <c r="SJV303" s="730"/>
      <c r="SJW303" s="730"/>
      <c r="SJX303" s="730"/>
      <c r="SJY303" s="730"/>
      <c r="SJZ303" s="730"/>
      <c r="SKA303" s="730"/>
      <c r="SKB303" s="730"/>
      <c r="SKC303" s="730"/>
      <c r="SKD303" s="730"/>
      <c r="SKE303" s="730"/>
      <c r="SKF303" s="730"/>
      <c r="SKG303" s="730"/>
      <c r="SKH303" s="730"/>
      <c r="SKI303" s="730"/>
      <c r="SKJ303" s="730"/>
      <c r="SKK303" s="730"/>
      <c r="SKL303" s="730"/>
      <c r="SKM303" s="730"/>
      <c r="SKN303" s="730"/>
      <c r="SKO303" s="730"/>
      <c r="SKP303" s="730"/>
      <c r="SKQ303" s="730"/>
      <c r="SKR303" s="730"/>
      <c r="SKS303" s="730"/>
      <c r="SKT303" s="730"/>
      <c r="SKU303" s="730"/>
      <c r="SKV303" s="730"/>
      <c r="SKW303" s="730"/>
      <c r="SKX303" s="730"/>
      <c r="SKY303" s="730"/>
      <c r="SKZ303" s="730"/>
      <c r="SLA303" s="730"/>
      <c r="SLB303" s="730"/>
      <c r="SLC303" s="730"/>
      <c r="SLD303" s="730"/>
      <c r="SLE303" s="730"/>
      <c r="SLF303" s="730"/>
      <c r="SLG303" s="730"/>
      <c r="SLH303" s="730"/>
      <c r="SLI303" s="730"/>
      <c r="SLJ303" s="730"/>
      <c r="SLK303" s="730"/>
      <c r="SLL303" s="730"/>
      <c r="SLM303" s="730"/>
      <c r="SLN303" s="730"/>
      <c r="SLO303" s="730"/>
      <c r="SLP303" s="730"/>
      <c r="SLQ303" s="730"/>
      <c r="SLR303" s="730"/>
      <c r="SLS303" s="730"/>
      <c r="SLT303" s="730"/>
      <c r="SLU303" s="730"/>
      <c r="SLV303" s="730"/>
      <c r="SLW303" s="730"/>
      <c r="SLX303" s="730"/>
      <c r="SLY303" s="730"/>
      <c r="SLZ303" s="730"/>
      <c r="SMA303" s="730"/>
      <c r="SMB303" s="730"/>
      <c r="SMC303" s="730"/>
      <c r="SMD303" s="730"/>
      <c r="SME303" s="730"/>
      <c r="SMF303" s="730"/>
      <c r="SMG303" s="730"/>
      <c r="SMH303" s="730"/>
      <c r="SMI303" s="730"/>
      <c r="SMJ303" s="730"/>
      <c r="SMK303" s="730"/>
      <c r="SML303" s="730"/>
      <c r="SMM303" s="730"/>
      <c r="SMN303" s="730"/>
      <c r="SMO303" s="730"/>
      <c r="SMP303" s="730"/>
      <c r="SMQ303" s="730"/>
      <c r="SMR303" s="730"/>
      <c r="SMS303" s="730"/>
      <c r="SMT303" s="730"/>
      <c r="SMU303" s="730"/>
      <c r="SMV303" s="730"/>
      <c r="SMW303" s="730"/>
      <c r="SMX303" s="730"/>
      <c r="SMY303" s="730"/>
      <c r="SMZ303" s="730"/>
      <c r="SNA303" s="730"/>
      <c r="SNB303" s="730"/>
      <c r="SNC303" s="730"/>
      <c r="SND303" s="730"/>
      <c r="SNE303" s="730"/>
      <c r="SNF303" s="730"/>
      <c r="SNG303" s="730"/>
      <c r="SNH303" s="730"/>
      <c r="SNI303" s="730"/>
      <c r="SNJ303" s="730"/>
      <c r="SNK303" s="730"/>
      <c r="SNL303" s="730"/>
      <c r="SNM303" s="730"/>
      <c r="SNN303" s="730"/>
      <c r="SNO303" s="730"/>
      <c r="SNP303" s="730"/>
      <c r="SNQ303" s="730"/>
      <c r="SNR303" s="730"/>
      <c r="SNS303" s="730"/>
      <c r="SNT303" s="730"/>
      <c r="SNU303" s="730"/>
      <c r="SNV303" s="730"/>
      <c r="SNW303" s="730"/>
      <c r="SNX303" s="730"/>
      <c r="SNY303" s="730"/>
      <c r="SNZ303" s="730"/>
      <c r="SOA303" s="730"/>
      <c r="SOB303" s="730"/>
      <c r="SOC303" s="730"/>
      <c r="SOD303" s="730"/>
      <c r="SOE303" s="730"/>
      <c r="SOF303" s="730"/>
      <c r="SOG303" s="730"/>
      <c r="SOH303" s="730"/>
      <c r="SOI303" s="730"/>
      <c r="SOJ303" s="730"/>
      <c r="SOK303" s="730"/>
      <c r="SOL303" s="730"/>
      <c r="SOM303" s="730"/>
      <c r="SON303" s="730"/>
      <c r="SOO303" s="730"/>
      <c r="SOP303" s="730"/>
      <c r="SOQ303" s="730"/>
      <c r="SOR303" s="730"/>
      <c r="SOS303" s="730"/>
      <c r="SOT303" s="730"/>
      <c r="SOU303" s="730"/>
      <c r="SOV303" s="730"/>
      <c r="SOW303" s="730"/>
      <c r="SOX303" s="730"/>
      <c r="SOY303" s="730"/>
      <c r="SOZ303" s="730"/>
      <c r="SPA303" s="730"/>
      <c r="SPB303" s="730"/>
      <c r="SPC303" s="730"/>
      <c r="SPD303" s="730"/>
      <c r="SPE303" s="730"/>
      <c r="SPF303" s="730"/>
      <c r="SPG303" s="730"/>
      <c r="SPH303" s="730"/>
      <c r="SPI303" s="730"/>
      <c r="SPJ303" s="730"/>
      <c r="SPK303" s="730"/>
      <c r="SPL303" s="730"/>
      <c r="SPM303" s="730"/>
      <c r="SPN303" s="730"/>
      <c r="SPO303" s="730"/>
      <c r="SPP303" s="730"/>
      <c r="SPQ303" s="730"/>
      <c r="SPR303" s="730"/>
      <c r="SPS303" s="730"/>
      <c r="SPT303" s="730"/>
      <c r="SPU303" s="730"/>
      <c r="SPV303" s="730"/>
      <c r="SPW303" s="730"/>
      <c r="SPX303" s="730"/>
      <c r="SPY303" s="730"/>
      <c r="SPZ303" s="730"/>
      <c r="SQA303" s="730"/>
      <c r="SQB303" s="730"/>
      <c r="SQC303" s="730"/>
      <c r="SQD303" s="730"/>
      <c r="SQE303" s="730"/>
      <c r="SQF303" s="730"/>
      <c r="SQG303" s="730"/>
      <c r="SQH303" s="730"/>
      <c r="SQI303" s="730"/>
      <c r="SQJ303" s="730"/>
      <c r="SQK303" s="730"/>
      <c r="SQL303" s="730"/>
      <c r="SQM303" s="730"/>
      <c r="SQN303" s="730"/>
      <c r="SQO303" s="730"/>
      <c r="SQP303" s="730"/>
      <c r="SQQ303" s="730"/>
      <c r="SQR303" s="730"/>
      <c r="SQS303" s="730"/>
      <c r="SQT303" s="730"/>
      <c r="SQU303" s="730"/>
      <c r="SQV303" s="730"/>
      <c r="SQW303" s="730"/>
      <c r="SQX303" s="730"/>
      <c r="SQY303" s="730"/>
      <c r="SQZ303" s="730"/>
      <c r="SRA303" s="730"/>
      <c r="SRB303" s="730"/>
      <c r="SRC303" s="730"/>
      <c r="SRD303" s="730"/>
      <c r="SRE303" s="730"/>
      <c r="SRF303" s="730"/>
      <c r="SRG303" s="730"/>
      <c r="SRH303" s="730"/>
      <c r="SRI303" s="730"/>
      <c r="SRJ303" s="730"/>
      <c r="SRK303" s="730"/>
      <c r="SRL303" s="730"/>
      <c r="SRM303" s="730"/>
      <c r="SRN303" s="730"/>
      <c r="SRO303" s="730"/>
      <c r="SRP303" s="730"/>
      <c r="SRQ303" s="730"/>
      <c r="SRR303" s="730"/>
      <c r="SRS303" s="730"/>
      <c r="SRT303" s="730"/>
      <c r="SRU303" s="730"/>
      <c r="SRV303" s="730"/>
      <c r="SRW303" s="730"/>
      <c r="SRX303" s="730"/>
      <c r="SRY303" s="730"/>
      <c r="SRZ303" s="730"/>
      <c r="SSA303" s="730"/>
      <c r="SSB303" s="730"/>
      <c r="SSC303" s="730"/>
      <c r="SSD303" s="730"/>
      <c r="SSE303" s="730"/>
      <c r="SSF303" s="730"/>
      <c r="SSG303" s="730"/>
      <c r="SSH303" s="730"/>
      <c r="SSI303" s="730"/>
      <c r="SSJ303" s="730"/>
      <c r="SSK303" s="730"/>
      <c r="SSL303" s="730"/>
      <c r="SSM303" s="730"/>
      <c r="SSN303" s="730"/>
      <c r="SSO303" s="730"/>
      <c r="SSP303" s="730"/>
      <c r="SSQ303" s="730"/>
      <c r="SSR303" s="730"/>
      <c r="SSS303" s="730"/>
      <c r="SST303" s="730"/>
      <c r="SSU303" s="730"/>
      <c r="SSV303" s="730"/>
      <c r="SSW303" s="730"/>
      <c r="SSX303" s="730"/>
      <c r="SSY303" s="730"/>
      <c r="SSZ303" s="730"/>
      <c r="STA303" s="730"/>
      <c r="STB303" s="730"/>
      <c r="STC303" s="730"/>
      <c r="STD303" s="730"/>
      <c r="STE303" s="730"/>
      <c r="STF303" s="730"/>
      <c r="STG303" s="730"/>
      <c r="STH303" s="730"/>
      <c r="STI303" s="730"/>
      <c r="STJ303" s="730"/>
      <c r="STK303" s="730"/>
      <c r="STL303" s="730"/>
      <c r="STM303" s="730"/>
      <c r="STN303" s="730"/>
      <c r="STO303" s="730"/>
      <c r="STP303" s="730"/>
      <c r="STQ303" s="730"/>
      <c r="STR303" s="730"/>
      <c r="STS303" s="730"/>
      <c r="STT303" s="730"/>
      <c r="STU303" s="730"/>
      <c r="STV303" s="730"/>
      <c r="STW303" s="730"/>
      <c r="STX303" s="730"/>
      <c r="STY303" s="730"/>
      <c r="STZ303" s="730"/>
      <c r="SUA303" s="730"/>
      <c r="SUB303" s="730"/>
      <c r="SUC303" s="730"/>
      <c r="SUD303" s="730"/>
      <c r="SUE303" s="730"/>
      <c r="SUF303" s="730"/>
      <c r="SUG303" s="730"/>
      <c r="SUH303" s="730"/>
      <c r="SUI303" s="730"/>
      <c r="SUJ303" s="730"/>
      <c r="SUK303" s="730"/>
      <c r="SUL303" s="730"/>
      <c r="SUM303" s="730"/>
      <c r="SUN303" s="730"/>
      <c r="SUO303" s="730"/>
      <c r="SUP303" s="730"/>
      <c r="SUQ303" s="730"/>
      <c r="SUR303" s="730"/>
      <c r="SUS303" s="730"/>
      <c r="SUT303" s="730"/>
      <c r="SUU303" s="730"/>
      <c r="SUV303" s="730"/>
      <c r="SUW303" s="730"/>
      <c r="SUX303" s="730"/>
      <c r="SUY303" s="730"/>
      <c r="SUZ303" s="730"/>
      <c r="SVA303" s="730"/>
      <c r="SVB303" s="730"/>
      <c r="SVC303" s="730"/>
      <c r="SVD303" s="730"/>
      <c r="SVE303" s="730"/>
      <c r="SVF303" s="730"/>
      <c r="SVG303" s="730"/>
      <c r="SVH303" s="730"/>
      <c r="SVI303" s="730"/>
      <c r="SVJ303" s="730"/>
      <c r="SVK303" s="730"/>
      <c r="SVL303" s="730"/>
      <c r="SVM303" s="730"/>
      <c r="SVN303" s="730"/>
      <c r="SVO303" s="730"/>
      <c r="SVP303" s="730"/>
      <c r="SVQ303" s="730"/>
      <c r="SVR303" s="730"/>
      <c r="SVS303" s="730"/>
      <c r="SVT303" s="730"/>
      <c r="SVU303" s="730"/>
      <c r="SVV303" s="730"/>
      <c r="SVW303" s="730"/>
      <c r="SVX303" s="730"/>
      <c r="SVY303" s="730"/>
      <c r="SVZ303" s="730"/>
      <c r="SWA303" s="730"/>
      <c r="SWB303" s="730"/>
      <c r="SWC303" s="730"/>
      <c r="SWD303" s="730"/>
      <c r="SWE303" s="730"/>
      <c r="SWF303" s="730"/>
      <c r="SWG303" s="730"/>
      <c r="SWH303" s="730"/>
      <c r="SWI303" s="730"/>
      <c r="SWJ303" s="730"/>
      <c r="SWK303" s="730"/>
      <c r="SWL303" s="730"/>
      <c r="SWM303" s="730"/>
      <c r="SWN303" s="730"/>
      <c r="SWO303" s="730"/>
      <c r="SWP303" s="730"/>
      <c r="SWQ303" s="730"/>
      <c r="SWR303" s="730"/>
      <c r="SWS303" s="730"/>
      <c r="SWT303" s="730"/>
      <c r="SWU303" s="730"/>
      <c r="SWV303" s="730"/>
      <c r="SWW303" s="730"/>
      <c r="SWX303" s="730"/>
      <c r="SWY303" s="730"/>
      <c r="SWZ303" s="730"/>
      <c r="SXA303" s="730"/>
      <c r="SXB303" s="730"/>
      <c r="SXC303" s="730"/>
      <c r="SXD303" s="730"/>
      <c r="SXE303" s="730"/>
      <c r="SXF303" s="730"/>
      <c r="SXG303" s="730"/>
      <c r="SXH303" s="730"/>
      <c r="SXI303" s="730"/>
      <c r="SXJ303" s="730"/>
      <c r="SXK303" s="730"/>
      <c r="SXL303" s="730"/>
      <c r="SXM303" s="730"/>
      <c r="SXN303" s="730"/>
      <c r="SXO303" s="730"/>
      <c r="SXP303" s="730"/>
      <c r="SXQ303" s="730"/>
      <c r="SXR303" s="730"/>
      <c r="SXS303" s="730"/>
      <c r="SXT303" s="730"/>
      <c r="SXU303" s="730"/>
      <c r="SXV303" s="730"/>
      <c r="SXW303" s="730"/>
      <c r="SXX303" s="730"/>
      <c r="SXY303" s="730"/>
      <c r="SXZ303" s="730"/>
      <c r="SYA303" s="730"/>
      <c r="SYB303" s="730"/>
      <c r="SYC303" s="730"/>
      <c r="SYD303" s="730"/>
      <c r="SYE303" s="730"/>
      <c r="SYF303" s="730"/>
      <c r="SYG303" s="730"/>
      <c r="SYH303" s="730"/>
      <c r="SYI303" s="730"/>
      <c r="SYJ303" s="730"/>
      <c r="SYK303" s="730"/>
      <c r="SYL303" s="730"/>
      <c r="SYM303" s="730"/>
      <c r="SYN303" s="730"/>
      <c r="SYO303" s="730"/>
      <c r="SYP303" s="730"/>
      <c r="SYQ303" s="730"/>
      <c r="SYR303" s="730"/>
      <c r="SYS303" s="730"/>
      <c r="SYT303" s="730"/>
      <c r="SYU303" s="730"/>
      <c r="SYV303" s="730"/>
      <c r="SYW303" s="730"/>
      <c r="SYX303" s="730"/>
      <c r="SYY303" s="730"/>
      <c r="SYZ303" s="730"/>
      <c r="SZA303" s="730"/>
      <c r="SZB303" s="730"/>
      <c r="SZC303" s="730"/>
      <c r="SZD303" s="730"/>
      <c r="SZE303" s="730"/>
      <c r="SZF303" s="730"/>
      <c r="SZG303" s="730"/>
      <c r="SZH303" s="730"/>
      <c r="SZI303" s="730"/>
      <c r="SZJ303" s="730"/>
      <c r="SZK303" s="730"/>
      <c r="SZL303" s="730"/>
      <c r="SZM303" s="730"/>
      <c r="SZN303" s="730"/>
      <c r="SZO303" s="730"/>
      <c r="SZP303" s="730"/>
      <c r="SZQ303" s="730"/>
      <c r="SZR303" s="730"/>
      <c r="SZS303" s="730"/>
      <c r="SZT303" s="730"/>
      <c r="SZU303" s="730"/>
      <c r="SZV303" s="730"/>
      <c r="SZW303" s="730"/>
      <c r="SZX303" s="730"/>
      <c r="SZY303" s="730"/>
      <c r="SZZ303" s="730"/>
      <c r="TAA303" s="730"/>
      <c r="TAB303" s="730"/>
      <c r="TAC303" s="730"/>
      <c r="TAD303" s="730"/>
      <c r="TAE303" s="730"/>
      <c r="TAF303" s="730"/>
      <c r="TAG303" s="730"/>
      <c r="TAH303" s="730"/>
      <c r="TAI303" s="730"/>
      <c r="TAJ303" s="730"/>
      <c r="TAK303" s="730"/>
      <c r="TAL303" s="730"/>
      <c r="TAM303" s="730"/>
      <c r="TAN303" s="730"/>
      <c r="TAO303" s="730"/>
      <c r="TAP303" s="730"/>
      <c r="TAQ303" s="730"/>
      <c r="TAR303" s="730"/>
      <c r="TAS303" s="730"/>
      <c r="TAT303" s="730"/>
      <c r="TAU303" s="730"/>
      <c r="TAV303" s="730"/>
      <c r="TAW303" s="730"/>
      <c r="TAX303" s="730"/>
      <c r="TAY303" s="730"/>
      <c r="TAZ303" s="730"/>
      <c r="TBA303" s="730"/>
      <c r="TBB303" s="730"/>
      <c r="TBC303" s="730"/>
      <c r="TBD303" s="730"/>
      <c r="TBE303" s="730"/>
      <c r="TBF303" s="730"/>
      <c r="TBG303" s="730"/>
      <c r="TBH303" s="730"/>
      <c r="TBI303" s="730"/>
      <c r="TBJ303" s="730"/>
      <c r="TBK303" s="730"/>
      <c r="TBL303" s="730"/>
      <c r="TBM303" s="730"/>
      <c r="TBN303" s="730"/>
      <c r="TBO303" s="730"/>
      <c r="TBP303" s="730"/>
      <c r="TBQ303" s="730"/>
      <c r="TBR303" s="730"/>
      <c r="TBS303" s="730"/>
      <c r="TBT303" s="730"/>
      <c r="TBU303" s="730"/>
      <c r="TBV303" s="730"/>
      <c r="TBW303" s="730"/>
      <c r="TBX303" s="730"/>
      <c r="TBY303" s="730"/>
      <c r="TBZ303" s="730"/>
      <c r="TCA303" s="730"/>
      <c r="TCB303" s="730"/>
      <c r="TCC303" s="730"/>
      <c r="TCD303" s="730"/>
      <c r="TCE303" s="730"/>
      <c r="TCF303" s="730"/>
      <c r="TCG303" s="730"/>
      <c r="TCH303" s="730"/>
      <c r="TCI303" s="730"/>
      <c r="TCJ303" s="730"/>
      <c r="TCK303" s="730"/>
      <c r="TCL303" s="730"/>
      <c r="TCM303" s="730"/>
      <c r="TCN303" s="730"/>
      <c r="TCO303" s="730"/>
      <c r="TCP303" s="730"/>
      <c r="TCQ303" s="730"/>
      <c r="TCR303" s="730"/>
      <c r="TCS303" s="730"/>
      <c r="TCT303" s="730"/>
      <c r="TCU303" s="730"/>
      <c r="TCV303" s="730"/>
      <c r="TCW303" s="730"/>
      <c r="TCX303" s="730"/>
      <c r="TCY303" s="730"/>
      <c r="TCZ303" s="730"/>
      <c r="TDA303" s="730"/>
      <c r="TDB303" s="730"/>
      <c r="TDC303" s="730"/>
      <c r="TDD303" s="730"/>
      <c r="TDE303" s="730"/>
      <c r="TDF303" s="730"/>
      <c r="TDG303" s="730"/>
      <c r="TDH303" s="730"/>
      <c r="TDI303" s="730"/>
      <c r="TDJ303" s="730"/>
      <c r="TDK303" s="730"/>
      <c r="TDL303" s="730"/>
      <c r="TDM303" s="730"/>
      <c r="TDN303" s="730"/>
      <c r="TDO303" s="730"/>
      <c r="TDP303" s="730"/>
      <c r="TDQ303" s="730"/>
      <c r="TDR303" s="730"/>
      <c r="TDS303" s="730"/>
      <c r="TDT303" s="730"/>
      <c r="TDU303" s="730"/>
      <c r="TDV303" s="730"/>
      <c r="TDW303" s="730"/>
      <c r="TDX303" s="730"/>
      <c r="TDY303" s="730"/>
      <c r="TDZ303" s="730"/>
      <c r="TEA303" s="730"/>
      <c r="TEB303" s="730"/>
      <c r="TEC303" s="730"/>
      <c r="TED303" s="730"/>
      <c r="TEE303" s="730"/>
      <c r="TEF303" s="730"/>
      <c r="TEG303" s="730"/>
      <c r="TEH303" s="730"/>
      <c r="TEI303" s="730"/>
      <c r="TEJ303" s="730"/>
      <c r="TEK303" s="730"/>
      <c r="TEL303" s="730"/>
      <c r="TEM303" s="730"/>
      <c r="TEN303" s="730"/>
      <c r="TEO303" s="730"/>
      <c r="TEP303" s="730"/>
      <c r="TEQ303" s="730"/>
      <c r="TER303" s="730"/>
      <c r="TES303" s="730"/>
      <c r="TET303" s="730"/>
      <c r="TEU303" s="730"/>
      <c r="TEV303" s="730"/>
      <c r="TEW303" s="730"/>
      <c r="TEX303" s="730"/>
      <c r="TEY303" s="730"/>
      <c r="TEZ303" s="730"/>
      <c r="TFA303" s="730"/>
      <c r="TFB303" s="730"/>
      <c r="TFC303" s="730"/>
      <c r="TFD303" s="730"/>
      <c r="TFE303" s="730"/>
      <c r="TFF303" s="730"/>
      <c r="TFG303" s="730"/>
      <c r="TFH303" s="730"/>
      <c r="TFI303" s="730"/>
      <c r="TFJ303" s="730"/>
      <c r="TFK303" s="730"/>
      <c r="TFL303" s="730"/>
      <c r="TFM303" s="730"/>
      <c r="TFN303" s="730"/>
      <c r="TFO303" s="730"/>
      <c r="TFP303" s="730"/>
      <c r="TFQ303" s="730"/>
      <c r="TFR303" s="730"/>
      <c r="TFS303" s="730"/>
      <c r="TFT303" s="730"/>
      <c r="TFU303" s="730"/>
      <c r="TFV303" s="730"/>
      <c r="TFW303" s="730"/>
      <c r="TFX303" s="730"/>
      <c r="TFY303" s="730"/>
      <c r="TFZ303" s="730"/>
      <c r="TGA303" s="730"/>
      <c r="TGB303" s="730"/>
      <c r="TGC303" s="730"/>
      <c r="TGD303" s="730"/>
      <c r="TGE303" s="730"/>
      <c r="TGF303" s="730"/>
      <c r="TGG303" s="730"/>
      <c r="TGH303" s="730"/>
      <c r="TGI303" s="730"/>
      <c r="TGJ303" s="730"/>
      <c r="TGK303" s="730"/>
      <c r="TGL303" s="730"/>
      <c r="TGM303" s="730"/>
      <c r="TGN303" s="730"/>
      <c r="TGO303" s="730"/>
      <c r="TGP303" s="730"/>
      <c r="TGQ303" s="730"/>
      <c r="TGR303" s="730"/>
      <c r="TGS303" s="730"/>
      <c r="TGT303" s="730"/>
      <c r="TGU303" s="730"/>
      <c r="TGV303" s="730"/>
      <c r="TGW303" s="730"/>
      <c r="TGX303" s="730"/>
      <c r="TGY303" s="730"/>
      <c r="TGZ303" s="730"/>
      <c r="THA303" s="730"/>
      <c r="THB303" s="730"/>
      <c r="THC303" s="730"/>
      <c r="THD303" s="730"/>
      <c r="THE303" s="730"/>
      <c r="THF303" s="730"/>
      <c r="THG303" s="730"/>
      <c r="THH303" s="730"/>
      <c r="THI303" s="730"/>
      <c r="THJ303" s="730"/>
      <c r="THK303" s="730"/>
      <c r="THL303" s="730"/>
      <c r="THM303" s="730"/>
      <c r="THN303" s="730"/>
      <c r="THO303" s="730"/>
      <c r="THP303" s="730"/>
      <c r="THQ303" s="730"/>
      <c r="THR303" s="730"/>
      <c r="THS303" s="730"/>
      <c r="THT303" s="730"/>
      <c r="THU303" s="730"/>
      <c r="THV303" s="730"/>
      <c r="THW303" s="730"/>
      <c r="THX303" s="730"/>
      <c r="THY303" s="730"/>
      <c r="THZ303" s="730"/>
      <c r="TIA303" s="730"/>
      <c r="TIB303" s="730"/>
      <c r="TIC303" s="730"/>
      <c r="TID303" s="730"/>
      <c r="TIE303" s="730"/>
      <c r="TIF303" s="730"/>
      <c r="TIG303" s="730"/>
      <c r="TIH303" s="730"/>
      <c r="TII303" s="730"/>
      <c r="TIJ303" s="730"/>
      <c r="TIK303" s="730"/>
      <c r="TIL303" s="730"/>
      <c r="TIM303" s="730"/>
      <c r="TIN303" s="730"/>
      <c r="TIO303" s="730"/>
      <c r="TIP303" s="730"/>
      <c r="TIQ303" s="730"/>
      <c r="TIR303" s="730"/>
      <c r="TIS303" s="730"/>
      <c r="TIT303" s="730"/>
      <c r="TIU303" s="730"/>
      <c r="TIV303" s="730"/>
      <c r="TIW303" s="730"/>
      <c r="TIX303" s="730"/>
      <c r="TIY303" s="730"/>
      <c r="TIZ303" s="730"/>
      <c r="TJA303" s="730"/>
      <c r="TJB303" s="730"/>
      <c r="TJC303" s="730"/>
      <c r="TJD303" s="730"/>
      <c r="TJE303" s="730"/>
      <c r="TJF303" s="730"/>
      <c r="TJG303" s="730"/>
      <c r="TJH303" s="730"/>
      <c r="TJI303" s="730"/>
      <c r="TJJ303" s="730"/>
      <c r="TJK303" s="730"/>
      <c r="TJL303" s="730"/>
      <c r="TJM303" s="730"/>
      <c r="TJN303" s="730"/>
      <c r="TJO303" s="730"/>
      <c r="TJP303" s="730"/>
      <c r="TJQ303" s="730"/>
      <c r="TJR303" s="730"/>
      <c r="TJS303" s="730"/>
      <c r="TJT303" s="730"/>
      <c r="TJU303" s="730"/>
      <c r="TJV303" s="730"/>
      <c r="TJW303" s="730"/>
      <c r="TJX303" s="730"/>
      <c r="TJY303" s="730"/>
      <c r="TJZ303" s="730"/>
      <c r="TKA303" s="730"/>
      <c r="TKB303" s="730"/>
      <c r="TKC303" s="730"/>
      <c r="TKD303" s="730"/>
      <c r="TKE303" s="730"/>
      <c r="TKF303" s="730"/>
      <c r="TKG303" s="730"/>
      <c r="TKH303" s="730"/>
      <c r="TKI303" s="730"/>
      <c r="TKJ303" s="730"/>
      <c r="TKK303" s="730"/>
      <c r="TKL303" s="730"/>
      <c r="TKM303" s="730"/>
      <c r="TKN303" s="730"/>
      <c r="TKO303" s="730"/>
      <c r="TKP303" s="730"/>
      <c r="TKQ303" s="730"/>
      <c r="TKR303" s="730"/>
      <c r="TKS303" s="730"/>
      <c r="TKT303" s="730"/>
      <c r="TKU303" s="730"/>
      <c r="TKV303" s="730"/>
      <c r="TKW303" s="730"/>
      <c r="TKX303" s="730"/>
      <c r="TKY303" s="730"/>
      <c r="TKZ303" s="730"/>
      <c r="TLA303" s="730"/>
      <c r="TLB303" s="730"/>
      <c r="TLC303" s="730"/>
      <c r="TLD303" s="730"/>
      <c r="TLE303" s="730"/>
      <c r="TLF303" s="730"/>
      <c r="TLG303" s="730"/>
      <c r="TLH303" s="730"/>
      <c r="TLI303" s="730"/>
      <c r="TLJ303" s="730"/>
      <c r="TLK303" s="730"/>
      <c r="TLL303" s="730"/>
      <c r="TLM303" s="730"/>
      <c r="TLN303" s="730"/>
      <c r="TLO303" s="730"/>
      <c r="TLP303" s="730"/>
      <c r="TLQ303" s="730"/>
      <c r="TLR303" s="730"/>
      <c r="TLS303" s="730"/>
      <c r="TLT303" s="730"/>
      <c r="TLU303" s="730"/>
      <c r="TLV303" s="730"/>
      <c r="TLW303" s="730"/>
      <c r="TLX303" s="730"/>
      <c r="TLY303" s="730"/>
      <c r="TLZ303" s="730"/>
      <c r="TMA303" s="730"/>
      <c r="TMB303" s="730"/>
      <c r="TMC303" s="730"/>
      <c r="TMD303" s="730"/>
      <c r="TME303" s="730"/>
      <c r="TMF303" s="730"/>
      <c r="TMG303" s="730"/>
      <c r="TMH303" s="730"/>
      <c r="TMI303" s="730"/>
      <c r="TMJ303" s="730"/>
      <c r="TMK303" s="730"/>
      <c r="TML303" s="730"/>
      <c r="TMM303" s="730"/>
      <c r="TMN303" s="730"/>
      <c r="TMO303" s="730"/>
      <c r="TMP303" s="730"/>
      <c r="TMQ303" s="730"/>
      <c r="TMR303" s="730"/>
      <c r="TMS303" s="730"/>
      <c r="TMT303" s="730"/>
      <c r="TMU303" s="730"/>
      <c r="TMV303" s="730"/>
      <c r="TMW303" s="730"/>
      <c r="TMX303" s="730"/>
      <c r="TMY303" s="730"/>
      <c r="TMZ303" s="730"/>
      <c r="TNA303" s="730"/>
      <c r="TNB303" s="730"/>
      <c r="TNC303" s="730"/>
      <c r="TND303" s="730"/>
      <c r="TNE303" s="730"/>
      <c r="TNF303" s="730"/>
      <c r="TNG303" s="730"/>
      <c r="TNH303" s="730"/>
      <c r="TNI303" s="730"/>
      <c r="TNJ303" s="730"/>
      <c r="TNK303" s="730"/>
      <c r="TNL303" s="730"/>
      <c r="TNM303" s="730"/>
      <c r="TNN303" s="730"/>
      <c r="TNO303" s="730"/>
      <c r="TNP303" s="730"/>
      <c r="TNQ303" s="730"/>
      <c r="TNR303" s="730"/>
      <c r="TNS303" s="730"/>
      <c r="TNT303" s="730"/>
      <c r="TNU303" s="730"/>
      <c r="TNV303" s="730"/>
      <c r="TNW303" s="730"/>
      <c r="TNX303" s="730"/>
      <c r="TNY303" s="730"/>
      <c r="TNZ303" s="730"/>
      <c r="TOA303" s="730"/>
      <c r="TOB303" s="730"/>
      <c r="TOC303" s="730"/>
      <c r="TOD303" s="730"/>
      <c r="TOE303" s="730"/>
      <c r="TOF303" s="730"/>
      <c r="TOG303" s="730"/>
      <c r="TOH303" s="730"/>
      <c r="TOI303" s="730"/>
      <c r="TOJ303" s="730"/>
      <c r="TOK303" s="730"/>
      <c r="TOL303" s="730"/>
      <c r="TOM303" s="730"/>
      <c r="TON303" s="730"/>
      <c r="TOO303" s="730"/>
      <c r="TOP303" s="730"/>
      <c r="TOQ303" s="730"/>
      <c r="TOR303" s="730"/>
      <c r="TOS303" s="730"/>
      <c r="TOT303" s="730"/>
      <c r="TOU303" s="730"/>
      <c r="TOV303" s="730"/>
      <c r="TOW303" s="730"/>
      <c r="TOX303" s="730"/>
      <c r="TOY303" s="730"/>
      <c r="TOZ303" s="730"/>
      <c r="TPA303" s="730"/>
      <c r="TPB303" s="730"/>
      <c r="TPC303" s="730"/>
      <c r="TPD303" s="730"/>
      <c r="TPE303" s="730"/>
      <c r="TPF303" s="730"/>
      <c r="TPG303" s="730"/>
      <c r="TPH303" s="730"/>
      <c r="TPI303" s="730"/>
      <c r="TPJ303" s="730"/>
      <c r="TPK303" s="730"/>
      <c r="TPL303" s="730"/>
      <c r="TPM303" s="730"/>
      <c r="TPN303" s="730"/>
      <c r="TPO303" s="730"/>
      <c r="TPP303" s="730"/>
      <c r="TPQ303" s="730"/>
      <c r="TPR303" s="730"/>
      <c r="TPS303" s="730"/>
      <c r="TPT303" s="730"/>
      <c r="TPU303" s="730"/>
      <c r="TPV303" s="730"/>
      <c r="TPW303" s="730"/>
      <c r="TPX303" s="730"/>
      <c r="TPY303" s="730"/>
      <c r="TPZ303" s="730"/>
      <c r="TQA303" s="730"/>
      <c r="TQB303" s="730"/>
      <c r="TQC303" s="730"/>
      <c r="TQD303" s="730"/>
      <c r="TQE303" s="730"/>
      <c r="TQF303" s="730"/>
      <c r="TQG303" s="730"/>
      <c r="TQH303" s="730"/>
      <c r="TQI303" s="730"/>
      <c r="TQJ303" s="730"/>
      <c r="TQK303" s="730"/>
      <c r="TQL303" s="730"/>
      <c r="TQM303" s="730"/>
      <c r="TQN303" s="730"/>
      <c r="TQO303" s="730"/>
      <c r="TQP303" s="730"/>
      <c r="TQQ303" s="730"/>
      <c r="TQR303" s="730"/>
      <c r="TQS303" s="730"/>
      <c r="TQT303" s="730"/>
      <c r="TQU303" s="730"/>
      <c r="TQV303" s="730"/>
      <c r="TQW303" s="730"/>
      <c r="TQX303" s="730"/>
      <c r="TQY303" s="730"/>
      <c r="TQZ303" s="730"/>
      <c r="TRA303" s="730"/>
      <c r="TRB303" s="730"/>
      <c r="TRC303" s="730"/>
      <c r="TRD303" s="730"/>
      <c r="TRE303" s="730"/>
      <c r="TRF303" s="730"/>
      <c r="TRG303" s="730"/>
      <c r="TRH303" s="730"/>
      <c r="TRI303" s="730"/>
      <c r="TRJ303" s="730"/>
      <c r="TRK303" s="730"/>
      <c r="TRL303" s="730"/>
      <c r="TRM303" s="730"/>
      <c r="TRN303" s="730"/>
      <c r="TRO303" s="730"/>
      <c r="TRP303" s="730"/>
      <c r="TRQ303" s="730"/>
      <c r="TRR303" s="730"/>
      <c r="TRS303" s="730"/>
      <c r="TRT303" s="730"/>
      <c r="TRU303" s="730"/>
      <c r="TRV303" s="730"/>
      <c r="TRW303" s="730"/>
      <c r="TRX303" s="730"/>
      <c r="TRY303" s="730"/>
      <c r="TRZ303" s="730"/>
      <c r="TSA303" s="730"/>
      <c r="TSB303" s="730"/>
      <c r="TSC303" s="730"/>
      <c r="TSD303" s="730"/>
      <c r="TSE303" s="730"/>
      <c r="TSF303" s="730"/>
      <c r="TSG303" s="730"/>
      <c r="TSH303" s="730"/>
      <c r="TSI303" s="730"/>
      <c r="TSJ303" s="730"/>
      <c r="TSK303" s="730"/>
      <c r="TSL303" s="730"/>
      <c r="TSM303" s="730"/>
      <c r="TSN303" s="730"/>
      <c r="TSO303" s="730"/>
      <c r="TSP303" s="730"/>
      <c r="TSQ303" s="730"/>
      <c r="TSR303" s="730"/>
      <c r="TSS303" s="730"/>
      <c r="TST303" s="730"/>
      <c r="TSU303" s="730"/>
      <c r="TSV303" s="730"/>
      <c r="TSW303" s="730"/>
      <c r="TSX303" s="730"/>
      <c r="TSY303" s="730"/>
      <c r="TSZ303" s="730"/>
      <c r="TTA303" s="730"/>
      <c r="TTB303" s="730"/>
      <c r="TTC303" s="730"/>
      <c r="TTD303" s="730"/>
      <c r="TTE303" s="730"/>
      <c r="TTF303" s="730"/>
      <c r="TTG303" s="730"/>
      <c r="TTH303" s="730"/>
      <c r="TTI303" s="730"/>
      <c r="TTJ303" s="730"/>
      <c r="TTK303" s="730"/>
      <c r="TTL303" s="730"/>
      <c r="TTM303" s="730"/>
      <c r="TTN303" s="730"/>
      <c r="TTO303" s="730"/>
      <c r="TTP303" s="730"/>
      <c r="TTQ303" s="730"/>
      <c r="TTR303" s="730"/>
      <c r="TTS303" s="730"/>
      <c r="TTT303" s="730"/>
      <c r="TTU303" s="730"/>
      <c r="TTV303" s="730"/>
      <c r="TTW303" s="730"/>
      <c r="TTX303" s="730"/>
      <c r="TTY303" s="730"/>
      <c r="TTZ303" s="730"/>
      <c r="TUA303" s="730"/>
      <c r="TUB303" s="730"/>
      <c r="TUC303" s="730"/>
      <c r="TUD303" s="730"/>
      <c r="TUE303" s="730"/>
      <c r="TUF303" s="730"/>
      <c r="TUG303" s="730"/>
      <c r="TUH303" s="730"/>
      <c r="TUI303" s="730"/>
      <c r="TUJ303" s="730"/>
      <c r="TUK303" s="730"/>
      <c r="TUL303" s="730"/>
      <c r="TUM303" s="730"/>
      <c r="TUN303" s="730"/>
      <c r="TUO303" s="730"/>
      <c r="TUP303" s="730"/>
      <c r="TUQ303" s="730"/>
      <c r="TUR303" s="730"/>
      <c r="TUS303" s="730"/>
      <c r="TUT303" s="730"/>
      <c r="TUU303" s="730"/>
      <c r="TUV303" s="730"/>
      <c r="TUW303" s="730"/>
      <c r="TUX303" s="730"/>
      <c r="TUY303" s="730"/>
      <c r="TUZ303" s="730"/>
      <c r="TVA303" s="730"/>
      <c r="TVB303" s="730"/>
      <c r="TVC303" s="730"/>
      <c r="TVD303" s="730"/>
      <c r="TVE303" s="730"/>
      <c r="TVF303" s="730"/>
      <c r="TVG303" s="730"/>
      <c r="TVH303" s="730"/>
      <c r="TVI303" s="730"/>
      <c r="TVJ303" s="730"/>
      <c r="TVK303" s="730"/>
      <c r="TVL303" s="730"/>
      <c r="TVM303" s="730"/>
      <c r="TVN303" s="730"/>
      <c r="TVO303" s="730"/>
      <c r="TVP303" s="730"/>
      <c r="TVQ303" s="730"/>
      <c r="TVR303" s="730"/>
      <c r="TVS303" s="730"/>
      <c r="TVT303" s="730"/>
      <c r="TVU303" s="730"/>
      <c r="TVV303" s="730"/>
      <c r="TVW303" s="730"/>
      <c r="TVX303" s="730"/>
      <c r="TVY303" s="730"/>
      <c r="TVZ303" s="730"/>
      <c r="TWA303" s="730"/>
      <c r="TWB303" s="730"/>
      <c r="TWC303" s="730"/>
      <c r="TWD303" s="730"/>
      <c r="TWE303" s="730"/>
      <c r="TWF303" s="730"/>
      <c r="TWG303" s="730"/>
      <c r="TWH303" s="730"/>
      <c r="TWI303" s="730"/>
      <c r="TWJ303" s="730"/>
      <c r="TWK303" s="730"/>
      <c r="TWL303" s="730"/>
      <c r="TWM303" s="730"/>
      <c r="TWN303" s="730"/>
      <c r="TWO303" s="730"/>
      <c r="TWP303" s="730"/>
      <c r="TWQ303" s="730"/>
      <c r="TWR303" s="730"/>
      <c r="TWS303" s="730"/>
      <c r="TWT303" s="730"/>
      <c r="TWU303" s="730"/>
      <c r="TWV303" s="730"/>
      <c r="TWW303" s="730"/>
      <c r="TWX303" s="730"/>
      <c r="TWY303" s="730"/>
      <c r="TWZ303" s="730"/>
      <c r="TXA303" s="730"/>
      <c r="TXB303" s="730"/>
      <c r="TXC303" s="730"/>
      <c r="TXD303" s="730"/>
      <c r="TXE303" s="730"/>
      <c r="TXF303" s="730"/>
      <c r="TXG303" s="730"/>
      <c r="TXH303" s="730"/>
      <c r="TXI303" s="730"/>
      <c r="TXJ303" s="730"/>
      <c r="TXK303" s="730"/>
      <c r="TXL303" s="730"/>
      <c r="TXM303" s="730"/>
      <c r="TXN303" s="730"/>
      <c r="TXO303" s="730"/>
      <c r="TXP303" s="730"/>
      <c r="TXQ303" s="730"/>
      <c r="TXR303" s="730"/>
      <c r="TXS303" s="730"/>
      <c r="TXT303" s="730"/>
      <c r="TXU303" s="730"/>
      <c r="TXV303" s="730"/>
      <c r="TXW303" s="730"/>
      <c r="TXX303" s="730"/>
      <c r="TXY303" s="730"/>
      <c r="TXZ303" s="730"/>
      <c r="TYA303" s="730"/>
      <c r="TYB303" s="730"/>
      <c r="TYC303" s="730"/>
      <c r="TYD303" s="730"/>
      <c r="TYE303" s="730"/>
      <c r="TYF303" s="730"/>
      <c r="TYG303" s="730"/>
      <c r="TYH303" s="730"/>
      <c r="TYI303" s="730"/>
      <c r="TYJ303" s="730"/>
      <c r="TYK303" s="730"/>
      <c r="TYL303" s="730"/>
      <c r="TYM303" s="730"/>
      <c r="TYN303" s="730"/>
      <c r="TYO303" s="730"/>
      <c r="TYP303" s="730"/>
      <c r="TYQ303" s="730"/>
      <c r="TYR303" s="730"/>
      <c r="TYS303" s="730"/>
      <c r="TYT303" s="730"/>
      <c r="TYU303" s="730"/>
      <c r="TYV303" s="730"/>
      <c r="TYW303" s="730"/>
      <c r="TYX303" s="730"/>
      <c r="TYY303" s="730"/>
      <c r="TYZ303" s="730"/>
      <c r="TZA303" s="730"/>
      <c r="TZB303" s="730"/>
      <c r="TZC303" s="730"/>
      <c r="TZD303" s="730"/>
      <c r="TZE303" s="730"/>
      <c r="TZF303" s="730"/>
      <c r="TZG303" s="730"/>
      <c r="TZH303" s="730"/>
      <c r="TZI303" s="730"/>
      <c r="TZJ303" s="730"/>
      <c r="TZK303" s="730"/>
      <c r="TZL303" s="730"/>
      <c r="TZM303" s="730"/>
      <c r="TZN303" s="730"/>
      <c r="TZO303" s="730"/>
      <c r="TZP303" s="730"/>
      <c r="TZQ303" s="730"/>
      <c r="TZR303" s="730"/>
      <c r="TZS303" s="730"/>
      <c r="TZT303" s="730"/>
      <c r="TZU303" s="730"/>
      <c r="TZV303" s="730"/>
      <c r="TZW303" s="730"/>
      <c r="TZX303" s="730"/>
      <c r="TZY303" s="730"/>
      <c r="TZZ303" s="730"/>
      <c r="UAA303" s="730"/>
      <c r="UAB303" s="730"/>
      <c r="UAC303" s="730"/>
      <c r="UAD303" s="730"/>
      <c r="UAE303" s="730"/>
      <c r="UAF303" s="730"/>
      <c r="UAG303" s="730"/>
      <c r="UAH303" s="730"/>
      <c r="UAI303" s="730"/>
      <c r="UAJ303" s="730"/>
      <c r="UAK303" s="730"/>
      <c r="UAL303" s="730"/>
      <c r="UAM303" s="730"/>
      <c r="UAN303" s="730"/>
      <c r="UAO303" s="730"/>
      <c r="UAP303" s="730"/>
      <c r="UAQ303" s="730"/>
      <c r="UAR303" s="730"/>
      <c r="UAS303" s="730"/>
      <c r="UAT303" s="730"/>
      <c r="UAU303" s="730"/>
      <c r="UAV303" s="730"/>
      <c r="UAW303" s="730"/>
      <c r="UAX303" s="730"/>
      <c r="UAY303" s="730"/>
      <c r="UAZ303" s="730"/>
      <c r="UBA303" s="730"/>
      <c r="UBB303" s="730"/>
      <c r="UBC303" s="730"/>
      <c r="UBD303" s="730"/>
      <c r="UBE303" s="730"/>
      <c r="UBF303" s="730"/>
      <c r="UBG303" s="730"/>
      <c r="UBH303" s="730"/>
      <c r="UBI303" s="730"/>
      <c r="UBJ303" s="730"/>
      <c r="UBK303" s="730"/>
      <c r="UBL303" s="730"/>
      <c r="UBM303" s="730"/>
      <c r="UBN303" s="730"/>
      <c r="UBO303" s="730"/>
      <c r="UBP303" s="730"/>
      <c r="UBQ303" s="730"/>
      <c r="UBR303" s="730"/>
      <c r="UBS303" s="730"/>
      <c r="UBT303" s="730"/>
      <c r="UBU303" s="730"/>
      <c r="UBV303" s="730"/>
      <c r="UBW303" s="730"/>
      <c r="UBX303" s="730"/>
      <c r="UBY303" s="730"/>
      <c r="UBZ303" s="730"/>
      <c r="UCA303" s="730"/>
      <c r="UCB303" s="730"/>
      <c r="UCC303" s="730"/>
      <c r="UCD303" s="730"/>
      <c r="UCE303" s="730"/>
      <c r="UCF303" s="730"/>
      <c r="UCG303" s="730"/>
      <c r="UCH303" s="730"/>
      <c r="UCI303" s="730"/>
      <c r="UCJ303" s="730"/>
      <c r="UCK303" s="730"/>
      <c r="UCL303" s="730"/>
      <c r="UCM303" s="730"/>
      <c r="UCN303" s="730"/>
      <c r="UCO303" s="730"/>
      <c r="UCP303" s="730"/>
      <c r="UCQ303" s="730"/>
      <c r="UCR303" s="730"/>
      <c r="UCS303" s="730"/>
      <c r="UCT303" s="730"/>
      <c r="UCU303" s="730"/>
      <c r="UCV303" s="730"/>
      <c r="UCW303" s="730"/>
      <c r="UCX303" s="730"/>
      <c r="UCY303" s="730"/>
      <c r="UCZ303" s="730"/>
      <c r="UDA303" s="730"/>
      <c r="UDB303" s="730"/>
      <c r="UDC303" s="730"/>
      <c r="UDD303" s="730"/>
      <c r="UDE303" s="730"/>
      <c r="UDF303" s="730"/>
      <c r="UDG303" s="730"/>
      <c r="UDH303" s="730"/>
      <c r="UDI303" s="730"/>
      <c r="UDJ303" s="730"/>
      <c r="UDK303" s="730"/>
      <c r="UDL303" s="730"/>
      <c r="UDM303" s="730"/>
      <c r="UDN303" s="730"/>
      <c r="UDO303" s="730"/>
      <c r="UDP303" s="730"/>
      <c r="UDQ303" s="730"/>
      <c r="UDR303" s="730"/>
      <c r="UDS303" s="730"/>
      <c r="UDT303" s="730"/>
      <c r="UDU303" s="730"/>
      <c r="UDV303" s="730"/>
      <c r="UDW303" s="730"/>
      <c r="UDX303" s="730"/>
      <c r="UDY303" s="730"/>
      <c r="UDZ303" s="730"/>
      <c r="UEA303" s="730"/>
      <c r="UEB303" s="730"/>
      <c r="UEC303" s="730"/>
      <c r="UED303" s="730"/>
      <c r="UEE303" s="730"/>
      <c r="UEF303" s="730"/>
      <c r="UEG303" s="730"/>
      <c r="UEH303" s="730"/>
      <c r="UEI303" s="730"/>
      <c r="UEJ303" s="730"/>
      <c r="UEK303" s="730"/>
      <c r="UEL303" s="730"/>
      <c r="UEM303" s="730"/>
      <c r="UEN303" s="730"/>
      <c r="UEO303" s="730"/>
      <c r="UEP303" s="730"/>
      <c r="UEQ303" s="730"/>
      <c r="UER303" s="730"/>
      <c r="UES303" s="730"/>
      <c r="UET303" s="730"/>
      <c r="UEU303" s="730"/>
      <c r="UEV303" s="730"/>
      <c r="UEW303" s="730"/>
      <c r="UEX303" s="730"/>
      <c r="UEY303" s="730"/>
      <c r="UEZ303" s="730"/>
      <c r="UFA303" s="730"/>
      <c r="UFB303" s="730"/>
      <c r="UFC303" s="730"/>
      <c r="UFD303" s="730"/>
      <c r="UFE303" s="730"/>
      <c r="UFF303" s="730"/>
      <c r="UFG303" s="730"/>
      <c r="UFH303" s="730"/>
      <c r="UFI303" s="730"/>
      <c r="UFJ303" s="730"/>
      <c r="UFK303" s="730"/>
      <c r="UFL303" s="730"/>
      <c r="UFM303" s="730"/>
      <c r="UFN303" s="730"/>
      <c r="UFO303" s="730"/>
      <c r="UFP303" s="730"/>
      <c r="UFQ303" s="730"/>
      <c r="UFR303" s="730"/>
      <c r="UFS303" s="730"/>
      <c r="UFT303" s="730"/>
      <c r="UFU303" s="730"/>
      <c r="UFV303" s="730"/>
      <c r="UFW303" s="730"/>
      <c r="UFX303" s="730"/>
      <c r="UFY303" s="730"/>
      <c r="UFZ303" s="730"/>
      <c r="UGA303" s="730"/>
      <c r="UGB303" s="730"/>
      <c r="UGC303" s="730"/>
      <c r="UGD303" s="730"/>
      <c r="UGE303" s="730"/>
      <c r="UGF303" s="730"/>
      <c r="UGG303" s="730"/>
      <c r="UGH303" s="730"/>
      <c r="UGI303" s="730"/>
      <c r="UGJ303" s="730"/>
      <c r="UGK303" s="730"/>
      <c r="UGL303" s="730"/>
      <c r="UGM303" s="730"/>
      <c r="UGN303" s="730"/>
      <c r="UGO303" s="730"/>
      <c r="UGP303" s="730"/>
      <c r="UGQ303" s="730"/>
      <c r="UGR303" s="730"/>
      <c r="UGS303" s="730"/>
      <c r="UGT303" s="730"/>
      <c r="UGU303" s="730"/>
      <c r="UGV303" s="730"/>
      <c r="UGW303" s="730"/>
      <c r="UGX303" s="730"/>
      <c r="UGY303" s="730"/>
      <c r="UGZ303" s="730"/>
      <c r="UHA303" s="730"/>
      <c r="UHB303" s="730"/>
      <c r="UHC303" s="730"/>
      <c r="UHD303" s="730"/>
      <c r="UHE303" s="730"/>
      <c r="UHF303" s="730"/>
      <c r="UHG303" s="730"/>
      <c r="UHH303" s="730"/>
      <c r="UHI303" s="730"/>
      <c r="UHJ303" s="730"/>
      <c r="UHK303" s="730"/>
      <c r="UHL303" s="730"/>
      <c r="UHM303" s="730"/>
      <c r="UHN303" s="730"/>
      <c r="UHO303" s="730"/>
      <c r="UHP303" s="730"/>
      <c r="UHQ303" s="730"/>
      <c r="UHR303" s="730"/>
      <c r="UHS303" s="730"/>
      <c r="UHT303" s="730"/>
      <c r="UHU303" s="730"/>
      <c r="UHV303" s="730"/>
      <c r="UHW303" s="730"/>
      <c r="UHX303" s="730"/>
      <c r="UHY303" s="730"/>
      <c r="UHZ303" s="730"/>
      <c r="UIA303" s="730"/>
      <c r="UIB303" s="730"/>
      <c r="UIC303" s="730"/>
      <c r="UID303" s="730"/>
      <c r="UIE303" s="730"/>
      <c r="UIF303" s="730"/>
      <c r="UIG303" s="730"/>
      <c r="UIH303" s="730"/>
      <c r="UII303" s="730"/>
      <c r="UIJ303" s="730"/>
      <c r="UIK303" s="730"/>
      <c r="UIL303" s="730"/>
      <c r="UIM303" s="730"/>
      <c r="UIN303" s="730"/>
      <c r="UIO303" s="730"/>
      <c r="UIP303" s="730"/>
      <c r="UIQ303" s="730"/>
      <c r="UIR303" s="730"/>
      <c r="UIS303" s="730"/>
      <c r="UIT303" s="730"/>
      <c r="UIU303" s="730"/>
      <c r="UIV303" s="730"/>
      <c r="UIW303" s="730"/>
      <c r="UIX303" s="730"/>
      <c r="UIY303" s="730"/>
      <c r="UIZ303" s="730"/>
      <c r="UJA303" s="730"/>
      <c r="UJB303" s="730"/>
      <c r="UJC303" s="730"/>
      <c r="UJD303" s="730"/>
      <c r="UJE303" s="730"/>
      <c r="UJF303" s="730"/>
      <c r="UJG303" s="730"/>
      <c r="UJH303" s="730"/>
      <c r="UJI303" s="730"/>
      <c r="UJJ303" s="730"/>
      <c r="UJK303" s="730"/>
      <c r="UJL303" s="730"/>
      <c r="UJM303" s="730"/>
      <c r="UJN303" s="730"/>
      <c r="UJO303" s="730"/>
      <c r="UJP303" s="730"/>
      <c r="UJQ303" s="730"/>
      <c r="UJR303" s="730"/>
      <c r="UJS303" s="730"/>
      <c r="UJT303" s="730"/>
      <c r="UJU303" s="730"/>
      <c r="UJV303" s="730"/>
      <c r="UJW303" s="730"/>
      <c r="UJX303" s="730"/>
      <c r="UJY303" s="730"/>
      <c r="UJZ303" s="730"/>
      <c r="UKA303" s="730"/>
      <c r="UKB303" s="730"/>
      <c r="UKC303" s="730"/>
      <c r="UKD303" s="730"/>
      <c r="UKE303" s="730"/>
      <c r="UKF303" s="730"/>
      <c r="UKG303" s="730"/>
      <c r="UKH303" s="730"/>
      <c r="UKI303" s="730"/>
      <c r="UKJ303" s="730"/>
      <c r="UKK303" s="730"/>
      <c r="UKL303" s="730"/>
      <c r="UKM303" s="730"/>
      <c r="UKN303" s="730"/>
      <c r="UKO303" s="730"/>
      <c r="UKP303" s="730"/>
      <c r="UKQ303" s="730"/>
      <c r="UKR303" s="730"/>
      <c r="UKS303" s="730"/>
      <c r="UKT303" s="730"/>
      <c r="UKU303" s="730"/>
      <c r="UKV303" s="730"/>
      <c r="UKW303" s="730"/>
      <c r="UKX303" s="730"/>
      <c r="UKY303" s="730"/>
      <c r="UKZ303" s="730"/>
      <c r="ULA303" s="730"/>
      <c r="ULB303" s="730"/>
      <c r="ULC303" s="730"/>
      <c r="ULD303" s="730"/>
      <c r="ULE303" s="730"/>
      <c r="ULF303" s="730"/>
      <c r="ULG303" s="730"/>
      <c r="ULH303" s="730"/>
      <c r="ULI303" s="730"/>
      <c r="ULJ303" s="730"/>
      <c r="ULK303" s="730"/>
      <c r="ULL303" s="730"/>
      <c r="ULM303" s="730"/>
      <c r="ULN303" s="730"/>
      <c r="ULO303" s="730"/>
      <c r="ULP303" s="730"/>
      <c r="ULQ303" s="730"/>
      <c r="ULR303" s="730"/>
      <c r="ULS303" s="730"/>
      <c r="ULT303" s="730"/>
      <c r="ULU303" s="730"/>
      <c r="ULV303" s="730"/>
      <c r="ULW303" s="730"/>
      <c r="ULX303" s="730"/>
      <c r="ULY303" s="730"/>
      <c r="ULZ303" s="730"/>
      <c r="UMA303" s="730"/>
      <c r="UMB303" s="730"/>
      <c r="UMC303" s="730"/>
      <c r="UMD303" s="730"/>
      <c r="UME303" s="730"/>
      <c r="UMF303" s="730"/>
      <c r="UMG303" s="730"/>
      <c r="UMH303" s="730"/>
      <c r="UMI303" s="730"/>
      <c r="UMJ303" s="730"/>
      <c r="UMK303" s="730"/>
      <c r="UML303" s="730"/>
      <c r="UMM303" s="730"/>
      <c r="UMN303" s="730"/>
      <c r="UMO303" s="730"/>
      <c r="UMP303" s="730"/>
      <c r="UMQ303" s="730"/>
      <c r="UMR303" s="730"/>
      <c r="UMS303" s="730"/>
      <c r="UMT303" s="730"/>
      <c r="UMU303" s="730"/>
      <c r="UMV303" s="730"/>
      <c r="UMW303" s="730"/>
      <c r="UMX303" s="730"/>
      <c r="UMY303" s="730"/>
      <c r="UMZ303" s="730"/>
      <c r="UNA303" s="730"/>
      <c r="UNB303" s="730"/>
      <c r="UNC303" s="730"/>
      <c r="UND303" s="730"/>
      <c r="UNE303" s="730"/>
      <c r="UNF303" s="730"/>
      <c r="UNG303" s="730"/>
      <c r="UNH303" s="730"/>
      <c r="UNI303" s="730"/>
      <c r="UNJ303" s="730"/>
      <c r="UNK303" s="730"/>
      <c r="UNL303" s="730"/>
      <c r="UNM303" s="730"/>
      <c r="UNN303" s="730"/>
      <c r="UNO303" s="730"/>
      <c r="UNP303" s="730"/>
      <c r="UNQ303" s="730"/>
      <c r="UNR303" s="730"/>
      <c r="UNS303" s="730"/>
      <c r="UNT303" s="730"/>
      <c r="UNU303" s="730"/>
      <c r="UNV303" s="730"/>
      <c r="UNW303" s="730"/>
      <c r="UNX303" s="730"/>
      <c r="UNY303" s="730"/>
      <c r="UNZ303" s="730"/>
      <c r="UOA303" s="730"/>
      <c r="UOB303" s="730"/>
      <c r="UOC303" s="730"/>
      <c r="UOD303" s="730"/>
      <c r="UOE303" s="730"/>
      <c r="UOF303" s="730"/>
      <c r="UOG303" s="730"/>
      <c r="UOH303" s="730"/>
      <c r="UOI303" s="730"/>
      <c r="UOJ303" s="730"/>
      <c r="UOK303" s="730"/>
      <c r="UOL303" s="730"/>
      <c r="UOM303" s="730"/>
      <c r="UON303" s="730"/>
      <c r="UOO303" s="730"/>
      <c r="UOP303" s="730"/>
      <c r="UOQ303" s="730"/>
      <c r="UOR303" s="730"/>
      <c r="UOS303" s="730"/>
      <c r="UOT303" s="730"/>
      <c r="UOU303" s="730"/>
      <c r="UOV303" s="730"/>
      <c r="UOW303" s="730"/>
      <c r="UOX303" s="730"/>
      <c r="UOY303" s="730"/>
      <c r="UOZ303" s="730"/>
      <c r="UPA303" s="730"/>
      <c r="UPB303" s="730"/>
      <c r="UPC303" s="730"/>
      <c r="UPD303" s="730"/>
      <c r="UPE303" s="730"/>
      <c r="UPF303" s="730"/>
      <c r="UPG303" s="730"/>
      <c r="UPH303" s="730"/>
      <c r="UPI303" s="730"/>
      <c r="UPJ303" s="730"/>
      <c r="UPK303" s="730"/>
      <c r="UPL303" s="730"/>
      <c r="UPM303" s="730"/>
      <c r="UPN303" s="730"/>
      <c r="UPO303" s="730"/>
      <c r="UPP303" s="730"/>
      <c r="UPQ303" s="730"/>
      <c r="UPR303" s="730"/>
      <c r="UPS303" s="730"/>
      <c r="UPT303" s="730"/>
      <c r="UPU303" s="730"/>
      <c r="UPV303" s="730"/>
      <c r="UPW303" s="730"/>
      <c r="UPX303" s="730"/>
      <c r="UPY303" s="730"/>
      <c r="UPZ303" s="730"/>
      <c r="UQA303" s="730"/>
      <c r="UQB303" s="730"/>
      <c r="UQC303" s="730"/>
      <c r="UQD303" s="730"/>
      <c r="UQE303" s="730"/>
      <c r="UQF303" s="730"/>
      <c r="UQG303" s="730"/>
      <c r="UQH303" s="730"/>
      <c r="UQI303" s="730"/>
      <c r="UQJ303" s="730"/>
      <c r="UQK303" s="730"/>
      <c r="UQL303" s="730"/>
      <c r="UQM303" s="730"/>
      <c r="UQN303" s="730"/>
      <c r="UQO303" s="730"/>
      <c r="UQP303" s="730"/>
      <c r="UQQ303" s="730"/>
      <c r="UQR303" s="730"/>
      <c r="UQS303" s="730"/>
      <c r="UQT303" s="730"/>
      <c r="UQU303" s="730"/>
      <c r="UQV303" s="730"/>
      <c r="UQW303" s="730"/>
      <c r="UQX303" s="730"/>
      <c r="UQY303" s="730"/>
      <c r="UQZ303" s="730"/>
      <c r="URA303" s="730"/>
      <c r="URB303" s="730"/>
      <c r="URC303" s="730"/>
      <c r="URD303" s="730"/>
      <c r="URE303" s="730"/>
      <c r="URF303" s="730"/>
      <c r="URG303" s="730"/>
      <c r="URH303" s="730"/>
      <c r="URI303" s="730"/>
      <c r="URJ303" s="730"/>
      <c r="URK303" s="730"/>
      <c r="URL303" s="730"/>
      <c r="URM303" s="730"/>
      <c r="URN303" s="730"/>
      <c r="URO303" s="730"/>
      <c r="URP303" s="730"/>
      <c r="URQ303" s="730"/>
      <c r="URR303" s="730"/>
      <c r="URS303" s="730"/>
      <c r="URT303" s="730"/>
      <c r="URU303" s="730"/>
      <c r="URV303" s="730"/>
      <c r="URW303" s="730"/>
      <c r="URX303" s="730"/>
      <c r="URY303" s="730"/>
      <c r="URZ303" s="730"/>
      <c r="USA303" s="730"/>
      <c r="USB303" s="730"/>
      <c r="USC303" s="730"/>
      <c r="USD303" s="730"/>
      <c r="USE303" s="730"/>
      <c r="USF303" s="730"/>
      <c r="USG303" s="730"/>
      <c r="USH303" s="730"/>
      <c r="USI303" s="730"/>
      <c r="USJ303" s="730"/>
      <c r="USK303" s="730"/>
      <c r="USL303" s="730"/>
      <c r="USM303" s="730"/>
      <c r="USN303" s="730"/>
      <c r="USO303" s="730"/>
      <c r="USP303" s="730"/>
      <c r="USQ303" s="730"/>
      <c r="USR303" s="730"/>
      <c r="USS303" s="730"/>
      <c r="UST303" s="730"/>
      <c r="USU303" s="730"/>
      <c r="USV303" s="730"/>
      <c r="USW303" s="730"/>
      <c r="USX303" s="730"/>
      <c r="USY303" s="730"/>
      <c r="USZ303" s="730"/>
      <c r="UTA303" s="730"/>
      <c r="UTB303" s="730"/>
      <c r="UTC303" s="730"/>
      <c r="UTD303" s="730"/>
      <c r="UTE303" s="730"/>
      <c r="UTF303" s="730"/>
      <c r="UTG303" s="730"/>
      <c r="UTH303" s="730"/>
      <c r="UTI303" s="730"/>
      <c r="UTJ303" s="730"/>
      <c r="UTK303" s="730"/>
      <c r="UTL303" s="730"/>
      <c r="UTM303" s="730"/>
      <c r="UTN303" s="730"/>
      <c r="UTO303" s="730"/>
      <c r="UTP303" s="730"/>
      <c r="UTQ303" s="730"/>
      <c r="UTR303" s="730"/>
      <c r="UTS303" s="730"/>
      <c r="UTT303" s="730"/>
      <c r="UTU303" s="730"/>
      <c r="UTV303" s="730"/>
      <c r="UTW303" s="730"/>
      <c r="UTX303" s="730"/>
      <c r="UTY303" s="730"/>
      <c r="UTZ303" s="730"/>
      <c r="UUA303" s="730"/>
      <c r="UUB303" s="730"/>
      <c r="UUC303" s="730"/>
      <c r="UUD303" s="730"/>
      <c r="UUE303" s="730"/>
      <c r="UUF303" s="730"/>
      <c r="UUG303" s="730"/>
      <c r="UUH303" s="730"/>
      <c r="UUI303" s="730"/>
      <c r="UUJ303" s="730"/>
      <c r="UUK303" s="730"/>
      <c r="UUL303" s="730"/>
      <c r="UUM303" s="730"/>
      <c r="UUN303" s="730"/>
      <c r="UUO303" s="730"/>
      <c r="UUP303" s="730"/>
      <c r="UUQ303" s="730"/>
      <c r="UUR303" s="730"/>
      <c r="UUS303" s="730"/>
      <c r="UUT303" s="730"/>
      <c r="UUU303" s="730"/>
      <c r="UUV303" s="730"/>
      <c r="UUW303" s="730"/>
      <c r="UUX303" s="730"/>
      <c r="UUY303" s="730"/>
      <c r="UUZ303" s="730"/>
      <c r="UVA303" s="730"/>
      <c r="UVB303" s="730"/>
      <c r="UVC303" s="730"/>
      <c r="UVD303" s="730"/>
      <c r="UVE303" s="730"/>
      <c r="UVF303" s="730"/>
      <c r="UVG303" s="730"/>
      <c r="UVH303" s="730"/>
      <c r="UVI303" s="730"/>
      <c r="UVJ303" s="730"/>
      <c r="UVK303" s="730"/>
      <c r="UVL303" s="730"/>
      <c r="UVM303" s="730"/>
      <c r="UVN303" s="730"/>
      <c r="UVO303" s="730"/>
      <c r="UVP303" s="730"/>
      <c r="UVQ303" s="730"/>
      <c r="UVR303" s="730"/>
      <c r="UVS303" s="730"/>
      <c r="UVT303" s="730"/>
      <c r="UVU303" s="730"/>
      <c r="UVV303" s="730"/>
      <c r="UVW303" s="730"/>
      <c r="UVX303" s="730"/>
      <c r="UVY303" s="730"/>
      <c r="UVZ303" s="730"/>
      <c r="UWA303" s="730"/>
      <c r="UWB303" s="730"/>
      <c r="UWC303" s="730"/>
      <c r="UWD303" s="730"/>
      <c r="UWE303" s="730"/>
      <c r="UWF303" s="730"/>
      <c r="UWG303" s="730"/>
      <c r="UWH303" s="730"/>
      <c r="UWI303" s="730"/>
      <c r="UWJ303" s="730"/>
      <c r="UWK303" s="730"/>
      <c r="UWL303" s="730"/>
      <c r="UWM303" s="730"/>
      <c r="UWN303" s="730"/>
      <c r="UWO303" s="730"/>
      <c r="UWP303" s="730"/>
      <c r="UWQ303" s="730"/>
      <c r="UWR303" s="730"/>
      <c r="UWS303" s="730"/>
      <c r="UWT303" s="730"/>
      <c r="UWU303" s="730"/>
      <c r="UWV303" s="730"/>
      <c r="UWW303" s="730"/>
      <c r="UWX303" s="730"/>
      <c r="UWY303" s="730"/>
      <c r="UWZ303" s="730"/>
      <c r="UXA303" s="730"/>
      <c r="UXB303" s="730"/>
      <c r="UXC303" s="730"/>
      <c r="UXD303" s="730"/>
      <c r="UXE303" s="730"/>
      <c r="UXF303" s="730"/>
      <c r="UXG303" s="730"/>
      <c r="UXH303" s="730"/>
      <c r="UXI303" s="730"/>
      <c r="UXJ303" s="730"/>
      <c r="UXK303" s="730"/>
      <c r="UXL303" s="730"/>
      <c r="UXM303" s="730"/>
      <c r="UXN303" s="730"/>
      <c r="UXO303" s="730"/>
      <c r="UXP303" s="730"/>
      <c r="UXQ303" s="730"/>
      <c r="UXR303" s="730"/>
      <c r="UXS303" s="730"/>
      <c r="UXT303" s="730"/>
      <c r="UXU303" s="730"/>
      <c r="UXV303" s="730"/>
      <c r="UXW303" s="730"/>
      <c r="UXX303" s="730"/>
      <c r="UXY303" s="730"/>
      <c r="UXZ303" s="730"/>
      <c r="UYA303" s="730"/>
      <c r="UYB303" s="730"/>
      <c r="UYC303" s="730"/>
      <c r="UYD303" s="730"/>
      <c r="UYE303" s="730"/>
      <c r="UYF303" s="730"/>
      <c r="UYG303" s="730"/>
      <c r="UYH303" s="730"/>
      <c r="UYI303" s="730"/>
      <c r="UYJ303" s="730"/>
      <c r="UYK303" s="730"/>
      <c r="UYL303" s="730"/>
      <c r="UYM303" s="730"/>
      <c r="UYN303" s="730"/>
      <c r="UYO303" s="730"/>
      <c r="UYP303" s="730"/>
      <c r="UYQ303" s="730"/>
      <c r="UYR303" s="730"/>
      <c r="UYS303" s="730"/>
      <c r="UYT303" s="730"/>
      <c r="UYU303" s="730"/>
      <c r="UYV303" s="730"/>
      <c r="UYW303" s="730"/>
      <c r="UYX303" s="730"/>
      <c r="UYY303" s="730"/>
      <c r="UYZ303" s="730"/>
      <c r="UZA303" s="730"/>
      <c r="UZB303" s="730"/>
      <c r="UZC303" s="730"/>
      <c r="UZD303" s="730"/>
      <c r="UZE303" s="730"/>
      <c r="UZF303" s="730"/>
      <c r="UZG303" s="730"/>
      <c r="UZH303" s="730"/>
      <c r="UZI303" s="730"/>
      <c r="UZJ303" s="730"/>
      <c r="UZK303" s="730"/>
      <c r="UZL303" s="730"/>
      <c r="UZM303" s="730"/>
      <c r="UZN303" s="730"/>
      <c r="UZO303" s="730"/>
      <c r="UZP303" s="730"/>
      <c r="UZQ303" s="730"/>
      <c r="UZR303" s="730"/>
      <c r="UZS303" s="730"/>
      <c r="UZT303" s="730"/>
      <c r="UZU303" s="730"/>
      <c r="UZV303" s="730"/>
      <c r="UZW303" s="730"/>
      <c r="UZX303" s="730"/>
      <c r="UZY303" s="730"/>
      <c r="UZZ303" s="730"/>
      <c r="VAA303" s="730"/>
      <c r="VAB303" s="730"/>
      <c r="VAC303" s="730"/>
      <c r="VAD303" s="730"/>
      <c r="VAE303" s="730"/>
      <c r="VAF303" s="730"/>
      <c r="VAG303" s="730"/>
      <c r="VAH303" s="730"/>
      <c r="VAI303" s="730"/>
      <c r="VAJ303" s="730"/>
      <c r="VAK303" s="730"/>
      <c r="VAL303" s="730"/>
      <c r="VAM303" s="730"/>
      <c r="VAN303" s="730"/>
      <c r="VAO303" s="730"/>
      <c r="VAP303" s="730"/>
      <c r="VAQ303" s="730"/>
      <c r="VAR303" s="730"/>
      <c r="VAS303" s="730"/>
      <c r="VAT303" s="730"/>
      <c r="VAU303" s="730"/>
      <c r="VAV303" s="730"/>
      <c r="VAW303" s="730"/>
      <c r="VAX303" s="730"/>
      <c r="VAY303" s="730"/>
      <c r="VAZ303" s="730"/>
      <c r="VBA303" s="730"/>
      <c r="VBB303" s="730"/>
      <c r="VBC303" s="730"/>
      <c r="VBD303" s="730"/>
      <c r="VBE303" s="730"/>
      <c r="VBF303" s="730"/>
      <c r="VBG303" s="730"/>
      <c r="VBH303" s="730"/>
      <c r="VBI303" s="730"/>
      <c r="VBJ303" s="730"/>
      <c r="VBK303" s="730"/>
      <c r="VBL303" s="730"/>
      <c r="VBM303" s="730"/>
      <c r="VBN303" s="730"/>
      <c r="VBO303" s="730"/>
      <c r="VBP303" s="730"/>
      <c r="VBQ303" s="730"/>
      <c r="VBR303" s="730"/>
      <c r="VBS303" s="730"/>
      <c r="VBT303" s="730"/>
      <c r="VBU303" s="730"/>
      <c r="VBV303" s="730"/>
      <c r="VBW303" s="730"/>
      <c r="VBX303" s="730"/>
      <c r="VBY303" s="730"/>
      <c r="VBZ303" s="730"/>
      <c r="VCA303" s="730"/>
      <c r="VCB303" s="730"/>
      <c r="VCC303" s="730"/>
      <c r="VCD303" s="730"/>
      <c r="VCE303" s="730"/>
      <c r="VCF303" s="730"/>
      <c r="VCG303" s="730"/>
      <c r="VCH303" s="730"/>
      <c r="VCI303" s="730"/>
      <c r="VCJ303" s="730"/>
      <c r="VCK303" s="730"/>
      <c r="VCL303" s="730"/>
      <c r="VCM303" s="730"/>
      <c r="VCN303" s="730"/>
      <c r="VCO303" s="730"/>
      <c r="VCP303" s="730"/>
      <c r="VCQ303" s="730"/>
      <c r="VCR303" s="730"/>
      <c r="VCS303" s="730"/>
      <c r="VCT303" s="730"/>
      <c r="VCU303" s="730"/>
      <c r="VCV303" s="730"/>
      <c r="VCW303" s="730"/>
      <c r="VCX303" s="730"/>
      <c r="VCY303" s="730"/>
      <c r="VCZ303" s="730"/>
      <c r="VDA303" s="730"/>
      <c r="VDB303" s="730"/>
      <c r="VDC303" s="730"/>
      <c r="VDD303" s="730"/>
      <c r="VDE303" s="730"/>
      <c r="VDF303" s="730"/>
      <c r="VDG303" s="730"/>
      <c r="VDH303" s="730"/>
      <c r="VDI303" s="730"/>
      <c r="VDJ303" s="730"/>
      <c r="VDK303" s="730"/>
      <c r="VDL303" s="730"/>
      <c r="VDM303" s="730"/>
      <c r="VDN303" s="730"/>
      <c r="VDO303" s="730"/>
      <c r="VDP303" s="730"/>
      <c r="VDQ303" s="730"/>
      <c r="VDR303" s="730"/>
      <c r="VDS303" s="730"/>
      <c r="VDT303" s="730"/>
      <c r="VDU303" s="730"/>
      <c r="VDV303" s="730"/>
      <c r="VDW303" s="730"/>
      <c r="VDX303" s="730"/>
      <c r="VDY303" s="730"/>
      <c r="VDZ303" s="730"/>
      <c r="VEA303" s="730"/>
      <c r="VEB303" s="730"/>
      <c r="VEC303" s="730"/>
      <c r="VED303" s="730"/>
      <c r="VEE303" s="730"/>
      <c r="VEF303" s="730"/>
      <c r="VEG303" s="730"/>
      <c r="VEH303" s="730"/>
      <c r="VEI303" s="730"/>
      <c r="VEJ303" s="730"/>
      <c r="VEK303" s="730"/>
      <c r="VEL303" s="730"/>
      <c r="VEM303" s="730"/>
      <c r="VEN303" s="730"/>
      <c r="VEO303" s="730"/>
      <c r="VEP303" s="730"/>
      <c r="VEQ303" s="730"/>
      <c r="VER303" s="730"/>
      <c r="VES303" s="730"/>
      <c r="VET303" s="730"/>
      <c r="VEU303" s="730"/>
      <c r="VEV303" s="730"/>
      <c r="VEW303" s="730"/>
      <c r="VEX303" s="730"/>
      <c r="VEY303" s="730"/>
      <c r="VEZ303" s="730"/>
      <c r="VFA303" s="730"/>
      <c r="VFB303" s="730"/>
      <c r="VFC303" s="730"/>
      <c r="VFD303" s="730"/>
      <c r="VFE303" s="730"/>
      <c r="VFF303" s="730"/>
      <c r="VFG303" s="730"/>
      <c r="VFH303" s="730"/>
      <c r="VFI303" s="730"/>
      <c r="VFJ303" s="730"/>
      <c r="VFK303" s="730"/>
      <c r="VFL303" s="730"/>
      <c r="VFM303" s="730"/>
      <c r="VFN303" s="730"/>
      <c r="VFO303" s="730"/>
      <c r="VFP303" s="730"/>
      <c r="VFQ303" s="730"/>
      <c r="VFR303" s="730"/>
      <c r="VFS303" s="730"/>
      <c r="VFT303" s="730"/>
      <c r="VFU303" s="730"/>
      <c r="VFV303" s="730"/>
      <c r="VFW303" s="730"/>
      <c r="VFX303" s="730"/>
      <c r="VFY303" s="730"/>
      <c r="VFZ303" s="730"/>
      <c r="VGA303" s="730"/>
      <c r="VGB303" s="730"/>
      <c r="VGC303" s="730"/>
      <c r="VGD303" s="730"/>
      <c r="VGE303" s="730"/>
      <c r="VGF303" s="730"/>
      <c r="VGG303" s="730"/>
      <c r="VGH303" s="730"/>
      <c r="VGI303" s="730"/>
      <c r="VGJ303" s="730"/>
      <c r="VGK303" s="730"/>
      <c r="VGL303" s="730"/>
      <c r="VGM303" s="730"/>
      <c r="VGN303" s="730"/>
      <c r="VGO303" s="730"/>
      <c r="VGP303" s="730"/>
      <c r="VGQ303" s="730"/>
      <c r="VGR303" s="730"/>
      <c r="VGS303" s="730"/>
      <c r="VGT303" s="730"/>
      <c r="VGU303" s="730"/>
      <c r="VGV303" s="730"/>
      <c r="VGW303" s="730"/>
      <c r="VGX303" s="730"/>
      <c r="VGY303" s="730"/>
      <c r="VGZ303" s="730"/>
      <c r="VHA303" s="730"/>
      <c r="VHB303" s="730"/>
      <c r="VHC303" s="730"/>
      <c r="VHD303" s="730"/>
      <c r="VHE303" s="730"/>
      <c r="VHF303" s="730"/>
      <c r="VHG303" s="730"/>
      <c r="VHH303" s="730"/>
      <c r="VHI303" s="730"/>
      <c r="VHJ303" s="730"/>
      <c r="VHK303" s="730"/>
      <c r="VHL303" s="730"/>
      <c r="VHM303" s="730"/>
      <c r="VHN303" s="730"/>
      <c r="VHO303" s="730"/>
      <c r="VHP303" s="730"/>
      <c r="VHQ303" s="730"/>
      <c r="VHR303" s="730"/>
      <c r="VHS303" s="730"/>
      <c r="VHT303" s="730"/>
      <c r="VHU303" s="730"/>
      <c r="VHV303" s="730"/>
      <c r="VHW303" s="730"/>
      <c r="VHX303" s="730"/>
      <c r="VHY303" s="730"/>
      <c r="VHZ303" s="730"/>
      <c r="VIA303" s="730"/>
      <c r="VIB303" s="730"/>
      <c r="VIC303" s="730"/>
      <c r="VID303" s="730"/>
      <c r="VIE303" s="730"/>
      <c r="VIF303" s="730"/>
      <c r="VIG303" s="730"/>
      <c r="VIH303" s="730"/>
      <c r="VII303" s="730"/>
      <c r="VIJ303" s="730"/>
      <c r="VIK303" s="730"/>
      <c r="VIL303" s="730"/>
      <c r="VIM303" s="730"/>
      <c r="VIN303" s="730"/>
      <c r="VIO303" s="730"/>
      <c r="VIP303" s="730"/>
      <c r="VIQ303" s="730"/>
      <c r="VIR303" s="730"/>
      <c r="VIS303" s="730"/>
      <c r="VIT303" s="730"/>
      <c r="VIU303" s="730"/>
      <c r="VIV303" s="730"/>
      <c r="VIW303" s="730"/>
      <c r="VIX303" s="730"/>
      <c r="VIY303" s="730"/>
      <c r="VIZ303" s="730"/>
      <c r="VJA303" s="730"/>
      <c r="VJB303" s="730"/>
      <c r="VJC303" s="730"/>
      <c r="VJD303" s="730"/>
      <c r="VJE303" s="730"/>
      <c r="VJF303" s="730"/>
      <c r="VJG303" s="730"/>
      <c r="VJH303" s="730"/>
      <c r="VJI303" s="730"/>
      <c r="VJJ303" s="730"/>
      <c r="VJK303" s="730"/>
      <c r="VJL303" s="730"/>
      <c r="VJM303" s="730"/>
      <c r="VJN303" s="730"/>
      <c r="VJO303" s="730"/>
      <c r="VJP303" s="730"/>
      <c r="VJQ303" s="730"/>
      <c r="VJR303" s="730"/>
      <c r="VJS303" s="730"/>
      <c r="VJT303" s="730"/>
      <c r="VJU303" s="730"/>
      <c r="VJV303" s="730"/>
      <c r="VJW303" s="730"/>
      <c r="VJX303" s="730"/>
      <c r="VJY303" s="730"/>
      <c r="VJZ303" s="730"/>
      <c r="VKA303" s="730"/>
      <c r="VKB303" s="730"/>
      <c r="VKC303" s="730"/>
      <c r="VKD303" s="730"/>
      <c r="VKE303" s="730"/>
      <c r="VKF303" s="730"/>
      <c r="VKG303" s="730"/>
      <c r="VKH303" s="730"/>
      <c r="VKI303" s="730"/>
      <c r="VKJ303" s="730"/>
      <c r="VKK303" s="730"/>
      <c r="VKL303" s="730"/>
      <c r="VKM303" s="730"/>
      <c r="VKN303" s="730"/>
      <c r="VKO303" s="730"/>
      <c r="VKP303" s="730"/>
      <c r="VKQ303" s="730"/>
      <c r="VKR303" s="730"/>
      <c r="VKS303" s="730"/>
      <c r="VKT303" s="730"/>
      <c r="VKU303" s="730"/>
      <c r="VKV303" s="730"/>
      <c r="VKW303" s="730"/>
      <c r="VKX303" s="730"/>
      <c r="VKY303" s="730"/>
      <c r="VKZ303" s="730"/>
      <c r="VLA303" s="730"/>
      <c r="VLB303" s="730"/>
      <c r="VLC303" s="730"/>
      <c r="VLD303" s="730"/>
      <c r="VLE303" s="730"/>
      <c r="VLF303" s="730"/>
      <c r="VLG303" s="730"/>
      <c r="VLH303" s="730"/>
      <c r="VLI303" s="730"/>
      <c r="VLJ303" s="730"/>
      <c r="VLK303" s="730"/>
      <c r="VLL303" s="730"/>
      <c r="VLM303" s="730"/>
      <c r="VLN303" s="730"/>
      <c r="VLO303" s="730"/>
      <c r="VLP303" s="730"/>
      <c r="VLQ303" s="730"/>
      <c r="VLR303" s="730"/>
      <c r="VLS303" s="730"/>
      <c r="VLT303" s="730"/>
      <c r="VLU303" s="730"/>
      <c r="VLV303" s="730"/>
      <c r="VLW303" s="730"/>
      <c r="VLX303" s="730"/>
      <c r="VLY303" s="730"/>
      <c r="VLZ303" s="730"/>
      <c r="VMA303" s="730"/>
      <c r="VMB303" s="730"/>
      <c r="VMC303" s="730"/>
      <c r="VMD303" s="730"/>
      <c r="VME303" s="730"/>
      <c r="VMF303" s="730"/>
      <c r="VMG303" s="730"/>
      <c r="VMH303" s="730"/>
      <c r="VMI303" s="730"/>
      <c r="VMJ303" s="730"/>
      <c r="VMK303" s="730"/>
      <c r="VML303" s="730"/>
      <c r="VMM303" s="730"/>
      <c r="VMN303" s="730"/>
      <c r="VMO303" s="730"/>
      <c r="VMP303" s="730"/>
      <c r="VMQ303" s="730"/>
      <c r="VMR303" s="730"/>
      <c r="VMS303" s="730"/>
      <c r="VMT303" s="730"/>
      <c r="VMU303" s="730"/>
      <c r="VMV303" s="730"/>
      <c r="VMW303" s="730"/>
      <c r="VMX303" s="730"/>
      <c r="VMY303" s="730"/>
      <c r="VMZ303" s="730"/>
      <c r="VNA303" s="730"/>
      <c r="VNB303" s="730"/>
      <c r="VNC303" s="730"/>
      <c r="VND303" s="730"/>
      <c r="VNE303" s="730"/>
      <c r="VNF303" s="730"/>
      <c r="VNG303" s="730"/>
      <c r="VNH303" s="730"/>
      <c r="VNI303" s="730"/>
      <c r="VNJ303" s="730"/>
      <c r="VNK303" s="730"/>
      <c r="VNL303" s="730"/>
      <c r="VNM303" s="730"/>
      <c r="VNN303" s="730"/>
      <c r="VNO303" s="730"/>
      <c r="VNP303" s="730"/>
      <c r="VNQ303" s="730"/>
      <c r="VNR303" s="730"/>
      <c r="VNS303" s="730"/>
      <c r="VNT303" s="730"/>
      <c r="VNU303" s="730"/>
      <c r="VNV303" s="730"/>
      <c r="VNW303" s="730"/>
      <c r="VNX303" s="730"/>
      <c r="VNY303" s="730"/>
      <c r="VNZ303" s="730"/>
      <c r="VOA303" s="730"/>
      <c r="VOB303" s="730"/>
      <c r="VOC303" s="730"/>
      <c r="VOD303" s="730"/>
      <c r="VOE303" s="730"/>
      <c r="VOF303" s="730"/>
      <c r="VOG303" s="730"/>
      <c r="VOH303" s="730"/>
      <c r="VOI303" s="730"/>
      <c r="VOJ303" s="730"/>
      <c r="VOK303" s="730"/>
      <c r="VOL303" s="730"/>
      <c r="VOM303" s="730"/>
      <c r="VON303" s="730"/>
      <c r="VOO303" s="730"/>
      <c r="VOP303" s="730"/>
      <c r="VOQ303" s="730"/>
      <c r="VOR303" s="730"/>
      <c r="VOS303" s="730"/>
      <c r="VOT303" s="730"/>
      <c r="VOU303" s="730"/>
      <c r="VOV303" s="730"/>
      <c r="VOW303" s="730"/>
      <c r="VOX303" s="730"/>
      <c r="VOY303" s="730"/>
      <c r="VOZ303" s="730"/>
      <c r="VPA303" s="730"/>
      <c r="VPB303" s="730"/>
      <c r="VPC303" s="730"/>
      <c r="VPD303" s="730"/>
      <c r="VPE303" s="730"/>
      <c r="VPF303" s="730"/>
      <c r="VPG303" s="730"/>
      <c r="VPH303" s="730"/>
      <c r="VPI303" s="730"/>
      <c r="VPJ303" s="730"/>
      <c r="VPK303" s="730"/>
      <c r="VPL303" s="730"/>
      <c r="VPM303" s="730"/>
      <c r="VPN303" s="730"/>
      <c r="VPO303" s="730"/>
      <c r="VPP303" s="730"/>
      <c r="VPQ303" s="730"/>
      <c r="VPR303" s="730"/>
      <c r="VPS303" s="730"/>
      <c r="VPT303" s="730"/>
      <c r="VPU303" s="730"/>
      <c r="VPV303" s="730"/>
      <c r="VPW303" s="730"/>
      <c r="VPX303" s="730"/>
      <c r="VPY303" s="730"/>
      <c r="VPZ303" s="730"/>
      <c r="VQA303" s="730"/>
      <c r="VQB303" s="730"/>
      <c r="VQC303" s="730"/>
      <c r="VQD303" s="730"/>
      <c r="VQE303" s="730"/>
      <c r="VQF303" s="730"/>
      <c r="VQG303" s="730"/>
      <c r="VQH303" s="730"/>
      <c r="VQI303" s="730"/>
      <c r="VQJ303" s="730"/>
      <c r="VQK303" s="730"/>
      <c r="VQL303" s="730"/>
      <c r="VQM303" s="730"/>
      <c r="VQN303" s="730"/>
      <c r="VQO303" s="730"/>
      <c r="VQP303" s="730"/>
      <c r="VQQ303" s="730"/>
      <c r="VQR303" s="730"/>
      <c r="VQS303" s="730"/>
      <c r="VQT303" s="730"/>
      <c r="VQU303" s="730"/>
      <c r="VQV303" s="730"/>
      <c r="VQW303" s="730"/>
      <c r="VQX303" s="730"/>
      <c r="VQY303" s="730"/>
      <c r="VQZ303" s="730"/>
      <c r="VRA303" s="730"/>
      <c r="VRB303" s="730"/>
      <c r="VRC303" s="730"/>
      <c r="VRD303" s="730"/>
      <c r="VRE303" s="730"/>
      <c r="VRF303" s="730"/>
      <c r="VRG303" s="730"/>
      <c r="VRH303" s="730"/>
      <c r="VRI303" s="730"/>
      <c r="VRJ303" s="730"/>
      <c r="VRK303" s="730"/>
      <c r="VRL303" s="730"/>
      <c r="VRM303" s="730"/>
      <c r="VRN303" s="730"/>
      <c r="VRO303" s="730"/>
      <c r="VRP303" s="730"/>
      <c r="VRQ303" s="730"/>
      <c r="VRR303" s="730"/>
      <c r="VRS303" s="730"/>
      <c r="VRT303" s="730"/>
      <c r="VRU303" s="730"/>
      <c r="VRV303" s="730"/>
      <c r="VRW303" s="730"/>
      <c r="VRX303" s="730"/>
      <c r="VRY303" s="730"/>
      <c r="VRZ303" s="730"/>
      <c r="VSA303" s="730"/>
      <c r="VSB303" s="730"/>
      <c r="VSC303" s="730"/>
      <c r="VSD303" s="730"/>
      <c r="VSE303" s="730"/>
      <c r="VSF303" s="730"/>
      <c r="VSG303" s="730"/>
      <c r="VSH303" s="730"/>
      <c r="VSI303" s="730"/>
      <c r="VSJ303" s="730"/>
      <c r="VSK303" s="730"/>
      <c r="VSL303" s="730"/>
      <c r="VSM303" s="730"/>
      <c r="VSN303" s="730"/>
      <c r="VSO303" s="730"/>
      <c r="VSP303" s="730"/>
      <c r="VSQ303" s="730"/>
      <c r="VSR303" s="730"/>
      <c r="VSS303" s="730"/>
      <c r="VST303" s="730"/>
      <c r="VSU303" s="730"/>
      <c r="VSV303" s="730"/>
      <c r="VSW303" s="730"/>
      <c r="VSX303" s="730"/>
      <c r="VSY303" s="730"/>
      <c r="VSZ303" s="730"/>
      <c r="VTA303" s="730"/>
      <c r="VTB303" s="730"/>
      <c r="VTC303" s="730"/>
      <c r="VTD303" s="730"/>
      <c r="VTE303" s="730"/>
      <c r="VTF303" s="730"/>
      <c r="VTG303" s="730"/>
      <c r="VTH303" s="730"/>
      <c r="VTI303" s="730"/>
      <c r="VTJ303" s="730"/>
      <c r="VTK303" s="730"/>
      <c r="VTL303" s="730"/>
      <c r="VTM303" s="730"/>
      <c r="VTN303" s="730"/>
      <c r="VTO303" s="730"/>
      <c r="VTP303" s="730"/>
      <c r="VTQ303" s="730"/>
      <c r="VTR303" s="730"/>
      <c r="VTS303" s="730"/>
      <c r="VTT303" s="730"/>
      <c r="VTU303" s="730"/>
      <c r="VTV303" s="730"/>
      <c r="VTW303" s="730"/>
      <c r="VTX303" s="730"/>
      <c r="VTY303" s="730"/>
      <c r="VTZ303" s="730"/>
      <c r="VUA303" s="730"/>
      <c r="VUB303" s="730"/>
      <c r="VUC303" s="730"/>
      <c r="VUD303" s="730"/>
      <c r="VUE303" s="730"/>
      <c r="VUF303" s="730"/>
      <c r="VUG303" s="730"/>
      <c r="VUH303" s="730"/>
      <c r="VUI303" s="730"/>
      <c r="VUJ303" s="730"/>
      <c r="VUK303" s="730"/>
      <c r="VUL303" s="730"/>
      <c r="VUM303" s="730"/>
      <c r="VUN303" s="730"/>
      <c r="VUO303" s="730"/>
      <c r="VUP303" s="730"/>
      <c r="VUQ303" s="730"/>
      <c r="VUR303" s="730"/>
      <c r="VUS303" s="730"/>
      <c r="VUT303" s="730"/>
      <c r="VUU303" s="730"/>
      <c r="VUV303" s="730"/>
      <c r="VUW303" s="730"/>
      <c r="VUX303" s="730"/>
      <c r="VUY303" s="730"/>
      <c r="VUZ303" s="730"/>
      <c r="VVA303" s="730"/>
      <c r="VVB303" s="730"/>
      <c r="VVC303" s="730"/>
      <c r="VVD303" s="730"/>
      <c r="VVE303" s="730"/>
      <c r="VVF303" s="730"/>
      <c r="VVG303" s="730"/>
      <c r="VVH303" s="730"/>
      <c r="VVI303" s="730"/>
      <c r="VVJ303" s="730"/>
      <c r="VVK303" s="730"/>
      <c r="VVL303" s="730"/>
      <c r="VVM303" s="730"/>
      <c r="VVN303" s="730"/>
      <c r="VVO303" s="730"/>
      <c r="VVP303" s="730"/>
      <c r="VVQ303" s="730"/>
      <c r="VVR303" s="730"/>
      <c r="VVS303" s="730"/>
      <c r="VVT303" s="730"/>
      <c r="VVU303" s="730"/>
      <c r="VVV303" s="730"/>
      <c r="VVW303" s="730"/>
      <c r="VVX303" s="730"/>
      <c r="VVY303" s="730"/>
      <c r="VVZ303" s="730"/>
      <c r="VWA303" s="730"/>
      <c r="VWB303" s="730"/>
      <c r="VWC303" s="730"/>
      <c r="VWD303" s="730"/>
      <c r="VWE303" s="730"/>
      <c r="VWF303" s="730"/>
      <c r="VWG303" s="730"/>
      <c r="VWH303" s="730"/>
      <c r="VWI303" s="730"/>
      <c r="VWJ303" s="730"/>
      <c r="VWK303" s="730"/>
      <c r="VWL303" s="730"/>
      <c r="VWM303" s="730"/>
      <c r="VWN303" s="730"/>
      <c r="VWO303" s="730"/>
      <c r="VWP303" s="730"/>
      <c r="VWQ303" s="730"/>
      <c r="VWR303" s="730"/>
      <c r="VWS303" s="730"/>
      <c r="VWT303" s="730"/>
      <c r="VWU303" s="730"/>
      <c r="VWV303" s="730"/>
      <c r="VWW303" s="730"/>
      <c r="VWX303" s="730"/>
      <c r="VWY303" s="730"/>
      <c r="VWZ303" s="730"/>
      <c r="VXA303" s="730"/>
      <c r="VXB303" s="730"/>
      <c r="VXC303" s="730"/>
      <c r="VXD303" s="730"/>
      <c r="VXE303" s="730"/>
      <c r="VXF303" s="730"/>
      <c r="VXG303" s="730"/>
      <c r="VXH303" s="730"/>
      <c r="VXI303" s="730"/>
      <c r="VXJ303" s="730"/>
      <c r="VXK303" s="730"/>
      <c r="VXL303" s="730"/>
      <c r="VXM303" s="730"/>
      <c r="VXN303" s="730"/>
      <c r="VXO303" s="730"/>
      <c r="VXP303" s="730"/>
      <c r="VXQ303" s="730"/>
      <c r="VXR303" s="730"/>
      <c r="VXS303" s="730"/>
      <c r="VXT303" s="730"/>
      <c r="VXU303" s="730"/>
      <c r="VXV303" s="730"/>
      <c r="VXW303" s="730"/>
      <c r="VXX303" s="730"/>
      <c r="VXY303" s="730"/>
      <c r="VXZ303" s="730"/>
      <c r="VYA303" s="730"/>
      <c r="VYB303" s="730"/>
      <c r="VYC303" s="730"/>
      <c r="VYD303" s="730"/>
      <c r="VYE303" s="730"/>
      <c r="VYF303" s="730"/>
      <c r="VYG303" s="730"/>
      <c r="VYH303" s="730"/>
      <c r="VYI303" s="730"/>
      <c r="VYJ303" s="730"/>
      <c r="VYK303" s="730"/>
      <c r="VYL303" s="730"/>
      <c r="VYM303" s="730"/>
      <c r="VYN303" s="730"/>
      <c r="VYO303" s="730"/>
      <c r="VYP303" s="730"/>
      <c r="VYQ303" s="730"/>
      <c r="VYR303" s="730"/>
      <c r="VYS303" s="730"/>
      <c r="VYT303" s="730"/>
      <c r="VYU303" s="730"/>
      <c r="VYV303" s="730"/>
      <c r="VYW303" s="730"/>
      <c r="VYX303" s="730"/>
      <c r="VYY303" s="730"/>
      <c r="VYZ303" s="730"/>
      <c r="VZA303" s="730"/>
      <c r="VZB303" s="730"/>
      <c r="VZC303" s="730"/>
      <c r="VZD303" s="730"/>
      <c r="VZE303" s="730"/>
      <c r="VZF303" s="730"/>
      <c r="VZG303" s="730"/>
      <c r="VZH303" s="730"/>
      <c r="VZI303" s="730"/>
      <c r="VZJ303" s="730"/>
      <c r="VZK303" s="730"/>
      <c r="VZL303" s="730"/>
      <c r="VZM303" s="730"/>
      <c r="VZN303" s="730"/>
      <c r="VZO303" s="730"/>
      <c r="VZP303" s="730"/>
      <c r="VZQ303" s="730"/>
      <c r="VZR303" s="730"/>
      <c r="VZS303" s="730"/>
      <c r="VZT303" s="730"/>
      <c r="VZU303" s="730"/>
      <c r="VZV303" s="730"/>
      <c r="VZW303" s="730"/>
      <c r="VZX303" s="730"/>
      <c r="VZY303" s="730"/>
      <c r="VZZ303" s="730"/>
      <c r="WAA303" s="730"/>
      <c r="WAB303" s="730"/>
      <c r="WAC303" s="730"/>
      <c r="WAD303" s="730"/>
      <c r="WAE303" s="730"/>
      <c r="WAF303" s="730"/>
      <c r="WAG303" s="730"/>
      <c r="WAH303" s="730"/>
      <c r="WAI303" s="730"/>
      <c r="WAJ303" s="730"/>
      <c r="WAK303" s="730"/>
      <c r="WAL303" s="730"/>
      <c r="WAM303" s="730"/>
      <c r="WAN303" s="730"/>
      <c r="WAO303" s="730"/>
      <c r="WAP303" s="730"/>
      <c r="WAQ303" s="730"/>
      <c r="WAR303" s="730"/>
      <c r="WAS303" s="730"/>
      <c r="WAT303" s="730"/>
      <c r="WAU303" s="730"/>
      <c r="WAV303" s="730"/>
      <c r="WAW303" s="730"/>
      <c r="WAX303" s="730"/>
      <c r="WAY303" s="730"/>
      <c r="WAZ303" s="730"/>
      <c r="WBA303" s="730"/>
      <c r="WBB303" s="730"/>
      <c r="WBC303" s="730"/>
      <c r="WBD303" s="730"/>
      <c r="WBE303" s="730"/>
      <c r="WBF303" s="730"/>
      <c r="WBG303" s="730"/>
      <c r="WBH303" s="730"/>
      <c r="WBI303" s="730"/>
      <c r="WBJ303" s="730"/>
      <c r="WBK303" s="730"/>
      <c r="WBL303" s="730"/>
      <c r="WBM303" s="730"/>
      <c r="WBN303" s="730"/>
      <c r="WBO303" s="730"/>
      <c r="WBP303" s="730"/>
      <c r="WBQ303" s="730"/>
      <c r="WBR303" s="730"/>
      <c r="WBS303" s="730"/>
      <c r="WBT303" s="730"/>
      <c r="WBU303" s="730"/>
      <c r="WBV303" s="730"/>
      <c r="WBW303" s="730"/>
      <c r="WBX303" s="730"/>
      <c r="WBY303" s="730"/>
      <c r="WBZ303" s="730"/>
      <c r="WCA303" s="730"/>
      <c r="WCB303" s="730"/>
      <c r="WCC303" s="730"/>
      <c r="WCD303" s="730"/>
      <c r="WCE303" s="730"/>
      <c r="WCF303" s="730"/>
      <c r="WCG303" s="730"/>
      <c r="WCH303" s="730"/>
      <c r="WCI303" s="730"/>
      <c r="WCJ303" s="730"/>
      <c r="WCK303" s="730"/>
      <c r="WCL303" s="730"/>
      <c r="WCM303" s="730"/>
      <c r="WCN303" s="730"/>
      <c r="WCO303" s="730"/>
      <c r="WCP303" s="730"/>
      <c r="WCQ303" s="730"/>
      <c r="WCR303" s="730"/>
      <c r="WCS303" s="730"/>
      <c r="WCT303" s="730"/>
      <c r="WCU303" s="730"/>
      <c r="WCV303" s="730"/>
      <c r="WCW303" s="730"/>
      <c r="WCX303" s="730"/>
      <c r="WCY303" s="730"/>
      <c r="WCZ303" s="730"/>
      <c r="WDA303" s="730"/>
      <c r="WDB303" s="730"/>
      <c r="WDC303" s="730"/>
      <c r="WDD303" s="730"/>
      <c r="WDE303" s="730"/>
      <c r="WDF303" s="730"/>
      <c r="WDG303" s="730"/>
      <c r="WDH303" s="730"/>
      <c r="WDI303" s="730"/>
      <c r="WDJ303" s="730"/>
      <c r="WDK303" s="730"/>
      <c r="WDL303" s="730"/>
      <c r="WDM303" s="730"/>
      <c r="WDN303" s="730"/>
      <c r="WDO303" s="730"/>
      <c r="WDP303" s="730"/>
      <c r="WDQ303" s="730"/>
      <c r="WDR303" s="730"/>
      <c r="WDS303" s="730"/>
      <c r="WDT303" s="730"/>
      <c r="WDU303" s="730"/>
      <c r="WDV303" s="730"/>
      <c r="WDW303" s="730"/>
      <c r="WDX303" s="730"/>
      <c r="WDY303" s="730"/>
      <c r="WDZ303" s="730"/>
      <c r="WEA303" s="730"/>
      <c r="WEB303" s="730"/>
      <c r="WEC303" s="730"/>
      <c r="WED303" s="730"/>
      <c r="WEE303" s="730"/>
      <c r="WEF303" s="730"/>
      <c r="WEG303" s="730"/>
      <c r="WEH303" s="730"/>
      <c r="WEI303" s="730"/>
      <c r="WEJ303" s="730"/>
      <c r="WEK303" s="730"/>
      <c r="WEL303" s="730"/>
      <c r="WEM303" s="730"/>
      <c r="WEN303" s="730"/>
      <c r="WEO303" s="730"/>
      <c r="WEP303" s="730"/>
      <c r="WEQ303" s="730"/>
      <c r="WER303" s="730"/>
      <c r="WES303" s="730"/>
      <c r="WET303" s="730"/>
      <c r="WEU303" s="730"/>
      <c r="WEV303" s="730"/>
      <c r="WEW303" s="730"/>
      <c r="WEX303" s="730"/>
      <c r="WEY303" s="730"/>
      <c r="WEZ303" s="730"/>
      <c r="WFA303" s="730"/>
      <c r="WFB303" s="730"/>
      <c r="WFC303" s="730"/>
      <c r="WFD303" s="730"/>
      <c r="WFE303" s="730"/>
      <c r="WFF303" s="730"/>
      <c r="WFG303" s="730"/>
      <c r="WFH303" s="730"/>
      <c r="WFI303" s="730"/>
      <c r="WFJ303" s="730"/>
      <c r="WFK303" s="730"/>
      <c r="WFL303" s="730"/>
      <c r="WFM303" s="730"/>
      <c r="WFN303" s="730"/>
      <c r="WFO303" s="730"/>
      <c r="WFP303" s="730"/>
      <c r="WFQ303" s="730"/>
      <c r="WFR303" s="730"/>
      <c r="WFS303" s="730"/>
      <c r="WFT303" s="730"/>
      <c r="WFU303" s="730"/>
      <c r="WFV303" s="730"/>
      <c r="WFW303" s="730"/>
      <c r="WFX303" s="730"/>
      <c r="WFY303" s="730"/>
      <c r="WFZ303" s="730"/>
      <c r="WGA303" s="730"/>
      <c r="WGB303" s="730"/>
      <c r="WGC303" s="730"/>
      <c r="WGD303" s="730"/>
      <c r="WGE303" s="730"/>
      <c r="WGF303" s="730"/>
      <c r="WGG303" s="730"/>
      <c r="WGH303" s="730"/>
      <c r="WGI303" s="730"/>
      <c r="WGJ303" s="730"/>
      <c r="WGK303" s="730"/>
      <c r="WGL303" s="730"/>
      <c r="WGM303" s="730"/>
      <c r="WGN303" s="730"/>
      <c r="WGO303" s="730"/>
      <c r="WGP303" s="730"/>
      <c r="WGQ303" s="730"/>
      <c r="WGR303" s="730"/>
      <c r="WGS303" s="730"/>
      <c r="WGT303" s="730"/>
      <c r="WGU303" s="730"/>
      <c r="WGV303" s="730"/>
      <c r="WGW303" s="730"/>
      <c r="WGX303" s="730"/>
      <c r="WGY303" s="730"/>
      <c r="WGZ303" s="730"/>
      <c r="WHA303" s="730"/>
      <c r="WHB303" s="730"/>
      <c r="WHC303" s="730"/>
      <c r="WHD303" s="730"/>
      <c r="WHE303" s="730"/>
      <c r="WHF303" s="730"/>
      <c r="WHG303" s="730"/>
      <c r="WHH303" s="730"/>
      <c r="WHI303" s="730"/>
      <c r="WHJ303" s="730"/>
      <c r="WHK303" s="730"/>
      <c r="WHL303" s="730"/>
      <c r="WHM303" s="730"/>
      <c r="WHN303" s="730"/>
      <c r="WHO303" s="730"/>
      <c r="WHP303" s="730"/>
      <c r="WHQ303" s="730"/>
      <c r="WHR303" s="730"/>
      <c r="WHS303" s="730"/>
      <c r="WHT303" s="730"/>
      <c r="WHU303" s="730"/>
      <c r="WHV303" s="730"/>
      <c r="WHW303" s="730"/>
      <c r="WHX303" s="730"/>
      <c r="WHY303" s="730"/>
      <c r="WHZ303" s="730"/>
      <c r="WIA303" s="730"/>
      <c r="WIB303" s="730"/>
      <c r="WIC303" s="730"/>
      <c r="WID303" s="730"/>
      <c r="WIE303" s="730"/>
      <c r="WIF303" s="730"/>
      <c r="WIG303" s="730"/>
      <c r="WIH303" s="730"/>
      <c r="WII303" s="730"/>
      <c r="WIJ303" s="730"/>
      <c r="WIK303" s="730"/>
      <c r="WIL303" s="730"/>
      <c r="WIM303" s="730"/>
      <c r="WIN303" s="730"/>
      <c r="WIO303" s="730"/>
      <c r="WIP303" s="730"/>
      <c r="WIQ303" s="730"/>
      <c r="WIR303" s="730"/>
      <c r="WIS303" s="730"/>
      <c r="WIT303" s="730"/>
      <c r="WIU303" s="730"/>
      <c r="WIV303" s="730"/>
      <c r="WIW303" s="730"/>
      <c r="WIX303" s="730"/>
      <c r="WIY303" s="730"/>
      <c r="WIZ303" s="730"/>
      <c r="WJA303" s="730"/>
      <c r="WJB303" s="730"/>
      <c r="WJC303" s="730"/>
      <c r="WJD303" s="730"/>
      <c r="WJE303" s="730"/>
      <c r="WJF303" s="730"/>
      <c r="WJG303" s="730"/>
      <c r="WJH303" s="730"/>
      <c r="WJI303" s="730"/>
      <c r="WJJ303" s="730"/>
      <c r="WJK303" s="730"/>
      <c r="WJL303" s="730"/>
      <c r="WJM303" s="730"/>
      <c r="WJN303" s="730"/>
      <c r="WJO303" s="730"/>
      <c r="WJP303" s="730"/>
      <c r="WJQ303" s="730"/>
      <c r="WJR303" s="730"/>
      <c r="WJS303" s="730"/>
      <c r="WJT303" s="730"/>
      <c r="WJU303" s="730"/>
      <c r="WJV303" s="730"/>
      <c r="WJW303" s="730"/>
      <c r="WJX303" s="730"/>
      <c r="WJY303" s="730"/>
      <c r="WJZ303" s="730"/>
      <c r="WKA303" s="730"/>
      <c r="WKB303" s="730"/>
      <c r="WKC303" s="730"/>
      <c r="WKD303" s="730"/>
      <c r="WKE303" s="730"/>
      <c r="WKF303" s="730"/>
      <c r="WKG303" s="730"/>
      <c r="WKH303" s="730"/>
      <c r="WKI303" s="730"/>
      <c r="WKJ303" s="730"/>
      <c r="WKK303" s="730"/>
      <c r="WKL303" s="730"/>
      <c r="WKM303" s="730"/>
      <c r="WKN303" s="730"/>
      <c r="WKO303" s="730"/>
      <c r="WKP303" s="730"/>
      <c r="WKQ303" s="730"/>
      <c r="WKR303" s="730"/>
      <c r="WKS303" s="730"/>
      <c r="WKT303" s="730"/>
      <c r="WKU303" s="730"/>
      <c r="WKV303" s="730"/>
      <c r="WKW303" s="730"/>
      <c r="WKX303" s="730"/>
      <c r="WKY303" s="730"/>
      <c r="WKZ303" s="730"/>
      <c r="WLA303" s="730"/>
      <c r="WLB303" s="730"/>
      <c r="WLC303" s="730"/>
      <c r="WLD303" s="730"/>
      <c r="WLE303" s="730"/>
      <c r="WLF303" s="730"/>
      <c r="WLG303" s="730"/>
      <c r="WLH303" s="730"/>
      <c r="WLI303" s="730"/>
      <c r="WLJ303" s="730"/>
      <c r="WLK303" s="730"/>
      <c r="WLL303" s="730"/>
      <c r="WLM303" s="730"/>
      <c r="WLN303" s="730"/>
      <c r="WLO303" s="730"/>
      <c r="WLP303" s="730"/>
      <c r="WLQ303" s="730"/>
      <c r="WLR303" s="730"/>
      <c r="WLS303" s="730"/>
      <c r="WLT303" s="730"/>
      <c r="WLU303" s="730"/>
      <c r="WLV303" s="730"/>
      <c r="WLW303" s="730"/>
      <c r="WLX303" s="730"/>
      <c r="WLY303" s="730"/>
      <c r="WLZ303" s="730"/>
      <c r="WMA303" s="730"/>
      <c r="WMB303" s="730"/>
      <c r="WMC303" s="730"/>
      <c r="WMD303" s="730"/>
      <c r="WME303" s="730"/>
      <c r="WMF303" s="730"/>
      <c r="WMG303" s="730"/>
      <c r="WMH303" s="730"/>
      <c r="WMI303" s="730"/>
      <c r="WMJ303" s="730"/>
      <c r="WMK303" s="730"/>
      <c r="WML303" s="730"/>
      <c r="WMM303" s="730"/>
      <c r="WMN303" s="730"/>
      <c r="WMO303" s="730"/>
      <c r="WMP303" s="730"/>
      <c r="WMQ303" s="730"/>
      <c r="WMR303" s="730"/>
      <c r="WMS303" s="730"/>
      <c r="WMT303" s="730"/>
      <c r="WMU303" s="730"/>
      <c r="WMV303" s="730"/>
      <c r="WMW303" s="730"/>
      <c r="WMX303" s="730"/>
      <c r="WMY303" s="730"/>
      <c r="WMZ303" s="730"/>
      <c r="WNA303" s="730"/>
      <c r="WNB303" s="730"/>
      <c r="WNC303" s="730"/>
      <c r="WND303" s="730"/>
      <c r="WNE303" s="730"/>
      <c r="WNF303" s="730"/>
      <c r="WNG303" s="730"/>
      <c r="WNH303" s="730"/>
      <c r="WNI303" s="730"/>
      <c r="WNJ303" s="730"/>
      <c r="WNK303" s="730"/>
      <c r="WNL303" s="730"/>
      <c r="WNM303" s="730"/>
      <c r="WNN303" s="730"/>
      <c r="WNO303" s="730"/>
      <c r="WNP303" s="730"/>
      <c r="WNQ303" s="730"/>
      <c r="WNR303" s="730"/>
      <c r="WNS303" s="730"/>
      <c r="WNT303" s="730"/>
      <c r="WNU303" s="730"/>
      <c r="WNV303" s="730"/>
      <c r="WNW303" s="730"/>
      <c r="WNX303" s="730"/>
      <c r="WNY303" s="730"/>
      <c r="WNZ303" s="730"/>
      <c r="WOA303" s="730"/>
      <c r="WOB303" s="730"/>
      <c r="WOC303" s="730"/>
      <c r="WOD303" s="730"/>
      <c r="WOE303" s="730"/>
      <c r="WOF303" s="730"/>
      <c r="WOG303" s="730"/>
      <c r="WOH303" s="730"/>
      <c r="WOI303" s="730"/>
      <c r="WOJ303" s="730"/>
      <c r="WOK303" s="730"/>
      <c r="WOL303" s="730"/>
      <c r="WOM303" s="730"/>
      <c r="WON303" s="730"/>
      <c r="WOO303" s="730"/>
      <c r="WOP303" s="730"/>
      <c r="WOQ303" s="730"/>
      <c r="WOR303" s="730"/>
      <c r="WOS303" s="730"/>
      <c r="WOT303" s="730"/>
      <c r="WOU303" s="730"/>
      <c r="WOV303" s="730"/>
      <c r="WOW303" s="730"/>
      <c r="WOX303" s="730"/>
      <c r="WOY303" s="730"/>
      <c r="WOZ303" s="730"/>
      <c r="WPA303" s="730"/>
      <c r="WPB303" s="730"/>
      <c r="WPC303" s="730"/>
      <c r="WPD303" s="730"/>
      <c r="WPE303" s="730"/>
      <c r="WPF303" s="730"/>
      <c r="WPG303" s="730"/>
      <c r="WPH303" s="730"/>
      <c r="WPI303" s="730"/>
      <c r="WPJ303" s="730"/>
      <c r="WPK303" s="730"/>
      <c r="WPL303" s="730"/>
      <c r="WPM303" s="730"/>
      <c r="WPN303" s="730"/>
      <c r="WPO303" s="730"/>
      <c r="WPP303" s="730"/>
      <c r="WPQ303" s="730"/>
      <c r="WPR303" s="730"/>
      <c r="WPS303" s="730"/>
      <c r="WPT303" s="730"/>
      <c r="WPU303" s="730"/>
      <c r="WPV303" s="730"/>
      <c r="WPW303" s="730"/>
      <c r="WPX303" s="730"/>
      <c r="WPY303" s="730"/>
      <c r="WPZ303" s="730"/>
      <c r="WQA303" s="730"/>
      <c r="WQB303" s="730"/>
      <c r="WQC303" s="730"/>
      <c r="WQD303" s="730"/>
      <c r="WQE303" s="730"/>
      <c r="WQF303" s="730"/>
      <c r="WQG303" s="730"/>
      <c r="WQH303" s="730"/>
      <c r="WQI303" s="730"/>
      <c r="WQJ303" s="730"/>
      <c r="WQK303" s="730"/>
      <c r="WQL303" s="730"/>
      <c r="WQM303" s="730"/>
      <c r="WQN303" s="730"/>
      <c r="WQO303" s="730"/>
      <c r="WQP303" s="730"/>
      <c r="WQQ303" s="730"/>
      <c r="WQR303" s="730"/>
      <c r="WQS303" s="730"/>
      <c r="WQT303" s="730"/>
      <c r="WQU303" s="730"/>
      <c r="WQV303" s="730"/>
      <c r="WQW303" s="730"/>
      <c r="WQX303" s="730"/>
      <c r="WQY303" s="730"/>
      <c r="WQZ303" s="730"/>
      <c r="WRA303" s="730"/>
      <c r="WRB303" s="730"/>
      <c r="WRC303" s="730"/>
      <c r="WRD303" s="730"/>
      <c r="WRE303" s="730"/>
      <c r="WRF303" s="730"/>
      <c r="WRG303" s="730"/>
      <c r="WRH303" s="730"/>
      <c r="WRI303" s="730"/>
      <c r="WRJ303" s="730"/>
      <c r="WRK303" s="730"/>
      <c r="WRL303" s="730"/>
      <c r="WRM303" s="730"/>
      <c r="WRN303" s="730"/>
      <c r="WRO303" s="730"/>
      <c r="WRP303" s="730"/>
      <c r="WRQ303" s="730"/>
      <c r="WRR303" s="730"/>
      <c r="WRS303" s="730"/>
      <c r="WRT303" s="730"/>
      <c r="WRU303" s="730"/>
      <c r="WRV303" s="730"/>
      <c r="WRW303" s="730"/>
      <c r="WRX303" s="730"/>
      <c r="WRY303" s="730"/>
      <c r="WRZ303" s="730"/>
      <c r="WSA303" s="730"/>
      <c r="WSB303" s="730"/>
      <c r="WSC303" s="730"/>
      <c r="WSD303" s="730"/>
      <c r="WSE303" s="730"/>
      <c r="WSF303" s="730"/>
      <c r="WSG303" s="730"/>
      <c r="WSH303" s="730"/>
      <c r="WSI303" s="730"/>
      <c r="WSJ303" s="730"/>
      <c r="WSK303" s="730"/>
      <c r="WSL303" s="730"/>
      <c r="WSM303" s="730"/>
      <c r="WSN303" s="730"/>
      <c r="WSO303" s="730"/>
      <c r="WSP303" s="730"/>
      <c r="WSQ303" s="730"/>
      <c r="WSR303" s="730"/>
      <c r="WSS303" s="730"/>
      <c r="WST303" s="730"/>
      <c r="WSU303" s="730"/>
      <c r="WSV303" s="730"/>
      <c r="WSW303" s="730"/>
      <c r="WSX303" s="730"/>
      <c r="WSY303" s="730"/>
      <c r="WSZ303" s="730"/>
      <c r="WTA303" s="730"/>
      <c r="WTB303" s="730"/>
      <c r="WTC303" s="730"/>
      <c r="WTD303" s="730"/>
      <c r="WTE303" s="730"/>
      <c r="WTF303" s="730"/>
      <c r="WTG303" s="730"/>
      <c r="WTH303" s="730"/>
      <c r="WTI303" s="730"/>
      <c r="WTJ303" s="730"/>
      <c r="WTK303" s="730"/>
      <c r="WTL303" s="730"/>
      <c r="WTM303" s="730"/>
      <c r="WTN303" s="730"/>
      <c r="WTO303" s="730"/>
      <c r="WTP303" s="730"/>
      <c r="WTQ303" s="730"/>
      <c r="WTR303" s="730"/>
      <c r="WTS303" s="730"/>
      <c r="WTT303" s="730"/>
      <c r="WTU303" s="730"/>
      <c r="WTV303" s="730"/>
      <c r="WTW303" s="730"/>
      <c r="WTX303" s="730"/>
      <c r="WTY303" s="730"/>
      <c r="WTZ303" s="730"/>
      <c r="WUA303" s="730"/>
      <c r="WUB303" s="730"/>
      <c r="WUC303" s="730"/>
      <c r="WUD303" s="730"/>
      <c r="WUE303" s="730"/>
      <c r="WUF303" s="730"/>
      <c r="WUG303" s="730"/>
      <c r="WUH303" s="730"/>
      <c r="WUI303" s="730"/>
      <c r="WUJ303" s="730"/>
      <c r="WUK303" s="730"/>
      <c r="WUL303" s="730"/>
      <c r="WUM303" s="730"/>
      <c r="WUN303" s="730"/>
      <c r="WUO303" s="730"/>
      <c r="WUP303" s="730"/>
      <c r="WUQ303" s="730"/>
      <c r="WUR303" s="730"/>
      <c r="WUS303" s="730"/>
      <c r="WUT303" s="730"/>
      <c r="WUU303" s="730"/>
      <c r="WUV303" s="730"/>
      <c r="WUW303" s="730"/>
      <c r="WUX303" s="730"/>
      <c r="WUY303" s="730"/>
      <c r="WUZ303" s="730"/>
      <c r="WVA303" s="730"/>
      <c r="WVB303" s="730"/>
      <c r="WVC303" s="730"/>
      <c r="WVD303" s="730"/>
      <c r="WVE303" s="730"/>
      <c r="WVF303" s="730"/>
      <c r="WVG303" s="730"/>
      <c r="WVH303" s="730"/>
      <c r="WVI303" s="730"/>
      <c r="WVJ303" s="730"/>
      <c r="WVK303" s="730"/>
      <c r="WVL303" s="730"/>
      <c r="WVM303" s="730"/>
      <c r="WVN303" s="730"/>
      <c r="WVO303" s="730"/>
      <c r="WVP303" s="730"/>
      <c r="WVQ303" s="730"/>
      <c r="WVR303" s="730"/>
      <c r="WVS303" s="730"/>
      <c r="WVT303" s="730"/>
      <c r="WVU303" s="730"/>
      <c r="WVV303" s="730"/>
      <c r="WVW303" s="730"/>
      <c r="WVX303" s="730"/>
      <c r="WVY303" s="730"/>
      <c r="WVZ303" s="730"/>
      <c r="WWA303" s="730"/>
      <c r="WWB303" s="730"/>
      <c r="WWC303" s="730"/>
      <c r="WWD303" s="730"/>
      <c r="WWE303" s="730"/>
      <c r="WWF303" s="730"/>
      <c r="WWG303" s="730"/>
      <c r="WWH303" s="730"/>
      <c r="WWI303" s="730"/>
      <c r="WWJ303" s="730"/>
      <c r="WWK303" s="730"/>
      <c r="WWL303" s="730"/>
      <c r="WWM303" s="730"/>
      <c r="WWN303" s="730"/>
      <c r="WWO303" s="730"/>
      <c r="WWP303" s="730"/>
      <c r="WWQ303" s="730"/>
      <c r="WWR303" s="730"/>
      <c r="WWS303" s="730"/>
      <c r="WWT303" s="730"/>
      <c r="WWU303" s="730"/>
      <c r="WWV303" s="730"/>
      <c r="WWW303" s="730"/>
      <c r="WWX303" s="730"/>
      <c r="WWY303" s="730"/>
      <c r="WWZ303" s="730"/>
      <c r="WXA303" s="730"/>
      <c r="WXB303" s="730"/>
      <c r="WXC303" s="730"/>
      <c r="WXD303" s="730"/>
      <c r="WXE303" s="730"/>
      <c r="WXF303" s="730"/>
      <c r="WXG303" s="730"/>
      <c r="WXH303" s="730"/>
      <c r="WXI303" s="730"/>
      <c r="WXJ303" s="730"/>
      <c r="WXK303" s="730"/>
      <c r="WXL303" s="730"/>
      <c r="WXM303" s="730"/>
      <c r="WXN303" s="730"/>
      <c r="WXO303" s="730"/>
      <c r="WXP303" s="730"/>
      <c r="WXQ303" s="730"/>
      <c r="WXR303" s="730"/>
      <c r="WXS303" s="730"/>
      <c r="WXT303" s="730"/>
      <c r="WXU303" s="730"/>
      <c r="WXV303" s="730"/>
      <c r="WXW303" s="730"/>
      <c r="WXX303" s="730"/>
      <c r="WXY303" s="730"/>
      <c r="WXZ303" s="730"/>
      <c r="WYA303" s="730"/>
      <c r="WYB303" s="730"/>
      <c r="WYC303" s="730"/>
      <c r="WYD303" s="730"/>
      <c r="WYE303" s="730"/>
      <c r="WYF303" s="730"/>
      <c r="WYG303" s="730"/>
      <c r="WYH303" s="730"/>
      <c r="WYI303" s="730"/>
      <c r="WYJ303" s="730"/>
      <c r="WYK303" s="730"/>
      <c r="WYL303" s="730"/>
      <c r="WYM303" s="730"/>
      <c r="WYN303" s="730"/>
      <c r="WYO303" s="730"/>
      <c r="WYP303" s="730"/>
      <c r="WYQ303" s="730"/>
      <c r="WYR303" s="730"/>
      <c r="WYS303" s="730"/>
      <c r="WYT303" s="730"/>
      <c r="WYU303" s="730"/>
      <c r="WYV303" s="730"/>
      <c r="WYW303" s="730"/>
      <c r="WYX303" s="730"/>
      <c r="WYY303" s="730"/>
      <c r="WYZ303" s="730"/>
      <c r="WZA303" s="730"/>
      <c r="WZB303" s="730"/>
      <c r="WZC303" s="730"/>
      <c r="WZD303" s="730"/>
      <c r="WZE303" s="730"/>
      <c r="WZF303" s="730"/>
      <c r="WZG303" s="730"/>
      <c r="WZH303" s="730"/>
      <c r="WZI303" s="730"/>
      <c r="WZJ303" s="730"/>
      <c r="WZK303" s="730"/>
      <c r="WZL303" s="730"/>
      <c r="WZM303" s="730"/>
      <c r="WZN303" s="730"/>
      <c r="WZO303" s="730"/>
      <c r="WZP303" s="730"/>
      <c r="WZQ303" s="730"/>
      <c r="WZR303" s="730"/>
      <c r="WZS303" s="730"/>
      <c r="WZT303" s="730"/>
      <c r="WZU303" s="730"/>
      <c r="WZV303" s="730"/>
      <c r="WZW303" s="730"/>
      <c r="WZX303" s="730"/>
      <c r="WZY303" s="730"/>
      <c r="WZZ303" s="730"/>
      <c r="XAA303" s="730"/>
      <c r="XAB303" s="730"/>
      <c r="XAC303" s="730"/>
      <c r="XAD303" s="730"/>
      <c r="XAE303" s="730"/>
      <c r="XAF303" s="730"/>
      <c r="XAG303" s="730"/>
      <c r="XAH303" s="730"/>
      <c r="XAI303" s="730"/>
      <c r="XAJ303" s="730"/>
      <c r="XAK303" s="730"/>
      <c r="XAL303" s="730"/>
      <c r="XAM303" s="730"/>
      <c r="XAN303" s="730"/>
      <c r="XAO303" s="730"/>
      <c r="XAP303" s="730"/>
      <c r="XAQ303" s="730"/>
      <c r="XAR303" s="730"/>
      <c r="XAS303" s="730"/>
      <c r="XAT303" s="730"/>
      <c r="XAU303" s="730"/>
      <c r="XAV303" s="730"/>
      <c r="XAW303" s="730"/>
      <c r="XAX303" s="730"/>
      <c r="XAY303" s="730"/>
      <c r="XAZ303" s="730"/>
      <c r="XBA303" s="730"/>
      <c r="XBB303" s="730"/>
      <c r="XBC303" s="730"/>
      <c r="XBD303" s="730"/>
      <c r="XBE303" s="730"/>
      <c r="XBF303" s="730"/>
      <c r="XBG303" s="730"/>
      <c r="XBH303" s="730"/>
      <c r="XBI303" s="730"/>
      <c r="XBJ303" s="730"/>
      <c r="XBK303" s="730"/>
      <c r="XBL303" s="730"/>
      <c r="XBM303" s="730"/>
      <c r="XBN303" s="730"/>
      <c r="XBO303" s="730"/>
      <c r="XBP303" s="730"/>
      <c r="XBQ303" s="730"/>
      <c r="XBR303" s="730"/>
      <c r="XBS303" s="730"/>
      <c r="XBT303" s="730"/>
      <c r="XBU303" s="730"/>
      <c r="XBV303" s="730"/>
      <c r="XBW303" s="730"/>
      <c r="XBX303" s="730"/>
      <c r="XBY303" s="730"/>
      <c r="XBZ303" s="730"/>
      <c r="XCA303" s="730"/>
      <c r="XCB303" s="730"/>
      <c r="XCC303" s="730"/>
      <c r="XCD303" s="730"/>
      <c r="XCE303" s="730"/>
      <c r="XCF303" s="730"/>
      <c r="XCG303" s="730"/>
      <c r="XCH303" s="730"/>
      <c r="XCI303" s="730"/>
      <c r="XCJ303" s="730"/>
      <c r="XCK303" s="730"/>
      <c r="XCL303" s="730"/>
      <c r="XCM303" s="730"/>
      <c r="XCN303" s="730"/>
      <c r="XCO303" s="730"/>
      <c r="XCP303" s="730"/>
      <c r="XCQ303" s="730"/>
      <c r="XCR303" s="730"/>
      <c r="XCS303" s="730"/>
      <c r="XCT303" s="730"/>
      <c r="XCU303" s="730"/>
      <c r="XCV303" s="730"/>
      <c r="XCW303" s="730"/>
      <c r="XCX303" s="730"/>
      <c r="XCY303" s="730"/>
      <c r="XCZ303" s="730"/>
      <c r="XDA303" s="730"/>
      <c r="XDB303" s="730"/>
      <c r="XDC303" s="730"/>
      <c r="XDD303" s="730"/>
      <c r="XDE303" s="730"/>
      <c r="XDF303" s="730"/>
      <c r="XDG303" s="730"/>
      <c r="XDH303" s="730"/>
      <c r="XDI303" s="730"/>
      <c r="XDJ303" s="730"/>
      <c r="XDK303" s="730"/>
      <c r="XDL303" s="730"/>
      <c r="XDM303" s="730"/>
      <c r="XDN303" s="730"/>
      <c r="XDO303" s="730"/>
      <c r="XDP303" s="730"/>
      <c r="XDQ303" s="730"/>
      <c r="XDR303" s="730"/>
      <c r="XDS303" s="730"/>
      <c r="XDT303" s="730"/>
      <c r="XDU303" s="730"/>
      <c r="XDV303" s="730"/>
      <c r="XDW303" s="730"/>
      <c r="XDX303" s="730"/>
      <c r="XDY303" s="730"/>
      <c r="XDZ303" s="730"/>
      <c r="XEA303" s="730"/>
      <c r="XEB303" s="730"/>
      <c r="XEC303" s="730"/>
      <c r="XED303" s="730"/>
      <c r="XEE303" s="730"/>
      <c r="XEF303" s="730"/>
      <c r="XEG303" s="730"/>
      <c r="XEH303" s="730"/>
      <c r="XEI303" s="730"/>
      <c r="XEJ303" s="730"/>
      <c r="XEK303" s="730"/>
      <c r="XEL303" s="730"/>
      <c r="XEM303" s="730"/>
      <c r="XEN303" s="730"/>
      <c r="XEO303" s="730"/>
      <c r="XEP303" s="730"/>
      <c r="XEQ303" s="730"/>
      <c r="XER303" s="730"/>
      <c r="XES303" s="730"/>
      <c r="XET303" s="730"/>
      <c r="XEU303" s="730"/>
      <c r="XEV303" s="730"/>
      <c r="XEW303" s="730"/>
      <c r="XEX303" s="730"/>
      <c r="XEY303" s="730"/>
      <c r="XEZ303" s="730"/>
      <c r="XFA303" s="730"/>
    </row>
    <row r="304" spans="1:16381" s="247" customFormat="1" ht="15" customHeight="1" x14ac:dyDescent="0.25">
      <c r="A304" s="812"/>
      <c r="B304" s="348" t="s">
        <v>1674</v>
      </c>
      <c r="C304" s="2003" t="str">
        <f>CONCATENATE('CCR and CVA'!E94, ": ", 'CCR and CVA'!B95)</f>
        <v>Check: panels 3c2 and 3c3 should not both be filled in: K_Reduced (assuming hedges are not recognised)</v>
      </c>
      <c r="D304" s="343"/>
      <c r="E304" s="343"/>
      <c r="F304" s="822" t="str">
        <f>'CCR and CVA'!E95</f>
        <v/>
      </c>
      <c r="G304" s="343"/>
      <c r="H304" s="343"/>
      <c r="I304" s="340"/>
      <c r="J304" s="340"/>
      <c r="K304" s="730"/>
      <c r="L304" s="730"/>
      <c r="M304" s="730"/>
      <c r="N304" s="730"/>
      <c r="O304" s="730"/>
      <c r="P304" s="730"/>
      <c r="Q304" s="730"/>
      <c r="R304" s="730"/>
      <c r="S304" s="730"/>
      <c r="T304" s="730"/>
      <c r="U304" s="730"/>
      <c r="V304" s="730"/>
      <c r="W304" s="730"/>
      <c r="X304" s="730"/>
      <c r="Y304" s="730"/>
      <c r="Z304" s="730"/>
      <c r="AA304" s="730"/>
      <c r="AB304" s="730"/>
      <c r="AC304" s="730"/>
      <c r="AD304" s="730"/>
      <c r="AE304" s="730"/>
      <c r="AF304" s="730"/>
      <c r="AG304" s="730"/>
      <c r="AH304" s="730"/>
      <c r="AI304" s="730"/>
      <c r="AJ304" s="730"/>
      <c r="AK304" s="730"/>
      <c r="AL304" s="730"/>
      <c r="AM304" s="730"/>
      <c r="AN304" s="811"/>
      <c r="AO304" s="730"/>
      <c r="AP304" s="730"/>
      <c r="AQ304" s="730"/>
      <c r="AR304" s="730"/>
      <c r="AS304" s="730"/>
      <c r="AT304" s="730"/>
      <c r="AU304" s="730"/>
      <c r="AV304" s="730"/>
      <c r="AW304" s="730"/>
      <c r="AX304" s="730"/>
      <c r="AY304" s="730"/>
      <c r="AZ304" s="730"/>
      <c r="BA304" s="730"/>
      <c r="BB304" s="730"/>
      <c r="BC304" s="730"/>
      <c r="BD304" s="730"/>
      <c r="BE304" s="730"/>
      <c r="BF304" s="730"/>
      <c r="BG304" s="730"/>
      <c r="BH304" s="730"/>
      <c r="BI304" s="730"/>
      <c r="BJ304" s="730"/>
      <c r="BK304" s="730"/>
      <c r="BL304" s="730"/>
      <c r="BM304" s="730"/>
      <c r="BN304" s="730"/>
      <c r="BO304" s="730"/>
      <c r="BP304" s="730"/>
      <c r="BQ304" s="730"/>
      <c r="BR304" s="730"/>
      <c r="BS304" s="730"/>
      <c r="BT304" s="730"/>
      <c r="BU304" s="730"/>
      <c r="BV304" s="730"/>
      <c r="BW304" s="730"/>
      <c r="BX304" s="730"/>
      <c r="BY304" s="730"/>
      <c r="BZ304" s="730"/>
      <c r="CA304" s="730"/>
      <c r="CB304" s="730"/>
      <c r="CC304" s="730"/>
      <c r="CD304" s="730"/>
      <c r="CE304" s="730"/>
      <c r="CF304" s="730"/>
      <c r="CG304" s="730"/>
      <c r="CH304" s="730"/>
      <c r="CI304" s="730"/>
      <c r="CJ304" s="730"/>
      <c r="CK304" s="730"/>
      <c r="CL304" s="730"/>
      <c r="CM304" s="730"/>
      <c r="CN304" s="730"/>
      <c r="CO304" s="730"/>
      <c r="CP304" s="730"/>
      <c r="CQ304" s="730"/>
      <c r="CR304" s="730"/>
      <c r="CS304" s="730"/>
      <c r="CT304" s="730"/>
      <c r="CU304" s="730"/>
      <c r="CV304" s="730"/>
      <c r="CW304" s="730"/>
      <c r="CX304" s="730"/>
      <c r="CY304" s="730"/>
      <c r="CZ304" s="730"/>
      <c r="DA304" s="730"/>
      <c r="DB304" s="730"/>
      <c r="DC304" s="730"/>
      <c r="DD304" s="730"/>
      <c r="DE304" s="730"/>
      <c r="DF304" s="730"/>
      <c r="DG304" s="730"/>
      <c r="DH304" s="730"/>
      <c r="DI304" s="730"/>
      <c r="DJ304" s="730"/>
      <c r="DK304" s="730"/>
      <c r="DL304" s="730"/>
      <c r="DM304" s="730"/>
      <c r="DN304" s="730"/>
      <c r="DO304" s="730"/>
      <c r="DP304" s="730"/>
      <c r="DQ304" s="730"/>
      <c r="DR304" s="730"/>
      <c r="DS304" s="730"/>
      <c r="DT304" s="730"/>
      <c r="DU304" s="730"/>
      <c r="DV304" s="730"/>
      <c r="DW304" s="730"/>
      <c r="DX304" s="730"/>
      <c r="DY304" s="730"/>
      <c r="DZ304" s="730"/>
      <c r="EA304" s="730"/>
      <c r="EB304" s="730"/>
      <c r="EC304" s="730"/>
      <c r="ED304" s="730"/>
      <c r="EE304" s="730"/>
      <c r="EF304" s="730"/>
      <c r="EG304" s="730"/>
      <c r="EH304" s="730"/>
      <c r="EI304" s="730"/>
      <c r="EJ304" s="730"/>
      <c r="EK304" s="730"/>
      <c r="EL304" s="730"/>
      <c r="EM304" s="730"/>
      <c r="EN304" s="730"/>
      <c r="EO304" s="730"/>
      <c r="EP304" s="730"/>
      <c r="EQ304" s="730"/>
      <c r="ER304" s="730"/>
      <c r="ES304" s="730"/>
      <c r="ET304" s="730"/>
      <c r="EU304" s="730"/>
      <c r="EV304" s="730"/>
      <c r="EW304" s="730"/>
      <c r="EX304" s="730"/>
      <c r="EY304" s="730"/>
      <c r="EZ304" s="730"/>
      <c r="FA304" s="730"/>
      <c r="FB304" s="730"/>
      <c r="FC304" s="730"/>
      <c r="FD304" s="730"/>
      <c r="FE304" s="730"/>
      <c r="FF304" s="730"/>
      <c r="FG304" s="730"/>
      <c r="FH304" s="730"/>
      <c r="FI304" s="730"/>
      <c r="FJ304" s="730"/>
      <c r="FK304" s="730"/>
      <c r="FL304" s="730"/>
      <c r="FM304" s="730"/>
      <c r="FN304" s="730"/>
      <c r="FO304" s="730"/>
      <c r="FP304" s="730"/>
      <c r="FQ304" s="730"/>
      <c r="FR304" s="730"/>
      <c r="FS304" s="730"/>
      <c r="FT304" s="730"/>
      <c r="FU304" s="730"/>
      <c r="FV304" s="730"/>
      <c r="FW304" s="730"/>
      <c r="FX304" s="730"/>
      <c r="FY304" s="730"/>
      <c r="FZ304" s="730"/>
      <c r="GA304" s="730"/>
      <c r="GB304" s="730"/>
      <c r="GC304" s="730"/>
      <c r="GD304" s="730"/>
      <c r="GE304" s="730"/>
      <c r="GF304" s="730"/>
      <c r="GG304" s="730"/>
      <c r="GH304" s="730"/>
      <c r="GI304" s="730"/>
      <c r="GJ304" s="730"/>
      <c r="GK304" s="730"/>
      <c r="GL304" s="730"/>
      <c r="GM304" s="730"/>
      <c r="GN304" s="730"/>
      <c r="GO304" s="730"/>
      <c r="GP304" s="730"/>
      <c r="GQ304" s="730"/>
      <c r="GR304" s="730"/>
      <c r="GS304" s="730"/>
      <c r="GT304" s="730"/>
      <c r="GU304" s="730"/>
      <c r="GV304" s="730"/>
      <c r="GW304" s="730"/>
      <c r="GX304" s="730"/>
      <c r="GY304" s="730"/>
      <c r="GZ304" s="730"/>
      <c r="HA304" s="730"/>
      <c r="HB304" s="730"/>
      <c r="HC304" s="730"/>
      <c r="HD304" s="730"/>
      <c r="HE304" s="730"/>
      <c r="HF304" s="730"/>
      <c r="HG304" s="730"/>
      <c r="HH304" s="730"/>
      <c r="HI304" s="730"/>
      <c r="HJ304" s="730"/>
      <c r="HK304" s="730"/>
      <c r="HL304" s="730"/>
      <c r="HM304" s="730"/>
      <c r="HN304" s="730"/>
      <c r="HO304" s="730"/>
      <c r="HP304" s="730"/>
      <c r="HQ304" s="730"/>
      <c r="HR304" s="730"/>
      <c r="HS304" s="730"/>
      <c r="HT304" s="730"/>
      <c r="HU304" s="730"/>
      <c r="HV304" s="730"/>
      <c r="HW304" s="730"/>
      <c r="HX304" s="730"/>
      <c r="HY304" s="730"/>
      <c r="HZ304" s="730"/>
      <c r="IA304" s="730"/>
      <c r="IB304" s="730"/>
      <c r="IC304" s="730"/>
      <c r="ID304" s="730"/>
      <c r="IE304" s="730"/>
      <c r="IF304" s="730"/>
      <c r="IG304" s="730"/>
      <c r="IH304" s="730"/>
      <c r="II304" s="730"/>
      <c r="IJ304" s="730"/>
      <c r="IK304" s="730"/>
      <c r="IL304" s="730"/>
      <c r="IM304" s="730"/>
      <c r="IN304" s="730"/>
      <c r="IO304" s="730"/>
      <c r="IP304" s="730"/>
      <c r="IQ304" s="730"/>
      <c r="IR304" s="730"/>
      <c r="IS304" s="730"/>
      <c r="IT304" s="730"/>
      <c r="IU304" s="730"/>
      <c r="IV304" s="730"/>
      <c r="IW304" s="730"/>
      <c r="IX304" s="730"/>
      <c r="IY304" s="730"/>
      <c r="IZ304" s="730"/>
      <c r="JA304" s="730"/>
      <c r="JB304" s="730"/>
      <c r="JC304" s="730"/>
      <c r="JD304" s="730"/>
      <c r="JE304" s="730"/>
      <c r="JF304" s="730"/>
      <c r="JG304" s="730"/>
      <c r="JH304" s="730"/>
      <c r="JI304" s="730"/>
      <c r="JJ304" s="730"/>
      <c r="JK304" s="730"/>
      <c r="JL304" s="730"/>
      <c r="JM304" s="730"/>
      <c r="JN304" s="730"/>
      <c r="JO304" s="730"/>
      <c r="JP304" s="730"/>
      <c r="JQ304" s="730"/>
      <c r="JR304" s="730"/>
      <c r="JS304" s="730"/>
      <c r="JT304" s="730"/>
      <c r="JU304" s="730"/>
      <c r="JV304" s="730"/>
      <c r="JW304" s="730"/>
      <c r="JX304" s="730"/>
      <c r="JY304" s="730"/>
      <c r="JZ304" s="730"/>
      <c r="KA304" s="730"/>
      <c r="KB304" s="730"/>
      <c r="KC304" s="730"/>
      <c r="KD304" s="730"/>
      <c r="KE304" s="730"/>
      <c r="KF304" s="730"/>
      <c r="KG304" s="730"/>
      <c r="KH304" s="730"/>
      <c r="KI304" s="730"/>
      <c r="KJ304" s="730"/>
      <c r="KK304" s="730"/>
      <c r="KL304" s="730"/>
      <c r="KM304" s="730"/>
      <c r="KN304" s="730"/>
      <c r="KO304" s="730"/>
      <c r="KP304" s="730"/>
      <c r="KQ304" s="730"/>
      <c r="KR304" s="730"/>
      <c r="KS304" s="730"/>
      <c r="KT304" s="730"/>
      <c r="KU304" s="730"/>
      <c r="KV304" s="730"/>
      <c r="KW304" s="730"/>
      <c r="KX304" s="730"/>
      <c r="KY304" s="730"/>
      <c r="KZ304" s="730"/>
      <c r="LA304" s="730"/>
      <c r="LB304" s="730"/>
      <c r="LC304" s="730"/>
      <c r="LD304" s="730"/>
      <c r="LE304" s="730"/>
      <c r="LF304" s="730"/>
      <c r="LG304" s="730"/>
      <c r="LH304" s="730"/>
      <c r="LI304" s="730"/>
      <c r="LJ304" s="730"/>
      <c r="LK304" s="730"/>
      <c r="LL304" s="730"/>
      <c r="LM304" s="730"/>
      <c r="LN304" s="730"/>
      <c r="LO304" s="730"/>
      <c r="LP304" s="730"/>
      <c r="LQ304" s="730"/>
      <c r="LR304" s="730"/>
      <c r="LS304" s="730"/>
      <c r="LT304" s="730"/>
      <c r="LU304" s="730"/>
      <c r="LV304" s="730"/>
      <c r="LW304" s="730"/>
      <c r="LX304" s="730"/>
      <c r="LY304" s="730"/>
      <c r="LZ304" s="730"/>
      <c r="MA304" s="730"/>
      <c r="MB304" s="730"/>
      <c r="MC304" s="730"/>
      <c r="MD304" s="730"/>
      <c r="ME304" s="730"/>
      <c r="MF304" s="730"/>
      <c r="MG304" s="730"/>
      <c r="MH304" s="730"/>
      <c r="MI304" s="730"/>
      <c r="MJ304" s="730"/>
      <c r="MK304" s="730"/>
      <c r="ML304" s="730"/>
      <c r="MM304" s="730"/>
      <c r="MN304" s="730"/>
      <c r="MO304" s="730"/>
      <c r="MP304" s="730"/>
      <c r="MQ304" s="730"/>
      <c r="MR304" s="730"/>
      <c r="MS304" s="730"/>
      <c r="MT304" s="730"/>
      <c r="MU304" s="730"/>
      <c r="MV304" s="730"/>
      <c r="MW304" s="730"/>
      <c r="MX304" s="730"/>
      <c r="MY304" s="730"/>
      <c r="MZ304" s="730"/>
      <c r="NA304" s="730"/>
      <c r="NB304" s="730"/>
      <c r="NC304" s="730"/>
      <c r="ND304" s="730"/>
      <c r="NE304" s="730"/>
      <c r="NF304" s="730"/>
      <c r="NG304" s="730"/>
      <c r="NH304" s="730"/>
      <c r="NI304" s="730"/>
      <c r="NJ304" s="730"/>
      <c r="NK304" s="730"/>
      <c r="NL304" s="730"/>
      <c r="NM304" s="730"/>
      <c r="NN304" s="730"/>
      <c r="NO304" s="730"/>
      <c r="NP304" s="730"/>
      <c r="NQ304" s="730"/>
      <c r="NR304" s="730"/>
      <c r="NS304" s="730"/>
      <c r="NT304" s="730"/>
      <c r="NU304" s="730"/>
      <c r="NV304" s="730"/>
      <c r="NW304" s="730"/>
      <c r="NX304" s="730"/>
      <c r="NY304" s="730"/>
      <c r="NZ304" s="730"/>
      <c r="OA304" s="730"/>
      <c r="OB304" s="730"/>
      <c r="OC304" s="730"/>
      <c r="OD304" s="730"/>
      <c r="OE304" s="730"/>
      <c r="OF304" s="730"/>
      <c r="OG304" s="730"/>
      <c r="OH304" s="730"/>
      <c r="OI304" s="730"/>
      <c r="OJ304" s="730"/>
      <c r="OK304" s="730"/>
      <c r="OL304" s="730"/>
      <c r="OM304" s="730"/>
      <c r="ON304" s="730"/>
      <c r="OO304" s="730"/>
      <c r="OP304" s="730"/>
      <c r="OQ304" s="730"/>
      <c r="OR304" s="730"/>
      <c r="OS304" s="730"/>
      <c r="OT304" s="730"/>
      <c r="OU304" s="730"/>
      <c r="OV304" s="730"/>
      <c r="OW304" s="730"/>
      <c r="OX304" s="730"/>
      <c r="OY304" s="730"/>
      <c r="OZ304" s="730"/>
      <c r="PA304" s="730"/>
      <c r="PB304" s="730"/>
      <c r="PC304" s="730"/>
      <c r="PD304" s="730"/>
      <c r="PE304" s="730"/>
      <c r="PF304" s="730"/>
      <c r="PG304" s="730"/>
      <c r="PH304" s="730"/>
      <c r="PI304" s="730"/>
      <c r="PJ304" s="730"/>
      <c r="PK304" s="730"/>
      <c r="PL304" s="730"/>
      <c r="PM304" s="730"/>
      <c r="PN304" s="730"/>
      <c r="PO304" s="730"/>
      <c r="PP304" s="730"/>
      <c r="PQ304" s="730"/>
      <c r="PR304" s="730"/>
      <c r="PS304" s="730"/>
      <c r="PT304" s="730"/>
      <c r="PU304" s="730"/>
      <c r="PV304" s="730"/>
      <c r="PW304" s="730"/>
      <c r="PX304" s="730"/>
      <c r="PY304" s="730"/>
      <c r="PZ304" s="730"/>
      <c r="QA304" s="730"/>
      <c r="QB304" s="730"/>
      <c r="QC304" s="730"/>
      <c r="QD304" s="730"/>
      <c r="QE304" s="730"/>
      <c r="QF304" s="730"/>
      <c r="QG304" s="730"/>
      <c r="QH304" s="730"/>
      <c r="QI304" s="730"/>
      <c r="QJ304" s="730"/>
      <c r="QK304" s="730"/>
      <c r="QL304" s="730"/>
      <c r="QM304" s="730"/>
      <c r="QN304" s="730"/>
      <c r="QO304" s="730"/>
      <c r="QP304" s="730"/>
      <c r="QQ304" s="730"/>
      <c r="QR304" s="730"/>
      <c r="QS304" s="730"/>
      <c r="QT304" s="730"/>
      <c r="QU304" s="730"/>
      <c r="QV304" s="730"/>
      <c r="QW304" s="730"/>
      <c r="QX304" s="730"/>
      <c r="QY304" s="730"/>
      <c r="QZ304" s="730"/>
      <c r="RA304" s="730"/>
      <c r="RB304" s="730"/>
      <c r="RC304" s="730"/>
      <c r="RD304" s="730"/>
      <c r="RE304" s="730"/>
      <c r="RF304" s="730"/>
      <c r="RG304" s="730"/>
      <c r="RH304" s="730"/>
      <c r="RI304" s="730"/>
      <c r="RJ304" s="730"/>
      <c r="RK304" s="730"/>
      <c r="RL304" s="730"/>
      <c r="RM304" s="730"/>
      <c r="RN304" s="730"/>
      <c r="RO304" s="730"/>
      <c r="RP304" s="730"/>
      <c r="RQ304" s="730"/>
      <c r="RR304" s="730"/>
      <c r="RS304" s="730"/>
      <c r="RT304" s="730"/>
      <c r="RU304" s="730"/>
      <c r="RV304" s="730"/>
      <c r="RW304" s="730"/>
      <c r="RX304" s="730"/>
      <c r="RY304" s="730"/>
      <c r="RZ304" s="730"/>
      <c r="SA304" s="730"/>
      <c r="SB304" s="730"/>
      <c r="SC304" s="730"/>
      <c r="SD304" s="730"/>
      <c r="SE304" s="730"/>
      <c r="SF304" s="730"/>
      <c r="SG304" s="730"/>
      <c r="SH304" s="730"/>
      <c r="SI304" s="730"/>
      <c r="SJ304" s="730"/>
      <c r="SK304" s="730"/>
      <c r="SL304" s="730"/>
      <c r="SM304" s="730"/>
      <c r="SN304" s="730"/>
      <c r="SO304" s="730"/>
      <c r="SP304" s="730"/>
      <c r="SQ304" s="730"/>
      <c r="SR304" s="730"/>
      <c r="SS304" s="730"/>
      <c r="ST304" s="730"/>
      <c r="SU304" s="730"/>
      <c r="SV304" s="730"/>
      <c r="SW304" s="730"/>
      <c r="SX304" s="730"/>
      <c r="SY304" s="730"/>
      <c r="SZ304" s="730"/>
      <c r="TA304" s="730"/>
      <c r="TB304" s="730"/>
      <c r="TC304" s="730"/>
      <c r="TD304" s="730"/>
      <c r="TE304" s="730"/>
      <c r="TF304" s="730"/>
      <c r="TG304" s="730"/>
      <c r="TH304" s="730"/>
      <c r="TI304" s="730"/>
      <c r="TJ304" s="730"/>
      <c r="TK304" s="730"/>
      <c r="TL304" s="730"/>
      <c r="TM304" s="730"/>
      <c r="TN304" s="730"/>
      <c r="TO304" s="730"/>
      <c r="TP304" s="730"/>
      <c r="TQ304" s="730"/>
      <c r="TR304" s="730"/>
      <c r="TS304" s="730"/>
      <c r="TT304" s="730"/>
      <c r="TU304" s="730"/>
      <c r="TV304" s="730"/>
      <c r="TW304" s="730"/>
      <c r="TX304" s="730"/>
      <c r="TY304" s="730"/>
      <c r="TZ304" s="730"/>
      <c r="UA304" s="730"/>
      <c r="UB304" s="730"/>
      <c r="UC304" s="730"/>
      <c r="UD304" s="730"/>
      <c r="UE304" s="730"/>
      <c r="UF304" s="730"/>
      <c r="UG304" s="730"/>
      <c r="UH304" s="730"/>
      <c r="UI304" s="730"/>
      <c r="UJ304" s="730"/>
      <c r="UK304" s="730"/>
      <c r="UL304" s="730"/>
      <c r="UM304" s="730"/>
      <c r="UN304" s="730"/>
      <c r="UO304" s="730"/>
      <c r="UP304" s="730"/>
      <c r="UQ304" s="730"/>
      <c r="UR304" s="730"/>
      <c r="US304" s="730"/>
      <c r="UT304" s="730"/>
      <c r="UU304" s="730"/>
      <c r="UV304" s="730"/>
      <c r="UW304" s="730"/>
      <c r="UX304" s="730"/>
      <c r="UY304" s="730"/>
      <c r="UZ304" s="730"/>
      <c r="VA304" s="730"/>
      <c r="VB304" s="730"/>
      <c r="VC304" s="730"/>
      <c r="VD304" s="730"/>
      <c r="VE304" s="730"/>
      <c r="VF304" s="730"/>
      <c r="VG304" s="730"/>
      <c r="VH304" s="730"/>
      <c r="VI304" s="730"/>
      <c r="VJ304" s="730"/>
      <c r="VK304" s="730"/>
      <c r="VL304" s="730"/>
      <c r="VM304" s="730"/>
      <c r="VN304" s="730"/>
      <c r="VO304" s="730"/>
      <c r="VP304" s="730"/>
      <c r="VQ304" s="730"/>
      <c r="VR304" s="730"/>
      <c r="VS304" s="730"/>
      <c r="VT304" s="730"/>
      <c r="VU304" s="730"/>
      <c r="VV304" s="730"/>
      <c r="VW304" s="730"/>
      <c r="VX304" s="730"/>
      <c r="VY304" s="730"/>
      <c r="VZ304" s="730"/>
      <c r="WA304" s="730"/>
      <c r="WB304" s="730"/>
      <c r="WC304" s="730"/>
      <c r="WD304" s="730"/>
      <c r="WE304" s="730"/>
      <c r="WF304" s="730"/>
      <c r="WG304" s="730"/>
      <c r="WH304" s="730"/>
      <c r="WI304" s="730"/>
      <c r="WJ304" s="730"/>
      <c r="WK304" s="730"/>
      <c r="WL304" s="730"/>
      <c r="WM304" s="730"/>
      <c r="WN304" s="730"/>
      <c r="WO304" s="730"/>
      <c r="WP304" s="730"/>
      <c r="WQ304" s="730"/>
      <c r="WR304" s="730"/>
      <c r="WS304" s="730"/>
      <c r="WT304" s="730"/>
      <c r="WU304" s="730"/>
      <c r="WV304" s="730"/>
      <c r="WW304" s="730"/>
      <c r="WX304" s="730"/>
      <c r="WY304" s="730"/>
      <c r="WZ304" s="730"/>
      <c r="XA304" s="730"/>
      <c r="XB304" s="730"/>
      <c r="XC304" s="730"/>
      <c r="XD304" s="730"/>
      <c r="XE304" s="730"/>
      <c r="XF304" s="730"/>
      <c r="XG304" s="730"/>
      <c r="XH304" s="730"/>
      <c r="XI304" s="730"/>
      <c r="XJ304" s="730"/>
      <c r="XK304" s="730"/>
      <c r="XL304" s="730"/>
      <c r="XM304" s="730"/>
      <c r="XN304" s="730"/>
      <c r="XO304" s="730"/>
      <c r="XP304" s="730"/>
      <c r="XQ304" s="730"/>
      <c r="XR304" s="730"/>
      <c r="XS304" s="730"/>
      <c r="XT304" s="730"/>
      <c r="XU304" s="730"/>
      <c r="XV304" s="730"/>
      <c r="XW304" s="730"/>
      <c r="XX304" s="730"/>
      <c r="XY304" s="730"/>
      <c r="XZ304" s="730"/>
      <c r="YA304" s="730"/>
      <c r="YB304" s="730"/>
      <c r="YC304" s="730"/>
      <c r="YD304" s="730"/>
      <c r="YE304" s="730"/>
      <c r="YF304" s="730"/>
      <c r="YG304" s="730"/>
      <c r="YH304" s="730"/>
      <c r="YI304" s="730"/>
      <c r="YJ304" s="730"/>
      <c r="YK304" s="730"/>
      <c r="YL304" s="730"/>
      <c r="YM304" s="730"/>
      <c r="YN304" s="730"/>
      <c r="YO304" s="730"/>
      <c r="YP304" s="730"/>
      <c r="YQ304" s="730"/>
      <c r="YR304" s="730"/>
      <c r="YS304" s="730"/>
      <c r="YT304" s="730"/>
      <c r="YU304" s="730"/>
      <c r="YV304" s="730"/>
      <c r="YW304" s="730"/>
      <c r="YX304" s="730"/>
      <c r="YY304" s="730"/>
      <c r="YZ304" s="730"/>
      <c r="ZA304" s="730"/>
      <c r="ZB304" s="730"/>
      <c r="ZC304" s="730"/>
      <c r="ZD304" s="730"/>
      <c r="ZE304" s="730"/>
      <c r="ZF304" s="730"/>
      <c r="ZG304" s="730"/>
      <c r="ZH304" s="730"/>
      <c r="ZI304" s="730"/>
      <c r="ZJ304" s="730"/>
      <c r="ZK304" s="730"/>
      <c r="ZL304" s="730"/>
      <c r="ZM304" s="730"/>
      <c r="ZN304" s="730"/>
      <c r="ZO304" s="730"/>
      <c r="ZP304" s="730"/>
      <c r="ZQ304" s="730"/>
      <c r="ZR304" s="730"/>
      <c r="ZS304" s="730"/>
      <c r="ZT304" s="730"/>
      <c r="ZU304" s="730"/>
      <c r="ZV304" s="730"/>
      <c r="ZW304" s="730"/>
      <c r="ZX304" s="730"/>
      <c r="ZY304" s="730"/>
      <c r="ZZ304" s="730"/>
      <c r="AAA304" s="730"/>
      <c r="AAB304" s="730"/>
      <c r="AAC304" s="730"/>
      <c r="AAD304" s="730"/>
      <c r="AAE304" s="730"/>
      <c r="AAF304" s="730"/>
      <c r="AAG304" s="730"/>
      <c r="AAH304" s="730"/>
      <c r="AAI304" s="730"/>
      <c r="AAJ304" s="730"/>
      <c r="AAK304" s="730"/>
      <c r="AAL304" s="730"/>
      <c r="AAM304" s="730"/>
      <c r="AAN304" s="730"/>
      <c r="AAO304" s="730"/>
      <c r="AAP304" s="730"/>
      <c r="AAQ304" s="730"/>
      <c r="AAR304" s="730"/>
      <c r="AAS304" s="730"/>
      <c r="AAT304" s="730"/>
      <c r="AAU304" s="730"/>
      <c r="AAV304" s="730"/>
      <c r="AAW304" s="730"/>
      <c r="AAX304" s="730"/>
      <c r="AAY304" s="730"/>
      <c r="AAZ304" s="730"/>
      <c r="ABA304" s="730"/>
      <c r="ABB304" s="730"/>
      <c r="ABC304" s="730"/>
      <c r="ABD304" s="730"/>
      <c r="ABE304" s="730"/>
      <c r="ABF304" s="730"/>
      <c r="ABG304" s="730"/>
      <c r="ABH304" s="730"/>
      <c r="ABI304" s="730"/>
      <c r="ABJ304" s="730"/>
      <c r="ABK304" s="730"/>
      <c r="ABL304" s="730"/>
      <c r="ABM304" s="730"/>
      <c r="ABN304" s="730"/>
      <c r="ABO304" s="730"/>
      <c r="ABP304" s="730"/>
      <c r="ABQ304" s="730"/>
      <c r="ABR304" s="730"/>
      <c r="ABS304" s="730"/>
      <c r="ABT304" s="730"/>
      <c r="ABU304" s="730"/>
      <c r="ABV304" s="730"/>
      <c r="ABW304" s="730"/>
      <c r="ABX304" s="730"/>
      <c r="ABY304" s="730"/>
      <c r="ABZ304" s="730"/>
      <c r="ACA304" s="730"/>
      <c r="ACB304" s="730"/>
      <c r="ACC304" s="730"/>
      <c r="ACD304" s="730"/>
      <c r="ACE304" s="730"/>
      <c r="ACF304" s="730"/>
      <c r="ACG304" s="730"/>
      <c r="ACH304" s="730"/>
      <c r="ACI304" s="730"/>
      <c r="ACJ304" s="730"/>
      <c r="ACK304" s="730"/>
      <c r="ACL304" s="730"/>
      <c r="ACM304" s="730"/>
      <c r="ACN304" s="730"/>
      <c r="ACO304" s="730"/>
      <c r="ACP304" s="730"/>
      <c r="ACQ304" s="730"/>
      <c r="ACR304" s="730"/>
      <c r="ACS304" s="730"/>
      <c r="ACT304" s="730"/>
      <c r="ACU304" s="730"/>
      <c r="ACV304" s="730"/>
      <c r="ACW304" s="730"/>
      <c r="ACX304" s="730"/>
      <c r="ACY304" s="730"/>
      <c r="ACZ304" s="730"/>
      <c r="ADA304" s="730"/>
      <c r="ADB304" s="730"/>
      <c r="ADC304" s="730"/>
      <c r="ADD304" s="730"/>
      <c r="ADE304" s="730"/>
      <c r="ADF304" s="730"/>
      <c r="ADG304" s="730"/>
      <c r="ADH304" s="730"/>
      <c r="ADI304" s="730"/>
      <c r="ADJ304" s="730"/>
      <c r="ADK304" s="730"/>
      <c r="ADL304" s="730"/>
      <c r="ADM304" s="730"/>
      <c r="ADN304" s="730"/>
      <c r="ADO304" s="730"/>
      <c r="ADP304" s="730"/>
      <c r="ADQ304" s="730"/>
      <c r="ADR304" s="730"/>
      <c r="ADS304" s="730"/>
      <c r="ADT304" s="730"/>
      <c r="ADU304" s="730"/>
      <c r="ADV304" s="730"/>
      <c r="ADW304" s="730"/>
      <c r="ADX304" s="730"/>
      <c r="ADY304" s="730"/>
      <c r="ADZ304" s="730"/>
      <c r="AEA304" s="730"/>
      <c r="AEB304" s="730"/>
      <c r="AEC304" s="730"/>
      <c r="AED304" s="730"/>
      <c r="AEE304" s="730"/>
      <c r="AEF304" s="730"/>
      <c r="AEG304" s="730"/>
      <c r="AEH304" s="730"/>
      <c r="AEI304" s="730"/>
      <c r="AEJ304" s="730"/>
      <c r="AEK304" s="730"/>
      <c r="AEL304" s="730"/>
      <c r="AEM304" s="730"/>
      <c r="AEN304" s="730"/>
      <c r="AEO304" s="730"/>
      <c r="AEP304" s="730"/>
      <c r="AEQ304" s="730"/>
      <c r="AER304" s="730"/>
      <c r="AES304" s="730"/>
      <c r="AET304" s="730"/>
      <c r="AEU304" s="730"/>
      <c r="AEV304" s="730"/>
      <c r="AEW304" s="730"/>
      <c r="AEX304" s="730"/>
      <c r="AEY304" s="730"/>
      <c r="AEZ304" s="730"/>
      <c r="AFA304" s="730"/>
      <c r="AFB304" s="730"/>
      <c r="AFC304" s="730"/>
      <c r="AFD304" s="730"/>
      <c r="AFE304" s="730"/>
      <c r="AFF304" s="730"/>
      <c r="AFG304" s="730"/>
      <c r="AFH304" s="730"/>
      <c r="AFI304" s="730"/>
      <c r="AFJ304" s="730"/>
      <c r="AFK304" s="730"/>
      <c r="AFL304" s="730"/>
      <c r="AFM304" s="730"/>
      <c r="AFN304" s="730"/>
      <c r="AFO304" s="730"/>
      <c r="AFP304" s="730"/>
      <c r="AFQ304" s="730"/>
      <c r="AFR304" s="730"/>
      <c r="AFS304" s="730"/>
      <c r="AFT304" s="730"/>
      <c r="AFU304" s="730"/>
      <c r="AFV304" s="730"/>
      <c r="AFW304" s="730"/>
      <c r="AFX304" s="730"/>
      <c r="AFY304" s="730"/>
      <c r="AFZ304" s="730"/>
      <c r="AGA304" s="730"/>
      <c r="AGB304" s="730"/>
      <c r="AGC304" s="730"/>
      <c r="AGD304" s="730"/>
      <c r="AGE304" s="730"/>
      <c r="AGF304" s="730"/>
      <c r="AGG304" s="730"/>
      <c r="AGH304" s="730"/>
      <c r="AGI304" s="730"/>
      <c r="AGJ304" s="730"/>
      <c r="AGK304" s="730"/>
      <c r="AGL304" s="730"/>
      <c r="AGM304" s="730"/>
      <c r="AGN304" s="730"/>
      <c r="AGO304" s="730"/>
      <c r="AGP304" s="730"/>
      <c r="AGQ304" s="730"/>
      <c r="AGR304" s="730"/>
      <c r="AGS304" s="730"/>
      <c r="AGT304" s="730"/>
      <c r="AGU304" s="730"/>
      <c r="AGV304" s="730"/>
      <c r="AGW304" s="730"/>
      <c r="AGX304" s="730"/>
      <c r="AGY304" s="730"/>
      <c r="AGZ304" s="730"/>
      <c r="AHA304" s="730"/>
      <c r="AHB304" s="730"/>
      <c r="AHC304" s="730"/>
      <c r="AHD304" s="730"/>
      <c r="AHE304" s="730"/>
      <c r="AHF304" s="730"/>
      <c r="AHG304" s="730"/>
      <c r="AHH304" s="730"/>
      <c r="AHI304" s="730"/>
      <c r="AHJ304" s="730"/>
      <c r="AHK304" s="730"/>
      <c r="AHL304" s="730"/>
      <c r="AHM304" s="730"/>
      <c r="AHN304" s="730"/>
      <c r="AHO304" s="730"/>
      <c r="AHP304" s="730"/>
      <c r="AHQ304" s="730"/>
      <c r="AHR304" s="730"/>
      <c r="AHS304" s="730"/>
      <c r="AHT304" s="730"/>
      <c r="AHU304" s="730"/>
      <c r="AHV304" s="730"/>
      <c r="AHW304" s="730"/>
      <c r="AHX304" s="730"/>
      <c r="AHY304" s="730"/>
      <c r="AHZ304" s="730"/>
      <c r="AIA304" s="730"/>
      <c r="AIB304" s="730"/>
      <c r="AIC304" s="730"/>
      <c r="AID304" s="730"/>
      <c r="AIE304" s="730"/>
      <c r="AIF304" s="730"/>
      <c r="AIG304" s="730"/>
      <c r="AIH304" s="730"/>
      <c r="AII304" s="730"/>
      <c r="AIJ304" s="730"/>
      <c r="AIK304" s="730"/>
      <c r="AIL304" s="730"/>
      <c r="AIM304" s="730"/>
      <c r="AIN304" s="730"/>
      <c r="AIO304" s="730"/>
      <c r="AIP304" s="730"/>
      <c r="AIQ304" s="730"/>
      <c r="AIR304" s="730"/>
      <c r="AIS304" s="730"/>
      <c r="AIT304" s="730"/>
      <c r="AIU304" s="730"/>
      <c r="AIV304" s="730"/>
      <c r="AIW304" s="730"/>
      <c r="AIX304" s="730"/>
      <c r="AIY304" s="730"/>
      <c r="AIZ304" s="730"/>
      <c r="AJA304" s="730"/>
      <c r="AJB304" s="730"/>
      <c r="AJC304" s="730"/>
      <c r="AJD304" s="730"/>
      <c r="AJE304" s="730"/>
      <c r="AJF304" s="730"/>
      <c r="AJG304" s="730"/>
      <c r="AJH304" s="730"/>
      <c r="AJI304" s="730"/>
      <c r="AJJ304" s="730"/>
      <c r="AJK304" s="730"/>
      <c r="AJL304" s="730"/>
      <c r="AJM304" s="730"/>
      <c r="AJN304" s="730"/>
      <c r="AJO304" s="730"/>
      <c r="AJP304" s="730"/>
      <c r="AJQ304" s="730"/>
      <c r="AJR304" s="730"/>
      <c r="AJS304" s="730"/>
      <c r="AJT304" s="730"/>
      <c r="AJU304" s="730"/>
      <c r="AJV304" s="730"/>
      <c r="AJW304" s="730"/>
      <c r="AJX304" s="730"/>
      <c r="AJY304" s="730"/>
      <c r="AJZ304" s="730"/>
      <c r="AKA304" s="730"/>
      <c r="AKB304" s="730"/>
      <c r="AKC304" s="730"/>
      <c r="AKD304" s="730"/>
      <c r="AKE304" s="730"/>
      <c r="AKF304" s="730"/>
      <c r="AKG304" s="730"/>
      <c r="AKH304" s="730"/>
      <c r="AKI304" s="730"/>
      <c r="AKJ304" s="730"/>
      <c r="AKK304" s="730"/>
      <c r="AKL304" s="730"/>
      <c r="AKM304" s="730"/>
      <c r="AKN304" s="730"/>
      <c r="AKO304" s="730"/>
      <c r="AKP304" s="730"/>
      <c r="AKQ304" s="730"/>
      <c r="AKR304" s="730"/>
      <c r="AKS304" s="730"/>
      <c r="AKT304" s="730"/>
      <c r="AKU304" s="730"/>
      <c r="AKV304" s="730"/>
      <c r="AKW304" s="730"/>
      <c r="AKX304" s="730"/>
      <c r="AKY304" s="730"/>
      <c r="AKZ304" s="730"/>
      <c r="ALA304" s="730"/>
      <c r="ALB304" s="730"/>
      <c r="ALC304" s="730"/>
      <c r="ALD304" s="730"/>
      <c r="ALE304" s="730"/>
      <c r="ALF304" s="730"/>
      <c r="ALG304" s="730"/>
      <c r="ALH304" s="730"/>
      <c r="ALI304" s="730"/>
      <c r="ALJ304" s="730"/>
      <c r="ALK304" s="730"/>
      <c r="ALL304" s="730"/>
      <c r="ALM304" s="730"/>
      <c r="ALN304" s="730"/>
      <c r="ALO304" s="730"/>
      <c r="ALP304" s="730"/>
      <c r="ALQ304" s="730"/>
      <c r="ALR304" s="730"/>
      <c r="ALS304" s="730"/>
      <c r="ALT304" s="730"/>
      <c r="ALU304" s="730"/>
      <c r="ALV304" s="730"/>
      <c r="ALW304" s="730"/>
      <c r="ALX304" s="730"/>
      <c r="ALY304" s="730"/>
      <c r="ALZ304" s="730"/>
      <c r="AMA304" s="730"/>
      <c r="AMB304" s="730"/>
      <c r="AMC304" s="730"/>
      <c r="AMD304" s="730"/>
      <c r="AME304" s="730"/>
      <c r="AMF304" s="730"/>
      <c r="AMG304" s="730"/>
      <c r="AMH304" s="730"/>
      <c r="AMI304" s="730"/>
      <c r="AMJ304" s="730"/>
      <c r="AMK304" s="730"/>
      <c r="AML304" s="730"/>
      <c r="AMM304" s="730"/>
      <c r="AMN304" s="730"/>
      <c r="AMO304" s="730"/>
      <c r="AMP304" s="730"/>
      <c r="AMQ304" s="730"/>
      <c r="AMR304" s="730"/>
      <c r="AMS304" s="730"/>
      <c r="AMT304" s="730"/>
      <c r="AMU304" s="730"/>
      <c r="AMV304" s="730"/>
      <c r="AMW304" s="730"/>
      <c r="AMX304" s="730"/>
      <c r="AMY304" s="730"/>
      <c r="AMZ304" s="730"/>
      <c r="ANA304" s="730"/>
      <c r="ANB304" s="730"/>
      <c r="ANC304" s="730"/>
      <c r="AND304" s="730"/>
      <c r="ANE304" s="730"/>
      <c r="ANF304" s="730"/>
      <c r="ANG304" s="730"/>
      <c r="ANH304" s="730"/>
      <c r="ANI304" s="730"/>
      <c r="ANJ304" s="730"/>
      <c r="ANK304" s="730"/>
      <c r="ANL304" s="730"/>
      <c r="ANM304" s="730"/>
      <c r="ANN304" s="730"/>
      <c r="ANO304" s="730"/>
      <c r="ANP304" s="730"/>
      <c r="ANQ304" s="730"/>
      <c r="ANR304" s="730"/>
      <c r="ANS304" s="730"/>
      <c r="ANT304" s="730"/>
      <c r="ANU304" s="730"/>
      <c r="ANV304" s="730"/>
      <c r="ANW304" s="730"/>
      <c r="ANX304" s="730"/>
      <c r="ANY304" s="730"/>
      <c r="ANZ304" s="730"/>
      <c r="AOA304" s="730"/>
      <c r="AOB304" s="730"/>
      <c r="AOC304" s="730"/>
      <c r="AOD304" s="730"/>
      <c r="AOE304" s="730"/>
      <c r="AOF304" s="730"/>
      <c r="AOG304" s="730"/>
      <c r="AOH304" s="730"/>
      <c r="AOI304" s="730"/>
      <c r="AOJ304" s="730"/>
      <c r="AOK304" s="730"/>
      <c r="AOL304" s="730"/>
      <c r="AOM304" s="730"/>
      <c r="AON304" s="730"/>
      <c r="AOO304" s="730"/>
      <c r="AOP304" s="730"/>
      <c r="AOQ304" s="730"/>
      <c r="AOR304" s="730"/>
      <c r="AOS304" s="730"/>
      <c r="AOT304" s="730"/>
      <c r="AOU304" s="730"/>
      <c r="AOV304" s="730"/>
      <c r="AOW304" s="730"/>
      <c r="AOX304" s="730"/>
      <c r="AOY304" s="730"/>
      <c r="AOZ304" s="730"/>
      <c r="APA304" s="730"/>
      <c r="APB304" s="730"/>
      <c r="APC304" s="730"/>
      <c r="APD304" s="730"/>
      <c r="APE304" s="730"/>
      <c r="APF304" s="730"/>
      <c r="APG304" s="730"/>
      <c r="APH304" s="730"/>
      <c r="API304" s="730"/>
      <c r="APJ304" s="730"/>
      <c r="APK304" s="730"/>
      <c r="APL304" s="730"/>
      <c r="APM304" s="730"/>
      <c r="APN304" s="730"/>
      <c r="APO304" s="730"/>
      <c r="APP304" s="730"/>
      <c r="APQ304" s="730"/>
      <c r="APR304" s="730"/>
      <c r="APS304" s="730"/>
      <c r="APT304" s="730"/>
      <c r="APU304" s="730"/>
      <c r="APV304" s="730"/>
      <c r="APW304" s="730"/>
      <c r="APX304" s="730"/>
      <c r="APY304" s="730"/>
      <c r="APZ304" s="730"/>
      <c r="AQA304" s="730"/>
      <c r="AQB304" s="730"/>
      <c r="AQC304" s="730"/>
      <c r="AQD304" s="730"/>
      <c r="AQE304" s="730"/>
      <c r="AQF304" s="730"/>
      <c r="AQG304" s="730"/>
      <c r="AQH304" s="730"/>
      <c r="AQI304" s="730"/>
      <c r="AQJ304" s="730"/>
      <c r="AQK304" s="730"/>
      <c r="AQL304" s="730"/>
      <c r="AQM304" s="730"/>
      <c r="AQN304" s="730"/>
      <c r="AQO304" s="730"/>
      <c r="AQP304" s="730"/>
      <c r="AQQ304" s="730"/>
      <c r="AQR304" s="730"/>
      <c r="AQS304" s="730"/>
      <c r="AQT304" s="730"/>
      <c r="AQU304" s="730"/>
      <c r="AQV304" s="730"/>
      <c r="AQW304" s="730"/>
      <c r="AQX304" s="730"/>
      <c r="AQY304" s="730"/>
      <c r="AQZ304" s="730"/>
      <c r="ARA304" s="730"/>
      <c r="ARB304" s="730"/>
      <c r="ARC304" s="730"/>
      <c r="ARD304" s="730"/>
      <c r="ARE304" s="730"/>
      <c r="ARF304" s="730"/>
      <c r="ARG304" s="730"/>
      <c r="ARH304" s="730"/>
      <c r="ARI304" s="730"/>
      <c r="ARJ304" s="730"/>
      <c r="ARK304" s="730"/>
      <c r="ARL304" s="730"/>
      <c r="ARM304" s="730"/>
      <c r="ARN304" s="730"/>
      <c r="ARO304" s="730"/>
      <c r="ARP304" s="730"/>
      <c r="ARQ304" s="730"/>
      <c r="ARR304" s="730"/>
      <c r="ARS304" s="730"/>
      <c r="ART304" s="730"/>
      <c r="ARU304" s="730"/>
      <c r="ARV304" s="730"/>
      <c r="ARW304" s="730"/>
      <c r="ARX304" s="730"/>
      <c r="ARY304" s="730"/>
      <c r="ARZ304" s="730"/>
      <c r="ASA304" s="730"/>
      <c r="ASB304" s="730"/>
      <c r="ASC304" s="730"/>
      <c r="ASD304" s="730"/>
      <c r="ASE304" s="730"/>
      <c r="ASF304" s="730"/>
      <c r="ASG304" s="730"/>
      <c r="ASH304" s="730"/>
      <c r="ASI304" s="730"/>
      <c r="ASJ304" s="730"/>
      <c r="ASK304" s="730"/>
      <c r="ASL304" s="730"/>
      <c r="ASM304" s="730"/>
      <c r="ASN304" s="730"/>
      <c r="ASO304" s="730"/>
      <c r="ASP304" s="730"/>
      <c r="ASQ304" s="730"/>
      <c r="ASR304" s="730"/>
      <c r="ASS304" s="730"/>
      <c r="AST304" s="730"/>
      <c r="ASU304" s="730"/>
      <c r="ASV304" s="730"/>
      <c r="ASW304" s="730"/>
      <c r="ASX304" s="730"/>
      <c r="ASY304" s="730"/>
      <c r="ASZ304" s="730"/>
      <c r="ATA304" s="730"/>
      <c r="ATB304" s="730"/>
      <c r="ATC304" s="730"/>
      <c r="ATD304" s="730"/>
      <c r="ATE304" s="730"/>
      <c r="ATF304" s="730"/>
      <c r="ATG304" s="730"/>
      <c r="ATH304" s="730"/>
      <c r="ATI304" s="730"/>
      <c r="ATJ304" s="730"/>
      <c r="ATK304" s="730"/>
      <c r="ATL304" s="730"/>
      <c r="ATM304" s="730"/>
      <c r="ATN304" s="730"/>
      <c r="ATO304" s="730"/>
      <c r="ATP304" s="730"/>
      <c r="ATQ304" s="730"/>
      <c r="ATR304" s="730"/>
      <c r="ATS304" s="730"/>
      <c r="ATT304" s="730"/>
      <c r="ATU304" s="730"/>
      <c r="ATV304" s="730"/>
      <c r="ATW304" s="730"/>
      <c r="ATX304" s="730"/>
      <c r="ATY304" s="730"/>
      <c r="ATZ304" s="730"/>
      <c r="AUA304" s="730"/>
      <c r="AUB304" s="730"/>
      <c r="AUC304" s="730"/>
      <c r="AUD304" s="730"/>
      <c r="AUE304" s="730"/>
      <c r="AUF304" s="730"/>
      <c r="AUG304" s="730"/>
      <c r="AUH304" s="730"/>
      <c r="AUI304" s="730"/>
      <c r="AUJ304" s="730"/>
      <c r="AUK304" s="730"/>
      <c r="AUL304" s="730"/>
      <c r="AUM304" s="730"/>
      <c r="AUN304" s="730"/>
      <c r="AUO304" s="730"/>
      <c r="AUP304" s="730"/>
      <c r="AUQ304" s="730"/>
      <c r="AUR304" s="730"/>
      <c r="AUS304" s="730"/>
      <c r="AUT304" s="730"/>
      <c r="AUU304" s="730"/>
      <c r="AUV304" s="730"/>
      <c r="AUW304" s="730"/>
      <c r="AUX304" s="730"/>
      <c r="AUY304" s="730"/>
      <c r="AUZ304" s="730"/>
      <c r="AVA304" s="730"/>
      <c r="AVB304" s="730"/>
      <c r="AVC304" s="730"/>
      <c r="AVD304" s="730"/>
      <c r="AVE304" s="730"/>
      <c r="AVF304" s="730"/>
      <c r="AVG304" s="730"/>
      <c r="AVH304" s="730"/>
      <c r="AVI304" s="730"/>
      <c r="AVJ304" s="730"/>
      <c r="AVK304" s="730"/>
      <c r="AVL304" s="730"/>
      <c r="AVM304" s="730"/>
      <c r="AVN304" s="730"/>
      <c r="AVO304" s="730"/>
      <c r="AVP304" s="730"/>
      <c r="AVQ304" s="730"/>
      <c r="AVR304" s="730"/>
      <c r="AVS304" s="730"/>
      <c r="AVT304" s="730"/>
      <c r="AVU304" s="730"/>
      <c r="AVV304" s="730"/>
      <c r="AVW304" s="730"/>
      <c r="AVX304" s="730"/>
      <c r="AVY304" s="730"/>
      <c r="AVZ304" s="730"/>
      <c r="AWA304" s="730"/>
      <c r="AWB304" s="730"/>
      <c r="AWC304" s="730"/>
      <c r="AWD304" s="730"/>
      <c r="AWE304" s="730"/>
      <c r="AWF304" s="730"/>
      <c r="AWG304" s="730"/>
      <c r="AWH304" s="730"/>
      <c r="AWI304" s="730"/>
      <c r="AWJ304" s="730"/>
      <c r="AWK304" s="730"/>
      <c r="AWL304" s="730"/>
      <c r="AWM304" s="730"/>
      <c r="AWN304" s="730"/>
      <c r="AWO304" s="730"/>
      <c r="AWP304" s="730"/>
      <c r="AWQ304" s="730"/>
      <c r="AWR304" s="730"/>
      <c r="AWS304" s="730"/>
      <c r="AWT304" s="730"/>
      <c r="AWU304" s="730"/>
      <c r="AWV304" s="730"/>
      <c r="AWW304" s="730"/>
      <c r="AWX304" s="730"/>
      <c r="AWY304" s="730"/>
      <c r="AWZ304" s="730"/>
      <c r="AXA304" s="730"/>
      <c r="AXB304" s="730"/>
      <c r="AXC304" s="730"/>
      <c r="AXD304" s="730"/>
      <c r="AXE304" s="730"/>
      <c r="AXF304" s="730"/>
      <c r="AXG304" s="730"/>
      <c r="AXH304" s="730"/>
      <c r="AXI304" s="730"/>
      <c r="AXJ304" s="730"/>
      <c r="AXK304" s="730"/>
      <c r="AXL304" s="730"/>
      <c r="AXM304" s="730"/>
      <c r="AXN304" s="730"/>
      <c r="AXO304" s="730"/>
      <c r="AXP304" s="730"/>
      <c r="AXQ304" s="730"/>
      <c r="AXR304" s="730"/>
      <c r="AXS304" s="730"/>
      <c r="AXT304" s="730"/>
      <c r="AXU304" s="730"/>
      <c r="AXV304" s="730"/>
      <c r="AXW304" s="730"/>
      <c r="AXX304" s="730"/>
      <c r="AXY304" s="730"/>
      <c r="AXZ304" s="730"/>
      <c r="AYA304" s="730"/>
      <c r="AYB304" s="730"/>
      <c r="AYC304" s="730"/>
      <c r="AYD304" s="730"/>
      <c r="AYE304" s="730"/>
      <c r="AYF304" s="730"/>
      <c r="AYG304" s="730"/>
      <c r="AYH304" s="730"/>
      <c r="AYI304" s="730"/>
      <c r="AYJ304" s="730"/>
      <c r="AYK304" s="730"/>
      <c r="AYL304" s="730"/>
      <c r="AYM304" s="730"/>
      <c r="AYN304" s="730"/>
      <c r="AYO304" s="730"/>
      <c r="AYP304" s="730"/>
      <c r="AYQ304" s="730"/>
      <c r="AYR304" s="730"/>
      <c r="AYS304" s="730"/>
      <c r="AYT304" s="730"/>
      <c r="AYU304" s="730"/>
      <c r="AYV304" s="730"/>
      <c r="AYW304" s="730"/>
      <c r="AYX304" s="730"/>
      <c r="AYY304" s="730"/>
      <c r="AYZ304" s="730"/>
      <c r="AZA304" s="730"/>
      <c r="AZB304" s="730"/>
      <c r="AZC304" s="730"/>
      <c r="AZD304" s="730"/>
      <c r="AZE304" s="730"/>
      <c r="AZF304" s="730"/>
      <c r="AZG304" s="730"/>
      <c r="AZH304" s="730"/>
      <c r="AZI304" s="730"/>
      <c r="AZJ304" s="730"/>
      <c r="AZK304" s="730"/>
      <c r="AZL304" s="730"/>
      <c r="AZM304" s="730"/>
      <c r="AZN304" s="730"/>
      <c r="AZO304" s="730"/>
      <c r="AZP304" s="730"/>
      <c r="AZQ304" s="730"/>
      <c r="AZR304" s="730"/>
      <c r="AZS304" s="730"/>
      <c r="AZT304" s="730"/>
      <c r="AZU304" s="730"/>
      <c r="AZV304" s="730"/>
      <c r="AZW304" s="730"/>
      <c r="AZX304" s="730"/>
      <c r="AZY304" s="730"/>
      <c r="AZZ304" s="730"/>
      <c r="BAA304" s="730"/>
      <c r="BAB304" s="730"/>
      <c r="BAC304" s="730"/>
      <c r="BAD304" s="730"/>
      <c r="BAE304" s="730"/>
      <c r="BAF304" s="730"/>
      <c r="BAG304" s="730"/>
      <c r="BAH304" s="730"/>
      <c r="BAI304" s="730"/>
      <c r="BAJ304" s="730"/>
      <c r="BAK304" s="730"/>
      <c r="BAL304" s="730"/>
      <c r="BAM304" s="730"/>
      <c r="BAN304" s="730"/>
      <c r="BAO304" s="730"/>
      <c r="BAP304" s="730"/>
      <c r="BAQ304" s="730"/>
      <c r="BAR304" s="730"/>
      <c r="BAS304" s="730"/>
      <c r="BAT304" s="730"/>
      <c r="BAU304" s="730"/>
      <c r="BAV304" s="730"/>
      <c r="BAW304" s="730"/>
      <c r="BAX304" s="730"/>
      <c r="BAY304" s="730"/>
      <c r="BAZ304" s="730"/>
      <c r="BBA304" s="730"/>
      <c r="BBB304" s="730"/>
      <c r="BBC304" s="730"/>
      <c r="BBD304" s="730"/>
      <c r="BBE304" s="730"/>
      <c r="BBF304" s="730"/>
      <c r="BBG304" s="730"/>
      <c r="BBH304" s="730"/>
      <c r="BBI304" s="730"/>
      <c r="BBJ304" s="730"/>
      <c r="BBK304" s="730"/>
      <c r="BBL304" s="730"/>
      <c r="BBM304" s="730"/>
      <c r="BBN304" s="730"/>
      <c r="BBO304" s="730"/>
      <c r="BBP304" s="730"/>
      <c r="BBQ304" s="730"/>
      <c r="BBR304" s="730"/>
      <c r="BBS304" s="730"/>
      <c r="BBT304" s="730"/>
      <c r="BBU304" s="730"/>
      <c r="BBV304" s="730"/>
      <c r="BBW304" s="730"/>
      <c r="BBX304" s="730"/>
      <c r="BBY304" s="730"/>
      <c r="BBZ304" s="730"/>
      <c r="BCA304" s="730"/>
      <c r="BCB304" s="730"/>
      <c r="BCC304" s="730"/>
      <c r="BCD304" s="730"/>
      <c r="BCE304" s="730"/>
      <c r="BCF304" s="730"/>
      <c r="BCG304" s="730"/>
      <c r="BCH304" s="730"/>
      <c r="BCI304" s="730"/>
      <c r="BCJ304" s="730"/>
      <c r="BCK304" s="730"/>
      <c r="BCL304" s="730"/>
      <c r="BCM304" s="730"/>
      <c r="BCN304" s="730"/>
      <c r="BCO304" s="730"/>
      <c r="BCP304" s="730"/>
      <c r="BCQ304" s="730"/>
      <c r="BCR304" s="730"/>
      <c r="BCS304" s="730"/>
      <c r="BCT304" s="730"/>
      <c r="BCU304" s="730"/>
      <c r="BCV304" s="730"/>
      <c r="BCW304" s="730"/>
      <c r="BCX304" s="730"/>
      <c r="BCY304" s="730"/>
      <c r="BCZ304" s="730"/>
      <c r="BDA304" s="730"/>
      <c r="BDB304" s="730"/>
      <c r="BDC304" s="730"/>
      <c r="BDD304" s="730"/>
      <c r="BDE304" s="730"/>
      <c r="BDF304" s="730"/>
      <c r="BDG304" s="730"/>
      <c r="BDH304" s="730"/>
      <c r="BDI304" s="730"/>
      <c r="BDJ304" s="730"/>
      <c r="BDK304" s="730"/>
      <c r="BDL304" s="730"/>
      <c r="BDM304" s="730"/>
      <c r="BDN304" s="730"/>
      <c r="BDO304" s="730"/>
      <c r="BDP304" s="730"/>
      <c r="BDQ304" s="730"/>
      <c r="BDR304" s="730"/>
      <c r="BDS304" s="730"/>
      <c r="BDT304" s="730"/>
      <c r="BDU304" s="730"/>
      <c r="BDV304" s="730"/>
      <c r="BDW304" s="730"/>
      <c r="BDX304" s="730"/>
      <c r="BDY304" s="730"/>
      <c r="BDZ304" s="730"/>
      <c r="BEA304" s="730"/>
      <c r="BEB304" s="730"/>
      <c r="BEC304" s="730"/>
      <c r="BED304" s="730"/>
      <c r="BEE304" s="730"/>
      <c r="BEF304" s="730"/>
      <c r="BEG304" s="730"/>
      <c r="BEH304" s="730"/>
      <c r="BEI304" s="730"/>
      <c r="BEJ304" s="730"/>
      <c r="BEK304" s="730"/>
      <c r="BEL304" s="730"/>
      <c r="BEM304" s="730"/>
      <c r="BEN304" s="730"/>
      <c r="BEO304" s="730"/>
      <c r="BEP304" s="730"/>
      <c r="BEQ304" s="730"/>
      <c r="BER304" s="730"/>
      <c r="BES304" s="730"/>
      <c r="BET304" s="730"/>
      <c r="BEU304" s="730"/>
      <c r="BEV304" s="730"/>
      <c r="BEW304" s="730"/>
      <c r="BEX304" s="730"/>
      <c r="BEY304" s="730"/>
      <c r="BEZ304" s="730"/>
      <c r="BFA304" s="730"/>
      <c r="BFB304" s="730"/>
      <c r="BFC304" s="730"/>
      <c r="BFD304" s="730"/>
      <c r="BFE304" s="730"/>
      <c r="BFF304" s="730"/>
      <c r="BFG304" s="730"/>
      <c r="BFH304" s="730"/>
      <c r="BFI304" s="730"/>
      <c r="BFJ304" s="730"/>
      <c r="BFK304" s="730"/>
      <c r="BFL304" s="730"/>
      <c r="BFM304" s="730"/>
      <c r="BFN304" s="730"/>
      <c r="BFO304" s="730"/>
      <c r="BFP304" s="730"/>
      <c r="BFQ304" s="730"/>
      <c r="BFR304" s="730"/>
      <c r="BFS304" s="730"/>
      <c r="BFT304" s="730"/>
      <c r="BFU304" s="730"/>
      <c r="BFV304" s="730"/>
      <c r="BFW304" s="730"/>
      <c r="BFX304" s="730"/>
      <c r="BFY304" s="730"/>
      <c r="BFZ304" s="730"/>
      <c r="BGA304" s="730"/>
      <c r="BGB304" s="730"/>
      <c r="BGC304" s="730"/>
      <c r="BGD304" s="730"/>
      <c r="BGE304" s="730"/>
      <c r="BGF304" s="730"/>
      <c r="BGG304" s="730"/>
      <c r="BGH304" s="730"/>
      <c r="BGI304" s="730"/>
      <c r="BGJ304" s="730"/>
      <c r="BGK304" s="730"/>
      <c r="BGL304" s="730"/>
      <c r="BGM304" s="730"/>
      <c r="BGN304" s="730"/>
      <c r="BGO304" s="730"/>
      <c r="BGP304" s="730"/>
      <c r="BGQ304" s="730"/>
      <c r="BGR304" s="730"/>
      <c r="BGS304" s="730"/>
      <c r="BGT304" s="730"/>
      <c r="BGU304" s="730"/>
      <c r="BGV304" s="730"/>
      <c r="BGW304" s="730"/>
      <c r="BGX304" s="730"/>
      <c r="BGY304" s="730"/>
      <c r="BGZ304" s="730"/>
      <c r="BHA304" s="730"/>
      <c r="BHB304" s="730"/>
      <c r="BHC304" s="730"/>
      <c r="BHD304" s="730"/>
      <c r="BHE304" s="730"/>
      <c r="BHF304" s="730"/>
      <c r="BHG304" s="730"/>
      <c r="BHH304" s="730"/>
      <c r="BHI304" s="730"/>
      <c r="BHJ304" s="730"/>
      <c r="BHK304" s="730"/>
      <c r="BHL304" s="730"/>
      <c r="BHM304" s="730"/>
      <c r="BHN304" s="730"/>
      <c r="BHO304" s="730"/>
      <c r="BHP304" s="730"/>
      <c r="BHQ304" s="730"/>
      <c r="BHR304" s="730"/>
      <c r="BHS304" s="730"/>
      <c r="BHT304" s="730"/>
      <c r="BHU304" s="730"/>
      <c r="BHV304" s="730"/>
      <c r="BHW304" s="730"/>
      <c r="BHX304" s="730"/>
      <c r="BHY304" s="730"/>
      <c r="BHZ304" s="730"/>
      <c r="BIA304" s="730"/>
      <c r="BIB304" s="730"/>
      <c r="BIC304" s="730"/>
      <c r="BID304" s="730"/>
      <c r="BIE304" s="730"/>
      <c r="BIF304" s="730"/>
      <c r="BIG304" s="730"/>
      <c r="BIH304" s="730"/>
      <c r="BII304" s="730"/>
      <c r="BIJ304" s="730"/>
      <c r="BIK304" s="730"/>
      <c r="BIL304" s="730"/>
      <c r="BIM304" s="730"/>
      <c r="BIN304" s="730"/>
      <c r="BIO304" s="730"/>
      <c r="BIP304" s="730"/>
      <c r="BIQ304" s="730"/>
      <c r="BIR304" s="730"/>
      <c r="BIS304" s="730"/>
      <c r="BIT304" s="730"/>
      <c r="BIU304" s="730"/>
      <c r="BIV304" s="730"/>
      <c r="BIW304" s="730"/>
      <c r="BIX304" s="730"/>
      <c r="BIY304" s="730"/>
      <c r="BIZ304" s="730"/>
      <c r="BJA304" s="730"/>
      <c r="BJB304" s="730"/>
      <c r="BJC304" s="730"/>
      <c r="BJD304" s="730"/>
      <c r="BJE304" s="730"/>
      <c r="BJF304" s="730"/>
      <c r="BJG304" s="730"/>
      <c r="BJH304" s="730"/>
      <c r="BJI304" s="730"/>
      <c r="BJJ304" s="730"/>
      <c r="BJK304" s="730"/>
      <c r="BJL304" s="730"/>
      <c r="BJM304" s="730"/>
      <c r="BJN304" s="730"/>
      <c r="BJO304" s="730"/>
      <c r="BJP304" s="730"/>
      <c r="BJQ304" s="730"/>
      <c r="BJR304" s="730"/>
      <c r="BJS304" s="730"/>
      <c r="BJT304" s="730"/>
      <c r="BJU304" s="730"/>
      <c r="BJV304" s="730"/>
      <c r="BJW304" s="730"/>
      <c r="BJX304" s="730"/>
      <c r="BJY304" s="730"/>
      <c r="BJZ304" s="730"/>
      <c r="BKA304" s="730"/>
      <c r="BKB304" s="730"/>
      <c r="BKC304" s="730"/>
      <c r="BKD304" s="730"/>
      <c r="BKE304" s="730"/>
      <c r="BKF304" s="730"/>
      <c r="BKG304" s="730"/>
      <c r="BKH304" s="730"/>
      <c r="BKI304" s="730"/>
      <c r="BKJ304" s="730"/>
      <c r="BKK304" s="730"/>
      <c r="BKL304" s="730"/>
      <c r="BKM304" s="730"/>
      <c r="BKN304" s="730"/>
      <c r="BKO304" s="730"/>
      <c r="BKP304" s="730"/>
      <c r="BKQ304" s="730"/>
      <c r="BKR304" s="730"/>
      <c r="BKS304" s="730"/>
      <c r="BKT304" s="730"/>
      <c r="BKU304" s="730"/>
      <c r="BKV304" s="730"/>
      <c r="BKW304" s="730"/>
      <c r="BKX304" s="730"/>
      <c r="BKY304" s="730"/>
      <c r="BKZ304" s="730"/>
      <c r="BLA304" s="730"/>
      <c r="BLB304" s="730"/>
      <c r="BLC304" s="730"/>
      <c r="BLD304" s="730"/>
      <c r="BLE304" s="730"/>
      <c r="BLF304" s="730"/>
      <c r="BLG304" s="730"/>
      <c r="BLH304" s="730"/>
      <c r="BLI304" s="730"/>
      <c r="BLJ304" s="730"/>
      <c r="BLK304" s="730"/>
      <c r="BLL304" s="730"/>
      <c r="BLM304" s="730"/>
      <c r="BLN304" s="730"/>
      <c r="BLO304" s="730"/>
      <c r="BLP304" s="730"/>
      <c r="BLQ304" s="730"/>
      <c r="BLR304" s="730"/>
      <c r="BLS304" s="730"/>
      <c r="BLT304" s="730"/>
      <c r="BLU304" s="730"/>
      <c r="BLV304" s="730"/>
      <c r="BLW304" s="730"/>
      <c r="BLX304" s="730"/>
      <c r="BLY304" s="730"/>
      <c r="BLZ304" s="730"/>
      <c r="BMA304" s="730"/>
      <c r="BMB304" s="730"/>
      <c r="BMC304" s="730"/>
      <c r="BMD304" s="730"/>
      <c r="BME304" s="730"/>
      <c r="BMF304" s="730"/>
      <c r="BMG304" s="730"/>
      <c r="BMH304" s="730"/>
      <c r="BMI304" s="730"/>
      <c r="BMJ304" s="730"/>
      <c r="BMK304" s="730"/>
      <c r="BML304" s="730"/>
      <c r="BMM304" s="730"/>
      <c r="BMN304" s="730"/>
      <c r="BMO304" s="730"/>
      <c r="BMP304" s="730"/>
      <c r="BMQ304" s="730"/>
      <c r="BMR304" s="730"/>
      <c r="BMS304" s="730"/>
      <c r="BMT304" s="730"/>
      <c r="BMU304" s="730"/>
      <c r="BMV304" s="730"/>
      <c r="BMW304" s="730"/>
      <c r="BMX304" s="730"/>
      <c r="BMY304" s="730"/>
      <c r="BMZ304" s="730"/>
      <c r="BNA304" s="730"/>
      <c r="BNB304" s="730"/>
      <c r="BNC304" s="730"/>
      <c r="BND304" s="730"/>
      <c r="BNE304" s="730"/>
      <c r="BNF304" s="730"/>
      <c r="BNG304" s="730"/>
      <c r="BNH304" s="730"/>
      <c r="BNI304" s="730"/>
      <c r="BNJ304" s="730"/>
      <c r="BNK304" s="730"/>
      <c r="BNL304" s="730"/>
      <c r="BNM304" s="730"/>
      <c r="BNN304" s="730"/>
      <c r="BNO304" s="730"/>
      <c r="BNP304" s="730"/>
      <c r="BNQ304" s="730"/>
      <c r="BNR304" s="730"/>
      <c r="BNS304" s="730"/>
      <c r="BNT304" s="730"/>
      <c r="BNU304" s="730"/>
      <c r="BNV304" s="730"/>
      <c r="BNW304" s="730"/>
      <c r="BNX304" s="730"/>
      <c r="BNY304" s="730"/>
      <c r="BNZ304" s="730"/>
      <c r="BOA304" s="730"/>
      <c r="BOB304" s="730"/>
      <c r="BOC304" s="730"/>
      <c r="BOD304" s="730"/>
      <c r="BOE304" s="730"/>
      <c r="BOF304" s="730"/>
      <c r="BOG304" s="730"/>
      <c r="BOH304" s="730"/>
      <c r="BOI304" s="730"/>
      <c r="BOJ304" s="730"/>
      <c r="BOK304" s="730"/>
      <c r="BOL304" s="730"/>
      <c r="BOM304" s="730"/>
      <c r="BON304" s="730"/>
      <c r="BOO304" s="730"/>
      <c r="BOP304" s="730"/>
      <c r="BOQ304" s="730"/>
      <c r="BOR304" s="730"/>
      <c r="BOS304" s="730"/>
      <c r="BOT304" s="730"/>
      <c r="BOU304" s="730"/>
      <c r="BOV304" s="730"/>
      <c r="BOW304" s="730"/>
      <c r="BOX304" s="730"/>
      <c r="BOY304" s="730"/>
      <c r="BOZ304" s="730"/>
      <c r="BPA304" s="730"/>
      <c r="BPB304" s="730"/>
      <c r="BPC304" s="730"/>
      <c r="BPD304" s="730"/>
      <c r="BPE304" s="730"/>
      <c r="BPF304" s="730"/>
      <c r="BPG304" s="730"/>
      <c r="BPH304" s="730"/>
      <c r="BPI304" s="730"/>
      <c r="BPJ304" s="730"/>
      <c r="BPK304" s="730"/>
      <c r="BPL304" s="730"/>
      <c r="BPM304" s="730"/>
      <c r="BPN304" s="730"/>
      <c r="BPO304" s="730"/>
      <c r="BPP304" s="730"/>
      <c r="BPQ304" s="730"/>
      <c r="BPR304" s="730"/>
      <c r="BPS304" s="730"/>
      <c r="BPT304" s="730"/>
      <c r="BPU304" s="730"/>
      <c r="BPV304" s="730"/>
      <c r="BPW304" s="730"/>
      <c r="BPX304" s="730"/>
      <c r="BPY304" s="730"/>
      <c r="BPZ304" s="730"/>
      <c r="BQA304" s="730"/>
      <c r="BQB304" s="730"/>
      <c r="BQC304" s="730"/>
      <c r="BQD304" s="730"/>
      <c r="BQE304" s="730"/>
      <c r="BQF304" s="730"/>
      <c r="BQG304" s="730"/>
      <c r="BQH304" s="730"/>
      <c r="BQI304" s="730"/>
      <c r="BQJ304" s="730"/>
      <c r="BQK304" s="730"/>
      <c r="BQL304" s="730"/>
      <c r="BQM304" s="730"/>
      <c r="BQN304" s="730"/>
      <c r="BQO304" s="730"/>
      <c r="BQP304" s="730"/>
      <c r="BQQ304" s="730"/>
      <c r="BQR304" s="730"/>
      <c r="BQS304" s="730"/>
      <c r="BQT304" s="730"/>
      <c r="BQU304" s="730"/>
      <c r="BQV304" s="730"/>
      <c r="BQW304" s="730"/>
      <c r="BQX304" s="730"/>
      <c r="BQY304" s="730"/>
      <c r="BQZ304" s="730"/>
      <c r="BRA304" s="730"/>
      <c r="BRB304" s="730"/>
      <c r="BRC304" s="730"/>
      <c r="BRD304" s="730"/>
      <c r="BRE304" s="730"/>
      <c r="BRF304" s="730"/>
      <c r="BRG304" s="730"/>
      <c r="BRH304" s="730"/>
      <c r="BRI304" s="730"/>
      <c r="BRJ304" s="730"/>
      <c r="BRK304" s="730"/>
      <c r="BRL304" s="730"/>
      <c r="BRM304" s="730"/>
      <c r="BRN304" s="730"/>
      <c r="BRO304" s="730"/>
      <c r="BRP304" s="730"/>
      <c r="BRQ304" s="730"/>
      <c r="BRR304" s="730"/>
      <c r="BRS304" s="730"/>
      <c r="BRT304" s="730"/>
      <c r="BRU304" s="730"/>
      <c r="BRV304" s="730"/>
      <c r="BRW304" s="730"/>
      <c r="BRX304" s="730"/>
      <c r="BRY304" s="730"/>
      <c r="BRZ304" s="730"/>
      <c r="BSA304" s="730"/>
      <c r="BSB304" s="730"/>
      <c r="BSC304" s="730"/>
      <c r="BSD304" s="730"/>
      <c r="BSE304" s="730"/>
      <c r="BSF304" s="730"/>
      <c r="BSG304" s="730"/>
      <c r="BSH304" s="730"/>
      <c r="BSI304" s="730"/>
      <c r="BSJ304" s="730"/>
      <c r="BSK304" s="730"/>
      <c r="BSL304" s="730"/>
      <c r="BSM304" s="730"/>
      <c r="BSN304" s="730"/>
      <c r="BSO304" s="730"/>
      <c r="BSP304" s="730"/>
      <c r="BSQ304" s="730"/>
      <c r="BSR304" s="730"/>
      <c r="BSS304" s="730"/>
      <c r="BST304" s="730"/>
      <c r="BSU304" s="730"/>
      <c r="BSV304" s="730"/>
      <c r="BSW304" s="730"/>
      <c r="BSX304" s="730"/>
      <c r="BSY304" s="730"/>
      <c r="BSZ304" s="730"/>
      <c r="BTA304" s="730"/>
      <c r="BTB304" s="730"/>
      <c r="BTC304" s="730"/>
      <c r="BTD304" s="730"/>
      <c r="BTE304" s="730"/>
      <c r="BTF304" s="730"/>
      <c r="BTG304" s="730"/>
      <c r="BTH304" s="730"/>
      <c r="BTI304" s="730"/>
      <c r="BTJ304" s="730"/>
      <c r="BTK304" s="730"/>
      <c r="BTL304" s="730"/>
      <c r="BTM304" s="730"/>
      <c r="BTN304" s="730"/>
      <c r="BTO304" s="730"/>
      <c r="BTP304" s="730"/>
      <c r="BTQ304" s="730"/>
      <c r="BTR304" s="730"/>
      <c r="BTS304" s="730"/>
      <c r="BTT304" s="730"/>
      <c r="BTU304" s="730"/>
      <c r="BTV304" s="730"/>
      <c r="BTW304" s="730"/>
      <c r="BTX304" s="730"/>
      <c r="BTY304" s="730"/>
      <c r="BTZ304" s="730"/>
      <c r="BUA304" s="730"/>
      <c r="BUB304" s="730"/>
      <c r="BUC304" s="730"/>
      <c r="BUD304" s="730"/>
      <c r="BUE304" s="730"/>
      <c r="BUF304" s="730"/>
      <c r="BUG304" s="730"/>
      <c r="BUH304" s="730"/>
      <c r="BUI304" s="730"/>
      <c r="BUJ304" s="730"/>
      <c r="BUK304" s="730"/>
      <c r="BUL304" s="730"/>
      <c r="BUM304" s="730"/>
      <c r="BUN304" s="730"/>
      <c r="BUO304" s="730"/>
      <c r="BUP304" s="730"/>
      <c r="BUQ304" s="730"/>
      <c r="BUR304" s="730"/>
      <c r="BUS304" s="730"/>
      <c r="BUT304" s="730"/>
      <c r="BUU304" s="730"/>
      <c r="BUV304" s="730"/>
      <c r="BUW304" s="730"/>
      <c r="BUX304" s="730"/>
      <c r="BUY304" s="730"/>
      <c r="BUZ304" s="730"/>
      <c r="BVA304" s="730"/>
      <c r="BVB304" s="730"/>
      <c r="BVC304" s="730"/>
      <c r="BVD304" s="730"/>
      <c r="BVE304" s="730"/>
      <c r="BVF304" s="730"/>
      <c r="BVG304" s="730"/>
      <c r="BVH304" s="730"/>
      <c r="BVI304" s="730"/>
      <c r="BVJ304" s="730"/>
      <c r="BVK304" s="730"/>
      <c r="BVL304" s="730"/>
      <c r="BVM304" s="730"/>
      <c r="BVN304" s="730"/>
      <c r="BVO304" s="730"/>
      <c r="BVP304" s="730"/>
      <c r="BVQ304" s="730"/>
      <c r="BVR304" s="730"/>
      <c r="BVS304" s="730"/>
      <c r="BVT304" s="730"/>
      <c r="BVU304" s="730"/>
      <c r="BVV304" s="730"/>
      <c r="BVW304" s="730"/>
      <c r="BVX304" s="730"/>
      <c r="BVY304" s="730"/>
      <c r="BVZ304" s="730"/>
      <c r="BWA304" s="730"/>
      <c r="BWB304" s="730"/>
      <c r="BWC304" s="730"/>
      <c r="BWD304" s="730"/>
      <c r="BWE304" s="730"/>
      <c r="BWF304" s="730"/>
      <c r="BWG304" s="730"/>
      <c r="BWH304" s="730"/>
      <c r="BWI304" s="730"/>
      <c r="BWJ304" s="730"/>
      <c r="BWK304" s="730"/>
      <c r="BWL304" s="730"/>
      <c r="BWM304" s="730"/>
      <c r="BWN304" s="730"/>
      <c r="BWO304" s="730"/>
      <c r="BWP304" s="730"/>
      <c r="BWQ304" s="730"/>
      <c r="BWR304" s="730"/>
      <c r="BWS304" s="730"/>
      <c r="BWT304" s="730"/>
      <c r="BWU304" s="730"/>
      <c r="BWV304" s="730"/>
      <c r="BWW304" s="730"/>
      <c r="BWX304" s="730"/>
      <c r="BWY304" s="730"/>
      <c r="BWZ304" s="730"/>
      <c r="BXA304" s="730"/>
      <c r="BXB304" s="730"/>
      <c r="BXC304" s="730"/>
      <c r="BXD304" s="730"/>
      <c r="BXE304" s="730"/>
      <c r="BXF304" s="730"/>
      <c r="BXG304" s="730"/>
      <c r="BXH304" s="730"/>
      <c r="BXI304" s="730"/>
      <c r="BXJ304" s="730"/>
      <c r="BXK304" s="730"/>
      <c r="BXL304" s="730"/>
      <c r="BXM304" s="730"/>
      <c r="BXN304" s="730"/>
      <c r="BXO304" s="730"/>
      <c r="BXP304" s="730"/>
      <c r="BXQ304" s="730"/>
      <c r="BXR304" s="730"/>
      <c r="BXS304" s="730"/>
      <c r="BXT304" s="730"/>
      <c r="BXU304" s="730"/>
      <c r="BXV304" s="730"/>
      <c r="BXW304" s="730"/>
      <c r="BXX304" s="730"/>
      <c r="BXY304" s="730"/>
      <c r="BXZ304" s="730"/>
      <c r="BYA304" s="730"/>
      <c r="BYB304" s="730"/>
      <c r="BYC304" s="730"/>
      <c r="BYD304" s="730"/>
      <c r="BYE304" s="730"/>
      <c r="BYF304" s="730"/>
      <c r="BYG304" s="730"/>
      <c r="BYH304" s="730"/>
      <c r="BYI304" s="730"/>
      <c r="BYJ304" s="730"/>
      <c r="BYK304" s="730"/>
      <c r="BYL304" s="730"/>
      <c r="BYM304" s="730"/>
      <c r="BYN304" s="730"/>
      <c r="BYO304" s="730"/>
      <c r="BYP304" s="730"/>
      <c r="BYQ304" s="730"/>
      <c r="BYR304" s="730"/>
      <c r="BYS304" s="730"/>
      <c r="BYT304" s="730"/>
      <c r="BYU304" s="730"/>
      <c r="BYV304" s="730"/>
      <c r="BYW304" s="730"/>
      <c r="BYX304" s="730"/>
      <c r="BYY304" s="730"/>
      <c r="BYZ304" s="730"/>
      <c r="BZA304" s="730"/>
      <c r="BZB304" s="730"/>
      <c r="BZC304" s="730"/>
      <c r="BZD304" s="730"/>
      <c r="BZE304" s="730"/>
      <c r="BZF304" s="730"/>
      <c r="BZG304" s="730"/>
      <c r="BZH304" s="730"/>
      <c r="BZI304" s="730"/>
      <c r="BZJ304" s="730"/>
      <c r="BZK304" s="730"/>
      <c r="BZL304" s="730"/>
      <c r="BZM304" s="730"/>
      <c r="BZN304" s="730"/>
      <c r="BZO304" s="730"/>
      <c r="BZP304" s="730"/>
      <c r="BZQ304" s="730"/>
      <c r="BZR304" s="730"/>
      <c r="BZS304" s="730"/>
      <c r="BZT304" s="730"/>
      <c r="BZU304" s="730"/>
      <c r="BZV304" s="730"/>
      <c r="BZW304" s="730"/>
      <c r="BZX304" s="730"/>
      <c r="BZY304" s="730"/>
      <c r="BZZ304" s="730"/>
      <c r="CAA304" s="730"/>
      <c r="CAB304" s="730"/>
      <c r="CAC304" s="730"/>
      <c r="CAD304" s="730"/>
      <c r="CAE304" s="730"/>
      <c r="CAF304" s="730"/>
      <c r="CAG304" s="730"/>
      <c r="CAH304" s="730"/>
      <c r="CAI304" s="730"/>
      <c r="CAJ304" s="730"/>
      <c r="CAK304" s="730"/>
      <c r="CAL304" s="730"/>
      <c r="CAM304" s="730"/>
      <c r="CAN304" s="730"/>
      <c r="CAO304" s="730"/>
      <c r="CAP304" s="730"/>
      <c r="CAQ304" s="730"/>
      <c r="CAR304" s="730"/>
      <c r="CAS304" s="730"/>
      <c r="CAT304" s="730"/>
      <c r="CAU304" s="730"/>
      <c r="CAV304" s="730"/>
      <c r="CAW304" s="730"/>
      <c r="CAX304" s="730"/>
      <c r="CAY304" s="730"/>
      <c r="CAZ304" s="730"/>
      <c r="CBA304" s="730"/>
      <c r="CBB304" s="730"/>
      <c r="CBC304" s="730"/>
      <c r="CBD304" s="730"/>
      <c r="CBE304" s="730"/>
      <c r="CBF304" s="730"/>
      <c r="CBG304" s="730"/>
      <c r="CBH304" s="730"/>
      <c r="CBI304" s="730"/>
      <c r="CBJ304" s="730"/>
      <c r="CBK304" s="730"/>
      <c r="CBL304" s="730"/>
      <c r="CBM304" s="730"/>
      <c r="CBN304" s="730"/>
      <c r="CBO304" s="730"/>
      <c r="CBP304" s="730"/>
      <c r="CBQ304" s="730"/>
      <c r="CBR304" s="730"/>
      <c r="CBS304" s="730"/>
      <c r="CBT304" s="730"/>
      <c r="CBU304" s="730"/>
      <c r="CBV304" s="730"/>
      <c r="CBW304" s="730"/>
      <c r="CBX304" s="730"/>
      <c r="CBY304" s="730"/>
      <c r="CBZ304" s="730"/>
      <c r="CCA304" s="730"/>
      <c r="CCB304" s="730"/>
      <c r="CCC304" s="730"/>
      <c r="CCD304" s="730"/>
      <c r="CCE304" s="730"/>
      <c r="CCF304" s="730"/>
      <c r="CCG304" s="730"/>
      <c r="CCH304" s="730"/>
      <c r="CCI304" s="730"/>
      <c r="CCJ304" s="730"/>
      <c r="CCK304" s="730"/>
      <c r="CCL304" s="730"/>
      <c r="CCM304" s="730"/>
      <c r="CCN304" s="730"/>
      <c r="CCO304" s="730"/>
      <c r="CCP304" s="730"/>
      <c r="CCQ304" s="730"/>
      <c r="CCR304" s="730"/>
      <c r="CCS304" s="730"/>
      <c r="CCT304" s="730"/>
      <c r="CCU304" s="730"/>
      <c r="CCV304" s="730"/>
      <c r="CCW304" s="730"/>
      <c r="CCX304" s="730"/>
      <c r="CCY304" s="730"/>
      <c r="CCZ304" s="730"/>
      <c r="CDA304" s="730"/>
      <c r="CDB304" s="730"/>
      <c r="CDC304" s="730"/>
      <c r="CDD304" s="730"/>
      <c r="CDE304" s="730"/>
      <c r="CDF304" s="730"/>
      <c r="CDG304" s="730"/>
      <c r="CDH304" s="730"/>
      <c r="CDI304" s="730"/>
      <c r="CDJ304" s="730"/>
      <c r="CDK304" s="730"/>
      <c r="CDL304" s="730"/>
      <c r="CDM304" s="730"/>
      <c r="CDN304" s="730"/>
      <c r="CDO304" s="730"/>
      <c r="CDP304" s="730"/>
      <c r="CDQ304" s="730"/>
      <c r="CDR304" s="730"/>
      <c r="CDS304" s="730"/>
      <c r="CDT304" s="730"/>
      <c r="CDU304" s="730"/>
      <c r="CDV304" s="730"/>
      <c r="CDW304" s="730"/>
      <c r="CDX304" s="730"/>
      <c r="CDY304" s="730"/>
      <c r="CDZ304" s="730"/>
      <c r="CEA304" s="730"/>
      <c r="CEB304" s="730"/>
      <c r="CEC304" s="730"/>
      <c r="CED304" s="730"/>
      <c r="CEE304" s="730"/>
      <c r="CEF304" s="730"/>
      <c r="CEG304" s="730"/>
      <c r="CEH304" s="730"/>
      <c r="CEI304" s="730"/>
      <c r="CEJ304" s="730"/>
      <c r="CEK304" s="730"/>
      <c r="CEL304" s="730"/>
      <c r="CEM304" s="730"/>
      <c r="CEN304" s="730"/>
      <c r="CEO304" s="730"/>
      <c r="CEP304" s="730"/>
      <c r="CEQ304" s="730"/>
      <c r="CER304" s="730"/>
      <c r="CES304" s="730"/>
      <c r="CET304" s="730"/>
      <c r="CEU304" s="730"/>
      <c r="CEV304" s="730"/>
      <c r="CEW304" s="730"/>
      <c r="CEX304" s="730"/>
      <c r="CEY304" s="730"/>
      <c r="CEZ304" s="730"/>
      <c r="CFA304" s="730"/>
      <c r="CFB304" s="730"/>
      <c r="CFC304" s="730"/>
      <c r="CFD304" s="730"/>
      <c r="CFE304" s="730"/>
      <c r="CFF304" s="730"/>
      <c r="CFG304" s="730"/>
      <c r="CFH304" s="730"/>
      <c r="CFI304" s="730"/>
      <c r="CFJ304" s="730"/>
      <c r="CFK304" s="730"/>
      <c r="CFL304" s="730"/>
      <c r="CFM304" s="730"/>
      <c r="CFN304" s="730"/>
      <c r="CFO304" s="730"/>
      <c r="CFP304" s="730"/>
      <c r="CFQ304" s="730"/>
      <c r="CFR304" s="730"/>
      <c r="CFS304" s="730"/>
      <c r="CFT304" s="730"/>
      <c r="CFU304" s="730"/>
      <c r="CFV304" s="730"/>
      <c r="CFW304" s="730"/>
      <c r="CFX304" s="730"/>
      <c r="CFY304" s="730"/>
      <c r="CFZ304" s="730"/>
      <c r="CGA304" s="730"/>
      <c r="CGB304" s="730"/>
      <c r="CGC304" s="730"/>
      <c r="CGD304" s="730"/>
      <c r="CGE304" s="730"/>
      <c r="CGF304" s="730"/>
      <c r="CGG304" s="730"/>
      <c r="CGH304" s="730"/>
      <c r="CGI304" s="730"/>
      <c r="CGJ304" s="730"/>
      <c r="CGK304" s="730"/>
      <c r="CGL304" s="730"/>
      <c r="CGM304" s="730"/>
      <c r="CGN304" s="730"/>
      <c r="CGO304" s="730"/>
      <c r="CGP304" s="730"/>
      <c r="CGQ304" s="730"/>
      <c r="CGR304" s="730"/>
      <c r="CGS304" s="730"/>
      <c r="CGT304" s="730"/>
      <c r="CGU304" s="730"/>
      <c r="CGV304" s="730"/>
      <c r="CGW304" s="730"/>
      <c r="CGX304" s="730"/>
      <c r="CGY304" s="730"/>
      <c r="CGZ304" s="730"/>
      <c r="CHA304" s="730"/>
      <c r="CHB304" s="730"/>
      <c r="CHC304" s="730"/>
      <c r="CHD304" s="730"/>
      <c r="CHE304" s="730"/>
      <c r="CHF304" s="730"/>
      <c r="CHG304" s="730"/>
      <c r="CHH304" s="730"/>
      <c r="CHI304" s="730"/>
      <c r="CHJ304" s="730"/>
      <c r="CHK304" s="730"/>
      <c r="CHL304" s="730"/>
      <c r="CHM304" s="730"/>
      <c r="CHN304" s="730"/>
      <c r="CHO304" s="730"/>
      <c r="CHP304" s="730"/>
      <c r="CHQ304" s="730"/>
      <c r="CHR304" s="730"/>
      <c r="CHS304" s="730"/>
      <c r="CHT304" s="730"/>
      <c r="CHU304" s="730"/>
      <c r="CHV304" s="730"/>
      <c r="CHW304" s="730"/>
      <c r="CHX304" s="730"/>
      <c r="CHY304" s="730"/>
      <c r="CHZ304" s="730"/>
      <c r="CIA304" s="730"/>
      <c r="CIB304" s="730"/>
      <c r="CIC304" s="730"/>
      <c r="CID304" s="730"/>
      <c r="CIE304" s="730"/>
      <c r="CIF304" s="730"/>
      <c r="CIG304" s="730"/>
      <c r="CIH304" s="730"/>
      <c r="CII304" s="730"/>
      <c r="CIJ304" s="730"/>
      <c r="CIK304" s="730"/>
      <c r="CIL304" s="730"/>
      <c r="CIM304" s="730"/>
      <c r="CIN304" s="730"/>
      <c r="CIO304" s="730"/>
      <c r="CIP304" s="730"/>
      <c r="CIQ304" s="730"/>
      <c r="CIR304" s="730"/>
      <c r="CIS304" s="730"/>
      <c r="CIT304" s="730"/>
      <c r="CIU304" s="730"/>
      <c r="CIV304" s="730"/>
      <c r="CIW304" s="730"/>
      <c r="CIX304" s="730"/>
      <c r="CIY304" s="730"/>
      <c r="CIZ304" s="730"/>
      <c r="CJA304" s="730"/>
      <c r="CJB304" s="730"/>
      <c r="CJC304" s="730"/>
      <c r="CJD304" s="730"/>
      <c r="CJE304" s="730"/>
      <c r="CJF304" s="730"/>
      <c r="CJG304" s="730"/>
      <c r="CJH304" s="730"/>
      <c r="CJI304" s="730"/>
      <c r="CJJ304" s="730"/>
      <c r="CJK304" s="730"/>
      <c r="CJL304" s="730"/>
      <c r="CJM304" s="730"/>
      <c r="CJN304" s="730"/>
      <c r="CJO304" s="730"/>
      <c r="CJP304" s="730"/>
      <c r="CJQ304" s="730"/>
      <c r="CJR304" s="730"/>
      <c r="CJS304" s="730"/>
      <c r="CJT304" s="730"/>
      <c r="CJU304" s="730"/>
      <c r="CJV304" s="730"/>
      <c r="CJW304" s="730"/>
      <c r="CJX304" s="730"/>
      <c r="CJY304" s="730"/>
      <c r="CJZ304" s="730"/>
      <c r="CKA304" s="730"/>
      <c r="CKB304" s="730"/>
      <c r="CKC304" s="730"/>
      <c r="CKD304" s="730"/>
      <c r="CKE304" s="730"/>
      <c r="CKF304" s="730"/>
      <c r="CKG304" s="730"/>
      <c r="CKH304" s="730"/>
      <c r="CKI304" s="730"/>
      <c r="CKJ304" s="730"/>
      <c r="CKK304" s="730"/>
      <c r="CKL304" s="730"/>
      <c r="CKM304" s="730"/>
      <c r="CKN304" s="730"/>
      <c r="CKO304" s="730"/>
      <c r="CKP304" s="730"/>
      <c r="CKQ304" s="730"/>
      <c r="CKR304" s="730"/>
      <c r="CKS304" s="730"/>
      <c r="CKT304" s="730"/>
      <c r="CKU304" s="730"/>
      <c r="CKV304" s="730"/>
      <c r="CKW304" s="730"/>
      <c r="CKX304" s="730"/>
      <c r="CKY304" s="730"/>
      <c r="CKZ304" s="730"/>
      <c r="CLA304" s="730"/>
      <c r="CLB304" s="730"/>
      <c r="CLC304" s="730"/>
      <c r="CLD304" s="730"/>
      <c r="CLE304" s="730"/>
      <c r="CLF304" s="730"/>
      <c r="CLG304" s="730"/>
      <c r="CLH304" s="730"/>
      <c r="CLI304" s="730"/>
      <c r="CLJ304" s="730"/>
      <c r="CLK304" s="730"/>
      <c r="CLL304" s="730"/>
      <c r="CLM304" s="730"/>
      <c r="CLN304" s="730"/>
      <c r="CLO304" s="730"/>
      <c r="CLP304" s="730"/>
      <c r="CLQ304" s="730"/>
      <c r="CLR304" s="730"/>
      <c r="CLS304" s="730"/>
      <c r="CLT304" s="730"/>
      <c r="CLU304" s="730"/>
      <c r="CLV304" s="730"/>
      <c r="CLW304" s="730"/>
      <c r="CLX304" s="730"/>
      <c r="CLY304" s="730"/>
      <c r="CLZ304" s="730"/>
      <c r="CMA304" s="730"/>
      <c r="CMB304" s="730"/>
      <c r="CMC304" s="730"/>
      <c r="CMD304" s="730"/>
      <c r="CME304" s="730"/>
      <c r="CMF304" s="730"/>
      <c r="CMG304" s="730"/>
      <c r="CMH304" s="730"/>
      <c r="CMI304" s="730"/>
      <c r="CMJ304" s="730"/>
      <c r="CMK304" s="730"/>
      <c r="CML304" s="730"/>
      <c r="CMM304" s="730"/>
      <c r="CMN304" s="730"/>
      <c r="CMO304" s="730"/>
      <c r="CMP304" s="730"/>
      <c r="CMQ304" s="730"/>
      <c r="CMR304" s="730"/>
      <c r="CMS304" s="730"/>
      <c r="CMT304" s="730"/>
      <c r="CMU304" s="730"/>
      <c r="CMV304" s="730"/>
      <c r="CMW304" s="730"/>
      <c r="CMX304" s="730"/>
      <c r="CMY304" s="730"/>
      <c r="CMZ304" s="730"/>
      <c r="CNA304" s="730"/>
      <c r="CNB304" s="730"/>
      <c r="CNC304" s="730"/>
      <c r="CND304" s="730"/>
      <c r="CNE304" s="730"/>
      <c r="CNF304" s="730"/>
      <c r="CNG304" s="730"/>
      <c r="CNH304" s="730"/>
      <c r="CNI304" s="730"/>
      <c r="CNJ304" s="730"/>
      <c r="CNK304" s="730"/>
      <c r="CNL304" s="730"/>
      <c r="CNM304" s="730"/>
      <c r="CNN304" s="730"/>
      <c r="CNO304" s="730"/>
      <c r="CNP304" s="730"/>
      <c r="CNQ304" s="730"/>
      <c r="CNR304" s="730"/>
      <c r="CNS304" s="730"/>
      <c r="CNT304" s="730"/>
      <c r="CNU304" s="730"/>
      <c r="CNV304" s="730"/>
      <c r="CNW304" s="730"/>
      <c r="CNX304" s="730"/>
      <c r="CNY304" s="730"/>
      <c r="CNZ304" s="730"/>
      <c r="COA304" s="730"/>
      <c r="COB304" s="730"/>
      <c r="COC304" s="730"/>
      <c r="COD304" s="730"/>
      <c r="COE304" s="730"/>
      <c r="COF304" s="730"/>
      <c r="COG304" s="730"/>
      <c r="COH304" s="730"/>
      <c r="COI304" s="730"/>
      <c r="COJ304" s="730"/>
      <c r="COK304" s="730"/>
      <c r="COL304" s="730"/>
      <c r="COM304" s="730"/>
      <c r="CON304" s="730"/>
      <c r="COO304" s="730"/>
      <c r="COP304" s="730"/>
      <c r="COQ304" s="730"/>
      <c r="COR304" s="730"/>
      <c r="COS304" s="730"/>
      <c r="COT304" s="730"/>
      <c r="COU304" s="730"/>
      <c r="COV304" s="730"/>
      <c r="COW304" s="730"/>
      <c r="COX304" s="730"/>
      <c r="COY304" s="730"/>
      <c r="COZ304" s="730"/>
      <c r="CPA304" s="730"/>
      <c r="CPB304" s="730"/>
      <c r="CPC304" s="730"/>
      <c r="CPD304" s="730"/>
      <c r="CPE304" s="730"/>
      <c r="CPF304" s="730"/>
      <c r="CPG304" s="730"/>
      <c r="CPH304" s="730"/>
      <c r="CPI304" s="730"/>
      <c r="CPJ304" s="730"/>
      <c r="CPK304" s="730"/>
      <c r="CPL304" s="730"/>
      <c r="CPM304" s="730"/>
      <c r="CPN304" s="730"/>
      <c r="CPO304" s="730"/>
      <c r="CPP304" s="730"/>
      <c r="CPQ304" s="730"/>
      <c r="CPR304" s="730"/>
      <c r="CPS304" s="730"/>
      <c r="CPT304" s="730"/>
      <c r="CPU304" s="730"/>
      <c r="CPV304" s="730"/>
      <c r="CPW304" s="730"/>
      <c r="CPX304" s="730"/>
      <c r="CPY304" s="730"/>
      <c r="CPZ304" s="730"/>
      <c r="CQA304" s="730"/>
      <c r="CQB304" s="730"/>
      <c r="CQC304" s="730"/>
      <c r="CQD304" s="730"/>
      <c r="CQE304" s="730"/>
      <c r="CQF304" s="730"/>
      <c r="CQG304" s="730"/>
      <c r="CQH304" s="730"/>
      <c r="CQI304" s="730"/>
      <c r="CQJ304" s="730"/>
      <c r="CQK304" s="730"/>
      <c r="CQL304" s="730"/>
      <c r="CQM304" s="730"/>
      <c r="CQN304" s="730"/>
      <c r="CQO304" s="730"/>
      <c r="CQP304" s="730"/>
      <c r="CQQ304" s="730"/>
      <c r="CQR304" s="730"/>
      <c r="CQS304" s="730"/>
      <c r="CQT304" s="730"/>
      <c r="CQU304" s="730"/>
      <c r="CQV304" s="730"/>
      <c r="CQW304" s="730"/>
      <c r="CQX304" s="730"/>
      <c r="CQY304" s="730"/>
      <c r="CQZ304" s="730"/>
      <c r="CRA304" s="730"/>
      <c r="CRB304" s="730"/>
      <c r="CRC304" s="730"/>
      <c r="CRD304" s="730"/>
      <c r="CRE304" s="730"/>
      <c r="CRF304" s="730"/>
      <c r="CRG304" s="730"/>
      <c r="CRH304" s="730"/>
      <c r="CRI304" s="730"/>
      <c r="CRJ304" s="730"/>
      <c r="CRK304" s="730"/>
      <c r="CRL304" s="730"/>
      <c r="CRM304" s="730"/>
      <c r="CRN304" s="730"/>
      <c r="CRO304" s="730"/>
      <c r="CRP304" s="730"/>
      <c r="CRQ304" s="730"/>
      <c r="CRR304" s="730"/>
      <c r="CRS304" s="730"/>
      <c r="CRT304" s="730"/>
      <c r="CRU304" s="730"/>
      <c r="CRV304" s="730"/>
      <c r="CRW304" s="730"/>
      <c r="CRX304" s="730"/>
      <c r="CRY304" s="730"/>
      <c r="CRZ304" s="730"/>
      <c r="CSA304" s="730"/>
      <c r="CSB304" s="730"/>
      <c r="CSC304" s="730"/>
      <c r="CSD304" s="730"/>
      <c r="CSE304" s="730"/>
      <c r="CSF304" s="730"/>
      <c r="CSG304" s="730"/>
      <c r="CSH304" s="730"/>
      <c r="CSI304" s="730"/>
      <c r="CSJ304" s="730"/>
      <c r="CSK304" s="730"/>
      <c r="CSL304" s="730"/>
      <c r="CSM304" s="730"/>
      <c r="CSN304" s="730"/>
      <c r="CSO304" s="730"/>
      <c r="CSP304" s="730"/>
      <c r="CSQ304" s="730"/>
      <c r="CSR304" s="730"/>
      <c r="CSS304" s="730"/>
      <c r="CST304" s="730"/>
      <c r="CSU304" s="730"/>
      <c r="CSV304" s="730"/>
      <c r="CSW304" s="730"/>
      <c r="CSX304" s="730"/>
      <c r="CSY304" s="730"/>
      <c r="CSZ304" s="730"/>
      <c r="CTA304" s="730"/>
      <c r="CTB304" s="730"/>
      <c r="CTC304" s="730"/>
      <c r="CTD304" s="730"/>
      <c r="CTE304" s="730"/>
      <c r="CTF304" s="730"/>
      <c r="CTG304" s="730"/>
      <c r="CTH304" s="730"/>
      <c r="CTI304" s="730"/>
      <c r="CTJ304" s="730"/>
      <c r="CTK304" s="730"/>
      <c r="CTL304" s="730"/>
      <c r="CTM304" s="730"/>
      <c r="CTN304" s="730"/>
      <c r="CTO304" s="730"/>
      <c r="CTP304" s="730"/>
      <c r="CTQ304" s="730"/>
      <c r="CTR304" s="730"/>
      <c r="CTS304" s="730"/>
      <c r="CTT304" s="730"/>
      <c r="CTU304" s="730"/>
      <c r="CTV304" s="730"/>
      <c r="CTW304" s="730"/>
      <c r="CTX304" s="730"/>
      <c r="CTY304" s="730"/>
      <c r="CTZ304" s="730"/>
      <c r="CUA304" s="730"/>
      <c r="CUB304" s="730"/>
      <c r="CUC304" s="730"/>
      <c r="CUD304" s="730"/>
      <c r="CUE304" s="730"/>
      <c r="CUF304" s="730"/>
      <c r="CUG304" s="730"/>
      <c r="CUH304" s="730"/>
      <c r="CUI304" s="730"/>
      <c r="CUJ304" s="730"/>
      <c r="CUK304" s="730"/>
      <c r="CUL304" s="730"/>
      <c r="CUM304" s="730"/>
      <c r="CUN304" s="730"/>
      <c r="CUO304" s="730"/>
      <c r="CUP304" s="730"/>
      <c r="CUQ304" s="730"/>
      <c r="CUR304" s="730"/>
      <c r="CUS304" s="730"/>
      <c r="CUT304" s="730"/>
      <c r="CUU304" s="730"/>
      <c r="CUV304" s="730"/>
      <c r="CUW304" s="730"/>
      <c r="CUX304" s="730"/>
      <c r="CUY304" s="730"/>
      <c r="CUZ304" s="730"/>
      <c r="CVA304" s="730"/>
      <c r="CVB304" s="730"/>
      <c r="CVC304" s="730"/>
      <c r="CVD304" s="730"/>
      <c r="CVE304" s="730"/>
      <c r="CVF304" s="730"/>
      <c r="CVG304" s="730"/>
      <c r="CVH304" s="730"/>
      <c r="CVI304" s="730"/>
      <c r="CVJ304" s="730"/>
      <c r="CVK304" s="730"/>
      <c r="CVL304" s="730"/>
      <c r="CVM304" s="730"/>
      <c r="CVN304" s="730"/>
      <c r="CVO304" s="730"/>
      <c r="CVP304" s="730"/>
      <c r="CVQ304" s="730"/>
      <c r="CVR304" s="730"/>
      <c r="CVS304" s="730"/>
      <c r="CVT304" s="730"/>
      <c r="CVU304" s="730"/>
      <c r="CVV304" s="730"/>
      <c r="CVW304" s="730"/>
      <c r="CVX304" s="730"/>
      <c r="CVY304" s="730"/>
      <c r="CVZ304" s="730"/>
      <c r="CWA304" s="730"/>
      <c r="CWB304" s="730"/>
      <c r="CWC304" s="730"/>
      <c r="CWD304" s="730"/>
      <c r="CWE304" s="730"/>
      <c r="CWF304" s="730"/>
      <c r="CWG304" s="730"/>
      <c r="CWH304" s="730"/>
      <c r="CWI304" s="730"/>
      <c r="CWJ304" s="730"/>
      <c r="CWK304" s="730"/>
      <c r="CWL304" s="730"/>
      <c r="CWM304" s="730"/>
      <c r="CWN304" s="730"/>
      <c r="CWO304" s="730"/>
      <c r="CWP304" s="730"/>
      <c r="CWQ304" s="730"/>
      <c r="CWR304" s="730"/>
      <c r="CWS304" s="730"/>
      <c r="CWT304" s="730"/>
      <c r="CWU304" s="730"/>
      <c r="CWV304" s="730"/>
      <c r="CWW304" s="730"/>
      <c r="CWX304" s="730"/>
      <c r="CWY304" s="730"/>
      <c r="CWZ304" s="730"/>
      <c r="CXA304" s="730"/>
      <c r="CXB304" s="730"/>
      <c r="CXC304" s="730"/>
      <c r="CXD304" s="730"/>
      <c r="CXE304" s="730"/>
      <c r="CXF304" s="730"/>
      <c r="CXG304" s="730"/>
      <c r="CXH304" s="730"/>
      <c r="CXI304" s="730"/>
      <c r="CXJ304" s="730"/>
      <c r="CXK304" s="730"/>
      <c r="CXL304" s="730"/>
      <c r="CXM304" s="730"/>
      <c r="CXN304" s="730"/>
      <c r="CXO304" s="730"/>
      <c r="CXP304" s="730"/>
      <c r="CXQ304" s="730"/>
      <c r="CXR304" s="730"/>
      <c r="CXS304" s="730"/>
      <c r="CXT304" s="730"/>
      <c r="CXU304" s="730"/>
      <c r="CXV304" s="730"/>
      <c r="CXW304" s="730"/>
      <c r="CXX304" s="730"/>
      <c r="CXY304" s="730"/>
      <c r="CXZ304" s="730"/>
      <c r="CYA304" s="730"/>
      <c r="CYB304" s="730"/>
      <c r="CYC304" s="730"/>
      <c r="CYD304" s="730"/>
      <c r="CYE304" s="730"/>
      <c r="CYF304" s="730"/>
      <c r="CYG304" s="730"/>
      <c r="CYH304" s="730"/>
      <c r="CYI304" s="730"/>
      <c r="CYJ304" s="730"/>
      <c r="CYK304" s="730"/>
      <c r="CYL304" s="730"/>
      <c r="CYM304" s="730"/>
      <c r="CYN304" s="730"/>
      <c r="CYO304" s="730"/>
      <c r="CYP304" s="730"/>
      <c r="CYQ304" s="730"/>
      <c r="CYR304" s="730"/>
      <c r="CYS304" s="730"/>
      <c r="CYT304" s="730"/>
      <c r="CYU304" s="730"/>
      <c r="CYV304" s="730"/>
      <c r="CYW304" s="730"/>
      <c r="CYX304" s="730"/>
      <c r="CYY304" s="730"/>
      <c r="CYZ304" s="730"/>
      <c r="CZA304" s="730"/>
      <c r="CZB304" s="730"/>
      <c r="CZC304" s="730"/>
      <c r="CZD304" s="730"/>
      <c r="CZE304" s="730"/>
      <c r="CZF304" s="730"/>
      <c r="CZG304" s="730"/>
      <c r="CZH304" s="730"/>
      <c r="CZI304" s="730"/>
      <c r="CZJ304" s="730"/>
      <c r="CZK304" s="730"/>
      <c r="CZL304" s="730"/>
      <c r="CZM304" s="730"/>
      <c r="CZN304" s="730"/>
      <c r="CZO304" s="730"/>
      <c r="CZP304" s="730"/>
      <c r="CZQ304" s="730"/>
      <c r="CZR304" s="730"/>
      <c r="CZS304" s="730"/>
      <c r="CZT304" s="730"/>
      <c r="CZU304" s="730"/>
      <c r="CZV304" s="730"/>
      <c r="CZW304" s="730"/>
      <c r="CZX304" s="730"/>
      <c r="CZY304" s="730"/>
      <c r="CZZ304" s="730"/>
      <c r="DAA304" s="730"/>
      <c r="DAB304" s="730"/>
      <c r="DAC304" s="730"/>
      <c r="DAD304" s="730"/>
      <c r="DAE304" s="730"/>
      <c r="DAF304" s="730"/>
      <c r="DAG304" s="730"/>
      <c r="DAH304" s="730"/>
      <c r="DAI304" s="730"/>
      <c r="DAJ304" s="730"/>
      <c r="DAK304" s="730"/>
      <c r="DAL304" s="730"/>
      <c r="DAM304" s="730"/>
      <c r="DAN304" s="730"/>
      <c r="DAO304" s="730"/>
      <c r="DAP304" s="730"/>
      <c r="DAQ304" s="730"/>
      <c r="DAR304" s="730"/>
      <c r="DAS304" s="730"/>
      <c r="DAT304" s="730"/>
      <c r="DAU304" s="730"/>
      <c r="DAV304" s="730"/>
      <c r="DAW304" s="730"/>
      <c r="DAX304" s="730"/>
      <c r="DAY304" s="730"/>
      <c r="DAZ304" s="730"/>
      <c r="DBA304" s="730"/>
      <c r="DBB304" s="730"/>
      <c r="DBC304" s="730"/>
      <c r="DBD304" s="730"/>
      <c r="DBE304" s="730"/>
      <c r="DBF304" s="730"/>
      <c r="DBG304" s="730"/>
      <c r="DBH304" s="730"/>
      <c r="DBI304" s="730"/>
      <c r="DBJ304" s="730"/>
      <c r="DBK304" s="730"/>
      <c r="DBL304" s="730"/>
      <c r="DBM304" s="730"/>
      <c r="DBN304" s="730"/>
      <c r="DBO304" s="730"/>
      <c r="DBP304" s="730"/>
      <c r="DBQ304" s="730"/>
      <c r="DBR304" s="730"/>
      <c r="DBS304" s="730"/>
      <c r="DBT304" s="730"/>
      <c r="DBU304" s="730"/>
      <c r="DBV304" s="730"/>
      <c r="DBW304" s="730"/>
      <c r="DBX304" s="730"/>
      <c r="DBY304" s="730"/>
      <c r="DBZ304" s="730"/>
      <c r="DCA304" s="730"/>
      <c r="DCB304" s="730"/>
      <c r="DCC304" s="730"/>
      <c r="DCD304" s="730"/>
      <c r="DCE304" s="730"/>
      <c r="DCF304" s="730"/>
      <c r="DCG304" s="730"/>
      <c r="DCH304" s="730"/>
      <c r="DCI304" s="730"/>
      <c r="DCJ304" s="730"/>
      <c r="DCK304" s="730"/>
      <c r="DCL304" s="730"/>
      <c r="DCM304" s="730"/>
      <c r="DCN304" s="730"/>
      <c r="DCO304" s="730"/>
      <c r="DCP304" s="730"/>
      <c r="DCQ304" s="730"/>
      <c r="DCR304" s="730"/>
      <c r="DCS304" s="730"/>
      <c r="DCT304" s="730"/>
      <c r="DCU304" s="730"/>
      <c r="DCV304" s="730"/>
      <c r="DCW304" s="730"/>
      <c r="DCX304" s="730"/>
      <c r="DCY304" s="730"/>
      <c r="DCZ304" s="730"/>
      <c r="DDA304" s="730"/>
      <c r="DDB304" s="730"/>
      <c r="DDC304" s="730"/>
      <c r="DDD304" s="730"/>
      <c r="DDE304" s="730"/>
      <c r="DDF304" s="730"/>
      <c r="DDG304" s="730"/>
      <c r="DDH304" s="730"/>
      <c r="DDI304" s="730"/>
      <c r="DDJ304" s="730"/>
      <c r="DDK304" s="730"/>
      <c r="DDL304" s="730"/>
      <c r="DDM304" s="730"/>
      <c r="DDN304" s="730"/>
      <c r="DDO304" s="730"/>
      <c r="DDP304" s="730"/>
      <c r="DDQ304" s="730"/>
      <c r="DDR304" s="730"/>
      <c r="DDS304" s="730"/>
      <c r="DDT304" s="730"/>
      <c r="DDU304" s="730"/>
      <c r="DDV304" s="730"/>
      <c r="DDW304" s="730"/>
      <c r="DDX304" s="730"/>
      <c r="DDY304" s="730"/>
      <c r="DDZ304" s="730"/>
      <c r="DEA304" s="730"/>
      <c r="DEB304" s="730"/>
      <c r="DEC304" s="730"/>
      <c r="DED304" s="730"/>
      <c r="DEE304" s="730"/>
      <c r="DEF304" s="730"/>
      <c r="DEG304" s="730"/>
      <c r="DEH304" s="730"/>
      <c r="DEI304" s="730"/>
      <c r="DEJ304" s="730"/>
      <c r="DEK304" s="730"/>
      <c r="DEL304" s="730"/>
      <c r="DEM304" s="730"/>
      <c r="DEN304" s="730"/>
      <c r="DEO304" s="730"/>
      <c r="DEP304" s="730"/>
      <c r="DEQ304" s="730"/>
      <c r="DER304" s="730"/>
      <c r="DES304" s="730"/>
      <c r="DET304" s="730"/>
      <c r="DEU304" s="730"/>
      <c r="DEV304" s="730"/>
      <c r="DEW304" s="730"/>
      <c r="DEX304" s="730"/>
      <c r="DEY304" s="730"/>
      <c r="DEZ304" s="730"/>
      <c r="DFA304" s="730"/>
      <c r="DFB304" s="730"/>
      <c r="DFC304" s="730"/>
      <c r="DFD304" s="730"/>
      <c r="DFE304" s="730"/>
      <c r="DFF304" s="730"/>
      <c r="DFG304" s="730"/>
      <c r="DFH304" s="730"/>
      <c r="DFI304" s="730"/>
      <c r="DFJ304" s="730"/>
      <c r="DFK304" s="730"/>
      <c r="DFL304" s="730"/>
      <c r="DFM304" s="730"/>
      <c r="DFN304" s="730"/>
      <c r="DFO304" s="730"/>
      <c r="DFP304" s="730"/>
      <c r="DFQ304" s="730"/>
      <c r="DFR304" s="730"/>
      <c r="DFS304" s="730"/>
      <c r="DFT304" s="730"/>
      <c r="DFU304" s="730"/>
      <c r="DFV304" s="730"/>
      <c r="DFW304" s="730"/>
      <c r="DFX304" s="730"/>
      <c r="DFY304" s="730"/>
      <c r="DFZ304" s="730"/>
      <c r="DGA304" s="730"/>
      <c r="DGB304" s="730"/>
      <c r="DGC304" s="730"/>
      <c r="DGD304" s="730"/>
      <c r="DGE304" s="730"/>
      <c r="DGF304" s="730"/>
      <c r="DGG304" s="730"/>
      <c r="DGH304" s="730"/>
      <c r="DGI304" s="730"/>
      <c r="DGJ304" s="730"/>
      <c r="DGK304" s="730"/>
      <c r="DGL304" s="730"/>
      <c r="DGM304" s="730"/>
      <c r="DGN304" s="730"/>
      <c r="DGO304" s="730"/>
      <c r="DGP304" s="730"/>
      <c r="DGQ304" s="730"/>
      <c r="DGR304" s="730"/>
      <c r="DGS304" s="730"/>
      <c r="DGT304" s="730"/>
      <c r="DGU304" s="730"/>
      <c r="DGV304" s="730"/>
      <c r="DGW304" s="730"/>
      <c r="DGX304" s="730"/>
      <c r="DGY304" s="730"/>
      <c r="DGZ304" s="730"/>
      <c r="DHA304" s="730"/>
      <c r="DHB304" s="730"/>
      <c r="DHC304" s="730"/>
      <c r="DHD304" s="730"/>
      <c r="DHE304" s="730"/>
      <c r="DHF304" s="730"/>
      <c r="DHG304" s="730"/>
      <c r="DHH304" s="730"/>
      <c r="DHI304" s="730"/>
      <c r="DHJ304" s="730"/>
      <c r="DHK304" s="730"/>
      <c r="DHL304" s="730"/>
      <c r="DHM304" s="730"/>
      <c r="DHN304" s="730"/>
      <c r="DHO304" s="730"/>
      <c r="DHP304" s="730"/>
      <c r="DHQ304" s="730"/>
      <c r="DHR304" s="730"/>
      <c r="DHS304" s="730"/>
      <c r="DHT304" s="730"/>
      <c r="DHU304" s="730"/>
      <c r="DHV304" s="730"/>
      <c r="DHW304" s="730"/>
      <c r="DHX304" s="730"/>
      <c r="DHY304" s="730"/>
      <c r="DHZ304" s="730"/>
      <c r="DIA304" s="730"/>
      <c r="DIB304" s="730"/>
      <c r="DIC304" s="730"/>
      <c r="DID304" s="730"/>
      <c r="DIE304" s="730"/>
      <c r="DIF304" s="730"/>
      <c r="DIG304" s="730"/>
      <c r="DIH304" s="730"/>
      <c r="DII304" s="730"/>
      <c r="DIJ304" s="730"/>
      <c r="DIK304" s="730"/>
      <c r="DIL304" s="730"/>
      <c r="DIM304" s="730"/>
      <c r="DIN304" s="730"/>
      <c r="DIO304" s="730"/>
      <c r="DIP304" s="730"/>
      <c r="DIQ304" s="730"/>
      <c r="DIR304" s="730"/>
      <c r="DIS304" s="730"/>
      <c r="DIT304" s="730"/>
      <c r="DIU304" s="730"/>
      <c r="DIV304" s="730"/>
      <c r="DIW304" s="730"/>
      <c r="DIX304" s="730"/>
      <c r="DIY304" s="730"/>
      <c r="DIZ304" s="730"/>
      <c r="DJA304" s="730"/>
      <c r="DJB304" s="730"/>
      <c r="DJC304" s="730"/>
      <c r="DJD304" s="730"/>
      <c r="DJE304" s="730"/>
      <c r="DJF304" s="730"/>
      <c r="DJG304" s="730"/>
      <c r="DJH304" s="730"/>
      <c r="DJI304" s="730"/>
      <c r="DJJ304" s="730"/>
      <c r="DJK304" s="730"/>
      <c r="DJL304" s="730"/>
      <c r="DJM304" s="730"/>
      <c r="DJN304" s="730"/>
      <c r="DJO304" s="730"/>
      <c r="DJP304" s="730"/>
      <c r="DJQ304" s="730"/>
      <c r="DJR304" s="730"/>
      <c r="DJS304" s="730"/>
      <c r="DJT304" s="730"/>
      <c r="DJU304" s="730"/>
      <c r="DJV304" s="730"/>
      <c r="DJW304" s="730"/>
      <c r="DJX304" s="730"/>
      <c r="DJY304" s="730"/>
      <c r="DJZ304" s="730"/>
      <c r="DKA304" s="730"/>
      <c r="DKB304" s="730"/>
      <c r="DKC304" s="730"/>
      <c r="DKD304" s="730"/>
      <c r="DKE304" s="730"/>
      <c r="DKF304" s="730"/>
      <c r="DKG304" s="730"/>
      <c r="DKH304" s="730"/>
      <c r="DKI304" s="730"/>
      <c r="DKJ304" s="730"/>
      <c r="DKK304" s="730"/>
      <c r="DKL304" s="730"/>
      <c r="DKM304" s="730"/>
      <c r="DKN304" s="730"/>
      <c r="DKO304" s="730"/>
      <c r="DKP304" s="730"/>
      <c r="DKQ304" s="730"/>
      <c r="DKR304" s="730"/>
      <c r="DKS304" s="730"/>
      <c r="DKT304" s="730"/>
      <c r="DKU304" s="730"/>
      <c r="DKV304" s="730"/>
      <c r="DKW304" s="730"/>
      <c r="DKX304" s="730"/>
      <c r="DKY304" s="730"/>
      <c r="DKZ304" s="730"/>
      <c r="DLA304" s="730"/>
      <c r="DLB304" s="730"/>
      <c r="DLC304" s="730"/>
      <c r="DLD304" s="730"/>
      <c r="DLE304" s="730"/>
      <c r="DLF304" s="730"/>
      <c r="DLG304" s="730"/>
      <c r="DLH304" s="730"/>
      <c r="DLI304" s="730"/>
      <c r="DLJ304" s="730"/>
      <c r="DLK304" s="730"/>
      <c r="DLL304" s="730"/>
      <c r="DLM304" s="730"/>
      <c r="DLN304" s="730"/>
      <c r="DLO304" s="730"/>
      <c r="DLP304" s="730"/>
      <c r="DLQ304" s="730"/>
      <c r="DLR304" s="730"/>
      <c r="DLS304" s="730"/>
      <c r="DLT304" s="730"/>
      <c r="DLU304" s="730"/>
      <c r="DLV304" s="730"/>
      <c r="DLW304" s="730"/>
      <c r="DLX304" s="730"/>
      <c r="DLY304" s="730"/>
      <c r="DLZ304" s="730"/>
      <c r="DMA304" s="730"/>
      <c r="DMB304" s="730"/>
      <c r="DMC304" s="730"/>
      <c r="DMD304" s="730"/>
      <c r="DME304" s="730"/>
      <c r="DMF304" s="730"/>
      <c r="DMG304" s="730"/>
      <c r="DMH304" s="730"/>
      <c r="DMI304" s="730"/>
      <c r="DMJ304" s="730"/>
      <c r="DMK304" s="730"/>
      <c r="DML304" s="730"/>
      <c r="DMM304" s="730"/>
      <c r="DMN304" s="730"/>
      <c r="DMO304" s="730"/>
      <c r="DMP304" s="730"/>
      <c r="DMQ304" s="730"/>
      <c r="DMR304" s="730"/>
      <c r="DMS304" s="730"/>
      <c r="DMT304" s="730"/>
      <c r="DMU304" s="730"/>
      <c r="DMV304" s="730"/>
      <c r="DMW304" s="730"/>
      <c r="DMX304" s="730"/>
      <c r="DMY304" s="730"/>
      <c r="DMZ304" s="730"/>
      <c r="DNA304" s="730"/>
      <c r="DNB304" s="730"/>
      <c r="DNC304" s="730"/>
      <c r="DND304" s="730"/>
      <c r="DNE304" s="730"/>
      <c r="DNF304" s="730"/>
      <c r="DNG304" s="730"/>
      <c r="DNH304" s="730"/>
      <c r="DNI304" s="730"/>
      <c r="DNJ304" s="730"/>
      <c r="DNK304" s="730"/>
      <c r="DNL304" s="730"/>
      <c r="DNM304" s="730"/>
      <c r="DNN304" s="730"/>
      <c r="DNO304" s="730"/>
      <c r="DNP304" s="730"/>
      <c r="DNQ304" s="730"/>
      <c r="DNR304" s="730"/>
      <c r="DNS304" s="730"/>
      <c r="DNT304" s="730"/>
      <c r="DNU304" s="730"/>
      <c r="DNV304" s="730"/>
      <c r="DNW304" s="730"/>
      <c r="DNX304" s="730"/>
      <c r="DNY304" s="730"/>
      <c r="DNZ304" s="730"/>
      <c r="DOA304" s="730"/>
      <c r="DOB304" s="730"/>
      <c r="DOC304" s="730"/>
      <c r="DOD304" s="730"/>
      <c r="DOE304" s="730"/>
      <c r="DOF304" s="730"/>
      <c r="DOG304" s="730"/>
      <c r="DOH304" s="730"/>
      <c r="DOI304" s="730"/>
      <c r="DOJ304" s="730"/>
      <c r="DOK304" s="730"/>
      <c r="DOL304" s="730"/>
      <c r="DOM304" s="730"/>
      <c r="DON304" s="730"/>
      <c r="DOO304" s="730"/>
      <c r="DOP304" s="730"/>
      <c r="DOQ304" s="730"/>
      <c r="DOR304" s="730"/>
      <c r="DOS304" s="730"/>
      <c r="DOT304" s="730"/>
      <c r="DOU304" s="730"/>
      <c r="DOV304" s="730"/>
      <c r="DOW304" s="730"/>
      <c r="DOX304" s="730"/>
      <c r="DOY304" s="730"/>
      <c r="DOZ304" s="730"/>
      <c r="DPA304" s="730"/>
      <c r="DPB304" s="730"/>
      <c r="DPC304" s="730"/>
      <c r="DPD304" s="730"/>
      <c r="DPE304" s="730"/>
      <c r="DPF304" s="730"/>
      <c r="DPG304" s="730"/>
      <c r="DPH304" s="730"/>
      <c r="DPI304" s="730"/>
      <c r="DPJ304" s="730"/>
      <c r="DPK304" s="730"/>
      <c r="DPL304" s="730"/>
      <c r="DPM304" s="730"/>
      <c r="DPN304" s="730"/>
      <c r="DPO304" s="730"/>
      <c r="DPP304" s="730"/>
      <c r="DPQ304" s="730"/>
      <c r="DPR304" s="730"/>
      <c r="DPS304" s="730"/>
      <c r="DPT304" s="730"/>
      <c r="DPU304" s="730"/>
      <c r="DPV304" s="730"/>
      <c r="DPW304" s="730"/>
      <c r="DPX304" s="730"/>
      <c r="DPY304" s="730"/>
      <c r="DPZ304" s="730"/>
      <c r="DQA304" s="730"/>
      <c r="DQB304" s="730"/>
      <c r="DQC304" s="730"/>
      <c r="DQD304" s="730"/>
      <c r="DQE304" s="730"/>
      <c r="DQF304" s="730"/>
      <c r="DQG304" s="730"/>
      <c r="DQH304" s="730"/>
      <c r="DQI304" s="730"/>
      <c r="DQJ304" s="730"/>
      <c r="DQK304" s="730"/>
      <c r="DQL304" s="730"/>
      <c r="DQM304" s="730"/>
      <c r="DQN304" s="730"/>
      <c r="DQO304" s="730"/>
      <c r="DQP304" s="730"/>
      <c r="DQQ304" s="730"/>
      <c r="DQR304" s="730"/>
      <c r="DQS304" s="730"/>
      <c r="DQT304" s="730"/>
      <c r="DQU304" s="730"/>
      <c r="DQV304" s="730"/>
      <c r="DQW304" s="730"/>
      <c r="DQX304" s="730"/>
      <c r="DQY304" s="730"/>
      <c r="DQZ304" s="730"/>
      <c r="DRA304" s="730"/>
      <c r="DRB304" s="730"/>
      <c r="DRC304" s="730"/>
      <c r="DRD304" s="730"/>
      <c r="DRE304" s="730"/>
      <c r="DRF304" s="730"/>
      <c r="DRG304" s="730"/>
      <c r="DRH304" s="730"/>
      <c r="DRI304" s="730"/>
      <c r="DRJ304" s="730"/>
      <c r="DRK304" s="730"/>
      <c r="DRL304" s="730"/>
      <c r="DRM304" s="730"/>
      <c r="DRN304" s="730"/>
      <c r="DRO304" s="730"/>
      <c r="DRP304" s="730"/>
      <c r="DRQ304" s="730"/>
      <c r="DRR304" s="730"/>
      <c r="DRS304" s="730"/>
      <c r="DRT304" s="730"/>
      <c r="DRU304" s="730"/>
      <c r="DRV304" s="730"/>
      <c r="DRW304" s="730"/>
      <c r="DRX304" s="730"/>
      <c r="DRY304" s="730"/>
      <c r="DRZ304" s="730"/>
      <c r="DSA304" s="730"/>
      <c r="DSB304" s="730"/>
      <c r="DSC304" s="730"/>
      <c r="DSD304" s="730"/>
      <c r="DSE304" s="730"/>
      <c r="DSF304" s="730"/>
      <c r="DSG304" s="730"/>
      <c r="DSH304" s="730"/>
      <c r="DSI304" s="730"/>
      <c r="DSJ304" s="730"/>
      <c r="DSK304" s="730"/>
      <c r="DSL304" s="730"/>
      <c r="DSM304" s="730"/>
      <c r="DSN304" s="730"/>
      <c r="DSO304" s="730"/>
      <c r="DSP304" s="730"/>
      <c r="DSQ304" s="730"/>
      <c r="DSR304" s="730"/>
      <c r="DSS304" s="730"/>
      <c r="DST304" s="730"/>
      <c r="DSU304" s="730"/>
      <c r="DSV304" s="730"/>
      <c r="DSW304" s="730"/>
      <c r="DSX304" s="730"/>
      <c r="DSY304" s="730"/>
      <c r="DSZ304" s="730"/>
      <c r="DTA304" s="730"/>
      <c r="DTB304" s="730"/>
      <c r="DTC304" s="730"/>
      <c r="DTD304" s="730"/>
      <c r="DTE304" s="730"/>
      <c r="DTF304" s="730"/>
      <c r="DTG304" s="730"/>
      <c r="DTH304" s="730"/>
      <c r="DTI304" s="730"/>
      <c r="DTJ304" s="730"/>
      <c r="DTK304" s="730"/>
      <c r="DTL304" s="730"/>
      <c r="DTM304" s="730"/>
      <c r="DTN304" s="730"/>
      <c r="DTO304" s="730"/>
      <c r="DTP304" s="730"/>
      <c r="DTQ304" s="730"/>
      <c r="DTR304" s="730"/>
      <c r="DTS304" s="730"/>
      <c r="DTT304" s="730"/>
      <c r="DTU304" s="730"/>
      <c r="DTV304" s="730"/>
      <c r="DTW304" s="730"/>
      <c r="DTX304" s="730"/>
      <c r="DTY304" s="730"/>
      <c r="DTZ304" s="730"/>
      <c r="DUA304" s="730"/>
      <c r="DUB304" s="730"/>
      <c r="DUC304" s="730"/>
      <c r="DUD304" s="730"/>
      <c r="DUE304" s="730"/>
      <c r="DUF304" s="730"/>
      <c r="DUG304" s="730"/>
      <c r="DUH304" s="730"/>
      <c r="DUI304" s="730"/>
      <c r="DUJ304" s="730"/>
      <c r="DUK304" s="730"/>
      <c r="DUL304" s="730"/>
      <c r="DUM304" s="730"/>
      <c r="DUN304" s="730"/>
      <c r="DUO304" s="730"/>
      <c r="DUP304" s="730"/>
      <c r="DUQ304" s="730"/>
      <c r="DUR304" s="730"/>
      <c r="DUS304" s="730"/>
      <c r="DUT304" s="730"/>
      <c r="DUU304" s="730"/>
      <c r="DUV304" s="730"/>
      <c r="DUW304" s="730"/>
      <c r="DUX304" s="730"/>
      <c r="DUY304" s="730"/>
      <c r="DUZ304" s="730"/>
      <c r="DVA304" s="730"/>
      <c r="DVB304" s="730"/>
      <c r="DVC304" s="730"/>
      <c r="DVD304" s="730"/>
      <c r="DVE304" s="730"/>
      <c r="DVF304" s="730"/>
      <c r="DVG304" s="730"/>
      <c r="DVH304" s="730"/>
      <c r="DVI304" s="730"/>
      <c r="DVJ304" s="730"/>
      <c r="DVK304" s="730"/>
      <c r="DVL304" s="730"/>
      <c r="DVM304" s="730"/>
      <c r="DVN304" s="730"/>
      <c r="DVO304" s="730"/>
      <c r="DVP304" s="730"/>
      <c r="DVQ304" s="730"/>
      <c r="DVR304" s="730"/>
      <c r="DVS304" s="730"/>
      <c r="DVT304" s="730"/>
      <c r="DVU304" s="730"/>
      <c r="DVV304" s="730"/>
      <c r="DVW304" s="730"/>
      <c r="DVX304" s="730"/>
      <c r="DVY304" s="730"/>
      <c r="DVZ304" s="730"/>
      <c r="DWA304" s="730"/>
      <c r="DWB304" s="730"/>
      <c r="DWC304" s="730"/>
      <c r="DWD304" s="730"/>
      <c r="DWE304" s="730"/>
      <c r="DWF304" s="730"/>
      <c r="DWG304" s="730"/>
      <c r="DWH304" s="730"/>
      <c r="DWI304" s="730"/>
      <c r="DWJ304" s="730"/>
      <c r="DWK304" s="730"/>
      <c r="DWL304" s="730"/>
      <c r="DWM304" s="730"/>
      <c r="DWN304" s="730"/>
      <c r="DWO304" s="730"/>
      <c r="DWP304" s="730"/>
      <c r="DWQ304" s="730"/>
      <c r="DWR304" s="730"/>
      <c r="DWS304" s="730"/>
      <c r="DWT304" s="730"/>
      <c r="DWU304" s="730"/>
      <c r="DWV304" s="730"/>
      <c r="DWW304" s="730"/>
      <c r="DWX304" s="730"/>
      <c r="DWY304" s="730"/>
      <c r="DWZ304" s="730"/>
      <c r="DXA304" s="730"/>
      <c r="DXB304" s="730"/>
      <c r="DXC304" s="730"/>
      <c r="DXD304" s="730"/>
      <c r="DXE304" s="730"/>
      <c r="DXF304" s="730"/>
      <c r="DXG304" s="730"/>
      <c r="DXH304" s="730"/>
      <c r="DXI304" s="730"/>
      <c r="DXJ304" s="730"/>
      <c r="DXK304" s="730"/>
      <c r="DXL304" s="730"/>
      <c r="DXM304" s="730"/>
      <c r="DXN304" s="730"/>
      <c r="DXO304" s="730"/>
      <c r="DXP304" s="730"/>
      <c r="DXQ304" s="730"/>
      <c r="DXR304" s="730"/>
      <c r="DXS304" s="730"/>
      <c r="DXT304" s="730"/>
      <c r="DXU304" s="730"/>
      <c r="DXV304" s="730"/>
      <c r="DXW304" s="730"/>
      <c r="DXX304" s="730"/>
      <c r="DXY304" s="730"/>
      <c r="DXZ304" s="730"/>
      <c r="DYA304" s="730"/>
      <c r="DYB304" s="730"/>
      <c r="DYC304" s="730"/>
      <c r="DYD304" s="730"/>
      <c r="DYE304" s="730"/>
      <c r="DYF304" s="730"/>
      <c r="DYG304" s="730"/>
      <c r="DYH304" s="730"/>
      <c r="DYI304" s="730"/>
      <c r="DYJ304" s="730"/>
      <c r="DYK304" s="730"/>
      <c r="DYL304" s="730"/>
      <c r="DYM304" s="730"/>
      <c r="DYN304" s="730"/>
      <c r="DYO304" s="730"/>
      <c r="DYP304" s="730"/>
      <c r="DYQ304" s="730"/>
      <c r="DYR304" s="730"/>
      <c r="DYS304" s="730"/>
      <c r="DYT304" s="730"/>
      <c r="DYU304" s="730"/>
      <c r="DYV304" s="730"/>
      <c r="DYW304" s="730"/>
      <c r="DYX304" s="730"/>
      <c r="DYY304" s="730"/>
      <c r="DYZ304" s="730"/>
      <c r="DZA304" s="730"/>
      <c r="DZB304" s="730"/>
      <c r="DZC304" s="730"/>
      <c r="DZD304" s="730"/>
      <c r="DZE304" s="730"/>
      <c r="DZF304" s="730"/>
      <c r="DZG304" s="730"/>
      <c r="DZH304" s="730"/>
      <c r="DZI304" s="730"/>
      <c r="DZJ304" s="730"/>
      <c r="DZK304" s="730"/>
      <c r="DZL304" s="730"/>
      <c r="DZM304" s="730"/>
      <c r="DZN304" s="730"/>
      <c r="DZO304" s="730"/>
      <c r="DZP304" s="730"/>
      <c r="DZQ304" s="730"/>
      <c r="DZR304" s="730"/>
      <c r="DZS304" s="730"/>
      <c r="DZT304" s="730"/>
      <c r="DZU304" s="730"/>
      <c r="DZV304" s="730"/>
      <c r="DZW304" s="730"/>
      <c r="DZX304" s="730"/>
      <c r="DZY304" s="730"/>
      <c r="DZZ304" s="730"/>
      <c r="EAA304" s="730"/>
      <c r="EAB304" s="730"/>
      <c r="EAC304" s="730"/>
      <c r="EAD304" s="730"/>
      <c r="EAE304" s="730"/>
      <c r="EAF304" s="730"/>
      <c r="EAG304" s="730"/>
      <c r="EAH304" s="730"/>
      <c r="EAI304" s="730"/>
      <c r="EAJ304" s="730"/>
      <c r="EAK304" s="730"/>
      <c r="EAL304" s="730"/>
      <c r="EAM304" s="730"/>
      <c r="EAN304" s="730"/>
      <c r="EAO304" s="730"/>
      <c r="EAP304" s="730"/>
      <c r="EAQ304" s="730"/>
      <c r="EAR304" s="730"/>
      <c r="EAS304" s="730"/>
      <c r="EAT304" s="730"/>
      <c r="EAU304" s="730"/>
      <c r="EAV304" s="730"/>
      <c r="EAW304" s="730"/>
      <c r="EAX304" s="730"/>
      <c r="EAY304" s="730"/>
      <c r="EAZ304" s="730"/>
      <c r="EBA304" s="730"/>
      <c r="EBB304" s="730"/>
      <c r="EBC304" s="730"/>
      <c r="EBD304" s="730"/>
      <c r="EBE304" s="730"/>
      <c r="EBF304" s="730"/>
      <c r="EBG304" s="730"/>
      <c r="EBH304" s="730"/>
      <c r="EBI304" s="730"/>
      <c r="EBJ304" s="730"/>
      <c r="EBK304" s="730"/>
      <c r="EBL304" s="730"/>
      <c r="EBM304" s="730"/>
      <c r="EBN304" s="730"/>
      <c r="EBO304" s="730"/>
      <c r="EBP304" s="730"/>
      <c r="EBQ304" s="730"/>
      <c r="EBR304" s="730"/>
      <c r="EBS304" s="730"/>
      <c r="EBT304" s="730"/>
      <c r="EBU304" s="730"/>
      <c r="EBV304" s="730"/>
      <c r="EBW304" s="730"/>
      <c r="EBX304" s="730"/>
      <c r="EBY304" s="730"/>
      <c r="EBZ304" s="730"/>
      <c r="ECA304" s="730"/>
      <c r="ECB304" s="730"/>
      <c r="ECC304" s="730"/>
      <c r="ECD304" s="730"/>
      <c r="ECE304" s="730"/>
      <c r="ECF304" s="730"/>
      <c r="ECG304" s="730"/>
      <c r="ECH304" s="730"/>
      <c r="ECI304" s="730"/>
      <c r="ECJ304" s="730"/>
      <c r="ECK304" s="730"/>
      <c r="ECL304" s="730"/>
      <c r="ECM304" s="730"/>
      <c r="ECN304" s="730"/>
      <c r="ECO304" s="730"/>
      <c r="ECP304" s="730"/>
      <c r="ECQ304" s="730"/>
      <c r="ECR304" s="730"/>
      <c r="ECS304" s="730"/>
      <c r="ECT304" s="730"/>
      <c r="ECU304" s="730"/>
      <c r="ECV304" s="730"/>
      <c r="ECW304" s="730"/>
      <c r="ECX304" s="730"/>
      <c r="ECY304" s="730"/>
      <c r="ECZ304" s="730"/>
      <c r="EDA304" s="730"/>
      <c r="EDB304" s="730"/>
      <c r="EDC304" s="730"/>
      <c r="EDD304" s="730"/>
      <c r="EDE304" s="730"/>
      <c r="EDF304" s="730"/>
      <c r="EDG304" s="730"/>
      <c r="EDH304" s="730"/>
      <c r="EDI304" s="730"/>
      <c r="EDJ304" s="730"/>
      <c r="EDK304" s="730"/>
      <c r="EDL304" s="730"/>
      <c r="EDM304" s="730"/>
      <c r="EDN304" s="730"/>
      <c r="EDO304" s="730"/>
      <c r="EDP304" s="730"/>
      <c r="EDQ304" s="730"/>
      <c r="EDR304" s="730"/>
      <c r="EDS304" s="730"/>
      <c r="EDT304" s="730"/>
      <c r="EDU304" s="730"/>
      <c r="EDV304" s="730"/>
      <c r="EDW304" s="730"/>
      <c r="EDX304" s="730"/>
      <c r="EDY304" s="730"/>
      <c r="EDZ304" s="730"/>
      <c r="EEA304" s="730"/>
      <c r="EEB304" s="730"/>
      <c r="EEC304" s="730"/>
      <c r="EED304" s="730"/>
      <c r="EEE304" s="730"/>
      <c r="EEF304" s="730"/>
      <c r="EEG304" s="730"/>
      <c r="EEH304" s="730"/>
      <c r="EEI304" s="730"/>
      <c r="EEJ304" s="730"/>
      <c r="EEK304" s="730"/>
      <c r="EEL304" s="730"/>
      <c r="EEM304" s="730"/>
      <c r="EEN304" s="730"/>
      <c r="EEO304" s="730"/>
      <c r="EEP304" s="730"/>
      <c r="EEQ304" s="730"/>
      <c r="EER304" s="730"/>
      <c r="EES304" s="730"/>
      <c r="EET304" s="730"/>
      <c r="EEU304" s="730"/>
      <c r="EEV304" s="730"/>
      <c r="EEW304" s="730"/>
      <c r="EEX304" s="730"/>
      <c r="EEY304" s="730"/>
      <c r="EEZ304" s="730"/>
      <c r="EFA304" s="730"/>
      <c r="EFB304" s="730"/>
      <c r="EFC304" s="730"/>
      <c r="EFD304" s="730"/>
      <c r="EFE304" s="730"/>
      <c r="EFF304" s="730"/>
      <c r="EFG304" s="730"/>
      <c r="EFH304" s="730"/>
      <c r="EFI304" s="730"/>
      <c r="EFJ304" s="730"/>
      <c r="EFK304" s="730"/>
      <c r="EFL304" s="730"/>
      <c r="EFM304" s="730"/>
      <c r="EFN304" s="730"/>
      <c r="EFO304" s="730"/>
      <c r="EFP304" s="730"/>
      <c r="EFQ304" s="730"/>
      <c r="EFR304" s="730"/>
      <c r="EFS304" s="730"/>
      <c r="EFT304" s="730"/>
      <c r="EFU304" s="730"/>
      <c r="EFV304" s="730"/>
      <c r="EFW304" s="730"/>
      <c r="EFX304" s="730"/>
      <c r="EFY304" s="730"/>
      <c r="EFZ304" s="730"/>
      <c r="EGA304" s="730"/>
      <c r="EGB304" s="730"/>
      <c r="EGC304" s="730"/>
      <c r="EGD304" s="730"/>
      <c r="EGE304" s="730"/>
      <c r="EGF304" s="730"/>
      <c r="EGG304" s="730"/>
      <c r="EGH304" s="730"/>
      <c r="EGI304" s="730"/>
      <c r="EGJ304" s="730"/>
      <c r="EGK304" s="730"/>
      <c r="EGL304" s="730"/>
      <c r="EGM304" s="730"/>
      <c r="EGN304" s="730"/>
      <c r="EGO304" s="730"/>
      <c r="EGP304" s="730"/>
      <c r="EGQ304" s="730"/>
      <c r="EGR304" s="730"/>
      <c r="EGS304" s="730"/>
      <c r="EGT304" s="730"/>
      <c r="EGU304" s="730"/>
      <c r="EGV304" s="730"/>
      <c r="EGW304" s="730"/>
      <c r="EGX304" s="730"/>
      <c r="EGY304" s="730"/>
      <c r="EGZ304" s="730"/>
      <c r="EHA304" s="730"/>
      <c r="EHB304" s="730"/>
      <c r="EHC304" s="730"/>
      <c r="EHD304" s="730"/>
      <c r="EHE304" s="730"/>
      <c r="EHF304" s="730"/>
      <c r="EHG304" s="730"/>
      <c r="EHH304" s="730"/>
      <c r="EHI304" s="730"/>
      <c r="EHJ304" s="730"/>
      <c r="EHK304" s="730"/>
      <c r="EHL304" s="730"/>
      <c r="EHM304" s="730"/>
      <c r="EHN304" s="730"/>
      <c r="EHO304" s="730"/>
      <c r="EHP304" s="730"/>
      <c r="EHQ304" s="730"/>
      <c r="EHR304" s="730"/>
      <c r="EHS304" s="730"/>
      <c r="EHT304" s="730"/>
      <c r="EHU304" s="730"/>
      <c r="EHV304" s="730"/>
      <c r="EHW304" s="730"/>
      <c r="EHX304" s="730"/>
      <c r="EHY304" s="730"/>
      <c r="EHZ304" s="730"/>
      <c r="EIA304" s="730"/>
      <c r="EIB304" s="730"/>
      <c r="EIC304" s="730"/>
      <c r="EID304" s="730"/>
      <c r="EIE304" s="730"/>
      <c r="EIF304" s="730"/>
      <c r="EIG304" s="730"/>
      <c r="EIH304" s="730"/>
      <c r="EII304" s="730"/>
      <c r="EIJ304" s="730"/>
      <c r="EIK304" s="730"/>
      <c r="EIL304" s="730"/>
      <c r="EIM304" s="730"/>
      <c r="EIN304" s="730"/>
      <c r="EIO304" s="730"/>
      <c r="EIP304" s="730"/>
      <c r="EIQ304" s="730"/>
      <c r="EIR304" s="730"/>
      <c r="EIS304" s="730"/>
      <c r="EIT304" s="730"/>
      <c r="EIU304" s="730"/>
      <c r="EIV304" s="730"/>
      <c r="EIW304" s="730"/>
      <c r="EIX304" s="730"/>
      <c r="EIY304" s="730"/>
      <c r="EIZ304" s="730"/>
      <c r="EJA304" s="730"/>
      <c r="EJB304" s="730"/>
      <c r="EJC304" s="730"/>
      <c r="EJD304" s="730"/>
      <c r="EJE304" s="730"/>
      <c r="EJF304" s="730"/>
      <c r="EJG304" s="730"/>
      <c r="EJH304" s="730"/>
      <c r="EJI304" s="730"/>
      <c r="EJJ304" s="730"/>
      <c r="EJK304" s="730"/>
      <c r="EJL304" s="730"/>
      <c r="EJM304" s="730"/>
      <c r="EJN304" s="730"/>
      <c r="EJO304" s="730"/>
      <c r="EJP304" s="730"/>
      <c r="EJQ304" s="730"/>
      <c r="EJR304" s="730"/>
      <c r="EJS304" s="730"/>
      <c r="EJT304" s="730"/>
      <c r="EJU304" s="730"/>
      <c r="EJV304" s="730"/>
      <c r="EJW304" s="730"/>
      <c r="EJX304" s="730"/>
      <c r="EJY304" s="730"/>
      <c r="EJZ304" s="730"/>
      <c r="EKA304" s="730"/>
      <c r="EKB304" s="730"/>
      <c r="EKC304" s="730"/>
      <c r="EKD304" s="730"/>
      <c r="EKE304" s="730"/>
      <c r="EKF304" s="730"/>
      <c r="EKG304" s="730"/>
      <c r="EKH304" s="730"/>
      <c r="EKI304" s="730"/>
      <c r="EKJ304" s="730"/>
      <c r="EKK304" s="730"/>
      <c r="EKL304" s="730"/>
      <c r="EKM304" s="730"/>
      <c r="EKN304" s="730"/>
      <c r="EKO304" s="730"/>
      <c r="EKP304" s="730"/>
      <c r="EKQ304" s="730"/>
      <c r="EKR304" s="730"/>
      <c r="EKS304" s="730"/>
      <c r="EKT304" s="730"/>
      <c r="EKU304" s="730"/>
      <c r="EKV304" s="730"/>
      <c r="EKW304" s="730"/>
      <c r="EKX304" s="730"/>
      <c r="EKY304" s="730"/>
      <c r="EKZ304" s="730"/>
      <c r="ELA304" s="730"/>
      <c r="ELB304" s="730"/>
      <c r="ELC304" s="730"/>
      <c r="ELD304" s="730"/>
      <c r="ELE304" s="730"/>
      <c r="ELF304" s="730"/>
      <c r="ELG304" s="730"/>
      <c r="ELH304" s="730"/>
      <c r="ELI304" s="730"/>
      <c r="ELJ304" s="730"/>
      <c r="ELK304" s="730"/>
      <c r="ELL304" s="730"/>
      <c r="ELM304" s="730"/>
      <c r="ELN304" s="730"/>
      <c r="ELO304" s="730"/>
      <c r="ELP304" s="730"/>
      <c r="ELQ304" s="730"/>
      <c r="ELR304" s="730"/>
      <c r="ELS304" s="730"/>
      <c r="ELT304" s="730"/>
      <c r="ELU304" s="730"/>
      <c r="ELV304" s="730"/>
      <c r="ELW304" s="730"/>
      <c r="ELX304" s="730"/>
      <c r="ELY304" s="730"/>
      <c r="ELZ304" s="730"/>
      <c r="EMA304" s="730"/>
      <c r="EMB304" s="730"/>
      <c r="EMC304" s="730"/>
      <c r="EMD304" s="730"/>
      <c r="EME304" s="730"/>
      <c r="EMF304" s="730"/>
      <c r="EMG304" s="730"/>
      <c r="EMH304" s="730"/>
      <c r="EMI304" s="730"/>
      <c r="EMJ304" s="730"/>
      <c r="EMK304" s="730"/>
      <c r="EML304" s="730"/>
      <c r="EMM304" s="730"/>
      <c r="EMN304" s="730"/>
      <c r="EMO304" s="730"/>
      <c r="EMP304" s="730"/>
      <c r="EMQ304" s="730"/>
      <c r="EMR304" s="730"/>
      <c r="EMS304" s="730"/>
      <c r="EMT304" s="730"/>
      <c r="EMU304" s="730"/>
      <c r="EMV304" s="730"/>
      <c r="EMW304" s="730"/>
      <c r="EMX304" s="730"/>
      <c r="EMY304" s="730"/>
      <c r="EMZ304" s="730"/>
      <c r="ENA304" s="730"/>
      <c r="ENB304" s="730"/>
      <c r="ENC304" s="730"/>
      <c r="END304" s="730"/>
      <c r="ENE304" s="730"/>
      <c r="ENF304" s="730"/>
      <c r="ENG304" s="730"/>
      <c r="ENH304" s="730"/>
      <c r="ENI304" s="730"/>
      <c r="ENJ304" s="730"/>
      <c r="ENK304" s="730"/>
      <c r="ENL304" s="730"/>
      <c r="ENM304" s="730"/>
      <c r="ENN304" s="730"/>
      <c r="ENO304" s="730"/>
      <c r="ENP304" s="730"/>
      <c r="ENQ304" s="730"/>
      <c r="ENR304" s="730"/>
      <c r="ENS304" s="730"/>
      <c r="ENT304" s="730"/>
      <c r="ENU304" s="730"/>
      <c r="ENV304" s="730"/>
      <c r="ENW304" s="730"/>
      <c r="ENX304" s="730"/>
      <c r="ENY304" s="730"/>
      <c r="ENZ304" s="730"/>
      <c r="EOA304" s="730"/>
      <c r="EOB304" s="730"/>
      <c r="EOC304" s="730"/>
      <c r="EOD304" s="730"/>
      <c r="EOE304" s="730"/>
      <c r="EOF304" s="730"/>
      <c r="EOG304" s="730"/>
      <c r="EOH304" s="730"/>
      <c r="EOI304" s="730"/>
      <c r="EOJ304" s="730"/>
      <c r="EOK304" s="730"/>
      <c r="EOL304" s="730"/>
      <c r="EOM304" s="730"/>
      <c r="EON304" s="730"/>
      <c r="EOO304" s="730"/>
      <c r="EOP304" s="730"/>
      <c r="EOQ304" s="730"/>
      <c r="EOR304" s="730"/>
      <c r="EOS304" s="730"/>
      <c r="EOT304" s="730"/>
      <c r="EOU304" s="730"/>
      <c r="EOV304" s="730"/>
      <c r="EOW304" s="730"/>
      <c r="EOX304" s="730"/>
      <c r="EOY304" s="730"/>
      <c r="EOZ304" s="730"/>
      <c r="EPA304" s="730"/>
      <c r="EPB304" s="730"/>
      <c r="EPC304" s="730"/>
      <c r="EPD304" s="730"/>
      <c r="EPE304" s="730"/>
      <c r="EPF304" s="730"/>
      <c r="EPG304" s="730"/>
      <c r="EPH304" s="730"/>
      <c r="EPI304" s="730"/>
      <c r="EPJ304" s="730"/>
      <c r="EPK304" s="730"/>
      <c r="EPL304" s="730"/>
      <c r="EPM304" s="730"/>
      <c r="EPN304" s="730"/>
      <c r="EPO304" s="730"/>
      <c r="EPP304" s="730"/>
      <c r="EPQ304" s="730"/>
      <c r="EPR304" s="730"/>
      <c r="EPS304" s="730"/>
      <c r="EPT304" s="730"/>
      <c r="EPU304" s="730"/>
      <c r="EPV304" s="730"/>
      <c r="EPW304" s="730"/>
      <c r="EPX304" s="730"/>
      <c r="EPY304" s="730"/>
      <c r="EPZ304" s="730"/>
      <c r="EQA304" s="730"/>
      <c r="EQB304" s="730"/>
      <c r="EQC304" s="730"/>
      <c r="EQD304" s="730"/>
      <c r="EQE304" s="730"/>
      <c r="EQF304" s="730"/>
      <c r="EQG304" s="730"/>
      <c r="EQH304" s="730"/>
      <c r="EQI304" s="730"/>
      <c r="EQJ304" s="730"/>
      <c r="EQK304" s="730"/>
      <c r="EQL304" s="730"/>
      <c r="EQM304" s="730"/>
      <c r="EQN304" s="730"/>
      <c r="EQO304" s="730"/>
      <c r="EQP304" s="730"/>
      <c r="EQQ304" s="730"/>
      <c r="EQR304" s="730"/>
      <c r="EQS304" s="730"/>
      <c r="EQT304" s="730"/>
      <c r="EQU304" s="730"/>
      <c r="EQV304" s="730"/>
      <c r="EQW304" s="730"/>
      <c r="EQX304" s="730"/>
      <c r="EQY304" s="730"/>
      <c r="EQZ304" s="730"/>
      <c r="ERA304" s="730"/>
      <c r="ERB304" s="730"/>
      <c r="ERC304" s="730"/>
      <c r="ERD304" s="730"/>
      <c r="ERE304" s="730"/>
      <c r="ERF304" s="730"/>
      <c r="ERG304" s="730"/>
      <c r="ERH304" s="730"/>
      <c r="ERI304" s="730"/>
      <c r="ERJ304" s="730"/>
      <c r="ERK304" s="730"/>
      <c r="ERL304" s="730"/>
      <c r="ERM304" s="730"/>
      <c r="ERN304" s="730"/>
      <c r="ERO304" s="730"/>
      <c r="ERP304" s="730"/>
      <c r="ERQ304" s="730"/>
      <c r="ERR304" s="730"/>
      <c r="ERS304" s="730"/>
      <c r="ERT304" s="730"/>
      <c r="ERU304" s="730"/>
      <c r="ERV304" s="730"/>
      <c r="ERW304" s="730"/>
      <c r="ERX304" s="730"/>
      <c r="ERY304" s="730"/>
      <c r="ERZ304" s="730"/>
      <c r="ESA304" s="730"/>
      <c r="ESB304" s="730"/>
      <c r="ESC304" s="730"/>
      <c r="ESD304" s="730"/>
      <c r="ESE304" s="730"/>
      <c r="ESF304" s="730"/>
      <c r="ESG304" s="730"/>
      <c r="ESH304" s="730"/>
      <c r="ESI304" s="730"/>
      <c r="ESJ304" s="730"/>
      <c r="ESK304" s="730"/>
      <c r="ESL304" s="730"/>
      <c r="ESM304" s="730"/>
      <c r="ESN304" s="730"/>
      <c r="ESO304" s="730"/>
      <c r="ESP304" s="730"/>
      <c r="ESQ304" s="730"/>
      <c r="ESR304" s="730"/>
      <c r="ESS304" s="730"/>
      <c r="EST304" s="730"/>
      <c r="ESU304" s="730"/>
      <c r="ESV304" s="730"/>
      <c r="ESW304" s="730"/>
      <c r="ESX304" s="730"/>
      <c r="ESY304" s="730"/>
      <c r="ESZ304" s="730"/>
      <c r="ETA304" s="730"/>
      <c r="ETB304" s="730"/>
      <c r="ETC304" s="730"/>
      <c r="ETD304" s="730"/>
      <c r="ETE304" s="730"/>
      <c r="ETF304" s="730"/>
      <c r="ETG304" s="730"/>
      <c r="ETH304" s="730"/>
      <c r="ETI304" s="730"/>
      <c r="ETJ304" s="730"/>
      <c r="ETK304" s="730"/>
      <c r="ETL304" s="730"/>
      <c r="ETM304" s="730"/>
      <c r="ETN304" s="730"/>
      <c r="ETO304" s="730"/>
      <c r="ETP304" s="730"/>
      <c r="ETQ304" s="730"/>
      <c r="ETR304" s="730"/>
      <c r="ETS304" s="730"/>
      <c r="ETT304" s="730"/>
      <c r="ETU304" s="730"/>
      <c r="ETV304" s="730"/>
      <c r="ETW304" s="730"/>
      <c r="ETX304" s="730"/>
      <c r="ETY304" s="730"/>
      <c r="ETZ304" s="730"/>
      <c r="EUA304" s="730"/>
      <c r="EUB304" s="730"/>
      <c r="EUC304" s="730"/>
      <c r="EUD304" s="730"/>
      <c r="EUE304" s="730"/>
      <c r="EUF304" s="730"/>
      <c r="EUG304" s="730"/>
      <c r="EUH304" s="730"/>
      <c r="EUI304" s="730"/>
      <c r="EUJ304" s="730"/>
      <c r="EUK304" s="730"/>
      <c r="EUL304" s="730"/>
      <c r="EUM304" s="730"/>
      <c r="EUN304" s="730"/>
      <c r="EUO304" s="730"/>
      <c r="EUP304" s="730"/>
      <c r="EUQ304" s="730"/>
      <c r="EUR304" s="730"/>
      <c r="EUS304" s="730"/>
      <c r="EUT304" s="730"/>
      <c r="EUU304" s="730"/>
      <c r="EUV304" s="730"/>
      <c r="EUW304" s="730"/>
      <c r="EUX304" s="730"/>
      <c r="EUY304" s="730"/>
      <c r="EUZ304" s="730"/>
      <c r="EVA304" s="730"/>
      <c r="EVB304" s="730"/>
      <c r="EVC304" s="730"/>
      <c r="EVD304" s="730"/>
      <c r="EVE304" s="730"/>
      <c r="EVF304" s="730"/>
      <c r="EVG304" s="730"/>
      <c r="EVH304" s="730"/>
      <c r="EVI304" s="730"/>
      <c r="EVJ304" s="730"/>
      <c r="EVK304" s="730"/>
      <c r="EVL304" s="730"/>
      <c r="EVM304" s="730"/>
      <c r="EVN304" s="730"/>
      <c r="EVO304" s="730"/>
      <c r="EVP304" s="730"/>
      <c r="EVQ304" s="730"/>
      <c r="EVR304" s="730"/>
      <c r="EVS304" s="730"/>
      <c r="EVT304" s="730"/>
      <c r="EVU304" s="730"/>
      <c r="EVV304" s="730"/>
      <c r="EVW304" s="730"/>
      <c r="EVX304" s="730"/>
      <c r="EVY304" s="730"/>
      <c r="EVZ304" s="730"/>
      <c r="EWA304" s="730"/>
      <c r="EWB304" s="730"/>
      <c r="EWC304" s="730"/>
      <c r="EWD304" s="730"/>
      <c r="EWE304" s="730"/>
      <c r="EWF304" s="730"/>
      <c r="EWG304" s="730"/>
      <c r="EWH304" s="730"/>
      <c r="EWI304" s="730"/>
      <c r="EWJ304" s="730"/>
      <c r="EWK304" s="730"/>
      <c r="EWL304" s="730"/>
      <c r="EWM304" s="730"/>
      <c r="EWN304" s="730"/>
      <c r="EWO304" s="730"/>
      <c r="EWP304" s="730"/>
      <c r="EWQ304" s="730"/>
      <c r="EWR304" s="730"/>
      <c r="EWS304" s="730"/>
      <c r="EWT304" s="730"/>
      <c r="EWU304" s="730"/>
      <c r="EWV304" s="730"/>
      <c r="EWW304" s="730"/>
      <c r="EWX304" s="730"/>
      <c r="EWY304" s="730"/>
      <c r="EWZ304" s="730"/>
      <c r="EXA304" s="730"/>
      <c r="EXB304" s="730"/>
      <c r="EXC304" s="730"/>
      <c r="EXD304" s="730"/>
      <c r="EXE304" s="730"/>
      <c r="EXF304" s="730"/>
      <c r="EXG304" s="730"/>
      <c r="EXH304" s="730"/>
      <c r="EXI304" s="730"/>
      <c r="EXJ304" s="730"/>
      <c r="EXK304" s="730"/>
      <c r="EXL304" s="730"/>
      <c r="EXM304" s="730"/>
      <c r="EXN304" s="730"/>
      <c r="EXO304" s="730"/>
      <c r="EXP304" s="730"/>
      <c r="EXQ304" s="730"/>
      <c r="EXR304" s="730"/>
      <c r="EXS304" s="730"/>
      <c r="EXT304" s="730"/>
      <c r="EXU304" s="730"/>
      <c r="EXV304" s="730"/>
      <c r="EXW304" s="730"/>
      <c r="EXX304" s="730"/>
      <c r="EXY304" s="730"/>
      <c r="EXZ304" s="730"/>
      <c r="EYA304" s="730"/>
      <c r="EYB304" s="730"/>
      <c r="EYC304" s="730"/>
      <c r="EYD304" s="730"/>
      <c r="EYE304" s="730"/>
      <c r="EYF304" s="730"/>
      <c r="EYG304" s="730"/>
      <c r="EYH304" s="730"/>
      <c r="EYI304" s="730"/>
      <c r="EYJ304" s="730"/>
      <c r="EYK304" s="730"/>
      <c r="EYL304" s="730"/>
      <c r="EYM304" s="730"/>
      <c r="EYN304" s="730"/>
      <c r="EYO304" s="730"/>
      <c r="EYP304" s="730"/>
      <c r="EYQ304" s="730"/>
      <c r="EYR304" s="730"/>
      <c r="EYS304" s="730"/>
      <c r="EYT304" s="730"/>
      <c r="EYU304" s="730"/>
      <c r="EYV304" s="730"/>
      <c r="EYW304" s="730"/>
      <c r="EYX304" s="730"/>
      <c r="EYY304" s="730"/>
      <c r="EYZ304" s="730"/>
      <c r="EZA304" s="730"/>
      <c r="EZB304" s="730"/>
      <c r="EZC304" s="730"/>
      <c r="EZD304" s="730"/>
      <c r="EZE304" s="730"/>
      <c r="EZF304" s="730"/>
      <c r="EZG304" s="730"/>
      <c r="EZH304" s="730"/>
      <c r="EZI304" s="730"/>
      <c r="EZJ304" s="730"/>
      <c r="EZK304" s="730"/>
      <c r="EZL304" s="730"/>
      <c r="EZM304" s="730"/>
      <c r="EZN304" s="730"/>
      <c r="EZO304" s="730"/>
      <c r="EZP304" s="730"/>
      <c r="EZQ304" s="730"/>
      <c r="EZR304" s="730"/>
      <c r="EZS304" s="730"/>
      <c r="EZT304" s="730"/>
      <c r="EZU304" s="730"/>
      <c r="EZV304" s="730"/>
      <c r="EZW304" s="730"/>
      <c r="EZX304" s="730"/>
      <c r="EZY304" s="730"/>
      <c r="EZZ304" s="730"/>
      <c r="FAA304" s="730"/>
      <c r="FAB304" s="730"/>
      <c r="FAC304" s="730"/>
      <c r="FAD304" s="730"/>
      <c r="FAE304" s="730"/>
      <c r="FAF304" s="730"/>
      <c r="FAG304" s="730"/>
      <c r="FAH304" s="730"/>
      <c r="FAI304" s="730"/>
      <c r="FAJ304" s="730"/>
      <c r="FAK304" s="730"/>
      <c r="FAL304" s="730"/>
      <c r="FAM304" s="730"/>
      <c r="FAN304" s="730"/>
      <c r="FAO304" s="730"/>
      <c r="FAP304" s="730"/>
      <c r="FAQ304" s="730"/>
      <c r="FAR304" s="730"/>
      <c r="FAS304" s="730"/>
      <c r="FAT304" s="730"/>
      <c r="FAU304" s="730"/>
      <c r="FAV304" s="730"/>
      <c r="FAW304" s="730"/>
      <c r="FAX304" s="730"/>
      <c r="FAY304" s="730"/>
      <c r="FAZ304" s="730"/>
      <c r="FBA304" s="730"/>
      <c r="FBB304" s="730"/>
      <c r="FBC304" s="730"/>
      <c r="FBD304" s="730"/>
      <c r="FBE304" s="730"/>
      <c r="FBF304" s="730"/>
      <c r="FBG304" s="730"/>
      <c r="FBH304" s="730"/>
      <c r="FBI304" s="730"/>
      <c r="FBJ304" s="730"/>
      <c r="FBK304" s="730"/>
      <c r="FBL304" s="730"/>
      <c r="FBM304" s="730"/>
      <c r="FBN304" s="730"/>
      <c r="FBO304" s="730"/>
      <c r="FBP304" s="730"/>
      <c r="FBQ304" s="730"/>
      <c r="FBR304" s="730"/>
      <c r="FBS304" s="730"/>
      <c r="FBT304" s="730"/>
      <c r="FBU304" s="730"/>
      <c r="FBV304" s="730"/>
      <c r="FBW304" s="730"/>
      <c r="FBX304" s="730"/>
      <c r="FBY304" s="730"/>
      <c r="FBZ304" s="730"/>
      <c r="FCA304" s="730"/>
      <c r="FCB304" s="730"/>
      <c r="FCC304" s="730"/>
      <c r="FCD304" s="730"/>
      <c r="FCE304" s="730"/>
      <c r="FCF304" s="730"/>
      <c r="FCG304" s="730"/>
      <c r="FCH304" s="730"/>
      <c r="FCI304" s="730"/>
      <c r="FCJ304" s="730"/>
      <c r="FCK304" s="730"/>
      <c r="FCL304" s="730"/>
      <c r="FCM304" s="730"/>
      <c r="FCN304" s="730"/>
      <c r="FCO304" s="730"/>
      <c r="FCP304" s="730"/>
      <c r="FCQ304" s="730"/>
      <c r="FCR304" s="730"/>
      <c r="FCS304" s="730"/>
      <c r="FCT304" s="730"/>
      <c r="FCU304" s="730"/>
      <c r="FCV304" s="730"/>
      <c r="FCW304" s="730"/>
      <c r="FCX304" s="730"/>
      <c r="FCY304" s="730"/>
      <c r="FCZ304" s="730"/>
      <c r="FDA304" s="730"/>
      <c r="FDB304" s="730"/>
      <c r="FDC304" s="730"/>
      <c r="FDD304" s="730"/>
      <c r="FDE304" s="730"/>
      <c r="FDF304" s="730"/>
      <c r="FDG304" s="730"/>
      <c r="FDH304" s="730"/>
      <c r="FDI304" s="730"/>
      <c r="FDJ304" s="730"/>
      <c r="FDK304" s="730"/>
      <c r="FDL304" s="730"/>
      <c r="FDM304" s="730"/>
      <c r="FDN304" s="730"/>
      <c r="FDO304" s="730"/>
      <c r="FDP304" s="730"/>
      <c r="FDQ304" s="730"/>
      <c r="FDR304" s="730"/>
      <c r="FDS304" s="730"/>
      <c r="FDT304" s="730"/>
      <c r="FDU304" s="730"/>
      <c r="FDV304" s="730"/>
      <c r="FDW304" s="730"/>
      <c r="FDX304" s="730"/>
      <c r="FDY304" s="730"/>
      <c r="FDZ304" s="730"/>
      <c r="FEA304" s="730"/>
      <c r="FEB304" s="730"/>
      <c r="FEC304" s="730"/>
      <c r="FED304" s="730"/>
      <c r="FEE304" s="730"/>
      <c r="FEF304" s="730"/>
      <c r="FEG304" s="730"/>
      <c r="FEH304" s="730"/>
      <c r="FEI304" s="730"/>
      <c r="FEJ304" s="730"/>
      <c r="FEK304" s="730"/>
      <c r="FEL304" s="730"/>
      <c r="FEM304" s="730"/>
      <c r="FEN304" s="730"/>
      <c r="FEO304" s="730"/>
      <c r="FEP304" s="730"/>
      <c r="FEQ304" s="730"/>
      <c r="FER304" s="730"/>
      <c r="FES304" s="730"/>
      <c r="FET304" s="730"/>
      <c r="FEU304" s="730"/>
      <c r="FEV304" s="730"/>
      <c r="FEW304" s="730"/>
      <c r="FEX304" s="730"/>
      <c r="FEY304" s="730"/>
      <c r="FEZ304" s="730"/>
      <c r="FFA304" s="730"/>
      <c r="FFB304" s="730"/>
      <c r="FFC304" s="730"/>
      <c r="FFD304" s="730"/>
      <c r="FFE304" s="730"/>
      <c r="FFF304" s="730"/>
      <c r="FFG304" s="730"/>
      <c r="FFH304" s="730"/>
      <c r="FFI304" s="730"/>
      <c r="FFJ304" s="730"/>
      <c r="FFK304" s="730"/>
      <c r="FFL304" s="730"/>
      <c r="FFM304" s="730"/>
      <c r="FFN304" s="730"/>
      <c r="FFO304" s="730"/>
      <c r="FFP304" s="730"/>
      <c r="FFQ304" s="730"/>
      <c r="FFR304" s="730"/>
      <c r="FFS304" s="730"/>
      <c r="FFT304" s="730"/>
      <c r="FFU304" s="730"/>
      <c r="FFV304" s="730"/>
      <c r="FFW304" s="730"/>
      <c r="FFX304" s="730"/>
      <c r="FFY304" s="730"/>
      <c r="FFZ304" s="730"/>
      <c r="FGA304" s="730"/>
      <c r="FGB304" s="730"/>
      <c r="FGC304" s="730"/>
      <c r="FGD304" s="730"/>
      <c r="FGE304" s="730"/>
      <c r="FGF304" s="730"/>
      <c r="FGG304" s="730"/>
      <c r="FGH304" s="730"/>
      <c r="FGI304" s="730"/>
      <c r="FGJ304" s="730"/>
      <c r="FGK304" s="730"/>
      <c r="FGL304" s="730"/>
      <c r="FGM304" s="730"/>
      <c r="FGN304" s="730"/>
      <c r="FGO304" s="730"/>
      <c r="FGP304" s="730"/>
      <c r="FGQ304" s="730"/>
      <c r="FGR304" s="730"/>
      <c r="FGS304" s="730"/>
      <c r="FGT304" s="730"/>
      <c r="FGU304" s="730"/>
      <c r="FGV304" s="730"/>
      <c r="FGW304" s="730"/>
      <c r="FGX304" s="730"/>
      <c r="FGY304" s="730"/>
      <c r="FGZ304" s="730"/>
      <c r="FHA304" s="730"/>
      <c r="FHB304" s="730"/>
      <c r="FHC304" s="730"/>
      <c r="FHD304" s="730"/>
      <c r="FHE304" s="730"/>
      <c r="FHF304" s="730"/>
      <c r="FHG304" s="730"/>
      <c r="FHH304" s="730"/>
      <c r="FHI304" s="730"/>
      <c r="FHJ304" s="730"/>
      <c r="FHK304" s="730"/>
      <c r="FHL304" s="730"/>
      <c r="FHM304" s="730"/>
      <c r="FHN304" s="730"/>
      <c r="FHO304" s="730"/>
      <c r="FHP304" s="730"/>
      <c r="FHQ304" s="730"/>
      <c r="FHR304" s="730"/>
      <c r="FHS304" s="730"/>
      <c r="FHT304" s="730"/>
      <c r="FHU304" s="730"/>
      <c r="FHV304" s="730"/>
      <c r="FHW304" s="730"/>
      <c r="FHX304" s="730"/>
      <c r="FHY304" s="730"/>
      <c r="FHZ304" s="730"/>
      <c r="FIA304" s="730"/>
      <c r="FIB304" s="730"/>
      <c r="FIC304" s="730"/>
      <c r="FID304" s="730"/>
      <c r="FIE304" s="730"/>
      <c r="FIF304" s="730"/>
      <c r="FIG304" s="730"/>
      <c r="FIH304" s="730"/>
      <c r="FII304" s="730"/>
      <c r="FIJ304" s="730"/>
      <c r="FIK304" s="730"/>
      <c r="FIL304" s="730"/>
      <c r="FIM304" s="730"/>
      <c r="FIN304" s="730"/>
      <c r="FIO304" s="730"/>
      <c r="FIP304" s="730"/>
      <c r="FIQ304" s="730"/>
      <c r="FIR304" s="730"/>
      <c r="FIS304" s="730"/>
      <c r="FIT304" s="730"/>
      <c r="FIU304" s="730"/>
      <c r="FIV304" s="730"/>
      <c r="FIW304" s="730"/>
      <c r="FIX304" s="730"/>
      <c r="FIY304" s="730"/>
      <c r="FIZ304" s="730"/>
      <c r="FJA304" s="730"/>
      <c r="FJB304" s="730"/>
      <c r="FJC304" s="730"/>
      <c r="FJD304" s="730"/>
      <c r="FJE304" s="730"/>
      <c r="FJF304" s="730"/>
      <c r="FJG304" s="730"/>
      <c r="FJH304" s="730"/>
      <c r="FJI304" s="730"/>
      <c r="FJJ304" s="730"/>
      <c r="FJK304" s="730"/>
      <c r="FJL304" s="730"/>
      <c r="FJM304" s="730"/>
      <c r="FJN304" s="730"/>
      <c r="FJO304" s="730"/>
      <c r="FJP304" s="730"/>
      <c r="FJQ304" s="730"/>
      <c r="FJR304" s="730"/>
      <c r="FJS304" s="730"/>
      <c r="FJT304" s="730"/>
      <c r="FJU304" s="730"/>
      <c r="FJV304" s="730"/>
      <c r="FJW304" s="730"/>
      <c r="FJX304" s="730"/>
      <c r="FJY304" s="730"/>
      <c r="FJZ304" s="730"/>
      <c r="FKA304" s="730"/>
      <c r="FKB304" s="730"/>
      <c r="FKC304" s="730"/>
      <c r="FKD304" s="730"/>
      <c r="FKE304" s="730"/>
      <c r="FKF304" s="730"/>
      <c r="FKG304" s="730"/>
      <c r="FKH304" s="730"/>
      <c r="FKI304" s="730"/>
      <c r="FKJ304" s="730"/>
      <c r="FKK304" s="730"/>
      <c r="FKL304" s="730"/>
      <c r="FKM304" s="730"/>
      <c r="FKN304" s="730"/>
      <c r="FKO304" s="730"/>
      <c r="FKP304" s="730"/>
      <c r="FKQ304" s="730"/>
      <c r="FKR304" s="730"/>
      <c r="FKS304" s="730"/>
      <c r="FKT304" s="730"/>
      <c r="FKU304" s="730"/>
      <c r="FKV304" s="730"/>
      <c r="FKW304" s="730"/>
      <c r="FKX304" s="730"/>
      <c r="FKY304" s="730"/>
      <c r="FKZ304" s="730"/>
      <c r="FLA304" s="730"/>
      <c r="FLB304" s="730"/>
      <c r="FLC304" s="730"/>
      <c r="FLD304" s="730"/>
      <c r="FLE304" s="730"/>
      <c r="FLF304" s="730"/>
      <c r="FLG304" s="730"/>
      <c r="FLH304" s="730"/>
      <c r="FLI304" s="730"/>
      <c r="FLJ304" s="730"/>
      <c r="FLK304" s="730"/>
      <c r="FLL304" s="730"/>
      <c r="FLM304" s="730"/>
      <c r="FLN304" s="730"/>
      <c r="FLO304" s="730"/>
      <c r="FLP304" s="730"/>
      <c r="FLQ304" s="730"/>
      <c r="FLR304" s="730"/>
      <c r="FLS304" s="730"/>
      <c r="FLT304" s="730"/>
      <c r="FLU304" s="730"/>
      <c r="FLV304" s="730"/>
      <c r="FLW304" s="730"/>
      <c r="FLX304" s="730"/>
      <c r="FLY304" s="730"/>
      <c r="FLZ304" s="730"/>
      <c r="FMA304" s="730"/>
      <c r="FMB304" s="730"/>
      <c r="FMC304" s="730"/>
      <c r="FMD304" s="730"/>
      <c r="FME304" s="730"/>
      <c r="FMF304" s="730"/>
      <c r="FMG304" s="730"/>
      <c r="FMH304" s="730"/>
      <c r="FMI304" s="730"/>
      <c r="FMJ304" s="730"/>
      <c r="FMK304" s="730"/>
      <c r="FML304" s="730"/>
      <c r="FMM304" s="730"/>
      <c r="FMN304" s="730"/>
      <c r="FMO304" s="730"/>
      <c r="FMP304" s="730"/>
      <c r="FMQ304" s="730"/>
      <c r="FMR304" s="730"/>
      <c r="FMS304" s="730"/>
      <c r="FMT304" s="730"/>
      <c r="FMU304" s="730"/>
      <c r="FMV304" s="730"/>
      <c r="FMW304" s="730"/>
      <c r="FMX304" s="730"/>
      <c r="FMY304" s="730"/>
      <c r="FMZ304" s="730"/>
      <c r="FNA304" s="730"/>
      <c r="FNB304" s="730"/>
      <c r="FNC304" s="730"/>
      <c r="FND304" s="730"/>
      <c r="FNE304" s="730"/>
      <c r="FNF304" s="730"/>
      <c r="FNG304" s="730"/>
      <c r="FNH304" s="730"/>
      <c r="FNI304" s="730"/>
      <c r="FNJ304" s="730"/>
      <c r="FNK304" s="730"/>
      <c r="FNL304" s="730"/>
      <c r="FNM304" s="730"/>
      <c r="FNN304" s="730"/>
      <c r="FNO304" s="730"/>
      <c r="FNP304" s="730"/>
      <c r="FNQ304" s="730"/>
      <c r="FNR304" s="730"/>
      <c r="FNS304" s="730"/>
      <c r="FNT304" s="730"/>
      <c r="FNU304" s="730"/>
      <c r="FNV304" s="730"/>
      <c r="FNW304" s="730"/>
      <c r="FNX304" s="730"/>
      <c r="FNY304" s="730"/>
      <c r="FNZ304" s="730"/>
      <c r="FOA304" s="730"/>
      <c r="FOB304" s="730"/>
      <c r="FOC304" s="730"/>
      <c r="FOD304" s="730"/>
      <c r="FOE304" s="730"/>
      <c r="FOF304" s="730"/>
      <c r="FOG304" s="730"/>
      <c r="FOH304" s="730"/>
      <c r="FOI304" s="730"/>
      <c r="FOJ304" s="730"/>
      <c r="FOK304" s="730"/>
      <c r="FOL304" s="730"/>
      <c r="FOM304" s="730"/>
      <c r="FON304" s="730"/>
      <c r="FOO304" s="730"/>
      <c r="FOP304" s="730"/>
      <c r="FOQ304" s="730"/>
      <c r="FOR304" s="730"/>
      <c r="FOS304" s="730"/>
      <c r="FOT304" s="730"/>
      <c r="FOU304" s="730"/>
      <c r="FOV304" s="730"/>
      <c r="FOW304" s="730"/>
      <c r="FOX304" s="730"/>
      <c r="FOY304" s="730"/>
      <c r="FOZ304" s="730"/>
      <c r="FPA304" s="730"/>
      <c r="FPB304" s="730"/>
      <c r="FPC304" s="730"/>
      <c r="FPD304" s="730"/>
      <c r="FPE304" s="730"/>
      <c r="FPF304" s="730"/>
      <c r="FPG304" s="730"/>
      <c r="FPH304" s="730"/>
      <c r="FPI304" s="730"/>
      <c r="FPJ304" s="730"/>
      <c r="FPK304" s="730"/>
      <c r="FPL304" s="730"/>
      <c r="FPM304" s="730"/>
      <c r="FPN304" s="730"/>
      <c r="FPO304" s="730"/>
      <c r="FPP304" s="730"/>
      <c r="FPQ304" s="730"/>
      <c r="FPR304" s="730"/>
      <c r="FPS304" s="730"/>
      <c r="FPT304" s="730"/>
      <c r="FPU304" s="730"/>
      <c r="FPV304" s="730"/>
      <c r="FPW304" s="730"/>
      <c r="FPX304" s="730"/>
      <c r="FPY304" s="730"/>
      <c r="FPZ304" s="730"/>
      <c r="FQA304" s="730"/>
      <c r="FQB304" s="730"/>
      <c r="FQC304" s="730"/>
      <c r="FQD304" s="730"/>
      <c r="FQE304" s="730"/>
      <c r="FQF304" s="730"/>
      <c r="FQG304" s="730"/>
      <c r="FQH304" s="730"/>
      <c r="FQI304" s="730"/>
      <c r="FQJ304" s="730"/>
      <c r="FQK304" s="730"/>
      <c r="FQL304" s="730"/>
      <c r="FQM304" s="730"/>
      <c r="FQN304" s="730"/>
      <c r="FQO304" s="730"/>
      <c r="FQP304" s="730"/>
      <c r="FQQ304" s="730"/>
      <c r="FQR304" s="730"/>
      <c r="FQS304" s="730"/>
      <c r="FQT304" s="730"/>
      <c r="FQU304" s="730"/>
      <c r="FQV304" s="730"/>
      <c r="FQW304" s="730"/>
      <c r="FQX304" s="730"/>
      <c r="FQY304" s="730"/>
      <c r="FQZ304" s="730"/>
      <c r="FRA304" s="730"/>
      <c r="FRB304" s="730"/>
      <c r="FRC304" s="730"/>
      <c r="FRD304" s="730"/>
      <c r="FRE304" s="730"/>
      <c r="FRF304" s="730"/>
      <c r="FRG304" s="730"/>
      <c r="FRH304" s="730"/>
      <c r="FRI304" s="730"/>
      <c r="FRJ304" s="730"/>
      <c r="FRK304" s="730"/>
      <c r="FRL304" s="730"/>
      <c r="FRM304" s="730"/>
      <c r="FRN304" s="730"/>
      <c r="FRO304" s="730"/>
      <c r="FRP304" s="730"/>
      <c r="FRQ304" s="730"/>
      <c r="FRR304" s="730"/>
      <c r="FRS304" s="730"/>
      <c r="FRT304" s="730"/>
      <c r="FRU304" s="730"/>
      <c r="FRV304" s="730"/>
      <c r="FRW304" s="730"/>
      <c r="FRX304" s="730"/>
      <c r="FRY304" s="730"/>
      <c r="FRZ304" s="730"/>
      <c r="FSA304" s="730"/>
      <c r="FSB304" s="730"/>
      <c r="FSC304" s="730"/>
      <c r="FSD304" s="730"/>
      <c r="FSE304" s="730"/>
      <c r="FSF304" s="730"/>
      <c r="FSG304" s="730"/>
      <c r="FSH304" s="730"/>
      <c r="FSI304" s="730"/>
      <c r="FSJ304" s="730"/>
      <c r="FSK304" s="730"/>
      <c r="FSL304" s="730"/>
      <c r="FSM304" s="730"/>
      <c r="FSN304" s="730"/>
      <c r="FSO304" s="730"/>
      <c r="FSP304" s="730"/>
      <c r="FSQ304" s="730"/>
      <c r="FSR304" s="730"/>
      <c r="FSS304" s="730"/>
      <c r="FST304" s="730"/>
      <c r="FSU304" s="730"/>
      <c r="FSV304" s="730"/>
      <c r="FSW304" s="730"/>
      <c r="FSX304" s="730"/>
      <c r="FSY304" s="730"/>
      <c r="FSZ304" s="730"/>
      <c r="FTA304" s="730"/>
      <c r="FTB304" s="730"/>
      <c r="FTC304" s="730"/>
      <c r="FTD304" s="730"/>
      <c r="FTE304" s="730"/>
      <c r="FTF304" s="730"/>
      <c r="FTG304" s="730"/>
      <c r="FTH304" s="730"/>
      <c r="FTI304" s="730"/>
      <c r="FTJ304" s="730"/>
      <c r="FTK304" s="730"/>
      <c r="FTL304" s="730"/>
      <c r="FTM304" s="730"/>
      <c r="FTN304" s="730"/>
      <c r="FTO304" s="730"/>
      <c r="FTP304" s="730"/>
      <c r="FTQ304" s="730"/>
      <c r="FTR304" s="730"/>
      <c r="FTS304" s="730"/>
      <c r="FTT304" s="730"/>
      <c r="FTU304" s="730"/>
      <c r="FTV304" s="730"/>
      <c r="FTW304" s="730"/>
      <c r="FTX304" s="730"/>
      <c r="FTY304" s="730"/>
      <c r="FTZ304" s="730"/>
      <c r="FUA304" s="730"/>
      <c r="FUB304" s="730"/>
      <c r="FUC304" s="730"/>
      <c r="FUD304" s="730"/>
      <c r="FUE304" s="730"/>
      <c r="FUF304" s="730"/>
      <c r="FUG304" s="730"/>
      <c r="FUH304" s="730"/>
      <c r="FUI304" s="730"/>
      <c r="FUJ304" s="730"/>
      <c r="FUK304" s="730"/>
      <c r="FUL304" s="730"/>
      <c r="FUM304" s="730"/>
      <c r="FUN304" s="730"/>
      <c r="FUO304" s="730"/>
      <c r="FUP304" s="730"/>
      <c r="FUQ304" s="730"/>
      <c r="FUR304" s="730"/>
      <c r="FUS304" s="730"/>
      <c r="FUT304" s="730"/>
      <c r="FUU304" s="730"/>
      <c r="FUV304" s="730"/>
      <c r="FUW304" s="730"/>
      <c r="FUX304" s="730"/>
      <c r="FUY304" s="730"/>
      <c r="FUZ304" s="730"/>
      <c r="FVA304" s="730"/>
      <c r="FVB304" s="730"/>
      <c r="FVC304" s="730"/>
      <c r="FVD304" s="730"/>
      <c r="FVE304" s="730"/>
      <c r="FVF304" s="730"/>
      <c r="FVG304" s="730"/>
      <c r="FVH304" s="730"/>
      <c r="FVI304" s="730"/>
      <c r="FVJ304" s="730"/>
      <c r="FVK304" s="730"/>
      <c r="FVL304" s="730"/>
      <c r="FVM304" s="730"/>
      <c r="FVN304" s="730"/>
      <c r="FVO304" s="730"/>
      <c r="FVP304" s="730"/>
      <c r="FVQ304" s="730"/>
      <c r="FVR304" s="730"/>
      <c r="FVS304" s="730"/>
      <c r="FVT304" s="730"/>
      <c r="FVU304" s="730"/>
      <c r="FVV304" s="730"/>
      <c r="FVW304" s="730"/>
      <c r="FVX304" s="730"/>
      <c r="FVY304" s="730"/>
      <c r="FVZ304" s="730"/>
      <c r="FWA304" s="730"/>
      <c r="FWB304" s="730"/>
      <c r="FWC304" s="730"/>
      <c r="FWD304" s="730"/>
      <c r="FWE304" s="730"/>
      <c r="FWF304" s="730"/>
      <c r="FWG304" s="730"/>
      <c r="FWH304" s="730"/>
      <c r="FWI304" s="730"/>
      <c r="FWJ304" s="730"/>
      <c r="FWK304" s="730"/>
      <c r="FWL304" s="730"/>
      <c r="FWM304" s="730"/>
      <c r="FWN304" s="730"/>
      <c r="FWO304" s="730"/>
      <c r="FWP304" s="730"/>
      <c r="FWQ304" s="730"/>
      <c r="FWR304" s="730"/>
      <c r="FWS304" s="730"/>
      <c r="FWT304" s="730"/>
      <c r="FWU304" s="730"/>
      <c r="FWV304" s="730"/>
      <c r="FWW304" s="730"/>
      <c r="FWX304" s="730"/>
      <c r="FWY304" s="730"/>
      <c r="FWZ304" s="730"/>
      <c r="FXA304" s="730"/>
      <c r="FXB304" s="730"/>
      <c r="FXC304" s="730"/>
      <c r="FXD304" s="730"/>
      <c r="FXE304" s="730"/>
      <c r="FXF304" s="730"/>
      <c r="FXG304" s="730"/>
      <c r="FXH304" s="730"/>
      <c r="FXI304" s="730"/>
      <c r="FXJ304" s="730"/>
      <c r="FXK304" s="730"/>
      <c r="FXL304" s="730"/>
      <c r="FXM304" s="730"/>
      <c r="FXN304" s="730"/>
      <c r="FXO304" s="730"/>
      <c r="FXP304" s="730"/>
      <c r="FXQ304" s="730"/>
      <c r="FXR304" s="730"/>
      <c r="FXS304" s="730"/>
      <c r="FXT304" s="730"/>
      <c r="FXU304" s="730"/>
      <c r="FXV304" s="730"/>
      <c r="FXW304" s="730"/>
      <c r="FXX304" s="730"/>
      <c r="FXY304" s="730"/>
      <c r="FXZ304" s="730"/>
      <c r="FYA304" s="730"/>
      <c r="FYB304" s="730"/>
      <c r="FYC304" s="730"/>
      <c r="FYD304" s="730"/>
      <c r="FYE304" s="730"/>
      <c r="FYF304" s="730"/>
      <c r="FYG304" s="730"/>
      <c r="FYH304" s="730"/>
      <c r="FYI304" s="730"/>
      <c r="FYJ304" s="730"/>
      <c r="FYK304" s="730"/>
      <c r="FYL304" s="730"/>
      <c r="FYM304" s="730"/>
      <c r="FYN304" s="730"/>
      <c r="FYO304" s="730"/>
      <c r="FYP304" s="730"/>
      <c r="FYQ304" s="730"/>
      <c r="FYR304" s="730"/>
      <c r="FYS304" s="730"/>
      <c r="FYT304" s="730"/>
      <c r="FYU304" s="730"/>
      <c r="FYV304" s="730"/>
      <c r="FYW304" s="730"/>
      <c r="FYX304" s="730"/>
      <c r="FYY304" s="730"/>
      <c r="FYZ304" s="730"/>
      <c r="FZA304" s="730"/>
      <c r="FZB304" s="730"/>
      <c r="FZC304" s="730"/>
      <c r="FZD304" s="730"/>
      <c r="FZE304" s="730"/>
      <c r="FZF304" s="730"/>
      <c r="FZG304" s="730"/>
      <c r="FZH304" s="730"/>
      <c r="FZI304" s="730"/>
      <c r="FZJ304" s="730"/>
      <c r="FZK304" s="730"/>
      <c r="FZL304" s="730"/>
      <c r="FZM304" s="730"/>
      <c r="FZN304" s="730"/>
      <c r="FZO304" s="730"/>
      <c r="FZP304" s="730"/>
      <c r="FZQ304" s="730"/>
      <c r="FZR304" s="730"/>
      <c r="FZS304" s="730"/>
      <c r="FZT304" s="730"/>
      <c r="FZU304" s="730"/>
      <c r="FZV304" s="730"/>
      <c r="FZW304" s="730"/>
      <c r="FZX304" s="730"/>
      <c r="FZY304" s="730"/>
      <c r="FZZ304" s="730"/>
      <c r="GAA304" s="730"/>
      <c r="GAB304" s="730"/>
      <c r="GAC304" s="730"/>
      <c r="GAD304" s="730"/>
      <c r="GAE304" s="730"/>
      <c r="GAF304" s="730"/>
      <c r="GAG304" s="730"/>
      <c r="GAH304" s="730"/>
      <c r="GAI304" s="730"/>
      <c r="GAJ304" s="730"/>
      <c r="GAK304" s="730"/>
      <c r="GAL304" s="730"/>
      <c r="GAM304" s="730"/>
      <c r="GAN304" s="730"/>
      <c r="GAO304" s="730"/>
      <c r="GAP304" s="730"/>
      <c r="GAQ304" s="730"/>
      <c r="GAR304" s="730"/>
      <c r="GAS304" s="730"/>
      <c r="GAT304" s="730"/>
      <c r="GAU304" s="730"/>
      <c r="GAV304" s="730"/>
      <c r="GAW304" s="730"/>
      <c r="GAX304" s="730"/>
      <c r="GAY304" s="730"/>
      <c r="GAZ304" s="730"/>
      <c r="GBA304" s="730"/>
      <c r="GBB304" s="730"/>
      <c r="GBC304" s="730"/>
      <c r="GBD304" s="730"/>
      <c r="GBE304" s="730"/>
      <c r="GBF304" s="730"/>
      <c r="GBG304" s="730"/>
      <c r="GBH304" s="730"/>
      <c r="GBI304" s="730"/>
      <c r="GBJ304" s="730"/>
      <c r="GBK304" s="730"/>
      <c r="GBL304" s="730"/>
      <c r="GBM304" s="730"/>
      <c r="GBN304" s="730"/>
      <c r="GBO304" s="730"/>
      <c r="GBP304" s="730"/>
      <c r="GBQ304" s="730"/>
      <c r="GBR304" s="730"/>
      <c r="GBS304" s="730"/>
      <c r="GBT304" s="730"/>
      <c r="GBU304" s="730"/>
      <c r="GBV304" s="730"/>
      <c r="GBW304" s="730"/>
      <c r="GBX304" s="730"/>
      <c r="GBY304" s="730"/>
      <c r="GBZ304" s="730"/>
      <c r="GCA304" s="730"/>
      <c r="GCB304" s="730"/>
      <c r="GCC304" s="730"/>
      <c r="GCD304" s="730"/>
      <c r="GCE304" s="730"/>
      <c r="GCF304" s="730"/>
      <c r="GCG304" s="730"/>
      <c r="GCH304" s="730"/>
      <c r="GCI304" s="730"/>
      <c r="GCJ304" s="730"/>
      <c r="GCK304" s="730"/>
      <c r="GCL304" s="730"/>
      <c r="GCM304" s="730"/>
      <c r="GCN304" s="730"/>
      <c r="GCO304" s="730"/>
      <c r="GCP304" s="730"/>
      <c r="GCQ304" s="730"/>
      <c r="GCR304" s="730"/>
      <c r="GCS304" s="730"/>
      <c r="GCT304" s="730"/>
      <c r="GCU304" s="730"/>
      <c r="GCV304" s="730"/>
      <c r="GCW304" s="730"/>
      <c r="GCX304" s="730"/>
      <c r="GCY304" s="730"/>
      <c r="GCZ304" s="730"/>
      <c r="GDA304" s="730"/>
      <c r="GDB304" s="730"/>
      <c r="GDC304" s="730"/>
      <c r="GDD304" s="730"/>
      <c r="GDE304" s="730"/>
      <c r="GDF304" s="730"/>
      <c r="GDG304" s="730"/>
      <c r="GDH304" s="730"/>
      <c r="GDI304" s="730"/>
      <c r="GDJ304" s="730"/>
      <c r="GDK304" s="730"/>
      <c r="GDL304" s="730"/>
      <c r="GDM304" s="730"/>
      <c r="GDN304" s="730"/>
      <c r="GDO304" s="730"/>
      <c r="GDP304" s="730"/>
      <c r="GDQ304" s="730"/>
      <c r="GDR304" s="730"/>
      <c r="GDS304" s="730"/>
      <c r="GDT304" s="730"/>
      <c r="GDU304" s="730"/>
      <c r="GDV304" s="730"/>
      <c r="GDW304" s="730"/>
      <c r="GDX304" s="730"/>
      <c r="GDY304" s="730"/>
      <c r="GDZ304" s="730"/>
      <c r="GEA304" s="730"/>
      <c r="GEB304" s="730"/>
      <c r="GEC304" s="730"/>
      <c r="GED304" s="730"/>
      <c r="GEE304" s="730"/>
      <c r="GEF304" s="730"/>
      <c r="GEG304" s="730"/>
      <c r="GEH304" s="730"/>
      <c r="GEI304" s="730"/>
      <c r="GEJ304" s="730"/>
      <c r="GEK304" s="730"/>
      <c r="GEL304" s="730"/>
      <c r="GEM304" s="730"/>
      <c r="GEN304" s="730"/>
      <c r="GEO304" s="730"/>
      <c r="GEP304" s="730"/>
      <c r="GEQ304" s="730"/>
      <c r="GER304" s="730"/>
      <c r="GES304" s="730"/>
      <c r="GET304" s="730"/>
      <c r="GEU304" s="730"/>
      <c r="GEV304" s="730"/>
      <c r="GEW304" s="730"/>
      <c r="GEX304" s="730"/>
      <c r="GEY304" s="730"/>
      <c r="GEZ304" s="730"/>
      <c r="GFA304" s="730"/>
      <c r="GFB304" s="730"/>
      <c r="GFC304" s="730"/>
      <c r="GFD304" s="730"/>
      <c r="GFE304" s="730"/>
      <c r="GFF304" s="730"/>
      <c r="GFG304" s="730"/>
      <c r="GFH304" s="730"/>
      <c r="GFI304" s="730"/>
      <c r="GFJ304" s="730"/>
      <c r="GFK304" s="730"/>
      <c r="GFL304" s="730"/>
      <c r="GFM304" s="730"/>
      <c r="GFN304" s="730"/>
      <c r="GFO304" s="730"/>
      <c r="GFP304" s="730"/>
      <c r="GFQ304" s="730"/>
      <c r="GFR304" s="730"/>
      <c r="GFS304" s="730"/>
      <c r="GFT304" s="730"/>
      <c r="GFU304" s="730"/>
      <c r="GFV304" s="730"/>
      <c r="GFW304" s="730"/>
      <c r="GFX304" s="730"/>
      <c r="GFY304" s="730"/>
      <c r="GFZ304" s="730"/>
      <c r="GGA304" s="730"/>
      <c r="GGB304" s="730"/>
      <c r="GGC304" s="730"/>
      <c r="GGD304" s="730"/>
      <c r="GGE304" s="730"/>
      <c r="GGF304" s="730"/>
      <c r="GGG304" s="730"/>
      <c r="GGH304" s="730"/>
      <c r="GGI304" s="730"/>
      <c r="GGJ304" s="730"/>
      <c r="GGK304" s="730"/>
      <c r="GGL304" s="730"/>
      <c r="GGM304" s="730"/>
      <c r="GGN304" s="730"/>
      <c r="GGO304" s="730"/>
      <c r="GGP304" s="730"/>
      <c r="GGQ304" s="730"/>
      <c r="GGR304" s="730"/>
      <c r="GGS304" s="730"/>
      <c r="GGT304" s="730"/>
      <c r="GGU304" s="730"/>
      <c r="GGV304" s="730"/>
      <c r="GGW304" s="730"/>
      <c r="GGX304" s="730"/>
      <c r="GGY304" s="730"/>
      <c r="GGZ304" s="730"/>
      <c r="GHA304" s="730"/>
      <c r="GHB304" s="730"/>
      <c r="GHC304" s="730"/>
      <c r="GHD304" s="730"/>
      <c r="GHE304" s="730"/>
      <c r="GHF304" s="730"/>
      <c r="GHG304" s="730"/>
      <c r="GHH304" s="730"/>
      <c r="GHI304" s="730"/>
      <c r="GHJ304" s="730"/>
      <c r="GHK304" s="730"/>
      <c r="GHL304" s="730"/>
      <c r="GHM304" s="730"/>
      <c r="GHN304" s="730"/>
      <c r="GHO304" s="730"/>
      <c r="GHP304" s="730"/>
      <c r="GHQ304" s="730"/>
      <c r="GHR304" s="730"/>
      <c r="GHS304" s="730"/>
      <c r="GHT304" s="730"/>
      <c r="GHU304" s="730"/>
      <c r="GHV304" s="730"/>
      <c r="GHW304" s="730"/>
      <c r="GHX304" s="730"/>
      <c r="GHY304" s="730"/>
      <c r="GHZ304" s="730"/>
      <c r="GIA304" s="730"/>
      <c r="GIB304" s="730"/>
      <c r="GIC304" s="730"/>
      <c r="GID304" s="730"/>
      <c r="GIE304" s="730"/>
      <c r="GIF304" s="730"/>
      <c r="GIG304" s="730"/>
      <c r="GIH304" s="730"/>
      <c r="GII304" s="730"/>
      <c r="GIJ304" s="730"/>
      <c r="GIK304" s="730"/>
      <c r="GIL304" s="730"/>
      <c r="GIM304" s="730"/>
      <c r="GIN304" s="730"/>
      <c r="GIO304" s="730"/>
      <c r="GIP304" s="730"/>
      <c r="GIQ304" s="730"/>
      <c r="GIR304" s="730"/>
      <c r="GIS304" s="730"/>
      <c r="GIT304" s="730"/>
      <c r="GIU304" s="730"/>
      <c r="GIV304" s="730"/>
      <c r="GIW304" s="730"/>
      <c r="GIX304" s="730"/>
      <c r="GIY304" s="730"/>
      <c r="GIZ304" s="730"/>
      <c r="GJA304" s="730"/>
      <c r="GJB304" s="730"/>
      <c r="GJC304" s="730"/>
      <c r="GJD304" s="730"/>
      <c r="GJE304" s="730"/>
      <c r="GJF304" s="730"/>
      <c r="GJG304" s="730"/>
      <c r="GJH304" s="730"/>
      <c r="GJI304" s="730"/>
      <c r="GJJ304" s="730"/>
      <c r="GJK304" s="730"/>
      <c r="GJL304" s="730"/>
      <c r="GJM304" s="730"/>
      <c r="GJN304" s="730"/>
      <c r="GJO304" s="730"/>
      <c r="GJP304" s="730"/>
      <c r="GJQ304" s="730"/>
      <c r="GJR304" s="730"/>
      <c r="GJS304" s="730"/>
      <c r="GJT304" s="730"/>
      <c r="GJU304" s="730"/>
      <c r="GJV304" s="730"/>
      <c r="GJW304" s="730"/>
      <c r="GJX304" s="730"/>
      <c r="GJY304" s="730"/>
      <c r="GJZ304" s="730"/>
      <c r="GKA304" s="730"/>
      <c r="GKB304" s="730"/>
      <c r="GKC304" s="730"/>
      <c r="GKD304" s="730"/>
      <c r="GKE304" s="730"/>
      <c r="GKF304" s="730"/>
      <c r="GKG304" s="730"/>
      <c r="GKH304" s="730"/>
      <c r="GKI304" s="730"/>
      <c r="GKJ304" s="730"/>
      <c r="GKK304" s="730"/>
      <c r="GKL304" s="730"/>
      <c r="GKM304" s="730"/>
      <c r="GKN304" s="730"/>
      <c r="GKO304" s="730"/>
      <c r="GKP304" s="730"/>
      <c r="GKQ304" s="730"/>
      <c r="GKR304" s="730"/>
      <c r="GKS304" s="730"/>
      <c r="GKT304" s="730"/>
      <c r="GKU304" s="730"/>
      <c r="GKV304" s="730"/>
      <c r="GKW304" s="730"/>
      <c r="GKX304" s="730"/>
      <c r="GKY304" s="730"/>
      <c r="GKZ304" s="730"/>
      <c r="GLA304" s="730"/>
      <c r="GLB304" s="730"/>
      <c r="GLC304" s="730"/>
      <c r="GLD304" s="730"/>
      <c r="GLE304" s="730"/>
      <c r="GLF304" s="730"/>
      <c r="GLG304" s="730"/>
      <c r="GLH304" s="730"/>
      <c r="GLI304" s="730"/>
      <c r="GLJ304" s="730"/>
      <c r="GLK304" s="730"/>
      <c r="GLL304" s="730"/>
      <c r="GLM304" s="730"/>
      <c r="GLN304" s="730"/>
      <c r="GLO304" s="730"/>
      <c r="GLP304" s="730"/>
      <c r="GLQ304" s="730"/>
      <c r="GLR304" s="730"/>
      <c r="GLS304" s="730"/>
      <c r="GLT304" s="730"/>
      <c r="GLU304" s="730"/>
      <c r="GLV304" s="730"/>
      <c r="GLW304" s="730"/>
      <c r="GLX304" s="730"/>
      <c r="GLY304" s="730"/>
      <c r="GLZ304" s="730"/>
      <c r="GMA304" s="730"/>
      <c r="GMB304" s="730"/>
      <c r="GMC304" s="730"/>
      <c r="GMD304" s="730"/>
      <c r="GME304" s="730"/>
      <c r="GMF304" s="730"/>
      <c r="GMG304" s="730"/>
      <c r="GMH304" s="730"/>
      <c r="GMI304" s="730"/>
      <c r="GMJ304" s="730"/>
      <c r="GMK304" s="730"/>
      <c r="GML304" s="730"/>
      <c r="GMM304" s="730"/>
      <c r="GMN304" s="730"/>
      <c r="GMO304" s="730"/>
      <c r="GMP304" s="730"/>
      <c r="GMQ304" s="730"/>
      <c r="GMR304" s="730"/>
      <c r="GMS304" s="730"/>
      <c r="GMT304" s="730"/>
      <c r="GMU304" s="730"/>
      <c r="GMV304" s="730"/>
      <c r="GMW304" s="730"/>
      <c r="GMX304" s="730"/>
      <c r="GMY304" s="730"/>
      <c r="GMZ304" s="730"/>
      <c r="GNA304" s="730"/>
      <c r="GNB304" s="730"/>
      <c r="GNC304" s="730"/>
      <c r="GND304" s="730"/>
      <c r="GNE304" s="730"/>
      <c r="GNF304" s="730"/>
      <c r="GNG304" s="730"/>
      <c r="GNH304" s="730"/>
      <c r="GNI304" s="730"/>
      <c r="GNJ304" s="730"/>
      <c r="GNK304" s="730"/>
      <c r="GNL304" s="730"/>
      <c r="GNM304" s="730"/>
      <c r="GNN304" s="730"/>
      <c r="GNO304" s="730"/>
      <c r="GNP304" s="730"/>
      <c r="GNQ304" s="730"/>
      <c r="GNR304" s="730"/>
      <c r="GNS304" s="730"/>
      <c r="GNT304" s="730"/>
      <c r="GNU304" s="730"/>
      <c r="GNV304" s="730"/>
      <c r="GNW304" s="730"/>
      <c r="GNX304" s="730"/>
      <c r="GNY304" s="730"/>
      <c r="GNZ304" s="730"/>
      <c r="GOA304" s="730"/>
      <c r="GOB304" s="730"/>
      <c r="GOC304" s="730"/>
      <c r="GOD304" s="730"/>
      <c r="GOE304" s="730"/>
      <c r="GOF304" s="730"/>
      <c r="GOG304" s="730"/>
      <c r="GOH304" s="730"/>
      <c r="GOI304" s="730"/>
      <c r="GOJ304" s="730"/>
      <c r="GOK304" s="730"/>
      <c r="GOL304" s="730"/>
      <c r="GOM304" s="730"/>
      <c r="GON304" s="730"/>
      <c r="GOO304" s="730"/>
      <c r="GOP304" s="730"/>
      <c r="GOQ304" s="730"/>
      <c r="GOR304" s="730"/>
      <c r="GOS304" s="730"/>
      <c r="GOT304" s="730"/>
      <c r="GOU304" s="730"/>
      <c r="GOV304" s="730"/>
      <c r="GOW304" s="730"/>
      <c r="GOX304" s="730"/>
      <c r="GOY304" s="730"/>
      <c r="GOZ304" s="730"/>
      <c r="GPA304" s="730"/>
      <c r="GPB304" s="730"/>
      <c r="GPC304" s="730"/>
      <c r="GPD304" s="730"/>
      <c r="GPE304" s="730"/>
      <c r="GPF304" s="730"/>
      <c r="GPG304" s="730"/>
      <c r="GPH304" s="730"/>
      <c r="GPI304" s="730"/>
      <c r="GPJ304" s="730"/>
      <c r="GPK304" s="730"/>
      <c r="GPL304" s="730"/>
      <c r="GPM304" s="730"/>
      <c r="GPN304" s="730"/>
      <c r="GPO304" s="730"/>
      <c r="GPP304" s="730"/>
      <c r="GPQ304" s="730"/>
      <c r="GPR304" s="730"/>
      <c r="GPS304" s="730"/>
      <c r="GPT304" s="730"/>
      <c r="GPU304" s="730"/>
      <c r="GPV304" s="730"/>
      <c r="GPW304" s="730"/>
      <c r="GPX304" s="730"/>
      <c r="GPY304" s="730"/>
      <c r="GPZ304" s="730"/>
      <c r="GQA304" s="730"/>
      <c r="GQB304" s="730"/>
      <c r="GQC304" s="730"/>
      <c r="GQD304" s="730"/>
      <c r="GQE304" s="730"/>
      <c r="GQF304" s="730"/>
      <c r="GQG304" s="730"/>
      <c r="GQH304" s="730"/>
      <c r="GQI304" s="730"/>
      <c r="GQJ304" s="730"/>
      <c r="GQK304" s="730"/>
      <c r="GQL304" s="730"/>
      <c r="GQM304" s="730"/>
      <c r="GQN304" s="730"/>
      <c r="GQO304" s="730"/>
      <c r="GQP304" s="730"/>
      <c r="GQQ304" s="730"/>
      <c r="GQR304" s="730"/>
      <c r="GQS304" s="730"/>
      <c r="GQT304" s="730"/>
      <c r="GQU304" s="730"/>
      <c r="GQV304" s="730"/>
      <c r="GQW304" s="730"/>
      <c r="GQX304" s="730"/>
      <c r="GQY304" s="730"/>
      <c r="GQZ304" s="730"/>
      <c r="GRA304" s="730"/>
      <c r="GRB304" s="730"/>
      <c r="GRC304" s="730"/>
      <c r="GRD304" s="730"/>
      <c r="GRE304" s="730"/>
      <c r="GRF304" s="730"/>
      <c r="GRG304" s="730"/>
      <c r="GRH304" s="730"/>
      <c r="GRI304" s="730"/>
      <c r="GRJ304" s="730"/>
      <c r="GRK304" s="730"/>
      <c r="GRL304" s="730"/>
      <c r="GRM304" s="730"/>
      <c r="GRN304" s="730"/>
      <c r="GRO304" s="730"/>
      <c r="GRP304" s="730"/>
      <c r="GRQ304" s="730"/>
      <c r="GRR304" s="730"/>
      <c r="GRS304" s="730"/>
      <c r="GRT304" s="730"/>
      <c r="GRU304" s="730"/>
      <c r="GRV304" s="730"/>
      <c r="GRW304" s="730"/>
      <c r="GRX304" s="730"/>
      <c r="GRY304" s="730"/>
      <c r="GRZ304" s="730"/>
      <c r="GSA304" s="730"/>
      <c r="GSB304" s="730"/>
      <c r="GSC304" s="730"/>
      <c r="GSD304" s="730"/>
      <c r="GSE304" s="730"/>
      <c r="GSF304" s="730"/>
      <c r="GSG304" s="730"/>
      <c r="GSH304" s="730"/>
      <c r="GSI304" s="730"/>
      <c r="GSJ304" s="730"/>
      <c r="GSK304" s="730"/>
      <c r="GSL304" s="730"/>
      <c r="GSM304" s="730"/>
      <c r="GSN304" s="730"/>
      <c r="GSO304" s="730"/>
      <c r="GSP304" s="730"/>
      <c r="GSQ304" s="730"/>
      <c r="GSR304" s="730"/>
      <c r="GSS304" s="730"/>
      <c r="GST304" s="730"/>
      <c r="GSU304" s="730"/>
      <c r="GSV304" s="730"/>
      <c r="GSW304" s="730"/>
      <c r="GSX304" s="730"/>
      <c r="GSY304" s="730"/>
      <c r="GSZ304" s="730"/>
      <c r="GTA304" s="730"/>
      <c r="GTB304" s="730"/>
      <c r="GTC304" s="730"/>
      <c r="GTD304" s="730"/>
      <c r="GTE304" s="730"/>
      <c r="GTF304" s="730"/>
      <c r="GTG304" s="730"/>
      <c r="GTH304" s="730"/>
      <c r="GTI304" s="730"/>
      <c r="GTJ304" s="730"/>
      <c r="GTK304" s="730"/>
      <c r="GTL304" s="730"/>
      <c r="GTM304" s="730"/>
      <c r="GTN304" s="730"/>
      <c r="GTO304" s="730"/>
      <c r="GTP304" s="730"/>
      <c r="GTQ304" s="730"/>
      <c r="GTR304" s="730"/>
      <c r="GTS304" s="730"/>
      <c r="GTT304" s="730"/>
      <c r="GTU304" s="730"/>
      <c r="GTV304" s="730"/>
      <c r="GTW304" s="730"/>
      <c r="GTX304" s="730"/>
      <c r="GTY304" s="730"/>
      <c r="GTZ304" s="730"/>
      <c r="GUA304" s="730"/>
      <c r="GUB304" s="730"/>
      <c r="GUC304" s="730"/>
      <c r="GUD304" s="730"/>
      <c r="GUE304" s="730"/>
      <c r="GUF304" s="730"/>
      <c r="GUG304" s="730"/>
      <c r="GUH304" s="730"/>
      <c r="GUI304" s="730"/>
      <c r="GUJ304" s="730"/>
      <c r="GUK304" s="730"/>
      <c r="GUL304" s="730"/>
      <c r="GUM304" s="730"/>
      <c r="GUN304" s="730"/>
      <c r="GUO304" s="730"/>
      <c r="GUP304" s="730"/>
      <c r="GUQ304" s="730"/>
      <c r="GUR304" s="730"/>
      <c r="GUS304" s="730"/>
      <c r="GUT304" s="730"/>
      <c r="GUU304" s="730"/>
      <c r="GUV304" s="730"/>
      <c r="GUW304" s="730"/>
      <c r="GUX304" s="730"/>
      <c r="GUY304" s="730"/>
      <c r="GUZ304" s="730"/>
      <c r="GVA304" s="730"/>
      <c r="GVB304" s="730"/>
      <c r="GVC304" s="730"/>
      <c r="GVD304" s="730"/>
      <c r="GVE304" s="730"/>
      <c r="GVF304" s="730"/>
      <c r="GVG304" s="730"/>
      <c r="GVH304" s="730"/>
      <c r="GVI304" s="730"/>
      <c r="GVJ304" s="730"/>
      <c r="GVK304" s="730"/>
      <c r="GVL304" s="730"/>
      <c r="GVM304" s="730"/>
      <c r="GVN304" s="730"/>
      <c r="GVO304" s="730"/>
      <c r="GVP304" s="730"/>
      <c r="GVQ304" s="730"/>
      <c r="GVR304" s="730"/>
      <c r="GVS304" s="730"/>
      <c r="GVT304" s="730"/>
      <c r="GVU304" s="730"/>
      <c r="GVV304" s="730"/>
      <c r="GVW304" s="730"/>
      <c r="GVX304" s="730"/>
      <c r="GVY304" s="730"/>
      <c r="GVZ304" s="730"/>
      <c r="GWA304" s="730"/>
      <c r="GWB304" s="730"/>
      <c r="GWC304" s="730"/>
      <c r="GWD304" s="730"/>
      <c r="GWE304" s="730"/>
      <c r="GWF304" s="730"/>
      <c r="GWG304" s="730"/>
      <c r="GWH304" s="730"/>
      <c r="GWI304" s="730"/>
      <c r="GWJ304" s="730"/>
      <c r="GWK304" s="730"/>
      <c r="GWL304" s="730"/>
      <c r="GWM304" s="730"/>
      <c r="GWN304" s="730"/>
      <c r="GWO304" s="730"/>
      <c r="GWP304" s="730"/>
      <c r="GWQ304" s="730"/>
      <c r="GWR304" s="730"/>
      <c r="GWS304" s="730"/>
      <c r="GWT304" s="730"/>
      <c r="GWU304" s="730"/>
      <c r="GWV304" s="730"/>
      <c r="GWW304" s="730"/>
      <c r="GWX304" s="730"/>
      <c r="GWY304" s="730"/>
      <c r="GWZ304" s="730"/>
      <c r="GXA304" s="730"/>
      <c r="GXB304" s="730"/>
      <c r="GXC304" s="730"/>
      <c r="GXD304" s="730"/>
      <c r="GXE304" s="730"/>
      <c r="GXF304" s="730"/>
      <c r="GXG304" s="730"/>
      <c r="GXH304" s="730"/>
      <c r="GXI304" s="730"/>
      <c r="GXJ304" s="730"/>
      <c r="GXK304" s="730"/>
      <c r="GXL304" s="730"/>
      <c r="GXM304" s="730"/>
      <c r="GXN304" s="730"/>
      <c r="GXO304" s="730"/>
      <c r="GXP304" s="730"/>
      <c r="GXQ304" s="730"/>
      <c r="GXR304" s="730"/>
      <c r="GXS304" s="730"/>
      <c r="GXT304" s="730"/>
      <c r="GXU304" s="730"/>
      <c r="GXV304" s="730"/>
      <c r="GXW304" s="730"/>
      <c r="GXX304" s="730"/>
      <c r="GXY304" s="730"/>
      <c r="GXZ304" s="730"/>
      <c r="GYA304" s="730"/>
      <c r="GYB304" s="730"/>
      <c r="GYC304" s="730"/>
      <c r="GYD304" s="730"/>
      <c r="GYE304" s="730"/>
      <c r="GYF304" s="730"/>
      <c r="GYG304" s="730"/>
      <c r="GYH304" s="730"/>
      <c r="GYI304" s="730"/>
      <c r="GYJ304" s="730"/>
      <c r="GYK304" s="730"/>
      <c r="GYL304" s="730"/>
      <c r="GYM304" s="730"/>
      <c r="GYN304" s="730"/>
      <c r="GYO304" s="730"/>
      <c r="GYP304" s="730"/>
      <c r="GYQ304" s="730"/>
      <c r="GYR304" s="730"/>
      <c r="GYS304" s="730"/>
      <c r="GYT304" s="730"/>
      <c r="GYU304" s="730"/>
      <c r="GYV304" s="730"/>
      <c r="GYW304" s="730"/>
      <c r="GYX304" s="730"/>
      <c r="GYY304" s="730"/>
      <c r="GYZ304" s="730"/>
      <c r="GZA304" s="730"/>
      <c r="GZB304" s="730"/>
      <c r="GZC304" s="730"/>
      <c r="GZD304" s="730"/>
      <c r="GZE304" s="730"/>
      <c r="GZF304" s="730"/>
      <c r="GZG304" s="730"/>
      <c r="GZH304" s="730"/>
      <c r="GZI304" s="730"/>
      <c r="GZJ304" s="730"/>
      <c r="GZK304" s="730"/>
      <c r="GZL304" s="730"/>
      <c r="GZM304" s="730"/>
      <c r="GZN304" s="730"/>
      <c r="GZO304" s="730"/>
      <c r="GZP304" s="730"/>
      <c r="GZQ304" s="730"/>
      <c r="GZR304" s="730"/>
      <c r="GZS304" s="730"/>
      <c r="GZT304" s="730"/>
      <c r="GZU304" s="730"/>
      <c r="GZV304" s="730"/>
      <c r="GZW304" s="730"/>
      <c r="GZX304" s="730"/>
      <c r="GZY304" s="730"/>
      <c r="GZZ304" s="730"/>
      <c r="HAA304" s="730"/>
      <c r="HAB304" s="730"/>
      <c r="HAC304" s="730"/>
      <c r="HAD304" s="730"/>
      <c r="HAE304" s="730"/>
      <c r="HAF304" s="730"/>
      <c r="HAG304" s="730"/>
      <c r="HAH304" s="730"/>
      <c r="HAI304" s="730"/>
      <c r="HAJ304" s="730"/>
      <c r="HAK304" s="730"/>
      <c r="HAL304" s="730"/>
      <c r="HAM304" s="730"/>
      <c r="HAN304" s="730"/>
      <c r="HAO304" s="730"/>
      <c r="HAP304" s="730"/>
      <c r="HAQ304" s="730"/>
      <c r="HAR304" s="730"/>
      <c r="HAS304" s="730"/>
      <c r="HAT304" s="730"/>
      <c r="HAU304" s="730"/>
      <c r="HAV304" s="730"/>
      <c r="HAW304" s="730"/>
      <c r="HAX304" s="730"/>
      <c r="HAY304" s="730"/>
      <c r="HAZ304" s="730"/>
      <c r="HBA304" s="730"/>
      <c r="HBB304" s="730"/>
      <c r="HBC304" s="730"/>
      <c r="HBD304" s="730"/>
      <c r="HBE304" s="730"/>
      <c r="HBF304" s="730"/>
      <c r="HBG304" s="730"/>
      <c r="HBH304" s="730"/>
      <c r="HBI304" s="730"/>
      <c r="HBJ304" s="730"/>
      <c r="HBK304" s="730"/>
      <c r="HBL304" s="730"/>
      <c r="HBM304" s="730"/>
      <c r="HBN304" s="730"/>
      <c r="HBO304" s="730"/>
      <c r="HBP304" s="730"/>
      <c r="HBQ304" s="730"/>
      <c r="HBR304" s="730"/>
      <c r="HBS304" s="730"/>
      <c r="HBT304" s="730"/>
      <c r="HBU304" s="730"/>
      <c r="HBV304" s="730"/>
      <c r="HBW304" s="730"/>
      <c r="HBX304" s="730"/>
      <c r="HBY304" s="730"/>
      <c r="HBZ304" s="730"/>
      <c r="HCA304" s="730"/>
      <c r="HCB304" s="730"/>
      <c r="HCC304" s="730"/>
      <c r="HCD304" s="730"/>
      <c r="HCE304" s="730"/>
      <c r="HCF304" s="730"/>
      <c r="HCG304" s="730"/>
      <c r="HCH304" s="730"/>
      <c r="HCI304" s="730"/>
      <c r="HCJ304" s="730"/>
      <c r="HCK304" s="730"/>
      <c r="HCL304" s="730"/>
      <c r="HCM304" s="730"/>
      <c r="HCN304" s="730"/>
      <c r="HCO304" s="730"/>
      <c r="HCP304" s="730"/>
      <c r="HCQ304" s="730"/>
      <c r="HCR304" s="730"/>
      <c r="HCS304" s="730"/>
      <c r="HCT304" s="730"/>
      <c r="HCU304" s="730"/>
      <c r="HCV304" s="730"/>
      <c r="HCW304" s="730"/>
      <c r="HCX304" s="730"/>
      <c r="HCY304" s="730"/>
      <c r="HCZ304" s="730"/>
      <c r="HDA304" s="730"/>
      <c r="HDB304" s="730"/>
      <c r="HDC304" s="730"/>
      <c r="HDD304" s="730"/>
      <c r="HDE304" s="730"/>
      <c r="HDF304" s="730"/>
      <c r="HDG304" s="730"/>
      <c r="HDH304" s="730"/>
      <c r="HDI304" s="730"/>
      <c r="HDJ304" s="730"/>
      <c r="HDK304" s="730"/>
      <c r="HDL304" s="730"/>
      <c r="HDM304" s="730"/>
      <c r="HDN304" s="730"/>
      <c r="HDO304" s="730"/>
      <c r="HDP304" s="730"/>
      <c r="HDQ304" s="730"/>
      <c r="HDR304" s="730"/>
      <c r="HDS304" s="730"/>
      <c r="HDT304" s="730"/>
      <c r="HDU304" s="730"/>
      <c r="HDV304" s="730"/>
      <c r="HDW304" s="730"/>
      <c r="HDX304" s="730"/>
      <c r="HDY304" s="730"/>
      <c r="HDZ304" s="730"/>
      <c r="HEA304" s="730"/>
      <c r="HEB304" s="730"/>
      <c r="HEC304" s="730"/>
      <c r="HED304" s="730"/>
      <c r="HEE304" s="730"/>
      <c r="HEF304" s="730"/>
      <c r="HEG304" s="730"/>
      <c r="HEH304" s="730"/>
      <c r="HEI304" s="730"/>
      <c r="HEJ304" s="730"/>
      <c r="HEK304" s="730"/>
      <c r="HEL304" s="730"/>
      <c r="HEM304" s="730"/>
      <c r="HEN304" s="730"/>
      <c r="HEO304" s="730"/>
      <c r="HEP304" s="730"/>
      <c r="HEQ304" s="730"/>
      <c r="HER304" s="730"/>
      <c r="HES304" s="730"/>
      <c r="HET304" s="730"/>
      <c r="HEU304" s="730"/>
      <c r="HEV304" s="730"/>
      <c r="HEW304" s="730"/>
      <c r="HEX304" s="730"/>
      <c r="HEY304" s="730"/>
      <c r="HEZ304" s="730"/>
      <c r="HFA304" s="730"/>
      <c r="HFB304" s="730"/>
      <c r="HFC304" s="730"/>
      <c r="HFD304" s="730"/>
      <c r="HFE304" s="730"/>
      <c r="HFF304" s="730"/>
      <c r="HFG304" s="730"/>
      <c r="HFH304" s="730"/>
      <c r="HFI304" s="730"/>
      <c r="HFJ304" s="730"/>
      <c r="HFK304" s="730"/>
      <c r="HFL304" s="730"/>
      <c r="HFM304" s="730"/>
      <c r="HFN304" s="730"/>
      <c r="HFO304" s="730"/>
      <c r="HFP304" s="730"/>
      <c r="HFQ304" s="730"/>
      <c r="HFR304" s="730"/>
      <c r="HFS304" s="730"/>
      <c r="HFT304" s="730"/>
      <c r="HFU304" s="730"/>
      <c r="HFV304" s="730"/>
      <c r="HFW304" s="730"/>
      <c r="HFX304" s="730"/>
      <c r="HFY304" s="730"/>
      <c r="HFZ304" s="730"/>
      <c r="HGA304" s="730"/>
      <c r="HGB304" s="730"/>
      <c r="HGC304" s="730"/>
      <c r="HGD304" s="730"/>
      <c r="HGE304" s="730"/>
      <c r="HGF304" s="730"/>
      <c r="HGG304" s="730"/>
      <c r="HGH304" s="730"/>
      <c r="HGI304" s="730"/>
      <c r="HGJ304" s="730"/>
      <c r="HGK304" s="730"/>
      <c r="HGL304" s="730"/>
      <c r="HGM304" s="730"/>
      <c r="HGN304" s="730"/>
      <c r="HGO304" s="730"/>
      <c r="HGP304" s="730"/>
      <c r="HGQ304" s="730"/>
      <c r="HGR304" s="730"/>
      <c r="HGS304" s="730"/>
      <c r="HGT304" s="730"/>
      <c r="HGU304" s="730"/>
      <c r="HGV304" s="730"/>
      <c r="HGW304" s="730"/>
      <c r="HGX304" s="730"/>
      <c r="HGY304" s="730"/>
      <c r="HGZ304" s="730"/>
      <c r="HHA304" s="730"/>
      <c r="HHB304" s="730"/>
      <c r="HHC304" s="730"/>
      <c r="HHD304" s="730"/>
      <c r="HHE304" s="730"/>
      <c r="HHF304" s="730"/>
      <c r="HHG304" s="730"/>
      <c r="HHH304" s="730"/>
      <c r="HHI304" s="730"/>
      <c r="HHJ304" s="730"/>
      <c r="HHK304" s="730"/>
      <c r="HHL304" s="730"/>
      <c r="HHM304" s="730"/>
      <c r="HHN304" s="730"/>
      <c r="HHO304" s="730"/>
      <c r="HHP304" s="730"/>
      <c r="HHQ304" s="730"/>
      <c r="HHR304" s="730"/>
      <c r="HHS304" s="730"/>
      <c r="HHT304" s="730"/>
      <c r="HHU304" s="730"/>
      <c r="HHV304" s="730"/>
      <c r="HHW304" s="730"/>
      <c r="HHX304" s="730"/>
      <c r="HHY304" s="730"/>
      <c r="HHZ304" s="730"/>
      <c r="HIA304" s="730"/>
      <c r="HIB304" s="730"/>
      <c r="HIC304" s="730"/>
      <c r="HID304" s="730"/>
      <c r="HIE304" s="730"/>
      <c r="HIF304" s="730"/>
      <c r="HIG304" s="730"/>
      <c r="HIH304" s="730"/>
      <c r="HII304" s="730"/>
      <c r="HIJ304" s="730"/>
      <c r="HIK304" s="730"/>
      <c r="HIL304" s="730"/>
      <c r="HIM304" s="730"/>
      <c r="HIN304" s="730"/>
      <c r="HIO304" s="730"/>
      <c r="HIP304" s="730"/>
      <c r="HIQ304" s="730"/>
      <c r="HIR304" s="730"/>
      <c r="HIS304" s="730"/>
      <c r="HIT304" s="730"/>
      <c r="HIU304" s="730"/>
      <c r="HIV304" s="730"/>
      <c r="HIW304" s="730"/>
      <c r="HIX304" s="730"/>
      <c r="HIY304" s="730"/>
      <c r="HIZ304" s="730"/>
      <c r="HJA304" s="730"/>
      <c r="HJB304" s="730"/>
      <c r="HJC304" s="730"/>
      <c r="HJD304" s="730"/>
      <c r="HJE304" s="730"/>
      <c r="HJF304" s="730"/>
      <c r="HJG304" s="730"/>
      <c r="HJH304" s="730"/>
      <c r="HJI304" s="730"/>
      <c r="HJJ304" s="730"/>
      <c r="HJK304" s="730"/>
      <c r="HJL304" s="730"/>
      <c r="HJM304" s="730"/>
      <c r="HJN304" s="730"/>
      <c r="HJO304" s="730"/>
      <c r="HJP304" s="730"/>
      <c r="HJQ304" s="730"/>
      <c r="HJR304" s="730"/>
      <c r="HJS304" s="730"/>
      <c r="HJT304" s="730"/>
      <c r="HJU304" s="730"/>
      <c r="HJV304" s="730"/>
      <c r="HJW304" s="730"/>
      <c r="HJX304" s="730"/>
      <c r="HJY304" s="730"/>
      <c r="HJZ304" s="730"/>
      <c r="HKA304" s="730"/>
      <c r="HKB304" s="730"/>
      <c r="HKC304" s="730"/>
      <c r="HKD304" s="730"/>
      <c r="HKE304" s="730"/>
      <c r="HKF304" s="730"/>
      <c r="HKG304" s="730"/>
      <c r="HKH304" s="730"/>
      <c r="HKI304" s="730"/>
      <c r="HKJ304" s="730"/>
      <c r="HKK304" s="730"/>
      <c r="HKL304" s="730"/>
      <c r="HKM304" s="730"/>
      <c r="HKN304" s="730"/>
      <c r="HKO304" s="730"/>
      <c r="HKP304" s="730"/>
      <c r="HKQ304" s="730"/>
      <c r="HKR304" s="730"/>
      <c r="HKS304" s="730"/>
      <c r="HKT304" s="730"/>
      <c r="HKU304" s="730"/>
      <c r="HKV304" s="730"/>
      <c r="HKW304" s="730"/>
      <c r="HKX304" s="730"/>
      <c r="HKY304" s="730"/>
      <c r="HKZ304" s="730"/>
      <c r="HLA304" s="730"/>
      <c r="HLB304" s="730"/>
      <c r="HLC304" s="730"/>
      <c r="HLD304" s="730"/>
      <c r="HLE304" s="730"/>
      <c r="HLF304" s="730"/>
      <c r="HLG304" s="730"/>
      <c r="HLH304" s="730"/>
      <c r="HLI304" s="730"/>
      <c r="HLJ304" s="730"/>
      <c r="HLK304" s="730"/>
      <c r="HLL304" s="730"/>
      <c r="HLM304" s="730"/>
      <c r="HLN304" s="730"/>
      <c r="HLO304" s="730"/>
      <c r="HLP304" s="730"/>
      <c r="HLQ304" s="730"/>
      <c r="HLR304" s="730"/>
      <c r="HLS304" s="730"/>
      <c r="HLT304" s="730"/>
      <c r="HLU304" s="730"/>
      <c r="HLV304" s="730"/>
      <c r="HLW304" s="730"/>
      <c r="HLX304" s="730"/>
      <c r="HLY304" s="730"/>
      <c r="HLZ304" s="730"/>
      <c r="HMA304" s="730"/>
      <c r="HMB304" s="730"/>
      <c r="HMC304" s="730"/>
      <c r="HMD304" s="730"/>
      <c r="HME304" s="730"/>
      <c r="HMF304" s="730"/>
      <c r="HMG304" s="730"/>
      <c r="HMH304" s="730"/>
      <c r="HMI304" s="730"/>
      <c r="HMJ304" s="730"/>
      <c r="HMK304" s="730"/>
      <c r="HML304" s="730"/>
      <c r="HMM304" s="730"/>
      <c r="HMN304" s="730"/>
      <c r="HMO304" s="730"/>
      <c r="HMP304" s="730"/>
      <c r="HMQ304" s="730"/>
      <c r="HMR304" s="730"/>
      <c r="HMS304" s="730"/>
      <c r="HMT304" s="730"/>
      <c r="HMU304" s="730"/>
      <c r="HMV304" s="730"/>
      <c r="HMW304" s="730"/>
      <c r="HMX304" s="730"/>
      <c r="HMY304" s="730"/>
      <c r="HMZ304" s="730"/>
      <c r="HNA304" s="730"/>
      <c r="HNB304" s="730"/>
      <c r="HNC304" s="730"/>
      <c r="HND304" s="730"/>
      <c r="HNE304" s="730"/>
      <c r="HNF304" s="730"/>
      <c r="HNG304" s="730"/>
      <c r="HNH304" s="730"/>
      <c r="HNI304" s="730"/>
      <c r="HNJ304" s="730"/>
      <c r="HNK304" s="730"/>
      <c r="HNL304" s="730"/>
      <c r="HNM304" s="730"/>
      <c r="HNN304" s="730"/>
      <c r="HNO304" s="730"/>
      <c r="HNP304" s="730"/>
      <c r="HNQ304" s="730"/>
      <c r="HNR304" s="730"/>
      <c r="HNS304" s="730"/>
      <c r="HNT304" s="730"/>
      <c r="HNU304" s="730"/>
      <c r="HNV304" s="730"/>
      <c r="HNW304" s="730"/>
      <c r="HNX304" s="730"/>
      <c r="HNY304" s="730"/>
      <c r="HNZ304" s="730"/>
      <c r="HOA304" s="730"/>
      <c r="HOB304" s="730"/>
      <c r="HOC304" s="730"/>
      <c r="HOD304" s="730"/>
      <c r="HOE304" s="730"/>
      <c r="HOF304" s="730"/>
      <c r="HOG304" s="730"/>
      <c r="HOH304" s="730"/>
      <c r="HOI304" s="730"/>
      <c r="HOJ304" s="730"/>
      <c r="HOK304" s="730"/>
      <c r="HOL304" s="730"/>
      <c r="HOM304" s="730"/>
      <c r="HON304" s="730"/>
      <c r="HOO304" s="730"/>
      <c r="HOP304" s="730"/>
      <c r="HOQ304" s="730"/>
      <c r="HOR304" s="730"/>
      <c r="HOS304" s="730"/>
      <c r="HOT304" s="730"/>
      <c r="HOU304" s="730"/>
      <c r="HOV304" s="730"/>
      <c r="HOW304" s="730"/>
      <c r="HOX304" s="730"/>
      <c r="HOY304" s="730"/>
      <c r="HOZ304" s="730"/>
      <c r="HPA304" s="730"/>
      <c r="HPB304" s="730"/>
      <c r="HPC304" s="730"/>
      <c r="HPD304" s="730"/>
      <c r="HPE304" s="730"/>
      <c r="HPF304" s="730"/>
      <c r="HPG304" s="730"/>
      <c r="HPH304" s="730"/>
      <c r="HPI304" s="730"/>
      <c r="HPJ304" s="730"/>
      <c r="HPK304" s="730"/>
      <c r="HPL304" s="730"/>
      <c r="HPM304" s="730"/>
      <c r="HPN304" s="730"/>
      <c r="HPO304" s="730"/>
      <c r="HPP304" s="730"/>
      <c r="HPQ304" s="730"/>
      <c r="HPR304" s="730"/>
      <c r="HPS304" s="730"/>
      <c r="HPT304" s="730"/>
      <c r="HPU304" s="730"/>
      <c r="HPV304" s="730"/>
      <c r="HPW304" s="730"/>
      <c r="HPX304" s="730"/>
      <c r="HPY304" s="730"/>
      <c r="HPZ304" s="730"/>
      <c r="HQA304" s="730"/>
      <c r="HQB304" s="730"/>
      <c r="HQC304" s="730"/>
      <c r="HQD304" s="730"/>
      <c r="HQE304" s="730"/>
      <c r="HQF304" s="730"/>
      <c r="HQG304" s="730"/>
      <c r="HQH304" s="730"/>
      <c r="HQI304" s="730"/>
      <c r="HQJ304" s="730"/>
      <c r="HQK304" s="730"/>
      <c r="HQL304" s="730"/>
      <c r="HQM304" s="730"/>
      <c r="HQN304" s="730"/>
      <c r="HQO304" s="730"/>
      <c r="HQP304" s="730"/>
      <c r="HQQ304" s="730"/>
      <c r="HQR304" s="730"/>
      <c r="HQS304" s="730"/>
      <c r="HQT304" s="730"/>
      <c r="HQU304" s="730"/>
      <c r="HQV304" s="730"/>
      <c r="HQW304" s="730"/>
      <c r="HQX304" s="730"/>
      <c r="HQY304" s="730"/>
      <c r="HQZ304" s="730"/>
      <c r="HRA304" s="730"/>
      <c r="HRB304" s="730"/>
      <c r="HRC304" s="730"/>
      <c r="HRD304" s="730"/>
      <c r="HRE304" s="730"/>
      <c r="HRF304" s="730"/>
      <c r="HRG304" s="730"/>
      <c r="HRH304" s="730"/>
      <c r="HRI304" s="730"/>
      <c r="HRJ304" s="730"/>
      <c r="HRK304" s="730"/>
      <c r="HRL304" s="730"/>
      <c r="HRM304" s="730"/>
      <c r="HRN304" s="730"/>
      <c r="HRO304" s="730"/>
      <c r="HRP304" s="730"/>
      <c r="HRQ304" s="730"/>
      <c r="HRR304" s="730"/>
      <c r="HRS304" s="730"/>
      <c r="HRT304" s="730"/>
      <c r="HRU304" s="730"/>
      <c r="HRV304" s="730"/>
      <c r="HRW304" s="730"/>
      <c r="HRX304" s="730"/>
      <c r="HRY304" s="730"/>
      <c r="HRZ304" s="730"/>
      <c r="HSA304" s="730"/>
      <c r="HSB304" s="730"/>
      <c r="HSC304" s="730"/>
      <c r="HSD304" s="730"/>
      <c r="HSE304" s="730"/>
      <c r="HSF304" s="730"/>
      <c r="HSG304" s="730"/>
      <c r="HSH304" s="730"/>
      <c r="HSI304" s="730"/>
      <c r="HSJ304" s="730"/>
      <c r="HSK304" s="730"/>
      <c r="HSL304" s="730"/>
      <c r="HSM304" s="730"/>
      <c r="HSN304" s="730"/>
      <c r="HSO304" s="730"/>
      <c r="HSP304" s="730"/>
      <c r="HSQ304" s="730"/>
      <c r="HSR304" s="730"/>
      <c r="HSS304" s="730"/>
      <c r="HST304" s="730"/>
      <c r="HSU304" s="730"/>
      <c r="HSV304" s="730"/>
      <c r="HSW304" s="730"/>
      <c r="HSX304" s="730"/>
      <c r="HSY304" s="730"/>
      <c r="HSZ304" s="730"/>
      <c r="HTA304" s="730"/>
      <c r="HTB304" s="730"/>
      <c r="HTC304" s="730"/>
      <c r="HTD304" s="730"/>
      <c r="HTE304" s="730"/>
      <c r="HTF304" s="730"/>
      <c r="HTG304" s="730"/>
      <c r="HTH304" s="730"/>
      <c r="HTI304" s="730"/>
      <c r="HTJ304" s="730"/>
      <c r="HTK304" s="730"/>
      <c r="HTL304" s="730"/>
      <c r="HTM304" s="730"/>
      <c r="HTN304" s="730"/>
      <c r="HTO304" s="730"/>
      <c r="HTP304" s="730"/>
      <c r="HTQ304" s="730"/>
      <c r="HTR304" s="730"/>
      <c r="HTS304" s="730"/>
      <c r="HTT304" s="730"/>
      <c r="HTU304" s="730"/>
      <c r="HTV304" s="730"/>
      <c r="HTW304" s="730"/>
      <c r="HTX304" s="730"/>
      <c r="HTY304" s="730"/>
      <c r="HTZ304" s="730"/>
      <c r="HUA304" s="730"/>
      <c r="HUB304" s="730"/>
      <c r="HUC304" s="730"/>
      <c r="HUD304" s="730"/>
      <c r="HUE304" s="730"/>
      <c r="HUF304" s="730"/>
      <c r="HUG304" s="730"/>
      <c r="HUH304" s="730"/>
      <c r="HUI304" s="730"/>
      <c r="HUJ304" s="730"/>
      <c r="HUK304" s="730"/>
      <c r="HUL304" s="730"/>
      <c r="HUM304" s="730"/>
      <c r="HUN304" s="730"/>
      <c r="HUO304" s="730"/>
      <c r="HUP304" s="730"/>
      <c r="HUQ304" s="730"/>
      <c r="HUR304" s="730"/>
      <c r="HUS304" s="730"/>
      <c r="HUT304" s="730"/>
      <c r="HUU304" s="730"/>
      <c r="HUV304" s="730"/>
      <c r="HUW304" s="730"/>
      <c r="HUX304" s="730"/>
      <c r="HUY304" s="730"/>
      <c r="HUZ304" s="730"/>
      <c r="HVA304" s="730"/>
      <c r="HVB304" s="730"/>
      <c r="HVC304" s="730"/>
      <c r="HVD304" s="730"/>
      <c r="HVE304" s="730"/>
      <c r="HVF304" s="730"/>
      <c r="HVG304" s="730"/>
      <c r="HVH304" s="730"/>
      <c r="HVI304" s="730"/>
      <c r="HVJ304" s="730"/>
      <c r="HVK304" s="730"/>
      <c r="HVL304" s="730"/>
      <c r="HVM304" s="730"/>
      <c r="HVN304" s="730"/>
      <c r="HVO304" s="730"/>
      <c r="HVP304" s="730"/>
      <c r="HVQ304" s="730"/>
      <c r="HVR304" s="730"/>
      <c r="HVS304" s="730"/>
      <c r="HVT304" s="730"/>
      <c r="HVU304" s="730"/>
      <c r="HVV304" s="730"/>
      <c r="HVW304" s="730"/>
      <c r="HVX304" s="730"/>
      <c r="HVY304" s="730"/>
      <c r="HVZ304" s="730"/>
      <c r="HWA304" s="730"/>
      <c r="HWB304" s="730"/>
      <c r="HWC304" s="730"/>
      <c r="HWD304" s="730"/>
      <c r="HWE304" s="730"/>
      <c r="HWF304" s="730"/>
      <c r="HWG304" s="730"/>
      <c r="HWH304" s="730"/>
      <c r="HWI304" s="730"/>
      <c r="HWJ304" s="730"/>
      <c r="HWK304" s="730"/>
      <c r="HWL304" s="730"/>
      <c r="HWM304" s="730"/>
      <c r="HWN304" s="730"/>
      <c r="HWO304" s="730"/>
      <c r="HWP304" s="730"/>
      <c r="HWQ304" s="730"/>
      <c r="HWR304" s="730"/>
      <c r="HWS304" s="730"/>
      <c r="HWT304" s="730"/>
      <c r="HWU304" s="730"/>
      <c r="HWV304" s="730"/>
      <c r="HWW304" s="730"/>
      <c r="HWX304" s="730"/>
      <c r="HWY304" s="730"/>
      <c r="HWZ304" s="730"/>
      <c r="HXA304" s="730"/>
      <c r="HXB304" s="730"/>
      <c r="HXC304" s="730"/>
      <c r="HXD304" s="730"/>
      <c r="HXE304" s="730"/>
      <c r="HXF304" s="730"/>
      <c r="HXG304" s="730"/>
      <c r="HXH304" s="730"/>
      <c r="HXI304" s="730"/>
      <c r="HXJ304" s="730"/>
      <c r="HXK304" s="730"/>
      <c r="HXL304" s="730"/>
      <c r="HXM304" s="730"/>
      <c r="HXN304" s="730"/>
      <c r="HXO304" s="730"/>
      <c r="HXP304" s="730"/>
      <c r="HXQ304" s="730"/>
      <c r="HXR304" s="730"/>
      <c r="HXS304" s="730"/>
      <c r="HXT304" s="730"/>
      <c r="HXU304" s="730"/>
      <c r="HXV304" s="730"/>
      <c r="HXW304" s="730"/>
      <c r="HXX304" s="730"/>
      <c r="HXY304" s="730"/>
      <c r="HXZ304" s="730"/>
      <c r="HYA304" s="730"/>
      <c r="HYB304" s="730"/>
      <c r="HYC304" s="730"/>
      <c r="HYD304" s="730"/>
      <c r="HYE304" s="730"/>
      <c r="HYF304" s="730"/>
      <c r="HYG304" s="730"/>
      <c r="HYH304" s="730"/>
      <c r="HYI304" s="730"/>
      <c r="HYJ304" s="730"/>
      <c r="HYK304" s="730"/>
      <c r="HYL304" s="730"/>
      <c r="HYM304" s="730"/>
      <c r="HYN304" s="730"/>
      <c r="HYO304" s="730"/>
      <c r="HYP304" s="730"/>
      <c r="HYQ304" s="730"/>
      <c r="HYR304" s="730"/>
      <c r="HYS304" s="730"/>
      <c r="HYT304" s="730"/>
      <c r="HYU304" s="730"/>
      <c r="HYV304" s="730"/>
      <c r="HYW304" s="730"/>
      <c r="HYX304" s="730"/>
      <c r="HYY304" s="730"/>
      <c r="HYZ304" s="730"/>
      <c r="HZA304" s="730"/>
      <c r="HZB304" s="730"/>
      <c r="HZC304" s="730"/>
      <c r="HZD304" s="730"/>
      <c r="HZE304" s="730"/>
      <c r="HZF304" s="730"/>
      <c r="HZG304" s="730"/>
      <c r="HZH304" s="730"/>
      <c r="HZI304" s="730"/>
      <c r="HZJ304" s="730"/>
      <c r="HZK304" s="730"/>
      <c r="HZL304" s="730"/>
      <c r="HZM304" s="730"/>
      <c r="HZN304" s="730"/>
      <c r="HZO304" s="730"/>
      <c r="HZP304" s="730"/>
      <c r="HZQ304" s="730"/>
      <c r="HZR304" s="730"/>
      <c r="HZS304" s="730"/>
      <c r="HZT304" s="730"/>
      <c r="HZU304" s="730"/>
      <c r="HZV304" s="730"/>
      <c r="HZW304" s="730"/>
      <c r="HZX304" s="730"/>
      <c r="HZY304" s="730"/>
      <c r="HZZ304" s="730"/>
      <c r="IAA304" s="730"/>
      <c r="IAB304" s="730"/>
      <c r="IAC304" s="730"/>
      <c r="IAD304" s="730"/>
      <c r="IAE304" s="730"/>
      <c r="IAF304" s="730"/>
      <c r="IAG304" s="730"/>
      <c r="IAH304" s="730"/>
      <c r="IAI304" s="730"/>
      <c r="IAJ304" s="730"/>
      <c r="IAK304" s="730"/>
      <c r="IAL304" s="730"/>
      <c r="IAM304" s="730"/>
      <c r="IAN304" s="730"/>
      <c r="IAO304" s="730"/>
      <c r="IAP304" s="730"/>
      <c r="IAQ304" s="730"/>
      <c r="IAR304" s="730"/>
      <c r="IAS304" s="730"/>
      <c r="IAT304" s="730"/>
      <c r="IAU304" s="730"/>
      <c r="IAV304" s="730"/>
      <c r="IAW304" s="730"/>
      <c r="IAX304" s="730"/>
      <c r="IAY304" s="730"/>
      <c r="IAZ304" s="730"/>
      <c r="IBA304" s="730"/>
      <c r="IBB304" s="730"/>
      <c r="IBC304" s="730"/>
      <c r="IBD304" s="730"/>
      <c r="IBE304" s="730"/>
      <c r="IBF304" s="730"/>
      <c r="IBG304" s="730"/>
      <c r="IBH304" s="730"/>
      <c r="IBI304" s="730"/>
      <c r="IBJ304" s="730"/>
      <c r="IBK304" s="730"/>
      <c r="IBL304" s="730"/>
      <c r="IBM304" s="730"/>
      <c r="IBN304" s="730"/>
      <c r="IBO304" s="730"/>
      <c r="IBP304" s="730"/>
      <c r="IBQ304" s="730"/>
      <c r="IBR304" s="730"/>
      <c r="IBS304" s="730"/>
      <c r="IBT304" s="730"/>
      <c r="IBU304" s="730"/>
      <c r="IBV304" s="730"/>
      <c r="IBW304" s="730"/>
      <c r="IBX304" s="730"/>
      <c r="IBY304" s="730"/>
      <c r="IBZ304" s="730"/>
      <c r="ICA304" s="730"/>
      <c r="ICB304" s="730"/>
      <c r="ICC304" s="730"/>
      <c r="ICD304" s="730"/>
      <c r="ICE304" s="730"/>
      <c r="ICF304" s="730"/>
      <c r="ICG304" s="730"/>
      <c r="ICH304" s="730"/>
      <c r="ICI304" s="730"/>
      <c r="ICJ304" s="730"/>
      <c r="ICK304" s="730"/>
      <c r="ICL304" s="730"/>
      <c r="ICM304" s="730"/>
      <c r="ICN304" s="730"/>
      <c r="ICO304" s="730"/>
      <c r="ICP304" s="730"/>
      <c r="ICQ304" s="730"/>
      <c r="ICR304" s="730"/>
      <c r="ICS304" s="730"/>
      <c r="ICT304" s="730"/>
      <c r="ICU304" s="730"/>
      <c r="ICV304" s="730"/>
      <c r="ICW304" s="730"/>
      <c r="ICX304" s="730"/>
      <c r="ICY304" s="730"/>
      <c r="ICZ304" s="730"/>
      <c r="IDA304" s="730"/>
      <c r="IDB304" s="730"/>
      <c r="IDC304" s="730"/>
      <c r="IDD304" s="730"/>
      <c r="IDE304" s="730"/>
      <c r="IDF304" s="730"/>
      <c r="IDG304" s="730"/>
      <c r="IDH304" s="730"/>
      <c r="IDI304" s="730"/>
      <c r="IDJ304" s="730"/>
      <c r="IDK304" s="730"/>
      <c r="IDL304" s="730"/>
      <c r="IDM304" s="730"/>
      <c r="IDN304" s="730"/>
      <c r="IDO304" s="730"/>
      <c r="IDP304" s="730"/>
      <c r="IDQ304" s="730"/>
      <c r="IDR304" s="730"/>
      <c r="IDS304" s="730"/>
      <c r="IDT304" s="730"/>
      <c r="IDU304" s="730"/>
      <c r="IDV304" s="730"/>
      <c r="IDW304" s="730"/>
      <c r="IDX304" s="730"/>
      <c r="IDY304" s="730"/>
      <c r="IDZ304" s="730"/>
      <c r="IEA304" s="730"/>
      <c r="IEB304" s="730"/>
      <c r="IEC304" s="730"/>
      <c r="IED304" s="730"/>
      <c r="IEE304" s="730"/>
      <c r="IEF304" s="730"/>
      <c r="IEG304" s="730"/>
      <c r="IEH304" s="730"/>
      <c r="IEI304" s="730"/>
      <c r="IEJ304" s="730"/>
      <c r="IEK304" s="730"/>
      <c r="IEL304" s="730"/>
      <c r="IEM304" s="730"/>
      <c r="IEN304" s="730"/>
      <c r="IEO304" s="730"/>
      <c r="IEP304" s="730"/>
      <c r="IEQ304" s="730"/>
      <c r="IER304" s="730"/>
      <c r="IES304" s="730"/>
      <c r="IET304" s="730"/>
      <c r="IEU304" s="730"/>
      <c r="IEV304" s="730"/>
      <c r="IEW304" s="730"/>
      <c r="IEX304" s="730"/>
      <c r="IEY304" s="730"/>
      <c r="IEZ304" s="730"/>
      <c r="IFA304" s="730"/>
      <c r="IFB304" s="730"/>
      <c r="IFC304" s="730"/>
      <c r="IFD304" s="730"/>
      <c r="IFE304" s="730"/>
      <c r="IFF304" s="730"/>
      <c r="IFG304" s="730"/>
      <c r="IFH304" s="730"/>
      <c r="IFI304" s="730"/>
      <c r="IFJ304" s="730"/>
      <c r="IFK304" s="730"/>
      <c r="IFL304" s="730"/>
      <c r="IFM304" s="730"/>
      <c r="IFN304" s="730"/>
      <c r="IFO304" s="730"/>
      <c r="IFP304" s="730"/>
      <c r="IFQ304" s="730"/>
      <c r="IFR304" s="730"/>
      <c r="IFS304" s="730"/>
      <c r="IFT304" s="730"/>
      <c r="IFU304" s="730"/>
      <c r="IFV304" s="730"/>
      <c r="IFW304" s="730"/>
      <c r="IFX304" s="730"/>
      <c r="IFY304" s="730"/>
      <c r="IFZ304" s="730"/>
      <c r="IGA304" s="730"/>
      <c r="IGB304" s="730"/>
      <c r="IGC304" s="730"/>
      <c r="IGD304" s="730"/>
      <c r="IGE304" s="730"/>
      <c r="IGF304" s="730"/>
      <c r="IGG304" s="730"/>
      <c r="IGH304" s="730"/>
      <c r="IGI304" s="730"/>
      <c r="IGJ304" s="730"/>
      <c r="IGK304" s="730"/>
      <c r="IGL304" s="730"/>
      <c r="IGM304" s="730"/>
      <c r="IGN304" s="730"/>
      <c r="IGO304" s="730"/>
      <c r="IGP304" s="730"/>
      <c r="IGQ304" s="730"/>
      <c r="IGR304" s="730"/>
      <c r="IGS304" s="730"/>
      <c r="IGT304" s="730"/>
      <c r="IGU304" s="730"/>
      <c r="IGV304" s="730"/>
      <c r="IGW304" s="730"/>
      <c r="IGX304" s="730"/>
      <c r="IGY304" s="730"/>
      <c r="IGZ304" s="730"/>
      <c r="IHA304" s="730"/>
      <c r="IHB304" s="730"/>
      <c r="IHC304" s="730"/>
      <c r="IHD304" s="730"/>
      <c r="IHE304" s="730"/>
      <c r="IHF304" s="730"/>
      <c r="IHG304" s="730"/>
      <c r="IHH304" s="730"/>
      <c r="IHI304" s="730"/>
      <c r="IHJ304" s="730"/>
      <c r="IHK304" s="730"/>
      <c r="IHL304" s="730"/>
      <c r="IHM304" s="730"/>
      <c r="IHN304" s="730"/>
      <c r="IHO304" s="730"/>
      <c r="IHP304" s="730"/>
      <c r="IHQ304" s="730"/>
      <c r="IHR304" s="730"/>
      <c r="IHS304" s="730"/>
      <c r="IHT304" s="730"/>
      <c r="IHU304" s="730"/>
      <c r="IHV304" s="730"/>
      <c r="IHW304" s="730"/>
      <c r="IHX304" s="730"/>
      <c r="IHY304" s="730"/>
      <c r="IHZ304" s="730"/>
      <c r="IIA304" s="730"/>
      <c r="IIB304" s="730"/>
      <c r="IIC304" s="730"/>
      <c r="IID304" s="730"/>
      <c r="IIE304" s="730"/>
      <c r="IIF304" s="730"/>
      <c r="IIG304" s="730"/>
      <c r="IIH304" s="730"/>
      <c r="III304" s="730"/>
      <c r="IIJ304" s="730"/>
      <c r="IIK304" s="730"/>
      <c r="IIL304" s="730"/>
      <c r="IIM304" s="730"/>
      <c r="IIN304" s="730"/>
      <c r="IIO304" s="730"/>
      <c r="IIP304" s="730"/>
      <c r="IIQ304" s="730"/>
      <c r="IIR304" s="730"/>
      <c r="IIS304" s="730"/>
      <c r="IIT304" s="730"/>
      <c r="IIU304" s="730"/>
      <c r="IIV304" s="730"/>
      <c r="IIW304" s="730"/>
      <c r="IIX304" s="730"/>
      <c r="IIY304" s="730"/>
      <c r="IIZ304" s="730"/>
      <c r="IJA304" s="730"/>
      <c r="IJB304" s="730"/>
      <c r="IJC304" s="730"/>
      <c r="IJD304" s="730"/>
      <c r="IJE304" s="730"/>
      <c r="IJF304" s="730"/>
      <c r="IJG304" s="730"/>
      <c r="IJH304" s="730"/>
      <c r="IJI304" s="730"/>
      <c r="IJJ304" s="730"/>
      <c r="IJK304" s="730"/>
      <c r="IJL304" s="730"/>
      <c r="IJM304" s="730"/>
      <c r="IJN304" s="730"/>
      <c r="IJO304" s="730"/>
      <c r="IJP304" s="730"/>
      <c r="IJQ304" s="730"/>
      <c r="IJR304" s="730"/>
      <c r="IJS304" s="730"/>
      <c r="IJT304" s="730"/>
      <c r="IJU304" s="730"/>
      <c r="IJV304" s="730"/>
      <c r="IJW304" s="730"/>
      <c r="IJX304" s="730"/>
      <c r="IJY304" s="730"/>
      <c r="IJZ304" s="730"/>
      <c r="IKA304" s="730"/>
      <c r="IKB304" s="730"/>
      <c r="IKC304" s="730"/>
      <c r="IKD304" s="730"/>
      <c r="IKE304" s="730"/>
      <c r="IKF304" s="730"/>
      <c r="IKG304" s="730"/>
      <c r="IKH304" s="730"/>
      <c r="IKI304" s="730"/>
      <c r="IKJ304" s="730"/>
      <c r="IKK304" s="730"/>
      <c r="IKL304" s="730"/>
      <c r="IKM304" s="730"/>
      <c r="IKN304" s="730"/>
      <c r="IKO304" s="730"/>
      <c r="IKP304" s="730"/>
      <c r="IKQ304" s="730"/>
      <c r="IKR304" s="730"/>
      <c r="IKS304" s="730"/>
      <c r="IKT304" s="730"/>
      <c r="IKU304" s="730"/>
      <c r="IKV304" s="730"/>
      <c r="IKW304" s="730"/>
      <c r="IKX304" s="730"/>
      <c r="IKY304" s="730"/>
      <c r="IKZ304" s="730"/>
      <c r="ILA304" s="730"/>
      <c r="ILB304" s="730"/>
      <c r="ILC304" s="730"/>
      <c r="ILD304" s="730"/>
      <c r="ILE304" s="730"/>
      <c r="ILF304" s="730"/>
      <c r="ILG304" s="730"/>
      <c r="ILH304" s="730"/>
      <c r="ILI304" s="730"/>
      <c r="ILJ304" s="730"/>
      <c r="ILK304" s="730"/>
      <c r="ILL304" s="730"/>
      <c r="ILM304" s="730"/>
      <c r="ILN304" s="730"/>
      <c r="ILO304" s="730"/>
      <c r="ILP304" s="730"/>
      <c r="ILQ304" s="730"/>
      <c r="ILR304" s="730"/>
      <c r="ILS304" s="730"/>
      <c r="ILT304" s="730"/>
      <c r="ILU304" s="730"/>
      <c r="ILV304" s="730"/>
      <c r="ILW304" s="730"/>
      <c r="ILX304" s="730"/>
      <c r="ILY304" s="730"/>
      <c r="ILZ304" s="730"/>
      <c r="IMA304" s="730"/>
      <c r="IMB304" s="730"/>
      <c r="IMC304" s="730"/>
      <c r="IMD304" s="730"/>
      <c r="IME304" s="730"/>
      <c r="IMF304" s="730"/>
      <c r="IMG304" s="730"/>
      <c r="IMH304" s="730"/>
      <c r="IMI304" s="730"/>
      <c r="IMJ304" s="730"/>
      <c r="IMK304" s="730"/>
      <c r="IML304" s="730"/>
      <c r="IMM304" s="730"/>
      <c r="IMN304" s="730"/>
      <c r="IMO304" s="730"/>
      <c r="IMP304" s="730"/>
      <c r="IMQ304" s="730"/>
      <c r="IMR304" s="730"/>
      <c r="IMS304" s="730"/>
      <c r="IMT304" s="730"/>
      <c r="IMU304" s="730"/>
      <c r="IMV304" s="730"/>
      <c r="IMW304" s="730"/>
      <c r="IMX304" s="730"/>
      <c r="IMY304" s="730"/>
      <c r="IMZ304" s="730"/>
      <c r="INA304" s="730"/>
      <c r="INB304" s="730"/>
      <c r="INC304" s="730"/>
      <c r="IND304" s="730"/>
      <c r="INE304" s="730"/>
      <c r="INF304" s="730"/>
      <c r="ING304" s="730"/>
      <c r="INH304" s="730"/>
      <c r="INI304" s="730"/>
      <c r="INJ304" s="730"/>
      <c r="INK304" s="730"/>
      <c r="INL304" s="730"/>
      <c r="INM304" s="730"/>
      <c r="INN304" s="730"/>
      <c r="INO304" s="730"/>
      <c r="INP304" s="730"/>
      <c r="INQ304" s="730"/>
      <c r="INR304" s="730"/>
      <c r="INS304" s="730"/>
      <c r="INT304" s="730"/>
      <c r="INU304" s="730"/>
      <c r="INV304" s="730"/>
      <c r="INW304" s="730"/>
      <c r="INX304" s="730"/>
      <c r="INY304" s="730"/>
      <c r="INZ304" s="730"/>
      <c r="IOA304" s="730"/>
      <c r="IOB304" s="730"/>
      <c r="IOC304" s="730"/>
      <c r="IOD304" s="730"/>
      <c r="IOE304" s="730"/>
      <c r="IOF304" s="730"/>
      <c r="IOG304" s="730"/>
      <c r="IOH304" s="730"/>
      <c r="IOI304" s="730"/>
      <c r="IOJ304" s="730"/>
      <c r="IOK304" s="730"/>
      <c r="IOL304" s="730"/>
      <c r="IOM304" s="730"/>
      <c r="ION304" s="730"/>
      <c r="IOO304" s="730"/>
      <c r="IOP304" s="730"/>
      <c r="IOQ304" s="730"/>
      <c r="IOR304" s="730"/>
      <c r="IOS304" s="730"/>
      <c r="IOT304" s="730"/>
      <c r="IOU304" s="730"/>
      <c r="IOV304" s="730"/>
      <c r="IOW304" s="730"/>
      <c r="IOX304" s="730"/>
      <c r="IOY304" s="730"/>
      <c r="IOZ304" s="730"/>
      <c r="IPA304" s="730"/>
      <c r="IPB304" s="730"/>
      <c r="IPC304" s="730"/>
      <c r="IPD304" s="730"/>
      <c r="IPE304" s="730"/>
      <c r="IPF304" s="730"/>
      <c r="IPG304" s="730"/>
      <c r="IPH304" s="730"/>
      <c r="IPI304" s="730"/>
      <c r="IPJ304" s="730"/>
      <c r="IPK304" s="730"/>
      <c r="IPL304" s="730"/>
      <c r="IPM304" s="730"/>
      <c r="IPN304" s="730"/>
      <c r="IPO304" s="730"/>
      <c r="IPP304" s="730"/>
      <c r="IPQ304" s="730"/>
      <c r="IPR304" s="730"/>
      <c r="IPS304" s="730"/>
      <c r="IPT304" s="730"/>
      <c r="IPU304" s="730"/>
      <c r="IPV304" s="730"/>
      <c r="IPW304" s="730"/>
      <c r="IPX304" s="730"/>
      <c r="IPY304" s="730"/>
      <c r="IPZ304" s="730"/>
      <c r="IQA304" s="730"/>
      <c r="IQB304" s="730"/>
      <c r="IQC304" s="730"/>
      <c r="IQD304" s="730"/>
      <c r="IQE304" s="730"/>
      <c r="IQF304" s="730"/>
      <c r="IQG304" s="730"/>
      <c r="IQH304" s="730"/>
      <c r="IQI304" s="730"/>
      <c r="IQJ304" s="730"/>
      <c r="IQK304" s="730"/>
      <c r="IQL304" s="730"/>
      <c r="IQM304" s="730"/>
      <c r="IQN304" s="730"/>
      <c r="IQO304" s="730"/>
      <c r="IQP304" s="730"/>
      <c r="IQQ304" s="730"/>
      <c r="IQR304" s="730"/>
      <c r="IQS304" s="730"/>
      <c r="IQT304" s="730"/>
      <c r="IQU304" s="730"/>
      <c r="IQV304" s="730"/>
      <c r="IQW304" s="730"/>
      <c r="IQX304" s="730"/>
      <c r="IQY304" s="730"/>
      <c r="IQZ304" s="730"/>
      <c r="IRA304" s="730"/>
      <c r="IRB304" s="730"/>
      <c r="IRC304" s="730"/>
      <c r="IRD304" s="730"/>
      <c r="IRE304" s="730"/>
      <c r="IRF304" s="730"/>
      <c r="IRG304" s="730"/>
      <c r="IRH304" s="730"/>
      <c r="IRI304" s="730"/>
      <c r="IRJ304" s="730"/>
      <c r="IRK304" s="730"/>
      <c r="IRL304" s="730"/>
      <c r="IRM304" s="730"/>
      <c r="IRN304" s="730"/>
      <c r="IRO304" s="730"/>
      <c r="IRP304" s="730"/>
      <c r="IRQ304" s="730"/>
      <c r="IRR304" s="730"/>
      <c r="IRS304" s="730"/>
      <c r="IRT304" s="730"/>
      <c r="IRU304" s="730"/>
      <c r="IRV304" s="730"/>
      <c r="IRW304" s="730"/>
      <c r="IRX304" s="730"/>
      <c r="IRY304" s="730"/>
      <c r="IRZ304" s="730"/>
      <c r="ISA304" s="730"/>
      <c r="ISB304" s="730"/>
      <c r="ISC304" s="730"/>
      <c r="ISD304" s="730"/>
      <c r="ISE304" s="730"/>
      <c r="ISF304" s="730"/>
      <c r="ISG304" s="730"/>
      <c r="ISH304" s="730"/>
      <c r="ISI304" s="730"/>
      <c r="ISJ304" s="730"/>
      <c r="ISK304" s="730"/>
      <c r="ISL304" s="730"/>
      <c r="ISM304" s="730"/>
      <c r="ISN304" s="730"/>
      <c r="ISO304" s="730"/>
      <c r="ISP304" s="730"/>
      <c r="ISQ304" s="730"/>
      <c r="ISR304" s="730"/>
      <c r="ISS304" s="730"/>
      <c r="IST304" s="730"/>
      <c r="ISU304" s="730"/>
      <c r="ISV304" s="730"/>
      <c r="ISW304" s="730"/>
      <c r="ISX304" s="730"/>
      <c r="ISY304" s="730"/>
      <c r="ISZ304" s="730"/>
      <c r="ITA304" s="730"/>
      <c r="ITB304" s="730"/>
      <c r="ITC304" s="730"/>
      <c r="ITD304" s="730"/>
      <c r="ITE304" s="730"/>
      <c r="ITF304" s="730"/>
      <c r="ITG304" s="730"/>
      <c r="ITH304" s="730"/>
      <c r="ITI304" s="730"/>
      <c r="ITJ304" s="730"/>
      <c r="ITK304" s="730"/>
      <c r="ITL304" s="730"/>
      <c r="ITM304" s="730"/>
      <c r="ITN304" s="730"/>
      <c r="ITO304" s="730"/>
      <c r="ITP304" s="730"/>
      <c r="ITQ304" s="730"/>
      <c r="ITR304" s="730"/>
      <c r="ITS304" s="730"/>
      <c r="ITT304" s="730"/>
      <c r="ITU304" s="730"/>
      <c r="ITV304" s="730"/>
      <c r="ITW304" s="730"/>
      <c r="ITX304" s="730"/>
      <c r="ITY304" s="730"/>
      <c r="ITZ304" s="730"/>
      <c r="IUA304" s="730"/>
      <c r="IUB304" s="730"/>
      <c r="IUC304" s="730"/>
      <c r="IUD304" s="730"/>
      <c r="IUE304" s="730"/>
      <c r="IUF304" s="730"/>
      <c r="IUG304" s="730"/>
      <c r="IUH304" s="730"/>
      <c r="IUI304" s="730"/>
      <c r="IUJ304" s="730"/>
      <c r="IUK304" s="730"/>
      <c r="IUL304" s="730"/>
      <c r="IUM304" s="730"/>
      <c r="IUN304" s="730"/>
      <c r="IUO304" s="730"/>
      <c r="IUP304" s="730"/>
      <c r="IUQ304" s="730"/>
      <c r="IUR304" s="730"/>
      <c r="IUS304" s="730"/>
      <c r="IUT304" s="730"/>
      <c r="IUU304" s="730"/>
      <c r="IUV304" s="730"/>
      <c r="IUW304" s="730"/>
      <c r="IUX304" s="730"/>
      <c r="IUY304" s="730"/>
      <c r="IUZ304" s="730"/>
      <c r="IVA304" s="730"/>
      <c r="IVB304" s="730"/>
      <c r="IVC304" s="730"/>
      <c r="IVD304" s="730"/>
      <c r="IVE304" s="730"/>
      <c r="IVF304" s="730"/>
      <c r="IVG304" s="730"/>
      <c r="IVH304" s="730"/>
      <c r="IVI304" s="730"/>
      <c r="IVJ304" s="730"/>
      <c r="IVK304" s="730"/>
      <c r="IVL304" s="730"/>
      <c r="IVM304" s="730"/>
      <c r="IVN304" s="730"/>
      <c r="IVO304" s="730"/>
      <c r="IVP304" s="730"/>
      <c r="IVQ304" s="730"/>
      <c r="IVR304" s="730"/>
      <c r="IVS304" s="730"/>
      <c r="IVT304" s="730"/>
      <c r="IVU304" s="730"/>
      <c r="IVV304" s="730"/>
      <c r="IVW304" s="730"/>
      <c r="IVX304" s="730"/>
      <c r="IVY304" s="730"/>
      <c r="IVZ304" s="730"/>
      <c r="IWA304" s="730"/>
      <c r="IWB304" s="730"/>
      <c r="IWC304" s="730"/>
      <c r="IWD304" s="730"/>
      <c r="IWE304" s="730"/>
      <c r="IWF304" s="730"/>
      <c r="IWG304" s="730"/>
      <c r="IWH304" s="730"/>
      <c r="IWI304" s="730"/>
      <c r="IWJ304" s="730"/>
      <c r="IWK304" s="730"/>
      <c r="IWL304" s="730"/>
      <c r="IWM304" s="730"/>
      <c r="IWN304" s="730"/>
      <c r="IWO304" s="730"/>
      <c r="IWP304" s="730"/>
      <c r="IWQ304" s="730"/>
      <c r="IWR304" s="730"/>
      <c r="IWS304" s="730"/>
      <c r="IWT304" s="730"/>
      <c r="IWU304" s="730"/>
      <c r="IWV304" s="730"/>
      <c r="IWW304" s="730"/>
      <c r="IWX304" s="730"/>
      <c r="IWY304" s="730"/>
      <c r="IWZ304" s="730"/>
      <c r="IXA304" s="730"/>
      <c r="IXB304" s="730"/>
      <c r="IXC304" s="730"/>
      <c r="IXD304" s="730"/>
      <c r="IXE304" s="730"/>
      <c r="IXF304" s="730"/>
      <c r="IXG304" s="730"/>
      <c r="IXH304" s="730"/>
      <c r="IXI304" s="730"/>
      <c r="IXJ304" s="730"/>
      <c r="IXK304" s="730"/>
      <c r="IXL304" s="730"/>
      <c r="IXM304" s="730"/>
      <c r="IXN304" s="730"/>
      <c r="IXO304" s="730"/>
      <c r="IXP304" s="730"/>
      <c r="IXQ304" s="730"/>
      <c r="IXR304" s="730"/>
      <c r="IXS304" s="730"/>
      <c r="IXT304" s="730"/>
      <c r="IXU304" s="730"/>
      <c r="IXV304" s="730"/>
      <c r="IXW304" s="730"/>
      <c r="IXX304" s="730"/>
      <c r="IXY304" s="730"/>
      <c r="IXZ304" s="730"/>
      <c r="IYA304" s="730"/>
      <c r="IYB304" s="730"/>
      <c r="IYC304" s="730"/>
      <c r="IYD304" s="730"/>
      <c r="IYE304" s="730"/>
      <c r="IYF304" s="730"/>
      <c r="IYG304" s="730"/>
      <c r="IYH304" s="730"/>
      <c r="IYI304" s="730"/>
      <c r="IYJ304" s="730"/>
      <c r="IYK304" s="730"/>
      <c r="IYL304" s="730"/>
      <c r="IYM304" s="730"/>
      <c r="IYN304" s="730"/>
      <c r="IYO304" s="730"/>
      <c r="IYP304" s="730"/>
      <c r="IYQ304" s="730"/>
      <c r="IYR304" s="730"/>
      <c r="IYS304" s="730"/>
      <c r="IYT304" s="730"/>
      <c r="IYU304" s="730"/>
      <c r="IYV304" s="730"/>
      <c r="IYW304" s="730"/>
      <c r="IYX304" s="730"/>
      <c r="IYY304" s="730"/>
      <c r="IYZ304" s="730"/>
      <c r="IZA304" s="730"/>
      <c r="IZB304" s="730"/>
      <c r="IZC304" s="730"/>
      <c r="IZD304" s="730"/>
      <c r="IZE304" s="730"/>
      <c r="IZF304" s="730"/>
      <c r="IZG304" s="730"/>
      <c r="IZH304" s="730"/>
      <c r="IZI304" s="730"/>
      <c r="IZJ304" s="730"/>
      <c r="IZK304" s="730"/>
      <c r="IZL304" s="730"/>
      <c r="IZM304" s="730"/>
      <c r="IZN304" s="730"/>
      <c r="IZO304" s="730"/>
      <c r="IZP304" s="730"/>
      <c r="IZQ304" s="730"/>
      <c r="IZR304" s="730"/>
      <c r="IZS304" s="730"/>
      <c r="IZT304" s="730"/>
      <c r="IZU304" s="730"/>
      <c r="IZV304" s="730"/>
      <c r="IZW304" s="730"/>
      <c r="IZX304" s="730"/>
      <c r="IZY304" s="730"/>
      <c r="IZZ304" s="730"/>
      <c r="JAA304" s="730"/>
      <c r="JAB304" s="730"/>
      <c r="JAC304" s="730"/>
      <c r="JAD304" s="730"/>
      <c r="JAE304" s="730"/>
      <c r="JAF304" s="730"/>
      <c r="JAG304" s="730"/>
      <c r="JAH304" s="730"/>
      <c r="JAI304" s="730"/>
      <c r="JAJ304" s="730"/>
      <c r="JAK304" s="730"/>
      <c r="JAL304" s="730"/>
      <c r="JAM304" s="730"/>
      <c r="JAN304" s="730"/>
      <c r="JAO304" s="730"/>
      <c r="JAP304" s="730"/>
      <c r="JAQ304" s="730"/>
      <c r="JAR304" s="730"/>
      <c r="JAS304" s="730"/>
      <c r="JAT304" s="730"/>
      <c r="JAU304" s="730"/>
      <c r="JAV304" s="730"/>
      <c r="JAW304" s="730"/>
      <c r="JAX304" s="730"/>
      <c r="JAY304" s="730"/>
      <c r="JAZ304" s="730"/>
      <c r="JBA304" s="730"/>
      <c r="JBB304" s="730"/>
      <c r="JBC304" s="730"/>
      <c r="JBD304" s="730"/>
      <c r="JBE304" s="730"/>
      <c r="JBF304" s="730"/>
      <c r="JBG304" s="730"/>
      <c r="JBH304" s="730"/>
      <c r="JBI304" s="730"/>
      <c r="JBJ304" s="730"/>
      <c r="JBK304" s="730"/>
      <c r="JBL304" s="730"/>
      <c r="JBM304" s="730"/>
      <c r="JBN304" s="730"/>
      <c r="JBO304" s="730"/>
      <c r="JBP304" s="730"/>
      <c r="JBQ304" s="730"/>
      <c r="JBR304" s="730"/>
      <c r="JBS304" s="730"/>
      <c r="JBT304" s="730"/>
      <c r="JBU304" s="730"/>
      <c r="JBV304" s="730"/>
      <c r="JBW304" s="730"/>
      <c r="JBX304" s="730"/>
      <c r="JBY304" s="730"/>
      <c r="JBZ304" s="730"/>
      <c r="JCA304" s="730"/>
      <c r="JCB304" s="730"/>
      <c r="JCC304" s="730"/>
      <c r="JCD304" s="730"/>
      <c r="JCE304" s="730"/>
      <c r="JCF304" s="730"/>
      <c r="JCG304" s="730"/>
      <c r="JCH304" s="730"/>
      <c r="JCI304" s="730"/>
      <c r="JCJ304" s="730"/>
      <c r="JCK304" s="730"/>
      <c r="JCL304" s="730"/>
      <c r="JCM304" s="730"/>
      <c r="JCN304" s="730"/>
      <c r="JCO304" s="730"/>
      <c r="JCP304" s="730"/>
      <c r="JCQ304" s="730"/>
      <c r="JCR304" s="730"/>
      <c r="JCS304" s="730"/>
      <c r="JCT304" s="730"/>
      <c r="JCU304" s="730"/>
      <c r="JCV304" s="730"/>
      <c r="JCW304" s="730"/>
      <c r="JCX304" s="730"/>
      <c r="JCY304" s="730"/>
      <c r="JCZ304" s="730"/>
      <c r="JDA304" s="730"/>
      <c r="JDB304" s="730"/>
      <c r="JDC304" s="730"/>
      <c r="JDD304" s="730"/>
      <c r="JDE304" s="730"/>
      <c r="JDF304" s="730"/>
      <c r="JDG304" s="730"/>
      <c r="JDH304" s="730"/>
      <c r="JDI304" s="730"/>
      <c r="JDJ304" s="730"/>
      <c r="JDK304" s="730"/>
      <c r="JDL304" s="730"/>
      <c r="JDM304" s="730"/>
      <c r="JDN304" s="730"/>
      <c r="JDO304" s="730"/>
      <c r="JDP304" s="730"/>
      <c r="JDQ304" s="730"/>
      <c r="JDR304" s="730"/>
      <c r="JDS304" s="730"/>
      <c r="JDT304" s="730"/>
      <c r="JDU304" s="730"/>
      <c r="JDV304" s="730"/>
      <c r="JDW304" s="730"/>
      <c r="JDX304" s="730"/>
      <c r="JDY304" s="730"/>
      <c r="JDZ304" s="730"/>
      <c r="JEA304" s="730"/>
      <c r="JEB304" s="730"/>
      <c r="JEC304" s="730"/>
      <c r="JED304" s="730"/>
      <c r="JEE304" s="730"/>
      <c r="JEF304" s="730"/>
      <c r="JEG304" s="730"/>
      <c r="JEH304" s="730"/>
      <c r="JEI304" s="730"/>
      <c r="JEJ304" s="730"/>
      <c r="JEK304" s="730"/>
      <c r="JEL304" s="730"/>
      <c r="JEM304" s="730"/>
      <c r="JEN304" s="730"/>
      <c r="JEO304" s="730"/>
      <c r="JEP304" s="730"/>
      <c r="JEQ304" s="730"/>
      <c r="JER304" s="730"/>
      <c r="JES304" s="730"/>
      <c r="JET304" s="730"/>
      <c r="JEU304" s="730"/>
      <c r="JEV304" s="730"/>
      <c r="JEW304" s="730"/>
      <c r="JEX304" s="730"/>
      <c r="JEY304" s="730"/>
      <c r="JEZ304" s="730"/>
      <c r="JFA304" s="730"/>
      <c r="JFB304" s="730"/>
      <c r="JFC304" s="730"/>
      <c r="JFD304" s="730"/>
      <c r="JFE304" s="730"/>
      <c r="JFF304" s="730"/>
      <c r="JFG304" s="730"/>
      <c r="JFH304" s="730"/>
      <c r="JFI304" s="730"/>
      <c r="JFJ304" s="730"/>
      <c r="JFK304" s="730"/>
      <c r="JFL304" s="730"/>
      <c r="JFM304" s="730"/>
      <c r="JFN304" s="730"/>
      <c r="JFO304" s="730"/>
      <c r="JFP304" s="730"/>
      <c r="JFQ304" s="730"/>
      <c r="JFR304" s="730"/>
      <c r="JFS304" s="730"/>
      <c r="JFT304" s="730"/>
      <c r="JFU304" s="730"/>
      <c r="JFV304" s="730"/>
      <c r="JFW304" s="730"/>
      <c r="JFX304" s="730"/>
      <c r="JFY304" s="730"/>
      <c r="JFZ304" s="730"/>
      <c r="JGA304" s="730"/>
      <c r="JGB304" s="730"/>
      <c r="JGC304" s="730"/>
      <c r="JGD304" s="730"/>
      <c r="JGE304" s="730"/>
      <c r="JGF304" s="730"/>
      <c r="JGG304" s="730"/>
      <c r="JGH304" s="730"/>
      <c r="JGI304" s="730"/>
      <c r="JGJ304" s="730"/>
      <c r="JGK304" s="730"/>
      <c r="JGL304" s="730"/>
      <c r="JGM304" s="730"/>
      <c r="JGN304" s="730"/>
      <c r="JGO304" s="730"/>
      <c r="JGP304" s="730"/>
      <c r="JGQ304" s="730"/>
      <c r="JGR304" s="730"/>
      <c r="JGS304" s="730"/>
      <c r="JGT304" s="730"/>
      <c r="JGU304" s="730"/>
      <c r="JGV304" s="730"/>
      <c r="JGW304" s="730"/>
      <c r="JGX304" s="730"/>
      <c r="JGY304" s="730"/>
      <c r="JGZ304" s="730"/>
      <c r="JHA304" s="730"/>
      <c r="JHB304" s="730"/>
      <c r="JHC304" s="730"/>
      <c r="JHD304" s="730"/>
      <c r="JHE304" s="730"/>
      <c r="JHF304" s="730"/>
      <c r="JHG304" s="730"/>
      <c r="JHH304" s="730"/>
      <c r="JHI304" s="730"/>
      <c r="JHJ304" s="730"/>
      <c r="JHK304" s="730"/>
      <c r="JHL304" s="730"/>
      <c r="JHM304" s="730"/>
      <c r="JHN304" s="730"/>
      <c r="JHO304" s="730"/>
      <c r="JHP304" s="730"/>
      <c r="JHQ304" s="730"/>
      <c r="JHR304" s="730"/>
      <c r="JHS304" s="730"/>
      <c r="JHT304" s="730"/>
      <c r="JHU304" s="730"/>
      <c r="JHV304" s="730"/>
      <c r="JHW304" s="730"/>
      <c r="JHX304" s="730"/>
      <c r="JHY304" s="730"/>
      <c r="JHZ304" s="730"/>
      <c r="JIA304" s="730"/>
      <c r="JIB304" s="730"/>
      <c r="JIC304" s="730"/>
      <c r="JID304" s="730"/>
      <c r="JIE304" s="730"/>
      <c r="JIF304" s="730"/>
      <c r="JIG304" s="730"/>
      <c r="JIH304" s="730"/>
      <c r="JII304" s="730"/>
      <c r="JIJ304" s="730"/>
      <c r="JIK304" s="730"/>
      <c r="JIL304" s="730"/>
      <c r="JIM304" s="730"/>
      <c r="JIN304" s="730"/>
      <c r="JIO304" s="730"/>
      <c r="JIP304" s="730"/>
      <c r="JIQ304" s="730"/>
      <c r="JIR304" s="730"/>
      <c r="JIS304" s="730"/>
      <c r="JIT304" s="730"/>
      <c r="JIU304" s="730"/>
      <c r="JIV304" s="730"/>
      <c r="JIW304" s="730"/>
      <c r="JIX304" s="730"/>
      <c r="JIY304" s="730"/>
      <c r="JIZ304" s="730"/>
      <c r="JJA304" s="730"/>
      <c r="JJB304" s="730"/>
      <c r="JJC304" s="730"/>
      <c r="JJD304" s="730"/>
      <c r="JJE304" s="730"/>
      <c r="JJF304" s="730"/>
      <c r="JJG304" s="730"/>
      <c r="JJH304" s="730"/>
      <c r="JJI304" s="730"/>
      <c r="JJJ304" s="730"/>
      <c r="JJK304" s="730"/>
      <c r="JJL304" s="730"/>
      <c r="JJM304" s="730"/>
      <c r="JJN304" s="730"/>
      <c r="JJO304" s="730"/>
      <c r="JJP304" s="730"/>
      <c r="JJQ304" s="730"/>
      <c r="JJR304" s="730"/>
      <c r="JJS304" s="730"/>
      <c r="JJT304" s="730"/>
      <c r="JJU304" s="730"/>
      <c r="JJV304" s="730"/>
      <c r="JJW304" s="730"/>
      <c r="JJX304" s="730"/>
      <c r="JJY304" s="730"/>
      <c r="JJZ304" s="730"/>
      <c r="JKA304" s="730"/>
      <c r="JKB304" s="730"/>
      <c r="JKC304" s="730"/>
      <c r="JKD304" s="730"/>
      <c r="JKE304" s="730"/>
      <c r="JKF304" s="730"/>
      <c r="JKG304" s="730"/>
      <c r="JKH304" s="730"/>
      <c r="JKI304" s="730"/>
      <c r="JKJ304" s="730"/>
      <c r="JKK304" s="730"/>
      <c r="JKL304" s="730"/>
      <c r="JKM304" s="730"/>
      <c r="JKN304" s="730"/>
      <c r="JKO304" s="730"/>
      <c r="JKP304" s="730"/>
      <c r="JKQ304" s="730"/>
      <c r="JKR304" s="730"/>
      <c r="JKS304" s="730"/>
      <c r="JKT304" s="730"/>
      <c r="JKU304" s="730"/>
      <c r="JKV304" s="730"/>
      <c r="JKW304" s="730"/>
      <c r="JKX304" s="730"/>
      <c r="JKY304" s="730"/>
      <c r="JKZ304" s="730"/>
      <c r="JLA304" s="730"/>
      <c r="JLB304" s="730"/>
      <c r="JLC304" s="730"/>
      <c r="JLD304" s="730"/>
      <c r="JLE304" s="730"/>
      <c r="JLF304" s="730"/>
      <c r="JLG304" s="730"/>
      <c r="JLH304" s="730"/>
      <c r="JLI304" s="730"/>
      <c r="JLJ304" s="730"/>
      <c r="JLK304" s="730"/>
      <c r="JLL304" s="730"/>
      <c r="JLM304" s="730"/>
      <c r="JLN304" s="730"/>
      <c r="JLO304" s="730"/>
      <c r="JLP304" s="730"/>
      <c r="JLQ304" s="730"/>
      <c r="JLR304" s="730"/>
      <c r="JLS304" s="730"/>
      <c r="JLT304" s="730"/>
      <c r="JLU304" s="730"/>
      <c r="JLV304" s="730"/>
      <c r="JLW304" s="730"/>
      <c r="JLX304" s="730"/>
      <c r="JLY304" s="730"/>
      <c r="JLZ304" s="730"/>
      <c r="JMA304" s="730"/>
      <c r="JMB304" s="730"/>
      <c r="JMC304" s="730"/>
      <c r="JMD304" s="730"/>
      <c r="JME304" s="730"/>
      <c r="JMF304" s="730"/>
      <c r="JMG304" s="730"/>
      <c r="JMH304" s="730"/>
      <c r="JMI304" s="730"/>
      <c r="JMJ304" s="730"/>
      <c r="JMK304" s="730"/>
      <c r="JML304" s="730"/>
      <c r="JMM304" s="730"/>
      <c r="JMN304" s="730"/>
      <c r="JMO304" s="730"/>
      <c r="JMP304" s="730"/>
      <c r="JMQ304" s="730"/>
      <c r="JMR304" s="730"/>
      <c r="JMS304" s="730"/>
      <c r="JMT304" s="730"/>
      <c r="JMU304" s="730"/>
      <c r="JMV304" s="730"/>
      <c r="JMW304" s="730"/>
      <c r="JMX304" s="730"/>
      <c r="JMY304" s="730"/>
      <c r="JMZ304" s="730"/>
      <c r="JNA304" s="730"/>
      <c r="JNB304" s="730"/>
      <c r="JNC304" s="730"/>
      <c r="JND304" s="730"/>
      <c r="JNE304" s="730"/>
      <c r="JNF304" s="730"/>
      <c r="JNG304" s="730"/>
      <c r="JNH304" s="730"/>
      <c r="JNI304" s="730"/>
      <c r="JNJ304" s="730"/>
      <c r="JNK304" s="730"/>
      <c r="JNL304" s="730"/>
      <c r="JNM304" s="730"/>
      <c r="JNN304" s="730"/>
      <c r="JNO304" s="730"/>
      <c r="JNP304" s="730"/>
      <c r="JNQ304" s="730"/>
      <c r="JNR304" s="730"/>
      <c r="JNS304" s="730"/>
      <c r="JNT304" s="730"/>
      <c r="JNU304" s="730"/>
      <c r="JNV304" s="730"/>
      <c r="JNW304" s="730"/>
      <c r="JNX304" s="730"/>
      <c r="JNY304" s="730"/>
      <c r="JNZ304" s="730"/>
      <c r="JOA304" s="730"/>
      <c r="JOB304" s="730"/>
      <c r="JOC304" s="730"/>
      <c r="JOD304" s="730"/>
      <c r="JOE304" s="730"/>
      <c r="JOF304" s="730"/>
      <c r="JOG304" s="730"/>
      <c r="JOH304" s="730"/>
      <c r="JOI304" s="730"/>
      <c r="JOJ304" s="730"/>
      <c r="JOK304" s="730"/>
      <c r="JOL304" s="730"/>
      <c r="JOM304" s="730"/>
      <c r="JON304" s="730"/>
      <c r="JOO304" s="730"/>
      <c r="JOP304" s="730"/>
      <c r="JOQ304" s="730"/>
      <c r="JOR304" s="730"/>
      <c r="JOS304" s="730"/>
      <c r="JOT304" s="730"/>
      <c r="JOU304" s="730"/>
      <c r="JOV304" s="730"/>
      <c r="JOW304" s="730"/>
      <c r="JOX304" s="730"/>
      <c r="JOY304" s="730"/>
      <c r="JOZ304" s="730"/>
      <c r="JPA304" s="730"/>
      <c r="JPB304" s="730"/>
      <c r="JPC304" s="730"/>
      <c r="JPD304" s="730"/>
      <c r="JPE304" s="730"/>
      <c r="JPF304" s="730"/>
      <c r="JPG304" s="730"/>
      <c r="JPH304" s="730"/>
      <c r="JPI304" s="730"/>
      <c r="JPJ304" s="730"/>
      <c r="JPK304" s="730"/>
      <c r="JPL304" s="730"/>
      <c r="JPM304" s="730"/>
      <c r="JPN304" s="730"/>
      <c r="JPO304" s="730"/>
      <c r="JPP304" s="730"/>
      <c r="JPQ304" s="730"/>
      <c r="JPR304" s="730"/>
      <c r="JPS304" s="730"/>
      <c r="JPT304" s="730"/>
      <c r="JPU304" s="730"/>
      <c r="JPV304" s="730"/>
      <c r="JPW304" s="730"/>
      <c r="JPX304" s="730"/>
      <c r="JPY304" s="730"/>
      <c r="JPZ304" s="730"/>
      <c r="JQA304" s="730"/>
      <c r="JQB304" s="730"/>
      <c r="JQC304" s="730"/>
      <c r="JQD304" s="730"/>
      <c r="JQE304" s="730"/>
      <c r="JQF304" s="730"/>
      <c r="JQG304" s="730"/>
      <c r="JQH304" s="730"/>
      <c r="JQI304" s="730"/>
      <c r="JQJ304" s="730"/>
      <c r="JQK304" s="730"/>
      <c r="JQL304" s="730"/>
      <c r="JQM304" s="730"/>
      <c r="JQN304" s="730"/>
      <c r="JQO304" s="730"/>
      <c r="JQP304" s="730"/>
      <c r="JQQ304" s="730"/>
      <c r="JQR304" s="730"/>
      <c r="JQS304" s="730"/>
      <c r="JQT304" s="730"/>
      <c r="JQU304" s="730"/>
      <c r="JQV304" s="730"/>
      <c r="JQW304" s="730"/>
      <c r="JQX304" s="730"/>
      <c r="JQY304" s="730"/>
      <c r="JQZ304" s="730"/>
      <c r="JRA304" s="730"/>
      <c r="JRB304" s="730"/>
      <c r="JRC304" s="730"/>
      <c r="JRD304" s="730"/>
      <c r="JRE304" s="730"/>
      <c r="JRF304" s="730"/>
      <c r="JRG304" s="730"/>
      <c r="JRH304" s="730"/>
      <c r="JRI304" s="730"/>
      <c r="JRJ304" s="730"/>
      <c r="JRK304" s="730"/>
      <c r="JRL304" s="730"/>
      <c r="JRM304" s="730"/>
      <c r="JRN304" s="730"/>
      <c r="JRO304" s="730"/>
      <c r="JRP304" s="730"/>
      <c r="JRQ304" s="730"/>
      <c r="JRR304" s="730"/>
      <c r="JRS304" s="730"/>
      <c r="JRT304" s="730"/>
      <c r="JRU304" s="730"/>
      <c r="JRV304" s="730"/>
      <c r="JRW304" s="730"/>
      <c r="JRX304" s="730"/>
      <c r="JRY304" s="730"/>
      <c r="JRZ304" s="730"/>
      <c r="JSA304" s="730"/>
      <c r="JSB304" s="730"/>
      <c r="JSC304" s="730"/>
      <c r="JSD304" s="730"/>
      <c r="JSE304" s="730"/>
      <c r="JSF304" s="730"/>
      <c r="JSG304" s="730"/>
      <c r="JSH304" s="730"/>
      <c r="JSI304" s="730"/>
      <c r="JSJ304" s="730"/>
      <c r="JSK304" s="730"/>
      <c r="JSL304" s="730"/>
      <c r="JSM304" s="730"/>
      <c r="JSN304" s="730"/>
      <c r="JSO304" s="730"/>
      <c r="JSP304" s="730"/>
      <c r="JSQ304" s="730"/>
      <c r="JSR304" s="730"/>
      <c r="JSS304" s="730"/>
      <c r="JST304" s="730"/>
      <c r="JSU304" s="730"/>
      <c r="JSV304" s="730"/>
      <c r="JSW304" s="730"/>
      <c r="JSX304" s="730"/>
      <c r="JSY304" s="730"/>
      <c r="JSZ304" s="730"/>
      <c r="JTA304" s="730"/>
      <c r="JTB304" s="730"/>
      <c r="JTC304" s="730"/>
      <c r="JTD304" s="730"/>
      <c r="JTE304" s="730"/>
      <c r="JTF304" s="730"/>
      <c r="JTG304" s="730"/>
      <c r="JTH304" s="730"/>
      <c r="JTI304" s="730"/>
      <c r="JTJ304" s="730"/>
      <c r="JTK304" s="730"/>
      <c r="JTL304" s="730"/>
      <c r="JTM304" s="730"/>
      <c r="JTN304" s="730"/>
      <c r="JTO304" s="730"/>
      <c r="JTP304" s="730"/>
      <c r="JTQ304" s="730"/>
      <c r="JTR304" s="730"/>
      <c r="JTS304" s="730"/>
      <c r="JTT304" s="730"/>
      <c r="JTU304" s="730"/>
      <c r="JTV304" s="730"/>
      <c r="JTW304" s="730"/>
      <c r="JTX304" s="730"/>
      <c r="JTY304" s="730"/>
      <c r="JTZ304" s="730"/>
      <c r="JUA304" s="730"/>
      <c r="JUB304" s="730"/>
      <c r="JUC304" s="730"/>
      <c r="JUD304" s="730"/>
      <c r="JUE304" s="730"/>
      <c r="JUF304" s="730"/>
      <c r="JUG304" s="730"/>
      <c r="JUH304" s="730"/>
      <c r="JUI304" s="730"/>
      <c r="JUJ304" s="730"/>
      <c r="JUK304" s="730"/>
      <c r="JUL304" s="730"/>
      <c r="JUM304" s="730"/>
      <c r="JUN304" s="730"/>
      <c r="JUO304" s="730"/>
      <c r="JUP304" s="730"/>
      <c r="JUQ304" s="730"/>
      <c r="JUR304" s="730"/>
      <c r="JUS304" s="730"/>
      <c r="JUT304" s="730"/>
      <c r="JUU304" s="730"/>
      <c r="JUV304" s="730"/>
      <c r="JUW304" s="730"/>
      <c r="JUX304" s="730"/>
      <c r="JUY304" s="730"/>
      <c r="JUZ304" s="730"/>
      <c r="JVA304" s="730"/>
      <c r="JVB304" s="730"/>
      <c r="JVC304" s="730"/>
      <c r="JVD304" s="730"/>
      <c r="JVE304" s="730"/>
      <c r="JVF304" s="730"/>
      <c r="JVG304" s="730"/>
      <c r="JVH304" s="730"/>
      <c r="JVI304" s="730"/>
      <c r="JVJ304" s="730"/>
      <c r="JVK304" s="730"/>
      <c r="JVL304" s="730"/>
      <c r="JVM304" s="730"/>
      <c r="JVN304" s="730"/>
      <c r="JVO304" s="730"/>
      <c r="JVP304" s="730"/>
      <c r="JVQ304" s="730"/>
      <c r="JVR304" s="730"/>
      <c r="JVS304" s="730"/>
      <c r="JVT304" s="730"/>
      <c r="JVU304" s="730"/>
      <c r="JVV304" s="730"/>
      <c r="JVW304" s="730"/>
      <c r="JVX304" s="730"/>
      <c r="JVY304" s="730"/>
      <c r="JVZ304" s="730"/>
      <c r="JWA304" s="730"/>
      <c r="JWB304" s="730"/>
      <c r="JWC304" s="730"/>
      <c r="JWD304" s="730"/>
      <c r="JWE304" s="730"/>
      <c r="JWF304" s="730"/>
      <c r="JWG304" s="730"/>
      <c r="JWH304" s="730"/>
      <c r="JWI304" s="730"/>
      <c r="JWJ304" s="730"/>
      <c r="JWK304" s="730"/>
      <c r="JWL304" s="730"/>
      <c r="JWM304" s="730"/>
      <c r="JWN304" s="730"/>
      <c r="JWO304" s="730"/>
      <c r="JWP304" s="730"/>
      <c r="JWQ304" s="730"/>
      <c r="JWR304" s="730"/>
      <c r="JWS304" s="730"/>
      <c r="JWT304" s="730"/>
      <c r="JWU304" s="730"/>
      <c r="JWV304" s="730"/>
      <c r="JWW304" s="730"/>
      <c r="JWX304" s="730"/>
      <c r="JWY304" s="730"/>
      <c r="JWZ304" s="730"/>
      <c r="JXA304" s="730"/>
      <c r="JXB304" s="730"/>
      <c r="JXC304" s="730"/>
      <c r="JXD304" s="730"/>
      <c r="JXE304" s="730"/>
      <c r="JXF304" s="730"/>
      <c r="JXG304" s="730"/>
      <c r="JXH304" s="730"/>
      <c r="JXI304" s="730"/>
      <c r="JXJ304" s="730"/>
      <c r="JXK304" s="730"/>
      <c r="JXL304" s="730"/>
      <c r="JXM304" s="730"/>
      <c r="JXN304" s="730"/>
      <c r="JXO304" s="730"/>
      <c r="JXP304" s="730"/>
      <c r="JXQ304" s="730"/>
      <c r="JXR304" s="730"/>
      <c r="JXS304" s="730"/>
      <c r="JXT304" s="730"/>
      <c r="JXU304" s="730"/>
      <c r="JXV304" s="730"/>
      <c r="JXW304" s="730"/>
      <c r="JXX304" s="730"/>
      <c r="JXY304" s="730"/>
      <c r="JXZ304" s="730"/>
      <c r="JYA304" s="730"/>
      <c r="JYB304" s="730"/>
      <c r="JYC304" s="730"/>
      <c r="JYD304" s="730"/>
      <c r="JYE304" s="730"/>
      <c r="JYF304" s="730"/>
      <c r="JYG304" s="730"/>
      <c r="JYH304" s="730"/>
      <c r="JYI304" s="730"/>
      <c r="JYJ304" s="730"/>
      <c r="JYK304" s="730"/>
      <c r="JYL304" s="730"/>
      <c r="JYM304" s="730"/>
      <c r="JYN304" s="730"/>
      <c r="JYO304" s="730"/>
      <c r="JYP304" s="730"/>
      <c r="JYQ304" s="730"/>
      <c r="JYR304" s="730"/>
      <c r="JYS304" s="730"/>
      <c r="JYT304" s="730"/>
      <c r="JYU304" s="730"/>
      <c r="JYV304" s="730"/>
      <c r="JYW304" s="730"/>
      <c r="JYX304" s="730"/>
      <c r="JYY304" s="730"/>
      <c r="JYZ304" s="730"/>
      <c r="JZA304" s="730"/>
      <c r="JZB304" s="730"/>
      <c r="JZC304" s="730"/>
      <c r="JZD304" s="730"/>
      <c r="JZE304" s="730"/>
      <c r="JZF304" s="730"/>
      <c r="JZG304" s="730"/>
      <c r="JZH304" s="730"/>
      <c r="JZI304" s="730"/>
      <c r="JZJ304" s="730"/>
      <c r="JZK304" s="730"/>
      <c r="JZL304" s="730"/>
      <c r="JZM304" s="730"/>
      <c r="JZN304" s="730"/>
      <c r="JZO304" s="730"/>
      <c r="JZP304" s="730"/>
      <c r="JZQ304" s="730"/>
      <c r="JZR304" s="730"/>
      <c r="JZS304" s="730"/>
      <c r="JZT304" s="730"/>
      <c r="JZU304" s="730"/>
      <c r="JZV304" s="730"/>
      <c r="JZW304" s="730"/>
      <c r="JZX304" s="730"/>
      <c r="JZY304" s="730"/>
      <c r="JZZ304" s="730"/>
      <c r="KAA304" s="730"/>
      <c r="KAB304" s="730"/>
      <c r="KAC304" s="730"/>
      <c r="KAD304" s="730"/>
      <c r="KAE304" s="730"/>
      <c r="KAF304" s="730"/>
      <c r="KAG304" s="730"/>
      <c r="KAH304" s="730"/>
      <c r="KAI304" s="730"/>
      <c r="KAJ304" s="730"/>
      <c r="KAK304" s="730"/>
      <c r="KAL304" s="730"/>
      <c r="KAM304" s="730"/>
      <c r="KAN304" s="730"/>
      <c r="KAO304" s="730"/>
      <c r="KAP304" s="730"/>
      <c r="KAQ304" s="730"/>
      <c r="KAR304" s="730"/>
      <c r="KAS304" s="730"/>
      <c r="KAT304" s="730"/>
      <c r="KAU304" s="730"/>
      <c r="KAV304" s="730"/>
      <c r="KAW304" s="730"/>
      <c r="KAX304" s="730"/>
      <c r="KAY304" s="730"/>
      <c r="KAZ304" s="730"/>
      <c r="KBA304" s="730"/>
      <c r="KBB304" s="730"/>
      <c r="KBC304" s="730"/>
      <c r="KBD304" s="730"/>
      <c r="KBE304" s="730"/>
      <c r="KBF304" s="730"/>
      <c r="KBG304" s="730"/>
      <c r="KBH304" s="730"/>
      <c r="KBI304" s="730"/>
      <c r="KBJ304" s="730"/>
      <c r="KBK304" s="730"/>
      <c r="KBL304" s="730"/>
      <c r="KBM304" s="730"/>
      <c r="KBN304" s="730"/>
      <c r="KBO304" s="730"/>
      <c r="KBP304" s="730"/>
      <c r="KBQ304" s="730"/>
      <c r="KBR304" s="730"/>
      <c r="KBS304" s="730"/>
      <c r="KBT304" s="730"/>
      <c r="KBU304" s="730"/>
      <c r="KBV304" s="730"/>
      <c r="KBW304" s="730"/>
      <c r="KBX304" s="730"/>
      <c r="KBY304" s="730"/>
      <c r="KBZ304" s="730"/>
      <c r="KCA304" s="730"/>
      <c r="KCB304" s="730"/>
      <c r="KCC304" s="730"/>
      <c r="KCD304" s="730"/>
      <c r="KCE304" s="730"/>
      <c r="KCF304" s="730"/>
      <c r="KCG304" s="730"/>
      <c r="KCH304" s="730"/>
      <c r="KCI304" s="730"/>
      <c r="KCJ304" s="730"/>
      <c r="KCK304" s="730"/>
      <c r="KCL304" s="730"/>
      <c r="KCM304" s="730"/>
      <c r="KCN304" s="730"/>
      <c r="KCO304" s="730"/>
      <c r="KCP304" s="730"/>
      <c r="KCQ304" s="730"/>
      <c r="KCR304" s="730"/>
      <c r="KCS304" s="730"/>
      <c r="KCT304" s="730"/>
      <c r="KCU304" s="730"/>
      <c r="KCV304" s="730"/>
      <c r="KCW304" s="730"/>
      <c r="KCX304" s="730"/>
      <c r="KCY304" s="730"/>
      <c r="KCZ304" s="730"/>
      <c r="KDA304" s="730"/>
      <c r="KDB304" s="730"/>
      <c r="KDC304" s="730"/>
      <c r="KDD304" s="730"/>
      <c r="KDE304" s="730"/>
      <c r="KDF304" s="730"/>
      <c r="KDG304" s="730"/>
      <c r="KDH304" s="730"/>
      <c r="KDI304" s="730"/>
      <c r="KDJ304" s="730"/>
      <c r="KDK304" s="730"/>
      <c r="KDL304" s="730"/>
      <c r="KDM304" s="730"/>
      <c r="KDN304" s="730"/>
      <c r="KDO304" s="730"/>
      <c r="KDP304" s="730"/>
      <c r="KDQ304" s="730"/>
      <c r="KDR304" s="730"/>
      <c r="KDS304" s="730"/>
      <c r="KDT304" s="730"/>
      <c r="KDU304" s="730"/>
      <c r="KDV304" s="730"/>
      <c r="KDW304" s="730"/>
      <c r="KDX304" s="730"/>
      <c r="KDY304" s="730"/>
      <c r="KDZ304" s="730"/>
      <c r="KEA304" s="730"/>
      <c r="KEB304" s="730"/>
      <c r="KEC304" s="730"/>
      <c r="KED304" s="730"/>
      <c r="KEE304" s="730"/>
      <c r="KEF304" s="730"/>
      <c r="KEG304" s="730"/>
      <c r="KEH304" s="730"/>
      <c r="KEI304" s="730"/>
      <c r="KEJ304" s="730"/>
      <c r="KEK304" s="730"/>
      <c r="KEL304" s="730"/>
      <c r="KEM304" s="730"/>
      <c r="KEN304" s="730"/>
      <c r="KEO304" s="730"/>
      <c r="KEP304" s="730"/>
      <c r="KEQ304" s="730"/>
      <c r="KER304" s="730"/>
      <c r="KES304" s="730"/>
      <c r="KET304" s="730"/>
      <c r="KEU304" s="730"/>
      <c r="KEV304" s="730"/>
      <c r="KEW304" s="730"/>
      <c r="KEX304" s="730"/>
      <c r="KEY304" s="730"/>
      <c r="KEZ304" s="730"/>
      <c r="KFA304" s="730"/>
      <c r="KFB304" s="730"/>
      <c r="KFC304" s="730"/>
      <c r="KFD304" s="730"/>
      <c r="KFE304" s="730"/>
      <c r="KFF304" s="730"/>
      <c r="KFG304" s="730"/>
      <c r="KFH304" s="730"/>
      <c r="KFI304" s="730"/>
      <c r="KFJ304" s="730"/>
      <c r="KFK304" s="730"/>
      <c r="KFL304" s="730"/>
      <c r="KFM304" s="730"/>
      <c r="KFN304" s="730"/>
      <c r="KFO304" s="730"/>
      <c r="KFP304" s="730"/>
      <c r="KFQ304" s="730"/>
      <c r="KFR304" s="730"/>
      <c r="KFS304" s="730"/>
      <c r="KFT304" s="730"/>
      <c r="KFU304" s="730"/>
      <c r="KFV304" s="730"/>
      <c r="KFW304" s="730"/>
      <c r="KFX304" s="730"/>
      <c r="KFY304" s="730"/>
      <c r="KFZ304" s="730"/>
      <c r="KGA304" s="730"/>
      <c r="KGB304" s="730"/>
      <c r="KGC304" s="730"/>
      <c r="KGD304" s="730"/>
      <c r="KGE304" s="730"/>
      <c r="KGF304" s="730"/>
      <c r="KGG304" s="730"/>
      <c r="KGH304" s="730"/>
      <c r="KGI304" s="730"/>
      <c r="KGJ304" s="730"/>
      <c r="KGK304" s="730"/>
      <c r="KGL304" s="730"/>
      <c r="KGM304" s="730"/>
      <c r="KGN304" s="730"/>
      <c r="KGO304" s="730"/>
      <c r="KGP304" s="730"/>
      <c r="KGQ304" s="730"/>
      <c r="KGR304" s="730"/>
      <c r="KGS304" s="730"/>
      <c r="KGT304" s="730"/>
      <c r="KGU304" s="730"/>
      <c r="KGV304" s="730"/>
      <c r="KGW304" s="730"/>
      <c r="KGX304" s="730"/>
      <c r="KGY304" s="730"/>
      <c r="KGZ304" s="730"/>
      <c r="KHA304" s="730"/>
      <c r="KHB304" s="730"/>
      <c r="KHC304" s="730"/>
      <c r="KHD304" s="730"/>
      <c r="KHE304" s="730"/>
      <c r="KHF304" s="730"/>
      <c r="KHG304" s="730"/>
      <c r="KHH304" s="730"/>
      <c r="KHI304" s="730"/>
      <c r="KHJ304" s="730"/>
      <c r="KHK304" s="730"/>
      <c r="KHL304" s="730"/>
      <c r="KHM304" s="730"/>
      <c r="KHN304" s="730"/>
      <c r="KHO304" s="730"/>
      <c r="KHP304" s="730"/>
      <c r="KHQ304" s="730"/>
      <c r="KHR304" s="730"/>
      <c r="KHS304" s="730"/>
      <c r="KHT304" s="730"/>
      <c r="KHU304" s="730"/>
      <c r="KHV304" s="730"/>
      <c r="KHW304" s="730"/>
      <c r="KHX304" s="730"/>
      <c r="KHY304" s="730"/>
      <c r="KHZ304" s="730"/>
      <c r="KIA304" s="730"/>
      <c r="KIB304" s="730"/>
      <c r="KIC304" s="730"/>
      <c r="KID304" s="730"/>
      <c r="KIE304" s="730"/>
      <c r="KIF304" s="730"/>
      <c r="KIG304" s="730"/>
      <c r="KIH304" s="730"/>
      <c r="KII304" s="730"/>
      <c r="KIJ304" s="730"/>
      <c r="KIK304" s="730"/>
      <c r="KIL304" s="730"/>
      <c r="KIM304" s="730"/>
      <c r="KIN304" s="730"/>
      <c r="KIO304" s="730"/>
      <c r="KIP304" s="730"/>
      <c r="KIQ304" s="730"/>
      <c r="KIR304" s="730"/>
      <c r="KIS304" s="730"/>
      <c r="KIT304" s="730"/>
      <c r="KIU304" s="730"/>
      <c r="KIV304" s="730"/>
      <c r="KIW304" s="730"/>
      <c r="KIX304" s="730"/>
      <c r="KIY304" s="730"/>
      <c r="KIZ304" s="730"/>
      <c r="KJA304" s="730"/>
      <c r="KJB304" s="730"/>
      <c r="KJC304" s="730"/>
      <c r="KJD304" s="730"/>
      <c r="KJE304" s="730"/>
      <c r="KJF304" s="730"/>
      <c r="KJG304" s="730"/>
      <c r="KJH304" s="730"/>
      <c r="KJI304" s="730"/>
      <c r="KJJ304" s="730"/>
      <c r="KJK304" s="730"/>
      <c r="KJL304" s="730"/>
      <c r="KJM304" s="730"/>
      <c r="KJN304" s="730"/>
      <c r="KJO304" s="730"/>
      <c r="KJP304" s="730"/>
      <c r="KJQ304" s="730"/>
      <c r="KJR304" s="730"/>
      <c r="KJS304" s="730"/>
      <c r="KJT304" s="730"/>
      <c r="KJU304" s="730"/>
      <c r="KJV304" s="730"/>
      <c r="KJW304" s="730"/>
      <c r="KJX304" s="730"/>
      <c r="KJY304" s="730"/>
      <c r="KJZ304" s="730"/>
      <c r="KKA304" s="730"/>
      <c r="KKB304" s="730"/>
      <c r="KKC304" s="730"/>
      <c r="KKD304" s="730"/>
      <c r="KKE304" s="730"/>
      <c r="KKF304" s="730"/>
      <c r="KKG304" s="730"/>
      <c r="KKH304" s="730"/>
      <c r="KKI304" s="730"/>
      <c r="KKJ304" s="730"/>
      <c r="KKK304" s="730"/>
      <c r="KKL304" s="730"/>
      <c r="KKM304" s="730"/>
      <c r="KKN304" s="730"/>
      <c r="KKO304" s="730"/>
      <c r="KKP304" s="730"/>
      <c r="KKQ304" s="730"/>
      <c r="KKR304" s="730"/>
      <c r="KKS304" s="730"/>
      <c r="KKT304" s="730"/>
      <c r="KKU304" s="730"/>
      <c r="KKV304" s="730"/>
      <c r="KKW304" s="730"/>
      <c r="KKX304" s="730"/>
      <c r="KKY304" s="730"/>
      <c r="KKZ304" s="730"/>
      <c r="KLA304" s="730"/>
      <c r="KLB304" s="730"/>
      <c r="KLC304" s="730"/>
      <c r="KLD304" s="730"/>
      <c r="KLE304" s="730"/>
      <c r="KLF304" s="730"/>
      <c r="KLG304" s="730"/>
      <c r="KLH304" s="730"/>
      <c r="KLI304" s="730"/>
      <c r="KLJ304" s="730"/>
      <c r="KLK304" s="730"/>
      <c r="KLL304" s="730"/>
      <c r="KLM304" s="730"/>
      <c r="KLN304" s="730"/>
      <c r="KLO304" s="730"/>
      <c r="KLP304" s="730"/>
      <c r="KLQ304" s="730"/>
      <c r="KLR304" s="730"/>
      <c r="KLS304" s="730"/>
      <c r="KLT304" s="730"/>
      <c r="KLU304" s="730"/>
      <c r="KLV304" s="730"/>
      <c r="KLW304" s="730"/>
      <c r="KLX304" s="730"/>
      <c r="KLY304" s="730"/>
      <c r="KLZ304" s="730"/>
      <c r="KMA304" s="730"/>
      <c r="KMB304" s="730"/>
      <c r="KMC304" s="730"/>
      <c r="KMD304" s="730"/>
      <c r="KME304" s="730"/>
      <c r="KMF304" s="730"/>
      <c r="KMG304" s="730"/>
      <c r="KMH304" s="730"/>
      <c r="KMI304" s="730"/>
      <c r="KMJ304" s="730"/>
      <c r="KMK304" s="730"/>
      <c r="KML304" s="730"/>
      <c r="KMM304" s="730"/>
      <c r="KMN304" s="730"/>
      <c r="KMO304" s="730"/>
      <c r="KMP304" s="730"/>
      <c r="KMQ304" s="730"/>
      <c r="KMR304" s="730"/>
      <c r="KMS304" s="730"/>
      <c r="KMT304" s="730"/>
      <c r="KMU304" s="730"/>
      <c r="KMV304" s="730"/>
      <c r="KMW304" s="730"/>
      <c r="KMX304" s="730"/>
      <c r="KMY304" s="730"/>
      <c r="KMZ304" s="730"/>
      <c r="KNA304" s="730"/>
      <c r="KNB304" s="730"/>
      <c r="KNC304" s="730"/>
      <c r="KND304" s="730"/>
      <c r="KNE304" s="730"/>
      <c r="KNF304" s="730"/>
      <c r="KNG304" s="730"/>
      <c r="KNH304" s="730"/>
      <c r="KNI304" s="730"/>
      <c r="KNJ304" s="730"/>
      <c r="KNK304" s="730"/>
      <c r="KNL304" s="730"/>
      <c r="KNM304" s="730"/>
      <c r="KNN304" s="730"/>
      <c r="KNO304" s="730"/>
      <c r="KNP304" s="730"/>
      <c r="KNQ304" s="730"/>
      <c r="KNR304" s="730"/>
      <c r="KNS304" s="730"/>
      <c r="KNT304" s="730"/>
      <c r="KNU304" s="730"/>
      <c r="KNV304" s="730"/>
      <c r="KNW304" s="730"/>
      <c r="KNX304" s="730"/>
      <c r="KNY304" s="730"/>
      <c r="KNZ304" s="730"/>
      <c r="KOA304" s="730"/>
      <c r="KOB304" s="730"/>
      <c r="KOC304" s="730"/>
      <c r="KOD304" s="730"/>
      <c r="KOE304" s="730"/>
      <c r="KOF304" s="730"/>
      <c r="KOG304" s="730"/>
      <c r="KOH304" s="730"/>
      <c r="KOI304" s="730"/>
      <c r="KOJ304" s="730"/>
      <c r="KOK304" s="730"/>
      <c r="KOL304" s="730"/>
      <c r="KOM304" s="730"/>
      <c r="KON304" s="730"/>
      <c r="KOO304" s="730"/>
      <c r="KOP304" s="730"/>
      <c r="KOQ304" s="730"/>
      <c r="KOR304" s="730"/>
      <c r="KOS304" s="730"/>
      <c r="KOT304" s="730"/>
      <c r="KOU304" s="730"/>
      <c r="KOV304" s="730"/>
      <c r="KOW304" s="730"/>
      <c r="KOX304" s="730"/>
      <c r="KOY304" s="730"/>
      <c r="KOZ304" s="730"/>
      <c r="KPA304" s="730"/>
      <c r="KPB304" s="730"/>
      <c r="KPC304" s="730"/>
      <c r="KPD304" s="730"/>
      <c r="KPE304" s="730"/>
      <c r="KPF304" s="730"/>
      <c r="KPG304" s="730"/>
      <c r="KPH304" s="730"/>
      <c r="KPI304" s="730"/>
      <c r="KPJ304" s="730"/>
      <c r="KPK304" s="730"/>
      <c r="KPL304" s="730"/>
      <c r="KPM304" s="730"/>
      <c r="KPN304" s="730"/>
      <c r="KPO304" s="730"/>
      <c r="KPP304" s="730"/>
      <c r="KPQ304" s="730"/>
      <c r="KPR304" s="730"/>
      <c r="KPS304" s="730"/>
      <c r="KPT304" s="730"/>
      <c r="KPU304" s="730"/>
      <c r="KPV304" s="730"/>
      <c r="KPW304" s="730"/>
      <c r="KPX304" s="730"/>
      <c r="KPY304" s="730"/>
      <c r="KPZ304" s="730"/>
      <c r="KQA304" s="730"/>
      <c r="KQB304" s="730"/>
      <c r="KQC304" s="730"/>
      <c r="KQD304" s="730"/>
      <c r="KQE304" s="730"/>
      <c r="KQF304" s="730"/>
      <c r="KQG304" s="730"/>
      <c r="KQH304" s="730"/>
      <c r="KQI304" s="730"/>
      <c r="KQJ304" s="730"/>
      <c r="KQK304" s="730"/>
      <c r="KQL304" s="730"/>
      <c r="KQM304" s="730"/>
      <c r="KQN304" s="730"/>
      <c r="KQO304" s="730"/>
      <c r="KQP304" s="730"/>
      <c r="KQQ304" s="730"/>
      <c r="KQR304" s="730"/>
      <c r="KQS304" s="730"/>
      <c r="KQT304" s="730"/>
      <c r="KQU304" s="730"/>
      <c r="KQV304" s="730"/>
      <c r="KQW304" s="730"/>
      <c r="KQX304" s="730"/>
      <c r="KQY304" s="730"/>
      <c r="KQZ304" s="730"/>
      <c r="KRA304" s="730"/>
      <c r="KRB304" s="730"/>
      <c r="KRC304" s="730"/>
      <c r="KRD304" s="730"/>
      <c r="KRE304" s="730"/>
      <c r="KRF304" s="730"/>
      <c r="KRG304" s="730"/>
      <c r="KRH304" s="730"/>
      <c r="KRI304" s="730"/>
      <c r="KRJ304" s="730"/>
      <c r="KRK304" s="730"/>
      <c r="KRL304" s="730"/>
      <c r="KRM304" s="730"/>
      <c r="KRN304" s="730"/>
      <c r="KRO304" s="730"/>
      <c r="KRP304" s="730"/>
      <c r="KRQ304" s="730"/>
      <c r="KRR304" s="730"/>
      <c r="KRS304" s="730"/>
      <c r="KRT304" s="730"/>
      <c r="KRU304" s="730"/>
      <c r="KRV304" s="730"/>
      <c r="KRW304" s="730"/>
      <c r="KRX304" s="730"/>
      <c r="KRY304" s="730"/>
      <c r="KRZ304" s="730"/>
      <c r="KSA304" s="730"/>
      <c r="KSB304" s="730"/>
      <c r="KSC304" s="730"/>
      <c r="KSD304" s="730"/>
      <c r="KSE304" s="730"/>
      <c r="KSF304" s="730"/>
      <c r="KSG304" s="730"/>
      <c r="KSH304" s="730"/>
      <c r="KSI304" s="730"/>
      <c r="KSJ304" s="730"/>
      <c r="KSK304" s="730"/>
      <c r="KSL304" s="730"/>
      <c r="KSM304" s="730"/>
      <c r="KSN304" s="730"/>
      <c r="KSO304" s="730"/>
      <c r="KSP304" s="730"/>
      <c r="KSQ304" s="730"/>
      <c r="KSR304" s="730"/>
      <c r="KSS304" s="730"/>
      <c r="KST304" s="730"/>
      <c r="KSU304" s="730"/>
      <c r="KSV304" s="730"/>
      <c r="KSW304" s="730"/>
      <c r="KSX304" s="730"/>
      <c r="KSY304" s="730"/>
      <c r="KSZ304" s="730"/>
      <c r="KTA304" s="730"/>
      <c r="KTB304" s="730"/>
      <c r="KTC304" s="730"/>
      <c r="KTD304" s="730"/>
      <c r="KTE304" s="730"/>
      <c r="KTF304" s="730"/>
      <c r="KTG304" s="730"/>
      <c r="KTH304" s="730"/>
      <c r="KTI304" s="730"/>
      <c r="KTJ304" s="730"/>
      <c r="KTK304" s="730"/>
      <c r="KTL304" s="730"/>
      <c r="KTM304" s="730"/>
      <c r="KTN304" s="730"/>
      <c r="KTO304" s="730"/>
      <c r="KTP304" s="730"/>
      <c r="KTQ304" s="730"/>
      <c r="KTR304" s="730"/>
      <c r="KTS304" s="730"/>
      <c r="KTT304" s="730"/>
      <c r="KTU304" s="730"/>
      <c r="KTV304" s="730"/>
      <c r="KTW304" s="730"/>
      <c r="KTX304" s="730"/>
      <c r="KTY304" s="730"/>
      <c r="KTZ304" s="730"/>
      <c r="KUA304" s="730"/>
      <c r="KUB304" s="730"/>
      <c r="KUC304" s="730"/>
      <c r="KUD304" s="730"/>
      <c r="KUE304" s="730"/>
      <c r="KUF304" s="730"/>
      <c r="KUG304" s="730"/>
      <c r="KUH304" s="730"/>
      <c r="KUI304" s="730"/>
      <c r="KUJ304" s="730"/>
      <c r="KUK304" s="730"/>
      <c r="KUL304" s="730"/>
      <c r="KUM304" s="730"/>
      <c r="KUN304" s="730"/>
      <c r="KUO304" s="730"/>
      <c r="KUP304" s="730"/>
      <c r="KUQ304" s="730"/>
      <c r="KUR304" s="730"/>
      <c r="KUS304" s="730"/>
      <c r="KUT304" s="730"/>
      <c r="KUU304" s="730"/>
      <c r="KUV304" s="730"/>
      <c r="KUW304" s="730"/>
      <c r="KUX304" s="730"/>
      <c r="KUY304" s="730"/>
      <c r="KUZ304" s="730"/>
      <c r="KVA304" s="730"/>
      <c r="KVB304" s="730"/>
      <c r="KVC304" s="730"/>
      <c r="KVD304" s="730"/>
      <c r="KVE304" s="730"/>
      <c r="KVF304" s="730"/>
      <c r="KVG304" s="730"/>
      <c r="KVH304" s="730"/>
      <c r="KVI304" s="730"/>
      <c r="KVJ304" s="730"/>
      <c r="KVK304" s="730"/>
      <c r="KVL304" s="730"/>
      <c r="KVM304" s="730"/>
      <c r="KVN304" s="730"/>
      <c r="KVO304" s="730"/>
      <c r="KVP304" s="730"/>
      <c r="KVQ304" s="730"/>
      <c r="KVR304" s="730"/>
      <c r="KVS304" s="730"/>
      <c r="KVT304" s="730"/>
      <c r="KVU304" s="730"/>
      <c r="KVV304" s="730"/>
      <c r="KVW304" s="730"/>
      <c r="KVX304" s="730"/>
      <c r="KVY304" s="730"/>
      <c r="KVZ304" s="730"/>
      <c r="KWA304" s="730"/>
      <c r="KWB304" s="730"/>
      <c r="KWC304" s="730"/>
      <c r="KWD304" s="730"/>
      <c r="KWE304" s="730"/>
      <c r="KWF304" s="730"/>
      <c r="KWG304" s="730"/>
      <c r="KWH304" s="730"/>
      <c r="KWI304" s="730"/>
      <c r="KWJ304" s="730"/>
      <c r="KWK304" s="730"/>
      <c r="KWL304" s="730"/>
      <c r="KWM304" s="730"/>
      <c r="KWN304" s="730"/>
      <c r="KWO304" s="730"/>
      <c r="KWP304" s="730"/>
      <c r="KWQ304" s="730"/>
      <c r="KWR304" s="730"/>
      <c r="KWS304" s="730"/>
      <c r="KWT304" s="730"/>
      <c r="KWU304" s="730"/>
      <c r="KWV304" s="730"/>
      <c r="KWW304" s="730"/>
      <c r="KWX304" s="730"/>
      <c r="KWY304" s="730"/>
      <c r="KWZ304" s="730"/>
      <c r="KXA304" s="730"/>
      <c r="KXB304" s="730"/>
      <c r="KXC304" s="730"/>
      <c r="KXD304" s="730"/>
      <c r="KXE304" s="730"/>
      <c r="KXF304" s="730"/>
      <c r="KXG304" s="730"/>
      <c r="KXH304" s="730"/>
      <c r="KXI304" s="730"/>
      <c r="KXJ304" s="730"/>
      <c r="KXK304" s="730"/>
      <c r="KXL304" s="730"/>
      <c r="KXM304" s="730"/>
      <c r="KXN304" s="730"/>
      <c r="KXO304" s="730"/>
      <c r="KXP304" s="730"/>
      <c r="KXQ304" s="730"/>
      <c r="KXR304" s="730"/>
      <c r="KXS304" s="730"/>
      <c r="KXT304" s="730"/>
      <c r="KXU304" s="730"/>
      <c r="KXV304" s="730"/>
      <c r="KXW304" s="730"/>
      <c r="KXX304" s="730"/>
      <c r="KXY304" s="730"/>
      <c r="KXZ304" s="730"/>
      <c r="KYA304" s="730"/>
      <c r="KYB304" s="730"/>
      <c r="KYC304" s="730"/>
      <c r="KYD304" s="730"/>
      <c r="KYE304" s="730"/>
      <c r="KYF304" s="730"/>
      <c r="KYG304" s="730"/>
      <c r="KYH304" s="730"/>
      <c r="KYI304" s="730"/>
      <c r="KYJ304" s="730"/>
      <c r="KYK304" s="730"/>
      <c r="KYL304" s="730"/>
      <c r="KYM304" s="730"/>
      <c r="KYN304" s="730"/>
      <c r="KYO304" s="730"/>
      <c r="KYP304" s="730"/>
      <c r="KYQ304" s="730"/>
      <c r="KYR304" s="730"/>
      <c r="KYS304" s="730"/>
      <c r="KYT304" s="730"/>
      <c r="KYU304" s="730"/>
      <c r="KYV304" s="730"/>
      <c r="KYW304" s="730"/>
      <c r="KYX304" s="730"/>
      <c r="KYY304" s="730"/>
      <c r="KYZ304" s="730"/>
      <c r="KZA304" s="730"/>
      <c r="KZB304" s="730"/>
      <c r="KZC304" s="730"/>
      <c r="KZD304" s="730"/>
      <c r="KZE304" s="730"/>
      <c r="KZF304" s="730"/>
      <c r="KZG304" s="730"/>
      <c r="KZH304" s="730"/>
      <c r="KZI304" s="730"/>
      <c r="KZJ304" s="730"/>
      <c r="KZK304" s="730"/>
      <c r="KZL304" s="730"/>
      <c r="KZM304" s="730"/>
      <c r="KZN304" s="730"/>
      <c r="KZO304" s="730"/>
      <c r="KZP304" s="730"/>
      <c r="KZQ304" s="730"/>
      <c r="KZR304" s="730"/>
      <c r="KZS304" s="730"/>
      <c r="KZT304" s="730"/>
      <c r="KZU304" s="730"/>
      <c r="KZV304" s="730"/>
      <c r="KZW304" s="730"/>
      <c r="KZX304" s="730"/>
      <c r="KZY304" s="730"/>
      <c r="KZZ304" s="730"/>
      <c r="LAA304" s="730"/>
      <c r="LAB304" s="730"/>
      <c r="LAC304" s="730"/>
      <c r="LAD304" s="730"/>
      <c r="LAE304" s="730"/>
      <c r="LAF304" s="730"/>
      <c r="LAG304" s="730"/>
      <c r="LAH304" s="730"/>
      <c r="LAI304" s="730"/>
      <c r="LAJ304" s="730"/>
      <c r="LAK304" s="730"/>
      <c r="LAL304" s="730"/>
      <c r="LAM304" s="730"/>
      <c r="LAN304" s="730"/>
      <c r="LAO304" s="730"/>
      <c r="LAP304" s="730"/>
      <c r="LAQ304" s="730"/>
      <c r="LAR304" s="730"/>
      <c r="LAS304" s="730"/>
      <c r="LAT304" s="730"/>
      <c r="LAU304" s="730"/>
      <c r="LAV304" s="730"/>
      <c r="LAW304" s="730"/>
      <c r="LAX304" s="730"/>
      <c r="LAY304" s="730"/>
      <c r="LAZ304" s="730"/>
      <c r="LBA304" s="730"/>
      <c r="LBB304" s="730"/>
      <c r="LBC304" s="730"/>
      <c r="LBD304" s="730"/>
      <c r="LBE304" s="730"/>
      <c r="LBF304" s="730"/>
      <c r="LBG304" s="730"/>
      <c r="LBH304" s="730"/>
      <c r="LBI304" s="730"/>
      <c r="LBJ304" s="730"/>
      <c r="LBK304" s="730"/>
      <c r="LBL304" s="730"/>
      <c r="LBM304" s="730"/>
      <c r="LBN304" s="730"/>
      <c r="LBO304" s="730"/>
      <c r="LBP304" s="730"/>
      <c r="LBQ304" s="730"/>
      <c r="LBR304" s="730"/>
      <c r="LBS304" s="730"/>
      <c r="LBT304" s="730"/>
      <c r="LBU304" s="730"/>
      <c r="LBV304" s="730"/>
      <c r="LBW304" s="730"/>
      <c r="LBX304" s="730"/>
      <c r="LBY304" s="730"/>
      <c r="LBZ304" s="730"/>
      <c r="LCA304" s="730"/>
      <c r="LCB304" s="730"/>
      <c r="LCC304" s="730"/>
      <c r="LCD304" s="730"/>
      <c r="LCE304" s="730"/>
      <c r="LCF304" s="730"/>
      <c r="LCG304" s="730"/>
      <c r="LCH304" s="730"/>
      <c r="LCI304" s="730"/>
      <c r="LCJ304" s="730"/>
      <c r="LCK304" s="730"/>
      <c r="LCL304" s="730"/>
      <c r="LCM304" s="730"/>
      <c r="LCN304" s="730"/>
      <c r="LCO304" s="730"/>
      <c r="LCP304" s="730"/>
      <c r="LCQ304" s="730"/>
      <c r="LCR304" s="730"/>
      <c r="LCS304" s="730"/>
      <c r="LCT304" s="730"/>
      <c r="LCU304" s="730"/>
      <c r="LCV304" s="730"/>
      <c r="LCW304" s="730"/>
      <c r="LCX304" s="730"/>
      <c r="LCY304" s="730"/>
      <c r="LCZ304" s="730"/>
      <c r="LDA304" s="730"/>
      <c r="LDB304" s="730"/>
      <c r="LDC304" s="730"/>
      <c r="LDD304" s="730"/>
      <c r="LDE304" s="730"/>
      <c r="LDF304" s="730"/>
      <c r="LDG304" s="730"/>
      <c r="LDH304" s="730"/>
      <c r="LDI304" s="730"/>
      <c r="LDJ304" s="730"/>
      <c r="LDK304" s="730"/>
      <c r="LDL304" s="730"/>
      <c r="LDM304" s="730"/>
      <c r="LDN304" s="730"/>
      <c r="LDO304" s="730"/>
      <c r="LDP304" s="730"/>
      <c r="LDQ304" s="730"/>
      <c r="LDR304" s="730"/>
      <c r="LDS304" s="730"/>
      <c r="LDT304" s="730"/>
      <c r="LDU304" s="730"/>
      <c r="LDV304" s="730"/>
      <c r="LDW304" s="730"/>
      <c r="LDX304" s="730"/>
      <c r="LDY304" s="730"/>
      <c r="LDZ304" s="730"/>
      <c r="LEA304" s="730"/>
      <c r="LEB304" s="730"/>
      <c r="LEC304" s="730"/>
      <c r="LED304" s="730"/>
      <c r="LEE304" s="730"/>
      <c r="LEF304" s="730"/>
      <c r="LEG304" s="730"/>
      <c r="LEH304" s="730"/>
      <c r="LEI304" s="730"/>
      <c r="LEJ304" s="730"/>
      <c r="LEK304" s="730"/>
      <c r="LEL304" s="730"/>
      <c r="LEM304" s="730"/>
      <c r="LEN304" s="730"/>
      <c r="LEO304" s="730"/>
      <c r="LEP304" s="730"/>
      <c r="LEQ304" s="730"/>
      <c r="LER304" s="730"/>
      <c r="LES304" s="730"/>
      <c r="LET304" s="730"/>
      <c r="LEU304" s="730"/>
      <c r="LEV304" s="730"/>
      <c r="LEW304" s="730"/>
      <c r="LEX304" s="730"/>
      <c r="LEY304" s="730"/>
      <c r="LEZ304" s="730"/>
      <c r="LFA304" s="730"/>
      <c r="LFB304" s="730"/>
      <c r="LFC304" s="730"/>
      <c r="LFD304" s="730"/>
      <c r="LFE304" s="730"/>
      <c r="LFF304" s="730"/>
      <c r="LFG304" s="730"/>
      <c r="LFH304" s="730"/>
      <c r="LFI304" s="730"/>
      <c r="LFJ304" s="730"/>
      <c r="LFK304" s="730"/>
      <c r="LFL304" s="730"/>
      <c r="LFM304" s="730"/>
      <c r="LFN304" s="730"/>
      <c r="LFO304" s="730"/>
      <c r="LFP304" s="730"/>
      <c r="LFQ304" s="730"/>
      <c r="LFR304" s="730"/>
      <c r="LFS304" s="730"/>
      <c r="LFT304" s="730"/>
      <c r="LFU304" s="730"/>
      <c r="LFV304" s="730"/>
      <c r="LFW304" s="730"/>
      <c r="LFX304" s="730"/>
      <c r="LFY304" s="730"/>
      <c r="LFZ304" s="730"/>
      <c r="LGA304" s="730"/>
      <c r="LGB304" s="730"/>
      <c r="LGC304" s="730"/>
      <c r="LGD304" s="730"/>
      <c r="LGE304" s="730"/>
      <c r="LGF304" s="730"/>
      <c r="LGG304" s="730"/>
      <c r="LGH304" s="730"/>
      <c r="LGI304" s="730"/>
      <c r="LGJ304" s="730"/>
      <c r="LGK304" s="730"/>
      <c r="LGL304" s="730"/>
      <c r="LGM304" s="730"/>
      <c r="LGN304" s="730"/>
      <c r="LGO304" s="730"/>
      <c r="LGP304" s="730"/>
      <c r="LGQ304" s="730"/>
      <c r="LGR304" s="730"/>
      <c r="LGS304" s="730"/>
      <c r="LGT304" s="730"/>
      <c r="LGU304" s="730"/>
      <c r="LGV304" s="730"/>
      <c r="LGW304" s="730"/>
      <c r="LGX304" s="730"/>
      <c r="LGY304" s="730"/>
      <c r="LGZ304" s="730"/>
      <c r="LHA304" s="730"/>
      <c r="LHB304" s="730"/>
      <c r="LHC304" s="730"/>
      <c r="LHD304" s="730"/>
      <c r="LHE304" s="730"/>
      <c r="LHF304" s="730"/>
      <c r="LHG304" s="730"/>
      <c r="LHH304" s="730"/>
      <c r="LHI304" s="730"/>
      <c r="LHJ304" s="730"/>
      <c r="LHK304" s="730"/>
      <c r="LHL304" s="730"/>
      <c r="LHM304" s="730"/>
      <c r="LHN304" s="730"/>
      <c r="LHO304" s="730"/>
      <c r="LHP304" s="730"/>
      <c r="LHQ304" s="730"/>
      <c r="LHR304" s="730"/>
      <c r="LHS304" s="730"/>
      <c r="LHT304" s="730"/>
      <c r="LHU304" s="730"/>
      <c r="LHV304" s="730"/>
      <c r="LHW304" s="730"/>
      <c r="LHX304" s="730"/>
      <c r="LHY304" s="730"/>
      <c r="LHZ304" s="730"/>
      <c r="LIA304" s="730"/>
      <c r="LIB304" s="730"/>
      <c r="LIC304" s="730"/>
      <c r="LID304" s="730"/>
      <c r="LIE304" s="730"/>
      <c r="LIF304" s="730"/>
      <c r="LIG304" s="730"/>
      <c r="LIH304" s="730"/>
      <c r="LII304" s="730"/>
      <c r="LIJ304" s="730"/>
      <c r="LIK304" s="730"/>
      <c r="LIL304" s="730"/>
      <c r="LIM304" s="730"/>
      <c r="LIN304" s="730"/>
      <c r="LIO304" s="730"/>
      <c r="LIP304" s="730"/>
      <c r="LIQ304" s="730"/>
      <c r="LIR304" s="730"/>
      <c r="LIS304" s="730"/>
      <c r="LIT304" s="730"/>
      <c r="LIU304" s="730"/>
      <c r="LIV304" s="730"/>
      <c r="LIW304" s="730"/>
      <c r="LIX304" s="730"/>
      <c r="LIY304" s="730"/>
      <c r="LIZ304" s="730"/>
      <c r="LJA304" s="730"/>
      <c r="LJB304" s="730"/>
      <c r="LJC304" s="730"/>
      <c r="LJD304" s="730"/>
      <c r="LJE304" s="730"/>
      <c r="LJF304" s="730"/>
      <c r="LJG304" s="730"/>
      <c r="LJH304" s="730"/>
      <c r="LJI304" s="730"/>
      <c r="LJJ304" s="730"/>
      <c r="LJK304" s="730"/>
      <c r="LJL304" s="730"/>
      <c r="LJM304" s="730"/>
      <c r="LJN304" s="730"/>
      <c r="LJO304" s="730"/>
      <c r="LJP304" s="730"/>
      <c r="LJQ304" s="730"/>
      <c r="LJR304" s="730"/>
      <c r="LJS304" s="730"/>
      <c r="LJT304" s="730"/>
      <c r="LJU304" s="730"/>
      <c r="LJV304" s="730"/>
      <c r="LJW304" s="730"/>
      <c r="LJX304" s="730"/>
      <c r="LJY304" s="730"/>
      <c r="LJZ304" s="730"/>
      <c r="LKA304" s="730"/>
      <c r="LKB304" s="730"/>
      <c r="LKC304" s="730"/>
      <c r="LKD304" s="730"/>
      <c r="LKE304" s="730"/>
      <c r="LKF304" s="730"/>
      <c r="LKG304" s="730"/>
      <c r="LKH304" s="730"/>
      <c r="LKI304" s="730"/>
      <c r="LKJ304" s="730"/>
      <c r="LKK304" s="730"/>
      <c r="LKL304" s="730"/>
      <c r="LKM304" s="730"/>
      <c r="LKN304" s="730"/>
      <c r="LKO304" s="730"/>
      <c r="LKP304" s="730"/>
      <c r="LKQ304" s="730"/>
      <c r="LKR304" s="730"/>
      <c r="LKS304" s="730"/>
      <c r="LKT304" s="730"/>
      <c r="LKU304" s="730"/>
      <c r="LKV304" s="730"/>
      <c r="LKW304" s="730"/>
      <c r="LKX304" s="730"/>
      <c r="LKY304" s="730"/>
      <c r="LKZ304" s="730"/>
      <c r="LLA304" s="730"/>
      <c r="LLB304" s="730"/>
      <c r="LLC304" s="730"/>
      <c r="LLD304" s="730"/>
      <c r="LLE304" s="730"/>
      <c r="LLF304" s="730"/>
      <c r="LLG304" s="730"/>
      <c r="LLH304" s="730"/>
      <c r="LLI304" s="730"/>
      <c r="LLJ304" s="730"/>
      <c r="LLK304" s="730"/>
      <c r="LLL304" s="730"/>
      <c r="LLM304" s="730"/>
      <c r="LLN304" s="730"/>
      <c r="LLO304" s="730"/>
      <c r="LLP304" s="730"/>
      <c r="LLQ304" s="730"/>
      <c r="LLR304" s="730"/>
      <c r="LLS304" s="730"/>
      <c r="LLT304" s="730"/>
      <c r="LLU304" s="730"/>
      <c r="LLV304" s="730"/>
      <c r="LLW304" s="730"/>
      <c r="LLX304" s="730"/>
      <c r="LLY304" s="730"/>
      <c r="LLZ304" s="730"/>
      <c r="LMA304" s="730"/>
      <c r="LMB304" s="730"/>
      <c r="LMC304" s="730"/>
      <c r="LMD304" s="730"/>
      <c r="LME304" s="730"/>
      <c r="LMF304" s="730"/>
      <c r="LMG304" s="730"/>
      <c r="LMH304" s="730"/>
      <c r="LMI304" s="730"/>
      <c r="LMJ304" s="730"/>
      <c r="LMK304" s="730"/>
      <c r="LML304" s="730"/>
      <c r="LMM304" s="730"/>
      <c r="LMN304" s="730"/>
      <c r="LMO304" s="730"/>
      <c r="LMP304" s="730"/>
      <c r="LMQ304" s="730"/>
      <c r="LMR304" s="730"/>
      <c r="LMS304" s="730"/>
      <c r="LMT304" s="730"/>
      <c r="LMU304" s="730"/>
      <c r="LMV304" s="730"/>
      <c r="LMW304" s="730"/>
      <c r="LMX304" s="730"/>
      <c r="LMY304" s="730"/>
      <c r="LMZ304" s="730"/>
      <c r="LNA304" s="730"/>
      <c r="LNB304" s="730"/>
      <c r="LNC304" s="730"/>
      <c r="LND304" s="730"/>
      <c r="LNE304" s="730"/>
      <c r="LNF304" s="730"/>
      <c r="LNG304" s="730"/>
      <c r="LNH304" s="730"/>
      <c r="LNI304" s="730"/>
      <c r="LNJ304" s="730"/>
      <c r="LNK304" s="730"/>
      <c r="LNL304" s="730"/>
      <c r="LNM304" s="730"/>
      <c r="LNN304" s="730"/>
      <c r="LNO304" s="730"/>
      <c r="LNP304" s="730"/>
      <c r="LNQ304" s="730"/>
      <c r="LNR304" s="730"/>
      <c r="LNS304" s="730"/>
      <c r="LNT304" s="730"/>
      <c r="LNU304" s="730"/>
      <c r="LNV304" s="730"/>
      <c r="LNW304" s="730"/>
      <c r="LNX304" s="730"/>
      <c r="LNY304" s="730"/>
      <c r="LNZ304" s="730"/>
      <c r="LOA304" s="730"/>
      <c r="LOB304" s="730"/>
      <c r="LOC304" s="730"/>
      <c r="LOD304" s="730"/>
      <c r="LOE304" s="730"/>
      <c r="LOF304" s="730"/>
      <c r="LOG304" s="730"/>
      <c r="LOH304" s="730"/>
      <c r="LOI304" s="730"/>
      <c r="LOJ304" s="730"/>
      <c r="LOK304" s="730"/>
      <c r="LOL304" s="730"/>
      <c r="LOM304" s="730"/>
      <c r="LON304" s="730"/>
      <c r="LOO304" s="730"/>
      <c r="LOP304" s="730"/>
      <c r="LOQ304" s="730"/>
      <c r="LOR304" s="730"/>
      <c r="LOS304" s="730"/>
      <c r="LOT304" s="730"/>
      <c r="LOU304" s="730"/>
      <c r="LOV304" s="730"/>
      <c r="LOW304" s="730"/>
      <c r="LOX304" s="730"/>
      <c r="LOY304" s="730"/>
      <c r="LOZ304" s="730"/>
      <c r="LPA304" s="730"/>
      <c r="LPB304" s="730"/>
      <c r="LPC304" s="730"/>
      <c r="LPD304" s="730"/>
      <c r="LPE304" s="730"/>
      <c r="LPF304" s="730"/>
      <c r="LPG304" s="730"/>
      <c r="LPH304" s="730"/>
      <c r="LPI304" s="730"/>
      <c r="LPJ304" s="730"/>
      <c r="LPK304" s="730"/>
      <c r="LPL304" s="730"/>
      <c r="LPM304" s="730"/>
      <c r="LPN304" s="730"/>
      <c r="LPO304" s="730"/>
      <c r="LPP304" s="730"/>
      <c r="LPQ304" s="730"/>
      <c r="LPR304" s="730"/>
      <c r="LPS304" s="730"/>
      <c r="LPT304" s="730"/>
      <c r="LPU304" s="730"/>
      <c r="LPV304" s="730"/>
      <c r="LPW304" s="730"/>
      <c r="LPX304" s="730"/>
      <c r="LPY304" s="730"/>
      <c r="LPZ304" s="730"/>
      <c r="LQA304" s="730"/>
      <c r="LQB304" s="730"/>
      <c r="LQC304" s="730"/>
      <c r="LQD304" s="730"/>
      <c r="LQE304" s="730"/>
      <c r="LQF304" s="730"/>
      <c r="LQG304" s="730"/>
      <c r="LQH304" s="730"/>
      <c r="LQI304" s="730"/>
      <c r="LQJ304" s="730"/>
      <c r="LQK304" s="730"/>
      <c r="LQL304" s="730"/>
      <c r="LQM304" s="730"/>
      <c r="LQN304" s="730"/>
      <c r="LQO304" s="730"/>
      <c r="LQP304" s="730"/>
      <c r="LQQ304" s="730"/>
      <c r="LQR304" s="730"/>
      <c r="LQS304" s="730"/>
      <c r="LQT304" s="730"/>
      <c r="LQU304" s="730"/>
      <c r="LQV304" s="730"/>
      <c r="LQW304" s="730"/>
      <c r="LQX304" s="730"/>
      <c r="LQY304" s="730"/>
      <c r="LQZ304" s="730"/>
      <c r="LRA304" s="730"/>
      <c r="LRB304" s="730"/>
      <c r="LRC304" s="730"/>
      <c r="LRD304" s="730"/>
      <c r="LRE304" s="730"/>
      <c r="LRF304" s="730"/>
      <c r="LRG304" s="730"/>
      <c r="LRH304" s="730"/>
      <c r="LRI304" s="730"/>
      <c r="LRJ304" s="730"/>
      <c r="LRK304" s="730"/>
      <c r="LRL304" s="730"/>
      <c r="LRM304" s="730"/>
      <c r="LRN304" s="730"/>
      <c r="LRO304" s="730"/>
      <c r="LRP304" s="730"/>
      <c r="LRQ304" s="730"/>
      <c r="LRR304" s="730"/>
      <c r="LRS304" s="730"/>
      <c r="LRT304" s="730"/>
      <c r="LRU304" s="730"/>
      <c r="LRV304" s="730"/>
      <c r="LRW304" s="730"/>
      <c r="LRX304" s="730"/>
      <c r="LRY304" s="730"/>
      <c r="LRZ304" s="730"/>
      <c r="LSA304" s="730"/>
      <c r="LSB304" s="730"/>
      <c r="LSC304" s="730"/>
      <c r="LSD304" s="730"/>
      <c r="LSE304" s="730"/>
      <c r="LSF304" s="730"/>
      <c r="LSG304" s="730"/>
      <c r="LSH304" s="730"/>
      <c r="LSI304" s="730"/>
      <c r="LSJ304" s="730"/>
      <c r="LSK304" s="730"/>
      <c r="LSL304" s="730"/>
      <c r="LSM304" s="730"/>
      <c r="LSN304" s="730"/>
      <c r="LSO304" s="730"/>
      <c r="LSP304" s="730"/>
      <c r="LSQ304" s="730"/>
      <c r="LSR304" s="730"/>
      <c r="LSS304" s="730"/>
      <c r="LST304" s="730"/>
      <c r="LSU304" s="730"/>
      <c r="LSV304" s="730"/>
      <c r="LSW304" s="730"/>
      <c r="LSX304" s="730"/>
      <c r="LSY304" s="730"/>
      <c r="LSZ304" s="730"/>
      <c r="LTA304" s="730"/>
      <c r="LTB304" s="730"/>
      <c r="LTC304" s="730"/>
      <c r="LTD304" s="730"/>
      <c r="LTE304" s="730"/>
      <c r="LTF304" s="730"/>
      <c r="LTG304" s="730"/>
      <c r="LTH304" s="730"/>
      <c r="LTI304" s="730"/>
      <c r="LTJ304" s="730"/>
      <c r="LTK304" s="730"/>
      <c r="LTL304" s="730"/>
      <c r="LTM304" s="730"/>
      <c r="LTN304" s="730"/>
      <c r="LTO304" s="730"/>
      <c r="LTP304" s="730"/>
      <c r="LTQ304" s="730"/>
      <c r="LTR304" s="730"/>
      <c r="LTS304" s="730"/>
      <c r="LTT304" s="730"/>
      <c r="LTU304" s="730"/>
      <c r="LTV304" s="730"/>
      <c r="LTW304" s="730"/>
      <c r="LTX304" s="730"/>
      <c r="LTY304" s="730"/>
      <c r="LTZ304" s="730"/>
      <c r="LUA304" s="730"/>
      <c r="LUB304" s="730"/>
      <c r="LUC304" s="730"/>
      <c r="LUD304" s="730"/>
      <c r="LUE304" s="730"/>
      <c r="LUF304" s="730"/>
      <c r="LUG304" s="730"/>
      <c r="LUH304" s="730"/>
      <c r="LUI304" s="730"/>
      <c r="LUJ304" s="730"/>
      <c r="LUK304" s="730"/>
      <c r="LUL304" s="730"/>
      <c r="LUM304" s="730"/>
      <c r="LUN304" s="730"/>
      <c r="LUO304" s="730"/>
      <c r="LUP304" s="730"/>
      <c r="LUQ304" s="730"/>
      <c r="LUR304" s="730"/>
      <c r="LUS304" s="730"/>
      <c r="LUT304" s="730"/>
      <c r="LUU304" s="730"/>
      <c r="LUV304" s="730"/>
      <c r="LUW304" s="730"/>
      <c r="LUX304" s="730"/>
      <c r="LUY304" s="730"/>
      <c r="LUZ304" s="730"/>
      <c r="LVA304" s="730"/>
      <c r="LVB304" s="730"/>
      <c r="LVC304" s="730"/>
      <c r="LVD304" s="730"/>
      <c r="LVE304" s="730"/>
      <c r="LVF304" s="730"/>
      <c r="LVG304" s="730"/>
      <c r="LVH304" s="730"/>
      <c r="LVI304" s="730"/>
      <c r="LVJ304" s="730"/>
      <c r="LVK304" s="730"/>
      <c r="LVL304" s="730"/>
      <c r="LVM304" s="730"/>
      <c r="LVN304" s="730"/>
      <c r="LVO304" s="730"/>
      <c r="LVP304" s="730"/>
      <c r="LVQ304" s="730"/>
      <c r="LVR304" s="730"/>
      <c r="LVS304" s="730"/>
      <c r="LVT304" s="730"/>
      <c r="LVU304" s="730"/>
      <c r="LVV304" s="730"/>
      <c r="LVW304" s="730"/>
      <c r="LVX304" s="730"/>
      <c r="LVY304" s="730"/>
      <c r="LVZ304" s="730"/>
      <c r="LWA304" s="730"/>
      <c r="LWB304" s="730"/>
      <c r="LWC304" s="730"/>
      <c r="LWD304" s="730"/>
      <c r="LWE304" s="730"/>
      <c r="LWF304" s="730"/>
      <c r="LWG304" s="730"/>
      <c r="LWH304" s="730"/>
      <c r="LWI304" s="730"/>
      <c r="LWJ304" s="730"/>
      <c r="LWK304" s="730"/>
      <c r="LWL304" s="730"/>
      <c r="LWM304" s="730"/>
      <c r="LWN304" s="730"/>
      <c r="LWO304" s="730"/>
      <c r="LWP304" s="730"/>
      <c r="LWQ304" s="730"/>
      <c r="LWR304" s="730"/>
      <c r="LWS304" s="730"/>
      <c r="LWT304" s="730"/>
      <c r="LWU304" s="730"/>
      <c r="LWV304" s="730"/>
      <c r="LWW304" s="730"/>
      <c r="LWX304" s="730"/>
      <c r="LWY304" s="730"/>
      <c r="LWZ304" s="730"/>
      <c r="LXA304" s="730"/>
      <c r="LXB304" s="730"/>
      <c r="LXC304" s="730"/>
      <c r="LXD304" s="730"/>
      <c r="LXE304" s="730"/>
      <c r="LXF304" s="730"/>
      <c r="LXG304" s="730"/>
      <c r="LXH304" s="730"/>
      <c r="LXI304" s="730"/>
      <c r="LXJ304" s="730"/>
      <c r="LXK304" s="730"/>
      <c r="LXL304" s="730"/>
      <c r="LXM304" s="730"/>
      <c r="LXN304" s="730"/>
      <c r="LXO304" s="730"/>
      <c r="LXP304" s="730"/>
      <c r="LXQ304" s="730"/>
      <c r="LXR304" s="730"/>
      <c r="LXS304" s="730"/>
      <c r="LXT304" s="730"/>
      <c r="LXU304" s="730"/>
      <c r="LXV304" s="730"/>
      <c r="LXW304" s="730"/>
      <c r="LXX304" s="730"/>
      <c r="LXY304" s="730"/>
      <c r="LXZ304" s="730"/>
      <c r="LYA304" s="730"/>
      <c r="LYB304" s="730"/>
      <c r="LYC304" s="730"/>
      <c r="LYD304" s="730"/>
      <c r="LYE304" s="730"/>
      <c r="LYF304" s="730"/>
      <c r="LYG304" s="730"/>
      <c r="LYH304" s="730"/>
      <c r="LYI304" s="730"/>
      <c r="LYJ304" s="730"/>
      <c r="LYK304" s="730"/>
      <c r="LYL304" s="730"/>
      <c r="LYM304" s="730"/>
      <c r="LYN304" s="730"/>
      <c r="LYO304" s="730"/>
      <c r="LYP304" s="730"/>
      <c r="LYQ304" s="730"/>
      <c r="LYR304" s="730"/>
      <c r="LYS304" s="730"/>
      <c r="LYT304" s="730"/>
      <c r="LYU304" s="730"/>
      <c r="LYV304" s="730"/>
      <c r="LYW304" s="730"/>
      <c r="LYX304" s="730"/>
      <c r="LYY304" s="730"/>
      <c r="LYZ304" s="730"/>
      <c r="LZA304" s="730"/>
      <c r="LZB304" s="730"/>
      <c r="LZC304" s="730"/>
      <c r="LZD304" s="730"/>
      <c r="LZE304" s="730"/>
      <c r="LZF304" s="730"/>
      <c r="LZG304" s="730"/>
      <c r="LZH304" s="730"/>
      <c r="LZI304" s="730"/>
      <c r="LZJ304" s="730"/>
      <c r="LZK304" s="730"/>
      <c r="LZL304" s="730"/>
      <c r="LZM304" s="730"/>
      <c r="LZN304" s="730"/>
      <c r="LZO304" s="730"/>
      <c r="LZP304" s="730"/>
      <c r="LZQ304" s="730"/>
      <c r="LZR304" s="730"/>
      <c r="LZS304" s="730"/>
      <c r="LZT304" s="730"/>
      <c r="LZU304" s="730"/>
      <c r="LZV304" s="730"/>
      <c r="LZW304" s="730"/>
      <c r="LZX304" s="730"/>
      <c r="LZY304" s="730"/>
      <c r="LZZ304" s="730"/>
      <c r="MAA304" s="730"/>
      <c r="MAB304" s="730"/>
      <c r="MAC304" s="730"/>
      <c r="MAD304" s="730"/>
      <c r="MAE304" s="730"/>
      <c r="MAF304" s="730"/>
      <c r="MAG304" s="730"/>
      <c r="MAH304" s="730"/>
      <c r="MAI304" s="730"/>
      <c r="MAJ304" s="730"/>
      <c r="MAK304" s="730"/>
      <c r="MAL304" s="730"/>
      <c r="MAM304" s="730"/>
      <c r="MAN304" s="730"/>
      <c r="MAO304" s="730"/>
      <c r="MAP304" s="730"/>
      <c r="MAQ304" s="730"/>
      <c r="MAR304" s="730"/>
      <c r="MAS304" s="730"/>
      <c r="MAT304" s="730"/>
      <c r="MAU304" s="730"/>
      <c r="MAV304" s="730"/>
      <c r="MAW304" s="730"/>
      <c r="MAX304" s="730"/>
      <c r="MAY304" s="730"/>
      <c r="MAZ304" s="730"/>
      <c r="MBA304" s="730"/>
      <c r="MBB304" s="730"/>
      <c r="MBC304" s="730"/>
      <c r="MBD304" s="730"/>
      <c r="MBE304" s="730"/>
      <c r="MBF304" s="730"/>
      <c r="MBG304" s="730"/>
      <c r="MBH304" s="730"/>
      <c r="MBI304" s="730"/>
      <c r="MBJ304" s="730"/>
      <c r="MBK304" s="730"/>
      <c r="MBL304" s="730"/>
      <c r="MBM304" s="730"/>
      <c r="MBN304" s="730"/>
      <c r="MBO304" s="730"/>
      <c r="MBP304" s="730"/>
      <c r="MBQ304" s="730"/>
      <c r="MBR304" s="730"/>
      <c r="MBS304" s="730"/>
      <c r="MBT304" s="730"/>
      <c r="MBU304" s="730"/>
      <c r="MBV304" s="730"/>
      <c r="MBW304" s="730"/>
      <c r="MBX304" s="730"/>
      <c r="MBY304" s="730"/>
      <c r="MBZ304" s="730"/>
      <c r="MCA304" s="730"/>
      <c r="MCB304" s="730"/>
      <c r="MCC304" s="730"/>
      <c r="MCD304" s="730"/>
      <c r="MCE304" s="730"/>
      <c r="MCF304" s="730"/>
      <c r="MCG304" s="730"/>
      <c r="MCH304" s="730"/>
      <c r="MCI304" s="730"/>
      <c r="MCJ304" s="730"/>
      <c r="MCK304" s="730"/>
      <c r="MCL304" s="730"/>
      <c r="MCM304" s="730"/>
      <c r="MCN304" s="730"/>
      <c r="MCO304" s="730"/>
      <c r="MCP304" s="730"/>
      <c r="MCQ304" s="730"/>
      <c r="MCR304" s="730"/>
      <c r="MCS304" s="730"/>
      <c r="MCT304" s="730"/>
      <c r="MCU304" s="730"/>
      <c r="MCV304" s="730"/>
      <c r="MCW304" s="730"/>
      <c r="MCX304" s="730"/>
      <c r="MCY304" s="730"/>
      <c r="MCZ304" s="730"/>
      <c r="MDA304" s="730"/>
      <c r="MDB304" s="730"/>
      <c r="MDC304" s="730"/>
      <c r="MDD304" s="730"/>
      <c r="MDE304" s="730"/>
      <c r="MDF304" s="730"/>
      <c r="MDG304" s="730"/>
      <c r="MDH304" s="730"/>
      <c r="MDI304" s="730"/>
      <c r="MDJ304" s="730"/>
      <c r="MDK304" s="730"/>
      <c r="MDL304" s="730"/>
      <c r="MDM304" s="730"/>
      <c r="MDN304" s="730"/>
      <c r="MDO304" s="730"/>
      <c r="MDP304" s="730"/>
      <c r="MDQ304" s="730"/>
      <c r="MDR304" s="730"/>
      <c r="MDS304" s="730"/>
      <c r="MDT304" s="730"/>
      <c r="MDU304" s="730"/>
      <c r="MDV304" s="730"/>
      <c r="MDW304" s="730"/>
      <c r="MDX304" s="730"/>
      <c r="MDY304" s="730"/>
      <c r="MDZ304" s="730"/>
      <c r="MEA304" s="730"/>
      <c r="MEB304" s="730"/>
      <c r="MEC304" s="730"/>
      <c r="MED304" s="730"/>
      <c r="MEE304" s="730"/>
      <c r="MEF304" s="730"/>
      <c r="MEG304" s="730"/>
      <c r="MEH304" s="730"/>
      <c r="MEI304" s="730"/>
      <c r="MEJ304" s="730"/>
      <c r="MEK304" s="730"/>
      <c r="MEL304" s="730"/>
      <c r="MEM304" s="730"/>
      <c r="MEN304" s="730"/>
      <c r="MEO304" s="730"/>
      <c r="MEP304" s="730"/>
      <c r="MEQ304" s="730"/>
      <c r="MER304" s="730"/>
      <c r="MES304" s="730"/>
      <c r="MET304" s="730"/>
      <c r="MEU304" s="730"/>
      <c r="MEV304" s="730"/>
      <c r="MEW304" s="730"/>
      <c r="MEX304" s="730"/>
      <c r="MEY304" s="730"/>
      <c r="MEZ304" s="730"/>
      <c r="MFA304" s="730"/>
      <c r="MFB304" s="730"/>
      <c r="MFC304" s="730"/>
      <c r="MFD304" s="730"/>
      <c r="MFE304" s="730"/>
      <c r="MFF304" s="730"/>
      <c r="MFG304" s="730"/>
      <c r="MFH304" s="730"/>
      <c r="MFI304" s="730"/>
      <c r="MFJ304" s="730"/>
      <c r="MFK304" s="730"/>
      <c r="MFL304" s="730"/>
      <c r="MFM304" s="730"/>
      <c r="MFN304" s="730"/>
      <c r="MFO304" s="730"/>
      <c r="MFP304" s="730"/>
      <c r="MFQ304" s="730"/>
      <c r="MFR304" s="730"/>
      <c r="MFS304" s="730"/>
      <c r="MFT304" s="730"/>
      <c r="MFU304" s="730"/>
      <c r="MFV304" s="730"/>
      <c r="MFW304" s="730"/>
      <c r="MFX304" s="730"/>
      <c r="MFY304" s="730"/>
      <c r="MFZ304" s="730"/>
      <c r="MGA304" s="730"/>
      <c r="MGB304" s="730"/>
      <c r="MGC304" s="730"/>
      <c r="MGD304" s="730"/>
      <c r="MGE304" s="730"/>
      <c r="MGF304" s="730"/>
      <c r="MGG304" s="730"/>
      <c r="MGH304" s="730"/>
      <c r="MGI304" s="730"/>
      <c r="MGJ304" s="730"/>
      <c r="MGK304" s="730"/>
      <c r="MGL304" s="730"/>
      <c r="MGM304" s="730"/>
      <c r="MGN304" s="730"/>
      <c r="MGO304" s="730"/>
      <c r="MGP304" s="730"/>
      <c r="MGQ304" s="730"/>
      <c r="MGR304" s="730"/>
      <c r="MGS304" s="730"/>
      <c r="MGT304" s="730"/>
      <c r="MGU304" s="730"/>
      <c r="MGV304" s="730"/>
      <c r="MGW304" s="730"/>
      <c r="MGX304" s="730"/>
      <c r="MGY304" s="730"/>
      <c r="MGZ304" s="730"/>
      <c r="MHA304" s="730"/>
      <c r="MHB304" s="730"/>
      <c r="MHC304" s="730"/>
      <c r="MHD304" s="730"/>
      <c r="MHE304" s="730"/>
      <c r="MHF304" s="730"/>
      <c r="MHG304" s="730"/>
      <c r="MHH304" s="730"/>
      <c r="MHI304" s="730"/>
      <c r="MHJ304" s="730"/>
      <c r="MHK304" s="730"/>
      <c r="MHL304" s="730"/>
      <c r="MHM304" s="730"/>
      <c r="MHN304" s="730"/>
      <c r="MHO304" s="730"/>
      <c r="MHP304" s="730"/>
      <c r="MHQ304" s="730"/>
      <c r="MHR304" s="730"/>
      <c r="MHS304" s="730"/>
      <c r="MHT304" s="730"/>
      <c r="MHU304" s="730"/>
      <c r="MHV304" s="730"/>
      <c r="MHW304" s="730"/>
      <c r="MHX304" s="730"/>
      <c r="MHY304" s="730"/>
      <c r="MHZ304" s="730"/>
      <c r="MIA304" s="730"/>
      <c r="MIB304" s="730"/>
      <c r="MIC304" s="730"/>
      <c r="MID304" s="730"/>
      <c r="MIE304" s="730"/>
      <c r="MIF304" s="730"/>
      <c r="MIG304" s="730"/>
      <c r="MIH304" s="730"/>
      <c r="MII304" s="730"/>
      <c r="MIJ304" s="730"/>
      <c r="MIK304" s="730"/>
      <c r="MIL304" s="730"/>
      <c r="MIM304" s="730"/>
      <c r="MIN304" s="730"/>
      <c r="MIO304" s="730"/>
      <c r="MIP304" s="730"/>
      <c r="MIQ304" s="730"/>
      <c r="MIR304" s="730"/>
      <c r="MIS304" s="730"/>
      <c r="MIT304" s="730"/>
      <c r="MIU304" s="730"/>
      <c r="MIV304" s="730"/>
      <c r="MIW304" s="730"/>
      <c r="MIX304" s="730"/>
      <c r="MIY304" s="730"/>
      <c r="MIZ304" s="730"/>
      <c r="MJA304" s="730"/>
      <c r="MJB304" s="730"/>
      <c r="MJC304" s="730"/>
      <c r="MJD304" s="730"/>
      <c r="MJE304" s="730"/>
      <c r="MJF304" s="730"/>
      <c r="MJG304" s="730"/>
      <c r="MJH304" s="730"/>
      <c r="MJI304" s="730"/>
      <c r="MJJ304" s="730"/>
      <c r="MJK304" s="730"/>
      <c r="MJL304" s="730"/>
      <c r="MJM304" s="730"/>
      <c r="MJN304" s="730"/>
      <c r="MJO304" s="730"/>
      <c r="MJP304" s="730"/>
      <c r="MJQ304" s="730"/>
      <c r="MJR304" s="730"/>
      <c r="MJS304" s="730"/>
      <c r="MJT304" s="730"/>
      <c r="MJU304" s="730"/>
      <c r="MJV304" s="730"/>
      <c r="MJW304" s="730"/>
      <c r="MJX304" s="730"/>
      <c r="MJY304" s="730"/>
      <c r="MJZ304" s="730"/>
      <c r="MKA304" s="730"/>
      <c r="MKB304" s="730"/>
      <c r="MKC304" s="730"/>
      <c r="MKD304" s="730"/>
      <c r="MKE304" s="730"/>
      <c r="MKF304" s="730"/>
      <c r="MKG304" s="730"/>
      <c r="MKH304" s="730"/>
      <c r="MKI304" s="730"/>
      <c r="MKJ304" s="730"/>
      <c r="MKK304" s="730"/>
      <c r="MKL304" s="730"/>
      <c r="MKM304" s="730"/>
      <c r="MKN304" s="730"/>
      <c r="MKO304" s="730"/>
      <c r="MKP304" s="730"/>
      <c r="MKQ304" s="730"/>
      <c r="MKR304" s="730"/>
      <c r="MKS304" s="730"/>
      <c r="MKT304" s="730"/>
      <c r="MKU304" s="730"/>
      <c r="MKV304" s="730"/>
      <c r="MKW304" s="730"/>
      <c r="MKX304" s="730"/>
      <c r="MKY304" s="730"/>
      <c r="MKZ304" s="730"/>
      <c r="MLA304" s="730"/>
      <c r="MLB304" s="730"/>
      <c r="MLC304" s="730"/>
      <c r="MLD304" s="730"/>
      <c r="MLE304" s="730"/>
      <c r="MLF304" s="730"/>
      <c r="MLG304" s="730"/>
      <c r="MLH304" s="730"/>
      <c r="MLI304" s="730"/>
      <c r="MLJ304" s="730"/>
      <c r="MLK304" s="730"/>
      <c r="MLL304" s="730"/>
      <c r="MLM304" s="730"/>
      <c r="MLN304" s="730"/>
      <c r="MLO304" s="730"/>
      <c r="MLP304" s="730"/>
      <c r="MLQ304" s="730"/>
      <c r="MLR304" s="730"/>
      <c r="MLS304" s="730"/>
      <c r="MLT304" s="730"/>
      <c r="MLU304" s="730"/>
      <c r="MLV304" s="730"/>
      <c r="MLW304" s="730"/>
      <c r="MLX304" s="730"/>
      <c r="MLY304" s="730"/>
      <c r="MLZ304" s="730"/>
      <c r="MMA304" s="730"/>
      <c r="MMB304" s="730"/>
      <c r="MMC304" s="730"/>
      <c r="MMD304" s="730"/>
      <c r="MME304" s="730"/>
      <c r="MMF304" s="730"/>
      <c r="MMG304" s="730"/>
      <c r="MMH304" s="730"/>
      <c r="MMI304" s="730"/>
      <c r="MMJ304" s="730"/>
      <c r="MMK304" s="730"/>
      <c r="MML304" s="730"/>
      <c r="MMM304" s="730"/>
      <c r="MMN304" s="730"/>
      <c r="MMO304" s="730"/>
      <c r="MMP304" s="730"/>
      <c r="MMQ304" s="730"/>
      <c r="MMR304" s="730"/>
      <c r="MMS304" s="730"/>
      <c r="MMT304" s="730"/>
      <c r="MMU304" s="730"/>
      <c r="MMV304" s="730"/>
      <c r="MMW304" s="730"/>
      <c r="MMX304" s="730"/>
      <c r="MMY304" s="730"/>
      <c r="MMZ304" s="730"/>
      <c r="MNA304" s="730"/>
      <c r="MNB304" s="730"/>
      <c r="MNC304" s="730"/>
      <c r="MND304" s="730"/>
      <c r="MNE304" s="730"/>
      <c r="MNF304" s="730"/>
      <c r="MNG304" s="730"/>
      <c r="MNH304" s="730"/>
      <c r="MNI304" s="730"/>
      <c r="MNJ304" s="730"/>
      <c r="MNK304" s="730"/>
      <c r="MNL304" s="730"/>
      <c r="MNM304" s="730"/>
      <c r="MNN304" s="730"/>
      <c r="MNO304" s="730"/>
      <c r="MNP304" s="730"/>
      <c r="MNQ304" s="730"/>
      <c r="MNR304" s="730"/>
      <c r="MNS304" s="730"/>
      <c r="MNT304" s="730"/>
      <c r="MNU304" s="730"/>
      <c r="MNV304" s="730"/>
      <c r="MNW304" s="730"/>
      <c r="MNX304" s="730"/>
      <c r="MNY304" s="730"/>
      <c r="MNZ304" s="730"/>
      <c r="MOA304" s="730"/>
      <c r="MOB304" s="730"/>
      <c r="MOC304" s="730"/>
      <c r="MOD304" s="730"/>
      <c r="MOE304" s="730"/>
      <c r="MOF304" s="730"/>
      <c r="MOG304" s="730"/>
      <c r="MOH304" s="730"/>
      <c r="MOI304" s="730"/>
      <c r="MOJ304" s="730"/>
      <c r="MOK304" s="730"/>
      <c r="MOL304" s="730"/>
      <c r="MOM304" s="730"/>
      <c r="MON304" s="730"/>
      <c r="MOO304" s="730"/>
      <c r="MOP304" s="730"/>
      <c r="MOQ304" s="730"/>
      <c r="MOR304" s="730"/>
      <c r="MOS304" s="730"/>
      <c r="MOT304" s="730"/>
      <c r="MOU304" s="730"/>
      <c r="MOV304" s="730"/>
      <c r="MOW304" s="730"/>
      <c r="MOX304" s="730"/>
      <c r="MOY304" s="730"/>
      <c r="MOZ304" s="730"/>
      <c r="MPA304" s="730"/>
      <c r="MPB304" s="730"/>
      <c r="MPC304" s="730"/>
      <c r="MPD304" s="730"/>
      <c r="MPE304" s="730"/>
      <c r="MPF304" s="730"/>
      <c r="MPG304" s="730"/>
      <c r="MPH304" s="730"/>
      <c r="MPI304" s="730"/>
      <c r="MPJ304" s="730"/>
      <c r="MPK304" s="730"/>
      <c r="MPL304" s="730"/>
      <c r="MPM304" s="730"/>
      <c r="MPN304" s="730"/>
      <c r="MPO304" s="730"/>
      <c r="MPP304" s="730"/>
      <c r="MPQ304" s="730"/>
      <c r="MPR304" s="730"/>
      <c r="MPS304" s="730"/>
      <c r="MPT304" s="730"/>
      <c r="MPU304" s="730"/>
      <c r="MPV304" s="730"/>
      <c r="MPW304" s="730"/>
      <c r="MPX304" s="730"/>
      <c r="MPY304" s="730"/>
      <c r="MPZ304" s="730"/>
      <c r="MQA304" s="730"/>
      <c r="MQB304" s="730"/>
      <c r="MQC304" s="730"/>
      <c r="MQD304" s="730"/>
      <c r="MQE304" s="730"/>
      <c r="MQF304" s="730"/>
      <c r="MQG304" s="730"/>
      <c r="MQH304" s="730"/>
      <c r="MQI304" s="730"/>
      <c r="MQJ304" s="730"/>
      <c r="MQK304" s="730"/>
      <c r="MQL304" s="730"/>
      <c r="MQM304" s="730"/>
      <c r="MQN304" s="730"/>
      <c r="MQO304" s="730"/>
      <c r="MQP304" s="730"/>
      <c r="MQQ304" s="730"/>
      <c r="MQR304" s="730"/>
      <c r="MQS304" s="730"/>
      <c r="MQT304" s="730"/>
      <c r="MQU304" s="730"/>
      <c r="MQV304" s="730"/>
      <c r="MQW304" s="730"/>
      <c r="MQX304" s="730"/>
      <c r="MQY304" s="730"/>
      <c r="MQZ304" s="730"/>
      <c r="MRA304" s="730"/>
      <c r="MRB304" s="730"/>
      <c r="MRC304" s="730"/>
      <c r="MRD304" s="730"/>
      <c r="MRE304" s="730"/>
      <c r="MRF304" s="730"/>
      <c r="MRG304" s="730"/>
      <c r="MRH304" s="730"/>
      <c r="MRI304" s="730"/>
      <c r="MRJ304" s="730"/>
      <c r="MRK304" s="730"/>
      <c r="MRL304" s="730"/>
      <c r="MRM304" s="730"/>
      <c r="MRN304" s="730"/>
      <c r="MRO304" s="730"/>
      <c r="MRP304" s="730"/>
      <c r="MRQ304" s="730"/>
      <c r="MRR304" s="730"/>
      <c r="MRS304" s="730"/>
      <c r="MRT304" s="730"/>
      <c r="MRU304" s="730"/>
      <c r="MRV304" s="730"/>
      <c r="MRW304" s="730"/>
      <c r="MRX304" s="730"/>
      <c r="MRY304" s="730"/>
      <c r="MRZ304" s="730"/>
      <c r="MSA304" s="730"/>
      <c r="MSB304" s="730"/>
      <c r="MSC304" s="730"/>
      <c r="MSD304" s="730"/>
      <c r="MSE304" s="730"/>
      <c r="MSF304" s="730"/>
      <c r="MSG304" s="730"/>
      <c r="MSH304" s="730"/>
      <c r="MSI304" s="730"/>
      <c r="MSJ304" s="730"/>
      <c r="MSK304" s="730"/>
      <c r="MSL304" s="730"/>
      <c r="MSM304" s="730"/>
      <c r="MSN304" s="730"/>
      <c r="MSO304" s="730"/>
      <c r="MSP304" s="730"/>
      <c r="MSQ304" s="730"/>
      <c r="MSR304" s="730"/>
      <c r="MSS304" s="730"/>
      <c r="MST304" s="730"/>
      <c r="MSU304" s="730"/>
      <c r="MSV304" s="730"/>
      <c r="MSW304" s="730"/>
      <c r="MSX304" s="730"/>
      <c r="MSY304" s="730"/>
      <c r="MSZ304" s="730"/>
      <c r="MTA304" s="730"/>
      <c r="MTB304" s="730"/>
      <c r="MTC304" s="730"/>
      <c r="MTD304" s="730"/>
      <c r="MTE304" s="730"/>
      <c r="MTF304" s="730"/>
      <c r="MTG304" s="730"/>
      <c r="MTH304" s="730"/>
      <c r="MTI304" s="730"/>
      <c r="MTJ304" s="730"/>
      <c r="MTK304" s="730"/>
      <c r="MTL304" s="730"/>
      <c r="MTM304" s="730"/>
      <c r="MTN304" s="730"/>
      <c r="MTO304" s="730"/>
      <c r="MTP304" s="730"/>
      <c r="MTQ304" s="730"/>
      <c r="MTR304" s="730"/>
      <c r="MTS304" s="730"/>
      <c r="MTT304" s="730"/>
      <c r="MTU304" s="730"/>
      <c r="MTV304" s="730"/>
      <c r="MTW304" s="730"/>
      <c r="MTX304" s="730"/>
      <c r="MTY304" s="730"/>
      <c r="MTZ304" s="730"/>
      <c r="MUA304" s="730"/>
      <c r="MUB304" s="730"/>
      <c r="MUC304" s="730"/>
      <c r="MUD304" s="730"/>
      <c r="MUE304" s="730"/>
      <c r="MUF304" s="730"/>
      <c r="MUG304" s="730"/>
      <c r="MUH304" s="730"/>
      <c r="MUI304" s="730"/>
      <c r="MUJ304" s="730"/>
      <c r="MUK304" s="730"/>
      <c r="MUL304" s="730"/>
      <c r="MUM304" s="730"/>
      <c r="MUN304" s="730"/>
      <c r="MUO304" s="730"/>
      <c r="MUP304" s="730"/>
      <c r="MUQ304" s="730"/>
      <c r="MUR304" s="730"/>
      <c r="MUS304" s="730"/>
      <c r="MUT304" s="730"/>
      <c r="MUU304" s="730"/>
      <c r="MUV304" s="730"/>
      <c r="MUW304" s="730"/>
      <c r="MUX304" s="730"/>
      <c r="MUY304" s="730"/>
      <c r="MUZ304" s="730"/>
      <c r="MVA304" s="730"/>
      <c r="MVB304" s="730"/>
      <c r="MVC304" s="730"/>
      <c r="MVD304" s="730"/>
      <c r="MVE304" s="730"/>
      <c r="MVF304" s="730"/>
      <c r="MVG304" s="730"/>
      <c r="MVH304" s="730"/>
      <c r="MVI304" s="730"/>
      <c r="MVJ304" s="730"/>
      <c r="MVK304" s="730"/>
      <c r="MVL304" s="730"/>
      <c r="MVM304" s="730"/>
      <c r="MVN304" s="730"/>
      <c r="MVO304" s="730"/>
      <c r="MVP304" s="730"/>
      <c r="MVQ304" s="730"/>
      <c r="MVR304" s="730"/>
      <c r="MVS304" s="730"/>
      <c r="MVT304" s="730"/>
      <c r="MVU304" s="730"/>
      <c r="MVV304" s="730"/>
      <c r="MVW304" s="730"/>
      <c r="MVX304" s="730"/>
      <c r="MVY304" s="730"/>
      <c r="MVZ304" s="730"/>
      <c r="MWA304" s="730"/>
      <c r="MWB304" s="730"/>
      <c r="MWC304" s="730"/>
      <c r="MWD304" s="730"/>
      <c r="MWE304" s="730"/>
      <c r="MWF304" s="730"/>
      <c r="MWG304" s="730"/>
      <c r="MWH304" s="730"/>
      <c r="MWI304" s="730"/>
      <c r="MWJ304" s="730"/>
      <c r="MWK304" s="730"/>
      <c r="MWL304" s="730"/>
      <c r="MWM304" s="730"/>
      <c r="MWN304" s="730"/>
      <c r="MWO304" s="730"/>
      <c r="MWP304" s="730"/>
      <c r="MWQ304" s="730"/>
      <c r="MWR304" s="730"/>
      <c r="MWS304" s="730"/>
      <c r="MWT304" s="730"/>
      <c r="MWU304" s="730"/>
      <c r="MWV304" s="730"/>
      <c r="MWW304" s="730"/>
      <c r="MWX304" s="730"/>
      <c r="MWY304" s="730"/>
      <c r="MWZ304" s="730"/>
      <c r="MXA304" s="730"/>
      <c r="MXB304" s="730"/>
      <c r="MXC304" s="730"/>
      <c r="MXD304" s="730"/>
      <c r="MXE304" s="730"/>
      <c r="MXF304" s="730"/>
      <c r="MXG304" s="730"/>
      <c r="MXH304" s="730"/>
      <c r="MXI304" s="730"/>
      <c r="MXJ304" s="730"/>
      <c r="MXK304" s="730"/>
      <c r="MXL304" s="730"/>
      <c r="MXM304" s="730"/>
      <c r="MXN304" s="730"/>
      <c r="MXO304" s="730"/>
      <c r="MXP304" s="730"/>
      <c r="MXQ304" s="730"/>
      <c r="MXR304" s="730"/>
      <c r="MXS304" s="730"/>
      <c r="MXT304" s="730"/>
      <c r="MXU304" s="730"/>
      <c r="MXV304" s="730"/>
      <c r="MXW304" s="730"/>
      <c r="MXX304" s="730"/>
      <c r="MXY304" s="730"/>
      <c r="MXZ304" s="730"/>
      <c r="MYA304" s="730"/>
      <c r="MYB304" s="730"/>
      <c r="MYC304" s="730"/>
      <c r="MYD304" s="730"/>
      <c r="MYE304" s="730"/>
      <c r="MYF304" s="730"/>
      <c r="MYG304" s="730"/>
      <c r="MYH304" s="730"/>
      <c r="MYI304" s="730"/>
      <c r="MYJ304" s="730"/>
      <c r="MYK304" s="730"/>
      <c r="MYL304" s="730"/>
      <c r="MYM304" s="730"/>
      <c r="MYN304" s="730"/>
      <c r="MYO304" s="730"/>
      <c r="MYP304" s="730"/>
      <c r="MYQ304" s="730"/>
      <c r="MYR304" s="730"/>
      <c r="MYS304" s="730"/>
      <c r="MYT304" s="730"/>
      <c r="MYU304" s="730"/>
      <c r="MYV304" s="730"/>
      <c r="MYW304" s="730"/>
      <c r="MYX304" s="730"/>
      <c r="MYY304" s="730"/>
      <c r="MYZ304" s="730"/>
      <c r="MZA304" s="730"/>
      <c r="MZB304" s="730"/>
      <c r="MZC304" s="730"/>
      <c r="MZD304" s="730"/>
      <c r="MZE304" s="730"/>
      <c r="MZF304" s="730"/>
      <c r="MZG304" s="730"/>
      <c r="MZH304" s="730"/>
      <c r="MZI304" s="730"/>
      <c r="MZJ304" s="730"/>
      <c r="MZK304" s="730"/>
      <c r="MZL304" s="730"/>
      <c r="MZM304" s="730"/>
      <c r="MZN304" s="730"/>
      <c r="MZO304" s="730"/>
      <c r="MZP304" s="730"/>
      <c r="MZQ304" s="730"/>
      <c r="MZR304" s="730"/>
      <c r="MZS304" s="730"/>
      <c r="MZT304" s="730"/>
      <c r="MZU304" s="730"/>
      <c r="MZV304" s="730"/>
      <c r="MZW304" s="730"/>
      <c r="MZX304" s="730"/>
      <c r="MZY304" s="730"/>
      <c r="MZZ304" s="730"/>
      <c r="NAA304" s="730"/>
      <c r="NAB304" s="730"/>
      <c r="NAC304" s="730"/>
      <c r="NAD304" s="730"/>
      <c r="NAE304" s="730"/>
      <c r="NAF304" s="730"/>
      <c r="NAG304" s="730"/>
      <c r="NAH304" s="730"/>
      <c r="NAI304" s="730"/>
      <c r="NAJ304" s="730"/>
      <c r="NAK304" s="730"/>
      <c r="NAL304" s="730"/>
      <c r="NAM304" s="730"/>
      <c r="NAN304" s="730"/>
      <c r="NAO304" s="730"/>
      <c r="NAP304" s="730"/>
      <c r="NAQ304" s="730"/>
      <c r="NAR304" s="730"/>
      <c r="NAS304" s="730"/>
      <c r="NAT304" s="730"/>
      <c r="NAU304" s="730"/>
      <c r="NAV304" s="730"/>
      <c r="NAW304" s="730"/>
      <c r="NAX304" s="730"/>
      <c r="NAY304" s="730"/>
      <c r="NAZ304" s="730"/>
      <c r="NBA304" s="730"/>
      <c r="NBB304" s="730"/>
      <c r="NBC304" s="730"/>
      <c r="NBD304" s="730"/>
      <c r="NBE304" s="730"/>
      <c r="NBF304" s="730"/>
      <c r="NBG304" s="730"/>
      <c r="NBH304" s="730"/>
      <c r="NBI304" s="730"/>
      <c r="NBJ304" s="730"/>
      <c r="NBK304" s="730"/>
      <c r="NBL304" s="730"/>
      <c r="NBM304" s="730"/>
      <c r="NBN304" s="730"/>
      <c r="NBO304" s="730"/>
      <c r="NBP304" s="730"/>
      <c r="NBQ304" s="730"/>
      <c r="NBR304" s="730"/>
      <c r="NBS304" s="730"/>
      <c r="NBT304" s="730"/>
      <c r="NBU304" s="730"/>
      <c r="NBV304" s="730"/>
      <c r="NBW304" s="730"/>
      <c r="NBX304" s="730"/>
      <c r="NBY304" s="730"/>
      <c r="NBZ304" s="730"/>
      <c r="NCA304" s="730"/>
      <c r="NCB304" s="730"/>
      <c r="NCC304" s="730"/>
      <c r="NCD304" s="730"/>
      <c r="NCE304" s="730"/>
      <c r="NCF304" s="730"/>
      <c r="NCG304" s="730"/>
      <c r="NCH304" s="730"/>
      <c r="NCI304" s="730"/>
      <c r="NCJ304" s="730"/>
      <c r="NCK304" s="730"/>
      <c r="NCL304" s="730"/>
      <c r="NCM304" s="730"/>
      <c r="NCN304" s="730"/>
      <c r="NCO304" s="730"/>
      <c r="NCP304" s="730"/>
      <c r="NCQ304" s="730"/>
      <c r="NCR304" s="730"/>
      <c r="NCS304" s="730"/>
      <c r="NCT304" s="730"/>
      <c r="NCU304" s="730"/>
      <c r="NCV304" s="730"/>
      <c r="NCW304" s="730"/>
      <c r="NCX304" s="730"/>
      <c r="NCY304" s="730"/>
      <c r="NCZ304" s="730"/>
      <c r="NDA304" s="730"/>
      <c r="NDB304" s="730"/>
      <c r="NDC304" s="730"/>
      <c r="NDD304" s="730"/>
      <c r="NDE304" s="730"/>
      <c r="NDF304" s="730"/>
      <c r="NDG304" s="730"/>
      <c r="NDH304" s="730"/>
      <c r="NDI304" s="730"/>
      <c r="NDJ304" s="730"/>
      <c r="NDK304" s="730"/>
      <c r="NDL304" s="730"/>
      <c r="NDM304" s="730"/>
      <c r="NDN304" s="730"/>
      <c r="NDO304" s="730"/>
      <c r="NDP304" s="730"/>
      <c r="NDQ304" s="730"/>
      <c r="NDR304" s="730"/>
      <c r="NDS304" s="730"/>
      <c r="NDT304" s="730"/>
      <c r="NDU304" s="730"/>
      <c r="NDV304" s="730"/>
      <c r="NDW304" s="730"/>
      <c r="NDX304" s="730"/>
      <c r="NDY304" s="730"/>
      <c r="NDZ304" s="730"/>
      <c r="NEA304" s="730"/>
      <c r="NEB304" s="730"/>
      <c r="NEC304" s="730"/>
      <c r="NED304" s="730"/>
      <c r="NEE304" s="730"/>
      <c r="NEF304" s="730"/>
      <c r="NEG304" s="730"/>
      <c r="NEH304" s="730"/>
      <c r="NEI304" s="730"/>
      <c r="NEJ304" s="730"/>
      <c r="NEK304" s="730"/>
      <c r="NEL304" s="730"/>
      <c r="NEM304" s="730"/>
      <c r="NEN304" s="730"/>
      <c r="NEO304" s="730"/>
      <c r="NEP304" s="730"/>
      <c r="NEQ304" s="730"/>
      <c r="NER304" s="730"/>
      <c r="NES304" s="730"/>
      <c r="NET304" s="730"/>
      <c r="NEU304" s="730"/>
      <c r="NEV304" s="730"/>
      <c r="NEW304" s="730"/>
      <c r="NEX304" s="730"/>
      <c r="NEY304" s="730"/>
      <c r="NEZ304" s="730"/>
      <c r="NFA304" s="730"/>
      <c r="NFB304" s="730"/>
      <c r="NFC304" s="730"/>
      <c r="NFD304" s="730"/>
      <c r="NFE304" s="730"/>
      <c r="NFF304" s="730"/>
      <c r="NFG304" s="730"/>
      <c r="NFH304" s="730"/>
      <c r="NFI304" s="730"/>
      <c r="NFJ304" s="730"/>
      <c r="NFK304" s="730"/>
      <c r="NFL304" s="730"/>
      <c r="NFM304" s="730"/>
      <c r="NFN304" s="730"/>
      <c r="NFO304" s="730"/>
      <c r="NFP304" s="730"/>
      <c r="NFQ304" s="730"/>
      <c r="NFR304" s="730"/>
      <c r="NFS304" s="730"/>
      <c r="NFT304" s="730"/>
      <c r="NFU304" s="730"/>
      <c r="NFV304" s="730"/>
      <c r="NFW304" s="730"/>
      <c r="NFX304" s="730"/>
      <c r="NFY304" s="730"/>
      <c r="NFZ304" s="730"/>
      <c r="NGA304" s="730"/>
      <c r="NGB304" s="730"/>
      <c r="NGC304" s="730"/>
      <c r="NGD304" s="730"/>
      <c r="NGE304" s="730"/>
      <c r="NGF304" s="730"/>
      <c r="NGG304" s="730"/>
      <c r="NGH304" s="730"/>
      <c r="NGI304" s="730"/>
      <c r="NGJ304" s="730"/>
      <c r="NGK304" s="730"/>
      <c r="NGL304" s="730"/>
      <c r="NGM304" s="730"/>
      <c r="NGN304" s="730"/>
      <c r="NGO304" s="730"/>
      <c r="NGP304" s="730"/>
      <c r="NGQ304" s="730"/>
      <c r="NGR304" s="730"/>
      <c r="NGS304" s="730"/>
      <c r="NGT304" s="730"/>
      <c r="NGU304" s="730"/>
      <c r="NGV304" s="730"/>
      <c r="NGW304" s="730"/>
      <c r="NGX304" s="730"/>
      <c r="NGY304" s="730"/>
      <c r="NGZ304" s="730"/>
      <c r="NHA304" s="730"/>
      <c r="NHB304" s="730"/>
      <c r="NHC304" s="730"/>
      <c r="NHD304" s="730"/>
      <c r="NHE304" s="730"/>
      <c r="NHF304" s="730"/>
      <c r="NHG304" s="730"/>
      <c r="NHH304" s="730"/>
      <c r="NHI304" s="730"/>
      <c r="NHJ304" s="730"/>
      <c r="NHK304" s="730"/>
      <c r="NHL304" s="730"/>
      <c r="NHM304" s="730"/>
      <c r="NHN304" s="730"/>
      <c r="NHO304" s="730"/>
      <c r="NHP304" s="730"/>
      <c r="NHQ304" s="730"/>
      <c r="NHR304" s="730"/>
      <c r="NHS304" s="730"/>
      <c r="NHT304" s="730"/>
      <c r="NHU304" s="730"/>
      <c r="NHV304" s="730"/>
      <c r="NHW304" s="730"/>
      <c r="NHX304" s="730"/>
      <c r="NHY304" s="730"/>
      <c r="NHZ304" s="730"/>
      <c r="NIA304" s="730"/>
      <c r="NIB304" s="730"/>
      <c r="NIC304" s="730"/>
      <c r="NID304" s="730"/>
      <c r="NIE304" s="730"/>
      <c r="NIF304" s="730"/>
      <c r="NIG304" s="730"/>
      <c r="NIH304" s="730"/>
      <c r="NII304" s="730"/>
      <c r="NIJ304" s="730"/>
      <c r="NIK304" s="730"/>
      <c r="NIL304" s="730"/>
      <c r="NIM304" s="730"/>
      <c r="NIN304" s="730"/>
      <c r="NIO304" s="730"/>
      <c r="NIP304" s="730"/>
      <c r="NIQ304" s="730"/>
      <c r="NIR304" s="730"/>
      <c r="NIS304" s="730"/>
      <c r="NIT304" s="730"/>
      <c r="NIU304" s="730"/>
      <c r="NIV304" s="730"/>
      <c r="NIW304" s="730"/>
      <c r="NIX304" s="730"/>
      <c r="NIY304" s="730"/>
      <c r="NIZ304" s="730"/>
      <c r="NJA304" s="730"/>
      <c r="NJB304" s="730"/>
      <c r="NJC304" s="730"/>
      <c r="NJD304" s="730"/>
      <c r="NJE304" s="730"/>
      <c r="NJF304" s="730"/>
      <c r="NJG304" s="730"/>
      <c r="NJH304" s="730"/>
      <c r="NJI304" s="730"/>
      <c r="NJJ304" s="730"/>
      <c r="NJK304" s="730"/>
      <c r="NJL304" s="730"/>
      <c r="NJM304" s="730"/>
      <c r="NJN304" s="730"/>
      <c r="NJO304" s="730"/>
      <c r="NJP304" s="730"/>
      <c r="NJQ304" s="730"/>
      <c r="NJR304" s="730"/>
      <c r="NJS304" s="730"/>
      <c r="NJT304" s="730"/>
      <c r="NJU304" s="730"/>
      <c r="NJV304" s="730"/>
      <c r="NJW304" s="730"/>
      <c r="NJX304" s="730"/>
      <c r="NJY304" s="730"/>
      <c r="NJZ304" s="730"/>
      <c r="NKA304" s="730"/>
      <c r="NKB304" s="730"/>
      <c r="NKC304" s="730"/>
      <c r="NKD304" s="730"/>
      <c r="NKE304" s="730"/>
      <c r="NKF304" s="730"/>
      <c r="NKG304" s="730"/>
      <c r="NKH304" s="730"/>
      <c r="NKI304" s="730"/>
      <c r="NKJ304" s="730"/>
      <c r="NKK304" s="730"/>
      <c r="NKL304" s="730"/>
      <c r="NKM304" s="730"/>
      <c r="NKN304" s="730"/>
      <c r="NKO304" s="730"/>
      <c r="NKP304" s="730"/>
      <c r="NKQ304" s="730"/>
      <c r="NKR304" s="730"/>
      <c r="NKS304" s="730"/>
      <c r="NKT304" s="730"/>
      <c r="NKU304" s="730"/>
      <c r="NKV304" s="730"/>
      <c r="NKW304" s="730"/>
      <c r="NKX304" s="730"/>
      <c r="NKY304" s="730"/>
      <c r="NKZ304" s="730"/>
      <c r="NLA304" s="730"/>
      <c r="NLB304" s="730"/>
      <c r="NLC304" s="730"/>
      <c r="NLD304" s="730"/>
      <c r="NLE304" s="730"/>
      <c r="NLF304" s="730"/>
      <c r="NLG304" s="730"/>
      <c r="NLH304" s="730"/>
      <c r="NLI304" s="730"/>
      <c r="NLJ304" s="730"/>
      <c r="NLK304" s="730"/>
      <c r="NLL304" s="730"/>
      <c r="NLM304" s="730"/>
      <c r="NLN304" s="730"/>
      <c r="NLO304" s="730"/>
      <c r="NLP304" s="730"/>
      <c r="NLQ304" s="730"/>
      <c r="NLR304" s="730"/>
      <c r="NLS304" s="730"/>
      <c r="NLT304" s="730"/>
      <c r="NLU304" s="730"/>
      <c r="NLV304" s="730"/>
      <c r="NLW304" s="730"/>
      <c r="NLX304" s="730"/>
      <c r="NLY304" s="730"/>
      <c r="NLZ304" s="730"/>
      <c r="NMA304" s="730"/>
      <c r="NMB304" s="730"/>
      <c r="NMC304" s="730"/>
      <c r="NMD304" s="730"/>
      <c r="NME304" s="730"/>
      <c r="NMF304" s="730"/>
      <c r="NMG304" s="730"/>
      <c r="NMH304" s="730"/>
      <c r="NMI304" s="730"/>
      <c r="NMJ304" s="730"/>
      <c r="NMK304" s="730"/>
      <c r="NML304" s="730"/>
      <c r="NMM304" s="730"/>
      <c r="NMN304" s="730"/>
      <c r="NMO304" s="730"/>
      <c r="NMP304" s="730"/>
      <c r="NMQ304" s="730"/>
      <c r="NMR304" s="730"/>
      <c r="NMS304" s="730"/>
      <c r="NMT304" s="730"/>
      <c r="NMU304" s="730"/>
      <c r="NMV304" s="730"/>
      <c r="NMW304" s="730"/>
      <c r="NMX304" s="730"/>
      <c r="NMY304" s="730"/>
      <c r="NMZ304" s="730"/>
      <c r="NNA304" s="730"/>
      <c r="NNB304" s="730"/>
      <c r="NNC304" s="730"/>
      <c r="NND304" s="730"/>
      <c r="NNE304" s="730"/>
      <c r="NNF304" s="730"/>
      <c r="NNG304" s="730"/>
      <c r="NNH304" s="730"/>
      <c r="NNI304" s="730"/>
      <c r="NNJ304" s="730"/>
      <c r="NNK304" s="730"/>
      <c r="NNL304" s="730"/>
      <c r="NNM304" s="730"/>
      <c r="NNN304" s="730"/>
      <c r="NNO304" s="730"/>
      <c r="NNP304" s="730"/>
      <c r="NNQ304" s="730"/>
      <c r="NNR304" s="730"/>
      <c r="NNS304" s="730"/>
      <c r="NNT304" s="730"/>
      <c r="NNU304" s="730"/>
      <c r="NNV304" s="730"/>
      <c r="NNW304" s="730"/>
      <c r="NNX304" s="730"/>
      <c r="NNY304" s="730"/>
      <c r="NNZ304" s="730"/>
      <c r="NOA304" s="730"/>
      <c r="NOB304" s="730"/>
      <c r="NOC304" s="730"/>
      <c r="NOD304" s="730"/>
      <c r="NOE304" s="730"/>
      <c r="NOF304" s="730"/>
      <c r="NOG304" s="730"/>
      <c r="NOH304" s="730"/>
      <c r="NOI304" s="730"/>
      <c r="NOJ304" s="730"/>
      <c r="NOK304" s="730"/>
      <c r="NOL304" s="730"/>
      <c r="NOM304" s="730"/>
      <c r="NON304" s="730"/>
      <c r="NOO304" s="730"/>
      <c r="NOP304" s="730"/>
      <c r="NOQ304" s="730"/>
      <c r="NOR304" s="730"/>
      <c r="NOS304" s="730"/>
      <c r="NOT304" s="730"/>
      <c r="NOU304" s="730"/>
      <c r="NOV304" s="730"/>
      <c r="NOW304" s="730"/>
      <c r="NOX304" s="730"/>
      <c r="NOY304" s="730"/>
      <c r="NOZ304" s="730"/>
      <c r="NPA304" s="730"/>
      <c r="NPB304" s="730"/>
      <c r="NPC304" s="730"/>
      <c r="NPD304" s="730"/>
      <c r="NPE304" s="730"/>
      <c r="NPF304" s="730"/>
      <c r="NPG304" s="730"/>
      <c r="NPH304" s="730"/>
      <c r="NPI304" s="730"/>
      <c r="NPJ304" s="730"/>
      <c r="NPK304" s="730"/>
      <c r="NPL304" s="730"/>
      <c r="NPM304" s="730"/>
      <c r="NPN304" s="730"/>
      <c r="NPO304" s="730"/>
      <c r="NPP304" s="730"/>
      <c r="NPQ304" s="730"/>
      <c r="NPR304" s="730"/>
      <c r="NPS304" s="730"/>
      <c r="NPT304" s="730"/>
      <c r="NPU304" s="730"/>
      <c r="NPV304" s="730"/>
      <c r="NPW304" s="730"/>
      <c r="NPX304" s="730"/>
      <c r="NPY304" s="730"/>
      <c r="NPZ304" s="730"/>
      <c r="NQA304" s="730"/>
      <c r="NQB304" s="730"/>
      <c r="NQC304" s="730"/>
      <c r="NQD304" s="730"/>
      <c r="NQE304" s="730"/>
      <c r="NQF304" s="730"/>
      <c r="NQG304" s="730"/>
      <c r="NQH304" s="730"/>
      <c r="NQI304" s="730"/>
      <c r="NQJ304" s="730"/>
      <c r="NQK304" s="730"/>
      <c r="NQL304" s="730"/>
      <c r="NQM304" s="730"/>
      <c r="NQN304" s="730"/>
      <c r="NQO304" s="730"/>
      <c r="NQP304" s="730"/>
      <c r="NQQ304" s="730"/>
      <c r="NQR304" s="730"/>
      <c r="NQS304" s="730"/>
      <c r="NQT304" s="730"/>
      <c r="NQU304" s="730"/>
      <c r="NQV304" s="730"/>
      <c r="NQW304" s="730"/>
      <c r="NQX304" s="730"/>
      <c r="NQY304" s="730"/>
      <c r="NQZ304" s="730"/>
      <c r="NRA304" s="730"/>
      <c r="NRB304" s="730"/>
      <c r="NRC304" s="730"/>
      <c r="NRD304" s="730"/>
      <c r="NRE304" s="730"/>
      <c r="NRF304" s="730"/>
      <c r="NRG304" s="730"/>
      <c r="NRH304" s="730"/>
      <c r="NRI304" s="730"/>
      <c r="NRJ304" s="730"/>
      <c r="NRK304" s="730"/>
      <c r="NRL304" s="730"/>
      <c r="NRM304" s="730"/>
      <c r="NRN304" s="730"/>
      <c r="NRO304" s="730"/>
      <c r="NRP304" s="730"/>
      <c r="NRQ304" s="730"/>
      <c r="NRR304" s="730"/>
      <c r="NRS304" s="730"/>
      <c r="NRT304" s="730"/>
      <c r="NRU304" s="730"/>
      <c r="NRV304" s="730"/>
      <c r="NRW304" s="730"/>
      <c r="NRX304" s="730"/>
      <c r="NRY304" s="730"/>
      <c r="NRZ304" s="730"/>
      <c r="NSA304" s="730"/>
      <c r="NSB304" s="730"/>
      <c r="NSC304" s="730"/>
      <c r="NSD304" s="730"/>
      <c r="NSE304" s="730"/>
      <c r="NSF304" s="730"/>
      <c r="NSG304" s="730"/>
      <c r="NSH304" s="730"/>
      <c r="NSI304" s="730"/>
      <c r="NSJ304" s="730"/>
      <c r="NSK304" s="730"/>
      <c r="NSL304" s="730"/>
      <c r="NSM304" s="730"/>
      <c r="NSN304" s="730"/>
      <c r="NSO304" s="730"/>
      <c r="NSP304" s="730"/>
      <c r="NSQ304" s="730"/>
      <c r="NSR304" s="730"/>
      <c r="NSS304" s="730"/>
      <c r="NST304" s="730"/>
      <c r="NSU304" s="730"/>
      <c r="NSV304" s="730"/>
      <c r="NSW304" s="730"/>
      <c r="NSX304" s="730"/>
      <c r="NSY304" s="730"/>
      <c r="NSZ304" s="730"/>
      <c r="NTA304" s="730"/>
      <c r="NTB304" s="730"/>
      <c r="NTC304" s="730"/>
      <c r="NTD304" s="730"/>
      <c r="NTE304" s="730"/>
      <c r="NTF304" s="730"/>
      <c r="NTG304" s="730"/>
      <c r="NTH304" s="730"/>
      <c r="NTI304" s="730"/>
      <c r="NTJ304" s="730"/>
      <c r="NTK304" s="730"/>
      <c r="NTL304" s="730"/>
      <c r="NTM304" s="730"/>
      <c r="NTN304" s="730"/>
      <c r="NTO304" s="730"/>
      <c r="NTP304" s="730"/>
      <c r="NTQ304" s="730"/>
      <c r="NTR304" s="730"/>
      <c r="NTS304" s="730"/>
      <c r="NTT304" s="730"/>
      <c r="NTU304" s="730"/>
      <c r="NTV304" s="730"/>
      <c r="NTW304" s="730"/>
      <c r="NTX304" s="730"/>
      <c r="NTY304" s="730"/>
      <c r="NTZ304" s="730"/>
      <c r="NUA304" s="730"/>
      <c r="NUB304" s="730"/>
      <c r="NUC304" s="730"/>
      <c r="NUD304" s="730"/>
      <c r="NUE304" s="730"/>
      <c r="NUF304" s="730"/>
      <c r="NUG304" s="730"/>
      <c r="NUH304" s="730"/>
      <c r="NUI304" s="730"/>
      <c r="NUJ304" s="730"/>
      <c r="NUK304" s="730"/>
      <c r="NUL304" s="730"/>
      <c r="NUM304" s="730"/>
      <c r="NUN304" s="730"/>
      <c r="NUO304" s="730"/>
      <c r="NUP304" s="730"/>
      <c r="NUQ304" s="730"/>
      <c r="NUR304" s="730"/>
      <c r="NUS304" s="730"/>
      <c r="NUT304" s="730"/>
      <c r="NUU304" s="730"/>
      <c r="NUV304" s="730"/>
      <c r="NUW304" s="730"/>
      <c r="NUX304" s="730"/>
      <c r="NUY304" s="730"/>
      <c r="NUZ304" s="730"/>
      <c r="NVA304" s="730"/>
      <c r="NVB304" s="730"/>
      <c r="NVC304" s="730"/>
      <c r="NVD304" s="730"/>
      <c r="NVE304" s="730"/>
      <c r="NVF304" s="730"/>
      <c r="NVG304" s="730"/>
      <c r="NVH304" s="730"/>
      <c r="NVI304" s="730"/>
      <c r="NVJ304" s="730"/>
      <c r="NVK304" s="730"/>
      <c r="NVL304" s="730"/>
      <c r="NVM304" s="730"/>
      <c r="NVN304" s="730"/>
      <c r="NVO304" s="730"/>
      <c r="NVP304" s="730"/>
      <c r="NVQ304" s="730"/>
      <c r="NVR304" s="730"/>
      <c r="NVS304" s="730"/>
      <c r="NVT304" s="730"/>
      <c r="NVU304" s="730"/>
      <c r="NVV304" s="730"/>
      <c r="NVW304" s="730"/>
      <c r="NVX304" s="730"/>
      <c r="NVY304" s="730"/>
      <c r="NVZ304" s="730"/>
      <c r="NWA304" s="730"/>
      <c r="NWB304" s="730"/>
      <c r="NWC304" s="730"/>
      <c r="NWD304" s="730"/>
      <c r="NWE304" s="730"/>
      <c r="NWF304" s="730"/>
      <c r="NWG304" s="730"/>
      <c r="NWH304" s="730"/>
      <c r="NWI304" s="730"/>
      <c r="NWJ304" s="730"/>
      <c r="NWK304" s="730"/>
      <c r="NWL304" s="730"/>
      <c r="NWM304" s="730"/>
      <c r="NWN304" s="730"/>
      <c r="NWO304" s="730"/>
      <c r="NWP304" s="730"/>
      <c r="NWQ304" s="730"/>
      <c r="NWR304" s="730"/>
      <c r="NWS304" s="730"/>
      <c r="NWT304" s="730"/>
      <c r="NWU304" s="730"/>
      <c r="NWV304" s="730"/>
      <c r="NWW304" s="730"/>
      <c r="NWX304" s="730"/>
      <c r="NWY304" s="730"/>
      <c r="NWZ304" s="730"/>
      <c r="NXA304" s="730"/>
      <c r="NXB304" s="730"/>
      <c r="NXC304" s="730"/>
      <c r="NXD304" s="730"/>
      <c r="NXE304" s="730"/>
      <c r="NXF304" s="730"/>
      <c r="NXG304" s="730"/>
      <c r="NXH304" s="730"/>
      <c r="NXI304" s="730"/>
      <c r="NXJ304" s="730"/>
      <c r="NXK304" s="730"/>
      <c r="NXL304" s="730"/>
      <c r="NXM304" s="730"/>
      <c r="NXN304" s="730"/>
      <c r="NXO304" s="730"/>
      <c r="NXP304" s="730"/>
      <c r="NXQ304" s="730"/>
      <c r="NXR304" s="730"/>
      <c r="NXS304" s="730"/>
      <c r="NXT304" s="730"/>
      <c r="NXU304" s="730"/>
      <c r="NXV304" s="730"/>
      <c r="NXW304" s="730"/>
      <c r="NXX304" s="730"/>
      <c r="NXY304" s="730"/>
      <c r="NXZ304" s="730"/>
      <c r="NYA304" s="730"/>
      <c r="NYB304" s="730"/>
      <c r="NYC304" s="730"/>
      <c r="NYD304" s="730"/>
      <c r="NYE304" s="730"/>
      <c r="NYF304" s="730"/>
      <c r="NYG304" s="730"/>
      <c r="NYH304" s="730"/>
      <c r="NYI304" s="730"/>
      <c r="NYJ304" s="730"/>
      <c r="NYK304" s="730"/>
      <c r="NYL304" s="730"/>
      <c r="NYM304" s="730"/>
      <c r="NYN304" s="730"/>
      <c r="NYO304" s="730"/>
      <c r="NYP304" s="730"/>
      <c r="NYQ304" s="730"/>
      <c r="NYR304" s="730"/>
      <c r="NYS304" s="730"/>
      <c r="NYT304" s="730"/>
      <c r="NYU304" s="730"/>
      <c r="NYV304" s="730"/>
      <c r="NYW304" s="730"/>
      <c r="NYX304" s="730"/>
      <c r="NYY304" s="730"/>
      <c r="NYZ304" s="730"/>
      <c r="NZA304" s="730"/>
      <c r="NZB304" s="730"/>
      <c r="NZC304" s="730"/>
      <c r="NZD304" s="730"/>
      <c r="NZE304" s="730"/>
      <c r="NZF304" s="730"/>
      <c r="NZG304" s="730"/>
      <c r="NZH304" s="730"/>
      <c r="NZI304" s="730"/>
      <c r="NZJ304" s="730"/>
      <c r="NZK304" s="730"/>
      <c r="NZL304" s="730"/>
      <c r="NZM304" s="730"/>
      <c r="NZN304" s="730"/>
      <c r="NZO304" s="730"/>
      <c r="NZP304" s="730"/>
      <c r="NZQ304" s="730"/>
      <c r="NZR304" s="730"/>
      <c r="NZS304" s="730"/>
      <c r="NZT304" s="730"/>
      <c r="NZU304" s="730"/>
      <c r="NZV304" s="730"/>
      <c r="NZW304" s="730"/>
      <c r="NZX304" s="730"/>
      <c r="NZY304" s="730"/>
      <c r="NZZ304" s="730"/>
      <c r="OAA304" s="730"/>
      <c r="OAB304" s="730"/>
      <c r="OAC304" s="730"/>
      <c r="OAD304" s="730"/>
      <c r="OAE304" s="730"/>
      <c r="OAF304" s="730"/>
      <c r="OAG304" s="730"/>
      <c r="OAH304" s="730"/>
      <c r="OAI304" s="730"/>
      <c r="OAJ304" s="730"/>
      <c r="OAK304" s="730"/>
      <c r="OAL304" s="730"/>
      <c r="OAM304" s="730"/>
      <c r="OAN304" s="730"/>
      <c r="OAO304" s="730"/>
      <c r="OAP304" s="730"/>
      <c r="OAQ304" s="730"/>
      <c r="OAR304" s="730"/>
      <c r="OAS304" s="730"/>
      <c r="OAT304" s="730"/>
      <c r="OAU304" s="730"/>
      <c r="OAV304" s="730"/>
      <c r="OAW304" s="730"/>
      <c r="OAX304" s="730"/>
      <c r="OAY304" s="730"/>
      <c r="OAZ304" s="730"/>
      <c r="OBA304" s="730"/>
      <c r="OBB304" s="730"/>
      <c r="OBC304" s="730"/>
      <c r="OBD304" s="730"/>
      <c r="OBE304" s="730"/>
      <c r="OBF304" s="730"/>
      <c r="OBG304" s="730"/>
      <c r="OBH304" s="730"/>
      <c r="OBI304" s="730"/>
      <c r="OBJ304" s="730"/>
      <c r="OBK304" s="730"/>
      <c r="OBL304" s="730"/>
      <c r="OBM304" s="730"/>
      <c r="OBN304" s="730"/>
      <c r="OBO304" s="730"/>
      <c r="OBP304" s="730"/>
      <c r="OBQ304" s="730"/>
      <c r="OBR304" s="730"/>
      <c r="OBS304" s="730"/>
      <c r="OBT304" s="730"/>
      <c r="OBU304" s="730"/>
      <c r="OBV304" s="730"/>
      <c r="OBW304" s="730"/>
      <c r="OBX304" s="730"/>
      <c r="OBY304" s="730"/>
      <c r="OBZ304" s="730"/>
      <c r="OCA304" s="730"/>
      <c r="OCB304" s="730"/>
      <c r="OCC304" s="730"/>
      <c r="OCD304" s="730"/>
      <c r="OCE304" s="730"/>
      <c r="OCF304" s="730"/>
      <c r="OCG304" s="730"/>
      <c r="OCH304" s="730"/>
      <c r="OCI304" s="730"/>
      <c r="OCJ304" s="730"/>
      <c r="OCK304" s="730"/>
      <c r="OCL304" s="730"/>
      <c r="OCM304" s="730"/>
      <c r="OCN304" s="730"/>
      <c r="OCO304" s="730"/>
      <c r="OCP304" s="730"/>
      <c r="OCQ304" s="730"/>
      <c r="OCR304" s="730"/>
      <c r="OCS304" s="730"/>
      <c r="OCT304" s="730"/>
      <c r="OCU304" s="730"/>
      <c r="OCV304" s="730"/>
      <c r="OCW304" s="730"/>
      <c r="OCX304" s="730"/>
      <c r="OCY304" s="730"/>
      <c r="OCZ304" s="730"/>
      <c r="ODA304" s="730"/>
      <c r="ODB304" s="730"/>
      <c r="ODC304" s="730"/>
      <c r="ODD304" s="730"/>
      <c r="ODE304" s="730"/>
      <c r="ODF304" s="730"/>
      <c r="ODG304" s="730"/>
      <c r="ODH304" s="730"/>
      <c r="ODI304" s="730"/>
      <c r="ODJ304" s="730"/>
      <c r="ODK304" s="730"/>
      <c r="ODL304" s="730"/>
      <c r="ODM304" s="730"/>
      <c r="ODN304" s="730"/>
      <c r="ODO304" s="730"/>
      <c r="ODP304" s="730"/>
      <c r="ODQ304" s="730"/>
      <c r="ODR304" s="730"/>
      <c r="ODS304" s="730"/>
      <c r="ODT304" s="730"/>
      <c r="ODU304" s="730"/>
      <c r="ODV304" s="730"/>
      <c r="ODW304" s="730"/>
      <c r="ODX304" s="730"/>
      <c r="ODY304" s="730"/>
      <c r="ODZ304" s="730"/>
      <c r="OEA304" s="730"/>
      <c r="OEB304" s="730"/>
      <c r="OEC304" s="730"/>
      <c r="OED304" s="730"/>
      <c r="OEE304" s="730"/>
      <c r="OEF304" s="730"/>
      <c r="OEG304" s="730"/>
      <c r="OEH304" s="730"/>
      <c r="OEI304" s="730"/>
      <c r="OEJ304" s="730"/>
      <c r="OEK304" s="730"/>
      <c r="OEL304" s="730"/>
      <c r="OEM304" s="730"/>
      <c r="OEN304" s="730"/>
      <c r="OEO304" s="730"/>
      <c r="OEP304" s="730"/>
      <c r="OEQ304" s="730"/>
      <c r="OER304" s="730"/>
      <c r="OES304" s="730"/>
      <c r="OET304" s="730"/>
      <c r="OEU304" s="730"/>
      <c r="OEV304" s="730"/>
      <c r="OEW304" s="730"/>
      <c r="OEX304" s="730"/>
      <c r="OEY304" s="730"/>
      <c r="OEZ304" s="730"/>
      <c r="OFA304" s="730"/>
      <c r="OFB304" s="730"/>
      <c r="OFC304" s="730"/>
      <c r="OFD304" s="730"/>
      <c r="OFE304" s="730"/>
      <c r="OFF304" s="730"/>
      <c r="OFG304" s="730"/>
      <c r="OFH304" s="730"/>
      <c r="OFI304" s="730"/>
      <c r="OFJ304" s="730"/>
      <c r="OFK304" s="730"/>
      <c r="OFL304" s="730"/>
      <c r="OFM304" s="730"/>
      <c r="OFN304" s="730"/>
      <c r="OFO304" s="730"/>
      <c r="OFP304" s="730"/>
      <c r="OFQ304" s="730"/>
      <c r="OFR304" s="730"/>
      <c r="OFS304" s="730"/>
      <c r="OFT304" s="730"/>
      <c r="OFU304" s="730"/>
      <c r="OFV304" s="730"/>
      <c r="OFW304" s="730"/>
      <c r="OFX304" s="730"/>
      <c r="OFY304" s="730"/>
      <c r="OFZ304" s="730"/>
      <c r="OGA304" s="730"/>
      <c r="OGB304" s="730"/>
      <c r="OGC304" s="730"/>
      <c r="OGD304" s="730"/>
      <c r="OGE304" s="730"/>
      <c r="OGF304" s="730"/>
      <c r="OGG304" s="730"/>
      <c r="OGH304" s="730"/>
      <c r="OGI304" s="730"/>
      <c r="OGJ304" s="730"/>
      <c r="OGK304" s="730"/>
      <c r="OGL304" s="730"/>
      <c r="OGM304" s="730"/>
      <c r="OGN304" s="730"/>
      <c r="OGO304" s="730"/>
      <c r="OGP304" s="730"/>
      <c r="OGQ304" s="730"/>
      <c r="OGR304" s="730"/>
      <c r="OGS304" s="730"/>
      <c r="OGT304" s="730"/>
      <c r="OGU304" s="730"/>
      <c r="OGV304" s="730"/>
      <c r="OGW304" s="730"/>
      <c r="OGX304" s="730"/>
      <c r="OGY304" s="730"/>
      <c r="OGZ304" s="730"/>
      <c r="OHA304" s="730"/>
      <c r="OHB304" s="730"/>
      <c r="OHC304" s="730"/>
      <c r="OHD304" s="730"/>
      <c r="OHE304" s="730"/>
      <c r="OHF304" s="730"/>
      <c r="OHG304" s="730"/>
      <c r="OHH304" s="730"/>
      <c r="OHI304" s="730"/>
      <c r="OHJ304" s="730"/>
      <c r="OHK304" s="730"/>
      <c r="OHL304" s="730"/>
      <c r="OHM304" s="730"/>
      <c r="OHN304" s="730"/>
      <c r="OHO304" s="730"/>
      <c r="OHP304" s="730"/>
      <c r="OHQ304" s="730"/>
      <c r="OHR304" s="730"/>
      <c r="OHS304" s="730"/>
      <c r="OHT304" s="730"/>
      <c r="OHU304" s="730"/>
      <c r="OHV304" s="730"/>
      <c r="OHW304" s="730"/>
      <c r="OHX304" s="730"/>
      <c r="OHY304" s="730"/>
      <c r="OHZ304" s="730"/>
      <c r="OIA304" s="730"/>
      <c r="OIB304" s="730"/>
      <c r="OIC304" s="730"/>
      <c r="OID304" s="730"/>
      <c r="OIE304" s="730"/>
      <c r="OIF304" s="730"/>
      <c r="OIG304" s="730"/>
      <c r="OIH304" s="730"/>
      <c r="OII304" s="730"/>
      <c r="OIJ304" s="730"/>
      <c r="OIK304" s="730"/>
      <c r="OIL304" s="730"/>
      <c r="OIM304" s="730"/>
      <c r="OIN304" s="730"/>
      <c r="OIO304" s="730"/>
      <c r="OIP304" s="730"/>
      <c r="OIQ304" s="730"/>
      <c r="OIR304" s="730"/>
      <c r="OIS304" s="730"/>
      <c r="OIT304" s="730"/>
      <c r="OIU304" s="730"/>
      <c r="OIV304" s="730"/>
      <c r="OIW304" s="730"/>
      <c r="OIX304" s="730"/>
      <c r="OIY304" s="730"/>
      <c r="OIZ304" s="730"/>
      <c r="OJA304" s="730"/>
      <c r="OJB304" s="730"/>
      <c r="OJC304" s="730"/>
      <c r="OJD304" s="730"/>
      <c r="OJE304" s="730"/>
      <c r="OJF304" s="730"/>
      <c r="OJG304" s="730"/>
      <c r="OJH304" s="730"/>
      <c r="OJI304" s="730"/>
      <c r="OJJ304" s="730"/>
      <c r="OJK304" s="730"/>
      <c r="OJL304" s="730"/>
      <c r="OJM304" s="730"/>
      <c r="OJN304" s="730"/>
      <c r="OJO304" s="730"/>
      <c r="OJP304" s="730"/>
      <c r="OJQ304" s="730"/>
      <c r="OJR304" s="730"/>
      <c r="OJS304" s="730"/>
      <c r="OJT304" s="730"/>
      <c r="OJU304" s="730"/>
      <c r="OJV304" s="730"/>
      <c r="OJW304" s="730"/>
      <c r="OJX304" s="730"/>
      <c r="OJY304" s="730"/>
      <c r="OJZ304" s="730"/>
      <c r="OKA304" s="730"/>
      <c r="OKB304" s="730"/>
      <c r="OKC304" s="730"/>
      <c r="OKD304" s="730"/>
      <c r="OKE304" s="730"/>
      <c r="OKF304" s="730"/>
      <c r="OKG304" s="730"/>
      <c r="OKH304" s="730"/>
      <c r="OKI304" s="730"/>
      <c r="OKJ304" s="730"/>
      <c r="OKK304" s="730"/>
      <c r="OKL304" s="730"/>
      <c r="OKM304" s="730"/>
      <c r="OKN304" s="730"/>
      <c r="OKO304" s="730"/>
      <c r="OKP304" s="730"/>
      <c r="OKQ304" s="730"/>
      <c r="OKR304" s="730"/>
      <c r="OKS304" s="730"/>
      <c r="OKT304" s="730"/>
      <c r="OKU304" s="730"/>
      <c r="OKV304" s="730"/>
      <c r="OKW304" s="730"/>
      <c r="OKX304" s="730"/>
      <c r="OKY304" s="730"/>
      <c r="OKZ304" s="730"/>
      <c r="OLA304" s="730"/>
      <c r="OLB304" s="730"/>
      <c r="OLC304" s="730"/>
      <c r="OLD304" s="730"/>
      <c r="OLE304" s="730"/>
      <c r="OLF304" s="730"/>
      <c r="OLG304" s="730"/>
      <c r="OLH304" s="730"/>
      <c r="OLI304" s="730"/>
      <c r="OLJ304" s="730"/>
      <c r="OLK304" s="730"/>
      <c r="OLL304" s="730"/>
      <c r="OLM304" s="730"/>
      <c r="OLN304" s="730"/>
      <c r="OLO304" s="730"/>
      <c r="OLP304" s="730"/>
      <c r="OLQ304" s="730"/>
      <c r="OLR304" s="730"/>
      <c r="OLS304" s="730"/>
      <c r="OLT304" s="730"/>
      <c r="OLU304" s="730"/>
      <c r="OLV304" s="730"/>
      <c r="OLW304" s="730"/>
      <c r="OLX304" s="730"/>
      <c r="OLY304" s="730"/>
      <c r="OLZ304" s="730"/>
      <c r="OMA304" s="730"/>
      <c r="OMB304" s="730"/>
      <c r="OMC304" s="730"/>
      <c r="OMD304" s="730"/>
      <c r="OME304" s="730"/>
      <c r="OMF304" s="730"/>
      <c r="OMG304" s="730"/>
      <c r="OMH304" s="730"/>
      <c r="OMI304" s="730"/>
      <c r="OMJ304" s="730"/>
      <c r="OMK304" s="730"/>
      <c r="OML304" s="730"/>
      <c r="OMM304" s="730"/>
      <c r="OMN304" s="730"/>
      <c r="OMO304" s="730"/>
      <c r="OMP304" s="730"/>
      <c r="OMQ304" s="730"/>
      <c r="OMR304" s="730"/>
      <c r="OMS304" s="730"/>
      <c r="OMT304" s="730"/>
      <c r="OMU304" s="730"/>
      <c r="OMV304" s="730"/>
      <c r="OMW304" s="730"/>
      <c r="OMX304" s="730"/>
      <c r="OMY304" s="730"/>
      <c r="OMZ304" s="730"/>
      <c r="ONA304" s="730"/>
      <c r="ONB304" s="730"/>
      <c r="ONC304" s="730"/>
      <c r="OND304" s="730"/>
      <c r="ONE304" s="730"/>
      <c r="ONF304" s="730"/>
      <c r="ONG304" s="730"/>
      <c r="ONH304" s="730"/>
      <c r="ONI304" s="730"/>
      <c r="ONJ304" s="730"/>
      <c r="ONK304" s="730"/>
      <c r="ONL304" s="730"/>
      <c r="ONM304" s="730"/>
      <c r="ONN304" s="730"/>
      <c r="ONO304" s="730"/>
      <c r="ONP304" s="730"/>
      <c r="ONQ304" s="730"/>
      <c r="ONR304" s="730"/>
      <c r="ONS304" s="730"/>
      <c r="ONT304" s="730"/>
      <c r="ONU304" s="730"/>
      <c r="ONV304" s="730"/>
      <c r="ONW304" s="730"/>
      <c r="ONX304" s="730"/>
      <c r="ONY304" s="730"/>
      <c r="ONZ304" s="730"/>
      <c r="OOA304" s="730"/>
      <c r="OOB304" s="730"/>
      <c r="OOC304" s="730"/>
      <c r="OOD304" s="730"/>
      <c r="OOE304" s="730"/>
      <c r="OOF304" s="730"/>
      <c r="OOG304" s="730"/>
      <c r="OOH304" s="730"/>
      <c r="OOI304" s="730"/>
      <c r="OOJ304" s="730"/>
      <c r="OOK304" s="730"/>
      <c r="OOL304" s="730"/>
      <c r="OOM304" s="730"/>
      <c r="OON304" s="730"/>
      <c r="OOO304" s="730"/>
      <c r="OOP304" s="730"/>
      <c r="OOQ304" s="730"/>
      <c r="OOR304" s="730"/>
      <c r="OOS304" s="730"/>
      <c r="OOT304" s="730"/>
      <c r="OOU304" s="730"/>
      <c r="OOV304" s="730"/>
      <c r="OOW304" s="730"/>
      <c r="OOX304" s="730"/>
      <c r="OOY304" s="730"/>
      <c r="OOZ304" s="730"/>
      <c r="OPA304" s="730"/>
      <c r="OPB304" s="730"/>
      <c r="OPC304" s="730"/>
      <c r="OPD304" s="730"/>
      <c r="OPE304" s="730"/>
      <c r="OPF304" s="730"/>
      <c r="OPG304" s="730"/>
      <c r="OPH304" s="730"/>
      <c r="OPI304" s="730"/>
      <c r="OPJ304" s="730"/>
      <c r="OPK304" s="730"/>
      <c r="OPL304" s="730"/>
      <c r="OPM304" s="730"/>
      <c r="OPN304" s="730"/>
      <c r="OPO304" s="730"/>
      <c r="OPP304" s="730"/>
      <c r="OPQ304" s="730"/>
      <c r="OPR304" s="730"/>
      <c r="OPS304" s="730"/>
      <c r="OPT304" s="730"/>
      <c r="OPU304" s="730"/>
      <c r="OPV304" s="730"/>
      <c r="OPW304" s="730"/>
      <c r="OPX304" s="730"/>
      <c r="OPY304" s="730"/>
      <c r="OPZ304" s="730"/>
      <c r="OQA304" s="730"/>
      <c r="OQB304" s="730"/>
      <c r="OQC304" s="730"/>
      <c r="OQD304" s="730"/>
      <c r="OQE304" s="730"/>
      <c r="OQF304" s="730"/>
      <c r="OQG304" s="730"/>
      <c r="OQH304" s="730"/>
      <c r="OQI304" s="730"/>
      <c r="OQJ304" s="730"/>
      <c r="OQK304" s="730"/>
      <c r="OQL304" s="730"/>
      <c r="OQM304" s="730"/>
      <c r="OQN304" s="730"/>
      <c r="OQO304" s="730"/>
      <c r="OQP304" s="730"/>
      <c r="OQQ304" s="730"/>
      <c r="OQR304" s="730"/>
      <c r="OQS304" s="730"/>
      <c r="OQT304" s="730"/>
      <c r="OQU304" s="730"/>
      <c r="OQV304" s="730"/>
      <c r="OQW304" s="730"/>
      <c r="OQX304" s="730"/>
      <c r="OQY304" s="730"/>
      <c r="OQZ304" s="730"/>
      <c r="ORA304" s="730"/>
      <c r="ORB304" s="730"/>
      <c r="ORC304" s="730"/>
      <c r="ORD304" s="730"/>
      <c r="ORE304" s="730"/>
      <c r="ORF304" s="730"/>
      <c r="ORG304" s="730"/>
      <c r="ORH304" s="730"/>
      <c r="ORI304" s="730"/>
      <c r="ORJ304" s="730"/>
      <c r="ORK304" s="730"/>
      <c r="ORL304" s="730"/>
      <c r="ORM304" s="730"/>
      <c r="ORN304" s="730"/>
      <c r="ORO304" s="730"/>
      <c r="ORP304" s="730"/>
      <c r="ORQ304" s="730"/>
      <c r="ORR304" s="730"/>
      <c r="ORS304" s="730"/>
      <c r="ORT304" s="730"/>
      <c r="ORU304" s="730"/>
      <c r="ORV304" s="730"/>
      <c r="ORW304" s="730"/>
      <c r="ORX304" s="730"/>
      <c r="ORY304" s="730"/>
      <c r="ORZ304" s="730"/>
      <c r="OSA304" s="730"/>
      <c r="OSB304" s="730"/>
      <c r="OSC304" s="730"/>
      <c r="OSD304" s="730"/>
      <c r="OSE304" s="730"/>
      <c r="OSF304" s="730"/>
      <c r="OSG304" s="730"/>
      <c r="OSH304" s="730"/>
      <c r="OSI304" s="730"/>
      <c r="OSJ304" s="730"/>
      <c r="OSK304" s="730"/>
      <c r="OSL304" s="730"/>
      <c r="OSM304" s="730"/>
      <c r="OSN304" s="730"/>
      <c r="OSO304" s="730"/>
      <c r="OSP304" s="730"/>
      <c r="OSQ304" s="730"/>
      <c r="OSR304" s="730"/>
      <c r="OSS304" s="730"/>
      <c r="OST304" s="730"/>
      <c r="OSU304" s="730"/>
      <c r="OSV304" s="730"/>
      <c r="OSW304" s="730"/>
      <c r="OSX304" s="730"/>
      <c r="OSY304" s="730"/>
      <c r="OSZ304" s="730"/>
      <c r="OTA304" s="730"/>
      <c r="OTB304" s="730"/>
      <c r="OTC304" s="730"/>
      <c r="OTD304" s="730"/>
      <c r="OTE304" s="730"/>
      <c r="OTF304" s="730"/>
      <c r="OTG304" s="730"/>
      <c r="OTH304" s="730"/>
      <c r="OTI304" s="730"/>
      <c r="OTJ304" s="730"/>
      <c r="OTK304" s="730"/>
      <c r="OTL304" s="730"/>
      <c r="OTM304" s="730"/>
      <c r="OTN304" s="730"/>
      <c r="OTO304" s="730"/>
      <c r="OTP304" s="730"/>
      <c r="OTQ304" s="730"/>
      <c r="OTR304" s="730"/>
      <c r="OTS304" s="730"/>
      <c r="OTT304" s="730"/>
      <c r="OTU304" s="730"/>
      <c r="OTV304" s="730"/>
      <c r="OTW304" s="730"/>
      <c r="OTX304" s="730"/>
      <c r="OTY304" s="730"/>
      <c r="OTZ304" s="730"/>
      <c r="OUA304" s="730"/>
      <c r="OUB304" s="730"/>
      <c r="OUC304" s="730"/>
      <c r="OUD304" s="730"/>
      <c r="OUE304" s="730"/>
      <c r="OUF304" s="730"/>
      <c r="OUG304" s="730"/>
      <c r="OUH304" s="730"/>
      <c r="OUI304" s="730"/>
      <c r="OUJ304" s="730"/>
      <c r="OUK304" s="730"/>
      <c r="OUL304" s="730"/>
      <c r="OUM304" s="730"/>
      <c r="OUN304" s="730"/>
      <c r="OUO304" s="730"/>
      <c r="OUP304" s="730"/>
      <c r="OUQ304" s="730"/>
      <c r="OUR304" s="730"/>
      <c r="OUS304" s="730"/>
      <c r="OUT304" s="730"/>
      <c r="OUU304" s="730"/>
      <c r="OUV304" s="730"/>
      <c r="OUW304" s="730"/>
      <c r="OUX304" s="730"/>
      <c r="OUY304" s="730"/>
      <c r="OUZ304" s="730"/>
      <c r="OVA304" s="730"/>
      <c r="OVB304" s="730"/>
      <c r="OVC304" s="730"/>
      <c r="OVD304" s="730"/>
      <c r="OVE304" s="730"/>
      <c r="OVF304" s="730"/>
      <c r="OVG304" s="730"/>
      <c r="OVH304" s="730"/>
      <c r="OVI304" s="730"/>
      <c r="OVJ304" s="730"/>
      <c r="OVK304" s="730"/>
      <c r="OVL304" s="730"/>
      <c r="OVM304" s="730"/>
      <c r="OVN304" s="730"/>
      <c r="OVO304" s="730"/>
      <c r="OVP304" s="730"/>
      <c r="OVQ304" s="730"/>
      <c r="OVR304" s="730"/>
      <c r="OVS304" s="730"/>
      <c r="OVT304" s="730"/>
      <c r="OVU304" s="730"/>
      <c r="OVV304" s="730"/>
      <c r="OVW304" s="730"/>
      <c r="OVX304" s="730"/>
      <c r="OVY304" s="730"/>
      <c r="OVZ304" s="730"/>
      <c r="OWA304" s="730"/>
      <c r="OWB304" s="730"/>
      <c r="OWC304" s="730"/>
      <c r="OWD304" s="730"/>
      <c r="OWE304" s="730"/>
      <c r="OWF304" s="730"/>
      <c r="OWG304" s="730"/>
      <c r="OWH304" s="730"/>
      <c r="OWI304" s="730"/>
      <c r="OWJ304" s="730"/>
      <c r="OWK304" s="730"/>
      <c r="OWL304" s="730"/>
      <c r="OWM304" s="730"/>
      <c r="OWN304" s="730"/>
      <c r="OWO304" s="730"/>
      <c r="OWP304" s="730"/>
      <c r="OWQ304" s="730"/>
      <c r="OWR304" s="730"/>
      <c r="OWS304" s="730"/>
      <c r="OWT304" s="730"/>
      <c r="OWU304" s="730"/>
      <c r="OWV304" s="730"/>
      <c r="OWW304" s="730"/>
      <c r="OWX304" s="730"/>
      <c r="OWY304" s="730"/>
      <c r="OWZ304" s="730"/>
      <c r="OXA304" s="730"/>
      <c r="OXB304" s="730"/>
      <c r="OXC304" s="730"/>
      <c r="OXD304" s="730"/>
      <c r="OXE304" s="730"/>
      <c r="OXF304" s="730"/>
      <c r="OXG304" s="730"/>
      <c r="OXH304" s="730"/>
      <c r="OXI304" s="730"/>
      <c r="OXJ304" s="730"/>
      <c r="OXK304" s="730"/>
      <c r="OXL304" s="730"/>
      <c r="OXM304" s="730"/>
      <c r="OXN304" s="730"/>
      <c r="OXO304" s="730"/>
      <c r="OXP304" s="730"/>
      <c r="OXQ304" s="730"/>
      <c r="OXR304" s="730"/>
      <c r="OXS304" s="730"/>
      <c r="OXT304" s="730"/>
      <c r="OXU304" s="730"/>
      <c r="OXV304" s="730"/>
      <c r="OXW304" s="730"/>
      <c r="OXX304" s="730"/>
      <c r="OXY304" s="730"/>
      <c r="OXZ304" s="730"/>
      <c r="OYA304" s="730"/>
      <c r="OYB304" s="730"/>
      <c r="OYC304" s="730"/>
      <c r="OYD304" s="730"/>
      <c r="OYE304" s="730"/>
      <c r="OYF304" s="730"/>
      <c r="OYG304" s="730"/>
      <c r="OYH304" s="730"/>
      <c r="OYI304" s="730"/>
      <c r="OYJ304" s="730"/>
      <c r="OYK304" s="730"/>
      <c r="OYL304" s="730"/>
      <c r="OYM304" s="730"/>
      <c r="OYN304" s="730"/>
      <c r="OYO304" s="730"/>
      <c r="OYP304" s="730"/>
      <c r="OYQ304" s="730"/>
      <c r="OYR304" s="730"/>
      <c r="OYS304" s="730"/>
      <c r="OYT304" s="730"/>
      <c r="OYU304" s="730"/>
      <c r="OYV304" s="730"/>
      <c r="OYW304" s="730"/>
      <c r="OYX304" s="730"/>
      <c r="OYY304" s="730"/>
      <c r="OYZ304" s="730"/>
      <c r="OZA304" s="730"/>
      <c r="OZB304" s="730"/>
      <c r="OZC304" s="730"/>
      <c r="OZD304" s="730"/>
      <c r="OZE304" s="730"/>
      <c r="OZF304" s="730"/>
      <c r="OZG304" s="730"/>
      <c r="OZH304" s="730"/>
      <c r="OZI304" s="730"/>
      <c r="OZJ304" s="730"/>
      <c r="OZK304" s="730"/>
      <c r="OZL304" s="730"/>
      <c r="OZM304" s="730"/>
      <c r="OZN304" s="730"/>
      <c r="OZO304" s="730"/>
      <c r="OZP304" s="730"/>
      <c r="OZQ304" s="730"/>
      <c r="OZR304" s="730"/>
      <c r="OZS304" s="730"/>
      <c r="OZT304" s="730"/>
      <c r="OZU304" s="730"/>
      <c r="OZV304" s="730"/>
      <c r="OZW304" s="730"/>
      <c r="OZX304" s="730"/>
      <c r="OZY304" s="730"/>
      <c r="OZZ304" s="730"/>
      <c r="PAA304" s="730"/>
      <c r="PAB304" s="730"/>
      <c r="PAC304" s="730"/>
      <c r="PAD304" s="730"/>
      <c r="PAE304" s="730"/>
      <c r="PAF304" s="730"/>
      <c r="PAG304" s="730"/>
      <c r="PAH304" s="730"/>
      <c r="PAI304" s="730"/>
      <c r="PAJ304" s="730"/>
      <c r="PAK304" s="730"/>
      <c r="PAL304" s="730"/>
      <c r="PAM304" s="730"/>
      <c r="PAN304" s="730"/>
      <c r="PAO304" s="730"/>
      <c r="PAP304" s="730"/>
      <c r="PAQ304" s="730"/>
      <c r="PAR304" s="730"/>
      <c r="PAS304" s="730"/>
      <c r="PAT304" s="730"/>
      <c r="PAU304" s="730"/>
      <c r="PAV304" s="730"/>
      <c r="PAW304" s="730"/>
      <c r="PAX304" s="730"/>
      <c r="PAY304" s="730"/>
      <c r="PAZ304" s="730"/>
      <c r="PBA304" s="730"/>
      <c r="PBB304" s="730"/>
      <c r="PBC304" s="730"/>
      <c r="PBD304" s="730"/>
      <c r="PBE304" s="730"/>
      <c r="PBF304" s="730"/>
      <c r="PBG304" s="730"/>
      <c r="PBH304" s="730"/>
      <c r="PBI304" s="730"/>
      <c r="PBJ304" s="730"/>
      <c r="PBK304" s="730"/>
      <c r="PBL304" s="730"/>
      <c r="PBM304" s="730"/>
      <c r="PBN304" s="730"/>
      <c r="PBO304" s="730"/>
      <c r="PBP304" s="730"/>
      <c r="PBQ304" s="730"/>
      <c r="PBR304" s="730"/>
      <c r="PBS304" s="730"/>
      <c r="PBT304" s="730"/>
      <c r="PBU304" s="730"/>
      <c r="PBV304" s="730"/>
      <c r="PBW304" s="730"/>
      <c r="PBX304" s="730"/>
      <c r="PBY304" s="730"/>
      <c r="PBZ304" s="730"/>
      <c r="PCA304" s="730"/>
      <c r="PCB304" s="730"/>
      <c r="PCC304" s="730"/>
      <c r="PCD304" s="730"/>
      <c r="PCE304" s="730"/>
      <c r="PCF304" s="730"/>
      <c r="PCG304" s="730"/>
      <c r="PCH304" s="730"/>
      <c r="PCI304" s="730"/>
      <c r="PCJ304" s="730"/>
      <c r="PCK304" s="730"/>
      <c r="PCL304" s="730"/>
      <c r="PCM304" s="730"/>
      <c r="PCN304" s="730"/>
      <c r="PCO304" s="730"/>
      <c r="PCP304" s="730"/>
      <c r="PCQ304" s="730"/>
      <c r="PCR304" s="730"/>
      <c r="PCS304" s="730"/>
      <c r="PCT304" s="730"/>
      <c r="PCU304" s="730"/>
      <c r="PCV304" s="730"/>
      <c r="PCW304" s="730"/>
      <c r="PCX304" s="730"/>
      <c r="PCY304" s="730"/>
      <c r="PCZ304" s="730"/>
      <c r="PDA304" s="730"/>
      <c r="PDB304" s="730"/>
      <c r="PDC304" s="730"/>
      <c r="PDD304" s="730"/>
      <c r="PDE304" s="730"/>
      <c r="PDF304" s="730"/>
      <c r="PDG304" s="730"/>
      <c r="PDH304" s="730"/>
      <c r="PDI304" s="730"/>
      <c r="PDJ304" s="730"/>
      <c r="PDK304" s="730"/>
      <c r="PDL304" s="730"/>
      <c r="PDM304" s="730"/>
      <c r="PDN304" s="730"/>
      <c r="PDO304" s="730"/>
      <c r="PDP304" s="730"/>
      <c r="PDQ304" s="730"/>
      <c r="PDR304" s="730"/>
      <c r="PDS304" s="730"/>
      <c r="PDT304" s="730"/>
      <c r="PDU304" s="730"/>
      <c r="PDV304" s="730"/>
      <c r="PDW304" s="730"/>
      <c r="PDX304" s="730"/>
      <c r="PDY304" s="730"/>
      <c r="PDZ304" s="730"/>
      <c r="PEA304" s="730"/>
      <c r="PEB304" s="730"/>
      <c r="PEC304" s="730"/>
      <c r="PED304" s="730"/>
      <c r="PEE304" s="730"/>
      <c r="PEF304" s="730"/>
      <c r="PEG304" s="730"/>
      <c r="PEH304" s="730"/>
      <c r="PEI304" s="730"/>
      <c r="PEJ304" s="730"/>
      <c r="PEK304" s="730"/>
      <c r="PEL304" s="730"/>
      <c r="PEM304" s="730"/>
      <c r="PEN304" s="730"/>
      <c r="PEO304" s="730"/>
      <c r="PEP304" s="730"/>
      <c r="PEQ304" s="730"/>
      <c r="PER304" s="730"/>
      <c r="PES304" s="730"/>
      <c r="PET304" s="730"/>
      <c r="PEU304" s="730"/>
      <c r="PEV304" s="730"/>
      <c r="PEW304" s="730"/>
      <c r="PEX304" s="730"/>
      <c r="PEY304" s="730"/>
      <c r="PEZ304" s="730"/>
      <c r="PFA304" s="730"/>
      <c r="PFB304" s="730"/>
      <c r="PFC304" s="730"/>
      <c r="PFD304" s="730"/>
      <c r="PFE304" s="730"/>
      <c r="PFF304" s="730"/>
      <c r="PFG304" s="730"/>
      <c r="PFH304" s="730"/>
      <c r="PFI304" s="730"/>
      <c r="PFJ304" s="730"/>
      <c r="PFK304" s="730"/>
      <c r="PFL304" s="730"/>
      <c r="PFM304" s="730"/>
      <c r="PFN304" s="730"/>
      <c r="PFO304" s="730"/>
      <c r="PFP304" s="730"/>
      <c r="PFQ304" s="730"/>
      <c r="PFR304" s="730"/>
      <c r="PFS304" s="730"/>
      <c r="PFT304" s="730"/>
      <c r="PFU304" s="730"/>
      <c r="PFV304" s="730"/>
      <c r="PFW304" s="730"/>
      <c r="PFX304" s="730"/>
      <c r="PFY304" s="730"/>
      <c r="PFZ304" s="730"/>
      <c r="PGA304" s="730"/>
      <c r="PGB304" s="730"/>
      <c r="PGC304" s="730"/>
      <c r="PGD304" s="730"/>
      <c r="PGE304" s="730"/>
      <c r="PGF304" s="730"/>
      <c r="PGG304" s="730"/>
      <c r="PGH304" s="730"/>
      <c r="PGI304" s="730"/>
      <c r="PGJ304" s="730"/>
      <c r="PGK304" s="730"/>
      <c r="PGL304" s="730"/>
      <c r="PGM304" s="730"/>
      <c r="PGN304" s="730"/>
      <c r="PGO304" s="730"/>
      <c r="PGP304" s="730"/>
      <c r="PGQ304" s="730"/>
      <c r="PGR304" s="730"/>
      <c r="PGS304" s="730"/>
      <c r="PGT304" s="730"/>
      <c r="PGU304" s="730"/>
      <c r="PGV304" s="730"/>
      <c r="PGW304" s="730"/>
      <c r="PGX304" s="730"/>
      <c r="PGY304" s="730"/>
      <c r="PGZ304" s="730"/>
      <c r="PHA304" s="730"/>
      <c r="PHB304" s="730"/>
      <c r="PHC304" s="730"/>
      <c r="PHD304" s="730"/>
      <c r="PHE304" s="730"/>
      <c r="PHF304" s="730"/>
      <c r="PHG304" s="730"/>
      <c r="PHH304" s="730"/>
      <c r="PHI304" s="730"/>
      <c r="PHJ304" s="730"/>
      <c r="PHK304" s="730"/>
      <c r="PHL304" s="730"/>
      <c r="PHM304" s="730"/>
      <c r="PHN304" s="730"/>
      <c r="PHO304" s="730"/>
      <c r="PHP304" s="730"/>
      <c r="PHQ304" s="730"/>
      <c r="PHR304" s="730"/>
      <c r="PHS304" s="730"/>
      <c r="PHT304" s="730"/>
      <c r="PHU304" s="730"/>
      <c r="PHV304" s="730"/>
      <c r="PHW304" s="730"/>
      <c r="PHX304" s="730"/>
      <c r="PHY304" s="730"/>
      <c r="PHZ304" s="730"/>
      <c r="PIA304" s="730"/>
      <c r="PIB304" s="730"/>
      <c r="PIC304" s="730"/>
      <c r="PID304" s="730"/>
      <c r="PIE304" s="730"/>
      <c r="PIF304" s="730"/>
      <c r="PIG304" s="730"/>
      <c r="PIH304" s="730"/>
      <c r="PII304" s="730"/>
      <c r="PIJ304" s="730"/>
      <c r="PIK304" s="730"/>
      <c r="PIL304" s="730"/>
      <c r="PIM304" s="730"/>
      <c r="PIN304" s="730"/>
      <c r="PIO304" s="730"/>
      <c r="PIP304" s="730"/>
      <c r="PIQ304" s="730"/>
      <c r="PIR304" s="730"/>
      <c r="PIS304" s="730"/>
      <c r="PIT304" s="730"/>
      <c r="PIU304" s="730"/>
      <c r="PIV304" s="730"/>
      <c r="PIW304" s="730"/>
      <c r="PIX304" s="730"/>
      <c r="PIY304" s="730"/>
      <c r="PIZ304" s="730"/>
      <c r="PJA304" s="730"/>
      <c r="PJB304" s="730"/>
      <c r="PJC304" s="730"/>
      <c r="PJD304" s="730"/>
      <c r="PJE304" s="730"/>
      <c r="PJF304" s="730"/>
      <c r="PJG304" s="730"/>
      <c r="PJH304" s="730"/>
      <c r="PJI304" s="730"/>
      <c r="PJJ304" s="730"/>
      <c r="PJK304" s="730"/>
      <c r="PJL304" s="730"/>
      <c r="PJM304" s="730"/>
      <c r="PJN304" s="730"/>
      <c r="PJO304" s="730"/>
      <c r="PJP304" s="730"/>
      <c r="PJQ304" s="730"/>
      <c r="PJR304" s="730"/>
      <c r="PJS304" s="730"/>
      <c r="PJT304" s="730"/>
      <c r="PJU304" s="730"/>
      <c r="PJV304" s="730"/>
      <c r="PJW304" s="730"/>
      <c r="PJX304" s="730"/>
      <c r="PJY304" s="730"/>
      <c r="PJZ304" s="730"/>
      <c r="PKA304" s="730"/>
      <c r="PKB304" s="730"/>
      <c r="PKC304" s="730"/>
      <c r="PKD304" s="730"/>
      <c r="PKE304" s="730"/>
      <c r="PKF304" s="730"/>
      <c r="PKG304" s="730"/>
      <c r="PKH304" s="730"/>
      <c r="PKI304" s="730"/>
      <c r="PKJ304" s="730"/>
      <c r="PKK304" s="730"/>
      <c r="PKL304" s="730"/>
      <c r="PKM304" s="730"/>
      <c r="PKN304" s="730"/>
      <c r="PKO304" s="730"/>
      <c r="PKP304" s="730"/>
      <c r="PKQ304" s="730"/>
      <c r="PKR304" s="730"/>
      <c r="PKS304" s="730"/>
      <c r="PKT304" s="730"/>
      <c r="PKU304" s="730"/>
      <c r="PKV304" s="730"/>
      <c r="PKW304" s="730"/>
      <c r="PKX304" s="730"/>
      <c r="PKY304" s="730"/>
      <c r="PKZ304" s="730"/>
      <c r="PLA304" s="730"/>
      <c r="PLB304" s="730"/>
      <c r="PLC304" s="730"/>
      <c r="PLD304" s="730"/>
      <c r="PLE304" s="730"/>
      <c r="PLF304" s="730"/>
      <c r="PLG304" s="730"/>
      <c r="PLH304" s="730"/>
      <c r="PLI304" s="730"/>
      <c r="PLJ304" s="730"/>
      <c r="PLK304" s="730"/>
      <c r="PLL304" s="730"/>
      <c r="PLM304" s="730"/>
      <c r="PLN304" s="730"/>
      <c r="PLO304" s="730"/>
      <c r="PLP304" s="730"/>
      <c r="PLQ304" s="730"/>
      <c r="PLR304" s="730"/>
      <c r="PLS304" s="730"/>
      <c r="PLT304" s="730"/>
      <c r="PLU304" s="730"/>
      <c r="PLV304" s="730"/>
      <c r="PLW304" s="730"/>
      <c r="PLX304" s="730"/>
      <c r="PLY304" s="730"/>
      <c r="PLZ304" s="730"/>
      <c r="PMA304" s="730"/>
      <c r="PMB304" s="730"/>
      <c r="PMC304" s="730"/>
      <c r="PMD304" s="730"/>
      <c r="PME304" s="730"/>
      <c r="PMF304" s="730"/>
      <c r="PMG304" s="730"/>
      <c r="PMH304" s="730"/>
      <c r="PMI304" s="730"/>
      <c r="PMJ304" s="730"/>
      <c r="PMK304" s="730"/>
      <c r="PML304" s="730"/>
      <c r="PMM304" s="730"/>
      <c r="PMN304" s="730"/>
      <c r="PMO304" s="730"/>
      <c r="PMP304" s="730"/>
      <c r="PMQ304" s="730"/>
      <c r="PMR304" s="730"/>
      <c r="PMS304" s="730"/>
      <c r="PMT304" s="730"/>
      <c r="PMU304" s="730"/>
      <c r="PMV304" s="730"/>
      <c r="PMW304" s="730"/>
      <c r="PMX304" s="730"/>
      <c r="PMY304" s="730"/>
      <c r="PMZ304" s="730"/>
      <c r="PNA304" s="730"/>
      <c r="PNB304" s="730"/>
      <c r="PNC304" s="730"/>
      <c r="PND304" s="730"/>
      <c r="PNE304" s="730"/>
      <c r="PNF304" s="730"/>
      <c r="PNG304" s="730"/>
      <c r="PNH304" s="730"/>
      <c r="PNI304" s="730"/>
      <c r="PNJ304" s="730"/>
      <c r="PNK304" s="730"/>
      <c r="PNL304" s="730"/>
      <c r="PNM304" s="730"/>
      <c r="PNN304" s="730"/>
      <c r="PNO304" s="730"/>
      <c r="PNP304" s="730"/>
      <c r="PNQ304" s="730"/>
      <c r="PNR304" s="730"/>
      <c r="PNS304" s="730"/>
      <c r="PNT304" s="730"/>
      <c r="PNU304" s="730"/>
      <c r="PNV304" s="730"/>
      <c r="PNW304" s="730"/>
      <c r="PNX304" s="730"/>
      <c r="PNY304" s="730"/>
      <c r="PNZ304" s="730"/>
      <c r="POA304" s="730"/>
      <c r="POB304" s="730"/>
      <c r="POC304" s="730"/>
      <c r="POD304" s="730"/>
      <c r="POE304" s="730"/>
      <c r="POF304" s="730"/>
      <c r="POG304" s="730"/>
      <c r="POH304" s="730"/>
      <c r="POI304" s="730"/>
      <c r="POJ304" s="730"/>
      <c r="POK304" s="730"/>
      <c r="POL304" s="730"/>
      <c r="POM304" s="730"/>
      <c r="PON304" s="730"/>
      <c r="POO304" s="730"/>
      <c r="POP304" s="730"/>
      <c r="POQ304" s="730"/>
      <c r="POR304" s="730"/>
      <c r="POS304" s="730"/>
      <c r="POT304" s="730"/>
      <c r="POU304" s="730"/>
      <c r="POV304" s="730"/>
      <c r="POW304" s="730"/>
      <c r="POX304" s="730"/>
      <c r="POY304" s="730"/>
      <c r="POZ304" s="730"/>
      <c r="PPA304" s="730"/>
      <c r="PPB304" s="730"/>
      <c r="PPC304" s="730"/>
      <c r="PPD304" s="730"/>
      <c r="PPE304" s="730"/>
      <c r="PPF304" s="730"/>
      <c r="PPG304" s="730"/>
      <c r="PPH304" s="730"/>
      <c r="PPI304" s="730"/>
      <c r="PPJ304" s="730"/>
      <c r="PPK304" s="730"/>
      <c r="PPL304" s="730"/>
      <c r="PPM304" s="730"/>
      <c r="PPN304" s="730"/>
      <c r="PPO304" s="730"/>
      <c r="PPP304" s="730"/>
      <c r="PPQ304" s="730"/>
      <c r="PPR304" s="730"/>
      <c r="PPS304" s="730"/>
      <c r="PPT304" s="730"/>
      <c r="PPU304" s="730"/>
      <c r="PPV304" s="730"/>
      <c r="PPW304" s="730"/>
      <c r="PPX304" s="730"/>
      <c r="PPY304" s="730"/>
      <c r="PPZ304" s="730"/>
      <c r="PQA304" s="730"/>
      <c r="PQB304" s="730"/>
      <c r="PQC304" s="730"/>
      <c r="PQD304" s="730"/>
      <c r="PQE304" s="730"/>
      <c r="PQF304" s="730"/>
      <c r="PQG304" s="730"/>
      <c r="PQH304" s="730"/>
      <c r="PQI304" s="730"/>
      <c r="PQJ304" s="730"/>
      <c r="PQK304" s="730"/>
      <c r="PQL304" s="730"/>
      <c r="PQM304" s="730"/>
      <c r="PQN304" s="730"/>
      <c r="PQO304" s="730"/>
      <c r="PQP304" s="730"/>
      <c r="PQQ304" s="730"/>
      <c r="PQR304" s="730"/>
      <c r="PQS304" s="730"/>
      <c r="PQT304" s="730"/>
      <c r="PQU304" s="730"/>
      <c r="PQV304" s="730"/>
      <c r="PQW304" s="730"/>
      <c r="PQX304" s="730"/>
      <c r="PQY304" s="730"/>
      <c r="PQZ304" s="730"/>
      <c r="PRA304" s="730"/>
      <c r="PRB304" s="730"/>
      <c r="PRC304" s="730"/>
      <c r="PRD304" s="730"/>
      <c r="PRE304" s="730"/>
      <c r="PRF304" s="730"/>
      <c r="PRG304" s="730"/>
      <c r="PRH304" s="730"/>
      <c r="PRI304" s="730"/>
      <c r="PRJ304" s="730"/>
      <c r="PRK304" s="730"/>
      <c r="PRL304" s="730"/>
      <c r="PRM304" s="730"/>
      <c r="PRN304" s="730"/>
      <c r="PRO304" s="730"/>
      <c r="PRP304" s="730"/>
      <c r="PRQ304" s="730"/>
      <c r="PRR304" s="730"/>
      <c r="PRS304" s="730"/>
      <c r="PRT304" s="730"/>
      <c r="PRU304" s="730"/>
      <c r="PRV304" s="730"/>
      <c r="PRW304" s="730"/>
      <c r="PRX304" s="730"/>
      <c r="PRY304" s="730"/>
      <c r="PRZ304" s="730"/>
      <c r="PSA304" s="730"/>
      <c r="PSB304" s="730"/>
      <c r="PSC304" s="730"/>
      <c r="PSD304" s="730"/>
      <c r="PSE304" s="730"/>
      <c r="PSF304" s="730"/>
      <c r="PSG304" s="730"/>
      <c r="PSH304" s="730"/>
      <c r="PSI304" s="730"/>
      <c r="PSJ304" s="730"/>
      <c r="PSK304" s="730"/>
      <c r="PSL304" s="730"/>
      <c r="PSM304" s="730"/>
      <c r="PSN304" s="730"/>
      <c r="PSO304" s="730"/>
      <c r="PSP304" s="730"/>
      <c r="PSQ304" s="730"/>
      <c r="PSR304" s="730"/>
      <c r="PSS304" s="730"/>
      <c r="PST304" s="730"/>
      <c r="PSU304" s="730"/>
      <c r="PSV304" s="730"/>
      <c r="PSW304" s="730"/>
      <c r="PSX304" s="730"/>
      <c r="PSY304" s="730"/>
      <c r="PSZ304" s="730"/>
      <c r="PTA304" s="730"/>
      <c r="PTB304" s="730"/>
      <c r="PTC304" s="730"/>
      <c r="PTD304" s="730"/>
      <c r="PTE304" s="730"/>
      <c r="PTF304" s="730"/>
      <c r="PTG304" s="730"/>
      <c r="PTH304" s="730"/>
      <c r="PTI304" s="730"/>
      <c r="PTJ304" s="730"/>
      <c r="PTK304" s="730"/>
      <c r="PTL304" s="730"/>
      <c r="PTM304" s="730"/>
      <c r="PTN304" s="730"/>
      <c r="PTO304" s="730"/>
      <c r="PTP304" s="730"/>
      <c r="PTQ304" s="730"/>
      <c r="PTR304" s="730"/>
      <c r="PTS304" s="730"/>
      <c r="PTT304" s="730"/>
      <c r="PTU304" s="730"/>
      <c r="PTV304" s="730"/>
      <c r="PTW304" s="730"/>
      <c r="PTX304" s="730"/>
      <c r="PTY304" s="730"/>
      <c r="PTZ304" s="730"/>
      <c r="PUA304" s="730"/>
      <c r="PUB304" s="730"/>
      <c r="PUC304" s="730"/>
      <c r="PUD304" s="730"/>
      <c r="PUE304" s="730"/>
      <c r="PUF304" s="730"/>
      <c r="PUG304" s="730"/>
      <c r="PUH304" s="730"/>
      <c r="PUI304" s="730"/>
      <c r="PUJ304" s="730"/>
      <c r="PUK304" s="730"/>
      <c r="PUL304" s="730"/>
      <c r="PUM304" s="730"/>
      <c r="PUN304" s="730"/>
      <c r="PUO304" s="730"/>
      <c r="PUP304" s="730"/>
      <c r="PUQ304" s="730"/>
      <c r="PUR304" s="730"/>
      <c r="PUS304" s="730"/>
      <c r="PUT304" s="730"/>
      <c r="PUU304" s="730"/>
      <c r="PUV304" s="730"/>
      <c r="PUW304" s="730"/>
      <c r="PUX304" s="730"/>
      <c r="PUY304" s="730"/>
      <c r="PUZ304" s="730"/>
      <c r="PVA304" s="730"/>
      <c r="PVB304" s="730"/>
      <c r="PVC304" s="730"/>
      <c r="PVD304" s="730"/>
      <c r="PVE304" s="730"/>
      <c r="PVF304" s="730"/>
      <c r="PVG304" s="730"/>
      <c r="PVH304" s="730"/>
      <c r="PVI304" s="730"/>
      <c r="PVJ304" s="730"/>
      <c r="PVK304" s="730"/>
      <c r="PVL304" s="730"/>
      <c r="PVM304" s="730"/>
      <c r="PVN304" s="730"/>
      <c r="PVO304" s="730"/>
      <c r="PVP304" s="730"/>
      <c r="PVQ304" s="730"/>
      <c r="PVR304" s="730"/>
      <c r="PVS304" s="730"/>
      <c r="PVT304" s="730"/>
      <c r="PVU304" s="730"/>
      <c r="PVV304" s="730"/>
      <c r="PVW304" s="730"/>
      <c r="PVX304" s="730"/>
      <c r="PVY304" s="730"/>
      <c r="PVZ304" s="730"/>
      <c r="PWA304" s="730"/>
      <c r="PWB304" s="730"/>
      <c r="PWC304" s="730"/>
      <c r="PWD304" s="730"/>
      <c r="PWE304" s="730"/>
      <c r="PWF304" s="730"/>
      <c r="PWG304" s="730"/>
      <c r="PWH304" s="730"/>
      <c r="PWI304" s="730"/>
      <c r="PWJ304" s="730"/>
      <c r="PWK304" s="730"/>
      <c r="PWL304" s="730"/>
      <c r="PWM304" s="730"/>
      <c r="PWN304" s="730"/>
      <c r="PWO304" s="730"/>
      <c r="PWP304" s="730"/>
      <c r="PWQ304" s="730"/>
      <c r="PWR304" s="730"/>
      <c r="PWS304" s="730"/>
      <c r="PWT304" s="730"/>
      <c r="PWU304" s="730"/>
      <c r="PWV304" s="730"/>
      <c r="PWW304" s="730"/>
      <c r="PWX304" s="730"/>
      <c r="PWY304" s="730"/>
      <c r="PWZ304" s="730"/>
      <c r="PXA304" s="730"/>
      <c r="PXB304" s="730"/>
      <c r="PXC304" s="730"/>
      <c r="PXD304" s="730"/>
      <c r="PXE304" s="730"/>
      <c r="PXF304" s="730"/>
      <c r="PXG304" s="730"/>
      <c r="PXH304" s="730"/>
      <c r="PXI304" s="730"/>
      <c r="PXJ304" s="730"/>
      <c r="PXK304" s="730"/>
      <c r="PXL304" s="730"/>
      <c r="PXM304" s="730"/>
      <c r="PXN304" s="730"/>
      <c r="PXO304" s="730"/>
      <c r="PXP304" s="730"/>
      <c r="PXQ304" s="730"/>
      <c r="PXR304" s="730"/>
      <c r="PXS304" s="730"/>
      <c r="PXT304" s="730"/>
      <c r="PXU304" s="730"/>
      <c r="PXV304" s="730"/>
      <c r="PXW304" s="730"/>
      <c r="PXX304" s="730"/>
      <c r="PXY304" s="730"/>
      <c r="PXZ304" s="730"/>
      <c r="PYA304" s="730"/>
      <c r="PYB304" s="730"/>
      <c r="PYC304" s="730"/>
      <c r="PYD304" s="730"/>
      <c r="PYE304" s="730"/>
      <c r="PYF304" s="730"/>
      <c r="PYG304" s="730"/>
      <c r="PYH304" s="730"/>
      <c r="PYI304" s="730"/>
      <c r="PYJ304" s="730"/>
      <c r="PYK304" s="730"/>
      <c r="PYL304" s="730"/>
      <c r="PYM304" s="730"/>
      <c r="PYN304" s="730"/>
      <c r="PYO304" s="730"/>
      <c r="PYP304" s="730"/>
      <c r="PYQ304" s="730"/>
      <c r="PYR304" s="730"/>
      <c r="PYS304" s="730"/>
      <c r="PYT304" s="730"/>
      <c r="PYU304" s="730"/>
      <c r="PYV304" s="730"/>
      <c r="PYW304" s="730"/>
      <c r="PYX304" s="730"/>
      <c r="PYY304" s="730"/>
      <c r="PYZ304" s="730"/>
      <c r="PZA304" s="730"/>
      <c r="PZB304" s="730"/>
      <c r="PZC304" s="730"/>
      <c r="PZD304" s="730"/>
      <c r="PZE304" s="730"/>
      <c r="PZF304" s="730"/>
      <c r="PZG304" s="730"/>
      <c r="PZH304" s="730"/>
      <c r="PZI304" s="730"/>
      <c r="PZJ304" s="730"/>
      <c r="PZK304" s="730"/>
      <c r="PZL304" s="730"/>
      <c r="PZM304" s="730"/>
      <c r="PZN304" s="730"/>
      <c r="PZO304" s="730"/>
      <c r="PZP304" s="730"/>
      <c r="PZQ304" s="730"/>
      <c r="PZR304" s="730"/>
      <c r="PZS304" s="730"/>
      <c r="PZT304" s="730"/>
      <c r="PZU304" s="730"/>
      <c r="PZV304" s="730"/>
      <c r="PZW304" s="730"/>
      <c r="PZX304" s="730"/>
      <c r="PZY304" s="730"/>
      <c r="PZZ304" s="730"/>
      <c r="QAA304" s="730"/>
      <c r="QAB304" s="730"/>
      <c r="QAC304" s="730"/>
      <c r="QAD304" s="730"/>
      <c r="QAE304" s="730"/>
      <c r="QAF304" s="730"/>
      <c r="QAG304" s="730"/>
      <c r="QAH304" s="730"/>
      <c r="QAI304" s="730"/>
      <c r="QAJ304" s="730"/>
      <c r="QAK304" s="730"/>
      <c r="QAL304" s="730"/>
      <c r="QAM304" s="730"/>
      <c r="QAN304" s="730"/>
      <c r="QAO304" s="730"/>
      <c r="QAP304" s="730"/>
      <c r="QAQ304" s="730"/>
      <c r="QAR304" s="730"/>
      <c r="QAS304" s="730"/>
      <c r="QAT304" s="730"/>
      <c r="QAU304" s="730"/>
      <c r="QAV304" s="730"/>
      <c r="QAW304" s="730"/>
      <c r="QAX304" s="730"/>
      <c r="QAY304" s="730"/>
      <c r="QAZ304" s="730"/>
      <c r="QBA304" s="730"/>
      <c r="QBB304" s="730"/>
      <c r="QBC304" s="730"/>
      <c r="QBD304" s="730"/>
      <c r="QBE304" s="730"/>
      <c r="QBF304" s="730"/>
      <c r="QBG304" s="730"/>
      <c r="QBH304" s="730"/>
      <c r="QBI304" s="730"/>
      <c r="QBJ304" s="730"/>
      <c r="QBK304" s="730"/>
      <c r="QBL304" s="730"/>
      <c r="QBM304" s="730"/>
      <c r="QBN304" s="730"/>
      <c r="QBO304" s="730"/>
      <c r="QBP304" s="730"/>
      <c r="QBQ304" s="730"/>
      <c r="QBR304" s="730"/>
      <c r="QBS304" s="730"/>
      <c r="QBT304" s="730"/>
      <c r="QBU304" s="730"/>
      <c r="QBV304" s="730"/>
      <c r="QBW304" s="730"/>
      <c r="QBX304" s="730"/>
      <c r="QBY304" s="730"/>
      <c r="QBZ304" s="730"/>
      <c r="QCA304" s="730"/>
      <c r="QCB304" s="730"/>
      <c r="QCC304" s="730"/>
      <c r="QCD304" s="730"/>
      <c r="QCE304" s="730"/>
      <c r="QCF304" s="730"/>
      <c r="QCG304" s="730"/>
      <c r="QCH304" s="730"/>
      <c r="QCI304" s="730"/>
      <c r="QCJ304" s="730"/>
      <c r="QCK304" s="730"/>
      <c r="QCL304" s="730"/>
      <c r="QCM304" s="730"/>
      <c r="QCN304" s="730"/>
      <c r="QCO304" s="730"/>
      <c r="QCP304" s="730"/>
      <c r="QCQ304" s="730"/>
      <c r="QCR304" s="730"/>
      <c r="QCS304" s="730"/>
      <c r="QCT304" s="730"/>
      <c r="QCU304" s="730"/>
      <c r="QCV304" s="730"/>
      <c r="QCW304" s="730"/>
      <c r="QCX304" s="730"/>
      <c r="QCY304" s="730"/>
      <c r="QCZ304" s="730"/>
      <c r="QDA304" s="730"/>
      <c r="QDB304" s="730"/>
      <c r="QDC304" s="730"/>
      <c r="QDD304" s="730"/>
      <c r="QDE304" s="730"/>
      <c r="QDF304" s="730"/>
      <c r="QDG304" s="730"/>
      <c r="QDH304" s="730"/>
      <c r="QDI304" s="730"/>
      <c r="QDJ304" s="730"/>
      <c r="QDK304" s="730"/>
      <c r="QDL304" s="730"/>
      <c r="QDM304" s="730"/>
      <c r="QDN304" s="730"/>
      <c r="QDO304" s="730"/>
      <c r="QDP304" s="730"/>
      <c r="QDQ304" s="730"/>
      <c r="QDR304" s="730"/>
      <c r="QDS304" s="730"/>
      <c r="QDT304" s="730"/>
      <c r="QDU304" s="730"/>
      <c r="QDV304" s="730"/>
      <c r="QDW304" s="730"/>
      <c r="QDX304" s="730"/>
      <c r="QDY304" s="730"/>
      <c r="QDZ304" s="730"/>
      <c r="QEA304" s="730"/>
      <c r="QEB304" s="730"/>
      <c r="QEC304" s="730"/>
      <c r="QED304" s="730"/>
      <c r="QEE304" s="730"/>
      <c r="QEF304" s="730"/>
      <c r="QEG304" s="730"/>
      <c r="QEH304" s="730"/>
      <c r="QEI304" s="730"/>
      <c r="QEJ304" s="730"/>
      <c r="QEK304" s="730"/>
      <c r="QEL304" s="730"/>
      <c r="QEM304" s="730"/>
      <c r="QEN304" s="730"/>
      <c r="QEO304" s="730"/>
      <c r="QEP304" s="730"/>
      <c r="QEQ304" s="730"/>
      <c r="QER304" s="730"/>
      <c r="QES304" s="730"/>
      <c r="QET304" s="730"/>
      <c r="QEU304" s="730"/>
      <c r="QEV304" s="730"/>
      <c r="QEW304" s="730"/>
      <c r="QEX304" s="730"/>
      <c r="QEY304" s="730"/>
      <c r="QEZ304" s="730"/>
      <c r="QFA304" s="730"/>
      <c r="QFB304" s="730"/>
      <c r="QFC304" s="730"/>
      <c r="QFD304" s="730"/>
      <c r="QFE304" s="730"/>
      <c r="QFF304" s="730"/>
      <c r="QFG304" s="730"/>
      <c r="QFH304" s="730"/>
      <c r="QFI304" s="730"/>
      <c r="QFJ304" s="730"/>
      <c r="QFK304" s="730"/>
      <c r="QFL304" s="730"/>
      <c r="QFM304" s="730"/>
      <c r="QFN304" s="730"/>
      <c r="QFO304" s="730"/>
      <c r="QFP304" s="730"/>
      <c r="QFQ304" s="730"/>
      <c r="QFR304" s="730"/>
      <c r="QFS304" s="730"/>
      <c r="QFT304" s="730"/>
      <c r="QFU304" s="730"/>
      <c r="QFV304" s="730"/>
      <c r="QFW304" s="730"/>
      <c r="QFX304" s="730"/>
      <c r="QFY304" s="730"/>
      <c r="QFZ304" s="730"/>
      <c r="QGA304" s="730"/>
      <c r="QGB304" s="730"/>
      <c r="QGC304" s="730"/>
      <c r="QGD304" s="730"/>
      <c r="QGE304" s="730"/>
      <c r="QGF304" s="730"/>
      <c r="QGG304" s="730"/>
      <c r="QGH304" s="730"/>
      <c r="QGI304" s="730"/>
      <c r="QGJ304" s="730"/>
      <c r="QGK304" s="730"/>
      <c r="QGL304" s="730"/>
      <c r="QGM304" s="730"/>
      <c r="QGN304" s="730"/>
      <c r="QGO304" s="730"/>
      <c r="QGP304" s="730"/>
      <c r="QGQ304" s="730"/>
      <c r="QGR304" s="730"/>
      <c r="QGS304" s="730"/>
      <c r="QGT304" s="730"/>
      <c r="QGU304" s="730"/>
      <c r="QGV304" s="730"/>
      <c r="QGW304" s="730"/>
      <c r="QGX304" s="730"/>
      <c r="QGY304" s="730"/>
      <c r="QGZ304" s="730"/>
      <c r="QHA304" s="730"/>
      <c r="QHB304" s="730"/>
      <c r="QHC304" s="730"/>
      <c r="QHD304" s="730"/>
      <c r="QHE304" s="730"/>
      <c r="QHF304" s="730"/>
      <c r="QHG304" s="730"/>
      <c r="QHH304" s="730"/>
      <c r="QHI304" s="730"/>
      <c r="QHJ304" s="730"/>
      <c r="QHK304" s="730"/>
      <c r="QHL304" s="730"/>
      <c r="QHM304" s="730"/>
      <c r="QHN304" s="730"/>
      <c r="QHO304" s="730"/>
      <c r="QHP304" s="730"/>
      <c r="QHQ304" s="730"/>
      <c r="QHR304" s="730"/>
      <c r="QHS304" s="730"/>
      <c r="QHT304" s="730"/>
      <c r="QHU304" s="730"/>
      <c r="QHV304" s="730"/>
      <c r="QHW304" s="730"/>
      <c r="QHX304" s="730"/>
      <c r="QHY304" s="730"/>
      <c r="QHZ304" s="730"/>
      <c r="QIA304" s="730"/>
      <c r="QIB304" s="730"/>
      <c r="QIC304" s="730"/>
      <c r="QID304" s="730"/>
      <c r="QIE304" s="730"/>
      <c r="QIF304" s="730"/>
      <c r="QIG304" s="730"/>
      <c r="QIH304" s="730"/>
      <c r="QII304" s="730"/>
      <c r="QIJ304" s="730"/>
      <c r="QIK304" s="730"/>
      <c r="QIL304" s="730"/>
      <c r="QIM304" s="730"/>
      <c r="QIN304" s="730"/>
      <c r="QIO304" s="730"/>
      <c r="QIP304" s="730"/>
      <c r="QIQ304" s="730"/>
      <c r="QIR304" s="730"/>
      <c r="QIS304" s="730"/>
      <c r="QIT304" s="730"/>
      <c r="QIU304" s="730"/>
      <c r="QIV304" s="730"/>
      <c r="QIW304" s="730"/>
      <c r="QIX304" s="730"/>
      <c r="QIY304" s="730"/>
      <c r="QIZ304" s="730"/>
      <c r="QJA304" s="730"/>
      <c r="QJB304" s="730"/>
      <c r="QJC304" s="730"/>
      <c r="QJD304" s="730"/>
      <c r="QJE304" s="730"/>
      <c r="QJF304" s="730"/>
      <c r="QJG304" s="730"/>
      <c r="QJH304" s="730"/>
      <c r="QJI304" s="730"/>
      <c r="QJJ304" s="730"/>
      <c r="QJK304" s="730"/>
      <c r="QJL304" s="730"/>
      <c r="QJM304" s="730"/>
      <c r="QJN304" s="730"/>
      <c r="QJO304" s="730"/>
      <c r="QJP304" s="730"/>
      <c r="QJQ304" s="730"/>
      <c r="QJR304" s="730"/>
      <c r="QJS304" s="730"/>
      <c r="QJT304" s="730"/>
      <c r="QJU304" s="730"/>
      <c r="QJV304" s="730"/>
      <c r="QJW304" s="730"/>
      <c r="QJX304" s="730"/>
      <c r="QJY304" s="730"/>
      <c r="QJZ304" s="730"/>
      <c r="QKA304" s="730"/>
      <c r="QKB304" s="730"/>
      <c r="QKC304" s="730"/>
      <c r="QKD304" s="730"/>
      <c r="QKE304" s="730"/>
      <c r="QKF304" s="730"/>
      <c r="QKG304" s="730"/>
      <c r="QKH304" s="730"/>
      <c r="QKI304" s="730"/>
      <c r="QKJ304" s="730"/>
      <c r="QKK304" s="730"/>
      <c r="QKL304" s="730"/>
      <c r="QKM304" s="730"/>
      <c r="QKN304" s="730"/>
      <c r="QKO304" s="730"/>
      <c r="QKP304" s="730"/>
      <c r="QKQ304" s="730"/>
      <c r="QKR304" s="730"/>
      <c r="QKS304" s="730"/>
      <c r="QKT304" s="730"/>
      <c r="QKU304" s="730"/>
      <c r="QKV304" s="730"/>
      <c r="QKW304" s="730"/>
      <c r="QKX304" s="730"/>
      <c r="QKY304" s="730"/>
      <c r="QKZ304" s="730"/>
      <c r="QLA304" s="730"/>
      <c r="QLB304" s="730"/>
      <c r="QLC304" s="730"/>
      <c r="QLD304" s="730"/>
      <c r="QLE304" s="730"/>
      <c r="QLF304" s="730"/>
      <c r="QLG304" s="730"/>
      <c r="QLH304" s="730"/>
      <c r="QLI304" s="730"/>
      <c r="QLJ304" s="730"/>
      <c r="QLK304" s="730"/>
      <c r="QLL304" s="730"/>
      <c r="QLM304" s="730"/>
      <c r="QLN304" s="730"/>
      <c r="QLO304" s="730"/>
      <c r="QLP304" s="730"/>
      <c r="QLQ304" s="730"/>
      <c r="QLR304" s="730"/>
      <c r="QLS304" s="730"/>
      <c r="QLT304" s="730"/>
      <c r="QLU304" s="730"/>
      <c r="QLV304" s="730"/>
      <c r="QLW304" s="730"/>
      <c r="QLX304" s="730"/>
      <c r="QLY304" s="730"/>
      <c r="QLZ304" s="730"/>
      <c r="QMA304" s="730"/>
      <c r="QMB304" s="730"/>
      <c r="QMC304" s="730"/>
      <c r="QMD304" s="730"/>
      <c r="QME304" s="730"/>
      <c r="QMF304" s="730"/>
      <c r="QMG304" s="730"/>
      <c r="QMH304" s="730"/>
      <c r="QMI304" s="730"/>
      <c r="QMJ304" s="730"/>
      <c r="QMK304" s="730"/>
      <c r="QML304" s="730"/>
      <c r="QMM304" s="730"/>
      <c r="QMN304" s="730"/>
      <c r="QMO304" s="730"/>
      <c r="QMP304" s="730"/>
      <c r="QMQ304" s="730"/>
      <c r="QMR304" s="730"/>
      <c r="QMS304" s="730"/>
      <c r="QMT304" s="730"/>
      <c r="QMU304" s="730"/>
      <c r="QMV304" s="730"/>
      <c r="QMW304" s="730"/>
      <c r="QMX304" s="730"/>
      <c r="QMY304" s="730"/>
      <c r="QMZ304" s="730"/>
      <c r="QNA304" s="730"/>
      <c r="QNB304" s="730"/>
      <c r="QNC304" s="730"/>
      <c r="QND304" s="730"/>
      <c r="QNE304" s="730"/>
      <c r="QNF304" s="730"/>
      <c r="QNG304" s="730"/>
      <c r="QNH304" s="730"/>
      <c r="QNI304" s="730"/>
      <c r="QNJ304" s="730"/>
      <c r="QNK304" s="730"/>
      <c r="QNL304" s="730"/>
      <c r="QNM304" s="730"/>
      <c r="QNN304" s="730"/>
      <c r="QNO304" s="730"/>
      <c r="QNP304" s="730"/>
      <c r="QNQ304" s="730"/>
      <c r="QNR304" s="730"/>
      <c r="QNS304" s="730"/>
      <c r="QNT304" s="730"/>
      <c r="QNU304" s="730"/>
      <c r="QNV304" s="730"/>
      <c r="QNW304" s="730"/>
      <c r="QNX304" s="730"/>
      <c r="QNY304" s="730"/>
      <c r="QNZ304" s="730"/>
      <c r="QOA304" s="730"/>
      <c r="QOB304" s="730"/>
      <c r="QOC304" s="730"/>
      <c r="QOD304" s="730"/>
      <c r="QOE304" s="730"/>
      <c r="QOF304" s="730"/>
      <c r="QOG304" s="730"/>
      <c r="QOH304" s="730"/>
      <c r="QOI304" s="730"/>
      <c r="QOJ304" s="730"/>
      <c r="QOK304" s="730"/>
      <c r="QOL304" s="730"/>
      <c r="QOM304" s="730"/>
      <c r="QON304" s="730"/>
      <c r="QOO304" s="730"/>
      <c r="QOP304" s="730"/>
      <c r="QOQ304" s="730"/>
      <c r="QOR304" s="730"/>
      <c r="QOS304" s="730"/>
      <c r="QOT304" s="730"/>
      <c r="QOU304" s="730"/>
      <c r="QOV304" s="730"/>
      <c r="QOW304" s="730"/>
      <c r="QOX304" s="730"/>
      <c r="QOY304" s="730"/>
      <c r="QOZ304" s="730"/>
      <c r="QPA304" s="730"/>
      <c r="QPB304" s="730"/>
      <c r="QPC304" s="730"/>
      <c r="QPD304" s="730"/>
      <c r="QPE304" s="730"/>
      <c r="QPF304" s="730"/>
      <c r="QPG304" s="730"/>
      <c r="QPH304" s="730"/>
      <c r="QPI304" s="730"/>
      <c r="QPJ304" s="730"/>
      <c r="QPK304" s="730"/>
      <c r="QPL304" s="730"/>
      <c r="QPM304" s="730"/>
      <c r="QPN304" s="730"/>
      <c r="QPO304" s="730"/>
      <c r="QPP304" s="730"/>
      <c r="QPQ304" s="730"/>
      <c r="QPR304" s="730"/>
      <c r="QPS304" s="730"/>
      <c r="QPT304" s="730"/>
      <c r="QPU304" s="730"/>
      <c r="QPV304" s="730"/>
      <c r="QPW304" s="730"/>
      <c r="QPX304" s="730"/>
      <c r="QPY304" s="730"/>
      <c r="QPZ304" s="730"/>
      <c r="QQA304" s="730"/>
      <c r="QQB304" s="730"/>
      <c r="QQC304" s="730"/>
      <c r="QQD304" s="730"/>
      <c r="QQE304" s="730"/>
      <c r="QQF304" s="730"/>
      <c r="QQG304" s="730"/>
      <c r="QQH304" s="730"/>
      <c r="QQI304" s="730"/>
      <c r="QQJ304" s="730"/>
      <c r="QQK304" s="730"/>
      <c r="QQL304" s="730"/>
      <c r="QQM304" s="730"/>
      <c r="QQN304" s="730"/>
      <c r="QQO304" s="730"/>
      <c r="QQP304" s="730"/>
      <c r="QQQ304" s="730"/>
      <c r="QQR304" s="730"/>
      <c r="QQS304" s="730"/>
      <c r="QQT304" s="730"/>
      <c r="QQU304" s="730"/>
      <c r="QQV304" s="730"/>
      <c r="QQW304" s="730"/>
      <c r="QQX304" s="730"/>
      <c r="QQY304" s="730"/>
      <c r="QQZ304" s="730"/>
      <c r="QRA304" s="730"/>
      <c r="QRB304" s="730"/>
      <c r="QRC304" s="730"/>
      <c r="QRD304" s="730"/>
      <c r="QRE304" s="730"/>
      <c r="QRF304" s="730"/>
      <c r="QRG304" s="730"/>
      <c r="QRH304" s="730"/>
      <c r="QRI304" s="730"/>
      <c r="QRJ304" s="730"/>
      <c r="QRK304" s="730"/>
      <c r="QRL304" s="730"/>
      <c r="QRM304" s="730"/>
      <c r="QRN304" s="730"/>
      <c r="QRO304" s="730"/>
      <c r="QRP304" s="730"/>
      <c r="QRQ304" s="730"/>
      <c r="QRR304" s="730"/>
      <c r="QRS304" s="730"/>
      <c r="QRT304" s="730"/>
      <c r="QRU304" s="730"/>
      <c r="QRV304" s="730"/>
      <c r="QRW304" s="730"/>
      <c r="QRX304" s="730"/>
      <c r="QRY304" s="730"/>
      <c r="QRZ304" s="730"/>
      <c r="QSA304" s="730"/>
      <c r="QSB304" s="730"/>
      <c r="QSC304" s="730"/>
      <c r="QSD304" s="730"/>
      <c r="QSE304" s="730"/>
      <c r="QSF304" s="730"/>
      <c r="QSG304" s="730"/>
      <c r="QSH304" s="730"/>
      <c r="QSI304" s="730"/>
      <c r="QSJ304" s="730"/>
      <c r="QSK304" s="730"/>
      <c r="QSL304" s="730"/>
      <c r="QSM304" s="730"/>
      <c r="QSN304" s="730"/>
      <c r="QSO304" s="730"/>
      <c r="QSP304" s="730"/>
      <c r="QSQ304" s="730"/>
      <c r="QSR304" s="730"/>
      <c r="QSS304" s="730"/>
      <c r="QST304" s="730"/>
      <c r="QSU304" s="730"/>
      <c r="QSV304" s="730"/>
      <c r="QSW304" s="730"/>
      <c r="QSX304" s="730"/>
      <c r="QSY304" s="730"/>
      <c r="QSZ304" s="730"/>
      <c r="QTA304" s="730"/>
      <c r="QTB304" s="730"/>
      <c r="QTC304" s="730"/>
      <c r="QTD304" s="730"/>
      <c r="QTE304" s="730"/>
      <c r="QTF304" s="730"/>
      <c r="QTG304" s="730"/>
      <c r="QTH304" s="730"/>
      <c r="QTI304" s="730"/>
      <c r="QTJ304" s="730"/>
      <c r="QTK304" s="730"/>
      <c r="QTL304" s="730"/>
      <c r="QTM304" s="730"/>
      <c r="QTN304" s="730"/>
      <c r="QTO304" s="730"/>
      <c r="QTP304" s="730"/>
      <c r="QTQ304" s="730"/>
      <c r="QTR304" s="730"/>
      <c r="QTS304" s="730"/>
      <c r="QTT304" s="730"/>
      <c r="QTU304" s="730"/>
      <c r="QTV304" s="730"/>
      <c r="QTW304" s="730"/>
      <c r="QTX304" s="730"/>
      <c r="QTY304" s="730"/>
      <c r="QTZ304" s="730"/>
      <c r="QUA304" s="730"/>
      <c r="QUB304" s="730"/>
      <c r="QUC304" s="730"/>
      <c r="QUD304" s="730"/>
      <c r="QUE304" s="730"/>
      <c r="QUF304" s="730"/>
      <c r="QUG304" s="730"/>
      <c r="QUH304" s="730"/>
      <c r="QUI304" s="730"/>
      <c r="QUJ304" s="730"/>
      <c r="QUK304" s="730"/>
      <c r="QUL304" s="730"/>
      <c r="QUM304" s="730"/>
      <c r="QUN304" s="730"/>
      <c r="QUO304" s="730"/>
      <c r="QUP304" s="730"/>
      <c r="QUQ304" s="730"/>
      <c r="QUR304" s="730"/>
      <c r="QUS304" s="730"/>
      <c r="QUT304" s="730"/>
      <c r="QUU304" s="730"/>
      <c r="QUV304" s="730"/>
      <c r="QUW304" s="730"/>
      <c r="QUX304" s="730"/>
      <c r="QUY304" s="730"/>
      <c r="QUZ304" s="730"/>
      <c r="QVA304" s="730"/>
      <c r="QVB304" s="730"/>
      <c r="QVC304" s="730"/>
      <c r="QVD304" s="730"/>
      <c r="QVE304" s="730"/>
      <c r="QVF304" s="730"/>
      <c r="QVG304" s="730"/>
      <c r="QVH304" s="730"/>
      <c r="QVI304" s="730"/>
      <c r="QVJ304" s="730"/>
      <c r="QVK304" s="730"/>
      <c r="QVL304" s="730"/>
      <c r="QVM304" s="730"/>
      <c r="QVN304" s="730"/>
      <c r="QVO304" s="730"/>
      <c r="QVP304" s="730"/>
      <c r="QVQ304" s="730"/>
      <c r="QVR304" s="730"/>
      <c r="QVS304" s="730"/>
      <c r="QVT304" s="730"/>
      <c r="QVU304" s="730"/>
      <c r="QVV304" s="730"/>
      <c r="QVW304" s="730"/>
      <c r="QVX304" s="730"/>
      <c r="QVY304" s="730"/>
      <c r="QVZ304" s="730"/>
      <c r="QWA304" s="730"/>
      <c r="QWB304" s="730"/>
      <c r="QWC304" s="730"/>
      <c r="QWD304" s="730"/>
      <c r="QWE304" s="730"/>
      <c r="QWF304" s="730"/>
      <c r="QWG304" s="730"/>
      <c r="QWH304" s="730"/>
      <c r="QWI304" s="730"/>
      <c r="QWJ304" s="730"/>
      <c r="QWK304" s="730"/>
      <c r="QWL304" s="730"/>
      <c r="QWM304" s="730"/>
      <c r="QWN304" s="730"/>
      <c r="QWO304" s="730"/>
      <c r="QWP304" s="730"/>
      <c r="QWQ304" s="730"/>
      <c r="QWR304" s="730"/>
      <c r="QWS304" s="730"/>
      <c r="QWT304" s="730"/>
      <c r="QWU304" s="730"/>
      <c r="QWV304" s="730"/>
      <c r="QWW304" s="730"/>
      <c r="QWX304" s="730"/>
      <c r="QWY304" s="730"/>
      <c r="QWZ304" s="730"/>
      <c r="QXA304" s="730"/>
      <c r="QXB304" s="730"/>
      <c r="QXC304" s="730"/>
      <c r="QXD304" s="730"/>
      <c r="QXE304" s="730"/>
      <c r="QXF304" s="730"/>
      <c r="QXG304" s="730"/>
      <c r="QXH304" s="730"/>
      <c r="QXI304" s="730"/>
      <c r="QXJ304" s="730"/>
      <c r="QXK304" s="730"/>
      <c r="QXL304" s="730"/>
      <c r="QXM304" s="730"/>
      <c r="QXN304" s="730"/>
      <c r="QXO304" s="730"/>
      <c r="QXP304" s="730"/>
      <c r="QXQ304" s="730"/>
      <c r="QXR304" s="730"/>
      <c r="QXS304" s="730"/>
      <c r="QXT304" s="730"/>
      <c r="QXU304" s="730"/>
      <c r="QXV304" s="730"/>
      <c r="QXW304" s="730"/>
      <c r="QXX304" s="730"/>
      <c r="QXY304" s="730"/>
      <c r="QXZ304" s="730"/>
      <c r="QYA304" s="730"/>
      <c r="QYB304" s="730"/>
      <c r="QYC304" s="730"/>
      <c r="QYD304" s="730"/>
      <c r="QYE304" s="730"/>
      <c r="QYF304" s="730"/>
      <c r="QYG304" s="730"/>
      <c r="QYH304" s="730"/>
      <c r="QYI304" s="730"/>
      <c r="QYJ304" s="730"/>
      <c r="QYK304" s="730"/>
      <c r="QYL304" s="730"/>
      <c r="QYM304" s="730"/>
      <c r="QYN304" s="730"/>
      <c r="QYO304" s="730"/>
      <c r="QYP304" s="730"/>
      <c r="QYQ304" s="730"/>
      <c r="QYR304" s="730"/>
      <c r="QYS304" s="730"/>
      <c r="QYT304" s="730"/>
      <c r="QYU304" s="730"/>
      <c r="QYV304" s="730"/>
      <c r="QYW304" s="730"/>
      <c r="QYX304" s="730"/>
      <c r="QYY304" s="730"/>
      <c r="QYZ304" s="730"/>
      <c r="QZA304" s="730"/>
      <c r="QZB304" s="730"/>
      <c r="QZC304" s="730"/>
      <c r="QZD304" s="730"/>
      <c r="QZE304" s="730"/>
      <c r="QZF304" s="730"/>
      <c r="QZG304" s="730"/>
      <c r="QZH304" s="730"/>
      <c r="QZI304" s="730"/>
      <c r="QZJ304" s="730"/>
      <c r="QZK304" s="730"/>
      <c r="QZL304" s="730"/>
      <c r="QZM304" s="730"/>
      <c r="QZN304" s="730"/>
      <c r="QZO304" s="730"/>
      <c r="QZP304" s="730"/>
      <c r="QZQ304" s="730"/>
      <c r="QZR304" s="730"/>
      <c r="QZS304" s="730"/>
      <c r="QZT304" s="730"/>
      <c r="QZU304" s="730"/>
      <c r="QZV304" s="730"/>
      <c r="QZW304" s="730"/>
      <c r="QZX304" s="730"/>
      <c r="QZY304" s="730"/>
      <c r="QZZ304" s="730"/>
      <c r="RAA304" s="730"/>
      <c r="RAB304" s="730"/>
      <c r="RAC304" s="730"/>
      <c r="RAD304" s="730"/>
      <c r="RAE304" s="730"/>
      <c r="RAF304" s="730"/>
      <c r="RAG304" s="730"/>
      <c r="RAH304" s="730"/>
      <c r="RAI304" s="730"/>
      <c r="RAJ304" s="730"/>
      <c r="RAK304" s="730"/>
      <c r="RAL304" s="730"/>
      <c r="RAM304" s="730"/>
      <c r="RAN304" s="730"/>
      <c r="RAO304" s="730"/>
      <c r="RAP304" s="730"/>
      <c r="RAQ304" s="730"/>
      <c r="RAR304" s="730"/>
      <c r="RAS304" s="730"/>
      <c r="RAT304" s="730"/>
      <c r="RAU304" s="730"/>
      <c r="RAV304" s="730"/>
      <c r="RAW304" s="730"/>
      <c r="RAX304" s="730"/>
      <c r="RAY304" s="730"/>
      <c r="RAZ304" s="730"/>
      <c r="RBA304" s="730"/>
      <c r="RBB304" s="730"/>
      <c r="RBC304" s="730"/>
      <c r="RBD304" s="730"/>
      <c r="RBE304" s="730"/>
      <c r="RBF304" s="730"/>
      <c r="RBG304" s="730"/>
      <c r="RBH304" s="730"/>
      <c r="RBI304" s="730"/>
      <c r="RBJ304" s="730"/>
      <c r="RBK304" s="730"/>
      <c r="RBL304" s="730"/>
      <c r="RBM304" s="730"/>
      <c r="RBN304" s="730"/>
      <c r="RBO304" s="730"/>
      <c r="RBP304" s="730"/>
      <c r="RBQ304" s="730"/>
      <c r="RBR304" s="730"/>
      <c r="RBS304" s="730"/>
      <c r="RBT304" s="730"/>
      <c r="RBU304" s="730"/>
      <c r="RBV304" s="730"/>
      <c r="RBW304" s="730"/>
      <c r="RBX304" s="730"/>
      <c r="RBY304" s="730"/>
      <c r="RBZ304" s="730"/>
      <c r="RCA304" s="730"/>
      <c r="RCB304" s="730"/>
      <c r="RCC304" s="730"/>
      <c r="RCD304" s="730"/>
      <c r="RCE304" s="730"/>
      <c r="RCF304" s="730"/>
      <c r="RCG304" s="730"/>
      <c r="RCH304" s="730"/>
      <c r="RCI304" s="730"/>
      <c r="RCJ304" s="730"/>
      <c r="RCK304" s="730"/>
      <c r="RCL304" s="730"/>
      <c r="RCM304" s="730"/>
      <c r="RCN304" s="730"/>
      <c r="RCO304" s="730"/>
      <c r="RCP304" s="730"/>
      <c r="RCQ304" s="730"/>
      <c r="RCR304" s="730"/>
      <c r="RCS304" s="730"/>
      <c r="RCT304" s="730"/>
      <c r="RCU304" s="730"/>
      <c r="RCV304" s="730"/>
      <c r="RCW304" s="730"/>
      <c r="RCX304" s="730"/>
      <c r="RCY304" s="730"/>
      <c r="RCZ304" s="730"/>
      <c r="RDA304" s="730"/>
      <c r="RDB304" s="730"/>
      <c r="RDC304" s="730"/>
      <c r="RDD304" s="730"/>
      <c r="RDE304" s="730"/>
      <c r="RDF304" s="730"/>
      <c r="RDG304" s="730"/>
      <c r="RDH304" s="730"/>
      <c r="RDI304" s="730"/>
      <c r="RDJ304" s="730"/>
      <c r="RDK304" s="730"/>
      <c r="RDL304" s="730"/>
      <c r="RDM304" s="730"/>
      <c r="RDN304" s="730"/>
      <c r="RDO304" s="730"/>
      <c r="RDP304" s="730"/>
      <c r="RDQ304" s="730"/>
      <c r="RDR304" s="730"/>
      <c r="RDS304" s="730"/>
      <c r="RDT304" s="730"/>
      <c r="RDU304" s="730"/>
      <c r="RDV304" s="730"/>
      <c r="RDW304" s="730"/>
      <c r="RDX304" s="730"/>
      <c r="RDY304" s="730"/>
      <c r="RDZ304" s="730"/>
      <c r="REA304" s="730"/>
      <c r="REB304" s="730"/>
      <c r="REC304" s="730"/>
      <c r="RED304" s="730"/>
      <c r="REE304" s="730"/>
      <c r="REF304" s="730"/>
      <c r="REG304" s="730"/>
      <c r="REH304" s="730"/>
      <c r="REI304" s="730"/>
      <c r="REJ304" s="730"/>
      <c r="REK304" s="730"/>
      <c r="REL304" s="730"/>
      <c r="REM304" s="730"/>
      <c r="REN304" s="730"/>
      <c r="REO304" s="730"/>
      <c r="REP304" s="730"/>
      <c r="REQ304" s="730"/>
      <c r="RER304" s="730"/>
      <c r="RES304" s="730"/>
      <c r="RET304" s="730"/>
      <c r="REU304" s="730"/>
      <c r="REV304" s="730"/>
      <c r="REW304" s="730"/>
      <c r="REX304" s="730"/>
      <c r="REY304" s="730"/>
      <c r="REZ304" s="730"/>
      <c r="RFA304" s="730"/>
      <c r="RFB304" s="730"/>
      <c r="RFC304" s="730"/>
      <c r="RFD304" s="730"/>
      <c r="RFE304" s="730"/>
      <c r="RFF304" s="730"/>
      <c r="RFG304" s="730"/>
      <c r="RFH304" s="730"/>
      <c r="RFI304" s="730"/>
      <c r="RFJ304" s="730"/>
      <c r="RFK304" s="730"/>
      <c r="RFL304" s="730"/>
      <c r="RFM304" s="730"/>
      <c r="RFN304" s="730"/>
      <c r="RFO304" s="730"/>
      <c r="RFP304" s="730"/>
      <c r="RFQ304" s="730"/>
      <c r="RFR304" s="730"/>
      <c r="RFS304" s="730"/>
      <c r="RFT304" s="730"/>
      <c r="RFU304" s="730"/>
      <c r="RFV304" s="730"/>
      <c r="RFW304" s="730"/>
      <c r="RFX304" s="730"/>
      <c r="RFY304" s="730"/>
      <c r="RFZ304" s="730"/>
      <c r="RGA304" s="730"/>
      <c r="RGB304" s="730"/>
      <c r="RGC304" s="730"/>
      <c r="RGD304" s="730"/>
      <c r="RGE304" s="730"/>
      <c r="RGF304" s="730"/>
      <c r="RGG304" s="730"/>
      <c r="RGH304" s="730"/>
      <c r="RGI304" s="730"/>
      <c r="RGJ304" s="730"/>
      <c r="RGK304" s="730"/>
      <c r="RGL304" s="730"/>
      <c r="RGM304" s="730"/>
      <c r="RGN304" s="730"/>
      <c r="RGO304" s="730"/>
      <c r="RGP304" s="730"/>
      <c r="RGQ304" s="730"/>
      <c r="RGR304" s="730"/>
      <c r="RGS304" s="730"/>
      <c r="RGT304" s="730"/>
      <c r="RGU304" s="730"/>
      <c r="RGV304" s="730"/>
      <c r="RGW304" s="730"/>
      <c r="RGX304" s="730"/>
      <c r="RGY304" s="730"/>
      <c r="RGZ304" s="730"/>
      <c r="RHA304" s="730"/>
      <c r="RHB304" s="730"/>
      <c r="RHC304" s="730"/>
      <c r="RHD304" s="730"/>
      <c r="RHE304" s="730"/>
      <c r="RHF304" s="730"/>
      <c r="RHG304" s="730"/>
      <c r="RHH304" s="730"/>
      <c r="RHI304" s="730"/>
      <c r="RHJ304" s="730"/>
      <c r="RHK304" s="730"/>
      <c r="RHL304" s="730"/>
      <c r="RHM304" s="730"/>
      <c r="RHN304" s="730"/>
      <c r="RHO304" s="730"/>
      <c r="RHP304" s="730"/>
      <c r="RHQ304" s="730"/>
      <c r="RHR304" s="730"/>
      <c r="RHS304" s="730"/>
      <c r="RHT304" s="730"/>
      <c r="RHU304" s="730"/>
      <c r="RHV304" s="730"/>
      <c r="RHW304" s="730"/>
      <c r="RHX304" s="730"/>
      <c r="RHY304" s="730"/>
      <c r="RHZ304" s="730"/>
      <c r="RIA304" s="730"/>
      <c r="RIB304" s="730"/>
      <c r="RIC304" s="730"/>
      <c r="RID304" s="730"/>
      <c r="RIE304" s="730"/>
      <c r="RIF304" s="730"/>
      <c r="RIG304" s="730"/>
      <c r="RIH304" s="730"/>
      <c r="RII304" s="730"/>
      <c r="RIJ304" s="730"/>
      <c r="RIK304" s="730"/>
      <c r="RIL304" s="730"/>
      <c r="RIM304" s="730"/>
      <c r="RIN304" s="730"/>
      <c r="RIO304" s="730"/>
      <c r="RIP304" s="730"/>
      <c r="RIQ304" s="730"/>
      <c r="RIR304" s="730"/>
      <c r="RIS304" s="730"/>
      <c r="RIT304" s="730"/>
      <c r="RIU304" s="730"/>
      <c r="RIV304" s="730"/>
      <c r="RIW304" s="730"/>
      <c r="RIX304" s="730"/>
      <c r="RIY304" s="730"/>
      <c r="RIZ304" s="730"/>
      <c r="RJA304" s="730"/>
      <c r="RJB304" s="730"/>
      <c r="RJC304" s="730"/>
      <c r="RJD304" s="730"/>
      <c r="RJE304" s="730"/>
      <c r="RJF304" s="730"/>
      <c r="RJG304" s="730"/>
      <c r="RJH304" s="730"/>
      <c r="RJI304" s="730"/>
      <c r="RJJ304" s="730"/>
      <c r="RJK304" s="730"/>
      <c r="RJL304" s="730"/>
      <c r="RJM304" s="730"/>
      <c r="RJN304" s="730"/>
      <c r="RJO304" s="730"/>
      <c r="RJP304" s="730"/>
      <c r="RJQ304" s="730"/>
      <c r="RJR304" s="730"/>
      <c r="RJS304" s="730"/>
      <c r="RJT304" s="730"/>
      <c r="RJU304" s="730"/>
      <c r="RJV304" s="730"/>
      <c r="RJW304" s="730"/>
      <c r="RJX304" s="730"/>
      <c r="RJY304" s="730"/>
      <c r="RJZ304" s="730"/>
      <c r="RKA304" s="730"/>
      <c r="RKB304" s="730"/>
      <c r="RKC304" s="730"/>
      <c r="RKD304" s="730"/>
      <c r="RKE304" s="730"/>
      <c r="RKF304" s="730"/>
      <c r="RKG304" s="730"/>
      <c r="RKH304" s="730"/>
      <c r="RKI304" s="730"/>
      <c r="RKJ304" s="730"/>
      <c r="RKK304" s="730"/>
      <c r="RKL304" s="730"/>
      <c r="RKM304" s="730"/>
      <c r="RKN304" s="730"/>
      <c r="RKO304" s="730"/>
      <c r="RKP304" s="730"/>
      <c r="RKQ304" s="730"/>
      <c r="RKR304" s="730"/>
      <c r="RKS304" s="730"/>
      <c r="RKT304" s="730"/>
      <c r="RKU304" s="730"/>
      <c r="RKV304" s="730"/>
      <c r="RKW304" s="730"/>
      <c r="RKX304" s="730"/>
      <c r="RKY304" s="730"/>
      <c r="RKZ304" s="730"/>
      <c r="RLA304" s="730"/>
      <c r="RLB304" s="730"/>
      <c r="RLC304" s="730"/>
      <c r="RLD304" s="730"/>
      <c r="RLE304" s="730"/>
      <c r="RLF304" s="730"/>
      <c r="RLG304" s="730"/>
      <c r="RLH304" s="730"/>
      <c r="RLI304" s="730"/>
      <c r="RLJ304" s="730"/>
      <c r="RLK304" s="730"/>
      <c r="RLL304" s="730"/>
      <c r="RLM304" s="730"/>
      <c r="RLN304" s="730"/>
      <c r="RLO304" s="730"/>
      <c r="RLP304" s="730"/>
      <c r="RLQ304" s="730"/>
      <c r="RLR304" s="730"/>
      <c r="RLS304" s="730"/>
      <c r="RLT304" s="730"/>
      <c r="RLU304" s="730"/>
      <c r="RLV304" s="730"/>
      <c r="RLW304" s="730"/>
      <c r="RLX304" s="730"/>
      <c r="RLY304" s="730"/>
      <c r="RLZ304" s="730"/>
      <c r="RMA304" s="730"/>
      <c r="RMB304" s="730"/>
      <c r="RMC304" s="730"/>
      <c r="RMD304" s="730"/>
      <c r="RME304" s="730"/>
      <c r="RMF304" s="730"/>
      <c r="RMG304" s="730"/>
      <c r="RMH304" s="730"/>
      <c r="RMI304" s="730"/>
      <c r="RMJ304" s="730"/>
      <c r="RMK304" s="730"/>
      <c r="RML304" s="730"/>
      <c r="RMM304" s="730"/>
      <c r="RMN304" s="730"/>
      <c r="RMO304" s="730"/>
      <c r="RMP304" s="730"/>
      <c r="RMQ304" s="730"/>
      <c r="RMR304" s="730"/>
      <c r="RMS304" s="730"/>
      <c r="RMT304" s="730"/>
      <c r="RMU304" s="730"/>
      <c r="RMV304" s="730"/>
      <c r="RMW304" s="730"/>
      <c r="RMX304" s="730"/>
      <c r="RMY304" s="730"/>
      <c r="RMZ304" s="730"/>
      <c r="RNA304" s="730"/>
      <c r="RNB304" s="730"/>
      <c r="RNC304" s="730"/>
      <c r="RND304" s="730"/>
      <c r="RNE304" s="730"/>
      <c r="RNF304" s="730"/>
      <c r="RNG304" s="730"/>
      <c r="RNH304" s="730"/>
      <c r="RNI304" s="730"/>
      <c r="RNJ304" s="730"/>
      <c r="RNK304" s="730"/>
      <c r="RNL304" s="730"/>
      <c r="RNM304" s="730"/>
      <c r="RNN304" s="730"/>
      <c r="RNO304" s="730"/>
      <c r="RNP304" s="730"/>
      <c r="RNQ304" s="730"/>
      <c r="RNR304" s="730"/>
      <c r="RNS304" s="730"/>
      <c r="RNT304" s="730"/>
      <c r="RNU304" s="730"/>
      <c r="RNV304" s="730"/>
      <c r="RNW304" s="730"/>
      <c r="RNX304" s="730"/>
      <c r="RNY304" s="730"/>
      <c r="RNZ304" s="730"/>
      <c r="ROA304" s="730"/>
      <c r="ROB304" s="730"/>
      <c r="ROC304" s="730"/>
      <c r="ROD304" s="730"/>
      <c r="ROE304" s="730"/>
      <c r="ROF304" s="730"/>
      <c r="ROG304" s="730"/>
      <c r="ROH304" s="730"/>
      <c r="ROI304" s="730"/>
      <c r="ROJ304" s="730"/>
      <c r="ROK304" s="730"/>
      <c r="ROL304" s="730"/>
      <c r="ROM304" s="730"/>
      <c r="RON304" s="730"/>
      <c r="ROO304" s="730"/>
      <c r="ROP304" s="730"/>
      <c r="ROQ304" s="730"/>
      <c r="ROR304" s="730"/>
      <c r="ROS304" s="730"/>
      <c r="ROT304" s="730"/>
      <c r="ROU304" s="730"/>
      <c r="ROV304" s="730"/>
      <c r="ROW304" s="730"/>
      <c r="ROX304" s="730"/>
      <c r="ROY304" s="730"/>
      <c r="ROZ304" s="730"/>
      <c r="RPA304" s="730"/>
      <c r="RPB304" s="730"/>
      <c r="RPC304" s="730"/>
      <c r="RPD304" s="730"/>
      <c r="RPE304" s="730"/>
      <c r="RPF304" s="730"/>
      <c r="RPG304" s="730"/>
      <c r="RPH304" s="730"/>
      <c r="RPI304" s="730"/>
      <c r="RPJ304" s="730"/>
      <c r="RPK304" s="730"/>
      <c r="RPL304" s="730"/>
      <c r="RPM304" s="730"/>
      <c r="RPN304" s="730"/>
      <c r="RPO304" s="730"/>
      <c r="RPP304" s="730"/>
      <c r="RPQ304" s="730"/>
      <c r="RPR304" s="730"/>
      <c r="RPS304" s="730"/>
      <c r="RPT304" s="730"/>
      <c r="RPU304" s="730"/>
      <c r="RPV304" s="730"/>
      <c r="RPW304" s="730"/>
      <c r="RPX304" s="730"/>
      <c r="RPY304" s="730"/>
      <c r="RPZ304" s="730"/>
      <c r="RQA304" s="730"/>
      <c r="RQB304" s="730"/>
      <c r="RQC304" s="730"/>
      <c r="RQD304" s="730"/>
      <c r="RQE304" s="730"/>
      <c r="RQF304" s="730"/>
      <c r="RQG304" s="730"/>
      <c r="RQH304" s="730"/>
      <c r="RQI304" s="730"/>
      <c r="RQJ304" s="730"/>
      <c r="RQK304" s="730"/>
      <c r="RQL304" s="730"/>
      <c r="RQM304" s="730"/>
      <c r="RQN304" s="730"/>
      <c r="RQO304" s="730"/>
      <c r="RQP304" s="730"/>
      <c r="RQQ304" s="730"/>
      <c r="RQR304" s="730"/>
      <c r="RQS304" s="730"/>
      <c r="RQT304" s="730"/>
      <c r="RQU304" s="730"/>
      <c r="RQV304" s="730"/>
      <c r="RQW304" s="730"/>
      <c r="RQX304" s="730"/>
      <c r="RQY304" s="730"/>
      <c r="RQZ304" s="730"/>
      <c r="RRA304" s="730"/>
      <c r="RRB304" s="730"/>
      <c r="RRC304" s="730"/>
      <c r="RRD304" s="730"/>
      <c r="RRE304" s="730"/>
      <c r="RRF304" s="730"/>
      <c r="RRG304" s="730"/>
      <c r="RRH304" s="730"/>
      <c r="RRI304" s="730"/>
      <c r="RRJ304" s="730"/>
      <c r="RRK304" s="730"/>
      <c r="RRL304" s="730"/>
      <c r="RRM304" s="730"/>
      <c r="RRN304" s="730"/>
      <c r="RRO304" s="730"/>
      <c r="RRP304" s="730"/>
      <c r="RRQ304" s="730"/>
      <c r="RRR304" s="730"/>
      <c r="RRS304" s="730"/>
      <c r="RRT304" s="730"/>
      <c r="RRU304" s="730"/>
      <c r="RRV304" s="730"/>
      <c r="RRW304" s="730"/>
      <c r="RRX304" s="730"/>
      <c r="RRY304" s="730"/>
      <c r="RRZ304" s="730"/>
      <c r="RSA304" s="730"/>
      <c r="RSB304" s="730"/>
      <c r="RSC304" s="730"/>
      <c r="RSD304" s="730"/>
      <c r="RSE304" s="730"/>
      <c r="RSF304" s="730"/>
      <c r="RSG304" s="730"/>
      <c r="RSH304" s="730"/>
      <c r="RSI304" s="730"/>
      <c r="RSJ304" s="730"/>
      <c r="RSK304" s="730"/>
      <c r="RSL304" s="730"/>
      <c r="RSM304" s="730"/>
      <c r="RSN304" s="730"/>
      <c r="RSO304" s="730"/>
      <c r="RSP304" s="730"/>
      <c r="RSQ304" s="730"/>
      <c r="RSR304" s="730"/>
      <c r="RSS304" s="730"/>
      <c r="RST304" s="730"/>
      <c r="RSU304" s="730"/>
      <c r="RSV304" s="730"/>
      <c r="RSW304" s="730"/>
      <c r="RSX304" s="730"/>
      <c r="RSY304" s="730"/>
      <c r="RSZ304" s="730"/>
      <c r="RTA304" s="730"/>
      <c r="RTB304" s="730"/>
      <c r="RTC304" s="730"/>
      <c r="RTD304" s="730"/>
      <c r="RTE304" s="730"/>
      <c r="RTF304" s="730"/>
      <c r="RTG304" s="730"/>
      <c r="RTH304" s="730"/>
      <c r="RTI304" s="730"/>
      <c r="RTJ304" s="730"/>
      <c r="RTK304" s="730"/>
      <c r="RTL304" s="730"/>
      <c r="RTM304" s="730"/>
      <c r="RTN304" s="730"/>
      <c r="RTO304" s="730"/>
      <c r="RTP304" s="730"/>
      <c r="RTQ304" s="730"/>
      <c r="RTR304" s="730"/>
      <c r="RTS304" s="730"/>
      <c r="RTT304" s="730"/>
      <c r="RTU304" s="730"/>
      <c r="RTV304" s="730"/>
      <c r="RTW304" s="730"/>
      <c r="RTX304" s="730"/>
      <c r="RTY304" s="730"/>
      <c r="RTZ304" s="730"/>
      <c r="RUA304" s="730"/>
      <c r="RUB304" s="730"/>
      <c r="RUC304" s="730"/>
      <c r="RUD304" s="730"/>
      <c r="RUE304" s="730"/>
      <c r="RUF304" s="730"/>
      <c r="RUG304" s="730"/>
      <c r="RUH304" s="730"/>
      <c r="RUI304" s="730"/>
      <c r="RUJ304" s="730"/>
      <c r="RUK304" s="730"/>
      <c r="RUL304" s="730"/>
      <c r="RUM304" s="730"/>
      <c r="RUN304" s="730"/>
      <c r="RUO304" s="730"/>
      <c r="RUP304" s="730"/>
      <c r="RUQ304" s="730"/>
      <c r="RUR304" s="730"/>
      <c r="RUS304" s="730"/>
      <c r="RUT304" s="730"/>
      <c r="RUU304" s="730"/>
      <c r="RUV304" s="730"/>
      <c r="RUW304" s="730"/>
      <c r="RUX304" s="730"/>
      <c r="RUY304" s="730"/>
      <c r="RUZ304" s="730"/>
      <c r="RVA304" s="730"/>
      <c r="RVB304" s="730"/>
      <c r="RVC304" s="730"/>
      <c r="RVD304" s="730"/>
      <c r="RVE304" s="730"/>
      <c r="RVF304" s="730"/>
      <c r="RVG304" s="730"/>
      <c r="RVH304" s="730"/>
      <c r="RVI304" s="730"/>
      <c r="RVJ304" s="730"/>
      <c r="RVK304" s="730"/>
      <c r="RVL304" s="730"/>
      <c r="RVM304" s="730"/>
      <c r="RVN304" s="730"/>
      <c r="RVO304" s="730"/>
      <c r="RVP304" s="730"/>
      <c r="RVQ304" s="730"/>
      <c r="RVR304" s="730"/>
      <c r="RVS304" s="730"/>
      <c r="RVT304" s="730"/>
      <c r="RVU304" s="730"/>
      <c r="RVV304" s="730"/>
      <c r="RVW304" s="730"/>
      <c r="RVX304" s="730"/>
      <c r="RVY304" s="730"/>
      <c r="RVZ304" s="730"/>
      <c r="RWA304" s="730"/>
      <c r="RWB304" s="730"/>
      <c r="RWC304" s="730"/>
      <c r="RWD304" s="730"/>
      <c r="RWE304" s="730"/>
      <c r="RWF304" s="730"/>
      <c r="RWG304" s="730"/>
      <c r="RWH304" s="730"/>
      <c r="RWI304" s="730"/>
      <c r="RWJ304" s="730"/>
      <c r="RWK304" s="730"/>
      <c r="RWL304" s="730"/>
      <c r="RWM304" s="730"/>
      <c r="RWN304" s="730"/>
      <c r="RWO304" s="730"/>
      <c r="RWP304" s="730"/>
      <c r="RWQ304" s="730"/>
      <c r="RWR304" s="730"/>
      <c r="RWS304" s="730"/>
      <c r="RWT304" s="730"/>
      <c r="RWU304" s="730"/>
      <c r="RWV304" s="730"/>
      <c r="RWW304" s="730"/>
      <c r="RWX304" s="730"/>
      <c r="RWY304" s="730"/>
      <c r="RWZ304" s="730"/>
      <c r="RXA304" s="730"/>
      <c r="RXB304" s="730"/>
      <c r="RXC304" s="730"/>
      <c r="RXD304" s="730"/>
      <c r="RXE304" s="730"/>
      <c r="RXF304" s="730"/>
      <c r="RXG304" s="730"/>
      <c r="RXH304" s="730"/>
      <c r="RXI304" s="730"/>
      <c r="RXJ304" s="730"/>
      <c r="RXK304" s="730"/>
      <c r="RXL304" s="730"/>
      <c r="RXM304" s="730"/>
      <c r="RXN304" s="730"/>
      <c r="RXO304" s="730"/>
      <c r="RXP304" s="730"/>
      <c r="RXQ304" s="730"/>
      <c r="RXR304" s="730"/>
      <c r="RXS304" s="730"/>
      <c r="RXT304" s="730"/>
      <c r="RXU304" s="730"/>
      <c r="RXV304" s="730"/>
      <c r="RXW304" s="730"/>
      <c r="RXX304" s="730"/>
      <c r="RXY304" s="730"/>
      <c r="RXZ304" s="730"/>
      <c r="RYA304" s="730"/>
      <c r="RYB304" s="730"/>
      <c r="RYC304" s="730"/>
      <c r="RYD304" s="730"/>
      <c r="RYE304" s="730"/>
      <c r="RYF304" s="730"/>
      <c r="RYG304" s="730"/>
      <c r="RYH304" s="730"/>
      <c r="RYI304" s="730"/>
      <c r="RYJ304" s="730"/>
      <c r="RYK304" s="730"/>
      <c r="RYL304" s="730"/>
      <c r="RYM304" s="730"/>
      <c r="RYN304" s="730"/>
      <c r="RYO304" s="730"/>
      <c r="RYP304" s="730"/>
      <c r="RYQ304" s="730"/>
      <c r="RYR304" s="730"/>
      <c r="RYS304" s="730"/>
      <c r="RYT304" s="730"/>
      <c r="RYU304" s="730"/>
      <c r="RYV304" s="730"/>
      <c r="RYW304" s="730"/>
      <c r="RYX304" s="730"/>
      <c r="RYY304" s="730"/>
      <c r="RYZ304" s="730"/>
      <c r="RZA304" s="730"/>
      <c r="RZB304" s="730"/>
      <c r="RZC304" s="730"/>
      <c r="RZD304" s="730"/>
      <c r="RZE304" s="730"/>
      <c r="RZF304" s="730"/>
      <c r="RZG304" s="730"/>
      <c r="RZH304" s="730"/>
      <c r="RZI304" s="730"/>
      <c r="RZJ304" s="730"/>
      <c r="RZK304" s="730"/>
      <c r="RZL304" s="730"/>
      <c r="RZM304" s="730"/>
      <c r="RZN304" s="730"/>
      <c r="RZO304" s="730"/>
      <c r="RZP304" s="730"/>
      <c r="RZQ304" s="730"/>
      <c r="RZR304" s="730"/>
      <c r="RZS304" s="730"/>
      <c r="RZT304" s="730"/>
      <c r="RZU304" s="730"/>
      <c r="RZV304" s="730"/>
      <c r="RZW304" s="730"/>
      <c r="RZX304" s="730"/>
      <c r="RZY304" s="730"/>
      <c r="RZZ304" s="730"/>
      <c r="SAA304" s="730"/>
      <c r="SAB304" s="730"/>
      <c r="SAC304" s="730"/>
      <c r="SAD304" s="730"/>
      <c r="SAE304" s="730"/>
      <c r="SAF304" s="730"/>
      <c r="SAG304" s="730"/>
      <c r="SAH304" s="730"/>
      <c r="SAI304" s="730"/>
      <c r="SAJ304" s="730"/>
      <c r="SAK304" s="730"/>
      <c r="SAL304" s="730"/>
      <c r="SAM304" s="730"/>
      <c r="SAN304" s="730"/>
      <c r="SAO304" s="730"/>
      <c r="SAP304" s="730"/>
      <c r="SAQ304" s="730"/>
      <c r="SAR304" s="730"/>
      <c r="SAS304" s="730"/>
      <c r="SAT304" s="730"/>
      <c r="SAU304" s="730"/>
      <c r="SAV304" s="730"/>
      <c r="SAW304" s="730"/>
      <c r="SAX304" s="730"/>
      <c r="SAY304" s="730"/>
      <c r="SAZ304" s="730"/>
      <c r="SBA304" s="730"/>
      <c r="SBB304" s="730"/>
      <c r="SBC304" s="730"/>
      <c r="SBD304" s="730"/>
      <c r="SBE304" s="730"/>
      <c r="SBF304" s="730"/>
      <c r="SBG304" s="730"/>
      <c r="SBH304" s="730"/>
      <c r="SBI304" s="730"/>
      <c r="SBJ304" s="730"/>
      <c r="SBK304" s="730"/>
      <c r="SBL304" s="730"/>
      <c r="SBM304" s="730"/>
      <c r="SBN304" s="730"/>
      <c r="SBO304" s="730"/>
      <c r="SBP304" s="730"/>
      <c r="SBQ304" s="730"/>
      <c r="SBR304" s="730"/>
      <c r="SBS304" s="730"/>
      <c r="SBT304" s="730"/>
      <c r="SBU304" s="730"/>
      <c r="SBV304" s="730"/>
      <c r="SBW304" s="730"/>
      <c r="SBX304" s="730"/>
      <c r="SBY304" s="730"/>
      <c r="SBZ304" s="730"/>
      <c r="SCA304" s="730"/>
      <c r="SCB304" s="730"/>
      <c r="SCC304" s="730"/>
      <c r="SCD304" s="730"/>
      <c r="SCE304" s="730"/>
      <c r="SCF304" s="730"/>
      <c r="SCG304" s="730"/>
      <c r="SCH304" s="730"/>
      <c r="SCI304" s="730"/>
      <c r="SCJ304" s="730"/>
      <c r="SCK304" s="730"/>
      <c r="SCL304" s="730"/>
      <c r="SCM304" s="730"/>
      <c r="SCN304" s="730"/>
      <c r="SCO304" s="730"/>
      <c r="SCP304" s="730"/>
      <c r="SCQ304" s="730"/>
      <c r="SCR304" s="730"/>
      <c r="SCS304" s="730"/>
      <c r="SCT304" s="730"/>
      <c r="SCU304" s="730"/>
      <c r="SCV304" s="730"/>
      <c r="SCW304" s="730"/>
      <c r="SCX304" s="730"/>
      <c r="SCY304" s="730"/>
      <c r="SCZ304" s="730"/>
      <c r="SDA304" s="730"/>
      <c r="SDB304" s="730"/>
      <c r="SDC304" s="730"/>
      <c r="SDD304" s="730"/>
      <c r="SDE304" s="730"/>
      <c r="SDF304" s="730"/>
      <c r="SDG304" s="730"/>
      <c r="SDH304" s="730"/>
      <c r="SDI304" s="730"/>
      <c r="SDJ304" s="730"/>
      <c r="SDK304" s="730"/>
      <c r="SDL304" s="730"/>
      <c r="SDM304" s="730"/>
      <c r="SDN304" s="730"/>
      <c r="SDO304" s="730"/>
      <c r="SDP304" s="730"/>
      <c r="SDQ304" s="730"/>
      <c r="SDR304" s="730"/>
      <c r="SDS304" s="730"/>
      <c r="SDT304" s="730"/>
      <c r="SDU304" s="730"/>
      <c r="SDV304" s="730"/>
      <c r="SDW304" s="730"/>
      <c r="SDX304" s="730"/>
      <c r="SDY304" s="730"/>
      <c r="SDZ304" s="730"/>
      <c r="SEA304" s="730"/>
      <c r="SEB304" s="730"/>
      <c r="SEC304" s="730"/>
      <c r="SED304" s="730"/>
      <c r="SEE304" s="730"/>
      <c r="SEF304" s="730"/>
      <c r="SEG304" s="730"/>
      <c r="SEH304" s="730"/>
      <c r="SEI304" s="730"/>
      <c r="SEJ304" s="730"/>
      <c r="SEK304" s="730"/>
      <c r="SEL304" s="730"/>
      <c r="SEM304" s="730"/>
      <c r="SEN304" s="730"/>
      <c r="SEO304" s="730"/>
      <c r="SEP304" s="730"/>
      <c r="SEQ304" s="730"/>
      <c r="SER304" s="730"/>
      <c r="SES304" s="730"/>
      <c r="SET304" s="730"/>
      <c r="SEU304" s="730"/>
      <c r="SEV304" s="730"/>
      <c r="SEW304" s="730"/>
      <c r="SEX304" s="730"/>
      <c r="SEY304" s="730"/>
      <c r="SEZ304" s="730"/>
      <c r="SFA304" s="730"/>
      <c r="SFB304" s="730"/>
      <c r="SFC304" s="730"/>
      <c r="SFD304" s="730"/>
      <c r="SFE304" s="730"/>
      <c r="SFF304" s="730"/>
      <c r="SFG304" s="730"/>
      <c r="SFH304" s="730"/>
      <c r="SFI304" s="730"/>
      <c r="SFJ304" s="730"/>
      <c r="SFK304" s="730"/>
      <c r="SFL304" s="730"/>
      <c r="SFM304" s="730"/>
      <c r="SFN304" s="730"/>
      <c r="SFO304" s="730"/>
      <c r="SFP304" s="730"/>
      <c r="SFQ304" s="730"/>
      <c r="SFR304" s="730"/>
      <c r="SFS304" s="730"/>
      <c r="SFT304" s="730"/>
      <c r="SFU304" s="730"/>
      <c r="SFV304" s="730"/>
      <c r="SFW304" s="730"/>
      <c r="SFX304" s="730"/>
      <c r="SFY304" s="730"/>
      <c r="SFZ304" s="730"/>
      <c r="SGA304" s="730"/>
      <c r="SGB304" s="730"/>
      <c r="SGC304" s="730"/>
      <c r="SGD304" s="730"/>
      <c r="SGE304" s="730"/>
      <c r="SGF304" s="730"/>
      <c r="SGG304" s="730"/>
      <c r="SGH304" s="730"/>
      <c r="SGI304" s="730"/>
      <c r="SGJ304" s="730"/>
      <c r="SGK304" s="730"/>
      <c r="SGL304" s="730"/>
      <c r="SGM304" s="730"/>
      <c r="SGN304" s="730"/>
      <c r="SGO304" s="730"/>
      <c r="SGP304" s="730"/>
      <c r="SGQ304" s="730"/>
      <c r="SGR304" s="730"/>
      <c r="SGS304" s="730"/>
      <c r="SGT304" s="730"/>
      <c r="SGU304" s="730"/>
      <c r="SGV304" s="730"/>
      <c r="SGW304" s="730"/>
      <c r="SGX304" s="730"/>
      <c r="SGY304" s="730"/>
      <c r="SGZ304" s="730"/>
      <c r="SHA304" s="730"/>
      <c r="SHB304" s="730"/>
      <c r="SHC304" s="730"/>
      <c r="SHD304" s="730"/>
      <c r="SHE304" s="730"/>
      <c r="SHF304" s="730"/>
      <c r="SHG304" s="730"/>
      <c r="SHH304" s="730"/>
      <c r="SHI304" s="730"/>
      <c r="SHJ304" s="730"/>
      <c r="SHK304" s="730"/>
      <c r="SHL304" s="730"/>
      <c r="SHM304" s="730"/>
      <c r="SHN304" s="730"/>
      <c r="SHO304" s="730"/>
      <c r="SHP304" s="730"/>
      <c r="SHQ304" s="730"/>
      <c r="SHR304" s="730"/>
      <c r="SHS304" s="730"/>
      <c r="SHT304" s="730"/>
      <c r="SHU304" s="730"/>
      <c r="SHV304" s="730"/>
      <c r="SHW304" s="730"/>
      <c r="SHX304" s="730"/>
      <c r="SHY304" s="730"/>
      <c r="SHZ304" s="730"/>
      <c r="SIA304" s="730"/>
      <c r="SIB304" s="730"/>
      <c r="SIC304" s="730"/>
      <c r="SID304" s="730"/>
      <c r="SIE304" s="730"/>
      <c r="SIF304" s="730"/>
      <c r="SIG304" s="730"/>
      <c r="SIH304" s="730"/>
      <c r="SII304" s="730"/>
      <c r="SIJ304" s="730"/>
      <c r="SIK304" s="730"/>
      <c r="SIL304" s="730"/>
      <c r="SIM304" s="730"/>
      <c r="SIN304" s="730"/>
      <c r="SIO304" s="730"/>
      <c r="SIP304" s="730"/>
      <c r="SIQ304" s="730"/>
      <c r="SIR304" s="730"/>
      <c r="SIS304" s="730"/>
      <c r="SIT304" s="730"/>
      <c r="SIU304" s="730"/>
      <c r="SIV304" s="730"/>
      <c r="SIW304" s="730"/>
      <c r="SIX304" s="730"/>
      <c r="SIY304" s="730"/>
      <c r="SIZ304" s="730"/>
      <c r="SJA304" s="730"/>
      <c r="SJB304" s="730"/>
      <c r="SJC304" s="730"/>
      <c r="SJD304" s="730"/>
      <c r="SJE304" s="730"/>
      <c r="SJF304" s="730"/>
      <c r="SJG304" s="730"/>
      <c r="SJH304" s="730"/>
      <c r="SJI304" s="730"/>
      <c r="SJJ304" s="730"/>
      <c r="SJK304" s="730"/>
      <c r="SJL304" s="730"/>
      <c r="SJM304" s="730"/>
      <c r="SJN304" s="730"/>
      <c r="SJO304" s="730"/>
      <c r="SJP304" s="730"/>
      <c r="SJQ304" s="730"/>
      <c r="SJR304" s="730"/>
      <c r="SJS304" s="730"/>
      <c r="SJT304" s="730"/>
      <c r="SJU304" s="730"/>
      <c r="SJV304" s="730"/>
      <c r="SJW304" s="730"/>
      <c r="SJX304" s="730"/>
      <c r="SJY304" s="730"/>
      <c r="SJZ304" s="730"/>
      <c r="SKA304" s="730"/>
      <c r="SKB304" s="730"/>
      <c r="SKC304" s="730"/>
      <c r="SKD304" s="730"/>
      <c r="SKE304" s="730"/>
      <c r="SKF304" s="730"/>
      <c r="SKG304" s="730"/>
      <c r="SKH304" s="730"/>
      <c r="SKI304" s="730"/>
      <c r="SKJ304" s="730"/>
      <c r="SKK304" s="730"/>
      <c r="SKL304" s="730"/>
      <c r="SKM304" s="730"/>
      <c r="SKN304" s="730"/>
      <c r="SKO304" s="730"/>
      <c r="SKP304" s="730"/>
      <c r="SKQ304" s="730"/>
      <c r="SKR304" s="730"/>
      <c r="SKS304" s="730"/>
      <c r="SKT304" s="730"/>
      <c r="SKU304" s="730"/>
      <c r="SKV304" s="730"/>
      <c r="SKW304" s="730"/>
      <c r="SKX304" s="730"/>
      <c r="SKY304" s="730"/>
      <c r="SKZ304" s="730"/>
      <c r="SLA304" s="730"/>
      <c r="SLB304" s="730"/>
      <c r="SLC304" s="730"/>
      <c r="SLD304" s="730"/>
      <c r="SLE304" s="730"/>
      <c r="SLF304" s="730"/>
      <c r="SLG304" s="730"/>
      <c r="SLH304" s="730"/>
      <c r="SLI304" s="730"/>
      <c r="SLJ304" s="730"/>
      <c r="SLK304" s="730"/>
      <c r="SLL304" s="730"/>
      <c r="SLM304" s="730"/>
      <c r="SLN304" s="730"/>
      <c r="SLO304" s="730"/>
      <c r="SLP304" s="730"/>
      <c r="SLQ304" s="730"/>
      <c r="SLR304" s="730"/>
      <c r="SLS304" s="730"/>
      <c r="SLT304" s="730"/>
      <c r="SLU304" s="730"/>
      <c r="SLV304" s="730"/>
      <c r="SLW304" s="730"/>
      <c r="SLX304" s="730"/>
      <c r="SLY304" s="730"/>
      <c r="SLZ304" s="730"/>
      <c r="SMA304" s="730"/>
      <c r="SMB304" s="730"/>
      <c r="SMC304" s="730"/>
      <c r="SMD304" s="730"/>
      <c r="SME304" s="730"/>
      <c r="SMF304" s="730"/>
      <c r="SMG304" s="730"/>
      <c r="SMH304" s="730"/>
      <c r="SMI304" s="730"/>
      <c r="SMJ304" s="730"/>
      <c r="SMK304" s="730"/>
      <c r="SML304" s="730"/>
      <c r="SMM304" s="730"/>
      <c r="SMN304" s="730"/>
      <c r="SMO304" s="730"/>
      <c r="SMP304" s="730"/>
      <c r="SMQ304" s="730"/>
      <c r="SMR304" s="730"/>
      <c r="SMS304" s="730"/>
      <c r="SMT304" s="730"/>
      <c r="SMU304" s="730"/>
      <c r="SMV304" s="730"/>
      <c r="SMW304" s="730"/>
      <c r="SMX304" s="730"/>
      <c r="SMY304" s="730"/>
      <c r="SMZ304" s="730"/>
      <c r="SNA304" s="730"/>
      <c r="SNB304" s="730"/>
      <c r="SNC304" s="730"/>
      <c r="SND304" s="730"/>
      <c r="SNE304" s="730"/>
      <c r="SNF304" s="730"/>
      <c r="SNG304" s="730"/>
      <c r="SNH304" s="730"/>
      <c r="SNI304" s="730"/>
      <c r="SNJ304" s="730"/>
      <c r="SNK304" s="730"/>
      <c r="SNL304" s="730"/>
      <c r="SNM304" s="730"/>
      <c r="SNN304" s="730"/>
      <c r="SNO304" s="730"/>
      <c r="SNP304" s="730"/>
      <c r="SNQ304" s="730"/>
      <c r="SNR304" s="730"/>
      <c r="SNS304" s="730"/>
      <c r="SNT304" s="730"/>
      <c r="SNU304" s="730"/>
      <c r="SNV304" s="730"/>
      <c r="SNW304" s="730"/>
      <c r="SNX304" s="730"/>
      <c r="SNY304" s="730"/>
      <c r="SNZ304" s="730"/>
      <c r="SOA304" s="730"/>
      <c r="SOB304" s="730"/>
      <c r="SOC304" s="730"/>
      <c r="SOD304" s="730"/>
      <c r="SOE304" s="730"/>
      <c r="SOF304" s="730"/>
      <c r="SOG304" s="730"/>
      <c r="SOH304" s="730"/>
      <c r="SOI304" s="730"/>
      <c r="SOJ304" s="730"/>
      <c r="SOK304" s="730"/>
      <c r="SOL304" s="730"/>
      <c r="SOM304" s="730"/>
      <c r="SON304" s="730"/>
      <c r="SOO304" s="730"/>
      <c r="SOP304" s="730"/>
      <c r="SOQ304" s="730"/>
      <c r="SOR304" s="730"/>
      <c r="SOS304" s="730"/>
      <c r="SOT304" s="730"/>
      <c r="SOU304" s="730"/>
      <c r="SOV304" s="730"/>
      <c r="SOW304" s="730"/>
      <c r="SOX304" s="730"/>
      <c r="SOY304" s="730"/>
      <c r="SOZ304" s="730"/>
      <c r="SPA304" s="730"/>
      <c r="SPB304" s="730"/>
      <c r="SPC304" s="730"/>
      <c r="SPD304" s="730"/>
      <c r="SPE304" s="730"/>
      <c r="SPF304" s="730"/>
      <c r="SPG304" s="730"/>
      <c r="SPH304" s="730"/>
      <c r="SPI304" s="730"/>
      <c r="SPJ304" s="730"/>
      <c r="SPK304" s="730"/>
      <c r="SPL304" s="730"/>
      <c r="SPM304" s="730"/>
      <c r="SPN304" s="730"/>
      <c r="SPO304" s="730"/>
      <c r="SPP304" s="730"/>
      <c r="SPQ304" s="730"/>
      <c r="SPR304" s="730"/>
      <c r="SPS304" s="730"/>
      <c r="SPT304" s="730"/>
      <c r="SPU304" s="730"/>
      <c r="SPV304" s="730"/>
      <c r="SPW304" s="730"/>
      <c r="SPX304" s="730"/>
      <c r="SPY304" s="730"/>
      <c r="SPZ304" s="730"/>
      <c r="SQA304" s="730"/>
      <c r="SQB304" s="730"/>
      <c r="SQC304" s="730"/>
      <c r="SQD304" s="730"/>
      <c r="SQE304" s="730"/>
      <c r="SQF304" s="730"/>
      <c r="SQG304" s="730"/>
      <c r="SQH304" s="730"/>
      <c r="SQI304" s="730"/>
      <c r="SQJ304" s="730"/>
      <c r="SQK304" s="730"/>
      <c r="SQL304" s="730"/>
      <c r="SQM304" s="730"/>
      <c r="SQN304" s="730"/>
      <c r="SQO304" s="730"/>
      <c r="SQP304" s="730"/>
      <c r="SQQ304" s="730"/>
      <c r="SQR304" s="730"/>
      <c r="SQS304" s="730"/>
      <c r="SQT304" s="730"/>
      <c r="SQU304" s="730"/>
      <c r="SQV304" s="730"/>
      <c r="SQW304" s="730"/>
      <c r="SQX304" s="730"/>
      <c r="SQY304" s="730"/>
      <c r="SQZ304" s="730"/>
      <c r="SRA304" s="730"/>
      <c r="SRB304" s="730"/>
      <c r="SRC304" s="730"/>
      <c r="SRD304" s="730"/>
      <c r="SRE304" s="730"/>
      <c r="SRF304" s="730"/>
      <c r="SRG304" s="730"/>
      <c r="SRH304" s="730"/>
      <c r="SRI304" s="730"/>
      <c r="SRJ304" s="730"/>
      <c r="SRK304" s="730"/>
      <c r="SRL304" s="730"/>
      <c r="SRM304" s="730"/>
      <c r="SRN304" s="730"/>
      <c r="SRO304" s="730"/>
      <c r="SRP304" s="730"/>
      <c r="SRQ304" s="730"/>
      <c r="SRR304" s="730"/>
      <c r="SRS304" s="730"/>
      <c r="SRT304" s="730"/>
      <c r="SRU304" s="730"/>
      <c r="SRV304" s="730"/>
      <c r="SRW304" s="730"/>
      <c r="SRX304" s="730"/>
      <c r="SRY304" s="730"/>
      <c r="SRZ304" s="730"/>
      <c r="SSA304" s="730"/>
      <c r="SSB304" s="730"/>
      <c r="SSC304" s="730"/>
      <c r="SSD304" s="730"/>
      <c r="SSE304" s="730"/>
      <c r="SSF304" s="730"/>
      <c r="SSG304" s="730"/>
      <c r="SSH304" s="730"/>
      <c r="SSI304" s="730"/>
      <c r="SSJ304" s="730"/>
      <c r="SSK304" s="730"/>
      <c r="SSL304" s="730"/>
      <c r="SSM304" s="730"/>
      <c r="SSN304" s="730"/>
      <c r="SSO304" s="730"/>
      <c r="SSP304" s="730"/>
      <c r="SSQ304" s="730"/>
      <c r="SSR304" s="730"/>
      <c r="SSS304" s="730"/>
      <c r="SST304" s="730"/>
      <c r="SSU304" s="730"/>
      <c r="SSV304" s="730"/>
      <c r="SSW304" s="730"/>
      <c r="SSX304" s="730"/>
      <c r="SSY304" s="730"/>
      <c r="SSZ304" s="730"/>
      <c r="STA304" s="730"/>
      <c r="STB304" s="730"/>
      <c r="STC304" s="730"/>
      <c r="STD304" s="730"/>
      <c r="STE304" s="730"/>
      <c r="STF304" s="730"/>
      <c r="STG304" s="730"/>
      <c r="STH304" s="730"/>
      <c r="STI304" s="730"/>
      <c r="STJ304" s="730"/>
      <c r="STK304" s="730"/>
      <c r="STL304" s="730"/>
      <c r="STM304" s="730"/>
      <c r="STN304" s="730"/>
      <c r="STO304" s="730"/>
      <c r="STP304" s="730"/>
      <c r="STQ304" s="730"/>
      <c r="STR304" s="730"/>
      <c r="STS304" s="730"/>
      <c r="STT304" s="730"/>
      <c r="STU304" s="730"/>
      <c r="STV304" s="730"/>
      <c r="STW304" s="730"/>
      <c r="STX304" s="730"/>
      <c r="STY304" s="730"/>
      <c r="STZ304" s="730"/>
      <c r="SUA304" s="730"/>
      <c r="SUB304" s="730"/>
      <c r="SUC304" s="730"/>
      <c r="SUD304" s="730"/>
      <c r="SUE304" s="730"/>
      <c r="SUF304" s="730"/>
      <c r="SUG304" s="730"/>
      <c r="SUH304" s="730"/>
      <c r="SUI304" s="730"/>
      <c r="SUJ304" s="730"/>
      <c r="SUK304" s="730"/>
      <c r="SUL304" s="730"/>
      <c r="SUM304" s="730"/>
      <c r="SUN304" s="730"/>
      <c r="SUO304" s="730"/>
      <c r="SUP304" s="730"/>
      <c r="SUQ304" s="730"/>
      <c r="SUR304" s="730"/>
      <c r="SUS304" s="730"/>
      <c r="SUT304" s="730"/>
      <c r="SUU304" s="730"/>
      <c r="SUV304" s="730"/>
      <c r="SUW304" s="730"/>
      <c r="SUX304" s="730"/>
      <c r="SUY304" s="730"/>
      <c r="SUZ304" s="730"/>
      <c r="SVA304" s="730"/>
      <c r="SVB304" s="730"/>
      <c r="SVC304" s="730"/>
      <c r="SVD304" s="730"/>
      <c r="SVE304" s="730"/>
      <c r="SVF304" s="730"/>
      <c r="SVG304" s="730"/>
      <c r="SVH304" s="730"/>
      <c r="SVI304" s="730"/>
      <c r="SVJ304" s="730"/>
      <c r="SVK304" s="730"/>
      <c r="SVL304" s="730"/>
      <c r="SVM304" s="730"/>
      <c r="SVN304" s="730"/>
      <c r="SVO304" s="730"/>
      <c r="SVP304" s="730"/>
      <c r="SVQ304" s="730"/>
      <c r="SVR304" s="730"/>
      <c r="SVS304" s="730"/>
      <c r="SVT304" s="730"/>
      <c r="SVU304" s="730"/>
      <c r="SVV304" s="730"/>
      <c r="SVW304" s="730"/>
      <c r="SVX304" s="730"/>
      <c r="SVY304" s="730"/>
      <c r="SVZ304" s="730"/>
      <c r="SWA304" s="730"/>
      <c r="SWB304" s="730"/>
      <c r="SWC304" s="730"/>
      <c r="SWD304" s="730"/>
      <c r="SWE304" s="730"/>
      <c r="SWF304" s="730"/>
      <c r="SWG304" s="730"/>
      <c r="SWH304" s="730"/>
      <c r="SWI304" s="730"/>
      <c r="SWJ304" s="730"/>
      <c r="SWK304" s="730"/>
      <c r="SWL304" s="730"/>
      <c r="SWM304" s="730"/>
      <c r="SWN304" s="730"/>
      <c r="SWO304" s="730"/>
      <c r="SWP304" s="730"/>
      <c r="SWQ304" s="730"/>
      <c r="SWR304" s="730"/>
      <c r="SWS304" s="730"/>
      <c r="SWT304" s="730"/>
      <c r="SWU304" s="730"/>
      <c r="SWV304" s="730"/>
      <c r="SWW304" s="730"/>
      <c r="SWX304" s="730"/>
      <c r="SWY304" s="730"/>
      <c r="SWZ304" s="730"/>
      <c r="SXA304" s="730"/>
      <c r="SXB304" s="730"/>
      <c r="SXC304" s="730"/>
      <c r="SXD304" s="730"/>
      <c r="SXE304" s="730"/>
      <c r="SXF304" s="730"/>
      <c r="SXG304" s="730"/>
      <c r="SXH304" s="730"/>
      <c r="SXI304" s="730"/>
      <c r="SXJ304" s="730"/>
      <c r="SXK304" s="730"/>
      <c r="SXL304" s="730"/>
      <c r="SXM304" s="730"/>
      <c r="SXN304" s="730"/>
      <c r="SXO304" s="730"/>
      <c r="SXP304" s="730"/>
      <c r="SXQ304" s="730"/>
      <c r="SXR304" s="730"/>
      <c r="SXS304" s="730"/>
      <c r="SXT304" s="730"/>
      <c r="SXU304" s="730"/>
      <c r="SXV304" s="730"/>
      <c r="SXW304" s="730"/>
      <c r="SXX304" s="730"/>
      <c r="SXY304" s="730"/>
      <c r="SXZ304" s="730"/>
      <c r="SYA304" s="730"/>
      <c r="SYB304" s="730"/>
      <c r="SYC304" s="730"/>
      <c r="SYD304" s="730"/>
      <c r="SYE304" s="730"/>
      <c r="SYF304" s="730"/>
      <c r="SYG304" s="730"/>
      <c r="SYH304" s="730"/>
      <c r="SYI304" s="730"/>
      <c r="SYJ304" s="730"/>
      <c r="SYK304" s="730"/>
      <c r="SYL304" s="730"/>
      <c r="SYM304" s="730"/>
      <c r="SYN304" s="730"/>
      <c r="SYO304" s="730"/>
      <c r="SYP304" s="730"/>
      <c r="SYQ304" s="730"/>
      <c r="SYR304" s="730"/>
      <c r="SYS304" s="730"/>
      <c r="SYT304" s="730"/>
      <c r="SYU304" s="730"/>
      <c r="SYV304" s="730"/>
      <c r="SYW304" s="730"/>
      <c r="SYX304" s="730"/>
      <c r="SYY304" s="730"/>
      <c r="SYZ304" s="730"/>
      <c r="SZA304" s="730"/>
      <c r="SZB304" s="730"/>
      <c r="SZC304" s="730"/>
      <c r="SZD304" s="730"/>
      <c r="SZE304" s="730"/>
      <c r="SZF304" s="730"/>
      <c r="SZG304" s="730"/>
      <c r="SZH304" s="730"/>
      <c r="SZI304" s="730"/>
      <c r="SZJ304" s="730"/>
      <c r="SZK304" s="730"/>
      <c r="SZL304" s="730"/>
      <c r="SZM304" s="730"/>
      <c r="SZN304" s="730"/>
      <c r="SZO304" s="730"/>
      <c r="SZP304" s="730"/>
      <c r="SZQ304" s="730"/>
      <c r="SZR304" s="730"/>
      <c r="SZS304" s="730"/>
      <c r="SZT304" s="730"/>
      <c r="SZU304" s="730"/>
      <c r="SZV304" s="730"/>
      <c r="SZW304" s="730"/>
      <c r="SZX304" s="730"/>
      <c r="SZY304" s="730"/>
      <c r="SZZ304" s="730"/>
      <c r="TAA304" s="730"/>
      <c r="TAB304" s="730"/>
      <c r="TAC304" s="730"/>
      <c r="TAD304" s="730"/>
      <c r="TAE304" s="730"/>
      <c r="TAF304" s="730"/>
      <c r="TAG304" s="730"/>
      <c r="TAH304" s="730"/>
      <c r="TAI304" s="730"/>
      <c r="TAJ304" s="730"/>
      <c r="TAK304" s="730"/>
      <c r="TAL304" s="730"/>
      <c r="TAM304" s="730"/>
      <c r="TAN304" s="730"/>
      <c r="TAO304" s="730"/>
      <c r="TAP304" s="730"/>
      <c r="TAQ304" s="730"/>
      <c r="TAR304" s="730"/>
      <c r="TAS304" s="730"/>
      <c r="TAT304" s="730"/>
      <c r="TAU304" s="730"/>
      <c r="TAV304" s="730"/>
      <c r="TAW304" s="730"/>
      <c r="TAX304" s="730"/>
      <c r="TAY304" s="730"/>
      <c r="TAZ304" s="730"/>
      <c r="TBA304" s="730"/>
      <c r="TBB304" s="730"/>
      <c r="TBC304" s="730"/>
      <c r="TBD304" s="730"/>
      <c r="TBE304" s="730"/>
      <c r="TBF304" s="730"/>
      <c r="TBG304" s="730"/>
      <c r="TBH304" s="730"/>
      <c r="TBI304" s="730"/>
      <c r="TBJ304" s="730"/>
      <c r="TBK304" s="730"/>
      <c r="TBL304" s="730"/>
      <c r="TBM304" s="730"/>
      <c r="TBN304" s="730"/>
      <c r="TBO304" s="730"/>
      <c r="TBP304" s="730"/>
      <c r="TBQ304" s="730"/>
      <c r="TBR304" s="730"/>
      <c r="TBS304" s="730"/>
      <c r="TBT304" s="730"/>
      <c r="TBU304" s="730"/>
      <c r="TBV304" s="730"/>
      <c r="TBW304" s="730"/>
      <c r="TBX304" s="730"/>
      <c r="TBY304" s="730"/>
      <c r="TBZ304" s="730"/>
      <c r="TCA304" s="730"/>
      <c r="TCB304" s="730"/>
      <c r="TCC304" s="730"/>
      <c r="TCD304" s="730"/>
      <c r="TCE304" s="730"/>
      <c r="TCF304" s="730"/>
      <c r="TCG304" s="730"/>
      <c r="TCH304" s="730"/>
      <c r="TCI304" s="730"/>
      <c r="TCJ304" s="730"/>
      <c r="TCK304" s="730"/>
      <c r="TCL304" s="730"/>
      <c r="TCM304" s="730"/>
      <c r="TCN304" s="730"/>
      <c r="TCO304" s="730"/>
      <c r="TCP304" s="730"/>
      <c r="TCQ304" s="730"/>
      <c r="TCR304" s="730"/>
      <c r="TCS304" s="730"/>
      <c r="TCT304" s="730"/>
      <c r="TCU304" s="730"/>
      <c r="TCV304" s="730"/>
      <c r="TCW304" s="730"/>
      <c r="TCX304" s="730"/>
      <c r="TCY304" s="730"/>
      <c r="TCZ304" s="730"/>
      <c r="TDA304" s="730"/>
      <c r="TDB304" s="730"/>
      <c r="TDC304" s="730"/>
      <c r="TDD304" s="730"/>
      <c r="TDE304" s="730"/>
      <c r="TDF304" s="730"/>
      <c r="TDG304" s="730"/>
      <c r="TDH304" s="730"/>
      <c r="TDI304" s="730"/>
      <c r="TDJ304" s="730"/>
      <c r="TDK304" s="730"/>
      <c r="TDL304" s="730"/>
      <c r="TDM304" s="730"/>
      <c r="TDN304" s="730"/>
      <c r="TDO304" s="730"/>
      <c r="TDP304" s="730"/>
      <c r="TDQ304" s="730"/>
      <c r="TDR304" s="730"/>
      <c r="TDS304" s="730"/>
      <c r="TDT304" s="730"/>
      <c r="TDU304" s="730"/>
      <c r="TDV304" s="730"/>
      <c r="TDW304" s="730"/>
      <c r="TDX304" s="730"/>
      <c r="TDY304" s="730"/>
      <c r="TDZ304" s="730"/>
      <c r="TEA304" s="730"/>
      <c r="TEB304" s="730"/>
      <c r="TEC304" s="730"/>
      <c r="TED304" s="730"/>
      <c r="TEE304" s="730"/>
      <c r="TEF304" s="730"/>
      <c r="TEG304" s="730"/>
      <c r="TEH304" s="730"/>
      <c r="TEI304" s="730"/>
      <c r="TEJ304" s="730"/>
      <c r="TEK304" s="730"/>
      <c r="TEL304" s="730"/>
      <c r="TEM304" s="730"/>
      <c r="TEN304" s="730"/>
      <c r="TEO304" s="730"/>
      <c r="TEP304" s="730"/>
      <c r="TEQ304" s="730"/>
      <c r="TER304" s="730"/>
      <c r="TES304" s="730"/>
      <c r="TET304" s="730"/>
      <c r="TEU304" s="730"/>
      <c r="TEV304" s="730"/>
      <c r="TEW304" s="730"/>
      <c r="TEX304" s="730"/>
      <c r="TEY304" s="730"/>
      <c r="TEZ304" s="730"/>
      <c r="TFA304" s="730"/>
      <c r="TFB304" s="730"/>
      <c r="TFC304" s="730"/>
      <c r="TFD304" s="730"/>
      <c r="TFE304" s="730"/>
      <c r="TFF304" s="730"/>
      <c r="TFG304" s="730"/>
      <c r="TFH304" s="730"/>
      <c r="TFI304" s="730"/>
      <c r="TFJ304" s="730"/>
      <c r="TFK304" s="730"/>
      <c r="TFL304" s="730"/>
      <c r="TFM304" s="730"/>
      <c r="TFN304" s="730"/>
      <c r="TFO304" s="730"/>
      <c r="TFP304" s="730"/>
      <c r="TFQ304" s="730"/>
      <c r="TFR304" s="730"/>
      <c r="TFS304" s="730"/>
      <c r="TFT304" s="730"/>
      <c r="TFU304" s="730"/>
      <c r="TFV304" s="730"/>
      <c r="TFW304" s="730"/>
      <c r="TFX304" s="730"/>
      <c r="TFY304" s="730"/>
      <c r="TFZ304" s="730"/>
      <c r="TGA304" s="730"/>
      <c r="TGB304" s="730"/>
      <c r="TGC304" s="730"/>
      <c r="TGD304" s="730"/>
      <c r="TGE304" s="730"/>
      <c r="TGF304" s="730"/>
      <c r="TGG304" s="730"/>
      <c r="TGH304" s="730"/>
      <c r="TGI304" s="730"/>
      <c r="TGJ304" s="730"/>
      <c r="TGK304" s="730"/>
      <c r="TGL304" s="730"/>
      <c r="TGM304" s="730"/>
      <c r="TGN304" s="730"/>
      <c r="TGO304" s="730"/>
      <c r="TGP304" s="730"/>
      <c r="TGQ304" s="730"/>
      <c r="TGR304" s="730"/>
      <c r="TGS304" s="730"/>
      <c r="TGT304" s="730"/>
      <c r="TGU304" s="730"/>
      <c r="TGV304" s="730"/>
      <c r="TGW304" s="730"/>
      <c r="TGX304" s="730"/>
      <c r="TGY304" s="730"/>
      <c r="TGZ304" s="730"/>
      <c r="THA304" s="730"/>
      <c r="THB304" s="730"/>
      <c r="THC304" s="730"/>
      <c r="THD304" s="730"/>
      <c r="THE304" s="730"/>
      <c r="THF304" s="730"/>
      <c r="THG304" s="730"/>
      <c r="THH304" s="730"/>
      <c r="THI304" s="730"/>
      <c r="THJ304" s="730"/>
      <c r="THK304" s="730"/>
      <c r="THL304" s="730"/>
      <c r="THM304" s="730"/>
      <c r="THN304" s="730"/>
      <c r="THO304" s="730"/>
      <c r="THP304" s="730"/>
      <c r="THQ304" s="730"/>
      <c r="THR304" s="730"/>
      <c r="THS304" s="730"/>
      <c r="THT304" s="730"/>
      <c r="THU304" s="730"/>
      <c r="THV304" s="730"/>
      <c r="THW304" s="730"/>
      <c r="THX304" s="730"/>
      <c r="THY304" s="730"/>
      <c r="THZ304" s="730"/>
      <c r="TIA304" s="730"/>
      <c r="TIB304" s="730"/>
      <c r="TIC304" s="730"/>
      <c r="TID304" s="730"/>
      <c r="TIE304" s="730"/>
      <c r="TIF304" s="730"/>
      <c r="TIG304" s="730"/>
      <c r="TIH304" s="730"/>
      <c r="TII304" s="730"/>
      <c r="TIJ304" s="730"/>
      <c r="TIK304" s="730"/>
      <c r="TIL304" s="730"/>
      <c r="TIM304" s="730"/>
      <c r="TIN304" s="730"/>
      <c r="TIO304" s="730"/>
      <c r="TIP304" s="730"/>
      <c r="TIQ304" s="730"/>
      <c r="TIR304" s="730"/>
      <c r="TIS304" s="730"/>
      <c r="TIT304" s="730"/>
      <c r="TIU304" s="730"/>
      <c r="TIV304" s="730"/>
      <c r="TIW304" s="730"/>
      <c r="TIX304" s="730"/>
      <c r="TIY304" s="730"/>
      <c r="TIZ304" s="730"/>
      <c r="TJA304" s="730"/>
      <c r="TJB304" s="730"/>
      <c r="TJC304" s="730"/>
      <c r="TJD304" s="730"/>
      <c r="TJE304" s="730"/>
      <c r="TJF304" s="730"/>
      <c r="TJG304" s="730"/>
      <c r="TJH304" s="730"/>
      <c r="TJI304" s="730"/>
      <c r="TJJ304" s="730"/>
      <c r="TJK304" s="730"/>
      <c r="TJL304" s="730"/>
      <c r="TJM304" s="730"/>
      <c r="TJN304" s="730"/>
      <c r="TJO304" s="730"/>
      <c r="TJP304" s="730"/>
      <c r="TJQ304" s="730"/>
      <c r="TJR304" s="730"/>
      <c r="TJS304" s="730"/>
      <c r="TJT304" s="730"/>
      <c r="TJU304" s="730"/>
      <c r="TJV304" s="730"/>
      <c r="TJW304" s="730"/>
      <c r="TJX304" s="730"/>
      <c r="TJY304" s="730"/>
      <c r="TJZ304" s="730"/>
      <c r="TKA304" s="730"/>
      <c r="TKB304" s="730"/>
      <c r="TKC304" s="730"/>
      <c r="TKD304" s="730"/>
      <c r="TKE304" s="730"/>
      <c r="TKF304" s="730"/>
      <c r="TKG304" s="730"/>
      <c r="TKH304" s="730"/>
      <c r="TKI304" s="730"/>
      <c r="TKJ304" s="730"/>
      <c r="TKK304" s="730"/>
      <c r="TKL304" s="730"/>
      <c r="TKM304" s="730"/>
      <c r="TKN304" s="730"/>
      <c r="TKO304" s="730"/>
      <c r="TKP304" s="730"/>
      <c r="TKQ304" s="730"/>
      <c r="TKR304" s="730"/>
      <c r="TKS304" s="730"/>
      <c r="TKT304" s="730"/>
      <c r="TKU304" s="730"/>
      <c r="TKV304" s="730"/>
      <c r="TKW304" s="730"/>
      <c r="TKX304" s="730"/>
      <c r="TKY304" s="730"/>
      <c r="TKZ304" s="730"/>
      <c r="TLA304" s="730"/>
      <c r="TLB304" s="730"/>
      <c r="TLC304" s="730"/>
      <c r="TLD304" s="730"/>
      <c r="TLE304" s="730"/>
      <c r="TLF304" s="730"/>
      <c r="TLG304" s="730"/>
      <c r="TLH304" s="730"/>
      <c r="TLI304" s="730"/>
      <c r="TLJ304" s="730"/>
      <c r="TLK304" s="730"/>
      <c r="TLL304" s="730"/>
      <c r="TLM304" s="730"/>
      <c r="TLN304" s="730"/>
      <c r="TLO304" s="730"/>
      <c r="TLP304" s="730"/>
      <c r="TLQ304" s="730"/>
      <c r="TLR304" s="730"/>
      <c r="TLS304" s="730"/>
      <c r="TLT304" s="730"/>
      <c r="TLU304" s="730"/>
      <c r="TLV304" s="730"/>
      <c r="TLW304" s="730"/>
      <c r="TLX304" s="730"/>
      <c r="TLY304" s="730"/>
      <c r="TLZ304" s="730"/>
      <c r="TMA304" s="730"/>
      <c r="TMB304" s="730"/>
      <c r="TMC304" s="730"/>
      <c r="TMD304" s="730"/>
      <c r="TME304" s="730"/>
      <c r="TMF304" s="730"/>
      <c r="TMG304" s="730"/>
      <c r="TMH304" s="730"/>
      <c r="TMI304" s="730"/>
      <c r="TMJ304" s="730"/>
      <c r="TMK304" s="730"/>
      <c r="TML304" s="730"/>
      <c r="TMM304" s="730"/>
      <c r="TMN304" s="730"/>
      <c r="TMO304" s="730"/>
      <c r="TMP304" s="730"/>
      <c r="TMQ304" s="730"/>
      <c r="TMR304" s="730"/>
      <c r="TMS304" s="730"/>
      <c r="TMT304" s="730"/>
      <c r="TMU304" s="730"/>
      <c r="TMV304" s="730"/>
      <c r="TMW304" s="730"/>
      <c r="TMX304" s="730"/>
      <c r="TMY304" s="730"/>
      <c r="TMZ304" s="730"/>
      <c r="TNA304" s="730"/>
      <c r="TNB304" s="730"/>
      <c r="TNC304" s="730"/>
      <c r="TND304" s="730"/>
      <c r="TNE304" s="730"/>
      <c r="TNF304" s="730"/>
      <c r="TNG304" s="730"/>
      <c r="TNH304" s="730"/>
      <c r="TNI304" s="730"/>
      <c r="TNJ304" s="730"/>
      <c r="TNK304" s="730"/>
      <c r="TNL304" s="730"/>
      <c r="TNM304" s="730"/>
      <c r="TNN304" s="730"/>
      <c r="TNO304" s="730"/>
      <c r="TNP304" s="730"/>
      <c r="TNQ304" s="730"/>
      <c r="TNR304" s="730"/>
      <c r="TNS304" s="730"/>
      <c r="TNT304" s="730"/>
      <c r="TNU304" s="730"/>
      <c r="TNV304" s="730"/>
      <c r="TNW304" s="730"/>
      <c r="TNX304" s="730"/>
      <c r="TNY304" s="730"/>
      <c r="TNZ304" s="730"/>
      <c r="TOA304" s="730"/>
      <c r="TOB304" s="730"/>
      <c r="TOC304" s="730"/>
      <c r="TOD304" s="730"/>
      <c r="TOE304" s="730"/>
      <c r="TOF304" s="730"/>
      <c r="TOG304" s="730"/>
      <c r="TOH304" s="730"/>
      <c r="TOI304" s="730"/>
      <c r="TOJ304" s="730"/>
      <c r="TOK304" s="730"/>
      <c r="TOL304" s="730"/>
      <c r="TOM304" s="730"/>
      <c r="TON304" s="730"/>
      <c r="TOO304" s="730"/>
      <c r="TOP304" s="730"/>
      <c r="TOQ304" s="730"/>
      <c r="TOR304" s="730"/>
      <c r="TOS304" s="730"/>
      <c r="TOT304" s="730"/>
      <c r="TOU304" s="730"/>
      <c r="TOV304" s="730"/>
      <c r="TOW304" s="730"/>
      <c r="TOX304" s="730"/>
      <c r="TOY304" s="730"/>
      <c r="TOZ304" s="730"/>
      <c r="TPA304" s="730"/>
      <c r="TPB304" s="730"/>
      <c r="TPC304" s="730"/>
      <c r="TPD304" s="730"/>
      <c r="TPE304" s="730"/>
      <c r="TPF304" s="730"/>
      <c r="TPG304" s="730"/>
      <c r="TPH304" s="730"/>
      <c r="TPI304" s="730"/>
      <c r="TPJ304" s="730"/>
      <c r="TPK304" s="730"/>
      <c r="TPL304" s="730"/>
      <c r="TPM304" s="730"/>
      <c r="TPN304" s="730"/>
      <c r="TPO304" s="730"/>
      <c r="TPP304" s="730"/>
      <c r="TPQ304" s="730"/>
      <c r="TPR304" s="730"/>
      <c r="TPS304" s="730"/>
      <c r="TPT304" s="730"/>
      <c r="TPU304" s="730"/>
      <c r="TPV304" s="730"/>
      <c r="TPW304" s="730"/>
      <c r="TPX304" s="730"/>
      <c r="TPY304" s="730"/>
      <c r="TPZ304" s="730"/>
      <c r="TQA304" s="730"/>
      <c r="TQB304" s="730"/>
      <c r="TQC304" s="730"/>
      <c r="TQD304" s="730"/>
      <c r="TQE304" s="730"/>
      <c r="TQF304" s="730"/>
      <c r="TQG304" s="730"/>
      <c r="TQH304" s="730"/>
      <c r="TQI304" s="730"/>
      <c r="TQJ304" s="730"/>
      <c r="TQK304" s="730"/>
      <c r="TQL304" s="730"/>
      <c r="TQM304" s="730"/>
      <c r="TQN304" s="730"/>
      <c r="TQO304" s="730"/>
      <c r="TQP304" s="730"/>
      <c r="TQQ304" s="730"/>
      <c r="TQR304" s="730"/>
      <c r="TQS304" s="730"/>
      <c r="TQT304" s="730"/>
      <c r="TQU304" s="730"/>
      <c r="TQV304" s="730"/>
      <c r="TQW304" s="730"/>
      <c r="TQX304" s="730"/>
      <c r="TQY304" s="730"/>
      <c r="TQZ304" s="730"/>
      <c r="TRA304" s="730"/>
      <c r="TRB304" s="730"/>
      <c r="TRC304" s="730"/>
      <c r="TRD304" s="730"/>
      <c r="TRE304" s="730"/>
      <c r="TRF304" s="730"/>
      <c r="TRG304" s="730"/>
      <c r="TRH304" s="730"/>
      <c r="TRI304" s="730"/>
      <c r="TRJ304" s="730"/>
      <c r="TRK304" s="730"/>
      <c r="TRL304" s="730"/>
      <c r="TRM304" s="730"/>
      <c r="TRN304" s="730"/>
      <c r="TRO304" s="730"/>
      <c r="TRP304" s="730"/>
      <c r="TRQ304" s="730"/>
      <c r="TRR304" s="730"/>
      <c r="TRS304" s="730"/>
      <c r="TRT304" s="730"/>
      <c r="TRU304" s="730"/>
      <c r="TRV304" s="730"/>
      <c r="TRW304" s="730"/>
      <c r="TRX304" s="730"/>
      <c r="TRY304" s="730"/>
      <c r="TRZ304" s="730"/>
      <c r="TSA304" s="730"/>
      <c r="TSB304" s="730"/>
      <c r="TSC304" s="730"/>
      <c r="TSD304" s="730"/>
      <c r="TSE304" s="730"/>
      <c r="TSF304" s="730"/>
      <c r="TSG304" s="730"/>
      <c r="TSH304" s="730"/>
      <c r="TSI304" s="730"/>
      <c r="TSJ304" s="730"/>
      <c r="TSK304" s="730"/>
      <c r="TSL304" s="730"/>
      <c r="TSM304" s="730"/>
      <c r="TSN304" s="730"/>
      <c r="TSO304" s="730"/>
      <c r="TSP304" s="730"/>
      <c r="TSQ304" s="730"/>
      <c r="TSR304" s="730"/>
      <c r="TSS304" s="730"/>
      <c r="TST304" s="730"/>
      <c r="TSU304" s="730"/>
      <c r="TSV304" s="730"/>
      <c r="TSW304" s="730"/>
      <c r="TSX304" s="730"/>
      <c r="TSY304" s="730"/>
      <c r="TSZ304" s="730"/>
      <c r="TTA304" s="730"/>
      <c r="TTB304" s="730"/>
      <c r="TTC304" s="730"/>
      <c r="TTD304" s="730"/>
      <c r="TTE304" s="730"/>
      <c r="TTF304" s="730"/>
      <c r="TTG304" s="730"/>
      <c r="TTH304" s="730"/>
      <c r="TTI304" s="730"/>
      <c r="TTJ304" s="730"/>
      <c r="TTK304" s="730"/>
      <c r="TTL304" s="730"/>
      <c r="TTM304" s="730"/>
      <c r="TTN304" s="730"/>
      <c r="TTO304" s="730"/>
      <c r="TTP304" s="730"/>
      <c r="TTQ304" s="730"/>
      <c r="TTR304" s="730"/>
      <c r="TTS304" s="730"/>
      <c r="TTT304" s="730"/>
      <c r="TTU304" s="730"/>
      <c r="TTV304" s="730"/>
      <c r="TTW304" s="730"/>
      <c r="TTX304" s="730"/>
      <c r="TTY304" s="730"/>
      <c r="TTZ304" s="730"/>
      <c r="TUA304" s="730"/>
      <c r="TUB304" s="730"/>
      <c r="TUC304" s="730"/>
      <c r="TUD304" s="730"/>
      <c r="TUE304" s="730"/>
      <c r="TUF304" s="730"/>
      <c r="TUG304" s="730"/>
      <c r="TUH304" s="730"/>
      <c r="TUI304" s="730"/>
      <c r="TUJ304" s="730"/>
      <c r="TUK304" s="730"/>
      <c r="TUL304" s="730"/>
      <c r="TUM304" s="730"/>
      <c r="TUN304" s="730"/>
      <c r="TUO304" s="730"/>
      <c r="TUP304" s="730"/>
      <c r="TUQ304" s="730"/>
      <c r="TUR304" s="730"/>
      <c r="TUS304" s="730"/>
      <c r="TUT304" s="730"/>
      <c r="TUU304" s="730"/>
      <c r="TUV304" s="730"/>
      <c r="TUW304" s="730"/>
      <c r="TUX304" s="730"/>
      <c r="TUY304" s="730"/>
      <c r="TUZ304" s="730"/>
      <c r="TVA304" s="730"/>
      <c r="TVB304" s="730"/>
      <c r="TVC304" s="730"/>
      <c r="TVD304" s="730"/>
      <c r="TVE304" s="730"/>
      <c r="TVF304" s="730"/>
      <c r="TVG304" s="730"/>
      <c r="TVH304" s="730"/>
      <c r="TVI304" s="730"/>
      <c r="TVJ304" s="730"/>
      <c r="TVK304" s="730"/>
      <c r="TVL304" s="730"/>
      <c r="TVM304" s="730"/>
      <c r="TVN304" s="730"/>
      <c r="TVO304" s="730"/>
      <c r="TVP304" s="730"/>
      <c r="TVQ304" s="730"/>
      <c r="TVR304" s="730"/>
      <c r="TVS304" s="730"/>
      <c r="TVT304" s="730"/>
      <c r="TVU304" s="730"/>
      <c r="TVV304" s="730"/>
      <c r="TVW304" s="730"/>
      <c r="TVX304" s="730"/>
      <c r="TVY304" s="730"/>
      <c r="TVZ304" s="730"/>
      <c r="TWA304" s="730"/>
      <c r="TWB304" s="730"/>
      <c r="TWC304" s="730"/>
      <c r="TWD304" s="730"/>
      <c r="TWE304" s="730"/>
      <c r="TWF304" s="730"/>
      <c r="TWG304" s="730"/>
      <c r="TWH304" s="730"/>
      <c r="TWI304" s="730"/>
      <c r="TWJ304" s="730"/>
      <c r="TWK304" s="730"/>
      <c r="TWL304" s="730"/>
      <c r="TWM304" s="730"/>
      <c r="TWN304" s="730"/>
      <c r="TWO304" s="730"/>
      <c r="TWP304" s="730"/>
      <c r="TWQ304" s="730"/>
      <c r="TWR304" s="730"/>
      <c r="TWS304" s="730"/>
      <c r="TWT304" s="730"/>
      <c r="TWU304" s="730"/>
      <c r="TWV304" s="730"/>
      <c r="TWW304" s="730"/>
      <c r="TWX304" s="730"/>
      <c r="TWY304" s="730"/>
      <c r="TWZ304" s="730"/>
      <c r="TXA304" s="730"/>
      <c r="TXB304" s="730"/>
      <c r="TXC304" s="730"/>
      <c r="TXD304" s="730"/>
      <c r="TXE304" s="730"/>
      <c r="TXF304" s="730"/>
      <c r="TXG304" s="730"/>
      <c r="TXH304" s="730"/>
      <c r="TXI304" s="730"/>
      <c r="TXJ304" s="730"/>
      <c r="TXK304" s="730"/>
      <c r="TXL304" s="730"/>
      <c r="TXM304" s="730"/>
      <c r="TXN304" s="730"/>
      <c r="TXO304" s="730"/>
      <c r="TXP304" s="730"/>
      <c r="TXQ304" s="730"/>
      <c r="TXR304" s="730"/>
      <c r="TXS304" s="730"/>
      <c r="TXT304" s="730"/>
      <c r="TXU304" s="730"/>
      <c r="TXV304" s="730"/>
      <c r="TXW304" s="730"/>
      <c r="TXX304" s="730"/>
      <c r="TXY304" s="730"/>
      <c r="TXZ304" s="730"/>
      <c r="TYA304" s="730"/>
      <c r="TYB304" s="730"/>
      <c r="TYC304" s="730"/>
      <c r="TYD304" s="730"/>
      <c r="TYE304" s="730"/>
      <c r="TYF304" s="730"/>
      <c r="TYG304" s="730"/>
      <c r="TYH304" s="730"/>
      <c r="TYI304" s="730"/>
      <c r="TYJ304" s="730"/>
      <c r="TYK304" s="730"/>
      <c r="TYL304" s="730"/>
      <c r="TYM304" s="730"/>
      <c r="TYN304" s="730"/>
      <c r="TYO304" s="730"/>
      <c r="TYP304" s="730"/>
      <c r="TYQ304" s="730"/>
      <c r="TYR304" s="730"/>
      <c r="TYS304" s="730"/>
      <c r="TYT304" s="730"/>
      <c r="TYU304" s="730"/>
      <c r="TYV304" s="730"/>
      <c r="TYW304" s="730"/>
      <c r="TYX304" s="730"/>
      <c r="TYY304" s="730"/>
      <c r="TYZ304" s="730"/>
      <c r="TZA304" s="730"/>
      <c r="TZB304" s="730"/>
      <c r="TZC304" s="730"/>
      <c r="TZD304" s="730"/>
      <c r="TZE304" s="730"/>
      <c r="TZF304" s="730"/>
      <c r="TZG304" s="730"/>
      <c r="TZH304" s="730"/>
      <c r="TZI304" s="730"/>
      <c r="TZJ304" s="730"/>
      <c r="TZK304" s="730"/>
      <c r="TZL304" s="730"/>
      <c r="TZM304" s="730"/>
      <c r="TZN304" s="730"/>
      <c r="TZO304" s="730"/>
      <c r="TZP304" s="730"/>
      <c r="TZQ304" s="730"/>
      <c r="TZR304" s="730"/>
      <c r="TZS304" s="730"/>
      <c r="TZT304" s="730"/>
      <c r="TZU304" s="730"/>
      <c r="TZV304" s="730"/>
      <c r="TZW304" s="730"/>
      <c r="TZX304" s="730"/>
      <c r="TZY304" s="730"/>
      <c r="TZZ304" s="730"/>
      <c r="UAA304" s="730"/>
      <c r="UAB304" s="730"/>
      <c r="UAC304" s="730"/>
      <c r="UAD304" s="730"/>
      <c r="UAE304" s="730"/>
      <c r="UAF304" s="730"/>
      <c r="UAG304" s="730"/>
      <c r="UAH304" s="730"/>
      <c r="UAI304" s="730"/>
      <c r="UAJ304" s="730"/>
      <c r="UAK304" s="730"/>
      <c r="UAL304" s="730"/>
      <c r="UAM304" s="730"/>
      <c r="UAN304" s="730"/>
      <c r="UAO304" s="730"/>
      <c r="UAP304" s="730"/>
      <c r="UAQ304" s="730"/>
      <c r="UAR304" s="730"/>
      <c r="UAS304" s="730"/>
      <c r="UAT304" s="730"/>
      <c r="UAU304" s="730"/>
      <c r="UAV304" s="730"/>
      <c r="UAW304" s="730"/>
      <c r="UAX304" s="730"/>
      <c r="UAY304" s="730"/>
      <c r="UAZ304" s="730"/>
      <c r="UBA304" s="730"/>
      <c r="UBB304" s="730"/>
      <c r="UBC304" s="730"/>
      <c r="UBD304" s="730"/>
      <c r="UBE304" s="730"/>
      <c r="UBF304" s="730"/>
      <c r="UBG304" s="730"/>
      <c r="UBH304" s="730"/>
      <c r="UBI304" s="730"/>
      <c r="UBJ304" s="730"/>
      <c r="UBK304" s="730"/>
      <c r="UBL304" s="730"/>
      <c r="UBM304" s="730"/>
      <c r="UBN304" s="730"/>
      <c r="UBO304" s="730"/>
      <c r="UBP304" s="730"/>
      <c r="UBQ304" s="730"/>
      <c r="UBR304" s="730"/>
      <c r="UBS304" s="730"/>
      <c r="UBT304" s="730"/>
      <c r="UBU304" s="730"/>
      <c r="UBV304" s="730"/>
      <c r="UBW304" s="730"/>
      <c r="UBX304" s="730"/>
      <c r="UBY304" s="730"/>
      <c r="UBZ304" s="730"/>
      <c r="UCA304" s="730"/>
      <c r="UCB304" s="730"/>
      <c r="UCC304" s="730"/>
      <c r="UCD304" s="730"/>
      <c r="UCE304" s="730"/>
      <c r="UCF304" s="730"/>
      <c r="UCG304" s="730"/>
      <c r="UCH304" s="730"/>
      <c r="UCI304" s="730"/>
      <c r="UCJ304" s="730"/>
      <c r="UCK304" s="730"/>
      <c r="UCL304" s="730"/>
      <c r="UCM304" s="730"/>
      <c r="UCN304" s="730"/>
      <c r="UCO304" s="730"/>
      <c r="UCP304" s="730"/>
      <c r="UCQ304" s="730"/>
      <c r="UCR304" s="730"/>
      <c r="UCS304" s="730"/>
      <c r="UCT304" s="730"/>
      <c r="UCU304" s="730"/>
      <c r="UCV304" s="730"/>
      <c r="UCW304" s="730"/>
      <c r="UCX304" s="730"/>
      <c r="UCY304" s="730"/>
      <c r="UCZ304" s="730"/>
      <c r="UDA304" s="730"/>
      <c r="UDB304" s="730"/>
      <c r="UDC304" s="730"/>
      <c r="UDD304" s="730"/>
      <c r="UDE304" s="730"/>
      <c r="UDF304" s="730"/>
      <c r="UDG304" s="730"/>
      <c r="UDH304" s="730"/>
      <c r="UDI304" s="730"/>
      <c r="UDJ304" s="730"/>
      <c r="UDK304" s="730"/>
      <c r="UDL304" s="730"/>
      <c r="UDM304" s="730"/>
      <c r="UDN304" s="730"/>
      <c r="UDO304" s="730"/>
      <c r="UDP304" s="730"/>
      <c r="UDQ304" s="730"/>
      <c r="UDR304" s="730"/>
      <c r="UDS304" s="730"/>
      <c r="UDT304" s="730"/>
      <c r="UDU304" s="730"/>
      <c r="UDV304" s="730"/>
      <c r="UDW304" s="730"/>
      <c r="UDX304" s="730"/>
      <c r="UDY304" s="730"/>
      <c r="UDZ304" s="730"/>
      <c r="UEA304" s="730"/>
      <c r="UEB304" s="730"/>
      <c r="UEC304" s="730"/>
      <c r="UED304" s="730"/>
      <c r="UEE304" s="730"/>
      <c r="UEF304" s="730"/>
      <c r="UEG304" s="730"/>
      <c r="UEH304" s="730"/>
      <c r="UEI304" s="730"/>
      <c r="UEJ304" s="730"/>
      <c r="UEK304" s="730"/>
      <c r="UEL304" s="730"/>
      <c r="UEM304" s="730"/>
      <c r="UEN304" s="730"/>
      <c r="UEO304" s="730"/>
      <c r="UEP304" s="730"/>
      <c r="UEQ304" s="730"/>
      <c r="UER304" s="730"/>
      <c r="UES304" s="730"/>
      <c r="UET304" s="730"/>
      <c r="UEU304" s="730"/>
      <c r="UEV304" s="730"/>
      <c r="UEW304" s="730"/>
      <c r="UEX304" s="730"/>
      <c r="UEY304" s="730"/>
      <c r="UEZ304" s="730"/>
      <c r="UFA304" s="730"/>
      <c r="UFB304" s="730"/>
      <c r="UFC304" s="730"/>
      <c r="UFD304" s="730"/>
      <c r="UFE304" s="730"/>
      <c r="UFF304" s="730"/>
      <c r="UFG304" s="730"/>
      <c r="UFH304" s="730"/>
      <c r="UFI304" s="730"/>
      <c r="UFJ304" s="730"/>
      <c r="UFK304" s="730"/>
      <c r="UFL304" s="730"/>
      <c r="UFM304" s="730"/>
      <c r="UFN304" s="730"/>
      <c r="UFO304" s="730"/>
      <c r="UFP304" s="730"/>
      <c r="UFQ304" s="730"/>
      <c r="UFR304" s="730"/>
      <c r="UFS304" s="730"/>
      <c r="UFT304" s="730"/>
      <c r="UFU304" s="730"/>
      <c r="UFV304" s="730"/>
      <c r="UFW304" s="730"/>
      <c r="UFX304" s="730"/>
      <c r="UFY304" s="730"/>
      <c r="UFZ304" s="730"/>
      <c r="UGA304" s="730"/>
      <c r="UGB304" s="730"/>
      <c r="UGC304" s="730"/>
      <c r="UGD304" s="730"/>
      <c r="UGE304" s="730"/>
      <c r="UGF304" s="730"/>
      <c r="UGG304" s="730"/>
      <c r="UGH304" s="730"/>
      <c r="UGI304" s="730"/>
      <c r="UGJ304" s="730"/>
      <c r="UGK304" s="730"/>
      <c r="UGL304" s="730"/>
      <c r="UGM304" s="730"/>
      <c r="UGN304" s="730"/>
      <c r="UGO304" s="730"/>
      <c r="UGP304" s="730"/>
      <c r="UGQ304" s="730"/>
      <c r="UGR304" s="730"/>
      <c r="UGS304" s="730"/>
      <c r="UGT304" s="730"/>
      <c r="UGU304" s="730"/>
      <c r="UGV304" s="730"/>
      <c r="UGW304" s="730"/>
      <c r="UGX304" s="730"/>
      <c r="UGY304" s="730"/>
      <c r="UGZ304" s="730"/>
      <c r="UHA304" s="730"/>
      <c r="UHB304" s="730"/>
      <c r="UHC304" s="730"/>
      <c r="UHD304" s="730"/>
      <c r="UHE304" s="730"/>
      <c r="UHF304" s="730"/>
      <c r="UHG304" s="730"/>
      <c r="UHH304" s="730"/>
      <c r="UHI304" s="730"/>
      <c r="UHJ304" s="730"/>
      <c r="UHK304" s="730"/>
      <c r="UHL304" s="730"/>
      <c r="UHM304" s="730"/>
      <c r="UHN304" s="730"/>
      <c r="UHO304" s="730"/>
      <c r="UHP304" s="730"/>
      <c r="UHQ304" s="730"/>
      <c r="UHR304" s="730"/>
      <c r="UHS304" s="730"/>
      <c r="UHT304" s="730"/>
      <c r="UHU304" s="730"/>
      <c r="UHV304" s="730"/>
      <c r="UHW304" s="730"/>
      <c r="UHX304" s="730"/>
      <c r="UHY304" s="730"/>
      <c r="UHZ304" s="730"/>
      <c r="UIA304" s="730"/>
      <c r="UIB304" s="730"/>
      <c r="UIC304" s="730"/>
      <c r="UID304" s="730"/>
      <c r="UIE304" s="730"/>
      <c r="UIF304" s="730"/>
      <c r="UIG304" s="730"/>
      <c r="UIH304" s="730"/>
      <c r="UII304" s="730"/>
      <c r="UIJ304" s="730"/>
      <c r="UIK304" s="730"/>
      <c r="UIL304" s="730"/>
      <c r="UIM304" s="730"/>
      <c r="UIN304" s="730"/>
      <c r="UIO304" s="730"/>
      <c r="UIP304" s="730"/>
      <c r="UIQ304" s="730"/>
      <c r="UIR304" s="730"/>
      <c r="UIS304" s="730"/>
      <c r="UIT304" s="730"/>
      <c r="UIU304" s="730"/>
      <c r="UIV304" s="730"/>
      <c r="UIW304" s="730"/>
      <c r="UIX304" s="730"/>
      <c r="UIY304" s="730"/>
      <c r="UIZ304" s="730"/>
      <c r="UJA304" s="730"/>
      <c r="UJB304" s="730"/>
      <c r="UJC304" s="730"/>
      <c r="UJD304" s="730"/>
      <c r="UJE304" s="730"/>
      <c r="UJF304" s="730"/>
      <c r="UJG304" s="730"/>
      <c r="UJH304" s="730"/>
      <c r="UJI304" s="730"/>
      <c r="UJJ304" s="730"/>
      <c r="UJK304" s="730"/>
      <c r="UJL304" s="730"/>
      <c r="UJM304" s="730"/>
      <c r="UJN304" s="730"/>
      <c r="UJO304" s="730"/>
      <c r="UJP304" s="730"/>
      <c r="UJQ304" s="730"/>
      <c r="UJR304" s="730"/>
      <c r="UJS304" s="730"/>
      <c r="UJT304" s="730"/>
      <c r="UJU304" s="730"/>
      <c r="UJV304" s="730"/>
      <c r="UJW304" s="730"/>
      <c r="UJX304" s="730"/>
      <c r="UJY304" s="730"/>
      <c r="UJZ304" s="730"/>
      <c r="UKA304" s="730"/>
      <c r="UKB304" s="730"/>
      <c r="UKC304" s="730"/>
      <c r="UKD304" s="730"/>
      <c r="UKE304" s="730"/>
      <c r="UKF304" s="730"/>
      <c r="UKG304" s="730"/>
      <c r="UKH304" s="730"/>
      <c r="UKI304" s="730"/>
      <c r="UKJ304" s="730"/>
      <c r="UKK304" s="730"/>
      <c r="UKL304" s="730"/>
      <c r="UKM304" s="730"/>
      <c r="UKN304" s="730"/>
      <c r="UKO304" s="730"/>
      <c r="UKP304" s="730"/>
      <c r="UKQ304" s="730"/>
      <c r="UKR304" s="730"/>
      <c r="UKS304" s="730"/>
      <c r="UKT304" s="730"/>
      <c r="UKU304" s="730"/>
      <c r="UKV304" s="730"/>
      <c r="UKW304" s="730"/>
      <c r="UKX304" s="730"/>
      <c r="UKY304" s="730"/>
      <c r="UKZ304" s="730"/>
      <c r="ULA304" s="730"/>
      <c r="ULB304" s="730"/>
      <c r="ULC304" s="730"/>
      <c r="ULD304" s="730"/>
      <c r="ULE304" s="730"/>
      <c r="ULF304" s="730"/>
      <c r="ULG304" s="730"/>
      <c r="ULH304" s="730"/>
      <c r="ULI304" s="730"/>
      <c r="ULJ304" s="730"/>
      <c r="ULK304" s="730"/>
      <c r="ULL304" s="730"/>
      <c r="ULM304" s="730"/>
      <c r="ULN304" s="730"/>
      <c r="ULO304" s="730"/>
      <c r="ULP304" s="730"/>
      <c r="ULQ304" s="730"/>
      <c r="ULR304" s="730"/>
      <c r="ULS304" s="730"/>
      <c r="ULT304" s="730"/>
      <c r="ULU304" s="730"/>
      <c r="ULV304" s="730"/>
      <c r="ULW304" s="730"/>
      <c r="ULX304" s="730"/>
      <c r="ULY304" s="730"/>
      <c r="ULZ304" s="730"/>
      <c r="UMA304" s="730"/>
      <c r="UMB304" s="730"/>
      <c r="UMC304" s="730"/>
      <c r="UMD304" s="730"/>
      <c r="UME304" s="730"/>
      <c r="UMF304" s="730"/>
      <c r="UMG304" s="730"/>
      <c r="UMH304" s="730"/>
      <c r="UMI304" s="730"/>
      <c r="UMJ304" s="730"/>
      <c r="UMK304" s="730"/>
      <c r="UML304" s="730"/>
      <c r="UMM304" s="730"/>
      <c r="UMN304" s="730"/>
      <c r="UMO304" s="730"/>
      <c r="UMP304" s="730"/>
      <c r="UMQ304" s="730"/>
      <c r="UMR304" s="730"/>
      <c r="UMS304" s="730"/>
      <c r="UMT304" s="730"/>
      <c r="UMU304" s="730"/>
      <c r="UMV304" s="730"/>
      <c r="UMW304" s="730"/>
      <c r="UMX304" s="730"/>
      <c r="UMY304" s="730"/>
      <c r="UMZ304" s="730"/>
      <c r="UNA304" s="730"/>
      <c r="UNB304" s="730"/>
      <c r="UNC304" s="730"/>
      <c r="UND304" s="730"/>
      <c r="UNE304" s="730"/>
      <c r="UNF304" s="730"/>
      <c r="UNG304" s="730"/>
      <c r="UNH304" s="730"/>
      <c r="UNI304" s="730"/>
      <c r="UNJ304" s="730"/>
      <c r="UNK304" s="730"/>
      <c r="UNL304" s="730"/>
      <c r="UNM304" s="730"/>
      <c r="UNN304" s="730"/>
      <c r="UNO304" s="730"/>
      <c r="UNP304" s="730"/>
      <c r="UNQ304" s="730"/>
      <c r="UNR304" s="730"/>
      <c r="UNS304" s="730"/>
      <c r="UNT304" s="730"/>
      <c r="UNU304" s="730"/>
      <c r="UNV304" s="730"/>
      <c r="UNW304" s="730"/>
      <c r="UNX304" s="730"/>
      <c r="UNY304" s="730"/>
      <c r="UNZ304" s="730"/>
      <c r="UOA304" s="730"/>
      <c r="UOB304" s="730"/>
      <c r="UOC304" s="730"/>
      <c r="UOD304" s="730"/>
      <c r="UOE304" s="730"/>
      <c r="UOF304" s="730"/>
      <c r="UOG304" s="730"/>
      <c r="UOH304" s="730"/>
      <c r="UOI304" s="730"/>
      <c r="UOJ304" s="730"/>
      <c r="UOK304" s="730"/>
      <c r="UOL304" s="730"/>
      <c r="UOM304" s="730"/>
      <c r="UON304" s="730"/>
      <c r="UOO304" s="730"/>
      <c r="UOP304" s="730"/>
      <c r="UOQ304" s="730"/>
      <c r="UOR304" s="730"/>
      <c r="UOS304" s="730"/>
      <c r="UOT304" s="730"/>
      <c r="UOU304" s="730"/>
      <c r="UOV304" s="730"/>
      <c r="UOW304" s="730"/>
      <c r="UOX304" s="730"/>
      <c r="UOY304" s="730"/>
      <c r="UOZ304" s="730"/>
      <c r="UPA304" s="730"/>
      <c r="UPB304" s="730"/>
      <c r="UPC304" s="730"/>
      <c r="UPD304" s="730"/>
      <c r="UPE304" s="730"/>
      <c r="UPF304" s="730"/>
      <c r="UPG304" s="730"/>
      <c r="UPH304" s="730"/>
      <c r="UPI304" s="730"/>
      <c r="UPJ304" s="730"/>
      <c r="UPK304" s="730"/>
      <c r="UPL304" s="730"/>
      <c r="UPM304" s="730"/>
      <c r="UPN304" s="730"/>
      <c r="UPO304" s="730"/>
      <c r="UPP304" s="730"/>
      <c r="UPQ304" s="730"/>
      <c r="UPR304" s="730"/>
      <c r="UPS304" s="730"/>
      <c r="UPT304" s="730"/>
      <c r="UPU304" s="730"/>
      <c r="UPV304" s="730"/>
      <c r="UPW304" s="730"/>
      <c r="UPX304" s="730"/>
      <c r="UPY304" s="730"/>
      <c r="UPZ304" s="730"/>
      <c r="UQA304" s="730"/>
      <c r="UQB304" s="730"/>
      <c r="UQC304" s="730"/>
      <c r="UQD304" s="730"/>
      <c r="UQE304" s="730"/>
      <c r="UQF304" s="730"/>
      <c r="UQG304" s="730"/>
      <c r="UQH304" s="730"/>
      <c r="UQI304" s="730"/>
      <c r="UQJ304" s="730"/>
      <c r="UQK304" s="730"/>
      <c r="UQL304" s="730"/>
      <c r="UQM304" s="730"/>
      <c r="UQN304" s="730"/>
      <c r="UQO304" s="730"/>
      <c r="UQP304" s="730"/>
      <c r="UQQ304" s="730"/>
      <c r="UQR304" s="730"/>
      <c r="UQS304" s="730"/>
      <c r="UQT304" s="730"/>
      <c r="UQU304" s="730"/>
      <c r="UQV304" s="730"/>
      <c r="UQW304" s="730"/>
      <c r="UQX304" s="730"/>
      <c r="UQY304" s="730"/>
      <c r="UQZ304" s="730"/>
      <c r="URA304" s="730"/>
      <c r="URB304" s="730"/>
      <c r="URC304" s="730"/>
      <c r="URD304" s="730"/>
      <c r="URE304" s="730"/>
      <c r="URF304" s="730"/>
      <c r="URG304" s="730"/>
      <c r="URH304" s="730"/>
      <c r="URI304" s="730"/>
      <c r="URJ304" s="730"/>
      <c r="URK304" s="730"/>
      <c r="URL304" s="730"/>
      <c r="URM304" s="730"/>
      <c r="URN304" s="730"/>
      <c r="URO304" s="730"/>
      <c r="URP304" s="730"/>
      <c r="URQ304" s="730"/>
      <c r="URR304" s="730"/>
      <c r="URS304" s="730"/>
      <c r="URT304" s="730"/>
      <c r="URU304" s="730"/>
      <c r="URV304" s="730"/>
      <c r="URW304" s="730"/>
      <c r="URX304" s="730"/>
      <c r="URY304" s="730"/>
      <c r="URZ304" s="730"/>
      <c r="USA304" s="730"/>
      <c r="USB304" s="730"/>
      <c r="USC304" s="730"/>
      <c r="USD304" s="730"/>
      <c r="USE304" s="730"/>
      <c r="USF304" s="730"/>
      <c r="USG304" s="730"/>
      <c r="USH304" s="730"/>
      <c r="USI304" s="730"/>
      <c r="USJ304" s="730"/>
      <c r="USK304" s="730"/>
      <c r="USL304" s="730"/>
      <c r="USM304" s="730"/>
      <c r="USN304" s="730"/>
      <c r="USO304" s="730"/>
      <c r="USP304" s="730"/>
      <c r="USQ304" s="730"/>
      <c r="USR304" s="730"/>
      <c r="USS304" s="730"/>
      <c r="UST304" s="730"/>
      <c r="USU304" s="730"/>
      <c r="USV304" s="730"/>
      <c r="USW304" s="730"/>
      <c r="USX304" s="730"/>
      <c r="USY304" s="730"/>
      <c r="USZ304" s="730"/>
      <c r="UTA304" s="730"/>
      <c r="UTB304" s="730"/>
      <c r="UTC304" s="730"/>
      <c r="UTD304" s="730"/>
      <c r="UTE304" s="730"/>
      <c r="UTF304" s="730"/>
      <c r="UTG304" s="730"/>
      <c r="UTH304" s="730"/>
      <c r="UTI304" s="730"/>
      <c r="UTJ304" s="730"/>
      <c r="UTK304" s="730"/>
      <c r="UTL304" s="730"/>
      <c r="UTM304" s="730"/>
      <c r="UTN304" s="730"/>
      <c r="UTO304" s="730"/>
      <c r="UTP304" s="730"/>
      <c r="UTQ304" s="730"/>
      <c r="UTR304" s="730"/>
      <c r="UTS304" s="730"/>
      <c r="UTT304" s="730"/>
      <c r="UTU304" s="730"/>
      <c r="UTV304" s="730"/>
      <c r="UTW304" s="730"/>
      <c r="UTX304" s="730"/>
      <c r="UTY304" s="730"/>
      <c r="UTZ304" s="730"/>
      <c r="UUA304" s="730"/>
      <c r="UUB304" s="730"/>
      <c r="UUC304" s="730"/>
      <c r="UUD304" s="730"/>
      <c r="UUE304" s="730"/>
      <c r="UUF304" s="730"/>
      <c r="UUG304" s="730"/>
      <c r="UUH304" s="730"/>
      <c r="UUI304" s="730"/>
      <c r="UUJ304" s="730"/>
      <c r="UUK304" s="730"/>
      <c r="UUL304" s="730"/>
      <c r="UUM304" s="730"/>
      <c r="UUN304" s="730"/>
      <c r="UUO304" s="730"/>
      <c r="UUP304" s="730"/>
      <c r="UUQ304" s="730"/>
      <c r="UUR304" s="730"/>
      <c r="UUS304" s="730"/>
      <c r="UUT304" s="730"/>
      <c r="UUU304" s="730"/>
      <c r="UUV304" s="730"/>
      <c r="UUW304" s="730"/>
      <c r="UUX304" s="730"/>
      <c r="UUY304" s="730"/>
      <c r="UUZ304" s="730"/>
      <c r="UVA304" s="730"/>
      <c r="UVB304" s="730"/>
      <c r="UVC304" s="730"/>
      <c r="UVD304" s="730"/>
      <c r="UVE304" s="730"/>
      <c r="UVF304" s="730"/>
      <c r="UVG304" s="730"/>
      <c r="UVH304" s="730"/>
      <c r="UVI304" s="730"/>
      <c r="UVJ304" s="730"/>
      <c r="UVK304" s="730"/>
      <c r="UVL304" s="730"/>
      <c r="UVM304" s="730"/>
      <c r="UVN304" s="730"/>
      <c r="UVO304" s="730"/>
      <c r="UVP304" s="730"/>
      <c r="UVQ304" s="730"/>
      <c r="UVR304" s="730"/>
      <c r="UVS304" s="730"/>
      <c r="UVT304" s="730"/>
      <c r="UVU304" s="730"/>
      <c r="UVV304" s="730"/>
      <c r="UVW304" s="730"/>
      <c r="UVX304" s="730"/>
      <c r="UVY304" s="730"/>
      <c r="UVZ304" s="730"/>
      <c r="UWA304" s="730"/>
      <c r="UWB304" s="730"/>
      <c r="UWC304" s="730"/>
      <c r="UWD304" s="730"/>
      <c r="UWE304" s="730"/>
      <c r="UWF304" s="730"/>
      <c r="UWG304" s="730"/>
      <c r="UWH304" s="730"/>
      <c r="UWI304" s="730"/>
      <c r="UWJ304" s="730"/>
      <c r="UWK304" s="730"/>
      <c r="UWL304" s="730"/>
      <c r="UWM304" s="730"/>
      <c r="UWN304" s="730"/>
      <c r="UWO304" s="730"/>
      <c r="UWP304" s="730"/>
      <c r="UWQ304" s="730"/>
      <c r="UWR304" s="730"/>
      <c r="UWS304" s="730"/>
      <c r="UWT304" s="730"/>
      <c r="UWU304" s="730"/>
      <c r="UWV304" s="730"/>
      <c r="UWW304" s="730"/>
      <c r="UWX304" s="730"/>
      <c r="UWY304" s="730"/>
      <c r="UWZ304" s="730"/>
      <c r="UXA304" s="730"/>
      <c r="UXB304" s="730"/>
      <c r="UXC304" s="730"/>
      <c r="UXD304" s="730"/>
      <c r="UXE304" s="730"/>
      <c r="UXF304" s="730"/>
      <c r="UXG304" s="730"/>
      <c r="UXH304" s="730"/>
      <c r="UXI304" s="730"/>
      <c r="UXJ304" s="730"/>
      <c r="UXK304" s="730"/>
      <c r="UXL304" s="730"/>
      <c r="UXM304" s="730"/>
      <c r="UXN304" s="730"/>
      <c r="UXO304" s="730"/>
      <c r="UXP304" s="730"/>
      <c r="UXQ304" s="730"/>
      <c r="UXR304" s="730"/>
      <c r="UXS304" s="730"/>
      <c r="UXT304" s="730"/>
      <c r="UXU304" s="730"/>
      <c r="UXV304" s="730"/>
      <c r="UXW304" s="730"/>
      <c r="UXX304" s="730"/>
      <c r="UXY304" s="730"/>
      <c r="UXZ304" s="730"/>
      <c r="UYA304" s="730"/>
      <c r="UYB304" s="730"/>
      <c r="UYC304" s="730"/>
      <c r="UYD304" s="730"/>
      <c r="UYE304" s="730"/>
      <c r="UYF304" s="730"/>
      <c r="UYG304" s="730"/>
      <c r="UYH304" s="730"/>
      <c r="UYI304" s="730"/>
      <c r="UYJ304" s="730"/>
      <c r="UYK304" s="730"/>
      <c r="UYL304" s="730"/>
      <c r="UYM304" s="730"/>
      <c r="UYN304" s="730"/>
      <c r="UYO304" s="730"/>
      <c r="UYP304" s="730"/>
      <c r="UYQ304" s="730"/>
      <c r="UYR304" s="730"/>
      <c r="UYS304" s="730"/>
      <c r="UYT304" s="730"/>
      <c r="UYU304" s="730"/>
      <c r="UYV304" s="730"/>
      <c r="UYW304" s="730"/>
      <c r="UYX304" s="730"/>
      <c r="UYY304" s="730"/>
      <c r="UYZ304" s="730"/>
      <c r="UZA304" s="730"/>
      <c r="UZB304" s="730"/>
      <c r="UZC304" s="730"/>
      <c r="UZD304" s="730"/>
      <c r="UZE304" s="730"/>
      <c r="UZF304" s="730"/>
      <c r="UZG304" s="730"/>
      <c r="UZH304" s="730"/>
      <c r="UZI304" s="730"/>
      <c r="UZJ304" s="730"/>
      <c r="UZK304" s="730"/>
      <c r="UZL304" s="730"/>
      <c r="UZM304" s="730"/>
      <c r="UZN304" s="730"/>
      <c r="UZO304" s="730"/>
      <c r="UZP304" s="730"/>
      <c r="UZQ304" s="730"/>
      <c r="UZR304" s="730"/>
      <c r="UZS304" s="730"/>
      <c r="UZT304" s="730"/>
      <c r="UZU304" s="730"/>
      <c r="UZV304" s="730"/>
      <c r="UZW304" s="730"/>
      <c r="UZX304" s="730"/>
      <c r="UZY304" s="730"/>
      <c r="UZZ304" s="730"/>
      <c r="VAA304" s="730"/>
      <c r="VAB304" s="730"/>
      <c r="VAC304" s="730"/>
      <c r="VAD304" s="730"/>
      <c r="VAE304" s="730"/>
      <c r="VAF304" s="730"/>
      <c r="VAG304" s="730"/>
      <c r="VAH304" s="730"/>
      <c r="VAI304" s="730"/>
      <c r="VAJ304" s="730"/>
      <c r="VAK304" s="730"/>
      <c r="VAL304" s="730"/>
      <c r="VAM304" s="730"/>
      <c r="VAN304" s="730"/>
      <c r="VAO304" s="730"/>
      <c r="VAP304" s="730"/>
      <c r="VAQ304" s="730"/>
      <c r="VAR304" s="730"/>
      <c r="VAS304" s="730"/>
      <c r="VAT304" s="730"/>
      <c r="VAU304" s="730"/>
      <c r="VAV304" s="730"/>
      <c r="VAW304" s="730"/>
      <c r="VAX304" s="730"/>
      <c r="VAY304" s="730"/>
      <c r="VAZ304" s="730"/>
      <c r="VBA304" s="730"/>
      <c r="VBB304" s="730"/>
      <c r="VBC304" s="730"/>
      <c r="VBD304" s="730"/>
      <c r="VBE304" s="730"/>
      <c r="VBF304" s="730"/>
      <c r="VBG304" s="730"/>
      <c r="VBH304" s="730"/>
      <c r="VBI304" s="730"/>
      <c r="VBJ304" s="730"/>
      <c r="VBK304" s="730"/>
      <c r="VBL304" s="730"/>
      <c r="VBM304" s="730"/>
      <c r="VBN304" s="730"/>
      <c r="VBO304" s="730"/>
      <c r="VBP304" s="730"/>
      <c r="VBQ304" s="730"/>
      <c r="VBR304" s="730"/>
      <c r="VBS304" s="730"/>
      <c r="VBT304" s="730"/>
      <c r="VBU304" s="730"/>
      <c r="VBV304" s="730"/>
      <c r="VBW304" s="730"/>
      <c r="VBX304" s="730"/>
      <c r="VBY304" s="730"/>
      <c r="VBZ304" s="730"/>
      <c r="VCA304" s="730"/>
      <c r="VCB304" s="730"/>
      <c r="VCC304" s="730"/>
      <c r="VCD304" s="730"/>
      <c r="VCE304" s="730"/>
      <c r="VCF304" s="730"/>
      <c r="VCG304" s="730"/>
      <c r="VCH304" s="730"/>
      <c r="VCI304" s="730"/>
      <c r="VCJ304" s="730"/>
      <c r="VCK304" s="730"/>
      <c r="VCL304" s="730"/>
      <c r="VCM304" s="730"/>
      <c r="VCN304" s="730"/>
      <c r="VCO304" s="730"/>
      <c r="VCP304" s="730"/>
      <c r="VCQ304" s="730"/>
      <c r="VCR304" s="730"/>
      <c r="VCS304" s="730"/>
      <c r="VCT304" s="730"/>
      <c r="VCU304" s="730"/>
      <c r="VCV304" s="730"/>
      <c r="VCW304" s="730"/>
      <c r="VCX304" s="730"/>
      <c r="VCY304" s="730"/>
      <c r="VCZ304" s="730"/>
      <c r="VDA304" s="730"/>
      <c r="VDB304" s="730"/>
      <c r="VDC304" s="730"/>
      <c r="VDD304" s="730"/>
      <c r="VDE304" s="730"/>
      <c r="VDF304" s="730"/>
      <c r="VDG304" s="730"/>
      <c r="VDH304" s="730"/>
      <c r="VDI304" s="730"/>
      <c r="VDJ304" s="730"/>
      <c r="VDK304" s="730"/>
      <c r="VDL304" s="730"/>
      <c r="VDM304" s="730"/>
      <c r="VDN304" s="730"/>
      <c r="VDO304" s="730"/>
      <c r="VDP304" s="730"/>
      <c r="VDQ304" s="730"/>
      <c r="VDR304" s="730"/>
      <c r="VDS304" s="730"/>
      <c r="VDT304" s="730"/>
      <c r="VDU304" s="730"/>
      <c r="VDV304" s="730"/>
      <c r="VDW304" s="730"/>
      <c r="VDX304" s="730"/>
      <c r="VDY304" s="730"/>
      <c r="VDZ304" s="730"/>
      <c r="VEA304" s="730"/>
      <c r="VEB304" s="730"/>
      <c r="VEC304" s="730"/>
      <c r="VED304" s="730"/>
      <c r="VEE304" s="730"/>
      <c r="VEF304" s="730"/>
      <c r="VEG304" s="730"/>
      <c r="VEH304" s="730"/>
      <c r="VEI304" s="730"/>
      <c r="VEJ304" s="730"/>
      <c r="VEK304" s="730"/>
      <c r="VEL304" s="730"/>
      <c r="VEM304" s="730"/>
      <c r="VEN304" s="730"/>
      <c r="VEO304" s="730"/>
      <c r="VEP304" s="730"/>
      <c r="VEQ304" s="730"/>
      <c r="VER304" s="730"/>
      <c r="VES304" s="730"/>
      <c r="VET304" s="730"/>
      <c r="VEU304" s="730"/>
      <c r="VEV304" s="730"/>
      <c r="VEW304" s="730"/>
      <c r="VEX304" s="730"/>
      <c r="VEY304" s="730"/>
      <c r="VEZ304" s="730"/>
      <c r="VFA304" s="730"/>
      <c r="VFB304" s="730"/>
      <c r="VFC304" s="730"/>
      <c r="VFD304" s="730"/>
      <c r="VFE304" s="730"/>
      <c r="VFF304" s="730"/>
      <c r="VFG304" s="730"/>
      <c r="VFH304" s="730"/>
      <c r="VFI304" s="730"/>
      <c r="VFJ304" s="730"/>
      <c r="VFK304" s="730"/>
      <c r="VFL304" s="730"/>
      <c r="VFM304" s="730"/>
      <c r="VFN304" s="730"/>
      <c r="VFO304" s="730"/>
      <c r="VFP304" s="730"/>
      <c r="VFQ304" s="730"/>
      <c r="VFR304" s="730"/>
      <c r="VFS304" s="730"/>
      <c r="VFT304" s="730"/>
      <c r="VFU304" s="730"/>
      <c r="VFV304" s="730"/>
      <c r="VFW304" s="730"/>
      <c r="VFX304" s="730"/>
      <c r="VFY304" s="730"/>
      <c r="VFZ304" s="730"/>
      <c r="VGA304" s="730"/>
      <c r="VGB304" s="730"/>
      <c r="VGC304" s="730"/>
      <c r="VGD304" s="730"/>
      <c r="VGE304" s="730"/>
      <c r="VGF304" s="730"/>
      <c r="VGG304" s="730"/>
      <c r="VGH304" s="730"/>
      <c r="VGI304" s="730"/>
      <c r="VGJ304" s="730"/>
      <c r="VGK304" s="730"/>
      <c r="VGL304" s="730"/>
      <c r="VGM304" s="730"/>
      <c r="VGN304" s="730"/>
      <c r="VGO304" s="730"/>
      <c r="VGP304" s="730"/>
      <c r="VGQ304" s="730"/>
      <c r="VGR304" s="730"/>
      <c r="VGS304" s="730"/>
      <c r="VGT304" s="730"/>
      <c r="VGU304" s="730"/>
      <c r="VGV304" s="730"/>
      <c r="VGW304" s="730"/>
      <c r="VGX304" s="730"/>
      <c r="VGY304" s="730"/>
      <c r="VGZ304" s="730"/>
      <c r="VHA304" s="730"/>
      <c r="VHB304" s="730"/>
      <c r="VHC304" s="730"/>
      <c r="VHD304" s="730"/>
      <c r="VHE304" s="730"/>
      <c r="VHF304" s="730"/>
      <c r="VHG304" s="730"/>
      <c r="VHH304" s="730"/>
      <c r="VHI304" s="730"/>
      <c r="VHJ304" s="730"/>
      <c r="VHK304" s="730"/>
      <c r="VHL304" s="730"/>
      <c r="VHM304" s="730"/>
      <c r="VHN304" s="730"/>
      <c r="VHO304" s="730"/>
      <c r="VHP304" s="730"/>
      <c r="VHQ304" s="730"/>
      <c r="VHR304" s="730"/>
      <c r="VHS304" s="730"/>
      <c r="VHT304" s="730"/>
      <c r="VHU304" s="730"/>
      <c r="VHV304" s="730"/>
      <c r="VHW304" s="730"/>
      <c r="VHX304" s="730"/>
      <c r="VHY304" s="730"/>
      <c r="VHZ304" s="730"/>
      <c r="VIA304" s="730"/>
      <c r="VIB304" s="730"/>
      <c r="VIC304" s="730"/>
      <c r="VID304" s="730"/>
      <c r="VIE304" s="730"/>
      <c r="VIF304" s="730"/>
      <c r="VIG304" s="730"/>
      <c r="VIH304" s="730"/>
      <c r="VII304" s="730"/>
      <c r="VIJ304" s="730"/>
      <c r="VIK304" s="730"/>
      <c r="VIL304" s="730"/>
      <c r="VIM304" s="730"/>
      <c r="VIN304" s="730"/>
      <c r="VIO304" s="730"/>
      <c r="VIP304" s="730"/>
      <c r="VIQ304" s="730"/>
      <c r="VIR304" s="730"/>
      <c r="VIS304" s="730"/>
      <c r="VIT304" s="730"/>
      <c r="VIU304" s="730"/>
      <c r="VIV304" s="730"/>
      <c r="VIW304" s="730"/>
      <c r="VIX304" s="730"/>
      <c r="VIY304" s="730"/>
      <c r="VIZ304" s="730"/>
      <c r="VJA304" s="730"/>
      <c r="VJB304" s="730"/>
      <c r="VJC304" s="730"/>
      <c r="VJD304" s="730"/>
      <c r="VJE304" s="730"/>
      <c r="VJF304" s="730"/>
      <c r="VJG304" s="730"/>
      <c r="VJH304" s="730"/>
      <c r="VJI304" s="730"/>
      <c r="VJJ304" s="730"/>
      <c r="VJK304" s="730"/>
      <c r="VJL304" s="730"/>
      <c r="VJM304" s="730"/>
      <c r="VJN304" s="730"/>
      <c r="VJO304" s="730"/>
      <c r="VJP304" s="730"/>
      <c r="VJQ304" s="730"/>
      <c r="VJR304" s="730"/>
      <c r="VJS304" s="730"/>
      <c r="VJT304" s="730"/>
      <c r="VJU304" s="730"/>
      <c r="VJV304" s="730"/>
      <c r="VJW304" s="730"/>
      <c r="VJX304" s="730"/>
      <c r="VJY304" s="730"/>
      <c r="VJZ304" s="730"/>
      <c r="VKA304" s="730"/>
      <c r="VKB304" s="730"/>
      <c r="VKC304" s="730"/>
      <c r="VKD304" s="730"/>
      <c r="VKE304" s="730"/>
      <c r="VKF304" s="730"/>
      <c r="VKG304" s="730"/>
      <c r="VKH304" s="730"/>
      <c r="VKI304" s="730"/>
      <c r="VKJ304" s="730"/>
      <c r="VKK304" s="730"/>
      <c r="VKL304" s="730"/>
      <c r="VKM304" s="730"/>
      <c r="VKN304" s="730"/>
      <c r="VKO304" s="730"/>
      <c r="VKP304" s="730"/>
      <c r="VKQ304" s="730"/>
      <c r="VKR304" s="730"/>
      <c r="VKS304" s="730"/>
      <c r="VKT304" s="730"/>
      <c r="VKU304" s="730"/>
      <c r="VKV304" s="730"/>
      <c r="VKW304" s="730"/>
      <c r="VKX304" s="730"/>
      <c r="VKY304" s="730"/>
      <c r="VKZ304" s="730"/>
      <c r="VLA304" s="730"/>
      <c r="VLB304" s="730"/>
      <c r="VLC304" s="730"/>
      <c r="VLD304" s="730"/>
      <c r="VLE304" s="730"/>
      <c r="VLF304" s="730"/>
      <c r="VLG304" s="730"/>
      <c r="VLH304" s="730"/>
      <c r="VLI304" s="730"/>
      <c r="VLJ304" s="730"/>
      <c r="VLK304" s="730"/>
      <c r="VLL304" s="730"/>
      <c r="VLM304" s="730"/>
      <c r="VLN304" s="730"/>
      <c r="VLO304" s="730"/>
      <c r="VLP304" s="730"/>
      <c r="VLQ304" s="730"/>
      <c r="VLR304" s="730"/>
      <c r="VLS304" s="730"/>
      <c r="VLT304" s="730"/>
      <c r="VLU304" s="730"/>
      <c r="VLV304" s="730"/>
      <c r="VLW304" s="730"/>
      <c r="VLX304" s="730"/>
      <c r="VLY304" s="730"/>
      <c r="VLZ304" s="730"/>
      <c r="VMA304" s="730"/>
      <c r="VMB304" s="730"/>
      <c r="VMC304" s="730"/>
      <c r="VMD304" s="730"/>
      <c r="VME304" s="730"/>
      <c r="VMF304" s="730"/>
      <c r="VMG304" s="730"/>
      <c r="VMH304" s="730"/>
      <c r="VMI304" s="730"/>
      <c r="VMJ304" s="730"/>
      <c r="VMK304" s="730"/>
      <c r="VML304" s="730"/>
      <c r="VMM304" s="730"/>
      <c r="VMN304" s="730"/>
      <c r="VMO304" s="730"/>
      <c r="VMP304" s="730"/>
      <c r="VMQ304" s="730"/>
      <c r="VMR304" s="730"/>
      <c r="VMS304" s="730"/>
      <c r="VMT304" s="730"/>
      <c r="VMU304" s="730"/>
      <c r="VMV304" s="730"/>
      <c r="VMW304" s="730"/>
      <c r="VMX304" s="730"/>
      <c r="VMY304" s="730"/>
      <c r="VMZ304" s="730"/>
      <c r="VNA304" s="730"/>
      <c r="VNB304" s="730"/>
      <c r="VNC304" s="730"/>
      <c r="VND304" s="730"/>
      <c r="VNE304" s="730"/>
      <c r="VNF304" s="730"/>
      <c r="VNG304" s="730"/>
      <c r="VNH304" s="730"/>
      <c r="VNI304" s="730"/>
      <c r="VNJ304" s="730"/>
      <c r="VNK304" s="730"/>
      <c r="VNL304" s="730"/>
      <c r="VNM304" s="730"/>
      <c r="VNN304" s="730"/>
      <c r="VNO304" s="730"/>
      <c r="VNP304" s="730"/>
      <c r="VNQ304" s="730"/>
      <c r="VNR304" s="730"/>
      <c r="VNS304" s="730"/>
      <c r="VNT304" s="730"/>
      <c r="VNU304" s="730"/>
      <c r="VNV304" s="730"/>
      <c r="VNW304" s="730"/>
      <c r="VNX304" s="730"/>
      <c r="VNY304" s="730"/>
      <c r="VNZ304" s="730"/>
      <c r="VOA304" s="730"/>
      <c r="VOB304" s="730"/>
      <c r="VOC304" s="730"/>
      <c r="VOD304" s="730"/>
      <c r="VOE304" s="730"/>
      <c r="VOF304" s="730"/>
      <c r="VOG304" s="730"/>
      <c r="VOH304" s="730"/>
      <c r="VOI304" s="730"/>
      <c r="VOJ304" s="730"/>
      <c r="VOK304" s="730"/>
      <c r="VOL304" s="730"/>
      <c r="VOM304" s="730"/>
      <c r="VON304" s="730"/>
      <c r="VOO304" s="730"/>
      <c r="VOP304" s="730"/>
      <c r="VOQ304" s="730"/>
      <c r="VOR304" s="730"/>
      <c r="VOS304" s="730"/>
      <c r="VOT304" s="730"/>
      <c r="VOU304" s="730"/>
      <c r="VOV304" s="730"/>
      <c r="VOW304" s="730"/>
      <c r="VOX304" s="730"/>
      <c r="VOY304" s="730"/>
      <c r="VOZ304" s="730"/>
      <c r="VPA304" s="730"/>
      <c r="VPB304" s="730"/>
      <c r="VPC304" s="730"/>
      <c r="VPD304" s="730"/>
      <c r="VPE304" s="730"/>
      <c r="VPF304" s="730"/>
      <c r="VPG304" s="730"/>
      <c r="VPH304" s="730"/>
      <c r="VPI304" s="730"/>
      <c r="VPJ304" s="730"/>
      <c r="VPK304" s="730"/>
      <c r="VPL304" s="730"/>
      <c r="VPM304" s="730"/>
      <c r="VPN304" s="730"/>
      <c r="VPO304" s="730"/>
      <c r="VPP304" s="730"/>
      <c r="VPQ304" s="730"/>
      <c r="VPR304" s="730"/>
      <c r="VPS304" s="730"/>
      <c r="VPT304" s="730"/>
      <c r="VPU304" s="730"/>
      <c r="VPV304" s="730"/>
      <c r="VPW304" s="730"/>
      <c r="VPX304" s="730"/>
      <c r="VPY304" s="730"/>
      <c r="VPZ304" s="730"/>
      <c r="VQA304" s="730"/>
      <c r="VQB304" s="730"/>
      <c r="VQC304" s="730"/>
      <c r="VQD304" s="730"/>
      <c r="VQE304" s="730"/>
      <c r="VQF304" s="730"/>
      <c r="VQG304" s="730"/>
      <c r="VQH304" s="730"/>
      <c r="VQI304" s="730"/>
      <c r="VQJ304" s="730"/>
      <c r="VQK304" s="730"/>
      <c r="VQL304" s="730"/>
      <c r="VQM304" s="730"/>
      <c r="VQN304" s="730"/>
      <c r="VQO304" s="730"/>
      <c r="VQP304" s="730"/>
      <c r="VQQ304" s="730"/>
      <c r="VQR304" s="730"/>
      <c r="VQS304" s="730"/>
      <c r="VQT304" s="730"/>
      <c r="VQU304" s="730"/>
      <c r="VQV304" s="730"/>
      <c r="VQW304" s="730"/>
      <c r="VQX304" s="730"/>
      <c r="VQY304" s="730"/>
      <c r="VQZ304" s="730"/>
      <c r="VRA304" s="730"/>
      <c r="VRB304" s="730"/>
      <c r="VRC304" s="730"/>
      <c r="VRD304" s="730"/>
      <c r="VRE304" s="730"/>
      <c r="VRF304" s="730"/>
      <c r="VRG304" s="730"/>
      <c r="VRH304" s="730"/>
      <c r="VRI304" s="730"/>
      <c r="VRJ304" s="730"/>
      <c r="VRK304" s="730"/>
      <c r="VRL304" s="730"/>
      <c r="VRM304" s="730"/>
      <c r="VRN304" s="730"/>
      <c r="VRO304" s="730"/>
      <c r="VRP304" s="730"/>
      <c r="VRQ304" s="730"/>
      <c r="VRR304" s="730"/>
      <c r="VRS304" s="730"/>
      <c r="VRT304" s="730"/>
      <c r="VRU304" s="730"/>
      <c r="VRV304" s="730"/>
      <c r="VRW304" s="730"/>
      <c r="VRX304" s="730"/>
      <c r="VRY304" s="730"/>
      <c r="VRZ304" s="730"/>
      <c r="VSA304" s="730"/>
      <c r="VSB304" s="730"/>
      <c r="VSC304" s="730"/>
      <c r="VSD304" s="730"/>
      <c r="VSE304" s="730"/>
      <c r="VSF304" s="730"/>
      <c r="VSG304" s="730"/>
      <c r="VSH304" s="730"/>
      <c r="VSI304" s="730"/>
      <c r="VSJ304" s="730"/>
      <c r="VSK304" s="730"/>
      <c r="VSL304" s="730"/>
      <c r="VSM304" s="730"/>
      <c r="VSN304" s="730"/>
      <c r="VSO304" s="730"/>
      <c r="VSP304" s="730"/>
      <c r="VSQ304" s="730"/>
      <c r="VSR304" s="730"/>
      <c r="VSS304" s="730"/>
      <c r="VST304" s="730"/>
      <c r="VSU304" s="730"/>
      <c r="VSV304" s="730"/>
      <c r="VSW304" s="730"/>
      <c r="VSX304" s="730"/>
      <c r="VSY304" s="730"/>
      <c r="VSZ304" s="730"/>
      <c r="VTA304" s="730"/>
      <c r="VTB304" s="730"/>
      <c r="VTC304" s="730"/>
      <c r="VTD304" s="730"/>
      <c r="VTE304" s="730"/>
      <c r="VTF304" s="730"/>
      <c r="VTG304" s="730"/>
      <c r="VTH304" s="730"/>
      <c r="VTI304" s="730"/>
      <c r="VTJ304" s="730"/>
      <c r="VTK304" s="730"/>
      <c r="VTL304" s="730"/>
      <c r="VTM304" s="730"/>
      <c r="VTN304" s="730"/>
      <c r="VTO304" s="730"/>
      <c r="VTP304" s="730"/>
      <c r="VTQ304" s="730"/>
      <c r="VTR304" s="730"/>
      <c r="VTS304" s="730"/>
      <c r="VTT304" s="730"/>
      <c r="VTU304" s="730"/>
      <c r="VTV304" s="730"/>
      <c r="VTW304" s="730"/>
      <c r="VTX304" s="730"/>
      <c r="VTY304" s="730"/>
      <c r="VTZ304" s="730"/>
      <c r="VUA304" s="730"/>
      <c r="VUB304" s="730"/>
      <c r="VUC304" s="730"/>
      <c r="VUD304" s="730"/>
      <c r="VUE304" s="730"/>
      <c r="VUF304" s="730"/>
      <c r="VUG304" s="730"/>
      <c r="VUH304" s="730"/>
      <c r="VUI304" s="730"/>
      <c r="VUJ304" s="730"/>
      <c r="VUK304" s="730"/>
      <c r="VUL304" s="730"/>
      <c r="VUM304" s="730"/>
      <c r="VUN304" s="730"/>
      <c r="VUO304" s="730"/>
      <c r="VUP304" s="730"/>
      <c r="VUQ304" s="730"/>
      <c r="VUR304" s="730"/>
      <c r="VUS304" s="730"/>
      <c r="VUT304" s="730"/>
      <c r="VUU304" s="730"/>
      <c r="VUV304" s="730"/>
      <c r="VUW304" s="730"/>
      <c r="VUX304" s="730"/>
      <c r="VUY304" s="730"/>
      <c r="VUZ304" s="730"/>
      <c r="VVA304" s="730"/>
      <c r="VVB304" s="730"/>
      <c r="VVC304" s="730"/>
      <c r="VVD304" s="730"/>
      <c r="VVE304" s="730"/>
      <c r="VVF304" s="730"/>
      <c r="VVG304" s="730"/>
      <c r="VVH304" s="730"/>
      <c r="VVI304" s="730"/>
      <c r="VVJ304" s="730"/>
      <c r="VVK304" s="730"/>
      <c r="VVL304" s="730"/>
      <c r="VVM304" s="730"/>
      <c r="VVN304" s="730"/>
      <c r="VVO304" s="730"/>
      <c r="VVP304" s="730"/>
      <c r="VVQ304" s="730"/>
      <c r="VVR304" s="730"/>
      <c r="VVS304" s="730"/>
      <c r="VVT304" s="730"/>
      <c r="VVU304" s="730"/>
      <c r="VVV304" s="730"/>
      <c r="VVW304" s="730"/>
      <c r="VVX304" s="730"/>
      <c r="VVY304" s="730"/>
      <c r="VVZ304" s="730"/>
      <c r="VWA304" s="730"/>
      <c r="VWB304" s="730"/>
      <c r="VWC304" s="730"/>
      <c r="VWD304" s="730"/>
      <c r="VWE304" s="730"/>
      <c r="VWF304" s="730"/>
      <c r="VWG304" s="730"/>
      <c r="VWH304" s="730"/>
      <c r="VWI304" s="730"/>
      <c r="VWJ304" s="730"/>
      <c r="VWK304" s="730"/>
      <c r="VWL304" s="730"/>
      <c r="VWM304" s="730"/>
      <c r="VWN304" s="730"/>
      <c r="VWO304" s="730"/>
      <c r="VWP304" s="730"/>
      <c r="VWQ304" s="730"/>
      <c r="VWR304" s="730"/>
      <c r="VWS304" s="730"/>
      <c r="VWT304" s="730"/>
      <c r="VWU304" s="730"/>
      <c r="VWV304" s="730"/>
      <c r="VWW304" s="730"/>
      <c r="VWX304" s="730"/>
      <c r="VWY304" s="730"/>
      <c r="VWZ304" s="730"/>
      <c r="VXA304" s="730"/>
      <c r="VXB304" s="730"/>
      <c r="VXC304" s="730"/>
      <c r="VXD304" s="730"/>
      <c r="VXE304" s="730"/>
      <c r="VXF304" s="730"/>
      <c r="VXG304" s="730"/>
      <c r="VXH304" s="730"/>
      <c r="VXI304" s="730"/>
      <c r="VXJ304" s="730"/>
      <c r="VXK304" s="730"/>
      <c r="VXL304" s="730"/>
      <c r="VXM304" s="730"/>
      <c r="VXN304" s="730"/>
      <c r="VXO304" s="730"/>
      <c r="VXP304" s="730"/>
      <c r="VXQ304" s="730"/>
      <c r="VXR304" s="730"/>
      <c r="VXS304" s="730"/>
      <c r="VXT304" s="730"/>
      <c r="VXU304" s="730"/>
      <c r="VXV304" s="730"/>
      <c r="VXW304" s="730"/>
      <c r="VXX304" s="730"/>
      <c r="VXY304" s="730"/>
      <c r="VXZ304" s="730"/>
      <c r="VYA304" s="730"/>
      <c r="VYB304" s="730"/>
      <c r="VYC304" s="730"/>
      <c r="VYD304" s="730"/>
      <c r="VYE304" s="730"/>
      <c r="VYF304" s="730"/>
      <c r="VYG304" s="730"/>
      <c r="VYH304" s="730"/>
      <c r="VYI304" s="730"/>
      <c r="VYJ304" s="730"/>
      <c r="VYK304" s="730"/>
      <c r="VYL304" s="730"/>
      <c r="VYM304" s="730"/>
      <c r="VYN304" s="730"/>
      <c r="VYO304" s="730"/>
      <c r="VYP304" s="730"/>
      <c r="VYQ304" s="730"/>
      <c r="VYR304" s="730"/>
      <c r="VYS304" s="730"/>
      <c r="VYT304" s="730"/>
      <c r="VYU304" s="730"/>
      <c r="VYV304" s="730"/>
      <c r="VYW304" s="730"/>
      <c r="VYX304" s="730"/>
      <c r="VYY304" s="730"/>
      <c r="VYZ304" s="730"/>
      <c r="VZA304" s="730"/>
      <c r="VZB304" s="730"/>
      <c r="VZC304" s="730"/>
      <c r="VZD304" s="730"/>
      <c r="VZE304" s="730"/>
      <c r="VZF304" s="730"/>
      <c r="VZG304" s="730"/>
      <c r="VZH304" s="730"/>
      <c r="VZI304" s="730"/>
      <c r="VZJ304" s="730"/>
      <c r="VZK304" s="730"/>
      <c r="VZL304" s="730"/>
      <c r="VZM304" s="730"/>
      <c r="VZN304" s="730"/>
      <c r="VZO304" s="730"/>
      <c r="VZP304" s="730"/>
      <c r="VZQ304" s="730"/>
      <c r="VZR304" s="730"/>
      <c r="VZS304" s="730"/>
      <c r="VZT304" s="730"/>
      <c r="VZU304" s="730"/>
      <c r="VZV304" s="730"/>
      <c r="VZW304" s="730"/>
      <c r="VZX304" s="730"/>
      <c r="VZY304" s="730"/>
      <c r="VZZ304" s="730"/>
      <c r="WAA304" s="730"/>
      <c r="WAB304" s="730"/>
      <c r="WAC304" s="730"/>
      <c r="WAD304" s="730"/>
      <c r="WAE304" s="730"/>
      <c r="WAF304" s="730"/>
      <c r="WAG304" s="730"/>
      <c r="WAH304" s="730"/>
      <c r="WAI304" s="730"/>
      <c r="WAJ304" s="730"/>
      <c r="WAK304" s="730"/>
      <c r="WAL304" s="730"/>
      <c r="WAM304" s="730"/>
      <c r="WAN304" s="730"/>
      <c r="WAO304" s="730"/>
      <c r="WAP304" s="730"/>
      <c r="WAQ304" s="730"/>
      <c r="WAR304" s="730"/>
      <c r="WAS304" s="730"/>
      <c r="WAT304" s="730"/>
      <c r="WAU304" s="730"/>
      <c r="WAV304" s="730"/>
      <c r="WAW304" s="730"/>
      <c r="WAX304" s="730"/>
      <c r="WAY304" s="730"/>
      <c r="WAZ304" s="730"/>
      <c r="WBA304" s="730"/>
      <c r="WBB304" s="730"/>
      <c r="WBC304" s="730"/>
      <c r="WBD304" s="730"/>
      <c r="WBE304" s="730"/>
      <c r="WBF304" s="730"/>
      <c r="WBG304" s="730"/>
      <c r="WBH304" s="730"/>
      <c r="WBI304" s="730"/>
      <c r="WBJ304" s="730"/>
      <c r="WBK304" s="730"/>
      <c r="WBL304" s="730"/>
      <c r="WBM304" s="730"/>
      <c r="WBN304" s="730"/>
      <c r="WBO304" s="730"/>
      <c r="WBP304" s="730"/>
      <c r="WBQ304" s="730"/>
      <c r="WBR304" s="730"/>
      <c r="WBS304" s="730"/>
      <c r="WBT304" s="730"/>
      <c r="WBU304" s="730"/>
      <c r="WBV304" s="730"/>
      <c r="WBW304" s="730"/>
      <c r="WBX304" s="730"/>
      <c r="WBY304" s="730"/>
      <c r="WBZ304" s="730"/>
      <c r="WCA304" s="730"/>
      <c r="WCB304" s="730"/>
      <c r="WCC304" s="730"/>
      <c r="WCD304" s="730"/>
      <c r="WCE304" s="730"/>
      <c r="WCF304" s="730"/>
      <c r="WCG304" s="730"/>
      <c r="WCH304" s="730"/>
      <c r="WCI304" s="730"/>
      <c r="WCJ304" s="730"/>
      <c r="WCK304" s="730"/>
      <c r="WCL304" s="730"/>
      <c r="WCM304" s="730"/>
      <c r="WCN304" s="730"/>
      <c r="WCO304" s="730"/>
      <c r="WCP304" s="730"/>
      <c r="WCQ304" s="730"/>
      <c r="WCR304" s="730"/>
      <c r="WCS304" s="730"/>
      <c r="WCT304" s="730"/>
      <c r="WCU304" s="730"/>
      <c r="WCV304" s="730"/>
      <c r="WCW304" s="730"/>
      <c r="WCX304" s="730"/>
      <c r="WCY304" s="730"/>
      <c r="WCZ304" s="730"/>
      <c r="WDA304" s="730"/>
      <c r="WDB304" s="730"/>
      <c r="WDC304" s="730"/>
      <c r="WDD304" s="730"/>
      <c r="WDE304" s="730"/>
      <c r="WDF304" s="730"/>
      <c r="WDG304" s="730"/>
      <c r="WDH304" s="730"/>
      <c r="WDI304" s="730"/>
      <c r="WDJ304" s="730"/>
      <c r="WDK304" s="730"/>
      <c r="WDL304" s="730"/>
      <c r="WDM304" s="730"/>
      <c r="WDN304" s="730"/>
      <c r="WDO304" s="730"/>
      <c r="WDP304" s="730"/>
      <c r="WDQ304" s="730"/>
      <c r="WDR304" s="730"/>
      <c r="WDS304" s="730"/>
      <c r="WDT304" s="730"/>
      <c r="WDU304" s="730"/>
      <c r="WDV304" s="730"/>
      <c r="WDW304" s="730"/>
      <c r="WDX304" s="730"/>
      <c r="WDY304" s="730"/>
      <c r="WDZ304" s="730"/>
      <c r="WEA304" s="730"/>
      <c r="WEB304" s="730"/>
      <c r="WEC304" s="730"/>
      <c r="WED304" s="730"/>
      <c r="WEE304" s="730"/>
      <c r="WEF304" s="730"/>
      <c r="WEG304" s="730"/>
      <c r="WEH304" s="730"/>
      <c r="WEI304" s="730"/>
      <c r="WEJ304" s="730"/>
      <c r="WEK304" s="730"/>
      <c r="WEL304" s="730"/>
      <c r="WEM304" s="730"/>
      <c r="WEN304" s="730"/>
      <c r="WEO304" s="730"/>
      <c r="WEP304" s="730"/>
      <c r="WEQ304" s="730"/>
      <c r="WER304" s="730"/>
      <c r="WES304" s="730"/>
      <c r="WET304" s="730"/>
      <c r="WEU304" s="730"/>
      <c r="WEV304" s="730"/>
      <c r="WEW304" s="730"/>
      <c r="WEX304" s="730"/>
      <c r="WEY304" s="730"/>
      <c r="WEZ304" s="730"/>
      <c r="WFA304" s="730"/>
      <c r="WFB304" s="730"/>
      <c r="WFC304" s="730"/>
      <c r="WFD304" s="730"/>
      <c r="WFE304" s="730"/>
      <c r="WFF304" s="730"/>
      <c r="WFG304" s="730"/>
      <c r="WFH304" s="730"/>
      <c r="WFI304" s="730"/>
      <c r="WFJ304" s="730"/>
      <c r="WFK304" s="730"/>
      <c r="WFL304" s="730"/>
      <c r="WFM304" s="730"/>
      <c r="WFN304" s="730"/>
      <c r="WFO304" s="730"/>
      <c r="WFP304" s="730"/>
      <c r="WFQ304" s="730"/>
      <c r="WFR304" s="730"/>
      <c r="WFS304" s="730"/>
      <c r="WFT304" s="730"/>
      <c r="WFU304" s="730"/>
      <c r="WFV304" s="730"/>
      <c r="WFW304" s="730"/>
      <c r="WFX304" s="730"/>
      <c r="WFY304" s="730"/>
      <c r="WFZ304" s="730"/>
      <c r="WGA304" s="730"/>
      <c r="WGB304" s="730"/>
      <c r="WGC304" s="730"/>
      <c r="WGD304" s="730"/>
      <c r="WGE304" s="730"/>
      <c r="WGF304" s="730"/>
      <c r="WGG304" s="730"/>
      <c r="WGH304" s="730"/>
      <c r="WGI304" s="730"/>
      <c r="WGJ304" s="730"/>
      <c r="WGK304" s="730"/>
      <c r="WGL304" s="730"/>
      <c r="WGM304" s="730"/>
      <c r="WGN304" s="730"/>
      <c r="WGO304" s="730"/>
      <c r="WGP304" s="730"/>
      <c r="WGQ304" s="730"/>
      <c r="WGR304" s="730"/>
      <c r="WGS304" s="730"/>
      <c r="WGT304" s="730"/>
      <c r="WGU304" s="730"/>
      <c r="WGV304" s="730"/>
      <c r="WGW304" s="730"/>
      <c r="WGX304" s="730"/>
      <c r="WGY304" s="730"/>
      <c r="WGZ304" s="730"/>
      <c r="WHA304" s="730"/>
      <c r="WHB304" s="730"/>
      <c r="WHC304" s="730"/>
      <c r="WHD304" s="730"/>
      <c r="WHE304" s="730"/>
      <c r="WHF304" s="730"/>
      <c r="WHG304" s="730"/>
      <c r="WHH304" s="730"/>
      <c r="WHI304" s="730"/>
      <c r="WHJ304" s="730"/>
      <c r="WHK304" s="730"/>
      <c r="WHL304" s="730"/>
      <c r="WHM304" s="730"/>
      <c r="WHN304" s="730"/>
      <c r="WHO304" s="730"/>
      <c r="WHP304" s="730"/>
      <c r="WHQ304" s="730"/>
      <c r="WHR304" s="730"/>
      <c r="WHS304" s="730"/>
      <c r="WHT304" s="730"/>
      <c r="WHU304" s="730"/>
      <c r="WHV304" s="730"/>
      <c r="WHW304" s="730"/>
      <c r="WHX304" s="730"/>
      <c r="WHY304" s="730"/>
      <c r="WHZ304" s="730"/>
      <c r="WIA304" s="730"/>
      <c r="WIB304" s="730"/>
      <c r="WIC304" s="730"/>
      <c r="WID304" s="730"/>
      <c r="WIE304" s="730"/>
      <c r="WIF304" s="730"/>
      <c r="WIG304" s="730"/>
      <c r="WIH304" s="730"/>
      <c r="WII304" s="730"/>
      <c r="WIJ304" s="730"/>
      <c r="WIK304" s="730"/>
      <c r="WIL304" s="730"/>
      <c r="WIM304" s="730"/>
      <c r="WIN304" s="730"/>
      <c r="WIO304" s="730"/>
      <c r="WIP304" s="730"/>
      <c r="WIQ304" s="730"/>
      <c r="WIR304" s="730"/>
      <c r="WIS304" s="730"/>
      <c r="WIT304" s="730"/>
      <c r="WIU304" s="730"/>
      <c r="WIV304" s="730"/>
      <c r="WIW304" s="730"/>
      <c r="WIX304" s="730"/>
      <c r="WIY304" s="730"/>
      <c r="WIZ304" s="730"/>
      <c r="WJA304" s="730"/>
      <c r="WJB304" s="730"/>
      <c r="WJC304" s="730"/>
      <c r="WJD304" s="730"/>
      <c r="WJE304" s="730"/>
      <c r="WJF304" s="730"/>
      <c r="WJG304" s="730"/>
      <c r="WJH304" s="730"/>
      <c r="WJI304" s="730"/>
      <c r="WJJ304" s="730"/>
      <c r="WJK304" s="730"/>
      <c r="WJL304" s="730"/>
      <c r="WJM304" s="730"/>
      <c r="WJN304" s="730"/>
      <c r="WJO304" s="730"/>
      <c r="WJP304" s="730"/>
      <c r="WJQ304" s="730"/>
      <c r="WJR304" s="730"/>
      <c r="WJS304" s="730"/>
      <c r="WJT304" s="730"/>
      <c r="WJU304" s="730"/>
      <c r="WJV304" s="730"/>
      <c r="WJW304" s="730"/>
      <c r="WJX304" s="730"/>
      <c r="WJY304" s="730"/>
      <c r="WJZ304" s="730"/>
      <c r="WKA304" s="730"/>
      <c r="WKB304" s="730"/>
      <c r="WKC304" s="730"/>
      <c r="WKD304" s="730"/>
      <c r="WKE304" s="730"/>
      <c r="WKF304" s="730"/>
      <c r="WKG304" s="730"/>
      <c r="WKH304" s="730"/>
      <c r="WKI304" s="730"/>
      <c r="WKJ304" s="730"/>
      <c r="WKK304" s="730"/>
      <c r="WKL304" s="730"/>
      <c r="WKM304" s="730"/>
      <c r="WKN304" s="730"/>
      <c r="WKO304" s="730"/>
      <c r="WKP304" s="730"/>
      <c r="WKQ304" s="730"/>
      <c r="WKR304" s="730"/>
      <c r="WKS304" s="730"/>
      <c r="WKT304" s="730"/>
      <c r="WKU304" s="730"/>
      <c r="WKV304" s="730"/>
      <c r="WKW304" s="730"/>
      <c r="WKX304" s="730"/>
      <c r="WKY304" s="730"/>
      <c r="WKZ304" s="730"/>
      <c r="WLA304" s="730"/>
      <c r="WLB304" s="730"/>
      <c r="WLC304" s="730"/>
      <c r="WLD304" s="730"/>
      <c r="WLE304" s="730"/>
      <c r="WLF304" s="730"/>
      <c r="WLG304" s="730"/>
      <c r="WLH304" s="730"/>
      <c r="WLI304" s="730"/>
      <c r="WLJ304" s="730"/>
      <c r="WLK304" s="730"/>
      <c r="WLL304" s="730"/>
      <c r="WLM304" s="730"/>
      <c r="WLN304" s="730"/>
      <c r="WLO304" s="730"/>
      <c r="WLP304" s="730"/>
      <c r="WLQ304" s="730"/>
      <c r="WLR304" s="730"/>
      <c r="WLS304" s="730"/>
      <c r="WLT304" s="730"/>
      <c r="WLU304" s="730"/>
      <c r="WLV304" s="730"/>
      <c r="WLW304" s="730"/>
      <c r="WLX304" s="730"/>
      <c r="WLY304" s="730"/>
      <c r="WLZ304" s="730"/>
      <c r="WMA304" s="730"/>
      <c r="WMB304" s="730"/>
      <c r="WMC304" s="730"/>
      <c r="WMD304" s="730"/>
      <c r="WME304" s="730"/>
      <c r="WMF304" s="730"/>
      <c r="WMG304" s="730"/>
      <c r="WMH304" s="730"/>
      <c r="WMI304" s="730"/>
      <c r="WMJ304" s="730"/>
      <c r="WMK304" s="730"/>
      <c r="WML304" s="730"/>
      <c r="WMM304" s="730"/>
      <c r="WMN304" s="730"/>
      <c r="WMO304" s="730"/>
      <c r="WMP304" s="730"/>
      <c r="WMQ304" s="730"/>
      <c r="WMR304" s="730"/>
      <c r="WMS304" s="730"/>
      <c r="WMT304" s="730"/>
      <c r="WMU304" s="730"/>
      <c r="WMV304" s="730"/>
      <c r="WMW304" s="730"/>
      <c r="WMX304" s="730"/>
      <c r="WMY304" s="730"/>
      <c r="WMZ304" s="730"/>
      <c r="WNA304" s="730"/>
      <c r="WNB304" s="730"/>
      <c r="WNC304" s="730"/>
      <c r="WND304" s="730"/>
      <c r="WNE304" s="730"/>
      <c r="WNF304" s="730"/>
      <c r="WNG304" s="730"/>
      <c r="WNH304" s="730"/>
      <c r="WNI304" s="730"/>
      <c r="WNJ304" s="730"/>
      <c r="WNK304" s="730"/>
      <c r="WNL304" s="730"/>
      <c r="WNM304" s="730"/>
      <c r="WNN304" s="730"/>
      <c r="WNO304" s="730"/>
      <c r="WNP304" s="730"/>
      <c r="WNQ304" s="730"/>
      <c r="WNR304" s="730"/>
      <c r="WNS304" s="730"/>
      <c r="WNT304" s="730"/>
      <c r="WNU304" s="730"/>
      <c r="WNV304" s="730"/>
      <c r="WNW304" s="730"/>
      <c r="WNX304" s="730"/>
      <c r="WNY304" s="730"/>
      <c r="WNZ304" s="730"/>
      <c r="WOA304" s="730"/>
      <c r="WOB304" s="730"/>
      <c r="WOC304" s="730"/>
      <c r="WOD304" s="730"/>
      <c r="WOE304" s="730"/>
      <c r="WOF304" s="730"/>
      <c r="WOG304" s="730"/>
      <c r="WOH304" s="730"/>
      <c r="WOI304" s="730"/>
      <c r="WOJ304" s="730"/>
      <c r="WOK304" s="730"/>
      <c r="WOL304" s="730"/>
      <c r="WOM304" s="730"/>
      <c r="WON304" s="730"/>
      <c r="WOO304" s="730"/>
      <c r="WOP304" s="730"/>
      <c r="WOQ304" s="730"/>
      <c r="WOR304" s="730"/>
      <c r="WOS304" s="730"/>
      <c r="WOT304" s="730"/>
      <c r="WOU304" s="730"/>
      <c r="WOV304" s="730"/>
      <c r="WOW304" s="730"/>
      <c r="WOX304" s="730"/>
      <c r="WOY304" s="730"/>
      <c r="WOZ304" s="730"/>
      <c r="WPA304" s="730"/>
      <c r="WPB304" s="730"/>
      <c r="WPC304" s="730"/>
      <c r="WPD304" s="730"/>
      <c r="WPE304" s="730"/>
      <c r="WPF304" s="730"/>
      <c r="WPG304" s="730"/>
      <c r="WPH304" s="730"/>
      <c r="WPI304" s="730"/>
      <c r="WPJ304" s="730"/>
      <c r="WPK304" s="730"/>
      <c r="WPL304" s="730"/>
      <c r="WPM304" s="730"/>
      <c r="WPN304" s="730"/>
      <c r="WPO304" s="730"/>
      <c r="WPP304" s="730"/>
      <c r="WPQ304" s="730"/>
      <c r="WPR304" s="730"/>
      <c r="WPS304" s="730"/>
      <c r="WPT304" s="730"/>
      <c r="WPU304" s="730"/>
      <c r="WPV304" s="730"/>
      <c r="WPW304" s="730"/>
      <c r="WPX304" s="730"/>
      <c r="WPY304" s="730"/>
      <c r="WPZ304" s="730"/>
      <c r="WQA304" s="730"/>
      <c r="WQB304" s="730"/>
      <c r="WQC304" s="730"/>
      <c r="WQD304" s="730"/>
      <c r="WQE304" s="730"/>
      <c r="WQF304" s="730"/>
      <c r="WQG304" s="730"/>
      <c r="WQH304" s="730"/>
      <c r="WQI304" s="730"/>
      <c r="WQJ304" s="730"/>
      <c r="WQK304" s="730"/>
      <c r="WQL304" s="730"/>
      <c r="WQM304" s="730"/>
      <c r="WQN304" s="730"/>
      <c r="WQO304" s="730"/>
      <c r="WQP304" s="730"/>
      <c r="WQQ304" s="730"/>
      <c r="WQR304" s="730"/>
      <c r="WQS304" s="730"/>
      <c r="WQT304" s="730"/>
      <c r="WQU304" s="730"/>
      <c r="WQV304" s="730"/>
      <c r="WQW304" s="730"/>
      <c r="WQX304" s="730"/>
      <c r="WQY304" s="730"/>
      <c r="WQZ304" s="730"/>
      <c r="WRA304" s="730"/>
      <c r="WRB304" s="730"/>
      <c r="WRC304" s="730"/>
      <c r="WRD304" s="730"/>
      <c r="WRE304" s="730"/>
      <c r="WRF304" s="730"/>
      <c r="WRG304" s="730"/>
      <c r="WRH304" s="730"/>
      <c r="WRI304" s="730"/>
      <c r="WRJ304" s="730"/>
      <c r="WRK304" s="730"/>
      <c r="WRL304" s="730"/>
      <c r="WRM304" s="730"/>
      <c r="WRN304" s="730"/>
      <c r="WRO304" s="730"/>
      <c r="WRP304" s="730"/>
      <c r="WRQ304" s="730"/>
      <c r="WRR304" s="730"/>
      <c r="WRS304" s="730"/>
      <c r="WRT304" s="730"/>
      <c r="WRU304" s="730"/>
      <c r="WRV304" s="730"/>
      <c r="WRW304" s="730"/>
      <c r="WRX304" s="730"/>
      <c r="WRY304" s="730"/>
      <c r="WRZ304" s="730"/>
      <c r="WSA304" s="730"/>
      <c r="WSB304" s="730"/>
      <c r="WSC304" s="730"/>
      <c r="WSD304" s="730"/>
      <c r="WSE304" s="730"/>
      <c r="WSF304" s="730"/>
      <c r="WSG304" s="730"/>
      <c r="WSH304" s="730"/>
      <c r="WSI304" s="730"/>
      <c r="WSJ304" s="730"/>
      <c r="WSK304" s="730"/>
      <c r="WSL304" s="730"/>
      <c r="WSM304" s="730"/>
      <c r="WSN304" s="730"/>
      <c r="WSO304" s="730"/>
      <c r="WSP304" s="730"/>
      <c r="WSQ304" s="730"/>
      <c r="WSR304" s="730"/>
      <c r="WSS304" s="730"/>
      <c r="WST304" s="730"/>
      <c r="WSU304" s="730"/>
      <c r="WSV304" s="730"/>
      <c r="WSW304" s="730"/>
      <c r="WSX304" s="730"/>
      <c r="WSY304" s="730"/>
      <c r="WSZ304" s="730"/>
      <c r="WTA304" s="730"/>
      <c r="WTB304" s="730"/>
      <c r="WTC304" s="730"/>
      <c r="WTD304" s="730"/>
      <c r="WTE304" s="730"/>
      <c r="WTF304" s="730"/>
      <c r="WTG304" s="730"/>
      <c r="WTH304" s="730"/>
      <c r="WTI304" s="730"/>
      <c r="WTJ304" s="730"/>
      <c r="WTK304" s="730"/>
      <c r="WTL304" s="730"/>
      <c r="WTM304" s="730"/>
      <c r="WTN304" s="730"/>
      <c r="WTO304" s="730"/>
      <c r="WTP304" s="730"/>
      <c r="WTQ304" s="730"/>
      <c r="WTR304" s="730"/>
      <c r="WTS304" s="730"/>
      <c r="WTT304" s="730"/>
      <c r="WTU304" s="730"/>
      <c r="WTV304" s="730"/>
      <c r="WTW304" s="730"/>
      <c r="WTX304" s="730"/>
      <c r="WTY304" s="730"/>
      <c r="WTZ304" s="730"/>
      <c r="WUA304" s="730"/>
      <c r="WUB304" s="730"/>
      <c r="WUC304" s="730"/>
      <c r="WUD304" s="730"/>
      <c r="WUE304" s="730"/>
      <c r="WUF304" s="730"/>
      <c r="WUG304" s="730"/>
      <c r="WUH304" s="730"/>
      <c r="WUI304" s="730"/>
      <c r="WUJ304" s="730"/>
      <c r="WUK304" s="730"/>
      <c r="WUL304" s="730"/>
      <c r="WUM304" s="730"/>
      <c r="WUN304" s="730"/>
      <c r="WUO304" s="730"/>
      <c r="WUP304" s="730"/>
      <c r="WUQ304" s="730"/>
      <c r="WUR304" s="730"/>
      <c r="WUS304" s="730"/>
      <c r="WUT304" s="730"/>
      <c r="WUU304" s="730"/>
      <c r="WUV304" s="730"/>
      <c r="WUW304" s="730"/>
      <c r="WUX304" s="730"/>
      <c r="WUY304" s="730"/>
      <c r="WUZ304" s="730"/>
      <c r="WVA304" s="730"/>
      <c r="WVB304" s="730"/>
      <c r="WVC304" s="730"/>
      <c r="WVD304" s="730"/>
      <c r="WVE304" s="730"/>
      <c r="WVF304" s="730"/>
      <c r="WVG304" s="730"/>
      <c r="WVH304" s="730"/>
      <c r="WVI304" s="730"/>
      <c r="WVJ304" s="730"/>
      <c r="WVK304" s="730"/>
      <c r="WVL304" s="730"/>
      <c r="WVM304" s="730"/>
      <c r="WVN304" s="730"/>
      <c r="WVO304" s="730"/>
      <c r="WVP304" s="730"/>
      <c r="WVQ304" s="730"/>
      <c r="WVR304" s="730"/>
      <c r="WVS304" s="730"/>
      <c r="WVT304" s="730"/>
      <c r="WVU304" s="730"/>
      <c r="WVV304" s="730"/>
      <c r="WVW304" s="730"/>
      <c r="WVX304" s="730"/>
      <c r="WVY304" s="730"/>
      <c r="WVZ304" s="730"/>
      <c r="WWA304" s="730"/>
      <c r="WWB304" s="730"/>
      <c r="WWC304" s="730"/>
      <c r="WWD304" s="730"/>
      <c r="WWE304" s="730"/>
      <c r="WWF304" s="730"/>
      <c r="WWG304" s="730"/>
      <c r="WWH304" s="730"/>
      <c r="WWI304" s="730"/>
      <c r="WWJ304" s="730"/>
      <c r="WWK304" s="730"/>
      <c r="WWL304" s="730"/>
      <c r="WWM304" s="730"/>
      <c r="WWN304" s="730"/>
      <c r="WWO304" s="730"/>
      <c r="WWP304" s="730"/>
      <c r="WWQ304" s="730"/>
      <c r="WWR304" s="730"/>
      <c r="WWS304" s="730"/>
      <c r="WWT304" s="730"/>
      <c r="WWU304" s="730"/>
      <c r="WWV304" s="730"/>
      <c r="WWW304" s="730"/>
      <c r="WWX304" s="730"/>
      <c r="WWY304" s="730"/>
      <c r="WWZ304" s="730"/>
      <c r="WXA304" s="730"/>
      <c r="WXB304" s="730"/>
      <c r="WXC304" s="730"/>
      <c r="WXD304" s="730"/>
      <c r="WXE304" s="730"/>
      <c r="WXF304" s="730"/>
      <c r="WXG304" s="730"/>
      <c r="WXH304" s="730"/>
      <c r="WXI304" s="730"/>
      <c r="WXJ304" s="730"/>
      <c r="WXK304" s="730"/>
      <c r="WXL304" s="730"/>
      <c r="WXM304" s="730"/>
      <c r="WXN304" s="730"/>
      <c r="WXO304" s="730"/>
      <c r="WXP304" s="730"/>
      <c r="WXQ304" s="730"/>
      <c r="WXR304" s="730"/>
      <c r="WXS304" s="730"/>
      <c r="WXT304" s="730"/>
      <c r="WXU304" s="730"/>
      <c r="WXV304" s="730"/>
      <c r="WXW304" s="730"/>
      <c r="WXX304" s="730"/>
      <c r="WXY304" s="730"/>
      <c r="WXZ304" s="730"/>
      <c r="WYA304" s="730"/>
      <c r="WYB304" s="730"/>
      <c r="WYC304" s="730"/>
      <c r="WYD304" s="730"/>
      <c r="WYE304" s="730"/>
      <c r="WYF304" s="730"/>
      <c r="WYG304" s="730"/>
      <c r="WYH304" s="730"/>
      <c r="WYI304" s="730"/>
      <c r="WYJ304" s="730"/>
      <c r="WYK304" s="730"/>
      <c r="WYL304" s="730"/>
      <c r="WYM304" s="730"/>
      <c r="WYN304" s="730"/>
      <c r="WYO304" s="730"/>
      <c r="WYP304" s="730"/>
      <c r="WYQ304" s="730"/>
      <c r="WYR304" s="730"/>
      <c r="WYS304" s="730"/>
      <c r="WYT304" s="730"/>
      <c r="WYU304" s="730"/>
      <c r="WYV304" s="730"/>
      <c r="WYW304" s="730"/>
      <c r="WYX304" s="730"/>
      <c r="WYY304" s="730"/>
      <c r="WYZ304" s="730"/>
      <c r="WZA304" s="730"/>
      <c r="WZB304" s="730"/>
      <c r="WZC304" s="730"/>
      <c r="WZD304" s="730"/>
      <c r="WZE304" s="730"/>
      <c r="WZF304" s="730"/>
      <c r="WZG304" s="730"/>
      <c r="WZH304" s="730"/>
      <c r="WZI304" s="730"/>
      <c r="WZJ304" s="730"/>
      <c r="WZK304" s="730"/>
      <c r="WZL304" s="730"/>
      <c r="WZM304" s="730"/>
      <c r="WZN304" s="730"/>
      <c r="WZO304" s="730"/>
      <c r="WZP304" s="730"/>
      <c r="WZQ304" s="730"/>
      <c r="WZR304" s="730"/>
      <c r="WZS304" s="730"/>
      <c r="WZT304" s="730"/>
      <c r="WZU304" s="730"/>
      <c r="WZV304" s="730"/>
      <c r="WZW304" s="730"/>
      <c r="WZX304" s="730"/>
      <c r="WZY304" s="730"/>
      <c r="WZZ304" s="730"/>
      <c r="XAA304" s="730"/>
      <c r="XAB304" s="730"/>
      <c r="XAC304" s="730"/>
      <c r="XAD304" s="730"/>
      <c r="XAE304" s="730"/>
      <c r="XAF304" s="730"/>
      <c r="XAG304" s="730"/>
      <c r="XAH304" s="730"/>
      <c r="XAI304" s="730"/>
      <c r="XAJ304" s="730"/>
      <c r="XAK304" s="730"/>
      <c r="XAL304" s="730"/>
      <c r="XAM304" s="730"/>
      <c r="XAN304" s="730"/>
      <c r="XAO304" s="730"/>
      <c r="XAP304" s="730"/>
      <c r="XAQ304" s="730"/>
      <c r="XAR304" s="730"/>
      <c r="XAS304" s="730"/>
      <c r="XAT304" s="730"/>
      <c r="XAU304" s="730"/>
      <c r="XAV304" s="730"/>
      <c r="XAW304" s="730"/>
      <c r="XAX304" s="730"/>
      <c r="XAY304" s="730"/>
      <c r="XAZ304" s="730"/>
      <c r="XBA304" s="730"/>
      <c r="XBB304" s="730"/>
      <c r="XBC304" s="730"/>
      <c r="XBD304" s="730"/>
      <c r="XBE304" s="730"/>
      <c r="XBF304" s="730"/>
      <c r="XBG304" s="730"/>
      <c r="XBH304" s="730"/>
      <c r="XBI304" s="730"/>
      <c r="XBJ304" s="730"/>
      <c r="XBK304" s="730"/>
      <c r="XBL304" s="730"/>
      <c r="XBM304" s="730"/>
      <c r="XBN304" s="730"/>
      <c r="XBO304" s="730"/>
      <c r="XBP304" s="730"/>
      <c r="XBQ304" s="730"/>
      <c r="XBR304" s="730"/>
      <c r="XBS304" s="730"/>
      <c r="XBT304" s="730"/>
      <c r="XBU304" s="730"/>
      <c r="XBV304" s="730"/>
      <c r="XBW304" s="730"/>
      <c r="XBX304" s="730"/>
      <c r="XBY304" s="730"/>
      <c r="XBZ304" s="730"/>
      <c r="XCA304" s="730"/>
      <c r="XCB304" s="730"/>
      <c r="XCC304" s="730"/>
      <c r="XCD304" s="730"/>
      <c r="XCE304" s="730"/>
      <c r="XCF304" s="730"/>
      <c r="XCG304" s="730"/>
      <c r="XCH304" s="730"/>
      <c r="XCI304" s="730"/>
      <c r="XCJ304" s="730"/>
      <c r="XCK304" s="730"/>
      <c r="XCL304" s="730"/>
      <c r="XCM304" s="730"/>
      <c r="XCN304" s="730"/>
      <c r="XCO304" s="730"/>
      <c r="XCP304" s="730"/>
      <c r="XCQ304" s="730"/>
      <c r="XCR304" s="730"/>
      <c r="XCS304" s="730"/>
      <c r="XCT304" s="730"/>
      <c r="XCU304" s="730"/>
      <c r="XCV304" s="730"/>
      <c r="XCW304" s="730"/>
      <c r="XCX304" s="730"/>
      <c r="XCY304" s="730"/>
      <c r="XCZ304" s="730"/>
      <c r="XDA304" s="730"/>
      <c r="XDB304" s="730"/>
      <c r="XDC304" s="730"/>
      <c r="XDD304" s="730"/>
      <c r="XDE304" s="730"/>
      <c r="XDF304" s="730"/>
      <c r="XDG304" s="730"/>
      <c r="XDH304" s="730"/>
      <c r="XDI304" s="730"/>
      <c r="XDJ304" s="730"/>
      <c r="XDK304" s="730"/>
      <c r="XDL304" s="730"/>
      <c r="XDM304" s="730"/>
      <c r="XDN304" s="730"/>
      <c r="XDO304" s="730"/>
      <c r="XDP304" s="730"/>
      <c r="XDQ304" s="730"/>
      <c r="XDR304" s="730"/>
      <c r="XDS304" s="730"/>
      <c r="XDT304" s="730"/>
      <c r="XDU304" s="730"/>
      <c r="XDV304" s="730"/>
      <c r="XDW304" s="730"/>
      <c r="XDX304" s="730"/>
      <c r="XDY304" s="730"/>
      <c r="XDZ304" s="730"/>
      <c r="XEA304" s="730"/>
      <c r="XEB304" s="730"/>
      <c r="XEC304" s="730"/>
      <c r="XED304" s="730"/>
      <c r="XEE304" s="730"/>
      <c r="XEF304" s="730"/>
      <c r="XEG304" s="730"/>
      <c r="XEH304" s="730"/>
      <c r="XEI304" s="730"/>
      <c r="XEJ304" s="730"/>
      <c r="XEK304" s="730"/>
      <c r="XEL304" s="730"/>
      <c r="XEM304" s="730"/>
      <c r="XEN304" s="730"/>
      <c r="XEO304" s="730"/>
      <c r="XEP304" s="730"/>
      <c r="XEQ304" s="730"/>
      <c r="XER304" s="730"/>
      <c r="XES304" s="730"/>
      <c r="XET304" s="730"/>
      <c r="XEU304" s="730"/>
      <c r="XEV304" s="730"/>
      <c r="XEW304" s="730"/>
      <c r="XEX304" s="730"/>
      <c r="XEY304" s="730"/>
      <c r="XEZ304" s="730"/>
      <c r="XFA304" s="730"/>
    </row>
    <row r="305" spans="1:16381" s="247" customFormat="1" ht="30" customHeight="1" x14ac:dyDescent="0.25">
      <c r="A305" s="812"/>
      <c r="B305" s="348" t="s">
        <v>1674</v>
      </c>
      <c r="C305" s="2003" t="str">
        <f>CONCATENATE('CCR and CVA'!F94, ": ", 'CCR and CVA'!B96)</f>
        <v>Check: K_reduced and K_hedged in panel 3c3 should be larger than 0 and not equal: K_Hedged (assuming recognition of all eligible hedges)</v>
      </c>
      <c r="D305" s="343"/>
      <c r="E305" s="343"/>
      <c r="F305" s="343"/>
      <c r="G305" s="822" t="str">
        <f>'CCR and CVA'!F96</f>
        <v/>
      </c>
      <c r="H305" s="343"/>
      <c r="I305" s="340"/>
      <c r="J305" s="340"/>
      <c r="K305" s="730"/>
      <c r="L305" s="730"/>
      <c r="M305" s="730"/>
      <c r="N305" s="730"/>
      <c r="O305" s="730"/>
      <c r="P305" s="730"/>
      <c r="Q305" s="730"/>
      <c r="R305" s="730"/>
      <c r="S305" s="730"/>
      <c r="T305" s="730"/>
      <c r="U305" s="730"/>
      <c r="V305" s="730"/>
      <c r="W305" s="730"/>
      <c r="X305" s="730"/>
      <c r="Y305" s="730"/>
      <c r="Z305" s="730"/>
      <c r="AA305" s="730"/>
      <c r="AB305" s="730"/>
      <c r="AC305" s="730"/>
      <c r="AD305" s="730"/>
      <c r="AE305" s="730"/>
      <c r="AF305" s="730"/>
      <c r="AG305" s="730"/>
      <c r="AH305" s="730"/>
      <c r="AI305" s="730"/>
      <c r="AJ305" s="730"/>
      <c r="AK305" s="730"/>
      <c r="AL305" s="730"/>
      <c r="AM305" s="730"/>
      <c r="AN305" s="811"/>
      <c r="AO305" s="730"/>
      <c r="AP305" s="730"/>
      <c r="AQ305" s="730"/>
      <c r="AR305" s="730"/>
      <c r="AS305" s="730"/>
      <c r="AT305" s="730"/>
      <c r="AU305" s="730"/>
      <c r="AV305" s="730"/>
      <c r="AW305" s="730"/>
      <c r="AX305" s="730"/>
      <c r="AY305" s="730"/>
      <c r="AZ305" s="730"/>
      <c r="BA305" s="730"/>
      <c r="BB305" s="730"/>
      <c r="BC305" s="730"/>
      <c r="BD305" s="730"/>
      <c r="BE305" s="730"/>
      <c r="BF305" s="730"/>
      <c r="BG305" s="730"/>
      <c r="BH305" s="730"/>
      <c r="BI305" s="730"/>
      <c r="BJ305" s="730"/>
      <c r="BK305" s="730"/>
      <c r="BL305" s="730"/>
      <c r="BM305" s="730"/>
      <c r="BN305" s="730"/>
      <c r="BO305" s="730"/>
      <c r="BP305" s="730"/>
      <c r="BQ305" s="730"/>
      <c r="BR305" s="730"/>
      <c r="BS305" s="730"/>
      <c r="BT305" s="730"/>
      <c r="BU305" s="730"/>
      <c r="BV305" s="730"/>
      <c r="BW305" s="730"/>
      <c r="BX305" s="730"/>
      <c r="BY305" s="730"/>
      <c r="BZ305" s="730"/>
      <c r="CA305" s="730"/>
      <c r="CB305" s="730"/>
      <c r="CC305" s="730"/>
      <c r="CD305" s="730"/>
      <c r="CE305" s="730"/>
      <c r="CF305" s="730"/>
      <c r="CG305" s="730"/>
      <c r="CH305" s="730"/>
      <c r="CI305" s="730"/>
      <c r="CJ305" s="730"/>
      <c r="CK305" s="730"/>
      <c r="CL305" s="730"/>
      <c r="CM305" s="730"/>
      <c r="CN305" s="730"/>
      <c r="CO305" s="730"/>
      <c r="CP305" s="730"/>
      <c r="CQ305" s="730"/>
      <c r="CR305" s="730"/>
      <c r="CS305" s="730"/>
      <c r="CT305" s="730"/>
      <c r="CU305" s="730"/>
      <c r="CV305" s="730"/>
      <c r="CW305" s="730"/>
      <c r="CX305" s="730"/>
      <c r="CY305" s="730"/>
      <c r="CZ305" s="730"/>
      <c r="DA305" s="730"/>
      <c r="DB305" s="730"/>
      <c r="DC305" s="730"/>
      <c r="DD305" s="730"/>
      <c r="DE305" s="730"/>
      <c r="DF305" s="730"/>
      <c r="DG305" s="730"/>
      <c r="DH305" s="730"/>
      <c r="DI305" s="730"/>
      <c r="DJ305" s="730"/>
      <c r="DK305" s="730"/>
      <c r="DL305" s="730"/>
      <c r="DM305" s="730"/>
      <c r="DN305" s="730"/>
      <c r="DO305" s="730"/>
      <c r="DP305" s="730"/>
      <c r="DQ305" s="730"/>
      <c r="DR305" s="730"/>
      <c r="DS305" s="730"/>
      <c r="DT305" s="730"/>
      <c r="DU305" s="730"/>
      <c r="DV305" s="730"/>
      <c r="DW305" s="730"/>
      <c r="DX305" s="730"/>
      <c r="DY305" s="730"/>
      <c r="DZ305" s="730"/>
      <c r="EA305" s="730"/>
      <c r="EB305" s="730"/>
      <c r="EC305" s="730"/>
      <c r="ED305" s="730"/>
      <c r="EE305" s="730"/>
      <c r="EF305" s="730"/>
      <c r="EG305" s="730"/>
      <c r="EH305" s="730"/>
      <c r="EI305" s="730"/>
      <c r="EJ305" s="730"/>
      <c r="EK305" s="730"/>
      <c r="EL305" s="730"/>
      <c r="EM305" s="730"/>
      <c r="EN305" s="730"/>
      <c r="EO305" s="730"/>
      <c r="EP305" s="730"/>
      <c r="EQ305" s="730"/>
      <c r="ER305" s="730"/>
      <c r="ES305" s="730"/>
      <c r="ET305" s="730"/>
      <c r="EU305" s="730"/>
      <c r="EV305" s="730"/>
      <c r="EW305" s="730"/>
      <c r="EX305" s="730"/>
      <c r="EY305" s="730"/>
      <c r="EZ305" s="730"/>
      <c r="FA305" s="730"/>
      <c r="FB305" s="730"/>
      <c r="FC305" s="730"/>
      <c r="FD305" s="730"/>
      <c r="FE305" s="730"/>
      <c r="FF305" s="730"/>
      <c r="FG305" s="730"/>
      <c r="FH305" s="730"/>
      <c r="FI305" s="730"/>
      <c r="FJ305" s="730"/>
      <c r="FK305" s="730"/>
      <c r="FL305" s="730"/>
      <c r="FM305" s="730"/>
      <c r="FN305" s="730"/>
      <c r="FO305" s="730"/>
      <c r="FP305" s="730"/>
      <c r="FQ305" s="730"/>
      <c r="FR305" s="730"/>
      <c r="FS305" s="730"/>
      <c r="FT305" s="730"/>
      <c r="FU305" s="730"/>
      <c r="FV305" s="730"/>
      <c r="FW305" s="730"/>
      <c r="FX305" s="730"/>
      <c r="FY305" s="730"/>
      <c r="FZ305" s="730"/>
      <c r="GA305" s="730"/>
      <c r="GB305" s="730"/>
      <c r="GC305" s="730"/>
      <c r="GD305" s="730"/>
      <c r="GE305" s="730"/>
      <c r="GF305" s="730"/>
      <c r="GG305" s="730"/>
      <c r="GH305" s="730"/>
      <c r="GI305" s="730"/>
      <c r="GJ305" s="730"/>
      <c r="GK305" s="730"/>
      <c r="GL305" s="730"/>
      <c r="GM305" s="730"/>
      <c r="GN305" s="730"/>
      <c r="GO305" s="730"/>
      <c r="GP305" s="730"/>
      <c r="GQ305" s="730"/>
      <c r="GR305" s="730"/>
      <c r="GS305" s="730"/>
      <c r="GT305" s="730"/>
      <c r="GU305" s="730"/>
      <c r="GV305" s="730"/>
      <c r="GW305" s="730"/>
      <c r="GX305" s="730"/>
      <c r="GY305" s="730"/>
      <c r="GZ305" s="730"/>
      <c r="HA305" s="730"/>
      <c r="HB305" s="730"/>
      <c r="HC305" s="730"/>
      <c r="HD305" s="730"/>
      <c r="HE305" s="730"/>
      <c r="HF305" s="730"/>
      <c r="HG305" s="730"/>
      <c r="HH305" s="730"/>
      <c r="HI305" s="730"/>
      <c r="HJ305" s="730"/>
      <c r="HK305" s="730"/>
      <c r="HL305" s="730"/>
      <c r="HM305" s="730"/>
      <c r="HN305" s="730"/>
      <c r="HO305" s="730"/>
      <c r="HP305" s="730"/>
      <c r="HQ305" s="730"/>
      <c r="HR305" s="730"/>
      <c r="HS305" s="730"/>
      <c r="HT305" s="730"/>
      <c r="HU305" s="730"/>
      <c r="HV305" s="730"/>
      <c r="HW305" s="730"/>
      <c r="HX305" s="730"/>
      <c r="HY305" s="730"/>
      <c r="HZ305" s="730"/>
      <c r="IA305" s="730"/>
      <c r="IB305" s="730"/>
      <c r="IC305" s="730"/>
      <c r="ID305" s="730"/>
      <c r="IE305" s="730"/>
      <c r="IF305" s="730"/>
      <c r="IG305" s="730"/>
      <c r="IH305" s="730"/>
      <c r="II305" s="730"/>
      <c r="IJ305" s="730"/>
      <c r="IK305" s="730"/>
      <c r="IL305" s="730"/>
      <c r="IM305" s="730"/>
      <c r="IN305" s="730"/>
      <c r="IO305" s="730"/>
      <c r="IP305" s="730"/>
      <c r="IQ305" s="730"/>
      <c r="IR305" s="730"/>
      <c r="IS305" s="730"/>
      <c r="IT305" s="730"/>
      <c r="IU305" s="730"/>
      <c r="IV305" s="730"/>
      <c r="IW305" s="730"/>
      <c r="IX305" s="730"/>
      <c r="IY305" s="730"/>
      <c r="IZ305" s="730"/>
      <c r="JA305" s="730"/>
      <c r="JB305" s="730"/>
      <c r="JC305" s="730"/>
      <c r="JD305" s="730"/>
      <c r="JE305" s="730"/>
      <c r="JF305" s="730"/>
      <c r="JG305" s="730"/>
      <c r="JH305" s="730"/>
      <c r="JI305" s="730"/>
      <c r="JJ305" s="730"/>
      <c r="JK305" s="730"/>
      <c r="JL305" s="730"/>
      <c r="JM305" s="730"/>
      <c r="JN305" s="730"/>
      <c r="JO305" s="730"/>
      <c r="JP305" s="730"/>
      <c r="JQ305" s="730"/>
      <c r="JR305" s="730"/>
      <c r="JS305" s="730"/>
      <c r="JT305" s="730"/>
      <c r="JU305" s="730"/>
      <c r="JV305" s="730"/>
      <c r="JW305" s="730"/>
      <c r="JX305" s="730"/>
      <c r="JY305" s="730"/>
      <c r="JZ305" s="730"/>
      <c r="KA305" s="730"/>
      <c r="KB305" s="730"/>
      <c r="KC305" s="730"/>
      <c r="KD305" s="730"/>
      <c r="KE305" s="730"/>
      <c r="KF305" s="730"/>
      <c r="KG305" s="730"/>
      <c r="KH305" s="730"/>
      <c r="KI305" s="730"/>
      <c r="KJ305" s="730"/>
      <c r="KK305" s="730"/>
      <c r="KL305" s="730"/>
      <c r="KM305" s="730"/>
      <c r="KN305" s="730"/>
      <c r="KO305" s="730"/>
      <c r="KP305" s="730"/>
      <c r="KQ305" s="730"/>
      <c r="KR305" s="730"/>
      <c r="KS305" s="730"/>
      <c r="KT305" s="730"/>
      <c r="KU305" s="730"/>
      <c r="KV305" s="730"/>
      <c r="KW305" s="730"/>
      <c r="KX305" s="730"/>
      <c r="KY305" s="730"/>
      <c r="KZ305" s="730"/>
      <c r="LA305" s="730"/>
      <c r="LB305" s="730"/>
      <c r="LC305" s="730"/>
      <c r="LD305" s="730"/>
      <c r="LE305" s="730"/>
      <c r="LF305" s="730"/>
      <c r="LG305" s="730"/>
      <c r="LH305" s="730"/>
      <c r="LI305" s="730"/>
      <c r="LJ305" s="730"/>
      <c r="LK305" s="730"/>
      <c r="LL305" s="730"/>
      <c r="LM305" s="730"/>
      <c r="LN305" s="730"/>
      <c r="LO305" s="730"/>
      <c r="LP305" s="730"/>
      <c r="LQ305" s="730"/>
      <c r="LR305" s="730"/>
      <c r="LS305" s="730"/>
      <c r="LT305" s="730"/>
      <c r="LU305" s="730"/>
      <c r="LV305" s="730"/>
      <c r="LW305" s="730"/>
      <c r="LX305" s="730"/>
      <c r="LY305" s="730"/>
      <c r="LZ305" s="730"/>
      <c r="MA305" s="730"/>
      <c r="MB305" s="730"/>
      <c r="MC305" s="730"/>
      <c r="MD305" s="730"/>
      <c r="ME305" s="730"/>
      <c r="MF305" s="730"/>
      <c r="MG305" s="730"/>
      <c r="MH305" s="730"/>
      <c r="MI305" s="730"/>
      <c r="MJ305" s="730"/>
      <c r="MK305" s="730"/>
      <c r="ML305" s="730"/>
      <c r="MM305" s="730"/>
      <c r="MN305" s="730"/>
      <c r="MO305" s="730"/>
      <c r="MP305" s="730"/>
      <c r="MQ305" s="730"/>
      <c r="MR305" s="730"/>
      <c r="MS305" s="730"/>
      <c r="MT305" s="730"/>
      <c r="MU305" s="730"/>
      <c r="MV305" s="730"/>
      <c r="MW305" s="730"/>
      <c r="MX305" s="730"/>
      <c r="MY305" s="730"/>
      <c r="MZ305" s="730"/>
      <c r="NA305" s="730"/>
      <c r="NB305" s="730"/>
      <c r="NC305" s="730"/>
      <c r="ND305" s="730"/>
      <c r="NE305" s="730"/>
      <c r="NF305" s="730"/>
      <c r="NG305" s="730"/>
      <c r="NH305" s="730"/>
      <c r="NI305" s="730"/>
      <c r="NJ305" s="730"/>
      <c r="NK305" s="730"/>
      <c r="NL305" s="730"/>
      <c r="NM305" s="730"/>
      <c r="NN305" s="730"/>
      <c r="NO305" s="730"/>
      <c r="NP305" s="730"/>
      <c r="NQ305" s="730"/>
      <c r="NR305" s="730"/>
      <c r="NS305" s="730"/>
      <c r="NT305" s="730"/>
      <c r="NU305" s="730"/>
      <c r="NV305" s="730"/>
      <c r="NW305" s="730"/>
      <c r="NX305" s="730"/>
      <c r="NY305" s="730"/>
      <c r="NZ305" s="730"/>
      <c r="OA305" s="730"/>
      <c r="OB305" s="730"/>
      <c r="OC305" s="730"/>
      <c r="OD305" s="730"/>
      <c r="OE305" s="730"/>
      <c r="OF305" s="730"/>
      <c r="OG305" s="730"/>
      <c r="OH305" s="730"/>
      <c r="OI305" s="730"/>
      <c r="OJ305" s="730"/>
      <c r="OK305" s="730"/>
      <c r="OL305" s="730"/>
      <c r="OM305" s="730"/>
      <c r="ON305" s="730"/>
      <c r="OO305" s="730"/>
      <c r="OP305" s="730"/>
      <c r="OQ305" s="730"/>
      <c r="OR305" s="730"/>
      <c r="OS305" s="730"/>
      <c r="OT305" s="730"/>
      <c r="OU305" s="730"/>
      <c r="OV305" s="730"/>
      <c r="OW305" s="730"/>
      <c r="OX305" s="730"/>
      <c r="OY305" s="730"/>
      <c r="OZ305" s="730"/>
      <c r="PA305" s="730"/>
      <c r="PB305" s="730"/>
      <c r="PC305" s="730"/>
      <c r="PD305" s="730"/>
      <c r="PE305" s="730"/>
      <c r="PF305" s="730"/>
      <c r="PG305" s="730"/>
      <c r="PH305" s="730"/>
      <c r="PI305" s="730"/>
      <c r="PJ305" s="730"/>
      <c r="PK305" s="730"/>
      <c r="PL305" s="730"/>
      <c r="PM305" s="730"/>
      <c r="PN305" s="730"/>
      <c r="PO305" s="730"/>
      <c r="PP305" s="730"/>
      <c r="PQ305" s="730"/>
      <c r="PR305" s="730"/>
      <c r="PS305" s="730"/>
      <c r="PT305" s="730"/>
      <c r="PU305" s="730"/>
      <c r="PV305" s="730"/>
      <c r="PW305" s="730"/>
      <c r="PX305" s="730"/>
      <c r="PY305" s="730"/>
      <c r="PZ305" s="730"/>
      <c r="QA305" s="730"/>
      <c r="QB305" s="730"/>
      <c r="QC305" s="730"/>
      <c r="QD305" s="730"/>
      <c r="QE305" s="730"/>
      <c r="QF305" s="730"/>
      <c r="QG305" s="730"/>
      <c r="QH305" s="730"/>
      <c r="QI305" s="730"/>
      <c r="QJ305" s="730"/>
      <c r="QK305" s="730"/>
      <c r="QL305" s="730"/>
      <c r="QM305" s="730"/>
      <c r="QN305" s="730"/>
      <c r="QO305" s="730"/>
      <c r="QP305" s="730"/>
      <c r="QQ305" s="730"/>
      <c r="QR305" s="730"/>
      <c r="QS305" s="730"/>
      <c r="QT305" s="730"/>
      <c r="QU305" s="730"/>
      <c r="QV305" s="730"/>
      <c r="QW305" s="730"/>
      <c r="QX305" s="730"/>
      <c r="QY305" s="730"/>
      <c r="QZ305" s="730"/>
      <c r="RA305" s="730"/>
      <c r="RB305" s="730"/>
      <c r="RC305" s="730"/>
      <c r="RD305" s="730"/>
      <c r="RE305" s="730"/>
      <c r="RF305" s="730"/>
      <c r="RG305" s="730"/>
      <c r="RH305" s="730"/>
      <c r="RI305" s="730"/>
      <c r="RJ305" s="730"/>
      <c r="RK305" s="730"/>
      <c r="RL305" s="730"/>
      <c r="RM305" s="730"/>
      <c r="RN305" s="730"/>
      <c r="RO305" s="730"/>
      <c r="RP305" s="730"/>
      <c r="RQ305" s="730"/>
      <c r="RR305" s="730"/>
      <c r="RS305" s="730"/>
      <c r="RT305" s="730"/>
      <c r="RU305" s="730"/>
      <c r="RV305" s="730"/>
      <c r="RW305" s="730"/>
      <c r="RX305" s="730"/>
      <c r="RY305" s="730"/>
      <c r="RZ305" s="730"/>
      <c r="SA305" s="730"/>
      <c r="SB305" s="730"/>
      <c r="SC305" s="730"/>
      <c r="SD305" s="730"/>
      <c r="SE305" s="730"/>
      <c r="SF305" s="730"/>
      <c r="SG305" s="730"/>
      <c r="SH305" s="730"/>
      <c r="SI305" s="730"/>
      <c r="SJ305" s="730"/>
      <c r="SK305" s="730"/>
      <c r="SL305" s="730"/>
      <c r="SM305" s="730"/>
      <c r="SN305" s="730"/>
      <c r="SO305" s="730"/>
      <c r="SP305" s="730"/>
      <c r="SQ305" s="730"/>
      <c r="SR305" s="730"/>
      <c r="SS305" s="730"/>
      <c r="ST305" s="730"/>
      <c r="SU305" s="730"/>
      <c r="SV305" s="730"/>
      <c r="SW305" s="730"/>
      <c r="SX305" s="730"/>
      <c r="SY305" s="730"/>
      <c r="SZ305" s="730"/>
      <c r="TA305" s="730"/>
      <c r="TB305" s="730"/>
      <c r="TC305" s="730"/>
      <c r="TD305" s="730"/>
      <c r="TE305" s="730"/>
      <c r="TF305" s="730"/>
      <c r="TG305" s="730"/>
      <c r="TH305" s="730"/>
      <c r="TI305" s="730"/>
      <c r="TJ305" s="730"/>
      <c r="TK305" s="730"/>
      <c r="TL305" s="730"/>
      <c r="TM305" s="730"/>
      <c r="TN305" s="730"/>
      <c r="TO305" s="730"/>
      <c r="TP305" s="730"/>
      <c r="TQ305" s="730"/>
      <c r="TR305" s="730"/>
      <c r="TS305" s="730"/>
      <c r="TT305" s="730"/>
      <c r="TU305" s="730"/>
      <c r="TV305" s="730"/>
      <c r="TW305" s="730"/>
      <c r="TX305" s="730"/>
      <c r="TY305" s="730"/>
      <c r="TZ305" s="730"/>
      <c r="UA305" s="730"/>
      <c r="UB305" s="730"/>
      <c r="UC305" s="730"/>
      <c r="UD305" s="730"/>
      <c r="UE305" s="730"/>
      <c r="UF305" s="730"/>
      <c r="UG305" s="730"/>
      <c r="UH305" s="730"/>
      <c r="UI305" s="730"/>
      <c r="UJ305" s="730"/>
      <c r="UK305" s="730"/>
      <c r="UL305" s="730"/>
      <c r="UM305" s="730"/>
      <c r="UN305" s="730"/>
      <c r="UO305" s="730"/>
      <c r="UP305" s="730"/>
      <c r="UQ305" s="730"/>
      <c r="UR305" s="730"/>
      <c r="US305" s="730"/>
      <c r="UT305" s="730"/>
      <c r="UU305" s="730"/>
      <c r="UV305" s="730"/>
      <c r="UW305" s="730"/>
      <c r="UX305" s="730"/>
      <c r="UY305" s="730"/>
      <c r="UZ305" s="730"/>
      <c r="VA305" s="730"/>
      <c r="VB305" s="730"/>
      <c r="VC305" s="730"/>
      <c r="VD305" s="730"/>
      <c r="VE305" s="730"/>
      <c r="VF305" s="730"/>
      <c r="VG305" s="730"/>
      <c r="VH305" s="730"/>
      <c r="VI305" s="730"/>
      <c r="VJ305" s="730"/>
      <c r="VK305" s="730"/>
      <c r="VL305" s="730"/>
      <c r="VM305" s="730"/>
      <c r="VN305" s="730"/>
      <c r="VO305" s="730"/>
      <c r="VP305" s="730"/>
      <c r="VQ305" s="730"/>
      <c r="VR305" s="730"/>
      <c r="VS305" s="730"/>
      <c r="VT305" s="730"/>
      <c r="VU305" s="730"/>
      <c r="VV305" s="730"/>
      <c r="VW305" s="730"/>
      <c r="VX305" s="730"/>
      <c r="VY305" s="730"/>
      <c r="VZ305" s="730"/>
      <c r="WA305" s="730"/>
      <c r="WB305" s="730"/>
      <c r="WC305" s="730"/>
      <c r="WD305" s="730"/>
      <c r="WE305" s="730"/>
      <c r="WF305" s="730"/>
      <c r="WG305" s="730"/>
      <c r="WH305" s="730"/>
      <c r="WI305" s="730"/>
      <c r="WJ305" s="730"/>
      <c r="WK305" s="730"/>
      <c r="WL305" s="730"/>
      <c r="WM305" s="730"/>
      <c r="WN305" s="730"/>
      <c r="WO305" s="730"/>
      <c r="WP305" s="730"/>
      <c r="WQ305" s="730"/>
      <c r="WR305" s="730"/>
      <c r="WS305" s="730"/>
      <c r="WT305" s="730"/>
      <c r="WU305" s="730"/>
      <c r="WV305" s="730"/>
      <c r="WW305" s="730"/>
      <c r="WX305" s="730"/>
      <c r="WY305" s="730"/>
      <c r="WZ305" s="730"/>
      <c r="XA305" s="730"/>
      <c r="XB305" s="730"/>
      <c r="XC305" s="730"/>
      <c r="XD305" s="730"/>
      <c r="XE305" s="730"/>
      <c r="XF305" s="730"/>
      <c r="XG305" s="730"/>
      <c r="XH305" s="730"/>
      <c r="XI305" s="730"/>
      <c r="XJ305" s="730"/>
      <c r="XK305" s="730"/>
      <c r="XL305" s="730"/>
      <c r="XM305" s="730"/>
      <c r="XN305" s="730"/>
      <c r="XO305" s="730"/>
      <c r="XP305" s="730"/>
      <c r="XQ305" s="730"/>
      <c r="XR305" s="730"/>
      <c r="XS305" s="730"/>
      <c r="XT305" s="730"/>
      <c r="XU305" s="730"/>
      <c r="XV305" s="730"/>
      <c r="XW305" s="730"/>
      <c r="XX305" s="730"/>
      <c r="XY305" s="730"/>
      <c r="XZ305" s="730"/>
      <c r="YA305" s="730"/>
      <c r="YB305" s="730"/>
      <c r="YC305" s="730"/>
      <c r="YD305" s="730"/>
      <c r="YE305" s="730"/>
      <c r="YF305" s="730"/>
      <c r="YG305" s="730"/>
      <c r="YH305" s="730"/>
      <c r="YI305" s="730"/>
      <c r="YJ305" s="730"/>
      <c r="YK305" s="730"/>
      <c r="YL305" s="730"/>
      <c r="YM305" s="730"/>
      <c r="YN305" s="730"/>
      <c r="YO305" s="730"/>
      <c r="YP305" s="730"/>
      <c r="YQ305" s="730"/>
      <c r="YR305" s="730"/>
      <c r="YS305" s="730"/>
      <c r="YT305" s="730"/>
      <c r="YU305" s="730"/>
      <c r="YV305" s="730"/>
      <c r="YW305" s="730"/>
      <c r="YX305" s="730"/>
      <c r="YY305" s="730"/>
      <c r="YZ305" s="730"/>
      <c r="ZA305" s="730"/>
      <c r="ZB305" s="730"/>
      <c r="ZC305" s="730"/>
      <c r="ZD305" s="730"/>
      <c r="ZE305" s="730"/>
      <c r="ZF305" s="730"/>
      <c r="ZG305" s="730"/>
      <c r="ZH305" s="730"/>
      <c r="ZI305" s="730"/>
      <c r="ZJ305" s="730"/>
      <c r="ZK305" s="730"/>
      <c r="ZL305" s="730"/>
      <c r="ZM305" s="730"/>
      <c r="ZN305" s="730"/>
      <c r="ZO305" s="730"/>
      <c r="ZP305" s="730"/>
      <c r="ZQ305" s="730"/>
      <c r="ZR305" s="730"/>
      <c r="ZS305" s="730"/>
      <c r="ZT305" s="730"/>
      <c r="ZU305" s="730"/>
      <c r="ZV305" s="730"/>
      <c r="ZW305" s="730"/>
      <c r="ZX305" s="730"/>
      <c r="ZY305" s="730"/>
      <c r="ZZ305" s="730"/>
      <c r="AAA305" s="730"/>
      <c r="AAB305" s="730"/>
      <c r="AAC305" s="730"/>
      <c r="AAD305" s="730"/>
      <c r="AAE305" s="730"/>
      <c r="AAF305" s="730"/>
      <c r="AAG305" s="730"/>
      <c r="AAH305" s="730"/>
      <c r="AAI305" s="730"/>
      <c r="AAJ305" s="730"/>
      <c r="AAK305" s="730"/>
      <c r="AAL305" s="730"/>
      <c r="AAM305" s="730"/>
      <c r="AAN305" s="730"/>
      <c r="AAO305" s="730"/>
      <c r="AAP305" s="730"/>
      <c r="AAQ305" s="730"/>
      <c r="AAR305" s="730"/>
      <c r="AAS305" s="730"/>
      <c r="AAT305" s="730"/>
      <c r="AAU305" s="730"/>
      <c r="AAV305" s="730"/>
      <c r="AAW305" s="730"/>
      <c r="AAX305" s="730"/>
      <c r="AAY305" s="730"/>
      <c r="AAZ305" s="730"/>
      <c r="ABA305" s="730"/>
      <c r="ABB305" s="730"/>
      <c r="ABC305" s="730"/>
      <c r="ABD305" s="730"/>
      <c r="ABE305" s="730"/>
      <c r="ABF305" s="730"/>
      <c r="ABG305" s="730"/>
      <c r="ABH305" s="730"/>
      <c r="ABI305" s="730"/>
      <c r="ABJ305" s="730"/>
      <c r="ABK305" s="730"/>
      <c r="ABL305" s="730"/>
      <c r="ABM305" s="730"/>
      <c r="ABN305" s="730"/>
      <c r="ABO305" s="730"/>
      <c r="ABP305" s="730"/>
      <c r="ABQ305" s="730"/>
      <c r="ABR305" s="730"/>
      <c r="ABS305" s="730"/>
      <c r="ABT305" s="730"/>
      <c r="ABU305" s="730"/>
      <c r="ABV305" s="730"/>
      <c r="ABW305" s="730"/>
      <c r="ABX305" s="730"/>
      <c r="ABY305" s="730"/>
      <c r="ABZ305" s="730"/>
      <c r="ACA305" s="730"/>
      <c r="ACB305" s="730"/>
      <c r="ACC305" s="730"/>
      <c r="ACD305" s="730"/>
      <c r="ACE305" s="730"/>
      <c r="ACF305" s="730"/>
      <c r="ACG305" s="730"/>
      <c r="ACH305" s="730"/>
      <c r="ACI305" s="730"/>
      <c r="ACJ305" s="730"/>
      <c r="ACK305" s="730"/>
      <c r="ACL305" s="730"/>
      <c r="ACM305" s="730"/>
      <c r="ACN305" s="730"/>
      <c r="ACO305" s="730"/>
      <c r="ACP305" s="730"/>
      <c r="ACQ305" s="730"/>
      <c r="ACR305" s="730"/>
      <c r="ACS305" s="730"/>
      <c r="ACT305" s="730"/>
      <c r="ACU305" s="730"/>
      <c r="ACV305" s="730"/>
      <c r="ACW305" s="730"/>
      <c r="ACX305" s="730"/>
      <c r="ACY305" s="730"/>
      <c r="ACZ305" s="730"/>
      <c r="ADA305" s="730"/>
      <c r="ADB305" s="730"/>
      <c r="ADC305" s="730"/>
      <c r="ADD305" s="730"/>
      <c r="ADE305" s="730"/>
      <c r="ADF305" s="730"/>
      <c r="ADG305" s="730"/>
      <c r="ADH305" s="730"/>
      <c r="ADI305" s="730"/>
      <c r="ADJ305" s="730"/>
      <c r="ADK305" s="730"/>
      <c r="ADL305" s="730"/>
      <c r="ADM305" s="730"/>
      <c r="ADN305" s="730"/>
      <c r="ADO305" s="730"/>
      <c r="ADP305" s="730"/>
      <c r="ADQ305" s="730"/>
      <c r="ADR305" s="730"/>
      <c r="ADS305" s="730"/>
      <c r="ADT305" s="730"/>
      <c r="ADU305" s="730"/>
      <c r="ADV305" s="730"/>
      <c r="ADW305" s="730"/>
      <c r="ADX305" s="730"/>
      <c r="ADY305" s="730"/>
      <c r="ADZ305" s="730"/>
      <c r="AEA305" s="730"/>
      <c r="AEB305" s="730"/>
      <c r="AEC305" s="730"/>
      <c r="AED305" s="730"/>
      <c r="AEE305" s="730"/>
      <c r="AEF305" s="730"/>
      <c r="AEG305" s="730"/>
      <c r="AEH305" s="730"/>
      <c r="AEI305" s="730"/>
      <c r="AEJ305" s="730"/>
      <c r="AEK305" s="730"/>
      <c r="AEL305" s="730"/>
      <c r="AEM305" s="730"/>
      <c r="AEN305" s="730"/>
      <c r="AEO305" s="730"/>
      <c r="AEP305" s="730"/>
      <c r="AEQ305" s="730"/>
      <c r="AER305" s="730"/>
      <c r="AES305" s="730"/>
      <c r="AET305" s="730"/>
      <c r="AEU305" s="730"/>
      <c r="AEV305" s="730"/>
      <c r="AEW305" s="730"/>
      <c r="AEX305" s="730"/>
      <c r="AEY305" s="730"/>
      <c r="AEZ305" s="730"/>
      <c r="AFA305" s="730"/>
      <c r="AFB305" s="730"/>
      <c r="AFC305" s="730"/>
      <c r="AFD305" s="730"/>
      <c r="AFE305" s="730"/>
      <c r="AFF305" s="730"/>
      <c r="AFG305" s="730"/>
      <c r="AFH305" s="730"/>
      <c r="AFI305" s="730"/>
      <c r="AFJ305" s="730"/>
      <c r="AFK305" s="730"/>
      <c r="AFL305" s="730"/>
      <c r="AFM305" s="730"/>
      <c r="AFN305" s="730"/>
      <c r="AFO305" s="730"/>
      <c r="AFP305" s="730"/>
      <c r="AFQ305" s="730"/>
      <c r="AFR305" s="730"/>
      <c r="AFS305" s="730"/>
      <c r="AFT305" s="730"/>
      <c r="AFU305" s="730"/>
      <c r="AFV305" s="730"/>
      <c r="AFW305" s="730"/>
      <c r="AFX305" s="730"/>
      <c r="AFY305" s="730"/>
      <c r="AFZ305" s="730"/>
      <c r="AGA305" s="730"/>
      <c r="AGB305" s="730"/>
      <c r="AGC305" s="730"/>
      <c r="AGD305" s="730"/>
      <c r="AGE305" s="730"/>
      <c r="AGF305" s="730"/>
      <c r="AGG305" s="730"/>
      <c r="AGH305" s="730"/>
      <c r="AGI305" s="730"/>
      <c r="AGJ305" s="730"/>
      <c r="AGK305" s="730"/>
      <c r="AGL305" s="730"/>
      <c r="AGM305" s="730"/>
      <c r="AGN305" s="730"/>
      <c r="AGO305" s="730"/>
      <c r="AGP305" s="730"/>
      <c r="AGQ305" s="730"/>
      <c r="AGR305" s="730"/>
      <c r="AGS305" s="730"/>
      <c r="AGT305" s="730"/>
      <c r="AGU305" s="730"/>
      <c r="AGV305" s="730"/>
      <c r="AGW305" s="730"/>
      <c r="AGX305" s="730"/>
      <c r="AGY305" s="730"/>
      <c r="AGZ305" s="730"/>
      <c r="AHA305" s="730"/>
      <c r="AHB305" s="730"/>
      <c r="AHC305" s="730"/>
      <c r="AHD305" s="730"/>
      <c r="AHE305" s="730"/>
      <c r="AHF305" s="730"/>
      <c r="AHG305" s="730"/>
      <c r="AHH305" s="730"/>
      <c r="AHI305" s="730"/>
      <c r="AHJ305" s="730"/>
      <c r="AHK305" s="730"/>
      <c r="AHL305" s="730"/>
      <c r="AHM305" s="730"/>
      <c r="AHN305" s="730"/>
      <c r="AHO305" s="730"/>
      <c r="AHP305" s="730"/>
      <c r="AHQ305" s="730"/>
      <c r="AHR305" s="730"/>
      <c r="AHS305" s="730"/>
      <c r="AHT305" s="730"/>
      <c r="AHU305" s="730"/>
      <c r="AHV305" s="730"/>
      <c r="AHW305" s="730"/>
      <c r="AHX305" s="730"/>
      <c r="AHY305" s="730"/>
      <c r="AHZ305" s="730"/>
      <c r="AIA305" s="730"/>
      <c r="AIB305" s="730"/>
      <c r="AIC305" s="730"/>
      <c r="AID305" s="730"/>
      <c r="AIE305" s="730"/>
      <c r="AIF305" s="730"/>
      <c r="AIG305" s="730"/>
      <c r="AIH305" s="730"/>
      <c r="AII305" s="730"/>
      <c r="AIJ305" s="730"/>
      <c r="AIK305" s="730"/>
      <c r="AIL305" s="730"/>
      <c r="AIM305" s="730"/>
      <c r="AIN305" s="730"/>
      <c r="AIO305" s="730"/>
      <c r="AIP305" s="730"/>
      <c r="AIQ305" s="730"/>
      <c r="AIR305" s="730"/>
      <c r="AIS305" s="730"/>
      <c r="AIT305" s="730"/>
      <c r="AIU305" s="730"/>
      <c r="AIV305" s="730"/>
      <c r="AIW305" s="730"/>
      <c r="AIX305" s="730"/>
      <c r="AIY305" s="730"/>
      <c r="AIZ305" s="730"/>
      <c r="AJA305" s="730"/>
      <c r="AJB305" s="730"/>
      <c r="AJC305" s="730"/>
      <c r="AJD305" s="730"/>
      <c r="AJE305" s="730"/>
      <c r="AJF305" s="730"/>
      <c r="AJG305" s="730"/>
      <c r="AJH305" s="730"/>
      <c r="AJI305" s="730"/>
      <c r="AJJ305" s="730"/>
      <c r="AJK305" s="730"/>
      <c r="AJL305" s="730"/>
      <c r="AJM305" s="730"/>
      <c r="AJN305" s="730"/>
      <c r="AJO305" s="730"/>
      <c r="AJP305" s="730"/>
      <c r="AJQ305" s="730"/>
      <c r="AJR305" s="730"/>
      <c r="AJS305" s="730"/>
      <c r="AJT305" s="730"/>
      <c r="AJU305" s="730"/>
      <c r="AJV305" s="730"/>
      <c r="AJW305" s="730"/>
      <c r="AJX305" s="730"/>
      <c r="AJY305" s="730"/>
      <c r="AJZ305" s="730"/>
      <c r="AKA305" s="730"/>
      <c r="AKB305" s="730"/>
      <c r="AKC305" s="730"/>
      <c r="AKD305" s="730"/>
      <c r="AKE305" s="730"/>
      <c r="AKF305" s="730"/>
      <c r="AKG305" s="730"/>
      <c r="AKH305" s="730"/>
      <c r="AKI305" s="730"/>
      <c r="AKJ305" s="730"/>
      <c r="AKK305" s="730"/>
      <c r="AKL305" s="730"/>
      <c r="AKM305" s="730"/>
      <c r="AKN305" s="730"/>
      <c r="AKO305" s="730"/>
      <c r="AKP305" s="730"/>
      <c r="AKQ305" s="730"/>
      <c r="AKR305" s="730"/>
      <c r="AKS305" s="730"/>
      <c r="AKT305" s="730"/>
      <c r="AKU305" s="730"/>
      <c r="AKV305" s="730"/>
      <c r="AKW305" s="730"/>
      <c r="AKX305" s="730"/>
      <c r="AKY305" s="730"/>
      <c r="AKZ305" s="730"/>
      <c r="ALA305" s="730"/>
      <c r="ALB305" s="730"/>
      <c r="ALC305" s="730"/>
      <c r="ALD305" s="730"/>
      <c r="ALE305" s="730"/>
      <c r="ALF305" s="730"/>
      <c r="ALG305" s="730"/>
      <c r="ALH305" s="730"/>
      <c r="ALI305" s="730"/>
      <c r="ALJ305" s="730"/>
      <c r="ALK305" s="730"/>
      <c r="ALL305" s="730"/>
      <c r="ALM305" s="730"/>
      <c r="ALN305" s="730"/>
      <c r="ALO305" s="730"/>
      <c r="ALP305" s="730"/>
      <c r="ALQ305" s="730"/>
      <c r="ALR305" s="730"/>
      <c r="ALS305" s="730"/>
      <c r="ALT305" s="730"/>
      <c r="ALU305" s="730"/>
      <c r="ALV305" s="730"/>
      <c r="ALW305" s="730"/>
      <c r="ALX305" s="730"/>
      <c r="ALY305" s="730"/>
      <c r="ALZ305" s="730"/>
      <c r="AMA305" s="730"/>
      <c r="AMB305" s="730"/>
      <c r="AMC305" s="730"/>
      <c r="AMD305" s="730"/>
      <c r="AME305" s="730"/>
      <c r="AMF305" s="730"/>
      <c r="AMG305" s="730"/>
      <c r="AMH305" s="730"/>
      <c r="AMI305" s="730"/>
      <c r="AMJ305" s="730"/>
      <c r="AMK305" s="730"/>
      <c r="AML305" s="730"/>
      <c r="AMM305" s="730"/>
      <c r="AMN305" s="730"/>
      <c r="AMO305" s="730"/>
      <c r="AMP305" s="730"/>
      <c r="AMQ305" s="730"/>
      <c r="AMR305" s="730"/>
      <c r="AMS305" s="730"/>
      <c r="AMT305" s="730"/>
      <c r="AMU305" s="730"/>
      <c r="AMV305" s="730"/>
      <c r="AMW305" s="730"/>
      <c r="AMX305" s="730"/>
      <c r="AMY305" s="730"/>
      <c r="AMZ305" s="730"/>
      <c r="ANA305" s="730"/>
      <c r="ANB305" s="730"/>
      <c r="ANC305" s="730"/>
      <c r="AND305" s="730"/>
      <c r="ANE305" s="730"/>
      <c r="ANF305" s="730"/>
      <c r="ANG305" s="730"/>
      <c r="ANH305" s="730"/>
      <c r="ANI305" s="730"/>
      <c r="ANJ305" s="730"/>
      <c r="ANK305" s="730"/>
      <c r="ANL305" s="730"/>
      <c r="ANM305" s="730"/>
      <c r="ANN305" s="730"/>
      <c r="ANO305" s="730"/>
      <c r="ANP305" s="730"/>
      <c r="ANQ305" s="730"/>
      <c r="ANR305" s="730"/>
      <c r="ANS305" s="730"/>
      <c r="ANT305" s="730"/>
      <c r="ANU305" s="730"/>
      <c r="ANV305" s="730"/>
      <c r="ANW305" s="730"/>
      <c r="ANX305" s="730"/>
      <c r="ANY305" s="730"/>
      <c r="ANZ305" s="730"/>
      <c r="AOA305" s="730"/>
      <c r="AOB305" s="730"/>
      <c r="AOC305" s="730"/>
      <c r="AOD305" s="730"/>
      <c r="AOE305" s="730"/>
      <c r="AOF305" s="730"/>
      <c r="AOG305" s="730"/>
      <c r="AOH305" s="730"/>
      <c r="AOI305" s="730"/>
      <c r="AOJ305" s="730"/>
      <c r="AOK305" s="730"/>
      <c r="AOL305" s="730"/>
      <c r="AOM305" s="730"/>
      <c r="AON305" s="730"/>
      <c r="AOO305" s="730"/>
      <c r="AOP305" s="730"/>
      <c r="AOQ305" s="730"/>
      <c r="AOR305" s="730"/>
      <c r="AOS305" s="730"/>
      <c r="AOT305" s="730"/>
      <c r="AOU305" s="730"/>
      <c r="AOV305" s="730"/>
      <c r="AOW305" s="730"/>
      <c r="AOX305" s="730"/>
      <c r="AOY305" s="730"/>
      <c r="AOZ305" s="730"/>
      <c r="APA305" s="730"/>
      <c r="APB305" s="730"/>
      <c r="APC305" s="730"/>
      <c r="APD305" s="730"/>
      <c r="APE305" s="730"/>
      <c r="APF305" s="730"/>
      <c r="APG305" s="730"/>
      <c r="APH305" s="730"/>
      <c r="API305" s="730"/>
      <c r="APJ305" s="730"/>
      <c r="APK305" s="730"/>
      <c r="APL305" s="730"/>
      <c r="APM305" s="730"/>
      <c r="APN305" s="730"/>
      <c r="APO305" s="730"/>
      <c r="APP305" s="730"/>
      <c r="APQ305" s="730"/>
      <c r="APR305" s="730"/>
      <c r="APS305" s="730"/>
      <c r="APT305" s="730"/>
      <c r="APU305" s="730"/>
      <c r="APV305" s="730"/>
      <c r="APW305" s="730"/>
      <c r="APX305" s="730"/>
      <c r="APY305" s="730"/>
      <c r="APZ305" s="730"/>
      <c r="AQA305" s="730"/>
      <c r="AQB305" s="730"/>
      <c r="AQC305" s="730"/>
      <c r="AQD305" s="730"/>
      <c r="AQE305" s="730"/>
      <c r="AQF305" s="730"/>
      <c r="AQG305" s="730"/>
      <c r="AQH305" s="730"/>
      <c r="AQI305" s="730"/>
      <c r="AQJ305" s="730"/>
      <c r="AQK305" s="730"/>
      <c r="AQL305" s="730"/>
      <c r="AQM305" s="730"/>
      <c r="AQN305" s="730"/>
      <c r="AQO305" s="730"/>
      <c r="AQP305" s="730"/>
      <c r="AQQ305" s="730"/>
      <c r="AQR305" s="730"/>
      <c r="AQS305" s="730"/>
      <c r="AQT305" s="730"/>
      <c r="AQU305" s="730"/>
      <c r="AQV305" s="730"/>
      <c r="AQW305" s="730"/>
      <c r="AQX305" s="730"/>
      <c r="AQY305" s="730"/>
      <c r="AQZ305" s="730"/>
      <c r="ARA305" s="730"/>
      <c r="ARB305" s="730"/>
      <c r="ARC305" s="730"/>
      <c r="ARD305" s="730"/>
      <c r="ARE305" s="730"/>
      <c r="ARF305" s="730"/>
      <c r="ARG305" s="730"/>
      <c r="ARH305" s="730"/>
      <c r="ARI305" s="730"/>
      <c r="ARJ305" s="730"/>
      <c r="ARK305" s="730"/>
      <c r="ARL305" s="730"/>
      <c r="ARM305" s="730"/>
      <c r="ARN305" s="730"/>
      <c r="ARO305" s="730"/>
      <c r="ARP305" s="730"/>
      <c r="ARQ305" s="730"/>
      <c r="ARR305" s="730"/>
      <c r="ARS305" s="730"/>
      <c r="ART305" s="730"/>
      <c r="ARU305" s="730"/>
      <c r="ARV305" s="730"/>
      <c r="ARW305" s="730"/>
      <c r="ARX305" s="730"/>
      <c r="ARY305" s="730"/>
      <c r="ARZ305" s="730"/>
      <c r="ASA305" s="730"/>
      <c r="ASB305" s="730"/>
      <c r="ASC305" s="730"/>
      <c r="ASD305" s="730"/>
      <c r="ASE305" s="730"/>
      <c r="ASF305" s="730"/>
      <c r="ASG305" s="730"/>
      <c r="ASH305" s="730"/>
      <c r="ASI305" s="730"/>
      <c r="ASJ305" s="730"/>
      <c r="ASK305" s="730"/>
      <c r="ASL305" s="730"/>
      <c r="ASM305" s="730"/>
      <c r="ASN305" s="730"/>
      <c r="ASO305" s="730"/>
      <c r="ASP305" s="730"/>
      <c r="ASQ305" s="730"/>
      <c r="ASR305" s="730"/>
      <c r="ASS305" s="730"/>
      <c r="AST305" s="730"/>
      <c r="ASU305" s="730"/>
      <c r="ASV305" s="730"/>
      <c r="ASW305" s="730"/>
      <c r="ASX305" s="730"/>
      <c r="ASY305" s="730"/>
      <c r="ASZ305" s="730"/>
      <c r="ATA305" s="730"/>
      <c r="ATB305" s="730"/>
      <c r="ATC305" s="730"/>
      <c r="ATD305" s="730"/>
      <c r="ATE305" s="730"/>
      <c r="ATF305" s="730"/>
      <c r="ATG305" s="730"/>
      <c r="ATH305" s="730"/>
      <c r="ATI305" s="730"/>
      <c r="ATJ305" s="730"/>
      <c r="ATK305" s="730"/>
      <c r="ATL305" s="730"/>
      <c r="ATM305" s="730"/>
      <c r="ATN305" s="730"/>
      <c r="ATO305" s="730"/>
      <c r="ATP305" s="730"/>
      <c r="ATQ305" s="730"/>
      <c r="ATR305" s="730"/>
      <c r="ATS305" s="730"/>
      <c r="ATT305" s="730"/>
      <c r="ATU305" s="730"/>
      <c r="ATV305" s="730"/>
      <c r="ATW305" s="730"/>
      <c r="ATX305" s="730"/>
      <c r="ATY305" s="730"/>
      <c r="ATZ305" s="730"/>
      <c r="AUA305" s="730"/>
      <c r="AUB305" s="730"/>
      <c r="AUC305" s="730"/>
      <c r="AUD305" s="730"/>
      <c r="AUE305" s="730"/>
      <c r="AUF305" s="730"/>
      <c r="AUG305" s="730"/>
      <c r="AUH305" s="730"/>
      <c r="AUI305" s="730"/>
      <c r="AUJ305" s="730"/>
      <c r="AUK305" s="730"/>
      <c r="AUL305" s="730"/>
      <c r="AUM305" s="730"/>
      <c r="AUN305" s="730"/>
      <c r="AUO305" s="730"/>
      <c r="AUP305" s="730"/>
      <c r="AUQ305" s="730"/>
      <c r="AUR305" s="730"/>
      <c r="AUS305" s="730"/>
      <c r="AUT305" s="730"/>
      <c r="AUU305" s="730"/>
      <c r="AUV305" s="730"/>
      <c r="AUW305" s="730"/>
      <c r="AUX305" s="730"/>
      <c r="AUY305" s="730"/>
      <c r="AUZ305" s="730"/>
      <c r="AVA305" s="730"/>
      <c r="AVB305" s="730"/>
      <c r="AVC305" s="730"/>
      <c r="AVD305" s="730"/>
      <c r="AVE305" s="730"/>
      <c r="AVF305" s="730"/>
      <c r="AVG305" s="730"/>
      <c r="AVH305" s="730"/>
      <c r="AVI305" s="730"/>
      <c r="AVJ305" s="730"/>
      <c r="AVK305" s="730"/>
      <c r="AVL305" s="730"/>
      <c r="AVM305" s="730"/>
      <c r="AVN305" s="730"/>
      <c r="AVO305" s="730"/>
      <c r="AVP305" s="730"/>
      <c r="AVQ305" s="730"/>
      <c r="AVR305" s="730"/>
      <c r="AVS305" s="730"/>
      <c r="AVT305" s="730"/>
      <c r="AVU305" s="730"/>
      <c r="AVV305" s="730"/>
      <c r="AVW305" s="730"/>
      <c r="AVX305" s="730"/>
      <c r="AVY305" s="730"/>
      <c r="AVZ305" s="730"/>
      <c r="AWA305" s="730"/>
      <c r="AWB305" s="730"/>
      <c r="AWC305" s="730"/>
      <c r="AWD305" s="730"/>
      <c r="AWE305" s="730"/>
      <c r="AWF305" s="730"/>
      <c r="AWG305" s="730"/>
      <c r="AWH305" s="730"/>
      <c r="AWI305" s="730"/>
      <c r="AWJ305" s="730"/>
      <c r="AWK305" s="730"/>
      <c r="AWL305" s="730"/>
      <c r="AWM305" s="730"/>
      <c r="AWN305" s="730"/>
      <c r="AWO305" s="730"/>
      <c r="AWP305" s="730"/>
      <c r="AWQ305" s="730"/>
      <c r="AWR305" s="730"/>
      <c r="AWS305" s="730"/>
      <c r="AWT305" s="730"/>
      <c r="AWU305" s="730"/>
      <c r="AWV305" s="730"/>
      <c r="AWW305" s="730"/>
      <c r="AWX305" s="730"/>
      <c r="AWY305" s="730"/>
      <c r="AWZ305" s="730"/>
      <c r="AXA305" s="730"/>
      <c r="AXB305" s="730"/>
      <c r="AXC305" s="730"/>
      <c r="AXD305" s="730"/>
      <c r="AXE305" s="730"/>
      <c r="AXF305" s="730"/>
      <c r="AXG305" s="730"/>
      <c r="AXH305" s="730"/>
      <c r="AXI305" s="730"/>
      <c r="AXJ305" s="730"/>
      <c r="AXK305" s="730"/>
      <c r="AXL305" s="730"/>
      <c r="AXM305" s="730"/>
      <c r="AXN305" s="730"/>
      <c r="AXO305" s="730"/>
      <c r="AXP305" s="730"/>
      <c r="AXQ305" s="730"/>
      <c r="AXR305" s="730"/>
      <c r="AXS305" s="730"/>
      <c r="AXT305" s="730"/>
      <c r="AXU305" s="730"/>
      <c r="AXV305" s="730"/>
      <c r="AXW305" s="730"/>
      <c r="AXX305" s="730"/>
      <c r="AXY305" s="730"/>
      <c r="AXZ305" s="730"/>
      <c r="AYA305" s="730"/>
      <c r="AYB305" s="730"/>
      <c r="AYC305" s="730"/>
      <c r="AYD305" s="730"/>
      <c r="AYE305" s="730"/>
      <c r="AYF305" s="730"/>
      <c r="AYG305" s="730"/>
      <c r="AYH305" s="730"/>
      <c r="AYI305" s="730"/>
      <c r="AYJ305" s="730"/>
      <c r="AYK305" s="730"/>
      <c r="AYL305" s="730"/>
      <c r="AYM305" s="730"/>
      <c r="AYN305" s="730"/>
      <c r="AYO305" s="730"/>
      <c r="AYP305" s="730"/>
      <c r="AYQ305" s="730"/>
      <c r="AYR305" s="730"/>
      <c r="AYS305" s="730"/>
      <c r="AYT305" s="730"/>
      <c r="AYU305" s="730"/>
      <c r="AYV305" s="730"/>
      <c r="AYW305" s="730"/>
      <c r="AYX305" s="730"/>
      <c r="AYY305" s="730"/>
      <c r="AYZ305" s="730"/>
      <c r="AZA305" s="730"/>
      <c r="AZB305" s="730"/>
      <c r="AZC305" s="730"/>
      <c r="AZD305" s="730"/>
      <c r="AZE305" s="730"/>
      <c r="AZF305" s="730"/>
      <c r="AZG305" s="730"/>
      <c r="AZH305" s="730"/>
      <c r="AZI305" s="730"/>
      <c r="AZJ305" s="730"/>
      <c r="AZK305" s="730"/>
      <c r="AZL305" s="730"/>
      <c r="AZM305" s="730"/>
      <c r="AZN305" s="730"/>
      <c r="AZO305" s="730"/>
      <c r="AZP305" s="730"/>
      <c r="AZQ305" s="730"/>
      <c r="AZR305" s="730"/>
      <c r="AZS305" s="730"/>
      <c r="AZT305" s="730"/>
      <c r="AZU305" s="730"/>
      <c r="AZV305" s="730"/>
      <c r="AZW305" s="730"/>
      <c r="AZX305" s="730"/>
      <c r="AZY305" s="730"/>
      <c r="AZZ305" s="730"/>
      <c r="BAA305" s="730"/>
      <c r="BAB305" s="730"/>
      <c r="BAC305" s="730"/>
      <c r="BAD305" s="730"/>
      <c r="BAE305" s="730"/>
      <c r="BAF305" s="730"/>
      <c r="BAG305" s="730"/>
      <c r="BAH305" s="730"/>
      <c r="BAI305" s="730"/>
      <c r="BAJ305" s="730"/>
      <c r="BAK305" s="730"/>
      <c r="BAL305" s="730"/>
      <c r="BAM305" s="730"/>
      <c r="BAN305" s="730"/>
      <c r="BAO305" s="730"/>
      <c r="BAP305" s="730"/>
      <c r="BAQ305" s="730"/>
      <c r="BAR305" s="730"/>
      <c r="BAS305" s="730"/>
      <c r="BAT305" s="730"/>
      <c r="BAU305" s="730"/>
      <c r="BAV305" s="730"/>
      <c r="BAW305" s="730"/>
      <c r="BAX305" s="730"/>
      <c r="BAY305" s="730"/>
      <c r="BAZ305" s="730"/>
      <c r="BBA305" s="730"/>
      <c r="BBB305" s="730"/>
      <c r="BBC305" s="730"/>
      <c r="BBD305" s="730"/>
      <c r="BBE305" s="730"/>
      <c r="BBF305" s="730"/>
      <c r="BBG305" s="730"/>
      <c r="BBH305" s="730"/>
      <c r="BBI305" s="730"/>
      <c r="BBJ305" s="730"/>
      <c r="BBK305" s="730"/>
      <c r="BBL305" s="730"/>
      <c r="BBM305" s="730"/>
      <c r="BBN305" s="730"/>
      <c r="BBO305" s="730"/>
      <c r="BBP305" s="730"/>
      <c r="BBQ305" s="730"/>
      <c r="BBR305" s="730"/>
      <c r="BBS305" s="730"/>
      <c r="BBT305" s="730"/>
      <c r="BBU305" s="730"/>
      <c r="BBV305" s="730"/>
      <c r="BBW305" s="730"/>
      <c r="BBX305" s="730"/>
      <c r="BBY305" s="730"/>
      <c r="BBZ305" s="730"/>
      <c r="BCA305" s="730"/>
      <c r="BCB305" s="730"/>
      <c r="BCC305" s="730"/>
      <c r="BCD305" s="730"/>
      <c r="BCE305" s="730"/>
      <c r="BCF305" s="730"/>
      <c r="BCG305" s="730"/>
      <c r="BCH305" s="730"/>
      <c r="BCI305" s="730"/>
      <c r="BCJ305" s="730"/>
      <c r="BCK305" s="730"/>
      <c r="BCL305" s="730"/>
      <c r="BCM305" s="730"/>
      <c r="BCN305" s="730"/>
      <c r="BCO305" s="730"/>
      <c r="BCP305" s="730"/>
      <c r="BCQ305" s="730"/>
      <c r="BCR305" s="730"/>
      <c r="BCS305" s="730"/>
      <c r="BCT305" s="730"/>
      <c r="BCU305" s="730"/>
      <c r="BCV305" s="730"/>
      <c r="BCW305" s="730"/>
      <c r="BCX305" s="730"/>
      <c r="BCY305" s="730"/>
      <c r="BCZ305" s="730"/>
      <c r="BDA305" s="730"/>
      <c r="BDB305" s="730"/>
      <c r="BDC305" s="730"/>
      <c r="BDD305" s="730"/>
      <c r="BDE305" s="730"/>
      <c r="BDF305" s="730"/>
      <c r="BDG305" s="730"/>
      <c r="BDH305" s="730"/>
      <c r="BDI305" s="730"/>
      <c r="BDJ305" s="730"/>
      <c r="BDK305" s="730"/>
      <c r="BDL305" s="730"/>
      <c r="BDM305" s="730"/>
      <c r="BDN305" s="730"/>
      <c r="BDO305" s="730"/>
      <c r="BDP305" s="730"/>
      <c r="BDQ305" s="730"/>
      <c r="BDR305" s="730"/>
      <c r="BDS305" s="730"/>
      <c r="BDT305" s="730"/>
      <c r="BDU305" s="730"/>
      <c r="BDV305" s="730"/>
      <c r="BDW305" s="730"/>
      <c r="BDX305" s="730"/>
      <c r="BDY305" s="730"/>
      <c r="BDZ305" s="730"/>
      <c r="BEA305" s="730"/>
      <c r="BEB305" s="730"/>
      <c r="BEC305" s="730"/>
      <c r="BED305" s="730"/>
      <c r="BEE305" s="730"/>
      <c r="BEF305" s="730"/>
      <c r="BEG305" s="730"/>
      <c r="BEH305" s="730"/>
      <c r="BEI305" s="730"/>
      <c r="BEJ305" s="730"/>
      <c r="BEK305" s="730"/>
      <c r="BEL305" s="730"/>
      <c r="BEM305" s="730"/>
      <c r="BEN305" s="730"/>
      <c r="BEO305" s="730"/>
      <c r="BEP305" s="730"/>
      <c r="BEQ305" s="730"/>
      <c r="BER305" s="730"/>
      <c r="BES305" s="730"/>
      <c r="BET305" s="730"/>
      <c r="BEU305" s="730"/>
      <c r="BEV305" s="730"/>
      <c r="BEW305" s="730"/>
      <c r="BEX305" s="730"/>
      <c r="BEY305" s="730"/>
      <c r="BEZ305" s="730"/>
      <c r="BFA305" s="730"/>
      <c r="BFB305" s="730"/>
      <c r="BFC305" s="730"/>
      <c r="BFD305" s="730"/>
      <c r="BFE305" s="730"/>
      <c r="BFF305" s="730"/>
      <c r="BFG305" s="730"/>
      <c r="BFH305" s="730"/>
      <c r="BFI305" s="730"/>
      <c r="BFJ305" s="730"/>
      <c r="BFK305" s="730"/>
      <c r="BFL305" s="730"/>
      <c r="BFM305" s="730"/>
      <c r="BFN305" s="730"/>
      <c r="BFO305" s="730"/>
      <c r="BFP305" s="730"/>
      <c r="BFQ305" s="730"/>
      <c r="BFR305" s="730"/>
      <c r="BFS305" s="730"/>
      <c r="BFT305" s="730"/>
      <c r="BFU305" s="730"/>
      <c r="BFV305" s="730"/>
      <c r="BFW305" s="730"/>
      <c r="BFX305" s="730"/>
      <c r="BFY305" s="730"/>
      <c r="BFZ305" s="730"/>
      <c r="BGA305" s="730"/>
      <c r="BGB305" s="730"/>
      <c r="BGC305" s="730"/>
      <c r="BGD305" s="730"/>
      <c r="BGE305" s="730"/>
      <c r="BGF305" s="730"/>
      <c r="BGG305" s="730"/>
      <c r="BGH305" s="730"/>
      <c r="BGI305" s="730"/>
      <c r="BGJ305" s="730"/>
      <c r="BGK305" s="730"/>
      <c r="BGL305" s="730"/>
      <c r="BGM305" s="730"/>
      <c r="BGN305" s="730"/>
      <c r="BGO305" s="730"/>
      <c r="BGP305" s="730"/>
      <c r="BGQ305" s="730"/>
      <c r="BGR305" s="730"/>
      <c r="BGS305" s="730"/>
      <c r="BGT305" s="730"/>
      <c r="BGU305" s="730"/>
      <c r="BGV305" s="730"/>
      <c r="BGW305" s="730"/>
      <c r="BGX305" s="730"/>
      <c r="BGY305" s="730"/>
      <c r="BGZ305" s="730"/>
      <c r="BHA305" s="730"/>
      <c r="BHB305" s="730"/>
      <c r="BHC305" s="730"/>
      <c r="BHD305" s="730"/>
      <c r="BHE305" s="730"/>
      <c r="BHF305" s="730"/>
      <c r="BHG305" s="730"/>
      <c r="BHH305" s="730"/>
      <c r="BHI305" s="730"/>
      <c r="BHJ305" s="730"/>
      <c r="BHK305" s="730"/>
      <c r="BHL305" s="730"/>
      <c r="BHM305" s="730"/>
      <c r="BHN305" s="730"/>
      <c r="BHO305" s="730"/>
      <c r="BHP305" s="730"/>
      <c r="BHQ305" s="730"/>
      <c r="BHR305" s="730"/>
      <c r="BHS305" s="730"/>
      <c r="BHT305" s="730"/>
      <c r="BHU305" s="730"/>
      <c r="BHV305" s="730"/>
      <c r="BHW305" s="730"/>
      <c r="BHX305" s="730"/>
      <c r="BHY305" s="730"/>
      <c r="BHZ305" s="730"/>
      <c r="BIA305" s="730"/>
      <c r="BIB305" s="730"/>
      <c r="BIC305" s="730"/>
      <c r="BID305" s="730"/>
      <c r="BIE305" s="730"/>
      <c r="BIF305" s="730"/>
      <c r="BIG305" s="730"/>
      <c r="BIH305" s="730"/>
      <c r="BII305" s="730"/>
      <c r="BIJ305" s="730"/>
      <c r="BIK305" s="730"/>
      <c r="BIL305" s="730"/>
      <c r="BIM305" s="730"/>
      <c r="BIN305" s="730"/>
      <c r="BIO305" s="730"/>
      <c r="BIP305" s="730"/>
      <c r="BIQ305" s="730"/>
      <c r="BIR305" s="730"/>
      <c r="BIS305" s="730"/>
      <c r="BIT305" s="730"/>
      <c r="BIU305" s="730"/>
      <c r="BIV305" s="730"/>
      <c r="BIW305" s="730"/>
      <c r="BIX305" s="730"/>
      <c r="BIY305" s="730"/>
      <c r="BIZ305" s="730"/>
      <c r="BJA305" s="730"/>
      <c r="BJB305" s="730"/>
      <c r="BJC305" s="730"/>
      <c r="BJD305" s="730"/>
      <c r="BJE305" s="730"/>
      <c r="BJF305" s="730"/>
      <c r="BJG305" s="730"/>
      <c r="BJH305" s="730"/>
      <c r="BJI305" s="730"/>
      <c r="BJJ305" s="730"/>
      <c r="BJK305" s="730"/>
      <c r="BJL305" s="730"/>
      <c r="BJM305" s="730"/>
      <c r="BJN305" s="730"/>
      <c r="BJO305" s="730"/>
      <c r="BJP305" s="730"/>
      <c r="BJQ305" s="730"/>
      <c r="BJR305" s="730"/>
      <c r="BJS305" s="730"/>
      <c r="BJT305" s="730"/>
      <c r="BJU305" s="730"/>
      <c r="BJV305" s="730"/>
      <c r="BJW305" s="730"/>
      <c r="BJX305" s="730"/>
      <c r="BJY305" s="730"/>
      <c r="BJZ305" s="730"/>
      <c r="BKA305" s="730"/>
      <c r="BKB305" s="730"/>
      <c r="BKC305" s="730"/>
      <c r="BKD305" s="730"/>
      <c r="BKE305" s="730"/>
      <c r="BKF305" s="730"/>
      <c r="BKG305" s="730"/>
      <c r="BKH305" s="730"/>
      <c r="BKI305" s="730"/>
      <c r="BKJ305" s="730"/>
      <c r="BKK305" s="730"/>
      <c r="BKL305" s="730"/>
      <c r="BKM305" s="730"/>
      <c r="BKN305" s="730"/>
      <c r="BKO305" s="730"/>
      <c r="BKP305" s="730"/>
      <c r="BKQ305" s="730"/>
      <c r="BKR305" s="730"/>
      <c r="BKS305" s="730"/>
      <c r="BKT305" s="730"/>
      <c r="BKU305" s="730"/>
      <c r="BKV305" s="730"/>
      <c r="BKW305" s="730"/>
      <c r="BKX305" s="730"/>
      <c r="BKY305" s="730"/>
      <c r="BKZ305" s="730"/>
      <c r="BLA305" s="730"/>
      <c r="BLB305" s="730"/>
      <c r="BLC305" s="730"/>
      <c r="BLD305" s="730"/>
      <c r="BLE305" s="730"/>
      <c r="BLF305" s="730"/>
      <c r="BLG305" s="730"/>
      <c r="BLH305" s="730"/>
      <c r="BLI305" s="730"/>
      <c r="BLJ305" s="730"/>
      <c r="BLK305" s="730"/>
      <c r="BLL305" s="730"/>
      <c r="BLM305" s="730"/>
      <c r="BLN305" s="730"/>
      <c r="BLO305" s="730"/>
      <c r="BLP305" s="730"/>
      <c r="BLQ305" s="730"/>
      <c r="BLR305" s="730"/>
      <c r="BLS305" s="730"/>
      <c r="BLT305" s="730"/>
      <c r="BLU305" s="730"/>
      <c r="BLV305" s="730"/>
      <c r="BLW305" s="730"/>
      <c r="BLX305" s="730"/>
      <c r="BLY305" s="730"/>
      <c r="BLZ305" s="730"/>
      <c r="BMA305" s="730"/>
      <c r="BMB305" s="730"/>
      <c r="BMC305" s="730"/>
      <c r="BMD305" s="730"/>
      <c r="BME305" s="730"/>
      <c r="BMF305" s="730"/>
      <c r="BMG305" s="730"/>
      <c r="BMH305" s="730"/>
      <c r="BMI305" s="730"/>
      <c r="BMJ305" s="730"/>
      <c r="BMK305" s="730"/>
      <c r="BML305" s="730"/>
      <c r="BMM305" s="730"/>
      <c r="BMN305" s="730"/>
      <c r="BMO305" s="730"/>
      <c r="BMP305" s="730"/>
      <c r="BMQ305" s="730"/>
      <c r="BMR305" s="730"/>
      <c r="BMS305" s="730"/>
      <c r="BMT305" s="730"/>
      <c r="BMU305" s="730"/>
      <c r="BMV305" s="730"/>
      <c r="BMW305" s="730"/>
      <c r="BMX305" s="730"/>
      <c r="BMY305" s="730"/>
      <c r="BMZ305" s="730"/>
      <c r="BNA305" s="730"/>
      <c r="BNB305" s="730"/>
      <c r="BNC305" s="730"/>
      <c r="BND305" s="730"/>
      <c r="BNE305" s="730"/>
      <c r="BNF305" s="730"/>
      <c r="BNG305" s="730"/>
      <c r="BNH305" s="730"/>
      <c r="BNI305" s="730"/>
      <c r="BNJ305" s="730"/>
      <c r="BNK305" s="730"/>
      <c r="BNL305" s="730"/>
      <c r="BNM305" s="730"/>
      <c r="BNN305" s="730"/>
      <c r="BNO305" s="730"/>
      <c r="BNP305" s="730"/>
      <c r="BNQ305" s="730"/>
      <c r="BNR305" s="730"/>
      <c r="BNS305" s="730"/>
      <c r="BNT305" s="730"/>
      <c r="BNU305" s="730"/>
      <c r="BNV305" s="730"/>
      <c r="BNW305" s="730"/>
      <c r="BNX305" s="730"/>
      <c r="BNY305" s="730"/>
      <c r="BNZ305" s="730"/>
      <c r="BOA305" s="730"/>
      <c r="BOB305" s="730"/>
      <c r="BOC305" s="730"/>
      <c r="BOD305" s="730"/>
      <c r="BOE305" s="730"/>
      <c r="BOF305" s="730"/>
      <c r="BOG305" s="730"/>
      <c r="BOH305" s="730"/>
      <c r="BOI305" s="730"/>
      <c r="BOJ305" s="730"/>
      <c r="BOK305" s="730"/>
      <c r="BOL305" s="730"/>
      <c r="BOM305" s="730"/>
      <c r="BON305" s="730"/>
      <c r="BOO305" s="730"/>
      <c r="BOP305" s="730"/>
      <c r="BOQ305" s="730"/>
      <c r="BOR305" s="730"/>
      <c r="BOS305" s="730"/>
      <c r="BOT305" s="730"/>
      <c r="BOU305" s="730"/>
      <c r="BOV305" s="730"/>
      <c r="BOW305" s="730"/>
      <c r="BOX305" s="730"/>
      <c r="BOY305" s="730"/>
      <c r="BOZ305" s="730"/>
      <c r="BPA305" s="730"/>
      <c r="BPB305" s="730"/>
      <c r="BPC305" s="730"/>
      <c r="BPD305" s="730"/>
      <c r="BPE305" s="730"/>
      <c r="BPF305" s="730"/>
      <c r="BPG305" s="730"/>
      <c r="BPH305" s="730"/>
      <c r="BPI305" s="730"/>
      <c r="BPJ305" s="730"/>
      <c r="BPK305" s="730"/>
      <c r="BPL305" s="730"/>
      <c r="BPM305" s="730"/>
      <c r="BPN305" s="730"/>
      <c r="BPO305" s="730"/>
      <c r="BPP305" s="730"/>
      <c r="BPQ305" s="730"/>
      <c r="BPR305" s="730"/>
      <c r="BPS305" s="730"/>
      <c r="BPT305" s="730"/>
      <c r="BPU305" s="730"/>
      <c r="BPV305" s="730"/>
      <c r="BPW305" s="730"/>
      <c r="BPX305" s="730"/>
      <c r="BPY305" s="730"/>
      <c r="BPZ305" s="730"/>
      <c r="BQA305" s="730"/>
      <c r="BQB305" s="730"/>
      <c r="BQC305" s="730"/>
      <c r="BQD305" s="730"/>
      <c r="BQE305" s="730"/>
      <c r="BQF305" s="730"/>
      <c r="BQG305" s="730"/>
      <c r="BQH305" s="730"/>
      <c r="BQI305" s="730"/>
      <c r="BQJ305" s="730"/>
      <c r="BQK305" s="730"/>
      <c r="BQL305" s="730"/>
      <c r="BQM305" s="730"/>
      <c r="BQN305" s="730"/>
      <c r="BQO305" s="730"/>
      <c r="BQP305" s="730"/>
      <c r="BQQ305" s="730"/>
      <c r="BQR305" s="730"/>
      <c r="BQS305" s="730"/>
      <c r="BQT305" s="730"/>
      <c r="BQU305" s="730"/>
      <c r="BQV305" s="730"/>
      <c r="BQW305" s="730"/>
      <c r="BQX305" s="730"/>
      <c r="BQY305" s="730"/>
      <c r="BQZ305" s="730"/>
      <c r="BRA305" s="730"/>
      <c r="BRB305" s="730"/>
      <c r="BRC305" s="730"/>
      <c r="BRD305" s="730"/>
      <c r="BRE305" s="730"/>
      <c r="BRF305" s="730"/>
      <c r="BRG305" s="730"/>
      <c r="BRH305" s="730"/>
      <c r="BRI305" s="730"/>
      <c r="BRJ305" s="730"/>
      <c r="BRK305" s="730"/>
      <c r="BRL305" s="730"/>
      <c r="BRM305" s="730"/>
      <c r="BRN305" s="730"/>
      <c r="BRO305" s="730"/>
      <c r="BRP305" s="730"/>
      <c r="BRQ305" s="730"/>
      <c r="BRR305" s="730"/>
      <c r="BRS305" s="730"/>
      <c r="BRT305" s="730"/>
      <c r="BRU305" s="730"/>
      <c r="BRV305" s="730"/>
      <c r="BRW305" s="730"/>
      <c r="BRX305" s="730"/>
      <c r="BRY305" s="730"/>
      <c r="BRZ305" s="730"/>
      <c r="BSA305" s="730"/>
      <c r="BSB305" s="730"/>
      <c r="BSC305" s="730"/>
      <c r="BSD305" s="730"/>
      <c r="BSE305" s="730"/>
      <c r="BSF305" s="730"/>
      <c r="BSG305" s="730"/>
      <c r="BSH305" s="730"/>
      <c r="BSI305" s="730"/>
      <c r="BSJ305" s="730"/>
      <c r="BSK305" s="730"/>
      <c r="BSL305" s="730"/>
      <c r="BSM305" s="730"/>
      <c r="BSN305" s="730"/>
      <c r="BSO305" s="730"/>
      <c r="BSP305" s="730"/>
      <c r="BSQ305" s="730"/>
      <c r="BSR305" s="730"/>
      <c r="BSS305" s="730"/>
      <c r="BST305" s="730"/>
      <c r="BSU305" s="730"/>
      <c r="BSV305" s="730"/>
      <c r="BSW305" s="730"/>
      <c r="BSX305" s="730"/>
      <c r="BSY305" s="730"/>
      <c r="BSZ305" s="730"/>
      <c r="BTA305" s="730"/>
      <c r="BTB305" s="730"/>
      <c r="BTC305" s="730"/>
      <c r="BTD305" s="730"/>
      <c r="BTE305" s="730"/>
      <c r="BTF305" s="730"/>
      <c r="BTG305" s="730"/>
      <c r="BTH305" s="730"/>
      <c r="BTI305" s="730"/>
      <c r="BTJ305" s="730"/>
      <c r="BTK305" s="730"/>
      <c r="BTL305" s="730"/>
      <c r="BTM305" s="730"/>
      <c r="BTN305" s="730"/>
      <c r="BTO305" s="730"/>
      <c r="BTP305" s="730"/>
      <c r="BTQ305" s="730"/>
      <c r="BTR305" s="730"/>
      <c r="BTS305" s="730"/>
      <c r="BTT305" s="730"/>
      <c r="BTU305" s="730"/>
      <c r="BTV305" s="730"/>
      <c r="BTW305" s="730"/>
      <c r="BTX305" s="730"/>
      <c r="BTY305" s="730"/>
      <c r="BTZ305" s="730"/>
      <c r="BUA305" s="730"/>
      <c r="BUB305" s="730"/>
      <c r="BUC305" s="730"/>
      <c r="BUD305" s="730"/>
      <c r="BUE305" s="730"/>
      <c r="BUF305" s="730"/>
      <c r="BUG305" s="730"/>
      <c r="BUH305" s="730"/>
      <c r="BUI305" s="730"/>
      <c r="BUJ305" s="730"/>
      <c r="BUK305" s="730"/>
      <c r="BUL305" s="730"/>
      <c r="BUM305" s="730"/>
      <c r="BUN305" s="730"/>
      <c r="BUO305" s="730"/>
      <c r="BUP305" s="730"/>
      <c r="BUQ305" s="730"/>
      <c r="BUR305" s="730"/>
      <c r="BUS305" s="730"/>
      <c r="BUT305" s="730"/>
      <c r="BUU305" s="730"/>
      <c r="BUV305" s="730"/>
      <c r="BUW305" s="730"/>
      <c r="BUX305" s="730"/>
      <c r="BUY305" s="730"/>
      <c r="BUZ305" s="730"/>
      <c r="BVA305" s="730"/>
      <c r="BVB305" s="730"/>
      <c r="BVC305" s="730"/>
      <c r="BVD305" s="730"/>
      <c r="BVE305" s="730"/>
      <c r="BVF305" s="730"/>
      <c r="BVG305" s="730"/>
      <c r="BVH305" s="730"/>
      <c r="BVI305" s="730"/>
      <c r="BVJ305" s="730"/>
      <c r="BVK305" s="730"/>
      <c r="BVL305" s="730"/>
      <c r="BVM305" s="730"/>
      <c r="BVN305" s="730"/>
      <c r="BVO305" s="730"/>
      <c r="BVP305" s="730"/>
      <c r="BVQ305" s="730"/>
      <c r="BVR305" s="730"/>
      <c r="BVS305" s="730"/>
      <c r="BVT305" s="730"/>
      <c r="BVU305" s="730"/>
      <c r="BVV305" s="730"/>
      <c r="BVW305" s="730"/>
      <c r="BVX305" s="730"/>
      <c r="BVY305" s="730"/>
      <c r="BVZ305" s="730"/>
      <c r="BWA305" s="730"/>
      <c r="BWB305" s="730"/>
      <c r="BWC305" s="730"/>
      <c r="BWD305" s="730"/>
      <c r="BWE305" s="730"/>
      <c r="BWF305" s="730"/>
      <c r="BWG305" s="730"/>
      <c r="BWH305" s="730"/>
      <c r="BWI305" s="730"/>
      <c r="BWJ305" s="730"/>
      <c r="BWK305" s="730"/>
      <c r="BWL305" s="730"/>
      <c r="BWM305" s="730"/>
      <c r="BWN305" s="730"/>
      <c r="BWO305" s="730"/>
      <c r="BWP305" s="730"/>
      <c r="BWQ305" s="730"/>
      <c r="BWR305" s="730"/>
      <c r="BWS305" s="730"/>
      <c r="BWT305" s="730"/>
      <c r="BWU305" s="730"/>
      <c r="BWV305" s="730"/>
      <c r="BWW305" s="730"/>
      <c r="BWX305" s="730"/>
      <c r="BWY305" s="730"/>
      <c r="BWZ305" s="730"/>
      <c r="BXA305" s="730"/>
      <c r="BXB305" s="730"/>
      <c r="BXC305" s="730"/>
      <c r="BXD305" s="730"/>
      <c r="BXE305" s="730"/>
      <c r="BXF305" s="730"/>
      <c r="BXG305" s="730"/>
      <c r="BXH305" s="730"/>
      <c r="BXI305" s="730"/>
      <c r="BXJ305" s="730"/>
      <c r="BXK305" s="730"/>
      <c r="BXL305" s="730"/>
      <c r="BXM305" s="730"/>
      <c r="BXN305" s="730"/>
      <c r="BXO305" s="730"/>
      <c r="BXP305" s="730"/>
      <c r="BXQ305" s="730"/>
      <c r="BXR305" s="730"/>
      <c r="BXS305" s="730"/>
      <c r="BXT305" s="730"/>
      <c r="BXU305" s="730"/>
      <c r="BXV305" s="730"/>
      <c r="BXW305" s="730"/>
      <c r="BXX305" s="730"/>
      <c r="BXY305" s="730"/>
      <c r="BXZ305" s="730"/>
      <c r="BYA305" s="730"/>
      <c r="BYB305" s="730"/>
      <c r="BYC305" s="730"/>
      <c r="BYD305" s="730"/>
      <c r="BYE305" s="730"/>
      <c r="BYF305" s="730"/>
      <c r="BYG305" s="730"/>
      <c r="BYH305" s="730"/>
      <c r="BYI305" s="730"/>
      <c r="BYJ305" s="730"/>
      <c r="BYK305" s="730"/>
      <c r="BYL305" s="730"/>
      <c r="BYM305" s="730"/>
      <c r="BYN305" s="730"/>
      <c r="BYO305" s="730"/>
      <c r="BYP305" s="730"/>
      <c r="BYQ305" s="730"/>
      <c r="BYR305" s="730"/>
      <c r="BYS305" s="730"/>
      <c r="BYT305" s="730"/>
      <c r="BYU305" s="730"/>
      <c r="BYV305" s="730"/>
      <c r="BYW305" s="730"/>
      <c r="BYX305" s="730"/>
      <c r="BYY305" s="730"/>
      <c r="BYZ305" s="730"/>
      <c r="BZA305" s="730"/>
      <c r="BZB305" s="730"/>
      <c r="BZC305" s="730"/>
      <c r="BZD305" s="730"/>
      <c r="BZE305" s="730"/>
      <c r="BZF305" s="730"/>
      <c r="BZG305" s="730"/>
      <c r="BZH305" s="730"/>
      <c r="BZI305" s="730"/>
      <c r="BZJ305" s="730"/>
      <c r="BZK305" s="730"/>
      <c r="BZL305" s="730"/>
      <c r="BZM305" s="730"/>
      <c r="BZN305" s="730"/>
      <c r="BZO305" s="730"/>
      <c r="BZP305" s="730"/>
      <c r="BZQ305" s="730"/>
      <c r="BZR305" s="730"/>
      <c r="BZS305" s="730"/>
      <c r="BZT305" s="730"/>
      <c r="BZU305" s="730"/>
      <c r="BZV305" s="730"/>
      <c r="BZW305" s="730"/>
      <c r="BZX305" s="730"/>
      <c r="BZY305" s="730"/>
      <c r="BZZ305" s="730"/>
      <c r="CAA305" s="730"/>
      <c r="CAB305" s="730"/>
      <c r="CAC305" s="730"/>
      <c r="CAD305" s="730"/>
      <c r="CAE305" s="730"/>
      <c r="CAF305" s="730"/>
      <c r="CAG305" s="730"/>
      <c r="CAH305" s="730"/>
      <c r="CAI305" s="730"/>
      <c r="CAJ305" s="730"/>
      <c r="CAK305" s="730"/>
      <c r="CAL305" s="730"/>
      <c r="CAM305" s="730"/>
      <c r="CAN305" s="730"/>
      <c r="CAO305" s="730"/>
      <c r="CAP305" s="730"/>
      <c r="CAQ305" s="730"/>
      <c r="CAR305" s="730"/>
      <c r="CAS305" s="730"/>
      <c r="CAT305" s="730"/>
      <c r="CAU305" s="730"/>
      <c r="CAV305" s="730"/>
      <c r="CAW305" s="730"/>
      <c r="CAX305" s="730"/>
      <c r="CAY305" s="730"/>
      <c r="CAZ305" s="730"/>
      <c r="CBA305" s="730"/>
      <c r="CBB305" s="730"/>
      <c r="CBC305" s="730"/>
      <c r="CBD305" s="730"/>
      <c r="CBE305" s="730"/>
      <c r="CBF305" s="730"/>
      <c r="CBG305" s="730"/>
      <c r="CBH305" s="730"/>
      <c r="CBI305" s="730"/>
      <c r="CBJ305" s="730"/>
      <c r="CBK305" s="730"/>
      <c r="CBL305" s="730"/>
      <c r="CBM305" s="730"/>
      <c r="CBN305" s="730"/>
      <c r="CBO305" s="730"/>
      <c r="CBP305" s="730"/>
      <c r="CBQ305" s="730"/>
      <c r="CBR305" s="730"/>
      <c r="CBS305" s="730"/>
      <c r="CBT305" s="730"/>
      <c r="CBU305" s="730"/>
      <c r="CBV305" s="730"/>
      <c r="CBW305" s="730"/>
      <c r="CBX305" s="730"/>
      <c r="CBY305" s="730"/>
      <c r="CBZ305" s="730"/>
      <c r="CCA305" s="730"/>
      <c r="CCB305" s="730"/>
      <c r="CCC305" s="730"/>
      <c r="CCD305" s="730"/>
      <c r="CCE305" s="730"/>
      <c r="CCF305" s="730"/>
      <c r="CCG305" s="730"/>
      <c r="CCH305" s="730"/>
      <c r="CCI305" s="730"/>
      <c r="CCJ305" s="730"/>
      <c r="CCK305" s="730"/>
      <c r="CCL305" s="730"/>
      <c r="CCM305" s="730"/>
      <c r="CCN305" s="730"/>
      <c r="CCO305" s="730"/>
      <c r="CCP305" s="730"/>
      <c r="CCQ305" s="730"/>
      <c r="CCR305" s="730"/>
      <c r="CCS305" s="730"/>
      <c r="CCT305" s="730"/>
      <c r="CCU305" s="730"/>
      <c r="CCV305" s="730"/>
      <c r="CCW305" s="730"/>
      <c r="CCX305" s="730"/>
      <c r="CCY305" s="730"/>
      <c r="CCZ305" s="730"/>
      <c r="CDA305" s="730"/>
      <c r="CDB305" s="730"/>
      <c r="CDC305" s="730"/>
      <c r="CDD305" s="730"/>
      <c r="CDE305" s="730"/>
      <c r="CDF305" s="730"/>
      <c r="CDG305" s="730"/>
      <c r="CDH305" s="730"/>
      <c r="CDI305" s="730"/>
      <c r="CDJ305" s="730"/>
      <c r="CDK305" s="730"/>
      <c r="CDL305" s="730"/>
      <c r="CDM305" s="730"/>
      <c r="CDN305" s="730"/>
      <c r="CDO305" s="730"/>
      <c r="CDP305" s="730"/>
      <c r="CDQ305" s="730"/>
      <c r="CDR305" s="730"/>
      <c r="CDS305" s="730"/>
      <c r="CDT305" s="730"/>
      <c r="CDU305" s="730"/>
      <c r="CDV305" s="730"/>
      <c r="CDW305" s="730"/>
      <c r="CDX305" s="730"/>
      <c r="CDY305" s="730"/>
      <c r="CDZ305" s="730"/>
      <c r="CEA305" s="730"/>
      <c r="CEB305" s="730"/>
      <c r="CEC305" s="730"/>
      <c r="CED305" s="730"/>
      <c r="CEE305" s="730"/>
      <c r="CEF305" s="730"/>
      <c r="CEG305" s="730"/>
      <c r="CEH305" s="730"/>
      <c r="CEI305" s="730"/>
      <c r="CEJ305" s="730"/>
      <c r="CEK305" s="730"/>
      <c r="CEL305" s="730"/>
      <c r="CEM305" s="730"/>
      <c r="CEN305" s="730"/>
      <c r="CEO305" s="730"/>
      <c r="CEP305" s="730"/>
      <c r="CEQ305" s="730"/>
      <c r="CER305" s="730"/>
      <c r="CES305" s="730"/>
      <c r="CET305" s="730"/>
      <c r="CEU305" s="730"/>
      <c r="CEV305" s="730"/>
      <c r="CEW305" s="730"/>
      <c r="CEX305" s="730"/>
      <c r="CEY305" s="730"/>
      <c r="CEZ305" s="730"/>
      <c r="CFA305" s="730"/>
      <c r="CFB305" s="730"/>
      <c r="CFC305" s="730"/>
      <c r="CFD305" s="730"/>
      <c r="CFE305" s="730"/>
      <c r="CFF305" s="730"/>
      <c r="CFG305" s="730"/>
      <c r="CFH305" s="730"/>
      <c r="CFI305" s="730"/>
      <c r="CFJ305" s="730"/>
      <c r="CFK305" s="730"/>
      <c r="CFL305" s="730"/>
      <c r="CFM305" s="730"/>
      <c r="CFN305" s="730"/>
      <c r="CFO305" s="730"/>
      <c r="CFP305" s="730"/>
      <c r="CFQ305" s="730"/>
      <c r="CFR305" s="730"/>
      <c r="CFS305" s="730"/>
      <c r="CFT305" s="730"/>
      <c r="CFU305" s="730"/>
      <c r="CFV305" s="730"/>
      <c r="CFW305" s="730"/>
      <c r="CFX305" s="730"/>
      <c r="CFY305" s="730"/>
      <c r="CFZ305" s="730"/>
      <c r="CGA305" s="730"/>
      <c r="CGB305" s="730"/>
      <c r="CGC305" s="730"/>
      <c r="CGD305" s="730"/>
      <c r="CGE305" s="730"/>
      <c r="CGF305" s="730"/>
      <c r="CGG305" s="730"/>
      <c r="CGH305" s="730"/>
      <c r="CGI305" s="730"/>
      <c r="CGJ305" s="730"/>
      <c r="CGK305" s="730"/>
      <c r="CGL305" s="730"/>
      <c r="CGM305" s="730"/>
      <c r="CGN305" s="730"/>
      <c r="CGO305" s="730"/>
      <c r="CGP305" s="730"/>
      <c r="CGQ305" s="730"/>
      <c r="CGR305" s="730"/>
      <c r="CGS305" s="730"/>
      <c r="CGT305" s="730"/>
      <c r="CGU305" s="730"/>
      <c r="CGV305" s="730"/>
      <c r="CGW305" s="730"/>
      <c r="CGX305" s="730"/>
      <c r="CGY305" s="730"/>
      <c r="CGZ305" s="730"/>
      <c r="CHA305" s="730"/>
      <c r="CHB305" s="730"/>
      <c r="CHC305" s="730"/>
      <c r="CHD305" s="730"/>
      <c r="CHE305" s="730"/>
      <c r="CHF305" s="730"/>
      <c r="CHG305" s="730"/>
      <c r="CHH305" s="730"/>
      <c r="CHI305" s="730"/>
      <c r="CHJ305" s="730"/>
      <c r="CHK305" s="730"/>
      <c r="CHL305" s="730"/>
      <c r="CHM305" s="730"/>
      <c r="CHN305" s="730"/>
      <c r="CHO305" s="730"/>
      <c r="CHP305" s="730"/>
      <c r="CHQ305" s="730"/>
      <c r="CHR305" s="730"/>
      <c r="CHS305" s="730"/>
      <c r="CHT305" s="730"/>
      <c r="CHU305" s="730"/>
      <c r="CHV305" s="730"/>
      <c r="CHW305" s="730"/>
      <c r="CHX305" s="730"/>
      <c r="CHY305" s="730"/>
      <c r="CHZ305" s="730"/>
      <c r="CIA305" s="730"/>
      <c r="CIB305" s="730"/>
      <c r="CIC305" s="730"/>
      <c r="CID305" s="730"/>
      <c r="CIE305" s="730"/>
      <c r="CIF305" s="730"/>
      <c r="CIG305" s="730"/>
      <c r="CIH305" s="730"/>
      <c r="CII305" s="730"/>
      <c r="CIJ305" s="730"/>
      <c r="CIK305" s="730"/>
      <c r="CIL305" s="730"/>
      <c r="CIM305" s="730"/>
      <c r="CIN305" s="730"/>
      <c r="CIO305" s="730"/>
      <c r="CIP305" s="730"/>
      <c r="CIQ305" s="730"/>
      <c r="CIR305" s="730"/>
      <c r="CIS305" s="730"/>
      <c r="CIT305" s="730"/>
      <c r="CIU305" s="730"/>
      <c r="CIV305" s="730"/>
      <c r="CIW305" s="730"/>
      <c r="CIX305" s="730"/>
      <c r="CIY305" s="730"/>
      <c r="CIZ305" s="730"/>
      <c r="CJA305" s="730"/>
      <c r="CJB305" s="730"/>
      <c r="CJC305" s="730"/>
      <c r="CJD305" s="730"/>
      <c r="CJE305" s="730"/>
      <c r="CJF305" s="730"/>
      <c r="CJG305" s="730"/>
      <c r="CJH305" s="730"/>
      <c r="CJI305" s="730"/>
      <c r="CJJ305" s="730"/>
      <c r="CJK305" s="730"/>
      <c r="CJL305" s="730"/>
      <c r="CJM305" s="730"/>
      <c r="CJN305" s="730"/>
      <c r="CJO305" s="730"/>
      <c r="CJP305" s="730"/>
      <c r="CJQ305" s="730"/>
      <c r="CJR305" s="730"/>
      <c r="CJS305" s="730"/>
      <c r="CJT305" s="730"/>
      <c r="CJU305" s="730"/>
      <c r="CJV305" s="730"/>
      <c r="CJW305" s="730"/>
      <c r="CJX305" s="730"/>
      <c r="CJY305" s="730"/>
      <c r="CJZ305" s="730"/>
      <c r="CKA305" s="730"/>
      <c r="CKB305" s="730"/>
      <c r="CKC305" s="730"/>
      <c r="CKD305" s="730"/>
      <c r="CKE305" s="730"/>
      <c r="CKF305" s="730"/>
      <c r="CKG305" s="730"/>
      <c r="CKH305" s="730"/>
      <c r="CKI305" s="730"/>
      <c r="CKJ305" s="730"/>
      <c r="CKK305" s="730"/>
      <c r="CKL305" s="730"/>
      <c r="CKM305" s="730"/>
      <c r="CKN305" s="730"/>
      <c r="CKO305" s="730"/>
      <c r="CKP305" s="730"/>
      <c r="CKQ305" s="730"/>
      <c r="CKR305" s="730"/>
      <c r="CKS305" s="730"/>
      <c r="CKT305" s="730"/>
      <c r="CKU305" s="730"/>
      <c r="CKV305" s="730"/>
      <c r="CKW305" s="730"/>
      <c r="CKX305" s="730"/>
      <c r="CKY305" s="730"/>
      <c r="CKZ305" s="730"/>
      <c r="CLA305" s="730"/>
      <c r="CLB305" s="730"/>
      <c r="CLC305" s="730"/>
      <c r="CLD305" s="730"/>
      <c r="CLE305" s="730"/>
      <c r="CLF305" s="730"/>
      <c r="CLG305" s="730"/>
      <c r="CLH305" s="730"/>
      <c r="CLI305" s="730"/>
      <c r="CLJ305" s="730"/>
      <c r="CLK305" s="730"/>
      <c r="CLL305" s="730"/>
      <c r="CLM305" s="730"/>
      <c r="CLN305" s="730"/>
      <c r="CLO305" s="730"/>
      <c r="CLP305" s="730"/>
      <c r="CLQ305" s="730"/>
      <c r="CLR305" s="730"/>
      <c r="CLS305" s="730"/>
      <c r="CLT305" s="730"/>
      <c r="CLU305" s="730"/>
      <c r="CLV305" s="730"/>
      <c r="CLW305" s="730"/>
      <c r="CLX305" s="730"/>
      <c r="CLY305" s="730"/>
      <c r="CLZ305" s="730"/>
      <c r="CMA305" s="730"/>
      <c r="CMB305" s="730"/>
      <c r="CMC305" s="730"/>
      <c r="CMD305" s="730"/>
      <c r="CME305" s="730"/>
      <c r="CMF305" s="730"/>
      <c r="CMG305" s="730"/>
      <c r="CMH305" s="730"/>
      <c r="CMI305" s="730"/>
      <c r="CMJ305" s="730"/>
      <c r="CMK305" s="730"/>
      <c r="CML305" s="730"/>
      <c r="CMM305" s="730"/>
      <c r="CMN305" s="730"/>
      <c r="CMO305" s="730"/>
      <c r="CMP305" s="730"/>
      <c r="CMQ305" s="730"/>
      <c r="CMR305" s="730"/>
      <c r="CMS305" s="730"/>
      <c r="CMT305" s="730"/>
      <c r="CMU305" s="730"/>
      <c r="CMV305" s="730"/>
      <c r="CMW305" s="730"/>
      <c r="CMX305" s="730"/>
      <c r="CMY305" s="730"/>
      <c r="CMZ305" s="730"/>
      <c r="CNA305" s="730"/>
      <c r="CNB305" s="730"/>
      <c r="CNC305" s="730"/>
      <c r="CND305" s="730"/>
      <c r="CNE305" s="730"/>
      <c r="CNF305" s="730"/>
      <c r="CNG305" s="730"/>
      <c r="CNH305" s="730"/>
      <c r="CNI305" s="730"/>
      <c r="CNJ305" s="730"/>
      <c r="CNK305" s="730"/>
      <c r="CNL305" s="730"/>
      <c r="CNM305" s="730"/>
      <c r="CNN305" s="730"/>
      <c r="CNO305" s="730"/>
      <c r="CNP305" s="730"/>
      <c r="CNQ305" s="730"/>
      <c r="CNR305" s="730"/>
      <c r="CNS305" s="730"/>
      <c r="CNT305" s="730"/>
      <c r="CNU305" s="730"/>
      <c r="CNV305" s="730"/>
      <c r="CNW305" s="730"/>
      <c r="CNX305" s="730"/>
      <c r="CNY305" s="730"/>
      <c r="CNZ305" s="730"/>
      <c r="COA305" s="730"/>
      <c r="COB305" s="730"/>
      <c r="COC305" s="730"/>
      <c r="COD305" s="730"/>
      <c r="COE305" s="730"/>
      <c r="COF305" s="730"/>
      <c r="COG305" s="730"/>
      <c r="COH305" s="730"/>
      <c r="COI305" s="730"/>
      <c r="COJ305" s="730"/>
      <c r="COK305" s="730"/>
      <c r="COL305" s="730"/>
      <c r="COM305" s="730"/>
      <c r="CON305" s="730"/>
      <c r="COO305" s="730"/>
      <c r="COP305" s="730"/>
      <c r="COQ305" s="730"/>
      <c r="COR305" s="730"/>
      <c r="COS305" s="730"/>
      <c r="COT305" s="730"/>
      <c r="COU305" s="730"/>
      <c r="COV305" s="730"/>
      <c r="COW305" s="730"/>
      <c r="COX305" s="730"/>
      <c r="COY305" s="730"/>
      <c r="COZ305" s="730"/>
      <c r="CPA305" s="730"/>
      <c r="CPB305" s="730"/>
      <c r="CPC305" s="730"/>
      <c r="CPD305" s="730"/>
      <c r="CPE305" s="730"/>
      <c r="CPF305" s="730"/>
      <c r="CPG305" s="730"/>
      <c r="CPH305" s="730"/>
      <c r="CPI305" s="730"/>
      <c r="CPJ305" s="730"/>
      <c r="CPK305" s="730"/>
      <c r="CPL305" s="730"/>
      <c r="CPM305" s="730"/>
      <c r="CPN305" s="730"/>
      <c r="CPO305" s="730"/>
      <c r="CPP305" s="730"/>
      <c r="CPQ305" s="730"/>
      <c r="CPR305" s="730"/>
      <c r="CPS305" s="730"/>
      <c r="CPT305" s="730"/>
      <c r="CPU305" s="730"/>
      <c r="CPV305" s="730"/>
      <c r="CPW305" s="730"/>
      <c r="CPX305" s="730"/>
      <c r="CPY305" s="730"/>
      <c r="CPZ305" s="730"/>
      <c r="CQA305" s="730"/>
      <c r="CQB305" s="730"/>
      <c r="CQC305" s="730"/>
      <c r="CQD305" s="730"/>
      <c r="CQE305" s="730"/>
      <c r="CQF305" s="730"/>
      <c r="CQG305" s="730"/>
      <c r="CQH305" s="730"/>
      <c r="CQI305" s="730"/>
      <c r="CQJ305" s="730"/>
      <c r="CQK305" s="730"/>
      <c r="CQL305" s="730"/>
      <c r="CQM305" s="730"/>
      <c r="CQN305" s="730"/>
      <c r="CQO305" s="730"/>
      <c r="CQP305" s="730"/>
      <c r="CQQ305" s="730"/>
      <c r="CQR305" s="730"/>
      <c r="CQS305" s="730"/>
      <c r="CQT305" s="730"/>
      <c r="CQU305" s="730"/>
      <c r="CQV305" s="730"/>
      <c r="CQW305" s="730"/>
      <c r="CQX305" s="730"/>
      <c r="CQY305" s="730"/>
      <c r="CQZ305" s="730"/>
      <c r="CRA305" s="730"/>
      <c r="CRB305" s="730"/>
      <c r="CRC305" s="730"/>
      <c r="CRD305" s="730"/>
      <c r="CRE305" s="730"/>
      <c r="CRF305" s="730"/>
      <c r="CRG305" s="730"/>
      <c r="CRH305" s="730"/>
      <c r="CRI305" s="730"/>
      <c r="CRJ305" s="730"/>
      <c r="CRK305" s="730"/>
      <c r="CRL305" s="730"/>
      <c r="CRM305" s="730"/>
      <c r="CRN305" s="730"/>
      <c r="CRO305" s="730"/>
      <c r="CRP305" s="730"/>
      <c r="CRQ305" s="730"/>
      <c r="CRR305" s="730"/>
      <c r="CRS305" s="730"/>
      <c r="CRT305" s="730"/>
      <c r="CRU305" s="730"/>
      <c r="CRV305" s="730"/>
      <c r="CRW305" s="730"/>
      <c r="CRX305" s="730"/>
      <c r="CRY305" s="730"/>
      <c r="CRZ305" s="730"/>
      <c r="CSA305" s="730"/>
      <c r="CSB305" s="730"/>
      <c r="CSC305" s="730"/>
      <c r="CSD305" s="730"/>
      <c r="CSE305" s="730"/>
      <c r="CSF305" s="730"/>
      <c r="CSG305" s="730"/>
      <c r="CSH305" s="730"/>
      <c r="CSI305" s="730"/>
      <c r="CSJ305" s="730"/>
      <c r="CSK305" s="730"/>
      <c r="CSL305" s="730"/>
      <c r="CSM305" s="730"/>
      <c r="CSN305" s="730"/>
      <c r="CSO305" s="730"/>
      <c r="CSP305" s="730"/>
      <c r="CSQ305" s="730"/>
      <c r="CSR305" s="730"/>
      <c r="CSS305" s="730"/>
      <c r="CST305" s="730"/>
      <c r="CSU305" s="730"/>
      <c r="CSV305" s="730"/>
      <c r="CSW305" s="730"/>
      <c r="CSX305" s="730"/>
      <c r="CSY305" s="730"/>
      <c r="CSZ305" s="730"/>
      <c r="CTA305" s="730"/>
      <c r="CTB305" s="730"/>
      <c r="CTC305" s="730"/>
      <c r="CTD305" s="730"/>
      <c r="CTE305" s="730"/>
      <c r="CTF305" s="730"/>
      <c r="CTG305" s="730"/>
      <c r="CTH305" s="730"/>
      <c r="CTI305" s="730"/>
      <c r="CTJ305" s="730"/>
      <c r="CTK305" s="730"/>
      <c r="CTL305" s="730"/>
      <c r="CTM305" s="730"/>
      <c r="CTN305" s="730"/>
      <c r="CTO305" s="730"/>
      <c r="CTP305" s="730"/>
      <c r="CTQ305" s="730"/>
      <c r="CTR305" s="730"/>
      <c r="CTS305" s="730"/>
      <c r="CTT305" s="730"/>
      <c r="CTU305" s="730"/>
      <c r="CTV305" s="730"/>
      <c r="CTW305" s="730"/>
      <c r="CTX305" s="730"/>
      <c r="CTY305" s="730"/>
      <c r="CTZ305" s="730"/>
      <c r="CUA305" s="730"/>
      <c r="CUB305" s="730"/>
      <c r="CUC305" s="730"/>
      <c r="CUD305" s="730"/>
      <c r="CUE305" s="730"/>
      <c r="CUF305" s="730"/>
      <c r="CUG305" s="730"/>
      <c r="CUH305" s="730"/>
      <c r="CUI305" s="730"/>
      <c r="CUJ305" s="730"/>
      <c r="CUK305" s="730"/>
      <c r="CUL305" s="730"/>
      <c r="CUM305" s="730"/>
      <c r="CUN305" s="730"/>
      <c r="CUO305" s="730"/>
      <c r="CUP305" s="730"/>
      <c r="CUQ305" s="730"/>
      <c r="CUR305" s="730"/>
      <c r="CUS305" s="730"/>
      <c r="CUT305" s="730"/>
      <c r="CUU305" s="730"/>
      <c r="CUV305" s="730"/>
      <c r="CUW305" s="730"/>
      <c r="CUX305" s="730"/>
      <c r="CUY305" s="730"/>
      <c r="CUZ305" s="730"/>
      <c r="CVA305" s="730"/>
      <c r="CVB305" s="730"/>
      <c r="CVC305" s="730"/>
      <c r="CVD305" s="730"/>
      <c r="CVE305" s="730"/>
      <c r="CVF305" s="730"/>
      <c r="CVG305" s="730"/>
      <c r="CVH305" s="730"/>
      <c r="CVI305" s="730"/>
      <c r="CVJ305" s="730"/>
      <c r="CVK305" s="730"/>
      <c r="CVL305" s="730"/>
      <c r="CVM305" s="730"/>
      <c r="CVN305" s="730"/>
      <c r="CVO305" s="730"/>
      <c r="CVP305" s="730"/>
      <c r="CVQ305" s="730"/>
      <c r="CVR305" s="730"/>
      <c r="CVS305" s="730"/>
      <c r="CVT305" s="730"/>
      <c r="CVU305" s="730"/>
      <c r="CVV305" s="730"/>
      <c r="CVW305" s="730"/>
      <c r="CVX305" s="730"/>
      <c r="CVY305" s="730"/>
      <c r="CVZ305" s="730"/>
      <c r="CWA305" s="730"/>
      <c r="CWB305" s="730"/>
      <c r="CWC305" s="730"/>
      <c r="CWD305" s="730"/>
      <c r="CWE305" s="730"/>
      <c r="CWF305" s="730"/>
      <c r="CWG305" s="730"/>
      <c r="CWH305" s="730"/>
      <c r="CWI305" s="730"/>
      <c r="CWJ305" s="730"/>
      <c r="CWK305" s="730"/>
      <c r="CWL305" s="730"/>
      <c r="CWM305" s="730"/>
      <c r="CWN305" s="730"/>
      <c r="CWO305" s="730"/>
      <c r="CWP305" s="730"/>
      <c r="CWQ305" s="730"/>
      <c r="CWR305" s="730"/>
      <c r="CWS305" s="730"/>
      <c r="CWT305" s="730"/>
      <c r="CWU305" s="730"/>
      <c r="CWV305" s="730"/>
      <c r="CWW305" s="730"/>
      <c r="CWX305" s="730"/>
      <c r="CWY305" s="730"/>
      <c r="CWZ305" s="730"/>
      <c r="CXA305" s="730"/>
      <c r="CXB305" s="730"/>
      <c r="CXC305" s="730"/>
      <c r="CXD305" s="730"/>
      <c r="CXE305" s="730"/>
      <c r="CXF305" s="730"/>
      <c r="CXG305" s="730"/>
      <c r="CXH305" s="730"/>
      <c r="CXI305" s="730"/>
      <c r="CXJ305" s="730"/>
      <c r="CXK305" s="730"/>
      <c r="CXL305" s="730"/>
      <c r="CXM305" s="730"/>
      <c r="CXN305" s="730"/>
      <c r="CXO305" s="730"/>
      <c r="CXP305" s="730"/>
      <c r="CXQ305" s="730"/>
      <c r="CXR305" s="730"/>
      <c r="CXS305" s="730"/>
      <c r="CXT305" s="730"/>
      <c r="CXU305" s="730"/>
      <c r="CXV305" s="730"/>
      <c r="CXW305" s="730"/>
      <c r="CXX305" s="730"/>
      <c r="CXY305" s="730"/>
      <c r="CXZ305" s="730"/>
      <c r="CYA305" s="730"/>
      <c r="CYB305" s="730"/>
      <c r="CYC305" s="730"/>
      <c r="CYD305" s="730"/>
      <c r="CYE305" s="730"/>
      <c r="CYF305" s="730"/>
      <c r="CYG305" s="730"/>
      <c r="CYH305" s="730"/>
      <c r="CYI305" s="730"/>
      <c r="CYJ305" s="730"/>
      <c r="CYK305" s="730"/>
      <c r="CYL305" s="730"/>
      <c r="CYM305" s="730"/>
      <c r="CYN305" s="730"/>
      <c r="CYO305" s="730"/>
      <c r="CYP305" s="730"/>
      <c r="CYQ305" s="730"/>
      <c r="CYR305" s="730"/>
      <c r="CYS305" s="730"/>
      <c r="CYT305" s="730"/>
      <c r="CYU305" s="730"/>
      <c r="CYV305" s="730"/>
      <c r="CYW305" s="730"/>
      <c r="CYX305" s="730"/>
      <c r="CYY305" s="730"/>
      <c r="CYZ305" s="730"/>
      <c r="CZA305" s="730"/>
      <c r="CZB305" s="730"/>
      <c r="CZC305" s="730"/>
      <c r="CZD305" s="730"/>
      <c r="CZE305" s="730"/>
      <c r="CZF305" s="730"/>
      <c r="CZG305" s="730"/>
      <c r="CZH305" s="730"/>
      <c r="CZI305" s="730"/>
      <c r="CZJ305" s="730"/>
      <c r="CZK305" s="730"/>
      <c r="CZL305" s="730"/>
      <c r="CZM305" s="730"/>
      <c r="CZN305" s="730"/>
      <c r="CZO305" s="730"/>
      <c r="CZP305" s="730"/>
      <c r="CZQ305" s="730"/>
      <c r="CZR305" s="730"/>
      <c r="CZS305" s="730"/>
      <c r="CZT305" s="730"/>
      <c r="CZU305" s="730"/>
      <c r="CZV305" s="730"/>
      <c r="CZW305" s="730"/>
      <c r="CZX305" s="730"/>
      <c r="CZY305" s="730"/>
      <c r="CZZ305" s="730"/>
      <c r="DAA305" s="730"/>
      <c r="DAB305" s="730"/>
      <c r="DAC305" s="730"/>
      <c r="DAD305" s="730"/>
      <c r="DAE305" s="730"/>
      <c r="DAF305" s="730"/>
      <c r="DAG305" s="730"/>
      <c r="DAH305" s="730"/>
      <c r="DAI305" s="730"/>
      <c r="DAJ305" s="730"/>
      <c r="DAK305" s="730"/>
      <c r="DAL305" s="730"/>
      <c r="DAM305" s="730"/>
      <c r="DAN305" s="730"/>
      <c r="DAO305" s="730"/>
      <c r="DAP305" s="730"/>
      <c r="DAQ305" s="730"/>
      <c r="DAR305" s="730"/>
      <c r="DAS305" s="730"/>
      <c r="DAT305" s="730"/>
      <c r="DAU305" s="730"/>
      <c r="DAV305" s="730"/>
      <c r="DAW305" s="730"/>
      <c r="DAX305" s="730"/>
      <c r="DAY305" s="730"/>
      <c r="DAZ305" s="730"/>
      <c r="DBA305" s="730"/>
      <c r="DBB305" s="730"/>
      <c r="DBC305" s="730"/>
      <c r="DBD305" s="730"/>
      <c r="DBE305" s="730"/>
      <c r="DBF305" s="730"/>
      <c r="DBG305" s="730"/>
      <c r="DBH305" s="730"/>
      <c r="DBI305" s="730"/>
      <c r="DBJ305" s="730"/>
      <c r="DBK305" s="730"/>
      <c r="DBL305" s="730"/>
      <c r="DBM305" s="730"/>
      <c r="DBN305" s="730"/>
      <c r="DBO305" s="730"/>
      <c r="DBP305" s="730"/>
      <c r="DBQ305" s="730"/>
      <c r="DBR305" s="730"/>
      <c r="DBS305" s="730"/>
      <c r="DBT305" s="730"/>
      <c r="DBU305" s="730"/>
      <c r="DBV305" s="730"/>
      <c r="DBW305" s="730"/>
      <c r="DBX305" s="730"/>
      <c r="DBY305" s="730"/>
      <c r="DBZ305" s="730"/>
      <c r="DCA305" s="730"/>
      <c r="DCB305" s="730"/>
      <c r="DCC305" s="730"/>
      <c r="DCD305" s="730"/>
      <c r="DCE305" s="730"/>
      <c r="DCF305" s="730"/>
      <c r="DCG305" s="730"/>
      <c r="DCH305" s="730"/>
      <c r="DCI305" s="730"/>
      <c r="DCJ305" s="730"/>
      <c r="DCK305" s="730"/>
      <c r="DCL305" s="730"/>
      <c r="DCM305" s="730"/>
      <c r="DCN305" s="730"/>
      <c r="DCO305" s="730"/>
      <c r="DCP305" s="730"/>
      <c r="DCQ305" s="730"/>
      <c r="DCR305" s="730"/>
      <c r="DCS305" s="730"/>
      <c r="DCT305" s="730"/>
      <c r="DCU305" s="730"/>
      <c r="DCV305" s="730"/>
      <c r="DCW305" s="730"/>
      <c r="DCX305" s="730"/>
      <c r="DCY305" s="730"/>
      <c r="DCZ305" s="730"/>
      <c r="DDA305" s="730"/>
      <c r="DDB305" s="730"/>
      <c r="DDC305" s="730"/>
      <c r="DDD305" s="730"/>
      <c r="DDE305" s="730"/>
      <c r="DDF305" s="730"/>
      <c r="DDG305" s="730"/>
      <c r="DDH305" s="730"/>
      <c r="DDI305" s="730"/>
      <c r="DDJ305" s="730"/>
      <c r="DDK305" s="730"/>
      <c r="DDL305" s="730"/>
      <c r="DDM305" s="730"/>
      <c r="DDN305" s="730"/>
      <c r="DDO305" s="730"/>
      <c r="DDP305" s="730"/>
      <c r="DDQ305" s="730"/>
      <c r="DDR305" s="730"/>
      <c r="DDS305" s="730"/>
      <c r="DDT305" s="730"/>
      <c r="DDU305" s="730"/>
      <c r="DDV305" s="730"/>
      <c r="DDW305" s="730"/>
      <c r="DDX305" s="730"/>
      <c r="DDY305" s="730"/>
      <c r="DDZ305" s="730"/>
      <c r="DEA305" s="730"/>
      <c r="DEB305" s="730"/>
      <c r="DEC305" s="730"/>
      <c r="DED305" s="730"/>
      <c r="DEE305" s="730"/>
      <c r="DEF305" s="730"/>
      <c r="DEG305" s="730"/>
      <c r="DEH305" s="730"/>
      <c r="DEI305" s="730"/>
      <c r="DEJ305" s="730"/>
      <c r="DEK305" s="730"/>
      <c r="DEL305" s="730"/>
      <c r="DEM305" s="730"/>
      <c r="DEN305" s="730"/>
      <c r="DEO305" s="730"/>
      <c r="DEP305" s="730"/>
      <c r="DEQ305" s="730"/>
      <c r="DER305" s="730"/>
      <c r="DES305" s="730"/>
      <c r="DET305" s="730"/>
      <c r="DEU305" s="730"/>
      <c r="DEV305" s="730"/>
      <c r="DEW305" s="730"/>
      <c r="DEX305" s="730"/>
      <c r="DEY305" s="730"/>
      <c r="DEZ305" s="730"/>
      <c r="DFA305" s="730"/>
      <c r="DFB305" s="730"/>
      <c r="DFC305" s="730"/>
      <c r="DFD305" s="730"/>
      <c r="DFE305" s="730"/>
      <c r="DFF305" s="730"/>
      <c r="DFG305" s="730"/>
      <c r="DFH305" s="730"/>
      <c r="DFI305" s="730"/>
      <c r="DFJ305" s="730"/>
      <c r="DFK305" s="730"/>
      <c r="DFL305" s="730"/>
      <c r="DFM305" s="730"/>
      <c r="DFN305" s="730"/>
      <c r="DFO305" s="730"/>
      <c r="DFP305" s="730"/>
      <c r="DFQ305" s="730"/>
      <c r="DFR305" s="730"/>
      <c r="DFS305" s="730"/>
      <c r="DFT305" s="730"/>
      <c r="DFU305" s="730"/>
      <c r="DFV305" s="730"/>
      <c r="DFW305" s="730"/>
      <c r="DFX305" s="730"/>
      <c r="DFY305" s="730"/>
      <c r="DFZ305" s="730"/>
      <c r="DGA305" s="730"/>
      <c r="DGB305" s="730"/>
      <c r="DGC305" s="730"/>
      <c r="DGD305" s="730"/>
      <c r="DGE305" s="730"/>
      <c r="DGF305" s="730"/>
      <c r="DGG305" s="730"/>
      <c r="DGH305" s="730"/>
      <c r="DGI305" s="730"/>
      <c r="DGJ305" s="730"/>
      <c r="DGK305" s="730"/>
      <c r="DGL305" s="730"/>
      <c r="DGM305" s="730"/>
      <c r="DGN305" s="730"/>
      <c r="DGO305" s="730"/>
      <c r="DGP305" s="730"/>
      <c r="DGQ305" s="730"/>
      <c r="DGR305" s="730"/>
      <c r="DGS305" s="730"/>
      <c r="DGT305" s="730"/>
      <c r="DGU305" s="730"/>
      <c r="DGV305" s="730"/>
      <c r="DGW305" s="730"/>
      <c r="DGX305" s="730"/>
      <c r="DGY305" s="730"/>
      <c r="DGZ305" s="730"/>
      <c r="DHA305" s="730"/>
      <c r="DHB305" s="730"/>
      <c r="DHC305" s="730"/>
      <c r="DHD305" s="730"/>
      <c r="DHE305" s="730"/>
      <c r="DHF305" s="730"/>
      <c r="DHG305" s="730"/>
      <c r="DHH305" s="730"/>
      <c r="DHI305" s="730"/>
      <c r="DHJ305" s="730"/>
      <c r="DHK305" s="730"/>
      <c r="DHL305" s="730"/>
      <c r="DHM305" s="730"/>
      <c r="DHN305" s="730"/>
      <c r="DHO305" s="730"/>
      <c r="DHP305" s="730"/>
      <c r="DHQ305" s="730"/>
      <c r="DHR305" s="730"/>
      <c r="DHS305" s="730"/>
      <c r="DHT305" s="730"/>
      <c r="DHU305" s="730"/>
      <c r="DHV305" s="730"/>
      <c r="DHW305" s="730"/>
      <c r="DHX305" s="730"/>
      <c r="DHY305" s="730"/>
      <c r="DHZ305" s="730"/>
      <c r="DIA305" s="730"/>
      <c r="DIB305" s="730"/>
      <c r="DIC305" s="730"/>
      <c r="DID305" s="730"/>
      <c r="DIE305" s="730"/>
      <c r="DIF305" s="730"/>
      <c r="DIG305" s="730"/>
      <c r="DIH305" s="730"/>
      <c r="DII305" s="730"/>
      <c r="DIJ305" s="730"/>
      <c r="DIK305" s="730"/>
      <c r="DIL305" s="730"/>
      <c r="DIM305" s="730"/>
      <c r="DIN305" s="730"/>
      <c r="DIO305" s="730"/>
      <c r="DIP305" s="730"/>
      <c r="DIQ305" s="730"/>
      <c r="DIR305" s="730"/>
      <c r="DIS305" s="730"/>
      <c r="DIT305" s="730"/>
      <c r="DIU305" s="730"/>
      <c r="DIV305" s="730"/>
      <c r="DIW305" s="730"/>
      <c r="DIX305" s="730"/>
      <c r="DIY305" s="730"/>
      <c r="DIZ305" s="730"/>
      <c r="DJA305" s="730"/>
      <c r="DJB305" s="730"/>
      <c r="DJC305" s="730"/>
      <c r="DJD305" s="730"/>
      <c r="DJE305" s="730"/>
      <c r="DJF305" s="730"/>
      <c r="DJG305" s="730"/>
      <c r="DJH305" s="730"/>
      <c r="DJI305" s="730"/>
      <c r="DJJ305" s="730"/>
      <c r="DJK305" s="730"/>
      <c r="DJL305" s="730"/>
      <c r="DJM305" s="730"/>
      <c r="DJN305" s="730"/>
      <c r="DJO305" s="730"/>
      <c r="DJP305" s="730"/>
      <c r="DJQ305" s="730"/>
      <c r="DJR305" s="730"/>
      <c r="DJS305" s="730"/>
      <c r="DJT305" s="730"/>
      <c r="DJU305" s="730"/>
      <c r="DJV305" s="730"/>
      <c r="DJW305" s="730"/>
      <c r="DJX305" s="730"/>
      <c r="DJY305" s="730"/>
      <c r="DJZ305" s="730"/>
      <c r="DKA305" s="730"/>
      <c r="DKB305" s="730"/>
      <c r="DKC305" s="730"/>
      <c r="DKD305" s="730"/>
      <c r="DKE305" s="730"/>
      <c r="DKF305" s="730"/>
      <c r="DKG305" s="730"/>
      <c r="DKH305" s="730"/>
      <c r="DKI305" s="730"/>
      <c r="DKJ305" s="730"/>
      <c r="DKK305" s="730"/>
      <c r="DKL305" s="730"/>
      <c r="DKM305" s="730"/>
      <c r="DKN305" s="730"/>
      <c r="DKO305" s="730"/>
      <c r="DKP305" s="730"/>
      <c r="DKQ305" s="730"/>
      <c r="DKR305" s="730"/>
      <c r="DKS305" s="730"/>
      <c r="DKT305" s="730"/>
      <c r="DKU305" s="730"/>
      <c r="DKV305" s="730"/>
      <c r="DKW305" s="730"/>
      <c r="DKX305" s="730"/>
      <c r="DKY305" s="730"/>
      <c r="DKZ305" s="730"/>
      <c r="DLA305" s="730"/>
      <c r="DLB305" s="730"/>
      <c r="DLC305" s="730"/>
      <c r="DLD305" s="730"/>
      <c r="DLE305" s="730"/>
      <c r="DLF305" s="730"/>
      <c r="DLG305" s="730"/>
      <c r="DLH305" s="730"/>
      <c r="DLI305" s="730"/>
      <c r="DLJ305" s="730"/>
      <c r="DLK305" s="730"/>
      <c r="DLL305" s="730"/>
      <c r="DLM305" s="730"/>
      <c r="DLN305" s="730"/>
      <c r="DLO305" s="730"/>
      <c r="DLP305" s="730"/>
      <c r="DLQ305" s="730"/>
      <c r="DLR305" s="730"/>
      <c r="DLS305" s="730"/>
      <c r="DLT305" s="730"/>
      <c r="DLU305" s="730"/>
      <c r="DLV305" s="730"/>
      <c r="DLW305" s="730"/>
      <c r="DLX305" s="730"/>
      <c r="DLY305" s="730"/>
      <c r="DLZ305" s="730"/>
      <c r="DMA305" s="730"/>
      <c r="DMB305" s="730"/>
      <c r="DMC305" s="730"/>
      <c r="DMD305" s="730"/>
      <c r="DME305" s="730"/>
      <c r="DMF305" s="730"/>
      <c r="DMG305" s="730"/>
      <c r="DMH305" s="730"/>
      <c r="DMI305" s="730"/>
      <c r="DMJ305" s="730"/>
      <c r="DMK305" s="730"/>
      <c r="DML305" s="730"/>
      <c r="DMM305" s="730"/>
      <c r="DMN305" s="730"/>
      <c r="DMO305" s="730"/>
      <c r="DMP305" s="730"/>
      <c r="DMQ305" s="730"/>
      <c r="DMR305" s="730"/>
      <c r="DMS305" s="730"/>
      <c r="DMT305" s="730"/>
      <c r="DMU305" s="730"/>
      <c r="DMV305" s="730"/>
      <c r="DMW305" s="730"/>
      <c r="DMX305" s="730"/>
      <c r="DMY305" s="730"/>
      <c r="DMZ305" s="730"/>
      <c r="DNA305" s="730"/>
      <c r="DNB305" s="730"/>
      <c r="DNC305" s="730"/>
      <c r="DND305" s="730"/>
      <c r="DNE305" s="730"/>
      <c r="DNF305" s="730"/>
      <c r="DNG305" s="730"/>
      <c r="DNH305" s="730"/>
      <c r="DNI305" s="730"/>
      <c r="DNJ305" s="730"/>
      <c r="DNK305" s="730"/>
      <c r="DNL305" s="730"/>
      <c r="DNM305" s="730"/>
      <c r="DNN305" s="730"/>
      <c r="DNO305" s="730"/>
      <c r="DNP305" s="730"/>
      <c r="DNQ305" s="730"/>
      <c r="DNR305" s="730"/>
      <c r="DNS305" s="730"/>
      <c r="DNT305" s="730"/>
      <c r="DNU305" s="730"/>
      <c r="DNV305" s="730"/>
      <c r="DNW305" s="730"/>
      <c r="DNX305" s="730"/>
      <c r="DNY305" s="730"/>
      <c r="DNZ305" s="730"/>
      <c r="DOA305" s="730"/>
      <c r="DOB305" s="730"/>
      <c r="DOC305" s="730"/>
      <c r="DOD305" s="730"/>
      <c r="DOE305" s="730"/>
      <c r="DOF305" s="730"/>
      <c r="DOG305" s="730"/>
      <c r="DOH305" s="730"/>
      <c r="DOI305" s="730"/>
      <c r="DOJ305" s="730"/>
      <c r="DOK305" s="730"/>
      <c r="DOL305" s="730"/>
      <c r="DOM305" s="730"/>
      <c r="DON305" s="730"/>
      <c r="DOO305" s="730"/>
      <c r="DOP305" s="730"/>
      <c r="DOQ305" s="730"/>
      <c r="DOR305" s="730"/>
      <c r="DOS305" s="730"/>
      <c r="DOT305" s="730"/>
      <c r="DOU305" s="730"/>
      <c r="DOV305" s="730"/>
      <c r="DOW305" s="730"/>
      <c r="DOX305" s="730"/>
      <c r="DOY305" s="730"/>
      <c r="DOZ305" s="730"/>
      <c r="DPA305" s="730"/>
      <c r="DPB305" s="730"/>
      <c r="DPC305" s="730"/>
      <c r="DPD305" s="730"/>
      <c r="DPE305" s="730"/>
      <c r="DPF305" s="730"/>
      <c r="DPG305" s="730"/>
      <c r="DPH305" s="730"/>
      <c r="DPI305" s="730"/>
      <c r="DPJ305" s="730"/>
      <c r="DPK305" s="730"/>
      <c r="DPL305" s="730"/>
      <c r="DPM305" s="730"/>
      <c r="DPN305" s="730"/>
      <c r="DPO305" s="730"/>
      <c r="DPP305" s="730"/>
      <c r="DPQ305" s="730"/>
      <c r="DPR305" s="730"/>
      <c r="DPS305" s="730"/>
      <c r="DPT305" s="730"/>
      <c r="DPU305" s="730"/>
      <c r="DPV305" s="730"/>
      <c r="DPW305" s="730"/>
      <c r="DPX305" s="730"/>
      <c r="DPY305" s="730"/>
      <c r="DPZ305" s="730"/>
      <c r="DQA305" s="730"/>
      <c r="DQB305" s="730"/>
      <c r="DQC305" s="730"/>
      <c r="DQD305" s="730"/>
      <c r="DQE305" s="730"/>
      <c r="DQF305" s="730"/>
      <c r="DQG305" s="730"/>
      <c r="DQH305" s="730"/>
      <c r="DQI305" s="730"/>
      <c r="DQJ305" s="730"/>
      <c r="DQK305" s="730"/>
      <c r="DQL305" s="730"/>
      <c r="DQM305" s="730"/>
      <c r="DQN305" s="730"/>
      <c r="DQO305" s="730"/>
      <c r="DQP305" s="730"/>
      <c r="DQQ305" s="730"/>
      <c r="DQR305" s="730"/>
      <c r="DQS305" s="730"/>
      <c r="DQT305" s="730"/>
      <c r="DQU305" s="730"/>
      <c r="DQV305" s="730"/>
      <c r="DQW305" s="730"/>
      <c r="DQX305" s="730"/>
      <c r="DQY305" s="730"/>
      <c r="DQZ305" s="730"/>
      <c r="DRA305" s="730"/>
      <c r="DRB305" s="730"/>
      <c r="DRC305" s="730"/>
      <c r="DRD305" s="730"/>
      <c r="DRE305" s="730"/>
      <c r="DRF305" s="730"/>
      <c r="DRG305" s="730"/>
      <c r="DRH305" s="730"/>
      <c r="DRI305" s="730"/>
      <c r="DRJ305" s="730"/>
      <c r="DRK305" s="730"/>
      <c r="DRL305" s="730"/>
      <c r="DRM305" s="730"/>
      <c r="DRN305" s="730"/>
      <c r="DRO305" s="730"/>
      <c r="DRP305" s="730"/>
      <c r="DRQ305" s="730"/>
      <c r="DRR305" s="730"/>
      <c r="DRS305" s="730"/>
      <c r="DRT305" s="730"/>
      <c r="DRU305" s="730"/>
      <c r="DRV305" s="730"/>
      <c r="DRW305" s="730"/>
      <c r="DRX305" s="730"/>
      <c r="DRY305" s="730"/>
      <c r="DRZ305" s="730"/>
      <c r="DSA305" s="730"/>
      <c r="DSB305" s="730"/>
      <c r="DSC305" s="730"/>
      <c r="DSD305" s="730"/>
      <c r="DSE305" s="730"/>
      <c r="DSF305" s="730"/>
      <c r="DSG305" s="730"/>
      <c r="DSH305" s="730"/>
      <c r="DSI305" s="730"/>
      <c r="DSJ305" s="730"/>
      <c r="DSK305" s="730"/>
      <c r="DSL305" s="730"/>
      <c r="DSM305" s="730"/>
      <c r="DSN305" s="730"/>
      <c r="DSO305" s="730"/>
      <c r="DSP305" s="730"/>
      <c r="DSQ305" s="730"/>
      <c r="DSR305" s="730"/>
      <c r="DSS305" s="730"/>
      <c r="DST305" s="730"/>
      <c r="DSU305" s="730"/>
      <c r="DSV305" s="730"/>
      <c r="DSW305" s="730"/>
      <c r="DSX305" s="730"/>
      <c r="DSY305" s="730"/>
      <c r="DSZ305" s="730"/>
      <c r="DTA305" s="730"/>
      <c r="DTB305" s="730"/>
      <c r="DTC305" s="730"/>
      <c r="DTD305" s="730"/>
      <c r="DTE305" s="730"/>
      <c r="DTF305" s="730"/>
      <c r="DTG305" s="730"/>
      <c r="DTH305" s="730"/>
      <c r="DTI305" s="730"/>
      <c r="DTJ305" s="730"/>
      <c r="DTK305" s="730"/>
      <c r="DTL305" s="730"/>
      <c r="DTM305" s="730"/>
      <c r="DTN305" s="730"/>
      <c r="DTO305" s="730"/>
      <c r="DTP305" s="730"/>
      <c r="DTQ305" s="730"/>
      <c r="DTR305" s="730"/>
      <c r="DTS305" s="730"/>
      <c r="DTT305" s="730"/>
      <c r="DTU305" s="730"/>
      <c r="DTV305" s="730"/>
      <c r="DTW305" s="730"/>
      <c r="DTX305" s="730"/>
      <c r="DTY305" s="730"/>
      <c r="DTZ305" s="730"/>
      <c r="DUA305" s="730"/>
      <c r="DUB305" s="730"/>
      <c r="DUC305" s="730"/>
      <c r="DUD305" s="730"/>
      <c r="DUE305" s="730"/>
      <c r="DUF305" s="730"/>
      <c r="DUG305" s="730"/>
      <c r="DUH305" s="730"/>
      <c r="DUI305" s="730"/>
      <c r="DUJ305" s="730"/>
      <c r="DUK305" s="730"/>
      <c r="DUL305" s="730"/>
      <c r="DUM305" s="730"/>
      <c r="DUN305" s="730"/>
      <c r="DUO305" s="730"/>
      <c r="DUP305" s="730"/>
      <c r="DUQ305" s="730"/>
      <c r="DUR305" s="730"/>
      <c r="DUS305" s="730"/>
      <c r="DUT305" s="730"/>
      <c r="DUU305" s="730"/>
      <c r="DUV305" s="730"/>
      <c r="DUW305" s="730"/>
      <c r="DUX305" s="730"/>
      <c r="DUY305" s="730"/>
      <c r="DUZ305" s="730"/>
      <c r="DVA305" s="730"/>
      <c r="DVB305" s="730"/>
      <c r="DVC305" s="730"/>
      <c r="DVD305" s="730"/>
      <c r="DVE305" s="730"/>
      <c r="DVF305" s="730"/>
      <c r="DVG305" s="730"/>
      <c r="DVH305" s="730"/>
      <c r="DVI305" s="730"/>
      <c r="DVJ305" s="730"/>
      <c r="DVK305" s="730"/>
      <c r="DVL305" s="730"/>
      <c r="DVM305" s="730"/>
      <c r="DVN305" s="730"/>
      <c r="DVO305" s="730"/>
      <c r="DVP305" s="730"/>
      <c r="DVQ305" s="730"/>
      <c r="DVR305" s="730"/>
      <c r="DVS305" s="730"/>
      <c r="DVT305" s="730"/>
      <c r="DVU305" s="730"/>
      <c r="DVV305" s="730"/>
      <c r="DVW305" s="730"/>
      <c r="DVX305" s="730"/>
      <c r="DVY305" s="730"/>
      <c r="DVZ305" s="730"/>
      <c r="DWA305" s="730"/>
      <c r="DWB305" s="730"/>
      <c r="DWC305" s="730"/>
      <c r="DWD305" s="730"/>
      <c r="DWE305" s="730"/>
      <c r="DWF305" s="730"/>
      <c r="DWG305" s="730"/>
      <c r="DWH305" s="730"/>
      <c r="DWI305" s="730"/>
      <c r="DWJ305" s="730"/>
      <c r="DWK305" s="730"/>
      <c r="DWL305" s="730"/>
      <c r="DWM305" s="730"/>
      <c r="DWN305" s="730"/>
      <c r="DWO305" s="730"/>
      <c r="DWP305" s="730"/>
      <c r="DWQ305" s="730"/>
      <c r="DWR305" s="730"/>
      <c r="DWS305" s="730"/>
      <c r="DWT305" s="730"/>
      <c r="DWU305" s="730"/>
      <c r="DWV305" s="730"/>
      <c r="DWW305" s="730"/>
      <c r="DWX305" s="730"/>
      <c r="DWY305" s="730"/>
      <c r="DWZ305" s="730"/>
      <c r="DXA305" s="730"/>
      <c r="DXB305" s="730"/>
      <c r="DXC305" s="730"/>
      <c r="DXD305" s="730"/>
      <c r="DXE305" s="730"/>
      <c r="DXF305" s="730"/>
      <c r="DXG305" s="730"/>
      <c r="DXH305" s="730"/>
      <c r="DXI305" s="730"/>
      <c r="DXJ305" s="730"/>
      <c r="DXK305" s="730"/>
      <c r="DXL305" s="730"/>
      <c r="DXM305" s="730"/>
      <c r="DXN305" s="730"/>
      <c r="DXO305" s="730"/>
      <c r="DXP305" s="730"/>
      <c r="DXQ305" s="730"/>
      <c r="DXR305" s="730"/>
      <c r="DXS305" s="730"/>
      <c r="DXT305" s="730"/>
      <c r="DXU305" s="730"/>
      <c r="DXV305" s="730"/>
      <c r="DXW305" s="730"/>
      <c r="DXX305" s="730"/>
      <c r="DXY305" s="730"/>
      <c r="DXZ305" s="730"/>
      <c r="DYA305" s="730"/>
      <c r="DYB305" s="730"/>
      <c r="DYC305" s="730"/>
      <c r="DYD305" s="730"/>
      <c r="DYE305" s="730"/>
      <c r="DYF305" s="730"/>
      <c r="DYG305" s="730"/>
      <c r="DYH305" s="730"/>
      <c r="DYI305" s="730"/>
      <c r="DYJ305" s="730"/>
      <c r="DYK305" s="730"/>
      <c r="DYL305" s="730"/>
      <c r="DYM305" s="730"/>
      <c r="DYN305" s="730"/>
      <c r="DYO305" s="730"/>
      <c r="DYP305" s="730"/>
      <c r="DYQ305" s="730"/>
      <c r="DYR305" s="730"/>
      <c r="DYS305" s="730"/>
      <c r="DYT305" s="730"/>
      <c r="DYU305" s="730"/>
      <c r="DYV305" s="730"/>
      <c r="DYW305" s="730"/>
      <c r="DYX305" s="730"/>
      <c r="DYY305" s="730"/>
      <c r="DYZ305" s="730"/>
      <c r="DZA305" s="730"/>
      <c r="DZB305" s="730"/>
      <c r="DZC305" s="730"/>
      <c r="DZD305" s="730"/>
      <c r="DZE305" s="730"/>
      <c r="DZF305" s="730"/>
      <c r="DZG305" s="730"/>
      <c r="DZH305" s="730"/>
      <c r="DZI305" s="730"/>
      <c r="DZJ305" s="730"/>
      <c r="DZK305" s="730"/>
      <c r="DZL305" s="730"/>
      <c r="DZM305" s="730"/>
      <c r="DZN305" s="730"/>
      <c r="DZO305" s="730"/>
      <c r="DZP305" s="730"/>
      <c r="DZQ305" s="730"/>
      <c r="DZR305" s="730"/>
      <c r="DZS305" s="730"/>
      <c r="DZT305" s="730"/>
      <c r="DZU305" s="730"/>
      <c r="DZV305" s="730"/>
      <c r="DZW305" s="730"/>
      <c r="DZX305" s="730"/>
      <c r="DZY305" s="730"/>
      <c r="DZZ305" s="730"/>
      <c r="EAA305" s="730"/>
      <c r="EAB305" s="730"/>
      <c r="EAC305" s="730"/>
      <c r="EAD305" s="730"/>
      <c r="EAE305" s="730"/>
      <c r="EAF305" s="730"/>
      <c r="EAG305" s="730"/>
      <c r="EAH305" s="730"/>
      <c r="EAI305" s="730"/>
      <c r="EAJ305" s="730"/>
      <c r="EAK305" s="730"/>
      <c r="EAL305" s="730"/>
      <c r="EAM305" s="730"/>
      <c r="EAN305" s="730"/>
      <c r="EAO305" s="730"/>
      <c r="EAP305" s="730"/>
      <c r="EAQ305" s="730"/>
      <c r="EAR305" s="730"/>
      <c r="EAS305" s="730"/>
      <c r="EAT305" s="730"/>
      <c r="EAU305" s="730"/>
      <c r="EAV305" s="730"/>
      <c r="EAW305" s="730"/>
      <c r="EAX305" s="730"/>
      <c r="EAY305" s="730"/>
      <c r="EAZ305" s="730"/>
      <c r="EBA305" s="730"/>
      <c r="EBB305" s="730"/>
      <c r="EBC305" s="730"/>
      <c r="EBD305" s="730"/>
      <c r="EBE305" s="730"/>
      <c r="EBF305" s="730"/>
      <c r="EBG305" s="730"/>
      <c r="EBH305" s="730"/>
      <c r="EBI305" s="730"/>
      <c r="EBJ305" s="730"/>
      <c r="EBK305" s="730"/>
      <c r="EBL305" s="730"/>
      <c r="EBM305" s="730"/>
      <c r="EBN305" s="730"/>
      <c r="EBO305" s="730"/>
      <c r="EBP305" s="730"/>
      <c r="EBQ305" s="730"/>
      <c r="EBR305" s="730"/>
      <c r="EBS305" s="730"/>
      <c r="EBT305" s="730"/>
      <c r="EBU305" s="730"/>
      <c r="EBV305" s="730"/>
      <c r="EBW305" s="730"/>
      <c r="EBX305" s="730"/>
      <c r="EBY305" s="730"/>
      <c r="EBZ305" s="730"/>
      <c r="ECA305" s="730"/>
      <c r="ECB305" s="730"/>
      <c r="ECC305" s="730"/>
      <c r="ECD305" s="730"/>
      <c r="ECE305" s="730"/>
      <c r="ECF305" s="730"/>
      <c r="ECG305" s="730"/>
      <c r="ECH305" s="730"/>
      <c r="ECI305" s="730"/>
      <c r="ECJ305" s="730"/>
      <c r="ECK305" s="730"/>
      <c r="ECL305" s="730"/>
      <c r="ECM305" s="730"/>
      <c r="ECN305" s="730"/>
      <c r="ECO305" s="730"/>
      <c r="ECP305" s="730"/>
      <c r="ECQ305" s="730"/>
      <c r="ECR305" s="730"/>
      <c r="ECS305" s="730"/>
      <c r="ECT305" s="730"/>
      <c r="ECU305" s="730"/>
      <c r="ECV305" s="730"/>
      <c r="ECW305" s="730"/>
      <c r="ECX305" s="730"/>
      <c r="ECY305" s="730"/>
      <c r="ECZ305" s="730"/>
      <c r="EDA305" s="730"/>
      <c r="EDB305" s="730"/>
      <c r="EDC305" s="730"/>
      <c r="EDD305" s="730"/>
      <c r="EDE305" s="730"/>
      <c r="EDF305" s="730"/>
      <c r="EDG305" s="730"/>
      <c r="EDH305" s="730"/>
      <c r="EDI305" s="730"/>
      <c r="EDJ305" s="730"/>
      <c r="EDK305" s="730"/>
      <c r="EDL305" s="730"/>
      <c r="EDM305" s="730"/>
      <c r="EDN305" s="730"/>
      <c r="EDO305" s="730"/>
      <c r="EDP305" s="730"/>
      <c r="EDQ305" s="730"/>
      <c r="EDR305" s="730"/>
      <c r="EDS305" s="730"/>
      <c r="EDT305" s="730"/>
      <c r="EDU305" s="730"/>
      <c r="EDV305" s="730"/>
      <c r="EDW305" s="730"/>
      <c r="EDX305" s="730"/>
      <c r="EDY305" s="730"/>
      <c r="EDZ305" s="730"/>
      <c r="EEA305" s="730"/>
      <c r="EEB305" s="730"/>
      <c r="EEC305" s="730"/>
      <c r="EED305" s="730"/>
      <c r="EEE305" s="730"/>
      <c r="EEF305" s="730"/>
      <c r="EEG305" s="730"/>
      <c r="EEH305" s="730"/>
      <c r="EEI305" s="730"/>
      <c r="EEJ305" s="730"/>
      <c r="EEK305" s="730"/>
      <c r="EEL305" s="730"/>
      <c r="EEM305" s="730"/>
      <c r="EEN305" s="730"/>
      <c r="EEO305" s="730"/>
      <c r="EEP305" s="730"/>
      <c r="EEQ305" s="730"/>
      <c r="EER305" s="730"/>
      <c r="EES305" s="730"/>
      <c r="EET305" s="730"/>
      <c r="EEU305" s="730"/>
      <c r="EEV305" s="730"/>
      <c r="EEW305" s="730"/>
      <c r="EEX305" s="730"/>
      <c r="EEY305" s="730"/>
      <c r="EEZ305" s="730"/>
      <c r="EFA305" s="730"/>
      <c r="EFB305" s="730"/>
      <c r="EFC305" s="730"/>
      <c r="EFD305" s="730"/>
      <c r="EFE305" s="730"/>
      <c r="EFF305" s="730"/>
      <c r="EFG305" s="730"/>
      <c r="EFH305" s="730"/>
      <c r="EFI305" s="730"/>
      <c r="EFJ305" s="730"/>
      <c r="EFK305" s="730"/>
      <c r="EFL305" s="730"/>
      <c r="EFM305" s="730"/>
      <c r="EFN305" s="730"/>
      <c r="EFO305" s="730"/>
      <c r="EFP305" s="730"/>
      <c r="EFQ305" s="730"/>
      <c r="EFR305" s="730"/>
      <c r="EFS305" s="730"/>
      <c r="EFT305" s="730"/>
      <c r="EFU305" s="730"/>
      <c r="EFV305" s="730"/>
      <c r="EFW305" s="730"/>
      <c r="EFX305" s="730"/>
      <c r="EFY305" s="730"/>
      <c r="EFZ305" s="730"/>
      <c r="EGA305" s="730"/>
      <c r="EGB305" s="730"/>
      <c r="EGC305" s="730"/>
      <c r="EGD305" s="730"/>
      <c r="EGE305" s="730"/>
      <c r="EGF305" s="730"/>
      <c r="EGG305" s="730"/>
      <c r="EGH305" s="730"/>
      <c r="EGI305" s="730"/>
      <c r="EGJ305" s="730"/>
      <c r="EGK305" s="730"/>
      <c r="EGL305" s="730"/>
      <c r="EGM305" s="730"/>
      <c r="EGN305" s="730"/>
      <c r="EGO305" s="730"/>
      <c r="EGP305" s="730"/>
      <c r="EGQ305" s="730"/>
      <c r="EGR305" s="730"/>
      <c r="EGS305" s="730"/>
      <c r="EGT305" s="730"/>
      <c r="EGU305" s="730"/>
      <c r="EGV305" s="730"/>
      <c r="EGW305" s="730"/>
      <c r="EGX305" s="730"/>
      <c r="EGY305" s="730"/>
      <c r="EGZ305" s="730"/>
      <c r="EHA305" s="730"/>
      <c r="EHB305" s="730"/>
      <c r="EHC305" s="730"/>
      <c r="EHD305" s="730"/>
      <c r="EHE305" s="730"/>
      <c r="EHF305" s="730"/>
      <c r="EHG305" s="730"/>
      <c r="EHH305" s="730"/>
      <c r="EHI305" s="730"/>
      <c r="EHJ305" s="730"/>
      <c r="EHK305" s="730"/>
      <c r="EHL305" s="730"/>
      <c r="EHM305" s="730"/>
      <c r="EHN305" s="730"/>
      <c r="EHO305" s="730"/>
      <c r="EHP305" s="730"/>
      <c r="EHQ305" s="730"/>
      <c r="EHR305" s="730"/>
      <c r="EHS305" s="730"/>
      <c r="EHT305" s="730"/>
      <c r="EHU305" s="730"/>
      <c r="EHV305" s="730"/>
      <c r="EHW305" s="730"/>
      <c r="EHX305" s="730"/>
      <c r="EHY305" s="730"/>
      <c r="EHZ305" s="730"/>
      <c r="EIA305" s="730"/>
      <c r="EIB305" s="730"/>
      <c r="EIC305" s="730"/>
      <c r="EID305" s="730"/>
      <c r="EIE305" s="730"/>
      <c r="EIF305" s="730"/>
      <c r="EIG305" s="730"/>
      <c r="EIH305" s="730"/>
      <c r="EII305" s="730"/>
      <c r="EIJ305" s="730"/>
      <c r="EIK305" s="730"/>
      <c r="EIL305" s="730"/>
      <c r="EIM305" s="730"/>
      <c r="EIN305" s="730"/>
      <c r="EIO305" s="730"/>
      <c r="EIP305" s="730"/>
      <c r="EIQ305" s="730"/>
      <c r="EIR305" s="730"/>
      <c r="EIS305" s="730"/>
      <c r="EIT305" s="730"/>
      <c r="EIU305" s="730"/>
      <c r="EIV305" s="730"/>
      <c r="EIW305" s="730"/>
      <c r="EIX305" s="730"/>
      <c r="EIY305" s="730"/>
      <c r="EIZ305" s="730"/>
      <c r="EJA305" s="730"/>
      <c r="EJB305" s="730"/>
      <c r="EJC305" s="730"/>
      <c r="EJD305" s="730"/>
      <c r="EJE305" s="730"/>
      <c r="EJF305" s="730"/>
      <c r="EJG305" s="730"/>
      <c r="EJH305" s="730"/>
      <c r="EJI305" s="730"/>
      <c r="EJJ305" s="730"/>
      <c r="EJK305" s="730"/>
      <c r="EJL305" s="730"/>
      <c r="EJM305" s="730"/>
      <c r="EJN305" s="730"/>
      <c r="EJO305" s="730"/>
      <c r="EJP305" s="730"/>
      <c r="EJQ305" s="730"/>
      <c r="EJR305" s="730"/>
      <c r="EJS305" s="730"/>
      <c r="EJT305" s="730"/>
      <c r="EJU305" s="730"/>
      <c r="EJV305" s="730"/>
      <c r="EJW305" s="730"/>
      <c r="EJX305" s="730"/>
      <c r="EJY305" s="730"/>
      <c r="EJZ305" s="730"/>
      <c r="EKA305" s="730"/>
      <c r="EKB305" s="730"/>
      <c r="EKC305" s="730"/>
      <c r="EKD305" s="730"/>
      <c r="EKE305" s="730"/>
      <c r="EKF305" s="730"/>
      <c r="EKG305" s="730"/>
      <c r="EKH305" s="730"/>
      <c r="EKI305" s="730"/>
      <c r="EKJ305" s="730"/>
      <c r="EKK305" s="730"/>
      <c r="EKL305" s="730"/>
      <c r="EKM305" s="730"/>
      <c r="EKN305" s="730"/>
      <c r="EKO305" s="730"/>
      <c r="EKP305" s="730"/>
      <c r="EKQ305" s="730"/>
      <c r="EKR305" s="730"/>
      <c r="EKS305" s="730"/>
      <c r="EKT305" s="730"/>
      <c r="EKU305" s="730"/>
      <c r="EKV305" s="730"/>
      <c r="EKW305" s="730"/>
      <c r="EKX305" s="730"/>
      <c r="EKY305" s="730"/>
      <c r="EKZ305" s="730"/>
      <c r="ELA305" s="730"/>
      <c r="ELB305" s="730"/>
      <c r="ELC305" s="730"/>
      <c r="ELD305" s="730"/>
      <c r="ELE305" s="730"/>
      <c r="ELF305" s="730"/>
      <c r="ELG305" s="730"/>
      <c r="ELH305" s="730"/>
      <c r="ELI305" s="730"/>
      <c r="ELJ305" s="730"/>
      <c r="ELK305" s="730"/>
      <c r="ELL305" s="730"/>
      <c r="ELM305" s="730"/>
      <c r="ELN305" s="730"/>
      <c r="ELO305" s="730"/>
      <c r="ELP305" s="730"/>
      <c r="ELQ305" s="730"/>
      <c r="ELR305" s="730"/>
      <c r="ELS305" s="730"/>
      <c r="ELT305" s="730"/>
      <c r="ELU305" s="730"/>
      <c r="ELV305" s="730"/>
      <c r="ELW305" s="730"/>
      <c r="ELX305" s="730"/>
      <c r="ELY305" s="730"/>
      <c r="ELZ305" s="730"/>
      <c r="EMA305" s="730"/>
      <c r="EMB305" s="730"/>
      <c r="EMC305" s="730"/>
      <c r="EMD305" s="730"/>
      <c r="EME305" s="730"/>
      <c r="EMF305" s="730"/>
      <c r="EMG305" s="730"/>
      <c r="EMH305" s="730"/>
      <c r="EMI305" s="730"/>
      <c r="EMJ305" s="730"/>
      <c r="EMK305" s="730"/>
      <c r="EML305" s="730"/>
      <c r="EMM305" s="730"/>
      <c r="EMN305" s="730"/>
      <c r="EMO305" s="730"/>
      <c r="EMP305" s="730"/>
      <c r="EMQ305" s="730"/>
      <c r="EMR305" s="730"/>
      <c r="EMS305" s="730"/>
      <c r="EMT305" s="730"/>
      <c r="EMU305" s="730"/>
      <c r="EMV305" s="730"/>
      <c r="EMW305" s="730"/>
      <c r="EMX305" s="730"/>
      <c r="EMY305" s="730"/>
      <c r="EMZ305" s="730"/>
      <c r="ENA305" s="730"/>
      <c r="ENB305" s="730"/>
      <c r="ENC305" s="730"/>
      <c r="END305" s="730"/>
      <c r="ENE305" s="730"/>
      <c r="ENF305" s="730"/>
      <c r="ENG305" s="730"/>
      <c r="ENH305" s="730"/>
      <c r="ENI305" s="730"/>
      <c r="ENJ305" s="730"/>
      <c r="ENK305" s="730"/>
      <c r="ENL305" s="730"/>
      <c r="ENM305" s="730"/>
      <c r="ENN305" s="730"/>
      <c r="ENO305" s="730"/>
      <c r="ENP305" s="730"/>
      <c r="ENQ305" s="730"/>
      <c r="ENR305" s="730"/>
      <c r="ENS305" s="730"/>
      <c r="ENT305" s="730"/>
      <c r="ENU305" s="730"/>
      <c r="ENV305" s="730"/>
      <c r="ENW305" s="730"/>
      <c r="ENX305" s="730"/>
      <c r="ENY305" s="730"/>
      <c r="ENZ305" s="730"/>
      <c r="EOA305" s="730"/>
      <c r="EOB305" s="730"/>
      <c r="EOC305" s="730"/>
      <c r="EOD305" s="730"/>
      <c r="EOE305" s="730"/>
      <c r="EOF305" s="730"/>
      <c r="EOG305" s="730"/>
      <c r="EOH305" s="730"/>
      <c r="EOI305" s="730"/>
      <c r="EOJ305" s="730"/>
      <c r="EOK305" s="730"/>
      <c r="EOL305" s="730"/>
      <c r="EOM305" s="730"/>
      <c r="EON305" s="730"/>
      <c r="EOO305" s="730"/>
      <c r="EOP305" s="730"/>
      <c r="EOQ305" s="730"/>
      <c r="EOR305" s="730"/>
      <c r="EOS305" s="730"/>
      <c r="EOT305" s="730"/>
      <c r="EOU305" s="730"/>
      <c r="EOV305" s="730"/>
      <c r="EOW305" s="730"/>
      <c r="EOX305" s="730"/>
      <c r="EOY305" s="730"/>
      <c r="EOZ305" s="730"/>
      <c r="EPA305" s="730"/>
      <c r="EPB305" s="730"/>
      <c r="EPC305" s="730"/>
      <c r="EPD305" s="730"/>
      <c r="EPE305" s="730"/>
      <c r="EPF305" s="730"/>
      <c r="EPG305" s="730"/>
      <c r="EPH305" s="730"/>
      <c r="EPI305" s="730"/>
      <c r="EPJ305" s="730"/>
      <c r="EPK305" s="730"/>
      <c r="EPL305" s="730"/>
      <c r="EPM305" s="730"/>
      <c r="EPN305" s="730"/>
      <c r="EPO305" s="730"/>
      <c r="EPP305" s="730"/>
      <c r="EPQ305" s="730"/>
      <c r="EPR305" s="730"/>
      <c r="EPS305" s="730"/>
      <c r="EPT305" s="730"/>
      <c r="EPU305" s="730"/>
      <c r="EPV305" s="730"/>
      <c r="EPW305" s="730"/>
      <c r="EPX305" s="730"/>
      <c r="EPY305" s="730"/>
      <c r="EPZ305" s="730"/>
      <c r="EQA305" s="730"/>
      <c r="EQB305" s="730"/>
      <c r="EQC305" s="730"/>
      <c r="EQD305" s="730"/>
      <c r="EQE305" s="730"/>
      <c r="EQF305" s="730"/>
      <c r="EQG305" s="730"/>
      <c r="EQH305" s="730"/>
      <c r="EQI305" s="730"/>
      <c r="EQJ305" s="730"/>
      <c r="EQK305" s="730"/>
      <c r="EQL305" s="730"/>
      <c r="EQM305" s="730"/>
      <c r="EQN305" s="730"/>
      <c r="EQO305" s="730"/>
      <c r="EQP305" s="730"/>
      <c r="EQQ305" s="730"/>
      <c r="EQR305" s="730"/>
      <c r="EQS305" s="730"/>
      <c r="EQT305" s="730"/>
      <c r="EQU305" s="730"/>
      <c r="EQV305" s="730"/>
      <c r="EQW305" s="730"/>
      <c r="EQX305" s="730"/>
      <c r="EQY305" s="730"/>
      <c r="EQZ305" s="730"/>
      <c r="ERA305" s="730"/>
      <c r="ERB305" s="730"/>
      <c r="ERC305" s="730"/>
      <c r="ERD305" s="730"/>
      <c r="ERE305" s="730"/>
      <c r="ERF305" s="730"/>
      <c r="ERG305" s="730"/>
      <c r="ERH305" s="730"/>
      <c r="ERI305" s="730"/>
      <c r="ERJ305" s="730"/>
      <c r="ERK305" s="730"/>
      <c r="ERL305" s="730"/>
      <c r="ERM305" s="730"/>
      <c r="ERN305" s="730"/>
      <c r="ERO305" s="730"/>
      <c r="ERP305" s="730"/>
      <c r="ERQ305" s="730"/>
      <c r="ERR305" s="730"/>
      <c r="ERS305" s="730"/>
      <c r="ERT305" s="730"/>
      <c r="ERU305" s="730"/>
      <c r="ERV305" s="730"/>
      <c r="ERW305" s="730"/>
      <c r="ERX305" s="730"/>
      <c r="ERY305" s="730"/>
      <c r="ERZ305" s="730"/>
      <c r="ESA305" s="730"/>
      <c r="ESB305" s="730"/>
      <c r="ESC305" s="730"/>
      <c r="ESD305" s="730"/>
      <c r="ESE305" s="730"/>
      <c r="ESF305" s="730"/>
      <c r="ESG305" s="730"/>
      <c r="ESH305" s="730"/>
      <c r="ESI305" s="730"/>
      <c r="ESJ305" s="730"/>
      <c r="ESK305" s="730"/>
      <c r="ESL305" s="730"/>
      <c r="ESM305" s="730"/>
      <c r="ESN305" s="730"/>
      <c r="ESO305" s="730"/>
      <c r="ESP305" s="730"/>
      <c r="ESQ305" s="730"/>
      <c r="ESR305" s="730"/>
      <c r="ESS305" s="730"/>
      <c r="EST305" s="730"/>
      <c r="ESU305" s="730"/>
      <c r="ESV305" s="730"/>
      <c r="ESW305" s="730"/>
      <c r="ESX305" s="730"/>
      <c r="ESY305" s="730"/>
      <c r="ESZ305" s="730"/>
      <c r="ETA305" s="730"/>
      <c r="ETB305" s="730"/>
      <c r="ETC305" s="730"/>
      <c r="ETD305" s="730"/>
      <c r="ETE305" s="730"/>
      <c r="ETF305" s="730"/>
      <c r="ETG305" s="730"/>
      <c r="ETH305" s="730"/>
      <c r="ETI305" s="730"/>
      <c r="ETJ305" s="730"/>
      <c r="ETK305" s="730"/>
      <c r="ETL305" s="730"/>
      <c r="ETM305" s="730"/>
      <c r="ETN305" s="730"/>
      <c r="ETO305" s="730"/>
      <c r="ETP305" s="730"/>
      <c r="ETQ305" s="730"/>
      <c r="ETR305" s="730"/>
      <c r="ETS305" s="730"/>
      <c r="ETT305" s="730"/>
      <c r="ETU305" s="730"/>
      <c r="ETV305" s="730"/>
      <c r="ETW305" s="730"/>
      <c r="ETX305" s="730"/>
      <c r="ETY305" s="730"/>
      <c r="ETZ305" s="730"/>
      <c r="EUA305" s="730"/>
      <c r="EUB305" s="730"/>
      <c r="EUC305" s="730"/>
      <c r="EUD305" s="730"/>
      <c r="EUE305" s="730"/>
      <c r="EUF305" s="730"/>
      <c r="EUG305" s="730"/>
      <c r="EUH305" s="730"/>
      <c r="EUI305" s="730"/>
      <c r="EUJ305" s="730"/>
      <c r="EUK305" s="730"/>
      <c r="EUL305" s="730"/>
      <c r="EUM305" s="730"/>
      <c r="EUN305" s="730"/>
      <c r="EUO305" s="730"/>
      <c r="EUP305" s="730"/>
      <c r="EUQ305" s="730"/>
      <c r="EUR305" s="730"/>
      <c r="EUS305" s="730"/>
      <c r="EUT305" s="730"/>
      <c r="EUU305" s="730"/>
      <c r="EUV305" s="730"/>
      <c r="EUW305" s="730"/>
      <c r="EUX305" s="730"/>
      <c r="EUY305" s="730"/>
      <c r="EUZ305" s="730"/>
      <c r="EVA305" s="730"/>
      <c r="EVB305" s="730"/>
      <c r="EVC305" s="730"/>
      <c r="EVD305" s="730"/>
      <c r="EVE305" s="730"/>
      <c r="EVF305" s="730"/>
      <c r="EVG305" s="730"/>
      <c r="EVH305" s="730"/>
      <c r="EVI305" s="730"/>
      <c r="EVJ305" s="730"/>
      <c r="EVK305" s="730"/>
      <c r="EVL305" s="730"/>
      <c r="EVM305" s="730"/>
      <c r="EVN305" s="730"/>
      <c r="EVO305" s="730"/>
      <c r="EVP305" s="730"/>
      <c r="EVQ305" s="730"/>
      <c r="EVR305" s="730"/>
      <c r="EVS305" s="730"/>
      <c r="EVT305" s="730"/>
      <c r="EVU305" s="730"/>
      <c r="EVV305" s="730"/>
      <c r="EVW305" s="730"/>
      <c r="EVX305" s="730"/>
      <c r="EVY305" s="730"/>
      <c r="EVZ305" s="730"/>
      <c r="EWA305" s="730"/>
      <c r="EWB305" s="730"/>
      <c r="EWC305" s="730"/>
      <c r="EWD305" s="730"/>
      <c r="EWE305" s="730"/>
      <c r="EWF305" s="730"/>
      <c r="EWG305" s="730"/>
      <c r="EWH305" s="730"/>
      <c r="EWI305" s="730"/>
      <c r="EWJ305" s="730"/>
      <c r="EWK305" s="730"/>
      <c r="EWL305" s="730"/>
      <c r="EWM305" s="730"/>
      <c r="EWN305" s="730"/>
      <c r="EWO305" s="730"/>
      <c r="EWP305" s="730"/>
      <c r="EWQ305" s="730"/>
      <c r="EWR305" s="730"/>
      <c r="EWS305" s="730"/>
      <c r="EWT305" s="730"/>
      <c r="EWU305" s="730"/>
      <c r="EWV305" s="730"/>
      <c r="EWW305" s="730"/>
      <c r="EWX305" s="730"/>
      <c r="EWY305" s="730"/>
      <c r="EWZ305" s="730"/>
      <c r="EXA305" s="730"/>
      <c r="EXB305" s="730"/>
      <c r="EXC305" s="730"/>
      <c r="EXD305" s="730"/>
      <c r="EXE305" s="730"/>
      <c r="EXF305" s="730"/>
      <c r="EXG305" s="730"/>
      <c r="EXH305" s="730"/>
      <c r="EXI305" s="730"/>
      <c r="EXJ305" s="730"/>
      <c r="EXK305" s="730"/>
      <c r="EXL305" s="730"/>
      <c r="EXM305" s="730"/>
      <c r="EXN305" s="730"/>
      <c r="EXO305" s="730"/>
      <c r="EXP305" s="730"/>
      <c r="EXQ305" s="730"/>
      <c r="EXR305" s="730"/>
      <c r="EXS305" s="730"/>
      <c r="EXT305" s="730"/>
      <c r="EXU305" s="730"/>
      <c r="EXV305" s="730"/>
      <c r="EXW305" s="730"/>
      <c r="EXX305" s="730"/>
      <c r="EXY305" s="730"/>
      <c r="EXZ305" s="730"/>
      <c r="EYA305" s="730"/>
      <c r="EYB305" s="730"/>
      <c r="EYC305" s="730"/>
      <c r="EYD305" s="730"/>
      <c r="EYE305" s="730"/>
      <c r="EYF305" s="730"/>
      <c r="EYG305" s="730"/>
      <c r="EYH305" s="730"/>
      <c r="EYI305" s="730"/>
      <c r="EYJ305" s="730"/>
      <c r="EYK305" s="730"/>
      <c r="EYL305" s="730"/>
      <c r="EYM305" s="730"/>
      <c r="EYN305" s="730"/>
      <c r="EYO305" s="730"/>
      <c r="EYP305" s="730"/>
      <c r="EYQ305" s="730"/>
      <c r="EYR305" s="730"/>
      <c r="EYS305" s="730"/>
      <c r="EYT305" s="730"/>
      <c r="EYU305" s="730"/>
      <c r="EYV305" s="730"/>
      <c r="EYW305" s="730"/>
      <c r="EYX305" s="730"/>
      <c r="EYY305" s="730"/>
      <c r="EYZ305" s="730"/>
      <c r="EZA305" s="730"/>
      <c r="EZB305" s="730"/>
      <c r="EZC305" s="730"/>
      <c r="EZD305" s="730"/>
      <c r="EZE305" s="730"/>
      <c r="EZF305" s="730"/>
      <c r="EZG305" s="730"/>
      <c r="EZH305" s="730"/>
      <c r="EZI305" s="730"/>
      <c r="EZJ305" s="730"/>
      <c r="EZK305" s="730"/>
      <c r="EZL305" s="730"/>
      <c r="EZM305" s="730"/>
      <c r="EZN305" s="730"/>
      <c r="EZO305" s="730"/>
      <c r="EZP305" s="730"/>
      <c r="EZQ305" s="730"/>
      <c r="EZR305" s="730"/>
      <c r="EZS305" s="730"/>
      <c r="EZT305" s="730"/>
      <c r="EZU305" s="730"/>
      <c r="EZV305" s="730"/>
      <c r="EZW305" s="730"/>
      <c r="EZX305" s="730"/>
      <c r="EZY305" s="730"/>
      <c r="EZZ305" s="730"/>
      <c r="FAA305" s="730"/>
      <c r="FAB305" s="730"/>
      <c r="FAC305" s="730"/>
      <c r="FAD305" s="730"/>
      <c r="FAE305" s="730"/>
      <c r="FAF305" s="730"/>
      <c r="FAG305" s="730"/>
      <c r="FAH305" s="730"/>
      <c r="FAI305" s="730"/>
      <c r="FAJ305" s="730"/>
      <c r="FAK305" s="730"/>
      <c r="FAL305" s="730"/>
      <c r="FAM305" s="730"/>
      <c r="FAN305" s="730"/>
      <c r="FAO305" s="730"/>
      <c r="FAP305" s="730"/>
      <c r="FAQ305" s="730"/>
      <c r="FAR305" s="730"/>
      <c r="FAS305" s="730"/>
      <c r="FAT305" s="730"/>
      <c r="FAU305" s="730"/>
      <c r="FAV305" s="730"/>
      <c r="FAW305" s="730"/>
      <c r="FAX305" s="730"/>
      <c r="FAY305" s="730"/>
      <c r="FAZ305" s="730"/>
      <c r="FBA305" s="730"/>
      <c r="FBB305" s="730"/>
      <c r="FBC305" s="730"/>
      <c r="FBD305" s="730"/>
      <c r="FBE305" s="730"/>
      <c r="FBF305" s="730"/>
      <c r="FBG305" s="730"/>
      <c r="FBH305" s="730"/>
      <c r="FBI305" s="730"/>
      <c r="FBJ305" s="730"/>
      <c r="FBK305" s="730"/>
      <c r="FBL305" s="730"/>
      <c r="FBM305" s="730"/>
      <c r="FBN305" s="730"/>
      <c r="FBO305" s="730"/>
      <c r="FBP305" s="730"/>
      <c r="FBQ305" s="730"/>
      <c r="FBR305" s="730"/>
      <c r="FBS305" s="730"/>
      <c r="FBT305" s="730"/>
      <c r="FBU305" s="730"/>
      <c r="FBV305" s="730"/>
      <c r="FBW305" s="730"/>
      <c r="FBX305" s="730"/>
      <c r="FBY305" s="730"/>
      <c r="FBZ305" s="730"/>
      <c r="FCA305" s="730"/>
      <c r="FCB305" s="730"/>
      <c r="FCC305" s="730"/>
      <c r="FCD305" s="730"/>
      <c r="FCE305" s="730"/>
      <c r="FCF305" s="730"/>
      <c r="FCG305" s="730"/>
      <c r="FCH305" s="730"/>
      <c r="FCI305" s="730"/>
      <c r="FCJ305" s="730"/>
      <c r="FCK305" s="730"/>
      <c r="FCL305" s="730"/>
      <c r="FCM305" s="730"/>
      <c r="FCN305" s="730"/>
      <c r="FCO305" s="730"/>
      <c r="FCP305" s="730"/>
      <c r="FCQ305" s="730"/>
      <c r="FCR305" s="730"/>
      <c r="FCS305" s="730"/>
      <c r="FCT305" s="730"/>
      <c r="FCU305" s="730"/>
      <c r="FCV305" s="730"/>
      <c r="FCW305" s="730"/>
      <c r="FCX305" s="730"/>
      <c r="FCY305" s="730"/>
      <c r="FCZ305" s="730"/>
      <c r="FDA305" s="730"/>
      <c r="FDB305" s="730"/>
      <c r="FDC305" s="730"/>
      <c r="FDD305" s="730"/>
      <c r="FDE305" s="730"/>
      <c r="FDF305" s="730"/>
      <c r="FDG305" s="730"/>
      <c r="FDH305" s="730"/>
      <c r="FDI305" s="730"/>
      <c r="FDJ305" s="730"/>
      <c r="FDK305" s="730"/>
      <c r="FDL305" s="730"/>
      <c r="FDM305" s="730"/>
      <c r="FDN305" s="730"/>
      <c r="FDO305" s="730"/>
      <c r="FDP305" s="730"/>
      <c r="FDQ305" s="730"/>
      <c r="FDR305" s="730"/>
      <c r="FDS305" s="730"/>
      <c r="FDT305" s="730"/>
      <c r="FDU305" s="730"/>
      <c r="FDV305" s="730"/>
      <c r="FDW305" s="730"/>
      <c r="FDX305" s="730"/>
      <c r="FDY305" s="730"/>
      <c r="FDZ305" s="730"/>
      <c r="FEA305" s="730"/>
      <c r="FEB305" s="730"/>
      <c r="FEC305" s="730"/>
      <c r="FED305" s="730"/>
      <c r="FEE305" s="730"/>
      <c r="FEF305" s="730"/>
      <c r="FEG305" s="730"/>
      <c r="FEH305" s="730"/>
      <c r="FEI305" s="730"/>
      <c r="FEJ305" s="730"/>
      <c r="FEK305" s="730"/>
      <c r="FEL305" s="730"/>
      <c r="FEM305" s="730"/>
      <c r="FEN305" s="730"/>
      <c r="FEO305" s="730"/>
      <c r="FEP305" s="730"/>
      <c r="FEQ305" s="730"/>
      <c r="FER305" s="730"/>
      <c r="FES305" s="730"/>
      <c r="FET305" s="730"/>
      <c r="FEU305" s="730"/>
      <c r="FEV305" s="730"/>
      <c r="FEW305" s="730"/>
      <c r="FEX305" s="730"/>
      <c r="FEY305" s="730"/>
      <c r="FEZ305" s="730"/>
      <c r="FFA305" s="730"/>
      <c r="FFB305" s="730"/>
      <c r="FFC305" s="730"/>
      <c r="FFD305" s="730"/>
      <c r="FFE305" s="730"/>
      <c r="FFF305" s="730"/>
      <c r="FFG305" s="730"/>
      <c r="FFH305" s="730"/>
      <c r="FFI305" s="730"/>
      <c r="FFJ305" s="730"/>
      <c r="FFK305" s="730"/>
      <c r="FFL305" s="730"/>
      <c r="FFM305" s="730"/>
      <c r="FFN305" s="730"/>
      <c r="FFO305" s="730"/>
      <c r="FFP305" s="730"/>
      <c r="FFQ305" s="730"/>
      <c r="FFR305" s="730"/>
      <c r="FFS305" s="730"/>
      <c r="FFT305" s="730"/>
      <c r="FFU305" s="730"/>
      <c r="FFV305" s="730"/>
      <c r="FFW305" s="730"/>
      <c r="FFX305" s="730"/>
      <c r="FFY305" s="730"/>
      <c r="FFZ305" s="730"/>
      <c r="FGA305" s="730"/>
      <c r="FGB305" s="730"/>
      <c r="FGC305" s="730"/>
      <c r="FGD305" s="730"/>
      <c r="FGE305" s="730"/>
      <c r="FGF305" s="730"/>
      <c r="FGG305" s="730"/>
      <c r="FGH305" s="730"/>
      <c r="FGI305" s="730"/>
      <c r="FGJ305" s="730"/>
      <c r="FGK305" s="730"/>
      <c r="FGL305" s="730"/>
      <c r="FGM305" s="730"/>
      <c r="FGN305" s="730"/>
      <c r="FGO305" s="730"/>
      <c r="FGP305" s="730"/>
      <c r="FGQ305" s="730"/>
      <c r="FGR305" s="730"/>
      <c r="FGS305" s="730"/>
      <c r="FGT305" s="730"/>
      <c r="FGU305" s="730"/>
      <c r="FGV305" s="730"/>
      <c r="FGW305" s="730"/>
      <c r="FGX305" s="730"/>
      <c r="FGY305" s="730"/>
      <c r="FGZ305" s="730"/>
      <c r="FHA305" s="730"/>
      <c r="FHB305" s="730"/>
      <c r="FHC305" s="730"/>
      <c r="FHD305" s="730"/>
      <c r="FHE305" s="730"/>
      <c r="FHF305" s="730"/>
      <c r="FHG305" s="730"/>
      <c r="FHH305" s="730"/>
      <c r="FHI305" s="730"/>
      <c r="FHJ305" s="730"/>
      <c r="FHK305" s="730"/>
      <c r="FHL305" s="730"/>
      <c r="FHM305" s="730"/>
      <c r="FHN305" s="730"/>
      <c r="FHO305" s="730"/>
      <c r="FHP305" s="730"/>
      <c r="FHQ305" s="730"/>
      <c r="FHR305" s="730"/>
      <c r="FHS305" s="730"/>
      <c r="FHT305" s="730"/>
      <c r="FHU305" s="730"/>
      <c r="FHV305" s="730"/>
      <c r="FHW305" s="730"/>
      <c r="FHX305" s="730"/>
      <c r="FHY305" s="730"/>
      <c r="FHZ305" s="730"/>
      <c r="FIA305" s="730"/>
      <c r="FIB305" s="730"/>
      <c r="FIC305" s="730"/>
      <c r="FID305" s="730"/>
      <c r="FIE305" s="730"/>
      <c r="FIF305" s="730"/>
      <c r="FIG305" s="730"/>
      <c r="FIH305" s="730"/>
      <c r="FII305" s="730"/>
      <c r="FIJ305" s="730"/>
      <c r="FIK305" s="730"/>
      <c r="FIL305" s="730"/>
      <c r="FIM305" s="730"/>
      <c r="FIN305" s="730"/>
      <c r="FIO305" s="730"/>
      <c r="FIP305" s="730"/>
      <c r="FIQ305" s="730"/>
      <c r="FIR305" s="730"/>
      <c r="FIS305" s="730"/>
      <c r="FIT305" s="730"/>
      <c r="FIU305" s="730"/>
      <c r="FIV305" s="730"/>
      <c r="FIW305" s="730"/>
      <c r="FIX305" s="730"/>
      <c r="FIY305" s="730"/>
      <c r="FIZ305" s="730"/>
      <c r="FJA305" s="730"/>
      <c r="FJB305" s="730"/>
      <c r="FJC305" s="730"/>
      <c r="FJD305" s="730"/>
      <c r="FJE305" s="730"/>
      <c r="FJF305" s="730"/>
      <c r="FJG305" s="730"/>
      <c r="FJH305" s="730"/>
      <c r="FJI305" s="730"/>
      <c r="FJJ305" s="730"/>
      <c r="FJK305" s="730"/>
      <c r="FJL305" s="730"/>
      <c r="FJM305" s="730"/>
      <c r="FJN305" s="730"/>
      <c r="FJO305" s="730"/>
      <c r="FJP305" s="730"/>
      <c r="FJQ305" s="730"/>
      <c r="FJR305" s="730"/>
      <c r="FJS305" s="730"/>
      <c r="FJT305" s="730"/>
      <c r="FJU305" s="730"/>
      <c r="FJV305" s="730"/>
      <c r="FJW305" s="730"/>
      <c r="FJX305" s="730"/>
      <c r="FJY305" s="730"/>
      <c r="FJZ305" s="730"/>
      <c r="FKA305" s="730"/>
      <c r="FKB305" s="730"/>
      <c r="FKC305" s="730"/>
      <c r="FKD305" s="730"/>
      <c r="FKE305" s="730"/>
      <c r="FKF305" s="730"/>
      <c r="FKG305" s="730"/>
      <c r="FKH305" s="730"/>
      <c r="FKI305" s="730"/>
      <c r="FKJ305" s="730"/>
      <c r="FKK305" s="730"/>
      <c r="FKL305" s="730"/>
      <c r="FKM305" s="730"/>
      <c r="FKN305" s="730"/>
      <c r="FKO305" s="730"/>
      <c r="FKP305" s="730"/>
      <c r="FKQ305" s="730"/>
      <c r="FKR305" s="730"/>
      <c r="FKS305" s="730"/>
      <c r="FKT305" s="730"/>
      <c r="FKU305" s="730"/>
      <c r="FKV305" s="730"/>
      <c r="FKW305" s="730"/>
      <c r="FKX305" s="730"/>
      <c r="FKY305" s="730"/>
      <c r="FKZ305" s="730"/>
      <c r="FLA305" s="730"/>
      <c r="FLB305" s="730"/>
      <c r="FLC305" s="730"/>
      <c r="FLD305" s="730"/>
      <c r="FLE305" s="730"/>
      <c r="FLF305" s="730"/>
      <c r="FLG305" s="730"/>
      <c r="FLH305" s="730"/>
      <c r="FLI305" s="730"/>
      <c r="FLJ305" s="730"/>
      <c r="FLK305" s="730"/>
      <c r="FLL305" s="730"/>
      <c r="FLM305" s="730"/>
      <c r="FLN305" s="730"/>
      <c r="FLO305" s="730"/>
      <c r="FLP305" s="730"/>
      <c r="FLQ305" s="730"/>
      <c r="FLR305" s="730"/>
      <c r="FLS305" s="730"/>
      <c r="FLT305" s="730"/>
      <c r="FLU305" s="730"/>
      <c r="FLV305" s="730"/>
      <c r="FLW305" s="730"/>
      <c r="FLX305" s="730"/>
      <c r="FLY305" s="730"/>
      <c r="FLZ305" s="730"/>
      <c r="FMA305" s="730"/>
      <c r="FMB305" s="730"/>
      <c r="FMC305" s="730"/>
      <c r="FMD305" s="730"/>
      <c r="FME305" s="730"/>
      <c r="FMF305" s="730"/>
      <c r="FMG305" s="730"/>
      <c r="FMH305" s="730"/>
      <c r="FMI305" s="730"/>
      <c r="FMJ305" s="730"/>
      <c r="FMK305" s="730"/>
      <c r="FML305" s="730"/>
      <c r="FMM305" s="730"/>
      <c r="FMN305" s="730"/>
      <c r="FMO305" s="730"/>
      <c r="FMP305" s="730"/>
      <c r="FMQ305" s="730"/>
      <c r="FMR305" s="730"/>
      <c r="FMS305" s="730"/>
      <c r="FMT305" s="730"/>
      <c r="FMU305" s="730"/>
      <c r="FMV305" s="730"/>
      <c r="FMW305" s="730"/>
      <c r="FMX305" s="730"/>
      <c r="FMY305" s="730"/>
      <c r="FMZ305" s="730"/>
      <c r="FNA305" s="730"/>
      <c r="FNB305" s="730"/>
      <c r="FNC305" s="730"/>
      <c r="FND305" s="730"/>
      <c r="FNE305" s="730"/>
      <c r="FNF305" s="730"/>
      <c r="FNG305" s="730"/>
      <c r="FNH305" s="730"/>
      <c r="FNI305" s="730"/>
      <c r="FNJ305" s="730"/>
      <c r="FNK305" s="730"/>
      <c r="FNL305" s="730"/>
      <c r="FNM305" s="730"/>
      <c r="FNN305" s="730"/>
      <c r="FNO305" s="730"/>
      <c r="FNP305" s="730"/>
      <c r="FNQ305" s="730"/>
      <c r="FNR305" s="730"/>
      <c r="FNS305" s="730"/>
      <c r="FNT305" s="730"/>
      <c r="FNU305" s="730"/>
      <c r="FNV305" s="730"/>
      <c r="FNW305" s="730"/>
      <c r="FNX305" s="730"/>
      <c r="FNY305" s="730"/>
      <c r="FNZ305" s="730"/>
      <c r="FOA305" s="730"/>
      <c r="FOB305" s="730"/>
      <c r="FOC305" s="730"/>
      <c r="FOD305" s="730"/>
      <c r="FOE305" s="730"/>
      <c r="FOF305" s="730"/>
      <c r="FOG305" s="730"/>
      <c r="FOH305" s="730"/>
      <c r="FOI305" s="730"/>
      <c r="FOJ305" s="730"/>
      <c r="FOK305" s="730"/>
      <c r="FOL305" s="730"/>
      <c r="FOM305" s="730"/>
      <c r="FON305" s="730"/>
      <c r="FOO305" s="730"/>
      <c r="FOP305" s="730"/>
      <c r="FOQ305" s="730"/>
      <c r="FOR305" s="730"/>
      <c r="FOS305" s="730"/>
      <c r="FOT305" s="730"/>
      <c r="FOU305" s="730"/>
      <c r="FOV305" s="730"/>
      <c r="FOW305" s="730"/>
      <c r="FOX305" s="730"/>
      <c r="FOY305" s="730"/>
      <c r="FOZ305" s="730"/>
      <c r="FPA305" s="730"/>
      <c r="FPB305" s="730"/>
      <c r="FPC305" s="730"/>
      <c r="FPD305" s="730"/>
      <c r="FPE305" s="730"/>
      <c r="FPF305" s="730"/>
      <c r="FPG305" s="730"/>
      <c r="FPH305" s="730"/>
      <c r="FPI305" s="730"/>
      <c r="FPJ305" s="730"/>
      <c r="FPK305" s="730"/>
      <c r="FPL305" s="730"/>
      <c r="FPM305" s="730"/>
      <c r="FPN305" s="730"/>
      <c r="FPO305" s="730"/>
      <c r="FPP305" s="730"/>
      <c r="FPQ305" s="730"/>
      <c r="FPR305" s="730"/>
      <c r="FPS305" s="730"/>
      <c r="FPT305" s="730"/>
      <c r="FPU305" s="730"/>
      <c r="FPV305" s="730"/>
      <c r="FPW305" s="730"/>
      <c r="FPX305" s="730"/>
      <c r="FPY305" s="730"/>
      <c r="FPZ305" s="730"/>
      <c r="FQA305" s="730"/>
      <c r="FQB305" s="730"/>
      <c r="FQC305" s="730"/>
      <c r="FQD305" s="730"/>
      <c r="FQE305" s="730"/>
      <c r="FQF305" s="730"/>
      <c r="FQG305" s="730"/>
      <c r="FQH305" s="730"/>
      <c r="FQI305" s="730"/>
      <c r="FQJ305" s="730"/>
      <c r="FQK305" s="730"/>
      <c r="FQL305" s="730"/>
      <c r="FQM305" s="730"/>
      <c r="FQN305" s="730"/>
      <c r="FQO305" s="730"/>
      <c r="FQP305" s="730"/>
      <c r="FQQ305" s="730"/>
      <c r="FQR305" s="730"/>
      <c r="FQS305" s="730"/>
      <c r="FQT305" s="730"/>
      <c r="FQU305" s="730"/>
      <c r="FQV305" s="730"/>
      <c r="FQW305" s="730"/>
      <c r="FQX305" s="730"/>
      <c r="FQY305" s="730"/>
      <c r="FQZ305" s="730"/>
      <c r="FRA305" s="730"/>
      <c r="FRB305" s="730"/>
      <c r="FRC305" s="730"/>
      <c r="FRD305" s="730"/>
      <c r="FRE305" s="730"/>
      <c r="FRF305" s="730"/>
      <c r="FRG305" s="730"/>
      <c r="FRH305" s="730"/>
      <c r="FRI305" s="730"/>
      <c r="FRJ305" s="730"/>
      <c r="FRK305" s="730"/>
      <c r="FRL305" s="730"/>
      <c r="FRM305" s="730"/>
      <c r="FRN305" s="730"/>
      <c r="FRO305" s="730"/>
      <c r="FRP305" s="730"/>
      <c r="FRQ305" s="730"/>
      <c r="FRR305" s="730"/>
      <c r="FRS305" s="730"/>
      <c r="FRT305" s="730"/>
      <c r="FRU305" s="730"/>
      <c r="FRV305" s="730"/>
      <c r="FRW305" s="730"/>
      <c r="FRX305" s="730"/>
      <c r="FRY305" s="730"/>
      <c r="FRZ305" s="730"/>
      <c r="FSA305" s="730"/>
      <c r="FSB305" s="730"/>
      <c r="FSC305" s="730"/>
      <c r="FSD305" s="730"/>
      <c r="FSE305" s="730"/>
      <c r="FSF305" s="730"/>
      <c r="FSG305" s="730"/>
      <c r="FSH305" s="730"/>
      <c r="FSI305" s="730"/>
      <c r="FSJ305" s="730"/>
      <c r="FSK305" s="730"/>
      <c r="FSL305" s="730"/>
      <c r="FSM305" s="730"/>
      <c r="FSN305" s="730"/>
      <c r="FSO305" s="730"/>
      <c r="FSP305" s="730"/>
      <c r="FSQ305" s="730"/>
      <c r="FSR305" s="730"/>
      <c r="FSS305" s="730"/>
      <c r="FST305" s="730"/>
      <c r="FSU305" s="730"/>
      <c r="FSV305" s="730"/>
      <c r="FSW305" s="730"/>
      <c r="FSX305" s="730"/>
      <c r="FSY305" s="730"/>
      <c r="FSZ305" s="730"/>
      <c r="FTA305" s="730"/>
      <c r="FTB305" s="730"/>
      <c r="FTC305" s="730"/>
      <c r="FTD305" s="730"/>
      <c r="FTE305" s="730"/>
      <c r="FTF305" s="730"/>
      <c r="FTG305" s="730"/>
      <c r="FTH305" s="730"/>
      <c r="FTI305" s="730"/>
      <c r="FTJ305" s="730"/>
      <c r="FTK305" s="730"/>
      <c r="FTL305" s="730"/>
      <c r="FTM305" s="730"/>
      <c r="FTN305" s="730"/>
      <c r="FTO305" s="730"/>
      <c r="FTP305" s="730"/>
      <c r="FTQ305" s="730"/>
      <c r="FTR305" s="730"/>
      <c r="FTS305" s="730"/>
      <c r="FTT305" s="730"/>
      <c r="FTU305" s="730"/>
      <c r="FTV305" s="730"/>
      <c r="FTW305" s="730"/>
      <c r="FTX305" s="730"/>
      <c r="FTY305" s="730"/>
      <c r="FTZ305" s="730"/>
      <c r="FUA305" s="730"/>
      <c r="FUB305" s="730"/>
      <c r="FUC305" s="730"/>
      <c r="FUD305" s="730"/>
      <c r="FUE305" s="730"/>
      <c r="FUF305" s="730"/>
      <c r="FUG305" s="730"/>
      <c r="FUH305" s="730"/>
      <c r="FUI305" s="730"/>
      <c r="FUJ305" s="730"/>
      <c r="FUK305" s="730"/>
      <c r="FUL305" s="730"/>
      <c r="FUM305" s="730"/>
      <c r="FUN305" s="730"/>
      <c r="FUO305" s="730"/>
      <c r="FUP305" s="730"/>
      <c r="FUQ305" s="730"/>
      <c r="FUR305" s="730"/>
      <c r="FUS305" s="730"/>
      <c r="FUT305" s="730"/>
      <c r="FUU305" s="730"/>
      <c r="FUV305" s="730"/>
      <c r="FUW305" s="730"/>
      <c r="FUX305" s="730"/>
      <c r="FUY305" s="730"/>
      <c r="FUZ305" s="730"/>
      <c r="FVA305" s="730"/>
      <c r="FVB305" s="730"/>
      <c r="FVC305" s="730"/>
      <c r="FVD305" s="730"/>
      <c r="FVE305" s="730"/>
      <c r="FVF305" s="730"/>
      <c r="FVG305" s="730"/>
      <c r="FVH305" s="730"/>
      <c r="FVI305" s="730"/>
      <c r="FVJ305" s="730"/>
      <c r="FVK305" s="730"/>
      <c r="FVL305" s="730"/>
      <c r="FVM305" s="730"/>
      <c r="FVN305" s="730"/>
      <c r="FVO305" s="730"/>
      <c r="FVP305" s="730"/>
      <c r="FVQ305" s="730"/>
      <c r="FVR305" s="730"/>
      <c r="FVS305" s="730"/>
      <c r="FVT305" s="730"/>
      <c r="FVU305" s="730"/>
      <c r="FVV305" s="730"/>
      <c r="FVW305" s="730"/>
      <c r="FVX305" s="730"/>
      <c r="FVY305" s="730"/>
      <c r="FVZ305" s="730"/>
      <c r="FWA305" s="730"/>
      <c r="FWB305" s="730"/>
      <c r="FWC305" s="730"/>
      <c r="FWD305" s="730"/>
      <c r="FWE305" s="730"/>
      <c r="FWF305" s="730"/>
      <c r="FWG305" s="730"/>
      <c r="FWH305" s="730"/>
      <c r="FWI305" s="730"/>
      <c r="FWJ305" s="730"/>
      <c r="FWK305" s="730"/>
      <c r="FWL305" s="730"/>
      <c r="FWM305" s="730"/>
      <c r="FWN305" s="730"/>
      <c r="FWO305" s="730"/>
      <c r="FWP305" s="730"/>
      <c r="FWQ305" s="730"/>
      <c r="FWR305" s="730"/>
      <c r="FWS305" s="730"/>
      <c r="FWT305" s="730"/>
      <c r="FWU305" s="730"/>
      <c r="FWV305" s="730"/>
      <c r="FWW305" s="730"/>
      <c r="FWX305" s="730"/>
      <c r="FWY305" s="730"/>
      <c r="FWZ305" s="730"/>
      <c r="FXA305" s="730"/>
      <c r="FXB305" s="730"/>
      <c r="FXC305" s="730"/>
      <c r="FXD305" s="730"/>
      <c r="FXE305" s="730"/>
      <c r="FXF305" s="730"/>
      <c r="FXG305" s="730"/>
      <c r="FXH305" s="730"/>
      <c r="FXI305" s="730"/>
      <c r="FXJ305" s="730"/>
      <c r="FXK305" s="730"/>
      <c r="FXL305" s="730"/>
      <c r="FXM305" s="730"/>
      <c r="FXN305" s="730"/>
      <c r="FXO305" s="730"/>
      <c r="FXP305" s="730"/>
      <c r="FXQ305" s="730"/>
      <c r="FXR305" s="730"/>
      <c r="FXS305" s="730"/>
      <c r="FXT305" s="730"/>
      <c r="FXU305" s="730"/>
      <c r="FXV305" s="730"/>
      <c r="FXW305" s="730"/>
      <c r="FXX305" s="730"/>
      <c r="FXY305" s="730"/>
      <c r="FXZ305" s="730"/>
      <c r="FYA305" s="730"/>
      <c r="FYB305" s="730"/>
      <c r="FYC305" s="730"/>
      <c r="FYD305" s="730"/>
      <c r="FYE305" s="730"/>
      <c r="FYF305" s="730"/>
      <c r="FYG305" s="730"/>
      <c r="FYH305" s="730"/>
      <c r="FYI305" s="730"/>
      <c r="FYJ305" s="730"/>
      <c r="FYK305" s="730"/>
      <c r="FYL305" s="730"/>
      <c r="FYM305" s="730"/>
      <c r="FYN305" s="730"/>
      <c r="FYO305" s="730"/>
      <c r="FYP305" s="730"/>
      <c r="FYQ305" s="730"/>
      <c r="FYR305" s="730"/>
      <c r="FYS305" s="730"/>
      <c r="FYT305" s="730"/>
      <c r="FYU305" s="730"/>
      <c r="FYV305" s="730"/>
      <c r="FYW305" s="730"/>
      <c r="FYX305" s="730"/>
      <c r="FYY305" s="730"/>
      <c r="FYZ305" s="730"/>
      <c r="FZA305" s="730"/>
      <c r="FZB305" s="730"/>
      <c r="FZC305" s="730"/>
      <c r="FZD305" s="730"/>
      <c r="FZE305" s="730"/>
      <c r="FZF305" s="730"/>
      <c r="FZG305" s="730"/>
      <c r="FZH305" s="730"/>
      <c r="FZI305" s="730"/>
      <c r="FZJ305" s="730"/>
      <c r="FZK305" s="730"/>
      <c r="FZL305" s="730"/>
      <c r="FZM305" s="730"/>
      <c r="FZN305" s="730"/>
      <c r="FZO305" s="730"/>
      <c r="FZP305" s="730"/>
      <c r="FZQ305" s="730"/>
      <c r="FZR305" s="730"/>
      <c r="FZS305" s="730"/>
      <c r="FZT305" s="730"/>
      <c r="FZU305" s="730"/>
      <c r="FZV305" s="730"/>
      <c r="FZW305" s="730"/>
      <c r="FZX305" s="730"/>
      <c r="FZY305" s="730"/>
      <c r="FZZ305" s="730"/>
      <c r="GAA305" s="730"/>
      <c r="GAB305" s="730"/>
      <c r="GAC305" s="730"/>
      <c r="GAD305" s="730"/>
      <c r="GAE305" s="730"/>
      <c r="GAF305" s="730"/>
      <c r="GAG305" s="730"/>
      <c r="GAH305" s="730"/>
      <c r="GAI305" s="730"/>
      <c r="GAJ305" s="730"/>
      <c r="GAK305" s="730"/>
      <c r="GAL305" s="730"/>
      <c r="GAM305" s="730"/>
      <c r="GAN305" s="730"/>
      <c r="GAO305" s="730"/>
      <c r="GAP305" s="730"/>
      <c r="GAQ305" s="730"/>
      <c r="GAR305" s="730"/>
      <c r="GAS305" s="730"/>
      <c r="GAT305" s="730"/>
      <c r="GAU305" s="730"/>
      <c r="GAV305" s="730"/>
      <c r="GAW305" s="730"/>
      <c r="GAX305" s="730"/>
      <c r="GAY305" s="730"/>
      <c r="GAZ305" s="730"/>
      <c r="GBA305" s="730"/>
      <c r="GBB305" s="730"/>
      <c r="GBC305" s="730"/>
      <c r="GBD305" s="730"/>
      <c r="GBE305" s="730"/>
      <c r="GBF305" s="730"/>
      <c r="GBG305" s="730"/>
      <c r="GBH305" s="730"/>
      <c r="GBI305" s="730"/>
      <c r="GBJ305" s="730"/>
      <c r="GBK305" s="730"/>
      <c r="GBL305" s="730"/>
      <c r="GBM305" s="730"/>
      <c r="GBN305" s="730"/>
      <c r="GBO305" s="730"/>
      <c r="GBP305" s="730"/>
      <c r="GBQ305" s="730"/>
      <c r="GBR305" s="730"/>
      <c r="GBS305" s="730"/>
      <c r="GBT305" s="730"/>
      <c r="GBU305" s="730"/>
      <c r="GBV305" s="730"/>
      <c r="GBW305" s="730"/>
      <c r="GBX305" s="730"/>
      <c r="GBY305" s="730"/>
      <c r="GBZ305" s="730"/>
      <c r="GCA305" s="730"/>
      <c r="GCB305" s="730"/>
      <c r="GCC305" s="730"/>
      <c r="GCD305" s="730"/>
      <c r="GCE305" s="730"/>
      <c r="GCF305" s="730"/>
      <c r="GCG305" s="730"/>
      <c r="GCH305" s="730"/>
      <c r="GCI305" s="730"/>
      <c r="GCJ305" s="730"/>
      <c r="GCK305" s="730"/>
      <c r="GCL305" s="730"/>
      <c r="GCM305" s="730"/>
      <c r="GCN305" s="730"/>
      <c r="GCO305" s="730"/>
      <c r="GCP305" s="730"/>
      <c r="GCQ305" s="730"/>
      <c r="GCR305" s="730"/>
      <c r="GCS305" s="730"/>
      <c r="GCT305" s="730"/>
      <c r="GCU305" s="730"/>
      <c r="GCV305" s="730"/>
      <c r="GCW305" s="730"/>
      <c r="GCX305" s="730"/>
      <c r="GCY305" s="730"/>
      <c r="GCZ305" s="730"/>
      <c r="GDA305" s="730"/>
      <c r="GDB305" s="730"/>
      <c r="GDC305" s="730"/>
      <c r="GDD305" s="730"/>
      <c r="GDE305" s="730"/>
      <c r="GDF305" s="730"/>
      <c r="GDG305" s="730"/>
      <c r="GDH305" s="730"/>
      <c r="GDI305" s="730"/>
      <c r="GDJ305" s="730"/>
      <c r="GDK305" s="730"/>
      <c r="GDL305" s="730"/>
      <c r="GDM305" s="730"/>
      <c r="GDN305" s="730"/>
      <c r="GDO305" s="730"/>
      <c r="GDP305" s="730"/>
      <c r="GDQ305" s="730"/>
      <c r="GDR305" s="730"/>
      <c r="GDS305" s="730"/>
      <c r="GDT305" s="730"/>
      <c r="GDU305" s="730"/>
      <c r="GDV305" s="730"/>
      <c r="GDW305" s="730"/>
      <c r="GDX305" s="730"/>
      <c r="GDY305" s="730"/>
      <c r="GDZ305" s="730"/>
      <c r="GEA305" s="730"/>
      <c r="GEB305" s="730"/>
      <c r="GEC305" s="730"/>
      <c r="GED305" s="730"/>
      <c r="GEE305" s="730"/>
      <c r="GEF305" s="730"/>
      <c r="GEG305" s="730"/>
      <c r="GEH305" s="730"/>
      <c r="GEI305" s="730"/>
      <c r="GEJ305" s="730"/>
      <c r="GEK305" s="730"/>
      <c r="GEL305" s="730"/>
      <c r="GEM305" s="730"/>
      <c r="GEN305" s="730"/>
      <c r="GEO305" s="730"/>
      <c r="GEP305" s="730"/>
      <c r="GEQ305" s="730"/>
      <c r="GER305" s="730"/>
      <c r="GES305" s="730"/>
      <c r="GET305" s="730"/>
      <c r="GEU305" s="730"/>
      <c r="GEV305" s="730"/>
      <c r="GEW305" s="730"/>
      <c r="GEX305" s="730"/>
      <c r="GEY305" s="730"/>
      <c r="GEZ305" s="730"/>
      <c r="GFA305" s="730"/>
      <c r="GFB305" s="730"/>
      <c r="GFC305" s="730"/>
      <c r="GFD305" s="730"/>
      <c r="GFE305" s="730"/>
      <c r="GFF305" s="730"/>
      <c r="GFG305" s="730"/>
      <c r="GFH305" s="730"/>
      <c r="GFI305" s="730"/>
      <c r="GFJ305" s="730"/>
      <c r="GFK305" s="730"/>
      <c r="GFL305" s="730"/>
      <c r="GFM305" s="730"/>
      <c r="GFN305" s="730"/>
      <c r="GFO305" s="730"/>
      <c r="GFP305" s="730"/>
      <c r="GFQ305" s="730"/>
      <c r="GFR305" s="730"/>
      <c r="GFS305" s="730"/>
      <c r="GFT305" s="730"/>
      <c r="GFU305" s="730"/>
      <c r="GFV305" s="730"/>
      <c r="GFW305" s="730"/>
      <c r="GFX305" s="730"/>
      <c r="GFY305" s="730"/>
      <c r="GFZ305" s="730"/>
      <c r="GGA305" s="730"/>
      <c r="GGB305" s="730"/>
      <c r="GGC305" s="730"/>
      <c r="GGD305" s="730"/>
      <c r="GGE305" s="730"/>
      <c r="GGF305" s="730"/>
      <c r="GGG305" s="730"/>
      <c r="GGH305" s="730"/>
      <c r="GGI305" s="730"/>
      <c r="GGJ305" s="730"/>
      <c r="GGK305" s="730"/>
      <c r="GGL305" s="730"/>
      <c r="GGM305" s="730"/>
      <c r="GGN305" s="730"/>
      <c r="GGO305" s="730"/>
      <c r="GGP305" s="730"/>
      <c r="GGQ305" s="730"/>
      <c r="GGR305" s="730"/>
      <c r="GGS305" s="730"/>
      <c r="GGT305" s="730"/>
      <c r="GGU305" s="730"/>
      <c r="GGV305" s="730"/>
      <c r="GGW305" s="730"/>
      <c r="GGX305" s="730"/>
      <c r="GGY305" s="730"/>
      <c r="GGZ305" s="730"/>
      <c r="GHA305" s="730"/>
      <c r="GHB305" s="730"/>
      <c r="GHC305" s="730"/>
      <c r="GHD305" s="730"/>
      <c r="GHE305" s="730"/>
      <c r="GHF305" s="730"/>
      <c r="GHG305" s="730"/>
      <c r="GHH305" s="730"/>
      <c r="GHI305" s="730"/>
      <c r="GHJ305" s="730"/>
      <c r="GHK305" s="730"/>
      <c r="GHL305" s="730"/>
      <c r="GHM305" s="730"/>
      <c r="GHN305" s="730"/>
      <c r="GHO305" s="730"/>
      <c r="GHP305" s="730"/>
      <c r="GHQ305" s="730"/>
      <c r="GHR305" s="730"/>
      <c r="GHS305" s="730"/>
      <c r="GHT305" s="730"/>
      <c r="GHU305" s="730"/>
      <c r="GHV305" s="730"/>
      <c r="GHW305" s="730"/>
      <c r="GHX305" s="730"/>
      <c r="GHY305" s="730"/>
      <c r="GHZ305" s="730"/>
      <c r="GIA305" s="730"/>
      <c r="GIB305" s="730"/>
      <c r="GIC305" s="730"/>
      <c r="GID305" s="730"/>
      <c r="GIE305" s="730"/>
      <c r="GIF305" s="730"/>
      <c r="GIG305" s="730"/>
      <c r="GIH305" s="730"/>
      <c r="GII305" s="730"/>
      <c r="GIJ305" s="730"/>
      <c r="GIK305" s="730"/>
      <c r="GIL305" s="730"/>
      <c r="GIM305" s="730"/>
      <c r="GIN305" s="730"/>
      <c r="GIO305" s="730"/>
      <c r="GIP305" s="730"/>
      <c r="GIQ305" s="730"/>
      <c r="GIR305" s="730"/>
      <c r="GIS305" s="730"/>
      <c r="GIT305" s="730"/>
      <c r="GIU305" s="730"/>
      <c r="GIV305" s="730"/>
      <c r="GIW305" s="730"/>
      <c r="GIX305" s="730"/>
      <c r="GIY305" s="730"/>
      <c r="GIZ305" s="730"/>
      <c r="GJA305" s="730"/>
      <c r="GJB305" s="730"/>
      <c r="GJC305" s="730"/>
      <c r="GJD305" s="730"/>
      <c r="GJE305" s="730"/>
      <c r="GJF305" s="730"/>
      <c r="GJG305" s="730"/>
      <c r="GJH305" s="730"/>
      <c r="GJI305" s="730"/>
      <c r="GJJ305" s="730"/>
      <c r="GJK305" s="730"/>
      <c r="GJL305" s="730"/>
      <c r="GJM305" s="730"/>
      <c r="GJN305" s="730"/>
      <c r="GJO305" s="730"/>
      <c r="GJP305" s="730"/>
      <c r="GJQ305" s="730"/>
      <c r="GJR305" s="730"/>
      <c r="GJS305" s="730"/>
      <c r="GJT305" s="730"/>
      <c r="GJU305" s="730"/>
      <c r="GJV305" s="730"/>
      <c r="GJW305" s="730"/>
      <c r="GJX305" s="730"/>
      <c r="GJY305" s="730"/>
      <c r="GJZ305" s="730"/>
      <c r="GKA305" s="730"/>
      <c r="GKB305" s="730"/>
      <c r="GKC305" s="730"/>
      <c r="GKD305" s="730"/>
      <c r="GKE305" s="730"/>
      <c r="GKF305" s="730"/>
      <c r="GKG305" s="730"/>
      <c r="GKH305" s="730"/>
      <c r="GKI305" s="730"/>
      <c r="GKJ305" s="730"/>
      <c r="GKK305" s="730"/>
      <c r="GKL305" s="730"/>
      <c r="GKM305" s="730"/>
      <c r="GKN305" s="730"/>
      <c r="GKO305" s="730"/>
      <c r="GKP305" s="730"/>
      <c r="GKQ305" s="730"/>
      <c r="GKR305" s="730"/>
      <c r="GKS305" s="730"/>
      <c r="GKT305" s="730"/>
      <c r="GKU305" s="730"/>
      <c r="GKV305" s="730"/>
      <c r="GKW305" s="730"/>
      <c r="GKX305" s="730"/>
      <c r="GKY305" s="730"/>
      <c r="GKZ305" s="730"/>
      <c r="GLA305" s="730"/>
      <c r="GLB305" s="730"/>
      <c r="GLC305" s="730"/>
      <c r="GLD305" s="730"/>
      <c r="GLE305" s="730"/>
      <c r="GLF305" s="730"/>
      <c r="GLG305" s="730"/>
      <c r="GLH305" s="730"/>
      <c r="GLI305" s="730"/>
      <c r="GLJ305" s="730"/>
      <c r="GLK305" s="730"/>
      <c r="GLL305" s="730"/>
      <c r="GLM305" s="730"/>
      <c r="GLN305" s="730"/>
      <c r="GLO305" s="730"/>
      <c r="GLP305" s="730"/>
      <c r="GLQ305" s="730"/>
      <c r="GLR305" s="730"/>
      <c r="GLS305" s="730"/>
      <c r="GLT305" s="730"/>
      <c r="GLU305" s="730"/>
      <c r="GLV305" s="730"/>
      <c r="GLW305" s="730"/>
      <c r="GLX305" s="730"/>
      <c r="GLY305" s="730"/>
      <c r="GLZ305" s="730"/>
      <c r="GMA305" s="730"/>
      <c r="GMB305" s="730"/>
      <c r="GMC305" s="730"/>
      <c r="GMD305" s="730"/>
      <c r="GME305" s="730"/>
      <c r="GMF305" s="730"/>
      <c r="GMG305" s="730"/>
      <c r="GMH305" s="730"/>
      <c r="GMI305" s="730"/>
      <c r="GMJ305" s="730"/>
      <c r="GMK305" s="730"/>
      <c r="GML305" s="730"/>
      <c r="GMM305" s="730"/>
      <c r="GMN305" s="730"/>
      <c r="GMO305" s="730"/>
      <c r="GMP305" s="730"/>
      <c r="GMQ305" s="730"/>
      <c r="GMR305" s="730"/>
      <c r="GMS305" s="730"/>
      <c r="GMT305" s="730"/>
      <c r="GMU305" s="730"/>
      <c r="GMV305" s="730"/>
      <c r="GMW305" s="730"/>
      <c r="GMX305" s="730"/>
      <c r="GMY305" s="730"/>
      <c r="GMZ305" s="730"/>
      <c r="GNA305" s="730"/>
      <c r="GNB305" s="730"/>
      <c r="GNC305" s="730"/>
      <c r="GND305" s="730"/>
      <c r="GNE305" s="730"/>
      <c r="GNF305" s="730"/>
      <c r="GNG305" s="730"/>
      <c r="GNH305" s="730"/>
      <c r="GNI305" s="730"/>
      <c r="GNJ305" s="730"/>
      <c r="GNK305" s="730"/>
      <c r="GNL305" s="730"/>
      <c r="GNM305" s="730"/>
      <c r="GNN305" s="730"/>
      <c r="GNO305" s="730"/>
      <c r="GNP305" s="730"/>
      <c r="GNQ305" s="730"/>
      <c r="GNR305" s="730"/>
      <c r="GNS305" s="730"/>
      <c r="GNT305" s="730"/>
      <c r="GNU305" s="730"/>
      <c r="GNV305" s="730"/>
      <c r="GNW305" s="730"/>
      <c r="GNX305" s="730"/>
      <c r="GNY305" s="730"/>
      <c r="GNZ305" s="730"/>
      <c r="GOA305" s="730"/>
      <c r="GOB305" s="730"/>
      <c r="GOC305" s="730"/>
      <c r="GOD305" s="730"/>
      <c r="GOE305" s="730"/>
      <c r="GOF305" s="730"/>
      <c r="GOG305" s="730"/>
      <c r="GOH305" s="730"/>
      <c r="GOI305" s="730"/>
      <c r="GOJ305" s="730"/>
      <c r="GOK305" s="730"/>
      <c r="GOL305" s="730"/>
      <c r="GOM305" s="730"/>
      <c r="GON305" s="730"/>
      <c r="GOO305" s="730"/>
      <c r="GOP305" s="730"/>
      <c r="GOQ305" s="730"/>
      <c r="GOR305" s="730"/>
      <c r="GOS305" s="730"/>
      <c r="GOT305" s="730"/>
      <c r="GOU305" s="730"/>
      <c r="GOV305" s="730"/>
      <c r="GOW305" s="730"/>
      <c r="GOX305" s="730"/>
      <c r="GOY305" s="730"/>
      <c r="GOZ305" s="730"/>
      <c r="GPA305" s="730"/>
      <c r="GPB305" s="730"/>
      <c r="GPC305" s="730"/>
      <c r="GPD305" s="730"/>
      <c r="GPE305" s="730"/>
      <c r="GPF305" s="730"/>
      <c r="GPG305" s="730"/>
      <c r="GPH305" s="730"/>
      <c r="GPI305" s="730"/>
      <c r="GPJ305" s="730"/>
      <c r="GPK305" s="730"/>
      <c r="GPL305" s="730"/>
      <c r="GPM305" s="730"/>
      <c r="GPN305" s="730"/>
      <c r="GPO305" s="730"/>
      <c r="GPP305" s="730"/>
      <c r="GPQ305" s="730"/>
      <c r="GPR305" s="730"/>
      <c r="GPS305" s="730"/>
      <c r="GPT305" s="730"/>
      <c r="GPU305" s="730"/>
      <c r="GPV305" s="730"/>
      <c r="GPW305" s="730"/>
      <c r="GPX305" s="730"/>
      <c r="GPY305" s="730"/>
      <c r="GPZ305" s="730"/>
      <c r="GQA305" s="730"/>
      <c r="GQB305" s="730"/>
      <c r="GQC305" s="730"/>
      <c r="GQD305" s="730"/>
      <c r="GQE305" s="730"/>
      <c r="GQF305" s="730"/>
      <c r="GQG305" s="730"/>
      <c r="GQH305" s="730"/>
      <c r="GQI305" s="730"/>
      <c r="GQJ305" s="730"/>
      <c r="GQK305" s="730"/>
      <c r="GQL305" s="730"/>
      <c r="GQM305" s="730"/>
      <c r="GQN305" s="730"/>
      <c r="GQO305" s="730"/>
      <c r="GQP305" s="730"/>
      <c r="GQQ305" s="730"/>
      <c r="GQR305" s="730"/>
      <c r="GQS305" s="730"/>
      <c r="GQT305" s="730"/>
      <c r="GQU305" s="730"/>
      <c r="GQV305" s="730"/>
      <c r="GQW305" s="730"/>
      <c r="GQX305" s="730"/>
      <c r="GQY305" s="730"/>
      <c r="GQZ305" s="730"/>
      <c r="GRA305" s="730"/>
      <c r="GRB305" s="730"/>
      <c r="GRC305" s="730"/>
      <c r="GRD305" s="730"/>
      <c r="GRE305" s="730"/>
      <c r="GRF305" s="730"/>
      <c r="GRG305" s="730"/>
      <c r="GRH305" s="730"/>
      <c r="GRI305" s="730"/>
      <c r="GRJ305" s="730"/>
      <c r="GRK305" s="730"/>
      <c r="GRL305" s="730"/>
      <c r="GRM305" s="730"/>
      <c r="GRN305" s="730"/>
      <c r="GRO305" s="730"/>
      <c r="GRP305" s="730"/>
      <c r="GRQ305" s="730"/>
      <c r="GRR305" s="730"/>
      <c r="GRS305" s="730"/>
      <c r="GRT305" s="730"/>
      <c r="GRU305" s="730"/>
      <c r="GRV305" s="730"/>
      <c r="GRW305" s="730"/>
      <c r="GRX305" s="730"/>
      <c r="GRY305" s="730"/>
      <c r="GRZ305" s="730"/>
      <c r="GSA305" s="730"/>
      <c r="GSB305" s="730"/>
      <c r="GSC305" s="730"/>
      <c r="GSD305" s="730"/>
      <c r="GSE305" s="730"/>
      <c r="GSF305" s="730"/>
      <c r="GSG305" s="730"/>
      <c r="GSH305" s="730"/>
      <c r="GSI305" s="730"/>
      <c r="GSJ305" s="730"/>
      <c r="GSK305" s="730"/>
      <c r="GSL305" s="730"/>
      <c r="GSM305" s="730"/>
      <c r="GSN305" s="730"/>
      <c r="GSO305" s="730"/>
      <c r="GSP305" s="730"/>
      <c r="GSQ305" s="730"/>
      <c r="GSR305" s="730"/>
      <c r="GSS305" s="730"/>
      <c r="GST305" s="730"/>
      <c r="GSU305" s="730"/>
      <c r="GSV305" s="730"/>
      <c r="GSW305" s="730"/>
      <c r="GSX305" s="730"/>
      <c r="GSY305" s="730"/>
      <c r="GSZ305" s="730"/>
      <c r="GTA305" s="730"/>
      <c r="GTB305" s="730"/>
      <c r="GTC305" s="730"/>
      <c r="GTD305" s="730"/>
      <c r="GTE305" s="730"/>
      <c r="GTF305" s="730"/>
      <c r="GTG305" s="730"/>
      <c r="GTH305" s="730"/>
      <c r="GTI305" s="730"/>
      <c r="GTJ305" s="730"/>
      <c r="GTK305" s="730"/>
      <c r="GTL305" s="730"/>
      <c r="GTM305" s="730"/>
      <c r="GTN305" s="730"/>
      <c r="GTO305" s="730"/>
      <c r="GTP305" s="730"/>
      <c r="GTQ305" s="730"/>
      <c r="GTR305" s="730"/>
      <c r="GTS305" s="730"/>
      <c r="GTT305" s="730"/>
      <c r="GTU305" s="730"/>
      <c r="GTV305" s="730"/>
      <c r="GTW305" s="730"/>
      <c r="GTX305" s="730"/>
      <c r="GTY305" s="730"/>
      <c r="GTZ305" s="730"/>
      <c r="GUA305" s="730"/>
      <c r="GUB305" s="730"/>
      <c r="GUC305" s="730"/>
      <c r="GUD305" s="730"/>
      <c r="GUE305" s="730"/>
      <c r="GUF305" s="730"/>
      <c r="GUG305" s="730"/>
      <c r="GUH305" s="730"/>
      <c r="GUI305" s="730"/>
      <c r="GUJ305" s="730"/>
      <c r="GUK305" s="730"/>
      <c r="GUL305" s="730"/>
      <c r="GUM305" s="730"/>
      <c r="GUN305" s="730"/>
      <c r="GUO305" s="730"/>
      <c r="GUP305" s="730"/>
      <c r="GUQ305" s="730"/>
      <c r="GUR305" s="730"/>
      <c r="GUS305" s="730"/>
      <c r="GUT305" s="730"/>
      <c r="GUU305" s="730"/>
      <c r="GUV305" s="730"/>
      <c r="GUW305" s="730"/>
      <c r="GUX305" s="730"/>
      <c r="GUY305" s="730"/>
      <c r="GUZ305" s="730"/>
      <c r="GVA305" s="730"/>
      <c r="GVB305" s="730"/>
      <c r="GVC305" s="730"/>
      <c r="GVD305" s="730"/>
      <c r="GVE305" s="730"/>
      <c r="GVF305" s="730"/>
      <c r="GVG305" s="730"/>
      <c r="GVH305" s="730"/>
      <c r="GVI305" s="730"/>
      <c r="GVJ305" s="730"/>
      <c r="GVK305" s="730"/>
      <c r="GVL305" s="730"/>
      <c r="GVM305" s="730"/>
      <c r="GVN305" s="730"/>
      <c r="GVO305" s="730"/>
      <c r="GVP305" s="730"/>
      <c r="GVQ305" s="730"/>
      <c r="GVR305" s="730"/>
      <c r="GVS305" s="730"/>
      <c r="GVT305" s="730"/>
      <c r="GVU305" s="730"/>
      <c r="GVV305" s="730"/>
      <c r="GVW305" s="730"/>
      <c r="GVX305" s="730"/>
      <c r="GVY305" s="730"/>
      <c r="GVZ305" s="730"/>
      <c r="GWA305" s="730"/>
      <c r="GWB305" s="730"/>
      <c r="GWC305" s="730"/>
      <c r="GWD305" s="730"/>
      <c r="GWE305" s="730"/>
      <c r="GWF305" s="730"/>
      <c r="GWG305" s="730"/>
      <c r="GWH305" s="730"/>
      <c r="GWI305" s="730"/>
      <c r="GWJ305" s="730"/>
      <c r="GWK305" s="730"/>
      <c r="GWL305" s="730"/>
      <c r="GWM305" s="730"/>
      <c r="GWN305" s="730"/>
      <c r="GWO305" s="730"/>
      <c r="GWP305" s="730"/>
      <c r="GWQ305" s="730"/>
      <c r="GWR305" s="730"/>
      <c r="GWS305" s="730"/>
      <c r="GWT305" s="730"/>
      <c r="GWU305" s="730"/>
      <c r="GWV305" s="730"/>
      <c r="GWW305" s="730"/>
      <c r="GWX305" s="730"/>
      <c r="GWY305" s="730"/>
      <c r="GWZ305" s="730"/>
      <c r="GXA305" s="730"/>
      <c r="GXB305" s="730"/>
      <c r="GXC305" s="730"/>
      <c r="GXD305" s="730"/>
      <c r="GXE305" s="730"/>
      <c r="GXF305" s="730"/>
      <c r="GXG305" s="730"/>
      <c r="GXH305" s="730"/>
      <c r="GXI305" s="730"/>
      <c r="GXJ305" s="730"/>
      <c r="GXK305" s="730"/>
      <c r="GXL305" s="730"/>
      <c r="GXM305" s="730"/>
      <c r="GXN305" s="730"/>
      <c r="GXO305" s="730"/>
      <c r="GXP305" s="730"/>
      <c r="GXQ305" s="730"/>
      <c r="GXR305" s="730"/>
      <c r="GXS305" s="730"/>
      <c r="GXT305" s="730"/>
      <c r="GXU305" s="730"/>
      <c r="GXV305" s="730"/>
      <c r="GXW305" s="730"/>
      <c r="GXX305" s="730"/>
      <c r="GXY305" s="730"/>
      <c r="GXZ305" s="730"/>
      <c r="GYA305" s="730"/>
      <c r="GYB305" s="730"/>
      <c r="GYC305" s="730"/>
      <c r="GYD305" s="730"/>
      <c r="GYE305" s="730"/>
      <c r="GYF305" s="730"/>
      <c r="GYG305" s="730"/>
      <c r="GYH305" s="730"/>
      <c r="GYI305" s="730"/>
      <c r="GYJ305" s="730"/>
      <c r="GYK305" s="730"/>
      <c r="GYL305" s="730"/>
      <c r="GYM305" s="730"/>
      <c r="GYN305" s="730"/>
      <c r="GYO305" s="730"/>
      <c r="GYP305" s="730"/>
      <c r="GYQ305" s="730"/>
      <c r="GYR305" s="730"/>
      <c r="GYS305" s="730"/>
      <c r="GYT305" s="730"/>
      <c r="GYU305" s="730"/>
      <c r="GYV305" s="730"/>
      <c r="GYW305" s="730"/>
      <c r="GYX305" s="730"/>
      <c r="GYY305" s="730"/>
      <c r="GYZ305" s="730"/>
      <c r="GZA305" s="730"/>
      <c r="GZB305" s="730"/>
      <c r="GZC305" s="730"/>
      <c r="GZD305" s="730"/>
      <c r="GZE305" s="730"/>
      <c r="GZF305" s="730"/>
      <c r="GZG305" s="730"/>
      <c r="GZH305" s="730"/>
      <c r="GZI305" s="730"/>
      <c r="GZJ305" s="730"/>
      <c r="GZK305" s="730"/>
      <c r="GZL305" s="730"/>
      <c r="GZM305" s="730"/>
      <c r="GZN305" s="730"/>
      <c r="GZO305" s="730"/>
      <c r="GZP305" s="730"/>
      <c r="GZQ305" s="730"/>
      <c r="GZR305" s="730"/>
      <c r="GZS305" s="730"/>
      <c r="GZT305" s="730"/>
      <c r="GZU305" s="730"/>
      <c r="GZV305" s="730"/>
      <c r="GZW305" s="730"/>
      <c r="GZX305" s="730"/>
      <c r="GZY305" s="730"/>
      <c r="GZZ305" s="730"/>
      <c r="HAA305" s="730"/>
      <c r="HAB305" s="730"/>
      <c r="HAC305" s="730"/>
      <c r="HAD305" s="730"/>
      <c r="HAE305" s="730"/>
      <c r="HAF305" s="730"/>
      <c r="HAG305" s="730"/>
      <c r="HAH305" s="730"/>
      <c r="HAI305" s="730"/>
      <c r="HAJ305" s="730"/>
      <c r="HAK305" s="730"/>
      <c r="HAL305" s="730"/>
      <c r="HAM305" s="730"/>
      <c r="HAN305" s="730"/>
      <c r="HAO305" s="730"/>
      <c r="HAP305" s="730"/>
      <c r="HAQ305" s="730"/>
      <c r="HAR305" s="730"/>
      <c r="HAS305" s="730"/>
      <c r="HAT305" s="730"/>
      <c r="HAU305" s="730"/>
      <c r="HAV305" s="730"/>
      <c r="HAW305" s="730"/>
      <c r="HAX305" s="730"/>
      <c r="HAY305" s="730"/>
      <c r="HAZ305" s="730"/>
      <c r="HBA305" s="730"/>
      <c r="HBB305" s="730"/>
      <c r="HBC305" s="730"/>
      <c r="HBD305" s="730"/>
      <c r="HBE305" s="730"/>
      <c r="HBF305" s="730"/>
      <c r="HBG305" s="730"/>
      <c r="HBH305" s="730"/>
      <c r="HBI305" s="730"/>
      <c r="HBJ305" s="730"/>
      <c r="HBK305" s="730"/>
      <c r="HBL305" s="730"/>
      <c r="HBM305" s="730"/>
      <c r="HBN305" s="730"/>
      <c r="HBO305" s="730"/>
      <c r="HBP305" s="730"/>
      <c r="HBQ305" s="730"/>
      <c r="HBR305" s="730"/>
      <c r="HBS305" s="730"/>
      <c r="HBT305" s="730"/>
      <c r="HBU305" s="730"/>
      <c r="HBV305" s="730"/>
      <c r="HBW305" s="730"/>
      <c r="HBX305" s="730"/>
      <c r="HBY305" s="730"/>
      <c r="HBZ305" s="730"/>
      <c r="HCA305" s="730"/>
      <c r="HCB305" s="730"/>
      <c r="HCC305" s="730"/>
      <c r="HCD305" s="730"/>
      <c r="HCE305" s="730"/>
      <c r="HCF305" s="730"/>
      <c r="HCG305" s="730"/>
      <c r="HCH305" s="730"/>
      <c r="HCI305" s="730"/>
      <c r="HCJ305" s="730"/>
      <c r="HCK305" s="730"/>
      <c r="HCL305" s="730"/>
      <c r="HCM305" s="730"/>
      <c r="HCN305" s="730"/>
      <c r="HCO305" s="730"/>
      <c r="HCP305" s="730"/>
      <c r="HCQ305" s="730"/>
      <c r="HCR305" s="730"/>
      <c r="HCS305" s="730"/>
      <c r="HCT305" s="730"/>
      <c r="HCU305" s="730"/>
      <c r="HCV305" s="730"/>
      <c r="HCW305" s="730"/>
      <c r="HCX305" s="730"/>
      <c r="HCY305" s="730"/>
      <c r="HCZ305" s="730"/>
      <c r="HDA305" s="730"/>
      <c r="HDB305" s="730"/>
      <c r="HDC305" s="730"/>
      <c r="HDD305" s="730"/>
      <c r="HDE305" s="730"/>
      <c r="HDF305" s="730"/>
      <c r="HDG305" s="730"/>
      <c r="HDH305" s="730"/>
      <c r="HDI305" s="730"/>
      <c r="HDJ305" s="730"/>
      <c r="HDK305" s="730"/>
      <c r="HDL305" s="730"/>
      <c r="HDM305" s="730"/>
      <c r="HDN305" s="730"/>
      <c r="HDO305" s="730"/>
      <c r="HDP305" s="730"/>
      <c r="HDQ305" s="730"/>
      <c r="HDR305" s="730"/>
      <c r="HDS305" s="730"/>
      <c r="HDT305" s="730"/>
      <c r="HDU305" s="730"/>
      <c r="HDV305" s="730"/>
      <c r="HDW305" s="730"/>
      <c r="HDX305" s="730"/>
      <c r="HDY305" s="730"/>
      <c r="HDZ305" s="730"/>
      <c r="HEA305" s="730"/>
      <c r="HEB305" s="730"/>
      <c r="HEC305" s="730"/>
      <c r="HED305" s="730"/>
      <c r="HEE305" s="730"/>
      <c r="HEF305" s="730"/>
      <c r="HEG305" s="730"/>
      <c r="HEH305" s="730"/>
      <c r="HEI305" s="730"/>
      <c r="HEJ305" s="730"/>
      <c r="HEK305" s="730"/>
      <c r="HEL305" s="730"/>
      <c r="HEM305" s="730"/>
      <c r="HEN305" s="730"/>
      <c r="HEO305" s="730"/>
      <c r="HEP305" s="730"/>
      <c r="HEQ305" s="730"/>
      <c r="HER305" s="730"/>
      <c r="HES305" s="730"/>
      <c r="HET305" s="730"/>
      <c r="HEU305" s="730"/>
      <c r="HEV305" s="730"/>
      <c r="HEW305" s="730"/>
      <c r="HEX305" s="730"/>
      <c r="HEY305" s="730"/>
      <c r="HEZ305" s="730"/>
      <c r="HFA305" s="730"/>
      <c r="HFB305" s="730"/>
      <c r="HFC305" s="730"/>
      <c r="HFD305" s="730"/>
      <c r="HFE305" s="730"/>
      <c r="HFF305" s="730"/>
      <c r="HFG305" s="730"/>
      <c r="HFH305" s="730"/>
      <c r="HFI305" s="730"/>
      <c r="HFJ305" s="730"/>
      <c r="HFK305" s="730"/>
      <c r="HFL305" s="730"/>
      <c r="HFM305" s="730"/>
      <c r="HFN305" s="730"/>
      <c r="HFO305" s="730"/>
      <c r="HFP305" s="730"/>
      <c r="HFQ305" s="730"/>
      <c r="HFR305" s="730"/>
      <c r="HFS305" s="730"/>
      <c r="HFT305" s="730"/>
      <c r="HFU305" s="730"/>
      <c r="HFV305" s="730"/>
      <c r="HFW305" s="730"/>
      <c r="HFX305" s="730"/>
      <c r="HFY305" s="730"/>
      <c r="HFZ305" s="730"/>
      <c r="HGA305" s="730"/>
      <c r="HGB305" s="730"/>
      <c r="HGC305" s="730"/>
      <c r="HGD305" s="730"/>
      <c r="HGE305" s="730"/>
      <c r="HGF305" s="730"/>
      <c r="HGG305" s="730"/>
      <c r="HGH305" s="730"/>
      <c r="HGI305" s="730"/>
      <c r="HGJ305" s="730"/>
      <c r="HGK305" s="730"/>
      <c r="HGL305" s="730"/>
      <c r="HGM305" s="730"/>
      <c r="HGN305" s="730"/>
      <c r="HGO305" s="730"/>
      <c r="HGP305" s="730"/>
      <c r="HGQ305" s="730"/>
      <c r="HGR305" s="730"/>
      <c r="HGS305" s="730"/>
      <c r="HGT305" s="730"/>
      <c r="HGU305" s="730"/>
      <c r="HGV305" s="730"/>
      <c r="HGW305" s="730"/>
      <c r="HGX305" s="730"/>
      <c r="HGY305" s="730"/>
      <c r="HGZ305" s="730"/>
      <c r="HHA305" s="730"/>
      <c r="HHB305" s="730"/>
      <c r="HHC305" s="730"/>
      <c r="HHD305" s="730"/>
      <c r="HHE305" s="730"/>
      <c r="HHF305" s="730"/>
      <c r="HHG305" s="730"/>
      <c r="HHH305" s="730"/>
      <c r="HHI305" s="730"/>
      <c r="HHJ305" s="730"/>
      <c r="HHK305" s="730"/>
      <c r="HHL305" s="730"/>
      <c r="HHM305" s="730"/>
      <c r="HHN305" s="730"/>
      <c r="HHO305" s="730"/>
      <c r="HHP305" s="730"/>
      <c r="HHQ305" s="730"/>
      <c r="HHR305" s="730"/>
      <c r="HHS305" s="730"/>
      <c r="HHT305" s="730"/>
      <c r="HHU305" s="730"/>
      <c r="HHV305" s="730"/>
      <c r="HHW305" s="730"/>
      <c r="HHX305" s="730"/>
      <c r="HHY305" s="730"/>
      <c r="HHZ305" s="730"/>
      <c r="HIA305" s="730"/>
      <c r="HIB305" s="730"/>
      <c r="HIC305" s="730"/>
      <c r="HID305" s="730"/>
      <c r="HIE305" s="730"/>
      <c r="HIF305" s="730"/>
      <c r="HIG305" s="730"/>
      <c r="HIH305" s="730"/>
      <c r="HII305" s="730"/>
      <c r="HIJ305" s="730"/>
      <c r="HIK305" s="730"/>
      <c r="HIL305" s="730"/>
      <c r="HIM305" s="730"/>
      <c r="HIN305" s="730"/>
      <c r="HIO305" s="730"/>
      <c r="HIP305" s="730"/>
      <c r="HIQ305" s="730"/>
      <c r="HIR305" s="730"/>
      <c r="HIS305" s="730"/>
      <c r="HIT305" s="730"/>
      <c r="HIU305" s="730"/>
      <c r="HIV305" s="730"/>
      <c r="HIW305" s="730"/>
      <c r="HIX305" s="730"/>
      <c r="HIY305" s="730"/>
      <c r="HIZ305" s="730"/>
      <c r="HJA305" s="730"/>
      <c r="HJB305" s="730"/>
      <c r="HJC305" s="730"/>
      <c r="HJD305" s="730"/>
      <c r="HJE305" s="730"/>
      <c r="HJF305" s="730"/>
      <c r="HJG305" s="730"/>
      <c r="HJH305" s="730"/>
      <c r="HJI305" s="730"/>
      <c r="HJJ305" s="730"/>
      <c r="HJK305" s="730"/>
      <c r="HJL305" s="730"/>
      <c r="HJM305" s="730"/>
      <c r="HJN305" s="730"/>
      <c r="HJO305" s="730"/>
      <c r="HJP305" s="730"/>
      <c r="HJQ305" s="730"/>
      <c r="HJR305" s="730"/>
      <c r="HJS305" s="730"/>
      <c r="HJT305" s="730"/>
      <c r="HJU305" s="730"/>
      <c r="HJV305" s="730"/>
      <c r="HJW305" s="730"/>
      <c r="HJX305" s="730"/>
      <c r="HJY305" s="730"/>
      <c r="HJZ305" s="730"/>
      <c r="HKA305" s="730"/>
      <c r="HKB305" s="730"/>
      <c r="HKC305" s="730"/>
      <c r="HKD305" s="730"/>
      <c r="HKE305" s="730"/>
      <c r="HKF305" s="730"/>
      <c r="HKG305" s="730"/>
      <c r="HKH305" s="730"/>
      <c r="HKI305" s="730"/>
      <c r="HKJ305" s="730"/>
      <c r="HKK305" s="730"/>
      <c r="HKL305" s="730"/>
      <c r="HKM305" s="730"/>
      <c r="HKN305" s="730"/>
      <c r="HKO305" s="730"/>
      <c r="HKP305" s="730"/>
      <c r="HKQ305" s="730"/>
      <c r="HKR305" s="730"/>
      <c r="HKS305" s="730"/>
      <c r="HKT305" s="730"/>
      <c r="HKU305" s="730"/>
      <c r="HKV305" s="730"/>
      <c r="HKW305" s="730"/>
      <c r="HKX305" s="730"/>
      <c r="HKY305" s="730"/>
      <c r="HKZ305" s="730"/>
      <c r="HLA305" s="730"/>
      <c r="HLB305" s="730"/>
      <c r="HLC305" s="730"/>
      <c r="HLD305" s="730"/>
      <c r="HLE305" s="730"/>
      <c r="HLF305" s="730"/>
      <c r="HLG305" s="730"/>
      <c r="HLH305" s="730"/>
      <c r="HLI305" s="730"/>
      <c r="HLJ305" s="730"/>
      <c r="HLK305" s="730"/>
      <c r="HLL305" s="730"/>
      <c r="HLM305" s="730"/>
      <c r="HLN305" s="730"/>
      <c r="HLO305" s="730"/>
      <c r="HLP305" s="730"/>
      <c r="HLQ305" s="730"/>
      <c r="HLR305" s="730"/>
      <c r="HLS305" s="730"/>
      <c r="HLT305" s="730"/>
      <c r="HLU305" s="730"/>
      <c r="HLV305" s="730"/>
      <c r="HLW305" s="730"/>
      <c r="HLX305" s="730"/>
      <c r="HLY305" s="730"/>
      <c r="HLZ305" s="730"/>
      <c r="HMA305" s="730"/>
      <c r="HMB305" s="730"/>
      <c r="HMC305" s="730"/>
      <c r="HMD305" s="730"/>
      <c r="HME305" s="730"/>
      <c r="HMF305" s="730"/>
      <c r="HMG305" s="730"/>
      <c r="HMH305" s="730"/>
      <c r="HMI305" s="730"/>
      <c r="HMJ305" s="730"/>
      <c r="HMK305" s="730"/>
      <c r="HML305" s="730"/>
      <c r="HMM305" s="730"/>
      <c r="HMN305" s="730"/>
      <c r="HMO305" s="730"/>
      <c r="HMP305" s="730"/>
      <c r="HMQ305" s="730"/>
      <c r="HMR305" s="730"/>
      <c r="HMS305" s="730"/>
      <c r="HMT305" s="730"/>
      <c r="HMU305" s="730"/>
      <c r="HMV305" s="730"/>
      <c r="HMW305" s="730"/>
      <c r="HMX305" s="730"/>
      <c r="HMY305" s="730"/>
      <c r="HMZ305" s="730"/>
      <c r="HNA305" s="730"/>
      <c r="HNB305" s="730"/>
      <c r="HNC305" s="730"/>
      <c r="HND305" s="730"/>
      <c r="HNE305" s="730"/>
      <c r="HNF305" s="730"/>
      <c r="HNG305" s="730"/>
      <c r="HNH305" s="730"/>
      <c r="HNI305" s="730"/>
      <c r="HNJ305" s="730"/>
      <c r="HNK305" s="730"/>
      <c r="HNL305" s="730"/>
      <c r="HNM305" s="730"/>
      <c r="HNN305" s="730"/>
      <c r="HNO305" s="730"/>
      <c r="HNP305" s="730"/>
      <c r="HNQ305" s="730"/>
      <c r="HNR305" s="730"/>
      <c r="HNS305" s="730"/>
      <c r="HNT305" s="730"/>
      <c r="HNU305" s="730"/>
      <c r="HNV305" s="730"/>
      <c r="HNW305" s="730"/>
      <c r="HNX305" s="730"/>
      <c r="HNY305" s="730"/>
      <c r="HNZ305" s="730"/>
      <c r="HOA305" s="730"/>
      <c r="HOB305" s="730"/>
      <c r="HOC305" s="730"/>
      <c r="HOD305" s="730"/>
      <c r="HOE305" s="730"/>
      <c r="HOF305" s="730"/>
      <c r="HOG305" s="730"/>
      <c r="HOH305" s="730"/>
      <c r="HOI305" s="730"/>
      <c r="HOJ305" s="730"/>
      <c r="HOK305" s="730"/>
      <c r="HOL305" s="730"/>
      <c r="HOM305" s="730"/>
      <c r="HON305" s="730"/>
      <c r="HOO305" s="730"/>
      <c r="HOP305" s="730"/>
      <c r="HOQ305" s="730"/>
      <c r="HOR305" s="730"/>
      <c r="HOS305" s="730"/>
      <c r="HOT305" s="730"/>
      <c r="HOU305" s="730"/>
      <c r="HOV305" s="730"/>
      <c r="HOW305" s="730"/>
      <c r="HOX305" s="730"/>
      <c r="HOY305" s="730"/>
      <c r="HOZ305" s="730"/>
      <c r="HPA305" s="730"/>
      <c r="HPB305" s="730"/>
      <c r="HPC305" s="730"/>
      <c r="HPD305" s="730"/>
      <c r="HPE305" s="730"/>
      <c r="HPF305" s="730"/>
      <c r="HPG305" s="730"/>
      <c r="HPH305" s="730"/>
      <c r="HPI305" s="730"/>
      <c r="HPJ305" s="730"/>
      <c r="HPK305" s="730"/>
      <c r="HPL305" s="730"/>
      <c r="HPM305" s="730"/>
      <c r="HPN305" s="730"/>
      <c r="HPO305" s="730"/>
      <c r="HPP305" s="730"/>
      <c r="HPQ305" s="730"/>
      <c r="HPR305" s="730"/>
      <c r="HPS305" s="730"/>
      <c r="HPT305" s="730"/>
      <c r="HPU305" s="730"/>
      <c r="HPV305" s="730"/>
      <c r="HPW305" s="730"/>
      <c r="HPX305" s="730"/>
      <c r="HPY305" s="730"/>
      <c r="HPZ305" s="730"/>
      <c r="HQA305" s="730"/>
      <c r="HQB305" s="730"/>
      <c r="HQC305" s="730"/>
      <c r="HQD305" s="730"/>
      <c r="HQE305" s="730"/>
      <c r="HQF305" s="730"/>
      <c r="HQG305" s="730"/>
      <c r="HQH305" s="730"/>
      <c r="HQI305" s="730"/>
      <c r="HQJ305" s="730"/>
      <c r="HQK305" s="730"/>
      <c r="HQL305" s="730"/>
      <c r="HQM305" s="730"/>
      <c r="HQN305" s="730"/>
      <c r="HQO305" s="730"/>
      <c r="HQP305" s="730"/>
      <c r="HQQ305" s="730"/>
      <c r="HQR305" s="730"/>
      <c r="HQS305" s="730"/>
      <c r="HQT305" s="730"/>
      <c r="HQU305" s="730"/>
      <c r="HQV305" s="730"/>
      <c r="HQW305" s="730"/>
      <c r="HQX305" s="730"/>
      <c r="HQY305" s="730"/>
      <c r="HQZ305" s="730"/>
      <c r="HRA305" s="730"/>
      <c r="HRB305" s="730"/>
      <c r="HRC305" s="730"/>
      <c r="HRD305" s="730"/>
      <c r="HRE305" s="730"/>
      <c r="HRF305" s="730"/>
      <c r="HRG305" s="730"/>
      <c r="HRH305" s="730"/>
      <c r="HRI305" s="730"/>
      <c r="HRJ305" s="730"/>
      <c r="HRK305" s="730"/>
      <c r="HRL305" s="730"/>
      <c r="HRM305" s="730"/>
      <c r="HRN305" s="730"/>
      <c r="HRO305" s="730"/>
      <c r="HRP305" s="730"/>
      <c r="HRQ305" s="730"/>
      <c r="HRR305" s="730"/>
      <c r="HRS305" s="730"/>
      <c r="HRT305" s="730"/>
      <c r="HRU305" s="730"/>
      <c r="HRV305" s="730"/>
      <c r="HRW305" s="730"/>
      <c r="HRX305" s="730"/>
      <c r="HRY305" s="730"/>
      <c r="HRZ305" s="730"/>
      <c r="HSA305" s="730"/>
      <c r="HSB305" s="730"/>
      <c r="HSC305" s="730"/>
      <c r="HSD305" s="730"/>
      <c r="HSE305" s="730"/>
      <c r="HSF305" s="730"/>
      <c r="HSG305" s="730"/>
      <c r="HSH305" s="730"/>
      <c r="HSI305" s="730"/>
      <c r="HSJ305" s="730"/>
      <c r="HSK305" s="730"/>
      <c r="HSL305" s="730"/>
      <c r="HSM305" s="730"/>
      <c r="HSN305" s="730"/>
      <c r="HSO305" s="730"/>
      <c r="HSP305" s="730"/>
      <c r="HSQ305" s="730"/>
      <c r="HSR305" s="730"/>
      <c r="HSS305" s="730"/>
      <c r="HST305" s="730"/>
      <c r="HSU305" s="730"/>
      <c r="HSV305" s="730"/>
      <c r="HSW305" s="730"/>
      <c r="HSX305" s="730"/>
      <c r="HSY305" s="730"/>
      <c r="HSZ305" s="730"/>
      <c r="HTA305" s="730"/>
      <c r="HTB305" s="730"/>
      <c r="HTC305" s="730"/>
      <c r="HTD305" s="730"/>
      <c r="HTE305" s="730"/>
      <c r="HTF305" s="730"/>
      <c r="HTG305" s="730"/>
      <c r="HTH305" s="730"/>
      <c r="HTI305" s="730"/>
      <c r="HTJ305" s="730"/>
      <c r="HTK305" s="730"/>
      <c r="HTL305" s="730"/>
      <c r="HTM305" s="730"/>
      <c r="HTN305" s="730"/>
      <c r="HTO305" s="730"/>
      <c r="HTP305" s="730"/>
      <c r="HTQ305" s="730"/>
      <c r="HTR305" s="730"/>
      <c r="HTS305" s="730"/>
      <c r="HTT305" s="730"/>
      <c r="HTU305" s="730"/>
      <c r="HTV305" s="730"/>
      <c r="HTW305" s="730"/>
      <c r="HTX305" s="730"/>
      <c r="HTY305" s="730"/>
      <c r="HTZ305" s="730"/>
      <c r="HUA305" s="730"/>
      <c r="HUB305" s="730"/>
      <c r="HUC305" s="730"/>
      <c r="HUD305" s="730"/>
      <c r="HUE305" s="730"/>
      <c r="HUF305" s="730"/>
      <c r="HUG305" s="730"/>
      <c r="HUH305" s="730"/>
      <c r="HUI305" s="730"/>
      <c r="HUJ305" s="730"/>
      <c r="HUK305" s="730"/>
      <c r="HUL305" s="730"/>
      <c r="HUM305" s="730"/>
      <c r="HUN305" s="730"/>
      <c r="HUO305" s="730"/>
      <c r="HUP305" s="730"/>
      <c r="HUQ305" s="730"/>
      <c r="HUR305" s="730"/>
      <c r="HUS305" s="730"/>
      <c r="HUT305" s="730"/>
      <c r="HUU305" s="730"/>
      <c r="HUV305" s="730"/>
      <c r="HUW305" s="730"/>
      <c r="HUX305" s="730"/>
      <c r="HUY305" s="730"/>
      <c r="HUZ305" s="730"/>
      <c r="HVA305" s="730"/>
      <c r="HVB305" s="730"/>
      <c r="HVC305" s="730"/>
      <c r="HVD305" s="730"/>
      <c r="HVE305" s="730"/>
      <c r="HVF305" s="730"/>
      <c r="HVG305" s="730"/>
      <c r="HVH305" s="730"/>
      <c r="HVI305" s="730"/>
      <c r="HVJ305" s="730"/>
      <c r="HVK305" s="730"/>
      <c r="HVL305" s="730"/>
      <c r="HVM305" s="730"/>
      <c r="HVN305" s="730"/>
      <c r="HVO305" s="730"/>
      <c r="HVP305" s="730"/>
      <c r="HVQ305" s="730"/>
      <c r="HVR305" s="730"/>
      <c r="HVS305" s="730"/>
      <c r="HVT305" s="730"/>
      <c r="HVU305" s="730"/>
      <c r="HVV305" s="730"/>
      <c r="HVW305" s="730"/>
      <c r="HVX305" s="730"/>
      <c r="HVY305" s="730"/>
      <c r="HVZ305" s="730"/>
      <c r="HWA305" s="730"/>
      <c r="HWB305" s="730"/>
      <c r="HWC305" s="730"/>
      <c r="HWD305" s="730"/>
      <c r="HWE305" s="730"/>
      <c r="HWF305" s="730"/>
      <c r="HWG305" s="730"/>
      <c r="HWH305" s="730"/>
      <c r="HWI305" s="730"/>
      <c r="HWJ305" s="730"/>
      <c r="HWK305" s="730"/>
      <c r="HWL305" s="730"/>
      <c r="HWM305" s="730"/>
      <c r="HWN305" s="730"/>
      <c r="HWO305" s="730"/>
      <c r="HWP305" s="730"/>
      <c r="HWQ305" s="730"/>
      <c r="HWR305" s="730"/>
      <c r="HWS305" s="730"/>
      <c r="HWT305" s="730"/>
      <c r="HWU305" s="730"/>
      <c r="HWV305" s="730"/>
      <c r="HWW305" s="730"/>
      <c r="HWX305" s="730"/>
      <c r="HWY305" s="730"/>
      <c r="HWZ305" s="730"/>
      <c r="HXA305" s="730"/>
      <c r="HXB305" s="730"/>
      <c r="HXC305" s="730"/>
      <c r="HXD305" s="730"/>
      <c r="HXE305" s="730"/>
      <c r="HXF305" s="730"/>
      <c r="HXG305" s="730"/>
      <c r="HXH305" s="730"/>
      <c r="HXI305" s="730"/>
      <c r="HXJ305" s="730"/>
      <c r="HXK305" s="730"/>
      <c r="HXL305" s="730"/>
      <c r="HXM305" s="730"/>
      <c r="HXN305" s="730"/>
      <c r="HXO305" s="730"/>
      <c r="HXP305" s="730"/>
      <c r="HXQ305" s="730"/>
      <c r="HXR305" s="730"/>
      <c r="HXS305" s="730"/>
      <c r="HXT305" s="730"/>
      <c r="HXU305" s="730"/>
      <c r="HXV305" s="730"/>
      <c r="HXW305" s="730"/>
      <c r="HXX305" s="730"/>
      <c r="HXY305" s="730"/>
      <c r="HXZ305" s="730"/>
      <c r="HYA305" s="730"/>
      <c r="HYB305" s="730"/>
      <c r="HYC305" s="730"/>
      <c r="HYD305" s="730"/>
      <c r="HYE305" s="730"/>
      <c r="HYF305" s="730"/>
      <c r="HYG305" s="730"/>
      <c r="HYH305" s="730"/>
      <c r="HYI305" s="730"/>
      <c r="HYJ305" s="730"/>
      <c r="HYK305" s="730"/>
      <c r="HYL305" s="730"/>
      <c r="HYM305" s="730"/>
      <c r="HYN305" s="730"/>
      <c r="HYO305" s="730"/>
      <c r="HYP305" s="730"/>
      <c r="HYQ305" s="730"/>
      <c r="HYR305" s="730"/>
      <c r="HYS305" s="730"/>
      <c r="HYT305" s="730"/>
      <c r="HYU305" s="730"/>
      <c r="HYV305" s="730"/>
      <c r="HYW305" s="730"/>
      <c r="HYX305" s="730"/>
      <c r="HYY305" s="730"/>
      <c r="HYZ305" s="730"/>
      <c r="HZA305" s="730"/>
      <c r="HZB305" s="730"/>
      <c r="HZC305" s="730"/>
      <c r="HZD305" s="730"/>
      <c r="HZE305" s="730"/>
      <c r="HZF305" s="730"/>
      <c r="HZG305" s="730"/>
      <c r="HZH305" s="730"/>
      <c r="HZI305" s="730"/>
      <c r="HZJ305" s="730"/>
      <c r="HZK305" s="730"/>
      <c r="HZL305" s="730"/>
      <c r="HZM305" s="730"/>
      <c r="HZN305" s="730"/>
      <c r="HZO305" s="730"/>
      <c r="HZP305" s="730"/>
      <c r="HZQ305" s="730"/>
      <c r="HZR305" s="730"/>
      <c r="HZS305" s="730"/>
      <c r="HZT305" s="730"/>
      <c r="HZU305" s="730"/>
      <c r="HZV305" s="730"/>
      <c r="HZW305" s="730"/>
      <c r="HZX305" s="730"/>
      <c r="HZY305" s="730"/>
      <c r="HZZ305" s="730"/>
      <c r="IAA305" s="730"/>
      <c r="IAB305" s="730"/>
      <c r="IAC305" s="730"/>
      <c r="IAD305" s="730"/>
      <c r="IAE305" s="730"/>
      <c r="IAF305" s="730"/>
      <c r="IAG305" s="730"/>
      <c r="IAH305" s="730"/>
      <c r="IAI305" s="730"/>
      <c r="IAJ305" s="730"/>
      <c r="IAK305" s="730"/>
      <c r="IAL305" s="730"/>
      <c r="IAM305" s="730"/>
      <c r="IAN305" s="730"/>
      <c r="IAO305" s="730"/>
      <c r="IAP305" s="730"/>
      <c r="IAQ305" s="730"/>
      <c r="IAR305" s="730"/>
      <c r="IAS305" s="730"/>
      <c r="IAT305" s="730"/>
      <c r="IAU305" s="730"/>
      <c r="IAV305" s="730"/>
      <c r="IAW305" s="730"/>
      <c r="IAX305" s="730"/>
      <c r="IAY305" s="730"/>
      <c r="IAZ305" s="730"/>
      <c r="IBA305" s="730"/>
      <c r="IBB305" s="730"/>
      <c r="IBC305" s="730"/>
      <c r="IBD305" s="730"/>
      <c r="IBE305" s="730"/>
      <c r="IBF305" s="730"/>
      <c r="IBG305" s="730"/>
      <c r="IBH305" s="730"/>
      <c r="IBI305" s="730"/>
      <c r="IBJ305" s="730"/>
      <c r="IBK305" s="730"/>
      <c r="IBL305" s="730"/>
      <c r="IBM305" s="730"/>
      <c r="IBN305" s="730"/>
      <c r="IBO305" s="730"/>
      <c r="IBP305" s="730"/>
      <c r="IBQ305" s="730"/>
      <c r="IBR305" s="730"/>
      <c r="IBS305" s="730"/>
      <c r="IBT305" s="730"/>
      <c r="IBU305" s="730"/>
      <c r="IBV305" s="730"/>
      <c r="IBW305" s="730"/>
      <c r="IBX305" s="730"/>
      <c r="IBY305" s="730"/>
      <c r="IBZ305" s="730"/>
      <c r="ICA305" s="730"/>
      <c r="ICB305" s="730"/>
      <c r="ICC305" s="730"/>
      <c r="ICD305" s="730"/>
      <c r="ICE305" s="730"/>
      <c r="ICF305" s="730"/>
      <c r="ICG305" s="730"/>
      <c r="ICH305" s="730"/>
      <c r="ICI305" s="730"/>
      <c r="ICJ305" s="730"/>
      <c r="ICK305" s="730"/>
      <c r="ICL305" s="730"/>
      <c r="ICM305" s="730"/>
      <c r="ICN305" s="730"/>
      <c r="ICO305" s="730"/>
      <c r="ICP305" s="730"/>
      <c r="ICQ305" s="730"/>
      <c r="ICR305" s="730"/>
      <c r="ICS305" s="730"/>
      <c r="ICT305" s="730"/>
      <c r="ICU305" s="730"/>
      <c r="ICV305" s="730"/>
      <c r="ICW305" s="730"/>
      <c r="ICX305" s="730"/>
      <c r="ICY305" s="730"/>
      <c r="ICZ305" s="730"/>
      <c r="IDA305" s="730"/>
      <c r="IDB305" s="730"/>
      <c r="IDC305" s="730"/>
      <c r="IDD305" s="730"/>
      <c r="IDE305" s="730"/>
      <c r="IDF305" s="730"/>
      <c r="IDG305" s="730"/>
      <c r="IDH305" s="730"/>
      <c r="IDI305" s="730"/>
      <c r="IDJ305" s="730"/>
      <c r="IDK305" s="730"/>
      <c r="IDL305" s="730"/>
      <c r="IDM305" s="730"/>
      <c r="IDN305" s="730"/>
      <c r="IDO305" s="730"/>
      <c r="IDP305" s="730"/>
      <c r="IDQ305" s="730"/>
      <c r="IDR305" s="730"/>
      <c r="IDS305" s="730"/>
      <c r="IDT305" s="730"/>
      <c r="IDU305" s="730"/>
      <c r="IDV305" s="730"/>
      <c r="IDW305" s="730"/>
      <c r="IDX305" s="730"/>
      <c r="IDY305" s="730"/>
      <c r="IDZ305" s="730"/>
      <c r="IEA305" s="730"/>
      <c r="IEB305" s="730"/>
      <c r="IEC305" s="730"/>
      <c r="IED305" s="730"/>
      <c r="IEE305" s="730"/>
      <c r="IEF305" s="730"/>
      <c r="IEG305" s="730"/>
      <c r="IEH305" s="730"/>
      <c r="IEI305" s="730"/>
      <c r="IEJ305" s="730"/>
      <c r="IEK305" s="730"/>
      <c r="IEL305" s="730"/>
      <c r="IEM305" s="730"/>
      <c r="IEN305" s="730"/>
      <c r="IEO305" s="730"/>
      <c r="IEP305" s="730"/>
      <c r="IEQ305" s="730"/>
      <c r="IER305" s="730"/>
      <c r="IES305" s="730"/>
      <c r="IET305" s="730"/>
      <c r="IEU305" s="730"/>
      <c r="IEV305" s="730"/>
      <c r="IEW305" s="730"/>
      <c r="IEX305" s="730"/>
      <c r="IEY305" s="730"/>
      <c r="IEZ305" s="730"/>
      <c r="IFA305" s="730"/>
      <c r="IFB305" s="730"/>
      <c r="IFC305" s="730"/>
      <c r="IFD305" s="730"/>
      <c r="IFE305" s="730"/>
      <c r="IFF305" s="730"/>
      <c r="IFG305" s="730"/>
      <c r="IFH305" s="730"/>
      <c r="IFI305" s="730"/>
      <c r="IFJ305" s="730"/>
      <c r="IFK305" s="730"/>
      <c r="IFL305" s="730"/>
      <c r="IFM305" s="730"/>
      <c r="IFN305" s="730"/>
      <c r="IFO305" s="730"/>
      <c r="IFP305" s="730"/>
      <c r="IFQ305" s="730"/>
      <c r="IFR305" s="730"/>
      <c r="IFS305" s="730"/>
      <c r="IFT305" s="730"/>
      <c r="IFU305" s="730"/>
      <c r="IFV305" s="730"/>
      <c r="IFW305" s="730"/>
      <c r="IFX305" s="730"/>
      <c r="IFY305" s="730"/>
      <c r="IFZ305" s="730"/>
      <c r="IGA305" s="730"/>
      <c r="IGB305" s="730"/>
      <c r="IGC305" s="730"/>
      <c r="IGD305" s="730"/>
      <c r="IGE305" s="730"/>
      <c r="IGF305" s="730"/>
      <c r="IGG305" s="730"/>
      <c r="IGH305" s="730"/>
      <c r="IGI305" s="730"/>
      <c r="IGJ305" s="730"/>
      <c r="IGK305" s="730"/>
      <c r="IGL305" s="730"/>
      <c r="IGM305" s="730"/>
      <c r="IGN305" s="730"/>
      <c r="IGO305" s="730"/>
      <c r="IGP305" s="730"/>
      <c r="IGQ305" s="730"/>
      <c r="IGR305" s="730"/>
      <c r="IGS305" s="730"/>
      <c r="IGT305" s="730"/>
      <c r="IGU305" s="730"/>
      <c r="IGV305" s="730"/>
      <c r="IGW305" s="730"/>
      <c r="IGX305" s="730"/>
      <c r="IGY305" s="730"/>
      <c r="IGZ305" s="730"/>
      <c r="IHA305" s="730"/>
      <c r="IHB305" s="730"/>
      <c r="IHC305" s="730"/>
      <c r="IHD305" s="730"/>
      <c r="IHE305" s="730"/>
      <c r="IHF305" s="730"/>
      <c r="IHG305" s="730"/>
      <c r="IHH305" s="730"/>
      <c r="IHI305" s="730"/>
      <c r="IHJ305" s="730"/>
      <c r="IHK305" s="730"/>
      <c r="IHL305" s="730"/>
      <c r="IHM305" s="730"/>
      <c r="IHN305" s="730"/>
      <c r="IHO305" s="730"/>
      <c r="IHP305" s="730"/>
      <c r="IHQ305" s="730"/>
      <c r="IHR305" s="730"/>
      <c r="IHS305" s="730"/>
      <c r="IHT305" s="730"/>
      <c r="IHU305" s="730"/>
      <c r="IHV305" s="730"/>
      <c r="IHW305" s="730"/>
      <c r="IHX305" s="730"/>
      <c r="IHY305" s="730"/>
      <c r="IHZ305" s="730"/>
      <c r="IIA305" s="730"/>
      <c r="IIB305" s="730"/>
      <c r="IIC305" s="730"/>
      <c r="IID305" s="730"/>
      <c r="IIE305" s="730"/>
      <c r="IIF305" s="730"/>
      <c r="IIG305" s="730"/>
      <c r="IIH305" s="730"/>
      <c r="III305" s="730"/>
      <c r="IIJ305" s="730"/>
      <c r="IIK305" s="730"/>
      <c r="IIL305" s="730"/>
      <c r="IIM305" s="730"/>
      <c r="IIN305" s="730"/>
      <c r="IIO305" s="730"/>
      <c r="IIP305" s="730"/>
      <c r="IIQ305" s="730"/>
      <c r="IIR305" s="730"/>
      <c r="IIS305" s="730"/>
      <c r="IIT305" s="730"/>
      <c r="IIU305" s="730"/>
      <c r="IIV305" s="730"/>
      <c r="IIW305" s="730"/>
      <c r="IIX305" s="730"/>
      <c r="IIY305" s="730"/>
      <c r="IIZ305" s="730"/>
      <c r="IJA305" s="730"/>
      <c r="IJB305" s="730"/>
      <c r="IJC305" s="730"/>
      <c r="IJD305" s="730"/>
      <c r="IJE305" s="730"/>
      <c r="IJF305" s="730"/>
      <c r="IJG305" s="730"/>
      <c r="IJH305" s="730"/>
      <c r="IJI305" s="730"/>
      <c r="IJJ305" s="730"/>
      <c r="IJK305" s="730"/>
      <c r="IJL305" s="730"/>
      <c r="IJM305" s="730"/>
      <c r="IJN305" s="730"/>
      <c r="IJO305" s="730"/>
      <c r="IJP305" s="730"/>
      <c r="IJQ305" s="730"/>
      <c r="IJR305" s="730"/>
      <c r="IJS305" s="730"/>
      <c r="IJT305" s="730"/>
      <c r="IJU305" s="730"/>
      <c r="IJV305" s="730"/>
      <c r="IJW305" s="730"/>
      <c r="IJX305" s="730"/>
      <c r="IJY305" s="730"/>
      <c r="IJZ305" s="730"/>
      <c r="IKA305" s="730"/>
      <c r="IKB305" s="730"/>
      <c r="IKC305" s="730"/>
      <c r="IKD305" s="730"/>
      <c r="IKE305" s="730"/>
      <c r="IKF305" s="730"/>
      <c r="IKG305" s="730"/>
      <c r="IKH305" s="730"/>
      <c r="IKI305" s="730"/>
      <c r="IKJ305" s="730"/>
      <c r="IKK305" s="730"/>
      <c r="IKL305" s="730"/>
      <c r="IKM305" s="730"/>
      <c r="IKN305" s="730"/>
      <c r="IKO305" s="730"/>
      <c r="IKP305" s="730"/>
      <c r="IKQ305" s="730"/>
      <c r="IKR305" s="730"/>
      <c r="IKS305" s="730"/>
      <c r="IKT305" s="730"/>
      <c r="IKU305" s="730"/>
      <c r="IKV305" s="730"/>
      <c r="IKW305" s="730"/>
      <c r="IKX305" s="730"/>
      <c r="IKY305" s="730"/>
      <c r="IKZ305" s="730"/>
      <c r="ILA305" s="730"/>
      <c r="ILB305" s="730"/>
      <c r="ILC305" s="730"/>
      <c r="ILD305" s="730"/>
      <c r="ILE305" s="730"/>
      <c r="ILF305" s="730"/>
      <c r="ILG305" s="730"/>
      <c r="ILH305" s="730"/>
      <c r="ILI305" s="730"/>
      <c r="ILJ305" s="730"/>
      <c r="ILK305" s="730"/>
      <c r="ILL305" s="730"/>
      <c r="ILM305" s="730"/>
      <c r="ILN305" s="730"/>
      <c r="ILO305" s="730"/>
      <c r="ILP305" s="730"/>
      <c r="ILQ305" s="730"/>
      <c r="ILR305" s="730"/>
      <c r="ILS305" s="730"/>
      <c r="ILT305" s="730"/>
      <c r="ILU305" s="730"/>
      <c r="ILV305" s="730"/>
      <c r="ILW305" s="730"/>
      <c r="ILX305" s="730"/>
      <c r="ILY305" s="730"/>
      <c r="ILZ305" s="730"/>
      <c r="IMA305" s="730"/>
      <c r="IMB305" s="730"/>
      <c r="IMC305" s="730"/>
      <c r="IMD305" s="730"/>
      <c r="IME305" s="730"/>
      <c r="IMF305" s="730"/>
      <c r="IMG305" s="730"/>
      <c r="IMH305" s="730"/>
      <c r="IMI305" s="730"/>
      <c r="IMJ305" s="730"/>
      <c r="IMK305" s="730"/>
      <c r="IML305" s="730"/>
      <c r="IMM305" s="730"/>
      <c r="IMN305" s="730"/>
      <c r="IMO305" s="730"/>
      <c r="IMP305" s="730"/>
      <c r="IMQ305" s="730"/>
      <c r="IMR305" s="730"/>
      <c r="IMS305" s="730"/>
      <c r="IMT305" s="730"/>
      <c r="IMU305" s="730"/>
      <c r="IMV305" s="730"/>
      <c r="IMW305" s="730"/>
      <c r="IMX305" s="730"/>
      <c r="IMY305" s="730"/>
      <c r="IMZ305" s="730"/>
      <c r="INA305" s="730"/>
      <c r="INB305" s="730"/>
      <c r="INC305" s="730"/>
      <c r="IND305" s="730"/>
      <c r="INE305" s="730"/>
      <c r="INF305" s="730"/>
      <c r="ING305" s="730"/>
      <c r="INH305" s="730"/>
      <c r="INI305" s="730"/>
      <c r="INJ305" s="730"/>
      <c r="INK305" s="730"/>
      <c r="INL305" s="730"/>
      <c r="INM305" s="730"/>
      <c r="INN305" s="730"/>
      <c r="INO305" s="730"/>
      <c r="INP305" s="730"/>
      <c r="INQ305" s="730"/>
      <c r="INR305" s="730"/>
      <c r="INS305" s="730"/>
      <c r="INT305" s="730"/>
      <c r="INU305" s="730"/>
      <c r="INV305" s="730"/>
      <c r="INW305" s="730"/>
      <c r="INX305" s="730"/>
      <c r="INY305" s="730"/>
      <c r="INZ305" s="730"/>
      <c r="IOA305" s="730"/>
      <c r="IOB305" s="730"/>
      <c r="IOC305" s="730"/>
      <c r="IOD305" s="730"/>
      <c r="IOE305" s="730"/>
      <c r="IOF305" s="730"/>
      <c r="IOG305" s="730"/>
      <c r="IOH305" s="730"/>
      <c r="IOI305" s="730"/>
      <c r="IOJ305" s="730"/>
      <c r="IOK305" s="730"/>
      <c r="IOL305" s="730"/>
      <c r="IOM305" s="730"/>
      <c r="ION305" s="730"/>
      <c r="IOO305" s="730"/>
      <c r="IOP305" s="730"/>
      <c r="IOQ305" s="730"/>
      <c r="IOR305" s="730"/>
      <c r="IOS305" s="730"/>
      <c r="IOT305" s="730"/>
      <c r="IOU305" s="730"/>
      <c r="IOV305" s="730"/>
      <c r="IOW305" s="730"/>
      <c r="IOX305" s="730"/>
      <c r="IOY305" s="730"/>
      <c r="IOZ305" s="730"/>
      <c r="IPA305" s="730"/>
      <c r="IPB305" s="730"/>
      <c r="IPC305" s="730"/>
      <c r="IPD305" s="730"/>
      <c r="IPE305" s="730"/>
      <c r="IPF305" s="730"/>
      <c r="IPG305" s="730"/>
      <c r="IPH305" s="730"/>
      <c r="IPI305" s="730"/>
      <c r="IPJ305" s="730"/>
      <c r="IPK305" s="730"/>
      <c r="IPL305" s="730"/>
      <c r="IPM305" s="730"/>
      <c r="IPN305" s="730"/>
      <c r="IPO305" s="730"/>
      <c r="IPP305" s="730"/>
      <c r="IPQ305" s="730"/>
      <c r="IPR305" s="730"/>
      <c r="IPS305" s="730"/>
      <c r="IPT305" s="730"/>
      <c r="IPU305" s="730"/>
      <c r="IPV305" s="730"/>
      <c r="IPW305" s="730"/>
      <c r="IPX305" s="730"/>
      <c r="IPY305" s="730"/>
      <c r="IPZ305" s="730"/>
      <c r="IQA305" s="730"/>
      <c r="IQB305" s="730"/>
      <c r="IQC305" s="730"/>
      <c r="IQD305" s="730"/>
      <c r="IQE305" s="730"/>
      <c r="IQF305" s="730"/>
      <c r="IQG305" s="730"/>
      <c r="IQH305" s="730"/>
      <c r="IQI305" s="730"/>
      <c r="IQJ305" s="730"/>
      <c r="IQK305" s="730"/>
      <c r="IQL305" s="730"/>
      <c r="IQM305" s="730"/>
      <c r="IQN305" s="730"/>
      <c r="IQO305" s="730"/>
      <c r="IQP305" s="730"/>
      <c r="IQQ305" s="730"/>
      <c r="IQR305" s="730"/>
      <c r="IQS305" s="730"/>
      <c r="IQT305" s="730"/>
      <c r="IQU305" s="730"/>
      <c r="IQV305" s="730"/>
      <c r="IQW305" s="730"/>
      <c r="IQX305" s="730"/>
      <c r="IQY305" s="730"/>
      <c r="IQZ305" s="730"/>
      <c r="IRA305" s="730"/>
      <c r="IRB305" s="730"/>
      <c r="IRC305" s="730"/>
      <c r="IRD305" s="730"/>
      <c r="IRE305" s="730"/>
      <c r="IRF305" s="730"/>
      <c r="IRG305" s="730"/>
      <c r="IRH305" s="730"/>
      <c r="IRI305" s="730"/>
      <c r="IRJ305" s="730"/>
      <c r="IRK305" s="730"/>
      <c r="IRL305" s="730"/>
      <c r="IRM305" s="730"/>
      <c r="IRN305" s="730"/>
      <c r="IRO305" s="730"/>
      <c r="IRP305" s="730"/>
      <c r="IRQ305" s="730"/>
      <c r="IRR305" s="730"/>
      <c r="IRS305" s="730"/>
      <c r="IRT305" s="730"/>
      <c r="IRU305" s="730"/>
      <c r="IRV305" s="730"/>
      <c r="IRW305" s="730"/>
      <c r="IRX305" s="730"/>
      <c r="IRY305" s="730"/>
      <c r="IRZ305" s="730"/>
      <c r="ISA305" s="730"/>
      <c r="ISB305" s="730"/>
      <c r="ISC305" s="730"/>
      <c r="ISD305" s="730"/>
      <c r="ISE305" s="730"/>
      <c r="ISF305" s="730"/>
      <c r="ISG305" s="730"/>
      <c r="ISH305" s="730"/>
      <c r="ISI305" s="730"/>
      <c r="ISJ305" s="730"/>
      <c r="ISK305" s="730"/>
      <c r="ISL305" s="730"/>
      <c r="ISM305" s="730"/>
      <c r="ISN305" s="730"/>
      <c r="ISO305" s="730"/>
      <c r="ISP305" s="730"/>
      <c r="ISQ305" s="730"/>
      <c r="ISR305" s="730"/>
      <c r="ISS305" s="730"/>
      <c r="IST305" s="730"/>
      <c r="ISU305" s="730"/>
      <c r="ISV305" s="730"/>
      <c r="ISW305" s="730"/>
      <c r="ISX305" s="730"/>
      <c r="ISY305" s="730"/>
      <c r="ISZ305" s="730"/>
      <c r="ITA305" s="730"/>
      <c r="ITB305" s="730"/>
      <c r="ITC305" s="730"/>
      <c r="ITD305" s="730"/>
      <c r="ITE305" s="730"/>
      <c r="ITF305" s="730"/>
      <c r="ITG305" s="730"/>
      <c r="ITH305" s="730"/>
      <c r="ITI305" s="730"/>
      <c r="ITJ305" s="730"/>
      <c r="ITK305" s="730"/>
      <c r="ITL305" s="730"/>
      <c r="ITM305" s="730"/>
      <c r="ITN305" s="730"/>
      <c r="ITO305" s="730"/>
      <c r="ITP305" s="730"/>
      <c r="ITQ305" s="730"/>
      <c r="ITR305" s="730"/>
      <c r="ITS305" s="730"/>
      <c r="ITT305" s="730"/>
      <c r="ITU305" s="730"/>
      <c r="ITV305" s="730"/>
      <c r="ITW305" s="730"/>
      <c r="ITX305" s="730"/>
      <c r="ITY305" s="730"/>
      <c r="ITZ305" s="730"/>
      <c r="IUA305" s="730"/>
      <c r="IUB305" s="730"/>
      <c r="IUC305" s="730"/>
      <c r="IUD305" s="730"/>
      <c r="IUE305" s="730"/>
      <c r="IUF305" s="730"/>
      <c r="IUG305" s="730"/>
      <c r="IUH305" s="730"/>
      <c r="IUI305" s="730"/>
      <c r="IUJ305" s="730"/>
      <c r="IUK305" s="730"/>
      <c r="IUL305" s="730"/>
      <c r="IUM305" s="730"/>
      <c r="IUN305" s="730"/>
      <c r="IUO305" s="730"/>
      <c r="IUP305" s="730"/>
      <c r="IUQ305" s="730"/>
      <c r="IUR305" s="730"/>
      <c r="IUS305" s="730"/>
      <c r="IUT305" s="730"/>
      <c r="IUU305" s="730"/>
      <c r="IUV305" s="730"/>
      <c r="IUW305" s="730"/>
      <c r="IUX305" s="730"/>
      <c r="IUY305" s="730"/>
      <c r="IUZ305" s="730"/>
      <c r="IVA305" s="730"/>
      <c r="IVB305" s="730"/>
      <c r="IVC305" s="730"/>
      <c r="IVD305" s="730"/>
      <c r="IVE305" s="730"/>
      <c r="IVF305" s="730"/>
      <c r="IVG305" s="730"/>
      <c r="IVH305" s="730"/>
      <c r="IVI305" s="730"/>
      <c r="IVJ305" s="730"/>
      <c r="IVK305" s="730"/>
      <c r="IVL305" s="730"/>
      <c r="IVM305" s="730"/>
      <c r="IVN305" s="730"/>
      <c r="IVO305" s="730"/>
      <c r="IVP305" s="730"/>
      <c r="IVQ305" s="730"/>
      <c r="IVR305" s="730"/>
      <c r="IVS305" s="730"/>
      <c r="IVT305" s="730"/>
      <c r="IVU305" s="730"/>
      <c r="IVV305" s="730"/>
      <c r="IVW305" s="730"/>
      <c r="IVX305" s="730"/>
      <c r="IVY305" s="730"/>
      <c r="IVZ305" s="730"/>
      <c r="IWA305" s="730"/>
      <c r="IWB305" s="730"/>
      <c r="IWC305" s="730"/>
      <c r="IWD305" s="730"/>
      <c r="IWE305" s="730"/>
      <c r="IWF305" s="730"/>
      <c r="IWG305" s="730"/>
      <c r="IWH305" s="730"/>
      <c r="IWI305" s="730"/>
      <c r="IWJ305" s="730"/>
      <c r="IWK305" s="730"/>
      <c r="IWL305" s="730"/>
      <c r="IWM305" s="730"/>
      <c r="IWN305" s="730"/>
      <c r="IWO305" s="730"/>
      <c r="IWP305" s="730"/>
      <c r="IWQ305" s="730"/>
      <c r="IWR305" s="730"/>
      <c r="IWS305" s="730"/>
      <c r="IWT305" s="730"/>
      <c r="IWU305" s="730"/>
      <c r="IWV305" s="730"/>
      <c r="IWW305" s="730"/>
      <c r="IWX305" s="730"/>
      <c r="IWY305" s="730"/>
      <c r="IWZ305" s="730"/>
      <c r="IXA305" s="730"/>
      <c r="IXB305" s="730"/>
      <c r="IXC305" s="730"/>
      <c r="IXD305" s="730"/>
      <c r="IXE305" s="730"/>
      <c r="IXF305" s="730"/>
      <c r="IXG305" s="730"/>
      <c r="IXH305" s="730"/>
      <c r="IXI305" s="730"/>
      <c r="IXJ305" s="730"/>
      <c r="IXK305" s="730"/>
      <c r="IXL305" s="730"/>
      <c r="IXM305" s="730"/>
      <c r="IXN305" s="730"/>
      <c r="IXO305" s="730"/>
      <c r="IXP305" s="730"/>
      <c r="IXQ305" s="730"/>
      <c r="IXR305" s="730"/>
      <c r="IXS305" s="730"/>
      <c r="IXT305" s="730"/>
      <c r="IXU305" s="730"/>
      <c r="IXV305" s="730"/>
      <c r="IXW305" s="730"/>
      <c r="IXX305" s="730"/>
      <c r="IXY305" s="730"/>
      <c r="IXZ305" s="730"/>
      <c r="IYA305" s="730"/>
      <c r="IYB305" s="730"/>
      <c r="IYC305" s="730"/>
      <c r="IYD305" s="730"/>
      <c r="IYE305" s="730"/>
      <c r="IYF305" s="730"/>
      <c r="IYG305" s="730"/>
      <c r="IYH305" s="730"/>
      <c r="IYI305" s="730"/>
      <c r="IYJ305" s="730"/>
      <c r="IYK305" s="730"/>
      <c r="IYL305" s="730"/>
      <c r="IYM305" s="730"/>
      <c r="IYN305" s="730"/>
      <c r="IYO305" s="730"/>
      <c r="IYP305" s="730"/>
      <c r="IYQ305" s="730"/>
      <c r="IYR305" s="730"/>
      <c r="IYS305" s="730"/>
      <c r="IYT305" s="730"/>
      <c r="IYU305" s="730"/>
      <c r="IYV305" s="730"/>
      <c r="IYW305" s="730"/>
      <c r="IYX305" s="730"/>
      <c r="IYY305" s="730"/>
      <c r="IYZ305" s="730"/>
      <c r="IZA305" s="730"/>
      <c r="IZB305" s="730"/>
      <c r="IZC305" s="730"/>
      <c r="IZD305" s="730"/>
      <c r="IZE305" s="730"/>
      <c r="IZF305" s="730"/>
      <c r="IZG305" s="730"/>
      <c r="IZH305" s="730"/>
      <c r="IZI305" s="730"/>
      <c r="IZJ305" s="730"/>
      <c r="IZK305" s="730"/>
      <c r="IZL305" s="730"/>
      <c r="IZM305" s="730"/>
      <c r="IZN305" s="730"/>
      <c r="IZO305" s="730"/>
      <c r="IZP305" s="730"/>
      <c r="IZQ305" s="730"/>
      <c r="IZR305" s="730"/>
      <c r="IZS305" s="730"/>
      <c r="IZT305" s="730"/>
      <c r="IZU305" s="730"/>
      <c r="IZV305" s="730"/>
      <c r="IZW305" s="730"/>
      <c r="IZX305" s="730"/>
      <c r="IZY305" s="730"/>
      <c r="IZZ305" s="730"/>
      <c r="JAA305" s="730"/>
      <c r="JAB305" s="730"/>
      <c r="JAC305" s="730"/>
      <c r="JAD305" s="730"/>
      <c r="JAE305" s="730"/>
      <c r="JAF305" s="730"/>
      <c r="JAG305" s="730"/>
      <c r="JAH305" s="730"/>
      <c r="JAI305" s="730"/>
      <c r="JAJ305" s="730"/>
      <c r="JAK305" s="730"/>
      <c r="JAL305" s="730"/>
      <c r="JAM305" s="730"/>
      <c r="JAN305" s="730"/>
      <c r="JAO305" s="730"/>
      <c r="JAP305" s="730"/>
      <c r="JAQ305" s="730"/>
      <c r="JAR305" s="730"/>
      <c r="JAS305" s="730"/>
      <c r="JAT305" s="730"/>
      <c r="JAU305" s="730"/>
      <c r="JAV305" s="730"/>
      <c r="JAW305" s="730"/>
      <c r="JAX305" s="730"/>
      <c r="JAY305" s="730"/>
      <c r="JAZ305" s="730"/>
      <c r="JBA305" s="730"/>
      <c r="JBB305" s="730"/>
      <c r="JBC305" s="730"/>
      <c r="JBD305" s="730"/>
      <c r="JBE305" s="730"/>
      <c r="JBF305" s="730"/>
      <c r="JBG305" s="730"/>
      <c r="JBH305" s="730"/>
      <c r="JBI305" s="730"/>
      <c r="JBJ305" s="730"/>
      <c r="JBK305" s="730"/>
      <c r="JBL305" s="730"/>
      <c r="JBM305" s="730"/>
      <c r="JBN305" s="730"/>
      <c r="JBO305" s="730"/>
      <c r="JBP305" s="730"/>
      <c r="JBQ305" s="730"/>
      <c r="JBR305" s="730"/>
      <c r="JBS305" s="730"/>
      <c r="JBT305" s="730"/>
      <c r="JBU305" s="730"/>
      <c r="JBV305" s="730"/>
      <c r="JBW305" s="730"/>
      <c r="JBX305" s="730"/>
      <c r="JBY305" s="730"/>
      <c r="JBZ305" s="730"/>
      <c r="JCA305" s="730"/>
      <c r="JCB305" s="730"/>
      <c r="JCC305" s="730"/>
      <c r="JCD305" s="730"/>
      <c r="JCE305" s="730"/>
      <c r="JCF305" s="730"/>
      <c r="JCG305" s="730"/>
      <c r="JCH305" s="730"/>
      <c r="JCI305" s="730"/>
      <c r="JCJ305" s="730"/>
      <c r="JCK305" s="730"/>
      <c r="JCL305" s="730"/>
      <c r="JCM305" s="730"/>
      <c r="JCN305" s="730"/>
      <c r="JCO305" s="730"/>
      <c r="JCP305" s="730"/>
      <c r="JCQ305" s="730"/>
      <c r="JCR305" s="730"/>
      <c r="JCS305" s="730"/>
      <c r="JCT305" s="730"/>
      <c r="JCU305" s="730"/>
      <c r="JCV305" s="730"/>
      <c r="JCW305" s="730"/>
      <c r="JCX305" s="730"/>
      <c r="JCY305" s="730"/>
      <c r="JCZ305" s="730"/>
      <c r="JDA305" s="730"/>
      <c r="JDB305" s="730"/>
      <c r="JDC305" s="730"/>
      <c r="JDD305" s="730"/>
      <c r="JDE305" s="730"/>
      <c r="JDF305" s="730"/>
      <c r="JDG305" s="730"/>
      <c r="JDH305" s="730"/>
      <c r="JDI305" s="730"/>
      <c r="JDJ305" s="730"/>
      <c r="JDK305" s="730"/>
      <c r="JDL305" s="730"/>
      <c r="JDM305" s="730"/>
      <c r="JDN305" s="730"/>
      <c r="JDO305" s="730"/>
      <c r="JDP305" s="730"/>
      <c r="JDQ305" s="730"/>
      <c r="JDR305" s="730"/>
      <c r="JDS305" s="730"/>
      <c r="JDT305" s="730"/>
      <c r="JDU305" s="730"/>
      <c r="JDV305" s="730"/>
      <c r="JDW305" s="730"/>
      <c r="JDX305" s="730"/>
      <c r="JDY305" s="730"/>
      <c r="JDZ305" s="730"/>
      <c r="JEA305" s="730"/>
      <c r="JEB305" s="730"/>
      <c r="JEC305" s="730"/>
      <c r="JED305" s="730"/>
      <c r="JEE305" s="730"/>
      <c r="JEF305" s="730"/>
      <c r="JEG305" s="730"/>
      <c r="JEH305" s="730"/>
      <c r="JEI305" s="730"/>
      <c r="JEJ305" s="730"/>
      <c r="JEK305" s="730"/>
      <c r="JEL305" s="730"/>
      <c r="JEM305" s="730"/>
      <c r="JEN305" s="730"/>
      <c r="JEO305" s="730"/>
      <c r="JEP305" s="730"/>
      <c r="JEQ305" s="730"/>
      <c r="JER305" s="730"/>
      <c r="JES305" s="730"/>
      <c r="JET305" s="730"/>
      <c r="JEU305" s="730"/>
      <c r="JEV305" s="730"/>
      <c r="JEW305" s="730"/>
      <c r="JEX305" s="730"/>
      <c r="JEY305" s="730"/>
      <c r="JEZ305" s="730"/>
      <c r="JFA305" s="730"/>
      <c r="JFB305" s="730"/>
      <c r="JFC305" s="730"/>
      <c r="JFD305" s="730"/>
      <c r="JFE305" s="730"/>
      <c r="JFF305" s="730"/>
      <c r="JFG305" s="730"/>
      <c r="JFH305" s="730"/>
      <c r="JFI305" s="730"/>
      <c r="JFJ305" s="730"/>
      <c r="JFK305" s="730"/>
      <c r="JFL305" s="730"/>
      <c r="JFM305" s="730"/>
      <c r="JFN305" s="730"/>
      <c r="JFO305" s="730"/>
      <c r="JFP305" s="730"/>
      <c r="JFQ305" s="730"/>
      <c r="JFR305" s="730"/>
      <c r="JFS305" s="730"/>
      <c r="JFT305" s="730"/>
      <c r="JFU305" s="730"/>
      <c r="JFV305" s="730"/>
      <c r="JFW305" s="730"/>
      <c r="JFX305" s="730"/>
      <c r="JFY305" s="730"/>
      <c r="JFZ305" s="730"/>
      <c r="JGA305" s="730"/>
      <c r="JGB305" s="730"/>
      <c r="JGC305" s="730"/>
      <c r="JGD305" s="730"/>
      <c r="JGE305" s="730"/>
      <c r="JGF305" s="730"/>
      <c r="JGG305" s="730"/>
      <c r="JGH305" s="730"/>
      <c r="JGI305" s="730"/>
      <c r="JGJ305" s="730"/>
      <c r="JGK305" s="730"/>
      <c r="JGL305" s="730"/>
      <c r="JGM305" s="730"/>
      <c r="JGN305" s="730"/>
      <c r="JGO305" s="730"/>
      <c r="JGP305" s="730"/>
      <c r="JGQ305" s="730"/>
      <c r="JGR305" s="730"/>
      <c r="JGS305" s="730"/>
      <c r="JGT305" s="730"/>
      <c r="JGU305" s="730"/>
      <c r="JGV305" s="730"/>
      <c r="JGW305" s="730"/>
      <c r="JGX305" s="730"/>
      <c r="JGY305" s="730"/>
      <c r="JGZ305" s="730"/>
      <c r="JHA305" s="730"/>
      <c r="JHB305" s="730"/>
      <c r="JHC305" s="730"/>
      <c r="JHD305" s="730"/>
      <c r="JHE305" s="730"/>
      <c r="JHF305" s="730"/>
      <c r="JHG305" s="730"/>
      <c r="JHH305" s="730"/>
      <c r="JHI305" s="730"/>
      <c r="JHJ305" s="730"/>
      <c r="JHK305" s="730"/>
      <c r="JHL305" s="730"/>
      <c r="JHM305" s="730"/>
      <c r="JHN305" s="730"/>
      <c r="JHO305" s="730"/>
      <c r="JHP305" s="730"/>
      <c r="JHQ305" s="730"/>
      <c r="JHR305" s="730"/>
      <c r="JHS305" s="730"/>
      <c r="JHT305" s="730"/>
      <c r="JHU305" s="730"/>
      <c r="JHV305" s="730"/>
      <c r="JHW305" s="730"/>
      <c r="JHX305" s="730"/>
      <c r="JHY305" s="730"/>
      <c r="JHZ305" s="730"/>
      <c r="JIA305" s="730"/>
      <c r="JIB305" s="730"/>
      <c r="JIC305" s="730"/>
      <c r="JID305" s="730"/>
      <c r="JIE305" s="730"/>
      <c r="JIF305" s="730"/>
      <c r="JIG305" s="730"/>
      <c r="JIH305" s="730"/>
      <c r="JII305" s="730"/>
      <c r="JIJ305" s="730"/>
      <c r="JIK305" s="730"/>
      <c r="JIL305" s="730"/>
      <c r="JIM305" s="730"/>
      <c r="JIN305" s="730"/>
      <c r="JIO305" s="730"/>
      <c r="JIP305" s="730"/>
      <c r="JIQ305" s="730"/>
      <c r="JIR305" s="730"/>
      <c r="JIS305" s="730"/>
      <c r="JIT305" s="730"/>
      <c r="JIU305" s="730"/>
      <c r="JIV305" s="730"/>
      <c r="JIW305" s="730"/>
      <c r="JIX305" s="730"/>
      <c r="JIY305" s="730"/>
      <c r="JIZ305" s="730"/>
      <c r="JJA305" s="730"/>
      <c r="JJB305" s="730"/>
      <c r="JJC305" s="730"/>
      <c r="JJD305" s="730"/>
      <c r="JJE305" s="730"/>
      <c r="JJF305" s="730"/>
      <c r="JJG305" s="730"/>
      <c r="JJH305" s="730"/>
      <c r="JJI305" s="730"/>
      <c r="JJJ305" s="730"/>
      <c r="JJK305" s="730"/>
      <c r="JJL305" s="730"/>
      <c r="JJM305" s="730"/>
      <c r="JJN305" s="730"/>
      <c r="JJO305" s="730"/>
      <c r="JJP305" s="730"/>
      <c r="JJQ305" s="730"/>
      <c r="JJR305" s="730"/>
      <c r="JJS305" s="730"/>
      <c r="JJT305" s="730"/>
      <c r="JJU305" s="730"/>
      <c r="JJV305" s="730"/>
      <c r="JJW305" s="730"/>
      <c r="JJX305" s="730"/>
      <c r="JJY305" s="730"/>
      <c r="JJZ305" s="730"/>
      <c r="JKA305" s="730"/>
      <c r="JKB305" s="730"/>
      <c r="JKC305" s="730"/>
      <c r="JKD305" s="730"/>
      <c r="JKE305" s="730"/>
      <c r="JKF305" s="730"/>
      <c r="JKG305" s="730"/>
      <c r="JKH305" s="730"/>
      <c r="JKI305" s="730"/>
      <c r="JKJ305" s="730"/>
      <c r="JKK305" s="730"/>
      <c r="JKL305" s="730"/>
      <c r="JKM305" s="730"/>
      <c r="JKN305" s="730"/>
      <c r="JKO305" s="730"/>
      <c r="JKP305" s="730"/>
      <c r="JKQ305" s="730"/>
      <c r="JKR305" s="730"/>
      <c r="JKS305" s="730"/>
      <c r="JKT305" s="730"/>
      <c r="JKU305" s="730"/>
      <c r="JKV305" s="730"/>
      <c r="JKW305" s="730"/>
      <c r="JKX305" s="730"/>
      <c r="JKY305" s="730"/>
      <c r="JKZ305" s="730"/>
      <c r="JLA305" s="730"/>
      <c r="JLB305" s="730"/>
      <c r="JLC305" s="730"/>
      <c r="JLD305" s="730"/>
      <c r="JLE305" s="730"/>
      <c r="JLF305" s="730"/>
      <c r="JLG305" s="730"/>
      <c r="JLH305" s="730"/>
      <c r="JLI305" s="730"/>
      <c r="JLJ305" s="730"/>
      <c r="JLK305" s="730"/>
      <c r="JLL305" s="730"/>
      <c r="JLM305" s="730"/>
      <c r="JLN305" s="730"/>
      <c r="JLO305" s="730"/>
      <c r="JLP305" s="730"/>
      <c r="JLQ305" s="730"/>
      <c r="JLR305" s="730"/>
      <c r="JLS305" s="730"/>
      <c r="JLT305" s="730"/>
      <c r="JLU305" s="730"/>
      <c r="JLV305" s="730"/>
      <c r="JLW305" s="730"/>
      <c r="JLX305" s="730"/>
      <c r="JLY305" s="730"/>
      <c r="JLZ305" s="730"/>
      <c r="JMA305" s="730"/>
      <c r="JMB305" s="730"/>
      <c r="JMC305" s="730"/>
      <c r="JMD305" s="730"/>
      <c r="JME305" s="730"/>
      <c r="JMF305" s="730"/>
      <c r="JMG305" s="730"/>
      <c r="JMH305" s="730"/>
      <c r="JMI305" s="730"/>
      <c r="JMJ305" s="730"/>
      <c r="JMK305" s="730"/>
      <c r="JML305" s="730"/>
      <c r="JMM305" s="730"/>
      <c r="JMN305" s="730"/>
      <c r="JMO305" s="730"/>
      <c r="JMP305" s="730"/>
      <c r="JMQ305" s="730"/>
      <c r="JMR305" s="730"/>
      <c r="JMS305" s="730"/>
      <c r="JMT305" s="730"/>
      <c r="JMU305" s="730"/>
      <c r="JMV305" s="730"/>
      <c r="JMW305" s="730"/>
      <c r="JMX305" s="730"/>
      <c r="JMY305" s="730"/>
      <c r="JMZ305" s="730"/>
      <c r="JNA305" s="730"/>
      <c r="JNB305" s="730"/>
      <c r="JNC305" s="730"/>
      <c r="JND305" s="730"/>
      <c r="JNE305" s="730"/>
      <c r="JNF305" s="730"/>
      <c r="JNG305" s="730"/>
      <c r="JNH305" s="730"/>
      <c r="JNI305" s="730"/>
      <c r="JNJ305" s="730"/>
      <c r="JNK305" s="730"/>
      <c r="JNL305" s="730"/>
      <c r="JNM305" s="730"/>
      <c r="JNN305" s="730"/>
      <c r="JNO305" s="730"/>
      <c r="JNP305" s="730"/>
      <c r="JNQ305" s="730"/>
      <c r="JNR305" s="730"/>
      <c r="JNS305" s="730"/>
      <c r="JNT305" s="730"/>
      <c r="JNU305" s="730"/>
      <c r="JNV305" s="730"/>
      <c r="JNW305" s="730"/>
      <c r="JNX305" s="730"/>
      <c r="JNY305" s="730"/>
      <c r="JNZ305" s="730"/>
      <c r="JOA305" s="730"/>
      <c r="JOB305" s="730"/>
      <c r="JOC305" s="730"/>
      <c r="JOD305" s="730"/>
      <c r="JOE305" s="730"/>
      <c r="JOF305" s="730"/>
      <c r="JOG305" s="730"/>
      <c r="JOH305" s="730"/>
      <c r="JOI305" s="730"/>
      <c r="JOJ305" s="730"/>
      <c r="JOK305" s="730"/>
      <c r="JOL305" s="730"/>
      <c r="JOM305" s="730"/>
      <c r="JON305" s="730"/>
      <c r="JOO305" s="730"/>
      <c r="JOP305" s="730"/>
      <c r="JOQ305" s="730"/>
      <c r="JOR305" s="730"/>
      <c r="JOS305" s="730"/>
      <c r="JOT305" s="730"/>
      <c r="JOU305" s="730"/>
      <c r="JOV305" s="730"/>
      <c r="JOW305" s="730"/>
      <c r="JOX305" s="730"/>
      <c r="JOY305" s="730"/>
      <c r="JOZ305" s="730"/>
      <c r="JPA305" s="730"/>
      <c r="JPB305" s="730"/>
      <c r="JPC305" s="730"/>
      <c r="JPD305" s="730"/>
      <c r="JPE305" s="730"/>
      <c r="JPF305" s="730"/>
      <c r="JPG305" s="730"/>
      <c r="JPH305" s="730"/>
      <c r="JPI305" s="730"/>
      <c r="JPJ305" s="730"/>
      <c r="JPK305" s="730"/>
      <c r="JPL305" s="730"/>
      <c r="JPM305" s="730"/>
      <c r="JPN305" s="730"/>
      <c r="JPO305" s="730"/>
      <c r="JPP305" s="730"/>
      <c r="JPQ305" s="730"/>
      <c r="JPR305" s="730"/>
      <c r="JPS305" s="730"/>
      <c r="JPT305" s="730"/>
      <c r="JPU305" s="730"/>
      <c r="JPV305" s="730"/>
      <c r="JPW305" s="730"/>
      <c r="JPX305" s="730"/>
      <c r="JPY305" s="730"/>
      <c r="JPZ305" s="730"/>
      <c r="JQA305" s="730"/>
      <c r="JQB305" s="730"/>
      <c r="JQC305" s="730"/>
      <c r="JQD305" s="730"/>
      <c r="JQE305" s="730"/>
      <c r="JQF305" s="730"/>
      <c r="JQG305" s="730"/>
      <c r="JQH305" s="730"/>
      <c r="JQI305" s="730"/>
      <c r="JQJ305" s="730"/>
      <c r="JQK305" s="730"/>
      <c r="JQL305" s="730"/>
      <c r="JQM305" s="730"/>
      <c r="JQN305" s="730"/>
      <c r="JQO305" s="730"/>
      <c r="JQP305" s="730"/>
      <c r="JQQ305" s="730"/>
      <c r="JQR305" s="730"/>
      <c r="JQS305" s="730"/>
      <c r="JQT305" s="730"/>
      <c r="JQU305" s="730"/>
      <c r="JQV305" s="730"/>
      <c r="JQW305" s="730"/>
      <c r="JQX305" s="730"/>
      <c r="JQY305" s="730"/>
      <c r="JQZ305" s="730"/>
      <c r="JRA305" s="730"/>
      <c r="JRB305" s="730"/>
      <c r="JRC305" s="730"/>
      <c r="JRD305" s="730"/>
      <c r="JRE305" s="730"/>
      <c r="JRF305" s="730"/>
      <c r="JRG305" s="730"/>
      <c r="JRH305" s="730"/>
      <c r="JRI305" s="730"/>
      <c r="JRJ305" s="730"/>
      <c r="JRK305" s="730"/>
      <c r="JRL305" s="730"/>
      <c r="JRM305" s="730"/>
      <c r="JRN305" s="730"/>
      <c r="JRO305" s="730"/>
      <c r="JRP305" s="730"/>
      <c r="JRQ305" s="730"/>
      <c r="JRR305" s="730"/>
      <c r="JRS305" s="730"/>
      <c r="JRT305" s="730"/>
      <c r="JRU305" s="730"/>
      <c r="JRV305" s="730"/>
      <c r="JRW305" s="730"/>
      <c r="JRX305" s="730"/>
      <c r="JRY305" s="730"/>
      <c r="JRZ305" s="730"/>
      <c r="JSA305" s="730"/>
      <c r="JSB305" s="730"/>
      <c r="JSC305" s="730"/>
      <c r="JSD305" s="730"/>
      <c r="JSE305" s="730"/>
      <c r="JSF305" s="730"/>
      <c r="JSG305" s="730"/>
      <c r="JSH305" s="730"/>
      <c r="JSI305" s="730"/>
      <c r="JSJ305" s="730"/>
      <c r="JSK305" s="730"/>
      <c r="JSL305" s="730"/>
      <c r="JSM305" s="730"/>
      <c r="JSN305" s="730"/>
      <c r="JSO305" s="730"/>
      <c r="JSP305" s="730"/>
      <c r="JSQ305" s="730"/>
      <c r="JSR305" s="730"/>
      <c r="JSS305" s="730"/>
      <c r="JST305" s="730"/>
      <c r="JSU305" s="730"/>
      <c r="JSV305" s="730"/>
      <c r="JSW305" s="730"/>
      <c r="JSX305" s="730"/>
      <c r="JSY305" s="730"/>
      <c r="JSZ305" s="730"/>
      <c r="JTA305" s="730"/>
      <c r="JTB305" s="730"/>
      <c r="JTC305" s="730"/>
      <c r="JTD305" s="730"/>
      <c r="JTE305" s="730"/>
      <c r="JTF305" s="730"/>
      <c r="JTG305" s="730"/>
      <c r="JTH305" s="730"/>
      <c r="JTI305" s="730"/>
      <c r="JTJ305" s="730"/>
      <c r="JTK305" s="730"/>
      <c r="JTL305" s="730"/>
      <c r="JTM305" s="730"/>
      <c r="JTN305" s="730"/>
      <c r="JTO305" s="730"/>
      <c r="JTP305" s="730"/>
      <c r="JTQ305" s="730"/>
      <c r="JTR305" s="730"/>
      <c r="JTS305" s="730"/>
      <c r="JTT305" s="730"/>
      <c r="JTU305" s="730"/>
      <c r="JTV305" s="730"/>
      <c r="JTW305" s="730"/>
      <c r="JTX305" s="730"/>
      <c r="JTY305" s="730"/>
      <c r="JTZ305" s="730"/>
      <c r="JUA305" s="730"/>
      <c r="JUB305" s="730"/>
      <c r="JUC305" s="730"/>
      <c r="JUD305" s="730"/>
      <c r="JUE305" s="730"/>
      <c r="JUF305" s="730"/>
      <c r="JUG305" s="730"/>
      <c r="JUH305" s="730"/>
      <c r="JUI305" s="730"/>
      <c r="JUJ305" s="730"/>
      <c r="JUK305" s="730"/>
      <c r="JUL305" s="730"/>
      <c r="JUM305" s="730"/>
      <c r="JUN305" s="730"/>
      <c r="JUO305" s="730"/>
      <c r="JUP305" s="730"/>
      <c r="JUQ305" s="730"/>
      <c r="JUR305" s="730"/>
      <c r="JUS305" s="730"/>
      <c r="JUT305" s="730"/>
      <c r="JUU305" s="730"/>
      <c r="JUV305" s="730"/>
      <c r="JUW305" s="730"/>
      <c r="JUX305" s="730"/>
      <c r="JUY305" s="730"/>
      <c r="JUZ305" s="730"/>
      <c r="JVA305" s="730"/>
      <c r="JVB305" s="730"/>
      <c r="JVC305" s="730"/>
      <c r="JVD305" s="730"/>
      <c r="JVE305" s="730"/>
      <c r="JVF305" s="730"/>
      <c r="JVG305" s="730"/>
      <c r="JVH305" s="730"/>
      <c r="JVI305" s="730"/>
      <c r="JVJ305" s="730"/>
      <c r="JVK305" s="730"/>
      <c r="JVL305" s="730"/>
      <c r="JVM305" s="730"/>
      <c r="JVN305" s="730"/>
      <c r="JVO305" s="730"/>
      <c r="JVP305" s="730"/>
      <c r="JVQ305" s="730"/>
      <c r="JVR305" s="730"/>
      <c r="JVS305" s="730"/>
      <c r="JVT305" s="730"/>
      <c r="JVU305" s="730"/>
      <c r="JVV305" s="730"/>
      <c r="JVW305" s="730"/>
      <c r="JVX305" s="730"/>
      <c r="JVY305" s="730"/>
      <c r="JVZ305" s="730"/>
      <c r="JWA305" s="730"/>
      <c r="JWB305" s="730"/>
      <c r="JWC305" s="730"/>
      <c r="JWD305" s="730"/>
      <c r="JWE305" s="730"/>
      <c r="JWF305" s="730"/>
      <c r="JWG305" s="730"/>
      <c r="JWH305" s="730"/>
      <c r="JWI305" s="730"/>
      <c r="JWJ305" s="730"/>
      <c r="JWK305" s="730"/>
      <c r="JWL305" s="730"/>
      <c r="JWM305" s="730"/>
      <c r="JWN305" s="730"/>
      <c r="JWO305" s="730"/>
      <c r="JWP305" s="730"/>
      <c r="JWQ305" s="730"/>
      <c r="JWR305" s="730"/>
      <c r="JWS305" s="730"/>
      <c r="JWT305" s="730"/>
      <c r="JWU305" s="730"/>
      <c r="JWV305" s="730"/>
      <c r="JWW305" s="730"/>
      <c r="JWX305" s="730"/>
      <c r="JWY305" s="730"/>
      <c r="JWZ305" s="730"/>
      <c r="JXA305" s="730"/>
      <c r="JXB305" s="730"/>
      <c r="JXC305" s="730"/>
      <c r="JXD305" s="730"/>
      <c r="JXE305" s="730"/>
      <c r="JXF305" s="730"/>
      <c r="JXG305" s="730"/>
      <c r="JXH305" s="730"/>
      <c r="JXI305" s="730"/>
      <c r="JXJ305" s="730"/>
      <c r="JXK305" s="730"/>
      <c r="JXL305" s="730"/>
      <c r="JXM305" s="730"/>
      <c r="JXN305" s="730"/>
      <c r="JXO305" s="730"/>
      <c r="JXP305" s="730"/>
      <c r="JXQ305" s="730"/>
      <c r="JXR305" s="730"/>
      <c r="JXS305" s="730"/>
      <c r="JXT305" s="730"/>
      <c r="JXU305" s="730"/>
      <c r="JXV305" s="730"/>
      <c r="JXW305" s="730"/>
      <c r="JXX305" s="730"/>
      <c r="JXY305" s="730"/>
      <c r="JXZ305" s="730"/>
      <c r="JYA305" s="730"/>
      <c r="JYB305" s="730"/>
      <c r="JYC305" s="730"/>
      <c r="JYD305" s="730"/>
      <c r="JYE305" s="730"/>
      <c r="JYF305" s="730"/>
      <c r="JYG305" s="730"/>
      <c r="JYH305" s="730"/>
      <c r="JYI305" s="730"/>
      <c r="JYJ305" s="730"/>
      <c r="JYK305" s="730"/>
      <c r="JYL305" s="730"/>
      <c r="JYM305" s="730"/>
      <c r="JYN305" s="730"/>
      <c r="JYO305" s="730"/>
      <c r="JYP305" s="730"/>
      <c r="JYQ305" s="730"/>
      <c r="JYR305" s="730"/>
      <c r="JYS305" s="730"/>
      <c r="JYT305" s="730"/>
      <c r="JYU305" s="730"/>
      <c r="JYV305" s="730"/>
      <c r="JYW305" s="730"/>
      <c r="JYX305" s="730"/>
      <c r="JYY305" s="730"/>
      <c r="JYZ305" s="730"/>
      <c r="JZA305" s="730"/>
      <c r="JZB305" s="730"/>
      <c r="JZC305" s="730"/>
      <c r="JZD305" s="730"/>
      <c r="JZE305" s="730"/>
      <c r="JZF305" s="730"/>
      <c r="JZG305" s="730"/>
      <c r="JZH305" s="730"/>
      <c r="JZI305" s="730"/>
      <c r="JZJ305" s="730"/>
      <c r="JZK305" s="730"/>
      <c r="JZL305" s="730"/>
      <c r="JZM305" s="730"/>
      <c r="JZN305" s="730"/>
      <c r="JZO305" s="730"/>
      <c r="JZP305" s="730"/>
      <c r="JZQ305" s="730"/>
      <c r="JZR305" s="730"/>
      <c r="JZS305" s="730"/>
      <c r="JZT305" s="730"/>
      <c r="JZU305" s="730"/>
      <c r="JZV305" s="730"/>
      <c r="JZW305" s="730"/>
      <c r="JZX305" s="730"/>
      <c r="JZY305" s="730"/>
      <c r="JZZ305" s="730"/>
      <c r="KAA305" s="730"/>
      <c r="KAB305" s="730"/>
      <c r="KAC305" s="730"/>
      <c r="KAD305" s="730"/>
      <c r="KAE305" s="730"/>
      <c r="KAF305" s="730"/>
      <c r="KAG305" s="730"/>
      <c r="KAH305" s="730"/>
      <c r="KAI305" s="730"/>
      <c r="KAJ305" s="730"/>
      <c r="KAK305" s="730"/>
      <c r="KAL305" s="730"/>
      <c r="KAM305" s="730"/>
      <c r="KAN305" s="730"/>
      <c r="KAO305" s="730"/>
      <c r="KAP305" s="730"/>
      <c r="KAQ305" s="730"/>
      <c r="KAR305" s="730"/>
      <c r="KAS305" s="730"/>
      <c r="KAT305" s="730"/>
      <c r="KAU305" s="730"/>
      <c r="KAV305" s="730"/>
      <c r="KAW305" s="730"/>
      <c r="KAX305" s="730"/>
      <c r="KAY305" s="730"/>
      <c r="KAZ305" s="730"/>
      <c r="KBA305" s="730"/>
      <c r="KBB305" s="730"/>
      <c r="KBC305" s="730"/>
      <c r="KBD305" s="730"/>
      <c r="KBE305" s="730"/>
      <c r="KBF305" s="730"/>
      <c r="KBG305" s="730"/>
      <c r="KBH305" s="730"/>
      <c r="KBI305" s="730"/>
      <c r="KBJ305" s="730"/>
      <c r="KBK305" s="730"/>
      <c r="KBL305" s="730"/>
      <c r="KBM305" s="730"/>
      <c r="KBN305" s="730"/>
      <c r="KBO305" s="730"/>
      <c r="KBP305" s="730"/>
      <c r="KBQ305" s="730"/>
      <c r="KBR305" s="730"/>
      <c r="KBS305" s="730"/>
      <c r="KBT305" s="730"/>
      <c r="KBU305" s="730"/>
      <c r="KBV305" s="730"/>
      <c r="KBW305" s="730"/>
      <c r="KBX305" s="730"/>
      <c r="KBY305" s="730"/>
      <c r="KBZ305" s="730"/>
      <c r="KCA305" s="730"/>
      <c r="KCB305" s="730"/>
      <c r="KCC305" s="730"/>
      <c r="KCD305" s="730"/>
      <c r="KCE305" s="730"/>
      <c r="KCF305" s="730"/>
      <c r="KCG305" s="730"/>
      <c r="KCH305" s="730"/>
      <c r="KCI305" s="730"/>
      <c r="KCJ305" s="730"/>
      <c r="KCK305" s="730"/>
      <c r="KCL305" s="730"/>
      <c r="KCM305" s="730"/>
      <c r="KCN305" s="730"/>
      <c r="KCO305" s="730"/>
      <c r="KCP305" s="730"/>
      <c r="KCQ305" s="730"/>
      <c r="KCR305" s="730"/>
      <c r="KCS305" s="730"/>
      <c r="KCT305" s="730"/>
      <c r="KCU305" s="730"/>
      <c r="KCV305" s="730"/>
      <c r="KCW305" s="730"/>
      <c r="KCX305" s="730"/>
      <c r="KCY305" s="730"/>
      <c r="KCZ305" s="730"/>
      <c r="KDA305" s="730"/>
      <c r="KDB305" s="730"/>
      <c r="KDC305" s="730"/>
      <c r="KDD305" s="730"/>
      <c r="KDE305" s="730"/>
      <c r="KDF305" s="730"/>
      <c r="KDG305" s="730"/>
      <c r="KDH305" s="730"/>
      <c r="KDI305" s="730"/>
      <c r="KDJ305" s="730"/>
      <c r="KDK305" s="730"/>
      <c r="KDL305" s="730"/>
      <c r="KDM305" s="730"/>
      <c r="KDN305" s="730"/>
      <c r="KDO305" s="730"/>
      <c r="KDP305" s="730"/>
      <c r="KDQ305" s="730"/>
      <c r="KDR305" s="730"/>
      <c r="KDS305" s="730"/>
      <c r="KDT305" s="730"/>
      <c r="KDU305" s="730"/>
      <c r="KDV305" s="730"/>
      <c r="KDW305" s="730"/>
      <c r="KDX305" s="730"/>
      <c r="KDY305" s="730"/>
      <c r="KDZ305" s="730"/>
      <c r="KEA305" s="730"/>
      <c r="KEB305" s="730"/>
      <c r="KEC305" s="730"/>
      <c r="KED305" s="730"/>
      <c r="KEE305" s="730"/>
      <c r="KEF305" s="730"/>
      <c r="KEG305" s="730"/>
      <c r="KEH305" s="730"/>
      <c r="KEI305" s="730"/>
      <c r="KEJ305" s="730"/>
      <c r="KEK305" s="730"/>
      <c r="KEL305" s="730"/>
      <c r="KEM305" s="730"/>
      <c r="KEN305" s="730"/>
      <c r="KEO305" s="730"/>
      <c r="KEP305" s="730"/>
      <c r="KEQ305" s="730"/>
      <c r="KER305" s="730"/>
      <c r="KES305" s="730"/>
      <c r="KET305" s="730"/>
      <c r="KEU305" s="730"/>
      <c r="KEV305" s="730"/>
      <c r="KEW305" s="730"/>
      <c r="KEX305" s="730"/>
      <c r="KEY305" s="730"/>
      <c r="KEZ305" s="730"/>
      <c r="KFA305" s="730"/>
      <c r="KFB305" s="730"/>
      <c r="KFC305" s="730"/>
      <c r="KFD305" s="730"/>
      <c r="KFE305" s="730"/>
      <c r="KFF305" s="730"/>
      <c r="KFG305" s="730"/>
      <c r="KFH305" s="730"/>
      <c r="KFI305" s="730"/>
      <c r="KFJ305" s="730"/>
      <c r="KFK305" s="730"/>
      <c r="KFL305" s="730"/>
      <c r="KFM305" s="730"/>
      <c r="KFN305" s="730"/>
      <c r="KFO305" s="730"/>
      <c r="KFP305" s="730"/>
      <c r="KFQ305" s="730"/>
      <c r="KFR305" s="730"/>
      <c r="KFS305" s="730"/>
      <c r="KFT305" s="730"/>
      <c r="KFU305" s="730"/>
      <c r="KFV305" s="730"/>
      <c r="KFW305" s="730"/>
      <c r="KFX305" s="730"/>
      <c r="KFY305" s="730"/>
      <c r="KFZ305" s="730"/>
      <c r="KGA305" s="730"/>
      <c r="KGB305" s="730"/>
      <c r="KGC305" s="730"/>
      <c r="KGD305" s="730"/>
      <c r="KGE305" s="730"/>
      <c r="KGF305" s="730"/>
      <c r="KGG305" s="730"/>
      <c r="KGH305" s="730"/>
      <c r="KGI305" s="730"/>
      <c r="KGJ305" s="730"/>
      <c r="KGK305" s="730"/>
      <c r="KGL305" s="730"/>
      <c r="KGM305" s="730"/>
      <c r="KGN305" s="730"/>
      <c r="KGO305" s="730"/>
      <c r="KGP305" s="730"/>
      <c r="KGQ305" s="730"/>
      <c r="KGR305" s="730"/>
      <c r="KGS305" s="730"/>
      <c r="KGT305" s="730"/>
      <c r="KGU305" s="730"/>
      <c r="KGV305" s="730"/>
      <c r="KGW305" s="730"/>
      <c r="KGX305" s="730"/>
      <c r="KGY305" s="730"/>
      <c r="KGZ305" s="730"/>
      <c r="KHA305" s="730"/>
      <c r="KHB305" s="730"/>
      <c r="KHC305" s="730"/>
      <c r="KHD305" s="730"/>
      <c r="KHE305" s="730"/>
      <c r="KHF305" s="730"/>
      <c r="KHG305" s="730"/>
      <c r="KHH305" s="730"/>
      <c r="KHI305" s="730"/>
      <c r="KHJ305" s="730"/>
      <c r="KHK305" s="730"/>
      <c r="KHL305" s="730"/>
      <c r="KHM305" s="730"/>
      <c r="KHN305" s="730"/>
      <c r="KHO305" s="730"/>
      <c r="KHP305" s="730"/>
      <c r="KHQ305" s="730"/>
      <c r="KHR305" s="730"/>
      <c r="KHS305" s="730"/>
      <c r="KHT305" s="730"/>
      <c r="KHU305" s="730"/>
      <c r="KHV305" s="730"/>
      <c r="KHW305" s="730"/>
      <c r="KHX305" s="730"/>
      <c r="KHY305" s="730"/>
      <c r="KHZ305" s="730"/>
      <c r="KIA305" s="730"/>
      <c r="KIB305" s="730"/>
      <c r="KIC305" s="730"/>
      <c r="KID305" s="730"/>
      <c r="KIE305" s="730"/>
      <c r="KIF305" s="730"/>
      <c r="KIG305" s="730"/>
      <c r="KIH305" s="730"/>
      <c r="KII305" s="730"/>
      <c r="KIJ305" s="730"/>
      <c r="KIK305" s="730"/>
      <c r="KIL305" s="730"/>
      <c r="KIM305" s="730"/>
      <c r="KIN305" s="730"/>
      <c r="KIO305" s="730"/>
      <c r="KIP305" s="730"/>
      <c r="KIQ305" s="730"/>
      <c r="KIR305" s="730"/>
      <c r="KIS305" s="730"/>
      <c r="KIT305" s="730"/>
      <c r="KIU305" s="730"/>
      <c r="KIV305" s="730"/>
      <c r="KIW305" s="730"/>
      <c r="KIX305" s="730"/>
      <c r="KIY305" s="730"/>
      <c r="KIZ305" s="730"/>
      <c r="KJA305" s="730"/>
      <c r="KJB305" s="730"/>
      <c r="KJC305" s="730"/>
      <c r="KJD305" s="730"/>
      <c r="KJE305" s="730"/>
      <c r="KJF305" s="730"/>
      <c r="KJG305" s="730"/>
      <c r="KJH305" s="730"/>
      <c r="KJI305" s="730"/>
      <c r="KJJ305" s="730"/>
      <c r="KJK305" s="730"/>
      <c r="KJL305" s="730"/>
      <c r="KJM305" s="730"/>
      <c r="KJN305" s="730"/>
      <c r="KJO305" s="730"/>
      <c r="KJP305" s="730"/>
      <c r="KJQ305" s="730"/>
      <c r="KJR305" s="730"/>
      <c r="KJS305" s="730"/>
      <c r="KJT305" s="730"/>
      <c r="KJU305" s="730"/>
      <c r="KJV305" s="730"/>
      <c r="KJW305" s="730"/>
      <c r="KJX305" s="730"/>
      <c r="KJY305" s="730"/>
      <c r="KJZ305" s="730"/>
      <c r="KKA305" s="730"/>
      <c r="KKB305" s="730"/>
      <c r="KKC305" s="730"/>
      <c r="KKD305" s="730"/>
      <c r="KKE305" s="730"/>
      <c r="KKF305" s="730"/>
      <c r="KKG305" s="730"/>
      <c r="KKH305" s="730"/>
      <c r="KKI305" s="730"/>
      <c r="KKJ305" s="730"/>
      <c r="KKK305" s="730"/>
      <c r="KKL305" s="730"/>
      <c r="KKM305" s="730"/>
      <c r="KKN305" s="730"/>
      <c r="KKO305" s="730"/>
      <c r="KKP305" s="730"/>
      <c r="KKQ305" s="730"/>
      <c r="KKR305" s="730"/>
      <c r="KKS305" s="730"/>
      <c r="KKT305" s="730"/>
      <c r="KKU305" s="730"/>
      <c r="KKV305" s="730"/>
      <c r="KKW305" s="730"/>
      <c r="KKX305" s="730"/>
      <c r="KKY305" s="730"/>
      <c r="KKZ305" s="730"/>
      <c r="KLA305" s="730"/>
      <c r="KLB305" s="730"/>
      <c r="KLC305" s="730"/>
      <c r="KLD305" s="730"/>
      <c r="KLE305" s="730"/>
      <c r="KLF305" s="730"/>
      <c r="KLG305" s="730"/>
      <c r="KLH305" s="730"/>
      <c r="KLI305" s="730"/>
      <c r="KLJ305" s="730"/>
      <c r="KLK305" s="730"/>
      <c r="KLL305" s="730"/>
      <c r="KLM305" s="730"/>
      <c r="KLN305" s="730"/>
      <c r="KLO305" s="730"/>
      <c r="KLP305" s="730"/>
      <c r="KLQ305" s="730"/>
      <c r="KLR305" s="730"/>
      <c r="KLS305" s="730"/>
      <c r="KLT305" s="730"/>
      <c r="KLU305" s="730"/>
      <c r="KLV305" s="730"/>
      <c r="KLW305" s="730"/>
      <c r="KLX305" s="730"/>
      <c r="KLY305" s="730"/>
      <c r="KLZ305" s="730"/>
      <c r="KMA305" s="730"/>
      <c r="KMB305" s="730"/>
      <c r="KMC305" s="730"/>
      <c r="KMD305" s="730"/>
      <c r="KME305" s="730"/>
      <c r="KMF305" s="730"/>
      <c r="KMG305" s="730"/>
      <c r="KMH305" s="730"/>
      <c r="KMI305" s="730"/>
      <c r="KMJ305" s="730"/>
      <c r="KMK305" s="730"/>
      <c r="KML305" s="730"/>
      <c r="KMM305" s="730"/>
      <c r="KMN305" s="730"/>
      <c r="KMO305" s="730"/>
      <c r="KMP305" s="730"/>
      <c r="KMQ305" s="730"/>
      <c r="KMR305" s="730"/>
      <c r="KMS305" s="730"/>
      <c r="KMT305" s="730"/>
      <c r="KMU305" s="730"/>
      <c r="KMV305" s="730"/>
      <c r="KMW305" s="730"/>
      <c r="KMX305" s="730"/>
      <c r="KMY305" s="730"/>
      <c r="KMZ305" s="730"/>
      <c r="KNA305" s="730"/>
      <c r="KNB305" s="730"/>
      <c r="KNC305" s="730"/>
      <c r="KND305" s="730"/>
      <c r="KNE305" s="730"/>
      <c r="KNF305" s="730"/>
      <c r="KNG305" s="730"/>
      <c r="KNH305" s="730"/>
      <c r="KNI305" s="730"/>
      <c r="KNJ305" s="730"/>
      <c r="KNK305" s="730"/>
      <c r="KNL305" s="730"/>
      <c r="KNM305" s="730"/>
      <c r="KNN305" s="730"/>
      <c r="KNO305" s="730"/>
      <c r="KNP305" s="730"/>
      <c r="KNQ305" s="730"/>
      <c r="KNR305" s="730"/>
      <c r="KNS305" s="730"/>
      <c r="KNT305" s="730"/>
      <c r="KNU305" s="730"/>
      <c r="KNV305" s="730"/>
      <c r="KNW305" s="730"/>
      <c r="KNX305" s="730"/>
      <c r="KNY305" s="730"/>
      <c r="KNZ305" s="730"/>
      <c r="KOA305" s="730"/>
      <c r="KOB305" s="730"/>
      <c r="KOC305" s="730"/>
      <c r="KOD305" s="730"/>
      <c r="KOE305" s="730"/>
      <c r="KOF305" s="730"/>
      <c r="KOG305" s="730"/>
      <c r="KOH305" s="730"/>
      <c r="KOI305" s="730"/>
      <c r="KOJ305" s="730"/>
      <c r="KOK305" s="730"/>
      <c r="KOL305" s="730"/>
      <c r="KOM305" s="730"/>
      <c r="KON305" s="730"/>
      <c r="KOO305" s="730"/>
      <c r="KOP305" s="730"/>
      <c r="KOQ305" s="730"/>
      <c r="KOR305" s="730"/>
      <c r="KOS305" s="730"/>
      <c r="KOT305" s="730"/>
      <c r="KOU305" s="730"/>
      <c r="KOV305" s="730"/>
      <c r="KOW305" s="730"/>
      <c r="KOX305" s="730"/>
      <c r="KOY305" s="730"/>
      <c r="KOZ305" s="730"/>
      <c r="KPA305" s="730"/>
      <c r="KPB305" s="730"/>
      <c r="KPC305" s="730"/>
      <c r="KPD305" s="730"/>
      <c r="KPE305" s="730"/>
      <c r="KPF305" s="730"/>
      <c r="KPG305" s="730"/>
      <c r="KPH305" s="730"/>
      <c r="KPI305" s="730"/>
      <c r="KPJ305" s="730"/>
      <c r="KPK305" s="730"/>
      <c r="KPL305" s="730"/>
      <c r="KPM305" s="730"/>
      <c r="KPN305" s="730"/>
      <c r="KPO305" s="730"/>
      <c r="KPP305" s="730"/>
      <c r="KPQ305" s="730"/>
      <c r="KPR305" s="730"/>
      <c r="KPS305" s="730"/>
      <c r="KPT305" s="730"/>
      <c r="KPU305" s="730"/>
      <c r="KPV305" s="730"/>
      <c r="KPW305" s="730"/>
      <c r="KPX305" s="730"/>
      <c r="KPY305" s="730"/>
      <c r="KPZ305" s="730"/>
      <c r="KQA305" s="730"/>
      <c r="KQB305" s="730"/>
      <c r="KQC305" s="730"/>
      <c r="KQD305" s="730"/>
      <c r="KQE305" s="730"/>
      <c r="KQF305" s="730"/>
      <c r="KQG305" s="730"/>
      <c r="KQH305" s="730"/>
      <c r="KQI305" s="730"/>
      <c r="KQJ305" s="730"/>
      <c r="KQK305" s="730"/>
      <c r="KQL305" s="730"/>
      <c r="KQM305" s="730"/>
      <c r="KQN305" s="730"/>
      <c r="KQO305" s="730"/>
      <c r="KQP305" s="730"/>
      <c r="KQQ305" s="730"/>
      <c r="KQR305" s="730"/>
      <c r="KQS305" s="730"/>
      <c r="KQT305" s="730"/>
      <c r="KQU305" s="730"/>
      <c r="KQV305" s="730"/>
      <c r="KQW305" s="730"/>
      <c r="KQX305" s="730"/>
      <c r="KQY305" s="730"/>
      <c r="KQZ305" s="730"/>
      <c r="KRA305" s="730"/>
      <c r="KRB305" s="730"/>
      <c r="KRC305" s="730"/>
      <c r="KRD305" s="730"/>
      <c r="KRE305" s="730"/>
      <c r="KRF305" s="730"/>
      <c r="KRG305" s="730"/>
      <c r="KRH305" s="730"/>
      <c r="KRI305" s="730"/>
      <c r="KRJ305" s="730"/>
      <c r="KRK305" s="730"/>
      <c r="KRL305" s="730"/>
      <c r="KRM305" s="730"/>
      <c r="KRN305" s="730"/>
      <c r="KRO305" s="730"/>
      <c r="KRP305" s="730"/>
      <c r="KRQ305" s="730"/>
      <c r="KRR305" s="730"/>
      <c r="KRS305" s="730"/>
      <c r="KRT305" s="730"/>
      <c r="KRU305" s="730"/>
      <c r="KRV305" s="730"/>
      <c r="KRW305" s="730"/>
      <c r="KRX305" s="730"/>
      <c r="KRY305" s="730"/>
      <c r="KRZ305" s="730"/>
      <c r="KSA305" s="730"/>
      <c r="KSB305" s="730"/>
      <c r="KSC305" s="730"/>
      <c r="KSD305" s="730"/>
      <c r="KSE305" s="730"/>
      <c r="KSF305" s="730"/>
      <c r="KSG305" s="730"/>
      <c r="KSH305" s="730"/>
      <c r="KSI305" s="730"/>
      <c r="KSJ305" s="730"/>
      <c r="KSK305" s="730"/>
      <c r="KSL305" s="730"/>
      <c r="KSM305" s="730"/>
      <c r="KSN305" s="730"/>
      <c r="KSO305" s="730"/>
      <c r="KSP305" s="730"/>
      <c r="KSQ305" s="730"/>
      <c r="KSR305" s="730"/>
      <c r="KSS305" s="730"/>
      <c r="KST305" s="730"/>
      <c r="KSU305" s="730"/>
      <c r="KSV305" s="730"/>
      <c r="KSW305" s="730"/>
      <c r="KSX305" s="730"/>
      <c r="KSY305" s="730"/>
      <c r="KSZ305" s="730"/>
      <c r="KTA305" s="730"/>
      <c r="KTB305" s="730"/>
      <c r="KTC305" s="730"/>
      <c r="KTD305" s="730"/>
      <c r="KTE305" s="730"/>
      <c r="KTF305" s="730"/>
      <c r="KTG305" s="730"/>
      <c r="KTH305" s="730"/>
      <c r="KTI305" s="730"/>
      <c r="KTJ305" s="730"/>
      <c r="KTK305" s="730"/>
      <c r="KTL305" s="730"/>
      <c r="KTM305" s="730"/>
      <c r="KTN305" s="730"/>
      <c r="KTO305" s="730"/>
      <c r="KTP305" s="730"/>
      <c r="KTQ305" s="730"/>
      <c r="KTR305" s="730"/>
      <c r="KTS305" s="730"/>
      <c r="KTT305" s="730"/>
      <c r="KTU305" s="730"/>
      <c r="KTV305" s="730"/>
      <c r="KTW305" s="730"/>
      <c r="KTX305" s="730"/>
      <c r="KTY305" s="730"/>
      <c r="KTZ305" s="730"/>
      <c r="KUA305" s="730"/>
      <c r="KUB305" s="730"/>
      <c r="KUC305" s="730"/>
      <c r="KUD305" s="730"/>
      <c r="KUE305" s="730"/>
      <c r="KUF305" s="730"/>
      <c r="KUG305" s="730"/>
      <c r="KUH305" s="730"/>
      <c r="KUI305" s="730"/>
      <c r="KUJ305" s="730"/>
      <c r="KUK305" s="730"/>
      <c r="KUL305" s="730"/>
      <c r="KUM305" s="730"/>
      <c r="KUN305" s="730"/>
      <c r="KUO305" s="730"/>
      <c r="KUP305" s="730"/>
      <c r="KUQ305" s="730"/>
      <c r="KUR305" s="730"/>
      <c r="KUS305" s="730"/>
      <c r="KUT305" s="730"/>
      <c r="KUU305" s="730"/>
      <c r="KUV305" s="730"/>
      <c r="KUW305" s="730"/>
      <c r="KUX305" s="730"/>
      <c r="KUY305" s="730"/>
      <c r="KUZ305" s="730"/>
      <c r="KVA305" s="730"/>
      <c r="KVB305" s="730"/>
      <c r="KVC305" s="730"/>
      <c r="KVD305" s="730"/>
      <c r="KVE305" s="730"/>
      <c r="KVF305" s="730"/>
      <c r="KVG305" s="730"/>
      <c r="KVH305" s="730"/>
      <c r="KVI305" s="730"/>
      <c r="KVJ305" s="730"/>
      <c r="KVK305" s="730"/>
      <c r="KVL305" s="730"/>
      <c r="KVM305" s="730"/>
      <c r="KVN305" s="730"/>
      <c r="KVO305" s="730"/>
      <c r="KVP305" s="730"/>
      <c r="KVQ305" s="730"/>
      <c r="KVR305" s="730"/>
      <c r="KVS305" s="730"/>
      <c r="KVT305" s="730"/>
      <c r="KVU305" s="730"/>
      <c r="KVV305" s="730"/>
      <c r="KVW305" s="730"/>
      <c r="KVX305" s="730"/>
      <c r="KVY305" s="730"/>
      <c r="KVZ305" s="730"/>
      <c r="KWA305" s="730"/>
      <c r="KWB305" s="730"/>
      <c r="KWC305" s="730"/>
      <c r="KWD305" s="730"/>
      <c r="KWE305" s="730"/>
      <c r="KWF305" s="730"/>
      <c r="KWG305" s="730"/>
      <c r="KWH305" s="730"/>
      <c r="KWI305" s="730"/>
      <c r="KWJ305" s="730"/>
      <c r="KWK305" s="730"/>
      <c r="KWL305" s="730"/>
      <c r="KWM305" s="730"/>
      <c r="KWN305" s="730"/>
      <c r="KWO305" s="730"/>
      <c r="KWP305" s="730"/>
      <c r="KWQ305" s="730"/>
      <c r="KWR305" s="730"/>
      <c r="KWS305" s="730"/>
      <c r="KWT305" s="730"/>
      <c r="KWU305" s="730"/>
      <c r="KWV305" s="730"/>
      <c r="KWW305" s="730"/>
      <c r="KWX305" s="730"/>
      <c r="KWY305" s="730"/>
      <c r="KWZ305" s="730"/>
      <c r="KXA305" s="730"/>
      <c r="KXB305" s="730"/>
      <c r="KXC305" s="730"/>
      <c r="KXD305" s="730"/>
      <c r="KXE305" s="730"/>
      <c r="KXF305" s="730"/>
      <c r="KXG305" s="730"/>
      <c r="KXH305" s="730"/>
      <c r="KXI305" s="730"/>
      <c r="KXJ305" s="730"/>
      <c r="KXK305" s="730"/>
      <c r="KXL305" s="730"/>
      <c r="KXM305" s="730"/>
      <c r="KXN305" s="730"/>
      <c r="KXO305" s="730"/>
      <c r="KXP305" s="730"/>
      <c r="KXQ305" s="730"/>
      <c r="KXR305" s="730"/>
      <c r="KXS305" s="730"/>
      <c r="KXT305" s="730"/>
      <c r="KXU305" s="730"/>
      <c r="KXV305" s="730"/>
      <c r="KXW305" s="730"/>
      <c r="KXX305" s="730"/>
      <c r="KXY305" s="730"/>
      <c r="KXZ305" s="730"/>
      <c r="KYA305" s="730"/>
      <c r="KYB305" s="730"/>
      <c r="KYC305" s="730"/>
      <c r="KYD305" s="730"/>
      <c r="KYE305" s="730"/>
      <c r="KYF305" s="730"/>
      <c r="KYG305" s="730"/>
      <c r="KYH305" s="730"/>
      <c r="KYI305" s="730"/>
      <c r="KYJ305" s="730"/>
      <c r="KYK305" s="730"/>
      <c r="KYL305" s="730"/>
      <c r="KYM305" s="730"/>
      <c r="KYN305" s="730"/>
      <c r="KYO305" s="730"/>
      <c r="KYP305" s="730"/>
      <c r="KYQ305" s="730"/>
      <c r="KYR305" s="730"/>
      <c r="KYS305" s="730"/>
      <c r="KYT305" s="730"/>
      <c r="KYU305" s="730"/>
      <c r="KYV305" s="730"/>
      <c r="KYW305" s="730"/>
      <c r="KYX305" s="730"/>
      <c r="KYY305" s="730"/>
      <c r="KYZ305" s="730"/>
      <c r="KZA305" s="730"/>
      <c r="KZB305" s="730"/>
      <c r="KZC305" s="730"/>
      <c r="KZD305" s="730"/>
      <c r="KZE305" s="730"/>
      <c r="KZF305" s="730"/>
      <c r="KZG305" s="730"/>
      <c r="KZH305" s="730"/>
      <c r="KZI305" s="730"/>
      <c r="KZJ305" s="730"/>
      <c r="KZK305" s="730"/>
      <c r="KZL305" s="730"/>
      <c r="KZM305" s="730"/>
      <c r="KZN305" s="730"/>
      <c r="KZO305" s="730"/>
      <c r="KZP305" s="730"/>
      <c r="KZQ305" s="730"/>
      <c r="KZR305" s="730"/>
      <c r="KZS305" s="730"/>
      <c r="KZT305" s="730"/>
      <c r="KZU305" s="730"/>
      <c r="KZV305" s="730"/>
      <c r="KZW305" s="730"/>
      <c r="KZX305" s="730"/>
      <c r="KZY305" s="730"/>
      <c r="KZZ305" s="730"/>
      <c r="LAA305" s="730"/>
      <c r="LAB305" s="730"/>
      <c r="LAC305" s="730"/>
      <c r="LAD305" s="730"/>
      <c r="LAE305" s="730"/>
      <c r="LAF305" s="730"/>
      <c r="LAG305" s="730"/>
      <c r="LAH305" s="730"/>
      <c r="LAI305" s="730"/>
      <c r="LAJ305" s="730"/>
      <c r="LAK305" s="730"/>
      <c r="LAL305" s="730"/>
      <c r="LAM305" s="730"/>
      <c r="LAN305" s="730"/>
      <c r="LAO305" s="730"/>
      <c r="LAP305" s="730"/>
      <c r="LAQ305" s="730"/>
      <c r="LAR305" s="730"/>
      <c r="LAS305" s="730"/>
      <c r="LAT305" s="730"/>
      <c r="LAU305" s="730"/>
      <c r="LAV305" s="730"/>
      <c r="LAW305" s="730"/>
      <c r="LAX305" s="730"/>
      <c r="LAY305" s="730"/>
      <c r="LAZ305" s="730"/>
      <c r="LBA305" s="730"/>
      <c r="LBB305" s="730"/>
      <c r="LBC305" s="730"/>
      <c r="LBD305" s="730"/>
      <c r="LBE305" s="730"/>
      <c r="LBF305" s="730"/>
      <c r="LBG305" s="730"/>
      <c r="LBH305" s="730"/>
      <c r="LBI305" s="730"/>
      <c r="LBJ305" s="730"/>
      <c r="LBK305" s="730"/>
      <c r="LBL305" s="730"/>
      <c r="LBM305" s="730"/>
      <c r="LBN305" s="730"/>
      <c r="LBO305" s="730"/>
      <c r="LBP305" s="730"/>
      <c r="LBQ305" s="730"/>
      <c r="LBR305" s="730"/>
      <c r="LBS305" s="730"/>
      <c r="LBT305" s="730"/>
      <c r="LBU305" s="730"/>
      <c r="LBV305" s="730"/>
      <c r="LBW305" s="730"/>
      <c r="LBX305" s="730"/>
      <c r="LBY305" s="730"/>
      <c r="LBZ305" s="730"/>
      <c r="LCA305" s="730"/>
      <c r="LCB305" s="730"/>
      <c r="LCC305" s="730"/>
      <c r="LCD305" s="730"/>
      <c r="LCE305" s="730"/>
      <c r="LCF305" s="730"/>
      <c r="LCG305" s="730"/>
      <c r="LCH305" s="730"/>
      <c r="LCI305" s="730"/>
      <c r="LCJ305" s="730"/>
      <c r="LCK305" s="730"/>
      <c r="LCL305" s="730"/>
      <c r="LCM305" s="730"/>
      <c r="LCN305" s="730"/>
      <c r="LCO305" s="730"/>
      <c r="LCP305" s="730"/>
      <c r="LCQ305" s="730"/>
      <c r="LCR305" s="730"/>
      <c r="LCS305" s="730"/>
      <c r="LCT305" s="730"/>
      <c r="LCU305" s="730"/>
      <c r="LCV305" s="730"/>
      <c r="LCW305" s="730"/>
      <c r="LCX305" s="730"/>
      <c r="LCY305" s="730"/>
      <c r="LCZ305" s="730"/>
      <c r="LDA305" s="730"/>
      <c r="LDB305" s="730"/>
      <c r="LDC305" s="730"/>
      <c r="LDD305" s="730"/>
      <c r="LDE305" s="730"/>
      <c r="LDF305" s="730"/>
      <c r="LDG305" s="730"/>
      <c r="LDH305" s="730"/>
      <c r="LDI305" s="730"/>
      <c r="LDJ305" s="730"/>
      <c r="LDK305" s="730"/>
      <c r="LDL305" s="730"/>
      <c r="LDM305" s="730"/>
      <c r="LDN305" s="730"/>
      <c r="LDO305" s="730"/>
      <c r="LDP305" s="730"/>
      <c r="LDQ305" s="730"/>
      <c r="LDR305" s="730"/>
      <c r="LDS305" s="730"/>
      <c r="LDT305" s="730"/>
      <c r="LDU305" s="730"/>
      <c r="LDV305" s="730"/>
      <c r="LDW305" s="730"/>
      <c r="LDX305" s="730"/>
      <c r="LDY305" s="730"/>
      <c r="LDZ305" s="730"/>
      <c r="LEA305" s="730"/>
      <c r="LEB305" s="730"/>
      <c r="LEC305" s="730"/>
      <c r="LED305" s="730"/>
      <c r="LEE305" s="730"/>
      <c r="LEF305" s="730"/>
      <c r="LEG305" s="730"/>
      <c r="LEH305" s="730"/>
      <c r="LEI305" s="730"/>
      <c r="LEJ305" s="730"/>
      <c r="LEK305" s="730"/>
      <c r="LEL305" s="730"/>
      <c r="LEM305" s="730"/>
      <c r="LEN305" s="730"/>
      <c r="LEO305" s="730"/>
      <c r="LEP305" s="730"/>
      <c r="LEQ305" s="730"/>
      <c r="LER305" s="730"/>
      <c r="LES305" s="730"/>
      <c r="LET305" s="730"/>
      <c r="LEU305" s="730"/>
      <c r="LEV305" s="730"/>
      <c r="LEW305" s="730"/>
      <c r="LEX305" s="730"/>
      <c r="LEY305" s="730"/>
      <c r="LEZ305" s="730"/>
      <c r="LFA305" s="730"/>
      <c r="LFB305" s="730"/>
      <c r="LFC305" s="730"/>
      <c r="LFD305" s="730"/>
      <c r="LFE305" s="730"/>
      <c r="LFF305" s="730"/>
      <c r="LFG305" s="730"/>
      <c r="LFH305" s="730"/>
      <c r="LFI305" s="730"/>
      <c r="LFJ305" s="730"/>
      <c r="LFK305" s="730"/>
      <c r="LFL305" s="730"/>
      <c r="LFM305" s="730"/>
      <c r="LFN305" s="730"/>
      <c r="LFO305" s="730"/>
      <c r="LFP305" s="730"/>
      <c r="LFQ305" s="730"/>
      <c r="LFR305" s="730"/>
      <c r="LFS305" s="730"/>
      <c r="LFT305" s="730"/>
      <c r="LFU305" s="730"/>
      <c r="LFV305" s="730"/>
      <c r="LFW305" s="730"/>
      <c r="LFX305" s="730"/>
      <c r="LFY305" s="730"/>
      <c r="LFZ305" s="730"/>
      <c r="LGA305" s="730"/>
      <c r="LGB305" s="730"/>
      <c r="LGC305" s="730"/>
      <c r="LGD305" s="730"/>
      <c r="LGE305" s="730"/>
      <c r="LGF305" s="730"/>
      <c r="LGG305" s="730"/>
      <c r="LGH305" s="730"/>
      <c r="LGI305" s="730"/>
      <c r="LGJ305" s="730"/>
      <c r="LGK305" s="730"/>
      <c r="LGL305" s="730"/>
      <c r="LGM305" s="730"/>
      <c r="LGN305" s="730"/>
      <c r="LGO305" s="730"/>
      <c r="LGP305" s="730"/>
      <c r="LGQ305" s="730"/>
      <c r="LGR305" s="730"/>
      <c r="LGS305" s="730"/>
      <c r="LGT305" s="730"/>
      <c r="LGU305" s="730"/>
      <c r="LGV305" s="730"/>
      <c r="LGW305" s="730"/>
      <c r="LGX305" s="730"/>
      <c r="LGY305" s="730"/>
      <c r="LGZ305" s="730"/>
      <c r="LHA305" s="730"/>
      <c r="LHB305" s="730"/>
      <c r="LHC305" s="730"/>
      <c r="LHD305" s="730"/>
      <c r="LHE305" s="730"/>
      <c r="LHF305" s="730"/>
      <c r="LHG305" s="730"/>
      <c r="LHH305" s="730"/>
      <c r="LHI305" s="730"/>
      <c r="LHJ305" s="730"/>
      <c r="LHK305" s="730"/>
      <c r="LHL305" s="730"/>
      <c r="LHM305" s="730"/>
      <c r="LHN305" s="730"/>
      <c r="LHO305" s="730"/>
      <c r="LHP305" s="730"/>
      <c r="LHQ305" s="730"/>
      <c r="LHR305" s="730"/>
      <c r="LHS305" s="730"/>
      <c r="LHT305" s="730"/>
      <c r="LHU305" s="730"/>
      <c r="LHV305" s="730"/>
      <c r="LHW305" s="730"/>
      <c r="LHX305" s="730"/>
      <c r="LHY305" s="730"/>
      <c r="LHZ305" s="730"/>
      <c r="LIA305" s="730"/>
      <c r="LIB305" s="730"/>
      <c r="LIC305" s="730"/>
      <c r="LID305" s="730"/>
      <c r="LIE305" s="730"/>
      <c r="LIF305" s="730"/>
      <c r="LIG305" s="730"/>
      <c r="LIH305" s="730"/>
      <c r="LII305" s="730"/>
      <c r="LIJ305" s="730"/>
      <c r="LIK305" s="730"/>
      <c r="LIL305" s="730"/>
      <c r="LIM305" s="730"/>
      <c r="LIN305" s="730"/>
      <c r="LIO305" s="730"/>
      <c r="LIP305" s="730"/>
      <c r="LIQ305" s="730"/>
      <c r="LIR305" s="730"/>
      <c r="LIS305" s="730"/>
      <c r="LIT305" s="730"/>
      <c r="LIU305" s="730"/>
      <c r="LIV305" s="730"/>
      <c r="LIW305" s="730"/>
      <c r="LIX305" s="730"/>
      <c r="LIY305" s="730"/>
      <c r="LIZ305" s="730"/>
      <c r="LJA305" s="730"/>
      <c r="LJB305" s="730"/>
      <c r="LJC305" s="730"/>
      <c r="LJD305" s="730"/>
      <c r="LJE305" s="730"/>
      <c r="LJF305" s="730"/>
      <c r="LJG305" s="730"/>
      <c r="LJH305" s="730"/>
      <c r="LJI305" s="730"/>
      <c r="LJJ305" s="730"/>
      <c r="LJK305" s="730"/>
      <c r="LJL305" s="730"/>
      <c r="LJM305" s="730"/>
      <c r="LJN305" s="730"/>
      <c r="LJO305" s="730"/>
      <c r="LJP305" s="730"/>
      <c r="LJQ305" s="730"/>
      <c r="LJR305" s="730"/>
      <c r="LJS305" s="730"/>
      <c r="LJT305" s="730"/>
      <c r="LJU305" s="730"/>
      <c r="LJV305" s="730"/>
      <c r="LJW305" s="730"/>
      <c r="LJX305" s="730"/>
      <c r="LJY305" s="730"/>
      <c r="LJZ305" s="730"/>
      <c r="LKA305" s="730"/>
      <c r="LKB305" s="730"/>
      <c r="LKC305" s="730"/>
      <c r="LKD305" s="730"/>
      <c r="LKE305" s="730"/>
      <c r="LKF305" s="730"/>
      <c r="LKG305" s="730"/>
      <c r="LKH305" s="730"/>
      <c r="LKI305" s="730"/>
      <c r="LKJ305" s="730"/>
      <c r="LKK305" s="730"/>
      <c r="LKL305" s="730"/>
      <c r="LKM305" s="730"/>
      <c r="LKN305" s="730"/>
      <c r="LKO305" s="730"/>
      <c r="LKP305" s="730"/>
      <c r="LKQ305" s="730"/>
      <c r="LKR305" s="730"/>
      <c r="LKS305" s="730"/>
      <c r="LKT305" s="730"/>
      <c r="LKU305" s="730"/>
      <c r="LKV305" s="730"/>
      <c r="LKW305" s="730"/>
      <c r="LKX305" s="730"/>
      <c r="LKY305" s="730"/>
      <c r="LKZ305" s="730"/>
      <c r="LLA305" s="730"/>
      <c r="LLB305" s="730"/>
      <c r="LLC305" s="730"/>
      <c r="LLD305" s="730"/>
      <c r="LLE305" s="730"/>
      <c r="LLF305" s="730"/>
      <c r="LLG305" s="730"/>
      <c r="LLH305" s="730"/>
      <c r="LLI305" s="730"/>
      <c r="LLJ305" s="730"/>
      <c r="LLK305" s="730"/>
      <c r="LLL305" s="730"/>
      <c r="LLM305" s="730"/>
      <c r="LLN305" s="730"/>
      <c r="LLO305" s="730"/>
      <c r="LLP305" s="730"/>
      <c r="LLQ305" s="730"/>
      <c r="LLR305" s="730"/>
      <c r="LLS305" s="730"/>
      <c r="LLT305" s="730"/>
      <c r="LLU305" s="730"/>
      <c r="LLV305" s="730"/>
      <c r="LLW305" s="730"/>
      <c r="LLX305" s="730"/>
      <c r="LLY305" s="730"/>
      <c r="LLZ305" s="730"/>
      <c r="LMA305" s="730"/>
      <c r="LMB305" s="730"/>
      <c r="LMC305" s="730"/>
      <c r="LMD305" s="730"/>
      <c r="LME305" s="730"/>
      <c r="LMF305" s="730"/>
      <c r="LMG305" s="730"/>
      <c r="LMH305" s="730"/>
      <c r="LMI305" s="730"/>
      <c r="LMJ305" s="730"/>
      <c r="LMK305" s="730"/>
      <c r="LML305" s="730"/>
      <c r="LMM305" s="730"/>
      <c r="LMN305" s="730"/>
      <c r="LMO305" s="730"/>
      <c r="LMP305" s="730"/>
      <c r="LMQ305" s="730"/>
      <c r="LMR305" s="730"/>
      <c r="LMS305" s="730"/>
      <c r="LMT305" s="730"/>
      <c r="LMU305" s="730"/>
      <c r="LMV305" s="730"/>
      <c r="LMW305" s="730"/>
      <c r="LMX305" s="730"/>
      <c r="LMY305" s="730"/>
      <c r="LMZ305" s="730"/>
      <c r="LNA305" s="730"/>
      <c r="LNB305" s="730"/>
      <c r="LNC305" s="730"/>
      <c r="LND305" s="730"/>
      <c r="LNE305" s="730"/>
      <c r="LNF305" s="730"/>
      <c r="LNG305" s="730"/>
      <c r="LNH305" s="730"/>
      <c r="LNI305" s="730"/>
      <c r="LNJ305" s="730"/>
      <c r="LNK305" s="730"/>
      <c r="LNL305" s="730"/>
      <c r="LNM305" s="730"/>
      <c r="LNN305" s="730"/>
      <c r="LNO305" s="730"/>
      <c r="LNP305" s="730"/>
      <c r="LNQ305" s="730"/>
      <c r="LNR305" s="730"/>
      <c r="LNS305" s="730"/>
      <c r="LNT305" s="730"/>
      <c r="LNU305" s="730"/>
      <c r="LNV305" s="730"/>
      <c r="LNW305" s="730"/>
      <c r="LNX305" s="730"/>
      <c r="LNY305" s="730"/>
      <c r="LNZ305" s="730"/>
      <c r="LOA305" s="730"/>
      <c r="LOB305" s="730"/>
      <c r="LOC305" s="730"/>
      <c r="LOD305" s="730"/>
      <c r="LOE305" s="730"/>
      <c r="LOF305" s="730"/>
      <c r="LOG305" s="730"/>
      <c r="LOH305" s="730"/>
      <c r="LOI305" s="730"/>
      <c r="LOJ305" s="730"/>
      <c r="LOK305" s="730"/>
      <c r="LOL305" s="730"/>
      <c r="LOM305" s="730"/>
      <c r="LON305" s="730"/>
      <c r="LOO305" s="730"/>
      <c r="LOP305" s="730"/>
      <c r="LOQ305" s="730"/>
      <c r="LOR305" s="730"/>
      <c r="LOS305" s="730"/>
      <c r="LOT305" s="730"/>
      <c r="LOU305" s="730"/>
      <c r="LOV305" s="730"/>
      <c r="LOW305" s="730"/>
      <c r="LOX305" s="730"/>
      <c r="LOY305" s="730"/>
      <c r="LOZ305" s="730"/>
      <c r="LPA305" s="730"/>
      <c r="LPB305" s="730"/>
      <c r="LPC305" s="730"/>
      <c r="LPD305" s="730"/>
      <c r="LPE305" s="730"/>
      <c r="LPF305" s="730"/>
      <c r="LPG305" s="730"/>
      <c r="LPH305" s="730"/>
      <c r="LPI305" s="730"/>
      <c r="LPJ305" s="730"/>
      <c r="LPK305" s="730"/>
      <c r="LPL305" s="730"/>
      <c r="LPM305" s="730"/>
      <c r="LPN305" s="730"/>
      <c r="LPO305" s="730"/>
      <c r="LPP305" s="730"/>
      <c r="LPQ305" s="730"/>
      <c r="LPR305" s="730"/>
      <c r="LPS305" s="730"/>
      <c r="LPT305" s="730"/>
      <c r="LPU305" s="730"/>
      <c r="LPV305" s="730"/>
      <c r="LPW305" s="730"/>
      <c r="LPX305" s="730"/>
      <c r="LPY305" s="730"/>
      <c r="LPZ305" s="730"/>
      <c r="LQA305" s="730"/>
      <c r="LQB305" s="730"/>
      <c r="LQC305" s="730"/>
      <c r="LQD305" s="730"/>
      <c r="LQE305" s="730"/>
      <c r="LQF305" s="730"/>
      <c r="LQG305" s="730"/>
      <c r="LQH305" s="730"/>
      <c r="LQI305" s="730"/>
      <c r="LQJ305" s="730"/>
      <c r="LQK305" s="730"/>
      <c r="LQL305" s="730"/>
      <c r="LQM305" s="730"/>
      <c r="LQN305" s="730"/>
      <c r="LQO305" s="730"/>
      <c r="LQP305" s="730"/>
      <c r="LQQ305" s="730"/>
      <c r="LQR305" s="730"/>
      <c r="LQS305" s="730"/>
      <c r="LQT305" s="730"/>
      <c r="LQU305" s="730"/>
      <c r="LQV305" s="730"/>
      <c r="LQW305" s="730"/>
      <c r="LQX305" s="730"/>
      <c r="LQY305" s="730"/>
      <c r="LQZ305" s="730"/>
      <c r="LRA305" s="730"/>
      <c r="LRB305" s="730"/>
      <c r="LRC305" s="730"/>
      <c r="LRD305" s="730"/>
      <c r="LRE305" s="730"/>
      <c r="LRF305" s="730"/>
      <c r="LRG305" s="730"/>
      <c r="LRH305" s="730"/>
      <c r="LRI305" s="730"/>
      <c r="LRJ305" s="730"/>
      <c r="LRK305" s="730"/>
      <c r="LRL305" s="730"/>
      <c r="LRM305" s="730"/>
      <c r="LRN305" s="730"/>
      <c r="LRO305" s="730"/>
      <c r="LRP305" s="730"/>
      <c r="LRQ305" s="730"/>
      <c r="LRR305" s="730"/>
      <c r="LRS305" s="730"/>
      <c r="LRT305" s="730"/>
      <c r="LRU305" s="730"/>
      <c r="LRV305" s="730"/>
      <c r="LRW305" s="730"/>
      <c r="LRX305" s="730"/>
      <c r="LRY305" s="730"/>
      <c r="LRZ305" s="730"/>
      <c r="LSA305" s="730"/>
      <c r="LSB305" s="730"/>
      <c r="LSC305" s="730"/>
      <c r="LSD305" s="730"/>
      <c r="LSE305" s="730"/>
      <c r="LSF305" s="730"/>
      <c r="LSG305" s="730"/>
      <c r="LSH305" s="730"/>
      <c r="LSI305" s="730"/>
      <c r="LSJ305" s="730"/>
      <c r="LSK305" s="730"/>
      <c r="LSL305" s="730"/>
      <c r="LSM305" s="730"/>
      <c r="LSN305" s="730"/>
      <c r="LSO305" s="730"/>
      <c r="LSP305" s="730"/>
      <c r="LSQ305" s="730"/>
      <c r="LSR305" s="730"/>
      <c r="LSS305" s="730"/>
      <c r="LST305" s="730"/>
      <c r="LSU305" s="730"/>
      <c r="LSV305" s="730"/>
      <c r="LSW305" s="730"/>
      <c r="LSX305" s="730"/>
      <c r="LSY305" s="730"/>
      <c r="LSZ305" s="730"/>
      <c r="LTA305" s="730"/>
      <c r="LTB305" s="730"/>
      <c r="LTC305" s="730"/>
      <c r="LTD305" s="730"/>
      <c r="LTE305" s="730"/>
      <c r="LTF305" s="730"/>
      <c r="LTG305" s="730"/>
      <c r="LTH305" s="730"/>
      <c r="LTI305" s="730"/>
      <c r="LTJ305" s="730"/>
      <c r="LTK305" s="730"/>
      <c r="LTL305" s="730"/>
      <c r="LTM305" s="730"/>
      <c r="LTN305" s="730"/>
      <c r="LTO305" s="730"/>
      <c r="LTP305" s="730"/>
      <c r="LTQ305" s="730"/>
      <c r="LTR305" s="730"/>
      <c r="LTS305" s="730"/>
      <c r="LTT305" s="730"/>
      <c r="LTU305" s="730"/>
      <c r="LTV305" s="730"/>
      <c r="LTW305" s="730"/>
      <c r="LTX305" s="730"/>
      <c r="LTY305" s="730"/>
      <c r="LTZ305" s="730"/>
      <c r="LUA305" s="730"/>
      <c r="LUB305" s="730"/>
      <c r="LUC305" s="730"/>
      <c r="LUD305" s="730"/>
      <c r="LUE305" s="730"/>
      <c r="LUF305" s="730"/>
      <c r="LUG305" s="730"/>
      <c r="LUH305" s="730"/>
      <c r="LUI305" s="730"/>
      <c r="LUJ305" s="730"/>
      <c r="LUK305" s="730"/>
      <c r="LUL305" s="730"/>
      <c r="LUM305" s="730"/>
      <c r="LUN305" s="730"/>
      <c r="LUO305" s="730"/>
      <c r="LUP305" s="730"/>
      <c r="LUQ305" s="730"/>
      <c r="LUR305" s="730"/>
      <c r="LUS305" s="730"/>
      <c r="LUT305" s="730"/>
      <c r="LUU305" s="730"/>
      <c r="LUV305" s="730"/>
      <c r="LUW305" s="730"/>
      <c r="LUX305" s="730"/>
      <c r="LUY305" s="730"/>
      <c r="LUZ305" s="730"/>
      <c r="LVA305" s="730"/>
      <c r="LVB305" s="730"/>
      <c r="LVC305" s="730"/>
      <c r="LVD305" s="730"/>
      <c r="LVE305" s="730"/>
      <c r="LVF305" s="730"/>
      <c r="LVG305" s="730"/>
      <c r="LVH305" s="730"/>
      <c r="LVI305" s="730"/>
      <c r="LVJ305" s="730"/>
      <c r="LVK305" s="730"/>
      <c r="LVL305" s="730"/>
      <c r="LVM305" s="730"/>
      <c r="LVN305" s="730"/>
      <c r="LVO305" s="730"/>
      <c r="LVP305" s="730"/>
      <c r="LVQ305" s="730"/>
      <c r="LVR305" s="730"/>
      <c r="LVS305" s="730"/>
      <c r="LVT305" s="730"/>
      <c r="LVU305" s="730"/>
      <c r="LVV305" s="730"/>
      <c r="LVW305" s="730"/>
      <c r="LVX305" s="730"/>
      <c r="LVY305" s="730"/>
      <c r="LVZ305" s="730"/>
      <c r="LWA305" s="730"/>
      <c r="LWB305" s="730"/>
      <c r="LWC305" s="730"/>
      <c r="LWD305" s="730"/>
      <c r="LWE305" s="730"/>
      <c r="LWF305" s="730"/>
      <c r="LWG305" s="730"/>
      <c r="LWH305" s="730"/>
      <c r="LWI305" s="730"/>
      <c r="LWJ305" s="730"/>
      <c r="LWK305" s="730"/>
      <c r="LWL305" s="730"/>
      <c r="LWM305" s="730"/>
      <c r="LWN305" s="730"/>
      <c r="LWO305" s="730"/>
      <c r="LWP305" s="730"/>
      <c r="LWQ305" s="730"/>
      <c r="LWR305" s="730"/>
      <c r="LWS305" s="730"/>
      <c r="LWT305" s="730"/>
      <c r="LWU305" s="730"/>
      <c r="LWV305" s="730"/>
      <c r="LWW305" s="730"/>
      <c r="LWX305" s="730"/>
      <c r="LWY305" s="730"/>
      <c r="LWZ305" s="730"/>
      <c r="LXA305" s="730"/>
      <c r="LXB305" s="730"/>
      <c r="LXC305" s="730"/>
      <c r="LXD305" s="730"/>
      <c r="LXE305" s="730"/>
      <c r="LXF305" s="730"/>
      <c r="LXG305" s="730"/>
      <c r="LXH305" s="730"/>
      <c r="LXI305" s="730"/>
      <c r="LXJ305" s="730"/>
      <c r="LXK305" s="730"/>
      <c r="LXL305" s="730"/>
      <c r="LXM305" s="730"/>
      <c r="LXN305" s="730"/>
      <c r="LXO305" s="730"/>
      <c r="LXP305" s="730"/>
      <c r="LXQ305" s="730"/>
      <c r="LXR305" s="730"/>
      <c r="LXS305" s="730"/>
      <c r="LXT305" s="730"/>
      <c r="LXU305" s="730"/>
      <c r="LXV305" s="730"/>
      <c r="LXW305" s="730"/>
      <c r="LXX305" s="730"/>
      <c r="LXY305" s="730"/>
      <c r="LXZ305" s="730"/>
      <c r="LYA305" s="730"/>
      <c r="LYB305" s="730"/>
      <c r="LYC305" s="730"/>
      <c r="LYD305" s="730"/>
      <c r="LYE305" s="730"/>
      <c r="LYF305" s="730"/>
      <c r="LYG305" s="730"/>
      <c r="LYH305" s="730"/>
      <c r="LYI305" s="730"/>
      <c r="LYJ305" s="730"/>
      <c r="LYK305" s="730"/>
      <c r="LYL305" s="730"/>
      <c r="LYM305" s="730"/>
      <c r="LYN305" s="730"/>
      <c r="LYO305" s="730"/>
      <c r="LYP305" s="730"/>
      <c r="LYQ305" s="730"/>
      <c r="LYR305" s="730"/>
      <c r="LYS305" s="730"/>
      <c r="LYT305" s="730"/>
      <c r="LYU305" s="730"/>
      <c r="LYV305" s="730"/>
      <c r="LYW305" s="730"/>
      <c r="LYX305" s="730"/>
      <c r="LYY305" s="730"/>
      <c r="LYZ305" s="730"/>
      <c r="LZA305" s="730"/>
      <c r="LZB305" s="730"/>
      <c r="LZC305" s="730"/>
      <c r="LZD305" s="730"/>
      <c r="LZE305" s="730"/>
      <c r="LZF305" s="730"/>
      <c r="LZG305" s="730"/>
      <c r="LZH305" s="730"/>
      <c r="LZI305" s="730"/>
      <c r="LZJ305" s="730"/>
      <c r="LZK305" s="730"/>
      <c r="LZL305" s="730"/>
      <c r="LZM305" s="730"/>
      <c r="LZN305" s="730"/>
      <c r="LZO305" s="730"/>
      <c r="LZP305" s="730"/>
      <c r="LZQ305" s="730"/>
      <c r="LZR305" s="730"/>
      <c r="LZS305" s="730"/>
      <c r="LZT305" s="730"/>
      <c r="LZU305" s="730"/>
      <c r="LZV305" s="730"/>
      <c r="LZW305" s="730"/>
      <c r="LZX305" s="730"/>
      <c r="LZY305" s="730"/>
      <c r="LZZ305" s="730"/>
      <c r="MAA305" s="730"/>
      <c r="MAB305" s="730"/>
      <c r="MAC305" s="730"/>
      <c r="MAD305" s="730"/>
      <c r="MAE305" s="730"/>
      <c r="MAF305" s="730"/>
      <c r="MAG305" s="730"/>
      <c r="MAH305" s="730"/>
      <c r="MAI305" s="730"/>
      <c r="MAJ305" s="730"/>
      <c r="MAK305" s="730"/>
      <c r="MAL305" s="730"/>
      <c r="MAM305" s="730"/>
      <c r="MAN305" s="730"/>
      <c r="MAO305" s="730"/>
      <c r="MAP305" s="730"/>
      <c r="MAQ305" s="730"/>
      <c r="MAR305" s="730"/>
      <c r="MAS305" s="730"/>
      <c r="MAT305" s="730"/>
      <c r="MAU305" s="730"/>
      <c r="MAV305" s="730"/>
      <c r="MAW305" s="730"/>
      <c r="MAX305" s="730"/>
      <c r="MAY305" s="730"/>
      <c r="MAZ305" s="730"/>
      <c r="MBA305" s="730"/>
      <c r="MBB305" s="730"/>
      <c r="MBC305" s="730"/>
      <c r="MBD305" s="730"/>
      <c r="MBE305" s="730"/>
      <c r="MBF305" s="730"/>
      <c r="MBG305" s="730"/>
      <c r="MBH305" s="730"/>
      <c r="MBI305" s="730"/>
      <c r="MBJ305" s="730"/>
      <c r="MBK305" s="730"/>
      <c r="MBL305" s="730"/>
      <c r="MBM305" s="730"/>
      <c r="MBN305" s="730"/>
      <c r="MBO305" s="730"/>
      <c r="MBP305" s="730"/>
      <c r="MBQ305" s="730"/>
      <c r="MBR305" s="730"/>
      <c r="MBS305" s="730"/>
      <c r="MBT305" s="730"/>
      <c r="MBU305" s="730"/>
      <c r="MBV305" s="730"/>
      <c r="MBW305" s="730"/>
      <c r="MBX305" s="730"/>
      <c r="MBY305" s="730"/>
      <c r="MBZ305" s="730"/>
      <c r="MCA305" s="730"/>
      <c r="MCB305" s="730"/>
      <c r="MCC305" s="730"/>
      <c r="MCD305" s="730"/>
      <c r="MCE305" s="730"/>
      <c r="MCF305" s="730"/>
      <c r="MCG305" s="730"/>
      <c r="MCH305" s="730"/>
      <c r="MCI305" s="730"/>
      <c r="MCJ305" s="730"/>
      <c r="MCK305" s="730"/>
      <c r="MCL305" s="730"/>
      <c r="MCM305" s="730"/>
      <c r="MCN305" s="730"/>
      <c r="MCO305" s="730"/>
      <c r="MCP305" s="730"/>
      <c r="MCQ305" s="730"/>
      <c r="MCR305" s="730"/>
      <c r="MCS305" s="730"/>
      <c r="MCT305" s="730"/>
      <c r="MCU305" s="730"/>
      <c r="MCV305" s="730"/>
      <c r="MCW305" s="730"/>
      <c r="MCX305" s="730"/>
      <c r="MCY305" s="730"/>
      <c r="MCZ305" s="730"/>
      <c r="MDA305" s="730"/>
      <c r="MDB305" s="730"/>
      <c r="MDC305" s="730"/>
      <c r="MDD305" s="730"/>
      <c r="MDE305" s="730"/>
      <c r="MDF305" s="730"/>
      <c r="MDG305" s="730"/>
      <c r="MDH305" s="730"/>
      <c r="MDI305" s="730"/>
      <c r="MDJ305" s="730"/>
      <c r="MDK305" s="730"/>
      <c r="MDL305" s="730"/>
      <c r="MDM305" s="730"/>
      <c r="MDN305" s="730"/>
      <c r="MDO305" s="730"/>
      <c r="MDP305" s="730"/>
      <c r="MDQ305" s="730"/>
      <c r="MDR305" s="730"/>
      <c r="MDS305" s="730"/>
      <c r="MDT305" s="730"/>
      <c r="MDU305" s="730"/>
      <c r="MDV305" s="730"/>
      <c r="MDW305" s="730"/>
      <c r="MDX305" s="730"/>
      <c r="MDY305" s="730"/>
      <c r="MDZ305" s="730"/>
      <c r="MEA305" s="730"/>
      <c r="MEB305" s="730"/>
      <c r="MEC305" s="730"/>
      <c r="MED305" s="730"/>
      <c r="MEE305" s="730"/>
      <c r="MEF305" s="730"/>
      <c r="MEG305" s="730"/>
      <c r="MEH305" s="730"/>
      <c r="MEI305" s="730"/>
      <c r="MEJ305" s="730"/>
      <c r="MEK305" s="730"/>
      <c r="MEL305" s="730"/>
      <c r="MEM305" s="730"/>
      <c r="MEN305" s="730"/>
      <c r="MEO305" s="730"/>
      <c r="MEP305" s="730"/>
      <c r="MEQ305" s="730"/>
      <c r="MER305" s="730"/>
      <c r="MES305" s="730"/>
      <c r="MET305" s="730"/>
      <c r="MEU305" s="730"/>
      <c r="MEV305" s="730"/>
      <c r="MEW305" s="730"/>
      <c r="MEX305" s="730"/>
      <c r="MEY305" s="730"/>
      <c r="MEZ305" s="730"/>
      <c r="MFA305" s="730"/>
      <c r="MFB305" s="730"/>
      <c r="MFC305" s="730"/>
      <c r="MFD305" s="730"/>
      <c r="MFE305" s="730"/>
      <c r="MFF305" s="730"/>
      <c r="MFG305" s="730"/>
      <c r="MFH305" s="730"/>
      <c r="MFI305" s="730"/>
      <c r="MFJ305" s="730"/>
      <c r="MFK305" s="730"/>
      <c r="MFL305" s="730"/>
      <c r="MFM305" s="730"/>
      <c r="MFN305" s="730"/>
      <c r="MFO305" s="730"/>
      <c r="MFP305" s="730"/>
      <c r="MFQ305" s="730"/>
      <c r="MFR305" s="730"/>
      <c r="MFS305" s="730"/>
      <c r="MFT305" s="730"/>
      <c r="MFU305" s="730"/>
      <c r="MFV305" s="730"/>
      <c r="MFW305" s="730"/>
      <c r="MFX305" s="730"/>
      <c r="MFY305" s="730"/>
      <c r="MFZ305" s="730"/>
      <c r="MGA305" s="730"/>
      <c r="MGB305" s="730"/>
      <c r="MGC305" s="730"/>
      <c r="MGD305" s="730"/>
      <c r="MGE305" s="730"/>
      <c r="MGF305" s="730"/>
      <c r="MGG305" s="730"/>
      <c r="MGH305" s="730"/>
      <c r="MGI305" s="730"/>
      <c r="MGJ305" s="730"/>
      <c r="MGK305" s="730"/>
      <c r="MGL305" s="730"/>
      <c r="MGM305" s="730"/>
      <c r="MGN305" s="730"/>
      <c r="MGO305" s="730"/>
      <c r="MGP305" s="730"/>
      <c r="MGQ305" s="730"/>
      <c r="MGR305" s="730"/>
      <c r="MGS305" s="730"/>
      <c r="MGT305" s="730"/>
      <c r="MGU305" s="730"/>
      <c r="MGV305" s="730"/>
      <c r="MGW305" s="730"/>
      <c r="MGX305" s="730"/>
      <c r="MGY305" s="730"/>
      <c r="MGZ305" s="730"/>
      <c r="MHA305" s="730"/>
      <c r="MHB305" s="730"/>
      <c r="MHC305" s="730"/>
      <c r="MHD305" s="730"/>
      <c r="MHE305" s="730"/>
      <c r="MHF305" s="730"/>
      <c r="MHG305" s="730"/>
      <c r="MHH305" s="730"/>
      <c r="MHI305" s="730"/>
      <c r="MHJ305" s="730"/>
      <c r="MHK305" s="730"/>
      <c r="MHL305" s="730"/>
      <c r="MHM305" s="730"/>
      <c r="MHN305" s="730"/>
      <c r="MHO305" s="730"/>
      <c r="MHP305" s="730"/>
      <c r="MHQ305" s="730"/>
      <c r="MHR305" s="730"/>
      <c r="MHS305" s="730"/>
      <c r="MHT305" s="730"/>
      <c r="MHU305" s="730"/>
      <c r="MHV305" s="730"/>
      <c r="MHW305" s="730"/>
      <c r="MHX305" s="730"/>
      <c r="MHY305" s="730"/>
      <c r="MHZ305" s="730"/>
      <c r="MIA305" s="730"/>
      <c r="MIB305" s="730"/>
      <c r="MIC305" s="730"/>
      <c r="MID305" s="730"/>
      <c r="MIE305" s="730"/>
      <c r="MIF305" s="730"/>
      <c r="MIG305" s="730"/>
      <c r="MIH305" s="730"/>
      <c r="MII305" s="730"/>
      <c r="MIJ305" s="730"/>
      <c r="MIK305" s="730"/>
      <c r="MIL305" s="730"/>
      <c r="MIM305" s="730"/>
      <c r="MIN305" s="730"/>
      <c r="MIO305" s="730"/>
      <c r="MIP305" s="730"/>
      <c r="MIQ305" s="730"/>
      <c r="MIR305" s="730"/>
      <c r="MIS305" s="730"/>
      <c r="MIT305" s="730"/>
      <c r="MIU305" s="730"/>
      <c r="MIV305" s="730"/>
      <c r="MIW305" s="730"/>
      <c r="MIX305" s="730"/>
      <c r="MIY305" s="730"/>
      <c r="MIZ305" s="730"/>
      <c r="MJA305" s="730"/>
      <c r="MJB305" s="730"/>
      <c r="MJC305" s="730"/>
      <c r="MJD305" s="730"/>
      <c r="MJE305" s="730"/>
      <c r="MJF305" s="730"/>
      <c r="MJG305" s="730"/>
      <c r="MJH305" s="730"/>
      <c r="MJI305" s="730"/>
      <c r="MJJ305" s="730"/>
      <c r="MJK305" s="730"/>
      <c r="MJL305" s="730"/>
      <c r="MJM305" s="730"/>
      <c r="MJN305" s="730"/>
      <c r="MJO305" s="730"/>
      <c r="MJP305" s="730"/>
      <c r="MJQ305" s="730"/>
      <c r="MJR305" s="730"/>
      <c r="MJS305" s="730"/>
      <c r="MJT305" s="730"/>
      <c r="MJU305" s="730"/>
      <c r="MJV305" s="730"/>
      <c r="MJW305" s="730"/>
      <c r="MJX305" s="730"/>
      <c r="MJY305" s="730"/>
      <c r="MJZ305" s="730"/>
      <c r="MKA305" s="730"/>
      <c r="MKB305" s="730"/>
      <c r="MKC305" s="730"/>
      <c r="MKD305" s="730"/>
      <c r="MKE305" s="730"/>
      <c r="MKF305" s="730"/>
      <c r="MKG305" s="730"/>
      <c r="MKH305" s="730"/>
      <c r="MKI305" s="730"/>
      <c r="MKJ305" s="730"/>
      <c r="MKK305" s="730"/>
      <c r="MKL305" s="730"/>
      <c r="MKM305" s="730"/>
      <c r="MKN305" s="730"/>
      <c r="MKO305" s="730"/>
      <c r="MKP305" s="730"/>
      <c r="MKQ305" s="730"/>
      <c r="MKR305" s="730"/>
      <c r="MKS305" s="730"/>
      <c r="MKT305" s="730"/>
      <c r="MKU305" s="730"/>
      <c r="MKV305" s="730"/>
      <c r="MKW305" s="730"/>
      <c r="MKX305" s="730"/>
      <c r="MKY305" s="730"/>
      <c r="MKZ305" s="730"/>
      <c r="MLA305" s="730"/>
      <c r="MLB305" s="730"/>
      <c r="MLC305" s="730"/>
      <c r="MLD305" s="730"/>
      <c r="MLE305" s="730"/>
      <c r="MLF305" s="730"/>
      <c r="MLG305" s="730"/>
      <c r="MLH305" s="730"/>
      <c r="MLI305" s="730"/>
      <c r="MLJ305" s="730"/>
      <c r="MLK305" s="730"/>
      <c r="MLL305" s="730"/>
      <c r="MLM305" s="730"/>
      <c r="MLN305" s="730"/>
      <c r="MLO305" s="730"/>
      <c r="MLP305" s="730"/>
      <c r="MLQ305" s="730"/>
      <c r="MLR305" s="730"/>
      <c r="MLS305" s="730"/>
      <c r="MLT305" s="730"/>
      <c r="MLU305" s="730"/>
      <c r="MLV305" s="730"/>
      <c r="MLW305" s="730"/>
      <c r="MLX305" s="730"/>
      <c r="MLY305" s="730"/>
      <c r="MLZ305" s="730"/>
      <c r="MMA305" s="730"/>
      <c r="MMB305" s="730"/>
      <c r="MMC305" s="730"/>
      <c r="MMD305" s="730"/>
      <c r="MME305" s="730"/>
      <c r="MMF305" s="730"/>
      <c r="MMG305" s="730"/>
      <c r="MMH305" s="730"/>
      <c r="MMI305" s="730"/>
      <c r="MMJ305" s="730"/>
      <c r="MMK305" s="730"/>
      <c r="MML305" s="730"/>
      <c r="MMM305" s="730"/>
      <c r="MMN305" s="730"/>
      <c r="MMO305" s="730"/>
      <c r="MMP305" s="730"/>
      <c r="MMQ305" s="730"/>
      <c r="MMR305" s="730"/>
      <c r="MMS305" s="730"/>
      <c r="MMT305" s="730"/>
      <c r="MMU305" s="730"/>
      <c r="MMV305" s="730"/>
      <c r="MMW305" s="730"/>
      <c r="MMX305" s="730"/>
      <c r="MMY305" s="730"/>
      <c r="MMZ305" s="730"/>
      <c r="MNA305" s="730"/>
      <c r="MNB305" s="730"/>
      <c r="MNC305" s="730"/>
      <c r="MND305" s="730"/>
      <c r="MNE305" s="730"/>
      <c r="MNF305" s="730"/>
      <c r="MNG305" s="730"/>
      <c r="MNH305" s="730"/>
      <c r="MNI305" s="730"/>
      <c r="MNJ305" s="730"/>
      <c r="MNK305" s="730"/>
      <c r="MNL305" s="730"/>
      <c r="MNM305" s="730"/>
      <c r="MNN305" s="730"/>
      <c r="MNO305" s="730"/>
      <c r="MNP305" s="730"/>
      <c r="MNQ305" s="730"/>
      <c r="MNR305" s="730"/>
      <c r="MNS305" s="730"/>
      <c r="MNT305" s="730"/>
      <c r="MNU305" s="730"/>
      <c r="MNV305" s="730"/>
      <c r="MNW305" s="730"/>
      <c r="MNX305" s="730"/>
      <c r="MNY305" s="730"/>
      <c r="MNZ305" s="730"/>
      <c r="MOA305" s="730"/>
      <c r="MOB305" s="730"/>
      <c r="MOC305" s="730"/>
      <c r="MOD305" s="730"/>
      <c r="MOE305" s="730"/>
      <c r="MOF305" s="730"/>
      <c r="MOG305" s="730"/>
      <c r="MOH305" s="730"/>
      <c r="MOI305" s="730"/>
      <c r="MOJ305" s="730"/>
      <c r="MOK305" s="730"/>
      <c r="MOL305" s="730"/>
      <c r="MOM305" s="730"/>
      <c r="MON305" s="730"/>
      <c r="MOO305" s="730"/>
      <c r="MOP305" s="730"/>
      <c r="MOQ305" s="730"/>
      <c r="MOR305" s="730"/>
      <c r="MOS305" s="730"/>
      <c r="MOT305" s="730"/>
      <c r="MOU305" s="730"/>
      <c r="MOV305" s="730"/>
      <c r="MOW305" s="730"/>
      <c r="MOX305" s="730"/>
      <c r="MOY305" s="730"/>
      <c r="MOZ305" s="730"/>
      <c r="MPA305" s="730"/>
      <c r="MPB305" s="730"/>
      <c r="MPC305" s="730"/>
      <c r="MPD305" s="730"/>
      <c r="MPE305" s="730"/>
      <c r="MPF305" s="730"/>
      <c r="MPG305" s="730"/>
      <c r="MPH305" s="730"/>
      <c r="MPI305" s="730"/>
      <c r="MPJ305" s="730"/>
      <c r="MPK305" s="730"/>
      <c r="MPL305" s="730"/>
      <c r="MPM305" s="730"/>
      <c r="MPN305" s="730"/>
      <c r="MPO305" s="730"/>
      <c r="MPP305" s="730"/>
      <c r="MPQ305" s="730"/>
      <c r="MPR305" s="730"/>
      <c r="MPS305" s="730"/>
      <c r="MPT305" s="730"/>
      <c r="MPU305" s="730"/>
      <c r="MPV305" s="730"/>
      <c r="MPW305" s="730"/>
      <c r="MPX305" s="730"/>
      <c r="MPY305" s="730"/>
      <c r="MPZ305" s="730"/>
      <c r="MQA305" s="730"/>
      <c r="MQB305" s="730"/>
      <c r="MQC305" s="730"/>
      <c r="MQD305" s="730"/>
      <c r="MQE305" s="730"/>
      <c r="MQF305" s="730"/>
      <c r="MQG305" s="730"/>
      <c r="MQH305" s="730"/>
      <c r="MQI305" s="730"/>
      <c r="MQJ305" s="730"/>
      <c r="MQK305" s="730"/>
      <c r="MQL305" s="730"/>
      <c r="MQM305" s="730"/>
      <c r="MQN305" s="730"/>
      <c r="MQO305" s="730"/>
      <c r="MQP305" s="730"/>
      <c r="MQQ305" s="730"/>
      <c r="MQR305" s="730"/>
      <c r="MQS305" s="730"/>
      <c r="MQT305" s="730"/>
      <c r="MQU305" s="730"/>
      <c r="MQV305" s="730"/>
      <c r="MQW305" s="730"/>
      <c r="MQX305" s="730"/>
      <c r="MQY305" s="730"/>
      <c r="MQZ305" s="730"/>
      <c r="MRA305" s="730"/>
      <c r="MRB305" s="730"/>
      <c r="MRC305" s="730"/>
      <c r="MRD305" s="730"/>
      <c r="MRE305" s="730"/>
      <c r="MRF305" s="730"/>
      <c r="MRG305" s="730"/>
      <c r="MRH305" s="730"/>
      <c r="MRI305" s="730"/>
      <c r="MRJ305" s="730"/>
      <c r="MRK305" s="730"/>
      <c r="MRL305" s="730"/>
      <c r="MRM305" s="730"/>
      <c r="MRN305" s="730"/>
      <c r="MRO305" s="730"/>
      <c r="MRP305" s="730"/>
      <c r="MRQ305" s="730"/>
      <c r="MRR305" s="730"/>
      <c r="MRS305" s="730"/>
      <c r="MRT305" s="730"/>
      <c r="MRU305" s="730"/>
      <c r="MRV305" s="730"/>
      <c r="MRW305" s="730"/>
      <c r="MRX305" s="730"/>
      <c r="MRY305" s="730"/>
      <c r="MRZ305" s="730"/>
      <c r="MSA305" s="730"/>
      <c r="MSB305" s="730"/>
      <c r="MSC305" s="730"/>
      <c r="MSD305" s="730"/>
      <c r="MSE305" s="730"/>
      <c r="MSF305" s="730"/>
      <c r="MSG305" s="730"/>
      <c r="MSH305" s="730"/>
      <c r="MSI305" s="730"/>
      <c r="MSJ305" s="730"/>
      <c r="MSK305" s="730"/>
      <c r="MSL305" s="730"/>
      <c r="MSM305" s="730"/>
      <c r="MSN305" s="730"/>
      <c r="MSO305" s="730"/>
      <c r="MSP305" s="730"/>
      <c r="MSQ305" s="730"/>
      <c r="MSR305" s="730"/>
      <c r="MSS305" s="730"/>
      <c r="MST305" s="730"/>
      <c r="MSU305" s="730"/>
      <c r="MSV305" s="730"/>
      <c r="MSW305" s="730"/>
      <c r="MSX305" s="730"/>
      <c r="MSY305" s="730"/>
      <c r="MSZ305" s="730"/>
      <c r="MTA305" s="730"/>
      <c r="MTB305" s="730"/>
      <c r="MTC305" s="730"/>
      <c r="MTD305" s="730"/>
      <c r="MTE305" s="730"/>
      <c r="MTF305" s="730"/>
      <c r="MTG305" s="730"/>
      <c r="MTH305" s="730"/>
      <c r="MTI305" s="730"/>
      <c r="MTJ305" s="730"/>
      <c r="MTK305" s="730"/>
      <c r="MTL305" s="730"/>
      <c r="MTM305" s="730"/>
      <c r="MTN305" s="730"/>
      <c r="MTO305" s="730"/>
      <c r="MTP305" s="730"/>
      <c r="MTQ305" s="730"/>
      <c r="MTR305" s="730"/>
      <c r="MTS305" s="730"/>
      <c r="MTT305" s="730"/>
      <c r="MTU305" s="730"/>
      <c r="MTV305" s="730"/>
      <c r="MTW305" s="730"/>
      <c r="MTX305" s="730"/>
      <c r="MTY305" s="730"/>
      <c r="MTZ305" s="730"/>
      <c r="MUA305" s="730"/>
      <c r="MUB305" s="730"/>
      <c r="MUC305" s="730"/>
      <c r="MUD305" s="730"/>
      <c r="MUE305" s="730"/>
      <c r="MUF305" s="730"/>
      <c r="MUG305" s="730"/>
      <c r="MUH305" s="730"/>
      <c r="MUI305" s="730"/>
      <c r="MUJ305" s="730"/>
      <c r="MUK305" s="730"/>
      <c r="MUL305" s="730"/>
      <c r="MUM305" s="730"/>
      <c r="MUN305" s="730"/>
      <c r="MUO305" s="730"/>
      <c r="MUP305" s="730"/>
      <c r="MUQ305" s="730"/>
      <c r="MUR305" s="730"/>
      <c r="MUS305" s="730"/>
      <c r="MUT305" s="730"/>
      <c r="MUU305" s="730"/>
      <c r="MUV305" s="730"/>
      <c r="MUW305" s="730"/>
      <c r="MUX305" s="730"/>
      <c r="MUY305" s="730"/>
      <c r="MUZ305" s="730"/>
      <c r="MVA305" s="730"/>
      <c r="MVB305" s="730"/>
      <c r="MVC305" s="730"/>
      <c r="MVD305" s="730"/>
      <c r="MVE305" s="730"/>
      <c r="MVF305" s="730"/>
      <c r="MVG305" s="730"/>
      <c r="MVH305" s="730"/>
      <c r="MVI305" s="730"/>
      <c r="MVJ305" s="730"/>
      <c r="MVK305" s="730"/>
      <c r="MVL305" s="730"/>
      <c r="MVM305" s="730"/>
      <c r="MVN305" s="730"/>
      <c r="MVO305" s="730"/>
      <c r="MVP305" s="730"/>
      <c r="MVQ305" s="730"/>
      <c r="MVR305" s="730"/>
      <c r="MVS305" s="730"/>
      <c r="MVT305" s="730"/>
      <c r="MVU305" s="730"/>
      <c r="MVV305" s="730"/>
      <c r="MVW305" s="730"/>
      <c r="MVX305" s="730"/>
      <c r="MVY305" s="730"/>
      <c r="MVZ305" s="730"/>
      <c r="MWA305" s="730"/>
      <c r="MWB305" s="730"/>
      <c r="MWC305" s="730"/>
      <c r="MWD305" s="730"/>
      <c r="MWE305" s="730"/>
      <c r="MWF305" s="730"/>
      <c r="MWG305" s="730"/>
      <c r="MWH305" s="730"/>
      <c r="MWI305" s="730"/>
      <c r="MWJ305" s="730"/>
      <c r="MWK305" s="730"/>
      <c r="MWL305" s="730"/>
      <c r="MWM305" s="730"/>
      <c r="MWN305" s="730"/>
      <c r="MWO305" s="730"/>
      <c r="MWP305" s="730"/>
      <c r="MWQ305" s="730"/>
      <c r="MWR305" s="730"/>
      <c r="MWS305" s="730"/>
      <c r="MWT305" s="730"/>
      <c r="MWU305" s="730"/>
      <c r="MWV305" s="730"/>
      <c r="MWW305" s="730"/>
      <c r="MWX305" s="730"/>
      <c r="MWY305" s="730"/>
      <c r="MWZ305" s="730"/>
      <c r="MXA305" s="730"/>
      <c r="MXB305" s="730"/>
      <c r="MXC305" s="730"/>
      <c r="MXD305" s="730"/>
      <c r="MXE305" s="730"/>
      <c r="MXF305" s="730"/>
      <c r="MXG305" s="730"/>
      <c r="MXH305" s="730"/>
      <c r="MXI305" s="730"/>
      <c r="MXJ305" s="730"/>
      <c r="MXK305" s="730"/>
      <c r="MXL305" s="730"/>
      <c r="MXM305" s="730"/>
      <c r="MXN305" s="730"/>
      <c r="MXO305" s="730"/>
      <c r="MXP305" s="730"/>
      <c r="MXQ305" s="730"/>
      <c r="MXR305" s="730"/>
      <c r="MXS305" s="730"/>
      <c r="MXT305" s="730"/>
      <c r="MXU305" s="730"/>
      <c r="MXV305" s="730"/>
      <c r="MXW305" s="730"/>
      <c r="MXX305" s="730"/>
      <c r="MXY305" s="730"/>
      <c r="MXZ305" s="730"/>
      <c r="MYA305" s="730"/>
      <c r="MYB305" s="730"/>
      <c r="MYC305" s="730"/>
      <c r="MYD305" s="730"/>
      <c r="MYE305" s="730"/>
      <c r="MYF305" s="730"/>
      <c r="MYG305" s="730"/>
      <c r="MYH305" s="730"/>
      <c r="MYI305" s="730"/>
      <c r="MYJ305" s="730"/>
      <c r="MYK305" s="730"/>
      <c r="MYL305" s="730"/>
      <c r="MYM305" s="730"/>
      <c r="MYN305" s="730"/>
      <c r="MYO305" s="730"/>
      <c r="MYP305" s="730"/>
      <c r="MYQ305" s="730"/>
      <c r="MYR305" s="730"/>
      <c r="MYS305" s="730"/>
      <c r="MYT305" s="730"/>
      <c r="MYU305" s="730"/>
      <c r="MYV305" s="730"/>
      <c r="MYW305" s="730"/>
      <c r="MYX305" s="730"/>
      <c r="MYY305" s="730"/>
      <c r="MYZ305" s="730"/>
      <c r="MZA305" s="730"/>
      <c r="MZB305" s="730"/>
      <c r="MZC305" s="730"/>
      <c r="MZD305" s="730"/>
      <c r="MZE305" s="730"/>
      <c r="MZF305" s="730"/>
      <c r="MZG305" s="730"/>
      <c r="MZH305" s="730"/>
      <c r="MZI305" s="730"/>
      <c r="MZJ305" s="730"/>
      <c r="MZK305" s="730"/>
      <c r="MZL305" s="730"/>
      <c r="MZM305" s="730"/>
      <c r="MZN305" s="730"/>
      <c r="MZO305" s="730"/>
      <c r="MZP305" s="730"/>
      <c r="MZQ305" s="730"/>
      <c r="MZR305" s="730"/>
      <c r="MZS305" s="730"/>
      <c r="MZT305" s="730"/>
      <c r="MZU305" s="730"/>
      <c r="MZV305" s="730"/>
      <c r="MZW305" s="730"/>
      <c r="MZX305" s="730"/>
      <c r="MZY305" s="730"/>
      <c r="MZZ305" s="730"/>
      <c r="NAA305" s="730"/>
      <c r="NAB305" s="730"/>
      <c r="NAC305" s="730"/>
      <c r="NAD305" s="730"/>
      <c r="NAE305" s="730"/>
      <c r="NAF305" s="730"/>
      <c r="NAG305" s="730"/>
      <c r="NAH305" s="730"/>
      <c r="NAI305" s="730"/>
      <c r="NAJ305" s="730"/>
      <c r="NAK305" s="730"/>
      <c r="NAL305" s="730"/>
      <c r="NAM305" s="730"/>
      <c r="NAN305" s="730"/>
      <c r="NAO305" s="730"/>
      <c r="NAP305" s="730"/>
      <c r="NAQ305" s="730"/>
      <c r="NAR305" s="730"/>
      <c r="NAS305" s="730"/>
      <c r="NAT305" s="730"/>
      <c r="NAU305" s="730"/>
      <c r="NAV305" s="730"/>
      <c r="NAW305" s="730"/>
      <c r="NAX305" s="730"/>
      <c r="NAY305" s="730"/>
      <c r="NAZ305" s="730"/>
      <c r="NBA305" s="730"/>
      <c r="NBB305" s="730"/>
      <c r="NBC305" s="730"/>
      <c r="NBD305" s="730"/>
      <c r="NBE305" s="730"/>
      <c r="NBF305" s="730"/>
      <c r="NBG305" s="730"/>
      <c r="NBH305" s="730"/>
      <c r="NBI305" s="730"/>
      <c r="NBJ305" s="730"/>
      <c r="NBK305" s="730"/>
      <c r="NBL305" s="730"/>
      <c r="NBM305" s="730"/>
      <c r="NBN305" s="730"/>
      <c r="NBO305" s="730"/>
      <c r="NBP305" s="730"/>
      <c r="NBQ305" s="730"/>
      <c r="NBR305" s="730"/>
      <c r="NBS305" s="730"/>
      <c r="NBT305" s="730"/>
      <c r="NBU305" s="730"/>
      <c r="NBV305" s="730"/>
      <c r="NBW305" s="730"/>
      <c r="NBX305" s="730"/>
      <c r="NBY305" s="730"/>
      <c r="NBZ305" s="730"/>
      <c r="NCA305" s="730"/>
      <c r="NCB305" s="730"/>
      <c r="NCC305" s="730"/>
      <c r="NCD305" s="730"/>
      <c r="NCE305" s="730"/>
      <c r="NCF305" s="730"/>
      <c r="NCG305" s="730"/>
      <c r="NCH305" s="730"/>
      <c r="NCI305" s="730"/>
      <c r="NCJ305" s="730"/>
      <c r="NCK305" s="730"/>
      <c r="NCL305" s="730"/>
      <c r="NCM305" s="730"/>
      <c r="NCN305" s="730"/>
      <c r="NCO305" s="730"/>
      <c r="NCP305" s="730"/>
      <c r="NCQ305" s="730"/>
      <c r="NCR305" s="730"/>
      <c r="NCS305" s="730"/>
      <c r="NCT305" s="730"/>
      <c r="NCU305" s="730"/>
      <c r="NCV305" s="730"/>
      <c r="NCW305" s="730"/>
      <c r="NCX305" s="730"/>
      <c r="NCY305" s="730"/>
      <c r="NCZ305" s="730"/>
      <c r="NDA305" s="730"/>
      <c r="NDB305" s="730"/>
      <c r="NDC305" s="730"/>
      <c r="NDD305" s="730"/>
      <c r="NDE305" s="730"/>
      <c r="NDF305" s="730"/>
      <c r="NDG305" s="730"/>
      <c r="NDH305" s="730"/>
      <c r="NDI305" s="730"/>
      <c r="NDJ305" s="730"/>
      <c r="NDK305" s="730"/>
      <c r="NDL305" s="730"/>
      <c r="NDM305" s="730"/>
      <c r="NDN305" s="730"/>
      <c r="NDO305" s="730"/>
      <c r="NDP305" s="730"/>
      <c r="NDQ305" s="730"/>
      <c r="NDR305" s="730"/>
      <c r="NDS305" s="730"/>
      <c r="NDT305" s="730"/>
      <c r="NDU305" s="730"/>
      <c r="NDV305" s="730"/>
      <c r="NDW305" s="730"/>
      <c r="NDX305" s="730"/>
      <c r="NDY305" s="730"/>
      <c r="NDZ305" s="730"/>
      <c r="NEA305" s="730"/>
      <c r="NEB305" s="730"/>
      <c r="NEC305" s="730"/>
      <c r="NED305" s="730"/>
      <c r="NEE305" s="730"/>
      <c r="NEF305" s="730"/>
      <c r="NEG305" s="730"/>
      <c r="NEH305" s="730"/>
      <c r="NEI305" s="730"/>
      <c r="NEJ305" s="730"/>
      <c r="NEK305" s="730"/>
      <c r="NEL305" s="730"/>
      <c r="NEM305" s="730"/>
      <c r="NEN305" s="730"/>
      <c r="NEO305" s="730"/>
      <c r="NEP305" s="730"/>
      <c r="NEQ305" s="730"/>
      <c r="NER305" s="730"/>
      <c r="NES305" s="730"/>
      <c r="NET305" s="730"/>
      <c r="NEU305" s="730"/>
      <c r="NEV305" s="730"/>
      <c r="NEW305" s="730"/>
      <c r="NEX305" s="730"/>
      <c r="NEY305" s="730"/>
      <c r="NEZ305" s="730"/>
      <c r="NFA305" s="730"/>
      <c r="NFB305" s="730"/>
      <c r="NFC305" s="730"/>
      <c r="NFD305" s="730"/>
      <c r="NFE305" s="730"/>
      <c r="NFF305" s="730"/>
      <c r="NFG305" s="730"/>
      <c r="NFH305" s="730"/>
      <c r="NFI305" s="730"/>
      <c r="NFJ305" s="730"/>
      <c r="NFK305" s="730"/>
      <c r="NFL305" s="730"/>
      <c r="NFM305" s="730"/>
      <c r="NFN305" s="730"/>
      <c r="NFO305" s="730"/>
      <c r="NFP305" s="730"/>
      <c r="NFQ305" s="730"/>
      <c r="NFR305" s="730"/>
      <c r="NFS305" s="730"/>
      <c r="NFT305" s="730"/>
      <c r="NFU305" s="730"/>
      <c r="NFV305" s="730"/>
      <c r="NFW305" s="730"/>
      <c r="NFX305" s="730"/>
      <c r="NFY305" s="730"/>
      <c r="NFZ305" s="730"/>
      <c r="NGA305" s="730"/>
      <c r="NGB305" s="730"/>
      <c r="NGC305" s="730"/>
      <c r="NGD305" s="730"/>
      <c r="NGE305" s="730"/>
      <c r="NGF305" s="730"/>
      <c r="NGG305" s="730"/>
      <c r="NGH305" s="730"/>
      <c r="NGI305" s="730"/>
      <c r="NGJ305" s="730"/>
      <c r="NGK305" s="730"/>
      <c r="NGL305" s="730"/>
      <c r="NGM305" s="730"/>
      <c r="NGN305" s="730"/>
      <c r="NGO305" s="730"/>
      <c r="NGP305" s="730"/>
      <c r="NGQ305" s="730"/>
      <c r="NGR305" s="730"/>
      <c r="NGS305" s="730"/>
      <c r="NGT305" s="730"/>
      <c r="NGU305" s="730"/>
      <c r="NGV305" s="730"/>
      <c r="NGW305" s="730"/>
      <c r="NGX305" s="730"/>
      <c r="NGY305" s="730"/>
      <c r="NGZ305" s="730"/>
      <c r="NHA305" s="730"/>
      <c r="NHB305" s="730"/>
      <c r="NHC305" s="730"/>
      <c r="NHD305" s="730"/>
      <c r="NHE305" s="730"/>
      <c r="NHF305" s="730"/>
      <c r="NHG305" s="730"/>
      <c r="NHH305" s="730"/>
      <c r="NHI305" s="730"/>
      <c r="NHJ305" s="730"/>
      <c r="NHK305" s="730"/>
      <c r="NHL305" s="730"/>
      <c r="NHM305" s="730"/>
      <c r="NHN305" s="730"/>
      <c r="NHO305" s="730"/>
      <c r="NHP305" s="730"/>
      <c r="NHQ305" s="730"/>
      <c r="NHR305" s="730"/>
      <c r="NHS305" s="730"/>
      <c r="NHT305" s="730"/>
      <c r="NHU305" s="730"/>
      <c r="NHV305" s="730"/>
      <c r="NHW305" s="730"/>
      <c r="NHX305" s="730"/>
      <c r="NHY305" s="730"/>
      <c r="NHZ305" s="730"/>
      <c r="NIA305" s="730"/>
      <c r="NIB305" s="730"/>
      <c r="NIC305" s="730"/>
      <c r="NID305" s="730"/>
      <c r="NIE305" s="730"/>
      <c r="NIF305" s="730"/>
      <c r="NIG305" s="730"/>
      <c r="NIH305" s="730"/>
      <c r="NII305" s="730"/>
      <c r="NIJ305" s="730"/>
      <c r="NIK305" s="730"/>
      <c r="NIL305" s="730"/>
      <c r="NIM305" s="730"/>
      <c r="NIN305" s="730"/>
      <c r="NIO305" s="730"/>
      <c r="NIP305" s="730"/>
      <c r="NIQ305" s="730"/>
      <c r="NIR305" s="730"/>
      <c r="NIS305" s="730"/>
      <c r="NIT305" s="730"/>
      <c r="NIU305" s="730"/>
      <c r="NIV305" s="730"/>
      <c r="NIW305" s="730"/>
      <c r="NIX305" s="730"/>
      <c r="NIY305" s="730"/>
      <c r="NIZ305" s="730"/>
      <c r="NJA305" s="730"/>
      <c r="NJB305" s="730"/>
      <c r="NJC305" s="730"/>
      <c r="NJD305" s="730"/>
      <c r="NJE305" s="730"/>
      <c r="NJF305" s="730"/>
      <c r="NJG305" s="730"/>
      <c r="NJH305" s="730"/>
      <c r="NJI305" s="730"/>
      <c r="NJJ305" s="730"/>
      <c r="NJK305" s="730"/>
      <c r="NJL305" s="730"/>
      <c r="NJM305" s="730"/>
      <c r="NJN305" s="730"/>
      <c r="NJO305" s="730"/>
      <c r="NJP305" s="730"/>
      <c r="NJQ305" s="730"/>
      <c r="NJR305" s="730"/>
      <c r="NJS305" s="730"/>
      <c r="NJT305" s="730"/>
      <c r="NJU305" s="730"/>
      <c r="NJV305" s="730"/>
      <c r="NJW305" s="730"/>
      <c r="NJX305" s="730"/>
      <c r="NJY305" s="730"/>
      <c r="NJZ305" s="730"/>
      <c r="NKA305" s="730"/>
      <c r="NKB305" s="730"/>
      <c r="NKC305" s="730"/>
      <c r="NKD305" s="730"/>
      <c r="NKE305" s="730"/>
      <c r="NKF305" s="730"/>
      <c r="NKG305" s="730"/>
      <c r="NKH305" s="730"/>
      <c r="NKI305" s="730"/>
      <c r="NKJ305" s="730"/>
      <c r="NKK305" s="730"/>
      <c r="NKL305" s="730"/>
      <c r="NKM305" s="730"/>
      <c r="NKN305" s="730"/>
      <c r="NKO305" s="730"/>
      <c r="NKP305" s="730"/>
      <c r="NKQ305" s="730"/>
      <c r="NKR305" s="730"/>
      <c r="NKS305" s="730"/>
      <c r="NKT305" s="730"/>
      <c r="NKU305" s="730"/>
      <c r="NKV305" s="730"/>
      <c r="NKW305" s="730"/>
      <c r="NKX305" s="730"/>
      <c r="NKY305" s="730"/>
      <c r="NKZ305" s="730"/>
      <c r="NLA305" s="730"/>
      <c r="NLB305" s="730"/>
      <c r="NLC305" s="730"/>
      <c r="NLD305" s="730"/>
      <c r="NLE305" s="730"/>
      <c r="NLF305" s="730"/>
      <c r="NLG305" s="730"/>
      <c r="NLH305" s="730"/>
      <c r="NLI305" s="730"/>
      <c r="NLJ305" s="730"/>
      <c r="NLK305" s="730"/>
      <c r="NLL305" s="730"/>
      <c r="NLM305" s="730"/>
      <c r="NLN305" s="730"/>
      <c r="NLO305" s="730"/>
      <c r="NLP305" s="730"/>
      <c r="NLQ305" s="730"/>
      <c r="NLR305" s="730"/>
      <c r="NLS305" s="730"/>
      <c r="NLT305" s="730"/>
      <c r="NLU305" s="730"/>
      <c r="NLV305" s="730"/>
      <c r="NLW305" s="730"/>
      <c r="NLX305" s="730"/>
      <c r="NLY305" s="730"/>
      <c r="NLZ305" s="730"/>
      <c r="NMA305" s="730"/>
      <c r="NMB305" s="730"/>
      <c r="NMC305" s="730"/>
      <c r="NMD305" s="730"/>
      <c r="NME305" s="730"/>
      <c r="NMF305" s="730"/>
      <c r="NMG305" s="730"/>
      <c r="NMH305" s="730"/>
      <c r="NMI305" s="730"/>
      <c r="NMJ305" s="730"/>
      <c r="NMK305" s="730"/>
      <c r="NML305" s="730"/>
      <c r="NMM305" s="730"/>
      <c r="NMN305" s="730"/>
      <c r="NMO305" s="730"/>
      <c r="NMP305" s="730"/>
      <c r="NMQ305" s="730"/>
      <c r="NMR305" s="730"/>
      <c r="NMS305" s="730"/>
      <c r="NMT305" s="730"/>
      <c r="NMU305" s="730"/>
      <c r="NMV305" s="730"/>
      <c r="NMW305" s="730"/>
      <c r="NMX305" s="730"/>
      <c r="NMY305" s="730"/>
      <c r="NMZ305" s="730"/>
      <c r="NNA305" s="730"/>
      <c r="NNB305" s="730"/>
      <c r="NNC305" s="730"/>
      <c r="NND305" s="730"/>
      <c r="NNE305" s="730"/>
      <c r="NNF305" s="730"/>
      <c r="NNG305" s="730"/>
      <c r="NNH305" s="730"/>
      <c r="NNI305" s="730"/>
      <c r="NNJ305" s="730"/>
      <c r="NNK305" s="730"/>
      <c r="NNL305" s="730"/>
      <c r="NNM305" s="730"/>
      <c r="NNN305" s="730"/>
      <c r="NNO305" s="730"/>
      <c r="NNP305" s="730"/>
      <c r="NNQ305" s="730"/>
      <c r="NNR305" s="730"/>
      <c r="NNS305" s="730"/>
      <c r="NNT305" s="730"/>
      <c r="NNU305" s="730"/>
      <c r="NNV305" s="730"/>
      <c r="NNW305" s="730"/>
      <c r="NNX305" s="730"/>
      <c r="NNY305" s="730"/>
      <c r="NNZ305" s="730"/>
      <c r="NOA305" s="730"/>
      <c r="NOB305" s="730"/>
      <c r="NOC305" s="730"/>
      <c r="NOD305" s="730"/>
      <c r="NOE305" s="730"/>
      <c r="NOF305" s="730"/>
      <c r="NOG305" s="730"/>
      <c r="NOH305" s="730"/>
      <c r="NOI305" s="730"/>
      <c r="NOJ305" s="730"/>
      <c r="NOK305" s="730"/>
      <c r="NOL305" s="730"/>
      <c r="NOM305" s="730"/>
      <c r="NON305" s="730"/>
      <c r="NOO305" s="730"/>
      <c r="NOP305" s="730"/>
      <c r="NOQ305" s="730"/>
      <c r="NOR305" s="730"/>
      <c r="NOS305" s="730"/>
      <c r="NOT305" s="730"/>
      <c r="NOU305" s="730"/>
      <c r="NOV305" s="730"/>
      <c r="NOW305" s="730"/>
      <c r="NOX305" s="730"/>
      <c r="NOY305" s="730"/>
      <c r="NOZ305" s="730"/>
      <c r="NPA305" s="730"/>
      <c r="NPB305" s="730"/>
      <c r="NPC305" s="730"/>
      <c r="NPD305" s="730"/>
      <c r="NPE305" s="730"/>
      <c r="NPF305" s="730"/>
      <c r="NPG305" s="730"/>
      <c r="NPH305" s="730"/>
      <c r="NPI305" s="730"/>
      <c r="NPJ305" s="730"/>
      <c r="NPK305" s="730"/>
      <c r="NPL305" s="730"/>
      <c r="NPM305" s="730"/>
      <c r="NPN305" s="730"/>
      <c r="NPO305" s="730"/>
      <c r="NPP305" s="730"/>
      <c r="NPQ305" s="730"/>
      <c r="NPR305" s="730"/>
      <c r="NPS305" s="730"/>
      <c r="NPT305" s="730"/>
      <c r="NPU305" s="730"/>
      <c r="NPV305" s="730"/>
      <c r="NPW305" s="730"/>
      <c r="NPX305" s="730"/>
      <c r="NPY305" s="730"/>
      <c r="NPZ305" s="730"/>
      <c r="NQA305" s="730"/>
      <c r="NQB305" s="730"/>
      <c r="NQC305" s="730"/>
      <c r="NQD305" s="730"/>
      <c r="NQE305" s="730"/>
      <c r="NQF305" s="730"/>
      <c r="NQG305" s="730"/>
      <c r="NQH305" s="730"/>
      <c r="NQI305" s="730"/>
      <c r="NQJ305" s="730"/>
      <c r="NQK305" s="730"/>
      <c r="NQL305" s="730"/>
      <c r="NQM305" s="730"/>
      <c r="NQN305" s="730"/>
      <c r="NQO305" s="730"/>
      <c r="NQP305" s="730"/>
      <c r="NQQ305" s="730"/>
      <c r="NQR305" s="730"/>
      <c r="NQS305" s="730"/>
      <c r="NQT305" s="730"/>
      <c r="NQU305" s="730"/>
      <c r="NQV305" s="730"/>
      <c r="NQW305" s="730"/>
      <c r="NQX305" s="730"/>
      <c r="NQY305" s="730"/>
      <c r="NQZ305" s="730"/>
      <c r="NRA305" s="730"/>
      <c r="NRB305" s="730"/>
      <c r="NRC305" s="730"/>
      <c r="NRD305" s="730"/>
      <c r="NRE305" s="730"/>
      <c r="NRF305" s="730"/>
      <c r="NRG305" s="730"/>
      <c r="NRH305" s="730"/>
      <c r="NRI305" s="730"/>
      <c r="NRJ305" s="730"/>
      <c r="NRK305" s="730"/>
      <c r="NRL305" s="730"/>
      <c r="NRM305" s="730"/>
      <c r="NRN305" s="730"/>
      <c r="NRO305" s="730"/>
      <c r="NRP305" s="730"/>
      <c r="NRQ305" s="730"/>
      <c r="NRR305" s="730"/>
      <c r="NRS305" s="730"/>
      <c r="NRT305" s="730"/>
      <c r="NRU305" s="730"/>
      <c r="NRV305" s="730"/>
      <c r="NRW305" s="730"/>
      <c r="NRX305" s="730"/>
      <c r="NRY305" s="730"/>
      <c r="NRZ305" s="730"/>
      <c r="NSA305" s="730"/>
      <c r="NSB305" s="730"/>
      <c r="NSC305" s="730"/>
      <c r="NSD305" s="730"/>
      <c r="NSE305" s="730"/>
      <c r="NSF305" s="730"/>
      <c r="NSG305" s="730"/>
      <c r="NSH305" s="730"/>
      <c r="NSI305" s="730"/>
      <c r="NSJ305" s="730"/>
      <c r="NSK305" s="730"/>
      <c r="NSL305" s="730"/>
      <c r="NSM305" s="730"/>
      <c r="NSN305" s="730"/>
      <c r="NSO305" s="730"/>
      <c r="NSP305" s="730"/>
      <c r="NSQ305" s="730"/>
      <c r="NSR305" s="730"/>
      <c r="NSS305" s="730"/>
      <c r="NST305" s="730"/>
      <c r="NSU305" s="730"/>
      <c r="NSV305" s="730"/>
      <c r="NSW305" s="730"/>
      <c r="NSX305" s="730"/>
      <c r="NSY305" s="730"/>
      <c r="NSZ305" s="730"/>
      <c r="NTA305" s="730"/>
      <c r="NTB305" s="730"/>
      <c r="NTC305" s="730"/>
      <c r="NTD305" s="730"/>
      <c r="NTE305" s="730"/>
      <c r="NTF305" s="730"/>
      <c r="NTG305" s="730"/>
      <c r="NTH305" s="730"/>
      <c r="NTI305" s="730"/>
      <c r="NTJ305" s="730"/>
      <c r="NTK305" s="730"/>
      <c r="NTL305" s="730"/>
      <c r="NTM305" s="730"/>
      <c r="NTN305" s="730"/>
      <c r="NTO305" s="730"/>
      <c r="NTP305" s="730"/>
      <c r="NTQ305" s="730"/>
      <c r="NTR305" s="730"/>
      <c r="NTS305" s="730"/>
      <c r="NTT305" s="730"/>
      <c r="NTU305" s="730"/>
      <c r="NTV305" s="730"/>
      <c r="NTW305" s="730"/>
      <c r="NTX305" s="730"/>
      <c r="NTY305" s="730"/>
      <c r="NTZ305" s="730"/>
      <c r="NUA305" s="730"/>
      <c r="NUB305" s="730"/>
      <c r="NUC305" s="730"/>
      <c r="NUD305" s="730"/>
      <c r="NUE305" s="730"/>
      <c r="NUF305" s="730"/>
      <c r="NUG305" s="730"/>
      <c r="NUH305" s="730"/>
      <c r="NUI305" s="730"/>
      <c r="NUJ305" s="730"/>
      <c r="NUK305" s="730"/>
      <c r="NUL305" s="730"/>
      <c r="NUM305" s="730"/>
      <c r="NUN305" s="730"/>
      <c r="NUO305" s="730"/>
      <c r="NUP305" s="730"/>
      <c r="NUQ305" s="730"/>
      <c r="NUR305" s="730"/>
      <c r="NUS305" s="730"/>
      <c r="NUT305" s="730"/>
      <c r="NUU305" s="730"/>
      <c r="NUV305" s="730"/>
      <c r="NUW305" s="730"/>
      <c r="NUX305" s="730"/>
      <c r="NUY305" s="730"/>
      <c r="NUZ305" s="730"/>
      <c r="NVA305" s="730"/>
      <c r="NVB305" s="730"/>
      <c r="NVC305" s="730"/>
      <c r="NVD305" s="730"/>
      <c r="NVE305" s="730"/>
      <c r="NVF305" s="730"/>
      <c r="NVG305" s="730"/>
      <c r="NVH305" s="730"/>
      <c r="NVI305" s="730"/>
      <c r="NVJ305" s="730"/>
      <c r="NVK305" s="730"/>
      <c r="NVL305" s="730"/>
      <c r="NVM305" s="730"/>
      <c r="NVN305" s="730"/>
      <c r="NVO305" s="730"/>
      <c r="NVP305" s="730"/>
      <c r="NVQ305" s="730"/>
      <c r="NVR305" s="730"/>
      <c r="NVS305" s="730"/>
      <c r="NVT305" s="730"/>
      <c r="NVU305" s="730"/>
      <c r="NVV305" s="730"/>
      <c r="NVW305" s="730"/>
      <c r="NVX305" s="730"/>
      <c r="NVY305" s="730"/>
      <c r="NVZ305" s="730"/>
      <c r="NWA305" s="730"/>
      <c r="NWB305" s="730"/>
      <c r="NWC305" s="730"/>
      <c r="NWD305" s="730"/>
      <c r="NWE305" s="730"/>
      <c r="NWF305" s="730"/>
      <c r="NWG305" s="730"/>
      <c r="NWH305" s="730"/>
      <c r="NWI305" s="730"/>
      <c r="NWJ305" s="730"/>
      <c r="NWK305" s="730"/>
      <c r="NWL305" s="730"/>
      <c r="NWM305" s="730"/>
      <c r="NWN305" s="730"/>
      <c r="NWO305" s="730"/>
      <c r="NWP305" s="730"/>
      <c r="NWQ305" s="730"/>
      <c r="NWR305" s="730"/>
      <c r="NWS305" s="730"/>
      <c r="NWT305" s="730"/>
      <c r="NWU305" s="730"/>
      <c r="NWV305" s="730"/>
      <c r="NWW305" s="730"/>
      <c r="NWX305" s="730"/>
      <c r="NWY305" s="730"/>
      <c r="NWZ305" s="730"/>
      <c r="NXA305" s="730"/>
      <c r="NXB305" s="730"/>
      <c r="NXC305" s="730"/>
      <c r="NXD305" s="730"/>
      <c r="NXE305" s="730"/>
      <c r="NXF305" s="730"/>
      <c r="NXG305" s="730"/>
      <c r="NXH305" s="730"/>
      <c r="NXI305" s="730"/>
      <c r="NXJ305" s="730"/>
      <c r="NXK305" s="730"/>
      <c r="NXL305" s="730"/>
      <c r="NXM305" s="730"/>
      <c r="NXN305" s="730"/>
      <c r="NXO305" s="730"/>
      <c r="NXP305" s="730"/>
      <c r="NXQ305" s="730"/>
      <c r="NXR305" s="730"/>
      <c r="NXS305" s="730"/>
      <c r="NXT305" s="730"/>
      <c r="NXU305" s="730"/>
      <c r="NXV305" s="730"/>
      <c r="NXW305" s="730"/>
      <c r="NXX305" s="730"/>
      <c r="NXY305" s="730"/>
      <c r="NXZ305" s="730"/>
      <c r="NYA305" s="730"/>
      <c r="NYB305" s="730"/>
      <c r="NYC305" s="730"/>
      <c r="NYD305" s="730"/>
      <c r="NYE305" s="730"/>
      <c r="NYF305" s="730"/>
      <c r="NYG305" s="730"/>
      <c r="NYH305" s="730"/>
      <c r="NYI305" s="730"/>
      <c r="NYJ305" s="730"/>
      <c r="NYK305" s="730"/>
      <c r="NYL305" s="730"/>
      <c r="NYM305" s="730"/>
      <c r="NYN305" s="730"/>
      <c r="NYO305" s="730"/>
      <c r="NYP305" s="730"/>
      <c r="NYQ305" s="730"/>
      <c r="NYR305" s="730"/>
      <c r="NYS305" s="730"/>
      <c r="NYT305" s="730"/>
      <c r="NYU305" s="730"/>
      <c r="NYV305" s="730"/>
      <c r="NYW305" s="730"/>
      <c r="NYX305" s="730"/>
      <c r="NYY305" s="730"/>
      <c r="NYZ305" s="730"/>
      <c r="NZA305" s="730"/>
      <c r="NZB305" s="730"/>
      <c r="NZC305" s="730"/>
      <c r="NZD305" s="730"/>
      <c r="NZE305" s="730"/>
      <c r="NZF305" s="730"/>
      <c r="NZG305" s="730"/>
      <c r="NZH305" s="730"/>
      <c r="NZI305" s="730"/>
      <c r="NZJ305" s="730"/>
      <c r="NZK305" s="730"/>
      <c r="NZL305" s="730"/>
      <c r="NZM305" s="730"/>
      <c r="NZN305" s="730"/>
      <c r="NZO305" s="730"/>
      <c r="NZP305" s="730"/>
      <c r="NZQ305" s="730"/>
      <c r="NZR305" s="730"/>
      <c r="NZS305" s="730"/>
      <c r="NZT305" s="730"/>
      <c r="NZU305" s="730"/>
      <c r="NZV305" s="730"/>
      <c r="NZW305" s="730"/>
      <c r="NZX305" s="730"/>
      <c r="NZY305" s="730"/>
      <c r="NZZ305" s="730"/>
      <c r="OAA305" s="730"/>
      <c r="OAB305" s="730"/>
      <c r="OAC305" s="730"/>
      <c r="OAD305" s="730"/>
      <c r="OAE305" s="730"/>
      <c r="OAF305" s="730"/>
      <c r="OAG305" s="730"/>
      <c r="OAH305" s="730"/>
      <c r="OAI305" s="730"/>
      <c r="OAJ305" s="730"/>
      <c r="OAK305" s="730"/>
      <c r="OAL305" s="730"/>
      <c r="OAM305" s="730"/>
      <c r="OAN305" s="730"/>
      <c r="OAO305" s="730"/>
      <c r="OAP305" s="730"/>
      <c r="OAQ305" s="730"/>
      <c r="OAR305" s="730"/>
      <c r="OAS305" s="730"/>
      <c r="OAT305" s="730"/>
      <c r="OAU305" s="730"/>
      <c r="OAV305" s="730"/>
      <c r="OAW305" s="730"/>
      <c r="OAX305" s="730"/>
      <c r="OAY305" s="730"/>
      <c r="OAZ305" s="730"/>
      <c r="OBA305" s="730"/>
      <c r="OBB305" s="730"/>
      <c r="OBC305" s="730"/>
      <c r="OBD305" s="730"/>
      <c r="OBE305" s="730"/>
      <c r="OBF305" s="730"/>
      <c r="OBG305" s="730"/>
      <c r="OBH305" s="730"/>
      <c r="OBI305" s="730"/>
      <c r="OBJ305" s="730"/>
      <c r="OBK305" s="730"/>
      <c r="OBL305" s="730"/>
      <c r="OBM305" s="730"/>
      <c r="OBN305" s="730"/>
      <c r="OBO305" s="730"/>
      <c r="OBP305" s="730"/>
      <c r="OBQ305" s="730"/>
      <c r="OBR305" s="730"/>
      <c r="OBS305" s="730"/>
      <c r="OBT305" s="730"/>
      <c r="OBU305" s="730"/>
      <c r="OBV305" s="730"/>
      <c r="OBW305" s="730"/>
      <c r="OBX305" s="730"/>
      <c r="OBY305" s="730"/>
      <c r="OBZ305" s="730"/>
      <c r="OCA305" s="730"/>
      <c r="OCB305" s="730"/>
      <c r="OCC305" s="730"/>
      <c r="OCD305" s="730"/>
      <c r="OCE305" s="730"/>
      <c r="OCF305" s="730"/>
      <c r="OCG305" s="730"/>
      <c r="OCH305" s="730"/>
      <c r="OCI305" s="730"/>
      <c r="OCJ305" s="730"/>
      <c r="OCK305" s="730"/>
      <c r="OCL305" s="730"/>
      <c r="OCM305" s="730"/>
      <c r="OCN305" s="730"/>
      <c r="OCO305" s="730"/>
      <c r="OCP305" s="730"/>
      <c r="OCQ305" s="730"/>
      <c r="OCR305" s="730"/>
      <c r="OCS305" s="730"/>
      <c r="OCT305" s="730"/>
      <c r="OCU305" s="730"/>
      <c r="OCV305" s="730"/>
      <c r="OCW305" s="730"/>
      <c r="OCX305" s="730"/>
      <c r="OCY305" s="730"/>
      <c r="OCZ305" s="730"/>
      <c r="ODA305" s="730"/>
      <c r="ODB305" s="730"/>
      <c r="ODC305" s="730"/>
      <c r="ODD305" s="730"/>
      <c r="ODE305" s="730"/>
      <c r="ODF305" s="730"/>
      <c r="ODG305" s="730"/>
      <c r="ODH305" s="730"/>
      <c r="ODI305" s="730"/>
      <c r="ODJ305" s="730"/>
      <c r="ODK305" s="730"/>
      <c r="ODL305" s="730"/>
      <c r="ODM305" s="730"/>
      <c r="ODN305" s="730"/>
      <c r="ODO305" s="730"/>
      <c r="ODP305" s="730"/>
      <c r="ODQ305" s="730"/>
      <c r="ODR305" s="730"/>
      <c r="ODS305" s="730"/>
      <c r="ODT305" s="730"/>
      <c r="ODU305" s="730"/>
      <c r="ODV305" s="730"/>
      <c r="ODW305" s="730"/>
      <c r="ODX305" s="730"/>
      <c r="ODY305" s="730"/>
      <c r="ODZ305" s="730"/>
      <c r="OEA305" s="730"/>
      <c r="OEB305" s="730"/>
      <c r="OEC305" s="730"/>
      <c r="OED305" s="730"/>
      <c r="OEE305" s="730"/>
      <c r="OEF305" s="730"/>
      <c r="OEG305" s="730"/>
      <c r="OEH305" s="730"/>
      <c r="OEI305" s="730"/>
      <c r="OEJ305" s="730"/>
      <c r="OEK305" s="730"/>
      <c r="OEL305" s="730"/>
      <c r="OEM305" s="730"/>
      <c r="OEN305" s="730"/>
      <c r="OEO305" s="730"/>
      <c r="OEP305" s="730"/>
      <c r="OEQ305" s="730"/>
      <c r="OER305" s="730"/>
      <c r="OES305" s="730"/>
      <c r="OET305" s="730"/>
      <c r="OEU305" s="730"/>
      <c r="OEV305" s="730"/>
      <c r="OEW305" s="730"/>
      <c r="OEX305" s="730"/>
      <c r="OEY305" s="730"/>
      <c r="OEZ305" s="730"/>
      <c r="OFA305" s="730"/>
      <c r="OFB305" s="730"/>
      <c r="OFC305" s="730"/>
      <c r="OFD305" s="730"/>
      <c r="OFE305" s="730"/>
      <c r="OFF305" s="730"/>
      <c r="OFG305" s="730"/>
      <c r="OFH305" s="730"/>
      <c r="OFI305" s="730"/>
      <c r="OFJ305" s="730"/>
      <c r="OFK305" s="730"/>
      <c r="OFL305" s="730"/>
      <c r="OFM305" s="730"/>
      <c r="OFN305" s="730"/>
      <c r="OFO305" s="730"/>
      <c r="OFP305" s="730"/>
      <c r="OFQ305" s="730"/>
      <c r="OFR305" s="730"/>
      <c r="OFS305" s="730"/>
      <c r="OFT305" s="730"/>
      <c r="OFU305" s="730"/>
      <c r="OFV305" s="730"/>
      <c r="OFW305" s="730"/>
      <c r="OFX305" s="730"/>
      <c r="OFY305" s="730"/>
      <c r="OFZ305" s="730"/>
      <c r="OGA305" s="730"/>
      <c r="OGB305" s="730"/>
      <c r="OGC305" s="730"/>
      <c r="OGD305" s="730"/>
      <c r="OGE305" s="730"/>
      <c r="OGF305" s="730"/>
      <c r="OGG305" s="730"/>
      <c r="OGH305" s="730"/>
      <c r="OGI305" s="730"/>
      <c r="OGJ305" s="730"/>
      <c r="OGK305" s="730"/>
      <c r="OGL305" s="730"/>
      <c r="OGM305" s="730"/>
      <c r="OGN305" s="730"/>
      <c r="OGO305" s="730"/>
      <c r="OGP305" s="730"/>
      <c r="OGQ305" s="730"/>
      <c r="OGR305" s="730"/>
      <c r="OGS305" s="730"/>
      <c r="OGT305" s="730"/>
      <c r="OGU305" s="730"/>
      <c r="OGV305" s="730"/>
      <c r="OGW305" s="730"/>
      <c r="OGX305" s="730"/>
      <c r="OGY305" s="730"/>
      <c r="OGZ305" s="730"/>
      <c r="OHA305" s="730"/>
      <c r="OHB305" s="730"/>
      <c r="OHC305" s="730"/>
      <c r="OHD305" s="730"/>
      <c r="OHE305" s="730"/>
      <c r="OHF305" s="730"/>
      <c r="OHG305" s="730"/>
      <c r="OHH305" s="730"/>
      <c r="OHI305" s="730"/>
      <c r="OHJ305" s="730"/>
      <c r="OHK305" s="730"/>
      <c r="OHL305" s="730"/>
      <c r="OHM305" s="730"/>
      <c r="OHN305" s="730"/>
      <c r="OHO305" s="730"/>
      <c r="OHP305" s="730"/>
      <c r="OHQ305" s="730"/>
      <c r="OHR305" s="730"/>
      <c r="OHS305" s="730"/>
      <c r="OHT305" s="730"/>
      <c r="OHU305" s="730"/>
      <c r="OHV305" s="730"/>
      <c r="OHW305" s="730"/>
      <c r="OHX305" s="730"/>
      <c r="OHY305" s="730"/>
      <c r="OHZ305" s="730"/>
      <c r="OIA305" s="730"/>
      <c r="OIB305" s="730"/>
      <c r="OIC305" s="730"/>
      <c r="OID305" s="730"/>
      <c r="OIE305" s="730"/>
      <c r="OIF305" s="730"/>
      <c r="OIG305" s="730"/>
      <c r="OIH305" s="730"/>
      <c r="OII305" s="730"/>
      <c r="OIJ305" s="730"/>
      <c r="OIK305" s="730"/>
      <c r="OIL305" s="730"/>
      <c r="OIM305" s="730"/>
      <c r="OIN305" s="730"/>
      <c r="OIO305" s="730"/>
      <c r="OIP305" s="730"/>
      <c r="OIQ305" s="730"/>
      <c r="OIR305" s="730"/>
      <c r="OIS305" s="730"/>
      <c r="OIT305" s="730"/>
      <c r="OIU305" s="730"/>
      <c r="OIV305" s="730"/>
      <c r="OIW305" s="730"/>
      <c r="OIX305" s="730"/>
      <c r="OIY305" s="730"/>
      <c r="OIZ305" s="730"/>
      <c r="OJA305" s="730"/>
      <c r="OJB305" s="730"/>
      <c r="OJC305" s="730"/>
      <c r="OJD305" s="730"/>
      <c r="OJE305" s="730"/>
      <c r="OJF305" s="730"/>
      <c r="OJG305" s="730"/>
      <c r="OJH305" s="730"/>
      <c r="OJI305" s="730"/>
      <c r="OJJ305" s="730"/>
      <c r="OJK305" s="730"/>
      <c r="OJL305" s="730"/>
      <c r="OJM305" s="730"/>
      <c r="OJN305" s="730"/>
      <c r="OJO305" s="730"/>
      <c r="OJP305" s="730"/>
      <c r="OJQ305" s="730"/>
      <c r="OJR305" s="730"/>
      <c r="OJS305" s="730"/>
      <c r="OJT305" s="730"/>
      <c r="OJU305" s="730"/>
      <c r="OJV305" s="730"/>
      <c r="OJW305" s="730"/>
      <c r="OJX305" s="730"/>
      <c r="OJY305" s="730"/>
      <c r="OJZ305" s="730"/>
      <c r="OKA305" s="730"/>
      <c r="OKB305" s="730"/>
      <c r="OKC305" s="730"/>
      <c r="OKD305" s="730"/>
      <c r="OKE305" s="730"/>
      <c r="OKF305" s="730"/>
      <c r="OKG305" s="730"/>
      <c r="OKH305" s="730"/>
      <c r="OKI305" s="730"/>
      <c r="OKJ305" s="730"/>
      <c r="OKK305" s="730"/>
      <c r="OKL305" s="730"/>
      <c r="OKM305" s="730"/>
      <c r="OKN305" s="730"/>
      <c r="OKO305" s="730"/>
      <c r="OKP305" s="730"/>
      <c r="OKQ305" s="730"/>
      <c r="OKR305" s="730"/>
      <c r="OKS305" s="730"/>
      <c r="OKT305" s="730"/>
      <c r="OKU305" s="730"/>
      <c r="OKV305" s="730"/>
      <c r="OKW305" s="730"/>
      <c r="OKX305" s="730"/>
      <c r="OKY305" s="730"/>
      <c r="OKZ305" s="730"/>
      <c r="OLA305" s="730"/>
      <c r="OLB305" s="730"/>
      <c r="OLC305" s="730"/>
      <c r="OLD305" s="730"/>
      <c r="OLE305" s="730"/>
      <c r="OLF305" s="730"/>
      <c r="OLG305" s="730"/>
      <c r="OLH305" s="730"/>
      <c r="OLI305" s="730"/>
      <c r="OLJ305" s="730"/>
      <c r="OLK305" s="730"/>
      <c r="OLL305" s="730"/>
      <c r="OLM305" s="730"/>
      <c r="OLN305" s="730"/>
      <c r="OLO305" s="730"/>
      <c r="OLP305" s="730"/>
      <c r="OLQ305" s="730"/>
      <c r="OLR305" s="730"/>
      <c r="OLS305" s="730"/>
      <c r="OLT305" s="730"/>
      <c r="OLU305" s="730"/>
      <c r="OLV305" s="730"/>
      <c r="OLW305" s="730"/>
      <c r="OLX305" s="730"/>
      <c r="OLY305" s="730"/>
      <c r="OLZ305" s="730"/>
      <c r="OMA305" s="730"/>
      <c r="OMB305" s="730"/>
      <c r="OMC305" s="730"/>
      <c r="OMD305" s="730"/>
      <c r="OME305" s="730"/>
      <c r="OMF305" s="730"/>
      <c r="OMG305" s="730"/>
      <c r="OMH305" s="730"/>
      <c r="OMI305" s="730"/>
      <c r="OMJ305" s="730"/>
      <c r="OMK305" s="730"/>
      <c r="OML305" s="730"/>
      <c r="OMM305" s="730"/>
      <c r="OMN305" s="730"/>
      <c r="OMO305" s="730"/>
      <c r="OMP305" s="730"/>
      <c r="OMQ305" s="730"/>
      <c r="OMR305" s="730"/>
      <c r="OMS305" s="730"/>
      <c r="OMT305" s="730"/>
      <c r="OMU305" s="730"/>
      <c r="OMV305" s="730"/>
      <c r="OMW305" s="730"/>
      <c r="OMX305" s="730"/>
      <c r="OMY305" s="730"/>
      <c r="OMZ305" s="730"/>
      <c r="ONA305" s="730"/>
      <c r="ONB305" s="730"/>
      <c r="ONC305" s="730"/>
      <c r="OND305" s="730"/>
      <c r="ONE305" s="730"/>
      <c r="ONF305" s="730"/>
      <c r="ONG305" s="730"/>
      <c r="ONH305" s="730"/>
      <c r="ONI305" s="730"/>
      <c r="ONJ305" s="730"/>
      <c r="ONK305" s="730"/>
      <c r="ONL305" s="730"/>
      <c r="ONM305" s="730"/>
      <c r="ONN305" s="730"/>
      <c r="ONO305" s="730"/>
      <c r="ONP305" s="730"/>
      <c r="ONQ305" s="730"/>
      <c r="ONR305" s="730"/>
      <c r="ONS305" s="730"/>
      <c r="ONT305" s="730"/>
      <c r="ONU305" s="730"/>
      <c r="ONV305" s="730"/>
      <c r="ONW305" s="730"/>
      <c r="ONX305" s="730"/>
      <c r="ONY305" s="730"/>
      <c r="ONZ305" s="730"/>
      <c r="OOA305" s="730"/>
      <c r="OOB305" s="730"/>
      <c r="OOC305" s="730"/>
      <c r="OOD305" s="730"/>
      <c r="OOE305" s="730"/>
      <c r="OOF305" s="730"/>
      <c r="OOG305" s="730"/>
      <c r="OOH305" s="730"/>
      <c r="OOI305" s="730"/>
      <c r="OOJ305" s="730"/>
      <c r="OOK305" s="730"/>
      <c r="OOL305" s="730"/>
      <c r="OOM305" s="730"/>
      <c r="OON305" s="730"/>
      <c r="OOO305" s="730"/>
      <c r="OOP305" s="730"/>
      <c r="OOQ305" s="730"/>
      <c r="OOR305" s="730"/>
      <c r="OOS305" s="730"/>
      <c r="OOT305" s="730"/>
      <c r="OOU305" s="730"/>
      <c r="OOV305" s="730"/>
      <c r="OOW305" s="730"/>
      <c r="OOX305" s="730"/>
      <c r="OOY305" s="730"/>
      <c r="OOZ305" s="730"/>
      <c r="OPA305" s="730"/>
      <c r="OPB305" s="730"/>
      <c r="OPC305" s="730"/>
      <c r="OPD305" s="730"/>
      <c r="OPE305" s="730"/>
      <c r="OPF305" s="730"/>
      <c r="OPG305" s="730"/>
      <c r="OPH305" s="730"/>
      <c r="OPI305" s="730"/>
      <c r="OPJ305" s="730"/>
      <c r="OPK305" s="730"/>
      <c r="OPL305" s="730"/>
      <c r="OPM305" s="730"/>
      <c r="OPN305" s="730"/>
      <c r="OPO305" s="730"/>
      <c r="OPP305" s="730"/>
      <c r="OPQ305" s="730"/>
      <c r="OPR305" s="730"/>
      <c r="OPS305" s="730"/>
      <c r="OPT305" s="730"/>
      <c r="OPU305" s="730"/>
      <c r="OPV305" s="730"/>
      <c r="OPW305" s="730"/>
      <c r="OPX305" s="730"/>
      <c r="OPY305" s="730"/>
      <c r="OPZ305" s="730"/>
      <c r="OQA305" s="730"/>
      <c r="OQB305" s="730"/>
      <c r="OQC305" s="730"/>
      <c r="OQD305" s="730"/>
      <c r="OQE305" s="730"/>
      <c r="OQF305" s="730"/>
      <c r="OQG305" s="730"/>
      <c r="OQH305" s="730"/>
      <c r="OQI305" s="730"/>
      <c r="OQJ305" s="730"/>
      <c r="OQK305" s="730"/>
      <c r="OQL305" s="730"/>
      <c r="OQM305" s="730"/>
      <c r="OQN305" s="730"/>
      <c r="OQO305" s="730"/>
      <c r="OQP305" s="730"/>
      <c r="OQQ305" s="730"/>
      <c r="OQR305" s="730"/>
      <c r="OQS305" s="730"/>
      <c r="OQT305" s="730"/>
      <c r="OQU305" s="730"/>
      <c r="OQV305" s="730"/>
      <c r="OQW305" s="730"/>
      <c r="OQX305" s="730"/>
      <c r="OQY305" s="730"/>
      <c r="OQZ305" s="730"/>
      <c r="ORA305" s="730"/>
      <c r="ORB305" s="730"/>
      <c r="ORC305" s="730"/>
      <c r="ORD305" s="730"/>
      <c r="ORE305" s="730"/>
      <c r="ORF305" s="730"/>
      <c r="ORG305" s="730"/>
      <c r="ORH305" s="730"/>
      <c r="ORI305" s="730"/>
      <c r="ORJ305" s="730"/>
      <c r="ORK305" s="730"/>
      <c r="ORL305" s="730"/>
      <c r="ORM305" s="730"/>
      <c r="ORN305" s="730"/>
      <c r="ORO305" s="730"/>
      <c r="ORP305" s="730"/>
      <c r="ORQ305" s="730"/>
      <c r="ORR305" s="730"/>
      <c r="ORS305" s="730"/>
      <c r="ORT305" s="730"/>
      <c r="ORU305" s="730"/>
      <c r="ORV305" s="730"/>
      <c r="ORW305" s="730"/>
      <c r="ORX305" s="730"/>
      <c r="ORY305" s="730"/>
      <c r="ORZ305" s="730"/>
      <c r="OSA305" s="730"/>
      <c r="OSB305" s="730"/>
      <c r="OSC305" s="730"/>
      <c r="OSD305" s="730"/>
      <c r="OSE305" s="730"/>
      <c r="OSF305" s="730"/>
      <c r="OSG305" s="730"/>
      <c r="OSH305" s="730"/>
      <c r="OSI305" s="730"/>
      <c r="OSJ305" s="730"/>
      <c r="OSK305" s="730"/>
      <c r="OSL305" s="730"/>
      <c r="OSM305" s="730"/>
      <c r="OSN305" s="730"/>
      <c r="OSO305" s="730"/>
      <c r="OSP305" s="730"/>
      <c r="OSQ305" s="730"/>
      <c r="OSR305" s="730"/>
      <c r="OSS305" s="730"/>
      <c r="OST305" s="730"/>
      <c r="OSU305" s="730"/>
      <c r="OSV305" s="730"/>
      <c r="OSW305" s="730"/>
      <c r="OSX305" s="730"/>
      <c r="OSY305" s="730"/>
      <c r="OSZ305" s="730"/>
      <c r="OTA305" s="730"/>
      <c r="OTB305" s="730"/>
      <c r="OTC305" s="730"/>
      <c r="OTD305" s="730"/>
      <c r="OTE305" s="730"/>
      <c r="OTF305" s="730"/>
      <c r="OTG305" s="730"/>
      <c r="OTH305" s="730"/>
      <c r="OTI305" s="730"/>
      <c r="OTJ305" s="730"/>
      <c r="OTK305" s="730"/>
      <c r="OTL305" s="730"/>
      <c r="OTM305" s="730"/>
      <c r="OTN305" s="730"/>
      <c r="OTO305" s="730"/>
      <c r="OTP305" s="730"/>
      <c r="OTQ305" s="730"/>
      <c r="OTR305" s="730"/>
      <c r="OTS305" s="730"/>
      <c r="OTT305" s="730"/>
      <c r="OTU305" s="730"/>
      <c r="OTV305" s="730"/>
      <c r="OTW305" s="730"/>
      <c r="OTX305" s="730"/>
      <c r="OTY305" s="730"/>
      <c r="OTZ305" s="730"/>
      <c r="OUA305" s="730"/>
      <c r="OUB305" s="730"/>
      <c r="OUC305" s="730"/>
      <c r="OUD305" s="730"/>
      <c r="OUE305" s="730"/>
      <c r="OUF305" s="730"/>
      <c r="OUG305" s="730"/>
      <c r="OUH305" s="730"/>
      <c r="OUI305" s="730"/>
      <c r="OUJ305" s="730"/>
      <c r="OUK305" s="730"/>
      <c r="OUL305" s="730"/>
      <c r="OUM305" s="730"/>
      <c r="OUN305" s="730"/>
      <c r="OUO305" s="730"/>
      <c r="OUP305" s="730"/>
      <c r="OUQ305" s="730"/>
      <c r="OUR305" s="730"/>
      <c r="OUS305" s="730"/>
      <c r="OUT305" s="730"/>
      <c r="OUU305" s="730"/>
      <c r="OUV305" s="730"/>
      <c r="OUW305" s="730"/>
      <c r="OUX305" s="730"/>
      <c r="OUY305" s="730"/>
      <c r="OUZ305" s="730"/>
      <c r="OVA305" s="730"/>
      <c r="OVB305" s="730"/>
      <c r="OVC305" s="730"/>
      <c r="OVD305" s="730"/>
      <c r="OVE305" s="730"/>
      <c r="OVF305" s="730"/>
      <c r="OVG305" s="730"/>
      <c r="OVH305" s="730"/>
      <c r="OVI305" s="730"/>
      <c r="OVJ305" s="730"/>
      <c r="OVK305" s="730"/>
      <c r="OVL305" s="730"/>
      <c r="OVM305" s="730"/>
      <c r="OVN305" s="730"/>
      <c r="OVO305" s="730"/>
      <c r="OVP305" s="730"/>
      <c r="OVQ305" s="730"/>
      <c r="OVR305" s="730"/>
      <c r="OVS305" s="730"/>
      <c r="OVT305" s="730"/>
      <c r="OVU305" s="730"/>
      <c r="OVV305" s="730"/>
      <c r="OVW305" s="730"/>
      <c r="OVX305" s="730"/>
      <c r="OVY305" s="730"/>
      <c r="OVZ305" s="730"/>
      <c r="OWA305" s="730"/>
      <c r="OWB305" s="730"/>
      <c r="OWC305" s="730"/>
      <c r="OWD305" s="730"/>
      <c r="OWE305" s="730"/>
      <c r="OWF305" s="730"/>
      <c r="OWG305" s="730"/>
      <c r="OWH305" s="730"/>
      <c r="OWI305" s="730"/>
      <c r="OWJ305" s="730"/>
      <c r="OWK305" s="730"/>
      <c r="OWL305" s="730"/>
      <c r="OWM305" s="730"/>
      <c r="OWN305" s="730"/>
      <c r="OWO305" s="730"/>
      <c r="OWP305" s="730"/>
      <c r="OWQ305" s="730"/>
      <c r="OWR305" s="730"/>
      <c r="OWS305" s="730"/>
      <c r="OWT305" s="730"/>
      <c r="OWU305" s="730"/>
      <c r="OWV305" s="730"/>
      <c r="OWW305" s="730"/>
      <c r="OWX305" s="730"/>
      <c r="OWY305" s="730"/>
      <c r="OWZ305" s="730"/>
      <c r="OXA305" s="730"/>
      <c r="OXB305" s="730"/>
      <c r="OXC305" s="730"/>
      <c r="OXD305" s="730"/>
      <c r="OXE305" s="730"/>
      <c r="OXF305" s="730"/>
      <c r="OXG305" s="730"/>
      <c r="OXH305" s="730"/>
      <c r="OXI305" s="730"/>
      <c r="OXJ305" s="730"/>
      <c r="OXK305" s="730"/>
      <c r="OXL305" s="730"/>
      <c r="OXM305" s="730"/>
      <c r="OXN305" s="730"/>
      <c r="OXO305" s="730"/>
      <c r="OXP305" s="730"/>
      <c r="OXQ305" s="730"/>
      <c r="OXR305" s="730"/>
      <c r="OXS305" s="730"/>
      <c r="OXT305" s="730"/>
      <c r="OXU305" s="730"/>
      <c r="OXV305" s="730"/>
      <c r="OXW305" s="730"/>
      <c r="OXX305" s="730"/>
      <c r="OXY305" s="730"/>
      <c r="OXZ305" s="730"/>
      <c r="OYA305" s="730"/>
      <c r="OYB305" s="730"/>
      <c r="OYC305" s="730"/>
      <c r="OYD305" s="730"/>
      <c r="OYE305" s="730"/>
      <c r="OYF305" s="730"/>
      <c r="OYG305" s="730"/>
      <c r="OYH305" s="730"/>
      <c r="OYI305" s="730"/>
      <c r="OYJ305" s="730"/>
      <c r="OYK305" s="730"/>
      <c r="OYL305" s="730"/>
      <c r="OYM305" s="730"/>
      <c r="OYN305" s="730"/>
      <c r="OYO305" s="730"/>
      <c r="OYP305" s="730"/>
      <c r="OYQ305" s="730"/>
      <c r="OYR305" s="730"/>
      <c r="OYS305" s="730"/>
      <c r="OYT305" s="730"/>
      <c r="OYU305" s="730"/>
      <c r="OYV305" s="730"/>
      <c r="OYW305" s="730"/>
      <c r="OYX305" s="730"/>
      <c r="OYY305" s="730"/>
      <c r="OYZ305" s="730"/>
      <c r="OZA305" s="730"/>
      <c r="OZB305" s="730"/>
      <c r="OZC305" s="730"/>
      <c r="OZD305" s="730"/>
      <c r="OZE305" s="730"/>
      <c r="OZF305" s="730"/>
      <c r="OZG305" s="730"/>
      <c r="OZH305" s="730"/>
      <c r="OZI305" s="730"/>
      <c r="OZJ305" s="730"/>
      <c r="OZK305" s="730"/>
      <c r="OZL305" s="730"/>
      <c r="OZM305" s="730"/>
      <c r="OZN305" s="730"/>
      <c r="OZO305" s="730"/>
      <c r="OZP305" s="730"/>
      <c r="OZQ305" s="730"/>
      <c r="OZR305" s="730"/>
      <c r="OZS305" s="730"/>
      <c r="OZT305" s="730"/>
      <c r="OZU305" s="730"/>
      <c r="OZV305" s="730"/>
      <c r="OZW305" s="730"/>
      <c r="OZX305" s="730"/>
      <c r="OZY305" s="730"/>
      <c r="OZZ305" s="730"/>
      <c r="PAA305" s="730"/>
      <c r="PAB305" s="730"/>
      <c r="PAC305" s="730"/>
      <c r="PAD305" s="730"/>
      <c r="PAE305" s="730"/>
      <c r="PAF305" s="730"/>
      <c r="PAG305" s="730"/>
      <c r="PAH305" s="730"/>
      <c r="PAI305" s="730"/>
      <c r="PAJ305" s="730"/>
      <c r="PAK305" s="730"/>
      <c r="PAL305" s="730"/>
      <c r="PAM305" s="730"/>
      <c r="PAN305" s="730"/>
      <c r="PAO305" s="730"/>
      <c r="PAP305" s="730"/>
      <c r="PAQ305" s="730"/>
      <c r="PAR305" s="730"/>
      <c r="PAS305" s="730"/>
      <c r="PAT305" s="730"/>
      <c r="PAU305" s="730"/>
      <c r="PAV305" s="730"/>
      <c r="PAW305" s="730"/>
      <c r="PAX305" s="730"/>
      <c r="PAY305" s="730"/>
      <c r="PAZ305" s="730"/>
      <c r="PBA305" s="730"/>
      <c r="PBB305" s="730"/>
      <c r="PBC305" s="730"/>
      <c r="PBD305" s="730"/>
      <c r="PBE305" s="730"/>
      <c r="PBF305" s="730"/>
      <c r="PBG305" s="730"/>
      <c r="PBH305" s="730"/>
      <c r="PBI305" s="730"/>
      <c r="PBJ305" s="730"/>
      <c r="PBK305" s="730"/>
      <c r="PBL305" s="730"/>
      <c r="PBM305" s="730"/>
      <c r="PBN305" s="730"/>
      <c r="PBO305" s="730"/>
      <c r="PBP305" s="730"/>
      <c r="PBQ305" s="730"/>
      <c r="PBR305" s="730"/>
      <c r="PBS305" s="730"/>
      <c r="PBT305" s="730"/>
      <c r="PBU305" s="730"/>
      <c r="PBV305" s="730"/>
      <c r="PBW305" s="730"/>
      <c r="PBX305" s="730"/>
      <c r="PBY305" s="730"/>
      <c r="PBZ305" s="730"/>
      <c r="PCA305" s="730"/>
      <c r="PCB305" s="730"/>
      <c r="PCC305" s="730"/>
      <c r="PCD305" s="730"/>
      <c r="PCE305" s="730"/>
      <c r="PCF305" s="730"/>
      <c r="PCG305" s="730"/>
      <c r="PCH305" s="730"/>
      <c r="PCI305" s="730"/>
      <c r="PCJ305" s="730"/>
      <c r="PCK305" s="730"/>
      <c r="PCL305" s="730"/>
      <c r="PCM305" s="730"/>
      <c r="PCN305" s="730"/>
      <c r="PCO305" s="730"/>
      <c r="PCP305" s="730"/>
      <c r="PCQ305" s="730"/>
      <c r="PCR305" s="730"/>
      <c r="PCS305" s="730"/>
      <c r="PCT305" s="730"/>
      <c r="PCU305" s="730"/>
      <c r="PCV305" s="730"/>
      <c r="PCW305" s="730"/>
      <c r="PCX305" s="730"/>
      <c r="PCY305" s="730"/>
      <c r="PCZ305" s="730"/>
      <c r="PDA305" s="730"/>
      <c r="PDB305" s="730"/>
      <c r="PDC305" s="730"/>
      <c r="PDD305" s="730"/>
      <c r="PDE305" s="730"/>
      <c r="PDF305" s="730"/>
      <c r="PDG305" s="730"/>
      <c r="PDH305" s="730"/>
      <c r="PDI305" s="730"/>
      <c r="PDJ305" s="730"/>
      <c r="PDK305" s="730"/>
      <c r="PDL305" s="730"/>
      <c r="PDM305" s="730"/>
      <c r="PDN305" s="730"/>
      <c r="PDO305" s="730"/>
      <c r="PDP305" s="730"/>
      <c r="PDQ305" s="730"/>
      <c r="PDR305" s="730"/>
      <c r="PDS305" s="730"/>
      <c r="PDT305" s="730"/>
      <c r="PDU305" s="730"/>
      <c r="PDV305" s="730"/>
      <c r="PDW305" s="730"/>
      <c r="PDX305" s="730"/>
      <c r="PDY305" s="730"/>
      <c r="PDZ305" s="730"/>
      <c r="PEA305" s="730"/>
      <c r="PEB305" s="730"/>
      <c r="PEC305" s="730"/>
      <c r="PED305" s="730"/>
      <c r="PEE305" s="730"/>
      <c r="PEF305" s="730"/>
      <c r="PEG305" s="730"/>
      <c r="PEH305" s="730"/>
      <c r="PEI305" s="730"/>
      <c r="PEJ305" s="730"/>
      <c r="PEK305" s="730"/>
      <c r="PEL305" s="730"/>
      <c r="PEM305" s="730"/>
      <c r="PEN305" s="730"/>
      <c r="PEO305" s="730"/>
      <c r="PEP305" s="730"/>
      <c r="PEQ305" s="730"/>
      <c r="PER305" s="730"/>
      <c r="PES305" s="730"/>
      <c r="PET305" s="730"/>
      <c r="PEU305" s="730"/>
      <c r="PEV305" s="730"/>
      <c r="PEW305" s="730"/>
      <c r="PEX305" s="730"/>
      <c r="PEY305" s="730"/>
      <c r="PEZ305" s="730"/>
      <c r="PFA305" s="730"/>
      <c r="PFB305" s="730"/>
      <c r="PFC305" s="730"/>
      <c r="PFD305" s="730"/>
      <c r="PFE305" s="730"/>
      <c r="PFF305" s="730"/>
      <c r="PFG305" s="730"/>
      <c r="PFH305" s="730"/>
      <c r="PFI305" s="730"/>
      <c r="PFJ305" s="730"/>
      <c r="PFK305" s="730"/>
      <c r="PFL305" s="730"/>
      <c r="PFM305" s="730"/>
      <c r="PFN305" s="730"/>
      <c r="PFO305" s="730"/>
      <c r="PFP305" s="730"/>
      <c r="PFQ305" s="730"/>
      <c r="PFR305" s="730"/>
      <c r="PFS305" s="730"/>
      <c r="PFT305" s="730"/>
      <c r="PFU305" s="730"/>
      <c r="PFV305" s="730"/>
      <c r="PFW305" s="730"/>
      <c r="PFX305" s="730"/>
      <c r="PFY305" s="730"/>
      <c r="PFZ305" s="730"/>
      <c r="PGA305" s="730"/>
      <c r="PGB305" s="730"/>
      <c r="PGC305" s="730"/>
      <c r="PGD305" s="730"/>
      <c r="PGE305" s="730"/>
      <c r="PGF305" s="730"/>
      <c r="PGG305" s="730"/>
      <c r="PGH305" s="730"/>
      <c r="PGI305" s="730"/>
      <c r="PGJ305" s="730"/>
      <c r="PGK305" s="730"/>
      <c r="PGL305" s="730"/>
      <c r="PGM305" s="730"/>
      <c r="PGN305" s="730"/>
      <c r="PGO305" s="730"/>
      <c r="PGP305" s="730"/>
      <c r="PGQ305" s="730"/>
      <c r="PGR305" s="730"/>
      <c r="PGS305" s="730"/>
      <c r="PGT305" s="730"/>
      <c r="PGU305" s="730"/>
      <c r="PGV305" s="730"/>
      <c r="PGW305" s="730"/>
      <c r="PGX305" s="730"/>
      <c r="PGY305" s="730"/>
      <c r="PGZ305" s="730"/>
      <c r="PHA305" s="730"/>
      <c r="PHB305" s="730"/>
      <c r="PHC305" s="730"/>
      <c r="PHD305" s="730"/>
      <c r="PHE305" s="730"/>
      <c r="PHF305" s="730"/>
      <c r="PHG305" s="730"/>
      <c r="PHH305" s="730"/>
      <c r="PHI305" s="730"/>
      <c r="PHJ305" s="730"/>
      <c r="PHK305" s="730"/>
      <c r="PHL305" s="730"/>
      <c r="PHM305" s="730"/>
      <c r="PHN305" s="730"/>
      <c r="PHO305" s="730"/>
      <c r="PHP305" s="730"/>
      <c r="PHQ305" s="730"/>
      <c r="PHR305" s="730"/>
      <c r="PHS305" s="730"/>
      <c r="PHT305" s="730"/>
      <c r="PHU305" s="730"/>
      <c r="PHV305" s="730"/>
      <c r="PHW305" s="730"/>
      <c r="PHX305" s="730"/>
      <c r="PHY305" s="730"/>
      <c r="PHZ305" s="730"/>
      <c r="PIA305" s="730"/>
      <c r="PIB305" s="730"/>
      <c r="PIC305" s="730"/>
      <c r="PID305" s="730"/>
      <c r="PIE305" s="730"/>
      <c r="PIF305" s="730"/>
      <c r="PIG305" s="730"/>
      <c r="PIH305" s="730"/>
      <c r="PII305" s="730"/>
      <c r="PIJ305" s="730"/>
      <c r="PIK305" s="730"/>
      <c r="PIL305" s="730"/>
      <c r="PIM305" s="730"/>
      <c r="PIN305" s="730"/>
      <c r="PIO305" s="730"/>
      <c r="PIP305" s="730"/>
      <c r="PIQ305" s="730"/>
      <c r="PIR305" s="730"/>
      <c r="PIS305" s="730"/>
      <c r="PIT305" s="730"/>
      <c r="PIU305" s="730"/>
      <c r="PIV305" s="730"/>
      <c r="PIW305" s="730"/>
      <c r="PIX305" s="730"/>
      <c r="PIY305" s="730"/>
      <c r="PIZ305" s="730"/>
      <c r="PJA305" s="730"/>
      <c r="PJB305" s="730"/>
      <c r="PJC305" s="730"/>
      <c r="PJD305" s="730"/>
      <c r="PJE305" s="730"/>
      <c r="PJF305" s="730"/>
      <c r="PJG305" s="730"/>
      <c r="PJH305" s="730"/>
      <c r="PJI305" s="730"/>
      <c r="PJJ305" s="730"/>
      <c r="PJK305" s="730"/>
      <c r="PJL305" s="730"/>
      <c r="PJM305" s="730"/>
      <c r="PJN305" s="730"/>
      <c r="PJO305" s="730"/>
      <c r="PJP305" s="730"/>
      <c r="PJQ305" s="730"/>
      <c r="PJR305" s="730"/>
      <c r="PJS305" s="730"/>
      <c r="PJT305" s="730"/>
      <c r="PJU305" s="730"/>
      <c r="PJV305" s="730"/>
      <c r="PJW305" s="730"/>
      <c r="PJX305" s="730"/>
      <c r="PJY305" s="730"/>
      <c r="PJZ305" s="730"/>
      <c r="PKA305" s="730"/>
      <c r="PKB305" s="730"/>
      <c r="PKC305" s="730"/>
      <c r="PKD305" s="730"/>
      <c r="PKE305" s="730"/>
      <c r="PKF305" s="730"/>
      <c r="PKG305" s="730"/>
      <c r="PKH305" s="730"/>
      <c r="PKI305" s="730"/>
      <c r="PKJ305" s="730"/>
      <c r="PKK305" s="730"/>
      <c r="PKL305" s="730"/>
      <c r="PKM305" s="730"/>
      <c r="PKN305" s="730"/>
      <c r="PKO305" s="730"/>
      <c r="PKP305" s="730"/>
      <c r="PKQ305" s="730"/>
      <c r="PKR305" s="730"/>
      <c r="PKS305" s="730"/>
      <c r="PKT305" s="730"/>
      <c r="PKU305" s="730"/>
      <c r="PKV305" s="730"/>
      <c r="PKW305" s="730"/>
      <c r="PKX305" s="730"/>
      <c r="PKY305" s="730"/>
      <c r="PKZ305" s="730"/>
      <c r="PLA305" s="730"/>
      <c r="PLB305" s="730"/>
      <c r="PLC305" s="730"/>
      <c r="PLD305" s="730"/>
      <c r="PLE305" s="730"/>
      <c r="PLF305" s="730"/>
      <c r="PLG305" s="730"/>
      <c r="PLH305" s="730"/>
      <c r="PLI305" s="730"/>
      <c r="PLJ305" s="730"/>
      <c r="PLK305" s="730"/>
      <c r="PLL305" s="730"/>
      <c r="PLM305" s="730"/>
      <c r="PLN305" s="730"/>
      <c r="PLO305" s="730"/>
      <c r="PLP305" s="730"/>
      <c r="PLQ305" s="730"/>
      <c r="PLR305" s="730"/>
      <c r="PLS305" s="730"/>
      <c r="PLT305" s="730"/>
      <c r="PLU305" s="730"/>
      <c r="PLV305" s="730"/>
      <c r="PLW305" s="730"/>
      <c r="PLX305" s="730"/>
      <c r="PLY305" s="730"/>
      <c r="PLZ305" s="730"/>
      <c r="PMA305" s="730"/>
      <c r="PMB305" s="730"/>
      <c r="PMC305" s="730"/>
      <c r="PMD305" s="730"/>
      <c r="PME305" s="730"/>
      <c r="PMF305" s="730"/>
      <c r="PMG305" s="730"/>
      <c r="PMH305" s="730"/>
      <c r="PMI305" s="730"/>
      <c r="PMJ305" s="730"/>
      <c r="PMK305" s="730"/>
      <c r="PML305" s="730"/>
      <c r="PMM305" s="730"/>
      <c r="PMN305" s="730"/>
      <c r="PMO305" s="730"/>
      <c r="PMP305" s="730"/>
      <c r="PMQ305" s="730"/>
      <c r="PMR305" s="730"/>
      <c r="PMS305" s="730"/>
      <c r="PMT305" s="730"/>
      <c r="PMU305" s="730"/>
      <c r="PMV305" s="730"/>
      <c r="PMW305" s="730"/>
      <c r="PMX305" s="730"/>
      <c r="PMY305" s="730"/>
      <c r="PMZ305" s="730"/>
      <c r="PNA305" s="730"/>
      <c r="PNB305" s="730"/>
      <c r="PNC305" s="730"/>
      <c r="PND305" s="730"/>
      <c r="PNE305" s="730"/>
      <c r="PNF305" s="730"/>
      <c r="PNG305" s="730"/>
      <c r="PNH305" s="730"/>
      <c r="PNI305" s="730"/>
      <c r="PNJ305" s="730"/>
      <c r="PNK305" s="730"/>
      <c r="PNL305" s="730"/>
      <c r="PNM305" s="730"/>
      <c r="PNN305" s="730"/>
      <c r="PNO305" s="730"/>
      <c r="PNP305" s="730"/>
      <c r="PNQ305" s="730"/>
      <c r="PNR305" s="730"/>
      <c r="PNS305" s="730"/>
      <c r="PNT305" s="730"/>
      <c r="PNU305" s="730"/>
      <c r="PNV305" s="730"/>
      <c r="PNW305" s="730"/>
      <c r="PNX305" s="730"/>
      <c r="PNY305" s="730"/>
      <c r="PNZ305" s="730"/>
      <c r="POA305" s="730"/>
      <c r="POB305" s="730"/>
      <c r="POC305" s="730"/>
      <c r="POD305" s="730"/>
      <c r="POE305" s="730"/>
      <c r="POF305" s="730"/>
      <c r="POG305" s="730"/>
      <c r="POH305" s="730"/>
      <c r="POI305" s="730"/>
      <c r="POJ305" s="730"/>
      <c r="POK305" s="730"/>
      <c r="POL305" s="730"/>
      <c r="POM305" s="730"/>
      <c r="PON305" s="730"/>
      <c r="POO305" s="730"/>
      <c r="POP305" s="730"/>
      <c r="POQ305" s="730"/>
      <c r="POR305" s="730"/>
      <c r="POS305" s="730"/>
      <c r="POT305" s="730"/>
      <c r="POU305" s="730"/>
      <c r="POV305" s="730"/>
      <c r="POW305" s="730"/>
      <c r="POX305" s="730"/>
      <c r="POY305" s="730"/>
      <c r="POZ305" s="730"/>
      <c r="PPA305" s="730"/>
      <c r="PPB305" s="730"/>
      <c r="PPC305" s="730"/>
      <c r="PPD305" s="730"/>
      <c r="PPE305" s="730"/>
      <c r="PPF305" s="730"/>
      <c r="PPG305" s="730"/>
      <c r="PPH305" s="730"/>
      <c r="PPI305" s="730"/>
      <c r="PPJ305" s="730"/>
      <c r="PPK305" s="730"/>
      <c r="PPL305" s="730"/>
      <c r="PPM305" s="730"/>
      <c r="PPN305" s="730"/>
      <c r="PPO305" s="730"/>
      <c r="PPP305" s="730"/>
      <c r="PPQ305" s="730"/>
      <c r="PPR305" s="730"/>
      <c r="PPS305" s="730"/>
      <c r="PPT305" s="730"/>
      <c r="PPU305" s="730"/>
      <c r="PPV305" s="730"/>
      <c r="PPW305" s="730"/>
      <c r="PPX305" s="730"/>
      <c r="PPY305" s="730"/>
      <c r="PPZ305" s="730"/>
      <c r="PQA305" s="730"/>
      <c r="PQB305" s="730"/>
      <c r="PQC305" s="730"/>
      <c r="PQD305" s="730"/>
      <c r="PQE305" s="730"/>
      <c r="PQF305" s="730"/>
      <c r="PQG305" s="730"/>
      <c r="PQH305" s="730"/>
      <c r="PQI305" s="730"/>
      <c r="PQJ305" s="730"/>
      <c r="PQK305" s="730"/>
      <c r="PQL305" s="730"/>
      <c r="PQM305" s="730"/>
      <c r="PQN305" s="730"/>
      <c r="PQO305" s="730"/>
      <c r="PQP305" s="730"/>
      <c r="PQQ305" s="730"/>
      <c r="PQR305" s="730"/>
      <c r="PQS305" s="730"/>
      <c r="PQT305" s="730"/>
      <c r="PQU305" s="730"/>
      <c r="PQV305" s="730"/>
      <c r="PQW305" s="730"/>
      <c r="PQX305" s="730"/>
      <c r="PQY305" s="730"/>
      <c r="PQZ305" s="730"/>
      <c r="PRA305" s="730"/>
      <c r="PRB305" s="730"/>
      <c r="PRC305" s="730"/>
      <c r="PRD305" s="730"/>
      <c r="PRE305" s="730"/>
      <c r="PRF305" s="730"/>
      <c r="PRG305" s="730"/>
      <c r="PRH305" s="730"/>
      <c r="PRI305" s="730"/>
      <c r="PRJ305" s="730"/>
      <c r="PRK305" s="730"/>
      <c r="PRL305" s="730"/>
      <c r="PRM305" s="730"/>
      <c r="PRN305" s="730"/>
      <c r="PRO305" s="730"/>
      <c r="PRP305" s="730"/>
      <c r="PRQ305" s="730"/>
      <c r="PRR305" s="730"/>
      <c r="PRS305" s="730"/>
      <c r="PRT305" s="730"/>
      <c r="PRU305" s="730"/>
      <c r="PRV305" s="730"/>
      <c r="PRW305" s="730"/>
      <c r="PRX305" s="730"/>
      <c r="PRY305" s="730"/>
      <c r="PRZ305" s="730"/>
      <c r="PSA305" s="730"/>
      <c r="PSB305" s="730"/>
      <c r="PSC305" s="730"/>
      <c r="PSD305" s="730"/>
      <c r="PSE305" s="730"/>
      <c r="PSF305" s="730"/>
      <c r="PSG305" s="730"/>
      <c r="PSH305" s="730"/>
      <c r="PSI305" s="730"/>
      <c r="PSJ305" s="730"/>
      <c r="PSK305" s="730"/>
      <c r="PSL305" s="730"/>
      <c r="PSM305" s="730"/>
      <c r="PSN305" s="730"/>
      <c r="PSO305" s="730"/>
      <c r="PSP305" s="730"/>
      <c r="PSQ305" s="730"/>
      <c r="PSR305" s="730"/>
      <c r="PSS305" s="730"/>
      <c r="PST305" s="730"/>
      <c r="PSU305" s="730"/>
      <c r="PSV305" s="730"/>
      <c r="PSW305" s="730"/>
      <c r="PSX305" s="730"/>
      <c r="PSY305" s="730"/>
      <c r="PSZ305" s="730"/>
      <c r="PTA305" s="730"/>
      <c r="PTB305" s="730"/>
      <c r="PTC305" s="730"/>
      <c r="PTD305" s="730"/>
      <c r="PTE305" s="730"/>
      <c r="PTF305" s="730"/>
      <c r="PTG305" s="730"/>
      <c r="PTH305" s="730"/>
      <c r="PTI305" s="730"/>
      <c r="PTJ305" s="730"/>
      <c r="PTK305" s="730"/>
      <c r="PTL305" s="730"/>
      <c r="PTM305" s="730"/>
      <c r="PTN305" s="730"/>
      <c r="PTO305" s="730"/>
      <c r="PTP305" s="730"/>
      <c r="PTQ305" s="730"/>
      <c r="PTR305" s="730"/>
      <c r="PTS305" s="730"/>
      <c r="PTT305" s="730"/>
      <c r="PTU305" s="730"/>
      <c r="PTV305" s="730"/>
      <c r="PTW305" s="730"/>
      <c r="PTX305" s="730"/>
      <c r="PTY305" s="730"/>
      <c r="PTZ305" s="730"/>
      <c r="PUA305" s="730"/>
      <c r="PUB305" s="730"/>
      <c r="PUC305" s="730"/>
      <c r="PUD305" s="730"/>
      <c r="PUE305" s="730"/>
      <c r="PUF305" s="730"/>
      <c r="PUG305" s="730"/>
      <c r="PUH305" s="730"/>
      <c r="PUI305" s="730"/>
      <c r="PUJ305" s="730"/>
      <c r="PUK305" s="730"/>
      <c r="PUL305" s="730"/>
      <c r="PUM305" s="730"/>
      <c r="PUN305" s="730"/>
      <c r="PUO305" s="730"/>
      <c r="PUP305" s="730"/>
      <c r="PUQ305" s="730"/>
      <c r="PUR305" s="730"/>
      <c r="PUS305" s="730"/>
      <c r="PUT305" s="730"/>
      <c r="PUU305" s="730"/>
      <c r="PUV305" s="730"/>
      <c r="PUW305" s="730"/>
      <c r="PUX305" s="730"/>
      <c r="PUY305" s="730"/>
      <c r="PUZ305" s="730"/>
      <c r="PVA305" s="730"/>
      <c r="PVB305" s="730"/>
      <c r="PVC305" s="730"/>
      <c r="PVD305" s="730"/>
      <c r="PVE305" s="730"/>
      <c r="PVF305" s="730"/>
      <c r="PVG305" s="730"/>
      <c r="PVH305" s="730"/>
      <c r="PVI305" s="730"/>
      <c r="PVJ305" s="730"/>
      <c r="PVK305" s="730"/>
      <c r="PVL305" s="730"/>
      <c r="PVM305" s="730"/>
      <c r="PVN305" s="730"/>
      <c r="PVO305" s="730"/>
      <c r="PVP305" s="730"/>
      <c r="PVQ305" s="730"/>
      <c r="PVR305" s="730"/>
      <c r="PVS305" s="730"/>
      <c r="PVT305" s="730"/>
      <c r="PVU305" s="730"/>
      <c r="PVV305" s="730"/>
      <c r="PVW305" s="730"/>
      <c r="PVX305" s="730"/>
      <c r="PVY305" s="730"/>
      <c r="PVZ305" s="730"/>
      <c r="PWA305" s="730"/>
      <c r="PWB305" s="730"/>
      <c r="PWC305" s="730"/>
      <c r="PWD305" s="730"/>
      <c r="PWE305" s="730"/>
      <c r="PWF305" s="730"/>
      <c r="PWG305" s="730"/>
      <c r="PWH305" s="730"/>
      <c r="PWI305" s="730"/>
      <c r="PWJ305" s="730"/>
      <c r="PWK305" s="730"/>
      <c r="PWL305" s="730"/>
      <c r="PWM305" s="730"/>
      <c r="PWN305" s="730"/>
      <c r="PWO305" s="730"/>
      <c r="PWP305" s="730"/>
      <c r="PWQ305" s="730"/>
      <c r="PWR305" s="730"/>
      <c r="PWS305" s="730"/>
      <c r="PWT305" s="730"/>
      <c r="PWU305" s="730"/>
      <c r="PWV305" s="730"/>
      <c r="PWW305" s="730"/>
      <c r="PWX305" s="730"/>
      <c r="PWY305" s="730"/>
      <c r="PWZ305" s="730"/>
      <c r="PXA305" s="730"/>
      <c r="PXB305" s="730"/>
      <c r="PXC305" s="730"/>
      <c r="PXD305" s="730"/>
      <c r="PXE305" s="730"/>
      <c r="PXF305" s="730"/>
      <c r="PXG305" s="730"/>
      <c r="PXH305" s="730"/>
      <c r="PXI305" s="730"/>
      <c r="PXJ305" s="730"/>
      <c r="PXK305" s="730"/>
      <c r="PXL305" s="730"/>
      <c r="PXM305" s="730"/>
      <c r="PXN305" s="730"/>
      <c r="PXO305" s="730"/>
      <c r="PXP305" s="730"/>
      <c r="PXQ305" s="730"/>
      <c r="PXR305" s="730"/>
      <c r="PXS305" s="730"/>
      <c r="PXT305" s="730"/>
      <c r="PXU305" s="730"/>
      <c r="PXV305" s="730"/>
      <c r="PXW305" s="730"/>
      <c r="PXX305" s="730"/>
      <c r="PXY305" s="730"/>
      <c r="PXZ305" s="730"/>
      <c r="PYA305" s="730"/>
      <c r="PYB305" s="730"/>
      <c r="PYC305" s="730"/>
      <c r="PYD305" s="730"/>
      <c r="PYE305" s="730"/>
      <c r="PYF305" s="730"/>
      <c r="PYG305" s="730"/>
      <c r="PYH305" s="730"/>
      <c r="PYI305" s="730"/>
      <c r="PYJ305" s="730"/>
      <c r="PYK305" s="730"/>
      <c r="PYL305" s="730"/>
      <c r="PYM305" s="730"/>
      <c r="PYN305" s="730"/>
      <c r="PYO305" s="730"/>
      <c r="PYP305" s="730"/>
      <c r="PYQ305" s="730"/>
      <c r="PYR305" s="730"/>
      <c r="PYS305" s="730"/>
      <c r="PYT305" s="730"/>
      <c r="PYU305" s="730"/>
      <c r="PYV305" s="730"/>
      <c r="PYW305" s="730"/>
      <c r="PYX305" s="730"/>
      <c r="PYY305" s="730"/>
      <c r="PYZ305" s="730"/>
      <c r="PZA305" s="730"/>
      <c r="PZB305" s="730"/>
      <c r="PZC305" s="730"/>
      <c r="PZD305" s="730"/>
      <c r="PZE305" s="730"/>
      <c r="PZF305" s="730"/>
      <c r="PZG305" s="730"/>
      <c r="PZH305" s="730"/>
      <c r="PZI305" s="730"/>
      <c r="PZJ305" s="730"/>
      <c r="PZK305" s="730"/>
      <c r="PZL305" s="730"/>
      <c r="PZM305" s="730"/>
      <c r="PZN305" s="730"/>
      <c r="PZO305" s="730"/>
      <c r="PZP305" s="730"/>
      <c r="PZQ305" s="730"/>
      <c r="PZR305" s="730"/>
      <c r="PZS305" s="730"/>
      <c r="PZT305" s="730"/>
      <c r="PZU305" s="730"/>
      <c r="PZV305" s="730"/>
      <c r="PZW305" s="730"/>
      <c r="PZX305" s="730"/>
      <c r="PZY305" s="730"/>
      <c r="PZZ305" s="730"/>
      <c r="QAA305" s="730"/>
      <c r="QAB305" s="730"/>
      <c r="QAC305" s="730"/>
      <c r="QAD305" s="730"/>
      <c r="QAE305" s="730"/>
      <c r="QAF305" s="730"/>
      <c r="QAG305" s="730"/>
      <c r="QAH305" s="730"/>
      <c r="QAI305" s="730"/>
      <c r="QAJ305" s="730"/>
      <c r="QAK305" s="730"/>
      <c r="QAL305" s="730"/>
      <c r="QAM305" s="730"/>
      <c r="QAN305" s="730"/>
      <c r="QAO305" s="730"/>
      <c r="QAP305" s="730"/>
      <c r="QAQ305" s="730"/>
      <c r="QAR305" s="730"/>
      <c r="QAS305" s="730"/>
      <c r="QAT305" s="730"/>
      <c r="QAU305" s="730"/>
      <c r="QAV305" s="730"/>
      <c r="QAW305" s="730"/>
      <c r="QAX305" s="730"/>
      <c r="QAY305" s="730"/>
      <c r="QAZ305" s="730"/>
      <c r="QBA305" s="730"/>
      <c r="QBB305" s="730"/>
      <c r="QBC305" s="730"/>
      <c r="QBD305" s="730"/>
      <c r="QBE305" s="730"/>
      <c r="QBF305" s="730"/>
      <c r="QBG305" s="730"/>
      <c r="QBH305" s="730"/>
      <c r="QBI305" s="730"/>
      <c r="QBJ305" s="730"/>
      <c r="QBK305" s="730"/>
      <c r="QBL305" s="730"/>
      <c r="QBM305" s="730"/>
      <c r="QBN305" s="730"/>
      <c r="QBO305" s="730"/>
      <c r="QBP305" s="730"/>
      <c r="QBQ305" s="730"/>
      <c r="QBR305" s="730"/>
      <c r="QBS305" s="730"/>
      <c r="QBT305" s="730"/>
      <c r="QBU305" s="730"/>
      <c r="QBV305" s="730"/>
      <c r="QBW305" s="730"/>
      <c r="QBX305" s="730"/>
      <c r="QBY305" s="730"/>
      <c r="QBZ305" s="730"/>
      <c r="QCA305" s="730"/>
      <c r="QCB305" s="730"/>
      <c r="QCC305" s="730"/>
      <c r="QCD305" s="730"/>
      <c r="QCE305" s="730"/>
      <c r="QCF305" s="730"/>
      <c r="QCG305" s="730"/>
      <c r="QCH305" s="730"/>
      <c r="QCI305" s="730"/>
      <c r="QCJ305" s="730"/>
      <c r="QCK305" s="730"/>
      <c r="QCL305" s="730"/>
      <c r="QCM305" s="730"/>
      <c r="QCN305" s="730"/>
      <c r="QCO305" s="730"/>
      <c r="QCP305" s="730"/>
      <c r="QCQ305" s="730"/>
      <c r="QCR305" s="730"/>
      <c r="QCS305" s="730"/>
      <c r="QCT305" s="730"/>
      <c r="QCU305" s="730"/>
      <c r="QCV305" s="730"/>
      <c r="QCW305" s="730"/>
      <c r="QCX305" s="730"/>
      <c r="QCY305" s="730"/>
      <c r="QCZ305" s="730"/>
      <c r="QDA305" s="730"/>
      <c r="QDB305" s="730"/>
      <c r="QDC305" s="730"/>
      <c r="QDD305" s="730"/>
      <c r="QDE305" s="730"/>
      <c r="QDF305" s="730"/>
      <c r="QDG305" s="730"/>
      <c r="QDH305" s="730"/>
      <c r="QDI305" s="730"/>
      <c r="QDJ305" s="730"/>
      <c r="QDK305" s="730"/>
      <c r="QDL305" s="730"/>
      <c r="QDM305" s="730"/>
      <c r="QDN305" s="730"/>
      <c r="QDO305" s="730"/>
      <c r="QDP305" s="730"/>
      <c r="QDQ305" s="730"/>
      <c r="QDR305" s="730"/>
      <c r="QDS305" s="730"/>
      <c r="QDT305" s="730"/>
      <c r="QDU305" s="730"/>
      <c r="QDV305" s="730"/>
      <c r="QDW305" s="730"/>
      <c r="QDX305" s="730"/>
      <c r="QDY305" s="730"/>
      <c r="QDZ305" s="730"/>
      <c r="QEA305" s="730"/>
      <c r="QEB305" s="730"/>
      <c r="QEC305" s="730"/>
      <c r="QED305" s="730"/>
      <c r="QEE305" s="730"/>
      <c r="QEF305" s="730"/>
      <c r="QEG305" s="730"/>
      <c r="QEH305" s="730"/>
      <c r="QEI305" s="730"/>
      <c r="QEJ305" s="730"/>
      <c r="QEK305" s="730"/>
      <c r="QEL305" s="730"/>
      <c r="QEM305" s="730"/>
      <c r="QEN305" s="730"/>
      <c r="QEO305" s="730"/>
      <c r="QEP305" s="730"/>
      <c r="QEQ305" s="730"/>
      <c r="QER305" s="730"/>
      <c r="QES305" s="730"/>
      <c r="QET305" s="730"/>
      <c r="QEU305" s="730"/>
      <c r="QEV305" s="730"/>
      <c r="QEW305" s="730"/>
      <c r="QEX305" s="730"/>
      <c r="QEY305" s="730"/>
      <c r="QEZ305" s="730"/>
      <c r="QFA305" s="730"/>
      <c r="QFB305" s="730"/>
      <c r="QFC305" s="730"/>
      <c r="QFD305" s="730"/>
      <c r="QFE305" s="730"/>
      <c r="QFF305" s="730"/>
      <c r="QFG305" s="730"/>
      <c r="QFH305" s="730"/>
      <c r="QFI305" s="730"/>
      <c r="QFJ305" s="730"/>
      <c r="QFK305" s="730"/>
      <c r="QFL305" s="730"/>
      <c r="QFM305" s="730"/>
      <c r="QFN305" s="730"/>
      <c r="QFO305" s="730"/>
      <c r="QFP305" s="730"/>
      <c r="QFQ305" s="730"/>
      <c r="QFR305" s="730"/>
      <c r="QFS305" s="730"/>
      <c r="QFT305" s="730"/>
      <c r="QFU305" s="730"/>
      <c r="QFV305" s="730"/>
      <c r="QFW305" s="730"/>
      <c r="QFX305" s="730"/>
      <c r="QFY305" s="730"/>
      <c r="QFZ305" s="730"/>
      <c r="QGA305" s="730"/>
      <c r="QGB305" s="730"/>
      <c r="QGC305" s="730"/>
      <c r="QGD305" s="730"/>
      <c r="QGE305" s="730"/>
      <c r="QGF305" s="730"/>
      <c r="QGG305" s="730"/>
      <c r="QGH305" s="730"/>
      <c r="QGI305" s="730"/>
      <c r="QGJ305" s="730"/>
      <c r="QGK305" s="730"/>
      <c r="QGL305" s="730"/>
      <c r="QGM305" s="730"/>
      <c r="QGN305" s="730"/>
      <c r="QGO305" s="730"/>
      <c r="QGP305" s="730"/>
      <c r="QGQ305" s="730"/>
      <c r="QGR305" s="730"/>
      <c r="QGS305" s="730"/>
      <c r="QGT305" s="730"/>
      <c r="QGU305" s="730"/>
      <c r="QGV305" s="730"/>
      <c r="QGW305" s="730"/>
      <c r="QGX305" s="730"/>
      <c r="QGY305" s="730"/>
      <c r="QGZ305" s="730"/>
      <c r="QHA305" s="730"/>
      <c r="QHB305" s="730"/>
      <c r="QHC305" s="730"/>
      <c r="QHD305" s="730"/>
      <c r="QHE305" s="730"/>
      <c r="QHF305" s="730"/>
      <c r="QHG305" s="730"/>
      <c r="QHH305" s="730"/>
      <c r="QHI305" s="730"/>
      <c r="QHJ305" s="730"/>
      <c r="QHK305" s="730"/>
      <c r="QHL305" s="730"/>
      <c r="QHM305" s="730"/>
      <c r="QHN305" s="730"/>
      <c r="QHO305" s="730"/>
      <c r="QHP305" s="730"/>
      <c r="QHQ305" s="730"/>
      <c r="QHR305" s="730"/>
      <c r="QHS305" s="730"/>
      <c r="QHT305" s="730"/>
      <c r="QHU305" s="730"/>
      <c r="QHV305" s="730"/>
      <c r="QHW305" s="730"/>
      <c r="QHX305" s="730"/>
      <c r="QHY305" s="730"/>
      <c r="QHZ305" s="730"/>
      <c r="QIA305" s="730"/>
      <c r="QIB305" s="730"/>
      <c r="QIC305" s="730"/>
      <c r="QID305" s="730"/>
      <c r="QIE305" s="730"/>
      <c r="QIF305" s="730"/>
      <c r="QIG305" s="730"/>
      <c r="QIH305" s="730"/>
      <c r="QII305" s="730"/>
      <c r="QIJ305" s="730"/>
      <c r="QIK305" s="730"/>
      <c r="QIL305" s="730"/>
      <c r="QIM305" s="730"/>
      <c r="QIN305" s="730"/>
      <c r="QIO305" s="730"/>
      <c r="QIP305" s="730"/>
      <c r="QIQ305" s="730"/>
      <c r="QIR305" s="730"/>
      <c r="QIS305" s="730"/>
      <c r="QIT305" s="730"/>
      <c r="QIU305" s="730"/>
      <c r="QIV305" s="730"/>
      <c r="QIW305" s="730"/>
      <c r="QIX305" s="730"/>
      <c r="QIY305" s="730"/>
      <c r="QIZ305" s="730"/>
      <c r="QJA305" s="730"/>
      <c r="QJB305" s="730"/>
      <c r="QJC305" s="730"/>
      <c r="QJD305" s="730"/>
      <c r="QJE305" s="730"/>
      <c r="QJF305" s="730"/>
      <c r="QJG305" s="730"/>
      <c r="QJH305" s="730"/>
      <c r="QJI305" s="730"/>
      <c r="QJJ305" s="730"/>
      <c r="QJK305" s="730"/>
      <c r="QJL305" s="730"/>
      <c r="QJM305" s="730"/>
      <c r="QJN305" s="730"/>
      <c r="QJO305" s="730"/>
      <c r="QJP305" s="730"/>
      <c r="QJQ305" s="730"/>
      <c r="QJR305" s="730"/>
      <c r="QJS305" s="730"/>
      <c r="QJT305" s="730"/>
      <c r="QJU305" s="730"/>
      <c r="QJV305" s="730"/>
      <c r="QJW305" s="730"/>
      <c r="QJX305" s="730"/>
      <c r="QJY305" s="730"/>
      <c r="QJZ305" s="730"/>
      <c r="QKA305" s="730"/>
      <c r="QKB305" s="730"/>
      <c r="QKC305" s="730"/>
      <c r="QKD305" s="730"/>
      <c r="QKE305" s="730"/>
      <c r="QKF305" s="730"/>
      <c r="QKG305" s="730"/>
      <c r="QKH305" s="730"/>
      <c r="QKI305" s="730"/>
      <c r="QKJ305" s="730"/>
      <c r="QKK305" s="730"/>
      <c r="QKL305" s="730"/>
      <c r="QKM305" s="730"/>
      <c r="QKN305" s="730"/>
      <c r="QKO305" s="730"/>
      <c r="QKP305" s="730"/>
      <c r="QKQ305" s="730"/>
      <c r="QKR305" s="730"/>
      <c r="QKS305" s="730"/>
      <c r="QKT305" s="730"/>
      <c r="QKU305" s="730"/>
      <c r="QKV305" s="730"/>
      <c r="QKW305" s="730"/>
      <c r="QKX305" s="730"/>
      <c r="QKY305" s="730"/>
      <c r="QKZ305" s="730"/>
      <c r="QLA305" s="730"/>
      <c r="QLB305" s="730"/>
      <c r="QLC305" s="730"/>
      <c r="QLD305" s="730"/>
      <c r="QLE305" s="730"/>
      <c r="QLF305" s="730"/>
      <c r="QLG305" s="730"/>
      <c r="QLH305" s="730"/>
      <c r="QLI305" s="730"/>
      <c r="QLJ305" s="730"/>
      <c r="QLK305" s="730"/>
      <c r="QLL305" s="730"/>
      <c r="QLM305" s="730"/>
      <c r="QLN305" s="730"/>
      <c r="QLO305" s="730"/>
      <c r="QLP305" s="730"/>
      <c r="QLQ305" s="730"/>
      <c r="QLR305" s="730"/>
      <c r="QLS305" s="730"/>
      <c r="QLT305" s="730"/>
      <c r="QLU305" s="730"/>
      <c r="QLV305" s="730"/>
      <c r="QLW305" s="730"/>
      <c r="QLX305" s="730"/>
      <c r="QLY305" s="730"/>
      <c r="QLZ305" s="730"/>
      <c r="QMA305" s="730"/>
      <c r="QMB305" s="730"/>
      <c r="QMC305" s="730"/>
      <c r="QMD305" s="730"/>
      <c r="QME305" s="730"/>
      <c r="QMF305" s="730"/>
      <c r="QMG305" s="730"/>
      <c r="QMH305" s="730"/>
      <c r="QMI305" s="730"/>
      <c r="QMJ305" s="730"/>
      <c r="QMK305" s="730"/>
      <c r="QML305" s="730"/>
      <c r="QMM305" s="730"/>
      <c r="QMN305" s="730"/>
      <c r="QMO305" s="730"/>
      <c r="QMP305" s="730"/>
      <c r="QMQ305" s="730"/>
      <c r="QMR305" s="730"/>
      <c r="QMS305" s="730"/>
      <c r="QMT305" s="730"/>
      <c r="QMU305" s="730"/>
      <c r="QMV305" s="730"/>
      <c r="QMW305" s="730"/>
      <c r="QMX305" s="730"/>
      <c r="QMY305" s="730"/>
      <c r="QMZ305" s="730"/>
      <c r="QNA305" s="730"/>
      <c r="QNB305" s="730"/>
      <c r="QNC305" s="730"/>
      <c r="QND305" s="730"/>
      <c r="QNE305" s="730"/>
      <c r="QNF305" s="730"/>
      <c r="QNG305" s="730"/>
      <c r="QNH305" s="730"/>
      <c r="QNI305" s="730"/>
      <c r="QNJ305" s="730"/>
      <c r="QNK305" s="730"/>
      <c r="QNL305" s="730"/>
      <c r="QNM305" s="730"/>
      <c r="QNN305" s="730"/>
      <c r="QNO305" s="730"/>
      <c r="QNP305" s="730"/>
      <c r="QNQ305" s="730"/>
      <c r="QNR305" s="730"/>
      <c r="QNS305" s="730"/>
      <c r="QNT305" s="730"/>
      <c r="QNU305" s="730"/>
      <c r="QNV305" s="730"/>
      <c r="QNW305" s="730"/>
      <c r="QNX305" s="730"/>
      <c r="QNY305" s="730"/>
      <c r="QNZ305" s="730"/>
      <c r="QOA305" s="730"/>
      <c r="QOB305" s="730"/>
      <c r="QOC305" s="730"/>
      <c r="QOD305" s="730"/>
      <c r="QOE305" s="730"/>
      <c r="QOF305" s="730"/>
      <c r="QOG305" s="730"/>
      <c r="QOH305" s="730"/>
      <c r="QOI305" s="730"/>
      <c r="QOJ305" s="730"/>
      <c r="QOK305" s="730"/>
      <c r="QOL305" s="730"/>
      <c r="QOM305" s="730"/>
      <c r="QON305" s="730"/>
      <c r="QOO305" s="730"/>
      <c r="QOP305" s="730"/>
      <c r="QOQ305" s="730"/>
      <c r="QOR305" s="730"/>
      <c r="QOS305" s="730"/>
      <c r="QOT305" s="730"/>
      <c r="QOU305" s="730"/>
      <c r="QOV305" s="730"/>
      <c r="QOW305" s="730"/>
      <c r="QOX305" s="730"/>
      <c r="QOY305" s="730"/>
      <c r="QOZ305" s="730"/>
      <c r="QPA305" s="730"/>
      <c r="QPB305" s="730"/>
      <c r="QPC305" s="730"/>
      <c r="QPD305" s="730"/>
      <c r="QPE305" s="730"/>
      <c r="QPF305" s="730"/>
      <c r="QPG305" s="730"/>
      <c r="QPH305" s="730"/>
      <c r="QPI305" s="730"/>
      <c r="QPJ305" s="730"/>
      <c r="QPK305" s="730"/>
      <c r="QPL305" s="730"/>
      <c r="QPM305" s="730"/>
      <c r="QPN305" s="730"/>
      <c r="QPO305" s="730"/>
      <c r="QPP305" s="730"/>
      <c r="QPQ305" s="730"/>
      <c r="QPR305" s="730"/>
      <c r="QPS305" s="730"/>
      <c r="QPT305" s="730"/>
      <c r="QPU305" s="730"/>
      <c r="QPV305" s="730"/>
      <c r="QPW305" s="730"/>
      <c r="QPX305" s="730"/>
      <c r="QPY305" s="730"/>
      <c r="QPZ305" s="730"/>
      <c r="QQA305" s="730"/>
      <c r="QQB305" s="730"/>
      <c r="QQC305" s="730"/>
      <c r="QQD305" s="730"/>
      <c r="QQE305" s="730"/>
      <c r="QQF305" s="730"/>
      <c r="QQG305" s="730"/>
      <c r="QQH305" s="730"/>
      <c r="QQI305" s="730"/>
      <c r="QQJ305" s="730"/>
      <c r="QQK305" s="730"/>
      <c r="QQL305" s="730"/>
      <c r="QQM305" s="730"/>
      <c r="QQN305" s="730"/>
      <c r="QQO305" s="730"/>
      <c r="QQP305" s="730"/>
      <c r="QQQ305" s="730"/>
      <c r="QQR305" s="730"/>
      <c r="QQS305" s="730"/>
      <c r="QQT305" s="730"/>
      <c r="QQU305" s="730"/>
      <c r="QQV305" s="730"/>
      <c r="QQW305" s="730"/>
      <c r="QQX305" s="730"/>
      <c r="QQY305" s="730"/>
      <c r="QQZ305" s="730"/>
      <c r="QRA305" s="730"/>
      <c r="QRB305" s="730"/>
      <c r="QRC305" s="730"/>
      <c r="QRD305" s="730"/>
      <c r="QRE305" s="730"/>
      <c r="QRF305" s="730"/>
      <c r="QRG305" s="730"/>
      <c r="QRH305" s="730"/>
      <c r="QRI305" s="730"/>
      <c r="QRJ305" s="730"/>
      <c r="QRK305" s="730"/>
      <c r="QRL305" s="730"/>
      <c r="QRM305" s="730"/>
      <c r="QRN305" s="730"/>
      <c r="QRO305" s="730"/>
      <c r="QRP305" s="730"/>
      <c r="QRQ305" s="730"/>
      <c r="QRR305" s="730"/>
      <c r="QRS305" s="730"/>
      <c r="QRT305" s="730"/>
      <c r="QRU305" s="730"/>
      <c r="QRV305" s="730"/>
      <c r="QRW305" s="730"/>
      <c r="QRX305" s="730"/>
      <c r="QRY305" s="730"/>
      <c r="QRZ305" s="730"/>
      <c r="QSA305" s="730"/>
      <c r="QSB305" s="730"/>
      <c r="QSC305" s="730"/>
      <c r="QSD305" s="730"/>
      <c r="QSE305" s="730"/>
      <c r="QSF305" s="730"/>
      <c r="QSG305" s="730"/>
      <c r="QSH305" s="730"/>
      <c r="QSI305" s="730"/>
      <c r="QSJ305" s="730"/>
      <c r="QSK305" s="730"/>
      <c r="QSL305" s="730"/>
      <c r="QSM305" s="730"/>
      <c r="QSN305" s="730"/>
      <c r="QSO305" s="730"/>
      <c r="QSP305" s="730"/>
      <c r="QSQ305" s="730"/>
      <c r="QSR305" s="730"/>
      <c r="QSS305" s="730"/>
      <c r="QST305" s="730"/>
      <c r="QSU305" s="730"/>
      <c r="QSV305" s="730"/>
      <c r="QSW305" s="730"/>
      <c r="QSX305" s="730"/>
      <c r="QSY305" s="730"/>
      <c r="QSZ305" s="730"/>
      <c r="QTA305" s="730"/>
      <c r="QTB305" s="730"/>
      <c r="QTC305" s="730"/>
      <c r="QTD305" s="730"/>
      <c r="QTE305" s="730"/>
      <c r="QTF305" s="730"/>
      <c r="QTG305" s="730"/>
      <c r="QTH305" s="730"/>
      <c r="QTI305" s="730"/>
      <c r="QTJ305" s="730"/>
      <c r="QTK305" s="730"/>
      <c r="QTL305" s="730"/>
      <c r="QTM305" s="730"/>
      <c r="QTN305" s="730"/>
      <c r="QTO305" s="730"/>
      <c r="QTP305" s="730"/>
      <c r="QTQ305" s="730"/>
      <c r="QTR305" s="730"/>
      <c r="QTS305" s="730"/>
      <c r="QTT305" s="730"/>
      <c r="QTU305" s="730"/>
      <c r="QTV305" s="730"/>
      <c r="QTW305" s="730"/>
      <c r="QTX305" s="730"/>
      <c r="QTY305" s="730"/>
      <c r="QTZ305" s="730"/>
      <c r="QUA305" s="730"/>
      <c r="QUB305" s="730"/>
      <c r="QUC305" s="730"/>
      <c r="QUD305" s="730"/>
      <c r="QUE305" s="730"/>
      <c r="QUF305" s="730"/>
      <c r="QUG305" s="730"/>
      <c r="QUH305" s="730"/>
      <c r="QUI305" s="730"/>
      <c r="QUJ305" s="730"/>
      <c r="QUK305" s="730"/>
      <c r="QUL305" s="730"/>
      <c r="QUM305" s="730"/>
      <c r="QUN305" s="730"/>
      <c r="QUO305" s="730"/>
      <c r="QUP305" s="730"/>
      <c r="QUQ305" s="730"/>
      <c r="QUR305" s="730"/>
      <c r="QUS305" s="730"/>
      <c r="QUT305" s="730"/>
      <c r="QUU305" s="730"/>
      <c r="QUV305" s="730"/>
      <c r="QUW305" s="730"/>
      <c r="QUX305" s="730"/>
      <c r="QUY305" s="730"/>
      <c r="QUZ305" s="730"/>
      <c r="QVA305" s="730"/>
      <c r="QVB305" s="730"/>
      <c r="QVC305" s="730"/>
      <c r="QVD305" s="730"/>
      <c r="QVE305" s="730"/>
      <c r="QVF305" s="730"/>
      <c r="QVG305" s="730"/>
      <c r="QVH305" s="730"/>
      <c r="QVI305" s="730"/>
      <c r="QVJ305" s="730"/>
      <c r="QVK305" s="730"/>
      <c r="QVL305" s="730"/>
      <c r="QVM305" s="730"/>
      <c r="QVN305" s="730"/>
      <c r="QVO305" s="730"/>
      <c r="QVP305" s="730"/>
      <c r="QVQ305" s="730"/>
      <c r="QVR305" s="730"/>
      <c r="QVS305" s="730"/>
      <c r="QVT305" s="730"/>
      <c r="QVU305" s="730"/>
      <c r="QVV305" s="730"/>
      <c r="QVW305" s="730"/>
      <c r="QVX305" s="730"/>
      <c r="QVY305" s="730"/>
      <c r="QVZ305" s="730"/>
      <c r="QWA305" s="730"/>
      <c r="QWB305" s="730"/>
      <c r="QWC305" s="730"/>
      <c r="QWD305" s="730"/>
      <c r="QWE305" s="730"/>
      <c r="QWF305" s="730"/>
      <c r="QWG305" s="730"/>
      <c r="QWH305" s="730"/>
      <c r="QWI305" s="730"/>
      <c r="QWJ305" s="730"/>
      <c r="QWK305" s="730"/>
      <c r="QWL305" s="730"/>
      <c r="QWM305" s="730"/>
      <c r="QWN305" s="730"/>
      <c r="QWO305" s="730"/>
      <c r="QWP305" s="730"/>
      <c r="QWQ305" s="730"/>
      <c r="QWR305" s="730"/>
      <c r="QWS305" s="730"/>
      <c r="QWT305" s="730"/>
      <c r="QWU305" s="730"/>
      <c r="QWV305" s="730"/>
      <c r="QWW305" s="730"/>
      <c r="QWX305" s="730"/>
      <c r="QWY305" s="730"/>
      <c r="QWZ305" s="730"/>
      <c r="QXA305" s="730"/>
      <c r="QXB305" s="730"/>
      <c r="QXC305" s="730"/>
      <c r="QXD305" s="730"/>
      <c r="QXE305" s="730"/>
      <c r="QXF305" s="730"/>
      <c r="QXG305" s="730"/>
      <c r="QXH305" s="730"/>
      <c r="QXI305" s="730"/>
      <c r="QXJ305" s="730"/>
      <c r="QXK305" s="730"/>
      <c r="QXL305" s="730"/>
      <c r="QXM305" s="730"/>
      <c r="QXN305" s="730"/>
      <c r="QXO305" s="730"/>
      <c r="QXP305" s="730"/>
      <c r="QXQ305" s="730"/>
      <c r="QXR305" s="730"/>
      <c r="QXS305" s="730"/>
      <c r="QXT305" s="730"/>
      <c r="QXU305" s="730"/>
      <c r="QXV305" s="730"/>
      <c r="QXW305" s="730"/>
      <c r="QXX305" s="730"/>
      <c r="QXY305" s="730"/>
      <c r="QXZ305" s="730"/>
      <c r="QYA305" s="730"/>
      <c r="QYB305" s="730"/>
      <c r="QYC305" s="730"/>
      <c r="QYD305" s="730"/>
      <c r="QYE305" s="730"/>
      <c r="QYF305" s="730"/>
      <c r="QYG305" s="730"/>
      <c r="QYH305" s="730"/>
      <c r="QYI305" s="730"/>
      <c r="QYJ305" s="730"/>
      <c r="QYK305" s="730"/>
      <c r="QYL305" s="730"/>
      <c r="QYM305" s="730"/>
      <c r="QYN305" s="730"/>
      <c r="QYO305" s="730"/>
      <c r="QYP305" s="730"/>
      <c r="QYQ305" s="730"/>
      <c r="QYR305" s="730"/>
      <c r="QYS305" s="730"/>
      <c r="QYT305" s="730"/>
      <c r="QYU305" s="730"/>
      <c r="QYV305" s="730"/>
      <c r="QYW305" s="730"/>
      <c r="QYX305" s="730"/>
      <c r="QYY305" s="730"/>
      <c r="QYZ305" s="730"/>
      <c r="QZA305" s="730"/>
      <c r="QZB305" s="730"/>
      <c r="QZC305" s="730"/>
      <c r="QZD305" s="730"/>
      <c r="QZE305" s="730"/>
      <c r="QZF305" s="730"/>
      <c r="QZG305" s="730"/>
      <c r="QZH305" s="730"/>
      <c r="QZI305" s="730"/>
      <c r="QZJ305" s="730"/>
      <c r="QZK305" s="730"/>
      <c r="QZL305" s="730"/>
      <c r="QZM305" s="730"/>
      <c r="QZN305" s="730"/>
      <c r="QZO305" s="730"/>
      <c r="QZP305" s="730"/>
      <c r="QZQ305" s="730"/>
      <c r="QZR305" s="730"/>
      <c r="QZS305" s="730"/>
      <c r="QZT305" s="730"/>
      <c r="QZU305" s="730"/>
      <c r="QZV305" s="730"/>
      <c r="QZW305" s="730"/>
      <c r="QZX305" s="730"/>
      <c r="QZY305" s="730"/>
      <c r="QZZ305" s="730"/>
      <c r="RAA305" s="730"/>
      <c r="RAB305" s="730"/>
      <c r="RAC305" s="730"/>
      <c r="RAD305" s="730"/>
      <c r="RAE305" s="730"/>
      <c r="RAF305" s="730"/>
      <c r="RAG305" s="730"/>
      <c r="RAH305" s="730"/>
      <c r="RAI305" s="730"/>
      <c r="RAJ305" s="730"/>
      <c r="RAK305" s="730"/>
      <c r="RAL305" s="730"/>
      <c r="RAM305" s="730"/>
      <c r="RAN305" s="730"/>
      <c r="RAO305" s="730"/>
      <c r="RAP305" s="730"/>
      <c r="RAQ305" s="730"/>
      <c r="RAR305" s="730"/>
      <c r="RAS305" s="730"/>
      <c r="RAT305" s="730"/>
      <c r="RAU305" s="730"/>
      <c r="RAV305" s="730"/>
      <c r="RAW305" s="730"/>
      <c r="RAX305" s="730"/>
      <c r="RAY305" s="730"/>
      <c r="RAZ305" s="730"/>
      <c r="RBA305" s="730"/>
      <c r="RBB305" s="730"/>
      <c r="RBC305" s="730"/>
      <c r="RBD305" s="730"/>
      <c r="RBE305" s="730"/>
      <c r="RBF305" s="730"/>
      <c r="RBG305" s="730"/>
      <c r="RBH305" s="730"/>
      <c r="RBI305" s="730"/>
      <c r="RBJ305" s="730"/>
      <c r="RBK305" s="730"/>
      <c r="RBL305" s="730"/>
      <c r="RBM305" s="730"/>
      <c r="RBN305" s="730"/>
      <c r="RBO305" s="730"/>
      <c r="RBP305" s="730"/>
      <c r="RBQ305" s="730"/>
      <c r="RBR305" s="730"/>
      <c r="RBS305" s="730"/>
      <c r="RBT305" s="730"/>
      <c r="RBU305" s="730"/>
      <c r="RBV305" s="730"/>
      <c r="RBW305" s="730"/>
      <c r="RBX305" s="730"/>
      <c r="RBY305" s="730"/>
      <c r="RBZ305" s="730"/>
      <c r="RCA305" s="730"/>
      <c r="RCB305" s="730"/>
      <c r="RCC305" s="730"/>
      <c r="RCD305" s="730"/>
      <c r="RCE305" s="730"/>
      <c r="RCF305" s="730"/>
      <c r="RCG305" s="730"/>
      <c r="RCH305" s="730"/>
      <c r="RCI305" s="730"/>
      <c r="RCJ305" s="730"/>
      <c r="RCK305" s="730"/>
      <c r="RCL305" s="730"/>
      <c r="RCM305" s="730"/>
      <c r="RCN305" s="730"/>
      <c r="RCO305" s="730"/>
      <c r="RCP305" s="730"/>
      <c r="RCQ305" s="730"/>
      <c r="RCR305" s="730"/>
      <c r="RCS305" s="730"/>
      <c r="RCT305" s="730"/>
      <c r="RCU305" s="730"/>
      <c r="RCV305" s="730"/>
      <c r="RCW305" s="730"/>
      <c r="RCX305" s="730"/>
      <c r="RCY305" s="730"/>
      <c r="RCZ305" s="730"/>
      <c r="RDA305" s="730"/>
      <c r="RDB305" s="730"/>
      <c r="RDC305" s="730"/>
      <c r="RDD305" s="730"/>
      <c r="RDE305" s="730"/>
      <c r="RDF305" s="730"/>
      <c r="RDG305" s="730"/>
      <c r="RDH305" s="730"/>
      <c r="RDI305" s="730"/>
      <c r="RDJ305" s="730"/>
      <c r="RDK305" s="730"/>
      <c r="RDL305" s="730"/>
      <c r="RDM305" s="730"/>
      <c r="RDN305" s="730"/>
      <c r="RDO305" s="730"/>
      <c r="RDP305" s="730"/>
      <c r="RDQ305" s="730"/>
      <c r="RDR305" s="730"/>
      <c r="RDS305" s="730"/>
      <c r="RDT305" s="730"/>
      <c r="RDU305" s="730"/>
      <c r="RDV305" s="730"/>
      <c r="RDW305" s="730"/>
      <c r="RDX305" s="730"/>
      <c r="RDY305" s="730"/>
      <c r="RDZ305" s="730"/>
      <c r="REA305" s="730"/>
      <c r="REB305" s="730"/>
      <c r="REC305" s="730"/>
      <c r="RED305" s="730"/>
      <c r="REE305" s="730"/>
      <c r="REF305" s="730"/>
      <c r="REG305" s="730"/>
      <c r="REH305" s="730"/>
      <c r="REI305" s="730"/>
      <c r="REJ305" s="730"/>
      <c r="REK305" s="730"/>
      <c r="REL305" s="730"/>
      <c r="REM305" s="730"/>
      <c r="REN305" s="730"/>
      <c r="REO305" s="730"/>
      <c r="REP305" s="730"/>
      <c r="REQ305" s="730"/>
      <c r="RER305" s="730"/>
      <c r="RES305" s="730"/>
      <c r="RET305" s="730"/>
      <c r="REU305" s="730"/>
      <c r="REV305" s="730"/>
      <c r="REW305" s="730"/>
      <c r="REX305" s="730"/>
      <c r="REY305" s="730"/>
      <c r="REZ305" s="730"/>
      <c r="RFA305" s="730"/>
      <c r="RFB305" s="730"/>
      <c r="RFC305" s="730"/>
      <c r="RFD305" s="730"/>
      <c r="RFE305" s="730"/>
      <c r="RFF305" s="730"/>
      <c r="RFG305" s="730"/>
      <c r="RFH305" s="730"/>
      <c r="RFI305" s="730"/>
      <c r="RFJ305" s="730"/>
      <c r="RFK305" s="730"/>
      <c r="RFL305" s="730"/>
      <c r="RFM305" s="730"/>
      <c r="RFN305" s="730"/>
      <c r="RFO305" s="730"/>
      <c r="RFP305" s="730"/>
      <c r="RFQ305" s="730"/>
      <c r="RFR305" s="730"/>
      <c r="RFS305" s="730"/>
      <c r="RFT305" s="730"/>
      <c r="RFU305" s="730"/>
      <c r="RFV305" s="730"/>
      <c r="RFW305" s="730"/>
      <c r="RFX305" s="730"/>
      <c r="RFY305" s="730"/>
      <c r="RFZ305" s="730"/>
      <c r="RGA305" s="730"/>
      <c r="RGB305" s="730"/>
      <c r="RGC305" s="730"/>
      <c r="RGD305" s="730"/>
      <c r="RGE305" s="730"/>
      <c r="RGF305" s="730"/>
      <c r="RGG305" s="730"/>
      <c r="RGH305" s="730"/>
      <c r="RGI305" s="730"/>
      <c r="RGJ305" s="730"/>
      <c r="RGK305" s="730"/>
      <c r="RGL305" s="730"/>
      <c r="RGM305" s="730"/>
      <c r="RGN305" s="730"/>
      <c r="RGO305" s="730"/>
      <c r="RGP305" s="730"/>
      <c r="RGQ305" s="730"/>
      <c r="RGR305" s="730"/>
      <c r="RGS305" s="730"/>
      <c r="RGT305" s="730"/>
      <c r="RGU305" s="730"/>
      <c r="RGV305" s="730"/>
      <c r="RGW305" s="730"/>
      <c r="RGX305" s="730"/>
      <c r="RGY305" s="730"/>
      <c r="RGZ305" s="730"/>
      <c r="RHA305" s="730"/>
      <c r="RHB305" s="730"/>
      <c r="RHC305" s="730"/>
      <c r="RHD305" s="730"/>
      <c r="RHE305" s="730"/>
      <c r="RHF305" s="730"/>
      <c r="RHG305" s="730"/>
      <c r="RHH305" s="730"/>
      <c r="RHI305" s="730"/>
      <c r="RHJ305" s="730"/>
      <c r="RHK305" s="730"/>
      <c r="RHL305" s="730"/>
      <c r="RHM305" s="730"/>
      <c r="RHN305" s="730"/>
      <c r="RHO305" s="730"/>
      <c r="RHP305" s="730"/>
      <c r="RHQ305" s="730"/>
      <c r="RHR305" s="730"/>
      <c r="RHS305" s="730"/>
      <c r="RHT305" s="730"/>
      <c r="RHU305" s="730"/>
      <c r="RHV305" s="730"/>
      <c r="RHW305" s="730"/>
      <c r="RHX305" s="730"/>
      <c r="RHY305" s="730"/>
      <c r="RHZ305" s="730"/>
      <c r="RIA305" s="730"/>
      <c r="RIB305" s="730"/>
      <c r="RIC305" s="730"/>
      <c r="RID305" s="730"/>
      <c r="RIE305" s="730"/>
      <c r="RIF305" s="730"/>
      <c r="RIG305" s="730"/>
      <c r="RIH305" s="730"/>
      <c r="RII305" s="730"/>
      <c r="RIJ305" s="730"/>
      <c r="RIK305" s="730"/>
      <c r="RIL305" s="730"/>
      <c r="RIM305" s="730"/>
      <c r="RIN305" s="730"/>
      <c r="RIO305" s="730"/>
      <c r="RIP305" s="730"/>
      <c r="RIQ305" s="730"/>
      <c r="RIR305" s="730"/>
      <c r="RIS305" s="730"/>
      <c r="RIT305" s="730"/>
      <c r="RIU305" s="730"/>
      <c r="RIV305" s="730"/>
      <c r="RIW305" s="730"/>
      <c r="RIX305" s="730"/>
      <c r="RIY305" s="730"/>
      <c r="RIZ305" s="730"/>
      <c r="RJA305" s="730"/>
      <c r="RJB305" s="730"/>
      <c r="RJC305" s="730"/>
      <c r="RJD305" s="730"/>
      <c r="RJE305" s="730"/>
      <c r="RJF305" s="730"/>
      <c r="RJG305" s="730"/>
      <c r="RJH305" s="730"/>
      <c r="RJI305" s="730"/>
      <c r="RJJ305" s="730"/>
      <c r="RJK305" s="730"/>
      <c r="RJL305" s="730"/>
      <c r="RJM305" s="730"/>
      <c r="RJN305" s="730"/>
      <c r="RJO305" s="730"/>
      <c r="RJP305" s="730"/>
      <c r="RJQ305" s="730"/>
      <c r="RJR305" s="730"/>
      <c r="RJS305" s="730"/>
      <c r="RJT305" s="730"/>
      <c r="RJU305" s="730"/>
      <c r="RJV305" s="730"/>
      <c r="RJW305" s="730"/>
      <c r="RJX305" s="730"/>
      <c r="RJY305" s="730"/>
      <c r="RJZ305" s="730"/>
      <c r="RKA305" s="730"/>
      <c r="RKB305" s="730"/>
      <c r="RKC305" s="730"/>
      <c r="RKD305" s="730"/>
      <c r="RKE305" s="730"/>
      <c r="RKF305" s="730"/>
      <c r="RKG305" s="730"/>
      <c r="RKH305" s="730"/>
      <c r="RKI305" s="730"/>
      <c r="RKJ305" s="730"/>
      <c r="RKK305" s="730"/>
      <c r="RKL305" s="730"/>
      <c r="RKM305" s="730"/>
      <c r="RKN305" s="730"/>
      <c r="RKO305" s="730"/>
      <c r="RKP305" s="730"/>
      <c r="RKQ305" s="730"/>
      <c r="RKR305" s="730"/>
      <c r="RKS305" s="730"/>
      <c r="RKT305" s="730"/>
      <c r="RKU305" s="730"/>
      <c r="RKV305" s="730"/>
      <c r="RKW305" s="730"/>
      <c r="RKX305" s="730"/>
      <c r="RKY305" s="730"/>
      <c r="RKZ305" s="730"/>
      <c r="RLA305" s="730"/>
      <c r="RLB305" s="730"/>
      <c r="RLC305" s="730"/>
      <c r="RLD305" s="730"/>
      <c r="RLE305" s="730"/>
      <c r="RLF305" s="730"/>
      <c r="RLG305" s="730"/>
      <c r="RLH305" s="730"/>
      <c r="RLI305" s="730"/>
      <c r="RLJ305" s="730"/>
      <c r="RLK305" s="730"/>
      <c r="RLL305" s="730"/>
      <c r="RLM305" s="730"/>
      <c r="RLN305" s="730"/>
      <c r="RLO305" s="730"/>
      <c r="RLP305" s="730"/>
      <c r="RLQ305" s="730"/>
      <c r="RLR305" s="730"/>
      <c r="RLS305" s="730"/>
      <c r="RLT305" s="730"/>
      <c r="RLU305" s="730"/>
      <c r="RLV305" s="730"/>
      <c r="RLW305" s="730"/>
      <c r="RLX305" s="730"/>
      <c r="RLY305" s="730"/>
      <c r="RLZ305" s="730"/>
      <c r="RMA305" s="730"/>
      <c r="RMB305" s="730"/>
      <c r="RMC305" s="730"/>
      <c r="RMD305" s="730"/>
      <c r="RME305" s="730"/>
      <c r="RMF305" s="730"/>
      <c r="RMG305" s="730"/>
      <c r="RMH305" s="730"/>
      <c r="RMI305" s="730"/>
      <c r="RMJ305" s="730"/>
      <c r="RMK305" s="730"/>
      <c r="RML305" s="730"/>
      <c r="RMM305" s="730"/>
      <c r="RMN305" s="730"/>
      <c r="RMO305" s="730"/>
      <c r="RMP305" s="730"/>
      <c r="RMQ305" s="730"/>
      <c r="RMR305" s="730"/>
      <c r="RMS305" s="730"/>
      <c r="RMT305" s="730"/>
      <c r="RMU305" s="730"/>
      <c r="RMV305" s="730"/>
      <c r="RMW305" s="730"/>
      <c r="RMX305" s="730"/>
      <c r="RMY305" s="730"/>
      <c r="RMZ305" s="730"/>
      <c r="RNA305" s="730"/>
      <c r="RNB305" s="730"/>
      <c r="RNC305" s="730"/>
      <c r="RND305" s="730"/>
      <c r="RNE305" s="730"/>
      <c r="RNF305" s="730"/>
      <c r="RNG305" s="730"/>
      <c r="RNH305" s="730"/>
      <c r="RNI305" s="730"/>
      <c r="RNJ305" s="730"/>
      <c r="RNK305" s="730"/>
      <c r="RNL305" s="730"/>
      <c r="RNM305" s="730"/>
      <c r="RNN305" s="730"/>
      <c r="RNO305" s="730"/>
      <c r="RNP305" s="730"/>
      <c r="RNQ305" s="730"/>
      <c r="RNR305" s="730"/>
      <c r="RNS305" s="730"/>
      <c r="RNT305" s="730"/>
      <c r="RNU305" s="730"/>
      <c r="RNV305" s="730"/>
      <c r="RNW305" s="730"/>
      <c r="RNX305" s="730"/>
      <c r="RNY305" s="730"/>
      <c r="RNZ305" s="730"/>
      <c r="ROA305" s="730"/>
      <c r="ROB305" s="730"/>
      <c r="ROC305" s="730"/>
      <c r="ROD305" s="730"/>
      <c r="ROE305" s="730"/>
      <c r="ROF305" s="730"/>
      <c r="ROG305" s="730"/>
      <c r="ROH305" s="730"/>
      <c r="ROI305" s="730"/>
      <c r="ROJ305" s="730"/>
      <c r="ROK305" s="730"/>
      <c r="ROL305" s="730"/>
      <c r="ROM305" s="730"/>
      <c r="RON305" s="730"/>
      <c r="ROO305" s="730"/>
      <c r="ROP305" s="730"/>
      <c r="ROQ305" s="730"/>
      <c r="ROR305" s="730"/>
      <c r="ROS305" s="730"/>
      <c r="ROT305" s="730"/>
      <c r="ROU305" s="730"/>
      <c r="ROV305" s="730"/>
      <c r="ROW305" s="730"/>
      <c r="ROX305" s="730"/>
      <c r="ROY305" s="730"/>
      <c r="ROZ305" s="730"/>
      <c r="RPA305" s="730"/>
      <c r="RPB305" s="730"/>
      <c r="RPC305" s="730"/>
      <c r="RPD305" s="730"/>
      <c r="RPE305" s="730"/>
      <c r="RPF305" s="730"/>
      <c r="RPG305" s="730"/>
      <c r="RPH305" s="730"/>
      <c r="RPI305" s="730"/>
      <c r="RPJ305" s="730"/>
      <c r="RPK305" s="730"/>
      <c r="RPL305" s="730"/>
      <c r="RPM305" s="730"/>
      <c r="RPN305" s="730"/>
      <c r="RPO305" s="730"/>
      <c r="RPP305" s="730"/>
      <c r="RPQ305" s="730"/>
      <c r="RPR305" s="730"/>
      <c r="RPS305" s="730"/>
      <c r="RPT305" s="730"/>
      <c r="RPU305" s="730"/>
      <c r="RPV305" s="730"/>
      <c r="RPW305" s="730"/>
      <c r="RPX305" s="730"/>
      <c r="RPY305" s="730"/>
      <c r="RPZ305" s="730"/>
      <c r="RQA305" s="730"/>
      <c r="RQB305" s="730"/>
      <c r="RQC305" s="730"/>
      <c r="RQD305" s="730"/>
      <c r="RQE305" s="730"/>
      <c r="RQF305" s="730"/>
      <c r="RQG305" s="730"/>
      <c r="RQH305" s="730"/>
      <c r="RQI305" s="730"/>
      <c r="RQJ305" s="730"/>
      <c r="RQK305" s="730"/>
      <c r="RQL305" s="730"/>
      <c r="RQM305" s="730"/>
      <c r="RQN305" s="730"/>
      <c r="RQO305" s="730"/>
      <c r="RQP305" s="730"/>
      <c r="RQQ305" s="730"/>
      <c r="RQR305" s="730"/>
      <c r="RQS305" s="730"/>
      <c r="RQT305" s="730"/>
      <c r="RQU305" s="730"/>
      <c r="RQV305" s="730"/>
      <c r="RQW305" s="730"/>
      <c r="RQX305" s="730"/>
      <c r="RQY305" s="730"/>
      <c r="RQZ305" s="730"/>
      <c r="RRA305" s="730"/>
      <c r="RRB305" s="730"/>
      <c r="RRC305" s="730"/>
      <c r="RRD305" s="730"/>
      <c r="RRE305" s="730"/>
      <c r="RRF305" s="730"/>
      <c r="RRG305" s="730"/>
      <c r="RRH305" s="730"/>
      <c r="RRI305" s="730"/>
      <c r="RRJ305" s="730"/>
      <c r="RRK305" s="730"/>
      <c r="RRL305" s="730"/>
      <c r="RRM305" s="730"/>
      <c r="RRN305" s="730"/>
      <c r="RRO305" s="730"/>
      <c r="RRP305" s="730"/>
      <c r="RRQ305" s="730"/>
      <c r="RRR305" s="730"/>
      <c r="RRS305" s="730"/>
      <c r="RRT305" s="730"/>
      <c r="RRU305" s="730"/>
      <c r="RRV305" s="730"/>
      <c r="RRW305" s="730"/>
      <c r="RRX305" s="730"/>
      <c r="RRY305" s="730"/>
      <c r="RRZ305" s="730"/>
      <c r="RSA305" s="730"/>
      <c r="RSB305" s="730"/>
      <c r="RSC305" s="730"/>
      <c r="RSD305" s="730"/>
      <c r="RSE305" s="730"/>
      <c r="RSF305" s="730"/>
      <c r="RSG305" s="730"/>
      <c r="RSH305" s="730"/>
      <c r="RSI305" s="730"/>
      <c r="RSJ305" s="730"/>
      <c r="RSK305" s="730"/>
      <c r="RSL305" s="730"/>
      <c r="RSM305" s="730"/>
      <c r="RSN305" s="730"/>
      <c r="RSO305" s="730"/>
      <c r="RSP305" s="730"/>
      <c r="RSQ305" s="730"/>
      <c r="RSR305" s="730"/>
      <c r="RSS305" s="730"/>
      <c r="RST305" s="730"/>
      <c r="RSU305" s="730"/>
      <c r="RSV305" s="730"/>
      <c r="RSW305" s="730"/>
      <c r="RSX305" s="730"/>
      <c r="RSY305" s="730"/>
      <c r="RSZ305" s="730"/>
      <c r="RTA305" s="730"/>
      <c r="RTB305" s="730"/>
      <c r="RTC305" s="730"/>
      <c r="RTD305" s="730"/>
      <c r="RTE305" s="730"/>
      <c r="RTF305" s="730"/>
      <c r="RTG305" s="730"/>
      <c r="RTH305" s="730"/>
      <c r="RTI305" s="730"/>
      <c r="RTJ305" s="730"/>
      <c r="RTK305" s="730"/>
      <c r="RTL305" s="730"/>
      <c r="RTM305" s="730"/>
      <c r="RTN305" s="730"/>
      <c r="RTO305" s="730"/>
      <c r="RTP305" s="730"/>
      <c r="RTQ305" s="730"/>
      <c r="RTR305" s="730"/>
      <c r="RTS305" s="730"/>
      <c r="RTT305" s="730"/>
      <c r="RTU305" s="730"/>
      <c r="RTV305" s="730"/>
      <c r="RTW305" s="730"/>
      <c r="RTX305" s="730"/>
      <c r="RTY305" s="730"/>
      <c r="RTZ305" s="730"/>
      <c r="RUA305" s="730"/>
      <c r="RUB305" s="730"/>
      <c r="RUC305" s="730"/>
      <c r="RUD305" s="730"/>
      <c r="RUE305" s="730"/>
      <c r="RUF305" s="730"/>
      <c r="RUG305" s="730"/>
      <c r="RUH305" s="730"/>
      <c r="RUI305" s="730"/>
      <c r="RUJ305" s="730"/>
      <c r="RUK305" s="730"/>
      <c r="RUL305" s="730"/>
      <c r="RUM305" s="730"/>
      <c r="RUN305" s="730"/>
      <c r="RUO305" s="730"/>
      <c r="RUP305" s="730"/>
      <c r="RUQ305" s="730"/>
      <c r="RUR305" s="730"/>
      <c r="RUS305" s="730"/>
      <c r="RUT305" s="730"/>
      <c r="RUU305" s="730"/>
      <c r="RUV305" s="730"/>
      <c r="RUW305" s="730"/>
      <c r="RUX305" s="730"/>
      <c r="RUY305" s="730"/>
      <c r="RUZ305" s="730"/>
      <c r="RVA305" s="730"/>
      <c r="RVB305" s="730"/>
      <c r="RVC305" s="730"/>
      <c r="RVD305" s="730"/>
      <c r="RVE305" s="730"/>
      <c r="RVF305" s="730"/>
      <c r="RVG305" s="730"/>
      <c r="RVH305" s="730"/>
      <c r="RVI305" s="730"/>
      <c r="RVJ305" s="730"/>
      <c r="RVK305" s="730"/>
      <c r="RVL305" s="730"/>
      <c r="RVM305" s="730"/>
      <c r="RVN305" s="730"/>
      <c r="RVO305" s="730"/>
      <c r="RVP305" s="730"/>
      <c r="RVQ305" s="730"/>
      <c r="RVR305" s="730"/>
      <c r="RVS305" s="730"/>
      <c r="RVT305" s="730"/>
      <c r="RVU305" s="730"/>
      <c r="RVV305" s="730"/>
      <c r="RVW305" s="730"/>
      <c r="RVX305" s="730"/>
      <c r="RVY305" s="730"/>
      <c r="RVZ305" s="730"/>
      <c r="RWA305" s="730"/>
      <c r="RWB305" s="730"/>
      <c r="RWC305" s="730"/>
      <c r="RWD305" s="730"/>
      <c r="RWE305" s="730"/>
      <c r="RWF305" s="730"/>
      <c r="RWG305" s="730"/>
      <c r="RWH305" s="730"/>
      <c r="RWI305" s="730"/>
      <c r="RWJ305" s="730"/>
      <c r="RWK305" s="730"/>
      <c r="RWL305" s="730"/>
      <c r="RWM305" s="730"/>
      <c r="RWN305" s="730"/>
      <c r="RWO305" s="730"/>
      <c r="RWP305" s="730"/>
      <c r="RWQ305" s="730"/>
      <c r="RWR305" s="730"/>
      <c r="RWS305" s="730"/>
      <c r="RWT305" s="730"/>
      <c r="RWU305" s="730"/>
      <c r="RWV305" s="730"/>
      <c r="RWW305" s="730"/>
      <c r="RWX305" s="730"/>
      <c r="RWY305" s="730"/>
      <c r="RWZ305" s="730"/>
      <c r="RXA305" s="730"/>
      <c r="RXB305" s="730"/>
      <c r="RXC305" s="730"/>
      <c r="RXD305" s="730"/>
      <c r="RXE305" s="730"/>
      <c r="RXF305" s="730"/>
      <c r="RXG305" s="730"/>
      <c r="RXH305" s="730"/>
      <c r="RXI305" s="730"/>
      <c r="RXJ305" s="730"/>
      <c r="RXK305" s="730"/>
      <c r="RXL305" s="730"/>
      <c r="RXM305" s="730"/>
      <c r="RXN305" s="730"/>
      <c r="RXO305" s="730"/>
      <c r="RXP305" s="730"/>
      <c r="RXQ305" s="730"/>
      <c r="RXR305" s="730"/>
      <c r="RXS305" s="730"/>
      <c r="RXT305" s="730"/>
      <c r="RXU305" s="730"/>
      <c r="RXV305" s="730"/>
      <c r="RXW305" s="730"/>
      <c r="RXX305" s="730"/>
      <c r="RXY305" s="730"/>
      <c r="RXZ305" s="730"/>
      <c r="RYA305" s="730"/>
      <c r="RYB305" s="730"/>
      <c r="RYC305" s="730"/>
      <c r="RYD305" s="730"/>
      <c r="RYE305" s="730"/>
      <c r="RYF305" s="730"/>
      <c r="RYG305" s="730"/>
      <c r="RYH305" s="730"/>
      <c r="RYI305" s="730"/>
      <c r="RYJ305" s="730"/>
      <c r="RYK305" s="730"/>
      <c r="RYL305" s="730"/>
      <c r="RYM305" s="730"/>
      <c r="RYN305" s="730"/>
      <c r="RYO305" s="730"/>
      <c r="RYP305" s="730"/>
      <c r="RYQ305" s="730"/>
      <c r="RYR305" s="730"/>
      <c r="RYS305" s="730"/>
      <c r="RYT305" s="730"/>
      <c r="RYU305" s="730"/>
      <c r="RYV305" s="730"/>
      <c r="RYW305" s="730"/>
      <c r="RYX305" s="730"/>
      <c r="RYY305" s="730"/>
      <c r="RYZ305" s="730"/>
      <c r="RZA305" s="730"/>
      <c r="RZB305" s="730"/>
      <c r="RZC305" s="730"/>
      <c r="RZD305" s="730"/>
      <c r="RZE305" s="730"/>
      <c r="RZF305" s="730"/>
      <c r="RZG305" s="730"/>
      <c r="RZH305" s="730"/>
      <c r="RZI305" s="730"/>
      <c r="RZJ305" s="730"/>
      <c r="RZK305" s="730"/>
      <c r="RZL305" s="730"/>
      <c r="RZM305" s="730"/>
      <c r="RZN305" s="730"/>
      <c r="RZO305" s="730"/>
      <c r="RZP305" s="730"/>
      <c r="RZQ305" s="730"/>
      <c r="RZR305" s="730"/>
      <c r="RZS305" s="730"/>
      <c r="RZT305" s="730"/>
      <c r="RZU305" s="730"/>
      <c r="RZV305" s="730"/>
      <c r="RZW305" s="730"/>
      <c r="RZX305" s="730"/>
      <c r="RZY305" s="730"/>
      <c r="RZZ305" s="730"/>
      <c r="SAA305" s="730"/>
      <c r="SAB305" s="730"/>
      <c r="SAC305" s="730"/>
      <c r="SAD305" s="730"/>
      <c r="SAE305" s="730"/>
      <c r="SAF305" s="730"/>
      <c r="SAG305" s="730"/>
      <c r="SAH305" s="730"/>
      <c r="SAI305" s="730"/>
      <c r="SAJ305" s="730"/>
      <c r="SAK305" s="730"/>
      <c r="SAL305" s="730"/>
      <c r="SAM305" s="730"/>
      <c r="SAN305" s="730"/>
      <c r="SAO305" s="730"/>
      <c r="SAP305" s="730"/>
      <c r="SAQ305" s="730"/>
      <c r="SAR305" s="730"/>
      <c r="SAS305" s="730"/>
      <c r="SAT305" s="730"/>
      <c r="SAU305" s="730"/>
      <c r="SAV305" s="730"/>
      <c r="SAW305" s="730"/>
      <c r="SAX305" s="730"/>
      <c r="SAY305" s="730"/>
      <c r="SAZ305" s="730"/>
      <c r="SBA305" s="730"/>
      <c r="SBB305" s="730"/>
      <c r="SBC305" s="730"/>
      <c r="SBD305" s="730"/>
      <c r="SBE305" s="730"/>
      <c r="SBF305" s="730"/>
      <c r="SBG305" s="730"/>
      <c r="SBH305" s="730"/>
      <c r="SBI305" s="730"/>
      <c r="SBJ305" s="730"/>
      <c r="SBK305" s="730"/>
      <c r="SBL305" s="730"/>
      <c r="SBM305" s="730"/>
      <c r="SBN305" s="730"/>
      <c r="SBO305" s="730"/>
      <c r="SBP305" s="730"/>
      <c r="SBQ305" s="730"/>
      <c r="SBR305" s="730"/>
      <c r="SBS305" s="730"/>
      <c r="SBT305" s="730"/>
      <c r="SBU305" s="730"/>
      <c r="SBV305" s="730"/>
      <c r="SBW305" s="730"/>
      <c r="SBX305" s="730"/>
      <c r="SBY305" s="730"/>
      <c r="SBZ305" s="730"/>
      <c r="SCA305" s="730"/>
      <c r="SCB305" s="730"/>
      <c r="SCC305" s="730"/>
      <c r="SCD305" s="730"/>
      <c r="SCE305" s="730"/>
      <c r="SCF305" s="730"/>
      <c r="SCG305" s="730"/>
      <c r="SCH305" s="730"/>
      <c r="SCI305" s="730"/>
      <c r="SCJ305" s="730"/>
      <c r="SCK305" s="730"/>
      <c r="SCL305" s="730"/>
      <c r="SCM305" s="730"/>
      <c r="SCN305" s="730"/>
      <c r="SCO305" s="730"/>
      <c r="SCP305" s="730"/>
      <c r="SCQ305" s="730"/>
      <c r="SCR305" s="730"/>
      <c r="SCS305" s="730"/>
      <c r="SCT305" s="730"/>
      <c r="SCU305" s="730"/>
      <c r="SCV305" s="730"/>
      <c r="SCW305" s="730"/>
      <c r="SCX305" s="730"/>
      <c r="SCY305" s="730"/>
      <c r="SCZ305" s="730"/>
      <c r="SDA305" s="730"/>
      <c r="SDB305" s="730"/>
      <c r="SDC305" s="730"/>
      <c r="SDD305" s="730"/>
      <c r="SDE305" s="730"/>
      <c r="SDF305" s="730"/>
      <c r="SDG305" s="730"/>
      <c r="SDH305" s="730"/>
      <c r="SDI305" s="730"/>
      <c r="SDJ305" s="730"/>
      <c r="SDK305" s="730"/>
      <c r="SDL305" s="730"/>
      <c r="SDM305" s="730"/>
      <c r="SDN305" s="730"/>
      <c r="SDO305" s="730"/>
      <c r="SDP305" s="730"/>
      <c r="SDQ305" s="730"/>
      <c r="SDR305" s="730"/>
      <c r="SDS305" s="730"/>
      <c r="SDT305" s="730"/>
      <c r="SDU305" s="730"/>
      <c r="SDV305" s="730"/>
      <c r="SDW305" s="730"/>
      <c r="SDX305" s="730"/>
      <c r="SDY305" s="730"/>
      <c r="SDZ305" s="730"/>
      <c r="SEA305" s="730"/>
      <c r="SEB305" s="730"/>
      <c r="SEC305" s="730"/>
      <c r="SED305" s="730"/>
      <c r="SEE305" s="730"/>
      <c r="SEF305" s="730"/>
      <c r="SEG305" s="730"/>
      <c r="SEH305" s="730"/>
      <c r="SEI305" s="730"/>
      <c r="SEJ305" s="730"/>
      <c r="SEK305" s="730"/>
      <c r="SEL305" s="730"/>
      <c r="SEM305" s="730"/>
      <c r="SEN305" s="730"/>
      <c r="SEO305" s="730"/>
      <c r="SEP305" s="730"/>
      <c r="SEQ305" s="730"/>
      <c r="SER305" s="730"/>
      <c r="SES305" s="730"/>
      <c r="SET305" s="730"/>
      <c r="SEU305" s="730"/>
      <c r="SEV305" s="730"/>
      <c r="SEW305" s="730"/>
      <c r="SEX305" s="730"/>
      <c r="SEY305" s="730"/>
      <c r="SEZ305" s="730"/>
      <c r="SFA305" s="730"/>
      <c r="SFB305" s="730"/>
      <c r="SFC305" s="730"/>
      <c r="SFD305" s="730"/>
      <c r="SFE305" s="730"/>
      <c r="SFF305" s="730"/>
      <c r="SFG305" s="730"/>
      <c r="SFH305" s="730"/>
      <c r="SFI305" s="730"/>
      <c r="SFJ305" s="730"/>
      <c r="SFK305" s="730"/>
      <c r="SFL305" s="730"/>
      <c r="SFM305" s="730"/>
      <c r="SFN305" s="730"/>
      <c r="SFO305" s="730"/>
      <c r="SFP305" s="730"/>
      <c r="SFQ305" s="730"/>
      <c r="SFR305" s="730"/>
      <c r="SFS305" s="730"/>
      <c r="SFT305" s="730"/>
      <c r="SFU305" s="730"/>
      <c r="SFV305" s="730"/>
      <c r="SFW305" s="730"/>
      <c r="SFX305" s="730"/>
      <c r="SFY305" s="730"/>
      <c r="SFZ305" s="730"/>
      <c r="SGA305" s="730"/>
      <c r="SGB305" s="730"/>
      <c r="SGC305" s="730"/>
      <c r="SGD305" s="730"/>
      <c r="SGE305" s="730"/>
      <c r="SGF305" s="730"/>
      <c r="SGG305" s="730"/>
      <c r="SGH305" s="730"/>
      <c r="SGI305" s="730"/>
      <c r="SGJ305" s="730"/>
      <c r="SGK305" s="730"/>
      <c r="SGL305" s="730"/>
      <c r="SGM305" s="730"/>
      <c r="SGN305" s="730"/>
      <c r="SGO305" s="730"/>
      <c r="SGP305" s="730"/>
      <c r="SGQ305" s="730"/>
      <c r="SGR305" s="730"/>
      <c r="SGS305" s="730"/>
      <c r="SGT305" s="730"/>
      <c r="SGU305" s="730"/>
      <c r="SGV305" s="730"/>
      <c r="SGW305" s="730"/>
      <c r="SGX305" s="730"/>
      <c r="SGY305" s="730"/>
      <c r="SGZ305" s="730"/>
      <c r="SHA305" s="730"/>
      <c r="SHB305" s="730"/>
      <c r="SHC305" s="730"/>
      <c r="SHD305" s="730"/>
      <c r="SHE305" s="730"/>
      <c r="SHF305" s="730"/>
      <c r="SHG305" s="730"/>
      <c r="SHH305" s="730"/>
      <c r="SHI305" s="730"/>
      <c r="SHJ305" s="730"/>
      <c r="SHK305" s="730"/>
      <c r="SHL305" s="730"/>
      <c r="SHM305" s="730"/>
      <c r="SHN305" s="730"/>
      <c r="SHO305" s="730"/>
      <c r="SHP305" s="730"/>
      <c r="SHQ305" s="730"/>
      <c r="SHR305" s="730"/>
      <c r="SHS305" s="730"/>
      <c r="SHT305" s="730"/>
      <c r="SHU305" s="730"/>
      <c r="SHV305" s="730"/>
      <c r="SHW305" s="730"/>
      <c r="SHX305" s="730"/>
      <c r="SHY305" s="730"/>
      <c r="SHZ305" s="730"/>
      <c r="SIA305" s="730"/>
      <c r="SIB305" s="730"/>
      <c r="SIC305" s="730"/>
      <c r="SID305" s="730"/>
      <c r="SIE305" s="730"/>
      <c r="SIF305" s="730"/>
      <c r="SIG305" s="730"/>
      <c r="SIH305" s="730"/>
      <c r="SII305" s="730"/>
      <c r="SIJ305" s="730"/>
      <c r="SIK305" s="730"/>
      <c r="SIL305" s="730"/>
      <c r="SIM305" s="730"/>
      <c r="SIN305" s="730"/>
      <c r="SIO305" s="730"/>
      <c r="SIP305" s="730"/>
      <c r="SIQ305" s="730"/>
      <c r="SIR305" s="730"/>
      <c r="SIS305" s="730"/>
      <c r="SIT305" s="730"/>
      <c r="SIU305" s="730"/>
      <c r="SIV305" s="730"/>
      <c r="SIW305" s="730"/>
      <c r="SIX305" s="730"/>
      <c r="SIY305" s="730"/>
      <c r="SIZ305" s="730"/>
      <c r="SJA305" s="730"/>
      <c r="SJB305" s="730"/>
      <c r="SJC305" s="730"/>
      <c r="SJD305" s="730"/>
      <c r="SJE305" s="730"/>
      <c r="SJF305" s="730"/>
      <c r="SJG305" s="730"/>
      <c r="SJH305" s="730"/>
      <c r="SJI305" s="730"/>
      <c r="SJJ305" s="730"/>
      <c r="SJK305" s="730"/>
      <c r="SJL305" s="730"/>
      <c r="SJM305" s="730"/>
      <c r="SJN305" s="730"/>
      <c r="SJO305" s="730"/>
      <c r="SJP305" s="730"/>
      <c r="SJQ305" s="730"/>
      <c r="SJR305" s="730"/>
      <c r="SJS305" s="730"/>
      <c r="SJT305" s="730"/>
      <c r="SJU305" s="730"/>
      <c r="SJV305" s="730"/>
      <c r="SJW305" s="730"/>
      <c r="SJX305" s="730"/>
      <c r="SJY305" s="730"/>
      <c r="SJZ305" s="730"/>
      <c r="SKA305" s="730"/>
      <c r="SKB305" s="730"/>
      <c r="SKC305" s="730"/>
      <c r="SKD305" s="730"/>
      <c r="SKE305" s="730"/>
      <c r="SKF305" s="730"/>
      <c r="SKG305" s="730"/>
      <c r="SKH305" s="730"/>
      <c r="SKI305" s="730"/>
      <c r="SKJ305" s="730"/>
      <c r="SKK305" s="730"/>
      <c r="SKL305" s="730"/>
      <c r="SKM305" s="730"/>
      <c r="SKN305" s="730"/>
      <c r="SKO305" s="730"/>
      <c r="SKP305" s="730"/>
      <c r="SKQ305" s="730"/>
      <c r="SKR305" s="730"/>
      <c r="SKS305" s="730"/>
      <c r="SKT305" s="730"/>
      <c r="SKU305" s="730"/>
      <c r="SKV305" s="730"/>
      <c r="SKW305" s="730"/>
      <c r="SKX305" s="730"/>
      <c r="SKY305" s="730"/>
      <c r="SKZ305" s="730"/>
      <c r="SLA305" s="730"/>
      <c r="SLB305" s="730"/>
      <c r="SLC305" s="730"/>
      <c r="SLD305" s="730"/>
      <c r="SLE305" s="730"/>
      <c r="SLF305" s="730"/>
      <c r="SLG305" s="730"/>
      <c r="SLH305" s="730"/>
      <c r="SLI305" s="730"/>
      <c r="SLJ305" s="730"/>
      <c r="SLK305" s="730"/>
      <c r="SLL305" s="730"/>
      <c r="SLM305" s="730"/>
      <c r="SLN305" s="730"/>
      <c r="SLO305" s="730"/>
      <c r="SLP305" s="730"/>
      <c r="SLQ305" s="730"/>
      <c r="SLR305" s="730"/>
      <c r="SLS305" s="730"/>
      <c r="SLT305" s="730"/>
      <c r="SLU305" s="730"/>
      <c r="SLV305" s="730"/>
      <c r="SLW305" s="730"/>
      <c r="SLX305" s="730"/>
      <c r="SLY305" s="730"/>
      <c r="SLZ305" s="730"/>
      <c r="SMA305" s="730"/>
      <c r="SMB305" s="730"/>
      <c r="SMC305" s="730"/>
      <c r="SMD305" s="730"/>
      <c r="SME305" s="730"/>
      <c r="SMF305" s="730"/>
      <c r="SMG305" s="730"/>
      <c r="SMH305" s="730"/>
      <c r="SMI305" s="730"/>
      <c r="SMJ305" s="730"/>
      <c r="SMK305" s="730"/>
      <c r="SML305" s="730"/>
      <c r="SMM305" s="730"/>
      <c r="SMN305" s="730"/>
      <c r="SMO305" s="730"/>
      <c r="SMP305" s="730"/>
      <c r="SMQ305" s="730"/>
      <c r="SMR305" s="730"/>
      <c r="SMS305" s="730"/>
      <c r="SMT305" s="730"/>
      <c r="SMU305" s="730"/>
      <c r="SMV305" s="730"/>
      <c r="SMW305" s="730"/>
      <c r="SMX305" s="730"/>
      <c r="SMY305" s="730"/>
      <c r="SMZ305" s="730"/>
      <c r="SNA305" s="730"/>
      <c r="SNB305" s="730"/>
      <c r="SNC305" s="730"/>
      <c r="SND305" s="730"/>
      <c r="SNE305" s="730"/>
      <c r="SNF305" s="730"/>
      <c r="SNG305" s="730"/>
      <c r="SNH305" s="730"/>
      <c r="SNI305" s="730"/>
      <c r="SNJ305" s="730"/>
      <c r="SNK305" s="730"/>
      <c r="SNL305" s="730"/>
      <c r="SNM305" s="730"/>
      <c r="SNN305" s="730"/>
      <c r="SNO305" s="730"/>
      <c r="SNP305" s="730"/>
      <c r="SNQ305" s="730"/>
      <c r="SNR305" s="730"/>
      <c r="SNS305" s="730"/>
      <c r="SNT305" s="730"/>
      <c r="SNU305" s="730"/>
      <c r="SNV305" s="730"/>
      <c r="SNW305" s="730"/>
      <c r="SNX305" s="730"/>
      <c r="SNY305" s="730"/>
      <c r="SNZ305" s="730"/>
      <c r="SOA305" s="730"/>
      <c r="SOB305" s="730"/>
      <c r="SOC305" s="730"/>
      <c r="SOD305" s="730"/>
      <c r="SOE305" s="730"/>
      <c r="SOF305" s="730"/>
      <c r="SOG305" s="730"/>
      <c r="SOH305" s="730"/>
      <c r="SOI305" s="730"/>
      <c r="SOJ305" s="730"/>
      <c r="SOK305" s="730"/>
      <c r="SOL305" s="730"/>
      <c r="SOM305" s="730"/>
      <c r="SON305" s="730"/>
      <c r="SOO305" s="730"/>
      <c r="SOP305" s="730"/>
      <c r="SOQ305" s="730"/>
      <c r="SOR305" s="730"/>
      <c r="SOS305" s="730"/>
      <c r="SOT305" s="730"/>
      <c r="SOU305" s="730"/>
      <c r="SOV305" s="730"/>
      <c r="SOW305" s="730"/>
      <c r="SOX305" s="730"/>
      <c r="SOY305" s="730"/>
      <c r="SOZ305" s="730"/>
      <c r="SPA305" s="730"/>
      <c r="SPB305" s="730"/>
      <c r="SPC305" s="730"/>
      <c r="SPD305" s="730"/>
      <c r="SPE305" s="730"/>
      <c r="SPF305" s="730"/>
      <c r="SPG305" s="730"/>
      <c r="SPH305" s="730"/>
      <c r="SPI305" s="730"/>
      <c r="SPJ305" s="730"/>
      <c r="SPK305" s="730"/>
      <c r="SPL305" s="730"/>
      <c r="SPM305" s="730"/>
      <c r="SPN305" s="730"/>
      <c r="SPO305" s="730"/>
      <c r="SPP305" s="730"/>
      <c r="SPQ305" s="730"/>
      <c r="SPR305" s="730"/>
      <c r="SPS305" s="730"/>
      <c r="SPT305" s="730"/>
      <c r="SPU305" s="730"/>
      <c r="SPV305" s="730"/>
      <c r="SPW305" s="730"/>
      <c r="SPX305" s="730"/>
      <c r="SPY305" s="730"/>
      <c r="SPZ305" s="730"/>
      <c r="SQA305" s="730"/>
      <c r="SQB305" s="730"/>
      <c r="SQC305" s="730"/>
      <c r="SQD305" s="730"/>
      <c r="SQE305" s="730"/>
      <c r="SQF305" s="730"/>
      <c r="SQG305" s="730"/>
      <c r="SQH305" s="730"/>
      <c r="SQI305" s="730"/>
      <c r="SQJ305" s="730"/>
      <c r="SQK305" s="730"/>
      <c r="SQL305" s="730"/>
      <c r="SQM305" s="730"/>
      <c r="SQN305" s="730"/>
      <c r="SQO305" s="730"/>
      <c r="SQP305" s="730"/>
      <c r="SQQ305" s="730"/>
      <c r="SQR305" s="730"/>
      <c r="SQS305" s="730"/>
      <c r="SQT305" s="730"/>
      <c r="SQU305" s="730"/>
      <c r="SQV305" s="730"/>
      <c r="SQW305" s="730"/>
      <c r="SQX305" s="730"/>
      <c r="SQY305" s="730"/>
      <c r="SQZ305" s="730"/>
      <c r="SRA305" s="730"/>
      <c r="SRB305" s="730"/>
      <c r="SRC305" s="730"/>
      <c r="SRD305" s="730"/>
      <c r="SRE305" s="730"/>
      <c r="SRF305" s="730"/>
      <c r="SRG305" s="730"/>
      <c r="SRH305" s="730"/>
      <c r="SRI305" s="730"/>
      <c r="SRJ305" s="730"/>
      <c r="SRK305" s="730"/>
      <c r="SRL305" s="730"/>
      <c r="SRM305" s="730"/>
      <c r="SRN305" s="730"/>
      <c r="SRO305" s="730"/>
      <c r="SRP305" s="730"/>
      <c r="SRQ305" s="730"/>
      <c r="SRR305" s="730"/>
      <c r="SRS305" s="730"/>
      <c r="SRT305" s="730"/>
      <c r="SRU305" s="730"/>
      <c r="SRV305" s="730"/>
      <c r="SRW305" s="730"/>
      <c r="SRX305" s="730"/>
      <c r="SRY305" s="730"/>
      <c r="SRZ305" s="730"/>
      <c r="SSA305" s="730"/>
      <c r="SSB305" s="730"/>
      <c r="SSC305" s="730"/>
      <c r="SSD305" s="730"/>
      <c r="SSE305" s="730"/>
      <c r="SSF305" s="730"/>
      <c r="SSG305" s="730"/>
      <c r="SSH305" s="730"/>
      <c r="SSI305" s="730"/>
      <c r="SSJ305" s="730"/>
      <c r="SSK305" s="730"/>
      <c r="SSL305" s="730"/>
      <c r="SSM305" s="730"/>
      <c r="SSN305" s="730"/>
      <c r="SSO305" s="730"/>
      <c r="SSP305" s="730"/>
      <c r="SSQ305" s="730"/>
      <c r="SSR305" s="730"/>
      <c r="SSS305" s="730"/>
      <c r="SST305" s="730"/>
      <c r="SSU305" s="730"/>
      <c r="SSV305" s="730"/>
      <c r="SSW305" s="730"/>
      <c r="SSX305" s="730"/>
      <c r="SSY305" s="730"/>
      <c r="SSZ305" s="730"/>
      <c r="STA305" s="730"/>
      <c r="STB305" s="730"/>
      <c r="STC305" s="730"/>
      <c r="STD305" s="730"/>
      <c r="STE305" s="730"/>
      <c r="STF305" s="730"/>
      <c r="STG305" s="730"/>
      <c r="STH305" s="730"/>
      <c r="STI305" s="730"/>
      <c r="STJ305" s="730"/>
      <c r="STK305" s="730"/>
      <c r="STL305" s="730"/>
      <c r="STM305" s="730"/>
      <c r="STN305" s="730"/>
      <c r="STO305" s="730"/>
      <c r="STP305" s="730"/>
      <c r="STQ305" s="730"/>
      <c r="STR305" s="730"/>
      <c r="STS305" s="730"/>
      <c r="STT305" s="730"/>
      <c r="STU305" s="730"/>
      <c r="STV305" s="730"/>
      <c r="STW305" s="730"/>
      <c r="STX305" s="730"/>
      <c r="STY305" s="730"/>
      <c r="STZ305" s="730"/>
      <c r="SUA305" s="730"/>
      <c r="SUB305" s="730"/>
      <c r="SUC305" s="730"/>
      <c r="SUD305" s="730"/>
      <c r="SUE305" s="730"/>
      <c r="SUF305" s="730"/>
      <c r="SUG305" s="730"/>
      <c r="SUH305" s="730"/>
      <c r="SUI305" s="730"/>
      <c r="SUJ305" s="730"/>
      <c r="SUK305" s="730"/>
      <c r="SUL305" s="730"/>
      <c r="SUM305" s="730"/>
      <c r="SUN305" s="730"/>
      <c r="SUO305" s="730"/>
      <c r="SUP305" s="730"/>
      <c r="SUQ305" s="730"/>
      <c r="SUR305" s="730"/>
      <c r="SUS305" s="730"/>
      <c r="SUT305" s="730"/>
      <c r="SUU305" s="730"/>
      <c r="SUV305" s="730"/>
      <c r="SUW305" s="730"/>
      <c r="SUX305" s="730"/>
      <c r="SUY305" s="730"/>
      <c r="SUZ305" s="730"/>
      <c r="SVA305" s="730"/>
      <c r="SVB305" s="730"/>
      <c r="SVC305" s="730"/>
      <c r="SVD305" s="730"/>
      <c r="SVE305" s="730"/>
      <c r="SVF305" s="730"/>
      <c r="SVG305" s="730"/>
      <c r="SVH305" s="730"/>
      <c r="SVI305" s="730"/>
      <c r="SVJ305" s="730"/>
      <c r="SVK305" s="730"/>
      <c r="SVL305" s="730"/>
      <c r="SVM305" s="730"/>
      <c r="SVN305" s="730"/>
      <c r="SVO305" s="730"/>
      <c r="SVP305" s="730"/>
      <c r="SVQ305" s="730"/>
      <c r="SVR305" s="730"/>
      <c r="SVS305" s="730"/>
      <c r="SVT305" s="730"/>
      <c r="SVU305" s="730"/>
      <c r="SVV305" s="730"/>
      <c r="SVW305" s="730"/>
      <c r="SVX305" s="730"/>
      <c r="SVY305" s="730"/>
      <c r="SVZ305" s="730"/>
      <c r="SWA305" s="730"/>
      <c r="SWB305" s="730"/>
      <c r="SWC305" s="730"/>
      <c r="SWD305" s="730"/>
      <c r="SWE305" s="730"/>
      <c r="SWF305" s="730"/>
      <c r="SWG305" s="730"/>
      <c r="SWH305" s="730"/>
      <c r="SWI305" s="730"/>
      <c r="SWJ305" s="730"/>
      <c r="SWK305" s="730"/>
      <c r="SWL305" s="730"/>
      <c r="SWM305" s="730"/>
      <c r="SWN305" s="730"/>
      <c r="SWO305" s="730"/>
      <c r="SWP305" s="730"/>
      <c r="SWQ305" s="730"/>
      <c r="SWR305" s="730"/>
      <c r="SWS305" s="730"/>
      <c r="SWT305" s="730"/>
      <c r="SWU305" s="730"/>
      <c r="SWV305" s="730"/>
      <c r="SWW305" s="730"/>
      <c r="SWX305" s="730"/>
      <c r="SWY305" s="730"/>
      <c r="SWZ305" s="730"/>
      <c r="SXA305" s="730"/>
      <c r="SXB305" s="730"/>
      <c r="SXC305" s="730"/>
      <c r="SXD305" s="730"/>
      <c r="SXE305" s="730"/>
      <c r="SXF305" s="730"/>
      <c r="SXG305" s="730"/>
      <c r="SXH305" s="730"/>
      <c r="SXI305" s="730"/>
      <c r="SXJ305" s="730"/>
      <c r="SXK305" s="730"/>
      <c r="SXL305" s="730"/>
      <c r="SXM305" s="730"/>
      <c r="SXN305" s="730"/>
      <c r="SXO305" s="730"/>
      <c r="SXP305" s="730"/>
      <c r="SXQ305" s="730"/>
      <c r="SXR305" s="730"/>
      <c r="SXS305" s="730"/>
      <c r="SXT305" s="730"/>
      <c r="SXU305" s="730"/>
      <c r="SXV305" s="730"/>
      <c r="SXW305" s="730"/>
      <c r="SXX305" s="730"/>
      <c r="SXY305" s="730"/>
      <c r="SXZ305" s="730"/>
      <c r="SYA305" s="730"/>
      <c r="SYB305" s="730"/>
      <c r="SYC305" s="730"/>
      <c r="SYD305" s="730"/>
      <c r="SYE305" s="730"/>
      <c r="SYF305" s="730"/>
      <c r="SYG305" s="730"/>
      <c r="SYH305" s="730"/>
      <c r="SYI305" s="730"/>
      <c r="SYJ305" s="730"/>
      <c r="SYK305" s="730"/>
      <c r="SYL305" s="730"/>
      <c r="SYM305" s="730"/>
      <c r="SYN305" s="730"/>
      <c r="SYO305" s="730"/>
      <c r="SYP305" s="730"/>
      <c r="SYQ305" s="730"/>
      <c r="SYR305" s="730"/>
      <c r="SYS305" s="730"/>
      <c r="SYT305" s="730"/>
      <c r="SYU305" s="730"/>
      <c r="SYV305" s="730"/>
      <c r="SYW305" s="730"/>
      <c r="SYX305" s="730"/>
      <c r="SYY305" s="730"/>
      <c r="SYZ305" s="730"/>
      <c r="SZA305" s="730"/>
      <c r="SZB305" s="730"/>
      <c r="SZC305" s="730"/>
      <c r="SZD305" s="730"/>
      <c r="SZE305" s="730"/>
      <c r="SZF305" s="730"/>
      <c r="SZG305" s="730"/>
      <c r="SZH305" s="730"/>
      <c r="SZI305" s="730"/>
      <c r="SZJ305" s="730"/>
      <c r="SZK305" s="730"/>
      <c r="SZL305" s="730"/>
      <c r="SZM305" s="730"/>
      <c r="SZN305" s="730"/>
      <c r="SZO305" s="730"/>
      <c r="SZP305" s="730"/>
      <c r="SZQ305" s="730"/>
      <c r="SZR305" s="730"/>
      <c r="SZS305" s="730"/>
      <c r="SZT305" s="730"/>
      <c r="SZU305" s="730"/>
      <c r="SZV305" s="730"/>
      <c r="SZW305" s="730"/>
      <c r="SZX305" s="730"/>
      <c r="SZY305" s="730"/>
      <c r="SZZ305" s="730"/>
      <c r="TAA305" s="730"/>
      <c r="TAB305" s="730"/>
      <c r="TAC305" s="730"/>
      <c r="TAD305" s="730"/>
      <c r="TAE305" s="730"/>
      <c r="TAF305" s="730"/>
      <c r="TAG305" s="730"/>
      <c r="TAH305" s="730"/>
      <c r="TAI305" s="730"/>
      <c r="TAJ305" s="730"/>
      <c r="TAK305" s="730"/>
      <c r="TAL305" s="730"/>
      <c r="TAM305" s="730"/>
      <c r="TAN305" s="730"/>
      <c r="TAO305" s="730"/>
      <c r="TAP305" s="730"/>
      <c r="TAQ305" s="730"/>
      <c r="TAR305" s="730"/>
      <c r="TAS305" s="730"/>
      <c r="TAT305" s="730"/>
      <c r="TAU305" s="730"/>
      <c r="TAV305" s="730"/>
      <c r="TAW305" s="730"/>
      <c r="TAX305" s="730"/>
      <c r="TAY305" s="730"/>
      <c r="TAZ305" s="730"/>
      <c r="TBA305" s="730"/>
      <c r="TBB305" s="730"/>
      <c r="TBC305" s="730"/>
      <c r="TBD305" s="730"/>
      <c r="TBE305" s="730"/>
      <c r="TBF305" s="730"/>
      <c r="TBG305" s="730"/>
      <c r="TBH305" s="730"/>
      <c r="TBI305" s="730"/>
      <c r="TBJ305" s="730"/>
      <c r="TBK305" s="730"/>
      <c r="TBL305" s="730"/>
      <c r="TBM305" s="730"/>
      <c r="TBN305" s="730"/>
      <c r="TBO305" s="730"/>
      <c r="TBP305" s="730"/>
      <c r="TBQ305" s="730"/>
      <c r="TBR305" s="730"/>
      <c r="TBS305" s="730"/>
      <c r="TBT305" s="730"/>
      <c r="TBU305" s="730"/>
      <c r="TBV305" s="730"/>
      <c r="TBW305" s="730"/>
      <c r="TBX305" s="730"/>
      <c r="TBY305" s="730"/>
      <c r="TBZ305" s="730"/>
      <c r="TCA305" s="730"/>
      <c r="TCB305" s="730"/>
      <c r="TCC305" s="730"/>
      <c r="TCD305" s="730"/>
      <c r="TCE305" s="730"/>
      <c r="TCF305" s="730"/>
      <c r="TCG305" s="730"/>
      <c r="TCH305" s="730"/>
      <c r="TCI305" s="730"/>
      <c r="TCJ305" s="730"/>
      <c r="TCK305" s="730"/>
      <c r="TCL305" s="730"/>
      <c r="TCM305" s="730"/>
      <c r="TCN305" s="730"/>
      <c r="TCO305" s="730"/>
      <c r="TCP305" s="730"/>
      <c r="TCQ305" s="730"/>
      <c r="TCR305" s="730"/>
      <c r="TCS305" s="730"/>
      <c r="TCT305" s="730"/>
      <c r="TCU305" s="730"/>
      <c r="TCV305" s="730"/>
      <c r="TCW305" s="730"/>
      <c r="TCX305" s="730"/>
      <c r="TCY305" s="730"/>
      <c r="TCZ305" s="730"/>
      <c r="TDA305" s="730"/>
      <c r="TDB305" s="730"/>
      <c r="TDC305" s="730"/>
      <c r="TDD305" s="730"/>
      <c r="TDE305" s="730"/>
      <c r="TDF305" s="730"/>
      <c r="TDG305" s="730"/>
      <c r="TDH305" s="730"/>
      <c r="TDI305" s="730"/>
      <c r="TDJ305" s="730"/>
      <c r="TDK305" s="730"/>
      <c r="TDL305" s="730"/>
      <c r="TDM305" s="730"/>
      <c r="TDN305" s="730"/>
      <c r="TDO305" s="730"/>
      <c r="TDP305" s="730"/>
      <c r="TDQ305" s="730"/>
      <c r="TDR305" s="730"/>
      <c r="TDS305" s="730"/>
      <c r="TDT305" s="730"/>
      <c r="TDU305" s="730"/>
      <c r="TDV305" s="730"/>
      <c r="TDW305" s="730"/>
      <c r="TDX305" s="730"/>
      <c r="TDY305" s="730"/>
      <c r="TDZ305" s="730"/>
      <c r="TEA305" s="730"/>
      <c r="TEB305" s="730"/>
      <c r="TEC305" s="730"/>
      <c r="TED305" s="730"/>
      <c r="TEE305" s="730"/>
      <c r="TEF305" s="730"/>
      <c r="TEG305" s="730"/>
      <c r="TEH305" s="730"/>
      <c r="TEI305" s="730"/>
      <c r="TEJ305" s="730"/>
      <c r="TEK305" s="730"/>
      <c r="TEL305" s="730"/>
      <c r="TEM305" s="730"/>
      <c r="TEN305" s="730"/>
      <c r="TEO305" s="730"/>
      <c r="TEP305" s="730"/>
      <c r="TEQ305" s="730"/>
      <c r="TER305" s="730"/>
      <c r="TES305" s="730"/>
      <c r="TET305" s="730"/>
      <c r="TEU305" s="730"/>
      <c r="TEV305" s="730"/>
      <c r="TEW305" s="730"/>
      <c r="TEX305" s="730"/>
      <c r="TEY305" s="730"/>
      <c r="TEZ305" s="730"/>
      <c r="TFA305" s="730"/>
      <c r="TFB305" s="730"/>
      <c r="TFC305" s="730"/>
      <c r="TFD305" s="730"/>
      <c r="TFE305" s="730"/>
      <c r="TFF305" s="730"/>
      <c r="TFG305" s="730"/>
      <c r="TFH305" s="730"/>
      <c r="TFI305" s="730"/>
      <c r="TFJ305" s="730"/>
      <c r="TFK305" s="730"/>
      <c r="TFL305" s="730"/>
      <c r="TFM305" s="730"/>
      <c r="TFN305" s="730"/>
      <c r="TFO305" s="730"/>
      <c r="TFP305" s="730"/>
      <c r="TFQ305" s="730"/>
      <c r="TFR305" s="730"/>
      <c r="TFS305" s="730"/>
      <c r="TFT305" s="730"/>
      <c r="TFU305" s="730"/>
      <c r="TFV305" s="730"/>
      <c r="TFW305" s="730"/>
      <c r="TFX305" s="730"/>
      <c r="TFY305" s="730"/>
      <c r="TFZ305" s="730"/>
      <c r="TGA305" s="730"/>
      <c r="TGB305" s="730"/>
      <c r="TGC305" s="730"/>
      <c r="TGD305" s="730"/>
      <c r="TGE305" s="730"/>
      <c r="TGF305" s="730"/>
      <c r="TGG305" s="730"/>
      <c r="TGH305" s="730"/>
      <c r="TGI305" s="730"/>
      <c r="TGJ305" s="730"/>
      <c r="TGK305" s="730"/>
      <c r="TGL305" s="730"/>
      <c r="TGM305" s="730"/>
      <c r="TGN305" s="730"/>
      <c r="TGO305" s="730"/>
      <c r="TGP305" s="730"/>
      <c r="TGQ305" s="730"/>
      <c r="TGR305" s="730"/>
      <c r="TGS305" s="730"/>
      <c r="TGT305" s="730"/>
      <c r="TGU305" s="730"/>
      <c r="TGV305" s="730"/>
      <c r="TGW305" s="730"/>
      <c r="TGX305" s="730"/>
      <c r="TGY305" s="730"/>
      <c r="TGZ305" s="730"/>
      <c r="THA305" s="730"/>
      <c r="THB305" s="730"/>
      <c r="THC305" s="730"/>
      <c r="THD305" s="730"/>
      <c r="THE305" s="730"/>
      <c r="THF305" s="730"/>
      <c r="THG305" s="730"/>
      <c r="THH305" s="730"/>
      <c r="THI305" s="730"/>
      <c r="THJ305" s="730"/>
      <c r="THK305" s="730"/>
      <c r="THL305" s="730"/>
      <c r="THM305" s="730"/>
      <c r="THN305" s="730"/>
      <c r="THO305" s="730"/>
      <c r="THP305" s="730"/>
      <c r="THQ305" s="730"/>
      <c r="THR305" s="730"/>
      <c r="THS305" s="730"/>
      <c r="THT305" s="730"/>
      <c r="THU305" s="730"/>
      <c r="THV305" s="730"/>
      <c r="THW305" s="730"/>
      <c r="THX305" s="730"/>
      <c r="THY305" s="730"/>
      <c r="THZ305" s="730"/>
      <c r="TIA305" s="730"/>
      <c r="TIB305" s="730"/>
      <c r="TIC305" s="730"/>
      <c r="TID305" s="730"/>
      <c r="TIE305" s="730"/>
      <c r="TIF305" s="730"/>
      <c r="TIG305" s="730"/>
      <c r="TIH305" s="730"/>
      <c r="TII305" s="730"/>
      <c r="TIJ305" s="730"/>
      <c r="TIK305" s="730"/>
      <c r="TIL305" s="730"/>
      <c r="TIM305" s="730"/>
      <c r="TIN305" s="730"/>
      <c r="TIO305" s="730"/>
      <c r="TIP305" s="730"/>
      <c r="TIQ305" s="730"/>
      <c r="TIR305" s="730"/>
      <c r="TIS305" s="730"/>
      <c r="TIT305" s="730"/>
      <c r="TIU305" s="730"/>
      <c r="TIV305" s="730"/>
      <c r="TIW305" s="730"/>
      <c r="TIX305" s="730"/>
      <c r="TIY305" s="730"/>
      <c r="TIZ305" s="730"/>
      <c r="TJA305" s="730"/>
      <c r="TJB305" s="730"/>
      <c r="TJC305" s="730"/>
      <c r="TJD305" s="730"/>
      <c r="TJE305" s="730"/>
      <c r="TJF305" s="730"/>
      <c r="TJG305" s="730"/>
      <c r="TJH305" s="730"/>
      <c r="TJI305" s="730"/>
      <c r="TJJ305" s="730"/>
      <c r="TJK305" s="730"/>
      <c r="TJL305" s="730"/>
      <c r="TJM305" s="730"/>
      <c r="TJN305" s="730"/>
      <c r="TJO305" s="730"/>
      <c r="TJP305" s="730"/>
      <c r="TJQ305" s="730"/>
      <c r="TJR305" s="730"/>
      <c r="TJS305" s="730"/>
      <c r="TJT305" s="730"/>
      <c r="TJU305" s="730"/>
      <c r="TJV305" s="730"/>
      <c r="TJW305" s="730"/>
      <c r="TJX305" s="730"/>
      <c r="TJY305" s="730"/>
      <c r="TJZ305" s="730"/>
      <c r="TKA305" s="730"/>
      <c r="TKB305" s="730"/>
      <c r="TKC305" s="730"/>
      <c r="TKD305" s="730"/>
      <c r="TKE305" s="730"/>
      <c r="TKF305" s="730"/>
      <c r="TKG305" s="730"/>
      <c r="TKH305" s="730"/>
      <c r="TKI305" s="730"/>
      <c r="TKJ305" s="730"/>
      <c r="TKK305" s="730"/>
      <c r="TKL305" s="730"/>
      <c r="TKM305" s="730"/>
      <c r="TKN305" s="730"/>
      <c r="TKO305" s="730"/>
      <c r="TKP305" s="730"/>
      <c r="TKQ305" s="730"/>
      <c r="TKR305" s="730"/>
      <c r="TKS305" s="730"/>
      <c r="TKT305" s="730"/>
      <c r="TKU305" s="730"/>
      <c r="TKV305" s="730"/>
      <c r="TKW305" s="730"/>
      <c r="TKX305" s="730"/>
      <c r="TKY305" s="730"/>
      <c r="TKZ305" s="730"/>
      <c r="TLA305" s="730"/>
      <c r="TLB305" s="730"/>
      <c r="TLC305" s="730"/>
      <c r="TLD305" s="730"/>
      <c r="TLE305" s="730"/>
      <c r="TLF305" s="730"/>
      <c r="TLG305" s="730"/>
      <c r="TLH305" s="730"/>
      <c r="TLI305" s="730"/>
      <c r="TLJ305" s="730"/>
      <c r="TLK305" s="730"/>
      <c r="TLL305" s="730"/>
      <c r="TLM305" s="730"/>
      <c r="TLN305" s="730"/>
      <c r="TLO305" s="730"/>
      <c r="TLP305" s="730"/>
      <c r="TLQ305" s="730"/>
      <c r="TLR305" s="730"/>
      <c r="TLS305" s="730"/>
      <c r="TLT305" s="730"/>
      <c r="TLU305" s="730"/>
      <c r="TLV305" s="730"/>
      <c r="TLW305" s="730"/>
      <c r="TLX305" s="730"/>
      <c r="TLY305" s="730"/>
      <c r="TLZ305" s="730"/>
      <c r="TMA305" s="730"/>
      <c r="TMB305" s="730"/>
      <c r="TMC305" s="730"/>
      <c r="TMD305" s="730"/>
      <c r="TME305" s="730"/>
      <c r="TMF305" s="730"/>
      <c r="TMG305" s="730"/>
      <c r="TMH305" s="730"/>
      <c r="TMI305" s="730"/>
      <c r="TMJ305" s="730"/>
      <c r="TMK305" s="730"/>
      <c r="TML305" s="730"/>
      <c r="TMM305" s="730"/>
      <c r="TMN305" s="730"/>
      <c r="TMO305" s="730"/>
      <c r="TMP305" s="730"/>
      <c r="TMQ305" s="730"/>
      <c r="TMR305" s="730"/>
      <c r="TMS305" s="730"/>
      <c r="TMT305" s="730"/>
      <c r="TMU305" s="730"/>
      <c r="TMV305" s="730"/>
      <c r="TMW305" s="730"/>
      <c r="TMX305" s="730"/>
      <c r="TMY305" s="730"/>
      <c r="TMZ305" s="730"/>
      <c r="TNA305" s="730"/>
      <c r="TNB305" s="730"/>
      <c r="TNC305" s="730"/>
      <c r="TND305" s="730"/>
      <c r="TNE305" s="730"/>
      <c r="TNF305" s="730"/>
      <c r="TNG305" s="730"/>
      <c r="TNH305" s="730"/>
      <c r="TNI305" s="730"/>
      <c r="TNJ305" s="730"/>
      <c r="TNK305" s="730"/>
      <c r="TNL305" s="730"/>
      <c r="TNM305" s="730"/>
      <c r="TNN305" s="730"/>
      <c r="TNO305" s="730"/>
      <c r="TNP305" s="730"/>
      <c r="TNQ305" s="730"/>
      <c r="TNR305" s="730"/>
      <c r="TNS305" s="730"/>
      <c r="TNT305" s="730"/>
      <c r="TNU305" s="730"/>
      <c r="TNV305" s="730"/>
      <c r="TNW305" s="730"/>
      <c r="TNX305" s="730"/>
      <c r="TNY305" s="730"/>
      <c r="TNZ305" s="730"/>
      <c r="TOA305" s="730"/>
      <c r="TOB305" s="730"/>
      <c r="TOC305" s="730"/>
      <c r="TOD305" s="730"/>
      <c r="TOE305" s="730"/>
      <c r="TOF305" s="730"/>
      <c r="TOG305" s="730"/>
      <c r="TOH305" s="730"/>
      <c r="TOI305" s="730"/>
      <c r="TOJ305" s="730"/>
      <c r="TOK305" s="730"/>
      <c r="TOL305" s="730"/>
      <c r="TOM305" s="730"/>
      <c r="TON305" s="730"/>
      <c r="TOO305" s="730"/>
      <c r="TOP305" s="730"/>
      <c r="TOQ305" s="730"/>
      <c r="TOR305" s="730"/>
      <c r="TOS305" s="730"/>
      <c r="TOT305" s="730"/>
      <c r="TOU305" s="730"/>
      <c r="TOV305" s="730"/>
      <c r="TOW305" s="730"/>
      <c r="TOX305" s="730"/>
      <c r="TOY305" s="730"/>
      <c r="TOZ305" s="730"/>
      <c r="TPA305" s="730"/>
      <c r="TPB305" s="730"/>
      <c r="TPC305" s="730"/>
      <c r="TPD305" s="730"/>
      <c r="TPE305" s="730"/>
      <c r="TPF305" s="730"/>
      <c r="TPG305" s="730"/>
      <c r="TPH305" s="730"/>
      <c r="TPI305" s="730"/>
      <c r="TPJ305" s="730"/>
      <c r="TPK305" s="730"/>
      <c r="TPL305" s="730"/>
      <c r="TPM305" s="730"/>
      <c r="TPN305" s="730"/>
      <c r="TPO305" s="730"/>
      <c r="TPP305" s="730"/>
      <c r="TPQ305" s="730"/>
      <c r="TPR305" s="730"/>
      <c r="TPS305" s="730"/>
      <c r="TPT305" s="730"/>
      <c r="TPU305" s="730"/>
      <c r="TPV305" s="730"/>
      <c r="TPW305" s="730"/>
      <c r="TPX305" s="730"/>
      <c r="TPY305" s="730"/>
      <c r="TPZ305" s="730"/>
      <c r="TQA305" s="730"/>
      <c r="TQB305" s="730"/>
      <c r="TQC305" s="730"/>
      <c r="TQD305" s="730"/>
      <c r="TQE305" s="730"/>
      <c r="TQF305" s="730"/>
      <c r="TQG305" s="730"/>
      <c r="TQH305" s="730"/>
      <c r="TQI305" s="730"/>
      <c r="TQJ305" s="730"/>
      <c r="TQK305" s="730"/>
      <c r="TQL305" s="730"/>
      <c r="TQM305" s="730"/>
      <c r="TQN305" s="730"/>
      <c r="TQO305" s="730"/>
      <c r="TQP305" s="730"/>
      <c r="TQQ305" s="730"/>
      <c r="TQR305" s="730"/>
      <c r="TQS305" s="730"/>
      <c r="TQT305" s="730"/>
      <c r="TQU305" s="730"/>
      <c r="TQV305" s="730"/>
      <c r="TQW305" s="730"/>
      <c r="TQX305" s="730"/>
      <c r="TQY305" s="730"/>
      <c r="TQZ305" s="730"/>
      <c r="TRA305" s="730"/>
      <c r="TRB305" s="730"/>
      <c r="TRC305" s="730"/>
      <c r="TRD305" s="730"/>
      <c r="TRE305" s="730"/>
      <c r="TRF305" s="730"/>
      <c r="TRG305" s="730"/>
      <c r="TRH305" s="730"/>
      <c r="TRI305" s="730"/>
      <c r="TRJ305" s="730"/>
      <c r="TRK305" s="730"/>
      <c r="TRL305" s="730"/>
      <c r="TRM305" s="730"/>
      <c r="TRN305" s="730"/>
      <c r="TRO305" s="730"/>
      <c r="TRP305" s="730"/>
      <c r="TRQ305" s="730"/>
      <c r="TRR305" s="730"/>
      <c r="TRS305" s="730"/>
      <c r="TRT305" s="730"/>
      <c r="TRU305" s="730"/>
      <c r="TRV305" s="730"/>
      <c r="TRW305" s="730"/>
      <c r="TRX305" s="730"/>
      <c r="TRY305" s="730"/>
      <c r="TRZ305" s="730"/>
      <c r="TSA305" s="730"/>
      <c r="TSB305" s="730"/>
      <c r="TSC305" s="730"/>
      <c r="TSD305" s="730"/>
      <c r="TSE305" s="730"/>
      <c r="TSF305" s="730"/>
      <c r="TSG305" s="730"/>
      <c r="TSH305" s="730"/>
      <c r="TSI305" s="730"/>
      <c r="TSJ305" s="730"/>
      <c r="TSK305" s="730"/>
      <c r="TSL305" s="730"/>
      <c r="TSM305" s="730"/>
      <c r="TSN305" s="730"/>
      <c r="TSO305" s="730"/>
      <c r="TSP305" s="730"/>
      <c r="TSQ305" s="730"/>
      <c r="TSR305" s="730"/>
      <c r="TSS305" s="730"/>
      <c r="TST305" s="730"/>
      <c r="TSU305" s="730"/>
      <c r="TSV305" s="730"/>
      <c r="TSW305" s="730"/>
      <c r="TSX305" s="730"/>
      <c r="TSY305" s="730"/>
      <c r="TSZ305" s="730"/>
      <c r="TTA305" s="730"/>
      <c r="TTB305" s="730"/>
      <c r="TTC305" s="730"/>
      <c r="TTD305" s="730"/>
      <c r="TTE305" s="730"/>
      <c r="TTF305" s="730"/>
      <c r="TTG305" s="730"/>
      <c r="TTH305" s="730"/>
      <c r="TTI305" s="730"/>
      <c r="TTJ305" s="730"/>
      <c r="TTK305" s="730"/>
      <c r="TTL305" s="730"/>
      <c r="TTM305" s="730"/>
      <c r="TTN305" s="730"/>
      <c r="TTO305" s="730"/>
      <c r="TTP305" s="730"/>
      <c r="TTQ305" s="730"/>
      <c r="TTR305" s="730"/>
      <c r="TTS305" s="730"/>
      <c r="TTT305" s="730"/>
      <c r="TTU305" s="730"/>
      <c r="TTV305" s="730"/>
      <c r="TTW305" s="730"/>
      <c r="TTX305" s="730"/>
      <c r="TTY305" s="730"/>
      <c r="TTZ305" s="730"/>
      <c r="TUA305" s="730"/>
      <c r="TUB305" s="730"/>
      <c r="TUC305" s="730"/>
      <c r="TUD305" s="730"/>
      <c r="TUE305" s="730"/>
      <c r="TUF305" s="730"/>
      <c r="TUG305" s="730"/>
      <c r="TUH305" s="730"/>
      <c r="TUI305" s="730"/>
      <c r="TUJ305" s="730"/>
      <c r="TUK305" s="730"/>
      <c r="TUL305" s="730"/>
      <c r="TUM305" s="730"/>
      <c r="TUN305" s="730"/>
      <c r="TUO305" s="730"/>
      <c r="TUP305" s="730"/>
      <c r="TUQ305" s="730"/>
      <c r="TUR305" s="730"/>
      <c r="TUS305" s="730"/>
      <c r="TUT305" s="730"/>
      <c r="TUU305" s="730"/>
      <c r="TUV305" s="730"/>
      <c r="TUW305" s="730"/>
      <c r="TUX305" s="730"/>
      <c r="TUY305" s="730"/>
      <c r="TUZ305" s="730"/>
      <c r="TVA305" s="730"/>
      <c r="TVB305" s="730"/>
      <c r="TVC305" s="730"/>
      <c r="TVD305" s="730"/>
      <c r="TVE305" s="730"/>
      <c r="TVF305" s="730"/>
      <c r="TVG305" s="730"/>
      <c r="TVH305" s="730"/>
      <c r="TVI305" s="730"/>
      <c r="TVJ305" s="730"/>
      <c r="TVK305" s="730"/>
      <c r="TVL305" s="730"/>
      <c r="TVM305" s="730"/>
      <c r="TVN305" s="730"/>
      <c r="TVO305" s="730"/>
      <c r="TVP305" s="730"/>
      <c r="TVQ305" s="730"/>
      <c r="TVR305" s="730"/>
      <c r="TVS305" s="730"/>
      <c r="TVT305" s="730"/>
      <c r="TVU305" s="730"/>
      <c r="TVV305" s="730"/>
      <c r="TVW305" s="730"/>
      <c r="TVX305" s="730"/>
      <c r="TVY305" s="730"/>
      <c r="TVZ305" s="730"/>
      <c r="TWA305" s="730"/>
      <c r="TWB305" s="730"/>
      <c r="TWC305" s="730"/>
      <c r="TWD305" s="730"/>
      <c r="TWE305" s="730"/>
      <c r="TWF305" s="730"/>
      <c r="TWG305" s="730"/>
      <c r="TWH305" s="730"/>
      <c r="TWI305" s="730"/>
      <c r="TWJ305" s="730"/>
      <c r="TWK305" s="730"/>
      <c r="TWL305" s="730"/>
      <c r="TWM305" s="730"/>
      <c r="TWN305" s="730"/>
      <c r="TWO305" s="730"/>
      <c r="TWP305" s="730"/>
      <c r="TWQ305" s="730"/>
      <c r="TWR305" s="730"/>
      <c r="TWS305" s="730"/>
      <c r="TWT305" s="730"/>
      <c r="TWU305" s="730"/>
      <c r="TWV305" s="730"/>
      <c r="TWW305" s="730"/>
      <c r="TWX305" s="730"/>
      <c r="TWY305" s="730"/>
      <c r="TWZ305" s="730"/>
      <c r="TXA305" s="730"/>
      <c r="TXB305" s="730"/>
      <c r="TXC305" s="730"/>
      <c r="TXD305" s="730"/>
      <c r="TXE305" s="730"/>
      <c r="TXF305" s="730"/>
      <c r="TXG305" s="730"/>
      <c r="TXH305" s="730"/>
      <c r="TXI305" s="730"/>
      <c r="TXJ305" s="730"/>
      <c r="TXK305" s="730"/>
      <c r="TXL305" s="730"/>
      <c r="TXM305" s="730"/>
      <c r="TXN305" s="730"/>
      <c r="TXO305" s="730"/>
      <c r="TXP305" s="730"/>
      <c r="TXQ305" s="730"/>
      <c r="TXR305" s="730"/>
      <c r="TXS305" s="730"/>
      <c r="TXT305" s="730"/>
      <c r="TXU305" s="730"/>
      <c r="TXV305" s="730"/>
      <c r="TXW305" s="730"/>
      <c r="TXX305" s="730"/>
      <c r="TXY305" s="730"/>
      <c r="TXZ305" s="730"/>
      <c r="TYA305" s="730"/>
      <c r="TYB305" s="730"/>
      <c r="TYC305" s="730"/>
      <c r="TYD305" s="730"/>
      <c r="TYE305" s="730"/>
      <c r="TYF305" s="730"/>
      <c r="TYG305" s="730"/>
      <c r="TYH305" s="730"/>
      <c r="TYI305" s="730"/>
      <c r="TYJ305" s="730"/>
      <c r="TYK305" s="730"/>
      <c r="TYL305" s="730"/>
      <c r="TYM305" s="730"/>
      <c r="TYN305" s="730"/>
      <c r="TYO305" s="730"/>
      <c r="TYP305" s="730"/>
      <c r="TYQ305" s="730"/>
      <c r="TYR305" s="730"/>
      <c r="TYS305" s="730"/>
      <c r="TYT305" s="730"/>
      <c r="TYU305" s="730"/>
      <c r="TYV305" s="730"/>
      <c r="TYW305" s="730"/>
      <c r="TYX305" s="730"/>
      <c r="TYY305" s="730"/>
      <c r="TYZ305" s="730"/>
      <c r="TZA305" s="730"/>
      <c r="TZB305" s="730"/>
      <c r="TZC305" s="730"/>
      <c r="TZD305" s="730"/>
      <c r="TZE305" s="730"/>
      <c r="TZF305" s="730"/>
      <c r="TZG305" s="730"/>
      <c r="TZH305" s="730"/>
      <c r="TZI305" s="730"/>
      <c r="TZJ305" s="730"/>
      <c r="TZK305" s="730"/>
      <c r="TZL305" s="730"/>
      <c r="TZM305" s="730"/>
      <c r="TZN305" s="730"/>
      <c r="TZO305" s="730"/>
      <c r="TZP305" s="730"/>
      <c r="TZQ305" s="730"/>
      <c r="TZR305" s="730"/>
      <c r="TZS305" s="730"/>
      <c r="TZT305" s="730"/>
      <c r="TZU305" s="730"/>
      <c r="TZV305" s="730"/>
      <c r="TZW305" s="730"/>
      <c r="TZX305" s="730"/>
      <c r="TZY305" s="730"/>
      <c r="TZZ305" s="730"/>
      <c r="UAA305" s="730"/>
      <c r="UAB305" s="730"/>
      <c r="UAC305" s="730"/>
      <c r="UAD305" s="730"/>
      <c r="UAE305" s="730"/>
      <c r="UAF305" s="730"/>
      <c r="UAG305" s="730"/>
      <c r="UAH305" s="730"/>
      <c r="UAI305" s="730"/>
      <c r="UAJ305" s="730"/>
      <c r="UAK305" s="730"/>
      <c r="UAL305" s="730"/>
      <c r="UAM305" s="730"/>
      <c r="UAN305" s="730"/>
      <c r="UAO305" s="730"/>
      <c r="UAP305" s="730"/>
      <c r="UAQ305" s="730"/>
      <c r="UAR305" s="730"/>
      <c r="UAS305" s="730"/>
      <c r="UAT305" s="730"/>
      <c r="UAU305" s="730"/>
      <c r="UAV305" s="730"/>
      <c r="UAW305" s="730"/>
      <c r="UAX305" s="730"/>
      <c r="UAY305" s="730"/>
      <c r="UAZ305" s="730"/>
      <c r="UBA305" s="730"/>
      <c r="UBB305" s="730"/>
      <c r="UBC305" s="730"/>
      <c r="UBD305" s="730"/>
      <c r="UBE305" s="730"/>
      <c r="UBF305" s="730"/>
      <c r="UBG305" s="730"/>
      <c r="UBH305" s="730"/>
      <c r="UBI305" s="730"/>
      <c r="UBJ305" s="730"/>
      <c r="UBK305" s="730"/>
      <c r="UBL305" s="730"/>
      <c r="UBM305" s="730"/>
      <c r="UBN305" s="730"/>
      <c r="UBO305" s="730"/>
      <c r="UBP305" s="730"/>
      <c r="UBQ305" s="730"/>
      <c r="UBR305" s="730"/>
      <c r="UBS305" s="730"/>
      <c r="UBT305" s="730"/>
      <c r="UBU305" s="730"/>
      <c r="UBV305" s="730"/>
      <c r="UBW305" s="730"/>
      <c r="UBX305" s="730"/>
      <c r="UBY305" s="730"/>
      <c r="UBZ305" s="730"/>
      <c r="UCA305" s="730"/>
      <c r="UCB305" s="730"/>
      <c r="UCC305" s="730"/>
      <c r="UCD305" s="730"/>
      <c r="UCE305" s="730"/>
      <c r="UCF305" s="730"/>
      <c r="UCG305" s="730"/>
      <c r="UCH305" s="730"/>
      <c r="UCI305" s="730"/>
      <c r="UCJ305" s="730"/>
      <c r="UCK305" s="730"/>
      <c r="UCL305" s="730"/>
      <c r="UCM305" s="730"/>
      <c r="UCN305" s="730"/>
      <c r="UCO305" s="730"/>
      <c r="UCP305" s="730"/>
      <c r="UCQ305" s="730"/>
      <c r="UCR305" s="730"/>
      <c r="UCS305" s="730"/>
      <c r="UCT305" s="730"/>
      <c r="UCU305" s="730"/>
      <c r="UCV305" s="730"/>
      <c r="UCW305" s="730"/>
      <c r="UCX305" s="730"/>
      <c r="UCY305" s="730"/>
      <c r="UCZ305" s="730"/>
      <c r="UDA305" s="730"/>
      <c r="UDB305" s="730"/>
      <c r="UDC305" s="730"/>
      <c r="UDD305" s="730"/>
      <c r="UDE305" s="730"/>
      <c r="UDF305" s="730"/>
      <c r="UDG305" s="730"/>
      <c r="UDH305" s="730"/>
      <c r="UDI305" s="730"/>
      <c r="UDJ305" s="730"/>
      <c r="UDK305" s="730"/>
      <c r="UDL305" s="730"/>
      <c r="UDM305" s="730"/>
      <c r="UDN305" s="730"/>
      <c r="UDO305" s="730"/>
      <c r="UDP305" s="730"/>
      <c r="UDQ305" s="730"/>
      <c r="UDR305" s="730"/>
      <c r="UDS305" s="730"/>
      <c r="UDT305" s="730"/>
      <c r="UDU305" s="730"/>
      <c r="UDV305" s="730"/>
      <c r="UDW305" s="730"/>
      <c r="UDX305" s="730"/>
      <c r="UDY305" s="730"/>
      <c r="UDZ305" s="730"/>
      <c r="UEA305" s="730"/>
      <c r="UEB305" s="730"/>
      <c r="UEC305" s="730"/>
      <c r="UED305" s="730"/>
      <c r="UEE305" s="730"/>
      <c r="UEF305" s="730"/>
      <c r="UEG305" s="730"/>
      <c r="UEH305" s="730"/>
      <c r="UEI305" s="730"/>
      <c r="UEJ305" s="730"/>
      <c r="UEK305" s="730"/>
      <c r="UEL305" s="730"/>
      <c r="UEM305" s="730"/>
      <c r="UEN305" s="730"/>
      <c r="UEO305" s="730"/>
      <c r="UEP305" s="730"/>
      <c r="UEQ305" s="730"/>
      <c r="UER305" s="730"/>
      <c r="UES305" s="730"/>
      <c r="UET305" s="730"/>
      <c r="UEU305" s="730"/>
      <c r="UEV305" s="730"/>
      <c r="UEW305" s="730"/>
      <c r="UEX305" s="730"/>
      <c r="UEY305" s="730"/>
      <c r="UEZ305" s="730"/>
      <c r="UFA305" s="730"/>
      <c r="UFB305" s="730"/>
      <c r="UFC305" s="730"/>
      <c r="UFD305" s="730"/>
      <c r="UFE305" s="730"/>
      <c r="UFF305" s="730"/>
      <c r="UFG305" s="730"/>
      <c r="UFH305" s="730"/>
      <c r="UFI305" s="730"/>
      <c r="UFJ305" s="730"/>
      <c r="UFK305" s="730"/>
      <c r="UFL305" s="730"/>
      <c r="UFM305" s="730"/>
      <c r="UFN305" s="730"/>
      <c r="UFO305" s="730"/>
      <c r="UFP305" s="730"/>
      <c r="UFQ305" s="730"/>
      <c r="UFR305" s="730"/>
      <c r="UFS305" s="730"/>
      <c r="UFT305" s="730"/>
      <c r="UFU305" s="730"/>
      <c r="UFV305" s="730"/>
      <c r="UFW305" s="730"/>
      <c r="UFX305" s="730"/>
      <c r="UFY305" s="730"/>
      <c r="UFZ305" s="730"/>
      <c r="UGA305" s="730"/>
      <c r="UGB305" s="730"/>
      <c r="UGC305" s="730"/>
      <c r="UGD305" s="730"/>
      <c r="UGE305" s="730"/>
      <c r="UGF305" s="730"/>
      <c r="UGG305" s="730"/>
      <c r="UGH305" s="730"/>
      <c r="UGI305" s="730"/>
      <c r="UGJ305" s="730"/>
      <c r="UGK305" s="730"/>
      <c r="UGL305" s="730"/>
      <c r="UGM305" s="730"/>
      <c r="UGN305" s="730"/>
      <c r="UGO305" s="730"/>
      <c r="UGP305" s="730"/>
      <c r="UGQ305" s="730"/>
      <c r="UGR305" s="730"/>
      <c r="UGS305" s="730"/>
      <c r="UGT305" s="730"/>
      <c r="UGU305" s="730"/>
      <c r="UGV305" s="730"/>
      <c r="UGW305" s="730"/>
      <c r="UGX305" s="730"/>
      <c r="UGY305" s="730"/>
      <c r="UGZ305" s="730"/>
      <c r="UHA305" s="730"/>
      <c r="UHB305" s="730"/>
      <c r="UHC305" s="730"/>
      <c r="UHD305" s="730"/>
      <c r="UHE305" s="730"/>
      <c r="UHF305" s="730"/>
      <c r="UHG305" s="730"/>
      <c r="UHH305" s="730"/>
      <c r="UHI305" s="730"/>
      <c r="UHJ305" s="730"/>
      <c r="UHK305" s="730"/>
      <c r="UHL305" s="730"/>
      <c r="UHM305" s="730"/>
      <c r="UHN305" s="730"/>
      <c r="UHO305" s="730"/>
      <c r="UHP305" s="730"/>
      <c r="UHQ305" s="730"/>
      <c r="UHR305" s="730"/>
      <c r="UHS305" s="730"/>
      <c r="UHT305" s="730"/>
      <c r="UHU305" s="730"/>
      <c r="UHV305" s="730"/>
      <c r="UHW305" s="730"/>
      <c r="UHX305" s="730"/>
      <c r="UHY305" s="730"/>
      <c r="UHZ305" s="730"/>
      <c r="UIA305" s="730"/>
      <c r="UIB305" s="730"/>
      <c r="UIC305" s="730"/>
      <c r="UID305" s="730"/>
      <c r="UIE305" s="730"/>
      <c r="UIF305" s="730"/>
      <c r="UIG305" s="730"/>
      <c r="UIH305" s="730"/>
      <c r="UII305" s="730"/>
      <c r="UIJ305" s="730"/>
      <c r="UIK305" s="730"/>
      <c r="UIL305" s="730"/>
      <c r="UIM305" s="730"/>
      <c r="UIN305" s="730"/>
      <c r="UIO305" s="730"/>
      <c r="UIP305" s="730"/>
      <c r="UIQ305" s="730"/>
      <c r="UIR305" s="730"/>
      <c r="UIS305" s="730"/>
      <c r="UIT305" s="730"/>
      <c r="UIU305" s="730"/>
      <c r="UIV305" s="730"/>
      <c r="UIW305" s="730"/>
      <c r="UIX305" s="730"/>
      <c r="UIY305" s="730"/>
      <c r="UIZ305" s="730"/>
      <c r="UJA305" s="730"/>
      <c r="UJB305" s="730"/>
      <c r="UJC305" s="730"/>
      <c r="UJD305" s="730"/>
      <c r="UJE305" s="730"/>
      <c r="UJF305" s="730"/>
      <c r="UJG305" s="730"/>
      <c r="UJH305" s="730"/>
      <c r="UJI305" s="730"/>
      <c r="UJJ305" s="730"/>
      <c r="UJK305" s="730"/>
      <c r="UJL305" s="730"/>
      <c r="UJM305" s="730"/>
      <c r="UJN305" s="730"/>
      <c r="UJO305" s="730"/>
      <c r="UJP305" s="730"/>
      <c r="UJQ305" s="730"/>
      <c r="UJR305" s="730"/>
      <c r="UJS305" s="730"/>
      <c r="UJT305" s="730"/>
      <c r="UJU305" s="730"/>
      <c r="UJV305" s="730"/>
      <c r="UJW305" s="730"/>
      <c r="UJX305" s="730"/>
      <c r="UJY305" s="730"/>
      <c r="UJZ305" s="730"/>
      <c r="UKA305" s="730"/>
      <c r="UKB305" s="730"/>
      <c r="UKC305" s="730"/>
      <c r="UKD305" s="730"/>
      <c r="UKE305" s="730"/>
      <c r="UKF305" s="730"/>
      <c r="UKG305" s="730"/>
      <c r="UKH305" s="730"/>
      <c r="UKI305" s="730"/>
      <c r="UKJ305" s="730"/>
      <c r="UKK305" s="730"/>
      <c r="UKL305" s="730"/>
      <c r="UKM305" s="730"/>
      <c r="UKN305" s="730"/>
      <c r="UKO305" s="730"/>
      <c r="UKP305" s="730"/>
      <c r="UKQ305" s="730"/>
      <c r="UKR305" s="730"/>
      <c r="UKS305" s="730"/>
      <c r="UKT305" s="730"/>
      <c r="UKU305" s="730"/>
      <c r="UKV305" s="730"/>
      <c r="UKW305" s="730"/>
      <c r="UKX305" s="730"/>
      <c r="UKY305" s="730"/>
      <c r="UKZ305" s="730"/>
      <c r="ULA305" s="730"/>
      <c r="ULB305" s="730"/>
      <c r="ULC305" s="730"/>
      <c r="ULD305" s="730"/>
      <c r="ULE305" s="730"/>
      <c r="ULF305" s="730"/>
      <c r="ULG305" s="730"/>
      <c r="ULH305" s="730"/>
      <c r="ULI305" s="730"/>
      <c r="ULJ305" s="730"/>
      <c r="ULK305" s="730"/>
      <c r="ULL305" s="730"/>
      <c r="ULM305" s="730"/>
      <c r="ULN305" s="730"/>
      <c r="ULO305" s="730"/>
      <c r="ULP305" s="730"/>
      <c r="ULQ305" s="730"/>
      <c r="ULR305" s="730"/>
      <c r="ULS305" s="730"/>
      <c r="ULT305" s="730"/>
      <c r="ULU305" s="730"/>
      <c r="ULV305" s="730"/>
      <c r="ULW305" s="730"/>
      <c r="ULX305" s="730"/>
      <c r="ULY305" s="730"/>
      <c r="ULZ305" s="730"/>
      <c r="UMA305" s="730"/>
      <c r="UMB305" s="730"/>
      <c r="UMC305" s="730"/>
      <c r="UMD305" s="730"/>
      <c r="UME305" s="730"/>
      <c r="UMF305" s="730"/>
      <c r="UMG305" s="730"/>
      <c r="UMH305" s="730"/>
      <c r="UMI305" s="730"/>
      <c r="UMJ305" s="730"/>
      <c r="UMK305" s="730"/>
      <c r="UML305" s="730"/>
      <c r="UMM305" s="730"/>
      <c r="UMN305" s="730"/>
      <c r="UMO305" s="730"/>
      <c r="UMP305" s="730"/>
      <c r="UMQ305" s="730"/>
      <c r="UMR305" s="730"/>
      <c r="UMS305" s="730"/>
      <c r="UMT305" s="730"/>
      <c r="UMU305" s="730"/>
      <c r="UMV305" s="730"/>
      <c r="UMW305" s="730"/>
      <c r="UMX305" s="730"/>
      <c r="UMY305" s="730"/>
      <c r="UMZ305" s="730"/>
      <c r="UNA305" s="730"/>
      <c r="UNB305" s="730"/>
      <c r="UNC305" s="730"/>
      <c r="UND305" s="730"/>
      <c r="UNE305" s="730"/>
      <c r="UNF305" s="730"/>
      <c r="UNG305" s="730"/>
      <c r="UNH305" s="730"/>
      <c r="UNI305" s="730"/>
      <c r="UNJ305" s="730"/>
      <c r="UNK305" s="730"/>
      <c r="UNL305" s="730"/>
      <c r="UNM305" s="730"/>
      <c r="UNN305" s="730"/>
      <c r="UNO305" s="730"/>
      <c r="UNP305" s="730"/>
      <c r="UNQ305" s="730"/>
      <c r="UNR305" s="730"/>
      <c r="UNS305" s="730"/>
      <c r="UNT305" s="730"/>
      <c r="UNU305" s="730"/>
      <c r="UNV305" s="730"/>
      <c r="UNW305" s="730"/>
      <c r="UNX305" s="730"/>
      <c r="UNY305" s="730"/>
      <c r="UNZ305" s="730"/>
      <c r="UOA305" s="730"/>
      <c r="UOB305" s="730"/>
      <c r="UOC305" s="730"/>
      <c r="UOD305" s="730"/>
      <c r="UOE305" s="730"/>
      <c r="UOF305" s="730"/>
      <c r="UOG305" s="730"/>
      <c r="UOH305" s="730"/>
      <c r="UOI305" s="730"/>
      <c r="UOJ305" s="730"/>
      <c r="UOK305" s="730"/>
      <c r="UOL305" s="730"/>
      <c r="UOM305" s="730"/>
      <c r="UON305" s="730"/>
      <c r="UOO305" s="730"/>
      <c r="UOP305" s="730"/>
      <c r="UOQ305" s="730"/>
      <c r="UOR305" s="730"/>
      <c r="UOS305" s="730"/>
      <c r="UOT305" s="730"/>
      <c r="UOU305" s="730"/>
      <c r="UOV305" s="730"/>
      <c r="UOW305" s="730"/>
      <c r="UOX305" s="730"/>
      <c r="UOY305" s="730"/>
      <c r="UOZ305" s="730"/>
      <c r="UPA305" s="730"/>
      <c r="UPB305" s="730"/>
      <c r="UPC305" s="730"/>
      <c r="UPD305" s="730"/>
      <c r="UPE305" s="730"/>
      <c r="UPF305" s="730"/>
      <c r="UPG305" s="730"/>
      <c r="UPH305" s="730"/>
      <c r="UPI305" s="730"/>
      <c r="UPJ305" s="730"/>
      <c r="UPK305" s="730"/>
      <c r="UPL305" s="730"/>
      <c r="UPM305" s="730"/>
      <c r="UPN305" s="730"/>
      <c r="UPO305" s="730"/>
      <c r="UPP305" s="730"/>
      <c r="UPQ305" s="730"/>
      <c r="UPR305" s="730"/>
      <c r="UPS305" s="730"/>
      <c r="UPT305" s="730"/>
      <c r="UPU305" s="730"/>
      <c r="UPV305" s="730"/>
      <c r="UPW305" s="730"/>
      <c r="UPX305" s="730"/>
      <c r="UPY305" s="730"/>
      <c r="UPZ305" s="730"/>
      <c r="UQA305" s="730"/>
      <c r="UQB305" s="730"/>
      <c r="UQC305" s="730"/>
      <c r="UQD305" s="730"/>
      <c r="UQE305" s="730"/>
      <c r="UQF305" s="730"/>
      <c r="UQG305" s="730"/>
      <c r="UQH305" s="730"/>
      <c r="UQI305" s="730"/>
      <c r="UQJ305" s="730"/>
      <c r="UQK305" s="730"/>
      <c r="UQL305" s="730"/>
      <c r="UQM305" s="730"/>
      <c r="UQN305" s="730"/>
      <c r="UQO305" s="730"/>
      <c r="UQP305" s="730"/>
      <c r="UQQ305" s="730"/>
      <c r="UQR305" s="730"/>
      <c r="UQS305" s="730"/>
      <c r="UQT305" s="730"/>
      <c r="UQU305" s="730"/>
      <c r="UQV305" s="730"/>
      <c r="UQW305" s="730"/>
      <c r="UQX305" s="730"/>
      <c r="UQY305" s="730"/>
      <c r="UQZ305" s="730"/>
      <c r="URA305" s="730"/>
      <c r="URB305" s="730"/>
      <c r="URC305" s="730"/>
      <c r="URD305" s="730"/>
      <c r="URE305" s="730"/>
      <c r="URF305" s="730"/>
      <c r="URG305" s="730"/>
      <c r="URH305" s="730"/>
      <c r="URI305" s="730"/>
      <c r="URJ305" s="730"/>
      <c r="URK305" s="730"/>
      <c r="URL305" s="730"/>
      <c r="URM305" s="730"/>
      <c r="URN305" s="730"/>
      <c r="URO305" s="730"/>
      <c r="URP305" s="730"/>
      <c r="URQ305" s="730"/>
      <c r="URR305" s="730"/>
      <c r="URS305" s="730"/>
      <c r="URT305" s="730"/>
      <c r="URU305" s="730"/>
      <c r="URV305" s="730"/>
      <c r="URW305" s="730"/>
      <c r="URX305" s="730"/>
      <c r="URY305" s="730"/>
      <c r="URZ305" s="730"/>
      <c r="USA305" s="730"/>
      <c r="USB305" s="730"/>
      <c r="USC305" s="730"/>
      <c r="USD305" s="730"/>
      <c r="USE305" s="730"/>
      <c r="USF305" s="730"/>
      <c r="USG305" s="730"/>
      <c r="USH305" s="730"/>
      <c r="USI305" s="730"/>
      <c r="USJ305" s="730"/>
      <c r="USK305" s="730"/>
      <c r="USL305" s="730"/>
      <c r="USM305" s="730"/>
      <c r="USN305" s="730"/>
      <c r="USO305" s="730"/>
      <c r="USP305" s="730"/>
      <c r="USQ305" s="730"/>
      <c r="USR305" s="730"/>
      <c r="USS305" s="730"/>
      <c r="UST305" s="730"/>
      <c r="USU305" s="730"/>
      <c r="USV305" s="730"/>
      <c r="USW305" s="730"/>
      <c r="USX305" s="730"/>
      <c r="USY305" s="730"/>
      <c r="USZ305" s="730"/>
      <c r="UTA305" s="730"/>
      <c r="UTB305" s="730"/>
      <c r="UTC305" s="730"/>
      <c r="UTD305" s="730"/>
      <c r="UTE305" s="730"/>
      <c r="UTF305" s="730"/>
      <c r="UTG305" s="730"/>
      <c r="UTH305" s="730"/>
      <c r="UTI305" s="730"/>
      <c r="UTJ305" s="730"/>
      <c r="UTK305" s="730"/>
      <c r="UTL305" s="730"/>
      <c r="UTM305" s="730"/>
      <c r="UTN305" s="730"/>
      <c r="UTO305" s="730"/>
      <c r="UTP305" s="730"/>
      <c r="UTQ305" s="730"/>
      <c r="UTR305" s="730"/>
      <c r="UTS305" s="730"/>
      <c r="UTT305" s="730"/>
      <c r="UTU305" s="730"/>
      <c r="UTV305" s="730"/>
      <c r="UTW305" s="730"/>
      <c r="UTX305" s="730"/>
      <c r="UTY305" s="730"/>
      <c r="UTZ305" s="730"/>
      <c r="UUA305" s="730"/>
      <c r="UUB305" s="730"/>
      <c r="UUC305" s="730"/>
      <c r="UUD305" s="730"/>
      <c r="UUE305" s="730"/>
      <c r="UUF305" s="730"/>
      <c r="UUG305" s="730"/>
      <c r="UUH305" s="730"/>
      <c r="UUI305" s="730"/>
      <c r="UUJ305" s="730"/>
      <c r="UUK305" s="730"/>
      <c r="UUL305" s="730"/>
      <c r="UUM305" s="730"/>
      <c r="UUN305" s="730"/>
      <c r="UUO305" s="730"/>
      <c r="UUP305" s="730"/>
      <c r="UUQ305" s="730"/>
      <c r="UUR305" s="730"/>
      <c r="UUS305" s="730"/>
      <c r="UUT305" s="730"/>
      <c r="UUU305" s="730"/>
      <c r="UUV305" s="730"/>
      <c r="UUW305" s="730"/>
      <c r="UUX305" s="730"/>
      <c r="UUY305" s="730"/>
      <c r="UUZ305" s="730"/>
      <c r="UVA305" s="730"/>
      <c r="UVB305" s="730"/>
      <c r="UVC305" s="730"/>
      <c r="UVD305" s="730"/>
      <c r="UVE305" s="730"/>
      <c r="UVF305" s="730"/>
      <c r="UVG305" s="730"/>
      <c r="UVH305" s="730"/>
      <c r="UVI305" s="730"/>
      <c r="UVJ305" s="730"/>
      <c r="UVK305" s="730"/>
      <c r="UVL305" s="730"/>
      <c r="UVM305" s="730"/>
      <c r="UVN305" s="730"/>
      <c r="UVO305" s="730"/>
      <c r="UVP305" s="730"/>
      <c r="UVQ305" s="730"/>
      <c r="UVR305" s="730"/>
      <c r="UVS305" s="730"/>
      <c r="UVT305" s="730"/>
      <c r="UVU305" s="730"/>
      <c r="UVV305" s="730"/>
      <c r="UVW305" s="730"/>
      <c r="UVX305" s="730"/>
      <c r="UVY305" s="730"/>
      <c r="UVZ305" s="730"/>
      <c r="UWA305" s="730"/>
      <c r="UWB305" s="730"/>
      <c r="UWC305" s="730"/>
      <c r="UWD305" s="730"/>
      <c r="UWE305" s="730"/>
      <c r="UWF305" s="730"/>
      <c r="UWG305" s="730"/>
      <c r="UWH305" s="730"/>
      <c r="UWI305" s="730"/>
      <c r="UWJ305" s="730"/>
      <c r="UWK305" s="730"/>
      <c r="UWL305" s="730"/>
      <c r="UWM305" s="730"/>
      <c r="UWN305" s="730"/>
      <c r="UWO305" s="730"/>
      <c r="UWP305" s="730"/>
      <c r="UWQ305" s="730"/>
      <c r="UWR305" s="730"/>
      <c r="UWS305" s="730"/>
      <c r="UWT305" s="730"/>
      <c r="UWU305" s="730"/>
      <c r="UWV305" s="730"/>
      <c r="UWW305" s="730"/>
      <c r="UWX305" s="730"/>
      <c r="UWY305" s="730"/>
      <c r="UWZ305" s="730"/>
      <c r="UXA305" s="730"/>
      <c r="UXB305" s="730"/>
      <c r="UXC305" s="730"/>
      <c r="UXD305" s="730"/>
      <c r="UXE305" s="730"/>
      <c r="UXF305" s="730"/>
      <c r="UXG305" s="730"/>
      <c r="UXH305" s="730"/>
      <c r="UXI305" s="730"/>
      <c r="UXJ305" s="730"/>
      <c r="UXK305" s="730"/>
      <c r="UXL305" s="730"/>
      <c r="UXM305" s="730"/>
      <c r="UXN305" s="730"/>
      <c r="UXO305" s="730"/>
      <c r="UXP305" s="730"/>
      <c r="UXQ305" s="730"/>
      <c r="UXR305" s="730"/>
      <c r="UXS305" s="730"/>
      <c r="UXT305" s="730"/>
      <c r="UXU305" s="730"/>
      <c r="UXV305" s="730"/>
      <c r="UXW305" s="730"/>
      <c r="UXX305" s="730"/>
      <c r="UXY305" s="730"/>
      <c r="UXZ305" s="730"/>
      <c r="UYA305" s="730"/>
      <c r="UYB305" s="730"/>
      <c r="UYC305" s="730"/>
      <c r="UYD305" s="730"/>
      <c r="UYE305" s="730"/>
      <c r="UYF305" s="730"/>
      <c r="UYG305" s="730"/>
      <c r="UYH305" s="730"/>
      <c r="UYI305" s="730"/>
      <c r="UYJ305" s="730"/>
      <c r="UYK305" s="730"/>
      <c r="UYL305" s="730"/>
      <c r="UYM305" s="730"/>
      <c r="UYN305" s="730"/>
      <c r="UYO305" s="730"/>
      <c r="UYP305" s="730"/>
      <c r="UYQ305" s="730"/>
      <c r="UYR305" s="730"/>
      <c r="UYS305" s="730"/>
      <c r="UYT305" s="730"/>
      <c r="UYU305" s="730"/>
      <c r="UYV305" s="730"/>
      <c r="UYW305" s="730"/>
      <c r="UYX305" s="730"/>
      <c r="UYY305" s="730"/>
      <c r="UYZ305" s="730"/>
      <c r="UZA305" s="730"/>
      <c r="UZB305" s="730"/>
      <c r="UZC305" s="730"/>
      <c r="UZD305" s="730"/>
      <c r="UZE305" s="730"/>
      <c r="UZF305" s="730"/>
      <c r="UZG305" s="730"/>
      <c r="UZH305" s="730"/>
      <c r="UZI305" s="730"/>
      <c r="UZJ305" s="730"/>
      <c r="UZK305" s="730"/>
      <c r="UZL305" s="730"/>
      <c r="UZM305" s="730"/>
      <c r="UZN305" s="730"/>
      <c r="UZO305" s="730"/>
      <c r="UZP305" s="730"/>
      <c r="UZQ305" s="730"/>
      <c r="UZR305" s="730"/>
      <c r="UZS305" s="730"/>
      <c r="UZT305" s="730"/>
      <c r="UZU305" s="730"/>
      <c r="UZV305" s="730"/>
      <c r="UZW305" s="730"/>
      <c r="UZX305" s="730"/>
      <c r="UZY305" s="730"/>
      <c r="UZZ305" s="730"/>
      <c r="VAA305" s="730"/>
      <c r="VAB305" s="730"/>
      <c r="VAC305" s="730"/>
      <c r="VAD305" s="730"/>
      <c r="VAE305" s="730"/>
      <c r="VAF305" s="730"/>
      <c r="VAG305" s="730"/>
      <c r="VAH305" s="730"/>
      <c r="VAI305" s="730"/>
      <c r="VAJ305" s="730"/>
      <c r="VAK305" s="730"/>
      <c r="VAL305" s="730"/>
      <c r="VAM305" s="730"/>
      <c r="VAN305" s="730"/>
      <c r="VAO305" s="730"/>
      <c r="VAP305" s="730"/>
      <c r="VAQ305" s="730"/>
      <c r="VAR305" s="730"/>
      <c r="VAS305" s="730"/>
      <c r="VAT305" s="730"/>
      <c r="VAU305" s="730"/>
      <c r="VAV305" s="730"/>
      <c r="VAW305" s="730"/>
      <c r="VAX305" s="730"/>
      <c r="VAY305" s="730"/>
      <c r="VAZ305" s="730"/>
      <c r="VBA305" s="730"/>
      <c r="VBB305" s="730"/>
      <c r="VBC305" s="730"/>
      <c r="VBD305" s="730"/>
      <c r="VBE305" s="730"/>
      <c r="VBF305" s="730"/>
      <c r="VBG305" s="730"/>
      <c r="VBH305" s="730"/>
      <c r="VBI305" s="730"/>
      <c r="VBJ305" s="730"/>
      <c r="VBK305" s="730"/>
      <c r="VBL305" s="730"/>
      <c r="VBM305" s="730"/>
      <c r="VBN305" s="730"/>
      <c r="VBO305" s="730"/>
      <c r="VBP305" s="730"/>
      <c r="VBQ305" s="730"/>
      <c r="VBR305" s="730"/>
      <c r="VBS305" s="730"/>
      <c r="VBT305" s="730"/>
      <c r="VBU305" s="730"/>
      <c r="VBV305" s="730"/>
      <c r="VBW305" s="730"/>
      <c r="VBX305" s="730"/>
      <c r="VBY305" s="730"/>
      <c r="VBZ305" s="730"/>
      <c r="VCA305" s="730"/>
      <c r="VCB305" s="730"/>
      <c r="VCC305" s="730"/>
      <c r="VCD305" s="730"/>
      <c r="VCE305" s="730"/>
      <c r="VCF305" s="730"/>
      <c r="VCG305" s="730"/>
      <c r="VCH305" s="730"/>
      <c r="VCI305" s="730"/>
      <c r="VCJ305" s="730"/>
      <c r="VCK305" s="730"/>
      <c r="VCL305" s="730"/>
      <c r="VCM305" s="730"/>
      <c r="VCN305" s="730"/>
      <c r="VCO305" s="730"/>
      <c r="VCP305" s="730"/>
      <c r="VCQ305" s="730"/>
      <c r="VCR305" s="730"/>
      <c r="VCS305" s="730"/>
      <c r="VCT305" s="730"/>
      <c r="VCU305" s="730"/>
      <c r="VCV305" s="730"/>
      <c r="VCW305" s="730"/>
      <c r="VCX305" s="730"/>
      <c r="VCY305" s="730"/>
      <c r="VCZ305" s="730"/>
      <c r="VDA305" s="730"/>
      <c r="VDB305" s="730"/>
      <c r="VDC305" s="730"/>
      <c r="VDD305" s="730"/>
      <c r="VDE305" s="730"/>
      <c r="VDF305" s="730"/>
      <c r="VDG305" s="730"/>
      <c r="VDH305" s="730"/>
      <c r="VDI305" s="730"/>
      <c r="VDJ305" s="730"/>
      <c r="VDK305" s="730"/>
      <c r="VDL305" s="730"/>
      <c r="VDM305" s="730"/>
      <c r="VDN305" s="730"/>
      <c r="VDO305" s="730"/>
      <c r="VDP305" s="730"/>
      <c r="VDQ305" s="730"/>
      <c r="VDR305" s="730"/>
      <c r="VDS305" s="730"/>
      <c r="VDT305" s="730"/>
      <c r="VDU305" s="730"/>
      <c r="VDV305" s="730"/>
      <c r="VDW305" s="730"/>
      <c r="VDX305" s="730"/>
      <c r="VDY305" s="730"/>
      <c r="VDZ305" s="730"/>
      <c r="VEA305" s="730"/>
      <c r="VEB305" s="730"/>
      <c r="VEC305" s="730"/>
      <c r="VED305" s="730"/>
      <c r="VEE305" s="730"/>
      <c r="VEF305" s="730"/>
      <c r="VEG305" s="730"/>
      <c r="VEH305" s="730"/>
      <c r="VEI305" s="730"/>
      <c r="VEJ305" s="730"/>
      <c r="VEK305" s="730"/>
      <c r="VEL305" s="730"/>
      <c r="VEM305" s="730"/>
      <c r="VEN305" s="730"/>
      <c r="VEO305" s="730"/>
      <c r="VEP305" s="730"/>
      <c r="VEQ305" s="730"/>
      <c r="VER305" s="730"/>
      <c r="VES305" s="730"/>
      <c r="VET305" s="730"/>
      <c r="VEU305" s="730"/>
      <c r="VEV305" s="730"/>
      <c r="VEW305" s="730"/>
      <c r="VEX305" s="730"/>
      <c r="VEY305" s="730"/>
      <c r="VEZ305" s="730"/>
      <c r="VFA305" s="730"/>
      <c r="VFB305" s="730"/>
      <c r="VFC305" s="730"/>
      <c r="VFD305" s="730"/>
      <c r="VFE305" s="730"/>
      <c r="VFF305" s="730"/>
      <c r="VFG305" s="730"/>
      <c r="VFH305" s="730"/>
      <c r="VFI305" s="730"/>
      <c r="VFJ305" s="730"/>
      <c r="VFK305" s="730"/>
      <c r="VFL305" s="730"/>
      <c r="VFM305" s="730"/>
      <c r="VFN305" s="730"/>
      <c r="VFO305" s="730"/>
      <c r="VFP305" s="730"/>
      <c r="VFQ305" s="730"/>
      <c r="VFR305" s="730"/>
      <c r="VFS305" s="730"/>
      <c r="VFT305" s="730"/>
      <c r="VFU305" s="730"/>
      <c r="VFV305" s="730"/>
      <c r="VFW305" s="730"/>
      <c r="VFX305" s="730"/>
      <c r="VFY305" s="730"/>
      <c r="VFZ305" s="730"/>
      <c r="VGA305" s="730"/>
      <c r="VGB305" s="730"/>
      <c r="VGC305" s="730"/>
      <c r="VGD305" s="730"/>
      <c r="VGE305" s="730"/>
      <c r="VGF305" s="730"/>
      <c r="VGG305" s="730"/>
      <c r="VGH305" s="730"/>
      <c r="VGI305" s="730"/>
      <c r="VGJ305" s="730"/>
      <c r="VGK305" s="730"/>
      <c r="VGL305" s="730"/>
      <c r="VGM305" s="730"/>
      <c r="VGN305" s="730"/>
      <c r="VGO305" s="730"/>
      <c r="VGP305" s="730"/>
      <c r="VGQ305" s="730"/>
      <c r="VGR305" s="730"/>
      <c r="VGS305" s="730"/>
      <c r="VGT305" s="730"/>
      <c r="VGU305" s="730"/>
      <c r="VGV305" s="730"/>
      <c r="VGW305" s="730"/>
      <c r="VGX305" s="730"/>
      <c r="VGY305" s="730"/>
      <c r="VGZ305" s="730"/>
      <c r="VHA305" s="730"/>
      <c r="VHB305" s="730"/>
      <c r="VHC305" s="730"/>
      <c r="VHD305" s="730"/>
      <c r="VHE305" s="730"/>
      <c r="VHF305" s="730"/>
      <c r="VHG305" s="730"/>
      <c r="VHH305" s="730"/>
      <c r="VHI305" s="730"/>
      <c r="VHJ305" s="730"/>
      <c r="VHK305" s="730"/>
      <c r="VHL305" s="730"/>
      <c r="VHM305" s="730"/>
      <c r="VHN305" s="730"/>
      <c r="VHO305" s="730"/>
      <c r="VHP305" s="730"/>
      <c r="VHQ305" s="730"/>
      <c r="VHR305" s="730"/>
      <c r="VHS305" s="730"/>
      <c r="VHT305" s="730"/>
      <c r="VHU305" s="730"/>
      <c r="VHV305" s="730"/>
      <c r="VHW305" s="730"/>
      <c r="VHX305" s="730"/>
      <c r="VHY305" s="730"/>
      <c r="VHZ305" s="730"/>
      <c r="VIA305" s="730"/>
      <c r="VIB305" s="730"/>
      <c r="VIC305" s="730"/>
      <c r="VID305" s="730"/>
      <c r="VIE305" s="730"/>
      <c r="VIF305" s="730"/>
      <c r="VIG305" s="730"/>
      <c r="VIH305" s="730"/>
      <c r="VII305" s="730"/>
      <c r="VIJ305" s="730"/>
      <c r="VIK305" s="730"/>
      <c r="VIL305" s="730"/>
      <c r="VIM305" s="730"/>
      <c r="VIN305" s="730"/>
      <c r="VIO305" s="730"/>
      <c r="VIP305" s="730"/>
      <c r="VIQ305" s="730"/>
      <c r="VIR305" s="730"/>
      <c r="VIS305" s="730"/>
      <c r="VIT305" s="730"/>
      <c r="VIU305" s="730"/>
      <c r="VIV305" s="730"/>
      <c r="VIW305" s="730"/>
      <c r="VIX305" s="730"/>
      <c r="VIY305" s="730"/>
      <c r="VIZ305" s="730"/>
      <c r="VJA305" s="730"/>
      <c r="VJB305" s="730"/>
      <c r="VJC305" s="730"/>
      <c r="VJD305" s="730"/>
      <c r="VJE305" s="730"/>
      <c r="VJF305" s="730"/>
      <c r="VJG305" s="730"/>
      <c r="VJH305" s="730"/>
      <c r="VJI305" s="730"/>
      <c r="VJJ305" s="730"/>
      <c r="VJK305" s="730"/>
      <c r="VJL305" s="730"/>
      <c r="VJM305" s="730"/>
      <c r="VJN305" s="730"/>
      <c r="VJO305" s="730"/>
      <c r="VJP305" s="730"/>
      <c r="VJQ305" s="730"/>
      <c r="VJR305" s="730"/>
      <c r="VJS305" s="730"/>
      <c r="VJT305" s="730"/>
      <c r="VJU305" s="730"/>
      <c r="VJV305" s="730"/>
      <c r="VJW305" s="730"/>
      <c r="VJX305" s="730"/>
      <c r="VJY305" s="730"/>
      <c r="VJZ305" s="730"/>
      <c r="VKA305" s="730"/>
      <c r="VKB305" s="730"/>
      <c r="VKC305" s="730"/>
      <c r="VKD305" s="730"/>
      <c r="VKE305" s="730"/>
      <c r="VKF305" s="730"/>
      <c r="VKG305" s="730"/>
      <c r="VKH305" s="730"/>
      <c r="VKI305" s="730"/>
      <c r="VKJ305" s="730"/>
      <c r="VKK305" s="730"/>
      <c r="VKL305" s="730"/>
      <c r="VKM305" s="730"/>
      <c r="VKN305" s="730"/>
      <c r="VKO305" s="730"/>
      <c r="VKP305" s="730"/>
      <c r="VKQ305" s="730"/>
      <c r="VKR305" s="730"/>
      <c r="VKS305" s="730"/>
      <c r="VKT305" s="730"/>
      <c r="VKU305" s="730"/>
      <c r="VKV305" s="730"/>
      <c r="VKW305" s="730"/>
      <c r="VKX305" s="730"/>
      <c r="VKY305" s="730"/>
      <c r="VKZ305" s="730"/>
      <c r="VLA305" s="730"/>
      <c r="VLB305" s="730"/>
      <c r="VLC305" s="730"/>
      <c r="VLD305" s="730"/>
      <c r="VLE305" s="730"/>
      <c r="VLF305" s="730"/>
      <c r="VLG305" s="730"/>
      <c r="VLH305" s="730"/>
      <c r="VLI305" s="730"/>
      <c r="VLJ305" s="730"/>
      <c r="VLK305" s="730"/>
      <c r="VLL305" s="730"/>
      <c r="VLM305" s="730"/>
      <c r="VLN305" s="730"/>
      <c r="VLO305" s="730"/>
      <c r="VLP305" s="730"/>
      <c r="VLQ305" s="730"/>
      <c r="VLR305" s="730"/>
      <c r="VLS305" s="730"/>
      <c r="VLT305" s="730"/>
      <c r="VLU305" s="730"/>
      <c r="VLV305" s="730"/>
      <c r="VLW305" s="730"/>
      <c r="VLX305" s="730"/>
      <c r="VLY305" s="730"/>
      <c r="VLZ305" s="730"/>
      <c r="VMA305" s="730"/>
      <c r="VMB305" s="730"/>
      <c r="VMC305" s="730"/>
      <c r="VMD305" s="730"/>
      <c r="VME305" s="730"/>
      <c r="VMF305" s="730"/>
      <c r="VMG305" s="730"/>
      <c r="VMH305" s="730"/>
      <c r="VMI305" s="730"/>
      <c r="VMJ305" s="730"/>
      <c r="VMK305" s="730"/>
      <c r="VML305" s="730"/>
      <c r="VMM305" s="730"/>
      <c r="VMN305" s="730"/>
      <c r="VMO305" s="730"/>
      <c r="VMP305" s="730"/>
      <c r="VMQ305" s="730"/>
      <c r="VMR305" s="730"/>
      <c r="VMS305" s="730"/>
      <c r="VMT305" s="730"/>
      <c r="VMU305" s="730"/>
      <c r="VMV305" s="730"/>
      <c r="VMW305" s="730"/>
      <c r="VMX305" s="730"/>
      <c r="VMY305" s="730"/>
      <c r="VMZ305" s="730"/>
      <c r="VNA305" s="730"/>
      <c r="VNB305" s="730"/>
      <c r="VNC305" s="730"/>
      <c r="VND305" s="730"/>
      <c r="VNE305" s="730"/>
      <c r="VNF305" s="730"/>
      <c r="VNG305" s="730"/>
      <c r="VNH305" s="730"/>
      <c r="VNI305" s="730"/>
      <c r="VNJ305" s="730"/>
      <c r="VNK305" s="730"/>
      <c r="VNL305" s="730"/>
      <c r="VNM305" s="730"/>
      <c r="VNN305" s="730"/>
      <c r="VNO305" s="730"/>
      <c r="VNP305" s="730"/>
      <c r="VNQ305" s="730"/>
      <c r="VNR305" s="730"/>
      <c r="VNS305" s="730"/>
      <c r="VNT305" s="730"/>
      <c r="VNU305" s="730"/>
      <c r="VNV305" s="730"/>
      <c r="VNW305" s="730"/>
      <c r="VNX305" s="730"/>
      <c r="VNY305" s="730"/>
      <c r="VNZ305" s="730"/>
      <c r="VOA305" s="730"/>
      <c r="VOB305" s="730"/>
      <c r="VOC305" s="730"/>
      <c r="VOD305" s="730"/>
      <c r="VOE305" s="730"/>
      <c r="VOF305" s="730"/>
      <c r="VOG305" s="730"/>
      <c r="VOH305" s="730"/>
      <c r="VOI305" s="730"/>
      <c r="VOJ305" s="730"/>
      <c r="VOK305" s="730"/>
      <c r="VOL305" s="730"/>
      <c r="VOM305" s="730"/>
      <c r="VON305" s="730"/>
      <c r="VOO305" s="730"/>
      <c r="VOP305" s="730"/>
      <c r="VOQ305" s="730"/>
      <c r="VOR305" s="730"/>
      <c r="VOS305" s="730"/>
      <c r="VOT305" s="730"/>
      <c r="VOU305" s="730"/>
      <c r="VOV305" s="730"/>
      <c r="VOW305" s="730"/>
      <c r="VOX305" s="730"/>
      <c r="VOY305" s="730"/>
      <c r="VOZ305" s="730"/>
      <c r="VPA305" s="730"/>
      <c r="VPB305" s="730"/>
      <c r="VPC305" s="730"/>
      <c r="VPD305" s="730"/>
      <c r="VPE305" s="730"/>
      <c r="VPF305" s="730"/>
      <c r="VPG305" s="730"/>
      <c r="VPH305" s="730"/>
      <c r="VPI305" s="730"/>
      <c r="VPJ305" s="730"/>
      <c r="VPK305" s="730"/>
      <c r="VPL305" s="730"/>
      <c r="VPM305" s="730"/>
      <c r="VPN305" s="730"/>
      <c r="VPO305" s="730"/>
      <c r="VPP305" s="730"/>
      <c r="VPQ305" s="730"/>
      <c r="VPR305" s="730"/>
      <c r="VPS305" s="730"/>
      <c r="VPT305" s="730"/>
      <c r="VPU305" s="730"/>
      <c r="VPV305" s="730"/>
      <c r="VPW305" s="730"/>
      <c r="VPX305" s="730"/>
      <c r="VPY305" s="730"/>
      <c r="VPZ305" s="730"/>
      <c r="VQA305" s="730"/>
      <c r="VQB305" s="730"/>
      <c r="VQC305" s="730"/>
      <c r="VQD305" s="730"/>
      <c r="VQE305" s="730"/>
      <c r="VQF305" s="730"/>
      <c r="VQG305" s="730"/>
      <c r="VQH305" s="730"/>
      <c r="VQI305" s="730"/>
      <c r="VQJ305" s="730"/>
      <c r="VQK305" s="730"/>
      <c r="VQL305" s="730"/>
      <c r="VQM305" s="730"/>
      <c r="VQN305" s="730"/>
      <c r="VQO305" s="730"/>
      <c r="VQP305" s="730"/>
      <c r="VQQ305" s="730"/>
      <c r="VQR305" s="730"/>
      <c r="VQS305" s="730"/>
      <c r="VQT305" s="730"/>
      <c r="VQU305" s="730"/>
      <c r="VQV305" s="730"/>
      <c r="VQW305" s="730"/>
      <c r="VQX305" s="730"/>
      <c r="VQY305" s="730"/>
      <c r="VQZ305" s="730"/>
      <c r="VRA305" s="730"/>
      <c r="VRB305" s="730"/>
      <c r="VRC305" s="730"/>
      <c r="VRD305" s="730"/>
      <c r="VRE305" s="730"/>
      <c r="VRF305" s="730"/>
      <c r="VRG305" s="730"/>
      <c r="VRH305" s="730"/>
      <c r="VRI305" s="730"/>
      <c r="VRJ305" s="730"/>
      <c r="VRK305" s="730"/>
      <c r="VRL305" s="730"/>
      <c r="VRM305" s="730"/>
      <c r="VRN305" s="730"/>
      <c r="VRO305" s="730"/>
      <c r="VRP305" s="730"/>
      <c r="VRQ305" s="730"/>
      <c r="VRR305" s="730"/>
      <c r="VRS305" s="730"/>
      <c r="VRT305" s="730"/>
      <c r="VRU305" s="730"/>
      <c r="VRV305" s="730"/>
      <c r="VRW305" s="730"/>
      <c r="VRX305" s="730"/>
      <c r="VRY305" s="730"/>
      <c r="VRZ305" s="730"/>
      <c r="VSA305" s="730"/>
      <c r="VSB305" s="730"/>
      <c r="VSC305" s="730"/>
      <c r="VSD305" s="730"/>
      <c r="VSE305" s="730"/>
      <c r="VSF305" s="730"/>
      <c r="VSG305" s="730"/>
      <c r="VSH305" s="730"/>
      <c r="VSI305" s="730"/>
      <c r="VSJ305" s="730"/>
      <c r="VSK305" s="730"/>
      <c r="VSL305" s="730"/>
      <c r="VSM305" s="730"/>
      <c r="VSN305" s="730"/>
      <c r="VSO305" s="730"/>
      <c r="VSP305" s="730"/>
      <c r="VSQ305" s="730"/>
      <c r="VSR305" s="730"/>
      <c r="VSS305" s="730"/>
      <c r="VST305" s="730"/>
      <c r="VSU305" s="730"/>
      <c r="VSV305" s="730"/>
      <c r="VSW305" s="730"/>
      <c r="VSX305" s="730"/>
      <c r="VSY305" s="730"/>
      <c r="VSZ305" s="730"/>
      <c r="VTA305" s="730"/>
      <c r="VTB305" s="730"/>
      <c r="VTC305" s="730"/>
      <c r="VTD305" s="730"/>
      <c r="VTE305" s="730"/>
      <c r="VTF305" s="730"/>
      <c r="VTG305" s="730"/>
      <c r="VTH305" s="730"/>
      <c r="VTI305" s="730"/>
      <c r="VTJ305" s="730"/>
      <c r="VTK305" s="730"/>
      <c r="VTL305" s="730"/>
      <c r="VTM305" s="730"/>
      <c r="VTN305" s="730"/>
      <c r="VTO305" s="730"/>
      <c r="VTP305" s="730"/>
      <c r="VTQ305" s="730"/>
      <c r="VTR305" s="730"/>
      <c r="VTS305" s="730"/>
      <c r="VTT305" s="730"/>
      <c r="VTU305" s="730"/>
      <c r="VTV305" s="730"/>
      <c r="VTW305" s="730"/>
      <c r="VTX305" s="730"/>
      <c r="VTY305" s="730"/>
      <c r="VTZ305" s="730"/>
      <c r="VUA305" s="730"/>
      <c r="VUB305" s="730"/>
      <c r="VUC305" s="730"/>
      <c r="VUD305" s="730"/>
      <c r="VUE305" s="730"/>
      <c r="VUF305" s="730"/>
      <c r="VUG305" s="730"/>
      <c r="VUH305" s="730"/>
      <c r="VUI305" s="730"/>
      <c r="VUJ305" s="730"/>
      <c r="VUK305" s="730"/>
      <c r="VUL305" s="730"/>
      <c r="VUM305" s="730"/>
      <c r="VUN305" s="730"/>
      <c r="VUO305" s="730"/>
      <c r="VUP305" s="730"/>
      <c r="VUQ305" s="730"/>
      <c r="VUR305" s="730"/>
      <c r="VUS305" s="730"/>
      <c r="VUT305" s="730"/>
      <c r="VUU305" s="730"/>
      <c r="VUV305" s="730"/>
      <c r="VUW305" s="730"/>
      <c r="VUX305" s="730"/>
      <c r="VUY305" s="730"/>
      <c r="VUZ305" s="730"/>
      <c r="VVA305" s="730"/>
      <c r="VVB305" s="730"/>
      <c r="VVC305" s="730"/>
      <c r="VVD305" s="730"/>
      <c r="VVE305" s="730"/>
      <c r="VVF305" s="730"/>
      <c r="VVG305" s="730"/>
      <c r="VVH305" s="730"/>
      <c r="VVI305" s="730"/>
      <c r="VVJ305" s="730"/>
      <c r="VVK305" s="730"/>
      <c r="VVL305" s="730"/>
      <c r="VVM305" s="730"/>
      <c r="VVN305" s="730"/>
      <c r="VVO305" s="730"/>
      <c r="VVP305" s="730"/>
      <c r="VVQ305" s="730"/>
      <c r="VVR305" s="730"/>
      <c r="VVS305" s="730"/>
      <c r="VVT305" s="730"/>
      <c r="VVU305" s="730"/>
      <c r="VVV305" s="730"/>
      <c r="VVW305" s="730"/>
      <c r="VVX305" s="730"/>
      <c r="VVY305" s="730"/>
      <c r="VVZ305" s="730"/>
      <c r="VWA305" s="730"/>
      <c r="VWB305" s="730"/>
      <c r="VWC305" s="730"/>
      <c r="VWD305" s="730"/>
      <c r="VWE305" s="730"/>
      <c r="VWF305" s="730"/>
      <c r="VWG305" s="730"/>
      <c r="VWH305" s="730"/>
      <c r="VWI305" s="730"/>
      <c r="VWJ305" s="730"/>
      <c r="VWK305" s="730"/>
      <c r="VWL305" s="730"/>
      <c r="VWM305" s="730"/>
      <c r="VWN305" s="730"/>
      <c r="VWO305" s="730"/>
      <c r="VWP305" s="730"/>
      <c r="VWQ305" s="730"/>
      <c r="VWR305" s="730"/>
      <c r="VWS305" s="730"/>
      <c r="VWT305" s="730"/>
      <c r="VWU305" s="730"/>
      <c r="VWV305" s="730"/>
      <c r="VWW305" s="730"/>
      <c r="VWX305" s="730"/>
      <c r="VWY305" s="730"/>
      <c r="VWZ305" s="730"/>
      <c r="VXA305" s="730"/>
      <c r="VXB305" s="730"/>
      <c r="VXC305" s="730"/>
      <c r="VXD305" s="730"/>
      <c r="VXE305" s="730"/>
      <c r="VXF305" s="730"/>
      <c r="VXG305" s="730"/>
      <c r="VXH305" s="730"/>
      <c r="VXI305" s="730"/>
      <c r="VXJ305" s="730"/>
      <c r="VXK305" s="730"/>
      <c r="VXL305" s="730"/>
      <c r="VXM305" s="730"/>
      <c r="VXN305" s="730"/>
      <c r="VXO305" s="730"/>
      <c r="VXP305" s="730"/>
      <c r="VXQ305" s="730"/>
      <c r="VXR305" s="730"/>
      <c r="VXS305" s="730"/>
      <c r="VXT305" s="730"/>
      <c r="VXU305" s="730"/>
      <c r="VXV305" s="730"/>
      <c r="VXW305" s="730"/>
      <c r="VXX305" s="730"/>
      <c r="VXY305" s="730"/>
      <c r="VXZ305" s="730"/>
      <c r="VYA305" s="730"/>
      <c r="VYB305" s="730"/>
      <c r="VYC305" s="730"/>
      <c r="VYD305" s="730"/>
      <c r="VYE305" s="730"/>
      <c r="VYF305" s="730"/>
      <c r="VYG305" s="730"/>
      <c r="VYH305" s="730"/>
      <c r="VYI305" s="730"/>
      <c r="VYJ305" s="730"/>
      <c r="VYK305" s="730"/>
      <c r="VYL305" s="730"/>
      <c r="VYM305" s="730"/>
      <c r="VYN305" s="730"/>
      <c r="VYO305" s="730"/>
      <c r="VYP305" s="730"/>
      <c r="VYQ305" s="730"/>
      <c r="VYR305" s="730"/>
      <c r="VYS305" s="730"/>
      <c r="VYT305" s="730"/>
      <c r="VYU305" s="730"/>
      <c r="VYV305" s="730"/>
      <c r="VYW305" s="730"/>
      <c r="VYX305" s="730"/>
      <c r="VYY305" s="730"/>
      <c r="VYZ305" s="730"/>
      <c r="VZA305" s="730"/>
      <c r="VZB305" s="730"/>
      <c r="VZC305" s="730"/>
      <c r="VZD305" s="730"/>
      <c r="VZE305" s="730"/>
      <c r="VZF305" s="730"/>
      <c r="VZG305" s="730"/>
      <c r="VZH305" s="730"/>
      <c r="VZI305" s="730"/>
      <c r="VZJ305" s="730"/>
      <c r="VZK305" s="730"/>
      <c r="VZL305" s="730"/>
      <c r="VZM305" s="730"/>
      <c r="VZN305" s="730"/>
      <c r="VZO305" s="730"/>
      <c r="VZP305" s="730"/>
      <c r="VZQ305" s="730"/>
      <c r="VZR305" s="730"/>
      <c r="VZS305" s="730"/>
      <c r="VZT305" s="730"/>
      <c r="VZU305" s="730"/>
      <c r="VZV305" s="730"/>
      <c r="VZW305" s="730"/>
      <c r="VZX305" s="730"/>
      <c r="VZY305" s="730"/>
      <c r="VZZ305" s="730"/>
      <c r="WAA305" s="730"/>
      <c r="WAB305" s="730"/>
      <c r="WAC305" s="730"/>
      <c r="WAD305" s="730"/>
      <c r="WAE305" s="730"/>
      <c r="WAF305" s="730"/>
      <c r="WAG305" s="730"/>
      <c r="WAH305" s="730"/>
      <c r="WAI305" s="730"/>
      <c r="WAJ305" s="730"/>
      <c r="WAK305" s="730"/>
      <c r="WAL305" s="730"/>
      <c r="WAM305" s="730"/>
      <c r="WAN305" s="730"/>
      <c r="WAO305" s="730"/>
      <c r="WAP305" s="730"/>
      <c r="WAQ305" s="730"/>
      <c r="WAR305" s="730"/>
      <c r="WAS305" s="730"/>
      <c r="WAT305" s="730"/>
      <c r="WAU305" s="730"/>
      <c r="WAV305" s="730"/>
      <c r="WAW305" s="730"/>
      <c r="WAX305" s="730"/>
      <c r="WAY305" s="730"/>
      <c r="WAZ305" s="730"/>
      <c r="WBA305" s="730"/>
      <c r="WBB305" s="730"/>
      <c r="WBC305" s="730"/>
      <c r="WBD305" s="730"/>
      <c r="WBE305" s="730"/>
      <c r="WBF305" s="730"/>
      <c r="WBG305" s="730"/>
      <c r="WBH305" s="730"/>
      <c r="WBI305" s="730"/>
      <c r="WBJ305" s="730"/>
      <c r="WBK305" s="730"/>
      <c r="WBL305" s="730"/>
      <c r="WBM305" s="730"/>
      <c r="WBN305" s="730"/>
      <c r="WBO305" s="730"/>
      <c r="WBP305" s="730"/>
      <c r="WBQ305" s="730"/>
      <c r="WBR305" s="730"/>
      <c r="WBS305" s="730"/>
      <c r="WBT305" s="730"/>
      <c r="WBU305" s="730"/>
      <c r="WBV305" s="730"/>
      <c r="WBW305" s="730"/>
      <c r="WBX305" s="730"/>
      <c r="WBY305" s="730"/>
      <c r="WBZ305" s="730"/>
      <c r="WCA305" s="730"/>
      <c r="WCB305" s="730"/>
      <c r="WCC305" s="730"/>
      <c r="WCD305" s="730"/>
      <c r="WCE305" s="730"/>
      <c r="WCF305" s="730"/>
      <c r="WCG305" s="730"/>
      <c r="WCH305" s="730"/>
      <c r="WCI305" s="730"/>
      <c r="WCJ305" s="730"/>
      <c r="WCK305" s="730"/>
      <c r="WCL305" s="730"/>
      <c r="WCM305" s="730"/>
      <c r="WCN305" s="730"/>
      <c r="WCO305" s="730"/>
      <c r="WCP305" s="730"/>
      <c r="WCQ305" s="730"/>
      <c r="WCR305" s="730"/>
      <c r="WCS305" s="730"/>
      <c r="WCT305" s="730"/>
      <c r="WCU305" s="730"/>
      <c r="WCV305" s="730"/>
      <c r="WCW305" s="730"/>
      <c r="WCX305" s="730"/>
      <c r="WCY305" s="730"/>
      <c r="WCZ305" s="730"/>
      <c r="WDA305" s="730"/>
      <c r="WDB305" s="730"/>
      <c r="WDC305" s="730"/>
      <c r="WDD305" s="730"/>
      <c r="WDE305" s="730"/>
      <c r="WDF305" s="730"/>
      <c r="WDG305" s="730"/>
      <c r="WDH305" s="730"/>
      <c r="WDI305" s="730"/>
      <c r="WDJ305" s="730"/>
      <c r="WDK305" s="730"/>
      <c r="WDL305" s="730"/>
      <c r="WDM305" s="730"/>
      <c r="WDN305" s="730"/>
      <c r="WDO305" s="730"/>
      <c r="WDP305" s="730"/>
      <c r="WDQ305" s="730"/>
      <c r="WDR305" s="730"/>
      <c r="WDS305" s="730"/>
      <c r="WDT305" s="730"/>
      <c r="WDU305" s="730"/>
      <c r="WDV305" s="730"/>
      <c r="WDW305" s="730"/>
      <c r="WDX305" s="730"/>
      <c r="WDY305" s="730"/>
      <c r="WDZ305" s="730"/>
      <c r="WEA305" s="730"/>
      <c r="WEB305" s="730"/>
      <c r="WEC305" s="730"/>
      <c r="WED305" s="730"/>
      <c r="WEE305" s="730"/>
      <c r="WEF305" s="730"/>
      <c r="WEG305" s="730"/>
      <c r="WEH305" s="730"/>
      <c r="WEI305" s="730"/>
      <c r="WEJ305" s="730"/>
      <c r="WEK305" s="730"/>
      <c r="WEL305" s="730"/>
      <c r="WEM305" s="730"/>
      <c r="WEN305" s="730"/>
      <c r="WEO305" s="730"/>
      <c r="WEP305" s="730"/>
      <c r="WEQ305" s="730"/>
      <c r="WER305" s="730"/>
      <c r="WES305" s="730"/>
      <c r="WET305" s="730"/>
      <c r="WEU305" s="730"/>
      <c r="WEV305" s="730"/>
      <c r="WEW305" s="730"/>
      <c r="WEX305" s="730"/>
      <c r="WEY305" s="730"/>
      <c r="WEZ305" s="730"/>
      <c r="WFA305" s="730"/>
      <c r="WFB305" s="730"/>
      <c r="WFC305" s="730"/>
      <c r="WFD305" s="730"/>
      <c r="WFE305" s="730"/>
      <c r="WFF305" s="730"/>
      <c r="WFG305" s="730"/>
      <c r="WFH305" s="730"/>
      <c r="WFI305" s="730"/>
      <c r="WFJ305" s="730"/>
      <c r="WFK305" s="730"/>
      <c r="WFL305" s="730"/>
      <c r="WFM305" s="730"/>
      <c r="WFN305" s="730"/>
      <c r="WFO305" s="730"/>
      <c r="WFP305" s="730"/>
      <c r="WFQ305" s="730"/>
      <c r="WFR305" s="730"/>
      <c r="WFS305" s="730"/>
      <c r="WFT305" s="730"/>
      <c r="WFU305" s="730"/>
      <c r="WFV305" s="730"/>
      <c r="WFW305" s="730"/>
      <c r="WFX305" s="730"/>
      <c r="WFY305" s="730"/>
      <c r="WFZ305" s="730"/>
      <c r="WGA305" s="730"/>
      <c r="WGB305" s="730"/>
      <c r="WGC305" s="730"/>
      <c r="WGD305" s="730"/>
      <c r="WGE305" s="730"/>
      <c r="WGF305" s="730"/>
      <c r="WGG305" s="730"/>
      <c r="WGH305" s="730"/>
      <c r="WGI305" s="730"/>
      <c r="WGJ305" s="730"/>
      <c r="WGK305" s="730"/>
      <c r="WGL305" s="730"/>
      <c r="WGM305" s="730"/>
      <c r="WGN305" s="730"/>
      <c r="WGO305" s="730"/>
      <c r="WGP305" s="730"/>
      <c r="WGQ305" s="730"/>
      <c r="WGR305" s="730"/>
      <c r="WGS305" s="730"/>
      <c r="WGT305" s="730"/>
      <c r="WGU305" s="730"/>
      <c r="WGV305" s="730"/>
      <c r="WGW305" s="730"/>
      <c r="WGX305" s="730"/>
      <c r="WGY305" s="730"/>
      <c r="WGZ305" s="730"/>
      <c r="WHA305" s="730"/>
      <c r="WHB305" s="730"/>
      <c r="WHC305" s="730"/>
      <c r="WHD305" s="730"/>
      <c r="WHE305" s="730"/>
      <c r="WHF305" s="730"/>
      <c r="WHG305" s="730"/>
      <c r="WHH305" s="730"/>
      <c r="WHI305" s="730"/>
      <c r="WHJ305" s="730"/>
      <c r="WHK305" s="730"/>
      <c r="WHL305" s="730"/>
      <c r="WHM305" s="730"/>
      <c r="WHN305" s="730"/>
      <c r="WHO305" s="730"/>
      <c r="WHP305" s="730"/>
      <c r="WHQ305" s="730"/>
      <c r="WHR305" s="730"/>
      <c r="WHS305" s="730"/>
      <c r="WHT305" s="730"/>
      <c r="WHU305" s="730"/>
      <c r="WHV305" s="730"/>
      <c r="WHW305" s="730"/>
      <c r="WHX305" s="730"/>
      <c r="WHY305" s="730"/>
      <c r="WHZ305" s="730"/>
      <c r="WIA305" s="730"/>
      <c r="WIB305" s="730"/>
      <c r="WIC305" s="730"/>
      <c r="WID305" s="730"/>
      <c r="WIE305" s="730"/>
      <c r="WIF305" s="730"/>
      <c r="WIG305" s="730"/>
      <c r="WIH305" s="730"/>
      <c r="WII305" s="730"/>
      <c r="WIJ305" s="730"/>
      <c r="WIK305" s="730"/>
      <c r="WIL305" s="730"/>
      <c r="WIM305" s="730"/>
      <c r="WIN305" s="730"/>
      <c r="WIO305" s="730"/>
      <c r="WIP305" s="730"/>
      <c r="WIQ305" s="730"/>
      <c r="WIR305" s="730"/>
      <c r="WIS305" s="730"/>
      <c r="WIT305" s="730"/>
      <c r="WIU305" s="730"/>
      <c r="WIV305" s="730"/>
      <c r="WIW305" s="730"/>
      <c r="WIX305" s="730"/>
      <c r="WIY305" s="730"/>
      <c r="WIZ305" s="730"/>
      <c r="WJA305" s="730"/>
      <c r="WJB305" s="730"/>
      <c r="WJC305" s="730"/>
      <c r="WJD305" s="730"/>
      <c r="WJE305" s="730"/>
      <c r="WJF305" s="730"/>
      <c r="WJG305" s="730"/>
      <c r="WJH305" s="730"/>
      <c r="WJI305" s="730"/>
      <c r="WJJ305" s="730"/>
      <c r="WJK305" s="730"/>
      <c r="WJL305" s="730"/>
      <c r="WJM305" s="730"/>
      <c r="WJN305" s="730"/>
      <c r="WJO305" s="730"/>
      <c r="WJP305" s="730"/>
      <c r="WJQ305" s="730"/>
      <c r="WJR305" s="730"/>
      <c r="WJS305" s="730"/>
      <c r="WJT305" s="730"/>
      <c r="WJU305" s="730"/>
      <c r="WJV305" s="730"/>
      <c r="WJW305" s="730"/>
      <c r="WJX305" s="730"/>
      <c r="WJY305" s="730"/>
      <c r="WJZ305" s="730"/>
      <c r="WKA305" s="730"/>
      <c r="WKB305" s="730"/>
      <c r="WKC305" s="730"/>
      <c r="WKD305" s="730"/>
      <c r="WKE305" s="730"/>
      <c r="WKF305" s="730"/>
      <c r="WKG305" s="730"/>
      <c r="WKH305" s="730"/>
      <c r="WKI305" s="730"/>
      <c r="WKJ305" s="730"/>
      <c r="WKK305" s="730"/>
      <c r="WKL305" s="730"/>
      <c r="WKM305" s="730"/>
      <c r="WKN305" s="730"/>
      <c r="WKO305" s="730"/>
      <c r="WKP305" s="730"/>
      <c r="WKQ305" s="730"/>
      <c r="WKR305" s="730"/>
      <c r="WKS305" s="730"/>
      <c r="WKT305" s="730"/>
      <c r="WKU305" s="730"/>
      <c r="WKV305" s="730"/>
      <c r="WKW305" s="730"/>
      <c r="WKX305" s="730"/>
      <c r="WKY305" s="730"/>
      <c r="WKZ305" s="730"/>
      <c r="WLA305" s="730"/>
      <c r="WLB305" s="730"/>
      <c r="WLC305" s="730"/>
      <c r="WLD305" s="730"/>
      <c r="WLE305" s="730"/>
      <c r="WLF305" s="730"/>
      <c r="WLG305" s="730"/>
      <c r="WLH305" s="730"/>
      <c r="WLI305" s="730"/>
      <c r="WLJ305" s="730"/>
      <c r="WLK305" s="730"/>
      <c r="WLL305" s="730"/>
      <c r="WLM305" s="730"/>
      <c r="WLN305" s="730"/>
      <c r="WLO305" s="730"/>
      <c r="WLP305" s="730"/>
      <c r="WLQ305" s="730"/>
      <c r="WLR305" s="730"/>
      <c r="WLS305" s="730"/>
      <c r="WLT305" s="730"/>
      <c r="WLU305" s="730"/>
      <c r="WLV305" s="730"/>
      <c r="WLW305" s="730"/>
      <c r="WLX305" s="730"/>
      <c r="WLY305" s="730"/>
      <c r="WLZ305" s="730"/>
      <c r="WMA305" s="730"/>
      <c r="WMB305" s="730"/>
      <c r="WMC305" s="730"/>
      <c r="WMD305" s="730"/>
      <c r="WME305" s="730"/>
      <c r="WMF305" s="730"/>
      <c r="WMG305" s="730"/>
      <c r="WMH305" s="730"/>
      <c r="WMI305" s="730"/>
      <c r="WMJ305" s="730"/>
      <c r="WMK305" s="730"/>
      <c r="WML305" s="730"/>
      <c r="WMM305" s="730"/>
      <c r="WMN305" s="730"/>
      <c r="WMO305" s="730"/>
      <c r="WMP305" s="730"/>
      <c r="WMQ305" s="730"/>
      <c r="WMR305" s="730"/>
      <c r="WMS305" s="730"/>
      <c r="WMT305" s="730"/>
      <c r="WMU305" s="730"/>
      <c r="WMV305" s="730"/>
      <c r="WMW305" s="730"/>
      <c r="WMX305" s="730"/>
      <c r="WMY305" s="730"/>
      <c r="WMZ305" s="730"/>
      <c r="WNA305" s="730"/>
      <c r="WNB305" s="730"/>
      <c r="WNC305" s="730"/>
      <c r="WND305" s="730"/>
      <c r="WNE305" s="730"/>
      <c r="WNF305" s="730"/>
      <c r="WNG305" s="730"/>
      <c r="WNH305" s="730"/>
      <c r="WNI305" s="730"/>
      <c r="WNJ305" s="730"/>
      <c r="WNK305" s="730"/>
      <c r="WNL305" s="730"/>
      <c r="WNM305" s="730"/>
      <c r="WNN305" s="730"/>
      <c r="WNO305" s="730"/>
      <c r="WNP305" s="730"/>
      <c r="WNQ305" s="730"/>
      <c r="WNR305" s="730"/>
      <c r="WNS305" s="730"/>
      <c r="WNT305" s="730"/>
      <c r="WNU305" s="730"/>
      <c r="WNV305" s="730"/>
      <c r="WNW305" s="730"/>
      <c r="WNX305" s="730"/>
      <c r="WNY305" s="730"/>
      <c r="WNZ305" s="730"/>
      <c r="WOA305" s="730"/>
      <c r="WOB305" s="730"/>
      <c r="WOC305" s="730"/>
      <c r="WOD305" s="730"/>
      <c r="WOE305" s="730"/>
      <c r="WOF305" s="730"/>
      <c r="WOG305" s="730"/>
      <c r="WOH305" s="730"/>
      <c r="WOI305" s="730"/>
      <c r="WOJ305" s="730"/>
      <c r="WOK305" s="730"/>
      <c r="WOL305" s="730"/>
      <c r="WOM305" s="730"/>
      <c r="WON305" s="730"/>
      <c r="WOO305" s="730"/>
      <c r="WOP305" s="730"/>
      <c r="WOQ305" s="730"/>
      <c r="WOR305" s="730"/>
      <c r="WOS305" s="730"/>
      <c r="WOT305" s="730"/>
      <c r="WOU305" s="730"/>
      <c r="WOV305" s="730"/>
      <c r="WOW305" s="730"/>
      <c r="WOX305" s="730"/>
      <c r="WOY305" s="730"/>
      <c r="WOZ305" s="730"/>
      <c r="WPA305" s="730"/>
      <c r="WPB305" s="730"/>
      <c r="WPC305" s="730"/>
      <c r="WPD305" s="730"/>
      <c r="WPE305" s="730"/>
      <c r="WPF305" s="730"/>
      <c r="WPG305" s="730"/>
      <c r="WPH305" s="730"/>
      <c r="WPI305" s="730"/>
      <c r="WPJ305" s="730"/>
      <c r="WPK305" s="730"/>
      <c r="WPL305" s="730"/>
      <c r="WPM305" s="730"/>
      <c r="WPN305" s="730"/>
      <c r="WPO305" s="730"/>
      <c r="WPP305" s="730"/>
      <c r="WPQ305" s="730"/>
      <c r="WPR305" s="730"/>
      <c r="WPS305" s="730"/>
      <c r="WPT305" s="730"/>
      <c r="WPU305" s="730"/>
      <c r="WPV305" s="730"/>
      <c r="WPW305" s="730"/>
      <c r="WPX305" s="730"/>
      <c r="WPY305" s="730"/>
      <c r="WPZ305" s="730"/>
      <c r="WQA305" s="730"/>
      <c r="WQB305" s="730"/>
      <c r="WQC305" s="730"/>
      <c r="WQD305" s="730"/>
      <c r="WQE305" s="730"/>
      <c r="WQF305" s="730"/>
      <c r="WQG305" s="730"/>
      <c r="WQH305" s="730"/>
      <c r="WQI305" s="730"/>
      <c r="WQJ305" s="730"/>
      <c r="WQK305" s="730"/>
      <c r="WQL305" s="730"/>
      <c r="WQM305" s="730"/>
      <c r="WQN305" s="730"/>
      <c r="WQO305" s="730"/>
      <c r="WQP305" s="730"/>
      <c r="WQQ305" s="730"/>
      <c r="WQR305" s="730"/>
      <c r="WQS305" s="730"/>
      <c r="WQT305" s="730"/>
      <c r="WQU305" s="730"/>
      <c r="WQV305" s="730"/>
      <c r="WQW305" s="730"/>
      <c r="WQX305" s="730"/>
      <c r="WQY305" s="730"/>
      <c r="WQZ305" s="730"/>
      <c r="WRA305" s="730"/>
      <c r="WRB305" s="730"/>
      <c r="WRC305" s="730"/>
      <c r="WRD305" s="730"/>
      <c r="WRE305" s="730"/>
      <c r="WRF305" s="730"/>
      <c r="WRG305" s="730"/>
      <c r="WRH305" s="730"/>
      <c r="WRI305" s="730"/>
      <c r="WRJ305" s="730"/>
      <c r="WRK305" s="730"/>
      <c r="WRL305" s="730"/>
      <c r="WRM305" s="730"/>
      <c r="WRN305" s="730"/>
      <c r="WRO305" s="730"/>
      <c r="WRP305" s="730"/>
      <c r="WRQ305" s="730"/>
      <c r="WRR305" s="730"/>
      <c r="WRS305" s="730"/>
      <c r="WRT305" s="730"/>
      <c r="WRU305" s="730"/>
      <c r="WRV305" s="730"/>
      <c r="WRW305" s="730"/>
      <c r="WRX305" s="730"/>
      <c r="WRY305" s="730"/>
      <c r="WRZ305" s="730"/>
      <c r="WSA305" s="730"/>
      <c r="WSB305" s="730"/>
      <c r="WSC305" s="730"/>
      <c r="WSD305" s="730"/>
      <c r="WSE305" s="730"/>
      <c r="WSF305" s="730"/>
      <c r="WSG305" s="730"/>
      <c r="WSH305" s="730"/>
      <c r="WSI305" s="730"/>
      <c r="WSJ305" s="730"/>
      <c r="WSK305" s="730"/>
      <c r="WSL305" s="730"/>
      <c r="WSM305" s="730"/>
      <c r="WSN305" s="730"/>
      <c r="WSO305" s="730"/>
      <c r="WSP305" s="730"/>
      <c r="WSQ305" s="730"/>
      <c r="WSR305" s="730"/>
      <c r="WSS305" s="730"/>
      <c r="WST305" s="730"/>
      <c r="WSU305" s="730"/>
      <c r="WSV305" s="730"/>
      <c r="WSW305" s="730"/>
      <c r="WSX305" s="730"/>
      <c r="WSY305" s="730"/>
      <c r="WSZ305" s="730"/>
      <c r="WTA305" s="730"/>
      <c r="WTB305" s="730"/>
      <c r="WTC305" s="730"/>
      <c r="WTD305" s="730"/>
      <c r="WTE305" s="730"/>
      <c r="WTF305" s="730"/>
      <c r="WTG305" s="730"/>
      <c r="WTH305" s="730"/>
      <c r="WTI305" s="730"/>
      <c r="WTJ305" s="730"/>
      <c r="WTK305" s="730"/>
      <c r="WTL305" s="730"/>
      <c r="WTM305" s="730"/>
      <c r="WTN305" s="730"/>
      <c r="WTO305" s="730"/>
      <c r="WTP305" s="730"/>
      <c r="WTQ305" s="730"/>
      <c r="WTR305" s="730"/>
      <c r="WTS305" s="730"/>
      <c r="WTT305" s="730"/>
      <c r="WTU305" s="730"/>
      <c r="WTV305" s="730"/>
      <c r="WTW305" s="730"/>
      <c r="WTX305" s="730"/>
      <c r="WTY305" s="730"/>
      <c r="WTZ305" s="730"/>
      <c r="WUA305" s="730"/>
      <c r="WUB305" s="730"/>
      <c r="WUC305" s="730"/>
      <c r="WUD305" s="730"/>
      <c r="WUE305" s="730"/>
      <c r="WUF305" s="730"/>
      <c r="WUG305" s="730"/>
      <c r="WUH305" s="730"/>
      <c r="WUI305" s="730"/>
      <c r="WUJ305" s="730"/>
      <c r="WUK305" s="730"/>
      <c r="WUL305" s="730"/>
      <c r="WUM305" s="730"/>
      <c r="WUN305" s="730"/>
      <c r="WUO305" s="730"/>
      <c r="WUP305" s="730"/>
      <c r="WUQ305" s="730"/>
      <c r="WUR305" s="730"/>
      <c r="WUS305" s="730"/>
      <c r="WUT305" s="730"/>
      <c r="WUU305" s="730"/>
      <c r="WUV305" s="730"/>
      <c r="WUW305" s="730"/>
      <c r="WUX305" s="730"/>
      <c r="WUY305" s="730"/>
      <c r="WUZ305" s="730"/>
      <c r="WVA305" s="730"/>
      <c r="WVB305" s="730"/>
      <c r="WVC305" s="730"/>
      <c r="WVD305" s="730"/>
      <c r="WVE305" s="730"/>
      <c r="WVF305" s="730"/>
      <c r="WVG305" s="730"/>
      <c r="WVH305" s="730"/>
      <c r="WVI305" s="730"/>
      <c r="WVJ305" s="730"/>
      <c r="WVK305" s="730"/>
      <c r="WVL305" s="730"/>
      <c r="WVM305" s="730"/>
      <c r="WVN305" s="730"/>
      <c r="WVO305" s="730"/>
      <c r="WVP305" s="730"/>
      <c r="WVQ305" s="730"/>
      <c r="WVR305" s="730"/>
      <c r="WVS305" s="730"/>
      <c r="WVT305" s="730"/>
      <c r="WVU305" s="730"/>
      <c r="WVV305" s="730"/>
      <c r="WVW305" s="730"/>
      <c r="WVX305" s="730"/>
      <c r="WVY305" s="730"/>
      <c r="WVZ305" s="730"/>
      <c r="WWA305" s="730"/>
      <c r="WWB305" s="730"/>
      <c r="WWC305" s="730"/>
      <c r="WWD305" s="730"/>
      <c r="WWE305" s="730"/>
      <c r="WWF305" s="730"/>
      <c r="WWG305" s="730"/>
      <c r="WWH305" s="730"/>
      <c r="WWI305" s="730"/>
      <c r="WWJ305" s="730"/>
      <c r="WWK305" s="730"/>
      <c r="WWL305" s="730"/>
      <c r="WWM305" s="730"/>
      <c r="WWN305" s="730"/>
      <c r="WWO305" s="730"/>
      <c r="WWP305" s="730"/>
      <c r="WWQ305" s="730"/>
      <c r="WWR305" s="730"/>
      <c r="WWS305" s="730"/>
      <c r="WWT305" s="730"/>
      <c r="WWU305" s="730"/>
      <c r="WWV305" s="730"/>
      <c r="WWW305" s="730"/>
      <c r="WWX305" s="730"/>
      <c r="WWY305" s="730"/>
      <c r="WWZ305" s="730"/>
      <c r="WXA305" s="730"/>
      <c r="WXB305" s="730"/>
      <c r="WXC305" s="730"/>
      <c r="WXD305" s="730"/>
      <c r="WXE305" s="730"/>
      <c r="WXF305" s="730"/>
      <c r="WXG305" s="730"/>
      <c r="WXH305" s="730"/>
      <c r="WXI305" s="730"/>
      <c r="WXJ305" s="730"/>
      <c r="WXK305" s="730"/>
      <c r="WXL305" s="730"/>
      <c r="WXM305" s="730"/>
      <c r="WXN305" s="730"/>
      <c r="WXO305" s="730"/>
      <c r="WXP305" s="730"/>
      <c r="WXQ305" s="730"/>
      <c r="WXR305" s="730"/>
      <c r="WXS305" s="730"/>
      <c r="WXT305" s="730"/>
      <c r="WXU305" s="730"/>
      <c r="WXV305" s="730"/>
      <c r="WXW305" s="730"/>
      <c r="WXX305" s="730"/>
      <c r="WXY305" s="730"/>
      <c r="WXZ305" s="730"/>
      <c r="WYA305" s="730"/>
      <c r="WYB305" s="730"/>
      <c r="WYC305" s="730"/>
      <c r="WYD305" s="730"/>
      <c r="WYE305" s="730"/>
      <c r="WYF305" s="730"/>
      <c r="WYG305" s="730"/>
      <c r="WYH305" s="730"/>
      <c r="WYI305" s="730"/>
      <c r="WYJ305" s="730"/>
      <c r="WYK305" s="730"/>
      <c r="WYL305" s="730"/>
      <c r="WYM305" s="730"/>
      <c r="WYN305" s="730"/>
      <c r="WYO305" s="730"/>
      <c r="WYP305" s="730"/>
      <c r="WYQ305" s="730"/>
      <c r="WYR305" s="730"/>
      <c r="WYS305" s="730"/>
      <c r="WYT305" s="730"/>
      <c r="WYU305" s="730"/>
      <c r="WYV305" s="730"/>
      <c r="WYW305" s="730"/>
      <c r="WYX305" s="730"/>
      <c r="WYY305" s="730"/>
      <c r="WYZ305" s="730"/>
      <c r="WZA305" s="730"/>
      <c r="WZB305" s="730"/>
      <c r="WZC305" s="730"/>
      <c r="WZD305" s="730"/>
      <c r="WZE305" s="730"/>
      <c r="WZF305" s="730"/>
      <c r="WZG305" s="730"/>
      <c r="WZH305" s="730"/>
      <c r="WZI305" s="730"/>
      <c r="WZJ305" s="730"/>
      <c r="WZK305" s="730"/>
      <c r="WZL305" s="730"/>
      <c r="WZM305" s="730"/>
      <c r="WZN305" s="730"/>
      <c r="WZO305" s="730"/>
      <c r="WZP305" s="730"/>
      <c r="WZQ305" s="730"/>
      <c r="WZR305" s="730"/>
      <c r="WZS305" s="730"/>
      <c r="WZT305" s="730"/>
      <c r="WZU305" s="730"/>
      <c r="WZV305" s="730"/>
      <c r="WZW305" s="730"/>
      <c r="WZX305" s="730"/>
      <c r="WZY305" s="730"/>
      <c r="WZZ305" s="730"/>
      <c r="XAA305" s="730"/>
      <c r="XAB305" s="730"/>
      <c r="XAC305" s="730"/>
      <c r="XAD305" s="730"/>
      <c r="XAE305" s="730"/>
      <c r="XAF305" s="730"/>
      <c r="XAG305" s="730"/>
      <c r="XAH305" s="730"/>
      <c r="XAI305" s="730"/>
      <c r="XAJ305" s="730"/>
      <c r="XAK305" s="730"/>
      <c r="XAL305" s="730"/>
      <c r="XAM305" s="730"/>
      <c r="XAN305" s="730"/>
      <c r="XAO305" s="730"/>
      <c r="XAP305" s="730"/>
      <c r="XAQ305" s="730"/>
      <c r="XAR305" s="730"/>
      <c r="XAS305" s="730"/>
      <c r="XAT305" s="730"/>
      <c r="XAU305" s="730"/>
      <c r="XAV305" s="730"/>
      <c r="XAW305" s="730"/>
      <c r="XAX305" s="730"/>
      <c r="XAY305" s="730"/>
      <c r="XAZ305" s="730"/>
      <c r="XBA305" s="730"/>
      <c r="XBB305" s="730"/>
      <c r="XBC305" s="730"/>
      <c r="XBD305" s="730"/>
      <c r="XBE305" s="730"/>
      <c r="XBF305" s="730"/>
      <c r="XBG305" s="730"/>
      <c r="XBH305" s="730"/>
      <c r="XBI305" s="730"/>
      <c r="XBJ305" s="730"/>
      <c r="XBK305" s="730"/>
      <c r="XBL305" s="730"/>
      <c r="XBM305" s="730"/>
      <c r="XBN305" s="730"/>
      <c r="XBO305" s="730"/>
      <c r="XBP305" s="730"/>
      <c r="XBQ305" s="730"/>
      <c r="XBR305" s="730"/>
      <c r="XBS305" s="730"/>
      <c r="XBT305" s="730"/>
      <c r="XBU305" s="730"/>
      <c r="XBV305" s="730"/>
      <c r="XBW305" s="730"/>
      <c r="XBX305" s="730"/>
      <c r="XBY305" s="730"/>
      <c r="XBZ305" s="730"/>
      <c r="XCA305" s="730"/>
      <c r="XCB305" s="730"/>
      <c r="XCC305" s="730"/>
      <c r="XCD305" s="730"/>
      <c r="XCE305" s="730"/>
      <c r="XCF305" s="730"/>
      <c r="XCG305" s="730"/>
      <c r="XCH305" s="730"/>
      <c r="XCI305" s="730"/>
      <c r="XCJ305" s="730"/>
      <c r="XCK305" s="730"/>
      <c r="XCL305" s="730"/>
      <c r="XCM305" s="730"/>
      <c r="XCN305" s="730"/>
      <c r="XCO305" s="730"/>
      <c r="XCP305" s="730"/>
      <c r="XCQ305" s="730"/>
      <c r="XCR305" s="730"/>
      <c r="XCS305" s="730"/>
      <c r="XCT305" s="730"/>
      <c r="XCU305" s="730"/>
      <c r="XCV305" s="730"/>
      <c r="XCW305" s="730"/>
      <c r="XCX305" s="730"/>
      <c r="XCY305" s="730"/>
      <c r="XCZ305" s="730"/>
      <c r="XDA305" s="730"/>
      <c r="XDB305" s="730"/>
      <c r="XDC305" s="730"/>
      <c r="XDD305" s="730"/>
      <c r="XDE305" s="730"/>
      <c r="XDF305" s="730"/>
      <c r="XDG305" s="730"/>
      <c r="XDH305" s="730"/>
      <c r="XDI305" s="730"/>
      <c r="XDJ305" s="730"/>
      <c r="XDK305" s="730"/>
      <c r="XDL305" s="730"/>
      <c r="XDM305" s="730"/>
      <c r="XDN305" s="730"/>
      <c r="XDO305" s="730"/>
      <c r="XDP305" s="730"/>
      <c r="XDQ305" s="730"/>
      <c r="XDR305" s="730"/>
      <c r="XDS305" s="730"/>
      <c r="XDT305" s="730"/>
      <c r="XDU305" s="730"/>
      <c r="XDV305" s="730"/>
      <c r="XDW305" s="730"/>
      <c r="XDX305" s="730"/>
      <c r="XDY305" s="730"/>
      <c r="XDZ305" s="730"/>
      <c r="XEA305" s="730"/>
      <c r="XEB305" s="730"/>
      <c r="XEC305" s="730"/>
      <c r="XED305" s="730"/>
      <c r="XEE305" s="730"/>
      <c r="XEF305" s="730"/>
      <c r="XEG305" s="730"/>
      <c r="XEH305" s="730"/>
      <c r="XEI305" s="730"/>
      <c r="XEJ305" s="730"/>
      <c r="XEK305" s="730"/>
      <c r="XEL305" s="730"/>
      <c r="XEM305" s="730"/>
      <c r="XEN305" s="730"/>
      <c r="XEO305" s="730"/>
      <c r="XEP305" s="730"/>
      <c r="XEQ305" s="730"/>
      <c r="XER305" s="730"/>
      <c r="XES305" s="730"/>
      <c r="XET305" s="730"/>
      <c r="XEU305" s="730"/>
      <c r="XEV305" s="730"/>
      <c r="XEW305" s="730"/>
      <c r="XEX305" s="730"/>
      <c r="XEY305" s="730"/>
      <c r="XEZ305" s="730"/>
      <c r="XFA305" s="730"/>
    </row>
    <row r="306" spans="1:16381" s="247" customFormat="1" ht="15" customHeight="1" x14ac:dyDescent="0.25">
      <c r="A306" s="812"/>
      <c r="B306" s="348" t="s">
        <v>1674</v>
      </c>
      <c r="C306" s="2003" t="str">
        <f>CONCATENATE('CCR and CVA'!E94, ": ", 'CCR and CVA'!B97)</f>
        <v>Check: panels 3c2 and 3c3 should not both be filled in: K_Full</v>
      </c>
      <c r="D306" s="343"/>
      <c r="E306" s="343"/>
      <c r="F306" s="822" t="str">
        <f>'CCR and CVA'!E97</f>
        <v/>
      </c>
      <c r="G306" s="343"/>
      <c r="H306" s="343"/>
      <c r="I306" s="340"/>
      <c r="J306" s="340"/>
      <c r="K306" s="730"/>
      <c r="L306" s="730"/>
      <c r="M306" s="730"/>
      <c r="N306" s="730"/>
      <c r="O306" s="730"/>
      <c r="P306" s="730"/>
      <c r="Q306" s="730"/>
      <c r="R306" s="730"/>
      <c r="S306" s="730"/>
      <c r="T306" s="730"/>
      <c r="U306" s="730"/>
      <c r="V306" s="730"/>
      <c r="W306" s="730"/>
      <c r="X306" s="730"/>
      <c r="Y306" s="730"/>
      <c r="Z306" s="730"/>
      <c r="AA306" s="730"/>
      <c r="AB306" s="730"/>
      <c r="AC306" s="730"/>
      <c r="AD306" s="730"/>
      <c r="AE306" s="730"/>
      <c r="AF306" s="730"/>
      <c r="AG306" s="730"/>
      <c r="AH306" s="730"/>
      <c r="AI306" s="730"/>
      <c r="AJ306" s="730"/>
      <c r="AK306" s="730"/>
      <c r="AL306" s="730"/>
      <c r="AM306" s="730"/>
      <c r="AN306" s="811"/>
      <c r="AO306" s="730"/>
      <c r="AP306" s="730"/>
      <c r="AQ306" s="730"/>
      <c r="AR306" s="730"/>
      <c r="AS306" s="730"/>
      <c r="AT306" s="730"/>
      <c r="AU306" s="730"/>
      <c r="AV306" s="730"/>
      <c r="AW306" s="730"/>
      <c r="AX306" s="730"/>
      <c r="AY306" s="730"/>
      <c r="AZ306" s="730"/>
      <c r="BA306" s="730"/>
      <c r="BB306" s="730"/>
      <c r="BC306" s="730"/>
      <c r="BD306" s="730"/>
      <c r="BE306" s="730"/>
      <c r="BF306" s="730"/>
      <c r="BG306" s="730"/>
      <c r="BH306" s="730"/>
      <c r="BI306" s="730"/>
      <c r="BJ306" s="730"/>
      <c r="BK306" s="730"/>
      <c r="BL306" s="730"/>
      <c r="BM306" s="730"/>
      <c r="BN306" s="730"/>
      <c r="BO306" s="730"/>
      <c r="BP306" s="730"/>
      <c r="BQ306" s="730"/>
      <c r="BR306" s="730"/>
      <c r="BS306" s="730"/>
      <c r="BT306" s="730"/>
      <c r="BU306" s="730"/>
      <c r="BV306" s="730"/>
      <c r="BW306" s="730"/>
      <c r="BX306" s="730"/>
      <c r="BY306" s="730"/>
      <c r="BZ306" s="730"/>
      <c r="CA306" s="730"/>
      <c r="CB306" s="730"/>
      <c r="CC306" s="730"/>
      <c r="CD306" s="730"/>
      <c r="CE306" s="730"/>
      <c r="CF306" s="730"/>
      <c r="CG306" s="730"/>
      <c r="CH306" s="730"/>
      <c r="CI306" s="730"/>
      <c r="CJ306" s="730"/>
      <c r="CK306" s="730"/>
      <c r="CL306" s="730"/>
      <c r="CM306" s="730"/>
      <c r="CN306" s="730"/>
      <c r="CO306" s="730"/>
      <c r="CP306" s="730"/>
      <c r="CQ306" s="730"/>
      <c r="CR306" s="730"/>
      <c r="CS306" s="730"/>
      <c r="CT306" s="730"/>
      <c r="CU306" s="730"/>
      <c r="CV306" s="730"/>
      <c r="CW306" s="730"/>
      <c r="CX306" s="730"/>
      <c r="CY306" s="730"/>
      <c r="CZ306" s="730"/>
      <c r="DA306" s="730"/>
      <c r="DB306" s="730"/>
      <c r="DC306" s="730"/>
      <c r="DD306" s="730"/>
      <c r="DE306" s="730"/>
      <c r="DF306" s="730"/>
      <c r="DG306" s="730"/>
      <c r="DH306" s="730"/>
      <c r="DI306" s="730"/>
      <c r="DJ306" s="730"/>
      <c r="DK306" s="730"/>
      <c r="DL306" s="730"/>
      <c r="DM306" s="730"/>
      <c r="DN306" s="730"/>
      <c r="DO306" s="730"/>
      <c r="DP306" s="730"/>
      <c r="DQ306" s="730"/>
      <c r="DR306" s="730"/>
      <c r="DS306" s="730"/>
      <c r="DT306" s="730"/>
      <c r="DU306" s="730"/>
      <c r="DV306" s="730"/>
      <c r="DW306" s="730"/>
      <c r="DX306" s="730"/>
      <c r="DY306" s="730"/>
      <c r="DZ306" s="730"/>
      <c r="EA306" s="730"/>
      <c r="EB306" s="730"/>
      <c r="EC306" s="730"/>
      <c r="ED306" s="730"/>
      <c r="EE306" s="730"/>
      <c r="EF306" s="730"/>
      <c r="EG306" s="730"/>
      <c r="EH306" s="730"/>
      <c r="EI306" s="730"/>
      <c r="EJ306" s="730"/>
      <c r="EK306" s="730"/>
      <c r="EL306" s="730"/>
      <c r="EM306" s="730"/>
      <c r="EN306" s="730"/>
      <c r="EO306" s="730"/>
      <c r="EP306" s="730"/>
      <c r="EQ306" s="730"/>
      <c r="ER306" s="730"/>
      <c r="ES306" s="730"/>
      <c r="ET306" s="730"/>
      <c r="EU306" s="730"/>
      <c r="EV306" s="730"/>
      <c r="EW306" s="730"/>
      <c r="EX306" s="730"/>
      <c r="EY306" s="730"/>
      <c r="EZ306" s="730"/>
      <c r="FA306" s="730"/>
      <c r="FB306" s="730"/>
      <c r="FC306" s="730"/>
      <c r="FD306" s="730"/>
      <c r="FE306" s="730"/>
      <c r="FF306" s="730"/>
      <c r="FG306" s="730"/>
      <c r="FH306" s="730"/>
      <c r="FI306" s="730"/>
      <c r="FJ306" s="730"/>
      <c r="FK306" s="730"/>
      <c r="FL306" s="730"/>
      <c r="FM306" s="730"/>
      <c r="FN306" s="730"/>
      <c r="FO306" s="730"/>
      <c r="FP306" s="730"/>
      <c r="FQ306" s="730"/>
      <c r="FR306" s="730"/>
      <c r="FS306" s="730"/>
      <c r="FT306" s="730"/>
      <c r="FU306" s="730"/>
      <c r="FV306" s="730"/>
      <c r="FW306" s="730"/>
      <c r="FX306" s="730"/>
      <c r="FY306" s="730"/>
      <c r="FZ306" s="730"/>
      <c r="GA306" s="730"/>
      <c r="GB306" s="730"/>
      <c r="GC306" s="730"/>
      <c r="GD306" s="730"/>
      <c r="GE306" s="730"/>
      <c r="GF306" s="730"/>
      <c r="GG306" s="730"/>
      <c r="GH306" s="730"/>
      <c r="GI306" s="730"/>
      <c r="GJ306" s="730"/>
      <c r="GK306" s="730"/>
      <c r="GL306" s="730"/>
      <c r="GM306" s="730"/>
      <c r="GN306" s="730"/>
      <c r="GO306" s="730"/>
      <c r="GP306" s="730"/>
      <c r="GQ306" s="730"/>
      <c r="GR306" s="730"/>
      <c r="GS306" s="730"/>
      <c r="GT306" s="730"/>
      <c r="GU306" s="730"/>
      <c r="GV306" s="730"/>
      <c r="GW306" s="730"/>
      <c r="GX306" s="730"/>
      <c r="GY306" s="730"/>
      <c r="GZ306" s="730"/>
      <c r="HA306" s="730"/>
      <c r="HB306" s="730"/>
      <c r="HC306" s="730"/>
      <c r="HD306" s="730"/>
      <c r="HE306" s="730"/>
      <c r="HF306" s="730"/>
      <c r="HG306" s="730"/>
      <c r="HH306" s="730"/>
      <c r="HI306" s="730"/>
      <c r="HJ306" s="730"/>
      <c r="HK306" s="730"/>
      <c r="HL306" s="730"/>
      <c r="HM306" s="730"/>
      <c r="HN306" s="730"/>
      <c r="HO306" s="730"/>
      <c r="HP306" s="730"/>
      <c r="HQ306" s="730"/>
      <c r="HR306" s="730"/>
      <c r="HS306" s="730"/>
      <c r="HT306" s="730"/>
      <c r="HU306" s="730"/>
      <c r="HV306" s="730"/>
      <c r="HW306" s="730"/>
      <c r="HX306" s="730"/>
      <c r="HY306" s="730"/>
      <c r="HZ306" s="730"/>
      <c r="IA306" s="730"/>
      <c r="IB306" s="730"/>
      <c r="IC306" s="730"/>
      <c r="ID306" s="730"/>
      <c r="IE306" s="730"/>
      <c r="IF306" s="730"/>
      <c r="IG306" s="730"/>
      <c r="IH306" s="730"/>
      <c r="II306" s="730"/>
      <c r="IJ306" s="730"/>
      <c r="IK306" s="730"/>
      <c r="IL306" s="730"/>
      <c r="IM306" s="730"/>
      <c r="IN306" s="730"/>
      <c r="IO306" s="730"/>
      <c r="IP306" s="730"/>
      <c r="IQ306" s="730"/>
      <c r="IR306" s="730"/>
      <c r="IS306" s="730"/>
      <c r="IT306" s="730"/>
      <c r="IU306" s="730"/>
      <c r="IV306" s="730"/>
      <c r="IW306" s="730"/>
      <c r="IX306" s="730"/>
      <c r="IY306" s="730"/>
      <c r="IZ306" s="730"/>
      <c r="JA306" s="730"/>
      <c r="JB306" s="730"/>
      <c r="JC306" s="730"/>
      <c r="JD306" s="730"/>
      <c r="JE306" s="730"/>
      <c r="JF306" s="730"/>
      <c r="JG306" s="730"/>
      <c r="JH306" s="730"/>
      <c r="JI306" s="730"/>
      <c r="JJ306" s="730"/>
      <c r="JK306" s="730"/>
      <c r="JL306" s="730"/>
      <c r="JM306" s="730"/>
      <c r="JN306" s="730"/>
      <c r="JO306" s="730"/>
      <c r="JP306" s="730"/>
      <c r="JQ306" s="730"/>
      <c r="JR306" s="730"/>
      <c r="JS306" s="730"/>
      <c r="JT306" s="730"/>
      <c r="JU306" s="730"/>
      <c r="JV306" s="730"/>
      <c r="JW306" s="730"/>
      <c r="JX306" s="730"/>
      <c r="JY306" s="730"/>
      <c r="JZ306" s="730"/>
      <c r="KA306" s="730"/>
      <c r="KB306" s="730"/>
      <c r="KC306" s="730"/>
      <c r="KD306" s="730"/>
      <c r="KE306" s="730"/>
      <c r="KF306" s="730"/>
      <c r="KG306" s="730"/>
      <c r="KH306" s="730"/>
      <c r="KI306" s="730"/>
      <c r="KJ306" s="730"/>
      <c r="KK306" s="730"/>
      <c r="KL306" s="730"/>
      <c r="KM306" s="730"/>
      <c r="KN306" s="730"/>
      <c r="KO306" s="730"/>
      <c r="KP306" s="730"/>
      <c r="KQ306" s="730"/>
      <c r="KR306" s="730"/>
      <c r="KS306" s="730"/>
      <c r="KT306" s="730"/>
      <c r="KU306" s="730"/>
      <c r="KV306" s="730"/>
      <c r="KW306" s="730"/>
      <c r="KX306" s="730"/>
      <c r="KY306" s="730"/>
      <c r="KZ306" s="730"/>
      <c r="LA306" s="730"/>
      <c r="LB306" s="730"/>
      <c r="LC306" s="730"/>
      <c r="LD306" s="730"/>
      <c r="LE306" s="730"/>
      <c r="LF306" s="730"/>
      <c r="LG306" s="730"/>
      <c r="LH306" s="730"/>
      <c r="LI306" s="730"/>
      <c r="LJ306" s="730"/>
      <c r="LK306" s="730"/>
      <c r="LL306" s="730"/>
      <c r="LM306" s="730"/>
      <c r="LN306" s="730"/>
      <c r="LO306" s="730"/>
      <c r="LP306" s="730"/>
      <c r="LQ306" s="730"/>
      <c r="LR306" s="730"/>
      <c r="LS306" s="730"/>
      <c r="LT306" s="730"/>
      <c r="LU306" s="730"/>
      <c r="LV306" s="730"/>
      <c r="LW306" s="730"/>
      <c r="LX306" s="730"/>
      <c r="LY306" s="730"/>
      <c r="LZ306" s="730"/>
      <c r="MA306" s="730"/>
      <c r="MB306" s="730"/>
      <c r="MC306" s="730"/>
      <c r="MD306" s="730"/>
      <c r="ME306" s="730"/>
      <c r="MF306" s="730"/>
      <c r="MG306" s="730"/>
      <c r="MH306" s="730"/>
      <c r="MI306" s="730"/>
      <c r="MJ306" s="730"/>
      <c r="MK306" s="730"/>
      <c r="ML306" s="730"/>
      <c r="MM306" s="730"/>
      <c r="MN306" s="730"/>
      <c r="MO306" s="730"/>
      <c r="MP306" s="730"/>
      <c r="MQ306" s="730"/>
      <c r="MR306" s="730"/>
      <c r="MS306" s="730"/>
      <c r="MT306" s="730"/>
      <c r="MU306" s="730"/>
      <c r="MV306" s="730"/>
      <c r="MW306" s="730"/>
      <c r="MX306" s="730"/>
      <c r="MY306" s="730"/>
      <c r="MZ306" s="730"/>
      <c r="NA306" s="730"/>
      <c r="NB306" s="730"/>
      <c r="NC306" s="730"/>
      <c r="ND306" s="730"/>
      <c r="NE306" s="730"/>
      <c r="NF306" s="730"/>
      <c r="NG306" s="730"/>
      <c r="NH306" s="730"/>
      <c r="NI306" s="730"/>
      <c r="NJ306" s="730"/>
      <c r="NK306" s="730"/>
      <c r="NL306" s="730"/>
      <c r="NM306" s="730"/>
      <c r="NN306" s="730"/>
      <c r="NO306" s="730"/>
      <c r="NP306" s="730"/>
      <c r="NQ306" s="730"/>
      <c r="NR306" s="730"/>
      <c r="NS306" s="730"/>
      <c r="NT306" s="730"/>
      <c r="NU306" s="730"/>
      <c r="NV306" s="730"/>
      <c r="NW306" s="730"/>
      <c r="NX306" s="730"/>
      <c r="NY306" s="730"/>
      <c r="NZ306" s="730"/>
      <c r="OA306" s="730"/>
      <c r="OB306" s="730"/>
      <c r="OC306" s="730"/>
      <c r="OD306" s="730"/>
      <c r="OE306" s="730"/>
      <c r="OF306" s="730"/>
      <c r="OG306" s="730"/>
      <c r="OH306" s="730"/>
      <c r="OI306" s="730"/>
      <c r="OJ306" s="730"/>
      <c r="OK306" s="730"/>
      <c r="OL306" s="730"/>
      <c r="OM306" s="730"/>
      <c r="ON306" s="730"/>
      <c r="OO306" s="730"/>
      <c r="OP306" s="730"/>
      <c r="OQ306" s="730"/>
      <c r="OR306" s="730"/>
      <c r="OS306" s="730"/>
      <c r="OT306" s="730"/>
      <c r="OU306" s="730"/>
      <c r="OV306" s="730"/>
      <c r="OW306" s="730"/>
      <c r="OX306" s="730"/>
      <c r="OY306" s="730"/>
      <c r="OZ306" s="730"/>
      <c r="PA306" s="730"/>
      <c r="PB306" s="730"/>
      <c r="PC306" s="730"/>
      <c r="PD306" s="730"/>
      <c r="PE306" s="730"/>
      <c r="PF306" s="730"/>
      <c r="PG306" s="730"/>
      <c r="PH306" s="730"/>
      <c r="PI306" s="730"/>
      <c r="PJ306" s="730"/>
      <c r="PK306" s="730"/>
      <c r="PL306" s="730"/>
      <c r="PM306" s="730"/>
      <c r="PN306" s="730"/>
      <c r="PO306" s="730"/>
      <c r="PP306" s="730"/>
      <c r="PQ306" s="730"/>
      <c r="PR306" s="730"/>
      <c r="PS306" s="730"/>
      <c r="PT306" s="730"/>
      <c r="PU306" s="730"/>
      <c r="PV306" s="730"/>
      <c r="PW306" s="730"/>
      <c r="PX306" s="730"/>
      <c r="PY306" s="730"/>
      <c r="PZ306" s="730"/>
      <c r="QA306" s="730"/>
      <c r="QB306" s="730"/>
      <c r="QC306" s="730"/>
      <c r="QD306" s="730"/>
      <c r="QE306" s="730"/>
      <c r="QF306" s="730"/>
      <c r="QG306" s="730"/>
      <c r="QH306" s="730"/>
      <c r="QI306" s="730"/>
      <c r="QJ306" s="730"/>
      <c r="QK306" s="730"/>
      <c r="QL306" s="730"/>
      <c r="QM306" s="730"/>
      <c r="QN306" s="730"/>
      <c r="QO306" s="730"/>
      <c r="QP306" s="730"/>
      <c r="QQ306" s="730"/>
      <c r="QR306" s="730"/>
      <c r="QS306" s="730"/>
      <c r="QT306" s="730"/>
      <c r="QU306" s="730"/>
      <c r="QV306" s="730"/>
      <c r="QW306" s="730"/>
      <c r="QX306" s="730"/>
      <c r="QY306" s="730"/>
      <c r="QZ306" s="730"/>
      <c r="RA306" s="730"/>
      <c r="RB306" s="730"/>
      <c r="RC306" s="730"/>
      <c r="RD306" s="730"/>
      <c r="RE306" s="730"/>
      <c r="RF306" s="730"/>
      <c r="RG306" s="730"/>
      <c r="RH306" s="730"/>
      <c r="RI306" s="730"/>
      <c r="RJ306" s="730"/>
      <c r="RK306" s="730"/>
      <c r="RL306" s="730"/>
      <c r="RM306" s="730"/>
      <c r="RN306" s="730"/>
      <c r="RO306" s="730"/>
      <c r="RP306" s="730"/>
      <c r="RQ306" s="730"/>
      <c r="RR306" s="730"/>
      <c r="RS306" s="730"/>
      <c r="RT306" s="730"/>
      <c r="RU306" s="730"/>
      <c r="RV306" s="730"/>
      <c r="RW306" s="730"/>
      <c r="RX306" s="730"/>
      <c r="RY306" s="730"/>
      <c r="RZ306" s="730"/>
      <c r="SA306" s="730"/>
      <c r="SB306" s="730"/>
      <c r="SC306" s="730"/>
      <c r="SD306" s="730"/>
      <c r="SE306" s="730"/>
      <c r="SF306" s="730"/>
      <c r="SG306" s="730"/>
      <c r="SH306" s="730"/>
      <c r="SI306" s="730"/>
      <c r="SJ306" s="730"/>
      <c r="SK306" s="730"/>
      <c r="SL306" s="730"/>
      <c r="SM306" s="730"/>
      <c r="SN306" s="730"/>
      <c r="SO306" s="730"/>
      <c r="SP306" s="730"/>
      <c r="SQ306" s="730"/>
      <c r="SR306" s="730"/>
      <c r="SS306" s="730"/>
      <c r="ST306" s="730"/>
      <c r="SU306" s="730"/>
      <c r="SV306" s="730"/>
      <c r="SW306" s="730"/>
      <c r="SX306" s="730"/>
      <c r="SY306" s="730"/>
      <c r="SZ306" s="730"/>
      <c r="TA306" s="730"/>
      <c r="TB306" s="730"/>
      <c r="TC306" s="730"/>
      <c r="TD306" s="730"/>
      <c r="TE306" s="730"/>
      <c r="TF306" s="730"/>
      <c r="TG306" s="730"/>
      <c r="TH306" s="730"/>
      <c r="TI306" s="730"/>
      <c r="TJ306" s="730"/>
      <c r="TK306" s="730"/>
      <c r="TL306" s="730"/>
      <c r="TM306" s="730"/>
      <c r="TN306" s="730"/>
      <c r="TO306" s="730"/>
      <c r="TP306" s="730"/>
      <c r="TQ306" s="730"/>
      <c r="TR306" s="730"/>
      <c r="TS306" s="730"/>
      <c r="TT306" s="730"/>
      <c r="TU306" s="730"/>
      <c r="TV306" s="730"/>
      <c r="TW306" s="730"/>
      <c r="TX306" s="730"/>
      <c r="TY306" s="730"/>
      <c r="TZ306" s="730"/>
      <c r="UA306" s="730"/>
      <c r="UB306" s="730"/>
      <c r="UC306" s="730"/>
      <c r="UD306" s="730"/>
      <c r="UE306" s="730"/>
      <c r="UF306" s="730"/>
      <c r="UG306" s="730"/>
      <c r="UH306" s="730"/>
      <c r="UI306" s="730"/>
      <c r="UJ306" s="730"/>
      <c r="UK306" s="730"/>
      <c r="UL306" s="730"/>
      <c r="UM306" s="730"/>
      <c r="UN306" s="730"/>
      <c r="UO306" s="730"/>
      <c r="UP306" s="730"/>
      <c r="UQ306" s="730"/>
      <c r="UR306" s="730"/>
      <c r="US306" s="730"/>
      <c r="UT306" s="730"/>
      <c r="UU306" s="730"/>
      <c r="UV306" s="730"/>
      <c r="UW306" s="730"/>
      <c r="UX306" s="730"/>
      <c r="UY306" s="730"/>
      <c r="UZ306" s="730"/>
      <c r="VA306" s="730"/>
      <c r="VB306" s="730"/>
      <c r="VC306" s="730"/>
      <c r="VD306" s="730"/>
      <c r="VE306" s="730"/>
      <c r="VF306" s="730"/>
      <c r="VG306" s="730"/>
      <c r="VH306" s="730"/>
      <c r="VI306" s="730"/>
      <c r="VJ306" s="730"/>
      <c r="VK306" s="730"/>
      <c r="VL306" s="730"/>
      <c r="VM306" s="730"/>
      <c r="VN306" s="730"/>
      <c r="VO306" s="730"/>
      <c r="VP306" s="730"/>
      <c r="VQ306" s="730"/>
      <c r="VR306" s="730"/>
      <c r="VS306" s="730"/>
      <c r="VT306" s="730"/>
      <c r="VU306" s="730"/>
      <c r="VV306" s="730"/>
      <c r="VW306" s="730"/>
      <c r="VX306" s="730"/>
      <c r="VY306" s="730"/>
      <c r="VZ306" s="730"/>
      <c r="WA306" s="730"/>
      <c r="WB306" s="730"/>
      <c r="WC306" s="730"/>
      <c r="WD306" s="730"/>
      <c r="WE306" s="730"/>
      <c r="WF306" s="730"/>
      <c r="WG306" s="730"/>
      <c r="WH306" s="730"/>
      <c r="WI306" s="730"/>
      <c r="WJ306" s="730"/>
      <c r="WK306" s="730"/>
      <c r="WL306" s="730"/>
      <c r="WM306" s="730"/>
      <c r="WN306" s="730"/>
      <c r="WO306" s="730"/>
      <c r="WP306" s="730"/>
      <c r="WQ306" s="730"/>
      <c r="WR306" s="730"/>
      <c r="WS306" s="730"/>
      <c r="WT306" s="730"/>
      <c r="WU306" s="730"/>
      <c r="WV306" s="730"/>
      <c r="WW306" s="730"/>
      <c r="WX306" s="730"/>
      <c r="WY306" s="730"/>
      <c r="WZ306" s="730"/>
      <c r="XA306" s="730"/>
      <c r="XB306" s="730"/>
      <c r="XC306" s="730"/>
      <c r="XD306" s="730"/>
      <c r="XE306" s="730"/>
      <c r="XF306" s="730"/>
      <c r="XG306" s="730"/>
      <c r="XH306" s="730"/>
      <c r="XI306" s="730"/>
      <c r="XJ306" s="730"/>
      <c r="XK306" s="730"/>
      <c r="XL306" s="730"/>
      <c r="XM306" s="730"/>
      <c r="XN306" s="730"/>
      <c r="XO306" s="730"/>
      <c r="XP306" s="730"/>
      <c r="XQ306" s="730"/>
      <c r="XR306" s="730"/>
      <c r="XS306" s="730"/>
      <c r="XT306" s="730"/>
      <c r="XU306" s="730"/>
      <c r="XV306" s="730"/>
      <c r="XW306" s="730"/>
      <c r="XX306" s="730"/>
      <c r="XY306" s="730"/>
      <c r="XZ306" s="730"/>
      <c r="YA306" s="730"/>
      <c r="YB306" s="730"/>
      <c r="YC306" s="730"/>
      <c r="YD306" s="730"/>
      <c r="YE306" s="730"/>
      <c r="YF306" s="730"/>
      <c r="YG306" s="730"/>
      <c r="YH306" s="730"/>
      <c r="YI306" s="730"/>
      <c r="YJ306" s="730"/>
      <c r="YK306" s="730"/>
      <c r="YL306" s="730"/>
      <c r="YM306" s="730"/>
      <c r="YN306" s="730"/>
      <c r="YO306" s="730"/>
      <c r="YP306" s="730"/>
      <c r="YQ306" s="730"/>
      <c r="YR306" s="730"/>
      <c r="YS306" s="730"/>
      <c r="YT306" s="730"/>
      <c r="YU306" s="730"/>
      <c r="YV306" s="730"/>
      <c r="YW306" s="730"/>
      <c r="YX306" s="730"/>
      <c r="YY306" s="730"/>
      <c r="YZ306" s="730"/>
      <c r="ZA306" s="730"/>
      <c r="ZB306" s="730"/>
      <c r="ZC306" s="730"/>
      <c r="ZD306" s="730"/>
      <c r="ZE306" s="730"/>
      <c r="ZF306" s="730"/>
      <c r="ZG306" s="730"/>
      <c r="ZH306" s="730"/>
      <c r="ZI306" s="730"/>
      <c r="ZJ306" s="730"/>
      <c r="ZK306" s="730"/>
      <c r="ZL306" s="730"/>
      <c r="ZM306" s="730"/>
      <c r="ZN306" s="730"/>
      <c r="ZO306" s="730"/>
      <c r="ZP306" s="730"/>
      <c r="ZQ306" s="730"/>
      <c r="ZR306" s="730"/>
      <c r="ZS306" s="730"/>
      <c r="ZT306" s="730"/>
      <c r="ZU306" s="730"/>
      <c r="ZV306" s="730"/>
      <c r="ZW306" s="730"/>
      <c r="ZX306" s="730"/>
      <c r="ZY306" s="730"/>
      <c r="ZZ306" s="730"/>
      <c r="AAA306" s="730"/>
      <c r="AAB306" s="730"/>
      <c r="AAC306" s="730"/>
      <c r="AAD306" s="730"/>
      <c r="AAE306" s="730"/>
      <c r="AAF306" s="730"/>
      <c r="AAG306" s="730"/>
      <c r="AAH306" s="730"/>
      <c r="AAI306" s="730"/>
      <c r="AAJ306" s="730"/>
      <c r="AAK306" s="730"/>
      <c r="AAL306" s="730"/>
      <c r="AAM306" s="730"/>
      <c r="AAN306" s="730"/>
      <c r="AAO306" s="730"/>
      <c r="AAP306" s="730"/>
      <c r="AAQ306" s="730"/>
      <c r="AAR306" s="730"/>
      <c r="AAS306" s="730"/>
      <c r="AAT306" s="730"/>
      <c r="AAU306" s="730"/>
      <c r="AAV306" s="730"/>
      <c r="AAW306" s="730"/>
      <c r="AAX306" s="730"/>
      <c r="AAY306" s="730"/>
      <c r="AAZ306" s="730"/>
      <c r="ABA306" s="730"/>
      <c r="ABB306" s="730"/>
      <c r="ABC306" s="730"/>
      <c r="ABD306" s="730"/>
      <c r="ABE306" s="730"/>
      <c r="ABF306" s="730"/>
      <c r="ABG306" s="730"/>
      <c r="ABH306" s="730"/>
      <c r="ABI306" s="730"/>
      <c r="ABJ306" s="730"/>
      <c r="ABK306" s="730"/>
      <c r="ABL306" s="730"/>
      <c r="ABM306" s="730"/>
      <c r="ABN306" s="730"/>
      <c r="ABO306" s="730"/>
      <c r="ABP306" s="730"/>
      <c r="ABQ306" s="730"/>
      <c r="ABR306" s="730"/>
      <c r="ABS306" s="730"/>
      <c r="ABT306" s="730"/>
      <c r="ABU306" s="730"/>
      <c r="ABV306" s="730"/>
      <c r="ABW306" s="730"/>
      <c r="ABX306" s="730"/>
      <c r="ABY306" s="730"/>
      <c r="ABZ306" s="730"/>
      <c r="ACA306" s="730"/>
      <c r="ACB306" s="730"/>
      <c r="ACC306" s="730"/>
      <c r="ACD306" s="730"/>
      <c r="ACE306" s="730"/>
      <c r="ACF306" s="730"/>
      <c r="ACG306" s="730"/>
      <c r="ACH306" s="730"/>
      <c r="ACI306" s="730"/>
      <c r="ACJ306" s="730"/>
      <c r="ACK306" s="730"/>
      <c r="ACL306" s="730"/>
      <c r="ACM306" s="730"/>
      <c r="ACN306" s="730"/>
      <c r="ACO306" s="730"/>
      <c r="ACP306" s="730"/>
      <c r="ACQ306" s="730"/>
      <c r="ACR306" s="730"/>
      <c r="ACS306" s="730"/>
      <c r="ACT306" s="730"/>
      <c r="ACU306" s="730"/>
      <c r="ACV306" s="730"/>
      <c r="ACW306" s="730"/>
      <c r="ACX306" s="730"/>
      <c r="ACY306" s="730"/>
      <c r="ACZ306" s="730"/>
      <c r="ADA306" s="730"/>
      <c r="ADB306" s="730"/>
      <c r="ADC306" s="730"/>
      <c r="ADD306" s="730"/>
      <c r="ADE306" s="730"/>
      <c r="ADF306" s="730"/>
      <c r="ADG306" s="730"/>
      <c r="ADH306" s="730"/>
      <c r="ADI306" s="730"/>
      <c r="ADJ306" s="730"/>
      <c r="ADK306" s="730"/>
      <c r="ADL306" s="730"/>
      <c r="ADM306" s="730"/>
      <c r="ADN306" s="730"/>
      <c r="ADO306" s="730"/>
      <c r="ADP306" s="730"/>
      <c r="ADQ306" s="730"/>
      <c r="ADR306" s="730"/>
      <c r="ADS306" s="730"/>
      <c r="ADT306" s="730"/>
      <c r="ADU306" s="730"/>
      <c r="ADV306" s="730"/>
      <c r="ADW306" s="730"/>
      <c r="ADX306" s="730"/>
      <c r="ADY306" s="730"/>
      <c r="ADZ306" s="730"/>
      <c r="AEA306" s="730"/>
      <c r="AEB306" s="730"/>
      <c r="AEC306" s="730"/>
      <c r="AED306" s="730"/>
      <c r="AEE306" s="730"/>
      <c r="AEF306" s="730"/>
      <c r="AEG306" s="730"/>
      <c r="AEH306" s="730"/>
      <c r="AEI306" s="730"/>
      <c r="AEJ306" s="730"/>
      <c r="AEK306" s="730"/>
      <c r="AEL306" s="730"/>
      <c r="AEM306" s="730"/>
      <c r="AEN306" s="730"/>
      <c r="AEO306" s="730"/>
      <c r="AEP306" s="730"/>
      <c r="AEQ306" s="730"/>
      <c r="AER306" s="730"/>
      <c r="AES306" s="730"/>
      <c r="AET306" s="730"/>
      <c r="AEU306" s="730"/>
      <c r="AEV306" s="730"/>
      <c r="AEW306" s="730"/>
      <c r="AEX306" s="730"/>
      <c r="AEY306" s="730"/>
      <c r="AEZ306" s="730"/>
      <c r="AFA306" s="730"/>
      <c r="AFB306" s="730"/>
      <c r="AFC306" s="730"/>
      <c r="AFD306" s="730"/>
      <c r="AFE306" s="730"/>
      <c r="AFF306" s="730"/>
      <c r="AFG306" s="730"/>
      <c r="AFH306" s="730"/>
      <c r="AFI306" s="730"/>
      <c r="AFJ306" s="730"/>
      <c r="AFK306" s="730"/>
      <c r="AFL306" s="730"/>
      <c r="AFM306" s="730"/>
      <c r="AFN306" s="730"/>
      <c r="AFO306" s="730"/>
      <c r="AFP306" s="730"/>
      <c r="AFQ306" s="730"/>
      <c r="AFR306" s="730"/>
      <c r="AFS306" s="730"/>
      <c r="AFT306" s="730"/>
      <c r="AFU306" s="730"/>
      <c r="AFV306" s="730"/>
      <c r="AFW306" s="730"/>
      <c r="AFX306" s="730"/>
      <c r="AFY306" s="730"/>
      <c r="AFZ306" s="730"/>
      <c r="AGA306" s="730"/>
      <c r="AGB306" s="730"/>
      <c r="AGC306" s="730"/>
      <c r="AGD306" s="730"/>
      <c r="AGE306" s="730"/>
      <c r="AGF306" s="730"/>
      <c r="AGG306" s="730"/>
      <c r="AGH306" s="730"/>
      <c r="AGI306" s="730"/>
      <c r="AGJ306" s="730"/>
      <c r="AGK306" s="730"/>
      <c r="AGL306" s="730"/>
      <c r="AGM306" s="730"/>
      <c r="AGN306" s="730"/>
      <c r="AGO306" s="730"/>
      <c r="AGP306" s="730"/>
      <c r="AGQ306" s="730"/>
      <c r="AGR306" s="730"/>
      <c r="AGS306" s="730"/>
      <c r="AGT306" s="730"/>
      <c r="AGU306" s="730"/>
      <c r="AGV306" s="730"/>
      <c r="AGW306" s="730"/>
      <c r="AGX306" s="730"/>
      <c r="AGY306" s="730"/>
      <c r="AGZ306" s="730"/>
      <c r="AHA306" s="730"/>
      <c r="AHB306" s="730"/>
      <c r="AHC306" s="730"/>
      <c r="AHD306" s="730"/>
      <c r="AHE306" s="730"/>
      <c r="AHF306" s="730"/>
      <c r="AHG306" s="730"/>
      <c r="AHH306" s="730"/>
      <c r="AHI306" s="730"/>
      <c r="AHJ306" s="730"/>
      <c r="AHK306" s="730"/>
      <c r="AHL306" s="730"/>
      <c r="AHM306" s="730"/>
      <c r="AHN306" s="730"/>
      <c r="AHO306" s="730"/>
      <c r="AHP306" s="730"/>
      <c r="AHQ306" s="730"/>
      <c r="AHR306" s="730"/>
      <c r="AHS306" s="730"/>
      <c r="AHT306" s="730"/>
      <c r="AHU306" s="730"/>
      <c r="AHV306" s="730"/>
      <c r="AHW306" s="730"/>
      <c r="AHX306" s="730"/>
      <c r="AHY306" s="730"/>
      <c r="AHZ306" s="730"/>
      <c r="AIA306" s="730"/>
      <c r="AIB306" s="730"/>
      <c r="AIC306" s="730"/>
      <c r="AID306" s="730"/>
      <c r="AIE306" s="730"/>
      <c r="AIF306" s="730"/>
      <c r="AIG306" s="730"/>
      <c r="AIH306" s="730"/>
      <c r="AII306" s="730"/>
      <c r="AIJ306" s="730"/>
      <c r="AIK306" s="730"/>
      <c r="AIL306" s="730"/>
      <c r="AIM306" s="730"/>
      <c r="AIN306" s="730"/>
      <c r="AIO306" s="730"/>
      <c r="AIP306" s="730"/>
      <c r="AIQ306" s="730"/>
      <c r="AIR306" s="730"/>
      <c r="AIS306" s="730"/>
      <c r="AIT306" s="730"/>
      <c r="AIU306" s="730"/>
      <c r="AIV306" s="730"/>
      <c r="AIW306" s="730"/>
      <c r="AIX306" s="730"/>
      <c r="AIY306" s="730"/>
      <c r="AIZ306" s="730"/>
      <c r="AJA306" s="730"/>
      <c r="AJB306" s="730"/>
      <c r="AJC306" s="730"/>
      <c r="AJD306" s="730"/>
      <c r="AJE306" s="730"/>
      <c r="AJF306" s="730"/>
      <c r="AJG306" s="730"/>
      <c r="AJH306" s="730"/>
      <c r="AJI306" s="730"/>
      <c r="AJJ306" s="730"/>
      <c r="AJK306" s="730"/>
      <c r="AJL306" s="730"/>
      <c r="AJM306" s="730"/>
      <c r="AJN306" s="730"/>
      <c r="AJO306" s="730"/>
      <c r="AJP306" s="730"/>
      <c r="AJQ306" s="730"/>
      <c r="AJR306" s="730"/>
      <c r="AJS306" s="730"/>
      <c r="AJT306" s="730"/>
      <c r="AJU306" s="730"/>
      <c r="AJV306" s="730"/>
      <c r="AJW306" s="730"/>
      <c r="AJX306" s="730"/>
      <c r="AJY306" s="730"/>
      <c r="AJZ306" s="730"/>
      <c r="AKA306" s="730"/>
      <c r="AKB306" s="730"/>
      <c r="AKC306" s="730"/>
      <c r="AKD306" s="730"/>
      <c r="AKE306" s="730"/>
      <c r="AKF306" s="730"/>
      <c r="AKG306" s="730"/>
      <c r="AKH306" s="730"/>
      <c r="AKI306" s="730"/>
      <c r="AKJ306" s="730"/>
      <c r="AKK306" s="730"/>
      <c r="AKL306" s="730"/>
      <c r="AKM306" s="730"/>
      <c r="AKN306" s="730"/>
      <c r="AKO306" s="730"/>
      <c r="AKP306" s="730"/>
      <c r="AKQ306" s="730"/>
      <c r="AKR306" s="730"/>
      <c r="AKS306" s="730"/>
      <c r="AKT306" s="730"/>
      <c r="AKU306" s="730"/>
      <c r="AKV306" s="730"/>
      <c r="AKW306" s="730"/>
      <c r="AKX306" s="730"/>
      <c r="AKY306" s="730"/>
      <c r="AKZ306" s="730"/>
      <c r="ALA306" s="730"/>
      <c r="ALB306" s="730"/>
      <c r="ALC306" s="730"/>
      <c r="ALD306" s="730"/>
      <c r="ALE306" s="730"/>
      <c r="ALF306" s="730"/>
      <c r="ALG306" s="730"/>
      <c r="ALH306" s="730"/>
      <c r="ALI306" s="730"/>
      <c r="ALJ306" s="730"/>
      <c r="ALK306" s="730"/>
      <c r="ALL306" s="730"/>
      <c r="ALM306" s="730"/>
      <c r="ALN306" s="730"/>
      <c r="ALO306" s="730"/>
      <c r="ALP306" s="730"/>
      <c r="ALQ306" s="730"/>
      <c r="ALR306" s="730"/>
      <c r="ALS306" s="730"/>
      <c r="ALT306" s="730"/>
      <c r="ALU306" s="730"/>
      <c r="ALV306" s="730"/>
      <c r="ALW306" s="730"/>
      <c r="ALX306" s="730"/>
      <c r="ALY306" s="730"/>
      <c r="ALZ306" s="730"/>
      <c r="AMA306" s="730"/>
      <c r="AMB306" s="730"/>
      <c r="AMC306" s="730"/>
      <c r="AMD306" s="730"/>
      <c r="AME306" s="730"/>
      <c r="AMF306" s="730"/>
      <c r="AMG306" s="730"/>
      <c r="AMH306" s="730"/>
      <c r="AMI306" s="730"/>
      <c r="AMJ306" s="730"/>
      <c r="AMK306" s="730"/>
      <c r="AML306" s="730"/>
      <c r="AMM306" s="730"/>
      <c r="AMN306" s="730"/>
      <c r="AMO306" s="730"/>
      <c r="AMP306" s="730"/>
      <c r="AMQ306" s="730"/>
      <c r="AMR306" s="730"/>
      <c r="AMS306" s="730"/>
      <c r="AMT306" s="730"/>
      <c r="AMU306" s="730"/>
      <c r="AMV306" s="730"/>
      <c r="AMW306" s="730"/>
      <c r="AMX306" s="730"/>
      <c r="AMY306" s="730"/>
      <c r="AMZ306" s="730"/>
      <c r="ANA306" s="730"/>
      <c r="ANB306" s="730"/>
      <c r="ANC306" s="730"/>
      <c r="AND306" s="730"/>
      <c r="ANE306" s="730"/>
      <c r="ANF306" s="730"/>
      <c r="ANG306" s="730"/>
      <c r="ANH306" s="730"/>
      <c r="ANI306" s="730"/>
      <c r="ANJ306" s="730"/>
      <c r="ANK306" s="730"/>
      <c r="ANL306" s="730"/>
      <c r="ANM306" s="730"/>
      <c r="ANN306" s="730"/>
      <c r="ANO306" s="730"/>
      <c r="ANP306" s="730"/>
      <c r="ANQ306" s="730"/>
      <c r="ANR306" s="730"/>
      <c r="ANS306" s="730"/>
      <c r="ANT306" s="730"/>
      <c r="ANU306" s="730"/>
      <c r="ANV306" s="730"/>
      <c r="ANW306" s="730"/>
      <c r="ANX306" s="730"/>
      <c r="ANY306" s="730"/>
      <c r="ANZ306" s="730"/>
      <c r="AOA306" s="730"/>
      <c r="AOB306" s="730"/>
      <c r="AOC306" s="730"/>
      <c r="AOD306" s="730"/>
      <c r="AOE306" s="730"/>
      <c r="AOF306" s="730"/>
      <c r="AOG306" s="730"/>
      <c r="AOH306" s="730"/>
      <c r="AOI306" s="730"/>
      <c r="AOJ306" s="730"/>
      <c r="AOK306" s="730"/>
      <c r="AOL306" s="730"/>
      <c r="AOM306" s="730"/>
      <c r="AON306" s="730"/>
      <c r="AOO306" s="730"/>
      <c r="AOP306" s="730"/>
      <c r="AOQ306" s="730"/>
      <c r="AOR306" s="730"/>
      <c r="AOS306" s="730"/>
      <c r="AOT306" s="730"/>
      <c r="AOU306" s="730"/>
      <c r="AOV306" s="730"/>
      <c r="AOW306" s="730"/>
      <c r="AOX306" s="730"/>
      <c r="AOY306" s="730"/>
      <c r="AOZ306" s="730"/>
      <c r="APA306" s="730"/>
      <c r="APB306" s="730"/>
      <c r="APC306" s="730"/>
      <c r="APD306" s="730"/>
      <c r="APE306" s="730"/>
      <c r="APF306" s="730"/>
      <c r="APG306" s="730"/>
      <c r="APH306" s="730"/>
      <c r="API306" s="730"/>
      <c r="APJ306" s="730"/>
      <c r="APK306" s="730"/>
      <c r="APL306" s="730"/>
      <c r="APM306" s="730"/>
      <c r="APN306" s="730"/>
      <c r="APO306" s="730"/>
      <c r="APP306" s="730"/>
      <c r="APQ306" s="730"/>
      <c r="APR306" s="730"/>
      <c r="APS306" s="730"/>
      <c r="APT306" s="730"/>
      <c r="APU306" s="730"/>
      <c r="APV306" s="730"/>
      <c r="APW306" s="730"/>
      <c r="APX306" s="730"/>
      <c r="APY306" s="730"/>
      <c r="APZ306" s="730"/>
      <c r="AQA306" s="730"/>
      <c r="AQB306" s="730"/>
      <c r="AQC306" s="730"/>
      <c r="AQD306" s="730"/>
      <c r="AQE306" s="730"/>
      <c r="AQF306" s="730"/>
      <c r="AQG306" s="730"/>
      <c r="AQH306" s="730"/>
      <c r="AQI306" s="730"/>
      <c r="AQJ306" s="730"/>
      <c r="AQK306" s="730"/>
      <c r="AQL306" s="730"/>
      <c r="AQM306" s="730"/>
      <c r="AQN306" s="730"/>
      <c r="AQO306" s="730"/>
      <c r="AQP306" s="730"/>
      <c r="AQQ306" s="730"/>
      <c r="AQR306" s="730"/>
      <c r="AQS306" s="730"/>
      <c r="AQT306" s="730"/>
      <c r="AQU306" s="730"/>
      <c r="AQV306" s="730"/>
      <c r="AQW306" s="730"/>
      <c r="AQX306" s="730"/>
      <c r="AQY306" s="730"/>
      <c r="AQZ306" s="730"/>
      <c r="ARA306" s="730"/>
      <c r="ARB306" s="730"/>
      <c r="ARC306" s="730"/>
      <c r="ARD306" s="730"/>
      <c r="ARE306" s="730"/>
      <c r="ARF306" s="730"/>
      <c r="ARG306" s="730"/>
      <c r="ARH306" s="730"/>
      <c r="ARI306" s="730"/>
      <c r="ARJ306" s="730"/>
      <c r="ARK306" s="730"/>
      <c r="ARL306" s="730"/>
      <c r="ARM306" s="730"/>
      <c r="ARN306" s="730"/>
      <c r="ARO306" s="730"/>
      <c r="ARP306" s="730"/>
      <c r="ARQ306" s="730"/>
      <c r="ARR306" s="730"/>
      <c r="ARS306" s="730"/>
      <c r="ART306" s="730"/>
      <c r="ARU306" s="730"/>
      <c r="ARV306" s="730"/>
      <c r="ARW306" s="730"/>
      <c r="ARX306" s="730"/>
      <c r="ARY306" s="730"/>
      <c r="ARZ306" s="730"/>
      <c r="ASA306" s="730"/>
      <c r="ASB306" s="730"/>
      <c r="ASC306" s="730"/>
      <c r="ASD306" s="730"/>
      <c r="ASE306" s="730"/>
      <c r="ASF306" s="730"/>
      <c r="ASG306" s="730"/>
      <c r="ASH306" s="730"/>
      <c r="ASI306" s="730"/>
      <c r="ASJ306" s="730"/>
      <c r="ASK306" s="730"/>
      <c r="ASL306" s="730"/>
      <c r="ASM306" s="730"/>
      <c r="ASN306" s="730"/>
      <c r="ASO306" s="730"/>
      <c r="ASP306" s="730"/>
      <c r="ASQ306" s="730"/>
      <c r="ASR306" s="730"/>
      <c r="ASS306" s="730"/>
      <c r="AST306" s="730"/>
      <c r="ASU306" s="730"/>
      <c r="ASV306" s="730"/>
      <c r="ASW306" s="730"/>
      <c r="ASX306" s="730"/>
      <c r="ASY306" s="730"/>
      <c r="ASZ306" s="730"/>
      <c r="ATA306" s="730"/>
      <c r="ATB306" s="730"/>
      <c r="ATC306" s="730"/>
      <c r="ATD306" s="730"/>
      <c r="ATE306" s="730"/>
      <c r="ATF306" s="730"/>
      <c r="ATG306" s="730"/>
      <c r="ATH306" s="730"/>
      <c r="ATI306" s="730"/>
      <c r="ATJ306" s="730"/>
      <c r="ATK306" s="730"/>
      <c r="ATL306" s="730"/>
      <c r="ATM306" s="730"/>
      <c r="ATN306" s="730"/>
      <c r="ATO306" s="730"/>
      <c r="ATP306" s="730"/>
      <c r="ATQ306" s="730"/>
      <c r="ATR306" s="730"/>
      <c r="ATS306" s="730"/>
      <c r="ATT306" s="730"/>
      <c r="ATU306" s="730"/>
      <c r="ATV306" s="730"/>
      <c r="ATW306" s="730"/>
      <c r="ATX306" s="730"/>
      <c r="ATY306" s="730"/>
      <c r="ATZ306" s="730"/>
      <c r="AUA306" s="730"/>
      <c r="AUB306" s="730"/>
      <c r="AUC306" s="730"/>
      <c r="AUD306" s="730"/>
      <c r="AUE306" s="730"/>
      <c r="AUF306" s="730"/>
      <c r="AUG306" s="730"/>
      <c r="AUH306" s="730"/>
      <c r="AUI306" s="730"/>
      <c r="AUJ306" s="730"/>
      <c r="AUK306" s="730"/>
      <c r="AUL306" s="730"/>
      <c r="AUM306" s="730"/>
      <c r="AUN306" s="730"/>
      <c r="AUO306" s="730"/>
      <c r="AUP306" s="730"/>
      <c r="AUQ306" s="730"/>
      <c r="AUR306" s="730"/>
      <c r="AUS306" s="730"/>
      <c r="AUT306" s="730"/>
      <c r="AUU306" s="730"/>
      <c r="AUV306" s="730"/>
      <c r="AUW306" s="730"/>
      <c r="AUX306" s="730"/>
      <c r="AUY306" s="730"/>
      <c r="AUZ306" s="730"/>
      <c r="AVA306" s="730"/>
      <c r="AVB306" s="730"/>
      <c r="AVC306" s="730"/>
      <c r="AVD306" s="730"/>
      <c r="AVE306" s="730"/>
      <c r="AVF306" s="730"/>
      <c r="AVG306" s="730"/>
      <c r="AVH306" s="730"/>
      <c r="AVI306" s="730"/>
      <c r="AVJ306" s="730"/>
      <c r="AVK306" s="730"/>
      <c r="AVL306" s="730"/>
      <c r="AVM306" s="730"/>
      <c r="AVN306" s="730"/>
      <c r="AVO306" s="730"/>
      <c r="AVP306" s="730"/>
      <c r="AVQ306" s="730"/>
      <c r="AVR306" s="730"/>
      <c r="AVS306" s="730"/>
      <c r="AVT306" s="730"/>
      <c r="AVU306" s="730"/>
      <c r="AVV306" s="730"/>
      <c r="AVW306" s="730"/>
      <c r="AVX306" s="730"/>
      <c r="AVY306" s="730"/>
      <c r="AVZ306" s="730"/>
      <c r="AWA306" s="730"/>
      <c r="AWB306" s="730"/>
      <c r="AWC306" s="730"/>
      <c r="AWD306" s="730"/>
      <c r="AWE306" s="730"/>
      <c r="AWF306" s="730"/>
      <c r="AWG306" s="730"/>
      <c r="AWH306" s="730"/>
      <c r="AWI306" s="730"/>
      <c r="AWJ306" s="730"/>
      <c r="AWK306" s="730"/>
      <c r="AWL306" s="730"/>
      <c r="AWM306" s="730"/>
      <c r="AWN306" s="730"/>
      <c r="AWO306" s="730"/>
      <c r="AWP306" s="730"/>
      <c r="AWQ306" s="730"/>
      <c r="AWR306" s="730"/>
      <c r="AWS306" s="730"/>
      <c r="AWT306" s="730"/>
      <c r="AWU306" s="730"/>
      <c r="AWV306" s="730"/>
      <c r="AWW306" s="730"/>
      <c r="AWX306" s="730"/>
      <c r="AWY306" s="730"/>
      <c r="AWZ306" s="730"/>
      <c r="AXA306" s="730"/>
      <c r="AXB306" s="730"/>
      <c r="AXC306" s="730"/>
      <c r="AXD306" s="730"/>
      <c r="AXE306" s="730"/>
      <c r="AXF306" s="730"/>
      <c r="AXG306" s="730"/>
      <c r="AXH306" s="730"/>
      <c r="AXI306" s="730"/>
      <c r="AXJ306" s="730"/>
      <c r="AXK306" s="730"/>
      <c r="AXL306" s="730"/>
      <c r="AXM306" s="730"/>
      <c r="AXN306" s="730"/>
      <c r="AXO306" s="730"/>
      <c r="AXP306" s="730"/>
      <c r="AXQ306" s="730"/>
      <c r="AXR306" s="730"/>
      <c r="AXS306" s="730"/>
      <c r="AXT306" s="730"/>
      <c r="AXU306" s="730"/>
      <c r="AXV306" s="730"/>
      <c r="AXW306" s="730"/>
      <c r="AXX306" s="730"/>
      <c r="AXY306" s="730"/>
      <c r="AXZ306" s="730"/>
      <c r="AYA306" s="730"/>
      <c r="AYB306" s="730"/>
      <c r="AYC306" s="730"/>
      <c r="AYD306" s="730"/>
      <c r="AYE306" s="730"/>
      <c r="AYF306" s="730"/>
      <c r="AYG306" s="730"/>
      <c r="AYH306" s="730"/>
      <c r="AYI306" s="730"/>
      <c r="AYJ306" s="730"/>
      <c r="AYK306" s="730"/>
      <c r="AYL306" s="730"/>
      <c r="AYM306" s="730"/>
      <c r="AYN306" s="730"/>
      <c r="AYO306" s="730"/>
      <c r="AYP306" s="730"/>
      <c r="AYQ306" s="730"/>
      <c r="AYR306" s="730"/>
      <c r="AYS306" s="730"/>
      <c r="AYT306" s="730"/>
      <c r="AYU306" s="730"/>
      <c r="AYV306" s="730"/>
      <c r="AYW306" s="730"/>
      <c r="AYX306" s="730"/>
      <c r="AYY306" s="730"/>
      <c r="AYZ306" s="730"/>
      <c r="AZA306" s="730"/>
      <c r="AZB306" s="730"/>
      <c r="AZC306" s="730"/>
      <c r="AZD306" s="730"/>
      <c r="AZE306" s="730"/>
      <c r="AZF306" s="730"/>
      <c r="AZG306" s="730"/>
      <c r="AZH306" s="730"/>
      <c r="AZI306" s="730"/>
      <c r="AZJ306" s="730"/>
      <c r="AZK306" s="730"/>
      <c r="AZL306" s="730"/>
      <c r="AZM306" s="730"/>
      <c r="AZN306" s="730"/>
      <c r="AZO306" s="730"/>
      <c r="AZP306" s="730"/>
      <c r="AZQ306" s="730"/>
      <c r="AZR306" s="730"/>
      <c r="AZS306" s="730"/>
      <c r="AZT306" s="730"/>
      <c r="AZU306" s="730"/>
      <c r="AZV306" s="730"/>
      <c r="AZW306" s="730"/>
      <c r="AZX306" s="730"/>
      <c r="AZY306" s="730"/>
      <c r="AZZ306" s="730"/>
      <c r="BAA306" s="730"/>
      <c r="BAB306" s="730"/>
      <c r="BAC306" s="730"/>
      <c r="BAD306" s="730"/>
      <c r="BAE306" s="730"/>
      <c r="BAF306" s="730"/>
      <c r="BAG306" s="730"/>
      <c r="BAH306" s="730"/>
      <c r="BAI306" s="730"/>
      <c r="BAJ306" s="730"/>
      <c r="BAK306" s="730"/>
      <c r="BAL306" s="730"/>
      <c r="BAM306" s="730"/>
      <c r="BAN306" s="730"/>
      <c r="BAO306" s="730"/>
      <c r="BAP306" s="730"/>
      <c r="BAQ306" s="730"/>
      <c r="BAR306" s="730"/>
      <c r="BAS306" s="730"/>
      <c r="BAT306" s="730"/>
      <c r="BAU306" s="730"/>
      <c r="BAV306" s="730"/>
      <c r="BAW306" s="730"/>
      <c r="BAX306" s="730"/>
      <c r="BAY306" s="730"/>
      <c r="BAZ306" s="730"/>
      <c r="BBA306" s="730"/>
      <c r="BBB306" s="730"/>
      <c r="BBC306" s="730"/>
      <c r="BBD306" s="730"/>
      <c r="BBE306" s="730"/>
      <c r="BBF306" s="730"/>
      <c r="BBG306" s="730"/>
      <c r="BBH306" s="730"/>
      <c r="BBI306" s="730"/>
      <c r="BBJ306" s="730"/>
      <c r="BBK306" s="730"/>
      <c r="BBL306" s="730"/>
      <c r="BBM306" s="730"/>
      <c r="BBN306" s="730"/>
      <c r="BBO306" s="730"/>
      <c r="BBP306" s="730"/>
      <c r="BBQ306" s="730"/>
      <c r="BBR306" s="730"/>
      <c r="BBS306" s="730"/>
      <c r="BBT306" s="730"/>
      <c r="BBU306" s="730"/>
      <c r="BBV306" s="730"/>
      <c r="BBW306" s="730"/>
      <c r="BBX306" s="730"/>
      <c r="BBY306" s="730"/>
      <c r="BBZ306" s="730"/>
      <c r="BCA306" s="730"/>
      <c r="BCB306" s="730"/>
      <c r="BCC306" s="730"/>
      <c r="BCD306" s="730"/>
      <c r="BCE306" s="730"/>
      <c r="BCF306" s="730"/>
      <c r="BCG306" s="730"/>
      <c r="BCH306" s="730"/>
      <c r="BCI306" s="730"/>
      <c r="BCJ306" s="730"/>
      <c r="BCK306" s="730"/>
      <c r="BCL306" s="730"/>
      <c r="BCM306" s="730"/>
      <c r="BCN306" s="730"/>
      <c r="BCO306" s="730"/>
      <c r="BCP306" s="730"/>
      <c r="BCQ306" s="730"/>
      <c r="BCR306" s="730"/>
      <c r="BCS306" s="730"/>
      <c r="BCT306" s="730"/>
      <c r="BCU306" s="730"/>
      <c r="BCV306" s="730"/>
      <c r="BCW306" s="730"/>
      <c r="BCX306" s="730"/>
      <c r="BCY306" s="730"/>
      <c r="BCZ306" s="730"/>
      <c r="BDA306" s="730"/>
      <c r="BDB306" s="730"/>
      <c r="BDC306" s="730"/>
      <c r="BDD306" s="730"/>
      <c r="BDE306" s="730"/>
      <c r="BDF306" s="730"/>
      <c r="BDG306" s="730"/>
      <c r="BDH306" s="730"/>
      <c r="BDI306" s="730"/>
      <c r="BDJ306" s="730"/>
      <c r="BDK306" s="730"/>
      <c r="BDL306" s="730"/>
      <c r="BDM306" s="730"/>
      <c r="BDN306" s="730"/>
      <c r="BDO306" s="730"/>
      <c r="BDP306" s="730"/>
      <c r="BDQ306" s="730"/>
      <c r="BDR306" s="730"/>
      <c r="BDS306" s="730"/>
      <c r="BDT306" s="730"/>
      <c r="BDU306" s="730"/>
      <c r="BDV306" s="730"/>
      <c r="BDW306" s="730"/>
      <c r="BDX306" s="730"/>
      <c r="BDY306" s="730"/>
      <c r="BDZ306" s="730"/>
      <c r="BEA306" s="730"/>
      <c r="BEB306" s="730"/>
      <c r="BEC306" s="730"/>
      <c r="BED306" s="730"/>
      <c r="BEE306" s="730"/>
      <c r="BEF306" s="730"/>
      <c r="BEG306" s="730"/>
      <c r="BEH306" s="730"/>
      <c r="BEI306" s="730"/>
      <c r="BEJ306" s="730"/>
      <c r="BEK306" s="730"/>
      <c r="BEL306" s="730"/>
      <c r="BEM306" s="730"/>
      <c r="BEN306" s="730"/>
      <c r="BEO306" s="730"/>
      <c r="BEP306" s="730"/>
      <c r="BEQ306" s="730"/>
      <c r="BER306" s="730"/>
      <c r="BES306" s="730"/>
      <c r="BET306" s="730"/>
      <c r="BEU306" s="730"/>
      <c r="BEV306" s="730"/>
      <c r="BEW306" s="730"/>
      <c r="BEX306" s="730"/>
      <c r="BEY306" s="730"/>
      <c r="BEZ306" s="730"/>
      <c r="BFA306" s="730"/>
      <c r="BFB306" s="730"/>
      <c r="BFC306" s="730"/>
      <c r="BFD306" s="730"/>
      <c r="BFE306" s="730"/>
      <c r="BFF306" s="730"/>
      <c r="BFG306" s="730"/>
      <c r="BFH306" s="730"/>
      <c r="BFI306" s="730"/>
      <c r="BFJ306" s="730"/>
      <c r="BFK306" s="730"/>
      <c r="BFL306" s="730"/>
      <c r="BFM306" s="730"/>
      <c r="BFN306" s="730"/>
      <c r="BFO306" s="730"/>
      <c r="BFP306" s="730"/>
      <c r="BFQ306" s="730"/>
      <c r="BFR306" s="730"/>
      <c r="BFS306" s="730"/>
      <c r="BFT306" s="730"/>
      <c r="BFU306" s="730"/>
      <c r="BFV306" s="730"/>
      <c r="BFW306" s="730"/>
      <c r="BFX306" s="730"/>
      <c r="BFY306" s="730"/>
      <c r="BFZ306" s="730"/>
      <c r="BGA306" s="730"/>
      <c r="BGB306" s="730"/>
      <c r="BGC306" s="730"/>
      <c r="BGD306" s="730"/>
      <c r="BGE306" s="730"/>
      <c r="BGF306" s="730"/>
      <c r="BGG306" s="730"/>
      <c r="BGH306" s="730"/>
      <c r="BGI306" s="730"/>
      <c r="BGJ306" s="730"/>
      <c r="BGK306" s="730"/>
      <c r="BGL306" s="730"/>
      <c r="BGM306" s="730"/>
      <c r="BGN306" s="730"/>
      <c r="BGO306" s="730"/>
      <c r="BGP306" s="730"/>
      <c r="BGQ306" s="730"/>
      <c r="BGR306" s="730"/>
      <c r="BGS306" s="730"/>
      <c r="BGT306" s="730"/>
      <c r="BGU306" s="730"/>
      <c r="BGV306" s="730"/>
      <c r="BGW306" s="730"/>
      <c r="BGX306" s="730"/>
      <c r="BGY306" s="730"/>
      <c r="BGZ306" s="730"/>
      <c r="BHA306" s="730"/>
      <c r="BHB306" s="730"/>
      <c r="BHC306" s="730"/>
      <c r="BHD306" s="730"/>
      <c r="BHE306" s="730"/>
      <c r="BHF306" s="730"/>
      <c r="BHG306" s="730"/>
      <c r="BHH306" s="730"/>
      <c r="BHI306" s="730"/>
      <c r="BHJ306" s="730"/>
      <c r="BHK306" s="730"/>
      <c r="BHL306" s="730"/>
      <c r="BHM306" s="730"/>
      <c r="BHN306" s="730"/>
      <c r="BHO306" s="730"/>
      <c r="BHP306" s="730"/>
      <c r="BHQ306" s="730"/>
      <c r="BHR306" s="730"/>
      <c r="BHS306" s="730"/>
      <c r="BHT306" s="730"/>
      <c r="BHU306" s="730"/>
      <c r="BHV306" s="730"/>
      <c r="BHW306" s="730"/>
      <c r="BHX306" s="730"/>
      <c r="BHY306" s="730"/>
      <c r="BHZ306" s="730"/>
      <c r="BIA306" s="730"/>
      <c r="BIB306" s="730"/>
      <c r="BIC306" s="730"/>
      <c r="BID306" s="730"/>
      <c r="BIE306" s="730"/>
      <c r="BIF306" s="730"/>
      <c r="BIG306" s="730"/>
      <c r="BIH306" s="730"/>
      <c r="BII306" s="730"/>
      <c r="BIJ306" s="730"/>
      <c r="BIK306" s="730"/>
      <c r="BIL306" s="730"/>
      <c r="BIM306" s="730"/>
      <c r="BIN306" s="730"/>
      <c r="BIO306" s="730"/>
      <c r="BIP306" s="730"/>
      <c r="BIQ306" s="730"/>
      <c r="BIR306" s="730"/>
      <c r="BIS306" s="730"/>
      <c r="BIT306" s="730"/>
      <c r="BIU306" s="730"/>
      <c r="BIV306" s="730"/>
      <c r="BIW306" s="730"/>
      <c r="BIX306" s="730"/>
      <c r="BIY306" s="730"/>
      <c r="BIZ306" s="730"/>
      <c r="BJA306" s="730"/>
      <c r="BJB306" s="730"/>
      <c r="BJC306" s="730"/>
      <c r="BJD306" s="730"/>
      <c r="BJE306" s="730"/>
      <c r="BJF306" s="730"/>
      <c r="BJG306" s="730"/>
      <c r="BJH306" s="730"/>
      <c r="BJI306" s="730"/>
      <c r="BJJ306" s="730"/>
      <c r="BJK306" s="730"/>
      <c r="BJL306" s="730"/>
      <c r="BJM306" s="730"/>
      <c r="BJN306" s="730"/>
      <c r="BJO306" s="730"/>
      <c r="BJP306" s="730"/>
      <c r="BJQ306" s="730"/>
      <c r="BJR306" s="730"/>
      <c r="BJS306" s="730"/>
      <c r="BJT306" s="730"/>
      <c r="BJU306" s="730"/>
      <c r="BJV306" s="730"/>
      <c r="BJW306" s="730"/>
      <c r="BJX306" s="730"/>
      <c r="BJY306" s="730"/>
      <c r="BJZ306" s="730"/>
      <c r="BKA306" s="730"/>
      <c r="BKB306" s="730"/>
      <c r="BKC306" s="730"/>
      <c r="BKD306" s="730"/>
      <c r="BKE306" s="730"/>
      <c r="BKF306" s="730"/>
      <c r="BKG306" s="730"/>
      <c r="BKH306" s="730"/>
      <c r="BKI306" s="730"/>
      <c r="BKJ306" s="730"/>
      <c r="BKK306" s="730"/>
      <c r="BKL306" s="730"/>
      <c r="BKM306" s="730"/>
      <c r="BKN306" s="730"/>
      <c r="BKO306" s="730"/>
      <c r="BKP306" s="730"/>
      <c r="BKQ306" s="730"/>
      <c r="BKR306" s="730"/>
      <c r="BKS306" s="730"/>
      <c r="BKT306" s="730"/>
      <c r="BKU306" s="730"/>
      <c r="BKV306" s="730"/>
      <c r="BKW306" s="730"/>
      <c r="BKX306" s="730"/>
      <c r="BKY306" s="730"/>
      <c r="BKZ306" s="730"/>
      <c r="BLA306" s="730"/>
      <c r="BLB306" s="730"/>
      <c r="BLC306" s="730"/>
      <c r="BLD306" s="730"/>
      <c r="BLE306" s="730"/>
      <c r="BLF306" s="730"/>
      <c r="BLG306" s="730"/>
      <c r="BLH306" s="730"/>
      <c r="BLI306" s="730"/>
      <c r="BLJ306" s="730"/>
      <c r="BLK306" s="730"/>
      <c r="BLL306" s="730"/>
      <c r="BLM306" s="730"/>
      <c r="BLN306" s="730"/>
      <c r="BLO306" s="730"/>
      <c r="BLP306" s="730"/>
      <c r="BLQ306" s="730"/>
      <c r="BLR306" s="730"/>
      <c r="BLS306" s="730"/>
      <c r="BLT306" s="730"/>
      <c r="BLU306" s="730"/>
      <c r="BLV306" s="730"/>
      <c r="BLW306" s="730"/>
      <c r="BLX306" s="730"/>
      <c r="BLY306" s="730"/>
      <c r="BLZ306" s="730"/>
      <c r="BMA306" s="730"/>
      <c r="BMB306" s="730"/>
      <c r="BMC306" s="730"/>
      <c r="BMD306" s="730"/>
      <c r="BME306" s="730"/>
      <c r="BMF306" s="730"/>
      <c r="BMG306" s="730"/>
      <c r="BMH306" s="730"/>
      <c r="BMI306" s="730"/>
      <c r="BMJ306" s="730"/>
      <c r="BMK306" s="730"/>
      <c r="BML306" s="730"/>
      <c r="BMM306" s="730"/>
      <c r="BMN306" s="730"/>
      <c r="BMO306" s="730"/>
      <c r="BMP306" s="730"/>
      <c r="BMQ306" s="730"/>
      <c r="BMR306" s="730"/>
      <c r="BMS306" s="730"/>
      <c r="BMT306" s="730"/>
      <c r="BMU306" s="730"/>
      <c r="BMV306" s="730"/>
      <c r="BMW306" s="730"/>
      <c r="BMX306" s="730"/>
      <c r="BMY306" s="730"/>
      <c r="BMZ306" s="730"/>
      <c r="BNA306" s="730"/>
      <c r="BNB306" s="730"/>
      <c r="BNC306" s="730"/>
      <c r="BND306" s="730"/>
      <c r="BNE306" s="730"/>
      <c r="BNF306" s="730"/>
      <c r="BNG306" s="730"/>
      <c r="BNH306" s="730"/>
      <c r="BNI306" s="730"/>
      <c r="BNJ306" s="730"/>
      <c r="BNK306" s="730"/>
      <c r="BNL306" s="730"/>
      <c r="BNM306" s="730"/>
      <c r="BNN306" s="730"/>
      <c r="BNO306" s="730"/>
      <c r="BNP306" s="730"/>
      <c r="BNQ306" s="730"/>
      <c r="BNR306" s="730"/>
      <c r="BNS306" s="730"/>
      <c r="BNT306" s="730"/>
      <c r="BNU306" s="730"/>
      <c r="BNV306" s="730"/>
      <c r="BNW306" s="730"/>
      <c r="BNX306" s="730"/>
      <c r="BNY306" s="730"/>
      <c r="BNZ306" s="730"/>
      <c r="BOA306" s="730"/>
      <c r="BOB306" s="730"/>
      <c r="BOC306" s="730"/>
      <c r="BOD306" s="730"/>
      <c r="BOE306" s="730"/>
      <c r="BOF306" s="730"/>
      <c r="BOG306" s="730"/>
      <c r="BOH306" s="730"/>
      <c r="BOI306" s="730"/>
      <c r="BOJ306" s="730"/>
      <c r="BOK306" s="730"/>
      <c r="BOL306" s="730"/>
      <c r="BOM306" s="730"/>
      <c r="BON306" s="730"/>
      <c r="BOO306" s="730"/>
      <c r="BOP306" s="730"/>
      <c r="BOQ306" s="730"/>
      <c r="BOR306" s="730"/>
      <c r="BOS306" s="730"/>
      <c r="BOT306" s="730"/>
      <c r="BOU306" s="730"/>
      <c r="BOV306" s="730"/>
      <c r="BOW306" s="730"/>
      <c r="BOX306" s="730"/>
      <c r="BOY306" s="730"/>
      <c r="BOZ306" s="730"/>
      <c r="BPA306" s="730"/>
      <c r="BPB306" s="730"/>
      <c r="BPC306" s="730"/>
      <c r="BPD306" s="730"/>
      <c r="BPE306" s="730"/>
      <c r="BPF306" s="730"/>
      <c r="BPG306" s="730"/>
      <c r="BPH306" s="730"/>
      <c r="BPI306" s="730"/>
      <c r="BPJ306" s="730"/>
      <c r="BPK306" s="730"/>
      <c r="BPL306" s="730"/>
      <c r="BPM306" s="730"/>
      <c r="BPN306" s="730"/>
      <c r="BPO306" s="730"/>
      <c r="BPP306" s="730"/>
      <c r="BPQ306" s="730"/>
      <c r="BPR306" s="730"/>
      <c r="BPS306" s="730"/>
      <c r="BPT306" s="730"/>
      <c r="BPU306" s="730"/>
      <c r="BPV306" s="730"/>
      <c r="BPW306" s="730"/>
      <c r="BPX306" s="730"/>
      <c r="BPY306" s="730"/>
      <c r="BPZ306" s="730"/>
      <c r="BQA306" s="730"/>
      <c r="BQB306" s="730"/>
      <c r="BQC306" s="730"/>
      <c r="BQD306" s="730"/>
      <c r="BQE306" s="730"/>
      <c r="BQF306" s="730"/>
      <c r="BQG306" s="730"/>
      <c r="BQH306" s="730"/>
      <c r="BQI306" s="730"/>
      <c r="BQJ306" s="730"/>
      <c r="BQK306" s="730"/>
      <c r="BQL306" s="730"/>
      <c r="BQM306" s="730"/>
      <c r="BQN306" s="730"/>
      <c r="BQO306" s="730"/>
      <c r="BQP306" s="730"/>
      <c r="BQQ306" s="730"/>
      <c r="BQR306" s="730"/>
      <c r="BQS306" s="730"/>
      <c r="BQT306" s="730"/>
      <c r="BQU306" s="730"/>
      <c r="BQV306" s="730"/>
      <c r="BQW306" s="730"/>
      <c r="BQX306" s="730"/>
      <c r="BQY306" s="730"/>
      <c r="BQZ306" s="730"/>
      <c r="BRA306" s="730"/>
      <c r="BRB306" s="730"/>
      <c r="BRC306" s="730"/>
      <c r="BRD306" s="730"/>
      <c r="BRE306" s="730"/>
      <c r="BRF306" s="730"/>
      <c r="BRG306" s="730"/>
      <c r="BRH306" s="730"/>
      <c r="BRI306" s="730"/>
      <c r="BRJ306" s="730"/>
      <c r="BRK306" s="730"/>
      <c r="BRL306" s="730"/>
      <c r="BRM306" s="730"/>
      <c r="BRN306" s="730"/>
      <c r="BRO306" s="730"/>
      <c r="BRP306" s="730"/>
      <c r="BRQ306" s="730"/>
      <c r="BRR306" s="730"/>
      <c r="BRS306" s="730"/>
      <c r="BRT306" s="730"/>
      <c r="BRU306" s="730"/>
      <c r="BRV306" s="730"/>
      <c r="BRW306" s="730"/>
      <c r="BRX306" s="730"/>
      <c r="BRY306" s="730"/>
      <c r="BRZ306" s="730"/>
      <c r="BSA306" s="730"/>
      <c r="BSB306" s="730"/>
      <c r="BSC306" s="730"/>
      <c r="BSD306" s="730"/>
      <c r="BSE306" s="730"/>
      <c r="BSF306" s="730"/>
      <c r="BSG306" s="730"/>
      <c r="BSH306" s="730"/>
      <c r="BSI306" s="730"/>
      <c r="BSJ306" s="730"/>
      <c r="BSK306" s="730"/>
      <c r="BSL306" s="730"/>
      <c r="BSM306" s="730"/>
      <c r="BSN306" s="730"/>
      <c r="BSO306" s="730"/>
      <c r="BSP306" s="730"/>
      <c r="BSQ306" s="730"/>
      <c r="BSR306" s="730"/>
      <c r="BSS306" s="730"/>
      <c r="BST306" s="730"/>
      <c r="BSU306" s="730"/>
      <c r="BSV306" s="730"/>
      <c r="BSW306" s="730"/>
      <c r="BSX306" s="730"/>
      <c r="BSY306" s="730"/>
      <c r="BSZ306" s="730"/>
      <c r="BTA306" s="730"/>
      <c r="BTB306" s="730"/>
      <c r="BTC306" s="730"/>
      <c r="BTD306" s="730"/>
      <c r="BTE306" s="730"/>
      <c r="BTF306" s="730"/>
      <c r="BTG306" s="730"/>
      <c r="BTH306" s="730"/>
      <c r="BTI306" s="730"/>
      <c r="BTJ306" s="730"/>
      <c r="BTK306" s="730"/>
      <c r="BTL306" s="730"/>
      <c r="BTM306" s="730"/>
      <c r="BTN306" s="730"/>
      <c r="BTO306" s="730"/>
      <c r="BTP306" s="730"/>
      <c r="BTQ306" s="730"/>
      <c r="BTR306" s="730"/>
      <c r="BTS306" s="730"/>
      <c r="BTT306" s="730"/>
      <c r="BTU306" s="730"/>
      <c r="BTV306" s="730"/>
      <c r="BTW306" s="730"/>
      <c r="BTX306" s="730"/>
      <c r="BTY306" s="730"/>
      <c r="BTZ306" s="730"/>
      <c r="BUA306" s="730"/>
      <c r="BUB306" s="730"/>
      <c r="BUC306" s="730"/>
      <c r="BUD306" s="730"/>
      <c r="BUE306" s="730"/>
      <c r="BUF306" s="730"/>
      <c r="BUG306" s="730"/>
      <c r="BUH306" s="730"/>
      <c r="BUI306" s="730"/>
      <c r="BUJ306" s="730"/>
      <c r="BUK306" s="730"/>
      <c r="BUL306" s="730"/>
      <c r="BUM306" s="730"/>
      <c r="BUN306" s="730"/>
      <c r="BUO306" s="730"/>
      <c r="BUP306" s="730"/>
      <c r="BUQ306" s="730"/>
      <c r="BUR306" s="730"/>
      <c r="BUS306" s="730"/>
      <c r="BUT306" s="730"/>
      <c r="BUU306" s="730"/>
      <c r="BUV306" s="730"/>
      <c r="BUW306" s="730"/>
      <c r="BUX306" s="730"/>
      <c r="BUY306" s="730"/>
      <c r="BUZ306" s="730"/>
      <c r="BVA306" s="730"/>
      <c r="BVB306" s="730"/>
      <c r="BVC306" s="730"/>
      <c r="BVD306" s="730"/>
      <c r="BVE306" s="730"/>
      <c r="BVF306" s="730"/>
      <c r="BVG306" s="730"/>
      <c r="BVH306" s="730"/>
      <c r="BVI306" s="730"/>
      <c r="BVJ306" s="730"/>
      <c r="BVK306" s="730"/>
      <c r="BVL306" s="730"/>
      <c r="BVM306" s="730"/>
      <c r="BVN306" s="730"/>
      <c r="BVO306" s="730"/>
      <c r="BVP306" s="730"/>
      <c r="BVQ306" s="730"/>
      <c r="BVR306" s="730"/>
      <c r="BVS306" s="730"/>
      <c r="BVT306" s="730"/>
      <c r="BVU306" s="730"/>
      <c r="BVV306" s="730"/>
      <c r="BVW306" s="730"/>
      <c r="BVX306" s="730"/>
      <c r="BVY306" s="730"/>
      <c r="BVZ306" s="730"/>
      <c r="BWA306" s="730"/>
      <c r="BWB306" s="730"/>
      <c r="BWC306" s="730"/>
      <c r="BWD306" s="730"/>
      <c r="BWE306" s="730"/>
      <c r="BWF306" s="730"/>
      <c r="BWG306" s="730"/>
      <c r="BWH306" s="730"/>
      <c r="BWI306" s="730"/>
      <c r="BWJ306" s="730"/>
      <c r="BWK306" s="730"/>
      <c r="BWL306" s="730"/>
      <c r="BWM306" s="730"/>
      <c r="BWN306" s="730"/>
      <c r="BWO306" s="730"/>
      <c r="BWP306" s="730"/>
      <c r="BWQ306" s="730"/>
      <c r="BWR306" s="730"/>
      <c r="BWS306" s="730"/>
      <c r="BWT306" s="730"/>
      <c r="BWU306" s="730"/>
      <c r="BWV306" s="730"/>
      <c r="BWW306" s="730"/>
      <c r="BWX306" s="730"/>
      <c r="BWY306" s="730"/>
      <c r="BWZ306" s="730"/>
      <c r="BXA306" s="730"/>
      <c r="BXB306" s="730"/>
      <c r="BXC306" s="730"/>
      <c r="BXD306" s="730"/>
      <c r="BXE306" s="730"/>
      <c r="BXF306" s="730"/>
      <c r="BXG306" s="730"/>
      <c r="BXH306" s="730"/>
      <c r="BXI306" s="730"/>
      <c r="BXJ306" s="730"/>
      <c r="BXK306" s="730"/>
      <c r="BXL306" s="730"/>
      <c r="BXM306" s="730"/>
      <c r="BXN306" s="730"/>
      <c r="BXO306" s="730"/>
      <c r="BXP306" s="730"/>
      <c r="BXQ306" s="730"/>
      <c r="BXR306" s="730"/>
      <c r="BXS306" s="730"/>
      <c r="BXT306" s="730"/>
      <c r="BXU306" s="730"/>
      <c r="BXV306" s="730"/>
      <c r="BXW306" s="730"/>
      <c r="BXX306" s="730"/>
      <c r="BXY306" s="730"/>
      <c r="BXZ306" s="730"/>
      <c r="BYA306" s="730"/>
      <c r="BYB306" s="730"/>
      <c r="BYC306" s="730"/>
      <c r="BYD306" s="730"/>
      <c r="BYE306" s="730"/>
      <c r="BYF306" s="730"/>
      <c r="BYG306" s="730"/>
      <c r="BYH306" s="730"/>
      <c r="BYI306" s="730"/>
      <c r="BYJ306" s="730"/>
      <c r="BYK306" s="730"/>
      <c r="BYL306" s="730"/>
      <c r="BYM306" s="730"/>
      <c r="BYN306" s="730"/>
      <c r="BYO306" s="730"/>
      <c r="BYP306" s="730"/>
      <c r="BYQ306" s="730"/>
      <c r="BYR306" s="730"/>
      <c r="BYS306" s="730"/>
      <c r="BYT306" s="730"/>
      <c r="BYU306" s="730"/>
      <c r="BYV306" s="730"/>
      <c r="BYW306" s="730"/>
      <c r="BYX306" s="730"/>
      <c r="BYY306" s="730"/>
      <c r="BYZ306" s="730"/>
      <c r="BZA306" s="730"/>
      <c r="BZB306" s="730"/>
      <c r="BZC306" s="730"/>
      <c r="BZD306" s="730"/>
      <c r="BZE306" s="730"/>
      <c r="BZF306" s="730"/>
      <c r="BZG306" s="730"/>
      <c r="BZH306" s="730"/>
      <c r="BZI306" s="730"/>
      <c r="BZJ306" s="730"/>
      <c r="BZK306" s="730"/>
      <c r="BZL306" s="730"/>
      <c r="BZM306" s="730"/>
      <c r="BZN306" s="730"/>
      <c r="BZO306" s="730"/>
      <c r="BZP306" s="730"/>
      <c r="BZQ306" s="730"/>
      <c r="BZR306" s="730"/>
      <c r="BZS306" s="730"/>
      <c r="BZT306" s="730"/>
      <c r="BZU306" s="730"/>
      <c r="BZV306" s="730"/>
      <c r="BZW306" s="730"/>
      <c r="BZX306" s="730"/>
      <c r="BZY306" s="730"/>
      <c r="BZZ306" s="730"/>
      <c r="CAA306" s="730"/>
      <c r="CAB306" s="730"/>
      <c r="CAC306" s="730"/>
      <c r="CAD306" s="730"/>
      <c r="CAE306" s="730"/>
      <c r="CAF306" s="730"/>
      <c r="CAG306" s="730"/>
      <c r="CAH306" s="730"/>
      <c r="CAI306" s="730"/>
      <c r="CAJ306" s="730"/>
      <c r="CAK306" s="730"/>
      <c r="CAL306" s="730"/>
      <c r="CAM306" s="730"/>
      <c r="CAN306" s="730"/>
      <c r="CAO306" s="730"/>
      <c r="CAP306" s="730"/>
      <c r="CAQ306" s="730"/>
      <c r="CAR306" s="730"/>
      <c r="CAS306" s="730"/>
      <c r="CAT306" s="730"/>
      <c r="CAU306" s="730"/>
      <c r="CAV306" s="730"/>
      <c r="CAW306" s="730"/>
      <c r="CAX306" s="730"/>
      <c r="CAY306" s="730"/>
      <c r="CAZ306" s="730"/>
      <c r="CBA306" s="730"/>
      <c r="CBB306" s="730"/>
      <c r="CBC306" s="730"/>
      <c r="CBD306" s="730"/>
      <c r="CBE306" s="730"/>
      <c r="CBF306" s="730"/>
      <c r="CBG306" s="730"/>
      <c r="CBH306" s="730"/>
      <c r="CBI306" s="730"/>
      <c r="CBJ306" s="730"/>
      <c r="CBK306" s="730"/>
      <c r="CBL306" s="730"/>
      <c r="CBM306" s="730"/>
      <c r="CBN306" s="730"/>
      <c r="CBO306" s="730"/>
      <c r="CBP306" s="730"/>
      <c r="CBQ306" s="730"/>
      <c r="CBR306" s="730"/>
      <c r="CBS306" s="730"/>
      <c r="CBT306" s="730"/>
      <c r="CBU306" s="730"/>
      <c r="CBV306" s="730"/>
      <c r="CBW306" s="730"/>
      <c r="CBX306" s="730"/>
      <c r="CBY306" s="730"/>
      <c r="CBZ306" s="730"/>
      <c r="CCA306" s="730"/>
      <c r="CCB306" s="730"/>
      <c r="CCC306" s="730"/>
      <c r="CCD306" s="730"/>
      <c r="CCE306" s="730"/>
      <c r="CCF306" s="730"/>
      <c r="CCG306" s="730"/>
      <c r="CCH306" s="730"/>
      <c r="CCI306" s="730"/>
      <c r="CCJ306" s="730"/>
      <c r="CCK306" s="730"/>
      <c r="CCL306" s="730"/>
      <c r="CCM306" s="730"/>
      <c r="CCN306" s="730"/>
      <c r="CCO306" s="730"/>
      <c r="CCP306" s="730"/>
      <c r="CCQ306" s="730"/>
      <c r="CCR306" s="730"/>
      <c r="CCS306" s="730"/>
      <c r="CCT306" s="730"/>
      <c r="CCU306" s="730"/>
      <c r="CCV306" s="730"/>
      <c r="CCW306" s="730"/>
      <c r="CCX306" s="730"/>
      <c r="CCY306" s="730"/>
      <c r="CCZ306" s="730"/>
      <c r="CDA306" s="730"/>
      <c r="CDB306" s="730"/>
      <c r="CDC306" s="730"/>
      <c r="CDD306" s="730"/>
      <c r="CDE306" s="730"/>
      <c r="CDF306" s="730"/>
      <c r="CDG306" s="730"/>
      <c r="CDH306" s="730"/>
      <c r="CDI306" s="730"/>
      <c r="CDJ306" s="730"/>
      <c r="CDK306" s="730"/>
      <c r="CDL306" s="730"/>
      <c r="CDM306" s="730"/>
      <c r="CDN306" s="730"/>
      <c r="CDO306" s="730"/>
      <c r="CDP306" s="730"/>
      <c r="CDQ306" s="730"/>
      <c r="CDR306" s="730"/>
      <c r="CDS306" s="730"/>
      <c r="CDT306" s="730"/>
      <c r="CDU306" s="730"/>
      <c r="CDV306" s="730"/>
      <c r="CDW306" s="730"/>
      <c r="CDX306" s="730"/>
      <c r="CDY306" s="730"/>
      <c r="CDZ306" s="730"/>
      <c r="CEA306" s="730"/>
      <c r="CEB306" s="730"/>
      <c r="CEC306" s="730"/>
      <c r="CED306" s="730"/>
      <c r="CEE306" s="730"/>
      <c r="CEF306" s="730"/>
      <c r="CEG306" s="730"/>
      <c r="CEH306" s="730"/>
      <c r="CEI306" s="730"/>
      <c r="CEJ306" s="730"/>
      <c r="CEK306" s="730"/>
      <c r="CEL306" s="730"/>
      <c r="CEM306" s="730"/>
      <c r="CEN306" s="730"/>
      <c r="CEO306" s="730"/>
      <c r="CEP306" s="730"/>
      <c r="CEQ306" s="730"/>
      <c r="CER306" s="730"/>
      <c r="CES306" s="730"/>
      <c r="CET306" s="730"/>
      <c r="CEU306" s="730"/>
      <c r="CEV306" s="730"/>
      <c r="CEW306" s="730"/>
      <c r="CEX306" s="730"/>
      <c r="CEY306" s="730"/>
      <c r="CEZ306" s="730"/>
      <c r="CFA306" s="730"/>
      <c r="CFB306" s="730"/>
      <c r="CFC306" s="730"/>
      <c r="CFD306" s="730"/>
      <c r="CFE306" s="730"/>
      <c r="CFF306" s="730"/>
      <c r="CFG306" s="730"/>
      <c r="CFH306" s="730"/>
      <c r="CFI306" s="730"/>
      <c r="CFJ306" s="730"/>
      <c r="CFK306" s="730"/>
      <c r="CFL306" s="730"/>
      <c r="CFM306" s="730"/>
      <c r="CFN306" s="730"/>
      <c r="CFO306" s="730"/>
      <c r="CFP306" s="730"/>
      <c r="CFQ306" s="730"/>
      <c r="CFR306" s="730"/>
      <c r="CFS306" s="730"/>
      <c r="CFT306" s="730"/>
      <c r="CFU306" s="730"/>
      <c r="CFV306" s="730"/>
      <c r="CFW306" s="730"/>
      <c r="CFX306" s="730"/>
      <c r="CFY306" s="730"/>
      <c r="CFZ306" s="730"/>
      <c r="CGA306" s="730"/>
      <c r="CGB306" s="730"/>
      <c r="CGC306" s="730"/>
      <c r="CGD306" s="730"/>
      <c r="CGE306" s="730"/>
      <c r="CGF306" s="730"/>
      <c r="CGG306" s="730"/>
      <c r="CGH306" s="730"/>
      <c r="CGI306" s="730"/>
      <c r="CGJ306" s="730"/>
      <c r="CGK306" s="730"/>
      <c r="CGL306" s="730"/>
      <c r="CGM306" s="730"/>
      <c r="CGN306" s="730"/>
      <c r="CGO306" s="730"/>
      <c r="CGP306" s="730"/>
      <c r="CGQ306" s="730"/>
      <c r="CGR306" s="730"/>
      <c r="CGS306" s="730"/>
      <c r="CGT306" s="730"/>
      <c r="CGU306" s="730"/>
      <c r="CGV306" s="730"/>
      <c r="CGW306" s="730"/>
      <c r="CGX306" s="730"/>
      <c r="CGY306" s="730"/>
      <c r="CGZ306" s="730"/>
      <c r="CHA306" s="730"/>
      <c r="CHB306" s="730"/>
      <c r="CHC306" s="730"/>
      <c r="CHD306" s="730"/>
      <c r="CHE306" s="730"/>
      <c r="CHF306" s="730"/>
      <c r="CHG306" s="730"/>
      <c r="CHH306" s="730"/>
      <c r="CHI306" s="730"/>
      <c r="CHJ306" s="730"/>
      <c r="CHK306" s="730"/>
      <c r="CHL306" s="730"/>
      <c r="CHM306" s="730"/>
      <c r="CHN306" s="730"/>
      <c r="CHO306" s="730"/>
      <c r="CHP306" s="730"/>
      <c r="CHQ306" s="730"/>
      <c r="CHR306" s="730"/>
      <c r="CHS306" s="730"/>
      <c r="CHT306" s="730"/>
      <c r="CHU306" s="730"/>
      <c r="CHV306" s="730"/>
      <c r="CHW306" s="730"/>
      <c r="CHX306" s="730"/>
      <c r="CHY306" s="730"/>
      <c r="CHZ306" s="730"/>
      <c r="CIA306" s="730"/>
      <c r="CIB306" s="730"/>
      <c r="CIC306" s="730"/>
      <c r="CID306" s="730"/>
      <c r="CIE306" s="730"/>
      <c r="CIF306" s="730"/>
      <c r="CIG306" s="730"/>
      <c r="CIH306" s="730"/>
      <c r="CII306" s="730"/>
      <c r="CIJ306" s="730"/>
      <c r="CIK306" s="730"/>
      <c r="CIL306" s="730"/>
      <c r="CIM306" s="730"/>
      <c r="CIN306" s="730"/>
      <c r="CIO306" s="730"/>
      <c r="CIP306" s="730"/>
      <c r="CIQ306" s="730"/>
      <c r="CIR306" s="730"/>
      <c r="CIS306" s="730"/>
      <c r="CIT306" s="730"/>
      <c r="CIU306" s="730"/>
      <c r="CIV306" s="730"/>
      <c r="CIW306" s="730"/>
      <c r="CIX306" s="730"/>
      <c r="CIY306" s="730"/>
      <c r="CIZ306" s="730"/>
      <c r="CJA306" s="730"/>
      <c r="CJB306" s="730"/>
      <c r="CJC306" s="730"/>
      <c r="CJD306" s="730"/>
      <c r="CJE306" s="730"/>
      <c r="CJF306" s="730"/>
      <c r="CJG306" s="730"/>
      <c r="CJH306" s="730"/>
      <c r="CJI306" s="730"/>
      <c r="CJJ306" s="730"/>
      <c r="CJK306" s="730"/>
      <c r="CJL306" s="730"/>
      <c r="CJM306" s="730"/>
      <c r="CJN306" s="730"/>
      <c r="CJO306" s="730"/>
      <c r="CJP306" s="730"/>
      <c r="CJQ306" s="730"/>
      <c r="CJR306" s="730"/>
      <c r="CJS306" s="730"/>
      <c r="CJT306" s="730"/>
      <c r="CJU306" s="730"/>
      <c r="CJV306" s="730"/>
      <c r="CJW306" s="730"/>
      <c r="CJX306" s="730"/>
      <c r="CJY306" s="730"/>
      <c r="CJZ306" s="730"/>
      <c r="CKA306" s="730"/>
      <c r="CKB306" s="730"/>
      <c r="CKC306" s="730"/>
      <c r="CKD306" s="730"/>
      <c r="CKE306" s="730"/>
      <c r="CKF306" s="730"/>
      <c r="CKG306" s="730"/>
      <c r="CKH306" s="730"/>
      <c r="CKI306" s="730"/>
      <c r="CKJ306" s="730"/>
      <c r="CKK306" s="730"/>
      <c r="CKL306" s="730"/>
      <c r="CKM306" s="730"/>
      <c r="CKN306" s="730"/>
      <c r="CKO306" s="730"/>
      <c r="CKP306" s="730"/>
      <c r="CKQ306" s="730"/>
      <c r="CKR306" s="730"/>
      <c r="CKS306" s="730"/>
      <c r="CKT306" s="730"/>
      <c r="CKU306" s="730"/>
      <c r="CKV306" s="730"/>
      <c r="CKW306" s="730"/>
      <c r="CKX306" s="730"/>
      <c r="CKY306" s="730"/>
      <c r="CKZ306" s="730"/>
      <c r="CLA306" s="730"/>
      <c r="CLB306" s="730"/>
      <c r="CLC306" s="730"/>
      <c r="CLD306" s="730"/>
      <c r="CLE306" s="730"/>
      <c r="CLF306" s="730"/>
      <c r="CLG306" s="730"/>
      <c r="CLH306" s="730"/>
      <c r="CLI306" s="730"/>
      <c r="CLJ306" s="730"/>
      <c r="CLK306" s="730"/>
      <c r="CLL306" s="730"/>
      <c r="CLM306" s="730"/>
      <c r="CLN306" s="730"/>
      <c r="CLO306" s="730"/>
      <c r="CLP306" s="730"/>
      <c r="CLQ306" s="730"/>
      <c r="CLR306" s="730"/>
      <c r="CLS306" s="730"/>
      <c r="CLT306" s="730"/>
      <c r="CLU306" s="730"/>
      <c r="CLV306" s="730"/>
      <c r="CLW306" s="730"/>
      <c r="CLX306" s="730"/>
      <c r="CLY306" s="730"/>
      <c r="CLZ306" s="730"/>
      <c r="CMA306" s="730"/>
      <c r="CMB306" s="730"/>
      <c r="CMC306" s="730"/>
      <c r="CMD306" s="730"/>
      <c r="CME306" s="730"/>
      <c r="CMF306" s="730"/>
      <c r="CMG306" s="730"/>
      <c r="CMH306" s="730"/>
      <c r="CMI306" s="730"/>
      <c r="CMJ306" s="730"/>
      <c r="CMK306" s="730"/>
      <c r="CML306" s="730"/>
      <c r="CMM306" s="730"/>
      <c r="CMN306" s="730"/>
      <c r="CMO306" s="730"/>
      <c r="CMP306" s="730"/>
      <c r="CMQ306" s="730"/>
      <c r="CMR306" s="730"/>
      <c r="CMS306" s="730"/>
      <c r="CMT306" s="730"/>
      <c r="CMU306" s="730"/>
      <c r="CMV306" s="730"/>
      <c r="CMW306" s="730"/>
      <c r="CMX306" s="730"/>
      <c r="CMY306" s="730"/>
      <c r="CMZ306" s="730"/>
      <c r="CNA306" s="730"/>
      <c r="CNB306" s="730"/>
      <c r="CNC306" s="730"/>
      <c r="CND306" s="730"/>
      <c r="CNE306" s="730"/>
      <c r="CNF306" s="730"/>
      <c r="CNG306" s="730"/>
      <c r="CNH306" s="730"/>
      <c r="CNI306" s="730"/>
      <c r="CNJ306" s="730"/>
      <c r="CNK306" s="730"/>
      <c r="CNL306" s="730"/>
      <c r="CNM306" s="730"/>
      <c r="CNN306" s="730"/>
      <c r="CNO306" s="730"/>
      <c r="CNP306" s="730"/>
      <c r="CNQ306" s="730"/>
      <c r="CNR306" s="730"/>
      <c r="CNS306" s="730"/>
      <c r="CNT306" s="730"/>
      <c r="CNU306" s="730"/>
      <c r="CNV306" s="730"/>
      <c r="CNW306" s="730"/>
      <c r="CNX306" s="730"/>
      <c r="CNY306" s="730"/>
      <c r="CNZ306" s="730"/>
      <c r="COA306" s="730"/>
      <c r="COB306" s="730"/>
      <c r="COC306" s="730"/>
      <c r="COD306" s="730"/>
      <c r="COE306" s="730"/>
      <c r="COF306" s="730"/>
      <c r="COG306" s="730"/>
      <c r="COH306" s="730"/>
      <c r="COI306" s="730"/>
      <c r="COJ306" s="730"/>
      <c r="COK306" s="730"/>
      <c r="COL306" s="730"/>
      <c r="COM306" s="730"/>
      <c r="CON306" s="730"/>
      <c r="COO306" s="730"/>
      <c r="COP306" s="730"/>
      <c r="COQ306" s="730"/>
      <c r="COR306" s="730"/>
      <c r="COS306" s="730"/>
      <c r="COT306" s="730"/>
      <c r="COU306" s="730"/>
      <c r="COV306" s="730"/>
      <c r="COW306" s="730"/>
      <c r="COX306" s="730"/>
      <c r="COY306" s="730"/>
      <c r="COZ306" s="730"/>
      <c r="CPA306" s="730"/>
      <c r="CPB306" s="730"/>
      <c r="CPC306" s="730"/>
      <c r="CPD306" s="730"/>
      <c r="CPE306" s="730"/>
      <c r="CPF306" s="730"/>
      <c r="CPG306" s="730"/>
      <c r="CPH306" s="730"/>
      <c r="CPI306" s="730"/>
      <c r="CPJ306" s="730"/>
      <c r="CPK306" s="730"/>
      <c r="CPL306" s="730"/>
      <c r="CPM306" s="730"/>
      <c r="CPN306" s="730"/>
      <c r="CPO306" s="730"/>
      <c r="CPP306" s="730"/>
      <c r="CPQ306" s="730"/>
      <c r="CPR306" s="730"/>
      <c r="CPS306" s="730"/>
      <c r="CPT306" s="730"/>
      <c r="CPU306" s="730"/>
      <c r="CPV306" s="730"/>
      <c r="CPW306" s="730"/>
      <c r="CPX306" s="730"/>
      <c r="CPY306" s="730"/>
      <c r="CPZ306" s="730"/>
      <c r="CQA306" s="730"/>
      <c r="CQB306" s="730"/>
      <c r="CQC306" s="730"/>
      <c r="CQD306" s="730"/>
      <c r="CQE306" s="730"/>
      <c r="CQF306" s="730"/>
      <c r="CQG306" s="730"/>
      <c r="CQH306" s="730"/>
      <c r="CQI306" s="730"/>
      <c r="CQJ306" s="730"/>
      <c r="CQK306" s="730"/>
      <c r="CQL306" s="730"/>
      <c r="CQM306" s="730"/>
      <c r="CQN306" s="730"/>
      <c r="CQO306" s="730"/>
      <c r="CQP306" s="730"/>
      <c r="CQQ306" s="730"/>
      <c r="CQR306" s="730"/>
      <c r="CQS306" s="730"/>
      <c r="CQT306" s="730"/>
      <c r="CQU306" s="730"/>
      <c r="CQV306" s="730"/>
      <c r="CQW306" s="730"/>
      <c r="CQX306" s="730"/>
      <c r="CQY306" s="730"/>
      <c r="CQZ306" s="730"/>
      <c r="CRA306" s="730"/>
      <c r="CRB306" s="730"/>
      <c r="CRC306" s="730"/>
      <c r="CRD306" s="730"/>
      <c r="CRE306" s="730"/>
      <c r="CRF306" s="730"/>
      <c r="CRG306" s="730"/>
      <c r="CRH306" s="730"/>
      <c r="CRI306" s="730"/>
      <c r="CRJ306" s="730"/>
      <c r="CRK306" s="730"/>
      <c r="CRL306" s="730"/>
      <c r="CRM306" s="730"/>
      <c r="CRN306" s="730"/>
      <c r="CRO306" s="730"/>
      <c r="CRP306" s="730"/>
      <c r="CRQ306" s="730"/>
      <c r="CRR306" s="730"/>
      <c r="CRS306" s="730"/>
      <c r="CRT306" s="730"/>
      <c r="CRU306" s="730"/>
      <c r="CRV306" s="730"/>
      <c r="CRW306" s="730"/>
      <c r="CRX306" s="730"/>
      <c r="CRY306" s="730"/>
      <c r="CRZ306" s="730"/>
      <c r="CSA306" s="730"/>
      <c r="CSB306" s="730"/>
      <c r="CSC306" s="730"/>
      <c r="CSD306" s="730"/>
      <c r="CSE306" s="730"/>
      <c r="CSF306" s="730"/>
      <c r="CSG306" s="730"/>
      <c r="CSH306" s="730"/>
      <c r="CSI306" s="730"/>
      <c r="CSJ306" s="730"/>
      <c r="CSK306" s="730"/>
      <c r="CSL306" s="730"/>
      <c r="CSM306" s="730"/>
      <c r="CSN306" s="730"/>
      <c r="CSO306" s="730"/>
      <c r="CSP306" s="730"/>
      <c r="CSQ306" s="730"/>
      <c r="CSR306" s="730"/>
      <c r="CSS306" s="730"/>
      <c r="CST306" s="730"/>
      <c r="CSU306" s="730"/>
      <c r="CSV306" s="730"/>
      <c r="CSW306" s="730"/>
      <c r="CSX306" s="730"/>
      <c r="CSY306" s="730"/>
      <c r="CSZ306" s="730"/>
      <c r="CTA306" s="730"/>
      <c r="CTB306" s="730"/>
      <c r="CTC306" s="730"/>
      <c r="CTD306" s="730"/>
      <c r="CTE306" s="730"/>
      <c r="CTF306" s="730"/>
      <c r="CTG306" s="730"/>
      <c r="CTH306" s="730"/>
      <c r="CTI306" s="730"/>
      <c r="CTJ306" s="730"/>
      <c r="CTK306" s="730"/>
      <c r="CTL306" s="730"/>
      <c r="CTM306" s="730"/>
      <c r="CTN306" s="730"/>
      <c r="CTO306" s="730"/>
      <c r="CTP306" s="730"/>
      <c r="CTQ306" s="730"/>
      <c r="CTR306" s="730"/>
      <c r="CTS306" s="730"/>
      <c r="CTT306" s="730"/>
      <c r="CTU306" s="730"/>
      <c r="CTV306" s="730"/>
      <c r="CTW306" s="730"/>
      <c r="CTX306" s="730"/>
      <c r="CTY306" s="730"/>
      <c r="CTZ306" s="730"/>
      <c r="CUA306" s="730"/>
      <c r="CUB306" s="730"/>
      <c r="CUC306" s="730"/>
      <c r="CUD306" s="730"/>
      <c r="CUE306" s="730"/>
      <c r="CUF306" s="730"/>
      <c r="CUG306" s="730"/>
      <c r="CUH306" s="730"/>
      <c r="CUI306" s="730"/>
      <c r="CUJ306" s="730"/>
      <c r="CUK306" s="730"/>
      <c r="CUL306" s="730"/>
      <c r="CUM306" s="730"/>
      <c r="CUN306" s="730"/>
      <c r="CUO306" s="730"/>
      <c r="CUP306" s="730"/>
      <c r="CUQ306" s="730"/>
      <c r="CUR306" s="730"/>
      <c r="CUS306" s="730"/>
      <c r="CUT306" s="730"/>
      <c r="CUU306" s="730"/>
      <c r="CUV306" s="730"/>
      <c r="CUW306" s="730"/>
      <c r="CUX306" s="730"/>
      <c r="CUY306" s="730"/>
      <c r="CUZ306" s="730"/>
      <c r="CVA306" s="730"/>
      <c r="CVB306" s="730"/>
      <c r="CVC306" s="730"/>
      <c r="CVD306" s="730"/>
      <c r="CVE306" s="730"/>
      <c r="CVF306" s="730"/>
      <c r="CVG306" s="730"/>
      <c r="CVH306" s="730"/>
      <c r="CVI306" s="730"/>
      <c r="CVJ306" s="730"/>
      <c r="CVK306" s="730"/>
      <c r="CVL306" s="730"/>
      <c r="CVM306" s="730"/>
      <c r="CVN306" s="730"/>
      <c r="CVO306" s="730"/>
      <c r="CVP306" s="730"/>
      <c r="CVQ306" s="730"/>
      <c r="CVR306" s="730"/>
      <c r="CVS306" s="730"/>
      <c r="CVT306" s="730"/>
      <c r="CVU306" s="730"/>
      <c r="CVV306" s="730"/>
      <c r="CVW306" s="730"/>
      <c r="CVX306" s="730"/>
      <c r="CVY306" s="730"/>
      <c r="CVZ306" s="730"/>
      <c r="CWA306" s="730"/>
      <c r="CWB306" s="730"/>
      <c r="CWC306" s="730"/>
      <c r="CWD306" s="730"/>
      <c r="CWE306" s="730"/>
      <c r="CWF306" s="730"/>
      <c r="CWG306" s="730"/>
      <c r="CWH306" s="730"/>
      <c r="CWI306" s="730"/>
      <c r="CWJ306" s="730"/>
      <c r="CWK306" s="730"/>
      <c r="CWL306" s="730"/>
      <c r="CWM306" s="730"/>
      <c r="CWN306" s="730"/>
      <c r="CWO306" s="730"/>
      <c r="CWP306" s="730"/>
      <c r="CWQ306" s="730"/>
      <c r="CWR306" s="730"/>
      <c r="CWS306" s="730"/>
      <c r="CWT306" s="730"/>
      <c r="CWU306" s="730"/>
      <c r="CWV306" s="730"/>
      <c r="CWW306" s="730"/>
      <c r="CWX306" s="730"/>
      <c r="CWY306" s="730"/>
      <c r="CWZ306" s="730"/>
      <c r="CXA306" s="730"/>
      <c r="CXB306" s="730"/>
      <c r="CXC306" s="730"/>
      <c r="CXD306" s="730"/>
      <c r="CXE306" s="730"/>
      <c r="CXF306" s="730"/>
      <c r="CXG306" s="730"/>
      <c r="CXH306" s="730"/>
      <c r="CXI306" s="730"/>
      <c r="CXJ306" s="730"/>
      <c r="CXK306" s="730"/>
      <c r="CXL306" s="730"/>
      <c r="CXM306" s="730"/>
      <c r="CXN306" s="730"/>
      <c r="CXO306" s="730"/>
      <c r="CXP306" s="730"/>
      <c r="CXQ306" s="730"/>
      <c r="CXR306" s="730"/>
      <c r="CXS306" s="730"/>
      <c r="CXT306" s="730"/>
      <c r="CXU306" s="730"/>
      <c r="CXV306" s="730"/>
      <c r="CXW306" s="730"/>
      <c r="CXX306" s="730"/>
      <c r="CXY306" s="730"/>
      <c r="CXZ306" s="730"/>
      <c r="CYA306" s="730"/>
      <c r="CYB306" s="730"/>
      <c r="CYC306" s="730"/>
      <c r="CYD306" s="730"/>
      <c r="CYE306" s="730"/>
      <c r="CYF306" s="730"/>
      <c r="CYG306" s="730"/>
      <c r="CYH306" s="730"/>
      <c r="CYI306" s="730"/>
      <c r="CYJ306" s="730"/>
      <c r="CYK306" s="730"/>
      <c r="CYL306" s="730"/>
      <c r="CYM306" s="730"/>
      <c r="CYN306" s="730"/>
      <c r="CYO306" s="730"/>
      <c r="CYP306" s="730"/>
      <c r="CYQ306" s="730"/>
      <c r="CYR306" s="730"/>
      <c r="CYS306" s="730"/>
      <c r="CYT306" s="730"/>
      <c r="CYU306" s="730"/>
      <c r="CYV306" s="730"/>
      <c r="CYW306" s="730"/>
      <c r="CYX306" s="730"/>
      <c r="CYY306" s="730"/>
      <c r="CYZ306" s="730"/>
      <c r="CZA306" s="730"/>
      <c r="CZB306" s="730"/>
      <c r="CZC306" s="730"/>
      <c r="CZD306" s="730"/>
      <c r="CZE306" s="730"/>
      <c r="CZF306" s="730"/>
      <c r="CZG306" s="730"/>
      <c r="CZH306" s="730"/>
      <c r="CZI306" s="730"/>
      <c r="CZJ306" s="730"/>
      <c r="CZK306" s="730"/>
      <c r="CZL306" s="730"/>
      <c r="CZM306" s="730"/>
      <c r="CZN306" s="730"/>
      <c r="CZO306" s="730"/>
      <c r="CZP306" s="730"/>
      <c r="CZQ306" s="730"/>
      <c r="CZR306" s="730"/>
      <c r="CZS306" s="730"/>
      <c r="CZT306" s="730"/>
      <c r="CZU306" s="730"/>
      <c r="CZV306" s="730"/>
      <c r="CZW306" s="730"/>
      <c r="CZX306" s="730"/>
      <c r="CZY306" s="730"/>
      <c r="CZZ306" s="730"/>
      <c r="DAA306" s="730"/>
      <c r="DAB306" s="730"/>
      <c r="DAC306" s="730"/>
      <c r="DAD306" s="730"/>
      <c r="DAE306" s="730"/>
      <c r="DAF306" s="730"/>
      <c r="DAG306" s="730"/>
      <c r="DAH306" s="730"/>
      <c r="DAI306" s="730"/>
      <c r="DAJ306" s="730"/>
      <c r="DAK306" s="730"/>
      <c r="DAL306" s="730"/>
      <c r="DAM306" s="730"/>
      <c r="DAN306" s="730"/>
      <c r="DAO306" s="730"/>
      <c r="DAP306" s="730"/>
      <c r="DAQ306" s="730"/>
      <c r="DAR306" s="730"/>
      <c r="DAS306" s="730"/>
      <c r="DAT306" s="730"/>
      <c r="DAU306" s="730"/>
      <c r="DAV306" s="730"/>
      <c r="DAW306" s="730"/>
      <c r="DAX306" s="730"/>
      <c r="DAY306" s="730"/>
      <c r="DAZ306" s="730"/>
      <c r="DBA306" s="730"/>
      <c r="DBB306" s="730"/>
      <c r="DBC306" s="730"/>
      <c r="DBD306" s="730"/>
      <c r="DBE306" s="730"/>
      <c r="DBF306" s="730"/>
      <c r="DBG306" s="730"/>
      <c r="DBH306" s="730"/>
      <c r="DBI306" s="730"/>
      <c r="DBJ306" s="730"/>
      <c r="DBK306" s="730"/>
      <c r="DBL306" s="730"/>
      <c r="DBM306" s="730"/>
      <c r="DBN306" s="730"/>
      <c r="DBO306" s="730"/>
      <c r="DBP306" s="730"/>
      <c r="DBQ306" s="730"/>
      <c r="DBR306" s="730"/>
      <c r="DBS306" s="730"/>
      <c r="DBT306" s="730"/>
      <c r="DBU306" s="730"/>
      <c r="DBV306" s="730"/>
      <c r="DBW306" s="730"/>
      <c r="DBX306" s="730"/>
      <c r="DBY306" s="730"/>
      <c r="DBZ306" s="730"/>
      <c r="DCA306" s="730"/>
      <c r="DCB306" s="730"/>
      <c r="DCC306" s="730"/>
      <c r="DCD306" s="730"/>
      <c r="DCE306" s="730"/>
      <c r="DCF306" s="730"/>
      <c r="DCG306" s="730"/>
      <c r="DCH306" s="730"/>
      <c r="DCI306" s="730"/>
      <c r="DCJ306" s="730"/>
      <c r="DCK306" s="730"/>
      <c r="DCL306" s="730"/>
      <c r="DCM306" s="730"/>
      <c r="DCN306" s="730"/>
      <c r="DCO306" s="730"/>
      <c r="DCP306" s="730"/>
      <c r="DCQ306" s="730"/>
      <c r="DCR306" s="730"/>
      <c r="DCS306" s="730"/>
      <c r="DCT306" s="730"/>
      <c r="DCU306" s="730"/>
      <c r="DCV306" s="730"/>
      <c r="DCW306" s="730"/>
      <c r="DCX306" s="730"/>
      <c r="DCY306" s="730"/>
      <c r="DCZ306" s="730"/>
      <c r="DDA306" s="730"/>
      <c r="DDB306" s="730"/>
      <c r="DDC306" s="730"/>
      <c r="DDD306" s="730"/>
      <c r="DDE306" s="730"/>
      <c r="DDF306" s="730"/>
      <c r="DDG306" s="730"/>
      <c r="DDH306" s="730"/>
      <c r="DDI306" s="730"/>
      <c r="DDJ306" s="730"/>
      <c r="DDK306" s="730"/>
      <c r="DDL306" s="730"/>
      <c r="DDM306" s="730"/>
      <c r="DDN306" s="730"/>
      <c r="DDO306" s="730"/>
      <c r="DDP306" s="730"/>
      <c r="DDQ306" s="730"/>
      <c r="DDR306" s="730"/>
      <c r="DDS306" s="730"/>
      <c r="DDT306" s="730"/>
      <c r="DDU306" s="730"/>
      <c r="DDV306" s="730"/>
      <c r="DDW306" s="730"/>
      <c r="DDX306" s="730"/>
      <c r="DDY306" s="730"/>
      <c r="DDZ306" s="730"/>
      <c r="DEA306" s="730"/>
      <c r="DEB306" s="730"/>
      <c r="DEC306" s="730"/>
      <c r="DED306" s="730"/>
      <c r="DEE306" s="730"/>
      <c r="DEF306" s="730"/>
      <c r="DEG306" s="730"/>
      <c r="DEH306" s="730"/>
      <c r="DEI306" s="730"/>
      <c r="DEJ306" s="730"/>
      <c r="DEK306" s="730"/>
      <c r="DEL306" s="730"/>
      <c r="DEM306" s="730"/>
      <c r="DEN306" s="730"/>
      <c r="DEO306" s="730"/>
      <c r="DEP306" s="730"/>
      <c r="DEQ306" s="730"/>
      <c r="DER306" s="730"/>
      <c r="DES306" s="730"/>
      <c r="DET306" s="730"/>
      <c r="DEU306" s="730"/>
      <c r="DEV306" s="730"/>
      <c r="DEW306" s="730"/>
      <c r="DEX306" s="730"/>
      <c r="DEY306" s="730"/>
      <c r="DEZ306" s="730"/>
      <c r="DFA306" s="730"/>
      <c r="DFB306" s="730"/>
      <c r="DFC306" s="730"/>
      <c r="DFD306" s="730"/>
      <c r="DFE306" s="730"/>
      <c r="DFF306" s="730"/>
      <c r="DFG306" s="730"/>
      <c r="DFH306" s="730"/>
      <c r="DFI306" s="730"/>
      <c r="DFJ306" s="730"/>
      <c r="DFK306" s="730"/>
      <c r="DFL306" s="730"/>
      <c r="DFM306" s="730"/>
      <c r="DFN306" s="730"/>
      <c r="DFO306" s="730"/>
      <c r="DFP306" s="730"/>
      <c r="DFQ306" s="730"/>
      <c r="DFR306" s="730"/>
      <c r="DFS306" s="730"/>
      <c r="DFT306" s="730"/>
      <c r="DFU306" s="730"/>
      <c r="DFV306" s="730"/>
      <c r="DFW306" s="730"/>
      <c r="DFX306" s="730"/>
      <c r="DFY306" s="730"/>
      <c r="DFZ306" s="730"/>
      <c r="DGA306" s="730"/>
      <c r="DGB306" s="730"/>
      <c r="DGC306" s="730"/>
      <c r="DGD306" s="730"/>
      <c r="DGE306" s="730"/>
      <c r="DGF306" s="730"/>
      <c r="DGG306" s="730"/>
      <c r="DGH306" s="730"/>
      <c r="DGI306" s="730"/>
      <c r="DGJ306" s="730"/>
      <c r="DGK306" s="730"/>
      <c r="DGL306" s="730"/>
      <c r="DGM306" s="730"/>
      <c r="DGN306" s="730"/>
      <c r="DGO306" s="730"/>
      <c r="DGP306" s="730"/>
      <c r="DGQ306" s="730"/>
      <c r="DGR306" s="730"/>
      <c r="DGS306" s="730"/>
      <c r="DGT306" s="730"/>
      <c r="DGU306" s="730"/>
      <c r="DGV306" s="730"/>
      <c r="DGW306" s="730"/>
      <c r="DGX306" s="730"/>
      <c r="DGY306" s="730"/>
      <c r="DGZ306" s="730"/>
      <c r="DHA306" s="730"/>
      <c r="DHB306" s="730"/>
      <c r="DHC306" s="730"/>
      <c r="DHD306" s="730"/>
      <c r="DHE306" s="730"/>
      <c r="DHF306" s="730"/>
      <c r="DHG306" s="730"/>
      <c r="DHH306" s="730"/>
      <c r="DHI306" s="730"/>
      <c r="DHJ306" s="730"/>
      <c r="DHK306" s="730"/>
      <c r="DHL306" s="730"/>
      <c r="DHM306" s="730"/>
      <c r="DHN306" s="730"/>
      <c r="DHO306" s="730"/>
      <c r="DHP306" s="730"/>
      <c r="DHQ306" s="730"/>
      <c r="DHR306" s="730"/>
      <c r="DHS306" s="730"/>
      <c r="DHT306" s="730"/>
      <c r="DHU306" s="730"/>
      <c r="DHV306" s="730"/>
      <c r="DHW306" s="730"/>
      <c r="DHX306" s="730"/>
      <c r="DHY306" s="730"/>
      <c r="DHZ306" s="730"/>
      <c r="DIA306" s="730"/>
      <c r="DIB306" s="730"/>
      <c r="DIC306" s="730"/>
      <c r="DID306" s="730"/>
      <c r="DIE306" s="730"/>
      <c r="DIF306" s="730"/>
      <c r="DIG306" s="730"/>
      <c r="DIH306" s="730"/>
      <c r="DII306" s="730"/>
      <c r="DIJ306" s="730"/>
      <c r="DIK306" s="730"/>
      <c r="DIL306" s="730"/>
      <c r="DIM306" s="730"/>
      <c r="DIN306" s="730"/>
      <c r="DIO306" s="730"/>
      <c r="DIP306" s="730"/>
      <c r="DIQ306" s="730"/>
      <c r="DIR306" s="730"/>
      <c r="DIS306" s="730"/>
      <c r="DIT306" s="730"/>
      <c r="DIU306" s="730"/>
      <c r="DIV306" s="730"/>
      <c r="DIW306" s="730"/>
      <c r="DIX306" s="730"/>
      <c r="DIY306" s="730"/>
      <c r="DIZ306" s="730"/>
      <c r="DJA306" s="730"/>
      <c r="DJB306" s="730"/>
      <c r="DJC306" s="730"/>
      <c r="DJD306" s="730"/>
      <c r="DJE306" s="730"/>
      <c r="DJF306" s="730"/>
      <c r="DJG306" s="730"/>
      <c r="DJH306" s="730"/>
      <c r="DJI306" s="730"/>
      <c r="DJJ306" s="730"/>
      <c r="DJK306" s="730"/>
      <c r="DJL306" s="730"/>
      <c r="DJM306" s="730"/>
      <c r="DJN306" s="730"/>
      <c r="DJO306" s="730"/>
      <c r="DJP306" s="730"/>
      <c r="DJQ306" s="730"/>
      <c r="DJR306" s="730"/>
      <c r="DJS306" s="730"/>
      <c r="DJT306" s="730"/>
      <c r="DJU306" s="730"/>
      <c r="DJV306" s="730"/>
      <c r="DJW306" s="730"/>
      <c r="DJX306" s="730"/>
      <c r="DJY306" s="730"/>
      <c r="DJZ306" s="730"/>
      <c r="DKA306" s="730"/>
      <c r="DKB306" s="730"/>
      <c r="DKC306" s="730"/>
      <c r="DKD306" s="730"/>
      <c r="DKE306" s="730"/>
      <c r="DKF306" s="730"/>
      <c r="DKG306" s="730"/>
      <c r="DKH306" s="730"/>
      <c r="DKI306" s="730"/>
      <c r="DKJ306" s="730"/>
      <c r="DKK306" s="730"/>
      <c r="DKL306" s="730"/>
      <c r="DKM306" s="730"/>
      <c r="DKN306" s="730"/>
      <c r="DKO306" s="730"/>
      <c r="DKP306" s="730"/>
      <c r="DKQ306" s="730"/>
      <c r="DKR306" s="730"/>
      <c r="DKS306" s="730"/>
      <c r="DKT306" s="730"/>
      <c r="DKU306" s="730"/>
      <c r="DKV306" s="730"/>
      <c r="DKW306" s="730"/>
      <c r="DKX306" s="730"/>
      <c r="DKY306" s="730"/>
      <c r="DKZ306" s="730"/>
      <c r="DLA306" s="730"/>
      <c r="DLB306" s="730"/>
      <c r="DLC306" s="730"/>
      <c r="DLD306" s="730"/>
      <c r="DLE306" s="730"/>
      <c r="DLF306" s="730"/>
      <c r="DLG306" s="730"/>
      <c r="DLH306" s="730"/>
      <c r="DLI306" s="730"/>
      <c r="DLJ306" s="730"/>
      <c r="DLK306" s="730"/>
      <c r="DLL306" s="730"/>
      <c r="DLM306" s="730"/>
      <c r="DLN306" s="730"/>
      <c r="DLO306" s="730"/>
      <c r="DLP306" s="730"/>
      <c r="DLQ306" s="730"/>
      <c r="DLR306" s="730"/>
      <c r="DLS306" s="730"/>
      <c r="DLT306" s="730"/>
      <c r="DLU306" s="730"/>
      <c r="DLV306" s="730"/>
      <c r="DLW306" s="730"/>
      <c r="DLX306" s="730"/>
      <c r="DLY306" s="730"/>
      <c r="DLZ306" s="730"/>
      <c r="DMA306" s="730"/>
      <c r="DMB306" s="730"/>
      <c r="DMC306" s="730"/>
      <c r="DMD306" s="730"/>
      <c r="DME306" s="730"/>
      <c r="DMF306" s="730"/>
      <c r="DMG306" s="730"/>
      <c r="DMH306" s="730"/>
      <c r="DMI306" s="730"/>
      <c r="DMJ306" s="730"/>
      <c r="DMK306" s="730"/>
      <c r="DML306" s="730"/>
      <c r="DMM306" s="730"/>
      <c r="DMN306" s="730"/>
      <c r="DMO306" s="730"/>
      <c r="DMP306" s="730"/>
      <c r="DMQ306" s="730"/>
      <c r="DMR306" s="730"/>
      <c r="DMS306" s="730"/>
      <c r="DMT306" s="730"/>
      <c r="DMU306" s="730"/>
      <c r="DMV306" s="730"/>
      <c r="DMW306" s="730"/>
      <c r="DMX306" s="730"/>
      <c r="DMY306" s="730"/>
      <c r="DMZ306" s="730"/>
      <c r="DNA306" s="730"/>
      <c r="DNB306" s="730"/>
      <c r="DNC306" s="730"/>
      <c r="DND306" s="730"/>
      <c r="DNE306" s="730"/>
      <c r="DNF306" s="730"/>
      <c r="DNG306" s="730"/>
      <c r="DNH306" s="730"/>
      <c r="DNI306" s="730"/>
      <c r="DNJ306" s="730"/>
      <c r="DNK306" s="730"/>
      <c r="DNL306" s="730"/>
      <c r="DNM306" s="730"/>
      <c r="DNN306" s="730"/>
      <c r="DNO306" s="730"/>
      <c r="DNP306" s="730"/>
      <c r="DNQ306" s="730"/>
      <c r="DNR306" s="730"/>
      <c r="DNS306" s="730"/>
      <c r="DNT306" s="730"/>
      <c r="DNU306" s="730"/>
      <c r="DNV306" s="730"/>
      <c r="DNW306" s="730"/>
      <c r="DNX306" s="730"/>
      <c r="DNY306" s="730"/>
      <c r="DNZ306" s="730"/>
      <c r="DOA306" s="730"/>
      <c r="DOB306" s="730"/>
      <c r="DOC306" s="730"/>
      <c r="DOD306" s="730"/>
      <c r="DOE306" s="730"/>
      <c r="DOF306" s="730"/>
      <c r="DOG306" s="730"/>
      <c r="DOH306" s="730"/>
      <c r="DOI306" s="730"/>
      <c r="DOJ306" s="730"/>
      <c r="DOK306" s="730"/>
      <c r="DOL306" s="730"/>
      <c r="DOM306" s="730"/>
      <c r="DON306" s="730"/>
      <c r="DOO306" s="730"/>
      <c r="DOP306" s="730"/>
      <c r="DOQ306" s="730"/>
      <c r="DOR306" s="730"/>
      <c r="DOS306" s="730"/>
      <c r="DOT306" s="730"/>
      <c r="DOU306" s="730"/>
      <c r="DOV306" s="730"/>
      <c r="DOW306" s="730"/>
      <c r="DOX306" s="730"/>
      <c r="DOY306" s="730"/>
      <c r="DOZ306" s="730"/>
      <c r="DPA306" s="730"/>
      <c r="DPB306" s="730"/>
      <c r="DPC306" s="730"/>
      <c r="DPD306" s="730"/>
      <c r="DPE306" s="730"/>
      <c r="DPF306" s="730"/>
      <c r="DPG306" s="730"/>
      <c r="DPH306" s="730"/>
      <c r="DPI306" s="730"/>
      <c r="DPJ306" s="730"/>
      <c r="DPK306" s="730"/>
      <c r="DPL306" s="730"/>
      <c r="DPM306" s="730"/>
      <c r="DPN306" s="730"/>
      <c r="DPO306" s="730"/>
      <c r="DPP306" s="730"/>
      <c r="DPQ306" s="730"/>
      <c r="DPR306" s="730"/>
      <c r="DPS306" s="730"/>
      <c r="DPT306" s="730"/>
      <c r="DPU306" s="730"/>
      <c r="DPV306" s="730"/>
      <c r="DPW306" s="730"/>
      <c r="DPX306" s="730"/>
      <c r="DPY306" s="730"/>
      <c r="DPZ306" s="730"/>
      <c r="DQA306" s="730"/>
      <c r="DQB306" s="730"/>
      <c r="DQC306" s="730"/>
      <c r="DQD306" s="730"/>
      <c r="DQE306" s="730"/>
      <c r="DQF306" s="730"/>
      <c r="DQG306" s="730"/>
      <c r="DQH306" s="730"/>
      <c r="DQI306" s="730"/>
      <c r="DQJ306" s="730"/>
      <c r="DQK306" s="730"/>
      <c r="DQL306" s="730"/>
      <c r="DQM306" s="730"/>
      <c r="DQN306" s="730"/>
      <c r="DQO306" s="730"/>
      <c r="DQP306" s="730"/>
      <c r="DQQ306" s="730"/>
      <c r="DQR306" s="730"/>
      <c r="DQS306" s="730"/>
      <c r="DQT306" s="730"/>
      <c r="DQU306" s="730"/>
      <c r="DQV306" s="730"/>
      <c r="DQW306" s="730"/>
      <c r="DQX306" s="730"/>
      <c r="DQY306" s="730"/>
      <c r="DQZ306" s="730"/>
      <c r="DRA306" s="730"/>
      <c r="DRB306" s="730"/>
      <c r="DRC306" s="730"/>
      <c r="DRD306" s="730"/>
      <c r="DRE306" s="730"/>
      <c r="DRF306" s="730"/>
      <c r="DRG306" s="730"/>
      <c r="DRH306" s="730"/>
      <c r="DRI306" s="730"/>
      <c r="DRJ306" s="730"/>
      <c r="DRK306" s="730"/>
      <c r="DRL306" s="730"/>
      <c r="DRM306" s="730"/>
      <c r="DRN306" s="730"/>
      <c r="DRO306" s="730"/>
      <c r="DRP306" s="730"/>
      <c r="DRQ306" s="730"/>
      <c r="DRR306" s="730"/>
      <c r="DRS306" s="730"/>
      <c r="DRT306" s="730"/>
      <c r="DRU306" s="730"/>
      <c r="DRV306" s="730"/>
      <c r="DRW306" s="730"/>
      <c r="DRX306" s="730"/>
      <c r="DRY306" s="730"/>
      <c r="DRZ306" s="730"/>
      <c r="DSA306" s="730"/>
      <c r="DSB306" s="730"/>
      <c r="DSC306" s="730"/>
      <c r="DSD306" s="730"/>
      <c r="DSE306" s="730"/>
      <c r="DSF306" s="730"/>
      <c r="DSG306" s="730"/>
      <c r="DSH306" s="730"/>
      <c r="DSI306" s="730"/>
      <c r="DSJ306" s="730"/>
      <c r="DSK306" s="730"/>
      <c r="DSL306" s="730"/>
      <c r="DSM306" s="730"/>
      <c r="DSN306" s="730"/>
      <c r="DSO306" s="730"/>
      <c r="DSP306" s="730"/>
      <c r="DSQ306" s="730"/>
      <c r="DSR306" s="730"/>
      <c r="DSS306" s="730"/>
      <c r="DST306" s="730"/>
      <c r="DSU306" s="730"/>
      <c r="DSV306" s="730"/>
      <c r="DSW306" s="730"/>
      <c r="DSX306" s="730"/>
      <c r="DSY306" s="730"/>
      <c r="DSZ306" s="730"/>
      <c r="DTA306" s="730"/>
      <c r="DTB306" s="730"/>
      <c r="DTC306" s="730"/>
      <c r="DTD306" s="730"/>
      <c r="DTE306" s="730"/>
      <c r="DTF306" s="730"/>
      <c r="DTG306" s="730"/>
      <c r="DTH306" s="730"/>
      <c r="DTI306" s="730"/>
      <c r="DTJ306" s="730"/>
      <c r="DTK306" s="730"/>
      <c r="DTL306" s="730"/>
      <c r="DTM306" s="730"/>
      <c r="DTN306" s="730"/>
      <c r="DTO306" s="730"/>
      <c r="DTP306" s="730"/>
      <c r="DTQ306" s="730"/>
      <c r="DTR306" s="730"/>
      <c r="DTS306" s="730"/>
      <c r="DTT306" s="730"/>
      <c r="DTU306" s="730"/>
      <c r="DTV306" s="730"/>
      <c r="DTW306" s="730"/>
      <c r="DTX306" s="730"/>
      <c r="DTY306" s="730"/>
      <c r="DTZ306" s="730"/>
      <c r="DUA306" s="730"/>
      <c r="DUB306" s="730"/>
      <c r="DUC306" s="730"/>
      <c r="DUD306" s="730"/>
      <c r="DUE306" s="730"/>
      <c r="DUF306" s="730"/>
      <c r="DUG306" s="730"/>
      <c r="DUH306" s="730"/>
      <c r="DUI306" s="730"/>
      <c r="DUJ306" s="730"/>
      <c r="DUK306" s="730"/>
      <c r="DUL306" s="730"/>
      <c r="DUM306" s="730"/>
      <c r="DUN306" s="730"/>
      <c r="DUO306" s="730"/>
      <c r="DUP306" s="730"/>
      <c r="DUQ306" s="730"/>
      <c r="DUR306" s="730"/>
      <c r="DUS306" s="730"/>
      <c r="DUT306" s="730"/>
      <c r="DUU306" s="730"/>
      <c r="DUV306" s="730"/>
      <c r="DUW306" s="730"/>
      <c r="DUX306" s="730"/>
      <c r="DUY306" s="730"/>
      <c r="DUZ306" s="730"/>
      <c r="DVA306" s="730"/>
      <c r="DVB306" s="730"/>
      <c r="DVC306" s="730"/>
      <c r="DVD306" s="730"/>
      <c r="DVE306" s="730"/>
      <c r="DVF306" s="730"/>
      <c r="DVG306" s="730"/>
      <c r="DVH306" s="730"/>
      <c r="DVI306" s="730"/>
      <c r="DVJ306" s="730"/>
      <c r="DVK306" s="730"/>
      <c r="DVL306" s="730"/>
      <c r="DVM306" s="730"/>
      <c r="DVN306" s="730"/>
      <c r="DVO306" s="730"/>
      <c r="DVP306" s="730"/>
      <c r="DVQ306" s="730"/>
      <c r="DVR306" s="730"/>
      <c r="DVS306" s="730"/>
      <c r="DVT306" s="730"/>
      <c r="DVU306" s="730"/>
      <c r="DVV306" s="730"/>
      <c r="DVW306" s="730"/>
      <c r="DVX306" s="730"/>
      <c r="DVY306" s="730"/>
      <c r="DVZ306" s="730"/>
      <c r="DWA306" s="730"/>
      <c r="DWB306" s="730"/>
      <c r="DWC306" s="730"/>
      <c r="DWD306" s="730"/>
      <c r="DWE306" s="730"/>
      <c r="DWF306" s="730"/>
      <c r="DWG306" s="730"/>
      <c r="DWH306" s="730"/>
      <c r="DWI306" s="730"/>
      <c r="DWJ306" s="730"/>
      <c r="DWK306" s="730"/>
      <c r="DWL306" s="730"/>
      <c r="DWM306" s="730"/>
      <c r="DWN306" s="730"/>
      <c r="DWO306" s="730"/>
      <c r="DWP306" s="730"/>
      <c r="DWQ306" s="730"/>
      <c r="DWR306" s="730"/>
      <c r="DWS306" s="730"/>
      <c r="DWT306" s="730"/>
      <c r="DWU306" s="730"/>
      <c r="DWV306" s="730"/>
      <c r="DWW306" s="730"/>
      <c r="DWX306" s="730"/>
      <c r="DWY306" s="730"/>
      <c r="DWZ306" s="730"/>
      <c r="DXA306" s="730"/>
      <c r="DXB306" s="730"/>
      <c r="DXC306" s="730"/>
      <c r="DXD306" s="730"/>
      <c r="DXE306" s="730"/>
      <c r="DXF306" s="730"/>
      <c r="DXG306" s="730"/>
      <c r="DXH306" s="730"/>
      <c r="DXI306" s="730"/>
      <c r="DXJ306" s="730"/>
      <c r="DXK306" s="730"/>
      <c r="DXL306" s="730"/>
      <c r="DXM306" s="730"/>
      <c r="DXN306" s="730"/>
      <c r="DXO306" s="730"/>
      <c r="DXP306" s="730"/>
      <c r="DXQ306" s="730"/>
      <c r="DXR306" s="730"/>
      <c r="DXS306" s="730"/>
      <c r="DXT306" s="730"/>
      <c r="DXU306" s="730"/>
      <c r="DXV306" s="730"/>
      <c r="DXW306" s="730"/>
      <c r="DXX306" s="730"/>
      <c r="DXY306" s="730"/>
      <c r="DXZ306" s="730"/>
      <c r="DYA306" s="730"/>
      <c r="DYB306" s="730"/>
      <c r="DYC306" s="730"/>
      <c r="DYD306" s="730"/>
      <c r="DYE306" s="730"/>
      <c r="DYF306" s="730"/>
      <c r="DYG306" s="730"/>
      <c r="DYH306" s="730"/>
      <c r="DYI306" s="730"/>
      <c r="DYJ306" s="730"/>
      <c r="DYK306" s="730"/>
      <c r="DYL306" s="730"/>
      <c r="DYM306" s="730"/>
      <c r="DYN306" s="730"/>
      <c r="DYO306" s="730"/>
      <c r="DYP306" s="730"/>
      <c r="DYQ306" s="730"/>
      <c r="DYR306" s="730"/>
      <c r="DYS306" s="730"/>
      <c r="DYT306" s="730"/>
      <c r="DYU306" s="730"/>
      <c r="DYV306" s="730"/>
      <c r="DYW306" s="730"/>
      <c r="DYX306" s="730"/>
      <c r="DYY306" s="730"/>
      <c r="DYZ306" s="730"/>
      <c r="DZA306" s="730"/>
      <c r="DZB306" s="730"/>
      <c r="DZC306" s="730"/>
      <c r="DZD306" s="730"/>
      <c r="DZE306" s="730"/>
      <c r="DZF306" s="730"/>
      <c r="DZG306" s="730"/>
      <c r="DZH306" s="730"/>
      <c r="DZI306" s="730"/>
      <c r="DZJ306" s="730"/>
      <c r="DZK306" s="730"/>
      <c r="DZL306" s="730"/>
      <c r="DZM306" s="730"/>
      <c r="DZN306" s="730"/>
      <c r="DZO306" s="730"/>
      <c r="DZP306" s="730"/>
      <c r="DZQ306" s="730"/>
      <c r="DZR306" s="730"/>
      <c r="DZS306" s="730"/>
      <c r="DZT306" s="730"/>
      <c r="DZU306" s="730"/>
      <c r="DZV306" s="730"/>
      <c r="DZW306" s="730"/>
      <c r="DZX306" s="730"/>
      <c r="DZY306" s="730"/>
      <c r="DZZ306" s="730"/>
      <c r="EAA306" s="730"/>
      <c r="EAB306" s="730"/>
      <c r="EAC306" s="730"/>
      <c r="EAD306" s="730"/>
      <c r="EAE306" s="730"/>
      <c r="EAF306" s="730"/>
      <c r="EAG306" s="730"/>
      <c r="EAH306" s="730"/>
      <c r="EAI306" s="730"/>
      <c r="EAJ306" s="730"/>
      <c r="EAK306" s="730"/>
      <c r="EAL306" s="730"/>
      <c r="EAM306" s="730"/>
      <c r="EAN306" s="730"/>
      <c r="EAO306" s="730"/>
      <c r="EAP306" s="730"/>
      <c r="EAQ306" s="730"/>
      <c r="EAR306" s="730"/>
      <c r="EAS306" s="730"/>
      <c r="EAT306" s="730"/>
      <c r="EAU306" s="730"/>
      <c r="EAV306" s="730"/>
      <c r="EAW306" s="730"/>
      <c r="EAX306" s="730"/>
      <c r="EAY306" s="730"/>
      <c r="EAZ306" s="730"/>
      <c r="EBA306" s="730"/>
      <c r="EBB306" s="730"/>
      <c r="EBC306" s="730"/>
      <c r="EBD306" s="730"/>
      <c r="EBE306" s="730"/>
      <c r="EBF306" s="730"/>
      <c r="EBG306" s="730"/>
      <c r="EBH306" s="730"/>
      <c r="EBI306" s="730"/>
      <c r="EBJ306" s="730"/>
      <c r="EBK306" s="730"/>
      <c r="EBL306" s="730"/>
      <c r="EBM306" s="730"/>
      <c r="EBN306" s="730"/>
      <c r="EBO306" s="730"/>
      <c r="EBP306" s="730"/>
      <c r="EBQ306" s="730"/>
      <c r="EBR306" s="730"/>
      <c r="EBS306" s="730"/>
      <c r="EBT306" s="730"/>
      <c r="EBU306" s="730"/>
      <c r="EBV306" s="730"/>
      <c r="EBW306" s="730"/>
      <c r="EBX306" s="730"/>
      <c r="EBY306" s="730"/>
      <c r="EBZ306" s="730"/>
      <c r="ECA306" s="730"/>
      <c r="ECB306" s="730"/>
      <c r="ECC306" s="730"/>
      <c r="ECD306" s="730"/>
      <c r="ECE306" s="730"/>
      <c r="ECF306" s="730"/>
      <c r="ECG306" s="730"/>
      <c r="ECH306" s="730"/>
      <c r="ECI306" s="730"/>
      <c r="ECJ306" s="730"/>
      <c r="ECK306" s="730"/>
      <c r="ECL306" s="730"/>
      <c r="ECM306" s="730"/>
      <c r="ECN306" s="730"/>
      <c r="ECO306" s="730"/>
      <c r="ECP306" s="730"/>
      <c r="ECQ306" s="730"/>
      <c r="ECR306" s="730"/>
      <c r="ECS306" s="730"/>
      <c r="ECT306" s="730"/>
      <c r="ECU306" s="730"/>
      <c r="ECV306" s="730"/>
      <c r="ECW306" s="730"/>
      <c r="ECX306" s="730"/>
      <c r="ECY306" s="730"/>
      <c r="ECZ306" s="730"/>
      <c r="EDA306" s="730"/>
      <c r="EDB306" s="730"/>
      <c r="EDC306" s="730"/>
      <c r="EDD306" s="730"/>
      <c r="EDE306" s="730"/>
      <c r="EDF306" s="730"/>
      <c r="EDG306" s="730"/>
      <c r="EDH306" s="730"/>
      <c r="EDI306" s="730"/>
      <c r="EDJ306" s="730"/>
      <c r="EDK306" s="730"/>
      <c r="EDL306" s="730"/>
      <c r="EDM306" s="730"/>
      <c r="EDN306" s="730"/>
      <c r="EDO306" s="730"/>
      <c r="EDP306" s="730"/>
      <c r="EDQ306" s="730"/>
      <c r="EDR306" s="730"/>
      <c r="EDS306" s="730"/>
      <c r="EDT306" s="730"/>
      <c r="EDU306" s="730"/>
      <c r="EDV306" s="730"/>
      <c r="EDW306" s="730"/>
      <c r="EDX306" s="730"/>
      <c r="EDY306" s="730"/>
      <c r="EDZ306" s="730"/>
      <c r="EEA306" s="730"/>
      <c r="EEB306" s="730"/>
      <c r="EEC306" s="730"/>
      <c r="EED306" s="730"/>
      <c r="EEE306" s="730"/>
      <c r="EEF306" s="730"/>
      <c r="EEG306" s="730"/>
      <c r="EEH306" s="730"/>
      <c r="EEI306" s="730"/>
      <c r="EEJ306" s="730"/>
      <c r="EEK306" s="730"/>
      <c r="EEL306" s="730"/>
      <c r="EEM306" s="730"/>
      <c r="EEN306" s="730"/>
      <c r="EEO306" s="730"/>
      <c r="EEP306" s="730"/>
      <c r="EEQ306" s="730"/>
      <c r="EER306" s="730"/>
      <c r="EES306" s="730"/>
      <c r="EET306" s="730"/>
      <c r="EEU306" s="730"/>
      <c r="EEV306" s="730"/>
      <c r="EEW306" s="730"/>
      <c r="EEX306" s="730"/>
      <c r="EEY306" s="730"/>
      <c r="EEZ306" s="730"/>
      <c r="EFA306" s="730"/>
      <c r="EFB306" s="730"/>
      <c r="EFC306" s="730"/>
      <c r="EFD306" s="730"/>
      <c r="EFE306" s="730"/>
      <c r="EFF306" s="730"/>
      <c r="EFG306" s="730"/>
      <c r="EFH306" s="730"/>
      <c r="EFI306" s="730"/>
      <c r="EFJ306" s="730"/>
      <c r="EFK306" s="730"/>
      <c r="EFL306" s="730"/>
      <c r="EFM306" s="730"/>
      <c r="EFN306" s="730"/>
      <c r="EFO306" s="730"/>
      <c r="EFP306" s="730"/>
      <c r="EFQ306" s="730"/>
      <c r="EFR306" s="730"/>
      <c r="EFS306" s="730"/>
      <c r="EFT306" s="730"/>
      <c r="EFU306" s="730"/>
      <c r="EFV306" s="730"/>
      <c r="EFW306" s="730"/>
      <c r="EFX306" s="730"/>
      <c r="EFY306" s="730"/>
      <c r="EFZ306" s="730"/>
      <c r="EGA306" s="730"/>
      <c r="EGB306" s="730"/>
      <c r="EGC306" s="730"/>
      <c r="EGD306" s="730"/>
      <c r="EGE306" s="730"/>
      <c r="EGF306" s="730"/>
      <c r="EGG306" s="730"/>
      <c r="EGH306" s="730"/>
      <c r="EGI306" s="730"/>
      <c r="EGJ306" s="730"/>
      <c r="EGK306" s="730"/>
      <c r="EGL306" s="730"/>
      <c r="EGM306" s="730"/>
      <c r="EGN306" s="730"/>
      <c r="EGO306" s="730"/>
      <c r="EGP306" s="730"/>
      <c r="EGQ306" s="730"/>
      <c r="EGR306" s="730"/>
      <c r="EGS306" s="730"/>
      <c r="EGT306" s="730"/>
      <c r="EGU306" s="730"/>
      <c r="EGV306" s="730"/>
      <c r="EGW306" s="730"/>
      <c r="EGX306" s="730"/>
      <c r="EGY306" s="730"/>
      <c r="EGZ306" s="730"/>
      <c r="EHA306" s="730"/>
      <c r="EHB306" s="730"/>
      <c r="EHC306" s="730"/>
      <c r="EHD306" s="730"/>
      <c r="EHE306" s="730"/>
      <c r="EHF306" s="730"/>
      <c r="EHG306" s="730"/>
      <c r="EHH306" s="730"/>
      <c r="EHI306" s="730"/>
      <c r="EHJ306" s="730"/>
      <c r="EHK306" s="730"/>
      <c r="EHL306" s="730"/>
      <c r="EHM306" s="730"/>
      <c r="EHN306" s="730"/>
      <c r="EHO306" s="730"/>
      <c r="EHP306" s="730"/>
      <c r="EHQ306" s="730"/>
      <c r="EHR306" s="730"/>
      <c r="EHS306" s="730"/>
      <c r="EHT306" s="730"/>
      <c r="EHU306" s="730"/>
      <c r="EHV306" s="730"/>
      <c r="EHW306" s="730"/>
      <c r="EHX306" s="730"/>
      <c r="EHY306" s="730"/>
      <c r="EHZ306" s="730"/>
      <c r="EIA306" s="730"/>
      <c r="EIB306" s="730"/>
      <c r="EIC306" s="730"/>
      <c r="EID306" s="730"/>
      <c r="EIE306" s="730"/>
      <c r="EIF306" s="730"/>
      <c r="EIG306" s="730"/>
      <c r="EIH306" s="730"/>
      <c r="EII306" s="730"/>
      <c r="EIJ306" s="730"/>
      <c r="EIK306" s="730"/>
      <c r="EIL306" s="730"/>
      <c r="EIM306" s="730"/>
      <c r="EIN306" s="730"/>
      <c r="EIO306" s="730"/>
      <c r="EIP306" s="730"/>
      <c r="EIQ306" s="730"/>
      <c r="EIR306" s="730"/>
      <c r="EIS306" s="730"/>
      <c r="EIT306" s="730"/>
      <c r="EIU306" s="730"/>
      <c r="EIV306" s="730"/>
      <c r="EIW306" s="730"/>
      <c r="EIX306" s="730"/>
      <c r="EIY306" s="730"/>
      <c r="EIZ306" s="730"/>
      <c r="EJA306" s="730"/>
      <c r="EJB306" s="730"/>
      <c r="EJC306" s="730"/>
      <c r="EJD306" s="730"/>
      <c r="EJE306" s="730"/>
      <c r="EJF306" s="730"/>
      <c r="EJG306" s="730"/>
      <c r="EJH306" s="730"/>
      <c r="EJI306" s="730"/>
      <c r="EJJ306" s="730"/>
      <c r="EJK306" s="730"/>
      <c r="EJL306" s="730"/>
      <c r="EJM306" s="730"/>
      <c r="EJN306" s="730"/>
      <c r="EJO306" s="730"/>
      <c r="EJP306" s="730"/>
      <c r="EJQ306" s="730"/>
      <c r="EJR306" s="730"/>
      <c r="EJS306" s="730"/>
      <c r="EJT306" s="730"/>
      <c r="EJU306" s="730"/>
      <c r="EJV306" s="730"/>
      <c r="EJW306" s="730"/>
      <c r="EJX306" s="730"/>
      <c r="EJY306" s="730"/>
      <c r="EJZ306" s="730"/>
      <c r="EKA306" s="730"/>
      <c r="EKB306" s="730"/>
      <c r="EKC306" s="730"/>
      <c r="EKD306" s="730"/>
      <c r="EKE306" s="730"/>
      <c r="EKF306" s="730"/>
      <c r="EKG306" s="730"/>
      <c r="EKH306" s="730"/>
      <c r="EKI306" s="730"/>
      <c r="EKJ306" s="730"/>
      <c r="EKK306" s="730"/>
      <c r="EKL306" s="730"/>
      <c r="EKM306" s="730"/>
      <c r="EKN306" s="730"/>
      <c r="EKO306" s="730"/>
      <c r="EKP306" s="730"/>
      <c r="EKQ306" s="730"/>
      <c r="EKR306" s="730"/>
      <c r="EKS306" s="730"/>
      <c r="EKT306" s="730"/>
      <c r="EKU306" s="730"/>
      <c r="EKV306" s="730"/>
      <c r="EKW306" s="730"/>
      <c r="EKX306" s="730"/>
      <c r="EKY306" s="730"/>
      <c r="EKZ306" s="730"/>
      <c r="ELA306" s="730"/>
      <c r="ELB306" s="730"/>
      <c r="ELC306" s="730"/>
      <c r="ELD306" s="730"/>
      <c r="ELE306" s="730"/>
      <c r="ELF306" s="730"/>
      <c r="ELG306" s="730"/>
      <c r="ELH306" s="730"/>
      <c r="ELI306" s="730"/>
      <c r="ELJ306" s="730"/>
      <c r="ELK306" s="730"/>
      <c r="ELL306" s="730"/>
      <c r="ELM306" s="730"/>
      <c r="ELN306" s="730"/>
      <c r="ELO306" s="730"/>
      <c r="ELP306" s="730"/>
      <c r="ELQ306" s="730"/>
      <c r="ELR306" s="730"/>
      <c r="ELS306" s="730"/>
      <c r="ELT306" s="730"/>
      <c r="ELU306" s="730"/>
      <c r="ELV306" s="730"/>
      <c r="ELW306" s="730"/>
      <c r="ELX306" s="730"/>
      <c r="ELY306" s="730"/>
      <c r="ELZ306" s="730"/>
      <c r="EMA306" s="730"/>
      <c r="EMB306" s="730"/>
      <c r="EMC306" s="730"/>
      <c r="EMD306" s="730"/>
      <c r="EME306" s="730"/>
      <c r="EMF306" s="730"/>
      <c r="EMG306" s="730"/>
      <c r="EMH306" s="730"/>
      <c r="EMI306" s="730"/>
      <c r="EMJ306" s="730"/>
      <c r="EMK306" s="730"/>
      <c r="EML306" s="730"/>
      <c r="EMM306" s="730"/>
      <c r="EMN306" s="730"/>
      <c r="EMO306" s="730"/>
      <c r="EMP306" s="730"/>
      <c r="EMQ306" s="730"/>
      <c r="EMR306" s="730"/>
      <c r="EMS306" s="730"/>
      <c r="EMT306" s="730"/>
      <c r="EMU306" s="730"/>
      <c r="EMV306" s="730"/>
      <c r="EMW306" s="730"/>
      <c r="EMX306" s="730"/>
      <c r="EMY306" s="730"/>
      <c r="EMZ306" s="730"/>
      <c r="ENA306" s="730"/>
      <c r="ENB306" s="730"/>
      <c r="ENC306" s="730"/>
      <c r="END306" s="730"/>
      <c r="ENE306" s="730"/>
      <c r="ENF306" s="730"/>
      <c r="ENG306" s="730"/>
      <c r="ENH306" s="730"/>
      <c r="ENI306" s="730"/>
      <c r="ENJ306" s="730"/>
      <c r="ENK306" s="730"/>
      <c r="ENL306" s="730"/>
      <c r="ENM306" s="730"/>
      <c r="ENN306" s="730"/>
      <c r="ENO306" s="730"/>
      <c r="ENP306" s="730"/>
      <c r="ENQ306" s="730"/>
      <c r="ENR306" s="730"/>
      <c r="ENS306" s="730"/>
      <c r="ENT306" s="730"/>
      <c r="ENU306" s="730"/>
      <c r="ENV306" s="730"/>
      <c r="ENW306" s="730"/>
      <c r="ENX306" s="730"/>
      <c r="ENY306" s="730"/>
      <c r="ENZ306" s="730"/>
      <c r="EOA306" s="730"/>
      <c r="EOB306" s="730"/>
      <c r="EOC306" s="730"/>
      <c r="EOD306" s="730"/>
      <c r="EOE306" s="730"/>
      <c r="EOF306" s="730"/>
      <c r="EOG306" s="730"/>
      <c r="EOH306" s="730"/>
      <c r="EOI306" s="730"/>
      <c r="EOJ306" s="730"/>
      <c r="EOK306" s="730"/>
      <c r="EOL306" s="730"/>
      <c r="EOM306" s="730"/>
      <c r="EON306" s="730"/>
      <c r="EOO306" s="730"/>
      <c r="EOP306" s="730"/>
      <c r="EOQ306" s="730"/>
      <c r="EOR306" s="730"/>
      <c r="EOS306" s="730"/>
      <c r="EOT306" s="730"/>
      <c r="EOU306" s="730"/>
      <c r="EOV306" s="730"/>
      <c r="EOW306" s="730"/>
      <c r="EOX306" s="730"/>
      <c r="EOY306" s="730"/>
      <c r="EOZ306" s="730"/>
      <c r="EPA306" s="730"/>
      <c r="EPB306" s="730"/>
      <c r="EPC306" s="730"/>
      <c r="EPD306" s="730"/>
      <c r="EPE306" s="730"/>
      <c r="EPF306" s="730"/>
      <c r="EPG306" s="730"/>
      <c r="EPH306" s="730"/>
      <c r="EPI306" s="730"/>
      <c r="EPJ306" s="730"/>
      <c r="EPK306" s="730"/>
      <c r="EPL306" s="730"/>
      <c r="EPM306" s="730"/>
      <c r="EPN306" s="730"/>
      <c r="EPO306" s="730"/>
      <c r="EPP306" s="730"/>
      <c r="EPQ306" s="730"/>
      <c r="EPR306" s="730"/>
      <c r="EPS306" s="730"/>
      <c r="EPT306" s="730"/>
      <c r="EPU306" s="730"/>
      <c r="EPV306" s="730"/>
      <c r="EPW306" s="730"/>
      <c r="EPX306" s="730"/>
      <c r="EPY306" s="730"/>
      <c r="EPZ306" s="730"/>
      <c r="EQA306" s="730"/>
      <c r="EQB306" s="730"/>
      <c r="EQC306" s="730"/>
      <c r="EQD306" s="730"/>
      <c r="EQE306" s="730"/>
      <c r="EQF306" s="730"/>
      <c r="EQG306" s="730"/>
      <c r="EQH306" s="730"/>
      <c r="EQI306" s="730"/>
      <c r="EQJ306" s="730"/>
      <c r="EQK306" s="730"/>
      <c r="EQL306" s="730"/>
      <c r="EQM306" s="730"/>
      <c r="EQN306" s="730"/>
      <c r="EQO306" s="730"/>
      <c r="EQP306" s="730"/>
      <c r="EQQ306" s="730"/>
      <c r="EQR306" s="730"/>
      <c r="EQS306" s="730"/>
      <c r="EQT306" s="730"/>
      <c r="EQU306" s="730"/>
      <c r="EQV306" s="730"/>
      <c r="EQW306" s="730"/>
      <c r="EQX306" s="730"/>
      <c r="EQY306" s="730"/>
      <c r="EQZ306" s="730"/>
      <c r="ERA306" s="730"/>
      <c r="ERB306" s="730"/>
      <c r="ERC306" s="730"/>
      <c r="ERD306" s="730"/>
      <c r="ERE306" s="730"/>
      <c r="ERF306" s="730"/>
      <c r="ERG306" s="730"/>
      <c r="ERH306" s="730"/>
      <c r="ERI306" s="730"/>
      <c r="ERJ306" s="730"/>
      <c r="ERK306" s="730"/>
      <c r="ERL306" s="730"/>
      <c r="ERM306" s="730"/>
      <c r="ERN306" s="730"/>
      <c r="ERO306" s="730"/>
      <c r="ERP306" s="730"/>
      <c r="ERQ306" s="730"/>
      <c r="ERR306" s="730"/>
      <c r="ERS306" s="730"/>
      <c r="ERT306" s="730"/>
      <c r="ERU306" s="730"/>
      <c r="ERV306" s="730"/>
      <c r="ERW306" s="730"/>
      <c r="ERX306" s="730"/>
      <c r="ERY306" s="730"/>
      <c r="ERZ306" s="730"/>
      <c r="ESA306" s="730"/>
      <c r="ESB306" s="730"/>
      <c r="ESC306" s="730"/>
      <c r="ESD306" s="730"/>
      <c r="ESE306" s="730"/>
      <c r="ESF306" s="730"/>
      <c r="ESG306" s="730"/>
      <c r="ESH306" s="730"/>
      <c r="ESI306" s="730"/>
      <c r="ESJ306" s="730"/>
      <c r="ESK306" s="730"/>
      <c r="ESL306" s="730"/>
      <c r="ESM306" s="730"/>
      <c r="ESN306" s="730"/>
      <c r="ESO306" s="730"/>
      <c r="ESP306" s="730"/>
      <c r="ESQ306" s="730"/>
      <c r="ESR306" s="730"/>
      <c r="ESS306" s="730"/>
      <c r="EST306" s="730"/>
      <c r="ESU306" s="730"/>
      <c r="ESV306" s="730"/>
      <c r="ESW306" s="730"/>
      <c r="ESX306" s="730"/>
      <c r="ESY306" s="730"/>
      <c r="ESZ306" s="730"/>
      <c r="ETA306" s="730"/>
      <c r="ETB306" s="730"/>
      <c r="ETC306" s="730"/>
      <c r="ETD306" s="730"/>
      <c r="ETE306" s="730"/>
      <c r="ETF306" s="730"/>
      <c r="ETG306" s="730"/>
      <c r="ETH306" s="730"/>
      <c r="ETI306" s="730"/>
      <c r="ETJ306" s="730"/>
      <c r="ETK306" s="730"/>
      <c r="ETL306" s="730"/>
      <c r="ETM306" s="730"/>
      <c r="ETN306" s="730"/>
      <c r="ETO306" s="730"/>
      <c r="ETP306" s="730"/>
      <c r="ETQ306" s="730"/>
      <c r="ETR306" s="730"/>
      <c r="ETS306" s="730"/>
      <c r="ETT306" s="730"/>
      <c r="ETU306" s="730"/>
      <c r="ETV306" s="730"/>
      <c r="ETW306" s="730"/>
      <c r="ETX306" s="730"/>
      <c r="ETY306" s="730"/>
      <c r="ETZ306" s="730"/>
      <c r="EUA306" s="730"/>
      <c r="EUB306" s="730"/>
      <c r="EUC306" s="730"/>
      <c r="EUD306" s="730"/>
      <c r="EUE306" s="730"/>
      <c r="EUF306" s="730"/>
      <c r="EUG306" s="730"/>
      <c r="EUH306" s="730"/>
      <c r="EUI306" s="730"/>
      <c r="EUJ306" s="730"/>
      <c r="EUK306" s="730"/>
      <c r="EUL306" s="730"/>
      <c r="EUM306" s="730"/>
      <c r="EUN306" s="730"/>
      <c r="EUO306" s="730"/>
      <c r="EUP306" s="730"/>
      <c r="EUQ306" s="730"/>
      <c r="EUR306" s="730"/>
      <c r="EUS306" s="730"/>
      <c r="EUT306" s="730"/>
      <c r="EUU306" s="730"/>
      <c r="EUV306" s="730"/>
      <c r="EUW306" s="730"/>
      <c r="EUX306" s="730"/>
      <c r="EUY306" s="730"/>
      <c r="EUZ306" s="730"/>
      <c r="EVA306" s="730"/>
      <c r="EVB306" s="730"/>
      <c r="EVC306" s="730"/>
      <c r="EVD306" s="730"/>
      <c r="EVE306" s="730"/>
      <c r="EVF306" s="730"/>
      <c r="EVG306" s="730"/>
      <c r="EVH306" s="730"/>
      <c r="EVI306" s="730"/>
      <c r="EVJ306" s="730"/>
      <c r="EVK306" s="730"/>
      <c r="EVL306" s="730"/>
      <c r="EVM306" s="730"/>
      <c r="EVN306" s="730"/>
      <c r="EVO306" s="730"/>
      <c r="EVP306" s="730"/>
      <c r="EVQ306" s="730"/>
      <c r="EVR306" s="730"/>
      <c r="EVS306" s="730"/>
      <c r="EVT306" s="730"/>
      <c r="EVU306" s="730"/>
      <c r="EVV306" s="730"/>
      <c r="EVW306" s="730"/>
      <c r="EVX306" s="730"/>
      <c r="EVY306" s="730"/>
      <c r="EVZ306" s="730"/>
      <c r="EWA306" s="730"/>
      <c r="EWB306" s="730"/>
      <c r="EWC306" s="730"/>
      <c r="EWD306" s="730"/>
      <c r="EWE306" s="730"/>
      <c r="EWF306" s="730"/>
      <c r="EWG306" s="730"/>
      <c r="EWH306" s="730"/>
      <c r="EWI306" s="730"/>
      <c r="EWJ306" s="730"/>
      <c r="EWK306" s="730"/>
      <c r="EWL306" s="730"/>
      <c r="EWM306" s="730"/>
      <c r="EWN306" s="730"/>
      <c r="EWO306" s="730"/>
      <c r="EWP306" s="730"/>
      <c r="EWQ306" s="730"/>
      <c r="EWR306" s="730"/>
      <c r="EWS306" s="730"/>
      <c r="EWT306" s="730"/>
      <c r="EWU306" s="730"/>
      <c r="EWV306" s="730"/>
      <c r="EWW306" s="730"/>
      <c r="EWX306" s="730"/>
      <c r="EWY306" s="730"/>
      <c r="EWZ306" s="730"/>
      <c r="EXA306" s="730"/>
      <c r="EXB306" s="730"/>
      <c r="EXC306" s="730"/>
      <c r="EXD306" s="730"/>
      <c r="EXE306" s="730"/>
      <c r="EXF306" s="730"/>
      <c r="EXG306" s="730"/>
      <c r="EXH306" s="730"/>
      <c r="EXI306" s="730"/>
      <c r="EXJ306" s="730"/>
      <c r="EXK306" s="730"/>
      <c r="EXL306" s="730"/>
      <c r="EXM306" s="730"/>
      <c r="EXN306" s="730"/>
      <c r="EXO306" s="730"/>
      <c r="EXP306" s="730"/>
      <c r="EXQ306" s="730"/>
      <c r="EXR306" s="730"/>
      <c r="EXS306" s="730"/>
      <c r="EXT306" s="730"/>
      <c r="EXU306" s="730"/>
      <c r="EXV306" s="730"/>
      <c r="EXW306" s="730"/>
      <c r="EXX306" s="730"/>
      <c r="EXY306" s="730"/>
      <c r="EXZ306" s="730"/>
      <c r="EYA306" s="730"/>
      <c r="EYB306" s="730"/>
      <c r="EYC306" s="730"/>
      <c r="EYD306" s="730"/>
      <c r="EYE306" s="730"/>
      <c r="EYF306" s="730"/>
      <c r="EYG306" s="730"/>
      <c r="EYH306" s="730"/>
      <c r="EYI306" s="730"/>
      <c r="EYJ306" s="730"/>
      <c r="EYK306" s="730"/>
      <c r="EYL306" s="730"/>
      <c r="EYM306" s="730"/>
      <c r="EYN306" s="730"/>
      <c r="EYO306" s="730"/>
      <c r="EYP306" s="730"/>
      <c r="EYQ306" s="730"/>
      <c r="EYR306" s="730"/>
      <c r="EYS306" s="730"/>
      <c r="EYT306" s="730"/>
      <c r="EYU306" s="730"/>
      <c r="EYV306" s="730"/>
      <c r="EYW306" s="730"/>
      <c r="EYX306" s="730"/>
      <c r="EYY306" s="730"/>
      <c r="EYZ306" s="730"/>
      <c r="EZA306" s="730"/>
      <c r="EZB306" s="730"/>
      <c r="EZC306" s="730"/>
      <c r="EZD306" s="730"/>
      <c r="EZE306" s="730"/>
      <c r="EZF306" s="730"/>
      <c r="EZG306" s="730"/>
      <c r="EZH306" s="730"/>
      <c r="EZI306" s="730"/>
      <c r="EZJ306" s="730"/>
      <c r="EZK306" s="730"/>
      <c r="EZL306" s="730"/>
      <c r="EZM306" s="730"/>
      <c r="EZN306" s="730"/>
      <c r="EZO306" s="730"/>
      <c r="EZP306" s="730"/>
      <c r="EZQ306" s="730"/>
      <c r="EZR306" s="730"/>
      <c r="EZS306" s="730"/>
      <c r="EZT306" s="730"/>
      <c r="EZU306" s="730"/>
      <c r="EZV306" s="730"/>
      <c r="EZW306" s="730"/>
      <c r="EZX306" s="730"/>
      <c r="EZY306" s="730"/>
      <c r="EZZ306" s="730"/>
      <c r="FAA306" s="730"/>
      <c r="FAB306" s="730"/>
      <c r="FAC306" s="730"/>
      <c r="FAD306" s="730"/>
      <c r="FAE306" s="730"/>
      <c r="FAF306" s="730"/>
      <c r="FAG306" s="730"/>
      <c r="FAH306" s="730"/>
      <c r="FAI306" s="730"/>
      <c r="FAJ306" s="730"/>
      <c r="FAK306" s="730"/>
      <c r="FAL306" s="730"/>
      <c r="FAM306" s="730"/>
      <c r="FAN306" s="730"/>
      <c r="FAO306" s="730"/>
      <c r="FAP306" s="730"/>
      <c r="FAQ306" s="730"/>
      <c r="FAR306" s="730"/>
      <c r="FAS306" s="730"/>
      <c r="FAT306" s="730"/>
      <c r="FAU306" s="730"/>
      <c r="FAV306" s="730"/>
      <c r="FAW306" s="730"/>
      <c r="FAX306" s="730"/>
      <c r="FAY306" s="730"/>
      <c r="FAZ306" s="730"/>
      <c r="FBA306" s="730"/>
      <c r="FBB306" s="730"/>
      <c r="FBC306" s="730"/>
      <c r="FBD306" s="730"/>
      <c r="FBE306" s="730"/>
      <c r="FBF306" s="730"/>
      <c r="FBG306" s="730"/>
      <c r="FBH306" s="730"/>
      <c r="FBI306" s="730"/>
      <c r="FBJ306" s="730"/>
      <c r="FBK306" s="730"/>
      <c r="FBL306" s="730"/>
      <c r="FBM306" s="730"/>
      <c r="FBN306" s="730"/>
      <c r="FBO306" s="730"/>
      <c r="FBP306" s="730"/>
      <c r="FBQ306" s="730"/>
      <c r="FBR306" s="730"/>
      <c r="FBS306" s="730"/>
      <c r="FBT306" s="730"/>
      <c r="FBU306" s="730"/>
      <c r="FBV306" s="730"/>
      <c r="FBW306" s="730"/>
      <c r="FBX306" s="730"/>
      <c r="FBY306" s="730"/>
      <c r="FBZ306" s="730"/>
      <c r="FCA306" s="730"/>
      <c r="FCB306" s="730"/>
      <c r="FCC306" s="730"/>
      <c r="FCD306" s="730"/>
      <c r="FCE306" s="730"/>
      <c r="FCF306" s="730"/>
      <c r="FCG306" s="730"/>
      <c r="FCH306" s="730"/>
      <c r="FCI306" s="730"/>
      <c r="FCJ306" s="730"/>
      <c r="FCK306" s="730"/>
      <c r="FCL306" s="730"/>
      <c r="FCM306" s="730"/>
      <c r="FCN306" s="730"/>
      <c r="FCO306" s="730"/>
      <c r="FCP306" s="730"/>
      <c r="FCQ306" s="730"/>
      <c r="FCR306" s="730"/>
      <c r="FCS306" s="730"/>
      <c r="FCT306" s="730"/>
      <c r="FCU306" s="730"/>
      <c r="FCV306" s="730"/>
      <c r="FCW306" s="730"/>
      <c r="FCX306" s="730"/>
      <c r="FCY306" s="730"/>
      <c r="FCZ306" s="730"/>
      <c r="FDA306" s="730"/>
      <c r="FDB306" s="730"/>
      <c r="FDC306" s="730"/>
      <c r="FDD306" s="730"/>
      <c r="FDE306" s="730"/>
      <c r="FDF306" s="730"/>
      <c r="FDG306" s="730"/>
      <c r="FDH306" s="730"/>
      <c r="FDI306" s="730"/>
      <c r="FDJ306" s="730"/>
      <c r="FDK306" s="730"/>
      <c r="FDL306" s="730"/>
      <c r="FDM306" s="730"/>
      <c r="FDN306" s="730"/>
      <c r="FDO306" s="730"/>
      <c r="FDP306" s="730"/>
      <c r="FDQ306" s="730"/>
      <c r="FDR306" s="730"/>
      <c r="FDS306" s="730"/>
      <c r="FDT306" s="730"/>
      <c r="FDU306" s="730"/>
      <c r="FDV306" s="730"/>
      <c r="FDW306" s="730"/>
      <c r="FDX306" s="730"/>
      <c r="FDY306" s="730"/>
      <c r="FDZ306" s="730"/>
      <c r="FEA306" s="730"/>
      <c r="FEB306" s="730"/>
      <c r="FEC306" s="730"/>
      <c r="FED306" s="730"/>
      <c r="FEE306" s="730"/>
      <c r="FEF306" s="730"/>
      <c r="FEG306" s="730"/>
      <c r="FEH306" s="730"/>
      <c r="FEI306" s="730"/>
      <c r="FEJ306" s="730"/>
      <c r="FEK306" s="730"/>
      <c r="FEL306" s="730"/>
      <c r="FEM306" s="730"/>
      <c r="FEN306" s="730"/>
      <c r="FEO306" s="730"/>
      <c r="FEP306" s="730"/>
      <c r="FEQ306" s="730"/>
      <c r="FER306" s="730"/>
      <c r="FES306" s="730"/>
      <c r="FET306" s="730"/>
      <c r="FEU306" s="730"/>
      <c r="FEV306" s="730"/>
      <c r="FEW306" s="730"/>
      <c r="FEX306" s="730"/>
      <c r="FEY306" s="730"/>
      <c r="FEZ306" s="730"/>
      <c r="FFA306" s="730"/>
      <c r="FFB306" s="730"/>
      <c r="FFC306" s="730"/>
      <c r="FFD306" s="730"/>
      <c r="FFE306" s="730"/>
      <c r="FFF306" s="730"/>
      <c r="FFG306" s="730"/>
      <c r="FFH306" s="730"/>
      <c r="FFI306" s="730"/>
      <c r="FFJ306" s="730"/>
      <c r="FFK306" s="730"/>
      <c r="FFL306" s="730"/>
      <c r="FFM306" s="730"/>
      <c r="FFN306" s="730"/>
      <c r="FFO306" s="730"/>
      <c r="FFP306" s="730"/>
      <c r="FFQ306" s="730"/>
      <c r="FFR306" s="730"/>
      <c r="FFS306" s="730"/>
      <c r="FFT306" s="730"/>
      <c r="FFU306" s="730"/>
      <c r="FFV306" s="730"/>
      <c r="FFW306" s="730"/>
      <c r="FFX306" s="730"/>
      <c r="FFY306" s="730"/>
      <c r="FFZ306" s="730"/>
      <c r="FGA306" s="730"/>
      <c r="FGB306" s="730"/>
      <c r="FGC306" s="730"/>
      <c r="FGD306" s="730"/>
      <c r="FGE306" s="730"/>
      <c r="FGF306" s="730"/>
      <c r="FGG306" s="730"/>
      <c r="FGH306" s="730"/>
      <c r="FGI306" s="730"/>
      <c r="FGJ306" s="730"/>
      <c r="FGK306" s="730"/>
      <c r="FGL306" s="730"/>
      <c r="FGM306" s="730"/>
      <c r="FGN306" s="730"/>
      <c r="FGO306" s="730"/>
      <c r="FGP306" s="730"/>
      <c r="FGQ306" s="730"/>
      <c r="FGR306" s="730"/>
      <c r="FGS306" s="730"/>
      <c r="FGT306" s="730"/>
      <c r="FGU306" s="730"/>
      <c r="FGV306" s="730"/>
      <c r="FGW306" s="730"/>
      <c r="FGX306" s="730"/>
      <c r="FGY306" s="730"/>
      <c r="FGZ306" s="730"/>
      <c r="FHA306" s="730"/>
      <c r="FHB306" s="730"/>
      <c r="FHC306" s="730"/>
      <c r="FHD306" s="730"/>
      <c r="FHE306" s="730"/>
      <c r="FHF306" s="730"/>
      <c r="FHG306" s="730"/>
      <c r="FHH306" s="730"/>
      <c r="FHI306" s="730"/>
      <c r="FHJ306" s="730"/>
      <c r="FHK306" s="730"/>
      <c r="FHL306" s="730"/>
      <c r="FHM306" s="730"/>
      <c r="FHN306" s="730"/>
      <c r="FHO306" s="730"/>
      <c r="FHP306" s="730"/>
      <c r="FHQ306" s="730"/>
      <c r="FHR306" s="730"/>
      <c r="FHS306" s="730"/>
      <c r="FHT306" s="730"/>
      <c r="FHU306" s="730"/>
      <c r="FHV306" s="730"/>
      <c r="FHW306" s="730"/>
      <c r="FHX306" s="730"/>
      <c r="FHY306" s="730"/>
      <c r="FHZ306" s="730"/>
      <c r="FIA306" s="730"/>
      <c r="FIB306" s="730"/>
      <c r="FIC306" s="730"/>
      <c r="FID306" s="730"/>
      <c r="FIE306" s="730"/>
      <c r="FIF306" s="730"/>
      <c r="FIG306" s="730"/>
      <c r="FIH306" s="730"/>
      <c r="FII306" s="730"/>
      <c r="FIJ306" s="730"/>
      <c r="FIK306" s="730"/>
      <c r="FIL306" s="730"/>
      <c r="FIM306" s="730"/>
      <c r="FIN306" s="730"/>
      <c r="FIO306" s="730"/>
      <c r="FIP306" s="730"/>
      <c r="FIQ306" s="730"/>
      <c r="FIR306" s="730"/>
      <c r="FIS306" s="730"/>
      <c r="FIT306" s="730"/>
      <c r="FIU306" s="730"/>
      <c r="FIV306" s="730"/>
      <c r="FIW306" s="730"/>
      <c r="FIX306" s="730"/>
      <c r="FIY306" s="730"/>
      <c r="FIZ306" s="730"/>
      <c r="FJA306" s="730"/>
      <c r="FJB306" s="730"/>
      <c r="FJC306" s="730"/>
      <c r="FJD306" s="730"/>
      <c r="FJE306" s="730"/>
      <c r="FJF306" s="730"/>
      <c r="FJG306" s="730"/>
      <c r="FJH306" s="730"/>
      <c r="FJI306" s="730"/>
      <c r="FJJ306" s="730"/>
      <c r="FJK306" s="730"/>
      <c r="FJL306" s="730"/>
      <c r="FJM306" s="730"/>
      <c r="FJN306" s="730"/>
      <c r="FJO306" s="730"/>
      <c r="FJP306" s="730"/>
      <c r="FJQ306" s="730"/>
      <c r="FJR306" s="730"/>
      <c r="FJS306" s="730"/>
      <c r="FJT306" s="730"/>
      <c r="FJU306" s="730"/>
      <c r="FJV306" s="730"/>
      <c r="FJW306" s="730"/>
      <c r="FJX306" s="730"/>
      <c r="FJY306" s="730"/>
      <c r="FJZ306" s="730"/>
      <c r="FKA306" s="730"/>
      <c r="FKB306" s="730"/>
      <c r="FKC306" s="730"/>
      <c r="FKD306" s="730"/>
      <c r="FKE306" s="730"/>
      <c r="FKF306" s="730"/>
      <c r="FKG306" s="730"/>
      <c r="FKH306" s="730"/>
      <c r="FKI306" s="730"/>
      <c r="FKJ306" s="730"/>
      <c r="FKK306" s="730"/>
      <c r="FKL306" s="730"/>
      <c r="FKM306" s="730"/>
      <c r="FKN306" s="730"/>
      <c r="FKO306" s="730"/>
      <c r="FKP306" s="730"/>
      <c r="FKQ306" s="730"/>
      <c r="FKR306" s="730"/>
      <c r="FKS306" s="730"/>
      <c r="FKT306" s="730"/>
      <c r="FKU306" s="730"/>
      <c r="FKV306" s="730"/>
      <c r="FKW306" s="730"/>
      <c r="FKX306" s="730"/>
      <c r="FKY306" s="730"/>
      <c r="FKZ306" s="730"/>
      <c r="FLA306" s="730"/>
      <c r="FLB306" s="730"/>
      <c r="FLC306" s="730"/>
      <c r="FLD306" s="730"/>
      <c r="FLE306" s="730"/>
      <c r="FLF306" s="730"/>
      <c r="FLG306" s="730"/>
      <c r="FLH306" s="730"/>
      <c r="FLI306" s="730"/>
      <c r="FLJ306" s="730"/>
      <c r="FLK306" s="730"/>
      <c r="FLL306" s="730"/>
      <c r="FLM306" s="730"/>
      <c r="FLN306" s="730"/>
      <c r="FLO306" s="730"/>
      <c r="FLP306" s="730"/>
      <c r="FLQ306" s="730"/>
      <c r="FLR306" s="730"/>
      <c r="FLS306" s="730"/>
      <c r="FLT306" s="730"/>
      <c r="FLU306" s="730"/>
      <c r="FLV306" s="730"/>
      <c r="FLW306" s="730"/>
      <c r="FLX306" s="730"/>
      <c r="FLY306" s="730"/>
      <c r="FLZ306" s="730"/>
      <c r="FMA306" s="730"/>
      <c r="FMB306" s="730"/>
      <c r="FMC306" s="730"/>
      <c r="FMD306" s="730"/>
      <c r="FME306" s="730"/>
      <c r="FMF306" s="730"/>
      <c r="FMG306" s="730"/>
      <c r="FMH306" s="730"/>
      <c r="FMI306" s="730"/>
      <c r="FMJ306" s="730"/>
      <c r="FMK306" s="730"/>
      <c r="FML306" s="730"/>
      <c r="FMM306" s="730"/>
      <c r="FMN306" s="730"/>
      <c r="FMO306" s="730"/>
      <c r="FMP306" s="730"/>
      <c r="FMQ306" s="730"/>
      <c r="FMR306" s="730"/>
      <c r="FMS306" s="730"/>
      <c r="FMT306" s="730"/>
      <c r="FMU306" s="730"/>
      <c r="FMV306" s="730"/>
      <c r="FMW306" s="730"/>
      <c r="FMX306" s="730"/>
      <c r="FMY306" s="730"/>
      <c r="FMZ306" s="730"/>
      <c r="FNA306" s="730"/>
      <c r="FNB306" s="730"/>
      <c r="FNC306" s="730"/>
      <c r="FND306" s="730"/>
      <c r="FNE306" s="730"/>
      <c r="FNF306" s="730"/>
      <c r="FNG306" s="730"/>
      <c r="FNH306" s="730"/>
      <c r="FNI306" s="730"/>
      <c r="FNJ306" s="730"/>
      <c r="FNK306" s="730"/>
      <c r="FNL306" s="730"/>
      <c r="FNM306" s="730"/>
      <c r="FNN306" s="730"/>
      <c r="FNO306" s="730"/>
      <c r="FNP306" s="730"/>
      <c r="FNQ306" s="730"/>
      <c r="FNR306" s="730"/>
      <c r="FNS306" s="730"/>
      <c r="FNT306" s="730"/>
      <c r="FNU306" s="730"/>
      <c r="FNV306" s="730"/>
      <c r="FNW306" s="730"/>
      <c r="FNX306" s="730"/>
      <c r="FNY306" s="730"/>
      <c r="FNZ306" s="730"/>
      <c r="FOA306" s="730"/>
      <c r="FOB306" s="730"/>
      <c r="FOC306" s="730"/>
      <c r="FOD306" s="730"/>
      <c r="FOE306" s="730"/>
      <c r="FOF306" s="730"/>
      <c r="FOG306" s="730"/>
      <c r="FOH306" s="730"/>
      <c r="FOI306" s="730"/>
      <c r="FOJ306" s="730"/>
      <c r="FOK306" s="730"/>
      <c r="FOL306" s="730"/>
      <c r="FOM306" s="730"/>
      <c r="FON306" s="730"/>
      <c r="FOO306" s="730"/>
      <c r="FOP306" s="730"/>
      <c r="FOQ306" s="730"/>
      <c r="FOR306" s="730"/>
      <c r="FOS306" s="730"/>
      <c r="FOT306" s="730"/>
      <c r="FOU306" s="730"/>
      <c r="FOV306" s="730"/>
      <c r="FOW306" s="730"/>
      <c r="FOX306" s="730"/>
      <c r="FOY306" s="730"/>
      <c r="FOZ306" s="730"/>
      <c r="FPA306" s="730"/>
      <c r="FPB306" s="730"/>
      <c r="FPC306" s="730"/>
      <c r="FPD306" s="730"/>
      <c r="FPE306" s="730"/>
      <c r="FPF306" s="730"/>
      <c r="FPG306" s="730"/>
      <c r="FPH306" s="730"/>
      <c r="FPI306" s="730"/>
      <c r="FPJ306" s="730"/>
      <c r="FPK306" s="730"/>
      <c r="FPL306" s="730"/>
      <c r="FPM306" s="730"/>
      <c r="FPN306" s="730"/>
      <c r="FPO306" s="730"/>
      <c r="FPP306" s="730"/>
      <c r="FPQ306" s="730"/>
      <c r="FPR306" s="730"/>
      <c r="FPS306" s="730"/>
      <c r="FPT306" s="730"/>
      <c r="FPU306" s="730"/>
      <c r="FPV306" s="730"/>
      <c r="FPW306" s="730"/>
      <c r="FPX306" s="730"/>
      <c r="FPY306" s="730"/>
      <c r="FPZ306" s="730"/>
      <c r="FQA306" s="730"/>
      <c r="FQB306" s="730"/>
      <c r="FQC306" s="730"/>
      <c r="FQD306" s="730"/>
      <c r="FQE306" s="730"/>
      <c r="FQF306" s="730"/>
      <c r="FQG306" s="730"/>
      <c r="FQH306" s="730"/>
      <c r="FQI306" s="730"/>
      <c r="FQJ306" s="730"/>
      <c r="FQK306" s="730"/>
      <c r="FQL306" s="730"/>
      <c r="FQM306" s="730"/>
      <c r="FQN306" s="730"/>
      <c r="FQO306" s="730"/>
      <c r="FQP306" s="730"/>
      <c r="FQQ306" s="730"/>
      <c r="FQR306" s="730"/>
      <c r="FQS306" s="730"/>
      <c r="FQT306" s="730"/>
      <c r="FQU306" s="730"/>
      <c r="FQV306" s="730"/>
      <c r="FQW306" s="730"/>
      <c r="FQX306" s="730"/>
      <c r="FQY306" s="730"/>
      <c r="FQZ306" s="730"/>
      <c r="FRA306" s="730"/>
      <c r="FRB306" s="730"/>
      <c r="FRC306" s="730"/>
      <c r="FRD306" s="730"/>
      <c r="FRE306" s="730"/>
      <c r="FRF306" s="730"/>
      <c r="FRG306" s="730"/>
      <c r="FRH306" s="730"/>
      <c r="FRI306" s="730"/>
      <c r="FRJ306" s="730"/>
      <c r="FRK306" s="730"/>
      <c r="FRL306" s="730"/>
      <c r="FRM306" s="730"/>
      <c r="FRN306" s="730"/>
      <c r="FRO306" s="730"/>
      <c r="FRP306" s="730"/>
      <c r="FRQ306" s="730"/>
      <c r="FRR306" s="730"/>
      <c r="FRS306" s="730"/>
      <c r="FRT306" s="730"/>
      <c r="FRU306" s="730"/>
      <c r="FRV306" s="730"/>
      <c r="FRW306" s="730"/>
      <c r="FRX306" s="730"/>
      <c r="FRY306" s="730"/>
      <c r="FRZ306" s="730"/>
      <c r="FSA306" s="730"/>
      <c r="FSB306" s="730"/>
      <c r="FSC306" s="730"/>
      <c r="FSD306" s="730"/>
      <c r="FSE306" s="730"/>
      <c r="FSF306" s="730"/>
      <c r="FSG306" s="730"/>
      <c r="FSH306" s="730"/>
      <c r="FSI306" s="730"/>
      <c r="FSJ306" s="730"/>
      <c r="FSK306" s="730"/>
      <c r="FSL306" s="730"/>
      <c r="FSM306" s="730"/>
      <c r="FSN306" s="730"/>
      <c r="FSO306" s="730"/>
      <c r="FSP306" s="730"/>
      <c r="FSQ306" s="730"/>
      <c r="FSR306" s="730"/>
      <c r="FSS306" s="730"/>
      <c r="FST306" s="730"/>
      <c r="FSU306" s="730"/>
      <c r="FSV306" s="730"/>
      <c r="FSW306" s="730"/>
      <c r="FSX306" s="730"/>
      <c r="FSY306" s="730"/>
      <c r="FSZ306" s="730"/>
      <c r="FTA306" s="730"/>
      <c r="FTB306" s="730"/>
      <c r="FTC306" s="730"/>
      <c r="FTD306" s="730"/>
      <c r="FTE306" s="730"/>
      <c r="FTF306" s="730"/>
      <c r="FTG306" s="730"/>
      <c r="FTH306" s="730"/>
      <c r="FTI306" s="730"/>
      <c r="FTJ306" s="730"/>
      <c r="FTK306" s="730"/>
      <c r="FTL306" s="730"/>
      <c r="FTM306" s="730"/>
      <c r="FTN306" s="730"/>
      <c r="FTO306" s="730"/>
      <c r="FTP306" s="730"/>
      <c r="FTQ306" s="730"/>
      <c r="FTR306" s="730"/>
      <c r="FTS306" s="730"/>
      <c r="FTT306" s="730"/>
      <c r="FTU306" s="730"/>
      <c r="FTV306" s="730"/>
      <c r="FTW306" s="730"/>
      <c r="FTX306" s="730"/>
      <c r="FTY306" s="730"/>
      <c r="FTZ306" s="730"/>
      <c r="FUA306" s="730"/>
      <c r="FUB306" s="730"/>
      <c r="FUC306" s="730"/>
      <c r="FUD306" s="730"/>
      <c r="FUE306" s="730"/>
      <c r="FUF306" s="730"/>
      <c r="FUG306" s="730"/>
      <c r="FUH306" s="730"/>
      <c r="FUI306" s="730"/>
      <c r="FUJ306" s="730"/>
      <c r="FUK306" s="730"/>
      <c r="FUL306" s="730"/>
      <c r="FUM306" s="730"/>
      <c r="FUN306" s="730"/>
      <c r="FUO306" s="730"/>
      <c r="FUP306" s="730"/>
      <c r="FUQ306" s="730"/>
      <c r="FUR306" s="730"/>
      <c r="FUS306" s="730"/>
      <c r="FUT306" s="730"/>
      <c r="FUU306" s="730"/>
      <c r="FUV306" s="730"/>
      <c r="FUW306" s="730"/>
      <c r="FUX306" s="730"/>
      <c r="FUY306" s="730"/>
      <c r="FUZ306" s="730"/>
      <c r="FVA306" s="730"/>
      <c r="FVB306" s="730"/>
      <c r="FVC306" s="730"/>
      <c r="FVD306" s="730"/>
      <c r="FVE306" s="730"/>
      <c r="FVF306" s="730"/>
      <c r="FVG306" s="730"/>
      <c r="FVH306" s="730"/>
      <c r="FVI306" s="730"/>
      <c r="FVJ306" s="730"/>
      <c r="FVK306" s="730"/>
      <c r="FVL306" s="730"/>
      <c r="FVM306" s="730"/>
      <c r="FVN306" s="730"/>
      <c r="FVO306" s="730"/>
      <c r="FVP306" s="730"/>
      <c r="FVQ306" s="730"/>
      <c r="FVR306" s="730"/>
      <c r="FVS306" s="730"/>
      <c r="FVT306" s="730"/>
      <c r="FVU306" s="730"/>
      <c r="FVV306" s="730"/>
      <c r="FVW306" s="730"/>
      <c r="FVX306" s="730"/>
      <c r="FVY306" s="730"/>
      <c r="FVZ306" s="730"/>
      <c r="FWA306" s="730"/>
      <c r="FWB306" s="730"/>
      <c r="FWC306" s="730"/>
      <c r="FWD306" s="730"/>
      <c r="FWE306" s="730"/>
      <c r="FWF306" s="730"/>
      <c r="FWG306" s="730"/>
      <c r="FWH306" s="730"/>
      <c r="FWI306" s="730"/>
      <c r="FWJ306" s="730"/>
      <c r="FWK306" s="730"/>
      <c r="FWL306" s="730"/>
      <c r="FWM306" s="730"/>
      <c r="FWN306" s="730"/>
      <c r="FWO306" s="730"/>
      <c r="FWP306" s="730"/>
      <c r="FWQ306" s="730"/>
      <c r="FWR306" s="730"/>
      <c r="FWS306" s="730"/>
      <c r="FWT306" s="730"/>
      <c r="FWU306" s="730"/>
      <c r="FWV306" s="730"/>
      <c r="FWW306" s="730"/>
      <c r="FWX306" s="730"/>
      <c r="FWY306" s="730"/>
      <c r="FWZ306" s="730"/>
      <c r="FXA306" s="730"/>
      <c r="FXB306" s="730"/>
      <c r="FXC306" s="730"/>
      <c r="FXD306" s="730"/>
      <c r="FXE306" s="730"/>
      <c r="FXF306" s="730"/>
      <c r="FXG306" s="730"/>
      <c r="FXH306" s="730"/>
      <c r="FXI306" s="730"/>
      <c r="FXJ306" s="730"/>
      <c r="FXK306" s="730"/>
      <c r="FXL306" s="730"/>
      <c r="FXM306" s="730"/>
      <c r="FXN306" s="730"/>
      <c r="FXO306" s="730"/>
      <c r="FXP306" s="730"/>
      <c r="FXQ306" s="730"/>
      <c r="FXR306" s="730"/>
      <c r="FXS306" s="730"/>
      <c r="FXT306" s="730"/>
      <c r="FXU306" s="730"/>
      <c r="FXV306" s="730"/>
      <c r="FXW306" s="730"/>
      <c r="FXX306" s="730"/>
      <c r="FXY306" s="730"/>
      <c r="FXZ306" s="730"/>
      <c r="FYA306" s="730"/>
      <c r="FYB306" s="730"/>
      <c r="FYC306" s="730"/>
      <c r="FYD306" s="730"/>
      <c r="FYE306" s="730"/>
      <c r="FYF306" s="730"/>
      <c r="FYG306" s="730"/>
      <c r="FYH306" s="730"/>
      <c r="FYI306" s="730"/>
      <c r="FYJ306" s="730"/>
      <c r="FYK306" s="730"/>
      <c r="FYL306" s="730"/>
      <c r="FYM306" s="730"/>
      <c r="FYN306" s="730"/>
      <c r="FYO306" s="730"/>
      <c r="FYP306" s="730"/>
      <c r="FYQ306" s="730"/>
      <c r="FYR306" s="730"/>
      <c r="FYS306" s="730"/>
      <c r="FYT306" s="730"/>
      <c r="FYU306" s="730"/>
      <c r="FYV306" s="730"/>
      <c r="FYW306" s="730"/>
      <c r="FYX306" s="730"/>
      <c r="FYY306" s="730"/>
      <c r="FYZ306" s="730"/>
      <c r="FZA306" s="730"/>
      <c r="FZB306" s="730"/>
      <c r="FZC306" s="730"/>
      <c r="FZD306" s="730"/>
      <c r="FZE306" s="730"/>
      <c r="FZF306" s="730"/>
      <c r="FZG306" s="730"/>
      <c r="FZH306" s="730"/>
      <c r="FZI306" s="730"/>
      <c r="FZJ306" s="730"/>
      <c r="FZK306" s="730"/>
      <c r="FZL306" s="730"/>
      <c r="FZM306" s="730"/>
      <c r="FZN306" s="730"/>
      <c r="FZO306" s="730"/>
      <c r="FZP306" s="730"/>
      <c r="FZQ306" s="730"/>
      <c r="FZR306" s="730"/>
      <c r="FZS306" s="730"/>
      <c r="FZT306" s="730"/>
      <c r="FZU306" s="730"/>
      <c r="FZV306" s="730"/>
      <c r="FZW306" s="730"/>
      <c r="FZX306" s="730"/>
      <c r="FZY306" s="730"/>
      <c r="FZZ306" s="730"/>
      <c r="GAA306" s="730"/>
      <c r="GAB306" s="730"/>
      <c r="GAC306" s="730"/>
      <c r="GAD306" s="730"/>
      <c r="GAE306" s="730"/>
      <c r="GAF306" s="730"/>
      <c r="GAG306" s="730"/>
      <c r="GAH306" s="730"/>
      <c r="GAI306" s="730"/>
      <c r="GAJ306" s="730"/>
      <c r="GAK306" s="730"/>
      <c r="GAL306" s="730"/>
      <c r="GAM306" s="730"/>
      <c r="GAN306" s="730"/>
      <c r="GAO306" s="730"/>
      <c r="GAP306" s="730"/>
      <c r="GAQ306" s="730"/>
      <c r="GAR306" s="730"/>
      <c r="GAS306" s="730"/>
      <c r="GAT306" s="730"/>
      <c r="GAU306" s="730"/>
      <c r="GAV306" s="730"/>
      <c r="GAW306" s="730"/>
      <c r="GAX306" s="730"/>
      <c r="GAY306" s="730"/>
      <c r="GAZ306" s="730"/>
      <c r="GBA306" s="730"/>
      <c r="GBB306" s="730"/>
      <c r="GBC306" s="730"/>
      <c r="GBD306" s="730"/>
      <c r="GBE306" s="730"/>
      <c r="GBF306" s="730"/>
      <c r="GBG306" s="730"/>
      <c r="GBH306" s="730"/>
      <c r="GBI306" s="730"/>
      <c r="GBJ306" s="730"/>
      <c r="GBK306" s="730"/>
      <c r="GBL306" s="730"/>
      <c r="GBM306" s="730"/>
      <c r="GBN306" s="730"/>
      <c r="GBO306" s="730"/>
      <c r="GBP306" s="730"/>
      <c r="GBQ306" s="730"/>
      <c r="GBR306" s="730"/>
      <c r="GBS306" s="730"/>
      <c r="GBT306" s="730"/>
      <c r="GBU306" s="730"/>
      <c r="GBV306" s="730"/>
      <c r="GBW306" s="730"/>
      <c r="GBX306" s="730"/>
      <c r="GBY306" s="730"/>
      <c r="GBZ306" s="730"/>
      <c r="GCA306" s="730"/>
      <c r="GCB306" s="730"/>
      <c r="GCC306" s="730"/>
      <c r="GCD306" s="730"/>
      <c r="GCE306" s="730"/>
      <c r="GCF306" s="730"/>
      <c r="GCG306" s="730"/>
      <c r="GCH306" s="730"/>
      <c r="GCI306" s="730"/>
      <c r="GCJ306" s="730"/>
      <c r="GCK306" s="730"/>
      <c r="GCL306" s="730"/>
      <c r="GCM306" s="730"/>
      <c r="GCN306" s="730"/>
      <c r="GCO306" s="730"/>
      <c r="GCP306" s="730"/>
      <c r="GCQ306" s="730"/>
      <c r="GCR306" s="730"/>
      <c r="GCS306" s="730"/>
      <c r="GCT306" s="730"/>
      <c r="GCU306" s="730"/>
      <c r="GCV306" s="730"/>
      <c r="GCW306" s="730"/>
      <c r="GCX306" s="730"/>
      <c r="GCY306" s="730"/>
      <c r="GCZ306" s="730"/>
      <c r="GDA306" s="730"/>
      <c r="GDB306" s="730"/>
      <c r="GDC306" s="730"/>
      <c r="GDD306" s="730"/>
      <c r="GDE306" s="730"/>
      <c r="GDF306" s="730"/>
      <c r="GDG306" s="730"/>
      <c r="GDH306" s="730"/>
      <c r="GDI306" s="730"/>
      <c r="GDJ306" s="730"/>
      <c r="GDK306" s="730"/>
      <c r="GDL306" s="730"/>
      <c r="GDM306" s="730"/>
      <c r="GDN306" s="730"/>
      <c r="GDO306" s="730"/>
      <c r="GDP306" s="730"/>
      <c r="GDQ306" s="730"/>
      <c r="GDR306" s="730"/>
      <c r="GDS306" s="730"/>
      <c r="GDT306" s="730"/>
      <c r="GDU306" s="730"/>
      <c r="GDV306" s="730"/>
      <c r="GDW306" s="730"/>
      <c r="GDX306" s="730"/>
      <c r="GDY306" s="730"/>
      <c r="GDZ306" s="730"/>
      <c r="GEA306" s="730"/>
      <c r="GEB306" s="730"/>
      <c r="GEC306" s="730"/>
      <c r="GED306" s="730"/>
      <c r="GEE306" s="730"/>
      <c r="GEF306" s="730"/>
      <c r="GEG306" s="730"/>
      <c r="GEH306" s="730"/>
      <c r="GEI306" s="730"/>
      <c r="GEJ306" s="730"/>
      <c r="GEK306" s="730"/>
      <c r="GEL306" s="730"/>
      <c r="GEM306" s="730"/>
      <c r="GEN306" s="730"/>
      <c r="GEO306" s="730"/>
      <c r="GEP306" s="730"/>
      <c r="GEQ306" s="730"/>
      <c r="GER306" s="730"/>
      <c r="GES306" s="730"/>
      <c r="GET306" s="730"/>
      <c r="GEU306" s="730"/>
      <c r="GEV306" s="730"/>
      <c r="GEW306" s="730"/>
      <c r="GEX306" s="730"/>
      <c r="GEY306" s="730"/>
      <c r="GEZ306" s="730"/>
      <c r="GFA306" s="730"/>
      <c r="GFB306" s="730"/>
      <c r="GFC306" s="730"/>
      <c r="GFD306" s="730"/>
      <c r="GFE306" s="730"/>
      <c r="GFF306" s="730"/>
      <c r="GFG306" s="730"/>
      <c r="GFH306" s="730"/>
      <c r="GFI306" s="730"/>
      <c r="GFJ306" s="730"/>
      <c r="GFK306" s="730"/>
      <c r="GFL306" s="730"/>
      <c r="GFM306" s="730"/>
      <c r="GFN306" s="730"/>
      <c r="GFO306" s="730"/>
      <c r="GFP306" s="730"/>
      <c r="GFQ306" s="730"/>
      <c r="GFR306" s="730"/>
      <c r="GFS306" s="730"/>
      <c r="GFT306" s="730"/>
      <c r="GFU306" s="730"/>
      <c r="GFV306" s="730"/>
      <c r="GFW306" s="730"/>
      <c r="GFX306" s="730"/>
      <c r="GFY306" s="730"/>
      <c r="GFZ306" s="730"/>
      <c r="GGA306" s="730"/>
      <c r="GGB306" s="730"/>
      <c r="GGC306" s="730"/>
      <c r="GGD306" s="730"/>
      <c r="GGE306" s="730"/>
      <c r="GGF306" s="730"/>
      <c r="GGG306" s="730"/>
      <c r="GGH306" s="730"/>
      <c r="GGI306" s="730"/>
      <c r="GGJ306" s="730"/>
      <c r="GGK306" s="730"/>
      <c r="GGL306" s="730"/>
      <c r="GGM306" s="730"/>
      <c r="GGN306" s="730"/>
      <c r="GGO306" s="730"/>
      <c r="GGP306" s="730"/>
      <c r="GGQ306" s="730"/>
      <c r="GGR306" s="730"/>
      <c r="GGS306" s="730"/>
      <c r="GGT306" s="730"/>
      <c r="GGU306" s="730"/>
      <c r="GGV306" s="730"/>
      <c r="GGW306" s="730"/>
      <c r="GGX306" s="730"/>
      <c r="GGY306" s="730"/>
      <c r="GGZ306" s="730"/>
      <c r="GHA306" s="730"/>
      <c r="GHB306" s="730"/>
      <c r="GHC306" s="730"/>
      <c r="GHD306" s="730"/>
      <c r="GHE306" s="730"/>
      <c r="GHF306" s="730"/>
      <c r="GHG306" s="730"/>
      <c r="GHH306" s="730"/>
      <c r="GHI306" s="730"/>
      <c r="GHJ306" s="730"/>
      <c r="GHK306" s="730"/>
      <c r="GHL306" s="730"/>
      <c r="GHM306" s="730"/>
      <c r="GHN306" s="730"/>
      <c r="GHO306" s="730"/>
      <c r="GHP306" s="730"/>
      <c r="GHQ306" s="730"/>
      <c r="GHR306" s="730"/>
      <c r="GHS306" s="730"/>
      <c r="GHT306" s="730"/>
      <c r="GHU306" s="730"/>
      <c r="GHV306" s="730"/>
      <c r="GHW306" s="730"/>
      <c r="GHX306" s="730"/>
      <c r="GHY306" s="730"/>
      <c r="GHZ306" s="730"/>
      <c r="GIA306" s="730"/>
      <c r="GIB306" s="730"/>
      <c r="GIC306" s="730"/>
      <c r="GID306" s="730"/>
      <c r="GIE306" s="730"/>
      <c r="GIF306" s="730"/>
      <c r="GIG306" s="730"/>
      <c r="GIH306" s="730"/>
      <c r="GII306" s="730"/>
      <c r="GIJ306" s="730"/>
      <c r="GIK306" s="730"/>
      <c r="GIL306" s="730"/>
      <c r="GIM306" s="730"/>
      <c r="GIN306" s="730"/>
      <c r="GIO306" s="730"/>
      <c r="GIP306" s="730"/>
      <c r="GIQ306" s="730"/>
      <c r="GIR306" s="730"/>
      <c r="GIS306" s="730"/>
      <c r="GIT306" s="730"/>
      <c r="GIU306" s="730"/>
      <c r="GIV306" s="730"/>
      <c r="GIW306" s="730"/>
      <c r="GIX306" s="730"/>
      <c r="GIY306" s="730"/>
      <c r="GIZ306" s="730"/>
      <c r="GJA306" s="730"/>
      <c r="GJB306" s="730"/>
      <c r="GJC306" s="730"/>
      <c r="GJD306" s="730"/>
      <c r="GJE306" s="730"/>
      <c r="GJF306" s="730"/>
      <c r="GJG306" s="730"/>
      <c r="GJH306" s="730"/>
      <c r="GJI306" s="730"/>
      <c r="GJJ306" s="730"/>
      <c r="GJK306" s="730"/>
      <c r="GJL306" s="730"/>
      <c r="GJM306" s="730"/>
      <c r="GJN306" s="730"/>
      <c r="GJO306" s="730"/>
      <c r="GJP306" s="730"/>
      <c r="GJQ306" s="730"/>
      <c r="GJR306" s="730"/>
      <c r="GJS306" s="730"/>
      <c r="GJT306" s="730"/>
      <c r="GJU306" s="730"/>
      <c r="GJV306" s="730"/>
      <c r="GJW306" s="730"/>
      <c r="GJX306" s="730"/>
      <c r="GJY306" s="730"/>
      <c r="GJZ306" s="730"/>
      <c r="GKA306" s="730"/>
      <c r="GKB306" s="730"/>
      <c r="GKC306" s="730"/>
      <c r="GKD306" s="730"/>
      <c r="GKE306" s="730"/>
      <c r="GKF306" s="730"/>
      <c r="GKG306" s="730"/>
      <c r="GKH306" s="730"/>
      <c r="GKI306" s="730"/>
      <c r="GKJ306" s="730"/>
      <c r="GKK306" s="730"/>
      <c r="GKL306" s="730"/>
      <c r="GKM306" s="730"/>
      <c r="GKN306" s="730"/>
      <c r="GKO306" s="730"/>
      <c r="GKP306" s="730"/>
      <c r="GKQ306" s="730"/>
      <c r="GKR306" s="730"/>
      <c r="GKS306" s="730"/>
      <c r="GKT306" s="730"/>
      <c r="GKU306" s="730"/>
      <c r="GKV306" s="730"/>
      <c r="GKW306" s="730"/>
      <c r="GKX306" s="730"/>
      <c r="GKY306" s="730"/>
      <c r="GKZ306" s="730"/>
      <c r="GLA306" s="730"/>
      <c r="GLB306" s="730"/>
      <c r="GLC306" s="730"/>
      <c r="GLD306" s="730"/>
      <c r="GLE306" s="730"/>
      <c r="GLF306" s="730"/>
      <c r="GLG306" s="730"/>
      <c r="GLH306" s="730"/>
      <c r="GLI306" s="730"/>
      <c r="GLJ306" s="730"/>
      <c r="GLK306" s="730"/>
      <c r="GLL306" s="730"/>
      <c r="GLM306" s="730"/>
      <c r="GLN306" s="730"/>
      <c r="GLO306" s="730"/>
      <c r="GLP306" s="730"/>
      <c r="GLQ306" s="730"/>
      <c r="GLR306" s="730"/>
      <c r="GLS306" s="730"/>
      <c r="GLT306" s="730"/>
      <c r="GLU306" s="730"/>
      <c r="GLV306" s="730"/>
      <c r="GLW306" s="730"/>
      <c r="GLX306" s="730"/>
      <c r="GLY306" s="730"/>
      <c r="GLZ306" s="730"/>
      <c r="GMA306" s="730"/>
      <c r="GMB306" s="730"/>
      <c r="GMC306" s="730"/>
      <c r="GMD306" s="730"/>
      <c r="GME306" s="730"/>
      <c r="GMF306" s="730"/>
      <c r="GMG306" s="730"/>
      <c r="GMH306" s="730"/>
      <c r="GMI306" s="730"/>
      <c r="GMJ306" s="730"/>
      <c r="GMK306" s="730"/>
      <c r="GML306" s="730"/>
      <c r="GMM306" s="730"/>
      <c r="GMN306" s="730"/>
      <c r="GMO306" s="730"/>
      <c r="GMP306" s="730"/>
      <c r="GMQ306" s="730"/>
      <c r="GMR306" s="730"/>
      <c r="GMS306" s="730"/>
      <c r="GMT306" s="730"/>
      <c r="GMU306" s="730"/>
      <c r="GMV306" s="730"/>
      <c r="GMW306" s="730"/>
      <c r="GMX306" s="730"/>
      <c r="GMY306" s="730"/>
      <c r="GMZ306" s="730"/>
      <c r="GNA306" s="730"/>
      <c r="GNB306" s="730"/>
      <c r="GNC306" s="730"/>
      <c r="GND306" s="730"/>
      <c r="GNE306" s="730"/>
      <c r="GNF306" s="730"/>
      <c r="GNG306" s="730"/>
      <c r="GNH306" s="730"/>
      <c r="GNI306" s="730"/>
      <c r="GNJ306" s="730"/>
      <c r="GNK306" s="730"/>
      <c r="GNL306" s="730"/>
      <c r="GNM306" s="730"/>
      <c r="GNN306" s="730"/>
      <c r="GNO306" s="730"/>
      <c r="GNP306" s="730"/>
      <c r="GNQ306" s="730"/>
      <c r="GNR306" s="730"/>
      <c r="GNS306" s="730"/>
      <c r="GNT306" s="730"/>
      <c r="GNU306" s="730"/>
      <c r="GNV306" s="730"/>
      <c r="GNW306" s="730"/>
      <c r="GNX306" s="730"/>
      <c r="GNY306" s="730"/>
      <c r="GNZ306" s="730"/>
      <c r="GOA306" s="730"/>
      <c r="GOB306" s="730"/>
      <c r="GOC306" s="730"/>
      <c r="GOD306" s="730"/>
      <c r="GOE306" s="730"/>
      <c r="GOF306" s="730"/>
      <c r="GOG306" s="730"/>
      <c r="GOH306" s="730"/>
      <c r="GOI306" s="730"/>
      <c r="GOJ306" s="730"/>
      <c r="GOK306" s="730"/>
      <c r="GOL306" s="730"/>
      <c r="GOM306" s="730"/>
      <c r="GON306" s="730"/>
      <c r="GOO306" s="730"/>
      <c r="GOP306" s="730"/>
      <c r="GOQ306" s="730"/>
      <c r="GOR306" s="730"/>
      <c r="GOS306" s="730"/>
      <c r="GOT306" s="730"/>
      <c r="GOU306" s="730"/>
      <c r="GOV306" s="730"/>
      <c r="GOW306" s="730"/>
      <c r="GOX306" s="730"/>
      <c r="GOY306" s="730"/>
      <c r="GOZ306" s="730"/>
      <c r="GPA306" s="730"/>
      <c r="GPB306" s="730"/>
      <c r="GPC306" s="730"/>
      <c r="GPD306" s="730"/>
      <c r="GPE306" s="730"/>
      <c r="GPF306" s="730"/>
      <c r="GPG306" s="730"/>
      <c r="GPH306" s="730"/>
      <c r="GPI306" s="730"/>
      <c r="GPJ306" s="730"/>
      <c r="GPK306" s="730"/>
      <c r="GPL306" s="730"/>
      <c r="GPM306" s="730"/>
      <c r="GPN306" s="730"/>
      <c r="GPO306" s="730"/>
      <c r="GPP306" s="730"/>
      <c r="GPQ306" s="730"/>
      <c r="GPR306" s="730"/>
      <c r="GPS306" s="730"/>
      <c r="GPT306" s="730"/>
      <c r="GPU306" s="730"/>
      <c r="GPV306" s="730"/>
      <c r="GPW306" s="730"/>
      <c r="GPX306" s="730"/>
      <c r="GPY306" s="730"/>
      <c r="GPZ306" s="730"/>
      <c r="GQA306" s="730"/>
      <c r="GQB306" s="730"/>
      <c r="GQC306" s="730"/>
      <c r="GQD306" s="730"/>
      <c r="GQE306" s="730"/>
      <c r="GQF306" s="730"/>
      <c r="GQG306" s="730"/>
      <c r="GQH306" s="730"/>
      <c r="GQI306" s="730"/>
      <c r="GQJ306" s="730"/>
      <c r="GQK306" s="730"/>
      <c r="GQL306" s="730"/>
      <c r="GQM306" s="730"/>
      <c r="GQN306" s="730"/>
      <c r="GQO306" s="730"/>
      <c r="GQP306" s="730"/>
      <c r="GQQ306" s="730"/>
      <c r="GQR306" s="730"/>
      <c r="GQS306" s="730"/>
      <c r="GQT306" s="730"/>
      <c r="GQU306" s="730"/>
      <c r="GQV306" s="730"/>
      <c r="GQW306" s="730"/>
      <c r="GQX306" s="730"/>
      <c r="GQY306" s="730"/>
      <c r="GQZ306" s="730"/>
      <c r="GRA306" s="730"/>
      <c r="GRB306" s="730"/>
      <c r="GRC306" s="730"/>
      <c r="GRD306" s="730"/>
      <c r="GRE306" s="730"/>
      <c r="GRF306" s="730"/>
      <c r="GRG306" s="730"/>
      <c r="GRH306" s="730"/>
      <c r="GRI306" s="730"/>
      <c r="GRJ306" s="730"/>
      <c r="GRK306" s="730"/>
      <c r="GRL306" s="730"/>
      <c r="GRM306" s="730"/>
      <c r="GRN306" s="730"/>
      <c r="GRO306" s="730"/>
      <c r="GRP306" s="730"/>
      <c r="GRQ306" s="730"/>
      <c r="GRR306" s="730"/>
      <c r="GRS306" s="730"/>
      <c r="GRT306" s="730"/>
      <c r="GRU306" s="730"/>
      <c r="GRV306" s="730"/>
      <c r="GRW306" s="730"/>
      <c r="GRX306" s="730"/>
      <c r="GRY306" s="730"/>
      <c r="GRZ306" s="730"/>
      <c r="GSA306" s="730"/>
      <c r="GSB306" s="730"/>
      <c r="GSC306" s="730"/>
      <c r="GSD306" s="730"/>
      <c r="GSE306" s="730"/>
      <c r="GSF306" s="730"/>
      <c r="GSG306" s="730"/>
      <c r="GSH306" s="730"/>
      <c r="GSI306" s="730"/>
      <c r="GSJ306" s="730"/>
      <c r="GSK306" s="730"/>
      <c r="GSL306" s="730"/>
      <c r="GSM306" s="730"/>
      <c r="GSN306" s="730"/>
      <c r="GSO306" s="730"/>
      <c r="GSP306" s="730"/>
      <c r="GSQ306" s="730"/>
      <c r="GSR306" s="730"/>
      <c r="GSS306" s="730"/>
      <c r="GST306" s="730"/>
      <c r="GSU306" s="730"/>
      <c r="GSV306" s="730"/>
      <c r="GSW306" s="730"/>
      <c r="GSX306" s="730"/>
      <c r="GSY306" s="730"/>
      <c r="GSZ306" s="730"/>
      <c r="GTA306" s="730"/>
      <c r="GTB306" s="730"/>
      <c r="GTC306" s="730"/>
      <c r="GTD306" s="730"/>
      <c r="GTE306" s="730"/>
      <c r="GTF306" s="730"/>
      <c r="GTG306" s="730"/>
      <c r="GTH306" s="730"/>
      <c r="GTI306" s="730"/>
      <c r="GTJ306" s="730"/>
      <c r="GTK306" s="730"/>
      <c r="GTL306" s="730"/>
      <c r="GTM306" s="730"/>
      <c r="GTN306" s="730"/>
      <c r="GTO306" s="730"/>
      <c r="GTP306" s="730"/>
      <c r="GTQ306" s="730"/>
      <c r="GTR306" s="730"/>
      <c r="GTS306" s="730"/>
      <c r="GTT306" s="730"/>
      <c r="GTU306" s="730"/>
      <c r="GTV306" s="730"/>
      <c r="GTW306" s="730"/>
      <c r="GTX306" s="730"/>
      <c r="GTY306" s="730"/>
      <c r="GTZ306" s="730"/>
      <c r="GUA306" s="730"/>
      <c r="GUB306" s="730"/>
      <c r="GUC306" s="730"/>
      <c r="GUD306" s="730"/>
      <c r="GUE306" s="730"/>
      <c r="GUF306" s="730"/>
      <c r="GUG306" s="730"/>
      <c r="GUH306" s="730"/>
      <c r="GUI306" s="730"/>
      <c r="GUJ306" s="730"/>
      <c r="GUK306" s="730"/>
      <c r="GUL306" s="730"/>
      <c r="GUM306" s="730"/>
      <c r="GUN306" s="730"/>
      <c r="GUO306" s="730"/>
      <c r="GUP306" s="730"/>
      <c r="GUQ306" s="730"/>
      <c r="GUR306" s="730"/>
      <c r="GUS306" s="730"/>
      <c r="GUT306" s="730"/>
      <c r="GUU306" s="730"/>
      <c r="GUV306" s="730"/>
      <c r="GUW306" s="730"/>
      <c r="GUX306" s="730"/>
      <c r="GUY306" s="730"/>
      <c r="GUZ306" s="730"/>
      <c r="GVA306" s="730"/>
      <c r="GVB306" s="730"/>
      <c r="GVC306" s="730"/>
      <c r="GVD306" s="730"/>
      <c r="GVE306" s="730"/>
      <c r="GVF306" s="730"/>
      <c r="GVG306" s="730"/>
      <c r="GVH306" s="730"/>
      <c r="GVI306" s="730"/>
      <c r="GVJ306" s="730"/>
      <c r="GVK306" s="730"/>
      <c r="GVL306" s="730"/>
      <c r="GVM306" s="730"/>
      <c r="GVN306" s="730"/>
      <c r="GVO306" s="730"/>
      <c r="GVP306" s="730"/>
      <c r="GVQ306" s="730"/>
      <c r="GVR306" s="730"/>
      <c r="GVS306" s="730"/>
      <c r="GVT306" s="730"/>
      <c r="GVU306" s="730"/>
      <c r="GVV306" s="730"/>
      <c r="GVW306" s="730"/>
      <c r="GVX306" s="730"/>
      <c r="GVY306" s="730"/>
      <c r="GVZ306" s="730"/>
      <c r="GWA306" s="730"/>
      <c r="GWB306" s="730"/>
      <c r="GWC306" s="730"/>
      <c r="GWD306" s="730"/>
      <c r="GWE306" s="730"/>
      <c r="GWF306" s="730"/>
      <c r="GWG306" s="730"/>
      <c r="GWH306" s="730"/>
      <c r="GWI306" s="730"/>
      <c r="GWJ306" s="730"/>
      <c r="GWK306" s="730"/>
      <c r="GWL306" s="730"/>
      <c r="GWM306" s="730"/>
      <c r="GWN306" s="730"/>
      <c r="GWO306" s="730"/>
      <c r="GWP306" s="730"/>
      <c r="GWQ306" s="730"/>
      <c r="GWR306" s="730"/>
      <c r="GWS306" s="730"/>
      <c r="GWT306" s="730"/>
      <c r="GWU306" s="730"/>
      <c r="GWV306" s="730"/>
      <c r="GWW306" s="730"/>
      <c r="GWX306" s="730"/>
      <c r="GWY306" s="730"/>
      <c r="GWZ306" s="730"/>
      <c r="GXA306" s="730"/>
      <c r="GXB306" s="730"/>
      <c r="GXC306" s="730"/>
      <c r="GXD306" s="730"/>
      <c r="GXE306" s="730"/>
      <c r="GXF306" s="730"/>
      <c r="GXG306" s="730"/>
      <c r="GXH306" s="730"/>
      <c r="GXI306" s="730"/>
      <c r="GXJ306" s="730"/>
      <c r="GXK306" s="730"/>
      <c r="GXL306" s="730"/>
      <c r="GXM306" s="730"/>
      <c r="GXN306" s="730"/>
      <c r="GXO306" s="730"/>
      <c r="GXP306" s="730"/>
      <c r="GXQ306" s="730"/>
      <c r="GXR306" s="730"/>
      <c r="GXS306" s="730"/>
      <c r="GXT306" s="730"/>
      <c r="GXU306" s="730"/>
      <c r="GXV306" s="730"/>
      <c r="GXW306" s="730"/>
      <c r="GXX306" s="730"/>
      <c r="GXY306" s="730"/>
      <c r="GXZ306" s="730"/>
      <c r="GYA306" s="730"/>
      <c r="GYB306" s="730"/>
      <c r="GYC306" s="730"/>
      <c r="GYD306" s="730"/>
      <c r="GYE306" s="730"/>
      <c r="GYF306" s="730"/>
      <c r="GYG306" s="730"/>
      <c r="GYH306" s="730"/>
      <c r="GYI306" s="730"/>
      <c r="GYJ306" s="730"/>
      <c r="GYK306" s="730"/>
      <c r="GYL306" s="730"/>
      <c r="GYM306" s="730"/>
      <c r="GYN306" s="730"/>
      <c r="GYO306" s="730"/>
      <c r="GYP306" s="730"/>
      <c r="GYQ306" s="730"/>
      <c r="GYR306" s="730"/>
      <c r="GYS306" s="730"/>
      <c r="GYT306" s="730"/>
      <c r="GYU306" s="730"/>
      <c r="GYV306" s="730"/>
      <c r="GYW306" s="730"/>
      <c r="GYX306" s="730"/>
      <c r="GYY306" s="730"/>
      <c r="GYZ306" s="730"/>
      <c r="GZA306" s="730"/>
      <c r="GZB306" s="730"/>
      <c r="GZC306" s="730"/>
      <c r="GZD306" s="730"/>
      <c r="GZE306" s="730"/>
      <c r="GZF306" s="730"/>
      <c r="GZG306" s="730"/>
      <c r="GZH306" s="730"/>
      <c r="GZI306" s="730"/>
      <c r="GZJ306" s="730"/>
      <c r="GZK306" s="730"/>
      <c r="GZL306" s="730"/>
      <c r="GZM306" s="730"/>
      <c r="GZN306" s="730"/>
      <c r="GZO306" s="730"/>
      <c r="GZP306" s="730"/>
      <c r="GZQ306" s="730"/>
      <c r="GZR306" s="730"/>
      <c r="GZS306" s="730"/>
      <c r="GZT306" s="730"/>
      <c r="GZU306" s="730"/>
      <c r="GZV306" s="730"/>
      <c r="GZW306" s="730"/>
      <c r="GZX306" s="730"/>
      <c r="GZY306" s="730"/>
      <c r="GZZ306" s="730"/>
      <c r="HAA306" s="730"/>
      <c r="HAB306" s="730"/>
      <c r="HAC306" s="730"/>
      <c r="HAD306" s="730"/>
      <c r="HAE306" s="730"/>
      <c r="HAF306" s="730"/>
      <c r="HAG306" s="730"/>
      <c r="HAH306" s="730"/>
      <c r="HAI306" s="730"/>
      <c r="HAJ306" s="730"/>
      <c r="HAK306" s="730"/>
      <c r="HAL306" s="730"/>
      <c r="HAM306" s="730"/>
      <c r="HAN306" s="730"/>
      <c r="HAO306" s="730"/>
      <c r="HAP306" s="730"/>
      <c r="HAQ306" s="730"/>
      <c r="HAR306" s="730"/>
      <c r="HAS306" s="730"/>
      <c r="HAT306" s="730"/>
      <c r="HAU306" s="730"/>
      <c r="HAV306" s="730"/>
      <c r="HAW306" s="730"/>
      <c r="HAX306" s="730"/>
      <c r="HAY306" s="730"/>
      <c r="HAZ306" s="730"/>
      <c r="HBA306" s="730"/>
      <c r="HBB306" s="730"/>
      <c r="HBC306" s="730"/>
      <c r="HBD306" s="730"/>
      <c r="HBE306" s="730"/>
      <c r="HBF306" s="730"/>
      <c r="HBG306" s="730"/>
      <c r="HBH306" s="730"/>
      <c r="HBI306" s="730"/>
      <c r="HBJ306" s="730"/>
      <c r="HBK306" s="730"/>
      <c r="HBL306" s="730"/>
      <c r="HBM306" s="730"/>
      <c r="HBN306" s="730"/>
      <c r="HBO306" s="730"/>
      <c r="HBP306" s="730"/>
      <c r="HBQ306" s="730"/>
      <c r="HBR306" s="730"/>
      <c r="HBS306" s="730"/>
      <c r="HBT306" s="730"/>
      <c r="HBU306" s="730"/>
      <c r="HBV306" s="730"/>
      <c r="HBW306" s="730"/>
      <c r="HBX306" s="730"/>
      <c r="HBY306" s="730"/>
      <c r="HBZ306" s="730"/>
      <c r="HCA306" s="730"/>
      <c r="HCB306" s="730"/>
      <c r="HCC306" s="730"/>
      <c r="HCD306" s="730"/>
      <c r="HCE306" s="730"/>
      <c r="HCF306" s="730"/>
      <c r="HCG306" s="730"/>
      <c r="HCH306" s="730"/>
      <c r="HCI306" s="730"/>
      <c r="HCJ306" s="730"/>
      <c r="HCK306" s="730"/>
      <c r="HCL306" s="730"/>
      <c r="HCM306" s="730"/>
      <c r="HCN306" s="730"/>
      <c r="HCO306" s="730"/>
      <c r="HCP306" s="730"/>
      <c r="HCQ306" s="730"/>
      <c r="HCR306" s="730"/>
      <c r="HCS306" s="730"/>
      <c r="HCT306" s="730"/>
      <c r="HCU306" s="730"/>
      <c r="HCV306" s="730"/>
      <c r="HCW306" s="730"/>
      <c r="HCX306" s="730"/>
      <c r="HCY306" s="730"/>
      <c r="HCZ306" s="730"/>
      <c r="HDA306" s="730"/>
      <c r="HDB306" s="730"/>
      <c r="HDC306" s="730"/>
      <c r="HDD306" s="730"/>
      <c r="HDE306" s="730"/>
      <c r="HDF306" s="730"/>
      <c r="HDG306" s="730"/>
      <c r="HDH306" s="730"/>
      <c r="HDI306" s="730"/>
      <c r="HDJ306" s="730"/>
      <c r="HDK306" s="730"/>
      <c r="HDL306" s="730"/>
      <c r="HDM306" s="730"/>
      <c r="HDN306" s="730"/>
      <c r="HDO306" s="730"/>
      <c r="HDP306" s="730"/>
      <c r="HDQ306" s="730"/>
      <c r="HDR306" s="730"/>
      <c r="HDS306" s="730"/>
      <c r="HDT306" s="730"/>
      <c r="HDU306" s="730"/>
      <c r="HDV306" s="730"/>
      <c r="HDW306" s="730"/>
      <c r="HDX306" s="730"/>
      <c r="HDY306" s="730"/>
      <c r="HDZ306" s="730"/>
      <c r="HEA306" s="730"/>
      <c r="HEB306" s="730"/>
      <c r="HEC306" s="730"/>
      <c r="HED306" s="730"/>
      <c r="HEE306" s="730"/>
      <c r="HEF306" s="730"/>
      <c r="HEG306" s="730"/>
      <c r="HEH306" s="730"/>
      <c r="HEI306" s="730"/>
      <c r="HEJ306" s="730"/>
      <c r="HEK306" s="730"/>
      <c r="HEL306" s="730"/>
      <c r="HEM306" s="730"/>
      <c r="HEN306" s="730"/>
      <c r="HEO306" s="730"/>
      <c r="HEP306" s="730"/>
      <c r="HEQ306" s="730"/>
      <c r="HER306" s="730"/>
      <c r="HES306" s="730"/>
      <c r="HET306" s="730"/>
      <c r="HEU306" s="730"/>
      <c r="HEV306" s="730"/>
      <c r="HEW306" s="730"/>
      <c r="HEX306" s="730"/>
      <c r="HEY306" s="730"/>
      <c r="HEZ306" s="730"/>
      <c r="HFA306" s="730"/>
      <c r="HFB306" s="730"/>
      <c r="HFC306" s="730"/>
      <c r="HFD306" s="730"/>
      <c r="HFE306" s="730"/>
      <c r="HFF306" s="730"/>
      <c r="HFG306" s="730"/>
      <c r="HFH306" s="730"/>
      <c r="HFI306" s="730"/>
      <c r="HFJ306" s="730"/>
      <c r="HFK306" s="730"/>
      <c r="HFL306" s="730"/>
      <c r="HFM306" s="730"/>
      <c r="HFN306" s="730"/>
      <c r="HFO306" s="730"/>
      <c r="HFP306" s="730"/>
      <c r="HFQ306" s="730"/>
      <c r="HFR306" s="730"/>
      <c r="HFS306" s="730"/>
      <c r="HFT306" s="730"/>
      <c r="HFU306" s="730"/>
      <c r="HFV306" s="730"/>
      <c r="HFW306" s="730"/>
      <c r="HFX306" s="730"/>
      <c r="HFY306" s="730"/>
      <c r="HFZ306" s="730"/>
      <c r="HGA306" s="730"/>
      <c r="HGB306" s="730"/>
      <c r="HGC306" s="730"/>
      <c r="HGD306" s="730"/>
      <c r="HGE306" s="730"/>
      <c r="HGF306" s="730"/>
      <c r="HGG306" s="730"/>
      <c r="HGH306" s="730"/>
      <c r="HGI306" s="730"/>
      <c r="HGJ306" s="730"/>
      <c r="HGK306" s="730"/>
      <c r="HGL306" s="730"/>
      <c r="HGM306" s="730"/>
      <c r="HGN306" s="730"/>
      <c r="HGO306" s="730"/>
      <c r="HGP306" s="730"/>
      <c r="HGQ306" s="730"/>
      <c r="HGR306" s="730"/>
      <c r="HGS306" s="730"/>
      <c r="HGT306" s="730"/>
      <c r="HGU306" s="730"/>
      <c r="HGV306" s="730"/>
      <c r="HGW306" s="730"/>
      <c r="HGX306" s="730"/>
      <c r="HGY306" s="730"/>
      <c r="HGZ306" s="730"/>
      <c r="HHA306" s="730"/>
      <c r="HHB306" s="730"/>
      <c r="HHC306" s="730"/>
      <c r="HHD306" s="730"/>
      <c r="HHE306" s="730"/>
      <c r="HHF306" s="730"/>
      <c r="HHG306" s="730"/>
      <c r="HHH306" s="730"/>
      <c r="HHI306" s="730"/>
      <c r="HHJ306" s="730"/>
      <c r="HHK306" s="730"/>
      <c r="HHL306" s="730"/>
      <c r="HHM306" s="730"/>
      <c r="HHN306" s="730"/>
      <c r="HHO306" s="730"/>
      <c r="HHP306" s="730"/>
      <c r="HHQ306" s="730"/>
      <c r="HHR306" s="730"/>
      <c r="HHS306" s="730"/>
      <c r="HHT306" s="730"/>
      <c r="HHU306" s="730"/>
      <c r="HHV306" s="730"/>
      <c r="HHW306" s="730"/>
      <c r="HHX306" s="730"/>
      <c r="HHY306" s="730"/>
      <c r="HHZ306" s="730"/>
      <c r="HIA306" s="730"/>
      <c r="HIB306" s="730"/>
      <c r="HIC306" s="730"/>
      <c r="HID306" s="730"/>
      <c r="HIE306" s="730"/>
      <c r="HIF306" s="730"/>
      <c r="HIG306" s="730"/>
      <c r="HIH306" s="730"/>
      <c r="HII306" s="730"/>
      <c r="HIJ306" s="730"/>
      <c r="HIK306" s="730"/>
      <c r="HIL306" s="730"/>
      <c r="HIM306" s="730"/>
      <c r="HIN306" s="730"/>
      <c r="HIO306" s="730"/>
      <c r="HIP306" s="730"/>
      <c r="HIQ306" s="730"/>
      <c r="HIR306" s="730"/>
      <c r="HIS306" s="730"/>
      <c r="HIT306" s="730"/>
      <c r="HIU306" s="730"/>
      <c r="HIV306" s="730"/>
      <c r="HIW306" s="730"/>
      <c r="HIX306" s="730"/>
      <c r="HIY306" s="730"/>
      <c r="HIZ306" s="730"/>
      <c r="HJA306" s="730"/>
      <c r="HJB306" s="730"/>
      <c r="HJC306" s="730"/>
      <c r="HJD306" s="730"/>
      <c r="HJE306" s="730"/>
      <c r="HJF306" s="730"/>
      <c r="HJG306" s="730"/>
      <c r="HJH306" s="730"/>
      <c r="HJI306" s="730"/>
      <c r="HJJ306" s="730"/>
      <c r="HJK306" s="730"/>
      <c r="HJL306" s="730"/>
      <c r="HJM306" s="730"/>
      <c r="HJN306" s="730"/>
      <c r="HJO306" s="730"/>
      <c r="HJP306" s="730"/>
      <c r="HJQ306" s="730"/>
      <c r="HJR306" s="730"/>
      <c r="HJS306" s="730"/>
      <c r="HJT306" s="730"/>
      <c r="HJU306" s="730"/>
      <c r="HJV306" s="730"/>
      <c r="HJW306" s="730"/>
      <c r="HJX306" s="730"/>
      <c r="HJY306" s="730"/>
      <c r="HJZ306" s="730"/>
      <c r="HKA306" s="730"/>
      <c r="HKB306" s="730"/>
      <c r="HKC306" s="730"/>
      <c r="HKD306" s="730"/>
      <c r="HKE306" s="730"/>
      <c r="HKF306" s="730"/>
      <c r="HKG306" s="730"/>
      <c r="HKH306" s="730"/>
      <c r="HKI306" s="730"/>
      <c r="HKJ306" s="730"/>
      <c r="HKK306" s="730"/>
      <c r="HKL306" s="730"/>
      <c r="HKM306" s="730"/>
      <c r="HKN306" s="730"/>
      <c r="HKO306" s="730"/>
      <c r="HKP306" s="730"/>
      <c r="HKQ306" s="730"/>
      <c r="HKR306" s="730"/>
      <c r="HKS306" s="730"/>
      <c r="HKT306" s="730"/>
      <c r="HKU306" s="730"/>
      <c r="HKV306" s="730"/>
      <c r="HKW306" s="730"/>
      <c r="HKX306" s="730"/>
      <c r="HKY306" s="730"/>
      <c r="HKZ306" s="730"/>
      <c r="HLA306" s="730"/>
      <c r="HLB306" s="730"/>
      <c r="HLC306" s="730"/>
      <c r="HLD306" s="730"/>
      <c r="HLE306" s="730"/>
      <c r="HLF306" s="730"/>
      <c r="HLG306" s="730"/>
      <c r="HLH306" s="730"/>
      <c r="HLI306" s="730"/>
      <c r="HLJ306" s="730"/>
      <c r="HLK306" s="730"/>
      <c r="HLL306" s="730"/>
      <c r="HLM306" s="730"/>
      <c r="HLN306" s="730"/>
      <c r="HLO306" s="730"/>
      <c r="HLP306" s="730"/>
      <c r="HLQ306" s="730"/>
      <c r="HLR306" s="730"/>
      <c r="HLS306" s="730"/>
      <c r="HLT306" s="730"/>
      <c r="HLU306" s="730"/>
      <c r="HLV306" s="730"/>
      <c r="HLW306" s="730"/>
      <c r="HLX306" s="730"/>
      <c r="HLY306" s="730"/>
      <c r="HLZ306" s="730"/>
      <c r="HMA306" s="730"/>
      <c r="HMB306" s="730"/>
      <c r="HMC306" s="730"/>
      <c r="HMD306" s="730"/>
      <c r="HME306" s="730"/>
      <c r="HMF306" s="730"/>
      <c r="HMG306" s="730"/>
      <c r="HMH306" s="730"/>
      <c r="HMI306" s="730"/>
      <c r="HMJ306" s="730"/>
      <c r="HMK306" s="730"/>
      <c r="HML306" s="730"/>
      <c r="HMM306" s="730"/>
      <c r="HMN306" s="730"/>
      <c r="HMO306" s="730"/>
      <c r="HMP306" s="730"/>
      <c r="HMQ306" s="730"/>
      <c r="HMR306" s="730"/>
      <c r="HMS306" s="730"/>
      <c r="HMT306" s="730"/>
      <c r="HMU306" s="730"/>
      <c r="HMV306" s="730"/>
      <c r="HMW306" s="730"/>
      <c r="HMX306" s="730"/>
      <c r="HMY306" s="730"/>
      <c r="HMZ306" s="730"/>
      <c r="HNA306" s="730"/>
      <c r="HNB306" s="730"/>
      <c r="HNC306" s="730"/>
      <c r="HND306" s="730"/>
      <c r="HNE306" s="730"/>
      <c r="HNF306" s="730"/>
      <c r="HNG306" s="730"/>
      <c r="HNH306" s="730"/>
      <c r="HNI306" s="730"/>
      <c r="HNJ306" s="730"/>
      <c r="HNK306" s="730"/>
      <c r="HNL306" s="730"/>
      <c r="HNM306" s="730"/>
      <c r="HNN306" s="730"/>
      <c r="HNO306" s="730"/>
      <c r="HNP306" s="730"/>
      <c r="HNQ306" s="730"/>
      <c r="HNR306" s="730"/>
      <c r="HNS306" s="730"/>
      <c r="HNT306" s="730"/>
      <c r="HNU306" s="730"/>
      <c r="HNV306" s="730"/>
      <c r="HNW306" s="730"/>
      <c r="HNX306" s="730"/>
      <c r="HNY306" s="730"/>
      <c r="HNZ306" s="730"/>
      <c r="HOA306" s="730"/>
      <c r="HOB306" s="730"/>
      <c r="HOC306" s="730"/>
      <c r="HOD306" s="730"/>
      <c r="HOE306" s="730"/>
      <c r="HOF306" s="730"/>
      <c r="HOG306" s="730"/>
      <c r="HOH306" s="730"/>
      <c r="HOI306" s="730"/>
      <c r="HOJ306" s="730"/>
      <c r="HOK306" s="730"/>
      <c r="HOL306" s="730"/>
      <c r="HOM306" s="730"/>
      <c r="HON306" s="730"/>
      <c r="HOO306" s="730"/>
      <c r="HOP306" s="730"/>
      <c r="HOQ306" s="730"/>
      <c r="HOR306" s="730"/>
      <c r="HOS306" s="730"/>
      <c r="HOT306" s="730"/>
      <c r="HOU306" s="730"/>
      <c r="HOV306" s="730"/>
      <c r="HOW306" s="730"/>
      <c r="HOX306" s="730"/>
      <c r="HOY306" s="730"/>
      <c r="HOZ306" s="730"/>
      <c r="HPA306" s="730"/>
      <c r="HPB306" s="730"/>
      <c r="HPC306" s="730"/>
      <c r="HPD306" s="730"/>
      <c r="HPE306" s="730"/>
      <c r="HPF306" s="730"/>
      <c r="HPG306" s="730"/>
      <c r="HPH306" s="730"/>
      <c r="HPI306" s="730"/>
      <c r="HPJ306" s="730"/>
      <c r="HPK306" s="730"/>
      <c r="HPL306" s="730"/>
      <c r="HPM306" s="730"/>
      <c r="HPN306" s="730"/>
      <c r="HPO306" s="730"/>
      <c r="HPP306" s="730"/>
      <c r="HPQ306" s="730"/>
      <c r="HPR306" s="730"/>
      <c r="HPS306" s="730"/>
      <c r="HPT306" s="730"/>
      <c r="HPU306" s="730"/>
      <c r="HPV306" s="730"/>
      <c r="HPW306" s="730"/>
      <c r="HPX306" s="730"/>
      <c r="HPY306" s="730"/>
      <c r="HPZ306" s="730"/>
      <c r="HQA306" s="730"/>
      <c r="HQB306" s="730"/>
      <c r="HQC306" s="730"/>
      <c r="HQD306" s="730"/>
      <c r="HQE306" s="730"/>
      <c r="HQF306" s="730"/>
      <c r="HQG306" s="730"/>
      <c r="HQH306" s="730"/>
      <c r="HQI306" s="730"/>
      <c r="HQJ306" s="730"/>
      <c r="HQK306" s="730"/>
      <c r="HQL306" s="730"/>
      <c r="HQM306" s="730"/>
      <c r="HQN306" s="730"/>
      <c r="HQO306" s="730"/>
      <c r="HQP306" s="730"/>
      <c r="HQQ306" s="730"/>
      <c r="HQR306" s="730"/>
      <c r="HQS306" s="730"/>
      <c r="HQT306" s="730"/>
      <c r="HQU306" s="730"/>
      <c r="HQV306" s="730"/>
      <c r="HQW306" s="730"/>
      <c r="HQX306" s="730"/>
      <c r="HQY306" s="730"/>
      <c r="HQZ306" s="730"/>
      <c r="HRA306" s="730"/>
      <c r="HRB306" s="730"/>
      <c r="HRC306" s="730"/>
      <c r="HRD306" s="730"/>
      <c r="HRE306" s="730"/>
      <c r="HRF306" s="730"/>
      <c r="HRG306" s="730"/>
      <c r="HRH306" s="730"/>
      <c r="HRI306" s="730"/>
      <c r="HRJ306" s="730"/>
      <c r="HRK306" s="730"/>
      <c r="HRL306" s="730"/>
      <c r="HRM306" s="730"/>
      <c r="HRN306" s="730"/>
      <c r="HRO306" s="730"/>
      <c r="HRP306" s="730"/>
      <c r="HRQ306" s="730"/>
      <c r="HRR306" s="730"/>
      <c r="HRS306" s="730"/>
      <c r="HRT306" s="730"/>
      <c r="HRU306" s="730"/>
      <c r="HRV306" s="730"/>
      <c r="HRW306" s="730"/>
      <c r="HRX306" s="730"/>
      <c r="HRY306" s="730"/>
      <c r="HRZ306" s="730"/>
      <c r="HSA306" s="730"/>
      <c r="HSB306" s="730"/>
      <c r="HSC306" s="730"/>
      <c r="HSD306" s="730"/>
      <c r="HSE306" s="730"/>
      <c r="HSF306" s="730"/>
      <c r="HSG306" s="730"/>
      <c r="HSH306" s="730"/>
      <c r="HSI306" s="730"/>
      <c r="HSJ306" s="730"/>
      <c r="HSK306" s="730"/>
      <c r="HSL306" s="730"/>
      <c r="HSM306" s="730"/>
      <c r="HSN306" s="730"/>
      <c r="HSO306" s="730"/>
      <c r="HSP306" s="730"/>
      <c r="HSQ306" s="730"/>
      <c r="HSR306" s="730"/>
      <c r="HSS306" s="730"/>
      <c r="HST306" s="730"/>
      <c r="HSU306" s="730"/>
      <c r="HSV306" s="730"/>
      <c r="HSW306" s="730"/>
      <c r="HSX306" s="730"/>
      <c r="HSY306" s="730"/>
      <c r="HSZ306" s="730"/>
      <c r="HTA306" s="730"/>
      <c r="HTB306" s="730"/>
      <c r="HTC306" s="730"/>
      <c r="HTD306" s="730"/>
      <c r="HTE306" s="730"/>
      <c r="HTF306" s="730"/>
      <c r="HTG306" s="730"/>
      <c r="HTH306" s="730"/>
      <c r="HTI306" s="730"/>
      <c r="HTJ306" s="730"/>
      <c r="HTK306" s="730"/>
      <c r="HTL306" s="730"/>
      <c r="HTM306" s="730"/>
      <c r="HTN306" s="730"/>
      <c r="HTO306" s="730"/>
      <c r="HTP306" s="730"/>
      <c r="HTQ306" s="730"/>
      <c r="HTR306" s="730"/>
      <c r="HTS306" s="730"/>
      <c r="HTT306" s="730"/>
      <c r="HTU306" s="730"/>
      <c r="HTV306" s="730"/>
      <c r="HTW306" s="730"/>
      <c r="HTX306" s="730"/>
      <c r="HTY306" s="730"/>
      <c r="HTZ306" s="730"/>
      <c r="HUA306" s="730"/>
      <c r="HUB306" s="730"/>
      <c r="HUC306" s="730"/>
      <c r="HUD306" s="730"/>
      <c r="HUE306" s="730"/>
      <c r="HUF306" s="730"/>
      <c r="HUG306" s="730"/>
      <c r="HUH306" s="730"/>
      <c r="HUI306" s="730"/>
      <c r="HUJ306" s="730"/>
      <c r="HUK306" s="730"/>
      <c r="HUL306" s="730"/>
      <c r="HUM306" s="730"/>
      <c r="HUN306" s="730"/>
      <c r="HUO306" s="730"/>
      <c r="HUP306" s="730"/>
      <c r="HUQ306" s="730"/>
      <c r="HUR306" s="730"/>
      <c r="HUS306" s="730"/>
      <c r="HUT306" s="730"/>
      <c r="HUU306" s="730"/>
      <c r="HUV306" s="730"/>
      <c r="HUW306" s="730"/>
      <c r="HUX306" s="730"/>
      <c r="HUY306" s="730"/>
      <c r="HUZ306" s="730"/>
      <c r="HVA306" s="730"/>
      <c r="HVB306" s="730"/>
      <c r="HVC306" s="730"/>
      <c r="HVD306" s="730"/>
      <c r="HVE306" s="730"/>
      <c r="HVF306" s="730"/>
      <c r="HVG306" s="730"/>
      <c r="HVH306" s="730"/>
      <c r="HVI306" s="730"/>
      <c r="HVJ306" s="730"/>
      <c r="HVK306" s="730"/>
      <c r="HVL306" s="730"/>
      <c r="HVM306" s="730"/>
      <c r="HVN306" s="730"/>
      <c r="HVO306" s="730"/>
      <c r="HVP306" s="730"/>
      <c r="HVQ306" s="730"/>
      <c r="HVR306" s="730"/>
      <c r="HVS306" s="730"/>
      <c r="HVT306" s="730"/>
      <c r="HVU306" s="730"/>
      <c r="HVV306" s="730"/>
      <c r="HVW306" s="730"/>
      <c r="HVX306" s="730"/>
      <c r="HVY306" s="730"/>
      <c r="HVZ306" s="730"/>
      <c r="HWA306" s="730"/>
      <c r="HWB306" s="730"/>
      <c r="HWC306" s="730"/>
      <c r="HWD306" s="730"/>
      <c r="HWE306" s="730"/>
      <c r="HWF306" s="730"/>
      <c r="HWG306" s="730"/>
      <c r="HWH306" s="730"/>
      <c r="HWI306" s="730"/>
      <c r="HWJ306" s="730"/>
      <c r="HWK306" s="730"/>
      <c r="HWL306" s="730"/>
      <c r="HWM306" s="730"/>
      <c r="HWN306" s="730"/>
      <c r="HWO306" s="730"/>
      <c r="HWP306" s="730"/>
      <c r="HWQ306" s="730"/>
      <c r="HWR306" s="730"/>
      <c r="HWS306" s="730"/>
      <c r="HWT306" s="730"/>
      <c r="HWU306" s="730"/>
      <c r="HWV306" s="730"/>
      <c r="HWW306" s="730"/>
      <c r="HWX306" s="730"/>
      <c r="HWY306" s="730"/>
      <c r="HWZ306" s="730"/>
      <c r="HXA306" s="730"/>
      <c r="HXB306" s="730"/>
      <c r="HXC306" s="730"/>
      <c r="HXD306" s="730"/>
      <c r="HXE306" s="730"/>
      <c r="HXF306" s="730"/>
      <c r="HXG306" s="730"/>
      <c r="HXH306" s="730"/>
      <c r="HXI306" s="730"/>
      <c r="HXJ306" s="730"/>
      <c r="HXK306" s="730"/>
      <c r="HXL306" s="730"/>
      <c r="HXM306" s="730"/>
      <c r="HXN306" s="730"/>
      <c r="HXO306" s="730"/>
      <c r="HXP306" s="730"/>
      <c r="HXQ306" s="730"/>
      <c r="HXR306" s="730"/>
      <c r="HXS306" s="730"/>
      <c r="HXT306" s="730"/>
      <c r="HXU306" s="730"/>
      <c r="HXV306" s="730"/>
      <c r="HXW306" s="730"/>
      <c r="HXX306" s="730"/>
      <c r="HXY306" s="730"/>
      <c r="HXZ306" s="730"/>
      <c r="HYA306" s="730"/>
      <c r="HYB306" s="730"/>
      <c r="HYC306" s="730"/>
      <c r="HYD306" s="730"/>
      <c r="HYE306" s="730"/>
      <c r="HYF306" s="730"/>
      <c r="HYG306" s="730"/>
      <c r="HYH306" s="730"/>
      <c r="HYI306" s="730"/>
      <c r="HYJ306" s="730"/>
      <c r="HYK306" s="730"/>
      <c r="HYL306" s="730"/>
      <c r="HYM306" s="730"/>
      <c r="HYN306" s="730"/>
      <c r="HYO306" s="730"/>
      <c r="HYP306" s="730"/>
      <c r="HYQ306" s="730"/>
      <c r="HYR306" s="730"/>
      <c r="HYS306" s="730"/>
      <c r="HYT306" s="730"/>
      <c r="HYU306" s="730"/>
      <c r="HYV306" s="730"/>
      <c r="HYW306" s="730"/>
      <c r="HYX306" s="730"/>
      <c r="HYY306" s="730"/>
      <c r="HYZ306" s="730"/>
      <c r="HZA306" s="730"/>
      <c r="HZB306" s="730"/>
      <c r="HZC306" s="730"/>
      <c r="HZD306" s="730"/>
      <c r="HZE306" s="730"/>
      <c r="HZF306" s="730"/>
      <c r="HZG306" s="730"/>
      <c r="HZH306" s="730"/>
      <c r="HZI306" s="730"/>
      <c r="HZJ306" s="730"/>
      <c r="HZK306" s="730"/>
      <c r="HZL306" s="730"/>
      <c r="HZM306" s="730"/>
      <c r="HZN306" s="730"/>
      <c r="HZO306" s="730"/>
      <c r="HZP306" s="730"/>
      <c r="HZQ306" s="730"/>
      <c r="HZR306" s="730"/>
      <c r="HZS306" s="730"/>
      <c r="HZT306" s="730"/>
      <c r="HZU306" s="730"/>
      <c r="HZV306" s="730"/>
      <c r="HZW306" s="730"/>
      <c r="HZX306" s="730"/>
      <c r="HZY306" s="730"/>
      <c r="HZZ306" s="730"/>
      <c r="IAA306" s="730"/>
      <c r="IAB306" s="730"/>
      <c r="IAC306" s="730"/>
      <c r="IAD306" s="730"/>
      <c r="IAE306" s="730"/>
      <c r="IAF306" s="730"/>
      <c r="IAG306" s="730"/>
      <c r="IAH306" s="730"/>
      <c r="IAI306" s="730"/>
      <c r="IAJ306" s="730"/>
      <c r="IAK306" s="730"/>
      <c r="IAL306" s="730"/>
      <c r="IAM306" s="730"/>
      <c r="IAN306" s="730"/>
      <c r="IAO306" s="730"/>
      <c r="IAP306" s="730"/>
      <c r="IAQ306" s="730"/>
      <c r="IAR306" s="730"/>
      <c r="IAS306" s="730"/>
      <c r="IAT306" s="730"/>
      <c r="IAU306" s="730"/>
      <c r="IAV306" s="730"/>
      <c r="IAW306" s="730"/>
      <c r="IAX306" s="730"/>
      <c r="IAY306" s="730"/>
      <c r="IAZ306" s="730"/>
      <c r="IBA306" s="730"/>
      <c r="IBB306" s="730"/>
      <c r="IBC306" s="730"/>
      <c r="IBD306" s="730"/>
      <c r="IBE306" s="730"/>
      <c r="IBF306" s="730"/>
      <c r="IBG306" s="730"/>
      <c r="IBH306" s="730"/>
      <c r="IBI306" s="730"/>
      <c r="IBJ306" s="730"/>
      <c r="IBK306" s="730"/>
      <c r="IBL306" s="730"/>
      <c r="IBM306" s="730"/>
      <c r="IBN306" s="730"/>
      <c r="IBO306" s="730"/>
      <c r="IBP306" s="730"/>
      <c r="IBQ306" s="730"/>
      <c r="IBR306" s="730"/>
      <c r="IBS306" s="730"/>
      <c r="IBT306" s="730"/>
      <c r="IBU306" s="730"/>
      <c r="IBV306" s="730"/>
      <c r="IBW306" s="730"/>
      <c r="IBX306" s="730"/>
      <c r="IBY306" s="730"/>
      <c r="IBZ306" s="730"/>
      <c r="ICA306" s="730"/>
      <c r="ICB306" s="730"/>
      <c r="ICC306" s="730"/>
      <c r="ICD306" s="730"/>
      <c r="ICE306" s="730"/>
      <c r="ICF306" s="730"/>
      <c r="ICG306" s="730"/>
      <c r="ICH306" s="730"/>
      <c r="ICI306" s="730"/>
      <c r="ICJ306" s="730"/>
      <c r="ICK306" s="730"/>
      <c r="ICL306" s="730"/>
      <c r="ICM306" s="730"/>
      <c r="ICN306" s="730"/>
      <c r="ICO306" s="730"/>
      <c r="ICP306" s="730"/>
      <c r="ICQ306" s="730"/>
      <c r="ICR306" s="730"/>
      <c r="ICS306" s="730"/>
      <c r="ICT306" s="730"/>
      <c r="ICU306" s="730"/>
      <c r="ICV306" s="730"/>
      <c r="ICW306" s="730"/>
      <c r="ICX306" s="730"/>
      <c r="ICY306" s="730"/>
      <c r="ICZ306" s="730"/>
      <c r="IDA306" s="730"/>
      <c r="IDB306" s="730"/>
      <c r="IDC306" s="730"/>
      <c r="IDD306" s="730"/>
      <c r="IDE306" s="730"/>
      <c r="IDF306" s="730"/>
      <c r="IDG306" s="730"/>
      <c r="IDH306" s="730"/>
      <c r="IDI306" s="730"/>
      <c r="IDJ306" s="730"/>
      <c r="IDK306" s="730"/>
      <c r="IDL306" s="730"/>
      <c r="IDM306" s="730"/>
      <c r="IDN306" s="730"/>
      <c r="IDO306" s="730"/>
      <c r="IDP306" s="730"/>
      <c r="IDQ306" s="730"/>
      <c r="IDR306" s="730"/>
      <c r="IDS306" s="730"/>
      <c r="IDT306" s="730"/>
      <c r="IDU306" s="730"/>
      <c r="IDV306" s="730"/>
      <c r="IDW306" s="730"/>
      <c r="IDX306" s="730"/>
      <c r="IDY306" s="730"/>
      <c r="IDZ306" s="730"/>
      <c r="IEA306" s="730"/>
      <c r="IEB306" s="730"/>
      <c r="IEC306" s="730"/>
      <c r="IED306" s="730"/>
      <c r="IEE306" s="730"/>
      <c r="IEF306" s="730"/>
      <c r="IEG306" s="730"/>
      <c r="IEH306" s="730"/>
      <c r="IEI306" s="730"/>
      <c r="IEJ306" s="730"/>
      <c r="IEK306" s="730"/>
      <c r="IEL306" s="730"/>
      <c r="IEM306" s="730"/>
      <c r="IEN306" s="730"/>
      <c r="IEO306" s="730"/>
      <c r="IEP306" s="730"/>
      <c r="IEQ306" s="730"/>
      <c r="IER306" s="730"/>
      <c r="IES306" s="730"/>
      <c r="IET306" s="730"/>
      <c r="IEU306" s="730"/>
      <c r="IEV306" s="730"/>
      <c r="IEW306" s="730"/>
      <c r="IEX306" s="730"/>
      <c r="IEY306" s="730"/>
      <c r="IEZ306" s="730"/>
      <c r="IFA306" s="730"/>
      <c r="IFB306" s="730"/>
      <c r="IFC306" s="730"/>
      <c r="IFD306" s="730"/>
      <c r="IFE306" s="730"/>
      <c r="IFF306" s="730"/>
      <c r="IFG306" s="730"/>
      <c r="IFH306" s="730"/>
      <c r="IFI306" s="730"/>
      <c r="IFJ306" s="730"/>
      <c r="IFK306" s="730"/>
      <c r="IFL306" s="730"/>
      <c r="IFM306" s="730"/>
      <c r="IFN306" s="730"/>
      <c r="IFO306" s="730"/>
      <c r="IFP306" s="730"/>
      <c r="IFQ306" s="730"/>
      <c r="IFR306" s="730"/>
      <c r="IFS306" s="730"/>
      <c r="IFT306" s="730"/>
      <c r="IFU306" s="730"/>
      <c r="IFV306" s="730"/>
      <c r="IFW306" s="730"/>
      <c r="IFX306" s="730"/>
      <c r="IFY306" s="730"/>
      <c r="IFZ306" s="730"/>
      <c r="IGA306" s="730"/>
      <c r="IGB306" s="730"/>
      <c r="IGC306" s="730"/>
      <c r="IGD306" s="730"/>
      <c r="IGE306" s="730"/>
      <c r="IGF306" s="730"/>
      <c r="IGG306" s="730"/>
      <c r="IGH306" s="730"/>
      <c r="IGI306" s="730"/>
      <c r="IGJ306" s="730"/>
      <c r="IGK306" s="730"/>
      <c r="IGL306" s="730"/>
      <c r="IGM306" s="730"/>
      <c r="IGN306" s="730"/>
      <c r="IGO306" s="730"/>
      <c r="IGP306" s="730"/>
      <c r="IGQ306" s="730"/>
      <c r="IGR306" s="730"/>
      <c r="IGS306" s="730"/>
      <c r="IGT306" s="730"/>
      <c r="IGU306" s="730"/>
      <c r="IGV306" s="730"/>
      <c r="IGW306" s="730"/>
      <c r="IGX306" s="730"/>
      <c r="IGY306" s="730"/>
      <c r="IGZ306" s="730"/>
      <c r="IHA306" s="730"/>
      <c r="IHB306" s="730"/>
      <c r="IHC306" s="730"/>
      <c r="IHD306" s="730"/>
      <c r="IHE306" s="730"/>
      <c r="IHF306" s="730"/>
      <c r="IHG306" s="730"/>
      <c r="IHH306" s="730"/>
      <c r="IHI306" s="730"/>
      <c r="IHJ306" s="730"/>
      <c r="IHK306" s="730"/>
      <c r="IHL306" s="730"/>
      <c r="IHM306" s="730"/>
      <c r="IHN306" s="730"/>
      <c r="IHO306" s="730"/>
      <c r="IHP306" s="730"/>
      <c r="IHQ306" s="730"/>
      <c r="IHR306" s="730"/>
      <c r="IHS306" s="730"/>
      <c r="IHT306" s="730"/>
      <c r="IHU306" s="730"/>
      <c r="IHV306" s="730"/>
      <c r="IHW306" s="730"/>
      <c r="IHX306" s="730"/>
      <c r="IHY306" s="730"/>
      <c r="IHZ306" s="730"/>
      <c r="IIA306" s="730"/>
      <c r="IIB306" s="730"/>
      <c r="IIC306" s="730"/>
      <c r="IID306" s="730"/>
      <c r="IIE306" s="730"/>
      <c r="IIF306" s="730"/>
      <c r="IIG306" s="730"/>
      <c r="IIH306" s="730"/>
      <c r="III306" s="730"/>
      <c r="IIJ306" s="730"/>
      <c r="IIK306" s="730"/>
      <c r="IIL306" s="730"/>
      <c r="IIM306" s="730"/>
      <c r="IIN306" s="730"/>
      <c r="IIO306" s="730"/>
      <c r="IIP306" s="730"/>
      <c r="IIQ306" s="730"/>
      <c r="IIR306" s="730"/>
      <c r="IIS306" s="730"/>
      <c r="IIT306" s="730"/>
      <c r="IIU306" s="730"/>
      <c r="IIV306" s="730"/>
      <c r="IIW306" s="730"/>
      <c r="IIX306" s="730"/>
      <c r="IIY306" s="730"/>
      <c r="IIZ306" s="730"/>
      <c r="IJA306" s="730"/>
      <c r="IJB306" s="730"/>
      <c r="IJC306" s="730"/>
      <c r="IJD306" s="730"/>
      <c r="IJE306" s="730"/>
      <c r="IJF306" s="730"/>
      <c r="IJG306" s="730"/>
      <c r="IJH306" s="730"/>
      <c r="IJI306" s="730"/>
      <c r="IJJ306" s="730"/>
      <c r="IJK306" s="730"/>
      <c r="IJL306" s="730"/>
      <c r="IJM306" s="730"/>
      <c r="IJN306" s="730"/>
      <c r="IJO306" s="730"/>
      <c r="IJP306" s="730"/>
      <c r="IJQ306" s="730"/>
      <c r="IJR306" s="730"/>
      <c r="IJS306" s="730"/>
      <c r="IJT306" s="730"/>
      <c r="IJU306" s="730"/>
      <c r="IJV306" s="730"/>
      <c r="IJW306" s="730"/>
      <c r="IJX306" s="730"/>
      <c r="IJY306" s="730"/>
      <c r="IJZ306" s="730"/>
      <c r="IKA306" s="730"/>
      <c r="IKB306" s="730"/>
      <c r="IKC306" s="730"/>
      <c r="IKD306" s="730"/>
      <c r="IKE306" s="730"/>
      <c r="IKF306" s="730"/>
      <c r="IKG306" s="730"/>
      <c r="IKH306" s="730"/>
      <c r="IKI306" s="730"/>
      <c r="IKJ306" s="730"/>
      <c r="IKK306" s="730"/>
      <c r="IKL306" s="730"/>
      <c r="IKM306" s="730"/>
      <c r="IKN306" s="730"/>
      <c r="IKO306" s="730"/>
      <c r="IKP306" s="730"/>
      <c r="IKQ306" s="730"/>
      <c r="IKR306" s="730"/>
      <c r="IKS306" s="730"/>
      <c r="IKT306" s="730"/>
      <c r="IKU306" s="730"/>
      <c r="IKV306" s="730"/>
      <c r="IKW306" s="730"/>
      <c r="IKX306" s="730"/>
      <c r="IKY306" s="730"/>
      <c r="IKZ306" s="730"/>
      <c r="ILA306" s="730"/>
      <c r="ILB306" s="730"/>
      <c r="ILC306" s="730"/>
      <c r="ILD306" s="730"/>
      <c r="ILE306" s="730"/>
      <c r="ILF306" s="730"/>
      <c r="ILG306" s="730"/>
      <c r="ILH306" s="730"/>
      <c r="ILI306" s="730"/>
      <c r="ILJ306" s="730"/>
      <c r="ILK306" s="730"/>
      <c r="ILL306" s="730"/>
      <c r="ILM306" s="730"/>
      <c r="ILN306" s="730"/>
      <c r="ILO306" s="730"/>
      <c r="ILP306" s="730"/>
      <c r="ILQ306" s="730"/>
      <c r="ILR306" s="730"/>
      <c r="ILS306" s="730"/>
      <c r="ILT306" s="730"/>
      <c r="ILU306" s="730"/>
      <c r="ILV306" s="730"/>
      <c r="ILW306" s="730"/>
      <c r="ILX306" s="730"/>
      <c r="ILY306" s="730"/>
      <c r="ILZ306" s="730"/>
      <c r="IMA306" s="730"/>
      <c r="IMB306" s="730"/>
      <c r="IMC306" s="730"/>
      <c r="IMD306" s="730"/>
      <c r="IME306" s="730"/>
      <c r="IMF306" s="730"/>
      <c r="IMG306" s="730"/>
      <c r="IMH306" s="730"/>
      <c r="IMI306" s="730"/>
      <c r="IMJ306" s="730"/>
      <c r="IMK306" s="730"/>
      <c r="IML306" s="730"/>
      <c r="IMM306" s="730"/>
      <c r="IMN306" s="730"/>
      <c r="IMO306" s="730"/>
      <c r="IMP306" s="730"/>
      <c r="IMQ306" s="730"/>
      <c r="IMR306" s="730"/>
      <c r="IMS306" s="730"/>
      <c r="IMT306" s="730"/>
      <c r="IMU306" s="730"/>
      <c r="IMV306" s="730"/>
      <c r="IMW306" s="730"/>
      <c r="IMX306" s="730"/>
      <c r="IMY306" s="730"/>
      <c r="IMZ306" s="730"/>
      <c r="INA306" s="730"/>
      <c r="INB306" s="730"/>
      <c r="INC306" s="730"/>
      <c r="IND306" s="730"/>
      <c r="INE306" s="730"/>
      <c r="INF306" s="730"/>
      <c r="ING306" s="730"/>
      <c r="INH306" s="730"/>
      <c r="INI306" s="730"/>
      <c r="INJ306" s="730"/>
      <c r="INK306" s="730"/>
      <c r="INL306" s="730"/>
      <c r="INM306" s="730"/>
      <c r="INN306" s="730"/>
      <c r="INO306" s="730"/>
      <c r="INP306" s="730"/>
      <c r="INQ306" s="730"/>
      <c r="INR306" s="730"/>
      <c r="INS306" s="730"/>
      <c r="INT306" s="730"/>
      <c r="INU306" s="730"/>
      <c r="INV306" s="730"/>
      <c r="INW306" s="730"/>
      <c r="INX306" s="730"/>
      <c r="INY306" s="730"/>
      <c r="INZ306" s="730"/>
      <c r="IOA306" s="730"/>
      <c r="IOB306" s="730"/>
      <c r="IOC306" s="730"/>
      <c r="IOD306" s="730"/>
      <c r="IOE306" s="730"/>
      <c r="IOF306" s="730"/>
      <c r="IOG306" s="730"/>
      <c r="IOH306" s="730"/>
      <c r="IOI306" s="730"/>
      <c r="IOJ306" s="730"/>
      <c r="IOK306" s="730"/>
      <c r="IOL306" s="730"/>
      <c r="IOM306" s="730"/>
      <c r="ION306" s="730"/>
      <c r="IOO306" s="730"/>
      <c r="IOP306" s="730"/>
      <c r="IOQ306" s="730"/>
      <c r="IOR306" s="730"/>
      <c r="IOS306" s="730"/>
      <c r="IOT306" s="730"/>
      <c r="IOU306" s="730"/>
      <c r="IOV306" s="730"/>
      <c r="IOW306" s="730"/>
      <c r="IOX306" s="730"/>
      <c r="IOY306" s="730"/>
      <c r="IOZ306" s="730"/>
      <c r="IPA306" s="730"/>
      <c r="IPB306" s="730"/>
      <c r="IPC306" s="730"/>
      <c r="IPD306" s="730"/>
      <c r="IPE306" s="730"/>
      <c r="IPF306" s="730"/>
      <c r="IPG306" s="730"/>
      <c r="IPH306" s="730"/>
      <c r="IPI306" s="730"/>
      <c r="IPJ306" s="730"/>
      <c r="IPK306" s="730"/>
      <c r="IPL306" s="730"/>
      <c r="IPM306" s="730"/>
      <c r="IPN306" s="730"/>
      <c r="IPO306" s="730"/>
      <c r="IPP306" s="730"/>
      <c r="IPQ306" s="730"/>
      <c r="IPR306" s="730"/>
      <c r="IPS306" s="730"/>
      <c r="IPT306" s="730"/>
      <c r="IPU306" s="730"/>
      <c r="IPV306" s="730"/>
      <c r="IPW306" s="730"/>
      <c r="IPX306" s="730"/>
      <c r="IPY306" s="730"/>
      <c r="IPZ306" s="730"/>
      <c r="IQA306" s="730"/>
      <c r="IQB306" s="730"/>
      <c r="IQC306" s="730"/>
      <c r="IQD306" s="730"/>
      <c r="IQE306" s="730"/>
      <c r="IQF306" s="730"/>
      <c r="IQG306" s="730"/>
      <c r="IQH306" s="730"/>
      <c r="IQI306" s="730"/>
      <c r="IQJ306" s="730"/>
      <c r="IQK306" s="730"/>
      <c r="IQL306" s="730"/>
      <c r="IQM306" s="730"/>
      <c r="IQN306" s="730"/>
      <c r="IQO306" s="730"/>
      <c r="IQP306" s="730"/>
      <c r="IQQ306" s="730"/>
      <c r="IQR306" s="730"/>
      <c r="IQS306" s="730"/>
      <c r="IQT306" s="730"/>
      <c r="IQU306" s="730"/>
      <c r="IQV306" s="730"/>
      <c r="IQW306" s="730"/>
      <c r="IQX306" s="730"/>
      <c r="IQY306" s="730"/>
      <c r="IQZ306" s="730"/>
      <c r="IRA306" s="730"/>
      <c r="IRB306" s="730"/>
      <c r="IRC306" s="730"/>
      <c r="IRD306" s="730"/>
      <c r="IRE306" s="730"/>
      <c r="IRF306" s="730"/>
      <c r="IRG306" s="730"/>
      <c r="IRH306" s="730"/>
      <c r="IRI306" s="730"/>
      <c r="IRJ306" s="730"/>
      <c r="IRK306" s="730"/>
      <c r="IRL306" s="730"/>
      <c r="IRM306" s="730"/>
      <c r="IRN306" s="730"/>
      <c r="IRO306" s="730"/>
      <c r="IRP306" s="730"/>
      <c r="IRQ306" s="730"/>
      <c r="IRR306" s="730"/>
      <c r="IRS306" s="730"/>
      <c r="IRT306" s="730"/>
      <c r="IRU306" s="730"/>
      <c r="IRV306" s="730"/>
      <c r="IRW306" s="730"/>
      <c r="IRX306" s="730"/>
      <c r="IRY306" s="730"/>
      <c r="IRZ306" s="730"/>
      <c r="ISA306" s="730"/>
      <c r="ISB306" s="730"/>
      <c r="ISC306" s="730"/>
      <c r="ISD306" s="730"/>
      <c r="ISE306" s="730"/>
      <c r="ISF306" s="730"/>
      <c r="ISG306" s="730"/>
      <c r="ISH306" s="730"/>
      <c r="ISI306" s="730"/>
      <c r="ISJ306" s="730"/>
      <c r="ISK306" s="730"/>
      <c r="ISL306" s="730"/>
      <c r="ISM306" s="730"/>
      <c r="ISN306" s="730"/>
      <c r="ISO306" s="730"/>
      <c r="ISP306" s="730"/>
      <c r="ISQ306" s="730"/>
      <c r="ISR306" s="730"/>
      <c r="ISS306" s="730"/>
      <c r="IST306" s="730"/>
      <c r="ISU306" s="730"/>
      <c r="ISV306" s="730"/>
      <c r="ISW306" s="730"/>
      <c r="ISX306" s="730"/>
      <c r="ISY306" s="730"/>
      <c r="ISZ306" s="730"/>
      <c r="ITA306" s="730"/>
      <c r="ITB306" s="730"/>
      <c r="ITC306" s="730"/>
      <c r="ITD306" s="730"/>
      <c r="ITE306" s="730"/>
      <c r="ITF306" s="730"/>
      <c r="ITG306" s="730"/>
      <c r="ITH306" s="730"/>
      <c r="ITI306" s="730"/>
      <c r="ITJ306" s="730"/>
      <c r="ITK306" s="730"/>
      <c r="ITL306" s="730"/>
      <c r="ITM306" s="730"/>
      <c r="ITN306" s="730"/>
      <c r="ITO306" s="730"/>
      <c r="ITP306" s="730"/>
      <c r="ITQ306" s="730"/>
      <c r="ITR306" s="730"/>
      <c r="ITS306" s="730"/>
      <c r="ITT306" s="730"/>
      <c r="ITU306" s="730"/>
      <c r="ITV306" s="730"/>
      <c r="ITW306" s="730"/>
      <c r="ITX306" s="730"/>
      <c r="ITY306" s="730"/>
      <c r="ITZ306" s="730"/>
      <c r="IUA306" s="730"/>
      <c r="IUB306" s="730"/>
      <c r="IUC306" s="730"/>
      <c r="IUD306" s="730"/>
      <c r="IUE306" s="730"/>
      <c r="IUF306" s="730"/>
      <c r="IUG306" s="730"/>
      <c r="IUH306" s="730"/>
      <c r="IUI306" s="730"/>
      <c r="IUJ306" s="730"/>
      <c r="IUK306" s="730"/>
      <c r="IUL306" s="730"/>
      <c r="IUM306" s="730"/>
      <c r="IUN306" s="730"/>
      <c r="IUO306" s="730"/>
      <c r="IUP306" s="730"/>
      <c r="IUQ306" s="730"/>
      <c r="IUR306" s="730"/>
      <c r="IUS306" s="730"/>
      <c r="IUT306" s="730"/>
      <c r="IUU306" s="730"/>
      <c r="IUV306" s="730"/>
      <c r="IUW306" s="730"/>
      <c r="IUX306" s="730"/>
      <c r="IUY306" s="730"/>
      <c r="IUZ306" s="730"/>
      <c r="IVA306" s="730"/>
      <c r="IVB306" s="730"/>
      <c r="IVC306" s="730"/>
      <c r="IVD306" s="730"/>
      <c r="IVE306" s="730"/>
      <c r="IVF306" s="730"/>
      <c r="IVG306" s="730"/>
      <c r="IVH306" s="730"/>
      <c r="IVI306" s="730"/>
      <c r="IVJ306" s="730"/>
      <c r="IVK306" s="730"/>
      <c r="IVL306" s="730"/>
      <c r="IVM306" s="730"/>
      <c r="IVN306" s="730"/>
      <c r="IVO306" s="730"/>
      <c r="IVP306" s="730"/>
      <c r="IVQ306" s="730"/>
      <c r="IVR306" s="730"/>
      <c r="IVS306" s="730"/>
      <c r="IVT306" s="730"/>
      <c r="IVU306" s="730"/>
      <c r="IVV306" s="730"/>
      <c r="IVW306" s="730"/>
      <c r="IVX306" s="730"/>
      <c r="IVY306" s="730"/>
      <c r="IVZ306" s="730"/>
      <c r="IWA306" s="730"/>
      <c r="IWB306" s="730"/>
      <c r="IWC306" s="730"/>
      <c r="IWD306" s="730"/>
      <c r="IWE306" s="730"/>
      <c r="IWF306" s="730"/>
      <c r="IWG306" s="730"/>
      <c r="IWH306" s="730"/>
      <c r="IWI306" s="730"/>
      <c r="IWJ306" s="730"/>
      <c r="IWK306" s="730"/>
      <c r="IWL306" s="730"/>
      <c r="IWM306" s="730"/>
      <c r="IWN306" s="730"/>
      <c r="IWO306" s="730"/>
      <c r="IWP306" s="730"/>
      <c r="IWQ306" s="730"/>
      <c r="IWR306" s="730"/>
      <c r="IWS306" s="730"/>
      <c r="IWT306" s="730"/>
      <c r="IWU306" s="730"/>
      <c r="IWV306" s="730"/>
      <c r="IWW306" s="730"/>
      <c r="IWX306" s="730"/>
      <c r="IWY306" s="730"/>
      <c r="IWZ306" s="730"/>
      <c r="IXA306" s="730"/>
      <c r="IXB306" s="730"/>
      <c r="IXC306" s="730"/>
      <c r="IXD306" s="730"/>
      <c r="IXE306" s="730"/>
      <c r="IXF306" s="730"/>
      <c r="IXG306" s="730"/>
      <c r="IXH306" s="730"/>
      <c r="IXI306" s="730"/>
      <c r="IXJ306" s="730"/>
      <c r="IXK306" s="730"/>
      <c r="IXL306" s="730"/>
      <c r="IXM306" s="730"/>
      <c r="IXN306" s="730"/>
      <c r="IXO306" s="730"/>
      <c r="IXP306" s="730"/>
      <c r="IXQ306" s="730"/>
      <c r="IXR306" s="730"/>
      <c r="IXS306" s="730"/>
      <c r="IXT306" s="730"/>
      <c r="IXU306" s="730"/>
      <c r="IXV306" s="730"/>
      <c r="IXW306" s="730"/>
      <c r="IXX306" s="730"/>
      <c r="IXY306" s="730"/>
      <c r="IXZ306" s="730"/>
      <c r="IYA306" s="730"/>
      <c r="IYB306" s="730"/>
      <c r="IYC306" s="730"/>
      <c r="IYD306" s="730"/>
      <c r="IYE306" s="730"/>
      <c r="IYF306" s="730"/>
      <c r="IYG306" s="730"/>
      <c r="IYH306" s="730"/>
      <c r="IYI306" s="730"/>
      <c r="IYJ306" s="730"/>
      <c r="IYK306" s="730"/>
      <c r="IYL306" s="730"/>
      <c r="IYM306" s="730"/>
      <c r="IYN306" s="730"/>
      <c r="IYO306" s="730"/>
      <c r="IYP306" s="730"/>
      <c r="IYQ306" s="730"/>
      <c r="IYR306" s="730"/>
      <c r="IYS306" s="730"/>
      <c r="IYT306" s="730"/>
      <c r="IYU306" s="730"/>
      <c r="IYV306" s="730"/>
      <c r="IYW306" s="730"/>
      <c r="IYX306" s="730"/>
      <c r="IYY306" s="730"/>
      <c r="IYZ306" s="730"/>
      <c r="IZA306" s="730"/>
      <c r="IZB306" s="730"/>
      <c r="IZC306" s="730"/>
      <c r="IZD306" s="730"/>
      <c r="IZE306" s="730"/>
      <c r="IZF306" s="730"/>
      <c r="IZG306" s="730"/>
      <c r="IZH306" s="730"/>
      <c r="IZI306" s="730"/>
      <c r="IZJ306" s="730"/>
      <c r="IZK306" s="730"/>
      <c r="IZL306" s="730"/>
      <c r="IZM306" s="730"/>
      <c r="IZN306" s="730"/>
      <c r="IZO306" s="730"/>
      <c r="IZP306" s="730"/>
      <c r="IZQ306" s="730"/>
      <c r="IZR306" s="730"/>
      <c r="IZS306" s="730"/>
      <c r="IZT306" s="730"/>
      <c r="IZU306" s="730"/>
      <c r="IZV306" s="730"/>
      <c r="IZW306" s="730"/>
      <c r="IZX306" s="730"/>
      <c r="IZY306" s="730"/>
      <c r="IZZ306" s="730"/>
      <c r="JAA306" s="730"/>
      <c r="JAB306" s="730"/>
      <c r="JAC306" s="730"/>
      <c r="JAD306" s="730"/>
      <c r="JAE306" s="730"/>
      <c r="JAF306" s="730"/>
      <c r="JAG306" s="730"/>
      <c r="JAH306" s="730"/>
      <c r="JAI306" s="730"/>
      <c r="JAJ306" s="730"/>
      <c r="JAK306" s="730"/>
      <c r="JAL306" s="730"/>
      <c r="JAM306" s="730"/>
      <c r="JAN306" s="730"/>
      <c r="JAO306" s="730"/>
      <c r="JAP306" s="730"/>
      <c r="JAQ306" s="730"/>
      <c r="JAR306" s="730"/>
      <c r="JAS306" s="730"/>
      <c r="JAT306" s="730"/>
      <c r="JAU306" s="730"/>
      <c r="JAV306" s="730"/>
      <c r="JAW306" s="730"/>
      <c r="JAX306" s="730"/>
      <c r="JAY306" s="730"/>
      <c r="JAZ306" s="730"/>
      <c r="JBA306" s="730"/>
      <c r="JBB306" s="730"/>
      <c r="JBC306" s="730"/>
      <c r="JBD306" s="730"/>
      <c r="JBE306" s="730"/>
      <c r="JBF306" s="730"/>
      <c r="JBG306" s="730"/>
      <c r="JBH306" s="730"/>
      <c r="JBI306" s="730"/>
      <c r="JBJ306" s="730"/>
      <c r="JBK306" s="730"/>
      <c r="JBL306" s="730"/>
      <c r="JBM306" s="730"/>
      <c r="JBN306" s="730"/>
      <c r="JBO306" s="730"/>
      <c r="JBP306" s="730"/>
      <c r="JBQ306" s="730"/>
      <c r="JBR306" s="730"/>
      <c r="JBS306" s="730"/>
      <c r="JBT306" s="730"/>
      <c r="JBU306" s="730"/>
      <c r="JBV306" s="730"/>
      <c r="JBW306" s="730"/>
      <c r="JBX306" s="730"/>
      <c r="JBY306" s="730"/>
      <c r="JBZ306" s="730"/>
      <c r="JCA306" s="730"/>
      <c r="JCB306" s="730"/>
      <c r="JCC306" s="730"/>
      <c r="JCD306" s="730"/>
      <c r="JCE306" s="730"/>
      <c r="JCF306" s="730"/>
      <c r="JCG306" s="730"/>
      <c r="JCH306" s="730"/>
      <c r="JCI306" s="730"/>
      <c r="JCJ306" s="730"/>
      <c r="JCK306" s="730"/>
      <c r="JCL306" s="730"/>
      <c r="JCM306" s="730"/>
      <c r="JCN306" s="730"/>
      <c r="JCO306" s="730"/>
      <c r="JCP306" s="730"/>
      <c r="JCQ306" s="730"/>
      <c r="JCR306" s="730"/>
      <c r="JCS306" s="730"/>
      <c r="JCT306" s="730"/>
      <c r="JCU306" s="730"/>
      <c r="JCV306" s="730"/>
      <c r="JCW306" s="730"/>
      <c r="JCX306" s="730"/>
      <c r="JCY306" s="730"/>
      <c r="JCZ306" s="730"/>
      <c r="JDA306" s="730"/>
      <c r="JDB306" s="730"/>
      <c r="JDC306" s="730"/>
      <c r="JDD306" s="730"/>
      <c r="JDE306" s="730"/>
      <c r="JDF306" s="730"/>
      <c r="JDG306" s="730"/>
      <c r="JDH306" s="730"/>
      <c r="JDI306" s="730"/>
      <c r="JDJ306" s="730"/>
      <c r="JDK306" s="730"/>
      <c r="JDL306" s="730"/>
      <c r="JDM306" s="730"/>
      <c r="JDN306" s="730"/>
      <c r="JDO306" s="730"/>
      <c r="JDP306" s="730"/>
      <c r="JDQ306" s="730"/>
      <c r="JDR306" s="730"/>
      <c r="JDS306" s="730"/>
      <c r="JDT306" s="730"/>
      <c r="JDU306" s="730"/>
      <c r="JDV306" s="730"/>
      <c r="JDW306" s="730"/>
      <c r="JDX306" s="730"/>
      <c r="JDY306" s="730"/>
      <c r="JDZ306" s="730"/>
      <c r="JEA306" s="730"/>
      <c r="JEB306" s="730"/>
      <c r="JEC306" s="730"/>
      <c r="JED306" s="730"/>
      <c r="JEE306" s="730"/>
      <c r="JEF306" s="730"/>
      <c r="JEG306" s="730"/>
      <c r="JEH306" s="730"/>
      <c r="JEI306" s="730"/>
      <c r="JEJ306" s="730"/>
      <c r="JEK306" s="730"/>
      <c r="JEL306" s="730"/>
      <c r="JEM306" s="730"/>
      <c r="JEN306" s="730"/>
      <c r="JEO306" s="730"/>
      <c r="JEP306" s="730"/>
      <c r="JEQ306" s="730"/>
      <c r="JER306" s="730"/>
      <c r="JES306" s="730"/>
      <c r="JET306" s="730"/>
      <c r="JEU306" s="730"/>
      <c r="JEV306" s="730"/>
      <c r="JEW306" s="730"/>
      <c r="JEX306" s="730"/>
      <c r="JEY306" s="730"/>
      <c r="JEZ306" s="730"/>
      <c r="JFA306" s="730"/>
      <c r="JFB306" s="730"/>
      <c r="JFC306" s="730"/>
      <c r="JFD306" s="730"/>
      <c r="JFE306" s="730"/>
      <c r="JFF306" s="730"/>
      <c r="JFG306" s="730"/>
      <c r="JFH306" s="730"/>
      <c r="JFI306" s="730"/>
      <c r="JFJ306" s="730"/>
      <c r="JFK306" s="730"/>
      <c r="JFL306" s="730"/>
      <c r="JFM306" s="730"/>
      <c r="JFN306" s="730"/>
      <c r="JFO306" s="730"/>
      <c r="JFP306" s="730"/>
      <c r="JFQ306" s="730"/>
      <c r="JFR306" s="730"/>
      <c r="JFS306" s="730"/>
      <c r="JFT306" s="730"/>
      <c r="JFU306" s="730"/>
      <c r="JFV306" s="730"/>
      <c r="JFW306" s="730"/>
      <c r="JFX306" s="730"/>
      <c r="JFY306" s="730"/>
      <c r="JFZ306" s="730"/>
      <c r="JGA306" s="730"/>
      <c r="JGB306" s="730"/>
      <c r="JGC306" s="730"/>
      <c r="JGD306" s="730"/>
      <c r="JGE306" s="730"/>
      <c r="JGF306" s="730"/>
      <c r="JGG306" s="730"/>
      <c r="JGH306" s="730"/>
      <c r="JGI306" s="730"/>
      <c r="JGJ306" s="730"/>
      <c r="JGK306" s="730"/>
      <c r="JGL306" s="730"/>
      <c r="JGM306" s="730"/>
      <c r="JGN306" s="730"/>
      <c r="JGO306" s="730"/>
      <c r="JGP306" s="730"/>
      <c r="JGQ306" s="730"/>
      <c r="JGR306" s="730"/>
      <c r="JGS306" s="730"/>
      <c r="JGT306" s="730"/>
      <c r="JGU306" s="730"/>
      <c r="JGV306" s="730"/>
      <c r="JGW306" s="730"/>
      <c r="JGX306" s="730"/>
      <c r="JGY306" s="730"/>
      <c r="JGZ306" s="730"/>
      <c r="JHA306" s="730"/>
      <c r="JHB306" s="730"/>
      <c r="JHC306" s="730"/>
      <c r="JHD306" s="730"/>
      <c r="JHE306" s="730"/>
      <c r="JHF306" s="730"/>
      <c r="JHG306" s="730"/>
      <c r="JHH306" s="730"/>
      <c r="JHI306" s="730"/>
      <c r="JHJ306" s="730"/>
      <c r="JHK306" s="730"/>
      <c r="JHL306" s="730"/>
      <c r="JHM306" s="730"/>
      <c r="JHN306" s="730"/>
      <c r="JHO306" s="730"/>
      <c r="JHP306" s="730"/>
      <c r="JHQ306" s="730"/>
      <c r="JHR306" s="730"/>
      <c r="JHS306" s="730"/>
      <c r="JHT306" s="730"/>
      <c r="JHU306" s="730"/>
      <c r="JHV306" s="730"/>
      <c r="JHW306" s="730"/>
      <c r="JHX306" s="730"/>
      <c r="JHY306" s="730"/>
      <c r="JHZ306" s="730"/>
      <c r="JIA306" s="730"/>
      <c r="JIB306" s="730"/>
      <c r="JIC306" s="730"/>
      <c r="JID306" s="730"/>
      <c r="JIE306" s="730"/>
      <c r="JIF306" s="730"/>
      <c r="JIG306" s="730"/>
      <c r="JIH306" s="730"/>
      <c r="JII306" s="730"/>
      <c r="JIJ306" s="730"/>
      <c r="JIK306" s="730"/>
      <c r="JIL306" s="730"/>
      <c r="JIM306" s="730"/>
      <c r="JIN306" s="730"/>
      <c r="JIO306" s="730"/>
      <c r="JIP306" s="730"/>
      <c r="JIQ306" s="730"/>
      <c r="JIR306" s="730"/>
      <c r="JIS306" s="730"/>
      <c r="JIT306" s="730"/>
      <c r="JIU306" s="730"/>
      <c r="JIV306" s="730"/>
      <c r="JIW306" s="730"/>
      <c r="JIX306" s="730"/>
      <c r="JIY306" s="730"/>
      <c r="JIZ306" s="730"/>
      <c r="JJA306" s="730"/>
      <c r="JJB306" s="730"/>
      <c r="JJC306" s="730"/>
      <c r="JJD306" s="730"/>
      <c r="JJE306" s="730"/>
      <c r="JJF306" s="730"/>
      <c r="JJG306" s="730"/>
      <c r="JJH306" s="730"/>
      <c r="JJI306" s="730"/>
      <c r="JJJ306" s="730"/>
      <c r="JJK306" s="730"/>
      <c r="JJL306" s="730"/>
      <c r="JJM306" s="730"/>
      <c r="JJN306" s="730"/>
      <c r="JJO306" s="730"/>
      <c r="JJP306" s="730"/>
      <c r="JJQ306" s="730"/>
      <c r="JJR306" s="730"/>
      <c r="JJS306" s="730"/>
      <c r="JJT306" s="730"/>
      <c r="JJU306" s="730"/>
      <c r="JJV306" s="730"/>
      <c r="JJW306" s="730"/>
      <c r="JJX306" s="730"/>
      <c r="JJY306" s="730"/>
      <c r="JJZ306" s="730"/>
      <c r="JKA306" s="730"/>
      <c r="JKB306" s="730"/>
      <c r="JKC306" s="730"/>
      <c r="JKD306" s="730"/>
      <c r="JKE306" s="730"/>
      <c r="JKF306" s="730"/>
      <c r="JKG306" s="730"/>
      <c r="JKH306" s="730"/>
      <c r="JKI306" s="730"/>
      <c r="JKJ306" s="730"/>
      <c r="JKK306" s="730"/>
      <c r="JKL306" s="730"/>
      <c r="JKM306" s="730"/>
      <c r="JKN306" s="730"/>
      <c r="JKO306" s="730"/>
      <c r="JKP306" s="730"/>
      <c r="JKQ306" s="730"/>
      <c r="JKR306" s="730"/>
      <c r="JKS306" s="730"/>
      <c r="JKT306" s="730"/>
      <c r="JKU306" s="730"/>
      <c r="JKV306" s="730"/>
      <c r="JKW306" s="730"/>
      <c r="JKX306" s="730"/>
      <c r="JKY306" s="730"/>
      <c r="JKZ306" s="730"/>
      <c r="JLA306" s="730"/>
      <c r="JLB306" s="730"/>
      <c r="JLC306" s="730"/>
      <c r="JLD306" s="730"/>
      <c r="JLE306" s="730"/>
      <c r="JLF306" s="730"/>
      <c r="JLG306" s="730"/>
      <c r="JLH306" s="730"/>
      <c r="JLI306" s="730"/>
      <c r="JLJ306" s="730"/>
      <c r="JLK306" s="730"/>
      <c r="JLL306" s="730"/>
      <c r="JLM306" s="730"/>
      <c r="JLN306" s="730"/>
      <c r="JLO306" s="730"/>
      <c r="JLP306" s="730"/>
      <c r="JLQ306" s="730"/>
      <c r="JLR306" s="730"/>
      <c r="JLS306" s="730"/>
      <c r="JLT306" s="730"/>
      <c r="JLU306" s="730"/>
      <c r="JLV306" s="730"/>
      <c r="JLW306" s="730"/>
      <c r="JLX306" s="730"/>
      <c r="JLY306" s="730"/>
      <c r="JLZ306" s="730"/>
      <c r="JMA306" s="730"/>
      <c r="JMB306" s="730"/>
      <c r="JMC306" s="730"/>
      <c r="JMD306" s="730"/>
      <c r="JME306" s="730"/>
      <c r="JMF306" s="730"/>
      <c r="JMG306" s="730"/>
      <c r="JMH306" s="730"/>
      <c r="JMI306" s="730"/>
      <c r="JMJ306" s="730"/>
      <c r="JMK306" s="730"/>
      <c r="JML306" s="730"/>
      <c r="JMM306" s="730"/>
      <c r="JMN306" s="730"/>
      <c r="JMO306" s="730"/>
      <c r="JMP306" s="730"/>
      <c r="JMQ306" s="730"/>
      <c r="JMR306" s="730"/>
      <c r="JMS306" s="730"/>
      <c r="JMT306" s="730"/>
      <c r="JMU306" s="730"/>
      <c r="JMV306" s="730"/>
      <c r="JMW306" s="730"/>
      <c r="JMX306" s="730"/>
      <c r="JMY306" s="730"/>
      <c r="JMZ306" s="730"/>
      <c r="JNA306" s="730"/>
      <c r="JNB306" s="730"/>
      <c r="JNC306" s="730"/>
      <c r="JND306" s="730"/>
      <c r="JNE306" s="730"/>
      <c r="JNF306" s="730"/>
      <c r="JNG306" s="730"/>
      <c r="JNH306" s="730"/>
      <c r="JNI306" s="730"/>
      <c r="JNJ306" s="730"/>
      <c r="JNK306" s="730"/>
      <c r="JNL306" s="730"/>
      <c r="JNM306" s="730"/>
      <c r="JNN306" s="730"/>
      <c r="JNO306" s="730"/>
      <c r="JNP306" s="730"/>
      <c r="JNQ306" s="730"/>
      <c r="JNR306" s="730"/>
      <c r="JNS306" s="730"/>
      <c r="JNT306" s="730"/>
      <c r="JNU306" s="730"/>
      <c r="JNV306" s="730"/>
      <c r="JNW306" s="730"/>
      <c r="JNX306" s="730"/>
      <c r="JNY306" s="730"/>
      <c r="JNZ306" s="730"/>
      <c r="JOA306" s="730"/>
      <c r="JOB306" s="730"/>
      <c r="JOC306" s="730"/>
      <c r="JOD306" s="730"/>
      <c r="JOE306" s="730"/>
      <c r="JOF306" s="730"/>
      <c r="JOG306" s="730"/>
      <c r="JOH306" s="730"/>
      <c r="JOI306" s="730"/>
      <c r="JOJ306" s="730"/>
      <c r="JOK306" s="730"/>
      <c r="JOL306" s="730"/>
      <c r="JOM306" s="730"/>
      <c r="JON306" s="730"/>
      <c r="JOO306" s="730"/>
      <c r="JOP306" s="730"/>
      <c r="JOQ306" s="730"/>
      <c r="JOR306" s="730"/>
      <c r="JOS306" s="730"/>
      <c r="JOT306" s="730"/>
      <c r="JOU306" s="730"/>
      <c r="JOV306" s="730"/>
      <c r="JOW306" s="730"/>
      <c r="JOX306" s="730"/>
      <c r="JOY306" s="730"/>
      <c r="JOZ306" s="730"/>
      <c r="JPA306" s="730"/>
      <c r="JPB306" s="730"/>
      <c r="JPC306" s="730"/>
      <c r="JPD306" s="730"/>
      <c r="JPE306" s="730"/>
      <c r="JPF306" s="730"/>
      <c r="JPG306" s="730"/>
      <c r="JPH306" s="730"/>
      <c r="JPI306" s="730"/>
      <c r="JPJ306" s="730"/>
      <c r="JPK306" s="730"/>
      <c r="JPL306" s="730"/>
      <c r="JPM306" s="730"/>
      <c r="JPN306" s="730"/>
      <c r="JPO306" s="730"/>
      <c r="JPP306" s="730"/>
      <c r="JPQ306" s="730"/>
      <c r="JPR306" s="730"/>
      <c r="JPS306" s="730"/>
      <c r="JPT306" s="730"/>
      <c r="JPU306" s="730"/>
      <c r="JPV306" s="730"/>
      <c r="JPW306" s="730"/>
      <c r="JPX306" s="730"/>
      <c r="JPY306" s="730"/>
      <c r="JPZ306" s="730"/>
      <c r="JQA306" s="730"/>
      <c r="JQB306" s="730"/>
      <c r="JQC306" s="730"/>
      <c r="JQD306" s="730"/>
      <c r="JQE306" s="730"/>
      <c r="JQF306" s="730"/>
      <c r="JQG306" s="730"/>
      <c r="JQH306" s="730"/>
      <c r="JQI306" s="730"/>
      <c r="JQJ306" s="730"/>
      <c r="JQK306" s="730"/>
      <c r="JQL306" s="730"/>
      <c r="JQM306" s="730"/>
      <c r="JQN306" s="730"/>
      <c r="JQO306" s="730"/>
      <c r="JQP306" s="730"/>
      <c r="JQQ306" s="730"/>
      <c r="JQR306" s="730"/>
      <c r="JQS306" s="730"/>
      <c r="JQT306" s="730"/>
      <c r="JQU306" s="730"/>
      <c r="JQV306" s="730"/>
      <c r="JQW306" s="730"/>
      <c r="JQX306" s="730"/>
      <c r="JQY306" s="730"/>
      <c r="JQZ306" s="730"/>
      <c r="JRA306" s="730"/>
      <c r="JRB306" s="730"/>
      <c r="JRC306" s="730"/>
      <c r="JRD306" s="730"/>
      <c r="JRE306" s="730"/>
      <c r="JRF306" s="730"/>
      <c r="JRG306" s="730"/>
      <c r="JRH306" s="730"/>
      <c r="JRI306" s="730"/>
      <c r="JRJ306" s="730"/>
      <c r="JRK306" s="730"/>
      <c r="JRL306" s="730"/>
      <c r="JRM306" s="730"/>
      <c r="JRN306" s="730"/>
      <c r="JRO306" s="730"/>
      <c r="JRP306" s="730"/>
      <c r="JRQ306" s="730"/>
      <c r="JRR306" s="730"/>
      <c r="JRS306" s="730"/>
      <c r="JRT306" s="730"/>
      <c r="JRU306" s="730"/>
      <c r="JRV306" s="730"/>
      <c r="JRW306" s="730"/>
      <c r="JRX306" s="730"/>
      <c r="JRY306" s="730"/>
      <c r="JRZ306" s="730"/>
      <c r="JSA306" s="730"/>
      <c r="JSB306" s="730"/>
      <c r="JSC306" s="730"/>
      <c r="JSD306" s="730"/>
      <c r="JSE306" s="730"/>
      <c r="JSF306" s="730"/>
      <c r="JSG306" s="730"/>
      <c r="JSH306" s="730"/>
      <c r="JSI306" s="730"/>
      <c r="JSJ306" s="730"/>
      <c r="JSK306" s="730"/>
      <c r="JSL306" s="730"/>
      <c r="JSM306" s="730"/>
      <c r="JSN306" s="730"/>
      <c r="JSO306" s="730"/>
      <c r="JSP306" s="730"/>
      <c r="JSQ306" s="730"/>
      <c r="JSR306" s="730"/>
      <c r="JSS306" s="730"/>
      <c r="JST306" s="730"/>
      <c r="JSU306" s="730"/>
      <c r="JSV306" s="730"/>
      <c r="JSW306" s="730"/>
      <c r="JSX306" s="730"/>
      <c r="JSY306" s="730"/>
      <c r="JSZ306" s="730"/>
      <c r="JTA306" s="730"/>
      <c r="JTB306" s="730"/>
      <c r="JTC306" s="730"/>
      <c r="JTD306" s="730"/>
      <c r="JTE306" s="730"/>
      <c r="JTF306" s="730"/>
      <c r="JTG306" s="730"/>
      <c r="JTH306" s="730"/>
      <c r="JTI306" s="730"/>
      <c r="JTJ306" s="730"/>
      <c r="JTK306" s="730"/>
      <c r="JTL306" s="730"/>
      <c r="JTM306" s="730"/>
      <c r="JTN306" s="730"/>
      <c r="JTO306" s="730"/>
      <c r="JTP306" s="730"/>
      <c r="JTQ306" s="730"/>
      <c r="JTR306" s="730"/>
      <c r="JTS306" s="730"/>
      <c r="JTT306" s="730"/>
      <c r="JTU306" s="730"/>
      <c r="JTV306" s="730"/>
      <c r="JTW306" s="730"/>
      <c r="JTX306" s="730"/>
      <c r="JTY306" s="730"/>
      <c r="JTZ306" s="730"/>
      <c r="JUA306" s="730"/>
      <c r="JUB306" s="730"/>
      <c r="JUC306" s="730"/>
      <c r="JUD306" s="730"/>
      <c r="JUE306" s="730"/>
      <c r="JUF306" s="730"/>
      <c r="JUG306" s="730"/>
      <c r="JUH306" s="730"/>
      <c r="JUI306" s="730"/>
      <c r="JUJ306" s="730"/>
      <c r="JUK306" s="730"/>
      <c r="JUL306" s="730"/>
      <c r="JUM306" s="730"/>
      <c r="JUN306" s="730"/>
      <c r="JUO306" s="730"/>
      <c r="JUP306" s="730"/>
      <c r="JUQ306" s="730"/>
      <c r="JUR306" s="730"/>
      <c r="JUS306" s="730"/>
      <c r="JUT306" s="730"/>
      <c r="JUU306" s="730"/>
      <c r="JUV306" s="730"/>
      <c r="JUW306" s="730"/>
      <c r="JUX306" s="730"/>
      <c r="JUY306" s="730"/>
      <c r="JUZ306" s="730"/>
      <c r="JVA306" s="730"/>
      <c r="JVB306" s="730"/>
      <c r="JVC306" s="730"/>
      <c r="JVD306" s="730"/>
      <c r="JVE306" s="730"/>
      <c r="JVF306" s="730"/>
      <c r="JVG306" s="730"/>
      <c r="JVH306" s="730"/>
      <c r="JVI306" s="730"/>
      <c r="JVJ306" s="730"/>
      <c r="JVK306" s="730"/>
      <c r="JVL306" s="730"/>
      <c r="JVM306" s="730"/>
      <c r="JVN306" s="730"/>
      <c r="JVO306" s="730"/>
      <c r="JVP306" s="730"/>
      <c r="JVQ306" s="730"/>
      <c r="JVR306" s="730"/>
      <c r="JVS306" s="730"/>
      <c r="JVT306" s="730"/>
      <c r="JVU306" s="730"/>
      <c r="JVV306" s="730"/>
      <c r="JVW306" s="730"/>
      <c r="JVX306" s="730"/>
      <c r="JVY306" s="730"/>
      <c r="JVZ306" s="730"/>
      <c r="JWA306" s="730"/>
      <c r="JWB306" s="730"/>
      <c r="JWC306" s="730"/>
      <c r="JWD306" s="730"/>
      <c r="JWE306" s="730"/>
      <c r="JWF306" s="730"/>
      <c r="JWG306" s="730"/>
      <c r="JWH306" s="730"/>
      <c r="JWI306" s="730"/>
      <c r="JWJ306" s="730"/>
      <c r="JWK306" s="730"/>
      <c r="JWL306" s="730"/>
      <c r="JWM306" s="730"/>
      <c r="JWN306" s="730"/>
      <c r="JWO306" s="730"/>
      <c r="JWP306" s="730"/>
      <c r="JWQ306" s="730"/>
      <c r="JWR306" s="730"/>
      <c r="JWS306" s="730"/>
      <c r="JWT306" s="730"/>
      <c r="JWU306" s="730"/>
      <c r="JWV306" s="730"/>
      <c r="JWW306" s="730"/>
      <c r="JWX306" s="730"/>
      <c r="JWY306" s="730"/>
      <c r="JWZ306" s="730"/>
      <c r="JXA306" s="730"/>
      <c r="JXB306" s="730"/>
      <c r="JXC306" s="730"/>
      <c r="JXD306" s="730"/>
      <c r="JXE306" s="730"/>
      <c r="JXF306" s="730"/>
      <c r="JXG306" s="730"/>
      <c r="JXH306" s="730"/>
      <c r="JXI306" s="730"/>
      <c r="JXJ306" s="730"/>
      <c r="JXK306" s="730"/>
      <c r="JXL306" s="730"/>
      <c r="JXM306" s="730"/>
      <c r="JXN306" s="730"/>
      <c r="JXO306" s="730"/>
      <c r="JXP306" s="730"/>
      <c r="JXQ306" s="730"/>
      <c r="JXR306" s="730"/>
      <c r="JXS306" s="730"/>
      <c r="JXT306" s="730"/>
      <c r="JXU306" s="730"/>
      <c r="JXV306" s="730"/>
      <c r="JXW306" s="730"/>
      <c r="JXX306" s="730"/>
      <c r="JXY306" s="730"/>
      <c r="JXZ306" s="730"/>
      <c r="JYA306" s="730"/>
      <c r="JYB306" s="730"/>
      <c r="JYC306" s="730"/>
      <c r="JYD306" s="730"/>
      <c r="JYE306" s="730"/>
      <c r="JYF306" s="730"/>
      <c r="JYG306" s="730"/>
      <c r="JYH306" s="730"/>
      <c r="JYI306" s="730"/>
      <c r="JYJ306" s="730"/>
      <c r="JYK306" s="730"/>
      <c r="JYL306" s="730"/>
      <c r="JYM306" s="730"/>
      <c r="JYN306" s="730"/>
      <c r="JYO306" s="730"/>
      <c r="JYP306" s="730"/>
      <c r="JYQ306" s="730"/>
      <c r="JYR306" s="730"/>
      <c r="JYS306" s="730"/>
      <c r="JYT306" s="730"/>
      <c r="JYU306" s="730"/>
      <c r="JYV306" s="730"/>
      <c r="JYW306" s="730"/>
      <c r="JYX306" s="730"/>
      <c r="JYY306" s="730"/>
      <c r="JYZ306" s="730"/>
      <c r="JZA306" s="730"/>
      <c r="JZB306" s="730"/>
      <c r="JZC306" s="730"/>
      <c r="JZD306" s="730"/>
      <c r="JZE306" s="730"/>
      <c r="JZF306" s="730"/>
      <c r="JZG306" s="730"/>
      <c r="JZH306" s="730"/>
      <c r="JZI306" s="730"/>
      <c r="JZJ306" s="730"/>
      <c r="JZK306" s="730"/>
      <c r="JZL306" s="730"/>
      <c r="JZM306" s="730"/>
      <c r="JZN306" s="730"/>
      <c r="JZO306" s="730"/>
      <c r="JZP306" s="730"/>
      <c r="JZQ306" s="730"/>
      <c r="JZR306" s="730"/>
      <c r="JZS306" s="730"/>
      <c r="JZT306" s="730"/>
      <c r="JZU306" s="730"/>
      <c r="JZV306" s="730"/>
      <c r="JZW306" s="730"/>
      <c r="JZX306" s="730"/>
      <c r="JZY306" s="730"/>
      <c r="JZZ306" s="730"/>
      <c r="KAA306" s="730"/>
      <c r="KAB306" s="730"/>
      <c r="KAC306" s="730"/>
      <c r="KAD306" s="730"/>
      <c r="KAE306" s="730"/>
      <c r="KAF306" s="730"/>
      <c r="KAG306" s="730"/>
      <c r="KAH306" s="730"/>
      <c r="KAI306" s="730"/>
      <c r="KAJ306" s="730"/>
      <c r="KAK306" s="730"/>
      <c r="KAL306" s="730"/>
      <c r="KAM306" s="730"/>
      <c r="KAN306" s="730"/>
      <c r="KAO306" s="730"/>
      <c r="KAP306" s="730"/>
      <c r="KAQ306" s="730"/>
      <c r="KAR306" s="730"/>
      <c r="KAS306" s="730"/>
      <c r="KAT306" s="730"/>
      <c r="KAU306" s="730"/>
      <c r="KAV306" s="730"/>
      <c r="KAW306" s="730"/>
      <c r="KAX306" s="730"/>
      <c r="KAY306" s="730"/>
      <c r="KAZ306" s="730"/>
      <c r="KBA306" s="730"/>
      <c r="KBB306" s="730"/>
      <c r="KBC306" s="730"/>
      <c r="KBD306" s="730"/>
      <c r="KBE306" s="730"/>
      <c r="KBF306" s="730"/>
      <c r="KBG306" s="730"/>
      <c r="KBH306" s="730"/>
      <c r="KBI306" s="730"/>
      <c r="KBJ306" s="730"/>
      <c r="KBK306" s="730"/>
      <c r="KBL306" s="730"/>
      <c r="KBM306" s="730"/>
      <c r="KBN306" s="730"/>
      <c r="KBO306" s="730"/>
      <c r="KBP306" s="730"/>
      <c r="KBQ306" s="730"/>
      <c r="KBR306" s="730"/>
      <c r="KBS306" s="730"/>
      <c r="KBT306" s="730"/>
      <c r="KBU306" s="730"/>
      <c r="KBV306" s="730"/>
      <c r="KBW306" s="730"/>
      <c r="KBX306" s="730"/>
      <c r="KBY306" s="730"/>
      <c r="KBZ306" s="730"/>
      <c r="KCA306" s="730"/>
      <c r="KCB306" s="730"/>
      <c r="KCC306" s="730"/>
      <c r="KCD306" s="730"/>
      <c r="KCE306" s="730"/>
      <c r="KCF306" s="730"/>
      <c r="KCG306" s="730"/>
      <c r="KCH306" s="730"/>
      <c r="KCI306" s="730"/>
      <c r="KCJ306" s="730"/>
      <c r="KCK306" s="730"/>
      <c r="KCL306" s="730"/>
      <c r="KCM306" s="730"/>
      <c r="KCN306" s="730"/>
      <c r="KCO306" s="730"/>
      <c r="KCP306" s="730"/>
      <c r="KCQ306" s="730"/>
      <c r="KCR306" s="730"/>
      <c r="KCS306" s="730"/>
      <c r="KCT306" s="730"/>
      <c r="KCU306" s="730"/>
      <c r="KCV306" s="730"/>
      <c r="KCW306" s="730"/>
      <c r="KCX306" s="730"/>
      <c r="KCY306" s="730"/>
      <c r="KCZ306" s="730"/>
      <c r="KDA306" s="730"/>
      <c r="KDB306" s="730"/>
      <c r="KDC306" s="730"/>
      <c r="KDD306" s="730"/>
      <c r="KDE306" s="730"/>
      <c r="KDF306" s="730"/>
      <c r="KDG306" s="730"/>
      <c r="KDH306" s="730"/>
      <c r="KDI306" s="730"/>
      <c r="KDJ306" s="730"/>
      <c r="KDK306" s="730"/>
      <c r="KDL306" s="730"/>
      <c r="KDM306" s="730"/>
      <c r="KDN306" s="730"/>
      <c r="KDO306" s="730"/>
      <c r="KDP306" s="730"/>
      <c r="KDQ306" s="730"/>
      <c r="KDR306" s="730"/>
      <c r="KDS306" s="730"/>
      <c r="KDT306" s="730"/>
      <c r="KDU306" s="730"/>
      <c r="KDV306" s="730"/>
      <c r="KDW306" s="730"/>
      <c r="KDX306" s="730"/>
      <c r="KDY306" s="730"/>
      <c r="KDZ306" s="730"/>
      <c r="KEA306" s="730"/>
      <c r="KEB306" s="730"/>
      <c r="KEC306" s="730"/>
      <c r="KED306" s="730"/>
      <c r="KEE306" s="730"/>
      <c r="KEF306" s="730"/>
      <c r="KEG306" s="730"/>
      <c r="KEH306" s="730"/>
      <c r="KEI306" s="730"/>
      <c r="KEJ306" s="730"/>
      <c r="KEK306" s="730"/>
      <c r="KEL306" s="730"/>
      <c r="KEM306" s="730"/>
      <c r="KEN306" s="730"/>
      <c r="KEO306" s="730"/>
      <c r="KEP306" s="730"/>
      <c r="KEQ306" s="730"/>
      <c r="KER306" s="730"/>
      <c r="KES306" s="730"/>
      <c r="KET306" s="730"/>
      <c r="KEU306" s="730"/>
      <c r="KEV306" s="730"/>
      <c r="KEW306" s="730"/>
      <c r="KEX306" s="730"/>
      <c r="KEY306" s="730"/>
      <c r="KEZ306" s="730"/>
      <c r="KFA306" s="730"/>
      <c r="KFB306" s="730"/>
      <c r="KFC306" s="730"/>
      <c r="KFD306" s="730"/>
      <c r="KFE306" s="730"/>
      <c r="KFF306" s="730"/>
      <c r="KFG306" s="730"/>
      <c r="KFH306" s="730"/>
      <c r="KFI306" s="730"/>
      <c r="KFJ306" s="730"/>
      <c r="KFK306" s="730"/>
      <c r="KFL306" s="730"/>
      <c r="KFM306" s="730"/>
      <c r="KFN306" s="730"/>
      <c r="KFO306" s="730"/>
      <c r="KFP306" s="730"/>
      <c r="KFQ306" s="730"/>
      <c r="KFR306" s="730"/>
      <c r="KFS306" s="730"/>
      <c r="KFT306" s="730"/>
      <c r="KFU306" s="730"/>
      <c r="KFV306" s="730"/>
      <c r="KFW306" s="730"/>
      <c r="KFX306" s="730"/>
      <c r="KFY306" s="730"/>
      <c r="KFZ306" s="730"/>
      <c r="KGA306" s="730"/>
      <c r="KGB306" s="730"/>
      <c r="KGC306" s="730"/>
      <c r="KGD306" s="730"/>
      <c r="KGE306" s="730"/>
      <c r="KGF306" s="730"/>
      <c r="KGG306" s="730"/>
      <c r="KGH306" s="730"/>
      <c r="KGI306" s="730"/>
      <c r="KGJ306" s="730"/>
      <c r="KGK306" s="730"/>
      <c r="KGL306" s="730"/>
      <c r="KGM306" s="730"/>
      <c r="KGN306" s="730"/>
      <c r="KGO306" s="730"/>
      <c r="KGP306" s="730"/>
      <c r="KGQ306" s="730"/>
      <c r="KGR306" s="730"/>
      <c r="KGS306" s="730"/>
      <c r="KGT306" s="730"/>
      <c r="KGU306" s="730"/>
      <c r="KGV306" s="730"/>
      <c r="KGW306" s="730"/>
      <c r="KGX306" s="730"/>
      <c r="KGY306" s="730"/>
      <c r="KGZ306" s="730"/>
      <c r="KHA306" s="730"/>
      <c r="KHB306" s="730"/>
      <c r="KHC306" s="730"/>
      <c r="KHD306" s="730"/>
      <c r="KHE306" s="730"/>
      <c r="KHF306" s="730"/>
      <c r="KHG306" s="730"/>
      <c r="KHH306" s="730"/>
      <c r="KHI306" s="730"/>
      <c r="KHJ306" s="730"/>
      <c r="KHK306" s="730"/>
      <c r="KHL306" s="730"/>
      <c r="KHM306" s="730"/>
      <c r="KHN306" s="730"/>
      <c r="KHO306" s="730"/>
      <c r="KHP306" s="730"/>
      <c r="KHQ306" s="730"/>
      <c r="KHR306" s="730"/>
      <c r="KHS306" s="730"/>
      <c r="KHT306" s="730"/>
      <c r="KHU306" s="730"/>
      <c r="KHV306" s="730"/>
      <c r="KHW306" s="730"/>
      <c r="KHX306" s="730"/>
      <c r="KHY306" s="730"/>
      <c r="KHZ306" s="730"/>
      <c r="KIA306" s="730"/>
      <c r="KIB306" s="730"/>
      <c r="KIC306" s="730"/>
      <c r="KID306" s="730"/>
      <c r="KIE306" s="730"/>
      <c r="KIF306" s="730"/>
      <c r="KIG306" s="730"/>
      <c r="KIH306" s="730"/>
      <c r="KII306" s="730"/>
      <c r="KIJ306" s="730"/>
      <c r="KIK306" s="730"/>
      <c r="KIL306" s="730"/>
      <c r="KIM306" s="730"/>
      <c r="KIN306" s="730"/>
      <c r="KIO306" s="730"/>
      <c r="KIP306" s="730"/>
      <c r="KIQ306" s="730"/>
      <c r="KIR306" s="730"/>
      <c r="KIS306" s="730"/>
      <c r="KIT306" s="730"/>
      <c r="KIU306" s="730"/>
      <c r="KIV306" s="730"/>
      <c r="KIW306" s="730"/>
      <c r="KIX306" s="730"/>
      <c r="KIY306" s="730"/>
      <c r="KIZ306" s="730"/>
      <c r="KJA306" s="730"/>
      <c r="KJB306" s="730"/>
      <c r="KJC306" s="730"/>
      <c r="KJD306" s="730"/>
      <c r="KJE306" s="730"/>
      <c r="KJF306" s="730"/>
      <c r="KJG306" s="730"/>
      <c r="KJH306" s="730"/>
      <c r="KJI306" s="730"/>
      <c r="KJJ306" s="730"/>
      <c r="KJK306" s="730"/>
      <c r="KJL306" s="730"/>
      <c r="KJM306" s="730"/>
      <c r="KJN306" s="730"/>
      <c r="KJO306" s="730"/>
      <c r="KJP306" s="730"/>
      <c r="KJQ306" s="730"/>
      <c r="KJR306" s="730"/>
      <c r="KJS306" s="730"/>
      <c r="KJT306" s="730"/>
      <c r="KJU306" s="730"/>
      <c r="KJV306" s="730"/>
      <c r="KJW306" s="730"/>
      <c r="KJX306" s="730"/>
      <c r="KJY306" s="730"/>
      <c r="KJZ306" s="730"/>
      <c r="KKA306" s="730"/>
      <c r="KKB306" s="730"/>
      <c r="KKC306" s="730"/>
      <c r="KKD306" s="730"/>
      <c r="KKE306" s="730"/>
      <c r="KKF306" s="730"/>
      <c r="KKG306" s="730"/>
      <c r="KKH306" s="730"/>
      <c r="KKI306" s="730"/>
      <c r="KKJ306" s="730"/>
      <c r="KKK306" s="730"/>
      <c r="KKL306" s="730"/>
      <c r="KKM306" s="730"/>
      <c r="KKN306" s="730"/>
      <c r="KKO306" s="730"/>
      <c r="KKP306" s="730"/>
      <c r="KKQ306" s="730"/>
      <c r="KKR306" s="730"/>
      <c r="KKS306" s="730"/>
      <c r="KKT306" s="730"/>
      <c r="KKU306" s="730"/>
      <c r="KKV306" s="730"/>
      <c r="KKW306" s="730"/>
      <c r="KKX306" s="730"/>
      <c r="KKY306" s="730"/>
      <c r="KKZ306" s="730"/>
      <c r="KLA306" s="730"/>
      <c r="KLB306" s="730"/>
      <c r="KLC306" s="730"/>
      <c r="KLD306" s="730"/>
      <c r="KLE306" s="730"/>
      <c r="KLF306" s="730"/>
      <c r="KLG306" s="730"/>
      <c r="KLH306" s="730"/>
      <c r="KLI306" s="730"/>
      <c r="KLJ306" s="730"/>
      <c r="KLK306" s="730"/>
      <c r="KLL306" s="730"/>
      <c r="KLM306" s="730"/>
      <c r="KLN306" s="730"/>
      <c r="KLO306" s="730"/>
      <c r="KLP306" s="730"/>
      <c r="KLQ306" s="730"/>
      <c r="KLR306" s="730"/>
      <c r="KLS306" s="730"/>
      <c r="KLT306" s="730"/>
      <c r="KLU306" s="730"/>
      <c r="KLV306" s="730"/>
      <c r="KLW306" s="730"/>
      <c r="KLX306" s="730"/>
      <c r="KLY306" s="730"/>
      <c r="KLZ306" s="730"/>
      <c r="KMA306" s="730"/>
      <c r="KMB306" s="730"/>
      <c r="KMC306" s="730"/>
      <c r="KMD306" s="730"/>
      <c r="KME306" s="730"/>
      <c r="KMF306" s="730"/>
      <c r="KMG306" s="730"/>
      <c r="KMH306" s="730"/>
      <c r="KMI306" s="730"/>
      <c r="KMJ306" s="730"/>
      <c r="KMK306" s="730"/>
      <c r="KML306" s="730"/>
      <c r="KMM306" s="730"/>
      <c r="KMN306" s="730"/>
      <c r="KMO306" s="730"/>
      <c r="KMP306" s="730"/>
      <c r="KMQ306" s="730"/>
      <c r="KMR306" s="730"/>
      <c r="KMS306" s="730"/>
      <c r="KMT306" s="730"/>
      <c r="KMU306" s="730"/>
      <c r="KMV306" s="730"/>
      <c r="KMW306" s="730"/>
      <c r="KMX306" s="730"/>
      <c r="KMY306" s="730"/>
      <c r="KMZ306" s="730"/>
      <c r="KNA306" s="730"/>
      <c r="KNB306" s="730"/>
      <c r="KNC306" s="730"/>
      <c r="KND306" s="730"/>
      <c r="KNE306" s="730"/>
      <c r="KNF306" s="730"/>
      <c r="KNG306" s="730"/>
      <c r="KNH306" s="730"/>
      <c r="KNI306" s="730"/>
      <c r="KNJ306" s="730"/>
      <c r="KNK306" s="730"/>
      <c r="KNL306" s="730"/>
      <c r="KNM306" s="730"/>
      <c r="KNN306" s="730"/>
      <c r="KNO306" s="730"/>
      <c r="KNP306" s="730"/>
      <c r="KNQ306" s="730"/>
      <c r="KNR306" s="730"/>
      <c r="KNS306" s="730"/>
      <c r="KNT306" s="730"/>
      <c r="KNU306" s="730"/>
      <c r="KNV306" s="730"/>
      <c r="KNW306" s="730"/>
      <c r="KNX306" s="730"/>
      <c r="KNY306" s="730"/>
      <c r="KNZ306" s="730"/>
      <c r="KOA306" s="730"/>
      <c r="KOB306" s="730"/>
      <c r="KOC306" s="730"/>
      <c r="KOD306" s="730"/>
      <c r="KOE306" s="730"/>
      <c r="KOF306" s="730"/>
      <c r="KOG306" s="730"/>
      <c r="KOH306" s="730"/>
      <c r="KOI306" s="730"/>
      <c r="KOJ306" s="730"/>
      <c r="KOK306" s="730"/>
      <c r="KOL306" s="730"/>
      <c r="KOM306" s="730"/>
      <c r="KON306" s="730"/>
      <c r="KOO306" s="730"/>
      <c r="KOP306" s="730"/>
      <c r="KOQ306" s="730"/>
      <c r="KOR306" s="730"/>
      <c r="KOS306" s="730"/>
      <c r="KOT306" s="730"/>
      <c r="KOU306" s="730"/>
      <c r="KOV306" s="730"/>
      <c r="KOW306" s="730"/>
      <c r="KOX306" s="730"/>
      <c r="KOY306" s="730"/>
      <c r="KOZ306" s="730"/>
      <c r="KPA306" s="730"/>
      <c r="KPB306" s="730"/>
      <c r="KPC306" s="730"/>
      <c r="KPD306" s="730"/>
      <c r="KPE306" s="730"/>
      <c r="KPF306" s="730"/>
      <c r="KPG306" s="730"/>
      <c r="KPH306" s="730"/>
      <c r="KPI306" s="730"/>
      <c r="KPJ306" s="730"/>
      <c r="KPK306" s="730"/>
      <c r="KPL306" s="730"/>
      <c r="KPM306" s="730"/>
      <c r="KPN306" s="730"/>
      <c r="KPO306" s="730"/>
      <c r="KPP306" s="730"/>
      <c r="KPQ306" s="730"/>
      <c r="KPR306" s="730"/>
      <c r="KPS306" s="730"/>
      <c r="KPT306" s="730"/>
      <c r="KPU306" s="730"/>
      <c r="KPV306" s="730"/>
      <c r="KPW306" s="730"/>
      <c r="KPX306" s="730"/>
      <c r="KPY306" s="730"/>
      <c r="KPZ306" s="730"/>
      <c r="KQA306" s="730"/>
      <c r="KQB306" s="730"/>
      <c r="KQC306" s="730"/>
      <c r="KQD306" s="730"/>
      <c r="KQE306" s="730"/>
      <c r="KQF306" s="730"/>
      <c r="KQG306" s="730"/>
      <c r="KQH306" s="730"/>
      <c r="KQI306" s="730"/>
      <c r="KQJ306" s="730"/>
      <c r="KQK306" s="730"/>
      <c r="KQL306" s="730"/>
      <c r="KQM306" s="730"/>
      <c r="KQN306" s="730"/>
      <c r="KQO306" s="730"/>
      <c r="KQP306" s="730"/>
      <c r="KQQ306" s="730"/>
      <c r="KQR306" s="730"/>
      <c r="KQS306" s="730"/>
      <c r="KQT306" s="730"/>
      <c r="KQU306" s="730"/>
      <c r="KQV306" s="730"/>
      <c r="KQW306" s="730"/>
      <c r="KQX306" s="730"/>
      <c r="KQY306" s="730"/>
      <c r="KQZ306" s="730"/>
      <c r="KRA306" s="730"/>
      <c r="KRB306" s="730"/>
      <c r="KRC306" s="730"/>
      <c r="KRD306" s="730"/>
      <c r="KRE306" s="730"/>
      <c r="KRF306" s="730"/>
      <c r="KRG306" s="730"/>
      <c r="KRH306" s="730"/>
      <c r="KRI306" s="730"/>
      <c r="KRJ306" s="730"/>
      <c r="KRK306" s="730"/>
      <c r="KRL306" s="730"/>
      <c r="KRM306" s="730"/>
      <c r="KRN306" s="730"/>
      <c r="KRO306" s="730"/>
      <c r="KRP306" s="730"/>
      <c r="KRQ306" s="730"/>
      <c r="KRR306" s="730"/>
      <c r="KRS306" s="730"/>
      <c r="KRT306" s="730"/>
      <c r="KRU306" s="730"/>
      <c r="KRV306" s="730"/>
      <c r="KRW306" s="730"/>
      <c r="KRX306" s="730"/>
      <c r="KRY306" s="730"/>
      <c r="KRZ306" s="730"/>
      <c r="KSA306" s="730"/>
      <c r="KSB306" s="730"/>
      <c r="KSC306" s="730"/>
      <c r="KSD306" s="730"/>
      <c r="KSE306" s="730"/>
      <c r="KSF306" s="730"/>
      <c r="KSG306" s="730"/>
      <c r="KSH306" s="730"/>
      <c r="KSI306" s="730"/>
      <c r="KSJ306" s="730"/>
      <c r="KSK306" s="730"/>
      <c r="KSL306" s="730"/>
      <c r="KSM306" s="730"/>
      <c r="KSN306" s="730"/>
      <c r="KSO306" s="730"/>
      <c r="KSP306" s="730"/>
      <c r="KSQ306" s="730"/>
      <c r="KSR306" s="730"/>
      <c r="KSS306" s="730"/>
      <c r="KST306" s="730"/>
      <c r="KSU306" s="730"/>
      <c r="KSV306" s="730"/>
      <c r="KSW306" s="730"/>
      <c r="KSX306" s="730"/>
      <c r="KSY306" s="730"/>
      <c r="KSZ306" s="730"/>
      <c r="KTA306" s="730"/>
      <c r="KTB306" s="730"/>
      <c r="KTC306" s="730"/>
      <c r="KTD306" s="730"/>
      <c r="KTE306" s="730"/>
      <c r="KTF306" s="730"/>
      <c r="KTG306" s="730"/>
      <c r="KTH306" s="730"/>
      <c r="KTI306" s="730"/>
      <c r="KTJ306" s="730"/>
      <c r="KTK306" s="730"/>
      <c r="KTL306" s="730"/>
      <c r="KTM306" s="730"/>
      <c r="KTN306" s="730"/>
      <c r="KTO306" s="730"/>
      <c r="KTP306" s="730"/>
      <c r="KTQ306" s="730"/>
      <c r="KTR306" s="730"/>
      <c r="KTS306" s="730"/>
      <c r="KTT306" s="730"/>
      <c r="KTU306" s="730"/>
      <c r="KTV306" s="730"/>
      <c r="KTW306" s="730"/>
      <c r="KTX306" s="730"/>
      <c r="KTY306" s="730"/>
      <c r="KTZ306" s="730"/>
      <c r="KUA306" s="730"/>
      <c r="KUB306" s="730"/>
      <c r="KUC306" s="730"/>
      <c r="KUD306" s="730"/>
      <c r="KUE306" s="730"/>
      <c r="KUF306" s="730"/>
      <c r="KUG306" s="730"/>
      <c r="KUH306" s="730"/>
      <c r="KUI306" s="730"/>
      <c r="KUJ306" s="730"/>
      <c r="KUK306" s="730"/>
      <c r="KUL306" s="730"/>
      <c r="KUM306" s="730"/>
      <c r="KUN306" s="730"/>
      <c r="KUO306" s="730"/>
      <c r="KUP306" s="730"/>
      <c r="KUQ306" s="730"/>
      <c r="KUR306" s="730"/>
      <c r="KUS306" s="730"/>
      <c r="KUT306" s="730"/>
      <c r="KUU306" s="730"/>
      <c r="KUV306" s="730"/>
      <c r="KUW306" s="730"/>
      <c r="KUX306" s="730"/>
      <c r="KUY306" s="730"/>
      <c r="KUZ306" s="730"/>
      <c r="KVA306" s="730"/>
      <c r="KVB306" s="730"/>
      <c r="KVC306" s="730"/>
      <c r="KVD306" s="730"/>
      <c r="KVE306" s="730"/>
      <c r="KVF306" s="730"/>
      <c r="KVG306" s="730"/>
      <c r="KVH306" s="730"/>
      <c r="KVI306" s="730"/>
      <c r="KVJ306" s="730"/>
      <c r="KVK306" s="730"/>
      <c r="KVL306" s="730"/>
      <c r="KVM306" s="730"/>
      <c r="KVN306" s="730"/>
      <c r="KVO306" s="730"/>
      <c r="KVP306" s="730"/>
      <c r="KVQ306" s="730"/>
      <c r="KVR306" s="730"/>
      <c r="KVS306" s="730"/>
      <c r="KVT306" s="730"/>
      <c r="KVU306" s="730"/>
      <c r="KVV306" s="730"/>
      <c r="KVW306" s="730"/>
      <c r="KVX306" s="730"/>
      <c r="KVY306" s="730"/>
      <c r="KVZ306" s="730"/>
      <c r="KWA306" s="730"/>
      <c r="KWB306" s="730"/>
      <c r="KWC306" s="730"/>
      <c r="KWD306" s="730"/>
      <c r="KWE306" s="730"/>
      <c r="KWF306" s="730"/>
      <c r="KWG306" s="730"/>
      <c r="KWH306" s="730"/>
      <c r="KWI306" s="730"/>
      <c r="KWJ306" s="730"/>
      <c r="KWK306" s="730"/>
      <c r="KWL306" s="730"/>
      <c r="KWM306" s="730"/>
      <c r="KWN306" s="730"/>
      <c r="KWO306" s="730"/>
      <c r="KWP306" s="730"/>
      <c r="KWQ306" s="730"/>
      <c r="KWR306" s="730"/>
      <c r="KWS306" s="730"/>
      <c r="KWT306" s="730"/>
      <c r="KWU306" s="730"/>
      <c r="KWV306" s="730"/>
      <c r="KWW306" s="730"/>
      <c r="KWX306" s="730"/>
      <c r="KWY306" s="730"/>
      <c r="KWZ306" s="730"/>
      <c r="KXA306" s="730"/>
      <c r="KXB306" s="730"/>
      <c r="KXC306" s="730"/>
      <c r="KXD306" s="730"/>
      <c r="KXE306" s="730"/>
      <c r="KXF306" s="730"/>
      <c r="KXG306" s="730"/>
      <c r="KXH306" s="730"/>
      <c r="KXI306" s="730"/>
      <c r="KXJ306" s="730"/>
      <c r="KXK306" s="730"/>
      <c r="KXL306" s="730"/>
      <c r="KXM306" s="730"/>
      <c r="KXN306" s="730"/>
      <c r="KXO306" s="730"/>
      <c r="KXP306" s="730"/>
      <c r="KXQ306" s="730"/>
      <c r="KXR306" s="730"/>
      <c r="KXS306" s="730"/>
      <c r="KXT306" s="730"/>
      <c r="KXU306" s="730"/>
      <c r="KXV306" s="730"/>
      <c r="KXW306" s="730"/>
      <c r="KXX306" s="730"/>
      <c r="KXY306" s="730"/>
      <c r="KXZ306" s="730"/>
      <c r="KYA306" s="730"/>
      <c r="KYB306" s="730"/>
      <c r="KYC306" s="730"/>
      <c r="KYD306" s="730"/>
      <c r="KYE306" s="730"/>
      <c r="KYF306" s="730"/>
      <c r="KYG306" s="730"/>
      <c r="KYH306" s="730"/>
      <c r="KYI306" s="730"/>
      <c r="KYJ306" s="730"/>
      <c r="KYK306" s="730"/>
      <c r="KYL306" s="730"/>
      <c r="KYM306" s="730"/>
      <c r="KYN306" s="730"/>
      <c r="KYO306" s="730"/>
      <c r="KYP306" s="730"/>
      <c r="KYQ306" s="730"/>
      <c r="KYR306" s="730"/>
      <c r="KYS306" s="730"/>
      <c r="KYT306" s="730"/>
      <c r="KYU306" s="730"/>
      <c r="KYV306" s="730"/>
      <c r="KYW306" s="730"/>
      <c r="KYX306" s="730"/>
      <c r="KYY306" s="730"/>
      <c r="KYZ306" s="730"/>
      <c r="KZA306" s="730"/>
      <c r="KZB306" s="730"/>
      <c r="KZC306" s="730"/>
      <c r="KZD306" s="730"/>
      <c r="KZE306" s="730"/>
      <c r="KZF306" s="730"/>
      <c r="KZG306" s="730"/>
      <c r="KZH306" s="730"/>
      <c r="KZI306" s="730"/>
      <c r="KZJ306" s="730"/>
      <c r="KZK306" s="730"/>
      <c r="KZL306" s="730"/>
      <c r="KZM306" s="730"/>
      <c r="KZN306" s="730"/>
      <c r="KZO306" s="730"/>
      <c r="KZP306" s="730"/>
      <c r="KZQ306" s="730"/>
      <c r="KZR306" s="730"/>
      <c r="KZS306" s="730"/>
      <c r="KZT306" s="730"/>
      <c r="KZU306" s="730"/>
      <c r="KZV306" s="730"/>
      <c r="KZW306" s="730"/>
      <c r="KZX306" s="730"/>
      <c r="KZY306" s="730"/>
      <c r="KZZ306" s="730"/>
      <c r="LAA306" s="730"/>
      <c r="LAB306" s="730"/>
      <c r="LAC306" s="730"/>
      <c r="LAD306" s="730"/>
      <c r="LAE306" s="730"/>
      <c r="LAF306" s="730"/>
      <c r="LAG306" s="730"/>
      <c r="LAH306" s="730"/>
      <c r="LAI306" s="730"/>
      <c r="LAJ306" s="730"/>
      <c r="LAK306" s="730"/>
      <c r="LAL306" s="730"/>
      <c r="LAM306" s="730"/>
      <c r="LAN306" s="730"/>
      <c r="LAO306" s="730"/>
      <c r="LAP306" s="730"/>
      <c r="LAQ306" s="730"/>
      <c r="LAR306" s="730"/>
      <c r="LAS306" s="730"/>
      <c r="LAT306" s="730"/>
      <c r="LAU306" s="730"/>
      <c r="LAV306" s="730"/>
      <c r="LAW306" s="730"/>
      <c r="LAX306" s="730"/>
      <c r="LAY306" s="730"/>
      <c r="LAZ306" s="730"/>
      <c r="LBA306" s="730"/>
      <c r="LBB306" s="730"/>
      <c r="LBC306" s="730"/>
      <c r="LBD306" s="730"/>
      <c r="LBE306" s="730"/>
      <c r="LBF306" s="730"/>
      <c r="LBG306" s="730"/>
      <c r="LBH306" s="730"/>
      <c r="LBI306" s="730"/>
      <c r="LBJ306" s="730"/>
      <c r="LBK306" s="730"/>
      <c r="LBL306" s="730"/>
      <c r="LBM306" s="730"/>
      <c r="LBN306" s="730"/>
      <c r="LBO306" s="730"/>
      <c r="LBP306" s="730"/>
      <c r="LBQ306" s="730"/>
      <c r="LBR306" s="730"/>
      <c r="LBS306" s="730"/>
      <c r="LBT306" s="730"/>
      <c r="LBU306" s="730"/>
      <c r="LBV306" s="730"/>
      <c r="LBW306" s="730"/>
      <c r="LBX306" s="730"/>
      <c r="LBY306" s="730"/>
      <c r="LBZ306" s="730"/>
      <c r="LCA306" s="730"/>
      <c r="LCB306" s="730"/>
      <c r="LCC306" s="730"/>
      <c r="LCD306" s="730"/>
      <c r="LCE306" s="730"/>
      <c r="LCF306" s="730"/>
      <c r="LCG306" s="730"/>
      <c r="LCH306" s="730"/>
      <c r="LCI306" s="730"/>
      <c r="LCJ306" s="730"/>
      <c r="LCK306" s="730"/>
      <c r="LCL306" s="730"/>
      <c r="LCM306" s="730"/>
      <c r="LCN306" s="730"/>
      <c r="LCO306" s="730"/>
      <c r="LCP306" s="730"/>
      <c r="LCQ306" s="730"/>
      <c r="LCR306" s="730"/>
      <c r="LCS306" s="730"/>
      <c r="LCT306" s="730"/>
      <c r="LCU306" s="730"/>
      <c r="LCV306" s="730"/>
      <c r="LCW306" s="730"/>
      <c r="LCX306" s="730"/>
      <c r="LCY306" s="730"/>
      <c r="LCZ306" s="730"/>
      <c r="LDA306" s="730"/>
      <c r="LDB306" s="730"/>
      <c r="LDC306" s="730"/>
      <c r="LDD306" s="730"/>
      <c r="LDE306" s="730"/>
      <c r="LDF306" s="730"/>
      <c r="LDG306" s="730"/>
      <c r="LDH306" s="730"/>
      <c r="LDI306" s="730"/>
      <c r="LDJ306" s="730"/>
      <c r="LDK306" s="730"/>
      <c r="LDL306" s="730"/>
      <c r="LDM306" s="730"/>
      <c r="LDN306" s="730"/>
      <c r="LDO306" s="730"/>
      <c r="LDP306" s="730"/>
      <c r="LDQ306" s="730"/>
      <c r="LDR306" s="730"/>
      <c r="LDS306" s="730"/>
      <c r="LDT306" s="730"/>
      <c r="LDU306" s="730"/>
      <c r="LDV306" s="730"/>
      <c r="LDW306" s="730"/>
      <c r="LDX306" s="730"/>
      <c r="LDY306" s="730"/>
      <c r="LDZ306" s="730"/>
      <c r="LEA306" s="730"/>
      <c r="LEB306" s="730"/>
      <c r="LEC306" s="730"/>
      <c r="LED306" s="730"/>
      <c r="LEE306" s="730"/>
      <c r="LEF306" s="730"/>
      <c r="LEG306" s="730"/>
      <c r="LEH306" s="730"/>
      <c r="LEI306" s="730"/>
      <c r="LEJ306" s="730"/>
      <c r="LEK306" s="730"/>
      <c r="LEL306" s="730"/>
      <c r="LEM306" s="730"/>
      <c r="LEN306" s="730"/>
      <c r="LEO306" s="730"/>
      <c r="LEP306" s="730"/>
      <c r="LEQ306" s="730"/>
      <c r="LER306" s="730"/>
      <c r="LES306" s="730"/>
      <c r="LET306" s="730"/>
      <c r="LEU306" s="730"/>
      <c r="LEV306" s="730"/>
      <c r="LEW306" s="730"/>
      <c r="LEX306" s="730"/>
      <c r="LEY306" s="730"/>
      <c r="LEZ306" s="730"/>
      <c r="LFA306" s="730"/>
      <c r="LFB306" s="730"/>
      <c r="LFC306" s="730"/>
      <c r="LFD306" s="730"/>
      <c r="LFE306" s="730"/>
      <c r="LFF306" s="730"/>
      <c r="LFG306" s="730"/>
      <c r="LFH306" s="730"/>
      <c r="LFI306" s="730"/>
      <c r="LFJ306" s="730"/>
      <c r="LFK306" s="730"/>
      <c r="LFL306" s="730"/>
      <c r="LFM306" s="730"/>
      <c r="LFN306" s="730"/>
      <c r="LFO306" s="730"/>
      <c r="LFP306" s="730"/>
      <c r="LFQ306" s="730"/>
      <c r="LFR306" s="730"/>
      <c r="LFS306" s="730"/>
      <c r="LFT306" s="730"/>
      <c r="LFU306" s="730"/>
      <c r="LFV306" s="730"/>
      <c r="LFW306" s="730"/>
      <c r="LFX306" s="730"/>
      <c r="LFY306" s="730"/>
      <c r="LFZ306" s="730"/>
      <c r="LGA306" s="730"/>
      <c r="LGB306" s="730"/>
      <c r="LGC306" s="730"/>
      <c r="LGD306" s="730"/>
      <c r="LGE306" s="730"/>
      <c r="LGF306" s="730"/>
      <c r="LGG306" s="730"/>
      <c r="LGH306" s="730"/>
      <c r="LGI306" s="730"/>
      <c r="LGJ306" s="730"/>
      <c r="LGK306" s="730"/>
      <c r="LGL306" s="730"/>
      <c r="LGM306" s="730"/>
      <c r="LGN306" s="730"/>
      <c r="LGO306" s="730"/>
      <c r="LGP306" s="730"/>
      <c r="LGQ306" s="730"/>
      <c r="LGR306" s="730"/>
      <c r="LGS306" s="730"/>
      <c r="LGT306" s="730"/>
      <c r="LGU306" s="730"/>
      <c r="LGV306" s="730"/>
      <c r="LGW306" s="730"/>
      <c r="LGX306" s="730"/>
      <c r="LGY306" s="730"/>
      <c r="LGZ306" s="730"/>
      <c r="LHA306" s="730"/>
      <c r="LHB306" s="730"/>
      <c r="LHC306" s="730"/>
      <c r="LHD306" s="730"/>
      <c r="LHE306" s="730"/>
      <c r="LHF306" s="730"/>
      <c r="LHG306" s="730"/>
      <c r="LHH306" s="730"/>
      <c r="LHI306" s="730"/>
      <c r="LHJ306" s="730"/>
      <c r="LHK306" s="730"/>
      <c r="LHL306" s="730"/>
      <c r="LHM306" s="730"/>
      <c r="LHN306" s="730"/>
      <c r="LHO306" s="730"/>
      <c r="LHP306" s="730"/>
      <c r="LHQ306" s="730"/>
      <c r="LHR306" s="730"/>
      <c r="LHS306" s="730"/>
      <c r="LHT306" s="730"/>
      <c r="LHU306" s="730"/>
      <c r="LHV306" s="730"/>
      <c r="LHW306" s="730"/>
      <c r="LHX306" s="730"/>
      <c r="LHY306" s="730"/>
      <c r="LHZ306" s="730"/>
      <c r="LIA306" s="730"/>
      <c r="LIB306" s="730"/>
      <c r="LIC306" s="730"/>
      <c r="LID306" s="730"/>
      <c r="LIE306" s="730"/>
      <c r="LIF306" s="730"/>
      <c r="LIG306" s="730"/>
      <c r="LIH306" s="730"/>
      <c r="LII306" s="730"/>
      <c r="LIJ306" s="730"/>
      <c r="LIK306" s="730"/>
      <c r="LIL306" s="730"/>
      <c r="LIM306" s="730"/>
      <c r="LIN306" s="730"/>
      <c r="LIO306" s="730"/>
      <c r="LIP306" s="730"/>
      <c r="LIQ306" s="730"/>
      <c r="LIR306" s="730"/>
      <c r="LIS306" s="730"/>
      <c r="LIT306" s="730"/>
      <c r="LIU306" s="730"/>
      <c r="LIV306" s="730"/>
      <c r="LIW306" s="730"/>
      <c r="LIX306" s="730"/>
      <c r="LIY306" s="730"/>
      <c r="LIZ306" s="730"/>
      <c r="LJA306" s="730"/>
      <c r="LJB306" s="730"/>
      <c r="LJC306" s="730"/>
      <c r="LJD306" s="730"/>
      <c r="LJE306" s="730"/>
      <c r="LJF306" s="730"/>
      <c r="LJG306" s="730"/>
      <c r="LJH306" s="730"/>
      <c r="LJI306" s="730"/>
      <c r="LJJ306" s="730"/>
      <c r="LJK306" s="730"/>
      <c r="LJL306" s="730"/>
      <c r="LJM306" s="730"/>
      <c r="LJN306" s="730"/>
      <c r="LJO306" s="730"/>
      <c r="LJP306" s="730"/>
      <c r="LJQ306" s="730"/>
      <c r="LJR306" s="730"/>
      <c r="LJS306" s="730"/>
      <c r="LJT306" s="730"/>
      <c r="LJU306" s="730"/>
      <c r="LJV306" s="730"/>
      <c r="LJW306" s="730"/>
      <c r="LJX306" s="730"/>
      <c r="LJY306" s="730"/>
      <c r="LJZ306" s="730"/>
      <c r="LKA306" s="730"/>
      <c r="LKB306" s="730"/>
      <c r="LKC306" s="730"/>
      <c r="LKD306" s="730"/>
      <c r="LKE306" s="730"/>
      <c r="LKF306" s="730"/>
      <c r="LKG306" s="730"/>
      <c r="LKH306" s="730"/>
      <c r="LKI306" s="730"/>
      <c r="LKJ306" s="730"/>
      <c r="LKK306" s="730"/>
      <c r="LKL306" s="730"/>
      <c r="LKM306" s="730"/>
      <c r="LKN306" s="730"/>
      <c r="LKO306" s="730"/>
      <c r="LKP306" s="730"/>
      <c r="LKQ306" s="730"/>
      <c r="LKR306" s="730"/>
      <c r="LKS306" s="730"/>
      <c r="LKT306" s="730"/>
      <c r="LKU306" s="730"/>
      <c r="LKV306" s="730"/>
      <c r="LKW306" s="730"/>
      <c r="LKX306" s="730"/>
      <c r="LKY306" s="730"/>
      <c r="LKZ306" s="730"/>
      <c r="LLA306" s="730"/>
      <c r="LLB306" s="730"/>
      <c r="LLC306" s="730"/>
      <c r="LLD306" s="730"/>
      <c r="LLE306" s="730"/>
      <c r="LLF306" s="730"/>
      <c r="LLG306" s="730"/>
      <c r="LLH306" s="730"/>
      <c r="LLI306" s="730"/>
      <c r="LLJ306" s="730"/>
      <c r="LLK306" s="730"/>
      <c r="LLL306" s="730"/>
      <c r="LLM306" s="730"/>
      <c r="LLN306" s="730"/>
      <c r="LLO306" s="730"/>
      <c r="LLP306" s="730"/>
      <c r="LLQ306" s="730"/>
      <c r="LLR306" s="730"/>
      <c r="LLS306" s="730"/>
      <c r="LLT306" s="730"/>
      <c r="LLU306" s="730"/>
      <c r="LLV306" s="730"/>
      <c r="LLW306" s="730"/>
      <c r="LLX306" s="730"/>
      <c r="LLY306" s="730"/>
      <c r="LLZ306" s="730"/>
      <c r="LMA306" s="730"/>
      <c r="LMB306" s="730"/>
      <c r="LMC306" s="730"/>
      <c r="LMD306" s="730"/>
      <c r="LME306" s="730"/>
      <c r="LMF306" s="730"/>
      <c r="LMG306" s="730"/>
      <c r="LMH306" s="730"/>
      <c r="LMI306" s="730"/>
      <c r="LMJ306" s="730"/>
      <c r="LMK306" s="730"/>
      <c r="LML306" s="730"/>
      <c r="LMM306" s="730"/>
      <c r="LMN306" s="730"/>
      <c r="LMO306" s="730"/>
      <c r="LMP306" s="730"/>
      <c r="LMQ306" s="730"/>
      <c r="LMR306" s="730"/>
      <c r="LMS306" s="730"/>
      <c r="LMT306" s="730"/>
      <c r="LMU306" s="730"/>
      <c r="LMV306" s="730"/>
      <c r="LMW306" s="730"/>
      <c r="LMX306" s="730"/>
      <c r="LMY306" s="730"/>
      <c r="LMZ306" s="730"/>
      <c r="LNA306" s="730"/>
      <c r="LNB306" s="730"/>
      <c r="LNC306" s="730"/>
      <c r="LND306" s="730"/>
      <c r="LNE306" s="730"/>
      <c r="LNF306" s="730"/>
      <c r="LNG306" s="730"/>
      <c r="LNH306" s="730"/>
      <c r="LNI306" s="730"/>
      <c r="LNJ306" s="730"/>
      <c r="LNK306" s="730"/>
      <c r="LNL306" s="730"/>
      <c r="LNM306" s="730"/>
      <c r="LNN306" s="730"/>
      <c r="LNO306" s="730"/>
      <c r="LNP306" s="730"/>
      <c r="LNQ306" s="730"/>
      <c r="LNR306" s="730"/>
      <c r="LNS306" s="730"/>
      <c r="LNT306" s="730"/>
      <c r="LNU306" s="730"/>
      <c r="LNV306" s="730"/>
      <c r="LNW306" s="730"/>
      <c r="LNX306" s="730"/>
      <c r="LNY306" s="730"/>
      <c r="LNZ306" s="730"/>
      <c r="LOA306" s="730"/>
      <c r="LOB306" s="730"/>
      <c r="LOC306" s="730"/>
      <c r="LOD306" s="730"/>
      <c r="LOE306" s="730"/>
      <c r="LOF306" s="730"/>
      <c r="LOG306" s="730"/>
      <c r="LOH306" s="730"/>
      <c r="LOI306" s="730"/>
      <c r="LOJ306" s="730"/>
      <c r="LOK306" s="730"/>
      <c r="LOL306" s="730"/>
      <c r="LOM306" s="730"/>
      <c r="LON306" s="730"/>
      <c r="LOO306" s="730"/>
      <c r="LOP306" s="730"/>
      <c r="LOQ306" s="730"/>
      <c r="LOR306" s="730"/>
      <c r="LOS306" s="730"/>
      <c r="LOT306" s="730"/>
      <c r="LOU306" s="730"/>
      <c r="LOV306" s="730"/>
      <c r="LOW306" s="730"/>
      <c r="LOX306" s="730"/>
      <c r="LOY306" s="730"/>
      <c r="LOZ306" s="730"/>
      <c r="LPA306" s="730"/>
      <c r="LPB306" s="730"/>
      <c r="LPC306" s="730"/>
      <c r="LPD306" s="730"/>
      <c r="LPE306" s="730"/>
      <c r="LPF306" s="730"/>
      <c r="LPG306" s="730"/>
      <c r="LPH306" s="730"/>
      <c r="LPI306" s="730"/>
      <c r="LPJ306" s="730"/>
      <c r="LPK306" s="730"/>
      <c r="LPL306" s="730"/>
      <c r="LPM306" s="730"/>
      <c r="LPN306" s="730"/>
      <c r="LPO306" s="730"/>
      <c r="LPP306" s="730"/>
      <c r="LPQ306" s="730"/>
      <c r="LPR306" s="730"/>
      <c r="LPS306" s="730"/>
      <c r="LPT306" s="730"/>
      <c r="LPU306" s="730"/>
      <c r="LPV306" s="730"/>
      <c r="LPW306" s="730"/>
      <c r="LPX306" s="730"/>
      <c r="LPY306" s="730"/>
      <c r="LPZ306" s="730"/>
      <c r="LQA306" s="730"/>
      <c r="LQB306" s="730"/>
      <c r="LQC306" s="730"/>
      <c r="LQD306" s="730"/>
      <c r="LQE306" s="730"/>
      <c r="LQF306" s="730"/>
      <c r="LQG306" s="730"/>
      <c r="LQH306" s="730"/>
      <c r="LQI306" s="730"/>
      <c r="LQJ306" s="730"/>
      <c r="LQK306" s="730"/>
      <c r="LQL306" s="730"/>
      <c r="LQM306" s="730"/>
      <c r="LQN306" s="730"/>
      <c r="LQO306" s="730"/>
      <c r="LQP306" s="730"/>
      <c r="LQQ306" s="730"/>
      <c r="LQR306" s="730"/>
      <c r="LQS306" s="730"/>
      <c r="LQT306" s="730"/>
      <c r="LQU306" s="730"/>
      <c r="LQV306" s="730"/>
      <c r="LQW306" s="730"/>
      <c r="LQX306" s="730"/>
      <c r="LQY306" s="730"/>
      <c r="LQZ306" s="730"/>
      <c r="LRA306" s="730"/>
      <c r="LRB306" s="730"/>
      <c r="LRC306" s="730"/>
      <c r="LRD306" s="730"/>
      <c r="LRE306" s="730"/>
      <c r="LRF306" s="730"/>
      <c r="LRG306" s="730"/>
      <c r="LRH306" s="730"/>
      <c r="LRI306" s="730"/>
      <c r="LRJ306" s="730"/>
      <c r="LRK306" s="730"/>
      <c r="LRL306" s="730"/>
      <c r="LRM306" s="730"/>
      <c r="LRN306" s="730"/>
      <c r="LRO306" s="730"/>
      <c r="LRP306" s="730"/>
      <c r="LRQ306" s="730"/>
      <c r="LRR306" s="730"/>
      <c r="LRS306" s="730"/>
      <c r="LRT306" s="730"/>
      <c r="LRU306" s="730"/>
      <c r="LRV306" s="730"/>
      <c r="LRW306" s="730"/>
      <c r="LRX306" s="730"/>
      <c r="LRY306" s="730"/>
      <c r="LRZ306" s="730"/>
      <c r="LSA306" s="730"/>
      <c r="LSB306" s="730"/>
      <c r="LSC306" s="730"/>
      <c r="LSD306" s="730"/>
      <c r="LSE306" s="730"/>
      <c r="LSF306" s="730"/>
      <c r="LSG306" s="730"/>
      <c r="LSH306" s="730"/>
      <c r="LSI306" s="730"/>
      <c r="LSJ306" s="730"/>
      <c r="LSK306" s="730"/>
      <c r="LSL306" s="730"/>
      <c r="LSM306" s="730"/>
      <c r="LSN306" s="730"/>
      <c r="LSO306" s="730"/>
      <c r="LSP306" s="730"/>
      <c r="LSQ306" s="730"/>
      <c r="LSR306" s="730"/>
      <c r="LSS306" s="730"/>
      <c r="LST306" s="730"/>
      <c r="LSU306" s="730"/>
      <c r="LSV306" s="730"/>
      <c r="LSW306" s="730"/>
      <c r="LSX306" s="730"/>
      <c r="LSY306" s="730"/>
      <c r="LSZ306" s="730"/>
      <c r="LTA306" s="730"/>
      <c r="LTB306" s="730"/>
      <c r="LTC306" s="730"/>
      <c r="LTD306" s="730"/>
      <c r="LTE306" s="730"/>
      <c r="LTF306" s="730"/>
      <c r="LTG306" s="730"/>
      <c r="LTH306" s="730"/>
      <c r="LTI306" s="730"/>
      <c r="LTJ306" s="730"/>
      <c r="LTK306" s="730"/>
      <c r="LTL306" s="730"/>
      <c r="LTM306" s="730"/>
      <c r="LTN306" s="730"/>
      <c r="LTO306" s="730"/>
      <c r="LTP306" s="730"/>
      <c r="LTQ306" s="730"/>
      <c r="LTR306" s="730"/>
      <c r="LTS306" s="730"/>
      <c r="LTT306" s="730"/>
      <c r="LTU306" s="730"/>
      <c r="LTV306" s="730"/>
      <c r="LTW306" s="730"/>
      <c r="LTX306" s="730"/>
      <c r="LTY306" s="730"/>
      <c r="LTZ306" s="730"/>
      <c r="LUA306" s="730"/>
      <c r="LUB306" s="730"/>
      <c r="LUC306" s="730"/>
      <c r="LUD306" s="730"/>
      <c r="LUE306" s="730"/>
      <c r="LUF306" s="730"/>
      <c r="LUG306" s="730"/>
      <c r="LUH306" s="730"/>
      <c r="LUI306" s="730"/>
      <c r="LUJ306" s="730"/>
      <c r="LUK306" s="730"/>
      <c r="LUL306" s="730"/>
      <c r="LUM306" s="730"/>
      <c r="LUN306" s="730"/>
      <c r="LUO306" s="730"/>
      <c r="LUP306" s="730"/>
      <c r="LUQ306" s="730"/>
      <c r="LUR306" s="730"/>
      <c r="LUS306" s="730"/>
      <c r="LUT306" s="730"/>
      <c r="LUU306" s="730"/>
      <c r="LUV306" s="730"/>
      <c r="LUW306" s="730"/>
      <c r="LUX306" s="730"/>
      <c r="LUY306" s="730"/>
      <c r="LUZ306" s="730"/>
      <c r="LVA306" s="730"/>
      <c r="LVB306" s="730"/>
      <c r="LVC306" s="730"/>
      <c r="LVD306" s="730"/>
      <c r="LVE306" s="730"/>
      <c r="LVF306" s="730"/>
      <c r="LVG306" s="730"/>
      <c r="LVH306" s="730"/>
      <c r="LVI306" s="730"/>
      <c r="LVJ306" s="730"/>
      <c r="LVK306" s="730"/>
      <c r="LVL306" s="730"/>
      <c r="LVM306" s="730"/>
      <c r="LVN306" s="730"/>
      <c r="LVO306" s="730"/>
      <c r="LVP306" s="730"/>
      <c r="LVQ306" s="730"/>
      <c r="LVR306" s="730"/>
      <c r="LVS306" s="730"/>
      <c r="LVT306" s="730"/>
      <c r="LVU306" s="730"/>
      <c r="LVV306" s="730"/>
      <c r="LVW306" s="730"/>
      <c r="LVX306" s="730"/>
      <c r="LVY306" s="730"/>
      <c r="LVZ306" s="730"/>
      <c r="LWA306" s="730"/>
      <c r="LWB306" s="730"/>
      <c r="LWC306" s="730"/>
      <c r="LWD306" s="730"/>
      <c r="LWE306" s="730"/>
      <c r="LWF306" s="730"/>
      <c r="LWG306" s="730"/>
      <c r="LWH306" s="730"/>
      <c r="LWI306" s="730"/>
      <c r="LWJ306" s="730"/>
      <c r="LWK306" s="730"/>
      <c r="LWL306" s="730"/>
      <c r="LWM306" s="730"/>
      <c r="LWN306" s="730"/>
      <c r="LWO306" s="730"/>
      <c r="LWP306" s="730"/>
      <c r="LWQ306" s="730"/>
      <c r="LWR306" s="730"/>
      <c r="LWS306" s="730"/>
      <c r="LWT306" s="730"/>
      <c r="LWU306" s="730"/>
      <c r="LWV306" s="730"/>
      <c r="LWW306" s="730"/>
      <c r="LWX306" s="730"/>
      <c r="LWY306" s="730"/>
      <c r="LWZ306" s="730"/>
      <c r="LXA306" s="730"/>
      <c r="LXB306" s="730"/>
      <c r="LXC306" s="730"/>
      <c r="LXD306" s="730"/>
      <c r="LXE306" s="730"/>
      <c r="LXF306" s="730"/>
      <c r="LXG306" s="730"/>
      <c r="LXH306" s="730"/>
      <c r="LXI306" s="730"/>
      <c r="LXJ306" s="730"/>
      <c r="LXK306" s="730"/>
      <c r="LXL306" s="730"/>
      <c r="LXM306" s="730"/>
      <c r="LXN306" s="730"/>
      <c r="LXO306" s="730"/>
      <c r="LXP306" s="730"/>
      <c r="LXQ306" s="730"/>
      <c r="LXR306" s="730"/>
      <c r="LXS306" s="730"/>
      <c r="LXT306" s="730"/>
      <c r="LXU306" s="730"/>
      <c r="LXV306" s="730"/>
      <c r="LXW306" s="730"/>
      <c r="LXX306" s="730"/>
      <c r="LXY306" s="730"/>
      <c r="LXZ306" s="730"/>
      <c r="LYA306" s="730"/>
      <c r="LYB306" s="730"/>
      <c r="LYC306" s="730"/>
      <c r="LYD306" s="730"/>
      <c r="LYE306" s="730"/>
      <c r="LYF306" s="730"/>
      <c r="LYG306" s="730"/>
      <c r="LYH306" s="730"/>
      <c r="LYI306" s="730"/>
      <c r="LYJ306" s="730"/>
      <c r="LYK306" s="730"/>
      <c r="LYL306" s="730"/>
      <c r="LYM306" s="730"/>
      <c r="LYN306" s="730"/>
      <c r="LYO306" s="730"/>
      <c r="LYP306" s="730"/>
      <c r="LYQ306" s="730"/>
      <c r="LYR306" s="730"/>
      <c r="LYS306" s="730"/>
      <c r="LYT306" s="730"/>
      <c r="LYU306" s="730"/>
      <c r="LYV306" s="730"/>
      <c r="LYW306" s="730"/>
      <c r="LYX306" s="730"/>
      <c r="LYY306" s="730"/>
      <c r="LYZ306" s="730"/>
      <c r="LZA306" s="730"/>
      <c r="LZB306" s="730"/>
      <c r="LZC306" s="730"/>
      <c r="LZD306" s="730"/>
      <c r="LZE306" s="730"/>
      <c r="LZF306" s="730"/>
      <c r="LZG306" s="730"/>
      <c r="LZH306" s="730"/>
      <c r="LZI306" s="730"/>
      <c r="LZJ306" s="730"/>
      <c r="LZK306" s="730"/>
      <c r="LZL306" s="730"/>
      <c r="LZM306" s="730"/>
      <c r="LZN306" s="730"/>
      <c r="LZO306" s="730"/>
      <c r="LZP306" s="730"/>
      <c r="LZQ306" s="730"/>
      <c r="LZR306" s="730"/>
      <c r="LZS306" s="730"/>
      <c r="LZT306" s="730"/>
      <c r="LZU306" s="730"/>
      <c r="LZV306" s="730"/>
      <c r="LZW306" s="730"/>
      <c r="LZX306" s="730"/>
      <c r="LZY306" s="730"/>
      <c r="LZZ306" s="730"/>
      <c r="MAA306" s="730"/>
      <c r="MAB306" s="730"/>
      <c r="MAC306" s="730"/>
      <c r="MAD306" s="730"/>
      <c r="MAE306" s="730"/>
      <c r="MAF306" s="730"/>
      <c r="MAG306" s="730"/>
      <c r="MAH306" s="730"/>
      <c r="MAI306" s="730"/>
      <c r="MAJ306" s="730"/>
      <c r="MAK306" s="730"/>
      <c r="MAL306" s="730"/>
      <c r="MAM306" s="730"/>
      <c r="MAN306" s="730"/>
      <c r="MAO306" s="730"/>
      <c r="MAP306" s="730"/>
      <c r="MAQ306" s="730"/>
      <c r="MAR306" s="730"/>
      <c r="MAS306" s="730"/>
      <c r="MAT306" s="730"/>
      <c r="MAU306" s="730"/>
      <c r="MAV306" s="730"/>
      <c r="MAW306" s="730"/>
      <c r="MAX306" s="730"/>
      <c r="MAY306" s="730"/>
      <c r="MAZ306" s="730"/>
      <c r="MBA306" s="730"/>
      <c r="MBB306" s="730"/>
      <c r="MBC306" s="730"/>
      <c r="MBD306" s="730"/>
      <c r="MBE306" s="730"/>
      <c r="MBF306" s="730"/>
      <c r="MBG306" s="730"/>
      <c r="MBH306" s="730"/>
      <c r="MBI306" s="730"/>
      <c r="MBJ306" s="730"/>
      <c r="MBK306" s="730"/>
      <c r="MBL306" s="730"/>
      <c r="MBM306" s="730"/>
      <c r="MBN306" s="730"/>
      <c r="MBO306" s="730"/>
      <c r="MBP306" s="730"/>
      <c r="MBQ306" s="730"/>
      <c r="MBR306" s="730"/>
      <c r="MBS306" s="730"/>
      <c r="MBT306" s="730"/>
      <c r="MBU306" s="730"/>
      <c r="MBV306" s="730"/>
      <c r="MBW306" s="730"/>
      <c r="MBX306" s="730"/>
      <c r="MBY306" s="730"/>
      <c r="MBZ306" s="730"/>
      <c r="MCA306" s="730"/>
      <c r="MCB306" s="730"/>
      <c r="MCC306" s="730"/>
      <c r="MCD306" s="730"/>
      <c r="MCE306" s="730"/>
      <c r="MCF306" s="730"/>
      <c r="MCG306" s="730"/>
      <c r="MCH306" s="730"/>
      <c r="MCI306" s="730"/>
      <c r="MCJ306" s="730"/>
      <c r="MCK306" s="730"/>
      <c r="MCL306" s="730"/>
      <c r="MCM306" s="730"/>
      <c r="MCN306" s="730"/>
      <c r="MCO306" s="730"/>
      <c r="MCP306" s="730"/>
      <c r="MCQ306" s="730"/>
      <c r="MCR306" s="730"/>
      <c r="MCS306" s="730"/>
      <c r="MCT306" s="730"/>
      <c r="MCU306" s="730"/>
      <c r="MCV306" s="730"/>
      <c r="MCW306" s="730"/>
      <c r="MCX306" s="730"/>
      <c r="MCY306" s="730"/>
      <c r="MCZ306" s="730"/>
      <c r="MDA306" s="730"/>
      <c r="MDB306" s="730"/>
      <c r="MDC306" s="730"/>
      <c r="MDD306" s="730"/>
      <c r="MDE306" s="730"/>
      <c r="MDF306" s="730"/>
      <c r="MDG306" s="730"/>
      <c r="MDH306" s="730"/>
      <c r="MDI306" s="730"/>
      <c r="MDJ306" s="730"/>
      <c r="MDK306" s="730"/>
      <c r="MDL306" s="730"/>
      <c r="MDM306" s="730"/>
      <c r="MDN306" s="730"/>
      <c r="MDO306" s="730"/>
      <c r="MDP306" s="730"/>
      <c r="MDQ306" s="730"/>
      <c r="MDR306" s="730"/>
      <c r="MDS306" s="730"/>
      <c r="MDT306" s="730"/>
      <c r="MDU306" s="730"/>
      <c r="MDV306" s="730"/>
      <c r="MDW306" s="730"/>
      <c r="MDX306" s="730"/>
      <c r="MDY306" s="730"/>
      <c r="MDZ306" s="730"/>
      <c r="MEA306" s="730"/>
      <c r="MEB306" s="730"/>
      <c r="MEC306" s="730"/>
      <c r="MED306" s="730"/>
      <c r="MEE306" s="730"/>
      <c r="MEF306" s="730"/>
      <c r="MEG306" s="730"/>
      <c r="MEH306" s="730"/>
      <c r="MEI306" s="730"/>
      <c r="MEJ306" s="730"/>
      <c r="MEK306" s="730"/>
      <c r="MEL306" s="730"/>
      <c r="MEM306" s="730"/>
      <c r="MEN306" s="730"/>
      <c r="MEO306" s="730"/>
      <c r="MEP306" s="730"/>
      <c r="MEQ306" s="730"/>
      <c r="MER306" s="730"/>
      <c r="MES306" s="730"/>
      <c r="MET306" s="730"/>
      <c r="MEU306" s="730"/>
      <c r="MEV306" s="730"/>
      <c r="MEW306" s="730"/>
      <c r="MEX306" s="730"/>
      <c r="MEY306" s="730"/>
      <c r="MEZ306" s="730"/>
      <c r="MFA306" s="730"/>
      <c r="MFB306" s="730"/>
      <c r="MFC306" s="730"/>
      <c r="MFD306" s="730"/>
      <c r="MFE306" s="730"/>
      <c r="MFF306" s="730"/>
      <c r="MFG306" s="730"/>
      <c r="MFH306" s="730"/>
      <c r="MFI306" s="730"/>
      <c r="MFJ306" s="730"/>
      <c r="MFK306" s="730"/>
      <c r="MFL306" s="730"/>
      <c r="MFM306" s="730"/>
      <c r="MFN306" s="730"/>
      <c r="MFO306" s="730"/>
      <c r="MFP306" s="730"/>
      <c r="MFQ306" s="730"/>
      <c r="MFR306" s="730"/>
      <c r="MFS306" s="730"/>
      <c r="MFT306" s="730"/>
      <c r="MFU306" s="730"/>
      <c r="MFV306" s="730"/>
      <c r="MFW306" s="730"/>
      <c r="MFX306" s="730"/>
      <c r="MFY306" s="730"/>
      <c r="MFZ306" s="730"/>
      <c r="MGA306" s="730"/>
      <c r="MGB306" s="730"/>
      <c r="MGC306" s="730"/>
      <c r="MGD306" s="730"/>
      <c r="MGE306" s="730"/>
      <c r="MGF306" s="730"/>
      <c r="MGG306" s="730"/>
      <c r="MGH306" s="730"/>
      <c r="MGI306" s="730"/>
      <c r="MGJ306" s="730"/>
      <c r="MGK306" s="730"/>
      <c r="MGL306" s="730"/>
      <c r="MGM306" s="730"/>
      <c r="MGN306" s="730"/>
      <c r="MGO306" s="730"/>
      <c r="MGP306" s="730"/>
      <c r="MGQ306" s="730"/>
      <c r="MGR306" s="730"/>
      <c r="MGS306" s="730"/>
      <c r="MGT306" s="730"/>
      <c r="MGU306" s="730"/>
      <c r="MGV306" s="730"/>
      <c r="MGW306" s="730"/>
      <c r="MGX306" s="730"/>
      <c r="MGY306" s="730"/>
      <c r="MGZ306" s="730"/>
      <c r="MHA306" s="730"/>
      <c r="MHB306" s="730"/>
      <c r="MHC306" s="730"/>
      <c r="MHD306" s="730"/>
      <c r="MHE306" s="730"/>
      <c r="MHF306" s="730"/>
      <c r="MHG306" s="730"/>
      <c r="MHH306" s="730"/>
      <c r="MHI306" s="730"/>
      <c r="MHJ306" s="730"/>
      <c r="MHK306" s="730"/>
      <c r="MHL306" s="730"/>
      <c r="MHM306" s="730"/>
      <c r="MHN306" s="730"/>
      <c r="MHO306" s="730"/>
      <c r="MHP306" s="730"/>
      <c r="MHQ306" s="730"/>
      <c r="MHR306" s="730"/>
      <c r="MHS306" s="730"/>
      <c r="MHT306" s="730"/>
      <c r="MHU306" s="730"/>
      <c r="MHV306" s="730"/>
      <c r="MHW306" s="730"/>
      <c r="MHX306" s="730"/>
      <c r="MHY306" s="730"/>
      <c r="MHZ306" s="730"/>
      <c r="MIA306" s="730"/>
      <c r="MIB306" s="730"/>
      <c r="MIC306" s="730"/>
      <c r="MID306" s="730"/>
      <c r="MIE306" s="730"/>
      <c r="MIF306" s="730"/>
      <c r="MIG306" s="730"/>
      <c r="MIH306" s="730"/>
      <c r="MII306" s="730"/>
      <c r="MIJ306" s="730"/>
      <c r="MIK306" s="730"/>
      <c r="MIL306" s="730"/>
      <c r="MIM306" s="730"/>
      <c r="MIN306" s="730"/>
      <c r="MIO306" s="730"/>
      <c r="MIP306" s="730"/>
      <c r="MIQ306" s="730"/>
      <c r="MIR306" s="730"/>
      <c r="MIS306" s="730"/>
      <c r="MIT306" s="730"/>
      <c r="MIU306" s="730"/>
      <c r="MIV306" s="730"/>
      <c r="MIW306" s="730"/>
      <c r="MIX306" s="730"/>
      <c r="MIY306" s="730"/>
      <c r="MIZ306" s="730"/>
      <c r="MJA306" s="730"/>
      <c r="MJB306" s="730"/>
      <c r="MJC306" s="730"/>
      <c r="MJD306" s="730"/>
      <c r="MJE306" s="730"/>
      <c r="MJF306" s="730"/>
      <c r="MJG306" s="730"/>
      <c r="MJH306" s="730"/>
      <c r="MJI306" s="730"/>
      <c r="MJJ306" s="730"/>
      <c r="MJK306" s="730"/>
      <c r="MJL306" s="730"/>
      <c r="MJM306" s="730"/>
      <c r="MJN306" s="730"/>
      <c r="MJO306" s="730"/>
      <c r="MJP306" s="730"/>
      <c r="MJQ306" s="730"/>
      <c r="MJR306" s="730"/>
      <c r="MJS306" s="730"/>
      <c r="MJT306" s="730"/>
      <c r="MJU306" s="730"/>
      <c r="MJV306" s="730"/>
      <c r="MJW306" s="730"/>
      <c r="MJX306" s="730"/>
      <c r="MJY306" s="730"/>
      <c r="MJZ306" s="730"/>
      <c r="MKA306" s="730"/>
      <c r="MKB306" s="730"/>
      <c r="MKC306" s="730"/>
      <c r="MKD306" s="730"/>
      <c r="MKE306" s="730"/>
      <c r="MKF306" s="730"/>
      <c r="MKG306" s="730"/>
      <c r="MKH306" s="730"/>
      <c r="MKI306" s="730"/>
      <c r="MKJ306" s="730"/>
      <c r="MKK306" s="730"/>
      <c r="MKL306" s="730"/>
      <c r="MKM306" s="730"/>
      <c r="MKN306" s="730"/>
      <c r="MKO306" s="730"/>
      <c r="MKP306" s="730"/>
      <c r="MKQ306" s="730"/>
      <c r="MKR306" s="730"/>
      <c r="MKS306" s="730"/>
      <c r="MKT306" s="730"/>
      <c r="MKU306" s="730"/>
      <c r="MKV306" s="730"/>
      <c r="MKW306" s="730"/>
      <c r="MKX306" s="730"/>
      <c r="MKY306" s="730"/>
      <c r="MKZ306" s="730"/>
      <c r="MLA306" s="730"/>
      <c r="MLB306" s="730"/>
      <c r="MLC306" s="730"/>
      <c r="MLD306" s="730"/>
      <c r="MLE306" s="730"/>
      <c r="MLF306" s="730"/>
      <c r="MLG306" s="730"/>
      <c r="MLH306" s="730"/>
      <c r="MLI306" s="730"/>
      <c r="MLJ306" s="730"/>
      <c r="MLK306" s="730"/>
      <c r="MLL306" s="730"/>
      <c r="MLM306" s="730"/>
      <c r="MLN306" s="730"/>
      <c r="MLO306" s="730"/>
      <c r="MLP306" s="730"/>
      <c r="MLQ306" s="730"/>
      <c r="MLR306" s="730"/>
      <c r="MLS306" s="730"/>
      <c r="MLT306" s="730"/>
      <c r="MLU306" s="730"/>
      <c r="MLV306" s="730"/>
      <c r="MLW306" s="730"/>
      <c r="MLX306" s="730"/>
      <c r="MLY306" s="730"/>
      <c r="MLZ306" s="730"/>
      <c r="MMA306" s="730"/>
      <c r="MMB306" s="730"/>
      <c r="MMC306" s="730"/>
      <c r="MMD306" s="730"/>
      <c r="MME306" s="730"/>
      <c r="MMF306" s="730"/>
      <c r="MMG306" s="730"/>
      <c r="MMH306" s="730"/>
      <c r="MMI306" s="730"/>
      <c r="MMJ306" s="730"/>
      <c r="MMK306" s="730"/>
      <c r="MML306" s="730"/>
      <c r="MMM306" s="730"/>
      <c r="MMN306" s="730"/>
      <c r="MMO306" s="730"/>
      <c r="MMP306" s="730"/>
      <c r="MMQ306" s="730"/>
      <c r="MMR306" s="730"/>
      <c r="MMS306" s="730"/>
      <c r="MMT306" s="730"/>
      <c r="MMU306" s="730"/>
      <c r="MMV306" s="730"/>
      <c r="MMW306" s="730"/>
      <c r="MMX306" s="730"/>
      <c r="MMY306" s="730"/>
      <c r="MMZ306" s="730"/>
      <c r="MNA306" s="730"/>
      <c r="MNB306" s="730"/>
      <c r="MNC306" s="730"/>
      <c r="MND306" s="730"/>
      <c r="MNE306" s="730"/>
      <c r="MNF306" s="730"/>
      <c r="MNG306" s="730"/>
      <c r="MNH306" s="730"/>
      <c r="MNI306" s="730"/>
      <c r="MNJ306" s="730"/>
      <c r="MNK306" s="730"/>
      <c r="MNL306" s="730"/>
      <c r="MNM306" s="730"/>
      <c r="MNN306" s="730"/>
      <c r="MNO306" s="730"/>
      <c r="MNP306" s="730"/>
      <c r="MNQ306" s="730"/>
      <c r="MNR306" s="730"/>
      <c r="MNS306" s="730"/>
      <c r="MNT306" s="730"/>
      <c r="MNU306" s="730"/>
      <c r="MNV306" s="730"/>
      <c r="MNW306" s="730"/>
      <c r="MNX306" s="730"/>
      <c r="MNY306" s="730"/>
      <c r="MNZ306" s="730"/>
      <c r="MOA306" s="730"/>
      <c r="MOB306" s="730"/>
      <c r="MOC306" s="730"/>
      <c r="MOD306" s="730"/>
      <c r="MOE306" s="730"/>
      <c r="MOF306" s="730"/>
      <c r="MOG306" s="730"/>
      <c r="MOH306" s="730"/>
      <c r="MOI306" s="730"/>
      <c r="MOJ306" s="730"/>
      <c r="MOK306" s="730"/>
      <c r="MOL306" s="730"/>
      <c r="MOM306" s="730"/>
      <c r="MON306" s="730"/>
      <c r="MOO306" s="730"/>
      <c r="MOP306" s="730"/>
      <c r="MOQ306" s="730"/>
      <c r="MOR306" s="730"/>
      <c r="MOS306" s="730"/>
      <c r="MOT306" s="730"/>
      <c r="MOU306" s="730"/>
      <c r="MOV306" s="730"/>
      <c r="MOW306" s="730"/>
      <c r="MOX306" s="730"/>
      <c r="MOY306" s="730"/>
      <c r="MOZ306" s="730"/>
      <c r="MPA306" s="730"/>
      <c r="MPB306" s="730"/>
      <c r="MPC306" s="730"/>
      <c r="MPD306" s="730"/>
      <c r="MPE306" s="730"/>
      <c r="MPF306" s="730"/>
      <c r="MPG306" s="730"/>
      <c r="MPH306" s="730"/>
      <c r="MPI306" s="730"/>
      <c r="MPJ306" s="730"/>
      <c r="MPK306" s="730"/>
      <c r="MPL306" s="730"/>
      <c r="MPM306" s="730"/>
      <c r="MPN306" s="730"/>
      <c r="MPO306" s="730"/>
      <c r="MPP306" s="730"/>
      <c r="MPQ306" s="730"/>
      <c r="MPR306" s="730"/>
      <c r="MPS306" s="730"/>
      <c r="MPT306" s="730"/>
      <c r="MPU306" s="730"/>
      <c r="MPV306" s="730"/>
      <c r="MPW306" s="730"/>
      <c r="MPX306" s="730"/>
      <c r="MPY306" s="730"/>
      <c r="MPZ306" s="730"/>
      <c r="MQA306" s="730"/>
      <c r="MQB306" s="730"/>
      <c r="MQC306" s="730"/>
      <c r="MQD306" s="730"/>
      <c r="MQE306" s="730"/>
      <c r="MQF306" s="730"/>
      <c r="MQG306" s="730"/>
      <c r="MQH306" s="730"/>
      <c r="MQI306" s="730"/>
      <c r="MQJ306" s="730"/>
      <c r="MQK306" s="730"/>
      <c r="MQL306" s="730"/>
      <c r="MQM306" s="730"/>
      <c r="MQN306" s="730"/>
      <c r="MQO306" s="730"/>
      <c r="MQP306" s="730"/>
      <c r="MQQ306" s="730"/>
      <c r="MQR306" s="730"/>
      <c r="MQS306" s="730"/>
      <c r="MQT306" s="730"/>
      <c r="MQU306" s="730"/>
      <c r="MQV306" s="730"/>
      <c r="MQW306" s="730"/>
      <c r="MQX306" s="730"/>
      <c r="MQY306" s="730"/>
      <c r="MQZ306" s="730"/>
      <c r="MRA306" s="730"/>
      <c r="MRB306" s="730"/>
      <c r="MRC306" s="730"/>
      <c r="MRD306" s="730"/>
      <c r="MRE306" s="730"/>
      <c r="MRF306" s="730"/>
      <c r="MRG306" s="730"/>
      <c r="MRH306" s="730"/>
      <c r="MRI306" s="730"/>
      <c r="MRJ306" s="730"/>
      <c r="MRK306" s="730"/>
      <c r="MRL306" s="730"/>
      <c r="MRM306" s="730"/>
      <c r="MRN306" s="730"/>
      <c r="MRO306" s="730"/>
      <c r="MRP306" s="730"/>
      <c r="MRQ306" s="730"/>
      <c r="MRR306" s="730"/>
      <c r="MRS306" s="730"/>
      <c r="MRT306" s="730"/>
      <c r="MRU306" s="730"/>
      <c r="MRV306" s="730"/>
      <c r="MRW306" s="730"/>
      <c r="MRX306" s="730"/>
      <c r="MRY306" s="730"/>
      <c r="MRZ306" s="730"/>
      <c r="MSA306" s="730"/>
      <c r="MSB306" s="730"/>
      <c r="MSC306" s="730"/>
      <c r="MSD306" s="730"/>
      <c r="MSE306" s="730"/>
      <c r="MSF306" s="730"/>
      <c r="MSG306" s="730"/>
      <c r="MSH306" s="730"/>
      <c r="MSI306" s="730"/>
      <c r="MSJ306" s="730"/>
      <c r="MSK306" s="730"/>
      <c r="MSL306" s="730"/>
      <c r="MSM306" s="730"/>
      <c r="MSN306" s="730"/>
      <c r="MSO306" s="730"/>
      <c r="MSP306" s="730"/>
      <c r="MSQ306" s="730"/>
      <c r="MSR306" s="730"/>
      <c r="MSS306" s="730"/>
      <c r="MST306" s="730"/>
      <c r="MSU306" s="730"/>
      <c r="MSV306" s="730"/>
      <c r="MSW306" s="730"/>
      <c r="MSX306" s="730"/>
      <c r="MSY306" s="730"/>
      <c r="MSZ306" s="730"/>
      <c r="MTA306" s="730"/>
      <c r="MTB306" s="730"/>
      <c r="MTC306" s="730"/>
      <c r="MTD306" s="730"/>
      <c r="MTE306" s="730"/>
      <c r="MTF306" s="730"/>
      <c r="MTG306" s="730"/>
      <c r="MTH306" s="730"/>
      <c r="MTI306" s="730"/>
      <c r="MTJ306" s="730"/>
      <c r="MTK306" s="730"/>
      <c r="MTL306" s="730"/>
      <c r="MTM306" s="730"/>
      <c r="MTN306" s="730"/>
      <c r="MTO306" s="730"/>
      <c r="MTP306" s="730"/>
      <c r="MTQ306" s="730"/>
      <c r="MTR306" s="730"/>
      <c r="MTS306" s="730"/>
      <c r="MTT306" s="730"/>
      <c r="MTU306" s="730"/>
      <c r="MTV306" s="730"/>
      <c r="MTW306" s="730"/>
      <c r="MTX306" s="730"/>
      <c r="MTY306" s="730"/>
      <c r="MTZ306" s="730"/>
      <c r="MUA306" s="730"/>
      <c r="MUB306" s="730"/>
      <c r="MUC306" s="730"/>
      <c r="MUD306" s="730"/>
      <c r="MUE306" s="730"/>
      <c r="MUF306" s="730"/>
      <c r="MUG306" s="730"/>
      <c r="MUH306" s="730"/>
      <c r="MUI306" s="730"/>
      <c r="MUJ306" s="730"/>
      <c r="MUK306" s="730"/>
      <c r="MUL306" s="730"/>
      <c r="MUM306" s="730"/>
      <c r="MUN306" s="730"/>
      <c r="MUO306" s="730"/>
      <c r="MUP306" s="730"/>
      <c r="MUQ306" s="730"/>
      <c r="MUR306" s="730"/>
      <c r="MUS306" s="730"/>
      <c r="MUT306" s="730"/>
      <c r="MUU306" s="730"/>
      <c r="MUV306" s="730"/>
      <c r="MUW306" s="730"/>
      <c r="MUX306" s="730"/>
      <c r="MUY306" s="730"/>
      <c r="MUZ306" s="730"/>
      <c r="MVA306" s="730"/>
      <c r="MVB306" s="730"/>
      <c r="MVC306" s="730"/>
      <c r="MVD306" s="730"/>
      <c r="MVE306" s="730"/>
      <c r="MVF306" s="730"/>
      <c r="MVG306" s="730"/>
      <c r="MVH306" s="730"/>
      <c r="MVI306" s="730"/>
      <c r="MVJ306" s="730"/>
      <c r="MVK306" s="730"/>
      <c r="MVL306" s="730"/>
      <c r="MVM306" s="730"/>
      <c r="MVN306" s="730"/>
      <c r="MVO306" s="730"/>
      <c r="MVP306" s="730"/>
      <c r="MVQ306" s="730"/>
      <c r="MVR306" s="730"/>
      <c r="MVS306" s="730"/>
      <c r="MVT306" s="730"/>
      <c r="MVU306" s="730"/>
      <c r="MVV306" s="730"/>
      <c r="MVW306" s="730"/>
      <c r="MVX306" s="730"/>
      <c r="MVY306" s="730"/>
      <c r="MVZ306" s="730"/>
      <c r="MWA306" s="730"/>
      <c r="MWB306" s="730"/>
      <c r="MWC306" s="730"/>
      <c r="MWD306" s="730"/>
      <c r="MWE306" s="730"/>
      <c r="MWF306" s="730"/>
      <c r="MWG306" s="730"/>
      <c r="MWH306" s="730"/>
      <c r="MWI306" s="730"/>
      <c r="MWJ306" s="730"/>
      <c r="MWK306" s="730"/>
      <c r="MWL306" s="730"/>
      <c r="MWM306" s="730"/>
      <c r="MWN306" s="730"/>
      <c r="MWO306" s="730"/>
      <c r="MWP306" s="730"/>
      <c r="MWQ306" s="730"/>
      <c r="MWR306" s="730"/>
      <c r="MWS306" s="730"/>
      <c r="MWT306" s="730"/>
      <c r="MWU306" s="730"/>
      <c r="MWV306" s="730"/>
      <c r="MWW306" s="730"/>
      <c r="MWX306" s="730"/>
      <c r="MWY306" s="730"/>
      <c r="MWZ306" s="730"/>
      <c r="MXA306" s="730"/>
      <c r="MXB306" s="730"/>
      <c r="MXC306" s="730"/>
      <c r="MXD306" s="730"/>
      <c r="MXE306" s="730"/>
      <c r="MXF306" s="730"/>
      <c r="MXG306" s="730"/>
      <c r="MXH306" s="730"/>
      <c r="MXI306" s="730"/>
      <c r="MXJ306" s="730"/>
      <c r="MXK306" s="730"/>
      <c r="MXL306" s="730"/>
      <c r="MXM306" s="730"/>
      <c r="MXN306" s="730"/>
      <c r="MXO306" s="730"/>
      <c r="MXP306" s="730"/>
      <c r="MXQ306" s="730"/>
      <c r="MXR306" s="730"/>
      <c r="MXS306" s="730"/>
      <c r="MXT306" s="730"/>
      <c r="MXU306" s="730"/>
      <c r="MXV306" s="730"/>
      <c r="MXW306" s="730"/>
      <c r="MXX306" s="730"/>
      <c r="MXY306" s="730"/>
      <c r="MXZ306" s="730"/>
      <c r="MYA306" s="730"/>
      <c r="MYB306" s="730"/>
      <c r="MYC306" s="730"/>
      <c r="MYD306" s="730"/>
      <c r="MYE306" s="730"/>
      <c r="MYF306" s="730"/>
      <c r="MYG306" s="730"/>
      <c r="MYH306" s="730"/>
      <c r="MYI306" s="730"/>
      <c r="MYJ306" s="730"/>
      <c r="MYK306" s="730"/>
      <c r="MYL306" s="730"/>
      <c r="MYM306" s="730"/>
      <c r="MYN306" s="730"/>
      <c r="MYO306" s="730"/>
      <c r="MYP306" s="730"/>
      <c r="MYQ306" s="730"/>
      <c r="MYR306" s="730"/>
      <c r="MYS306" s="730"/>
      <c r="MYT306" s="730"/>
      <c r="MYU306" s="730"/>
      <c r="MYV306" s="730"/>
      <c r="MYW306" s="730"/>
      <c r="MYX306" s="730"/>
      <c r="MYY306" s="730"/>
      <c r="MYZ306" s="730"/>
      <c r="MZA306" s="730"/>
      <c r="MZB306" s="730"/>
      <c r="MZC306" s="730"/>
      <c r="MZD306" s="730"/>
      <c r="MZE306" s="730"/>
      <c r="MZF306" s="730"/>
      <c r="MZG306" s="730"/>
      <c r="MZH306" s="730"/>
      <c r="MZI306" s="730"/>
      <c r="MZJ306" s="730"/>
      <c r="MZK306" s="730"/>
      <c r="MZL306" s="730"/>
      <c r="MZM306" s="730"/>
      <c r="MZN306" s="730"/>
      <c r="MZO306" s="730"/>
      <c r="MZP306" s="730"/>
      <c r="MZQ306" s="730"/>
      <c r="MZR306" s="730"/>
      <c r="MZS306" s="730"/>
      <c r="MZT306" s="730"/>
      <c r="MZU306" s="730"/>
      <c r="MZV306" s="730"/>
      <c r="MZW306" s="730"/>
      <c r="MZX306" s="730"/>
      <c r="MZY306" s="730"/>
      <c r="MZZ306" s="730"/>
      <c r="NAA306" s="730"/>
      <c r="NAB306" s="730"/>
      <c r="NAC306" s="730"/>
      <c r="NAD306" s="730"/>
      <c r="NAE306" s="730"/>
      <c r="NAF306" s="730"/>
      <c r="NAG306" s="730"/>
      <c r="NAH306" s="730"/>
      <c r="NAI306" s="730"/>
      <c r="NAJ306" s="730"/>
      <c r="NAK306" s="730"/>
      <c r="NAL306" s="730"/>
      <c r="NAM306" s="730"/>
      <c r="NAN306" s="730"/>
      <c r="NAO306" s="730"/>
      <c r="NAP306" s="730"/>
      <c r="NAQ306" s="730"/>
      <c r="NAR306" s="730"/>
      <c r="NAS306" s="730"/>
      <c r="NAT306" s="730"/>
      <c r="NAU306" s="730"/>
      <c r="NAV306" s="730"/>
      <c r="NAW306" s="730"/>
      <c r="NAX306" s="730"/>
      <c r="NAY306" s="730"/>
      <c r="NAZ306" s="730"/>
      <c r="NBA306" s="730"/>
      <c r="NBB306" s="730"/>
      <c r="NBC306" s="730"/>
      <c r="NBD306" s="730"/>
      <c r="NBE306" s="730"/>
      <c r="NBF306" s="730"/>
      <c r="NBG306" s="730"/>
      <c r="NBH306" s="730"/>
      <c r="NBI306" s="730"/>
      <c r="NBJ306" s="730"/>
      <c r="NBK306" s="730"/>
      <c r="NBL306" s="730"/>
      <c r="NBM306" s="730"/>
      <c r="NBN306" s="730"/>
      <c r="NBO306" s="730"/>
      <c r="NBP306" s="730"/>
      <c r="NBQ306" s="730"/>
      <c r="NBR306" s="730"/>
      <c r="NBS306" s="730"/>
      <c r="NBT306" s="730"/>
      <c r="NBU306" s="730"/>
      <c r="NBV306" s="730"/>
      <c r="NBW306" s="730"/>
      <c r="NBX306" s="730"/>
      <c r="NBY306" s="730"/>
      <c r="NBZ306" s="730"/>
      <c r="NCA306" s="730"/>
      <c r="NCB306" s="730"/>
      <c r="NCC306" s="730"/>
      <c r="NCD306" s="730"/>
      <c r="NCE306" s="730"/>
      <c r="NCF306" s="730"/>
      <c r="NCG306" s="730"/>
      <c r="NCH306" s="730"/>
      <c r="NCI306" s="730"/>
      <c r="NCJ306" s="730"/>
      <c r="NCK306" s="730"/>
      <c r="NCL306" s="730"/>
      <c r="NCM306" s="730"/>
      <c r="NCN306" s="730"/>
      <c r="NCO306" s="730"/>
      <c r="NCP306" s="730"/>
      <c r="NCQ306" s="730"/>
      <c r="NCR306" s="730"/>
      <c r="NCS306" s="730"/>
      <c r="NCT306" s="730"/>
      <c r="NCU306" s="730"/>
      <c r="NCV306" s="730"/>
      <c r="NCW306" s="730"/>
      <c r="NCX306" s="730"/>
      <c r="NCY306" s="730"/>
      <c r="NCZ306" s="730"/>
      <c r="NDA306" s="730"/>
      <c r="NDB306" s="730"/>
      <c r="NDC306" s="730"/>
      <c r="NDD306" s="730"/>
      <c r="NDE306" s="730"/>
      <c r="NDF306" s="730"/>
      <c r="NDG306" s="730"/>
      <c r="NDH306" s="730"/>
      <c r="NDI306" s="730"/>
      <c r="NDJ306" s="730"/>
      <c r="NDK306" s="730"/>
      <c r="NDL306" s="730"/>
      <c r="NDM306" s="730"/>
      <c r="NDN306" s="730"/>
      <c r="NDO306" s="730"/>
      <c r="NDP306" s="730"/>
      <c r="NDQ306" s="730"/>
      <c r="NDR306" s="730"/>
      <c r="NDS306" s="730"/>
      <c r="NDT306" s="730"/>
      <c r="NDU306" s="730"/>
      <c r="NDV306" s="730"/>
      <c r="NDW306" s="730"/>
      <c r="NDX306" s="730"/>
      <c r="NDY306" s="730"/>
      <c r="NDZ306" s="730"/>
      <c r="NEA306" s="730"/>
      <c r="NEB306" s="730"/>
      <c r="NEC306" s="730"/>
      <c r="NED306" s="730"/>
      <c r="NEE306" s="730"/>
      <c r="NEF306" s="730"/>
      <c r="NEG306" s="730"/>
      <c r="NEH306" s="730"/>
      <c r="NEI306" s="730"/>
      <c r="NEJ306" s="730"/>
      <c r="NEK306" s="730"/>
      <c r="NEL306" s="730"/>
      <c r="NEM306" s="730"/>
      <c r="NEN306" s="730"/>
      <c r="NEO306" s="730"/>
      <c r="NEP306" s="730"/>
      <c r="NEQ306" s="730"/>
      <c r="NER306" s="730"/>
      <c r="NES306" s="730"/>
      <c r="NET306" s="730"/>
      <c r="NEU306" s="730"/>
      <c r="NEV306" s="730"/>
      <c r="NEW306" s="730"/>
      <c r="NEX306" s="730"/>
      <c r="NEY306" s="730"/>
      <c r="NEZ306" s="730"/>
      <c r="NFA306" s="730"/>
      <c r="NFB306" s="730"/>
      <c r="NFC306" s="730"/>
      <c r="NFD306" s="730"/>
      <c r="NFE306" s="730"/>
      <c r="NFF306" s="730"/>
      <c r="NFG306" s="730"/>
      <c r="NFH306" s="730"/>
      <c r="NFI306" s="730"/>
      <c r="NFJ306" s="730"/>
      <c r="NFK306" s="730"/>
      <c r="NFL306" s="730"/>
      <c r="NFM306" s="730"/>
      <c r="NFN306" s="730"/>
      <c r="NFO306" s="730"/>
      <c r="NFP306" s="730"/>
      <c r="NFQ306" s="730"/>
      <c r="NFR306" s="730"/>
      <c r="NFS306" s="730"/>
      <c r="NFT306" s="730"/>
      <c r="NFU306" s="730"/>
      <c r="NFV306" s="730"/>
      <c r="NFW306" s="730"/>
      <c r="NFX306" s="730"/>
      <c r="NFY306" s="730"/>
      <c r="NFZ306" s="730"/>
      <c r="NGA306" s="730"/>
      <c r="NGB306" s="730"/>
      <c r="NGC306" s="730"/>
      <c r="NGD306" s="730"/>
      <c r="NGE306" s="730"/>
      <c r="NGF306" s="730"/>
      <c r="NGG306" s="730"/>
      <c r="NGH306" s="730"/>
      <c r="NGI306" s="730"/>
      <c r="NGJ306" s="730"/>
      <c r="NGK306" s="730"/>
      <c r="NGL306" s="730"/>
      <c r="NGM306" s="730"/>
      <c r="NGN306" s="730"/>
      <c r="NGO306" s="730"/>
      <c r="NGP306" s="730"/>
      <c r="NGQ306" s="730"/>
      <c r="NGR306" s="730"/>
      <c r="NGS306" s="730"/>
      <c r="NGT306" s="730"/>
      <c r="NGU306" s="730"/>
      <c r="NGV306" s="730"/>
      <c r="NGW306" s="730"/>
      <c r="NGX306" s="730"/>
      <c r="NGY306" s="730"/>
      <c r="NGZ306" s="730"/>
      <c r="NHA306" s="730"/>
      <c r="NHB306" s="730"/>
      <c r="NHC306" s="730"/>
      <c r="NHD306" s="730"/>
      <c r="NHE306" s="730"/>
      <c r="NHF306" s="730"/>
      <c r="NHG306" s="730"/>
      <c r="NHH306" s="730"/>
      <c r="NHI306" s="730"/>
      <c r="NHJ306" s="730"/>
      <c r="NHK306" s="730"/>
      <c r="NHL306" s="730"/>
      <c r="NHM306" s="730"/>
      <c r="NHN306" s="730"/>
      <c r="NHO306" s="730"/>
      <c r="NHP306" s="730"/>
      <c r="NHQ306" s="730"/>
      <c r="NHR306" s="730"/>
      <c r="NHS306" s="730"/>
      <c r="NHT306" s="730"/>
      <c r="NHU306" s="730"/>
      <c r="NHV306" s="730"/>
      <c r="NHW306" s="730"/>
      <c r="NHX306" s="730"/>
      <c r="NHY306" s="730"/>
      <c r="NHZ306" s="730"/>
      <c r="NIA306" s="730"/>
      <c r="NIB306" s="730"/>
      <c r="NIC306" s="730"/>
      <c r="NID306" s="730"/>
      <c r="NIE306" s="730"/>
      <c r="NIF306" s="730"/>
      <c r="NIG306" s="730"/>
      <c r="NIH306" s="730"/>
      <c r="NII306" s="730"/>
      <c r="NIJ306" s="730"/>
      <c r="NIK306" s="730"/>
      <c r="NIL306" s="730"/>
      <c r="NIM306" s="730"/>
      <c r="NIN306" s="730"/>
      <c r="NIO306" s="730"/>
      <c r="NIP306" s="730"/>
      <c r="NIQ306" s="730"/>
      <c r="NIR306" s="730"/>
      <c r="NIS306" s="730"/>
      <c r="NIT306" s="730"/>
      <c r="NIU306" s="730"/>
      <c r="NIV306" s="730"/>
      <c r="NIW306" s="730"/>
      <c r="NIX306" s="730"/>
      <c r="NIY306" s="730"/>
      <c r="NIZ306" s="730"/>
      <c r="NJA306" s="730"/>
      <c r="NJB306" s="730"/>
      <c r="NJC306" s="730"/>
      <c r="NJD306" s="730"/>
      <c r="NJE306" s="730"/>
      <c r="NJF306" s="730"/>
      <c r="NJG306" s="730"/>
      <c r="NJH306" s="730"/>
      <c r="NJI306" s="730"/>
      <c r="NJJ306" s="730"/>
      <c r="NJK306" s="730"/>
      <c r="NJL306" s="730"/>
      <c r="NJM306" s="730"/>
      <c r="NJN306" s="730"/>
      <c r="NJO306" s="730"/>
      <c r="NJP306" s="730"/>
      <c r="NJQ306" s="730"/>
      <c r="NJR306" s="730"/>
      <c r="NJS306" s="730"/>
      <c r="NJT306" s="730"/>
      <c r="NJU306" s="730"/>
      <c r="NJV306" s="730"/>
      <c r="NJW306" s="730"/>
      <c r="NJX306" s="730"/>
      <c r="NJY306" s="730"/>
      <c r="NJZ306" s="730"/>
      <c r="NKA306" s="730"/>
      <c r="NKB306" s="730"/>
      <c r="NKC306" s="730"/>
      <c r="NKD306" s="730"/>
      <c r="NKE306" s="730"/>
      <c r="NKF306" s="730"/>
      <c r="NKG306" s="730"/>
      <c r="NKH306" s="730"/>
      <c r="NKI306" s="730"/>
      <c r="NKJ306" s="730"/>
      <c r="NKK306" s="730"/>
      <c r="NKL306" s="730"/>
      <c r="NKM306" s="730"/>
      <c r="NKN306" s="730"/>
      <c r="NKO306" s="730"/>
      <c r="NKP306" s="730"/>
      <c r="NKQ306" s="730"/>
      <c r="NKR306" s="730"/>
      <c r="NKS306" s="730"/>
      <c r="NKT306" s="730"/>
      <c r="NKU306" s="730"/>
      <c r="NKV306" s="730"/>
      <c r="NKW306" s="730"/>
      <c r="NKX306" s="730"/>
      <c r="NKY306" s="730"/>
      <c r="NKZ306" s="730"/>
      <c r="NLA306" s="730"/>
      <c r="NLB306" s="730"/>
      <c r="NLC306" s="730"/>
      <c r="NLD306" s="730"/>
      <c r="NLE306" s="730"/>
      <c r="NLF306" s="730"/>
      <c r="NLG306" s="730"/>
      <c r="NLH306" s="730"/>
      <c r="NLI306" s="730"/>
      <c r="NLJ306" s="730"/>
      <c r="NLK306" s="730"/>
      <c r="NLL306" s="730"/>
      <c r="NLM306" s="730"/>
      <c r="NLN306" s="730"/>
      <c r="NLO306" s="730"/>
      <c r="NLP306" s="730"/>
      <c r="NLQ306" s="730"/>
      <c r="NLR306" s="730"/>
      <c r="NLS306" s="730"/>
      <c r="NLT306" s="730"/>
      <c r="NLU306" s="730"/>
      <c r="NLV306" s="730"/>
      <c r="NLW306" s="730"/>
      <c r="NLX306" s="730"/>
      <c r="NLY306" s="730"/>
      <c r="NLZ306" s="730"/>
      <c r="NMA306" s="730"/>
      <c r="NMB306" s="730"/>
      <c r="NMC306" s="730"/>
      <c r="NMD306" s="730"/>
      <c r="NME306" s="730"/>
      <c r="NMF306" s="730"/>
      <c r="NMG306" s="730"/>
      <c r="NMH306" s="730"/>
      <c r="NMI306" s="730"/>
      <c r="NMJ306" s="730"/>
      <c r="NMK306" s="730"/>
      <c r="NML306" s="730"/>
      <c r="NMM306" s="730"/>
      <c r="NMN306" s="730"/>
      <c r="NMO306" s="730"/>
      <c r="NMP306" s="730"/>
      <c r="NMQ306" s="730"/>
      <c r="NMR306" s="730"/>
      <c r="NMS306" s="730"/>
      <c r="NMT306" s="730"/>
      <c r="NMU306" s="730"/>
      <c r="NMV306" s="730"/>
      <c r="NMW306" s="730"/>
      <c r="NMX306" s="730"/>
      <c r="NMY306" s="730"/>
      <c r="NMZ306" s="730"/>
      <c r="NNA306" s="730"/>
      <c r="NNB306" s="730"/>
      <c r="NNC306" s="730"/>
      <c r="NND306" s="730"/>
      <c r="NNE306" s="730"/>
      <c r="NNF306" s="730"/>
      <c r="NNG306" s="730"/>
      <c r="NNH306" s="730"/>
      <c r="NNI306" s="730"/>
      <c r="NNJ306" s="730"/>
      <c r="NNK306" s="730"/>
      <c r="NNL306" s="730"/>
      <c r="NNM306" s="730"/>
      <c r="NNN306" s="730"/>
      <c r="NNO306" s="730"/>
      <c r="NNP306" s="730"/>
      <c r="NNQ306" s="730"/>
      <c r="NNR306" s="730"/>
      <c r="NNS306" s="730"/>
      <c r="NNT306" s="730"/>
      <c r="NNU306" s="730"/>
      <c r="NNV306" s="730"/>
      <c r="NNW306" s="730"/>
      <c r="NNX306" s="730"/>
      <c r="NNY306" s="730"/>
      <c r="NNZ306" s="730"/>
      <c r="NOA306" s="730"/>
      <c r="NOB306" s="730"/>
      <c r="NOC306" s="730"/>
      <c r="NOD306" s="730"/>
      <c r="NOE306" s="730"/>
      <c r="NOF306" s="730"/>
      <c r="NOG306" s="730"/>
      <c r="NOH306" s="730"/>
      <c r="NOI306" s="730"/>
      <c r="NOJ306" s="730"/>
      <c r="NOK306" s="730"/>
      <c r="NOL306" s="730"/>
      <c r="NOM306" s="730"/>
      <c r="NON306" s="730"/>
      <c r="NOO306" s="730"/>
      <c r="NOP306" s="730"/>
      <c r="NOQ306" s="730"/>
      <c r="NOR306" s="730"/>
      <c r="NOS306" s="730"/>
      <c r="NOT306" s="730"/>
      <c r="NOU306" s="730"/>
      <c r="NOV306" s="730"/>
      <c r="NOW306" s="730"/>
      <c r="NOX306" s="730"/>
      <c r="NOY306" s="730"/>
      <c r="NOZ306" s="730"/>
      <c r="NPA306" s="730"/>
      <c r="NPB306" s="730"/>
      <c r="NPC306" s="730"/>
      <c r="NPD306" s="730"/>
      <c r="NPE306" s="730"/>
      <c r="NPF306" s="730"/>
      <c r="NPG306" s="730"/>
      <c r="NPH306" s="730"/>
      <c r="NPI306" s="730"/>
      <c r="NPJ306" s="730"/>
      <c r="NPK306" s="730"/>
      <c r="NPL306" s="730"/>
      <c r="NPM306" s="730"/>
      <c r="NPN306" s="730"/>
      <c r="NPO306" s="730"/>
      <c r="NPP306" s="730"/>
      <c r="NPQ306" s="730"/>
      <c r="NPR306" s="730"/>
      <c r="NPS306" s="730"/>
      <c r="NPT306" s="730"/>
      <c r="NPU306" s="730"/>
      <c r="NPV306" s="730"/>
      <c r="NPW306" s="730"/>
      <c r="NPX306" s="730"/>
      <c r="NPY306" s="730"/>
      <c r="NPZ306" s="730"/>
      <c r="NQA306" s="730"/>
      <c r="NQB306" s="730"/>
      <c r="NQC306" s="730"/>
      <c r="NQD306" s="730"/>
      <c r="NQE306" s="730"/>
      <c r="NQF306" s="730"/>
      <c r="NQG306" s="730"/>
      <c r="NQH306" s="730"/>
      <c r="NQI306" s="730"/>
      <c r="NQJ306" s="730"/>
      <c r="NQK306" s="730"/>
      <c r="NQL306" s="730"/>
      <c r="NQM306" s="730"/>
      <c r="NQN306" s="730"/>
      <c r="NQO306" s="730"/>
      <c r="NQP306" s="730"/>
      <c r="NQQ306" s="730"/>
      <c r="NQR306" s="730"/>
      <c r="NQS306" s="730"/>
      <c r="NQT306" s="730"/>
      <c r="NQU306" s="730"/>
      <c r="NQV306" s="730"/>
      <c r="NQW306" s="730"/>
      <c r="NQX306" s="730"/>
      <c r="NQY306" s="730"/>
      <c r="NQZ306" s="730"/>
      <c r="NRA306" s="730"/>
      <c r="NRB306" s="730"/>
      <c r="NRC306" s="730"/>
      <c r="NRD306" s="730"/>
      <c r="NRE306" s="730"/>
      <c r="NRF306" s="730"/>
      <c r="NRG306" s="730"/>
      <c r="NRH306" s="730"/>
      <c r="NRI306" s="730"/>
      <c r="NRJ306" s="730"/>
      <c r="NRK306" s="730"/>
      <c r="NRL306" s="730"/>
      <c r="NRM306" s="730"/>
      <c r="NRN306" s="730"/>
      <c r="NRO306" s="730"/>
      <c r="NRP306" s="730"/>
      <c r="NRQ306" s="730"/>
      <c r="NRR306" s="730"/>
      <c r="NRS306" s="730"/>
      <c r="NRT306" s="730"/>
      <c r="NRU306" s="730"/>
      <c r="NRV306" s="730"/>
      <c r="NRW306" s="730"/>
      <c r="NRX306" s="730"/>
      <c r="NRY306" s="730"/>
      <c r="NRZ306" s="730"/>
      <c r="NSA306" s="730"/>
      <c r="NSB306" s="730"/>
      <c r="NSC306" s="730"/>
      <c r="NSD306" s="730"/>
      <c r="NSE306" s="730"/>
      <c r="NSF306" s="730"/>
      <c r="NSG306" s="730"/>
      <c r="NSH306" s="730"/>
      <c r="NSI306" s="730"/>
      <c r="NSJ306" s="730"/>
      <c r="NSK306" s="730"/>
      <c r="NSL306" s="730"/>
      <c r="NSM306" s="730"/>
      <c r="NSN306" s="730"/>
      <c r="NSO306" s="730"/>
      <c r="NSP306" s="730"/>
      <c r="NSQ306" s="730"/>
      <c r="NSR306" s="730"/>
      <c r="NSS306" s="730"/>
      <c r="NST306" s="730"/>
      <c r="NSU306" s="730"/>
      <c r="NSV306" s="730"/>
      <c r="NSW306" s="730"/>
      <c r="NSX306" s="730"/>
      <c r="NSY306" s="730"/>
      <c r="NSZ306" s="730"/>
      <c r="NTA306" s="730"/>
      <c r="NTB306" s="730"/>
      <c r="NTC306" s="730"/>
      <c r="NTD306" s="730"/>
      <c r="NTE306" s="730"/>
      <c r="NTF306" s="730"/>
      <c r="NTG306" s="730"/>
      <c r="NTH306" s="730"/>
      <c r="NTI306" s="730"/>
      <c r="NTJ306" s="730"/>
      <c r="NTK306" s="730"/>
      <c r="NTL306" s="730"/>
      <c r="NTM306" s="730"/>
      <c r="NTN306" s="730"/>
      <c r="NTO306" s="730"/>
      <c r="NTP306" s="730"/>
      <c r="NTQ306" s="730"/>
      <c r="NTR306" s="730"/>
      <c r="NTS306" s="730"/>
      <c r="NTT306" s="730"/>
      <c r="NTU306" s="730"/>
      <c r="NTV306" s="730"/>
      <c r="NTW306" s="730"/>
      <c r="NTX306" s="730"/>
      <c r="NTY306" s="730"/>
      <c r="NTZ306" s="730"/>
      <c r="NUA306" s="730"/>
      <c r="NUB306" s="730"/>
      <c r="NUC306" s="730"/>
      <c r="NUD306" s="730"/>
      <c r="NUE306" s="730"/>
      <c r="NUF306" s="730"/>
      <c r="NUG306" s="730"/>
      <c r="NUH306" s="730"/>
      <c r="NUI306" s="730"/>
      <c r="NUJ306" s="730"/>
      <c r="NUK306" s="730"/>
      <c r="NUL306" s="730"/>
      <c r="NUM306" s="730"/>
      <c r="NUN306" s="730"/>
      <c r="NUO306" s="730"/>
      <c r="NUP306" s="730"/>
      <c r="NUQ306" s="730"/>
      <c r="NUR306" s="730"/>
      <c r="NUS306" s="730"/>
      <c r="NUT306" s="730"/>
      <c r="NUU306" s="730"/>
      <c r="NUV306" s="730"/>
      <c r="NUW306" s="730"/>
      <c r="NUX306" s="730"/>
      <c r="NUY306" s="730"/>
      <c r="NUZ306" s="730"/>
      <c r="NVA306" s="730"/>
      <c r="NVB306" s="730"/>
      <c r="NVC306" s="730"/>
      <c r="NVD306" s="730"/>
      <c r="NVE306" s="730"/>
      <c r="NVF306" s="730"/>
      <c r="NVG306" s="730"/>
      <c r="NVH306" s="730"/>
      <c r="NVI306" s="730"/>
      <c r="NVJ306" s="730"/>
      <c r="NVK306" s="730"/>
      <c r="NVL306" s="730"/>
      <c r="NVM306" s="730"/>
      <c r="NVN306" s="730"/>
      <c r="NVO306" s="730"/>
      <c r="NVP306" s="730"/>
      <c r="NVQ306" s="730"/>
      <c r="NVR306" s="730"/>
      <c r="NVS306" s="730"/>
      <c r="NVT306" s="730"/>
      <c r="NVU306" s="730"/>
      <c r="NVV306" s="730"/>
      <c r="NVW306" s="730"/>
      <c r="NVX306" s="730"/>
      <c r="NVY306" s="730"/>
      <c r="NVZ306" s="730"/>
      <c r="NWA306" s="730"/>
      <c r="NWB306" s="730"/>
      <c r="NWC306" s="730"/>
      <c r="NWD306" s="730"/>
      <c r="NWE306" s="730"/>
      <c r="NWF306" s="730"/>
      <c r="NWG306" s="730"/>
      <c r="NWH306" s="730"/>
      <c r="NWI306" s="730"/>
      <c r="NWJ306" s="730"/>
      <c r="NWK306" s="730"/>
      <c r="NWL306" s="730"/>
      <c r="NWM306" s="730"/>
      <c r="NWN306" s="730"/>
      <c r="NWO306" s="730"/>
      <c r="NWP306" s="730"/>
      <c r="NWQ306" s="730"/>
      <c r="NWR306" s="730"/>
      <c r="NWS306" s="730"/>
      <c r="NWT306" s="730"/>
      <c r="NWU306" s="730"/>
      <c r="NWV306" s="730"/>
      <c r="NWW306" s="730"/>
      <c r="NWX306" s="730"/>
      <c r="NWY306" s="730"/>
      <c r="NWZ306" s="730"/>
      <c r="NXA306" s="730"/>
      <c r="NXB306" s="730"/>
      <c r="NXC306" s="730"/>
      <c r="NXD306" s="730"/>
      <c r="NXE306" s="730"/>
      <c r="NXF306" s="730"/>
      <c r="NXG306" s="730"/>
      <c r="NXH306" s="730"/>
      <c r="NXI306" s="730"/>
      <c r="NXJ306" s="730"/>
      <c r="NXK306" s="730"/>
      <c r="NXL306" s="730"/>
      <c r="NXM306" s="730"/>
      <c r="NXN306" s="730"/>
      <c r="NXO306" s="730"/>
      <c r="NXP306" s="730"/>
      <c r="NXQ306" s="730"/>
      <c r="NXR306" s="730"/>
      <c r="NXS306" s="730"/>
      <c r="NXT306" s="730"/>
      <c r="NXU306" s="730"/>
      <c r="NXV306" s="730"/>
      <c r="NXW306" s="730"/>
      <c r="NXX306" s="730"/>
      <c r="NXY306" s="730"/>
      <c r="NXZ306" s="730"/>
      <c r="NYA306" s="730"/>
      <c r="NYB306" s="730"/>
      <c r="NYC306" s="730"/>
      <c r="NYD306" s="730"/>
      <c r="NYE306" s="730"/>
      <c r="NYF306" s="730"/>
      <c r="NYG306" s="730"/>
      <c r="NYH306" s="730"/>
      <c r="NYI306" s="730"/>
      <c r="NYJ306" s="730"/>
      <c r="NYK306" s="730"/>
      <c r="NYL306" s="730"/>
      <c r="NYM306" s="730"/>
      <c r="NYN306" s="730"/>
      <c r="NYO306" s="730"/>
      <c r="NYP306" s="730"/>
      <c r="NYQ306" s="730"/>
      <c r="NYR306" s="730"/>
      <c r="NYS306" s="730"/>
      <c r="NYT306" s="730"/>
      <c r="NYU306" s="730"/>
      <c r="NYV306" s="730"/>
      <c r="NYW306" s="730"/>
      <c r="NYX306" s="730"/>
      <c r="NYY306" s="730"/>
      <c r="NYZ306" s="730"/>
      <c r="NZA306" s="730"/>
      <c r="NZB306" s="730"/>
      <c r="NZC306" s="730"/>
      <c r="NZD306" s="730"/>
      <c r="NZE306" s="730"/>
      <c r="NZF306" s="730"/>
      <c r="NZG306" s="730"/>
      <c r="NZH306" s="730"/>
      <c r="NZI306" s="730"/>
      <c r="NZJ306" s="730"/>
      <c r="NZK306" s="730"/>
      <c r="NZL306" s="730"/>
      <c r="NZM306" s="730"/>
      <c r="NZN306" s="730"/>
      <c r="NZO306" s="730"/>
      <c r="NZP306" s="730"/>
      <c r="NZQ306" s="730"/>
      <c r="NZR306" s="730"/>
      <c r="NZS306" s="730"/>
      <c r="NZT306" s="730"/>
      <c r="NZU306" s="730"/>
      <c r="NZV306" s="730"/>
      <c r="NZW306" s="730"/>
      <c r="NZX306" s="730"/>
      <c r="NZY306" s="730"/>
      <c r="NZZ306" s="730"/>
      <c r="OAA306" s="730"/>
      <c r="OAB306" s="730"/>
      <c r="OAC306" s="730"/>
      <c r="OAD306" s="730"/>
      <c r="OAE306" s="730"/>
      <c r="OAF306" s="730"/>
      <c r="OAG306" s="730"/>
      <c r="OAH306" s="730"/>
      <c r="OAI306" s="730"/>
      <c r="OAJ306" s="730"/>
      <c r="OAK306" s="730"/>
      <c r="OAL306" s="730"/>
      <c r="OAM306" s="730"/>
      <c r="OAN306" s="730"/>
      <c r="OAO306" s="730"/>
      <c r="OAP306" s="730"/>
      <c r="OAQ306" s="730"/>
      <c r="OAR306" s="730"/>
      <c r="OAS306" s="730"/>
      <c r="OAT306" s="730"/>
      <c r="OAU306" s="730"/>
      <c r="OAV306" s="730"/>
      <c r="OAW306" s="730"/>
      <c r="OAX306" s="730"/>
      <c r="OAY306" s="730"/>
      <c r="OAZ306" s="730"/>
      <c r="OBA306" s="730"/>
      <c r="OBB306" s="730"/>
      <c r="OBC306" s="730"/>
      <c r="OBD306" s="730"/>
      <c r="OBE306" s="730"/>
      <c r="OBF306" s="730"/>
      <c r="OBG306" s="730"/>
      <c r="OBH306" s="730"/>
      <c r="OBI306" s="730"/>
      <c r="OBJ306" s="730"/>
      <c r="OBK306" s="730"/>
      <c r="OBL306" s="730"/>
      <c r="OBM306" s="730"/>
      <c r="OBN306" s="730"/>
      <c r="OBO306" s="730"/>
      <c r="OBP306" s="730"/>
      <c r="OBQ306" s="730"/>
      <c r="OBR306" s="730"/>
      <c r="OBS306" s="730"/>
      <c r="OBT306" s="730"/>
      <c r="OBU306" s="730"/>
      <c r="OBV306" s="730"/>
      <c r="OBW306" s="730"/>
      <c r="OBX306" s="730"/>
      <c r="OBY306" s="730"/>
      <c r="OBZ306" s="730"/>
      <c r="OCA306" s="730"/>
      <c r="OCB306" s="730"/>
      <c r="OCC306" s="730"/>
      <c r="OCD306" s="730"/>
      <c r="OCE306" s="730"/>
      <c r="OCF306" s="730"/>
      <c r="OCG306" s="730"/>
      <c r="OCH306" s="730"/>
      <c r="OCI306" s="730"/>
      <c r="OCJ306" s="730"/>
      <c r="OCK306" s="730"/>
      <c r="OCL306" s="730"/>
      <c r="OCM306" s="730"/>
      <c r="OCN306" s="730"/>
      <c r="OCO306" s="730"/>
      <c r="OCP306" s="730"/>
      <c r="OCQ306" s="730"/>
      <c r="OCR306" s="730"/>
      <c r="OCS306" s="730"/>
      <c r="OCT306" s="730"/>
      <c r="OCU306" s="730"/>
      <c r="OCV306" s="730"/>
      <c r="OCW306" s="730"/>
      <c r="OCX306" s="730"/>
      <c r="OCY306" s="730"/>
      <c r="OCZ306" s="730"/>
      <c r="ODA306" s="730"/>
      <c r="ODB306" s="730"/>
      <c r="ODC306" s="730"/>
      <c r="ODD306" s="730"/>
      <c r="ODE306" s="730"/>
      <c r="ODF306" s="730"/>
      <c r="ODG306" s="730"/>
      <c r="ODH306" s="730"/>
      <c r="ODI306" s="730"/>
      <c r="ODJ306" s="730"/>
      <c r="ODK306" s="730"/>
      <c r="ODL306" s="730"/>
      <c r="ODM306" s="730"/>
      <c r="ODN306" s="730"/>
      <c r="ODO306" s="730"/>
      <c r="ODP306" s="730"/>
      <c r="ODQ306" s="730"/>
      <c r="ODR306" s="730"/>
      <c r="ODS306" s="730"/>
      <c r="ODT306" s="730"/>
      <c r="ODU306" s="730"/>
      <c r="ODV306" s="730"/>
      <c r="ODW306" s="730"/>
      <c r="ODX306" s="730"/>
      <c r="ODY306" s="730"/>
      <c r="ODZ306" s="730"/>
      <c r="OEA306" s="730"/>
      <c r="OEB306" s="730"/>
      <c r="OEC306" s="730"/>
      <c r="OED306" s="730"/>
      <c r="OEE306" s="730"/>
      <c r="OEF306" s="730"/>
      <c r="OEG306" s="730"/>
      <c r="OEH306" s="730"/>
      <c r="OEI306" s="730"/>
      <c r="OEJ306" s="730"/>
      <c r="OEK306" s="730"/>
      <c r="OEL306" s="730"/>
      <c r="OEM306" s="730"/>
      <c r="OEN306" s="730"/>
      <c r="OEO306" s="730"/>
      <c r="OEP306" s="730"/>
      <c r="OEQ306" s="730"/>
      <c r="OER306" s="730"/>
      <c r="OES306" s="730"/>
      <c r="OET306" s="730"/>
      <c r="OEU306" s="730"/>
      <c r="OEV306" s="730"/>
      <c r="OEW306" s="730"/>
      <c r="OEX306" s="730"/>
      <c r="OEY306" s="730"/>
      <c r="OEZ306" s="730"/>
      <c r="OFA306" s="730"/>
      <c r="OFB306" s="730"/>
      <c r="OFC306" s="730"/>
      <c r="OFD306" s="730"/>
      <c r="OFE306" s="730"/>
      <c r="OFF306" s="730"/>
      <c r="OFG306" s="730"/>
      <c r="OFH306" s="730"/>
      <c r="OFI306" s="730"/>
      <c r="OFJ306" s="730"/>
      <c r="OFK306" s="730"/>
      <c r="OFL306" s="730"/>
      <c r="OFM306" s="730"/>
      <c r="OFN306" s="730"/>
      <c r="OFO306" s="730"/>
      <c r="OFP306" s="730"/>
      <c r="OFQ306" s="730"/>
      <c r="OFR306" s="730"/>
      <c r="OFS306" s="730"/>
      <c r="OFT306" s="730"/>
      <c r="OFU306" s="730"/>
      <c r="OFV306" s="730"/>
      <c r="OFW306" s="730"/>
      <c r="OFX306" s="730"/>
      <c r="OFY306" s="730"/>
      <c r="OFZ306" s="730"/>
      <c r="OGA306" s="730"/>
      <c r="OGB306" s="730"/>
      <c r="OGC306" s="730"/>
      <c r="OGD306" s="730"/>
      <c r="OGE306" s="730"/>
      <c r="OGF306" s="730"/>
      <c r="OGG306" s="730"/>
      <c r="OGH306" s="730"/>
      <c r="OGI306" s="730"/>
      <c r="OGJ306" s="730"/>
      <c r="OGK306" s="730"/>
      <c r="OGL306" s="730"/>
      <c r="OGM306" s="730"/>
      <c r="OGN306" s="730"/>
      <c r="OGO306" s="730"/>
      <c r="OGP306" s="730"/>
      <c r="OGQ306" s="730"/>
      <c r="OGR306" s="730"/>
      <c r="OGS306" s="730"/>
      <c r="OGT306" s="730"/>
      <c r="OGU306" s="730"/>
      <c r="OGV306" s="730"/>
      <c r="OGW306" s="730"/>
      <c r="OGX306" s="730"/>
      <c r="OGY306" s="730"/>
      <c r="OGZ306" s="730"/>
      <c r="OHA306" s="730"/>
      <c r="OHB306" s="730"/>
      <c r="OHC306" s="730"/>
      <c r="OHD306" s="730"/>
      <c r="OHE306" s="730"/>
      <c r="OHF306" s="730"/>
      <c r="OHG306" s="730"/>
      <c r="OHH306" s="730"/>
      <c r="OHI306" s="730"/>
      <c r="OHJ306" s="730"/>
      <c r="OHK306" s="730"/>
      <c r="OHL306" s="730"/>
      <c r="OHM306" s="730"/>
      <c r="OHN306" s="730"/>
      <c r="OHO306" s="730"/>
      <c r="OHP306" s="730"/>
      <c r="OHQ306" s="730"/>
      <c r="OHR306" s="730"/>
      <c r="OHS306" s="730"/>
      <c r="OHT306" s="730"/>
      <c r="OHU306" s="730"/>
      <c r="OHV306" s="730"/>
      <c r="OHW306" s="730"/>
      <c r="OHX306" s="730"/>
      <c r="OHY306" s="730"/>
      <c r="OHZ306" s="730"/>
      <c r="OIA306" s="730"/>
      <c r="OIB306" s="730"/>
      <c r="OIC306" s="730"/>
      <c r="OID306" s="730"/>
      <c r="OIE306" s="730"/>
      <c r="OIF306" s="730"/>
      <c r="OIG306" s="730"/>
      <c r="OIH306" s="730"/>
      <c r="OII306" s="730"/>
      <c r="OIJ306" s="730"/>
      <c r="OIK306" s="730"/>
      <c r="OIL306" s="730"/>
      <c r="OIM306" s="730"/>
      <c r="OIN306" s="730"/>
      <c r="OIO306" s="730"/>
      <c r="OIP306" s="730"/>
      <c r="OIQ306" s="730"/>
      <c r="OIR306" s="730"/>
      <c r="OIS306" s="730"/>
      <c r="OIT306" s="730"/>
      <c r="OIU306" s="730"/>
      <c r="OIV306" s="730"/>
      <c r="OIW306" s="730"/>
      <c r="OIX306" s="730"/>
      <c r="OIY306" s="730"/>
      <c r="OIZ306" s="730"/>
      <c r="OJA306" s="730"/>
      <c r="OJB306" s="730"/>
      <c r="OJC306" s="730"/>
      <c r="OJD306" s="730"/>
      <c r="OJE306" s="730"/>
      <c r="OJF306" s="730"/>
      <c r="OJG306" s="730"/>
      <c r="OJH306" s="730"/>
      <c r="OJI306" s="730"/>
      <c r="OJJ306" s="730"/>
      <c r="OJK306" s="730"/>
      <c r="OJL306" s="730"/>
      <c r="OJM306" s="730"/>
      <c r="OJN306" s="730"/>
      <c r="OJO306" s="730"/>
      <c r="OJP306" s="730"/>
      <c r="OJQ306" s="730"/>
      <c r="OJR306" s="730"/>
      <c r="OJS306" s="730"/>
      <c r="OJT306" s="730"/>
      <c r="OJU306" s="730"/>
      <c r="OJV306" s="730"/>
      <c r="OJW306" s="730"/>
      <c r="OJX306" s="730"/>
      <c r="OJY306" s="730"/>
      <c r="OJZ306" s="730"/>
      <c r="OKA306" s="730"/>
      <c r="OKB306" s="730"/>
      <c r="OKC306" s="730"/>
      <c r="OKD306" s="730"/>
      <c r="OKE306" s="730"/>
      <c r="OKF306" s="730"/>
      <c r="OKG306" s="730"/>
      <c r="OKH306" s="730"/>
      <c r="OKI306" s="730"/>
      <c r="OKJ306" s="730"/>
      <c r="OKK306" s="730"/>
      <c r="OKL306" s="730"/>
      <c r="OKM306" s="730"/>
      <c r="OKN306" s="730"/>
      <c r="OKO306" s="730"/>
      <c r="OKP306" s="730"/>
      <c r="OKQ306" s="730"/>
      <c r="OKR306" s="730"/>
      <c r="OKS306" s="730"/>
      <c r="OKT306" s="730"/>
      <c r="OKU306" s="730"/>
      <c r="OKV306" s="730"/>
      <c r="OKW306" s="730"/>
      <c r="OKX306" s="730"/>
      <c r="OKY306" s="730"/>
      <c r="OKZ306" s="730"/>
      <c r="OLA306" s="730"/>
      <c r="OLB306" s="730"/>
      <c r="OLC306" s="730"/>
      <c r="OLD306" s="730"/>
      <c r="OLE306" s="730"/>
      <c r="OLF306" s="730"/>
      <c r="OLG306" s="730"/>
      <c r="OLH306" s="730"/>
      <c r="OLI306" s="730"/>
      <c r="OLJ306" s="730"/>
      <c r="OLK306" s="730"/>
      <c r="OLL306" s="730"/>
      <c r="OLM306" s="730"/>
      <c r="OLN306" s="730"/>
      <c r="OLO306" s="730"/>
      <c r="OLP306" s="730"/>
      <c r="OLQ306" s="730"/>
      <c r="OLR306" s="730"/>
      <c r="OLS306" s="730"/>
      <c r="OLT306" s="730"/>
      <c r="OLU306" s="730"/>
      <c r="OLV306" s="730"/>
      <c r="OLW306" s="730"/>
      <c r="OLX306" s="730"/>
      <c r="OLY306" s="730"/>
      <c r="OLZ306" s="730"/>
      <c r="OMA306" s="730"/>
      <c r="OMB306" s="730"/>
      <c r="OMC306" s="730"/>
      <c r="OMD306" s="730"/>
      <c r="OME306" s="730"/>
      <c r="OMF306" s="730"/>
      <c r="OMG306" s="730"/>
      <c r="OMH306" s="730"/>
      <c r="OMI306" s="730"/>
      <c r="OMJ306" s="730"/>
      <c r="OMK306" s="730"/>
      <c r="OML306" s="730"/>
      <c r="OMM306" s="730"/>
      <c r="OMN306" s="730"/>
      <c r="OMO306" s="730"/>
      <c r="OMP306" s="730"/>
      <c r="OMQ306" s="730"/>
      <c r="OMR306" s="730"/>
      <c r="OMS306" s="730"/>
      <c r="OMT306" s="730"/>
      <c r="OMU306" s="730"/>
      <c r="OMV306" s="730"/>
      <c r="OMW306" s="730"/>
      <c r="OMX306" s="730"/>
      <c r="OMY306" s="730"/>
      <c r="OMZ306" s="730"/>
      <c r="ONA306" s="730"/>
      <c r="ONB306" s="730"/>
      <c r="ONC306" s="730"/>
      <c r="OND306" s="730"/>
      <c r="ONE306" s="730"/>
      <c r="ONF306" s="730"/>
      <c r="ONG306" s="730"/>
      <c r="ONH306" s="730"/>
      <c r="ONI306" s="730"/>
      <c r="ONJ306" s="730"/>
      <c r="ONK306" s="730"/>
      <c r="ONL306" s="730"/>
      <c r="ONM306" s="730"/>
      <c r="ONN306" s="730"/>
      <c r="ONO306" s="730"/>
      <c r="ONP306" s="730"/>
      <c r="ONQ306" s="730"/>
      <c r="ONR306" s="730"/>
      <c r="ONS306" s="730"/>
      <c r="ONT306" s="730"/>
      <c r="ONU306" s="730"/>
      <c r="ONV306" s="730"/>
      <c r="ONW306" s="730"/>
      <c r="ONX306" s="730"/>
      <c r="ONY306" s="730"/>
      <c r="ONZ306" s="730"/>
      <c r="OOA306" s="730"/>
      <c r="OOB306" s="730"/>
      <c r="OOC306" s="730"/>
      <c r="OOD306" s="730"/>
      <c r="OOE306" s="730"/>
      <c r="OOF306" s="730"/>
      <c r="OOG306" s="730"/>
      <c r="OOH306" s="730"/>
      <c r="OOI306" s="730"/>
      <c r="OOJ306" s="730"/>
      <c r="OOK306" s="730"/>
      <c r="OOL306" s="730"/>
      <c r="OOM306" s="730"/>
      <c r="OON306" s="730"/>
      <c r="OOO306" s="730"/>
      <c r="OOP306" s="730"/>
      <c r="OOQ306" s="730"/>
      <c r="OOR306" s="730"/>
      <c r="OOS306" s="730"/>
      <c r="OOT306" s="730"/>
      <c r="OOU306" s="730"/>
      <c r="OOV306" s="730"/>
      <c r="OOW306" s="730"/>
      <c r="OOX306" s="730"/>
      <c r="OOY306" s="730"/>
      <c r="OOZ306" s="730"/>
      <c r="OPA306" s="730"/>
      <c r="OPB306" s="730"/>
      <c r="OPC306" s="730"/>
      <c r="OPD306" s="730"/>
      <c r="OPE306" s="730"/>
      <c r="OPF306" s="730"/>
      <c r="OPG306" s="730"/>
      <c r="OPH306" s="730"/>
      <c r="OPI306" s="730"/>
      <c r="OPJ306" s="730"/>
      <c r="OPK306" s="730"/>
      <c r="OPL306" s="730"/>
      <c r="OPM306" s="730"/>
      <c r="OPN306" s="730"/>
      <c r="OPO306" s="730"/>
      <c r="OPP306" s="730"/>
      <c r="OPQ306" s="730"/>
      <c r="OPR306" s="730"/>
      <c r="OPS306" s="730"/>
      <c r="OPT306" s="730"/>
      <c r="OPU306" s="730"/>
      <c r="OPV306" s="730"/>
      <c r="OPW306" s="730"/>
      <c r="OPX306" s="730"/>
      <c r="OPY306" s="730"/>
      <c r="OPZ306" s="730"/>
      <c r="OQA306" s="730"/>
      <c r="OQB306" s="730"/>
      <c r="OQC306" s="730"/>
      <c r="OQD306" s="730"/>
      <c r="OQE306" s="730"/>
      <c r="OQF306" s="730"/>
      <c r="OQG306" s="730"/>
      <c r="OQH306" s="730"/>
      <c r="OQI306" s="730"/>
      <c r="OQJ306" s="730"/>
      <c r="OQK306" s="730"/>
      <c r="OQL306" s="730"/>
      <c r="OQM306" s="730"/>
      <c r="OQN306" s="730"/>
      <c r="OQO306" s="730"/>
      <c r="OQP306" s="730"/>
      <c r="OQQ306" s="730"/>
      <c r="OQR306" s="730"/>
      <c r="OQS306" s="730"/>
      <c r="OQT306" s="730"/>
      <c r="OQU306" s="730"/>
      <c r="OQV306" s="730"/>
      <c r="OQW306" s="730"/>
      <c r="OQX306" s="730"/>
      <c r="OQY306" s="730"/>
      <c r="OQZ306" s="730"/>
      <c r="ORA306" s="730"/>
      <c r="ORB306" s="730"/>
      <c r="ORC306" s="730"/>
      <c r="ORD306" s="730"/>
      <c r="ORE306" s="730"/>
      <c r="ORF306" s="730"/>
      <c r="ORG306" s="730"/>
      <c r="ORH306" s="730"/>
      <c r="ORI306" s="730"/>
      <c r="ORJ306" s="730"/>
      <c r="ORK306" s="730"/>
      <c r="ORL306" s="730"/>
      <c r="ORM306" s="730"/>
      <c r="ORN306" s="730"/>
      <c r="ORO306" s="730"/>
      <c r="ORP306" s="730"/>
      <c r="ORQ306" s="730"/>
      <c r="ORR306" s="730"/>
      <c r="ORS306" s="730"/>
      <c r="ORT306" s="730"/>
      <c r="ORU306" s="730"/>
      <c r="ORV306" s="730"/>
      <c r="ORW306" s="730"/>
      <c r="ORX306" s="730"/>
      <c r="ORY306" s="730"/>
      <c r="ORZ306" s="730"/>
      <c r="OSA306" s="730"/>
      <c r="OSB306" s="730"/>
      <c r="OSC306" s="730"/>
      <c r="OSD306" s="730"/>
      <c r="OSE306" s="730"/>
      <c r="OSF306" s="730"/>
      <c r="OSG306" s="730"/>
      <c r="OSH306" s="730"/>
      <c r="OSI306" s="730"/>
      <c r="OSJ306" s="730"/>
      <c r="OSK306" s="730"/>
      <c r="OSL306" s="730"/>
      <c r="OSM306" s="730"/>
      <c r="OSN306" s="730"/>
      <c r="OSO306" s="730"/>
      <c r="OSP306" s="730"/>
      <c r="OSQ306" s="730"/>
      <c r="OSR306" s="730"/>
      <c r="OSS306" s="730"/>
      <c r="OST306" s="730"/>
      <c r="OSU306" s="730"/>
      <c r="OSV306" s="730"/>
      <c r="OSW306" s="730"/>
      <c r="OSX306" s="730"/>
      <c r="OSY306" s="730"/>
      <c r="OSZ306" s="730"/>
      <c r="OTA306" s="730"/>
      <c r="OTB306" s="730"/>
      <c r="OTC306" s="730"/>
      <c r="OTD306" s="730"/>
      <c r="OTE306" s="730"/>
      <c r="OTF306" s="730"/>
      <c r="OTG306" s="730"/>
      <c r="OTH306" s="730"/>
      <c r="OTI306" s="730"/>
      <c r="OTJ306" s="730"/>
      <c r="OTK306" s="730"/>
      <c r="OTL306" s="730"/>
      <c r="OTM306" s="730"/>
      <c r="OTN306" s="730"/>
      <c r="OTO306" s="730"/>
      <c r="OTP306" s="730"/>
      <c r="OTQ306" s="730"/>
      <c r="OTR306" s="730"/>
      <c r="OTS306" s="730"/>
      <c r="OTT306" s="730"/>
      <c r="OTU306" s="730"/>
      <c r="OTV306" s="730"/>
      <c r="OTW306" s="730"/>
      <c r="OTX306" s="730"/>
      <c r="OTY306" s="730"/>
      <c r="OTZ306" s="730"/>
      <c r="OUA306" s="730"/>
      <c r="OUB306" s="730"/>
      <c r="OUC306" s="730"/>
      <c r="OUD306" s="730"/>
      <c r="OUE306" s="730"/>
      <c r="OUF306" s="730"/>
      <c r="OUG306" s="730"/>
      <c r="OUH306" s="730"/>
      <c r="OUI306" s="730"/>
      <c r="OUJ306" s="730"/>
      <c r="OUK306" s="730"/>
      <c r="OUL306" s="730"/>
      <c r="OUM306" s="730"/>
      <c r="OUN306" s="730"/>
      <c r="OUO306" s="730"/>
      <c r="OUP306" s="730"/>
      <c r="OUQ306" s="730"/>
      <c r="OUR306" s="730"/>
      <c r="OUS306" s="730"/>
      <c r="OUT306" s="730"/>
      <c r="OUU306" s="730"/>
      <c r="OUV306" s="730"/>
      <c r="OUW306" s="730"/>
      <c r="OUX306" s="730"/>
      <c r="OUY306" s="730"/>
      <c r="OUZ306" s="730"/>
      <c r="OVA306" s="730"/>
      <c r="OVB306" s="730"/>
      <c r="OVC306" s="730"/>
      <c r="OVD306" s="730"/>
      <c r="OVE306" s="730"/>
      <c r="OVF306" s="730"/>
      <c r="OVG306" s="730"/>
      <c r="OVH306" s="730"/>
      <c r="OVI306" s="730"/>
      <c r="OVJ306" s="730"/>
      <c r="OVK306" s="730"/>
      <c r="OVL306" s="730"/>
      <c r="OVM306" s="730"/>
      <c r="OVN306" s="730"/>
      <c r="OVO306" s="730"/>
      <c r="OVP306" s="730"/>
      <c r="OVQ306" s="730"/>
      <c r="OVR306" s="730"/>
      <c r="OVS306" s="730"/>
      <c r="OVT306" s="730"/>
      <c r="OVU306" s="730"/>
      <c r="OVV306" s="730"/>
      <c r="OVW306" s="730"/>
      <c r="OVX306" s="730"/>
      <c r="OVY306" s="730"/>
      <c r="OVZ306" s="730"/>
      <c r="OWA306" s="730"/>
      <c r="OWB306" s="730"/>
      <c r="OWC306" s="730"/>
      <c r="OWD306" s="730"/>
      <c r="OWE306" s="730"/>
      <c r="OWF306" s="730"/>
      <c r="OWG306" s="730"/>
      <c r="OWH306" s="730"/>
      <c r="OWI306" s="730"/>
      <c r="OWJ306" s="730"/>
      <c r="OWK306" s="730"/>
      <c r="OWL306" s="730"/>
      <c r="OWM306" s="730"/>
      <c r="OWN306" s="730"/>
      <c r="OWO306" s="730"/>
      <c r="OWP306" s="730"/>
      <c r="OWQ306" s="730"/>
      <c r="OWR306" s="730"/>
      <c r="OWS306" s="730"/>
      <c r="OWT306" s="730"/>
      <c r="OWU306" s="730"/>
      <c r="OWV306" s="730"/>
      <c r="OWW306" s="730"/>
      <c r="OWX306" s="730"/>
      <c r="OWY306" s="730"/>
      <c r="OWZ306" s="730"/>
      <c r="OXA306" s="730"/>
      <c r="OXB306" s="730"/>
      <c r="OXC306" s="730"/>
      <c r="OXD306" s="730"/>
      <c r="OXE306" s="730"/>
      <c r="OXF306" s="730"/>
      <c r="OXG306" s="730"/>
      <c r="OXH306" s="730"/>
      <c r="OXI306" s="730"/>
      <c r="OXJ306" s="730"/>
      <c r="OXK306" s="730"/>
      <c r="OXL306" s="730"/>
      <c r="OXM306" s="730"/>
      <c r="OXN306" s="730"/>
      <c r="OXO306" s="730"/>
      <c r="OXP306" s="730"/>
      <c r="OXQ306" s="730"/>
      <c r="OXR306" s="730"/>
      <c r="OXS306" s="730"/>
      <c r="OXT306" s="730"/>
      <c r="OXU306" s="730"/>
      <c r="OXV306" s="730"/>
      <c r="OXW306" s="730"/>
      <c r="OXX306" s="730"/>
      <c r="OXY306" s="730"/>
      <c r="OXZ306" s="730"/>
      <c r="OYA306" s="730"/>
      <c r="OYB306" s="730"/>
      <c r="OYC306" s="730"/>
      <c r="OYD306" s="730"/>
      <c r="OYE306" s="730"/>
      <c r="OYF306" s="730"/>
      <c r="OYG306" s="730"/>
      <c r="OYH306" s="730"/>
      <c r="OYI306" s="730"/>
      <c r="OYJ306" s="730"/>
      <c r="OYK306" s="730"/>
      <c r="OYL306" s="730"/>
      <c r="OYM306" s="730"/>
      <c r="OYN306" s="730"/>
      <c r="OYO306" s="730"/>
      <c r="OYP306" s="730"/>
      <c r="OYQ306" s="730"/>
      <c r="OYR306" s="730"/>
      <c r="OYS306" s="730"/>
      <c r="OYT306" s="730"/>
      <c r="OYU306" s="730"/>
      <c r="OYV306" s="730"/>
      <c r="OYW306" s="730"/>
      <c r="OYX306" s="730"/>
      <c r="OYY306" s="730"/>
      <c r="OYZ306" s="730"/>
      <c r="OZA306" s="730"/>
      <c r="OZB306" s="730"/>
      <c r="OZC306" s="730"/>
      <c r="OZD306" s="730"/>
      <c r="OZE306" s="730"/>
      <c r="OZF306" s="730"/>
      <c r="OZG306" s="730"/>
      <c r="OZH306" s="730"/>
      <c r="OZI306" s="730"/>
      <c r="OZJ306" s="730"/>
      <c r="OZK306" s="730"/>
      <c r="OZL306" s="730"/>
      <c r="OZM306" s="730"/>
      <c r="OZN306" s="730"/>
      <c r="OZO306" s="730"/>
      <c r="OZP306" s="730"/>
      <c r="OZQ306" s="730"/>
      <c r="OZR306" s="730"/>
      <c r="OZS306" s="730"/>
      <c r="OZT306" s="730"/>
      <c r="OZU306" s="730"/>
      <c r="OZV306" s="730"/>
      <c r="OZW306" s="730"/>
      <c r="OZX306" s="730"/>
      <c r="OZY306" s="730"/>
      <c r="OZZ306" s="730"/>
      <c r="PAA306" s="730"/>
      <c r="PAB306" s="730"/>
      <c r="PAC306" s="730"/>
      <c r="PAD306" s="730"/>
      <c r="PAE306" s="730"/>
      <c r="PAF306" s="730"/>
      <c r="PAG306" s="730"/>
      <c r="PAH306" s="730"/>
      <c r="PAI306" s="730"/>
      <c r="PAJ306" s="730"/>
      <c r="PAK306" s="730"/>
      <c r="PAL306" s="730"/>
      <c r="PAM306" s="730"/>
      <c r="PAN306" s="730"/>
      <c r="PAO306" s="730"/>
      <c r="PAP306" s="730"/>
      <c r="PAQ306" s="730"/>
      <c r="PAR306" s="730"/>
      <c r="PAS306" s="730"/>
      <c r="PAT306" s="730"/>
      <c r="PAU306" s="730"/>
      <c r="PAV306" s="730"/>
      <c r="PAW306" s="730"/>
      <c r="PAX306" s="730"/>
      <c r="PAY306" s="730"/>
      <c r="PAZ306" s="730"/>
      <c r="PBA306" s="730"/>
      <c r="PBB306" s="730"/>
      <c r="PBC306" s="730"/>
      <c r="PBD306" s="730"/>
      <c r="PBE306" s="730"/>
      <c r="PBF306" s="730"/>
      <c r="PBG306" s="730"/>
      <c r="PBH306" s="730"/>
      <c r="PBI306" s="730"/>
      <c r="PBJ306" s="730"/>
      <c r="PBK306" s="730"/>
      <c r="PBL306" s="730"/>
      <c r="PBM306" s="730"/>
      <c r="PBN306" s="730"/>
      <c r="PBO306" s="730"/>
      <c r="PBP306" s="730"/>
      <c r="PBQ306" s="730"/>
      <c r="PBR306" s="730"/>
      <c r="PBS306" s="730"/>
      <c r="PBT306" s="730"/>
      <c r="PBU306" s="730"/>
      <c r="PBV306" s="730"/>
      <c r="PBW306" s="730"/>
      <c r="PBX306" s="730"/>
      <c r="PBY306" s="730"/>
      <c r="PBZ306" s="730"/>
      <c r="PCA306" s="730"/>
      <c r="PCB306" s="730"/>
      <c r="PCC306" s="730"/>
      <c r="PCD306" s="730"/>
      <c r="PCE306" s="730"/>
      <c r="PCF306" s="730"/>
      <c r="PCG306" s="730"/>
      <c r="PCH306" s="730"/>
      <c r="PCI306" s="730"/>
      <c r="PCJ306" s="730"/>
      <c r="PCK306" s="730"/>
      <c r="PCL306" s="730"/>
      <c r="PCM306" s="730"/>
      <c r="PCN306" s="730"/>
      <c r="PCO306" s="730"/>
      <c r="PCP306" s="730"/>
      <c r="PCQ306" s="730"/>
      <c r="PCR306" s="730"/>
      <c r="PCS306" s="730"/>
      <c r="PCT306" s="730"/>
      <c r="PCU306" s="730"/>
      <c r="PCV306" s="730"/>
      <c r="PCW306" s="730"/>
      <c r="PCX306" s="730"/>
      <c r="PCY306" s="730"/>
      <c r="PCZ306" s="730"/>
      <c r="PDA306" s="730"/>
      <c r="PDB306" s="730"/>
      <c r="PDC306" s="730"/>
      <c r="PDD306" s="730"/>
      <c r="PDE306" s="730"/>
      <c r="PDF306" s="730"/>
      <c r="PDG306" s="730"/>
      <c r="PDH306" s="730"/>
      <c r="PDI306" s="730"/>
      <c r="PDJ306" s="730"/>
      <c r="PDK306" s="730"/>
      <c r="PDL306" s="730"/>
      <c r="PDM306" s="730"/>
      <c r="PDN306" s="730"/>
      <c r="PDO306" s="730"/>
      <c r="PDP306" s="730"/>
      <c r="PDQ306" s="730"/>
      <c r="PDR306" s="730"/>
      <c r="PDS306" s="730"/>
      <c r="PDT306" s="730"/>
      <c r="PDU306" s="730"/>
      <c r="PDV306" s="730"/>
      <c r="PDW306" s="730"/>
      <c r="PDX306" s="730"/>
      <c r="PDY306" s="730"/>
      <c r="PDZ306" s="730"/>
      <c r="PEA306" s="730"/>
      <c r="PEB306" s="730"/>
      <c r="PEC306" s="730"/>
      <c r="PED306" s="730"/>
      <c r="PEE306" s="730"/>
      <c r="PEF306" s="730"/>
      <c r="PEG306" s="730"/>
      <c r="PEH306" s="730"/>
      <c r="PEI306" s="730"/>
      <c r="PEJ306" s="730"/>
      <c r="PEK306" s="730"/>
      <c r="PEL306" s="730"/>
      <c r="PEM306" s="730"/>
      <c r="PEN306" s="730"/>
      <c r="PEO306" s="730"/>
      <c r="PEP306" s="730"/>
      <c r="PEQ306" s="730"/>
      <c r="PER306" s="730"/>
      <c r="PES306" s="730"/>
      <c r="PET306" s="730"/>
      <c r="PEU306" s="730"/>
      <c r="PEV306" s="730"/>
      <c r="PEW306" s="730"/>
      <c r="PEX306" s="730"/>
      <c r="PEY306" s="730"/>
      <c r="PEZ306" s="730"/>
      <c r="PFA306" s="730"/>
      <c r="PFB306" s="730"/>
      <c r="PFC306" s="730"/>
      <c r="PFD306" s="730"/>
      <c r="PFE306" s="730"/>
      <c r="PFF306" s="730"/>
      <c r="PFG306" s="730"/>
      <c r="PFH306" s="730"/>
      <c r="PFI306" s="730"/>
      <c r="PFJ306" s="730"/>
      <c r="PFK306" s="730"/>
      <c r="PFL306" s="730"/>
      <c r="PFM306" s="730"/>
      <c r="PFN306" s="730"/>
      <c r="PFO306" s="730"/>
      <c r="PFP306" s="730"/>
      <c r="PFQ306" s="730"/>
      <c r="PFR306" s="730"/>
      <c r="PFS306" s="730"/>
      <c r="PFT306" s="730"/>
      <c r="PFU306" s="730"/>
      <c r="PFV306" s="730"/>
      <c r="PFW306" s="730"/>
      <c r="PFX306" s="730"/>
      <c r="PFY306" s="730"/>
      <c r="PFZ306" s="730"/>
      <c r="PGA306" s="730"/>
      <c r="PGB306" s="730"/>
      <c r="PGC306" s="730"/>
      <c r="PGD306" s="730"/>
      <c r="PGE306" s="730"/>
      <c r="PGF306" s="730"/>
      <c r="PGG306" s="730"/>
      <c r="PGH306" s="730"/>
      <c r="PGI306" s="730"/>
      <c r="PGJ306" s="730"/>
      <c r="PGK306" s="730"/>
      <c r="PGL306" s="730"/>
      <c r="PGM306" s="730"/>
      <c r="PGN306" s="730"/>
      <c r="PGO306" s="730"/>
      <c r="PGP306" s="730"/>
      <c r="PGQ306" s="730"/>
      <c r="PGR306" s="730"/>
      <c r="PGS306" s="730"/>
      <c r="PGT306" s="730"/>
      <c r="PGU306" s="730"/>
      <c r="PGV306" s="730"/>
      <c r="PGW306" s="730"/>
      <c r="PGX306" s="730"/>
      <c r="PGY306" s="730"/>
      <c r="PGZ306" s="730"/>
      <c r="PHA306" s="730"/>
      <c r="PHB306" s="730"/>
      <c r="PHC306" s="730"/>
      <c r="PHD306" s="730"/>
      <c r="PHE306" s="730"/>
      <c r="PHF306" s="730"/>
      <c r="PHG306" s="730"/>
      <c r="PHH306" s="730"/>
      <c r="PHI306" s="730"/>
      <c r="PHJ306" s="730"/>
      <c r="PHK306" s="730"/>
      <c r="PHL306" s="730"/>
      <c r="PHM306" s="730"/>
      <c r="PHN306" s="730"/>
      <c r="PHO306" s="730"/>
      <c r="PHP306" s="730"/>
      <c r="PHQ306" s="730"/>
      <c r="PHR306" s="730"/>
      <c r="PHS306" s="730"/>
      <c r="PHT306" s="730"/>
      <c r="PHU306" s="730"/>
      <c r="PHV306" s="730"/>
      <c r="PHW306" s="730"/>
      <c r="PHX306" s="730"/>
      <c r="PHY306" s="730"/>
      <c r="PHZ306" s="730"/>
      <c r="PIA306" s="730"/>
      <c r="PIB306" s="730"/>
      <c r="PIC306" s="730"/>
      <c r="PID306" s="730"/>
      <c r="PIE306" s="730"/>
      <c r="PIF306" s="730"/>
      <c r="PIG306" s="730"/>
      <c r="PIH306" s="730"/>
      <c r="PII306" s="730"/>
      <c r="PIJ306" s="730"/>
      <c r="PIK306" s="730"/>
      <c r="PIL306" s="730"/>
      <c r="PIM306" s="730"/>
      <c r="PIN306" s="730"/>
      <c r="PIO306" s="730"/>
      <c r="PIP306" s="730"/>
      <c r="PIQ306" s="730"/>
      <c r="PIR306" s="730"/>
      <c r="PIS306" s="730"/>
      <c r="PIT306" s="730"/>
      <c r="PIU306" s="730"/>
      <c r="PIV306" s="730"/>
      <c r="PIW306" s="730"/>
      <c r="PIX306" s="730"/>
      <c r="PIY306" s="730"/>
      <c r="PIZ306" s="730"/>
      <c r="PJA306" s="730"/>
      <c r="PJB306" s="730"/>
      <c r="PJC306" s="730"/>
      <c r="PJD306" s="730"/>
      <c r="PJE306" s="730"/>
      <c r="PJF306" s="730"/>
      <c r="PJG306" s="730"/>
      <c r="PJH306" s="730"/>
      <c r="PJI306" s="730"/>
      <c r="PJJ306" s="730"/>
      <c r="PJK306" s="730"/>
      <c r="PJL306" s="730"/>
      <c r="PJM306" s="730"/>
      <c r="PJN306" s="730"/>
      <c r="PJO306" s="730"/>
      <c r="PJP306" s="730"/>
      <c r="PJQ306" s="730"/>
      <c r="PJR306" s="730"/>
      <c r="PJS306" s="730"/>
      <c r="PJT306" s="730"/>
      <c r="PJU306" s="730"/>
      <c r="PJV306" s="730"/>
      <c r="PJW306" s="730"/>
      <c r="PJX306" s="730"/>
      <c r="PJY306" s="730"/>
      <c r="PJZ306" s="730"/>
      <c r="PKA306" s="730"/>
      <c r="PKB306" s="730"/>
      <c r="PKC306" s="730"/>
      <c r="PKD306" s="730"/>
      <c r="PKE306" s="730"/>
      <c r="PKF306" s="730"/>
      <c r="PKG306" s="730"/>
      <c r="PKH306" s="730"/>
      <c r="PKI306" s="730"/>
      <c r="PKJ306" s="730"/>
      <c r="PKK306" s="730"/>
      <c r="PKL306" s="730"/>
      <c r="PKM306" s="730"/>
      <c r="PKN306" s="730"/>
      <c r="PKO306" s="730"/>
      <c r="PKP306" s="730"/>
      <c r="PKQ306" s="730"/>
      <c r="PKR306" s="730"/>
      <c r="PKS306" s="730"/>
      <c r="PKT306" s="730"/>
      <c r="PKU306" s="730"/>
      <c r="PKV306" s="730"/>
      <c r="PKW306" s="730"/>
      <c r="PKX306" s="730"/>
      <c r="PKY306" s="730"/>
      <c r="PKZ306" s="730"/>
      <c r="PLA306" s="730"/>
      <c r="PLB306" s="730"/>
      <c r="PLC306" s="730"/>
      <c r="PLD306" s="730"/>
      <c r="PLE306" s="730"/>
      <c r="PLF306" s="730"/>
      <c r="PLG306" s="730"/>
      <c r="PLH306" s="730"/>
      <c r="PLI306" s="730"/>
      <c r="PLJ306" s="730"/>
      <c r="PLK306" s="730"/>
      <c r="PLL306" s="730"/>
      <c r="PLM306" s="730"/>
      <c r="PLN306" s="730"/>
      <c r="PLO306" s="730"/>
      <c r="PLP306" s="730"/>
      <c r="PLQ306" s="730"/>
      <c r="PLR306" s="730"/>
      <c r="PLS306" s="730"/>
      <c r="PLT306" s="730"/>
      <c r="PLU306" s="730"/>
      <c r="PLV306" s="730"/>
      <c r="PLW306" s="730"/>
      <c r="PLX306" s="730"/>
      <c r="PLY306" s="730"/>
      <c r="PLZ306" s="730"/>
      <c r="PMA306" s="730"/>
      <c r="PMB306" s="730"/>
      <c r="PMC306" s="730"/>
      <c r="PMD306" s="730"/>
      <c r="PME306" s="730"/>
      <c r="PMF306" s="730"/>
      <c r="PMG306" s="730"/>
      <c r="PMH306" s="730"/>
      <c r="PMI306" s="730"/>
      <c r="PMJ306" s="730"/>
      <c r="PMK306" s="730"/>
      <c r="PML306" s="730"/>
      <c r="PMM306" s="730"/>
      <c r="PMN306" s="730"/>
      <c r="PMO306" s="730"/>
      <c r="PMP306" s="730"/>
      <c r="PMQ306" s="730"/>
      <c r="PMR306" s="730"/>
      <c r="PMS306" s="730"/>
      <c r="PMT306" s="730"/>
      <c r="PMU306" s="730"/>
      <c r="PMV306" s="730"/>
      <c r="PMW306" s="730"/>
      <c r="PMX306" s="730"/>
      <c r="PMY306" s="730"/>
      <c r="PMZ306" s="730"/>
      <c r="PNA306" s="730"/>
      <c r="PNB306" s="730"/>
      <c r="PNC306" s="730"/>
      <c r="PND306" s="730"/>
      <c r="PNE306" s="730"/>
      <c r="PNF306" s="730"/>
      <c r="PNG306" s="730"/>
      <c r="PNH306" s="730"/>
      <c r="PNI306" s="730"/>
      <c r="PNJ306" s="730"/>
      <c r="PNK306" s="730"/>
      <c r="PNL306" s="730"/>
      <c r="PNM306" s="730"/>
      <c r="PNN306" s="730"/>
      <c r="PNO306" s="730"/>
      <c r="PNP306" s="730"/>
      <c r="PNQ306" s="730"/>
      <c r="PNR306" s="730"/>
      <c r="PNS306" s="730"/>
      <c r="PNT306" s="730"/>
      <c r="PNU306" s="730"/>
      <c r="PNV306" s="730"/>
      <c r="PNW306" s="730"/>
      <c r="PNX306" s="730"/>
      <c r="PNY306" s="730"/>
      <c r="PNZ306" s="730"/>
      <c r="POA306" s="730"/>
      <c r="POB306" s="730"/>
      <c r="POC306" s="730"/>
      <c r="POD306" s="730"/>
      <c r="POE306" s="730"/>
      <c r="POF306" s="730"/>
      <c r="POG306" s="730"/>
      <c r="POH306" s="730"/>
      <c r="POI306" s="730"/>
      <c r="POJ306" s="730"/>
      <c r="POK306" s="730"/>
      <c r="POL306" s="730"/>
      <c r="POM306" s="730"/>
      <c r="PON306" s="730"/>
      <c r="POO306" s="730"/>
      <c r="POP306" s="730"/>
      <c r="POQ306" s="730"/>
      <c r="POR306" s="730"/>
      <c r="POS306" s="730"/>
      <c r="POT306" s="730"/>
      <c r="POU306" s="730"/>
      <c r="POV306" s="730"/>
      <c r="POW306" s="730"/>
      <c r="POX306" s="730"/>
      <c r="POY306" s="730"/>
      <c r="POZ306" s="730"/>
      <c r="PPA306" s="730"/>
      <c r="PPB306" s="730"/>
      <c r="PPC306" s="730"/>
      <c r="PPD306" s="730"/>
      <c r="PPE306" s="730"/>
      <c r="PPF306" s="730"/>
      <c r="PPG306" s="730"/>
      <c r="PPH306" s="730"/>
      <c r="PPI306" s="730"/>
      <c r="PPJ306" s="730"/>
      <c r="PPK306" s="730"/>
      <c r="PPL306" s="730"/>
      <c r="PPM306" s="730"/>
      <c r="PPN306" s="730"/>
      <c r="PPO306" s="730"/>
      <c r="PPP306" s="730"/>
      <c r="PPQ306" s="730"/>
      <c r="PPR306" s="730"/>
      <c r="PPS306" s="730"/>
      <c r="PPT306" s="730"/>
      <c r="PPU306" s="730"/>
      <c r="PPV306" s="730"/>
      <c r="PPW306" s="730"/>
      <c r="PPX306" s="730"/>
      <c r="PPY306" s="730"/>
      <c r="PPZ306" s="730"/>
      <c r="PQA306" s="730"/>
      <c r="PQB306" s="730"/>
      <c r="PQC306" s="730"/>
      <c r="PQD306" s="730"/>
      <c r="PQE306" s="730"/>
      <c r="PQF306" s="730"/>
      <c r="PQG306" s="730"/>
      <c r="PQH306" s="730"/>
      <c r="PQI306" s="730"/>
      <c r="PQJ306" s="730"/>
      <c r="PQK306" s="730"/>
      <c r="PQL306" s="730"/>
      <c r="PQM306" s="730"/>
      <c r="PQN306" s="730"/>
      <c r="PQO306" s="730"/>
      <c r="PQP306" s="730"/>
      <c r="PQQ306" s="730"/>
      <c r="PQR306" s="730"/>
      <c r="PQS306" s="730"/>
      <c r="PQT306" s="730"/>
      <c r="PQU306" s="730"/>
      <c r="PQV306" s="730"/>
      <c r="PQW306" s="730"/>
      <c r="PQX306" s="730"/>
      <c r="PQY306" s="730"/>
      <c r="PQZ306" s="730"/>
      <c r="PRA306" s="730"/>
      <c r="PRB306" s="730"/>
      <c r="PRC306" s="730"/>
      <c r="PRD306" s="730"/>
      <c r="PRE306" s="730"/>
      <c r="PRF306" s="730"/>
      <c r="PRG306" s="730"/>
      <c r="PRH306" s="730"/>
      <c r="PRI306" s="730"/>
      <c r="PRJ306" s="730"/>
      <c r="PRK306" s="730"/>
      <c r="PRL306" s="730"/>
      <c r="PRM306" s="730"/>
      <c r="PRN306" s="730"/>
      <c r="PRO306" s="730"/>
      <c r="PRP306" s="730"/>
      <c r="PRQ306" s="730"/>
      <c r="PRR306" s="730"/>
      <c r="PRS306" s="730"/>
      <c r="PRT306" s="730"/>
      <c r="PRU306" s="730"/>
      <c r="PRV306" s="730"/>
      <c r="PRW306" s="730"/>
      <c r="PRX306" s="730"/>
      <c r="PRY306" s="730"/>
      <c r="PRZ306" s="730"/>
      <c r="PSA306" s="730"/>
      <c r="PSB306" s="730"/>
      <c r="PSC306" s="730"/>
      <c r="PSD306" s="730"/>
      <c r="PSE306" s="730"/>
      <c r="PSF306" s="730"/>
      <c r="PSG306" s="730"/>
      <c r="PSH306" s="730"/>
      <c r="PSI306" s="730"/>
      <c r="PSJ306" s="730"/>
      <c r="PSK306" s="730"/>
      <c r="PSL306" s="730"/>
      <c r="PSM306" s="730"/>
      <c r="PSN306" s="730"/>
      <c r="PSO306" s="730"/>
      <c r="PSP306" s="730"/>
      <c r="PSQ306" s="730"/>
      <c r="PSR306" s="730"/>
      <c r="PSS306" s="730"/>
      <c r="PST306" s="730"/>
      <c r="PSU306" s="730"/>
      <c r="PSV306" s="730"/>
      <c r="PSW306" s="730"/>
      <c r="PSX306" s="730"/>
      <c r="PSY306" s="730"/>
      <c r="PSZ306" s="730"/>
      <c r="PTA306" s="730"/>
      <c r="PTB306" s="730"/>
      <c r="PTC306" s="730"/>
      <c r="PTD306" s="730"/>
      <c r="PTE306" s="730"/>
      <c r="PTF306" s="730"/>
      <c r="PTG306" s="730"/>
      <c r="PTH306" s="730"/>
      <c r="PTI306" s="730"/>
      <c r="PTJ306" s="730"/>
      <c r="PTK306" s="730"/>
      <c r="PTL306" s="730"/>
      <c r="PTM306" s="730"/>
      <c r="PTN306" s="730"/>
      <c r="PTO306" s="730"/>
      <c r="PTP306" s="730"/>
      <c r="PTQ306" s="730"/>
      <c r="PTR306" s="730"/>
      <c r="PTS306" s="730"/>
      <c r="PTT306" s="730"/>
      <c r="PTU306" s="730"/>
      <c r="PTV306" s="730"/>
      <c r="PTW306" s="730"/>
      <c r="PTX306" s="730"/>
      <c r="PTY306" s="730"/>
      <c r="PTZ306" s="730"/>
      <c r="PUA306" s="730"/>
      <c r="PUB306" s="730"/>
      <c r="PUC306" s="730"/>
      <c r="PUD306" s="730"/>
      <c r="PUE306" s="730"/>
      <c r="PUF306" s="730"/>
      <c r="PUG306" s="730"/>
      <c r="PUH306" s="730"/>
      <c r="PUI306" s="730"/>
      <c r="PUJ306" s="730"/>
      <c r="PUK306" s="730"/>
      <c r="PUL306" s="730"/>
      <c r="PUM306" s="730"/>
      <c r="PUN306" s="730"/>
      <c r="PUO306" s="730"/>
      <c r="PUP306" s="730"/>
      <c r="PUQ306" s="730"/>
      <c r="PUR306" s="730"/>
      <c r="PUS306" s="730"/>
      <c r="PUT306" s="730"/>
      <c r="PUU306" s="730"/>
      <c r="PUV306" s="730"/>
      <c r="PUW306" s="730"/>
      <c r="PUX306" s="730"/>
      <c r="PUY306" s="730"/>
      <c r="PUZ306" s="730"/>
      <c r="PVA306" s="730"/>
      <c r="PVB306" s="730"/>
      <c r="PVC306" s="730"/>
      <c r="PVD306" s="730"/>
      <c r="PVE306" s="730"/>
      <c r="PVF306" s="730"/>
      <c r="PVG306" s="730"/>
      <c r="PVH306" s="730"/>
      <c r="PVI306" s="730"/>
      <c r="PVJ306" s="730"/>
      <c r="PVK306" s="730"/>
      <c r="PVL306" s="730"/>
      <c r="PVM306" s="730"/>
      <c r="PVN306" s="730"/>
      <c r="PVO306" s="730"/>
      <c r="PVP306" s="730"/>
      <c r="PVQ306" s="730"/>
      <c r="PVR306" s="730"/>
      <c r="PVS306" s="730"/>
      <c r="PVT306" s="730"/>
      <c r="PVU306" s="730"/>
      <c r="PVV306" s="730"/>
      <c r="PVW306" s="730"/>
      <c r="PVX306" s="730"/>
      <c r="PVY306" s="730"/>
      <c r="PVZ306" s="730"/>
      <c r="PWA306" s="730"/>
      <c r="PWB306" s="730"/>
      <c r="PWC306" s="730"/>
      <c r="PWD306" s="730"/>
      <c r="PWE306" s="730"/>
      <c r="PWF306" s="730"/>
      <c r="PWG306" s="730"/>
      <c r="PWH306" s="730"/>
      <c r="PWI306" s="730"/>
      <c r="PWJ306" s="730"/>
      <c r="PWK306" s="730"/>
      <c r="PWL306" s="730"/>
      <c r="PWM306" s="730"/>
      <c r="PWN306" s="730"/>
      <c r="PWO306" s="730"/>
      <c r="PWP306" s="730"/>
      <c r="PWQ306" s="730"/>
      <c r="PWR306" s="730"/>
      <c r="PWS306" s="730"/>
      <c r="PWT306" s="730"/>
      <c r="PWU306" s="730"/>
      <c r="PWV306" s="730"/>
      <c r="PWW306" s="730"/>
      <c r="PWX306" s="730"/>
      <c r="PWY306" s="730"/>
      <c r="PWZ306" s="730"/>
      <c r="PXA306" s="730"/>
      <c r="PXB306" s="730"/>
      <c r="PXC306" s="730"/>
      <c r="PXD306" s="730"/>
      <c r="PXE306" s="730"/>
      <c r="PXF306" s="730"/>
      <c r="PXG306" s="730"/>
      <c r="PXH306" s="730"/>
      <c r="PXI306" s="730"/>
      <c r="PXJ306" s="730"/>
      <c r="PXK306" s="730"/>
      <c r="PXL306" s="730"/>
      <c r="PXM306" s="730"/>
      <c r="PXN306" s="730"/>
      <c r="PXO306" s="730"/>
      <c r="PXP306" s="730"/>
      <c r="PXQ306" s="730"/>
      <c r="PXR306" s="730"/>
      <c r="PXS306" s="730"/>
      <c r="PXT306" s="730"/>
      <c r="PXU306" s="730"/>
      <c r="PXV306" s="730"/>
      <c r="PXW306" s="730"/>
      <c r="PXX306" s="730"/>
      <c r="PXY306" s="730"/>
      <c r="PXZ306" s="730"/>
      <c r="PYA306" s="730"/>
      <c r="PYB306" s="730"/>
      <c r="PYC306" s="730"/>
      <c r="PYD306" s="730"/>
      <c r="PYE306" s="730"/>
      <c r="PYF306" s="730"/>
      <c r="PYG306" s="730"/>
      <c r="PYH306" s="730"/>
      <c r="PYI306" s="730"/>
      <c r="PYJ306" s="730"/>
      <c r="PYK306" s="730"/>
      <c r="PYL306" s="730"/>
      <c r="PYM306" s="730"/>
      <c r="PYN306" s="730"/>
      <c r="PYO306" s="730"/>
      <c r="PYP306" s="730"/>
      <c r="PYQ306" s="730"/>
      <c r="PYR306" s="730"/>
      <c r="PYS306" s="730"/>
      <c r="PYT306" s="730"/>
      <c r="PYU306" s="730"/>
      <c r="PYV306" s="730"/>
      <c r="PYW306" s="730"/>
      <c r="PYX306" s="730"/>
      <c r="PYY306" s="730"/>
      <c r="PYZ306" s="730"/>
      <c r="PZA306" s="730"/>
      <c r="PZB306" s="730"/>
      <c r="PZC306" s="730"/>
      <c r="PZD306" s="730"/>
      <c r="PZE306" s="730"/>
      <c r="PZF306" s="730"/>
      <c r="PZG306" s="730"/>
      <c r="PZH306" s="730"/>
      <c r="PZI306" s="730"/>
      <c r="PZJ306" s="730"/>
      <c r="PZK306" s="730"/>
      <c r="PZL306" s="730"/>
      <c r="PZM306" s="730"/>
      <c r="PZN306" s="730"/>
      <c r="PZO306" s="730"/>
      <c r="PZP306" s="730"/>
      <c r="PZQ306" s="730"/>
      <c r="PZR306" s="730"/>
      <c r="PZS306" s="730"/>
      <c r="PZT306" s="730"/>
      <c r="PZU306" s="730"/>
      <c r="PZV306" s="730"/>
      <c r="PZW306" s="730"/>
      <c r="PZX306" s="730"/>
      <c r="PZY306" s="730"/>
      <c r="PZZ306" s="730"/>
      <c r="QAA306" s="730"/>
      <c r="QAB306" s="730"/>
      <c r="QAC306" s="730"/>
      <c r="QAD306" s="730"/>
      <c r="QAE306" s="730"/>
      <c r="QAF306" s="730"/>
      <c r="QAG306" s="730"/>
      <c r="QAH306" s="730"/>
      <c r="QAI306" s="730"/>
      <c r="QAJ306" s="730"/>
      <c r="QAK306" s="730"/>
      <c r="QAL306" s="730"/>
      <c r="QAM306" s="730"/>
      <c r="QAN306" s="730"/>
      <c r="QAO306" s="730"/>
      <c r="QAP306" s="730"/>
      <c r="QAQ306" s="730"/>
      <c r="QAR306" s="730"/>
      <c r="QAS306" s="730"/>
      <c r="QAT306" s="730"/>
      <c r="QAU306" s="730"/>
      <c r="QAV306" s="730"/>
      <c r="QAW306" s="730"/>
      <c r="QAX306" s="730"/>
      <c r="QAY306" s="730"/>
      <c r="QAZ306" s="730"/>
      <c r="QBA306" s="730"/>
      <c r="QBB306" s="730"/>
      <c r="QBC306" s="730"/>
      <c r="QBD306" s="730"/>
      <c r="QBE306" s="730"/>
      <c r="QBF306" s="730"/>
      <c r="QBG306" s="730"/>
      <c r="QBH306" s="730"/>
      <c r="QBI306" s="730"/>
      <c r="QBJ306" s="730"/>
      <c r="QBK306" s="730"/>
      <c r="QBL306" s="730"/>
      <c r="QBM306" s="730"/>
      <c r="QBN306" s="730"/>
      <c r="QBO306" s="730"/>
      <c r="QBP306" s="730"/>
      <c r="QBQ306" s="730"/>
      <c r="QBR306" s="730"/>
      <c r="QBS306" s="730"/>
      <c r="QBT306" s="730"/>
      <c r="QBU306" s="730"/>
      <c r="QBV306" s="730"/>
      <c r="QBW306" s="730"/>
      <c r="QBX306" s="730"/>
      <c r="QBY306" s="730"/>
      <c r="QBZ306" s="730"/>
      <c r="QCA306" s="730"/>
      <c r="QCB306" s="730"/>
      <c r="QCC306" s="730"/>
      <c r="QCD306" s="730"/>
      <c r="QCE306" s="730"/>
      <c r="QCF306" s="730"/>
      <c r="QCG306" s="730"/>
      <c r="QCH306" s="730"/>
      <c r="QCI306" s="730"/>
      <c r="QCJ306" s="730"/>
      <c r="QCK306" s="730"/>
      <c r="QCL306" s="730"/>
      <c r="QCM306" s="730"/>
      <c r="QCN306" s="730"/>
      <c r="QCO306" s="730"/>
      <c r="QCP306" s="730"/>
      <c r="QCQ306" s="730"/>
      <c r="QCR306" s="730"/>
      <c r="QCS306" s="730"/>
      <c r="QCT306" s="730"/>
      <c r="QCU306" s="730"/>
      <c r="QCV306" s="730"/>
      <c r="QCW306" s="730"/>
      <c r="QCX306" s="730"/>
      <c r="QCY306" s="730"/>
      <c r="QCZ306" s="730"/>
      <c r="QDA306" s="730"/>
      <c r="QDB306" s="730"/>
      <c r="QDC306" s="730"/>
      <c r="QDD306" s="730"/>
      <c r="QDE306" s="730"/>
      <c r="QDF306" s="730"/>
      <c r="QDG306" s="730"/>
      <c r="QDH306" s="730"/>
      <c r="QDI306" s="730"/>
      <c r="QDJ306" s="730"/>
      <c r="QDK306" s="730"/>
      <c r="QDL306" s="730"/>
      <c r="QDM306" s="730"/>
      <c r="QDN306" s="730"/>
      <c r="QDO306" s="730"/>
      <c r="QDP306" s="730"/>
      <c r="QDQ306" s="730"/>
      <c r="QDR306" s="730"/>
      <c r="QDS306" s="730"/>
      <c r="QDT306" s="730"/>
      <c r="QDU306" s="730"/>
      <c r="QDV306" s="730"/>
      <c r="QDW306" s="730"/>
      <c r="QDX306" s="730"/>
      <c r="QDY306" s="730"/>
      <c r="QDZ306" s="730"/>
      <c r="QEA306" s="730"/>
      <c r="QEB306" s="730"/>
      <c r="QEC306" s="730"/>
      <c r="QED306" s="730"/>
      <c r="QEE306" s="730"/>
      <c r="QEF306" s="730"/>
      <c r="QEG306" s="730"/>
      <c r="QEH306" s="730"/>
      <c r="QEI306" s="730"/>
      <c r="QEJ306" s="730"/>
      <c r="QEK306" s="730"/>
      <c r="QEL306" s="730"/>
      <c r="QEM306" s="730"/>
      <c r="QEN306" s="730"/>
      <c r="QEO306" s="730"/>
      <c r="QEP306" s="730"/>
      <c r="QEQ306" s="730"/>
      <c r="QER306" s="730"/>
      <c r="QES306" s="730"/>
      <c r="QET306" s="730"/>
      <c r="QEU306" s="730"/>
      <c r="QEV306" s="730"/>
      <c r="QEW306" s="730"/>
      <c r="QEX306" s="730"/>
      <c r="QEY306" s="730"/>
      <c r="QEZ306" s="730"/>
      <c r="QFA306" s="730"/>
      <c r="QFB306" s="730"/>
      <c r="QFC306" s="730"/>
      <c r="QFD306" s="730"/>
      <c r="QFE306" s="730"/>
      <c r="QFF306" s="730"/>
      <c r="QFG306" s="730"/>
      <c r="QFH306" s="730"/>
      <c r="QFI306" s="730"/>
      <c r="QFJ306" s="730"/>
      <c r="QFK306" s="730"/>
      <c r="QFL306" s="730"/>
      <c r="QFM306" s="730"/>
      <c r="QFN306" s="730"/>
      <c r="QFO306" s="730"/>
      <c r="QFP306" s="730"/>
      <c r="QFQ306" s="730"/>
      <c r="QFR306" s="730"/>
      <c r="QFS306" s="730"/>
      <c r="QFT306" s="730"/>
      <c r="QFU306" s="730"/>
      <c r="QFV306" s="730"/>
      <c r="QFW306" s="730"/>
      <c r="QFX306" s="730"/>
      <c r="QFY306" s="730"/>
      <c r="QFZ306" s="730"/>
      <c r="QGA306" s="730"/>
      <c r="QGB306" s="730"/>
      <c r="QGC306" s="730"/>
      <c r="QGD306" s="730"/>
      <c r="QGE306" s="730"/>
      <c r="QGF306" s="730"/>
      <c r="QGG306" s="730"/>
      <c r="QGH306" s="730"/>
      <c r="QGI306" s="730"/>
      <c r="QGJ306" s="730"/>
      <c r="QGK306" s="730"/>
      <c r="QGL306" s="730"/>
      <c r="QGM306" s="730"/>
      <c r="QGN306" s="730"/>
      <c r="QGO306" s="730"/>
      <c r="QGP306" s="730"/>
      <c r="QGQ306" s="730"/>
      <c r="QGR306" s="730"/>
      <c r="QGS306" s="730"/>
      <c r="QGT306" s="730"/>
      <c r="QGU306" s="730"/>
      <c r="QGV306" s="730"/>
      <c r="QGW306" s="730"/>
      <c r="QGX306" s="730"/>
      <c r="QGY306" s="730"/>
      <c r="QGZ306" s="730"/>
      <c r="QHA306" s="730"/>
      <c r="QHB306" s="730"/>
      <c r="QHC306" s="730"/>
      <c r="QHD306" s="730"/>
      <c r="QHE306" s="730"/>
      <c r="QHF306" s="730"/>
      <c r="QHG306" s="730"/>
      <c r="QHH306" s="730"/>
      <c r="QHI306" s="730"/>
      <c r="QHJ306" s="730"/>
      <c r="QHK306" s="730"/>
      <c r="QHL306" s="730"/>
      <c r="QHM306" s="730"/>
      <c r="QHN306" s="730"/>
      <c r="QHO306" s="730"/>
      <c r="QHP306" s="730"/>
      <c r="QHQ306" s="730"/>
      <c r="QHR306" s="730"/>
      <c r="QHS306" s="730"/>
      <c r="QHT306" s="730"/>
      <c r="QHU306" s="730"/>
      <c r="QHV306" s="730"/>
      <c r="QHW306" s="730"/>
      <c r="QHX306" s="730"/>
      <c r="QHY306" s="730"/>
      <c r="QHZ306" s="730"/>
      <c r="QIA306" s="730"/>
      <c r="QIB306" s="730"/>
      <c r="QIC306" s="730"/>
      <c r="QID306" s="730"/>
      <c r="QIE306" s="730"/>
      <c r="QIF306" s="730"/>
      <c r="QIG306" s="730"/>
      <c r="QIH306" s="730"/>
      <c r="QII306" s="730"/>
      <c r="QIJ306" s="730"/>
      <c r="QIK306" s="730"/>
      <c r="QIL306" s="730"/>
      <c r="QIM306" s="730"/>
      <c r="QIN306" s="730"/>
      <c r="QIO306" s="730"/>
      <c r="QIP306" s="730"/>
      <c r="QIQ306" s="730"/>
      <c r="QIR306" s="730"/>
      <c r="QIS306" s="730"/>
      <c r="QIT306" s="730"/>
      <c r="QIU306" s="730"/>
      <c r="QIV306" s="730"/>
      <c r="QIW306" s="730"/>
      <c r="QIX306" s="730"/>
      <c r="QIY306" s="730"/>
      <c r="QIZ306" s="730"/>
      <c r="QJA306" s="730"/>
      <c r="QJB306" s="730"/>
      <c r="QJC306" s="730"/>
      <c r="QJD306" s="730"/>
      <c r="QJE306" s="730"/>
      <c r="QJF306" s="730"/>
      <c r="QJG306" s="730"/>
      <c r="QJH306" s="730"/>
      <c r="QJI306" s="730"/>
      <c r="QJJ306" s="730"/>
      <c r="QJK306" s="730"/>
      <c r="QJL306" s="730"/>
      <c r="QJM306" s="730"/>
      <c r="QJN306" s="730"/>
      <c r="QJO306" s="730"/>
      <c r="QJP306" s="730"/>
      <c r="QJQ306" s="730"/>
      <c r="QJR306" s="730"/>
      <c r="QJS306" s="730"/>
      <c r="QJT306" s="730"/>
      <c r="QJU306" s="730"/>
      <c r="QJV306" s="730"/>
      <c r="QJW306" s="730"/>
      <c r="QJX306" s="730"/>
      <c r="QJY306" s="730"/>
      <c r="QJZ306" s="730"/>
      <c r="QKA306" s="730"/>
      <c r="QKB306" s="730"/>
      <c r="QKC306" s="730"/>
      <c r="QKD306" s="730"/>
      <c r="QKE306" s="730"/>
      <c r="QKF306" s="730"/>
      <c r="QKG306" s="730"/>
      <c r="QKH306" s="730"/>
      <c r="QKI306" s="730"/>
      <c r="QKJ306" s="730"/>
      <c r="QKK306" s="730"/>
      <c r="QKL306" s="730"/>
      <c r="QKM306" s="730"/>
      <c r="QKN306" s="730"/>
      <c r="QKO306" s="730"/>
      <c r="QKP306" s="730"/>
      <c r="QKQ306" s="730"/>
      <c r="QKR306" s="730"/>
      <c r="QKS306" s="730"/>
      <c r="QKT306" s="730"/>
      <c r="QKU306" s="730"/>
      <c r="QKV306" s="730"/>
      <c r="QKW306" s="730"/>
      <c r="QKX306" s="730"/>
      <c r="QKY306" s="730"/>
      <c r="QKZ306" s="730"/>
      <c r="QLA306" s="730"/>
      <c r="QLB306" s="730"/>
      <c r="QLC306" s="730"/>
      <c r="QLD306" s="730"/>
      <c r="QLE306" s="730"/>
      <c r="QLF306" s="730"/>
      <c r="QLG306" s="730"/>
      <c r="QLH306" s="730"/>
      <c r="QLI306" s="730"/>
      <c r="QLJ306" s="730"/>
      <c r="QLK306" s="730"/>
      <c r="QLL306" s="730"/>
      <c r="QLM306" s="730"/>
      <c r="QLN306" s="730"/>
      <c r="QLO306" s="730"/>
      <c r="QLP306" s="730"/>
      <c r="QLQ306" s="730"/>
      <c r="QLR306" s="730"/>
      <c r="QLS306" s="730"/>
      <c r="QLT306" s="730"/>
      <c r="QLU306" s="730"/>
      <c r="QLV306" s="730"/>
      <c r="QLW306" s="730"/>
      <c r="QLX306" s="730"/>
      <c r="QLY306" s="730"/>
      <c r="QLZ306" s="730"/>
      <c r="QMA306" s="730"/>
      <c r="QMB306" s="730"/>
      <c r="QMC306" s="730"/>
      <c r="QMD306" s="730"/>
      <c r="QME306" s="730"/>
      <c r="QMF306" s="730"/>
      <c r="QMG306" s="730"/>
      <c r="QMH306" s="730"/>
      <c r="QMI306" s="730"/>
      <c r="QMJ306" s="730"/>
      <c r="QMK306" s="730"/>
      <c r="QML306" s="730"/>
      <c r="QMM306" s="730"/>
      <c r="QMN306" s="730"/>
      <c r="QMO306" s="730"/>
      <c r="QMP306" s="730"/>
      <c r="QMQ306" s="730"/>
      <c r="QMR306" s="730"/>
      <c r="QMS306" s="730"/>
      <c r="QMT306" s="730"/>
      <c r="QMU306" s="730"/>
      <c r="QMV306" s="730"/>
      <c r="QMW306" s="730"/>
      <c r="QMX306" s="730"/>
      <c r="QMY306" s="730"/>
      <c r="QMZ306" s="730"/>
      <c r="QNA306" s="730"/>
      <c r="QNB306" s="730"/>
      <c r="QNC306" s="730"/>
      <c r="QND306" s="730"/>
      <c r="QNE306" s="730"/>
      <c r="QNF306" s="730"/>
      <c r="QNG306" s="730"/>
      <c r="QNH306" s="730"/>
      <c r="QNI306" s="730"/>
      <c r="QNJ306" s="730"/>
      <c r="QNK306" s="730"/>
      <c r="QNL306" s="730"/>
      <c r="QNM306" s="730"/>
      <c r="QNN306" s="730"/>
      <c r="QNO306" s="730"/>
      <c r="QNP306" s="730"/>
      <c r="QNQ306" s="730"/>
      <c r="QNR306" s="730"/>
      <c r="QNS306" s="730"/>
      <c r="QNT306" s="730"/>
      <c r="QNU306" s="730"/>
      <c r="QNV306" s="730"/>
      <c r="QNW306" s="730"/>
      <c r="QNX306" s="730"/>
      <c r="QNY306" s="730"/>
      <c r="QNZ306" s="730"/>
      <c r="QOA306" s="730"/>
      <c r="QOB306" s="730"/>
      <c r="QOC306" s="730"/>
      <c r="QOD306" s="730"/>
      <c r="QOE306" s="730"/>
      <c r="QOF306" s="730"/>
      <c r="QOG306" s="730"/>
      <c r="QOH306" s="730"/>
      <c r="QOI306" s="730"/>
      <c r="QOJ306" s="730"/>
      <c r="QOK306" s="730"/>
      <c r="QOL306" s="730"/>
      <c r="QOM306" s="730"/>
      <c r="QON306" s="730"/>
      <c r="QOO306" s="730"/>
      <c r="QOP306" s="730"/>
      <c r="QOQ306" s="730"/>
      <c r="QOR306" s="730"/>
      <c r="QOS306" s="730"/>
      <c r="QOT306" s="730"/>
      <c r="QOU306" s="730"/>
      <c r="QOV306" s="730"/>
      <c r="QOW306" s="730"/>
      <c r="QOX306" s="730"/>
      <c r="QOY306" s="730"/>
      <c r="QOZ306" s="730"/>
      <c r="QPA306" s="730"/>
      <c r="QPB306" s="730"/>
      <c r="QPC306" s="730"/>
      <c r="QPD306" s="730"/>
      <c r="QPE306" s="730"/>
      <c r="QPF306" s="730"/>
      <c r="QPG306" s="730"/>
      <c r="QPH306" s="730"/>
      <c r="QPI306" s="730"/>
      <c r="QPJ306" s="730"/>
      <c r="QPK306" s="730"/>
      <c r="QPL306" s="730"/>
      <c r="QPM306" s="730"/>
      <c r="QPN306" s="730"/>
      <c r="QPO306" s="730"/>
      <c r="QPP306" s="730"/>
      <c r="QPQ306" s="730"/>
      <c r="QPR306" s="730"/>
      <c r="QPS306" s="730"/>
      <c r="QPT306" s="730"/>
      <c r="QPU306" s="730"/>
      <c r="QPV306" s="730"/>
      <c r="QPW306" s="730"/>
      <c r="QPX306" s="730"/>
      <c r="QPY306" s="730"/>
      <c r="QPZ306" s="730"/>
      <c r="QQA306" s="730"/>
      <c r="QQB306" s="730"/>
      <c r="QQC306" s="730"/>
      <c r="QQD306" s="730"/>
      <c r="QQE306" s="730"/>
      <c r="QQF306" s="730"/>
      <c r="QQG306" s="730"/>
      <c r="QQH306" s="730"/>
      <c r="QQI306" s="730"/>
      <c r="QQJ306" s="730"/>
      <c r="QQK306" s="730"/>
      <c r="QQL306" s="730"/>
      <c r="QQM306" s="730"/>
      <c r="QQN306" s="730"/>
      <c r="QQO306" s="730"/>
      <c r="QQP306" s="730"/>
      <c r="QQQ306" s="730"/>
      <c r="QQR306" s="730"/>
      <c r="QQS306" s="730"/>
      <c r="QQT306" s="730"/>
      <c r="QQU306" s="730"/>
      <c r="QQV306" s="730"/>
      <c r="QQW306" s="730"/>
      <c r="QQX306" s="730"/>
      <c r="QQY306" s="730"/>
      <c r="QQZ306" s="730"/>
      <c r="QRA306" s="730"/>
      <c r="QRB306" s="730"/>
      <c r="QRC306" s="730"/>
      <c r="QRD306" s="730"/>
      <c r="QRE306" s="730"/>
      <c r="QRF306" s="730"/>
      <c r="QRG306" s="730"/>
      <c r="QRH306" s="730"/>
      <c r="QRI306" s="730"/>
      <c r="QRJ306" s="730"/>
      <c r="QRK306" s="730"/>
      <c r="QRL306" s="730"/>
      <c r="QRM306" s="730"/>
      <c r="QRN306" s="730"/>
      <c r="QRO306" s="730"/>
      <c r="QRP306" s="730"/>
      <c r="QRQ306" s="730"/>
      <c r="QRR306" s="730"/>
      <c r="QRS306" s="730"/>
      <c r="QRT306" s="730"/>
      <c r="QRU306" s="730"/>
      <c r="QRV306" s="730"/>
      <c r="QRW306" s="730"/>
      <c r="QRX306" s="730"/>
      <c r="QRY306" s="730"/>
      <c r="QRZ306" s="730"/>
      <c r="QSA306" s="730"/>
      <c r="QSB306" s="730"/>
      <c r="QSC306" s="730"/>
      <c r="QSD306" s="730"/>
      <c r="QSE306" s="730"/>
      <c r="QSF306" s="730"/>
      <c r="QSG306" s="730"/>
      <c r="QSH306" s="730"/>
      <c r="QSI306" s="730"/>
      <c r="QSJ306" s="730"/>
      <c r="QSK306" s="730"/>
      <c r="QSL306" s="730"/>
      <c r="QSM306" s="730"/>
      <c r="QSN306" s="730"/>
      <c r="QSO306" s="730"/>
      <c r="QSP306" s="730"/>
      <c r="QSQ306" s="730"/>
      <c r="QSR306" s="730"/>
      <c r="QSS306" s="730"/>
      <c r="QST306" s="730"/>
      <c r="QSU306" s="730"/>
      <c r="QSV306" s="730"/>
      <c r="QSW306" s="730"/>
      <c r="QSX306" s="730"/>
      <c r="QSY306" s="730"/>
      <c r="QSZ306" s="730"/>
      <c r="QTA306" s="730"/>
      <c r="QTB306" s="730"/>
      <c r="QTC306" s="730"/>
      <c r="QTD306" s="730"/>
      <c r="QTE306" s="730"/>
      <c r="QTF306" s="730"/>
      <c r="QTG306" s="730"/>
      <c r="QTH306" s="730"/>
      <c r="QTI306" s="730"/>
      <c r="QTJ306" s="730"/>
      <c r="QTK306" s="730"/>
      <c r="QTL306" s="730"/>
      <c r="QTM306" s="730"/>
      <c r="QTN306" s="730"/>
      <c r="QTO306" s="730"/>
      <c r="QTP306" s="730"/>
      <c r="QTQ306" s="730"/>
      <c r="QTR306" s="730"/>
      <c r="QTS306" s="730"/>
      <c r="QTT306" s="730"/>
      <c r="QTU306" s="730"/>
      <c r="QTV306" s="730"/>
      <c r="QTW306" s="730"/>
      <c r="QTX306" s="730"/>
      <c r="QTY306" s="730"/>
      <c r="QTZ306" s="730"/>
      <c r="QUA306" s="730"/>
      <c r="QUB306" s="730"/>
      <c r="QUC306" s="730"/>
      <c r="QUD306" s="730"/>
      <c r="QUE306" s="730"/>
      <c r="QUF306" s="730"/>
      <c r="QUG306" s="730"/>
      <c r="QUH306" s="730"/>
      <c r="QUI306" s="730"/>
      <c r="QUJ306" s="730"/>
      <c r="QUK306" s="730"/>
      <c r="QUL306" s="730"/>
      <c r="QUM306" s="730"/>
      <c r="QUN306" s="730"/>
      <c r="QUO306" s="730"/>
      <c r="QUP306" s="730"/>
      <c r="QUQ306" s="730"/>
      <c r="QUR306" s="730"/>
      <c r="QUS306" s="730"/>
      <c r="QUT306" s="730"/>
      <c r="QUU306" s="730"/>
      <c r="QUV306" s="730"/>
      <c r="QUW306" s="730"/>
      <c r="QUX306" s="730"/>
      <c r="QUY306" s="730"/>
      <c r="QUZ306" s="730"/>
      <c r="QVA306" s="730"/>
      <c r="QVB306" s="730"/>
      <c r="QVC306" s="730"/>
      <c r="QVD306" s="730"/>
      <c r="QVE306" s="730"/>
      <c r="QVF306" s="730"/>
      <c r="QVG306" s="730"/>
      <c r="QVH306" s="730"/>
      <c r="QVI306" s="730"/>
      <c r="QVJ306" s="730"/>
      <c r="QVK306" s="730"/>
      <c r="QVL306" s="730"/>
      <c r="QVM306" s="730"/>
      <c r="QVN306" s="730"/>
      <c r="QVO306" s="730"/>
      <c r="QVP306" s="730"/>
      <c r="QVQ306" s="730"/>
      <c r="QVR306" s="730"/>
      <c r="QVS306" s="730"/>
      <c r="QVT306" s="730"/>
      <c r="QVU306" s="730"/>
      <c r="QVV306" s="730"/>
      <c r="QVW306" s="730"/>
      <c r="QVX306" s="730"/>
      <c r="QVY306" s="730"/>
      <c r="QVZ306" s="730"/>
      <c r="QWA306" s="730"/>
      <c r="QWB306" s="730"/>
      <c r="QWC306" s="730"/>
      <c r="QWD306" s="730"/>
      <c r="QWE306" s="730"/>
      <c r="QWF306" s="730"/>
      <c r="QWG306" s="730"/>
      <c r="QWH306" s="730"/>
      <c r="QWI306" s="730"/>
      <c r="QWJ306" s="730"/>
      <c r="QWK306" s="730"/>
      <c r="QWL306" s="730"/>
      <c r="QWM306" s="730"/>
      <c r="QWN306" s="730"/>
      <c r="QWO306" s="730"/>
      <c r="QWP306" s="730"/>
      <c r="QWQ306" s="730"/>
      <c r="QWR306" s="730"/>
      <c r="QWS306" s="730"/>
      <c r="QWT306" s="730"/>
      <c r="QWU306" s="730"/>
      <c r="QWV306" s="730"/>
      <c r="QWW306" s="730"/>
      <c r="QWX306" s="730"/>
      <c r="QWY306" s="730"/>
      <c r="QWZ306" s="730"/>
      <c r="QXA306" s="730"/>
      <c r="QXB306" s="730"/>
      <c r="QXC306" s="730"/>
      <c r="QXD306" s="730"/>
      <c r="QXE306" s="730"/>
      <c r="QXF306" s="730"/>
      <c r="QXG306" s="730"/>
      <c r="QXH306" s="730"/>
      <c r="QXI306" s="730"/>
      <c r="QXJ306" s="730"/>
      <c r="QXK306" s="730"/>
      <c r="QXL306" s="730"/>
      <c r="QXM306" s="730"/>
      <c r="QXN306" s="730"/>
      <c r="QXO306" s="730"/>
      <c r="QXP306" s="730"/>
      <c r="QXQ306" s="730"/>
      <c r="QXR306" s="730"/>
      <c r="QXS306" s="730"/>
      <c r="QXT306" s="730"/>
      <c r="QXU306" s="730"/>
      <c r="QXV306" s="730"/>
      <c r="QXW306" s="730"/>
      <c r="QXX306" s="730"/>
      <c r="QXY306" s="730"/>
      <c r="QXZ306" s="730"/>
      <c r="QYA306" s="730"/>
      <c r="QYB306" s="730"/>
      <c r="QYC306" s="730"/>
      <c r="QYD306" s="730"/>
      <c r="QYE306" s="730"/>
      <c r="QYF306" s="730"/>
      <c r="QYG306" s="730"/>
      <c r="QYH306" s="730"/>
      <c r="QYI306" s="730"/>
      <c r="QYJ306" s="730"/>
      <c r="QYK306" s="730"/>
      <c r="QYL306" s="730"/>
      <c r="QYM306" s="730"/>
      <c r="QYN306" s="730"/>
      <c r="QYO306" s="730"/>
      <c r="QYP306" s="730"/>
      <c r="QYQ306" s="730"/>
      <c r="QYR306" s="730"/>
      <c r="QYS306" s="730"/>
      <c r="QYT306" s="730"/>
      <c r="QYU306" s="730"/>
      <c r="QYV306" s="730"/>
      <c r="QYW306" s="730"/>
      <c r="QYX306" s="730"/>
      <c r="QYY306" s="730"/>
      <c r="QYZ306" s="730"/>
      <c r="QZA306" s="730"/>
      <c r="QZB306" s="730"/>
      <c r="QZC306" s="730"/>
      <c r="QZD306" s="730"/>
      <c r="QZE306" s="730"/>
      <c r="QZF306" s="730"/>
      <c r="QZG306" s="730"/>
      <c r="QZH306" s="730"/>
      <c r="QZI306" s="730"/>
      <c r="QZJ306" s="730"/>
      <c r="QZK306" s="730"/>
      <c r="QZL306" s="730"/>
      <c r="QZM306" s="730"/>
      <c r="QZN306" s="730"/>
      <c r="QZO306" s="730"/>
      <c r="QZP306" s="730"/>
      <c r="QZQ306" s="730"/>
      <c r="QZR306" s="730"/>
      <c r="QZS306" s="730"/>
      <c r="QZT306" s="730"/>
      <c r="QZU306" s="730"/>
      <c r="QZV306" s="730"/>
      <c r="QZW306" s="730"/>
      <c r="QZX306" s="730"/>
      <c r="QZY306" s="730"/>
      <c r="QZZ306" s="730"/>
      <c r="RAA306" s="730"/>
      <c r="RAB306" s="730"/>
      <c r="RAC306" s="730"/>
      <c r="RAD306" s="730"/>
      <c r="RAE306" s="730"/>
      <c r="RAF306" s="730"/>
      <c r="RAG306" s="730"/>
      <c r="RAH306" s="730"/>
      <c r="RAI306" s="730"/>
      <c r="RAJ306" s="730"/>
      <c r="RAK306" s="730"/>
      <c r="RAL306" s="730"/>
      <c r="RAM306" s="730"/>
      <c r="RAN306" s="730"/>
      <c r="RAO306" s="730"/>
      <c r="RAP306" s="730"/>
      <c r="RAQ306" s="730"/>
      <c r="RAR306" s="730"/>
      <c r="RAS306" s="730"/>
      <c r="RAT306" s="730"/>
      <c r="RAU306" s="730"/>
      <c r="RAV306" s="730"/>
      <c r="RAW306" s="730"/>
      <c r="RAX306" s="730"/>
      <c r="RAY306" s="730"/>
      <c r="RAZ306" s="730"/>
      <c r="RBA306" s="730"/>
      <c r="RBB306" s="730"/>
      <c r="RBC306" s="730"/>
      <c r="RBD306" s="730"/>
      <c r="RBE306" s="730"/>
      <c r="RBF306" s="730"/>
      <c r="RBG306" s="730"/>
      <c r="RBH306" s="730"/>
      <c r="RBI306" s="730"/>
      <c r="RBJ306" s="730"/>
      <c r="RBK306" s="730"/>
      <c r="RBL306" s="730"/>
      <c r="RBM306" s="730"/>
      <c r="RBN306" s="730"/>
      <c r="RBO306" s="730"/>
      <c r="RBP306" s="730"/>
      <c r="RBQ306" s="730"/>
      <c r="RBR306" s="730"/>
      <c r="RBS306" s="730"/>
      <c r="RBT306" s="730"/>
      <c r="RBU306" s="730"/>
      <c r="RBV306" s="730"/>
      <c r="RBW306" s="730"/>
      <c r="RBX306" s="730"/>
      <c r="RBY306" s="730"/>
      <c r="RBZ306" s="730"/>
      <c r="RCA306" s="730"/>
      <c r="RCB306" s="730"/>
      <c r="RCC306" s="730"/>
      <c r="RCD306" s="730"/>
      <c r="RCE306" s="730"/>
      <c r="RCF306" s="730"/>
      <c r="RCG306" s="730"/>
      <c r="RCH306" s="730"/>
      <c r="RCI306" s="730"/>
      <c r="RCJ306" s="730"/>
      <c r="RCK306" s="730"/>
      <c r="RCL306" s="730"/>
      <c r="RCM306" s="730"/>
      <c r="RCN306" s="730"/>
      <c r="RCO306" s="730"/>
      <c r="RCP306" s="730"/>
      <c r="RCQ306" s="730"/>
      <c r="RCR306" s="730"/>
      <c r="RCS306" s="730"/>
      <c r="RCT306" s="730"/>
      <c r="RCU306" s="730"/>
      <c r="RCV306" s="730"/>
      <c r="RCW306" s="730"/>
      <c r="RCX306" s="730"/>
      <c r="RCY306" s="730"/>
      <c r="RCZ306" s="730"/>
      <c r="RDA306" s="730"/>
      <c r="RDB306" s="730"/>
      <c r="RDC306" s="730"/>
      <c r="RDD306" s="730"/>
      <c r="RDE306" s="730"/>
      <c r="RDF306" s="730"/>
      <c r="RDG306" s="730"/>
      <c r="RDH306" s="730"/>
      <c r="RDI306" s="730"/>
      <c r="RDJ306" s="730"/>
      <c r="RDK306" s="730"/>
      <c r="RDL306" s="730"/>
      <c r="RDM306" s="730"/>
      <c r="RDN306" s="730"/>
      <c r="RDO306" s="730"/>
      <c r="RDP306" s="730"/>
      <c r="RDQ306" s="730"/>
      <c r="RDR306" s="730"/>
      <c r="RDS306" s="730"/>
      <c r="RDT306" s="730"/>
      <c r="RDU306" s="730"/>
      <c r="RDV306" s="730"/>
      <c r="RDW306" s="730"/>
      <c r="RDX306" s="730"/>
      <c r="RDY306" s="730"/>
      <c r="RDZ306" s="730"/>
      <c r="REA306" s="730"/>
      <c r="REB306" s="730"/>
      <c r="REC306" s="730"/>
      <c r="RED306" s="730"/>
      <c r="REE306" s="730"/>
      <c r="REF306" s="730"/>
      <c r="REG306" s="730"/>
      <c r="REH306" s="730"/>
      <c r="REI306" s="730"/>
      <c r="REJ306" s="730"/>
      <c r="REK306" s="730"/>
      <c r="REL306" s="730"/>
      <c r="REM306" s="730"/>
      <c r="REN306" s="730"/>
      <c r="REO306" s="730"/>
      <c r="REP306" s="730"/>
      <c r="REQ306" s="730"/>
      <c r="RER306" s="730"/>
      <c r="RES306" s="730"/>
      <c r="RET306" s="730"/>
      <c r="REU306" s="730"/>
      <c r="REV306" s="730"/>
      <c r="REW306" s="730"/>
      <c r="REX306" s="730"/>
      <c r="REY306" s="730"/>
      <c r="REZ306" s="730"/>
      <c r="RFA306" s="730"/>
      <c r="RFB306" s="730"/>
      <c r="RFC306" s="730"/>
      <c r="RFD306" s="730"/>
      <c r="RFE306" s="730"/>
      <c r="RFF306" s="730"/>
      <c r="RFG306" s="730"/>
      <c r="RFH306" s="730"/>
      <c r="RFI306" s="730"/>
      <c r="RFJ306" s="730"/>
      <c r="RFK306" s="730"/>
      <c r="RFL306" s="730"/>
      <c r="RFM306" s="730"/>
      <c r="RFN306" s="730"/>
      <c r="RFO306" s="730"/>
      <c r="RFP306" s="730"/>
      <c r="RFQ306" s="730"/>
      <c r="RFR306" s="730"/>
      <c r="RFS306" s="730"/>
      <c r="RFT306" s="730"/>
      <c r="RFU306" s="730"/>
      <c r="RFV306" s="730"/>
      <c r="RFW306" s="730"/>
      <c r="RFX306" s="730"/>
      <c r="RFY306" s="730"/>
      <c r="RFZ306" s="730"/>
      <c r="RGA306" s="730"/>
      <c r="RGB306" s="730"/>
      <c r="RGC306" s="730"/>
      <c r="RGD306" s="730"/>
      <c r="RGE306" s="730"/>
      <c r="RGF306" s="730"/>
      <c r="RGG306" s="730"/>
      <c r="RGH306" s="730"/>
      <c r="RGI306" s="730"/>
      <c r="RGJ306" s="730"/>
      <c r="RGK306" s="730"/>
      <c r="RGL306" s="730"/>
      <c r="RGM306" s="730"/>
      <c r="RGN306" s="730"/>
      <c r="RGO306" s="730"/>
      <c r="RGP306" s="730"/>
      <c r="RGQ306" s="730"/>
      <c r="RGR306" s="730"/>
      <c r="RGS306" s="730"/>
      <c r="RGT306" s="730"/>
      <c r="RGU306" s="730"/>
      <c r="RGV306" s="730"/>
      <c r="RGW306" s="730"/>
      <c r="RGX306" s="730"/>
      <c r="RGY306" s="730"/>
      <c r="RGZ306" s="730"/>
      <c r="RHA306" s="730"/>
      <c r="RHB306" s="730"/>
      <c r="RHC306" s="730"/>
      <c r="RHD306" s="730"/>
      <c r="RHE306" s="730"/>
      <c r="RHF306" s="730"/>
      <c r="RHG306" s="730"/>
      <c r="RHH306" s="730"/>
      <c r="RHI306" s="730"/>
      <c r="RHJ306" s="730"/>
      <c r="RHK306" s="730"/>
      <c r="RHL306" s="730"/>
      <c r="RHM306" s="730"/>
      <c r="RHN306" s="730"/>
      <c r="RHO306" s="730"/>
      <c r="RHP306" s="730"/>
      <c r="RHQ306" s="730"/>
      <c r="RHR306" s="730"/>
      <c r="RHS306" s="730"/>
      <c r="RHT306" s="730"/>
      <c r="RHU306" s="730"/>
      <c r="RHV306" s="730"/>
      <c r="RHW306" s="730"/>
      <c r="RHX306" s="730"/>
      <c r="RHY306" s="730"/>
      <c r="RHZ306" s="730"/>
      <c r="RIA306" s="730"/>
      <c r="RIB306" s="730"/>
      <c r="RIC306" s="730"/>
      <c r="RID306" s="730"/>
      <c r="RIE306" s="730"/>
      <c r="RIF306" s="730"/>
      <c r="RIG306" s="730"/>
      <c r="RIH306" s="730"/>
      <c r="RII306" s="730"/>
      <c r="RIJ306" s="730"/>
      <c r="RIK306" s="730"/>
      <c r="RIL306" s="730"/>
      <c r="RIM306" s="730"/>
      <c r="RIN306" s="730"/>
      <c r="RIO306" s="730"/>
      <c r="RIP306" s="730"/>
      <c r="RIQ306" s="730"/>
      <c r="RIR306" s="730"/>
      <c r="RIS306" s="730"/>
      <c r="RIT306" s="730"/>
      <c r="RIU306" s="730"/>
      <c r="RIV306" s="730"/>
      <c r="RIW306" s="730"/>
      <c r="RIX306" s="730"/>
      <c r="RIY306" s="730"/>
      <c r="RIZ306" s="730"/>
      <c r="RJA306" s="730"/>
      <c r="RJB306" s="730"/>
      <c r="RJC306" s="730"/>
      <c r="RJD306" s="730"/>
      <c r="RJE306" s="730"/>
      <c r="RJF306" s="730"/>
      <c r="RJG306" s="730"/>
      <c r="RJH306" s="730"/>
      <c r="RJI306" s="730"/>
      <c r="RJJ306" s="730"/>
      <c r="RJK306" s="730"/>
      <c r="RJL306" s="730"/>
      <c r="RJM306" s="730"/>
      <c r="RJN306" s="730"/>
      <c r="RJO306" s="730"/>
      <c r="RJP306" s="730"/>
      <c r="RJQ306" s="730"/>
      <c r="RJR306" s="730"/>
      <c r="RJS306" s="730"/>
      <c r="RJT306" s="730"/>
      <c r="RJU306" s="730"/>
      <c r="RJV306" s="730"/>
      <c r="RJW306" s="730"/>
      <c r="RJX306" s="730"/>
      <c r="RJY306" s="730"/>
      <c r="RJZ306" s="730"/>
      <c r="RKA306" s="730"/>
      <c r="RKB306" s="730"/>
      <c r="RKC306" s="730"/>
      <c r="RKD306" s="730"/>
      <c r="RKE306" s="730"/>
      <c r="RKF306" s="730"/>
      <c r="RKG306" s="730"/>
      <c r="RKH306" s="730"/>
      <c r="RKI306" s="730"/>
      <c r="RKJ306" s="730"/>
      <c r="RKK306" s="730"/>
      <c r="RKL306" s="730"/>
      <c r="RKM306" s="730"/>
      <c r="RKN306" s="730"/>
      <c r="RKO306" s="730"/>
      <c r="RKP306" s="730"/>
      <c r="RKQ306" s="730"/>
      <c r="RKR306" s="730"/>
      <c r="RKS306" s="730"/>
      <c r="RKT306" s="730"/>
      <c r="RKU306" s="730"/>
      <c r="RKV306" s="730"/>
      <c r="RKW306" s="730"/>
      <c r="RKX306" s="730"/>
      <c r="RKY306" s="730"/>
      <c r="RKZ306" s="730"/>
      <c r="RLA306" s="730"/>
      <c r="RLB306" s="730"/>
      <c r="RLC306" s="730"/>
      <c r="RLD306" s="730"/>
      <c r="RLE306" s="730"/>
      <c r="RLF306" s="730"/>
      <c r="RLG306" s="730"/>
      <c r="RLH306" s="730"/>
      <c r="RLI306" s="730"/>
      <c r="RLJ306" s="730"/>
      <c r="RLK306" s="730"/>
      <c r="RLL306" s="730"/>
      <c r="RLM306" s="730"/>
      <c r="RLN306" s="730"/>
      <c r="RLO306" s="730"/>
      <c r="RLP306" s="730"/>
      <c r="RLQ306" s="730"/>
      <c r="RLR306" s="730"/>
      <c r="RLS306" s="730"/>
      <c r="RLT306" s="730"/>
      <c r="RLU306" s="730"/>
      <c r="RLV306" s="730"/>
      <c r="RLW306" s="730"/>
      <c r="RLX306" s="730"/>
      <c r="RLY306" s="730"/>
      <c r="RLZ306" s="730"/>
      <c r="RMA306" s="730"/>
      <c r="RMB306" s="730"/>
      <c r="RMC306" s="730"/>
      <c r="RMD306" s="730"/>
      <c r="RME306" s="730"/>
      <c r="RMF306" s="730"/>
      <c r="RMG306" s="730"/>
      <c r="RMH306" s="730"/>
      <c r="RMI306" s="730"/>
      <c r="RMJ306" s="730"/>
      <c r="RMK306" s="730"/>
      <c r="RML306" s="730"/>
      <c r="RMM306" s="730"/>
      <c r="RMN306" s="730"/>
      <c r="RMO306" s="730"/>
      <c r="RMP306" s="730"/>
      <c r="RMQ306" s="730"/>
      <c r="RMR306" s="730"/>
      <c r="RMS306" s="730"/>
      <c r="RMT306" s="730"/>
      <c r="RMU306" s="730"/>
      <c r="RMV306" s="730"/>
      <c r="RMW306" s="730"/>
      <c r="RMX306" s="730"/>
      <c r="RMY306" s="730"/>
      <c r="RMZ306" s="730"/>
      <c r="RNA306" s="730"/>
      <c r="RNB306" s="730"/>
      <c r="RNC306" s="730"/>
      <c r="RND306" s="730"/>
      <c r="RNE306" s="730"/>
      <c r="RNF306" s="730"/>
      <c r="RNG306" s="730"/>
      <c r="RNH306" s="730"/>
      <c r="RNI306" s="730"/>
      <c r="RNJ306" s="730"/>
      <c r="RNK306" s="730"/>
      <c r="RNL306" s="730"/>
      <c r="RNM306" s="730"/>
      <c r="RNN306" s="730"/>
      <c r="RNO306" s="730"/>
      <c r="RNP306" s="730"/>
      <c r="RNQ306" s="730"/>
      <c r="RNR306" s="730"/>
      <c r="RNS306" s="730"/>
      <c r="RNT306" s="730"/>
      <c r="RNU306" s="730"/>
      <c r="RNV306" s="730"/>
      <c r="RNW306" s="730"/>
      <c r="RNX306" s="730"/>
      <c r="RNY306" s="730"/>
      <c r="RNZ306" s="730"/>
      <c r="ROA306" s="730"/>
      <c r="ROB306" s="730"/>
      <c r="ROC306" s="730"/>
      <c r="ROD306" s="730"/>
      <c r="ROE306" s="730"/>
      <c r="ROF306" s="730"/>
      <c r="ROG306" s="730"/>
      <c r="ROH306" s="730"/>
      <c r="ROI306" s="730"/>
      <c r="ROJ306" s="730"/>
      <c r="ROK306" s="730"/>
      <c r="ROL306" s="730"/>
      <c r="ROM306" s="730"/>
      <c r="RON306" s="730"/>
      <c r="ROO306" s="730"/>
      <c r="ROP306" s="730"/>
      <c r="ROQ306" s="730"/>
      <c r="ROR306" s="730"/>
      <c r="ROS306" s="730"/>
      <c r="ROT306" s="730"/>
      <c r="ROU306" s="730"/>
      <c r="ROV306" s="730"/>
      <c r="ROW306" s="730"/>
      <c r="ROX306" s="730"/>
      <c r="ROY306" s="730"/>
      <c r="ROZ306" s="730"/>
      <c r="RPA306" s="730"/>
      <c r="RPB306" s="730"/>
      <c r="RPC306" s="730"/>
      <c r="RPD306" s="730"/>
      <c r="RPE306" s="730"/>
      <c r="RPF306" s="730"/>
      <c r="RPG306" s="730"/>
      <c r="RPH306" s="730"/>
      <c r="RPI306" s="730"/>
      <c r="RPJ306" s="730"/>
      <c r="RPK306" s="730"/>
      <c r="RPL306" s="730"/>
      <c r="RPM306" s="730"/>
      <c r="RPN306" s="730"/>
      <c r="RPO306" s="730"/>
      <c r="RPP306" s="730"/>
      <c r="RPQ306" s="730"/>
      <c r="RPR306" s="730"/>
      <c r="RPS306" s="730"/>
      <c r="RPT306" s="730"/>
      <c r="RPU306" s="730"/>
      <c r="RPV306" s="730"/>
      <c r="RPW306" s="730"/>
      <c r="RPX306" s="730"/>
      <c r="RPY306" s="730"/>
      <c r="RPZ306" s="730"/>
      <c r="RQA306" s="730"/>
      <c r="RQB306" s="730"/>
      <c r="RQC306" s="730"/>
      <c r="RQD306" s="730"/>
      <c r="RQE306" s="730"/>
      <c r="RQF306" s="730"/>
      <c r="RQG306" s="730"/>
      <c r="RQH306" s="730"/>
      <c r="RQI306" s="730"/>
      <c r="RQJ306" s="730"/>
      <c r="RQK306" s="730"/>
      <c r="RQL306" s="730"/>
      <c r="RQM306" s="730"/>
      <c r="RQN306" s="730"/>
      <c r="RQO306" s="730"/>
      <c r="RQP306" s="730"/>
      <c r="RQQ306" s="730"/>
      <c r="RQR306" s="730"/>
      <c r="RQS306" s="730"/>
      <c r="RQT306" s="730"/>
      <c r="RQU306" s="730"/>
      <c r="RQV306" s="730"/>
      <c r="RQW306" s="730"/>
      <c r="RQX306" s="730"/>
      <c r="RQY306" s="730"/>
      <c r="RQZ306" s="730"/>
      <c r="RRA306" s="730"/>
      <c r="RRB306" s="730"/>
      <c r="RRC306" s="730"/>
      <c r="RRD306" s="730"/>
      <c r="RRE306" s="730"/>
      <c r="RRF306" s="730"/>
      <c r="RRG306" s="730"/>
      <c r="RRH306" s="730"/>
      <c r="RRI306" s="730"/>
      <c r="RRJ306" s="730"/>
      <c r="RRK306" s="730"/>
      <c r="RRL306" s="730"/>
      <c r="RRM306" s="730"/>
      <c r="RRN306" s="730"/>
      <c r="RRO306" s="730"/>
      <c r="RRP306" s="730"/>
      <c r="RRQ306" s="730"/>
      <c r="RRR306" s="730"/>
      <c r="RRS306" s="730"/>
      <c r="RRT306" s="730"/>
      <c r="RRU306" s="730"/>
      <c r="RRV306" s="730"/>
      <c r="RRW306" s="730"/>
      <c r="RRX306" s="730"/>
      <c r="RRY306" s="730"/>
      <c r="RRZ306" s="730"/>
      <c r="RSA306" s="730"/>
      <c r="RSB306" s="730"/>
      <c r="RSC306" s="730"/>
      <c r="RSD306" s="730"/>
      <c r="RSE306" s="730"/>
      <c r="RSF306" s="730"/>
      <c r="RSG306" s="730"/>
      <c r="RSH306" s="730"/>
      <c r="RSI306" s="730"/>
      <c r="RSJ306" s="730"/>
      <c r="RSK306" s="730"/>
      <c r="RSL306" s="730"/>
      <c r="RSM306" s="730"/>
      <c r="RSN306" s="730"/>
      <c r="RSO306" s="730"/>
      <c r="RSP306" s="730"/>
      <c r="RSQ306" s="730"/>
      <c r="RSR306" s="730"/>
      <c r="RSS306" s="730"/>
      <c r="RST306" s="730"/>
      <c r="RSU306" s="730"/>
      <c r="RSV306" s="730"/>
      <c r="RSW306" s="730"/>
      <c r="RSX306" s="730"/>
      <c r="RSY306" s="730"/>
      <c r="RSZ306" s="730"/>
      <c r="RTA306" s="730"/>
      <c r="RTB306" s="730"/>
      <c r="RTC306" s="730"/>
      <c r="RTD306" s="730"/>
      <c r="RTE306" s="730"/>
      <c r="RTF306" s="730"/>
      <c r="RTG306" s="730"/>
      <c r="RTH306" s="730"/>
      <c r="RTI306" s="730"/>
      <c r="RTJ306" s="730"/>
      <c r="RTK306" s="730"/>
      <c r="RTL306" s="730"/>
      <c r="RTM306" s="730"/>
      <c r="RTN306" s="730"/>
      <c r="RTO306" s="730"/>
      <c r="RTP306" s="730"/>
      <c r="RTQ306" s="730"/>
      <c r="RTR306" s="730"/>
      <c r="RTS306" s="730"/>
      <c r="RTT306" s="730"/>
      <c r="RTU306" s="730"/>
      <c r="RTV306" s="730"/>
      <c r="RTW306" s="730"/>
      <c r="RTX306" s="730"/>
      <c r="RTY306" s="730"/>
      <c r="RTZ306" s="730"/>
      <c r="RUA306" s="730"/>
      <c r="RUB306" s="730"/>
      <c r="RUC306" s="730"/>
      <c r="RUD306" s="730"/>
      <c r="RUE306" s="730"/>
      <c r="RUF306" s="730"/>
      <c r="RUG306" s="730"/>
      <c r="RUH306" s="730"/>
      <c r="RUI306" s="730"/>
      <c r="RUJ306" s="730"/>
      <c r="RUK306" s="730"/>
      <c r="RUL306" s="730"/>
      <c r="RUM306" s="730"/>
      <c r="RUN306" s="730"/>
      <c r="RUO306" s="730"/>
      <c r="RUP306" s="730"/>
      <c r="RUQ306" s="730"/>
      <c r="RUR306" s="730"/>
      <c r="RUS306" s="730"/>
      <c r="RUT306" s="730"/>
      <c r="RUU306" s="730"/>
      <c r="RUV306" s="730"/>
      <c r="RUW306" s="730"/>
      <c r="RUX306" s="730"/>
      <c r="RUY306" s="730"/>
      <c r="RUZ306" s="730"/>
      <c r="RVA306" s="730"/>
      <c r="RVB306" s="730"/>
      <c r="RVC306" s="730"/>
      <c r="RVD306" s="730"/>
      <c r="RVE306" s="730"/>
      <c r="RVF306" s="730"/>
      <c r="RVG306" s="730"/>
      <c r="RVH306" s="730"/>
      <c r="RVI306" s="730"/>
      <c r="RVJ306" s="730"/>
      <c r="RVK306" s="730"/>
      <c r="RVL306" s="730"/>
      <c r="RVM306" s="730"/>
      <c r="RVN306" s="730"/>
      <c r="RVO306" s="730"/>
      <c r="RVP306" s="730"/>
      <c r="RVQ306" s="730"/>
      <c r="RVR306" s="730"/>
      <c r="RVS306" s="730"/>
      <c r="RVT306" s="730"/>
      <c r="RVU306" s="730"/>
      <c r="RVV306" s="730"/>
      <c r="RVW306" s="730"/>
      <c r="RVX306" s="730"/>
      <c r="RVY306" s="730"/>
      <c r="RVZ306" s="730"/>
      <c r="RWA306" s="730"/>
      <c r="RWB306" s="730"/>
      <c r="RWC306" s="730"/>
      <c r="RWD306" s="730"/>
      <c r="RWE306" s="730"/>
      <c r="RWF306" s="730"/>
      <c r="RWG306" s="730"/>
      <c r="RWH306" s="730"/>
      <c r="RWI306" s="730"/>
      <c r="RWJ306" s="730"/>
      <c r="RWK306" s="730"/>
      <c r="RWL306" s="730"/>
      <c r="RWM306" s="730"/>
      <c r="RWN306" s="730"/>
      <c r="RWO306" s="730"/>
      <c r="RWP306" s="730"/>
      <c r="RWQ306" s="730"/>
      <c r="RWR306" s="730"/>
      <c r="RWS306" s="730"/>
      <c r="RWT306" s="730"/>
      <c r="RWU306" s="730"/>
      <c r="RWV306" s="730"/>
      <c r="RWW306" s="730"/>
      <c r="RWX306" s="730"/>
      <c r="RWY306" s="730"/>
      <c r="RWZ306" s="730"/>
      <c r="RXA306" s="730"/>
      <c r="RXB306" s="730"/>
      <c r="RXC306" s="730"/>
      <c r="RXD306" s="730"/>
      <c r="RXE306" s="730"/>
      <c r="RXF306" s="730"/>
      <c r="RXG306" s="730"/>
      <c r="RXH306" s="730"/>
      <c r="RXI306" s="730"/>
      <c r="RXJ306" s="730"/>
      <c r="RXK306" s="730"/>
      <c r="RXL306" s="730"/>
      <c r="RXM306" s="730"/>
      <c r="RXN306" s="730"/>
      <c r="RXO306" s="730"/>
      <c r="RXP306" s="730"/>
      <c r="RXQ306" s="730"/>
      <c r="RXR306" s="730"/>
      <c r="RXS306" s="730"/>
      <c r="RXT306" s="730"/>
      <c r="RXU306" s="730"/>
      <c r="RXV306" s="730"/>
      <c r="RXW306" s="730"/>
      <c r="RXX306" s="730"/>
      <c r="RXY306" s="730"/>
      <c r="RXZ306" s="730"/>
      <c r="RYA306" s="730"/>
      <c r="RYB306" s="730"/>
      <c r="RYC306" s="730"/>
      <c r="RYD306" s="730"/>
      <c r="RYE306" s="730"/>
      <c r="RYF306" s="730"/>
      <c r="RYG306" s="730"/>
      <c r="RYH306" s="730"/>
      <c r="RYI306" s="730"/>
      <c r="RYJ306" s="730"/>
      <c r="RYK306" s="730"/>
      <c r="RYL306" s="730"/>
      <c r="RYM306" s="730"/>
      <c r="RYN306" s="730"/>
      <c r="RYO306" s="730"/>
      <c r="RYP306" s="730"/>
      <c r="RYQ306" s="730"/>
      <c r="RYR306" s="730"/>
      <c r="RYS306" s="730"/>
      <c r="RYT306" s="730"/>
      <c r="RYU306" s="730"/>
      <c r="RYV306" s="730"/>
      <c r="RYW306" s="730"/>
      <c r="RYX306" s="730"/>
      <c r="RYY306" s="730"/>
      <c r="RYZ306" s="730"/>
      <c r="RZA306" s="730"/>
      <c r="RZB306" s="730"/>
      <c r="RZC306" s="730"/>
      <c r="RZD306" s="730"/>
      <c r="RZE306" s="730"/>
      <c r="RZF306" s="730"/>
      <c r="RZG306" s="730"/>
      <c r="RZH306" s="730"/>
      <c r="RZI306" s="730"/>
      <c r="RZJ306" s="730"/>
      <c r="RZK306" s="730"/>
      <c r="RZL306" s="730"/>
      <c r="RZM306" s="730"/>
      <c r="RZN306" s="730"/>
      <c r="RZO306" s="730"/>
      <c r="RZP306" s="730"/>
      <c r="RZQ306" s="730"/>
      <c r="RZR306" s="730"/>
      <c r="RZS306" s="730"/>
      <c r="RZT306" s="730"/>
      <c r="RZU306" s="730"/>
      <c r="RZV306" s="730"/>
      <c r="RZW306" s="730"/>
      <c r="RZX306" s="730"/>
      <c r="RZY306" s="730"/>
      <c r="RZZ306" s="730"/>
      <c r="SAA306" s="730"/>
      <c r="SAB306" s="730"/>
      <c r="SAC306" s="730"/>
      <c r="SAD306" s="730"/>
      <c r="SAE306" s="730"/>
      <c r="SAF306" s="730"/>
      <c r="SAG306" s="730"/>
      <c r="SAH306" s="730"/>
      <c r="SAI306" s="730"/>
      <c r="SAJ306" s="730"/>
      <c r="SAK306" s="730"/>
      <c r="SAL306" s="730"/>
      <c r="SAM306" s="730"/>
      <c r="SAN306" s="730"/>
      <c r="SAO306" s="730"/>
      <c r="SAP306" s="730"/>
      <c r="SAQ306" s="730"/>
      <c r="SAR306" s="730"/>
      <c r="SAS306" s="730"/>
      <c r="SAT306" s="730"/>
      <c r="SAU306" s="730"/>
      <c r="SAV306" s="730"/>
      <c r="SAW306" s="730"/>
      <c r="SAX306" s="730"/>
      <c r="SAY306" s="730"/>
      <c r="SAZ306" s="730"/>
      <c r="SBA306" s="730"/>
      <c r="SBB306" s="730"/>
      <c r="SBC306" s="730"/>
      <c r="SBD306" s="730"/>
      <c r="SBE306" s="730"/>
      <c r="SBF306" s="730"/>
      <c r="SBG306" s="730"/>
      <c r="SBH306" s="730"/>
      <c r="SBI306" s="730"/>
      <c r="SBJ306" s="730"/>
      <c r="SBK306" s="730"/>
      <c r="SBL306" s="730"/>
      <c r="SBM306" s="730"/>
      <c r="SBN306" s="730"/>
      <c r="SBO306" s="730"/>
      <c r="SBP306" s="730"/>
      <c r="SBQ306" s="730"/>
      <c r="SBR306" s="730"/>
      <c r="SBS306" s="730"/>
      <c r="SBT306" s="730"/>
      <c r="SBU306" s="730"/>
      <c r="SBV306" s="730"/>
      <c r="SBW306" s="730"/>
      <c r="SBX306" s="730"/>
      <c r="SBY306" s="730"/>
      <c r="SBZ306" s="730"/>
      <c r="SCA306" s="730"/>
      <c r="SCB306" s="730"/>
      <c r="SCC306" s="730"/>
      <c r="SCD306" s="730"/>
      <c r="SCE306" s="730"/>
      <c r="SCF306" s="730"/>
      <c r="SCG306" s="730"/>
      <c r="SCH306" s="730"/>
      <c r="SCI306" s="730"/>
      <c r="SCJ306" s="730"/>
      <c r="SCK306" s="730"/>
      <c r="SCL306" s="730"/>
      <c r="SCM306" s="730"/>
      <c r="SCN306" s="730"/>
      <c r="SCO306" s="730"/>
      <c r="SCP306" s="730"/>
      <c r="SCQ306" s="730"/>
      <c r="SCR306" s="730"/>
      <c r="SCS306" s="730"/>
      <c r="SCT306" s="730"/>
      <c r="SCU306" s="730"/>
      <c r="SCV306" s="730"/>
      <c r="SCW306" s="730"/>
      <c r="SCX306" s="730"/>
      <c r="SCY306" s="730"/>
      <c r="SCZ306" s="730"/>
      <c r="SDA306" s="730"/>
      <c r="SDB306" s="730"/>
      <c r="SDC306" s="730"/>
      <c r="SDD306" s="730"/>
      <c r="SDE306" s="730"/>
      <c r="SDF306" s="730"/>
      <c r="SDG306" s="730"/>
      <c r="SDH306" s="730"/>
      <c r="SDI306" s="730"/>
      <c r="SDJ306" s="730"/>
      <c r="SDK306" s="730"/>
      <c r="SDL306" s="730"/>
      <c r="SDM306" s="730"/>
      <c r="SDN306" s="730"/>
      <c r="SDO306" s="730"/>
      <c r="SDP306" s="730"/>
      <c r="SDQ306" s="730"/>
      <c r="SDR306" s="730"/>
      <c r="SDS306" s="730"/>
      <c r="SDT306" s="730"/>
      <c r="SDU306" s="730"/>
      <c r="SDV306" s="730"/>
      <c r="SDW306" s="730"/>
      <c r="SDX306" s="730"/>
      <c r="SDY306" s="730"/>
      <c r="SDZ306" s="730"/>
      <c r="SEA306" s="730"/>
      <c r="SEB306" s="730"/>
      <c r="SEC306" s="730"/>
      <c r="SED306" s="730"/>
      <c r="SEE306" s="730"/>
      <c r="SEF306" s="730"/>
      <c r="SEG306" s="730"/>
      <c r="SEH306" s="730"/>
      <c r="SEI306" s="730"/>
      <c r="SEJ306" s="730"/>
      <c r="SEK306" s="730"/>
      <c r="SEL306" s="730"/>
      <c r="SEM306" s="730"/>
      <c r="SEN306" s="730"/>
      <c r="SEO306" s="730"/>
      <c r="SEP306" s="730"/>
      <c r="SEQ306" s="730"/>
      <c r="SER306" s="730"/>
      <c r="SES306" s="730"/>
      <c r="SET306" s="730"/>
      <c r="SEU306" s="730"/>
      <c r="SEV306" s="730"/>
      <c r="SEW306" s="730"/>
      <c r="SEX306" s="730"/>
      <c r="SEY306" s="730"/>
      <c r="SEZ306" s="730"/>
      <c r="SFA306" s="730"/>
      <c r="SFB306" s="730"/>
      <c r="SFC306" s="730"/>
      <c r="SFD306" s="730"/>
      <c r="SFE306" s="730"/>
      <c r="SFF306" s="730"/>
      <c r="SFG306" s="730"/>
      <c r="SFH306" s="730"/>
      <c r="SFI306" s="730"/>
      <c r="SFJ306" s="730"/>
      <c r="SFK306" s="730"/>
      <c r="SFL306" s="730"/>
      <c r="SFM306" s="730"/>
      <c r="SFN306" s="730"/>
      <c r="SFO306" s="730"/>
      <c r="SFP306" s="730"/>
      <c r="SFQ306" s="730"/>
      <c r="SFR306" s="730"/>
      <c r="SFS306" s="730"/>
      <c r="SFT306" s="730"/>
      <c r="SFU306" s="730"/>
      <c r="SFV306" s="730"/>
      <c r="SFW306" s="730"/>
      <c r="SFX306" s="730"/>
      <c r="SFY306" s="730"/>
      <c r="SFZ306" s="730"/>
      <c r="SGA306" s="730"/>
      <c r="SGB306" s="730"/>
      <c r="SGC306" s="730"/>
      <c r="SGD306" s="730"/>
      <c r="SGE306" s="730"/>
      <c r="SGF306" s="730"/>
      <c r="SGG306" s="730"/>
      <c r="SGH306" s="730"/>
      <c r="SGI306" s="730"/>
      <c r="SGJ306" s="730"/>
      <c r="SGK306" s="730"/>
      <c r="SGL306" s="730"/>
      <c r="SGM306" s="730"/>
      <c r="SGN306" s="730"/>
      <c r="SGO306" s="730"/>
      <c r="SGP306" s="730"/>
      <c r="SGQ306" s="730"/>
      <c r="SGR306" s="730"/>
      <c r="SGS306" s="730"/>
      <c r="SGT306" s="730"/>
      <c r="SGU306" s="730"/>
      <c r="SGV306" s="730"/>
      <c r="SGW306" s="730"/>
      <c r="SGX306" s="730"/>
      <c r="SGY306" s="730"/>
      <c r="SGZ306" s="730"/>
      <c r="SHA306" s="730"/>
      <c r="SHB306" s="730"/>
      <c r="SHC306" s="730"/>
      <c r="SHD306" s="730"/>
      <c r="SHE306" s="730"/>
      <c r="SHF306" s="730"/>
      <c r="SHG306" s="730"/>
      <c r="SHH306" s="730"/>
      <c r="SHI306" s="730"/>
      <c r="SHJ306" s="730"/>
      <c r="SHK306" s="730"/>
      <c r="SHL306" s="730"/>
      <c r="SHM306" s="730"/>
      <c r="SHN306" s="730"/>
      <c r="SHO306" s="730"/>
      <c r="SHP306" s="730"/>
      <c r="SHQ306" s="730"/>
      <c r="SHR306" s="730"/>
      <c r="SHS306" s="730"/>
      <c r="SHT306" s="730"/>
      <c r="SHU306" s="730"/>
      <c r="SHV306" s="730"/>
      <c r="SHW306" s="730"/>
      <c r="SHX306" s="730"/>
      <c r="SHY306" s="730"/>
      <c r="SHZ306" s="730"/>
      <c r="SIA306" s="730"/>
      <c r="SIB306" s="730"/>
      <c r="SIC306" s="730"/>
      <c r="SID306" s="730"/>
      <c r="SIE306" s="730"/>
      <c r="SIF306" s="730"/>
      <c r="SIG306" s="730"/>
      <c r="SIH306" s="730"/>
      <c r="SII306" s="730"/>
      <c r="SIJ306" s="730"/>
      <c r="SIK306" s="730"/>
      <c r="SIL306" s="730"/>
      <c r="SIM306" s="730"/>
      <c r="SIN306" s="730"/>
      <c r="SIO306" s="730"/>
      <c r="SIP306" s="730"/>
      <c r="SIQ306" s="730"/>
      <c r="SIR306" s="730"/>
      <c r="SIS306" s="730"/>
      <c r="SIT306" s="730"/>
      <c r="SIU306" s="730"/>
      <c r="SIV306" s="730"/>
      <c r="SIW306" s="730"/>
      <c r="SIX306" s="730"/>
      <c r="SIY306" s="730"/>
      <c r="SIZ306" s="730"/>
      <c r="SJA306" s="730"/>
      <c r="SJB306" s="730"/>
      <c r="SJC306" s="730"/>
      <c r="SJD306" s="730"/>
      <c r="SJE306" s="730"/>
      <c r="SJF306" s="730"/>
      <c r="SJG306" s="730"/>
      <c r="SJH306" s="730"/>
      <c r="SJI306" s="730"/>
      <c r="SJJ306" s="730"/>
      <c r="SJK306" s="730"/>
      <c r="SJL306" s="730"/>
      <c r="SJM306" s="730"/>
      <c r="SJN306" s="730"/>
      <c r="SJO306" s="730"/>
      <c r="SJP306" s="730"/>
      <c r="SJQ306" s="730"/>
      <c r="SJR306" s="730"/>
      <c r="SJS306" s="730"/>
      <c r="SJT306" s="730"/>
      <c r="SJU306" s="730"/>
      <c r="SJV306" s="730"/>
      <c r="SJW306" s="730"/>
      <c r="SJX306" s="730"/>
      <c r="SJY306" s="730"/>
      <c r="SJZ306" s="730"/>
      <c r="SKA306" s="730"/>
      <c r="SKB306" s="730"/>
      <c r="SKC306" s="730"/>
      <c r="SKD306" s="730"/>
      <c r="SKE306" s="730"/>
      <c r="SKF306" s="730"/>
      <c r="SKG306" s="730"/>
      <c r="SKH306" s="730"/>
      <c r="SKI306" s="730"/>
      <c r="SKJ306" s="730"/>
      <c r="SKK306" s="730"/>
      <c r="SKL306" s="730"/>
      <c r="SKM306" s="730"/>
      <c r="SKN306" s="730"/>
      <c r="SKO306" s="730"/>
      <c r="SKP306" s="730"/>
      <c r="SKQ306" s="730"/>
      <c r="SKR306" s="730"/>
      <c r="SKS306" s="730"/>
      <c r="SKT306" s="730"/>
      <c r="SKU306" s="730"/>
      <c r="SKV306" s="730"/>
      <c r="SKW306" s="730"/>
      <c r="SKX306" s="730"/>
      <c r="SKY306" s="730"/>
      <c r="SKZ306" s="730"/>
      <c r="SLA306" s="730"/>
      <c r="SLB306" s="730"/>
      <c r="SLC306" s="730"/>
      <c r="SLD306" s="730"/>
      <c r="SLE306" s="730"/>
      <c r="SLF306" s="730"/>
      <c r="SLG306" s="730"/>
      <c r="SLH306" s="730"/>
      <c r="SLI306" s="730"/>
      <c r="SLJ306" s="730"/>
      <c r="SLK306" s="730"/>
      <c r="SLL306" s="730"/>
      <c r="SLM306" s="730"/>
      <c r="SLN306" s="730"/>
      <c r="SLO306" s="730"/>
      <c r="SLP306" s="730"/>
      <c r="SLQ306" s="730"/>
      <c r="SLR306" s="730"/>
      <c r="SLS306" s="730"/>
      <c r="SLT306" s="730"/>
      <c r="SLU306" s="730"/>
      <c r="SLV306" s="730"/>
      <c r="SLW306" s="730"/>
      <c r="SLX306" s="730"/>
      <c r="SLY306" s="730"/>
      <c r="SLZ306" s="730"/>
      <c r="SMA306" s="730"/>
      <c r="SMB306" s="730"/>
      <c r="SMC306" s="730"/>
      <c r="SMD306" s="730"/>
      <c r="SME306" s="730"/>
      <c r="SMF306" s="730"/>
      <c r="SMG306" s="730"/>
      <c r="SMH306" s="730"/>
      <c r="SMI306" s="730"/>
      <c r="SMJ306" s="730"/>
      <c r="SMK306" s="730"/>
      <c r="SML306" s="730"/>
      <c r="SMM306" s="730"/>
      <c r="SMN306" s="730"/>
      <c r="SMO306" s="730"/>
      <c r="SMP306" s="730"/>
      <c r="SMQ306" s="730"/>
      <c r="SMR306" s="730"/>
      <c r="SMS306" s="730"/>
      <c r="SMT306" s="730"/>
      <c r="SMU306" s="730"/>
      <c r="SMV306" s="730"/>
      <c r="SMW306" s="730"/>
      <c r="SMX306" s="730"/>
      <c r="SMY306" s="730"/>
      <c r="SMZ306" s="730"/>
      <c r="SNA306" s="730"/>
      <c r="SNB306" s="730"/>
      <c r="SNC306" s="730"/>
      <c r="SND306" s="730"/>
      <c r="SNE306" s="730"/>
      <c r="SNF306" s="730"/>
      <c r="SNG306" s="730"/>
      <c r="SNH306" s="730"/>
      <c r="SNI306" s="730"/>
      <c r="SNJ306" s="730"/>
      <c r="SNK306" s="730"/>
      <c r="SNL306" s="730"/>
      <c r="SNM306" s="730"/>
      <c r="SNN306" s="730"/>
      <c r="SNO306" s="730"/>
      <c r="SNP306" s="730"/>
      <c r="SNQ306" s="730"/>
      <c r="SNR306" s="730"/>
      <c r="SNS306" s="730"/>
      <c r="SNT306" s="730"/>
      <c r="SNU306" s="730"/>
      <c r="SNV306" s="730"/>
      <c r="SNW306" s="730"/>
      <c r="SNX306" s="730"/>
      <c r="SNY306" s="730"/>
      <c r="SNZ306" s="730"/>
      <c r="SOA306" s="730"/>
      <c r="SOB306" s="730"/>
      <c r="SOC306" s="730"/>
      <c r="SOD306" s="730"/>
      <c r="SOE306" s="730"/>
      <c r="SOF306" s="730"/>
      <c r="SOG306" s="730"/>
      <c r="SOH306" s="730"/>
      <c r="SOI306" s="730"/>
      <c r="SOJ306" s="730"/>
      <c r="SOK306" s="730"/>
      <c r="SOL306" s="730"/>
      <c r="SOM306" s="730"/>
      <c r="SON306" s="730"/>
      <c r="SOO306" s="730"/>
      <c r="SOP306" s="730"/>
      <c r="SOQ306" s="730"/>
      <c r="SOR306" s="730"/>
      <c r="SOS306" s="730"/>
      <c r="SOT306" s="730"/>
      <c r="SOU306" s="730"/>
      <c r="SOV306" s="730"/>
      <c r="SOW306" s="730"/>
      <c r="SOX306" s="730"/>
      <c r="SOY306" s="730"/>
      <c r="SOZ306" s="730"/>
      <c r="SPA306" s="730"/>
      <c r="SPB306" s="730"/>
      <c r="SPC306" s="730"/>
      <c r="SPD306" s="730"/>
      <c r="SPE306" s="730"/>
      <c r="SPF306" s="730"/>
      <c r="SPG306" s="730"/>
      <c r="SPH306" s="730"/>
      <c r="SPI306" s="730"/>
      <c r="SPJ306" s="730"/>
      <c r="SPK306" s="730"/>
      <c r="SPL306" s="730"/>
      <c r="SPM306" s="730"/>
      <c r="SPN306" s="730"/>
      <c r="SPO306" s="730"/>
      <c r="SPP306" s="730"/>
      <c r="SPQ306" s="730"/>
      <c r="SPR306" s="730"/>
      <c r="SPS306" s="730"/>
      <c r="SPT306" s="730"/>
      <c r="SPU306" s="730"/>
      <c r="SPV306" s="730"/>
      <c r="SPW306" s="730"/>
      <c r="SPX306" s="730"/>
      <c r="SPY306" s="730"/>
      <c r="SPZ306" s="730"/>
      <c r="SQA306" s="730"/>
      <c r="SQB306" s="730"/>
      <c r="SQC306" s="730"/>
      <c r="SQD306" s="730"/>
      <c r="SQE306" s="730"/>
      <c r="SQF306" s="730"/>
      <c r="SQG306" s="730"/>
      <c r="SQH306" s="730"/>
      <c r="SQI306" s="730"/>
      <c r="SQJ306" s="730"/>
      <c r="SQK306" s="730"/>
      <c r="SQL306" s="730"/>
      <c r="SQM306" s="730"/>
      <c r="SQN306" s="730"/>
      <c r="SQO306" s="730"/>
      <c r="SQP306" s="730"/>
      <c r="SQQ306" s="730"/>
      <c r="SQR306" s="730"/>
      <c r="SQS306" s="730"/>
      <c r="SQT306" s="730"/>
      <c r="SQU306" s="730"/>
      <c r="SQV306" s="730"/>
      <c r="SQW306" s="730"/>
      <c r="SQX306" s="730"/>
      <c r="SQY306" s="730"/>
      <c r="SQZ306" s="730"/>
      <c r="SRA306" s="730"/>
      <c r="SRB306" s="730"/>
      <c r="SRC306" s="730"/>
      <c r="SRD306" s="730"/>
      <c r="SRE306" s="730"/>
      <c r="SRF306" s="730"/>
      <c r="SRG306" s="730"/>
      <c r="SRH306" s="730"/>
      <c r="SRI306" s="730"/>
      <c r="SRJ306" s="730"/>
      <c r="SRK306" s="730"/>
      <c r="SRL306" s="730"/>
      <c r="SRM306" s="730"/>
      <c r="SRN306" s="730"/>
      <c r="SRO306" s="730"/>
      <c r="SRP306" s="730"/>
      <c r="SRQ306" s="730"/>
      <c r="SRR306" s="730"/>
      <c r="SRS306" s="730"/>
      <c r="SRT306" s="730"/>
      <c r="SRU306" s="730"/>
      <c r="SRV306" s="730"/>
      <c r="SRW306" s="730"/>
      <c r="SRX306" s="730"/>
      <c r="SRY306" s="730"/>
      <c r="SRZ306" s="730"/>
      <c r="SSA306" s="730"/>
      <c r="SSB306" s="730"/>
      <c r="SSC306" s="730"/>
      <c r="SSD306" s="730"/>
      <c r="SSE306" s="730"/>
      <c r="SSF306" s="730"/>
      <c r="SSG306" s="730"/>
      <c r="SSH306" s="730"/>
      <c r="SSI306" s="730"/>
      <c r="SSJ306" s="730"/>
      <c r="SSK306" s="730"/>
      <c r="SSL306" s="730"/>
      <c r="SSM306" s="730"/>
      <c r="SSN306" s="730"/>
      <c r="SSO306" s="730"/>
      <c r="SSP306" s="730"/>
      <c r="SSQ306" s="730"/>
      <c r="SSR306" s="730"/>
      <c r="SSS306" s="730"/>
      <c r="SST306" s="730"/>
      <c r="SSU306" s="730"/>
      <c r="SSV306" s="730"/>
      <c r="SSW306" s="730"/>
      <c r="SSX306" s="730"/>
      <c r="SSY306" s="730"/>
      <c r="SSZ306" s="730"/>
      <c r="STA306" s="730"/>
      <c r="STB306" s="730"/>
      <c r="STC306" s="730"/>
      <c r="STD306" s="730"/>
      <c r="STE306" s="730"/>
      <c r="STF306" s="730"/>
      <c r="STG306" s="730"/>
      <c r="STH306" s="730"/>
      <c r="STI306" s="730"/>
      <c r="STJ306" s="730"/>
      <c r="STK306" s="730"/>
      <c r="STL306" s="730"/>
      <c r="STM306" s="730"/>
      <c r="STN306" s="730"/>
      <c r="STO306" s="730"/>
      <c r="STP306" s="730"/>
      <c r="STQ306" s="730"/>
      <c r="STR306" s="730"/>
      <c r="STS306" s="730"/>
      <c r="STT306" s="730"/>
      <c r="STU306" s="730"/>
      <c r="STV306" s="730"/>
      <c r="STW306" s="730"/>
      <c r="STX306" s="730"/>
      <c r="STY306" s="730"/>
      <c r="STZ306" s="730"/>
      <c r="SUA306" s="730"/>
      <c r="SUB306" s="730"/>
      <c r="SUC306" s="730"/>
      <c r="SUD306" s="730"/>
      <c r="SUE306" s="730"/>
      <c r="SUF306" s="730"/>
      <c r="SUG306" s="730"/>
      <c r="SUH306" s="730"/>
      <c r="SUI306" s="730"/>
      <c r="SUJ306" s="730"/>
      <c r="SUK306" s="730"/>
      <c r="SUL306" s="730"/>
      <c r="SUM306" s="730"/>
      <c r="SUN306" s="730"/>
      <c r="SUO306" s="730"/>
      <c r="SUP306" s="730"/>
      <c r="SUQ306" s="730"/>
      <c r="SUR306" s="730"/>
      <c r="SUS306" s="730"/>
      <c r="SUT306" s="730"/>
      <c r="SUU306" s="730"/>
      <c r="SUV306" s="730"/>
      <c r="SUW306" s="730"/>
      <c r="SUX306" s="730"/>
      <c r="SUY306" s="730"/>
      <c r="SUZ306" s="730"/>
      <c r="SVA306" s="730"/>
      <c r="SVB306" s="730"/>
      <c r="SVC306" s="730"/>
      <c r="SVD306" s="730"/>
      <c r="SVE306" s="730"/>
      <c r="SVF306" s="730"/>
      <c r="SVG306" s="730"/>
      <c r="SVH306" s="730"/>
      <c r="SVI306" s="730"/>
      <c r="SVJ306" s="730"/>
      <c r="SVK306" s="730"/>
      <c r="SVL306" s="730"/>
      <c r="SVM306" s="730"/>
      <c r="SVN306" s="730"/>
      <c r="SVO306" s="730"/>
      <c r="SVP306" s="730"/>
      <c r="SVQ306" s="730"/>
      <c r="SVR306" s="730"/>
      <c r="SVS306" s="730"/>
      <c r="SVT306" s="730"/>
      <c r="SVU306" s="730"/>
      <c r="SVV306" s="730"/>
      <c r="SVW306" s="730"/>
      <c r="SVX306" s="730"/>
      <c r="SVY306" s="730"/>
      <c r="SVZ306" s="730"/>
      <c r="SWA306" s="730"/>
      <c r="SWB306" s="730"/>
      <c r="SWC306" s="730"/>
      <c r="SWD306" s="730"/>
      <c r="SWE306" s="730"/>
      <c r="SWF306" s="730"/>
      <c r="SWG306" s="730"/>
      <c r="SWH306" s="730"/>
      <c r="SWI306" s="730"/>
      <c r="SWJ306" s="730"/>
      <c r="SWK306" s="730"/>
      <c r="SWL306" s="730"/>
      <c r="SWM306" s="730"/>
      <c r="SWN306" s="730"/>
      <c r="SWO306" s="730"/>
      <c r="SWP306" s="730"/>
      <c r="SWQ306" s="730"/>
      <c r="SWR306" s="730"/>
      <c r="SWS306" s="730"/>
      <c r="SWT306" s="730"/>
      <c r="SWU306" s="730"/>
      <c r="SWV306" s="730"/>
      <c r="SWW306" s="730"/>
      <c r="SWX306" s="730"/>
      <c r="SWY306" s="730"/>
      <c r="SWZ306" s="730"/>
      <c r="SXA306" s="730"/>
      <c r="SXB306" s="730"/>
      <c r="SXC306" s="730"/>
      <c r="SXD306" s="730"/>
      <c r="SXE306" s="730"/>
      <c r="SXF306" s="730"/>
      <c r="SXG306" s="730"/>
      <c r="SXH306" s="730"/>
      <c r="SXI306" s="730"/>
      <c r="SXJ306" s="730"/>
      <c r="SXK306" s="730"/>
      <c r="SXL306" s="730"/>
      <c r="SXM306" s="730"/>
      <c r="SXN306" s="730"/>
      <c r="SXO306" s="730"/>
      <c r="SXP306" s="730"/>
      <c r="SXQ306" s="730"/>
      <c r="SXR306" s="730"/>
      <c r="SXS306" s="730"/>
      <c r="SXT306" s="730"/>
      <c r="SXU306" s="730"/>
      <c r="SXV306" s="730"/>
      <c r="SXW306" s="730"/>
      <c r="SXX306" s="730"/>
      <c r="SXY306" s="730"/>
      <c r="SXZ306" s="730"/>
      <c r="SYA306" s="730"/>
      <c r="SYB306" s="730"/>
      <c r="SYC306" s="730"/>
      <c r="SYD306" s="730"/>
      <c r="SYE306" s="730"/>
      <c r="SYF306" s="730"/>
      <c r="SYG306" s="730"/>
      <c r="SYH306" s="730"/>
      <c r="SYI306" s="730"/>
      <c r="SYJ306" s="730"/>
      <c r="SYK306" s="730"/>
      <c r="SYL306" s="730"/>
      <c r="SYM306" s="730"/>
      <c r="SYN306" s="730"/>
      <c r="SYO306" s="730"/>
      <c r="SYP306" s="730"/>
      <c r="SYQ306" s="730"/>
      <c r="SYR306" s="730"/>
      <c r="SYS306" s="730"/>
      <c r="SYT306" s="730"/>
      <c r="SYU306" s="730"/>
      <c r="SYV306" s="730"/>
      <c r="SYW306" s="730"/>
      <c r="SYX306" s="730"/>
      <c r="SYY306" s="730"/>
      <c r="SYZ306" s="730"/>
      <c r="SZA306" s="730"/>
      <c r="SZB306" s="730"/>
      <c r="SZC306" s="730"/>
      <c r="SZD306" s="730"/>
      <c r="SZE306" s="730"/>
      <c r="SZF306" s="730"/>
      <c r="SZG306" s="730"/>
      <c r="SZH306" s="730"/>
      <c r="SZI306" s="730"/>
      <c r="SZJ306" s="730"/>
      <c r="SZK306" s="730"/>
      <c r="SZL306" s="730"/>
      <c r="SZM306" s="730"/>
      <c r="SZN306" s="730"/>
      <c r="SZO306" s="730"/>
      <c r="SZP306" s="730"/>
      <c r="SZQ306" s="730"/>
      <c r="SZR306" s="730"/>
      <c r="SZS306" s="730"/>
      <c r="SZT306" s="730"/>
      <c r="SZU306" s="730"/>
      <c r="SZV306" s="730"/>
      <c r="SZW306" s="730"/>
      <c r="SZX306" s="730"/>
      <c r="SZY306" s="730"/>
      <c r="SZZ306" s="730"/>
      <c r="TAA306" s="730"/>
      <c r="TAB306" s="730"/>
      <c r="TAC306" s="730"/>
      <c r="TAD306" s="730"/>
      <c r="TAE306" s="730"/>
      <c r="TAF306" s="730"/>
      <c r="TAG306" s="730"/>
      <c r="TAH306" s="730"/>
      <c r="TAI306" s="730"/>
      <c r="TAJ306" s="730"/>
      <c r="TAK306" s="730"/>
      <c r="TAL306" s="730"/>
      <c r="TAM306" s="730"/>
      <c r="TAN306" s="730"/>
      <c r="TAO306" s="730"/>
      <c r="TAP306" s="730"/>
      <c r="TAQ306" s="730"/>
      <c r="TAR306" s="730"/>
      <c r="TAS306" s="730"/>
      <c r="TAT306" s="730"/>
      <c r="TAU306" s="730"/>
      <c r="TAV306" s="730"/>
      <c r="TAW306" s="730"/>
      <c r="TAX306" s="730"/>
      <c r="TAY306" s="730"/>
      <c r="TAZ306" s="730"/>
      <c r="TBA306" s="730"/>
      <c r="TBB306" s="730"/>
      <c r="TBC306" s="730"/>
      <c r="TBD306" s="730"/>
      <c r="TBE306" s="730"/>
      <c r="TBF306" s="730"/>
      <c r="TBG306" s="730"/>
      <c r="TBH306" s="730"/>
      <c r="TBI306" s="730"/>
      <c r="TBJ306" s="730"/>
      <c r="TBK306" s="730"/>
      <c r="TBL306" s="730"/>
      <c r="TBM306" s="730"/>
      <c r="TBN306" s="730"/>
      <c r="TBO306" s="730"/>
      <c r="TBP306" s="730"/>
      <c r="TBQ306" s="730"/>
      <c r="TBR306" s="730"/>
      <c r="TBS306" s="730"/>
      <c r="TBT306" s="730"/>
      <c r="TBU306" s="730"/>
      <c r="TBV306" s="730"/>
      <c r="TBW306" s="730"/>
      <c r="TBX306" s="730"/>
      <c r="TBY306" s="730"/>
      <c r="TBZ306" s="730"/>
      <c r="TCA306" s="730"/>
      <c r="TCB306" s="730"/>
      <c r="TCC306" s="730"/>
      <c r="TCD306" s="730"/>
      <c r="TCE306" s="730"/>
      <c r="TCF306" s="730"/>
      <c r="TCG306" s="730"/>
      <c r="TCH306" s="730"/>
      <c r="TCI306" s="730"/>
      <c r="TCJ306" s="730"/>
      <c r="TCK306" s="730"/>
      <c r="TCL306" s="730"/>
      <c r="TCM306" s="730"/>
      <c r="TCN306" s="730"/>
      <c r="TCO306" s="730"/>
      <c r="TCP306" s="730"/>
      <c r="TCQ306" s="730"/>
      <c r="TCR306" s="730"/>
      <c r="TCS306" s="730"/>
      <c r="TCT306" s="730"/>
      <c r="TCU306" s="730"/>
      <c r="TCV306" s="730"/>
      <c r="TCW306" s="730"/>
      <c r="TCX306" s="730"/>
      <c r="TCY306" s="730"/>
      <c r="TCZ306" s="730"/>
      <c r="TDA306" s="730"/>
      <c r="TDB306" s="730"/>
      <c r="TDC306" s="730"/>
      <c r="TDD306" s="730"/>
      <c r="TDE306" s="730"/>
      <c r="TDF306" s="730"/>
      <c r="TDG306" s="730"/>
      <c r="TDH306" s="730"/>
      <c r="TDI306" s="730"/>
      <c r="TDJ306" s="730"/>
      <c r="TDK306" s="730"/>
      <c r="TDL306" s="730"/>
      <c r="TDM306" s="730"/>
      <c r="TDN306" s="730"/>
      <c r="TDO306" s="730"/>
      <c r="TDP306" s="730"/>
      <c r="TDQ306" s="730"/>
      <c r="TDR306" s="730"/>
      <c r="TDS306" s="730"/>
      <c r="TDT306" s="730"/>
      <c r="TDU306" s="730"/>
      <c r="TDV306" s="730"/>
      <c r="TDW306" s="730"/>
      <c r="TDX306" s="730"/>
      <c r="TDY306" s="730"/>
      <c r="TDZ306" s="730"/>
      <c r="TEA306" s="730"/>
      <c r="TEB306" s="730"/>
      <c r="TEC306" s="730"/>
      <c r="TED306" s="730"/>
      <c r="TEE306" s="730"/>
      <c r="TEF306" s="730"/>
      <c r="TEG306" s="730"/>
      <c r="TEH306" s="730"/>
      <c r="TEI306" s="730"/>
      <c r="TEJ306" s="730"/>
      <c r="TEK306" s="730"/>
      <c r="TEL306" s="730"/>
      <c r="TEM306" s="730"/>
      <c r="TEN306" s="730"/>
      <c r="TEO306" s="730"/>
      <c r="TEP306" s="730"/>
      <c r="TEQ306" s="730"/>
      <c r="TER306" s="730"/>
      <c r="TES306" s="730"/>
      <c r="TET306" s="730"/>
      <c r="TEU306" s="730"/>
      <c r="TEV306" s="730"/>
      <c r="TEW306" s="730"/>
      <c r="TEX306" s="730"/>
      <c r="TEY306" s="730"/>
      <c r="TEZ306" s="730"/>
      <c r="TFA306" s="730"/>
      <c r="TFB306" s="730"/>
      <c r="TFC306" s="730"/>
      <c r="TFD306" s="730"/>
      <c r="TFE306" s="730"/>
      <c r="TFF306" s="730"/>
      <c r="TFG306" s="730"/>
      <c r="TFH306" s="730"/>
      <c r="TFI306" s="730"/>
      <c r="TFJ306" s="730"/>
      <c r="TFK306" s="730"/>
      <c r="TFL306" s="730"/>
      <c r="TFM306" s="730"/>
      <c r="TFN306" s="730"/>
      <c r="TFO306" s="730"/>
      <c r="TFP306" s="730"/>
      <c r="TFQ306" s="730"/>
      <c r="TFR306" s="730"/>
      <c r="TFS306" s="730"/>
      <c r="TFT306" s="730"/>
      <c r="TFU306" s="730"/>
      <c r="TFV306" s="730"/>
      <c r="TFW306" s="730"/>
      <c r="TFX306" s="730"/>
      <c r="TFY306" s="730"/>
      <c r="TFZ306" s="730"/>
      <c r="TGA306" s="730"/>
      <c r="TGB306" s="730"/>
      <c r="TGC306" s="730"/>
      <c r="TGD306" s="730"/>
      <c r="TGE306" s="730"/>
      <c r="TGF306" s="730"/>
      <c r="TGG306" s="730"/>
      <c r="TGH306" s="730"/>
      <c r="TGI306" s="730"/>
      <c r="TGJ306" s="730"/>
      <c r="TGK306" s="730"/>
      <c r="TGL306" s="730"/>
      <c r="TGM306" s="730"/>
      <c r="TGN306" s="730"/>
      <c r="TGO306" s="730"/>
      <c r="TGP306" s="730"/>
      <c r="TGQ306" s="730"/>
      <c r="TGR306" s="730"/>
      <c r="TGS306" s="730"/>
      <c r="TGT306" s="730"/>
      <c r="TGU306" s="730"/>
      <c r="TGV306" s="730"/>
      <c r="TGW306" s="730"/>
      <c r="TGX306" s="730"/>
      <c r="TGY306" s="730"/>
      <c r="TGZ306" s="730"/>
      <c r="THA306" s="730"/>
      <c r="THB306" s="730"/>
      <c r="THC306" s="730"/>
      <c r="THD306" s="730"/>
      <c r="THE306" s="730"/>
      <c r="THF306" s="730"/>
      <c r="THG306" s="730"/>
      <c r="THH306" s="730"/>
      <c r="THI306" s="730"/>
      <c r="THJ306" s="730"/>
      <c r="THK306" s="730"/>
      <c r="THL306" s="730"/>
      <c r="THM306" s="730"/>
      <c r="THN306" s="730"/>
      <c r="THO306" s="730"/>
      <c r="THP306" s="730"/>
      <c r="THQ306" s="730"/>
      <c r="THR306" s="730"/>
      <c r="THS306" s="730"/>
      <c r="THT306" s="730"/>
      <c r="THU306" s="730"/>
      <c r="THV306" s="730"/>
      <c r="THW306" s="730"/>
      <c r="THX306" s="730"/>
      <c r="THY306" s="730"/>
      <c r="THZ306" s="730"/>
      <c r="TIA306" s="730"/>
      <c r="TIB306" s="730"/>
      <c r="TIC306" s="730"/>
      <c r="TID306" s="730"/>
      <c r="TIE306" s="730"/>
      <c r="TIF306" s="730"/>
      <c r="TIG306" s="730"/>
      <c r="TIH306" s="730"/>
      <c r="TII306" s="730"/>
      <c r="TIJ306" s="730"/>
      <c r="TIK306" s="730"/>
      <c r="TIL306" s="730"/>
      <c r="TIM306" s="730"/>
      <c r="TIN306" s="730"/>
      <c r="TIO306" s="730"/>
      <c r="TIP306" s="730"/>
      <c r="TIQ306" s="730"/>
      <c r="TIR306" s="730"/>
      <c r="TIS306" s="730"/>
      <c r="TIT306" s="730"/>
      <c r="TIU306" s="730"/>
      <c r="TIV306" s="730"/>
      <c r="TIW306" s="730"/>
      <c r="TIX306" s="730"/>
      <c r="TIY306" s="730"/>
      <c r="TIZ306" s="730"/>
      <c r="TJA306" s="730"/>
      <c r="TJB306" s="730"/>
      <c r="TJC306" s="730"/>
      <c r="TJD306" s="730"/>
      <c r="TJE306" s="730"/>
      <c r="TJF306" s="730"/>
      <c r="TJG306" s="730"/>
      <c r="TJH306" s="730"/>
      <c r="TJI306" s="730"/>
      <c r="TJJ306" s="730"/>
      <c r="TJK306" s="730"/>
      <c r="TJL306" s="730"/>
      <c r="TJM306" s="730"/>
      <c r="TJN306" s="730"/>
      <c r="TJO306" s="730"/>
      <c r="TJP306" s="730"/>
      <c r="TJQ306" s="730"/>
      <c r="TJR306" s="730"/>
      <c r="TJS306" s="730"/>
      <c r="TJT306" s="730"/>
      <c r="TJU306" s="730"/>
      <c r="TJV306" s="730"/>
      <c r="TJW306" s="730"/>
      <c r="TJX306" s="730"/>
      <c r="TJY306" s="730"/>
      <c r="TJZ306" s="730"/>
      <c r="TKA306" s="730"/>
      <c r="TKB306" s="730"/>
      <c r="TKC306" s="730"/>
      <c r="TKD306" s="730"/>
      <c r="TKE306" s="730"/>
      <c r="TKF306" s="730"/>
      <c r="TKG306" s="730"/>
      <c r="TKH306" s="730"/>
      <c r="TKI306" s="730"/>
      <c r="TKJ306" s="730"/>
      <c r="TKK306" s="730"/>
      <c r="TKL306" s="730"/>
      <c r="TKM306" s="730"/>
      <c r="TKN306" s="730"/>
      <c r="TKO306" s="730"/>
      <c r="TKP306" s="730"/>
      <c r="TKQ306" s="730"/>
      <c r="TKR306" s="730"/>
      <c r="TKS306" s="730"/>
      <c r="TKT306" s="730"/>
      <c r="TKU306" s="730"/>
      <c r="TKV306" s="730"/>
      <c r="TKW306" s="730"/>
      <c r="TKX306" s="730"/>
      <c r="TKY306" s="730"/>
      <c r="TKZ306" s="730"/>
      <c r="TLA306" s="730"/>
      <c r="TLB306" s="730"/>
      <c r="TLC306" s="730"/>
      <c r="TLD306" s="730"/>
      <c r="TLE306" s="730"/>
      <c r="TLF306" s="730"/>
      <c r="TLG306" s="730"/>
      <c r="TLH306" s="730"/>
      <c r="TLI306" s="730"/>
      <c r="TLJ306" s="730"/>
      <c r="TLK306" s="730"/>
      <c r="TLL306" s="730"/>
      <c r="TLM306" s="730"/>
      <c r="TLN306" s="730"/>
      <c r="TLO306" s="730"/>
      <c r="TLP306" s="730"/>
      <c r="TLQ306" s="730"/>
      <c r="TLR306" s="730"/>
      <c r="TLS306" s="730"/>
      <c r="TLT306" s="730"/>
      <c r="TLU306" s="730"/>
      <c r="TLV306" s="730"/>
      <c r="TLW306" s="730"/>
      <c r="TLX306" s="730"/>
      <c r="TLY306" s="730"/>
      <c r="TLZ306" s="730"/>
      <c r="TMA306" s="730"/>
      <c r="TMB306" s="730"/>
      <c r="TMC306" s="730"/>
      <c r="TMD306" s="730"/>
      <c r="TME306" s="730"/>
      <c r="TMF306" s="730"/>
      <c r="TMG306" s="730"/>
      <c r="TMH306" s="730"/>
      <c r="TMI306" s="730"/>
      <c r="TMJ306" s="730"/>
      <c r="TMK306" s="730"/>
      <c r="TML306" s="730"/>
      <c r="TMM306" s="730"/>
      <c r="TMN306" s="730"/>
      <c r="TMO306" s="730"/>
      <c r="TMP306" s="730"/>
      <c r="TMQ306" s="730"/>
      <c r="TMR306" s="730"/>
      <c r="TMS306" s="730"/>
      <c r="TMT306" s="730"/>
      <c r="TMU306" s="730"/>
      <c r="TMV306" s="730"/>
      <c r="TMW306" s="730"/>
      <c r="TMX306" s="730"/>
      <c r="TMY306" s="730"/>
      <c r="TMZ306" s="730"/>
      <c r="TNA306" s="730"/>
      <c r="TNB306" s="730"/>
      <c r="TNC306" s="730"/>
      <c r="TND306" s="730"/>
      <c r="TNE306" s="730"/>
      <c r="TNF306" s="730"/>
      <c r="TNG306" s="730"/>
      <c r="TNH306" s="730"/>
      <c r="TNI306" s="730"/>
      <c r="TNJ306" s="730"/>
      <c r="TNK306" s="730"/>
      <c r="TNL306" s="730"/>
      <c r="TNM306" s="730"/>
      <c r="TNN306" s="730"/>
      <c r="TNO306" s="730"/>
      <c r="TNP306" s="730"/>
      <c r="TNQ306" s="730"/>
      <c r="TNR306" s="730"/>
      <c r="TNS306" s="730"/>
      <c r="TNT306" s="730"/>
      <c r="TNU306" s="730"/>
      <c r="TNV306" s="730"/>
      <c r="TNW306" s="730"/>
      <c r="TNX306" s="730"/>
      <c r="TNY306" s="730"/>
      <c r="TNZ306" s="730"/>
      <c r="TOA306" s="730"/>
      <c r="TOB306" s="730"/>
      <c r="TOC306" s="730"/>
      <c r="TOD306" s="730"/>
      <c r="TOE306" s="730"/>
      <c r="TOF306" s="730"/>
      <c r="TOG306" s="730"/>
      <c r="TOH306" s="730"/>
      <c r="TOI306" s="730"/>
      <c r="TOJ306" s="730"/>
      <c r="TOK306" s="730"/>
      <c r="TOL306" s="730"/>
      <c r="TOM306" s="730"/>
      <c r="TON306" s="730"/>
      <c r="TOO306" s="730"/>
      <c r="TOP306" s="730"/>
      <c r="TOQ306" s="730"/>
      <c r="TOR306" s="730"/>
      <c r="TOS306" s="730"/>
      <c r="TOT306" s="730"/>
      <c r="TOU306" s="730"/>
      <c r="TOV306" s="730"/>
      <c r="TOW306" s="730"/>
      <c r="TOX306" s="730"/>
      <c r="TOY306" s="730"/>
      <c r="TOZ306" s="730"/>
      <c r="TPA306" s="730"/>
      <c r="TPB306" s="730"/>
      <c r="TPC306" s="730"/>
      <c r="TPD306" s="730"/>
      <c r="TPE306" s="730"/>
      <c r="TPF306" s="730"/>
      <c r="TPG306" s="730"/>
      <c r="TPH306" s="730"/>
      <c r="TPI306" s="730"/>
      <c r="TPJ306" s="730"/>
      <c r="TPK306" s="730"/>
      <c r="TPL306" s="730"/>
      <c r="TPM306" s="730"/>
      <c r="TPN306" s="730"/>
      <c r="TPO306" s="730"/>
      <c r="TPP306" s="730"/>
      <c r="TPQ306" s="730"/>
      <c r="TPR306" s="730"/>
      <c r="TPS306" s="730"/>
      <c r="TPT306" s="730"/>
      <c r="TPU306" s="730"/>
      <c r="TPV306" s="730"/>
      <c r="TPW306" s="730"/>
      <c r="TPX306" s="730"/>
      <c r="TPY306" s="730"/>
      <c r="TPZ306" s="730"/>
      <c r="TQA306" s="730"/>
      <c r="TQB306" s="730"/>
      <c r="TQC306" s="730"/>
      <c r="TQD306" s="730"/>
      <c r="TQE306" s="730"/>
      <c r="TQF306" s="730"/>
      <c r="TQG306" s="730"/>
      <c r="TQH306" s="730"/>
      <c r="TQI306" s="730"/>
      <c r="TQJ306" s="730"/>
      <c r="TQK306" s="730"/>
      <c r="TQL306" s="730"/>
      <c r="TQM306" s="730"/>
      <c r="TQN306" s="730"/>
      <c r="TQO306" s="730"/>
      <c r="TQP306" s="730"/>
      <c r="TQQ306" s="730"/>
      <c r="TQR306" s="730"/>
      <c r="TQS306" s="730"/>
      <c r="TQT306" s="730"/>
      <c r="TQU306" s="730"/>
      <c r="TQV306" s="730"/>
      <c r="TQW306" s="730"/>
      <c r="TQX306" s="730"/>
      <c r="TQY306" s="730"/>
      <c r="TQZ306" s="730"/>
      <c r="TRA306" s="730"/>
      <c r="TRB306" s="730"/>
      <c r="TRC306" s="730"/>
      <c r="TRD306" s="730"/>
      <c r="TRE306" s="730"/>
      <c r="TRF306" s="730"/>
      <c r="TRG306" s="730"/>
      <c r="TRH306" s="730"/>
      <c r="TRI306" s="730"/>
      <c r="TRJ306" s="730"/>
      <c r="TRK306" s="730"/>
      <c r="TRL306" s="730"/>
      <c r="TRM306" s="730"/>
      <c r="TRN306" s="730"/>
      <c r="TRO306" s="730"/>
      <c r="TRP306" s="730"/>
      <c r="TRQ306" s="730"/>
      <c r="TRR306" s="730"/>
      <c r="TRS306" s="730"/>
      <c r="TRT306" s="730"/>
      <c r="TRU306" s="730"/>
      <c r="TRV306" s="730"/>
      <c r="TRW306" s="730"/>
      <c r="TRX306" s="730"/>
      <c r="TRY306" s="730"/>
      <c r="TRZ306" s="730"/>
      <c r="TSA306" s="730"/>
      <c r="TSB306" s="730"/>
      <c r="TSC306" s="730"/>
      <c r="TSD306" s="730"/>
      <c r="TSE306" s="730"/>
      <c r="TSF306" s="730"/>
      <c r="TSG306" s="730"/>
      <c r="TSH306" s="730"/>
      <c r="TSI306" s="730"/>
      <c r="TSJ306" s="730"/>
      <c r="TSK306" s="730"/>
      <c r="TSL306" s="730"/>
      <c r="TSM306" s="730"/>
      <c r="TSN306" s="730"/>
      <c r="TSO306" s="730"/>
      <c r="TSP306" s="730"/>
      <c r="TSQ306" s="730"/>
      <c r="TSR306" s="730"/>
      <c r="TSS306" s="730"/>
      <c r="TST306" s="730"/>
      <c r="TSU306" s="730"/>
      <c r="TSV306" s="730"/>
      <c r="TSW306" s="730"/>
      <c r="TSX306" s="730"/>
      <c r="TSY306" s="730"/>
      <c r="TSZ306" s="730"/>
      <c r="TTA306" s="730"/>
      <c r="TTB306" s="730"/>
      <c r="TTC306" s="730"/>
      <c r="TTD306" s="730"/>
      <c r="TTE306" s="730"/>
      <c r="TTF306" s="730"/>
      <c r="TTG306" s="730"/>
      <c r="TTH306" s="730"/>
      <c r="TTI306" s="730"/>
      <c r="TTJ306" s="730"/>
      <c r="TTK306" s="730"/>
      <c r="TTL306" s="730"/>
      <c r="TTM306" s="730"/>
      <c r="TTN306" s="730"/>
      <c r="TTO306" s="730"/>
      <c r="TTP306" s="730"/>
      <c r="TTQ306" s="730"/>
      <c r="TTR306" s="730"/>
      <c r="TTS306" s="730"/>
      <c r="TTT306" s="730"/>
      <c r="TTU306" s="730"/>
      <c r="TTV306" s="730"/>
      <c r="TTW306" s="730"/>
      <c r="TTX306" s="730"/>
      <c r="TTY306" s="730"/>
      <c r="TTZ306" s="730"/>
      <c r="TUA306" s="730"/>
      <c r="TUB306" s="730"/>
      <c r="TUC306" s="730"/>
      <c r="TUD306" s="730"/>
      <c r="TUE306" s="730"/>
      <c r="TUF306" s="730"/>
      <c r="TUG306" s="730"/>
      <c r="TUH306" s="730"/>
      <c r="TUI306" s="730"/>
      <c r="TUJ306" s="730"/>
      <c r="TUK306" s="730"/>
      <c r="TUL306" s="730"/>
      <c r="TUM306" s="730"/>
      <c r="TUN306" s="730"/>
      <c r="TUO306" s="730"/>
      <c r="TUP306" s="730"/>
      <c r="TUQ306" s="730"/>
      <c r="TUR306" s="730"/>
      <c r="TUS306" s="730"/>
      <c r="TUT306" s="730"/>
      <c r="TUU306" s="730"/>
      <c r="TUV306" s="730"/>
      <c r="TUW306" s="730"/>
      <c r="TUX306" s="730"/>
      <c r="TUY306" s="730"/>
      <c r="TUZ306" s="730"/>
      <c r="TVA306" s="730"/>
      <c r="TVB306" s="730"/>
      <c r="TVC306" s="730"/>
      <c r="TVD306" s="730"/>
      <c r="TVE306" s="730"/>
      <c r="TVF306" s="730"/>
      <c r="TVG306" s="730"/>
      <c r="TVH306" s="730"/>
      <c r="TVI306" s="730"/>
      <c r="TVJ306" s="730"/>
      <c r="TVK306" s="730"/>
      <c r="TVL306" s="730"/>
      <c r="TVM306" s="730"/>
      <c r="TVN306" s="730"/>
      <c r="TVO306" s="730"/>
      <c r="TVP306" s="730"/>
      <c r="TVQ306" s="730"/>
      <c r="TVR306" s="730"/>
      <c r="TVS306" s="730"/>
      <c r="TVT306" s="730"/>
      <c r="TVU306" s="730"/>
      <c r="TVV306" s="730"/>
      <c r="TVW306" s="730"/>
      <c r="TVX306" s="730"/>
      <c r="TVY306" s="730"/>
      <c r="TVZ306" s="730"/>
      <c r="TWA306" s="730"/>
      <c r="TWB306" s="730"/>
      <c r="TWC306" s="730"/>
      <c r="TWD306" s="730"/>
      <c r="TWE306" s="730"/>
      <c r="TWF306" s="730"/>
      <c r="TWG306" s="730"/>
      <c r="TWH306" s="730"/>
      <c r="TWI306" s="730"/>
      <c r="TWJ306" s="730"/>
      <c r="TWK306" s="730"/>
      <c r="TWL306" s="730"/>
      <c r="TWM306" s="730"/>
      <c r="TWN306" s="730"/>
      <c r="TWO306" s="730"/>
      <c r="TWP306" s="730"/>
      <c r="TWQ306" s="730"/>
      <c r="TWR306" s="730"/>
      <c r="TWS306" s="730"/>
      <c r="TWT306" s="730"/>
      <c r="TWU306" s="730"/>
      <c r="TWV306" s="730"/>
      <c r="TWW306" s="730"/>
      <c r="TWX306" s="730"/>
      <c r="TWY306" s="730"/>
      <c r="TWZ306" s="730"/>
      <c r="TXA306" s="730"/>
      <c r="TXB306" s="730"/>
      <c r="TXC306" s="730"/>
      <c r="TXD306" s="730"/>
      <c r="TXE306" s="730"/>
      <c r="TXF306" s="730"/>
      <c r="TXG306" s="730"/>
      <c r="TXH306" s="730"/>
      <c r="TXI306" s="730"/>
      <c r="TXJ306" s="730"/>
      <c r="TXK306" s="730"/>
      <c r="TXL306" s="730"/>
      <c r="TXM306" s="730"/>
      <c r="TXN306" s="730"/>
      <c r="TXO306" s="730"/>
      <c r="TXP306" s="730"/>
      <c r="TXQ306" s="730"/>
      <c r="TXR306" s="730"/>
      <c r="TXS306" s="730"/>
      <c r="TXT306" s="730"/>
      <c r="TXU306" s="730"/>
      <c r="TXV306" s="730"/>
      <c r="TXW306" s="730"/>
      <c r="TXX306" s="730"/>
      <c r="TXY306" s="730"/>
      <c r="TXZ306" s="730"/>
      <c r="TYA306" s="730"/>
      <c r="TYB306" s="730"/>
      <c r="TYC306" s="730"/>
      <c r="TYD306" s="730"/>
      <c r="TYE306" s="730"/>
      <c r="TYF306" s="730"/>
      <c r="TYG306" s="730"/>
      <c r="TYH306" s="730"/>
      <c r="TYI306" s="730"/>
      <c r="TYJ306" s="730"/>
      <c r="TYK306" s="730"/>
      <c r="TYL306" s="730"/>
      <c r="TYM306" s="730"/>
      <c r="TYN306" s="730"/>
      <c r="TYO306" s="730"/>
      <c r="TYP306" s="730"/>
      <c r="TYQ306" s="730"/>
      <c r="TYR306" s="730"/>
      <c r="TYS306" s="730"/>
      <c r="TYT306" s="730"/>
      <c r="TYU306" s="730"/>
      <c r="TYV306" s="730"/>
      <c r="TYW306" s="730"/>
      <c r="TYX306" s="730"/>
      <c r="TYY306" s="730"/>
      <c r="TYZ306" s="730"/>
      <c r="TZA306" s="730"/>
      <c r="TZB306" s="730"/>
      <c r="TZC306" s="730"/>
      <c r="TZD306" s="730"/>
      <c r="TZE306" s="730"/>
      <c r="TZF306" s="730"/>
      <c r="TZG306" s="730"/>
      <c r="TZH306" s="730"/>
      <c r="TZI306" s="730"/>
      <c r="TZJ306" s="730"/>
      <c r="TZK306" s="730"/>
      <c r="TZL306" s="730"/>
      <c r="TZM306" s="730"/>
      <c r="TZN306" s="730"/>
      <c r="TZO306" s="730"/>
      <c r="TZP306" s="730"/>
      <c r="TZQ306" s="730"/>
      <c r="TZR306" s="730"/>
      <c r="TZS306" s="730"/>
      <c r="TZT306" s="730"/>
      <c r="TZU306" s="730"/>
      <c r="TZV306" s="730"/>
      <c r="TZW306" s="730"/>
      <c r="TZX306" s="730"/>
      <c r="TZY306" s="730"/>
      <c r="TZZ306" s="730"/>
      <c r="UAA306" s="730"/>
      <c r="UAB306" s="730"/>
      <c r="UAC306" s="730"/>
      <c r="UAD306" s="730"/>
      <c r="UAE306" s="730"/>
      <c r="UAF306" s="730"/>
      <c r="UAG306" s="730"/>
      <c r="UAH306" s="730"/>
      <c r="UAI306" s="730"/>
      <c r="UAJ306" s="730"/>
      <c r="UAK306" s="730"/>
      <c r="UAL306" s="730"/>
      <c r="UAM306" s="730"/>
      <c r="UAN306" s="730"/>
      <c r="UAO306" s="730"/>
      <c r="UAP306" s="730"/>
      <c r="UAQ306" s="730"/>
      <c r="UAR306" s="730"/>
      <c r="UAS306" s="730"/>
      <c r="UAT306" s="730"/>
      <c r="UAU306" s="730"/>
      <c r="UAV306" s="730"/>
      <c r="UAW306" s="730"/>
      <c r="UAX306" s="730"/>
      <c r="UAY306" s="730"/>
      <c r="UAZ306" s="730"/>
      <c r="UBA306" s="730"/>
      <c r="UBB306" s="730"/>
      <c r="UBC306" s="730"/>
      <c r="UBD306" s="730"/>
      <c r="UBE306" s="730"/>
      <c r="UBF306" s="730"/>
      <c r="UBG306" s="730"/>
      <c r="UBH306" s="730"/>
      <c r="UBI306" s="730"/>
      <c r="UBJ306" s="730"/>
      <c r="UBK306" s="730"/>
      <c r="UBL306" s="730"/>
      <c r="UBM306" s="730"/>
      <c r="UBN306" s="730"/>
      <c r="UBO306" s="730"/>
      <c r="UBP306" s="730"/>
      <c r="UBQ306" s="730"/>
      <c r="UBR306" s="730"/>
      <c r="UBS306" s="730"/>
      <c r="UBT306" s="730"/>
      <c r="UBU306" s="730"/>
      <c r="UBV306" s="730"/>
      <c r="UBW306" s="730"/>
      <c r="UBX306" s="730"/>
      <c r="UBY306" s="730"/>
      <c r="UBZ306" s="730"/>
      <c r="UCA306" s="730"/>
      <c r="UCB306" s="730"/>
      <c r="UCC306" s="730"/>
      <c r="UCD306" s="730"/>
      <c r="UCE306" s="730"/>
      <c r="UCF306" s="730"/>
      <c r="UCG306" s="730"/>
      <c r="UCH306" s="730"/>
      <c r="UCI306" s="730"/>
      <c r="UCJ306" s="730"/>
      <c r="UCK306" s="730"/>
      <c r="UCL306" s="730"/>
      <c r="UCM306" s="730"/>
      <c r="UCN306" s="730"/>
      <c r="UCO306" s="730"/>
      <c r="UCP306" s="730"/>
      <c r="UCQ306" s="730"/>
      <c r="UCR306" s="730"/>
      <c r="UCS306" s="730"/>
      <c r="UCT306" s="730"/>
      <c r="UCU306" s="730"/>
      <c r="UCV306" s="730"/>
      <c r="UCW306" s="730"/>
      <c r="UCX306" s="730"/>
      <c r="UCY306" s="730"/>
      <c r="UCZ306" s="730"/>
      <c r="UDA306" s="730"/>
      <c r="UDB306" s="730"/>
      <c r="UDC306" s="730"/>
      <c r="UDD306" s="730"/>
      <c r="UDE306" s="730"/>
      <c r="UDF306" s="730"/>
      <c r="UDG306" s="730"/>
      <c r="UDH306" s="730"/>
      <c r="UDI306" s="730"/>
      <c r="UDJ306" s="730"/>
      <c r="UDK306" s="730"/>
      <c r="UDL306" s="730"/>
      <c r="UDM306" s="730"/>
      <c r="UDN306" s="730"/>
      <c r="UDO306" s="730"/>
      <c r="UDP306" s="730"/>
      <c r="UDQ306" s="730"/>
      <c r="UDR306" s="730"/>
      <c r="UDS306" s="730"/>
      <c r="UDT306" s="730"/>
      <c r="UDU306" s="730"/>
      <c r="UDV306" s="730"/>
      <c r="UDW306" s="730"/>
      <c r="UDX306" s="730"/>
      <c r="UDY306" s="730"/>
      <c r="UDZ306" s="730"/>
      <c r="UEA306" s="730"/>
      <c r="UEB306" s="730"/>
      <c r="UEC306" s="730"/>
      <c r="UED306" s="730"/>
      <c r="UEE306" s="730"/>
      <c r="UEF306" s="730"/>
      <c r="UEG306" s="730"/>
      <c r="UEH306" s="730"/>
      <c r="UEI306" s="730"/>
      <c r="UEJ306" s="730"/>
      <c r="UEK306" s="730"/>
      <c r="UEL306" s="730"/>
      <c r="UEM306" s="730"/>
      <c r="UEN306" s="730"/>
      <c r="UEO306" s="730"/>
      <c r="UEP306" s="730"/>
      <c r="UEQ306" s="730"/>
      <c r="UER306" s="730"/>
      <c r="UES306" s="730"/>
      <c r="UET306" s="730"/>
      <c r="UEU306" s="730"/>
      <c r="UEV306" s="730"/>
      <c r="UEW306" s="730"/>
      <c r="UEX306" s="730"/>
      <c r="UEY306" s="730"/>
      <c r="UEZ306" s="730"/>
      <c r="UFA306" s="730"/>
      <c r="UFB306" s="730"/>
      <c r="UFC306" s="730"/>
      <c r="UFD306" s="730"/>
      <c r="UFE306" s="730"/>
      <c r="UFF306" s="730"/>
      <c r="UFG306" s="730"/>
      <c r="UFH306" s="730"/>
      <c r="UFI306" s="730"/>
      <c r="UFJ306" s="730"/>
      <c r="UFK306" s="730"/>
      <c r="UFL306" s="730"/>
      <c r="UFM306" s="730"/>
      <c r="UFN306" s="730"/>
      <c r="UFO306" s="730"/>
      <c r="UFP306" s="730"/>
      <c r="UFQ306" s="730"/>
      <c r="UFR306" s="730"/>
      <c r="UFS306" s="730"/>
      <c r="UFT306" s="730"/>
      <c r="UFU306" s="730"/>
      <c r="UFV306" s="730"/>
      <c r="UFW306" s="730"/>
      <c r="UFX306" s="730"/>
      <c r="UFY306" s="730"/>
      <c r="UFZ306" s="730"/>
      <c r="UGA306" s="730"/>
      <c r="UGB306" s="730"/>
      <c r="UGC306" s="730"/>
      <c r="UGD306" s="730"/>
      <c r="UGE306" s="730"/>
      <c r="UGF306" s="730"/>
      <c r="UGG306" s="730"/>
      <c r="UGH306" s="730"/>
      <c r="UGI306" s="730"/>
      <c r="UGJ306" s="730"/>
      <c r="UGK306" s="730"/>
      <c r="UGL306" s="730"/>
      <c r="UGM306" s="730"/>
      <c r="UGN306" s="730"/>
      <c r="UGO306" s="730"/>
      <c r="UGP306" s="730"/>
      <c r="UGQ306" s="730"/>
      <c r="UGR306" s="730"/>
      <c r="UGS306" s="730"/>
      <c r="UGT306" s="730"/>
      <c r="UGU306" s="730"/>
      <c r="UGV306" s="730"/>
      <c r="UGW306" s="730"/>
      <c r="UGX306" s="730"/>
      <c r="UGY306" s="730"/>
      <c r="UGZ306" s="730"/>
      <c r="UHA306" s="730"/>
      <c r="UHB306" s="730"/>
      <c r="UHC306" s="730"/>
      <c r="UHD306" s="730"/>
      <c r="UHE306" s="730"/>
      <c r="UHF306" s="730"/>
      <c r="UHG306" s="730"/>
      <c r="UHH306" s="730"/>
      <c r="UHI306" s="730"/>
      <c r="UHJ306" s="730"/>
      <c r="UHK306" s="730"/>
      <c r="UHL306" s="730"/>
      <c r="UHM306" s="730"/>
      <c r="UHN306" s="730"/>
      <c r="UHO306" s="730"/>
      <c r="UHP306" s="730"/>
      <c r="UHQ306" s="730"/>
      <c r="UHR306" s="730"/>
      <c r="UHS306" s="730"/>
      <c r="UHT306" s="730"/>
      <c r="UHU306" s="730"/>
      <c r="UHV306" s="730"/>
      <c r="UHW306" s="730"/>
      <c r="UHX306" s="730"/>
      <c r="UHY306" s="730"/>
      <c r="UHZ306" s="730"/>
      <c r="UIA306" s="730"/>
      <c r="UIB306" s="730"/>
      <c r="UIC306" s="730"/>
      <c r="UID306" s="730"/>
      <c r="UIE306" s="730"/>
      <c r="UIF306" s="730"/>
      <c r="UIG306" s="730"/>
      <c r="UIH306" s="730"/>
      <c r="UII306" s="730"/>
      <c r="UIJ306" s="730"/>
      <c r="UIK306" s="730"/>
      <c r="UIL306" s="730"/>
      <c r="UIM306" s="730"/>
      <c r="UIN306" s="730"/>
      <c r="UIO306" s="730"/>
      <c r="UIP306" s="730"/>
      <c r="UIQ306" s="730"/>
      <c r="UIR306" s="730"/>
      <c r="UIS306" s="730"/>
      <c r="UIT306" s="730"/>
      <c r="UIU306" s="730"/>
      <c r="UIV306" s="730"/>
      <c r="UIW306" s="730"/>
      <c r="UIX306" s="730"/>
      <c r="UIY306" s="730"/>
      <c r="UIZ306" s="730"/>
      <c r="UJA306" s="730"/>
      <c r="UJB306" s="730"/>
      <c r="UJC306" s="730"/>
      <c r="UJD306" s="730"/>
      <c r="UJE306" s="730"/>
      <c r="UJF306" s="730"/>
      <c r="UJG306" s="730"/>
      <c r="UJH306" s="730"/>
      <c r="UJI306" s="730"/>
      <c r="UJJ306" s="730"/>
      <c r="UJK306" s="730"/>
      <c r="UJL306" s="730"/>
      <c r="UJM306" s="730"/>
      <c r="UJN306" s="730"/>
      <c r="UJO306" s="730"/>
      <c r="UJP306" s="730"/>
      <c r="UJQ306" s="730"/>
      <c r="UJR306" s="730"/>
      <c r="UJS306" s="730"/>
      <c r="UJT306" s="730"/>
      <c r="UJU306" s="730"/>
      <c r="UJV306" s="730"/>
      <c r="UJW306" s="730"/>
      <c r="UJX306" s="730"/>
      <c r="UJY306" s="730"/>
      <c r="UJZ306" s="730"/>
      <c r="UKA306" s="730"/>
      <c r="UKB306" s="730"/>
      <c r="UKC306" s="730"/>
      <c r="UKD306" s="730"/>
      <c r="UKE306" s="730"/>
      <c r="UKF306" s="730"/>
      <c r="UKG306" s="730"/>
      <c r="UKH306" s="730"/>
      <c r="UKI306" s="730"/>
      <c r="UKJ306" s="730"/>
      <c r="UKK306" s="730"/>
      <c r="UKL306" s="730"/>
      <c r="UKM306" s="730"/>
      <c r="UKN306" s="730"/>
      <c r="UKO306" s="730"/>
      <c r="UKP306" s="730"/>
      <c r="UKQ306" s="730"/>
      <c r="UKR306" s="730"/>
      <c r="UKS306" s="730"/>
      <c r="UKT306" s="730"/>
      <c r="UKU306" s="730"/>
      <c r="UKV306" s="730"/>
      <c r="UKW306" s="730"/>
      <c r="UKX306" s="730"/>
      <c r="UKY306" s="730"/>
      <c r="UKZ306" s="730"/>
      <c r="ULA306" s="730"/>
      <c r="ULB306" s="730"/>
      <c r="ULC306" s="730"/>
      <c r="ULD306" s="730"/>
      <c r="ULE306" s="730"/>
      <c r="ULF306" s="730"/>
      <c r="ULG306" s="730"/>
      <c r="ULH306" s="730"/>
      <c r="ULI306" s="730"/>
      <c r="ULJ306" s="730"/>
      <c r="ULK306" s="730"/>
      <c r="ULL306" s="730"/>
      <c r="ULM306" s="730"/>
      <c r="ULN306" s="730"/>
      <c r="ULO306" s="730"/>
      <c r="ULP306" s="730"/>
      <c r="ULQ306" s="730"/>
      <c r="ULR306" s="730"/>
      <c r="ULS306" s="730"/>
      <c r="ULT306" s="730"/>
      <c r="ULU306" s="730"/>
      <c r="ULV306" s="730"/>
      <c r="ULW306" s="730"/>
      <c r="ULX306" s="730"/>
      <c r="ULY306" s="730"/>
      <c r="ULZ306" s="730"/>
      <c r="UMA306" s="730"/>
      <c r="UMB306" s="730"/>
      <c r="UMC306" s="730"/>
      <c r="UMD306" s="730"/>
      <c r="UME306" s="730"/>
      <c r="UMF306" s="730"/>
      <c r="UMG306" s="730"/>
      <c r="UMH306" s="730"/>
      <c r="UMI306" s="730"/>
      <c r="UMJ306" s="730"/>
      <c r="UMK306" s="730"/>
      <c r="UML306" s="730"/>
      <c r="UMM306" s="730"/>
      <c r="UMN306" s="730"/>
      <c r="UMO306" s="730"/>
      <c r="UMP306" s="730"/>
      <c r="UMQ306" s="730"/>
      <c r="UMR306" s="730"/>
      <c r="UMS306" s="730"/>
      <c r="UMT306" s="730"/>
      <c r="UMU306" s="730"/>
      <c r="UMV306" s="730"/>
      <c r="UMW306" s="730"/>
      <c r="UMX306" s="730"/>
      <c r="UMY306" s="730"/>
      <c r="UMZ306" s="730"/>
      <c r="UNA306" s="730"/>
      <c r="UNB306" s="730"/>
      <c r="UNC306" s="730"/>
      <c r="UND306" s="730"/>
      <c r="UNE306" s="730"/>
      <c r="UNF306" s="730"/>
      <c r="UNG306" s="730"/>
      <c r="UNH306" s="730"/>
      <c r="UNI306" s="730"/>
      <c r="UNJ306" s="730"/>
      <c r="UNK306" s="730"/>
      <c r="UNL306" s="730"/>
      <c r="UNM306" s="730"/>
      <c r="UNN306" s="730"/>
      <c r="UNO306" s="730"/>
      <c r="UNP306" s="730"/>
      <c r="UNQ306" s="730"/>
      <c r="UNR306" s="730"/>
      <c r="UNS306" s="730"/>
      <c r="UNT306" s="730"/>
      <c r="UNU306" s="730"/>
      <c r="UNV306" s="730"/>
      <c r="UNW306" s="730"/>
      <c r="UNX306" s="730"/>
      <c r="UNY306" s="730"/>
      <c r="UNZ306" s="730"/>
      <c r="UOA306" s="730"/>
      <c r="UOB306" s="730"/>
      <c r="UOC306" s="730"/>
      <c r="UOD306" s="730"/>
      <c r="UOE306" s="730"/>
      <c r="UOF306" s="730"/>
      <c r="UOG306" s="730"/>
      <c r="UOH306" s="730"/>
      <c r="UOI306" s="730"/>
      <c r="UOJ306" s="730"/>
      <c r="UOK306" s="730"/>
      <c r="UOL306" s="730"/>
      <c r="UOM306" s="730"/>
      <c r="UON306" s="730"/>
      <c r="UOO306" s="730"/>
      <c r="UOP306" s="730"/>
      <c r="UOQ306" s="730"/>
      <c r="UOR306" s="730"/>
      <c r="UOS306" s="730"/>
      <c r="UOT306" s="730"/>
      <c r="UOU306" s="730"/>
      <c r="UOV306" s="730"/>
      <c r="UOW306" s="730"/>
      <c r="UOX306" s="730"/>
      <c r="UOY306" s="730"/>
      <c r="UOZ306" s="730"/>
      <c r="UPA306" s="730"/>
      <c r="UPB306" s="730"/>
      <c r="UPC306" s="730"/>
      <c r="UPD306" s="730"/>
      <c r="UPE306" s="730"/>
      <c r="UPF306" s="730"/>
      <c r="UPG306" s="730"/>
      <c r="UPH306" s="730"/>
      <c r="UPI306" s="730"/>
      <c r="UPJ306" s="730"/>
      <c r="UPK306" s="730"/>
      <c r="UPL306" s="730"/>
      <c r="UPM306" s="730"/>
      <c r="UPN306" s="730"/>
      <c r="UPO306" s="730"/>
      <c r="UPP306" s="730"/>
      <c r="UPQ306" s="730"/>
      <c r="UPR306" s="730"/>
      <c r="UPS306" s="730"/>
      <c r="UPT306" s="730"/>
      <c r="UPU306" s="730"/>
      <c r="UPV306" s="730"/>
      <c r="UPW306" s="730"/>
      <c r="UPX306" s="730"/>
      <c r="UPY306" s="730"/>
      <c r="UPZ306" s="730"/>
      <c r="UQA306" s="730"/>
      <c r="UQB306" s="730"/>
      <c r="UQC306" s="730"/>
      <c r="UQD306" s="730"/>
      <c r="UQE306" s="730"/>
      <c r="UQF306" s="730"/>
      <c r="UQG306" s="730"/>
      <c r="UQH306" s="730"/>
      <c r="UQI306" s="730"/>
      <c r="UQJ306" s="730"/>
      <c r="UQK306" s="730"/>
      <c r="UQL306" s="730"/>
      <c r="UQM306" s="730"/>
      <c r="UQN306" s="730"/>
      <c r="UQO306" s="730"/>
      <c r="UQP306" s="730"/>
      <c r="UQQ306" s="730"/>
      <c r="UQR306" s="730"/>
      <c r="UQS306" s="730"/>
      <c r="UQT306" s="730"/>
      <c r="UQU306" s="730"/>
      <c r="UQV306" s="730"/>
      <c r="UQW306" s="730"/>
      <c r="UQX306" s="730"/>
      <c r="UQY306" s="730"/>
      <c r="UQZ306" s="730"/>
      <c r="URA306" s="730"/>
      <c r="URB306" s="730"/>
      <c r="URC306" s="730"/>
      <c r="URD306" s="730"/>
      <c r="URE306" s="730"/>
      <c r="URF306" s="730"/>
      <c r="URG306" s="730"/>
      <c r="URH306" s="730"/>
      <c r="URI306" s="730"/>
      <c r="URJ306" s="730"/>
      <c r="URK306" s="730"/>
      <c r="URL306" s="730"/>
      <c r="URM306" s="730"/>
      <c r="URN306" s="730"/>
      <c r="URO306" s="730"/>
      <c r="URP306" s="730"/>
      <c r="URQ306" s="730"/>
      <c r="URR306" s="730"/>
      <c r="URS306" s="730"/>
      <c r="URT306" s="730"/>
      <c r="URU306" s="730"/>
      <c r="URV306" s="730"/>
      <c r="URW306" s="730"/>
      <c r="URX306" s="730"/>
      <c r="URY306" s="730"/>
      <c r="URZ306" s="730"/>
      <c r="USA306" s="730"/>
      <c r="USB306" s="730"/>
      <c r="USC306" s="730"/>
      <c r="USD306" s="730"/>
      <c r="USE306" s="730"/>
      <c r="USF306" s="730"/>
      <c r="USG306" s="730"/>
      <c r="USH306" s="730"/>
      <c r="USI306" s="730"/>
      <c r="USJ306" s="730"/>
      <c r="USK306" s="730"/>
      <c r="USL306" s="730"/>
      <c r="USM306" s="730"/>
      <c r="USN306" s="730"/>
      <c r="USO306" s="730"/>
      <c r="USP306" s="730"/>
      <c r="USQ306" s="730"/>
      <c r="USR306" s="730"/>
      <c r="USS306" s="730"/>
      <c r="UST306" s="730"/>
      <c r="USU306" s="730"/>
      <c r="USV306" s="730"/>
      <c r="USW306" s="730"/>
      <c r="USX306" s="730"/>
      <c r="USY306" s="730"/>
      <c r="USZ306" s="730"/>
      <c r="UTA306" s="730"/>
      <c r="UTB306" s="730"/>
      <c r="UTC306" s="730"/>
      <c r="UTD306" s="730"/>
      <c r="UTE306" s="730"/>
      <c r="UTF306" s="730"/>
      <c r="UTG306" s="730"/>
      <c r="UTH306" s="730"/>
      <c r="UTI306" s="730"/>
      <c r="UTJ306" s="730"/>
      <c r="UTK306" s="730"/>
      <c r="UTL306" s="730"/>
      <c r="UTM306" s="730"/>
      <c r="UTN306" s="730"/>
      <c r="UTO306" s="730"/>
      <c r="UTP306" s="730"/>
      <c r="UTQ306" s="730"/>
      <c r="UTR306" s="730"/>
      <c r="UTS306" s="730"/>
      <c r="UTT306" s="730"/>
      <c r="UTU306" s="730"/>
      <c r="UTV306" s="730"/>
      <c r="UTW306" s="730"/>
      <c r="UTX306" s="730"/>
      <c r="UTY306" s="730"/>
      <c r="UTZ306" s="730"/>
      <c r="UUA306" s="730"/>
      <c r="UUB306" s="730"/>
      <c r="UUC306" s="730"/>
      <c r="UUD306" s="730"/>
      <c r="UUE306" s="730"/>
      <c r="UUF306" s="730"/>
      <c r="UUG306" s="730"/>
      <c r="UUH306" s="730"/>
      <c r="UUI306" s="730"/>
      <c r="UUJ306" s="730"/>
      <c r="UUK306" s="730"/>
      <c r="UUL306" s="730"/>
      <c r="UUM306" s="730"/>
      <c r="UUN306" s="730"/>
      <c r="UUO306" s="730"/>
      <c r="UUP306" s="730"/>
      <c r="UUQ306" s="730"/>
      <c r="UUR306" s="730"/>
      <c r="UUS306" s="730"/>
      <c r="UUT306" s="730"/>
      <c r="UUU306" s="730"/>
      <c r="UUV306" s="730"/>
      <c r="UUW306" s="730"/>
      <c r="UUX306" s="730"/>
      <c r="UUY306" s="730"/>
      <c r="UUZ306" s="730"/>
      <c r="UVA306" s="730"/>
      <c r="UVB306" s="730"/>
      <c r="UVC306" s="730"/>
      <c r="UVD306" s="730"/>
      <c r="UVE306" s="730"/>
      <c r="UVF306" s="730"/>
      <c r="UVG306" s="730"/>
      <c r="UVH306" s="730"/>
      <c r="UVI306" s="730"/>
      <c r="UVJ306" s="730"/>
      <c r="UVK306" s="730"/>
      <c r="UVL306" s="730"/>
      <c r="UVM306" s="730"/>
      <c r="UVN306" s="730"/>
      <c r="UVO306" s="730"/>
      <c r="UVP306" s="730"/>
      <c r="UVQ306" s="730"/>
      <c r="UVR306" s="730"/>
      <c r="UVS306" s="730"/>
      <c r="UVT306" s="730"/>
      <c r="UVU306" s="730"/>
      <c r="UVV306" s="730"/>
      <c r="UVW306" s="730"/>
      <c r="UVX306" s="730"/>
      <c r="UVY306" s="730"/>
      <c r="UVZ306" s="730"/>
      <c r="UWA306" s="730"/>
      <c r="UWB306" s="730"/>
      <c r="UWC306" s="730"/>
      <c r="UWD306" s="730"/>
      <c r="UWE306" s="730"/>
      <c r="UWF306" s="730"/>
      <c r="UWG306" s="730"/>
      <c r="UWH306" s="730"/>
      <c r="UWI306" s="730"/>
      <c r="UWJ306" s="730"/>
      <c r="UWK306" s="730"/>
      <c r="UWL306" s="730"/>
      <c r="UWM306" s="730"/>
      <c r="UWN306" s="730"/>
      <c r="UWO306" s="730"/>
      <c r="UWP306" s="730"/>
      <c r="UWQ306" s="730"/>
      <c r="UWR306" s="730"/>
      <c r="UWS306" s="730"/>
      <c r="UWT306" s="730"/>
      <c r="UWU306" s="730"/>
      <c r="UWV306" s="730"/>
      <c r="UWW306" s="730"/>
      <c r="UWX306" s="730"/>
      <c r="UWY306" s="730"/>
      <c r="UWZ306" s="730"/>
      <c r="UXA306" s="730"/>
      <c r="UXB306" s="730"/>
      <c r="UXC306" s="730"/>
      <c r="UXD306" s="730"/>
      <c r="UXE306" s="730"/>
      <c r="UXF306" s="730"/>
      <c r="UXG306" s="730"/>
      <c r="UXH306" s="730"/>
      <c r="UXI306" s="730"/>
      <c r="UXJ306" s="730"/>
      <c r="UXK306" s="730"/>
      <c r="UXL306" s="730"/>
      <c r="UXM306" s="730"/>
      <c r="UXN306" s="730"/>
      <c r="UXO306" s="730"/>
      <c r="UXP306" s="730"/>
      <c r="UXQ306" s="730"/>
      <c r="UXR306" s="730"/>
      <c r="UXS306" s="730"/>
      <c r="UXT306" s="730"/>
      <c r="UXU306" s="730"/>
      <c r="UXV306" s="730"/>
      <c r="UXW306" s="730"/>
      <c r="UXX306" s="730"/>
      <c r="UXY306" s="730"/>
      <c r="UXZ306" s="730"/>
      <c r="UYA306" s="730"/>
      <c r="UYB306" s="730"/>
      <c r="UYC306" s="730"/>
      <c r="UYD306" s="730"/>
      <c r="UYE306" s="730"/>
      <c r="UYF306" s="730"/>
      <c r="UYG306" s="730"/>
      <c r="UYH306" s="730"/>
      <c r="UYI306" s="730"/>
      <c r="UYJ306" s="730"/>
      <c r="UYK306" s="730"/>
      <c r="UYL306" s="730"/>
      <c r="UYM306" s="730"/>
      <c r="UYN306" s="730"/>
      <c r="UYO306" s="730"/>
      <c r="UYP306" s="730"/>
      <c r="UYQ306" s="730"/>
      <c r="UYR306" s="730"/>
      <c r="UYS306" s="730"/>
      <c r="UYT306" s="730"/>
      <c r="UYU306" s="730"/>
      <c r="UYV306" s="730"/>
      <c r="UYW306" s="730"/>
      <c r="UYX306" s="730"/>
      <c r="UYY306" s="730"/>
      <c r="UYZ306" s="730"/>
      <c r="UZA306" s="730"/>
      <c r="UZB306" s="730"/>
      <c r="UZC306" s="730"/>
      <c r="UZD306" s="730"/>
      <c r="UZE306" s="730"/>
      <c r="UZF306" s="730"/>
      <c r="UZG306" s="730"/>
      <c r="UZH306" s="730"/>
      <c r="UZI306" s="730"/>
      <c r="UZJ306" s="730"/>
      <c r="UZK306" s="730"/>
      <c r="UZL306" s="730"/>
      <c r="UZM306" s="730"/>
      <c r="UZN306" s="730"/>
      <c r="UZO306" s="730"/>
      <c r="UZP306" s="730"/>
      <c r="UZQ306" s="730"/>
      <c r="UZR306" s="730"/>
      <c r="UZS306" s="730"/>
      <c r="UZT306" s="730"/>
      <c r="UZU306" s="730"/>
      <c r="UZV306" s="730"/>
      <c r="UZW306" s="730"/>
      <c r="UZX306" s="730"/>
      <c r="UZY306" s="730"/>
      <c r="UZZ306" s="730"/>
      <c r="VAA306" s="730"/>
      <c r="VAB306" s="730"/>
      <c r="VAC306" s="730"/>
      <c r="VAD306" s="730"/>
      <c r="VAE306" s="730"/>
      <c r="VAF306" s="730"/>
      <c r="VAG306" s="730"/>
      <c r="VAH306" s="730"/>
      <c r="VAI306" s="730"/>
      <c r="VAJ306" s="730"/>
      <c r="VAK306" s="730"/>
      <c r="VAL306" s="730"/>
      <c r="VAM306" s="730"/>
      <c r="VAN306" s="730"/>
      <c r="VAO306" s="730"/>
      <c r="VAP306" s="730"/>
      <c r="VAQ306" s="730"/>
      <c r="VAR306" s="730"/>
      <c r="VAS306" s="730"/>
      <c r="VAT306" s="730"/>
      <c r="VAU306" s="730"/>
      <c r="VAV306" s="730"/>
      <c r="VAW306" s="730"/>
      <c r="VAX306" s="730"/>
      <c r="VAY306" s="730"/>
      <c r="VAZ306" s="730"/>
      <c r="VBA306" s="730"/>
      <c r="VBB306" s="730"/>
      <c r="VBC306" s="730"/>
      <c r="VBD306" s="730"/>
      <c r="VBE306" s="730"/>
      <c r="VBF306" s="730"/>
      <c r="VBG306" s="730"/>
      <c r="VBH306" s="730"/>
      <c r="VBI306" s="730"/>
      <c r="VBJ306" s="730"/>
      <c r="VBK306" s="730"/>
      <c r="VBL306" s="730"/>
      <c r="VBM306" s="730"/>
      <c r="VBN306" s="730"/>
      <c r="VBO306" s="730"/>
      <c r="VBP306" s="730"/>
      <c r="VBQ306" s="730"/>
      <c r="VBR306" s="730"/>
      <c r="VBS306" s="730"/>
      <c r="VBT306" s="730"/>
      <c r="VBU306" s="730"/>
      <c r="VBV306" s="730"/>
      <c r="VBW306" s="730"/>
      <c r="VBX306" s="730"/>
      <c r="VBY306" s="730"/>
      <c r="VBZ306" s="730"/>
      <c r="VCA306" s="730"/>
      <c r="VCB306" s="730"/>
      <c r="VCC306" s="730"/>
      <c r="VCD306" s="730"/>
      <c r="VCE306" s="730"/>
      <c r="VCF306" s="730"/>
      <c r="VCG306" s="730"/>
      <c r="VCH306" s="730"/>
      <c r="VCI306" s="730"/>
      <c r="VCJ306" s="730"/>
      <c r="VCK306" s="730"/>
      <c r="VCL306" s="730"/>
      <c r="VCM306" s="730"/>
      <c r="VCN306" s="730"/>
      <c r="VCO306" s="730"/>
      <c r="VCP306" s="730"/>
      <c r="VCQ306" s="730"/>
      <c r="VCR306" s="730"/>
      <c r="VCS306" s="730"/>
      <c r="VCT306" s="730"/>
      <c r="VCU306" s="730"/>
      <c r="VCV306" s="730"/>
      <c r="VCW306" s="730"/>
      <c r="VCX306" s="730"/>
      <c r="VCY306" s="730"/>
      <c r="VCZ306" s="730"/>
      <c r="VDA306" s="730"/>
      <c r="VDB306" s="730"/>
      <c r="VDC306" s="730"/>
      <c r="VDD306" s="730"/>
      <c r="VDE306" s="730"/>
      <c r="VDF306" s="730"/>
      <c r="VDG306" s="730"/>
      <c r="VDH306" s="730"/>
      <c r="VDI306" s="730"/>
      <c r="VDJ306" s="730"/>
      <c r="VDK306" s="730"/>
      <c r="VDL306" s="730"/>
      <c r="VDM306" s="730"/>
      <c r="VDN306" s="730"/>
      <c r="VDO306" s="730"/>
      <c r="VDP306" s="730"/>
      <c r="VDQ306" s="730"/>
      <c r="VDR306" s="730"/>
      <c r="VDS306" s="730"/>
      <c r="VDT306" s="730"/>
      <c r="VDU306" s="730"/>
      <c r="VDV306" s="730"/>
      <c r="VDW306" s="730"/>
      <c r="VDX306" s="730"/>
      <c r="VDY306" s="730"/>
      <c r="VDZ306" s="730"/>
      <c r="VEA306" s="730"/>
      <c r="VEB306" s="730"/>
      <c r="VEC306" s="730"/>
      <c r="VED306" s="730"/>
      <c r="VEE306" s="730"/>
      <c r="VEF306" s="730"/>
      <c r="VEG306" s="730"/>
      <c r="VEH306" s="730"/>
      <c r="VEI306" s="730"/>
      <c r="VEJ306" s="730"/>
      <c r="VEK306" s="730"/>
      <c r="VEL306" s="730"/>
      <c r="VEM306" s="730"/>
      <c r="VEN306" s="730"/>
      <c r="VEO306" s="730"/>
      <c r="VEP306" s="730"/>
      <c r="VEQ306" s="730"/>
      <c r="VER306" s="730"/>
      <c r="VES306" s="730"/>
      <c r="VET306" s="730"/>
      <c r="VEU306" s="730"/>
      <c r="VEV306" s="730"/>
      <c r="VEW306" s="730"/>
      <c r="VEX306" s="730"/>
      <c r="VEY306" s="730"/>
      <c r="VEZ306" s="730"/>
      <c r="VFA306" s="730"/>
      <c r="VFB306" s="730"/>
      <c r="VFC306" s="730"/>
      <c r="VFD306" s="730"/>
      <c r="VFE306" s="730"/>
      <c r="VFF306" s="730"/>
      <c r="VFG306" s="730"/>
      <c r="VFH306" s="730"/>
      <c r="VFI306" s="730"/>
      <c r="VFJ306" s="730"/>
      <c r="VFK306" s="730"/>
      <c r="VFL306" s="730"/>
      <c r="VFM306" s="730"/>
      <c r="VFN306" s="730"/>
      <c r="VFO306" s="730"/>
      <c r="VFP306" s="730"/>
      <c r="VFQ306" s="730"/>
      <c r="VFR306" s="730"/>
      <c r="VFS306" s="730"/>
      <c r="VFT306" s="730"/>
      <c r="VFU306" s="730"/>
      <c r="VFV306" s="730"/>
      <c r="VFW306" s="730"/>
      <c r="VFX306" s="730"/>
      <c r="VFY306" s="730"/>
      <c r="VFZ306" s="730"/>
      <c r="VGA306" s="730"/>
      <c r="VGB306" s="730"/>
      <c r="VGC306" s="730"/>
      <c r="VGD306" s="730"/>
      <c r="VGE306" s="730"/>
      <c r="VGF306" s="730"/>
      <c r="VGG306" s="730"/>
      <c r="VGH306" s="730"/>
      <c r="VGI306" s="730"/>
      <c r="VGJ306" s="730"/>
      <c r="VGK306" s="730"/>
      <c r="VGL306" s="730"/>
      <c r="VGM306" s="730"/>
      <c r="VGN306" s="730"/>
      <c r="VGO306" s="730"/>
      <c r="VGP306" s="730"/>
      <c r="VGQ306" s="730"/>
      <c r="VGR306" s="730"/>
      <c r="VGS306" s="730"/>
      <c r="VGT306" s="730"/>
      <c r="VGU306" s="730"/>
      <c r="VGV306" s="730"/>
      <c r="VGW306" s="730"/>
      <c r="VGX306" s="730"/>
      <c r="VGY306" s="730"/>
      <c r="VGZ306" s="730"/>
      <c r="VHA306" s="730"/>
      <c r="VHB306" s="730"/>
      <c r="VHC306" s="730"/>
      <c r="VHD306" s="730"/>
      <c r="VHE306" s="730"/>
      <c r="VHF306" s="730"/>
      <c r="VHG306" s="730"/>
      <c r="VHH306" s="730"/>
      <c r="VHI306" s="730"/>
      <c r="VHJ306" s="730"/>
      <c r="VHK306" s="730"/>
      <c r="VHL306" s="730"/>
      <c r="VHM306" s="730"/>
      <c r="VHN306" s="730"/>
      <c r="VHO306" s="730"/>
      <c r="VHP306" s="730"/>
      <c r="VHQ306" s="730"/>
      <c r="VHR306" s="730"/>
      <c r="VHS306" s="730"/>
      <c r="VHT306" s="730"/>
      <c r="VHU306" s="730"/>
      <c r="VHV306" s="730"/>
      <c r="VHW306" s="730"/>
      <c r="VHX306" s="730"/>
      <c r="VHY306" s="730"/>
      <c r="VHZ306" s="730"/>
      <c r="VIA306" s="730"/>
      <c r="VIB306" s="730"/>
      <c r="VIC306" s="730"/>
      <c r="VID306" s="730"/>
      <c r="VIE306" s="730"/>
      <c r="VIF306" s="730"/>
      <c r="VIG306" s="730"/>
      <c r="VIH306" s="730"/>
      <c r="VII306" s="730"/>
      <c r="VIJ306" s="730"/>
      <c r="VIK306" s="730"/>
      <c r="VIL306" s="730"/>
      <c r="VIM306" s="730"/>
      <c r="VIN306" s="730"/>
      <c r="VIO306" s="730"/>
      <c r="VIP306" s="730"/>
      <c r="VIQ306" s="730"/>
      <c r="VIR306" s="730"/>
      <c r="VIS306" s="730"/>
      <c r="VIT306" s="730"/>
      <c r="VIU306" s="730"/>
      <c r="VIV306" s="730"/>
      <c r="VIW306" s="730"/>
      <c r="VIX306" s="730"/>
      <c r="VIY306" s="730"/>
      <c r="VIZ306" s="730"/>
      <c r="VJA306" s="730"/>
      <c r="VJB306" s="730"/>
      <c r="VJC306" s="730"/>
      <c r="VJD306" s="730"/>
      <c r="VJE306" s="730"/>
      <c r="VJF306" s="730"/>
      <c r="VJG306" s="730"/>
      <c r="VJH306" s="730"/>
      <c r="VJI306" s="730"/>
      <c r="VJJ306" s="730"/>
      <c r="VJK306" s="730"/>
      <c r="VJL306" s="730"/>
      <c r="VJM306" s="730"/>
      <c r="VJN306" s="730"/>
      <c r="VJO306" s="730"/>
      <c r="VJP306" s="730"/>
      <c r="VJQ306" s="730"/>
      <c r="VJR306" s="730"/>
      <c r="VJS306" s="730"/>
      <c r="VJT306" s="730"/>
      <c r="VJU306" s="730"/>
      <c r="VJV306" s="730"/>
      <c r="VJW306" s="730"/>
      <c r="VJX306" s="730"/>
      <c r="VJY306" s="730"/>
      <c r="VJZ306" s="730"/>
      <c r="VKA306" s="730"/>
      <c r="VKB306" s="730"/>
      <c r="VKC306" s="730"/>
      <c r="VKD306" s="730"/>
      <c r="VKE306" s="730"/>
      <c r="VKF306" s="730"/>
      <c r="VKG306" s="730"/>
      <c r="VKH306" s="730"/>
      <c r="VKI306" s="730"/>
      <c r="VKJ306" s="730"/>
      <c r="VKK306" s="730"/>
      <c r="VKL306" s="730"/>
      <c r="VKM306" s="730"/>
      <c r="VKN306" s="730"/>
      <c r="VKO306" s="730"/>
      <c r="VKP306" s="730"/>
      <c r="VKQ306" s="730"/>
      <c r="VKR306" s="730"/>
      <c r="VKS306" s="730"/>
      <c r="VKT306" s="730"/>
      <c r="VKU306" s="730"/>
      <c r="VKV306" s="730"/>
      <c r="VKW306" s="730"/>
      <c r="VKX306" s="730"/>
      <c r="VKY306" s="730"/>
      <c r="VKZ306" s="730"/>
      <c r="VLA306" s="730"/>
      <c r="VLB306" s="730"/>
      <c r="VLC306" s="730"/>
      <c r="VLD306" s="730"/>
      <c r="VLE306" s="730"/>
      <c r="VLF306" s="730"/>
      <c r="VLG306" s="730"/>
      <c r="VLH306" s="730"/>
      <c r="VLI306" s="730"/>
      <c r="VLJ306" s="730"/>
      <c r="VLK306" s="730"/>
      <c r="VLL306" s="730"/>
      <c r="VLM306" s="730"/>
      <c r="VLN306" s="730"/>
      <c r="VLO306" s="730"/>
      <c r="VLP306" s="730"/>
      <c r="VLQ306" s="730"/>
      <c r="VLR306" s="730"/>
      <c r="VLS306" s="730"/>
      <c r="VLT306" s="730"/>
      <c r="VLU306" s="730"/>
      <c r="VLV306" s="730"/>
      <c r="VLW306" s="730"/>
      <c r="VLX306" s="730"/>
      <c r="VLY306" s="730"/>
      <c r="VLZ306" s="730"/>
      <c r="VMA306" s="730"/>
      <c r="VMB306" s="730"/>
      <c r="VMC306" s="730"/>
      <c r="VMD306" s="730"/>
      <c r="VME306" s="730"/>
      <c r="VMF306" s="730"/>
      <c r="VMG306" s="730"/>
      <c r="VMH306" s="730"/>
      <c r="VMI306" s="730"/>
      <c r="VMJ306" s="730"/>
      <c r="VMK306" s="730"/>
      <c r="VML306" s="730"/>
      <c r="VMM306" s="730"/>
      <c r="VMN306" s="730"/>
      <c r="VMO306" s="730"/>
      <c r="VMP306" s="730"/>
      <c r="VMQ306" s="730"/>
      <c r="VMR306" s="730"/>
      <c r="VMS306" s="730"/>
      <c r="VMT306" s="730"/>
      <c r="VMU306" s="730"/>
      <c r="VMV306" s="730"/>
      <c r="VMW306" s="730"/>
      <c r="VMX306" s="730"/>
      <c r="VMY306" s="730"/>
      <c r="VMZ306" s="730"/>
      <c r="VNA306" s="730"/>
      <c r="VNB306" s="730"/>
      <c r="VNC306" s="730"/>
      <c r="VND306" s="730"/>
      <c r="VNE306" s="730"/>
      <c r="VNF306" s="730"/>
      <c r="VNG306" s="730"/>
      <c r="VNH306" s="730"/>
      <c r="VNI306" s="730"/>
      <c r="VNJ306" s="730"/>
      <c r="VNK306" s="730"/>
      <c r="VNL306" s="730"/>
      <c r="VNM306" s="730"/>
      <c r="VNN306" s="730"/>
      <c r="VNO306" s="730"/>
      <c r="VNP306" s="730"/>
      <c r="VNQ306" s="730"/>
      <c r="VNR306" s="730"/>
      <c r="VNS306" s="730"/>
      <c r="VNT306" s="730"/>
      <c r="VNU306" s="730"/>
      <c r="VNV306" s="730"/>
      <c r="VNW306" s="730"/>
      <c r="VNX306" s="730"/>
      <c r="VNY306" s="730"/>
      <c r="VNZ306" s="730"/>
      <c r="VOA306" s="730"/>
      <c r="VOB306" s="730"/>
      <c r="VOC306" s="730"/>
      <c r="VOD306" s="730"/>
      <c r="VOE306" s="730"/>
      <c r="VOF306" s="730"/>
      <c r="VOG306" s="730"/>
      <c r="VOH306" s="730"/>
      <c r="VOI306" s="730"/>
      <c r="VOJ306" s="730"/>
      <c r="VOK306" s="730"/>
      <c r="VOL306" s="730"/>
      <c r="VOM306" s="730"/>
      <c r="VON306" s="730"/>
      <c r="VOO306" s="730"/>
      <c r="VOP306" s="730"/>
      <c r="VOQ306" s="730"/>
      <c r="VOR306" s="730"/>
      <c r="VOS306" s="730"/>
      <c r="VOT306" s="730"/>
      <c r="VOU306" s="730"/>
      <c r="VOV306" s="730"/>
      <c r="VOW306" s="730"/>
      <c r="VOX306" s="730"/>
      <c r="VOY306" s="730"/>
      <c r="VOZ306" s="730"/>
      <c r="VPA306" s="730"/>
      <c r="VPB306" s="730"/>
      <c r="VPC306" s="730"/>
      <c r="VPD306" s="730"/>
      <c r="VPE306" s="730"/>
      <c r="VPF306" s="730"/>
      <c r="VPG306" s="730"/>
      <c r="VPH306" s="730"/>
      <c r="VPI306" s="730"/>
      <c r="VPJ306" s="730"/>
      <c r="VPK306" s="730"/>
      <c r="VPL306" s="730"/>
      <c r="VPM306" s="730"/>
      <c r="VPN306" s="730"/>
      <c r="VPO306" s="730"/>
      <c r="VPP306" s="730"/>
      <c r="VPQ306" s="730"/>
      <c r="VPR306" s="730"/>
      <c r="VPS306" s="730"/>
      <c r="VPT306" s="730"/>
      <c r="VPU306" s="730"/>
      <c r="VPV306" s="730"/>
      <c r="VPW306" s="730"/>
      <c r="VPX306" s="730"/>
      <c r="VPY306" s="730"/>
      <c r="VPZ306" s="730"/>
      <c r="VQA306" s="730"/>
      <c r="VQB306" s="730"/>
      <c r="VQC306" s="730"/>
      <c r="VQD306" s="730"/>
      <c r="VQE306" s="730"/>
      <c r="VQF306" s="730"/>
      <c r="VQG306" s="730"/>
      <c r="VQH306" s="730"/>
      <c r="VQI306" s="730"/>
      <c r="VQJ306" s="730"/>
      <c r="VQK306" s="730"/>
      <c r="VQL306" s="730"/>
      <c r="VQM306" s="730"/>
      <c r="VQN306" s="730"/>
      <c r="VQO306" s="730"/>
      <c r="VQP306" s="730"/>
      <c r="VQQ306" s="730"/>
      <c r="VQR306" s="730"/>
      <c r="VQS306" s="730"/>
      <c r="VQT306" s="730"/>
      <c r="VQU306" s="730"/>
      <c r="VQV306" s="730"/>
      <c r="VQW306" s="730"/>
      <c r="VQX306" s="730"/>
      <c r="VQY306" s="730"/>
      <c r="VQZ306" s="730"/>
      <c r="VRA306" s="730"/>
      <c r="VRB306" s="730"/>
      <c r="VRC306" s="730"/>
      <c r="VRD306" s="730"/>
      <c r="VRE306" s="730"/>
      <c r="VRF306" s="730"/>
      <c r="VRG306" s="730"/>
      <c r="VRH306" s="730"/>
      <c r="VRI306" s="730"/>
      <c r="VRJ306" s="730"/>
      <c r="VRK306" s="730"/>
      <c r="VRL306" s="730"/>
      <c r="VRM306" s="730"/>
      <c r="VRN306" s="730"/>
      <c r="VRO306" s="730"/>
      <c r="VRP306" s="730"/>
      <c r="VRQ306" s="730"/>
      <c r="VRR306" s="730"/>
      <c r="VRS306" s="730"/>
      <c r="VRT306" s="730"/>
      <c r="VRU306" s="730"/>
      <c r="VRV306" s="730"/>
      <c r="VRW306" s="730"/>
      <c r="VRX306" s="730"/>
      <c r="VRY306" s="730"/>
      <c r="VRZ306" s="730"/>
      <c r="VSA306" s="730"/>
      <c r="VSB306" s="730"/>
      <c r="VSC306" s="730"/>
      <c r="VSD306" s="730"/>
      <c r="VSE306" s="730"/>
      <c r="VSF306" s="730"/>
      <c r="VSG306" s="730"/>
      <c r="VSH306" s="730"/>
      <c r="VSI306" s="730"/>
      <c r="VSJ306" s="730"/>
      <c r="VSK306" s="730"/>
      <c r="VSL306" s="730"/>
      <c r="VSM306" s="730"/>
      <c r="VSN306" s="730"/>
      <c r="VSO306" s="730"/>
      <c r="VSP306" s="730"/>
      <c r="VSQ306" s="730"/>
      <c r="VSR306" s="730"/>
      <c r="VSS306" s="730"/>
      <c r="VST306" s="730"/>
      <c r="VSU306" s="730"/>
      <c r="VSV306" s="730"/>
      <c r="VSW306" s="730"/>
      <c r="VSX306" s="730"/>
      <c r="VSY306" s="730"/>
      <c r="VSZ306" s="730"/>
      <c r="VTA306" s="730"/>
      <c r="VTB306" s="730"/>
      <c r="VTC306" s="730"/>
      <c r="VTD306" s="730"/>
      <c r="VTE306" s="730"/>
      <c r="VTF306" s="730"/>
      <c r="VTG306" s="730"/>
      <c r="VTH306" s="730"/>
      <c r="VTI306" s="730"/>
      <c r="VTJ306" s="730"/>
      <c r="VTK306" s="730"/>
      <c r="VTL306" s="730"/>
      <c r="VTM306" s="730"/>
      <c r="VTN306" s="730"/>
      <c r="VTO306" s="730"/>
      <c r="VTP306" s="730"/>
      <c r="VTQ306" s="730"/>
      <c r="VTR306" s="730"/>
      <c r="VTS306" s="730"/>
      <c r="VTT306" s="730"/>
      <c r="VTU306" s="730"/>
      <c r="VTV306" s="730"/>
      <c r="VTW306" s="730"/>
      <c r="VTX306" s="730"/>
      <c r="VTY306" s="730"/>
      <c r="VTZ306" s="730"/>
      <c r="VUA306" s="730"/>
      <c r="VUB306" s="730"/>
      <c r="VUC306" s="730"/>
      <c r="VUD306" s="730"/>
      <c r="VUE306" s="730"/>
      <c r="VUF306" s="730"/>
      <c r="VUG306" s="730"/>
      <c r="VUH306" s="730"/>
      <c r="VUI306" s="730"/>
      <c r="VUJ306" s="730"/>
      <c r="VUK306" s="730"/>
      <c r="VUL306" s="730"/>
      <c r="VUM306" s="730"/>
      <c r="VUN306" s="730"/>
      <c r="VUO306" s="730"/>
      <c r="VUP306" s="730"/>
      <c r="VUQ306" s="730"/>
      <c r="VUR306" s="730"/>
      <c r="VUS306" s="730"/>
      <c r="VUT306" s="730"/>
      <c r="VUU306" s="730"/>
      <c r="VUV306" s="730"/>
      <c r="VUW306" s="730"/>
      <c r="VUX306" s="730"/>
      <c r="VUY306" s="730"/>
      <c r="VUZ306" s="730"/>
      <c r="VVA306" s="730"/>
      <c r="VVB306" s="730"/>
      <c r="VVC306" s="730"/>
      <c r="VVD306" s="730"/>
      <c r="VVE306" s="730"/>
      <c r="VVF306" s="730"/>
      <c r="VVG306" s="730"/>
      <c r="VVH306" s="730"/>
      <c r="VVI306" s="730"/>
      <c r="VVJ306" s="730"/>
      <c r="VVK306" s="730"/>
      <c r="VVL306" s="730"/>
      <c r="VVM306" s="730"/>
      <c r="VVN306" s="730"/>
      <c r="VVO306" s="730"/>
      <c r="VVP306" s="730"/>
      <c r="VVQ306" s="730"/>
      <c r="VVR306" s="730"/>
      <c r="VVS306" s="730"/>
      <c r="VVT306" s="730"/>
      <c r="VVU306" s="730"/>
      <c r="VVV306" s="730"/>
      <c r="VVW306" s="730"/>
      <c r="VVX306" s="730"/>
      <c r="VVY306" s="730"/>
      <c r="VVZ306" s="730"/>
      <c r="VWA306" s="730"/>
      <c r="VWB306" s="730"/>
      <c r="VWC306" s="730"/>
      <c r="VWD306" s="730"/>
      <c r="VWE306" s="730"/>
      <c r="VWF306" s="730"/>
      <c r="VWG306" s="730"/>
      <c r="VWH306" s="730"/>
      <c r="VWI306" s="730"/>
      <c r="VWJ306" s="730"/>
      <c r="VWK306" s="730"/>
      <c r="VWL306" s="730"/>
      <c r="VWM306" s="730"/>
      <c r="VWN306" s="730"/>
      <c r="VWO306" s="730"/>
      <c r="VWP306" s="730"/>
      <c r="VWQ306" s="730"/>
      <c r="VWR306" s="730"/>
      <c r="VWS306" s="730"/>
      <c r="VWT306" s="730"/>
      <c r="VWU306" s="730"/>
      <c r="VWV306" s="730"/>
      <c r="VWW306" s="730"/>
      <c r="VWX306" s="730"/>
      <c r="VWY306" s="730"/>
      <c r="VWZ306" s="730"/>
      <c r="VXA306" s="730"/>
      <c r="VXB306" s="730"/>
      <c r="VXC306" s="730"/>
      <c r="VXD306" s="730"/>
      <c r="VXE306" s="730"/>
      <c r="VXF306" s="730"/>
      <c r="VXG306" s="730"/>
      <c r="VXH306" s="730"/>
      <c r="VXI306" s="730"/>
      <c r="VXJ306" s="730"/>
      <c r="VXK306" s="730"/>
      <c r="VXL306" s="730"/>
      <c r="VXM306" s="730"/>
      <c r="VXN306" s="730"/>
      <c r="VXO306" s="730"/>
      <c r="VXP306" s="730"/>
      <c r="VXQ306" s="730"/>
      <c r="VXR306" s="730"/>
      <c r="VXS306" s="730"/>
      <c r="VXT306" s="730"/>
      <c r="VXU306" s="730"/>
      <c r="VXV306" s="730"/>
      <c r="VXW306" s="730"/>
      <c r="VXX306" s="730"/>
      <c r="VXY306" s="730"/>
      <c r="VXZ306" s="730"/>
      <c r="VYA306" s="730"/>
      <c r="VYB306" s="730"/>
      <c r="VYC306" s="730"/>
      <c r="VYD306" s="730"/>
      <c r="VYE306" s="730"/>
      <c r="VYF306" s="730"/>
      <c r="VYG306" s="730"/>
      <c r="VYH306" s="730"/>
      <c r="VYI306" s="730"/>
      <c r="VYJ306" s="730"/>
      <c r="VYK306" s="730"/>
      <c r="VYL306" s="730"/>
      <c r="VYM306" s="730"/>
      <c r="VYN306" s="730"/>
      <c r="VYO306" s="730"/>
      <c r="VYP306" s="730"/>
      <c r="VYQ306" s="730"/>
      <c r="VYR306" s="730"/>
      <c r="VYS306" s="730"/>
      <c r="VYT306" s="730"/>
      <c r="VYU306" s="730"/>
      <c r="VYV306" s="730"/>
      <c r="VYW306" s="730"/>
      <c r="VYX306" s="730"/>
      <c r="VYY306" s="730"/>
      <c r="VYZ306" s="730"/>
      <c r="VZA306" s="730"/>
      <c r="VZB306" s="730"/>
      <c r="VZC306" s="730"/>
      <c r="VZD306" s="730"/>
      <c r="VZE306" s="730"/>
      <c r="VZF306" s="730"/>
      <c r="VZG306" s="730"/>
      <c r="VZH306" s="730"/>
      <c r="VZI306" s="730"/>
      <c r="VZJ306" s="730"/>
      <c r="VZK306" s="730"/>
      <c r="VZL306" s="730"/>
      <c r="VZM306" s="730"/>
      <c r="VZN306" s="730"/>
      <c r="VZO306" s="730"/>
      <c r="VZP306" s="730"/>
      <c r="VZQ306" s="730"/>
      <c r="VZR306" s="730"/>
      <c r="VZS306" s="730"/>
      <c r="VZT306" s="730"/>
      <c r="VZU306" s="730"/>
      <c r="VZV306" s="730"/>
      <c r="VZW306" s="730"/>
      <c r="VZX306" s="730"/>
      <c r="VZY306" s="730"/>
      <c r="VZZ306" s="730"/>
      <c r="WAA306" s="730"/>
      <c r="WAB306" s="730"/>
      <c r="WAC306" s="730"/>
      <c r="WAD306" s="730"/>
      <c r="WAE306" s="730"/>
      <c r="WAF306" s="730"/>
      <c r="WAG306" s="730"/>
      <c r="WAH306" s="730"/>
      <c r="WAI306" s="730"/>
      <c r="WAJ306" s="730"/>
      <c r="WAK306" s="730"/>
      <c r="WAL306" s="730"/>
      <c r="WAM306" s="730"/>
      <c r="WAN306" s="730"/>
      <c r="WAO306" s="730"/>
      <c r="WAP306" s="730"/>
      <c r="WAQ306" s="730"/>
      <c r="WAR306" s="730"/>
      <c r="WAS306" s="730"/>
      <c r="WAT306" s="730"/>
      <c r="WAU306" s="730"/>
      <c r="WAV306" s="730"/>
      <c r="WAW306" s="730"/>
      <c r="WAX306" s="730"/>
      <c r="WAY306" s="730"/>
      <c r="WAZ306" s="730"/>
      <c r="WBA306" s="730"/>
      <c r="WBB306" s="730"/>
      <c r="WBC306" s="730"/>
      <c r="WBD306" s="730"/>
      <c r="WBE306" s="730"/>
      <c r="WBF306" s="730"/>
      <c r="WBG306" s="730"/>
      <c r="WBH306" s="730"/>
      <c r="WBI306" s="730"/>
      <c r="WBJ306" s="730"/>
      <c r="WBK306" s="730"/>
      <c r="WBL306" s="730"/>
      <c r="WBM306" s="730"/>
      <c r="WBN306" s="730"/>
      <c r="WBO306" s="730"/>
      <c r="WBP306" s="730"/>
      <c r="WBQ306" s="730"/>
      <c r="WBR306" s="730"/>
      <c r="WBS306" s="730"/>
      <c r="WBT306" s="730"/>
      <c r="WBU306" s="730"/>
      <c r="WBV306" s="730"/>
      <c r="WBW306" s="730"/>
      <c r="WBX306" s="730"/>
      <c r="WBY306" s="730"/>
      <c r="WBZ306" s="730"/>
      <c r="WCA306" s="730"/>
      <c r="WCB306" s="730"/>
      <c r="WCC306" s="730"/>
      <c r="WCD306" s="730"/>
      <c r="WCE306" s="730"/>
      <c r="WCF306" s="730"/>
      <c r="WCG306" s="730"/>
      <c r="WCH306" s="730"/>
      <c r="WCI306" s="730"/>
      <c r="WCJ306" s="730"/>
      <c r="WCK306" s="730"/>
      <c r="WCL306" s="730"/>
      <c r="WCM306" s="730"/>
      <c r="WCN306" s="730"/>
      <c r="WCO306" s="730"/>
      <c r="WCP306" s="730"/>
      <c r="WCQ306" s="730"/>
      <c r="WCR306" s="730"/>
      <c r="WCS306" s="730"/>
      <c r="WCT306" s="730"/>
      <c r="WCU306" s="730"/>
      <c r="WCV306" s="730"/>
      <c r="WCW306" s="730"/>
      <c r="WCX306" s="730"/>
      <c r="WCY306" s="730"/>
      <c r="WCZ306" s="730"/>
      <c r="WDA306" s="730"/>
      <c r="WDB306" s="730"/>
      <c r="WDC306" s="730"/>
      <c r="WDD306" s="730"/>
      <c r="WDE306" s="730"/>
      <c r="WDF306" s="730"/>
      <c r="WDG306" s="730"/>
      <c r="WDH306" s="730"/>
      <c r="WDI306" s="730"/>
      <c r="WDJ306" s="730"/>
      <c r="WDK306" s="730"/>
      <c r="WDL306" s="730"/>
      <c r="WDM306" s="730"/>
      <c r="WDN306" s="730"/>
      <c r="WDO306" s="730"/>
      <c r="WDP306" s="730"/>
      <c r="WDQ306" s="730"/>
      <c r="WDR306" s="730"/>
      <c r="WDS306" s="730"/>
      <c r="WDT306" s="730"/>
      <c r="WDU306" s="730"/>
      <c r="WDV306" s="730"/>
      <c r="WDW306" s="730"/>
      <c r="WDX306" s="730"/>
      <c r="WDY306" s="730"/>
      <c r="WDZ306" s="730"/>
      <c r="WEA306" s="730"/>
      <c r="WEB306" s="730"/>
      <c r="WEC306" s="730"/>
      <c r="WED306" s="730"/>
      <c r="WEE306" s="730"/>
      <c r="WEF306" s="730"/>
      <c r="WEG306" s="730"/>
      <c r="WEH306" s="730"/>
      <c r="WEI306" s="730"/>
      <c r="WEJ306" s="730"/>
      <c r="WEK306" s="730"/>
      <c r="WEL306" s="730"/>
      <c r="WEM306" s="730"/>
      <c r="WEN306" s="730"/>
      <c r="WEO306" s="730"/>
      <c r="WEP306" s="730"/>
      <c r="WEQ306" s="730"/>
      <c r="WER306" s="730"/>
      <c r="WES306" s="730"/>
      <c r="WET306" s="730"/>
      <c r="WEU306" s="730"/>
      <c r="WEV306" s="730"/>
      <c r="WEW306" s="730"/>
      <c r="WEX306" s="730"/>
      <c r="WEY306" s="730"/>
      <c r="WEZ306" s="730"/>
      <c r="WFA306" s="730"/>
      <c r="WFB306" s="730"/>
      <c r="WFC306" s="730"/>
      <c r="WFD306" s="730"/>
      <c r="WFE306" s="730"/>
      <c r="WFF306" s="730"/>
      <c r="WFG306" s="730"/>
      <c r="WFH306" s="730"/>
      <c r="WFI306" s="730"/>
      <c r="WFJ306" s="730"/>
      <c r="WFK306" s="730"/>
      <c r="WFL306" s="730"/>
      <c r="WFM306" s="730"/>
      <c r="WFN306" s="730"/>
      <c r="WFO306" s="730"/>
      <c r="WFP306" s="730"/>
      <c r="WFQ306" s="730"/>
      <c r="WFR306" s="730"/>
      <c r="WFS306" s="730"/>
      <c r="WFT306" s="730"/>
      <c r="WFU306" s="730"/>
      <c r="WFV306" s="730"/>
      <c r="WFW306" s="730"/>
      <c r="WFX306" s="730"/>
      <c r="WFY306" s="730"/>
      <c r="WFZ306" s="730"/>
      <c r="WGA306" s="730"/>
      <c r="WGB306" s="730"/>
      <c r="WGC306" s="730"/>
      <c r="WGD306" s="730"/>
      <c r="WGE306" s="730"/>
      <c r="WGF306" s="730"/>
      <c r="WGG306" s="730"/>
      <c r="WGH306" s="730"/>
      <c r="WGI306" s="730"/>
      <c r="WGJ306" s="730"/>
      <c r="WGK306" s="730"/>
      <c r="WGL306" s="730"/>
      <c r="WGM306" s="730"/>
      <c r="WGN306" s="730"/>
      <c r="WGO306" s="730"/>
      <c r="WGP306" s="730"/>
      <c r="WGQ306" s="730"/>
      <c r="WGR306" s="730"/>
      <c r="WGS306" s="730"/>
      <c r="WGT306" s="730"/>
      <c r="WGU306" s="730"/>
      <c r="WGV306" s="730"/>
      <c r="WGW306" s="730"/>
      <c r="WGX306" s="730"/>
      <c r="WGY306" s="730"/>
      <c r="WGZ306" s="730"/>
      <c r="WHA306" s="730"/>
      <c r="WHB306" s="730"/>
      <c r="WHC306" s="730"/>
      <c r="WHD306" s="730"/>
      <c r="WHE306" s="730"/>
      <c r="WHF306" s="730"/>
      <c r="WHG306" s="730"/>
      <c r="WHH306" s="730"/>
      <c r="WHI306" s="730"/>
      <c r="WHJ306" s="730"/>
      <c r="WHK306" s="730"/>
      <c r="WHL306" s="730"/>
      <c r="WHM306" s="730"/>
      <c r="WHN306" s="730"/>
      <c r="WHO306" s="730"/>
      <c r="WHP306" s="730"/>
      <c r="WHQ306" s="730"/>
      <c r="WHR306" s="730"/>
      <c r="WHS306" s="730"/>
      <c r="WHT306" s="730"/>
      <c r="WHU306" s="730"/>
      <c r="WHV306" s="730"/>
      <c r="WHW306" s="730"/>
      <c r="WHX306" s="730"/>
      <c r="WHY306" s="730"/>
      <c r="WHZ306" s="730"/>
      <c r="WIA306" s="730"/>
      <c r="WIB306" s="730"/>
      <c r="WIC306" s="730"/>
      <c r="WID306" s="730"/>
      <c r="WIE306" s="730"/>
      <c r="WIF306" s="730"/>
      <c r="WIG306" s="730"/>
      <c r="WIH306" s="730"/>
      <c r="WII306" s="730"/>
      <c r="WIJ306" s="730"/>
      <c r="WIK306" s="730"/>
      <c r="WIL306" s="730"/>
      <c r="WIM306" s="730"/>
      <c r="WIN306" s="730"/>
      <c r="WIO306" s="730"/>
      <c r="WIP306" s="730"/>
      <c r="WIQ306" s="730"/>
      <c r="WIR306" s="730"/>
      <c r="WIS306" s="730"/>
      <c r="WIT306" s="730"/>
      <c r="WIU306" s="730"/>
      <c r="WIV306" s="730"/>
      <c r="WIW306" s="730"/>
      <c r="WIX306" s="730"/>
      <c r="WIY306" s="730"/>
      <c r="WIZ306" s="730"/>
      <c r="WJA306" s="730"/>
      <c r="WJB306" s="730"/>
      <c r="WJC306" s="730"/>
      <c r="WJD306" s="730"/>
      <c r="WJE306" s="730"/>
      <c r="WJF306" s="730"/>
      <c r="WJG306" s="730"/>
      <c r="WJH306" s="730"/>
      <c r="WJI306" s="730"/>
      <c r="WJJ306" s="730"/>
      <c r="WJK306" s="730"/>
      <c r="WJL306" s="730"/>
      <c r="WJM306" s="730"/>
      <c r="WJN306" s="730"/>
      <c r="WJO306" s="730"/>
      <c r="WJP306" s="730"/>
      <c r="WJQ306" s="730"/>
      <c r="WJR306" s="730"/>
      <c r="WJS306" s="730"/>
      <c r="WJT306" s="730"/>
      <c r="WJU306" s="730"/>
      <c r="WJV306" s="730"/>
      <c r="WJW306" s="730"/>
      <c r="WJX306" s="730"/>
      <c r="WJY306" s="730"/>
      <c r="WJZ306" s="730"/>
      <c r="WKA306" s="730"/>
      <c r="WKB306" s="730"/>
      <c r="WKC306" s="730"/>
      <c r="WKD306" s="730"/>
      <c r="WKE306" s="730"/>
      <c r="WKF306" s="730"/>
      <c r="WKG306" s="730"/>
      <c r="WKH306" s="730"/>
      <c r="WKI306" s="730"/>
      <c r="WKJ306" s="730"/>
      <c r="WKK306" s="730"/>
      <c r="WKL306" s="730"/>
      <c r="WKM306" s="730"/>
      <c r="WKN306" s="730"/>
      <c r="WKO306" s="730"/>
      <c r="WKP306" s="730"/>
      <c r="WKQ306" s="730"/>
      <c r="WKR306" s="730"/>
      <c r="WKS306" s="730"/>
      <c r="WKT306" s="730"/>
      <c r="WKU306" s="730"/>
      <c r="WKV306" s="730"/>
      <c r="WKW306" s="730"/>
      <c r="WKX306" s="730"/>
      <c r="WKY306" s="730"/>
      <c r="WKZ306" s="730"/>
      <c r="WLA306" s="730"/>
      <c r="WLB306" s="730"/>
      <c r="WLC306" s="730"/>
      <c r="WLD306" s="730"/>
      <c r="WLE306" s="730"/>
      <c r="WLF306" s="730"/>
      <c r="WLG306" s="730"/>
      <c r="WLH306" s="730"/>
      <c r="WLI306" s="730"/>
      <c r="WLJ306" s="730"/>
      <c r="WLK306" s="730"/>
      <c r="WLL306" s="730"/>
      <c r="WLM306" s="730"/>
      <c r="WLN306" s="730"/>
      <c r="WLO306" s="730"/>
      <c r="WLP306" s="730"/>
      <c r="WLQ306" s="730"/>
      <c r="WLR306" s="730"/>
      <c r="WLS306" s="730"/>
      <c r="WLT306" s="730"/>
      <c r="WLU306" s="730"/>
      <c r="WLV306" s="730"/>
      <c r="WLW306" s="730"/>
      <c r="WLX306" s="730"/>
      <c r="WLY306" s="730"/>
      <c r="WLZ306" s="730"/>
      <c r="WMA306" s="730"/>
      <c r="WMB306" s="730"/>
      <c r="WMC306" s="730"/>
      <c r="WMD306" s="730"/>
      <c r="WME306" s="730"/>
      <c r="WMF306" s="730"/>
      <c r="WMG306" s="730"/>
      <c r="WMH306" s="730"/>
      <c r="WMI306" s="730"/>
      <c r="WMJ306" s="730"/>
      <c r="WMK306" s="730"/>
      <c r="WML306" s="730"/>
      <c r="WMM306" s="730"/>
      <c r="WMN306" s="730"/>
      <c r="WMO306" s="730"/>
      <c r="WMP306" s="730"/>
      <c r="WMQ306" s="730"/>
      <c r="WMR306" s="730"/>
      <c r="WMS306" s="730"/>
      <c r="WMT306" s="730"/>
      <c r="WMU306" s="730"/>
      <c r="WMV306" s="730"/>
      <c r="WMW306" s="730"/>
      <c r="WMX306" s="730"/>
      <c r="WMY306" s="730"/>
      <c r="WMZ306" s="730"/>
      <c r="WNA306" s="730"/>
      <c r="WNB306" s="730"/>
      <c r="WNC306" s="730"/>
      <c r="WND306" s="730"/>
      <c r="WNE306" s="730"/>
      <c r="WNF306" s="730"/>
      <c r="WNG306" s="730"/>
      <c r="WNH306" s="730"/>
      <c r="WNI306" s="730"/>
      <c r="WNJ306" s="730"/>
      <c r="WNK306" s="730"/>
      <c r="WNL306" s="730"/>
      <c r="WNM306" s="730"/>
      <c r="WNN306" s="730"/>
      <c r="WNO306" s="730"/>
      <c r="WNP306" s="730"/>
      <c r="WNQ306" s="730"/>
      <c r="WNR306" s="730"/>
      <c r="WNS306" s="730"/>
      <c r="WNT306" s="730"/>
      <c r="WNU306" s="730"/>
      <c r="WNV306" s="730"/>
      <c r="WNW306" s="730"/>
      <c r="WNX306" s="730"/>
      <c r="WNY306" s="730"/>
      <c r="WNZ306" s="730"/>
      <c r="WOA306" s="730"/>
      <c r="WOB306" s="730"/>
      <c r="WOC306" s="730"/>
      <c r="WOD306" s="730"/>
      <c r="WOE306" s="730"/>
      <c r="WOF306" s="730"/>
      <c r="WOG306" s="730"/>
      <c r="WOH306" s="730"/>
      <c r="WOI306" s="730"/>
      <c r="WOJ306" s="730"/>
      <c r="WOK306" s="730"/>
      <c r="WOL306" s="730"/>
      <c r="WOM306" s="730"/>
      <c r="WON306" s="730"/>
      <c r="WOO306" s="730"/>
      <c r="WOP306" s="730"/>
      <c r="WOQ306" s="730"/>
      <c r="WOR306" s="730"/>
      <c r="WOS306" s="730"/>
      <c r="WOT306" s="730"/>
      <c r="WOU306" s="730"/>
      <c r="WOV306" s="730"/>
      <c r="WOW306" s="730"/>
      <c r="WOX306" s="730"/>
      <c r="WOY306" s="730"/>
      <c r="WOZ306" s="730"/>
      <c r="WPA306" s="730"/>
      <c r="WPB306" s="730"/>
      <c r="WPC306" s="730"/>
      <c r="WPD306" s="730"/>
      <c r="WPE306" s="730"/>
      <c r="WPF306" s="730"/>
      <c r="WPG306" s="730"/>
      <c r="WPH306" s="730"/>
      <c r="WPI306" s="730"/>
      <c r="WPJ306" s="730"/>
      <c r="WPK306" s="730"/>
      <c r="WPL306" s="730"/>
      <c r="WPM306" s="730"/>
      <c r="WPN306" s="730"/>
      <c r="WPO306" s="730"/>
      <c r="WPP306" s="730"/>
      <c r="WPQ306" s="730"/>
      <c r="WPR306" s="730"/>
      <c r="WPS306" s="730"/>
      <c r="WPT306" s="730"/>
      <c r="WPU306" s="730"/>
      <c r="WPV306" s="730"/>
      <c r="WPW306" s="730"/>
      <c r="WPX306" s="730"/>
      <c r="WPY306" s="730"/>
      <c r="WPZ306" s="730"/>
      <c r="WQA306" s="730"/>
      <c r="WQB306" s="730"/>
      <c r="WQC306" s="730"/>
      <c r="WQD306" s="730"/>
      <c r="WQE306" s="730"/>
      <c r="WQF306" s="730"/>
      <c r="WQG306" s="730"/>
      <c r="WQH306" s="730"/>
      <c r="WQI306" s="730"/>
      <c r="WQJ306" s="730"/>
      <c r="WQK306" s="730"/>
      <c r="WQL306" s="730"/>
      <c r="WQM306" s="730"/>
      <c r="WQN306" s="730"/>
      <c r="WQO306" s="730"/>
      <c r="WQP306" s="730"/>
      <c r="WQQ306" s="730"/>
      <c r="WQR306" s="730"/>
      <c r="WQS306" s="730"/>
      <c r="WQT306" s="730"/>
      <c r="WQU306" s="730"/>
      <c r="WQV306" s="730"/>
      <c r="WQW306" s="730"/>
      <c r="WQX306" s="730"/>
      <c r="WQY306" s="730"/>
      <c r="WQZ306" s="730"/>
      <c r="WRA306" s="730"/>
      <c r="WRB306" s="730"/>
      <c r="WRC306" s="730"/>
      <c r="WRD306" s="730"/>
      <c r="WRE306" s="730"/>
      <c r="WRF306" s="730"/>
      <c r="WRG306" s="730"/>
      <c r="WRH306" s="730"/>
      <c r="WRI306" s="730"/>
      <c r="WRJ306" s="730"/>
      <c r="WRK306" s="730"/>
      <c r="WRL306" s="730"/>
      <c r="WRM306" s="730"/>
      <c r="WRN306" s="730"/>
      <c r="WRO306" s="730"/>
      <c r="WRP306" s="730"/>
      <c r="WRQ306" s="730"/>
      <c r="WRR306" s="730"/>
      <c r="WRS306" s="730"/>
      <c r="WRT306" s="730"/>
      <c r="WRU306" s="730"/>
      <c r="WRV306" s="730"/>
      <c r="WRW306" s="730"/>
      <c r="WRX306" s="730"/>
      <c r="WRY306" s="730"/>
      <c r="WRZ306" s="730"/>
      <c r="WSA306" s="730"/>
      <c r="WSB306" s="730"/>
      <c r="WSC306" s="730"/>
      <c r="WSD306" s="730"/>
      <c r="WSE306" s="730"/>
      <c r="WSF306" s="730"/>
      <c r="WSG306" s="730"/>
      <c r="WSH306" s="730"/>
      <c r="WSI306" s="730"/>
      <c r="WSJ306" s="730"/>
      <c r="WSK306" s="730"/>
      <c r="WSL306" s="730"/>
      <c r="WSM306" s="730"/>
      <c r="WSN306" s="730"/>
      <c r="WSO306" s="730"/>
      <c r="WSP306" s="730"/>
      <c r="WSQ306" s="730"/>
      <c r="WSR306" s="730"/>
      <c r="WSS306" s="730"/>
      <c r="WST306" s="730"/>
      <c r="WSU306" s="730"/>
      <c r="WSV306" s="730"/>
      <c r="WSW306" s="730"/>
      <c r="WSX306" s="730"/>
      <c r="WSY306" s="730"/>
      <c r="WSZ306" s="730"/>
      <c r="WTA306" s="730"/>
      <c r="WTB306" s="730"/>
      <c r="WTC306" s="730"/>
      <c r="WTD306" s="730"/>
      <c r="WTE306" s="730"/>
      <c r="WTF306" s="730"/>
      <c r="WTG306" s="730"/>
      <c r="WTH306" s="730"/>
      <c r="WTI306" s="730"/>
      <c r="WTJ306" s="730"/>
      <c r="WTK306" s="730"/>
      <c r="WTL306" s="730"/>
      <c r="WTM306" s="730"/>
      <c r="WTN306" s="730"/>
      <c r="WTO306" s="730"/>
      <c r="WTP306" s="730"/>
      <c r="WTQ306" s="730"/>
      <c r="WTR306" s="730"/>
      <c r="WTS306" s="730"/>
      <c r="WTT306" s="730"/>
      <c r="WTU306" s="730"/>
      <c r="WTV306" s="730"/>
      <c r="WTW306" s="730"/>
      <c r="WTX306" s="730"/>
      <c r="WTY306" s="730"/>
      <c r="WTZ306" s="730"/>
      <c r="WUA306" s="730"/>
      <c r="WUB306" s="730"/>
      <c r="WUC306" s="730"/>
      <c r="WUD306" s="730"/>
      <c r="WUE306" s="730"/>
      <c r="WUF306" s="730"/>
      <c r="WUG306" s="730"/>
      <c r="WUH306" s="730"/>
      <c r="WUI306" s="730"/>
      <c r="WUJ306" s="730"/>
      <c r="WUK306" s="730"/>
      <c r="WUL306" s="730"/>
      <c r="WUM306" s="730"/>
      <c r="WUN306" s="730"/>
      <c r="WUO306" s="730"/>
      <c r="WUP306" s="730"/>
      <c r="WUQ306" s="730"/>
      <c r="WUR306" s="730"/>
      <c r="WUS306" s="730"/>
      <c r="WUT306" s="730"/>
      <c r="WUU306" s="730"/>
      <c r="WUV306" s="730"/>
      <c r="WUW306" s="730"/>
      <c r="WUX306" s="730"/>
      <c r="WUY306" s="730"/>
      <c r="WUZ306" s="730"/>
      <c r="WVA306" s="730"/>
      <c r="WVB306" s="730"/>
      <c r="WVC306" s="730"/>
      <c r="WVD306" s="730"/>
      <c r="WVE306" s="730"/>
      <c r="WVF306" s="730"/>
      <c r="WVG306" s="730"/>
      <c r="WVH306" s="730"/>
      <c r="WVI306" s="730"/>
      <c r="WVJ306" s="730"/>
      <c r="WVK306" s="730"/>
      <c r="WVL306" s="730"/>
      <c r="WVM306" s="730"/>
      <c r="WVN306" s="730"/>
      <c r="WVO306" s="730"/>
      <c r="WVP306" s="730"/>
      <c r="WVQ306" s="730"/>
      <c r="WVR306" s="730"/>
      <c r="WVS306" s="730"/>
      <c r="WVT306" s="730"/>
      <c r="WVU306" s="730"/>
      <c r="WVV306" s="730"/>
      <c r="WVW306" s="730"/>
      <c r="WVX306" s="730"/>
      <c r="WVY306" s="730"/>
      <c r="WVZ306" s="730"/>
      <c r="WWA306" s="730"/>
      <c r="WWB306" s="730"/>
      <c r="WWC306" s="730"/>
      <c r="WWD306" s="730"/>
      <c r="WWE306" s="730"/>
      <c r="WWF306" s="730"/>
      <c r="WWG306" s="730"/>
      <c r="WWH306" s="730"/>
      <c r="WWI306" s="730"/>
      <c r="WWJ306" s="730"/>
      <c r="WWK306" s="730"/>
      <c r="WWL306" s="730"/>
      <c r="WWM306" s="730"/>
      <c r="WWN306" s="730"/>
      <c r="WWO306" s="730"/>
      <c r="WWP306" s="730"/>
      <c r="WWQ306" s="730"/>
      <c r="WWR306" s="730"/>
      <c r="WWS306" s="730"/>
      <c r="WWT306" s="730"/>
      <c r="WWU306" s="730"/>
      <c r="WWV306" s="730"/>
      <c r="WWW306" s="730"/>
      <c r="WWX306" s="730"/>
      <c r="WWY306" s="730"/>
      <c r="WWZ306" s="730"/>
      <c r="WXA306" s="730"/>
      <c r="WXB306" s="730"/>
      <c r="WXC306" s="730"/>
      <c r="WXD306" s="730"/>
      <c r="WXE306" s="730"/>
      <c r="WXF306" s="730"/>
      <c r="WXG306" s="730"/>
      <c r="WXH306" s="730"/>
      <c r="WXI306" s="730"/>
      <c r="WXJ306" s="730"/>
      <c r="WXK306" s="730"/>
      <c r="WXL306" s="730"/>
      <c r="WXM306" s="730"/>
      <c r="WXN306" s="730"/>
      <c r="WXO306" s="730"/>
      <c r="WXP306" s="730"/>
      <c r="WXQ306" s="730"/>
      <c r="WXR306" s="730"/>
      <c r="WXS306" s="730"/>
      <c r="WXT306" s="730"/>
      <c r="WXU306" s="730"/>
      <c r="WXV306" s="730"/>
      <c r="WXW306" s="730"/>
      <c r="WXX306" s="730"/>
      <c r="WXY306" s="730"/>
      <c r="WXZ306" s="730"/>
      <c r="WYA306" s="730"/>
      <c r="WYB306" s="730"/>
      <c r="WYC306" s="730"/>
      <c r="WYD306" s="730"/>
      <c r="WYE306" s="730"/>
      <c r="WYF306" s="730"/>
      <c r="WYG306" s="730"/>
      <c r="WYH306" s="730"/>
      <c r="WYI306" s="730"/>
      <c r="WYJ306" s="730"/>
      <c r="WYK306" s="730"/>
      <c r="WYL306" s="730"/>
      <c r="WYM306" s="730"/>
      <c r="WYN306" s="730"/>
      <c r="WYO306" s="730"/>
      <c r="WYP306" s="730"/>
      <c r="WYQ306" s="730"/>
      <c r="WYR306" s="730"/>
      <c r="WYS306" s="730"/>
      <c r="WYT306" s="730"/>
      <c r="WYU306" s="730"/>
      <c r="WYV306" s="730"/>
      <c r="WYW306" s="730"/>
      <c r="WYX306" s="730"/>
      <c r="WYY306" s="730"/>
      <c r="WYZ306" s="730"/>
      <c r="WZA306" s="730"/>
      <c r="WZB306" s="730"/>
      <c r="WZC306" s="730"/>
      <c r="WZD306" s="730"/>
      <c r="WZE306" s="730"/>
      <c r="WZF306" s="730"/>
      <c r="WZG306" s="730"/>
      <c r="WZH306" s="730"/>
      <c r="WZI306" s="730"/>
      <c r="WZJ306" s="730"/>
      <c r="WZK306" s="730"/>
      <c r="WZL306" s="730"/>
      <c r="WZM306" s="730"/>
      <c r="WZN306" s="730"/>
      <c r="WZO306" s="730"/>
      <c r="WZP306" s="730"/>
      <c r="WZQ306" s="730"/>
      <c r="WZR306" s="730"/>
      <c r="WZS306" s="730"/>
      <c r="WZT306" s="730"/>
      <c r="WZU306" s="730"/>
      <c r="WZV306" s="730"/>
      <c r="WZW306" s="730"/>
      <c r="WZX306" s="730"/>
      <c r="WZY306" s="730"/>
      <c r="WZZ306" s="730"/>
      <c r="XAA306" s="730"/>
      <c r="XAB306" s="730"/>
      <c r="XAC306" s="730"/>
      <c r="XAD306" s="730"/>
      <c r="XAE306" s="730"/>
      <c r="XAF306" s="730"/>
      <c r="XAG306" s="730"/>
      <c r="XAH306" s="730"/>
      <c r="XAI306" s="730"/>
      <c r="XAJ306" s="730"/>
      <c r="XAK306" s="730"/>
      <c r="XAL306" s="730"/>
      <c r="XAM306" s="730"/>
      <c r="XAN306" s="730"/>
      <c r="XAO306" s="730"/>
      <c r="XAP306" s="730"/>
      <c r="XAQ306" s="730"/>
      <c r="XAR306" s="730"/>
      <c r="XAS306" s="730"/>
      <c r="XAT306" s="730"/>
      <c r="XAU306" s="730"/>
      <c r="XAV306" s="730"/>
      <c r="XAW306" s="730"/>
      <c r="XAX306" s="730"/>
      <c r="XAY306" s="730"/>
      <c r="XAZ306" s="730"/>
      <c r="XBA306" s="730"/>
      <c r="XBB306" s="730"/>
      <c r="XBC306" s="730"/>
      <c r="XBD306" s="730"/>
      <c r="XBE306" s="730"/>
      <c r="XBF306" s="730"/>
      <c r="XBG306" s="730"/>
      <c r="XBH306" s="730"/>
      <c r="XBI306" s="730"/>
      <c r="XBJ306" s="730"/>
      <c r="XBK306" s="730"/>
      <c r="XBL306" s="730"/>
      <c r="XBM306" s="730"/>
      <c r="XBN306" s="730"/>
      <c r="XBO306" s="730"/>
      <c r="XBP306" s="730"/>
      <c r="XBQ306" s="730"/>
      <c r="XBR306" s="730"/>
      <c r="XBS306" s="730"/>
      <c r="XBT306" s="730"/>
      <c r="XBU306" s="730"/>
      <c r="XBV306" s="730"/>
      <c r="XBW306" s="730"/>
      <c r="XBX306" s="730"/>
      <c r="XBY306" s="730"/>
      <c r="XBZ306" s="730"/>
      <c r="XCA306" s="730"/>
      <c r="XCB306" s="730"/>
      <c r="XCC306" s="730"/>
      <c r="XCD306" s="730"/>
      <c r="XCE306" s="730"/>
      <c r="XCF306" s="730"/>
      <c r="XCG306" s="730"/>
      <c r="XCH306" s="730"/>
      <c r="XCI306" s="730"/>
      <c r="XCJ306" s="730"/>
      <c r="XCK306" s="730"/>
      <c r="XCL306" s="730"/>
      <c r="XCM306" s="730"/>
      <c r="XCN306" s="730"/>
      <c r="XCO306" s="730"/>
      <c r="XCP306" s="730"/>
      <c r="XCQ306" s="730"/>
      <c r="XCR306" s="730"/>
      <c r="XCS306" s="730"/>
      <c r="XCT306" s="730"/>
      <c r="XCU306" s="730"/>
      <c r="XCV306" s="730"/>
      <c r="XCW306" s="730"/>
      <c r="XCX306" s="730"/>
      <c r="XCY306" s="730"/>
      <c r="XCZ306" s="730"/>
      <c r="XDA306" s="730"/>
      <c r="XDB306" s="730"/>
      <c r="XDC306" s="730"/>
      <c r="XDD306" s="730"/>
      <c r="XDE306" s="730"/>
      <c r="XDF306" s="730"/>
      <c r="XDG306" s="730"/>
      <c r="XDH306" s="730"/>
      <c r="XDI306" s="730"/>
      <c r="XDJ306" s="730"/>
      <c r="XDK306" s="730"/>
      <c r="XDL306" s="730"/>
      <c r="XDM306" s="730"/>
      <c r="XDN306" s="730"/>
      <c r="XDO306" s="730"/>
      <c r="XDP306" s="730"/>
      <c r="XDQ306" s="730"/>
      <c r="XDR306" s="730"/>
      <c r="XDS306" s="730"/>
      <c r="XDT306" s="730"/>
      <c r="XDU306" s="730"/>
      <c r="XDV306" s="730"/>
      <c r="XDW306" s="730"/>
      <c r="XDX306" s="730"/>
      <c r="XDY306" s="730"/>
      <c r="XDZ306" s="730"/>
      <c r="XEA306" s="730"/>
      <c r="XEB306" s="730"/>
      <c r="XEC306" s="730"/>
      <c r="XED306" s="730"/>
      <c r="XEE306" s="730"/>
      <c r="XEF306" s="730"/>
      <c r="XEG306" s="730"/>
      <c r="XEH306" s="730"/>
      <c r="XEI306" s="730"/>
      <c r="XEJ306" s="730"/>
      <c r="XEK306" s="730"/>
      <c r="XEL306" s="730"/>
      <c r="XEM306" s="730"/>
      <c r="XEN306" s="730"/>
      <c r="XEO306" s="730"/>
      <c r="XEP306" s="730"/>
      <c r="XEQ306" s="730"/>
      <c r="XER306" s="730"/>
      <c r="XES306" s="730"/>
      <c r="XET306" s="730"/>
      <c r="XEU306" s="730"/>
      <c r="XEV306" s="730"/>
      <c r="XEW306" s="730"/>
      <c r="XEX306" s="730"/>
      <c r="XEY306" s="730"/>
      <c r="XEZ306" s="730"/>
      <c r="XFA306" s="730"/>
    </row>
    <row r="307" spans="1:16381" s="247" customFormat="1" ht="30" customHeight="1" x14ac:dyDescent="0.25">
      <c r="A307" s="812"/>
      <c r="B307" s="335" t="s">
        <v>1675</v>
      </c>
      <c r="C307" s="2006" t="str">
        <f>CONCATENATE('CCR and CVA'!E99, ": ", 'CCR and CVA'!B101)</f>
        <v>Check: K_reduced and K_hedged in panel 3c4 should be larger than 0 and not equal: K_Hedged (assuming recognition of all eligible hedges)</v>
      </c>
      <c r="D307" s="489"/>
      <c r="E307" s="489"/>
      <c r="F307" s="489"/>
      <c r="G307" s="824" t="str">
        <f>'CCR and CVA'!E101</f>
        <v/>
      </c>
      <c r="H307" s="489"/>
      <c r="I307" s="490"/>
      <c r="J307" s="490"/>
      <c r="K307" s="730"/>
      <c r="L307" s="730"/>
      <c r="M307" s="730"/>
      <c r="N307" s="730"/>
      <c r="O307" s="730"/>
      <c r="P307" s="730"/>
      <c r="Q307" s="730"/>
      <c r="R307" s="730"/>
      <c r="S307" s="730"/>
      <c r="T307" s="730"/>
      <c r="U307" s="730"/>
      <c r="V307" s="730"/>
      <c r="W307" s="730"/>
      <c r="X307" s="730"/>
      <c r="Y307" s="730"/>
      <c r="Z307" s="730"/>
      <c r="AA307" s="730"/>
      <c r="AB307" s="730"/>
      <c r="AC307" s="730"/>
      <c r="AD307" s="730"/>
      <c r="AE307" s="730"/>
      <c r="AF307" s="730"/>
      <c r="AG307" s="730"/>
      <c r="AH307" s="730"/>
      <c r="AI307" s="730"/>
      <c r="AJ307" s="730"/>
      <c r="AK307" s="730"/>
      <c r="AL307" s="730"/>
      <c r="AM307" s="730"/>
      <c r="AN307" s="811"/>
      <c r="AO307" s="730"/>
      <c r="AP307" s="730"/>
      <c r="AQ307" s="730"/>
      <c r="AR307" s="730"/>
      <c r="AS307" s="730"/>
      <c r="AT307" s="730"/>
      <c r="AU307" s="730"/>
      <c r="AV307" s="730"/>
      <c r="AW307" s="730"/>
      <c r="AX307" s="730"/>
      <c r="AY307" s="730"/>
      <c r="AZ307" s="730"/>
      <c r="BA307" s="730"/>
      <c r="BB307" s="730"/>
      <c r="BC307" s="730"/>
      <c r="BD307" s="730"/>
      <c r="BE307" s="730"/>
      <c r="BF307" s="730"/>
      <c r="BG307" s="730"/>
      <c r="BH307" s="730"/>
      <c r="BI307" s="730"/>
      <c r="BJ307" s="730"/>
      <c r="BK307" s="730"/>
      <c r="BL307" s="730"/>
      <c r="BM307" s="730"/>
      <c r="BN307" s="730"/>
      <c r="BO307" s="730"/>
      <c r="BP307" s="730"/>
      <c r="BQ307" s="730"/>
      <c r="BR307" s="730"/>
      <c r="BS307" s="730"/>
      <c r="BT307" s="730"/>
      <c r="BU307" s="730"/>
      <c r="BV307" s="730"/>
      <c r="BW307" s="730"/>
      <c r="BX307" s="730"/>
      <c r="BY307" s="730"/>
      <c r="BZ307" s="730"/>
      <c r="CA307" s="730"/>
      <c r="CB307" s="730"/>
      <c r="CC307" s="730"/>
      <c r="CD307" s="730"/>
      <c r="CE307" s="730"/>
      <c r="CF307" s="730"/>
      <c r="CG307" s="730"/>
      <c r="CH307" s="730"/>
      <c r="CI307" s="730"/>
      <c r="CJ307" s="730"/>
      <c r="CK307" s="730"/>
      <c r="CL307" s="730"/>
      <c r="CM307" s="730"/>
      <c r="CN307" s="730"/>
      <c r="CO307" s="730"/>
      <c r="CP307" s="730"/>
      <c r="CQ307" s="730"/>
      <c r="CR307" s="730"/>
      <c r="CS307" s="730"/>
      <c r="CT307" s="730"/>
      <c r="CU307" s="730"/>
      <c r="CV307" s="730"/>
      <c r="CW307" s="730"/>
      <c r="CX307" s="730"/>
      <c r="CY307" s="730"/>
      <c r="CZ307" s="730"/>
      <c r="DA307" s="730"/>
      <c r="DB307" s="730"/>
      <c r="DC307" s="730"/>
      <c r="DD307" s="730"/>
      <c r="DE307" s="730"/>
      <c r="DF307" s="730"/>
      <c r="DG307" s="730"/>
      <c r="DH307" s="730"/>
      <c r="DI307" s="730"/>
      <c r="DJ307" s="730"/>
      <c r="DK307" s="730"/>
      <c r="DL307" s="730"/>
      <c r="DM307" s="730"/>
      <c r="DN307" s="730"/>
      <c r="DO307" s="730"/>
      <c r="DP307" s="730"/>
      <c r="DQ307" s="730"/>
      <c r="DR307" s="730"/>
      <c r="DS307" s="730"/>
      <c r="DT307" s="730"/>
      <c r="DU307" s="730"/>
      <c r="DV307" s="730"/>
      <c r="DW307" s="730"/>
      <c r="DX307" s="730"/>
      <c r="DY307" s="730"/>
      <c r="DZ307" s="730"/>
      <c r="EA307" s="730"/>
      <c r="EB307" s="730"/>
      <c r="EC307" s="730"/>
      <c r="ED307" s="730"/>
      <c r="EE307" s="730"/>
      <c r="EF307" s="730"/>
      <c r="EG307" s="730"/>
      <c r="EH307" s="730"/>
      <c r="EI307" s="730"/>
      <c r="EJ307" s="730"/>
      <c r="EK307" s="730"/>
      <c r="EL307" s="730"/>
      <c r="EM307" s="730"/>
      <c r="EN307" s="730"/>
      <c r="EO307" s="730"/>
      <c r="EP307" s="730"/>
      <c r="EQ307" s="730"/>
      <c r="ER307" s="730"/>
      <c r="ES307" s="730"/>
      <c r="ET307" s="730"/>
      <c r="EU307" s="730"/>
      <c r="EV307" s="730"/>
      <c r="EW307" s="730"/>
      <c r="EX307" s="730"/>
      <c r="EY307" s="730"/>
      <c r="EZ307" s="730"/>
      <c r="FA307" s="730"/>
      <c r="FB307" s="730"/>
      <c r="FC307" s="730"/>
      <c r="FD307" s="730"/>
      <c r="FE307" s="730"/>
      <c r="FF307" s="730"/>
      <c r="FG307" s="730"/>
      <c r="FH307" s="730"/>
      <c r="FI307" s="730"/>
      <c r="FJ307" s="730"/>
      <c r="FK307" s="730"/>
      <c r="FL307" s="730"/>
      <c r="FM307" s="730"/>
      <c r="FN307" s="730"/>
      <c r="FO307" s="730"/>
      <c r="FP307" s="730"/>
      <c r="FQ307" s="730"/>
      <c r="FR307" s="730"/>
      <c r="FS307" s="730"/>
      <c r="FT307" s="730"/>
      <c r="FU307" s="730"/>
      <c r="FV307" s="730"/>
      <c r="FW307" s="730"/>
      <c r="FX307" s="730"/>
      <c r="FY307" s="730"/>
      <c r="FZ307" s="730"/>
      <c r="GA307" s="730"/>
      <c r="GB307" s="730"/>
      <c r="GC307" s="730"/>
      <c r="GD307" s="730"/>
      <c r="GE307" s="730"/>
      <c r="GF307" s="730"/>
      <c r="GG307" s="730"/>
      <c r="GH307" s="730"/>
      <c r="GI307" s="730"/>
      <c r="GJ307" s="730"/>
      <c r="GK307" s="730"/>
      <c r="GL307" s="730"/>
      <c r="GM307" s="730"/>
      <c r="GN307" s="730"/>
      <c r="GO307" s="730"/>
      <c r="GP307" s="730"/>
      <c r="GQ307" s="730"/>
      <c r="GR307" s="730"/>
      <c r="GS307" s="730"/>
      <c r="GT307" s="730"/>
      <c r="GU307" s="730"/>
      <c r="GV307" s="730"/>
      <c r="GW307" s="730"/>
      <c r="GX307" s="730"/>
      <c r="GY307" s="730"/>
      <c r="GZ307" s="730"/>
      <c r="HA307" s="730"/>
      <c r="HB307" s="730"/>
      <c r="HC307" s="730"/>
      <c r="HD307" s="730"/>
      <c r="HE307" s="730"/>
      <c r="HF307" s="730"/>
      <c r="HG307" s="730"/>
      <c r="HH307" s="730"/>
      <c r="HI307" s="730"/>
      <c r="HJ307" s="730"/>
      <c r="HK307" s="730"/>
      <c r="HL307" s="730"/>
      <c r="HM307" s="730"/>
      <c r="HN307" s="730"/>
      <c r="HO307" s="730"/>
      <c r="HP307" s="730"/>
      <c r="HQ307" s="730"/>
      <c r="HR307" s="730"/>
      <c r="HS307" s="730"/>
      <c r="HT307" s="730"/>
      <c r="HU307" s="730"/>
      <c r="HV307" s="730"/>
      <c r="HW307" s="730"/>
      <c r="HX307" s="730"/>
      <c r="HY307" s="730"/>
      <c r="HZ307" s="730"/>
      <c r="IA307" s="730"/>
      <c r="IB307" s="730"/>
      <c r="IC307" s="730"/>
      <c r="ID307" s="730"/>
      <c r="IE307" s="730"/>
      <c r="IF307" s="730"/>
      <c r="IG307" s="730"/>
      <c r="IH307" s="730"/>
      <c r="II307" s="730"/>
      <c r="IJ307" s="730"/>
      <c r="IK307" s="730"/>
      <c r="IL307" s="730"/>
      <c r="IM307" s="730"/>
      <c r="IN307" s="730"/>
      <c r="IO307" s="730"/>
      <c r="IP307" s="730"/>
      <c r="IQ307" s="730"/>
      <c r="IR307" s="730"/>
      <c r="IS307" s="730"/>
      <c r="IT307" s="730"/>
      <c r="IU307" s="730"/>
      <c r="IV307" s="730"/>
      <c r="IW307" s="730"/>
      <c r="IX307" s="730"/>
      <c r="IY307" s="730"/>
      <c r="IZ307" s="730"/>
      <c r="JA307" s="730"/>
      <c r="JB307" s="730"/>
      <c r="JC307" s="730"/>
      <c r="JD307" s="730"/>
      <c r="JE307" s="730"/>
      <c r="JF307" s="730"/>
      <c r="JG307" s="730"/>
      <c r="JH307" s="730"/>
      <c r="JI307" s="730"/>
      <c r="JJ307" s="730"/>
      <c r="JK307" s="730"/>
      <c r="JL307" s="730"/>
      <c r="JM307" s="730"/>
      <c r="JN307" s="730"/>
      <c r="JO307" s="730"/>
      <c r="JP307" s="730"/>
      <c r="JQ307" s="730"/>
      <c r="JR307" s="730"/>
      <c r="JS307" s="730"/>
      <c r="JT307" s="730"/>
      <c r="JU307" s="730"/>
      <c r="JV307" s="730"/>
      <c r="JW307" s="730"/>
      <c r="JX307" s="730"/>
      <c r="JY307" s="730"/>
      <c r="JZ307" s="730"/>
      <c r="KA307" s="730"/>
      <c r="KB307" s="730"/>
      <c r="KC307" s="730"/>
      <c r="KD307" s="730"/>
      <c r="KE307" s="730"/>
      <c r="KF307" s="730"/>
      <c r="KG307" s="730"/>
      <c r="KH307" s="730"/>
      <c r="KI307" s="730"/>
      <c r="KJ307" s="730"/>
      <c r="KK307" s="730"/>
      <c r="KL307" s="730"/>
      <c r="KM307" s="730"/>
      <c r="KN307" s="730"/>
      <c r="KO307" s="730"/>
      <c r="KP307" s="730"/>
      <c r="KQ307" s="730"/>
      <c r="KR307" s="730"/>
      <c r="KS307" s="730"/>
      <c r="KT307" s="730"/>
      <c r="KU307" s="730"/>
      <c r="KV307" s="730"/>
      <c r="KW307" s="730"/>
      <c r="KX307" s="730"/>
      <c r="KY307" s="730"/>
      <c r="KZ307" s="730"/>
      <c r="LA307" s="730"/>
      <c r="LB307" s="730"/>
      <c r="LC307" s="730"/>
      <c r="LD307" s="730"/>
      <c r="LE307" s="730"/>
      <c r="LF307" s="730"/>
      <c r="LG307" s="730"/>
      <c r="LH307" s="730"/>
      <c r="LI307" s="730"/>
      <c r="LJ307" s="730"/>
      <c r="LK307" s="730"/>
      <c r="LL307" s="730"/>
      <c r="LM307" s="730"/>
      <c r="LN307" s="730"/>
      <c r="LO307" s="730"/>
      <c r="LP307" s="730"/>
      <c r="LQ307" s="730"/>
      <c r="LR307" s="730"/>
      <c r="LS307" s="730"/>
      <c r="LT307" s="730"/>
      <c r="LU307" s="730"/>
      <c r="LV307" s="730"/>
      <c r="LW307" s="730"/>
      <c r="LX307" s="730"/>
      <c r="LY307" s="730"/>
      <c r="LZ307" s="730"/>
      <c r="MA307" s="730"/>
      <c r="MB307" s="730"/>
      <c r="MC307" s="730"/>
      <c r="MD307" s="730"/>
      <c r="ME307" s="730"/>
      <c r="MF307" s="730"/>
      <c r="MG307" s="730"/>
      <c r="MH307" s="730"/>
      <c r="MI307" s="730"/>
      <c r="MJ307" s="730"/>
      <c r="MK307" s="730"/>
      <c r="ML307" s="730"/>
      <c r="MM307" s="730"/>
      <c r="MN307" s="730"/>
      <c r="MO307" s="730"/>
      <c r="MP307" s="730"/>
      <c r="MQ307" s="730"/>
      <c r="MR307" s="730"/>
      <c r="MS307" s="730"/>
      <c r="MT307" s="730"/>
      <c r="MU307" s="730"/>
      <c r="MV307" s="730"/>
      <c r="MW307" s="730"/>
      <c r="MX307" s="730"/>
      <c r="MY307" s="730"/>
      <c r="MZ307" s="730"/>
      <c r="NA307" s="730"/>
      <c r="NB307" s="730"/>
      <c r="NC307" s="730"/>
      <c r="ND307" s="730"/>
      <c r="NE307" s="730"/>
      <c r="NF307" s="730"/>
      <c r="NG307" s="730"/>
      <c r="NH307" s="730"/>
      <c r="NI307" s="730"/>
      <c r="NJ307" s="730"/>
      <c r="NK307" s="730"/>
      <c r="NL307" s="730"/>
      <c r="NM307" s="730"/>
      <c r="NN307" s="730"/>
      <c r="NO307" s="730"/>
      <c r="NP307" s="730"/>
      <c r="NQ307" s="730"/>
      <c r="NR307" s="730"/>
      <c r="NS307" s="730"/>
      <c r="NT307" s="730"/>
      <c r="NU307" s="730"/>
      <c r="NV307" s="730"/>
      <c r="NW307" s="730"/>
      <c r="NX307" s="730"/>
      <c r="NY307" s="730"/>
      <c r="NZ307" s="730"/>
      <c r="OA307" s="730"/>
      <c r="OB307" s="730"/>
      <c r="OC307" s="730"/>
      <c r="OD307" s="730"/>
      <c r="OE307" s="730"/>
      <c r="OF307" s="730"/>
      <c r="OG307" s="730"/>
      <c r="OH307" s="730"/>
      <c r="OI307" s="730"/>
      <c r="OJ307" s="730"/>
      <c r="OK307" s="730"/>
      <c r="OL307" s="730"/>
      <c r="OM307" s="730"/>
      <c r="ON307" s="730"/>
      <c r="OO307" s="730"/>
      <c r="OP307" s="730"/>
      <c r="OQ307" s="730"/>
      <c r="OR307" s="730"/>
      <c r="OS307" s="730"/>
      <c r="OT307" s="730"/>
      <c r="OU307" s="730"/>
      <c r="OV307" s="730"/>
      <c r="OW307" s="730"/>
      <c r="OX307" s="730"/>
      <c r="OY307" s="730"/>
      <c r="OZ307" s="730"/>
      <c r="PA307" s="730"/>
      <c r="PB307" s="730"/>
      <c r="PC307" s="730"/>
      <c r="PD307" s="730"/>
      <c r="PE307" s="730"/>
      <c r="PF307" s="730"/>
      <c r="PG307" s="730"/>
      <c r="PH307" s="730"/>
      <c r="PI307" s="730"/>
      <c r="PJ307" s="730"/>
      <c r="PK307" s="730"/>
      <c r="PL307" s="730"/>
      <c r="PM307" s="730"/>
      <c r="PN307" s="730"/>
      <c r="PO307" s="730"/>
      <c r="PP307" s="730"/>
      <c r="PQ307" s="730"/>
      <c r="PR307" s="730"/>
      <c r="PS307" s="730"/>
      <c r="PT307" s="730"/>
      <c r="PU307" s="730"/>
      <c r="PV307" s="730"/>
      <c r="PW307" s="730"/>
      <c r="PX307" s="730"/>
      <c r="PY307" s="730"/>
      <c r="PZ307" s="730"/>
      <c r="QA307" s="730"/>
      <c r="QB307" s="730"/>
      <c r="QC307" s="730"/>
      <c r="QD307" s="730"/>
      <c r="QE307" s="730"/>
      <c r="QF307" s="730"/>
      <c r="QG307" s="730"/>
      <c r="QH307" s="730"/>
      <c r="QI307" s="730"/>
      <c r="QJ307" s="730"/>
      <c r="QK307" s="730"/>
      <c r="QL307" s="730"/>
      <c r="QM307" s="730"/>
      <c r="QN307" s="730"/>
      <c r="QO307" s="730"/>
      <c r="QP307" s="730"/>
      <c r="QQ307" s="730"/>
      <c r="QR307" s="730"/>
      <c r="QS307" s="730"/>
      <c r="QT307" s="730"/>
      <c r="QU307" s="730"/>
      <c r="QV307" s="730"/>
      <c r="QW307" s="730"/>
      <c r="QX307" s="730"/>
      <c r="QY307" s="730"/>
      <c r="QZ307" s="730"/>
      <c r="RA307" s="730"/>
      <c r="RB307" s="730"/>
      <c r="RC307" s="730"/>
      <c r="RD307" s="730"/>
      <c r="RE307" s="730"/>
      <c r="RF307" s="730"/>
      <c r="RG307" s="730"/>
      <c r="RH307" s="730"/>
      <c r="RI307" s="730"/>
      <c r="RJ307" s="730"/>
      <c r="RK307" s="730"/>
      <c r="RL307" s="730"/>
      <c r="RM307" s="730"/>
      <c r="RN307" s="730"/>
      <c r="RO307" s="730"/>
      <c r="RP307" s="730"/>
      <c r="RQ307" s="730"/>
      <c r="RR307" s="730"/>
      <c r="RS307" s="730"/>
      <c r="RT307" s="730"/>
      <c r="RU307" s="730"/>
      <c r="RV307" s="730"/>
      <c r="RW307" s="730"/>
      <c r="RX307" s="730"/>
      <c r="RY307" s="730"/>
      <c r="RZ307" s="730"/>
      <c r="SA307" s="730"/>
      <c r="SB307" s="730"/>
      <c r="SC307" s="730"/>
      <c r="SD307" s="730"/>
      <c r="SE307" s="730"/>
      <c r="SF307" s="730"/>
      <c r="SG307" s="730"/>
      <c r="SH307" s="730"/>
      <c r="SI307" s="730"/>
      <c r="SJ307" s="730"/>
      <c r="SK307" s="730"/>
      <c r="SL307" s="730"/>
      <c r="SM307" s="730"/>
      <c r="SN307" s="730"/>
      <c r="SO307" s="730"/>
      <c r="SP307" s="730"/>
      <c r="SQ307" s="730"/>
      <c r="SR307" s="730"/>
      <c r="SS307" s="730"/>
      <c r="ST307" s="730"/>
      <c r="SU307" s="730"/>
      <c r="SV307" s="730"/>
      <c r="SW307" s="730"/>
      <c r="SX307" s="730"/>
      <c r="SY307" s="730"/>
      <c r="SZ307" s="730"/>
      <c r="TA307" s="730"/>
      <c r="TB307" s="730"/>
      <c r="TC307" s="730"/>
      <c r="TD307" s="730"/>
      <c r="TE307" s="730"/>
      <c r="TF307" s="730"/>
      <c r="TG307" s="730"/>
      <c r="TH307" s="730"/>
      <c r="TI307" s="730"/>
      <c r="TJ307" s="730"/>
      <c r="TK307" s="730"/>
      <c r="TL307" s="730"/>
      <c r="TM307" s="730"/>
      <c r="TN307" s="730"/>
      <c r="TO307" s="730"/>
      <c r="TP307" s="730"/>
      <c r="TQ307" s="730"/>
      <c r="TR307" s="730"/>
      <c r="TS307" s="730"/>
      <c r="TT307" s="730"/>
      <c r="TU307" s="730"/>
      <c r="TV307" s="730"/>
      <c r="TW307" s="730"/>
      <c r="TX307" s="730"/>
      <c r="TY307" s="730"/>
      <c r="TZ307" s="730"/>
      <c r="UA307" s="730"/>
      <c r="UB307" s="730"/>
      <c r="UC307" s="730"/>
      <c r="UD307" s="730"/>
      <c r="UE307" s="730"/>
      <c r="UF307" s="730"/>
      <c r="UG307" s="730"/>
      <c r="UH307" s="730"/>
      <c r="UI307" s="730"/>
      <c r="UJ307" s="730"/>
      <c r="UK307" s="730"/>
      <c r="UL307" s="730"/>
      <c r="UM307" s="730"/>
      <c r="UN307" s="730"/>
      <c r="UO307" s="730"/>
      <c r="UP307" s="730"/>
      <c r="UQ307" s="730"/>
      <c r="UR307" s="730"/>
      <c r="US307" s="730"/>
      <c r="UT307" s="730"/>
      <c r="UU307" s="730"/>
      <c r="UV307" s="730"/>
      <c r="UW307" s="730"/>
      <c r="UX307" s="730"/>
      <c r="UY307" s="730"/>
      <c r="UZ307" s="730"/>
      <c r="VA307" s="730"/>
      <c r="VB307" s="730"/>
      <c r="VC307" s="730"/>
      <c r="VD307" s="730"/>
      <c r="VE307" s="730"/>
      <c r="VF307" s="730"/>
      <c r="VG307" s="730"/>
      <c r="VH307" s="730"/>
      <c r="VI307" s="730"/>
      <c r="VJ307" s="730"/>
      <c r="VK307" s="730"/>
      <c r="VL307" s="730"/>
      <c r="VM307" s="730"/>
      <c r="VN307" s="730"/>
      <c r="VO307" s="730"/>
      <c r="VP307" s="730"/>
      <c r="VQ307" s="730"/>
      <c r="VR307" s="730"/>
      <c r="VS307" s="730"/>
      <c r="VT307" s="730"/>
      <c r="VU307" s="730"/>
      <c r="VV307" s="730"/>
      <c r="VW307" s="730"/>
      <c r="VX307" s="730"/>
      <c r="VY307" s="730"/>
      <c r="VZ307" s="730"/>
      <c r="WA307" s="730"/>
      <c r="WB307" s="730"/>
      <c r="WC307" s="730"/>
      <c r="WD307" s="730"/>
      <c r="WE307" s="730"/>
      <c r="WF307" s="730"/>
      <c r="WG307" s="730"/>
      <c r="WH307" s="730"/>
      <c r="WI307" s="730"/>
      <c r="WJ307" s="730"/>
      <c r="WK307" s="730"/>
      <c r="WL307" s="730"/>
      <c r="WM307" s="730"/>
      <c r="WN307" s="730"/>
      <c r="WO307" s="730"/>
      <c r="WP307" s="730"/>
      <c r="WQ307" s="730"/>
      <c r="WR307" s="730"/>
      <c r="WS307" s="730"/>
      <c r="WT307" s="730"/>
      <c r="WU307" s="730"/>
      <c r="WV307" s="730"/>
      <c r="WW307" s="730"/>
      <c r="WX307" s="730"/>
      <c r="WY307" s="730"/>
      <c r="WZ307" s="730"/>
      <c r="XA307" s="730"/>
      <c r="XB307" s="730"/>
      <c r="XC307" s="730"/>
      <c r="XD307" s="730"/>
      <c r="XE307" s="730"/>
      <c r="XF307" s="730"/>
      <c r="XG307" s="730"/>
      <c r="XH307" s="730"/>
      <c r="XI307" s="730"/>
      <c r="XJ307" s="730"/>
      <c r="XK307" s="730"/>
      <c r="XL307" s="730"/>
      <c r="XM307" s="730"/>
      <c r="XN307" s="730"/>
      <c r="XO307" s="730"/>
      <c r="XP307" s="730"/>
      <c r="XQ307" s="730"/>
      <c r="XR307" s="730"/>
      <c r="XS307" s="730"/>
      <c r="XT307" s="730"/>
      <c r="XU307" s="730"/>
      <c r="XV307" s="730"/>
      <c r="XW307" s="730"/>
      <c r="XX307" s="730"/>
      <c r="XY307" s="730"/>
      <c r="XZ307" s="730"/>
      <c r="YA307" s="730"/>
      <c r="YB307" s="730"/>
      <c r="YC307" s="730"/>
      <c r="YD307" s="730"/>
      <c r="YE307" s="730"/>
      <c r="YF307" s="730"/>
      <c r="YG307" s="730"/>
      <c r="YH307" s="730"/>
      <c r="YI307" s="730"/>
      <c r="YJ307" s="730"/>
      <c r="YK307" s="730"/>
      <c r="YL307" s="730"/>
      <c r="YM307" s="730"/>
      <c r="YN307" s="730"/>
      <c r="YO307" s="730"/>
      <c r="YP307" s="730"/>
      <c r="YQ307" s="730"/>
      <c r="YR307" s="730"/>
      <c r="YS307" s="730"/>
      <c r="YT307" s="730"/>
      <c r="YU307" s="730"/>
      <c r="YV307" s="730"/>
      <c r="YW307" s="730"/>
      <c r="YX307" s="730"/>
      <c r="YY307" s="730"/>
      <c r="YZ307" s="730"/>
      <c r="ZA307" s="730"/>
      <c r="ZB307" s="730"/>
      <c r="ZC307" s="730"/>
      <c r="ZD307" s="730"/>
      <c r="ZE307" s="730"/>
      <c r="ZF307" s="730"/>
      <c r="ZG307" s="730"/>
      <c r="ZH307" s="730"/>
      <c r="ZI307" s="730"/>
      <c r="ZJ307" s="730"/>
      <c r="ZK307" s="730"/>
      <c r="ZL307" s="730"/>
      <c r="ZM307" s="730"/>
      <c r="ZN307" s="730"/>
      <c r="ZO307" s="730"/>
      <c r="ZP307" s="730"/>
      <c r="ZQ307" s="730"/>
      <c r="ZR307" s="730"/>
      <c r="ZS307" s="730"/>
      <c r="ZT307" s="730"/>
      <c r="ZU307" s="730"/>
      <c r="ZV307" s="730"/>
      <c r="ZW307" s="730"/>
      <c r="ZX307" s="730"/>
      <c r="ZY307" s="730"/>
      <c r="ZZ307" s="730"/>
      <c r="AAA307" s="730"/>
      <c r="AAB307" s="730"/>
      <c r="AAC307" s="730"/>
      <c r="AAD307" s="730"/>
      <c r="AAE307" s="730"/>
      <c r="AAF307" s="730"/>
      <c r="AAG307" s="730"/>
      <c r="AAH307" s="730"/>
      <c r="AAI307" s="730"/>
      <c r="AAJ307" s="730"/>
      <c r="AAK307" s="730"/>
      <c r="AAL307" s="730"/>
      <c r="AAM307" s="730"/>
      <c r="AAN307" s="730"/>
      <c r="AAO307" s="730"/>
      <c r="AAP307" s="730"/>
      <c r="AAQ307" s="730"/>
      <c r="AAR307" s="730"/>
      <c r="AAS307" s="730"/>
      <c r="AAT307" s="730"/>
      <c r="AAU307" s="730"/>
      <c r="AAV307" s="730"/>
      <c r="AAW307" s="730"/>
      <c r="AAX307" s="730"/>
      <c r="AAY307" s="730"/>
      <c r="AAZ307" s="730"/>
      <c r="ABA307" s="730"/>
      <c r="ABB307" s="730"/>
      <c r="ABC307" s="730"/>
      <c r="ABD307" s="730"/>
      <c r="ABE307" s="730"/>
      <c r="ABF307" s="730"/>
      <c r="ABG307" s="730"/>
      <c r="ABH307" s="730"/>
      <c r="ABI307" s="730"/>
      <c r="ABJ307" s="730"/>
      <c r="ABK307" s="730"/>
      <c r="ABL307" s="730"/>
      <c r="ABM307" s="730"/>
      <c r="ABN307" s="730"/>
      <c r="ABO307" s="730"/>
      <c r="ABP307" s="730"/>
      <c r="ABQ307" s="730"/>
      <c r="ABR307" s="730"/>
      <c r="ABS307" s="730"/>
      <c r="ABT307" s="730"/>
      <c r="ABU307" s="730"/>
      <c r="ABV307" s="730"/>
      <c r="ABW307" s="730"/>
      <c r="ABX307" s="730"/>
      <c r="ABY307" s="730"/>
      <c r="ABZ307" s="730"/>
      <c r="ACA307" s="730"/>
      <c r="ACB307" s="730"/>
      <c r="ACC307" s="730"/>
      <c r="ACD307" s="730"/>
      <c r="ACE307" s="730"/>
      <c r="ACF307" s="730"/>
      <c r="ACG307" s="730"/>
      <c r="ACH307" s="730"/>
      <c r="ACI307" s="730"/>
      <c r="ACJ307" s="730"/>
      <c r="ACK307" s="730"/>
      <c r="ACL307" s="730"/>
      <c r="ACM307" s="730"/>
      <c r="ACN307" s="730"/>
      <c r="ACO307" s="730"/>
      <c r="ACP307" s="730"/>
      <c r="ACQ307" s="730"/>
      <c r="ACR307" s="730"/>
      <c r="ACS307" s="730"/>
      <c r="ACT307" s="730"/>
      <c r="ACU307" s="730"/>
      <c r="ACV307" s="730"/>
      <c r="ACW307" s="730"/>
      <c r="ACX307" s="730"/>
      <c r="ACY307" s="730"/>
      <c r="ACZ307" s="730"/>
      <c r="ADA307" s="730"/>
      <c r="ADB307" s="730"/>
      <c r="ADC307" s="730"/>
      <c r="ADD307" s="730"/>
      <c r="ADE307" s="730"/>
      <c r="ADF307" s="730"/>
      <c r="ADG307" s="730"/>
      <c r="ADH307" s="730"/>
      <c r="ADI307" s="730"/>
      <c r="ADJ307" s="730"/>
      <c r="ADK307" s="730"/>
      <c r="ADL307" s="730"/>
      <c r="ADM307" s="730"/>
      <c r="ADN307" s="730"/>
      <c r="ADO307" s="730"/>
      <c r="ADP307" s="730"/>
      <c r="ADQ307" s="730"/>
      <c r="ADR307" s="730"/>
      <c r="ADS307" s="730"/>
      <c r="ADT307" s="730"/>
      <c r="ADU307" s="730"/>
      <c r="ADV307" s="730"/>
      <c r="ADW307" s="730"/>
      <c r="ADX307" s="730"/>
      <c r="ADY307" s="730"/>
      <c r="ADZ307" s="730"/>
      <c r="AEA307" s="730"/>
      <c r="AEB307" s="730"/>
      <c r="AEC307" s="730"/>
      <c r="AED307" s="730"/>
      <c r="AEE307" s="730"/>
      <c r="AEF307" s="730"/>
      <c r="AEG307" s="730"/>
      <c r="AEH307" s="730"/>
      <c r="AEI307" s="730"/>
      <c r="AEJ307" s="730"/>
      <c r="AEK307" s="730"/>
      <c r="AEL307" s="730"/>
      <c r="AEM307" s="730"/>
      <c r="AEN307" s="730"/>
      <c r="AEO307" s="730"/>
      <c r="AEP307" s="730"/>
      <c r="AEQ307" s="730"/>
      <c r="AER307" s="730"/>
      <c r="AES307" s="730"/>
      <c r="AET307" s="730"/>
      <c r="AEU307" s="730"/>
      <c r="AEV307" s="730"/>
      <c r="AEW307" s="730"/>
      <c r="AEX307" s="730"/>
      <c r="AEY307" s="730"/>
      <c r="AEZ307" s="730"/>
      <c r="AFA307" s="730"/>
      <c r="AFB307" s="730"/>
      <c r="AFC307" s="730"/>
      <c r="AFD307" s="730"/>
      <c r="AFE307" s="730"/>
      <c r="AFF307" s="730"/>
      <c r="AFG307" s="730"/>
      <c r="AFH307" s="730"/>
      <c r="AFI307" s="730"/>
      <c r="AFJ307" s="730"/>
      <c r="AFK307" s="730"/>
      <c r="AFL307" s="730"/>
      <c r="AFM307" s="730"/>
      <c r="AFN307" s="730"/>
      <c r="AFO307" s="730"/>
      <c r="AFP307" s="730"/>
      <c r="AFQ307" s="730"/>
      <c r="AFR307" s="730"/>
      <c r="AFS307" s="730"/>
      <c r="AFT307" s="730"/>
      <c r="AFU307" s="730"/>
      <c r="AFV307" s="730"/>
      <c r="AFW307" s="730"/>
      <c r="AFX307" s="730"/>
      <c r="AFY307" s="730"/>
      <c r="AFZ307" s="730"/>
      <c r="AGA307" s="730"/>
      <c r="AGB307" s="730"/>
      <c r="AGC307" s="730"/>
      <c r="AGD307" s="730"/>
      <c r="AGE307" s="730"/>
      <c r="AGF307" s="730"/>
      <c r="AGG307" s="730"/>
      <c r="AGH307" s="730"/>
      <c r="AGI307" s="730"/>
      <c r="AGJ307" s="730"/>
      <c r="AGK307" s="730"/>
      <c r="AGL307" s="730"/>
      <c r="AGM307" s="730"/>
      <c r="AGN307" s="730"/>
      <c r="AGO307" s="730"/>
      <c r="AGP307" s="730"/>
      <c r="AGQ307" s="730"/>
      <c r="AGR307" s="730"/>
      <c r="AGS307" s="730"/>
      <c r="AGT307" s="730"/>
      <c r="AGU307" s="730"/>
      <c r="AGV307" s="730"/>
      <c r="AGW307" s="730"/>
      <c r="AGX307" s="730"/>
      <c r="AGY307" s="730"/>
      <c r="AGZ307" s="730"/>
      <c r="AHA307" s="730"/>
      <c r="AHB307" s="730"/>
      <c r="AHC307" s="730"/>
      <c r="AHD307" s="730"/>
      <c r="AHE307" s="730"/>
      <c r="AHF307" s="730"/>
      <c r="AHG307" s="730"/>
      <c r="AHH307" s="730"/>
      <c r="AHI307" s="730"/>
      <c r="AHJ307" s="730"/>
      <c r="AHK307" s="730"/>
      <c r="AHL307" s="730"/>
      <c r="AHM307" s="730"/>
      <c r="AHN307" s="730"/>
      <c r="AHO307" s="730"/>
      <c r="AHP307" s="730"/>
      <c r="AHQ307" s="730"/>
      <c r="AHR307" s="730"/>
      <c r="AHS307" s="730"/>
      <c r="AHT307" s="730"/>
      <c r="AHU307" s="730"/>
      <c r="AHV307" s="730"/>
      <c r="AHW307" s="730"/>
      <c r="AHX307" s="730"/>
      <c r="AHY307" s="730"/>
      <c r="AHZ307" s="730"/>
      <c r="AIA307" s="730"/>
      <c r="AIB307" s="730"/>
      <c r="AIC307" s="730"/>
      <c r="AID307" s="730"/>
      <c r="AIE307" s="730"/>
      <c r="AIF307" s="730"/>
      <c r="AIG307" s="730"/>
      <c r="AIH307" s="730"/>
      <c r="AII307" s="730"/>
      <c r="AIJ307" s="730"/>
      <c r="AIK307" s="730"/>
      <c r="AIL307" s="730"/>
      <c r="AIM307" s="730"/>
      <c r="AIN307" s="730"/>
      <c r="AIO307" s="730"/>
      <c r="AIP307" s="730"/>
      <c r="AIQ307" s="730"/>
      <c r="AIR307" s="730"/>
      <c r="AIS307" s="730"/>
      <c r="AIT307" s="730"/>
      <c r="AIU307" s="730"/>
      <c r="AIV307" s="730"/>
      <c r="AIW307" s="730"/>
      <c r="AIX307" s="730"/>
      <c r="AIY307" s="730"/>
      <c r="AIZ307" s="730"/>
      <c r="AJA307" s="730"/>
      <c r="AJB307" s="730"/>
      <c r="AJC307" s="730"/>
      <c r="AJD307" s="730"/>
      <c r="AJE307" s="730"/>
      <c r="AJF307" s="730"/>
      <c r="AJG307" s="730"/>
      <c r="AJH307" s="730"/>
      <c r="AJI307" s="730"/>
      <c r="AJJ307" s="730"/>
      <c r="AJK307" s="730"/>
      <c r="AJL307" s="730"/>
      <c r="AJM307" s="730"/>
      <c r="AJN307" s="730"/>
      <c r="AJO307" s="730"/>
      <c r="AJP307" s="730"/>
      <c r="AJQ307" s="730"/>
      <c r="AJR307" s="730"/>
      <c r="AJS307" s="730"/>
      <c r="AJT307" s="730"/>
      <c r="AJU307" s="730"/>
      <c r="AJV307" s="730"/>
      <c r="AJW307" s="730"/>
      <c r="AJX307" s="730"/>
      <c r="AJY307" s="730"/>
      <c r="AJZ307" s="730"/>
      <c r="AKA307" s="730"/>
      <c r="AKB307" s="730"/>
      <c r="AKC307" s="730"/>
      <c r="AKD307" s="730"/>
      <c r="AKE307" s="730"/>
      <c r="AKF307" s="730"/>
      <c r="AKG307" s="730"/>
      <c r="AKH307" s="730"/>
      <c r="AKI307" s="730"/>
      <c r="AKJ307" s="730"/>
      <c r="AKK307" s="730"/>
      <c r="AKL307" s="730"/>
      <c r="AKM307" s="730"/>
      <c r="AKN307" s="730"/>
      <c r="AKO307" s="730"/>
      <c r="AKP307" s="730"/>
      <c r="AKQ307" s="730"/>
      <c r="AKR307" s="730"/>
      <c r="AKS307" s="730"/>
      <c r="AKT307" s="730"/>
      <c r="AKU307" s="730"/>
      <c r="AKV307" s="730"/>
      <c r="AKW307" s="730"/>
      <c r="AKX307" s="730"/>
      <c r="AKY307" s="730"/>
      <c r="AKZ307" s="730"/>
      <c r="ALA307" s="730"/>
      <c r="ALB307" s="730"/>
      <c r="ALC307" s="730"/>
      <c r="ALD307" s="730"/>
      <c r="ALE307" s="730"/>
      <c r="ALF307" s="730"/>
      <c r="ALG307" s="730"/>
      <c r="ALH307" s="730"/>
      <c r="ALI307" s="730"/>
      <c r="ALJ307" s="730"/>
      <c r="ALK307" s="730"/>
      <c r="ALL307" s="730"/>
      <c r="ALM307" s="730"/>
      <c r="ALN307" s="730"/>
      <c r="ALO307" s="730"/>
      <c r="ALP307" s="730"/>
      <c r="ALQ307" s="730"/>
      <c r="ALR307" s="730"/>
      <c r="ALS307" s="730"/>
      <c r="ALT307" s="730"/>
      <c r="ALU307" s="730"/>
      <c r="ALV307" s="730"/>
      <c r="ALW307" s="730"/>
      <c r="ALX307" s="730"/>
      <c r="ALY307" s="730"/>
      <c r="ALZ307" s="730"/>
      <c r="AMA307" s="730"/>
      <c r="AMB307" s="730"/>
      <c r="AMC307" s="730"/>
      <c r="AMD307" s="730"/>
      <c r="AME307" s="730"/>
      <c r="AMF307" s="730"/>
      <c r="AMG307" s="730"/>
      <c r="AMH307" s="730"/>
      <c r="AMI307" s="730"/>
      <c r="AMJ307" s="730"/>
      <c r="AMK307" s="730"/>
      <c r="AML307" s="730"/>
      <c r="AMM307" s="730"/>
      <c r="AMN307" s="730"/>
      <c r="AMO307" s="730"/>
      <c r="AMP307" s="730"/>
      <c r="AMQ307" s="730"/>
      <c r="AMR307" s="730"/>
      <c r="AMS307" s="730"/>
      <c r="AMT307" s="730"/>
      <c r="AMU307" s="730"/>
      <c r="AMV307" s="730"/>
      <c r="AMW307" s="730"/>
      <c r="AMX307" s="730"/>
      <c r="AMY307" s="730"/>
      <c r="AMZ307" s="730"/>
      <c r="ANA307" s="730"/>
      <c r="ANB307" s="730"/>
      <c r="ANC307" s="730"/>
      <c r="AND307" s="730"/>
      <c r="ANE307" s="730"/>
      <c r="ANF307" s="730"/>
      <c r="ANG307" s="730"/>
      <c r="ANH307" s="730"/>
      <c r="ANI307" s="730"/>
      <c r="ANJ307" s="730"/>
      <c r="ANK307" s="730"/>
      <c r="ANL307" s="730"/>
      <c r="ANM307" s="730"/>
      <c r="ANN307" s="730"/>
      <c r="ANO307" s="730"/>
      <c r="ANP307" s="730"/>
      <c r="ANQ307" s="730"/>
      <c r="ANR307" s="730"/>
      <c r="ANS307" s="730"/>
      <c r="ANT307" s="730"/>
      <c r="ANU307" s="730"/>
      <c r="ANV307" s="730"/>
      <c r="ANW307" s="730"/>
      <c r="ANX307" s="730"/>
      <c r="ANY307" s="730"/>
      <c r="ANZ307" s="730"/>
      <c r="AOA307" s="730"/>
      <c r="AOB307" s="730"/>
      <c r="AOC307" s="730"/>
      <c r="AOD307" s="730"/>
      <c r="AOE307" s="730"/>
      <c r="AOF307" s="730"/>
      <c r="AOG307" s="730"/>
      <c r="AOH307" s="730"/>
      <c r="AOI307" s="730"/>
      <c r="AOJ307" s="730"/>
      <c r="AOK307" s="730"/>
      <c r="AOL307" s="730"/>
      <c r="AOM307" s="730"/>
      <c r="AON307" s="730"/>
      <c r="AOO307" s="730"/>
      <c r="AOP307" s="730"/>
      <c r="AOQ307" s="730"/>
      <c r="AOR307" s="730"/>
      <c r="AOS307" s="730"/>
      <c r="AOT307" s="730"/>
      <c r="AOU307" s="730"/>
      <c r="AOV307" s="730"/>
      <c r="AOW307" s="730"/>
      <c r="AOX307" s="730"/>
      <c r="AOY307" s="730"/>
      <c r="AOZ307" s="730"/>
      <c r="APA307" s="730"/>
      <c r="APB307" s="730"/>
      <c r="APC307" s="730"/>
      <c r="APD307" s="730"/>
      <c r="APE307" s="730"/>
      <c r="APF307" s="730"/>
      <c r="APG307" s="730"/>
      <c r="APH307" s="730"/>
      <c r="API307" s="730"/>
      <c r="APJ307" s="730"/>
      <c r="APK307" s="730"/>
      <c r="APL307" s="730"/>
      <c r="APM307" s="730"/>
      <c r="APN307" s="730"/>
      <c r="APO307" s="730"/>
      <c r="APP307" s="730"/>
      <c r="APQ307" s="730"/>
      <c r="APR307" s="730"/>
      <c r="APS307" s="730"/>
      <c r="APT307" s="730"/>
      <c r="APU307" s="730"/>
      <c r="APV307" s="730"/>
      <c r="APW307" s="730"/>
      <c r="APX307" s="730"/>
      <c r="APY307" s="730"/>
      <c r="APZ307" s="730"/>
      <c r="AQA307" s="730"/>
      <c r="AQB307" s="730"/>
      <c r="AQC307" s="730"/>
      <c r="AQD307" s="730"/>
      <c r="AQE307" s="730"/>
      <c r="AQF307" s="730"/>
      <c r="AQG307" s="730"/>
      <c r="AQH307" s="730"/>
      <c r="AQI307" s="730"/>
      <c r="AQJ307" s="730"/>
      <c r="AQK307" s="730"/>
      <c r="AQL307" s="730"/>
      <c r="AQM307" s="730"/>
      <c r="AQN307" s="730"/>
      <c r="AQO307" s="730"/>
      <c r="AQP307" s="730"/>
      <c r="AQQ307" s="730"/>
      <c r="AQR307" s="730"/>
      <c r="AQS307" s="730"/>
      <c r="AQT307" s="730"/>
      <c r="AQU307" s="730"/>
      <c r="AQV307" s="730"/>
      <c r="AQW307" s="730"/>
      <c r="AQX307" s="730"/>
      <c r="AQY307" s="730"/>
      <c r="AQZ307" s="730"/>
      <c r="ARA307" s="730"/>
      <c r="ARB307" s="730"/>
      <c r="ARC307" s="730"/>
      <c r="ARD307" s="730"/>
      <c r="ARE307" s="730"/>
      <c r="ARF307" s="730"/>
      <c r="ARG307" s="730"/>
      <c r="ARH307" s="730"/>
      <c r="ARI307" s="730"/>
      <c r="ARJ307" s="730"/>
      <c r="ARK307" s="730"/>
      <c r="ARL307" s="730"/>
      <c r="ARM307" s="730"/>
      <c r="ARN307" s="730"/>
      <c r="ARO307" s="730"/>
      <c r="ARP307" s="730"/>
      <c r="ARQ307" s="730"/>
      <c r="ARR307" s="730"/>
      <c r="ARS307" s="730"/>
      <c r="ART307" s="730"/>
      <c r="ARU307" s="730"/>
      <c r="ARV307" s="730"/>
      <c r="ARW307" s="730"/>
      <c r="ARX307" s="730"/>
      <c r="ARY307" s="730"/>
      <c r="ARZ307" s="730"/>
      <c r="ASA307" s="730"/>
      <c r="ASB307" s="730"/>
      <c r="ASC307" s="730"/>
      <c r="ASD307" s="730"/>
      <c r="ASE307" s="730"/>
      <c r="ASF307" s="730"/>
      <c r="ASG307" s="730"/>
      <c r="ASH307" s="730"/>
      <c r="ASI307" s="730"/>
      <c r="ASJ307" s="730"/>
      <c r="ASK307" s="730"/>
      <c r="ASL307" s="730"/>
      <c r="ASM307" s="730"/>
      <c r="ASN307" s="730"/>
      <c r="ASO307" s="730"/>
      <c r="ASP307" s="730"/>
      <c r="ASQ307" s="730"/>
      <c r="ASR307" s="730"/>
      <c r="ASS307" s="730"/>
      <c r="AST307" s="730"/>
      <c r="ASU307" s="730"/>
      <c r="ASV307" s="730"/>
      <c r="ASW307" s="730"/>
      <c r="ASX307" s="730"/>
      <c r="ASY307" s="730"/>
      <c r="ASZ307" s="730"/>
      <c r="ATA307" s="730"/>
      <c r="ATB307" s="730"/>
      <c r="ATC307" s="730"/>
      <c r="ATD307" s="730"/>
      <c r="ATE307" s="730"/>
      <c r="ATF307" s="730"/>
      <c r="ATG307" s="730"/>
      <c r="ATH307" s="730"/>
      <c r="ATI307" s="730"/>
      <c r="ATJ307" s="730"/>
      <c r="ATK307" s="730"/>
      <c r="ATL307" s="730"/>
      <c r="ATM307" s="730"/>
      <c r="ATN307" s="730"/>
      <c r="ATO307" s="730"/>
      <c r="ATP307" s="730"/>
      <c r="ATQ307" s="730"/>
      <c r="ATR307" s="730"/>
      <c r="ATS307" s="730"/>
      <c r="ATT307" s="730"/>
      <c r="ATU307" s="730"/>
      <c r="ATV307" s="730"/>
      <c r="ATW307" s="730"/>
      <c r="ATX307" s="730"/>
      <c r="ATY307" s="730"/>
      <c r="ATZ307" s="730"/>
      <c r="AUA307" s="730"/>
      <c r="AUB307" s="730"/>
      <c r="AUC307" s="730"/>
      <c r="AUD307" s="730"/>
      <c r="AUE307" s="730"/>
      <c r="AUF307" s="730"/>
      <c r="AUG307" s="730"/>
      <c r="AUH307" s="730"/>
      <c r="AUI307" s="730"/>
      <c r="AUJ307" s="730"/>
      <c r="AUK307" s="730"/>
      <c r="AUL307" s="730"/>
      <c r="AUM307" s="730"/>
      <c r="AUN307" s="730"/>
      <c r="AUO307" s="730"/>
      <c r="AUP307" s="730"/>
      <c r="AUQ307" s="730"/>
      <c r="AUR307" s="730"/>
      <c r="AUS307" s="730"/>
      <c r="AUT307" s="730"/>
      <c r="AUU307" s="730"/>
      <c r="AUV307" s="730"/>
      <c r="AUW307" s="730"/>
      <c r="AUX307" s="730"/>
      <c r="AUY307" s="730"/>
      <c r="AUZ307" s="730"/>
      <c r="AVA307" s="730"/>
      <c r="AVB307" s="730"/>
      <c r="AVC307" s="730"/>
      <c r="AVD307" s="730"/>
      <c r="AVE307" s="730"/>
      <c r="AVF307" s="730"/>
      <c r="AVG307" s="730"/>
      <c r="AVH307" s="730"/>
      <c r="AVI307" s="730"/>
      <c r="AVJ307" s="730"/>
      <c r="AVK307" s="730"/>
      <c r="AVL307" s="730"/>
      <c r="AVM307" s="730"/>
      <c r="AVN307" s="730"/>
      <c r="AVO307" s="730"/>
      <c r="AVP307" s="730"/>
      <c r="AVQ307" s="730"/>
      <c r="AVR307" s="730"/>
      <c r="AVS307" s="730"/>
      <c r="AVT307" s="730"/>
      <c r="AVU307" s="730"/>
      <c r="AVV307" s="730"/>
      <c r="AVW307" s="730"/>
      <c r="AVX307" s="730"/>
      <c r="AVY307" s="730"/>
      <c r="AVZ307" s="730"/>
      <c r="AWA307" s="730"/>
      <c r="AWB307" s="730"/>
      <c r="AWC307" s="730"/>
      <c r="AWD307" s="730"/>
      <c r="AWE307" s="730"/>
      <c r="AWF307" s="730"/>
      <c r="AWG307" s="730"/>
      <c r="AWH307" s="730"/>
      <c r="AWI307" s="730"/>
      <c r="AWJ307" s="730"/>
      <c r="AWK307" s="730"/>
      <c r="AWL307" s="730"/>
      <c r="AWM307" s="730"/>
      <c r="AWN307" s="730"/>
      <c r="AWO307" s="730"/>
      <c r="AWP307" s="730"/>
      <c r="AWQ307" s="730"/>
      <c r="AWR307" s="730"/>
      <c r="AWS307" s="730"/>
      <c r="AWT307" s="730"/>
      <c r="AWU307" s="730"/>
      <c r="AWV307" s="730"/>
      <c r="AWW307" s="730"/>
      <c r="AWX307" s="730"/>
      <c r="AWY307" s="730"/>
      <c r="AWZ307" s="730"/>
      <c r="AXA307" s="730"/>
      <c r="AXB307" s="730"/>
      <c r="AXC307" s="730"/>
      <c r="AXD307" s="730"/>
      <c r="AXE307" s="730"/>
      <c r="AXF307" s="730"/>
      <c r="AXG307" s="730"/>
      <c r="AXH307" s="730"/>
      <c r="AXI307" s="730"/>
      <c r="AXJ307" s="730"/>
      <c r="AXK307" s="730"/>
      <c r="AXL307" s="730"/>
      <c r="AXM307" s="730"/>
      <c r="AXN307" s="730"/>
      <c r="AXO307" s="730"/>
      <c r="AXP307" s="730"/>
      <c r="AXQ307" s="730"/>
      <c r="AXR307" s="730"/>
      <c r="AXS307" s="730"/>
      <c r="AXT307" s="730"/>
      <c r="AXU307" s="730"/>
      <c r="AXV307" s="730"/>
      <c r="AXW307" s="730"/>
      <c r="AXX307" s="730"/>
      <c r="AXY307" s="730"/>
      <c r="AXZ307" s="730"/>
      <c r="AYA307" s="730"/>
      <c r="AYB307" s="730"/>
      <c r="AYC307" s="730"/>
      <c r="AYD307" s="730"/>
      <c r="AYE307" s="730"/>
      <c r="AYF307" s="730"/>
      <c r="AYG307" s="730"/>
      <c r="AYH307" s="730"/>
      <c r="AYI307" s="730"/>
      <c r="AYJ307" s="730"/>
      <c r="AYK307" s="730"/>
      <c r="AYL307" s="730"/>
      <c r="AYM307" s="730"/>
      <c r="AYN307" s="730"/>
      <c r="AYO307" s="730"/>
      <c r="AYP307" s="730"/>
      <c r="AYQ307" s="730"/>
      <c r="AYR307" s="730"/>
      <c r="AYS307" s="730"/>
      <c r="AYT307" s="730"/>
      <c r="AYU307" s="730"/>
      <c r="AYV307" s="730"/>
      <c r="AYW307" s="730"/>
      <c r="AYX307" s="730"/>
      <c r="AYY307" s="730"/>
      <c r="AYZ307" s="730"/>
      <c r="AZA307" s="730"/>
      <c r="AZB307" s="730"/>
      <c r="AZC307" s="730"/>
      <c r="AZD307" s="730"/>
      <c r="AZE307" s="730"/>
      <c r="AZF307" s="730"/>
      <c r="AZG307" s="730"/>
      <c r="AZH307" s="730"/>
      <c r="AZI307" s="730"/>
      <c r="AZJ307" s="730"/>
      <c r="AZK307" s="730"/>
      <c r="AZL307" s="730"/>
      <c r="AZM307" s="730"/>
      <c r="AZN307" s="730"/>
      <c r="AZO307" s="730"/>
      <c r="AZP307" s="730"/>
      <c r="AZQ307" s="730"/>
      <c r="AZR307" s="730"/>
      <c r="AZS307" s="730"/>
      <c r="AZT307" s="730"/>
      <c r="AZU307" s="730"/>
      <c r="AZV307" s="730"/>
      <c r="AZW307" s="730"/>
      <c r="AZX307" s="730"/>
      <c r="AZY307" s="730"/>
      <c r="AZZ307" s="730"/>
      <c r="BAA307" s="730"/>
      <c r="BAB307" s="730"/>
      <c r="BAC307" s="730"/>
      <c r="BAD307" s="730"/>
      <c r="BAE307" s="730"/>
      <c r="BAF307" s="730"/>
      <c r="BAG307" s="730"/>
      <c r="BAH307" s="730"/>
      <c r="BAI307" s="730"/>
      <c r="BAJ307" s="730"/>
      <c r="BAK307" s="730"/>
      <c r="BAL307" s="730"/>
      <c r="BAM307" s="730"/>
      <c r="BAN307" s="730"/>
      <c r="BAO307" s="730"/>
      <c r="BAP307" s="730"/>
      <c r="BAQ307" s="730"/>
      <c r="BAR307" s="730"/>
      <c r="BAS307" s="730"/>
      <c r="BAT307" s="730"/>
      <c r="BAU307" s="730"/>
      <c r="BAV307" s="730"/>
      <c r="BAW307" s="730"/>
      <c r="BAX307" s="730"/>
      <c r="BAY307" s="730"/>
      <c r="BAZ307" s="730"/>
      <c r="BBA307" s="730"/>
      <c r="BBB307" s="730"/>
      <c r="BBC307" s="730"/>
      <c r="BBD307" s="730"/>
      <c r="BBE307" s="730"/>
      <c r="BBF307" s="730"/>
      <c r="BBG307" s="730"/>
      <c r="BBH307" s="730"/>
      <c r="BBI307" s="730"/>
      <c r="BBJ307" s="730"/>
      <c r="BBK307" s="730"/>
      <c r="BBL307" s="730"/>
      <c r="BBM307" s="730"/>
      <c r="BBN307" s="730"/>
      <c r="BBO307" s="730"/>
      <c r="BBP307" s="730"/>
      <c r="BBQ307" s="730"/>
      <c r="BBR307" s="730"/>
      <c r="BBS307" s="730"/>
      <c r="BBT307" s="730"/>
      <c r="BBU307" s="730"/>
      <c r="BBV307" s="730"/>
      <c r="BBW307" s="730"/>
      <c r="BBX307" s="730"/>
      <c r="BBY307" s="730"/>
      <c r="BBZ307" s="730"/>
      <c r="BCA307" s="730"/>
      <c r="BCB307" s="730"/>
      <c r="BCC307" s="730"/>
      <c r="BCD307" s="730"/>
      <c r="BCE307" s="730"/>
      <c r="BCF307" s="730"/>
      <c r="BCG307" s="730"/>
      <c r="BCH307" s="730"/>
      <c r="BCI307" s="730"/>
      <c r="BCJ307" s="730"/>
      <c r="BCK307" s="730"/>
      <c r="BCL307" s="730"/>
      <c r="BCM307" s="730"/>
      <c r="BCN307" s="730"/>
      <c r="BCO307" s="730"/>
      <c r="BCP307" s="730"/>
      <c r="BCQ307" s="730"/>
      <c r="BCR307" s="730"/>
      <c r="BCS307" s="730"/>
      <c r="BCT307" s="730"/>
      <c r="BCU307" s="730"/>
      <c r="BCV307" s="730"/>
      <c r="BCW307" s="730"/>
      <c r="BCX307" s="730"/>
      <c r="BCY307" s="730"/>
      <c r="BCZ307" s="730"/>
      <c r="BDA307" s="730"/>
      <c r="BDB307" s="730"/>
      <c r="BDC307" s="730"/>
      <c r="BDD307" s="730"/>
      <c r="BDE307" s="730"/>
      <c r="BDF307" s="730"/>
      <c r="BDG307" s="730"/>
      <c r="BDH307" s="730"/>
      <c r="BDI307" s="730"/>
      <c r="BDJ307" s="730"/>
      <c r="BDK307" s="730"/>
      <c r="BDL307" s="730"/>
      <c r="BDM307" s="730"/>
      <c r="BDN307" s="730"/>
      <c r="BDO307" s="730"/>
      <c r="BDP307" s="730"/>
      <c r="BDQ307" s="730"/>
      <c r="BDR307" s="730"/>
      <c r="BDS307" s="730"/>
      <c r="BDT307" s="730"/>
      <c r="BDU307" s="730"/>
      <c r="BDV307" s="730"/>
      <c r="BDW307" s="730"/>
      <c r="BDX307" s="730"/>
      <c r="BDY307" s="730"/>
      <c r="BDZ307" s="730"/>
      <c r="BEA307" s="730"/>
      <c r="BEB307" s="730"/>
      <c r="BEC307" s="730"/>
      <c r="BED307" s="730"/>
      <c r="BEE307" s="730"/>
      <c r="BEF307" s="730"/>
      <c r="BEG307" s="730"/>
      <c r="BEH307" s="730"/>
      <c r="BEI307" s="730"/>
      <c r="BEJ307" s="730"/>
      <c r="BEK307" s="730"/>
      <c r="BEL307" s="730"/>
      <c r="BEM307" s="730"/>
      <c r="BEN307" s="730"/>
      <c r="BEO307" s="730"/>
      <c r="BEP307" s="730"/>
      <c r="BEQ307" s="730"/>
      <c r="BER307" s="730"/>
      <c r="BES307" s="730"/>
      <c r="BET307" s="730"/>
      <c r="BEU307" s="730"/>
      <c r="BEV307" s="730"/>
      <c r="BEW307" s="730"/>
      <c r="BEX307" s="730"/>
      <c r="BEY307" s="730"/>
      <c r="BEZ307" s="730"/>
      <c r="BFA307" s="730"/>
      <c r="BFB307" s="730"/>
      <c r="BFC307" s="730"/>
      <c r="BFD307" s="730"/>
      <c r="BFE307" s="730"/>
      <c r="BFF307" s="730"/>
      <c r="BFG307" s="730"/>
      <c r="BFH307" s="730"/>
      <c r="BFI307" s="730"/>
      <c r="BFJ307" s="730"/>
      <c r="BFK307" s="730"/>
      <c r="BFL307" s="730"/>
      <c r="BFM307" s="730"/>
      <c r="BFN307" s="730"/>
      <c r="BFO307" s="730"/>
      <c r="BFP307" s="730"/>
      <c r="BFQ307" s="730"/>
      <c r="BFR307" s="730"/>
      <c r="BFS307" s="730"/>
      <c r="BFT307" s="730"/>
      <c r="BFU307" s="730"/>
      <c r="BFV307" s="730"/>
      <c r="BFW307" s="730"/>
      <c r="BFX307" s="730"/>
      <c r="BFY307" s="730"/>
      <c r="BFZ307" s="730"/>
      <c r="BGA307" s="730"/>
      <c r="BGB307" s="730"/>
      <c r="BGC307" s="730"/>
      <c r="BGD307" s="730"/>
      <c r="BGE307" s="730"/>
      <c r="BGF307" s="730"/>
      <c r="BGG307" s="730"/>
      <c r="BGH307" s="730"/>
      <c r="BGI307" s="730"/>
      <c r="BGJ307" s="730"/>
      <c r="BGK307" s="730"/>
      <c r="BGL307" s="730"/>
      <c r="BGM307" s="730"/>
      <c r="BGN307" s="730"/>
      <c r="BGO307" s="730"/>
      <c r="BGP307" s="730"/>
      <c r="BGQ307" s="730"/>
      <c r="BGR307" s="730"/>
      <c r="BGS307" s="730"/>
      <c r="BGT307" s="730"/>
      <c r="BGU307" s="730"/>
      <c r="BGV307" s="730"/>
      <c r="BGW307" s="730"/>
      <c r="BGX307" s="730"/>
      <c r="BGY307" s="730"/>
      <c r="BGZ307" s="730"/>
      <c r="BHA307" s="730"/>
      <c r="BHB307" s="730"/>
      <c r="BHC307" s="730"/>
      <c r="BHD307" s="730"/>
      <c r="BHE307" s="730"/>
      <c r="BHF307" s="730"/>
      <c r="BHG307" s="730"/>
      <c r="BHH307" s="730"/>
      <c r="BHI307" s="730"/>
      <c r="BHJ307" s="730"/>
      <c r="BHK307" s="730"/>
      <c r="BHL307" s="730"/>
      <c r="BHM307" s="730"/>
      <c r="BHN307" s="730"/>
      <c r="BHO307" s="730"/>
      <c r="BHP307" s="730"/>
      <c r="BHQ307" s="730"/>
      <c r="BHR307" s="730"/>
      <c r="BHS307" s="730"/>
      <c r="BHT307" s="730"/>
      <c r="BHU307" s="730"/>
      <c r="BHV307" s="730"/>
      <c r="BHW307" s="730"/>
      <c r="BHX307" s="730"/>
      <c r="BHY307" s="730"/>
      <c r="BHZ307" s="730"/>
      <c r="BIA307" s="730"/>
      <c r="BIB307" s="730"/>
      <c r="BIC307" s="730"/>
      <c r="BID307" s="730"/>
      <c r="BIE307" s="730"/>
      <c r="BIF307" s="730"/>
      <c r="BIG307" s="730"/>
      <c r="BIH307" s="730"/>
      <c r="BII307" s="730"/>
      <c r="BIJ307" s="730"/>
      <c r="BIK307" s="730"/>
      <c r="BIL307" s="730"/>
      <c r="BIM307" s="730"/>
      <c r="BIN307" s="730"/>
      <c r="BIO307" s="730"/>
      <c r="BIP307" s="730"/>
      <c r="BIQ307" s="730"/>
      <c r="BIR307" s="730"/>
      <c r="BIS307" s="730"/>
      <c r="BIT307" s="730"/>
      <c r="BIU307" s="730"/>
      <c r="BIV307" s="730"/>
      <c r="BIW307" s="730"/>
      <c r="BIX307" s="730"/>
      <c r="BIY307" s="730"/>
      <c r="BIZ307" s="730"/>
      <c r="BJA307" s="730"/>
      <c r="BJB307" s="730"/>
      <c r="BJC307" s="730"/>
      <c r="BJD307" s="730"/>
      <c r="BJE307" s="730"/>
      <c r="BJF307" s="730"/>
      <c r="BJG307" s="730"/>
      <c r="BJH307" s="730"/>
      <c r="BJI307" s="730"/>
      <c r="BJJ307" s="730"/>
      <c r="BJK307" s="730"/>
      <c r="BJL307" s="730"/>
      <c r="BJM307" s="730"/>
      <c r="BJN307" s="730"/>
      <c r="BJO307" s="730"/>
      <c r="BJP307" s="730"/>
      <c r="BJQ307" s="730"/>
      <c r="BJR307" s="730"/>
      <c r="BJS307" s="730"/>
      <c r="BJT307" s="730"/>
      <c r="BJU307" s="730"/>
      <c r="BJV307" s="730"/>
      <c r="BJW307" s="730"/>
      <c r="BJX307" s="730"/>
      <c r="BJY307" s="730"/>
      <c r="BJZ307" s="730"/>
      <c r="BKA307" s="730"/>
      <c r="BKB307" s="730"/>
      <c r="BKC307" s="730"/>
      <c r="BKD307" s="730"/>
      <c r="BKE307" s="730"/>
      <c r="BKF307" s="730"/>
      <c r="BKG307" s="730"/>
      <c r="BKH307" s="730"/>
      <c r="BKI307" s="730"/>
      <c r="BKJ307" s="730"/>
      <c r="BKK307" s="730"/>
      <c r="BKL307" s="730"/>
      <c r="BKM307" s="730"/>
      <c r="BKN307" s="730"/>
      <c r="BKO307" s="730"/>
      <c r="BKP307" s="730"/>
      <c r="BKQ307" s="730"/>
      <c r="BKR307" s="730"/>
      <c r="BKS307" s="730"/>
      <c r="BKT307" s="730"/>
      <c r="BKU307" s="730"/>
      <c r="BKV307" s="730"/>
      <c r="BKW307" s="730"/>
      <c r="BKX307" s="730"/>
      <c r="BKY307" s="730"/>
      <c r="BKZ307" s="730"/>
      <c r="BLA307" s="730"/>
      <c r="BLB307" s="730"/>
      <c r="BLC307" s="730"/>
      <c r="BLD307" s="730"/>
      <c r="BLE307" s="730"/>
      <c r="BLF307" s="730"/>
      <c r="BLG307" s="730"/>
      <c r="BLH307" s="730"/>
      <c r="BLI307" s="730"/>
      <c r="BLJ307" s="730"/>
      <c r="BLK307" s="730"/>
      <c r="BLL307" s="730"/>
      <c r="BLM307" s="730"/>
      <c r="BLN307" s="730"/>
      <c r="BLO307" s="730"/>
      <c r="BLP307" s="730"/>
      <c r="BLQ307" s="730"/>
      <c r="BLR307" s="730"/>
      <c r="BLS307" s="730"/>
      <c r="BLT307" s="730"/>
      <c r="BLU307" s="730"/>
      <c r="BLV307" s="730"/>
      <c r="BLW307" s="730"/>
      <c r="BLX307" s="730"/>
      <c r="BLY307" s="730"/>
      <c r="BLZ307" s="730"/>
      <c r="BMA307" s="730"/>
      <c r="BMB307" s="730"/>
      <c r="BMC307" s="730"/>
      <c r="BMD307" s="730"/>
      <c r="BME307" s="730"/>
      <c r="BMF307" s="730"/>
      <c r="BMG307" s="730"/>
      <c r="BMH307" s="730"/>
      <c r="BMI307" s="730"/>
      <c r="BMJ307" s="730"/>
      <c r="BMK307" s="730"/>
      <c r="BML307" s="730"/>
      <c r="BMM307" s="730"/>
      <c r="BMN307" s="730"/>
      <c r="BMO307" s="730"/>
      <c r="BMP307" s="730"/>
      <c r="BMQ307" s="730"/>
      <c r="BMR307" s="730"/>
      <c r="BMS307" s="730"/>
      <c r="BMT307" s="730"/>
      <c r="BMU307" s="730"/>
      <c r="BMV307" s="730"/>
      <c r="BMW307" s="730"/>
      <c r="BMX307" s="730"/>
      <c r="BMY307" s="730"/>
      <c r="BMZ307" s="730"/>
      <c r="BNA307" s="730"/>
      <c r="BNB307" s="730"/>
      <c r="BNC307" s="730"/>
      <c r="BND307" s="730"/>
      <c r="BNE307" s="730"/>
      <c r="BNF307" s="730"/>
      <c r="BNG307" s="730"/>
      <c r="BNH307" s="730"/>
      <c r="BNI307" s="730"/>
      <c r="BNJ307" s="730"/>
      <c r="BNK307" s="730"/>
      <c r="BNL307" s="730"/>
      <c r="BNM307" s="730"/>
      <c r="BNN307" s="730"/>
      <c r="BNO307" s="730"/>
      <c r="BNP307" s="730"/>
      <c r="BNQ307" s="730"/>
      <c r="BNR307" s="730"/>
      <c r="BNS307" s="730"/>
      <c r="BNT307" s="730"/>
      <c r="BNU307" s="730"/>
      <c r="BNV307" s="730"/>
      <c r="BNW307" s="730"/>
      <c r="BNX307" s="730"/>
      <c r="BNY307" s="730"/>
      <c r="BNZ307" s="730"/>
      <c r="BOA307" s="730"/>
      <c r="BOB307" s="730"/>
      <c r="BOC307" s="730"/>
      <c r="BOD307" s="730"/>
      <c r="BOE307" s="730"/>
      <c r="BOF307" s="730"/>
      <c r="BOG307" s="730"/>
      <c r="BOH307" s="730"/>
      <c r="BOI307" s="730"/>
      <c r="BOJ307" s="730"/>
      <c r="BOK307" s="730"/>
      <c r="BOL307" s="730"/>
      <c r="BOM307" s="730"/>
      <c r="BON307" s="730"/>
      <c r="BOO307" s="730"/>
      <c r="BOP307" s="730"/>
      <c r="BOQ307" s="730"/>
      <c r="BOR307" s="730"/>
      <c r="BOS307" s="730"/>
      <c r="BOT307" s="730"/>
      <c r="BOU307" s="730"/>
      <c r="BOV307" s="730"/>
      <c r="BOW307" s="730"/>
      <c r="BOX307" s="730"/>
      <c r="BOY307" s="730"/>
      <c r="BOZ307" s="730"/>
      <c r="BPA307" s="730"/>
      <c r="BPB307" s="730"/>
      <c r="BPC307" s="730"/>
      <c r="BPD307" s="730"/>
      <c r="BPE307" s="730"/>
      <c r="BPF307" s="730"/>
      <c r="BPG307" s="730"/>
      <c r="BPH307" s="730"/>
      <c r="BPI307" s="730"/>
      <c r="BPJ307" s="730"/>
      <c r="BPK307" s="730"/>
      <c r="BPL307" s="730"/>
      <c r="BPM307" s="730"/>
      <c r="BPN307" s="730"/>
      <c r="BPO307" s="730"/>
      <c r="BPP307" s="730"/>
      <c r="BPQ307" s="730"/>
      <c r="BPR307" s="730"/>
      <c r="BPS307" s="730"/>
      <c r="BPT307" s="730"/>
      <c r="BPU307" s="730"/>
      <c r="BPV307" s="730"/>
      <c r="BPW307" s="730"/>
      <c r="BPX307" s="730"/>
      <c r="BPY307" s="730"/>
      <c r="BPZ307" s="730"/>
      <c r="BQA307" s="730"/>
      <c r="BQB307" s="730"/>
      <c r="BQC307" s="730"/>
      <c r="BQD307" s="730"/>
      <c r="BQE307" s="730"/>
      <c r="BQF307" s="730"/>
      <c r="BQG307" s="730"/>
      <c r="BQH307" s="730"/>
      <c r="BQI307" s="730"/>
      <c r="BQJ307" s="730"/>
      <c r="BQK307" s="730"/>
      <c r="BQL307" s="730"/>
      <c r="BQM307" s="730"/>
      <c r="BQN307" s="730"/>
      <c r="BQO307" s="730"/>
      <c r="BQP307" s="730"/>
      <c r="BQQ307" s="730"/>
      <c r="BQR307" s="730"/>
      <c r="BQS307" s="730"/>
      <c r="BQT307" s="730"/>
      <c r="BQU307" s="730"/>
      <c r="BQV307" s="730"/>
      <c r="BQW307" s="730"/>
      <c r="BQX307" s="730"/>
      <c r="BQY307" s="730"/>
      <c r="BQZ307" s="730"/>
      <c r="BRA307" s="730"/>
      <c r="BRB307" s="730"/>
      <c r="BRC307" s="730"/>
      <c r="BRD307" s="730"/>
      <c r="BRE307" s="730"/>
      <c r="BRF307" s="730"/>
      <c r="BRG307" s="730"/>
      <c r="BRH307" s="730"/>
      <c r="BRI307" s="730"/>
      <c r="BRJ307" s="730"/>
      <c r="BRK307" s="730"/>
      <c r="BRL307" s="730"/>
      <c r="BRM307" s="730"/>
      <c r="BRN307" s="730"/>
      <c r="BRO307" s="730"/>
      <c r="BRP307" s="730"/>
      <c r="BRQ307" s="730"/>
      <c r="BRR307" s="730"/>
      <c r="BRS307" s="730"/>
      <c r="BRT307" s="730"/>
      <c r="BRU307" s="730"/>
      <c r="BRV307" s="730"/>
      <c r="BRW307" s="730"/>
      <c r="BRX307" s="730"/>
      <c r="BRY307" s="730"/>
      <c r="BRZ307" s="730"/>
      <c r="BSA307" s="730"/>
      <c r="BSB307" s="730"/>
      <c r="BSC307" s="730"/>
      <c r="BSD307" s="730"/>
      <c r="BSE307" s="730"/>
      <c r="BSF307" s="730"/>
      <c r="BSG307" s="730"/>
      <c r="BSH307" s="730"/>
      <c r="BSI307" s="730"/>
      <c r="BSJ307" s="730"/>
      <c r="BSK307" s="730"/>
      <c r="BSL307" s="730"/>
      <c r="BSM307" s="730"/>
      <c r="BSN307" s="730"/>
      <c r="BSO307" s="730"/>
      <c r="BSP307" s="730"/>
      <c r="BSQ307" s="730"/>
      <c r="BSR307" s="730"/>
      <c r="BSS307" s="730"/>
      <c r="BST307" s="730"/>
      <c r="BSU307" s="730"/>
      <c r="BSV307" s="730"/>
      <c r="BSW307" s="730"/>
      <c r="BSX307" s="730"/>
      <c r="BSY307" s="730"/>
      <c r="BSZ307" s="730"/>
      <c r="BTA307" s="730"/>
      <c r="BTB307" s="730"/>
      <c r="BTC307" s="730"/>
      <c r="BTD307" s="730"/>
      <c r="BTE307" s="730"/>
      <c r="BTF307" s="730"/>
      <c r="BTG307" s="730"/>
      <c r="BTH307" s="730"/>
      <c r="BTI307" s="730"/>
      <c r="BTJ307" s="730"/>
      <c r="BTK307" s="730"/>
      <c r="BTL307" s="730"/>
      <c r="BTM307" s="730"/>
      <c r="BTN307" s="730"/>
      <c r="BTO307" s="730"/>
      <c r="BTP307" s="730"/>
      <c r="BTQ307" s="730"/>
      <c r="BTR307" s="730"/>
      <c r="BTS307" s="730"/>
      <c r="BTT307" s="730"/>
      <c r="BTU307" s="730"/>
      <c r="BTV307" s="730"/>
      <c r="BTW307" s="730"/>
      <c r="BTX307" s="730"/>
      <c r="BTY307" s="730"/>
      <c r="BTZ307" s="730"/>
      <c r="BUA307" s="730"/>
      <c r="BUB307" s="730"/>
      <c r="BUC307" s="730"/>
      <c r="BUD307" s="730"/>
      <c r="BUE307" s="730"/>
      <c r="BUF307" s="730"/>
      <c r="BUG307" s="730"/>
      <c r="BUH307" s="730"/>
      <c r="BUI307" s="730"/>
      <c r="BUJ307" s="730"/>
      <c r="BUK307" s="730"/>
      <c r="BUL307" s="730"/>
      <c r="BUM307" s="730"/>
      <c r="BUN307" s="730"/>
      <c r="BUO307" s="730"/>
      <c r="BUP307" s="730"/>
      <c r="BUQ307" s="730"/>
      <c r="BUR307" s="730"/>
      <c r="BUS307" s="730"/>
      <c r="BUT307" s="730"/>
      <c r="BUU307" s="730"/>
      <c r="BUV307" s="730"/>
      <c r="BUW307" s="730"/>
      <c r="BUX307" s="730"/>
      <c r="BUY307" s="730"/>
      <c r="BUZ307" s="730"/>
      <c r="BVA307" s="730"/>
      <c r="BVB307" s="730"/>
      <c r="BVC307" s="730"/>
      <c r="BVD307" s="730"/>
      <c r="BVE307" s="730"/>
      <c r="BVF307" s="730"/>
      <c r="BVG307" s="730"/>
      <c r="BVH307" s="730"/>
      <c r="BVI307" s="730"/>
      <c r="BVJ307" s="730"/>
      <c r="BVK307" s="730"/>
      <c r="BVL307" s="730"/>
      <c r="BVM307" s="730"/>
      <c r="BVN307" s="730"/>
      <c r="BVO307" s="730"/>
      <c r="BVP307" s="730"/>
      <c r="BVQ307" s="730"/>
      <c r="BVR307" s="730"/>
      <c r="BVS307" s="730"/>
      <c r="BVT307" s="730"/>
      <c r="BVU307" s="730"/>
      <c r="BVV307" s="730"/>
      <c r="BVW307" s="730"/>
      <c r="BVX307" s="730"/>
      <c r="BVY307" s="730"/>
      <c r="BVZ307" s="730"/>
      <c r="BWA307" s="730"/>
      <c r="BWB307" s="730"/>
      <c r="BWC307" s="730"/>
      <c r="BWD307" s="730"/>
      <c r="BWE307" s="730"/>
      <c r="BWF307" s="730"/>
      <c r="BWG307" s="730"/>
      <c r="BWH307" s="730"/>
      <c r="BWI307" s="730"/>
      <c r="BWJ307" s="730"/>
      <c r="BWK307" s="730"/>
      <c r="BWL307" s="730"/>
      <c r="BWM307" s="730"/>
      <c r="BWN307" s="730"/>
      <c r="BWO307" s="730"/>
      <c r="BWP307" s="730"/>
      <c r="BWQ307" s="730"/>
      <c r="BWR307" s="730"/>
      <c r="BWS307" s="730"/>
      <c r="BWT307" s="730"/>
      <c r="BWU307" s="730"/>
      <c r="BWV307" s="730"/>
      <c r="BWW307" s="730"/>
      <c r="BWX307" s="730"/>
      <c r="BWY307" s="730"/>
      <c r="BWZ307" s="730"/>
      <c r="BXA307" s="730"/>
      <c r="BXB307" s="730"/>
      <c r="BXC307" s="730"/>
      <c r="BXD307" s="730"/>
      <c r="BXE307" s="730"/>
      <c r="BXF307" s="730"/>
      <c r="BXG307" s="730"/>
      <c r="BXH307" s="730"/>
      <c r="BXI307" s="730"/>
      <c r="BXJ307" s="730"/>
      <c r="BXK307" s="730"/>
      <c r="BXL307" s="730"/>
      <c r="BXM307" s="730"/>
      <c r="BXN307" s="730"/>
      <c r="BXO307" s="730"/>
      <c r="BXP307" s="730"/>
      <c r="BXQ307" s="730"/>
      <c r="BXR307" s="730"/>
      <c r="BXS307" s="730"/>
      <c r="BXT307" s="730"/>
      <c r="BXU307" s="730"/>
      <c r="BXV307" s="730"/>
      <c r="BXW307" s="730"/>
      <c r="BXX307" s="730"/>
      <c r="BXY307" s="730"/>
      <c r="BXZ307" s="730"/>
      <c r="BYA307" s="730"/>
      <c r="BYB307" s="730"/>
      <c r="BYC307" s="730"/>
      <c r="BYD307" s="730"/>
      <c r="BYE307" s="730"/>
      <c r="BYF307" s="730"/>
      <c r="BYG307" s="730"/>
      <c r="BYH307" s="730"/>
      <c r="BYI307" s="730"/>
      <c r="BYJ307" s="730"/>
      <c r="BYK307" s="730"/>
      <c r="BYL307" s="730"/>
      <c r="BYM307" s="730"/>
      <c r="BYN307" s="730"/>
      <c r="BYO307" s="730"/>
      <c r="BYP307" s="730"/>
      <c r="BYQ307" s="730"/>
      <c r="BYR307" s="730"/>
      <c r="BYS307" s="730"/>
      <c r="BYT307" s="730"/>
      <c r="BYU307" s="730"/>
      <c r="BYV307" s="730"/>
      <c r="BYW307" s="730"/>
      <c r="BYX307" s="730"/>
      <c r="BYY307" s="730"/>
      <c r="BYZ307" s="730"/>
      <c r="BZA307" s="730"/>
      <c r="BZB307" s="730"/>
      <c r="BZC307" s="730"/>
      <c r="BZD307" s="730"/>
      <c r="BZE307" s="730"/>
      <c r="BZF307" s="730"/>
      <c r="BZG307" s="730"/>
      <c r="BZH307" s="730"/>
      <c r="BZI307" s="730"/>
      <c r="BZJ307" s="730"/>
      <c r="BZK307" s="730"/>
      <c r="BZL307" s="730"/>
      <c r="BZM307" s="730"/>
      <c r="BZN307" s="730"/>
      <c r="BZO307" s="730"/>
      <c r="BZP307" s="730"/>
      <c r="BZQ307" s="730"/>
      <c r="BZR307" s="730"/>
      <c r="BZS307" s="730"/>
      <c r="BZT307" s="730"/>
      <c r="BZU307" s="730"/>
      <c r="BZV307" s="730"/>
      <c r="BZW307" s="730"/>
      <c r="BZX307" s="730"/>
      <c r="BZY307" s="730"/>
      <c r="BZZ307" s="730"/>
      <c r="CAA307" s="730"/>
      <c r="CAB307" s="730"/>
      <c r="CAC307" s="730"/>
      <c r="CAD307" s="730"/>
      <c r="CAE307" s="730"/>
      <c r="CAF307" s="730"/>
      <c r="CAG307" s="730"/>
      <c r="CAH307" s="730"/>
      <c r="CAI307" s="730"/>
      <c r="CAJ307" s="730"/>
      <c r="CAK307" s="730"/>
      <c r="CAL307" s="730"/>
      <c r="CAM307" s="730"/>
      <c r="CAN307" s="730"/>
      <c r="CAO307" s="730"/>
      <c r="CAP307" s="730"/>
      <c r="CAQ307" s="730"/>
      <c r="CAR307" s="730"/>
      <c r="CAS307" s="730"/>
      <c r="CAT307" s="730"/>
      <c r="CAU307" s="730"/>
      <c r="CAV307" s="730"/>
      <c r="CAW307" s="730"/>
      <c r="CAX307" s="730"/>
      <c r="CAY307" s="730"/>
      <c r="CAZ307" s="730"/>
      <c r="CBA307" s="730"/>
      <c r="CBB307" s="730"/>
      <c r="CBC307" s="730"/>
      <c r="CBD307" s="730"/>
      <c r="CBE307" s="730"/>
      <c r="CBF307" s="730"/>
      <c r="CBG307" s="730"/>
      <c r="CBH307" s="730"/>
      <c r="CBI307" s="730"/>
      <c r="CBJ307" s="730"/>
      <c r="CBK307" s="730"/>
      <c r="CBL307" s="730"/>
      <c r="CBM307" s="730"/>
      <c r="CBN307" s="730"/>
      <c r="CBO307" s="730"/>
      <c r="CBP307" s="730"/>
      <c r="CBQ307" s="730"/>
      <c r="CBR307" s="730"/>
      <c r="CBS307" s="730"/>
      <c r="CBT307" s="730"/>
      <c r="CBU307" s="730"/>
      <c r="CBV307" s="730"/>
      <c r="CBW307" s="730"/>
      <c r="CBX307" s="730"/>
      <c r="CBY307" s="730"/>
      <c r="CBZ307" s="730"/>
      <c r="CCA307" s="730"/>
      <c r="CCB307" s="730"/>
      <c r="CCC307" s="730"/>
      <c r="CCD307" s="730"/>
      <c r="CCE307" s="730"/>
      <c r="CCF307" s="730"/>
      <c r="CCG307" s="730"/>
      <c r="CCH307" s="730"/>
      <c r="CCI307" s="730"/>
      <c r="CCJ307" s="730"/>
      <c r="CCK307" s="730"/>
      <c r="CCL307" s="730"/>
      <c r="CCM307" s="730"/>
      <c r="CCN307" s="730"/>
      <c r="CCO307" s="730"/>
      <c r="CCP307" s="730"/>
      <c r="CCQ307" s="730"/>
      <c r="CCR307" s="730"/>
      <c r="CCS307" s="730"/>
      <c r="CCT307" s="730"/>
      <c r="CCU307" s="730"/>
      <c r="CCV307" s="730"/>
      <c r="CCW307" s="730"/>
      <c r="CCX307" s="730"/>
      <c r="CCY307" s="730"/>
      <c r="CCZ307" s="730"/>
      <c r="CDA307" s="730"/>
      <c r="CDB307" s="730"/>
      <c r="CDC307" s="730"/>
      <c r="CDD307" s="730"/>
      <c r="CDE307" s="730"/>
      <c r="CDF307" s="730"/>
      <c r="CDG307" s="730"/>
      <c r="CDH307" s="730"/>
      <c r="CDI307" s="730"/>
      <c r="CDJ307" s="730"/>
      <c r="CDK307" s="730"/>
      <c r="CDL307" s="730"/>
      <c r="CDM307" s="730"/>
      <c r="CDN307" s="730"/>
      <c r="CDO307" s="730"/>
      <c r="CDP307" s="730"/>
      <c r="CDQ307" s="730"/>
      <c r="CDR307" s="730"/>
      <c r="CDS307" s="730"/>
      <c r="CDT307" s="730"/>
      <c r="CDU307" s="730"/>
      <c r="CDV307" s="730"/>
      <c r="CDW307" s="730"/>
      <c r="CDX307" s="730"/>
      <c r="CDY307" s="730"/>
      <c r="CDZ307" s="730"/>
      <c r="CEA307" s="730"/>
      <c r="CEB307" s="730"/>
      <c r="CEC307" s="730"/>
      <c r="CED307" s="730"/>
      <c r="CEE307" s="730"/>
      <c r="CEF307" s="730"/>
      <c r="CEG307" s="730"/>
      <c r="CEH307" s="730"/>
      <c r="CEI307" s="730"/>
      <c r="CEJ307" s="730"/>
      <c r="CEK307" s="730"/>
      <c r="CEL307" s="730"/>
      <c r="CEM307" s="730"/>
      <c r="CEN307" s="730"/>
      <c r="CEO307" s="730"/>
      <c r="CEP307" s="730"/>
      <c r="CEQ307" s="730"/>
      <c r="CER307" s="730"/>
      <c r="CES307" s="730"/>
      <c r="CET307" s="730"/>
      <c r="CEU307" s="730"/>
      <c r="CEV307" s="730"/>
      <c r="CEW307" s="730"/>
      <c r="CEX307" s="730"/>
      <c r="CEY307" s="730"/>
      <c r="CEZ307" s="730"/>
      <c r="CFA307" s="730"/>
      <c r="CFB307" s="730"/>
      <c r="CFC307" s="730"/>
      <c r="CFD307" s="730"/>
      <c r="CFE307" s="730"/>
      <c r="CFF307" s="730"/>
      <c r="CFG307" s="730"/>
      <c r="CFH307" s="730"/>
      <c r="CFI307" s="730"/>
      <c r="CFJ307" s="730"/>
      <c r="CFK307" s="730"/>
      <c r="CFL307" s="730"/>
      <c r="CFM307" s="730"/>
      <c r="CFN307" s="730"/>
      <c r="CFO307" s="730"/>
      <c r="CFP307" s="730"/>
      <c r="CFQ307" s="730"/>
      <c r="CFR307" s="730"/>
      <c r="CFS307" s="730"/>
      <c r="CFT307" s="730"/>
      <c r="CFU307" s="730"/>
      <c r="CFV307" s="730"/>
      <c r="CFW307" s="730"/>
      <c r="CFX307" s="730"/>
      <c r="CFY307" s="730"/>
      <c r="CFZ307" s="730"/>
      <c r="CGA307" s="730"/>
      <c r="CGB307" s="730"/>
      <c r="CGC307" s="730"/>
      <c r="CGD307" s="730"/>
      <c r="CGE307" s="730"/>
      <c r="CGF307" s="730"/>
      <c r="CGG307" s="730"/>
      <c r="CGH307" s="730"/>
      <c r="CGI307" s="730"/>
      <c r="CGJ307" s="730"/>
      <c r="CGK307" s="730"/>
      <c r="CGL307" s="730"/>
      <c r="CGM307" s="730"/>
      <c r="CGN307" s="730"/>
      <c r="CGO307" s="730"/>
      <c r="CGP307" s="730"/>
      <c r="CGQ307" s="730"/>
      <c r="CGR307" s="730"/>
      <c r="CGS307" s="730"/>
      <c r="CGT307" s="730"/>
      <c r="CGU307" s="730"/>
      <c r="CGV307" s="730"/>
      <c r="CGW307" s="730"/>
      <c r="CGX307" s="730"/>
      <c r="CGY307" s="730"/>
      <c r="CGZ307" s="730"/>
      <c r="CHA307" s="730"/>
      <c r="CHB307" s="730"/>
      <c r="CHC307" s="730"/>
      <c r="CHD307" s="730"/>
      <c r="CHE307" s="730"/>
      <c r="CHF307" s="730"/>
      <c r="CHG307" s="730"/>
      <c r="CHH307" s="730"/>
      <c r="CHI307" s="730"/>
      <c r="CHJ307" s="730"/>
      <c r="CHK307" s="730"/>
      <c r="CHL307" s="730"/>
      <c r="CHM307" s="730"/>
      <c r="CHN307" s="730"/>
      <c r="CHO307" s="730"/>
      <c r="CHP307" s="730"/>
      <c r="CHQ307" s="730"/>
      <c r="CHR307" s="730"/>
      <c r="CHS307" s="730"/>
      <c r="CHT307" s="730"/>
      <c r="CHU307" s="730"/>
      <c r="CHV307" s="730"/>
      <c r="CHW307" s="730"/>
      <c r="CHX307" s="730"/>
      <c r="CHY307" s="730"/>
      <c r="CHZ307" s="730"/>
      <c r="CIA307" s="730"/>
      <c r="CIB307" s="730"/>
      <c r="CIC307" s="730"/>
      <c r="CID307" s="730"/>
      <c r="CIE307" s="730"/>
      <c r="CIF307" s="730"/>
      <c r="CIG307" s="730"/>
      <c r="CIH307" s="730"/>
      <c r="CII307" s="730"/>
      <c r="CIJ307" s="730"/>
      <c r="CIK307" s="730"/>
      <c r="CIL307" s="730"/>
      <c r="CIM307" s="730"/>
      <c r="CIN307" s="730"/>
      <c r="CIO307" s="730"/>
      <c r="CIP307" s="730"/>
      <c r="CIQ307" s="730"/>
      <c r="CIR307" s="730"/>
      <c r="CIS307" s="730"/>
      <c r="CIT307" s="730"/>
      <c r="CIU307" s="730"/>
      <c r="CIV307" s="730"/>
      <c r="CIW307" s="730"/>
      <c r="CIX307" s="730"/>
      <c r="CIY307" s="730"/>
      <c r="CIZ307" s="730"/>
      <c r="CJA307" s="730"/>
      <c r="CJB307" s="730"/>
      <c r="CJC307" s="730"/>
      <c r="CJD307" s="730"/>
      <c r="CJE307" s="730"/>
      <c r="CJF307" s="730"/>
      <c r="CJG307" s="730"/>
      <c r="CJH307" s="730"/>
      <c r="CJI307" s="730"/>
      <c r="CJJ307" s="730"/>
      <c r="CJK307" s="730"/>
      <c r="CJL307" s="730"/>
      <c r="CJM307" s="730"/>
      <c r="CJN307" s="730"/>
      <c r="CJO307" s="730"/>
      <c r="CJP307" s="730"/>
      <c r="CJQ307" s="730"/>
      <c r="CJR307" s="730"/>
      <c r="CJS307" s="730"/>
      <c r="CJT307" s="730"/>
      <c r="CJU307" s="730"/>
      <c r="CJV307" s="730"/>
      <c r="CJW307" s="730"/>
      <c r="CJX307" s="730"/>
      <c r="CJY307" s="730"/>
      <c r="CJZ307" s="730"/>
      <c r="CKA307" s="730"/>
      <c r="CKB307" s="730"/>
      <c r="CKC307" s="730"/>
      <c r="CKD307" s="730"/>
      <c r="CKE307" s="730"/>
      <c r="CKF307" s="730"/>
      <c r="CKG307" s="730"/>
      <c r="CKH307" s="730"/>
      <c r="CKI307" s="730"/>
      <c r="CKJ307" s="730"/>
      <c r="CKK307" s="730"/>
      <c r="CKL307" s="730"/>
      <c r="CKM307" s="730"/>
      <c r="CKN307" s="730"/>
      <c r="CKO307" s="730"/>
      <c r="CKP307" s="730"/>
      <c r="CKQ307" s="730"/>
      <c r="CKR307" s="730"/>
      <c r="CKS307" s="730"/>
      <c r="CKT307" s="730"/>
      <c r="CKU307" s="730"/>
      <c r="CKV307" s="730"/>
      <c r="CKW307" s="730"/>
      <c r="CKX307" s="730"/>
      <c r="CKY307" s="730"/>
      <c r="CKZ307" s="730"/>
      <c r="CLA307" s="730"/>
      <c r="CLB307" s="730"/>
      <c r="CLC307" s="730"/>
      <c r="CLD307" s="730"/>
      <c r="CLE307" s="730"/>
      <c r="CLF307" s="730"/>
      <c r="CLG307" s="730"/>
      <c r="CLH307" s="730"/>
      <c r="CLI307" s="730"/>
      <c r="CLJ307" s="730"/>
      <c r="CLK307" s="730"/>
      <c r="CLL307" s="730"/>
      <c r="CLM307" s="730"/>
      <c r="CLN307" s="730"/>
      <c r="CLO307" s="730"/>
      <c r="CLP307" s="730"/>
      <c r="CLQ307" s="730"/>
      <c r="CLR307" s="730"/>
      <c r="CLS307" s="730"/>
      <c r="CLT307" s="730"/>
      <c r="CLU307" s="730"/>
      <c r="CLV307" s="730"/>
      <c r="CLW307" s="730"/>
      <c r="CLX307" s="730"/>
      <c r="CLY307" s="730"/>
      <c r="CLZ307" s="730"/>
      <c r="CMA307" s="730"/>
      <c r="CMB307" s="730"/>
      <c r="CMC307" s="730"/>
      <c r="CMD307" s="730"/>
      <c r="CME307" s="730"/>
      <c r="CMF307" s="730"/>
      <c r="CMG307" s="730"/>
      <c r="CMH307" s="730"/>
      <c r="CMI307" s="730"/>
      <c r="CMJ307" s="730"/>
      <c r="CMK307" s="730"/>
      <c r="CML307" s="730"/>
      <c r="CMM307" s="730"/>
      <c r="CMN307" s="730"/>
      <c r="CMO307" s="730"/>
      <c r="CMP307" s="730"/>
      <c r="CMQ307" s="730"/>
      <c r="CMR307" s="730"/>
      <c r="CMS307" s="730"/>
      <c r="CMT307" s="730"/>
      <c r="CMU307" s="730"/>
      <c r="CMV307" s="730"/>
      <c r="CMW307" s="730"/>
      <c r="CMX307" s="730"/>
      <c r="CMY307" s="730"/>
      <c r="CMZ307" s="730"/>
      <c r="CNA307" s="730"/>
      <c r="CNB307" s="730"/>
      <c r="CNC307" s="730"/>
      <c r="CND307" s="730"/>
      <c r="CNE307" s="730"/>
      <c r="CNF307" s="730"/>
      <c r="CNG307" s="730"/>
      <c r="CNH307" s="730"/>
      <c r="CNI307" s="730"/>
      <c r="CNJ307" s="730"/>
      <c r="CNK307" s="730"/>
      <c r="CNL307" s="730"/>
      <c r="CNM307" s="730"/>
      <c r="CNN307" s="730"/>
      <c r="CNO307" s="730"/>
      <c r="CNP307" s="730"/>
      <c r="CNQ307" s="730"/>
      <c r="CNR307" s="730"/>
      <c r="CNS307" s="730"/>
      <c r="CNT307" s="730"/>
      <c r="CNU307" s="730"/>
      <c r="CNV307" s="730"/>
      <c r="CNW307" s="730"/>
      <c r="CNX307" s="730"/>
      <c r="CNY307" s="730"/>
      <c r="CNZ307" s="730"/>
      <c r="COA307" s="730"/>
      <c r="COB307" s="730"/>
      <c r="COC307" s="730"/>
      <c r="COD307" s="730"/>
      <c r="COE307" s="730"/>
      <c r="COF307" s="730"/>
      <c r="COG307" s="730"/>
      <c r="COH307" s="730"/>
      <c r="COI307" s="730"/>
      <c r="COJ307" s="730"/>
      <c r="COK307" s="730"/>
      <c r="COL307" s="730"/>
      <c r="COM307" s="730"/>
      <c r="CON307" s="730"/>
      <c r="COO307" s="730"/>
      <c r="COP307" s="730"/>
      <c r="COQ307" s="730"/>
      <c r="COR307" s="730"/>
      <c r="COS307" s="730"/>
      <c r="COT307" s="730"/>
      <c r="COU307" s="730"/>
      <c r="COV307" s="730"/>
      <c r="COW307" s="730"/>
      <c r="COX307" s="730"/>
      <c r="COY307" s="730"/>
      <c r="COZ307" s="730"/>
      <c r="CPA307" s="730"/>
      <c r="CPB307" s="730"/>
      <c r="CPC307" s="730"/>
      <c r="CPD307" s="730"/>
      <c r="CPE307" s="730"/>
      <c r="CPF307" s="730"/>
      <c r="CPG307" s="730"/>
      <c r="CPH307" s="730"/>
      <c r="CPI307" s="730"/>
      <c r="CPJ307" s="730"/>
      <c r="CPK307" s="730"/>
      <c r="CPL307" s="730"/>
      <c r="CPM307" s="730"/>
      <c r="CPN307" s="730"/>
      <c r="CPO307" s="730"/>
      <c r="CPP307" s="730"/>
      <c r="CPQ307" s="730"/>
      <c r="CPR307" s="730"/>
      <c r="CPS307" s="730"/>
      <c r="CPT307" s="730"/>
      <c r="CPU307" s="730"/>
      <c r="CPV307" s="730"/>
      <c r="CPW307" s="730"/>
      <c r="CPX307" s="730"/>
      <c r="CPY307" s="730"/>
      <c r="CPZ307" s="730"/>
      <c r="CQA307" s="730"/>
      <c r="CQB307" s="730"/>
      <c r="CQC307" s="730"/>
      <c r="CQD307" s="730"/>
      <c r="CQE307" s="730"/>
      <c r="CQF307" s="730"/>
      <c r="CQG307" s="730"/>
      <c r="CQH307" s="730"/>
      <c r="CQI307" s="730"/>
      <c r="CQJ307" s="730"/>
      <c r="CQK307" s="730"/>
      <c r="CQL307" s="730"/>
      <c r="CQM307" s="730"/>
      <c r="CQN307" s="730"/>
      <c r="CQO307" s="730"/>
      <c r="CQP307" s="730"/>
      <c r="CQQ307" s="730"/>
      <c r="CQR307" s="730"/>
      <c r="CQS307" s="730"/>
      <c r="CQT307" s="730"/>
      <c r="CQU307" s="730"/>
      <c r="CQV307" s="730"/>
      <c r="CQW307" s="730"/>
      <c r="CQX307" s="730"/>
      <c r="CQY307" s="730"/>
      <c r="CQZ307" s="730"/>
      <c r="CRA307" s="730"/>
      <c r="CRB307" s="730"/>
      <c r="CRC307" s="730"/>
      <c r="CRD307" s="730"/>
      <c r="CRE307" s="730"/>
      <c r="CRF307" s="730"/>
      <c r="CRG307" s="730"/>
      <c r="CRH307" s="730"/>
      <c r="CRI307" s="730"/>
      <c r="CRJ307" s="730"/>
      <c r="CRK307" s="730"/>
      <c r="CRL307" s="730"/>
      <c r="CRM307" s="730"/>
      <c r="CRN307" s="730"/>
      <c r="CRO307" s="730"/>
      <c r="CRP307" s="730"/>
      <c r="CRQ307" s="730"/>
      <c r="CRR307" s="730"/>
      <c r="CRS307" s="730"/>
      <c r="CRT307" s="730"/>
      <c r="CRU307" s="730"/>
      <c r="CRV307" s="730"/>
      <c r="CRW307" s="730"/>
      <c r="CRX307" s="730"/>
      <c r="CRY307" s="730"/>
      <c r="CRZ307" s="730"/>
      <c r="CSA307" s="730"/>
      <c r="CSB307" s="730"/>
      <c r="CSC307" s="730"/>
      <c r="CSD307" s="730"/>
      <c r="CSE307" s="730"/>
      <c r="CSF307" s="730"/>
      <c r="CSG307" s="730"/>
      <c r="CSH307" s="730"/>
      <c r="CSI307" s="730"/>
      <c r="CSJ307" s="730"/>
      <c r="CSK307" s="730"/>
      <c r="CSL307" s="730"/>
      <c r="CSM307" s="730"/>
      <c r="CSN307" s="730"/>
      <c r="CSO307" s="730"/>
      <c r="CSP307" s="730"/>
      <c r="CSQ307" s="730"/>
      <c r="CSR307" s="730"/>
      <c r="CSS307" s="730"/>
      <c r="CST307" s="730"/>
      <c r="CSU307" s="730"/>
      <c r="CSV307" s="730"/>
      <c r="CSW307" s="730"/>
      <c r="CSX307" s="730"/>
      <c r="CSY307" s="730"/>
      <c r="CSZ307" s="730"/>
      <c r="CTA307" s="730"/>
      <c r="CTB307" s="730"/>
      <c r="CTC307" s="730"/>
      <c r="CTD307" s="730"/>
      <c r="CTE307" s="730"/>
      <c r="CTF307" s="730"/>
      <c r="CTG307" s="730"/>
      <c r="CTH307" s="730"/>
      <c r="CTI307" s="730"/>
      <c r="CTJ307" s="730"/>
      <c r="CTK307" s="730"/>
      <c r="CTL307" s="730"/>
      <c r="CTM307" s="730"/>
      <c r="CTN307" s="730"/>
      <c r="CTO307" s="730"/>
      <c r="CTP307" s="730"/>
      <c r="CTQ307" s="730"/>
      <c r="CTR307" s="730"/>
      <c r="CTS307" s="730"/>
      <c r="CTT307" s="730"/>
      <c r="CTU307" s="730"/>
      <c r="CTV307" s="730"/>
      <c r="CTW307" s="730"/>
      <c r="CTX307" s="730"/>
      <c r="CTY307" s="730"/>
      <c r="CTZ307" s="730"/>
      <c r="CUA307" s="730"/>
      <c r="CUB307" s="730"/>
      <c r="CUC307" s="730"/>
      <c r="CUD307" s="730"/>
      <c r="CUE307" s="730"/>
      <c r="CUF307" s="730"/>
      <c r="CUG307" s="730"/>
      <c r="CUH307" s="730"/>
      <c r="CUI307" s="730"/>
      <c r="CUJ307" s="730"/>
      <c r="CUK307" s="730"/>
      <c r="CUL307" s="730"/>
      <c r="CUM307" s="730"/>
      <c r="CUN307" s="730"/>
      <c r="CUO307" s="730"/>
      <c r="CUP307" s="730"/>
      <c r="CUQ307" s="730"/>
      <c r="CUR307" s="730"/>
      <c r="CUS307" s="730"/>
      <c r="CUT307" s="730"/>
      <c r="CUU307" s="730"/>
      <c r="CUV307" s="730"/>
      <c r="CUW307" s="730"/>
      <c r="CUX307" s="730"/>
      <c r="CUY307" s="730"/>
      <c r="CUZ307" s="730"/>
      <c r="CVA307" s="730"/>
      <c r="CVB307" s="730"/>
      <c r="CVC307" s="730"/>
      <c r="CVD307" s="730"/>
      <c r="CVE307" s="730"/>
      <c r="CVF307" s="730"/>
      <c r="CVG307" s="730"/>
      <c r="CVH307" s="730"/>
      <c r="CVI307" s="730"/>
      <c r="CVJ307" s="730"/>
      <c r="CVK307" s="730"/>
      <c r="CVL307" s="730"/>
      <c r="CVM307" s="730"/>
      <c r="CVN307" s="730"/>
      <c r="CVO307" s="730"/>
      <c r="CVP307" s="730"/>
      <c r="CVQ307" s="730"/>
      <c r="CVR307" s="730"/>
      <c r="CVS307" s="730"/>
      <c r="CVT307" s="730"/>
      <c r="CVU307" s="730"/>
      <c r="CVV307" s="730"/>
      <c r="CVW307" s="730"/>
      <c r="CVX307" s="730"/>
      <c r="CVY307" s="730"/>
      <c r="CVZ307" s="730"/>
      <c r="CWA307" s="730"/>
      <c r="CWB307" s="730"/>
      <c r="CWC307" s="730"/>
      <c r="CWD307" s="730"/>
      <c r="CWE307" s="730"/>
      <c r="CWF307" s="730"/>
      <c r="CWG307" s="730"/>
      <c r="CWH307" s="730"/>
      <c r="CWI307" s="730"/>
      <c r="CWJ307" s="730"/>
      <c r="CWK307" s="730"/>
      <c r="CWL307" s="730"/>
      <c r="CWM307" s="730"/>
      <c r="CWN307" s="730"/>
      <c r="CWO307" s="730"/>
      <c r="CWP307" s="730"/>
      <c r="CWQ307" s="730"/>
      <c r="CWR307" s="730"/>
      <c r="CWS307" s="730"/>
      <c r="CWT307" s="730"/>
      <c r="CWU307" s="730"/>
      <c r="CWV307" s="730"/>
      <c r="CWW307" s="730"/>
      <c r="CWX307" s="730"/>
      <c r="CWY307" s="730"/>
      <c r="CWZ307" s="730"/>
      <c r="CXA307" s="730"/>
      <c r="CXB307" s="730"/>
      <c r="CXC307" s="730"/>
      <c r="CXD307" s="730"/>
      <c r="CXE307" s="730"/>
      <c r="CXF307" s="730"/>
      <c r="CXG307" s="730"/>
      <c r="CXH307" s="730"/>
      <c r="CXI307" s="730"/>
      <c r="CXJ307" s="730"/>
      <c r="CXK307" s="730"/>
      <c r="CXL307" s="730"/>
      <c r="CXM307" s="730"/>
      <c r="CXN307" s="730"/>
      <c r="CXO307" s="730"/>
      <c r="CXP307" s="730"/>
      <c r="CXQ307" s="730"/>
      <c r="CXR307" s="730"/>
      <c r="CXS307" s="730"/>
      <c r="CXT307" s="730"/>
      <c r="CXU307" s="730"/>
      <c r="CXV307" s="730"/>
      <c r="CXW307" s="730"/>
      <c r="CXX307" s="730"/>
      <c r="CXY307" s="730"/>
      <c r="CXZ307" s="730"/>
      <c r="CYA307" s="730"/>
      <c r="CYB307" s="730"/>
      <c r="CYC307" s="730"/>
      <c r="CYD307" s="730"/>
      <c r="CYE307" s="730"/>
      <c r="CYF307" s="730"/>
      <c r="CYG307" s="730"/>
      <c r="CYH307" s="730"/>
      <c r="CYI307" s="730"/>
      <c r="CYJ307" s="730"/>
      <c r="CYK307" s="730"/>
      <c r="CYL307" s="730"/>
      <c r="CYM307" s="730"/>
      <c r="CYN307" s="730"/>
      <c r="CYO307" s="730"/>
      <c r="CYP307" s="730"/>
      <c r="CYQ307" s="730"/>
      <c r="CYR307" s="730"/>
      <c r="CYS307" s="730"/>
      <c r="CYT307" s="730"/>
      <c r="CYU307" s="730"/>
      <c r="CYV307" s="730"/>
      <c r="CYW307" s="730"/>
      <c r="CYX307" s="730"/>
      <c r="CYY307" s="730"/>
      <c r="CYZ307" s="730"/>
      <c r="CZA307" s="730"/>
      <c r="CZB307" s="730"/>
      <c r="CZC307" s="730"/>
      <c r="CZD307" s="730"/>
      <c r="CZE307" s="730"/>
      <c r="CZF307" s="730"/>
      <c r="CZG307" s="730"/>
      <c r="CZH307" s="730"/>
      <c r="CZI307" s="730"/>
      <c r="CZJ307" s="730"/>
      <c r="CZK307" s="730"/>
      <c r="CZL307" s="730"/>
      <c r="CZM307" s="730"/>
      <c r="CZN307" s="730"/>
      <c r="CZO307" s="730"/>
      <c r="CZP307" s="730"/>
      <c r="CZQ307" s="730"/>
      <c r="CZR307" s="730"/>
      <c r="CZS307" s="730"/>
      <c r="CZT307" s="730"/>
      <c r="CZU307" s="730"/>
      <c r="CZV307" s="730"/>
      <c r="CZW307" s="730"/>
      <c r="CZX307" s="730"/>
      <c r="CZY307" s="730"/>
      <c r="CZZ307" s="730"/>
      <c r="DAA307" s="730"/>
      <c r="DAB307" s="730"/>
      <c r="DAC307" s="730"/>
      <c r="DAD307" s="730"/>
      <c r="DAE307" s="730"/>
      <c r="DAF307" s="730"/>
      <c r="DAG307" s="730"/>
      <c r="DAH307" s="730"/>
      <c r="DAI307" s="730"/>
      <c r="DAJ307" s="730"/>
      <c r="DAK307" s="730"/>
      <c r="DAL307" s="730"/>
      <c r="DAM307" s="730"/>
      <c r="DAN307" s="730"/>
      <c r="DAO307" s="730"/>
      <c r="DAP307" s="730"/>
      <c r="DAQ307" s="730"/>
      <c r="DAR307" s="730"/>
      <c r="DAS307" s="730"/>
      <c r="DAT307" s="730"/>
      <c r="DAU307" s="730"/>
      <c r="DAV307" s="730"/>
      <c r="DAW307" s="730"/>
      <c r="DAX307" s="730"/>
      <c r="DAY307" s="730"/>
      <c r="DAZ307" s="730"/>
      <c r="DBA307" s="730"/>
      <c r="DBB307" s="730"/>
      <c r="DBC307" s="730"/>
      <c r="DBD307" s="730"/>
      <c r="DBE307" s="730"/>
      <c r="DBF307" s="730"/>
      <c r="DBG307" s="730"/>
      <c r="DBH307" s="730"/>
      <c r="DBI307" s="730"/>
      <c r="DBJ307" s="730"/>
      <c r="DBK307" s="730"/>
      <c r="DBL307" s="730"/>
      <c r="DBM307" s="730"/>
      <c r="DBN307" s="730"/>
      <c r="DBO307" s="730"/>
      <c r="DBP307" s="730"/>
      <c r="DBQ307" s="730"/>
      <c r="DBR307" s="730"/>
      <c r="DBS307" s="730"/>
      <c r="DBT307" s="730"/>
      <c r="DBU307" s="730"/>
      <c r="DBV307" s="730"/>
      <c r="DBW307" s="730"/>
      <c r="DBX307" s="730"/>
      <c r="DBY307" s="730"/>
      <c r="DBZ307" s="730"/>
      <c r="DCA307" s="730"/>
      <c r="DCB307" s="730"/>
      <c r="DCC307" s="730"/>
      <c r="DCD307" s="730"/>
      <c r="DCE307" s="730"/>
      <c r="DCF307" s="730"/>
      <c r="DCG307" s="730"/>
      <c r="DCH307" s="730"/>
      <c r="DCI307" s="730"/>
      <c r="DCJ307" s="730"/>
      <c r="DCK307" s="730"/>
      <c r="DCL307" s="730"/>
      <c r="DCM307" s="730"/>
      <c r="DCN307" s="730"/>
      <c r="DCO307" s="730"/>
      <c r="DCP307" s="730"/>
      <c r="DCQ307" s="730"/>
      <c r="DCR307" s="730"/>
      <c r="DCS307" s="730"/>
      <c r="DCT307" s="730"/>
      <c r="DCU307" s="730"/>
      <c r="DCV307" s="730"/>
      <c r="DCW307" s="730"/>
      <c r="DCX307" s="730"/>
      <c r="DCY307" s="730"/>
      <c r="DCZ307" s="730"/>
      <c r="DDA307" s="730"/>
      <c r="DDB307" s="730"/>
      <c r="DDC307" s="730"/>
      <c r="DDD307" s="730"/>
      <c r="DDE307" s="730"/>
      <c r="DDF307" s="730"/>
      <c r="DDG307" s="730"/>
      <c r="DDH307" s="730"/>
      <c r="DDI307" s="730"/>
      <c r="DDJ307" s="730"/>
      <c r="DDK307" s="730"/>
      <c r="DDL307" s="730"/>
      <c r="DDM307" s="730"/>
      <c r="DDN307" s="730"/>
      <c r="DDO307" s="730"/>
      <c r="DDP307" s="730"/>
      <c r="DDQ307" s="730"/>
      <c r="DDR307" s="730"/>
      <c r="DDS307" s="730"/>
      <c r="DDT307" s="730"/>
      <c r="DDU307" s="730"/>
      <c r="DDV307" s="730"/>
      <c r="DDW307" s="730"/>
      <c r="DDX307" s="730"/>
      <c r="DDY307" s="730"/>
      <c r="DDZ307" s="730"/>
      <c r="DEA307" s="730"/>
      <c r="DEB307" s="730"/>
      <c r="DEC307" s="730"/>
      <c r="DED307" s="730"/>
      <c r="DEE307" s="730"/>
      <c r="DEF307" s="730"/>
      <c r="DEG307" s="730"/>
      <c r="DEH307" s="730"/>
      <c r="DEI307" s="730"/>
      <c r="DEJ307" s="730"/>
      <c r="DEK307" s="730"/>
      <c r="DEL307" s="730"/>
      <c r="DEM307" s="730"/>
      <c r="DEN307" s="730"/>
      <c r="DEO307" s="730"/>
      <c r="DEP307" s="730"/>
      <c r="DEQ307" s="730"/>
      <c r="DER307" s="730"/>
      <c r="DES307" s="730"/>
      <c r="DET307" s="730"/>
      <c r="DEU307" s="730"/>
      <c r="DEV307" s="730"/>
      <c r="DEW307" s="730"/>
      <c r="DEX307" s="730"/>
      <c r="DEY307" s="730"/>
      <c r="DEZ307" s="730"/>
      <c r="DFA307" s="730"/>
      <c r="DFB307" s="730"/>
      <c r="DFC307" s="730"/>
      <c r="DFD307" s="730"/>
      <c r="DFE307" s="730"/>
      <c r="DFF307" s="730"/>
      <c r="DFG307" s="730"/>
      <c r="DFH307" s="730"/>
      <c r="DFI307" s="730"/>
      <c r="DFJ307" s="730"/>
      <c r="DFK307" s="730"/>
      <c r="DFL307" s="730"/>
      <c r="DFM307" s="730"/>
      <c r="DFN307" s="730"/>
      <c r="DFO307" s="730"/>
      <c r="DFP307" s="730"/>
      <c r="DFQ307" s="730"/>
      <c r="DFR307" s="730"/>
      <c r="DFS307" s="730"/>
      <c r="DFT307" s="730"/>
      <c r="DFU307" s="730"/>
      <c r="DFV307" s="730"/>
      <c r="DFW307" s="730"/>
      <c r="DFX307" s="730"/>
      <c r="DFY307" s="730"/>
      <c r="DFZ307" s="730"/>
      <c r="DGA307" s="730"/>
      <c r="DGB307" s="730"/>
      <c r="DGC307" s="730"/>
      <c r="DGD307" s="730"/>
      <c r="DGE307" s="730"/>
      <c r="DGF307" s="730"/>
      <c r="DGG307" s="730"/>
      <c r="DGH307" s="730"/>
      <c r="DGI307" s="730"/>
      <c r="DGJ307" s="730"/>
      <c r="DGK307" s="730"/>
      <c r="DGL307" s="730"/>
      <c r="DGM307" s="730"/>
      <c r="DGN307" s="730"/>
      <c r="DGO307" s="730"/>
      <c r="DGP307" s="730"/>
      <c r="DGQ307" s="730"/>
      <c r="DGR307" s="730"/>
      <c r="DGS307" s="730"/>
      <c r="DGT307" s="730"/>
      <c r="DGU307" s="730"/>
      <c r="DGV307" s="730"/>
      <c r="DGW307" s="730"/>
      <c r="DGX307" s="730"/>
      <c r="DGY307" s="730"/>
      <c r="DGZ307" s="730"/>
      <c r="DHA307" s="730"/>
      <c r="DHB307" s="730"/>
      <c r="DHC307" s="730"/>
      <c r="DHD307" s="730"/>
      <c r="DHE307" s="730"/>
      <c r="DHF307" s="730"/>
      <c r="DHG307" s="730"/>
      <c r="DHH307" s="730"/>
      <c r="DHI307" s="730"/>
      <c r="DHJ307" s="730"/>
      <c r="DHK307" s="730"/>
      <c r="DHL307" s="730"/>
      <c r="DHM307" s="730"/>
      <c r="DHN307" s="730"/>
      <c r="DHO307" s="730"/>
      <c r="DHP307" s="730"/>
      <c r="DHQ307" s="730"/>
      <c r="DHR307" s="730"/>
      <c r="DHS307" s="730"/>
      <c r="DHT307" s="730"/>
      <c r="DHU307" s="730"/>
      <c r="DHV307" s="730"/>
      <c r="DHW307" s="730"/>
      <c r="DHX307" s="730"/>
      <c r="DHY307" s="730"/>
      <c r="DHZ307" s="730"/>
      <c r="DIA307" s="730"/>
      <c r="DIB307" s="730"/>
      <c r="DIC307" s="730"/>
      <c r="DID307" s="730"/>
      <c r="DIE307" s="730"/>
      <c r="DIF307" s="730"/>
      <c r="DIG307" s="730"/>
      <c r="DIH307" s="730"/>
      <c r="DII307" s="730"/>
      <c r="DIJ307" s="730"/>
      <c r="DIK307" s="730"/>
      <c r="DIL307" s="730"/>
      <c r="DIM307" s="730"/>
      <c r="DIN307" s="730"/>
      <c r="DIO307" s="730"/>
      <c r="DIP307" s="730"/>
      <c r="DIQ307" s="730"/>
      <c r="DIR307" s="730"/>
      <c r="DIS307" s="730"/>
      <c r="DIT307" s="730"/>
      <c r="DIU307" s="730"/>
      <c r="DIV307" s="730"/>
      <c r="DIW307" s="730"/>
      <c r="DIX307" s="730"/>
      <c r="DIY307" s="730"/>
      <c r="DIZ307" s="730"/>
      <c r="DJA307" s="730"/>
      <c r="DJB307" s="730"/>
      <c r="DJC307" s="730"/>
      <c r="DJD307" s="730"/>
      <c r="DJE307" s="730"/>
      <c r="DJF307" s="730"/>
      <c r="DJG307" s="730"/>
      <c r="DJH307" s="730"/>
      <c r="DJI307" s="730"/>
      <c r="DJJ307" s="730"/>
      <c r="DJK307" s="730"/>
      <c r="DJL307" s="730"/>
      <c r="DJM307" s="730"/>
      <c r="DJN307" s="730"/>
      <c r="DJO307" s="730"/>
      <c r="DJP307" s="730"/>
      <c r="DJQ307" s="730"/>
      <c r="DJR307" s="730"/>
      <c r="DJS307" s="730"/>
      <c r="DJT307" s="730"/>
      <c r="DJU307" s="730"/>
      <c r="DJV307" s="730"/>
      <c r="DJW307" s="730"/>
      <c r="DJX307" s="730"/>
      <c r="DJY307" s="730"/>
      <c r="DJZ307" s="730"/>
      <c r="DKA307" s="730"/>
      <c r="DKB307" s="730"/>
      <c r="DKC307" s="730"/>
      <c r="DKD307" s="730"/>
      <c r="DKE307" s="730"/>
      <c r="DKF307" s="730"/>
      <c r="DKG307" s="730"/>
      <c r="DKH307" s="730"/>
      <c r="DKI307" s="730"/>
      <c r="DKJ307" s="730"/>
      <c r="DKK307" s="730"/>
      <c r="DKL307" s="730"/>
      <c r="DKM307" s="730"/>
      <c r="DKN307" s="730"/>
      <c r="DKO307" s="730"/>
      <c r="DKP307" s="730"/>
      <c r="DKQ307" s="730"/>
      <c r="DKR307" s="730"/>
      <c r="DKS307" s="730"/>
      <c r="DKT307" s="730"/>
      <c r="DKU307" s="730"/>
      <c r="DKV307" s="730"/>
      <c r="DKW307" s="730"/>
      <c r="DKX307" s="730"/>
      <c r="DKY307" s="730"/>
      <c r="DKZ307" s="730"/>
      <c r="DLA307" s="730"/>
      <c r="DLB307" s="730"/>
      <c r="DLC307" s="730"/>
      <c r="DLD307" s="730"/>
      <c r="DLE307" s="730"/>
      <c r="DLF307" s="730"/>
      <c r="DLG307" s="730"/>
      <c r="DLH307" s="730"/>
      <c r="DLI307" s="730"/>
      <c r="DLJ307" s="730"/>
      <c r="DLK307" s="730"/>
      <c r="DLL307" s="730"/>
      <c r="DLM307" s="730"/>
      <c r="DLN307" s="730"/>
      <c r="DLO307" s="730"/>
      <c r="DLP307" s="730"/>
      <c r="DLQ307" s="730"/>
      <c r="DLR307" s="730"/>
      <c r="DLS307" s="730"/>
      <c r="DLT307" s="730"/>
      <c r="DLU307" s="730"/>
      <c r="DLV307" s="730"/>
      <c r="DLW307" s="730"/>
      <c r="DLX307" s="730"/>
      <c r="DLY307" s="730"/>
      <c r="DLZ307" s="730"/>
      <c r="DMA307" s="730"/>
      <c r="DMB307" s="730"/>
      <c r="DMC307" s="730"/>
      <c r="DMD307" s="730"/>
      <c r="DME307" s="730"/>
      <c r="DMF307" s="730"/>
      <c r="DMG307" s="730"/>
      <c r="DMH307" s="730"/>
      <c r="DMI307" s="730"/>
      <c r="DMJ307" s="730"/>
      <c r="DMK307" s="730"/>
      <c r="DML307" s="730"/>
      <c r="DMM307" s="730"/>
      <c r="DMN307" s="730"/>
      <c r="DMO307" s="730"/>
      <c r="DMP307" s="730"/>
      <c r="DMQ307" s="730"/>
      <c r="DMR307" s="730"/>
      <c r="DMS307" s="730"/>
      <c r="DMT307" s="730"/>
      <c r="DMU307" s="730"/>
      <c r="DMV307" s="730"/>
      <c r="DMW307" s="730"/>
      <c r="DMX307" s="730"/>
      <c r="DMY307" s="730"/>
      <c r="DMZ307" s="730"/>
      <c r="DNA307" s="730"/>
      <c r="DNB307" s="730"/>
      <c r="DNC307" s="730"/>
      <c r="DND307" s="730"/>
      <c r="DNE307" s="730"/>
      <c r="DNF307" s="730"/>
      <c r="DNG307" s="730"/>
      <c r="DNH307" s="730"/>
      <c r="DNI307" s="730"/>
      <c r="DNJ307" s="730"/>
      <c r="DNK307" s="730"/>
      <c r="DNL307" s="730"/>
      <c r="DNM307" s="730"/>
      <c r="DNN307" s="730"/>
      <c r="DNO307" s="730"/>
      <c r="DNP307" s="730"/>
      <c r="DNQ307" s="730"/>
      <c r="DNR307" s="730"/>
      <c r="DNS307" s="730"/>
      <c r="DNT307" s="730"/>
      <c r="DNU307" s="730"/>
      <c r="DNV307" s="730"/>
      <c r="DNW307" s="730"/>
      <c r="DNX307" s="730"/>
      <c r="DNY307" s="730"/>
      <c r="DNZ307" s="730"/>
      <c r="DOA307" s="730"/>
      <c r="DOB307" s="730"/>
      <c r="DOC307" s="730"/>
      <c r="DOD307" s="730"/>
      <c r="DOE307" s="730"/>
      <c r="DOF307" s="730"/>
      <c r="DOG307" s="730"/>
      <c r="DOH307" s="730"/>
      <c r="DOI307" s="730"/>
      <c r="DOJ307" s="730"/>
      <c r="DOK307" s="730"/>
      <c r="DOL307" s="730"/>
      <c r="DOM307" s="730"/>
      <c r="DON307" s="730"/>
      <c r="DOO307" s="730"/>
      <c r="DOP307" s="730"/>
      <c r="DOQ307" s="730"/>
      <c r="DOR307" s="730"/>
      <c r="DOS307" s="730"/>
      <c r="DOT307" s="730"/>
      <c r="DOU307" s="730"/>
      <c r="DOV307" s="730"/>
      <c r="DOW307" s="730"/>
      <c r="DOX307" s="730"/>
      <c r="DOY307" s="730"/>
      <c r="DOZ307" s="730"/>
      <c r="DPA307" s="730"/>
      <c r="DPB307" s="730"/>
      <c r="DPC307" s="730"/>
      <c r="DPD307" s="730"/>
      <c r="DPE307" s="730"/>
      <c r="DPF307" s="730"/>
      <c r="DPG307" s="730"/>
      <c r="DPH307" s="730"/>
      <c r="DPI307" s="730"/>
      <c r="DPJ307" s="730"/>
      <c r="DPK307" s="730"/>
      <c r="DPL307" s="730"/>
      <c r="DPM307" s="730"/>
      <c r="DPN307" s="730"/>
      <c r="DPO307" s="730"/>
      <c r="DPP307" s="730"/>
      <c r="DPQ307" s="730"/>
      <c r="DPR307" s="730"/>
      <c r="DPS307" s="730"/>
      <c r="DPT307" s="730"/>
      <c r="DPU307" s="730"/>
      <c r="DPV307" s="730"/>
      <c r="DPW307" s="730"/>
      <c r="DPX307" s="730"/>
      <c r="DPY307" s="730"/>
      <c r="DPZ307" s="730"/>
      <c r="DQA307" s="730"/>
      <c r="DQB307" s="730"/>
      <c r="DQC307" s="730"/>
      <c r="DQD307" s="730"/>
      <c r="DQE307" s="730"/>
      <c r="DQF307" s="730"/>
      <c r="DQG307" s="730"/>
      <c r="DQH307" s="730"/>
      <c r="DQI307" s="730"/>
      <c r="DQJ307" s="730"/>
      <c r="DQK307" s="730"/>
      <c r="DQL307" s="730"/>
      <c r="DQM307" s="730"/>
      <c r="DQN307" s="730"/>
      <c r="DQO307" s="730"/>
      <c r="DQP307" s="730"/>
      <c r="DQQ307" s="730"/>
      <c r="DQR307" s="730"/>
      <c r="DQS307" s="730"/>
      <c r="DQT307" s="730"/>
      <c r="DQU307" s="730"/>
      <c r="DQV307" s="730"/>
      <c r="DQW307" s="730"/>
      <c r="DQX307" s="730"/>
      <c r="DQY307" s="730"/>
      <c r="DQZ307" s="730"/>
      <c r="DRA307" s="730"/>
      <c r="DRB307" s="730"/>
      <c r="DRC307" s="730"/>
      <c r="DRD307" s="730"/>
      <c r="DRE307" s="730"/>
      <c r="DRF307" s="730"/>
      <c r="DRG307" s="730"/>
      <c r="DRH307" s="730"/>
      <c r="DRI307" s="730"/>
      <c r="DRJ307" s="730"/>
      <c r="DRK307" s="730"/>
      <c r="DRL307" s="730"/>
      <c r="DRM307" s="730"/>
      <c r="DRN307" s="730"/>
      <c r="DRO307" s="730"/>
      <c r="DRP307" s="730"/>
      <c r="DRQ307" s="730"/>
      <c r="DRR307" s="730"/>
      <c r="DRS307" s="730"/>
      <c r="DRT307" s="730"/>
      <c r="DRU307" s="730"/>
      <c r="DRV307" s="730"/>
      <c r="DRW307" s="730"/>
      <c r="DRX307" s="730"/>
      <c r="DRY307" s="730"/>
      <c r="DRZ307" s="730"/>
      <c r="DSA307" s="730"/>
      <c r="DSB307" s="730"/>
      <c r="DSC307" s="730"/>
      <c r="DSD307" s="730"/>
      <c r="DSE307" s="730"/>
      <c r="DSF307" s="730"/>
      <c r="DSG307" s="730"/>
      <c r="DSH307" s="730"/>
      <c r="DSI307" s="730"/>
      <c r="DSJ307" s="730"/>
      <c r="DSK307" s="730"/>
      <c r="DSL307" s="730"/>
      <c r="DSM307" s="730"/>
      <c r="DSN307" s="730"/>
      <c r="DSO307" s="730"/>
      <c r="DSP307" s="730"/>
      <c r="DSQ307" s="730"/>
      <c r="DSR307" s="730"/>
      <c r="DSS307" s="730"/>
      <c r="DST307" s="730"/>
      <c r="DSU307" s="730"/>
      <c r="DSV307" s="730"/>
      <c r="DSW307" s="730"/>
      <c r="DSX307" s="730"/>
      <c r="DSY307" s="730"/>
      <c r="DSZ307" s="730"/>
      <c r="DTA307" s="730"/>
      <c r="DTB307" s="730"/>
      <c r="DTC307" s="730"/>
      <c r="DTD307" s="730"/>
      <c r="DTE307" s="730"/>
      <c r="DTF307" s="730"/>
      <c r="DTG307" s="730"/>
      <c r="DTH307" s="730"/>
      <c r="DTI307" s="730"/>
      <c r="DTJ307" s="730"/>
      <c r="DTK307" s="730"/>
      <c r="DTL307" s="730"/>
      <c r="DTM307" s="730"/>
      <c r="DTN307" s="730"/>
      <c r="DTO307" s="730"/>
      <c r="DTP307" s="730"/>
      <c r="DTQ307" s="730"/>
      <c r="DTR307" s="730"/>
      <c r="DTS307" s="730"/>
      <c r="DTT307" s="730"/>
      <c r="DTU307" s="730"/>
      <c r="DTV307" s="730"/>
      <c r="DTW307" s="730"/>
      <c r="DTX307" s="730"/>
      <c r="DTY307" s="730"/>
      <c r="DTZ307" s="730"/>
      <c r="DUA307" s="730"/>
      <c r="DUB307" s="730"/>
      <c r="DUC307" s="730"/>
      <c r="DUD307" s="730"/>
      <c r="DUE307" s="730"/>
      <c r="DUF307" s="730"/>
      <c r="DUG307" s="730"/>
      <c r="DUH307" s="730"/>
      <c r="DUI307" s="730"/>
      <c r="DUJ307" s="730"/>
      <c r="DUK307" s="730"/>
      <c r="DUL307" s="730"/>
      <c r="DUM307" s="730"/>
      <c r="DUN307" s="730"/>
      <c r="DUO307" s="730"/>
      <c r="DUP307" s="730"/>
      <c r="DUQ307" s="730"/>
      <c r="DUR307" s="730"/>
      <c r="DUS307" s="730"/>
      <c r="DUT307" s="730"/>
      <c r="DUU307" s="730"/>
      <c r="DUV307" s="730"/>
      <c r="DUW307" s="730"/>
      <c r="DUX307" s="730"/>
      <c r="DUY307" s="730"/>
      <c r="DUZ307" s="730"/>
      <c r="DVA307" s="730"/>
      <c r="DVB307" s="730"/>
      <c r="DVC307" s="730"/>
      <c r="DVD307" s="730"/>
      <c r="DVE307" s="730"/>
      <c r="DVF307" s="730"/>
      <c r="DVG307" s="730"/>
      <c r="DVH307" s="730"/>
      <c r="DVI307" s="730"/>
      <c r="DVJ307" s="730"/>
      <c r="DVK307" s="730"/>
      <c r="DVL307" s="730"/>
      <c r="DVM307" s="730"/>
      <c r="DVN307" s="730"/>
      <c r="DVO307" s="730"/>
      <c r="DVP307" s="730"/>
      <c r="DVQ307" s="730"/>
      <c r="DVR307" s="730"/>
      <c r="DVS307" s="730"/>
      <c r="DVT307" s="730"/>
      <c r="DVU307" s="730"/>
      <c r="DVV307" s="730"/>
      <c r="DVW307" s="730"/>
      <c r="DVX307" s="730"/>
      <c r="DVY307" s="730"/>
      <c r="DVZ307" s="730"/>
      <c r="DWA307" s="730"/>
      <c r="DWB307" s="730"/>
      <c r="DWC307" s="730"/>
      <c r="DWD307" s="730"/>
      <c r="DWE307" s="730"/>
      <c r="DWF307" s="730"/>
      <c r="DWG307" s="730"/>
      <c r="DWH307" s="730"/>
      <c r="DWI307" s="730"/>
      <c r="DWJ307" s="730"/>
      <c r="DWK307" s="730"/>
      <c r="DWL307" s="730"/>
      <c r="DWM307" s="730"/>
      <c r="DWN307" s="730"/>
      <c r="DWO307" s="730"/>
      <c r="DWP307" s="730"/>
      <c r="DWQ307" s="730"/>
      <c r="DWR307" s="730"/>
      <c r="DWS307" s="730"/>
      <c r="DWT307" s="730"/>
      <c r="DWU307" s="730"/>
      <c r="DWV307" s="730"/>
      <c r="DWW307" s="730"/>
      <c r="DWX307" s="730"/>
      <c r="DWY307" s="730"/>
      <c r="DWZ307" s="730"/>
      <c r="DXA307" s="730"/>
      <c r="DXB307" s="730"/>
      <c r="DXC307" s="730"/>
      <c r="DXD307" s="730"/>
      <c r="DXE307" s="730"/>
      <c r="DXF307" s="730"/>
      <c r="DXG307" s="730"/>
      <c r="DXH307" s="730"/>
      <c r="DXI307" s="730"/>
      <c r="DXJ307" s="730"/>
      <c r="DXK307" s="730"/>
      <c r="DXL307" s="730"/>
      <c r="DXM307" s="730"/>
      <c r="DXN307" s="730"/>
      <c r="DXO307" s="730"/>
      <c r="DXP307" s="730"/>
      <c r="DXQ307" s="730"/>
      <c r="DXR307" s="730"/>
      <c r="DXS307" s="730"/>
      <c r="DXT307" s="730"/>
      <c r="DXU307" s="730"/>
      <c r="DXV307" s="730"/>
      <c r="DXW307" s="730"/>
      <c r="DXX307" s="730"/>
      <c r="DXY307" s="730"/>
      <c r="DXZ307" s="730"/>
      <c r="DYA307" s="730"/>
      <c r="DYB307" s="730"/>
      <c r="DYC307" s="730"/>
      <c r="DYD307" s="730"/>
      <c r="DYE307" s="730"/>
      <c r="DYF307" s="730"/>
      <c r="DYG307" s="730"/>
      <c r="DYH307" s="730"/>
      <c r="DYI307" s="730"/>
      <c r="DYJ307" s="730"/>
      <c r="DYK307" s="730"/>
      <c r="DYL307" s="730"/>
      <c r="DYM307" s="730"/>
      <c r="DYN307" s="730"/>
      <c r="DYO307" s="730"/>
      <c r="DYP307" s="730"/>
      <c r="DYQ307" s="730"/>
      <c r="DYR307" s="730"/>
      <c r="DYS307" s="730"/>
      <c r="DYT307" s="730"/>
      <c r="DYU307" s="730"/>
      <c r="DYV307" s="730"/>
      <c r="DYW307" s="730"/>
      <c r="DYX307" s="730"/>
      <c r="DYY307" s="730"/>
      <c r="DYZ307" s="730"/>
      <c r="DZA307" s="730"/>
      <c r="DZB307" s="730"/>
      <c r="DZC307" s="730"/>
      <c r="DZD307" s="730"/>
      <c r="DZE307" s="730"/>
      <c r="DZF307" s="730"/>
      <c r="DZG307" s="730"/>
      <c r="DZH307" s="730"/>
      <c r="DZI307" s="730"/>
      <c r="DZJ307" s="730"/>
      <c r="DZK307" s="730"/>
      <c r="DZL307" s="730"/>
      <c r="DZM307" s="730"/>
      <c r="DZN307" s="730"/>
      <c r="DZO307" s="730"/>
      <c r="DZP307" s="730"/>
      <c r="DZQ307" s="730"/>
      <c r="DZR307" s="730"/>
      <c r="DZS307" s="730"/>
      <c r="DZT307" s="730"/>
      <c r="DZU307" s="730"/>
      <c r="DZV307" s="730"/>
      <c r="DZW307" s="730"/>
      <c r="DZX307" s="730"/>
      <c r="DZY307" s="730"/>
      <c r="DZZ307" s="730"/>
      <c r="EAA307" s="730"/>
      <c r="EAB307" s="730"/>
      <c r="EAC307" s="730"/>
      <c r="EAD307" s="730"/>
      <c r="EAE307" s="730"/>
      <c r="EAF307" s="730"/>
      <c r="EAG307" s="730"/>
      <c r="EAH307" s="730"/>
      <c r="EAI307" s="730"/>
      <c r="EAJ307" s="730"/>
      <c r="EAK307" s="730"/>
      <c r="EAL307" s="730"/>
      <c r="EAM307" s="730"/>
      <c r="EAN307" s="730"/>
      <c r="EAO307" s="730"/>
      <c r="EAP307" s="730"/>
      <c r="EAQ307" s="730"/>
      <c r="EAR307" s="730"/>
      <c r="EAS307" s="730"/>
      <c r="EAT307" s="730"/>
      <c r="EAU307" s="730"/>
      <c r="EAV307" s="730"/>
      <c r="EAW307" s="730"/>
      <c r="EAX307" s="730"/>
      <c r="EAY307" s="730"/>
      <c r="EAZ307" s="730"/>
      <c r="EBA307" s="730"/>
      <c r="EBB307" s="730"/>
      <c r="EBC307" s="730"/>
      <c r="EBD307" s="730"/>
      <c r="EBE307" s="730"/>
      <c r="EBF307" s="730"/>
      <c r="EBG307" s="730"/>
      <c r="EBH307" s="730"/>
      <c r="EBI307" s="730"/>
      <c r="EBJ307" s="730"/>
      <c r="EBK307" s="730"/>
      <c r="EBL307" s="730"/>
      <c r="EBM307" s="730"/>
      <c r="EBN307" s="730"/>
      <c r="EBO307" s="730"/>
      <c r="EBP307" s="730"/>
      <c r="EBQ307" s="730"/>
      <c r="EBR307" s="730"/>
      <c r="EBS307" s="730"/>
      <c r="EBT307" s="730"/>
      <c r="EBU307" s="730"/>
      <c r="EBV307" s="730"/>
      <c r="EBW307" s="730"/>
      <c r="EBX307" s="730"/>
      <c r="EBY307" s="730"/>
      <c r="EBZ307" s="730"/>
      <c r="ECA307" s="730"/>
      <c r="ECB307" s="730"/>
      <c r="ECC307" s="730"/>
      <c r="ECD307" s="730"/>
      <c r="ECE307" s="730"/>
      <c r="ECF307" s="730"/>
      <c r="ECG307" s="730"/>
      <c r="ECH307" s="730"/>
      <c r="ECI307" s="730"/>
      <c r="ECJ307" s="730"/>
      <c r="ECK307" s="730"/>
      <c r="ECL307" s="730"/>
      <c r="ECM307" s="730"/>
      <c r="ECN307" s="730"/>
      <c r="ECO307" s="730"/>
      <c r="ECP307" s="730"/>
      <c r="ECQ307" s="730"/>
      <c r="ECR307" s="730"/>
      <c r="ECS307" s="730"/>
      <c r="ECT307" s="730"/>
      <c r="ECU307" s="730"/>
      <c r="ECV307" s="730"/>
      <c r="ECW307" s="730"/>
      <c r="ECX307" s="730"/>
      <c r="ECY307" s="730"/>
      <c r="ECZ307" s="730"/>
      <c r="EDA307" s="730"/>
      <c r="EDB307" s="730"/>
      <c r="EDC307" s="730"/>
      <c r="EDD307" s="730"/>
      <c r="EDE307" s="730"/>
      <c r="EDF307" s="730"/>
      <c r="EDG307" s="730"/>
      <c r="EDH307" s="730"/>
      <c r="EDI307" s="730"/>
      <c r="EDJ307" s="730"/>
      <c r="EDK307" s="730"/>
      <c r="EDL307" s="730"/>
      <c r="EDM307" s="730"/>
      <c r="EDN307" s="730"/>
      <c r="EDO307" s="730"/>
      <c r="EDP307" s="730"/>
      <c r="EDQ307" s="730"/>
      <c r="EDR307" s="730"/>
      <c r="EDS307" s="730"/>
      <c r="EDT307" s="730"/>
      <c r="EDU307" s="730"/>
      <c r="EDV307" s="730"/>
      <c r="EDW307" s="730"/>
      <c r="EDX307" s="730"/>
      <c r="EDY307" s="730"/>
      <c r="EDZ307" s="730"/>
      <c r="EEA307" s="730"/>
      <c r="EEB307" s="730"/>
      <c r="EEC307" s="730"/>
      <c r="EED307" s="730"/>
      <c r="EEE307" s="730"/>
      <c r="EEF307" s="730"/>
      <c r="EEG307" s="730"/>
      <c r="EEH307" s="730"/>
      <c r="EEI307" s="730"/>
      <c r="EEJ307" s="730"/>
      <c r="EEK307" s="730"/>
      <c r="EEL307" s="730"/>
      <c r="EEM307" s="730"/>
      <c r="EEN307" s="730"/>
      <c r="EEO307" s="730"/>
      <c r="EEP307" s="730"/>
      <c r="EEQ307" s="730"/>
      <c r="EER307" s="730"/>
      <c r="EES307" s="730"/>
      <c r="EET307" s="730"/>
      <c r="EEU307" s="730"/>
      <c r="EEV307" s="730"/>
      <c r="EEW307" s="730"/>
      <c r="EEX307" s="730"/>
      <c r="EEY307" s="730"/>
      <c r="EEZ307" s="730"/>
      <c r="EFA307" s="730"/>
      <c r="EFB307" s="730"/>
      <c r="EFC307" s="730"/>
      <c r="EFD307" s="730"/>
      <c r="EFE307" s="730"/>
      <c r="EFF307" s="730"/>
      <c r="EFG307" s="730"/>
      <c r="EFH307" s="730"/>
      <c r="EFI307" s="730"/>
      <c r="EFJ307" s="730"/>
      <c r="EFK307" s="730"/>
      <c r="EFL307" s="730"/>
      <c r="EFM307" s="730"/>
      <c r="EFN307" s="730"/>
      <c r="EFO307" s="730"/>
      <c r="EFP307" s="730"/>
      <c r="EFQ307" s="730"/>
      <c r="EFR307" s="730"/>
      <c r="EFS307" s="730"/>
      <c r="EFT307" s="730"/>
      <c r="EFU307" s="730"/>
      <c r="EFV307" s="730"/>
      <c r="EFW307" s="730"/>
      <c r="EFX307" s="730"/>
      <c r="EFY307" s="730"/>
      <c r="EFZ307" s="730"/>
      <c r="EGA307" s="730"/>
      <c r="EGB307" s="730"/>
      <c r="EGC307" s="730"/>
      <c r="EGD307" s="730"/>
      <c r="EGE307" s="730"/>
      <c r="EGF307" s="730"/>
      <c r="EGG307" s="730"/>
      <c r="EGH307" s="730"/>
      <c r="EGI307" s="730"/>
      <c r="EGJ307" s="730"/>
      <c r="EGK307" s="730"/>
      <c r="EGL307" s="730"/>
      <c r="EGM307" s="730"/>
      <c r="EGN307" s="730"/>
      <c r="EGO307" s="730"/>
      <c r="EGP307" s="730"/>
      <c r="EGQ307" s="730"/>
      <c r="EGR307" s="730"/>
      <c r="EGS307" s="730"/>
      <c r="EGT307" s="730"/>
      <c r="EGU307" s="730"/>
      <c r="EGV307" s="730"/>
      <c r="EGW307" s="730"/>
      <c r="EGX307" s="730"/>
      <c r="EGY307" s="730"/>
      <c r="EGZ307" s="730"/>
      <c r="EHA307" s="730"/>
      <c r="EHB307" s="730"/>
      <c r="EHC307" s="730"/>
      <c r="EHD307" s="730"/>
      <c r="EHE307" s="730"/>
      <c r="EHF307" s="730"/>
      <c r="EHG307" s="730"/>
      <c r="EHH307" s="730"/>
      <c r="EHI307" s="730"/>
      <c r="EHJ307" s="730"/>
      <c r="EHK307" s="730"/>
      <c r="EHL307" s="730"/>
      <c r="EHM307" s="730"/>
      <c r="EHN307" s="730"/>
      <c r="EHO307" s="730"/>
      <c r="EHP307" s="730"/>
      <c r="EHQ307" s="730"/>
      <c r="EHR307" s="730"/>
      <c r="EHS307" s="730"/>
      <c r="EHT307" s="730"/>
      <c r="EHU307" s="730"/>
      <c r="EHV307" s="730"/>
      <c r="EHW307" s="730"/>
      <c r="EHX307" s="730"/>
      <c r="EHY307" s="730"/>
      <c r="EHZ307" s="730"/>
      <c r="EIA307" s="730"/>
      <c r="EIB307" s="730"/>
      <c r="EIC307" s="730"/>
      <c r="EID307" s="730"/>
      <c r="EIE307" s="730"/>
      <c r="EIF307" s="730"/>
      <c r="EIG307" s="730"/>
      <c r="EIH307" s="730"/>
      <c r="EII307" s="730"/>
      <c r="EIJ307" s="730"/>
      <c r="EIK307" s="730"/>
      <c r="EIL307" s="730"/>
      <c r="EIM307" s="730"/>
      <c r="EIN307" s="730"/>
      <c r="EIO307" s="730"/>
      <c r="EIP307" s="730"/>
      <c r="EIQ307" s="730"/>
      <c r="EIR307" s="730"/>
      <c r="EIS307" s="730"/>
      <c r="EIT307" s="730"/>
      <c r="EIU307" s="730"/>
      <c r="EIV307" s="730"/>
      <c r="EIW307" s="730"/>
      <c r="EIX307" s="730"/>
      <c r="EIY307" s="730"/>
      <c r="EIZ307" s="730"/>
      <c r="EJA307" s="730"/>
      <c r="EJB307" s="730"/>
      <c r="EJC307" s="730"/>
      <c r="EJD307" s="730"/>
      <c r="EJE307" s="730"/>
      <c r="EJF307" s="730"/>
      <c r="EJG307" s="730"/>
      <c r="EJH307" s="730"/>
      <c r="EJI307" s="730"/>
      <c r="EJJ307" s="730"/>
      <c r="EJK307" s="730"/>
      <c r="EJL307" s="730"/>
      <c r="EJM307" s="730"/>
      <c r="EJN307" s="730"/>
      <c r="EJO307" s="730"/>
      <c r="EJP307" s="730"/>
      <c r="EJQ307" s="730"/>
      <c r="EJR307" s="730"/>
      <c r="EJS307" s="730"/>
      <c r="EJT307" s="730"/>
      <c r="EJU307" s="730"/>
      <c r="EJV307" s="730"/>
      <c r="EJW307" s="730"/>
      <c r="EJX307" s="730"/>
      <c r="EJY307" s="730"/>
      <c r="EJZ307" s="730"/>
      <c r="EKA307" s="730"/>
      <c r="EKB307" s="730"/>
      <c r="EKC307" s="730"/>
      <c r="EKD307" s="730"/>
      <c r="EKE307" s="730"/>
      <c r="EKF307" s="730"/>
      <c r="EKG307" s="730"/>
      <c r="EKH307" s="730"/>
      <c r="EKI307" s="730"/>
      <c r="EKJ307" s="730"/>
      <c r="EKK307" s="730"/>
      <c r="EKL307" s="730"/>
      <c r="EKM307" s="730"/>
      <c r="EKN307" s="730"/>
      <c r="EKO307" s="730"/>
      <c r="EKP307" s="730"/>
      <c r="EKQ307" s="730"/>
      <c r="EKR307" s="730"/>
      <c r="EKS307" s="730"/>
      <c r="EKT307" s="730"/>
      <c r="EKU307" s="730"/>
      <c r="EKV307" s="730"/>
      <c r="EKW307" s="730"/>
      <c r="EKX307" s="730"/>
      <c r="EKY307" s="730"/>
      <c r="EKZ307" s="730"/>
      <c r="ELA307" s="730"/>
      <c r="ELB307" s="730"/>
      <c r="ELC307" s="730"/>
      <c r="ELD307" s="730"/>
      <c r="ELE307" s="730"/>
      <c r="ELF307" s="730"/>
      <c r="ELG307" s="730"/>
      <c r="ELH307" s="730"/>
      <c r="ELI307" s="730"/>
      <c r="ELJ307" s="730"/>
      <c r="ELK307" s="730"/>
      <c r="ELL307" s="730"/>
      <c r="ELM307" s="730"/>
      <c r="ELN307" s="730"/>
      <c r="ELO307" s="730"/>
      <c r="ELP307" s="730"/>
      <c r="ELQ307" s="730"/>
      <c r="ELR307" s="730"/>
      <c r="ELS307" s="730"/>
      <c r="ELT307" s="730"/>
      <c r="ELU307" s="730"/>
      <c r="ELV307" s="730"/>
      <c r="ELW307" s="730"/>
      <c r="ELX307" s="730"/>
      <c r="ELY307" s="730"/>
      <c r="ELZ307" s="730"/>
      <c r="EMA307" s="730"/>
      <c r="EMB307" s="730"/>
      <c r="EMC307" s="730"/>
      <c r="EMD307" s="730"/>
      <c r="EME307" s="730"/>
      <c r="EMF307" s="730"/>
      <c r="EMG307" s="730"/>
      <c r="EMH307" s="730"/>
      <c r="EMI307" s="730"/>
      <c r="EMJ307" s="730"/>
      <c r="EMK307" s="730"/>
      <c r="EML307" s="730"/>
      <c r="EMM307" s="730"/>
      <c r="EMN307" s="730"/>
      <c r="EMO307" s="730"/>
      <c r="EMP307" s="730"/>
      <c r="EMQ307" s="730"/>
      <c r="EMR307" s="730"/>
      <c r="EMS307" s="730"/>
      <c r="EMT307" s="730"/>
      <c r="EMU307" s="730"/>
      <c r="EMV307" s="730"/>
      <c r="EMW307" s="730"/>
      <c r="EMX307" s="730"/>
      <c r="EMY307" s="730"/>
      <c r="EMZ307" s="730"/>
      <c r="ENA307" s="730"/>
      <c r="ENB307" s="730"/>
      <c r="ENC307" s="730"/>
      <c r="END307" s="730"/>
      <c r="ENE307" s="730"/>
      <c r="ENF307" s="730"/>
      <c r="ENG307" s="730"/>
      <c r="ENH307" s="730"/>
      <c r="ENI307" s="730"/>
      <c r="ENJ307" s="730"/>
      <c r="ENK307" s="730"/>
      <c r="ENL307" s="730"/>
      <c r="ENM307" s="730"/>
      <c r="ENN307" s="730"/>
      <c r="ENO307" s="730"/>
      <c r="ENP307" s="730"/>
      <c r="ENQ307" s="730"/>
      <c r="ENR307" s="730"/>
      <c r="ENS307" s="730"/>
      <c r="ENT307" s="730"/>
      <c r="ENU307" s="730"/>
      <c r="ENV307" s="730"/>
      <c r="ENW307" s="730"/>
      <c r="ENX307" s="730"/>
      <c r="ENY307" s="730"/>
      <c r="ENZ307" s="730"/>
      <c r="EOA307" s="730"/>
      <c r="EOB307" s="730"/>
      <c r="EOC307" s="730"/>
      <c r="EOD307" s="730"/>
      <c r="EOE307" s="730"/>
      <c r="EOF307" s="730"/>
      <c r="EOG307" s="730"/>
      <c r="EOH307" s="730"/>
      <c r="EOI307" s="730"/>
      <c r="EOJ307" s="730"/>
      <c r="EOK307" s="730"/>
      <c r="EOL307" s="730"/>
      <c r="EOM307" s="730"/>
      <c r="EON307" s="730"/>
      <c r="EOO307" s="730"/>
      <c r="EOP307" s="730"/>
      <c r="EOQ307" s="730"/>
      <c r="EOR307" s="730"/>
      <c r="EOS307" s="730"/>
      <c r="EOT307" s="730"/>
      <c r="EOU307" s="730"/>
      <c r="EOV307" s="730"/>
      <c r="EOW307" s="730"/>
      <c r="EOX307" s="730"/>
      <c r="EOY307" s="730"/>
      <c r="EOZ307" s="730"/>
      <c r="EPA307" s="730"/>
      <c r="EPB307" s="730"/>
      <c r="EPC307" s="730"/>
      <c r="EPD307" s="730"/>
      <c r="EPE307" s="730"/>
      <c r="EPF307" s="730"/>
      <c r="EPG307" s="730"/>
      <c r="EPH307" s="730"/>
      <c r="EPI307" s="730"/>
      <c r="EPJ307" s="730"/>
      <c r="EPK307" s="730"/>
      <c r="EPL307" s="730"/>
      <c r="EPM307" s="730"/>
      <c r="EPN307" s="730"/>
      <c r="EPO307" s="730"/>
      <c r="EPP307" s="730"/>
      <c r="EPQ307" s="730"/>
      <c r="EPR307" s="730"/>
      <c r="EPS307" s="730"/>
      <c r="EPT307" s="730"/>
      <c r="EPU307" s="730"/>
      <c r="EPV307" s="730"/>
      <c r="EPW307" s="730"/>
      <c r="EPX307" s="730"/>
      <c r="EPY307" s="730"/>
      <c r="EPZ307" s="730"/>
      <c r="EQA307" s="730"/>
      <c r="EQB307" s="730"/>
      <c r="EQC307" s="730"/>
      <c r="EQD307" s="730"/>
      <c r="EQE307" s="730"/>
      <c r="EQF307" s="730"/>
      <c r="EQG307" s="730"/>
      <c r="EQH307" s="730"/>
      <c r="EQI307" s="730"/>
      <c r="EQJ307" s="730"/>
      <c r="EQK307" s="730"/>
      <c r="EQL307" s="730"/>
      <c r="EQM307" s="730"/>
      <c r="EQN307" s="730"/>
      <c r="EQO307" s="730"/>
      <c r="EQP307" s="730"/>
      <c r="EQQ307" s="730"/>
      <c r="EQR307" s="730"/>
      <c r="EQS307" s="730"/>
      <c r="EQT307" s="730"/>
      <c r="EQU307" s="730"/>
      <c r="EQV307" s="730"/>
      <c r="EQW307" s="730"/>
      <c r="EQX307" s="730"/>
      <c r="EQY307" s="730"/>
      <c r="EQZ307" s="730"/>
      <c r="ERA307" s="730"/>
      <c r="ERB307" s="730"/>
      <c r="ERC307" s="730"/>
      <c r="ERD307" s="730"/>
      <c r="ERE307" s="730"/>
      <c r="ERF307" s="730"/>
      <c r="ERG307" s="730"/>
      <c r="ERH307" s="730"/>
      <c r="ERI307" s="730"/>
      <c r="ERJ307" s="730"/>
      <c r="ERK307" s="730"/>
      <c r="ERL307" s="730"/>
      <c r="ERM307" s="730"/>
      <c r="ERN307" s="730"/>
      <c r="ERO307" s="730"/>
      <c r="ERP307" s="730"/>
      <c r="ERQ307" s="730"/>
      <c r="ERR307" s="730"/>
      <c r="ERS307" s="730"/>
      <c r="ERT307" s="730"/>
      <c r="ERU307" s="730"/>
      <c r="ERV307" s="730"/>
      <c r="ERW307" s="730"/>
      <c r="ERX307" s="730"/>
      <c r="ERY307" s="730"/>
      <c r="ERZ307" s="730"/>
      <c r="ESA307" s="730"/>
      <c r="ESB307" s="730"/>
      <c r="ESC307" s="730"/>
      <c r="ESD307" s="730"/>
      <c r="ESE307" s="730"/>
      <c r="ESF307" s="730"/>
      <c r="ESG307" s="730"/>
      <c r="ESH307" s="730"/>
      <c r="ESI307" s="730"/>
      <c r="ESJ307" s="730"/>
      <c r="ESK307" s="730"/>
      <c r="ESL307" s="730"/>
      <c r="ESM307" s="730"/>
      <c r="ESN307" s="730"/>
      <c r="ESO307" s="730"/>
      <c r="ESP307" s="730"/>
      <c r="ESQ307" s="730"/>
      <c r="ESR307" s="730"/>
      <c r="ESS307" s="730"/>
      <c r="EST307" s="730"/>
      <c r="ESU307" s="730"/>
      <c r="ESV307" s="730"/>
      <c r="ESW307" s="730"/>
      <c r="ESX307" s="730"/>
      <c r="ESY307" s="730"/>
      <c r="ESZ307" s="730"/>
      <c r="ETA307" s="730"/>
      <c r="ETB307" s="730"/>
      <c r="ETC307" s="730"/>
      <c r="ETD307" s="730"/>
      <c r="ETE307" s="730"/>
      <c r="ETF307" s="730"/>
      <c r="ETG307" s="730"/>
      <c r="ETH307" s="730"/>
      <c r="ETI307" s="730"/>
      <c r="ETJ307" s="730"/>
      <c r="ETK307" s="730"/>
      <c r="ETL307" s="730"/>
      <c r="ETM307" s="730"/>
      <c r="ETN307" s="730"/>
      <c r="ETO307" s="730"/>
      <c r="ETP307" s="730"/>
      <c r="ETQ307" s="730"/>
      <c r="ETR307" s="730"/>
      <c r="ETS307" s="730"/>
      <c r="ETT307" s="730"/>
      <c r="ETU307" s="730"/>
      <c r="ETV307" s="730"/>
      <c r="ETW307" s="730"/>
      <c r="ETX307" s="730"/>
      <c r="ETY307" s="730"/>
      <c r="ETZ307" s="730"/>
      <c r="EUA307" s="730"/>
      <c r="EUB307" s="730"/>
      <c r="EUC307" s="730"/>
      <c r="EUD307" s="730"/>
      <c r="EUE307" s="730"/>
      <c r="EUF307" s="730"/>
      <c r="EUG307" s="730"/>
      <c r="EUH307" s="730"/>
      <c r="EUI307" s="730"/>
      <c r="EUJ307" s="730"/>
      <c r="EUK307" s="730"/>
      <c r="EUL307" s="730"/>
      <c r="EUM307" s="730"/>
      <c r="EUN307" s="730"/>
      <c r="EUO307" s="730"/>
      <c r="EUP307" s="730"/>
      <c r="EUQ307" s="730"/>
      <c r="EUR307" s="730"/>
      <c r="EUS307" s="730"/>
      <c r="EUT307" s="730"/>
      <c r="EUU307" s="730"/>
      <c r="EUV307" s="730"/>
      <c r="EUW307" s="730"/>
      <c r="EUX307" s="730"/>
      <c r="EUY307" s="730"/>
      <c r="EUZ307" s="730"/>
      <c r="EVA307" s="730"/>
      <c r="EVB307" s="730"/>
      <c r="EVC307" s="730"/>
      <c r="EVD307" s="730"/>
      <c r="EVE307" s="730"/>
      <c r="EVF307" s="730"/>
      <c r="EVG307" s="730"/>
      <c r="EVH307" s="730"/>
      <c r="EVI307" s="730"/>
      <c r="EVJ307" s="730"/>
      <c r="EVK307" s="730"/>
      <c r="EVL307" s="730"/>
      <c r="EVM307" s="730"/>
      <c r="EVN307" s="730"/>
      <c r="EVO307" s="730"/>
      <c r="EVP307" s="730"/>
      <c r="EVQ307" s="730"/>
      <c r="EVR307" s="730"/>
      <c r="EVS307" s="730"/>
      <c r="EVT307" s="730"/>
      <c r="EVU307" s="730"/>
      <c r="EVV307" s="730"/>
      <c r="EVW307" s="730"/>
      <c r="EVX307" s="730"/>
      <c r="EVY307" s="730"/>
      <c r="EVZ307" s="730"/>
      <c r="EWA307" s="730"/>
      <c r="EWB307" s="730"/>
      <c r="EWC307" s="730"/>
      <c r="EWD307" s="730"/>
      <c r="EWE307" s="730"/>
      <c r="EWF307" s="730"/>
      <c r="EWG307" s="730"/>
      <c r="EWH307" s="730"/>
      <c r="EWI307" s="730"/>
      <c r="EWJ307" s="730"/>
      <c r="EWK307" s="730"/>
      <c r="EWL307" s="730"/>
      <c r="EWM307" s="730"/>
      <c r="EWN307" s="730"/>
      <c r="EWO307" s="730"/>
      <c r="EWP307" s="730"/>
      <c r="EWQ307" s="730"/>
      <c r="EWR307" s="730"/>
      <c r="EWS307" s="730"/>
      <c r="EWT307" s="730"/>
      <c r="EWU307" s="730"/>
      <c r="EWV307" s="730"/>
      <c r="EWW307" s="730"/>
      <c r="EWX307" s="730"/>
      <c r="EWY307" s="730"/>
      <c r="EWZ307" s="730"/>
      <c r="EXA307" s="730"/>
      <c r="EXB307" s="730"/>
      <c r="EXC307" s="730"/>
      <c r="EXD307" s="730"/>
      <c r="EXE307" s="730"/>
      <c r="EXF307" s="730"/>
      <c r="EXG307" s="730"/>
      <c r="EXH307" s="730"/>
      <c r="EXI307" s="730"/>
      <c r="EXJ307" s="730"/>
      <c r="EXK307" s="730"/>
      <c r="EXL307" s="730"/>
      <c r="EXM307" s="730"/>
      <c r="EXN307" s="730"/>
      <c r="EXO307" s="730"/>
      <c r="EXP307" s="730"/>
      <c r="EXQ307" s="730"/>
      <c r="EXR307" s="730"/>
      <c r="EXS307" s="730"/>
      <c r="EXT307" s="730"/>
      <c r="EXU307" s="730"/>
      <c r="EXV307" s="730"/>
      <c r="EXW307" s="730"/>
      <c r="EXX307" s="730"/>
      <c r="EXY307" s="730"/>
      <c r="EXZ307" s="730"/>
      <c r="EYA307" s="730"/>
      <c r="EYB307" s="730"/>
      <c r="EYC307" s="730"/>
      <c r="EYD307" s="730"/>
      <c r="EYE307" s="730"/>
      <c r="EYF307" s="730"/>
      <c r="EYG307" s="730"/>
      <c r="EYH307" s="730"/>
      <c r="EYI307" s="730"/>
      <c r="EYJ307" s="730"/>
      <c r="EYK307" s="730"/>
      <c r="EYL307" s="730"/>
      <c r="EYM307" s="730"/>
      <c r="EYN307" s="730"/>
      <c r="EYO307" s="730"/>
      <c r="EYP307" s="730"/>
      <c r="EYQ307" s="730"/>
      <c r="EYR307" s="730"/>
      <c r="EYS307" s="730"/>
      <c r="EYT307" s="730"/>
      <c r="EYU307" s="730"/>
      <c r="EYV307" s="730"/>
      <c r="EYW307" s="730"/>
      <c r="EYX307" s="730"/>
      <c r="EYY307" s="730"/>
      <c r="EYZ307" s="730"/>
      <c r="EZA307" s="730"/>
      <c r="EZB307" s="730"/>
      <c r="EZC307" s="730"/>
      <c r="EZD307" s="730"/>
      <c r="EZE307" s="730"/>
      <c r="EZF307" s="730"/>
      <c r="EZG307" s="730"/>
      <c r="EZH307" s="730"/>
      <c r="EZI307" s="730"/>
      <c r="EZJ307" s="730"/>
      <c r="EZK307" s="730"/>
      <c r="EZL307" s="730"/>
      <c r="EZM307" s="730"/>
      <c r="EZN307" s="730"/>
      <c r="EZO307" s="730"/>
      <c r="EZP307" s="730"/>
      <c r="EZQ307" s="730"/>
      <c r="EZR307" s="730"/>
      <c r="EZS307" s="730"/>
      <c r="EZT307" s="730"/>
      <c r="EZU307" s="730"/>
      <c r="EZV307" s="730"/>
      <c r="EZW307" s="730"/>
      <c r="EZX307" s="730"/>
      <c r="EZY307" s="730"/>
      <c r="EZZ307" s="730"/>
      <c r="FAA307" s="730"/>
      <c r="FAB307" s="730"/>
      <c r="FAC307" s="730"/>
      <c r="FAD307" s="730"/>
      <c r="FAE307" s="730"/>
      <c r="FAF307" s="730"/>
      <c r="FAG307" s="730"/>
      <c r="FAH307" s="730"/>
      <c r="FAI307" s="730"/>
      <c r="FAJ307" s="730"/>
      <c r="FAK307" s="730"/>
      <c r="FAL307" s="730"/>
      <c r="FAM307" s="730"/>
      <c r="FAN307" s="730"/>
      <c r="FAO307" s="730"/>
      <c r="FAP307" s="730"/>
      <c r="FAQ307" s="730"/>
      <c r="FAR307" s="730"/>
      <c r="FAS307" s="730"/>
      <c r="FAT307" s="730"/>
      <c r="FAU307" s="730"/>
      <c r="FAV307" s="730"/>
      <c r="FAW307" s="730"/>
      <c r="FAX307" s="730"/>
      <c r="FAY307" s="730"/>
      <c r="FAZ307" s="730"/>
      <c r="FBA307" s="730"/>
      <c r="FBB307" s="730"/>
      <c r="FBC307" s="730"/>
      <c r="FBD307" s="730"/>
      <c r="FBE307" s="730"/>
      <c r="FBF307" s="730"/>
      <c r="FBG307" s="730"/>
      <c r="FBH307" s="730"/>
      <c r="FBI307" s="730"/>
      <c r="FBJ307" s="730"/>
      <c r="FBK307" s="730"/>
      <c r="FBL307" s="730"/>
      <c r="FBM307" s="730"/>
      <c r="FBN307" s="730"/>
      <c r="FBO307" s="730"/>
      <c r="FBP307" s="730"/>
      <c r="FBQ307" s="730"/>
      <c r="FBR307" s="730"/>
      <c r="FBS307" s="730"/>
      <c r="FBT307" s="730"/>
      <c r="FBU307" s="730"/>
      <c r="FBV307" s="730"/>
      <c r="FBW307" s="730"/>
      <c r="FBX307" s="730"/>
      <c r="FBY307" s="730"/>
      <c r="FBZ307" s="730"/>
      <c r="FCA307" s="730"/>
      <c r="FCB307" s="730"/>
      <c r="FCC307" s="730"/>
      <c r="FCD307" s="730"/>
      <c r="FCE307" s="730"/>
      <c r="FCF307" s="730"/>
      <c r="FCG307" s="730"/>
      <c r="FCH307" s="730"/>
      <c r="FCI307" s="730"/>
      <c r="FCJ307" s="730"/>
      <c r="FCK307" s="730"/>
      <c r="FCL307" s="730"/>
      <c r="FCM307" s="730"/>
      <c r="FCN307" s="730"/>
      <c r="FCO307" s="730"/>
      <c r="FCP307" s="730"/>
      <c r="FCQ307" s="730"/>
      <c r="FCR307" s="730"/>
      <c r="FCS307" s="730"/>
      <c r="FCT307" s="730"/>
      <c r="FCU307" s="730"/>
      <c r="FCV307" s="730"/>
      <c r="FCW307" s="730"/>
      <c r="FCX307" s="730"/>
      <c r="FCY307" s="730"/>
      <c r="FCZ307" s="730"/>
      <c r="FDA307" s="730"/>
      <c r="FDB307" s="730"/>
      <c r="FDC307" s="730"/>
      <c r="FDD307" s="730"/>
      <c r="FDE307" s="730"/>
      <c r="FDF307" s="730"/>
      <c r="FDG307" s="730"/>
      <c r="FDH307" s="730"/>
      <c r="FDI307" s="730"/>
      <c r="FDJ307" s="730"/>
      <c r="FDK307" s="730"/>
      <c r="FDL307" s="730"/>
      <c r="FDM307" s="730"/>
      <c r="FDN307" s="730"/>
      <c r="FDO307" s="730"/>
      <c r="FDP307" s="730"/>
      <c r="FDQ307" s="730"/>
      <c r="FDR307" s="730"/>
      <c r="FDS307" s="730"/>
      <c r="FDT307" s="730"/>
      <c r="FDU307" s="730"/>
      <c r="FDV307" s="730"/>
      <c r="FDW307" s="730"/>
      <c r="FDX307" s="730"/>
      <c r="FDY307" s="730"/>
      <c r="FDZ307" s="730"/>
      <c r="FEA307" s="730"/>
      <c r="FEB307" s="730"/>
      <c r="FEC307" s="730"/>
      <c r="FED307" s="730"/>
      <c r="FEE307" s="730"/>
      <c r="FEF307" s="730"/>
      <c r="FEG307" s="730"/>
      <c r="FEH307" s="730"/>
      <c r="FEI307" s="730"/>
      <c r="FEJ307" s="730"/>
      <c r="FEK307" s="730"/>
      <c r="FEL307" s="730"/>
      <c r="FEM307" s="730"/>
      <c r="FEN307" s="730"/>
      <c r="FEO307" s="730"/>
      <c r="FEP307" s="730"/>
      <c r="FEQ307" s="730"/>
      <c r="FER307" s="730"/>
      <c r="FES307" s="730"/>
      <c r="FET307" s="730"/>
      <c r="FEU307" s="730"/>
      <c r="FEV307" s="730"/>
      <c r="FEW307" s="730"/>
      <c r="FEX307" s="730"/>
      <c r="FEY307" s="730"/>
      <c r="FEZ307" s="730"/>
      <c r="FFA307" s="730"/>
      <c r="FFB307" s="730"/>
      <c r="FFC307" s="730"/>
      <c r="FFD307" s="730"/>
      <c r="FFE307" s="730"/>
      <c r="FFF307" s="730"/>
      <c r="FFG307" s="730"/>
      <c r="FFH307" s="730"/>
      <c r="FFI307" s="730"/>
      <c r="FFJ307" s="730"/>
      <c r="FFK307" s="730"/>
      <c r="FFL307" s="730"/>
      <c r="FFM307" s="730"/>
      <c r="FFN307" s="730"/>
      <c r="FFO307" s="730"/>
      <c r="FFP307" s="730"/>
      <c r="FFQ307" s="730"/>
      <c r="FFR307" s="730"/>
      <c r="FFS307" s="730"/>
      <c r="FFT307" s="730"/>
      <c r="FFU307" s="730"/>
      <c r="FFV307" s="730"/>
      <c r="FFW307" s="730"/>
      <c r="FFX307" s="730"/>
      <c r="FFY307" s="730"/>
      <c r="FFZ307" s="730"/>
      <c r="FGA307" s="730"/>
      <c r="FGB307" s="730"/>
      <c r="FGC307" s="730"/>
      <c r="FGD307" s="730"/>
      <c r="FGE307" s="730"/>
      <c r="FGF307" s="730"/>
      <c r="FGG307" s="730"/>
      <c r="FGH307" s="730"/>
      <c r="FGI307" s="730"/>
      <c r="FGJ307" s="730"/>
      <c r="FGK307" s="730"/>
      <c r="FGL307" s="730"/>
      <c r="FGM307" s="730"/>
      <c r="FGN307" s="730"/>
      <c r="FGO307" s="730"/>
      <c r="FGP307" s="730"/>
      <c r="FGQ307" s="730"/>
      <c r="FGR307" s="730"/>
      <c r="FGS307" s="730"/>
      <c r="FGT307" s="730"/>
      <c r="FGU307" s="730"/>
      <c r="FGV307" s="730"/>
      <c r="FGW307" s="730"/>
      <c r="FGX307" s="730"/>
      <c r="FGY307" s="730"/>
      <c r="FGZ307" s="730"/>
      <c r="FHA307" s="730"/>
      <c r="FHB307" s="730"/>
      <c r="FHC307" s="730"/>
      <c r="FHD307" s="730"/>
      <c r="FHE307" s="730"/>
      <c r="FHF307" s="730"/>
      <c r="FHG307" s="730"/>
      <c r="FHH307" s="730"/>
      <c r="FHI307" s="730"/>
      <c r="FHJ307" s="730"/>
      <c r="FHK307" s="730"/>
      <c r="FHL307" s="730"/>
      <c r="FHM307" s="730"/>
      <c r="FHN307" s="730"/>
      <c r="FHO307" s="730"/>
      <c r="FHP307" s="730"/>
      <c r="FHQ307" s="730"/>
      <c r="FHR307" s="730"/>
      <c r="FHS307" s="730"/>
      <c r="FHT307" s="730"/>
      <c r="FHU307" s="730"/>
      <c r="FHV307" s="730"/>
      <c r="FHW307" s="730"/>
      <c r="FHX307" s="730"/>
      <c r="FHY307" s="730"/>
      <c r="FHZ307" s="730"/>
      <c r="FIA307" s="730"/>
      <c r="FIB307" s="730"/>
      <c r="FIC307" s="730"/>
      <c r="FID307" s="730"/>
      <c r="FIE307" s="730"/>
      <c r="FIF307" s="730"/>
      <c r="FIG307" s="730"/>
      <c r="FIH307" s="730"/>
      <c r="FII307" s="730"/>
      <c r="FIJ307" s="730"/>
      <c r="FIK307" s="730"/>
      <c r="FIL307" s="730"/>
      <c r="FIM307" s="730"/>
      <c r="FIN307" s="730"/>
      <c r="FIO307" s="730"/>
      <c r="FIP307" s="730"/>
      <c r="FIQ307" s="730"/>
      <c r="FIR307" s="730"/>
      <c r="FIS307" s="730"/>
      <c r="FIT307" s="730"/>
      <c r="FIU307" s="730"/>
      <c r="FIV307" s="730"/>
      <c r="FIW307" s="730"/>
      <c r="FIX307" s="730"/>
      <c r="FIY307" s="730"/>
      <c r="FIZ307" s="730"/>
      <c r="FJA307" s="730"/>
      <c r="FJB307" s="730"/>
      <c r="FJC307" s="730"/>
      <c r="FJD307" s="730"/>
      <c r="FJE307" s="730"/>
      <c r="FJF307" s="730"/>
      <c r="FJG307" s="730"/>
      <c r="FJH307" s="730"/>
      <c r="FJI307" s="730"/>
      <c r="FJJ307" s="730"/>
      <c r="FJK307" s="730"/>
      <c r="FJL307" s="730"/>
      <c r="FJM307" s="730"/>
      <c r="FJN307" s="730"/>
      <c r="FJO307" s="730"/>
      <c r="FJP307" s="730"/>
      <c r="FJQ307" s="730"/>
      <c r="FJR307" s="730"/>
      <c r="FJS307" s="730"/>
      <c r="FJT307" s="730"/>
      <c r="FJU307" s="730"/>
      <c r="FJV307" s="730"/>
      <c r="FJW307" s="730"/>
      <c r="FJX307" s="730"/>
      <c r="FJY307" s="730"/>
      <c r="FJZ307" s="730"/>
      <c r="FKA307" s="730"/>
      <c r="FKB307" s="730"/>
      <c r="FKC307" s="730"/>
      <c r="FKD307" s="730"/>
      <c r="FKE307" s="730"/>
      <c r="FKF307" s="730"/>
      <c r="FKG307" s="730"/>
      <c r="FKH307" s="730"/>
      <c r="FKI307" s="730"/>
      <c r="FKJ307" s="730"/>
      <c r="FKK307" s="730"/>
      <c r="FKL307" s="730"/>
      <c r="FKM307" s="730"/>
      <c r="FKN307" s="730"/>
      <c r="FKO307" s="730"/>
      <c r="FKP307" s="730"/>
      <c r="FKQ307" s="730"/>
      <c r="FKR307" s="730"/>
      <c r="FKS307" s="730"/>
      <c r="FKT307" s="730"/>
      <c r="FKU307" s="730"/>
      <c r="FKV307" s="730"/>
      <c r="FKW307" s="730"/>
      <c r="FKX307" s="730"/>
      <c r="FKY307" s="730"/>
      <c r="FKZ307" s="730"/>
      <c r="FLA307" s="730"/>
      <c r="FLB307" s="730"/>
      <c r="FLC307" s="730"/>
      <c r="FLD307" s="730"/>
      <c r="FLE307" s="730"/>
      <c r="FLF307" s="730"/>
      <c r="FLG307" s="730"/>
      <c r="FLH307" s="730"/>
      <c r="FLI307" s="730"/>
      <c r="FLJ307" s="730"/>
      <c r="FLK307" s="730"/>
      <c r="FLL307" s="730"/>
      <c r="FLM307" s="730"/>
      <c r="FLN307" s="730"/>
      <c r="FLO307" s="730"/>
      <c r="FLP307" s="730"/>
      <c r="FLQ307" s="730"/>
      <c r="FLR307" s="730"/>
      <c r="FLS307" s="730"/>
      <c r="FLT307" s="730"/>
      <c r="FLU307" s="730"/>
      <c r="FLV307" s="730"/>
      <c r="FLW307" s="730"/>
      <c r="FLX307" s="730"/>
      <c r="FLY307" s="730"/>
      <c r="FLZ307" s="730"/>
      <c r="FMA307" s="730"/>
      <c r="FMB307" s="730"/>
      <c r="FMC307" s="730"/>
      <c r="FMD307" s="730"/>
      <c r="FME307" s="730"/>
      <c r="FMF307" s="730"/>
      <c r="FMG307" s="730"/>
      <c r="FMH307" s="730"/>
      <c r="FMI307" s="730"/>
      <c r="FMJ307" s="730"/>
      <c r="FMK307" s="730"/>
      <c r="FML307" s="730"/>
      <c r="FMM307" s="730"/>
      <c r="FMN307" s="730"/>
      <c r="FMO307" s="730"/>
      <c r="FMP307" s="730"/>
      <c r="FMQ307" s="730"/>
      <c r="FMR307" s="730"/>
      <c r="FMS307" s="730"/>
      <c r="FMT307" s="730"/>
      <c r="FMU307" s="730"/>
      <c r="FMV307" s="730"/>
      <c r="FMW307" s="730"/>
      <c r="FMX307" s="730"/>
      <c r="FMY307" s="730"/>
      <c r="FMZ307" s="730"/>
      <c r="FNA307" s="730"/>
      <c r="FNB307" s="730"/>
      <c r="FNC307" s="730"/>
      <c r="FND307" s="730"/>
      <c r="FNE307" s="730"/>
      <c r="FNF307" s="730"/>
      <c r="FNG307" s="730"/>
      <c r="FNH307" s="730"/>
      <c r="FNI307" s="730"/>
      <c r="FNJ307" s="730"/>
      <c r="FNK307" s="730"/>
      <c r="FNL307" s="730"/>
      <c r="FNM307" s="730"/>
      <c r="FNN307" s="730"/>
      <c r="FNO307" s="730"/>
      <c r="FNP307" s="730"/>
      <c r="FNQ307" s="730"/>
      <c r="FNR307" s="730"/>
      <c r="FNS307" s="730"/>
      <c r="FNT307" s="730"/>
      <c r="FNU307" s="730"/>
      <c r="FNV307" s="730"/>
      <c r="FNW307" s="730"/>
      <c r="FNX307" s="730"/>
      <c r="FNY307" s="730"/>
      <c r="FNZ307" s="730"/>
      <c r="FOA307" s="730"/>
      <c r="FOB307" s="730"/>
      <c r="FOC307" s="730"/>
      <c r="FOD307" s="730"/>
      <c r="FOE307" s="730"/>
      <c r="FOF307" s="730"/>
      <c r="FOG307" s="730"/>
      <c r="FOH307" s="730"/>
      <c r="FOI307" s="730"/>
      <c r="FOJ307" s="730"/>
      <c r="FOK307" s="730"/>
      <c r="FOL307" s="730"/>
      <c r="FOM307" s="730"/>
      <c r="FON307" s="730"/>
      <c r="FOO307" s="730"/>
      <c r="FOP307" s="730"/>
      <c r="FOQ307" s="730"/>
      <c r="FOR307" s="730"/>
      <c r="FOS307" s="730"/>
      <c r="FOT307" s="730"/>
      <c r="FOU307" s="730"/>
      <c r="FOV307" s="730"/>
      <c r="FOW307" s="730"/>
      <c r="FOX307" s="730"/>
      <c r="FOY307" s="730"/>
      <c r="FOZ307" s="730"/>
      <c r="FPA307" s="730"/>
      <c r="FPB307" s="730"/>
      <c r="FPC307" s="730"/>
      <c r="FPD307" s="730"/>
      <c r="FPE307" s="730"/>
      <c r="FPF307" s="730"/>
      <c r="FPG307" s="730"/>
      <c r="FPH307" s="730"/>
      <c r="FPI307" s="730"/>
      <c r="FPJ307" s="730"/>
      <c r="FPK307" s="730"/>
      <c r="FPL307" s="730"/>
      <c r="FPM307" s="730"/>
      <c r="FPN307" s="730"/>
      <c r="FPO307" s="730"/>
      <c r="FPP307" s="730"/>
      <c r="FPQ307" s="730"/>
      <c r="FPR307" s="730"/>
      <c r="FPS307" s="730"/>
      <c r="FPT307" s="730"/>
      <c r="FPU307" s="730"/>
      <c r="FPV307" s="730"/>
      <c r="FPW307" s="730"/>
      <c r="FPX307" s="730"/>
      <c r="FPY307" s="730"/>
      <c r="FPZ307" s="730"/>
      <c r="FQA307" s="730"/>
      <c r="FQB307" s="730"/>
      <c r="FQC307" s="730"/>
      <c r="FQD307" s="730"/>
      <c r="FQE307" s="730"/>
      <c r="FQF307" s="730"/>
      <c r="FQG307" s="730"/>
      <c r="FQH307" s="730"/>
      <c r="FQI307" s="730"/>
      <c r="FQJ307" s="730"/>
      <c r="FQK307" s="730"/>
      <c r="FQL307" s="730"/>
      <c r="FQM307" s="730"/>
      <c r="FQN307" s="730"/>
      <c r="FQO307" s="730"/>
      <c r="FQP307" s="730"/>
      <c r="FQQ307" s="730"/>
      <c r="FQR307" s="730"/>
      <c r="FQS307" s="730"/>
      <c r="FQT307" s="730"/>
      <c r="FQU307" s="730"/>
      <c r="FQV307" s="730"/>
      <c r="FQW307" s="730"/>
      <c r="FQX307" s="730"/>
      <c r="FQY307" s="730"/>
      <c r="FQZ307" s="730"/>
      <c r="FRA307" s="730"/>
      <c r="FRB307" s="730"/>
      <c r="FRC307" s="730"/>
      <c r="FRD307" s="730"/>
      <c r="FRE307" s="730"/>
      <c r="FRF307" s="730"/>
      <c r="FRG307" s="730"/>
      <c r="FRH307" s="730"/>
      <c r="FRI307" s="730"/>
      <c r="FRJ307" s="730"/>
      <c r="FRK307" s="730"/>
      <c r="FRL307" s="730"/>
      <c r="FRM307" s="730"/>
      <c r="FRN307" s="730"/>
      <c r="FRO307" s="730"/>
      <c r="FRP307" s="730"/>
      <c r="FRQ307" s="730"/>
      <c r="FRR307" s="730"/>
      <c r="FRS307" s="730"/>
      <c r="FRT307" s="730"/>
      <c r="FRU307" s="730"/>
      <c r="FRV307" s="730"/>
      <c r="FRW307" s="730"/>
      <c r="FRX307" s="730"/>
      <c r="FRY307" s="730"/>
      <c r="FRZ307" s="730"/>
      <c r="FSA307" s="730"/>
      <c r="FSB307" s="730"/>
      <c r="FSC307" s="730"/>
      <c r="FSD307" s="730"/>
      <c r="FSE307" s="730"/>
      <c r="FSF307" s="730"/>
      <c r="FSG307" s="730"/>
      <c r="FSH307" s="730"/>
      <c r="FSI307" s="730"/>
      <c r="FSJ307" s="730"/>
      <c r="FSK307" s="730"/>
      <c r="FSL307" s="730"/>
      <c r="FSM307" s="730"/>
      <c r="FSN307" s="730"/>
      <c r="FSO307" s="730"/>
      <c r="FSP307" s="730"/>
      <c r="FSQ307" s="730"/>
      <c r="FSR307" s="730"/>
      <c r="FSS307" s="730"/>
      <c r="FST307" s="730"/>
      <c r="FSU307" s="730"/>
      <c r="FSV307" s="730"/>
      <c r="FSW307" s="730"/>
      <c r="FSX307" s="730"/>
      <c r="FSY307" s="730"/>
      <c r="FSZ307" s="730"/>
      <c r="FTA307" s="730"/>
      <c r="FTB307" s="730"/>
      <c r="FTC307" s="730"/>
      <c r="FTD307" s="730"/>
      <c r="FTE307" s="730"/>
      <c r="FTF307" s="730"/>
      <c r="FTG307" s="730"/>
      <c r="FTH307" s="730"/>
      <c r="FTI307" s="730"/>
      <c r="FTJ307" s="730"/>
      <c r="FTK307" s="730"/>
      <c r="FTL307" s="730"/>
      <c r="FTM307" s="730"/>
      <c r="FTN307" s="730"/>
      <c r="FTO307" s="730"/>
      <c r="FTP307" s="730"/>
      <c r="FTQ307" s="730"/>
      <c r="FTR307" s="730"/>
      <c r="FTS307" s="730"/>
      <c r="FTT307" s="730"/>
      <c r="FTU307" s="730"/>
      <c r="FTV307" s="730"/>
      <c r="FTW307" s="730"/>
      <c r="FTX307" s="730"/>
      <c r="FTY307" s="730"/>
      <c r="FTZ307" s="730"/>
      <c r="FUA307" s="730"/>
      <c r="FUB307" s="730"/>
      <c r="FUC307" s="730"/>
      <c r="FUD307" s="730"/>
      <c r="FUE307" s="730"/>
      <c r="FUF307" s="730"/>
      <c r="FUG307" s="730"/>
      <c r="FUH307" s="730"/>
      <c r="FUI307" s="730"/>
      <c r="FUJ307" s="730"/>
      <c r="FUK307" s="730"/>
      <c r="FUL307" s="730"/>
      <c r="FUM307" s="730"/>
      <c r="FUN307" s="730"/>
      <c r="FUO307" s="730"/>
      <c r="FUP307" s="730"/>
      <c r="FUQ307" s="730"/>
      <c r="FUR307" s="730"/>
      <c r="FUS307" s="730"/>
      <c r="FUT307" s="730"/>
      <c r="FUU307" s="730"/>
      <c r="FUV307" s="730"/>
      <c r="FUW307" s="730"/>
      <c r="FUX307" s="730"/>
      <c r="FUY307" s="730"/>
      <c r="FUZ307" s="730"/>
      <c r="FVA307" s="730"/>
      <c r="FVB307" s="730"/>
      <c r="FVC307" s="730"/>
      <c r="FVD307" s="730"/>
      <c r="FVE307" s="730"/>
      <c r="FVF307" s="730"/>
      <c r="FVG307" s="730"/>
      <c r="FVH307" s="730"/>
      <c r="FVI307" s="730"/>
      <c r="FVJ307" s="730"/>
      <c r="FVK307" s="730"/>
      <c r="FVL307" s="730"/>
      <c r="FVM307" s="730"/>
      <c r="FVN307" s="730"/>
      <c r="FVO307" s="730"/>
      <c r="FVP307" s="730"/>
      <c r="FVQ307" s="730"/>
      <c r="FVR307" s="730"/>
      <c r="FVS307" s="730"/>
      <c r="FVT307" s="730"/>
      <c r="FVU307" s="730"/>
      <c r="FVV307" s="730"/>
      <c r="FVW307" s="730"/>
      <c r="FVX307" s="730"/>
      <c r="FVY307" s="730"/>
      <c r="FVZ307" s="730"/>
      <c r="FWA307" s="730"/>
      <c r="FWB307" s="730"/>
      <c r="FWC307" s="730"/>
      <c r="FWD307" s="730"/>
      <c r="FWE307" s="730"/>
      <c r="FWF307" s="730"/>
      <c r="FWG307" s="730"/>
      <c r="FWH307" s="730"/>
      <c r="FWI307" s="730"/>
      <c r="FWJ307" s="730"/>
      <c r="FWK307" s="730"/>
      <c r="FWL307" s="730"/>
      <c r="FWM307" s="730"/>
      <c r="FWN307" s="730"/>
      <c r="FWO307" s="730"/>
      <c r="FWP307" s="730"/>
      <c r="FWQ307" s="730"/>
      <c r="FWR307" s="730"/>
      <c r="FWS307" s="730"/>
      <c r="FWT307" s="730"/>
      <c r="FWU307" s="730"/>
      <c r="FWV307" s="730"/>
      <c r="FWW307" s="730"/>
      <c r="FWX307" s="730"/>
      <c r="FWY307" s="730"/>
      <c r="FWZ307" s="730"/>
      <c r="FXA307" s="730"/>
      <c r="FXB307" s="730"/>
      <c r="FXC307" s="730"/>
      <c r="FXD307" s="730"/>
      <c r="FXE307" s="730"/>
      <c r="FXF307" s="730"/>
      <c r="FXG307" s="730"/>
      <c r="FXH307" s="730"/>
      <c r="FXI307" s="730"/>
      <c r="FXJ307" s="730"/>
      <c r="FXK307" s="730"/>
      <c r="FXL307" s="730"/>
      <c r="FXM307" s="730"/>
      <c r="FXN307" s="730"/>
      <c r="FXO307" s="730"/>
      <c r="FXP307" s="730"/>
      <c r="FXQ307" s="730"/>
      <c r="FXR307" s="730"/>
      <c r="FXS307" s="730"/>
      <c r="FXT307" s="730"/>
      <c r="FXU307" s="730"/>
      <c r="FXV307" s="730"/>
      <c r="FXW307" s="730"/>
      <c r="FXX307" s="730"/>
      <c r="FXY307" s="730"/>
      <c r="FXZ307" s="730"/>
      <c r="FYA307" s="730"/>
      <c r="FYB307" s="730"/>
      <c r="FYC307" s="730"/>
      <c r="FYD307" s="730"/>
      <c r="FYE307" s="730"/>
      <c r="FYF307" s="730"/>
      <c r="FYG307" s="730"/>
      <c r="FYH307" s="730"/>
      <c r="FYI307" s="730"/>
      <c r="FYJ307" s="730"/>
      <c r="FYK307" s="730"/>
      <c r="FYL307" s="730"/>
      <c r="FYM307" s="730"/>
      <c r="FYN307" s="730"/>
      <c r="FYO307" s="730"/>
      <c r="FYP307" s="730"/>
      <c r="FYQ307" s="730"/>
      <c r="FYR307" s="730"/>
      <c r="FYS307" s="730"/>
      <c r="FYT307" s="730"/>
      <c r="FYU307" s="730"/>
      <c r="FYV307" s="730"/>
      <c r="FYW307" s="730"/>
      <c r="FYX307" s="730"/>
      <c r="FYY307" s="730"/>
      <c r="FYZ307" s="730"/>
      <c r="FZA307" s="730"/>
      <c r="FZB307" s="730"/>
      <c r="FZC307" s="730"/>
      <c r="FZD307" s="730"/>
      <c r="FZE307" s="730"/>
      <c r="FZF307" s="730"/>
      <c r="FZG307" s="730"/>
      <c r="FZH307" s="730"/>
      <c r="FZI307" s="730"/>
      <c r="FZJ307" s="730"/>
      <c r="FZK307" s="730"/>
      <c r="FZL307" s="730"/>
      <c r="FZM307" s="730"/>
      <c r="FZN307" s="730"/>
      <c r="FZO307" s="730"/>
      <c r="FZP307" s="730"/>
      <c r="FZQ307" s="730"/>
      <c r="FZR307" s="730"/>
      <c r="FZS307" s="730"/>
      <c r="FZT307" s="730"/>
      <c r="FZU307" s="730"/>
      <c r="FZV307" s="730"/>
      <c r="FZW307" s="730"/>
      <c r="FZX307" s="730"/>
      <c r="FZY307" s="730"/>
      <c r="FZZ307" s="730"/>
      <c r="GAA307" s="730"/>
      <c r="GAB307" s="730"/>
      <c r="GAC307" s="730"/>
      <c r="GAD307" s="730"/>
      <c r="GAE307" s="730"/>
      <c r="GAF307" s="730"/>
      <c r="GAG307" s="730"/>
      <c r="GAH307" s="730"/>
      <c r="GAI307" s="730"/>
      <c r="GAJ307" s="730"/>
      <c r="GAK307" s="730"/>
      <c r="GAL307" s="730"/>
      <c r="GAM307" s="730"/>
      <c r="GAN307" s="730"/>
      <c r="GAO307" s="730"/>
      <c r="GAP307" s="730"/>
      <c r="GAQ307" s="730"/>
      <c r="GAR307" s="730"/>
      <c r="GAS307" s="730"/>
      <c r="GAT307" s="730"/>
      <c r="GAU307" s="730"/>
      <c r="GAV307" s="730"/>
      <c r="GAW307" s="730"/>
      <c r="GAX307" s="730"/>
      <c r="GAY307" s="730"/>
      <c r="GAZ307" s="730"/>
      <c r="GBA307" s="730"/>
      <c r="GBB307" s="730"/>
      <c r="GBC307" s="730"/>
      <c r="GBD307" s="730"/>
      <c r="GBE307" s="730"/>
      <c r="GBF307" s="730"/>
      <c r="GBG307" s="730"/>
      <c r="GBH307" s="730"/>
      <c r="GBI307" s="730"/>
      <c r="GBJ307" s="730"/>
      <c r="GBK307" s="730"/>
      <c r="GBL307" s="730"/>
      <c r="GBM307" s="730"/>
      <c r="GBN307" s="730"/>
      <c r="GBO307" s="730"/>
      <c r="GBP307" s="730"/>
      <c r="GBQ307" s="730"/>
      <c r="GBR307" s="730"/>
      <c r="GBS307" s="730"/>
      <c r="GBT307" s="730"/>
      <c r="GBU307" s="730"/>
      <c r="GBV307" s="730"/>
      <c r="GBW307" s="730"/>
      <c r="GBX307" s="730"/>
      <c r="GBY307" s="730"/>
      <c r="GBZ307" s="730"/>
      <c r="GCA307" s="730"/>
      <c r="GCB307" s="730"/>
      <c r="GCC307" s="730"/>
      <c r="GCD307" s="730"/>
      <c r="GCE307" s="730"/>
      <c r="GCF307" s="730"/>
      <c r="GCG307" s="730"/>
      <c r="GCH307" s="730"/>
      <c r="GCI307" s="730"/>
      <c r="GCJ307" s="730"/>
      <c r="GCK307" s="730"/>
      <c r="GCL307" s="730"/>
      <c r="GCM307" s="730"/>
      <c r="GCN307" s="730"/>
      <c r="GCO307" s="730"/>
      <c r="GCP307" s="730"/>
      <c r="GCQ307" s="730"/>
      <c r="GCR307" s="730"/>
      <c r="GCS307" s="730"/>
      <c r="GCT307" s="730"/>
      <c r="GCU307" s="730"/>
      <c r="GCV307" s="730"/>
      <c r="GCW307" s="730"/>
      <c r="GCX307" s="730"/>
      <c r="GCY307" s="730"/>
      <c r="GCZ307" s="730"/>
      <c r="GDA307" s="730"/>
      <c r="GDB307" s="730"/>
      <c r="GDC307" s="730"/>
      <c r="GDD307" s="730"/>
      <c r="GDE307" s="730"/>
      <c r="GDF307" s="730"/>
      <c r="GDG307" s="730"/>
      <c r="GDH307" s="730"/>
      <c r="GDI307" s="730"/>
      <c r="GDJ307" s="730"/>
      <c r="GDK307" s="730"/>
      <c r="GDL307" s="730"/>
      <c r="GDM307" s="730"/>
      <c r="GDN307" s="730"/>
      <c r="GDO307" s="730"/>
      <c r="GDP307" s="730"/>
      <c r="GDQ307" s="730"/>
      <c r="GDR307" s="730"/>
      <c r="GDS307" s="730"/>
      <c r="GDT307" s="730"/>
      <c r="GDU307" s="730"/>
      <c r="GDV307" s="730"/>
      <c r="GDW307" s="730"/>
      <c r="GDX307" s="730"/>
      <c r="GDY307" s="730"/>
      <c r="GDZ307" s="730"/>
      <c r="GEA307" s="730"/>
      <c r="GEB307" s="730"/>
      <c r="GEC307" s="730"/>
      <c r="GED307" s="730"/>
      <c r="GEE307" s="730"/>
      <c r="GEF307" s="730"/>
      <c r="GEG307" s="730"/>
      <c r="GEH307" s="730"/>
      <c r="GEI307" s="730"/>
      <c r="GEJ307" s="730"/>
      <c r="GEK307" s="730"/>
      <c r="GEL307" s="730"/>
      <c r="GEM307" s="730"/>
      <c r="GEN307" s="730"/>
      <c r="GEO307" s="730"/>
      <c r="GEP307" s="730"/>
      <c r="GEQ307" s="730"/>
      <c r="GER307" s="730"/>
      <c r="GES307" s="730"/>
      <c r="GET307" s="730"/>
      <c r="GEU307" s="730"/>
      <c r="GEV307" s="730"/>
      <c r="GEW307" s="730"/>
      <c r="GEX307" s="730"/>
      <c r="GEY307" s="730"/>
      <c r="GEZ307" s="730"/>
      <c r="GFA307" s="730"/>
      <c r="GFB307" s="730"/>
      <c r="GFC307" s="730"/>
      <c r="GFD307" s="730"/>
      <c r="GFE307" s="730"/>
      <c r="GFF307" s="730"/>
      <c r="GFG307" s="730"/>
      <c r="GFH307" s="730"/>
      <c r="GFI307" s="730"/>
      <c r="GFJ307" s="730"/>
      <c r="GFK307" s="730"/>
      <c r="GFL307" s="730"/>
      <c r="GFM307" s="730"/>
      <c r="GFN307" s="730"/>
      <c r="GFO307" s="730"/>
      <c r="GFP307" s="730"/>
      <c r="GFQ307" s="730"/>
      <c r="GFR307" s="730"/>
      <c r="GFS307" s="730"/>
      <c r="GFT307" s="730"/>
      <c r="GFU307" s="730"/>
      <c r="GFV307" s="730"/>
      <c r="GFW307" s="730"/>
      <c r="GFX307" s="730"/>
      <c r="GFY307" s="730"/>
      <c r="GFZ307" s="730"/>
      <c r="GGA307" s="730"/>
      <c r="GGB307" s="730"/>
      <c r="GGC307" s="730"/>
      <c r="GGD307" s="730"/>
      <c r="GGE307" s="730"/>
      <c r="GGF307" s="730"/>
      <c r="GGG307" s="730"/>
      <c r="GGH307" s="730"/>
      <c r="GGI307" s="730"/>
      <c r="GGJ307" s="730"/>
      <c r="GGK307" s="730"/>
      <c r="GGL307" s="730"/>
      <c r="GGM307" s="730"/>
      <c r="GGN307" s="730"/>
      <c r="GGO307" s="730"/>
      <c r="GGP307" s="730"/>
      <c r="GGQ307" s="730"/>
      <c r="GGR307" s="730"/>
      <c r="GGS307" s="730"/>
      <c r="GGT307" s="730"/>
      <c r="GGU307" s="730"/>
      <c r="GGV307" s="730"/>
      <c r="GGW307" s="730"/>
      <c r="GGX307" s="730"/>
      <c r="GGY307" s="730"/>
      <c r="GGZ307" s="730"/>
      <c r="GHA307" s="730"/>
      <c r="GHB307" s="730"/>
      <c r="GHC307" s="730"/>
      <c r="GHD307" s="730"/>
      <c r="GHE307" s="730"/>
      <c r="GHF307" s="730"/>
      <c r="GHG307" s="730"/>
      <c r="GHH307" s="730"/>
      <c r="GHI307" s="730"/>
      <c r="GHJ307" s="730"/>
      <c r="GHK307" s="730"/>
      <c r="GHL307" s="730"/>
      <c r="GHM307" s="730"/>
      <c r="GHN307" s="730"/>
      <c r="GHO307" s="730"/>
      <c r="GHP307" s="730"/>
      <c r="GHQ307" s="730"/>
      <c r="GHR307" s="730"/>
      <c r="GHS307" s="730"/>
      <c r="GHT307" s="730"/>
      <c r="GHU307" s="730"/>
      <c r="GHV307" s="730"/>
      <c r="GHW307" s="730"/>
      <c r="GHX307" s="730"/>
      <c r="GHY307" s="730"/>
      <c r="GHZ307" s="730"/>
      <c r="GIA307" s="730"/>
      <c r="GIB307" s="730"/>
      <c r="GIC307" s="730"/>
      <c r="GID307" s="730"/>
      <c r="GIE307" s="730"/>
      <c r="GIF307" s="730"/>
      <c r="GIG307" s="730"/>
      <c r="GIH307" s="730"/>
      <c r="GII307" s="730"/>
      <c r="GIJ307" s="730"/>
      <c r="GIK307" s="730"/>
      <c r="GIL307" s="730"/>
      <c r="GIM307" s="730"/>
      <c r="GIN307" s="730"/>
      <c r="GIO307" s="730"/>
      <c r="GIP307" s="730"/>
      <c r="GIQ307" s="730"/>
      <c r="GIR307" s="730"/>
      <c r="GIS307" s="730"/>
      <c r="GIT307" s="730"/>
      <c r="GIU307" s="730"/>
      <c r="GIV307" s="730"/>
      <c r="GIW307" s="730"/>
      <c r="GIX307" s="730"/>
      <c r="GIY307" s="730"/>
      <c r="GIZ307" s="730"/>
      <c r="GJA307" s="730"/>
      <c r="GJB307" s="730"/>
      <c r="GJC307" s="730"/>
      <c r="GJD307" s="730"/>
      <c r="GJE307" s="730"/>
      <c r="GJF307" s="730"/>
      <c r="GJG307" s="730"/>
      <c r="GJH307" s="730"/>
      <c r="GJI307" s="730"/>
      <c r="GJJ307" s="730"/>
      <c r="GJK307" s="730"/>
      <c r="GJL307" s="730"/>
      <c r="GJM307" s="730"/>
      <c r="GJN307" s="730"/>
      <c r="GJO307" s="730"/>
      <c r="GJP307" s="730"/>
      <c r="GJQ307" s="730"/>
      <c r="GJR307" s="730"/>
      <c r="GJS307" s="730"/>
      <c r="GJT307" s="730"/>
      <c r="GJU307" s="730"/>
      <c r="GJV307" s="730"/>
      <c r="GJW307" s="730"/>
      <c r="GJX307" s="730"/>
      <c r="GJY307" s="730"/>
      <c r="GJZ307" s="730"/>
      <c r="GKA307" s="730"/>
      <c r="GKB307" s="730"/>
      <c r="GKC307" s="730"/>
      <c r="GKD307" s="730"/>
      <c r="GKE307" s="730"/>
      <c r="GKF307" s="730"/>
      <c r="GKG307" s="730"/>
      <c r="GKH307" s="730"/>
      <c r="GKI307" s="730"/>
      <c r="GKJ307" s="730"/>
      <c r="GKK307" s="730"/>
      <c r="GKL307" s="730"/>
      <c r="GKM307" s="730"/>
      <c r="GKN307" s="730"/>
      <c r="GKO307" s="730"/>
      <c r="GKP307" s="730"/>
      <c r="GKQ307" s="730"/>
      <c r="GKR307" s="730"/>
      <c r="GKS307" s="730"/>
      <c r="GKT307" s="730"/>
      <c r="GKU307" s="730"/>
      <c r="GKV307" s="730"/>
      <c r="GKW307" s="730"/>
      <c r="GKX307" s="730"/>
      <c r="GKY307" s="730"/>
      <c r="GKZ307" s="730"/>
      <c r="GLA307" s="730"/>
      <c r="GLB307" s="730"/>
      <c r="GLC307" s="730"/>
      <c r="GLD307" s="730"/>
      <c r="GLE307" s="730"/>
      <c r="GLF307" s="730"/>
      <c r="GLG307" s="730"/>
      <c r="GLH307" s="730"/>
      <c r="GLI307" s="730"/>
      <c r="GLJ307" s="730"/>
      <c r="GLK307" s="730"/>
      <c r="GLL307" s="730"/>
      <c r="GLM307" s="730"/>
      <c r="GLN307" s="730"/>
      <c r="GLO307" s="730"/>
      <c r="GLP307" s="730"/>
      <c r="GLQ307" s="730"/>
      <c r="GLR307" s="730"/>
      <c r="GLS307" s="730"/>
      <c r="GLT307" s="730"/>
      <c r="GLU307" s="730"/>
      <c r="GLV307" s="730"/>
      <c r="GLW307" s="730"/>
      <c r="GLX307" s="730"/>
      <c r="GLY307" s="730"/>
      <c r="GLZ307" s="730"/>
      <c r="GMA307" s="730"/>
      <c r="GMB307" s="730"/>
      <c r="GMC307" s="730"/>
      <c r="GMD307" s="730"/>
      <c r="GME307" s="730"/>
      <c r="GMF307" s="730"/>
      <c r="GMG307" s="730"/>
      <c r="GMH307" s="730"/>
      <c r="GMI307" s="730"/>
      <c r="GMJ307" s="730"/>
      <c r="GMK307" s="730"/>
      <c r="GML307" s="730"/>
      <c r="GMM307" s="730"/>
      <c r="GMN307" s="730"/>
      <c r="GMO307" s="730"/>
      <c r="GMP307" s="730"/>
      <c r="GMQ307" s="730"/>
      <c r="GMR307" s="730"/>
      <c r="GMS307" s="730"/>
      <c r="GMT307" s="730"/>
      <c r="GMU307" s="730"/>
      <c r="GMV307" s="730"/>
      <c r="GMW307" s="730"/>
      <c r="GMX307" s="730"/>
      <c r="GMY307" s="730"/>
      <c r="GMZ307" s="730"/>
      <c r="GNA307" s="730"/>
      <c r="GNB307" s="730"/>
      <c r="GNC307" s="730"/>
      <c r="GND307" s="730"/>
      <c r="GNE307" s="730"/>
      <c r="GNF307" s="730"/>
      <c r="GNG307" s="730"/>
      <c r="GNH307" s="730"/>
      <c r="GNI307" s="730"/>
      <c r="GNJ307" s="730"/>
      <c r="GNK307" s="730"/>
      <c r="GNL307" s="730"/>
      <c r="GNM307" s="730"/>
      <c r="GNN307" s="730"/>
      <c r="GNO307" s="730"/>
      <c r="GNP307" s="730"/>
      <c r="GNQ307" s="730"/>
      <c r="GNR307" s="730"/>
      <c r="GNS307" s="730"/>
      <c r="GNT307" s="730"/>
      <c r="GNU307" s="730"/>
      <c r="GNV307" s="730"/>
      <c r="GNW307" s="730"/>
      <c r="GNX307" s="730"/>
      <c r="GNY307" s="730"/>
      <c r="GNZ307" s="730"/>
      <c r="GOA307" s="730"/>
      <c r="GOB307" s="730"/>
      <c r="GOC307" s="730"/>
      <c r="GOD307" s="730"/>
      <c r="GOE307" s="730"/>
      <c r="GOF307" s="730"/>
      <c r="GOG307" s="730"/>
      <c r="GOH307" s="730"/>
      <c r="GOI307" s="730"/>
      <c r="GOJ307" s="730"/>
      <c r="GOK307" s="730"/>
      <c r="GOL307" s="730"/>
      <c r="GOM307" s="730"/>
      <c r="GON307" s="730"/>
      <c r="GOO307" s="730"/>
      <c r="GOP307" s="730"/>
      <c r="GOQ307" s="730"/>
      <c r="GOR307" s="730"/>
      <c r="GOS307" s="730"/>
      <c r="GOT307" s="730"/>
      <c r="GOU307" s="730"/>
      <c r="GOV307" s="730"/>
      <c r="GOW307" s="730"/>
      <c r="GOX307" s="730"/>
      <c r="GOY307" s="730"/>
      <c r="GOZ307" s="730"/>
      <c r="GPA307" s="730"/>
      <c r="GPB307" s="730"/>
      <c r="GPC307" s="730"/>
      <c r="GPD307" s="730"/>
      <c r="GPE307" s="730"/>
      <c r="GPF307" s="730"/>
      <c r="GPG307" s="730"/>
      <c r="GPH307" s="730"/>
      <c r="GPI307" s="730"/>
      <c r="GPJ307" s="730"/>
      <c r="GPK307" s="730"/>
      <c r="GPL307" s="730"/>
      <c r="GPM307" s="730"/>
      <c r="GPN307" s="730"/>
      <c r="GPO307" s="730"/>
      <c r="GPP307" s="730"/>
      <c r="GPQ307" s="730"/>
      <c r="GPR307" s="730"/>
      <c r="GPS307" s="730"/>
      <c r="GPT307" s="730"/>
      <c r="GPU307" s="730"/>
      <c r="GPV307" s="730"/>
      <c r="GPW307" s="730"/>
      <c r="GPX307" s="730"/>
      <c r="GPY307" s="730"/>
      <c r="GPZ307" s="730"/>
      <c r="GQA307" s="730"/>
      <c r="GQB307" s="730"/>
      <c r="GQC307" s="730"/>
      <c r="GQD307" s="730"/>
      <c r="GQE307" s="730"/>
      <c r="GQF307" s="730"/>
      <c r="GQG307" s="730"/>
      <c r="GQH307" s="730"/>
      <c r="GQI307" s="730"/>
      <c r="GQJ307" s="730"/>
      <c r="GQK307" s="730"/>
      <c r="GQL307" s="730"/>
      <c r="GQM307" s="730"/>
      <c r="GQN307" s="730"/>
      <c r="GQO307" s="730"/>
      <c r="GQP307" s="730"/>
      <c r="GQQ307" s="730"/>
      <c r="GQR307" s="730"/>
      <c r="GQS307" s="730"/>
      <c r="GQT307" s="730"/>
      <c r="GQU307" s="730"/>
      <c r="GQV307" s="730"/>
      <c r="GQW307" s="730"/>
      <c r="GQX307" s="730"/>
      <c r="GQY307" s="730"/>
      <c r="GQZ307" s="730"/>
      <c r="GRA307" s="730"/>
      <c r="GRB307" s="730"/>
      <c r="GRC307" s="730"/>
      <c r="GRD307" s="730"/>
      <c r="GRE307" s="730"/>
      <c r="GRF307" s="730"/>
      <c r="GRG307" s="730"/>
      <c r="GRH307" s="730"/>
      <c r="GRI307" s="730"/>
      <c r="GRJ307" s="730"/>
      <c r="GRK307" s="730"/>
      <c r="GRL307" s="730"/>
      <c r="GRM307" s="730"/>
      <c r="GRN307" s="730"/>
      <c r="GRO307" s="730"/>
      <c r="GRP307" s="730"/>
      <c r="GRQ307" s="730"/>
      <c r="GRR307" s="730"/>
      <c r="GRS307" s="730"/>
      <c r="GRT307" s="730"/>
      <c r="GRU307" s="730"/>
      <c r="GRV307" s="730"/>
      <c r="GRW307" s="730"/>
      <c r="GRX307" s="730"/>
      <c r="GRY307" s="730"/>
      <c r="GRZ307" s="730"/>
      <c r="GSA307" s="730"/>
      <c r="GSB307" s="730"/>
      <c r="GSC307" s="730"/>
      <c r="GSD307" s="730"/>
      <c r="GSE307" s="730"/>
      <c r="GSF307" s="730"/>
      <c r="GSG307" s="730"/>
      <c r="GSH307" s="730"/>
      <c r="GSI307" s="730"/>
      <c r="GSJ307" s="730"/>
      <c r="GSK307" s="730"/>
      <c r="GSL307" s="730"/>
      <c r="GSM307" s="730"/>
      <c r="GSN307" s="730"/>
      <c r="GSO307" s="730"/>
      <c r="GSP307" s="730"/>
      <c r="GSQ307" s="730"/>
      <c r="GSR307" s="730"/>
      <c r="GSS307" s="730"/>
      <c r="GST307" s="730"/>
      <c r="GSU307" s="730"/>
      <c r="GSV307" s="730"/>
      <c r="GSW307" s="730"/>
      <c r="GSX307" s="730"/>
      <c r="GSY307" s="730"/>
      <c r="GSZ307" s="730"/>
      <c r="GTA307" s="730"/>
      <c r="GTB307" s="730"/>
      <c r="GTC307" s="730"/>
      <c r="GTD307" s="730"/>
      <c r="GTE307" s="730"/>
      <c r="GTF307" s="730"/>
      <c r="GTG307" s="730"/>
      <c r="GTH307" s="730"/>
      <c r="GTI307" s="730"/>
      <c r="GTJ307" s="730"/>
      <c r="GTK307" s="730"/>
      <c r="GTL307" s="730"/>
      <c r="GTM307" s="730"/>
      <c r="GTN307" s="730"/>
      <c r="GTO307" s="730"/>
      <c r="GTP307" s="730"/>
      <c r="GTQ307" s="730"/>
      <c r="GTR307" s="730"/>
      <c r="GTS307" s="730"/>
      <c r="GTT307" s="730"/>
      <c r="GTU307" s="730"/>
      <c r="GTV307" s="730"/>
      <c r="GTW307" s="730"/>
      <c r="GTX307" s="730"/>
      <c r="GTY307" s="730"/>
      <c r="GTZ307" s="730"/>
      <c r="GUA307" s="730"/>
      <c r="GUB307" s="730"/>
      <c r="GUC307" s="730"/>
      <c r="GUD307" s="730"/>
      <c r="GUE307" s="730"/>
      <c r="GUF307" s="730"/>
      <c r="GUG307" s="730"/>
      <c r="GUH307" s="730"/>
      <c r="GUI307" s="730"/>
      <c r="GUJ307" s="730"/>
      <c r="GUK307" s="730"/>
      <c r="GUL307" s="730"/>
      <c r="GUM307" s="730"/>
      <c r="GUN307" s="730"/>
      <c r="GUO307" s="730"/>
      <c r="GUP307" s="730"/>
      <c r="GUQ307" s="730"/>
      <c r="GUR307" s="730"/>
      <c r="GUS307" s="730"/>
      <c r="GUT307" s="730"/>
      <c r="GUU307" s="730"/>
      <c r="GUV307" s="730"/>
      <c r="GUW307" s="730"/>
      <c r="GUX307" s="730"/>
      <c r="GUY307" s="730"/>
      <c r="GUZ307" s="730"/>
      <c r="GVA307" s="730"/>
      <c r="GVB307" s="730"/>
      <c r="GVC307" s="730"/>
      <c r="GVD307" s="730"/>
      <c r="GVE307" s="730"/>
      <c r="GVF307" s="730"/>
      <c r="GVG307" s="730"/>
      <c r="GVH307" s="730"/>
      <c r="GVI307" s="730"/>
      <c r="GVJ307" s="730"/>
      <c r="GVK307" s="730"/>
      <c r="GVL307" s="730"/>
      <c r="GVM307" s="730"/>
      <c r="GVN307" s="730"/>
      <c r="GVO307" s="730"/>
      <c r="GVP307" s="730"/>
      <c r="GVQ307" s="730"/>
      <c r="GVR307" s="730"/>
      <c r="GVS307" s="730"/>
      <c r="GVT307" s="730"/>
      <c r="GVU307" s="730"/>
      <c r="GVV307" s="730"/>
      <c r="GVW307" s="730"/>
      <c r="GVX307" s="730"/>
      <c r="GVY307" s="730"/>
      <c r="GVZ307" s="730"/>
      <c r="GWA307" s="730"/>
      <c r="GWB307" s="730"/>
      <c r="GWC307" s="730"/>
      <c r="GWD307" s="730"/>
      <c r="GWE307" s="730"/>
      <c r="GWF307" s="730"/>
      <c r="GWG307" s="730"/>
      <c r="GWH307" s="730"/>
      <c r="GWI307" s="730"/>
      <c r="GWJ307" s="730"/>
      <c r="GWK307" s="730"/>
      <c r="GWL307" s="730"/>
      <c r="GWM307" s="730"/>
      <c r="GWN307" s="730"/>
      <c r="GWO307" s="730"/>
      <c r="GWP307" s="730"/>
      <c r="GWQ307" s="730"/>
      <c r="GWR307" s="730"/>
      <c r="GWS307" s="730"/>
      <c r="GWT307" s="730"/>
      <c r="GWU307" s="730"/>
      <c r="GWV307" s="730"/>
      <c r="GWW307" s="730"/>
      <c r="GWX307" s="730"/>
      <c r="GWY307" s="730"/>
      <c r="GWZ307" s="730"/>
      <c r="GXA307" s="730"/>
      <c r="GXB307" s="730"/>
      <c r="GXC307" s="730"/>
      <c r="GXD307" s="730"/>
      <c r="GXE307" s="730"/>
      <c r="GXF307" s="730"/>
      <c r="GXG307" s="730"/>
      <c r="GXH307" s="730"/>
      <c r="GXI307" s="730"/>
      <c r="GXJ307" s="730"/>
      <c r="GXK307" s="730"/>
      <c r="GXL307" s="730"/>
      <c r="GXM307" s="730"/>
      <c r="GXN307" s="730"/>
      <c r="GXO307" s="730"/>
      <c r="GXP307" s="730"/>
      <c r="GXQ307" s="730"/>
      <c r="GXR307" s="730"/>
      <c r="GXS307" s="730"/>
      <c r="GXT307" s="730"/>
      <c r="GXU307" s="730"/>
      <c r="GXV307" s="730"/>
      <c r="GXW307" s="730"/>
      <c r="GXX307" s="730"/>
      <c r="GXY307" s="730"/>
      <c r="GXZ307" s="730"/>
      <c r="GYA307" s="730"/>
      <c r="GYB307" s="730"/>
      <c r="GYC307" s="730"/>
      <c r="GYD307" s="730"/>
      <c r="GYE307" s="730"/>
      <c r="GYF307" s="730"/>
      <c r="GYG307" s="730"/>
      <c r="GYH307" s="730"/>
      <c r="GYI307" s="730"/>
      <c r="GYJ307" s="730"/>
      <c r="GYK307" s="730"/>
      <c r="GYL307" s="730"/>
      <c r="GYM307" s="730"/>
      <c r="GYN307" s="730"/>
      <c r="GYO307" s="730"/>
      <c r="GYP307" s="730"/>
      <c r="GYQ307" s="730"/>
      <c r="GYR307" s="730"/>
      <c r="GYS307" s="730"/>
      <c r="GYT307" s="730"/>
      <c r="GYU307" s="730"/>
      <c r="GYV307" s="730"/>
      <c r="GYW307" s="730"/>
      <c r="GYX307" s="730"/>
      <c r="GYY307" s="730"/>
      <c r="GYZ307" s="730"/>
      <c r="GZA307" s="730"/>
      <c r="GZB307" s="730"/>
      <c r="GZC307" s="730"/>
      <c r="GZD307" s="730"/>
      <c r="GZE307" s="730"/>
      <c r="GZF307" s="730"/>
      <c r="GZG307" s="730"/>
      <c r="GZH307" s="730"/>
      <c r="GZI307" s="730"/>
      <c r="GZJ307" s="730"/>
      <c r="GZK307" s="730"/>
      <c r="GZL307" s="730"/>
      <c r="GZM307" s="730"/>
      <c r="GZN307" s="730"/>
      <c r="GZO307" s="730"/>
      <c r="GZP307" s="730"/>
      <c r="GZQ307" s="730"/>
      <c r="GZR307" s="730"/>
      <c r="GZS307" s="730"/>
      <c r="GZT307" s="730"/>
      <c r="GZU307" s="730"/>
      <c r="GZV307" s="730"/>
      <c r="GZW307" s="730"/>
      <c r="GZX307" s="730"/>
      <c r="GZY307" s="730"/>
      <c r="GZZ307" s="730"/>
      <c r="HAA307" s="730"/>
      <c r="HAB307" s="730"/>
      <c r="HAC307" s="730"/>
      <c r="HAD307" s="730"/>
      <c r="HAE307" s="730"/>
      <c r="HAF307" s="730"/>
      <c r="HAG307" s="730"/>
      <c r="HAH307" s="730"/>
      <c r="HAI307" s="730"/>
      <c r="HAJ307" s="730"/>
      <c r="HAK307" s="730"/>
      <c r="HAL307" s="730"/>
      <c r="HAM307" s="730"/>
      <c r="HAN307" s="730"/>
      <c r="HAO307" s="730"/>
      <c r="HAP307" s="730"/>
      <c r="HAQ307" s="730"/>
      <c r="HAR307" s="730"/>
      <c r="HAS307" s="730"/>
      <c r="HAT307" s="730"/>
      <c r="HAU307" s="730"/>
      <c r="HAV307" s="730"/>
      <c r="HAW307" s="730"/>
      <c r="HAX307" s="730"/>
      <c r="HAY307" s="730"/>
      <c r="HAZ307" s="730"/>
      <c r="HBA307" s="730"/>
      <c r="HBB307" s="730"/>
      <c r="HBC307" s="730"/>
      <c r="HBD307" s="730"/>
      <c r="HBE307" s="730"/>
      <c r="HBF307" s="730"/>
      <c r="HBG307" s="730"/>
      <c r="HBH307" s="730"/>
      <c r="HBI307" s="730"/>
      <c r="HBJ307" s="730"/>
      <c r="HBK307" s="730"/>
      <c r="HBL307" s="730"/>
      <c r="HBM307" s="730"/>
      <c r="HBN307" s="730"/>
      <c r="HBO307" s="730"/>
      <c r="HBP307" s="730"/>
      <c r="HBQ307" s="730"/>
      <c r="HBR307" s="730"/>
      <c r="HBS307" s="730"/>
      <c r="HBT307" s="730"/>
      <c r="HBU307" s="730"/>
      <c r="HBV307" s="730"/>
      <c r="HBW307" s="730"/>
      <c r="HBX307" s="730"/>
      <c r="HBY307" s="730"/>
      <c r="HBZ307" s="730"/>
      <c r="HCA307" s="730"/>
      <c r="HCB307" s="730"/>
      <c r="HCC307" s="730"/>
      <c r="HCD307" s="730"/>
      <c r="HCE307" s="730"/>
      <c r="HCF307" s="730"/>
      <c r="HCG307" s="730"/>
      <c r="HCH307" s="730"/>
      <c r="HCI307" s="730"/>
      <c r="HCJ307" s="730"/>
      <c r="HCK307" s="730"/>
      <c r="HCL307" s="730"/>
      <c r="HCM307" s="730"/>
      <c r="HCN307" s="730"/>
      <c r="HCO307" s="730"/>
      <c r="HCP307" s="730"/>
      <c r="HCQ307" s="730"/>
      <c r="HCR307" s="730"/>
      <c r="HCS307" s="730"/>
      <c r="HCT307" s="730"/>
      <c r="HCU307" s="730"/>
      <c r="HCV307" s="730"/>
      <c r="HCW307" s="730"/>
      <c r="HCX307" s="730"/>
      <c r="HCY307" s="730"/>
      <c r="HCZ307" s="730"/>
      <c r="HDA307" s="730"/>
      <c r="HDB307" s="730"/>
      <c r="HDC307" s="730"/>
      <c r="HDD307" s="730"/>
      <c r="HDE307" s="730"/>
      <c r="HDF307" s="730"/>
      <c r="HDG307" s="730"/>
      <c r="HDH307" s="730"/>
      <c r="HDI307" s="730"/>
      <c r="HDJ307" s="730"/>
      <c r="HDK307" s="730"/>
      <c r="HDL307" s="730"/>
      <c r="HDM307" s="730"/>
      <c r="HDN307" s="730"/>
      <c r="HDO307" s="730"/>
      <c r="HDP307" s="730"/>
      <c r="HDQ307" s="730"/>
      <c r="HDR307" s="730"/>
      <c r="HDS307" s="730"/>
      <c r="HDT307" s="730"/>
      <c r="HDU307" s="730"/>
      <c r="HDV307" s="730"/>
      <c r="HDW307" s="730"/>
      <c r="HDX307" s="730"/>
      <c r="HDY307" s="730"/>
      <c r="HDZ307" s="730"/>
      <c r="HEA307" s="730"/>
      <c r="HEB307" s="730"/>
      <c r="HEC307" s="730"/>
      <c r="HED307" s="730"/>
      <c r="HEE307" s="730"/>
      <c r="HEF307" s="730"/>
      <c r="HEG307" s="730"/>
      <c r="HEH307" s="730"/>
      <c r="HEI307" s="730"/>
      <c r="HEJ307" s="730"/>
      <c r="HEK307" s="730"/>
      <c r="HEL307" s="730"/>
      <c r="HEM307" s="730"/>
      <c r="HEN307" s="730"/>
      <c r="HEO307" s="730"/>
      <c r="HEP307" s="730"/>
      <c r="HEQ307" s="730"/>
      <c r="HER307" s="730"/>
      <c r="HES307" s="730"/>
      <c r="HET307" s="730"/>
      <c r="HEU307" s="730"/>
      <c r="HEV307" s="730"/>
      <c r="HEW307" s="730"/>
      <c r="HEX307" s="730"/>
      <c r="HEY307" s="730"/>
      <c r="HEZ307" s="730"/>
      <c r="HFA307" s="730"/>
      <c r="HFB307" s="730"/>
      <c r="HFC307" s="730"/>
      <c r="HFD307" s="730"/>
      <c r="HFE307" s="730"/>
      <c r="HFF307" s="730"/>
      <c r="HFG307" s="730"/>
      <c r="HFH307" s="730"/>
      <c r="HFI307" s="730"/>
      <c r="HFJ307" s="730"/>
      <c r="HFK307" s="730"/>
      <c r="HFL307" s="730"/>
      <c r="HFM307" s="730"/>
      <c r="HFN307" s="730"/>
      <c r="HFO307" s="730"/>
      <c r="HFP307" s="730"/>
      <c r="HFQ307" s="730"/>
      <c r="HFR307" s="730"/>
      <c r="HFS307" s="730"/>
      <c r="HFT307" s="730"/>
      <c r="HFU307" s="730"/>
      <c r="HFV307" s="730"/>
      <c r="HFW307" s="730"/>
      <c r="HFX307" s="730"/>
      <c r="HFY307" s="730"/>
      <c r="HFZ307" s="730"/>
      <c r="HGA307" s="730"/>
      <c r="HGB307" s="730"/>
      <c r="HGC307" s="730"/>
      <c r="HGD307" s="730"/>
      <c r="HGE307" s="730"/>
      <c r="HGF307" s="730"/>
      <c r="HGG307" s="730"/>
      <c r="HGH307" s="730"/>
      <c r="HGI307" s="730"/>
      <c r="HGJ307" s="730"/>
      <c r="HGK307" s="730"/>
      <c r="HGL307" s="730"/>
      <c r="HGM307" s="730"/>
      <c r="HGN307" s="730"/>
      <c r="HGO307" s="730"/>
      <c r="HGP307" s="730"/>
      <c r="HGQ307" s="730"/>
      <c r="HGR307" s="730"/>
      <c r="HGS307" s="730"/>
      <c r="HGT307" s="730"/>
      <c r="HGU307" s="730"/>
      <c r="HGV307" s="730"/>
      <c r="HGW307" s="730"/>
      <c r="HGX307" s="730"/>
      <c r="HGY307" s="730"/>
      <c r="HGZ307" s="730"/>
      <c r="HHA307" s="730"/>
      <c r="HHB307" s="730"/>
      <c r="HHC307" s="730"/>
      <c r="HHD307" s="730"/>
      <c r="HHE307" s="730"/>
      <c r="HHF307" s="730"/>
      <c r="HHG307" s="730"/>
      <c r="HHH307" s="730"/>
      <c r="HHI307" s="730"/>
      <c r="HHJ307" s="730"/>
      <c r="HHK307" s="730"/>
      <c r="HHL307" s="730"/>
      <c r="HHM307" s="730"/>
      <c r="HHN307" s="730"/>
      <c r="HHO307" s="730"/>
      <c r="HHP307" s="730"/>
      <c r="HHQ307" s="730"/>
      <c r="HHR307" s="730"/>
      <c r="HHS307" s="730"/>
      <c r="HHT307" s="730"/>
      <c r="HHU307" s="730"/>
      <c r="HHV307" s="730"/>
      <c r="HHW307" s="730"/>
      <c r="HHX307" s="730"/>
      <c r="HHY307" s="730"/>
      <c r="HHZ307" s="730"/>
      <c r="HIA307" s="730"/>
      <c r="HIB307" s="730"/>
      <c r="HIC307" s="730"/>
      <c r="HID307" s="730"/>
      <c r="HIE307" s="730"/>
      <c r="HIF307" s="730"/>
      <c r="HIG307" s="730"/>
      <c r="HIH307" s="730"/>
      <c r="HII307" s="730"/>
      <c r="HIJ307" s="730"/>
      <c r="HIK307" s="730"/>
      <c r="HIL307" s="730"/>
      <c r="HIM307" s="730"/>
      <c r="HIN307" s="730"/>
      <c r="HIO307" s="730"/>
      <c r="HIP307" s="730"/>
      <c r="HIQ307" s="730"/>
      <c r="HIR307" s="730"/>
      <c r="HIS307" s="730"/>
      <c r="HIT307" s="730"/>
      <c r="HIU307" s="730"/>
      <c r="HIV307" s="730"/>
      <c r="HIW307" s="730"/>
      <c r="HIX307" s="730"/>
      <c r="HIY307" s="730"/>
      <c r="HIZ307" s="730"/>
      <c r="HJA307" s="730"/>
      <c r="HJB307" s="730"/>
      <c r="HJC307" s="730"/>
      <c r="HJD307" s="730"/>
      <c r="HJE307" s="730"/>
      <c r="HJF307" s="730"/>
      <c r="HJG307" s="730"/>
      <c r="HJH307" s="730"/>
      <c r="HJI307" s="730"/>
      <c r="HJJ307" s="730"/>
      <c r="HJK307" s="730"/>
      <c r="HJL307" s="730"/>
      <c r="HJM307" s="730"/>
      <c r="HJN307" s="730"/>
      <c r="HJO307" s="730"/>
      <c r="HJP307" s="730"/>
      <c r="HJQ307" s="730"/>
      <c r="HJR307" s="730"/>
      <c r="HJS307" s="730"/>
      <c r="HJT307" s="730"/>
      <c r="HJU307" s="730"/>
      <c r="HJV307" s="730"/>
      <c r="HJW307" s="730"/>
      <c r="HJX307" s="730"/>
      <c r="HJY307" s="730"/>
      <c r="HJZ307" s="730"/>
      <c r="HKA307" s="730"/>
      <c r="HKB307" s="730"/>
      <c r="HKC307" s="730"/>
      <c r="HKD307" s="730"/>
      <c r="HKE307" s="730"/>
      <c r="HKF307" s="730"/>
      <c r="HKG307" s="730"/>
      <c r="HKH307" s="730"/>
      <c r="HKI307" s="730"/>
      <c r="HKJ307" s="730"/>
      <c r="HKK307" s="730"/>
      <c r="HKL307" s="730"/>
      <c r="HKM307" s="730"/>
      <c r="HKN307" s="730"/>
      <c r="HKO307" s="730"/>
      <c r="HKP307" s="730"/>
      <c r="HKQ307" s="730"/>
      <c r="HKR307" s="730"/>
      <c r="HKS307" s="730"/>
      <c r="HKT307" s="730"/>
      <c r="HKU307" s="730"/>
      <c r="HKV307" s="730"/>
      <c r="HKW307" s="730"/>
      <c r="HKX307" s="730"/>
      <c r="HKY307" s="730"/>
      <c r="HKZ307" s="730"/>
      <c r="HLA307" s="730"/>
      <c r="HLB307" s="730"/>
      <c r="HLC307" s="730"/>
      <c r="HLD307" s="730"/>
      <c r="HLE307" s="730"/>
      <c r="HLF307" s="730"/>
      <c r="HLG307" s="730"/>
      <c r="HLH307" s="730"/>
      <c r="HLI307" s="730"/>
      <c r="HLJ307" s="730"/>
      <c r="HLK307" s="730"/>
      <c r="HLL307" s="730"/>
      <c r="HLM307" s="730"/>
      <c r="HLN307" s="730"/>
      <c r="HLO307" s="730"/>
      <c r="HLP307" s="730"/>
      <c r="HLQ307" s="730"/>
      <c r="HLR307" s="730"/>
      <c r="HLS307" s="730"/>
      <c r="HLT307" s="730"/>
      <c r="HLU307" s="730"/>
      <c r="HLV307" s="730"/>
      <c r="HLW307" s="730"/>
      <c r="HLX307" s="730"/>
      <c r="HLY307" s="730"/>
      <c r="HLZ307" s="730"/>
      <c r="HMA307" s="730"/>
      <c r="HMB307" s="730"/>
      <c r="HMC307" s="730"/>
      <c r="HMD307" s="730"/>
      <c r="HME307" s="730"/>
      <c r="HMF307" s="730"/>
      <c r="HMG307" s="730"/>
      <c r="HMH307" s="730"/>
      <c r="HMI307" s="730"/>
      <c r="HMJ307" s="730"/>
      <c r="HMK307" s="730"/>
      <c r="HML307" s="730"/>
      <c r="HMM307" s="730"/>
      <c r="HMN307" s="730"/>
      <c r="HMO307" s="730"/>
      <c r="HMP307" s="730"/>
      <c r="HMQ307" s="730"/>
      <c r="HMR307" s="730"/>
      <c r="HMS307" s="730"/>
      <c r="HMT307" s="730"/>
      <c r="HMU307" s="730"/>
      <c r="HMV307" s="730"/>
      <c r="HMW307" s="730"/>
      <c r="HMX307" s="730"/>
      <c r="HMY307" s="730"/>
      <c r="HMZ307" s="730"/>
      <c r="HNA307" s="730"/>
      <c r="HNB307" s="730"/>
      <c r="HNC307" s="730"/>
      <c r="HND307" s="730"/>
      <c r="HNE307" s="730"/>
      <c r="HNF307" s="730"/>
      <c r="HNG307" s="730"/>
      <c r="HNH307" s="730"/>
      <c r="HNI307" s="730"/>
      <c r="HNJ307" s="730"/>
      <c r="HNK307" s="730"/>
      <c r="HNL307" s="730"/>
      <c r="HNM307" s="730"/>
      <c r="HNN307" s="730"/>
      <c r="HNO307" s="730"/>
      <c r="HNP307" s="730"/>
      <c r="HNQ307" s="730"/>
      <c r="HNR307" s="730"/>
      <c r="HNS307" s="730"/>
      <c r="HNT307" s="730"/>
      <c r="HNU307" s="730"/>
      <c r="HNV307" s="730"/>
      <c r="HNW307" s="730"/>
      <c r="HNX307" s="730"/>
      <c r="HNY307" s="730"/>
      <c r="HNZ307" s="730"/>
      <c r="HOA307" s="730"/>
      <c r="HOB307" s="730"/>
      <c r="HOC307" s="730"/>
      <c r="HOD307" s="730"/>
      <c r="HOE307" s="730"/>
      <c r="HOF307" s="730"/>
      <c r="HOG307" s="730"/>
      <c r="HOH307" s="730"/>
      <c r="HOI307" s="730"/>
      <c r="HOJ307" s="730"/>
      <c r="HOK307" s="730"/>
      <c r="HOL307" s="730"/>
      <c r="HOM307" s="730"/>
      <c r="HON307" s="730"/>
      <c r="HOO307" s="730"/>
      <c r="HOP307" s="730"/>
      <c r="HOQ307" s="730"/>
      <c r="HOR307" s="730"/>
      <c r="HOS307" s="730"/>
      <c r="HOT307" s="730"/>
      <c r="HOU307" s="730"/>
      <c r="HOV307" s="730"/>
      <c r="HOW307" s="730"/>
      <c r="HOX307" s="730"/>
      <c r="HOY307" s="730"/>
      <c r="HOZ307" s="730"/>
      <c r="HPA307" s="730"/>
      <c r="HPB307" s="730"/>
      <c r="HPC307" s="730"/>
      <c r="HPD307" s="730"/>
      <c r="HPE307" s="730"/>
      <c r="HPF307" s="730"/>
      <c r="HPG307" s="730"/>
      <c r="HPH307" s="730"/>
      <c r="HPI307" s="730"/>
      <c r="HPJ307" s="730"/>
      <c r="HPK307" s="730"/>
      <c r="HPL307" s="730"/>
      <c r="HPM307" s="730"/>
      <c r="HPN307" s="730"/>
      <c r="HPO307" s="730"/>
      <c r="HPP307" s="730"/>
      <c r="HPQ307" s="730"/>
      <c r="HPR307" s="730"/>
      <c r="HPS307" s="730"/>
      <c r="HPT307" s="730"/>
      <c r="HPU307" s="730"/>
      <c r="HPV307" s="730"/>
      <c r="HPW307" s="730"/>
      <c r="HPX307" s="730"/>
      <c r="HPY307" s="730"/>
      <c r="HPZ307" s="730"/>
      <c r="HQA307" s="730"/>
      <c r="HQB307" s="730"/>
      <c r="HQC307" s="730"/>
      <c r="HQD307" s="730"/>
      <c r="HQE307" s="730"/>
      <c r="HQF307" s="730"/>
      <c r="HQG307" s="730"/>
      <c r="HQH307" s="730"/>
      <c r="HQI307" s="730"/>
      <c r="HQJ307" s="730"/>
      <c r="HQK307" s="730"/>
      <c r="HQL307" s="730"/>
      <c r="HQM307" s="730"/>
      <c r="HQN307" s="730"/>
      <c r="HQO307" s="730"/>
      <c r="HQP307" s="730"/>
      <c r="HQQ307" s="730"/>
      <c r="HQR307" s="730"/>
      <c r="HQS307" s="730"/>
      <c r="HQT307" s="730"/>
      <c r="HQU307" s="730"/>
      <c r="HQV307" s="730"/>
      <c r="HQW307" s="730"/>
      <c r="HQX307" s="730"/>
      <c r="HQY307" s="730"/>
      <c r="HQZ307" s="730"/>
      <c r="HRA307" s="730"/>
      <c r="HRB307" s="730"/>
      <c r="HRC307" s="730"/>
      <c r="HRD307" s="730"/>
      <c r="HRE307" s="730"/>
      <c r="HRF307" s="730"/>
      <c r="HRG307" s="730"/>
      <c r="HRH307" s="730"/>
      <c r="HRI307" s="730"/>
      <c r="HRJ307" s="730"/>
      <c r="HRK307" s="730"/>
      <c r="HRL307" s="730"/>
      <c r="HRM307" s="730"/>
      <c r="HRN307" s="730"/>
      <c r="HRO307" s="730"/>
      <c r="HRP307" s="730"/>
      <c r="HRQ307" s="730"/>
      <c r="HRR307" s="730"/>
      <c r="HRS307" s="730"/>
      <c r="HRT307" s="730"/>
      <c r="HRU307" s="730"/>
      <c r="HRV307" s="730"/>
      <c r="HRW307" s="730"/>
      <c r="HRX307" s="730"/>
      <c r="HRY307" s="730"/>
      <c r="HRZ307" s="730"/>
      <c r="HSA307" s="730"/>
      <c r="HSB307" s="730"/>
      <c r="HSC307" s="730"/>
      <c r="HSD307" s="730"/>
      <c r="HSE307" s="730"/>
      <c r="HSF307" s="730"/>
      <c r="HSG307" s="730"/>
      <c r="HSH307" s="730"/>
      <c r="HSI307" s="730"/>
      <c r="HSJ307" s="730"/>
      <c r="HSK307" s="730"/>
      <c r="HSL307" s="730"/>
      <c r="HSM307" s="730"/>
      <c r="HSN307" s="730"/>
      <c r="HSO307" s="730"/>
      <c r="HSP307" s="730"/>
      <c r="HSQ307" s="730"/>
      <c r="HSR307" s="730"/>
      <c r="HSS307" s="730"/>
      <c r="HST307" s="730"/>
      <c r="HSU307" s="730"/>
      <c r="HSV307" s="730"/>
      <c r="HSW307" s="730"/>
      <c r="HSX307" s="730"/>
      <c r="HSY307" s="730"/>
      <c r="HSZ307" s="730"/>
      <c r="HTA307" s="730"/>
      <c r="HTB307" s="730"/>
      <c r="HTC307" s="730"/>
      <c r="HTD307" s="730"/>
      <c r="HTE307" s="730"/>
      <c r="HTF307" s="730"/>
      <c r="HTG307" s="730"/>
      <c r="HTH307" s="730"/>
      <c r="HTI307" s="730"/>
      <c r="HTJ307" s="730"/>
      <c r="HTK307" s="730"/>
      <c r="HTL307" s="730"/>
      <c r="HTM307" s="730"/>
      <c r="HTN307" s="730"/>
      <c r="HTO307" s="730"/>
      <c r="HTP307" s="730"/>
      <c r="HTQ307" s="730"/>
      <c r="HTR307" s="730"/>
      <c r="HTS307" s="730"/>
      <c r="HTT307" s="730"/>
      <c r="HTU307" s="730"/>
      <c r="HTV307" s="730"/>
      <c r="HTW307" s="730"/>
      <c r="HTX307" s="730"/>
      <c r="HTY307" s="730"/>
      <c r="HTZ307" s="730"/>
      <c r="HUA307" s="730"/>
      <c r="HUB307" s="730"/>
      <c r="HUC307" s="730"/>
      <c r="HUD307" s="730"/>
      <c r="HUE307" s="730"/>
      <c r="HUF307" s="730"/>
      <c r="HUG307" s="730"/>
      <c r="HUH307" s="730"/>
      <c r="HUI307" s="730"/>
      <c r="HUJ307" s="730"/>
      <c r="HUK307" s="730"/>
      <c r="HUL307" s="730"/>
      <c r="HUM307" s="730"/>
      <c r="HUN307" s="730"/>
      <c r="HUO307" s="730"/>
      <c r="HUP307" s="730"/>
      <c r="HUQ307" s="730"/>
      <c r="HUR307" s="730"/>
      <c r="HUS307" s="730"/>
      <c r="HUT307" s="730"/>
      <c r="HUU307" s="730"/>
      <c r="HUV307" s="730"/>
      <c r="HUW307" s="730"/>
      <c r="HUX307" s="730"/>
      <c r="HUY307" s="730"/>
      <c r="HUZ307" s="730"/>
      <c r="HVA307" s="730"/>
      <c r="HVB307" s="730"/>
      <c r="HVC307" s="730"/>
      <c r="HVD307" s="730"/>
      <c r="HVE307" s="730"/>
      <c r="HVF307" s="730"/>
      <c r="HVG307" s="730"/>
      <c r="HVH307" s="730"/>
      <c r="HVI307" s="730"/>
      <c r="HVJ307" s="730"/>
      <c r="HVK307" s="730"/>
      <c r="HVL307" s="730"/>
      <c r="HVM307" s="730"/>
      <c r="HVN307" s="730"/>
      <c r="HVO307" s="730"/>
      <c r="HVP307" s="730"/>
      <c r="HVQ307" s="730"/>
      <c r="HVR307" s="730"/>
      <c r="HVS307" s="730"/>
      <c r="HVT307" s="730"/>
      <c r="HVU307" s="730"/>
      <c r="HVV307" s="730"/>
      <c r="HVW307" s="730"/>
      <c r="HVX307" s="730"/>
      <c r="HVY307" s="730"/>
      <c r="HVZ307" s="730"/>
      <c r="HWA307" s="730"/>
      <c r="HWB307" s="730"/>
      <c r="HWC307" s="730"/>
      <c r="HWD307" s="730"/>
      <c r="HWE307" s="730"/>
      <c r="HWF307" s="730"/>
      <c r="HWG307" s="730"/>
      <c r="HWH307" s="730"/>
      <c r="HWI307" s="730"/>
      <c r="HWJ307" s="730"/>
      <c r="HWK307" s="730"/>
      <c r="HWL307" s="730"/>
      <c r="HWM307" s="730"/>
      <c r="HWN307" s="730"/>
      <c r="HWO307" s="730"/>
      <c r="HWP307" s="730"/>
      <c r="HWQ307" s="730"/>
      <c r="HWR307" s="730"/>
      <c r="HWS307" s="730"/>
      <c r="HWT307" s="730"/>
      <c r="HWU307" s="730"/>
      <c r="HWV307" s="730"/>
      <c r="HWW307" s="730"/>
      <c r="HWX307" s="730"/>
      <c r="HWY307" s="730"/>
      <c r="HWZ307" s="730"/>
      <c r="HXA307" s="730"/>
      <c r="HXB307" s="730"/>
      <c r="HXC307" s="730"/>
      <c r="HXD307" s="730"/>
      <c r="HXE307" s="730"/>
      <c r="HXF307" s="730"/>
      <c r="HXG307" s="730"/>
      <c r="HXH307" s="730"/>
      <c r="HXI307" s="730"/>
      <c r="HXJ307" s="730"/>
      <c r="HXK307" s="730"/>
      <c r="HXL307" s="730"/>
      <c r="HXM307" s="730"/>
      <c r="HXN307" s="730"/>
      <c r="HXO307" s="730"/>
      <c r="HXP307" s="730"/>
      <c r="HXQ307" s="730"/>
      <c r="HXR307" s="730"/>
      <c r="HXS307" s="730"/>
      <c r="HXT307" s="730"/>
      <c r="HXU307" s="730"/>
      <c r="HXV307" s="730"/>
      <c r="HXW307" s="730"/>
      <c r="HXX307" s="730"/>
      <c r="HXY307" s="730"/>
      <c r="HXZ307" s="730"/>
      <c r="HYA307" s="730"/>
      <c r="HYB307" s="730"/>
      <c r="HYC307" s="730"/>
      <c r="HYD307" s="730"/>
      <c r="HYE307" s="730"/>
      <c r="HYF307" s="730"/>
      <c r="HYG307" s="730"/>
      <c r="HYH307" s="730"/>
      <c r="HYI307" s="730"/>
      <c r="HYJ307" s="730"/>
      <c r="HYK307" s="730"/>
      <c r="HYL307" s="730"/>
      <c r="HYM307" s="730"/>
      <c r="HYN307" s="730"/>
      <c r="HYO307" s="730"/>
      <c r="HYP307" s="730"/>
      <c r="HYQ307" s="730"/>
      <c r="HYR307" s="730"/>
      <c r="HYS307" s="730"/>
      <c r="HYT307" s="730"/>
      <c r="HYU307" s="730"/>
      <c r="HYV307" s="730"/>
      <c r="HYW307" s="730"/>
      <c r="HYX307" s="730"/>
      <c r="HYY307" s="730"/>
      <c r="HYZ307" s="730"/>
      <c r="HZA307" s="730"/>
      <c r="HZB307" s="730"/>
      <c r="HZC307" s="730"/>
      <c r="HZD307" s="730"/>
      <c r="HZE307" s="730"/>
      <c r="HZF307" s="730"/>
      <c r="HZG307" s="730"/>
      <c r="HZH307" s="730"/>
      <c r="HZI307" s="730"/>
      <c r="HZJ307" s="730"/>
      <c r="HZK307" s="730"/>
      <c r="HZL307" s="730"/>
      <c r="HZM307" s="730"/>
      <c r="HZN307" s="730"/>
      <c r="HZO307" s="730"/>
      <c r="HZP307" s="730"/>
      <c r="HZQ307" s="730"/>
      <c r="HZR307" s="730"/>
      <c r="HZS307" s="730"/>
      <c r="HZT307" s="730"/>
      <c r="HZU307" s="730"/>
      <c r="HZV307" s="730"/>
      <c r="HZW307" s="730"/>
      <c r="HZX307" s="730"/>
      <c r="HZY307" s="730"/>
      <c r="HZZ307" s="730"/>
      <c r="IAA307" s="730"/>
      <c r="IAB307" s="730"/>
      <c r="IAC307" s="730"/>
      <c r="IAD307" s="730"/>
      <c r="IAE307" s="730"/>
      <c r="IAF307" s="730"/>
      <c r="IAG307" s="730"/>
      <c r="IAH307" s="730"/>
      <c r="IAI307" s="730"/>
      <c r="IAJ307" s="730"/>
      <c r="IAK307" s="730"/>
      <c r="IAL307" s="730"/>
      <c r="IAM307" s="730"/>
      <c r="IAN307" s="730"/>
      <c r="IAO307" s="730"/>
      <c r="IAP307" s="730"/>
      <c r="IAQ307" s="730"/>
      <c r="IAR307" s="730"/>
      <c r="IAS307" s="730"/>
      <c r="IAT307" s="730"/>
      <c r="IAU307" s="730"/>
      <c r="IAV307" s="730"/>
      <c r="IAW307" s="730"/>
      <c r="IAX307" s="730"/>
      <c r="IAY307" s="730"/>
      <c r="IAZ307" s="730"/>
      <c r="IBA307" s="730"/>
      <c r="IBB307" s="730"/>
      <c r="IBC307" s="730"/>
      <c r="IBD307" s="730"/>
      <c r="IBE307" s="730"/>
      <c r="IBF307" s="730"/>
      <c r="IBG307" s="730"/>
      <c r="IBH307" s="730"/>
      <c r="IBI307" s="730"/>
      <c r="IBJ307" s="730"/>
      <c r="IBK307" s="730"/>
      <c r="IBL307" s="730"/>
      <c r="IBM307" s="730"/>
      <c r="IBN307" s="730"/>
      <c r="IBO307" s="730"/>
      <c r="IBP307" s="730"/>
      <c r="IBQ307" s="730"/>
      <c r="IBR307" s="730"/>
      <c r="IBS307" s="730"/>
      <c r="IBT307" s="730"/>
      <c r="IBU307" s="730"/>
      <c r="IBV307" s="730"/>
      <c r="IBW307" s="730"/>
      <c r="IBX307" s="730"/>
      <c r="IBY307" s="730"/>
      <c r="IBZ307" s="730"/>
      <c r="ICA307" s="730"/>
      <c r="ICB307" s="730"/>
      <c r="ICC307" s="730"/>
      <c r="ICD307" s="730"/>
      <c r="ICE307" s="730"/>
      <c r="ICF307" s="730"/>
      <c r="ICG307" s="730"/>
      <c r="ICH307" s="730"/>
      <c r="ICI307" s="730"/>
      <c r="ICJ307" s="730"/>
      <c r="ICK307" s="730"/>
      <c r="ICL307" s="730"/>
      <c r="ICM307" s="730"/>
      <c r="ICN307" s="730"/>
      <c r="ICO307" s="730"/>
      <c r="ICP307" s="730"/>
      <c r="ICQ307" s="730"/>
      <c r="ICR307" s="730"/>
      <c r="ICS307" s="730"/>
      <c r="ICT307" s="730"/>
      <c r="ICU307" s="730"/>
      <c r="ICV307" s="730"/>
      <c r="ICW307" s="730"/>
      <c r="ICX307" s="730"/>
      <c r="ICY307" s="730"/>
      <c r="ICZ307" s="730"/>
      <c r="IDA307" s="730"/>
      <c r="IDB307" s="730"/>
      <c r="IDC307" s="730"/>
      <c r="IDD307" s="730"/>
      <c r="IDE307" s="730"/>
      <c r="IDF307" s="730"/>
      <c r="IDG307" s="730"/>
      <c r="IDH307" s="730"/>
      <c r="IDI307" s="730"/>
      <c r="IDJ307" s="730"/>
      <c r="IDK307" s="730"/>
      <c r="IDL307" s="730"/>
      <c r="IDM307" s="730"/>
      <c r="IDN307" s="730"/>
      <c r="IDO307" s="730"/>
      <c r="IDP307" s="730"/>
      <c r="IDQ307" s="730"/>
      <c r="IDR307" s="730"/>
      <c r="IDS307" s="730"/>
      <c r="IDT307" s="730"/>
      <c r="IDU307" s="730"/>
      <c r="IDV307" s="730"/>
      <c r="IDW307" s="730"/>
      <c r="IDX307" s="730"/>
      <c r="IDY307" s="730"/>
      <c r="IDZ307" s="730"/>
      <c r="IEA307" s="730"/>
      <c r="IEB307" s="730"/>
      <c r="IEC307" s="730"/>
      <c r="IED307" s="730"/>
      <c r="IEE307" s="730"/>
      <c r="IEF307" s="730"/>
      <c r="IEG307" s="730"/>
      <c r="IEH307" s="730"/>
      <c r="IEI307" s="730"/>
      <c r="IEJ307" s="730"/>
      <c r="IEK307" s="730"/>
      <c r="IEL307" s="730"/>
      <c r="IEM307" s="730"/>
      <c r="IEN307" s="730"/>
      <c r="IEO307" s="730"/>
      <c r="IEP307" s="730"/>
      <c r="IEQ307" s="730"/>
      <c r="IER307" s="730"/>
      <c r="IES307" s="730"/>
      <c r="IET307" s="730"/>
      <c r="IEU307" s="730"/>
      <c r="IEV307" s="730"/>
      <c r="IEW307" s="730"/>
      <c r="IEX307" s="730"/>
      <c r="IEY307" s="730"/>
      <c r="IEZ307" s="730"/>
      <c r="IFA307" s="730"/>
      <c r="IFB307" s="730"/>
      <c r="IFC307" s="730"/>
      <c r="IFD307" s="730"/>
      <c r="IFE307" s="730"/>
      <c r="IFF307" s="730"/>
      <c r="IFG307" s="730"/>
      <c r="IFH307" s="730"/>
      <c r="IFI307" s="730"/>
      <c r="IFJ307" s="730"/>
      <c r="IFK307" s="730"/>
      <c r="IFL307" s="730"/>
      <c r="IFM307" s="730"/>
      <c r="IFN307" s="730"/>
      <c r="IFO307" s="730"/>
      <c r="IFP307" s="730"/>
      <c r="IFQ307" s="730"/>
      <c r="IFR307" s="730"/>
      <c r="IFS307" s="730"/>
      <c r="IFT307" s="730"/>
      <c r="IFU307" s="730"/>
      <c r="IFV307" s="730"/>
      <c r="IFW307" s="730"/>
      <c r="IFX307" s="730"/>
      <c r="IFY307" s="730"/>
      <c r="IFZ307" s="730"/>
      <c r="IGA307" s="730"/>
      <c r="IGB307" s="730"/>
      <c r="IGC307" s="730"/>
      <c r="IGD307" s="730"/>
      <c r="IGE307" s="730"/>
      <c r="IGF307" s="730"/>
      <c r="IGG307" s="730"/>
      <c r="IGH307" s="730"/>
      <c r="IGI307" s="730"/>
      <c r="IGJ307" s="730"/>
      <c r="IGK307" s="730"/>
      <c r="IGL307" s="730"/>
      <c r="IGM307" s="730"/>
      <c r="IGN307" s="730"/>
      <c r="IGO307" s="730"/>
      <c r="IGP307" s="730"/>
      <c r="IGQ307" s="730"/>
      <c r="IGR307" s="730"/>
      <c r="IGS307" s="730"/>
      <c r="IGT307" s="730"/>
      <c r="IGU307" s="730"/>
      <c r="IGV307" s="730"/>
      <c r="IGW307" s="730"/>
      <c r="IGX307" s="730"/>
      <c r="IGY307" s="730"/>
      <c r="IGZ307" s="730"/>
      <c r="IHA307" s="730"/>
      <c r="IHB307" s="730"/>
      <c r="IHC307" s="730"/>
      <c r="IHD307" s="730"/>
      <c r="IHE307" s="730"/>
      <c r="IHF307" s="730"/>
      <c r="IHG307" s="730"/>
      <c r="IHH307" s="730"/>
      <c r="IHI307" s="730"/>
      <c r="IHJ307" s="730"/>
      <c r="IHK307" s="730"/>
      <c r="IHL307" s="730"/>
      <c r="IHM307" s="730"/>
      <c r="IHN307" s="730"/>
      <c r="IHO307" s="730"/>
      <c r="IHP307" s="730"/>
      <c r="IHQ307" s="730"/>
      <c r="IHR307" s="730"/>
      <c r="IHS307" s="730"/>
      <c r="IHT307" s="730"/>
      <c r="IHU307" s="730"/>
      <c r="IHV307" s="730"/>
      <c r="IHW307" s="730"/>
      <c r="IHX307" s="730"/>
      <c r="IHY307" s="730"/>
      <c r="IHZ307" s="730"/>
      <c r="IIA307" s="730"/>
      <c r="IIB307" s="730"/>
      <c r="IIC307" s="730"/>
      <c r="IID307" s="730"/>
      <c r="IIE307" s="730"/>
      <c r="IIF307" s="730"/>
      <c r="IIG307" s="730"/>
      <c r="IIH307" s="730"/>
      <c r="III307" s="730"/>
      <c r="IIJ307" s="730"/>
      <c r="IIK307" s="730"/>
      <c r="IIL307" s="730"/>
      <c r="IIM307" s="730"/>
      <c r="IIN307" s="730"/>
      <c r="IIO307" s="730"/>
      <c r="IIP307" s="730"/>
      <c r="IIQ307" s="730"/>
      <c r="IIR307" s="730"/>
      <c r="IIS307" s="730"/>
      <c r="IIT307" s="730"/>
      <c r="IIU307" s="730"/>
      <c r="IIV307" s="730"/>
      <c r="IIW307" s="730"/>
      <c r="IIX307" s="730"/>
      <c r="IIY307" s="730"/>
      <c r="IIZ307" s="730"/>
      <c r="IJA307" s="730"/>
      <c r="IJB307" s="730"/>
      <c r="IJC307" s="730"/>
      <c r="IJD307" s="730"/>
      <c r="IJE307" s="730"/>
      <c r="IJF307" s="730"/>
      <c r="IJG307" s="730"/>
      <c r="IJH307" s="730"/>
      <c r="IJI307" s="730"/>
      <c r="IJJ307" s="730"/>
      <c r="IJK307" s="730"/>
      <c r="IJL307" s="730"/>
      <c r="IJM307" s="730"/>
      <c r="IJN307" s="730"/>
      <c r="IJO307" s="730"/>
      <c r="IJP307" s="730"/>
      <c r="IJQ307" s="730"/>
      <c r="IJR307" s="730"/>
      <c r="IJS307" s="730"/>
      <c r="IJT307" s="730"/>
      <c r="IJU307" s="730"/>
      <c r="IJV307" s="730"/>
      <c r="IJW307" s="730"/>
      <c r="IJX307" s="730"/>
      <c r="IJY307" s="730"/>
      <c r="IJZ307" s="730"/>
      <c r="IKA307" s="730"/>
      <c r="IKB307" s="730"/>
      <c r="IKC307" s="730"/>
      <c r="IKD307" s="730"/>
      <c r="IKE307" s="730"/>
      <c r="IKF307" s="730"/>
      <c r="IKG307" s="730"/>
      <c r="IKH307" s="730"/>
      <c r="IKI307" s="730"/>
      <c r="IKJ307" s="730"/>
      <c r="IKK307" s="730"/>
      <c r="IKL307" s="730"/>
      <c r="IKM307" s="730"/>
      <c r="IKN307" s="730"/>
      <c r="IKO307" s="730"/>
      <c r="IKP307" s="730"/>
      <c r="IKQ307" s="730"/>
      <c r="IKR307" s="730"/>
      <c r="IKS307" s="730"/>
      <c r="IKT307" s="730"/>
      <c r="IKU307" s="730"/>
      <c r="IKV307" s="730"/>
      <c r="IKW307" s="730"/>
      <c r="IKX307" s="730"/>
      <c r="IKY307" s="730"/>
      <c r="IKZ307" s="730"/>
      <c r="ILA307" s="730"/>
      <c r="ILB307" s="730"/>
      <c r="ILC307" s="730"/>
      <c r="ILD307" s="730"/>
      <c r="ILE307" s="730"/>
      <c r="ILF307" s="730"/>
      <c r="ILG307" s="730"/>
      <c r="ILH307" s="730"/>
      <c r="ILI307" s="730"/>
      <c r="ILJ307" s="730"/>
      <c r="ILK307" s="730"/>
      <c r="ILL307" s="730"/>
      <c r="ILM307" s="730"/>
      <c r="ILN307" s="730"/>
      <c r="ILO307" s="730"/>
      <c r="ILP307" s="730"/>
      <c r="ILQ307" s="730"/>
      <c r="ILR307" s="730"/>
      <c r="ILS307" s="730"/>
      <c r="ILT307" s="730"/>
      <c r="ILU307" s="730"/>
      <c r="ILV307" s="730"/>
      <c r="ILW307" s="730"/>
      <c r="ILX307" s="730"/>
      <c r="ILY307" s="730"/>
      <c r="ILZ307" s="730"/>
      <c r="IMA307" s="730"/>
      <c r="IMB307" s="730"/>
      <c r="IMC307" s="730"/>
      <c r="IMD307" s="730"/>
      <c r="IME307" s="730"/>
      <c r="IMF307" s="730"/>
      <c r="IMG307" s="730"/>
      <c r="IMH307" s="730"/>
      <c r="IMI307" s="730"/>
      <c r="IMJ307" s="730"/>
      <c r="IMK307" s="730"/>
      <c r="IML307" s="730"/>
      <c r="IMM307" s="730"/>
      <c r="IMN307" s="730"/>
      <c r="IMO307" s="730"/>
      <c r="IMP307" s="730"/>
      <c r="IMQ307" s="730"/>
      <c r="IMR307" s="730"/>
      <c r="IMS307" s="730"/>
      <c r="IMT307" s="730"/>
      <c r="IMU307" s="730"/>
      <c r="IMV307" s="730"/>
      <c r="IMW307" s="730"/>
      <c r="IMX307" s="730"/>
      <c r="IMY307" s="730"/>
      <c r="IMZ307" s="730"/>
      <c r="INA307" s="730"/>
      <c r="INB307" s="730"/>
      <c r="INC307" s="730"/>
      <c r="IND307" s="730"/>
      <c r="INE307" s="730"/>
      <c r="INF307" s="730"/>
      <c r="ING307" s="730"/>
      <c r="INH307" s="730"/>
      <c r="INI307" s="730"/>
      <c r="INJ307" s="730"/>
      <c r="INK307" s="730"/>
      <c r="INL307" s="730"/>
      <c r="INM307" s="730"/>
      <c r="INN307" s="730"/>
      <c r="INO307" s="730"/>
      <c r="INP307" s="730"/>
      <c r="INQ307" s="730"/>
      <c r="INR307" s="730"/>
      <c r="INS307" s="730"/>
      <c r="INT307" s="730"/>
      <c r="INU307" s="730"/>
      <c r="INV307" s="730"/>
      <c r="INW307" s="730"/>
      <c r="INX307" s="730"/>
      <c r="INY307" s="730"/>
      <c r="INZ307" s="730"/>
      <c r="IOA307" s="730"/>
      <c r="IOB307" s="730"/>
      <c r="IOC307" s="730"/>
      <c r="IOD307" s="730"/>
      <c r="IOE307" s="730"/>
      <c r="IOF307" s="730"/>
      <c r="IOG307" s="730"/>
      <c r="IOH307" s="730"/>
      <c r="IOI307" s="730"/>
      <c r="IOJ307" s="730"/>
      <c r="IOK307" s="730"/>
      <c r="IOL307" s="730"/>
      <c r="IOM307" s="730"/>
      <c r="ION307" s="730"/>
      <c r="IOO307" s="730"/>
      <c r="IOP307" s="730"/>
      <c r="IOQ307" s="730"/>
      <c r="IOR307" s="730"/>
      <c r="IOS307" s="730"/>
      <c r="IOT307" s="730"/>
      <c r="IOU307" s="730"/>
      <c r="IOV307" s="730"/>
      <c r="IOW307" s="730"/>
      <c r="IOX307" s="730"/>
      <c r="IOY307" s="730"/>
      <c r="IOZ307" s="730"/>
      <c r="IPA307" s="730"/>
      <c r="IPB307" s="730"/>
      <c r="IPC307" s="730"/>
      <c r="IPD307" s="730"/>
      <c r="IPE307" s="730"/>
      <c r="IPF307" s="730"/>
      <c r="IPG307" s="730"/>
      <c r="IPH307" s="730"/>
      <c r="IPI307" s="730"/>
      <c r="IPJ307" s="730"/>
      <c r="IPK307" s="730"/>
      <c r="IPL307" s="730"/>
      <c r="IPM307" s="730"/>
      <c r="IPN307" s="730"/>
      <c r="IPO307" s="730"/>
      <c r="IPP307" s="730"/>
      <c r="IPQ307" s="730"/>
      <c r="IPR307" s="730"/>
      <c r="IPS307" s="730"/>
      <c r="IPT307" s="730"/>
      <c r="IPU307" s="730"/>
      <c r="IPV307" s="730"/>
      <c r="IPW307" s="730"/>
      <c r="IPX307" s="730"/>
      <c r="IPY307" s="730"/>
      <c r="IPZ307" s="730"/>
      <c r="IQA307" s="730"/>
      <c r="IQB307" s="730"/>
      <c r="IQC307" s="730"/>
      <c r="IQD307" s="730"/>
      <c r="IQE307" s="730"/>
      <c r="IQF307" s="730"/>
      <c r="IQG307" s="730"/>
      <c r="IQH307" s="730"/>
      <c r="IQI307" s="730"/>
      <c r="IQJ307" s="730"/>
      <c r="IQK307" s="730"/>
      <c r="IQL307" s="730"/>
      <c r="IQM307" s="730"/>
      <c r="IQN307" s="730"/>
      <c r="IQO307" s="730"/>
      <c r="IQP307" s="730"/>
      <c r="IQQ307" s="730"/>
      <c r="IQR307" s="730"/>
      <c r="IQS307" s="730"/>
      <c r="IQT307" s="730"/>
      <c r="IQU307" s="730"/>
      <c r="IQV307" s="730"/>
      <c r="IQW307" s="730"/>
      <c r="IQX307" s="730"/>
      <c r="IQY307" s="730"/>
      <c r="IQZ307" s="730"/>
      <c r="IRA307" s="730"/>
      <c r="IRB307" s="730"/>
      <c r="IRC307" s="730"/>
      <c r="IRD307" s="730"/>
      <c r="IRE307" s="730"/>
      <c r="IRF307" s="730"/>
      <c r="IRG307" s="730"/>
      <c r="IRH307" s="730"/>
      <c r="IRI307" s="730"/>
      <c r="IRJ307" s="730"/>
      <c r="IRK307" s="730"/>
      <c r="IRL307" s="730"/>
      <c r="IRM307" s="730"/>
      <c r="IRN307" s="730"/>
      <c r="IRO307" s="730"/>
      <c r="IRP307" s="730"/>
      <c r="IRQ307" s="730"/>
      <c r="IRR307" s="730"/>
      <c r="IRS307" s="730"/>
      <c r="IRT307" s="730"/>
      <c r="IRU307" s="730"/>
      <c r="IRV307" s="730"/>
      <c r="IRW307" s="730"/>
      <c r="IRX307" s="730"/>
      <c r="IRY307" s="730"/>
      <c r="IRZ307" s="730"/>
      <c r="ISA307" s="730"/>
      <c r="ISB307" s="730"/>
      <c r="ISC307" s="730"/>
      <c r="ISD307" s="730"/>
      <c r="ISE307" s="730"/>
      <c r="ISF307" s="730"/>
      <c r="ISG307" s="730"/>
      <c r="ISH307" s="730"/>
      <c r="ISI307" s="730"/>
      <c r="ISJ307" s="730"/>
      <c r="ISK307" s="730"/>
      <c r="ISL307" s="730"/>
      <c r="ISM307" s="730"/>
      <c r="ISN307" s="730"/>
      <c r="ISO307" s="730"/>
      <c r="ISP307" s="730"/>
      <c r="ISQ307" s="730"/>
      <c r="ISR307" s="730"/>
      <c r="ISS307" s="730"/>
      <c r="IST307" s="730"/>
      <c r="ISU307" s="730"/>
      <c r="ISV307" s="730"/>
      <c r="ISW307" s="730"/>
      <c r="ISX307" s="730"/>
      <c r="ISY307" s="730"/>
      <c r="ISZ307" s="730"/>
      <c r="ITA307" s="730"/>
      <c r="ITB307" s="730"/>
      <c r="ITC307" s="730"/>
      <c r="ITD307" s="730"/>
      <c r="ITE307" s="730"/>
      <c r="ITF307" s="730"/>
      <c r="ITG307" s="730"/>
      <c r="ITH307" s="730"/>
      <c r="ITI307" s="730"/>
      <c r="ITJ307" s="730"/>
      <c r="ITK307" s="730"/>
      <c r="ITL307" s="730"/>
      <c r="ITM307" s="730"/>
      <c r="ITN307" s="730"/>
      <c r="ITO307" s="730"/>
      <c r="ITP307" s="730"/>
      <c r="ITQ307" s="730"/>
      <c r="ITR307" s="730"/>
      <c r="ITS307" s="730"/>
      <c r="ITT307" s="730"/>
      <c r="ITU307" s="730"/>
      <c r="ITV307" s="730"/>
      <c r="ITW307" s="730"/>
      <c r="ITX307" s="730"/>
      <c r="ITY307" s="730"/>
      <c r="ITZ307" s="730"/>
      <c r="IUA307" s="730"/>
      <c r="IUB307" s="730"/>
      <c r="IUC307" s="730"/>
      <c r="IUD307" s="730"/>
      <c r="IUE307" s="730"/>
      <c r="IUF307" s="730"/>
      <c r="IUG307" s="730"/>
      <c r="IUH307" s="730"/>
      <c r="IUI307" s="730"/>
      <c r="IUJ307" s="730"/>
      <c r="IUK307" s="730"/>
      <c r="IUL307" s="730"/>
      <c r="IUM307" s="730"/>
      <c r="IUN307" s="730"/>
      <c r="IUO307" s="730"/>
      <c r="IUP307" s="730"/>
      <c r="IUQ307" s="730"/>
      <c r="IUR307" s="730"/>
      <c r="IUS307" s="730"/>
      <c r="IUT307" s="730"/>
      <c r="IUU307" s="730"/>
      <c r="IUV307" s="730"/>
      <c r="IUW307" s="730"/>
      <c r="IUX307" s="730"/>
      <c r="IUY307" s="730"/>
      <c r="IUZ307" s="730"/>
      <c r="IVA307" s="730"/>
      <c r="IVB307" s="730"/>
      <c r="IVC307" s="730"/>
      <c r="IVD307" s="730"/>
      <c r="IVE307" s="730"/>
      <c r="IVF307" s="730"/>
      <c r="IVG307" s="730"/>
      <c r="IVH307" s="730"/>
      <c r="IVI307" s="730"/>
      <c r="IVJ307" s="730"/>
      <c r="IVK307" s="730"/>
      <c r="IVL307" s="730"/>
      <c r="IVM307" s="730"/>
      <c r="IVN307" s="730"/>
      <c r="IVO307" s="730"/>
      <c r="IVP307" s="730"/>
      <c r="IVQ307" s="730"/>
      <c r="IVR307" s="730"/>
      <c r="IVS307" s="730"/>
      <c r="IVT307" s="730"/>
      <c r="IVU307" s="730"/>
      <c r="IVV307" s="730"/>
      <c r="IVW307" s="730"/>
      <c r="IVX307" s="730"/>
      <c r="IVY307" s="730"/>
      <c r="IVZ307" s="730"/>
      <c r="IWA307" s="730"/>
      <c r="IWB307" s="730"/>
      <c r="IWC307" s="730"/>
      <c r="IWD307" s="730"/>
      <c r="IWE307" s="730"/>
      <c r="IWF307" s="730"/>
      <c r="IWG307" s="730"/>
      <c r="IWH307" s="730"/>
      <c r="IWI307" s="730"/>
      <c r="IWJ307" s="730"/>
      <c r="IWK307" s="730"/>
      <c r="IWL307" s="730"/>
      <c r="IWM307" s="730"/>
      <c r="IWN307" s="730"/>
      <c r="IWO307" s="730"/>
      <c r="IWP307" s="730"/>
      <c r="IWQ307" s="730"/>
      <c r="IWR307" s="730"/>
      <c r="IWS307" s="730"/>
      <c r="IWT307" s="730"/>
      <c r="IWU307" s="730"/>
      <c r="IWV307" s="730"/>
      <c r="IWW307" s="730"/>
      <c r="IWX307" s="730"/>
      <c r="IWY307" s="730"/>
      <c r="IWZ307" s="730"/>
      <c r="IXA307" s="730"/>
      <c r="IXB307" s="730"/>
      <c r="IXC307" s="730"/>
      <c r="IXD307" s="730"/>
      <c r="IXE307" s="730"/>
      <c r="IXF307" s="730"/>
      <c r="IXG307" s="730"/>
      <c r="IXH307" s="730"/>
      <c r="IXI307" s="730"/>
      <c r="IXJ307" s="730"/>
      <c r="IXK307" s="730"/>
      <c r="IXL307" s="730"/>
      <c r="IXM307" s="730"/>
      <c r="IXN307" s="730"/>
      <c r="IXO307" s="730"/>
      <c r="IXP307" s="730"/>
      <c r="IXQ307" s="730"/>
      <c r="IXR307" s="730"/>
      <c r="IXS307" s="730"/>
      <c r="IXT307" s="730"/>
      <c r="IXU307" s="730"/>
      <c r="IXV307" s="730"/>
      <c r="IXW307" s="730"/>
      <c r="IXX307" s="730"/>
      <c r="IXY307" s="730"/>
      <c r="IXZ307" s="730"/>
      <c r="IYA307" s="730"/>
      <c r="IYB307" s="730"/>
      <c r="IYC307" s="730"/>
      <c r="IYD307" s="730"/>
      <c r="IYE307" s="730"/>
      <c r="IYF307" s="730"/>
      <c r="IYG307" s="730"/>
      <c r="IYH307" s="730"/>
      <c r="IYI307" s="730"/>
      <c r="IYJ307" s="730"/>
      <c r="IYK307" s="730"/>
      <c r="IYL307" s="730"/>
      <c r="IYM307" s="730"/>
      <c r="IYN307" s="730"/>
      <c r="IYO307" s="730"/>
      <c r="IYP307" s="730"/>
      <c r="IYQ307" s="730"/>
      <c r="IYR307" s="730"/>
      <c r="IYS307" s="730"/>
      <c r="IYT307" s="730"/>
      <c r="IYU307" s="730"/>
      <c r="IYV307" s="730"/>
      <c r="IYW307" s="730"/>
      <c r="IYX307" s="730"/>
      <c r="IYY307" s="730"/>
      <c r="IYZ307" s="730"/>
      <c r="IZA307" s="730"/>
      <c r="IZB307" s="730"/>
      <c r="IZC307" s="730"/>
      <c r="IZD307" s="730"/>
      <c r="IZE307" s="730"/>
      <c r="IZF307" s="730"/>
      <c r="IZG307" s="730"/>
      <c r="IZH307" s="730"/>
      <c r="IZI307" s="730"/>
      <c r="IZJ307" s="730"/>
      <c r="IZK307" s="730"/>
      <c r="IZL307" s="730"/>
      <c r="IZM307" s="730"/>
      <c r="IZN307" s="730"/>
      <c r="IZO307" s="730"/>
      <c r="IZP307" s="730"/>
      <c r="IZQ307" s="730"/>
      <c r="IZR307" s="730"/>
      <c r="IZS307" s="730"/>
      <c r="IZT307" s="730"/>
      <c r="IZU307" s="730"/>
      <c r="IZV307" s="730"/>
      <c r="IZW307" s="730"/>
      <c r="IZX307" s="730"/>
      <c r="IZY307" s="730"/>
      <c r="IZZ307" s="730"/>
      <c r="JAA307" s="730"/>
      <c r="JAB307" s="730"/>
      <c r="JAC307" s="730"/>
      <c r="JAD307" s="730"/>
      <c r="JAE307" s="730"/>
      <c r="JAF307" s="730"/>
      <c r="JAG307" s="730"/>
      <c r="JAH307" s="730"/>
      <c r="JAI307" s="730"/>
      <c r="JAJ307" s="730"/>
      <c r="JAK307" s="730"/>
      <c r="JAL307" s="730"/>
      <c r="JAM307" s="730"/>
      <c r="JAN307" s="730"/>
      <c r="JAO307" s="730"/>
      <c r="JAP307" s="730"/>
      <c r="JAQ307" s="730"/>
      <c r="JAR307" s="730"/>
      <c r="JAS307" s="730"/>
      <c r="JAT307" s="730"/>
      <c r="JAU307" s="730"/>
      <c r="JAV307" s="730"/>
      <c r="JAW307" s="730"/>
      <c r="JAX307" s="730"/>
      <c r="JAY307" s="730"/>
      <c r="JAZ307" s="730"/>
      <c r="JBA307" s="730"/>
      <c r="JBB307" s="730"/>
      <c r="JBC307" s="730"/>
      <c r="JBD307" s="730"/>
      <c r="JBE307" s="730"/>
      <c r="JBF307" s="730"/>
      <c r="JBG307" s="730"/>
      <c r="JBH307" s="730"/>
      <c r="JBI307" s="730"/>
      <c r="JBJ307" s="730"/>
      <c r="JBK307" s="730"/>
      <c r="JBL307" s="730"/>
      <c r="JBM307" s="730"/>
      <c r="JBN307" s="730"/>
      <c r="JBO307" s="730"/>
      <c r="JBP307" s="730"/>
      <c r="JBQ307" s="730"/>
      <c r="JBR307" s="730"/>
      <c r="JBS307" s="730"/>
      <c r="JBT307" s="730"/>
      <c r="JBU307" s="730"/>
      <c r="JBV307" s="730"/>
      <c r="JBW307" s="730"/>
      <c r="JBX307" s="730"/>
      <c r="JBY307" s="730"/>
      <c r="JBZ307" s="730"/>
      <c r="JCA307" s="730"/>
      <c r="JCB307" s="730"/>
      <c r="JCC307" s="730"/>
      <c r="JCD307" s="730"/>
      <c r="JCE307" s="730"/>
      <c r="JCF307" s="730"/>
      <c r="JCG307" s="730"/>
      <c r="JCH307" s="730"/>
      <c r="JCI307" s="730"/>
      <c r="JCJ307" s="730"/>
      <c r="JCK307" s="730"/>
      <c r="JCL307" s="730"/>
      <c r="JCM307" s="730"/>
      <c r="JCN307" s="730"/>
      <c r="JCO307" s="730"/>
      <c r="JCP307" s="730"/>
      <c r="JCQ307" s="730"/>
      <c r="JCR307" s="730"/>
      <c r="JCS307" s="730"/>
      <c r="JCT307" s="730"/>
      <c r="JCU307" s="730"/>
      <c r="JCV307" s="730"/>
      <c r="JCW307" s="730"/>
      <c r="JCX307" s="730"/>
      <c r="JCY307" s="730"/>
      <c r="JCZ307" s="730"/>
      <c r="JDA307" s="730"/>
      <c r="JDB307" s="730"/>
      <c r="JDC307" s="730"/>
      <c r="JDD307" s="730"/>
      <c r="JDE307" s="730"/>
      <c r="JDF307" s="730"/>
      <c r="JDG307" s="730"/>
      <c r="JDH307" s="730"/>
      <c r="JDI307" s="730"/>
      <c r="JDJ307" s="730"/>
      <c r="JDK307" s="730"/>
      <c r="JDL307" s="730"/>
      <c r="JDM307" s="730"/>
      <c r="JDN307" s="730"/>
      <c r="JDO307" s="730"/>
      <c r="JDP307" s="730"/>
      <c r="JDQ307" s="730"/>
      <c r="JDR307" s="730"/>
      <c r="JDS307" s="730"/>
      <c r="JDT307" s="730"/>
      <c r="JDU307" s="730"/>
      <c r="JDV307" s="730"/>
      <c r="JDW307" s="730"/>
      <c r="JDX307" s="730"/>
      <c r="JDY307" s="730"/>
      <c r="JDZ307" s="730"/>
      <c r="JEA307" s="730"/>
      <c r="JEB307" s="730"/>
      <c r="JEC307" s="730"/>
      <c r="JED307" s="730"/>
      <c r="JEE307" s="730"/>
      <c r="JEF307" s="730"/>
      <c r="JEG307" s="730"/>
      <c r="JEH307" s="730"/>
      <c r="JEI307" s="730"/>
      <c r="JEJ307" s="730"/>
      <c r="JEK307" s="730"/>
      <c r="JEL307" s="730"/>
      <c r="JEM307" s="730"/>
      <c r="JEN307" s="730"/>
      <c r="JEO307" s="730"/>
      <c r="JEP307" s="730"/>
      <c r="JEQ307" s="730"/>
      <c r="JER307" s="730"/>
      <c r="JES307" s="730"/>
      <c r="JET307" s="730"/>
      <c r="JEU307" s="730"/>
      <c r="JEV307" s="730"/>
      <c r="JEW307" s="730"/>
      <c r="JEX307" s="730"/>
      <c r="JEY307" s="730"/>
      <c r="JEZ307" s="730"/>
      <c r="JFA307" s="730"/>
      <c r="JFB307" s="730"/>
      <c r="JFC307" s="730"/>
      <c r="JFD307" s="730"/>
      <c r="JFE307" s="730"/>
      <c r="JFF307" s="730"/>
      <c r="JFG307" s="730"/>
      <c r="JFH307" s="730"/>
      <c r="JFI307" s="730"/>
      <c r="JFJ307" s="730"/>
      <c r="JFK307" s="730"/>
      <c r="JFL307" s="730"/>
      <c r="JFM307" s="730"/>
      <c r="JFN307" s="730"/>
      <c r="JFO307" s="730"/>
      <c r="JFP307" s="730"/>
      <c r="JFQ307" s="730"/>
      <c r="JFR307" s="730"/>
      <c r="JFS307" s="730"/>
      <c r="JFT307" s="730"/>
      <c r="JFU307" s="730"/>
      <c r="JFV307" s="730"/>
      <c r="JFW307" s="730"/>
      <c r="JFX307" s="730"/>
      <c r="JFY307" s="730"/>
      <c r="JFZ307" s="730"/>
      <c r="JGA307" s="730"/>
      <c r="JGB307" s="730"/>
      <c r="JGC307" s="730"/>
      <c r="JGD307" s="730"/>
      <c r="JGE307" s="730"/>
      <c r="JGF307" s="730"/>
      <c r="JGG307" s="730"/>
      <c r="JGH307" s="730"/>
      <c r="JGI307" s="730"/>
      <c r="JGJ307" s="730"/>
      <c r="JGK307" s="730"/>
      <c r="JGL307" s="730"/>
      <c r="JGM307" s="730"/>
      <c r="JGN307" s="730"/>
      <c r="JGO307" s="730"/>
      <c r="JGP307" s="730"/>
      <c r="JGQ307" s="730"/>
      <c r="JGR307" s="730"/>
      <c r="JGS307" s="730"/>
      <c r="JGT307" s="730"/>
      <c r="JGU307" s="730"/>
      <c r="JGV307" s="730"/>
      <c r="JGW307" s="730"/>
      <c r="JGX307" s="730"/>
      <c r="JGY307" s="730"/>
      <c r="JGZ307" s="730"/>
      <c r="JHA307" s="730"/>
      <c r="JHB307" s="730"/>
      <c r="JHC307" s="730"/>
      <c r="JHD307" s="730"/>
      <c r="JHE307" s="730"/>
      <c r="JHF307" s="730"/>
      <c r="JHG307" s="730"/>
      <c r="JHH307" s="730"/>
      <c r="JHI307" s="730"/>
      <c r="JHJ307" s="730"/>
      <c r="JHK307" s="730"/>
      <c r="JHL307" s="730"/>
      <c r="JHM307" s="730"/>
      <c r="JHN307" s="730"/>
      <c r="JHO307" s="730"/>
      <c r="JHP307" s="730"/>
      <c r="JHQ307" s="730"/>
      <c r="JHR307" s="730"/>
      <c r="JHS307" s="730"/>
      <c r="JHT307" s="730"/>
      <c r="JHU307" s="730"/>
      <c r="JHV307" s="730"/>
      <c r="JHW307" s="730"/>
      <c r="JHX307" s="730"/>
      <c r="JHY307" s="730"/>
      <c r="JHZ307" s="730"/>
      <c r="JIA307" s="730"/>
      <c r="JIB307" s="730"/>
      <c r="JIC307" s="730"/>
      <c r="JID307" s="730"/>
      <c r="JIE307" s="730"/>
      <c r="JIF307" s="730"/>
      <c r="JIG307" s="730"/>
      <c r="JIH307" s="730"/>
      <c r="JII307" s="730"/>
      <c r="JIJ307" s="730"/>
      <c r="JIK307" s="730"/>
      <c r="JIL307" s="730"/>
      <c r="JIM307" s="730"/>
      <c r="JIN307" s="730"/>
      <c r="JIO307" s="730"/>
      <c r="JIP307" s="730"/>
      <c r="JIQ307" s="730"/>
      <c r="JIR307" s="730"/>
      <c r="JIS307" s="730"/>
      <c r="JIT307" s="730"/>
      <c r="JIU307" s="730"/>
      <c r="JIV307" s="730"/>
      <c r="JIW307" s="730"/>
      <c r="JIX307" s="730"/>
      <c r="JIY307" s="730"/>
      <c r="JIZ307" s="730"/>
      <c r="JJA307" s="730"/>
      <c r="JJB307" s="730"/>
      <c r="JJC307" s="730"/>
      <c r="JJD307" s="730"/>
      <c r="JJE307" s="730"/>
      <c r="JJF307" s="730"/>
      <c r="JJG307" s="730"/>
      <c r="JJH307" s="730"/>
      <c r="JJI307" s="730"/>
      <c r="JJJ307" s="730"/>
      <c r="JJK307" s="730"/>
      <c r="JJL307" s="730"/>
      <c r="JJM307" s="730"/>
      <c r="JJN307" s="730"/>
      <c r="JJO307" s="730"/>
      <c r="JJP307" s="730"/>
      <c r="JJQ307" s="730"/>
      <c r="JJR307" s="730"/>
      <c r="JJS307" s="730"/>
      <c r="JJT307" s="730"/>
      <c r="JJU307" s="730"/>
      <c r="JJV307" s="730"/>
      <c r="JJW307" s="730"/>
      <c r="JJX307" s="730"/>
      <c r="JJY307" s="730"/>
      <c r="JJZ307" s="730"/>
      <c r="JKA307" s="730"/>
      <c r="JKB307" s="730"/>
      <c r="JKC307" s="730"/>
      <c r="JKD307" s="730"/>
      <c r="JKE307" s="730"/>
      <c r="JKF307" s="730"/>
      <c r="JKG307" s="730"/>
      <c r="JKH307" s="730"/>
      <c r="JKI307" s="730"/>
      <c r="JKJ307" s="730"/>
      <c r="JKK307" s="730"/>
      <c r="JKL307" s="730"/>
      <c r="JKM307" s="730"/>
      <c r="JKN307" s="730"/>
      <c r="JKO307" s="730"/>
      <c r="JKP307" s="730"/>
      <c r="JKQ307" s="730"/>
      <c r="JKR307" s="730"/>
      <c r="JKS307" s="730"/>
      <c r="JKT307" s="730"/>
      <c r="JKU307" s="730"/>
      <c r="JKV307" s="730"/>
      <c r="JKW307" s="730"/>
      <c r="JKX307" s="730"/>
      <c r="JKY307" s="730"/>
      <c r="JKZ307" s="730"/>
      <c r="JLA307" s="730"/>
      <c r="JLB307" s="730"/>
      <c r="JLC307" s="730"/>
      <c r="JLD307" s="730"/>
      <c r="JLE307" s="730"/>
      <c r="JLF307" s="730"/>
      <c r="JLG307" s="730"/>
      <c r="JLH307" s="730"/>
      <c r="JLI307" s="730"/>
      <c r="JLJ307" s="730"/>
      <c r="JLK307" s="730"/>
      <c r="JLL307" s="730"/>
      <c r="JLM307" s="730"/>
      <c r="JLN307" s="730"/>
      <c r="JLO307" s="730"/>
      <c r="JLP307" s="730"/>
      <c r="JLQ307" s="730"/>
      <c r="JLR307" s="730"/>
      <c r="JLS307" s="730"/>
      <c r="JLT307" s="730"/>
      <c r="JLU307" s="730"/>
      <c r="JLV307" s="730"/>
      <c r="JLW307" s="730"/>
      <c r="JLX307" s="730"/>
      <c r="JLY307" s="730"/>
      <c r="JLZ307" s="730"/>
      <c r="JMA307" s="730"/>
      <c r="JMB307" s="730"/>
      <c r="JMC307" s="730"/>
      <c r="JMD307" s="730"/>
      <c r="JME307" s="730"/>
      <c r="JMF307" s="730"/>
      <c r="JMG307" s="730"/>
      <c r="JMH307" s="730"/>
      <c r="JMI307" s="730"/>
      <c r="JMJ307" s="730"/>
      <c r="JMK307" s="730"/>
      <c r="JML307" s="730"/>
      <c r="JMM307" s="730"/>
      <c r="JMN307" s="730"/>
      <c r="JMO307" s="730"/>
      <c r="JMP307" s="730"/>
      <c r="JMQ307" s="730"/>
      <c r="JMR307" s="730"/>
      <c r="JMS307" s="730"/>
      <c r="JMT307" s="730"/>
      <c r="JMU307" s="730"/>
      <c r="JMV307" s="730"/>
      <c r="JMW307" s="730"/>
      <c r="JMX307" s="730"/>
      <c r="JMY307" s="730"/>
      <c r="JMZ307" s="730"/>
      <c r="JNA307" s="730"/>
      <c r="JNB307" s="730"/>
      <c r="JNC307" s="730"/>
      <c r="JND307" s="730"/>
      <c r="JNE307" s="730"/>
      <c r="JNF307" s="730"/>
      <c r="JNG307" s="730"/>
      <c r="JNH307" s="730"/>
      <c r="JNI307" s="730"/>
      <c r="JNJ307" s="730"/>
      <c r="JNK307" s="730"/>
      <c r="JNL307" s="730"/>
      <c r="JNM307" s="730"/>
      <c r="JNN307" s="730"/>
      <c r="JNO307" s="730"/>
      <c r="JNP307" s="730"/>
      <c r="JNQ307" s="730"/>
      <c r="JNR307" s="730"/>
      <c r="JNS307" s="730"/>
      <c r="JNT307" s="730"/>
      <c r="JNU307" s="730"/>
      <c r="JNV307" s="730"/>
      <c r="JNW307" s="730"/>
      <c r="JNX307" s="730"/>
      <c r="JNY307" s="730"/>
      <c r="JNZ307" s="730"/>
      <c r="JOA307" s="730"/>
      <c r="JOB307" s="730"/>
      <c r="JOC307" s="730"/>
      <c r="JOD307" s="730"/>
      <c r="JOE307" s="730"/>
      <c r="JOF307" s="730"/>
      <c r="JOG307" s="730"/>
      <c r="JOH307" s="730"/>
      <c r="JOI307" s="730"/>
      <c r="JOJ307" s="730"/>
      <c r="JOK307" s="730"/>
      <c r="JOL307" s="730"/>
      <c r="JOM307" s="730"/>
      <c r="JON307" s="730"/>
      <c r="JOO307" s="730"/>
      <c r="JOP307" s="730"/>
      <c r="JOQ307" s="730"/>
      <c r="JOR307" s="730"/>
      <c r="JOS307" s="730"/>
      <c r="JOT307" s="730"/>
      <c r="JOU307" s="730"/>
      <c r="JOV307" s="730"/>
      <c r="JOW307" s="730"/>
      <c r="JOX307" s="730"/>
      <c r="JOY307" s="730"/>
      <c r="JOZ307" s="730"/>
      <c r="JPA307" s="730"/>
      <c r="JPB307" s="730"/>
      <c r="JPC307" s="730"/>
      <c r="JPD307" s="730"/>
      <c r="JPE307" s="730"/>
      <c r="JPF307" s="730"/>
      <c r="JPG307" s="730"/>
      <c r="JPH307" s="730"/>
      <c r="JPI307" s="730"/>
      <c r="JPJ307" s="730"/>
      <c r="JPK307" s="730"/>
      <c r="JPL307" s="730"/>
      <c r="JPM307" s="730"/>
      <c r="JPN307" s="730"/>
      <c r="JPO307" s="730"/>
      <c r="JPP307" s="730"/>
      <c r="JPQ307" s="730"/>
      <c r="JPR307" s="730"/>
      <c r="JPS307" s="730"/>
      <c r="JPT307" s="730"/>
      <c r="JPU307" s="730"/>
      <c r="JPV307" s="730"/>
      <c r="JPW307" s="730"/>
      <c r="JPX307" s="730"/>
      <c r="JPY307" s="730"/>
      <c r="JPZ307" s="730"/>
      <c r="JQA307" s="730"/>
      <c r="JQB307" s="730"/>
      <c r="JQC307" s="730"/>
      <c r="JQD307" s="730"/>
      <c r="JQE307" s="730"/>
      <c r="JQF307" s="730"/>
      <c r="JQG307" s="730"/>
      <c r="JQH307" s="730"/>
      <c r="JQI307" s="730"/>
      <c r="JQJ307" s="730"/>
      <c r="JQK307" s="730"/>
      <c r="JQL307" s="730"/>
      <c r="JQM307" s="730"/>
      <c r="JQN307" s="730"/>
      <c r="JQO307" s="730"/>
      <c r="JQP307" s="730"/>
      <c r="JQQ307" s="730"/>
      <c r="JQR307" s="730"/>
      <c r="JQS307" s="730"/>
      <c r="JQT307" s="730"/>
      <c r="JQU307" s="730"/>
      <c r="JQV307" s="730"/>
      <c r="JQW307" s="730"/>
      <c r="JQX307" s="730"/>
      <c r="JQY307" s="730"/>
      <c r="JQZ307" s="730"/>
      <c r="JRA307" s="730"/>
      <c r="JRB307" s="730"/>
      <c r="JRC307" s="730"/>
      <c r="JRD307" s="730"/>
      <c r="JRE307" s="730"/>
      <c r="JRF307" s="730"/>
      <c r="JRG307" s="730"/>
      <c r="JRH307" s="730"/>
      <c r="JRI307" s="730"/>
      <c r="JRJ307" s="730"/>
      <c r="JRK307" s="730"/>
      <c r="JRL307" s="730"/>
      <c r="JRM307" s="730"/>
      <c r="JRN307" s="730"/>
      <c r="JRO307" s="730"/>
      <c r="JRP307" s="730"/>
      <c r="JRQ307" s="730"/>
      <c r="JRR307" s="730"/>
      <c r="JRS307" s="730"/>
      <c r="JRT307" s="730"/>
      <c r="JRU307" s="730"/>
      <c r="JRV307" s="730"/>
      <c r="JRW307" s="730"/>
      <c r="JRX307" s="730"/>
      <c r="JRY307" s="730"/>
      <c r="JRZ307" s="730"/>
      <c r="JSA307" s="730"/>
      <c r="JSB307" s="730"/>
      <c r="JSC307" s="730"/>
      <c r="JSD307" s="730"/>
      <c r="JSE307" s="730"/>
      <c r="JSF307" s="730"/>
      <c r="JSG307" s="730"/>
      <c r="JSH307" s="730"/>
      <c r="JSI307" s="730"/>
      <c r="JSJ307" s="730"/>
      <c r="JSK307" s="730"/>
      <c r="JSL307" s="730"/>
      <c r="JSM307" s="730"/>
      <c r="JSN307" s="730"/>
      <c r="JSO307" s="730"/>
      <c r="JSP307" s="730"/>
      <c r="JSQ307" s="730"/>
      <c r="JSR307" s="730"/>
      <c r="JSS307" s="730"/>
      <c r="JST307" s="730"/>
      <c r="JSU307" s="730"/>
      <c r="JSV307" s="730"/>
      <c r="JSW307" s="730"/>
      <c r="JSX307" s="730"/>
      <c r="JSY307" s="730"/>
      <c r="JSZ307" s="730"/>
      <c r="JTA307" s="730"/>
      <c r="JTB307" s="730"/>
      <c r="JTC307" s="730"/>
      <c r="JTD307" s="730"/>
      <c r="JTE307" s="730"/>
      <c r="JTF307" s="730"/>
      <c r="JTG307" s="730"/>
      <c r="JTH307" s="730"/>
      <c r="JTI307" s="730"/>
      <c r="JTJ307" s="730"/>
      <c r="JTK307" s="730"/>
      <c r="JTL307" s="730"/>
      <c r="JTM307" s="730"/>
      <c r="JTN307" s="730"/>
      <c r="JTO307" s="730"/>
      <c r="JTP307" s="730"/>
      <c r="JTQ307" s="730"/>
      <c r="JTR307" s="730"/>
      <c r="JTS307" s="730"/>
      <c r="JTT307" s="730"/>
      <c r="JTU307" s="730"/>
      <c r="JTV307" s="730"/>
      <c r="JTW307" s="730"/>
      <c r="JTX307" s="730"/>
      <c r="JTY307" s="730"/>
      <c r="JTZ307" s="730"/>
      <c r="JUA307" s="730"/>
      <c r="JUB307" s="730"/>
      <c r="JUC307" s="730"/>
      <c r="JUD307" s="730"/>
      <c r="JUE307" s="730"/>
      <c r="JUF307" s="730"/>
      <c r="JUG307" s="730"/>
      <c r="JUH307" s="730"/>
      <c r="JUI307" s="730"/>
      <c r="JUJ307" s="730"/>
      <c r="JUK307" s="730"/>
      <c r="JUL307" s="730"/>
      <c r="JUM307" s="730"/>
      <c r="JUN307" s="730"/>
      <c r="JUO307" s="730"/>
      <c r="JUP307" s="730"/>
      <c r="JUQ307" s="730"/>
      <c r="JUR307" s="730"/>
      <c r="JUS307" s="730"/>
      <c r="JUT307" s="730"/>
      <c r="JUU307" s="730"/>
      <c r="JUV307" s="730"/>
      <c r="JUW307" s="730"/>
      <c r="JUX307" s="730"/>
      <c r="JUY307" s="730"/>
      <c r="JUZ307" s="730"/>
      <c r="JVA307" s="730"/>
      <c r="JVB307" s="730"/>
      <c r="JVC307" s="730"/>
      <c r="JVD307" s="730"/>
      <c r="JVE307" s="730"/>
      <c r="JVF307" s="730"/>
      <c r="JVG307" s="730"/>
      <c r="JVH307" s="730"/>
      <c r="JVI307" s="730"/>
      <c r="JVJ307" s="730"/>
      <c r="JVK307" s="730"/>
      <c r="JVL307" s="730"/>
      <c r="JVM307" s="730"/>
      <c r="JVN307" s="730"/>
      <c r="JVO307" s="730"/>
      <c r="JVP307" s="730"/>
      <c r="JVQ307" s="730"/>
      <c r="JVR307" s="730"/>
      <c r="JVS307" s="730"/>
      <c r="JVT307" s="730"/>
      <c r="JVU307" s="730"/>
      <c r="JVV307" s="730"/>
      <c r="JVW307" s="730"/>
      <c r="JVX307" s="730"/>
      <c r="JVY307" s="730"/>
      <c r="JVZ307" s="730"/>
      <c r="JWA307" s="730"/>
      <c r="JWB307" s="730"/>
      <c r="JWC307" s="730"/>
      <c r="JWD307" s="730"/>
      <c r="JWE307" s="730"/>
      <c r="JWF307" s="730"/>
      <c r="JWG307" s="730"/>
      <c r="JWH307" s="730"/>
      <c r="JWI307" s="730"/>
      <c r="JWJ307" s="730"/>
      <c r="JWK307" s="730"/>
      <c r="JWL307" s="730"/>
      <c r="JWM307" s="730"/>
      <c r="JWN307" s="730"/>
      <c r="JWO307" s="730"/>
      <c r="JWP307" s="730"/>
      <c r="JWQ307" s="730"/>
      <c r="JWR307" s="730"/>
      <c r="JWS307" s="730"/>
      <c r="JWT307" s="730"/>
      <c r="JWU307" s="730"/>
      <c r="JWV307" s="730"/>
      <c r="JWW307" s="730"/>
      <c r="JWX307" s="730"/>
      <c r="JWY307" s="730"/>
      <c r="JWZ307" s="730"/>
      <c r="JXA307" s="730"/>
      <c r="JXB307" s="730"/>
      <c r="JXC307" s="730"/>
      <c r="JXD307" s="730"/>
      <c r="JXE307" s="730"/>
      <c r="JXF307" s="730"/>
      <c r="JXG307" s="730"/>
      <c r="JXH307" s="730"/>
      <c r="JXI307" s="730"/>
      <c r="JXJ307" s="730"/>
      <c r="JXK307" s="730"/>
      <c r="JXL307" s="730"/>
      <c r="JXM307" s="730"/>
      <c r="JXN307" s="730"/>
      <c r="JXO307" s="730"/>
      <c r="JXP307" s="730"/>
      <c r="JXQ307" s="730"/>
      <c r="JXR307" s="730"/>
      <c r="JXS307" s="730"/>
      <c r="JXT307" s="730"/>
      <c r="JXU307" s="730"/>
      <c r="JXV307" s="730"/>
      <c r="JXW307" s="730"/>
      <c r="JXX307" s="730"/>
      <c r="JXY307" s="730"/>
      <c r="JXZ307" s="730"/>
      <c r="JYA307" s="730"/>
      <c r="JYB307" s="730"/>
      <c r="JYC307" s="730"/>
      <c r="JYD307" s="730"/>
      <c r="JYE307" s="730"/>
      <c r="JYF307" s="730"/>
      <c r="JYG307" s="730"/>
      <c r="JYH307" s="730"/>
      <c r="JYI307" s="730"/>
      <c r="JYJ307" s="730"/>
      <c r="JYK307" s="730"/>
      <c r="JYL307" s="730"/>
      <c r="JYM307" s="730"/>
      <c r="JYN307" s="730"/>
      <c r="JYO307" s="730"/>
      <c r="JYP307" s="730"/>
      <c r="JYQ307" s="730"/>
      <c r="JYR307" s="730"/>
      <c r="JYS307" s="730"/>
      <c r="JYT307" s="730"/>
      <c r="JYU307" s="730"/>
      <c r="JYV307" s="730"/>
      <c r="JYW307" s="730"/>
      <c r="JYX307" s="730"/>
      <c r="JYY307" s="730"/>
      <c r="JYZ307" s="730"/>
      <c r="JZA307" s="730"/>
      <c r="JZB307" s="730"/>
      <c r="JZC307" s="730"/>
      <c r="JZD307" s="730"/>
      <c r="JZE307" s="730"/>
      <c r="JZF307" s="730"/>
      <c r="JZG307" s="730"/>
      <c r="JZH307" s="730"/>
      <c r="JZI307" s="730"/>
      <c r="JZJ307" s="730"/>
      <c r="JZK307" s="730"/>
      <c r="JZL307" s="730"/>
      <c r="JZM307" s="730"/>
      <c r="JZN307" s="730"/>
      <c r="JZO307" s="730"/>
      <c r="JZP307" s="730"/>
      <c r="JZQ307" s="730"/>
      <c r="JZR307" s="730"/>
      <c r="JZS307" s="730"/>
      <c r="JZT307" s="730"/>
      <c r="JZU307" s="730"/>
      <c r="JZV307" s="730"/>
      <c r="JZW307" s="730"/>
      <c r="JZX307" s="730"/>
      <c r="JZY307" s="730"/>
      <c r="JZZ307" s="730"/>
      <c r="KAA307" s="730"/>
      <c r="KAB307" s="730"/>
      <c r="KAC307" s="730"/>
      <c r="KAD307" s="730"/>
      <c r="KAE307" s="730"/>
      <c r="KAF307" s="730"/>
      <c r="KAG307" s="730"/>
      <c r="KAH307" s="730"/>
      <c r="KAI307" s="730"/>
      <c r="KAJ307" s="730"/>
      <c r="KAK307" s="730"/>
      <c r="KAL307" s="730"/>
      <c r="KAM307" s="730"/>
      <c r="KAN307" s="730"/>
      <c r="KAO307" s="730"/>
      <c r="KAP307" s="730"/>
      <c r="KAQ307" s="730"/>
      <c r="KAR307" s="730"/>
      <c r="KAS307" s="730"/>
      <c r="KAT307" s="730"/>
      <c r="KAU307" s="730"/>
      <c r="KAV307" s="730"/>
      <c r="KAW307" s="730"/>
      <c r="KAX307" s="730"/>
      <c r="KAY307" s="730"/>
      <c r="KAZ307" s="730"/>
      <c r="KBA307" s="730"/>
      <c r="KBB307" s="730"/>
      <c r="KBC307" s="730"/>
      <c r="KBD307" s="730"/>
      <c r="KBE307" s="730"/>
      <c r="KBF307" s="730"/>
      <c r="KBG307" s="730"/>
      <c r="KBH307" s="730"/>
      <c r="KBI307" s="730"/>
      <c r="KBJ307" s="730"/>
      <c r="KBK307" s="730"/>
      <c r="KBL307" s="730"/>
      <c r="KBM307" s="730"/>
      <c r="KBN307" s="730"/>
      <c r="KBO307" s="730"/>
      <c r="KBP307" s="730"/>
      <c r="KBQ307" s="730"/>
      <c r="KBR307" s="730"/>
      <c r="KBS307" s="730"/>
      <c r="KBT307" s="730"/>
      <c r="KBU307" s="730"/>
      <c r="KBV307" s="730"/>
      <c r="KBW307" s="730"/>
      <c r="KBX307" s="730"/>
      <c r="KBY307" s="730"/>
      <c r="KBZ307" s="730"/>
      <c r="KCA307" s="730"/>
      <c r="KCB307" s="730"/>
      <c r="KCC307" s="730"/>
      <c r="KCD307" s="730"/>
      <c r="KCE307" s="730"/>
      <c r="KCF307" s="730"/>
      <c r="KCG307" s="730"/>
      <c r="KCH307" s="730"/>
      <c r="KCI307" s="730"/>
      <c r="KCJ307" s="730"/>
      <c r="KCK307" s="730"/>
      <c r="KCL307" s="730"/>
      <c r="KCM307" s="730"/>
      <c r="KCN307" s="730"/>
      <c r="KCO307" s="730"/>
      <c r="KCP307" s="730"/>
      <c r="KCQ307" s="730"/>
      <c r="KCR307" s="730"/>
      <c r="KCS307" s="730"/>
      <c r="KCT307" s="730"/>
      <c r="KCU307" s="730"/>
      <c r="KCV307" s="730"/>
      <c r="KCW307" s="730"/>
      <c r="KCX307" s="730"/>
      <c r="KCY307" s="730"/>
      <c r="KCZ307" s="730"/>
      <c r="KDA307" s="730"/>
      <c r="KDB307" s="730"/>
      <c r="KDC307" s="730"/>
      <c r="KDD307" s="730"/>
      <c r="KDE307" s="730"/>
      <c r="KDF307" s="730"/>
      <c r="KDG307" s="730"/>
      <c r="KDH307" s="730"/>
      <c r="KDI307" s="730"/>
      <c r="KDJ307" s="730"/>
      <c r="KDK307" s="730"/>
      <c r="KDL307" s="730"/>
      <c r="KDM307" s="730"/>
      <c r="KDN307" s="730"/>
      <c r="KDO307" s="730"/>
      <c r="KDP307" s="730"/>
      <c r="KDQ307" s="730"/>
      <c r="KDR307" s="730"/>
      <c r="KDS307" s="730"/>
      <c r="KDT307" s="730"/>
      <c r="KDU307" s="730"/>
      <c r="KDV307" s="730"/>
      <c r="KDW307" s="730"/>
      <c r="KDX307" s="730"/>
      <c r="KDY307" s="730"/>
      <c r="KDZ307" s="730"/>
      <c r="KEA307" s="730"/>
      <c r="KEB307" s="730"/>
      <c r="KEC307" s="730"/>
      <c r="KED307" s="730"/>
      <c r="KEE307" s="730"/>
      <c r="KEF307" s="730"/>
      <c r="KEG307" s="730"/>
      <c r="KEH307" s="730"/>
      <c r="KEI307" s="730"/>
      <c r="KEJ307" s="730"/>
      <c r="KEK307" s="730"/>
      <c r="KEL307" s="730"/>
      <c r="KEM307" s="730"/>
      <c r="KEN307" s="730"/>
      <c r="KEO307" s="730"/>
      <c r="KEP307" s="730"/>
      <c r="KEQ307" s="730"/>
      <c r="KER307" s="730"/>
      <c r="KES307" s="730"/>
      <c r="KET307" s="730"/>
      <c r="KEU307" s="730"/>
      <c r="KEV307" s="730"/>
      <c r="KEW307" s="730"/>
      <c r="KEX307" s="730"/>
      <c r="KEY307" s="730"/>
      <c r="KEZ307" s="730"/>
      <c r="KFA307" s="730"/>
      <c r="KFB307" s="730"/>
      <c r="KFC307" s="730"/>
      <c r="KFD307" s="730"/>
      <c r="KFE307" s="730"/>
      <c r="KFF307" s="730"/>
      <c r="KFG307" s="730"/>
      <c r="KFH307" s="730"/>
      <c r="KFI307" s="730"/>
      <c r="KFJ307" s="730"/>
      <c r="KFK307" s="730"/>
      <c r="KFL307" s="730"/>
      <c r="KFM307" s="730"/>
      <c r="KFN307" s="730"/>
      <c r="KFO307" s="730"/>
      <c r="KFP307" s="730"/>
      <c r="KFQ307" s="730"/>
      <c r="KFR307" s="730"/>
      <c r="KFS307" s="730"/>
      <c r="KFT307" s="730"/>
      <c r="KFU307" s="730"/>
      <c r="KFV307" s="730"/>
      <c r="KFW307" s="730"/>
      <c r="KFX307" s="730"/>
      <c r="KFY307" s="730"/>
      <c r="KFZ307" s="730"/>
      <c r="KGA307" s="730"/>
      <c r="KGB307" s="730"/>
      <c r="KGC307" s="730"/>
      <c r="KGD307" s="730"/>
      <c r="KGE307" s="730"/>
      <c r="KGF307" s="730"/>
      <c r="KGG307" s="730"/>
      <c r="KGH307" s="730"/>
      <c r="KGI307" s="730"/>
      <c r="KGJ307" s="730"/>
      <c r="KGK307" s="730"/>
      <c r="KGL307" s="730"/>
      <c r="KGM307" s="730"/>
      <c r="KGN307" s="730"/>
      <c r="KGO307" s="730"/>
      <c r="KGP307" s="730"/>
      <c r="KGQ307" s="730"/>
      <c r="KGR307" s="730"/>
      <c r="KGS307" s="730"/>
      <c r="KGT307" s="730"/>
      <c r="KGU307" s="730"/>
      <c r="KGV307" s="730"/>
      <c r="KGW307" s="730"/>
      <c r="KGX307" s="730"/>
      <c r="KGY307" s="730"/>
      <c r="KGZ307" s="730"/>
      <c r="KHA307" s="730"/>
      <c r="KHB307" s="730"/>
      <c r="KHC307" s="730"/>
      <c r="KHD307" s="730"/>
      <c r="KHE307" s="730"/>
      <c r="KHF307" s="730"/>
      <c r="KHG307" s="730"/>
      <c r="KHH307" s="730"/>
      <c r="KHI307" s="730"/>
      <c r="KHJ307" s="730"/>
      <c r="KHK307" s="730"/>
      <c r="KHL307" s="730"/>
      <c r="KHM307" s="730"/>
      <c r="KHN307" s="730"/>
      <c r="KHO307" s="730"/>
      <c r="KHP307" s="730"/>
      <c r="KHQ307" s="730"/>
      <c r="KHR307" s="730"/>
      <c r="KHS307" s="730"/>
      <c r="KHT307" s="730"/>
      <c r="KHU307" s="730"/>
      <c r="KHV307" s="730"/>
      <c r="KHW307" s="730"/>
      <c r="KHX307" s="730"/>
      <c r="KHY307" s="730"/>
      <c r="KHZ307" s="730"/>
      <c r="KIA307" s="730"/>
      <c r="KIB307" s="730"/>
      <c r="KIC307" s="730"/>
      <c r="KID307" s="730"/>
      <c r="KIE307" s="730"/>
      <c r="KIF307" s="730"/>
      <c r="KIG307" s="730"/>
      <c r="KIH307" s="730"/>
      <c r="KII307" s="730"/>
      <c r="KIJ307" s="730"/>
      <c r="KIK307" s="730"/>
      <c r="KIL307" s="730"/>
      <c r="KIM307" s="730"/>
      <c r="KIN307" s="730"/>
      <c r="KIO307" s="730"/>
      <c r="KIP307" s="730"/>
      <c r="KIQ307" s="730"/>
      <c r="KIR307" s="730"/>
      <c r="KIS307" s="730"/>
      <c r="KIT307" s="730"/>
      <c r="KIU307" s="730"/>
      <c r="KIV307" s="730"/>
      <c r="KIW307" s="730"/>
      <c r="KIX307" s="730"/>
      <c r="KIY307" s="730"/>
      <c r="KIZ307" s="730"/>
      <c r="KJA307" s="730"/>
      <c r="KJB307" s="730"/>
      <c r="KJC307" s="730"/>
      <c r="KJD307" s="730"/>
      <c r="KJE307" s="730"/>
      <c r="KJF307" s="730"/>
      <c r="KJG307" s="730"/>
      <c r="KJH307" s="730"/>
      <c r="KJI307" s="730"/>
      <c r="KJJ307" s="730"/>
      <c r="KJK307" s="730"/>
      <c r="KJL307" s="730"/>
      <c r="KJM307" s="730"/>
      <c r="KJN307" s="730"/>
      <c r="KJO307" s="730"/>
      <c r="KJP307" s="730"/>
      <c r="KJQ307" s="730"/>
      <c r="KJR307" s="730"/>
      <c r="KJS307" s="730"/>
      <c r="KJT307" s="730"/>
      <c r="KJU307" s="730"/>
      <c r="KJV307" s="730"/>
      <c r="KJW307" s="730"/>
      <c r="KJX307" s="730"/>
      <c r="KJY307" s="730"/>
      <c r="KJZ307" s="730"/>
      <c r="KKA307" s="730"/>
      <c r="KKB307" s="730"/>
      <c r="KKC307" s="730"/>
      <c r="KKD307" s="730"/>
      <c r="KKE307" s="730"/>
      <c r="KKF307" s="730"/>
      <c r="KKG307" s="730"/>
      <c r="KKH307" s="730"/>
      <c r="KKI307" s="730"/>
      <c r="KKJ307" s="730"/>
      <c r="KKK307" s="730"/>
      <c r="KKL307" s="730"/>
      <c r="KKM307" s="730"/>
      <c r="KKN307" s="730"/>
      <c r="KKO307" s="730"/>
      <c r="KKP307" s="730"/>
      <c r="KKQ307" s="730"/>
      <c r="KKR307" s="730"/>
      <c r="KKS307" s="730"/>
      <c r="KKT307" s="730"/>
      <c r="KKU307" s="730"/>
      <c r="KKV307" s="730"/>
      <c r="KKW307" s="730"/>
      <c r="KKX307" s="730"/>
      <c r="KKY307" s="730"/>
      <c r="KKZ307" s="730"/>
      <c r="KLA307" s="730"/>
      <c r="KLB307" s="730"/>
      <c r="KLC307" s="730"/>
      <c r="KLD307" s="730"/>
      <c r="KLE307" s="730"/>
      <c r="KLF307" s="730"/>
      <c r="KLG307" s="730"/>
      <c r="KLH307" s="730"/>
      <c r="KLI307" s="730"/>
      <c r="KLJ307" s="730"/>
      <c r="KLK307" s="730"/>
      <c r="KLL307" s="730"/>
      <c r="KLM307" s="730"/>
      <c r="KLN307" s="730"/>
      <c r="KLO307" s="730"/>
      <c r="KLP307" s="730"/>
      <c r="KLQ307" s="730"/>
      <c r="KLR307" s="730"/>
      <c r="KLS307" s="730"/>
      <c r="KLT307" s="730"/>
      <c r="KLU307" s="730"/>
      <c r="KLV307" s="730"/>
      <c r="KLW307" s="730"/>
      <c r="KLX307" s="730"/>
      <c r="KLY307" s="730"/>
      <c r="KLZ307" s="730"/>
      <c r="KMA307" s="730"/>
      <c r="KMB307" s="730"/>
      <c r="KMC307" s="730"/>
      <c r="KMD307" s="730"/>
      <c r="KME307" s="730"/>
      <c r="KMF307" s="730"/>
      <c r="KMG307" s="730"/>
      <c r="KMH307" s="730"/>
      <c r="KMI307" s="730"/>
      <c r="KMJ307" s="730"/>
      <c r="KMK307" s="730"/>
      <c r="KML307" s="730"/>
      <c r="KMM307" s="730"/>
      <c r="KMN307" s="730"/>
      <c r="KMO307" s="730"/>
      <c r="KMP307" s="730"/>
      <c r="KMQ307" s="730"/>
      <c r="KMR307" s="730"/>
      <c r="KMS307" s="730"/>
      <c r="KMT307" s="730"/>
      <c r="KMU307" s="730"/>
      <c r="KMV307" s="730"/>
      <c r="KMW307" s="730"/>
      <c r="KMX307" s="730"/>
      <c r="KMY307" s="730"/>
      <c r="KMZ307" s="730"/>
      <c r="KNA307" s="730"/>
      <c r="KNB307" s="730"/>
      <c r="KNC307" s="730"/>
      <c r="KND307" s="730"/>
      <c r="KNE307" s="730"/>
      <c r="KNF307" s="730"/>
      <c r="KNG307" s="730"/>
      <c r="KNH307" s="730"/>
      <c r="KNI307" s="730"/>
      <c r="KNJ307" s="730"/>
      <c r="KNK307" s="730"/>
      <c r="KNL307" s="730"/>
      <c r="KNM307" s="730"/>
      <c r="KNN307" s="730"/>
      <c r="KNO307" s="730"/>
      <c r="KNP307" s="730"/>
      <c r="KNQ307" s="730"/>
      <c r="KNR307" s="730"/>
      <c r="KNS307" s="730"/>
      <c r="KNT307" s="730"/>
      <c r="KNU307" s="730"/>
      <c r="KNV307" s="730"/>
      <c r="KNW307" s="730"/>
      <c r="KNX307" s="730"/>
      <c r="KNY307" s="730"/>
      <c r="KNZ307" s="730"/>
      <c r="KOA307" s="730"/>
      <c r="KOB307" s="730"/>
      <c r="KOC307" s="730"/>
      <c r="KOD307" s="730"/>
      <c r="KOE307" s="730"/>
      <c r="KOF307" s="730"/>
      <c r="KOG307" s="730"/>
      <c r="KOH307" s="730"/>
      <c r="KOI307" s="730"/>
      <c r="KOJ307" s="730"/>
      <c r="KOK307" s="730"/>
      <c r="KOL307" s="730"/>
      <c r="KOM307" s="730"/>
      <c r="KON307" s="730"/>
      <c r="KOO307" s="730"/>
      <c r="KOP307" s="730"/>
      <c r="KOQ307" s="730"/>
      <c r="KOR307" s="730"/>
      <c r="KOS307" s="730"/>
      <c r="KOT307" s="730"/>
      <c r="KOU307" s="730"/>
      <c r="KOV307" s="730"/>
      <c r="KOW307" s="730"/>
      <c r="KOX307" s="730"/>
      <c r="KOY307" s="730"/>
      <c r="KOZ307" s="730"/>
      <c r="KPA307" s="730"/>
      <c r="KPB307" s="730"/>
      <c r="KPC307" s="730"/>
      <c r="KPD307" s="730"/>
      <c r="KPE307" s="730"/>
      <c r="KPF307" s="730"/>
      <c r="KPG307" s="730"/>
      <c r="KPH307" s="730"/>
      <c r="KPI307" s="730"/>
      <c r="KPJ307" s="730"/>
      <c r="KPK307" s="730"/>
      <c r="KPL307" s="730"/>
      <c r="KPM307" s="730"/>
      <c r="KPN307" s="730"/>
      <c r="KPO307" s="730"/>
      <c r="KPP307" s="730"/>
      <c r="KPQ307" s="730"/>
      <c r="KPR307" s="730"/>
      <c r="KPS307" s="730"/>
      <c r="KPT307" s="730"/>
      <c r="KPU307" s="730"/>
      <c r="KPV307" s="730"/>
      <c r="KPW307" s="730"/>
      <c r="KPX307" s="730"/>
      <c r="KPY307" s="730"/>
      <c r="KPZ307" s="730"/>
      <c r="KQA307" s="730"/>
      <c r="KQB307" s="730"/>
      <c r="KQC307" s="730"/>
      <c r="KQD307" s="730"/>
      <c r="KQE307" s="730"/>
      <c r="KQF307" s="730"/>
      <c r="KQG307" s="730"/>
      <c r="KQH307" s="730"/>
      <c r="KQI307" s="730"/>
      <c r="KQJ307" s="730"/>
      <c r="KQK307" s="730"/>
      <c r="KQL307" s="730"/>
      <c r="KQM307" s="730"/>
      <c r="KQN307" s="730"/>
      <c r="KQO307" s="730"/>
      <c r="KQP307" s="730"/>
      <c r="KQQ307" s="730"/>
      <c r="KQR307" s="730"/>
      <c r="KQS307" s="730"/>
      <c r="KQT307" s="730"/>
      <c r="KQU307" s="730"/>
      <c r="KQV307" s="730"/>
      <c r="KQW307" s="730"/>
      <c r="KQX307" s="730"/>
      <c r="KQY307" s="730"/>
      <c r="KQZ307" s="730"/>
      <c r="KRA307" s="730"/>
      <c r="KRB307" s="730"/>
      <c r="KRC307" s="730"/>
      <c r="KRD307" s="730"/>
      <c r="KRE307" s="730"/>
      <c r="KRF307" s="730"/>
      <c r="KRG307" s="730"/>
      <c r="KRH307" s="730"/>
      <c r="KRI307" s="730"/>
      <c r="KRJ307" s="730"/>
      <c r="KRK307" s="730"/>
      <c r="KRL307" s="730"/>
      <c r="KRM307" s="730"/>
      <c r="KRN307" s="730"/>
      <c r="KRO307" s="730"/>
      <c r="KRP307" s="730"/>
      <c r="KRQ307" s="730"/>
      <c r="KRR307" s="730"/>
      <c r="KRS307" s="730"/>
      <c r="KRT307" s="730"/>
      <c r="KRU307" s="730"/>
      <c r="KRV307" s="730"/>
      <c r="KRW307" s="730"/>
      <c r="KRX307" s="730"/>
      <c r="KRY307" s="730"/>
      <c r="KRZ307" s="730"/>
      <c r="KSA307" s="730"/>
      <c r="KSB307" s="730"/>
      <c r="KSC307" s="730"/>
      <c r="KSD307" s="730"/>
      <c r="KSE307" s="730"/>
      <c r="KSF307" s="730"/>
      <c r="KSG307" s="730"/>
      <c r="KSH307" s="730"/>
      <c r="KSI307" s="730"/>
      <c r="KSJ307" s="730"/>
      <c r="KSK307" s="730"/>
      <c r="KSL307" s="730"/>
      <c r="KSM307" s="730"/>
      <c r="KSN307" s="730"/>
      <c r="KSO307" s="730"/>
      <c r="KSP307" s="730"/>
      <c r="KSQ307" s="730"/>
      <c r="KSR307" s="730"/>
      <c r="KSS307" s="730"/>
      <c r="KST307" s="730"/>
      <c r="KSU307" s="730"/>
      <c r="KSV307" s="730"/>
      <c r="KSW307" s="730"/>
      <c r="KSX307" s="730"/>
      <c r="KSY307" s="730"/>
      <c r="KSZ307" s="730"/>
      <c r="KTA307" s="730"/>
      <c r="KTB307" s="730"/>
      <c r="KTC307" s="730"/>
      <c r="KTD307" s="730"/>
      <c r="KTE307" s="730"/>
      <c r="KTF307" s="730"/>
      <c r="KTG307" s="730"/>
      <c r="KTH307" s="730"/>
      <c r="KTI307" s="730"/>
      <c r="KTJ307" s="730"/>
      <c r="KTK307" s="730"/>
      <c r="KTL307" s="730"/>
      <c r="KTM307" s="730"/>
      <c r="KTN307" s="730"/>
      <c r="KTO307" s="730"/>
      <c r="KTP307" s="730"/>
      <c r="KTQ307" s="730"/>
      <c r="KTR307" s="730"/>
      <c r="KTS307" s="730"/>
      <c r="KTT307" s="730"/>
      <c r="KTU307" s="730"/>
      <c r="KTV307" s="730"/>
      <c r="KTW307" s="730"/>
      <c r="KTX307" s="730"/>
      <c r="KTY307" s="730"/>
      <c r="KTZ307" s="730"/>
      <c r="KUA307" s="730"/>
      <c r="KUB307" s="730"/>
      <c r="KUC307" s="730"/>
      <c r="KUD307" s="730"/>
      <c r="KUE307" s="730"/>
      <c r="KUF307" s="730"/>
      <c r="KUG307" s="730"/>
      <c r="KUH307" s="730"/>
      <c r="KUI307" s="730"/>
      <c r="KUJ307" s="730"/>
      <c r="KUK307" s="730"/>
      <c r="KUL307" s="730"/>
      <c r="KUM307" s="730"/>
      <c r="KUN307" s="730"/>
      <c r="KUO307" s="730"/>
      <c r="KUP307" s="730"/>
      <c r="KUQ307" s="730"/>
      <c r="KUR307" s="730"/>
      <c r="KUS307" s="730"/>
      <c r="KUT307" s="730"/>
      <c r="KUU307" s="730"/>
      <c r="KUV307" s="730"/>
      <c r="KUW307" s="730"/>
      <c r="KUX307" s="730"/>
      <c r="KUY307" s="730"/>
      <c r="KUZ307" s="730"/>
      <c r="KVA307" s="730"/>
      <c r="KVB307" s="730"/>
      <c r="KVC307" s="730"/>
      <c r="KVD307" s="730"/>
      <c r="KVE307" s="730"/>
      <c r="KVF307" s="730"/>
      <c r="KVG307" s="730"/>
      <c r="KVH307" s="730"/>
      <c r="KVI307" s="730"/>
      <c r="KVJ307" s="730"/>
      <c r="KVK307" s="730"/>
      <c r="KVL307" s="730"/>
      <c r="KVM307" s="730"/>
      <c r="KVN307" s="730"/>
      <c r="KVO307" s="730"/>
      <c r="KVP307" s="730"/>
      <c r="KVQ307" s="730"/>
      <c r="KVR307" s="730"/>
      <c r="KVS307" s="730"/>
      <c r="KVT307" s="730"/>
      <c r="KVU307" s="730"/>
      <c r="KVV307" s="730"/>
      <c r="KVW307" s="730"/>
      <c r="KVX307" s="730"/>
      <c r="KVY307" s="730"/>
      <c r="KVZ307" s="730"/>
      <c r="KWA307" s="730"/>
      <c r="KWB307" s="730"/>
      <c r="KWC307" s="730"/>
      <c r="KWD307" s="730"/>
      <c r="KWE307" s="730"/>
      <c r="KWF307" s="730"/>
      <c r="KWG307" s="730"/>
      <c r="KWH307" s="730"/>
      <c r="KWI307" s="730"/>
      <c r="KWJ307" s="730"/>
      <c r="KWK307" s="730"/>
      <c r="KWL307" s="730"/>
      <c r="KWM307" s="730"/>
      <c r="KWN307" s="730"/>
      <c r="KWO307" s="730"/>
      <c r="KWP307" s="730"/>
      <c r="KWQ307" s="730"/>
      <c r="KWR307" s="730"/>
      <c r="KWS307" s="730"/>
      <c r="KWT307" s="730"/>
      <c r="KWU307" s="730"/>
      <c r="KWV307" s="730"/>
      <c r="KWW307" s="730"/>
      <c r="KWX307" s="730"/>
      <c r="KWY307" s="730"/>
      <c r="KWZ307" s="730"/>
      <c r="KXA307" s="730"/>
      <c r="KXB307" s="730"/>
      <c r="KXC307" s="730"/>
      <c r="KXD307" s="730"/>
      <c r="KXE307" s="730"/>
      <c r="KXF307" s="730"/>
      <c r="KXG307" s="730"/>
      <c r="KXH307" s="730"/>
      <c r="KXI307" s="730"/>
      <c r="KXJ307" s="730"/>
      <c r="KXK307" s="730"/>
      <c r="KXL307" s="730"/>
      <c r="KXM307" s="730"/>
      <c r="KXN307" s="730"/>
      <c r="KXO307" s="730"/>
      <c r="KXP307" s="730"/>
      <c r="KXQ307" s="730"/>
      <c r="KXR307" s="730"/>
      <c r="KXS307" s="730"/>
      <c r="KXT307" s="730"/>
      <c r="KXU307" s="730"/>
      <c r="KXV307" s="730"/>
      <c r="KXW307" s="730"/>
      <c r="KXX307" s="730"/>
      <c r="KXY307" s="730"/>
      <c r="KXZ307" s="730"/>
      <c r="KYA307" s="730"/>
      <c r="KYB307" s="730"/>
      <c r="KYC307" s="730"/>
      <c r="KYD307" s="730"/>
      <c r="KYE307" s="730"/>
      <c r="KYF307" s="730"/>
      <c r="KYG307" s="730"/>
      <c r="KYH307" s="730"/>
      <c r="KYI307" s="730"/>
      <c r="KYJ307" s="730"/>
      <c r="KYK307" s="730"/>
      <c r="KYL307" s="730"/>
      <c r="KYM307" s="730"/>
      <c r="KYN307" s="730"/>
      <c r="KYO307" s="730"/>
      <c r="KYP307" s="730"/>
      <c r="KYQ307" s="730"/>
      <c r="KYR307" s="730"/>
      <c r="KYS307" s="730"/>
      <c r="KYT307" s="730"/>
      <c r="KYU307" s="730"/>
      <c r="KYV307" s="730"/>
      <c r="KYW307" s="730"/>
      <c r="KYX307" s="730"/>
      <c r="KYY307" s="730"/>
      <c r="KYZ307" s="730"/>
      <c r="KZA307" s="730"/>
      <c r="KZB307" s="730"/>
      <c r="KZC307" s="730"/>
      <c r="KZD307" s="730"/>
      <c r="KZE307" s="730"/>
      <c r="KZF307" s="730"/>
      <c r="KZG307" s="730"/>
      <c r="KZH307" s="730"/>
      <c r="KZI307" s="730"/>
      <c r="KZJ307" s="730"/>
      <c r="KZK307" s="730"/>
      <c r="KZL307" s="730"/>
      <c r="KZM307" s="730"/>
      <c r="KZN307" s="730"/>
      <c r="KZO307" s="730"/>
      <c r="KZP307" s="730"/>
      <c r="KZQ307" s="730"/>
      <c r="KZR307" s="730"/>
      <c r="KZS307" s="730"/>
      <c r="KZT307" s="730"/>
      <c r="KZU307" s="730"/>
      <c r="KZV307" s="730"/>
      <c r="KZW307" s="730"/>
      <c r="KZX307" s="730"/>
      <c r="KZY307" s="730"/>
      <c r="KZZ307" s="730"/>
      <c r="LAA307" s="730"/>
      <c r="LAB307" s="730"/>
      <c r="LAC307" s="730"/>
      <c r="LAD307" s="730"/>
      <c r="LAE307" s="730"/>
      <c r="LAF307" s="730"/>
      <c r="LAG307" s="730"/>
      <c r="LAH307" s="730"/>
      <c r="LAI307" s="730"/>
      <c r="LAJ307" s="730"/>
      <c r="LAK307" s="730"/>
      <c r="LAL307" s="730"/>
      <c r="LAM307" s="730"/>
      <c r="LAN307" s="730"/>
      <c r="LAO307" s="730"/>
      <c r="LAP307" s="730"/>
      <c r="LAQ307" s="730"/>
      <c r="LAR307" s="730"/>
      <c r="LAS307" s="730"/>
      <c r="LAT307" s="730"/>
      <c r="LAU307" s="730"/>
      <c r="LAV307" s="730"/>
      <c r="LAW307" s="730"/>
      <c r="LAX307" s="730"/>
      <c r="LAY307" s="730"/>
      <c r="LAZ307" s="730"/>
      <c r="LBA307" s="730"/>
      <c r="LBB307" s="730"/>
      <c r="LBC307" s="730"/>
      <c r="LBD307" s="730"/>
      <c r="LBE307" s="730"/>
      <c r="LBF307" s="730"/>
      <c r="LBG307" s="730"/>
      <c r="LBH307" s="730"/>
      <c r="LBI307" s="730"/>
      <c r="LBJ307" s="730"/>
      <c r="LBK307" s="730"/>
      <c r="LBL307" s="730"/>
      <c r="LBM307" s="730"/>
      <c r="LBN307" s="730"/>
      <c r="LBO307" s="730"/>
      <c r="LBP307" s="730"/>
      <c r="LBQ307" s="730"/>
      <c r="LBR307" s="730"/>
      <c r="LBS307" s="730"/>
      <c r="LBT307" s="730"/>
      <c r="LBU307" s="730"/>
      <c r="LBV307" s="730"/>
      <c r="LBW307" s="730"/>
      <c r="LBX307" s="730"/>
      <c r="LBY307" s="730"/>
      <c r="LBZ307" s="730"/>
      <c r="LCA307" s="730"/>
      <c r="LCB307" s="730"/>
      <c r="LCC307" s="730"/>
      <c r="LCD307" s="730"/>
      <c r="LCE307" s="730"/>
      <c r="LCF307" s="730"/>
      <c r="LCG307" s="730"/>
      <c r="LCH307" s="730"/>
      <c r="LCI307" s="730"/>
      <c r="LCJ307" s="730"/>
      <c r="LCK307" s="730"/>
      <c r="LCL307" s="730"/>
      <c r="LCM307" s="730"/>
      <c r="LCN307" s="730"/>
      <c r="LCO307" s="730"/>
      <c r="LCP307" s="730"/>
      <c r="LCQ307" s="730"/>
      <c r="LCR307" s="730"/>
      <c r="LCS307" s="730"/>
      <c r="LCT307" s="730"/>
      <c r="LCU307" s="730"/>
      <c r="LCV307" s="730"/>
      <c r="LCW307" s="730"/>
      <c r="LCX307" s="730"/>
      <c r="LCY307" s="730"/>
      <c r="LCZ307" s="730"/>
      <c r="LDA307" s="730"/>
      <c r="LDB307" s="730"/>
      <c r="LDC307" s="730"/>
      <c r="LDD307" s="730"/>
      <c r="LDE307" s="730"/>
      <c r="LDF307" s="730"/>
      <c r="LDG307" s="730"/>
      <c r="LDH307" s="730"/>
      <c r="LDI307" s="730"/>
      <c r="LDJ307" s="730"/>
      <c r="LDK307" s="730"/>
      <c r="LDL307" s="730"/>
      <c r="LDM307" s="730"/>
      <c r="LDN307" s="730"/>
      <c r="LDO307" s="730"/>
      <c r="LDP307" s="730"/>
      <c r="LDQ307" s="730"/>
      <c r="LDR307" s="730"/>
      <c r="LDS307" s="730"/>
      <c r="LDT307" s="730"/>
      <c r="LDU307" s="730"/>
      <c r="LDV307" s="730"/>
      <c r="LDW307" s="730"/>
      <c r="LDX307" s="730"/>
      <c r="LDY307" s="730"/>
      <c r="LDZ307" s="730"/>
      <c r="LEA307" s="730"/>
      <c r="LEB307" s="730"/>
      <c r="LEC307" s="730"/>
      <c r="LED307" s="730"/>
      <c r="LEE307" s="730"/>
      <c r="LEF307" s="730"/>
      <c r="LEG307" s="730"/>
      <c r="LEH307" s="730"/>
      <c r="LEI307" s="730"/>
      <c r="LEJ307" s="730"/>
      <c r="LEK307" s="730"/>
      <c r="LEL307" s="730"/>
      <c r="LEM307" s="730"/>
      <c r="LEN307" s="730"/>
      <c r="LEO307" s="730"/>
      <c r="LEP307" s="730"/>
      <c r="LEQ307" s="730"/>
      <c r="LER307" s="730"/>
      <c r="LES307" s="730"/>
      <c r="LET307" s="730"/>
      <c r="LEU307" s="730"/>
      <c r="LEV307" s="730"/>
      <c r="LEW307" s="730"/>
      <c r="LEX307" s="730"/>
      <c r="LEY307" s="730"/>
      <c r="LEZ307" s="730"/>
      <c r="LFA307" s="730"/>
      <c r="LFB307" s="730"/>
      <c r="LFC307" s="730"/>
      <c r="LFD307" s="730"/>
      <c r="LFE307" s="730"/>
      <c r="LFF307" s="730"/>
      <c r="LFG307" s="730"/>
      <c r="LFH307" s="730"/>
      <c r="LFI307" s="730"/>
      <c r="LFJ307" s="730"/>
      <c r="LFK307" s="730"/>
      <c r="LFL307" s="730"/>
      <c r="LFM307" s="730"/>
      <c r="LFN307" s="730"/>
      <c r="LFO307" s="730"/>
      <c r="LFP307" s="730"/>
      <c r="LFQ307" s="730"/>
      <c r="LFR307" s="730"/>
      <c r="LFS307" s="730"/>
      <c r="LFT307" s="730"/>
      <c r="LFU307" s="730"/>
      <c r="LFV307" s="730"/>
      <c r="LFW307" s="730"/>
      <c r="LFX307" s="730"/>
      <c r="LFY307" s="730"/>
      <c r="LFZ307" s="730"/>
      <c r="LGA307" s="730"/>
      <c r="LGB307" s="730"/>
      <c r="LGC307" s="730"/>
      <c r="LGD307" s="730"/>
      <c r="LGE307" s="730"/>
      <c r="LGF307" s="730"/>
      <c r="LGG307" s="730"/>
      <c r="LGH307" s="730"/>
      <c r="LGI307" s="730"/>
      <c r="LGJ307" s="730"/>
      <c r="LGK307" s="730"/>
      <c r="LGL307" s="730"/>
      <c r="LGM307" s="730"/>
      <c r="LGN307" s="730"/>
      <c r="LGO307" s="730"/>
      <c r="LGP307" s="730"/>
      <c r="LGQ307" s="730"/>
      <c r="LGR307" s="730"/>
      <c r="LGS307" s="730"/>
      <c r="LGT307" s="730"/>
      <c r="LGU307" s="730"/>
      <c r="LGV307" s="730"/>
      <c r="LGW307" s="730"/>
      <c r="LGX307" s="730"/>
      <c r="LGY307" s="730"/>
      <c r="LGZ307" s="730"/>
      <c r="LHA307" s="730"/>
      <c r="LHB307" s="730"/>
      <c r="LHC307" s="730"/>
      <c r="LHD307" s="730"/>
      <c r="LHE307" s="730"/>
      <c r="LHF307" s="730"/>
      <c r="LHG307" s="730"/>
      <c r="LHH307" s="730"/>
      <c r="LHI307" s="730"/>
      <c r="LHJ307" s="730"/>
      <c r="LHK307" s="730"/>
      <c r="LHL307" s="730"/>
      <c r="LHM307" s="730"/>
      <c r="LHN307" s="730"/>
      <c r="LHO307" s="730"/>
      <c r="LHP307" s="730"/>
      <c r="LHQ307" s="730"/>
      <c r="LHR307" s="730"/>
      <c r="LHS307" s="730"/>
      <c r="LHT307" s="730"/>
      <c r="LHU307" s="730"/>
      <c r="LHV307" s="730"/>
      <c r="LHW307" s="730"/>
      <c r="LHX307" s="730"/>
      <c r="LHY307" s="730"/>
      <c r="LHZ307" s="730"/>
      <c r="LIA307" s="730"/>
      <c r="LIB307" s="730"/>
      <c r="LIC307" s="730"/>
      <c r="LID307" s="730"/>
      <c r="LIE307" s="730"/>
      <c r="LIF307" s="730"/>
      <c r="LIG307" s="730"/>
      <c r="LIH307" s="730"/>
      <c r="LII307" s="730"/>
      <c r="LIJ307" s="730"/>
      <c r="LIK307" s="730"/>
      <c r="LIL307" s="730"/>
      <c r="LIM307" s="730"/>
      <c r="LIN307" s="730"/>
      <c r="LIO307" s="730"/>
      <c r="LIP307" s="730"/>
      <c r="LIQ307" s="730"/>
      <c r="LIR307" s="730"/>
      <c r="LIS307" s="730"/>
      <c r="LIT307" s="730"/>
      <c r="LIU307" s="730"/>
      <c r="LIV307" s="730"/>
      <c r="LIW307" s="730"/>
      <c r="LIX307" s="730"/>
      <c r="LIY307" s="730"/>
      <c r="LIZ307" s="730"/>
      <c r="LJA307" s="730"/>
      <c r="LJB307" s="730"/>
      <c r="LJC307" s="730"/>
      <c r="LJD307" s="730"/>
      <c r="LJE307" s="730"/>
      <c r="LJF307" s="730"/>
      <c r="LJG307" s="730"/>
      <c r="LJH307" s="730"/>
      <c r="LJI307" s="730"/>
      <c r="LJJ307" s="730"/>
      <c r="LJK307" s="730"/>
      <c r="LJL307" s="730"/>
      <c r="LJM307" s="730"/>
      <c r="LJN307" s="730"/>
      <c r="LJO307" s="730"/>
      <c r="LJP307" s="730"/>
      <c r="LJQ307" s="730"/>
      <c r="LJR307" s="730"/>
      <c r="LJS307" s="730"/>
      <c r="LJT307" s="730"/>
      <c r="LJU307" s="730"/>
      <c r="LJV307" s="730"/>
      <c r="LJW307" s="730"/>
      <c r="LJX307" s="730"/>
      <c r="LJY307" s="730"/>
      <c r="LJZ307" s="730"/>
      <c r="LKA307" s="730"/>
      <c r="LKB307" s="730"/>
      <c r="LKC307" s="730"/>
      <c r="LKD307" s="730"/>
      <c r="LKE307" s="730"/>
      <c r="LKF307" s="730"/>
      <c r="LKG307" s="730"/>
      <c r="LKH307" s="730"/>
      <c r="LKI307" s="730"/>
      <c r="LKJ307" s="730"/>
      <c r="LKK307" s="730"/>
      <c r="LKL307" s="730"/>
      <c r="LKM307" s="730"/>
      <c r="LKN307" s="730"/>
      <c r="LKO307" s="730"/>
      <c r="LKP307" s="730"/>
      <c r="LKQ307" s="730"/>
      <c r="LKR307" s="730"/>
      <c r="LKS307" s="730"/>
      <c r="LKT307" s="730"/>
      <c r="LKU307" s="730"/>
      <c r="LKV307" s="730"/>
      <c r="LKW307" s="730"/>
      <c r="LKX307" s="730"/>
      <c r="LKY307" s="730"/>
      <c r="LKZ307" s="730"/>
      <c r="LLA307" s="730"/>
      <c r="LLB307" s="730"/>
      <c r="LLC307" s="730"/>
      <c r="LLD307" s="730"/>
      <c r="LLE307" s="730"/>
      <c r="LLF307" s="730"/>
      <c r="LLG307" s="730"/>
      <c r="LLH307" s="730"/>
      <c r="LLI307" s="730"/>
      <c r="LLJ307" s="730"/>
      <c r="LLK307" s="730"/>
      <c r="LLL307" s="730"/>
      <c r="LLM307" s="730"/>
      <c r="LLN307" s="730"/>
      <c r="LLO307" s="730"/>
      <c r="LLP307" s="730"/>
      <c r="LLQ307" s="730"/>
      <c r="LLR307" s="730"/>
      <c r="LLS307" s="730"/>
      <c r="LLT307" s="730"/>
      <c r="LLU307" s="730"/>
      <c r="LLV307" s="730"/>
      <c r="LLW307" s="730"/>
      <c r="LLX307" s="730"/>
      <c r="LLY307" s="730"/>
      <c r="LLZ307" s="730"/>
      <c r="LMA307" s="730"/>
      <c r="LMB307" s="730"/>
      <c r="LMC307" s="730"/>
      <c r="LMD307" s="730"/>
      <c r="LME307" s="730"/>
      <c r="LMF307" s="730"/>
      <c r="LMG307" s="730"/>
      <c r="LMH307" s="730"/>
      <c r="LMI307" s="730"/>
      <c r="LMJ307" s="730"/>
      <c r="LMK307" s="730"/>
      <c r="LML307" s="730"/>
      <c r="LMM307" s="730"/>
      <c r="LMN307" s="730"/>
      <c r="LMO307" s="730"/>
      <c r="LMP307" s="730"/>
      <c r="LMQ307" s="730"/>
      <c r="LMR307" s="730"/>
      <c r="LMS307" s="730"/>
      <c r="LMT307" s="730"/>
      <c r="LMU307" s="730"/>
      <c r="LMV307" s="730"/>
      <c r="LMW307" s="730"/>
      <c r="LMX307" s="730"/>
      <c r="LMY307" s="730"/>
      <c r="LMZ307" s="730"/>
      <c r="LNA307" s="730"/>
      <c r="LNB307" s="730"/>
      <c r="LNC307" s="730"/>
      <c r="LND307" s="730"/>
      <c r="LNE307" s="730"/>
      <c r="LNF307" s="730"/>
      <c r="LNG307" s="730"/>
      <c r="LNH307" s="730"/>
      <c r="LNI307" s="730"/>
      <c r="LNJ307" s="730"/>
      <c r="LNK307" s="730"/>
      <c r="LNL307" s="730"/>
      <c r="LNM307" s="730"/>
      <c r="LNN307" s="730"/>
      <c r="LNO307" s="730"/>
      <c r="LNP307" s="730"/>
      <c r="LNQ307" s="730"/>
      <c r="LNR307" s="730"/>
      <c r="LNS307" s="730"/>
      <c r="LNT307" s="730"/>
      <c r="LNU307" s="730"/>
      <c r="LNV307" s="730"/>
      <c r="LNW307" s="730"/>
      <c r="LNX307" s="730"/>
      <c r="LNY307" s="730"/>
      <c r="LNZ307" s="730"/>
      <c r="LOA307" s="730"/>
      <c r="LOB307" s="730"/>
      <c r="LOC307" s="730"/>
      <c r="LOD307" s="730"/>
      <c r="LOE307" s="730"/>
      <c r="LOF307" s="730"/>
      <c r="LOG307" s="730"/>
      <c r="LOH307" s="730"/>
      <c r="LOI307" s="730"/>
      <c r="LOJ307" s="730"/>
      <c r="LOK307" s="730"/>
      <c r="LOL307" s="730"/>
      <c r="LOM307" s="730"/>
      <c r="LON307" s="730"/>
      <c r="LOO307" s="730"/>
      <c r="LOP307" s="730"/>
      <c r="LOQ307" s="730"/>
      <c r="LOR307" s="730"/>
      <c r="LOS307" s="730"/>
      <c r="LOT307" s="730"/>
      <c r="LOU307" s="730"/>
      <c r="LOV307" s="730"/>
      <c r="LOW307" s="730"/>
      <c r="LOX307" s="730"/>
      <c r="LOY307" s="730"/>
      <c r="LOZ307" s="730"/>
      <c r="LPA307" s="730"/>
      <c r="LPB307" s="730"/>
      <c r="LPC307" s="730"/>
      <c r="LPD307" s="730"/>
      <c r="LPE307" s="730"/>
      <c r="LPF307" s="730"/>
      <c r="LPG307" s="730"/>
      <c r="LPH307" s="730"/>
      <c r="LPI307" s="730"/>
      <c r="LPJ307" s="730"/>
      <c r="LPK307" s="730"/>
      <c r="LPL307" s="730"/>
      <c r="LPM307" s="730"/>
      <c r="LPN307" s="730"/>
      <c r="LPO307" s="730"/>
      <c r="LPP307" s="730"/>
      <c r="LPQ307" s="730"/>
      <c r="LPR307" s="730"/>
      <c r="LPS307" s="730"/>
      <c r="LPT307" s="730"/>
      <c r="LPU307" s="730"/>
      <c r="LPV307" s="730"/>
      <c r="LPW307" s="730"/>
      <c r="LPX307" s="730"/>
      <c r="LPY307" s="730"/>
      <c r="LPZ307" s="730"/>
      <c r="LQA307" s="730"/>
      <c r="LQB307" s="730"/>
      <c r="LQC307" s="730"/>
      <c r="LQD307" s="730"/>
      <c r="LQE307" s="730"/>
      <c r="LQF307" s="730"/>
      <c r="LQG307" s="730"/>
      <c r="LQH307" s="730"/>
      <c r="LQI307" s="730"/>
      <c r="LQJ307" s="730"/>
      <c r="LQK307" s="730"/>
      <c r="LQL307" s="730"/>
      <c r="LQM307" s="730"/>
      <c r="LQN307" s="730"/>
      <c r="LQO307" s="730"/>
      <c r="LQP307" s="730"/>
      <c r="LQQ307" s="730"/>
      <c r="LQR307" s="730"/>
      <c r="LQS307" s="730"/>
      <c r="LQT307" s="730"/>
      <c r="LQU307" s="730"/>
      <c r="LQV307" s="730"/>
      <c r="LQW307" s="730"/>
      <c r="LQX307" s="730"/>
      <c r="LQY307" s="730"/>
      <c r="LQZ307" s="730"/>
      <c r="LRA307" s="730"/>
      <c r="LRB307" s="730"/>
      <c r="LRC307" s="730"/>
      <c r="LRD307" s="730"/>
      <c r="LRE307" s="730"/>
      <c r="LRF307" s="730"/>
      <c r="LRG307" s="730"/>
      <c r="LRH307" s="730"/>
      <c r="LRI307" s="730"/>
      <c r="LRJ307" s="730"/>
      <c r="LRK307" s="730"/>
      <c r="LRL307" s="730"/>
      <c r="LRM307" s="730"/>
      <c r="LRN307" s="730"/>
      <c r="LRO307" s="730"/>
      <c r="LRP307" s="730"/>
      <c r="LRQ307" s="730"/>
      <c r="LRR307" s="730"/>
      <c r="LRS307" s="730"/>
      <c r="LRT307" s="730"/>
      <c r="LRU307" s="730"/>
      <c r="LRV307" s="730"/>
      <c r="LRW307" s="730"/>
      <c r="LRX307" s="730"/>
      <c r="LRY307" s="730"/>
      <c r="LRZ307" s="730"/>
      <c r="LSA307" s="730"/>
      <c r="LSB307" s="730"/>
      <c r="LSC307" s="730"/>
      <c r="LSD307" s="730"/>
      <c r="LSE307" s="730"/>
      <c r="LSF307" s="730"/>
      <c r="LSG307" s="730"/>
      <c r="LSH307" s="730"/>
      <c r="LSI307" s="730"/>
      <c r="LSJ307" s="730"/>
      <c r="LSK307" s="730"/>
      <c r="LSL307" s="730"/>
      <c r="LSM307" s="730"/>
      <c r="LSN307" s="730"/>
      <c r="LSO307" s="730"/>
      <c r="LSP307" s="730"/>
      <c r="LSQ307" s="730"/>
      <c r="LSR307" s="730"/>
      <c r="LSS307" s="730"/>
      <c r="LST307" s="730"/>
      <c r="LSU307" s="730"/>
      <c r="LSV307" s="730"/>
      <c r="LSW307" s="730"/>
      <c r="LSX307" s="730"/>
      <c r="LSY307" s="730"/>
      <c r="LSZ307" s="730"/>
      <c r="LTA307" s="730"/>
      <c r="LTB307" s="730"/>
      <c r="LTC307" s="730"/>
      <c r="LTD307" s="730"/>
      <c r="LTE307" s="730"/>
      <c r="LTF307" s="730"/>
      <c r="LTG307" s="730"/>
      <c r="LTH307" s="730"/>
      <c r="LTI307" s="730"/>
      <c r="LTJ307" s="730"/>
      <c r="LTK307" s="730"/>
      <c r="LTL307" s="730"/>
      <c r="LTM307" s="730"/>
      <c r="LTN307" s="730"/>
      <c r="LTO307" s="730"/>
      <c r="LTP307" s="730"/>
      <c r="LTQ307" s="730"/>
      <c r="LTR307" s="730"/>
      <c r="LTS307" s="730"/>
      <c r="LTT307" s="730"/>
      <c r="LTU307" s="730"/>
      <c r="LTV307" s="730"/>
      <c r="LTW307" s="730"/>
      <c r="LTX307" s="730"/>
      <c r="LTY307" s="730"/>
      <c r="LTZ307" s="730"/>
      <c r="LUA307" s="730"/>
      <c r="LUB307" s="730"/>
      <c r="LUC307" s="730"/>
      <c r="LUD307" s="730"/>
      <c r="LUE307" s="730"/>
      <c r="LUF307" s="730"/>
      <c r="LUG307" s="730"/>
      <c r="LUH307" s="730"/>
      <c r="LUI307" s="730"/>
      <c r="LUJ307" s="730"/>
      <c r="LUK307" s="730"/>
      <c r="LUL307" s="730"/>
      <c r="LUM307" s="730"/>
      <c r="LUN307" s="730"/>
      <c r="LUO307" s="730"/>
      <c r="LUP307" s="730"/>
      <c r="LUQ307" s="730"/>
      <c r="LUR307" s="730"/>
      <c r="LUS307" s="730"/>
      <c r="LUT307" s="730"/>
      <c r="LUU307" s="730"/>
      <c r="LUV307" s="730"/>
      <c r="LUW307" s="730"/>
      <c r="LUX307" s="730"/>
      <c r="LUY307" s="730"/>
      <c r="LUZ307" s="730"/>
      <c r="LVA307" s="730"/>
      <c r="LVB307" s="730"/>
      <c r="LVC307" s="730"/>
      <c r="LVD307" s="730"/>
      <c r="LVE307" s="730"/>
      <c r="LVF307" s="730"/>
      <c r="LVG307" s="730"/>
      <c r="LVH307" s="730"/>
      <c r="LVI307" s="730"/>
      <c r="LVJ307" s="730"/>
      <c r="LVK307" s="730"/>
      <c r="LVL307" s="730"/>
      <c r="LVM307" s="730"/>
      <c r="LVN307" s="730"/>
      <c r="LVO307" s="730"/>
      <c r="LVP307" s="730"/>
      <c r="LVQ307" s="730"/>
      <c r="LVR307" s="730"/>
      <c r="LVS307" s="730"/>
      <c r="LVT307" s="730"/>
      <c r="LVU307" s="730"/>
      <c r="LVV307" s="730"/>
      <c r="LVW307" s="730"/>
      <c r="LVX307" s="730"/>
      <c r="LVY307" s="730"/>
      <c r="LVZ307" s="730"/>
      <c r="LWA307" s="730"/>
      <c r="LWB307" s="730"/>
      <c r="LWC307" s="730"/>
      <c r="LWD307" s="730"/>
      <c r="LWE307" s="730"/>
      <c r="LWF307" s="730"/>
      <c r="LWG307" s="730"/>
      <c r="LWH307" s="730"/>
      <c r="LWI307" s="730"/>
      <c r="LWJ307" s="730"/>
      <c r="LWK307" s="730"/>
      <c r="LWL307" s="730"/>
      <c r="LWM307" s="730"/>
      <c r="LWN307" s="730"/>
      <c r="LWO307" s="730"/>
      <c r="LWP307" s="730"/>
      <c r="LWQ307" s="730"/>
      <c r="LWR307" s="730"/>
      <c r="LWS307" s="730"/>
      <c r="LWT307" s="730"/>
      <c r="LWU307" s="730"/>
      <c r="LWV307" s="730"/>
      <c r="LWW307" s="730"/>
      <c r="LWX307" s="730"/>
      <c r="LWY307" s="730"/>
      <c r="LWZ307" s="730"/>
      <c r="LXA307" s="730"/>
      <c r="LXB307" s="730"/>
      <c r="LXC307" s="730"/>
      <c r="LXD307" s="730"/>
      <c r="LXE307" s="730"/>
      <c r="LXF307" s="730"/>
      <c r="LXG307" s="730"/>
      <c r="LXH307" s="730"/>
      <c r="LXI307" s="730"/>
      <c r="LXJ307" s="730"/>
      <c r="LXK307" s="730"/>
      <c r="LXL307" s="730"/>
      <c r="LXM307" s="730"/>
      <c r="LXN307" s="730"/>
      <c r="LXO307" s="730"/>
      <c r="LXP307" s="730"/>
      <c r="LXQ307" s="730"/>
      <c r="LXR307" s="730"/>
      <c r="LXS307" s="730"/>
      <c r="LXT307" s="730"/>
      <c r="LXU307" s="730"/>
      <c r="LXV307" s="730"/>
      <c r="LXW307" s="730"/>
      <c r="LXX307" s="730"/>
      <c r="LXY307" s="730"/>
      <c r="LXZ307" s="730"/>
      <c r="LYA307" s="730"/>
      <c r="LYB307" s="730"/>
      <c r="LYC307" s="730"/>
      <c r="LYD307" s="730"/>
      <c r="LYE307" s="730"/>
      <c r="LYF307" s="730"/>
      <c r="LYG307" s="730"/>
      <c r="LYH307" s="730"/>
      <c r="LYI307" s="730"/>
      <c r="LYJ307" s="730"/>
      <c r="LYK307" s="730"/>
      <c r="LYL307" s="730"/>
      <c r="LYM307" s="730"/>
      <c r="LYN307" s="730"/>
      <c r="LYO307" s="730"/>
      <c r="LYP307" s="730"/>
      <c r="LYQ307" s="730"/>
      <c r="LYR307" s="730"/>
      <c r="LYS307" s="730"/>
      <c r="LYT307" s="730"/>
      <c r="LYU307" s="730"/>
      <c r="LYV307" s="730"/>
      <c r="LYW307" s="730"/>
      <c r="LYX307" s="730"/>
      <c r="LYY307" s="730"/>
      <c r="LYZ307" s="730"/>
      <c r="LZA307" s="730"/>
      <c r="LZB307" s="730"/>
      <c r="LZC307" s="730"/>
      <c r="LZD307" s="730"/>
      <c r="LZE307" s="730"/>
      <c r="LZF307" s="730"/>
      <c r="LZG307" s="730"/>
      <c r="LZH307" s="730"/>
      <c r="LZI307" s="730"/>
      <c r="LZJ307" s="730"/>
      <c r="LZK307" s="730"/>
      <c r="LZL307" s="730"/>
      <c r="LZM307" s="730"/>
      <c r="LZN307" s="730"/>
      <c r="LZO307" s="730"/>
      <c r="LZP307" s="730"/>
      <c r="LZQ307" s="730"/>
      <c r="LZR307" s="730"/>
      <c r="LZS307" s="730"/>
      <c r="LZT307" s="730"/>
      <c r="LZU307" s="730"/>
      <c r="LZV307" s="730"/>
      <c r="LZW307" s="730"/>
      <c r="LZX307" s="730"/>
      <c r="LZY307" s="730"/>
      <c r="LZZ307" s="730"/>
      <c r="MAA307" s="730"/>
      <c r="MAB307" s="730"/>
      <c r="MAC307" s="730"/>
      <c r="MAD307" s="730"/>
      <c r="MAE307" s="730"/>
      <c r="MAF307" s="730"/>
      <c r="MAG307" s="730"/>
      <c r="MAH307" s="730"/>
      <c r="MAI307" s="730"/>
      <c r="MAJ307" s="730"/>
      <c r="MAK307" s="730"/>
      <c r="MAL307" s="730"/>
      <c r="MAM307" s="730"/>
      <c r="MAN307" s="730"/>
      <c r="MAO307" s="730"/>
      <c r="MAP307" s="730"/>
      <c r="MAQ307" s="730"/>
      <c r="MAR307" s="730"/>
      <c r="MAS307" s="730"/>
      <c r="MAT307" s="730"/>
      <c r="MAU307" s="730"/>
      <c r="MAV307" s="730"/>
      <c r="MAW307" s="730"/>
      <c r="MAX307" s="730"/>
      <c r="MAY307" s="730"/>
      <c r="MAZ307" s="730"/>
      <c r="MBA307" s="730"/>
      <c r="MBB307" s="730"/>
      <c r="MBC307" s="730"/>
      <c r="MBD307" s="730"/>
      <c r="MBE307" s="730"/>
      <c r="MBF307" s="730"/>
      <c r="MBG307" s="730"/>
      <c r="MBH307" s="730"/>
      <c r="MBI307" s="730"/>
      <c r="MBJ307" s="730"/>
      <c r="MBK307" s="730"/>
      <c r="MBL307" s="730"/>
      <c r="MBM307" s="730"/>
      <c r="MBN307" s="730"/>
      <c r="MBO307" s="730"/>
      <c r="MBP307" s="730"/>
      <c r="MBQ307" s="730"/>
      <c r="MBR307" s="730"/>
      <c r="MBS307" s="730"/>
      <c r="MBT307" s="730"/>
      <c r="MBU307" s="730"/>
      <c r="MBV307" s="730"/>
      <c r="MBW307" s="730"/>
      <c r="MBX307" s="730"/>
      <c r="MBY307" s="730"/>
      <c r="MBZ307" s="730"/>
      <c r="MCA307" s="730"/>
      <c r="MCB307" s="730"/>
      <c r="MCC307" s="730"/>
      <c r="MCD307" s="730"/>
      <c r="MCE307" s="730"/>
      <c r="MCF307" s="730"/>
      <c r="MCG307" s="730"/>
      <c r="MCH307" s="730"/>
      <c r="MCI307" s="730"/>
      <c r="MCJ307" s="730"/>
      <c r="MCK307" s="730"/>
      <c r="MCL307" s="730"/>
      <c r="MCM307" s="730"/>
      <c r="MCN307" s="730"/>
      <c r="MCO307" s="730"/>
      <c r="MCP307" s="730"/>
      <c r="MCQ307" s="730"/>
      <c r="MCR307" s="730"/>
      <c r="MCS307" s="730"/>
      <c r="MCT307" s="730"/>
      <c r="MCU307" s="730"/>
      <c r="MCV307" s="730"/>
      <c r="MCW307" s="730"/>
      <c r="MCX307" s="730"/>
      <c r="MCY307" s="730"/>
      <c r="MCZ307" s="730"/>
      <c r="MDA307" s="730"/>
      <c r="MDB307" s="730"/>
      <c r="MDC307" s="730"/>
      <c r="MDD307" s="730"/>
      <c r="MDE307" s="730"/>
      <c r="MDF307" s="730"/>
      <c r="MDG307" s="730"/>
      <c r="MDH307" s="730"/>
      <c r="MDI307" s="730"/>
      <c r="MDJ307" s="730"/>
      <c r="MDK307" s="730"/>
      <c r="MDL307" s="730"/>
      <c r="MDM307" s="730"/>
      <c r="MDN307" s="730"/>
      <c r="MDO307" s="730"/>
      <c r="MDP307" s="730"/>
      <c r="MDQ307" s="730"/>
      <c r="MDR307" s="730"/>
      <c r="MDS307" s="730"/>
      <c r="MDT307" s="730"/>
      <c r="MDU307" s="730"/>
      <c r="MDV307" s="730"/>
      <c r="MDW307" s="730"/>
      <c r="MDX307" s="730"/>
      <c r="MDY307" s="730"/>
      <c r="MDZ307" s="730"/>
      <c r="MEA307" s="730"/>
      <c r="MEB307" s="730"/>
      <c r="MEC307" s="730"/>
      <c r="MED307" s="730"/>
      <c r="MEE307" s="730"/>
      <c r="MEF307" s="730"/>
      <c r="MEG307" s="730"/>
      <c r="MEH307" s="730"/>
      <c r="MEI307" s="730"/>
      <c r="MEJ307" s="730"/>
      <c r="MEK307" s="730"/>
      <c r="MEL307" s="730"/>
      <c r="MEM307" s="730"/>
      <c r="MEN307" s="730"/>
      <c r="MEO307" s="730"/>
      <c r="MEP307" s="730"/>
      <c r="MEQ307" s="730"/>
      <c r="MER307" s="730"/>
      <c r="MES307" s="730"/>
      <c r="MET307" s="730"/>
      <c r="MEU307" s="730"/>
      <c r="MEV307" s="730"/>
      <c r="MEW307" s="730"/>
      <c r="MEX307" s="730"/>
      <c r="MEY307" s="730"/>
      <c r="MEZ307" s="730"/>
      <c r="MFA307" s="730"/>
      <c r="MFB307" s="730"/>
      <c r="MFC307" s="730"/>
      <c r="MFD307" s="730"/>
      <c r="MFE307" s="730"/>
      <c r="MFF307" s="730"/>
      <c r="MFG307" s="730"/>
      <c r="MFH307" s="730"/>
      <c r="MFI307" s="730"/>
      <c r="MFJ307" s="730"/>
      <c r="MFK307" s="730"/>
      <c r="MFL307" s="730"/>
      <c r="MFM307" s="730"/>
      <c r="MFN307" s="730"/>
      <c r="MFO307" s="730"/>
      <c r="MFP307" s="730"/>
      <c r="MFQ307" s="730"/>
      <c r="MFR307" s="730"/>
      <c r="MFS307" s="730"/>
      <c r="MFT307" s="730"/>
      <c r="MFU307" s="730"/>
      <c r="MFV307" s="730"/>
      <c r="MFW307" s="730"/>
      <c r="MFX307" s="730"/>
      <c r="MFY307" s="730"/>
      <c r="MFZ307" s="730"/>
      <c r="MGA307" s="730"/>
      <c r="MGB307" s="730"/>
      <c r="MGC307" s="730"/>
      <c r="MGD307" s="730"/>
      <c r="MGE307" s="730"/>
      <c r="MGF307" s="730"/>
      <c r="MGG307" s="730"/>
      <c r="MGH307" s="730"/>
      <c r="MGI307" s="730"/>
      <c r="MGJ307" s="730"/>
      <c r="MGK307" s="730"/>
      <c r="MGL307" s="730"/>
      <c r="MGM307" s="730"/>
      <c r="MGN307" s="730"/>
      <c r="MGO307" s="730"/>
      <c r="MGP307" s="730"/>
      <c r="MGQ307" s="730"/>
      <c r="MGR307" s="730"/>
      <c r="MGS307" s="730"/>
      <c r="MGT307" s="730"/>
      <c r="MGU307" s="730"/>
      <c r="MGV307" s="730"/>
      <c r="MGW307" s="730"/>
      <c r="MGX307" s="730"/>
      <c r="MGY307" s="730"/>
      <c r="MGZ307" s="730"/>
      <c r="MHA307" s="730"/>
      <c r="MHB307" s="730"/>
      <c r="MHC307" s="730"/>
      <c r="MHD307" s="730"/>
      <c r="MHE307" s="730"/>
      <c r="MHF307" s="730"/>
      <c r="MHG307" s="730"/>
      <c r="MHH307" s="730"/>
      <c r="MHI307" s="730"/>
      <c r="MHJ307" s="730"/>
      <c r="MHK307" s="730"/>
      <c r="MHL307" s="730"/>
      <c r="MHM307" s="730"/>
      <c r="MHN307" s="730"/>
      <c r="MHO307" s="730"/>
      <c r="MHP307" s="730"/>
      <c r="MHQ307" s="730"/>
      <c r="MHR307" s="730"/>
      <c r="MHS307" s="730"/>
      <c r="MHT307" s="730"/>
      <c r="MHU307" s="730"/>
      <c r="MHV307" s="730"/>
      <c r="MHW307" s="730"/>
      <c r="MHX307" s="730"/>
      <c r="MHY307" s="730"/>
      <c r="MHZ307" s="730"/>
      <c r="MIA307" s="730"/>
      <c r="MIB307" s="730"/>
      <c r="MIC307" s="730"/>
      <c r="MID307" s="730"/>
      <c r="MIE307" s="730"/>
      <c r="MIF307" s="730"/>
      <c r="MIG307" s="730"/>
      <c r="MIH307" s="730"/>
      <c r="MII307" s="730"/>
      <c r="MIJ307" s="730"/>
      <c r="MIK307" s="730"/>
      <c r="MIL307" s="730"/>
      <c r="MIM307" s="730"/>
      <c r="MIN307" s="730"/>
      <c r="MIO307" s="730"/>
      <c r="MIP307" s="730"/>
      <c r="MIQ307" s="730"/>
      <c r="MIR307" s="730"/>
      <c r="MIS307" s="730"/>
      <c r="MIT307" s="730"/>
      <c r="MIU307" s="730"/>
      <c r="MIV307" s="730"/>
      <c r="MIW307" s="730"/>
      <c r="MIX307" s="730"/>
      <c r="MIY307" s="730"/>
      <c r="MIZ307" s="730"/>
      <c r="MJA307" s="730"/>
      <c r="MJB307" s="730"/>
      <c r="MJC307" s="730"/>
      <c r="MJD307" s="730"/>
      <c r="MJE307" s="730"/>
      <c r="MJF307" s="730"/>
      <c r="MJG307" s="730"/>
      <c r="MJH307" s="730"/>
      <c r="MJI307" s="730"/>
      <c r="MJJ307" s="730"/>
      <c r="MJK307" s="730"/>
      <c r="MJL307" s="730"/>
      <c r="MJM307" s="730"/>
      <c r="MJN307" s="730"/>
      <c r="MJO307" s="730"/>
      <c r="MJP307" s="730"/>
      <c r="MJQ307" s="730"/>
      <c r="MJR307" s="730"/>
      <c r="MJS307" s="730"/>
      <c r="MJT307" s="730"/>
      <c r="MJU307" s="730"/>
      <c r="MJV307" s="730"/>
      <c r="MJW307" s="730"/>
      <c r="MJX307" s="730"/>
      <c r="MJY307" s="730"/>
      <c r="MJZ307" s="730"/>
      <c r="MKA307" s="730"/>
      <c r="MKB307" s="730"/>
      <c r="MKC307" s="730"/>
      <c r="MKD307" s="730"/>
      <c r="MKE307" s="730"/>
      <c r="MKF307" s="730"/>
      <c r="MKG307" s="730"/>
      <c r="MKH307" s="730"/>
      <c r="MKI307" s="730"/>
      <c r="MKJ307" s="730"/>
      <c r="MKK307" s="730"/>
      <c r="MKL307" s="730"/>
      <c r="MKM307" s="730"/>
      <c r="MKN307" s="730"/>
      <c r="MKO307" s="730"/>
      <c r="MKP307" s="730"/>
      <c r="MKQ307" s="730"/>
      <c r="MKR307" s="730"/>
      <c r="MKS307" s="730"/>
      <c r="MKT307" s="730"/>
      <c r="MKU307" s="730"/>
      <c r="MKV307" s="730"/>
      <c r="MKW307" s="730"/>
      <c r="MKX307" s="730"/>
      <c r="MKY307" s="730"/>
      <c r="MKZ307" s="730"/>
      <c r="MLA307" s="730"/>
      <c r="MLB307" s="730"/>
      <c r="MLC307" s="730"/>
      <c r="MLD307" s="730"/>
      <c r="MLE307" s="730"/>
      <c r="MLF307" s="730"/>
      <c r="MLG307" s="730"/>
      <c r="MLH307" s="730"/>
      <c r="MLI307" s="730"/>
      <c r="MLJ307" s="730"/>
      <c r="MLK307" s="730"/>
      <c r="MLL307" s="730"/>
      <c r="MLM307" s="730"/>
      <c r="MLN307" s="730"/>
      <c r="MLO307" s="730"/>
      <c r="MLP307" s="730"/>
      <c r="MLQ307" s="730"/>
      <c r="MLR307" s="730"/>
      <c r="MLS307" s="730"/>
      <c r="MLT307" s="730"/>
      <c r="MLU307" s="730"/>
      <c r="MLV307" s="730"/>
      <c r="MLW307" s="730"/>
      <c r="MLX307" s="730"/>
      <c r="MLY307" s="730"/>
      <c r="MLZ307" s="730"/>
      <c r="MMA307" s="730"/>
      <c r="MMB307" s="730"/>
      <c r="MMC307" s="730"/>
      <c r="MMD307" s="730"/>
      <c r="MME307" s="730"/>
      <c r="MMF307" s="730"/>
      <c r="MMG307" s="730"/>
      <c r="MMH307" s="730"/>
      <c r="MMI307" s="730"/>
      <c r="MMJ307" s="730"/>
      <c r="MMK307" s="730"/>
      <c r="MML307" s="730"/>
      <c r="MMM307" s="730"/>
      <c r="MMN307" s="730"/>
      <c r="MMO307" s="730"/>
      <c r="MMP307" s="730"/>
      <c r="MMQ307" s="730"/>
      <c r="MMR307" s="730"/>
      <c r="MMS307" s="730"/>
      <c r="MMT307" s="730"/>
      <c r="MMU307" s="730"/>
      <c r="MMV307" s="730"/>
      <c r="MMW307" s="730"/>
      <c r="MMX307" s="730"/>
      <c r="MMY307" s="730"/>
      <c r="MMZ307" s="730"/>
      <c r="MNA307" s="730"/>
      <c r="MNB307" s="730"/>
      <c r="MNC307" s="730"/>
      <c r="MND307" s="730"/>
      <c r="MNE307" s="730"/>
      <c r="MNF307" s="730"/>
      <c r="MNG307" s="730"/>
      <c r="MNH307" s="730"/>
      <c r="MNI307" s="730"/>
      <c r="MNJ307" s="730"/>
      <c r="MNK307" s="730"/>
      <c r="MNL307" s="730"/>
      <c r="MNM307" s="730"/>
      <c r="MNN307" s="730"/>
      <c r="MNO307" s="730"/>
      <c r="MNP307" s="730"/>
      <c r="MNQ307" s="730"/>
      <c r="MNR307" s="730"/>
      <c r="MNS307" s="730"/>
      <c r="MNT307" s="730"/>
      <c r="MNU307" s="730"/>
      <c r="MNV307" s="730"/>
      <c r="MNW307" s="730"/>
      <c r="MNX307" s="730"/>
      <c r="MNY307" s="730"/>
      <c r="MNZ307" s="730"/>
      <c r="MOA307" s="730"/>
      <c r="MOB307" s="730"/>
      <c r="MOC307" s="730"/>
      <c r="MOD307" s="730"/>
      <c r="MOE307" s="730"/>
      <c r="MOF307" s="730"/>
      <c r="MOG307" s="730"/>
      <c r="MOH307" s="730"/>
      <c r="MOI307" s="730"/>
      <c r="MOJ307" s="730"/>
      <c r="MOK307" s="730"/>
      <c r="MOL307" s="730"/>
      <c r="MOM307" s="730"/>
      <c r="MON307" s="730"/>
      <c r="MOO307" s="730"/>
      <c r="MOP307" s="730"/>
      <c r="MOQ307" s="730"/>
      <c r="MOR307" s="730"/>
      <c r="MOS307" s="730"/>
      <c r="MOT307" s="730"/>
      <c r="MOU307" s="730"/>
      <c r="MOV307" s="730"/>
      <c r="MOW307" s="730"/>
      <c r="MOX307" s="730"/>
      <c r="MOY307" s="730"/>
      <c r="MOZ307" s="730"/>
      <c r="MPA307" s="730"/>
      <c r="MPB307" s="730"/>
      <c r="MPC307" s="730"/>
      <c r="MPD307" s="730"/>
      <c r="MPE307" s="730"/>
      <c r="MPF307" s="730"/>
      <c r="MPG307" s="730"/>
      <c r="MPH307" s="730"/>
      <c r="MPI307" s="730"/>
      <c r="MPJ307" s="730"/>
      <c r="MPK307" s="730"/>
      <c r="MPL307" s="730"/>
      <c r="MPM307" s="730"/>
      <c r="MPN307" s="730"/>
      <c r="MPO307" s="730"/>
      <c r="MPP307" s="730"/>
      <c r="MPQ307" s="730"/>
      <c r="MPR307" s="730"/>
      <c r="MPS307" s="730"/>
      <c r="MPT307" s="730"/>
      <c r="MPU307" s="730"/>
      <c r="MPV307" s="730"/>
      <c r="MPW307" s="730"/>
      <c r="MPX307" s="730"/>
      <c r="MPY307" s="730"/>
      <c r="MPZ307" s="730"/>
      <c r="MQA307" s="730"/>
      <c r="MQB307" s="730"/>
      <c r="MQC307" s="730"/>
      <c r="MQD307" s="730"/>
      <c r="MQE307" s="730"/>
      <c r="MQF307" s="730"/>
      <c r="MQG307" s="730"/>
      <c r="MQH307" s="730"/>
      <c r="MQI307" s="730"/>
      <c r="MQJ307" s="730"/>
      <c r="MQK307" s="730"/>
      <c r="MQL307" s="730"/>
      <c r="MQM307" s="730"/>
      <c r="MQN307" s="730"/>
      <c r="MQO307" s="730"/>
      <c r="MQP307" s="730"/>
      <c r="MQQ307" s="730"/>
      <c r="MQR307" s="730"/>
      <c r="MQS307" s="730"/>
      <c r="MQT307" s="730"/>
      <c r="MQU307" s="730"/>
      <c r="MQV307" s="730"/>
      <c r="MQW307" s="730"/>
      <c r="MQX307" s="730"/>
      <c r="MQY307" s="730"/>
      <c r="MQZ307" s="730"/>
      <c r="MRA307" s="730"/>
      <c r="MRB307" s="730"/>
      <c r="MRC307" s="730"/>
      <c r="MRD307" s="730"/>
      <c r="MRE307" s="730"/>
      <c r="MRF307" s="730"/>
      <c r="MRG307" s="730"/>
      <c r="MRH307" s="730"/>
      <c r="MRI307" s="730"/>
      <c r="MRJ307" s="730"/>
      <c r="MRK307" s="730"/>
      <c r="MRL307" s="730"/>
      <c r="MRM307" s="730"/>
      <c r="MRN307" s="730"/>
      <c r="MRO307" s="730"/>
      <c r="MRP307" s="730"/>
      <c r="MRQ307" s="730"/>
      <c r="MRR307" s="730"/>
      <c r="MRS307" s="730"/>
      <c r="MRT307" s="730"/>
      <c r="MRU307" s="730"/>
      <c r="MRV307" s="730"/>
      <c r="MRW307" s="730"/>
      <c r="MRX307" s="730"/>
      <c r="MRY307" s="730"/>
      <c r="MRZ307" s="730"/>
      <c r="MSA307" s="730"/>
      <c r="MSB307" s="730"/>
      <c r="MSC307" s="730"/>
      <c r="MSD307" s="730"/>
      <c r="MSE307" s="730"/>
      <c r="MSF307" s="730"/>
      <c r="MSG307" s="730"/>
      <c r="MSH307" s="730"/>
      <c r="MSI307" s="730"/>
      <c r="MSJ307" s="730"/>
      <c r="MSK307" s="730"/>
      <c r="MSL307" s="730"/>
      <c r="MSM307" s="730"/>
      <c r="MSN307" s="730"/>
      <c r="MSO307" s="730"/>
      <c r="MSP307" s="730"/>
      <c r="MSQ307" s="730"/>
      <c r="MSR307" s="730"/>
      <c r="MSS307" s="730"/>
      <c r="MST307" s="730"/>
      <c r="MSU307" s="730"/>
      <c r="MSV307" s="730"/>
      <c r="MSW307" s="730"/>
      <c r="MSX307" s="730"/>
      <c r="MSY307" s="730"/>
      <c r="MSZ307" s="730"/>
      <c r="MTA307" s="730"/>
      <c r="MTB307" s="730"/>
      <c r="MTC307" s="730"/>
      <c r="MTD307" s="730"/>
      <c r="MTE307" s="730"/>
      <c r="MTF307" s="730"/>
      <c r="MTG307" s="730"/>
      <c r="MTH307" s="730"/>
      <c r="MTI307" s="730"/>
      <c r="MTJ307" s="730"/>
      <c r="MTK307" s="730"/>
      <c r="MTL307" s="730"/>
      <c r="MTM307" s="730"/>
      <c r="MTN307" s="730"/>
      <c r="MTO307" s="730"/>
      <c r="MTP307" s="730"/>
      <c r="MTQ307" s="730"/>
      <c r="MTR307" s="730"/>
      <c r="MTS307" s="730"/>
      <c r="MTT307" s="730"/>
      <c r="MTU307" s="730"/>
      <c r="MTV307" s="730"/>
      <c r="MTW307" s="730"/>
      <c r="MTX307" s="730"/>
      <c r="MTY307" s="730"/>
      <c r="MTZ307" s="730"/>
      <c r="MUA307" s="730"/>
      <c r="MUB307" s="730"/>
      <c r="MUC307" s="730"/>
      <c r="MUD307" s="730"/>
      <c r="MUE307" s="730"/>
      <c r="MUF307" s="730"/>
      <c r="MUG307" s="730"/>
      <c r="MUH307" s="730"/>
      <c r="MUI307" s="730"/>
      <c r="MUJ307" s="730"/>
      <c r="MUK307" s="730"/>
      <c r="MUL307" s="730"/>
      <c r="MUM307" s="730"/>
      <c r="MUN307" s="730"/>
      <c r="MUO307" s="730"/>
      <c r="MUP307" s="730"/>
      <c r="MUQ307" s="730"/>
      <c r="MUR307" s="730"/>
      <c r="MUS307" s="730"/>
      <c r="MUT307" s="730"/>
      <c r="MUU307" s="730"/>
      <c r="MUV307" s="730"/>
      <c r="MUW307" s="730"/>
      <c r="MUX307" s="730"/>
      <c r="MUY307" s="730"/>
      <c r="MUZ307" s="730"/>
      <c r="MVA307" s="730"/>
      <c r="MVB307" s="730"/>
      <c r="MVC307" s="730"/>
      <c r="MVD307" s="730"/>
      <c r="MVE307" s="730"/>
      <c r="MVF307" s="730"/>
      <c r="MVG307" s="730"/>
      <c r="MVH307" s="730"/>
      <c r="MVI307" s="730"/>
      <c r="MVJ307" s="730"/>
      <c r="MVK307" s="730"/>
      <c r="MVL307" s="730"/>
      <c r="MVM307" s="730"/>
      <c r="MVN307" s="730"/>
      <c r="MVO307" s="730"/>
      <c r="MVP307" s="730"/>
      <c r="MVQ307" s="730"/>
      <c r="MVR307" s="730"/>
      <c r="MVS307" s="730"/>
      <c r="MVT307" s="730"/>
      <c r="MVU307" s="730"/>
      <c r="MVV307" s="730"/>
      <c r="MVW307" s="730"/>
      <c r="MVX307" s="730"/>
      <c r="MVY307" s="730"/>
      <c r="MVZ307" s="730"/>
      <c r="MWA307" s="730"/>
      <c r="MWB307" s="730"/>
      <c r="MWC307" s="730"/>
      <c r="MWD307" s="730"/>
      <c r="MWE307" s="730"/>
      <c r="MWF307" s="730"/>
      <c r="MWG307" s="730"/>
      <c r="MWH307" s="730"/>
      <c r="MWI307" s="730"/>
      <c r="MWJ307" s="730"/>
      <c r="MWK307" s="730"/>
      <c r="MWL307" s="730"/>
      <c r="MWM307" s="730"/>
      <c r="MWN307" s="730"/>
      <c r="MWO307" s="730"/>
      <c r="MWP307" s="730"/>
      <c r="MWQ307" s="730"/>
      <c r="MWR307" s="730"/>
      <c r="MWS307" s="730"/>
      <c r="MWT307" s="730"/>
      <c r="MWU307" s="730"/>
      <c r="MWV307" s="730"/>
      <c r="MWW307" s="730"/>
      <c r="MWX307" s="730"/>
      <c r="MWY307" s="730"/>
      <c r="MWZ307" s="730"/>
      <c r="MXA307" s="730"/>
      <c r="MXB307" s="730"/>
      <c r="MXC307" s="730"/>
      <c r="MXD307" s="730"/>
      <c r="MXE307" s="730"/>
      <c r="MXF307" s="730"/>
      <c r="MXG307" s="730"/>
      <c r="MXH307" s="730"/>
      <c r="MXI307" s="730"/>
      <c r="MXJ307" s="730"/>
      <c r="MXK307" s="730"/>
      <c r="MXL307" s="730"/>
      <c r="MXM307" s="730"/>
      <c r="MXN307" s="730"/>
      <c r="MXO307" s="730"/>
      <c r="MXP307" s="730"/>
      <c r="MXQ307" s="730"/>
      <c r="MXR307" s="730"/>
      <c r="MXS307" s="730"/>
      <c r="MXT307" s="730"/>
      <c r="MXU307" s="730"/>
      <c r="MXV307" s="730"/>
      <c r="MXW307" s="730"/>
      <c r="MXX307" s="730"/>
      <c r="MXY307" s="730"/>
      <c r="MXZ307" s="730"/>
      <c r="MYA307" s="730"/>
      <c r="MYB307" s="730"/>
      <c r="MYC307" s="730"/>
      <c r="MYD307" s="730"/>
      <c r="MYE307" s="730"/>
      <c r="MYF307" s="730"/>
      <c r="MYG307" s="730"/>
      <c r="MYH307" s="730"/>
      <c r="MYI307" s="730"/>
      <c r="MYJ307" s="730"/>
      <c r="MYK307" s="730"/>
      <c r="MYL307" s="730"/>
      <c r="MYM307" s="730"/>
      <c r="MYN307" s="730"/>
      <c r="MYO307" s="730"/>
      <c r="MYP307" s="730"/>
      <c r="MYQ307" s="730"/>
      <c r="MYR307" s="730"/>
      <c r="MYS307" s="730"/>
      <c r="MYT307" s="730"/>
      <c r="MYU307" s="730"/>
      <c r="MYV307" s="730"/>
      <c r="MYW307" s="730"/>
      <c r="MYX307" s="730"/>
      <c r="MYY307" s="730"/>
      <c r="MYZ307" s="730"/>
      <c r="MZA307" s="730"/>
      <c r="MZB307" s="730"/>
      <c r="MZC307" s="730"/>
      <c r="MZD307" s="730"/>
      <c r="MZE307" s="730"/>
      <c r="MZF307" s="730"/>
      <c r="MZG307" s="730"/>
      <c r="MZH307" s="730"/>
      <c r="MZI307" s="730"/>
      <c r="MZJ307" s="730"/>
      <c r="MZK307" s="730"/>
      <c r="MZL307" s="730"/>
      <c r="MZM307" s="730"/>
      <c r="MZN307" s="730"/>
      <c r="MZO307" s="730"/>
      <c r="MZP307" s="730"/>
      <c r="MZQ307" s="730"/>
      <c r="MZR307" s="730"/>
      <c r="MZS307" s="730"/>
      <c r="MZT307" s="730"/>
      <c r="MZU307" s="730"/>
      <c r="MZV307" s="730"/>
      <c r="MZW307" s="730"/>
      <c r="MZX307" s="730"/>
      <c r="MZY307" s="730"/>
      <c r="MZZ307" s="730"/>
      <c r="NAA307" s="730"/>
      <c r="NAB307" s="730"/>
      <c r="NAC307" s="730"/>
      <c r="NAD307" s="730"/>
      <c r="NAE307" s="730"/>
      <c r="NAF307" s="730"/>
      <c r="NAG307" s="730"/>
      <c r="NAH307" s="730"/>
      <c r="NAI307" s="730"/>
      <c r="NAJ307" s="730"/>
      <c r="NAK307" s="730"/>
      <c r="NAL307" s="730"/>
      <c r="NAM307" s="730"/>
      <c r="NAN307" s="730"/>
      <c r="NAO307" s="730"/>
      <c r="NAP307" s="730"/>
      <c r="NAQ307" s="730"/>
      <c r="NAR307" s="730"/>
      <c r="NAS307" s="730"/>
      <c r="NAT307" s="730"/>
      <c r="NAU307" s="730"/>
      <c r="NAV307" s="730"/>
      <c r="NAW307" s="730"/>
      <c r="NAX307" s="730"/>
      <c r="NAY307" s="730"/>
      <c r="NAZ307" s="730"/>
      <c r="NBA307" s="730"/>
      <c r="NBB307" s="730"/>
      <c r="NBC307" s="730"/>
      <c r="NBD307" s="730"/>
      <c r="NBE307" s="730"/>
      <c r="NBF307" s="730"/>
      <c r="NBG307" s="730"/>
      <c r="NBH307" s="730"/>
      <c r="NBI307" s="730"/>
      <c r="NBJ307" s="730"/>
      <c r="NBK307" s="730"/>
      <c r="NBL307" s="730"/>
      <c r="NBM307" s="730"/>
      <c r="NBN307" s="730"/>
      <c r="NBO307" s="730"/>
      <c r="NBP307" s="730"/>
      <c r="NBQ307" s="730"/>
      <c r="NBR307" s="730"/>
      <c r="NBS307" s="730"/>
      <c r="NBT307" s="730"/>
      <c r="NBU307" s="730"/>
      <c r="NBV307" s="730"/>
      <c r="NBW307" s="730"/>
      <c r="NBX307" s="730"/>
      <c r="NBY307" s="730"/>
      <c r="NBZ307" s="730"/>
      <c r="NCA307" s="730"/>
      <c r="NCB307" s="730"/>
      <c r="NCC307" s="730"/>
      <c r="NCD307" s="730"/>
      <c r="NCE307" s="730"/>
      <c r="NCF307" s="730"/>
      <c r="NCG307" s="730"/>
      <c r="NCH307" s="730"/>
      <c r="NCI307" s="730"/>
      <c r="NCJ307" s="730"/>
      <c r="NCK307" s="730"/>
      <c r="NCL307" s="730"/>
      <c r="NCM307" s="730"/>
      <c r="NCN307" s="730"/>
      <c r="NCO307" s="730"/>
      <c r="NCP307" s="730"/>
      <c r="NCQ307" s="730"/>
      <c r="NCR307" s="730"/>
      <c r="NCS307" s="730"/>
      <c r="NCT307" s="730"/>
      <c r="NCU307" s="730"/>
      <c r="NCV307" s="730"/>
      <c r="NCW307" s="730"/>
      <c r="NCX307" s="730"/>
      <c r="NCY307" s="730"/>
      <c r="NCZ307" s="730"/>
      <c r="NDA307" s="730"/>
      <c r="NDB307" s="730"/>
      <c r="NDC307" s="730"/>
      <c r="NDD307" s="730"/>
      <c r="NDE307" s="730"/>
      <c r="NDF307" s="730"/>
      <c r="NDG307" s="730"/>
      <c r="NDH307" s="730"/>
      <c r="NDI307" s="730"/>
      <c r="NDJ307" s="730"/>
      <c r="NDK307" s="730"/>
      <c r="NDL307" s="730"/>
      <c r="NDM307" s="730"/>
      <c r="NDN307" s="730"/>
      <c r="NDO307" s="730"/>
      <c r="NDP307" s="730"/>
      <c r="NDQ307" s="730"/>
      <c r="NDR307" s="730"/>
      <c r="NDS307" s="730"/>
      <c r="NDT307" s="730"/>
      <c r="NDU307" s="730"/>
      <c r="NDV307" s="730"/>
      <c r="NDW307" s="730"/>
      <c r="NDX307" s="730"/>
      <c r="NDY307" s="730"/>
      <c r="NDZ307" s="730"/>
      <c r="NEA307" s="730"/>
      <c r="NEB307" s="730"/>
      <c r="NEC307" s="730"/>
      <c r="NED307" s="730"/>
      <c r="NEE307" s="730"/>
      <c r="NEF307" s="730"/>
      <c r="NEG307" s="730"/>
      <c r="NEH307" s="730"/>
      <c r="NEI307" s="730"/>
      <c r="NEJ307" s="730"/>
      <c r="NEK307" s="730"/>
      <c r="NEL307" s="730"/>
      <c r="NEM307" s="730"/>
      <c r="NEN307" s="730"/>
      <c r="NEO307" s="730"/>
      <c r="NEP307" s="730"/>
      <c r="NEQ307" s="730"/>
      <c r="NER307" s="730"/>
      <c r="NES307" s="730"/>
      <c r="NET307" s="730"/>
      <c r="NEU307" s="730"/>
      <c r="NEV307" s="730"/>
      <c r="NEW307" s="730"/>
      <c r="NEX307" s="730"/>
      <c r="NEY307" s="730"/>
      <c r="NEZ307" s="730"/>
      <c r="NFA307" s="730"/>
      <c r="NFB307" s="730"/>
      <c r="NFC307" s="730"/>
      <c r="NFD307" s="730"/>
      <c r="NFE307" s="730"/>
      <c r="NFF307" s="730"/>
      <c r="NFG307" s="730"/>
      <c r="NFH307" s="730"/>
      <c r="NFI307" s="730"/>
      <c r="NFJ307" s="730"/>
      <c r="NFK307" s="730"/>
      <c r="NFL307" s="730"/>
      <c r="NFM307" s="730"/>
      <c r="NFN307" s="730"/>
      <c r="NFO307" s="730"/>
      <c r="NFP307" s="730"/>
      <c r="NFQ307" s="730"/>
      <c r="NFR307" s="730"/>
      <c r="NFS307" s="730"/>
      <c r="NFT307" s="730"/>
      <c r="NFU307" s="730"/>
      <c r="NFV307" s="730"/>
      <c r="NFW307" s="730"/>
      <c r="NFX307" s="730"/>
      <c r="NFY307" s="730"/>
      <c r="NFZ307" s="730"/>
      <c r="NGA307" s="730"/>
      <c r="NGB307" s="730"/>
      <c r="NGC307" s="730"/>
      <c r="NGD307" s="730"/>
      <c r="NGE307" s="730"/>
      <c r="NGF307" s="730"/>
      <c r="NGG307" s="730"/>
      <c r="NGH307" s="730"/>
      <c r="NGI307" s="730"/>
      <c r="NGJ307" s="730"/>
      <c r="NGK307" s="730"/>
      <c r="NGL307" s="730"/>
      <c r="NGM307" s="730"/>
      <c r="NGN307" s="730"/>
      <c r="NGO307" s="730"/>
      <c r="NGP307" s="730"/>
      <c r="NGQ307" s="730"/>
      <c r="NGR307" s="730"/>
      <c r="NGS307" s="730"/>
      <c r="NGT307" s="730"/>
      <c r="NGU307" s="730"/>
      <c r="NGV307" s="730"/>
      <c r="NGW307" s="730"/>
      <c r="NGX307" s="730"/>
      <c r="NGY307" s="730"/>
      <c r="NGZ307" s="730"/>
      <c r="NHA307" s="730"/>
      <c r="NHB307" s="730"/>
      <c r="NHC307" s="730"/>
      <c r="NHD307" s="730"/>
      <c r="NHE307" s="730"/>
      <c r="NHF307" s="730"/>
      <c r="NHG307" s="730"/>
      <c r="NHH307" s="730"/>
      <c r="NHI307" s="730"/>
      <c r="NHJ307" s="730"/>
      <c r="NHK307" s="730"/>
      <c r="NHL307" s="730"/>
      <c r="NHM307" s="730"/>
      <c r="NHN307" s="730"/>
      <c r="NHO307" s="730"/>
      <c r="NHP307" s="730"/>
      <c r="NHQ307" s="730"/>
      <c r="NHR307" s="730"/>
      <c r="NHS307" s="730"/>
      <c r="NHT307" s="730"/>
      <c r="NHU307" s="730"/>
      <c r="NHV307" s="730"/>
      <c r="NHW307" s="730"/>
      <c r="NHX307" s="730"/>
      <c r="NHY307" s="730"/>
      <c r="NHZ307" s="730"/>
      <c r="NIA307" s="730"/>
      <c r="NIB307" s="730"/>
      <c r="NIC307" s="730"/>
      <c r="NID307" s="730"/>
      <c r="NIE307" s="730"/>
      <c r="NIF307" s="730"/>
      <c r="NIG307" s="730"/>
      <c r="NIH307" s="730"/>
      <c r="NII307" s="730"/>
      <c r="NIJ307" s="730"/>
      <c r="NIK307" s="730"/>
      <c r="NIL307" s="730"/>
      <c r="NIM307" s="730"/>
      <c r="NIN307" s="730"/>
      <c r="NIO307" s="730"/>
      <c r="NIP307" s="730"/>
      <c r="NIQ307" s="730"/>
      <c r="NIR307" s="730"/>
      <c r="NIS307" s="730"/>
      <c r="NIT307" s="730"/>
      <c r="NIU307" s="730"/>
      <c r="NIV307" s="730"/>
      <c r="NIW307" s="730"/>
      <c r="NIX307" s="730"/>
      <c r="NIY307" s="730"/>
      <c r="NIZ307" s="730"/>
      <c r="NJA307" s="730"/>
      <c r="NJB307" s="730"/>
      <c r="NJC307" s="730"/>
      <c r="NJD307" s="730"/>
      <c r="NJE307" s="730"/>
      <c r="NJF307" s="730"/>
      <c r="NJG307" s="730"/>
      <c r="NJH307" s="730"/>
      <c r="NJI307" s="730"/>
      <c r="NJJ307" s="730"/>
      <c r="NJK307" s="730"/>
      <c r="NJL307" s="730"/>
      <c r="NJM307" s="730"/>
      <c r="NJN307" s="730"/>
      <c r="NJO307" s="730"/>
      <c r="NJP307" s="730"/>
      <c r="NJQ307" s="730"/>
      <c r="NJR307" s="730"/>
      <c r="NJS307" s="730"/>
      <c r="NJT307" s="730"/>
      <c r="NJU307" s="730"/>
      <c r="NJV307" s="730"/>
      <c r="NJW307" s="730"/>
      <c r="NJX307" s="730"/>
      <c r="NJY307" s="730"/>
      <c r="NJZ307" s="730"/>
      <c r="NKA307" s="730"/>
      <c r="NKB307" s="730"/>
      <c r="NKC307" s="730"/>
      <c r="NKD307" s="730"/>
      <c r="NKE307" s="730"/>
      <c r="NKF307" s="730"/>
      <c r="NKG307" s="730"/>
      <c r="NKH307" s="730"/>
      <c r="NKI307" s="730"/>
      <c r="NKJ307" s="730"/>
      <c r="NKK307" s="730"/>
      <c r="NKL307" s="730"/>
      <c r="NKM307" s="730"/>
      <c r="NKN307" s="730"/>
      <c r="NKO307" s="730"/>
      <c r="NKP307" s="730"/>
      <c r="NKQ307" s="730"/>
      <c r="NKR307" s="730"/>
      <c r="NKS307" s="730"/>
      <c r="NKT307" s="730"/>
      <c r="NKU307" s="730"/>
      <c r="NKV307" s="730"/>
      <c r="NKW307" s="730"/>
      <c r="NKX307" s="730"/>
      <c r="NKY307" s="730"/>
      <c r="NKZ307" s="730"/>
      <c r="NLA307" s="730"/>
      <c r="NLB307" s="730"/>
      <c r="NLC307" s="730"/>
      <c r="NLD307" s="730"/>
      <c r="NLE307" s="730"/>
      <c r="NLF307" s="730"/>
      <c r="NLG307" s="730"/>
      <c r="NLH307" s="730"/>
      <c r="NLI307" s="730"/>
      <c r="NLJ307" s="730"/>
      <c r="NLK307" s="730"/>
      <c r="NLL307" s="730"/>
      <c r="NLM307" s="730"/>
      <c r="NLN307" s="730"/>
      <c r="NLO307" s="730"/>
      <c r="NLP307" s="730"/>
      <c r="NLQ307" s="730"/>
      <c r="NLR307" s="730"/>
      <c r="NLS307" s="730"/>
      <c r="NLT307" s="730"/>
      <c r="NLU307" s="730"/>
      <c r="NLV307" s="730"/>
      <c r="NLW307" s="730"/>
      <c r="NLX307" s="730"/>
      <c r="NLY307" s="730"/>
      <c r="NLZ307" s="730"/>
      <c r="NMA307" s="730"/>
      <c r="NMB307" s="730"/>
      <c r="NMC307" s="730"/>
      <c r="NMD307" s="730"/>
      <c r="NME307" s="730"/>
      <c r="NMF307" s="730"/>
      <c r="NMG307" s="730"/>
      <c r="NMH307" s="730"/>
      <c r="NMI307" s="730"/>
      <c r="NMJ307" s="730"/>
      <c r="NMK307" s="730"/>
      <c r="NML307" s="730"/>
      <c r="NMM307" s="730"/>
      <c r="NMN307" s="730"/>
      <c r="NMO307" s="730"/>
      <c r="NMP307" s="730"/>
      <c r="NMQ307" s="730"/>
      <c r="NMR307" s="730"/>
      <c r="NMS307" s="730"/>
      <c r="NMT307" s="730"/>
      <c r="NMU307" s="730"/>
      <c r="NMV307" s="730"/>
      <c r="NMW307" s="730"/>
      <c r="NMX307" s="730"/>
      <c r="NMY307" s="730"/>
      <c r="NMZ307" s="730"/>
      <c r="NNA307" s="730"/>
      <c r="NNB307" s="730"/>
      <c r="NNC307" s="730"/>
      <c r="NND307" s="730"/>
      <c r="NNE307" s="730"/>
      <c r="NNF307" s="730"/>
      <c r="NNG307" s="730"/>
      <c r="NNH307" s="730"/>
      <c r="NNI307" s="730"/>
      <c r="NNJ307" s="730"/>
      <c r="NNK307" s="730"/>
      <c r="NNL307" s="730"/>
      <c r="NNM307" s="730"/>
      <c r="NNN307" s="730"/>
      <c r="NNO307" s="730"/>
      <c r="NNP307" s="730"/>
      <c r="NNQ307" s="730"/>
      <c r="NNR307" s="730"/>
      <c r="NNS307" s="730"/>
      <c r="NNT307" s="730"/>
      <c r="NNU307" s="730"/>
      <c r="NNV307" s="730"/>
      <c r="NNW307" s="730"/>
      <c r="NNX307" s="730"/>
      <c r="NNY307" s="730"/>
      <c r="NNZ307" s="730"/>
      <c r="NOA307" s="730"/>
      <c r="NOB307" s="730"/>
      <c r="NOC307" s="730"/>
      <c r="NOD307" s="730"/>
      <c r="NOE307" s="730"/>
      <c r="NOF307" s="730"/>
      <c r="NOG307" s="730"/>
      <c r="NOH307" s="730"/>
      <c r="NOI307" s="730"/>
      <c r="NOJ307" s="730"/>
      <c r="NOK307" s="730"/>
      <c r="NOL307" s="730"/>
      <c r="NOM307" s="730"/>
      <c r="NON307" s="730"/>
      <c r="NOO307" s="730"/>
      <c r="NOP307" s="730"/>
      <c r="NOQ307" s="730"/>
      <c r="NOR307" s="730"/>
      <c r="NOS307" s="730"/>
      <c r="NOT307" s="730"/>
      <c r="NOU307" s="730"/>
      <c r="NOV307" s="730"/>
      <c r="NOW307" s="730"/>
      <c r="NOX307" s="730"/>
      <c r="NOY307" s="730"/>
      <c r="NOZ307" s="730"/>
      <c r="NPA307" s="730"/>
      <c r="NPB307" s="730"/>
      <c r="NPC307" s="730"/>
      <c r="NPD307" s="730"/>
      <c r="NPE307" s="730"/>
      <c r="NPF307" s="730"/>
      <c r="NPG307" s="730"/>
      <c r="NPH307" s="730"/>
      <c r="NPI307" s="730"/>
      <c r="NPJ307" s="730"/>
      <c r="NPK307" s="730"/>
      <c r="NPL307" s="730"/>
      <c r="NPM307" s="730"/>
      <c r="NPN307" s="730"/>
      <c r="NPO307" s="730"/>
      <c r="NPP307" s="730"/>
      <c r="NPQ307" s="730"/>
      <c r="NPR307" s="730"/>
      <c r="NPS307" s="730"/>
      <c r="NPT307" s="730"/>
      <c r="NPU307" s="730"/>
      <c r="NPV307" s="730"/>
      <c r="NPW307" s="730"/>
      <c r="NPX307" s="730"/>
      <c r="NPY307" s="730"/>
      <c r="NPZ307" s="730"/>
      <c r="NQA307" s="730"/>
      <c r="NQB307" s="730"/>
      <c r="NQC307" s="730"/>
      <c r="NQD307" s="730"/>
      <c r="NQE307" s="730"/>
      <c r="NQF307" s="730"/>
      <c r="NQG307" s="730"/>
      <c r="NQH307" s="730"/>
      <c r="NQI307" s="730"/>
      <c r="NQJ307" s="730"/>
      <c r="NQK307" s="730"/>
      <c r="NQL307" s="730"/>
      <c r="NQM307" s="730"/>
      <c r="NQN307" s="730"/>
      <c r="NQO307" s="730"/>
      <c r="NQP307" s="730"/>
      <c r="NQQ307" s="730"/>
      <c r="NQR307" s="730"/>
      <c r="NQS307" s="730"/>
      <c r="NQT307" s="730"/>
      <c r="NQU307" s="730"/>
      <c r="NQV307" s="730"/>
      <c r="NQW307" s="730"/>
      <c r="NQX307" s="730"/>
      <c r="NQY307" s="730"/>
      <c r="NQZ307" s="730"/>
      <c r="NRA307" s="730"/>
      <c r="NRB307" s="730"/>
      <c r="NRC307" s="730"/>
      <c r="NRD307" s="730"/>
      <c r="NRE307" s="730"/>
      <c r="NRF307" s="730"/>
      <c r="NRG307" s="730"/>
      <c r="NRH307" s="730"/>
      <c r="NRI307" s="730"/>
      <c r="NRJ307" s="730"/>
      <c r="NRK307" s="730"/>
      <c r="NRL307" s="730"/>
      <c r="NRM307" s="730"/>
      <c r="NRN307" s="730"/>
      <c r="NRO307" s="730"/>
      <c r="NRP307" s="730"/>
      <c r="NRQ307" s="730"/>
      <c r="NRR307" s="730"/>
      <c r="NRS307" s="730"/>
      <c r="NRT307" s="730"/>
      <c r="NRU307" s="730"/>
      <c r="NRV307" s="730"/>
      <c r="NRW307" s="730"/>
      <c r="NRX307" s="730"/>
      <c r="NRY307" s="730"/>
      <c r="NRZ307" s="730"/>
      <c r="NSA307" s="730"/>
      <c r="NSB307" s="730"/>
      <c r="NSC307" s="730"/>
      <c r="NSD307" s="730"/>
      <c r="NSE307" s="730"/>
      <c r="NSF307" s="730"/>
      <c r="NSG307" s="730"/>
      <c r="NSH307" s="730"/>
      <c r="NSI307" s="730"/>
      <c r="NSJ307" s="730"/>
      <c r="NSK307" s="730"/>
      <c r="NSL307" s="730"/>
      <c r="NSM307" s="730"/>
      <c r="NSN307" s="730"/>
      <c r="NSO307" s="730"/>
      <c r="NSP307" s="730"/>
      <c r="NSQ307" s="730"/>
      <c r="NSR307" s="730"/>
      <c r="NSS307" s="730"/>
      <c r="NST307" s="730"/>
      <c r="NSU307" s="730"/>
      <c r="NSV307" s="730"/>
      <c r="NSW307" s="730"/>
      <c r="NSX307" s="730"/>
      <c r="NSY307" s="730"/>
      <c r="NSZ307" s="730"/>
      <c r="NTA307" s="730"/>
      <c r="NTB307" s="730"/>
      <c r="NTC307" s="730"/>
      <c r="NTD307" s="730"/>
      <c r="NTE307" s="730"/>
      <c r="NTF307" s="730"/>
      <c r="NTG307" s="730"/>
      <c r="NTH307" s="730"/>
      <c r="NTI307" s="730"/>
      <c r="NTJ307" s="730"/>
      <c r="NTK307" s="730"/>
      <c r="NTL307" s="730"/>
      <c r="NTM307" s="730"/>
      <c r="NTN307" s="730"/>
      <c r="NTO307" s="730"/>
      <c r="NTP307" s="730"/>
      <c r="NTQ307" s="730"/>
      <c r="NTR307" s="730"/>
      <c r="NTS307" s="730"/>
      <c r="NTT307" s="730"/>
      <c r="NTU307" s="730"/>
      <c r="NTV307" s="730"/>
      <c r="NTW307" s="730"/>
      <c r="NTX307" s="730"/>
      <c r="NTY307" s="730"/>
      <c r="NTZ307" s="730"/>
      <c r="NUA307" s="730"/>
      <c r="NUB307" s="730"/>
      <c r="NUC307" s="730"/>
      <c r="NUD307" s="730"/>
      <c r="NUE307" s="730"/>
      <c r="NUF307" s="730"/>
      <c r="NUG307" s="730"/>
      <c r="NUH307" s="730"/>
      <c r="NUI307" s="730"/>
      <c r="NUJ307" s="730"/>
      <c r="NUK307" s="730"/>
      <c r="NUL307" s="730"/>
      <c r="NUM307" s="730"/>
      <c r="NUN307" s="730"/>
      <c r="NUO307" s="730"/>
      <c r="NUP307" s="730"/>
      <c r="NUQ307" s="730"/>
      <c r="NUR307" s="730"/>
      <c r="NUS307" s="730"/>
      <c r="NUT307" s="730"/>
      <c r="NUU307" s="730"/>
      <c r="NUV307" s="730"/>
      <c r="NUW307" s="730"/>
      <c r="NUX307" s="730"/>
      <c r="NUY307" s="730"/>
      <c r="NUZ307" s="730"/>
      <c r="NVA307" s="730"/>
      <c r="NVB307" s="730"/>
      <c r="NVC307" s="730"/>
      <c r="NVD307" s="730"/>
      <c r="NVE307" s="730"/>
      <c r="NVF307" s="730"/>
      <c r="NVG307" s="730"/>
      <c r="NVH307" s="730"/>
      <c r="NVI307" s="730"/>
      <c r="NVJ307" s="730"/>
      <c r="NVK307" s="730"/>
      <c r="NVL307" s="730"/>
      <c r="NVM307" s="730"/>
      <c r="NVN307" s="730"/>
      <c r="NVO307" s="730"/>
      <c r="NVP307" s="730"/>
      <c r="NVQ307" s="730"/>
      <c r="NVR307" s="730"/>
      <c r="NVS307" s="730"/>
      <c r="NVT307" s="730"/>
      <c r="NVU307" s="730"/>
      <c r="NVV307" s="730"/>
      <c r="NVW307" s="730"/>
      <c r="NVX307" s="730"/>
      <c r="NVY307" s="730"/>
      <c r="NVZ307" s="730"/>
      <c r="NWA307" s="730"/>
      <c r="NWB307" s="730"/>
      <c r="NWC307" s="730"/>
      <c r="NWD307" s="730"/>
      <c r="NWE307" s="730"/>
      <c r="NWF307" s="730"/>
      <c r="NWG307" s="730"/>
      <c r="NWH307" s="730"/>
      <c r="NWI307" s="730"/>
      <c r="NWJ307" s="730"/>
      <c r="NWK307" s="730"/>
      <c r="NWL307" s="730"/>
      <c r="NWM307" s="730"/>
      <c r="NWN307" s="730"/>
      <c r="NWO307" s="730"/>
      <c r="NWP307" s="730"/>
      <c r="NWQ307" s="730"/>
      <c r="NWR307" s="730"/>
      <c r="NWS307" s="730"/>
      <c r="NWT307" s="730"/>
      <c r="NWU307" s="730"/>
      <c r="NWV307" s="730"/>
      <c r="NWW307" s="730"/>
      <c r="NWX307" s="730"/>
      <c r="NWY307" s="730"/>
      <c r="NWZ307" s="730"/>
      <c r="NXA307" s="730"/>
      <c r="NXB307" s="730"/>
      <c r="NXC307" s="730"/>
      <c r="NXD307" s="730"/>
      <c r="NXE307" s="730"/>
      <c r="NXF307" s="730"/>
      <c r="NXG307" s="730"/>
      <c r="NXH307" s="730"/>
      <c r="NXI307" s="730"/>
      <c r="NXJ307" s="730"/>
      <c r="NXK307" s="730"/>
      <c r="NXL307" s="730"/>
      <c r="NXM307" s="730"/>
      <c r="NXN307" s="730"/>
      <c r="NXO307" s="730"/>
      <c r="NXP307" s="730"/>
      <c r="NXQ307" s="730"/>
      <c r="NXR307" s="730"/>
      <c r="NXS307" s="730"/>
      <c r="NXT307" s="730"/>
      <c r="NXU307" s="730"/>
      <c r="NXV307" s="730"/>
      <c r="NXW307" s="730"/>
      <c r="NXX307" s="730"/>
      <c r="NXY307" s="730"/>
      <c r="NXZ307" s="730"/>
      <c r="NYA307" s="730"/>
      <c r="NYB307" s="730"/>
      <c r="NYC307" s="730"/>
      <c r="NYD307" s="730"/>
      <c r="NYE307" s="730"/>
      <c r="NYF307" s="730"/>
      <c r="NYG307" s="730"/>
      <c r="NYH307" s="730"/>
      <c r="NYI307" s="730"/>
      <c r="NYJ307" s="730"/>
      <c r="NYK307" s="730"/>
      <c r="NYL307" s="730"/>
      <c r="NYM307" s="730"/>
      <c r="NYN307" s="730"/>
      <c r="NYO307" s="730"/>
      <c r="NYP307" s="730"/>
      <c r="NYQ307" s="730"/>
      <c r="NYR307" s="730"/>
      <c r="NYS307" s="730"/>
      <c r="NYT307" s="730"/>
      <c r="NYU307" s="730"/>
      <c r="NYV307" s="730"/>
      <c r="NYW307" s="730"/>
      <c r="NYX307" s="730"/>
      <c r="NYY307" s="730"/>
      <c r="NYZ307" s="730"/>
      <c r="NZA307" s="730"/>
      <c r="NZB307" s="730"/>
      <c r="NZC307" s="730"/>
      <c r="NZD307" s="730"/>
      <c r="NZE307" s="730"/>
      <c r="NZF307" s="730"/>
      <c r="NZG307" s="730"/>
      <c r="NZH307" s="730"/>
      <c r="NZI307" s="730"/>
      <c r="NZJ307" s="730"/>
      <c r="NZK307" s="730"/>
      <c r="NZL307" s="730"/>
      <c r="NZM307" s="730"/>
      <c r="NZN307" s="730"/>
      <c r="NZO307" s="730"/>
      <c r="NZP307" s="730"/>
      <c r="NZQ307" s="730"/>
      <c r="NZR307" s="730"/>
      <c r="NZS307" s="730"/>
      <c r="NZT307" s="730"/>
      <c r="NZU307" s="730"/>
      <c r="NZV307" s="730"/>
      <c r="NZW307" s="730"/>
      <c r="NZX307" s="730"/>
      <c r="NZY307" s="730"/>
      <c r="NZZ307" s="730"/>
      <c r="OAA307" s="730"/>
      <c r="OAB307" s="730"/>
      <c r="OAC307" s="730"/>
      <c r="OAD307" s="730"/>
      <c r="OAE307" s="730"/>
      <c r="OAF307" s="730"/>
      <c r="OAG307" s="730"/>
      <c r="OAH307" s="730"/>
      <c r="OAI307" s="730"/>
      <c r="OAJ307" s="730"/>
      <c r="OAK307" s="730"/>
      <c r="OAL307" s="730"/>
      <c r="OAM307" s="730"/>
      <c r="OAN307" s="730"/>
      <c r="OAO307" s="730"/>
      <c r="OAP307" s="730"/>
      <c r="OAQ307" s="730"/>
      <c r="OAR307" s="730"/>
      <c r="OAS307" s="730"/>
      <c r="OAT307" s="730"/>
      <c r="OAU307" s="730"/>
      <c r="OAV307" s="730"/>
      <c r="OAW307" s="730"/>
      <c r="OAX307" s="730"/>
      <c r="OAY307" s="730"/>
      <c r="OAZ307" s="730"/>
      <c r="OBA307" s="730"/>
      <c r="OBB307" s="730"/>
      <c r="OBC307" s="730"/>
      <c r="OBD307" s="730"/>
      <c r="OBE307" s="730"/>
      <c r="OBF307" s="730"/>
      <c r="OBG307" s="730"/>
      <c r="OBH307" s="730"/>
      <c r="OBI307" s="730"/>
      <c r="OBJ307" s="730"/>
      <c r="OBK307" s="730"/>
      <c r="OBL307" s="730"/>
      <c r="OBM307" s="730"/>
      <c r="OBN307" s="730"/>
      <c r="OBO307" s="730"/>
      <c r="OBP307" s="730"/>
      <c r="OBQ307" s="730"/>
      <c r="OBR307" s="730"/>
      <c r="OBS307" s="730"/>
      <c r="OBT307" s="730"/>
      <c r="OBU307" s="730"/>
      <c r="OBV307" s="730"/>
      <c r="OBW307" s="730"/>
      <c r="OBX307" s="730"/>
      <c r="OBY307" s="730"/>
      <c r="OBZ307" s="730"/>
      <c r="OCA307" s="730"/>
      <c r="OCB307" s="730"/>
      <c r="OCC307" s="730"/>
      <c r="OCD307" s="730"/>
      <c r="OCE307" s="730"/>
      <c r="OCF307" s="730"/>
      <c r="OCG307" s="730"/>
      <c r="OCH307" s="730"/>
      <c r="OCI307" s="730"/>
      <c r="OCJ307" s="730"/>
      <c r="OCK307" s="730"/>
      <c r="OCL307" s="730"/>
      <c r="OCM307" s="730"/>
      <c r="OCN307" s="730"/>
      <c r="OCO307" s="730"/>
      <c r="OCP307" s="730"/>
      <c r="OCQ307" s="730"/>
      <c r="OCR307" s="730"/>
      <c r="OCS307" s="730"/>
      <c r="OCT307" s="730"/>
      <c r="OCU307" s="730"/>
      <c r="OCV307" s="730"/>
      <c r="OCW307" s="730"/>
      <c r="OCX307" s="730"/>
      <c r="OCY307" s="730"/>
      <c r="OCZ307" s="730"/>
      <c r="ODA307" s="730"/>
      <c r="ODB307" s="730"/>
      <c r="ODC307" s="730"/>
      <c r="ODD307" s="730"/>
      <c r="ODE307" s="730"/>
      <c r="ODF307" s="730"/>
      <c r="ODG307" s="730"/>
      <c r="ODH307" s="730"/>
      <c r="ODI307" s="730"/>
      <c r="ODJ307" s="730"/>
      <c r="ODK307" s="730"/>
      <c r="ODL307" s="730"/>
      <c r="ODM307" s="730"/>
      <c r="ODN307" s="730"/>
      <c r="ODO307" s="730"/>
      <c r="ODP307" s="730"/>
      <c r="ODQ307" s="730"/>
      <c r="ODR307" s="730"/>
      <c r="ODS307" s="730"/>
      <c r="ODT307" s="730"/>
      <c r="ODU307" s="730"/>
      <c r="ODV307" s="730"/>
      <c r="ODW307" s="730"/>
      <c r="ODX307" s="730"/>
      <c r="ODY307" s="730"/>
      <c r="ODZ307" s="730"/>
      <c r="OEA307" s="730"/>
      <c r="OEB307" s="730"/>
      <c r="OEC307" s="730"/>
      <c r="OED307" s="730"/>
      <c r="OEE307" s="730"/>
      <c r="OEF307" s="730"/>
      <c r="OEG307" s="730"/>
      <c r="OEH307" s="730"/>
      <c r="OEI307" s="730"/>
      <c r="OEJ307" s="730"/>
      <c r="OEK307" s="730"/>
      <c r="OEL307" s="730"/>
      <c r="OEM307" s="730"/>
      <c r="OEN307" s="730"/>
      <c r="OEO307" s="730"/>
      <c r="OEP307" s="730"/>
      <c r="OEQ307" s="730"/>
      <c r="OER307" s="730"/>
      <c r="OES307" s="730"/>
      <c r="OET307" s="730"/>
      <c r="OEU307" s="730"/>
      <c r="OEV307" s="730"/>
      <c r="OEW307" s="730"/>
      <c r="OEX307" s="730"/>
      <c r="OEY307" s="730"/>
      <c r="OEZ307" s="730"/>
      <c r="OFA307" s="730"/>
      <c r="OFB307" s="730"/>
      <c r="OFC307" s="730"/>
      <c r="OFD307" s="730"/>
      <c r="OFE307" s="730"/>
      <c r="OFF307" s="730"/>
      <c r="OFG307" s="730"/>
      <c r="OFH307" s="730"/>
      <c r="OFI307" s="730"/>
      <c r="OFJ307" s="730"/>
      <c r="OFK307" s="730"/>
      <c r="OFL307" s="730"/>
      <c r="OFM307" s="730"/>
      <c r="OFN307" s="730"/>
      <c r="OFO307" s="730"/>
      <c r="OFP307" s="730"/>
      <c r="OFQ307" s="730"/>
      <c r="OFR307" s="730"/>
      <c r="OFS307" s="730"/>
      <c r="OFT307" s="730"/>
      <c r="OFU307" s="730"/>
      <c r="OFV307" s="730"/>
      <c r="OFW307" s="730"/>
      <c r="OFX307" s="730"/>
      <c r="OFY307" s="730"/>
      <c r="OFZ307" s="730"/>
      <c r="OGA307" s="730"/>
      <c r="OGB307" s="730"/>
      <c r="OGC307" s="730"/>
      <c r="OGD307" s="730"/>
      <c r="OGE307" s="730"/>
      <c r="OGF307" s="730"/>
      <c r="OGG307" s="730"/>
      <c r="OGH307" s="730"/>
      <c r="OGI307" s="730"/>
      <c r="OGJ307" s="730"/>
      <c r="OGK307" s="730"/>
      <c r="OGL307" s="730"/>
      <c r="OGM307" s="730"/>
      <c r="OGN307" s="730"/>
      <c r="OGO307" s="730"/>
      <c r="OGP307" s="730"/>
      <c r="OGQ307" s="730"/>
      <c r="OGR307" s="730"/>
      <c r="OGS307" s="730"/>
      <c r="OGT307" s="730"/>
      <c r="OGU307" s="730"/>
      <c r="OGV307" s="730"/>
      <c r="OGW307" s="730"/>
      <c r="OGX307" s="730"/>
      <c r="OGY307" s="730"/>
      <c r="OGZ307" s="730"/>
      <c r="OHA307" s="730"/>
      <c r="OHB307" s="730"/>
      <c r="OHC307" s="730"/>
      <c r="OHD307" s="730"/>
      <c r="OHE307" s="730"/>
      <c r="OHF307" s="730"/>
      <c r="OHG307" s="730"/>
      <c r="OHH307" s="730"/>
      <c r="OHI307" s="730"/>
      <c r="OHJ307" s="730"/>
      <c r="OHK307" s="730"/>
      <c r="OHL307" s="730"/>
      <c r="OHM307" s="730"/>
      <c r="OHN307" s="730"/>
      <c r="OHO307" s="730"/>
      <c r="OHP307" s="730"/>
      <c r="OHQ307" s="730"/>
      <c r="OHR307" s="730"/>
      <c r="OHS307" s="730"/>
      <c r="OHT307" s="730"/>
      <c r="OHU307" s="730"/>
      <c r="OHV307" s="730"/>
      <c r="OHW307" s="730"/>
      <c r="OHX307" s="730"/>
      <c r="OHY307" s="730"/>
      <c r="OHZ307" s="730"/>
      <c r="OIA307" s="730"/>
      <c r="OIB307" s="730"/>
      <c r="OIC307" s="730"/>
      <c r="OID307" s="730"/>
      <c r="OIE307" s="730"/>
      <c r="OIF307" s="730"/>
      <c r="OIG307" s="730"/>
      <c r="OIH307" s="730"/>
      <c r="OII307" s="730"/>
      <c r="OIJ307" s="730"/>
      <c r="OIK307" s="730"/>
      <c r="OIL307" s="730"/>
      <c r="OIM307" s="730"/>
      <c r="OIN307" s="730"/>
      <c r="OIO307" s="730"/>
      <c r="OIP307" s="730"/>
      <c r="OIQ307" s="730"/>
      <c r="OIR307" s="730"/>
      <c r="OIS307" s="730"/>
      <c r="OIT307" s="730"/>
      <c r="OIU307" s="730"/>
      <c r="OIV307" s="730"/>
      <c r="OIW307" s="730"/>
      <c r="OIX307" s="730"/>
      <c r="OIY307" s="730"/>
      <c r="OIZ307" s="730"/>
      <c r="OJA307" s="730"/>
      <c r="OJB307" s="730"/>
      <c r="OJC307" s="730"/>
      <c r="OJD307" s="730"/>
      <c r="OJE307" s="730"/>
      <c r="OJF307" s="730"/>
      <c r="OJG307" s="730"/>
      <c r="OJH307" s="730"/>
      <c r="OJI307" s="730"/>
      <c r="OJJ307" s="730"/>
      <c r="OJK307" s="730"/>
      <c r="OJL307" s="730"/>
      <c r="OJM307" s="730"/>
      <c r="OJN307" s="730"/>
      <c r="OJO307" s="730"/>
      <c r="OJP307" s="730"/>
      <c r="OJQ307" s="730"/>
      <c r="OJR307" s="730"/>
      <c r="OJS307" s="730"/>
      <c r="OJT307" s="730"/>
      <c r="OJU307" s="730"/>
      <c r="OJV307" s="730"/>
      <c r="OJW307" s="730"/>
      <c r="OJX307" s="730"/>
      <c r="OJY307" s="730"/>
      <c r="OJZ307" s="730"/>
      <c r="OKA307" s="730"/>
      <c r="OKB307" s="730"/>
      <c r="OKC307" s="730"/>
      <c r="OKD307" s="730"/>
      <c r="OKE307" s="730"/>
      <c r="OKF307" s="730"/>
      <c r="OKG307" s="730"/>
      <c r="OKH307" s="730"/>
      <c r="OKI307" s="730"/>
      <c r="OKJ307" s="730"/>
      <c r="OKK307" s="730"/>
      <c r="OKL307" s="730"/>
      <c r="OKM307" s="730"/>
      <c r="OKN307" s="730"/>
      <c r="OKO307" s="730"/>
      <c r="OKP307" s="730"/>
      <c r="OKQ307" s="730"/>
      <c r="OKR307" s="730"/>
      <c r="OKS307" s="730"/>
      <c r="OKT307" s="730"/>
      <c r="OKU307" s="730"/>
      <c r="OKV307" s="730"/>
      <c r="OKW307" s="730"/>
      <c r="OKX307" s="730"/>
      <c r="OKY307" s="730"/>
      <c r="OKZ307" s="730"/>
      <c r="OLA307" s="730"/>
      <c r="OLB307" s="730"/>
      <c r="OLC307" s="730"/>
      <c r="OLD307" s="730"/>
      <c r="OLE307" s="730"/>
      <c r="OLF307" s="730"/>
      <c r="OLG307" s="730"/>
      <c r="OLH307" s="730"/>
      <c r="OLI307" s="730"/>
      <c r="OLJ307" s="730"/>
      <c r="OLK307" s="730"/>
      <c r="OLL307" s="730"/>
      <c r="OLM307" s="730"/>
      <c r="OLN307" s="730"/>
      <c r="OLO307" s="730"/>
      <c r="OLP307" s="730"/>
      <c r="OLQ307" s="730"/>
      <c r="OLR307" s="730"/>
      <c r="OLS307" s="730"/>
      <c r="OLT307" s="730"/>
      <c r="OLU307" s="730"/>
      <c r="OLV307" s="730"/>
      <c r="OLW307" s="730"/>
      <c r="OLX307" s="730"/>
      <c r="OLY307" s="730"/>
      <c r="OLZ307" s="730"/>
      <c r="OMA307" s="730"/>
      <c r="OMB307" s="730"/>
      <c r="OMC307" s="730"/>
      <c r="OMD307" s="730"/>
      <c r="OME307" s="730"/>
      <c r="OMF307" s="730"/>
      <c r="OMG307" s="730"/>
      <c r="OMH307" s="730"/>
      <c r="OMI307" s="730"/>
      <c r="OMJ307" s="730"/>
      <c r="OMK307" s="730"/>
      <c r="OML307" s="730"/>
      <c r="OMM307" s="730"/>
      <c r="OMN307" s="730"/>
      <c r="OMO307" s="730"/>
      <c r="OMP307" s="730"/>
      <c r="OMQ307" s="730"/>
      <c r="OMR307" s="730"/>
      <c r="OMS307" s="730"/>
      <c r="OMT307" s="730"/>
      <c r="OMU307" s="730"/>
      <c r="OMV307" s="730"/>
      <c r="OMW307" s="730"/>
      <c r="OMX307" s="730"/>
      <c r="OMY307" s="730"/>
      <c r="OMZ307" s="730"/>
      <c r="ONA307" s="730"/>
      <c r="ONB307" s="730"/>
      <c r="ONC307" s="730"/>
      <c r="OND307" s="730"/>
      <c r="ONE307" s="730"/>
      <c r="ONF307" s="730"/>
      <c r="ONG307" s="730"/>
      <c r="ONH307" s="730"/>
      <c r="ONI307" s="730"/>
      <c r="ONJ307" s="730"/>
      <c r="ONK307" s="730"/>
      <c r="ONL307" s="730"/>
      <c r="ONM307" s="730"/>
      <c r="ONN307" s="730"/>
      <c r="ONO307" s="730"/>
      <c r="ONP307" s="730"/>
      <c r="ONQ307" s="730"/>
      <c r="ONR307" s="730"/>
      <c r="ONS307" s="730"/>
      <c r="ONT307" s="730"/>
      <c r="ONU307" s="730"/>
      <c r="ONV307" s="730"/>
      <c r="ONW307" s="730"/>
      <c r="ONX307" s="730"/>
      <c r="ONY307" s="730"/>
      <c r="ONZ307" s="730"/>
      <c r="OOA307" s="730"/>
      <c r="OOB307" s="730"/>
      <c r="OOC307" s="730"/>
      <c r="OOD307" s="730"/>
      <c r="OOE307" s="730"/>
      <c r="OOF307" s="730"/>
      <c r="OOG307" s="730"/>
      <c r="OOH307" s="730"/>
      <c r="OOI307" s="730"/>
      <c r="OOJ307" s="730"/>
      <c r="OOK307" s="730"/>
      <c r="OOL307" s="730"/>
      <c r="OOM307" s="730"/>
      <c r="OON307" s="730"/>
      <c r="OOO307" s="730"/>
      <c r="OOP307" s="730"/>
      <c r="OOQ307" s="730"/>
      <c r="OOR307" s="730"/>
      <c r="OOS307" s="730"/>
      <c r="OOT307" s="730"/>
      <c r="OOU307" s="730"/>
      <c r="OOV307" s="730"/>
      <c r="OOW307" s="730"/>
      <c r="OOX307" s="730"/>
      <c r="OOY307" s="730"/>
      <c r="OOZ307" s="730"/>
      <c r="OPA307" s="730"/>
      <c r="OPB307" s="730"/>
      <c r="OPC307" s="730"/>
      <c r="OPD307" s="730"/>
      <c r="OPE307" s="730"/>
      <c r="OPF307" s="730"/>
      <c r="OPG307" s="730"/>
      <c r="OPH307" s="730"/>
      <c r="OPI307" s="730"/>
      <c r="OPJ307" s="730"/>
      <c r="OPK307" s="730"/>
      <c r="OPL307" s="730"/>
      <c r="OPM307" s="730"/>
      <c r="OPN307" s="730"/>
      <c r="OPO307" s="730"/>
      <c r="OPP307" s="730"/>
      <c r="OPQ307" s="730"/>
      <c r="OPR307" s="730"/>
      <c r="OPS307" s="730"/>
      <c r="OPT307" s="730"/>
      <c r="OPU307" s="730"/>
      <c r="OPV307" s="730"/>
      <c r="OPW307" s="730"/>
      <c r="OPX307" s="730"/>
      <c r="OPY307" s="730"/>
      <c r="OPZ307" s="730"/>
      <c r="OQA307" s="730"/>
      <c r="OQB307" s="730"/>
      <c r="OQC307" s="730"/>
      <c r="OQD307" s="730"/>
      <c r="OQE307" s="730"/>
      <c r="OQF307" s="730"/>
      <c r="OQG307" s="730"/>
      <c r="OQH307" s="730"/>
      <c r="OQI307" s="730"/>
      <c r="OQJ307" s="730"/>
      <c r="OQK307" s="730"/>
      <c r="OQL307" s="730"/>
      <c r="OQM307" s="730"/>
      <c r="OQN307" s="730"/>
      <c r="OQO307" s="730"/>
      <c r="OQP307" s="730"/>
      <c r="OQQ307" s="730"/>
      <c r="OQR307" s="730"/>
      <c r="OQS307" s="730"/>
      <c r="OQT307" s="730"/>
      <c r="OQU307" s="730"/>
      <c r="OQV307" s="730"/>
      <c r="OQW307" s="730"/>
      <c r="OQX307" s="730"/>
      <c r="OQY307" s="730"/>
      <c r="OQZ307" s="730"/>
      <c r="ORA307" s="730"/>
      <c r="ORB307" s="730"/>
      <c r="ORC307" s="730"/>
      <c r="ORD307" s="730"/>
      <c r="ORE307" s="730"/>
      <c r="ORF307" s="730"/>
      <c r="ORG307" s="730"/>
      <c r="ORH307" s="730"/>
      <c r="ORI307" s="730"/>
      <c r="ORJ307" s="730"/>
      <c r="ORK307" s="730"/>
      <c r="ORL307" s="730"/>
      <c r="ORM307" s="730"/>
      <c r="ORN307" s="730"/>
      <c r="ORO307" s="730"/>
      <c r="ORP307" s="730"/>
      <c r="ORQ307" s="730"/>
      <c r="ORR307" s="730"/>
      <c r="ORS307" s="730"/>
      <c r="ORT307" s="730"/>
      <c r="ORU307" s="730"/>
      <c r="ORV307" s="730"/>
      <c r="ORW307" s="730"/>
      <c r="ORX307" s="730"/>
      <c r="ORY307" s="730"/>
      <c r="ORZ307" s="730"/>
      <c r="OSA307" s="730"/>
      <c r="OSB307" s="730"/>
      <c r="OSC307" s="730"/>
      <c r="OSD307" s="730"/>
      <c r="OSE307" s="730"/>
      <c r="OSF307" s="730"/>
      <c r="OSG307" s="730"/>
      <c r="OSH307" s="730"/>
      <c r="OSI307" s="730"/>
      <c r="OSJ307" s="730"/>
      <c r="OSK307" s="730"/>
      <c r="OSL307" s="730"/>
      <c r="OSM307" s="730"/>
      <c r="OSN307" s="730"/>
      <c r="OSO307" s="730"/>
      <c r="OSP307" s="730"/>
      <c r="OSQ307" s="730"/>
      <c r="OSR307" s="730"/>
      <c r="OSS307" s="730"/>
      <c r="OST307" s="730"/>
      <c r="OSU307" s="730"/>
      <c r="OSV307" s="730"/>
      <c r="OSW307" s="730"/>
      <c r="OSX307" s="730"/>
      <c r="OSY307" s="730"/>
      <c r="OSZ307" s="730"/>
      <c r="OTA307" s="730"/>
      <c r="OTB307" s="730"/>
      <c r="OTC307" s="730"/>
      <c r="OTD307" s="730"/>
      <c r="OTE307" s="730"/>
      <c r="OTF307" s="730"/>
      <c r="OTG307" s="730"/>
      <c r="OTH307" s="730"/>
      <c r="OTI307" s="730"/>
      <c r="OTJ307" s="730"/>
      <c r="OTK307" s="730"/>
      <c r="OTL307" s="730"/>
      <c r="OTM307" s="730"/>
      <c r="OTN307" s="730"/>
      <c r="OTO307" s="730"/>
      <c r="OTP307" s="730"/>
      <c r="OTQ307" s="730"/>
      <c r="OTR307" s="730"/>
      <c r="OTS307" s="730"/>
      <c r="OTT307" s="730"/>
      <c r="OTU307" s="730"/>
      <c r="OTV307" s="730"/>
      <c r="OTW307" s="730"/>
      <c r="OTX307" s="730"/>
      <c r="OTY307" s="730"/>
      <c r="OTZ307" s="730"/>
      <c r="OUA307" s="730"/>
      <c r="OUB307" s="730"/>
      <c r="OUC307" s="730"/>
      <c r="OUD307" s="730"/>
      <c r="OUE307" s="730"/>
      <c r="OUF307" s="730"/>
      <c r="OUG307" s="730"/>
      <c r="OUH307" s="730"/>
      <c r="OUI307" s="730"/>
      <c r="OUJ307" s="730"/>
      <c r="OUK307" s="730"/>
      <c r="OUL307" s="730"/>
      <c r="OUM307" s="730"/>
      <c r="OUN307" s="730"/>
      <c r="OUO307" s="730"/>
      <c r="OUP307" s="730"/>
      <c r="OUQ307" s="730"/>
      <c r="OUR307" s="730"/>
      <c r="OUS307" s="730"/>
      <c r="OUT307" s="730"/>
      <c r="OUU307" s="730"/>
      <c r="OUV307" s="730"/>
      <c r="OUW307" s="730"/>
      <c r="OUX307" s="730"/>
      <c r="OUY307" s="730"/>
      <c r="OUZ307" s="730"/>
      <c r="OVA307" s="730"/>
      <c r="OVB307" s="730"/>
      <c r="OVC307" s="730"/>
      <c r="OVD307" s="730"/>
      <c r="OVE307" s="730"/>
      <c r="OVF307" s="730"/>
      <c r="OVG307" s="730"/>
      <c r="OVH307" s="730"/>
      <c r="OVI307" s="730"/>
      <c r="OVJ307" s="730"/>
      <c r="OVK307" s="730"/>
      <c r="OVL307" s="730"/>
      <c r="OVM307" s="730"/>
      <c r="OVN307" s="730"/>
      <c r="OVO307" s="730"/>
      <c r="OVP307" s="730"/>
      <c r="OVQ307" s="730"/>
      <c r="OVR307" s="730"/>
      <c r="OVS307" s="730"/>
      <c r="OVT307" s="730"/>
      <c r="OVU307" s="730"/>
      <c r="OVV307" s="730"/>
      <c r="OVW307" s="730"/>
      <c r="OVX307" s="730"/>
      <c r="OVY307" s="730"/>
      <c r="OVZ307" s="730"/>
      <c r="OWA307" s="730"/>
      <c r="OWB307" s="730"/>
      <c r="OWC307" s="730"/>
      <c r="OWD307" s="730"/>
      <c r="OWE307" s="730"/>
      <c r="OWF307" s="730"/>
      <c r="OWG307" s="730"/>
      <c r="OWH307" s="730"/>
      <c r="OWI307" s="730"/>
      <c r="OWJ307" s="730"/>
      <c r="OWK307" s="730"/>
      <c r="OWL307" s="730"/>
      <c r="OWM307" s="730"/>
      <c r="OWN307" s="730"/>
      <c r="OWO307" s="730"/>
      <c r="OWP307" s="730"/>
      <c r="OWQ307" s="730"/>
      <c r="OWR307" s="730"/>
      <c r="OWS307" s="730"/>
      <c r="OWT307" s="730"/>
      <c r="OWU307" s="730"/>
      <c r="OWV307" s="730"/>
      <c r="OWW307" s="730"/>
      <c r="OWX307" s="730"/>
      <c r="OWY307" s="730"/>
      <c r="OWZ307" s="730"/>
      <c r="OXA307" s="730"/>
      <c r="OXB307" s="730"/>
      <c r="OXC307" s="730"/>
      <c r="OXD307" s="730"/>
      <c r="OXE307" s="730"/>
      <c r="OXF307" s="730"/>
      <c r="OXG307" s="730"/>
      <c r="OXH307" s="730"/>
      <c r="OXI307" s="730"/>
      <c r="OXJ307" s="730"/>
      <c r="OXK307" s="730"/>
      <c r="OXL307" s="730"/>
      <c r="OXM307" s="730"/>
      <c r="OXN307" s="730"/>
      <c r="OXO307" s="730"/>
      <c r="OXP307" s="730"/>
      <c r="OXQ307" s="730"/>
      <c r="OXR307" s="730"/>
      <c r="OXS307" s="730"/>
      <c r="OXT307" s="730"/>
      <c r="OXU307" s="730"/>
      <c r="OXV307" s="730"/>
      <c r="OXW307" s="730"/>
      <c r="OXX307" s="730"/>
      <c r="OXY307" s="730"/>
      <c r="OXZ307" s="730"/>
      <c r="OYA307" s="730"/>
      <c r="OYB307" s="730"/>
      <c r="OYC307" s="730"/>
      <c r="OYD307" s="730"/>
      <c r="OYE307" s="730"/>
      <c r="OYF307" s="730"/>
      <c r="OYG307" s="730"/>
      <c r="OYH307" s="730"/>
      <c r="OYI307" s="730"/>
      <c r="OYJ307" s="730"/>
      <c r="OYK307" s="730"/>
      <c r="OYL307" s="730"/>
      <c r="OYM307" s="730"/>
      <c r="OYN307" s="730"/>
      <c r="OYO307" s="730"/>
      <c r="OYP307" s="730"/>
      <c r="OYQ307" s="730"/>
      <c r="OYR307" s="730"/>
      <c r="OYS307" s="730"/>
      <c r="OYT307" s="730"/>
      <c r="OYU307" s="730"/>
      <c r="OYV307" s="730"/>
      <c r="OYW307" s="730"/>
      <c r="OYX307" s="730"/>
      <c r="OYY307" s="730"/>
      <c r="OYZ307" s="730"/>
      <c r="OZA307" s="730"/>
      <c r="OZB307" s="730"/>
      <c r="OZC307" s="730"/>
      <c r="OZD307" s="730"/>
      <c r="OZE307" s="730"/>
      <c r="OZF307" s="730"/>
      <c r="OZG307" s="730"/>
      <c r="OZH307" s="730"/>
      <c r="OZI307" s="730"/>
      <c r="OZJ307" s="730"/>
      <c r="OZK307" s="730"/>
      <c r="OZL307" s="730"/>
      <c r="OZM307" s="730"/>
      <c r="OZN307" s="730"/>
      <c r="OZO307" s="730"/>
      <c r="OZP307" s="730"/>
      <c r="OZQ307" s="730"/>
      <c r="OZR307" s="730"/>
      <c r="OZS307" s="730"/>
      <c r="OZT307" s="730"/>
      <c r="OZU307" s="730"/>
      <c r="OZV307" s="730"/>
      <c r="OZW307" s="730"/>
      <c r="OZX307" s="730"/>
      <c r="OZY307" s="730"/>
      <c r="OZZ307" s="730"/>
      <c r="PAA307" s="730"/>
      <c r="PAB307" s="730"/>
      <c r="PAC307" s="730"/>
      <c r="PAD307" s="730"/>
      <c r="PAE307" s="730"/>
      <c r="PAF307" s="730"/>
      <c r="PAG307" s="730"/>
      <c r="PAH307" s="730"/>
      <c r="PAI307" s="730"/>
      <c r="PAJ307" s="730"/>
      <c r="PAK307" s="730"/>
      <c r="PAL307" s="730"/>
      <c r="PAM307" s="730"/>
      <c r="PAN307" s="730"/>
      <c r="PAO307" s="730"/>
      <c r="PAP307" s="730"/>
      <c r="PAQ307" s="730"/>
      <c r="PAR307" s="730"/>
      <c r="PAS307" s="730"/>
      <c r="PAT307" s="730"/>
      <c r="PAU307" s="730"/>
      <c r="PAV307" s="730"/>
      <c r="PAW307" s="730"/>
      <c r="PAX307" s="730"/>
      <c r="PAY307" s="730"/>
      <c r="PAZ307" s="730"/>
      <c r="PBA307" s="730"/>
      <c r="PBB307" s="730"/>
      <c r="PBC307" s="730"/>
      <c r="PBD307" s="730"/>
      <c r="PBE307" s="730"/>
      <c r="PBF307" s="730"/>
      <c r="PBG307" s="730"/>
      <c r="PBH307" s="730"/>
      <c r="PBI307" s="730"/>
      <c r="PBJ307" s="730"/>
      <c r="PBK307" s="730"/>
      <c r="PBL307" s="730"/>
      <c r="PBM307" s="730"/>
      <c r="PBN307" s="730"/>
      <c r="PBO307" s="730"/>
      <c r="PBP307" s="730"/>
      <c r="PBQ307" s="730"/>
      <c r="PBR307" s="730"/>
      <c r="PBS307" s="730"/>
      <c r="PBT307" s="730"/>
      <c r="PBU307" s="730"/>
      <c r="PBV307" s="730"/>
      <c r="PBW307" s="730"/>
      <c r="PBX307" s="730"/>
      <c r="PBY307" s="730"/>
      <c r="PBZ307" s="730"/>
      <c r="PCA307" s="730"/>
      <c r="PCB307" s="730"/>
      <c r="PCC307" s="730"/>
      <c r="PCD307" s="730"/>
      <c r="PCE307" s="730"/>
      <c r="PCF307" s="730"/>
      <c r="PCG307" s="730"/>
      <c r="PCH307" s="730"/>
      <c r="PCI307" s="730"/>
      <c r="PCJ307" s="730"/>
      <c r="PCK307" s="730"/>
      <c r="PCL307" s="730"/>
      <c r="PCM307" s="730"/>
      <c r="PCN307" s="730"/>
      <c r="PCO307" s="730"/>
      <c r="PCP307" s="730"/>
      <c r="PCQ307" s="730"/>
      <c r="PCR307" s="730"/>
      <c r="PCS307" s="730"/>
      <c r="PCT307" s="730"/>
      <c r="PCU307" s="730"/>
      <c r="PCV307" s="730"/>
      <c r="PCW307" s="730"/>
      <c r="PCX307" s="730"/>
      <c r="PCY307" s="730"/>
      <c r="PCZ307" s="730"/>
      <c r="PDA307" s="730"/>
      <c r="PDB307" s="730"/>
      <c r="PDC307" s="730"/>
      <c r="PDD307" s="730"/>
      <c r="PDE307" s="730"/>
      <c r="PDF307" s="730"/>
      <c r="PDG307" s="730"/>
      <c r="PDH307" s="730"/>
      <c r="PDI307" s="730"/>
      <c r="PDJ307" s="730"/>
      <c r="PDK307" s="730"/>
      <c r="PDL307" s="730"/>
      <c r="PDM307" s="730"/>
      <c r="PDN307" s="730"/>
      <c r="PDO307" s="730"/>
      <c r="PDP307" s="730"/>
      <c r="PDQ307" s="730"/>
      <c r="PDR307" s="730"/>
      <c r="PDS307" s="730"/>
      <c r="PDT307" s="730"/>
      <c r="PDU307" s="730"/>
      <c r="PDV307" s="730"/>
      <c r="PDW307" s="730"/>
      <c r="PDX307" s="730"/>
      <c r="PDY307" s="730"/>
      <c r="PDZ307" s="730"/>
      <c r="PEA307" s="730"/>
      <c r="PEB307" s="730"/>
      <c r="PEC307" s="730"/>
      <c r="PED307" s="730"/>
      <c r="PEE307" s="730"/>
      <c r="PEF307" s="730"/>
      <c r="PEG307" s="730"/>
      <c r="PEH307" s="730"/>
      <c r="PEI307" s="730"/>
      <c r="PEJ307" s="730"/>
      <c r="PEK307" s="730"/>
      <c r="PEL307" s="730"/>
      <c r="PEM307" s="730"/>
      <c r="PEN307" s="730"/>
      <c r="PEO307" s="730"/>
      <c r="PEP307" s="730"/>
      <c r="PEQ307" s="730"/>
      <c r="PER307" s="730"/>
      <c r="PES307" s="730"/>
      <c r="PET307" s="730"/>
      <c r="PEU307" s="730"/>
      <c r="PEV307" s="730"/>
      <c r="PEW307" s="730"/>
      <c r="PEX307" s="730"/>
      <c r="PEY307" s="730"/>
      <c r="PEZ307" s="730"/>
      <c r="PFA307" s="730"/>
      <c r="PFB307" s="730"/>
      <c r="PFC307" s="730"/>
      <c r="PFD307" s="730"/>
      <c r="PFE307" s="730"/>
      <c r="PFF307" s="730"/>
      <c r="PFG307" s="730"/>
      <c r="PFH307" s="730"/>
      <c r="PFI307" s="730"/>
      <c r="PFJ307" s="730"/>
      <c r="PFK307" s="730"/>
      <c r="PFL307" s="730"/>
      <c r="PFM307" s="730"/>
      <c r="PFN307" s="730"/>
      <c r="PFO307" s="730"/>
      <c r="PFP307" s="730"/>
      <c r="PFQ307" s="730"/>
      <c r="PFR307" s="730"/>
      <c r="PFS307" s="730"/>
      <c r="PFT307" s="730"/>
      <c r="PFU307" s="730"/>
      <c r="PFV307" s="730"/>
      <c r="PFW307" s="730"/>
      <c r="PFX307" s="730"/>
      <c r="PFY307" s="730"/>
      <c r="PFZ307" s="730"/>
      <c r="PGA307" s="730"/>
      <c r="PGB307" s="730"/>
      <c r="PGC307" s="730"/>
      <c r="PGD307" s="730"/>
      <c r="PGE307" s="730"/>
      <c r="PGF307" s="730"/>
      <c r="PGG307" s="730"/>
      <c r="PGH307" s="730"/>
      <c r="PGI307" s="730"/>
      <c r="PGJ307" s="730"/>
      <c r="PGK307" s="730"/>
      <c r="PGL307" s="730"/>
      <c r="PGM307" s="730"/>
      <c r="PGN307" s="730"/>
      <c r="PGO307" s="730"/>
      <c r="PGP307" s="730"/>
      <c r="PGQ307" s="730"/>
      <c r="PGR307" s="730"/>
      <c r="PGS307" s="730"/>
      <c r="PGT307" s="730"/>
      <c r="PGU307" s="730"/>
      <c r="PGV307" s="730"/>
      <c r="PGW307" s="730"/>
      <c r="PGX307" s="730"/>
      <c r="PGY307" s="730"/>
      <c r="PGZ307" s="730"/>
      <c r="PHA307" s="730"/>
      <c r="PHB307" s="730"/>
      <c r="PHC307" s="730"/>
      <c r="PHD307" s="730"/>
      <c r="PHE307" s="730"/>
      <c r="PHF307" s="730"/>
      <c r="PHG307" s="730"/>
      <c r="PHH307" s="730"/>
      <c r="PHI307" s="730"/>
      <c r="PHJ307" s="730"/>
      <c r="PHK307" s="730"/>
      <c r="PHL307" s="730"/>
      <c r="PHM307" s="730"/>
      <c r="PHN307" s="730"/>
      <c r="PHO307" s="730"/>
      <c r="PHP307" s="730"/>
      <c r="PHQ307" s="730"/>
      <c r="PHR307" s="730"/>
      <c r="PHS307" s="730"/>
      <c r="PHT307" s="730"/>
      <c r="PHU307" s="730"/>
      <c r="PHV307" s="730"/>
      <c r="PHW307" s="730"/>
      <c r="PHX307" s="730"/>
      <c r="PHY307" s="730"/>
      <c r="PHZ307" s="730"/>
      <c r="PIA307" s="730"/>
      <c r="PIB307" s="730"/>
      <c r="PIC307" s="730"/>
      <c r="PID307" s="730"/>
      <c r="PIE307" s="730"/>
      <c r="PIF307" s="730"/>
      <c r="PIG307" s="730"/>
      <c r="PIH307" s="730"/>
      <c r="PII307" s="730"/>
      <c r="PIJ307" s="730"/>
      <c r="PIK307" s="730"/>
      <c r="PIL307" s="730"/>
      <c r="PIM307" s="730"/>
      <c r="PIN307" s="730"/>
      <c r="PIO307" s="730"/>
      <c r="PIP307" s="730"/>
      <c r="PIQ307" s="730"/>
      <c r="PIR307" s="730"/>
      <c r="PIS307" s="730"/>
      <c r="PIT307" s="730"/>
      <c r="PIU307" s="730"/>
      <c r="PIV307" s="730"/>
      <c r="PIW307" s="730"/>
      <c r="PIX307" s="730"/>
      <c r="PIY307" s="730"/>
      <c r="PIZ307" s="730"/>
      <c r="PJA307" s="730"/>
      <c r="PJB307" s="730"/>
      <c r="PJC307" s="730"/>
      <c r="PJD307" s="730"/>
      <c r="PJE307" s="730"/>
      <c r="PJF307" s="730"/>
      <c r="PJG307" s="730"/>
      <c r="PJH307" s="730"/>
      <c r="PJI307" s="730"/>
      <c r="PJJ307" s="730"/>
      <c r="PJK307" s="730"/>
      <c r="PJL307" s="730"/>
      <c r="PJM307" s="730"/>
      <c r="PJN307" s="730"/>
      <c r="PJO307" s="730"/>
      <c r="PJP307" s="730"/>
      <c r="PJQ307" s="730"/>
      <c r="PJR307" s="730"/>
      <c r="PJS307" s="730"/>
      <c r="PJT307" s="730"/>
      <c r="PJU307" s="730"/>
      <c r="PJV307" s="730"/>
      <c r="PJW307" s="730"/>
      <c r="PJX307" s="730"/>
      <c r="PJY307" s="730"/>
      <c r="PJZ307" s="730"/>
      <c r="PKA307" s="730"/>
      <c r="PKB307" s="730"/>
      <c r="PKC307" s="730"/>
      <c r="PKD307" s="730"/>
      <c r="PKE307" s="730"/>
      <c r="PKF307" s="730"/>
      <c r="PKG307" s="730"/>
      <c r="PKH307" s="730"/>
      <c r="PKI307" s="730"/>
      <c r="PKJ307" s="730"/>
      <c r="PKK307" s="730"/>
      <c r="PKL307" s="730"/>
      <c r="PKM307" s="730"/>
      <c r="PKN307" s="730"/>
      <c r="PKO307" s="730"/>
      <c r="PKP307" s="730"/>
      <c r="PKQ307" s="730"/>
      <c r="PKR307" s="730"/>
      <c r="PKS307" s="730"/>
      <c r="PKT307" s="730"/>
      <c r="PKU307" s="730"/>
      <c r="PKV307" s="730"/>
      <c r="PKW307" s="730"/>
      <c r="PKX307" s="730"/>
      <c r="PKY307" s="730"/>
      <c r="PKZ307" s="730"/>
      <c r="PLA307" s="730"/>
      <c r="PLB307" s="730"/>
      <c r="PLC307" s="730"/>
      <c r="PLD307" s="730"/>
      <c r="PLE307" s="730"/>
      <c r="PLF307" s="730"/>
      <c r="PLG307" s="730"/>
      <c r="PLH307" s="730"/>
      <c r="PLI307" s="730"/>
      <c r="PLJ307" s="730"/>
      <c r="PLK307" s="730"/>
      <c r="PLL307" s="730"/>
      <c r="PLM307" s="730"/>
      <c r="PLN307" s="730"/>
      <c r="PLO307" s="730"/>
      <c r="PLP307" s="730"/>
      <c r="PLQ307" s="730"/>
      <c r="PLR307" s="730"/>
      <c r="PLS307" s="730"/>
      <c r="PLT307" s="730"/>
      <c r="PLU307" s="730"/>
      <c r="PLV307" s="730"/>
      <c r="PLW307" s="730"/>
      <c r="PLX307" s="730"/>
      <c r="PLY307" s="730"/>
      <c r="PLZ307" s="730"/>
      <c r="PMA307" s="730"/>
      <c r="PMB307" s="730"/>
      <c r="PMC307" s="730"/>
      <c r="PMD307" s="730"/>
      <c r="PME307" s="730"/>
      <c r="PMF307" s="730"/>
      <c r="PMG307" s="730"/>
      <c r="PMH307" s="730"/>
      <c r="PMI307" s="730"/>
      <c r="PMJ307" s="730"/>
      <c r="PMK307" s="730"/>
      <c r="PML307" s="730"/>
      <c r="PMM307" s="730"/>
      <c r="PMN307" s="730"/>
      <c r="PMO307" s="730"/>
      <c r="PMP307" s="730"/>
      <c r="PMQ307" s="730"/>
      <c r="PMR307" s="730"/>
      <c r="PMS307" s="730"/>
      <c r="PMT307" s="730"/>
      <c r="PMU307" s="730"/>
      <c r="PMV307" s="730"/>
      <c r="PMW307" s="730"/>
      <c r="PMX307" s="730"/>
      <c r="PMY307" s="730"/>
      <c r="PMZ307" s="730"/>
      <c r="PNA307" s="730"/>
      <c r="PNB307" s="730"/>
      <c r="PNC307" s="730"/>
      <c r="PND307" s="730"/>
      <c r="PNE307" s="730"/>
      <c r="PNF307" s="730"/>
      <c r="PNG307" s="730"/>
      <c r="PNH307" s="730"/>
      <c r="PNI307" s="730"/>
      <c r="PNJ307" s="730"/>
      <c r="PNK307" s="730"/>
      <c r="PNL307" s="730"/>
      <c r="PNM307" s="730"/>
      <c r="PNN307" s="730"/>
      <c r="PNO307" s="730"/>
      <c r="PNP307" s="730"/>
      <c r="PNQ307" s="730"/>
      <c r="PNR307" s="730"/>
      <c r="PNS307" s="730"/>
      <c r="PNT307" s="730"/>
      <c r="PNU307" s="730"/>
      <c r="PNV307" s="730"/>
      <c r="PNW307" s="730"/>
      <c r="PNX307" s="730"/>
      <c r="PNY307" s="730"/>
      <c r="PNZ307" s="730"/>
      <c r="POA307" s="730"/>
      <c r="POB307" s="730"/>
      <c r="POC307" s="730"/>
      <c r="POD307" s="730"/>
      <c r="POE307" s="730"/>
      <c r="POF307" s="730"/>
      <c r="POG307" s="730"/>
      <c r="POH307" s="730"/>
      <c r="POI307" s="730"/>
      <c r="POJ307" s="730"/>
      <c r="POK307" s="730"/>
      <c r="POL307" s="730"/>
      <c r="POM307" s="730"/>
      <c r="PON307" s="730"/>
      <c r="POO307" s="730"/>
      <c r="POP307" s="730"/>
      <c r="POQ307" s="730"/>
      <c r="POR307" s="730"/>
      <c r="POS307" s="730"/>
      <c r="POT307" s="730"/>
      <c r="POU307" s="730"/>
      <c r="POV307" s="730"/>
      <c r="POW307" s="730"/>
      <c r="POX307" s="730"/>
      <c r="POY307" s="730"/>
      <c r="POZ307" s="730"/>
      <c r="PPA307" s="730"/>
      <c r="PPB307" s="730"/>
      <c r="PPC307" s="730"/>
      <c r="PPD307" s="730"/>
      <c r="PPE307" s="730"/>
      <c r="PPF307" s="730"/>
      <c r="PPG307" s="730"/>
      <c r="PPH307" s="730"/>
      <c r="PPI307" s="730"/>
      <c r="PPJ307" s="730"/>
      <c r="PPK307" s="730"/>
      <c r="PPL307" s="730"/>
      <c r="PPM307" s="730"/>
      <c r="PPN307" s="730"/>
      <c r="PPO307" s="730"/>
      <c r="PPP307" s="730"/>
      <c r="PPQ307" s="730"/>
      <c r="PPR307" s="730"/>
      <c r="PPS307" s="730"/>
      <c r="PPT307" s="730"/>
      <c r="PPU307" s="730"/>
      <c r="PPV307" s="730"/>
      <c r="PPW307" s="730"/>
      <c r="PPX307" s="730"/>
      <c r="PPY307" s="730"/>
      <c r="PPZ307" s="730"/>
      <c r="PQA307" s="730"/>
      <c r="PQB307" s="730"/>
      <c r="PQC307" s="730"/>
      <c r="PQD307" s="730"/>
      <c r="PQE307" s="730"/>
      <c r="PQF307" s="730"/>
      <c r="PQG307" s="730"/>
      <c r="PQH307" s="730"/>
      <c r="PQI307" s="730"/>
      <c r="PQJ307" s="730"/>
      <c r="PQK307" s="730"/>
      <c r="PQL307" s="730"/>
      <c r="PQM307" s="730"/>
      <c r="PQN307" s="730"/>
      <c r="PQO307" s="730"/>
      <c r="PQP307" s="730"/>
      <c r="PQQ307" s="730"/>
      <c r="PQR307" s="730"/>
      <c r="PQS307" s="730"/>
      <c r="PQT307" s="730"/>
      <c r="PQU307" s="730"/>
      <c r="PQV307" s="730"/>
      <c r="PQW307" s="730"/>
      <c r="PQX307" s="730"/>
      <c r="PQY307" s="730"/>
      <c r="PQZ307" s="730"/>
      <c r="PRA307" s="730"/>
      <c r="PRB307" s="730"/>
      <c r="PRC307" s="730"/>
      <c r="PRD307" s="730"/>
      <c r="PRE307" s="730"/>
      <c r="PRF307" s="730"/>
      <c r="PRG307" s="730"/>
      <c r="PRH307" s="730"/>
      <c r="PRI307" s="730"/>
      <c r="PRJ307" s="730"/>
      <c r="PRK307" s="730"/>
      <c r="PRL307" s="730"/>
      <c r="PRM307" s="730"/>
      <c r="PRN307" s="730"/>
      <c r="PRO307" s="730"/>
      <c r="PRP307" s="730"/>
      <c r="PRQ307" s="730"/>
      <c r="PRR307" s="730"/>
      <c r="PRS307" s="730"/>
      <c r="PRT307" s="730"/>
      <c r="PRU307" s="730"/>
      <c r="PRV307" s="730"/>
      <c r="PRW307" s="730"/>
      <c r="PRX307" s="730"/>
      <c r="PRY307" s="730"/>
      <c r="PRZ307" s="730"/>
      <c r="PSA307" s="730"/>
      <c r="PSB307" s="730"/>
      <c r="PSC307" s="730"/>
      <c r="PSD307" s="730"/>
      <c r="PSE307" s="730"/>
      <c r="PSF307" s="730"/>
      <c r="PSG307" s="730"/>
      <c r="PSH307" s="730"/>
      <c r="PSI307" s="730"/>
      <c r="PSJ307" s="730"/>
      <c r="PSK307" s="730"/>
      <c r="PSL307" s="730"/>
      <c r="PSM307" s="730"/>
      <c r="PSN307" s="730"/>
      <c r="PSO307" s="730"/>
      <c r="PSP307" s="730"/>
      <c r="PSQ307" s="730"/>
      <c r="PSR307" s="730"/>
      <c r="PSS307" s="730"/>
      <c r="PST307" s="730"/>
      <c r="PSU307" s="730"/>
      <c r="PSV307" s="730"/>
      <c r="PSW307" s="730"/>
      <c r="PSX307" s="730"/>
      <c r="PSY307" s="730"/>
      <c r="PSZ307" s="730"/>
      <c r="PTA307" s="730"/>
      <c r="PTB307" s="730"/>
      <c r="PTC307" s="730"/>
      <c r="PTD307" s="730"/>
      <c r="PTE307" s="730"/>
      <c r="PTF307" s="730"/>
      <c r="PTG307" s="730"/>
      <c r="PTH307" s="730"/>
      <c r="PTI307" s="730"/>
      <c r="PTJ307" s="730"/>
      <c r="PTK307" s="730"/>
      <c r="PTL307" s="730"/>
      <c r="PTM307" s="730"/>
      <c r="PTN307" s="730"/>
      <c r="PTO307" s="730"/>
      <c r="PTP307" s="730"/>
      <c r="PTQ307" s="730"/>
      <c r="PTR307" s="730"/>
      <c r="PTS307" s="730"/>
      <c r="PTT307" s="730"/>
      <c r="PTU307" s="730"/>
      <c r="PTV307" s="730"/>
      <c r="PTW307" s="730"/>
      <c r="PTX307" s="730"/>
      <c r="PTY307" s="730"/>
      <c r="PTZ307" s="730"/>
      <c r="PUA307" s="730"/>
      <c r="PUB307" s="730"/>
      <c r="PUC307" s="730"/>
      <c r="PUD307" s="730"/>
      <c r="PUE307" s="730"/>
      <c r="PUF307" s="730"/>
      <c r="PUG307" s="730"/>
      <c r="PUH307" s="730"/>
      <c r="PUI307" s="730"/>
      <c r="PUJ307" s="730"/>
      <c r="PUK307" s="730"/>
      <c r="PUL307" s="730"/>
      <c r="PUM307" s="730"/>
      <c r="PUN307" s="730"/>
      <c r="PUO307" s="730"/>
      <c r="PUP307" s="730"/>
      <c r="PUQ307" s="730"/>
      <c r="PUR307" s="730"/>
      <c r="PUS307" s="730"/>
      <c r="PUT307" s="730"/>
      <c r="PUU307" s="730"/>
      <c r="PUV307" s="730"/>
      <c r="PUW307" s="730"/>
      <c r="PUX307" s="730"/>
      <c r="PUY307" s="730"/>
      <c r="PUZ307" s="730"/>
      <c r="PVA307" s="730"/>
      <c r="PVB307" s="730"/>
      <c r="PVC307" s="730"/>
      <c r="PVD307" s="730"/>
      <c r="PVE307" s="730"/>
      <c r="PVF307" s="730"/>
      <c r="PVG307" s="730"/>
      <c r="PVH307" s="730"/>
      <c r="PVI307" s="730"/>
      <c r="PVJ307" s="730"/>
      <c r="PVK307" s="730"/>
      <c r="PVL307" s="730"/>
      <c r="PVM307" s="730"/>
      <c r="PVN307" s="730"/>
      <c r="PVO307" s="730"/>
      <c r="PVP307" s="730"/>
      <c r="PVQ307" s="730"/>
      <c r="PVR307" s="730"/>
      <c r="PVS307" s="730"/>
      <c r="PVT307" s="730"/>
      <c r="PVU307" s="730"/>
      <c r="PVV307" s="730"/>
      <c r="PVW307" s="730"/>
      <c r="PVX307" s="730"/>
      <c r="PVY307" s="730"/>
      <c r="PVZ307" s="730"/>
      <c r="PWA307" s="730"/>
      <c r="PWB307" s="730"/>
      <c r="PWC307" s="730"/>
      <c r="PWD307" s="730"/>
      <c r="PWE307" s="730"/>
      <c r="PWF307" s="730"/>
      <c r="PWG307" s="730"/>
      <c r="PWH307" s="730"/>
      <c r="PWI307" s="730"/>
      <c r="PWJ307" s="730"/>
      <c r="PWK307" s="730"/>
      <c r="PWL307" s="730"/>
      <c r="PWM307" s="730"/>
      <c r="PWN307" s="730"/>
      <c r="PWO307" s="730"/>
      <c r="PWP307" s="730"/>
      <c r="PWQ307" s="730"/>
      <c r="PWR307" s="730"/>
      <c r="PWS307" s="730"/>
      <c r="PWT307" s="730"/>
      <c r="PWU307" s="730"/>
      <c r="PWV307" s="730"/>
      <c r="PWW307" s="730"/>
      <c r="PWX307" s="730"/>
      <c r="PWY307" s="730"/>
      <c r="PWZ307" s="730"/>
      <c r="PXA307" s="730"/>
      <c r="PXB307" s="730"/>
      <c r="PXC307" s="730"/>
      <c r="PXD307" s="730"/>
      <c r="PXE307" s="730"/>
      <c r="PXF307" s="730"/>
      <c r="PXG307" s="730"/>
      <c r="PXH307" s="730"/>
      <c r="PXI307" s="730"/>
      <c r="PXJ307" s="730"/>
      <c r="PXK307" s="730"/>
      <c r="PXL307" s="730"/>
      <c r="PXM307" s="730"/>
      <c r="PXN307" s="730"/>
      <c r="PXO307" s="730"/>
      <c r="PXP307" s="730"/>
      <c r="PXQ307" s="730"/>
      <c r="PXR307" s="730"/>
      <c r="PXS307" s="730"/>
      <c r="PXT307" s="730"/>
      <c r="PXU307" s="730"/>
      <c r="PXV307" s="730"/>
      <c r="PXW307" s="730"/>
      <c r="PXX307" s="730"/>
      <c r="PXY307" s="730"/>
      <c r="PXZ307" s="730"/>
      <c r="PYA307" s="730"/>
      <c r="PYB307" s="730"/>
      <c r="PYC307" s="730"/>
      <c r="PYD307" s="730"/>
      <c r="PYE307" s="730"/>
      <c r="PYF307" s="730"/>
      <c r="PYG307" s="730"/>
      <c r="PYH307" s="730"/>
      <c r="PYI307" s="730"/>
      <c r="PYJ307" s="730"/>
      <c r="PYK307" s="730"/>
      <c r="PYL307" s="730"/>
      <c r="PYM307" s="730"/>
      <c r="PYN307" s="730"/>
      <c r="PYO307" s="730"/>
      <c r="PYP307" s="730"/>
      <c r="PYQ307" s="730"/>
      <c r="PYR307" s="730"/>
      <c r="PYS307" s="730"/>
      <c r="PYT307" s="730"/>
      <c r="PYU307" s="730"/>
      <c r="PYV307" s="730"/>
      <c r="PYW307" s="730"/>
      <c r="PYX307" s="730"/>
      <c r="PYY307" s="730"/>
      <c r="PYZ307" s="730"/>
      <c r="PZA307" s="730"/>
      <c r="PZB307" s="730"/>
      <c r="PZC307" s="730"/>
      <c r="PZD307" s="730"/>
      <c r="PZE307" s="730"/>
      <c r="PZF307" s="730"/>
      <c r="PZG307" s="730"/>
      <c r="PZH307" s="730"/>
      <c r="PZI307" s="730"/>
      <c r="PZJ307" s="730"/>
      <c r="PZK307" s="730"/>
      <c r="PZL307" s="730"/>
      <c r="PZM307" s="730"/>
      <c r="PZN307" s="730"/>
      <c r="PZO307" s="730"/>
      <c r="PZP307" s="730"/>
      <c r="PZQ307" s="730"/>
      <c r="PZR307" s="730"/>
      <c r="PZS307" s="730"/>
      <c r="PZT307" s="730"/>
      <c r="PZU307" s="730"/>
      <c r="PZV307" s="730"/>
      <c r="PZW307" s="730"/>
      <c r="PZX307" s="730"/>
      <c r="PZY307" s="730"/>
      <c r="PZZ307" s="730"/>
      <c r="QAA307" s="730"/>
      <c r="QAB307" s="730"/>
      <c r="QAC307" s="730"/>
      <c r="QAD307" s="730"/>
      <c r="QAE307" s="730"/>
      <c r="QAF307" s="730"/>
      <c r="QAG307" s="730"/>
      <c r="QAH307" s="730"/>
      <c r="QAI307" s="730"/>
      <c r="QAJ307" s="730"/>
      <c r="QAK307" s="730"/>
      <c r="QAL307" s="730"/>
      <c r="QAM307" s="730"/>
      <c r="QAN307" s="730"/>
      <c r="QAO307" s="730"/>
      <c r="QAP307" s="730"/>
      <c r="QAQ307" s="730"/>
      <c r="QAR307" s="730"/>
      <c r="QAS307" s="730"/>
      <c r="QAT307" s="730"/>
      <c r="QAU307" s="730"/>
      <c r="QAV307" s="730"/>
      <c r="QAW307" s="730"/>
      <c r="QAX307" s="730"/>
      <c r="QAY307" s="730"/>
      <c r="QAZ307" s="730"/>
      <c r="QBA307" s="730"/>
      <c r="QBB307" s="730"/>
      <c r="QBC307" s="730"/>
      <c r="QBD307" s="730"/>
      <c r="QBE307" s="730"/>
      <c r="QBF307" s="730"/>
      <c r="QBG307" s="730"/>
      <c r="QBH307" s="730"/>
      <c r="QBI307" s="730"/>
      <c r="QBJ307" s="730"/>
      <c r="QBK307" s="730"/>
      <c r="QBL307" s="730"/>
      <c r="QBM307" s="730"/>
      <c r="QBN307" s="730"/>
      <c r="QBO307" s="730"/>
      <c r="QBP307" s="730"/>
      <c r="QBQ307" s="730"/>
      <c r="QBR307" s="730"/>
      <c r="QBS307" s="730"/>
      <c r="QBT307" s="730"/>
      <c r="QBU307" s="730"/>
      <c r="QBV307" s="730"/>
      <c r="QBW307" s="730"/>
      <c r="QBX307" s="730"/>
      <c r="QBY307" s="730"/>
      <c r="QBZ307" s="730"/>
      <c r="QCA307" s="730"/>
      <c r="QCB307" s="730"/>
      <c r="QCC307" s="730"/>
      <c r="QCD307" s="730"/>
      <c r="QCE307" s="730"/>
      <c r="QCF307" s="730"/>
      <c r="QCG307" s="730"/>
      <c r="QCH307" s="730"/>
      <c r="QCI307" s="730"/>
      <c r="QCJ307" s="730"/>
      <c r="QCK307" s="730"/>
      <c r="QCL307" s="730"/>
      <c r="QCM307" s="730"/>
      <c r="QCN307" s="730"/>
      <c r="QCO307" s="730"/>
      <c r="QCP307" s="730"/>
      <c r="QCQ307" s="730"/>
      <c r="QCR307" s="730"/>
      <c r="QCS307" s="730"/>
      <c r="QCT307" s="730"/>
      <c r="QCU307" s="730"/>
      <c r="QCV307" s="730"/>
      <c r="QCW307" s="730"/>
      <c r="QCX307" s="730"/>
      <c r="QCY307" s="730"/>
      <c r="QCZ307" s="730"/>
      <c r="QDA307" s="730"/>
      <c r="QDB307" s="730"/>
      <c r="QDC307" s="730"/>
      <c r="QDD307" s="730"/>
      <c r="QDE307" s="730"/>
      <c r="QDF307" s="730"/>
      <c r="QDG307" s="730"/>
      <c r="QDH307" s="730"/>
      <c r="QDI307" s="730"/>
      <c r="QDJ307" s="730"/>
      <c r="QDK307" s="730"/>
      <c r="QDL307" s="730"/>
      <c r="QDM307" s="730"/>
      <c r="QDN307" s="730"/>
      <c r="QDO307" s="730"/>
      <c r="QDP307" s="730"/>
      <c r="QDQ307" s="730"/>
      <c r="QDR307" s="730"/>
      <c r="QDS307" s="730"/>
      <c r="QDT307" s="730"/>
      <c r="QDU307" s="730"/>
      <c r="QDV307" s="730"/>
      <c r="QDW307" s="730"/>
      <c r="QDX307" s="730"/>
      <c r="QDY307" s="730"/>
      <c r="QDZ307" s="730"/>
      <c r="QEA307" s="730"/>
      <c r="QEB307" s="730"/>
      <c r="QEC307" s="730"/>
      <c r="QED307" s="730"/>
      <c r="QEE307" s="730"/>
      <c r="QEF307" s="730"/>
      <c r="QEG307" s="730"/>
      <c r="QEH307" s="730"/>
      <c r="QEI307" s="730"/>
      <c r="QEJ307" s="730"/>
      <c r="QEK307" s="730"/>
      <c r="QEL307" s="730"/>
      <c r="QEM307" s="730"/>
      <c r="QEN307" s="730"/>
      <c r="QEO307" s="730"/>
      <c r="QEP307" s="730"/>
      <c r="QEQ307" s="730"/>
      <c r="QER307" s="730"/>
      <c r="QES307" s="730"/>
      <c r="QET307" s="730"/>
      <c r="QEU307" s="730"/>
      <c r="QEV307" s="730"/>
      <c r="QEW307" s="730"/>
      <c r="QEX307" s="730"/>
      <c r="QEY307" s="730"/>
      <c r="QEZ307" s="730"/>
      <c r="QFA307" s="730"/>
      <c r="QFB307" s="730"/>
      <c r="QFC307" s="730"/>
      <c r="QFD307" s="730"/>
      <c r="QFE307" s="730"/>
      <c r="QFF307" s="730"/>
      <c r="QFG307" s="730"/>
      <c r="QFH307" s="730"/>
      <c r="QFI307" s="730"/>
      <c r="QFJ307" s="730"/>
      <c r="QFK307" s="730"/>
      <c r="QFL307" s="730"/>
      <c r="QFM307" s="730"/>
      <c r="QFN307" s="730"/>
      <c r="QFO307" s="730"/>
      <c r="QFP307" s="730"/>
      <c r="QFQ307" s="730"/>
      <c r="QFR307" s="730"/>
      <c r="QFS307" s="730"/>
      <c r="QFT307" s="730"/>
      <c r="QFU307" s="730"/>
      <c r="QFV307" s="730"/>
      <c r="QFW307" s="730"/>
      <c r="QFX307" s="730"/>
      <c r="QFY307" s="730"/>
      <c r="QFZ307" s="730"/>
      <c r="QGA307" s="730"/>
      <c r="QGB307" s="730"/>
      <c r="QGC307" s="730"/>
      <c r="QGD307" s="730"/>
      <c r="QGE307" s="730"/>
      <c r="QGF307" s="730"/>
      <c r="QGG307" s="730"/>
      <c r="QGH307" s="730"/>
      <c r="QGI307" s="730"/>
      <c r="QGJ307" s="730"/>
      <c r="QGK307" s="730"/>
      <c r="QGL307" s="730"/>
      <c r="QGM307" s="730"/>
      <c r="QGN307" s="730"/>
      <c r="QGO307" s="730"/>
      <c r="QGP307" s="730"/>
      <c r="QGQ307" s="730"/>
      <c r="QGR307" s="730"/>
      <c r="QGS307" s="730"/>
      <c r="QGT307" s="730"/>
      <c r="QGU307" s="730"/>
      <c r="QGV307" s="730"/>
      <c r="QGW307" s="730"/>
      <c r="QGX307" s="730"/>
      <c r="QGY307" s="730"/>
      <c r="QGZ307" s="730"/>
      <c r="QHA307" s="730"/>
      <c r="QHB307" s="730"/>
      <c r="QHC307" s="730"/>
      <c r="QHD307" s="730"/>
      <c r="QHE307" s="730"/>
      <c r="QHF307" s="730"/>
      <c r="QHG307" s="730"/>
      <c r="QHH307" s="730"/>
      <c r="QHI307" s="730"/>
      <c r="QHJ307" s="730"/>
      <c r="QHK307" s="730"/>
      <c r="QHL307" s="730"/>
      <c r="QHM307" s="730"/>
      <c r="QHN307" s="730"/>
      <c r="QHO307" s="730"/>
      <c r="QHP307" s="730"/>
      <c r="QHQ307" s="730"/>
      <c r="QHR307" s="730"/>
      <c r="QHS307" s="730"/>
      <c r="QHT307" s="730"/>
      <c r="QHU307" s="730"/>
      <c r="QHV307" s="730"/>
      <c r="QHW307" s="730"/>
      <c r="QHX307" s="730"/>
      <c r="QHY307" s="730"/>
      <c r="QHZ307" s="730"/>
      <c r="QIA307" s="730"/>
      <c r="QIB307" s="730"/>
      <c r="QIC307" s="730"/>
      <c r="QID307" s="730"/>
      <c r="QIE307" s="730"/>
      <c r="QIF307" s="730"/>
      <c r="QIG307" s="730"/>
      <c r="QIH307" s="730"/>
      <c r="QII307" s="730"/>
      <c r="QIJ307" s="730"/>
      <c r="QIK307" s="730"/>
      <c r="QIL307" s="730"/>
      <c r="QIM307" s="730"/>
      <c r="QIN307" s="730"/>
      <c r="QIO307" s="730"/>
      <c r="QIP307" s="730"/>
      <c r="QIQ307" s="730"/>
      <c r="QIR307" s="730"/>
      <c r="QIS307" s="730"/>
      <c r="QIT307" s="730"/>
      <c r="QIU307" s="730"/>
      <c r="QIV307" s="730"/>
      <c r="QIW307" s="730"/>
      <c r="QIX307" s="730"/>
      <c r="QIY307" s="730"/>
      <c r="QIZ307" s="730"/>
      <c r="QJA307" s="730"/>
      <c r="QJB307" s="730"/>
      <c r="QJC307" s="730"/>
      <c r="QJD307" s="730"/>
      <c r="QJE307" s="730"/>
      <c r="QJF307" s="730"/>
      <c r="QJG307" s="730"/>
      <c r="QJH307" s="730"/>
      <c r="QJI307" s="730"/>
      <c r="QJJ307" s="730"/>
      <c r="QJK307" s="730"/>
      <c r="QJL307" s="730"/>
      <c r="QJM307" s="730"/>
      <c r="QJN307" s="730"/>
      <c r="QJO307" s="730"/>
      <c r="QJP307" s="730"/>
      <c r="QJQ307" s="730"/>
      <c r="QJR307" s="730"/>
      <c r="QJS307" s="730"/>
      <c r="QJT307" s="730"/>
      <c r="QJU307" s="730"/>
      <c r="QJV307" s="730"/>
      <c r="QJW307" s="730"/>
      <c r="QJX307" s="730"/>
      <c r="QJY307" s="730"/>
      <c r="QJZ307" s="730"/>
      <c r="QKA307" s="730"/>
      <c r="QKB307" s="730"/>
      <c r="QKC307" s="730"/>
      <c r="QKD307" s="730"/>
      <c r="QKE307" s="730"/>
      <c r="QKF307" s="730"/>
      <c r="QKG307" s="730"/>
      <c r="QKH307" s="730"/>
      <c r="QKI307" s="730"/>
      <c r="QKJ307" s="730"/>
      <c r="QKK307" s="730"/>
      <c r="QKL307" s="730"/>
      <c r="QKM307" s="730"/>
      <c r="QKN307" s="730"/>
      <c r="QKO307" s="730"/>
      <c r="QKP307" s="730"/>
      <c r="QKQ307" s="730"/>
      <c r="QKR307" s="730"/>
      <c r="QKS307" s="730"/>
      <c r="QKT307" s="730"/>
      <c r="QKU307" s="730"/>
      <c r="QKV307" s="730"/>
      <c r="QKW307" s="730"/>
      <c r="QKX307" s="730"/>
      <c r="QKY307" s="730"/>
      <c r="QKZ307" s="730"/>
      <c r="QLA307" s="730"/>
      <c r="QLB307" s="730"/>
      <c r="QLC307" s="730"/>
      <c r="QLD307" s="730"/>
      <c r="QLE307" s="730"/>
      <c r="QLF307" s="730"/>
      <c r="QLG307" s="730"/>
      <c r="QLH307" s="730"/>
      <c r="QLI307" s="730"/>
      <c r="QLJ307" s="730"/>
      <c r="QLK307" s="730"/>
      <c r="QLL307" s="730"/>
      <c r="QLM307" s="730"/>
      <c r="QLN307" s="730"/>
      <c r="QLO307" s="730"/>
      <c r="QLP307" s="730"/>
      <c r="QLQ307" s="730"/>
      <c r="QLR307" s="730"/>
      <c r="QLS307" s="730"/>
      <c r="QLT307" s="730"/>
      <c r="QLU307" s="730"/>
      <c r="QLV307" s="730"/>
      <c r="QLW307" s="730"/>
      <c r="QLX307" s="730"/>
      <c r="QLY307" s="730"/>
      <c r="QLZ307" s="730"/>
      <c r="QMA307" s="730"/>
      <c r="QMB307" s="730"/>
      <c r="QMC307" s="730"/>
      <c r="QMD307" s="730"/>
      <c r="QME307" s="730"/>
      <c r="QMF307" s="730"/>
      <c r="QMG307" s="730"/>
      <c r="QMH307" s="730"/>
      <c r="QMI307" s="730"/>
      <c r="QMJ307" s="730"/>
      <c r="QMK307" s="730"/>
      <c r="QML307" s="730"/>
      <c r="QMM307" s="730"/>
      <c r="QMN307" s="730"/>
      <c r="QMO307" s="730"/>
      <c r="QMP307" s="730"/>
      <c r="QMQ307" s="730"/>
      <c r="QMR307" s="730"/>
      <c r="QMS307" s="730"/>
      <c r="QMT307" s="730"/>
      <c r="QMU307" s="730"/>
      <c r="QMV307" s="730"/>
      <c r="QMW307" s="730"/>
      <c r="QMX307" s="730"/>
      <c r="QMY307" s="730"/>
      <c r="QMZ307" s="730"/>
      <c r="QNA307" s="730"/>
      <c r="QNB307" s="730"/>
      <c r="QNC307" s="730"/>
      <c r="QND307" s="730"/>
      <c r="QNE307" s="730"/>
      <c r="QNF307" s="730"/>
      <c r="QNG307" s="730"/>
      <c r="QNH307" s="730"/>
      <c r="QNI307" s="730"/>
      <c r="QNJ307" s="730"/>
      <c r="QNK307" s="730"/>
      <c r="QNL307" s="730"/>
      <c r="QNM307" s="730"/>
      <c r="QNN307" s="730"/>
      <c r="QNO307" s="730"/>
      <c r="QNP307" s="730"/>
      <c r="QNQ307" s="730"/>
      <c r="QNR307" s="730"/>
      <c r="QNS307" s="730"/>
      <c r="QNT307" s="730"/>
      <c r="QNU307" s="730"/>
      <c r="QNV307" s="730"/>
      <c r="QNW307" s="730"/>
      <c r="QNX307" s="730"/>
      <c r="QNY307" s="730"/>
      <c r="QNZ307" s="730"/>
      <c r="QOA307" s="730"/>
      <c r="QOB307" s="730"/>
      <c r="QOC307" s="730"/>
      <c r="QOD307" s="730"/>
      <c r="QOE307" s="730"/>
      <c r="QOF307" s="730"/>
      <c r="QOG307" s="730"/>
      <c r="QOH307" s="730"/>
      <c r="QOI307" s="730"/>
      <c r="QOJ307" s="730"/>
      <c r="QOK307" s="730"/>
      <c r="QOL307" s="730"/>
      <c r="QOM307" s="730"/>
      <c r="QON307" s="730"/>
      <c r="QOO307" s="730"/>
      <c r="QOP307" s="730"/>
      <c r="QOQ307" s="730"/>
      <c r="QOR307" s="730"/>
      <c r="QOS307" s="730"/>
      <c r="QOT307" s="730"/>
      <c r="QOU307" s="730"/>
      <c r="QOV307" s="730"/>
      <c r="QOW307" s="730"/>
      <c r="QOX307" s="730"/>
      <c r="QOY307" s="730"/>
      <c r="QOZ307" s="730"/>
      <c r="QPA307" s="730"/>
      <c r="QPB307" s="730"/>
      <c r="QPC307" s="730"/>
      <c r="QPD307" s="730"/>
      <c r="QPE307" s="730"/>
      <c r="QPF307" s="730"/>
      <c r="QPG307" s="730"/>
      <c r="QPH307" s="730"/>
      <c r="QPI307" s="730"/>
      <c r="QPJ307" s="730"/>
      <c r="QPK307" s="730"/>
      <c r="QPL307" s="730"/>
      <c r="QPM307" s="730"/>
      <c r="QPN307" s="730"/>
      <c r="QPO307" s="730"/>
      <c r="QPP307" s="730"/>
      <c r="QPQ307" s="730"/>
      <c r="QPR307" s="730"/>
      <c r="QPS307" s="730"/>
      <c r="QPT307" s="730"/>
      <c r="QPU307" s="730"/>
      <c r="QPV307" s="730"/>
      <c r="QPW307" s="730"/>
      <c r="QPX307" s="730"/>
      <c r="QPY307" s="730"/>
      <c r="QPZ307" s="730"/>
      <c r="QQA307" s="730"/>
      <c r="QQB307" s="730"/>
      <c r="QQC307" s="730"/>
      <c r="QQD307" s="730"/>
      <c r="QQE307" s="730"/>
      <c r="QQF307" s="730"/>
      <c r="QQG307" s="730"/>
      <c r="QQH307" s="730"/>
      <c r="QQI307" s="730"/>
      <c r="QQJ307" s="730"/>
      <c r="QQK307" s="730"/>
      <c r="QQL307" s="730"/>
      <c r="QQM307" s="730"/>
      <c r="QQN307" s="730"/>
      <c r="QQO307" s="730"/>
      <c r="QQP307" s="730"/>
      <c r="QQQ307" s="730"/>
      <c r="QQR307" s="730"/>
      <c r="QQS307" s="730"/>
      <c r="QQT307" s="730"/>
      <c r="QQU307" s="730"/>
      <c r="QQV307" s="730"/>
      <c r="QQW307" s="730"/>
      <c r="QQX307" s="730"/>
      <c r="QQY307" s="730"/>
      <c r="QQZ307" s="730"/>
      <c r="QRA307" s="730"/>
      <c r="QRB307" s="730"/>
      <c r="QRC307" s="730"/>
      <c r="QRD307" s="730"/>
      <c r="QRE307" s="730"/>
      <c r="QRF307" s="730"/>
      <c r="QRG307" s="730"/>
      <c r="QRH307" s="730"/>
      <c r="QRI307" s="730"/>
      <c r="QRJ307" s="730"/>
      <c r="QRK307" s="730"/>
      <c r="QRL307" s="730"/>
      <c r="QRM307" s="730"/>
      <c r="QRN307" s="730"/>
      <c r="QRO307" s="730"/>
      <c r="QRP307" s="730"/>
      <c r="QRQ307" s="730"/>
      <c r="QRR307" s="730"/>
      <c r="QRS307" s="730"/>
      <c r="QRT307" s="730"/>
      <c r="QRU307" s="730"/>
      <c r="QRV307" s="730"/>
      <c r="QRW307" s="730"/>
      <c r="QRX307" s="730"/>
      <c r="QRY307" s="730"/>
      <c r="QRZ307" s="730"/>
      <c r="QSA307" s="730"/>
      <c r="QSB307" s="730"/>
      <c r="QSC307" s="730"/>
      <c r="QSD307" s="730"/>
      <c r="QSE307" s="730"/>
      <c r="QSF307" s="730"/>
      <c r="QSG307" s="730"/>
      <c r="QSH307" s="730"/>
      <c r="QSI307" s="730"/>
      <c r="QSJ307" s="730"/>
      <c r="QSK307" s="730"/>
      <c r="QSL307" s="730"/>
      <c r="QSM307" s="730"/>
      <c r="QSN307" s="730"/>
      <c r="QSO307" s="730"/>
      <c r="QSP307" s="730"/>
      <c r="QSQ307" s="730"/>
      <c r="QSR307" s="730"/>
      <c r="QSS307" s="730"/>
      <c r="QST307" s="730"/>
      <c r="QSU307" s="730"/>
      <c r="QSV307" s="730"/>
      <c r="QSW307" s="730"/>
      <c r="QSX307" s="730"/>
      <c r="QSY307" s="730"/>
      <c r="QSZ307" s="730"/>
      <c r="QTA307" s="730"/>
      <c r="QTB307" s="730"/>
      <c r="QTC307" s="730"/>
      <c r="QTD307" s="730"/>
      <c r="QTE307" s="730"/>
      <c r="QTF307" s="730"/>
      <c r="QTG307" s="730"/>
      <c r="QTH307" s="730"/>
      <c r="QTI307" s="730"/>
      <c r="QTJ307" s="730"/>
      <c r="QTK307" s="730"/>
      <c r="QTL307" s="730"/>
      <c r="QTM307" s="730"/>
      <c r="QTN307" s="730"/>
      <c r="QTO307" s="730"/>
      <c r="QTP307" s="730"/>
      <c r="QTQ307" s="730"/>
      <c r="QTR307" s="730"/>
      <c r="QTS307" s="730"/>
      <c r="QTT307" s="730"/>
      <c r="QTU307" s="730"/>
      <c r="QTV307" s="730"/>
      <c r="QTW307" s="730"/>
      <c r="QTX307" s="730"/>
      <c r="QTY307" s="730"/>
      <c r="QTZ307" s="730"/>
      <c r="QUA307" s="730"/>
      <c r="QUB307" s="730"/>
      <c r="QUC307" s="730"/>
      <c r="QUD307" s="730"/>
      <c r="QUE307" s="730"/>
      <c r="QUF307" s="730"/>
      <c r="QUG307" s="730"/>
      <c r="QUH307" s="730"/>
      <c r="QUI307" s="730"/>
      <c r="QUJ307" s="730"/>
      <c r="QUK307" s="730"/>
      <c r="QUL307" s="730"/>
      <c r="QUM307" s="730"/>
      <c r="QUN307" s="730"/>
      <c r="QUO307" s="730"/>
      <c r="QUP307" s="730"/>
      <c r="QUQ307" s="730"/>
      <c r="QUR307" s="730"/>
      <c r="QUS307" s="730"/>
      <c r="QUT307" s="730"/>
      <c r="QUU307" s="730"/>
      <c r="QUV307" s="730"/>
      <c r="QUW307" s="730"/>
      <c r="QUX307" s="730"/>
      <c r="QUY307" s="730"/>
      <c r="QUZ307" s="730"/>
      <c r="QVA307" s="730"/>
      <c r="QVB307" s="730"/>
      <c r="QVC307" s="730"/>
      <c r="QVD307" s="730"/>
      <c r="QVE307" s="730"/>
      <c r="QVF307" s="730"/>
      <c r="QVG307" s="730"/>
      <c r="QVH307" s="730"/>
      <c r="QVI307" s="730"/>
      <c r="QVJ307" s="730"/>
      <c r="QVK307" s="730"/>
      <c r="QVL307" s="730"/>
      <c r="QVM307" s="730"/>
      <c r="QVN307" s="730"/>
      <c r="QVO307" s="730"/>
      <c r="QVP307" s="730"/>
      <c r="QVQ307" s="730"/>
      <c r="QVR307" s="730"/>
      <c r="QVS307" s="730"/>
      <c r="QVT307" s="730"/>
      <c r="QVU307" s="730"/>
      <c r="QVV307" s="730"/>
      <c r="QVW307" s="730"/>
      <c r="QVX307" s="730"/>
      <c r="QVY307" s="730"/>
      <c r="QVZ307" s="730"/>
      <c r="QWA307" s="730"/>
      <c r="QWB307" s="730"/>
      <c r="QWC307" s="730"/>
      <c r="QWD307" s="730"/>
      <c r="QWE307" s="730"/>
      <c r="QWF307" s="730"/>
      <c r="QWG307" s="730"/>
      <c r="QWH307" s="730"/>
      <c r="QWI307" s="730"/>
      <c r="QWJ307" s="730"/>
      <c r="QWK307" s="730"/>
      <c r="QWL307" s="730"/>
      <c r="QWM307" s="730"/>
      <c r="QWN307" s="730"/>
      <c r="QWO307" s="730"/>
      <c r="QWP307" s="730"/>
      <c r="QWQ307" s="730"/>
      <c r="QWR307" s="730"/>
      <c r="QWS307" s="730"/>
      <c r="QWT307" s="730"/>
      <c r="QWU307" s="730"/>
      <c r="QWV307" s="730"/>
      <c r="QWW307" s="730"/>
      <c r="QWX307" s="730"/>
      <c r="QWY307" s="730"/>
      <c r="QWZ307" s="730"/>
      <c r="QXA307" s="730"/>
      <c r="QXB307" s="730"/>
      <c r="QXC307" s="730"/>
      <c r="QXD307" s="730"/>
      <c r="QXE307" s="730"/>
      <c r="QXF307" s="730"/>
      <c r="QXG307" s="730"/>
      <c r="QXH307" s="730"/>
      <c r="QXI307" s="730"/>
      <c r="QXJ307" s="730"/>
      <c r="QXK307" s="730"/>
      <c r="QXL307" s="730"/>
      <c r="QXM307" s="730"/>
      <c r="QXN307" s="730"/>
      <c r="QXO307" s="730"/>
      <c r="QXP307" s="730"/>
      <c r="QXQ307" s="730"/>
      <c r="QXR307" s="730"/>
      <c r="QXS307" s="730"/>
      <c r="QXT307" s="730"/>
      <c r="QXU307" s="730"/>
      <c r="QXV307" s="730"/>
      <c r="QXW307" s="730"/>
      <c r="QXX307" s="730"/>
      <c r="QXY307" s="730"/>
      <c r="QXZ307" s="730"/>
      <c r="QYA307" s="730"/>
      <c r="QYB307" s="730"/>
      <c r="QYC307" s="730"/>
      <c r="QYD307" s="730"/>
      <c r="QYE307" s="730"/>
      <c r="QYF307" s="730"/>
      <c r="QYG307" s="730"/>
      <c r="QYH307" s="730"/>
      <c r="QYI307" s="730"/>
      <c r="QYJ307" s="730"/>
      <c r="QYK307" s="730"/>
      <c r="QYL307" s="730"/>
      <c r="QYM307" s="730"/>
      <c r="QYN307" s="730"/>
      <c r="QYO307" s="730"/>
      <c r="QYP307" s="730"/>
      <c r="QYQ307" s="730"/>
      <c r="QYR307" s="730"/>
      <c r="QYS307" s="730"/>
      <c r="QYT307" s="730"/>
      <c r="QYU307" s="730"/>
      <c r="QYV307" s="730"/>
      <c r="QYW307" s="730"/>
      <c r="QYX307" s="730"/>
      <c r="QYY307" s="730"/>
      <c r="QYZ307" s="730"/>
      <c r="QZA307" s="730"/>
      <c r="QZB307" s="730"/>
      <c r="QZC307" s="730"/>
      <c r="QZD307" s="730"/>
      <c r="QZE307" s="730"/>
      <c r="QZF307" s="730"/>
      <c r="QZG307" s="730"/>
      <c r="QZH307" s="730"/>
      <c r="QZI307" s="730"/>
      <c r="QZJ307" s="730"/>
      <c r="QZK307" s="730"/>
      <c r="QZL307" s="730"/>
      <c r="QZM307" s="730"/>
      <c r="QZN307" s="730"/>
      <c r="QZO307" s="730"/>
      <c r="QZP307" s="730"/>
      <c r="QZQ307" s="730"/>
      <c r="QZR307" s="730"/>
      <c r="QZS307" s="730"/>
      <c r="QZT307" s="730"/>
      <c r="QZU307" s="730"/>
      <c r="QZV307" s="730"/>
      <c r="QZW307" s="730"/>
      <c r="QZX307" s="730"/>
      <c r="QZY307" s="730"/>
      <c r="QZZ307" s="730"/>
      <c r="RAA307" s="730"/>
      <c r="RAB307" s="730"/>
      <c r="RAC307" s="730"/>
      <c r="RAD307" s="730"/>
      <c r="RAE307" s="730"/>
      <c r="RAF307" s="730"/>
      <c r="RAG307" s="730"/>
      <c r="RAH307" s="730"/>
      <c r="RAI307" s="730"/>
      <c r="RAJ307" s="730"/>
      <c r="RAK307" s="730"/>
      <c r="RAL307" s="730"/>
      <c r="RAM307" s="730"/>
      <c r="RAN307" s="730"/>
      <c r="RAO307" s="730"/>
      <c r="RAP307" s="730"/>
      <c r="RAQ307" s="730"/>
      <c r="RAR307" s="730"/>
      <c r="RAS307" s="730"/>
      <c r="RAT307" s="730"/>
      <c r="RAU307" s="730"/>
      <c r="RAV307" s="730"/>
      <c r="RAW307" s="730"/>
      <c r="RAX307" s="730"/>
      <c r="RAY307" s="730"/>
      <c r="RAZ307" s="730"/>
      <c r="RBA307" s="730"/>
      <c r="RBB307" s="730"/>
      <c r="RBC307" s="730"/>
      <c r="RBD307" s="730"/>
      <c r="RBE307" s="730"/>
      <c r="RBF307" s="730"/>
      <c r="RBG307" s="730"/>
      <c r="RBH307" s="730"/>
      <c r="RBI307" s="730"/>
      <c r="RBJ307" s="730"/>
      <c r="RBK307" s="730"/>
      <c r="RBL307" s="730"/>
      <c r="RBM307" s="730"/>
      <c r="RBN307" s="730"/>
      <c r="RBO307" s="730"/>
      <c r="RBP307" s="730"/>
      <c r="RBQ307" s="730"/>
      <c r="RBR307" s="730"/>
      <c r="RBS307" s="730"/>
      <c r="RBT307" s="730"/>
      <c r="RBU307" s="730"/>
      <c r="RBV307" s="730"/>
      <c r="RBW307" s="730"/>
      <c r="RBX307" s="730"/>
      <c r="RBY307" s="730"/>
      <c r="RBZ307" s="730"/>
      <c r="RCA307" s="730"/>
      <c r="RCB307" s="730"/>
      <c r="RCC307" s="730"/>
      <c r="RCD307" s="730"/>
      <c r="RCE307" s="730"/>
      <c r="RCF307" s="730"/>
      <c r="RCG307" s="730"/>
      <c r="RCH307" s="730"/>
      <c r="RCI307" s="730"/>
      <c r="RCJ307" s="730"/>
      <c r="RCK307" s="730"/>
      <c r="RCL307" s="730"/>
      <c r="RCM307" s="730"/>
      <c r="RCN307" s="730"/>
      <c r="RCO307" s="730"/>
      <c r="RCP307" s="730"/>
      <c r="RCQ307" s="730"/>
      <c r="RCR307" s="730"/>
      <c r="RCS307" s="730"/>
      <c r="RCT307" s="730"/>
      <c r="RCU307" s="730"/>
      <c r="RCV307" s="730"/>
      <c r="RCW307" s="730"/>
      <c r="RCX307" s="730"/>
      <c r="RCY307" s="730"/>
      <c r="RCZ307" s="730"/>
      <c r="RDA307" s="730"/>
      <c r="RDB307" s="730"/>
      <c r="RDC307" s="730"/>
      <c r="RDD307" s="730"/>
      <c r="RDE307" s="730"/>
      <c r="RDF307" s="730"/>
      <c r="RDG307" s="730"/>
      <c r="RDH307" s="730"/>
      <c r="RDI307" s="730"/>
      <c r="RDJ307" s="730"/>
      <c r="RDK307" s="730"/>
      <c r="RDL307" s="730"/>
      <c r="RDM307" s="730"/>
      <c r="RDN307" s="730"/>
      <c r="RDO307" s="730"/>
      <c r="RDP307" s="730"/>
      <c r="RDQ307" s="730"/>
      <c r="RDR307" s="730"/>
      <c r="RDS307" s="730"/>
      <c r="RDT307" s="730"/>
      <c r="RDU307" s="730"/>
      <c r="RDV307" s="730"/>
      <c r="RDW307" s="730"/>
      <c r="RDX307" s="730"/>
      <c r="RDY307" s="730"/>
      <c r="RDZ307" s="730"/>
      <c r="REA307" s="730"/>
      <c r="REB307" s="730"/>
      <c r="REC307" s="730"/>
      <c r="RED307" s="730"/>
      <c r="REE307" s="730"/>
      <c r="REF307" s="730"/>
      <c r="REG307" s="730"/>
      <c r="REH307" s="730"/>
      <c r="REI307" s="730"/>
      <c r="REJ307" s="730"/>
      <c r="REK307" s="730"/>
      <c r="REL307" s="730"/>
      <c r="REM307" s="730"/>
      <c r="REN307" s="730"/>
      <c r="REO307" s="730"/>
      <c r="REP307" s="730"/>
      <c r="REQ307" s="730"/>
      <c r="RER307" s="730"/>
      <c r="RES307" s="730"/>
      <c r="RET307" s="730"/>
      <c r="REU307" s="730"/>
      <c r="REV307" s="730"/>
      <c r="REW307" s="730"/>
      <c r="REX307" s="730"/>
      <c r="REY307" s="730"/>
      <c r="REZ307" s="730"/>
      <c r="RFA307" s="730"/>
      <c r="RFB307" s="730"/>
      <c r="RFC307" s="730"/>
      <c r="RFD307" s="730"/>
      <c r="RFE307" s="730"/>
      <c r="RFF307" s="730"/>
      <c r="RFG307" s="730"/>
      <c r="RFH307" s="730"/>
      <c r="RFI307" s="730"/>
      <c r="RFJ307" s="730"/>
      <c r="RFK307" s="730"/>
      <c r="RFL307" s="730"/>
      <c r="RFM307" s="730"/>
      <c r="RFN307" s="730"/>
      <c r="RFO307" s="730"/>
      <c r="RFP307" s="730"/>
      <c r="RFQ307" s="730"/>
      <c r="RFR307" s="730"/>
      <c r="RFS307" s="730"/>
      <c r="RFT307" s="730"/>
      <c r="RFU307" s="730"/>
      <c r="RFV307" s="730"/>
      <c r="RFW307" s="730"/>
      <c r="RFX307" s="730"/>
      <c r="RFY307" s="730"/>
      <c r="RFZ307" s="730"/>
      <c r="RGA307" s="730"/>
      <c r="RGB307" s="730"/>
      <c r="RGC307" s="730"/>
      <c r="RGD307" s="730"/>
      <c r="RGE307" s="730"/>
      <c r="RGF307" s="730"/>
      <c r="RGG307" s="730"/>
      <c r="RGH307" s="730"/>
      <c r="RGI307" s="730"/>
      <c r="RGJ307" s="730"/>
      <c r="RGK307" s="730"/>
      <c r="RGL307" s="730"/>
      <c r="RGM307" s="730"/>
      <c r="RGN307" s="730"/>
      <c r="RGO307" s="730"/>
      <c r="RGP307" s="730"/>
      <c r="RGQ307" s="730"/>
      <c r="RGR307" s="730"/>
      <c r="RGS307" s="730"/>
      <c r="RGT307" s="730"/>
      <c r="RGU307" s="730"/>
      <c r="RGV307" s="730"/>
      <c r="RGW307" s="730"/>
      <c r="RGX307" s="730"/>
      <c r="RGY307" s="730"/>
      <c r="RGZ307" s="730"/>
      <c r="RHA307" s="730"/>
      <c r="RHB307" s="730"/>
      <c r="RHC307" s="730"/>
      <c r="RHD307" s="730"/>
      <c r="RHE307" s="730"/>
      <c r="RHF307" s="730"/>
      <c r="RHG307" s="730"/>
      <c r="RHH307" s="730"/>
      <c r="RHI307" s="730"/>
      <c r="RHJ307" s="730"/>
      <c r="RHK307" s="730"/>
      <c r="RHL307" s="730"/>
      <c r="RHM307" s="730"/>
      <c r="RHN307" s="730"/>
      <c r="RHO307" s="730"/>
      <c r="RHP307" s="730"/>
      <c r="RHQ307" s="730"/>
      <c r="RHR307" s="730"/>
      <c r="RHS307" s="730"/>
      <c r="RHT307" s="730"/>
      <c r="RHU307" s="730"/>
      <c r="RHV307" s="730"/>
      <c r="RHW307" s="730"/>
      <c r="RHX307" s="730"/>
      <c r="RHY307" s="730"/>
      <c r="RHZ307" s="730"/>
      <c r="RIA307" s="730"/>
      <c r="RIB307" s="730"/>
      <c r="RIC307" s="730"/>
      <c r="RID307" s="730"/>
      <c r="RIE307" s="730"/>
      <c r="RIF307" s="730"/>
      <c r="RIG307" s="730"/>
      <c r="RIH307" s="730"/>
      <c r="RII307" s="730"/>
      <c r="RIJ307" s="730"/>
      <c r="RIK307" s="730"/>
      <c r="RIL307" s="730"/>
      <c r="RIM307" s="730"/>
      <c r="RIN307" s="730"/>
      <c r="RIO307" s="730"/>
      <c r="RIP307" s="730"/>
      <c r="RIQ307" s="730"/>
      <c r="RIR307" s="730"/>
      <c r="RIS307" s="730"/>
      <c r="RIT307" s="730"/>
      <c r="RIU307" s="730"/>
      <c r="RIV307" s="730"/>
      <c r="RIW307" s="730"/>
      <c r="RIX307" s="730"/>
      <c r="RIY307" s="730"/>
      <c r="RIZ307" s="730"/>
      <c r="RJA307" s="730"/>
      <c r="RJB307" s="730"/>
      <c r="RJC307" s="730"/>
      <c r="RJD307" s="730"/>
      <c r="RJE307" s="730"/>
      <c r="RJF307" s="730"/>
      <c r="RJG307" s="730"/>
      <c r="RJH307" s="730"/>
      <c r="RJI307" s="730"/>
      <c r="RJJ307" s="730"/>
      <c r="RJK307" s="730"/>
      <c r="RJL307" s="730"/>
      <c r="RJM307" s="730"/>
      <c r="RJN307" s="730"/>
      <c r="RJO307" s="730"/>
      <c r="RJP307" s="730"/>
      <c r="RJQ307" s="730"/>
      <c r="RJR307" s="730"/>
      <c r="RJS307" s="730"/>
      <c r="RJT307" s="730"/>
      <c r="RJU307" s="730"/>
      <c r="RJV307" s="730"/>
      <c r="RJW307" s="730"/>
      <c r="RJX307" s="730"/>
      <c r="RJY307" s="730"/>
      <c r="RJZ307" s="730"/>
      <c r="RKA307" s="730"/>
      <c r="RKB307" s="730"/>
      <c r="RKC307" s="730"/>
      <c r="RKD307" s="730"/>
      <c r="RKE307" s="730"/>
      <c r="RKF307" s="730"/>
      <c r="RKG307" s="730"/>
      <c r="RKH307" s="730"/>
      <c r="RKI307" s="730"/>
      <c r="RKJ307" s="730"/>
      <c r="RKK307" s="730"/>
      <c r="RKL307" s="730"/>
      <c r="RKM307" s="730"/>
      <c r="RKN307" s="730"/>
      <c r="RKO307" s="730"/>
      <c r="RKP307" s="730"/>
      <c r="RKQ307" s="730"/>
      <c r="RKR307" s="730"/>
      <c r="RKS307" s="730"/>
      <c r="RKT307" s="730"/>
      <c r="RKU307" s="730"/>
      <c r="RKV307" s="730"/>
      <c r="RKW307" s="730"/>
      <c r="RKX307" s="730"/>
      <c r="RKY307" s="730"/>
      <c r="RKZ307" s="730"/>
      <c r="RLA307" s="730"/>
      <c r="RLB307" s="730"/>
      <c r="RLC307" s="730"/>
      <c r="RLD307" s="730"/>
      <c r="RLE307" s="730"/>
      <c r="RLF307" s="730"/>
      <c r="RLG307" s="730"/>
      <c r="RLH307" s="730"/>
      <c r="RLI307" s="730"/>
      <c r="RLJ307" s="730"/>
      <c r="RLK307" s="730"/>
      <c r="RLL307" s="730"/>
      <c r="RLM307" s="730"/>
      <c r="RLN307" s="730"/>
      <c r="RLO307" s="730"/>
      <c r="RLP307" s="730"/>
      <c r="RLQ307" s="730"/>
      <c r="RLR307" s="730"/>
      <c r="RLS307" s="730"/>
      <c r="RLT307" s="730"/>
      <c r="RLU307" s="730"/>
      <c r="RLV307" s="730"/>
      <c r="RLW307" s="730"/>
      <c r="RLX307" s="730"/>
      <c r="RLY307" s="730"/>
      <c r="RLZ307" s="730"/>
      <c r="RMA307" s="730"/>
      <c r="RMB307" s="730"/>
      <c r="RMC307" s="730"/>
      <c r="RMD307" s="730"/>
      <c r="RME307" s="730"/>
      <c r="RMF307" s="730"/>
      <c r="RMG307" s="730"/>
      <c r="RMH307" s="730"/>
      <c r="RMI307" s="730"/>
      <c r="RMJ307" s="730"/>
      <c r="RMK307" s="730"/>
      <c r="RML307" s="730"/>
      <c r="RMM307" s="730"/>
      <c r="RMN307" s="730"/>
      <c r="RMO307" s="730"/>
      <c r="RMP307" s="730"/>
      <c r="RMQ307" s="730"/>
      <c r="RMR307" s="730"/>
      <c r="RMS307" s="730"/>
      <c r="RMT307" s="730"/>
      <c r="RMU307" s="730"/>
      <c r="RMV307" s="730"/>
      <c r="RMW307" s="730"/>
      <c r="RMX307" s="730"/>
      <c r="RMY307" s="730"/>
      <c r="RMZ307" s="730"/>
      <c r="RNA307" s="730"/>
      <c r="RNB307" s="730"/>
      <c r="RNC307" s="730"/>
      <c r="RND307" s="730"/>
      <c r="RNE307" s="730"/>
      <c r="RNF307" s="730"/>
      <c r="RNG307" s="730"/>
      <c r="RNH307" s="730"/>
      <c r="RNI307" s="730"/>
      <c r="RNJ307" s="730"/>
      <c r="RNK307" s="730"/>
      <c r="RNL307" s="730"/>
      <c r="RNM307" s="730"/>
      <c r="RNN307" s="730"/>
      <c r="RNO307" s="730"/>
      <c r="RNP307" s="730"/>
      <c r="RNQ307" s="730"/>
      <c r="RNR307" s="730"/>
      <c r="RNS307" s="730"/>
      <c r="RNT307" s="730"/>
      <c r="RNU307" s="730"/>
      <c r="RNV307" s="730"/>
      <c r="RNW307" s="730"/>
      <c r="RNX307" s="730"/>
      <c r="RNY307" s="730"/>
      <c r="RNZ307" s="730"/>
      <c r="ROA307" s="730"/>
      <c r="ROB307" s="730"/>
      <c r="ROC307" s="730"/>
      <c r="ROD307" s="730"/>
      <c r="ROE307" s="730"/>
      <c r="ROF307" s="730"/>
      <c r="ROG307" s="730"/>
      <c r="ROH307" s="730"/>
      <c r="ROI307" s="730"/>
      <c r="ROJ307" s="730"/>
      <c r="ROK307" s="730"/>
      <c r="ROL307" s="730"/>
      <c r="ROM307" s="730"/>
      <c r="RON307" s="730"/>
      <c r="ROO307" s="730"/>
      <c r="ROP307" s="730"/>
      <c r="ROQ307" s="730"/>
      <c r="ROR307" s="730"/>
      <c r="ROS307" s="730"/>
      <c r="ROT307" s="730"/>
      <c r="ROU307" s="730"/>
      <c r="ROV307" s="730"/>
      <c r="ROW307" s="730"/>
      <c r="ROX307" s="730"/>
      <c r="ROY307" s="730"/>
      <c r="ROZ307" s="730"/>
      <c r="RPA307" s="730"/>
      <c r="RPB307" s="730"/>
      <c r="RPC307" s="730"/>
      <c r="RPD307" s="730"/>
      <c r="RPE307" s="730"/>
      <c r="RPF307" s="730"/>
      <c r="RPG307" s="730"/>
      <c r="RPH307" s="730"/>
      <c r="RPI307" s="730"/>
      <c r="RPJ307" s="730"/>
      <c r="RPK307" s="730"/>
      <c r="RPL307" s="730"/>
      <c r="RPM307" s="730"/>
      <c r="RPN307" s="730"/>
      <c r="RPO307" s="730"/>
      <c r="RPP307" s="730"/>
      <c r="RPQ307" s="730"/>
      <c r="RPR307" s="730"/>
      <c r="RPS307" s="730"/>
      <c r="RPT307" s="730"/>
      <c r="RPU307" s="730"/>
      <c r="RPV307" s="730"/>
      <c r="RPW307" s="730"/>
      <c r="RPX307" s="730"/>
      <c r="RPY307" s="730"/>
      <c r="RPZ307" s="730"/>
      <c r="RQA307" s="730"/>
      <c r="RQB307" s="730"/>
      <c r="RQC307" s="730"/>
      <c r="RQD307" s="730"/>
      <c r="RQE307" s="730"/>
      <c r="RQF307" s="730"/>
      <c r="RQG307" s="730"/>
      <c r="RQH307" s="730"/>
      <c r="RQI307" s="730"/>
      <c r="RQJ307" s="730"/>
      <c r="RQK307" s="730"/>
      <c r="RQL307" s="730"/>
      <c r="RQM307" s="730"/>
      <c r="RQN307" s="730"/>
      <c r="RQO307" s="730"/>
      <c r="RQP307" s="730"/>
      <c r="RQQ307" s="730"/>
      <c r="RQR307" s="730"/>
      <c r="RQS307" s="730"/>
      <c r="RQT307" s="730"/>
      <c r="RQU307" s="730"/>
      <c r="RQV307" s="730"/>
      <c r="RQW307" s="730"/>
      <c r="RQX307" s="730"/>
      <c r="RQY307" s="730"/>
      <c r="RQZ307" s="730"/>
      <c r="RRA307" s="730"/>
      <c r="RRB307" s="730"/>
      <c r="RRC307" s="730"/>
      <c r="RRD307" s="730"/>
      <c r="RRE307" s="730"/>
      <c r="RRF307" s="730"/>
      <c r="RRG307" s="730"/>
      <c r="RRH307" s="730"/>
      <c r="RRI307" s="730"/>
      <c r="RRJ307" s="730"/>
      <c r="RRK307" s="730"/>
      <c r="RRL307" s="730"/>
      <c r="RRM307" s="730"/>
      <c r="RRN307" s="730"/>
      <c r="RRO307" s="730"/>
      <c r="RRP307" s="730"/>
      <c r="RRQ307" s="730"/>
      <c r="RRR307" s="730"/>
      <c r="RRS307" s="730"/>
      <c r="RRT307" s="730"/>
      <c r="RRU307" s="730"/>
      <c r="RRV307" s="730"/>
      <c r="RRW307" s="730"/>
      <c r="RRX307" s="730"/>
      <c r="RRY307" s="730"/>
      <c r="RRZ307" s="730"/>
      <c r="RSA307" s="730"/>
      <c r="RSB307" s="730"/>
      <c r="RSC307" s="730"/>
      <c r="RSD307" s="730"/>
      <c r="RSE307" s="730"/>
      <c r="RSF307" s="730"/>
      <c r="RSG307" s="730"/>
      <c r="RSH307" s="730"/>
      <c r="RSI307" s="730"/>
      <c r="RSJ307" s="730"/>
      <c r="RSK307" s="730"/>
      <c r="RSL307" s="730"/>
      <c r="RSM307" s="730"/>
      <c r="RSN307" s="730"/>
      <c r="RSO307" s="730"/>
      <c r="RSP307" s="730"/>
      <c r="RSQ307" s="730"/>
      <c r="RSR307" s="730"/>
      <c r="RSS307" s="730"/>
      <c r="RST307" s="730"/>
      <c r="RSU307" s="730"/>
      <c r="RSV307" s="730"/>
      <c r="RSW307" s="730"/>
      <c r="RSX307" s="730"/>
      <c r="RSY307" s="730"/>
      <c r="RSZ307" s="730"/>
      <c r="RTA307" s="730"/>
      <c r="RTB307" s="730"/>
      <c r="RTC307" s="730"/>
      <c r="RTD307" s="730"/>
      <c r="RTE307" s="730"/>
      <c r="RTF307" s="730"/>
      <c r="RTG307" s="730"/>
      <c r="RTH307" s="730"/>
      <c r="RTI307" s="730"/>
      <c r="RTJ307" s="730"/>
      <c r="RTK307" s="730"/>
      <c r="RTL307" s="730"/>
      <c r="RTM307" s="730"/>
      <c r="RTN307" s="730"/>
      <c r="RTO307" s="730"/>
      <c r="RTP307" s="730"/>
      <c r="RTQ307" s="730"/>
      <c r="RTR307" s="730"/>
      <c r="RTS307" s="730"/>
      <c r="RTT307" s="730"/>
      <c r="RTU307" s="730"/>
      <c r="RTV307" s="730"/>
      <c r="RTW307" s="730"/>
      <c r="RTX307" s="730"/>
      <c r="RTY307" s="730"/>
      <c r="RTZ307" s="730"/>
      <c r="RUA307" s="730"/>
      <c r="RUB307" s="730"/>
      <c r="RUC307" s="730"/>
      <c r="RUD307" s="730"/>
      <c r="RUE307" s="730"/>
      <c r="RUF307" s="730"/>
      <c r="RUG307" s="730"/>
      <c r="RUH307" s="730"/>
      <c r="RUI307" s="730"/>
      <c r="RUJ307" s="730"/>
      <c r="RUK307" s="730"/>
      <c r="RUL307" s="730"/>
      <c r="RUM307" s="730"/>
      <c r="RUN307" s="730"/>
      <c r="RUO307" s="730"/>
      <c r="RUP307" s="730"/>
      <c r="RUQ307" s="730"/>
      <c r="RUR307" s="730"/>
      <c r="RUS307" s="730"/>
      <c r="RUT307" s="730"/>
      <c r="RUU307" s="730"/>
      <c r="RUV307" s="730"/>
      <c r="RUW307" s="730"/>
      <c r="RUX307" s="730"/>
      <c r="RUY307" s="730"/>
      <c r="RUZ307" s="730"/>
      <c r="RVA307" s="730"/>
      <c r="RVB307" s="730"/>
      <c r="RVC307" s="730"/>
      <c r="RVD307" s="730"/>
      <c r="RVE307" s="730"/>
      <c r="RVF307" s="730"/>
      <c r="RVG307" s="730"/>
      <c r="RVH307" s="730"/>
      <c r="RVI307" s="730"/>
      <c r="RVJ307" s="730"/>
      <c r="RVK307" s="730"/>
      <c r="RVL307" s="730"/>
      <c r="RVM307" s="730"/>
      <c r="RVN307" s="730"/>
      <c r="RVO307" s="730"/>
      <c r="RVP307" s="730"/>
      <c r="RVQ307" s="730"/>
      <c r="RVR307" s="730"/>
      <c r="RVS307" s="730"/>
      <c r="RVT307" s="730"/>
      <c r="RVU307" s="730"/>
      <c r="RVV307" s="730"/>
      <c r="RVW307" s="730"/>
      <c r="RVX307" s="730"/>
      <c r="RVY307" s="730"/>
      <c r="RVZ307" s="730"/>
      <c r="RWA307" s="730"/>
      <c r="RWB307" s="730"/>
      <c r="RWC307" s="730"/>
      <c r="RWD307" s="730"/>
      <c r="RWE307" s="730"/>
      <c r="RWF307" s="730"/>
      <c r="RWG307" s="730"/>
      <c r="RWH307" s="730"/>
      <c r="RWI307" s="730"/>
      <c r="RWJ307" s="730"/>
      <c r="RWK307" s="730"/>
      <c r="RWL307" s="730"/>
      <c r="RWM307" s="730"/>
      <c r="RWN307" s="730"/>
      <c r="RWO307" s="730"/>
      <c r="RWP307" s="730"/>
      <c r="RWQ307" s="730"/>
      <c r="RWR307" s="730"/>
      <c r="RWS307" s="730"/>
      <c r="RWT307" s="730"/>
      <c r="RWU307" s="730"/>
      <c r="RWV307" s="730"/>
      <c r="RWW307" s="730"/>
      <c r="RWX307" s="730"/>
      <c r="RWY307" s="730"/>
      <c r="RWZ307" s="730"/>
      <c r="RXA307" s="730"/>
      <c r="RXB307" s="730"/>
      <c r="RXC307" s="730"/>
      <c r="RXD307" s="730"/>
      <c r="RXE307" s="730"/>
      <c r="RXF307" s="730"/>
      <c r="RXG307" s="730"/>
      <c r="RXH307" s="730"/>
      <c r="RXI307" s="730"/>
      <c r="RXJ307" s="730"/>
      <c r="RXK307" s="730"/>
      <c r="RXL307" s="730"/>
      <c r="RXM307" s="730"/>
      <c r="RXN307" s="730"/>
      <c r="RXO307" s="730"/>
      <c r="RXP307" s="730"/>
      <c r="RXQ307" s="730"/>
      <c r="RXR307" s="730"/>
      <c r="RXS307" s="730"/>
      <c r="RXT307" s="730"/>
      <c r="RXU307" s="730"/>
      <c r="RXV307" s="730"/>
      <c r="RXW307" s="730"/>
      <c r="RXX307" s="730"/>
      <c r="RXY307" s="730"/>
      <c r="RXZ307" s="730"/>
      <c r="RYA307" s="730"/>
      <c r="RYB307" s="730"/>
      <c r="RYC307" s="730"/>
      <c r="RYD307" s="730"/>
      <c r="RYE307" s="730"/>
      <c r="RYF307" s="730"/>
      <c r="RYG307" s="730"/>
      <c r="RYH307" s="730"/>
      <c r="RYI307" s="730"/>
      <c r="RYJ307" s="730"/>
      <c r="RYK307" s="730"/>
      <c r="RYL307" s="730"/>
      <c r="RYM307" s="730"/>
      <c r="RYN307" s="730"/>
      <c r="RYO307" s="730"/>
      <c r="RYP307" s="730"/>
      <c r="RYQ307" s="730"/>
      <c r="RYR307" s="730"/>
      <c r="RYS307" s="730"/>
      <c r="RYT307" s="730"/>
      <c r="RYU307" s="730"/>
      <c r="RYV307" s="730"/>
      <c r="RYW307" s="730"/>
      <c r="RYX307" s="730"/>
      <c r="RYY307" s="730"/>
      <c r="RYZ307" s="730"/>
      <c r="RZA307" s="730"/>
      <c r="RZB307" s="730"/>
      <c r="RZC307" s="730"/>
      <c r="RZD307" s="730"/>
      <c r="RZE307" s="730"/>
      <c r="RZF307" s="730"/>
      <c r="RZG307" s="730"/>
      <c r="RZH307" s="730"/>
      <c r="RZI307" s="730"/>
      <c r="RZJ307" s="730"/>
      <c r="RZK307" s="730"/>
      <c r="RZL307" s="730"/>
      <c r="RZM307" s="730"/>
      <c r="RZN307" s="730"/>
      <c r="RZO307" s="730"/>
      <c r="RZP307" s="730"/>
      <c r="RZQ307" s="730"/>
      <c r="RZR307" s="730"/>
      <c r="RZS307" s="730"/>
      <c r="RZT307" s="730"/>
      <c r="RZU307" s="730"/>
      <c r="RZV307" s="730"/>
      <c r="RZW307" s="730"/>
      <c r="RZX307" s="730"/>
      <c r="RZY307" s="730"/>
      <c r="RZZ307" s="730"/>
      <c r="SAA307" s="730"/>
      <c r="SAB307" s="730"/>
      <c r="SAC307" s="730"/>
      <c r="SAD307" s="730"/>
      <c r="SAE307" s="730"/>
      <c r="SAF307" s="730"/>
      <c r="SAG307" s="730"/>
      <c r="SAH307" s="730"/>
      <c r="SAI307" s="730"/>
      <c r="SAJ307" s="730"/>
      <c r="SAK307" s="730"/>
      <c r="SAL307" s="730"/>
      <c r="SAM307" s="730"/>
      <c r="SAN307" s="730"/>
      <c r="SAO307" s="730"/>
      <c r="SAP307" s="730"/>
      <c r="SAQ307" s="730"/>
      <c r="SAR307" s="730"/>
      <c r="SAS307" s="730"/>
      <c r="SAT307" s="730"/>
      <c r="SAU307" s="730"/>
      <c r="SAV307" s="730"/>
      <c r="SAW307" s="730"/>
      <c r="SAX307" s="730"/>
      <c r="SAY307" s="730"/>
      <c r="SAZ307" s="730"/>
      <c r="SBA307" s="730"/>
      <c r="SBB307" s="730"/>
      <c r="SBC307" s="730"/>
      <c r="SBD307" s="730"/>
      <c r="SBE307" s="730"/>
      <c r="SBF307" s="730"/>
      <c r="SBG307" s="730"/>
      <c r="SBH307" s="730"/>
      <c r="SBI307" s="730"/>
      <c r="SBJ307" s="730"/>
      <c r="SBK307" s="730"/>
      <c r="SBL307" s="730"/>
      <c r="SBM307" s="730"/>
      <c r="SBN307" s="730"/>
      <c r="SBO307" s="730"/>
      <c r="SBP307" s="730"/>
      <c r="SBQ307" s="730"/>
      <c r="SBR307" s="730"/>
      <c r="SBS307" s="730"/>
      <c r="SBT307" s="730"/>
      <c r="SBU307" s="730"/>
      <c r="SBV307" s="730"/>
      <c r="SBW307" s="730"/>
      <c r="SBX307" s="730"/>
      <c r="SBY307" s="730"/>
      <c r="SBZ307" s="730"/>
      <c r="SCA307" s="730"/>
      <c r="SCB307" s="730"/>
      <c r="SCC307" s="730"/>
      <c r="SCD307" s="730"/>
      <c r="SCE307" s="730"/>
      <c r="SCF307" s="730"/>
      <c r="SCG307" s="730"/>
      <c r="SCH307" s="730"/>
      <c r="SCI307" s="730"/>
      <c r="SCJ307" s="730"/>
      <c r="SCK307" s="730"/>
      <c r="SCL307" s="730"/>
      <c r="SCM307" s="730"/>
      <c r="SCN307" s="730"/>
      <c r="SCO307" s="730"/>
      <c r="SCP307" s="730"/>
      <c r="SCQ307" s="730"/>
      <c r="SCR307" s="730"/>
      <c r="SCS307" s="730"/>
      <c r="SCT307" s="730"/>
      <c r="SCU307" s="730"/>
      <c r="SCV307" s="730"/>
      <c r="SCW307" s="730"/>
      <c r="SCX307" s="730"/>
      <c r="SCY307" s="730"/>
      <c r="SCZ307" s="730"/>
      <c r="SDA307" s="730"/>
      <c r="SDB307" s="730"/>
      <c r="SDC307" s="730"/>
      <c r="SDD307" s="730"/>
      <c r="SDE307" s="730"/>
      <c r="SDF307" s="730"/>
      <c r="SDG307" s="730"/>
      <c r="SDH307" s="730"/>
      <c r="SDI307" s="730"/>
      <c r="SDJ307" s="730"/>
      <c r="SDK307" s="730"/>
      <c r="SDL307" s="730"/>
      <c r="SDM307" s="730"/>
      <c r="SDN307" s="730"/>
      <c r="SDO307" s="730"/>
      <c r="SDP307" s="730"/>
      <c r="SDQ307" s="730"/>
      <c r="SDR307" s="730"/>
      <c r="SDS307" s="730"/>
      <c r="SDT307" s="730"/>
      <c r="SDU307" s="730"/>
      <c r="SDV307" s="730"/>
      <c r="SDW307" s="730"/>
      <c r="SDX307" s="730"/>
      <c r="SDY307" s="730"/>
      <c r="SDZ307" s="730"/>
      <c r="SEA307" s="730"/>
      <c r="SEB307" s="730"/>
      <c r="SEC307" s="730"/>
      <c r="SED307" s="730"/>
      <c r="SEE307" s="730"/>
      <c r="SEF307" s="730"/>
      <c r="SEG307" s="730"/>
      <c r="SEH307" s="730"/>
      <c r="SEI307" s="730"/>
      <c r="SEJ307" s="730"/>
      <c r="SEK307" s="730"/>
      <c r="SEL307" s="730"/>
      <c r="SEM307" s="730"/>
      <c r="SEN307" s="730"/>
      <c r="SEO307" s="730"/>
      <c r="SEP307" s="730"/>
      <c r="SEQ307" s="730"/>
      <c r="SER307" s="730"/>
      <c r="SES307" s="730"/>
      <c r="SET307" s="730"/>
      <c r="SEU307" s="730"/>
      <c r="SEV307" s="730"/>
      <c r="SEW307" s="730"/>
      <c r="SEX307" s="730"/>
      <c r="SEY307" s="730"/>
      <c r="SEZ307" s="730"/>
      <c r="SFA307" s="730"/>
      <c r="SFB307" s="730"/>
      <c r="SFC307" s="730"/>
      <c r="SFD307" s="730"/>
      <c r="SFE307" s="730"/>
      <c r="SFF307" s="730"/>
      <c r="SFG307" s="730"/>
      <c r="SFH307" s="730"/>
      <c r="SFI307" s="730"/>
      <c r="SFJ307" s="730"/>
      <c r="SFK307" s="730"/>
      <c r="SFL307" s="730"/>
      <c r="SFM307" s="730"/>
      <c r="SFN307" s="730"/>
      <c r="SFO307" s="730"/>
      <c r="SFP307" s="730"/>
      <c r="SFQ307" s="730"/>
      <c r="SFR307" s="730"/>
      <c r="SFS307" s="730"/>
      <c r="SFT307" s="730"/>
      <c r="SFU307" s="730"/>
      <c r="SFV307" s="730"/>
      <c r="SFW307" s="730"/>
      <c r="SFX307" s="730"/>
      <c r="SFY307" s="730"/>
      <c r="SFZ307" s="730"/>
      <c r="SGA307" s="730"/>
      <c r="SGB307" s="730"/>
      <c r="SGC307" s="730"/>
      <c r="SGD307" s="730"/>
      <c r="SGE307" s="730"/>
      <c r="SGF307" s="730"/>
      <c r="SGG307" s="730"/>
      <c r="SGH307" s="730"/>
      <c r="SGI307" s="730"/>
      <c r="SGJ307" s="730"/>
      <c r="SGK307" s="730"/>
      <c r="SGL307" s="730"/>
      <c r="SGM307" s="730"/>
      <c r="SGN307" s="730"/>
      <c r="SGO307" s="730"/>
      <c r="SGP307" s="730"/>
      <c r="SGQ307" s="730"/>
      <c r="SGR307" s="730"/>
      <c r="SGS307" s="730"/>
      <c r="SGT307" s="730"/>
      <c r="SGU307" s="730"/>
      <c r="SGV307" s="730"/>
      <c r="SGW307" s="730"/>
      <c r="SGX307" s="730"/>
      <c r="SGY307" s="730"/>
      <c r="SGZ307" s="730"/>
      <c r="SHA307" s="730"/>
      <c r="SHB307" s="730"/>
      <c r="SHC307" s="730"/>
      <c r="SHD307" s="730"/>
      <c r="SHE307" s="730"/>
      <c r="SHF307" s="730"/>
      <c r="SHG307" s="730"/>
      <c r="SHH307" s="730"/>
      <c r="SHI307" s="730"/>
      <c r="SHJ307" s="730"/>
      <c r="SHK307" s="730"/>
      <c r="SHL307" s="730"/>
      <c r="SHM307" s="730"/>
      <c r="SHN307" s="730"/>
      <c r="SHO307" s="730"/>
      <c r="SHP307" s="730"/>
      <c r="SHQ307" s="730"/>
      <c r="SHR307" s="730"/>
      <c r="SHS307" s="730"/>
      <c r="SHT307" s="730"/>
      <c r="SHU307" s="730"/>
      <c r="SHV307" s="730"/>
      <c r="SHW307" s="730"/>
      <c r="SHX307" s="730"/>
      <c r="SHY307" s="730"/>
      <c r="SHZ307" s="730"/>
      <c r="SIA307" s="730"/>
      <c r="SIB307" s="730"/>
      <c r="SIC307" s="730"/>
      <c r="SID307" s="730"/>
      <c r="SIE307" s="730"/>
      <c r="SIF307" s="730"/>
      <c r="SIG307" s="730"/>
      <c r="SIH307" s="730"/>
      <c r="SII307" s="730"/>
      <c r="SIJ307" s="730"/>
      <c r="SIK307" s="730"/>
      <c r="SIL307" s="730"/>
      <c r="SIM307" s="730"/>
      <c r="SIN307" s="730"/>
      <c r="SIO307" s="730"/>
      <c r="SIP307" s="730"/>
      <c r="SIQ307" s="730"/>
      <c r="SIR307" s="730"/>
      <c r="SIS307" s="730"/>
      <c r="SIT307" s="730"/>
      <c r="SIU307" s="730"/>
      <c r="SIV307" s="730"/>
      <c r="SIW307" s="730"/>
      <c r="SIX307" s="730"/>
      <c r="SIY307" s="730"/>
      <c r="SIZ307" s="730"/>
      <c r="SJA307" s="730"/>
      <c r="SJB307" s="730"/>
      <c r="SJC307" s="730"/>
      <c r="SJD307" s="730"/>
      <c r="SJE307" s="730"/>
      <c r="SJF307" s="730"/>
      <c r="SJG307" s="730"/>
      <c r="SJH307" s="730"/>
      <c r="SJI307" s="730"/>
      <c r="SJJ307" s="730"/>
      <c r="SJK307" s="730"/>
      <c r="SJL307" s="730"/>
      <c r="SJM307" s="730"/>
      <c r="SJN307" s="730"/>
      <c r="SJO307" s="730"/>
      <c r="SJP307" s="730"/>
      <c r="SJQ307" s="730"/>
      <c r="SJR307" s="730"/>
      <c r="SJS307" s="730"/>
      <c r="SJT307" s="730"/>
      <c r="SJU307" s="730"/>
      <c r="SJV307" s="730"/>
      <c r="SJW307" s="730"/>
      <c r="SJX307" s="730"/>
      <c r="SJY307" s="730"/>
      <c r="SJZ307" s="730"/>
      <c r="SKA307" s="730"/>
      <c r="SKB307" s="730"/>
      <c r="SKC307" s="730"/>
      <c r="SKD307" s="730"/>
      <c r="SKE307" s="730"/>
      <c r="SKF307" s="730"/>
      <c r="SKG307" s="730"/>
      <c r="SKH307" s="730"/>
      <c r="SKI307" s="730"/>
      <c r="SKJ307" s="730"/>
      <c r="SKK307" s="730"/>
      <c r="SKL307" s="730"/>
      <c r="SKM307" s="730"/>
      <c r="SKN307" s="730"/>
      <c r="SKO307" s="730"/>
      <c r="SKP307" s="730"/>
      <c r="SKQ307" s="730"/>
      <c r="SKR307" s="730"/>
      <c r="SKS307" s="730"/>
      <c r="SKT307" s="730"/>
      <c r="SKU307" s="730"/>
      <c r="SKV307" s="730"/>
      <c r="SKW307" s="730"/>
      <c r="SKX307" s="730"/>
      <c r="SKY307" s="730"/>
      <c r="SKZ307" s="730"/>
      <c r="SLA307" s="730"/>
      <c r="SLB307" s="730"/>
      <c r="SLC307" s="730"/>
      <c r="SLD307" s="730"/>
      <c r="SLE307" s="730"/>
      <c r="SLF307" s="730"/>
      <c r="SLG307" s="730"/>
      <c r="SLH307" s="730"/>
      <c r="SLI307" s="730"/>
      <c r="SLJ307" s="730"/>
      <c r="SLK307" s="730"/>
      <c r="SLL307" s="730"/>
      <c r="SLM307" s="730"/>
      <c r="SLN307" s="730"/>
      <c r="SLO307" s="730"/>
      <c r="SLP307" s="730"/>
      <c r="SLQ307" s="730"/>
      <c r="SLR307" s="730"/>
      <c r="SLS307" s="730"/>
      <c r="SLT307" s="730"/>
      <c r="SLU307" s="730"/>
      <c r="SLV307" s="730"/>
      <c r="SLW307" s="730"/>
      <c r="SLX307" s="730"/>
      <c r="SLY307" s="730"/>
      <c r="SLZ307" s="730"/>
      <c r="SMA307" s="730"/>
      <c r="SMB307" s="730"/>
      <c r="SMC307" s="730"/>
      <c r="SMD307" s="730"/>
      <c r="SME307" s="730"/>
      <c r="SMF307" s="730"/>
      <c r="SMG307" s="730"/>
      <c r="SMH307" s="730"/>
      <c r="SMI307" s="730"/>
      <c r="SMJ307" s="730"/>
      <c r="SMK307" s="730"/>
      <c r="SML307" s="730"/>
      <c r="SMM307" s="730"/>
      <c r="SMN307" s="730"/>
      <c r="SMO307" s="730"/>
      <c r="SMP307" s="730"/>
      <c r="SMQ307" s="730"/>
      <c r="SMR307" s="730"/>
      <c r="SMS307" s="730"/>
      <c r="SMT307" s="730"/>
      <c r="SMU307" s="730"/>
      <c r="SMV307" s="730"/>
      <c r="SMW307" s="730"/>
      <c r="SMX307" s="730"/>
      <c r="SMY307" s="730"/>
      <c r="SMZ307" s="730"/>
      <c r="SNA307" s="730"/>
      <c r="SNB307" s="730"/>
      <c r="SNC307" s="730"/>
      <c r="SND307" s="730"/>
      <c r="SNE307" s="730"/>
      <c r="SNF307" s="730"/>
      <c r="SNG307" s="730"/>
      <c r="SNH307" s="730"/>
      <c r="SNI307" s="730"/>
      <c r="SNJ307" s="730"/>
      <c r="SNK307" s="730"/>
      <c r="SNL307" s="730"/>
      <c r="SNM307" s="730"/>
      <c r="SNN307" s="730"/>
      <c r="SNO307" s="730"/>
      <c r="SNP307" s="730"/>
      <c r="SNQ307" s="730"/>
      <c r="SNR307" s="730"/>
      <c r="SNS307" s="730"/>
      <c r="SNT307" s="730"/>
      <c r="SNU307" s="730"/>
      <c r="SNV307" s="730"/>
      <c r="SNW307" s="730"/>
      <c r="SNX307" s="730"/>
      <c r="SNY307" s="730"/>
      <c r="SNZ307" s="730"/>
      <c r="SOA307" s="730"/>
      <c r="SOB307" s="730"/>
      <c r="SOC307" s="730"/>
      <c r="SOD307" s="730"/>
      <c r="SOE307" s="730"/>
      <c r="SOF307" s="730"/>
      <c r="SOG307" s="730"/>
      <c r="SOH307" s="730"/>
      <c r="SOI307" s="730"/>
      <c r="SOJ307" s="730"/>
      <c r="SOK307" s="730"/>
      <c r="SOL307" s="730"/>
      <c r="SOM307" s="730"/>
      <c r="SON307" s="730"/>
      <c r="SOO307" s="730"/>
      <c r="SOP307" s="730"/>
      <c r="SOQ307" s="730"/>
      <c r="SOR307" s="730"/>
      <c r="SOS307" s="730"/>
      <c r="SOT307" s="730"/>
      <c r="SOU307" s="730"/>
      <c r="SOV307" s="730"/>
      <c r="SOW307" s="730"/>
      <c r="SOX307" s="730"/>
      <c r="SOY307" s="730"/>
      <c r="SOZ307" s="730"/>
      <c r="SPA307" s="730"/>
      <c r="SPB307" s="730"/>
      <c r="SPC307" s="730"/>
      <c r="SPD307" s="730"/>
      <c r="SPE307" s="730"/>
      <c r="SPF307" s="730"/>
      <c r="SPG307" s="730"/>
      <c r="SPH307" s="730"/>
      <c r="SPI307" s="730"/>
      <c r="SPJ307" s="730"/>
      <c r="SPK307" s="730"/>
      <c r="SPL307" s="730"/>
      <c r="SPM307" s="730"/>
      <c r="SPN307" s="730"/>
      <c r="SPO307" s="730"/>
      <c r="SPP307" s="730"/>
      <c r="SPQ307" s="730"/>
      <c r="SPR307" s="730"/>
      <c r="SPS307" s="730"/>
      <c r="SPT307" s="730"/>
      <c r="SPU307" s="730"/>
      <c r="SPV307" s="730"/>
      <c r="SPW307" s="730"/>
      <c r="SPX307" s="730"/>
      <c r="SPY307" s="730"/>
      <c r="SPZ307" s="730"/>
      <c r="SQA307" s="730"/>
      <c r="SQB307" s="730"/>
      <c r="SQC307" s="730"/>
      <c r="SQD307" s="730"/>
      <c r="SQE307" s="730"/>
      <c r="SQF307" s="730"/>
      <c r="SQG307" s="730"/>
      <c r="SQH307" s="730"/>
      <c r="SQI307" s="730"/>
      <c r="SQJ307" s="730"/>
      <c r="SQK307" s="730"/>
      <c r="SQL307" s="730"/>
      <c r="SQM307" s="730"/>
      <c r="SQN307" s="730"/>
      <c r="SQO307" s="730"/>
      <c r="SQP307" s="730"/>
      <c r="SQQ307" s="730"/>
      <c r="SQR307" s="730"/>
      <c r="SQS307" s="730"/>
      <c r="SQT307" s="730"/>
      <c r="SQU307" s="730"/>
      <c r="SQV307" s="730"/>
      <c r="SQW307" s="730"/>
      <c r="SQX307" s="730"/>
      <c r="SQY307" s="730"/>
      <c r="SQZ307" s="730"/>
      <c r="SRA307" s="730"/>
      <c r="SRB307" s="730"/>
      <c r="SRC307" s="730"/>
      <c r="SRD307" s="730"/>
      <c r="SRE307" s="730"/>
      <c r="SRF307" s="730"/>
      <c r="SRG307" s="730"/>
      <c r="SRH307" s="730"/>
      <c r="SRI307" s="730"/>
      <c r="SRJ307" s="730"/>
      <c r="SRK307" s="730"/>
      <c r="SRL307" s="730"/>
      <c r="SRM307" s="730"/>
      <c r="SRN307" s="730"/>
      <c r="SRO307" s="730"/>
      <c r="SRP307" s="730"/>
      <c r="SRQ307" s="730"/>
      <c r="SRR307" s="730"/>
      <c r="SRS307" s="730"/>
      <c r="SRT307" s="730"/>
      <c r="SRU307" s="730"/>
      <c r="SRV307" s="730"/>
      <c r="SRW307" s="730"/>
      <c r="SRX307" s="730"/>
      <c r="SRY307" s="730"/>
      <c r="SRZ307" s="730"/>
      <c r="SSA307" s="730"/>
      <c r="SSB307" s="730"/>
      <c r="SSC307" s="730"/>
      <c r="SSD307" s="730"/>
      <c r="SSE307" s="730"/>
      <c r="SSF307" s="730"/>
      <c r="SSG307" s="730"/>
      <c r="SSH307" s="730"/>
      <c r="SSI307" s="730"/>
      <c r="SSJ307" s="730"/>
      <c r="SSK307" s="730"/>
      <c r="SSL307" s="730"/>
      <c r="SSM307" s="730"/>
      <c r="SSN307" s="730"/>
      <c r="SSO307" s="730"/>
      <c r="SSP307" s="730"/>
      <c r="SSQ307" s="730"/>
      <c r="SSR307" s="730"/>
      <c r="SSS307" s="730"/>
      <c r="SST307" s="730"/>
      <c r="SSU307" s="730"/>
      <c r="SSV307" s="730"/>
      <c r="SSW307" s="730"/>
      <c r="SSX307" s="730"/>
      <c r="SSY307" s="730"/>
      <c r="SSZ307" s="730"/>
      <c r="STA307" s="730"/>
      <c r="STB307" s="730"/>
      <c r="STC307" s="730"/>
      <c r="STD307" s="730"/>
      <c r="STE307" s="730"/>
      <c r="STF307" s="730"/>
      <c r="STG307" s="730"/>
      <c r="STH307" s="730"/>
      <c r="STI307" s="730"/>
      <c r="STJ307" s="730"/>
      <c r="STK307" s="730"/>
      <c r="STL307" s="730"/>
      <c r="STM307" s="730"/>
      <c r="STN307" s="730"/>
      <c r="STO307" s="730"/>
      <c r="STP307" s="730"/>
      <c r="STQ307" s="730"/>
      <c r="STR307" s="730"/>
      <c r="STS307" s="730"/>
      <c r="STT307" s="730"/>
      <c r="STU307" s="730"/>
      <c r="STV307" s="730"/>
      <c r="STW307" s="730"/>
      <c r="STX307" s="730"/>
      <c r="STY307" s="730"/>
      <c r="STZ307" s="730"/>
      <c r="SUA307" s="730"/>
      <c r="SUB307" s="730"/>
      <c r="SUC307" s="730"/>
      <c r="SUD307" s="730"/>
      <c r="SUE307" s="730"/>
      <c r="SUF307" s="730"/>
      <c r="SUG307" s="730"/>
      <c r="SUH307" s="730"/>
      <c r="SUI307" s="730"/>
      <c r="SUJ307" s="730"/>
      <c r="SUK307" s="730"/>
      <c r="SUL307" s="730"/>
      <c r="SUM307" s="730"/>
      <c r="SUN307" s="730"/>
      <c r="SUO307" s="730"/>
      <c r="SUP307" s="730"/>
      <c r="SUQ307" s="730"/>
      <c r="SUR307" s="730"/>
      <c r="SUS307" s="730"/>
      <c r="SUT307" s="730"/>
      <c r="SUU307" s="730"/>
      <c r="SUV307" s="730"/>
      <c r="SUW307" s="730"/>
      <c r="SUX307" s="730"/>
      <c r="SUY307" s="730"/>
      <c r="SUZ307" s="730"/>
      <c r="SVA307" s="730"/>
      <c r="SVB307" s="730"/>
      <c r="SVC307" s="730"/>
      <c r="SVD307" s="730"/>
      <c r="SVE307" s="730"/>
      <c r="SVF307" s="730"/>
      <c r="SVG307" s="730"/>
      <c r="SVH307" s="730"/>
      <c r="SVI307" s="730"/>
      <c r="SVJ307" s="730"/>
      <c r="SVK307" s="730"/>
      <c r="SVL307" s="730"/>
      <c r="SVM307" s="730"/>
      <c r="SVN307" s="730"/>
      <c r="SVO307" s="730"/>
      <c r="SVP307" s="730"/>
      <c r="SVQ307" s="730"/>
      <c r="SVR307" s="730"/>
      <c r="SVS307" s="730"/>
      <c r="SVT307" s="730"/>
      <c r="SVU307" s="730"/>
      <c r="SVV307" s="730"/>
      <c r="SVW307" s="730"/>
      <c r="SVX307" s="730"/>
      <c r="SVY307" s="730"/>
      <c r="SVZ307" s="730"/>
      <c r="SWA307" s="730"/>
      <c r="SWB307" s="730"/>
      <c r="SWC307" s="730"/>
      <c r="SWD307" s="730"/>
      <c r="SWE307" s="730"/>
      <c r="SWF307" s="730"/>
      <c r="SWG307" s="730"/>
      <c r="SWH307" s="730"/>
      <c r="SWI307" s="730"/>
      <c r="SWJ307" s="730"/>
      <c r="SWK307" s="730"/>
      <c r="SWL307" s="730"/>
      <c r="SWM307" s="730"/>
      <c r="SWN307" s="730"/>
      <c r="SWO307" s="730"/>
      <c r="SWP307" s="730"/>
      <c r="SWQ307" s="730"/>
      <c r="SWR307" s="730"/>
      <c r="SWS307" s="730"/>
      <c r="SWT307" s="730"/>
      <c r="SWU307" s="730"/>
      <c r="SWV307" s="730"/>
      <c r="SWW307" s="730"/>
      <c r="SWX307" s="730"/>
      <c r="SWY307" s="730"/>
      <c r="SWZ307" s="730"/>
      <c r="SXA307" s="730"/>
      <c r="SXB307" s="730"/>
      <c r="SXC307" s="730"/>
      <c r="SXD307" s="730"/>
      <c r="SXE307" s="730"/>
      <c r="SXF307" s="730"/>
      <c r="SXG307" s="730"/>
      <c r="SXH307" s="730"/>
      <c r="SXI307" s="730"/>
      <c r="SXJ307" s="730"/>
      <c r="SXK307" s="730"/>
      <c r="SXL307" s="730"/>
      <c r="SXM307" s="730"/>
      <c r="SXN307" s="730"/>
      <c r="SXO307" s="730"/>
      <c r="SXP307" s="730"/>
      <c r="SXQ307" s="730"/>
      <c r="SXR307" s="730"/>
      <c r="SXS307" s="730"/>
      <c r="SXT307" s="730"/>
      <c r="SXU307" s="730"/>
      <c r="SXV307" s="730"/>
      <c r="SXW307" s="730"/>
      <c r="SXX307" s="730"/>
      <c r="SXY307" s="730"/>
      <c r="SXZ307" s="730"/>
      <c r="SYA307" s="730"/>
      <c r="SYB307" s="730"/>
      <c r="SYC307" s="730"/>
      <c r="SYD307" s="730"/>
      <c r="SYE307" s="730"/>
      <c r="SYF307" s="730"/>
      <c r="SYG307" s="730"/>
      <c r="SYH307" s="730"/>
      <c r="SYI307" s="730"/>
      <c r="SYJ307" s="730"/>
      <c r="SYK307" s="730"/>
      <c r="SYL307" s="730"/>
      <c r="SYM307" s="730"/>
      <c r="SYN307" s="730"/>
      <c r="SYO307" s="730"/>
      <c r="SYP307" s="730"/>
      <c r="SYQ307" s="730"/>
      <c r="SYR307" s="730"/>
      <c r="SYS307" s="730"/>
      <c r="SYT307" s="730"/>
      <c r="SYU307" s="730"/>
      <c r="SYV307" s="730"/>
      <c r="SYW307" s="730"/>
      <c r="SYX307" s="730"/>
      <c r="SYY307" s="730"/>
      <c r="SYZ307" s="730"/>
      <c r="SZA307" s="730"/>
      <c r="SZB307" s="730"/>
      <c r="SZC307" s="730"/>
      <c r="SZD307" s="730"/>
      <c r="SZE307" s="730"/>
      <c r="SZF307" s="730"/>
      <c r="SZG307" s="730"/>
      <c r="SZH307" s="730"/>
      <c r="SZI307" s="730"/>
      <c r="SZJ307" s="730"/>
      <c r="SZK307" s="730"/>
      <c r="SZL307" s="730"/>
      <c r="SZM307" s="730"/>
      <c r="SZN307" s="730"/>
      <c r="SZO307" s="730"/>
      <c r="SZP307" s="730"/>
      <c r="SZQ307" s="730"/>
      <c r="SZR307" s="730"/>
      <c r="SZS307" s="730"/>
      <c r="SZT307" s="730"/>
      <c r="SZU307" s="730"/>
      <c r="SZV307" s="730"/>
      <c r="SZW307" s="730"/>
      <c r="SZX307" s="730"/>
      <c r="SZY307" s="730"/>
      <c r="SZZ307" s="730"/>
      <c r="TAA307" s="730"/>
      <c r="TAB307" s="730"/>
      <c r="TAC307" s="730"/>
      <c r="TAD307" s="730"/>
      <c r="TAE307" s="730"/>
      <c r="TAF307" s="730"/>
      <c r="TAG307" s="730"/>
      <c r="TAH307" s="730"/>
      <c r="TAI307" s="730"/>
      <c r="TAJ307" s="730"/>
      <c r="TAK307" s="730"/>
      <c r="TAL307" s="730"/>
      <c r="TAM307" s="730"/>
      <c r="TAN307" s="730"/>
      <c r="TAO307" s="730"/>
      <c r="TAP307" s="730"/>
      <c r="TAQ307" s="730"/>
      <c r="TAR307" s="730"/>
      <c r="TAS307" s="730"/>
      <c r="TAT307" s="730"/>
      <c r="TAU307" s="730"/>
      <c r="TAV307" s="730"/>
      <c r="TAW307" s="730"/>
      <c r="TAX307" s="730"/>
      <c r="TAY307" s="730"/>
      <c r="TAZ307" s="730"/>
      <c r="TBA307" s="730"/>
      <c r="TBB307" s="730"/>
      <c r="TBC307" s="730"/>
      <c r="TBD307" s="730"/>
      <c r="TBE307" s="730"/>
      <c r="TBF307" s="730"/>
      <c r="TBG307" s="730"/>
      <c r="TBH307" s="730"/>
      <c r="TBI307" s="730"/>
      <c r="TBJ307" s="730"/>
      <c r="TBK307" s="730"/>
      <c r="TBL307" s="730"/>
      <c r="TBM307" s="730"/>
      <c r="TBN307" s="730"/>
      <c r="TBO307" s="730"/>
      <c r="TBP307" s="730"/>
      <c r="TBQ307" s="730"/>
      <c r="TBR307" s="730"/>
      <c r="TBS307" s="730"/>
      <c r="TBT307" s="730"/>
      <c r="TBU307" s="730"/>
      <c r="TBV307" s="730"/>
      <c r="TBW307" s="730"/>
      <c r="TBX307" s="730"/>
      <c r="TBY307" s="730"/>
      <c r="TBZ307" s="730"/>
      <c r="TCA307" s="730"/>
      <c r="TCB307" s="730"/>
      <c r="TCC307" s="730"/>
      <c r="TCD307" s="730"/>
      <c r="TCE307" s="730"/>
      <c r="TCF307" s="730"/>
      <c r="TCG307" s="730"/>
      <c r="TCH307" s="730"/>
      <c r="TCI307" s="730"/>
      <c r="TCJ307" s="730"/>
      <c r="TCK307" s="730"/>
      <c r="TCL307" s="730"/>
      <c r="TCM307" s="730"/>
      <c r="TCN307" s="730"/>
      <c r="TCO307" s="730"/>
      <c r="TCP307" s="730"/>
      <c r="TCQ307" s="730"/>
      <c r="TCR307" s="730"/>
      <c r="TCS307" s="730"/>
      <c r="TCT307" s="730"/>
      <c r="TCU307" s="730"/>
      <c r="TCV307" s="730"/>
      <c r="TCW307" s="730"/>
      <c r="TCX307" s="730"/>
      <c r="TCY307" s="730"/>
      <c r="TCZ307" s="730"/>
      <c r="TDA307" s="730"/>
      <c r="TDB307" s="730"/>
      <c r="TDC307" s="730"/>
      <c r="TDD307" s="730"/>
      <c r="TDE307" s="730"/>
      <c r="TDF307" s="730"/>
      <c r="TDG307" s="730"/>
      <c r="TDH307" s="730"/>
      <c r="TDI307" s="730"/>
      <c r="TDJ307" s="730"/>
      <c r="TDK307" s="730"/>
      <c r="TDL307" s="730"/>
      <c r="TDM307" s="730"/>
      <c r="TDN307" s="730"/>
      <c r="TDO307" s="730"/>
      <c r="TDP307" s="730"/>
      <c r="TDQ307" s="730"/>
      <c r="TDR307" s="730"/>
      <c r="TDS307" s="730"/>
      <c r="TDT307" s="730"/>
      <c r="TDU307" s="730"/>
      <c r="TDV307" s="730"/>
      <c r="TDW307" s="730"/>
      <c r="TDX307" s="730"/>
      <c r="TDY307" s="730"/>
      <c r="TDZ307" s="730"/>
      <c r="TEA307" s="730"/>
      <c r="TEB307" s="730"/>
      <c r="TEC307" s="730"/>
      <c r="TED307" s="730"/>
      <c r="TEE307" s="730"/>
      <c r="TEF307" s="730"/>
      <c r="TEG307" s="730"/>
      <c r="TEH307" s="730"/>
      <c r="TEI307" s="730"/>
      <c r="TEJ307" s="730"/>
      <c r="TEK307" s="730"/>
      <c r="TEL307" s="730"/>
      <c r="TEM307" s="730"/>
      <c r="TEN307" s="730"/>
      <c r="TEO307" s="730"/>
      <c r="TEP307" s="730"/>
      <c r="TEQ307" s="730"/>
      <c r="TER307" s="730"/>
      <c r="TES307" s="730"/>
      <c r="TET307" s="730"/>
      <c r="TEU307" s="730"/>
      <c r="TEV307" s="730"/>
      <c r="TEW307" s="730"/>
      <c r="TEX307" s="730"/>
      <c r="TEY307" s="730"/>
      <c r="TEZ307" s="730"/>
      <c r="TFA307" s="730"/>
      <c r="TFB307" s="730"/>
      <c r="TFC307" s="730"/>
      <c r="TFD307" s="730"/>
      <c r="TFE307" s="730"/>
      <c r="TFF307" s="730"/>
      <c r="TFG307" s="730"/>
      <c r="TFH307" s="730"/>
      <c r="TFI307" s="730"/>
      <c r="TFJ307" s="730"/>
      <c r="TFK307" s="730"/>
      <c r="TFL307" s="730"/>
      <c r="TFM307" s="730"/>
      <c r="TFN307" s="730"/>
      <c r="TFO307" s="730"/>
      <c r="TFP307" s="730"/>
      <c r="TFQ307" s="730"/>
      <c r="TFR307" s="730"/>
      <c r="TFS307" s="730"/>
      <c r="TFT307" s="730"/>
      <c r="TFU307" s="730"/>
      <c r="TFV307" s="730"/>
      <c r="TFW307" s="730"/>
      <c r="TFX307" s="730"/>
      <c r="TFY307" s="730"/>
      <c r="TFZ307" s="730"/>
      <c r="TGA307" s="730"/>
      <c r="TGB307" s="730"/>
      <c r="TGC307" s="730"/>
      <c r="TGD307" s="730"/>
      <c r="TGE307" s="730"/>
      <c r="TGF307" s="730"/>
      <c r="TGG307" s="730"/>
      <c r="TGH307" s="730"/>
      <c r="TGI307" s="730"/>
      <c r="TGJ307" s="730"/>
      <c r="TGK307" s="730"/>
      <c r="TGL307" s="730"/>
      <c r="TGM307" s="730"/>
      <c r="TGN307" s="730"/>
      <c r="TGO307" s="730"/>
      <c r="TGP307" s="730"/>
      <c r="TGQ307" s="730"/>
      <c r="TGR307" s="730"/>
      <c r="TGS307" s="730"/>
      <c r="TGT307" s="730"/>
      <c r="TGU307" s="730"/>
      <c r="TGV307" s="730"/>
      <c r="TGW307" s="730"/>
      <c r="TGX307" s="730"/>
      <c r="TGY307" s="730"/>
      <c r="TGZ307" s="730"/>
      <c r="THA307" s="730"/>
      <c r="THB307" s="730"/>
      <c r="THC307" s="730"/>
      <c r="THD307" s="730"/>
      <c r="THE307" s="730"/>
      <c r="THF307" s="730"/>
      <c r="THG307" s="730"/>
      <c r="THH307" s="730"/>
      <c r="THI307" s="730"/>
      <c r="THJ307" s="730"/>
      <c r="THK307" s="730"/>
      <c r="THL307" s="730"/>
      <c r="THM307" s="730"/>
      <c r="THN307" s="730"/>
      <c r="THO307" s="730"/>
      <c r="THP307" s="730"/>
      <c r="THQ307" s="730"/>
      <c r="THR307" s="730"/>
      <c r="THS307" s="730"/>
      <c r="THT307" s="730"/>
      <c r="THU307" s="730"/>
      <c r="THV307" s="730"/>
      <c r="THW307" s="730"/>
      <c r="THX307" s="730"/>
      <c r="THY307" s="730"/>
      <c r="THZ307" s="730"/>
      <c r="TIA307" s="730"/>
      <c r="TIB307" s="730"/>
      <c r="TIC307" s="730"/>
      <c r="TID307" s="730"/>
      <c r="TIE307" s="730"/>
      <c r="TIF307" s="730"/>
      <c r="TIG307" s="730"/>
      <c r="TIH307" s="730"/>
      <c r="TII307" s="730"/>
      <c r="TIJ307" s="730"/>
      <c r="TIK307" s="730"/>
      <c r="TIL307" s="730"/>
      <c r="TIM307" s="730"/>
      <c r="TIN307" s="730"/>
      <c r="TIO307" s="730"/>
      <c r="TIP307" s="730"/>
      <c r="TIQ307" s="730"/>
      <c r="TIR307" s="730"/>
      <c r="TIS307" s="730"/>
      <c r="TIT307" s="730"/>
      <c r="TIU307" s="730"/>
      <c r="TIV307" s="730"/>
      <c r="TIW307" s="730"/>
      <c r="TIX307" s="730"/>
      <c r="TIY307" s="730"/>
      <c r="TIZ307" s="730"/>
      <c r="TJA307" s="730"/>
      <c r="TJB307" s="730"/>
      <c r="TJC307" s="730"/>
      <c r="TJD307" s="730"/>
      <c r="TJE307" s="730"/>
      <c r="TJF307" s="730"/>
      <c r="TJG307" s="730"/>
      <c r="TJH307" s="730"/>
      <c r="TJI307" s="730"/>
      <c r="TJJ307" s="730"/>
      <c r="TJK307" s="730"/>
      <c r="TJL307" s="730"/>
      <c r="TJM307" s="730"/>
      <c r="TJN307" s="730"/>
      <c r="TJO307" s="730"/>
      <c r="TJP307" s="730"/>
      <c r="TJQ307" s="730"/>
      <c r="TJR307" s="730"/>
      <c r="TJS307" s="730"/>
      <c r="TJT307" s="730"/>
      <c r="TJU307" s="730"/>
      <c r="TJV307" s="730"/>
      <c r="TJW307" s="730"/>
      <c r="TJX307" s="730"/>
      <c r="TJY307" s="730"/>
      <c r="TJZ307" s="730"/>
      <c r="TKA307" s="730"/>
      <c r="TKB307" s="730"/>
      <c r="TKC307" s="730"/>
      <c r="TKD307" s="730"/>
      <c r="TKE307" s="730"/>
      <c r="TKF307" s="730"/>
      <c r="TKG307" s="730"/>
      <c r="TKH307" s="730"/>
      <c r="TKI307" s="730"/>
      <c r="TKJ307" s="730"/>
      <c r="TKK307" s="730"/>
      <c r="TKL307" s="730"/>
      <c r="TKM307" s="730"/>
      <c r="TKN307" s="730"/>
      <c r="TKO307" s="730"/>
      <c r="TKP307" s="730"/>
      <c r="TKQ307" s="730"/>
      <c r="TKR307" s="730"/>
      <c r="TKS307" s="730"/>
      <c r="TKT307" s="730"/>
      <c r="TKU307" s="730"/>
      <c r="TKV307" s="730"/>
      <c r="TKW307" s="730"/>
      <c r="TKX307" s="730"/>
      <c r="TKY307" s="730"/>
      <c r="TKZ307" s="730"/>
      <c r="TLA307" s="730"/>
      <c r="TLB307" s="730"/>
      <c r="TLC307" s="730"/>
      <c r="TLD307" s="730"/>
      <c r="TLE307" s="730"/>
      <c r="TLF307" s="730"/>
      <c r="TLG307" s="730"/>
      <c r="TLH307" s="730"/>
      <c r="TLI307" s="730"/>
      <c r="TLJ307" s="730"/>
      <c r="TLK307" s="730"/>
      <c r="TLL307" s="730"/>
      <c r="TLM307" s="730"/>
      <c r="TLN307" s="730"/>
      <c r="TLO307" s="730"/>
      <c r="TLP307" s="730"/>
      <c r="TLQ307" s="730"/>
      <c r="TLR307" s="730"/>
      <c r="TLS307" s="730"/>
      <c r="TLT307" s="730"/>
      <c r="TLU307" s="730"/>
      <c r="TLV307" s="730"/>
      <c r="TLW307" s="730"/>
      <c r="TLX307" s="730"/>
      <c r="TLY307" s="730"/>
      <c r="TLZ307" s="730"/>
      <c r="TMA307" s="730"/>
      <c r="TMB307" s="730"/>
      <c r="TMC307" s="730"/>
      <c r="TMD307" s="730"/>
      <c r="TME307" s="730"/>
      <c r="TMF307" s="730"/>
      <c r="TMG307" s="730"/>
      <c r="TMH307" s="730"/>
      <c r="TMI307" s="730"/>
      <c r="TMJ307" s="730"/>
      <c r="TMK307" s="730"/>
      <c r="TML307" s="730"/>
      <c r="TMM307" s="730"/>
      <c r="TMN307" s="730"/>
      <c r="TMO307" s="730"/>
      <c r="TMP307" s="730"/>
      <c r="TMQ307" s="730"/>
      <c r="TMR307" s="730"/>
      <c r="TMS307" s="730"/>
      <c r="TMT307" s="730"/>
      <c r="TMU307" s="730"/>
      <c r="TMV307" s="730"/>
      <c r="TMW307" s="730"/>
      <c r="TMX307" s="730"/>
      <c r="TMY307" s="730"/>
      <c r="TMZ307" s="730"/>
      <c r="TNA307" s="730"/>
      <c r="TNB307" s="730"/>
      <c r="TNC307" s="730"/>
      <c r="TND307" s="730"/>
      <c r="TNE307" s="730"/>
      <c r="TNF307" s="730"/>
      <c r="TNG307" s="730"/>
      <c r="TNH307" s="730"/>
      <c r="TNI307" s="730"/>
      <c r="TNJ307" s="730"/>
      <c r="TNK307" s="730"/>
      <c r="TNL307" s="730"/>
      <c r="TNM307" s="730"/>
      <c r="TNN307" s="730"/>
      <c r="TNO307" s="730"/>
      <c r="TNP307" s="730"/>
      <c r="TNQ307" s="730"/>
      <c r="TNR307" s="730"/>
      <c r="TNS307" s="730"/>
      <c r="TNT307" s="730"/>
      <c r="TNU307" s="730"/>
      <c r="TNV307" s="730"/>
      <c r="TNW307" s="730"/>
      <c r="TNX307" s="730"/>
      <c r="TNY307" s="730"/>
      <c r="TNZ307" s="730"/>
      <c r="TOA307" s="730"/>
      <c r="TOB307" s="730"/>
      <c r="TOC307" s="730"/>
      <c r="TOD307" s="730"/>
      <c r="TOE307" s="730"/>
      <c r="TOF307" s="730"/>
      <c r="TOG307" s="730"/>
      <c r="TOH307" s="730"/>
      <c r="TOI307" s="730"/>
      <c r="TOJ307" s="730"/>
      <c r="TOK307" s="730"/>
      <c r="TOL307" s="730"/>
      <c r="TOM307" s="730"/>
      <c r="TON307" s="730"/>
      <c r="TOO307" s="730"/>
      <c r="TOP307" s="730"/>
      <c r="TOQ307" s="730"/>
      <c r="TOR307" s="730"/>
      <c r="TOS307" s="730"/>
      <c r="TOT307" s="730"/>
      <c r="TOU307" s="730"/>
      <c r="TOV307" s="730"/>
      <c r="TOW307" s="730"/>
      <c r="TOX307" s="730"/>
      <c r="TOY307" s="730"/>
      <c r="TOZ307" s="730"/>
      <c r="TPA307" s="730"/>
      <c r="TPB307" s="730"/>
      <c r="TPC307" s="730"/>
      <c r="TPD307" s="730"/>
      <c r="TPE307" s="730"/>
      <c r="TPF307" s="730"/>
      <c r="TPG307" s="730"/>
      <c r="TPH307" s="730"/>
      <c r="TPI307" s="730"/>
      <c r="TPJ307" s="730"/>
      <c r="TPK307" s="730"/>
      <c r="TPL307" s="730"/>
      <c r="TPM307" s="730"/>
      <c r="TPN307" s="730"/>
      <c r="TPO307" s="730"/>
      <c r="TPP307" s="730"/>
      <c r="TPQ307" s="730"/>
      <c r="TPR307" s="730"/>
      <c r="TPS307" s="730"/>
      <c r="TPT307" s="730"/>
      <c r="TPU307" s="730"/>
      <c r="TPV307" s="730"/>
      <c r="TPW307" s="730"/>
      <c r="TPX307" s="730"/>
      <c r="TPY307" s="730"/>
      <c r="TPZ307" s="730"/>
      <c r="TQA307" s="730"/>
      <c r="TQB307" s="730"/>
      <c r="TQC307" s="730"/>
      <c r="TQD307" s="730"/>
      <c r="TQE307" s="730"/>
      <c r="TQF307" s="730"/>
      <c r="TQG307" s="730"/>
      <c r="TQH307" s="730"/>
      <c r="TQI307" s="730"/>
      <c r="TQJ307" s="730"/>
      <c r="TQK307" s="730"/>
      <c r="TQL307" s="730"/>
      <c r="TQM307" s="730"/>
      <c r="TQN307" s="730"/>
      <c r="TQO307" s="730"/>
      <c r="TQP307" s="730"/>
      <c r="TQQ307" s="730"/>
      <c r="TQR307" s="730"/>
      <c r="TQS307" s="730"/>
      <c r="TQT307" s="730"/>
      <c r="TQU307" s="730"/>
      <c r="TQV307" s="730"/>
      <c r="TQW307" s="730"/>
      <c r="TQX307" s="730"/>
      <c r="TQY307" s="730"/>
      <c r="TQZ307" s="730"/>
      <c r="TRA307" s="730"/>
      <c r="TRB307" s="730"/>
      <c r="TRC307" s="730"/>
      <c r="TRD307" s="730"/>
      <c r="TRE307" s="730"/>
      <c r="TRF307" s="730"/>
      <c r="TRG307" s="730"/>
      <c r="TRH307" s="730"/>
      <c r="TRI307" s="730"/>
      <c r="TRJ307" s="730"/>
      <c r="TRK307" s="730"/>
      <c r="TRL307" s="730"/>
      <c r="TRM307" s="730"/>
      <c r="TRN307" s="730"/>
      <c r="TRO307" s="730"/>
      <c r="TRP307" s="730"/>
      <c r="TRQ307" s="730"/>
      <c r="TRR307" s="730"/>
      <c r="TRS307" s="730"/>
      <c r="TRT307" s="730"/>
      <c r="TRU307" s="730"/>
      <c r="TRV307" s="730"/>
      <c r="TRW307" s="730"/>
      <c r="TRX307" s="730"/>
      <c r="TRY307" s="730"/>
      <c r="TRZ307" s="730"/>
      <c r="TSA307" s="730"/>
      <c r="TSB307" s="730"/>
      <c r="TSC307" s="730"/>
      <c r="TSD307" s="730"/>
      <c r="TSE307" s="730"/>
      <c r="TSF307" s="730"/>
      <c r="TSG307" s="730"/>
      <c r="TSH307" s="730"/>
      <c r="TSI307" s="730"/>
      <c r="TSJ307" s="730"/>
      <c r="TSK307" s="730"/>
      <c r="TSL307" s="730"/>
      <c r="TSM307" s="730"/>
      <c r="TSN307" s="730"/>
      <c r="TSO307" s="730"/>
      <c r="TSP307" s="730"/>
      <c r="TSQ307" s="730"/>
      <c r="TSR307" s="730"/>
      <c r="TSS307" s="730"/>
      <c r="TST307" s="730"/>
      <c r="TSU307" s="730"/>
      <c r="TSV307" s="730"/>
      <c r="TSW307" s="730"/>
      <c r="TSX307" s="730"/>
      <c r="TSY307" s="730"/>
      <c r="TSZ307" s="730"/>
      <c r="TTA307" s="730"/>
      <c r="TTB307" s="730"/>
      <c r="TTC307" s="730"/>
      <c r="TTD307" s="730"/>
      <c r="TTE307" s="730"/>
      <c r="TTF307" s="730"/>
      <c r="TTG307" s="730"/>
      <c r="TTH307" s="730"/>
      <c r="TTI307" s="730"/>
      <c r="TTJ307" s="730"/>
      <c r="TTK307" s="730"/>
      <c r="TTL307" s="730"/>
      <c r="TTM307" s="730"/>
      <c r="TTN307" s="730"/>
      <c r="TTO307" s="730"/>
      <c r="TTP307" s="730"/>
      <c r="TTQ307" s="730"/>
      <c r="TTR307" s="730"/>
      <c r="TTS307" s="730"/>
      <c r="TTT307" s="730"/>
      <c r="TTU307" s="730"/>
      <c r="TTV307" s="730"/>
      <c r="TTW307" s="730"/>
      <c r="TTX307" s="730"/>
      <c r="TTY307" s="730"/>
      <c r="TTZ307" s="730"/>
      <c r="TUA307" s="730"/>
      <c r="TUB307" s="730"/>
      <c r="TUC307" s="730"/>
      <c r="TUD307" s="730"/>
      <c r="TUE307" s="730"/>
      <c r="TUF307" s="730"/>
      <c r="TUG307" s="730"/>
      <c r="TUH307" s="730"/>
      <c r="TUI307" s="730"/>
      <c r="TUJ307" s="730"/>
      <c r="TUK307" s="730"/>
      <c r="TUL307" s="730"/>
      <c r="TUM307" s="730"/>
      <c r="TUN307" s="730"/>
      <c r="TUO307" s="730"/>
      <c r="TUP307" s="730"/>
      <c r="TUQ307" s="730"/>
      <c r="TUR307" s="730"/>
      <c r="TUS307" s="730"/>
      <c r="TUT307" s="730"/>
      <c r="TUU307" s="730"/>
      <c r="TUV307" s="730"/>
      <c r="TUW307" s="730"/>
      <c r="TUX307" s="730"/>
      <c r="TUY307" s="730"/>
      <c r="TUZ307" s="730"/>
      <c r="TVA307" s="730"/>
      <c r="TVB307" s="730"/>
      <c r="TVC307" s="730"/>
      <c r="TVD307" s="730"/>
      <c r="TVE307" s="730"/>
      <c r="TVF307" s="730"/>
      <c r="TVG307" s="730"/>
      <c r="TVH307" s="730"/>
      <c r="TVI307" s="730"/>
      <c r="TVJ307" s="730"/>
      <c r="TVK307" s="730"/>
      <c r="TVL307" s="730"/>
      <c r="TVM307" s="730"/>
      <c r="TVN307" s="730"/>
      <c r="TVO307" s="730"/>
      <c r="TVP307" s="730"/>
      <c r="TVQ307" s="730"/>
      <c r="TVR307" s="730"/>
      <c r="TVS307" s="730"/>
      <c r="TVT307" s="730"/>
      <c r="TVU307" s="730"/>
      <c r="TVV307" s="730"/>
      <c r="TVW307" s="730"/>
      <c r="TVX307" s="730"/>
      <c r="TVY307" s="730"/>
      <c r="TVZ307" s="730"/>
      <c r="TWA307" s="730"/>
      <c r="TWB307" s="730"/>
      <c r="TWC307" s="730"/>
      <c r="TWD307" s="730"/>
      <c r="TWE307" s="730"/>
      <c r="TWF307" s="730"/>
      <c r="TWG307" s="730"/>
      <c r="TWH307" s="730"/>
      <c r="TWI307" s="730"/>
      <c r="TWJ307" s="730"/>
      <c r="TWK307" s="730"/>
      <c r="TWL307" s="730"/>
      <c r="TWM307" s="730"/>
      <c r="TWN307" s="730"/>
      <c r="TWO307" s="730"/>
      <c r="TWP307" s="730"/>
      <c r="TWQ307" s="730"/>
      <c r="TWR307" s="730"/>
      <c r="TWS307" s="730"/>
      <c r="TWT307" s="730"/>
      <c r="TWU307" s="730"/>
      <c r="TWV307" s="730"/>
      <c r="TWW307" s="730"/>
      <c r="TWX307" s="730"/>
      <c r="TWY307" s="730"/>
      <c r="TWZ307" s="730"/>
      <c r="TXA307" s="730"/>
      <c r="TXB307" s="730"/>
      <c r="TXC307" s="730"/>
      <c r="TXD307" s="730"/>
      <c r="TXE307" s="730"/>
      <c r="TXF307" s="730"/>
      <c r="TXG307" s="730"/>
      <c r="TXH307" s="730"/>
      <c r="TXI307" s="730"/>
      <c r="TXJ307" s="730"/>
      <c r="TXK307" s="730"/>
      <c r="TXL307" s="730"/>
      <c r="TXM307" s="730"/>
      <c r="TXN307" s="730"/>
      <c r="TXO307" s="730"/>
      <c r="TXP307" s="730"/>
      <c r="TXQ307" s="730"/>
      <c r="TXR307" s="730"/>
      <c r="TXS307" s="730"/>
      <c r="TXT307" s="730"/>
      <c r="TXU307" s="730"/>
      <c r="TXV307" s="730"/>
      <c r="TXW307" s="730"/>
      <c r="TXX307" s="730"/>
      <c r="TXY307" s="730"/>
      <c r="TXZ307" s="730"/>
      <c r="TYA307" s="730"/>
      <c r="TYB307" s="730"/>
      <c r="TYC307" s="730"/>
      <c r="TYD307" s="730"/>
      <c r="TYE307" s="730"/>
      <c r="TYF307" s="730"/>
      <c r="TYG307" s="730"/>
      <c r="TYH307" s="730"/>
      <c r="TYI307" s="730"/>
      <c r="TYJ307" s="730"/>
      <c r="TYK307" s="730"/>
      <c r="TYL307" s="730"/>
      <c r="TYM307" s="730"/>
      <c r="TYN307" s="730"/>
      <c r="TYO307" s="730"/>
      <c r="TYP307" s="730"/>
      <c r="TYQ307" s="730"/>
      <c r="TYR307" s="730"/>
      <c r="TYS307" s="730"/>
      <c r="TYT307" s="730"/>
      <c r="TYU307" s="730"/>
      <c r="TYV307" s="730"/>
      <c r="TYW307" s="730"/>
      <c r="TYX307" s="730"/>
      <c r="TYY307" s="730"/>
      <c r="TYZ307" s="730"/>
      <c r="TZA307" s="730"/>
      <c r="TZB307" s="730"/>
      <c r="TZC307" s="730"/>
      <c r="TZD307" s="730"/>
      <c r="TZE307" s="730"/>
      <c r="TZF307" s="730"/>
      <c r="TZG307" s="730"/>
      <c r="TZH307" s="730"/>
      <c r="TZI307" s="730"/>
      <c r="TZJ307" s="730"/>
      <c r="TZK307" s="730"/>
      <c r="TZL307" s="730"/>
      <c r="TZM307" s="730"/>
      <c r="TZN307" s="730"/>
      <c r="TZO307" s="730"/>
      <c r="TZP307" s="730"/>
      <c r="TZQ307" s="730"/>
      <c r="TZR307" s="730"/>
      <c r="TZS307" s="730"/>
      <c r="TZT307" s="730"/>
      <c r="TZU307" s="730"/>
      <c r="TZV307" s="730"/>
      <c r="TZW307" s="730"/>
      <c r="TZX307" s="730"/>
      <c r="TZY307" s="730"/>
      <c r="TZZ307" s="730"/>
      <c r="UAA307" s="730"/>
      <c r="UAB307" s="730"/>
      <c r="UAC307" s="730"/>
      <c r="UAD307" s="730"/>
      <c r="UAE307" s="730"/>
      <c r="UAF307" s="730"/>
      <c r="UAG307" s="730"/>
      <c r="UAH307" s="730"/>
      <c r="UAI307" s="730"/>
      <c r="UAJ307" s="730"/>
      <c r="UAK307" s="730"/>
      <c r="UAL307" s="730"/>
      <c r="UAM307" s="730"/>
      <c r="UAN307" s="730"/>
      <c r="UAO307" s="730"/>
      <c r="UAP307" s="730"/>
      <c r="UAQ307" s="730"/>
      <c r="UAR307" s="730"/>
      <c r="UAS307" s="730"/>
      <c r="UAT307" s="730"/>
      <c r="UAU307" s="730"/>
      <c r="UAV307" s="730"/>
      <c r="UAW307" s="730"/>
      <c r="UAX307" s="730"/>
      <c r="UAY307" s="730"/>
      <c r="UAZ307" s="730"/>
      <c r="UBA307" s="730"/>
      <c r="UBB307" s="730"/>
      <c r="UBC307" s="730"/>
      <c r="UBD307" s="730"/>
      <c r="UBE307" s="730"/>
      <c r="UBF307" s="730"/>
      <c r="UBG307" s="730"/>
      <c r="UBH307" s="730"/>
      <c r="UBI307" s="730"/>
      <c r="UBJ307" s="730"/>
      <c r="UBK307" s="730"/>
      <c r="UBL307" s="730"/>
      <c r="UBM307" s="730"/>
      <c r="UBN307" s="730"/>
      <c r="UBO307" s="730"/>
      <c r="UBP307" s="730"/>
      <c r="UBQ307" s="730"/>
      <c r="UBR307" s="730"/>
      <c r="UBS307" s="730"/>
      <c r="UBT307" s="730"/>
      <c r="UBU307" s="730"/>
      <c r="UBV307" s="730"/>
      <c r="UBW307" s="730"/>
      <c r="UBX307" s="730"/>
      <c r="UBY307" s="730"/>
      <c r="UBZ307" s="730"/>
      <c r="UCA307" s="730"/>
      <c r="UCB307" s="730"/>
      <c r="UCC307" s="730"/>
      <c r="UCD307" s="730"/>
      <c r="UCE307" s="730"/>
      <c r="UCF307" s="730"/>
      <c r="UCG307" s="730"/>
      <c r="UCH307" s="730"/>
      <c r="UCI307" s="730"/>
      <c r="UCJ307" s="730"/>
      <c r="UCK307" s="730"/>
      <c r="UCL307" s="730"/>
      <c r="UCM307" s="730"/>
      <c r="UCN307" s="730"/>
      <c r="UCO307" s="730"/>
      <c r="UCP307" s="730"/>
      <c r="UCQ307" s="730"/>
      <c r="UCR307" s="730"/>
      <c r="UCS307" s="730"/>
      <c r="UCT307" s="730"/>
      <c r="UCU307" s="730"/>
      <c r="UCV307" s="730"/>
      <c r="UCW307" s="730"/>
      <c r="UCX307" s="730"/>
      <c r="UCY307" s="730"/>
      <c r="UCZ307" s="730"/>
      <c r="UDA307" s="730"/>
      <c r="UDB307" s="730"/>
      <c r="UDC307" s="730"/>
      <c r="UDD307" s="730"/>
      <c r="UDE307" s="730"/>
      <c r="UDF307" s="730"/>
      <c r="UDG307" s="730"/>
      <c r="UDH307" s="730"/>
      <c r="UDI307" s="730"/>
      <c r="UDJ307" s="730"/>
      <c r="UDK307" s="730"/>
      <c r="UDL307" s="730"/>
      <c r="UDM307" s="730"/>
      <c r="UDN307" s="730"/>
      <c r="UDO307" s="730"/>
      <c r="UDP307" s="730"/>
      <c r="UDQ307" s="730"/>
      <c r="UDR307" s="730"/>
      <c r="UDS307" s="730"/>
      <c r="UDT307" s="730"/>
      <c r="UDU307" s="730"/>
      <c r="UDV307" s="730"/>
      <c r="UDW307" s="730"/>
      <c r="UDX307" s="730"/>
      <c r="UDY307" s="730"/>
      <c r="UDZ307" s="730"/>
      <c r="UEA307" s="730"/>
      <c r="UEB307" s="730"/>
      <c r="UEC307" s="730"/>
      <c r="UED307" s="730"/>
      <c r="UEE307" s="730"/>
      <c r="UEF307" s="730"/>
      <c r="UEG307" s="730"/>
      <c r="UEH307" s="730"/>
      <c r="UEI307" s="730"/>
      <c r="UEJ307" s="730"/>
      <c r="UEK307" s="730"/>
      <c r="UEL307" s="730"/>
      <c r="UEM307" s="730"/>
      <c r="UEN307" s="730"/>
      <c r="UEO307" s="730"/>
      <c r="UEP307" s="730"/>
      <c r="UEQ307" s="730"/>
      <c r="UER307" s="730"/>
      <c r="UES307" s="730"/>
      <c r="UET307" s="730"/>
      <c r="UEU307" s="730"/>
      <c r="UEV307" s="730"/>
      <c r="UEW307" s="730"/>
      <c r="UEX307" s="730"/>
      <c r="UEY307" s="730"/>
      <c r="UEZ307" s="730"/>
      <c r="UFA307" s="730"/>
      <c r="UFB307" s="730"/>
      <c r="UFC307" s="730"/>
      <c r="UFD307" s="730"/>
      <c r="UFE307" s="730"/>
      <c r="UFF307" s="730"/>
      <c r="UFG307" s="730"/>
      <c r="UFH307" s="730"/>
      <c r="UFI307" s="730"/>
      <c r="UFJ307" s="730"/>
      <c r="UFK307" s="730"/>
      <c r="UFL307" s="730"/>
      <c r="UFM307" s="730"/>
      <c r="UFN307" s="730"/>
      <c r="UFO307" s="730"/>
      <c r="UFP307" s="730"/>
      <c r="UFQ307" s="730"/>
      <c r="UFR307" s="730"/>
      <c r="UFS307" s="730"/>
      <c r="UFT307" s="730"/>
      <c r="UFU307" s="730"/>
      <c r="UFV307" s="730"/>
      <c r="UFW307" s="730"/>
      <c r="UFX307" s="730"/>
      <c r="UFY307" s="730"/>
      <c r="UFZ307" s="730"/>
      <c r="UGA307" s="730"/>
      <c r="UGB307" s="730"/>
      <c r="UGC307" s="730"/>
      <c r="UGD307" s="730"/>
      <c r="UGE307" s="730"/>
      <c r="UGF307" s="730"/>
      <c r="UGG307" s="730"/>
      <c r="UGH307" s="730"/>
      <c r="UGI307" s="730"/>
      <c r="UGJ307" s="730"/>
      <c r="UGK307" s="730"/>
      <c r="UGL307" s="730"/>
      <c r="UGM307" s="730"/>
      <c r="UGN307" s="730"/>
      <c r="UGO307" s="730"/>
      <c r="UGP307" s="730"/>
      <c r="UGQ307" s="730"/>
      <c r="UGR307" s="730"/>
      <c r="UGS307" s="730"/>
      <c r="UGT307" s="730"/>
      <c r="UGU307" s="730"/>
      <c r="UGV307" s="730"/>
      <c r="UGW307" s="730"/>
      <c r="UGX307" s="730"/>
      <c r="UGY307" s="730"/>
      <c r="UGZ307" s="730"/>
      <c r="UHA307" s="730"/>
      <c r="UHB307" s="730"/>
      <c r="UHC307" s="730"/>
      <c r="UHD307" s="730"/>
      <c r="UHE307" s="730"/>
      <c r="UHF307" s="730"/>
      <c r="UHG307" s="730"/>
      <c r="UHH307" s="730"/>
      <c r="UHI307" s="730"/>
      <c r="UHJ307" s="730"/>
      <c r="UHK307" s="730"/>
      <c r="UHL307" s="730"/>
      <c r="UHM307" s="730"/>
      <c r="UHN307" s="730"/>
      <c r="UHO307" s="730"/>
      <c r="UHP307" s="730"/>
      <c r="UHQ307" s="730"/>
      <c r="UHR307" s="730"/>
      <c r="UHS307" s="730"/>
      <c r="UHT307" s="730"/>
      <c r="UHU307" s="730"/>
      <c r="UHV307" s="730"/>
      <c r="UHW307" s="730"/>
      <c r="UHX307" s="730"/>
      <c r="UHY307" s="730"/>
      <c r="UHZ307" s="730"/>
      <c r="UIA307" s="730"/>
      <c r="UIB307" s="730"/>
      <c r="UIC307" s="730"/>
      <c r="UID307" s="730"/>
      <c r="UIE307" s="730"/>
      <c r="UIF307" s="730"/>
      <c r="UIG307" s="730"/>
      <c r="UIH307" s="730"/>
      <c r="UII307" s="730"/>
      <c r="UIJ307" s="730"/>
      <c r="UIK307" s="730"/>
      <c r="UIL307" s="730"/>
      <c r="UIM307" s="730"/>
      <c r="UIN307" s="730"/>
      <c r="UIO307" s="730"/>
      <c r="UIP307" s="730"/>
      <c r="UIQ307" s="730"/>
      <c r="UIR307" s="730"/>
      <c r="UIS307" s="730"/>
      <c r="UIT307" s="730"/>
      <c r="UIU307" s="730"/>
      <c r="UIV307" s="730"/>
      <c r="UIW307" s="730"/>
      <c r="UIX307" s="730"/>
      <c r="UIY307" s="730"/>
      <c r="UIZ307" s="730"/>
      <c r="UJA307" s="730"/>
      <c r="UJB307" s="730"/>
      <c r="UJC307" s="730"/>
      <c r="UJD307" s="730"/>
      <c r="UJE307" s="730"/>
      <c r="UJF307" s="730"/>
      <c r="UJG307" s="730"/>
      <c r="UJH307" s="730"/>
      <c r="UJI307" s="730"/>
      <c r="UJJ307" s="730"/>
      <c r="UJK307" s="730"/>
      <c r="UJL307" s="730"/>
      <c r="UJM307" s="730"/>
      <c r="UJN307" s="730"/>
      <c r="UJO307" s="730"/>
      <c r="UJP307" s="730"/>
      <c r="UJQ307" s="730"/>
      <c r="UJR307" s="730"/>
      <c r="UJS307" s="730"/>
      <c r="UJT307" s="730"/>
      <c r="UJU307" s="730"/>
      <c r="UJV307" s="730"/>
      <c r="UJW307" s="730"/>
      <c r="UJX307" s="730"/>
      <c r="UJY307" s="730"/>
      <c r="UJZ307" s="730"/>
      <c r="UKA307" s="730"/>
      <c r="UKB307" s="730"/>
      <c r="UKC307" s="730"/>
      <c r="UKD307" s="730"/>
      <c r="UKE307" s="730"/>
      <c r="UKF307" s="730"/>
      <c r="UKG307" s="730"/>
      <c r="UKH307" s="730"/>
      <c r="UKI307" s="730"/>
      <c r="UKJ307" s="730"/>
      <c r="UKK307" s="730"/>
      <c r="UKL307" s="730"/>
      <c r="UKM307" s="730"/>
      <c r="UKN307" s="730"/>
      <c r="UKO307" s="730"/>
      <c r="UKP307" s="730"/>
      <c r="UKQ307" s="730"/>
      <c r="UKR307" s="730"/>
      <c r="UKS307" s="730"/>
      <c r="UKT307" s="730"/>
      <c r="UKU307" s="730"/>
      <c r="UKV307" s="730"/>
      <c r="UKW307" s="730"/>
      <c r="UKX307" s="730"/>
      <c r="UKY307" s="730"/>
      <c r="UKZ307" s="730"/>
      <c r="ULA307" s="730"/>
      <c r="ULB307" s="730"/>
      <c r="ULC307" s="730"/>
      <c r="ULD307" s="730"/>
      <c r="ULE307" s="730"/>
      <c r="ULF307" s="730"/>
      <c r="ULG307" s="730"/>
      <c r="ULH307" s="730"/>
      <c r="ULI307" s="730"/>
      <c r="ULJ307" s="730"/>
      <c r="ULK307" s="730"/>
      <c r="ULL307" s="730"/>
      <c r="ULM307" s="730"/>
      <c r="ULN307" s="730"/>
      <c r="ULO307" s="730"/>
      <c r="ULP307" s="730"/>
      <c r="ULQ307" s="730"/>
      <c r="ULR307" s="730"/>
      <c r="ULS307" s="730"/>
      <c r="ULT307" s="730"/>
      <c r="ULU307" s="730"/>
      <c r="ULV307" s="730"/>
      <c r="ULW307" s="730"/>
      <c r="ULX307" s="730"/>
      <c r="ULY307" s="730"/>
      <c r="ULZ307" s="730"/>
      <c r="UMA307" s="730"/>
      <c r="UMB307" s="730"/>
      <c r="UMC307" s="730"/>
      <c r="UMD307" s="730"/>
      <c r="UME307" s="730"/>
      <c r="UMF307" s="730"/>
      <c r="UMG307" s="730"/>
      <c r="UMH307" s="730"/>
      <c r="UMI307" s="730"/>
      <c r="UMJ307" s="730"/>
      <c r="UMK307" s="730"/>
      <c r="UML307" s="730"/>
      <c r="UMM307" s="730"/>
      <c r="UMN307" s="730"/>
      <c r="UMO307" s="730"/>
      <c r="UMP307" s="730"/>
      <c r="UMQ307" s="730"/>
      <c r="UMR307" s="730"/>
      <c r="UMS307" s="730"/>
      <c r="UMT307" s="730"/>
      <c r="UMU307" s="730"/>
      <c r="UMV307" s="730"/>
      <c r="UMW307" s="730"/>
      <c r="UMX307" s="730"/>
      <c r="UMY307" s="730"/>
      <c r="UMZ307" s="730"/>
      <c r="UNA307" s="730"/>
      <c r="UNB307" s="730"/>
      <c r="UNC307" s="730"/>
      <c r="UND307" s="730"/>
      <c r="UNE307" s="730"/>
      <c r="UNF307" s="730"/>
      <c r="UNG307" s="730"/>
      <c r="UNH307" s="730"/>
      <c r="UNI307" s="730"/>
      <c r="UNJ307" s="730"/>
      <c r="UNK307" s="730"/>
      <c r="UNL307" s="730"/>
      <c r="UNM307" s="730"/>
      <c r="UNN307" s="730"/>
      <c r="UNO307" s="730"/>
      <c r="UNP307" s="730"/>
      <c r="UNQ307" s="730"/>
      <c r="UNR307" s="730"/>
      <c r="UNS307" s="730"/>
      <c r="UNT307" s="730"/>
      <c r="UNU307" s="730"/>
      <c r="UNV307" s="730"/>
      <c r="UNW307" s="730"/>
      <c r="UNX307" s="730"/>
      <c r="UNY307" s="730"/>
      <c r="UNZ307" s="730"/>
      <c r="UOA307" s="730"/>
      <c r="UOB307" s="730"/>
      <c r="UOC307" s="730"/>
      <c r="UOD307" s="730"/>
      <c r="UOE307" s="730"/>
      <c r="UOF307" s="730"/>
      <c r="UOG307" s="730"/>
      <c r="UOH307" s="730"/>
      <c r="UOI307" s="730"/>
      <c r="UOJ307" s="730"/>
      <c r="UOK307" s="730"/>
      <c r="UOL307" s="730"/>
      <c r="UOM307" s="730"/>
      <c r="UON307" s="730"/>
      <c r="UOO307" s="730"/>
      <c r="UOP307" s="730"/>
      <c r="UOQ307" s="730"/>
      <c r="UOR307" s="730"/>
      <c r="UOS307" s="730"/>
      <c r="UOT307" s="730"/>
      <c r="UOU307" s="730"/>
      <c r="UOV307" s="730"/>
      <c r="UOW307" s="730"/>
      <c r="UOX307" s="730"/>
      <c r="UOY307" s="730"/>
      <c r="UOZ307" s="730"/>
      <c r="UPA307" s="730"/>
      <c r="UPB307" s="730"/>
      <c r="UPC307" s="730"/>
      <c r="UPD307" s="730"/>
      <c r="UPE307" s="730"/>
      <c r="UPF307" s="730"/>
      <c r="UPG307" s="730"/>
      <c r="UPH307" s="730"/>
      <c r="UPI307" s="730"/>
      <c r="UPJ307" s="730"/>
      <c r="UPK307" s="730"/>
      <c r="UPL307" s="730"/>
      <c r="UPM307" s="730"/>
      <c r="UPN307" s="730"/>
      <c r="UPO307" s="730"/>
      <c r="UPP307" s="730"/>
      <c r="UPQ307" s="730"/>
      <c r="UPR307" s="730"/>
      <c r="UPS307" s="730"/>
      <c r="UPT307" s="730"/>
      <c r="UPU307" s="730"/>
      <c r="UPV307" s="730"/>
      <c r="UPW307" s="730"/>
      <c r="UPX307" s="730"/>
      <c r="UPY307" s="730"/>
      <c r="UPZ307" s="730"/>
      <c r="UQA307" s="730"/>
      <c r="UQB307" s="730"/>
      <c r="UQC307" s="730"/>
      <c r="UQD307" s="730"/>
      <c r="UQE307" s="730"/>
      <c r="UQF307" s="730"/>
      <c r="UQG307" s="730"/>
      <c r="UQH307" s="730"/>
      <c r="UQI307" s="730"/>
      <c r="UQJ307" s="730"/>
      <c r="UQK307" s="730"/>
      <c r="UQL307" s="730"/>
      <c r="UQM307" s="730"/>
      <c r="UQN307" s="730"/>
      <c r="UQO307" s="730"/>
      <c r="UQP307" s="730"/>
      <c r="UQQ307" s="730"/>
      <c r="UQR307" s="730"/>
      <c r="UQS307" s="730"/>
      <c r="UQT307" s="730"/>
      <c r="UQU307" s="730"/>
      <c r="UQV307" s="730"/>
      <c r="UQW307" s="730"/>
      <c r="UQX307" s="730"/>
      <c r="UQY307" s="730"/>
      <c r="UQZ307" s="730"/>
      <c r="URA307" s="730"/>
      <c r="URB307" s="730"/>
      <c r="URC307" s="730"/>
      <c r="URD307" s="730"/>
      <c r="URE307" s="730"/>
      <c r="URF307" s="730"/>
      <c r="URG307" s="730"/>
      <c r="URH307" s="730"/>
      <c r="URI307" s="730"/>
      <c r="URJ307" s="730"/>
      <c r="URK307" s="730"/>
      <c r="URL307" s="730"/>
      <c r="URM307" s="730"/>
      <c r="URN307" s="730"/>
      <c r="URO307" s="730"/>
      <c r="URP307" s="730"/>
      <c r="URQ307" s="730"/>
      <c r="URR307" s="730"/>
      <c r="URS307" s="730"/>
      <c r="URT307" s="730"/>
      <c r="URU307" s="730"/>
      <c r="URV307" s="730"/>
      <c r="URW307" s="730"/>
      <c r="URX307" s="730"/>
      <c r="URY307" s="730"/>
      <c r="URZ307" s="730"/>
      <c r="USA307" s="730"/>
      <c r="USB307" s="730"/>
      <c r="USC307" s="730"/>
      <c r="USD307" s="730"/>
      <c r="USE307" s="730"/>
      <c r="USF307" s="730"/>
      <c r="USG307" s="730"/>
      <c r="USH307" s="730"/>
      <c r="USI307" s="730"/>
      <c r="USJ307" s="730"/>
      <c r="USK307" s="730"/>
      <c r="USL307" s="730"/>
      <c r="USM307" s="730"/>
      <c r="USN307" s="730"/>
      <c r="USO307" s="730"/>
      <c r="USP307" s="730"/>
      <c r="USQ307" s="730"/>
      <c r="USR307" s="730"/>
      <c r="USS307" s="730"/>
      <c r="UST307" s="730"/>
      <c r="USU307" s="730"/>
      <c r="USV307" s="730"/>
      <c r="USW307" s="730"/>
      <c r="USX307" s="730"/>
      <c r="USY307" s="730"/>
      <c r="USZ307" s="730"/>
      <c r="UTA307" s="730"/>
      <c r="UTB307" s="730"/>
      <c r="UTC307" s="730"/>
      <c r="UTD307" s="730"/>
      <c r="UTE307" s="730"/>
      <c r="UTF307" s="730"/>
      <c r="UTG307" s="730"/>
      <c r="UTH307" s="730"/>
      <c r="UTI307" s="730"/>
      <c r="UTJ307" s="730"/>
      <c r="UTK307" s="730"/>
      <c r="UTL307" s="730"/>
      <c r="UTM307" s="730"/>
      <c r="UTN307" s="730"/>
      <c r="UTO307" s="730"/>
      <c r="UTP307" s="730"/>
      <c r="UTQ307" s="730"/>
      <c r="UTR307" s="730"/>
      <c r="UTS307" s="730"/>
      <c r="UTT307" s="730"/>
      <c r="UTU307" s="730"/>
      <c r="UTV307" s="730"/>
      <c r="UTW307" s="730"/>
      <c r="UTX307" s="730"/>
      <c r="UTY307" s="730"/>
      <c r="UTZ307" s="730"/>
      <c r="UUA307" s="730"/>
      <c r="UUB307" s="730"/>
      <c r="UUC307" s="730"/>
      <c r="UUD307" s="730"/>
      <c r="UUE307" s="730"/>
      <c r="UUF307" s="730"/>
      <c r="UUG307" s="730"/>
      <c r="UUH307" s="730"/>
      <c r="UUI307" s="730"/>
      <c r="UUJ307" s="730"/>
      <c r="UUK307" s="730"/>
      <c r="UUL307" s="730"/>
      <c r="UUM307" s="730"/>
      <c r="UUN307" s="730"/>
      <c r="UUO307" s="730"/>
      <c r="UUP307" s="730"/>
      <c r="UUQ307" s="730"/>
      <c r="UUR307" s="730"/>
      <c r="UUS307" s="730"/>
      <c r="UUT307" s="730"/>
      <c r="UUU307" s="730"/>
      <c r="UUV307" s="730"/>
      <c r="UUW307" s="730"/>
      <c r="UUX307" s="730"/>
      <c r="UUY307" s="730"/>
      <c r="UUZ307" s="730"/>
      <c r="UVA307" s="730"/>
      <c r="UVB307" s="730"/>
      <c r="UVC307" s="730"/>
      <c r="UVD307" s="730"/>
      <c r="UVE307" s="730"/>
      <c r="UVF307" s="730"/>
      <c r="UVG307" s="730"/>
      <c r="UVH307" s="730"/>
      <c r="UVI307" s="730"/>
      <c r="UVJ307" s="730"/>
      <c r="UVK307" s="730"/>
      <c r="UVL307" s="730"/>
      <c r="UVM307" s="730"/>
      <c r="UVN307" s="730"/>
      <c r="UVO307" s="730"/>
      <c r="UVP307" s="730"/>
      <c r="UVQ307" s="730"/>
      <c r="UVR307" s="730"/>
      <c r="UVS307" s="730"/>
      <c r="UVT307" s="730"/>
      <c r="UVU307" s="730"/>
      <c r="UVV307" s="730"/>
      <c r="UVW307" s="730"/>
      <c r="UVX307" s="730"/>
      <c r="UVY307" s="730"/>
      <c r="UVZ307" s="730"/>
      <c r="UWA307" s="730"/>
      <c r="UWB307" s="730"/>
      <c r="UWC307" s="730"/>
      <c r="UWD307" s="730"/>
      <c r="UWE307" s="730"/>
      <c r="UWF307" s="730"/>
      <c r="UWG307" s="730"/>
      <c r="UWH307" s="730"/>
      <c r="UWI307" s="730"/>
      <c r="UWJ307" s="730"/>
      <c r="UWK307" s="730"/>
      <c r="UWL307" s="730"/>
      <c r="UWM307" s="730"/>
      <c r="UWN307" s="730"/>
      <c r="UWO307" s="730"/>
      <c r="UWP307" s="730"/>
      <c r="UWQ307" s="730"/>
      <c r="UWR307" s="730"/>
      <c r="UWS307" s="730"/>
      <c r="UWT307" s="730"/>
      <c r="UWU307" s="730"/>
      <c r="UWV307" s="730"/>
      <c r="UWW307" s="730"/>
      <c r="UWX307" s="730"/>
      <c r="UWY307" s="730"/>
      <c r="UWZ307" s="730"/>
      <c r="UXA307" s="730"/>
      <c r="UXB307" s="730"/>
      <c r="UXC307" s="730"/>
      <c r="UXD307" s="730"/>
      <c r="UXE307" s="730"/>
      <c r="UXF307" s="730"/>
      <c r="UXG307" s="730"/>
      <c r="UXH307" s="730"/>
      <c r="UXI307" s="730"/>
      <c r="UXJ307" s="730"/>
      <c r="UXK307" s="730"/>
      <c r="UXL307" s="730"/>
      <c r="UXM307" s="730"/>
      <c r="UXN307" s="730"/>
      <c r="UXO307" s="730"/>
      <c r="UXP307" s="730"/>
      <c r="UXQ307" s="730"/>
      <c r="UXR307" s="730"/>
      <c r="UXS307" s="730"/>
      <c r="UXT307" s="730"/>
      <c r="UXU307" s="730"/>
      <c r="UXV307" s="730"/>
      <c r="UXW307" s="730"/>
      <c r="UXX307" s="730"/>
      <c r="UXY307" s="730"/>
      <c r="UXZ307" s="730"/>
      <c r="UYA307" s="730"/>
      <c r="UYB307" s="730"/>
      <c r="UYC307" s="730"/>
      <c r="UYD307" s="730"/>
      <c r="UYE307" s="730"/>
      <c r="UYF307" s="730"/>
      <c r="UYG307" s="730"/>
      <c r="UYH307" s="730"/>
      <c r="UYI307" s="730"/>
      <c r="UYJ307" s="730"/>
      <c r="UYK307" s="730"/>
      <c r="UYL307" s="730"/>
      <c r="UYM307" s="730"/>
      <c r="UYN307" s="730"/>
      <c r="UYO307" s="730"/>
      <c r="UYP307" s="730"/>
      <c r="UYQ307" s="730"/>
      <c r="UYR307" s="730"/>
      <c r="UYS307" s="730"/>
      <c r="UYT307" s="730"/>
      <c r="UYU307" s="730"/>
      <c r="UYV307" s="730"/>
      <c r="UYW307" s="730"/>
      <c r="UYX307" s="730"/>
      <c r="UYY307" s="730"/>
      <c r="UYZ307" s="730"/>
      <c r="UZA307" s="730"/>
      <c r="UZB307" s="730"/>
      <c r="UZC307" s="730"/>
      <c r="UZD307" s="730"/>
      <c r="UZE307" s="730"/>
      <c r="UZF307" s="730"/>
      <c r="UZG307" s="730"/>
      <c r="UZH307" s="730"/>
      <c r="UZI307" s="730"/>
      <c r="UZJ307" s="730"/>
      <c r="UZK307" s="730"/>
      <c r="UZL307" s="730"/>
      <c r="UZM307" s="730"/>
      <c r="UZN307" s="730"/>
      <c r="UZO307" s="730"/>
      <c r="UZP307" s="730"/>
      <c r="UZQ307" s="730"/>
      <c r="UZR307" s="730"/>
      <c r="UZS307" s="730"/>
      <c r="UZT307" s="730"/>
      <c r="UZU307" s="730"/>
      <c r="UZV307" s="730"/>
      <c r="UZW307" s="730"/>
      <c r="UZX307" s="730"/>
      <c r="UZY307" s="730"/>
      <c r="UZZ307" s="730"/>
      <c r="VAA307" s="730"/>
      <c r="VAB307" s="730"/>
      <c r="VAC307" s="730"/>
      <c r="VAD307" s="730"/>
      <c r="VAE307" s="730"/>
      <c r="VAF307" s="730"/>
      <c r="VAG307" s="730"/>
      <c r="VAH307" s="730"/>
      <c r="VAI307" s="730"/>
      <c r="VAJ307" s="730"/>
      <c r="VAK307" s="730"/>
      <c r="VAL307" s="730"/>
      <c r="VAM307" s="730"/>
      <c r="VAN307" s="730"/>
      <c r="VAO307" s="730"/>
      <c r="VAP307" s="730"/>
      <c r="VAQ307" s="730"/>
      <c r="VAR307" s="730"/>
      <c r="VAS307" s="730"/>
      <c r="VAT307" s="730"/>
      <c r="VAU307" s="730"/>
      <c r="VAV307" s="730"/>
      <c r="VAW307" s="730"/>
      <c r="VAX307" s="730"/>
      <c r="VAY307" s="730"/>
      <c r="VAZ307" s="730"/>
      <c r="VBA307" s="730"/>
      <c r="VBB307" s="730"/>
      <c r="VBC307" s="730"/>
      <c r="VBD307" s="730"/>
      <c r="VBE307" s="730"/>
      <c r="VBF307" s="730"/>
      <c r="VBG307" s="730"/>
      <c r="VBH307" s="730"/>
      <c r="VBI307" s="730"/>
      <c r="VBJ307" s="730"/>
      <c r="VBK307" s="730"/>
      <c r="VBL307" s="730"/>
      <c r="VBM307" s="730"/>
      <c r="VBN307" s="730"/>
      <c r="VBO307" s="730"/>
      <c r="VBP307" s="730"/>
      <c r="VBQ307" s="730"/>
      <c r="VBR307" s="730"/>
      <c r="VBS307" s="730"/>
      <c r="VBT307" s="730"/>
      <c r="VBU307" s="730"/>
      <c r="VBV307" s="730"/>
      <c r="VBW307" s="730"/>
      <c r="VBX307" s="730"/>
      <c r="VBY307" s="730"/>
      <c r="VBZ307" s="730"/>
      <c r="VCA307" s="730"/>
      <c r="VCB307" s="730"/>
      <c r="VCC307" s="730"/>
      <c r="VCD307" s="730"/>
      <c r="VCE307" s="730"/>
      <c r="VCF307" s="730"/>
      <c r="VCG307" s="730"/>
      <c r="VCH307" s="730"/>
      <c r="VCI307" s="730"/>
      <c r="VCJ307" s="730"/>
      <c r="VCK307" s="730"/>
      <c r="VCL307" s="730"/>
      <c r="VCM307" s="730"/>
      <c r="VCN307" s="730"/>
      <c r="VCO307" s="730"/>
      <c r="VCP307" s="730"/>
      <c r="VCQ307" s="730"/>
      <c r="VCR307" s="730"/>
      <c r="VCS307" s="730"/>
      <c r="VCT307" s="730"/>
      <c r="VCU307" s="730"/>
      <c r="VCV307" s="730"/>
      <c r="VCW307" s="730"/>
      <c r="VCX307" s="730"/>
      <c r="VCY307" s="730"/>
      <c r="VCZ307" s="730"/>
      <c r="VDA307" s="730"/>
      <c r="VDB307" s="730"/>
      <c r="VDC307" s="730"/>
      <c r="VDD307" s="730"/>
      <c r="VDE307" s="730"/>
      <c r="VDF307" s="730"/>
      <c r="VDG307" s="730"/>
      <c r="VDH307" s="730"/>
      <c r="VDI307" s="730"/>
      <c r="VDJ307" s="730"/>
      <c r="VDK307" s="730"/>
      <c r="VDL307" s="730"/>
      <c r="VDM307" s="730"/>
      <c r="VDN307" s="730"/>
      <c r="VDO307" s="730"/>
      <c r="VDP307" s="730"/>
      <c r="VDQ307" s="730"/>
      <c r="VDR307" s="730"/>
      <c r="VDS307" s="730"/>
      <c r="VDT307" s="730"/>
      <c r="VDU307" s="730"/>
      <c r="VDV307" s="730"/>
      <c r="VDW307" s="730"/>
      <c r="VDX307" s="730"/>
      <c r="VDY307" s="730"/>
      <c r="VDZ307" s="730"/>
      <c r="VEA307" s="730"/>
      <c r="VEB307" s="730"/>
      <c r="VEC307" s="730"/>
      <c r="VED307" s="730"/>
      <c r="VEE307" s="730"/>
      <c r="VEF307" s="730"/>
      <c r="VEG307" s="730"/>
      <c r="VEH307" s="730"/>
      <c r="VEI307" s="730"/>
      <c r="VEJ307" s="730"/>
      <c r="VEK307" s="730"/>
      <c r="VEL307" s="730"/>
      <c r="VEM307" s="730"/>
      <c r="VEN307" s="730"/>
      <c r="VEO307" s="730"/>
      <c r="VEP307" s="730"/>
      <c r="VEQ307" s="730"/>
      <c r="VER307" s="730"/>
      <c r="VES307" s="730"/>
      <c r="VET307" s="730"/>
      <c r="VEU307" s="730"/>
      <c r="VEV307" s="730"/>
      <c r="VEW307" s="730"/>
      <c r="VEX307" s="730"/>
      <c r="VEY307" s="730"/>
      <c r="VEZ307" s="730"/>
      <c r="VFA307" s="730"/>
      <c r="VFB307" s="730"/>
      <c r="VFC307" s="730"/>
      <c r="VFD307" s="730"/>
      <c r="VFE307" s="730"/>
      <c r="VFF307" s="730"/>
      <c r="VFG307" s="730"/>
      <c r="VFH307" s="730"/>
      <c r="VFI307" s="730"/>
      <c r="VFJ307" s="730"/>
      <c r="VFK307" s="730"/>
      <c r="VFL307" s="730"/>
      <c r="VFM307" s="730"/>
      <c r="VFN307" s="730"/>
      <c r="VFO307" s="730"/>
      <c r="VFP307" s="730"/>
      <c r="VFQ307" s="730"/>
      <c r="VFR307" s="730"/>
      <c r="VFS307" s="730"/>
      <c r="VFT307" s="730"/>
      <c r="VFU307" s="730"/>
      <c r="VFV307" s="730"/>
      <c r="VFW307" s="730"/>
      <c r="VFX307" s="730"/>
      <c r="VFY307" s="730"/>
      <c r="VFZ307" s="730"/>
      <c r="VGA307" s="730"/>
      <c r="VGB307" s="730"/>
      <c r="VGC307" s="730"/>
      <c r="VGD307" s="730"/>
      <c r="VGE307" s="730"/>
      <c r="VGF307" s="730"/>
      <c r="VGG307" s="730"/>
      <c r="VGH307" s="730"/>
      <c r="VGI307" s="730"/>
      <c r="VGJ307" s="730"/>
      <c r="VGK307" s="730"/>
      <c r="VGL307" s="730"/>
      <c r="VGM307" s="730"/>
      <c r="VGN307" s="730"/>
      <c r="VGO307" s="730"/>
      <c r="VGP307" s="730"/>
      <c r="VGQ307" s="730"/>
      <c r="VGR307" s="730"/>
      <c r="VGS307" s="730"/>
      <c r="VGT307" s="730"/>
      <c r="VGU307" s="730"/>
      <c r="VGV307" s="730"/>
      <c r="VGW307" s="730"/>
      <c r="VGX307" s="730"/>
      <c r="VGY307" s="730"/>
      <c r="VGZ307" s="730"/>
      <c r="VHA307" s="730"/>
      <c r="VHB307" s="730"/>
      <c r="VHC307" s="730"/>
      <c r="VHD307" s="730"/>
      <c r="VHE307" s="730"/>
      <c r="VHF307" s="730"/>
      <c r="VHG307" s="730"/>
      <c r="VHH307" s="730"/>
      <c r="VHI307" s="730"/>
      <c r="VHJ307" s="730"/>
      <c r="VHK307" s="730"/>
      <c r="VHL307" s="730"/>
      <c r="VHM307" s="730"/>
      <c r="VHN307" s="730"/>
      <c r="VHO307" s="730"/>
      <c r="VHP307" s="730"/>
      <c r="VHQ307" s="730"/>
      <c r="VHR307" s="730"/>
      <c r="VHS307" s="730"/>
      <c r="VHT307" s="730"/>
      <c r="VHU307" s="730"/>
      <c r="VHV307" s="730"/>
      <c r="VHW307" s="730"/>
      <c r="VHX307" s="730"/>
      <c r="VHY307" s="730"/>
      <c r="VHZ307" s="730"/>
      <c r="VIA307" s="730"/>
      <c r="VIB307" s="730"/>
      <c r="VIC307" s="730"/>
      <c r="VID307" s="730"/>
      <c r="VIE307" s="730"/>
      <c r="VIF307" s="730"/>
      <c r="VIG307" s="730"/>
      <c r="VIH307" s="730"/>
      <c r="VII307" s="730"/>
      <c r="VIJ307" s="730"/>
      <c r="VIK307" s="730"/>
      <c r="VIL307" s="730"/>
      <c r="VIM307" s="730"/>
      <c r="VIN307" s="730"/>
      <c r="VIO307" s="730"/>
      <c r="VIP307" s="730"/>
      <c r="VIQ307" s="730"/>
      <c r="VIR307" s="730"/>
      <c r="VIS307" s="730"/>
      <c r="VIT307" s="730"/>
      <c r="VIU307" s="730"/>
      <c r="VIV307" s="730"/>
      <c r="VIW307" s="730"/>
      <c r="VIX307" s="730"/>
      <c r="VIY307" s="730"/>
      <c r="VIZ307" s="730"/>
      <c r="VJA307" s="730"/>
      <c r="VJB307" s="730"/>
      <c r="VJC307" s="730"/>
      <c r="VJD307" s="730"/>
      <c r="VJE307" s="730"/>
      <c r="VJF307" s="730"/>
      <c r="VJG307" s="730"/>
      <c r="VJH307" s="730"/>
      <c r="VJI307" s="730"/>
      <c r="VJJ307" s="730"/>
      <c r="VJK307" s="730"/>
      <c r="VJL307" s="730"/>
      <c r="VJM307" s="730"/>
      <c r="VJN307" s="730"/>
      <c r="VJO307" s="730"/>
      <c r="VJP307" s="730"/>
      <c r="VJQ307" s="730"/>
      <c r="VJR307" s="730"/>
      <c r="VJS307" s="730"/>
      <c r="VJT307" s="730"/>
      <c r="VJU307" s="730"/>
      <c r="VJV307" s="730"/>
      <c r="VJW307" s="730"/>
      <c r="VJX307" s="730"/>
      <c r="VJY307" s="730"/>
      <c r="VJZ307" s="730"/>
      <c r="VKA307" s="730"/>
      <c r="VKB307" s="730"/>
      <c r="VKC307" s="730"/>
      <c r="VKD307" s="730"/>
      <c r="VKE307" s="730"/>
      <c r="VKF307" s="730"/>
      <c r="VKG307" s="730"/>
      <c r="VKH307" s="730"/>
      <c r="VKI307" s="730"/>
      <c r="VKJ307" s="730"/>
      <c r="VKK307" s="730"/>
      <c r="VKL307" s="730"/>
      <c r="VKM307" s="730"/>
      <c r="VKN307" s="730"/>
      <c r="VKO307" s="730"/>
      <c r="VKP307" s="730"/>
      <c r="VKQ307" s="730"/>
      <c r="VKR307" s="730"/>
      <c r="VKS307" s="730"/>
      <c r="VKT307" s="730"/>
      <c r="VKU307" s="730"/>
      <c r="VKV307" s="730"/>
      <c r="VKW307" s="730"/>
      <c r="VKX307" s="730"/>
      <c r="VKY307" s="730"/>
      <c r="VKZ307" s="730"/>
      <c r="VLA307" s="730"/>
      <c r="VLB307" s="730"/>
      <c r="VLC307" s="730"/>
      <c r="VLD307" s="730"/>
      <c r="VLE307" s="730"/>
      <c r="VLF307" s="730"/>
      <c r="VLG307" s="730"/>
      <c r="VLH307" s="730"/>
      <c r="VLI307" s="730"/>
      <c r="VLJ307" s="730"/>
      <c r="VLK307" s="730"/>
      <c r="VLL307" s="730"/>
      <c r="VLM307" s="730"/>
      <c r="VLN307" s="730"/>
      <c r="VLO307" s="730"/>
      <c r="VLP307" s="730"/>
      <c r="VLQ307" s="730"/>
      <c r="VLR307" s="730"/>
      <c r="VLS307" s="730"/>
      <c r="VLT307" s="730"/>
      <c r="VLU307" s="730"/>
      <c r="VLV307" s="730"/>
      <c r="VLW307" s="730"/>
      <c r="VLX307" s="730"/>
      <c r="VLY307" s="730"/>
      <c r="VLZ307" s="730"/>
      <c r="VMA307" s="730"/>
      <c r="VMB307" s="730"/>
      <c r="VMC307" s="730"/>
      <c r="VMD307" s="730"/>
      <c r="VME307" s="730"/>
      <c r="VMF307" s="730"/>
      <c r="VMG307" s="730"/>
      <c r="VMH307" s="730"/>
      <c r="VMI307" s="730"/>
      <c r="VMJ307" s="730"/>
      <c r="VMK307" s="730"/>
      <c r="VML307" s="730"/>
      <c r="VMM307" s="730"/>
      <c r="VMN307" s="730"/>
      <c r="VMO307" s="730"/>
      <c r="VMP307" s="730"/>
      <c r="VMQ307" s="730"/>
      <c r="VMR307" s="730"/>
      <c r="VMS307" s="730"/>
      <c r="VMT307" s="730"/>
      <c r="VMU307" s="730"/>
      <c r="VMV307" s="730"/>
      <c r="VMW307" s="730"/>
      <c r="VMX307" s="730"/>
      <c r="VMY307" s="730"/>
      <c r="VMZ307" s="730"/>
      <c r="VNA307" s="730"/>
      <c r="VNB307" s="730"/>
      <c r="VNC307" s="730"/>
      <c r="VND307" s="730"/>
      <c r="VNE307" s="730"/>
      <c r="VNF307" s="730"/>
      <c r="VNG307" s="730"/>
      <c r="VNH307" s="730"/>
      <c r="VNI307" s="730"/>
      <c r="VNJ307" s="730"/>
      <c r="VNK307" s="730"/>
      <c r="VNL307" s="730"/>
      <c r="VNM307" s="730"/>
      <c r="VNN307" s="730"/>
      <c r="VNO307" s="730"/>
      <c r="VNP307" s="730"/>
      <c r="VNQ307" s="730"/>
      <c r="VNR307" s="730"/>
      <c r="VNS307" s="730"/>
      <c r="VNT307" s="730"/>
      <c r="VNU307" s="730"/>
      <c r="VNV307" s="730"/>
      <c r="VNW307" s="730"/>
      <c r="VNX307" s="730"/>
      <c r="VNY307" s="730"/>
      <c r="VNZ307" s="730"/>
      <c r="VOA307" s="730"/>
      <c r="VOB307" s="730"/>
      <c r="VOC307" s="730"/>
      <c r="VOD307" s="730"/>
      <c r="VOE307" s="730"/>
      <c r="VOF307" s="730"/>
      <c r="VOG307" s="730"/>
      <c r="VOH307" s="730"/>
      <c r="VOI307" s="730"/>
      <c r="VOJ307" s="730"/>
      <c r="VOK307" s="730"/>
      <c r="VOL307" s="730"/>
      <c r="VOM307" s="730"/>
      <c r="VON307" s="730"/>
      <c r="VOO307" s="730"/>
      <c r="VOP307" s="730"/>
      <c r="VOQ307" s="730"/>
      <c r="VOR307" s="730"/>
      <c r="VOS307" s="730"/>
      <c r="VOT307" s="730"/>
      <c r="VOU307" s="730"/>
      <c r="VOV307" s="730"/>
      <c r="VOW307" s="730"/>
      <c r="VOX307" s="730"/>
      <c r="VOY307" s="730"/>
      <c r="VOZ307" s="730"/>
      <c r="VPA307" s="730"/>
      <c r="VPB307" s="730"/>
      <c r="VPC307" s="730"/>
      <c r="VPD307" s="730"/>
      <c r="VPE307" s="730"/>
      <c r="VPF307" s="730"/>
      <c r="VPG307" s="730"/>
      <c r="VPH307" s="730"/>
      <c r="VPI307" s="730"/>
      <c r="VPJ307" s="730"/>
      <c r="VPK307" s="730"/>
      <c r="VPL307" s="730"/>
      <c r="VPM307" s="730"/>
      <c r="VPN307" s="730"/>
      <c r="VPO307" s="730"/>
      <c r="VPP307" s="730"/>
      <c r="VPQ307" s="730"/>
      <c r="VPR307" s="730"/>
      <c r="VPS307" s="730"/>
      <c r="VPT307" s="730"/>
      <c r="VPU307" s="730"/>
      <c r="VPV307" s="730"/>
      <c r="VPW307" s="730"/>
      <c r="VPX307" s="730"/>
      <c r="VPY307" s="730"/>
      <c r="VPZ307" s="730"/>
      <c r="VQA307" s="730"/>
      <c r="VQB307" s="730"/>
      <c r="VQC307" s="730"/>
      <c r="VQD307" s="730"/>
      <c r="VQE307" s="730"/>
      <c r="VQF307" s="730"/>
      <c r="VQG307" s="730"/>
      <c r="VQH307" s="730"/>
      <c r="VQI307" s="730"/>
      <c r="VQJ307" s="730"/>
      <c r="VQK307" s="730"/>
      <c r="VQL307" s="730"/>
      <c r="VQM307" s="730"/>
      <c r="VQN307" s="730"/>
      <c r="VQO307" s="730"/>
      <c r="VQP307" s="730"/>
      <c r="VQQ307" s="730"/>
      <c r="VQR307" s="730"/>
      <c r="VQS307" s="730"/>
      <c r="VQT307" s="730"/>
      <c r="VQU307" s="730"/>
      <c r="VQV307" s="730"/>
      <c r="VQW307" s="730"/>
      <c r="VQX307" s="730"/>
      <c r="VQY307" s="730"/>
      <c r="VQZ307" s="730"/>
      <c r="VRA307" s="730"/>
      <c r="VRB307" s="730"/>
      <c r="VRC307" s="730"/>
      <c r="VRD307" s="730"/>
      <c r="VRE307" s="730"/>
      <c r="VRF307" s="730"/>
      <c r="VRG307" s="730"/>
      <c r="VRH307" s="730"/>
      <c r="VRI307" s="730"/>
      <c r="VRJ307" s="730"/>
      <c r="VRK307" s="730"/>
      <c r="VRL307" s="730"/>
      <c r="VRM307" s="730"/>
      <c r="VRN307" s="730"/>
      <c r="VRO307" s="730"/>
      <c r="VRP307" s="730"/>
      <c r="VRQ307" s="730"/>
      <c r="VRR307" s="730"/>
      <c r="VRS307" s="730"/>
      <c r="VRT307" s="730"/>
      <c r="VRU307" s="730"/>
      <c r="VRV307" s="730"/>
      <c r="VRW307" s="730"/>
      <c r="VRX307" s="730"/>
      <c r="VRY307" s="730"/>
      <c r="VRZ307" s="730"/>
      <c r="VSA307" s="730"/>
      <c r="VSB307" s="730"/>
      <c r="VSC307" s="730"/>
      <c r="VSD307" s="730"/>
      <c r="VSE307" s="730"/>
      <c r="VSF307" s="730"/>
      <c r="VSG307" s="730"/>
      <c r="VSH307" s="730"/>
      <c r="VSI307" s="730"/>
      <c r="VSJ307" s="730"/>
      <c r="VSK307" s="730"/>
      <c r="VSL307" s="730"/>
      <c r="VSM307" s="730"/>
      <c r="VSN307" s="730"/>
      <c r="VSO307" s="730"/>
      <c r="VSP307" s="730"/>
      <c r="VSQ307" s="730"/>
      <c r="VSR307" s="730"/>
      <c r="VSS307" s="730"/>
      <c r="VST307" s="730"/>
      <c r="VSU307" s="730"/>
      <c r="VSV307" s="730"/>
      <c r="VSW307" s="730"/>
      <c r="VSX307" s="730"/>
      <c r="VSY307" s="730"/>
      <c r="VSZ307" s="730"/>
      <c r="VTA307" s="730"/>
      <c r="VTB307" s="730"/>
      <c r="VTC307" s="730"/>
      <c r="VTD307" s="730"/>
      <c r="VTE307" s="730"/>
      <c r="VTF307" s="730"/>
      <c r="VTG307" s="730"/>
      <c r="VTH307" s="730"/>
      <c r="VTI307" s="730"/>
      <c r="VTJ307" s="730"/>
      <c r="VTK307" s="730"/>
      <c r="VTL307" s="730"/>
      <c r="VTM307" s="730"/>
      <c r="VTN307" s="730"/>
      <c r="VTO307" s="730"/>
      <c r="VTP307" s="730"/>
      <c r="VTQ307" s="730"/>
      <c r="VTR307" s="730"/>
      <c r="VTS307" s="730"/>
      <c r="VTT307" s="730"/>
      <c r="VTU307" s="730"/>
      <c r="VTV307" s="730"/>
      <c r="VTW307" s="730"/>
      <c r="VTX307" s="730"/>
      <c r="VTY307" s="730"/>
      <c r="VTZ307" s="730"/>
      <c r="VUA307" s="730"/>
      <c r="VUB307" s="730"/>
      <c r="VUC307" s="730"/>
      <c r="VUD307" s="730"/>
      <c r="VUE307" s="730"/>
      <c r="VUF307" s="730"/>
      <c r="VUG307" s="730"/>
      <c r="VUH307" s="730"/>
      <c r="VUI307" s="730"/>
      <c r="VUJ307" s="730"/>
      <c r="VUK307" s="730"/>
      <c r="VUL307" s="730"/>
      <c r="VUM307" s="730"/>
      <c r="VUN307" s="730"/>
      <c r="VUO307" s="730"/>
      <c r="VUP307" s="730"/>
      <c r="VUQ307" s="730"/>
      <c r="VUR307" s="730"/>
      <c r="VUS307" s="730"/>
      <c r="VUT307" s="730"/>
      <c r="VUU307" s="730"/>
      <c r="VUV307" s="730"/>
      <c r="VUW307" s="730"/>
      <c r="VUX307" s="730"/>
      <c r="VUY307" s="730"/>
      <c r="VUZ307" s="730"/>
      <c r="VVA307" s="730"/>
      <c r="VVB307" s="730"/>
      <c r="VVC307" s="730"/>
      <c r="VVD307" s="730"/>
      <c r="VVE307" s="730"/>
      <c r="VVF307" s="730"/>
      <c r="VVG307" s="730"/>
      <c r="VVH307" s="730"/>
      <c r="VVI307" s="730"/>
      <c r="VVJ307" s="730"/>
      <c r="VVK307" s="730"/>
      <c r="VVL307" s="730"/>
      <c r="VVM307" s="730"/>
      <c r="VVN307" s="730"/>
      <c r="VVO307" s="730"/>
      <c r="VVP307" s="730"/>
      <c r="VVQ307" s="730"/>
      <c r="VVR307" s="730"/>
      <c r="VVS307" s="730"/>
      <c r="VVT307" s="730"/>
      <c r="VVU307" s="730"/>
      <c r="VVV307" s="730"/>
      <c r="VVW307" s="730"/>
      <c r="VVX307" s="730"/>
      <c r="VVY307" s="730"/>
      <c r="VVZ307" s="730"/>
      <c r="VWA307" s="730"/>
      <c r="VWB307" s="730"/>
      <c r="VWC307" s="730"/>
      <c r="VWD307" s="730"/>
      <c r="VWE307" s="730"/>
      <c r="VWF307" s="730"/>
      <c r="VWG307" s="730"/>
      <c r="VWH307" s="730"/>
      <c r="VWI307" s="730"/>
      <c r="VWJ307" s="730"/>
      <c r="VWK307" s="730"/>
      <c r="VWL307" s="730"/>
      <c r="VWM307" s="730"/>
      <c r="VWN307" s="730"/>
      <c r="VWO307" s="730"/>
      <c r="VWP307" s="730"/>
      <c r="VWQ307" s="730"/>
      <c r="VWR307" s="730"/>
      <c r="VWS307" s="730"/>
      <c r="VWT307" s="730"/>
      <c r="VWU307" s="730"/>
      <c r="VWV307" s="730"/>
      <c r="VWW307" s="730"/>
      <c r="VWX307" s="730"/>
      <c r="VWY307" s="730"/>
      <c r="VWZ307" s="730"/>
      <c r="VXA307" s="730"/>
      <c r="VXB307" s="730"/>
      <c r="VXC307" s="730"/>
      <c r="VXD307" s="730"/>
      <c r="VXE307" s="730"/>
      <c r="VXF307" s="730"/>
      <c r="VXG307" s="730"/>
      <c r="VXH307" s="730"/>
      <c r="VXI307" s="730"/>
      <c r="VXJ307" s="730"/>
      <c r="VXK307" s="730"/>
      <c r="VXL307" s="730"/>
      <c r="VXM307" s="730"/>
      <c r="VXN307" s="730"/>
      <c r="VXO307" s="730"/>
      <c r="VXP307" s="730"/>
      <c r="VXQ307" s="730"/>
      <c r="VXR307" s="730"/>
      <c r="VXS307" s="730"/>
      <c r="VXT307" s="730"/>
      <c r="VXU307" s="730"/>
      <c r="VXV307" s="730"/>
      <c r="VXW307" s="730"/>
      <c r="VXX307" s="730"/>
      <c r="VXY307" s="730"/>
      <c r="VXZ307" s="730"/>
      <c r="VYA307" s="730"/>
      <c r="VYB307" s="730"/>
      <c r="VYC307" s="730"/>
      <c r="VYD307" s="730"/>
      <c r="VYE307" s="730"/>
      <c r="VYF307" s="730"/>
      <c r="VYG307" s="730"/>
      <c r="VYH307" s="730"/>
      <c r="VYI307" s="730"/>
      <c r="VYJ307" s="730"/>
      <c r="VYK307" s="730"/>
      <c r="VYL307" s="730"/>
      <c r="VYM307" s="730"/>
      <c r="VYN307" s="730"/>
      <c r="VYO307" s="730"/>
      <c r="VYP307" s="730"/>
      <c r="VYQ307" s="730"/>
      <c r="VYR307" s="730"/>
      <c r="VYS307" s="730"/>
      <c r="VYT307" s="730"/>
      <c r="VYU307" s="730"/>
      <c r="VYV307" s="730"/>
      <c r="VYW307" s="730"/>
      <c r="VYX307" s="730"/>
      <c r="VYY307" s="730"/>
      <c r="VYZ307" s="730"/>
      <c r="VZA307" s="730"/>
      <c r="VZB307" s="730"/>
      <c r="VZC307" s="730"/>
      <c r="VZD307" s="730"/>
      <c r="VZE307" s="730"/>
      <c r="VZF307" s="730"/>
      <c r="VZG307" s="730"/>
      <c r="VZH307" s="730"/>
      <c r="VZI307" s="730"/>
      <c r="VZJ307" s="730"/>
      <c r="VZK307" s="730"/>
      <c r="VZL307" s="730"/>
      <c r="VZM307" s="730"/>
      <c r="VZN307" s="730"/>
      <c r="VZO307" s="730"/>
      <c r="VZP307" s="730"/>
      <c r="VZQ307" s="730"/>
      <c r="VZR307" s="730"/>
      <c r="VZS307" s="730"/>
      <c r="VZT307" s="730"/>
      <c r="VZU307" s="730"/>
      <c r="VZV307" s="730"/>
      <c r="VZW307" s="730"/>
      <c r="VZX307" s="730"/>
      <c r="VZY307" s="730"/>
      <c r="VZZ307" s="730"/>
      <c r="WAA307" s="730"/>
      <c r="WAB307" s="730"/>
      <c r="WAC307" s="730"/>
      <c r="WAD307" s="730"/>
      <c r="WAE307" s="730"/>
      <c r="WAF307" s="730"/>
      <c r="WAG307" s="730"/>
      <c r="WAH307" s="730"/>
      <c r="WAI307" s="730"/>
      <c r="WAJ307" s="730"/>
      <c r="WAK307" s="730"/>
      <c r="WAL307" s="730"/>
      <c r="WAM307" s="730"/>
      <c r="WAN307" s="730"/>
      <c r="WAO307" s="730"/>
      <c r="WAP307" s="730"/>
      <c r="WAQ307" s="730"/>
      <c r="WAR307" s="730"/>
      <c r="WAS307" s="730"/>
      <c r="WAT307" s="730"/>
      <c r="WAU307" s="730"/>
      <c r="WAV307" s="730"/>
      <c r="WAW307" s="730"/>
      <c r="WAX307" s="730"/>
      <c r="WAY307" s="730"/>
      <c r="WAZ307" s="730"/>
      <c r="WBA307" s="730"/>
      <c r="WBB307" s="730"/>
      <c r="WBC307" s="730"/>
      <c r="WBD307" s="730"/>
      <c r="WBE307" s="730"/>
      <c r="WBF307" s="730"/>
      <c r="WBG307" s="730"/>
      <c r="WBH307" s="730"/>
      <c r="WBI307" s="730"/>
      <c r="WBJ307" s="730"/>
      <c r="WBK307" s="730"/>
      <c r="WBL307" s="730"/>
      <c r="WBM307" s="730"/>
      <c r="WBN307" s="730"/>
      <c r="WBO307" s="730"/>
      <c r="WBP307" s="730"/>
      <c r="WBQ307" s="730"/>
      <c r="WBR307" s="730"/>
      <c r="WBS307" s="730"/>
      <c r="WBT307" s="730"/>
      <c r="WBU307" s="730"/>
      <c r="WBV307" s="730"/>
      <c r="WBW307" s="730"/>
      <c r="WBX307" s="730"/>
      <c r="WBY307" s="730"/>
      <c r="WBZ307" s="730"/>
      <c r="WCA307" s="730"/>
      <c r="WCB307" s="730"/>
      <c r="WCC307" s="730"/>
      <c r="WCD307" s="730"/>
      <c r="WCE307" s="730"/>
      <c r="WCF307" s="730"/>
      <c r="WCG307" s="730"/>
      <c r="WCH307" s="730"/>
      <c r="WCI307" s="730"/>
      <c r="WCJ307" s="730"/>
      <c r="WCK307" s="730"/>
      <c r="WCL307" s="730"/>
      <c r="WCM307" s="730"/>
      <c r="WCN307" s="730"/>
      <c r="WCO307" s="730"/>
      <c r="WCP307" s="730"/>
      <c r="WCQ307" s="730"/>
      <c r="WCR307" s="730"/>
      <c r="WCS307" s="730"/>
      <c r="WCT307" s="730"/>
      <c r="WCU307" s="730"/>
      <c r="WCV307" s="730"/>
      <c r="WCW307" s="730"/>
      <c r="WCX307" s="730"/>
      <c r="WCY307" s="730"/>
      <c r="WCZ307" s="730"/>
      <c r="WDA307" s="730"/>
      <c r="WDB307" s="730"/>
      <c r="WDC307" s="730"/>
      <c r="WDD307" s="730"/>
      <c r="WDE307" s="730"/>
      <c r="WDF307" s="730"/>
      <c r="WDG307" s="730"/>
      <c r="WDH307" s="730"/>
      <c r="WDI307" s="730"/>
      <c r="WDJ307" s="730"/>
      <c r="WDK307" s="730"/>
      <c r="WDL307" s="730"/>
      <c r="WDM307" s="730"/>
      <c r="WDN307" s="730"/>
      <c r="WDO307" s="730"/>
      <c r="WDP307" s="730"/>
      <c r="WDQ307" s="730"/>
      <c r="WDR307" s="730"/>
      <c r="WDS307" s="730"/>
      <c r="WDT307" s="730"/>
      <c r="WDU307" s="730"/>
      <c r="WDV307" s="730"/>
      <c r="WDW307" s="730"/>
      <c r="WDX307" s="730"/>
      <c r="WDY307" s="730"/>
      <c r="WDZ307" s="730"/>
      <c r="WEA307" s="730"/>
      <c r="WEB307" s="730"/>
      <c r="WEC307" s="730"/>
      <c r="WED307" s="730"/>
      <c r="WEE307" s="730"/>
      <c r="WEF307" s="730"/>
      <c r="WEG307" s="730"/>
      <c r="WEH307" s="730"/>
      <c r="WEI307" s="730"/>
      <c r="WEJ307" s="730"/>
      <c r="WEK307" s="730"/>
      <c r="WEL307" s="730"/>
      <c r="WEM307" s="730"/>
      <c r="WEN307" s="730"/>
      <c r="WEO307" s="730"/>
      <c r="WEP307" s="730"/>
      <c r="WEQ307" s="730"/>
      <c r="WER307" s="730"/>
      <c r="WES307" s="730"/>
      <c r="WET307" s="730"/>
      <c r="WEU307" s="730"/>
      <c r="WEV307" s="730"/>
      <c r="WEW307" s="730"/>
      <c r="WEX307" s="730"/>
      <c r="WEY307" s="730"/>
      <c r="WEZ307" s="730"/>
      <c r="WFA307" s="730"/>
      <c r="WFB307" s="730"/>
      <c r="WFC307" s="730"/>
      <c r="WFD307" s="730"/>
      <c r="WFE307" s="730"/>
      <c r="WFF307" s="730"/>
      <c r="WFG307" s="730"/>
      <c r="WFH307" s="730"/>
      <c r="WFI307" s="730"/>
      <c r="WFJ307" s="730"/>
      <c r="WFK307" s="730"/>
      <c r="WFL307" s="730"/>
      <c r="WFM307" s="730"/>
      <c r="WFN307" s="730"/>
      <c r="WFO307" s="730"/>
      <c r="WFP307" s="730"/>
      <c r="WFQ307" s="730"/>
      <c r="WFR307" s="730"/>
      <c r="WFS307" s="730"/>
      <c r="WFT307" s="730"/>
      <c r="WFU307" s="730"/>
      <c r="WFV307" s="730"/>
      <c r="WFW307" s="730"/>
      <c r="WFX307" s="730"/>
      <c r="WFY307" s="730"/>
      <c r="WFZ307" s="730"/>
      <c r="WGA307" s="730"/>
      <c r="WGB307" s="730"/>
      <c r="WGC307" s="730"/>
      <c r="WGD307" s="730"/>
      <c r="WGE307" s="730"/>
      <c r="WGF307" s="730"/>
      <c r="WGG307" s="730"/>
      <c r="WGH307" s="730"/>
      <c r="WGI307" s="730"/>
      <c r="WGJ307" s="730"/>
      <c r="WGK307" s="730"/>
      <c r="WGL307" s="730"/>
      <c r="WGM307" s="730"/>
      <c r="WGN307" s="730"/>
      <c r="WGO307" s="730"/>
      <c r="WGP307" s="730"/>
      <c r="WGQ307" s="730"/>
      <c r="WGR307" s="730"/>
      <c r="WGS307" s="730"/>
      <c r="WGT307" s="730"/>
      <c r="WGU307" s="730"/>
      <c r="WGV307" s="730"/>
      <c r="WGW307" s="730"/>
      <c r="WGX307" s="730"/>
      <c r="WGY307" s="730"/>
      <c r="WGZ307" s="730"/>
      <c r="WHA307" s="730"/>
      <c r="WHB307" s="730"/>
      <c r="WHC307" s="730"/>
      <c r="WHD307" s="730"/>
      <c r="WHE307" s="730"/>
      <c r="WHF307" s="730"/>
      <c r="WHG307" s="730"/>
      <c r="WHH307" s="730"/>
      <c r="WHI307" s="730"/>
      <c r="WHJ307" s="730"/>
      <c r="WHK307" s="730"/>
      <c r="WHL307" s="730"/>
      <c r="WHM307" s="730"/>
      <c r="WHN307" s="730"/>
      <c r="WHO307" s="730"/>
      <c r="WHP307" s="730"/>
      <c r="WHQ307" s="730"/>
      <c r="WHR307" s="730"/>
      <c r="WHS307" s="730"/>
      <c r="WHT307" s="730"/>
      <c r="WHU307" s="730"/>
      <c r="WHV307" s="730"/>
      <c r="WHW307" s="730"/>
      <c r="WHX307" s="730"/>
      <c r="WHY307" s="730"/>
      <c r="WHZ307" s="730"/>
      <c r="WIA307" s="730"/>
      <c r="WIB307" s="730"/>
      <c r="WIC307" s="730"/>
      <c r="WID307" s="730"/>
      <c r="WIE307" s="730"/>
      <c r="WIF307" s="730"/>
      <c r="WIG307" s="730"/>
      <c r="WIH307" s="730"/>
      <c r="WII307" s="730"/>
      <c r="WIJ307" s="730"/>
      <c r="WIK307" s="730"/>
      <c r="WIL307" s="730"/>
      <c r="WIM307" s="730"/>
      <c r="WIN307" s="730"/>
      <c r="WIO307" s="730"/>
      <c r="WIP307" s="730"/>
      <c r="WIQ307" s="730"/>
      <c r="WIR307" s="730"/>
      <c r="WIS307" s="730"/>
      <c r="WIT307" s="730"/>
      <c r="WIU307" s="730"/>
      <c r="WIV307" s="730"/>
      <c r="WIW307" s="730"/>
      <c r="WIX307" s="730"/>
      <c r="WIY307" s="730"/>
      <c r="WIZ307" s="730"/>
      <c r="WJA307" s="730"/>
      <c r="WJB307" s="730"/>
      <c r="WJC307" s="730"/>
      <c r="WJD307" s="730"/>
      <c r="WJE307" s="730"/>
      <c r="WJF307" s="730"/>
      <c r="WJG307" s="730"/>
      <c r="WJH307" s="730"/>
      <c r="WJI307" s="730"/>
      <c r="WJJ307" s="730"/>
      <c r="WJK307" s="730"/>
      <c r="WJL307" s="730"/>
      <c r="WJM307" s="730"/>
      <c r="WJN307" s="730"/>
      <c r="WJO307" s="730"/>
      <c r="WJP307" s="730"/>
      <c r="WJQ307" s="730"/>
      <c r="WJR307" s="730"/>
      <c r="WJS307" s="730"/>
      <c r="WJT307" s="730"/>
      <c r="WJU307" s="730"/>
      <c r="WJV307" s="730"/>
      <c r="WJW307" s="730"/>
      <c r="WJX307" s="730"/>
      <c r="WJY307" s="730"/>
      <c r="WJZ307" s="730"/>
      <c r="WKA307" s="730"/>
      <c r="WKB307" s="730"/>
      <c r="WKC307" s="730"/>
      <c r="WKD307" s="730"/>
      <c r="WKE307" s="730"/>
      <c r="WKF307" s="730"/>
      <c r="WKG307" s="730"/>
      <c r="WKH307" s="730"/>
      <c r="WKI307" s="730"/>
      <c r="WKJ307" s="730"/>
      <c r="WKK307" s="730"/>
      <c r="WKL307" s="730"/>
      <c r="WKM307" s="730"/>
      <c r="WKN307" s="730"/>
      <c r="WKO307" s="730"/>
      <c r="WKP307" s="730"/>
      <c r="WKQ307" s="730"/>
      <c r="WKR307" s="730"/>
      <c r="WKS307" s="730"/>
      <c r="WKT307" s="730"/>
      <c r="WKU307" s="730"/>
      <c r="WKV307" s="730"/>
      <c r="WKW307" s="730"/>
      <c r="WKX307" s="730"/>
      <c r="WKY307" s="730"/>
      <c r="WKZ307" s="730"/>
      <c r="WLA307" s="730"/>
      <c r="WLB307" s="730"/>
      <c r="WLC307" s="730"/>
      <c r="WLD307" s="730"/>
      <c r="WLE307" s="730"/>
      <c r="WLF307" s="730"/>
      <c r="WLG307" s="730"/>
      <c r="WLH307" s="730"/>
      <c r="WLI307" s="730"/>
      <c r="WLJ307" s="730"/>
      <c r="WLK307" s="730"/>
      <c r="WLL307" s="730"/>
      <c r="WLM307" s="730"/>
      <c r="WLN307" s="730"/>
      <c r="WLO307" s="730"/>
      <c r="WLP307" s="730"/>
      <c r="WLQ307" s="730"/>
      <c r="WLR307" s="730"/>
      <c r="WLS307" s="730"/>
      <c r="WLT307" s="730"/>
      <c r="WLU307" s="730"/>
      <c r="WLV307" s="730"/>
      <c r="WLW307" s="730"/>
      <c r="WLX307" s="730"/>
      <c r="WLY307" s="730"/>
      <c r="WLZ307" s="730"/>
      <c r="WMA307" s="730"/>
      <c r="WMB307" s="730"/>
      <c r="WMC307" s="730"/>
      <c r="WMD307" s="730"/>
      <c r="WME307" s="730"/>
      <c r="WMF307" s="730"/>
      <c r="WMG307" s="730"/>
      <c r="WMH307" s="730"/>
      <c r="WMI307" s="730"/>
      <c r="WMJ307" s="730"/>
      <c r="WMK307" s="730"/>
      <c r="WML307" s="730"/>
      <c r="WMM307" s="730"/>
      <c r="WMN307" s="730"/>
      <c r="WMO307" s="730"/>
      <c r="WMP307" s="730"/>
      <c r="WMQ307" s="730"/>
      <c r="WMR307" s="730"/>
      <c r="WMS307" s="730"/>
      <c r="WMT307" s="730"/>
      <c r="WMU307" s="730"/>
      <c r="WMV307" s="730"/>
      <c r="WMW307" s="730"/>
      <c r="WMX307" s="730"/>
      <c r="WMY307" s="730"/>
      <c r="WMZ307" s="730"/>
      <c r="WNA307" s="730"/>
      <c r="WNB307" s="730"/>
      <c r="WNC307" s="730"/>
      <c r="WND307" s="730"/>
      <c r="WNE307" s="730"/>
      <c r="WNF307" s="730"/>
      <c r="WNG307" s="730"/>
      <c r="WNH307" s="730"/>
      <c r="WNI307" s="730"/>
      <c r="WNJ307" s="730"/>
      <c r="WNK307" s="730"/>
      <c r="WNL307" s="730"/>
      <c r="WNM307" s="730"/>
      <c r="WNN307" s="730"/>
      <c r="WNO307" s="730"/>
      <c r="WNP307" s="730"/>
      <c r="WNQ307" s="730"/>
      <c r="WNR307" s="730"/>
      <c r="WNS307" s="730"/>
      <c r="WNT307" s="730"/>
      <c r="WNU307" s="730"/>
      <c r="WNV307" s="730"/>
      <c r="WNW307" s="730"/>
      <c r="WNX307" s="730"/>
      <c r="WNY307" s="730"/>
      <c r="WNZ307" s="730"/>
      <c r="WOA307" s="730"/>
      <c r="WOB307" s="730"/>
      <c r="WOC307" s="730"/>
      <c r="WOD307" s="730"/>
      <c r="WOE307" s="730"/>
      <c r="WOF307" s="730"/>
      <c r="WOG307" s="730"/>
      <c r="WOH307" s="730"/>
      <c r="WOI307" s="730"/>
      <c r="WOJ307" s="730"/>
      <c r="WOK307" s="730"/>
      <c r="WOL307" s="730"/>
      <c r="WOM307" s="730"/>
      <c r="WON307" s="730"/>
      <c r="WOO307" s="730"/>
      <c r="WOP307" s="730"/>
      <c r="WOQ307" s="730"/>
      <c r="WOR307" s="730"/>
      <c r="WOS307" s="730"/>
      <c r="WOT307" s="730"/>
      <c r="WOU307" s="730"/>
      <c r="WOV307" s="730"/>
      <c r="WOW307" s="730"/>
      <c r="WOX307" s="730"/>
      <c r="WOY307" s="730"/>
      <c r="WOZ307" s="730"/>
      <c r="WPA307" s="730"/>
      <c r="WPB307" s="730"/>
      <c r="WPC307" s="730"/>
      <c r="WPD307" s="730"/>
      <c r="WPE307" s="730"/>
      <c r="WPF307" s="730"/>
      <c r="WPG307" s="730"/>
      <c r="WPH307" s="730"/>
      <c r="WPI307" s="730"/>
      <c r="WPJ307" s="730"/>
      <c r="WPK307" s="730"/>
      <c r="WPL307" s="730"/>
      <c r="WPM307" s="730"/>
      <c r="WPN307" s="730"/>
      <c r="WPO307" s="730"/>
      <c r="WPP307" s="730"/>
      <c r="WPQ307" s="730"/>
      <c r="WPR307" s="730"/>
      <c r="WPS307" s="730"/>
      <c r="WPT307" s="730"/>
      <c r="WPU307" s="730"/>
      <c r="WPV307" s="730"/>
      <c r="WPW307" s="730"/>
      <c r="WPX307" s="730"/>
      <c r="WPY307" s="730"/>
      <c r="WPZ307" s="730"/>
      <c r="WQA307" s="730"/>
      <c r="WQB307" s="730"/>
      <c r="WQC307" s="730"/>
      <c r="WQD307" s="730"/>
      <c r="WQE307" s="730"/>
      <c r="WQF307" s="730"/>
      <c r="WQG307" s="730"/>
      <c r="WQH307" s="730"/>
      <c r="WQI307" s="730"/>
      <c r="WQJ307" s="730"/>
      <c r="WQK307" s="730"/>
      <c r="WQL307" s="730"/>
      <c r="WQM307" s="730"/>
      <c r="WQN307" s="730"/>
      <c r="WQO307" s="730"/>
      <c r="WQP307" s="730"/>
      <c r="WQQ307" s="730"/>
      <c r="WQR307" s="730"/>
      <c r="WQS307" s="730"/>
      <c r="WQT307" s="730"/>
      <c r="WQU307" s="730"/>
      <c r="WQV307" s="730"/>
      <c r="WQW307" s="730"/>
      <c r="WQX307" s="730"/>
      <c r="WQY307" s="730"/>
      <c r="WQZ307" s="730"/>
      <c r="WRA307" s="730"/>
      <c r="WRB307" s="730"/>
      <c r="WRC307" s="730"/>
      <c r="WRD307" s="730"/>
      <c r="WRE307" s="730"/>
      <c r="WRF307" s="730"/>
      <c r="WRG307" s="730"/>
      <c r="WRH307" s="730"/>
      <c r="WRI307" s="730"/>
      <c r="WRJ307" s="730"/>
      <c r="WRK307" s="730"/>
      <c r="WRL307" s="730"/>
      <c r="WRM307" s="730"/>
      <c r="WRN307" s="730"/>
      <c r="WRO307" s="730"/>
      <c r="WRP307" s="730"/>
      <c r="WRQ307" s="730"/>
      <c r="WRR307" s="730"/>
      <c r="WRS307" s="730"/>
      <c r="WRT307" s="730"/>
      <c r="WRU307" s="730"/>
      <c r="WRV307" s="730"/>
      <c r="WRW307" s="730"/>
      <c r="WRX307" s="730"/>
      <c r="WRY307" s="730"/>
      <c r="WRZ307" s="730"/>
      <c r="WSA307" s="730"/>
      <c r="WSB307" s="730"/>
      <c r="WSC307" s="730"/>
      <c r="WSD307" s="730"/>
      <c r="WSE307" s="730"/>
      <c r="WSF307" s="730"/>
      <c r="WSG307" s="730"/>
      <c r="WSH307" s="730"/>
      <c r="WSI307" s="730"/>
      <c r="WSJ307" s="730"/>
      <c r="WSK307" s="730"/>
      <c r="WSL307" s="730"/>
      <c r="WSM307" s="730"/>
      <c r="WSN307" s="730"/>
      <c r="WSO307" s="730"/>
      <c r="WSP307" s="730"/>
      <c r="WSQ307" s="730"/>
      <c r="WSR307" s="730"/>
      <c r="WSS307" s="730"/>
      <c r="WST307" s="730"/>
      <c r="WSU307" s="730"/>
      <c r="WSV307" s="730"/>
      <c r="WSW307" s="730"/>
      <c r="WSX307" s="730"/>
      <c r="WSY307" s="730"/>
      <c r="WSZ307" s="730"/>
      <c r="WTA307" s="730"/>
      <c r="WTB307" s="730"/>
      <c r="WTC307" s="730"/>
      <c r="WTD307" s="730"/>
      <c r="WTE307" s="730"/>
      <c r="WTF307" s="730"/>
      <c r="WTG307" s="730"/>
      <c r="WTH307" s="730"/>
      <c r="WTI307" s="730"/>
      <c r="WTJ307" s="730"/>
      <c r="WTK307" s="730"/>
      <c r="WTL307" s="730"/>
      <c r="WTM307" s="730"/>
      <c r="WTN307" s="730"/>
      <c r="WTO307" s="730"/>
      <c r="WTP307" s="730"/>
      <c r="WTQ307" s="730"/>
      <c r="WTR307" s="730"/>
      <c r="WTS307" s="730"/>
      <c r="WTT307" s="730"/>
      <c r="WTU307" s="730"/>
      <c r="WTV307" s="730"/>
      <c r="WTW307" s="730"/>
      <c r="WTX307" s="730"/>
      <c r="WTY307" s="730"/>
      <c r="WTZ307" s="730"/>
      <c r="WUA307" s="730"/>
      <c r="WUB307" s="730"/>
      <c r="WUC307" s="730"/>
      <c r="WUD307" s="730"/>
      <c r="WUE307" s="730"/>
      <c r="WUF307" s="730"/>
      <c r="WUG307" s="730"/>
      <c r="WUH307" s="730"/>
      <c r="WUI307" s="730"/>
      <c r="WUJ307" s="730"/>
      <c r="WUK307" s="730"/>
      <c r="WUL307" s="730"/>
      <c r="WUM307" s="730"/>
      <c r="WUN307" s="730"/>
      <c r="WUO307" s="730"/>
      <c r="WUP307" s="730"/>
      <c r="WUQ307" s="730"/>
      <c r="WUR307" s="730"/>
      <c r="WUS307" s="730"/>
      <c r="WUT307" s="730"/>
      <c r="WUU307" s="730"/>
      <c r="WUV307" s="730"/>
      <c r="WUW307" s="730"/>
      <c r="WUX307" s="730"/>
      <c r="WUY307" s="730"/>
      <c r="WUZ307" s="730"/>
      <c r="WVA307" s="730"/>
      <c r="WVB307" s="730"/>
      <c r="WVC307" s="730"/>
      <c r="WVD307" s="730"/>
      <c r="WVE307" s="730"/>
      <c r="WVF307" s="730"/>
      <c r="WVG307" s="730"/>
      <c r="WVH307" s="730"/>
      <c r="WVI307" s="730"/>
      <c r="WVJ307" s="730"/>
      <c r="WVK307" s="730"/>
      <c r="WVL307" s="730"/>
      <c r="WVM307" s="730"/>
      <c r="WVN307" s="730"/>
      <c r="WVO307" s="730"/>
      <c r="WVP307" s="730"/>
      <c r="WVQ307" s="730"/>
      <c r="WVR307" s="730"/>
      <c r="WVS307" s="730"/>
      <c r="WVT307" s="730"/>
      <c r="WVU307" s="730"/>
      <c r="WVV307" s="730"/>
      <c r="WVW307" s="730"/>
      <c r="WVX307" s="730"/>
      <c r="WVY307" s="730"/>
      <c r="WVZ307" s="730"/>
      <c r="WWA307" s="730"/>
      <c r="WWB307" s="730"/>
      <c r="WWC307" s="730"/>
      <c r="WWD307" s="730"/>
      <c r="WWE307" s="730"/>
      <c r="WWF307" s="730"/>
      <c r="WWG307" s="730"/>
      <c r="WWH307" s="730"/>
      <c r="WWI307" s="730"/>
      <c r="WWJ307" s="730"/>
      <c r="WWK307" s="730"/>
      <c r="WWL307" s="730"/>
      <c r="WWM307" s="730"/>
      <c r="WWN307" s="730"/>
      <c r="WWO307" s="730"/>
      <c r="WWP307" s="730"/>
      <c r="WWQ307" s="730"/>
      <c r="WWR307" s="730"/>
      <c r="WWS307" s="730"/>
      <c r="WWT307" s="730"/>
      <c r="WWU307" s="730"/>
      <c r="WWV307" s="730"/>
      <c r="WWW307" s="730"/>
      <c r="WWX307" s="730"/>
      <c r="WWY307" s="730"/>
      <c r="WWZ307" s="730"/>
      <c r="WXA307" s="730"/>
      <c r="WXB307" s="730"/>
      <c r="WXC307" s="730"/>
      <c r="WXD307" s="730"/>
      <c r="WXE307" s="730"/>
      <c r="WXF307" s="730"/>
      <c r="WXG307" s="730"/>
      <c r="WXH307" s="730"/>
      <c r="WXI307" s="730"/>
      <c r="WXJ307" s="730"/>
      <c r="WXK307" s="730"/>
      <c r="WXL307" s="730"/>
      <c r="WXM307" s="730"/>
      <c r="WXN307" s="730"/>
      <c r="WXO307" s="730"/>
      <c r="WXP307" s="730"/>
      <c r="WXQ307" s="730"/>
      <c r="WXR307" s="730"/>
      <c r="WXS307" s="730"/>
      <c r="WXT307" s="730"/>
      <c r="WXU307" s="730"/>
      <c r="WXV307" s="730"/>
      <c r="WXW307" s="730"/>
      <c r="WXX307" s="730"/>
      <c r="WXY307" s="730"/>
      <c r="WXZ307" s="730"/>
      <c r="WYA307" s="730"/>
      <c r="WYB307" s="730"/>
      <c r="WYC307" s="730"/>
      <c r="WYD307" s="730"/>
      <c r="WYE307" s="730"/>
      <c r="WYF307" s="730"/>
      <c r="WYG307" s="730"/>
      <c r="WYH307" s="730"/>
      <c r="WYI307" s="730"/>
      <c r="WYJ307" s="730"/>
      <c r="WYK307" s="730"/>
      <c r="WYL307" s="730"/>
      <c r="WYM307" s="730"/>
      <c r="WYN307" s="730"/>
      <c r="WYO307" s="730"/>
      <c r="WYP307" s="730"/>
      <c r="WYQ307" s="730"/>
      <c r="WYR307" s="730"/>
      <c r="WYS307" s="730"/>
      <c r="WYT307" s="730"/>
      <c r="WYU307" s="730"/>
      <c r="WYV307" s="730"/>
      <c r="WYW307" s="730"/>
      <c r="WYX307" s="730"/>
      <c r="WYY307" s="730"/>
      <c r="WYZ307" s="730"/>
      <c r="WZA307" s="730"/>
      <c r="WZB307" s="730"/>
      <c r="WZC307" s="730"/>
      <c r="WZD307" s="730"/>
      <c r="WZE307" s="730"/>
      <c r="WZF307" s="730"/>
      <c r="WZG307" s="730"/>
      <c r="WZH307" s="730"/>
      <c r="WZI307" s="730"/>
      <c r="WZJ307" s="730"/>
      <c r="WZK307" s="730"/>
      <c r="WZL307" s="730"/>
      <c r="WZM307" s="730"/>
      <c r="WZN307" s="730"/>
      <c r="WZO307" s="730"/>
      <c r="WZP307" s="730"/>
      <c r="WZQ307" s="730"/>
      <c r="WZR307" s="730"/>
      <c r="WZS307" s="730"/>
      <c r="WZT307" s="730"/>
      <c r="WZU307" s="730"/>
      <c r="WZV307" s="730"/>
      <c r="WZW307" s="730"/>
      <c r="WZX307" s="730"/>
      <c r="WZY307" s="730"/>
      <c r="WZZ307" s="730"/>
      <c r="XAA307" s="730"/>
      <c r="XAB307" s="730"/>
      <c r="XAC307" s="730"/>
      <c r="XAD307" s="730"/>
      <c r="XAE307" s="730"/>
      <c r="XAF307" s="730"/>
      <c r="XAG307" s="730"/>
      <c r="XAH307" s="730"/>
      <c r="XAI307" s="730"/>
      <c r="XAJ307" s="730"/>
      <c r="XAK307" s="730"/>
      <c r="XAL307" s="730"/>
      <c r="XAM307" s="730"/>
      <c r="XAN307" s="730"/>
      <c r="XAO307" s="730"/>
      <c r="XAP307" s="730"/>
      <c r="XAQ307" s="730"/>
      <c r="XAR307" s="730"/>
      <c r="XAS307" s="730"/>
      <c r="XAT307" s="730"/>
      <c r="XAU307" s="730"/>
      <c r="XAV307" s="730"/>
      <c r="XAW307" s="730"/>
      <c r="XAX307" s="730"/>
      <c r="XAY307" s="730"/>
      <c r="XAZ307" s="730"/>
      <c r="XBA307" s="730"/>
      <c r="XBB307" s="730"/>
      <c r="XBC307" s="730"/>
      <c r="XBD307" s="730"/>
      <c r="XBE307" s="730"/>
      <c r="XBF307" s="730"/>
      <c r="XBG307" s="730"/>
      <c r="XBH307" s="730"/>
      <c r="XBI307" s="730"/>
      <c r="XBJ307" s="730"/>
      <c r="XBK307" s="730"/>
      <c r="XBL307" s="730"/>
      <c r="XBM307" s="730"/>
      <c r="XBN307" s="730"/>
      <c r="XBO307" s="730"/>
      <c r="XBP307" s="730"/>
      <c r="XBQ307" s="730"/>
      <c r="XBR307" s="730"/>
      <c r="XBS307" s="730"/>
      <c r="XBT307" s="730"/>
      <c r="XBU307" s="730"/>
      <c r="XBV307" s="730"/>
      <c r="XBW307" s="730"/>
      <c r="XBX307" s="730"/>
      <c r="XBY307" s="730"/>
      <c r="XBZ307" s="730"/>
      <c r="XCA307" s="730"/>
      <c r="XCB307" s="730"/>
      <c r="XCC307" s="730"/>
      <c r="XCD307" s="730"/>
      <c r="XCE307" s="730"/>
      <c r="XCF307" s="730"/>
      <c r="XCG307" s="730"/>
      <c r="XCH307" s="730"/>
      <c r="XCI307" s="730"/>
      <c r="XCJ307" s="730"/>
      <c r="XCK307" s="730"/>
      <c r="XCL307" s="730"/>
      <c r="XCM307" s="730"/>
      <c r="XCN307" s="730"/>
      <c r="XCO307" s="730"/>
      <c r="XCP307" s="730"/>
      <c r="XCQ307" s="730"/>
      <c r="XCR307" s="730"/>
      <c r="XCS307" s="730"/>
      <c r="XCT307" s="730"/>
      <c r="XCU307" s="730"/>
      <c r="XCV307" s="730"/>
      <c r="XCW307" s="730"/>
      <c r="XCX307" s="730"/>
      <c r="XCY307" s="730"/>
      <c r="XCZ307" s="730"/>
      <c r="XDA307" s="730"/>
      <c r="XDB307" s="730"/>
      <c r="XDC307" s="730"/>
      <c r="XDD307" s="730"/>
      <c r="XDE307" s="730"/>
      <c r="XDF307" s="730"/>
      <c r="XDG307" s="730"/>
      <c r="XDH307" s="730"/>
      <c r="XDI307" s="730"/>
      <c r="XDJ307" s="730"/>
      <c r="XDK307" s="730"/>
      <c r="XDL307" s="730"/>
      <c r="XDM307" s="730"/>
      <c r="XDN307" s="730"/>
      <c r="XDO307" s="730"/>
      <c r="XDP307" s="730"/>
      <c r="XDQ307" s="730"/>
      <c r="XDR307" s="730"/>
      <c r="XDS307" s="730"/>
      <c r="XDT307" s="730"/>
      <c r="XDU307" s="730"/>
      <c r="XDV307" s="730"/>
      <c r="XDW307" s="730"/>
      <c r="XDX307" s="730"/>
      <c r="XDY307" s="730"/>
      <c r="XDZ307" s="730"/>
      <c r="XEA307" s="730"/>
      <c r="XEB307" s="730"/>
      <c r="XEC307" s="730"/>
      <c r="XED307" s="730"/>
      <c r="XEE307" s="730"/>
      <c r="XEF307" s="730"/>
      <c r="XEG307" s="730"/>
      <c r="XEH307" s="730"/>
      <c r="XEI307" s="730"/>
      <c r="XEJ307" s="730"/>
      <c r="XEK307" s="730"/>
      <c r="XEL307" s="730"/>
      <c r="XEM307" s="730"/>
      <c r="XEN307" s="730"/>
      <c r="XEO307" s="730"/>
      <c r="XEP307" s="730"/>
      <c r="XEQ307" s="730"/>
      <c r="XER307" s="730"/>
      <c r="XES307" s="730"/>
      <c r="XET307" s="730"/>
      <c r="XEU307" s="730"/>
      <c r="XEV307" s="730"/>
      <c r="XEW307" s="730"/>
      <c r="XEX307" s="730"/>
      <c r="XEY307" s="730"/>
      <c r="XEZ307" s="730"/>
      <c r="XFA307" s="730"/>
    </row>
    <row r="308" spans="1:16381" s="247" customFormat="1" ht="15" customHeight="1" x14ac:dyDescent="0.25">
      <c r="A308" s="812"/>
      <c r="B308" s="730"/>
      <c r="C308" s="730"/>
      <c r="D308" s="730"/>
      <c r="E308" s="730"/>
      <c r="F308" s="730"/>
      <c r="G308" s="730"/>
      <c r="H308" s="730"/>
      <c r="I308" s="730"/>
      <c r="J308" s="730"/>
      <c r="K308" s="730"/>
      <c r="L308" s="1386"/>
      <c r="M308" s="1386"/>
      <c r="N308" s="1386"/>
      <c r="O308" s="730"/>
      <c r="P308" s="730"/>
      <c r="Q308" s="730"/>
      <c r="R308" s="730"/>
      <c r="S308" s="730"/>
      <c r="T308" s="730"/>
      <c r="U308" s="730"/>
      <c r="V308" s="730"/>
      <c r="W308" s="1777"/>
      <c r="AN308" s="813"/>
    </row>
    <row r="309" spans="1:16381" s="247" customFormat="1" ht="45" customHeight="1" x14ac:dyDescent="0.25">
      <c r="A309" s="1144" t="s">
        <v>1660</v>
      </c>
      <c r="B309" s="1636"/>
      <c r="C309" s="1636"/>
      <c r="D309" s="1636"/>
      <c r="E309" s="1636"/>
      <c r="F309" s="1636"/>
      <c r="G309" s="1636"/>
      <c r="H309" s="1636"/>
      <c r="I309" s="1636"/>
      <c r="J309" s="1636"/>
      <c r="K309" s="1636"/>
      <c r="L309" s="1636"/>
      <c r="M309" s="1636"/>
      <c r="N309" s="1636"/>
      <c r="O309" s="1636"/>
      <c r="P309" s="1636"/>
      <c r="Q309" s="1636"/>
      <c r="R309" s="1636"/>
      <c r="S309" s="1636"/>
      <c r="T309" s="1636"/>
      <c r="U309" s="1636"/>
      <c r="V309" s="1636"/>
      <c r="W309" s="730"/>
      <c r="X309" s="1636"/>
      <c r="Y309" s="1636"/>
      <c r="Z309" s="1636"/>
      <c r="AA309" s="1636"/>
      <c r="AB309" s="1636"/>
      <c r="AC309" s="1636"/>
      <c r="AD309" s="1636"/>
      <c r="AE309" s="1636"/>
      <c r="AF309" s="1636"/>
      <c r="AG309" s="1636"/>
      <c r="AH309" s="1636"/>
      <c r="AI309" s="1636"/>
      <c r="AJ309" s="1636"/>
      <c r="AK309" s="1636"/>
      <c r="AL309" s="1636"/>
      <c r="AM309" s="1636"/>
      <c r="AN309" s="1145"/>
      <c r="AO309" s="1636"/>
      <c r="AP309" s="1636"/>
      <c r="AQ309" s="1636"/>
      <c r="AR309" s="1636"/>
      <c r="AS309" s="1636"/>
      <c r="AT309" s="1636"/>
      <c r="AU309" s="1636"/>
      <c r="AV309" s="1636"/>
      <c r="AW309" s="1636"/>
      <c r="AX309" s="1636"/>
      <c r="AY309" s="1636"/>
      <c r="AZ309" s="1636"/>
      <c r="BA309" s="1636"/>
      <c r="BB309" s="1636"/>
      <c r="BC309" s="1636"/>
      <c r="BD309" s="1636"/>
      <c r="BE309" s="1636"/>
      <c r="BF309" s="1636"/>
      <c r="BG309" s="1636"/>
      <c r="BH309" s="1636"/>
      <c r="BI309" s="1636"/>
      <c r="BJ309" s="1636"/>
      <c r="BK309" s="1636"/>
      <c r="BL309" s="1636"/>
      <c r="BM309" s="1636"/>
      <c r="BN309" s="1636"/>
      <c r="BO309" s="1636"/>
      <c r="BP309" s="1636"/>
      <c r="BQ309" s="1636"/>
      <c r="BR309" s="1636"/>
      <c r="BS309" s="1636"/>
      <c r="BT309" s="1636"/>
      <c r="BU309" s="1636"/>
      <c r="BV309" s="1636"/>
      <c r="BW309" s="1636"/>
      <c r="BX309" s="1636"/>
      <c r="BY309" s="1636"/>
      <c r="BZ309" s="1636"/>
      <c r="CA309" s="1636"/>
      <c r="CB309" s="1636"/>
      <c r="CC309" s="1636"/>
      <c r="CD309" s="1636"/>
      <c r="CE309" s="1636"/>
      <c r="CF309" s="1636"/>
      <c r="CG309" s="1636"/>
      <c r="CH309" s="1636"/>
      <c r="CI309" s="1636"/>
      <c r="CJ309" s="1636"/>
      <c r="CK309" s="1636"/>
      <c r="CL309" s="1636"/>
      <c r="CM309" s="1636"/>
      <c r="CN309" s="1636"/>
      <c r="CO309" s="1636"/>
      <c r="CP309" s="1636"/>
      <c r="CQ309" s="1636"/>
      <c r="CR309" s="1636"/>
      <c r="CS309" s="1636"/>
      <c r="CT309" s="1636"/>
      <c r="CU309" s="1636"/>
      <c r="CV309" s="1636"/>
      <c r="CW309" s="1636"/>
      <c r="CX309" s="1636"/>
      <c r="CY309" s="1636"/>
      <c r="CZ309" s="1636"/>
      <c r="DA309" s="1636"/>
      <c r="DB309" s="1636"/>
      <c r="DC309" s="1636"/>
      <c r="DD309" s="1636"/>
      <c r="DE309" s="1636"/>
      <c r="DF309" s="1636"/>
      <c r="DG309" s="1636"/>
      <c r="DH309" s="1636"/>
      <c r="DI309" s="1636"/>
      <c r="DJ309" s="1636"/>
      <c r="DK309" s="1636"/>
      <c r="DL309" s="1636"/>
      <c r="DM309" s="1636"/>
      <c r="DN309" s="1636"/>
      <c r="DO309" s="1636"/>
      <c r="DP309" s="1636"/>
      <c r="DQ309" s="1636"/>
      <c r="DR309" s="1636"/>
      <c r="DS309" s="1636"/>
      <c r="DT309" s="1636"/>
      <c r="DU309" s="1636"/>
      <c r="DV309" s="1636"/>
      <c r="DW309" s="1636"/>
      <c r="DX309" s="1636"/>
      <c r="DY309" s="1636"/>
      <c r="DZ309" s="1636"/>
      <c r="EA309" s="1636"/>
      <c r="EB309" s="1636"/>
      <c r="EC309" s="1636"/>
      <c r="ED309" s="1636"/>
      <c r="EE309" s="1636"/>
      <c r="EF309" s="1636"/>
      <c r="EG309" s="1636"/>
      <c r="EH309" s="1636"/>
      <c r="EI309" s="1636"/>
      <c r="EJ309" s="1636"/>
      <c r="EK309" s="1636"/>
      <c r="EL309" s="1636"/>
      <c r="EM309" s="1636"/>
      <c r="EN309" s="1636"/>
      <c r="EO309" s="1636"/>
      <c r="EP309" s="1636"/>
      <c r="EQ309" s="1636"/>
      <c r="ER309" s="1636"/>
      <c r="ES309" s="1636"/>
      <c r="ET309" s="1636"/>
      <c r="EU309" s="1636"/>
      <c r="EV309" s="1636"/>
      <c r="EW309" s="1636"/>
      <c r="EX309" s="1636"/>
      <c r="EY309" s="1636"/>
      <c r="EZ309" s="1636"/>
      <c r="FA309" s="1636"/>
      <c r="FB309" s="1636"/>
      <c r="FC309" s="1636"/>
      <c r="FD309" s="1636"/>
      <c r="FE309" s="1636"/>
      <c r="FF309" s="1636"/>
      <c r="FG309" s="1636"/>
      <c r="FH309" s="1636"/>
      <c r="FI309" s="1636"/>
      <c r="FJ309" s="1636"/>
      <c r="FK309" s="1636"/>
      <c r="FL309" s="1636"/>
      <c r="FM309" s="1636"/>
      <c r="FN309" s="1636"/>
      <c r="FO309" s="1636"/>
      <c r="FP309" s="1636"/>
      <c r="FQ309" s="1636"/>
      <c r="FR309" s="1636"/>
      <c r="FS309" s="1636"/>
      <c r="FT309" s="1636"/>
      <c r="FU309" s="1636"/>
      <c r="FV309" s="1636"/>
      <c r="FW309" s="1636"/>
      <c r="FX309" s="1636"/>
      <c r="FY309" s="1636"/>
      <c r="FZ309" s="1636"/>
      <c r="GA309" s="1636"/>
      <c r="GB309" s="1636"/>
      <c r="GC309" s="1636"/>
      <c r="GD309" s="1636"/>
      <c r="GE309" s="1636"/>
      <c r="GF309" s="1636"/>
      <c r="GG309" s="1636"/>
      <c r="GH309" s="1636"/>
      <c r="GI309" s="1636"/>
      <c r="GJ309" s="1636"/>
      <c r="GK309" s="1636"/>
      <c r="GL309" s="1636"/>
      <c r="GM309" s="1636"/>
      <c r="GN309" s="1636"/>
      <c r="GO309" s="1636"/>
      <c r="GP309" s="1636"/>
      <c r="GQ309" s="1636"/>
      <c r="GR309" s="1636"/>
      <c r="GS309" s="1636"/>
      <c r="GT309" s="1636"/>
      <c r="GU309" s="1636"/>
      <c r="GV309" s="1636"/>
      <c r="GW309" s="1636"/>
      <c r="GX309" s="1636"/>
      <c r="GY309" s="1636"/>
      <c r="GZ309" s="1636"/>
      <c r="HA309" s="1636"/>
      <c r="HB309" s="1636"/>
      <c r="HC309" s="1636"/>
      <c r="HD309" s="1636"/>
      <c r="HE309" s="1636"/>
      <c r="HF309" s="1636"/>
      <c r="HG309" s="1636"/>
      <c r="HH309" s="1636"/>
      <c r="HI309" s="1636"/>
      <c r="HJ309" s="1636"/>
      <c r="HK309" s="1636"/>
      <c r="HL309" s="1636"/>
      <c r="HM309" s="1636"/>
      <c r="HN309" s="1636"/>
      <c r="HO309" s="1636"/>
      <c r="HP309" s="1636"/>
      <c r="HQ309" s="1636"/>
      <c r="HR309" s="1636"/>
      <c r="HS309" s="1636"/>
      <c r="HT309" s="1636"/>
      <c r="HU309" s="1636"/>
      <c r="HV309" s="1636"/>
      <c r="HW309" s="1636"/>
      <c r="HX309" s="1636"/>
      <c r="HY309" s="1636"/>
      <c r="HZ309" s="1636"/>
      <c r="IA309" s="1636"/>
      <c r="IB309" s="1636"/>
      <c r="IC309" s="1636"/>
      <c r="ID309" s="1636"/>
      <c r="IE309" s="1636"/>
      <c r="IF309" s="1636"/>
      <c r="IG309" s="1636"/>
      <c r="IH309" s="1636"/>
      <c r="II309" s="1636"/>
      <c r="IJ309" s="1636"/>
      <c r="IK309" s="1636"/>
      <c r="IL309" s="1636"/>
      <c r="IM309" s="1636"/>
      <c r="IN309" s="1636"/>
      <c r="IO309" s="1636"/>
      <c r="IP309" s="1636"/>
      <c r="IQ309" s="1636"/>
      <c r="IR309" s="1636"/>
      <c r="IS309" s="1636"/>
      <c r="IT309" s="1636"/>
      <c r="IU309" s="1636"/>
      <c r="IV309" s="1636"/>
      <c r="IW309" s="1636"/>
      <c r="IX309" s="1636"/>
      <c r="IY309" s="1636"/>
      <c r="IZ309" s="1636"/>
      <c r="JA309" s="1636"/>
      <c r="JB309" s="1636"/>
      <c r="JC309" s="1636"/>
      <c r="JD309" s="1636"/>
      <c r="JE309" s="1636"/>
      <c r="JF309" s="1636"/>
      <c r="JG309" s="1636"/>
      <c r="JH309" s="1636"/>
      <c r="JI309" s="1636"/>
      <c r="JJ309" s="1636"/>
      <c r="JK309" s="1636"/>
      <c r="JL309" s="1636"/>
      <c r="JM309" s="1636"/>
      <c r="JN309" s="1636"/>
      <c r="JO309" s="1636"/>
      <c r="JP309" s="1636"/>
      <c r="JQ309" s="1636"/>
      <c r="JR309" s="1636"/>
      <c r="JS309" s="1636"/>
      <c r="JT309" s="1636"/>
      <c r="JU309" s="1636"/>
      <c r="JV309" s="1636"/>
      <c r="JW309" s="1636"/>
      <c r="JX309" s="1636"/>
      <c r="JY309" s="1636"/>
      <c r="JZ309" s="1636"/>
      <c r="KA309" s="1636"/>
      <c r="KB309" s="1636"/>
      <c r="KC309" s="1636"/>
      <c r="KD309" s="1636"/>
      <c r="KE309" s="1636"/>
      <c r="KF309" s="1636"/>
      <c r="KG309" s="1636"/>
      <c r="KH309" s="1636"/>
      <c r="KI309" s="1636"/>
      <c r="KJ309" s="1636"/>
      <c r="KK309" s="1636"/>
      <c r="KL309" s="1636"/>
      <c r="KM309" s="1636"/>
      <c r="KN309" s="1636"/>
      <c r="KO309" s="1636"/>
      <c r="KP309" s="1636"/>
      <c r="KQ309" s="1636"/>
      <c r="KR309" s="1636"/>
      <c r="KS309" s="1636"/>
      <c r="KT309" s="1636"/>
      <c r="KU309" s="1636"/>
      <c r="KV309" s="1636"/>
      <c r="KW309" s="1636"/>
      <c r="KX309" s="1636"/>
      <c r="KY309" s="1636"/>
      <c r="KZ309" s="1636"/>
      <c r="LA309" s="1636"/>
      <c r="LB309" s="1636"/>
      <c r="LC309" s="1636"/>
      <c r="LD309" s="1636"/>
      <c r="LE309" s="1636"/>
      <c r="LF309" s="1636"/>
      <c r="LG309" s="1636"/>
      <c r="LH309" s="1636"/>
      <c r="LI309" s="1636"/>
      <c r="LJ309" s="1636"/>
      <c r="LK309" s="1636"/>
      <c r="LL309" s="1636"/>
      <c r="LM309" s="1636"/>
      <c r="LN309" s="1636"/>
      <c r="LO309" s="1636"/>
      <c r="LP309" s="1636"/>
      <c r="LQ309" s="1636"/>
      <c r="LR309" s="1636"/>
      <c r="LS309" s="1636"/>
      <c r="LT309" s="1636"/>
      <c r="LU309" s="1636"/>
      <c r="LV309" s="1636"/>
      <c r="LW309" s="1636"/>
      <c r="LX309" s="1636"/>
      <c r="LY309" s="1636"/>
      <c r="LZ309" s="1636"/>
      <c r="MA309" s="1636"/>
      <c r="MB309" s="1636"/>
      <c r="MC309" s="1636"/>
      <c r="MD309" s="1636"/>
      <c r="ME309" s="1636"/>
      <c r="MF309" s="1636"/>
      <c r="MG309" s="1636"/>
      <c r="MH309" s="1636"/>
      <c r="MI309" s="1636"/>
      <c r="MJ309" s="1636"/>
      <c r="MK309" s="1636"/>
      <c r="ML309" s="1636"/>
      <c r="MM309" s="1636"/>
      <c r="MN309" s="1636"/>
      <c r="MO309" s="1636"/>
      <c r="MP309" s="1636"/>
      <c r="MQ309" s="1636"/>
      <c r="MR309" s="1636"/>
      <c r="MS309" s="1636"/>
      <c r="MT309" s="1636"/>
      <c r="MU309" s="1636"/>
      <c r="MV309" s="1636"/>
      <c r="MW309" s="1636"/>
      <c r="MX309" s="1636"/>
      <c r="MY309" s="1636"/>
      <c r="MZ309" s="1636"/>
      <c r="NA309" s="1636"/>
      <c r="NB309" s="1636"/>
      <c r="NC309" s="1636"/>
      <c r="ND309" s="1636"/>
      <c r="NE309" s="1636"/>
      <c r="NF309" s="1636"/>
      <c r="NG309" s="1636"/>
      <c r="NH309" s="1636"/>
      <c r="NI309" s="1636"/>
      <c r="NJ309" s="1636"/>
      <c r="NK309" s="1636"/>
      <c r="NL309" s="1636"/>
      <c r="NM309" s="1636"/>
      <c r="NN309" s="1636"/>
      <c r="NO309" s="1636"/>
      <c r="NP309" s="1636"/>
      <c r="NQ309" s="1636"/>
      <c r="NR309" s="1636"/>
      <c r="NS309" s="1636"/>
      <c r="NT309" s="1636"/>
      <c r="NU309" s="1636"/>
      <c r="NV309" s="1636"/>
      <c r="NW309" s="1636"/>
      <c r="NX309" s="1636"/>
      <c r="NY309" s="1636"/>
      <c r="NZ309" s="1636"/>
      <c r="OA309" s="1636"/>
      <c r="OB309" s="1636"/>
      <c r="OC309" s="1636"/>
      <c r="OD309" s="1636"/>
      <c r="OE309" s="1636"/>
      <c r="OF309" s="1636"/>
      <c r="OG309" s="1636"/>
      <c r="OH309" s="1636"/>
      <c r="OI309" s="1636"/>
      <c r="OJ309" s="1636"/>
      <c r="OK309" s="1636"/>
      <c r="OL309" s="1636"/>
      <c r="OM309" s="1636"/>
      <c r="ON309" s="1636"/>
      <c r="OO309" s="1636"/>
      <c r="OP309" s="1636"/>
      <c r="OQ309" s="1636"/>
      <c r="OR309" s="1636"/>
      <c r="OS309" s="1636"/>
      <c r="OT309" s="1636"/>
      <c r="OU309" s="1636"/>
      <c r="OV309" s="1636"/>
      <c r="OW309" s="1636"/>
      <c r="OX309" s="1636"/>
      <c r="OY309" s="1636"/>
      <c r="OZ309" s="1636"/>
      <c r="PA309" s="1636"/>
      <c r="PB309" s="1636"/>
      <c r="PC309" s="1636"/>
      <c r="PD309" s="1636"/>
      <c r="PE309" s="1636"/>
      <c r="PF309" s="1636"/>
      <c r="PG309" s="1636"/>
      <c r="PH309" s="1636"/>
      <c r="PI309" s="1636"/>
      <c r="PJ309" s="1636"/>
      <c r="PK309" s="1636"/>
      <c r="PL309" s="1636"/>
      <c r="PM309" s="1636"/>
      <c r="PN309" s="1636"/>
      <c r="PO309" s="1636"/>
      <c r="PP309" s="1636"/>
      <c r="PQ309" s="1636"/>
      <c r="PR309" s="1636"/>
      <c r="PS309" s="1636"/>
      <c r="PT309" s="1636"/>
      <c r="PU309" s="1636"/>
      <c r="PV309" s="1636"/>
      <c r="PW309" s="1636"/>
      <c r="PX309" s="1636"/>
      <c r="PY309" s="1636"/>
      <c r="PZ309" s="1636"/>
      <c r="QA309" s="1636"/>
      <c r="QB309" s="1636"/>
      <c r="QC309" s="1636"/>
      <c r="QD309" s="1636"/>
      <c r="QE309" s="1636"/>
      <c r="QF309" s="1636"/>
      <c r="QG309" s="1636"/>
      <c r="QH309" s="1636"/>
      <c r="QI309" s="1636"/>
      <c r="QJ309" s="1636"/>
      <c r="QK309" s="1636"/>
      <c r="QL309" s="1636"/>
      <c r="QM309" s="1636"/>
      <c r="QN309" s="1636"/>
      <c r="QO309" s="1636"/>
      <c r="QP309" s="1636"/>
      <c r="QQ309" s="1636"/>
      <c r="QR309" s="1636"/>
      <c r="QS309" s="1636"/>
      <c r="QT309" s="1636"/>
      <c r="QU309" s="1636"/>
      <c r="QV309" s="1636"/>
      <c r="QW309" s="1636"/>
      <c r="QX309" s="1636"/>
      <c r="QY309" s="1636"/>
      <c r="QZ309" s="1636"/>
      <c r="RA309" s="1636"/>
      <c r="RB309" s="1636"/>
      <c r="RC309" s="1636"/>
      <c r="RD309" s="1636"/>
      <c r="RE309" s="1636"/>
      <c r="RF309" s="1636"/>
      <c r="RG309" s="1636"/>
      <c r="RH309" s="1636"/>
      <c r="RI309" s="1636"/>
      <c r="RJ309" s="1636"/>
      <c r="RK309" s="1636"/>
      <c r="RL309" s="1636"/>
      <c r="RM309" s="1636"/>
      <c r="RN309" s="1636"/>
      <c r="RO309" s="1636"/>
      <c r="RP309" s="1636"/>
      <c r="RQ309" s="1636"/>
      <c r="RR309" s="1636"/>
      <c r="RS309" s="1636"/>
      <c r="RT309" s="1636"/>
      <c r="RU309" s="1636"/>
      <c r="RV309" s="1636"/>
      <c r="RW309" s="1636"/>
      <c r="RX309" s="1636"/>
      <c r="RY309" s="1636"/>
      <c r="RZ309" s="1636"/>
      <c r="SA309" s="1636"/>
      <c r="SB309" s="1636"/>
      <c r="SC309" s="1636"/>
      <c r="SD309" s="1636"/>
      <c r="SE309" s="1636"/>
      <c r="SF309" s="1636"/>
      <c r="SG309" s="1636"/>
      <c r="SH309" s="1636"/>
      <c r="SI309" s="1636"/>
      <c r="SJ309" s="1636"/>
      <c r="SK309" s="1636"/>
      <c r="SL309" s="1636"/>
      <c r="SM309" s="1636"/>
      <c r="SN309" s="1636"/>
      <c r="SO309" s="1636"/>
      <c r="SP309" s="1636"/>
      <c r="SQ309" s="1636"/>
      <c r="SR309" s="1636"/>
      <c r="SS309" s="1636"/>
      <c r="ST309" s="1636"/>
      <c r="SU309" s="1636"/>
      <c r="SV309" s="1636"/>
      <c r="SW309" s="1636"/>
      <c r="SX309" s="1636"/>
      <c r="SY309" s="1636"/>
      <c r="SZ309" s="1636"/>
      <c r="TA309" s="1636"/>
      <c r="TB309" s="1636"/>
      <c r="TC309" s="1636"/>
      <c r="TD309" s="1636"/>
      <c r="TE309" s="1636"/>
      <c r="TF309" s="1636"/>
      <c r="TG309" s="1636"/>
      <c r="TH309" s="1636"/>
      <c r="TI309" s="1636"/>
      <c r="TJ309" s="1636"/>
      <c r="TK309" s="1636"/>
      <c r="TL309" s="1636"/>
      <c r="TM309" s="1636"/>
      <c r="TN309" s="1636"/>
      <c r="TO309" s="1636"/>
      <c r="TP309" s="1636"/>
      <c r="TQ309" s="1636"/>
      <c r="TR309" s="1636"/>
      <c r="TS309" s="1636"/>
      <c r="TT309" s="1636"/>
      <c r="TU309" s="1636"/>
      <c r="TV309" s="1636"/>
      <c r="TW309" s="1636"/>
      <c r="TX309" s="1636"/>
      <c r="TY309" s="1636"/>
      <c r="TZ309" s="1636"/>
      <c r="UA309" s="1636"/>
      <c r="UB309" s="1636"/>
      <c r="UC309" s="1636"/>
      <c r="UD309" s="1636"/>
      <c r="UE309" s="1636"/>
      <c r="UF309" s="1636"/>
      <c r="UG309" s="1636"/>
      <c r="UH309" s="1636"/>
      <c r="UI309" s="1636"/>
      <c r="UJ309" s="1636"/>
      <c r="UK309" s="1636"/>
      <c r="UL309" s="1636"/>
      <c r="UM309" s="1636"/>
      <c r="UN309" s="1636"/>
      <c r="UO309" s="1636"/>
      <c r="UP309" s="1636"/>
      <c r="UQ309" s="1636"/>
      <c r="UR309" s="1636"/>
      <c r="US309" s="1636"/>
      <c r="UT309" s="1636"/>
      <c r="UU309" s="1636"/>
      <c r="UV309" s="1636"/>
      <c r="UW309" s="1636"/>
      <c r="UX309" s="1636"/>
      <c r="UY309" s="1636"/>
      <c r="UZ309" s="1636"/>
      <c r="VA309" s="1636"/>
      <c r="VB309" s="1636"/>
      <c r="VC309" s="1636"/>
      <c r="VD309" s="1636"/>
      <c r="VE309" s="1636"/>
      <c r="VF309" s="1636"/>
      <c r="VG309" s="1636"/>
      <c r="VH309" s="1636"/>
      <c r="VI309" s="1636"/>
      <c r="VJ309" s="1636"/>
      <c r="VK309" s="1636"/>
      <c r="VL309" s="1636"/>
      <c r="VM309" s="1636"/>
      <c r="VN309" s="1636"/>
      <c r="VO309" s="1636"/>
      <c r="VP309" s="1636"/>
      <c r="VQ309" s="1636"/>
      <c r="VR309" s="1636"/>
      <c r="VS309" s="1636"/>
      <c r="VT309" s="1636"/>
      <c r="VU309" s="1636"/>
      <c r="VV309" s="1636"/>
      <c r="VW309" s="1636"/>
      <c r="VX309" s="1636"/>
      <c r="VY309" s="1636"/>
      <c r="VZ309" s="1636"/>
      <c r="WA309" s="1636"/>
      <c r="WB309" s="1636"/>
      <c r="WC309" s="1636"/>
      <c r="WD309" s="1636"/>
      <c r="WE309" s="1636"/>
      <c r="WF309" s="1636"/>
      <c r="WG309" s="1636"/>
      <c r="WH309" s="1636"/>
      <c r="WI309" s="1636"/>
      <c r="WJ309" s="1636"/>
      <c r="WK309" s="1636"/>
      <c r="WL309" s="1636"/>
      <c r="WM309" s="1636"/>
      <c r="WN309" s="1636"/>
      <c r="WO309" s="1636"/>
      <c r="WP309" s="1636"/>
      <c r="WQ309" s="1636"/>
      <c r="WR309" s="1636"/>
      <c r="WS309" s="1636"/>
      <c r="WT309" s="1636"/>
      <c r="WU309" s="1636"/>
      <c r="WV309" s="1636"/>
      <c r="WW309" s="1636"/>
      <c r="WX309" s="1636"/>
      <c r="WY309" s="1636"/>
      <c r="WZ309" s="1636"/>
      <c r="XA309" s="1636"/>
      <c r="XB309" s="1636"/>
      <c r="XC309" s="1636"/>
      <c r="XD309" s="1636"/>
      <c r="XE309" s="1636"/>
      <c r="XF309" s="1636"/>
      <c r="XG309" s="1636"/>
      <c r="XH309" s="1636"/>
      <c r="XI309" s="1636"/>
      <c r="XJ309" s="1636"/>
      <c r="XK309" s="1636"/>
      <c r="XL309" s="1636"/>
      <c r="XM309" s="1636"/>
      <c r="XN309" s="1636"/>
      <c r="XO309" s="1636"/>
      <c r="XP309" s="1636"/>
      <c r="XQ309" s="1636"/>
      <c r="XR309" s="1636"/>
      <c r="XS309" s="1636"/>
      <c r="XT309" s="1636"/>
      <c r="XU309" s="1636"/>
      <c r="XV309" s="1636"/>
      <c r="XW309" s="1636"/>
      <c r="XX309" s="1636"/>
      <c r="XY309" s="1636"/>
      <c r="XZ309" s="1636"/>
      <c r="YA309" s="1636"/>
      <c r="YB309" s="1636"/>
      <c r="YC309" s="1636"/>
      <c r="YD309" s="1636"/>
      <c r="YE309" s="1636"/>
      <c r="YF309" s="1636"/>
      <c r="YG309" s="1636"/>
      <c r="YH309" s="1636"/>
      <c r="YI309" s="1636"/>
      <c r="YJ309" s="1636"/>
      <c r="YK309" s="1636"/>
      <c r="YL309" s="1636"/>
      <c r="YM309" s="1636"/>
      <c r="YN309" s="1636"/>
      <c r="YO309" s="1636"/>
      <c r="YP309" s="1636"/>
      <c r="YQ309" s="1636"/>
      <c r="YR309" s="1636"/>
      <c r="YS309" s="1636"/>
      <c r="YT309" s="1636"/>
      <c r="YU309" s="1636"/>
      <c r="YV309" s="1636"/>
      <c r="YW309" s="1636"/>
      <c r="YX309" s="1636"/>
      <c r="YY309" s="1636"/>
      <c r="YZ309" s="1636"/>
      <c r="ZA309" s="1636"/>
      <c r="ZB309" s="1636"/>
      <c r="ZC309" s="1636"/>
      <c r="ZD309" s="1636"/>
      <c r="ZE309" s="1636"/>
      <c r="ZF309" s="1636"/>
      <c r="ZG309" s="1636"/>
      <c r="ZH309" s="1636"/>
      <c r="ZI309" s="1636"/>
      <c r="ZJ309" s="1636"/>
      <c r="ZK309" s="1636"/>
      <c r="ZL309" s="1636"/>
      <c r="ZM309" s="1636"/>
      <c r="ZN309" s="1636"/>
      <c r="ZO309" s="1636"/>
      <c r="ZP309" s="1636"/>
      <c r="ZQ309" s="1636"/>
      <c r="ZR309" s="1636"/>
      <c r="ZS309" s="1636"/>
      <c r="ZT309" s="1636"/>
      <c r="ZU309" s="1636"/>
      <c r="ZV309" s="1636"/>
      <c r="ZW309" s="1636"/>
      <c r="ZX309" s="1636"/>
      <c r="ZY309" s="1636"/>
      <c r="ZZ309" s="1636"/>
      <c r="AAA309" s="1636"/>
      <c r="AAB309" s="1636"/>
      <c r="AAC309" s="1636"/>
      <c r="AAD309" s="1636"/>
      <c r="AAE309" s="1636"/>
      <c r="AAF309" s="1636"/>
      <c r="AAG309" s="1636"/>
      <c r="AAH309" s="1636"/>
      <c r="AAI309" s="1636"/>
      <c r="AAJ309" s="1636"/>
      <c r="AAK309" s="1636"/>
      <c r="AAL309" s="1636"/>
      <c r="AAM309" s="1636"/>
      <c r="AAN309" s="1636"/>
      <c r="AAO309" s="1636"/>
      <c r="AAP309" s="1636"/>
      <c r="AAQ309" s="1636"/>
      <c r="AAR309" s="1636"/>
      <c r="AAS309" s="1636"/>
      <c r="AAT309" s="1636"/>
      <c r="AAU309" s="1636"/>
      <c r="AAV309" s="1636"/>
      <c r="AAW309" s="1636"/>
      <c r="AAX309" s="1636"/>
      <c r="AAY309" s="1636"/>
      <c r="AAZ309" s="1636"/>
      <c r="ABA309" s="1636"/>
      <c r="ABB309" s="1636"/>
      <c r="ABC309" s="1636"/>
      <c r="ABD309" s="1636"/>
      <c r="ABE309" s="1636"/>
      <c r="ABF309" s="1636"/>
      <c r="ABG309" s="1636"/>
      <c r="ABH309" s="1636"/>
      <c r="ABI309" s="1636"/>
      <c r="ABJ309" s="1636"/>
      <c r="ABK309" s="1636"/>
      <c r="ABL309" s="1636"/>
      <c r="ABM309" s="1636"/>
      <c r="ABN309" s="1636"/>
      <c r="ABO309" s="1636"/>
      <c r="ABP309" s="1636"/>
      <c r="ABQ309" s="1636"/>
      <c r="ABR309" s="1636"/>
      <c r="ABS309" s="1636"/>
      <c r="ABT309" s="1636"/>
      <c r="ABU309" s="1636"/>
      <c r="ABV309" s="1636"/>
      <c r="ABW309" s="1636"/>
      <c r="ABX309" s="1636"/>
      <c r="ABY309" s="1636"/>
      <c r="ABZ309" s="1636"/>
      <c r="ACA309" s="1636"/>
      <c r="ACB309" s="1636"/>
      <c r="ACC309" s="1636"/>
      <c r="ACD309" s="1636"/>
      <c r="ACE309" s="1636"/>
      <c r="ACF309" s="1636"/>
      <c r="ACG309" s="1636"/>
      <c r="ACH309" s="1636"/>
      <c r="ACI309" s="1636"/>
      <c r="ACJ309" s="1636"/>
      <c r="ACK309" s="1636"/>
      <c r="ACL309" s="1636"/>
      <c r="ACM309" s="1636"/>
      <c r="ACN309" s="1636"/>
      <c r="ACO309" s="1636"/>
      <c r="ACP309" s="1636"/>
      <c r="ACQ309" s="1636"/>
      <c r="ACR309" s="1636"/>
      <c r="ACS309" s="1636"/>
      <c r="ACT309" s="1636"/>
      <c r="ACU309" s="1636"/>
      <c r="ACV309" s="1636"/>
      <c r="ACW309" s="1636"/>
      <c r="ACX309" s="1636"/>
      <c r="ACY309" s="1636"/>
      <c r="ACZ309" s="1636"/>
      <c r="ADA309" s="1636"/>
      <c r="ADB309" s="1636"/>
      <c r="ADC309" s="1636"/>
      <c r="ADD309" s="1636"/>
      <c r="ADE309" s="1636"/>
      <c r="ADF309" s="1636"/>
      <c r="ADG309" s="1636"/>
      <c r="ADH309" s="1636"/>
      <c r="ADI309" s="1636"/>
      <c r="ADJ309" s="1636"/>
      <c r="ADK309" s="1636"/>
      <c r="ADL309" s="1636"/>
      <c r="ADM309" s="1636"/>
      <c r="ADN309" s="1636"/>
      <c r="ADO309" s="1636"/>
      <c r="ADP309" s="1636"/>
      <c r="ADQ309" s="1636"/>
      <c r="ADR309" s="1636"/>
      <c r="ADS309" s="1636"/>
      <c r="ADT309" s="1636"/>
      <c r="ADU309" s="1636"/>
      <c r="ADV309" s="1636"/>
      <c r="ADW309" s="1636"/>
      <c r="ADX309" s="1636"/>
      <c r="ADY309" s="1636"/>
      <c r="ADZ309" s="1636"/>
      <c r="AEA309" s="1636"/>
      <c r="AEB309" s="1636"/>
      <c r="AEC309" s="1636"/>
      <c r="AED309" s="1636"/>
      <c r="AEE309" s="1636"/>
      <c r="AEF309" s="1636"/>
      <c r="AEG309" s="1636"/>
      <c r="AEH309" s="1636"/>
      <c r="AEI309" s="1636"/>
      <c r="AEJ309" s="1636"/>
      <c r="AEK309" s="1636"/>
      <c r="AEL309" s="1636"/>
      <c r="AEM309" s="1636"/>
      <c r="AEN309" s="1636"/>
      <c r="AEO309" s="1636"/>
      <c r="AEP309" s="1636"/>
      <c r="AEQ309" s="1636"/>
      <c r="AER309" s="1636"/>
      <c r="AES309" s="1636"/>
      <c r="AET309" s="1636"/>
      <c r="AEU309" s="1636"/>
      <c r="AEV309" s="1636"/>
      <c r="AEW309" s="1636"/>
      <c r="AEX309" s="1636"/>
      <c r="AEY309" s="1636"/>
      <c r="AEZ309" s="1636"/>
      <c r="AFA309" s="1636"/>
      <c r="AFB309" s="1636"/>
      <c r="AFC309" s="1636"/>
      <c r="AFD309" s="1636"/>
      <c r="AFE309" s="1636"/>
      <c r="AFF309" s="1636"/>
      <c r="AFG309" s="1636"/>
      <c r="AFH309" s="1636"/>
      <c r="AFI309" s="1636"/>
      <c r="AFJ309" s="1636"/>
      <c r="AFK309" s="1636"/>
      <c r="AFL309" s="1636"/>
      <c r="AFM309" s="1636"/>
      <c r="AFN309" s="1636"/>
      <c r="AFO309" s="1636"/>
      <c r="AFP309" s="1636"/>
      <c r="AFQ309" s="1636"/>
      <c r="AFR309" s="1636"/>
      <c r="AFS309" s="1636"/>
      <c r="AFT309" s="1636"/>
      <c r="AFU309" s="1636"/>
      <c r="AFV309" s="1636"/>
      <c r="AFW309" s="1636"/>
      <c r="AFX309" s="1636"/>
      <c r="AFY309" s="1636"/>
      <c r="AFZ309" s="1636"/>
      <c r="AGA309" s="1636"/>
      <c r="AGB309" s="1636"/>
      <c r="AGC309" s="1636"/>
      <c r="AGD309" s="1636"/>
      <c r="AGE309" s="1636"/>
      <c r="AGF309" s="1636"/>
      <c r="AGG309" s="1636"/>
      <c r="AGH309" s="1636"/>
      <c r="AGI309" s="1636"/>
      <c r="AGJ309" s="1636"/>
      <c r="AGK309" s="1636"/>
      <c r="AGL309" s="1636"/>
      <c r="AGM309" s="1636"/>
      <c r="AGN309" s="1636"/>
      <c r="AGO309" s="1636"/>
      <c r="AGP309" s="1636"/>
      <c r="AGQ309" s="1636"/>
      <c r="AGR309" s="1636"/>
      <c r="AGS309" s="1636"/>
      <c r="AGT309" s="1636"/>
      <c r="AGU309" s="1636"/>
      <c r="AGV309" s="1636"/>
      <c r="AGW309" s="1636"/>
      <c r="AGX309" s="1636"/>
      <c r="AGY309" s="1636"/>
      <c r="AGZ309" s="1636"/>
      <c r="AHA309" s="1636"/>
      <c r="AHB309" s="1636"/>
      <c r="AHC309" s="1636"/>
      <c r="AHD309" s="1636"/>
      <c r="AHE309" s="1636"/>
      <c r="AHF309" s="1636"/>
      <c r="AHG309" s="1636"/>
      <c r="AHH309" s="1636"/>
      <c r="AHI309" s="1636"/>
      <c r="AHJ309" s="1636"/>
      <c r="AHK309" s="1636"/>
      <c r="AHL309" s="1636"/>
      <c r="AHM309" s="1636"/>
      <c r="AHN309" s="1636"/>
      <c r="AHO309" s="1636"/>
      <c r="AHP309" s="1636"/>
      <c r="AHQ309" s="1636"/>
      <c r="AHR309" s="1636"/>
      <c r="AHS309" s="1636"/>
      <c r="AHT309" s="1636"/>
      <c r="AHU309" s="1636"/>
      <c r="AHV309" s="1636"/>
      <c r="AHW309" s="1636"/>
      <c r="AHX309" s="1636"/>
      <c r="AHY309" s="1636"/>
      <c r="AHZ309" s="1636"/>
      <c r="AIA309" s="1636"/>
      <c r="AIB309" s="1636"/>
      <c r="AIC309" s="1636"/>
      <c r="AID309" s="1636"/>
      <c r="AIE309" s="1636"/>
      <c r="AIF309" s="1636"/>
      <c r="AIG309" s="1636"/>
      <c r="AIH309" s="1636"/>
      <c r="AII309" s="1636"/>
      <c r="AIJ309" s="1636"/>
      <c r="AIK309" s="1636"/>
      <c r="AIL309" s="1636"/>
      <c r="AIM309" s="1636"/>
      <c r="AIN309" s="1636"/>
      <c r="AIO309" s="1636"/>
      <c r="AIP309" s="1636"/>
      <c r="AIQ309" s="1636"/>
      <c r="AIR309" s="1636"/>
      <c r="AIS309" s="1636"/>
      <c r="AIT309" s="1636"/>
      <c r="AIU309" s="1636"/>
      <c r="AIV309" s="1636"/>
      <c r="AIW309" s="1636"/>
      <c r="AIX309" s="1636"/>
      <c r="AIY309" s="1636"/>
      <c r="AIZ309" s="1636"/>
      <c r="AJA309" s="1636"/>
      <c r="AJB309" s="1636"/>
      <c r="AJC309" s="1636"/>
      <c r="AJD309" s="1636"/>
      <c r="AJE309" s="1636"/>
      <c r="AJF309" s="1636"/>
      <c r="AJG309" s="1636"/>
      <c r="AJH309" s="1636"/>
      <c r="AJI309" s="1636"/>
      <c r="AJJ309" s="1636"/>
      <c r="AJK309" s="1636"/>
      <c r="AJL309" s="1636"/>
      <c r="AJM309" s="1636"/>
      <c r="AJN309" s="1636"/>
      <c r="AJO309" s="1636"/>
      <c r="AJP309" s="1636"/>
      <c r="AJQ309" s="1636"/>
      <c r="AJR309" s="1636"/>
      <c r="AJS309" s="1636"/>
      <c r="AJT309" s="1636"/>
      <c r="AJU309" s="1636"/>
      <c r="AJV309" s="1636"/>
      <c r="AJW309" s="1636"/>
      <c r="AJX309" s="1636"/>
      <c r="AJY309" s="1636"/>
      <c r="AJZ309" s="1636"/>
      <c r="AKA309" s="1636"/>
      <c r="AKB309" s="1636"/>
      <c r="AKC309" s="1636"/>
      <c r="AKD309" s="1636"/>
      <c r="AKE309" s="1636"/>
      <c r="AKF309" s="1636"/>
      <c r="AKG309" s="1636"/>
      <c r="AKH309" s="1636"/>
      <c r="AKI309" s="1636"/>
      <c r="AKJ309" s="1636"/>
      <c r="AKK309" s="1636"/>
      <c r="AKL309" s="1636"/>
      <c r="AKM309" s="1636"/>
      <c r="AKN309" s="1636"/>
      <c r="AKO309" s="1636"/>
      <c r="AKP309" s="1636"/>
      <c r="AKQ309" s="1636"/>
      <c r="AKR309" s="1636"/>
      <c r="AKS309" s="1636"/>
      <c r="AKT309" s="1636"/>
      <c r="AKU309" s="1636"/>
      <c r="AKV309" s="1636"/>
      <c r="AKW309" s="1636"/>
      <c r="AKX309" s="1636"/>
      <c r="AKY309" s="1636"/>
      <c r="AKZ309" s="1636"/>
      <c r="ALA309" s="1636"/>
      <c r="ALB309" s="1636"/>
      <c r="ALC309" s="1636"/>
      <c r="ALD309" s="1636"/>
      <c r="ALE309" s="1636"/>
      <c r="ALF309" s="1636"/>
      <c r="ALG309" s="1636"/>
      <c r="ALH309" s="1636"/>
      <c r="ALI309" s="1636"/>
      <c r="ALJ309" s="1636"/>
      <c r="ALK309" s="1636"/>
      <c r="ALL309" s="1636"/>
      <c r="ALM309" s="1636"/>
      <c r="ALN309" s="1636"/>
      <c r="ALO309" s="1636"/>
      <c r="ALP309" s="1636"/>
      <c r="ALQ309" s="1636"/>
      <c r="ALR309" s="1636"/>
      <c r="ALS309" s="1636"/>
      <c r="ALT309" s="1636"/>
      <c r="ALU309" s="1636"/>
      <c r="ALV309" s="1636"/>
      <c r="ALW309" s="1636"/>
      <c r="ALX309" s="1636"/>
      <c r="ALY309" s="1636"/>
      <c r="ALZ309" s="1636"/>
      <c r="AMA309" s="1636"/>
      <c r="AMB309" s="1636"/>
      <c r="AMC309" s="1636"/>
      <c r="AMD309" s="1636"/>
      <c r="AME309" s="1636"/>
      <c r="AMF309" s="1636"/>
      <c r="AMG309" s="1636"/>
      <c r="AMH309" s="1636"/>
      <c r="AMI309" s="1636"/>
      <c r="AMJ309" s="1636"/>
      <c r="AMK309" s="1636"/>
      <c r="AML309" s="1636"/>
      <c r="AMM309" s="1636"/>
      <c r="AMN309" s="1636"/>
      <c r="AMO309" s="1636"/>
      <c r="AMP309" s="1636"/>
      <c r="AMQ309" s="1636"/>
      <c r="AMR309" s="1636"/>
      <c r="AMS309" s="1636"/>
      <c r="AMT309" s="1636"/>
      <c r="AMU309" s="1636"/>
      <c r="AMV309" s="1636"/>
      <c r="AMW309" s="1636"/>
      <c r="AMX309" s="1636"/>
      <c r="AMY309" s="1636"/>
      <c r="AMZ309" s="1636"/>
      <c r="ANA309" s="1636"/>
      <c r="ANB309" s="1636"/>
      <c r="ANC309" s="1636"/>
      <c r="AND309" s="1636"/>
      <c r="ANE309" s="1636"/>
      <c r="ANF309" s="1636"/>
      <c r="ANG309" s="1636"/>
      <c r="ANH309" s="1636"/>
      <c r="ANI309" s="1636"/>
      <c r="ANJ309" s="1636"/>
      <c r="ANK309" s="1636"/>
      <c r="ANL309" s="1636"/>
      <c r="ANM309" s="1636"/>
      <c r="ANN309" s="1636"/>
      <c r="ANO309" s="1636"/>
      <c r="ANP309" s="1636"/>
      <c r="ANQ309" s="1636"/>
      <c r="ANR309" s="1636"/>
      <c r="ANS309" s="1636"/>
      <c r="ANT309" s="1636"/>
      <c r="ANU309" s="1636"/>
      <c r="ANV309" s="1636"/>
      <c r="ANW309" s="1636"/>
      <c r="ANX309" s="1636"/>
      <c r="ANY309" s="1636"/>
      <c r="ANZ309" s="1636"/>
      <c r="AOA309" s="1636"/>
      <c r="AOB309" s="1636"/>
      <c r="AOC309" s="1636"/>
      <c r="AOD309" s="1636"/>
      <c r="AOE309" s="1636"/>
      <c r="AOF309" s="1636"/>
      <c r="AOG309" s="1636"/>
      <c r="AOH309" s="1636"/>
      <c r="AOI309" s="1636"/>
      <c r="AOJ309" s="1636"/>
      <c r="AOK309" s="1636"/>
      <c r="AOL309" s="1636"/>
      <c r="AOM309" s="1636"/>
      <c r="AON309" s="1636"/>
      <c r="AOO309" s="1636"/>
      <c r="AOP309" s="1636"/>
      <c r="AOQ309" s="1636"/>
      <c r="AOR309" s="1636"/>
      <c r="AOS309" s="1636"/>
      <c r="AOT309" s="1636"/>
      <c r="AOU309" s="1636"/>
      <c r="AOV309" s="1636"/>
      <c r="AOW309" s="1636"/>
      <c r="AOX309" s="1636"/>
      <c r="AOY309" s="1636"/>
      <c r="AOZ309" s="1636"/>
      <c r="APA309" s="1636"/>
      <c r="APB309" s="1636"/>
      <c r="APC309" s="1636"/>
      <c r="APD309" s="1636"/>
      <c r="APE309" s="1636"/>
      <c r="APF309" s="1636"/>
      <c r="APG309" s="1636"/>
      <c r="APH309" s="1636"/>
      <c r="API309" s="1636"/>
      <c r="APJ309" s="1636"/>
      <c r="APK309" s="1636"/>
      <c r="APL309" s="1636"/>
      <c r="APM309" s="1636"/>
      <c r="APN309" s="1636"/>
      <c r="APO309" s="1636"/>
      <c r="APP309" s="1636"/>
      <c r="APQ309" s="1636"/>
      <c r="APR309" s="1636"/>
      <c r="APS309" s="1636"/>
      <c r="APT309" s="1636"/>
      <c r="APU309" s="1636"/>
      <c r="APV309" s="1636"/>
      <c r="APW309" s="1636"/>
      <c r="APX309" s="1636"/>
      <c r="APY309" s="1636"/>
      <c r="APZ309" s="1636"/>
      <c r="AQA309" s="1636"/>
      <c r="AQB309" s="1636"/>
      <c r="AQC309" s="1636"/>
      <c r="AQD309" s="1636"/>
      <c r="AQE309" s="1636"/>
      <c r="AQF309" s="1636"/>
      <c r="AQG309" s="1636"/>
      <c r="AQH309" s="1636"/>
      <c r="AQI309" s="1636"/>
      <c r="AQJ309" s="1636"/>
      <c r="AQK309" s="1636"/>
      <c r="AQL309" s="1636"/>
      <c r="AQM309" s="1636"/>
      <c r="AQN309" s="1636"/>
      <c r="AQO309" s="1636"/>
      <c r="AQP309" s="1636"/>
      <c r="AQQ309" s="1636"/>
      <c r="AQR309" s="1636"/>
      <c r="AQS309" s="1636"/>
      <c r="AQT309" s="1636"/>
      <c r="AQU309" s="1636"/>
      <c r="AQV309" s="1636"/>
      <c r="AQW309" s="1636"/>
      <c r="AQX309" s="1636"/>
      <c r="AQY309" s="1636"/>
      <c r="AQZ309" s="1636"/>
      <c r="ARA309" s="1636"/>
      <c r="ARB309" s="1636"/>
      <c r="ARC309" s="1636"/>
      <c r="ARD309" s="1636"/>
      <c r="ARE309" s="1636"/>
      <c r="ARF309" s="1636"/>
      <c r="ARG309" s="1636"/>
      <c r="ARH309" s="1636"/>
      <c r="ARI309" s="1636"/>
      <c r="ARJ309" s="1636"/>
      <c r="ARK309" s="1636"/>
      <c r="ARL309" s="1636"/>
      <c r="ARM309" s="1636"/>
      <c r="ARN309" s="1636"/>
      <c r="ARO309" s="1636"/>
      <c r="ARP309" s="1636"/>
      <c r="ARQ309" s="1636"/>
      <c r="ARR309" s="1636"/>
      <c r="ARS309" s="1636"/>
      <c r="ART309" s="1636"/>
      <c r="ARU309" s="1636"/>
      <c r="ARV309" s="1636"/>
      <c r="ARW309" s="1636"/>
      <c r="ARX309" s="1636"/>
      <c r="ARY309" s="1636"/>
      <c r="ARZ309" s="1636"/>
      <c r="ASA309" s="1636"/>
      <c r="ASB309" s="1636"/>
      <c r="ASC309" s="1636"/>
      <c r="ASD309" s="1636"/>
      <c r="ASE309" s="1636"/>
      <c r="ASF309" s="1636"/>
      <c r="ASG309" s="1636"/>
      <c r="ASH309" s="1636"/>
      <c r="ASI309" s="1636"/>
      <c r="ASJ309" s="1636"/>
      <c r="ASK309" s="1636"/>
      <c r="ASL309" s="1636"/>
      <c r="ASM309" s="1636"/>
      <c r="ASN309" s="1636"/>
      <c r="ASO309" s="1636"/>
      <c r="ASP309" s="1636"/>
      <c r="ASQ309" s="1636"/>
      <c r="ASR309" s="1636"/>
      <c r="ASS309" s="1636"/>
      <c r="AST309" s="1636"/>
      <c r="ASU309" s="1636"/>
      <c r="ASV309" s="1636"/>
      <c r="ASW309" s="1636"/>
      <c r="ASX309" s="1636"/>
      <c r="ASY309" s="1636"/>
      <c r="ASZ309" s="1636"/>
      <c r="ATA309" s="1636"/>
      <c r="ATB309" s="1636"/>
      <c r="ATC309" s="1636"/>
      <c r="ATD309" s="1636"/>
      <c r="ATE309" s="1636"/>
      <c r="ATF309" s="1636"/>
      <c r="ATG309" s="1636"/>
      <c r="ATH309" s="1636"/>
      <c r="ATI309" s="1636"/>
      <c r="ATJ309" s="1636"/>
      <c r="ATK309" s="1636"/>
      <c r="ATL309" s="1636"/>
      <c r="ATM309" s="1636"/>
      <c r="ATN309" s="1636"/>
      <c r="ATO309" s="1636"/>
      <c r="ATP309" s="1636"/>
      <c r="ATQ309" s="1636"/>
      <c r="ATR309" s="1636"/>
      <c r="ATS309" s="1636"/>
      <c r="ATT309" s="1636"/>
      <c r="ATU309" s="1636"/>
      <c r="ATV309" s="1636"/>
      <c r="ATW309" s="1636"/>
      <c r="ATX309" s="1636"/>
      <c r="ATY309" s="1636"/>
      <c r="ATZ309" s="1636"/>
      <c r="AUA309" s="1636"/>
      <c r="AUB309" s="1636"/>
      <c r="AUC309" s="1636"/>
      <c r="AUD309" s="1636"/>
      <c r="AUE309" s="1636"/>
      <c r="AUF309" s="1636"/>
      <c r="AUG309" s="1636"/>
      <c r="AUH309" s="1636"/>
      <c r="AUI309" s="1636"/>
      <c r="AUJ309" s="1636"/>
      <c r="AUK309" s="1636"/>
      <c r="AUL309" s="1636"/>
      <c r="AUM309" s="1636"/>
      <c r="AUN309" s="1636"/>
      <c r="AUO309" s="1636"/>
      <c r="AUP309" s="1636"/>
      <c r="AUQ309" s="1636"/>
      <c r="AUR309" s="1636"/>
      <c r="AUS309" s="1636"/>
      <c r="AUT309" s="1636"/>
      <c r="AUU309" s="1636"/>
      <c r="AUV309" s="1636"/>
      <c r="AUW309" s="1636"/>
      <c r="AUX309" s="1636"/>
      <c r="AUY309" s="1636"/>
      <c r="AUZ309" s="1636"/>
      <c r="AVA309" s="1636"/>
      <c r="AVB309" s="1636"/>
      <c r="AVC309" s="1636"/>
      <c r="AVD309" s="1636"/>
      <c r="AVE309" s="1636"/>
      <c r="AVF309" s="1636"/>
      <c r="AVG309" s="1636"/>
      <c r="AVH309" s="1636"/>
      <c r="AVI309" s="1636"/>
      <c r="AVJ309" s="1636"/>
      <c r="AVK309" s="1636"/>
      <c r="AVL309" s="1636"/>
      <c r="AVM309" s="1636"/>
      <c r="AVN309" s="1636"/>
      <c r="AVO309" s="1636"/>
      <c r="AVP309" s="1636"/>
      <c r="AVQ309" s="1636"/>
      <c r="AVR309" s="1636"/>
      <c r="AVS309" s="1636"/>
      <c r="AVT309" s="1636"/>
      <c r="AVU309" s="1636"/>
      <c r="AVV309" s="1636"/>
      <c r="AVW309" s="1636"/>
      <c r="AVX309" s="1636"/>
      <c r="AVY309" s="1636"/>
      <c r="AVZ309" s="1636"/>
      <c r="AWA309" s="1636"/>
      <c r="AWB309" s="1636"/>
      <c r="AWC309" s="1636"/>
      <c r="AWD309" s="1636"/>
      <c r="AWE309" s="1636"/>
      <c r="AWF309" s="1636"/>
      <c r="AWG309" s="1636"/>
      <c r="AWH309" s="1636"/>
      <c r="AWI309" s="1636"/>
      <c r="AWJ309" s="1636"/>
      <c r="AWK309" s="1636"/>
      <c r="AWL309" s="1636"/>
      <c r="AWM309" s="1636"/>
      <c r="AWN309" s="1636"/>
      <c r="AWO309" s="1636"/>
      <c r="AWP309" s="1636"/>
      <c r="AWQ309" s="1636"/>
      <c r="AWR309" s="1636"/>
      <c r="AWS309" s="1636"/>
      <c r="AWT309" s="1636"/>
      <c r="AWU309" s="1636"/>
      <c r="AWV309" s="1636"/>
      <c r="AWW309" s="1636"/>
      <c r="AWX309" s="1636"/>
      <c r="AWY309" s="1636"/>
      <c r="AWZ309" s="1636"/>
      <c r="AXA309" s="1636"/>
      <c r="AXB309" s="1636"/>
      <c r="AXC309" s="1636"/>
      <c r="AXD309" s="1636"/>
      <c r="AXE309" s="1636"/>
      <c r="AXF309" s="1636"/>
      <c r="AXG309" s="1636"/>
      <c r="AXH309" s="1636"/>
      <c r="AXI309" s="1636"/>
      <c r="AXJ309" s="1636"/>
      <c r="AXK309" s="1636"/>
      <c r="AXL309" s="1636"/>
      <c r="AXM309" s="1636"/>
      <c r="AXN309" s="1636"/>
      <c r="AXO309" s="1636"/>
      <c r="AXP309" s="1636"/>
      <c r="AXQ309" s="1636"/>
      <c r="AXR309" s="1636"/>
      <c r="AXS309" s="1636"/>
      <c r="AXT309" s="1636"/>
      <c r="AXU309" s="1636"/>
      <c r="AXV309" s="1636"/>
      <c r="AXW309" s="1636"/>
      <c r="AXX309" s="1636"/>
      <c r="AXY309" s="1636"/>
      <c r="AXZ309" s="1636"/>
      <c r="AYA309" s="1636"/>
      <c r="AYB309" s="1636"/>
      <c r="AYC309" s="1636"/>
      <c r="AYD309" s="1636"/>
      <c r="AYE309" s="1636"/>
      <c r="AYF309" s="1636"/>
      <c r="AYG309" s="1636"/>
      <c r="AYH309" s="1636"/>
      <c r="AYI309" s="1636"/>
      <c r="AYJ309" s="1636"/>
      <c r="AYK309" s="1636"/>
      <c r="AYL309" s="1636"/>
      <c r="AYM309" s="1636"/>
      <c r="AYN309" s="1636"/>
      <c r="AYO309" s="1636"/>
      <c r="AYP309" s="1636"/>
      <c r="AYQ309" s="1636"/>
      <c r="AYR309" s="1636"/>
      <c r="AYS309" s="1636"/>
      <c r="AYT309" s="1636"/>
      <c r="AYU309" s="1636"/>
      <c r="AYV309" s="1636"/>
      <c r="AYW309" s="1636"/>
      <c r="AYX309" s="1636"/>
      <c r="AYY309" s="1636"/>
      <c r="AYZ309" s="1636"/>
      <c r="AZA309" s="1636"/>
      <c r="AZB309" s="1636"/>
      <c r="AZC309" s="1636"/>
      <c r="AZD309" s="1636"/>
      <c r="AZE309" s="1636"/>
      <c r="AZF309" s="1636"/>
      <c r="AZG309" s="1636"/>
      <c r="AZH309" s="1636"/>
      <c r="AZI309" s="1636"/>
      <c r="AZJ309" s="1636"/>
      <c r="AZK309" s="1636"/>
      <c r="AZL309" s="1636"/>
      <c r="AZM309" s="1636"/>
      <c r="AZN309" s="1636"/>
      <c r="AZO309" s="1636"/>
      <c r="AZP309" s="1636"/>
      <c r="AZQ309" s="1636"/>
      <c r="AZR309" s="1636"/>
      <c r="AZS309" s="1636"/>
      <c r="AZT309" s="1636"/>
      <c r="AZU309" s="1636"/>
      <c r="AZV309" s="1636"/>
      <c r="AZW309" s="1636"/>
      <c r="AZX309" s="1636"/>
      <c r="AZY309" s="1636"/>
      <c r="AZZ309" s="1636"/>
      <c r="BAA309" s="1636"/>
      <c r="BAB309" s="1636"/>
      <c r="BAC309" s="1636"/>
      <c r="BAD309" s="1636"/>
      <c r="BAE309" s="1636"/>
      <c r="BAF309" s="1636"/>
      <c r="BAG309" s="1636"/>
      <c r="BAH309" s="1636"/>
      <c r="BAI309" s="1636"/>
      <c r="BAJ309" s="1636"/>
      <c r="BAK309" s="1636"/>
      <c r="BAL309" s="1636"/>
      <c r="BAM309" s="1636"/>
      <c r="BAN309" s="1636"/>
      <c r="BAO309" s="1636"/>
      <c r="BAP309" s="1636"/>
      <c r="BAQ309" s="1636"/>
      <c r="BAR309" s="1636"/>
      <c r="BAS309" s="1636"/>
      <c r="BAT309" s="1636"/>
      <c r="BAU309" s="1636"/>
      <c r="BAV309" s="1636"/>
      <c r="BAW309" s="1636"/>
      <c r="BAX309" s="1636"/>
      <c r="BAY309" s="1636"/>
      <c r="BAZ309" s="1636"/>
      <c r="BBA309" s="1636"/>
      <c r="BBB309" s="1636"/>
      <c r="BBC309" s="1636"/>
      <c r="BBD309" s="1636"/>
      <c r="BBE309" s="1636"/>
      <c r="BBF309" s="1636"/>
      <c r="BBG309" s="1636"/>
      <c r="BBH309" s="1636"/>
      <c r="BBI309" s="1636"/>
      <c r="BBJ309" s="1636"/>
      <c r="BBK309" s="1636"/>
      <c r="BBL309" s="1636"/>
      <c r="BBM309" s="1636"/>
      <c r="BBN309" s="1636"/>
      <c r="BBO309" s="1636"/>
      <c r="BBP309" s="1636"/>
      <c r="BBQ309" s="1636"/>
      <c r="BBR309" s="1636"/>
      <c r="BBS309" s="1636"/>
      <c r="BBT309" s="1636"/>
      <c r="BBU309" s="1636"/>
      <c r="BBV309" s="1636"/>
      <c r="BBW309" s="1636"/>
      <c r="BBX309" s="1636"/>
      <c r="BBY309" s="1636"/>
      <c r="BBZ309" s="1636"/>
      <c r="BCA309" s="1636"/>
      <c r="BCB309" s="1636"/>
      <c r="BCC309" s="1636"/>
      <c r="BCD309" s="1636"/>
      <c r="BCE309" s="1636"/>
      <c r="BCF309" s="1636"/>
      <c r="BCG309" s="1636"/>
      <c r="BCH309" s="1636"/>
      <c r="BCI309" s="1636"/>
      <c r="BCJ309" s="1636"/>
      <c r="BCK309" s="1636"/>
      <c r="BCL309" s="1636"/>
      <c r="BCM309" s="1636"/>
      <c r="BCN309" s="1636"/>
      <c r="BCO309" s="1636"/>
      <c r="BCP309" s="1636"/>
      <c r="BCQ309" s="1636"/>
      <c r="BCR309" s="1636"/>
      <c r="BCS309" s="1636"/>
      <c r="BCT309" s="1636"/>
      <c r="BCU309" s="1636"/>
      <c r="BCV309" s="1636"/>
      <c r="BCW309" s="1636"/>
      <c r="BCX309" s="1636"/>
      <c r="BCY309" s="1636"/>
      <c r="BCZ309" s="1636"/>
      <c r="BDA309" s="1636"/>
      <c r="BDB309" s="1636"/>
      <c r="BDC309" s="1636"/>
      <c r="BDD309" s="1636"/>
      <c r="BDE309" s="1636"/>
      <c r="BDF309" s="1636"/>
      <c r="BDG309" s="1636"/>
      <c r="BDH309" s="1636"/>
      <c r="BDI309" s="1636"/>
      <c r="BDJ309" s="1636"/>
      <c r="BDK309" s="1636"/>
      <c r="BDL309" s="1636"/>
      <c r="BDM309" s="1636"/>
      <c r="BDN309" s="1636"/>
      <c r="BDO309" s="1636"/>
      <c r="BDP309" s="1636"/>
      <c r="BDQ309" s="1636"/>
      <c r="BDR309" s="1636"/>
      <c r="BDS309" s="1636"/>
      <c r="BDT309" s="1636"/>
      <c r="BDU309" s="1636"/>
      <c r="BDV309" s="1636"/>
      <c r="BDW309" s="1636"/>
      <c r="BDX309" s="1636"/>
      <c r="BDY309" s="1636"/>
      <c r="BDZ309" s="1636"/>
      <c r="BEA309" s="1636"/>
      <c r="BEB309" s="1636"/>
      <c r="BEC309" s="1636"/>
      <c r="BED309" s="1636"/>
      <c r="BEE309" s="1636"/>
      <c r="BEF309" s="1636"/>
      <c r="BEG309" s="1636"/>
      <c r="BEH309" s="1636"/>
      <c r="BEI309" s="1636"/>
      <c r="BEJ309" s="1636"/>
      <c r="BEK309" s="1636"/>
      <c r="BEL309" s="1636"/>
      <c r="BEM309" s="1636"/>
      <c r="BEN309" s="1636"/>
      <c r="BEO309" s="1636"/>
      <c r="BEP309" s="1636"/>
      <c r="BEQ309" s="1636"/>
      <c r="BER309" s="1636"/>
      <c r="BES309" s="1636"/>
      <c r="BET309" s="1636"/>
      <c r="BEU309" s="1636"/>
      <c r="BEV309" s="1636"/>
      <c r="BEW309" s="1636"/>
      <c r="BEX309" s="1636"/>
      <c r="BEY309" s="1636"/>
      <c r="BEZ309" s="1636"/>
      <c r="BFA309" s="1636"/>
      <c r="BFB309" s="1636"/>
      <c r="BFC309" s="1636"/>
      <c r="BFD309" s="1636"/>
      <c r="BFE309" s="1636"/>
      <c r="BFF309" s="1636"/>
      <c r="BFG309" s="1636"/>
      <c r="BFH309" s="1636"/>
      <c r="BFI309" s="1636"/>
      <c r="BFJ309" s="1636"/>
      <c r="BFK309" s="1636"/>
      <c r="BFL309" s="1636"/>
      <c r="BFM309" s="1636"/>
      <c r="BFN309" s="1636"/>
      <c r="BFO309" s="1636"/>
      <c r="BFP309" s="1636"/>
      <c r="BFQ309" s="1636"/>
      <c r="BFR309" s="1636"/>
      <c r="BFS309" s="1636"/>
      <c r="BFT309" s="1636"/>
      <c r="BFU309" s="1636"/>
      <c r="BFV309" s="1636"/>
      <c r="BFW309" s="1636"/>
      <c r="BFX309" s="1636"/>
      <c r="BFY309" s="1636"/>
      <c r="BFZ309" s="1636"/>
      <c r="BGA309" s="1636"/>
      <c r="BGB309" s="1636"/>
      <c r="BGC309" s="1636"/>
      <c r="BGD309" s="1636"/>
      <c r="BGE309" s="1636"/>
      <c r="BGF309" s="1636"/>
      <c r="BGG309" s="1636"/>
      <c r="BGH309" s="1636"/>
      <c r="BGI309" s="1636"/>
      <c r="BGJ309" s="1636"/>
      <c r="BGK309" s="1636"/>
      <c r="BGL309" s="1636"/>
      <c r="BGM309" s="1636"/>
      <c r="BGN309" s="1636"/>
      <c r="BGO309" s="1636"/>
      <c r="BGP309" s="1636"/>
      <c r="BGQ309" s="1636"/>
      <c r="BGR309" s="1636"/>
      <c r="BGS309" s="1636"/>
      <c r="BGT309" s="1636"/>
      <c r="BGU309" s="1636"/>
      <c r="BGV309" s="1636"/>
      <c r="BGW309" s="1636"/>
      <c r="BGX309" s="1636"/>
      <c r="BGY309" s="1636"/>
      <c r="BGZ309" s="1636"/>
      <c r="BHA309" s="1636"/>
      <c r="BHB309" s="1636"/>
      <c r="BHC309" s="1636"/>
      <c r="BHD309" s="1636"/>
      <c r="BHE309" s="1636"/>
      <c r="BHF309" s="1636"/>
      <c r="BHG309" s="1636"/>
      <c r="BHH309" s="1636"/>
      <c r="BHI309" s="1636"/>
      <c r="BHJ309" s="1636"/>
      <c r="BHK309" s="1636"/>
      <c r="BHL309" s="1636"/>
      <c r="BHM309" s="1636"/>
      <c r="BHN309" s="1636"/>
      <c r="BHO309" s="1636"/>
      <c r="BHP309" s="1636"/>
      <c r="BHQ309" s="1636"/>
      <c r="BHR309" s="1636"/>
      <c r="BHS309" s="1636"/>
      <c r="BHT309" s="1636"/>
      <c r="BHU309" s="1636"/>
      <c r="BHV309" s="1636"/>
      <c r="BHW309" s="1636"/>
      <c r="BHX309" s="1636"/>
      <c r="BHY309" s="1636"/>
      <c r="BHZ309" s="1636"/>
      <c r="BIA309" s="1636"/>
      <c r="BIB309" s="1636"/>
      <c r="BIC309" s="1636"/>
      <c r="BID309" s="1636"/>
      <c r="BIE309" s="1636"/>
      <c r="BIF309" s="1636"/>
      <c r="BIG309" s="1636"/>
      <c r="BIH309" s="1636"/>
      <c r="BII309" s="1636"/>
      <c r="BIJ309" s="1636"/>
      <c r="BIK309" s="1636"/>
      <c r="BIL309" s="1636"/>
      <c r="BIM309" s="1636"/>
      <c r="BIN309" s="1636"/>
      <c r="BIO309" s="1636"/>
      <c r="BIP309" s="1636"/>
      <c r="BIQ309" s="1636"/>
      <c r="BIR309" s="1636"/>
      <c r="BIS309" s="1636"/>
      <c r="BIT309" s="1636"/>
      <c r="BIU309" s="1636"/>
      <c r="BIV309" s="1636"/>
      <c r="BIW309" s="1636"/>
      <c r="BIX309" s="1636"/>
      <c r="BIY309" s="1636"/>
      <c r="BIZ309" s="1636"/>
      <c r="BJA309" s="1636"/>
      <c r="BJB309" s="1636"/>
      <c r="BJC309" s="1636"/>
      <c r="BJD309" s="1636"/>
      <c r="BJE309" s="1636"/>
      <c r="BJF309" s="1636"/>
      <c r="BJG309" s="1636"/>
      <c r="BJH309" s="1636"/>
      <c r="BJI309" s="1636"/>
      <c r="BJJ309" s="1636"/>
      <c r="BJK309" s="1636"/>
      <c r="BJL309" s="1636"/>
      <c r="BJM309" s="1636"/>
      <c r="BJN309" s="1636"/>
      <c r="BJO309" s="1636"/>
      <c r="BJP309" s="1636"/>
      <c r="BJQ309" s="1636"/>
      <c r="BJR309" s="1636"/>
      <c r="BJS309" s="1636"/>
      <c r="BJT309" s="1636"/>
      <c r="BJU309" s="1636"/>
      <c r="BJV309" s="1636"/>
      <c r="BJW309" s="1636"/>
      <c r="BJX309" s="1636"/>
      <c r="BJY309" s="1636"/>
      <c r="BJZ309" s="1636"/>
      <c r="BKA309" s="1636"/>
      <c r="BKB309" s="1636"/>
      <c r="BKC309" s="1636"/>
      <c r="BKD309" s="1636"/>
      <c r="BKE309" s="1636"/>
      <c r="BKF309" s="1636"/>
      <c r="BKG309" s="1636"/>
      <c r="BKH309" s="1636"/>
      <c r="BKI309" s="1636"/>
      <c r="BKJ309" s="1636"/>
      <c r="BKK309" s="1636"/>
      <c r="BKL309" s="1636"/>
      <c r="BKM309" s="1636"/>
      <c r="BKN309" s="1636"/>
      <c r="BKO309" s="1636"/>
      <c r="BKP309" s="1636"/>
      <c r="BKQ309" s="1636"/>
      <c r="BKR309" s="1636"/>
      <c r="BKS309" s="1636"/>
      <c r="BKT309" s="1636"/>
      <c r="BKU309" s="1636"/>
      <c r="BKV309" s="1636"/>
      <c r="BKW309" s="1636"/>
      <c r="BKX309" s="1636"/>
      <c r="BKY309" s="1636"/>
      <c r="BKZ309" s="1636"/>
      <c r="BLA309" s="1636"/>
      <c r="BLB309" s="1636"/>
      <c r="BLC309" s="1636"/>
      <c r="BLD309" s="1636"/>
      <c r="BLE309" s="1636"/>
      <c r="BLF309" s="1636"/>
      <c r="BLG309" s="1636"/>
      <c r="BLH309" s="1636"/>
      <c r="BLI309" s="1636"/>
      <c r="BLJ309" s="1636"/>
      <c r="BLK309" s="1636"/>
      <c r="BLL309" s="1636"/>
      <c r="BLM309" s="1636"/>
      <c r="BLN309" s="1636"/>
      <c r="BLO309" s="1636"/>
      <c r="BLP309" s="1636"/>
      <c r="BLQ309" s="1636"/>
      <c r="BLR309" s="1636"/>
      <c r="BLS309" s="1636"/>
      <c r="BLT309" s="1636"/>
      <c r="BLU309" s="1636"/>
      <c r="BLV309" s="1636"/>
      <c r="BLW309" s="1636"/>
      <c r="BLX309" s="1636"/>
      <c r="BLY309" s="1636"/>
      <c r="BLZ309" s="1636"/>
      <c r="BMA309" s="1636"/>
      <c r="BMB309" s="1636"/>
      <c r="BMC309" s="1636"/>
      <c r="BMD309" s="1636"/>
      <c r="BME309" s="1636"/>
      <c r="BMF309" s="1636"/>
      <c r="BMG309" s="1636"/>
      <c r="BMH309" s="1636"/>
      <c r="BMI309" s="1636"/>
      <c r="BMJ309" s="1636"/>
      <c r="BMK309" s="1636"/>
      <c r="BML309" s="1636"/>
      <c r="BMM309" s="1636"/>
      <c r="BMN309" s="1636"/>
      <c r="BMO309" s="1636"/>
      <c r="BMP309" s="1636"/>
      <c r="BMQ309" s="1636"/>
      <c r="BMR309" s="1636"/>
      <c r="BMS309" s="1636"/>
      <c r="BMT309" s="1636"/>
      <c r="BMU309" s="1636"/>
      <c r="BMV309" s="1636"/>
      <c r="BMW309" s="1636"/>
      <c r="BMX309" s="1636"/>
      <c r="BMY309" s="1636"/>
      <c r="BMZ309" s="1636"/>
      <c r="BNA309" s="1636"/>
      <c r="BNB309" s="1636"/>
      <c r="BNC309" s="1636"/>
      <c r="BND309" s="1636"/>
      <c r="BNE309" s="1636"/>
      <c r="BNF309" s="1636"/>
      <c r="BNG309" s="1636"/>
      <c r="BNH309" s="1636"/>
      <c r="BNI309" s="1636"/>
      <c r="BNJ309" s="1636"/>
      <c r="BNK309" s="1636"/>
      <c r="BNL309" s="1636"/>
      <c r="BNM309" s="1636"/>
      <c r="BNN309" s="1636"/>
      <c r="BNO309" s="1636"/>
      <c r="BNP309" s="1636"/>
      <c r="BNQ309" s="1636"/>
      <c r="BNR309" s="1636"/>
      <c r="BNS309" s="1636"/>
      <c r="BNT309" s="1636"/>
      <c r="BNU309" s="1636"/>
      <c r="BNV309" s="1636"/>
      <c r="BNW309" s="1636"/>
      <c r="BNX309" s="1636"/>
      <c r="BNY309" s="1636"/>
      <c r="BNZ309" s="1636"/>
      <c r="BOA309" s="1636"/>
      <c r="BOB309" s="1636"/>
      <c r="BOC309" s="1636"/>
      <c r="BOD309" s="1636"/>
      <c r="BOE309" s="1636"/>
      <c r="BOF309" s="1636"/>
      <c r="BOG309" s="1636"/>
      <c r="BOH309" s="1636"/>
      <c r="BOI309" s="1636"/>
      <c r="BOJ309" s="1636"/>
      <c r="BOK309" s="1636"/>
      <c r="BOL309" s="1636"/>
      <c r="BOM309" s="1636"/>
      <c r="BON309" s="1636"/>
      <c r="BOO309" s="1636"/>
      <c r="BOP309" s="1636"/>
      <c r="BOQ309" s="1636"/>
      <c r="BOR309" s="1636"/>
      <c r="BOS309" s="1636"/>
      <c r="BOT309" s="1636"/>
      <c r="BOU309" s="1636"/>
      <c r="BOV309" s="1636"/>
      <c r="BOW309" s="1636"/>
      <c r="BOX309" s="1636"/>
      <c r="BOY309" s="1636"/>
      <c r="BOZ309" s="1636"/>
      <c r="BPA309" s="1636"/>
      <c r="BPB309" s="1636"/>
      <c r="BPC309" s="1636"/>
      <c r="BPD309" s="1636"/>
      <c r="BPE309" s="1636"/>
      <c r="BPF309" s="1636"/>
      <c r="BPG309" s="1636"/>
      <c r="BPH309" s="1636"/>
      <c r="BPI309" s="1636"/>
      <c r="BPJ309" s="1636"/>
      <c r="BPK309" s="1636"/>
      <c r="BPL309" s="1636"/>
      <c r="BPM309" s="1636"/>
      <c r="BPN309" s="1636"/>
      <c r="BPO309" s="1636"/>
      <c r="BPP309" s="1636"/>
      <c r="BPQ309" s="1636"/>
      <c r="BPR309" s="1636"/>
      <c r="BPS309" s="1636"/>
      <c r="BPT309" s="1636"/>
      <c r="BPU309" s="1636"/>
      <c r="BPV309" s="1636"/>
      <c r="BPW309" s="1636"/>
      <c r="BPX309" s="1636"/>
      <c r="BPY309" s="1636"/>
      <c r="BPZ309" s="1636"/>
      <c r="BQA309" s="1636"/>
      <c r="BQB309" s="1636"/>
      <c r="BQC309" s="1636"/>
      <c r="BQD309" s="1636"/>
      <c r="BQE309" s="1636"/>
      <c r="BQF309" s="1636"/>
      <c r="BQG309" s="1636"/>
      <c r="BQH309" s="1636"/>
      <c r="BQI309" s="1636"/>
      <c r="BQJ309" s="1636"/>
      <c r="BQK309" s="1636"/>
      <c r="BQL309" s="1636"/>
      <c r="BQM309" s="1636"/>
      <c r="BQN309" s="1636"/>
      <c r="BQO309" s="1636"/>
      <c r="BQP309" s="1636"/>
      <c r="BQQ309" s="1636"/>
      <c r="BQR309" s="1636"/>
      <c r="BQS309" s="1636"/>
      <c r="BQT309" s="1636"/>
      <c r="BQU309" s="1636"/>
      <c r="BQV309" s="1636"/>
      <c r="BQW309" s="1636"/>
      <c r="BQX309" s="1636"/>
      <c r="BQY309" s="1636"/>
      <c r="BQZ309" s="1636"/>
      <c r="BRA309" s="1636"/>
      <c r="BRB309" s="1636"/>
      <c r="BRC309" s="1636"/>
      <c r="BRD309" s="1636"/>
      <c r="BRE309" s="1636"/>
      <c r="BRF309" s="1636"/>
      <c r="BRG309" s="1636"/>
      <c r="BRH309" s="1636"/>
      <c r="BRI309" s="1636"/>
      <c r="BRJ309" s="1636"/>
      <c r="BRK309" s="1636"/>
      <c r="BRL309" s="1636"/>
      <c r="BRM309" s="1636"/>
      <c r="BRN309" s="1636"/>
      <c r="BRO309" s="1636"/>
      <c r="BRP309" s="1636"/>
      <c r="BRQ309" s="1636"/>
      <c r="BRR309" s="1636"/>
      <c r="BRS309" s="1636"/>
      <c r="BRT309" s="1636"/>
      <c r="BRU309" s="1636"/>
      <c r="BRV309" s="1636"/>
      <c r="BRW309" s="1636"/>
      <c r="BRX309" s="1636"/>
      <c r="BRY309" s="1636"/>
      <c r="BRZ309" s="1636"/>
      <c r="BSA309" s="1636"/>
      <c r="BSB309" s="1636"/>
      <c r="BSC309" s="1636"/>
      <c r="BSD309" s="1636"/>
      <c r="BSE309" s="1636"/>
      <c r="BSF309" s="1636"/>
      <c r="BSG309" s="1636"/>
      <c r="BSH309" s="1636"/>
      <c r="BSI309" s="1636"/>
      <c r="BSJ309" s="1636"/>
      <c r="BSK309" s="1636"/>
      <c r="BSL309" s="1636"/>
      <c r="BSM309" s="1636"/>
      <c r="BSN309" s="1636"/>
      <c r="BSO309" s="1636"/>
      <c r="BSP309" s="1636"/>
      <c r="BSQ309" s="1636"/>
      <c r="BSR309" s="1636"/>
      <c r="BSS309" s="1636"/>
      <c r="BST309" s="1636"/>
      <c r="BSU309" s="1636"/>
      <c r="BSV309" s="1636"/>
      <c r="BSW309" s="1636"/>
      <c r="BSX309" s="1636"/>
      <c r="BSY309" s="1636"/>
      <c r="BSZ309" s="1636"/>
      <c r="BTA309" s="1636"/>
      <c r="BTB309" s="1636"/>
      <c r="BTC309" s="1636"/>
      <c r="BTD309" s="1636"/>
      <c r="BTE309" s="1636"/>
      <c r="BTF309" s="1636"/>
      <c r="BTG309" s="1636"/>
      <c r="BTH309" s="1636"/>
      <c r="BTI309" s="1636"/>
      <c r="BTJ309" s="1636"/>
      <c r="BTK309" s="1636"/>
      <c r="BTL309" s="1636"/>
      <c r="BTM309" s="1636"/>
      <c r="BTN309" s="1636"/>
      <c r="BTO309" s="1636"/>
      <c r="BTP309" s="1636"/>
      <c r="BTQ309" s="1636"/>
      <c r="BTR309" s="1636"/>
      <c r="BTS309" s="1636"/>
      <c r="BTT309" s="1636"/>
      <c r="BTU309" s="1636"/>
      <c r="BTV309" s="1636"/>
      <c r="BTW309" s="1636"/>
      <c r="BTX309" s="1636"/>
      <c r="BTY309" s="1636"/>
      <c r="BTZ309" s="1636"/>
      <c r="BUA309" s="1636"/>
      <c r="BUB309" s="1636"/>
      <c r="BUC309" s="1636"/>
      <c r="BUD309" s="1636"/>
      <c r="BUE309" s="1636"/>
      <c r="BUF309" s="1636"/>
      <c r="BUG309" s="1636"/>
      <c r="BUH309" s="1636"/>
      <c r="BUI309" s="1636"/>
      <c r="BUJ309" s="1636"/>
      <c r="BUK309" s="1636"/>
      <c r="BUL309" s="1636"/>
      <c r="BUM309" s="1636"/>
      <c r="BUN309" s="1636"/>
      <c r="BUO309" s="1636"/>
      <c r="BUP309" s="1636"/>
      <c r="BUQ309" s="1636"/>
      <c r="BUR309" s="1636"/>
      <c r="BUS309" s="1636"/>
      <c r="BUT309" s="1636"/>
      <c r="BUU309" s="1636"/>
      <c r="BUV309" s="1636"/>
      <c r="BUW309" s="1636"/>
      <c r="BUX309" s="1636"/>
      <c r="BUY309" s="1636"/>
      <c r="BUZ309" s="1636"/>
      <c r="BVA309" s="1636"/>
      <c r="BVB309" s="1636"/>
      <c r="BVC309" s="1636"/>
      <c r="BVD309" s="1636"/>
      <c r="BVE309" s="1636"/>
      <c r="BVF309" s="1636"/>
      <c r="BVG309" s="1636"/>
      <c r="BVH309" s="1636"/>
      <c r="BVI309" s="1636"/>
      <c r="BVJ309" s="1636"/>
      <c r="BVK309" s="1636"/>
      <c r="BVL309" s="1636"/>
      <c r="BVM309" s="1636"/>
      <c r="BVN309" s="1636"/>
      <c r="BVO309" s="1636"/>
      <c r="BVP309" s="1636"/>
      <c r="BVQ309" s="1636"/>
      <c r="BVR309" s="1636"/>
      <c r="BVS309" s="1636"/>
      <c r="BVT309" s="1636"/>
      <c r="BVU309" s="1636"/>
      <c r="BVV309" s="1636"/>
      <c r="BVW309" s="1636"/>
      <c r="BVX309" s="1636"/>
      <c r="BVY309" s="1636"/>
      <c r="BVZ309" s="1636"/>
      <c r="BWA309" s="1636"/>
      <c r="BWB309" s="1636"/>
      <c r="BWC309" s="1636"/>
      <c r="BWD309" s="1636"/>
      <c r="BWE309" s="1636"/>
      <c r="BWF309" s="1636"/>
      <c r="BWG309" s="1636"/>
      <c r="BWH309" s="1636"/>
      <c r="BWI309" s="1636"/>
      <c r="BWJ309" s="1636"/>
      <c r="BWK309" s="1636"/>
      <c r="BWL309" s="1636"/>
      <c r="BWM309" s="1636"/>
      <c r="BWN309" s="1636"/>
      <c r="BWO309" s="1636"/>
      <c r="BWP309" s="1636"/>
      <c r="BWQ309" s="1636"/>
      <c r="BWR309" s="1636"/>
      <c r="BWS309" s="1636"/>
      <c r="BWT309" s="1636"/>
      <c r="BWU309" s="1636"/>
      <c r="BWV309" s="1636"/>
      <c r="BWW309" s="1636"/>
      <c r="BWX309" s="1636"/>
      <c r="BWY309" s="1636"/>
      <c r="BWZ309" s="1636"/>
      <c r="BXA309" s="1636"/>
      <c r="BXB309" s="1636"/>
      <c r="BXC309" s="1636"/>
      <c r="BXD309" s="1636"/>
      <c r="BXE309" s="1636"/>
      <c r="BXF309" s="1636"/>
      <c r="BXG309" s="1636"/>
      <c r="BXH309" s="1636"/>
      <c r="BXI309" s="1636"/>
      <c r="BXJ309" s="1636"/>
      <c r="BXK309" s="1636"/>
      <c r="BXL309" s="1636"/>
      <c r="BXM309" s="1636"/>
      <c r="BXN309" s="1636"/>
      <c r="BXO309" s="1636"/>
      <c r="BXP309" s="1636"/>
      <c r="BXQ309" s="1636"/>
      <c r="BXR309" s="1636"/>
      <c r="BXS309" s="1636"/>
      <c r="BXT309" s="1636"/>
      <c r="BXU309" s="1636"/>
      <c r="BXV309" s="1636"/>
      <c r="BXW309" s="1636"/>
      <c r="BXX309" s="1636"/>
      <c r="BXY309" s="1636"/>
      <c r="BXZ309" s="1636"/>
      <c r="BYA309" s="1636"/>
      <c r="BYB309" s="1636"/>
      <c r="BYC309" s="1636"/>
      <c r="BYD309" s="1636"/>
      <c r="BYE309" s="1636"/>
      <c r="BYF309" s="1636"/>
      <c r="BYG309" s="1636"/>
      <c r="BYH309" s="1636"/>
      <c r="BYI309" s="1636"/>
      <c r="BYJ309" s="1636"/>
      <c r="BYK309" s="1636"/>
      <c r="BYL309" s="1636"/>
      <c r="BYM309" s="1636"/>
      <c r="BYN309" s="1636"/>
      <c r="BYO309" s="1636"/>
      <c r="BYP309" s="1636"/>
      <c r="BYQ309" s="1636"/>
      <c r="BYR309" s="1636"/>
      <c r="BYS309" s="1636"/>
      <c r="BYT309" s="1636"/>
      <c r="BYU309" s="1636"/>
      <c r="BYV309" s="1636"/>
      <c r="BYW309" s="1636"/>
      <c r="BYX309" s="1636"/>
      <c r="BYY309" s="1636"/>
      <c r="BYZ309" s="1636"/>
      <c r="BZA309" s="1636"/>
      <c r="BZB309" s="1636"/>
      <c r="BZC309" s="1636"/>
      <c r="BZD309" s="1636"/>
      <c r="BZE309" s="1636"/>
      <c r="BZF309" s="1636"/>
      <c r="BZG309" s="1636"/>
      <c r="BZH309" s="1636"/>
      <c r="BZI309" s="1636"/>
      <c r="BZJ309" s="1636"/>
      <c r="BZK309" s="1636"/>
      <c r="BZL309" s="1636"/>
      <c r="BZM309" s="1636"/>
      <c r="BZN309" s="1636"/>
      <c r="BZO309" s="1636"/>
      <c r="BZP309" s="1636"/>
      <c r="BZQ309" s="1636"/>
      <c r="BZR309" s="1636"/>
      <c r="BZS309" s="1636"/>
      <c r="BZT309" s="1636"/>
      <c r="BZU309" s="1636"/>
      <c r="BZV309" s="1636"/>
      <c r="BZW309" s="1636"/>
      <c r="BZX309" s="1636"/>
      <c r="BZY309" s="1636"/>
      <c r="BZZ309" s="1636"/>
      <c r="CAA309" s="1636"/>
      <c r="CAB309" s="1636"/>
      <c r="CAC309" s="1636"/>
      <c r="CAD309" s="1636"/>
      <c r="CAE309" s="1636"/>
      <c r="CAF309" s="1636"/>
      <c r="CAG309" s="1636"/>
      <c r="CAH309" s="1636"/>
      <c r="CAI309" s="1636"/>
      <c r="CAJ309" s="1636"/>
      <c r="CAK309" s="1636"/>
      <c r="CAL309" s="1636"/>
      <c r="CAM309" s="1636"/>
      <c r="CAN309" s="1636"/>
      <c r="CAO309" s="1636"/>
      <c r="CAP309" s="1636"/>
      <c r="CAQ309" s="1636"/>
      <c r="CAR309" s="1636"/>
      <c r="CAS309" s="1636"/>
      <c r="CAT309" s="1636"/>
      <c r="CAU309" s="1636"/>
      <c r="CAV309" s="1636"/>
      <c r="CAW309" s="1636"/>
      <c r="CAX309" s="1636"/>
      <c r="CAY309" s="1636"/>
      <c r="CAZ309" s="1636"/>
      <c r="CBA309" s="1636"/>
      <c r="CBB309" s="1636"/>
      <c r="CBC309" s="1636"/>
      <c r="CBD309" s="1636"/>
      <c r="CBE309" s="1636"/>
      <c r="CBF309" s="1636"/>
      <c r="CBG309" s="1636"/>
      <c r="CBH309" s="1636"/>
      <c r="CBI309" s="1636"/>
      <c r="CBJ309" s="1636"/>
      <c r="CBK309" s="1636"/>
      <c r="CBL309" s="1636"/>
      <c r="CBM309" s="1636"/>
      <c r="CBN309" s="1636"/>
      <c r="CBO309" s="1636"/>
      <c r="CBP309" s="1636"/>
      <c r="CBQ309" s="1636"/>
      <c r="CBR309" s="1636"/>
      <c r="CBS309" s="1636"/>
      <c r="CBT309" s="1636"/>
      <c r="CBU309" s="1636"/>
      <c r="CBV309" s="1636"/>
      <c r="CBW309" s="1636"/>
      <c r="CBX309" s="1636"/>
      <c r="CBY309" s="1636"/>
      <c r="CBZ309" s="1636"/>
      <c r="CCA309" s="1636"/>
      <c r="CCB309" s="1636"/>
      <c r="CCC309" s="1636"/>
      <c r="CCD309" s="1636"/>
      <c r="CCE309" s="1636"/>
      <c r="CCF309" s="1636"/>
      <c r="CCG309" s="1636"/>
      <c r="CCH309" s="1636"/>
      <c r="CCI309" s="1636"/>
      <c r="CCJ309" s="1636"/>
      <c r="CCK309" s="1636"/>
      <c r="CCL309" s="1636"/>
      <c r="CCM309" s="1636"/>
      <c r="CCN309" s="1636"/>
      <c r="CCO309" s="1636"/>
      <c r="CCP309" s="1636"/>
      <c r="CCQ309" s="1636"/>
      <c r="CCR309" s="1636"/>
      <c r="CCS309" s="1636"/>
      <c r="CCT309" s="1636"/>
      <c r="CCU309" s="1636"/>
      <c r="CCV309" s="1636"/>
      <c r="CCW309" s="1636"/>
      <c r="CCX309" s="1636"/>
      <c r="CCY309" s="1636"/>
      <c r="CCZ309" s="1636"/>
      <c r="CDA309" s="1636"/>
      <c r="CDB309" s="1636"/>
      <c r="CDC309" s="1636"/>
      <c r="CDD309" s="1636"/>
      <c r="CDE309" s="1636"/>
      <c r="CDF309" s="1636"/>
      <c r="CDG309" s="1636"/>
      <c r="CDH309" s="1636"/>
      <c r="CDI309" s="1636"/>
      <c r="CDJ309" s="1636"/>
      <c r="CDK309" s="1636"/>
      <c r="CDL309" s="1636"/>
      <c r="CDM309" s="1636"/>
      <c r="CDN309" s="1636"/>
      <c r="CDO309" s="1636"/>
      <c r="CDP309" s="1636"/>
      <c r="CDQ309" s="1636"/>
      <c r="CDR309" s="1636"/>
      <c r="CDS309" s="1636"/>
      <c r="CDT309" s="1636"/>
      <c r="CDU309" s="1636"/>
      <c r="CDV309" s="1636"/>
      <c r="CDW309" s="1636"/>
      <c r="CDX309" s="1636"/>
      <c r="CDY309" s="1636"/>
      <c r="CDZ309" s="1636"/>
      <c r="CEA309" s="1636"/>
      <c r="CEB309" s="1636"/>
      <c r="CEC309" s="1636"/>
      <c r="CED309" s="1636"/>
      <c r="CEE309" s="1636"/>
      <c r="CEF309" s="1636"/>
      <c r="CEG309" s="1636"/>
      <c r="CEH309" s="1636"/>
      <c r="CEI309" s="1636"/>
      <c r="CEJ309" s="1636"/>
      <c r="CEK309" s="1636"/>
      <c r="CEL309" s="1636"/>
      <c r="CEM309" s="1636"/>
      <c r="CEN309" s="1636"/>
      <c r="CEO309" s="1636"/>
      <c r="CEP309" s="1636"/>
      <c r="CEQ309" s="1636"/>
      <c r="CER309" s="1636"/>
      <c r="CES309" s="1636"/>
      <c r="CET309" s="1636"/>
      <c r="CEU309" s="1636"/>
      <c r="CEV309" s="1636"/>
      <c r="CEW309" s="1636"/>
      <c r="CEX309" s="1636"/>
      <c r="CEY309" s="1636"/>
      <c r="CEZ309" s="1636"/>
      <c r="CFA309" s="1636"/>
      <c r="CFB309" s="1636"/>
      <c r="CFC309" s="1636"/>
      <c r="CFD309" s="1636"/>
      <c r="CFE309" s="1636"/>
      <c r="CFF309" s="1636"/>
      <c r="CFG309" s="1636"/>
      <c r="CFH309" s="1636"/>
      <c r="CFI309" s="1636"/>
      <c r="CFJ309" s="1636"/>
      <c r="CFK309" s="1636"/>
      <c r="CFL309" s="1636"/>
      <c r="CFM309" s="1636"/>
      <c r="CFN309" s="1636"/>
      <c r="CFO309" s="1636"/>
      <c r="CFP309" s="1636"/>
      <c r="CFQ309" s="1636"/>
      <c r="CFR309" s="1636"/>
      <c r="CFS309" s="1636"/>
      <c r="CFT309" s="1636"/>
      <c r="CFU309" s="1636"/>
      <c r="CFV309" s="1636"/>
      <c r="CFW309" s="1636"/>
      <c r="CFX309" s="1636"/>
      <c r="CFY309" s="1636"/>
      <c r="CFZ309" s="1636"/>
      <c r="CGA309" s="1636"/>
      <c r="CGB309" s="1636"/>
      <c r="CGC309" s="1636"/>
      <c r="CGD309" s="1636"/>
      <c r="CGE309" s="1636"/>
      <c r="CGF309" s="1636"/>
      <c r="CGG309" s="1636"/>
      <c r="CGH309" s="1636"/>
      <c r="CGI309" s="1636"/>
      <c r="CGJ309" s="1636"/>
      <c r="CGK309" s="1636"/>
      <c r="CGL309" s="1636"/>
      <c r="CGM309" s="1636"/>
      <c r="CGN309" s="1636"/>
      <c r="CGO309" s="1636"/>
      <c r="CGP309" s="1636"/>
      <c r="CGQ309" s="1636"/>
      <c r="CGR309" s="1636"/>
      <c r="CGS309" s="1636"/>
      <c r="CGT309" s="1636"/>
      <c r="CGU309" s="1636"/>
      <c r="CGV309" s="1636"/>
      <c r="CGW309" s="1636"/>
      <c r="CGX309" s="1636"/>
      <c r="CGY309" s="1636"/>
      <c r="CGZ309" s="1636"/>
      <c r="CHA309" s="1636"/>
      <c r="CHB309" s="1636"/>
      <c r="CHC309" s="1636"/>
      <c r="CHD309" s="1636"/>
      <c r="CHE309" s="1636"/>
      <c r="CHF309" s="1636"/>
      <c r="CHG309" s="1636"/>
      <c r="CHH309" s="1636"/>
      <c r="CHI309" s="1636"/>
      <c r="CHJ309" s="1636"/>
      <c r="CHK309" s="1636"/>
      <c r="CHL309" s="1636"/>
      <c r="CHM309" s="1636"/>
      <c r="CHN309" s="1636"/>
      <c r="CHO309" s="1636"/>
      <c r="CHP309" s="1636"/>
      <c r="CHQ309" s="1636"/>
      <c r="CHR309" s="1636"/>
      <c r="CHS309" s="1636"/>
      <c r="CHT309" s="1636"/>
      <c r="CHU309" s="1636"/>
      <c r="CHV309" s="1636"/>
      <c r="CHW309" s="1636"/>
      <c r="CHX309" s="1636"/>
      <c r="CHY309" s="1636"/>
      <c r="CHZ309" s="1636"/>
      <c r="CIA309" s="1636"/>
      <c r="CIB309" s="1636"/>
      <c r="CIC309" s="1636"/>
      <c r="CID309" s="1636"/>
      <c r="CIE309" s="1636"/>
      <c r="CIF309" s="1636"/>
      <c r="CIG309" s="1636"/>
      <c r="CIH309" s="1636"/>
      <c r="CII309" s="1636"/>
      <c r="CIJ309" s="1636"/>
      <c r="CIK309" s="1636"/>
      <c r="CIL309" s="1636"/>
      <c r="CIM309" s="1636"/>
      <c r="CIN309" s="1636"/>
      <c r="CIO309" s="1636"/>
      <c r="CIP309" s="1636"/>
      <c r="CIQ309" s="1636"/>
      <c r="CIR309" s="1636"/>
      <c r="CIS309" s="1636"/>
      <c r="CIT309" s="1636"/>
      <c r="CIU309" s="1636"/>
      <c r="CIV309" s="1636"/>
      <c r="CIW309" s="1636"/>
      <c r="CIX309" s="1636"/>
      <c r="CIY309" s="1636"/>
      <c r="CIZ309" s="1636"/>
      <c r="CJA309" s="1636"/>
      <c r="CJB309" s="1636"/>
      <c r="CJC309" s="1636"/>
      <c r="CJD309" s="1636"/>
      <c r="CJE309" s="1636"/>
      <c r="CJF309" s="1636"/>
      <c r="CJG309" s="1636"/>
      <c r="CJH309" s="1636"/>
      <c r="CJI309" s="1636"/>
      <c r="CJJ309" s="1636"/>
      <c r="CJK309" s="1636"/>
      <c r="CJL309" s="1636"/>
      <c r="CJM309" s="1636"/>
      <c r="CJN309" s="1636"/>
      <c r="CJO309" s="1636"/>
      <c r="CJP309" s="1636"/>
      <c r="CJQ309" s="1636"/>
      <c r="CJR309" s="1636"/>
      <c r="CJS309" s="1636"/>
      <c r="CJT309" s="1636"/>
      <c r="CJU309" s="1636"/>
      <c r="CJV309" s="1636"/>
      <c r="CJW309" s="1636"/>
      <c r="CJX309" s="1636"/>
      <c r="CJY309" s="1636"/>
      <c r="CJZ309" s="1636"/>
      <c r="CKA309" s="1636"/>
      <c r="CKB309" s="1636"/>
      <c r="CKC309" s="1636"/>
      <c r="CKD309" s="1636"/>
      <c r="CKE309" s="1636"/>
      <c r="CKF309" s="1636"/>
      <c r="CKG309" s="1636"/>
      <c r="CKH309" s="1636"/>
      <c r="CKI309" s="1636"/>
      <c r="CKJ309" s="1636"/>
      <c r="CKK309" s="1636"/>
      <c r="CKL309" s="1636"/>
      <c r="CKM309" s="1636"/>
      <c r="CKN309" s="1636"/>
      <c r="CKO309" s="1636"/>
      <c r="CKP309" s="1636"/>
      <c r="CKQ309" s="1636"/>
      <c r="CKR309" s="1636"/>
      <c r="CKS309" s="1636"/>
      <c r="CKT309" s="1636"/>
      <c r="CKU309" s="1636"/>
      <c r="CKV309" s="1636"/>
      <c r="CKW309" s="1636"/>
      <c r="CKX309" s="1636"/>
      <c r="CKY309" s="1636"/>
      <c r="CKZ309" s="1636"/>
      <c r="CLA309" s="1636"/>
      <c r="CLB309" s="1636"/>
      <c r="CLC309" s="1636"/>
      <c r="CLD309" s="1636"/>
      <c r="CLE309" s="1636"/>
      <c r="CLF309" s="1636"/>
      <c r="CLG309" s="1636"/>
      <c r="CLH309" s="1636"/>
      <c r="CLI309" s="1636"/>
      <c r="CLJ309" s="1636"/>
      <c r="CLK309" s="1636"/>
      <c r="CLL309" s="1636"/>
      <c r="CLM309" s="1636"/>
      <c r="CLN309" s="1636"/>
      <c r="CLO309" s="1636"/>
      <c r="CLP309" s="1636"/>
      <c r="CLQ309" s="1636"/>
      <c r="CLR309" s="1636"/>
      <c r="CLS309" s="1636"/>
      <c r="CLT309" s="1636"/>
      <c r="CLU309" s="1636"/>
      <c r="CLV309" s="1636"/>
      <c r="CLW309" s="1636"/>
      <c r="CLX309" s="1636"/>
      <c r="CLY309" s="1636"/>
      <c r="CLZ309" s="1636"/>
      <c r="CMA309" s="1636"/>
      <c r="CMB309" s="1636"/>
      <c r="CMC309" s="1636"/>
      <c r="CMD309" s="1636"/>
      <c r="CME309" s="1636"/>
      <c r="CMF309" s="1636"/>
      <c r="CMG309" s="1636"/>
      <c r="CMH309" s="1636"/>
      <c r="CMI309" s="1636"/>
      <c r="CMJ309" s="1636"/>
      <c r="CMK309" s="1636"/>
      <c r="CML309" s="1636"/>
      <c r="CMM309" s="1636"/>
      <c r="CMN309" s="1636"/>
      <c r="CMO309" s="1636"/>
      <c r="CMP309" s="1636"/>
      <c r="CMQ309" s="1636"/>
      <c r="CMR309" s="1636"/>
      <c r="CMS309" s="1636"/>
      <c r="CMT309" s="1636"/>
      <c r="CMU309" s="1636"/>
      <c r="CMV309" s="1636"/>
      <c r="CMW309" s="1636"/>
      <c r="CMX309" s="1636"/>
      <c r="CMY309" s="1636"/>
      <c r="CMZ309" s="1636"/>
      <c r="CNA309" s="1636"/>
      <c r="CNB309" s="1636"/>
      <c r="CNC309" s="1636"/>
      <c r="CND309" s="1636"/>
      <c r="CNE309" s="1636"/>
      <c r="CNF309" s="1636"/>
      <c r="CNG309" s="1636"/>
      <c r="CNH309" s="1636"/>
      <c r="CNI309" s="1636"/>
      <c r="CNJ309" s="1636"/>
      <c r="CNK309" s="1636"/>
      <c r="CNL309" s="1636"/>
      <c r="CNM309" s="1636"/>
      <c r="CNN309" s="1636"/>
      <c r="CNO309" s="1636"/>
      <c r="CNP309" s="1636"/>
      <c r="CNQ309" s="1636"/>
      <c r="CNR309" s="1636"/>
      <c r="CNS309" s="1636"/>
      <c r="CNT309" s="1636"/>
      <c r="CNU309" s="1636"/>
      <c r="CNV309" s="1636"/>
      <c r="CNW309" s="1636"/>
      <c r="CNX309" s="1636"/>
      <c r="CNY309" s="1636"/>
      <c r="CNZ309" s="1636"/>
      <c r="COA309" s="1636"/>
      <c r="COB309" s="1636"/>
      <c r="COC309" s="1636"/>
      <c r="COD309" s="1636"/>
      <c r="COE309" s="1636"/>
      <c r="COF309" s="1636"/>
      <c r="COG309" s="1636"/>
      <c r="COH309" s="1636"/>
      <c r="COI309" s="1636"/>
      <c r="COJ309" s="1636"/>
      <c r="COK309" s="1636"/>
      <c r="COL309" s="1636"/>
      <c r="COM309" s="1636"/>
      <c r="CON309" s="1636"/>
      <c r="COO309" s="1636"/>
      <c r="COP309" s="1636"/>
      <c r="COQ309" s="1636"/>
      <c r="COR309" s="1636"/>
      <c r="COS309" s="1636"/>
      <c r="COT309" s="1636"/>
      <c r="COU309" s="1636"/>
      <c r="COV309" s="1636"/>
      <c r="COW309" s="1636"/>
      <c r="COX309" s="1636"/>
      <c r="COY309" s="1636"/>
      <c r="COZ309" s="1636"/>
      <c r="CPA309" s="1636"/>
      <c r="CPB309" s="1636"/>
      <c r="CPC309" s="1636"/>
      <c r="CPD309" s="1636"/>
      <c r="CPE309" s="1636"/>
      <c r="CPF309" s="1636"/>
      <c r="CPG309" s="1636"/>
      <c r="CPH309" s="1636"/>
      <c r="CPI309" s="1636"/>
      <c r="CPJ309" s="1636"/>
      <c r="CPK309" s="1636"/>
      <c r="CPL309" s="1636"/>
      <c r="CPM309" s="1636"/>
      <c r="CPN309" s="1636"/>
      <c r="CPO309" s="1636"/>
      <c r="CPP309" s="1636"/>
      <c r="CPQ309" s="1636"/>
      <c r="CPR309" s="1636"/>
      <c r="CPS309" s="1636"/>
      <c r="CPT309" s="1636"/>
      <c r="CPU309" s="1636"/>
      <c r="CPV309" s="1636"/>
      <c r="CPW309" s="1636"/>
      <c r="CPX309" s="1636"/>
      <c r="CPY309" s="1636"/>
      <c r="CPZ309" s="1636"/>
      <c r="CQA309" s="1636"/>
      <c r="CQB309" s="1636"/>
      <c r="CQC309" s="1636"/>
      <c r="CQD309" s="1636"/>
      <c r="CQE309" s="1636"/>
      <c r="CQF309" s="1636"/>
      <c r="CQG309" s="1636"/>
      <c r="CQH309" s="1636"/>
      <c r="CQI309" s="1636"/>
      <c r="CQJ309" s="1636"/>
      <c r="CQK309" s="1636"/>
      <c r="CQL309" s="1636"/>
      <c r="CQM309" s="1636"/>
      <c r="CQN309" s="1636"/>
      <c r="CQO309" s="1636"/>
      <c r="CQP309" s="1636"/>
      <c r="CQQ309" s="1636"/>
      <c r="CQR309" s="1636"/>
      <c r="CQS309" s="1636"/>
      <c r="CQT309" s="1636"/>
      <c r="CQU309" s="1636"/>
      <c r="CQV309" s="1636"/>
      <c r="CQW309" s="1636"/>
      <c r="CQX309" s="1636"/>
      <c r="CQY309" s="1636"/>
      <c r="CQZ309" s="1636"/>
      <c r="CRA309" s="1636"/>
      <c r="CRB309" s="1636"/>
      <c r="CRC309" s="1636"/>
      <c r="CRD309" s="1636"/>
      <c r="CRE309" s="1636"/>
      <c r="CRF309" s="1636"/>
      <c r="CRG309" s="1636"/>
      <c r="CRH309" s="1636"/>
      <c r="CRI309" s="1636"/>
      <c r="CRJ309" s="1636"/>
      <c r="CRK309" s="1636"/>
      <c r="CRL309" s="1636"/>
      <c r="CRM309" s="1636"/>
      <c r="CRN309" s="1636"/>
      <c r="CRO309" s="1636"/>
      <c r="CRP309" s="1636"/>
      <c r="CRQ309" s="1636"/>
      <c r="CRR309" s="1636"/>
      <c r="CRS309" s="1636"/>
      <c r="CRT309" s="1636"/>
      <c r="CRU309" s="1636"/>
      <c r="CRV309" s="1636"/>
      <c r="CRW309" s="1636"/>
      <c r="CRX309" s="1636"/>
      <c r="CRY309" s="1636"/>
      <c r="CRZ309" s="1636"/>
      <c r="CSA309" s="1636"/>
      <c r="CSB309" s="1636"/>
      <c r="CSC309" s="1636"/>
      <c r="CSD309" s="1636"/>
      <c r="CSE309" s="1636"/>
      <c r="CSF309" s="1636"/>
      <c r="CSG309" s="1636"/>
      <c r="CSH309" s="1636"/>
      <c r="CSI309" s="1636"/>
      <c r="CSJ309" s="1636"/>
      <c r="CSK309" s="1636"/>
      <c r="CSL309" s="1636"/>
      <c r="CSM309" s="1636"/>
      <c r="CSN309" s="1636"/>
      <c r="CSO309" s="1636"/>
      <c r="CSP309" s="1636"/>
      <c r="CSQ309" s="1636"/>
      <c r="CSR309" s="1636"/>
      <c r="CSS309" s="1636"/>
      <c r="CST309" s="1636"/>
      <c r="CSU309" s="1636"/>
      <c r="CSV309" s="1636"/>
      <c r="CSW309" s="1636"/>
      <c r="CSX309" s="1636"/>
      <c r="CSY309" s="1636"/>
      <c r="CSZ309" s="1636"/>
      <c r="CTA309" s="1636"/>
      <c r="CTB309" s="1636"/>
      <c r="CTC309" s="1636"/>
      <c r="CTD309" s="1636"/>
      <c r="CTE309" s="1636"/>
      <c r="CTF309" s="1636"/>
      <c r="CTG309" s="1636"/>
      <c r="CTH309" s="1636"/>
      <c r="CTI309" s="1636"/>
      <c r="CTJ309" s="1636"/>
      <c r="CTK309" s="1636"/>
      <c r="CTL309" s="1636"/>
      <c r="CTM309" s="1636"/>
      <c r="CTN309" s="1636"/>
      <c r="CTO309" s="1636"/>
      <c r="CTP309" s="1636"/>
      <c r="CTQ309" s="1636"/>
      <c r="CTR309" s="1636"/>
      <c r="CTS309" s="1636"/>
      <c r="CTT309" s="1636"/>
      <c r="CTU309" s="1636"/>
      <c r="CTV309" s="1636"/>
      <c r="CTW309" s="1636"/>
      <c r="CTX309" s="1636"/>
      <c r="CTY309" s="1636"/>
      <c r="CTZ309" s="1636"/>
      <c r="CUA309" s="1636"/>
      <c r="CUB309" s="1636"/>
      <c r="CUC309" s="1636"/>
      <c r="CUD309" s="1636"/>
      <c r="CUE309" s="1636"/>
      <c r="CUF309" s="1636"/>
      <c r="CUG309" s="1636"/>
      <c r="CUH309" s="1636"/>
      <c r="CUI309" s="1636"/>
      <c r="CUJ309" s="1636"/>
      <c r="CUK309" s="1636"/>
      <c r="CUL309" s="1636"/>
      <c r="CUM309" s="1636"/>
      <c r="CUN309" s="1636"/>
      <c r="CUO309" s="1636"/>
      <c r="CUP309" s="1636"/>
      <c r="CUQ309" s="1636"/>
      <c r="CUR309" s="1636"/>
      <c r="CUS309" s="1636"/>
      <c r="CUT309" s="1636"/>
      <c r="CUU309" s="1636"/>
      <c r="CUV309" s="1636"/>
      <c r="CUW309" s="1636"/>
      <c r="CUX309" s="1636"/>
      <c r="CUY309" s="1636"/>
      <c r="CUZ309" s="1636"/>
      <c r="CVA309" s="1636"/>
      <c r="CVB309" s="1636"/>
      <c r="CVC309" s="1636"/>
      <c r="CVD309" s="1636"/>
      <c r="CVE309" s="1636"/>
      <c r="CVF309" s="1636"/>
      <c r="CVG309" s="1636"/>
      <c r="CVH309" s="1636"/>
      <c r="CVI309" s="1636"/>
      <c r="CVJ309" s="1636"/>
      <c r="CVK309" s="1636"/>
      <c r="CVL309" s="1636"/>
      <c r="CVM309" s="1636"/>
      <c r="CVN309" s="1636"/>
      <c r="CVO309" s="1636"/>
      <c r="CVP309" s="1636"/>
      <c r="CVQ309" s="1636"/>
      <c r="CVR309" s="1636"/>
      <c r="CVS309" s="1636"/>
      <c r="CVT309" s="1636"/>
      <c r="CVU309" s="1636"/>
      <c r="CVV309" s="1636"/>
      <c r="CVW309" s="1636"/>
      <c r="CVX309" s="1636"/>
      <c r="CVY309" s="1636"/>
      <c r="CVZ309" s="1636"/>
      <c r="CWA309" s="1636"/>
      <c r="CWB309" s="1636"/>
      <c r="CWC309" s="1636"/>
      <c r="CWD309" s="1636"/>
      <c r="CWE309" s="1636"/>
      <c r="CWF309" s="1636"/>
      <c r="CWG309" s="1636"/>
      <c r="CWH309" s="1636"/>
      <c r="CWI309" s="1636"/>
      <c r="CWJ309" s="1636"/>
      <c r="CWK309" s="1636"/>
      <c r="CWL309" s="1636"/>
      <c r="CWM309" s="1636"/>
      <c r="CWN309" s="1636"/>
      <c r="CWO309" s="1636"/>
      <c r="CWP309" s="1636"/>
      <c r="CWQ309" s="1636"/>
      <c r="CWR309" s="1636"/>
      <c r="CWS309" s="1636"/>
      <c r="CWT309" s="1636"/>
      <c r="CWU309" s="1636"/>
      <c r="CWV309" s="1636"/>
      <c r="CWW309" s="1636"/>
      <c r="CWX309" s="1636"/>
      <c r="CWY309" s="1636"/>
      <c r="CWZ309" s="1636"/>
      <c r="CXA309" s="1636"/>
      <c r="CXB309" s="1636"/>
      <c r="CXC309" s="1636"/>
      <c r="CXD309" s="1636"/>
      <c r="CXE309" s="1636"/>
      <c r="CXF309" s="1636"/>
      <c r="CXG309" s="1636"/>
      <c r="CXH309" s="1636"/>
      <c r="CXI309" s="1636"/>
      <c r="CXJ309" s="1636"/>
      <c r="CXK309" s="1636"/>
      <c r="CXL309" s="1636"/>
      <c r="CXM309" s="1636"/>
      <c r="CXN309" s="1636"/>
      <c r="CXO309" s="1636"/>
      <c r="CXP309" s="1636"/>
      <c r="CXQ309" s="1636"/>
      <c r="CXR309" s="1636"/>
      <c r="CXS309" s="1636"/>
      <c r="CXT309" s="1636"/>
      <c r="CXU309" s="1636"/>
      <c r="CXV309" s="1636"/>
      <c r="CXW309" s="1636"/>
      <c r="CXX309" s="1636"/>
      <c r="CXY309" s="1636"/>
      <c r="CXZ309" s="1636"/>
      <c r="CYA309" s="1636"/>
      <c r="CYB309" s="1636"/>
      <c r="CYC309" s="1636"/>
      <c r="CYD309" s="1636"/>
      <c r="CYE309" s="1636"/>
      <c r="CYF309" s="1636"/>
      <c r="CYG309" s="1636"/>
      <c r="CYH309" s="1636"/>
      <c r="CYI309" s="1636"/>
      <c r="CYJ309" s="1636"/>
      <c r="CYK309" s="1636"/>
      <c r="CYL309" s="1636"/>
      <c r="CYM309" s="1636"/>
      <c r="CYN309" s="1636"/>
      <c r="CYO309" s="1636"/>
      <c r="CYP309" s="1636"/>
      <c r="CYQ309" s="1636"/>
      <c r="CYR309" s="1636"/>
      <c r="CYS309" s="1636"/>
      <c r="CYT309" s="1636"/>
      <c r="CYU309" s="1636"/>
      <c r="CYV309" s="1636"/>
      <c r="CYW309" s="1636"/>
      <c r="CYX309" s="1636"/>
      <c r="CYY309" s="1636"/>
      <c r="CYZ309" s="1636"/>
      <c r="CZA309" s="1636"/>
      <c r="CZB309" s="1636"/>
      <c r="CZC309" s="1636"/>
      <c r="CZD309" s="1636"/>
      <c r="CZE309" s="1636"/>
      <c r="CZF309" s="1636"/>
      <c r="CZG309" s="1636"/>
      <c r="CZH309" s="1636"/>
      <c r="CZI309" s="1636"/>
      <c r="CZJ309" s="1636"/>
      <c r="CZK309" s="1636"/>
      <c r="CZL309" s="1636"/>
      <c r="CZM309" s="1636"/>
      <c r="CZN309" s="1636"/>
      <c r="CZO309" s="1636"/>
      <c r="CZP309" s="1636"/>
      <c r="CZQ309" s="1636"/>
      <c r="CZR309" s="1636"/>
      <c r="CZS309" s="1636"/>
      <c r="CZT309" s="1636"/>
      <c r="CZU309" s="1636"/>
      <c r="CZV309" s="1636"/>
      <c r="CZW309" s="1636"/>
      <c r="CZX309" s="1636"/>
      <c r="CZY309" s="1636"/>
      <c r="CZZ309" s="1636"/>
      <c r="DAA309" s="1636"/>
      <c r="DAB309" s="1636"/>
      <c r="DAC309" s="1636"/>
      <c r="DAD309" s="1636"/>
      <c r="DAE309" s="1636"/>
      <c r="DAF309" s="1636"/>
      <c r="DAG309" s="1636"/>
      <c r="DAH309" s="1636"/>
      <c r="DAI309" s="1636"/>
      <c r="DAJ309" s="1636"/>
      <c r="DAK309" s="1636"/>
      <c r="DAL309" s="1636"/>
      <c r="DAM309" s="1636"/>
      <c r="DAN309" s="1636"/>
      <c r="DAO309" s="1636"/>
      <c r="DAP309" s="1636"/>
      <c r="DAQ309" s="1636"/>
      <c r="DAR309" s="1636"/>
      <c r="DAS309" s="1636"/>
      <c r="DAT309" s="1636"/>
      <c r="DAU309" s="1636"/>
      <c r="DAV309" s="1636"/>
      <c r="DAW309" s="1636"/>
      <c r="DAX309" s="1636"/>
      <c r="DAY309" s="1636"/>
      <c r="DAZ309" s="1636"/>
      <c r="DBA309" s="1636"/>
      <c r="DBB309" s="1636"/>
      <c r="DBC309" s="1636"/>
      <c r="DBD309" s="1636"/>
      <c r="DBE309" s="1636"/>
      <c r="DBF309" s="1636"/>
      <c r="DBG309" s="1636"/>
      <c r="DBH309" s="1636"/>
      <c r="DBI309" s="1636"/>
      <c r="DBJ309" s="1636"/>
      <c r="DBK309" s="1636"/>
      <c r="DBL309" s="1636"/>
      <c r="DBM309" s="1636"/>
      <c r="DBN309" s="1636"/>
      <c r="DBO309" s="1636"/>
      <c r="DBP309" s="1636"/>
      <c r="DBQ309" s="1636"/>
      <c r="DBR309" s="1636"/>
      <c r="DBS309" s="1636"/>
      <c r="DBT309" s="1636"/>
      <c r="DBU309" s="1636"/>
      <c r="DBV309" s="1636"/>
      <c r="DBW309" s="1636"/>
      <c r="DBX309" s="1636"/>
      <c r="DBY309" s="1636"/>
      <c r="DBZ309" s="1636"/>
      <c r="DCA309" s="1636"/>
      <c r="DCB309" s="1636"/>
      <c r="DCC309" s="1636"/>
      <c r="DCD309" s="1636"/>
      <c r="DCE309" s="1636"/>
      <c r="DCF309" s="1636"/>
      <c r="DCG309" s="1636"/>
      <c r="DCH309" s="1636"/>
      <c r="DCI309" s="1636"/>
      <c r="DCJ309" s="1636"/>
      <c r="DCK309" s="1636"/>
      <c r="DCL309" s="1636"/>
      <c r="DCM309" s="1636"/>
      <c r="DCN309" s="1636"/>
      <c r="DCO309" s="1636"/>
      <c r="DCP309" s="1636"/>
      <c r="DCQ309" s="1636"/>
      <c r="DCR309" s="1636"/>
      <c r="DCS309" s="1636"/>
      <c r="DCT309" s="1636"/>
      <c r="DCU309" s="1636"/>
      <c r="DCV309" s="1636"/>
      <c r="DCW309" s="1636"/>
      <c r="DCX309" s="1636"/>
      <c r="DCY309" s="1636"/>
      <c r="DCZ309" s="1636"/>
      <c r="DDA309" s="1636"/>
      <c r="DDB309" s="1636"/>
      <c r="DDC309" s="1636"/>
      <c r="DDD309" s="1636"/>
      <c r="DDE309" s="1636"/>
      <c r="DDF309" s="1636"/>
      <c r="DDG309" s="1636"/>
      <c r="DDH309" s="1636"/>
      <c r="DDI309" s="1636"/>
      <c r="DDJ309" s="1636"/>
      <c r="DDK309" s="1636"/>
      <c r="DDL309" s="1636"/>
      <c r="DDM309" s="1636"/>
      <c r="DDN309" s="1636"/>
      <c r="DDO309" s="1636"/>
      <c r="DDP309" s="1636"/>
      <c r="DDQ309" s="1636"/>
      <c r="DDR309" s="1636"/>
      <c r="DDS309" s="1636"/>
      <c r="DDT309" s="1636"/>
      <c r="DDU309" s="1636"/>
      <c r="DDV309" s="1636"/>
      <c r="DDW309" s="1636"/>
      <c r="DDX309" s="1636"/>
      <c r="DDY309" s="1636"/>
      <c r="DDZ309" s="1636"/>
      <c r="DEA309" s="1636"/>
      <c r="DEB309" s="1636"/>
      <c r="DEC309" s="1636"/>
      <c r="DED309" s="1636"/>
      <c r="DEE309" s="1636"/>
      <c r="DEF309" s="1636"/>
      <c r="DEG309" s="1636"/>
      <c r="DEH309" s="1636"/>
      <c r="DEI309" s="1636"/>
      <c r="DEJ309" s="1636"/>
      <c r="DEK309" s="1636"/>
      <c r="DEL309" s="1636"/>
      <c r="DEM309" s="1636"/>
      <c r="DEN309" s="1636"/>
      <c r="DEO309" s="1636"/>
      <c r="DEP309" s="1636"/>
      <c r="DEQ309" s="1636"/>
      <c r="DER309" s="1636"/>
      <c r="DES309" s="1636"/>
      <c r="DET309" s="1636"/>
      <c r="DEU309" s="1636"/>
      <c r="DEV309" s="1636"/>
      <c r="DEW309" s="1636"/>
      <c r="DEX309" s="1636"/>
      <c r="DEY309" s="1636"/>
      <c r="DEZ309" s="1636"/>
      <c r="DFA309" s="1636"/>
      <c r="DFB309" s="1636"/>
      <c r="DFC309" s="1636"/>
      <c r="DFD309" s="1636"/>
      <c r="DFE309" s="1636"/>
      <c r="DFF309" s="1636"/>
      <c r="DFG309" s="1636"/>
      <c r="DFH309" s="1636"/>
      <c r="DFI309" s="1636"/>
      <c r="DFJ309" s="1636"/>
      <c r="DFK309" s="1636"/>
      <c r="DFL309" s="1636"/>
      <c r="DFM309" s="1636"/>
      <c r="DFN309" s="1636"/>
      <c r="DFO309" s="1636"/>
      <c r="DFP309" s="1636"/>
      <c r="DFQ309" s="1636"/>
      <c r="DFR309" s="1636"/>
      <c r="DFS309" s="1636"/>
      <c r="DFT309" s="1636"/>
      <c r="DFU309" s="1636"/>
      <c r="DFV309" s="1636"/>
      <c r="DFW309" s="1636"/>
      <c r="DFX309" s="1636"/>
      <c r="DFY309" s="1636"/>
      <c r="DFZ309" s="1636"/>
      <c r="DGA309" s="1636"/>
      <c r="DGB309" s="1636"/>
      <c r="DGC309" s="1636"/>
      <c r="DGD309" s="1636"/>
      <c r="DGE309" s="1636"/>
      <c r="DGF309" s="1636"/>
      <c r="DGG309" s="1636"/>
      <c r="DGH309" s="1636"/>
      <c r="DGI309" s="1636"/>
      <c r="DGJ309" s="1636"/>
      <c r="DGK309" s="1636"/>
      <c r="DGL309" s="1636"/>
      <c r="DGM309" s="1636"/>
      <c r="DGN309" s="1636"/>
      <c r="DGO309" s="1636"/>
      <c r="DGP309" s="1636"/>
      <c r="DGQ309" s="1636"/>
      <c r="DGR309" s="1636"/>
      <c r="DGS309" s="1636"/>
      <c r="DGT309" s="1636"/>
      <c r="DGU309" s="1636"/>
      <c r="DGV309" s="1636"/>
      <c r="DGW309" s="1636"/>
      <c r="DGX309" s="1636"/>
      <c r="DGY309" s="1636"/>
      <c r="DGZ309" s="1636"/>
      <c r="DHA309" s="1636"/>
      <c r="DHB309" s="1636"/>
      <c r="DHC309" s="1636"/>
      <c r="DHD309" s="1636"/>
      <c r="DHE309" s="1636"/>
      <c r="DHF309" s="1636"/>
      <c r="DHG309" s="1636"/>
      <c r="DHH309" s="1636"/>
      <c r="DHI309" s="1636"/>
      <c r="DHJ309" s="1636"/>
      <c r="DHK309" s="1636"/>
      <c r="DHL309" s="1636"/>
      <c r="DHM309" s="1636"/>
      <c r="DHN309" s="1636"/>
      <c r="DHO309" s="1636"/>
      <c r="DHP309" s="1636"/>
      <c r="DHQ309" s="1636"/>
      <c r="DHR309" s="1636"/>
      <c r="DHS309" s="1636"/>
      <c r="DHT309" s="1636"/>
      <c r="DHU309" s="1636"/>
      <c r="DHV309" s="1636"/>
      <c r="DHW309" s="1636"/>
      <c r="DHX309" s="1636"/>
      <c r="DHY309" s="1636"/>
      <c r="DHZ309" s="1636"/>
      <c r="DIA309" s="1636"/>
      <c r="DIB309" s="1636"/>
      <c r="DIC309" s="1636"/>
      <c r="DID309" s="1636"/>
      <c r="DIE309" s="1636"/>
      <c r="DIF309" s="1636"/>
      <c r="DIG309" s="1636"/>
      <c r="DIH309" s="1636"/>
      <c r="DII309" s="1636"/>
      <c r="DIJ309" s="1636"/>
      <c r="DIK309" s="1636"/>
      <c r="DIL309" s="1636"/>
      <c r="DIM309" s="1636"/>
      <c r="DIN309" s="1636"/>
      <c r="DIO309" s="1636"/>
      <c r="DIP309" s="1636"/>
      <c r="DIQ309" s="1636"/>
      <c r="DIR309" s="1636"/>
      <c r="DIS309" s="1636"/>
      <c r="DIT309" s="1636"/>
      <c r="DIU309" s="1636"/>
      <c r="DIV309" s="1636"/>
      <c r="DIW309" s="1636"/>
      <c r="DIX309" s="1636"/>
      <c r="DIY309" s="1636"/>
      <c r="DIZ309" s="1636"/>
      <c r="DJA309" s="1636"/>
      <c r="DJB309" s="1636"/>
      <c r="DJC309" s="1636"/>
      <c r="DJD309" s="1636"/>
      <c r="DJE309" s="1636"/>
      <c r="DJF309" s="1636"/>
      <c r="DJG309" s="1636"/>
      <c r="DJH309" s="1636"/>
      <c r="DJI309" s="1636"/>
      <c r="DJJ309" s="1636"/>
      <c r="DJK309" s="1636"/>
      <c r="DJL309" s="1636"/>
      <c r="DJM309" s="1636"/>
      <c r="DJN309" s="1636"/>
      <c r="DJO309" s="1636"/>
      <c r="DJP309" s="1636"/>
      <c r="DJQ309" s="1636"/>
      <c r="DJR309" s="1636"/>
      <c r="DJS309" s="1636"/>
      <c r="DJT309" s="1636"/>
      <c r="DJU309" s="1636"/>
      <c r="DJV309" s="1636"/>
      <c r="DJW309" s="1636"/>
      <c r="DJX309" s="1636"/>
      <c r="DJY309" s="1636"/>
      <c r="DJZ309" s="1636"/>
      <c r="DKA309" s="1636"/>
      <c r="DKB309" s="1636"/>
      <c r="DKC309" s="1636"/>
      <c r="DKD309" s="1636"/>
      <c r="DKE309" s="1636"/>
      <c r="DKF309" s="1636"/>
      <c r="DKG309" s="1636"/>
      <c r="DKH309" s="1636"/>
      <c r="DKI309" s="1636"/>
      <c r="DKJ309" s="1636"/>
      <c r="DKK309" s="1636"/>
      <c r="DKL309" s="1636"/>
      <c r="DKM309" s="1636"/>
      <c r="DKN309" s="1636"/>
      <c r="DKO309" s="1636"/>
      <c r="DKP309" s="1636"/>
      <c r="DKQ309" s="1636"/>
      <c r="DKR309" s="1636"/>
      <c r="DKS309" s="1636"/>
      <c r="DKT309" s="1636"/>
      <c r="DKU309" s="1636"/>
      <c r="DKV309" s="1636"/>
      <c r="DKW309" s="1636"/>
      <c r="DKX309" s="1636"/>
      <c r="DKY309" s="1636"/>
      <c r="DKZ309" s="1636"/>
      <c r="DLA309" s="1636"/>
      <c r="DLB309" s="1636"/>
      <c r="DLC309" s="1636"/>
      <c r="DLD309" s="1636"/>
      <c r="DLE309" s="1636"/>
      <c r="DLF309" s="1636"/>
      <c r="DLG309" s="1636"/>
      <c r="DLH309" s="1636"/>
      <c r="DLI309" s="1636"/>
      <c r="DLJ309" s="1636"/>
      <c r="DLK309" s="1636"/>
      <c r="DLL309" s="1636"/>
      <c r="DLM309" s="1636"/>
      <c r="DLN309" s="1636"/>
      <c r="DLO309" s="1636"/>
      <c r="DLP309" s="1636"/>
      <c r="DLQ309" s="1636"/>
      <c r="DLR309" s="1636"/>
      <c r="DLS309" s="1636"/>
      <c r="DLT309" s="1636"/>
      <c r="DLU309" s="1636"/>
      <c r="DLV309" s="1636"/>
      <c r="DLW309" s="1636"/>
      <c r="DLX309" s="1636"/>
      <c r="DLY309" s="1636"/>
      <c r="DLZ309" s="1636"/>
      <c r="DMA309" s="1636"/>
      <c r="DMB309" s="1636"/>
      <c r="DMC309" s="1636"/>
      <c r="DMD309" s="1636"/>
      <c r="DME309" s="1636"/>
      <c r="DMF309" s="1636"/>
      <c r="DMG309" s="1636"/>
      <c r="DMH309" s="1636"/>
      <c r="DMI309" s="1636"/>
      <c r="DMJ309" s="1636"/>
      <c r="DMK309" s="1636"/>
      <c r="DML309" s="1636"/>
      <c r="DMM309" s="1636"/>
      <c r="DMN309" s="1636"/>
      <c r="DMO309" s="1636"/>
      <c r="DMP309" s="1636"/>
      <c r="DMQ309" s="1636"/>
      <c r="DMR309" s="1636"/>
      <c r="DMS309" s="1636"/>
      <c r="DMT309" s="1636"/>
      <c r="DMU309" s="1636"/>
      <c r="DMV309" s="1636"/>
      <c r="DMW309" s="1636"/>
      <c r="DMX309" s="1636"/>
      <c r="DMY309" s="1636"/>
      <c r="DMZ309" s="1636"/>
      <c r="DNA309" s="1636"/>
      <c r="DNB309" s="1636"/>
      <c r="DNC309" s="1636"/>
      <c r="DND309" s="1636"/>
      <c r="DNE309" s="1636"/>
      <c r="DNF309" s="1636"/>
      <c r="DNG309" s="1636"/>
      <c r="DNH309" s="1636"/>
      <c r="DNI309" s="1636"/>
      <c r="DNJ309" s="1636"/>
      <c r="DNK309" s="1636"/>
      <c r="DNL309" s="1636"/>
      <c r="DNM309" s="1636"/>
      <c r="DNN309" s="1636"/>
      <c r="DNO309" s="1636"/>
      <c r="DNP309" s="1636"/>
      <c r="DNQ309" s="1636"/>
      <c r="DNR309" s="1636"/>
      <c r="DNS309" s="1636"/>
      <c r="DNT309" s="1636"/>
      <c r="DNU309" s="1636"/>
      <c r="DNV309" s="1636"/>
      <c r="DNW309" s="1636"/>
      <c r="DNX309" s="1636"/>
      <c r="DNY309" s="1636"/>
      <c r="DNZ309" s="1636"/>
      <c r="DOA309" s="1636"/>
      <c r="DOB309" s="1636"/>
      <c r="DOC309" s="1636"/>
      <c r="DOD309" s="1636"/>
      <c r="DOE309" s="1636"/>
      <c r="DOF309" s="1636"/>
      <c r="DOG309" s="1636"/>
      <c r="DOH309" s="1636"/>
      <c r="DOI309" s="1636"/>
      <c r="DOJ309" s="1636"/>
      <c r="DOK309" s="1636"/>
      <c r="DOL309" s="1636"/>
      <c r="DOM309" s="1636"/>
      <c r="DON309" s="1636"/>
      <c r="DOO309" s="1636"/>
      <c r="DOP309" s="1636"/>
      <c r="DOQ309" s="1636"/>
      <c r="DOR309" s="1636"/>
      <c r="DOS309" s="1636"/>
      <c r="DOT309" s="1636"/>
      <c r="DOU309" s="1636"/>
      <c r="DOV309" s="1636"/>
      <c r="DOW309" s="1636"/>
      <c r="DOX309" s="1636"/>
      <c r="DOY309" s="1636"/>
      <c r="DOZ309" s="1636"/>
      <c r="DPA309" s="1636"/>
      <c r="DPB309" s="1636"/>
      <c r="DPC309" s="1636"/>
      <c r="DPD309" s="1636"/>
      <c r="DPE309" s="1636"/>
      <c r="DPF309" s="1636"/>
      <c r="DPG309" s="1636"/>
      <c r="DPH309" s="1636"/>
      <c r="DPI309" s="1636"/>
      <c r="DPJ309" s="1636"/>
      <c r="DPK309" s="1636"/>
      <c r="DPL309" s="1636"/>
      <c r="DPM309" s="1636"/>
      <c r="DPN309" s="1636"/>
      <c r="DPO309" s="1636"/>
      <c r="DPP309" s="1636"/>
      <c r="DPQ309" s="1636"/>
      <c r="DPR309" s="1636"/>
      <c r="DPS309" s="1636"/>
      <c r="DPT309" s="1636"/>
      <c r="DPU309" s="1636"/>
      <c r="DPV309" s="1636"/>
      <c r="DPW309" s="1636"/>
      <c r="DPX309" s="1636"/>
      <c r="DPY309" s="1636"/>
      <c r="DPZ309" s="1636"/>
      <c r="DQA309" s="1636"/>
      <c r="DQB309" s="1636"/>
      <c r="DQC309" s="1636"/>
      <c r="DQD309" s="1636"/>
      <c r="DQE309" s="1636"/>
      <c r="DQF309" s="1636"/>
      <c r="DQG309" s="1636"/>
      <c r="DQH309" s="1636"/>
      <c r="DQI309" s="1636"/>
      <c r="DQJ309" s="1636"/>
      <c r="DQK309" s="1636"/>
      <c r="DQL309" s="1636"/>
      <c r="DQM309" s="1636"/>
      <c r="DQN309" s="1636"/>
      <c r="DQO309" s="1636"/>
      <c r="DQP309" s="1636"/>
      <c r="DQQ309" s="1636"/>
      <c r="DQR309" s="1636"/>
      <c r="DQS309" s="1636"/>
      <c r="DQT309" s="1636"/>
      <c r="DQU309" s="1636"/>
      <c r="DQV309" s="1636"/>
      <c r="DQW309" s="1636"/>
      <c r="DQX309" s="1636"/>
      <c r="DQY309" s="1636"/>
      <c r="DQZ309" s="1636"/>
      <c r="DRA309" s="1636"/>
      <c r="DRB309" s="1636"/>
      <c r="DRC309" s="1636"/>
      <c r="DRD309" s="1636"/>
      <c r="DRE309" s="1636"/>
      <c r="DRF309" s="1636"/>
      <c r="DRG309" s="1636"/>
      <c r="DRH309" s="1636"/>
      <c r="DRI309" s="1636"/>
      <c r="DRJ309" s="1636"/>
      <c r="DRK309" s="1636"/>
      <c r="DRL309" s="1636"/>
      <c r="DRM309" s="1636"/>
      <c r="DRN309" s="1636"/>
      <c r="DRO309" s="1636"/>
      <c r="DRP309" s="1636"/>
      <c r="DRQ309" s="1636"/>
      <c r="DRR309" s="1636"/>
      <c r="DRS309" s="1636"/>
      <c r="DRT309" s="1636"/>
      <c r="DRU309" s="1636"/>
      <c r="DRV309" s="1636"/>
      <c r="DRW309" s="1636"/>
      <c r="DRX309" s="1636"/>
      <c r="DRY309" s="1636"/>
      <c r="DRZ309" s="1636"/>
      <c r="DSA309" s="1636"/>
      <c r="DSB309" s="1636"/>
      <c r="DSC309" s="1636"/>
      <c r="DSD309" s="1636"/>
      <c r="DSE309" s="1636"/>
      <c r="DSF309" s="1636"/>
      <c r="DSG309" s="1636"/>
      <c r="DSH309" s="1636"/>
      <c r="DSI309" s="1636"/>
      <c r="DSJ309" s="1636"/>
      <c r="DSK309" s="1636"/>
      <c r="DSL309" s="1636"/>
      <c r="DSM309" s="1636"/>
      <c r="DSN309" s="1636"/>
      <c r="DSO309" s="1636"/>
      <c r="DSP309" s="1636"/>
      <c r="DSQ309" s="1636"/>
      <c r="DSR309" s="1636"/>
      <c r="DSS309" s="1636"/>
      <c r="DST309" s="1636"/>
      <c r="DSU309" s="1636"/>
      <c r="DSV309" s="1636"/>
      <c r="DSW309" s="1636"/>
      <c r="DSX309" s="1636"/>
      <c r="DSY309" s="1636"/>
      <c r="DSZ309" s="1636"/>
      <c r="DTA309" s="1636"/>
      <c r="DTB309" s="1636"/>
      <c r="DTC309" s="1636"/>
      <c r="DTD309" s="1636"/>
      <c r="DTE309" s="1636"/>
      <c r="DTF309" s="1636"/>
      <c r="DTG309" s="1636"/>
      <c r="DTH309" s="1636"/>
      <c r="DTI309" s="1636"/>
      <c r="DTJ309" s="1636"/>
      <c r="DTK309" s="1636"/>
      <c r="DTL309" s="1636"/>
      <c r="DTM309" s="1636"/>
      <c r="DTN309" s="1636"/>
      <c r="DTO309" s="1636"/>
      <c r="DTP309" s="1636"/>
      <c r="DTQ309" s="1636"/>
      <c r="DTR309" s="1636"/>
      <c r="DTS309" s="1636"/>
      <c r="DTT309" s="1636"/>
      <c r="DTU309" s="1636"/>
      <c r="DTV309" s="1636"/>
      <c r="DTW309" s="1636"/>
      <c r="DTX309" s="1636"/>
      <c r="DTY309" s="1636"/>
      <c r="DTZ309" s="1636"/>
      <c r="DUA309" s="1636"/>
      <c r="DUB309" s="1636"/>
      <c r="DUC309" s="1636"/>
      <c r="DUD309" s="1636"/>
      <c r="DUE309" s="1636"/>
      <c r="DUF309" s="1636"/>
      <c r="DUG309" s="1636"/>
      <c r="DUH309" s="1636"/>
      <c r="DUI309" s="1636"/>
      <c r="DUJ309" s="1636"/>
      <c r="DUK309" s="1636"/>
      <c r="DUL309" s="1636"/>
      <c r="DUM309" s="1636"/>
      <c r="DUN309" s="1636"/>
      <c r="DUO309" s="1636"/>
      <c r="DUP309" s="1636"/>
      <c r="DUQ309" s="1636"/>
      <c r="DUR309" s="1636"/>
      <c r="DUS309" s="1636"/>
      <c r="DUT309" s="1636"/>
      <c r="DUU309" s="1636"/>
      <c r="DUV309" s="1636"/>
      <c r="DUW309" s="1636"/>
      <c r="DUX309" s="1636"/>
      <c r="DUY309" s="1636"/>
      <c r="DUZ309" s="1636"/>
      <c r="DVA309" s="1636"/>
      <c r="DVB309" s="1636"/>
      <c r="DVC309" s="1636"/>
      <c r="DVD309" s="1636"/>
      <c r="DVE309" s="1636"/>
      <c r="DVF309" s="1636"/>
      <c r="DVG309" s="1636"/>
      <c r="DVH309" s="1636"/>
      <c r="DVI309" s="1636"/>
      <c r="DVJ309" s="1636"/>
      <c r="DVK309" s="1636"/>
      <c r="DVL309" s="1636"/>
      <c r="DVM309" s="1636"/>
      <c r="DVN309" s="1636"/>
      <c r="DVO309" s="1636"/>
      <c r="DVP309" s="1636"/>
      <c r="DVQ309" s="1636"/>
      <c r="DVR309" s="1636"/>
      <c r="DVS309" s="1636"/>
      <c r="DVT309" s="1636"/>
      <c r="DVU309" s="1636"/>
      <c r="DVV309" s="1636"/>
      <c r="DVW309" s="1636"/>
      <c r="DVX309" s="1636"/>
      <c r="DVY309" s="1636"/>
      <c r="DVZ309" s="1636"/>
      <c r="DWA309" s="1636"/>
      <c r="DWB309" s="1636"/>
      <c r="DWC309" s="1636"/>
      <c r="DWD309" s="1636"/>
      <c r="DWE309" s="1636"/>
      <c r="DWF309" s="1636"/>
      <c r="DWG309" s="1636"/>
      <c r="DWH309" s="1636"/>
      <c r="DWI309" s="1636"/>
      <c r="DWJ309" s="1636"/>
      <c r="DWK309" s="1636"/>
      <c r="DWL309" s="1636"/>
      <c r="DWM309" s="1636"/>
      <c r="DWN309" s="1636"/>
      <c r="DWO309" s="1636"/>
      <c r="DWP309" s="1636"/>
      <c r="DWQ309" s="1636"/>
      <c r="DWR309" s="1636"/>
      <c r="DWS309" s="1636"/>
      <c r="DWT309" s="1636"/>
      <c r="DWU309" s="1636"/>
      <c r="DWV309" s="1636"/>
      <c r="DWW309" s="1636"/>
      <c r="DWX309" s="1636"/>
      <c r="DWY309" s="1636"/>
      <c r="DWZ309" s="1636"/>
      <c r="DXA309" s="1636"/>
      <c r="DXB309" s="1636"/>
      <c r="DXC309" s="1636"/>
      <c r="DXD309" s="1636"/>
      <c r="DXE309" s="1636"/>
      <c r="DXF309" s="1636"/>
      <c r="DXG309" s="1636"/>
      <c r="DXH309" s="1636"/>
      <c r="DXI309" s="1636"/>
      <c r="DXJ309" s="1636"/>
      <c r="DXK309" s="1636"/>
      <c r="DXL309" s="1636"/>
      <c r="DXM309" s="1636"/>
      <c r="DXN309" s="1636"/>
      <c r="DXO309" s="1636"/>
      <c r="DXP309" s="1636"/>
      <c r="DXQ309" s="1636"/>
      <c r="DXR309" s="1636"/>
      <c r="DXS309" s="1636"/>
      <c r="DXT309" s="1636"/>
      <c r="DXU309" s="1636"/>
      <c r="DXV309" s="1636"/>
      <c r="DXW309" s="1636"/>
      <c r="DXX309" s="1636"/>
      <c r="DXY309" s="1636"/>
      <c r="DXZ309" s="1636"/>
      <c r="DYA309" s="1636"/>
      <c r="DYB309" s="1636"/>
      <c r="DYC309" s="1636"/>
      <c r="DYD309" s="1636"/>
      <c r="DYE309" s="1636"/>
      <c r="DYF309" s="1636"/>
      <c r="DYG309" s="1636"/>
      <c r="DYH309" s="1636"/>
      <c r="DYI309" s="1636"/>
      <c r="DYJ309" s="1636"/>
      <c r="DYK309" s="1636"/>
      <c r="DYL309" s="1636"/>
      <c r="DYM309" s="1636"/>
      <c r="DYN309" s="1636"/>
      <c r="DYO309" s="1636"/>
      <c r="DYP309" s="1636"/>
      <c r="DYQ309" s="1636"/>
      <c r="DYR309" s="1636"/>
      <c r="DYS309" s="1636"/>
      <c r="DYT309" s="1636"/>
      <c r="DYU309" s="1636"/>
      <c r="DYV309" s="1636"/>
      <c r="DYW309" s="1636"/>
      <c r="DYX309" s="1636"/>
      <c r="DYY309" s="1636"/>
      <c r="DYZ309" s="1636"/>
      <c r="DZA309" s="1636"/>
      <c r="DZB309" s="1636"/>
      <c r="DZC309" s="1636"/>
      <c r="DZD309" s="1636"/>
      <c r="DZE309" s="1636"/>
      <c r="DZF309" s="1636"/>
      <c r="DZG309" s="1636"/>
      <c r="DZH309" s="1636"/>
      <c r="DZI309" s="1636"/>
      <c r="DZJ309" s="1636"/>
      <c r="DZK309" s="1636"/>
      <c r="DZL309" s="1636"/>
      <c r="DZM309" s="1636"/>
      <c r="DZN309" s="1636"/>
      <c r="DZO309" s="1636"/>
      <c r="DZP309" s="1636"/>
      <c r="DZQ309" s="1636"/>
      <c r="DZR309" s="1636"/>
      <c r="DZS309" s="1636"/>
      <c r="DZT309" s="1636"/>
      <c r="DZU309" s="1636"/>
      <c r="DZV309" s="1636"/>
      <c r="DZW309" s="1636"/>
      <c r="DZX309" s="1636"/>
      <c r="DZY309" s="1636"/>
      <c r="DZZ309" s="1636"/>
      <c r="EAA309" s="1636"/>
      <c r="EAB309" s="1636"/>
      <c r="EAC309" s="1636"/>
      <c r="EAD309" s="1636"/>
      <c r="EAE309" s="1636"/>
      <c r="EAF309" s="1636"/>
      <c r="EAG309" s="1636"/>
      <c r="EAH309" s="1636"/>
      <c r="EAI309" s="1636"/>
      <c r="EAJ309" s="1636"/>
      <c r="EAK309" s="1636"/>
      <c r="EAL309" s="1636"/>
      <c r="EAM309" s="1636"/>
      <c r="EAN309" s="1636"/>
      <c r="EAO309" s="1636"/>
      <c r="EAP309" s="1636"/>
      <c r="EAQ309" s="1636"/>
      <c r="EAR309" s="1636"/>
      <c r="EAS309" s="1636"/>
      <c r="EAT309" s="1636"/>
      <c r="EAU309" s="1636"/>
      <c r="EAV309" s="1636"/>
      <c r="EAW309" s="1636"/>
      <c r="EAX309" s="1636"/>
      <c r="EAY309" s="1636"/>
      <c r="EAZ309" s="1636"/>
      <c r="EBA309" s="1636"/>
      <c r="EBB309" s="1636"/>
      <c r="EBC309" s="1636"/>
      <c r="EBD309" s="1636"/>
      <c r="EBE309" s="1636"/>
      <c r="EBF309" s="1636"/>
      <c r="EBG309" s="1636"/>
      <c r="EBH309" s="1636"/>
      <c r="EBI309" s="1636"/>
      <c r="EBJ309" s="1636"/>
      <c r="EBK309" s="1636"/>
      <c r="EBL309" s="1636"/>
      <c r="EBM309" s="1636"/>
      <c r="EBN309" s="1636"/>
      <c r="EBO309" s="1636"/>
      <c r="EBP309" s="1636"/>
      <c r="EBQ309" s="1636"/>
      <c r="EBR309" s="1636"/>
      <c r="EBS309" s="1636"/>
      <c r="EBT309" s="1636"/>
      <c r="EBU309" s="1636"/>
      <c r="EBV309" s="1636"/>
      <c r="EBW309" s="1636"/>
      <c r="EBX309" s="1636"/>
      <c r="EBY309" s="1636"/>
      <c r="EBZ309" s="1636"/>
      <c r="ECA309" s="1636"/>
      <c r="ECB309" s="1636"/>
      <c r="ECC309" s="1636"/>
      <c r="ECD309" s="1636"/>
      <c r="ECE309" s="1636"/>
      <c r="ECF309" s="1636"/>
      <c r="ECG309" s="1636"/>
      <c r="ECH309" s="1636"/>
      <c r="ECI309" s="1636"/>
      <c r="ECJ309" s="1636"/>
      <c r="ECK309" s="1636"/>
      <c r="ECL309" s="1636"/>
      <c r="ECM309" s="1636"/>
      <c r="ECN309" s="1636"/>
      <c r="ECO309" s="1636"/>
      <c r="ECP309" s="1636"/>
      <c r="ECQ309" s="1636"/>
      <c r="ECR309" s="1636"/>
      <c r="ECS309" s="1636"/>
      <c r="ECT309" s="1636"/>
      <c r="ECU309" s="1636"/>
      <c r="ECV309" s="1636"/>
      <c r="ECW309" s="1636"/>
      <c r="ECX309" s="1636"/>
      <c r="ECY309" s="1636"/>
      <c r="ECZ309" s="1636"/>
      <c r="EDA309" s="1636"/>
      <c r="EDB309" s="1636"/>
      <c r="EDC309" s="1636"/>
      <c r="EDD309" s="1636"/>
      <c r="EDE309" s="1636"/>
      <c r="EDF309" s="1636"/>
      <c r="EDG309" s="1636"/>
      <c r="EDH309" s="1636"/>
      <c r="EDI309" s="1636"/>
      <c r="EDJ309" s="1636"/>
      <c r="EDK309" s="1636"/>
      <c r="EDL309" s="1636"/>
      <c r="EDM309" s="1636"/>
      <c r="EDN309" s="1636"/>
      <c r="EDO309" s="1636"/>
      <c r="EDP309" s="1636"/>
      <c r="EDQ309" s="1636"/>
      <c r="EDR309" s="1636"/>
      <c r="EDS309" s="1636"/>
      <c r="EDT309" s="1636"/>
      <c r="EDU309" s="1636"/>
      <c r="EDV309" s="1636"/>
      <c r="EDW309" s="1636"/>
      <c r="EDX309" s="1636"/>
      <c r="EDY309" s="1636"/>
      <c r="EDZ309" s="1636"/>
      <c r="EEA309" s="1636"/>
      <c r="EEB309" s="1636"/>
      <c r="EEC309" s="1636"/>
      <c r="EED309" s="1636"/>
      <c r="EEE309" s="1636"/>
      <c r="EEF309" s="1636"/>
      <c r="EEG309" s="1636"/>
      <c r="EEH309" s="1636"/>
      <c r="EEI309" s="1636"/>
      <c r="EEJ309" s="1636"/>
      <c r="EEK309" s="1636"/>
      <c r="EEL309" s="1636"/>
      <c r="EEM309" s="1636"/>
      <c r="EEN309" s="1636"/>
      <c r="EEO309" s="1636"/>
      <c r="EEP309" s="1636"/>
      <c r="EEQ309" s="1636"/>
      <c r="EER309" s="1636"/>
      <c r="EES309" s="1636"/>
      <c r="EET309" s="1636"/>
      <c r="EEU309" s="1636"/>
      <c r="EEV309" s="1636"/>
      <c r="EEW309" s="1636"/>
      <c r="EEX309" s="1636"/>
      <c r="EEY309" s="1636"/>
      <c r="EEZ309" s="1636"/>
      <c r="EFA309" s="1636"/>
      <c r="EFB309" s="1636"/>
      <c r="EFC309" s="1636"/>
      <c r="EFD309" s="1636"/>
      <c r="EFE309" s="1636"/>
      <c r="EFF309" s="1636"/>
      <c r="EFG309" s="1636"/>
      <c r="EFH309" s="1636"/>
      <c r="EFI309" s="1636"/>
      <c r="EFJ309" s="1636"/>
      <c r="EFK309" s="1636"/>
      <c r="EFL309" s="1636"/>
      <c r="EFM309" s="1636"/>
      <c r="EFN309" s="1636"/>
      <c r="EFO309" s="1636"/>
      <c r="EFP309" s="1636"/>
      <c r="EFQ309" s="1636"/>
      <c r="EFR309" s="1636"/>
      <c r="EFS309" s="1636"/>
      <c r="EFT309" s="1636"/>
      <c r="EFU309" s="1636"/>
      <c r="EFV309" s="1636"/>
      <c r="EFW309" s="1636"/>
      <c r="EFX309" s="1636"/>
      <c r="EFY309" s="1636"/>
      <c r="EFZ309" s="1636"/>
      <c r="EGA309" s="1636"/>
      <c r="EGB309" s="1636"/>
      <c r="EGC309" s="1636"/>
      <c r="EGD309" s="1636"/>
      <c r="EGE309" s="1636"/>
      <c r="EGF309" s="1636"/>
      <c r="EGG309" s="1636"/>
      <c r="EGH309" s="1636"/>
      <c r="EGI309" s="1636"/>
      <c r="EGJ309" s="1636"/>
      <c r="EGK309" s="1636"/>
      <c r="EGL309" s="1636"/>
      <c r="EGM309" s="1636"/>
      <c r="EGN309" s="1636"/>
      <c r="EGO309" s="1636"/>
      <c r="EGP309" s="1636"/>
      <c r="EGQ309" s="1636"/>
      <c r="EGR309" s="1636"/>
      <c r="EGS309" s="1636"/>
      <c r="EGT309" s="1636"/>
      <c r="EGU309" s="1636"/>
      <c r="EGV309" s="1636"/>
      <c r="EGW309" s="1636"/>
      <c r="EGX309" s="1636"/>
      <c r="EGY309" s="1636"/>
      <c r="EGZ309" s="1636"/>
      <c r="EHA309" s="1636"/>
      <c r="EHB309" s="1636"/>
      <c r="EHC309" s="1636"/>
      <c r="EHD309" s="1636"/>
      <c r="EHE309" s="1636"/>
      <c r="EHF309" s="1636"/>
      <c r="EHG309" s="1636"/>
      <c r="EHH309" s="1636"/>
      <c r="EHI309" s="1636"/>
      <c r="EHJ309" s="1636"/>
      <c r="EHK309" s="1636"/>
      <c r="EHL309" s="1636"/>
      <c r="EHM309" s="1636"/>
      <c r="EHN309" s="1636"/>
      <c r="EHO309" s="1636"/>
      <c r="EHP309" s="1636"/>
      <c r="EHQ309" s="1636"/>
      <c r="EHR309" s="1636"/>
      <c r="EHS309" s="1636"/>
      <c r="EHT309" s="1636"/>
      <c r="EHU309" s="1636"/>
      <c r="EHV309" s="1636"/>
      <c r="EHW309" s="1636"/>
      <c r="EHX309" s="1636"/>
      <c r="EHY309" s="1636"/>
      <c r="EHZ309" s="1636"/>
      <c r="EIA309" s="1636"/>
      <c r="EIB309" s="1636"/>
      <c r="EIC309" s="1636"/>
      <c r="EID309" s="1636"/>
      <c r="EIE309" s="1636"/>
      <c r="EIF309" s="1636"/>
      <c r="EIG309" s="1636"/>
      <c r="EIH309" s="1636"/>
      <c r="EII309" s="1636"/>
      <c r="EIJ309" s="1636"/>
      <c r="EIK309" s="1636"/>
      <c r="EIL309" s="1636"/>
      <c r="EIM309" s="1636"/>
      <c r="EIN309" s="1636"/>
      <c r="EIO309" s="1636"/>
      <c r="EIP309" s="1636"/>
      <c r="EIQ309" s="1636"/>
      <c r="EIR309" s="1636"/>
      <c r="EIS309" s="1636"/>
      <c r="EIT309" s="1636"/>
      <c r="EIU309" s="1636"/>
      <c r="EIV309" s="1636"/>
      <c r="EIW309" s="1636"/>
      <c r="EIX309" s="1636"/>
      <c r="EIY309" s="1636"/>
      <c r="EIZ309" s="1636"/>
      <c r="EJA309" s="1636"/>
      <c r="EJB309" s="1636"/>
      <c r="EJC309" s="1636"/>
      <c r="EJD309" s="1636"/>
      <c r="EJE309" s="1636"/>
      <c r="EJF309" s="1636"/>
      <c r="EJG309" s="1636"/>
      <c r="EJH309" s="1636"/>
      <c r="EJI309" s="1636"/>
      <c r="EJJ309" s="1636"/>
      <c r="EJK309" s="1636"/>
      <c r="EJL309" s="1636"/>
      <c r="EJM309" s="1636"/>
      <c r="EJN309" s="1636"/>
      <c r="EJO309" s="1636"/>
      <c r="EJP309" s="1636"/>
      <c r="EJQ309" s="1636"/>
      <c r="EJR309" s="1636"/>
      <c r="EJS309" s="1636"/>
      <c r="EJT309" s="1636"/>
      <c r="EJU309" s="1636"/>
      <c r="EJV309" s="1636"/>
      <c r="EJW309" s="1636"/>
      <c r="EJX309" s="1636"/>
      <c r="EJY309" s="1636"/>
      <c r="EJZ309" s="1636"/>
      <c r="EKA309" s="1636"/>
      <c r="EKB309" s="1636"/>
      <c r="EKC309" s="1636"/>
      <c r="EKD309" s="1636"/>
      <c r="EKE309" s="1636"/>
      <c r="EKF309" s="1636"/>
      <c r="EKG309" s="1636"/>
      <c r="EKH309" s="1636"/>
      <c r="EKI309" s="1636"/>
      <c r="EKJ309" s="1636"/>
      <c r="EKK309" s="1636"/>
      <c r="EKL309" s="1636"/>
      <c r="EKM309" s="1636"/>
      <c r="EKN309" s="1636"/>
      <c r="EKO309" s="1636"/>
      <c r="EKP309" s="1636"/>
      <c r="EKQ309" s="1636"/>
      <c r="EKR309" s="1636"/>
      <c r="EKS309" s="1636"/>
      <c r="EKT309" s="1636"/>
      <c r="EKU309" s="1636"/>
      <c r="EKV309" s="1636"/>
      <c r="EKW309" s="1636"/>
      <c r="EKX309" s="1636"/>
      <c r="EKY309" s="1636"/>
      <c r="EKZ309" s="1636"/>
      <c r="ELA309" s="1636"/>
      <c r="ELB309" s="1636"/>
      <c r="ELC309" s="1636"/>
      <c r="ELD309" s="1636"/>
      <c r="ELE309" s="1636"/>
      <c r="ELF309" s="1636"/>
      <c r="ELG309" s="1636"/>
      <c r="ELH309" s="1636"/>
      <c r="ELI309" s="1636"/>
      <c r="ELJ309" s="1636"/>
      <c r="ELK309" s="1636"/>
      <c r="ELL309" s="1636"/>
      <c r="ELM309" s="1636"/>
      <c r="ELN309" s="1636"/>
      <c r="ELO309" s="1636"/>
      <c r="ELP309" s="1636"/>
      <c r="ELQ309" s="1636"/>
      <c r="ELR309" s="1636"/>
      <c r="ELS309" s="1636"/>
      <c r="ELT309" s="1636"/>
      <c r="ELU309" s="1636"/>
      <c r="ELV309" s="1636"/>
      <c r="ELW309" s="1636"/>
      <c r="ELX309" s="1636"/>
      <c r="ELY309" s="1636"/>
      <c r="ELZ309" s="1636"/>
      <c r="EMA309" s="1636"/>
      <c r="EMB309" s="1636"/>
      <c r="EMC309" s="1636"/>
      <c r="EMD309" s="1636"/>
      <c r="EME309" s="1636"/>
      <c r="EMF309" s="1636"/>
      <c r="EMG309" s="1636"/>
      <c r="EMH309" s="1636"/>
      <c r="EMI309" s="1636"/>
      <c r="EMJ309" s="1636"/>
      <c r="EMK309" s="1636"/>
      <c r="EML309" s="1636"/>
      <c r="EMM309" s="1636"/>
      <c r="EMN309" s="1636"/>
      <c r="EMO309" s="1636"/>
      <c r="EMP309" s="1636"/>
      <c r="EMQ309" s="1636"/>
      <c r="EMR309" s="1636"/>
      <c r="EMS309" s="1636"/>
      <c r="EMT309" s="1636"/>
      <c r="EMU309" s="1636"/>
      <c r="EMV309" s="1636"/>
      <c r="EMW309" s="1636"/>
      <c r="EMX309" s="1636"/>
      <c r="EMY309" s="1636"/>
      <c r="EMZ309" s="1636"/>
      <c r="ENA309" s="1636"/>
      <c r="ENB309" s="1636"/>
      <c r="ENC309" s="1636"/>
      <c r="END309" s="1636"/>
      <c r="ENE309" s="1636"/>
      <c r="ENF309" s="1636"/>
      <c r="ENG309" s="1636"/>
      <c r="ENH309" s="1636"/>
      <c r="ENI309" s="1636"/>
      <c r="ENJ309" s="1636"/>
      <c r="ENK309" s="1636"/>
      <c r="ENL309" s="1636"/>
      <c r="ENM309" s="1636"/>
      <c r="ENN309" s="1636"/>
      <c r="ENO309" s="1636"/>
      <c r="ENP309" s="1636"/>
      <c r="ENQ309" s="1636"/>
      <c r="ENR309" s="1636"/>
      <c r="ENS309" s="1636"/>
      <c r="ENT309" s="1636"/>
      <c r="ENU309" s="1636"/>
      <c r="ENV309" s="1636"/>
      <c r="ENW309" s="1636"/>
      <c r="ENX309" s="1636"/>
      <c r="ENY309" s="1636"/>
      <c r="ENZ309" s="1636"/>
      <c r="EOA309" s="1636"/>
      <c r="EOB309" s="1636"/>
      <c r="EOC309" s="1636"/>
      <c r="EOD309" s="1636"/>
      <c r="EOE309" s="1636"/>
      <c r="EOF309" s="1636"/>
      <c r="EOG309" s="1636"/>
      <c r="EOH309" s="1636"/>
      <c r="EOI309" s="1636"/>
      <c r="EOJ309" s="1636"/>
      <c r="EOK309" s="1636"/>
      <c r="EOL309" s="1636"/>
      <c r="EOM309" s="1636"/>
      <c r="EON309" s="1636"/>
      <c r="EOO309" s="1636"/>
      <c r="EOP309" s="1636"/>
      <c r="EOQ309" s="1636"/>
      <c r="EOR309" s="1636"/>
      <c r="EOS309" s="1636"/>
      <c r="EOT309" s="1636"/>
      <c r="EOU309" s="1636"/>
      <c r="EOV309" s="1636"/>
      <c r="EOW309" s="1636"/>
      <c r="EOX309" s="1636"/>
      <c r="EOY309" s="1636"/>
      <c r="EOZ309" s="1636"/>
      <c r="EPA309" s="1636"/>
      <c r="EPB309" s="1636"/>
      <c r="EPC309" s="1636"/>
      <c r="EPD309" s="1636"/>
      <c r="EPE309" s="1636"/>
      <c r="EPF309" s="1636"/>
      <c r="EPG309" s="1636"/>
      <c r="EPH309" s="1636"/>
      <c r="EPI309" s="1636"/>
      <c r="EPJ309" s="1636"/>
      <c r="EPK309" s="1636"/>
      <c r="EPL309" s="1636"/>
      <c r="EPM309" s="1636"/>
      <c r="EPN309" s="1636"/>
      <c r="EPO309" s="1636"/>
      <c r="EPP309" s="1636"/>
      <c r="EPQ309" s="1636"/>
      <c r="EPR309" s="1636"/>
      <c r="EPS309" s="1636"/>
      <c r="EPT309" s="1636"/>
      <c r="EPU309" s="1636"/>
      <c r="EPV309" s="1636"/>
      <c r="EPW309" s="1636"/>
      <c r="EPX309" s="1636"/>
      <c r="EPY309" s="1636"/>
      <c r="EPZ309" s="1636"/>
      <c r="EQA309" s="1636"/>
      <c r="EQB309" s="1636"/>
      <c r="EQC309" s="1636"/>
      <c r="EQD309" s="1636"/>
      <c r="EQE309" s="1636"/>
      <c r="EQF309" s="1636"/>
      <c r="EQG309" s="1636"/>
      <c r="EQH309" s="1636"/>
      <c r="EQI309" s="1636"/>
      <c r="EQJ309" s="1636"/>
      <c r="EQK309" s="1636"/>
      <c r="EQL309" s="1636"/>
      <c r="EQM309" s="1636"/>
      <c r="EQN309" s="1636"/>
      <c r="EQO309" s="1636"/>
      <c r="EQP309" s="1636"/>
      <c r="EQQ309" s="1636"/>
      <c r="EQR309" s="1636"/>
      <c r="EQS309" s="1636"/>
      <c r="EQT309" s="1636"/>
      <c r="EQU309" s="1636"/>
      <c r="EQV309" s="1636"/>
      <c r="EQW309" s="1636"/>
      <c r="EQX309" s="1636"/>
      <c r="EQY309" s="1636"/>
      <c r="EQZ309" s="1636"/>
      <c r="ERA309" s="1636"/>
      <c r="ERB309" s="1636"/>
      <c r="ERC309" s="1636"/>
      <c r="ERD309" s="1636"/>
      <c r="ERE309" s="1636"/>
      <c r="ERF309" s="1636"/>
      <c r="ERG309" s="1636"/>
      <c r="ERH309" s="1636"/>
      <c r="ERI309" s="1636"/>
      <c r="ERJ309" s="1636"/>
      <c r="ERK309" s="1636"/>
      <c r="ERL309" s="1636"/>
      <c r="ERM309" s="1636"/>
      <c r="ERN309" s="1636"/>
      <c r="ERO309" s="1636"/>
      <c r="ERP309" s="1636"/>
      <c r="ERQ309" s="1636"/>
      <c r="ERR309" s="1636"/>
      <c r="ERS309" s="1636"/>
      <c r="ERT309" s="1636"/>
      <c r="ERU309" s="1636"/>
      <c r="ERV309" s="1636"/>
      <c r="ERW309" s="1636"/>
      <c r="ERX309" s="1636"/>
      <c r="ERY309" s="1636"/>
      <c r="ERZ309" s="1636"/>
      <c r="ESA309" s="1636"/>
      <c r="ESB309" s="1636"/>
      <c r="ESC309" s="1636"/>
      <c r="ESD309" s="1636"/>
      <c r="ESE309" s="1636"/>
      <c r="ESF309" s="1636"/>
      <c r="ESG309" s="1636"/>
      <c r="ESH309" s="1636"/>
      <c r="ESI309" s="1636"/>
      <c r="ESJ309" s="1636"/>
      <c r="ESK309" s="1636"/>
      <c r="ESL309" s="1636"/>
      <c r="ESM309" s="1636"/>
      <c r="ESN309" s="1636"/>
      <c r="ESO309" s="1636"/>
      <c r="ESP309" s="1636"/>
      <c r="ESQ309" s="1636"/>
      <c r="ESR309" s="1636"/>
      <c r="ESS309" s="1636"/>
      <c r="EST309" s="1636"/>
      <c r="ESU309" s="1636"/>
      <c r="ESV309" s="1636"/>
      <c r="ESW309" s="1636"/>
      <c r="ESX309" s="1636"/>
      <c r="ESY309" s="1636"/>
      <c r="ESZ309" s="1636"/>
      <c r="ETA309" s="1636"/>
      <c r="ETB309" s="1636"/>
      <c r="ETC309" s="1636"/>
      <c r="ETD309" s="1636"/>
      <c r="ETE309" s="1636"/>
      <c r="ETF309" s="1636"/>
      <c r="ETG309" s="1636"/>
      <c r="ETH309" s="1636"/>
      <c r="ETI309" s="1636"/>
      <c r="ETJ309" s="1636"/>
      <c r="ETK309" s="1636"/>
      <c r="ETL309" s="1636"/>
      <c r="ETM309" s="1636"/>
      <c r="ETN309" s="1636"/>
      <c r="ETO309" s="1636"/>
      <c r="ETP309" s="1636"/>
      <c r="ETQ309" s="1636"/>
      <c r="ETR309" s="1636"/>
      <c r="ETS309" s="1636"/>
      <c r="ETT309" s="1636"/>
      <c r="ETU309" s="1636"/>
      <c r="ETV309" s="1636"/>
      <c r="ETW309" s="1636"/>
      <c r="ETX309" s="1636"/>
      <c r="ETY309" s="1636"/>
      <c r="ETZ309" s="1636"/>
      <c r="EUA309" s="1636"/>
      <c r="EUB309" s="1636"/>
      <c r="EUC309" s="1636"/>
      <c r="EUD309" s="1636"/>
      <c r="EUE309" s="1636"/>
      <c r="EUF309" s="1636"/>
      <c r="EUG309" s="1636"/>
      <c r="EUH309" s="1636"/>
      <c r="EUI309" s="1636"/>
      <c r="EUJ309" s="1636"/>
      <c r="EUK309" s="1636"/>
      <c r="EUL309" s="1636"/>
      <c r="EUM309" s="1636"/>
      <c r="EUN309" s="1636"/>
      <c r="EUO309" s="1636"/>
      <c r="EUP309" s="1636"/>
      <c r="EUQ309" s="1636"/>
      <c r="EUR309" s="1636"/>
      <c r="EUS309" s="1636"/>
      <c r="EUT309" s="1636"/>
      <c r="EUU309" s="1636"/>
      <c r="EUV309" s="1636"/>
      <c r="EUW309" s="1636"/>
      <c r="EUX309" s="1636"/>
      <c r="EUY309" s="1636"/>
      <c r="EUZ309" s="1636"/>
      <c r="EVA309" s="1636"/>
      <c r="EVB309" s="1636"/>
      <c r="EVC309" s="1636"/>
      <c r="EVD309" s="1636"/>
      <c r="EVE309" s="1636"/>
      <c r="EVF309" s="1636"/>
      <c r="EVG309" s="1636"/>
      <c r="EVH309" s="1636"/>
      <c r="EVI309" s="1636"/>
      <c r="EVJ309" s="1636"/>
      <c r="EVK309" s="1636"/>
      <c r="EVL309" s="1636"/>
      <c r="EVM309" s="1636"/>
      <c r="EVN309" s="1636"/>
      <c r="EVO309" s="1636"/>
      <c r="EVP309" s="1636"/>
      <c r="EVQ309" s="1636"/>
      <c r="EVR309" s="1636"/>
      <c r="EVS309" s="1636"/>
      <c r="EVT309" s="1636"/>
      <c r="EVU309" s="1636"/>
      <c r="EVV309" s="1636"/>
      <c r="EVW309" s="1636"/>
      <c r="EVX309" s="1636"/>
      <c r="EVY309" s="1636"/>
      <c r="EVZ309" s="1636"/>
      <c r="EWA309" s="1636"/>
      <c r="EWB309" s="1636"/>
      <c r="EWC309" s="1636"/>
      <c r="EWD309" s="1636"/>
      <c r="EWE309" s="1636"/>
      <c r="EWF309" s="1636"/>
      <c r="EWG309" s="1636"/>
      <c r="EWH309" s="1636"/>
      <c r="EWI309" s="1636"/>
      <c r="EWJ309" s="1636"/>
      <c r="EWK309" s="1636"/>
      <c r="EWL309" s="1636"/>
      <c r="EWM309" s="1636"/>
      <c r="EWN309" s="1636"/>
      <c r="EWO309" s="1636"/>
      <c r="EWP309" s="1636"/>
      <c r="EWQ309" s="1636"/>
      <c r="EWR309" s="1636"/>
      <c r="EWS309" s="1636"/>
      <c r="EWT309" s="1636"/>
      <c r="EWU309" s="1636"/>
      <c r="EWV309" s="1636"/>
      <c r="EWW309" s="1636"/>
      <c r="EWX309" s="1636"/>
      <c r="EWY309" s="1636"/>
      <c r="EWZ309" s="1636"/>
      <c r="EXA309" s="1636"/>
      <c r="EXB309" s="1636"/>
      <c r="EXC309" s="1636"/>
      <c r="EXD309" s="1636"/>
      <c r="EXE309" s="1636"/>
      <c r="EXF309" s="1636"/>
      <c r="EXG309" s="1636"/>
      <c r="EXH309" s="1636"/>
      <c r="EXI309" s="1636"/>
      <c r="EXJ309" s="1636"/>
      <c r="EXK309" s="1636"/>
      <c r="EXL309" s="1636"/>
      <c r="EXM309" s="1636"/>
      <c r="EXN309" s="1636"/>
      <c r="EXO309" s="1636"/>
      <c r="EXP309" s="1636"/>
      <c r="EXQ309" s="1636"/>
      <c r="EXR309" s="1636"/>
      <c r="EXS309" s="1636"/>
      <c r="EXT309" s="1636"/>
      <c r="EXU309" s="1636"/>
      <c r="EXV309" s="1636"/>
      <c r="EXW309" s="1636"/>
      <c r="EXX309" s="1636"/>
      <c r="EXY309" s="1636"/>
      <c r="EXZ309" s="1636"/>
      <c r="EYA309" s="1636"/>
      <c r="EYB309" s="1636"/>
      <c r="EYC309" s="1636"/>
      <c r="EYD309" s="1636"/>
      <c r="EYE309" s="1636"/>
      <c r="EYF309" s="1636"/>
      <c r="EYG309" s="1636"/>
      <c r="EYH309" s="1636"/>
      <c r="EYI309" s="1636"/>
      <c r="EYJ309" s="1636"/>
      <c r="EYK309" s="1636"/>
      <c r="EYL309" s="1636"/>
      <c r="EYM309" s="1636"/>
      <c r="EYN309" s="1636"/>
      <c r="EYO309" s="1636"/>
      <c r="EYP309" s="1636"/>
      <c r="EYQ309" s="1636"/>
      <c r="EYR309" s="1636"/>
      <c r="EYS309" s="1636"/>
      <c r="EYT309" s="1636"/>
      <c r="EYU309" s="1636"/>
      <c r="EYV309" s="1636"/>
      <c r="EYW309" s="1636"/>
      <c r="EYX309" s="1636"/>
      <c r="EYY309" s="1636"/>
      <c r="EYZ309" s="1636"/>
      <c r="EZA309" s="1636"/>
      <c r="EZB309" s="1636"/>
      <c r="EZC309" s="1636"/>
      <c r="EZD309" s="1636"/>
      <c r="EZE309" s="1636"/>
      <c r="EZF309" s="1636"/>
      <c r="EZG309" s="1636"/>
      <c r="EZH309" s="1636"/>
      <c r="EZI309" s="1636"/>
      <c r="EZJ309" s="1636"/>
      <c r="EZK309" s="1636"/>
      <c r="EZL309" s="1636"/>
      <c r="EZM309" s="1636"/>
      <c r="EZN309" s="1636"/>
      <c r="EZO309" s="1636"/>
      <c r="EZP309" s="1636"/>
      <c r="EZQ309" s="1636"/>
      <c r="EZR309" s="1636"/>
      <c r="EZS309" s="1636"/>
      <c r="EZT309" s="1636"/>
      <c r="EZU309" s="1636"/>
      <c r="EZV309" s="1636"/>
      <c r="EZW309" s="1636"/>
      <c r="EZX309" s="1636"/>
      <c r="EZY309" s="1636"/>
      <c r="EZZ309" s="1636"/>
      <c r="FAA309" s="1636"/>
      <c r="FAB309" s="1636"/>
      <c r="FAC309" s="1636"/>
      <c r="FAD309" s="1636"/>
      <c r="FAE309" s="1636"/>
      <c r="FAF309" s="1636"/>
      <c r="FAG309" s="1636"/>
      <c r="FAH309" s="1636"/>
      <c r="FAI309" s="1636"/>
      <c r="FAJ309" s="1636"/>
      <c r="FAK309" s="1636"/>
      <c r="FAL309" s="1636"/>
      <c r="FAM309" s="1636"/>
      <c r="FAN309" s="1636"/>
      <c r="FAO309" s="1636"/>
      <c r="FAP309" s="1636"/>
      <c r="FAQ309" s="1636"/>
      <c r="FAR309" s="1636"/>
      <c r="FAS309" s="1636"/>
      <c r="FAT309" s="1636"/>
      <c r="FAU309" s="1636"/>
      <c r="FAV309" s="1636"/>
      <c r="FAW309" s="1636"/>
      <c r="FAX309" s="1636"/>
      <c r="FAY309" s="1636"/>
      <c r="FAZ309" s="1636"/>
      <c r="FBA309" s="1636"/>
      <c r="FBB309" s="1636"/>
      <c r="FBC309" s="1636"/>
      <c r="FBD309" s="1636"/>
      <c r="FBE309" s="1636"/>
      <c r="FBF309" s="1636"/>
      <c r="FBG309" s="1636"/>
      <c r="FBH309" s="1636"/>
      <c r="FBI309" s="1636"/>
      <c r="FBJ309" s="1636"/>
      <c r="FBK309" s="1636"/>
      <c r="FBL309" s="1636"/>
      <c r="FBM309" s="1636"/>
      <c r="FBN309" s="1636"/>
      <c r="FBO309" s="1636"/>
      <c r="FBP309" s="1636"/>
      <c r="FBQ309" s="1636"/>
      <c r="FBR309" s="1636"/>
      <c r="FBS309" s="1636"/>
      <c r="FBT309" s="1636"/>
      <c r="FBU309" s="1636"/>
      <c r="FBV309" s="1636"/>
      <c r="FBW309" s="1636"/>
      <c r="FBX309" s="1636"/>
      <c r="FBY309" s="1636"/>
      <c r="FBZ309" s="1636"/>
      <c r="FCA309" s="1636"/>
      <c r="FCB309" s="1636"/>
      <c r="FCC309" s="1636"/>
      <c r="FCD309" s="1636"/>
      <c r="FCE309" s="1636"/>
      <c r="FCF309" s="1636"/>
      <c r="FCG309" s="1636"/>
      <c r="FCH309" s="1636"/>
      <c r="FCI309" s="1636"/>
      <c r="FCJ309" s="1636"/>
      <c r="FCK309" s="1636"/>
      <c r="FCL309" s="1636"/>
      <c r="FCM309" s="1636"/>
      <c r="FCN309" s="1636"/>
      <c r="FCO309" s="1636"/>
      <c r="FCP309" s="1636"/>
      <c r="FCQ309" s="1636"/>
      <c r="FCR309" s="1636"/>
      <c r="FCS309" s="1636"/>
      <c r="FCT309" s="1636"/>
      <c r="FCU309" s="1636"/>
      <c r="FCV309" s="1636"/>
      <c r="FCW309" s="1636"/>
      <c r="FCX309" s="1636"/>
      <c r="FCY309" s="1636"/>
      <c r="FCZ309" s="1636"/>
      <c r="FDA309" s="1636"/>
      <c r="FDB309" s="1636"/>
      <c r="FDC309" s="1636"/>
      <c r="FDD309" s="1636"/>
      <c r="FDE309" s="1636"/>
      <c r="FDF309" s="1636"/>
      <c r="FDG309" s="1636"/>
      <c r="FDH309" s="1636"/>
      <c r="FDI309" s="1636"/>
      <c r="FDJ309" s="1636"/>
      <c r="FDK309" s="1636"/>
      <c r="FDL309" s="1636"/>
      <c r="FDM309" s="1636"/>
      <c r="FDN309" s="1636"/>
      <c r="FDO309" s="1636"/>
      <c r="FDP309" s="1636"/>
      <c r="FDQ309" s="1636"/>
      <c r="FDR309" s="1636"/>
      <c r="FDS309" s="1636"/>
      <c r="FDT309" s="1636"/>
      <c r="FDU309" s="1636"/>
      <c r="FDV309" s="1636"/>
      <c r="FDW309" s="1636"/>
      <c r="FDX309" s="1636"/>
      <c r="FDY309" s="1636"/>
      <c r="FDZ309" s="1636"/>
      <c r="FEA309" s="1636"/>
      <c r="FEB309" s="1636"/>
      <c r="FEC309" s="1636"/>
      <c r="FED309" s="1636"/>
      <c r="FEE309" s="1636"/>
      <c r="FEF309" s="1636"/>
      <c r="FEG309" s="1636"/>
      <c r="FEH309" s="1636"/>
      <c r="FEI309" s="1636"/>
      <c r="FEJ309" s="1636"/>
      <c r="FEK309" s="1636"/>
      <c r="FEL309" s="1636"/>
      <c r="FEM309" s="1636"/>
      <c r="FEN309" s="1636"/>
      <c r="FEO309" s="1636"/>
      <c r="FEP309" s="1636"/>
      <c r="FEQ309" s="1636"/>
      <c r="FER309" s="1636"/>
      <c r="FES309" s="1636"/>
      <c r="FET309" s="1636"/>
      <c r="FEU309" s="1636"/>
      <c r="FEV309" s="1636"/>
      <c r="FEW309" s="1636"/>
      <c r="FEX309" s="1636"/>
      <c r="FEY309" s="1636"/>
      <c r="FEZ309" s="1636"/>
      <c r="FFA309" s="1636"/>
      <c r="FFB309" s="1636"/>
      <c r="FFC309" s="1636"/>
      <c r="FFD309" s="1636"/>
      <c r="FFE309" s="1636"/>
      <c r="FFF309" s="1636"/>
      <c r="FFG309" s="1636"/>
      <c r="FFH309" s="1636"/>
      <c r="FFI309" s="1636"/>
      <c r="FFJ309" s="1636"/>
      <c r="FFK309" s="1636"/>
      <c r="FFL309" s="1636"/>
      <c r="FFM309" s="1636"/>
      <c r="FFN309" s="1636"/>
      <c r="FFO309" s="1636"/>
      <c r="FFP309" s="1636"/>
      <c r="FFQ309" s="1636"/>
      <c r="FFR309" s="1636"/>
      <c r="FFS309" s="1636"/>
      <c r="FFT309" s="1636"/>
      <c r="FFU309" s="1636"/>
      <c r="FFV309" s="1636"/>
      <c r="FFW309" s="1636"/>
      <c r="FFX309" s="1636"/>
      <c r="FFY309" s="1636"/>
      <c r="FFZ309" s="1636"/>
      <c r="FGA309" s="1636"/>
      <c r="FGB309" s="1636"/>
      <c r="FGC309" s="1636"/>
      <c r="FGD309" s="1636"/>
      <c r="FGE309" s="1636"/>
      <c r="FGF309" s="1636"/>
      <c r="FGG309" s="1636"/>
      <c r="FGH309" s="1636"/>
      <c r="FGI309" s="1636"/>
      <c r="FGJ309" s="1636"/>
      <c r="FGK309" s="1636"/>
      <c r="FGL309" s="1636"/>
      <c r="FGM309" s="1636"/>
      <c r="FGN309" s="1636"/>
      <c r="FGO309" s="1636"/>
      <c r="FGP309" s="1636"/>
      <c r="FGQ309" s="1636"/>
      <c r="FGR309" s="1636"/>
      <c r="FGS309" s="1636"/>
      <c r="FGT309" s="1636"/>
      <c r="FGU309" s="1636"/>
      <c r="FGV309" s="1636"/>
      <c r="FGW309" s="1636"/>
      <c r="FGX309" s="1636"/>
      <c r="FGY309" s="1636"/>
      <c r="FGZ309" s="1636"/>
      <c r="FHA309" s="1636"/>
      <c r="FHB309" s="1636"/>
      <c r="FHC309" s="1636"/>
      <c r="FHD309" s="1636"/>
      <c r="FHE309" s="1636"/>
      <c r="FHF309" s="1636"/>
      <c r="FHG309" s="1636"/>
      <c r="FHH309" s="1636"/>
      <c r="FHI309" s="1636"/>
      <c r="FHJ309" s="1636"/>
      <c r="FHK309" s="1636"/>
      <c r="FHL309" s="1636"/>
      <c r="FHM309" s="1636"/>
      <c r="FHN309" s="1636"/>
      <c r="FHO309" s="1636"/>
      <c r="FHP309" s="1636"/>
      <c r="FHQ309" s="1636"/>
      <c r="FHR309" s="1636"/>
      <c r="FHS309" s="1636"/>
      <c r="FHT309" s="1636"/>
      <c r="FHU309" s="1636"/>
      <c r="FHV309" s="1636"/>
      <c r="FHW309" s="1636"/>
      <c r="FHX309" s="1636"/>
      <c r="FHY309" s="1636"/>
      <c r="FHZ309" s="1636"/>
      <c r="FIA309" s="1636"/>
      <c r="FIB309" s="1636"/>
      <c r="FIC309" s="1636"/>
      <c r="FID309" s="1636"/>
      <c r="FIE309" s="1636"/>
      <c r="FIF309" s="1636"/>
      <c r="FIG309" s="1636"/>
      <c r="FIH309" s="1636"/>
      <c r="FII309" s="1636"/>
      <c r="FIJ309" s="1636"/>
      <c r="FIK309" s="1636"/>
      <c r="FIL309" s="1636"/>
      <c r="FIM309" s="1636"/>
      <c r="FIN309" s="1636"/>
      <c r="FIO309" s="1636"/>
      <c r="FIP309" s="1636"/>
      <c r="FIQ309" s="1636"/>
      <c r="FIR309" s="1636"/>
      <c r="FIS309" s="1636"/>
      <c r="FIT309" s="1636"/>
      <c r="FIU309" s="1636"/>
      <c r="FIV309" s="1636"/>
      <c r="FIW309" s="1636"/>
      <c r="FIX309" s="1636"/>
      <c r="FIY309" s="1636"/>
      <c r="FIZ309" s="1636"/>
      <c r="FJA309" s="1636"/>
      <c r="FJB309" s="1636"/>
      <c r="FJC309" s="1636"/>
      <c r="FJD309" s="1636"/>
      <c r="FJE309" s="1636"/>
      <c r="FJF309" s="1636"/>
      <c r="FJG309" s="1636"/>
      <c r="FJH309" s="1636"/>
      <c r="FJI309" s="1636"/>
      <c r="FJJ309" s="1636"/>
      <c r="FJK309" s="1636"/>
      <c r="FJL309" s="1636"/>
      <c r="FJM309" s="1636"/>
      <c r="FJN309" s="1636"/>
      <c r="FJO309" s="1636"/>
      <c r="FJP309" s="1636"/>
      <c r="FJQ309" s="1636"/>
      <c r="FJR309" s="1636"/>
      <c r="FJS309" s="1636"/>
      <c r="FJT309" s="1636"/>
      <c r="FJU309" s="1636"/>
      <c r="FJV309" s="1636"/>
      <c r="FJW309" s="1636"/>
      <c r="FJX309" s="1636"/>
      <c r="FJY309" s="1636"/>
      <c r="FJZ309" s="1636"/>
      <c r="FKA309" s="1636"/>
      <c r="FKB309" s="1636"/>
      <c r="FKC309" s="1636"/>
      <c r="FKD309" s="1636"/>
      <c r="FKE309" s="1636"/>
      <c r="FKF309" s="1636"/>
      <c r="FKG309" s="1636"/>
      <c r="FKH309" s="1636"/>
      <c r="FKI309" s="1636"/>
      <c r="FKJ309" s="1636"/>
      <c r="FKK309" s="1636"/>
      <c r="FKL309" s="1636"/>
      <c r="FKM309" s="1636"/>
      <c r="FKN309" s="1636"/>
      <c r="FKO309" s="1636"/>
      <c r="FKP309" s="1636"/>
      <c r="FKQ309" s="1636"/>
      <c r="FKR309" s="1636"/>
      <c r="FKS309" s="1636"/>
      <c r="FKT309" s="1636"/>
      <c r="FKU309" s="1636"/>
      <c r="FKV309" s="1636"/>
      <c r="FKW309" s="1636"/>
      <c r="FKX309" s="1636"/>
      <c r="FKY309" s="1636"/>
      <c r="FKZ309" s="1636"/>
      <c r="FLA309" s="1636"/>
      <c r="FLB309" s="1636"/>
      <c r="FLC309" s="1636"/>
      <c r="FLD309" s="1636"/>
      <c r="FLE309" s="1636"/>
      <c r="FLF309" s="1636"/>
      <c r="FLG309" s="1636"/>
      <c r="FLH309" s="1636"/>
      <c r="FLI309" s="1636"/>
      <c r="FLJ309" s="1636"/>
      <c r="FLK309" s="1636"/>
      <c r="FLL309" s="1636"/>
      <c r="FLM309" s="1636"/>
      <c r="FLN309" s="1636"/>
      <c r="FLO309" s="1636"/>
      <c r="FLP309" s="1636"/>
      <c r="FLQ309" s="1636"/>
      <c r="FLR309" s="1636"/>
      <c r="FLS309" s="1636"/>
      <c r="FLT309" s="1636"/>
      <c r="FLU309" s="1636"/>
      <c r="FLV309" s="1636"/>
      <c r="FLW309" s="1636"/>
      <c r="FLX309" s="1636"/>
      <c r="FLY309" s="1636"/>
      <c r="FLZ309" s="1636"/>
      <c r="FMA309" s="1636"/>
      <c r="FMB309" s="1636"/>
      <c r="FMC309" s="1636"/>
      <c r="FMD309" s="1636"/>
      <c r="FME309" s="1636"/>
      <c r="FMF309" s="1636"/>
      <c r="FMG309" s="1636"/>
      <c r="FMH309" s="1636"/>
      <c r="FMI309" s="1636"/>
      <c r="FMJ309" s="1636"/>
      <c r="FMK309" s="1636"/>
      <c r="FML309" s="1636"/>
      <c r="FMM309" s="1636"/>
      <c r="FMN309" s="1636"/>
      <c r="FMO309" s="1636"/>
      <c r="FMP309" s="1636"/>
      <c r="FMQ309" s="1636"/>
      <c r="FMR309" s="1636"/>
      <c r="FMS309" s="1636"/>
      <c r="FMT309" s="1636"/>
      <c r="FMU309" s="1636"/>
      <c r="FMV309" s="1636"/>
      <c r="FMW309" s="1636"/>
      <c r="FMX309" s="1636"/>
      <c r="FMY309" s="1636"/>
      <c r="FMZ309" s="1636"/>
      <c r="FNA309" s="1636"/>
      <c r="FNB309" s="1636"/>
      <c r="FNC309" s="1636"/>
      <c r="FND309" s="1636"/>
      <c r="FNE309" s="1636"/>
      <c r="FNF309" s="1636"/>
      <c r="FNG309" s="1636"/>
      <c r="FNH309" s="1636"/>
      <c r="FNI309" s="1636"/>
      <c r="FNJ309" s="1636"/>
      <c r="FNK309" s="1636"/>
      <c r="FNL309" s="1636"/>
      <c r="FNM309" s="1636"/>
      <c r="FNN309" s="1636"/>
      <c r="FNO309" s="1636"/>
      <c r="FNP309" s="1636"/>
      <c r="FNQ309" s="1636"/>
      <c r="FNR309" s="1636"/>
      <c r="FNS309" s="1636"/>
      <c r="FNT309" s="1636"/>
      <c r="FNU309" s="1636"/>
      <c r="FNV309" s="1636"/>
      <c r="FNW309" s="1636"/>
      <c r="FNX309" s="1636"/>
      <c r="FNY309" s="1636"/>
      <c r="FNZ309" s="1636"/>
      <c r="FOA309" s="1636"/>
      <c r="FOB309" s="1636"/>
      <c r="FOC309" s="1636"/>
      <c r="FOD309" s="1636"/>
      <c r="FOE309" s="1636"/>
      <c r="FOF309" s="1636"/>
      <c r="FOG309" s="1636"/>
      <c r="FOH309" s="1636"/>
      <c r="FOI309" s="1636"/>
      <c r="FOJ309" s="1636"/>
      <c r="FOK309" s="1636"/>
      <c r="FOL309" s="1636"/>
      <c r="FOM309" s="1636"/>
      <c r="FON309" s="1636"/>
      <c r="FOO309" s="1636"/>
      <c r="FOP309" s="1636"/>
      <c r="FOQ309" s="1636"/>
      <c r="FOR309" s="1636"/>
      <c r="FOS309" s="1636"/>
      <c r="FOT309" s="1636"/>
      <c r="FOU309" s="1636"/>
      <c r="FOV309" s="1636"/>
      <c r="FOW309" s="1636"/>
      <c r="FOX309" s="1636"/>
      <c r="FOY309" s="1636"/>
      <c r="FOZ309" s="1636"/>
      <c r="FPA309" s="1636"/>
      <c r="FPB309" s="1636"/>
      <c r="FPC309" s="1636"/>
      <c r="FPD309" s="1636"/>
      <c r="FPE309" s="1636"/>
      <c r="FPF309" s="1636"/>
      <c r="FPG309" s="1636"/>
      <c r="FPH309" s="1636"/>
      <c r="FPI309" s="1636"/>
      <c r="FPJ309" s="1636"/>
      <c r="FPK309" s="1636"/>
      <c r="FPL309" s="1636"/>
      <c r="FPM309" s="1636"/>
      <c r="FPN309" s="1636"/>
      <c r="FPO309" s="1636"/>
      <c r="FPP309" s="1636"/>
      <c r="FPQ309" s="1636"/>
      <c r="FPR309" s="1636"/>
      <c r="FPS309" s="1636"/>
      <c r="FPT309" s="1636"/>
      <c r="FPU309" s="1636"/>
      <c r="FPV309" s="1636"/>
      <c r="FPW309" s="1636"/>
      <c r="FPX309" s="1636"/>
      <c r="FPY309" s="1636"/>
      <c r="FPZ309" s="1636"/>
      <c r="FQA309" s="1636"/>
      <c r="FQB309" s="1636"/>
      <c r="FQC309" s="1636"/>
      <c r="FQD309" s="1636"/>
      <c r="FQE309" s="1636"/>
      <c r="FQF309" s="1636"/>
      <c r="FQG309" s="1636"/>
      <c r="FQH309" s="1636"/>
      <c r="FQI309" s="1636"/>
      <c r="FQJ309" s="1636"/>
      <c r="FQK309" s="1636"/>
      <c r="FQL309" s="1636"/>
      <c r="FQM309" s="1636"/>
      <c r="FQN309" s="1636"/>
      <c r="FQO309" s="1636"/>
      <c r="FQP309" s="1636"/>
      <c r="FQQ309" s="1636"/>
      <c r="FQR309" s="1636"/>
      <c r="FQS309" s="1636"/>
      <c r="FQT309" s="1636"/>
      <c r="FQU309" s="1636"/>
      <c r="FQV309" s="1636"/>
      <c r="FQW309" s="1636"/>
      <c r="FQX309" s="1636"/>
      <c r="FQY309" s="1636"/>
      <c r="FQZ309" s="1636"/>
      <c r="FRA309" s="1636"/>
      <c r="FRB309" s="1636"/>
      <c r="FRC309" s="1636"/>
      <c r="FRD309" s="1636"/>
      <c r="FRE309" s="1636"/>
      <c r="FRF309" s="1636"/>
      <c r="FRG309" s="1636"/>
      <c r="FRH309" s="1636"/>
      <c r="FRI309" s="1636"/>
      <c r="FRJ309" s="1636"/>
      <c r="FRK309" s="1636"/>
      <c r="FRL309" s="1636"/>
      <c r="FRM309" s="1636"/>
      <c r="FRN309" s="1636"/>
      <c r="FRO309" s="1636"/>
      <c r="FRP309" s="1636"/>
      <c r="FRQ309" s="1636"/>
      <c r="FRR309" s="1636"/>
      <c r="FRS309" s="1636"/>
      <c r="FRT309" s="1636"/>
      <c r="FRU309" s="1636"/>
      <c r="FRV309" s="1636"/>
      <c r="FRW309" s="1636"/>
      <c r="FRX309" s="1636"/>
      <c r="FRY309" s="1636"/>
      <c r="FRZ309" s="1636"/>
      <c r="FSA309" s="1636"/>
      <c r="FSB309" s="1636"/>
      <c r="FSC309" s="1636"/>
      <c r="FSD309" s="1636"/>
      <c r="FSE309" s="1636"/>
      <c r="FSF309" s="1636"/>
      <c r="FSG309" s="1636"/>
      <c r="FSH309" s="1636"/>
      <c r="FSI309" s="1636"/>
      <c r="FSJ309" s="1636"/>
      <c r="FSK309" s="1636"/>
      <c r="FSL309" s="1636"/>
      <c r="FSM309" s="1636"/>
      <c r="FSN309" s="1636"/>
      <c r="FSO309" s="1636"/>
      <c r="FSP309" s="1636"/>
      <c r="FSQ309" s="1636"/>
      <c r="FSR309" s="1636"/>
      <c r="FSS309" s="1636"/>
      <c r="FST309" s="1636"/>
      <c r="FSU309" s="1636"/>
      <c r="FSV309" s="1636"/>
      <c r="FSW309" s="1636"/>
      <c r="FSX309" s="1636"/>
      <c r="FSY309" s="1636"/>
      <c r="FSZ309" s="1636"/>
      <c r="FTA309" s="1636"/>
      <c r="FTB309" s="1636"/>
      <c r="FTC309" s="1636"/>
      <c r="FTD309" s="1636"/>
      <c r="FTE309" s="1636"/>
      <c r="FTF309" s="1636"/>
      <c r="FTG309" s="1636"/>
      <c r="FTH309" s="1636"/>
      <c r="FTI309" s="1636"/>
      <c r="FTJ309" s="1636"/>
      <c r="FTK309" s="1636"/>
      <c r="FTL309" s="1636"/>
      <c r="FTM309" s="1636"/>
      <c r="FTN309" s="1636"/>
      <c r="FTO309" s="1636"/>
      <c r="FTP309" s="1636"/>
      <c r="FTQ309" s="1636"/>
      <c r="FTR309" s="1636"/>
      <c r="FTS309" s="1636"/>
      <c r="FTT309" s="1636"/>
      <c r="FTU309" s="1636"/>
      <c r="FTV309" s="1636"/>
      <c r="FTW309" s="1636"/>
      <c r="FTX309" s="1636"/>
      <c r="FTY309" s="1636"/>
      <c r="FTZ309" s="1636"/>
      <c r="FUA309" s="1636"/>
      <c r="FUB309" s="1636"/>
      <c r="FUC309" s="1636"/>
      <c r="FUD309" s="1636"/>
      <c r="FUE309" s="1636"/>
      <c r="FUF309" s="1636"/>
      <c r="FUG309" s="1636"/>
      <c r="FUH309" s="1636"/>
      <c r="FUI309" s="1636"/>
      <c r="FUJ309" s="1636"/>
      <c r="FUK309" s="1636"/>
      <c r="FUL309" s="1636"/>
      <c r="FUM309" s="1636"/>
      <c r="FUN309" s="1636"/>
      <c r="FUO309" s="1636"/>
      <c r="FUP309" s="1636"/>
      <c r="FUQ309" s="1636"/>
      <c r="FUR309" s="1636"/>
      <c r="FUS309" s="1636"/>
      <c r="FUT309" s="1636"/>
      <c r="FUU309" s="1636"/>
      <c r="FUV309" s="1636"/>
      <c r="FUW309" s="1636"/>
      <c r="FUX309" s="1636"/>
      <c r="FUY309" s="1636"/>
      <c r="FUZ309" s="1636"/>
      <c r="FVA309" s="1636"/>
      <c r="FVB309" s="1636"/>
      <c r="FVC309" s="1636"/>
      <c r="FVD309" s="1636"/>
      <c r="FVE309" s="1636"/>
      <c r="FVF309" s="1636"/>
      <c r="FVG309" s="1636"/>
      <c r="FVH309" s="1636"/>
      <c r="FVI309" s="1636"/>
      <c r="FVJ309" s="1636"/>
      <c r="FVK309" s="1636"/>
      <c r="FVL309" s="1636"/>
      <c r="FVM309" s="1636"/>
      <c r="FVN309" s="1636"/>
      <c r="FVO309" s="1636"/>
      <c r="FVP309" s="1636"/>
      <c r="FVQ309" s="1636"/>
      <c r="FVR309" s="1636"/>
      <c r="FVS309" s="1636"/>
      <c r="FVT309" s="1636"/>
      <c r="FVU309" s="1636"/>
      <c r="FVV309" s="1636"/>
      <c r="FVW309" s="1636"/>
      <c r="FVX309" s="1636"/>
      <c r="FVY309" s="1636"/>
      <c r="FVZ309" s="1636"/>
      <c r="FWA309" s="1636"/>
      <c r="FWB309" s="1636"/>
      <c r="FWC309" s="1636"/>
      <c r="FWD309" s="1636"/>
      <c r="FWE309" s="1636"/>
      <c r="FWF309" s="1636"/>
      <c r="FWG309" s="1636"/>
      <c r="FWH309" s="1636"/>
      <c r="FWI309" s="1636"/>
      <c r="FWJ309" s="1636"/>
      <c r="FWK309" s="1636"/>
      <c r="FWL309" s="1636"/>
      <c r="FWM309" s="1636"/>
      <c r="FWN309" s="1636"/>
      <c r="FWO309" s="1636"/>
      <c r="FWP309" s="1636"/>
      <c r="FWQ309" s="1636"/>
      <c r="FWR309" s="1636"/>
      <c r="FWS309" s="1636"/>
      <c r="FWT309" s="1636"/>
      <c r="FWU309" s="1636"/>
      <c r="FWV309" s="1636"/>
      <c r="FWW309" s="1636"/>
      <c r="FWX309" s="1636"/>
      <c r="FWY309" s="1636"/>
      <c r="FWZ309" s="1636"/>
      <c r="FXA309" s="1636"/>
      <c r="FXB309" s="1636"/>
      <c r="FXC309" s="1636"/>
      <c r="FXD309" s="1636"/>
      <c r="FXE309" s="1636"/>
      <c r="FXF309" s="1636"/>
      <c r="FXG309" s="1636"/>
      <c r="FXH309" s="1636"/>
      <c r="FXI309" s="1636"/>
      <c r="FXJ309" s="1636"/>
      <c r="FXK309" s="1636"/>
      <c r="FXL309" s="1636"/>
      <c r="FXM309" s="1636"/>
      <c r="FXN309" s="1636"/>
      <c r="FXO309" s="1636"/>
      <c r="FXP309" s="1636"/>
      <c r="FXQ309" s="1636"/>
      <c r="FXR309" s="1636"/>
      <c r="FXS309" s="1636"/>
      <c r="FXT309" s="1636"/>
      <c r="FXU309" s="1636"/>
      <c r="FXV309" s="1636"/>
      <c r="FXW309" s="1636"/>
      <c r="FXX309" s="1636"/>
      <c r="FXY309" s="1636"/>
      <c r="FXZ309" s="1636"/>
      <c r="FYA309" s="1636"/>
      <c r="FYB309" s="1636"/>
      <c r="FYC309" s="1636"/>
      <c r="FYD309" s="1636"/>
      <c r="FYE309" s="1636"/>
      <c r="FYF309" s="1636"/>
      <c r="FYG309" s="1636"/>
      <c r="FYH309" s="1636"/>
      <c r="FYI309" s="1636"/>
      <c r="FYJ309" s="1636"/>
      <c r="FYK309" s="1636"/>
      <c r="FYL309" s="1636"/>
      <c r="FYM309" s="1636"/>
      <c r="FYN309" s="1636"/>
      <c r="FYO309" s="1636"/>
      <c r="FYP309" s="1636"/>
      <c r="FYQ309" s="1636"/>
      <c r="FYR309" s="1636"/>
      <c r="FYS309" s="1636"/>
      <c r="FYT309" s="1636"/>
      <c r="FYU309" s="1636"/>
      <c r="FYV309" s="1636"/>
      <c r="FYW309" s="1636"/>
      <c r="FYX309" s="1636"/>
      <c r="FYY309" s="1636"/>
      <c r="FYZ309" s="1636"/>
      <c r="FZA309" s="1636"/>
      <c r="FZB309" s="1636"/>
      <c r="FZC309" s="1636"/>
      <c r="FZD309" s="1636"/>
      <c r="FZE309" s="1636"/>
      <c r="FZF309" s="1636"/>
      <c r="FZG309" s="1636"/>
      <c r="FZH309" s="1636"/>
      <c r="FZI309" s="1636"/>
      <c r="FZJ309" s="1636"/>
      <c r="FZK309" s="1636"/>
      <c r="FZL309" s="1636"/>
      <c r="FZM309" s="1636"/>
      <c r="FZN309" s="1636"/>
      <c r="FZO309" s="1636"/>
      <c r="FZP309" s="1636"/>
      <c r="FZQ309" s="1636"/>
      <c r="FZR309" s="1636"/>
      <c r="FZS309" s="1636"/>
      <c r="FZT309" s="1636"/>
      <c r="FZU309" s="1636"/>
      <c r="FZV309" s="1636"/>
      <c r="FZW309" s="1636"/>
      <c r="FZX309" s="1636"/>
      <c r="FZY309" s="1636"/>
      <c r="FZZ309" s="1636"/>
      <c r="GAA309" s="1636"/>
      <c r="GAB309" s="1636"/>
      <c r="GAC309" s="1636"/>
      <c r="GAD309" s="1636"/>
      <c r="GAE309" s="1636"/>
      <c r="GAF309" s="1636"/>
      <c r="GAG309" s="1636"/>
      <c r="GAH309" s="1636"/>
      <c r="GAI309" s="1636"/>
      <c r="GAJ309" s="1636"/>
      <c r="GAK309" s="1636"/>
      <c r="GAL309" s="1636"/>
      <c r="GAM309" s="1636"/>
      <c r="GAN309" s="1636"/>
      <c r="GAO309" s="1636"/>
      <c r="GAP309" s="1636"/>
      <c r="GAQ309" s="1636"/>
      <c r="GAR309" s="1636"/>
      <c r="GAS309" s="1636"/>
      <c r="GAT309" s="1636"/>
      <c r="GAU309" s="1636"/>
      <c r="GAV309" s="1636"/>
      <c r="GAW309" s="1636"/>
      <c r="GAX309" s="1636"/>
      <c r="GAY309" s="1636"/>
      <c r="GAZ309" s="1636"/>
      <c r="GBA309" s="1636"/>
      <c r="GBB309" s="1636"/>
      <c r="GBC309" s="1636"/>
      <c r="GBD309" s="1636"/>
      <c r="GBE309" s="1636"/>
      <c r="GBF309" s="1636"/>
      <c r="GBG309" s="1636"/>
      <c r="GBH309" s="1636"/>
      <c r="GBI309" s="1636"/>
      <c r="GBJ309" s="1636"/>
      <c r="GBK309" s="1636"/>
      <c r="GBL309" s="1636"/>
      <c r="GBM309" s="1636"/>
      <c r="GBN309" s="1636"/>
      <c r="GBO309" s="1636"/>
      <c r="GBP309" s="1636"/>
      <c r="GBQ309" s="1636"/>
      <c r="GBR309" s="1636"/>
      <c r="GBS309" s="1636"/>
      <c r="GBT309" s="1636"/>
      <c r="GBU309" s="1636"/>
      <c r="GBV309" s="1636"/>
      <c r="GBW309" s="1636"/>
      <c r="GBX309" s="1636"/>
      <c r="GBY309" s="1636"/>
      <c r="GBZ309" s="1636"/>
      <c r="GCA309" s="1636"/>
      <c r="GCB309" s="1636"/>
      <c r="GCC309" s="1636"/>
      <c r="GCD309" s="1636"/>
      <c r="GCE309" s="1636"/>
      <c r="GCF309" s="1636"/>
      <c r="GCG309" s="1636"/>
      <c r="GCH309" s="1636"/>
      <c r="GCI309" s="1636"/>
      <c r="GCJ309" s="1636"/>
      <c r="GCK309" s="1636"/>
      <c r="GCL309" s="1636"/>
      <c r="GCM309" s="1636"/>
      <c r="GCN309" s="1636"/>
      <c r="GCO309" s="1636"/>
      <c r="GCP309" s="1636"/>
      <c r="GCQ309" s="1636"/>
      <c r="GCR309" s="1636"/>
      <c r="GCS309" s="1636"/>
      <c r="GCT309" s="1636"/>
      <c r="GCU309" s="1636"/>
      <c r="GCV309" s="1636"/>
      <c r="GCW309" s="1636"/>
      <c r="GCX309" s="1636"/>
      <c r="GCY309" s="1636"/>
      <c r="GCZ309" s="1636"/>
      <c r="GDA309" s="1636"/>
      <c r="GDB309" s="1636"/>
      <c r="GDC309" s="1636"/>
      <c r="GDD309" s="1636"/>
      <c r="GDE309" s="1636"/>
      <c r="GDF309" s="1636"/>
      <c r="GDG309" s="1636"/>
      <c r="GDH309" s="1636"/>
      <c r="GDI309" s="1636"/>
      <c r="GDJ309" s="1636"/>
      <c r="GDK309" s="1636"/>
      <c r="GDL309" s="1636"/>
      <c r="GDM309" s="1636"/>
      <c r="GDN309" s="1636"/>
      <c r="GDO309" s="1636"/>
      <c r="GDP309" s="1636"/>
      <c r="GDQ309" s="1636"/>
      <c r="GDR309" s="1636"/>
      <c r="GDS309" s="1636"/>
      <c r="GDT309" s="1636"/>
      <c r="GDU309" s="1636"/>
      <c r="GDV309" s="1636"/>
      <c r="GDW309" s="1636"/>
      <c r="GDX309" s="1636"/>
      <c r="GDY309" s="1636"/>
      <c r="GDZ309" s="1636"/>
      <c r="GEA309" s="1636"/>
      <c r="GEB309" s="1636"/>
      <c r="GEC309" s="1636"/>
      <c r="GED309" s="1636"/>
      <c r="GEE309" s="1636"/>
      <c r="GEF309" s="1636"/>
      <c r="GEG309" s="1636"/>
      <c r="GEH309" s="1636"/>
      <c r="GEI309" s="1636"/>
      <c r="GEJ309" s="1636"/>
      <c r="GEK309" s="1636"/>
      <c r="GEL309" s="1636"/>
      <c r="GEM309" s="1636"/>
      <c r="GEN309" s="1636"/>
      <c r="GEO309" s="1636"/>
      <c r="GEP309" s="1636"/>
      <c r="GEQ309" s="1636"/>
      <c r="GER309" s="1636"/>
      <c r="GES309" s="1636"/>
      <c r="GET309" s="1636"/>
      <c r="GEU309" s="1636"/>
      <c r="GEV309" s="1636"/>
      <c r="GEW309" s="1636"/>
      <c r="GEX309" s="1636"/>
      <c r="GEY309" s="1636"/>
      <c r="GEZ309" s="1636"/>
      <c r="GFA309" s="1636"/>
      <c r="GFB309" s="1636"/>
      <c r="GFC309" s="1636"/>
      <c r="GFD309" s="1636"/>
      <c r="GFE309" s="1636"/>
      <c r="GFF309" s="1636"/>
      <c r="GFG309" s="1636"/>
      <c r="GFH309" s="1636"/>
      <c r="GFI309" s="1636"/>
      <c r="GFJ309" s="1636"/>
      <c r="GFK309" s="1636"/>
      <c r="GFL309" s="1636"/>
      <c r="GFM309" s="1636"/>
      <c r="GFN309" s="1636"/>
      <c r="GFO309" s="1636"/>
      <c r="GFP309" s="1636"/>
      <c r="GFQ309" s="1636"/>
      <c r="GFR309" s="1636"/>
      <c r="GFS309" s="1636"/>
      <c r="GFT309" s="1636"/>
      <c r="GFU309" s="1636"/>
      <c r="GFV309" s="1636"/>
      <c r="GFW309" s="1636"/>
      <c r="GFX309" s="1636"/>
      <c r="GFY309" s="1636"/>
      <c r="GFZ309" s="1636"/>
      <c r="GGA309" s="1636"/>
      <c r="GGB309" s="1636"/>
      <c r="GGC309" s="1636"/>
      <c r="GGD309" s="1636"/>
      <c r="GGE309" s="1636"/>
      <c r="GGF309" s="1636"/>
      <c r="GGG309" s="1636"/>
      <c r="GGH309" s="1636"/>
      <c r="GGI309" s="1636"/>
      <c r="GGJ309" s="1636"/>
      <c r="GGK309" s="1636"/>
      <c r="GGL309" s="1636"/>
      <c r="GGM309" s="1636"/>
      <c r="GGN309" s="1636"/>
      <c r="GGO309" s="1636"/>
      <c r="GGP309" s="1636"/>
      <c r="GGQ309" s="1636"/>
      <c r="GGR309" s="1636"/>
      <c r="GGS309" s="1636"/>
      <c r="GGT309" s="1636"/>
      <c r="GGU309" s="1636"/>
      <c r="GGV309" s="1636"/>
      <c r="GGW309" s="1636"/>
      <c r="GGX309" s="1636"/>
      <c r="GGY309" s="1636"/>
      <c r="GGZ309" s="1636"/>
      <c r="GHA309" s="1636"/>
      <c r="GHB309" s="1636"/>
      <c r="GHC309" s="1636"/>
      <c r="GHD309" s="1636"/>
      <c r="GHE309" s="1636"/>
      <c r="GHF309" s="1636"/>
      <c r="GHG309" s="1636"/>
      <c r="GHH309" s="1636"/>
      <c r="GHI309" s="1636"/>
      <c r="GHJ309" s="1636"/>
      <c r="GHK309" s="1636"/>
      <c r="GHL309" s="1636"/>
      <c r="GHM309" s="1636"/>
      <c r="GHN309" s="1636"/>
      <c r="GHO309" s="1636"/>
      <c r="GHP309" s="1636"/>
      <c r="GHQ309" s="1636"/>
      <c r="GHR309" s="1636"/>
      <c r="GHS309" s="1636"/>
      <c r="GHT309" s="1636"/>
      <c r="GHU309" s="1636"/>
      <c r="GHV309" s="1636"/>
      <c r="GHW309" s="1636"/>
      <c r="GHX309" s="1636"/>
      <c r="GHY309" s="1636"/>
      <c r="GHZ309" s="1636"/>
      <c r="GIA309" s="1636"/>
      <c r="GIB309" s="1636"/>
      <c r="GIC309" s="1636"/>
      <c r="GID309" s="1636"/>
      <c r="GIE309" s="1636"/>
      <c r="GIF309" s="1636"/>
      <c r="GIG309" s="1636"/>
      <c r="GIH309" s="1636"/>
      <c r="GII309" s="1636"/>
      <c r="GIJ309" s="1636"/>
      <c r="GIK309" s="1636"/>
      <c r="GIL309" s="1636"/>
      <c r="GIM309" s="1636"/>
      <c r="GIN309" s="1636"/>
      <c r="GIO309" s="1636"/>
      <c r="GIP309" s="1636"/>
      <c r="GIQ309" s="1636"/>
      <c r="GIR309" s="1636"/>
      <c r="GIS309" s="1636"/>
      <c r="GIT309" s="1636"/>
      <c r="GIU309" s="1636"/>
      <c r="GIV309" s="1636"/>
      <c r="GIW309" s="1636"/>
      <c r="GIX309" s="1636"/>
      <c r="GIY309" s="1636"/>
      <c r="GIZ309" s="1636"/>
      <c r="GJA309" s="1636"/>
      <c r="GJB309" s="1636"/>
      <c r="GJC309" s="1636"/>
      <c r="GJD309" s="1636"/>
      <c r="GJE309" s="1636"/>
      <c r="GJF309" s="1636"/>
      <c r="GJG309" s="1636"/>
      <c r="GJH309" s="1636"/>
      <c r="GJI309" s="1636"/>
      <c r="GJJ309" s="1636"/>
      <c r="GJK309" s="1636"/>
      <c r="GJL309" s="1636"/>
      <c r="GJM309" s="1636"/>
      <c r="GJN309" s="1636"/>
      <c r="GJO309" s="1636"/>
      <c r="GJP309" s="1636"/>
      <c r="GJQ309" s="1636"/>
      <c r="GJR309" s="1636"/>
      <c r="GJS309" s="1636"/>
      <c r="GJT309" s="1636"/>
      <c r="GJU309" s="1636"/>
      <c r="GJV309" s="1636"/>
      <c r="GJW309" s="1636"/>
      <c r="GJX309" s="1636"/>
      <c r="GJY309" s="1636"/>
      <c r="GJZ309" s="1636"/>
      <c r="GKA309" s="1636"/>
      <c r="GKB309" s="1636"/>
      <c r="GKC309" s="1636"/>
      <c r="GKD309" s="1636"/>
      <c r="GKE309" s="1636"/>
      <c r="GKF309" s="1636"/>
      <c r="GKG309" s="1636"/>
      <c r="GKH309" s="1636"/>
      <c r="GKI309" s="1636"/>
      <c r="GKJ309" s="1636"/>
      <c r="GKK309" s="1636"/>
      <c r="GKL309" s="1636"/>
      <c r="GKM309" s="1636"/>
      <c r="GKN309" s="1636"/>
      <c r="GKO309" s="1636"/>
      <c r="GKP309" s="1636"/>
      <c r="GKQ309" s="1636"/>
      <c r="GKR309" s="1636"/>
      <c r="GKS309" s="1636"/>
      <c r="GKT309" s="1636"/>
      <c r="GKU309" s="1636"/>
      <c r="GKV309" s="1636"/>
      <c r="GKW309" s="1636"/>
      <c r="GKX309" s="1636"/>
      <c r="GKY309" s="1636"/>
      <c r="GKZ309" s="1636"/>
      <c r="GLA309" s="1636"/>
      <c r="GLB309" s="1636"/>
      <c r="GLC309" s="1636"/>
      <c r="GLD309" s="1636"/>
      <c r="GLE309" s="1636"/>
      <c r="GLF309" s="1636"/>
      <c r="GLG309" s="1636"/>
      <c r="GLH309" s="1636"/>
      <c r="GLI309" s="1636"/>
      <c r="GLJ309" s="1636"/>
      <c r="GLK309" s="1636"/>
      <c r="GLL309" s="1636"/>
      <c r="GLM309" s="1636"/>
      <c r="GLN309" s="1636"/>
      <c r="GLO309" s="1636"/>
      <c r="GLP309" s="1636"/>
      <c r="GLQ309" s="1636"/>
      <c r="GLR309" s="1636"/>
      <c r="GLS309" s="1636"/>
      <c r="GLT309" s="1636"/>
      <c r="GLU309" s="1636"/>
      <c r="GLV309" s="1636"/>
      <c r="GLW309" s="1636"/>
      <c r="GLX309" s="1636"/>
      <c r="GLY309" s="1636"/>
      <c r="GLZ309" s="1636"/>
      <c r="GMA309" s="1636"/>
      <c r="GMB309" s="1636"/>
      <c r="GMC309" s="1636"/>
      <c r="GMD309" s="1636"/>
      <c r="GME309" s="1636"/>
      <c r="GMF309" s="1636"/>
      <c r="GMG309" s="1636"/>
      <c r="GMH309" s="1636"/>
      <c r="GMI309" s="1636"/>
      <c r="GMJ309" s="1636"/>
      <c r="GMK309" s="1636"/>
      <c r="GML309" s="1636"/>
      <c r="GMM309" s="1636"/>
      <c r="GMN309" s="1636"/>
      <c r="GMO309" s="1636"/>
      <c r="GMP309" s="1636"/>
      <c r="GMQ309" s="1636"/>
      <c r="GMR309" s="1636"/>
      <c r="GMS309" s="1636"/>
      <c r="GMT309" s="1636"/>
      <c r="GMU309" s="1636"/>
      <c r="GMV309" s="1636"/>
      <c r="GMW309" s="1636"/>
      <c r="GMX309" s="1636"/>
      <c r="GMY309" s="1636"/>
      <c r="GMZ309" s="1636"/>
      <c r="GNA309" s="1636"/>
      <c r="GNB309" s="1636"/>
      <c r="GNC309" s="1636"/>
      <c r="GND309" s="1636"/>
      <c r="GNE309" s="1636"/>
      <c r="GNF309" s="1636"/>
      <c r="GNG309" s="1636"/>
      <c r="GNH309" s="1636"/>
      <c r="GNI309" s="1636"/>
      <c r="GNJ309" s="1636"/>
      <c r="GNK309" s="1636"/>
      <c r="GNL309" s="1636"/>
      <c r="GNM309" s="1636"/>
      <c r="GNN309" s="1636"/>
      <c r="GNO309" s="1636"/>
      <c r="GNP309" s="1636"/>
      <c r="GNQ309" s="1636"/>
      <c r="GNR309" s="1636"/>
      <c r="GNS309" s="1636"/>
      <c r="GNT309" s="1636"/>
      <c r="GNU309" s="1636"/>
      <c r="GNV309" s="1636"/>
      <c r="GNW309" s="1636"/>
      <c r="GNX309" s="1636"/>
      <c r="GNY309" s="1636"/>
      <c r="GNZ309" s="1636"/>
      <c r="GOA309" s="1636"/>
      <c r="GOB309" s="1636"/>
      <c r="GOC309" s="1636"/>
      <c r="GOD309" s="1636"/>
      <c r="GOE309" s="1636"/>
      <c r="GOF309" s="1636"/>
      <c r="GOG309" s="1636"/>
      <c r="GOH309" s="1636"/>
      <c r="GOI309" s="1636"/>
      <c r="GOJ309" s="1636"/>
      <c r="GOK309" s="1636"/>
      <c r="GOL309" s="1636"/>
      <c r="GOM309" s="1636"/>
      <c r="GON309" s="1636"/>
      <c r="GOO309" s="1636"/>
      <c r="GOP309" s="1636"/>
      <c r="GOQ309" s="1636"/>
      <c r="GOR309" s="1636"/>
      <c r="GOS309" s="1636"/>
      <c r="GOT309" s="1636"/>
      <c r="GOU309" s="1636"/>
      <c r="GOV309" s="1636"/>
      <c r="GOW309" s="1636"/>
      <c r="GOX309" s="1636"/>
      <c r="GOY309" s="1636"/>
      <c r="GOZ309" s="1636"/>
      <c r="GPA309" s="1636"/>
      <c r="GPB309" s="1636"/>
      <c r="GPC309" s="1636"/>
      <c r="GPD309" s="1636"/>
      <c r="GPE309" s="1636"/>
      <c r="GPF309" s="1636"/>
      <c r="GPG309" s="1636"/>
      <c r="GPH309" s="1636"/>
      <c r="GPI309" s="1636"/>
      <c r="GPJ309" s="1636"/>
      <c r="GPK309" s="1636"/>
      <c r="GPL309" s="1636"/>
      <c r="GPM309" s="1636"/>
      <c r="GPN309" s="1636"/>
      <c r="GPO309" s="1636"/>
      <c r="GPP309" s="1636"/>
      <c r="GPQ309" s="1636"/>
      <c r="GPR309" s="1636"/>
      <c r="GPS309" s="1636"/>
      <c r="GPT309" s="1636"/>
      <c r="GPU309" s="1636"/>
      <c r="GPV309" s="1636"/>
      <c r="GPW309" s="1636"/>
      <c r="GPX309" s="1636"/>
      <c r="GPY309" s="1636"/>
      <c r="GPZ309" s="1636"/>
      <c r="GQA309" s="1636"/>
      <c r="GQB309" s="1636"/>
      <c r="GQC309" s="1636"/>
      <c r="GQD309" s="1636"/>
      <c r="GQE309" s="1636"/>
      <c r="GQF309" s="1636"/>
      <c r="GQG309" s="1636"/>
      <c r="GQH309" s="1636"/>
      <c r="GQI309" s="1636"/>
      <c r="GQJ309" s="1636"/>
      <c r="GQK309" s="1636"/>
      <c r="GQL309" s="1636"/>
      <c r="GQM309" s="1636"/>
      <c r="GQN309" s="1636"/>
      <c r="GQO309" s="1636"/>
      <c r="GQP309" s="1636"/>
      <c r="GQQ309" s="1636"/>
      <c r="GQR309" s="1636"/>
      <c r="GQS309" s="1636"/>
      <c r="GQT309" s="1636"/>
      <c r="GQU309" s="1636"/>
      <c r="GQV309" s="1636"/>
      <c r="GQW309" s="1636"/>
      <c r="GQX309" s="1636"/>
      <c r="GQY309" s="1636"/>
      <c r="GQZ309" s="1636"/>
      <c r="GRA309" s="1636"/>
      <c r="GRB309" s="1636"/>
      <c r="GRC309" s="1636"/>
      <c r="GRD309" s="1636"/>
      <c r="GRE309" s="1636"/>
      <c r="GRF309" s="1636"/>
      <c r="GRG309" s="1636"/>
      <c r="GRH309" s="1636"/>
      <c r="GRI309" s="1636"/>
      <c r="GRJ309" s="1636"/>
      <c r="GRK309" s="1636"/>
      <c r="GRL309" s="1636"/>
      <c r="GRM309" s="1636"/>
      <c r="GRN309" s="1636"/>
      <c r="GRO309" s="1636"/>
      <c r="GRP309" s="1636"/>
      <c r="GRQ309" s="1636"/>
      <c r="GRR309" s="1636"/>
      <c r="GRS309" s="1636"/>
      <c r="GRT309" s="1636"/>
      <c r="GRU309" s="1636"/>
      <c r="GRV309" s="1636"/>
      <c r="GRW309" s="1636"/>
      <c r="GRX309" s="1636"/>
      <c r="GRY309" s="1636"/>
      <c r="GRZ309" s="1636"/>
      <c r="GSA309" s="1636"/>
      <c r="GSB309" s="1636"/>
      <c r="GSC309" s="1636"/>
      <c r="GSD309" s="1636"/>
      <c r="GSE309" s="1636"/>
      <c r="GSF309" s="1636"/>
      <c r="GSG309" s="1636"/>
      <c r="GSH309" s="1636"/>
      <c r="GSI309" s="1636"/>
      <c r="GSJ309" s="1636"/>
      <c r="GSK309" s="1636"/>
      <c r="GSL309" s="1636"/>
      <c r="GSM309" s="1636"/>
      <c r="GSN309" s="1636"/>
      <c r="GSO309" s="1636"/>
      <c r="GSP309" s="1636"/>
      <c r="GSQ309" s="1636"/>
      <c r="GSR309" s="1636"/>
      <c r="GSS309" s="1636"/>
      <c r="GST309" s="1636"/>
      <c r="GSU309" s="1636"/>
      <c r="GSV309" s="1636"/>
      <c r="GSW309" s="1636"/>
      <c r="GSX309" s="1636"/>
      <c r="GSY309" s="1636"/>
      <c r="GSZ309" s="1636"/>
      <c r="GTA309" s="1636"/>
      <c r="GTB309" s="1636"/>
      <c r="GTC309" s="1636"/>
      <c r="GTD309" s="1636"/>
      <c r="GTE309" s="1636"/>
      <c r="GTF309" s="1636"/>
      <c r="GTG309" s="1636"/>
      <c r="GTH309" s="1636"/>
      <c r="GTI309" s="1636"/>
      <c r="GTJ309" s="1636"/>
      <c r="GTK309" s="1636"/>
      <c r="GTL309" s="1636"/>
      <c r="GTM309" s="1636"/>
      <c r="GTN309" s="1636"/>
      <c r="GTO309" s="1636"/>
      <c r="GTP309" s="1636"/>
      <c r="GTQ309" s="1636"/>
      <c r="GTR309" s="1636"/>
      <c r="GTS309" s="1636"/>
      <c r="GTT309" s="1636"/>
      <c r="GTU309" s="1636"/>
      <c r="GTV309" s="1636"/>
      <c r="GTW309" s="1636"/>
      <c r="GTX309" s="1636"/>
      <c r="GTY309" s="1636"/>
      <c r="GTZ309" s="1636"/>
      <c r="GUA309" s="1636"/>
      <c r="GUB309" s="1636"/>
      <c r="GUC309" s="1636"/>
      <c r="GUD309" s="1636"/>
      <c r="GUE309" s="1636"/>
      <c r="GUF309" s="1636"/>
      <c r="GUG309" s="1636"/>
      <c r="GUH309" s="1636"/>
      <c r="GUI309" s="1636"/>
      <c r="GUJ309" s="1636"/>
      <c r="GUK309" s="1636"/>
      <c r="GUL309" s="1636"/>
      <c r="GUM309" s="1636"/>
      <c r="GUN309" s="1636"/>
      <c r="GUO309" s="1636"/>
      <c r="GUP309" s="1636"/>
      <c r="GUQ309" s="1636"/>
      <c r="GUR309" s="1636"/>
      <c r="GUS309" s="1636"/>
      <c r="GUT309" s="1636"/>
      <c r="GUU309" s="1636"/>
      <c r="GUV309" s="1636"/>
      <c r="GUW309" s="1636"/>
      <c r="GUX309" s="1636"/>
      <c r="GUY309" s="1636"/>
      <c r="GUZ309" s="1636"/>
      <c r="GVA309" s="1636"/>
      <c r="GVB309" s="1636"/>
      <c r="GVC309" s="1636"/>
      <c r="GVD309" s="1636"/>
      <c r="GVE309" s="1636"/>
      <c r="GVF309" s="1636"/>
      <c r="GVG309" s="1636"/>
      <c r="GVH309" s="1636"/>
      <c r="GVI309" s="1636"/>
      <c r="GVJ309" s="1636"/>
      <c r="GVK309" s="1636"/>
      <c r="GVL309" s="1636"/>
      <c r="GVM309" s="1636"/>
      <c r="GVN309" s="1636"/>
      <c r="GVO309" s="1636"/>
      <c r="GVP309" s="1636"/>
      <c r="GVQ309" s="1636"/>
      <c r="GVR309" s="1636"/>
      <c r="GVS309" s="1636"/>
      <c r="GVT309" s="1636"/>
      <c r="GVU309" s="1636"/>
      <c r="GVV309" s="1636"/>
      <c r="GVW309" s="1636"/>
      <c r="GVX309" s="1636"/>
      <c r="GVY309" s="1636"/>
      <c r="GVZ309" s="1636"/>
      <c r="GWA309" s="1636"/>
      <c r="GWB309" s="1636"/>
      <c r="GWC309" s="1636"/>
      <c r="GWD309" s="1636"/>
      <c r="GWE309" s="1636"/>
      <c r="GWF309" s="1636"/>
      <c r="GWG309" s="1636"/>
      <c r="GWH309" s="1636"/>
      <c r="GWI309" s="1636"/>
      <c r="GWJ309" s="1636"/>
      <c r="GWK309" s="1636"/>
      <c r="GWL309" s="1636"/>
      <c r="GWM309" s="1636"/>
      <c r="GWN309" s="1636"/>
      <c r="GWO309" s="1636"/>
      <c r="GWP309" s="1636"/>
      <c r="GWQ309" s="1636"/>
      <c r="GWR309" s="1636"/>
      <c r="GWS309" s="1636"/>
      <c r="GWT309" s="1636"/>
      <c r="GWU309" s="1636"/>
      <c r="GWV309" s="1636"/>
      <c r="GWW309" s="1636"/>
      <c r="GWX309" s="1636"/>
      <c r="GWY309" s="1636"/>
      <c r="GWZ309" s="1636"/>
      <c r="GXA309" s="1636"/>
      <c r="GXB309" s="1636"/>
      <c r="GXC309" s="1636"/>
      <c r="GXD309" s="1636"/>
      <c r="GXE309" s="1636"/>
      <c r="GXF309" s="1636"/>
      <c r="GXG309" s="1636"/>
      <c r="GXH309" s="1636"/>
      <c r="GXI309" s="1636"/>
      <c r="GXJ309" s="1636"/>
      <c r="GXK309" s="1636"/>
      <c r="GXL309" s="1636"/>
      <c r="GXM309" s="1636"/>
      <c r="GXN309" s="1636"/>
      <c r="GXO309" s="1636"/>
      <c r="GXP309" s="1636"/>
      <c r="GXQ309" s="1636"/>
      <c r="GXR309" s="1636"/>
      <c r="GXS309" s="1636"/>
      <c r="GXT309" s="1636"/>
      <c r="GXU309" s="1636"/>
      <c r="GXV309" s="1636"/>
      <c r="GXW309" s="1636"/>
      <c r="GXX309" s="1636"/>
      <c r="GXY309" s="1636"/>
      <c r="GXZ309" s="1636"/>
      <c r="GYA309" s="1636"/>
      <c r="GYB309" s="1636"/>
      <c r="GYC309" s="1636"/>
      <c r="GYD309" s="1636"/>
      <c r="GYE309" s="1636"/>
      <c r="GYF309" s="1636"/>
      <c r="GYG309" s="1636"/>
      <c r="GYH309" s="1636"/>
      <c r="GYI309" s="1636"/>
      <c r="GYJ309" s="1636"/>
      <c r="GYK309" s="1636"/>
      <c r="GYL309" s="1636"/>
      <c r="GYM309" s="1636"/>
      <c r="GYN309" s="1636"/>
      <c r="GYO309" s="1636"/>
      <c r="GYP309" s="1636"/>
      <c r="GYQ309" s="1636"/>
      <c r="GYR309" s="1636"/>
      <c r="GYS309" s="1636"/>
      <c r="GYT309" s="1636"/>
      <c r="GYU309" s="1636"/>
      <c r="GYV309" s="1636"/>
      <c r="GYW309" s="1636"/>
      <c r="GYX309" s="1636"/>
      <c r="GYY309" s="1636"/>
      <c r="GYZ309" s="1636"/>
      <c r="GZA309" s="1636"/>
      <c r="GZB309" s="1636"/>
      <c r="GZC309" s="1636"/>
      <c r="GZD309" s="1636"/>
      <c r="GZE309" s="1636"/>
      <c r="GZF309" s="1636"/>
      <c r="GZG309" s="1636"/>
      <c r="GZH309" s="1636"/>
      <c r="GZI309" s="1636"/>
      <c r="GZJ309" s="1636"/>
      <c r="GZK309" s="1636"/>
      <c r="GZL309" s="1636"/>
      <c r="GZM309" s="1636"/>
      <c r="GZN309" s="1636"/>
      <c r="GZO309" s="1636"/>
      <c r="GZP309" s="1636"/>
      <c r="GZQ309" s="1636"/>
      <c r="GZR309" s="1636"/>
      <c r="GZS309" s="1636"/>
      <c r="GZT309" s="1636"/>
      <c r="GZU309" s="1636"/>
      <c r="GZV309" s="1636"/>
      <c r="GZW309" s="1636"/>
      <c r="GZX309" s="1636"/>
      <c r="GZY309" s="1636"/>
      <c r="GZZ309" s="1636"/>
      <c r="HAA309" s="1636"/>
      <c r="HAB309" s="1636"/>
      <c r="HAC309" s="1636"/>
      <c r="HAD309" s="1636"/>
      <c r="HAE309" s="1636"/>
      <c r="HAF309" s="1636"/>
      <c r="HAG309" s="1636"/>
      <c r="HAH309" s="1636"/>
      <c r="HAI309" s="1636"/>
      <c r="HAJ309" s="1636"/>
      <c r="HAK309" s="1636"/>
      <c r="HAL309" s="1636"/>
      <c r="HAM309" s="1636"/>
      <c r="HAN309" s="1636"/>
      <c r="HAO309" s="1636"/>
      <c r="HAP309" s="1636"/>
      <c r="HAQ309" s="1636"/>
      <c r="HAR309" s="1636"/>
      <c r="HAS309" s="1636"/>
      <c r="HAT309" s="1636"/>
      <c r="HAU309" s="1636"/>
      <c r="HAV309" s="1636"/>
      <c r="HAW309" s="1636"/>
      <c r="HAX309" s="1636"/>
      <c r="HAY309" s="1636"/>
      <c r="HAZ309" s="1636"/>
      <c r="HBA309" s="1636"/>
      <c r="HBB309" s="1636"/>
      <c r="HBC309" s="1636"/>
      <c r="HBD309" s="1636"/>
      <c r="HBE309" s="1636"/>
      <c r="HBF309" s="1636"/>
      <c r="HBG309" s="1636"/>
      <c r="HBH309" s="1636"/>
      <c r="HBI309" s="1636"/>
      <c r="HBJ309" s="1636"/>
      <c r="HBK309" s="1636"/>
      <c r="HBL309" s="1636"/>
      <c r="HBM309" s="1636"/>
      <c r="HBN309" s="1636"/>
      <c r="HBO309" s="1636"/>
      <c r="HBP309" s="1636"/>
      <c r="HBQ309" s="1636"/>
      <c r="HBR309" s="1636"/>
      <c r="HBS309" s="1636"/>
      <c r="HBT309" s="1636"/>
      <c r="HBU309" s="1636"/>
      <c r="HBV309" s="1636"/>
      <c r="HBW309" s="1636"/>
      <c r="HBX309" s="1636"/>
      <c r="HBY309" s="1636"/>
      <c r="HBZ309" s="1636"/>
      <c r="HCA309" s="1636"/>
      <c r="HCB309" s="1636"/>
      <c r="HCC309" s="1636"/>
      <c r="HCD309" s="1636"/>
      <c r="HCE309" s="1636"/>
      <c r="HCF309" s="1636"/>
      <c r="HCG309" s="1636"/>
      <c r="HCH309" s="1636"/>
      <c r="HCI309" s="1636"/>
      <c r="HCJ309" s="1636"/>
      <c r="HCK309" s="1636"/>
      <c r="HCL309" s="1636"/>
      <c r="HCM309" s="1636"/>
      <c r="HCN309" s="1636"/>
      <c r="HCO309" s="1636"/>
      <c r="HCP309" s="1636"/>
      <c r="HCQ309" s="1636"/>
      <c r="HCR309" s="1636"/>
      <c r="HCS309" s="1636"/>
      <c r="HCT309" s="1636"/>
      <c r="HCU309" s="1636"/>
      <c r="HCV309" s="1636"/>
      <c r="HCW309" s="1636"/>
      <c r="HCX309" s="1636"/>
      <c r="HCY309" s="1636"/>
      <c r="HCZ309" s="1636"/>
      <c r="HDA309" s="1636"/>
      <c r="HDB309" s="1636"/>
      <c r="HDC309" s="1636"/>
      <c r="HDD309" s="1636"/>
      <c r="HDE309" s="1636"/>
      <c r="HDF309" s="1636"/>
      <c r="HDG309" s="1636"/>
      <c r="HDH309" s="1636"/>
      <c r="HDI309" s="1636"/>
      <c r="HDJ309" s="1636"/>
      <c r="HDK309" s="1636"/>
      <c r="HDL309" s="1636"/>
      <c r="HDM309" s="1636"/>
      <c r="HDN309" s="1636"/>
      <c r="HDO309" s="1636"/>
      <c r="HDP309" s="1636"/>
      <c r="HDQ309" s="1636"/>
      <c r="HDR309" s="1636"/>
      <c r="HDS309" s="1636"/>
      <c r="HDT309" s="1636"/>
      <c r="HDU309" s="1636"/>
      <c r="HDV309" s="1636"/>
      <c r="HDW309" s="1636"/>
      <c r="HDX309" s="1636"/>
      <c r="HDY309" s="1636"/>
      <c r="HDZ309" s="1636"/>
      <c r="HEA309" s="1636"/>
      <c r="HEB309" s="1636"/>
      <c r="HEC309" s="1636"/>
      <c r="HED309" s="1636"/>
      <c r="HEE309" s="1636"/>
      <c r="HEF309" s="1636"/>
      <c r="HEG309" s="1636"/>
      <c r="HEH309" s="1636"/>
      <c r="HEI309" s="1636"/>
      <c r="HEJ309" s="1636"/>
      <c r="HEK309" s="1636"/>
      <c r="HEL309" s="1636"/>
      <c r="HEM309" s="1636"/>
      <c r="HEN309" s="1636"/>
      <c r="HEO309" s="1636"/>
      <c r="HEP309" s="1636"/>
      <c r="HEQ309" s="1636"/>
      <c r="HER309" s="1636"/>
      <c r="HES309" s="1636"/>
      <c r="HET309" s="1636"/>
      <c r="HEU309" s="1636"/>
      <c r="HEV309" s="1636"/>
      <c r="HEW309" s="1636"/>
      <c r="HEX309" s="1636"/>
      <c r="HEY309" s="1636"/>
      <c r="HEZ309" s="1636"/>
      <c r="HFA309" s="1636"/>
      <c r="HFB309" s="1636"/>
      <c r="HFC309" s="1636"/>
      <c r="HFD309" s="1636"/>
      <c r="HFE309" s="1636"/>
      <c r="HFF309" s="1636"/>
      <c r="HFG309" s="1636"/>
      <c r="HFH309" s="1636"/>
      <c r="HFI309" s="1636"/>
      <c r="HFJ309" s="1636"/>
      <c r="HFK309" s="1636"/>
      <c r="HFL309" s="1636"/>
      <c r="HFM309" s="1636"/>
      <c r="HFN309" s="1636"/>
      <c r="HFO309" s="1636"/>
      <c r="HFP309" s="1636"/>
      <c r="HFQ309" s="1636"/>
      <c r="HFR309" s="1636"/>
      <c r="HFS309" s="1636"/>
      <c r="HFT309" s="1636"/>
      <c r="HFU309" s="1636"/>
      <c r="HFV309" s="1636"/>
      <c r="HFW309" s="1636"/>
      <c r="HFX309" s="1636"/>
      <c r="HFY309" s="1636"/>
      <c r="HFZ309" s="1636"/>
      <c r="HGA309" s="1636"/>
      <c r="HGB309" s="1636"/>
      <c r="HGC309" s="1636"/>
      <c r="HGD309" s="1636"/>
      <c r="HGE309" s="1636"/>
      <c r="HGF309" s="1636"/>
      <c r="HGG309" s="1636"/>
      <c r="HGH309" s="1636"/>
      <c r="HGI309" s="1636"/>
      <c r="HGJ309" s="1636"/>
      <c r="HGK309" s="1636"/>
      <c r="HGL309" s="1636"/>
      <c r="HGM309" s="1636"/>
      <c r="HGN309" s="1636"/>
      <c r="HGO309" s="1636"/>
      <c r="HGP309" s="1636"/>
      <c r="HGQ309" s="1636"/>
      <c r="HGR309" s="1636"/>
      <c r="HGS309" s="1636"/>
      <c r="HGT309" s="1636"/>
      <c r="HGU309" s="1636"/>
      <c r="HGV309" s="1636"/>
      <c r="HGW309" s="1636"/>
      <c r="HGX309" s="1636"/>
      <c r="HGY309" s="1636"/>
      <c r="HGZ309" s="1636"/>
      <c r="HHA309" s="1636"/>
      <c r="HHB309" s="1636"/>
      <c r="HHC309" s="1636"/>
      <c r="HHD309" s="1636"/>
      <c r="HHE309" s="1636"/>
      <c r="HHF309" s="1636"/>
      <c r="HHG309" s="1636"/>
      <c r="HHH309" s="1636"/>
      <c r="HHI309" s="1636"/>
      <c r="HHJ309" s="1636"/>
      <c r="HHK309" s="1636"/>
      <c r="HHL309" s="1636"/>
      <c r="HHM309" s="1636"/>
      <c r="HHN309" s="1636"/>
      <c r="HHO309" s="1636"/>
      <c r="HHP309" s="1636"/>
      <c r="HHQ309" s="1636"/>
      <c r="HHR309" s="1636"/>
      <c r="HHS309" s="1636"/>
      <c r="HHT309" s="1636"/>
      <c r="HHU309" s="1636"/>
      <c r="HHV309" s="1636"/>
      <c r="HHW309" s="1636"/>
      <c r="HHX309" s="1636"/>
      <c r="HHY309" s="1636"/>
      <c r="HHZ309" s="1636"/>
      <c r="HIA309" s="1636"/>
      <c r="HIB309" s="1636"/>
      <c r="HIC309" s="1636"/>
      <c r="HID309" s="1636"/>
      <c r="HIE309" s="1636"/>
      <c r="HIF309" s="1636"/>
      <c r="HIG309" s="1636"/>
      <c r="HIH309" s="1636"/>
      <c r="HII309" s="1636"/>
      <c r="HIJ309" s="1636"/>
      <c r="HIK309" s="1636"/>
      <c r="HIL309" s="1636"/>
      <c r="HIM309" s="1636"/>
      <c r="HIN309" s="1636"/>
      <c r="HIO309" s="1636"/>
      <c r="HIP309" s="1636"/>
      <c r="HIQ309" s="1636"/>
      <c r="HIR309" s="1636"/>
      <c r="HIS309" s="1636"/>
      <c r="HIT309" s="1636"/>
      <c r="HIU309" s="1636"/>
      <c r="HIV309" s="1636"/>
      <c r="HIW309" s="1636"/>
      <c r="HIX309" s="1636"/>
      <c r="HIY309" s="1636"/>
      <c r="HIZ309" s="1636"/>
      <c r="HJA309" s="1636"/>
      <c r="HJB309" s="1636"/>
      <c r="HJC309" s="1636"/>
      <c r="HJD309" s="1636"/>
      <c r="HJE309" s="1636"/>
      <c r="HJF309" s="1636"/>
      <c r="HJG309" s="1636"/>
      <c r="HJH309" s="1636"/>
      <c r="HJI309" s="1636"/>
      <c r="HJJ309" s="1636"/>
      <c r="HJK309" s="1636"/>
      <c r="HJL309" s="1636"/>
      <c r="HJM309" s="1636"/>
      <c r="HJN309" s="1636"/>
      <c r="HJO309" s="1636"/>
      <c r="HJP309" s="1636"/>
      <c r="HJQ309" s="1636"/>
      <c r="HJR309" s="1636"/>
      <c r="HJS309" s="1636"/>
      <c r="HJT309" s="1636"/>
      <c r="HJU309" s="1636"/>
      <c r="HJV309" s="1636"/>
      <c r="HJW309" s="1636"/>
      <c r="HJX309" s="1636"/>
      <c r="HJY309" s="1636"/>
      <c r="HJZ309" s="1636"/>
      <c r="HKA309" s="1636"/>
      <c r="HKB309" s="1636"/>
      <c r="HKC309" s="1636"/>
      <c r="HKD309" s="1636"/>
      <c r="HKE309" s="1636"/>
      <c r="HKF309" s="1636"/>
      <c r="HKG309" s="1636"/>
      <c r="HKH309" s="1636"/>
      <c r="HKI309" s="1636"/>
      <c r="HKJ309" s="1636"/>
      <c r="HKK309" s="1636"/>
      <c r="HKL309" s="1636"/>
      <c r="HKM309" s="1636"/>
      <c r="HKN309" s="1636"/>
      <c r="HKO309" s="1636"/>
      <c r="HKP309" s="1636"/>
      <c r="HKQ309" s="1636"/>
      <c r="HKR309" s="1636"/>
      <c r="HKS309" s="1636"/>
      <c r="HKT309" s="1636"/>
      <c r="HKU309" s="1636"/>
      <c r="HKV309" s="1636"/>
      <c r="HKW309" s="1636"/>
      <c r="HKX309" s="1636"/>
      <c r="HKY309" s="1636"/>
      <c r="HKZ309" s="1636"/>
      <c r="HLA309" s="1636"/>
      <c r="HLB309" s="1636"/>
      <c r="HLC309" s="1636"/>
      <c r="HLD309" s="1636"/>
      <c r="HLE309" s="1636"/>
      <c r="HLF309" s="1636"/>
      <c r="HLG309" s="1636"/>
      <c r="HLH309" s="1636"/>
      <c r="HLI309" s="1636"/>
      <c r="HLJ309" s="1636"/>
      <c r="HLK309" s="1636"/>
      <c r="HLL309" s="1636"/>
      <c r="HLM309" s="1636"/>
      <c r="HLN309" s="1636"/>
      <c r="HLO309" s="1636"/>
      <c r="HLP309" s="1636"/>
      <c r="HLQ309" s="1636"/>
      <c r="HLR309" s="1636"/>
      <c r="HLS309" s="1636"/>
      <c r="HLT309" s="1636"/>
      <c r="HLU309" s="1636"/>
      <c r="HLV309" s="1636"/>
      <c r="HLW309" s="1636"/>
      <c r="HLX309" s="1636"/>
      <c r="HLY309" s="1636"/>
      <c r="HLZ309" s="1636"/>
      <c r="HMA309" s="1636"/>
      <c r="HMB309" s="1636"/>
      <c r="HMC309" s="1636"/>
      <c r="HMD309" s="1636"/>
      <c r="HME309" s="1636"/>
      <c r="HMF309" s="1636"/>
      <c r="HMG309" s="1636"/>
      <c r="HMH309" s="1636"/>
      <c r="HMI309" s="1636"/>
      <c r="HMJ309" s="1636"/>
      <c r="HMK309" s="1636"/>
      <c r="HML309" s="1636"/>
      <c r="HMM309" s="1636"/>
      <c r="HMN309" s="1636"/>
      <c r="HMO309" s="1636"/>
      <c r="HMP309" s="1636"/>
      <c r="HMQ309" s="1636"/>
      <c r="HMR309" s="1636"/>
      <c r="HMS309" s="1636"/>
      <c r="HMT309" s="1636"/>
      <c r="HMU309" s="1636"/>
      <c r="HMV309" s="1636"/>
      <c r="HMW309" s="1636"/>
      <c r="HMX309" s="1636"/>
      <c r="HMY309" s="1636"/>
      <c r="HMZ309" s="1636"/>
      <c r="HNA309" s="1636"/>
      <c r="HNB309" s="1636"/>
      <c r="HNC309" s="1636"/>
      <c r="HND309" s="1636"/>
      <c r="HNE309" s="1636"/>
      <c r="HNF309" s="1636"/>
      <c r="HNG309" s="1636"/>
      <c r="HNH309" s="1636"/>
      <c r="HNI309" s="1636"/>
      <c r="HNJ309" s="1636"/>
      <c r="HNK309" s="1636"/>
      <c r="HNL309" s="1636"/>
      <c r="HNM309" s="1636"/>
      <c r="HNN309" s="1636"/>
      <c r="HNO309" s="1636"/>
      <c r="HNP309" s="1636"/>
      <c r="HNQ309" s="1636"/>
      <c r="HNR309" s="1636"/>
      <c r="HNS309" s="1636"/>
      <c r="HNT309" s="1636"/>
      <c r="HNU309" s="1636"/>
      <c r="HNV309" s="1636"/>
      <c r="HNW309" s="1636"/>
      <c r="HNX309" s="1636"/>
      <c r="HNY309" s="1636"/>
      <c r="HNZ309" s="1636"/>
      <c r="HOA309" s="1636"/>
      <c r="HOB309" s="1636"/>
      <c r="HOC309" s="1636"/>
      <c r="HOD309" s="1636"/>
      <c r="HOE309" s="1636"/>
      <c r="HOF309" s="1636"/>
      <c r="HOG309" s="1636"/>
      <c r="HOH309" s="1636"/>
      <c r="HOI309" s="1636"/>
      <c r="HOJ309" s="1636"/>
      <c r="HOK309" s="1636"/>
      <c r="HOL309" s="1636"/>
      <c r="HOM309" s="1636"/>
      <c r="HON309" s="1636"/>
      <c r="HOO309" s="1636"/>
      <c r="HOP309" s="1636"/>
      <c r="HOQ309" s="1636"/>
      <c r="HOR309" s="1636"/>
      <c r="HOS309" s="1636"/>
      <c r="HOT309" s="1636"/>
      <c r="HOU309" s="1636"/>
      <c r="HOV309" s="1636"/>
      <c r="HOW309" s="1636"/>
      <c r="HOX309" s="1636"/>
      <c r="HOY309" s="1636"/>
      <c r="HOZ309" s="1636"/>
      <c r="HPA309" s="1636"/>
      <c r="HPB309" s="1636"/>
      <c r="HPC309" s="1636"/>
      <c r="HPD309" s="1636"/>
      <c r="HPE309" s="1636"/>
      <c r="HPF309" s="1636"/>
      <c r="HPG309" s="1636"/>
      <c r="HPH309" s="1636"/>
      <c r="HPI309" s="1636"/>
      <c r="HPJ309" s="1636"/>
      <c r="HPK309" s="1636"/>
      <c r="HPL309" s="1636"/>
      <c r="HPM309" s="1636"/>
      <c r="HPN309" s="1636"/>
      <c r="HPO309" s="1636"/>
      <c r="HPP309" s="1636"/>
      <c r="HPQ309" s="1636"/>
      <c r="HPR309" s="1636"/>
      <c r="HPS309" s="1636"/>
      <c r="HPT309" s="1636"/>
      <c r="HPU309" s="1636"/>
      <c r="HPV309" s="1636"/>
      <c r="HPW309" s="1636"/>
      <c r="HPX309" s="1636"/>
      <c r="HPY309" s="1636"/>
      <c r="HPZ309" s="1636"/>
      <c r="HQA309" s="1636"/>
      <c r="HQB309" s="1636"/>
      <c r="HQC309" s="1636"/>
      <c r="HQD309" s="1636"/>
      <c r="HQE309" s="1636"/>
      <c r="HQF309" s="1636"/>
      <c r="HQG309" s="1636"/>
      <c r="HQH309" s="1636"/>
      <c r="HQI309" s="1636"/>
      <c r="HQJ309" s="1636"/>
      <c r="HQK309" s="1636"/>
      <c r="HQL309" s="1636"/>
      <c r="HQM309" s="1636"/>
      <c r="HQN309" s="1636"/>
      <c r="HQO309" s="1636"/>
      <c r="HQP309" s="1636"/>
      <c r="HQQ309" s="1636"/>
      <c r="HQR309" s="1636"/>
      <c r="HQS309" s="1636"/>
      <c r="HQT309" s="1636"/>
      <c r="HQU309" s="1636"/>
      <c r="HQV309" s="1636"/>
      <c r="HQW309" s="1636"/>
      <c r="HQX309" s="1636"/>
      <c r="HQY309" s="1636"/>
      <c r="HQZ309" s="1636"/>
      <c r="HRA309" s="1636"/>
      <c r="HRB309" s="1636"/>
      <c r="HRC309" s="1636"/>
      <c r="HRD309" s="1636"/>
      <c r="HRE309" s="1636"/>
      <c r="HRF309" s="1636"/>
      <c r="HRG309" s="1636"/>
      <c r="HRH309" s="1636"/>
      <c r="HRI309" s="1636"/>
      <c r="HRJ309" s="1636"/>
      <c r="HRK309" s="1636"/>
      <c r="HRL309" s="1636"/>
      <c r="HRM309" s="1636"/>
      <c r="HRN309" s="1636"/>
      <c r="HRO309" s="1636"/>
      <c r="HRP309" s="1636"/>
      <c r="HRQ309" s="1636"/>
      <c r="HRR309" s="1636"/>
      <c r="HRS309" s="1636"/>
      <c r="HRT309" s="1636"/>
      <c r="HRU309" s="1636"/>
      <c r="HRV309" s="1636"/>
      <c r="HRW309" s="1636"/>
      <c r="HRX309" s="1636"/>
      <c r="HRY309" s="1636"/>
      <c r="HRZ309" s="1636"/>
      <c r="HSA309" s="1636"/>
      <c r="HSB309" s="1636"/>
      <c r="HSC309" s="1636"/>
      <c r="HSD309" s="1636"/>
      <c r="HSE309" s="1636"/>
      <c r="HSF309" s="1636"/>
      <c r="HSG309" s="1636"/>
      <c r="HSH309" s="1636"/>
      <c r="HSI309" s="1636"/>
      <c r="HSJ309" s="1636"/>
      <c r="HSK309" s="1636"/>
      <c r="HSL309" s="1636"/>
      <c r="HSM309" s="1636"/>
      <c r="HSN309" s="1636"/>
      <c r="HSO309" s="1636"/>
      <c r="HSP309" s="1636"/>
      <c r="HSQ309" s="1636"/>
      <c r="HSR309" s="1636"/>
      <c r="HSS309" s="1636"/>
      <c r="HST309" s="1636"/>
      <c r="HSU309" s="1636"/>
      <c r="HSV309" s="1636"/>
      <c r="HSW309" s="1636"/>
      <c r="HSX309" s="1636"/>
      <c r="HSY309" s="1636"/>
      <c r="HSZ309" s="1636"/>
      <c r="HTA309" s="1636"/>
      <c r="HTB309" s="1636"/>
      <c r="HTC309" s="1636"/>
      <c r="HTD309" s="1636"/>
      <c r="HTE309" s="1636"/>
      <c r="HTF309" s="1636"/>
      <c r="HTG309" s="1636"/>
      <c r="HTH309" s="1636"/>
      <c r="HTI309" s="1636"/>
      <c r="HTJ309" s="1636"/>
      <c r="HTK309" s="1636"/>
      <c r="HTL309" s="1636"/>
      <c r="HTM309" s="1636"/>
      <c r="HTN309" s="1636"/>
      <c r="HTO309" s="1636"/>
      <c r="HTP309" s="1636"/>
      <c r="HTQ309" s="1636"/>
      <c r="HTR309" s="1636"/>
      <c r="HTS309" s="1636"/>
      <c r="HTT309" s="1636"/>
      <c r="HTU309" s="1636"/>
      <c r="HTV309" s="1636"/>
      <c r="HTW309" s="1636"/>
      <c r="HTX309" s="1636"/>
      <c r="HTY309" s="1636"/>
      <c r="HTZ309" s="1636"/>
      <c r="HUA309" s="1636"/>
      <c r="HUB309" s="1636"/>
      <c r="HUC309" s="1636"/>
      <c r="HUD309" s="1636"/>
      <c r="HUE309" s="1636"/>
      <c r="HUF309" s="1636"/>
      <c r="HUG309" s="1636"/>
      <c r="HUH309" s="1636"/>
      <c r="HUI309" s="1636"/>
      <c r="HUJ309" s="1636"/>
      <c r="HUK309" s="1636"/>
      <c r="HUL309" s="1636"/>
      <c r="HUM309" s="1636"/>
      <c r="HUN309" s="1636"/>
      <c r="HUO309" s="1636"/>
      <c r="HUP309" s="1636"/>
      <c r="HUQ309" s="1636"/>
      <c r="HUR309" s="1636"/>
      <c r="HUS309" s="1636"/>
      <c r="HUT309" s="1636"/>
      <c r="HUU309" s="1636"/>
      <c r="HUV309" s="1636"/>
      <c r="HUW309" s="1636"/>
      <c r="HUX309" s="1636"/>
      <c r="HUY309" s="1636"/>
      <c r="HUZ309" s="1636"/>
      <c r="HVA309" s="1636"/>
      <c r="HVB309" s="1636"/>
      <c r="HVC309" s="1636"/>
      <c r="HVD309" s="1636"/>
      <c r="HVE309" s="1636"/>
      <c r="HVF309" s="1636"/>
      <c r="HVG309" s="1636"/>
      <c r="HVH309" s="1636"/>
      <c r="HVI309" s="1636"/>
      <c r="HVJ309" s="1636"/>
      <c r="HVK309" s="1636"/>
      <c r="HVL309" s="1636"/>
      <c r="HVM309" s="1636"/>
      <c r="HVN309" s="1636"/>
      <c r="HVO309" s="1636"/>
      <c r="HVP309" s="1636"/>
      <c r="HVQ309" s="1636"/>
      <c r="HVR309" s="1636"/>
      <c r="HVS309" s="1636"/>
      <c r="HVT309" s="1636"/>
      <c r="HVU309" s="1636"/>
      <c r="HVV309" s="1636"/>
      <c r="HVW309" s="1636"/>
      <c r="HVX309" s="1636"/>
      <c r="HVY309" s="1636"/>
      <c r="HVZ309" s="1636"/>
      <c r="HWA309" s="1636"/>
      <c r="HWB309" s="1636"/>
      <c r="HWC309" s="1636"/>
      <c r="HWD309" s="1636"/>
      <c r="HWE309" s="1636"/>
      <c r="HWF309" s="1636"/>
      <c r="HWG309" s="1636"/>
      <c r="HWH309" s="1636"/>
      <c r="HWI309" s="1636"/>
      <c r="HWJ309" s="1636"/>
      <c r="HWK309" s="1636"/>
      <c r="HWL309" s="1636"/>
      <c r="HWM309" s="1636"/>
      <c r="HWN309" s="1636"/>
      <c r="HWO309" s="1636"/>
      <c r="HWP309" s="1636"/>
      <c r="HWQ309" s="1636"/>
      <c r="HWR309" s="1636"/>
      <c r="HWS309" s="1636"/>
      <c r="HWT309" s="1636"/>
      <c r="HWU309" s="1636"/>
      <c r="HWV309" s="1636"/>
      <c r="HWW309" s="1636"/>
      <c r="HWX309" s="1636"/>
      <c r="HWY309" s="1636"/>
      <c r="HWZ309" s="1636"/>
      <c r="HXA309" s="1636"/>
      <c r="HXB309" s="1636"/>
      <c r="HXC309" s="1636"/>
      <c r="HXD309" s="1636"/>
      <c r="HXE309" s="1636"/>
      <c r="HXF309" s="1636"/>
      <c r="HXG309" s="1636"/>
      <c r="HXH309" s="1636"/>
      <c r="HXI309" s="1636"/>
      <c r="HXJ309" s="1636"/>
      <c r="HXK309" s="1636"/>
      <c r="HXL309" s="1636"/>
      <c r="HXM309" s="1636"/>
      <c r="HXN309" s="1636"/>
      <c r="HXO309" s="1636"/>
      <c r="HXP309" s="1636"/>
      <c r="HXQ309" s="1636"/>
      <c r="HXR309" s="1636"/>
      <c r="HXS309" s="1636"/>
      <c r="HXT309" s="1636"/>
      <c r="HXU309" s="1636"/>
      <c r="HXV309" s="1636"/>
      <c r="HXW309" s="1636"/>
      <c r="HXX309" s="1636"/>
      <c r="HXY309" s="1636"/>
      <c r="HXZ309" s="1636"/>
      <c r="HYA309" s="1636"/>
      <c r="HYB309" s="1636"/>
      <c r="HYC309" s="1636"/>
      <c r="HYD309" s="1636"/>
      <c r="HYE309" s="1636"/>
      <c r="HYF309" s="1636"/>
      <c r="HYG309" s="1636"/>
      <c r="HYH309" s="1636"/>
      <c r="HYI309" s="1636"/>
      <c r="HYJ309" s="1636"/>
      <c r="HYK309" s="1636"/>
      <c r="HYL309" s="1636"/>
      <c r="HYM309" s="1636"/>
      <c r="HYN309" s="1636"/>
      <c r="HYO309" s="1636"/>
      <c r="HYP309" s="1636"/>
      <c r="HYQ309" s="1636"/>
      <c r="HYR309" s="1636"/>
      <c r="HYS309" s="1636"/>
      <c r="HYT309" s="1636"/>
      <c r="HYU309" s="1636"/>
      <c r="HYV309" s="1636"/>
      <c r="HYW309" s="1636"/>
      <c r="HYX309" s="1636"/>
      <c r="HYY309" s="1636"/>
      <c r="HYZ309" s="1636"/>
      <c r="HZA309" s="1636"/>
      <c r="HZB309" s="1636"/>
      <c r="HZC309" s="1636"/>
      <c r="HZD309" s="1636"/>
      <c r="HZE309" s="1636"/>
      <c r="HZF309" s="1636"/>
      <c r="HZG309" s="1636"/>
      <c r="HZH309" s="1636"/>
      <c r="HZI309" s="1636"/>
      <c r="HZJ309" s="1636"/>
      <c r="HZK309" s="1636"/>
      <c r="HZL309" s="1636"/>
      <c r="HZM309" s="1636"/>
      <c r="HZN309" s="1636"/>
      <c r="HZO309" s="1636"/>
      <c r="HZP309" s="1636"/>
      <c r="HZQ309" s="1636"/>
      <c r="HZR309" s="1636"/>
      <c r="HZS309" s="1636"/>
      <c r="HZT309" s="1636"/>
      <c r="HZU309" s="1636"/>
      <c r="HZV309" s="1636"/>
      <c r="HZW309" s="1636"/>
      <c r="HZX309" s="1636"/>
      <c r="HZY309" s="1636"/>
      <c r="HZZ309" s="1636"/>
      <c r="IAA309" s="1636"/>
      <c r="IAB309" s="1636"/>
      <c r="IAC309" s="1636"/>
      <c r="IAD309" s="1636"/>
      <c r="IAE309" s="1636"/>
      <c r="IAF309" s="1636"/>
      <c r="IAG309" s="1636"/>
      <c r="IAH309" s="1636"/>
      <c r="IAI309" s="1636"/>
      <c r="IAJ309" s="1636"/>
      <c r="IAK309" s="1636"/>
      <c r="IAL309" s="1636"/>
      <c r="IAM309" s="1636"/>
      <c r="IAN309" s="1636"/>
      <c r="IAO309" s="1636"/>
      <c r="IAP309" s="1636"/>
      <c r="IAQ309" s="1636"/>
      <c r="IAR309" s="1636"/>
      <c r="IAS309" s="1636"/>
      <c r="IAT309" s="1636"/>
      <c r="IAU309" s="1636"/>
      <c r="IAV309" s="1636"/>
      <c r="IAW309" s="1636"/>
      <c r="IAX309" s="1636"/>
      <c r="IAY309" s="1636"/>
      <c r="IAZ309" s="1636"/>
      <c r="IBA309" s="1636"/>
      <c r="IBB309" s="1636"/>
      <c r="IBC309" s="1636"/>
      <c r="IBD309" s="1636"/>
      <c r="IBE309" s="1636"/>
      <c r="IBF309" s="1636"/>
      <c r="IBG309" s="1636"/>
      <c r="IBH309" s="1636"/>
      <c r="IBI309" s="1636"/>
      <c r="IBJ309" s="1636"/>
      <c r="IBK309" s="1636"/>
      <c r="IBL309" s="1636"/>
      <c r="IBM309" s="1636"/>
      <c r="IBN309" s="1636"/>
      <c r="IBO309" s="1636"/>
      <c r="IBP309" s="1636"/>
      <c r="IBQ309" s="1636"/>
      <c r="IBR309" s="1636"/>
      <c r="IBS309" s="1636"/>
      <c r="IBT309" s="1636"/>
      <c r="IBU309" s="1636"/>
      <c r="IBV309" s="1636"/>
      <c r="IBW309" s="1636"/>
      <c r="IBX309" s="1636"/>
      <c r="IBY309" s="1636"/>
      <c r="IBZ309" s="1636"/>
      <c r="ICA309" s="1636"/>
      <c r="ICB309" s="1636"/>
      <c r="ICC309" s="1636"/>
      <c r="ICD309" s="1636"/>
      <c r="ICE309" s="1636"/>
      <c r="ICF309" s="1636"/>
      <c r="ICG309" s="1636"/>
      <c r="ICH309" s="1636"/>
      <c r="ICI309" s="1636"/>
      <c r="ICJ309" s="1636"/>
      <c r="ICK309" s="1636"/>
      <c r="ICL309" s="1636"/>
      <c r="ICM309" s="1636"/>
      <c r="ICN309" s="1636"/>
      <c r="ICO309" s="1636"/>
      <c r="ICP309" s="1636"/>
      <c r="ICQ309" s="1636"/>
      <c r="ICR309" s="1636"/>
      <c r="ICS309" s="1636"/>
      <c r="ICT309" s="1636"/>
      <c r="ICU309" s="1636"/>
      <c r="ICV309" s="1636"/>
      <c r="ICW309" s="1636"/>
      <c r="ICX309" s="1636"/>
      <c r="ICY309" s="1636"/>
      <c r="ICZ309" s="1636"/>
      <c r="IDA309" s="1636"/>
      <c r="IDB309" s="1636"/>
      <c r="IDC309" s="1636"/>
      <c r="IDD309" s="1636"/>
      <c r="IDE309" s="1636"/>
      <c r="IDF309" s="1636"/>
      <c r="IDG309" s="1636"/>
      <c r="IDH309" s="1636"/>
      <c r="IDI309" s="1636"/>
      <c r="IDJ309" s="1636"/>
      <c r="IDK309" s="1636"/>
      <c r="IDL309" s="1636"/>
      <c r="IDM309" s="1636"/>
      <c r="IDN309" s="1636"/>
      <c r="IDO309" s="1636"/>
      <c r="IDP309" s="1636"/>
      <c r="IDQ309" s="1636"/>
      <c r="IDR309" s="1636"/>
      <c r="IDS309" s="1636"/>
      <c r="IDT309" s="1636"/>
      <c r="IDU309" s="1636"/>
      <c r="IDV309" s="1636"/>
      <c r="IDW309" s="1636"/>
      <c r="IDX309" s="1636"/>
      <c r="IDY309" s="1636"/>
      <c r="IDZ309" s="1636"/>
      <c r="IEA309" s="1636"/>
      <c r="IEB309" s="1636"/>
      <c r="IEC309" s="1636"/>
      <c r="IED309" s="1636"/>
      <c r="IEE309" s="1636"/>
      <c r="IEF309" s="1636"/>
      <c r="IEG309" s="1636"/>
      <c r="IEH309" s="1636"/>
      <c r="IEI309" s="1636"/>
      <c r="IEJ309" s="1636"/>
      <c r="IEK309" s="1636"/>
      <c r="IEL309" s="1636"/>
      <c r="IEM309" s="1636"/>
      <c r="IEN309" s="1636"/>
      <c r="IEO309" s="1636"/>
      <c r="IEP309" s="1636"/>
      <c r="IEQ309" s="1636"/>
      <c r="IER309" s="1636"/>
      <c r="IES309" s="1636"/>
      <c r="IET309" s="1636"/>
      <c r="IEU309" s="1636"/>
      <c r="IEV309" s="1636"/>
      <c r="IEW309" s="1636"/>
      <c r="IEX309" s="1636"/>
      <c r="IEY309" s="1636"/>
      <c r="IEZ309" s="1636"/>
      <c r="IFA309" s="1636"/>
      <c r="IFB309" s="1636"/>
      <c r="IFC309" s="1636"/>
      <c r="IFD309" s="1636"/>
      <c r="IFE309" s="1636"/>
      <c r="IFF309" s="1636"/>
      <c r="IFG309" s="1636"/>
      <c r="IFH309" s="1636"/>
      <c r="IFI309" s="1636"/>
      <c r="IFJ309" s="1636"/>
      <c r="IFK309" s="1636"/>
      <c r="IFL309" s="1636"/>
      <c r="IFM309" s="1636"/>
      <c r="IFN309" s="1636"/>
      <c r="IFO309" s="1636"/>
      <c r="IFP309" s="1636"/>
      <c r="IFQ309" s="1636"/>
      <c r="IFR309" s="1636"/>
      <c r="IFS309" s="1636"/>
      <c r="IFT309" s="1636"/>
      <c r="IFU309" s="1636"/>
      <c r="IFV309" s="1636"/>
      <c r="IFW309" s="1636"/>
      <c r="IFX309" s="1636"/>
      <c r="IFY309" s="1636"/>
      <c r="IFZ309" s="1636"/>
      <c r="IGA309" s="1636"/>
      <c r="IGB309" s="1636"/>
      <c r="IGC309" s="1636"/>
      <c r="IGD309" s="1636"/>
      <c r="IGE309" s="1636"/>
      <c r="IGF309" s="1636"/>
      <c r="IGG309" s="1636"/>
      <c r="IGH309" s="1636"/>
      <c r="IGI309" s="1636"/>
      <c r="IGJ309" s="1636"/>
      <c r="IGK309" s="1636"/>
      <c r="IGL309" s="1636"/>
      <c r="IGM309" s="1636"/>
      <c r="IGN309" s="1636"/>
      <c r="IGO309" s="1636"/>
      <c r="IGP309" s="1636"/>
      <c r="IGQ309" s="1636"/>
      <c r="IGR309" s="1636"/>
      <c r="IGS309" s="1636"/>
      <c r="IGT309" s="1636"/>
      <c r="IGU309" s="1636"/>
      <c r="IGV309" s="1636"/>
      <c r="IGW309" s="1636"/>
      <c r="IGX309" s="1636"/>
      <c r="IGY309" s="1636"/>
      <c r="IGZ309" s="1636"/>
      <c r="IHA309" s="1636"/>
      <c r="IHB309" s="1636"/>
      <c r="IHC309" s="1636"/>
      <c r="IHD309" s="1636"/>
      <c r="IHE309" s="1636"/>
      <c r="IHF309" s="1636"/>
      <c r="IHG309" s="1636"/>
      <c r="IHH309" s="1636"/>
      <c r="IHI309" s="1636"/>
      <c r="IHJ309" s="1636"/>
      <c r="IHK309" s="1636"/>
      <c r="IHL309" s="1636"/>
      <c r="IHM309" s="1636"/>
      <c r="IHN309" s="1636"/>
      <c r="IHO309" s="1636"/>
      <c r="IHP309" s="1636"/>
      <c r="IHQ309" s="1636"/>
      <c r="IHR309" s="1636"/>
      <c r="IHS309" s="1636"/>
      <c r="IHT309" s="1636"/>
      <c r="IHU309" s="1636"/>
      <c r="IHV309" s="1636"/>
      <c r="IHW309" s="1636"/>
      <c r="IHX309" s="1636"/>
      <c r="IHY309" s="1636"/>
      <c r="IHZ309" s="1636"/>
      <c r="IIA309" s="1636"/>
      <c r="IIB309" s="1636"/>
      <c r="IIC309" s="1636"/>
      <c r="IID309" s="1636"/>
      <c r="IIE309" s="1636"/>
      <c r="IIF309" s="1636"/>
      <c r="IIG309" s="1636"/>
      <c r="IIH309" s="1636"/>
      <c r="III309" s="1636"/>
      <c r="IIJ309" s="1636"/>
      <c r="IIK309" s="1636"/>
      <c r="IIL309" s="1636"/>
      <c r="IIM309" s="1636"/>
      <c r="IIN309" s="1636"/>
      <c r="IIO309" s="1636"/>
      <c r="IIP309" s="1636"/>
      <c r="IIQ309" s="1636"/>
      <c r="IIR309" s="1636"/>
      <c r="IIS309" s="1636"/>
      <c r="IIT309" s="1636"/>
      <c r="IIU309" s="1636"/>
      <c r="IIV309" s="1636"/>
      <c r="IIW309" s="1636"/>
      <c r="IIX309" s="1636"/>
      <c r="IIY309" s="1636"/>
      <c r="IIZ309" s="1636"/>
      <c r="IJA309" s="1636"/>
      <c r="IJB309" s="1636"/>
      <c r="IJC309" s="1636"/>
      <c r="IJD309" s="1636"/>
      <c r="IJE309" s="1636"/>
      <c r="IJF309" s="1636"/>
      <c r="IJG309" s="1636"/>
      <c r="IJH309" s="1636"/>
      <c r="IJI309" s="1636"/>
      <c r="IJJ309" s="1636"/>
      <c r="IJK309" s="1636"/>
      <c r="IJL309" s="1636"/>
      <c r="IJM309" s="1636"/>
      <c r="IJN309" s="1636"/>
      <c r="IJO309" s="1636"/>
      <c r="IJP309" s="1636"/>
      <c r="IJQ309" s="1636"/>
      <c r="IJR309" s="1636"/>
      <c r="IJS309" s="1636"/>
      <c r="IJT309" s="1636"/>
      <c r="IJU309" s="1636"/>
      <c r="IJV309" s="1636"/>
      <c r="IJW309" s="1636"/>
      <c r="IJX309" s="1636"/>
      <c r="IJY309" s="1636"/>
      <c r="IJZ309" s="1636"/>
      <c r="IKA309" s="1636"/>
      <c r="IKB309" s="1636"/>
      <c r="IKC309" s="1636"/>
      <c r="IKD309" s="1636"/>
      <c r="IKE309" s="1636"/>
      <c r="IKF309" s="1636"/>
      <c r="IKG309" s="1636"/>
      <c r="IKH309" s="1636"/>
      <c r="IKI309" s="1636"/>
      <c r="IKJ309" s="1636"/>
      <c r="IKK309" s="1636"/>
      <c r="IKL309" s="1636"/>
      <c r="IKM309" s="1636"/>
      <c r="IKN309" s="1636"/>
      <c r="IKO309" s="1636"/>
      <c r="IKP309" s="1636"/>
      <c r="IKQ309" s="1636"/>
      <c r="IKR309" s="1636"/>
      <c r="IKS309" s="1636"/>
      <c r="IKT309" s="1636"/>
      <c r="IKU309" s="1636"/>
      <c r="IKV309" s="1636"/>
      <c r="IKW309" s="1636"/>
      <c r="IKX309" s="1636"/>
      <c r="IKY309" s="1636"/>
      <c r="IKZ309" s="1636"/>
      <c r="ILA309" s="1636"/>
      <c r="ILB309" s="1636"/>
      <c r="ILC309" s="1636"/>
      <c r="ILD309" s="1636"/>
      <c r="ILE309" s="1636"/>
      <c r="ILF309" s="1636"/>
      <c r="ILG309" s="1636"/>
      <c r="ILH309" s="1636"/>
      <c r="ILI309" s="1636"/>
      <c r="ILJ309" s="1636"/>
      <c r="ILK309" s="1636"/>
      <c r="ILL309" s="1636"/>
      <c r="ILM309" s="1636"/>
      <c r="ILN309" s="1636"/>
      <c r="ILO309" s="1636"/>
      <c r="ILP309" s="1636"/>
      <c r="ILQ309" s="1636"/>
      <c r="ILR309" s="1636"/>
      <c r="ILS309" s="1636"/>
      <c r="ILT309" s="1636"/>
      <c r="ILU309" s="1636"/>
      <c r="ILV309" s="1636"/>
      <c r="ILW309" s="1636"/>
      <c r="ILX309" s="1636"/>
      <c r="ILY309" s="1636"/>
      <c r="ILZ309" s="1636"/>
      <c r="IMA309" s="1636"/>
      <c r="IMB309" s="1636"/>
      <c r="IMC309" s="1636"/>
      <c r="IMD309" s="1636"/>
      <c r="IME309" s="1636"/>
      <c r="IMF309" s="1636"/>
      <c r="IMG309" s="1636"/>
      <c r="IMH309" s="1636"/>
      <c r="IMI309" s="1636"/>
      <c r="IMJ309" s="1636"/>
      <c r="IMK309" s="1636"/>
      <c r="IML309" s="1636"/>
      <c r="IMM309" s="1636"/>
      <c r="IMN309" s="1636"/>
      <c r="IMO309" s="1636"/>
      <c r="IMP309" s="1636"/>
      <c r="IMQ309" s="1636"/>
      <c r="IMR309" s="1636"/>
      <c r="IMS309" s="1636"/>
      <c r="IMT309" s="1636"/>
      <c r="IMU309" s="1636"/>
      <c r="IMV309" s="1636"/>
      <c r="IMW309" s="1636"/>
      <c r="IMX309" s="1636"/>
      <c r="IMY309" s="1636"/>
      <c r="IMZ309" s="1636"/>
      <c r="INA309" s="1636"/>
      <c r="INB309" s="1636"/>
      <c r="INC309" s="1636"/>
      <c r="IND309" s="1636"/>
      <c r="INE309" s="1636"/>
      <c r="INF309" s="1636"/>
      <c r="ING309" s="1636"/>
      <c r="INH309" s="1636"/>
      <c r="INI309" s="1636"/>
      <c r="INJ309" s="1636"/>
      <c r="INK309" s="1636"/>
      <c r="INL309" s="1636"/>
      <c r="INM309" s="1636"/>
      <c r="INN309" s="1636"/>
      <c r="INO309" s="1636"/>
      <c r="INP309" s="1636"/>
      <c r="INQ309" s="1636"/>
      <c r="INR309" s="1636"/>
      <c r="INS309" s="1636"/>
      <c r="INT309" s="1636"/>
      <c r="INU309" s="1636"/>
      <c r="INV309" s="1636"/>
      <c r="INW309" s="1636"/>
      <c r="INX309" s="1636"/>
      <c r="INY309" s="1636"/>
      <c r="INZ309" s="1636"/>
      <c r="IOA309" s="1636"/>
      <c r="IOB309" s="1636"/>
      <c r="IOC309" s="1636"/>
      <c r="IOD309" s="1636"/>
      <c r="IOE309" s="1636"/>
      <c r="IOF309" s="1636"/>
      <c r="IOG309" s="1636"/>
      <c r="IOH309" s="1636"/>
      <c r="IOI309" s="1636"/>
      <c r="IOJ309" s="1636"/>
      <c r="IOK309" s="1636"/>
      <c r="IOL309" s="1636"/>
      <c r="IOM309" s="1636"/>
      <c r="ION309" s="1636"/>
      <c r="IOO309" s="1636"/>
      <c r="IOP309" s="1636"/>
      <c r="IOQ309" s="1636"/>
      <c r="IOR309" s="1636"/>
      <c r="IOS309" s="1636"/>
      <c r="IOT309" s="1636"/>
      <c r="IOU309" s="1636"/>
      <c r="IOV309" s="1636"/>
      <c r="IOW309" s="1636"/>
      <c r="IOX309" s="1636"/>
      <c r="IOY309" s="1636"/>
      <c r="IOZ309" s="1636"/>
      <c r="IPA309" s="1636"/>
      <c r="IPB309" s="1636"/>
      <c r="IPC309" s="1636"/>
      <c r="IPD309" s="1636"/>
      <c r="IPE309" s="1636"/>
      <c r="IPF309" s="1636"/>
      <c r="IPG309" s="1636"/>
      <c r="IPH309" s="1636"/>
      <c r="IPI309" s="1636"/>
      <c r="IPJ309" s="1636"/>
      <c r="IPK309" s="1636"/>
      <c r="IPL309" s="1636"/>
      <c r="IPM309" s="1636"/>
      <c r="IPN309" s="1636"/>
      <c r="IPO309" s="1636"/>
      <c r="IPP309" s="1636"/>
      <c r="IPQ309" s="1636"/>
      <c r="IPR309" s="1636"/>
      <c r="IPS309" s="1636"/>
      <c r="IPT309" s="1636"/>
      <c r="IPU309" s="1636"/>
      <c r="IPV309" s="1636"/>
      <c r="IPW309" s="1636"/>
      <c r="IPX309" s="1636"/>
      <c r="IPY309" s="1636"/>
      <c r="IPZ309" s="1636"/>
      <c r="IQA309" s="1636"/>
      <c r="IQB309" s="1636"/>
      <c r="IQC309" s="1636"/>
      <c r="IQD309" s="1636"/>
      <c r="IQE309" s="1636"/>
      <c r="IQF309" s="1636"/>
      <c r="IQG309" s="1636"/>
      <c r="IQH309" s="1636"/>
      <c r="IQI309" s="1636"/>
      <c r="IQJ309" s="1636"/>
      <c r="IQK309" s="1636"/>
      <c r="IQL309" s="1636"/>
      <c r="IQM309" s="1636"/>
      <c r="IQN309" s="1636"/>
      <c r="IQO309" s="1636"/>
      <c r="IQP309" s="1636"/>
      <c r="IQQ309" s="1636"/>
      <c r="IQR309" s="1636"/>
      <c r="IQS309" s="1636"/>
      <c r="IQT309" s="1636"/>
      <c r="IQU309" s="1636"/>
      <c r="IQV309" s="1636"/>
      <c r="IQW309" s="1636"/>
      <c r="IQX309" s="1636"/>
      <c r="IQY309" s="1636"/>
      <c r="IQZ309" s="1636"/>
      <c r="IRA309" s="1636"/>
      <c r="IRB309" s="1636"/>
      <c r="IRC309" s="1636"/>
      <c r="IRD309" s="1636"/>
      <c r="IRE309" s="1636"/>
      <c r="IRF309" s="1636"/>
      <c r="IRG309" s="1636"/>
      <c r="IRH309" s="1636"/>
      <c r="IRI309" s="1636"/>
      <c r="IRJ309" s="1636"/>
      <c r="IRK309" s="1636"/>
      <c r="IRL309" s="1636"/>
      <c r="IRM309" s="1636"/>
      <c r="IRN309" s="1636"/>
      <c r="IRO309" s="1636"/>
      <c r="IRP309" s="1636"/>
      <c r="IRQ309" s="1636"/>
      <c r="IRR309" s="1636"/>
      <c r="IRS309" s="1636"/>
      <c r="IRT309" s="1636"/>
      <c r="IRU309" s="1636"/>
      <c r="IRV309" s="1636"/>
      <c r="IRW309" s="1636"/>
      <c r="IRX309" s="1636"/>
      <c r="IRY309" s="1636"/>
      <c r="IRZ309" s="1636"/>
      <c r="ISA309" s="1636"/>
      <c r="ISB309" s="1636"/>
      <c r="ISC309" s="1636"/>
      <c r="ISD309" s="1636"/>
      <c r="ISE309" s="1636"/>
      <c r="ISF309" s="1636"/>
      <c r="ISG309" s="1636"/>
      <c r="ISH309" s="1636"/>
      <c r="ISI309" s="1636"/>
      <c r="ISJ309" s="1636"/>
      <c r="ISK309" s="1636"/>
      <c r="ISL309" s="1636"/>
      <c r="ISM309" s="1636"/>
      <c r="ISN309" s="1636"/>
      <c r="ISO309" s="1636"/>
      <c r="ISP309" s="1636"/>
      <c r="ISQ309" s="1636"/>
      <c r="ISR309" s="1636"/>
      <c r="ISS309" s="1636"/>
      <c r="IST309" s="1636"/>
      <c r="ISU309" s="1636"/>
      <c r="ISV309" s="1636"/>
      <c r="ISW309" s="1636"/>
      <c r="ISX309" s="1636"/>
      <c r="ISY309" s="1636"/>
      <c r="ISZ309" s="1636"/>
      <c r="ITA309" s="1636"/>
      <c r="ITB309" s="1636"/>
      <c r="ITC309" s="1636"/>
      <c r="ITD309" s="1636"/>
      <c r="ITE309" s="1636"/>
      <c r="ITF309" s="1636"/>
      <c r="ITG309" s="1636"/>
      <c r="ITH309" s="1636"/>
      <c r="ITI309" s="1636"/>
      <c r="ITJ309" s="1636"/>
      <c r="ITK309" s="1636"/>
      <c r="ITL309" s="1636"/>
      <c r="ITM309" s="1636"/>
      <c r="ITN309" s="1636"/>
      <c r="ITO309" s="1636"/>
      <c r="ITP309" s="1636"/>
      <c r="ITQ309" s="1636"/>
      <c r="ITR309" s="1636"/>
      <c r="ITS309" s="1636"/>
      <c r="ITT309" s="1636"/>
      <c r="ITU309" s="1636"/>
      <c r="ITV309" s="1636"/>
      <c r="ITW309" s="1636"/>
      <c r="ITX309" s="1636"/>
      <c r="ITY309" s="1636"/>
      <c r="ITZ309" s="1636"/>
      <c r="IUA309" s="1636"/>
      <c r="IUB309" s="1636"/>
      <c r="IUC309" s="1636"/>
      <c r="IUD309" s="1636"/>
      <c r="IUE309" s="1636"/>
      <c r="IUF309" s="1636"/>
      <c r="IUG309" s="1636"/>
      <c r="IUH309" s="1636"/>
      <c r="IUI309" s="1636"/>
      <c r="IUJ309" s="1636"/>
      <c r="IUK309" s="1636"/>
      <c r="IUL309" s="1636"/>
      <c r="IUM309" s="1636"/>
      <c r="IUN309" s="1636"/>
      <c r="IUO309" s="1636"/>
      <c r="IUP309" s="1636"/>
      <c r="IUQ309" s="1636"/>
      <c r="IUR309" s="1636"/>
      <c r="IUS309" s="1636"/>
      <c r="IUT309" s="1636"/>
      <c r="IUU309" s="1636"/>
      <c r="IUV309" s="1636"/>
      <c r="IUW309" s="1636"/>
      <c r="IUX309" s="1636"/>
      <c r="IUY309" s="1636"/>
      <c r="IUZ309" s="1636"/>
      <c r="IVA309" s="1636"/>
      <c r="IVB309" s="1636"/>
      <c r="IVC309" s="1636"/>
      <c r="IVD309" s="1636"/>
      <c r="IVE309" s="1636"/>
      <c r="IVF309" s="1636"/>
      <c r="IVG309" s="1636"/>
      <c r="IVH309" s="1636"/>
      <c r="IVI309" s="1636"/>
      <c r="IVJ309" s="1636"/>
      <c r="IVK309" s="1636"/>
      <c r="IVL309" s="1636"/>
      <c r="IVM309" s="1636"/>
      <c r="IVN309" s="1636"/>
      <c r="IVO309" s="1636"/>
      <c r="IVP309" s="1636"/>
      <c r="IVQ309" s="1636"/>
      <c r="IVR309" s="1636"/>
      <c r="IVS309" s="1636"/>
      <c r="IVT309" s="1636"/>
      <c r="IVU309" s="1636"/>
      <c r="IVV309" s="1636"/>
      <c r="IVW309" s="1636"/>
      <c r="IVX309" s="1636"/>
      <c r="IVY309" s="1636"/>
      <c r="IVZ309" s="1636"/>
      <c r="IWA309" s="1636"/>
      <c r="IWB309" s="1636"/>
      <c r="IWC309" s="1636"/>
      <c r="IWD309" s="1636"/>
      <c r="IWE309" s="1636"/>
      <c r="IWF309" s="1636"/>
      <c r="IWG309" s="1636"/>
      <c r="IWH309" s="1636"/>
      <c r="IWI309" s="1636"/>
      <c r="IWJ309" s="1636"/>
      <c r="IWK309" s="1636"/>
      <c r="IWL309" s="1636"/>
      <c r="IWM309" s="1636"/>
      <c r="IWN309" s="1636"/>
      <c r="IWO309" s="1636"/>
      <c r="IWP309" s="1636"/>
      <c r="IWQ309" s="1636"/>
      <c r="IWR309" s="1636"/>
      <c r="IWS309" s="1636"/>
      <c r="IWT309" s="1636"/>
      <c r="IWU309" s="1636"/>
      <c r="IWV309" s="1636"/>
      <c r="IWW309" s="1636"/>
      <c r="IWX309" s="1636"/>
      <c r="IWY309" s="1636"/>
      <c r="IWZ309" s="1636"/>
      <c r="IXA309" s="1636"/>
      <c r="IXB309" s="1636"/>
      <c r="IXC309" s="1636"/>
      <c r="IXD309" s="1636"/>
      <c r="IXE309" s="1636"/>
      <c r="IXF309" s="1636"/>
      <c r="IXG309" s="1636"/>
      <c r="IXH309" s="1636"/>
      <c r="IXI309" s="1636"/>
      <c r="IXJ309" s="1636"/>
      <c r="IXK309" s="1636"/>
      <c r="IXL309" s="1636"/>
      <c r="IXM309" s="1636"/>
      <c r="IXN309" s="1636"/>
      <c r="IXO309" s="1636"/>
      <c r="IXP309" s="1636"/>
      <c r="IXQ309" s="1636"/>
      <c r="IXR309" s="1636"/>
      <c r="IXS309" s="1636"/>
      <c r="IXT309" s="1636"/>
      <c r="IXU309" s="1636"/>
      <c r="IXV309" s="1636"/>
      <c r="IXW309" s="1636"/>
      <c r="IXX309" s="1636"/>
      <c r="IXY309" s="1636"/>
      <c r="IXZ309" s="1636"/>
      <c r="IYA309" s="1636"/>
      <c r="IYB309" s="1636"/>
      <c r="IYC309" s="1636"/>
      <c r="IYD309" s="1636"/>
      <c r="IYE309" s="1636"/>
      <c r="IYF309" s="1636"/>
      <c r="IYG309" s="1636"/>
      <c r="IYH309" s="1636"/>
      <c r="IYI309" s="1636"/>
      <c r="IYJ309" s="1636"/>
      <c r="IYK309" s="1636"/>
      <c r="IYL309" s="1636"/>
      <c r="IYM309" s="1636"/>
      <c r="IYN309" s="1636"/>
      <c r="IYO309" s="1636"/>
      <c r="IYP309" s="1636"/>
      <c r="IYQ309" s="1636"/>
      <c r="IYR309" s="1636"/>
      <c r="IYS309" s="1636"/>
      <c r="IYT309" s="1636"/>
      <c r="IYU309" s="1636"/>
      <c r="IYV309" s="1636"/>
      <c r="IYW309" s="1636"/>
      <c r="IYX309" s="1636"/>
      <c r="IYY309" s="1636"/>
      <c r="IYZ309" s="1636"/>
      <c r="IZA309" s="1636"/>
      <c r="IZB309" s="1636"/>
      <c r="IZC309" s="1636"/>
      <c r="IZD309" s="1636"/>
      <c r="IZE309" s="1636"/>
      <c r="IZF309" s="1636"/>
      <c r="IZG309" s="1636"/>
      <c r="IZH309" s="1636"/>
      <c r="IZI309" s="1636"/>
      <c r="IZJ309" s="1636"/>
      <c r="IZK309" s="1636"/>
      <c r="IZL309" s="1636"/>
      <c r="IZM309" s="1636"/>
      <c r="IZN309" s="1636"/>
      <c r="IZO309" s="1636"/>
      <c r="IZP309" s="1636"/>
      <c r="IZQ309" s="1636"/>
      <c r="IZR309" s="1636"/>
      <c r="IZS309" s="1636"/>
      <c r="IZT309" s="1636"/>
      <c r="IZU309" s="1636"/>
      <c r="IZV309" s="1636"/>
      <c r="IZW309" s="1636"/>
      <c r="IZX309" s="1636"/>
      <c r="IZY309" s="1636"/>
      <c r="IZZ309" s="1636"/>
      <c r="JAA309" s="1636"/>
      <c r="JAB309" s="1636"/>
      <c r="JAC309" s="1636"/>
      <c r="JAD309" s="1636"/>
      <c r="JAE309" s="1636"/>
      <c r="JAF309" s="1636"/>
      <c r="JAG309" s="1636"/>
      <c r="JAH309" s="1636"/>
      <c r="JAI309" s="1636"/>
      <c r="JAJ309" s="1636"/>
      <c r="JAK309" s="1636"/>
      <c r="JAL309" s="1636"/>
      <c r="JAM309" s="1636"/>
      <c r="JAN309" s="1636"/>
      <c r="JAO309" s="1636"/>
      <c r="JAP309" s="1636"/>
      <c r="JAQ309" s="1636"/>
      <c r="JAR309" s="1636"/>
      <c r="JAS309" s="1636"/>
      <c r="JAT309" s="1636"/>
      <c r="JAU309" s="1636"/>
      <c r="JAV309" s="1636"/>
      <c r="JAW309" s="1636"/>
      <c r="JAX309" s="1636"/>
      <c r="JAY309" s="1636"/>
      <c r="JAZ309" s="1636"/>
      <c r="JBA309" s="1636"/>
      <c r="JBB309" s="1636"/>
      <c r="JBC309" s="1636"/>
      <c r="JBD309" s="1636"/>
      <c r="JBE309" s="1636"/>
      <c r="JBF309" s="1636"/>
      <c r="JBG309" s="1636"/>
      <c r="JBH309" s="1636"/>
      <c r="JBI309" s="1636"/>
      <c r="JBJ309" s="1636"/>
      <c r="JBK309" s="1636"/>
      <c r="JBL309" s="1636"/>
      <c r="JBM309" s="1636"/>
      <c r="JBN309" s="1636"/>
      <c r="JBO309" s="1636"/>
      <c r="JBP309" s="1636"/>
      <c r="JBQ309" s="1636"/>
      <c r="JBR309" s="1636"/>
      <c r="JBS309" s="1636"/>
      <c r="JBT309" s="1636"/>
      <c r="JBU309" s="1636"/>
      <c r="JBV309" s="1636"/>
      <c r="JBW309" s="1636"/>
      <c r="JBX309" s="1636"/>
      <c r="JBY309" s="1636"/>
      <c r="JBZ309" s="1636"/>
      <c r="JCA309" s="1636"/>
      <c r="JCB309" s="1636"/>
      <c r="JCC309" s="1636"/>
      <c r="JCD309" s="1636"/>
      <c r="JCE309" s="1636"/>
      <c r="JCF309" s="1636"/>
      <c r="JCG309" s="1636"/>
      <c r="JCH309" s="1636"/>
      <c r="JCI309" s="1636"/>
      <c r="JCJ309" s="1636"/>
      <c r="JCK309" s="1636"/>
      <c r="JCL309" s="1636"/>
      <c r="JCM309" s="1636"/>
      <c r="JCN309" s="1636"/>
      <c r="JCO309" s="1636"/>
      <c r="JCP309" s="1636"/>
      <c r="JCQ309" s="1636"/>
      <c r="JCR309" s="1636"/>
      <c r="JCS309" s="1636"/>
      <c r="JCT309" s="1636"/>
      <c r="JCU309" s="1636"/>
      <c r="JCV309" s="1636"/>
      <c r="JCW309" s="1636"/>
      <c r="JCX309" s="1636"/>
      <c r="JCY309" s="1636"/>
      <c r="JCZ309" s="1636"/>
      <c r="JDA309" s="1636"/>
      <c r="JDB309" s="1636"/>
      <c r="JDC309" s="1636"/>
      <c r="JDD309" s="1636"/>
      <c r="JDE309" s="1636"/>
      <c r="JDF309" s="1636"/>
      <c r="JDG309" s="1636"/>
      <c r="JDH309" s="1636"/>
      <c r="JDI309" s="1636"/>
      <c r="JDJ309" s="1636"/>
      <c r="JDK309" s="1636"/>
      <c r="JDL309" s="1636"/>
      <c r="JDM309" s="1636"/>
      <c r="JDN309" s="1636"/>
      <c r="JDO309" s="1636"/>
      <c r="JDP309" s="1636"/>
      <c r="JDQ309" s="1636"/>
      <c r="JDR309" s="1636"/>
      <c r="JDS309" s="1636"/>
      <c r="JDT309" s="1636"/>
      <c r="JDU309" s="1636"/>
      <c r="JDV309" s="1636"/>
      <c r="JDW309" s="1636"/>
      <c r="JDX309" s="1636"/>
      <c r="JDY309" s="1636"/>
      <c r="JDZ309" s="1636"/>
      <c r="JEA309" s="1636"/>
      <c r="JEB309" s="1636"/>
      <c r="JEC309" s="1636"/>
      <c r="JED309" s="1636"/>
      <c r="JEE309" s="1636"/>
      <c r="JEF309" s="1636"/>
      <c r="JEG309" s="1636"/>
      <c r="JEH309" s="1636"/>
      <c r="JEI309" s="1636"/>
      <c r="JEJ309" s="1636"/>
      <c r="JEK309" s="1636"/>
      <c r="JEL309" s="1636"/>
      <c r="JEM309" s="1636"/>
      <c r="JEN309" s="1636"/>
      <c r="JEO309" s="1636"/>
      <c r="JEP309" s="1636"/>
      <c r="JEQ309" s="1636"/>
      <c r="JER309" s="1636"/>
      <c r="JES309" s="1636"/>
      <c r="JET309" s="1636"/>
      <c r="JEU309" s="1636"/>
      <c r="JEV309" s="1636"/>
      <c r="JEW309" s="1636"/>
      <c r="JEX309" s="1636"/>
      <c r="JEY309" s="1636"/>
      <c r="JEZ309" s="1636"/>
      <c r="JFA309" s="1636"/>
      <c r="JFB309" s="1636"/>
      <c r="JFC309" s="1636"/>
      <c r="JFD309" s="1636"/>
      <c r="JFE309" s="1636"/>
      <c r="JFF309" s="1636"/>
      <c r="JFG309" s="1636"/>
      <c r="JFH309" s="1636"/>
      <c r="JFI309" s="1636"/>
      <c r="JFJ309" s="1636"/>
      <c r="JFK309" s="1636"/>
      <c r="JFL309" s="1636"/>
      <c r="JFM309" s="1636"/>
      <c r="JFN309" s="1636"/>
      <c r="JFO309" s="1636"/>
      <c r="JFP309" s="1636"/>
      <c r="JFQ309" s="1636"/>
      <c r="JFR309" s="1636"/>
      <c r="JFS309" s="1636"/>
      <c r="JFT309" s="1636"/>
      <c r="JFU309" s="1636"/>
      <c r="JFV309" s="1636"/>
      <c r="JFW309" s="1636"/>
      <c r="JFX309" s="1636"/>
      <c r="JFY309" s="1636"/>
      <c r="JFZ309" s="1636"/>
      <c r="JGA309" s="1636"/>
      <c r="JGB309" s="1636"/>
      <c r="JGC309" s="1636"/>
      <c r="JGD309" s="1636"/>
      <c r="JGE309" s="1636"/>
      <c r="JGF309" s="1636"/>
      <c r="JGG309" s="1636"/>
      <c r="JGH309" s="1636"/>
      <c r="JGI309" s="1636"/>
      <c r="JGJ309" s="1636"/>
      <c r="JGK309" s="1636"/>
      <c r="JGL309" s="1636"/>
      <c r="JGM309" s="1636"/>
      <c r="JGN309" s="1636"/>
      <c r="JGO309" s="1636"/>
      <c r="JGP309" s="1636"/>
      <c r="JGQ309" s="1636"/>
      <c r="JGR309" s="1636"/>
      <c r="JGS309" s="1636"/>
      <c r="JGT309" s="1636"/>
      <c r="JGU309" s="1636"/>
      <c r="JGV309" s="1636"/>
      <c r="JGW309" s="1636"/>
      <c r="JGX309" s="1636"/>
      <c r="JGY309" s="1636"/>
      <c r="JGZ309" s="1636"/>
      <c r="JHA309" s="1636"/>
      <c r="JHB309" s="1636"/>
      <c r="JHC309" s="1636"/>
      <c r="JHD309" s="1636"/>
      <c r="JHE309" s="1636"/>
      <c r="JHF309" s="1636"/>
      <c r="JHG309" s="1636"/>
      <c r="JHH309" s="1636"/>
      <c r="JHI309" s="1636"/>
      <c r="JHJ309" s="1636"/>
      <c r="JHK309" s="1636"/>
      <c r="JHL309" s="1636"/>
      <c r="JHM309" s="1636"/>
      <c r="JHN309" s="1636"/>
      <c r="JHO309" s="1636"/>
      <c r="JHP309" s="1636"/>
      <c r="JHQ309" s="1636"/>
      <c r="JHR309" s="1636"/>
      <c r="JHS309" s="1636"/>
      <c r="JHT309" s="1636"/>
      <c r="JHU309" s="1636"/>
      <c r="JHV309" s="1636"/>
      <c r="JHW309" s="1636"/>
      <c r="JHX309" s="1636"/>
      <c r="JHY309" s="1636"/>
      <c r="JHZ309" s="1636"/>
      <c r="JIA309" s="1636"/>
      <c r="JIB309" s="1636"/>
      <c r="JIC309" s="1636"/>
      <c r="JID309" s="1636"/>
      <c r="JIE309" s="1636"/>
      <c r="JIF309" s="1636"/>
      <c r="JIG309" s="1636"/>
      <c r="JIH309" s="1636"/>
      <c r="JII309" s="1636"/>
      <c r="JIJ309" s="1636"/>
      <c r="JIK309" s="1636"/>
      <c r="JIL309" s="1636"/>
      <c r="JIM309" s="1636"/>
      <c r="JIN309" s="1636"/>
      <c r="JIO309" s="1636"/>
      <c r="JIP309" s="1636"/>
      <c r="JIQ309" s="1636"/>
      <c r="JIR309" s="1636"/>
      <c r="JIS309" s="1636"/>
      <c r="JIT309" s="1636"/>
      <c r="JIU309" s="1636"/>
      <c r="JIV309" s="1636"/>
      <c r="JIW309" s="1636"/>
      <c r="JIX309" s="1636"/>
      <c r="JIY309" s="1636"/>
      <c r="JIZ309" s="1636"/>
      <c r="JJA309" s="1636"/>
      <c r="JJB309" s="1636"/>
      <c r="JJC309" s="1636"/>
      <c r="JJD309" s="1636"/>
      <c r="JJE309" s="1636"/>
      <c r="JJF309" s="1636"/>
      <c r="JJG309" s="1636"/>
      <c r="JJH309" s="1636"/>
      <c r="JJI309" s="1636"/>
      <c r="JJJ309" s="1636"/>
      <c r="JJK309" s="1636"/>
      <c r="JJL309" s="1636"/>
      <c r="JJM309" s="1636"/>
      <c r="JJN309" s="1636"/>
      <c r="JJO309" s="1636"/>
      <c r="JJP309" s="1636"/>
      <c r="JJQ309" s="1636"/>
      <c r="JJR309" s="1636"/>
      <c r="JJS309" s="1636"/>
      <c r="JJT309" s="1636"/>
      <c r="JJU309" s="1636"/>
      <c r="JJV309" s="1636"/>
      <c r="JJW309" s="1636"/>
      <c r="JJX309" s="1636"/>
      <c r="JJY309" s="1636"/>
      <c r="JJZ309" s="1636"/>
      <c r="JKA309" s="1636"/>
      <c r="JKB309" s="1636"/>
      <c r="JKC309" s="1636"/>
      <c r="JKD309" s="1636"/>
      <c r="JKE309" s="1636"/>
      <c r="JKF309" s="1636"/>
      <c r="JKG309" s="1636"/>
      <c r="JKH309" s="1636"/>
      <c r="JKI309" s="1636"/>
      <c r="JKJ309" s="1636"/>
      <c r="JKK309" s="1636"/>
      <c r="JKL309" s="1636"/>
      <c r="JKM309" s="1636"/>
      <c r="JKN309" s="1636"/>
      <c r="JKO309" s="1636"/>
      <c r="JKP309" s="1636"/>
      <c r="JKQ309" s="1636"/>
      <c r="JKR309" s="1636"/>
      <c r="JKS309" s="1636"/>
      <c r="JKT309" s="1636"/>
      <c r="JKU309" s="1636"/>
      <c r="JKV309" s="1636"/>
      <c r="JKW309" s="1636"/>
      <c r="JKX309" s="1636"/>
      <c r="JKY309" s="1636"/>
      <c r="JKZ309" s="1636"/>
      <c r="JLA309" s="1636"/>
      <c r="JLB309" s="1636"/>
      <c r="JLC309" s="1636"/>
      <c r="JLD309" s="1636"/>
      <c r="JLE309" s="1636"/>
      <c r="JLF309" s="1636"/>
      <c r="JLG309" s="1636"/>
      <c r="JLH309" s="1636"/>
      <c r="JLI309" s="1636"/>
      <c r="JLJ309" s="1636"/>
      <c r="JLK309" s="1636"/>
      <c r="JLL309" s="1636"/>
      <c r="JLM309" s="1636"/>
      <c r="JLN309" s="1636"/>
      <c r="JLO309" s="1636"/>
      <c r="JLP309" s="1636"/>
      <c r="JLQ309" s="1636"/>
      <c r="JLR309" s="1636"/>
      <c r="JLS309" s="1636"/>
      <c r="JLT309" s="1636"/>
      <c r="JLU309" s="1636"/>
      <c r="JLV309" s="1636"/>
      <c r="JLW309" s="1636"/>
      <c r="JLX309" s="1636"/>
      <c r="JLY309" s="1636"/>
      <c r="JLZ309" s="1636"/>
      <c r="JMA309" s="1636"/>
      <c r="JMB309" s="1636"/>
      <c r="JMC309" s="1636"/>
      <c r="JMD309" s="1636"/>
      <c r="JME309" s="1636"/>
      <c r="JMF309" s="1636"/>
      <c r="JMG309" s="1636"/>
      <c r="JMH309" s="1636"/>
      <c r="JMI309" s="1636"/>
      <c r="JMJ309" s="1636"/>
      <c r="JMK309" s="1636"/>
      <c r="JML309" s="1636"/>
      <c r="JMM309" s="1636"/>
      <c r="JMN309" s="1636"/>
      <c r="JMO309" s="1636"/>
      <c r="JMP309" s="1636"/>
      <c r="JMQ309" s="1636"/>
      <c r="JMR309" s="1636"/>
      <c r="JMS309" s="1636"/>
      <c r="JMT309" s="1636"/>
      <c r="JMU309" s="1636"/>
      <c r="JMV309" s="1636"/>
      <c r="JMW309" s="1636"/>
      <c r="JMX309" s="1636"/>
      <c r="JMY309" s="1636"/>
      <c r="JMZ309" s="1636"/>
      <c r="JNA309" s="1636"/>
      <c r="JNB309" s="1636"/>
      <c r="JNC309" s="1636"/>
      <c r="JND309" s="1636"/>
      <c r="JNE309" s="1636"/>
      <c r="JNF309" s="1636"/>
      <c r="JNG309" s="1636"/>
      <c r="JNH309" s="1636"/>
      <c r="JNI309" s="1636"/>
      <c r="JNJ309" s="1636"/>
      <c r="JNK309" s="1636"/>
      <c r="JNL309" s="1636"/>
      <c r="JNM309" s="1636"/>
      <c r="JNN309" s="1636"/>
      <c r="JNO309" s="1636"/>
      <c r="JNP309" s="1636"/>
      <c r="JNQ309" s="1636"/>
      <c r="JNR309" s="1636"/>
      <c r="JNS309" s="1636"/>
      <c r="JNT309" s="1636"/>
      <c r="JNU309" s="1636"/>
      <c r="JNV309" s="1636"/>
      <c r="JNW309" s="1636"/>
      <c r="JNX309" s="1636"/>
      <c r="JNY309" s="1636"/>
      <c r="JNZ309" s="1636"/>
      <c r="JOA309" s="1636"/>
      <c r="JOB309" s="1636"/>
      <c r="JOC309" s="1636"/>
      <c r="JOD309" s="1636"/>
      <c r="JOE309" s="1636"/>
      <c r="JOF309" s="1636"/>
      <c r="JOG309" s="1636"/>
      <c r="JOH309" s="1636"/>
      <c r="JOI309" s="1636"/>
      <c r="JOJ309" s="1636"/>
      <c r="JOK309" s="1636"/>
      <c r="JOL309" s="1636"/>
      <c r="JOM309" s="1636"/>
      <c r="JON309" s="1636"/>
      <c r="JOO309" s="1636"/>
      <c r="JOP309" s="1636"/>
      <c r="JOQ309" s="1636"/>
      <c r="JOR309" s="1636"/>
      <c r="JOS309" s="1636"/>
      <c r="JOT309" s="1636"/>
      <c r="JOU309" s="1636"/>
      <c r="JOV309" s="1636"/>
      <c r="JOW309" s="1636"/>
      <c r="JOX309" s="1636"/>
      <c r="JOY309" s="1636"/>
      <c r="JOZ309" s="1636"/>
      <c r="JPA309" s="1636"/>
      <c r="JPB309" s="1636"/>
      <c r="JPC309" s="1636"/>
      <c r="JPD309" s="1636"/>
      <c r="JPE309" s="1636"/>
      <c r="JPF309" s="1636"/>
      <c r="JPG309" s="1636"/>
      <c r="JPH309" s="1636"/>
      <c r="JPI309" s="1636"/>
      <c r="JPJ309" s="1636"/>
      <c r="JPK309" s="1636"/>
      <c r="JPL309" s="1636"/>
      <c r="JPM309" s="1636"/>
      <c r="JPN309" s="1636"/>
      <c r="JPO309" s="1636"/>
      <c r="JPP309" s="1636"/>
      <c r="JPQ309" s="1636"/>
      <c r="JPR309" s="1636"/>
      <c r="JPS309" s="1636"/>
      <c r="JPT309" s="1636"/>
      <c r="JPU309" s="1636"/>
      <c r="JPV309" s="1636"/>
      <c r="JPW309" s="1636"/>
      <c r="JPX309" s="1636"/>
      <c r="JPY309" s="1636"/>
      <c r="JPZ309" s="1636"/>
      <c r="JQA309" s="1636"/>
      <c r="JQB309" s="1636"/>
      <c r="JQC309" s="1636"/>
      <c r="JQD309" s="1636"/>
      <c r="JQE309" s="1636"/>
      <c r="JQF309" s="1636"/>
      <c r="JQG309" s="1636"/>
      <c r="JQH309" s="1636"/>
      <c r="JQI309" s="1636"/>
      <c r="JQJ309" s="1636"/>
      <c r="JQK309" s="1636"/>
      <c r="JQL309" s="1636"/>
      <c r="JQM309" s="1636"/>
      <c r="JQN309" s="1636"/>
      <c r="JQO309" s="1636"/>
      <c r="JQP309" s="1636"/>
      <c r="JQQ309" s="1636"/>
      <c r="JQR309" s="1636"/>
      <c r="JQS309" s="1636"/>
      <c r="JQT309" s="1636"/>
      <c r="JQU309" s="1636"/>
      <c r="JQV309" s="1636"/>
      <c r="JQW309" s="1636"/>
      <c r="JQX309" s="1636"/>
      <c r="JQY309" s="1636"/>
      <c r="JQZ309" s="1636"/>
      <c r="JRA309" s="1636"/>
      <c r="JRB309" s="1636"/>
      <c r="JRC309" s="1636"/>
      <c r="JRD309" s="1636"/>
      <c r="JRE309" s="1636"/>
      <c r="JRF309" s="1636"/>
      <c r="JRG309" s="1636"/>
      <c r="JRH309" s="1636"/>
      <c r="JRI309" s="1636"/>
      <c r="JRJ309" s="1636"/>
      <c r="JRK309" s="1636"/>
      <c r="JRL309" s="1636"/>
      <c r="JRM309" s="1636"/>
      <c r="JRN309" s="1636"/>
      <c r="JRO309" s="1636"/>
      <c r="JRP309" s="1636"/>
      <c r="JRQ309" s="1636"/>
      <c r="JRR309" s="1636"/>
      <c r="JRS309" s="1636"/>
      <c r="JRT309" s="1636"/>
      <c r="JRU309" s="1636"/>
      <c r="JRV309" s="1636"/>
      <c r="JRW309" s="1636"/>
      <c r="JRX309" s="1636"/>
      <c r="JRY309" s="1636"/>
      <c r="JRZ309" s="1636"/>
      <c r="JSA309" s="1636"/>
      <c r="JSB309" s="1636"/>
      <c r="JSC309" s="1636"/>
      <c r="JSD309" s="1636"/>
      <c r="JSE309" s="1636"/>
      <c r="JSF309" s="1636"/>
      <c r="JSG309" s="1636"/>
      <c r="JSH309" s="1636"/>
      <c r="JSI309" s="1636"/>
      <c r="JSJ309" s="1636"/>
      <c r="JSK309" s="1636"/>
      <c r="JSL309" s="1636"/>
      <c r="JSM309" s="1636"/>
      <c r="JSN309" s="1636"/>
      <c r="JSO309" s="1636"/>
      <c r="JSP309" s="1636"/>
      <c r="JSQ309" s="1636"/>
      <c r="JSR309" s="1636"/>
      <c r="JSS309" s="1636"/>
      <c r="JST309" s="1636"/>
      <c r="JSU309" s="1636"/>
      <c r="JSV309" s="1636"/>
      <c r="JSW309" s="1636"/>
      <c r="JSX309" s="1636"/>
      <c r="JSY309" s="1636"/>
      <c r="JSZ309" s="1636"/>
      <c r="JTA309" s="1636"/>
      <c r="JTB309" s="1636"/>
      <c r="JTC309" s="1636"/>
      <c r="JTD309" s="1636"/>
      <c r="JTE309" s="1636"/>
      <c r="JTF309" s="1636"/>
      <c r="JTG309" s="1636"/>
      <c r="JTH309" s="1636"/>
      <c r="JTI309" s="1636"/>
      <c r="JTJ309" s="1636"/>
      <c r="JTK309" s="1636"/>
      <c r="JTL309" s="1636"/>
      <c r="JTM309" s="1636"/>
      <c r="JTN309" s="1636"/>
      <c r="JTO309" s="1636"/>
      <c r="JTP309" s="1636"/>
      <c r="JTQ309" s="1636"/>
      <c r="JTR309" s="1636"/>
      <c r="JTS309" s="1636"/>
      <c r="JTT309" s="1636"/>
      <c r="JTU309" s="1636"/>
      <c r="JTV309" s="1636"/>
      <c r="JTW309" s="1636"/>
      <c r="JTX309" s="1636"/>
      <c r="JTY309" s="1636"/>
      <c r="JTZ309" s="1636"/>
      <c r="JUA309" s="1636"/>
      <c r="JUB309" s="1636"/>
      <c r="JUC309" s="1636"/>
      <c r="JUD309" s="1636"/>
      <c r="JUE309" s="1636"/>
      <c r="JUF309" s="1636"/>
      <c r="JUG309" s="1636"/>
      <c r="JUH309" s="1636"/>
      <c r="JUI309" s="1636"/>
      <c r="JUJ309" s="1636"/>
      <c r="JUK309" s="1636"/>
      <c r="JUL309" s="1636"/>
      <c r="JUM309" s="1636"/>
      <c r="JUN309" s="1636"/>
      <c r="JUO309" s="1636"/>
      <c r="JUP309" s="1636"/>
      <c r="JUQ309" s="1636"/>
      <c r="JUR309" s="1636"/>
      <c r="JUS309" s="1636"/>
      <c r="JUT309" s="1636"/>
      <c r="JUU309" s="1636"/>
      <c r="JUV309" s="1636"/>
      <c r="JUW309" s="1636"/>
      <c r="JUX309" s="1636"/>
      <c r="JUY309" s="1636"/>
      <c r="JUZ309" s="1636"/>
      <c r="JVA309" s="1636"/>
      <c r="JVB309" s="1636"/>
      <c r="JVC309" s="1636"/>
      <c r="JVD309" s="1636"/>
      <c r="JVE309" s="1636"/>
      <c r="JVF309" s="1636"/>
      <c r="JVG309" s="1636"/>
      <c r="JVH309" s="1636"/>
      <c r="JVI309" s="1636"/>
      <c r="JVJ309" s="1636"/>
      <c r="JVK309" s="1636"/>
      <c r="JVL309" s="1636"/>
      <c r="JVM309" s="1636"/>
      <c r="JVN309" s="1636"/>
      <c r="JVO309" s="1636"/>
      <c r="JVP309" s="1636"/>
      <c r="JVQ309" s="1636"/>
      <c r="JVR309" s="1636"/>
      <c r="JVS309" s="1636"/>
      <c r="JVT309" s="1636"/>
      <c r="JVU309" s="1636"/>
      <c r="JVV309" s="1636"/>
      <c r="JVW309" s="1636"/>
      <c r="JVX309" s="1636"/>
      <c r="JVY309" s="1636"/>
      <c r="JVZ309" s="1636"/>
      <c r="JWA309" s="1636"/>
      <c r="JWB309" s="1636"/>
      <c r="JWC309" s="1636"/>
      <c r="JWD309" s="1636"/>
      <c r="JWE309" s="1636"/>
      <c r="JWF309" s="1636"/>
      <c r="JWG309" s="1636"/>
      <c r="JWH309" s="1636"/>
      <c r="JWI309" s="1636"/>
      <c r="JWJ309" s="1636"/>
      <c r="JWK309" s="1636"/>
      <c r="JWL309" s="1636"/>
      <c r="JWM309" s="1636"/>
      <c r="JWN309" s="1636"/>
      <c r="JWO309" s="1636"/>
      <c r="JWP309" s="1636"/>
      <c r="JWQ309" s="1636"/>
      <c r="JWR309" s="1636"/>
      <c r="JWS309" s="1636"/>
      <c r="JWT309" s="1636"/>
      <c r="JWU309" s="1636"/>
      <c r="JWV309" s="1636"/>
      <c r="JWW309" s="1636"/>
      <c r="JWX309" s="1636"/>
      <c r="JWY309" s="1636"/>
      <c r="JWZ309" s="1636"/>
      <c r="JXA309" s="1636"/>
      <c r="JXB309" s="1636"/>
      <c r="JXC309" s="1636"/>
      <c r="JXD309" s="1636"/>
      <c r="JXE309" s="1636"/>
      <c r="JXF309" s="1636"/>
      <c r="JXG309" s="1636"/>
      <c r="JXH309" s="1636"/>
      <c r="JXI309" s="1636"/>
      <c r="JXJ309" s="1636"/>
      <c r="JXK309" s="1636"/>
      <c r="JXL309" s="1636"/>
      <c r="JXM309" s="1636"/>
      <c r="JXN309" s="1636"/>
      <c r="JXO309" s="1636"/>
      <c r="JXP309" s="1636"/>
      <c r="JXQ309" s="1636"/>
      <c r="JXR309" s="1636"/>
      <c r="JXS309" s="1636"/>
      <c r="JXT309" s="1636"/>
      <c r="JXU309" s="1636"/>
      <c r="JXV309" s="1636"/>
      <c r="JXW309" s="1636"/>
      <c r="JXX309" s="1636"/>
      <c r="JXY309" s="1636"/>
      <c r="JXZ309" s="1636"/>
      <c r="JYA309" s="1636"/>
      <c r="JYB309" s="1636"/>
      <c r="JYC309" s="1636"/>
      <c r="JYD309" s="1636"/>
      <c r="JYE309" s="1636"/>
      <c r="JYF309" s="1636"/>
      <c r="JYG309" s="1636"/>
      <c r="JYH309" s="1636"/>
      <c r="JYI309" s="1636"/>
      <c r="JYJ309" s="1636"/>
      <c r="JYK309" s="1636"/>
      <c r="JYL309" s="1636"/>
      <c r="JYM309" s="1636"/>
      <c r="JYN309" s="1636"/>
      <c r="JYO309" s="1636"/>
      <c r="JYP309" s="1636"/>
      <c r="JYQ309" s="1636"/>
      <c r="JYR309" s="1636"/>
      <c r="JYS309" s="1636"/>
      <c r="JYT309" s="1636"/>
      <c r="JYU309" s="1636"/>
      <c r="JYV309" s="1636"/>
      <c r="JYW309" s="1636"/>
      <c r="JYX309" s="1636"/>
      <c r="JYY309" s="1636"/>
      <c r="JYZ309" s="1636"/>
      <c r="JZA309" s="1636"/>
      <c r="JZB309" s="1636"/>
      <c r="JZC309" s="1636"/>
      <c r="JZD309" s="1636"/>
      <c r="JZE309" s="1636"/>
      <c r="JZF309" s="1636"/>
      <c r="JZG309" s="1636"/>
      <c r="JZH309" s="1636"/>
      <c r="JZI309" s="1636"/>
      <c r="JZJ309" s="1636"/>
      <c r="JZK309" s="1636"/>
      <c r="JZL309" s="1636"/>
      <c r="JZM309" s="1636"/>
      <c r="JZN309" s="1636"/>
      <c r="JZO309" s="1636"/>
      <c r="JZP309" s="1636"/>
      <c r="JZQ309" s="1636"/>
      <c r="JZR309" s="1636"/>
      <c r="JZS309" s="1636"/>
      <c r="JZT309" s="1636"/>
      <c r="JZU309" s="1636"/>
      <c r="JZV309" s="1636"/>
      <c r="JZW309" s="1636"/>
      <c r="JZX309" s="1636"/>
      <c r="JZY309" s="1636"/>
      <c r="JZZ309" s="1636"/>
      <c r="KAA309" s="1636"/>
      <c r="KAB309" s="1636"/>
      <c r="KAC309" s="1636"/>
      <c r="KAD309" s="1636"/>
      <c r="KAE309" s="1636"/>
      <c r="KAF309" s="1636"/>
      <c r="KAG309" s="1636"/>
      <c r="KAH309" s="1636"/>
      <c r="KAI309" s="1636"/>
      <c r="KAJ309" s="1636"/>
      <c r="KAK309" s="1636"/>
      <c r="KAL309" s="1636"/>
      <c r="KAM309" s="1636"/>
      <c r="KAN309" s="1636"/>
      <c r="KAO309" s="1636"/>
      <c r="KAP309" s="1636"/>
      <c r="KAQ309" s="1636"/>
      <c r="KAR309" s="1636"/>
      <c r="KAS309" s="1636"/>
      <c r="KAT309" s="1636"/>
      <c r="KAU309" s="1636"/>
      <c r="KAV309" s="1636"/>
      <c r="KAW309" s="1636"/>
      <c r="KAX309" s="1636"/>
      <c r="KAY309" s="1636"/>
      <c r="KAZ309" s="1636"/>
      <c r="KBA309" s="1636"/>
      <c r="KBB309" s="1636"/>
      <c r="KBC309" s="1636"/>
      <c r="KBD309" s="1636"/>
      <c r="KBE309" s="1636"/>
      <c r="KBF309" s="1636"/>
      <c r="KBG309" s="1636"/>
      <c r="KBH309" s="1636"/>
      <c r="KBI309" s="1636"/>
      <c r="KBJ309" s="1636"/>
      <c r="KBK309" s="1636"/>
      <c r="KBL309" s="1636"/>
      <c r="KBM309" s="1636"/>
      <c r="KBN309" s="1636"/>
      <c r="KBO309" s="1636"/>
      <c r="KBP309" s="1636"/>
      <c r="KBQ309" s="1636"/>
      <c r="KBR309" s="1636"/>
      <c r="KBS309" s="1636"/>
      <c r="KBT309" s="1636"/>
      <c r="KBU309" s="1636"/>
      <c r="KBV309" s="1636"/>
      <c r="KBW309" s="1636"/>
      <c r="KBX309" s="1636"/>
      <c r="KBY309" s="1636"/>
      <c r="KBZ309" s="1636"/>
      <c r="KCA309" s="1636"/>
      <c r="KCB309" s="1636"/>
      <c r="KCC309" s="1636"/>
      <c r="KCD309" s="1636"/>
      <c r="KCE309" s="1636"/>
      <c r="KCF309" s="1636"/>
      <c r="KCG309" s="1636"/>
      <c r="KCH309" s="1636"/>
      <c r="KCI309" s="1636"/>
      <c r="KCJ309" s="1636"/>
      <c r="KCK309" s="1636"/>
      <c r="KCL309" s="1636"/>
      <c r="KCM309" s="1636"/>
      <c r="KCN309" s="1636"/>
      <c r="KCO309" s="1636"/>
      <c r="KCP309" s="1636"/>
      <c r="KCQ309" s="1636"/>
      <c r="KCR309" s="1636"/>
      <c r="KCS309" s="1636"/>
      <c r="KCT309" s="1636"/>
      <c r="KCU309" s="1636"/>
      <c r="KCV309" s="1636"/>
      <c r="KCW309" s="1636"/>
      <c r="KCX309" s="1636"/>
      <c r="KCY309" s="1636"/>
      <c r="KCZ309" s="1636"/>
      <c r="KDA309" s="1636"/>
      <c r="KDB309" s="1636"/>
      <c r="KDC309" s="1636"/>
      <c r="KDD309" s="1636"/>
      <c r="KDE309" s="1636"/>
      <c r="KDF309" s="1636"/>
      <c r="KDG309" s="1636"/>
      <c r="KDH309" s="1636"/>
      <c r="KDI309" s="1636"/>
      <c r="KDJ309" s="1636"/>
      <c r="KDK309" s="1636"/>
      <c r="KDL309" s="1636"/>
      <c r="KDM309" s="1636"/>
      <c r="KDN309" s="1636"/>
      <c r="KDO309" s="1636"/>
      <c r="KDP309" s="1636"/>
      <c r="KDQ309" s="1636"/>
      <c r="KDR309" s="1636"/>
      <c r="KDS309" s="1636"/>
      <c r="KDT309" s="1636"/>
      <c r="KDU309" s="1636"/>
      <c r="KDV309" s="1636"/>
      <c r="KDW309" s="1636"/>
      <c r="KDX309" s="1636"/>
      <c r="KDY309" s="1636"/>
      <c r="KDZ309" s="1636"/>
      <c r="KEA309" s="1636"/>
      <c r="KEB309" s="1636"/>
      <c r="KEC309" s="1636"/>
      <c r="KED309" s="1636"/>
      <c r="KEE309" s="1636"/>
      <c r="KEF309" s="1636"/>
      <c r="KEG309" s="1636"/>
      <c r="KEH309" s="1636"/>
      <c r="KEI309" s="1636"/>
      <c r="KEJ309" s="1636"/>
      <c r="KEK309" s="1636"/>
      <c r="KEL309" s="1636"/>
      <c r="KEM309" s="1636"/>
      <c r="KEN309" s="1636"/>
      <c r="KEO309" s="1636"/>
      <c r="KEP309" s="1636"/>
      <c r="KEQ309" s="1636"/>
      <c r="KER309" s="1636"/>
      <c r="KES309" s="1636"/>
      <c r="KET309" s="1636"/>
      <c r="KEU309" s="1636"/>
      <c r="KEV309" s="1636"/>
      <c r="KEW309" s="1636"/>
      <c r="KEX309" s="1636"/>
      <c r="KEY309" s="1636"/>
      <c r="KEZ309" s="1636"/>
      <c r="KFA309" s="1636"/>
      <c r="KFB309" s="1636"/>
      <c r="KFC309" s="1636"/>
      <c r="KFD309" s="1636"/>
      <c r="KFE309" s="1636"/>
      <c r="KFF309" s="1636"/>
      <c r="KFG309" s="1636"/>
      <c r="KFH309" s="1636"/>
      <c r="KFI309" s="1636"/>
      <c r="KFJ309" s="1636"/>
      <c r="KFK309" s="1636"/>
      <c r="KFL309" s="1636"/>
      <c r="KFM309" s="1636"/>
      <c r="KFN309" s="1636"/>
      <c r="KFO309" s="1636"/>
      <c r="KFP309" s="1636"/>
      <c r="KFQ309" s="1636"/>
      <c r="KFR309" s="1636"/>
      <c r="KFS309" s="1636"/>
      <c r="KFT309" s="1636"/>
      <c r="KFU309" s="1636"/>
      <c r="KFV309" s="1636"/>
      <c r="KFW309" s="1636"/>
      <c r="KFX309" s="1636"/>
      <c r="KFY309" s="1636"/>
      <c r="KFZ309" s="1636"/>
      <c r="KGA309" s="1636"/>
      <c r="KGB309" s="1636"/>
      <c r="KGC309" s="1636"/>
      <c r="KGD309" s="1636"/>
      <c r="KGE309" s="1636"/>
      <c r="KGF309" s="1636"/>
      <c r="KGG309" s="1636"/>
      <c r="KGH309" s="1636"/>
      <c r="KGI309" s="1636"/>
      <c r="KGJ309" s="1636"/>
      <c r="KGK309" s="1636"/>
      <c r="KGL309" s="1636"/>
      <c r="KGM309" s="1636"/>
      <c r="KGN309" s="1636"/>
      <c r="KGO309" s="1636"/>
      <c r="KGP309" s="1636"/>
      <c r="KGQ309" s="1636"/>
      <c r="KGR309" s="1636"/>
      <c r="KGS309" s="1636"/>
      <c r="KGT309" s="1636"/>
      <c r="KGU309" s="1636"/>
      <c r="KGV309" s="1636"/>
      <c r="KGW309" s="1636"/>
      <c r="KGX309" s="1636"/>
      <c r="KGY309" s="1636"/>
      <c r="KGZ309" s="1636"/>
      <c r="KHA309" s="1636"/>
      <c r="KHB309" s="1636"/>
      <c r="KHC309" s="1636"/>
      <c r="KHD309" s="1636"/>
      <c r="KHE309" s="1636"/>
      <c r="KHF309" s="1636"/>
      <c r="KHG309" s="1636"/>
      <c r="KHH309" s="1636"/>
      <c r="KHI309" s="1636"/>
      <c r="KHJ309" s="1636"/>
      <c r="KHK309" s="1636"/>
      <c r="KHL309" s="1636"/>
      <c r="KHM309" s="1636"/>
      <c r="KHN309" s="1636"/>
      <c r="KHO309" s="1636"/>
      <c r="KHP309" s="1636"/>
      <c r="KHQ309" s="1636"/>
      <c r="KHR309" s="1636"/>
      <c r="KHS309" s="1636"/>
      <c r="KHT309" s="1636"/>
      <c r="KHU309" s="1636"/>
      <c r="KHV309" s="1636"/>
      <c r="KHW309" s="1636"/>
      <c r="KHX309" s="1636"/>
      <c r="KHY309" s="1636"/>
      <c r="KHZ309" s="1636"/>
      <c r="KIA309" s="1636"/>
      <c r="KIB309" s="1636"/>
      <c r="KIC309" s="1636"/>
      <c r="KID309" s="1636"/>
      <c r="KIE309" s="1636"/>
      <c r="KIF309" s="1636"/>
      <c r="KIG309" s="1636"/>
      <c r="KIH309" s="1636"/>
      <c r="KII309" s="1636"/>
      <c r="KIJ309" s="1636"/>
      <c r="KIK309" s="1636"/>
      <c r="KIL309" s="1636"/>
      <c r="KIM309" s="1636"/>
      <c r="KIN309" s="1636"/>
      <c r="KIO309" s="1636"/>
      <c r="KIP309" s="1636"/>
      <c r="KIQ309" s="1636"/>
      <c r="KIR309" s="1636"/>
      <c r="KIS309" s="1636"/>
      <c r="KIT309" s="1636"/>
      <c r="KIU309" s="1636"/>
      <c r="KIV309" s="1636"/>
      <c r="KIW309" s="1636"/>
      <c r="KIX309" s="1636"/>
      <c r="KIY309" s="1636"/>
      <c r="KIZ309" s="1636"/>
      <c r="KJA309" s="1636"/>
      <c r="KJB309" s="1636"/>
      <c r="KJC309" s="1636"/>
      <c r="KJD309" s="1636"/>
      <c r="KJE309" s="1636"/>
      <c r="KJF309" s="1636"/>
      <c r="KJG309" s="1636"/>
      <c r="KJH309" s="1636"/>
      <c r="KJI309" s="1636"/>
      <c r="KJJ309" s="1636"/>
      <c r="KJK309" s="1636"/>
      <c r="KJL309" s="1636"/>
      <c r="KJM309" s="1636"/>
      <c r="KJN309" s="1636"/>
      <c r="KJO309" s="1636"/>
      <c r="KJP309" s="1636"/>
      <c r="KJQ309" s="1636"/>
      <c r="KJR309" s="1636"/>
      <c r="KJS309" s="1636"/>
      <c r="KJT309" s="1636"/>
      <c r="KJU309" s="1636"/>
      <c r="KJV309" s="1636"/>
      <c r="KJW309" s="1636"/>
      <c r="KJX309" s="1636"/>
      <c r="KJY309" s="1636"/>
      <c r="KJZ309" s="1636"/>
      <c r="KKA309" s="1636"/>
      <c r="KKB309" s="1636"/>
      <c r="KKC309" s="1636"/>
      <c r="KKD309" s="1636"/>
      <c r="KKE309" s="1636"/>
      <c r="KKF309" s="1636"/>
      <c r="KKG309" s="1636"/>
      <c r="KKH309" s="1636"/>
      <c r="KKI309" s="1636"/>
      <c r="KKJ309" s="1636"/>
      <c r="KKK309" s="1636"/>
      <c r="KKL309" s="1636"/>
      <c r="KKM309" s="1636"/>
      <c r="KKN309" s="1636"/>
      <c r="KKO309" s="1636"/>
      <c r="KKP309" s="1636"/>
      <c r="KKQ309" s="1636"/>
      <c r="KKR309" s="1636"/>
      <c r="KKS309" s="1636"/>
      <c r="KKT309" s="1636"/>
      <c r="KKU309" s="1636"/>
      <c r="KKV309" s="1636"/>
      <c r="KKW309" s="1636"/>
      <c r="KKX309" s="1636"/>
      <c r="KKY309" s="1636"/>
      <c r="KKZ309" s="1636"/>
      <c r="KLA309" s="1636"/>
      <c r="KLB309" s="1636"/>
      <c r="KLC309" s="1636"/>
      <c r="KLD309" s="1636"/>
      <c r="KLE309" s="1636"/>
      <c r="KLF309" s="1636"/>
      <c r="KLG309" s="1636"/>
      <c r="KLH309" s="1636"/>
      <c r="KLI309" s="1636"/>
      <c r="KLJ309" s="1636"/>
      <c r="KLK309" s="1636"/>
      <c r="KLL309" s="1636"/>
      <c r="KLM309" s="1636"/>
      <c r="KLN309" s="1636"/>
      <c r="KLO309" s="1636"/>
      <c r="KLP309" s="1636"/>
      <c r="KLQ309" s="1636"/>
      <c r="KLR309" s="1636"/>
      <c r="KLS309" s="1636"/>
      <c r="KLT309" s="1636"/>
      <c r="KLU309" s="1636"/>
      <c r="KLV309" s="1636"/>
      <c r="KLW309" s="1636"/>
      <c r="KLX309" s="1636"/>
      <c r="KLY309" s="1636"/>
      <c r="KLZ309" s="1636"/>
      <c r="KMA309" s="1636"/>
      <c r="KMB309" s="1636"/>
      <c r="KMC309" s="1636"/>
      <c r="KMD309" s="1636"/>
      <c r="KME309" s="1636"/>
      <c r="KMF309" s="1636"/>
      <c r="KMG309" s="1636"/>
      <c r="KMH309" s="1636"/>
      <c r="KMI309" s="1636"/>
      <c r="KMJ309" s="1636"/>
      <c r="KMK309" s="1636"/>
      <c r="KML309" s="1636"/>
      <c r="KMM309" s="1636"/>
      <c r="KMN309" s="1636"/>
      <c r="KMO309" s="1636"/>
      <c r="KMP309" s="1636"/>
      <c r="KMQ309" s="1636"/>
      <c r="KMR309" s="1636"/>
      <c r="KMS309" s="1636"/>
      <c r="KMT309" s="1636"/>
      <c r="KMU309" s="1636"/>
      <c r="KMV309" s="1636"/>
      <c r="KMW309" s="1636"/>
      <c r="KMX309" s="1636"/>
      <c r="KMY309" s="1636"/>
      <c r="KMZ309" s="1636"/>
      <c r="KNA309" s="1636"/>
      <c r="KNB309" s="1636"/>
      <c r="KNC309" s="1636"/>
      <c r="KND309" s="1636"/>
      <c r="KNE309" s="1636"/>
      <c r="KNF309" s="1636"/>
      <c r="KNG309" s="1636"/>
      <c r="KNH309" s="1636"/>
      <c r="KNI309" s="1636"/>
      <c r="KNJ309" s="1636"/>
      <c r="KNK309" s="1636"/>
      <c r="KNL309" s="1636"/>
      <c r="KNM309" s="1636"/>
      <c r="KNN309" s="1636"/>
      <c r="KNO309" s="1636"/>
      <c r="KNP309" s="1636"/>
      <c r="KNQ309" s="1636"/>
      <c r="KNR309" s="1636"/>
      <c r="KNS309" s="1636"/>
      <c r="KNT309" s="1636"/>
      <c r="KNU309" s="1636"/>
      <c r="KNV309" s="1636"/>
      <c r="KNW309" s="1636"/>
      <c r="KNX309" s="1636"/>
      <c r="KNY309" s="1636"/>
      <c r="KNZ309" s="1636"/>
      <c r="KOA309" s="1636"/>
      <c r="KOB309" s="1636"/>
      <c r="KOC309" s="1636"/>
      <c r="KOD309" s="1636"/>
      <c r="KOE309" s="1636"/>
      <c r="KOF309" s="1636"/>
      <c r="KOG309" s="1636"/>
      <c r="KOH309" s="1636"/>
      <c r="KOI309" s="1636"/>
      <c r="KOJ309" s="1636"/>
      <c r="KOK309" s="1636"/>
      <c r="KOL309" s="1636"/>
      <c r="KOM309" s="1636"/>
      <c r="KON309" s="1636"/>
      <c r="KOO309" s="1636"/>
      <c r="KOP309" s="1636"/>
      <c r="KOQ309" s="1636"/>
      <c r="KOR309" s="1636"/>
      <c r="KOS309" s="1636"/>
      <c r="KOT309" s="1636"/>
      <c r="KOU309" s="1636"/>
      <c r="KOV309" s="1636"/>
      <c r="KOW309" s="1636"/>
      <c r="KOX309" s="1636"/>
      <c r="KOY309" s="1636"/>
      <c r="KOZ309" s="1636"/>
      <c r="KPA309" s="1636"/>
      <c r="KPB309" s="1636"/>
      <c r="KPC309" s="1636"/>
      <c r="KPD309" s="1636"/>
      <c r="KPE309" s="1636"/>
      <c r="KPF309" s="1636"/>
      <c r="KPG309" s="1636"/>
      <c r="KPH309" s="1636"/>
      <c r="KPI309" s="1636"/>
      <c r="KPJ309" s="1636"/>
      <c r="KPK309" s="1636"/>
      <c r="KPL309" s="1636"/>
      <c r="KPM309" s="1636"/>
      <c r="KPN309" s="1636"/>
      <c r="KPO309" s="1636"/>
      <c r="KPP309" s="1636"/>
      <c r="KPQ309" s="1636"/>
      <c r="KPR309" s="1636"/>
      <c r="KPS309" s="1636"/>
      <c r="KPT309" s="1636"/>
      <c r="KPU309" s="1636"/>
      <c r="KPV309" s="1636"/>
      <c r="KPW309" s="1636"/>
      <c r="KPX309" s="1636"/>
      <c r="KPY309" s="1636"/>
      <c r="KPZ309" s="1636"/>
      <c r="KQA309" s="1636"/>
      <c r="KQB309" s="1636"/>
      <c r="KQC309" s="1636"/>
      <c r="KQD309" s="1636"/>
      <c r="KQE309" s="1636"/>
      <c r="KQF309" s="1636"/>
      <c r="KQG309" s="1636"/>
      <c r="KQH309" s="1636"/>
      <c r="KQI309" s="1636"/>
      <c r="KQJ309" s="1636"/>
      <c r="KQK309" s="1636"/>
      <c r="KQL309" s="1636"/>
      <c r="KQM309" s="1636"/>
      <c r="KQN309" s="1636"/>
      <c r="KQO309" s="1636"/>
      <c r="KQP309" s="1636"/>
      <c r="KQQ309" s="1636"/>
      <c r="KQR309" s="1636"/>
      <c r="KQS309" s="1636"/>
      <c r="KQT309" s="1636"/>
      <c r="KQU309" s="1636"/>
      <c r="KQV309" s="1636"/>
      <c r="KQW309" s="1636"/>
      <c r="KQX309" s="1636"/>
      <c r="KQY309" s="1636"/>
      <c r="KQZ309" s="1636"/>
      <c r="KRA309" s="1636"/>
      <c r="KRB309" s="1636"/>
      <c r="KRC309" s="1636"/>
      <c r="KRD309" s="1636"/>
      <c r="KRE309" s="1636"/>
      <c r="KRF309" s="1636"/>
      <c r="KRG309" s="1636"/>
      <c r="KRH309" s="1636"/>
      <c r="KRI309" s="1636"/>
      <c r="KRJ309" s="1636"/>
      <c r="KRK309" s="1636"/>
      <c r="KRL309" s="1636"/>
      <c r="KRM309" s="1636"/>
      <c r="KRN309" s="1636"/>
      <c r="KRO309" s="1636"/>
      <c r="KRP309" s="1636"/>
      <c r="KRQ309" s="1636"/>
      <c r="KRR309" s="1636"/>
      <c r="KRS309" s="1636"/>
      <c r="KRT309" s="1636"/>
      <c r="KRU309" s="1636"/>
      <c r="KRV309" s="1636"/>
      <c r="KRW309" s="1636"/>
      <c r="KRX309" s="1636"/>
      <c r="KRY309" s="1636"/>
      <c r="KRZ309" s="1636"/>
      <c r="KSA309" s="1636"/>
      <c r="KSB309" s="1636"/>
      <c r="KSC309" s="1636"/>
      <c r="KSD309" s="1636"/>
      <c r="KSE309" s="1636"/>
      <c r="KSF309" s="1636"/>
      <c r="KSG309" s="1636"/>
      <c r="KSH309" s="1636"/>
      <c r="KSI309" s="1636"/>
      <c r="KSJ309" s="1636"/>
      <c r="KSK309" s="1636"/>
      <c r="KSL309" s="1636"/>
      <c r="KSM309" s="1636"/>
      <c r="KSN309" s="1636"/>
      <c r="KSO309" s="1636"/>
      <c r="KSP309" s="1636"/>
      <c r="KSQ309" s="1636"/>
      <c r="KSR309" s="1636"/>
      <c r="KSS309" s="1636"/>
      <c r="KST309" s="1636"/>
      <c r="KSU309" s="1636"/>
      <c r="KSV309" s="1636"/>
      <c r="KSW309" s="1636"/>
      <c r="KSX309" s="1636"/>
      <c r="KSY309" s="1636"/>
      <c r="KSZ309" s="1636"/>
      <c r="KTA309" s="1636"/>
      <c r="KTB309" s="1636"/>
      <c r="KTC309" s="1636"/>
      <c r="KTD309" s="1636"/>
      <c r="KTE309" s="1636"/>
      <c r="KTF309" s="1636"/>
      <c r="KTG309" s="1636"/>
      <c r="KTH309" s="1636"/>
      <c r="KTI309" s="1636"/>
      <c r="KTJ309" s="1636"/>
      <c r="KTK309" s="1636"/>
      <c r="KTL309" s="1636"/>
      <c r="KTM309" s="1636"/>
      <c r="KTN309" s="1636"/>
      <c r="KTO309" s="1636"/>
      <c r="KTP309" s="1636"/>
      <c r="KTQ309" s="1636"/>
      <c r="KTR309" s="1636"/>
      <c r="KTS309" s="1636"/>
      <c r="KTT309" s="1636"/>
      <c r="KTU309" s="1636"/>
      <c r="KTV309" s="1636"/>
      <c r="KTW309" s="1636"/>
      <c r="KTX309" s="1636"/>
      <c r="KTY309" s="1636"/>
      <c r="KTZ309" s="1636"/>
      <c r="KUA309" s="1636"/>
      <c r="KUB309" s="1636"/>
      <c r="KUC309" s="1636"/>
      <c r="KUD309" s="1636"/>
      <c r="KUE309" s="1636"/>
      <c r="KUF309" s="1636"/>
      <c r="KUG309" s="1636"/>
      <c r="KUH309" s="1636"/>
      <c r="KUI309" s="1636"/>
      <c r="KUJ309" s="1636"/>
      <c r="KUK309" s="1636"/>
      <c r="KUL309" s="1636"/>
      <c r="KUM309" s="1636"/>
      <c r="KUN309" s="1636"/>
      <c r="KUO309" s="1636"/>
      <c r="KUP309" s="1636"/>
      <c r="KUQ309" s="1636"/>
      <c r="KUR309" s="1636"/>
      <c r="KUS309" s="1636"/>
      <c r="KUT309" s="1636"/>
      <c r="KUU309" s="1636"/>
      <c r="KUV309" s="1636"/>
      <c r="KUW309" s="1636"/>
      <c r="KUX309" s="1636"/>
      <c r="KUY309" s="1636"/>
      <c r="KUZ309" s="1636"/>
      <c r="KVA309" s="1636"/>
      <c r="KVB309" s="1636"/>
      <c r="KVC309" s="1636"/>
      <c r="KVD309" s="1636"/>
      <c r="KVE309" s="1636"/>
      <c r="KVF309" s="1636"/>
      <c r="KVG309" s="1636"/>
      <c r="KVH309" s="1636"/>
      <c r="KVI309" s="1636"/>
      <c r="KVJ309" s="1636"/>
      <c r="KVK309" s="1636"/>
      <c r="KVL309" s="1636"/>
      <c r="KVM309" s="1636"/>
      <c r="KVN309" s="1636"/>
      <c r="KVO309" s="1636"/>
      <c r="KVP309" s="1636"/>
      <c r="KVQ309" s="1636"/>
      <c r="KVR309" s="1636"/>
      <c r="KVS309" s="1636"/>
      <c r="KVT309" s="1636"/>
      <c r="KVU309" s="1636"/>
      <c r="KVV309" s="1636"/>
      <c r="KVW309" s="1636"/>
      <c r="KVX309" s="1636"/>
      <c r="KVY309" s="1636"/>
      <c r="KVZ309" s="1636"/>
      <c r="KWA309" s="1636"/>
      <c r="KWB309" s="1636"/>
      <c r="KWC309" s="1636"/>
      <c r="KWD309" s="1636"/>
      <c r="KWE309" s="1636"/>
      <c r="KWF309" s="1636"/>
      <c r="KWG309" s="1636"/>
      <c r="KWH309" s="1636"/>
      <c r="KWI309" s="1636"/>
      <c r="KWJ309" s="1636"/>
      <c r="KWK309" s="1636"/>
      <c r="KWL309" s="1636"/>
      <c r="KWM309" s="1636"/>
      <c r="KWN309" s="1636"/>
      <c r="KWO309" s="1636"/>
      <c r="KWP309" s="1636"/>
      <c r="KWQ309" s="1636"/>
      <c r="KWR309" s="1636"/>
      <c r="KWS309" s="1636"/>
      <c r="KWT309" s="1636"/>
      <c r="KWU309" s="1636"/>
      <c r="KWV309" s="1636"/>
      <c r="KWW309" s="1636"/>
      <c r="KWX309" s="1636"/>
      <c r="KWY309" s="1636"/>
      <c r="KWZ309" s="1636"/>
      <c r="KXA309" s="1636"/>
      <c r="KXB309" s="1636"/>
      <c r="KXC309" s="1636"/>
      <c r="KXD309" s="1636"/>
      <c r="KXE309" s="1636"/>
      <c r="KXF309" s="1636"/>
      <c r="KXG309" s="1636"/>
      <c r="KXH309" s="1636"/>
      <c r="KXI309" s="1636"/>
      <c r="KXJ309" s="1636"/>
      <c r="KXK309" s="1636"/>
      <c r="KXL309" s="1636"/>
      <c r="KXM309" s="1636"/>
      <c r="KXN309" s="1636"/>
      <c r="KXO309" s="1636"/>
      <c r="KXP309" s="1636"/>
      <c r="KXQ309" s="1636"/>
      <c r="KXR309" s="1636"/>
      <c r="KXS309" s="1636"/>
      <c r="KXT309" s="1636"/>
      <c r="KXU309" s="1636"/>
      <c r="KXV309" s="1636"/>
      <c r="KXW309" s="1636"/>
      <c r="KXX309" s="1636"/>
      <c r="KXY309" s="1636"/>
      <c r="KXZ309" s="1636"/>
      <c r="KYA309" s="1636"/>
      <c r="KYB309" s="1636"/>
      <c r="KYC309" s="1636"/>
      <c r="KYD309" s="1636"/>
      <c r="KYE309" s="1636"/>
      <c r="KYF309" s="1636"/>
      <c r="KYG309" s="1636"/>
      <c r="KYH309" s="1636"/>
      <c r="KYI309" s="1636"/>
      <c r="KYJ309" s="1636"/>
      <c r="KYK309" s="1636"/>
      <c r="KYL309" s="1636"/>
      <c r="KYM309" s="1636"/>
      <c r="KYN309" s="1636"/>
      <c r="KYO309" s="1636"/>
      <c r="KYP309" s="1636"/>
      <c r="KYQ309" s="1636"/>
      <c r="KYR309" s="1636"/>
      <c r="KYS309" s="1636"/>
      <c r="KYT309" s="1636"/>
      <c r="KYU309" s="1636"/>
      <c r="KYV309" s="1636"/>
      <c r="KYW309" s="1636"/>
      <c r="KYX309" s="1636"/>
      <c r="KYY309" s="1636"/>
      <c r="KYZ309" s="1636"/>
      <c r="KZA309" s="1636"/>
      <c r="KZB309" s="1636"/>
      <c r="KZC309" s="1636"/>
      <c r="KZD309" s="1636"/>
      <c r="KZE309" s="1636"/>
      <c r="KZF309" s="1636"/>
      <c r="KZG309" s="1636"/>
      <c r="KZH309" s="1636"/>
      <c r="KZI309" s="1636"/>
      <c r="KZJ309" s="1636"/>
      <c r="KZK309" s="1636"/>
      <c r="KZL309" s="1636"/>
      <c r="KZM309" s="1636"/>
      <c r="KZN309" s="1636"/>
      <c r="KZO309" s="1636"/>
      <c r="KZP309" s="1636"/>
      <c r="KZQ309" s="1636"/>
      <c r="KZR309" s="1636"/>
      <c r="KZS309" s="1636"/>
      <c r="KZT309" s="1636"/>
      <c r="KZU309" s="1636"/>
      <c r="KZV309" s="1636"/>
      <c r="KZW309" s="1636"/>
      <c r="KZX309" s="1636"/>
      <c r="KZY309" s="1636"/>
      <c r="KZZ309" s="1636"/>
      <c r="LAA309" s="1636"/>
      <c r="LAB309" s="1636"/>
      <c r="LAC309" s="1636"/>
      <c r="LAD309" s="1636"/>
      <c r="LAE309" s="1636"/>
      <c r="LAF309" s="1636"/>
      <c r="LAG309" s="1636"/>
      <c r="LAH309" s="1636"/>
      <c r="LAI309" s="1636"/>
      <c r="LAJ309" s="1636"/>
      <c r="LAK309" s="1636"/>
      <c r="LAL309" s="1636"/>
      <c r="LAM309" s="1636"/>
      <c r="LAN309" s="1636"/>
      <c r="LAO309" s="1636"/>
      <c r="LAP309" s="1636"/>
      <c r="LAQ309" s="1636"/>
      <c r="LAR309" s="1636"/>
      <c r="LAS309" s="1636"/>
      <c r="LAT309" s="1636"/>
      <c r="LAU309" s="1636"/>
      <c r="LAV309" s="1636"/>
      <c r="LAW309" s="1636"/>
      <c r="LAX309" s="1636"/>
      <c r="LAY309" s="1636"/>
      <c r="LAZ309" s="1636"/>
      <c r="LBA309" s="1636"/>
      <c r="LBB309" s="1636"/>
      <c r="LBC309" s="1636"/>
      <c r="LBD309" s="1636"/>
      <c r="LBE309" s="1636"/>
      <c r="LBF309" s="1636"/>
      <c r="LBG309" s="1636"/>
      <c r="LBH309" s="1636"/>
      <c r="LBI309" s="1636"/>
      <c r="LBJ309" s="1636"/>
      <c r="LBK309" s="1636"/>
      <c r="LBL309" s="1636"/>
      <c r="LBM309" s="1636"/>
      <c r="LBN309" s="1636"/>
      <c r="LBO309" s="1636"/>
      <c r="LBP309" s="1636"/>
      <c r="LBQ309" s="1636"/>
      <c r="LBR309" s="1636"/>
      <c r="LBS309" s="1636"/>
      <c r="LBT309" s="1636"/>
      <c r="LBU309" s="1636"/>
      <c r="LBV309" s="1636"/>
      <c r="LBW309" s="1636"/>
      <c r="LBX309" s="1636"/>
      <c r="LBY309" s="1636"/>
      <c r="LBZ309" s="1636"/>
      <c r="LCA309" s="1636"/>
      <c r="LCB309" s="1636"/>
      <c r="LCC309" s="1636"/>
      <c r="LCD309" s="1636"/>
      <c r="LCE309" s="1636"/>
      <c r="LCF309" s="1636"/>
      <c r="LCG309" s="1636"/>
      <c r="LCH309" s="1636"/>
      <c r="LCI309" s="1636"/>
      <c r="LCJ309" s="1636"/>
      <c r="LCK309" s="1636"/>
      <c r="LCL309" s="1636"/>
      <c r="LCM309" s="1636"/>
      <c r="LCN309" s="1636"/>
      <c r="LCO309" s="1636"/>
      <c r="LCP309" s="1636"/>
      <c r="LCQ309" s="1636"/>
      <c r="LCR309" s="1636"/>
      <c r="LCS309" s="1636"/>
      <c r="LCT309" s="1636"/>
      <c r="LCU309" s="1636"/>
      <c r="LCV309" s="1636"/>
      <c r="LCW309" s="1636"/>
      <c r="LCX309" s="1636"/>
      <c r="LCY309" s="1636"/>
      <c r="LCZ309" s="1636"/>
      <c r="LDA309" s="1636"/>
      <c r="LDB309" s="1636"/>
      <c r="LDC309" s="1636"/>
      <c r="LDD309" s="1636"/>
      <c r="LDE309" s="1636"/>
      <c r="LDF309" s="1636"/>
      <c r="LDG309" s="1636"/>
      <c r="LDH309" s="1636"/>
      <c r="LDI309" s="1636"/>
      <c r="LDJ309" s="1636"/>
      <c r="LDK309" s="1636"/>
      <c r="LDL309" s="1636"/>
      <c r="LDM309" s="1636"/>
      <c r="LDN309" s="1636"/>
      <c r="LDO309" s="1636"/>
      <c r="LDP309" s="1636"/>
      <c r="LDQ309" s="1636"/>
      <c r="LDR309" s="1636"/>
      <c r="LDS309" s="1636"/>
      <c r="LDT309" s="1636"/>
      <c r="LDU309" s="1636"/>
      <c r="LDV309" s="1636"/>
      <c r="LDW309" s="1636"/>
      <c r="LDX309" s="1636"/>
      <c r="LDY309" s="1636"/>
      <c r="LDZ309" s="1636"/>
      <c r="LEA309" s="1636"/>
      <c r="LEB309" s="1636"/>
      <c r="LEC309" s="1636"/>
      <c r="LED309" s="1636"/>
      <c r="LEE309" s="1636"/>
      <c r="LEF309" s="1636"/>
      <c r="LEG309" s="1636"/>
      <c r="LEH309" s="1636"/>
      <c r="LEI309" s="1636"/>
      <c r="LEJ309" s="1636"/>
      <c r="LEK309" s="1636"/>
      <c r="LEL309" s="1636"/>
      <c r="LEM309" s="1636"/>
      <c r="LEN309" s="1636"/>
      <c r="LEO309" s="1636"/>
      <c r="LEP309" s="1636"/>
      <c r="LEQ309" s="1636"/>
      <c r="LER309" s="1636"/>
      <c r="LES309" s="1636"/>
      <c r="LET309" s="1636"/>
      <c r="LEU309" s="1636"/>
      <c r="LEV309" s="1636"/>
      <c r="LEW309" s="1636"/>
      <c r="LEX309" s="1636"/>
      <c r="LEY309" s="1636"/>
      <c r="LEZ309" s="1636"/>
      <c r="LFA309" s="1636"/>
      <c r="LFB309" s="1636"/>
      <c r="LFC309" s="1636"/>
      <c r="LFD309" s="1636"/>
      <c r="LFE309" s="1636"/>
      <c r="LFF309" s="1636"/>
      <c r="LFG309" s="1636"/>
      <c r="LFH309" s="1636"/>
      <c r="LFI309" s="1636"/>
      <c r="LFJ309" s="1636"/>
      <c r="LFK309" s="1636"/>
      <c r="LFL309" s="1636"/>
      <c r="LFM309" s="1636"/>
      <c r="LFN309" s="1636"/>
      <c r="LFO309" s="1636"/>
      <c r="LFP309" s="1636"/>
      <c r="LFQ309" s="1636"/>
      <c r="LFR309" s="1636"/>
      <c r="LFS309" s="1636"/>
      <c r="LFT309" s="1636"/>
      <c r="LFU309" s="1636"/>
      <c r="LFV309" s="1636"/>
      <c r="LFW309" s="1636"/>
      <c r="LFX309" s="1636"/>
      <c r="LFY309" s="1636"/>
      <c r="LFZ309" s="1636"/>
      <c r="LGA309" s="1636"/>
      <c r="LGB309" s="1636"/>
      <c r="LGC309" s="1636"/>
      <c r="LGD309" s="1636"/>
      <c r="LGE309" s="1636"/>
      <c r="LGF309" s="1636"/>
      <c r="LGG309" s="1636"/>
      <c r="LGH309" s="1636"/>
      <c r="LGI309" s="1636"/>
      <c r="LGJ309" s="1636"/>
      <c r="LGK309" s="1636"/>
      <c r="LGL309" s="1636"/>
      <c r="LGM309" s="1636"/>
      <c r="LGN309" s="1636"/>
      <c r="LGO309" s="1636"/>
      <c r="LGP309" s="1636"/>
      <c r="LGQ309" s="1636"/>
      <c r="LGR309" s="1636"/>
      <c r="LGS309" s="1636"/>
      <c r="LGT309" s="1636"/>
      <c r="LGU309" s="1636"/>
      <c r="LGV309" s="1636"/>
      <c r="LGW309" s="1636"/>
      <c r="LGX309" s="1636"/>
      <c r="LGY309" s="1636"/>
      <c r="LGZ309" s="1636"/>
      <c r="LHA309" s="1636"/>
      <c r="LHB309" s="1636"/>
      <c r="LHC309" s="1636"/>
      <c r="LHD309" s="1636"/>
      <c r="LHE309" s="1636"/>
      <c r="LHF309" s="1636"/>
      <c r="LHG309" s="1636"/>
      <c r="LHH309" s="1636"/>
      <c r="LHI309" s="1636"/>
      <c r="LHJ309" s="1636"/>
      <c r="LHK309" s="1636"/>
      <c r="LHL309" s="1636"/>
      <c r="LHM309" s="1636"/>
      <c r="LHN309" s="1636"/>
      <c r="LHO309" s="1636"/>
      <c r="LHP309" s="1636"/>
      <c r="LHQ309" s="1636"/>
      <c r="LHR309" s="1636"/>
      <c r="LHS309" s="1636"/>
      <c r="LHT309" s="1636"/>
      <c r="LHU309" s="1636"/>
      <c r="LHV309" s="1636"/>
      <c r="LHW309" s="1636"/>
      <c r="LHX309" s="1636"/>
      <c r="LHY309" s="1636"/>
      <c r="LHZ309" s="1636"/>
      <c r="LIA309" s="1636"/>
      <c r="LIB309" s="1636"/>
      <c r="LIC309" s="1636"/>
      <c r="LID309" s="1636"/>
      <c r="LIE309" s="1636"/>
      <c r="LIF309" s="1636"/>
      <c r="LIG309" s="1636"/>
      <c r="LIH309" s="1636"/>
      <c r="LII309" s="1636"/>
      <c r="LIJ309" s="1636"/>
      <c r="LIK309" s="1636"/>
      <c r="LIL309" s="1636"/>
      <c r="LIM309" s="1636"/>
      <c r="LIN309" s="1636"/>
      <c r="LIO309" s="1636"/>
      <c r="LIP309" s="1636"/>
      <c r="LIQ309" s="1636"/>
      <c r="LIR309" s="1636"/>
      <c r="LIS309" s="1636"/>
      <c r="LIT309" s="1636"/>
      <c r="LIU309" s="1636"/>
      <c r="LIV309" s="1636"/>
      <c r="LIW309" s="1636"/>
      <c r="LIX309" s="1636"/>
      <c r="LIY309" s="1636"/>
      <c r="LIZ309" s="1636"/>
      <c r="LJA309" s="1636"/>
      <c r="LJB309" s="1636"/>
      <c r="LJC309" s="1636"/>
      <c r="LJD309" s="1636"/>
      <c r="LJE309" s="1636"/>
      <c r="LJF309" s="1636"/>
      <c r="LJG309" s="1636"/>
      <c r="LJH309" s="1636"/>
      <c r="LJI309" s="1636"/>
      <c r="LJJ309" s="1636"/>
      <c r="LJK309" s="1636"/>
      <c r="LJL309" s="1636"/>
      <c r="LJM309" s="1636"/>
      <c r="LJN309" s="1636"/>
      <c r="LJO309" s="1636"/>
      <c r="LJP309" s="1636"/>
      <c r="LJQ309" s="1636"/>
      <c r="LJR309" s="1636"/>
      <c r="LJS309" s="1636"/>
      <c r="LJT309" s="1636"/>
      <c r="LJU309" s="1636"/>
      <c r="LJV309" s="1636"/>
      <c r="LJW309" s="1636"/>
      <c r="LJX309" s="1636"/>
      <c r="LJY309" s="1636"/>
      <c r="LJZ309" s="1636"/>
      <c r="LKA309" s="1636"/>
      <c r="LKB309" s="1636"/>
      <c r="LKC309" s="1636"/>
      <c r="LKD309" s="1636"/>
      <c r="LKE309" s="1636"/>
      <c r="LKF309" s="1636"/>
      <c r="LKG309" s="1636"/>
      <c r="LKH309" s="1636"/>
      <c r="LKI309" s="1636"/>
      <c r="LKJ309" s="1636"/>
      <c r="LKK309" s="1636"/>
      <c r="LKL309" s="1636"/>
      <c r="LKM309" s="1636"/>
      <c r="LKN309" s="1636"/>
      <c r="LKO309" s="1636"/>
      <c r="LKP309" s="1636"/>
      <c r="LKQ309" s="1636"/>
      <c r="LKR309" s="1636"/>
      <c r="LKS309" s="1636"/>
      <c r="LKT309" s="1636"/>
      <c r="LKU309" s="1636"/>
      <c r="LKV309" s="1636"/>
      <c r="LKW309" s="1636"/>
      <c r="LKX309" s="1636"/>
      <c r="LKY309" s="1636"/>
      <c r="LKZ309" s="1636"/>
      <c r="LLA309" s="1636"/>
      <c r="LLB309" s="1636"/>
      <c r="LLC309" s="1636"/>
      <c r="LLD309" s="1636"/>
      <c r="LLE309" s="1636"/>
      <c r="LLF309" s="1636"/>
      <c r="LLG309" s="1636"/>
      <c r="LLH309" s="1636"/>
      <c r="LLI309" s="1636"/>
      <c r="LLJ309" s="1636"/>
      <c r="LLK309" s="1636"/>
      <c r="LLL309" s="1636"/>
      <c r="LLM309" s="1636"/>
      <c r="LLN309" s="1636"/>
      <c r="LLO309" s="1636"/>
      <c r="LLP309" s="1636"/>
      <c r="LLQ309" s="1636"/>
      <c r="LLR309" s="1636"/>
      <c r="LLS309" s="1636"/>
      <c r="LLT309" s="1636"/>
      <c r="LLU309" s="1636"/>
      <c r="LLV309" s="1636"/>
      <c r="LLW309" s="1636"/>
      <c r="LLX309" s="1636"/>
      <c r="LLY309" s="1636"/>
      <c r="LLZ309" s="1636"/>
      <c r="LMA309" s="1636"/>
      <c r="LMB309" s="1636"/>
      <c r="LMC309" s="1636"/>
      <c r="LMD309" s="1636"/>
      <c r="LME309" s="1636"/>
      <c r="LMF309" s="1636"/>
      <c r="LMG309" s="1636"/>
      <c r="LMH309" s="1636"/>
      <c r="LMI309" s="1636"/>
      <c r="LMJ309" s="1636"/>
      <c r="LMK309" s="1636"/>
      <c r="LML309" s="1636"/>
      <c r="LMM309" s="1636"/>
      <c r="LMN309" s="1636"/>
      <c r="LMO309" s="1636"/>
      <c r="LMP309" s="1636"/>
      <c r="LMQ309" s="1636"/>
      <c r="LMR309" s="1636"/>
      <c r="LMS309" s="1636"/>
      <c r="LMT309" s="1636"/>
      <c r="LMU309" s="1636"/>
      <c r="LMV309" s="1636"/>
      <c r="LMW309" s="1636"/>
      <c r="LMX309" s="1636"/>
      <c r="LMY309" s="1636"/>
      <c r="LMZ309" s="1636"/>
      <c r="LNA309" s="1636"/>
      <c r="LNB309" s="1636"/>
      <c r="LNC309" s="1636"/>
      <c r="LND309" s="1636"/>
      <c r="LNE309" s="1636"/>
      <c r="LNF309" s="1636"/>
      <c r="LNG309" s="1636"/>
      <c r="LNH309" s="1636"/>
      <c r="LNI309" s="1636"/>
      <c r="LNJ309" s="1636"/>
      <c r="LNK309" s="1636"/>
      <c r="LNL309" s="1636"/>
      <c r="LNM309" s="1636"/>
      <c r="LNN309" s="1636"/>
      <c r="LNO309" s="1636"/>
      <c r="LNP309" s="1636"/>
      <c r="LNQ309" s="1636"/>
      <c r="LNR309" s="1636"/>
      <c r="LNS309" s="1636"/>
      <c r="LNT309" s="1636"/>
      <c r="LNU309" s="1636"/>
      <c r="LNV309" s="1636"/>
      <c r="LNW309" s="1636"/>
      <c r="LNX309" s="1636"/>
      <c r="LNY309" s="1636"/>
      <c r="LNZ309" s="1636"/>
      <c r="LOA309" s="1636"/>
      <c r="LOB309" s="1636"/>
      <c r="LOC309" s="1636"/>
      <c r="LOD309" s="1636"/>
      <c r="LOE309" s="1636"/>
      <c r="LOF309" s="1636"/>
      <c r="LOG309" s="1636"/>
      <c r="LOH309" s="1636"/>
      <c r="LOI309" s="1636"/>
      <c r="LOJ309" s="1636"/>
      <c r="LOK309" s="1636"/>
      <c r="LOL309" s="1636"/>
      <c r="LOM309" s="1636"/>
      <c r="LON309" s="1636"/>
      <c r="LOO309" s="1636"/>
      <c r="LOP309" s="1636"/>
      <c r="LOQ309" s="1636"/>
      <c r="LOR309" s="1636"/>
      <c r="LOS309" s="1636"/>
      <c r="LOT309" s="1636"/>
      <c r="LOU309" s="1636"/>
      <c r="LOV309" s="1636"/>
      <c r="LOW309" s="1636"/>
      <c r="LOX309" s="1636"/>
      <c r="LOY309" s="1636"/>
      <c r="LOZ309" s="1636"/>
      <c r="LPA309" s="1636"/>
      <c r="LPB309" s="1636"/>
      <c r="LPC309" s="1636"/>
      <c r="LPD309" s="1636"/>
      <c r="LPE309" s="1636"/>
      <c r="LPF309" s="1636"/>
      <c r="LPG309" s="1636"/>
      <c r="LPH309" s="1636"/>
      <c r="LPI309" s="1636"/>
      <c r="LPJ309" s="1636"/>
      <c r="LPK309" s="1636"/>
      <c r="LPL309" s="1636"/>
      <c r="LPM309" s="1636"/>
      <c r="LPN309" s="1636"/>
      <c r="LPO309" s="1636"/>
      <c r="LPP309" s="1636"/>
      <c r="LPQ309" s="1636"/>
      <c r="LPR309" s="1636"/>
      <c r="LPS309" s="1636"/>
      <c r="LPT309" s="1636"/>
      <c r="LPU309" s="1636"/>
      <c r="LPV309" s="1636"/>
      <c r="LPW309" s="1636"/>
      <c r="LPX309" s="1636"/>
      <c r="LPY309" s="1636"/>
      <c r="LPZ309" s="1636"/>
      <c r="LQA309" s="1636"/>
      <c r="LQB309" s="1636"/>
      <c r="LQC309" s="1636"/>
      <c r="LQD309" s="1636"/>
      <c r="LQE309" s="1636"/>
      <c r="LQF309" s="1636"/>
      <c r="LQG309" s="1636"/>
      <c r="LQH309" s="1636"/>
      <c r="LQI309" s="1636"/>
      <c r="LQJ309" s="1636"/>
      <c r="LQK309" s="1636"/>
      <c r="LQL309" s="1636"/>
      <c r="LQM309" s="1636"/>
      <c r="LQN309" s="1636"/>
      <c r="LQO309" s="1636"/>
      <c r="LQP309" s="1636"/>
      <c r="LQQ309" s="1636"/>
      <c r="LQR309" s="1636"/>
      <c r="LQS309" s="1636"/>
      <c r="LQT309" s="1636"/>
      <c r="LQU309" s="1636"/>
      <c r="LQV309" s="1636"/>
      <c r="LQW309" s="1636"/>
      <c r="LQX309" s="1636"/>
      <c r="LQY309" s="1636"/>
      <c r="LQZ309" s="1636"/>
      <c r="LRA309" s="1636"/>
      <c r="LRB309" s="1636"/>
      <c r="LRC309" s="1636"/>
      <c r="LRD309" s="1636"/>
      <c r="LRE309" s="1636"/>
      <c r="LRF309" s="1636"/>
      <c r="LRG309" s="1636"/>
      <c r="LRH309" s="1636"/>
      <c r="LRI309" s="1636"/>
      <c r="LRJ309" s="1636"/>
      <c r="LRK309" s="1636"/>
      <c r="LRL309" s="1636"/>
      <c r="LRM309" s="1636"/>
      <c r="LRN309" s="1636"/>
      <c r="LRO309" s="1636"/>
      <c r="LRP309" s="1636"/>
      <c r="LRQ309" s="1636"/>
      <c r="LRR309" s="1636"/>
      <c r="LRS309" s="1636"/>
      <c r="LRT309" s="1636"/>
      <c r="LRU309" s="1636"/>
      <c r="LRV309" s="1636"/>
      <c r="LRW309" s="1636"/>
      <c r="LRX309" s="1636"/>
      <c r="LRY309" s="1636"/>
      <c r="LRZ309" s="1636"/>
      <c r="LSA309" s="1636"/>
      <c r="LSB309" s="1636"/>
      <c r="LSC309" s="1636"/>
      <c r="LSD309" s="1636"/>
      <c r="LSE309" s="1636"/>
      <c r="LSF309" s="1636"/>
      <c r="LSG309" s="1636"/>
      <c r="LSH309" s="1636"/>
      <c r="LSI309" s="1636"/>
      <c r="LSJ309" s="1636"/>
      <c r="LSK309" s="1636"/>
      <c r="LSL309" s="1636"/>
      <c r="LSM309" s="1636"/>
      <c r="LSN309" s="1636"/>
      <c r="LSO309" s="1636"/>
      <c r="LSP309" s="1636"/>
      <c r="LSQ309" s="1636"/>
      <c r="LSR309" s="1636"/>
      <c r="LSS309" s="1636"/>
      <c r="LST309" s="1636"/>
      <c r="LSU309" s="1636"/>
      <c r="LSV309" s="1636"/>
      <c r="LSW309" s="1636"/>
      <c r="LSX309" s="1636"/>
      <c r="LSY309" s="1636"/>
      <c r="LSZ309" s="1636"/>
      <c r="LTA309" s="1636"/>
      <c r="LTB309" s="1636"/>
      <c r="LTC309" s="1636"/>
      <c r="LTD309" s="1636"/>
      <c r="LTE309" s="1636"/>
      <c r="LTF309" s="1636"/>
      <c r="LTG309" s="1636"/>
      <c r="LTH309" s="1636"/>
      <c r="LTI309" s="1636"/>
      <c r="LTJ309" s="1636"/>
      <c r="LTK309" s="1636"/>
      <c r="LTL309" s="1636"/>
      <c r="LTM309" s="1636"/>
      <c r="LTN309" s="1636"/>
      <c r="LTO309" s="1636"/>
      <c r="LTP309" s="1636"/>
      <c r="LTQ309" s="1636"/>
      <c r="LTR309" s="1636"/>
      <c r="LTS309" s="1636"/>
      <c r="LTT309" s="1636"/>
      <c r="LTU309" s="1636"/>
      <c r="LTV309" s="1636"/>
      <c r="LTW309" s="1636"/>
      <c r="LTX309" s="1636"/>
      <c r="LTY309" s="1636"/>
      <c r="LTZ309" s="1636"/>
      <c r="LUA309" s="1636"/>
      <c r="LUB309" s="1636"/>
      <c r="LUC309" s="1636"/>
      <c r="LUD309" s="1636"/>
      <c r="LUE309" s="1636"/>
      <c r="LUF309" s="1636"/>
      <c r="LUG309" s="1636"/>
      <c r="LUH309" s="1636"/>
      <c r="LUI309" s="1636"/>
      <c r="LUJ309" s="1636"/>
      <c r="LUK309" s="1636"/>
      <c r="LUL309" s="1636"/>
      <c r="LUM309" s="1636"/>
      <c r="LUN309" s="1636"/>
      <c r="LUO309" s="1636"/>
      <c r="LUP309" s="1636"/>
      <c r="LUQ309" s="1636"/>
      <c r="LUR309" s="1636"/>
      <c r="LUS309" s="1636"/>
      <c r="LUT309" s="1636"/>
      <c r="LUU309" s="1636"/>
      <c r="LUV309" s="1636"/>
      <c r="LUW309" s="1636"/>
      <c r="LUX309" s="1636"/>
      <c r="LUY309" s="1636"/>
      <c r="LUZ309" s="1636"/>
      <c r="LVA309" s="1636"/>
      <c r="LVB309" s="1636"/>
      <c r="LVC309" s="1636"/>
      <c r="LVD309" s="1636"/>
      <c r="LVE309" s="1636"/>
      <c r="LVF309" s="1636"/>
      <c r="LVG309" s="1636"/>
      <c r="LVH309" s="1636"/>
      <c r="LVI309" s="1636"/>
      <c r="LVJ309" s="1636"/>
      <c r="LVK309" s="1636"/>
      <c r="LVL309" s="1636"/>
      <c r="LVM309" s="1636"/>
      <c r="LVN309" s="1636"/>
      <c r="LVO309" s="1636"/>
      <c r="LVP309" s="1636"/>
      <c r="LVQ309" s="1636"/>
      <c r="LVR309" s="1636"/>
      <c r="LVS309" s="1636"/>
      <c r="LVT309" s="1636"/>
      <c r="LVU309" s="1636"/>
      <c r="LVV309" s="1636"/>
      <c r="LVW309" s="1636"/>
      <c r="LVX309" s="1636"/>
      <c r="LVY309" s="1636"/>
      <c r="LVZ309" s="1636"/>
      <c r="LWA309" s="1636"/>
      <c r="LWB309" s="1636"/>
      <c r="LWC309" s="1636"/>
      <c r="LWD309" s="1636"/>
      <c r="LWE309" s="1636"/>
      <c r="LWF309" s="1636"/>
      <c r="LWG309" s="1636"/>
      <c r="LWH309" s="1636"/>
      <c r="LWI309" s="1636"/>
      <c r="LWJ309" s="1636"/>
      <c r="LWK309" s="1636"/>
      <c r="LWL309" s="1636"/>
      <c r="LWM309" s="1636"/>
      <c r="LWN309" s="1636"/>
      <c r="LWO309" s="1636"/>
      <c r="LWP309" s="1636"/>
      <c r="LWQ309" s="1636"/>
      <c r="LWR309" s="1636"/>
      <c r="LWS309" s="1636"/>
      <c r="LWT309" s="1636"/>
      <c r="LWU309" s="1636"/>
      <c r="LWV309" s="1636"/>
      <c r="LWW309" s="1636"/>
      <c r="LWX309" s="1636"/>
      <c r="LWY309" s="1636"/>
      <c r="LWZ309" s="1636"/>
      <c r="LXA309" s="1636"/>
      <c r="LXB309" s="1636"/>
      <c r="LXC309" s="1636"/>
      <c r="LXD309" s="1636"/>
      <c r="LXE309" s="1636"/>
      <c r="LXF309" s="1636"/>
      <c r="LXG309" s="1636"/>
      <c r="LXH309" s="1636"/>
      <c r="LXI309" s="1636"/>
      <c r="LXJ309" s="1636"/>
      <c r="LXK309" s="1636"/>
      <c r="LXL309" s="1636"/>
      <c r="LXM309" s="1636"/>
      <c r="LXN309" s="1636"/>
      <c r="LXO309" s="1636"/>
      <c r="LXP309" s="1636"/>
      <c r="LXQ309" s="1636"/>
      <c r="LXR309" s="1636"/>
      <c r="LXS309" s="1636"/>
      <c r="LXT309" s="1636"/>
      <c r="LXU309" s="1636"/>
      <c r="LXV309" s="1636"/>
      <c r="LXW309" s="1636"/>
      <c r="LXX309" s="1636"/>
      <c r="LXY309" s="1636"/>
      <c r="LXZ309" s="1636"/>
      <c r="LYA309" s="1636"/>
      <c r="LYB309" s="1636"/>
      <c r="LYC309" s="1636"/>
      <c r="LYD309" s="1636"/>
      <c r="LYE309" s="1636"/>
      <c r="LYF309" s="1636"/>
      <c r="LYG309" s="1636"/>
      <c r="LYH309" s="1636"/>
      <c r="LYI309" s="1636"/>
      <c r="LYJ309" s="1636"/>
      <c r="LYK309" s="1636"/>
      <c r="LYL309" s="1636"/>
      <c r="LYM309" s="1636"/>
      <c r="LYN309" s="1636"/>
      <c r="LYO309" s="1636"/>
      <c r="LYP309" s="1636"/>
      <c r="LYQ309" s="1636"/>
      <c r="LYR309" s="1636"/>
      <c r="LYS309" s="1636"/>
      <c r="LYT309" s="1636"/>
      <c r="LYU309" s="1636"/>
      <c r="LYV309" s="1636"/>
      <c r="LYW309" s="1636"/>
      <c r="LYX309" s="1636"/>
      <c r="LYY309" s="1636"/>
      <c r="LYZ309" s="1636"/>
      <c r="LZA309" s="1636"/>
      <c r="LZB309" s="1636"/>
      <c r="LZC309" s="1636"/>
      <c r="LZD309" s="1636"/>
      <c r="LZE309" s="1636"/>
      <c r="LZF309" s="1636"/>
      <c r="LZG309" s="1636"/>
      <c r="LZH309" s="1636"/>
      <c r="LZI309" s="1636"/>
      <c r="LZJ309" s="1636"/>
      <c r="LZK309" s="1636"/>
      <c r="LZL309" s="1636"/>
      <c r="LZM309" s="1636"/>
      <c r="LZN309" s="1636"/>
      <c r="LZO309" s="1636"/>
      <c r="LZP309" s="1636"/>
      <c r="LZQ309" s="1636"/>
      <c r="LZR309" s="1636"/>
      <c r="LZS309" s="1636"/>
      <c r="LZT309" s="1636"/>
      <c r="LZU309" s="1636"/>
      <c r="LZV309" s="1636"/>
      <c r="LZW309" s="1636"/>
      <c r="LZX309" s="1636"/>
      <c r="LZY309" s="1636"/>
      <c r="LZZ309" s="1636"/>
      <c r="MAA309" s="1636"/>
      <c r="MAB309" s="1636"/>
      <c r="MAC309" s="1636"/>
      <c r="MAD309" s="1636"/>
      <c r="MAE309" s="1636"/>
      <c r="MAF309" s="1636"/>
      <c r="MAG309" s="1636"/>
      <c r="MAH309" s="1636"/>
      <c r="MAI309" s="1636"/>
      <c r="MAJ309" s="1636"/>
      <c r="MAK309" s="1636"/>
      <c r="MAL309" s="1636"/>
      <c r="MAM309" s="1636"/>
      <c r="MAN309" s="1636"/>
      <c r="MAO309" s="1636"/>
      <c r="MAP309" s="1636"/>
      <c r="MAQ309" s="1636"/>
      <c r="MAR309" s="1636"/>
      <c r="MAS309" s="1636"/>
      <c r="MAT309" s="1636"/>
      <c r="MAU309" s="1636"/>
      <c r="MAV309" s="1636"/>
      <c r="MAW309" s="1636"/>
      <c r="MAX309" s="1636"/>
      <c r="MAY309" s="1636"/>
      <c r="MAZ309" s="1636"/>
      <c r="MBA309" s="1636"/>
      <c r="MBB309" s="1636"/>
      <c r="MBC309" s="1636"/>
      <c r="MBD309" s="1636"/>
      <c r="MBE309" s="1636"/>
      <c r="MBF309" s="1636"/>
      <c r="MBG309" s="1636"/>
      <c r="MBH309" s="1636"/>
      <c r="MBI309" s="1636"/>
      <c r="MBJ309" s="1636"/>
      <c r="MBK309" s="1636"/>
      <c r="MBL309" s="1636"/>
      <c r="MBM309" s="1636"/>
      <c r="MBN309" s="1636"/>
      <c r="MBO309" s="1636"/>
      <c r="MBP309" s="1636"/>
      <c r="MBQ309" s="1636"/>
      <c r="MBR309" s="1636"/>
      <c r="MBS309" s="1636"/>
      <c r="MBT309" s="1636"/>
      <c r="MBU309" s="1636"/>
      <c r="MBV309" s="1636"/>
      <c r="MBW309" s="1636"/>
      <c r="MBX309" s="1636"/>
      <c r="MBY309" s="1636"/>
      <c r="MBZ309" s="1636"/>
      <c r="MCA309" s="1636"/>
      <c r="MCB309" s="1636"/>
      <c r="MCC309" s="1636"/>
      <c r="MCD309" s="1636"/>
      <c r="MCE309" s="1636"/>
      <c r="MCF309" s="1636"/>
      <c r="MCG309" s="1636"/>
      <c r="MCH309" s="1636"/>
      <c r="MCI309" s="1636"/>
      <c r="MCJ309" s="1636"/>
      <c r="MCK309" s="1636"/>
      <c r="MCL309" s="1636"/>
      <c r="MCM309" s="1636"/>
      <c r="MCN309" s="1636"/>
      <c r="MCO309" s="1636"/>
      <c r="MCP309" s="1636"/>
      <c r="MCQ309" s="1636"/>
      <c r="MCR309" s="1636"/>
      <c r="MCS309" s="1636"/>
      <c r="MCT309" s="1636"/>
      <c r="MCU309" s="1636"/>
      <c r="MCV309" s="1636"/>
      <c r="MCW309" s="1636"/>
      <c r="MCX309" s="1636"/>
      <c r="MCY309" s="1636"/>
      <c r="MCZ309" s="1636"/>
      <c r="MDA309" s="1636"/>
      <c r="MDB309" s="1636"/>
      <c r="MDC309" s="1636"/>
      <c r="MDD309" s="1636"/>
      <c r="MDE309" s="1636"/>
      <c r="MDF309" s="1636"/>
      <c r="MDG309" s="1636"/>
      <c r="MDH309" s="1636"/>
      <c r="MDI309" s="1636"/>
      <c r="MDJ309" s="1636"/>
      <c r="MDK309" s="1636"/>
      <c r="MDL309" s="1636"/>
      <c r="MDM309" s="1636"/>
      <c r="MDN309" s="1636"/>
      <c r="MDO309" s="1636"/>
      <c r="MDP309" s="1636"/>
      <c r="MDQ309" s="1636"/>
      <c r="MDR309" s="1636"/>
      <c r="MDS309" s="1636"/>
      <c r="MDT309" s="1636"/>
      <c r="MDU309" s="1636"/>
      <c r="MDV309" s="1636"/>
      <c r="MDW309" s="1636"/>
      <c r="MDX309" s="1636"/>
      <c r="MDY309" s="1636"/>
      <c r="MDZ309" s="1636"/>
      <c r="MEA309" s="1636"/>
      <c r="MEB309" s="1636"/>
      <c r="MEC309" s="1636"/>
      <c r="MED309" s="1636"/>
      <c r="MEE309" s="1636"/>
      <c r="MEF309" s="1636"/>
      <c r="MEG309" s="1636"/>
      <c r="MEH309" s="1636"/>
      <c r="MEI309" s="1636"/>
      <c r="MEJ309" s="1636"/>
      <c r="MEK309" s="1636"/>
      <c r="MEL309" s="1636"/>
      <c r="MEM309" s="1636"/>
      <c r="MEN309" s="1636"/>
      <c r="MEO309" s="1636"/>
      <c r="MEP309" s="1636"/>
      <c r="MEQ309" s="1636"/>
      <c r="MER309" s="1636"/>
      <c r="MES309" s="1636"/>
      <c r="MET309" s="1636"/>
      <c r="MEU309" s="1636"/>
      <c r="MEV309" s="1636"/>
      <c r="MEW309" s="1636"/>
      <c r="MEX309" s="1636"/>
      <c r="MEY309" s="1636"/>
      <c r="MEZ309" s="1636"/>
      <c r="MFA309" s="1636"/>
      <c r="MFB309" s="1636"/>
      <c r="MFC309" s="1636"/>
      <c r="MFD309" s="1636"/>
      <c r="MFE309" s="1636"/>
      <c r="MFF309" s="1636"/>
      <c r="MFG309" s="1636"/>
      <c r="MFH309" s="1636"/>
      <c r="MFI309" s="1636"/>
      <c r="MFJ309" s="1636"/>
      <c r="MFK309" s="1636"/>
      <c r="MFL309" s="1636"/>
      <c r="MFM309" s="1636"/>
      <c r="MFN309" s="1636"/>
      <c r="MFO309" s="1636"/>
      <c r="MFP309" s="1636"/>
      <c r="MFQ309" s="1636"/>
      <c r="MFR309" s="1636"/>
      <c r="MFS309" s="1636"/>
      <c r="MFT309" s="1636"/>
      <c r="MFU309" s="1636"/>
      <c r="MFV309" s="1636"/>
      <c r="MFW309" s="1636"/>
      <c r="MFX309" s="1636"/>
      <c r="MFY309" s="1636"/>
      <c r="MFZ309" s="1636"/>
      <c r="MGA309" s="1636"/>
      <c r="MGB309" s="1636"/>
      <c r="MGC309" s="1636"/>
      <c r="MGD309" s="1636"/>
      <c r="MGE309" s="1636"/>
      <c r="MGF309" s="1636"/>
      <c r="MGG309" s="1636"/>
      <c r="MGH309" s="1636"/>
      <c r="MGI309" s="1636"/>
      <c r="MGJ309" s="1636"/>
      <c r="MGK309" s="1636"/>
      <c r="MGL309" s="1636"/>
      <c r="MGM309" s="1636"/>
      <c r="MGN309" s="1636"/>
      <c r="MGO309" s="1636"/>
      <c r="MGP309" s="1636"/>
      <c r="MGQ309" s="1636"/>
      <c r="MGR309" s="1636"/>
      <c r="MGS309" s="1636"/>
      <c r="MGT309" s="1636"/>
      <c r="MGU309" s="1636"/>
      <c r="MGV309" s="1636"/>
      <c r="MGW309" s="1636"/>
      <c r="MGX309" s="1636"/>
      <c r="MGY309" s="1636"/>
      <c r="MGZ309" s="1636"/>
      <c r="MHA309" s="1636"/>
      <c r="MHB309" s="1636"/>
      <c r="MHC309" s="1636"/>
      <c r="MHD309" s="1636"/>
      <c r="MHE309" s="1636"/>
      <c r="MHF309" s="1636"/>
      <c r="MHG309" s="1636"/>
      <c r="MHH309" s="1636"/>
      <c r="MHI309" s="1636"/>
      <c r="MHJ309" s="1636"/>
      <c r="MHK309" s="1636"/>
      <c r="MHL309" s="1636"/>
      <c r="MHM309" s="1636"/>
      <c r="MHN309" s="1636"/>
      <c r="MHO309" s="1636"/>
      <c r="MHP309" s="1636"/>
      <c r="MHQ309" s="1636"/>
      <c r="MHR309" s="1636"/>
      <c r="MHS309" s="1636"/>
      <c r="MHT309" s="1636"/>
      <c r="MHU309" s="1636"/>
      <c r="MHV309" s="1636"/>
      <c r="MHW309" s="1636"/>
      <c r="MHX309" s="1636"/>
      <c r="MHY309" s="1636"/>
      <c r="MHZ309" s="1636"/>
      <c r="MIA309" s="1636"/>
      <c r="MIB309" s="1636"/>
      <c r="MIC309" s="1636"/>
      <c r="MID309" s="1636"/>
      <c r="MIE309" s="1636"/>
      <c r="MIF309" s="1636"/>
      <c r="MIG309" s="1636"/>
      <c r="MIH309" s="1636"/>
      <c r="MII309" s="1636"/>
      <c r="MIJ309" s="1636"/>
      <c r="MIK309" s="1636"/>
      <c r="MIL309" s="1636"/>
      <c r="MIM309" s="1636"/>
      <c r="MIN309" s="1636"/>
      <c r="MIO309" s="1636"/>
      <c r="MIP309" s="1636"/>
      <c r="MIQ309" s="1636"/>
      <c r="MIR309" s="1636"/>
      <c r="MIS309" s="1636"/>
      <c r="MIT309" s="1636"/>
      <c r="MIU309" s="1636"/>
      <c r="MIV309" s="1636"/>
      <c r="MIW309" s="1636"/>
      <c r="MIX309" s="1636"/>
      <c r="MIY309" s="1636"/>
      <c r="MIZ309" s="1636"/>
      <c r="MJA309" s="1636"/>
      <c r="MJB309" s="1636"/>
      <c r="MJC309" s="1636"/>
      <c r="MJD309" s="1636"/>
      <c r="MJE309" s="1636"/>
      <c r="MJF309" s="1636"/>
      <c r="MJG309" s="1636"/>
      <c r="MJH309" s="1636"/>
      <c r="MJI309" s="1636"/>
      <c r="MJJ309" s="1636"/>
      <c r="MJK309" s="1636"/>
      <c r="MJL309" s="1636"/>
      <c r="MJM309" s="1636"/>
      <c r="MJN309" s="1636"/>
      <c r="MJO309" s="1636"/>
      <c r="MJP309" s="1636"/>
      <c r="MJQ309" s="1636"/>
      <c r="MJR309" s="1636"/>
      <c r="MJS309" s="1636"/>
      <c r="MJT309" s="1636"/>
      <c r="MJU309" s="1636"/>
      <c r="MJV309" s="1636"/>
      <c r="MJW309" s="1636"/>
      <c r="MJX309" s="1636"/>
      <c r="MJY309" s="1636"/>
      <c r="MJZ309" s="1636"/>
      <c r="MKA309" s="1636"/>
      <c r="MKB309" s="1636"/>
      <c r="MKC309" s="1636"/>
      <c r="MKD309" s="1636"/>
      <c r="MKE309" s="1636"/>
      <c r="MKF309" s="1636"/>
      <c r="MKG309" s="1636"/>
      <c r="MKH309" s="1636"/>
      <c r="MKI309" s="1636"/>
      <c r="MKJ309" s="1636"/>
      <c r="MKK309" s="1636"/>
      <c r="MKL309" s="1636"/>
      <c r="MKM309" s="1636"/>
      <c r="MKN309" s="1636"/>
      <c r="MKO309" s="1636"/>
      <c r="MKP309" s="1636"/>
      <c r="MKQ309" s="1636"/>
      <c r="MKR309" s="1636"/>
      <c r="MKS309" s="1636"/>
      <c r="MKT309" s="1636"/>
      <c r="MKU309" s="1636"/>
      <c r="MKV309" s="1636"/>
      <c r="MKW309" s="1636"/>
      <c r="MKX309" s="1636"/>
      <c r="MKY309" s="1636"/>
      <c r="MKZ309" s="1636"/>
      <c r="MLA309" s="1636"/>
      <c r="MLB309" s="1636"/>
      <c r="MLC309" s="1636"/>
      <c r="MLD309" s="1636"/>
      <c r="MLE309" s="1636"/>
      <c r="MLF309" s="1636"/>
      <c r="MLG309" s="1636"/>
      <c r="MLH309" s="1636"/>
      <c r="MLI309" s="1636"/>
      <c r="MLJ309" s="1636"/>
      <c r="MLK309" s="1636"/>
      <c r="MLL309" s="1636"/>
      <c r="MLM309" s="1636"/>
      <c r="MLN309" s="1636"/>
      <c r="MLO309" s="1636"/>
      <c r="MLP309" s="1636"/>
      <c r="MLQ309" s="1636"/>
      <c r="MLR309" s="1636"/>
      <c r="MLS309" s="1636"/>
      <c r="MLT309" s="1636"/>
      <c r="MLU309" s="1636"/>
      <c r="MLV309" s="1636"/>
      <c r="MLW309" s="1636"/>
      <c r="MLX309" s="1636"/>
      <c r="MLY309" s="1636"/>
      <c r="MLZ309" s="1636"/>
      <c r="MMA309" s="1636"/>
      <c r="MMB309" s="1636"/>
      <c r="MMC309" s="1636"/>
      <c r="MMD309" s="1636"/>
      <c r="MME309" s="1636"/>
      <c r="MMF309" s="1636"/>
      <c r="MMG309" s="1636"/>
      <c r="MMH309" s="1636"/>
      <c r="MMI309" s="1636"/>
      <c r="MMJ309" s="1636"/>
      <c r="MMK309" s="1636"/>
      <c r="MML309" s="1636"/>
      <c r="MMM309" s="1636"/>
      <c r="MMN309" s="1636"/>
      <c r="MMO309" s="1636"/>
      <c r="MMP309" s="1636"/>
      <c r="MMQ309" s="1636"/>
      <c r="MMR309" s="1636"/>
      <c r="MMS309" s="1636"/>
      <c r="MMT309" s="1636"/>
      <c r="MMU309" s="1636"/>
      <c r="MMV309" s="1636"/>
      <c r="MMW309" s="1636"/>
      <c r="MMX309" s="1636"/>
      <c r="MMY309" s="1636"/>
      <c r="MMZ309" s="1636"/>
      <c r="MNA309" s="1636"/>
      <c r="MNB309" s="1636"/>
      <c r="MNC309" s="1636"/>
      <c r="MND309" s="1636"/>
      <c r="MNE309" s="1636"/>
      <c r="MNF309" s="1636"/>
      <c r="MNG309" s="1636"/>
      <c r="MNH309" s="1636"/>
      <c r="MNI309" s="1636"/>
      <c r="MNJ309" s="1636"/>
      <c r="MNK309" s="1636"/>
      <c r="MNL309" s="1636"/>
      <c r="MNM309" s="1636"/>
      <c r="MNN309" s="1636"/>
      <c r="MNO309" s="1636"/>
      <c r="MNP309" s="1636"/>
      <c r="MNQ309" s="1636"/>
      <c r="MNR309" s="1636"/>
      <c r="MNS309" s="1636"/>
      <c r="MNT309" s="1636"/>
      <c r="MNU309" s="1636"/>
      <c r="MNV309" s="1636"/>
      <c r="MNW309" s="1636"/>
      <c r="MNX309" s="1636"/>
      <c r="MNY309" s="1636"/>
      <c r="MNZ309" s="1636"/>
      <c r="MOA309" s="1636"/>
      <c r="MOB309" s="1636"/>
      <c r="MOC309" s="1636"/>
      <c r="MOD309" s="1636"/>
      <c r="MOE309" s="1636"/>
      <c r="MOF309" s="1636"/>
      <c r="MOG309" s="1636"/>
      <c r="MOH309" s="1636"/>
      <c r="MOI309" s="1636"/>
      <c r="MOJ309" s="1636"/>
      <c r="MOK309" s="1636"/>
      <c r="MOL309" s="1636"/>
      <c r="MOM309" s="1636"/>
      <c r="MON309" s="1636"/>
      <c r="MOO309" s="1636"/>
      <c r="MOP309" s="1636"/>
      <c r="MOQ309" s="1636"/>
      <c r="MOR309" s="1636"/>
      <c r="MOS309" s="1636"/>
      <c r="MOT309" s="1636"/>
      <c r="MOU309" s="1636"/>
      <c r="MOV309" s="1636"/>
      <c r="MOW309" s="1636"/>
      <c r="MOX309" s="1636"/>
      <c r="MOY309" s="1636"/>
      <c r="MOZ309" s="1636"/>
      <c r="MPA309" s="1636"/>
      <c r="MPB309" s="1636"/>
      <c r="MPC309" s="1636"/>
      <c r="MPD309" s="1636"/>
      <c r="MPE309" s="1636"/>
      <c r="MPF309" s="1636"/>
      <c r="MPG309" s="1636"/>
      <c r="MPH309" s="1636"/>
      <c r="MPI309" s="1636"/>
      <c r="MPJ309" s="1636"/>
      <c r="MPK309" s="1636"/>
      <c r="MPL309" s="1636"/>
      <c r="MPM309" s="1636"/>
      <c r="MPN309" s="1636"/>
      <c r="MPO309" s="1636"/>
      <c r="MPP309" s="1636"/>
      <c r="MPQ309" s="1636"/>
      <c r="MPR309" s="1636"/>
      <c r="MPS309" s="1636"/>
      <c r="MPT309" s="1636"/>
      <c r="MPU309" s="1636"/>
      <c r="MPV309" s="1636"/>
      <c r="MPW309" s="1636"/>
      <c r="MPX309" s="1636"/>
      <c r="MPY309" s="1636"/>
      <c r="MPZ309" s="1636"/>
      <c r="MQA309" s="1636"/>
      <c r="MQB309" s="1636"/>
      <c r="MQC309" s="1636"/>
      <c r="MQD309" s="1636"/>
      <c r="MQE309" s="1636"/>
      <c r="MQF309" s="1636"/>
      <c r="MQG309" s="1636"/>
      <c r="MQH309" s="1636"/>
      <c r="MQI309" s="1636"/>
      <c r="MQJ309" s="1636"/>
      <c r="MQK309" s="1636"/>
      <c r="MQL309" s="1636"/>
      <c r="MQM309" s="1636"/>
      <c r="MQN309" s="1636"/>
      <c r="MQO309" s="1636"/>
      <c r="MQP309" s="1636"/>
      <c r="MQQ309" s="1636"/>
      <c r="MQR309" s="1636"/>
      <c r="MQS309" s="1636"/>
      <c r="MQT309" s="1636"/>
      <c r="MQU309" s="1636"/>
      <c r="MQV309" s="1636"/>
      <c r="MQW309" s="1636"/>
      <c r="MQX309" s="1636"/>
      <c r="MQY309" s="1636"/>
      <c r="MQZ309" s="1636"/>
      <c r="MRA309" s="1636"/>
      <c r="MRB309" s="1636"/>
      <c r="MRC309" s="1636"/>
      <c r="MRD309" s="1636"/>
      <c r="MRE309" s="1636"/>
      <c r="MRF309" s="1636"/>
      <c r="MRG309" s="1636"/>
      <c r="MRH309" s="1636"/>
      <c r="MRI309" s="1636"/>
      <c r="MRJ309" s="1636"/>
      <c r="MRK309" s="1636"/>
      <c r="MRL309" s="1636"/>
      <c r="MRM309" s="1636"/>
      <c r="MRN309" s="1636"/>
      <c r="MRO309" s="1636"/>
      <c r="MRP309" s="1636"/>
      <c r="MRQ309" s="1636"/>
      <c r="MRR309" s="1636"/>
      <c r="MRS309" s="1636"/>
      <c r="MRT309" s="1636"/>
      <c r="MRU309" s="1636"/>
      <c r="MRV309" s="1636"/>
      <c r="MRW309" s="1636"/>
      <c r="MRX309" s="1636"/>
      <c r="MRY309" s="1636"/>
      <c r="MRZ309" s="1636"/>
      <c r="MSA309" s="1636"/>
      <c r="MSB309" s="1636"/>
      <c r="MSC309" s="1636"/>
      <c r="MSD309" s="1636"/>
      <c r="MSE309" s="1636"/>
      <c r="MSF309" s="1636"/>
      <c r="MSG309" s="1636"/>
      <c r="MSH309" s="1636"/>
      <c r="MSI309" s="1636"/>
      <c r="MSJ309" s="1636"/>
      <c r="MSK309" s="1636"/>
      <c r="MSL309" s="1636"/>
      <c r="MSM309" s="1636"/>
      <c r="MSN309" s="1636"/>
      <c r="MSO309" s="1636"/>
      <c r="MSP309" s="1636"/>
      <c r="MSQ309" s="1636"/>
      <c r="MSR309" s="1636"/>
      <c r="MSS309" s="1636"/>
      <c r="MST309" s="1636"/>
      <c r="MSU309" s="1636"/>
      <c r="MSV309" s="1636"/>
      <c r="MSW309" s="1636"/>
      <c r="MSX309" s="1636"/>
      <c r="MSY309" s="1636"/>
      <c r="MSZ309" s="1636"/>
      <c r="MTA309" s="1636"/>
      <c r="MTB309" s="1636"/>
      <c r="MTC309" s="1636"/>
      <c r="MTD309" s="1636"/>
      <c r="MTE309" s="1636"/>
      <c r="MTF309" s="1636"/>
      <c r="MTG309" s="1636"/>
      <c r="MTH309" s="1636"/>
      <c r="MTI309" s="1636"/>
      <c r="MTJ309" s="1636"/>
      <c r="MTK309" s="1636"/>
      <c r="MTL309" s="1636"/>
      <c r="MTM309" s="1636"/>
      <c r="MTN309" s="1636"/>
      <c r="MTO309" s="1636"/>
      <c r="MTP309" s="1636"/>
      <c r="MTQ309" s="1636"/>
      <c r="MTR309" s="1636"/>
      <c r="MTS309" s="1636"/>
      <c r="MTT309" s="1636"/>
      <c r="MTU309" s="1636"/>
      <c r="MTV309" s="1636"/>
      <c r="MTW309" s="1636"/>
      <c r="MTX309" s="1636"/>
      <c r="MTY309" s="1636"/>
      <c r="MTZ309" s="1636"/>
      <c r="MUA309" s="1636"/>
      <c r="MUB309" s="1636"/>
      <c r="MUC309" s="1636"/>
      <c r="MUD309" s="1636"/>
      <c r="MUE309" s="1636"/>
      <c r="MUF309" s="1636"/>
      <c r="MUG309" s="1636"/>
      <c r="MUH309" s="1636"/>
      <c r="MUI309" s="1636"/>
      <c r="MUJ309" s="1636"/>
      <c r="MUK309" s="1636"/>
      <c r="MUL309" s="1636"/>
      <c r="MUM309" s="1636"/>
      <c r="MUN309" s="1636"/>
      <c r="MUO309" s="1636"/>
      <c r="MUP309" s="1636"/>
      <c r="MUQ309" s="1636"/>
      <c r="MUR309" s="1636"/>
      <c r="MUS309" s="1636"/>
      <c r="MUT309" s="1636"/>
      <c r="MUU309" s="1636"/>
      <c r="MUV309" s="1636"/>
      <c r="MUW309" s="1636"/>
      <c r="MUX309" s="1636"/>
      <c r="MUY309" s="1636"/>
      <c r="MUZ309" s="1636"/>
      <c r="MVA309" s="1636"/>
      <c r="MVB309" s="1636"/>
      <c r="MVC309" s="1636"/>
      <c r="MVD309" s="1636"/>
      <c r="MVE309" s="1636"/>
      <c r="MVF309" s="1636"/>
      <c r="MVG309" s="1636"/>
      <c r="MVH309" s="1636"/>
      <c r="MVI309" s="1636"/>
      <c r="MVJ309" s="1636"/>
      <c r="MVK309" s="1636"/>
      <c r="MVL309" s="1636"/>
      <c r="MVM309" s="1636"/>
      <c r="MVN309" s="1636"/>
      <c r="MVO309" s="1636"/>
      <c r="MVP309" s="1636"/>
      <c r="MVQ309" s="1636"/>
      <c r="MVR309" s="1636"/>
      <c r="MVS309" s="1636"/>
      <c r="MVT309" s="1636"/>
      <c r="MVU309" s="1636"/>
      <c r="MVV309" s="1636"/>
      <c r="MVW309" s="1636"/>
      <c r="MVX309" s="1636"/>
      <c r="MVY309" s="1636"/>
      <c r="MVZ309" s="1636"/>
      <c r="MWA309" s="1636"/>
      <c r="MWB309" s="1636"/>
      <c r="MWC309" s="1636"/>
      <c r="MWD309" s="1636"/>
      <c r="MWE309" s="1636"/>
      <c r="MWF309" s="1636"/>
      <c r="MWG309" s="1636"/>
      <c r="MWH309" s="1636"/>
      <c r="MWI309" s="1636"/>
      <c r="MWJ309" s="1636"/>
      <c r="MWK309" s="1636"/>
      <c r="MWL309" s="1636"/>
      <c r="MWM309" s="1636"/>
      <c r="MWN309" s="1636"/>
      <c r="MWO309" s="1636"/>
      <c r="MWP309" s="1636"/>
      <c r="MWQ309" s="1636"/>
      <c r="MWR309" s="1636"/>
      <c r="MWS309" s="1636"/>
      <c r="MWT309" s="1636"/>
      <c r="MWU309" s="1636"/>
      <c r="MWV309" s="1636"/>
      <c r="MWW309" s="1636"/>
      <c r="MWX309" s="1636"/>
      <c r="MWY309" s="1636"/>
      <c r="MWZ309" s="1636"/>
      <c r="MXA309" s="1636"/>
      <c r="MXB309" s="1636"/>
      <c r="MXC309" s="1636"/>
      <c r="MXD309" s="1636"/>
      <c r="MXE309" s="1636"/>
      <c r="MXF309" s="1636"/>
      <c r="MXG309" s="1636"/>
      <c r="MXH309" s="1636"/>
      <c r="MXI309" s="1636"/>
      <c r="MXJ309" s="1636"/>
      <c r="MXK309" s="1636"/>
      <c r="MXL309" s="1636"/>
      <c r="MXM309" s="1636"/>
      <c r="MXN309" s="1636"/>
      <c r="MXO309" s="1636"/>
      <c r="MXP309" s="1636"/>
      <c r="MXQ309" s="1636"/>
      <c r="MXR309" s="1636"/>
      <c r="MXS309" s="1636"/>
      <c r="MXT309" s="1636"/>
      <c r="MXU309" s="1636"/>
      <c r="MXV309" s="1636"/>
      <c r="MXW309" s="1636"/>
      <c r="MXX309" s="1636"/>
      <c r="MXY309" s="1636"/>
      <c r="MXZ309" s="1636"/>
      <c r="MYA309" s="1636"/>
      <c r="MYB309" s="1636"/>
      <c r="MYC309" s="1636"/>
      <c r="MYD309" s="1636"/>
      <c r="MYE309" s="1636"/>
      <c r="MYF309" s="1636"/>
      <c r="MYG309" s="1636"/>
      <c r="MYH309" s="1636"/>
      <c r="MYI309" s="1636"/>
      <c r="MYJ309" s="1636"/>
      <c r="MYK309" s="1636"/>
      <c r="MYL309" s="1636"/>
      <c r="MYM309" s="1636"/>
      <c r="MYN309" s="1636"/>
      <c r="MYO309" s="1636"/>
      <c r="MYP309" s="1636"/>
      <c r="MYQ309" s="1636"/>
      <c r="MYR309" s="1636"/>
      <c r="MYS309" s="1636"/>
      <c r="MYT309" s="1636"/>
      <c r="MYU309" s="1636"/>
      <c r="MYV309" s="1636"/>
      <c r="MYW309" s="1636"/>
      <c r="MYX309" s="1636"/>
      <c r="MYY309" s="1636"/>
      <c r="MYZ309" s="1636"/>
      <c r="MZA309" s="1636"/>
      <c r="MZB309" s="1636"/>
      <c r="MZC309" s="1636"/>
      <c r="MZD309" s="1636"/>
      <c r="MZE309" s="1636"/>
      <c r="MZF309" s="1636"/>
      <c r="MZG309" s="1636"/>
      <c r="MZH309" s="1636"/>
      <c r="MZI309" s="1636"/>
      <c r="MZJ309" s="1636"/>
      <c r="MZK309" s="1636"/>
      <c r="MZL309" s="1636"/>
      <c r="MZM309" s="1636"/>
      <c r="MZN309" s="1636"/>
      <c r="MZO309" s="1636"/>
      <c r="MZP309" s="1636"/>
      <c r="MZQ309" s="1636"/>
      <c r="MZR309" s="1636"/>
      <c r="MZS309" s="1636"/>
      <c r="MZT309" s="1636"/>
      <c r="MZU309" s="1636"/>
      <c r="MZV309" s="1636"/>
      <c r="MZW309" s="1636"/>
      <c r="MZX309" s="1636"/>
      <c r="MZY309" s="1636"/>
      <c r="MZZ309" s="1636"/>
      <c r="NAA309" s="1636"/>
      <c r="NAB309" s="1636"/>
      <c r="NAC309" s="1636"/>
      <c r="NAD309" s="1636"/>
      <c r="NAE309" s="1636"/>
      <c r="NAF309" s="1636"/>
      <c r="NAG309" s="1636"/>
      <c r="NAH309" s="1636"/>
      <c r="NAI309" s="1636"/>
      <c r="NAJ309" s="1636"/>
      <c r="NAK309" s="1636"/>
      <c r="NAL309" s="1636"/>
      <c r="NAM309" s="1636"/>
      <c r="NAN309" s="1636"/>
      <c r="NAO309" s="1636"/>
      <c r="NAP309" s="1636"/>
      <c r="NAQ309" s="1636"/>
      <c r="NAR309" s="1636"/>
      <c r="NAS309" s="1636"/>
      <c r="NAT309" s="1636"/>
      <c r="NAU309" s="1636"/>
      <c r="NAV309" s="1636"/>
      <c r="NAW309" s="1636"/>
      <c r="NAX309" s="1636"/>
      <c r="NAY309" s="1636"/>
      <c r="NAZ309" s="1636"/>
      <c r="NBA309" s="1636"/>
      <c r="NBB309" s="1636"/>
      <c r="NBC309" s="1636"/>
      <c r="NBD309" s="1636"/>
      <c r="NBE309" s="1636"/>
      <c r="NBF309" s="1636"/>
      <c r="NBG309" s="1636"/>
      <c r="NBH309" s="1636"/>
      <c r="NBI309" s="1636"/>
      <c r="NBJ309" s="1636"/>
      <c r="NBK309" s="1636"/>
      <c r="NBL309" s="1636"/>
      <c r="NBM309" s="1636"/>
      <c r="NBN309" s="1636"/>
      <c r="NBO309" s="1636"/>
      <c r="NBP309" s="1636"/>
      <c r="NBQ309" s="1636"/>
      <c r="NBR309" s="1636"/>
      <c r="NBS309" s="1636"/>
      <c r="NBT309" s="1636"/>
      <c r="NBU309" s="1636"/>
      <c r="NBV309" s="1636"/>
      <c r="NBW309" s="1636"/>
      <c r="NBX309" s="1636"/>
      <c r="NBY309" s="1636"/>
      <c r="NBZ309" s="1636"/>
      <c r="NCA309" s="1636"/>
      <c r="NCB309" s="1636"/>
      <c r="NCC309" s="1636"/>
      <c r="NCD309" s="1636"/>
      <c r="NCE309" s="1636"/>
      <c r="NCF309" s="1636"/>
      <c r="NCG309" s="1636"/>
      <c r="NCH309" s="1636"/>
      <c r="NCI309" s="1636"/>
      <c r="NCJ309" s="1636"/>
      <c r="NCK309" s="1636"/>
      <c r="NCL309" s="1636"/>
      <c r="NCM309" s="1636"/>
      <c r="NCN309" s="1636"/>
      <c r="NCO309" s="1636"/>
      <c r="NCP309" s="1636"/>
      <c r="NCQ309" s="1636"/>
      <c r="NCR309" s="1636"/>
      <c r="NCS309" s="1636"/>
      <c r="NCT309" s="1636"/>
      <c r="NCU309" s="1636"/>
      <c r="NCV309" s="1636"/>
      <c r="NCW309" s="1636"/>
      <c r="NCX309" s="1636"/>
      <c r="NCY309" s="1636"/>
      <c r="NCZ309" s="1636"/>
      <c r="NDA309" s="1636"/>
      <c r="NDB309" s="1636"/>
      <c r="NDC309" s="1636"/>
      <c r="NDD309" s="1636"/>
      <c r="NDE309" s="1636"/>
      <c r="NDF309" s="1636"/>
      <c r="NDG309" s="1636"/>
      <c r="NDH309" s="1636"/>
      <c r="NDI309" s="1636"/>
      <c r="NDJ309" s="1636"/>
      <c r="NDK309" s="1636"/>
      <c r="NDL309" s="1636"/>
      <c r="NDM309" s="1636"/>
      <c r="NDN309" s="1636"/>
      <c r="NDO309" s="1636"/>
      <c r="NDP309" s="1636"/>
      <c r="NDQ309" s="1636"/>
      <c r="NDR309" s="1636"/>
      <c r="NDS309" s="1636"/>
      <c r="NDT309" s="1636"/>
      <c r="NDU309" s="1636"/>
      <c r="NDV309" s="1636"/>
      <c r="NDW309" s="1636"/>
      <c r="NDX309" s="1636"/>
      <c r="NDY309" s="1636"/>
      <c r="NDZ309" s="1636"/>
      <c r="NEA309" s="1636"/>
      <c r="NEB309" s="1636"/>
      <c r="NEC309" s="1636"/>
      <c r="NED309" s="1636"/>
      <c r="NEE309" s="1636"/>
      <c r="NEF309" s="1636"/>
      <c r="NEG309" s="1636"/>
      <c r="NEH309" s="1636"/>
      <c r="NEI309" s="1636"/>
      <c r="NEJ309" s="1636"/>
      <c r="NEK309" s="1636"/>
      <c r="NEL309" s="1636"/>
      <c r="NEM309" s="1636"/>
      <c r="NEN309" s="1636"/>
      <c r="NEO309" s="1636"/>
      <c r="NEP309" s="1636"/>
      <c r="NEQ309" s="1636"/>
      <c r="NER309" s="1636"/>
      <c r="NES309" s="1636"/>
      <c r="NET309" s="1636"/>
      <c r="NEU309" s="1636"/>
      <c r="NEV309" s="1636"/>
      <c r="NEW309" s="1636"/>
      <c r="NEX309" s="1636"/>
      <c r="NEY309" s="1636"/>
      <c r="NEZ309" s="1636"/>
      <c r="NFA309" s="1636"/>
      <c r="NFB309" s="1636"/>
      <c r="NFC309" s="1636"/>
      <c r="NFD309" s="1636"/>
      <c r="NFE309" s="1636"/>
      <c r="NFF309" s="1636"/>
      <c r="NFG309" s="1636"/>
      <c r="NFH309" s="1636"/>
      <c r="NFI309" s="1636"/>
      <c r="NFJ309" s="1636"/>
      <c r="NFK309" s="1636"/>
      <c r="NFL309" s="1636"/>
      <c r="NFM309" s="1636"/>
      <c r="NFN309" s="1636"/>
      <c r="NFO309" s="1636"/>
      <c r="NFP309" s="1636"/>
      <c r="NFQ309" s="1636"/>
      <c r="NFR309" s="1636"/>
      <c r="NFS309" s="1636"/>
      <c r="NFT309" s="1636"/>
      <c r="NFU309" s="1636"/>
      <c r="NFV309" s="1636"/>
      <c r="NFW309" s="1636"/>
      <c r="NFX309" s="1636"/>
      <c r="NFY309" s="1636"/>
      <c r="NFZ309" s="1636"/>
      <c r="NGA309" s="1636"/>
      <c r="NGB309" s="1636"/>
      <c r="NGC309" s="1636"/>
      <c r="NGD309" s="1636"/>
      <c r="NGE309" s="1636"/>
      <c r="NGF309" s="1636"/>
      <c r="NGG309" s="1636"/>
      <c r="NGH309" s="1636"/>
      <c r="NGI309" s="1636"/>
      <c r="NGJ309" s="1636"/>
      <c r="NGK309" s="1636"/>
      <c r="NGL309" s="1636"/>
      <c r="NGM309" s="1636"/>
      <c r="NGN309" s="1636"/>
      <c r="NGO309" s="1636"/>
      <c r="NGP309" s="1636"/>
      <c r="NGQ309" s="1636"/>
      <c r="NGR309" s="1636"/>
      <c r="NGS309" s="1636"/>
      <c r="NGT309" s="1636"/>
      <c r="NGU309" s="1636"/>
      <c r="NGV309" s="1636"/>
      <c r="NGW309" s="1636"/>
      <c r="NGX309" s="1636"/>
      <c r="NGY309" s="1636"/>
      <c r="NGZ309" s="1636"/>
      <c r="NHA309" s="1636"/>
      <c r="NHB309" s="1636"/>
      <c r="NHC309" s="1636"/>
      <c r="NHD309" s="1636"/>
      <c r="NHE309" s="1636"/>
      <c r="NHF309" s="1636"/>
      <c r="NHG309" s="1636"/>
      <c r="NHH309" s="1636"/>
      <c r="NHI309" s="1636"/>
      <c r="NHJ309" s="1636"/>
      <c r="NHK309" s="1636"/>
      <c r="NHL309" s="1636"/>
      <c r="NHM309" s="1636"/>
      <c r="NHN309" s="1636"/>
      <c r="NHO309" s="1636"/>
      <c r="NHP309" s="1636"/>
      <c r="NHQ309" s="1636"/>
      <c r="NHR309" s="1636"/>
      <c r="NHS309" s="1636"/>
      <c r="NHT309" s="1636"/>
      <c r="NHU309" s="1636"/>
      <c r="NHV309" s="1636"/>
      <c r="NHW309" s="1636"/>
      <c r="NHX309" s="1636"/>
      <c r="NHY309" s="1636"/>
      <c r="NHZ309" s="1636"/>
      <c r="NIA309" s="1636"/>
      <c r="NIB309" s="1636"/>
      <c r="NIC309" s="1636"/>
      <c r="NID309" s="1636"/>
      <c r="NIE309" s="1636"/>
      <c r="NIF309" s="1636"/>
      <c r="NIG309" s="1636"/>
      <c r="NIH309" s="1636"/>
      <c r="NII309" s="1636"/>
      <c r="NIJ309" s="1636"/>
      <c r="NIK309" s="1636"/>
      <c r="NIL309" s="1636"/>
      <c r="NIM309" s="1636"/>
      <c r="NIN309" s="1636"/>
      <c r="NIO309" s="1636"/>
      <c r="NIP309" s="1636"/>
      <c r="NIQ309" s="1636"/>
      <c r="NIR309" s="1636"/>
      <c r="NIS309" s="1636"/>
      <c r="NIT309" s="1636"/>
      <c r="NIU309" s="1636"/>
      <c r="NIV309" s="1636"/>
      <c r="NIW309" s="1636"/>
      <c r="NIX309" s="1636"/>
      <c r="NIY309" s="1636"/>
      <c r="NIZ309" s="1636"/>
      <c r="NJA309" s="1636"/>
      <c r="NJB309" s="1636"/>
      <c r="NJC309" s="1636"/>
      <c r="NJD309" s="1636"/>
      <c r="NJE309" s="1636"/>
      <c r="NJF309" s="1636"/>
      <c r="NJG309" s="1636"/>
      <c r="NJH309" s="1636"/>
      <c r="NJI309" s="1636"/>
      <c r="NJJ309" s="1636"/>
      <c r="NJK309" s="1636"/>
      <c r="NJL309" s="1636"/>
      <c r="NJM309" s="1636"/>
      <c r="NJN309" s="1636"/>
      <c r="NJO309" s="1636"/>
      <c r="NJP309" s="1636"/>
      <c r="NJQ309" s="1636"/>
      <c r="NJR309" s="1636"/>
      <c r="NJS309" s="1636"/>
      <c r="NJT309" s="1636"/>
      <c r="NJU309" s="1636"/>
      <c r="NJV309" s="1636"/>
      <c r="NJW309" s="1636"/>
      <c r="NJX309" s="1636"/>
      <c r="NJY309" s="1636"/>
      <c r="NJZ309" s="1636"/>
      <c r="NKA309" s="1636"/>
      <c r="NKB309" s="1636"/>
      <c r="NKC309" s="1636"/>
      <c r="NKD309" s="1636"/>
      <c r="NKE309" s="1636"/>
      <c r="NKF309" s="1636"/>
      <c r="NKG309" s="1636"/>
      <c r="NKH309" s="1636"/>
      <c r="NKI309" s="1636"/>
      <c r="NKJ309" s="1636"/>
      <c r="NKK309" s="1636"/>
      <c r="NKL309" s="1636"/>
      <c r="NKM309" s="1636"/>
      <c r="NKN309" s="1636"/>
      <c r="NKO309" s="1636"/>
      <c r="NKP309" s="1636"/>
      <c r="NKQ309" s="1636"/>
      <c r="NKR309" s="1636"/>
      <c r="NKS309" s="1636"/>
      <c r="NKT309" s="1636"/>
      <c r="NKU309" s="1636"/>
      <c r="NKV309" s="1636"/>
      <c r="NKW309" s="1636"/>
      <c r="NKX309" s="1636"/>
      <c r="NKY309" s="1636"/>
      <c r="NKZ309" s="1636"/>
      <c r="NLA309" s="1636"/>
      <c r="NLB309" s="1636"/>
      <c r="NLC309" s="1636"/>
      <c r="NLD309" s="1636"/>
      <c r="NLE309" s="1636"/>
      <c r="NLF309" s="1636"/>
      <c r="NLG309" s="1636"/>
      <c r="NLH309" s="1636"/>
      <c r="NLI309" s="1636"/>
      <c r="NLJ309" s="1636"/>
      <c r="NLK309" s="1636"/>
      <c r="NLL309" s="1636"/>
      <c r="NLM309" s="1636"/>
      <c r="NLN309" s="1636"/>
      <c r="NLO309" s="1636"/>
      <c r="NLP309" s="1636"/>
      <c r="NLQ309" s="1636"/>
      <c r="NLR309" s="1636"/>
      <c r="NLS309" s="1636"/>
      <c r="NLT309" s="1636"/>
      <c r="NLU309" s="1636"/>
      <c r="NLV309" s="1636"/>
      <c r="NLW309" s="1636"/>
      <c r="NLX309" s="1636"/>
      <c r="NLY309" s="1636"/>
      <c r="NLZ309" s="1636"/>
      <c r="NMA309" s="1636"/>
      <c r="NMB309" s="1636"/>
      <c r="NMC309" s="1636"/>
      <c r="NMD309" s="1636"/>
      <c r="NME309" s="1636"/>
      <c r="NMF309" s="1636"/>
      <c r="NMG309" s="1636"/>
      <c r="NMH309" s="1636"/>
      <c r="NMI309" s="1636"/>
      <c r="NMJ309" s="1636"/>
      <c r="NMK309" s="1636"/>
      <c r="NML309" s="1636"/>
      <c r="NMM309" s="1636"/>
      <c r="NMN309" s="1636"/>
      <c r="NMO309" s="1636"/>
      <c r="NMP309" s="1636"/>
      <c r="NMQ309" s="1636"/>
      <c r="NMR309" s="1636"/>
      <c r="NMS309" s="1636"/>
      <c r="NMT309" s="1636"/>
      <c r="NMU309" s="1636"/>
      <c r="NMV309" s="1636"/>
      <c r="NMW309" s="1636"/>
      <c r="NMX309" s="1636"/>
      <c r="NMY309" s="1636"/>
      <c r="NMZ309" s="1636"/>
      <c r="NNA309" s="1636"/>
      <c r="NNB309" s="1636"/>
      <c r="NNC309" s="1636"/>
      <c r="NND309" s="1636"/>
      <c r="NNE309" s="1636"/>
      <c r="NNF309" s="1636"/>
      <c r="NNG309" s="1636"/>
      <c r="NNH309" s="1636"/>
      <c r="NNI309" s="1636"/>
      <c r="NNJ309" s="1636"/>
      <c r="NNK309" s="1636"/>
      <c r="NNL309" s="1636"/>
      <c r="NNM309" s="1636"/>
      <c r="NNN309" s="1636"/>
      <c r="NNO309" s="1636"/>
      <c r="NNP309" s="1636"/>
      <c r="NNQ309" s="1636"/>
      <c r="NNR309" s="1636"/>
      <c r="NNS309" s="1636"/>
      <c r="NNT309" s="1636"/>
      <c r="NNU309" s="1636"/>
      <c r="NNV309" s="1636"/>
      <c r="NNW309" s="1636"/>
      <c r="NNX309" s="1636"/>
      <c r="NNY309" s="1636"/>
      <c r="NNZ309" s="1636"/>
      <c r="NOA309" s="1636"/>
      <c r="NOB309" s="1636"/>
      <c r="NOC309" s="1636"/>
      <c r="NOD309" s="1636"/>
      <c r="NOE309" s="1636"/>
      <c r="NOF309" s="1636"/>
      <c r="NOG309" s="1636"/>
      <c r="NOH309" s="1636"/>
      <c r="NOI309" s="1636"/>
      <c r="NOJ309" s="1636"/>
      <c r="NOK309" s="1636"/>
      <c r="NOL309" s="1636"/>
      <c r="NOM309" s="1636"/>
      <c r="NON309" s="1636"/>
      <c r="NOO309" s="1636"/>
      <c r="NOP309" s="1636"/>
      <c r="NOQ309" s="1636"/>
      <c r="NOR309" s="1636"/>
      <c r="NOS309" s="1636"/>
      <c r="NOT309" s="1636"/>
      <c r="NOU309" s="1636"/>
      <c r="NOV309" s="1636"/>
      <c r="NOW309" s="1636"/>
      <c r="NOX309" s="1636"/>
      <c r="NOY309" s="1636"/>
      <c r="NOZ309" s="1636"/>
      <c r="NPA309" s="1636"/>
      <c r="NPB309" s="1636"/>
      <c r="NPC309" s="1636"/>
      <c r="NPD309" s="1636"/>
      <c r="NPE309" s="1636"/>
      <c r="NPF309" s="1636"/>
      <c r="NPG309" s="1636"/>
      <c r="NPH309" s="1636"/>
      <c r="NPI309" s="1636"/>
      <c r="NPJ309" s="1636"/>
      <c r="NPK309" s="1636"/>
      <c r="NPL309" s="1636"/>
      <c r="NPM309" s="1636"/>
      <c r="NPN309" s="1636"/>
      <c r="NPO309" s="1636"/>
      <c r="NPP309" s="1636"/>
      <c r="NPQ309" s="1636"/>
      <c r="NPR309" s="1636"/>
      <c r="NPS309" s="1636"/>
      <c r="NPT309" s="1636"/>
      <c r="NPU309" s="1636"/>
      <c r="NPV309" s="1636"/>
      <c r="NPW309" s="1636"/>
      <c r="NPX309" s="1636"/>
      <c r="NPY309" s="1636"/>
      <c r="NPZ309" s="1636"/>
      <c r="NQA309" s="1636"/>
      <c r="NQB309" s="1636"/>
      <c r="NQC309" s="1636"/>
      <c r="NQD309" s="1636"/>
      <c r="NQE309" s="1636"/>
      <c r="NQF309" s="1636"/>
      <c r="NQG309" s="1636"/>
      <c r="NQH309" s="1636"/>
      <c r="NQI309" s="1636"/>
      <c r="NQJ309" s="1636"/>
      <c r="NQK309" s="1636"/>
      <c r="NQL309" s="1636"/>
      <c r="NQM309" s="1636"/>
      <c r="NQN309" s="1636"/>
      <c r="NQO309" s="1636"/>
      <c r="NQP309" s="1636"/>
      <c r="NQQ309" s="1636"/>
      <c r="NQR309" s="1636"/>
      <c r="NQS309" s="1636"/>
      <c r="NQT309" s="1636"/>
      <c r="NQU309" s="1636"/>
      <c r="NQV309" s="1636"/>
      <c r="NQW309" s="1636"/>
      <c r="NQX309" s="1636"/>
      <c r="NQY309" s="1636"/>
      <c r="NQZ309" s="1636"/>
      <c r="NRA309" s="1636"/>
      <c r="NRB309" s="1636"/>
      <c r="NRC309" s="1636"/>
      <c r="NRD309" s="1636"/>
      <c r="NRE309" s="1636"/>
      <c r="NRF309" s="1636"/>
      <c r="NRG309" s="1636"/>
      <c r="NRH309" s="1636"/>
      <c r="NRI309" s="1636"/>
      <c r="NRJ309" s="1636"/>
      <c r="NRK309" s="1636"/>
      <c r="NRL309" s="1636"/>
      <c r="NRM309" s="1636"/>
      <c r="NRN309" s="1636"/>
      <c r="NRO309" s="1636"/>
      <c r="NRP309" s="1636"/>
      <c r="NRQ309" s="1636"/>
      <c r="NRR309" s="1636"/>
      <c r="NRS309" s="1636"/>
      <c r="NRT309" s="1636"/>
      <c r="NRU309" s="1636"/>
      <c r="NRV309" s="1636"/>
      <c r="NRW309" s="1636"/>
      <c r="NRX309" s="1636"/>
      <c r="NRY309" s="1636"/>
      <c r="NRZ309" s="1636"/>
      <c r="NSA309" s="1636"/>
      <c r="NSB309" s="1636"/>
      <c r="NSC309" s="1636"/>
      <c r="NSD309" s="1636"/>
      <c r="NSE309" s="1636"/>
      <c r="NSF309" s="1636"/>
      <c r="NSG309" s="1636"/>
      <c r="NSH309" s="1636"/>
      <c r="NSI309" s="1636"/>
      <c r="NSJ309" s="1636"/>
      <c r="NSK309" s="1636"/>
      <c r="NSL309" s="1636"/>
      <c r="NSM309" s="1636"/>
      <c r="NSN309" s="1636"/>
      <c r="NSO309" s="1636"/>
      <c r="NSP309" s="1636"/>
      <c r="NSQ309" s="1636"/>
      <c r="NSR309" s="1636"/>
      <c r="NSS309" s="1636"/>
      <c r="NST309" s="1636"/>
      <c r="NSU309" s="1636"/>
      <c r="NSV309" s="1636"/>
      <c r="NSW309" s="1636"/>
      <c r="NSX309" s="1636"/>
      <c r="NSY309" s="1636"/>
      <c r="NSZ309" s="1636"/>
      <c r="NTA309" s="1636"/>
      <c r="NTB309" s="1636"/>
      <c r="NTC309" s="1636"/>
      <c r="NTD309" s="1636"/>
      <c r="NTE309" s="1636"/>
      <c r="NTF309" s="1636"/>
      <c r="NTG309" s="1636"/>
      <c r="NTH309" s="1636"/>
      <c r="NTI309" s="1636"/>
      <c r="NTJ309" s="1636"/>
      <c r="NTK309" s="1636"/>
      <c r="NTL309" s="1636"/>
      <c r="NTM309" s="1636"/>
      <c r="NTN309" s="1636"/>
      <c r="NTO309" s="1636"/>
      <c r="NTP309" s="1636"/>
      <c r="NTQ309" s="1636"/>
      <c r="NTR309" s="1636"/>
      <c r="NTS309" s="1636"/>
      <c r="NTT309" s="1636"/>
      <c r="NTU309" s="1636"/>
      <c r="NTV309" s="1636"/>
      <c r="NTW309" s="1636"/>
      <c r="NTX309" s="1636"/>
      <c r="NTY309" s="1636"/>
      <c r="NTZ309" s="1636"/>
      <c r="NUA309" s="1636"/>
      <c r="NUB309" s="1636"/>
      <c r="NUC309" s="1636"/>
      <c r="NUD309" s="1636"/>
      <c r="NUE309" s="1636"/>
      <c r="NUF309" s="1636"/>
      <c r="NUG309" s="1636"/>
      <c r="NUH309" s="1636"/>
      <c r="NUI309" s="1636"/>
      <c r="NUJ309" s="1636"/>
      <c r="NUK309" s="1636"/>
      <c r="NUL309" s="1636"/>
      <c r="NUM309" s="1636"/>
      <c r="NUN309" s="1636"/>
      <c r="NUO309" s="1636"/>
      <c r="NUP309" s="1636"/>
      <c r="NUQ309" s="1636"/>
      <c r="NUR309" s="1636"/>
      <c r="NUS309" s="1636"/>
      <c r="NUT309" s="1636"/>
      <c r="NUU309" s="1636"/>
      <c r="NUV309" s="1636"/>
      <c r="NUW309" s="1636"/>
      <c r="NUX309" s="1636"/>
      <c r="NUY309" s="1636"/>
      <c r="NUZ309" s="1636"/>
      <c r="NVA309" s="1636"/>
      <c r="NVB309" s="1636"/>
      <c r="NVC309" s="1636"/>
      <c r="NVD309" s="1636"/>
      <c r="NVE309" s="1636"/>
      <c r="NVF309" s="1636"/>
      <c r="NVG309" s="1636"/>
      <c r="NVH309" s="1636"/>
      <c r="NVI309" s="1636"/>
      <c r="NVJ309" s="1636"/>
      <c r="NVK309" s="1636"/>
      <c r="NVL309" s="1636"/>
      <c r="NVM309" s="1636"/>
      <c r="NVN309" s="1636"/>
      <c r="NVO309" s="1636"/>
      <c r="NVP309" s="1636"/>
      <c r="NVQ309" s="1636"/>
      <c r="NVR309" s="1636"/>
      <c r="NVS309" s="1636"/>
      <c r="NVT309" s="1636"/>
      <c r="NVU309" s="1636"/>
      <c r="NVV309" s="1636"/>
      <c r="NVW309" s="1636"/>
      <c r="NVX309" s="1636"/>
      <c r="NVY309" s="1636"/>
      <c r="NVZ309" s="1636"/>
      <c r="NWA309" s="1636"/>
      <c r="NWB309" s="1636"/>
      <c r="NWC309" s="1636"/>
      <c r="NWD309" s="1636"/>
      <c r="NWE309" s="1636"/>
      <c r="NWF309" s="1636"/>
      <c r="NWG309" s="1636"/>
      <c r="NWH309" s="1636"/>
      <c r="NWI309" s="1636"/>
      <c r="NWJ309" s="1636"/>
      <c r="NWK309" s="1636"/>
      <c r="NWL309" s="1636"/>
      <c r="NWM309" s="1636"/>
      <c r="NWN309" s="1636"/>
      <c r="NWO309" s="1636"/>
      <c r="NWP309" s="1636"/>
      <c r="NWQ309" s="1636"/>
      <c r="NWR309" s="1636"/>
      <c r="NWS309" s="1636"/>
      <c r="NWT309" s="1636"/>
      <c r="NWU309" s="1636"/>
      <c r="NWV309" s="1636"/>
      <c r="NWW309" s="1636"/>
      <c r="NWX309" s="1636"/>
      <c r="NWY309" s="1636"/>
      <c r="NWZ309" s="1636"/>
      <c r="NXA309" s="1636"/>
      <c r="NXB309" s="1636"/>
      <c r="NXC309" s="1636"/>
      <c r="NXD309" s="1636"/>
      <c r="NXE309" s="1636"/>
      <c r="NXF309" s="1636"/>
      <c r="NXG309" s="1636"/>
      <c r="NXH309" s="1636"/>
      <c r="NXI309" s="1636"/>
      <c r="NXJ309" s="1636"/>
      <c r="NXK309" s="1636"/>
      <c r="NXL309" s="1636"/>
      <c r="NXM309" s="1636"/>
      <c r="NXN309" s="1636"/>
      <c r="NXO309" s="1636"/>
      <c r="NXP309" s="1636"/>
      <c r="NXQ309" s="1636"/>
      <c r="NXR309" s="1636"/>
      <c r="NXS309" s="1636"/>
      <c r="NXT309" s="1636"/>
      <c r="NXU309" s="1636"/>
      <c r="NXV309" s="1636"/>
      <c r="NXW309" s="1636"/>
      <c r="NXX309" s="1636"/>
      <c r="NXY309" s="1636"/>
      <c r="NXZ309" s="1636"/>
      <c r="NYA309" s="1636"/>
      <c r="NYB309" s="1636"/>
      <c r="NYC309" s="1636"/>
      <c r="NYD309" s="1636"/>
      <c r="NYE309" s="1636"/>
      <c r="NYF309" s="1636"/>
      <c r="NYG309" s="1636"/>
      <c r="NYH309" s="1636"/>
      <c r="NYI309" s="1636"/>
      <c r="NYJ309" s="1636"/>
      <c r="NYK309" s="1636"/>
      <c r="NYL309" s="1636"/>
      <c r="NYM309" s="1636"/>
      <c r="NYN309" s="1636"/>
      <c r="NYO309" s="1636"/>
      <c r="NYP309" s="1636"/>
      <c r="NYQ309" s="1636"/>
      <c r="NYR309" s="1636"/>
      <c r="NYS309" s="1636"/>
      <c r="NYT309" s="1636"/>
      <c r="NYU309" s="1636"/>
      <c r="NYV309" s="1636"/>
      <c r="NYW309" s="1636"/>
      <c r="NYX309" s="1636"/>
      <c r="NYY309" s="1636"/>
      <c r="NYZ309" s="1636"/>
      <c r="NZA309" s="1636"/>
      <c r="NZB309" s="1636"/>
      <c r="NZC309" s="1636"/>
      <c r="NZD309" s="1636"/>
      <c r="NZE309" s="1636"/>
      <c r="NZF309" s="1636"/>
      <c r="NZG309" s="1636"/>
      <c r="NZH309" s="1636"/>
      <c r="NZI309" s="1636"/>
      <c r="NZJ309" s="1636"/>
      <c r="NZK309" s="1636"/>
      <c r="NZL309" s="1636"/>
      <c r="NZM309" s="1636"/>
      <c r="NZN309" s="1636"/>
      <c r="NZO309" s="1636"/>
      <c r="NZP309" s="1636"/>
      <c r="NZQ309" s="1636"/>
      <c r="NZR309" s="1636"/>
      <c r="NZS309" s="1636"/>
      <c r="NZT309" s="1636"/>
      <c r="NZU309" s="1636"/>
      <c r="NZV309" s="1636"/>
      <c r="NZW309" s="1636"/>
      <c r="NZX309" s="1636"/>
      <c r="NZY309" s="1636"/>
      <c r="NZZ309" s="1636"/>
      <c r="OAA309" s="1636"/>
      <c r="OAB309" s="1636"/>
      <c r="OAC309" s="1636"/>
      <c r="OAD309" s="1636"/>
      <c r="OAE309" s="1636"/>
      <c r="OAF309" s="1636"/>
      <c r="OAG309" s="1636"/>
      <c r="OAH309" s="1636"/>
      <c r="OAI309" s="1636"/>
      <c r="OAJ309" s="1636"/>
      <c r="OAK309" s="1636"/>
      <c r="OAL309" s="1636"/>
      <c r="OAM309" s="1636"/>
      <c r="OAN309" s="1636"/>
      <c r="OAO309" s="1636"/>
      <c r="OAP309" s="1636"/>
      <c r="OAQ309" s="1636"/>
      <c r="OAR309" s="1636"/>
      <c r="OAS309" s="1636"/>
      <c r="OAT309" s="1636"/>
      <c r="OAU309" s="1636"/>
      <c r="OAV309" s="1636"/>
      <c r="OAW309" s="1636"/>
      <c r="OAX309" s="1636"/>
      <c r="OAY309" s="1636"/>
      <c r="OAZ309" s="1636"/>
      <c r="OBA309" s="1636"/>
      <c r="OBB309" s="1636"/>
      <c r="OBC309" s="1636"/>
      <c r="OBD309" s="1636"/>
      <c r="OBE309" s="1636"/>
      <c r="OBF309" s="1636"/>
      <c r="OBG309" s="1636"/>
      <c r="OBH309" s="1636"/>
      <c r="OBI309" s="1636"/>
      <c r="OBJ309" s="1636"/>
      <c r="OBK309" s="1636"/>
      <c r="OBL309" s="1636"/>
      <c r="OBM309" s="1636"/>
      <c r="OBN309" s="1636"/>
      <c r="OBO309" s="1636"/>
      <c r="OBP309" s="1636"/>
      <c r="OBQ309" s="1636"/>
      <c r="OBR309" s="1636"/>
      <c r="OBS309" s="1636"/>
      <c r="OBT309" s="1636"/>
      <c r="OBU309" s="1636"/>
      <c r="OBV309" s="1636"/>
      <c r="OBW309" s="1636"/>
      <c r="OBX309" s="1636"/>
      <c r="OBY309" s="1636"/>
      <c r="OBZ309" s="1636"/>
      <c r="OCA309" s="1636"/>
      <c r="OCB309" s="1636"/>
      <c r="OCC309" s="1636"/>
      <c r="OCD309" s="1636"/>
      <c r="OCE309" s="1636"/>
      <c r="OCF309" s="1636"/>
      <c r="OCG309" s="1636"/>
      <c r="OCH309" s="1636"/>
      <c r="OCI309" s="1636"/>
      <c r="OCJ309" s="1636"/>
      <c r="OCK309" s="1636"/>
      <c r="OCL309" s="1636"/>
      <c r="OCM309" s="1636"/>
      <c r="OCN309" s="1636"/>
      <c r="OCO309" s="1636"/>
      <c r="OCP309" s="1636"/>
      <c r="OCQ309" s="1636"/>
      <c r="OCR309" s="1636"/>
      <c r="OCS309" s="1636"/>
      <c r="OCT309" s="1636"/>
      <c r="OCU309" s="1636"/>
      <c r="OCV309" s="1636"/>
      <c r="OCW309" s="1636"/>
      <c r="OCX309" s="1636"/>
      <c r="OCY309" s="1636"/>
      <c r="OCZ309" s="1636"/>
      <c r="ODA309" s="1636"/>
      <c r="ODB309" s="1636"/>
      <c r="ODC309" s="1636"/>
      <c r="ODD309" s="1636"/>
      <c r="ODE309" s="1636"/>
      <c r="ODF309" s="1636"/>
      <c r="ODG309" s="1636"/>
      <c r="ODH309" s="1636"/>
      <c r="ODI309" s="1636"/>
      <c r="ODJ309" s="1636"/>
      <c r="ODK309" s="1636"/>
      <c r="ODL309" s="1636"/>
      <c r="ODM309" s="1636"/>
      <c r="ODN309" s="1636"/>
      <c r="ODO309" s="1636"/>
      <c r="ODP309" s="1636"/>
      <c r="ODQ309" s="1636"/>
      <c r="ODR309" s="1636"/>
      <c r="ODS309" s="1636"/>
      <c r="ODT309" s="1636"/>
      <c r="ODU309" s="1636"/>
      <c r="ODV309" s="1636"/>
      <c r="ODW309" s="1636"/>
      <c r="ODX309" s="1636"/>
      <c r="ODY309" s="1636"/>
      <c r="ODZ309" s="1636"/>
      <c r="OEA309" s="1636"/>
      <c r="OEB309" s="1636"/>
      <c r="OEC309" s="1636"/>
      <c r="OED309" s="1636"/>
      <c r="OEE309" s="1636"/>
      <c r="OEF309" s="1636"/>
      <c r="OEG309" s="1636"/>
      <c r="OEH309" s="1636"/>
      <c r="OEI309" s="1636"/>
      <c r="OEJ309" s="1636"/>
      <c r="OEK309" s="1636"/>
      <c r="OEL309" s="1636"/>
      <c r="OEM309" s="1636"/>
      <c r="OEN309" s="1636"/>
      <c r="OEO309" s="1636"/>
      <c r="OEP309" s="1636"/>
      <c r="OEQ309" s="1636"/>
      <c r="OER309" s="1636"/>
      <c r="OES309" s="1636"/>
      <c r="OET309" s="1636"/>
      <c r="OEU309" s="1636"/>
      <c r="OEV309" s="1636"/>
      <c r="OEW309" s="1636"/>
      <c r="OEX309" s="1636"/>
      <c r="OEY309" s="1636"/>
      <c r="OEZ309" s="1636"/>
      <c r="OFA309" s="1636"/>
      <c r="OFB309" s="1636"/>
      <c r="OFC309" s="1636"/>
      <c r="OFD309" s="1636"/>
      <c r="OFE309" s="1636"/>
      <c r="OFF309" s="1636"/>
      <c r="OFG309" s="1636"/>
      <c r="OFH309" s="1636"/>
      <c r="OFI309" s="1636"/>
      <c r="OFJ309" s="1636"/>
      <c r="OFK309" s="1636"/>
      <c r="OFL309" s="1636"/>
      <c r="OFM309" s="1636"/>
      <c r="OFN309" s="1636"/>
      <c r="OFO309" s="1636"/>
      <c r="OFP309" s="1636"/>
      <c r="OFQ309" s="1636"/>
      <c r="OFR309" s="1636"/>
      <c r="OFS309" s="1636"/>
      <c r="OFT309" s="1636"/>
      <c r="OFU309" s="1636"/>
      <c r="OFV309" s="1636"/>
      <c r="OFW309" s="1636"/>
      <c r="OFX309" s="1636"/>
      <c r="OFY309" s="1636"/>
      <c r="OFZ309" s="1636"/>
      <c r="OGA309" s="1636"/>
      <c r="OGB309" s="1636"/>
      <c r="OGC309" s="1636"/>
      <c r="OGD309" s="1636"/>
      <c r="OGE309" s="1636"/>
      <c r="OGF309" s="1636"/>
      <c r="OGG309" s="1636"/>
      <c r="OGH309" s="1636"/>
      <c r="OGI309" s="1636"/>
      <c r="OGJ309" s="1636"/>
      <c r="OGK309" s="1636"/>
      <c r="OGL309" s="1636"/>
      <c r="OGM309" s="1636"/>
      <c r="OGN309" s="1636"/>
      <c r="OGO309" s="1636"/>
      <c r="OGP309" s="1636"/>
      <c r="OGQ309" s="1636"/>
      <c r="OGR309" s="1636"/>
      <c r="OGS309" s="1636"/>
      <c r="OGT309" s="1636"/>
      <c r="OGU309" s="1636"/>
      <c r="OGV309" s="1636"/>
      <c r="OGW309" s="1636"/>
      <c r="OGX309" s="1636"/>
      <c r="OGY309" s="1636"/>
      <c r="OGZ309" s="1636"/>
      <c r="OHA309" s="1636"/>
      <c r="OHB309" s="1636"/>
      <c r="OHC309" s="1636"/>
      <c r="OHD309" s="1636"/>
      <c r="OHE309" s="1636"/>
      <c r="OHF309" s="1636"/>
      <c r="OHG309" s="1636"/>
      <c r="OHH309" s="1636"/>
      <c r="OHI309" s="1636"/>
      <c r="OHJ309" s="1636"/>
      <c r="OHK309" s="1636"/>
      <c r="OHL309" s="1636"/>
      <c r="OHM309" s="1636"/>
      <c r="OHN309" s="1636"/>
      <c r="OHO309" s="1636"/>
      <c r="OHP309" s="1636"/>
      <c r="OHQ309" s="1636"/>
      <c r="OHR309" s="1636"/>
      <c r="OHS309" s="1636"/>
      <c r="OHT309" s="1636"/>
      <c r="OHU309" s="1636"/>
      <c r="OHV309" s="1636"/>
      <c r="OHW309" s="1636"/>
      <c r="OHX309" s="1636"/>
      <c r="OHY309" s="1636"/>
      <c r="OHZ309" s="1636"/>
      <c r="OIA309" s="1636"/>
      <c r="OIB309" s="1636"/>
      <c r="OIC309" s="1636"/>
      <c r="OID309" s="1636"/>
      <c r="OIE309" s="1636"/>
      <c r="OIF309" s="1636"/>
      <c r="OIG309" s="1636"/>
      <c r="OIH309" s="1636"/>
      <c r="OII309" s="1636"/>
      <c r="OIJ309" s="1636"/>
      <c r="OIK309" s="1636"/>
      <c r="OIL309" s="1636"/>
      <c r="OIM309" s="1636"/>
      <c r="OIN309" s="1636"/>
      <c r="OIO309" s="1636"/>
      <c r="OIP309" s="1636"/>
      <c r="OIQ309" s="1636"/>
      <c r="OIR309" s="1636"/>
      <c r="OIS309" s="1636"/>
      <c r="OIT309" s="1636"/>
      <c r="OIU309" s="1636"/>
      <c r="OIV309" s="1636"/>
      <c r="OIW309" s="1636"/>
      <c r="OIX309" s="1636"/>
      <c r="OIY309" s="1636"/>
      <c r="OIZ309" s="1636"/>
      <c r="OJA309" s="1636"/>
      <c r="OJB309" s="1636"/>
      <c r="OJC309" s="1636"/>
      <c r="OJD309" s="1636"/>
      <c r="OJE309" s="1636"/>
      <c r="OJF309" s="1636"/>
      <c r="OJG309" s="1636"/>
      <c r="OJH309" s="1636"/>
      <c r="OJI309" s="1636"/>
      <c r="OJJ309" s="1636"/>
      <c r="OJK309" s="1636"/>
      <c r="OJL309" s="1636"/>
      <c r="OJM309" s="1636"/>
      <c r="OJN309" s="1636"/>
      <c r="OJO309" s="1636"/>
      <c r="OJP309" s="1636"/>
      <c r="OJQ309" s="1636"/>
      <c r="OJR309" s="1636"/>
      <c r="OJS309" s="1636"/>
      <c r="OJT309" s="1636"/>
      <c r="OJU309" s="1636"/>
      <c r="OJV309" s="1636"/>
      <c r="OJW309" s="1636"/>
      <c r="OJX309" s="1636"/>
      <c r="OJY309" s="1636"/>
      <c r="OJZ309" s="1636"/>
      <c r="OKA309" s="1636"/>
      <c r="OKB309" s="1636"/>
      <c r="OKC309" s="1636"/>
      <c r="OKD309" s="1636"/>
      <c r="OKE309" s="1636"/>
      <c r="OKF309" s="1636"/>
      <c r="OKG309" s="1636"/>
      <c r="OKH309" s="1636"/>
      <c r="OKI309" s="1636"/>
      <c r="OKJ309" s="1636"/>
      <c r="OKK309" s="1636"/>
      <c r="OKL309" s="1636"/>
      <c r="OKM309" s="1636"/>
      <c r="OKN309" s="1636"/>
      <c r="OKO309" s="1636"/>
      <c r="OKP309" s="1636"/>
      <c r="OKQ309" s="1636"/>
      <c r="OKR309" s="1636"/>
      <c r="OKS309" s="1636"/>
      <c r="OKT309" s="1636"/>
      <c r="OKU309" s="1636"/>
      <c r="OKV309" s="1636"/>
      <c r="OKW309" s="1636"/>
      <c r="OKX309" s="1636"/>
      <c r="OKY309" s="1636"/>
      <c r="OKZ309" s="1636"/>
      <c r="OLA309" s="1636"/>
      <c r="OLB309" s="1636"/>
      <c r="OLC309" s="1636"/>
      <c r="OLD309" s="1636"/>
      <c r="OLE309" s="1636"/>
      <c r="OLF309" s="1636"/>
      <c r="OLG309" s="1636"/>
      <c r="OLH309" s="1636"/>
      <c r="OLI309" s="1636"/>
      <c r="OLJ309" s="1636"/>
      <c r="OLK309" s="1636"/>
      <c r="OLL309" s="1636"/>
      <c r="OLM309" s="1636"/>
      <c r="OLN309" s="1636"/>
      <c r="OLO309" s="1636"/>
      <c r="OLP309" s="1636"/>
      <c r="OLQ309" s="1636"/>
      <c r="OLR309" s="1636"/>
      <c r="OLS309" s="1636"/>
      <c r="OLT309" s="1636"/>
      <c r="OLU309" s="1636"/>
      <c r="OLV309" s="1636"/>
      <c r="OLW309" s="1636"/>
      <c r="OLX309" s="1636"/>
      <c r="OLY309" s="1636"/>
      <c r="OLZ309" s="1636"/>
      <c r="OMA309" s="1636"/>
      <c r="OMB309" s="1636"/>
      <c r="OMC309" s="1636"/>
      <c r="OMD309" s="1636"/>
      <c r="OME309" s="1636"/>
      <c r="OMF309" s="1636"/>
      <c r="OMG309" s="1636"/>
      <c r="OMH309" s="1636"/>
      <c r="OMI309" s="1636"/>
      <c r="OMJ309" s="1636"/>
      <c r="OMK309" s="1636"/>
      <c r="OML309" s="1636"/>
      <c r="OMM309" s="1636"/>
      <c r="OMN309" s="1636"/>
      <c r="OMO309" s="1636"/>
      <c r="OMP309" s="1636"/>
      <c r="OMQ309" s="1636"/>
      <c r="OMR309" s="1636"/>
      <c r="OMS309" s="1636"/>
      <c r="OMT309" s="1636"/>
      <c r="OMU309" s="1636"/>
      <c r="OMV309" s="1636"/>
      <c r="OMW309" s="1636"/>
      <c r="OMX309" s="1636"/>
      <c r="OMY309" s="1636"/>
      <c r="OMZ309" s="1636"/>
      <c r="ONA309" s="1636"/>
      <c r="ONB309" s="1636"/>
      <c r="ONC309" s="1636"/>
      <c r="OND309" s="1636"/>
      <c r="ONE309" s="1636"/>
      <c r="ONF309" s="1636"/>
      <c r="ONG309" s="1636"/>
      <c r="ONH309" s="1636"/>
      <c r="ONI309" s="1636"/>
      <c r="ONJ309" s="1636"/>
      <c r="ONK309" s="1636"/>
      <c r="ONL309" s="1636"/>
      <c r="ONM309" s="1636"/>
      <c r="ONN309" s="1636"/>
      <c r="ONO309" s="1636"/>
      <c r="ONP309" s="1636"/>
      <c r="ONQ309" s="1636"/>
      <c r="ONR309" s="1636"/>
      <c r="ONS309" s="1636"/>
      <c r="ONT309" s="1636"/>
      <c r="ONU309" s="1636"/>
      <c r="ONV309" s="1636"/>
      <c r="ONW309" s="1636"/>
      <c r="ONX309" s="1636"/>
      <c r="ONY309" s="1636"/>
      <c r="ONZ309" s="1636"/>
      <c r="OOA309" s="1636"/>
      <c r="OOB309" s="1636"/>
      <c r="OOC309" s="1636"/>
      <c r="OOD309" s="1636"/>
      <c r="OOE309" s="1636"/>
      <c r="OOF309" s="1636"/>
      <c r="OOG309" s="1636"/>
      <c r="OOH309" s="1636"/>
      <c r="OOI309" s="1636"/>
      <c r="OOJ309" s="1636"/>
      <c r="OOK309" s="1636"/>
      <c r="OOL309" s="1636"/>
      <c r="OOM309" s="1636"/>
      <c r="OON309" s="1636"/>
      <c r="OOO309" s="1636"/>
      <c r="OOP309" s="1636"/>
      <c r="OOQ309" s="1636"/>
      <c r="OOR309" s="1636"/>
      <c r="OOS309" s="1636"/>
      <c r="OOT309" s="1636"/>
      <c r="OOU309" s="1636"/>
      <c r="OOV309" s="1636"/>
      <c r="OOW309" s="1636"/>
      <c r="OOX309" s="1636"/>
      <c r="OOY309" s="1636"/>
      <c r="OOZ309" s="1636"/>
      <c r="OPA309" s="1636"/>
      <c r="OPB309" s="1636"/>
      <c r="OPC309" s="1636"/>
      <c r="OPD309" s="1636"/>
      <c r="OPE309" s="1636"/>
      <c r="OPF309" s="1636"/>
      <c r="OPG309" s="1636"/>
      <c r="OPH309" s="1636"/>
      <c r="OPI309" s="1636"/>
      <c r="OPJ309" s="1636"/>
      <c r="OPK309" s="1636"/>
      <c r="OPL309" s="1636"/>
      <c r="OPM309" s="1636"/>
      <c r="OPN309" s="1636"/>
      <c r="OPO309" s="1636"/>
      <c r="OPP309" s="1636"/>
      <c r="OPQ309" s="1636"/>
      <c r="OPR309" s="1636"/>
      <c r="OPS309" s="1636"/>
      <c r="OPT309" s="1636"/>
      <c r="OPU309" s="1636"/>
      <c r="OPV309" s="1636"/>
      <c r="OPW309" s="1636"/>
      <c r="OPX309" s="1636"/>
      <c r="OPY309" s="1636"/>
      <c r="OPZ309" s="1636"/>
      <c r="OQA309" s="1636"/>
      <c r="OQB309" s="1636"/>
      <c r="OQC309" s="1636"/>
      <c r="OQD309" s="1636"/>
      <c r="OQE309" s="1636"/>
      <c r="OQF309" s="1636"/>
      <c r="OQG309" s="1636"/>
      <c r="OQH309" s="1636"/>
      <c r="OQI309" s="1636"/>
      <c r="OQJ309" s="1636"/>
      <c r="OQK309" s="1636"/>
      <c r="OQL309" s="1636"/>
      <c r="OQM309" s="1636"/>
      <c r="OQN309" s="1636"/>
      <c r="OQO309" s="1636"/>
      <c r="OQP309" s="1636"/>
      <c r="OQQ309" s="1636"/>
      <c r="OQR309" s="1636"/>
      <c r="OQS309" s="1636"/>
      <c r="OQT309" s="1636"/>
      <c r="OQU309" s="1636"/>
      <c r="OQV309" s="1636"/>
      <c r="OQW309" s="1636"/>
      <c r="OQX309" s="1636"/>
      <c r="OQY309" s="1636"/>
      <c r="OQZ309" s="1636"/>
      <c r="ORA309" s="1636"/>
      <c r="ORB309" s="1636"/>
      <c r="ORC309" s="1636"/>
      <c r="ORD309" s="1636"/>
      <c r="ORE309" s="1636"/>
      <c r="ORF309" s="1636"/>
      <c r="ORG309" s="1636"/>
      <c r="ORH309" s="1636"/>
      <c r="ORI309" s="1636"/>
      <c r="ORJ309" s="1636"/>
      <c r="ORK309" s="1636"/>
      <c r="ORL309" s="1636"/>
      <c r="ORM309" s="1636"/>
      <c r="ORN309" s="1636"/>
      <c r="ORO309" s="1636"/>
      <c r="ORP309" s="1636"/>
      <c r="ORQ309" s="1636"/>
      <c r="ORR309" s="1636"/>
      <c r="ORS309" s="1636"/>
      <c r="ORT309" s="1636"/>
      <c r="ORU309" s="1636"/>
      <c r="ORV309" s="1636"/>
      <c r="ORW309" s="1636"/>
      <c r="ORX309" s="1636"/>
      <c r="ORY309" s="1636"/>
      <c r="ORZ309" s="1636"/>
      <c r="OSA309" s="1636"/>
      <c r="OSB309" s="1636"/>
      <c r="OSC309" s="1636"/>
      <c r="OSD309" s="1636"/>
      <c r="OSE309" s="1636"/>
      <c r="OSF309" s="1636"/>
      <c r="OSG309" s="1636"/>
      <c r="OSH309" s="1636"/>
      <c r="OSI309" s="1636"/>
      <c r="OSJ309" s="1636"/>
      <c r="OSK309" s="1636"/>
      <c r="OSL309" s="1636"/>
      <c r="OSM309" s="1636"/>
      <c r="OSN309" s="1636"/>
      <c r="OSO309" s="1636"/>
      <c r="OSP309" s="1636"/>
      <c r="OSQ309" s="1636"/>
      <c r="OSR309" s="1636"/>
      <c r="OSS309" s="1636"/>
      <c r="OST309" s="1636"/>
      <c r="OSU309" s="1636"/>
      <c r="OSV309" s="1636"/>
      <c r="OSW309" s="1636"/>
      <c r="OSX309" s="1636"/>
      <c r="OSY309" s="1636"/>
      <c r="OSZ309" s="1636"/>
      <c r="OTA309" s="1636"/>
      <c r="OTB309" s="1636"/>
      <c r="OTC309" s="1636"/>
      <c r="OTD309" s="1636"/>
      <c r="OTE309" s="1636"/>
      <c r="OTF309" s="1636"/>
      <c r="OTG309" s="1636"/>
      <c r="OTH309" s="1636"/>
      <c r="OTI309" s="1636"/>
      <c r="OTJ309" s="1636"/>
      <c r="OTK309" s="1636"/>
      <c r="OTL309" s="1636"/>
      <c r="OTM309" s="1636"/>
      <c r="OTN309" s="1636"/>
      <c r="OTO309" s="1636"/>
      <c r="OTP309" s="1636"/>
      <c r="OTQ309" s="1636"/>
      <c r="OTR309" s="1636"/>
      <c r="OTS309" s="1636"/>
      <c r="OTT309" s="1636"/>
      <c r="OTU309" s="1636"/>
      <c r="OTV309" s="1636"/>
      <c r="OTW309" s="1636"/>
      <c r="OTX309" s="1636"/>
      <c r="OTY309" s="1636"/>
      <c r="OTZ309" s="1636"/>
      <c r="OUA309" s="1636"/>
      <c r="OUB309" s="1636"/>
      <c r="OUC309" s="1636"/>
      <c r="OUD309" s="1636"/>
      <c r="OUE309" s="1636"/>
      <c r="OUF309" s="1636"/>
      <c r="OUG309" s="1636"/>
      <c r="OUH309" s="1636"/>
      <c r="OUI309" s="1636"/>
      <c r="OUJ309" s="1636"/>
      <c r="OUK309" s="1636"/>
      <c r="OUL309" s="1636"/>
      <c r="OUM309" s="1636"/>
      <c r="OUN309" s="1636"/>
      <c r="OUO309" s="1636"/>
      <c r="OUP309" s="1636"/>
      <c r="OUQ309" s="1636"/>
      <c r="OUR309" s="1636"/>
      <c r="OUS309" s="1636"/>
      <c r="OUT309" s="1636"/>
      <c r="OUU309" s="1636"/>
      <c r="OUV309" s="1636"/>
      <c r="OUW309" s="1636"/>
      <c r="OUX309" s="1636"/>
      <c r="OUY309" s="1636"/>
      <c r="OUZ309" s="1636"/>
      <c r="OVA309" s="1636"/>
      <c r="OVB309" s="1636"/>
      <c r="OVC309" s="1636"/>
      <c r="OVD309" s="1636"/>
      <c r="OVE309" s="1636"/>
      <c r="OVF309" s="1636"/>
      <c r="OVG309" s="1636"/>
      <c r="OVH309" s="1636"/>
      <c r="OVI309" s="1636"/>
      <c r="OVJ309" s="1636"/>
      <c r="OVK309" s="1636"/>
      <c r="OVL309" s="1636"/>
      <c r="OVM309" s="1636"/>
      <c r="OVN309" s="1636"/>
      <c r="OVO309" s="1636"/>
      <c r="OVP309" s="1636"/>
      <c r="OVQ309" s="1636"/>
      <c r="OVR309" s="1636"/>
      <c r="OVS309" s="1636"/>
      <c r="OVT309" s="1636"/>
      <c r="OVU309" s="1636"/>
      <c r="OVV309" s="1636"/>
      <c r="OVW309" s="1636"/>
      <c r="OVX309" s="1636"/>
      <c r="OVY309" s="1636"/>
      <c r="OVZ309" s="1636"/>
      <c r="OWA309" s="1636"/>
      <c r="OWB309" s="1636"/>
      <c r="OWC309" s="1636"/>
      <c r="OWD309" s="1636"/>
      <c r="OWE309" s="1636"/>
      <c r="OWF309" s="1636"/>
      <c r="OWG309" s="1636"/>
      <c r="OWH309" s="1636"/>
      <c r="OWI309" s="1636"/>
      <c r="OWJ309" s="1636"/>
      <c r="OWK309" s="1636"/>
      <c r="OWL309" s="1636"/>
      <c r="OWM309" s="1636"/>
      <c r="OWN309" s="1636"/>
      <c r="OWO309" s="1636"/>
      <c r="OWP309" s="1636"/>
      <c r="OWQ309" s="1636"/>
      <c r="OWR309" s="1636"/>
      <c r="OWS309" s="1636"/>
      <c r="OWT309" s="1636"/>
      <c r="OWU309" s="1636"/>
      <c r="OWV309" s="1636"/>
      <c r="OWW309" s="1636"/>
      <c r="OWX309" s="1636"/>
      <c r="OWY309" s="1636"/>
      <c r="OWZ309" s="1636"/>
      <c r="OXA309" s="1636"/>
      <c r="OXB309" s="1636"/>
      <c r="OXC309" s="1636"/>
      <c r="OXD309" s="1636"/>
      <c r="OXE309" s="1636"/>
      <c r="OXF309" s="1636"/>
      <c r="OXG309" s="1636"/>
      <c r="OXH309" s="1636"/>
      <c r="OXI309" s="1636"/>
      <c r="OXJ309" s="1636"/>
      <c r="OXK309" s="1636"/>
      <c r="OXL309" s="1636"/>
      <c r="OXM309" s="1636"/>
      <c r="OXN309" s="1636"/>
      <c r="OXO309" s="1636"/>
      <c r="OXP309" s="1636"/>
      <c r="OXQ309" s="1636"/>
      <c r="OXR309" s="1636"/>
      <c r="OXS309" s="1636"/>
      <c r="OXT309" s="1636"/>
      <c r="OXU309" s="1636"/>
      <c r="OXV309" s="1636"/>
      <c r="OXW309" s="1636"/>
      <c r="OXX309" s="1636"/>
      <c r="OXY309" s="1636"/>
      <c r="OXZ309" s="1636"/>
      <c r="OYA309" s="1636"/>
      <c r="OYB309" s="1636"/>
      <c r="OYC309" s="1636"/>
      <c r="OYD309" s="1636"/>
      <c r="OYE309" s="1636"/>
      <c r="OYF309" s="1636"/>
      <c r="OYG309" s="1636"/>
      <c r="OYH309" s="1636"/>
      <c r="OYI309" s="1636"/>
      <c r="OYJ309" s="1636"/>
      <c r="OYK309" s="1636"/>
      <c r="OYL309" s="1636"/>
      <c r="OYM309" s="1636"/>
      <c r="OYN309" s="1636"/>
      <c r="OYO309" s="1636"/>
      <c r="OYP309" s="1636"/>
      <c r="OYQ309" s="1636"/>
      <c r="OYR309" s="1636"/>
      <c r="OYS309" s="1636"/>
      <c r="OYT309" s="1636"/>
      <c r="OYU309" s="1636"/>
      <c r="OYV309" s="1636"/>
      <c r="OYW309" s="1636"/>
      <c r="OYX309" s="1636"/>
      <c r="OYY309" s="1636"/>
      <c r="OYZ309" s="1636"/>
      <c r="OZA309" s="1636"/>
      <c r="OZB309" s="1636"/>
      <c r="OZC309" s="1636"/>
      <c r="OZD309" s="1636"/>
      <c r="OZE309" s="1636"/>
      <c r="OZF309" s="1636"/>
      <c r="OZG309" s="1636"/>
      <c r="OZH309" s="1636"/>
      <c r="OZI309" s="1636"/>
      <c r="OZJ309" s="1636"/>
      <c r="OZK309" s="1636"/>
      <c r="OZL309" s="1636"/>
      <c r="OZM309" s="1636"/>
      <c r="OZN309" s="1636"/>
      <c r="OZO309" s="1636"/>
      <c r="OZP309" s="1636"/>
      <c r="OZQ309" s="1636"/>
      <c r="OZR309" s="1636"/>
      <c r="OZS309" s="1636"/>
      <c r="OZT309" s="1636"/>
      <c r="OZU309" s="1636"/>
      <c r="OZV309" s="1636"/>
      <c r="OZW309" s="1636"/>
      <c r="OZX309" s="1636"/>
      <c r="OZY309" s="1636"/>
      <c r="OZZ309" s="1636"/>
      <c r="PAA309" s="1636"/>
      <c r="PAB309" s="1636"/>
      <c r="PAC309" s="1636"/>
      <c r="PAD309" s="1636"/>
      <c r="PAE309" s="1636"/>
      <c r="PAF309" s="1636"/>
      <c r="PAG309" s="1636"/>
      <c r="PAH309" s="1636"/>
      <c r="PAI309" s="1636"/>
      <c r="PAJ309" s="1636"/>
      <c r="PAK309" s="1636"/>
      <c r="PAL309" s="1636"/>
      <c r="PAM309" s="1636"/>
      <c r="PAN309" s="1636"/>
      <c r="PAO309" s="1636"/>
      <c r="PAP309" s="1636"/>
      <c r="PAQ309" s="1636"/>
      <c r="PAR309" s="1636"/>
      <c r="PAS309" s="1636"/>
      <c r="PAT309" s="1636"/>
      <c r="PAU309" s="1636"/>
      <c r="PAV309" s="1636"/>
      <c r="PAW309" s="1636"/>
      <c r="PAX309" s="1636"/>
      <c r="PAY309" s="1636"/>
      <c r="PAZ309" s="1636"/>
      <c r="PBA309" s="1636"/>
      <c r="PBB309" s="1636"/>
      <c r="PBC309" s="1636"/>
      <c r="PBD309" s="1636"/>
      <c r="PBE309" s="1636"/>
      <c r="PBF309" s="1636"/>
      <c r="PBG309" s="1636"/>
      <c r="PBH309" s="1636"/>
      <c r="PBI309" s="1636"/>
      <c r="PBJ309" s="1636"/>
      <c r="PBK309" s="1636"/>
      <c r="PBL309" s="1636"/>
      <c r="PBM309" s="1636"/>
      <c r="PBN309" s="1636"/>
      <c r="PBO309" s="1636"/>
      <c r="PBP309" s="1636"/>
      <c r="PBQ309" s="1636"/>
      <c r="PBR309" s="1636"/>
      <c r="PBS309" s="1636"/>
      <c r="PBT309" s="1636"/>
      <c r="PBU309" s="1636"/>
      <c r="PBV309" s="1636"/>
      <c r="PBW309" s="1636"/>
      <c r="PBX309" s="1636"/>
      <c r="PBY309" s="1636"/>
      <c r="PBZ309" s="1636"/>
      <c r="PCA309" s="1636"/>
      <c r="PCB309" s="1636"/>
      <c r="PCC309" s="1636"/>
      <c r="PCD309" s="1636"/>
      <c r="PCE309" s="1636"/>
      <c r="PCF309" s="1636"/>
      <c r="PCG309" s="1636"/>
      <c r="PCH309" s="1636"/>
      <c r="PCI309" s="1636"/>
      <c r="PCJ309" s="1636"/>
      <c r="PCK309" s="1636"/>
      <c r="PCL309" s="1636"/>
      <c r="PCM309" s="1636"/>
      <c r="PCN309" s="1636"/>
      <c r="PCO309" s="1636"/>
      <c r="PCP309" s="1636"/>
      <c r="PCQ309" s="1636"/>
      <c r="PCR309" s="1636"/>
      <c r="PCS309" s="1636"/>
      <c r="PCT309" s="1636"/>
      <c r="PCU309" s="1636"/>
      <c r="PCV309" s="1636"/>
      <c r="PCW309" s="1636"/>
      <c r="PCX309" s="1636"/>
      <c r="PCY309" s="1636"/>
      <c r="PCZ309" s="1636"/>
      <c r="PDA309" s="1636"/>
      <c r="PDB309" s="1636"/>
      <c r="PDC309" s="1636"/>
      <c r="PDD309" s="1636"/>
      <c r="PDE309" s="1636"/>
      <c r="PDF309" s="1636"/>
      <c r="PDG309" s="1636"/>
      <c r="PDH309" s="1636"/>
      <c r="PDI309" s="1636"/>
      <c r="PDJ309" s="1636"/>
      <c r="PDK309" s="1636"/>
      <c r="PDL309" s="1636"/>
      <c r="PDM309" s="1636"/>
      <c r="PDN309" s="1636"/>
      <c r="PDO309" s="1636"/>
      <c r="PDP309" s="1636"/>
      <c r="PDQ309" s="1636"/>
      <c r="PDR309" s="1636"/>
      <c r="PDS309" s="1636"/>
      <c r="PDT309" s="1636"/>
      <c r="PDU309" s="1636"/>
      <c r="PDV309" s="1636"/>
      <c r="PDW309" s="1636"/>
      <c r="PDX309" s="1636"/>
      <c r="PDY309" s="1636"/>
      <c r="PDZ309" s="1636"/>
      <c r="PEA309" s="1636"/>
      <c r="PEB309" s="1636"/>
      <c r="PEC309" s="1636"/>
      <c r="PED309" s="1636"/>
      <c r="PEE309" s="1636"/>
      <c r="PEF309" s="1636"/>
      <c r="PEG309" s="1636"/>
      <c r="PEH309" s="1636"/>
      <c r="PEI309" s="1636"/>
      <c r="PEJ309" s="1636"/>
      <c r="PEK309" s="1636"/>
      <c r="PEL309" s="1636"/>
      <c r="PEM309" s="1636"/>
      <c r="PEN309" s="1636"/>
      <c r="PEO309" s="1636"/>
      <c r="PEP309" s="1636"/>
      <c r="PEQ309" s="1636"/>
      <c r="PER309" s="1636"/>
      <c r="PES309" s="1636"/>
      <c r="PET309" s="1636"/>
      <c r="PEU309" s="1636"/>
      <c r="PEV309" s="1636"/>
      <c r="PEW309" s="1636"/>
      <c r="PEX309" s="1636"/>
      <c r="PEY309" s="1636"/>
      <c r="PEZ309" s="1636"/>
      <c r="PFA309" s="1636"/>
      <c r="PFB309" s="1636"/>
      <c r="PFC309" s="1636"/>
      <c r="PFD309" s="1636"/>
      <c r="PFE309" s="1636"/>
      <c r="PFF309" s="1636"/>
      <c r="PFG309" s="1636"/>
      <c r="PFH309" s="1636"/>
      <c r="PFI309" s="1636"/>
      <c r="PFJ309" s="1636"/>
      <c r="PFK309" s="1636"/>
      <c r="PFL309" s="1636"/>
      <c r="PFM309" s="1636"/>
      <c r="PFN309" s="1636"/>
      <c r="PFO309" s="1636"/>
      <c r="PFP309" s="1636"/>
      <c r="PFQ309" s="1636"/>
      <c r="PFR309" s="1636"/>
      <c r="PFS309" s="1636"/>
      <c r="PFT309" s="1636"/>
      <c r="PFU309" s="1636"/>
      <c r="PFV309" s="1636"/>
      <c r="PFW309" s="1636"/>
      <c r="PFX309" s="1636"/>
      <c r="PFY309" s="1636"/>
      <c r="PFZ309" s="1636"/>
      <c r="PGA309" s="1636"/>
      <c r="PGB309" s="1636"/>
      <c r="PGC309" s="1636"/>
      <c r="PGD309" s="1636"/>
      <c r="PGE309" s="1636"/>
      <c r="PGF309" s="1636"/>
      <c r="PGG309" s="1636"/>
      <c r="PGH309" s="1636"/>
      <c r="PGI309" s="1636"/>
      <c r="PGJ309" s="1636"/>
      <c r="PGK309" s="1636"/>
      <c r="PGL309" s="1636"/>
      <c r="PGM309" s="1636"/>
      <c r="PGN309" s="1636"/>
      <c r="PGO309" s="1636"/>
      <c r="PGP309" s="1636"/>
      <c r="PGQ309" s="1636"/>
      <c r="PGR309" s="1636"/>
      <c r="PGS309" s="1636"/>
      <c r="PGT309" s="1636"/>
      <c r="PGU309" s="1636"/>
      <c r="PGV309" s="1636"/>
      <c r="PGW309" s="1636"/>
      <c r="PGX309" s="1636"/>
      <c r="PGY309" s="1636"/>
      <c r="PGZ309" s="1636"/>
      <c r="PHA309" s="1636"/>
      <c r="PHB309" s="1636"/>
      <c r="PHC309" s="1636"/>
      <c r="PHD309" s="1636"/>
      <c r="PHE309" s="1636"/>
      <c r="PHF309" s="1636"/>
      <c r="PHG309" s="1636"/>
      <c r="PHH309" s="1636"/>
      <c r="PHI309" s="1636"/>
      <c r="PHJ309" s="1636"/>
      <c r="PHK309" s="1636"/>
      <c r="PHL309" s="1636"/>
      <c r="PHM309" s="1636"/>
      <c r="PHN309" s="1636"/>
      <c r="PHO309" s="1636"/>
      <c r="PHP309" s="1636"/>
      <c r="PHQ309" s="1636"/>
      <c r="PHR309" s="1636"/>
      <c r="PHS309" s="1636"/>
      <c r="PHT309" s="1636"/>
      <c r="PHU309" s="1636"/>
      <c r="PHV309" s="1636"/>
      <c r="PHW309" s="1636"/>
      <c r="PHX309" s="1636"/>
      <c r="PHY309" s="1636"/>
      <c r="PHZ309" s="1636"/>
      <c r="PIA309" s="1636"/>
      <c r="PIB309" s="1636"/>
      <c r="PIC309" s="1636"/>
      <c r="PID309" s="1636"/>
      <c r="PIE309" s="1636"/>
      <c r="PIF309" s="1636"/>
      <c r="PIG309" s="1636"/>
      <c r="PIH309" s="1636"/>
      <c r="PII309" s="1636"/>
      <c r="PIJ309" s="1636"/>
      <c r="PIK309" s="1636"/>
      <c r="PIL309" s="1636"/>
      <c r="PIM309" s="1636"/>
      <c r="PIN309" s="1636"/>
      <c r="PIO309" s="1636"/>
      <c r="PIP309" s="1636"/>
      <c r="PIQ309" s="1636"/>
      <c r="PIR309" s="1636"/>
      <c r="PIS309" s="1636"/>
      <c r="PIT309" s="1636"/>
      <c r="PIU309" s="1636"/>
      <c r="PIV309" s="1636"/>
      <c r="PIW309" s="1636"/>
      <c r="PIX309" s="1636"/>
      <c r="PIY309" s="1636"/>
      <c r="PIZ309" s="1636"/>
      <c r="PJA309" s="1636"/>
      <c r="PJB309" s="1636"/>
      <c r="PJC309" s="1636"/>
      <c r="PJD309" s="1636"/>
      <c r="PJE309" s="1636"/>
      <c r="PJF309" s="1636"/>
      <c r="PJG309" s="1636"/>
      <c r="PJH309" s="1636"/>
      <c r="PJI309" s="1636"/>
      <c r="PJJ309" s="1636"/>
      <c r="PJK309" s="1636"/>
      <c r="PJL309" s="1636"/>
      <c r="PJM309" s="1636"/>
      <c r="PJN309" s="1636"/>
      <c r="PJO309" s="1636"/>
      <c r="PJP309" s="1636"/>
      <c r="PJQ309" s="1636"/>
      <c r="PJR309" s="1636"/>
      <c r="PJS309" s="1636"/>
      <c r="PJT309" s="1636"/>
      <c r="PJU309" s="1636"/>
      <c r="PJV309" s="1636"/>
      <c r="PJW309" s="1636"/>
      <c r="PJX309" s="1636"/>
      <c r="PJY309" s="1636"/>
      <c r="PJZ309" s="1636"/>
      <c r="PKA309" s="1636"/>
      <c r="PKB309" s="1636"/>
      <c r="PKC309" s="1636"/>
      <c r="PKD309" s="1636"/>
      <c r="PKE309" s="1636"/>
      <c r="PKF309" s="1636"/>
      <c r="PKG309" s="1636"/>
      <c r="PKH309" s="1636"/>
      <c r="PKI309" s="1636"/>
      <c r="PKJ309" s="1636"/>
      <c r="PKK309" s="1636"/>
      <c r="PKL309" s="1636"/>
      <c r="PKM309" s="1636"/>
      <c r="PKN309" s="1636"/>
      <c r="PKO309" s="1636"/>
      <c r="PKP309" s="1636"/>
      <c r="PKQ309" s="1636"/>
      <c r="PKR309" s="1636"/>
      <c r="PKS309" s="1636"/>
      <c r="PKT309" s="1636"/>
      <c r="PKU309" s="1636"/>
      <c r="PKV309" s="1636"/>
      <c r="PKW309" s="1636"/>
      <c r="PKX309" s="1636"/>
      <c r="PKY309" s="1636"/>
      <c r="PKZ309" s="1636"/>
      <c r="PLA309" s="1636"/>
      <c r="PLB309" s="1636"/>
      <c r="PLC309" s="1636"/>
      <c r="PLD309" s="1636"/>
      <c r="PLE309" s="1636"/>
      <c r="PLF309" s="1636"/>
      <c r="PLG309" s="1636"/>
      <c r="PLH309" s="1636"/>
      <c r="PLI309" s="1636"/>
      <c r="PLJ309" s="1636"/>
      <c r="PLK309" s="1636"/>
      <c r="PLL309" s="1636"/>
      <c r="PLM309" s="1636"/>
      <c r="PLN309" s="1636"/>
      <c r="PLO309" s="1636"/>
      <c r="PLP309" s="1636"/>
      <c r="PLQ309" s="1636"/>
      <c r="PLR309" s="1636"/>
      <c r="PLS309" s="1636"/>
      <c r="PLT309" s="1636"/>
      <c r="PLU309" s="1636"/>
      <c r="PLV309" s="1636"/>
      <c r="PLW309" s="1636"/>
      <c r="PLX309" s="1636"/>
      <c r="PLY309" s="1636"/>
      <c r="PLZ309" s="1636"/>
      <c r="PMA309" s="1636"/>
      <c r="PMB309" s="1636"/>
      <c r="PMC309" s="1636"/>
      <c r="PMD309" s="1636"/>
      <c r="PME309" s="1636"/>
      <c r="PMF309" s="1636"/>
      <c r="PMG309" s="1636"/>
      <c r="PMH309" s="1636"/>
      <c r="PMI309" s="1636"/>
      <c r="PMJ309" s="1636"/>
      <c r="PMK309" s="1636"/>
      <c r="PML309" s="1636"/>
      <c r="PMM309" s="1636"/>
      <c r="PMN309" s="1636"/>
      <c r="PMO309" s="1636"/>
      <c r="PMP309" s="1636"/>
      <c r="PMQ309" s="1636"/>
      <c r="PMR309" s="1636"/>
      <c r="PMS309" s="1636"/>
      <c r="PMT309" s="1636"/>
      <c r="PMU309" s="1636"/>
      <c r="PMV309" s="1636"/>
      <c r="PMW309" s="1636"/>
      <c r="PMX309" s="1636"/>
      <c r="PMY309" s="1636"/>
      <c r="PMZ309" s="1636"/>
      <c r="PNA309" s="1636"/>
      <c r="PNB309" s="1636"/>
      <c r="PNC309" s="1636"/>
      <c r="PND309" s="1636"/>
      <c r="PNE309" s="1636"/>
      <c r="PNF309" s="1636"/>
      <c r="PNG309" s="1636"/>
      <c r="PNH309" s="1636"/>
      <c r="PNI309" s="1636"/>
      <c r="PNJ309" s="1636"/>
      <c r="PNK309" s="1636"/>
      <c r="PNL309" s="1636"/>
      <c r="PNM309" s="1636"/>
      <c r="PNN309" s="1636"/>
      <c r="PNO309" s="1636"/>
      <c r="PNP309" s="1636"/>
      <c r="PNQ309" s="1636"/>
      <c r="PNR309" s="1636"/>
      <c r="PNS309" s="1636"/>
      <c r="PNT309" s="1636"/>
      <c r="PNU309" s="1636"/>
      <c r="PNV309" s="1636"/>
      <c r="PNW309" s="1636"/>
      <c r="PNX309" s="1636"/>
      <c r="PNY309" s="1636"/>
      <c r="PNZ309" s="1636"/>
      <c r="POA309" s="1636"/>
      <c r="POB309" s="1636"/>
      <c r="POC309" s="1636"/>
      <c r="POD309" s="1636"/>
      <c r="POE309" s="1636"/>
      <c r="POF309" s="1636"/>
      <c r="POG309" s="1636"/>
      <c r="POH309" s="1636"/>
      <c r="POI309" s="1636"/>
      <c r="POJ309" s="1636"/>
      <c r="POK309" s="1636"/>
      <c r="POL309" s="1636"/>
      <c r="POM309" s="1636"/>
      <c r="PON309" s="1636"/>
      <c r="POO309" s="1636"/>
      <c r="POP309" s="1636"/>
      <c r="POQ309" s="1636"/>
      <c r="POR309" s="1636"/>
      <c r="POS309" s="1636"/>
      <c r="POT309" s="1636"/>
      <c r="POU309" s="1636"/>
      <c r="POV309" s="1636"/>
      <c r="POW309" s="1636"/>
      <c r="POX309" s="1636"/>
      <c r="POY309" s="1636"/>
      <c r="POZ309" s="1636"/>
      <c r="PPA309" s="1636"/>
      <c r="PPB309" s="1636"/>
      <c r="PPC309" s="1636"/>
      <c r="PPD309" s="1636"/>
      <c r="PPE309" s="1636"/>
      <c r="PPF309" s="1636"/>
      <c r="PPG309" s="1636"/>
      <c r="PPH309" s="1636"/>
      <c r="PPI309" s="1636"/>
      <c r="PPJ309" s="1636"/>
      <c r="PPK309" s="1636"/>
      <c r="PPL309" s="1636"/>
      <c r="PPM309" s="1636"/>
      <c r="PPN309" s="1636"/>
      <c r="PPO309" s="1636"/>
      <c r="PPP309" s="1636"/>
      <c r="PPQ309" s="1636"/>
      <c r="PPR309" s="1636"/>
      <c r="PPS309" s="1636"/>
      <c r="PPT309" s="1636"/>
      <c r="PPU309" s="1636"/>
      <c r="PPV309" s="1636"/>
      <c r="PPW309" s="1636"/>
      <c r="PPX309" s="1636"/>
      <c r="PPY309" s="1636"/>
      <c r="PPZ309" s="1636"/>
      <c r="PQA309" s="1636"/>
      <c r="PQB309" s="1636"/>
      <c r="PQC309" s="1636"/>
      <c r="PQD309" s="1636"/>
      <c r="PQE309" s="1636"/>
      <c r="PQF309" s="1636"/>
      <c r="PQG309" s="1636"/>
      <c r="PQH309" s="1636"/>
      <c r="PQI309" s="1636"/>
      <c r="PQJ309" s="1636"/>
      <c r="PQK309" s="1636"/>
      <c r="PQL309" s="1636"/>
      <c r="PQM309" s="1636"/>
      <c r="PQN309" s="1636"/>
      <c r="PQO309" s="1636"/>
      <c r="PQP309" s="1636"/>
      <c r="PQQ309" s="1636"/>
      <c r="PQR309" s="1636"/>
      <c r="PQS309" s="1636"/>
      <c r="PQT309" s="1636"/>
      <c r="PQU309" s="1636"/>
      <c r="PQV309" s="1636"/>
      <c r="PQW309" s="1636"/>
      <c r="PQX309" s="1636"/>
      <c r="PQY309" s="1636"/>
      <c r="PQZ309" s="1636"/>
      <c r="PRA309" s="1636"/>
      <c r="PRB309" s="1636"/>
      <c r="PRC309" s="1636"/>
      <c r="PRD309" s="1636"/>
      <c r="PRE309" s="1636"/>
      <c r="PRF309" s="1636"/>
      <c r="PRG309" s="1636"/>
      <c r="PRH309" s="1636"/>
      <c r="PRI309" s="1636"/>
      <c r="PRJ309" s="1636"/>
      <c r="PRK309" s="1636"/>
      <c r="PRL309" s="1636"/>
      <c r="PRM309" s="1636"/>
      <c r="PRN309" s="1636"/>
      <c r="PRO309" s="1636"/>
      <c r="PRP309" s="1636"/>
      <c r="PRQ309" s="1636"/>
      <c r="PRR309" s="1636"/>
      <c r="PRS309" s="1636"/>
      <c r="PRT309" s="1636"/>
      <c r="PRU309" s="1636"/>
      <c r="PRV309" s="1636"/>
      <c r="PRW309" s="1636"/>
      <c r="PRX309" s="1636"/>
      <c r="PRY309" s="1636"/>
      <c r="PRZ309" s="1636"/>
      <c r="PSA309" s="1636"/>
      <c r="PSB309" s="1636"/>
      <c r="PSC309" s="1636"/>
      <c r="PSD309" s="1636"/>
      <c r="PSE309" s="1636"/>
      <c r="PSF309" s="1636"/>
      <c r="PSG309" s="1636"/>
      <c r="PSH309" s="1636"/>
      <c r="PSI309" s="1636"/>
      <c r="PSJ309" s="1636"/>
      <c r="PSK309" s="1636"/>
      <c r="PSL309" s="1636"/>
      <c r="PSM309" s="1636"/>
      <c r="PSN309" s="1636"/>
      <c r="PSO309" s="1636"/>
      <c r="PSP309" s="1636"/>
      <c r="PSQ309" s="1636"/>
      <c r="PSR309" s="1636"/>
      <c r="PSS309" s="1636"/>
      <c r="PST309" s="1636"/>
      <c r="PSU309" s="1636"/>
      <c r="PSV309" s="1636"/>
      <c r="PSW309" s="1636"/>
      <c r="PSX309" s="1636"/>
      <c r="PSY309" s="1636"/>
      <c r="PSZ309" s="1636"/>
      <c r="PTA309" s="1636"/>
      <c r="PTB309" s="1636"/>
      <c r="PTC309" s="1636"/>
      <c r="PTD309" s="1636"/>
      <c r="PTE309" s="1636"/>
      <c r="PTF309" s="1636"/>
      <c r="PTG309" s="1636"/>
      <c r="PTH309" s="1636"/>
      <c r="PTI309" s="1636"/>
      <c r="PTJ309" s="1636"/>
      <c r="PTK309" s="1636"/>
      <c r="PTL309" s="1636"/>
      <c r="PTM309" s="1636"/>
      <c r="PTN309" s="1636"/>
      <c r="PTO309" s="1636"/>
      <c r="PTP309" s="1636"/>
      <c r="PTQ309" s="1636"/>
      <c r="PTR309" s="1636"/>
      <c r="PTS309" s="1636"/>
      <c r="PTT309" s="1636"/>
      <c r="PTU309" s="1636"/>
      <c r="PTV309" s="1636"/>
      <c r="PTW309" s="1636"/>
      <c r="PTX309" s="1636"/>
      <c r="PTY309" s="1636"/>
      <c r="PTZ309" s="1636"/>
      <c r="PUA309" s="1636"/>
      <c r="PUB309" s="1636"/>
      <c r="PUC309" s="1636"/>
      <c r="PUD309" s="1636"/>
      <c r="PUE309" s="1636"/>
      <c r="PUF309" s="1636"/>
      <c r="PUG309" s="1636"/>
      <c r="PUH309" s="1636"/>
      <c r="PUI309" s="1636"/>
      <c r="PUJ309" s="1636"/>
      <c r="PUK309" s="1636"/>
      <c r="PUL309" s="1636"/>
      <c r="PUM309" s="1636"/>
      <c r="PUN309" s="1636"/>
      <c r="PUO309" s="1636"/>
      <c r="PUP309" s="1636"/>
      <c r="PUQ309" s="1636"/>
      <c r="PUR309" s="1636"/>
      <c r="PUS309" s="1636"/>
      <c r="PUT309" s="1636"/>
      <c r="PUU309" s="1636"/>
      <c r="PUV309" s="1636"/>
      <c r="PUW309" s="1636"/>
      <c r="PUX309" s="1636"/>
      <c r="PUY309" s="1636"/>
      <c r="PUZ309" s="1636"/>
      <c r="PVA309" s="1636"/>
      <c r="PVB309" s="1636"/>
      <c r="PVC309" s="1636"/>
      <c r="PVD309" s="1636"/>
      <c r="PVE309" s="1636"/>
      <c r="PVF309" s="1636"/>
      <c r="PVG309" s="1636"/>
      <c r="PVH309" s="1636"/>
      <c r="PVI309" s="1636"/>
      <c r="PVJ309" s="1636"/>
      <c r="PVK309" s="1636"/>
      <c r="PVL309" s="1636"/>
      <c r="PVM309" s="1636"/>
      <c r="PVN309" s="1636"/>
      <c r="PVO309" s="1636"/>
      <c r="PVP309" s="1636"/>
      <c r="PVQ309" s="1636"/>
      <c r="PVR309" s="1636"/>
      <c r="PVS309" s="1636"/>
      <c r="PVT309" s="1636"/>
      <c r="PVU309" s="1636"/>
      <c r="PVV309" s="1636"/>
      <c r="PVW309" s="1636"/>
      <c r="PVX309" s="1636"/>
      <c r="PVY309" s="1636"/>
      <c r="PVZ309" s="1636"/>
      <c r="PWA309" s="1636"/>
      <c r="PWB309" s="1636"/>
      <c r="PWC309" s="1636"/>
      <c r="PWD309" s="1636"/>
      <c r="PWE309" s="1636"/>
      <c r="PWF309" s="1636"/>
      <c r="PWG309" s="1636"/>
      <c r="PWH309" s="1636"/>
      <c r="PWI309" s="1636"/>
      <c r="PWJ309" s="1636"/>
      <c r="PWK309" s="1636"/>
      <c r="PWL309" s="1636"/>
      <c r="PWM309" s="1636"/>
      <c r="PWN309" s="1636"/>
      <c r="PWO309" s="1636"/>
      <c r="PWP309" s="1636"/>
      <c r="PWQ309" s="1636"/>
      <c r="PWR309" s="1636"/>
      <c r="PWS309" s="1636"/>
      <c r="PWT309" s="1636"/>
      <c r="PWU309" s="1636"/>
      <c r="PWV309" s="1636"/>
      <c r="PWW309" s="1636"/>
      <c r="PWX309" s="1636"/>
      <c r="PWY309" s="1636"/>
      <c r="PWZ309" s="1636"/>
      <c r="PXA309" s="1636"/>
      <c r="PXB309" s="1636"/>
      <c r="PXC309" s="1636"/>
      <c r="PXD309" s="1636"/>
      <c r="PXE309" s="1636"/>
      <c r="PXF309" s="1636"/>
      <c r="PXG309" s="1636"/>
      <c r="PXH309" s="1636"/>
      <c r="PXI309" s="1636"/>
      <c r="PXJ309" s="1636"/>
      <c r="PXK309" s="1636"/>
      <c r="PXL309" s="1636"/>
      <c r="PXM309" s="1636"/>
      <c r="PXN309" s="1636"/>
      <c r="PXO309" s="1636"/>
      <c r="PXP309" s="1636"/>
      <c r="PXQ309" s="1636"/>
      <c r="PXR309" s="1636"/>
      <c r="PXS309" s="1636"/>
      <c r="PXT309" s="1636"/>
      <c r="PXU309" s="1636"/>
      <c r="PXV309" s="1636"/>
      <c r="PXW309" s="1636"/>
      <c r="PXX309" s="1636"/>
      <c r="PXY309" s="1636"/>
      <c r="PXZ309" s="1636"/>
      <c r="PYA309" s="1636"/>
      <c r="PYB309" s="1636"/>
      <c r="PYC309" s="1636"/>
      <c r="PYD309" s="1636"/>
      <c r="PYE309" s="1636"/>
      <c r="PYF309" s="1636"/>
      <c r="PYG309" s="1636"/>
      <c r="PYH309" s="1636"/>
      <c r="PYI309" s="1636"/>
      <c r="PYJ309" s="1636"/>
      <c r="PYK309" s="1636"/>
      <c r="PYL309" s="1636"/>
      <c r="PYM309" s="1636"/>
      <c r="PYN309" s="1636"/>
      <c r="PYO309" s="1636"/>
      <c r="PYP309" s="1636"/>
      <c r="PYQ309" s="1636"/>
      <c r="PYR309" s="1636"/>
      <c r="PYS309" s="1636"/>
      <c r="PYT309" s="1636"/>
      <c r="PYU309" s="1636"/>
      <c r="PYV309" s="1636"/>
      <c r="PYW309" s="1636"/>
      <c r="PYX309" s="1636"/>
      <c r="PYY309" s="1636"/>
      <c r="PYZ309" s="1636"/>
      <c r="PZA309" s="1636"/>
      <c r="PZB309" s="1636"/>
      <c r="PZC309" s="1636"/>
      <c r="PZD309" s="1636"/>
      <c r="PZE309" s="1636"/>
      <c r="PZF309" s="1636"/>
      <c r="PZG309" s="1636"/>
      <c r="PZH309" s="1636"/>
      <c r="PZI309" s="1636"/>
      <c r="PZJ309" s="1636"/>
      <c r="PZK309" s="1636"/>
      <c r="PZL309" s="1636"/>
      <c r="PZM309" s="1636"/>
      <c r="PZN309" s="1636"/>
      <c r="PZO309" s="1636"/>
      <c r="PZP309" s="1636"/>
      <c r="PZQ309" s="1636"/>
      <c r="PZR309" s="1636"/>
      <c r="PZS309" s="1636"/>
      <c r="PZT309" s="1636"/>
      <c r="PZU309" s="1636"/>
      <c r="PZV309" s="1636"/>
      <c r="PZW309" s="1636"/>
      <c r="PZX309" s="1636"/>
      <c r="PZY309" s="1636"/>
      <c r="PZZ309" s="1636"/>
      <c r="QAA309" s="1636"/>
      <c r="QAB309" s="1636"/>
      <c r="QAC309" s="1636"/>
      <c r="QAD309" s="1636"/>
      <c r="QAE309" s="1636"/>
      <c r="QAF309" s="1636"/>
      <c r="QAG309" s="1636"/>
      <c r="QAH309" s="1636"/>
      <c r="QAI309" s="1636"/>
      <c r="QAJ309" s="1636"/>
      <c r="QAK309" s="1636"/>
      <c r="QAL309" s="1636"/>
      <c r="QAM309" s="1636"/>
      <c r="QAN309" s="1636"/>
      <c r="QAO309" s="1636"/>
      <c r="QAP309" s="1636"/>
      <c r="QAQ309" s="1636"/>
      <c r="QAR309" s="1636"/>
      <c r="QAS309" s="1636"/>
      <c r="QAT309" s="1636"/>
      <c r="QAU309" s="1636"/>
      <c r="QAV309" s="1636"/>
      <c r="QAW309" s="1636"/>
      <c r="QAX309" s="1636"/>
      <c r="QAY309" s="1636"/>
      <c r="QAZ309" s="1636"/>
      <c r="QBA309" s="1636"/>
      <c r="QBB309" s="1636"/>
      <c r="QBC309" s="1636"/>
      <c r="QBD309" s="1636"/>
      <c r="QBE309" s="1636"/>
      <c r="QBF309" s="1636"/>
      <c r="QBG309" s="1636"/>
      <c r="QBH309" s="1636"/>
      <c r="QBI309" s="1636"/>
      <c r="QBJ309" s="1636"/>
      <c r="QBK309" s="1636"/>
      <c r="QBL309" s="1636"/>
      <c r="QBM309" s="1636"/>
      <c r="QBN309" s="1636"/>
      <c r="QBO309" s="1636"/>
      <c r="QBP309" s="1636"/>
      <c r="QBQ309" s="1636"/>
      <c r="QBR309" s="1636"/>
      <c r="QBS309" s="1636"/>
      <c r="QBT309" s="1636"/>
      <c r="QBU309" s="1636"/>
      <c r="QBV309" s="1636"/>
      <c r="QBW309" s="1636"/>
      <c r="QBX309" s="1636"/>
      <c r="QBY309" s="1636"/>
      <c r="QBZ309" s="1636"/>
      <c r="QCA309" s="1636"/>
      <c r="QCB309" s="1636"/>
      <c r="QCC309" s="1636"/>
      <c r="QCD309" s="1636"/>
      <c r="QCE309" s="1636"/>
      <c r="QCF309" s="1636"/>
      <c r="QCG309" s="1636"/>
      <c r="QCH309" s="1636"/>
      <c r="QCI309" s="1636"/>
      <c r="QCJ309" s="1636"/>
      <c r="QCK309" s="1636"/>
      <c r="QCL309" s="1636"/>
      <c r="QCM309" s="1636"/>
      <c r="QCN309" s="1636"/>
      <c r="QCO309" s="1636"/>
      <c r="QCP309" s="1636"/>
      <c r="QCQ309" s="1636"/>
      <c r="QCR309" s="1636"/>
      <c r="QCS309" s="1636"/>
      <c r="QCT309" s="1636"/>
      <c r="QCU309" s="1636"/>
      <c r="QCV309" s="1636"/>
      <c r="QCW309" s="1636"/>
      <c r="QCX309" s="1636"/>
      <c r="QCY309" s="1636"/>
      <c r="QCZ309" s="1636"/>
      <c r="QDA309" s="1636"/>
      <c r="QDB309" s="1636"/>
      <c r="QDC309" s="1636"/>
      <c r="QDD309" s="1636"/>
      <c r="QDE309" s="1636"/>
      <c r="QDF309" s="1636"/>
      <c r="QDG309" s="1636"/>
      <c r="QDH309" s="1636"/>
      <c r="QDI309" s="1636"/>
      <c r="QDJ309" s="1636"/>
      <c r="QDK309" s="1636"/>
      <c r="QDL309" s="1636"/>
      <c r="QDM309" s="1636"/>
      <c r="QDN309" s="1636"/>
      <c r="QDO309" s="1636"/>
      <c r="QDP309" s="1636"/>
      <c r="QDQ309" s="1636"/>
      <c r="QDR309" s="1636"/>
      <c r="QDS309" s="1636"/>
      <c r="QDT309" s="1636"/>
      <c r="QDU309" s="1636"/>
      <c r="QDV309" s="1636"/>
      <c r="QDW309" s="1636"/>
      <c r="QDX309" s="1636"/>
      <c r="QDY309" s="1636"/>
      <c r="QDZ309" s="1636"/>
      <c r="QEA309" s="1636"/>
      <c r="QEB309" s="1636"/>
      <c r="QEC309" s="1636"/>
      <c r="QED309" s="1636"/>
      <c r="QEE309" s="1636"/>
      <c r="QEF309" s="1636"/>
      <c r="QEG309" s="1636"/>
      <c r="QEH309" s="1636"/>
      <c r="QEI309" s="1636"/>
      <c r="QEJ309" s="1636"/>
      <c r="QEK309" s="1636"/>
      <c r="QEL309" s="1636"/>
      <c r="QEM309" s="1636"/>
      <c r="QEN309" s="1636"/>
      <c r="QEO309" s="1636"/>
      <c r="QEP309" s="1636"/>
      <c r="QEQ309" s="1636"/>
      <c r="QER309" s="1636"/>
      <c r="QES309" s="1636"/>
      <c r="QET309" s="1636"/>
      <c r="QEU309" s="1636"/>
      <c r="QEV309" s="1636"/>
      <c r="QEW309" s="1636"/>
      <c r="QEX309" s="1636"/>
      <c r="QEY309" s="1636"/>
      <c r="QEZ309" s="1636"/>
      <c r="QFA309" s="1636"/>
      <c r="QFB309" s="1636"/>
      <c r="QFC309" s="1636"/>
      <c r="QFD309" s="1636"/>
      <c r="QFE309" s="1636"/>
      <c r="QFF309" s="1636"/>
      <c r="QFG309" s="1636"/>
      <c r="QFH309" s="1636"/>
      <c r="QFI309" s="1636"/>
      <c r="QFJ309" s="1636"/>
      <c r="QFK309" s="1636"/>
      <c r="QFL309" s="1636"/>
      <c r="QFM309" s="1636"/>
      <c r="QFN309" s="1636"/>
      <c r="QFO309" s="1636"/>
      <c r="QFP309" s="1636"/>
      <c r="QFQ309" s="1636"/>
      <c r="QFR309" s="1636"/>
      <c r="QFS309" s="1636"/>
      <c r="QFT309" s="1636"/>
      <c r="QFU309" s="1636"/>
      <c r="QFV309" s="1636"/>
      <c r="QFW309" s="1636"/>
      <c r="QFX309" s="1636"/>
      <c r="QFY309" s="1636"/>
      <c r="QFZ309" s="1636"/>
      <c r="QGA309" s="1636"/>
      <c r="QGB309" s="1636"/>
      <c r="QGC309" s="1636"/>
      <c r="QGD309" s="1636"/>
      <c r="QGE309" s="1636"/>
      <c r="QGF309" s="1636"/>
      <c r="QGG309" s="1636"/>
      <c r="QGH309" s="1636"/>
      <c r="QGI309" s="1636"/>
      <c r="QGJ309" s="1636"/>
      <c r="QGK309" s="1636"/>
      <c r="QGL309" s="1636"/>
      <c r="QGM309" s="1636"/>
      <c r="QGN309" s="1636"/>
      <c r="QGO309" s="1636"/>
      <c r="QGP309" s="1636"/>
      <c r="QGQ309" s="1636"/>
      <c r="QGR309" s="1636"/>
      <c r="QGS309" s="1636"/>
      <c r="QGT309" s="1636"/>
      <c r="QGU309" s="1636"/>
      <c r="QGV309" s="1636"/>
      <c r="QGW309" s="1636"/>
      <c r="QGX309" s="1636"/>
      <c r="QGY309" s="1636"/>
      <c r="QGZ309" s="1636"/>
      <c r="QHA309" s="1636"/>
      <c r="QHB309" s="1636"/>
      <c r="QHC309" s="1636"/>
      <c r="QHD309" s="1636"/>
      <c r="QHE309" s="1636"/>
      <c r="QHF309" s="1636"/>
      <c r="QHG309" s="1636"/>
      <c r="QHH309" s="1636"/>
      <c r="QHI309" s="1636"/>
      <c r="QHJ309" s="1636"/>
      <c r="QHK309" s="1636"/>
      <c r="QHL309" s="1636"/>
      <c r="QHM309" s="1636"/>
      <c r="QHN309" s="1636"/>
      <c r="QHO309" s="1636"/>
      <c r="QHP309" s="1636"/>
      <c r="QHQ309" s="1636"/>
      <c r="QHR309" s="1636"/>
      <c r="QHS309" s="1636"/>
      <c r="QHT309" s="1636"/>
      <c r="QHU309" s="1636"/>
      <c r="QHV309" s="1636"/>
      <c r="QHW309" s="1636"/>
      <c r="QHX309" s="1636"/>
      <c r="QHY309" s="1636"/>
      <c r="QHZ309" s="1636"/>
      <c r="QIA309" s="1636"/>
      <c r="QIB309" s="1636"/>
      <c r="QIC309" s="1636"/>
      <c r="QID309" s="1636"/>
      <c r="QIE309" s="1636"/>
      <c r="QIF309" s="1636"/>
      <c r="QIG309" s="1636"/>
      <c r="QIH309" s="1636"/>
      <c r="QII309" s="1636"/>
      <c r="QIJ309" s="1636"/>
      <c r="QIK309" s="1636"/>
      <c r="QIL309" s="1636"/>
      <c r="QIM309" s="1636"/>
      <c r="QIN309" s="1636"/>
      <c r="QIO309" s="1636"/>
      <c r="QIP309" s="1636"/>
      <c r="QIQ309" s="1636"/>
      <c r="QIR309" s="1636"/>
      <c r="QIS309" s="1636"/>
      <c r="QIT309" s="1636"/>
      <c r="QIU309" s="1636"/>
      <c r="QIV309" s="1636"/>
      <c r="QIW309" s="1636"/>
      <c r="QIX309" s="1636"/>
      <c r="QIY309" s="1636"/>
      <c r="QIZ309" s="1636"/>
      <c r="QJA309" s="1636"/>
      <c r="QJB309" s="1636"/>
      <c r="QJC309" s="1636"/>
      <c r="QJD309" s="1636"/>
      <c r="QJE309" s="1636"/>
      <c r="QJF309" s="1636"/>
      <c r="QJG309" s="1636"/>
      <c r="QJH309" s="1636"/>
      <c r="QJI309" s="1636"/>
      <c r="QJJ309" s="1636"/>
      <c r="QJK309" s="1636"/>
      <c r="QJL309" s="1636"/>
      <c r="QJM309" s="1636"/>
      <c r="QJN309" s="1636"/>
      <c r="QJO309" s="1636"/>
      <c r="QJP309" s="1636"/>
      <c r="QJQ309" s="1636"/>
      <c r="QJR309" s="1636"/>
      <c r="QJS309" s="1636"/>
      <c r="QJT309" s="1636"/>
      <c r="QJU309" s="1636"/>
      <c r="QJV309" s="1636"/>
      <c r="QJW309" s="1636"/>
      <c r="QJX309" s="1636"/>
      <c r="QJY309" s="1636"/>
      <c r="QJZ309" s="1636"/>
      <c r="QKA309" s="1636"/>
      <c r="QKB309" s="1636"/>
      <c r="QKC309" s="1636"/>
      <c r="QKD309" s="1636"/>
      <c r="QKE309" s="1636"/>
      <c r="QKF309" s="1636"/>
      <c r="QKG309" s="1636"/>
      <c r="QKH309" s="1636"/>
      <c r="QKI309" s="1636"/>
      <c r="QKJ309" s="1636"/>
      <c r="QKK309" s="1636"/>
      <c r="QKL309" s="1636"/>
      <c r="QKM309" s="1636"/>
      <c r="QKN309" s="1636"/>
      <c r="QKO309" s="1636"/>
      <c r="QKP309" s="1636"/>
      <c r="QKQ309" s="1636"/>
      <c r="QKR309" s="1636"/>
      <c r="QKS309" s="1636"/>
      <c r="QKT309" s="1636"/>
      <c r="QKU309" s="1636"/>
      <c r="QKV309" s="1636"/>
      <c r="QKW309" s="1636"/>
      <c r="QKX309" s="1636"/>
      <c r="QKY309" s="1636"/>
      <c r="QKZ309" s="1636"/>
      <c r="QLA309" s="1636"/>
      <c r="QLB309" s="1636"/>
      <c r="QLC309" s="1636"/>
      <c r="QLD309" s="1636"/>
      <c r="QLE309" s="1636"/>
      <c r="QLF309" s="1636"/>
      <c r="QLG309" s="1636"/>
      <c r="QLH309" s="1636"/>
      <c r="QLI309" s="1636"/>
      <c r="QLJ309" s="1636"/>
      <c r="QLK309" s="1636"/>
      <c r="QLL309" s="1636"/>
      <c r="QLM309" s="1636"/>
      <c r="QLN309" s="1636"/>
      <c r="QLO309" s="1636"/>
      <c r="QLP309" s="1636"/>
      <c r="QLQ309" s="1636"/>
      <c r="QLR309" s="1636"/>
      <c r="QLS309" s="1636"/>
      <c r="QLT309" s="1636"/>
      <c r="QLU309" s="1636"/>
      <c r="QLV309" s="1636"/>
      <c r="QLW309" s="1636"/>
      <c r="QLX309" s="1636"/>
      <c r="QLY309" s="1636"/>
      <c r="QLZ309" s="1636"/>
      <c r="QMA309" s="1636"/>
      <c r="QMB309" s="1636"/>
      <c r="QMC309" s="1636"/>
      <c r="QMD309" s="1636"/>
      <c r="QME309" s="1636"/>
      <c r="QMF309" s="1636"/>
      <c r="QMG309" s="1636"/>
      <c r="QMH309" s="1636"/>
      <c r="QMI309" s="1636"/>
      <c r="QMJ309" s="1636"/>
      <c r="QMK309" s="1636"/>
      <c r="QML309" s="1636"/>
      <c r="QMM309" s="1636"/>
      <c r="QMN309" s="1636"/>
      <c r="QMO309" s="1636"/>
      <c r="QMP309" s="1636"/>
      <c r="QMQ309" s="1636"/>
      <c r="QMR309" s="1636"/>
      <c r="QMS309" s="1636"/>
      <c r="QMT309" s="1636"/>
      <c r="QMU309" s="1636"/>
      <c r="QMV309" s="1636"/>
      <c r="QMW309" s="1636"/>
      <c r="QMX309" s="1636"/>
      <c r="QMY309" s="1636"/>
      <c r="QMZ309" s="1636"/>
      <c r="QNA309" s="1636"/>
      <c r="QNB309" s="1636"/>
      <c r="QNC309" s="1636"/>
      <c r="QND309" s="1636"/>
      <c r="QNE309" s="1636"/>
      <c r="QNF309" s="1636"/>
      <c r="QNG309" s="1636"/>
      <c r="QNH309" s="1636"/>
      <c r="QNI309" s="1636"/>
      <c r="QNJ309" s="1636"/>
      <c r="QNK309" s="1636"/>
      <c r="QNL309" s="1636"/>
      <c r="QNM309" s="1636"/>
      <c r="QNN309" s="1636"/>
      <c r="QNO309" s="1636"/>
      <c r="QNP309" s="1636"/>
      <c r="QNQ309" s="1636"/>
      <c r="QNR309" s="1636"/>
      <c r="QNS309" s="1636"/>
      <c r="QNT309" s="1636"/>
      <c r="QNU309" s="1636"/>
      <c r="QNV309" s="1636"/>
      <c r="QNW309" s="1636"/>
      <c r="QNX309" s="1636"/>
      <c r="QNY309" s="1636"/>
      <c r="QNZ309" s="1636"/>
      <c r="QOA309" s="1636"/>
      <c r="QOB309" s="1636"/>
      <c r="QOC309" s="1636"/>
      <c r="QOD309" s="1636"/>
      <c r="QOE309" s="1636"/>
      <c r="QOF309" s="1636"/>
      <c r="QOG309" s="1636"/>
      <c r="QOH309" s="1636"/>
      <c r="QOI309" s="1636"/>
      <c r="QOJ309" s="1636"/>
      <c r="QOK309" s="1636"/>
      <c r="QOL309" s="1636"/>
      <c r="QOM309" s="1636"/>
      <c r="QON309" s="1636"/>
      <c r="QOO309" s="1636"/>
      <c r="QOP309" s="1636"/>
      <c r="QOQ309" s="1636"/>
      <c r="QOR309" s="1636"/>
      <c r="QOS309" s="1636"/>
      <c r="QOT309" s="1636"/>
      <c r="QOU309" s="1636"/>
      <c r="QOV309" s="1636"/>
      <c r="QOW309" s="1636"/>
      <c r="QOX309" s="1636"/>
      <c r="QOY309" s="1636"/>
      <c r="QOZ309" s="1636"/>
      <c r="QPA309" s="1636"/>
      <c r="QPB309" s="1636"/>
      <c r="QPC309" s="1636"/>
      <c r="QPD309" s="1636"/>
      <c r="QPE309" s="1636"/>
      <c r="QPF309" s="1636"/>
      <c r="QPG309" s="1636"/>
      <c r="QPH309" s="1636"/>
      <c r="QPI309" s="1636"/>
      <c r="QPJ309" s="1636"/>
      <c r="QPK309" s="1636"/>
      <c r="QPL309" s="1636"/>
      <c r="QPM309" s="1636"/>
      <c r="QPN309" s="1636"/>
      <c r="QPO309" s="1636"/>
      <c r="QPP309" s="1636"/>
      <c r="QPQ309" s="1636"/>
      <c r="QPR309" s="1636"/>
      <c r="QPS309" s="1636"/>
      <c r="QPT309" s="1636"/>
      <c r="QPU309" s="1636"/>
      <c r="QPV309" s="1636"/>
      <c r="QPW309" s="1636"/>
      <c r="QPX309" s="1636"/>
      <c r="QPY309" s="1636"/>
      <c r="QPZ309" s="1636"/>
      <c r="QQA309" s="1636"/>
      <c r="QQB309" s="1636"/>
      <c r="QQC309" s="1636"/>
      <c r="QQD309" s="1636"/>
      <c r="QQE309" s="1636"/>
      <c r="QQF309" s="1636"/>
      <c r="QQG309" s="1636"/>
      <c r="QQH309" s="1636"/>
      <c r="QQI309" s="1636"/>
      <c r="QQJ309" s="1636"/>
      <c r="QQK309" s="1636"/>
      <c r="QQL309" s="1636"/>
      <c r="QQM309" s="1636"/>
      <c r="QQN309" s="1636"/>
      <c r="QQO309" s="1636"/>
      <c r="QQP309" s="1636"/>
      <c r="QQQ309" s="1636"/>
      <c r="QQR309" s="1636"/>
      <c r="QQS309" s="1636"/>
      <c r="QQT309" s="1636"/>
      <c r="QQU309" s="1636"/>
      <c r="QQV309" s="1636"/>
      <c r="QQW309" s="1636"/>
      <c r="QQX309" s="1636"/>
      <c r="QQY309" s="1636"/>
      <c r="QQZ309" s="1636"/>
      <c r="QRA309" s="1636"/>
      <c r="QRB309" s="1636"/>
      <c r="QRC309" s="1636"/>
      <c r="QRD309" s="1636"/>
      <c r="QRE309" s="1636"/>
      <c r="QRF309" s="1636"/>
      <c r="QRG309" s="1636"/>
      <c r="QRH309" s="1636"/>
      <c r="QRI309" s="1636"/>
      <c r="QRJ309" s="1636"/>
      <c r="QRK309" s="1636"/>
      <c r="QRL309" s="1636"/>
      <c r="QRM309" s="1636"/>
      <c r="QRN309" s="1636"/>
      <c r="QRO309" s="1636"/>
      <c r="QRP309" s="1636"/>
      <c r="QRQ309" s="1636"/>
      <c r="QRR309" s="1636"/>
      <c r="QRS309" s="1636"/>
      <c r="QRT309" s="1636"/>
      <c r="QRU309" s="1636"/>
      <c r="QRV309" s="1636"/>
      <c r="QRW309" s="1636"/>
      <c r="QRX309" s="1636"/>
      <c r="QRY309" s="1636"/>
      <c r="QRZ309" s="1636"/>
      <c r="QSA309" s="1636"/>
      <c r="QSB309" s="1636"/>
      <c r="QSC309" s="1636"/>
      <c r="QSD309" s="1636"/>
      <c r="QSE309" s="1636"/>
      <c r="QSF309" s="1636"/>
      <c r="QSG309" s="1636"/>
      <c r="QSH309" s="1636"/>
      <c r="QSI309" s="1636"/>
      <c r="QSJ309" s="1636"/>
      <c r="QSK309" s="1636"/>
      <c r="QSL309" s="1636"/>
      <c r="QSM309" s="1636"/>
      <c r="QSN309" s="1636"/>
      <c r="QSO309" s="1636"/>
      <c r="QSP309" s="1636"/>
      <c r="QSQ309" s="1636"/>
      <c r="QSR309" s="1636"/>
      <c r="QSS309" s="1636"/>
      <c r="QST309" s="1636"/>
      <c r="QSU309" s="1636"/>
      <c r="QSV309" s="1636"/>
      <c r="QSW309" s="1636"/>
      <c r="QSX309" s="1636"/>
      <c r="QSY309" s="1636"/>
      <c r="QSZ309" s="1636"/>
      <c r="QTA309" s="1636"/>
      <c r="QTB309" s="1636"/>
      <c r="QTC309" s="1636"/>
      <c r="QTD309" s="1636"/>
      <c r="QTE309" s="1636"/>
      <c r="QTF309" s="1636"/>
      <c r="QTG309" s="1636"/>
      <c r="QTH309" s="1636"/>
      <c r="QTI309" s="1636"/>
      <c r="QTJ309" s="1636"/>
      <c r="QTK309" s="1636"/>
      <c r="QTL309" s="1636"/>
      <c r="QTM309" s="1636"/>
      <c r="QTN309" s="1636"/>
      <c r="QTO309" s="1636"/>
      <c r="QTP309" s="1636"/>
      <c r="QTQ309" s="1636"/>
      <c r="QTR309" s="1636"/>
      <c r="QTS309" s="1636"/>
      <c r="QTT309" s="1636"/>
      <c r="QTU309" s="1636"/>
      <c r="QTV309" s="1636"/>
      <c r="QTW309" s="1636"/>
      <c r="QTX309" s="1636"/>
      <c r="QTY309" s="1636"/>
      <c r="QTZ309" s="1636"/>
      <c r="QUA309" s="1636"/>
      <c r="QUB309" s="1636"/>
      <c r="QUC309" s="1636"/>
      <c r="QUD309" s="1636"/>
      <c r="QUE309" s="1636"/>
      <c r="QUF309" s="1636"/>
      <c r="QUG309" s="1636"/>
      <c r="QUH309" s="1636"/>
      <c r="QUI309" s="1636"/>
      <c r="QUJ309" s="1636"/>
      <c r="QUK309" s="1636"/>
      <c r="QUL309" s="1636"/>
      <c r="QUM309" s="1636"/>
      <c r="QUN309" s="1636"/>
      <c r="QUO309" s="1636"/>
      <c r="QUP309" s="1636"/>
      <c r="QUQ309" s="1636"/>
      <c r="QUR309" s="1636"/>
      <c r="QUS309" s="1636"/>
      <c r="QUT309" s="1636"/>
      <c r="QUU309" s="1636"/>
      <c r="QUV309" s="1636"/>
      <c r="QUW309" s="1636"/>
      <c r="QUX309" s="1636"/>
      <c r="QUY309" s="1636"/>
      <c r="QUZ309" s="1636"/>
      <c r="QVA309" s="1636"/>
      <c r="QVB309" s="1636"/>
      <c r="QVC309" s="1636"/>
      <c r="QVD309" s="1636"/>
      <c r="QVE309" s="1636"/>
      <c r="QVF309" s="1636"/>
      <c r="QVG309" s="1636"/>
      <c r="QVH309" s="1636"/>
      <c r="QVI309" s="1636"/>
      <c r="QVJ309" s="1636"/>
      <c r="QVK309" s="1636"/>
      <c r="QVL309" s="1636"/>
      <c r="QVM309" s="1636"/>
      <c r="QVN309" s="1636"/>
      <c r="QVO309" s="1636"/>
      <c r="QVP309" s="1636"/>
      <c r="QVQ309" s="1636"/>
      <c r="QVR309" s="1636"/>
      <c r="QVS309" s="1636"/>
      <c r="QVT309" s="1636"/>
      <c r="QVU309" s="1636"/>
      <c r="QVV309" s="1636"/>
      <c r="QVW309" s="1636"/>
      <c r="QVX309" s="1636"/>
      <c r="QVY309" s="1636"/>
      <c r="QVZ309" s="1636"/>
      <c r="QWA309" s="1636"/>
      <c r="QWB309" s="1636"/>
      <c r="QWC309" s="1636"/>
      <c r="QWD309" s="1636"/>
      <c r="QWE309" s="1636"/>
      <c r="QWF309" s="1636"/>
      <c r="QWG309" s="1636"/>
      <c r="QWH309" s="1636"/>
      <c r="QWI309" s="1636"/>
      <c r="QWJ309" s="1636"/>
      <c r="QWK309" s="1636"/>
      <c r="QWL309" s="1636"/>
      <c r="QWM309" s="1636"/>
      <c r="QWN309" s="1636"/>
      <c r="QWO309" s="1636"/>
      <c r="QWP309" s="1636"/>
      <c r="QWQ309" s="1636"/>
      <c r="QWR309" s="1636"/>
      <c r="QWS309" s="1636"/>
      <c r="QWT309" s="1636"/>
      <c r="QWU309" s="1636"/>
      <c r="QWV309" s="1636"/>
      <c r="QWW309" s="1636"/>
      <c r="QWX309" s="1636"/>
      <c r="QWY309" s="1636"/>
      <c r="QWZ309" s="1636"/>
      <c r="QXA309" s="1636"/>
      <c r="QXB309" s="1636"/>
      <c r="QXC309" s="1636"/>
      <c r="QXD309" s="1636"/>
      <c r="QXE309" s="1636"/>
      <c r="QXF309" s="1636"/>
      <c r="QXG309" s="1636"/>
      <c r="QXH309" s="1636"/>
      <c r="QXI309" s="1636"/>
      <c r="QXJ309" s="1636"/>
      <c r="QXK309" s="1636"/>
      <c r="QXL309" s="1636"/>
      <c r="QXM309" s="1636"/>
      <c r="QXN309" s="1636"/>
      <c r="QXO309" s="1636"/>
      <c r="QXP309" s="1636"/>
      <c r="QXQ309" s="1636"/>
      <c r="QXR309" s="1636"/>
      <c r="QXS309" s="1636"/>
      <c r="QXT309" s="1636"/>
      <c r="QXU309" s="1636"/>
      <c r="QXV309" s="1636"/>
      <c r="QXW309" s="1636"/>
      <c r="QXX309" s="1636"/>
      <c r="QXY309" s="1636"/>
      <c r="QXZ309" s="1636"/>
      <c r="QYA309" s="1636"/>
      <c r="QYB309" s="1636"/>
      <c r="QYC309" s="1636"/>
      <c r="QYD309" s="1636"/>
      <c r="QYE309" s="1636"/>
      <c r="QYF309" s="1636"/>
      <c r="QYG309" s="1636"/>
      <c r="QYH309" s="1636"/>
      <c r="QYI309" s="1636"/>
      <c r="QYJ309" s="1636"/>
      <c r="QYK309" s="1636"/>
      <c r="QYL309" s="1636"/>
      <c r="QYM309" s="1636"/>
      <c r="QYN309" s="1636"/>
      <c r="QYO309" s="1636"/>
      <c r="QYP309" s="1636"/>
      <c r="QYQ309" s="1636"/>
      <c r="QYR309" s="1636"/>
      <c r="QYS309" s="1636"/>
      <c r="QYT309" s="1636"/>
      <c r="QYU309" s="1636"/>
      <c r="QYV309" s="1636"/>
      <c r="QYW309" s="1636"/>
      <c r="QYX309" s="1636"/>
      <c r="QYY309" s="1636"/>
      <c r="QYZ309" s="1636"/>
      <c r="QZA309" s="1636"/>
      <c r="QZB309" s="1636"/>
      <c r="QZC309" s="1636"/>
      <c r="QZD309" s="1636"/>
      <c r="QZE309" s="1636"/>
      <c r="QZF309" s="1636"/>
      <c r="QZG309" s="1636"/>
      <c r="QZH309" s="1636"/>
      <c r="QZI309" s="1636"/>
      <c r="QZJ309" s="1636"/>
      <c r="QZK309" s="1636"/>
      <c r="QZL309" s="1636"/>
      <c r="QZM309" s="1636"/>
      <c r="QZN309" s="1636"/>
      <c r="QZO309" s="1636"/>
      <c r="QZP309" s="1636"/>
      <c r="QZQ309" s="1636"/>
      <c r="QZR309" s="1636"/>
      <c r="QZS309" s="1636"/>
      <c r="QZT309" s="1636"/>
      <c r="QZU309" s="1636"/>
      <c r="QZV309" s="1636"/>
      <c r="QZW309" s="1636"/>
      <c r="QZX309" s="1636"/>
      <c r="QZY309" s="1636"/>
      <c r="QZZ309" s="1636"/>
      <c r="RAA309" s="1636"/>
      <c r="RAB309" s="1636"/>
      <c r="RAC309" s="1636"/>
      <c r="RAD309" s="1636"/>
      <c r="RAE309" s="1636"/>
      <c r="RAF309" s="1636"/>
      <c r="RAG309" s="1636"/>
      <c r="RAH309" s="1636"/>
      <c r="RAI309" s="1636"/>
      <c r="RAJ309" s="1636"/>
      <c r="RAK309" s="1636"/>
      <c r="RAL309" s="1636"/>
      <c r="RAM309" s="1636"/>
      <c r="RAN309" s="1636"/>
      <c r="RAO309" s="1636"/>
      <c r="RAP309" s="1636"/>
      <c r="RAQ309" s="1636"/>
      <c r="RAR309" s="1636"/>
      <c r="RAS309" s="1636"/>
      <c r="RAT309" s="1636"/>
      <c r="RAU309" s="1636"/>
      <c r="RAV309" s="1636"/>
      <c r="RAW309" s="1636"/>
      <c r="RAX309" s="1636"/>
      <c r="RAY309" s="1636"/>
      <c r="RAZ309" s="1636"/>
      <c r="RBA309" s="1636"/>
      <c r="RBB309" s="1636"/>
      <c r="RBC309" s="1636"/>
      <c r="RBD309" s="1636"/>
      <c r="RBE309" s="1636"/>
      <c r="RBF309" s="1636"/>
      <c r="RBG309" s="1636"/>
      <c r="RBH309" s="1636"/>
      <c r="RBI309" s="1636"/>
      <c r="RBJ309" s="1636"/>
      <c r="RBK309" s="1636"/>
      <c r="RBL309" s="1636"/>
      <c r="RBM309" s="1636"/>
      <c r="RBN309" s="1636"/>
      <c r="RBO309" s="1636"/>
      <c r="RBP309" s="1636"/>
      <c r="RBQ309" s="1636"/>
      <c r="RBR309" s="1636"/>
      <c r="RBS309" s="1636"/>
      <c r="RBT309" s="1636"/>
      <c r="RBU309" s="1636"/>
      <c r="RBV309" s="1636"/>
      <c r="RBW309" s="1636"/>
      <c r="RBX309" s="1636"/>
      <c r="RBY309" s="1636"/>
      <c r="RBZ309" s="1636"/>
      <c r="RCA309" s="1636"/>
      <c r="RCB309" s="1636"/>
      <c r="RCC309" s="1636"/>
      <c r="RCD309" s="1636"/>
      <c r="RCE309" s="1636"/>
      <c r="RCF309" s="1636"/>
      <c r="RCG309" s="1636"/>
      <c r="RCH309" s="1636"/>
      <c r="RCI309" s="1636"/>
      <c r="RCJ309" s="1636"/>
      <c r="RCK309" s="1636"/>
      <c r="RCL309" s="1636"/>
      <c r="RCM309" s="1636"/>
      <c r="RCN309" s="1636"/>
      <c r="RCO309" s="1636"/>
      <c r="RCP309" s="1636"/>
      <c r="RCQ309" s="1636"/>
      <c r="RCR309" s="1636"/>
      <c r="RCS309" s="1636"/>
      <c r="RCT309" s="1636"/>
      <c r="RCU309" s="1636"/>
      <c r="RCV309" s="1636"/>
      <c r="RCW309" s="1636"/>
      <c r="RCX309" s="1636"/>
      <c r="RCY309" s="1636"/>
      <c r="RCZ309" s="1636"/>
      <c r="RDA309" s="1636"/>
      <c r="RDB309" s="1636"/>
      <c r="RDC309" s="1636"/>
      <c r="RDD309" s="1636"/>
      <c r="RDE309" s="1636"/>
      <c r="RDF309" s="1636"/>
      <c r="RDG309" s="1636"/>
      <c r="RDH309" s="1636"/>
      <c r="RDI309" s="1636"/>
      <c r="RDJ309" s="1636"/>
      <c r="RDK309" s="1636"/>
      <c r="RDL309" s="1636"/>
      <c r="RDM309" s="1636"/>
      <c r="RDN309" s="1636"/>
      <c r="RDO309" s="1636"/>
      <c r="RDP309" s="1636"/>
      <c r="RDQ309" s="1636"/>
      <c r="RDR309" s="1636"/>
      <c r="RDS309" s="1636"/>
      <c r="RDT309" s="1636"/>
      <c r="RDU309" s="1636"/>
      <c r="RDV309" s="1636"/>
      <c r="RDW309" s="1636"/>
      <c r="RDX309" s="1636"/>
      <c r="RDY309" s="1636"/>
      <c r="RDZ309" s="1636"/>
      <c r="REA309" s="1636"/>
      <c r="REB309" s="1636"/>
      <c r="REC309" s="1636"/>
      <c r="RED309" s="1636"/>
      <c r="REE309" s="1636"/>
      <c r="REF309" s="1636"/>
      <c r="REG309" s="1636"/>
      <c r="REH309" s="1636"/>
      <c r="REI309" s="1636"/>
      <c r="REJ309" s="1636"/>
      <c r="REK309" s="1636"/>
      <c r="REL309" s="1636"/>
      <c r="REM309" s="1636"/>
      <c r="REN309" s="1636"/>
      <c r="REO309" s="1636"/>
      <c r="REP309" s="1636"/>
      <c r="REQ309" s="1636"/>
      <c r="RER309" s="1636"/>
      <c r="RES309" s="1636"/>
      <c r="RET309" s="1636"/>
      <c r="REU309" s="1636"/>
      <c r="REV309" s="1636"/>
      <c r="REW309" s="1636"/>
      <c r="REX309" s="1636"/>
      <c r="REY309" s="1636"/>
      <c r="REZ309" s="1636"/>
      <c r="RFA309" s="1636"/>
      <c r="RFB309" s="1636"/>
      <c r="RFC309" s="1636"/>
      <c r="RFD309" s="1636"/>
      <c r="RFE309" s="1636"/>
      <c r="RFF309" s="1636"/>
      <c r="RFG309" s="1636"/>
      <c r="RFH309" s="1636"/>
      <c r="RFI309" s="1636"/>
      <c r="RFJ309" s="1636"/>
      <c r="RFK309" s="1636"/>
      <c r="RFL309" s="1636"/>
      <c r="RFM309" s="1636"/>
      <c r="RFN309" s="1636"/>
      <c r="RFO309" s="1636"/>
      <c r="RFP309" s="1636"/>
      <c r="RFQ309" s="1636"/>
      <c r="RFR309" s="1636"/>
      <c r="RFS309" s="1636"/>
      <c r="RFT309" s="1636"/>
      <c r="RFU309" s="1636"/>
      <c r="RFV309" s="1636"/>
      <c r="RFW309" s="1636"/>
      <c r="RFX309" s="1636"/>
      <c r="RFY309" s="1636"/>
      <c r="RFZ309" s="1636"/>
      <c r="RGA309" s="1636"/>
      <c r="RGB309" s="1636"/>
      <c r="RGC309" s="1636"/>
      <c r="RGD309" s="1636"/>
      <c r="RGE309" s="1636"/>
      <c r="RGF309" s="1636"/>
      <c r="RGG309" s="1636"/>
      <c r="RGH309" s="1636"/>
      <c r="RGI309" s="1636"/>
      <c r="RGJ309" s="1636"/>
      <c r="RGK309" s="1636"/>
      <c r="RGL309" s="1636"/>
      <c r="RGM309" s="1636"/>
      <c r="RGN309" s="1636"/>
      <c r="RGO309" s="1636"/>
      <c r="RGP309" s="1636"/>
      <c r="RGQ309" s="1636"/>
      <c r="RGR309" s="1636"/>
      <c r="RGS309" s="1636"/>
      <c r="RGT309" s="1636"/>
      <c r="RGU309" s="1636"/>
      <c r="RGV309" s="1636"/>
      <c r="RGW309" s="1636"/>
      <c r="RGX309" s="1636"/>
      <c r="RGY309" s="1636"/>
      <c r="RGZ309" s="1636"/>
      <c r="RHA309" s="1636"/>
      <c r="RHB309" s="1636"/>
      <c r="RHC309" s="1636"/>
      <c r="RHD309" s="1636"/>
      <c r="RHE309" s="1636"/>
      <c r="RHF309" s="1636"/>
      <c r="RHG309" s="1636"/>
      <c r="RHH309" s="1636"/>
      <c r="RHI309" s="1636"/>
      <c r="RHJ309" s="1636"/>
      <c r="RHK309" s="1636"/>
      <c r="RHL309" s="1636"/>
      <c r="RHM309" s="1636"/>
      <c r="RHN309" s="1636"/>
      <c r="RHO309" s="1636"/>
      <c r="RHP309" s="1636"/>
      <c r="RHQ309" s="1636"/>
      <c r="RHR309" s="1636"/>
      <c r="RHS309" s="1636"/>
      <c r="RHT309" s="1636"/>
      <c r="RHU309" s="1636"/>
      <c r="RHV309" s="1636"/>
      <c r="RHW309" s="1636"/>
      <c r="RHX309" s="1636"/>
      <c r="RHY309" s="1636"/>
      <c r="RHZ309" s="1636"/>
      <c r="RIA309" s="1636"/>
      <c r="RIB309" s="1636"/>
      <c r="RIC309" s="1636"/>
      <c r="RID309" s="1636"/>
      <c r="RIE309" s="1636"/>
      <c r="RIF309" s="1636"/>
      <c r="RIG309" s="1636"/>
      <c r="RIH309" s="1636"/>
      <c r="RII309" s="1636"/>
      <c r="RIJ309" s="1636"/>
      <c r="RIK309" s="1636"/>
      <c r="RIL309" s="1636"/>
      <c r="RIM309" s="1636"/>
      <c r="RIN309" s="1636"/>
      <c r="RIO309" s="1636"/>
      <c r="RIP309" s="1636"/>
      <c r="RIQ309" s="1636"/>
      <c r="RIR309" s="1636"/>
      <c r="RIS309" s="1636"/>
      <c r="RIT309" s="1636"/>
      <c r="RIU309" s="1636"/>
      <c r="RIV309" s="1636"/>
      <c r="RIW309" s="1636"/>
      <c r="RIX309" s="1636"/>
      <c r="RIY309" s="1636"/>
      <c r="RIZ309" s="1636"/>
      <c r="RJA309" s="1636"/>
      <c r="RJB309" s="1636"/>
      <c r="RJC309" s="1636"/>
      <c r="RJD309" s="1636"/>
      <c r="RJE309" s="1636"/>
      <c r="RJF309" s="1636"/>
      <c r="RJG309" s="1636"/>
      <c r="RJH309" s="1636"/>
      <c r="RJI309" s="1636"/>
      <c r="RJJ309" s="1636"/>
      <c r="RJK309" s="1636"/>
      <c r="RJL309" s="1636"/>
      <c r="RJM309" s="1636"/>
      <c r="RJN309" s="1636"/>
      <c r="RJO309" s="1636"/>
      <c r="RJP309" s="1636"/>
      <c r="RJQ309" s="1636"/>
      <c r="RJR309" s="1636"/>
      <c r="RJS309" s="1636"/>
      <c r="RJT309" s="1636"/>
      <c r="RJU309" s="1636"/>
      <c r="RJV309" s="1636"/>
      <c r="RJW309" s="1636"/>
      <c r="RJX309" s="1636"/>
      <c r="RJY309" s="1636"/>
      <c r="RJZ309" s="1636"/>
      <c r="RKA309" s="1636"/>
      <c r="RKB309" s="1636"/>
      <c r="RKC309" s="1636"/>
      <c r="RKD309" s="1636"/>
      <c r="RKE309" s="1636"/>
      <c r="RKF309" s="1636"/>
      <c r="RKG309" s="1636"/>
      <c r="RKH309" s="1636"/>
      <c r="RKI309" s="1636"/>
      <c r="RKJ309" s="1636"/>
      <c r="RKK309" s="1636"/>
      <c r="RKL309" s="1636"/>
      <c r="RKM309" s="1636"/>
      <c r="RKN309" s="1636"/>
      <c r="RKO309" s="1636"/>
      <c r="RKP309" s="1636"/>
      <c r="RKQ309" s="1636"/>
      <c r="RKR309" s="1636"/>
      <c r="RKS309" s="1636"/>
      <c r="RKT309" s="1636"/>
      <c r="RKU309" s="1636"/>
      <c r="RKV309" s="1636"/>
      <c r="RKW309" s="1636"/>
      <c r="RKX309" s="1636"/>
      <c r="RKY309" s="1636"/>
      <c r="RKZ309" s="1636"/>
      <c r="RLA309" s="1636"/>
      <c r="RLB309" s="1636"/>
      <c r="RLC309" s="1636"/>
      <c r="RLD309" s="1636"/>
      <c r="RLE309" s="1636"/>
      <c r="RLF309" s="1636"/>
      <c r="RLG309" s="1636"/>
      <c r="RLH309" s="1636"/>
      <c r="RLI309" s="1636"/>
      <c r="RLJ309" s="1636"/>
      <c r="RLK309" s="1636"/>
      <c r="RLL309" s="1636"/>
      <c r="RLM309" s="1636"/>
      <c r="RLN309" s="1636"/>
      <c r="RLO309" s="1636"/>
      <c r="RLP309" s="1636"/>
      <c r="RLQ309" s="1636"/>
      <c r="RLR309" s="1636"/>
      <c r="RLS309" s="1636"/>
      <c r="RLT309" s="1636"/>
      <c r="RLU309" s="1636"/>
      <c r="RLV309" s="1636"/>
      <c r="RLW309" s="1636"/>
      <c r="RLX309" s="1636"/>
      <c r="RLY309" s="1636"/>
      <c r="RLZ309" s="1636"/>
      <c r="RMA309" s="1636"/>
      <c r="RMB309" s="1636"/>
      <c r="RMC309" s="1636"/>
      <c r="RMD309" s="1636"/>
      <c r="RME309" s="1636"/>
      <c r="RMF309" s="1636"/>
      <c r="RMG309" s="1636"/>
      <c r="RMH309" s="1636"/>
      <c r="RMI309" s="1636"/>
      <c r="RMJ309" s="1636"/>
      <c r="RMK309" s="1636"/>
      <c r="RML309" s="1636"/>
      <c r="RMM309" s="1636"/>
      <c r="RMN309" s="1636"/>
      <c r="RMO309" s="1636"/>
      <c r="RMP309" s="1636"/>
      <c r="RMQ309" s="1636"/>
      <c r="RMR309" s="1636"/>
      <c r="RMS309" s="1636"/>
      <c r="RMT309" s="1636"/>
      <c r="RMU309" s="1636"/>
      <c r="RMV309" s="1636"/>
      <c r="RMW309" s="1636"/>
      <c r="RMX309" s="1636"/>
      <c r="RMY309" s="1636"/>
      <c r="RMZ309" s="1636"/>
      <c r="RNA309" s="1636"/>
      <c r="RNB309" s="1636"/>
      <c r="RNC309" s="1636"/>
      <c r="RND309" s="1636"/>
      <c r="RNE309" s="1636"/>
      <c r="RNF309" s="1636"/>
      <c r="RNG309" s="1636"/>
      <c r="RNH309" s="1636"/>
      <c r="RNI309" s="1636"/>
      <c r="RNJ309" s="1636"/>
      <c r="RNK309" s="1636"/>
      <c r="RNL309" s="1636"/>
      <c r="RNM309" s="1636"/>
      <c r="RNN309" s="1636"/>
      <c r="RNO309" s="1636"/>
      <c r="RNP309" s="1636"/>
      <c r="RNQ309" s="1636"/>
      <c r="RNR309" s="1636"/>
      <c r="RNS309" s="1636"/>
      <c r="RNT309" s="1636"/>
      <c r="RNU309" s="1636"/>
      <c r="RNV309" s="1636"/>
      <c r="RNW309" s="1636"/>
      <c r="RNX309" s="1636"/>
      <c r="RNY309" s="1636"/>
      <c r="RNZ309" s="1636"/>
      <c r="ROA309" s="1636"/>
      <c r="ROB309" s="1636"/>
      <c r="ROC309" s="1636"/>
      <c r="ROD309" s="1636"/>
      <c r="ROE309" s="1636"/>
      <c r="ROF309" s="1636"/>
      <c r="ROG309" s="1636"/>
      <c r="ROH309" s="1636"/>
      <c r="ROI309" s="1636"/>
      <c r="ROJ309" s="1636"/>
      <c r="ROK309" s="1636"/>
      <c r="ROL309" s="1636"/>
      <c r="ROM309" s="1636"/>
      <c r="RON309" s="1636"/>
      <c r="ROO309" s="1636"/>
      <c r="ROP309" s="1636"/>
      <c r="ROQ309" s="1636"/>
      <c r="ROR309" s="1636"/>
      <c r="ROS309" s="1636"/>
      <c r="ROT309" s="1636"/>
      <c r="ROU309" s="1636"/>
      <c r="ROV309" s="1636"/>
      <c r="ROW309" s="1636"/>
      <c r="ROX309" s="1636"/>
      <c r="ROY309" s="1636"/>
      <c r="ROZ309" s="1636"/>
      <c r="RPA309" s="1636"/>
      <c r="RPB309" s="1636"/>
      <c r="RPC309" s="1636"/>
      <c r="RPD309" s="1636"/>
      <c r="RPE309" s="1636"/>
      <c r="RPF309" s="1636"/>
      <c r="RPG309" s="1636"/>
      <c r="RPH309" s="1636"/>
      <c r="RPI309" s="1636"/>
      <c r="RPJ309" s="1636"/>
      <c r="RPK309" s="1636"/>
      <c r="RPL309" s="1636"/>
      <c r="RPM309" s="1636"/>
      <c r="RPN309" s="1636"/>
      <c r="RPO309" s="1636"/>
      <c r="RPP309" s="1636"/>
      <c r="RPQ309" s="1636"/>
      <c r="RPR309" s="1636"/>
      <c r="RPS309" s="1636"/>
      <c r="RPT309" s="1636"/>
      <c r="RPU309" s="1636"/>
      <c r="RPV309" s="1636"/>
      <c r="RPW309" s="1636"/>
      <c r="RPX309" s="1636"/>
      <c r="RPY309" s="1636"/>
      <c r="RPZ309" s="1636"/>
      <c r="RQA309" s="1636"/>
      <c r="RQB309" s="1636"/>
      <c r="RQC309" s="1636"/>
      <c r="RQD309" s="1636"/>
      <c r="RQE309" s="1636"/>
      <c r="RQF309" s="1636"/>
      <c r="RQG309" s="1636"/>
      <c r="RQH309" s="1636"/>
      <c r="RQI309" s="1636"/>
      <c r="RQJ309" s="1636"/>
      <c r="RQK309" s="1636"/>
      <c r="RQL309" s="1636"/>
      <c r="RQM309" s="1636"/>
      <c r="RQN309" s="1636"/>
      <c r="RQO309" s="1636"/>
      <c r="RQP309" s="1636"/>
      <c r="RQQ309" s="1636"/>
      <c r="RQR309" s="1636"/>
      <c r="RQS309" s="1636"/>
      <c r="RQT309" s="1636"/>
      <c r="RQU309" s="1636"/>
      <c r="RQV309" s="1636"/>
      <c r="RQW309" s="1636"/>
      <c r="RQX309" s="1636"/>
      <c r="RQY309" s="1636"/>
      <c r="RQZ309" s="1636"/>
      <c r="RRA309" s="1636"/>
      <c r="RRB309" s="1636"/>
      <c r="RRC309" s="1636"/>
      <c r="RRD309" s="1636"/>
      <c r="RRE309" s="1636"/>
      <c r="RRF309" s="1636"/>
      <c r="RRG309" s="1636"/>
      <c r="RRH309" s="1636"/>
      <c r="RRI309" s="1636"/>
      <c r="RRJ309" s="1636"/>
      <c r="RRK309" s="1636"/>
      <c r="RRL309" s="1636"/>
      <c r="RRM309" s="1636"/>
      <c r="RRN309" s="1636"/>
      <c r="RRO309" s="1636"/>
      <c r="RRP309" s="1636"/>
      <c r="RRQ309" s="1636"/>
      <c r="RRR309" s="1636"/>
      <c r="RRS309" s="1636"/>
      <c r="RRT309" s="1636"/>
      <c r="RRU309" s="1636"/>
      <c r="RRV309" s="1636"/>
      <c r="RRW309" s="1636"/>
      <c r="RRX309" s="1636"/>
      <c r="RRY309" s="1636"/>
      <c r="RRZ309" s="1636"/>
      <c r="RSA309" s="1636"/>
      <c r="RSB309" s="1636"/>
      <c r="RSC309" s="1636"/>
      <c r="RSD309" s="1636"/>
      <c r="RSE309" s="1636"/>
      <c r="RSF309" s="1636"/>
      <c r="RSG309" s="1636"/>
      <c r="RSH309" s="1636"/>
      <c r="RSI309" s="1636"/>
      <c r="RSJ309" s="1636"/>
      <c r="RSK309" s="1636"/>
      <c r="RSL309" s="1636"/>
      <c r="RSM309" s="1636"/>
      <c r="RSN309" s="1636"/>
      <c r="RSO309" s="1636"/>
      <c r="RSP309" s="1636"/>
      <c r="RSQ309" s="1636"/>
      <c r="RSR309" s="1636"/>
      <c r="RSS309" s="1636"/>
      <c r="RST309" s="1636"/>
      <c r="RSU309" s="1636"/>
      <c r="RSV309" s="1636"/>
      <c r="RSW309" s="1636"/>
      <c r="RSX309" s="1636"/>
      <c r="RSY309" s="1636"/>
      <c r="RSZ309" s="1636"/>
      <c r="RTA309" s="1636"/>
      <c r="RTB309" s="1636"/>
      <c r="RTC309" s="1636"/>
      <c r="RTD309" s="1636"/>
      <c r="RTE309" s="1636"/>
      <c r="RTF309" s="1636"/>
      <c r="RTG309" s="1636"/>
      <c r="RTH309" s="1636"/>
      <c r="RTI309" s="1636"/>
      <c r="RTJ309" s="1636"/>
      <c r="RTK309" s="1636"/>
      <c r="RTL309" s="1636"/>
      <c r="RTM309" s="1636"/>
      <c r="RTN309" s="1636"/>
      <c r="RTO309" s="1636"/>
      <c r="RTP309" s="1636"/>
      <c r="RTQ309" s="1636"/>
      <c r="RTR309" s="1636"/>
      <c r="RTS309" s="1636"/>
      <c r="RTT309" s="1636"/>
      <c r="RTU309" s="1636"/>
      <c r="RTV309" s="1636"/>
      <c r="RTW309" s="1636"/>
      <c r="RTX309" s="1636"/>
      <c r="RTY309" s="1636"/>
      <c r="RTZ309" s="1636"/>
      <c r="RUA309" s="1636"/>
      <c r="RUB309" s="1636"/>
      <c r="RUC309" s="1636"/>
      <c r="RUD309" s="1636"/>
      <c r="RUE309" s="1636"/>
      <c r="RUF309" s="1636"/>
      <c r="RUG309" s="1636"/>
      <c r="RUH309" s="1636"/>
      <c r="RUI309" s="1636"/>
      <c r="RUJ309" s="1636"/>
      <c r="RUK309" s="1636"/>
      <c r="RUL309" s="1636"/>
      <c r="RUM309" s="1636"/>
      <c r="RUN309" s="1636"/>
      <c r="RUO309" s="1636"/>
      <c r="RUP309" s="1636"/>
      <c r="RUQ309" s="1636"/>
      <c r="RUR309" s="1636"/>
      <c r="RUS309" s="1636"/>
      <c r="RUT309" s="1636"/>
      <c r="RUU309" s="1636"/>
      <c r="RUV309" s="1636"/>
      <c r="RUW309" s="1636"/>
      <c r="RUX309" s="1636"/>
      <c r="RUY309" s="1636"/>
      <c r="RUZ309" s="1636"/>
      <c r="RVA309" s="1636"/>
      <c r="RVB309" s="1636"/>
      <c r="RVC309" s="1636"/>
      <c r="RVD309" s="1636"/>
      <c r="RVE309" s="1636"/>
      <c r="RVF309" s="1636"/>
      <c r="RVG309" s="1636"/>
      <c r="RVH309" s="1636"/>
      <c r="RVI309" s="1636"/>
      <c r="RVJ309" s="1636"/>
      <c r="RVK309" s="1636"/>
      <c r="RVL309" s="1636"/>
      <c r="RVM309" s="1636"/>
      <c r="RVN309" s="1636"/>
      <c r="RVO309" s="1636"/>
      <c r="RVP309" s="1636"/>
      <c r="RVQ309" s="1636"/>
      <c r="RVR309" s="1636"/>
      <c r="RVS309" s="1636"/>
      <c r="RVT309" s="1636"/>
      <c r="RVU309" s="1636"/>
      <c r="RVV309" s="1636"/>
      <c r="RVW309" s="1636"/>
      <c r="RVX309" s="1636"/>
      <c r="RVY309" s="1636"/>
      <c r="RVZ309" s="1636"/>
      <c r="RWA309" s="1636"/>
      <c r="RWB309" s="1636"/>
      <c r="RWC309" s="1636"/>
      <c r="RWD309" s="1636"/>
      <c r="RWE309" s="1636"/>
      <c r="RWF309" s="1636"/>
      <c r="RWG309" s="1636"/>
      <c r="RWH309" s="1636"/>
      <c r="RWI309" s="1636"/>
      <c r="RWJ309" s="1636"/>
      <c r="RWK309" s="1636"/>
      <c r="RWL309" s="1636"/>
      <c r="RWM309" s="1636"/>
      <c r="RWN309" s="1636"/>
      <c r="RWO309" s="1636"/>
      <c r="RWP309" s="1636"/>
      <c r="RWQ309" s="1636"/>
      <c r="RWR309" s="1636"/>
      <c r="RWS309" s="1636"/>
      <c r="RWT309" s="1636"/>
      <c r="RWU309" s="1636"/>
      <c r="RWV309" s="1636"/>
      <c r="RWW309" s="1636"/>
      <c r="RWX309" s="1636"/>
      <c r="RWY309" s="1636"/>
      <c r="RWZ309" s="1636"/>
      <c r="RXA309" s="1636"/>
      <c r="RXB309" s="1636"/>
      <c r="RXC309" s="1636"/>
      <c r="RXD309" s="1636"/>
      <c r="RXE309" s="1636"/>
      <c r="RXF309" s="1636"/>
      <c r="RXG309" s="1636"/>
      <c r="RXH309" s="1636"/>
      <c r="RXI309" s="1636"/>
      <c r="RXJ309" s="1636"/>
      <c r="RXK309" s="1636"/>
      <c r="RXL309" s="1636"/>
      <c r="RXM309" s="1636"/>
      <c r="RXN309" s="1636"/>
      <c r="RXO309" s="1636"/>
      <c r="RXP309" s="1636"/>
      <c r="RXQ309" s="1636"/>
      <c r="RXR309" s="1636"/>
      <c r="RXS309" s="1636"/>
      <c r="RXT309" s="1636"/>
      <c r="RXU309" s="1636"/>
      <c r="RXV309" s="1636"/>
      <c r="RXW309" s="1636"/>
      <c r="RXX309" s="1636"/>
      <c r="RXY309" s="1636"/>
      <c r="RXZ309" s="1636"/>
      <c r="RYA309" s="1636"/>
      <c r="RYB309" s="1636"/>
      <c r="RYC309" s="1636"/>
      <c r="RYD309" s="1636"/>
      <c r="RYE309" s="1636"/>
      <c r="RYF309" s="1636"/>
      <c r="RYG309" s="1636"/>
      <c r="RYH309" s="1636"/>
      <c r="RYI309" s="1636"/>
      <c r="RYJ309" s="1636"/>
      <c r="RYK309" s="1636"/>
      <c r="RYL309" s="1636"/>
      <c r="RYM309" s="1636"/>
      <c r="RYN309" s="1636"/>
      <c r="RYO309" s="1636"/>
      <c r="RYP309" s="1636"/>
      <c r="RYQ309" s="1636"/>
      <c r="RYR309" s="1636"/>
      <c r="RYS309" s="1636"/>
      <c r="RYT309" s="1636"/>
      <c r="RYU309" s="1636"/>
      <c r="RYV309" s="1636"/>
      <c r="RYW309" s="1636"/>
      <c r="RYX309" s="1636"/>
      <c r="RYY309" s="1636"/>
      <c r="RYZ309" s="1636"/>
      <c r="RZA309" s="1636"/>
      <c r="RZB309" s="1636"/>
      <c r="RZC309" s="1636"/>
      <c r="RZD309" s="1636"/>
      <c r="RZE309" s="1636"/>
      <c r="RZF309" s="1636"/>
      <c r="RZG309" s="1636"/>
      <c r="RZH309" s="1636"/>
      <c r="RZI309" s="1636"/>
      <c r="RZJ309" s="1636"/>
      <c r="RZK309" s="1636"/>
      <c r="RZL309" s="1636"/>
      <c r="RZM309" s="1636"/>
      <c r="RZN309" s="1636"/>
      <c r="RZO309" s="1636"/>
      <c r="RZP309" s="1636"/>
      <c r="RZQ309" s="1636"/>
      <c r="RZR309" s="1636"/>
      <c r="RZS309" s="1636"/>
      <c r="RZT309" s="1636"/>
      <c r="RZU309" s="1636"/>
      <c r="RZV309" s="1636"/>
      <c r="RZW309" s="1636"/>
      <c r="RZX309" s="1636"/>
      <c r="RZY309" s="1636"/>
      <c r="RZZ309" s="1636"/>
      <c r="SAA309" s="1636"/>
      <c r="SAB309" s="1636"/>
      <c r="SAC309" s="1636"/>
      <c r="SAD309" s="1636"/>
      <c r="SAE309" s="1636"/>
      <c r="SAF309" s="1636"/>
      <c r="SAG309" s="1636"/>
      <c r="SAH309" s="1636"/>
      <c r="SAI309" s="1636"/>
      <c r="SAJ309" s="1636"/>
      <c r="SAK309" s="1636"/>
      <c r="SAL309" s="1636"/>
      <c r="SAM309" s="1636"/>
      <c r="SAN309" s="1636"/>
      <c r="SAO309" s="1636"/>
      <c r="SAP309" s="1636"/>
      <c r="SAQ309" s="1636"/>
      <c r="SAR309" s="1636"/>
      <c r="SAS309" s="1636"/>
      <c r="SAT309" s="1636"/>
      <c r="SAU309" s="1636"/>
      <c r="SAV309" s="1636"/>
      <c r="SAW309" s="1636"/>
      <c r="SAX309" s="1636"/>
      <c r="SAY309" s="1636"/>
      <c r="SAZ309" s="1636"/>
      <c r="SBA309" s="1636"/>
      <c r="SBB309" s="1636"/>
      <c r="SBC309" s="1636"/>
      <c r="SBD309" s="1636"/>
      <c r="SBE309" s="1636"/>
      <c r="SBF309" s="1636"/>
      <c r="SBG309" s="1636"/>
      <c r="SBH309" s="1636"/>
      <c r="SBI309" s="1636"/>
      <c r="SBJ309" s="1636"/>
      <c r="SBK309" s="1636"/>
      <c r="SBL309" s="1636"/>
      <c r="SBM309" s="1636"/>
      <c r="SBN309" s="1636"/>
      <c r="SBO309" s="1636"/>
      <c r="SBP309" s="1636"/>
      <c r="SBQ309" s="1636"/>
      <c r="SBR309" s="1636"/>
      <c r="SBS309" s="1636"/>
      <c r="SBT309" s="1636"/>
      <c r="SBU309" s="1636"/>
      <c r="SBV309" s="1636"/>
      <c r="SBW309" s="1636"/>
      <c r="SBX309" s="1636"/>
      <c r="SBY309" s="1636"/>
      <c r="SBZ309" s="1636"/>
      <c r="SCA309" s="1636"/>
      <c r="SCB309" s="1636"/>
      <c r="SCC309" s="1636"/>
      <c r="SCD309" s="1636"/>
      <c r="SCE309" s="1636"/>
      <c r="SCF309" s="1636"/>
      <c r="SCG309" s="1636"/>
      <c r="SCH309" s="1636"/>
      <c r="SCI309" s="1636"/>
      <c r="SCJ309" s="1636"/>
      <c r="SCK309" s="1636"/>
      <c r="SCL309" s="1636"/>
      <c r="SCM309" s="1636"/>
      <c r="SCN309" s="1636"/>
      <c r="SCO309" s="1636"/>
      <c r="SCP309" s="1636"/>
      <c r="SCQ309" s="1636"/>
      <c r="SCR309" s="1636"/>
      <c r="SCS309" s="1636"/>
      <c r="SCT309" s="1636"/>
      <c r="SCU309" s="1636"/>
      <c r="SCV309" s="1636"/>
      <c r="SCW309" s="1636"/>
      <c r="SCX309" s="1636"/>
      <c r="SCY309" s="1636"/>
      <c r="SCZ309" s="1636"/>
      <c r="SDA309" s="1636"/>
      <c r="SDB309" s="1636"/>
      <c r="SDC309" s="1636"/>
      <c r="SDD309" s="1636"/>
      <c r="SDE309" s="1636"/>
      <c r="SDF309" s="1636"/>
      <c r="SDG309" s="1636"/>
      <c r="SDH309" s="1636"/>
      <c r="SDI309" s="1636"/>
      <c r="SDJ309" s="1636"/>
      <c r="SDK309" s="1636"/>
      <c r="SDL309" s="1636"/>
      <c r="SDM309" s="1636"/>
      <c r="SDN309" s="1636"/>
      <c r="SDO309" s="1636"/>
      <c r="SDP309" s="1636"/>
      <c r="SDQ309" s="1636"/>
      <c r="SDR309" s="1636"/>
      <c r="SDS309" s="1636"/>
      <c r="SDT309" s="1636"/>
      <c r="SDU309" s="1636"/>
      <c r="SDV309" s="1636"/>
      <c r="SDW309" s="1636"/>
      <c r="SDX309" s="1636"/>
      <c r="SDY309" s="1636"/>
      <c r="SDZ309" s="1636"/>
      <c r="SEA309" s="1636"/>
      <c r="SEB309" s="1636"/>
      <c r="SEC309" s="1636"/>
      <c r="SED309" s="1636"/>
      <c r="SEE309" s="1636"/>
      <c r="SEF309" s="1636"/>
      <c r="SEG309" s="1636"/>
      <c r="SEH309" s="1636"/>
      <c r="SEI309" s="1636"/>
      <c r="SEJ309" s="1636"/>
      <c r="SEK309" s="1636"/>
      <c r="SEL309" s="1636"/>
      <c r="SEM309" s="1636"/>
      <c r="SEN309" s="1636"/>
      <c r="SEO309" s="1636"/>
      <c r="SEP309" s="1636"/>
      <c r="SEQ309" s="1636"/>
      <c r="SER309" s="1636"/>
      <c r="SES309" s="1636"/>
      <c r="SET309" s="1636"/>
      <c r="SEU309" s="1636"/>
      <c r="SEV309" s="1636"/>
      <c r="SEW309" s="1636"/>
      <c r="SEX309" s="1636"/>
      <c r="SEY309" s="1636"/>
      <c r="SEZ309" s="1636"/>
      <c r="SFA309" s="1636"/>
      <c r="SFB309" s="1636"/>
      <c r="SFC309" s="1636"/>
      <c r="SFD309" s="1636"/>
      <c r="SFE309" s="1636"/>
      <c r="SFF309" s="1636"/>
      <c r="SFG309" s="1636"/>
      <c r="SFH309" s="1636"/>
      <c r="SFI309" s="1636"/>
      <c r="SFJ309" s="1636"/>
      <c r="SFK309" s="1636"/>
      <c r="SFL309" s="1636"/>
      <c r="SFM309" s="1636"/>
      <c r="SFN309" s="1636"/>
      <c r="SFO309" s="1636"/>
      <c r="SFP309" s="1636"/>
      <c r="SFQ309" s="1636"/>
      <c r="SFR309" s="1636"/>
      <c r="SFS309" s="1636"/>
      <c r="SFT309" s="1636"/>
      <c r="SFU309" s="1636"/>
      <c r="SFV309" s="1636"/>
      <c r="SFW309" s="1636"/>
      <c r="SFX309" s="1636"/>
      <c r="SFY309" s="1636"/>
      <c r="SFZ309" s="1636"/>
      <c r="SGA309" s="1636"/>
      <c r="SGB309" s="1636"/>
      <c r="SGC309" s="1636"/>
      <c r="SGD309" s="1636"/>
      <c r="SGE309" s="1636"/>
      <c r="SGF309" s="1636"/>
      <c r="SGG309" s="1636"/>
      <c r="SGH309" s="1636"/>
      <c r="SGI309" s="1636"/>
      <c r="SGJ309" s="1636"/>
      <c r="SGK309" s="1636"/>
      <c r="SGL309" s="1636"/>
      <c r="SGM309" s="1636"/>
      <c r="SGN309" s="1636"/>
      <c r="SGO309" s="1636"/>
      <c r="SGP309" s="1636"/>
      <c r="SGQ309" s="1636"/>
      <c r="SGR309" s="1636"/>
      <c r="SGS309" s="1636"/>
      <c r="SGT309" s="1636"/>
      <c r="SGU309" s="1636"/>
      <c r="SGV309" s="1636"/>
      <c r="SGW309" s="1636"/>
      <c r="SGX309" s="1636"/>
      <c r="SGY309" s="1636"/>
      <c r="SGZ309" s="1636"/>
      <c r="SHA309" s="1636"/>
      <c r="SHB309" s="1636"/>
      <c r="SHC309" s="1636"/>
      <c r="SHD309" s="1636"/>
      <c r="SHE309" s="1636"/>
      <c r="SHF309" s="1636"/>
      <c r="SHG309" s="1636"/>
      <c r="SHH309" s="1636"/>
      <c r="SHI309" s="1636"/>
      <c r="SHJ309" s="1636"/>
      <c r="SHK309" s="1636"/>
      <c r="SHL309" s="1636"/>
      <c r="SHM309" s="1636"/>
      <c r="SHN309" s="1636"/>
      <c r="SHO309" s="1636"/>
      <c r="SHP309" s="1636"/>
      <c r="SHQ309" s="1636"/>
      <c r="SHR309" s="1636"/>
      <c r="SHS309" s="1636"/>
      <c r="SHT309" s="1636"/>
      <c r="SHU309" s="1636"/>
      <c r="SHV309" s="1636"/>
      <c r="SHW309" s="1636"/>
      <c r="SHX309" s="1636"/>
      <c r="SHY309" s="1636"/>
      <c r="SHZ309" s="1636"/>
      <c r="SIA309" s="1636"/>
      <c r="SIB309" s="1636"/>
      <c r="SIC309" s="1636"/>
      <c r="SID309" s="1636"/>
      <c r="SIE309" s="1636"/>
      <c r="SIF309" s="1636"/>
      <c r="SIG309" s="1636"/>
      <c r="SIH309" s="1636"/>
      <c r="SII309" s="1636"/>
      <c r="SIJ309" s="1636"/>
      <c r="SIK309" s="1636"/>
      <c r="SIL309" s="1636"/>
      <c r="SIM309" s="1636"/>
      <c r="SIN309" s="1636"/>
      <c r="SIO309" s="1636"/>
      <c r="SIP309" s="1636"/>
      <c r="SIQ309" s="1636"/>
      <c r="SIR309" s="1636"/>
      <c r="SIS309" s="1636"/>
      <c r="SIT309" s="1636"/>
      <c r="SIU309" s="1636"/>
      <c r="SIV309" s="1636"/>
      <c r="SIW309" s="1636"/>
      <c r="SIX309" s="1636"/>
      <c r="SIY309" s="1636"/>
      <c r="SIZ309" s="1636"/>
      <c r="SJA309" s="1636"/>
      <c r="SJB309" s="1636"/>
      <c r="SJC309" s="1636"/>
      <c r="SJD309" s="1636"/>
      <c r="SJE309" s="1636"/>
      <c r="SJF309" s="1636"/>
      <c r="SJG309" s="1636"/>
      <c r="SJH309" s="1636"/>
      <c r="SJI309" s="1636"/>
      <c r="SJJ309" s="1636"/>
      <c r="SJK309" s="1636"/>
      <c r="SJL309" s="1636"/>
      <c r="SJM309" s="1636"/>
      <c r="SJN309" s="1636"/>
      <c r="SJO309" s="1636"/>
      <c r="SJP309" s="1636"/>
      <c r="SJQ309" s="1636"/>
      <c r="SJR309" s="1636"/>
      <c r="SJS309" s="1636"/>
      <c r="SJT309" s="1636"/>
      <c r="SJU309" s="1636"/>
      <c r="SJV309" s="1636"/>
      <c r="SJW309" s="1636"/>
      <c r="SJX309" s="1636"/>
      <c r="SJY309" s="1636"/>
      <c r="SJZ309" s="1636"/>
      <c r="SKA309" s="1636"/>
      <c r="SKB309" s="1636"/>
      <c r="SKC309" s="1636"/>
      <c r="SKD309" s="1636"/>
      <c r="SKE309" s="1636"/>
      <c r="SKF309" s="1636"/>
      <c r="SKG309" s="1636"/>
      <c r="SKH309" s="1636"/>
      <c r="SKI309" s="1636"/>
      <c r="SKJ309" s="1636"/>
      <c r="SKK309" s="1636"/>
      <c r="SKL309" s="1636"/>
      <c r="SKM309" s="1636"/>
      <c r="SKN309" s="1636"/>
      <c r="SKO309" s="1636"/>
      <c r="SKP309" s="1636"/>
      <c r="SKQ309" s="1636"/>
      <c r="SKR309" s="1636"/>
      <c r="SKS309" s="1636"/>
      <c r="SKT309" s="1636"/>
      <c r="SKU309" s="1636"/>
      <c r="SKV309" s="1636"/>
      <c r="SKW309" s="1636"/>
      <c r="SKX309" s="1636"/>
      <c r="SKY309" s="1636"/>
      <c r="SKZ309" s="1636"/>
      <c r="SLA309" s="1636"/>
      <c r="SLB309" s="1636"/>
      <c r="SLC309" s="1636"/>
      <c r="SLD309" s="1636"/>
      <c r="SLE309" s="1636"/>
      <c r="SLF309" s="1636"/>
      <c r="SLG309" s="1636"/>
      <c r="SLH309" s="1636"/>
      <c r="SLI309" s="1636"/>
      <c r="SLJ309" s="1636"/>
      <c r="SLK309" s="1636"/>
      <c r="SLL309" s="1636"/>
      <c r="SLM309" s="1636"/>
      <c r="SLN309" s="1636"/>
      <c r="SLO309" s="1636"/>
      <c r="SLP309" s="1636"/>
      <c r="SLQ309" s="1636"/>
      <c r="SLR309" s="1636"/>
      <c r="SLS309" s="1636"/>
      <c r="SLT309" s="1636"/>
      <c r="SLU309" s="1636"/>
      <c r="SLV309" s="1636"/>
      <c r="SLW309" s="1636"/>
      <c r="SLX309" s="1636"/>
      <c r="SLY309" s="1636"/>
      <c r="SLZ309" s="1636"/>
      <c r="SMA309" s="1636"/>
      <c r="SMB309" s="1636"/>
      <c r="SMC309" s="1636"/>
      <c r="SMD309" s="1636"/>
      <c r="SME309" s="1636"/>
      <c r="SMF309" s="1636"/>
      <c r="SMG309" s="1636"/>
      <c r="SMH309" s="1636"/>
      <c r="SMI309" s="1636"/>
      <c r="SMJ309" s="1636"/>
      <c r="SMK309" s="1636"/>
      <c r="SML309" s="1636"/>
      <c r="SMM309" s="1636"/>
      <c r="SMN309" s="1636"/>
      <c r="SMO309" s="1636"/>
      <c r="SMP309" s="1636"/>
      <c r="SMQ309" s="1636"/>
      <c r="SMR309" s="1636"/>
      <c r="SMS309" s="1636"/>
      <c r="SMT309" s="1636"/>
      <c r="SMU309" s="1636"/>
      <c r="SMV309" s="1636"/>
      <c r="SMW309" s="1636"/>
      <c r="SMX309" s="1636"/>
      <c r="SMY309" s="1636"/>
      <c r="SMZ309" s="1636"/>
      <c r="SNA309" s="1636"/>
      <c r="SNB309" s="1636"/>
      <c r="SNC309" s="1636"/>
      <c r="SND309" s="1636"/>
      <c r="SNE309" s="1636"/>
      <c r="SNF309" s="1636"/>
      <c r="SNG309" s="1636"/>
      <c r="SNH309" s="1636"/>
      <c r="SNI309" s="1636"/>
      <c r="SNJ309" s="1636"/>
      <c r="SNK309" s="1636"/>
      <c r="SNL309" s="1636"/>
      <c r="SNM309" s="1636"/>
      <c r="SNN309" s="1636"/>
      <c r="SNO309" s="1636"/>
      <c r="SNP309" s="1636"/>
      <c r="SNQ309" s="1636"/>
      <c r="SNR309" s="1636"/>
      <c r="SNS309" s="1636"/>
      <c r="SNT309" s="1636"/>
      <c r="SNU309" s="1636"/>
      <c r="SNV309" s="1636"/>
      <c r="SNW309" s="1636"/>
      <c r="SNX309" s="1636"/>
      <c r="SNY309" s="1636"/>
      <c r="SNZ309" s="1636"/>
      <c r="SOA309" s="1636"/>
      <c r="SOB309" s="1636"/>
      <c r="SOC309" s="1636"/>
      <c r="SOD309" s="1636"/>
      <c r="SOE309" s="1636"/>
      <c r="SOF309" s="1636"/>
      <c r="SOG309" s="1636"/>
      <c r="SOH309" s="1636"/>
      <c r="SOI309" s="1636"/>
      <c r="SOJ309" s="1636"/>
      <c r="SOK309" s="1636"/>
      <c r="SOL309" s="1636"/>
      <c r="SOM309" s="1636"/>
      <c r="SON309" s="1636"/>
      <c r="SOO309" s="1636"/>
      <c r="SOP309" s="1636"/>
      <c r="SOQ309" s="1636"/>
      <c r="SOR309" s="1636"/>
      <c r="SOS309" s="1636"/>
      <c r="SOT309" s="1636"/>
      <c r="SOU309" s="1636"/>
      <c r="SOV309" s="1636"/>
      <c r="SOW309" s="1636"/>
      <c r="SOX309" s="1636"/>
      <c r="SOY309" s="1636"/>
      <c r="SOZ309" s="1636"/>
      <c r="SPA309" s="1636"/>
      <c r="SPB309" s="1636"/>
      <c r="SPC309" s="1636"/>
      <c r="SPD309" s="1636"/>
      <c r="SPE309" s="1636"/>
      <c r="SPF309" s="1636"/>
      <c r="SPG309" s="1636"/>
      <c r="SPH309" s="1636"/>
      <c r="SPI309" s="1636"/>
      <c r="SPJ309" s="1636"/>
      <c r="SPK309" s="1636"/>
      <c r="SPL309" s="1636"/>
      <c r="SPM309" s="1636"/>
      <c r="SPN309" s="1636"/>
      <c r="SPO309" s="1636"/>
      <c r="SPP309" s="1636"/>
      <c r="SPQ309" s="1636"/>
      <c r="SPR309" s="1636"/>
      <c r="SPS309" s="1636"/>
      <c r="SPT309" s="1636"/>
      <c r="SPU309" s="1636"/>
      <c r="SPV309" s="1636"/>
      <c r="SPW309" s="1636"/>
      <c r="SPX309" s="1636"/>
      <c r="SPY309" s="1636"/>
      <c r="SPZ309" s="1636"/>
      <c r="SQA309" s="1636"/>
      <c r="SQB309" s="1636"/>
      <c r="SQC309" s="1636"/>
      <c r="SQD309" s="1636"/>
      <c r="SQE309" s="1636"/>
      <c r="SQF309" s="1636"/>
      <c r="SQG309" s="1636"/>
      <c r="SQH309" s="1636"/>
      <c r="SQI309" s="1636"/>
      <c r="SQJ309" s="1636"/>
      <c r="SQK309" s="1636"/>
      <c r="SQL309" s="1636"/>
      <c r="SQM309" s="1636"/>
      <c r="SQN309" s="1636"/>
      <c r="SQO309" s="1636"/>
      <c r="SQP309" s="1636"/>
      <c r="SQQ309" s="1636"/>
      <c r="SQR309" s="1636"/>
      <c r="SQS309" s="1636"/>
      <c r="SQT309" s="1636"/>
      <c r="SQU309" s="1636"/>
      <c r="SQV309" s="1636"/>
      <c r="SQW309" s="1636"/>
      <c r="SQX309" s="1636"/>
      <c r="SQY309" s="1636"/>
      <c r="SQZ309" s="1636"/>
      <c r="SRA309" s="1636"/>
      <c r="SRB309" s="1636"/>
      <c r="SRC309" s="1636"/>
      <c r="SRD309" s="1636"/>
      <c r="SRE309" s="1636"/>
      <c r="SRF309" s="1636"/>
      <c r="SRG309" s="1636"/>
      <c r="SRH309" s="1636"/>
      <c r="SRI309" s="1636"/>
      <c r="SRJ309" s="1636"/>
      <c r="SRK309" s="1636"/>
      <c r="SRL309" s="1636"/>
      <c r="SRM309" s="1636"/>
      <c r="SRN309" s="1636"/>
      <c r="SRO309" s="1636"/>
      <c r="SRP309" s="1636"/>
      <c r="SRQ309" s="1636"/>
      <c r="SRR309" s="1636"/>
      <c r="SRS309" s="1636"/>
      <c r="SRT309" s="1636"/>
      <c r="SRU309" s="1636"/>
      <c r="SRV309" s="1636"/>
      <c r="SRW309" s="1636"/>
      <c r="SRX309" s="1636"/>
      <c r="SRY309" s="1636"/>
      <c r="SRZ309" s="1636"/>
      <c r="SSA309" s="1636"/>
      <c r="SSB309" s="1636"/>
      <c r="SSC309" s="1636"/>
      <c r="SSD309" s="1636"/>
      <c r="SSE309" s="1636"/>
      <c r="SSF309" s="1636"/>
      <c r="SSG309" s="1636"/>
      <c r="SSH309" s="1636"/>
      <c r="SSI309" s="1636"/>
      <c r="SSJ309" s="1636"/>
      <c r="SSK309" s="1636"/>
      <c r="SSL309" s="1636"/>
      <c r="SSM309" s="1636"/>
      <c r="SSN309" s="1636"/>
      <c r="SSO309" s="1636"/>
      <c r="SSP309" s="1636"/>
      <c r="SSQ309" s="1636"/>
      <c r="SSR309" s="1636"/>
      <c r="SSS309" s="1636"/>
      <c r="SST309" s="1636"/>
      <c r="SSU309" s="1636"/>
      <c r="SSV309" s="1636"/>
      <c r="SSW309" s="1636"/>
      <c r="SSX309" s="1636"/>
      <c r="SSY309" s="1636"/>
      <c r="SSZ309" s="1636"/>
      <c r="STA309" s="1636"/>
      <c r="STB309" s="1636"/>
      <c r="STC309" s="1636"/>
      <c r="STD309" s="1636"/>
      <c r="STE309" s="1636"/>
      <c r="STF309" s="1636"/>
      <c r="STG309" s="1636"/>
      <c r="STH309" s="1636"/>
      <c r="STI309" s="1636"/>
      <c r="STJ309" s="1636"/>
      <c r="STK309" s="1636"/>
      <c r="STL309" s="1636"/>
      <c r="STM309" s="1636"/>
      <c r="STN309" s="1636"/>
      <c r="STO309" s="1636"/>
      <c r="STP309" s="1636"/>
      <c r="STQ309" s="1636"/>
      <c r="STR309" s="1636"/>
      <c r="STS309" s="1636"/>
      <c r="STT309" s="1636"/>
      <c r="STU309" s="1636"/>
      <c r="STV309" s="1636"/>
      <c r="STW309" s="1636"/>
      <c r="STX309" s="1636"/>
      <c r="STY309" s="1636"/>
      <c r="STZ309" s="1636"/>
      <c r="SUA309" s="1636"/>
      <c r="SUB309" s="1636"/>
      <c r="SUC309" s="1636"/>
      <c r="SUD309" s="1636"/>
      <c r="SUE309" s="1636"/>
      <c r="SUF309" s="1636"/>
      <c r="SUG309" s="1636"/>
      <c r="SUH309" s="1636"/>
      <c r="SUI309" s="1636"/>
      <c r="SUJ309" s="1636"/>
      <c r="SUK309" s="1636"/>
      <c r="SUL309" s="1636"/>
      <c r="SUM309" s="1636"/>
      <c r="SUN309" s="1636"/>
      <c r="SUO309" s="1636"/>
      <c r="SUP309" s="1636"/>
      <c r="SUQ309" s="1636"/>
      <c r="SUR309" s="1636"/>
      <c r="SUS309" s="1636"/>
      <c r="SUT309" s="1636"/>
      <c r="SUU309" s="1636"/>
      <c r="SUV309" s="1636"/>
      <c r="SUW309" s="1636"/>
      <c r="SUX309" s="1636"/>
      <c r="SUY309" s="1636"/>
      <c r="SUZ309" s="1636"/>
      <c r="SVA309" s="1636"/>
      <c r="SVB309" s="1636"/>
      <c r="SVC309" s="1636"/>
      <c r="SVD309" s="1636"/>
      <c r="SVE309" s="1636"/>
      <c r="SVF309" s="1636"/>
      <c r="SVG309" s="1636"/>
      <c r="SVH309" s="1636"/>
      <c r="SVI309" s="1636"/>
      <c r="SVJ309" s="1636"/>
      <c r="SVK309" s="1636"/>
      <c r="SVL309" s="1636"/>
      <c r="SVM309" s="1636"/>
      <c r="SVN309" s="1636"/>
      <c r="SVO309" s="1636"/>
      <c r="SVP309" s="1636"/>
      <c r="SVQ309" s="1636"/>
      <c r="SVR309" s="1636"/>
      <c r="SVS309" s="1636"/>
      <c r="SVT309" s="1636"/>
      <c r="SVU309" s="1636"/>
      <c r="SVV309" s="1636"/>
      <c r="SVW309" s="1636"/>
      <c r="SVX309" s="1636"/>
      <c r="SVY309" s="1636"/>
      <c r="SVZ309" s="1636"/>
      <c r="SWA309" s="1636"/>
      <c r="SWB309" s="1636"/>
      <c r="SWC309" s="1636"/>
      <c r="SWD309" s="1636"/>
      <c r="SWE309" s="1636"/>
      <c r="SWF309" s="1636"/>
      <c r="SWG309" s="1636"/>
      <c r="SWH309" s="1636"/>
      <c r="SWI309" s="1636"/>
      <c r="SWJ309" s="1636"/>
      <c r="SWK309" s="1636"/>
      <c r="SWL309" s="1636"/>
      <c r="SWM309" s="1636"/>
      <c r="SWN309" s="1636"/>
      <c r="SWO309" s="1636"/>
      <c r="SWP309" s="1636"/>
      <c r="SWQ309" s="1636"/>
      <c r="SWR309" s="1636"/>
      <c r="SWS309" s="1636"/>
      <c r="SWT309" s="1636"/>
      <c r="SWU309" s="1636"/>
      <c r="SWV309" s="1636"/>
      <c r="SWW309" s="1636"/>
      <c r="SWX309" s="1636"/>
      <c r="SWY309" s="1636"/>
      <c r="SWZ309" s="1636"/>
      <c r="SXA309" s="1636"/>
      <c r="SXB309" s="1636"/>
      <c r="SXC309" s="1636"/>
      <c r="SXD309" s="1636"/>
      <c r="SXE309" s="1636"/>
      <c r="SXF309" s="1636"/>
      <c r="SXG309" s="1636"/>
      <c r="SXH309" s="1636"/>
      <c r="SXI309" s="1636"/>
      <c r="SXJ309" s="1636"/>
      <c r="SXK309" s="1636"/>
      <c r="SXL309" s="1636"/>
      <c r="SXM309" s="1636"/>
      <c r="SXN309" s="1636"/>
      <c r="SXO309" s="1636"/>
      <c r="SXP309" s="1636"/>
      <c r="SXQ309" s="1636"/>
      <c r="SXR309" s="1636"/>
      <c r="SXS309" s="1636"/>
      <c r="SXT309" s="1636"/>
      <c r="SXU309" s="1636"/>
      <c r="SXV309" s="1636"/>
      <c r="SXW309" s="1636"/>
      <c r="SXX309" s="1636"/>
      <c r="SXY309" s="1636"/>
      <c r="SXZ309" s="1636"/>
      <c r="SYA309" s="1636"/>
      <c r="SYB309" s="1636"/>
      <c r="SYC309" s="1636"/>
      <c r="SYD309" s="1636"/>
      <c r="SYE309" s="1636"/>
      <c r="SYF309" s="1636"/>
      <c r="SYG309" s="1636"/>
      <c r="SYH309" s="1636"/>
      <c r="SYI309" s="1636"/>
      <c r="SYJ309" s="1636"/>
      <c r="SYK309" s="1636"/>
      <c r="SYL309" s="1636"/>
      <c r="SYM309" s="1636"/>
      <c r="SYN309" s="1636"/>
      <c r="SYO309" s="1636"/>
      <c r="SYP309" s="1636"/>
      <c r="SYQ309" s="1636"/>
      <c r="SYR309" s="1636"/>
      <c r="SYS309" s="1636"/>
      <c r="SYT309" s="1636"/>
      <c r="SYU309" s="1636"/>
      <c r="SYV309" s="1636"/>
      <c r="SYW309" s="1636"/>
      <c r="SYX309" s="1636"/>
      <c r="SYY309" s="1636"/>
      <c r="SYZ309" s="1636"/>
      <c r="SZA309" s="1636"/>
      <c r="SZB309" s="1636"/>
      <c r="SZC309" s="1636"/>
      <c r="SZD309" s="1636"/>
      <c r="SZE309" s="1636"/>
      <c r="SZF309" s="1636"/>
      <c r="SZG309" s="1636"/>
      <c r="SZH309" s="1636"/>
      <c r="SZI309" s="1636"/>
      <c r="SZJ309" s="1636"/>
      <c r="SZK309" s="1636"/>
      <c r="SZL309" s="1636"/>
      <c r="SZM309" s="1636"/>
      <c r="SZN309" s="1636"/>
      <c r="SZO309" s="1636"/>
      <c r="SZP309" s="1636"/>
      <c r="SZQ309" s="1636"/>
      <c r="SZR309" s="1636"/>
      <c r="SZS309" s="1636"/>
      <c r="SZT309" s="1636"/>
      <c r="SZU309" s="1636"/>
      <c r="SZV309" s="1636"/>
      <c r="SZW309" s="1636"/>
      <c r="SZX309" s="1636"/>
      <c r="SZY309" s="1636"/>
      <c r="SZZ309" s="1636"/>
      <c r="TAA309" s="1636"/>
      <c r="TAB309" s="1636"/>
      <c r="TAC309" s="1636"/>
      <c r="TAD309" s="1636"/>
      <c r="TAE309" s="1636"/>
      <c r="TAF309" s="1636"/>
      <c r="TAG309" s="1636"/>
      <c r="TAH309" s="1636"/>
      <c r="TAI309" s="1636"/>
      <c r="TAJ309" s="1636"/>
      <c r="TAK309" s="1636"/>
      <c r="TAL309" s="1636"/>
      <c r="TAM309" s="1636"/>
      <c r="TAN309" s="1636"/>
      <c r="TAO309" s="1636"/>
      <c r="TAP309" s="1636"/>
      <c r="TAQ309" s="1636"/>
      <c r="TAR309" s="1636"/>
      <c r="TAS309" s="1636"/>
      <c r="TAT309" s="1636"/>
      <c r="TAU309" s="1636"/>
      <c r="TAV309" s="1636"/>
      <c r="TAW309" s="1636"/>
      <c r="TAX309" s="1636"/>
      <c r="TAY309" s="1636"/>
      <c r="TAZ309" s="1636"/>
      <c r="TBA309" s="1636"/>
      <c r="TBB309" s="1636"/>
      <c r="TBC309" s="1636"/>
      <c r="TBD309" s="1636"/>
      <c r="TBE309" s="1636"/>
      <c r="TBF309" s="1636"/>
      <c r="TBG309" s="1636"/>
      <c r="TBH309" s="1636"/>
      <c r="TBI309" s="1636"/>
      <c r="TBJ309" s="1636"/>
      <c r="TBK309" s="1636"/>
      <c r="TBL309" s="1636"/>
      <c r="TBM309" s="1636"/>
      <c r="TBN309" s="1636"/>
      <c r="TBO309" s="1636"/>
      <c r="TBP309" s="1636"/>
      <c r="TBQ309" s="1636"/>
      <c r="TBR309" s="1636"/>
      <c r="TBS309" s="1636"/>
      <c r="TBT309" s="1636"/>
      <c r="TBU309" s="1636"/>
      <c r="TBV309" s="1636"/>
      <c r="TBW309" s="1636"/>
      <c r="TBX309" s="1636"/>
      <c r="TBY309" s="1636"/>
      <c r="TBZ309" s="1636"/>
      <c r="TCA309" s="1636"/>
      <c r="TCB309" s="1636"/>
      <c r="TCC309" s="1636"/>
      <c r="TCD309" s="1636"/>
      <c r="TCE309" s="1636"/>
      <c r="TCF309" s="1636"/>
      <c r="TCG309" s="1636"/>
      <c r="TCH309" s="1636"/>
      <c r="TCI309" s="1636"/>
      <c r="TCJ309" s="1636"/>
      <c r="TCK309" s="1636"/>
      <c r="TCL309" s="1636"/>
      <c r="TCM309" s="1636"/>
      <c r="TCN309" s="1636"/>
      <c r="TCO309" s="1636"/>
      <c r="TCP309" s="1636"/>
      <c r="TCQ309" s="1636"/>
      <c r="TCR309" s="1636"/>
      <c r="TCS309" s="1636"/>
      <c r="TCT309" s="1636"/>
      <c r="TCU309" s="1636"/>
      <c r="TCV309" s="1636"/>
      <c r="TCW309" s="1636"/>
      <c r="TCX309" s="1636"/>
      <c r="TCY309" s="1636"/>
      <c r="TCZ309" s="1636"/>
      <c r="TDA309" s="1636"/>
      <c r="TDB309" s="1636"/>
      <c r="TDC309" s="1636"/>
      <c r="TDD309" s="1636"/>
      <c r="TDE309" s="1636"/>
      <c r="TDF309" s="1636"/>
      <c r="TDG309" s="1636"/>
      <c r="TDH309" s="1636"/>
      <c r="TDI309" s="1636"/>
      <c r="TDJ309" s="1636"/>
      <c r="TDK309" s="1636"/>
      <c r="TDL309" s="1636"/>
      <c r="TDM309" s="1636"/>
      <c r="TDN309" s="1636"/>
      <c r="TDO309" s="1636"/>
      <c r="TDP309" s="1636"/>
      <c r="TDQ309" s="1636"/>
      <c r="TDR309" s="1636"/>
      <c r="TDS309" s="1636"/>
      <c r="TDT309" s="1636"/>
      <c r="TDU309" s="1636"/>
      <c r="TDV309" s="1636"/>
      <c r="TDW309" s="1636"/>
      <c r="TDX309" s="1636"/>
      <c r="TDY309" s="1636"/>
      <c r="TDZ309" s="1636"/>
      <c r="TEA309" s="1636"/>
      <c r="TEB309" s="1636"/>
      <c r="TEC309" s="1636"/>
      <c r="TED309" s="1636"/>
      <c r="TEE309" s="1636"/>
      <c r="TEF309" s="1636"/>
      <c r="TEG309" s="1636"/>
      <c r="TEH309" s="1636"/>
      <c r="TEI309" s="1636"/>
      <c r="TEJ309" s="1636"/>
      <c r="TEK309" s="1636"/>
      <c r="TEL309" s="1636"/>
      <c r="TEM309" s="1636"/>
      <c r="TEN309" s="1636"/>
      <c r="TEO309" s="1636"/>
      <c r="TEP309" s="1636"/>
      <c r="TEQ309" s="1636"/>
      <c r="TER309" s="1636"/>
      <c r="TES309" s="1636"/>
      <c r="TET309" s="1636"/>
      <c r="TEU309" s="1636"/>
      <c r="TEV309" s="1636"/>
      <c r="TEW309" s="1636"/>
      <c r="TEX309" s="1636"/>
      <c r="TEY309" s="1636"/>
      <c r="TEZ309" s="1636"/>
      <c r="TFA309" s="1636"/>
      <c r="TFB309" s="1636"/>
      <c r="TFC309" s="1636"/>
      <c r="TFD309" s="1636"/>
      <c r="TFE309" s="1636"/>
      <c r="TFF309" s="1636"/>
      <c r="TFG309" s="1636"/>
      <c r="TFH309" s="1636"/>
      <c r="TFI309" s="1636"/>
      <c r="TFJ309" s="1636"/>
      <c r="TFK309" s="1636"/>
      <c r="TFL309" s="1636"/>
      <c r="TFM309" s="1636"/>
      <c r="TFN309" s="1636"/>
      <c r="TFO309" s="1636"/>
      <c r="TFP309" s="1636"/>
      <c r="TFQ309" s="1636"/>
      <c r="TFR309" s="1636"/>
      <c r="TFS309" s="1636"/>
      <c r="TFT309" s="1636"/>
      <c r="TFU309" s="1636"/>
      <c r="TFV309" s="1636"/>
      <c r="TFW309" s="1636"/>
      <c r="TFX309" s="1636"/>
      <c r="TFY309" s="1636"/>
      <c r="TFZ309" s="1636"/>
      <c r="TGA309" s="1636"/>
      <c r="TGB309" s="1636"/>
      <c r="TGC309" s="1636"/>
      <c r="TGD309" s="1636"/>
      <c r="TGE309" s="1636"/>
      <c r="TGF309" s="1636"/>
      <c r="TGG309" s="1636"/>
      <c r="TGH309" s="1636"/>
      <c r="TGI309" s="1636"/>
      <c r="TGJ309" s="1636"/>
      <c r="TGK309" s="1636"/>
      <c r="TGL309" s="1636"/>
      <c r="TGM309" s="1636"/>
      <c r="TGN309" s="1636"/>
      <c r="TGO309" s="1636"/>
      <c r="TGP309" s="1636"/>
      <c r="TGQ309" s="1636"/>
      <c r="TGR309" s="1636"/>
      <c r="TGS309" s="1636"/>
      <c r="TGT309" s="1636"/>
      <c r="TGU309" s="1636"/>
      <c r="TGV309" s="1636"/>
      <c r="TGW309" s="1636"/>
      <c r="TGX309" s="1636"/>
      <c r="TGY309" s="1636"/>
      <c r="TGZ309" s="1636"/>
      <c r="THA309" s="1636"/>
      <c r="THB309" s="1636"/>
      <c r="THC309" s="1636"/>
      <c r="THD309" s="1636"/>
      <c r="THE309" s="1636"/>
      <c r="THF309" s="1636"/>
      <c r="THG309" s="1636"/>
      <c r="THH309" s="1636"/>
      <c r="THI309" s="1636"/>
      <c r="THJ309" s="1636"/>
      <c r="THK309" s="1636"/>
      <c r="THL309" s="1636"/>
      <c r="THM309" s="1636"/>
      <c r="THN309" s="1636"/>
      <c r="THO309" s="1636"/>
      <c r="THP309" s="1636"/>
      <c r="THQ309" s="1636"/>
      <c r="THR309" s="1636"/>
      <c r="THS309" s="1636"/>
      <c r="THT309" s="1636"/>
      <c r="THU309" s="1636"/>
      <c r="THV309" s="1636"/>
      <c r="THW309" s="1636"/>
      <c r="THX309" s="1636"/>
      <c r="THY309" s="1636"/>
      <c r="THZ309" s="1636"/>
      <c r="TIA309" s="1636"/>
      <c r="TIB309" s="1636"/>
      <c r="TIC309" s="1636"/>
      <c r="TID309" s="1636"/>
      <c r="TIE309" s="1636"/>
      <c r="TIF309" s="1636"/>
      <c r="TIG309" s="1636"/>
      <c r="TIH309" s="1636"/>
      <c r="TII309" s="1636"/>
      <c r="TIJ309" s="1636"/>
      <c r="TIK309" s="1636"/>
      <c r="TIL309" s="1636"/>
      <c r="TIM309" s="1636"/>
      <c r="TIN309" s="1636"/>
      <c r="TIO309" s="1636"/>
      <c r="TIP309" s="1636"/>
      <c r="TIQ309" s="1636"/>
      <c r="TIR309" s="1636"/>
      <c r="TIS309" s="1636"/>
      <c r="TIT309" s="1636"/>
      <c r="TIU309" s="1636"/>
      <c r="TIV309" s="1636"/>
      <c r="TIW309" s="1636"/>
      <c r="TIX309" s="1636"/>
      <c r="TIY309" s="1636"/>
      <c r="TIZ309" s="1636"/>
      <c r="TJA309" s="1636"/>
      <c r="TJB309" s="1636"/>
      <c r="TJC309" s="1636"/>
      <c r="TJD309" s="1636"/>
      <c r="TJE309" s="1636"/>
      <c r="TJF309" s="1636"/>
      <c r="TJG309" s="1636"/>
      <c r="TJH309" s="1636"/>
      <c r="TJI309" s="1636"/>
      <c r="TJJ309" s="1636"/>
      <c r="TJK309" s="1636"/>
      <c r="TJL309" s="1636"/>
      <c r="TJM309" s="1636"/>
      <c r="TJN309" s="1636"/>
      <c r="TJO309" s="1636"/>
      <c r="TJP309" s="1636"/>
      <c r="TJQ309" s="1636"/>
      <c r="TJR309" s="1636"/>
      <c r="TJS309" s="1636"/>
      <c r="TJT309" s="1636"/>
      <c r="TJU309" s="1636"/>
      <c r="TJV309" s="1636"/>
      <c r="TJW309" s="1636"/>
      <c r="TJX309" s="1636"/>
      <c r="TJY309" s="1636"/>
      <c r="TJZ309" s="1636"/>
      <c r="TKA309" s="1636"/>
      <c r="TKB309" s="1636"/>
      <c r="TKC309" s="1636"/>
      <c r="TKD309" s="1636"/>
      <c r="TKE309" s="1636"/>
      <c r="TKF309" s="1636"/>
      <c r="TKG309" s="1636"/>
      <c r="TKH309" s="1636"/>
      <c r="TKI309" s="1636"/>
      <c r="TKJ309" s="1636"/>
      <c r="TKK309" s="1636"/>
      <c r="TKL309" s="1636"/>
      <c r="TKM309" s="1636"/>
      <c r="TKN309" s="1636"/>
      <c r="TKO309" s="1636"/>
      <c r="TKP309" s="1636"/>
      <c r="TKQ309" s="1636"/>
      <c r="TKR309" s="1636"/>
      <c r="TKS309" s="1636"/>
      <c r="TKT309" s="1636"/>
      <c r="TKU309" s="1636"/>
      <c r="TKV309" s="1636"/>
      <c r="TKW309" s="1636"/>
      <c r="TKX309" s="1636"/>
      <c r="TKY309" s="1636"/>
      <c r="TKZ309" s="1636"/>
      <c r="TLA309" s="1636"/>
      <c r="TLB309" s="1636"/>
      <c r="TLC309" s="1636"/>
      <c r="TLD309" s="1636"/>
      <c r="TLE309" s="1636"/>
      <c r="TLF309" s="1636"/>
      <c r="TLG309" s="1636"/>
      <c r="TLH309" s="1636"/>
      <c r="TLI309" s="1636"/>
      <c r="TLJ309" s="1636"/>
      <c r="TLK309" s="1636"/>
      <c r="TLL309" s="1636"/>
      <c r="TLM309" s="1636"/>
      <c r="TLN309" s="1636"/>
      <c r="TLO309" s="1636"/>
      <c r="TLP309" s="1636"/>
      <c r="TLQ309" s="1636"/>
      <c r="TLR309" s="1636"/>
      <c r="TLS309" s="1636"/>
      <c r="TLT309" s="1636"/>
      <c r="TLU309" s="1636"/>
      <c r="TLV309" s="1636"/>
      <c r="TLW309" s="1636"/>
      <c r="TLX309" s="1636"/>
      <c r="TLY309" s="1636"/>
      <c r="TLZ309" s="1636"/>
      <c r="TMA309" s="1636"/>
      <c r="TMB309" s="1636"/>
      <c r="TMC309" s="1636"/>
      <c r="TMD309" s="1636"/>
      <c r="TME309" s="1636"/>
      <c r="TMF309" s="1636"/>
      <c r="TMG309" s="1636"/>
      <c r="TMH309" s="1636"/>
      <c r="TMI309" s="1636"/>
      <c r="TMJ309" s="1636"/>
      <c r="TMK309" s="1636"/>
      <c r="TML309" s="1636"/>
      <c r="TMM309" s="1636"/>
      <c r="TMN309" s="1636"/>
      <c r="TMO309" s="1636"/>
      <c r="TMP309" s="1636"/>
      <c r="TMQ309" s="1636"/>
      <c r="TMR309" s="1636"/>
      <c r="TMS309" s="1636"/>
      <c r="TMT309" s="1636"/>
      <c r="TMU309" s="1636"/>
      <c r="TMV309" s="1636"/>
      <c r="TMW309" s="1636"/>
      <c r="TMX309" s="1636"/>
      <c r="TMY309" s="1636"/>
      <c r="TMZ309" s="1636"/>
      <c r="TNA309" s="1636"/>
      <c r="TNB309" s="1636"/>
      <c r="TNC309" s="1636"/>
      <c r="TND309" s="1636"/>
      <c r="TNE309" s="1636"/>
      <c r="TNF309" s="1636"/>
      <c r="TNG309" s="1636"/>
      <c r="TNH309" s="1636"/>
      <c r="TNI309" s="1636"/>
      <c r="TNJ309" s="1636"/>
      <c r="TNK309" s="1636"/>
      <c r="TNL309" s="1636"/>
      <c r="TNM309" s="1636"/>
      <c r="TNN309" s="1636"/>
      <c r="TNO309" s="1636"/>
      <c r="TNP309" s="1636"/>
      <c r="TNQ309" s="1636"/>
      <c r="TNR309" s="1636"/>
      <c r="TNS309" s="1636"/>
      <c r="TNT309" s="1636"/>
      <c r="TNU309" s="1636"/>
      <c r="TNV309" s="1636"/>
      <c r="TNW309" s="1636"/>
      <c r="TNX309" s="1636"/>
      <c r="TNY309" s="1636"/>
      <c r="TNZ309" s="1636"/>
      <c r="TOA309" s="1636"/>
      <c r="TOB309" s="1636"/>
      <c r="TOC309" s="1636"/>
      <c r="TOD309" s="1636"/>
      <c r="TOE309" s="1636"/>
      <c r="TOF309" s="1636"/>
      <c r="TOG309" s="1636"/>
      <c r="TOH309" s="1636"/>
      <c r="TOI309" s="1636"/>
      <c r="TOJ309" s="1636"/>
      <c r="TOK309" s="1636"/>
      <c r="TOL309" s="1636"/>
      <c r="TOM309" s="1636"/>
      <c r="TON309" s="1636"/>
      <c r="TOO309" s="1636"/>
      <c r="TOP309" s="1636"/>
      <c r="TOQ309" s="1636"/>
      <c r="TOR309" s="1636"/>
      <c r="TOS309" s="1636"/>
      <c r="TOT309" s="1636"/>
      <c r="TOU309" s="1636"/>
      <c r="TOV309" s="1636"/>
      <c r="TOW309" s="1636"/>
      <c r="TOX309" s="1636"/>
      <c r="TOY309" s="1636"/>
      <c r="TOZ309" s="1636"/>
      <c r="TPA309" s="1636"/>
      <c r="TPB309" s="1636"/>
      <c r="TPC309" s="1636"/>
      <c r="TPD309" s="1636"/>
      <c r="TPE309" s="1636"/>
      <c r="TPF309" s="1636"/>
      <c r="TPG309" s="1636"/>
      <c r="TPH309" s="1636"/>
      <c r="TPI309" s="1636"/>
      <c r="TPJ309" s="1636"/>
      <c r="TPK309" s="1636"/>
      <c r="TPL309" s="1636"/>
      <c r="TPM309" s="1636"/>
      <c r="TPN309" s="1636"/>
      <c r="TPO309" s="1636"/>
      <c r="TPP309" s="1636"/>
      <c r="TPQ309" s="1636"/>
      <c r="TPR309" s="1636"/>
      <c r="TPS309" s="1636"/>
      <c r="TPT309" s="1636"/>
      <c r="TPU309" s="1636"/>
      <c r="TPV309" s="1636"/>
      <c r="TPW309" s="1636"/>
      <c r="TPX309" s="1636"/>
      <c r="TPY309" s="1636"/>
      <c r="TPZ309" s="1636"/>
      <c r="TQA309" s="1636"/>
      <c r="TQB309" s="1636"/>
      <c r="TQC309" s="1636"/>
      <c r="TQD309" s="1636"/>
      <c r="TQE309" s="1636"/>
      <c r="TQF309" s="1636"/>
      <c r="TQG309" s="1636"/>
      <c r="TQH309" s="1636"/>
      <c r="TQI309" s="1636"/>
      <c r="TQJ309" s="1636"/>
      <c r="TQK309" s="1636"/>
      <c r="TQL309" s="1636"/>
      <c r="TQM309" s="1636"/>
      <c r="TQN309" s="1636"/>
      <c r="TQO309" s="1636"/>
      <c r="TQP309" s="1636"/>
      <c r="TQQ309" s="1636"/>
      <c r="TQR309" s="1636"/>
      <c r="TQS309" s="1636"/>
      <c r="TQT309" s="1636"/>
      <c r="TQU309" s="1636"/>
      <c r="TQV309" s="1636"/>
      <c r="TQW309" s="1636"/>
      <c r="TQX309" s="1636"/>
      <c r="TQY309" s="1636"/>
      <c r="TQZ309" s="1636"/>
      <c r="TRA309" s="1636"/>
      <c r="TRB309" s="1636"/>
      <c r="TRC309" s="1636"/>
      <c r="TRD309" s="1636"/>
      <c r="TRE309" s="1636"/>
      <c r="TRF309" s="1636"/>
      <c r="TRG309" s="1636"/>
      <c r="TRH309" s="1636"/>
      <c r="TRI309" s="1636"/>
      <c r="TRJ309" s="1636"/>
      <c r="TRK309" s="1636"/>
      <c r="TRL309" s="1636"/>
      <c r="TRM309" s="1636"/>
      <c r="TRN309" s="1636"/>
      <c r="TRO309" s="1636"/>
      <c r="TRP309" s="1636"/>
      <c r="TRQ309" s="1636"/>
      <c r="TRR309" s="1636"/>
      <c r="TRS309" s="1636"/>
      <c r="TRT309" s="1636"/>
      <c r="TRU309" s="1636"/>
      <c r="TRV309" s="1636"/>
      <c r="TRW309" s="1636"/>
      <c r="TRX309" s="1636"/>
      <c r="TRY309" s="1636"/>
      <c r="TRZ309" s="1636"/>
      <c r="TSA309" s="1636"/>
      <c r="TSB309" s="1636"/>
      <c r="TSC309" s="1636"/>
      <c r="TSD309" s="1636"/>
      <c r="TSE309" s="1636"/>
      <c r="TSF309" s="1636"/>
      <c r="TSG309" s="1636"/>
      <c r="TSH309" s="1636"/>
      <c r="TSI309" s="1636"/>
      <c r="TSJ309" s="1636"/>
      <c r="TSK309" s="1636"/>
      <c r="TSL309" s="1636"/>
      <c r="TSM309" s="1636"/>
      <c r="TSN309" s="1636"/>
      <c r="TSO309" s="1636"/>
      <c r="TSP309" s="1636"/>
      <c r="TSQ309" s="1636"/>
      <c r="TSR309" s="1636"/>
      <c r="TSS309" s="1636"/>
      <c r="TST309" s="1636"/>
      <c r="TSU309" s="1636"/>
      <c r="TSV309" s="1636"/>
      <c r="TSW309" s="1636"/>
      <c r="TSX309" s="1636"/>
      <c r="TSY309" s="1636"/>
      <c r="TSZ309" s="1636"/>
      <c r="TTA309" s="1636"/>
      <c r="TTB309" s="1636"/>
      <c r="TTC309" s="1636"/>
      <c r="TTD309" s="1636"/>
      <c r="TTE309" s="1636"/>
      <c r="TTF309" s="1636"/>
      <c r="TTG309" s="1636"/>
      <c r="TTH309" s="1636"/>
      <c r="TTI309" s="1636"/>
      <c r="TTJ309" s="1636"/>
      <c r="TTK309" s="1636"/>
      <c r="TTL309" s="1636"/>
      <c r="TTM309" s="1636"/>
      <c r="TTN309" s="1636"/>
      <c r="TTO309" s="1636"/>
      <c r="TTP309" s="1636"/>
      <c r="TTQ309" s="1636"/>
      <c r="TTR309" s="1636"/>
      <c r="TTS309" s="1636"/>
      <c r="TTT309" s="1636"/>
      <c r="TTU309" s="1636"/>
      <c r="TTV309" s="1636"/>
      <c r="TTW309" s="1636"/>
      <c r="TTX309" s="1636"/>
      <c r="TTY309" s="1636"/>
      <c r="TTZ309" s="1636"/>
      <c r="TUA309" s="1636"/>
      <c r="TUB309" s="1636"/>
      <c r="TUC309" s="1636"/>
      <c r="TUD309" s="1636"/>
      <c r="TUE309" s="1636"/>
      <c r="TUF309" s="1636"/>
      <c r="TUG309" s="1636"/>
      <c r="TUH309" s="1636"/>
      <c r="TUI309" s="1636"/>
      <c r="TUJ309" s="1636"/>
      <c r="TUK309" s="1636"/>
      <c r="TUL309" s="1636"/>
      <c r="TUM309" s="1636"/>
      <c r="TUN309" s="1636"/>
      <c r="TUO309" s="1636"/>
      <c r="TUP309" s="1636"/>
      <c r="TUQ309" s="1636"/>
      <c r="TUR309" s="1636"/>
      <c r="TUS309" s="1636"/>
      <c r="TUT309" s="1636"/>
      <c r="TUU309" s="1636"/>
      <c r="TUV309" s="1636"/>
      <c r="TUW309" s="1636"/>
      <c r="TUX309" s="1636"/>
      <c r="TUY309" s="1636"/>
      <c r="TUZ309" s="1636"/>
      <c r="TVA309" s="1636"/>
      <c r="TVB309" s="1636"/>
      <c r="TVC309" s="1636"/>
      <c r="TVD309" s="1636"/>
      <c r="TVE309" s="1636"/>
      <c r="TVF309" s="1636"/>
      <c r="TVG309" s="1636"/>
      <c r="TVH309" s="1636"/>
      <c r="TVI309" s="1636"/>
      <c r="TVJ309" s="1636"/>
      <c r="TVK309" s="1636"/>
      <c r="TVL309" s="1636"/>
      <c r="TVM309" s="1636"/>
      <c r="TVN309" s="1636"/>
      <c r="TVO309" s="1636"/>
      <c r="TVP309" s="1636"/>
      <c r="TVQ309" s="1636"/>
      <c r="TVR309" s="1636"/>
      <c r="TVS309" s="1636"/>
      <c r="TVT309" s="1636"/>
      <c r="TVU309" s="1636"/>
      <c r="TVV309" s="1636"/>
      <c r="TVW309" s="1636"/>
      <c r="TVX309" s="1636"/>
      <c r="TVY309" s="1636"/>
      <c r="TVZ309" s="1636"/>
      <c r="TWA309" s="1636"/>
      <c r="TWB309" s="1636"/>
      <c r="TWC309" s="1636"/>
      <c r="TWD309" s="1636"/>
      <c r="TWE309" s="1636"/>
      <c r="TWF309" s="1636"/>
      <c r="TWG309" s="1636"/>
      <c r="TWH309" s="1636"/>
      <c r="TWI309" s="1636"/>
      <c r="TWJ309" s="1636"/>
      <c r="TWK309" s="1636"/>
      <c r="TWL309" s="1636"/>
      <c r="TWM309" s="1636"/>
      <c r="TWN309" s="1636"/>
      <c r="TWO309" s="1636"/>
      <c r="TWP309" s="1636"/>
      <c r="TWQ309" s="1636"/>
      <c r="TWR309" s="1636"/>
      <c r="TWS309" s="1636"/>
      <c r="TWT309" s="1636"/>
      <c r="TWU309" s="1636"/>
      <c r="TWV309" s="1636"/>
      <c r="TWW309" s="1636"/>
      <c r="TWX309" s="1636"/>
      <c r="TWY309" s="1636"/>
      <c r="TWZ309" s="1636"/>
      <c r="TXA309" s="1636"/>
      <c r="TXB309" s="1636"/>
      <c r="TXC309" s="1636"/>
      <c r="TXD309" s="1636"/>
      <c r="TXE309" s="1636"/>
      <c r="TXF309" s="1636"/>
      <c r="TXG309" s="1636"/>
      <c r="TXH309" s="1636"/>
      <c r="TXI309" s="1636"/>
      <c r="TXJ309" s="1636"/>
      <c r="TXK309" s="1636"/>
      <c r="TXL309" s="1636"/>
      <c r="TXM309" s="1636"/>
      <c r="TXN309" s="1636"/>
      <c r="TXO309" s="1636"/>
      <c r="TXP309" s="1636"/>
      <c r="TXQ309" s="1636"/>
      <c r="TXR309" s="1636"/>
      <c r="TXS309" s="1636"/>
      <c r="TXT309" s="1636"/>
      <c r="TXU309" s="1636"/>
      <c r="TXV309" s="1636"/>
      <c r="TXW309" s="1636"/>
      <c r="TXX309" s="1636"/>
      <c r="TXY309" s="1636"/>
      <c r="TXZ309" s="1636"/>
      <c r="TYA309" s="1636"/>
      <c r="TYB309" s="1636"/>
      <c r="TYC309" s="1636"/>
      <c r="TYD309" s="1636"/>
      <c r="TYE309" s="1636"/>
      <c r="TYF309" s="1636"/>
      <c r="TYG309" s="1636"/>
      <c r="TYH309" s="1636"/>
      <c r="TYI309" s="1636"/>
      <c r="TYJ309" s="1636"/>
      <c r="TYK309" s="1636"/>
      <c r="TYL309" s="1636"/>
      <c r="TYM309" s="1636"/>
      <c r="TYN309" s="1636"/>
      <c r="TYO309" s="1636"/>
      <c r="TYP309" s="1636"/>
      <c r="TYQ309" s="1636"/>
      <c r="TYR309" s="1636"/>
      <c r="TYS309" s="1636"/>
      <c r="TYT309" s="1636"/>
      <c r="TYU309" s="1636"/>
      <c r="TYV309" s="1636"/>
      <c r="TYW309" s="1636"/>
      <c r="TYX309" s="1636"/>
      <c r="TYY309" s="1636"/>
      <c r="TYZ309" s="1636"/>
      <c r="TZA309" s="1636"/>
      <c r="TZB309" s="1636"/>
      <c r="TZC309" s="1636"/>
      <c r="TZD309" s="1636"/>
      <c r="TZE309" s="1636"/>
      <c r="TZF309" s="1636"/>
      <c r="TZG309" s="1636"/>
      <c r="TZH309" s="1636"/>
      <c r="TZI309" s="1636"/>
      <c r="TZJ309" s="1636"/>
      <c r="TZK309" s="1636"/>
      <c r="TZL309" s="1636"/>
      <c r="TZM309" s="1636"/>
      <c r="TZN309" s="1636"/>
      <c r="TZO309" s="1636"/>
      <c r="TZP309" s="1636"/>
      <c r="TZQ309" s="1636"/>
      <c r="TZR309" s="1636"/>
      <c r="TZS309" s="1636"/>
      <c r="TZT309" s="1636"/>
      <c r="TZU309" s="1636"/>
      <c r="TZV309" s="1636"/>
      <c r="TZW309" s="1636"/>
      <c r="TZX309" s="1636"/>
      <c r="TZY309" s="1636"/>
      <c r="TZZ309" s="1636"/>
      <c r="UAA309" s="1636"/>
      <c r="UAB309" s="1636"/>
      <c r="UAC309" s="1636"/>
      <c r="UAD309" s="1636"/>
      <c r="UAE309" s="1636"/>
      <c r="UAF309" s="1636"/>
      <c r="UAG309" s="1636"/>
      <c r="UAH309" s="1636"/>
      <c r="UAI309" s="1636"/>
      <c r="UAJ309" s="1636"/>
      <c r="UAK309" s="1636"/>
      <c r="UAL309" s="1636"/>
      <c r="UAM309" s="1636"/>
      <c r="UAN309" s="1636"/>
      <c r="UAO309" s="1636"/>
      <c r="UAP309" s="1636"/>
      <c r="UAQ309" s="1636"/>
      <c r="UAR309" s="1636"/>
      <c r="UAS309" s="1636"/>
      <c r="UAT309" s="1636"/>
      <c r="UAU309" s="1636"/>
      <c r="UAV309" s="1636"/>
      <c r="UAW309" s="1636"/>
      <c r="UAX309" s="1636"/>
      <c r="UAY309" s="1636"/>
      <c r="UAZ309" s="1636"/>
      <c r="UBA309" s="1636"/>
      <c r="UBB309" s="1636"/>
      <c r="UBC309" s="1636"/>
      <c r="UBD309" s="1636"/>
      <c r="UBE309" s="1636"/>
      <c r="UBF309" s="1636"/>
      <c r="UBG309" s="1636"/>
      <c r="UBH309" s="1636"/>
      <c r="UBI309" s="1636"/>
      <c r="UBJ309" s="1636"/>
      <c r="UBK309" s="1636"/>
      <c r="UBL309" s="1636"/>
      <c r="UBM309" s="1636"/>
      <c r="UBN309" s="1636"/>
      <c r="UBO309" s="1636"/>
      <c r="UBP309" s="1636"/>
      <c r="UBQ309" s="1636"/>
      <c r="UBR309" s="1636"/>
      <c r="UBS309" s="1636"/>
      <c r="UBT309" s="1636"/>
      <c r="UBU309" s="1636"/>
      <c r="UBV309" s="1636"/>
      <c r="UBW309" s="1636"/>
      <c r="UBX309" s="1636"/>
      <c r="UBY309" s="1636"/>
      <c r="UBZ309" s="1636"/>
      <c r="UCA309" s="1636"/>
      <c r="UCB309" s="1636"/>
      <c r="UCC309" s="1636"/>
      <c r="UCD309" s="1636"/>
      <c r="UCE309" s="1636"/>
      <c r="UCF309" s="1636"/>
      <c r="UCG309" s="1636"/>
      <c r="UCH309" s="1636"/>
      <c r="UCI309" s="1636"/>
      <c r="UCJ309" s="1636"/>
      <c r="UCK309" s="1636"/>
      <c r="UCL309" s="1636"/>
      <c r="UCM309" s="1636"/>
      <c r="UCN309" s="1636"/>
      <c r="UCO309" s="1636"/>
      <c r="UCP309" s="1636"/>
      <c r="UCQ309" s="1636"/>
      <c r="UCR309" s="1636"/>
      <c r="UCS309" s="1636"/>
      <c r="UCT309" s="1636"/>
      <c r="UCU309" s="1636"/>
      <c r="UCV309" s="1636"/>
      <c r="UCW309" s="1636"/>
      <c r="UCX309" s="1636"/>
      <c r="UCY309" s="1636"/>
      <c r="UCZ309" s="1636"/>
      <c r="UDA309" s="1636"/>
      <c r="UDB309" s="1636"/>
      <c r="UDC309" s="1636"/>
      <c r="UDD309" s="1636"/>
      <c r="UDE309" s="1636"/>
      <c r="UDF309" s="1636"/>
      <c r="UDG309" s="1636"/>
      <c r="UDH309" s="1636"/>
      <c r="UDI309" s="1636"/>
      <c r="UDJ309" s="1636"/>
      <c r="UDK309" s="1636"/>
      <c r="UDL309" s="1636"/>
      <c r="UDM309" s="1636"/>
      <c r="UDN309" s="1636"/>
      <c r="UDO309" s="1636"/>
      <c r="UDP309" s="1636"/>
      <c r="UDQ309" s="1636"/>
      <c r="UDR309" s="1636"/>
      <c r="UDS309" s="1636"/>
      <c r="UDT309" s="1636"/>
      <c r="UDU309" s="1636"/>
      <c r="UDV309" s="1636"/>
      <c r="UDW309" s="1636"/>
      <c r="UDX309" s="1636"/>
      <c r="UDY309" s="1636"/>
      <c r="UDZ309" s="1636"/>
      <c r="UEA309" s="1636"/>
      <c r="UEB309" s="1636"/>
      <c r="UEC309" s="1636"/>
      <c r="UED309" s="1636"/>
      <c r="UEE309" s="1636"/>
      <c r="UEF309" s="1636"/>
      <c r="UEG309" s="1636"/>
      <c r="UEH309" s="1636"/>
      <c r="UEI309" s="1636"/>
      <c r="UEJ309" s="1636"/>
      <c r="UEK309" s="1636"/>
      <c r="UEL309" s="1636"/>
      <c r="UEM309" s="1636"/>
      <c r="UEN309" s="1636"/>
      <c r="UEO309" s="1636"/>
      <c r="UEP309" s="1636"/>
      <c r="UEQ309" s="1636"/>
      <c r="UER309" s="1636"/>
      <c r="UES309" s="1636"/>
      <c r="UET309" s="1636"/>
      <c r="UEU309" s="1636"/>
      <c r="UEV309" s="1636"/>
      <c r="UEW309" s="1636"/>
      <c r="UEX309" s="1636"/>
      <c r="UEY309" s="1636"/>
      <c r="UEZ309" s="1636"/>
      <c r="UFA309" s="1636"/>
      <c r="UFB309" s="1636"/>
      <c r="UFC309" s="1636"/>
      <c r="UFD309" s="1636"/>
      <c r="UFE309" s="1636"/>
      <c r="UFF309" s="1636"/>
      <c r="UFG309" s="1636"/>
      <c r="UFH309" s="1636"/>
      <c r="UFI309" s="1636"/>
      <c r="UFJ309" s="1636"/>
      <c r="UFK309" s="1636"/>
      <c r="UFL309" s="1636"/>
      <c r="UFM309" s="1636"/>
      <c r="UFN309" s="1636"/>
      <c r="UFO309" s="1636"/>
      <c r="UFP309" s="1636"/>
      <c r="UFQ309" s="1636"/>
      <c r="UFR309" s="1636"/>
      <c r="UFS309" s="1636"/>
      <c r="UFT309" s="1636"/>
      <c r="UFU309" s="1636"/>
      <c r="UFV309" s="1636"/>
      <c r="UFW309" s="1636"/>
      <c r="UFX309" s="1636"/>
      <c r="UFY309" s="1636"/>
      <c r="UFZ309" s="1636"/>
      <c r="UGA309" s="1636"/>
      <c r="UGB309" s="1636"/>
      <c r="UGC309" s="1636"/>
      <c r="UGD309" s="1636"/>
      <c r="UGE309" s="1636"/>
      <c r="UGF309" s="1636"/>
      <c r="UGG309" s="1636"/>
      <c r="UGH309" s="1636"/>
      <c r="UGI309" s="1636"/>
      <c r="UGJ309" s="1636"/>
      <c r="UGK309" s="1636"/>
      <c r="UGL309" s="1636"/>
      <c r="UGM309" s="1636"/>
      <c r="UGN309" s="1636"/>
      <c r="UGO309" s="1636"/>
      <c r="UGP309" s="1636"/>
      <c r="UGQ309" s="1636"/>
      <c r="UGR309" s="1636"/>
      <c r="UGS309" s="1636"/>
      <c r="UGT309" s="1636"/>
      <c r="UGU309" s="1636"/>
      <c r="UGV309" s="1636"/>
      <c r="UGW309" s="1636"/>
      <c r="UGX309" s="1636"/>
      <c r="UGY309" s="1636"/>
      <c r="UGZ309" s="1636"/>
      <c r="UHA309" s="1636"/>
      <c r="UHB309" s="1636"/>
      <c r="UHC309" s="1636"/>
      <c r="UHD309" s="1636"/>
      <c r="UHE309" s="1636"/>
      <c r="UHF309" s="1636"/>
      <c r="UHG309" s="1636"/>
      <c r="UHH309" s="1636"/>
      <c r="UHI309" s="1636"/>
      <c r="UHJ309" s="1636"/>
      <c r="UHK309" s="1636"/>
      <c r="UHL309" s="1636"/>
      <c r="UHM309" s="1636"/>
      <c r="UHN309" s="1636"/>
      <c r="UHO309" s="1636"/>
      <c r="UHP309" s="1636"/>
      <c r="UHQ309" s="1636"/>
      <c r="UHR309" s="1636"/>
      <c r="UHS309" s="1636"/>
      <c r="UHT309" s="1636"/>
      <c r="UHU309" s="1636"/>
      <c r="UHV309" s="1636"/>
      <c r="UHW309" s="1636"/>
      <c r="UHX309" s="1636"/>
      <c r="UHY309" s="1636"/>
      <c r="UHZ309" s="1636"/>
      <c r="UIA309" s="1636"/>
      <c r="UIB309" s="1636"/>
      <c r="UIC309" s="1636"/>
      <c r="UID309" s="1636"/>
      <c r="UIE309" s="1636"/>
      <c r="UIF309" s="1636"/>
      <c r="UIG309" s="1636"/>
      <c r="UIH309" s="1636"/>
      <c r="UII309" s="1636"/>
      <c r="UIJ309" s="1636"/>
      <c r="UIK309" s="1636"/>
      <c r="UIL309" s="1636"/>
      <c r="UIM309" s="1636"/>
      <c r="UIN309" s="1636"/>
      <c r="UIO309" s="1636"/>
      <c r="UIP309" s="1636"/>
      <c r="UIQ309" s="1636"/>
      <c r="UIR309" s="1636"/>
      <c r="UIS309" s="1636"/>
      <c r="UIT309" s="1636"/>
      <c r="UIU309" s="1636"/>
      <c r="UIV309" s="1636"/>
      <c r="UIW309" s="1636"/>
      <c r="UIX309" s="1636"/>
      <c r="UIY309" s="1636"/>
      <c r="UIZ309" s="1636"/>
      <c r="UJA309" s="1636"/>
      <c r="UJB309" s="1636"/>
      <c r="UJC309" s="1636"/>
      <c r="UJD309" s="1636"/>
      <c r="UJE309" s="1636"/>
      <c r="UJF309" s="1636"/>
      <c r="UJG309" s="1636"/>
      <c r="UJH309" s="1636"/>
      <c r="UJI309" s="1636"/>
      <c r="UJJ309" s="1636"/>
      <c r="UJK309" s="1636"/>
      <c r="UJL309" s="1636"/>
      <c r="UJM309" s="1636"/>
      <c r="UJN309" s="1636"/>
      <c r="UJO309" s="1636"/>
      <c r="UJP309" s="1636"/>
      <c r="UJQ309" s="1636"/>
      <c r="UJR309" s="1636"/>
      <c r="UJS309" s="1636"/>
      <c r="UJT309" s="1636"/>
      <c r="UJU309" s="1636"/>
      <c r="UJV309" s="1636"/>
      <c r="UJW309" s="1636"/>
      <c r="UJX309" s="1636"/>
      <c r="UJY309" s="1636"/>
      <c r="UJZ309" s="1636"/>
      <c r="UKA309" s="1636"/>
      <c r="UKB309" s="1636"/>
      <c r="UKC309" s="1636"/>
      <c r="UKD309" s="1636"/>
      <c r="UKE309" s="1636"/>
      <c r="UKF309" s="1636"/>
      <c r="UKG309" s="1636"/>
      <c r="UKH309" s="1636"/>
      <c r="UKI309" s="1636"/>
      <c r="UKJ309" s="1636"/>
      <c r="UKK309" s="1636"/>
      <c r="UKL309" s="1636"/>
      <c r="UKM309" s="1636"/>
      <c r="UKN309" s="1636"/>
      <c r="UKO309" s="1636"/>
      <c r="UKP309" s="1636"/>
      <c r="UKQ309" s="1636"/>
      <c r="UKR309" s="1636"/>
      <c r="UKS309" s="1636"/>
      <c r="UKT309" s="1636"/>
      <c r="UKU309" s="1636"/>
      <c r="UKV309" s="1636"/>
      <c r="UKW309" s="1636"/>
      <c r="UKX309" s="1636"/>
      <c r="UKY309" s="1636"/>
      <c r="UKZ309" s="1636"/>
      <c r="ULA309" s="1636"/>
      <c r="ULB309" s="1636"/>
      <c r="ULC309" s="1636"/>
      <c r="ULD309" s="1636"/>
      <c r="ULE309" s="1636"/>
      <c r="ULF309" s="1636"/>
      <c r="ULG309" s="1636"/>
      <c r="ULH309" s="1636"/>
      <c r="ULI309" s="1636"/>
      <c r="ULJ309" s="1636"/>
      <c r="ULK309" s="1636"/>
      <c r="ULL309" s="1636"/>
      <c r="ULM309" s="1636"/>
      <c r="ULN309" s="1636"/>
      <c r="ULO309" s="1636"/>
      <c r="ULP309" s="1636"/>
      <c r="ULQ309" s="1636"/>
      <c r="ULR309" s="1636"/>
      <c r="ULS309" s="1636"/>
      <c r="ULT309" s="1636"/>
      <c r="ULU309" s="1636"/>
      <c r="ULV309" s="1636"/>
      <c r="ULW309" s="1636"/>
      <c r="ULX309" s="1636"/>
      <c r="ULY309" s="1636"/>
      <c r="ULZ309" s="1636"/>
      <c r="UMA309" s="1636"/>
      <c r="UMB309" s="1636"/>
      <c r="UMC309" s="1636"/>
      <c r="UMD309" s="1636"/>
      <c r="UME309" s="1636"/>
      <c r="UMF309" s="1636"/>
      <c r="UMG309" s="1636"/>
      <c r="UMH309" s="1636"/>
      <c r="UMI309" s="1636"/>
      <c r="UMJ309" s="1636"/>
      <c r="UMK309" s="1636"/>
      <c r="UML309" s="1636"/>
      <c r="UMM309" s="1636"/>
      <c r="UMN309" s="1636"/>
      <c r="UMO309" s="1636"/>
      <c r="UMP309" s="1636"/>
      <c r="UMQ309" s="1636"/>
      <c r="UMR309" s="1636"/>
      <c r="UMS309" s="1636"/>
      <c r="UMT309" s="1636"/>
      <c r="UMU309" s="1636"/>
      <c r="UMV309" s="1636"/>
      <c r="UMW309" s="1636"/>
      <c r="UMX309" s="1636"/>
      <c r="UMY309" s="1636"/>
      <c r="UMZ309" s="1636"/>
      <c r="UNA309" s="1636"/>
      <c r="UNB309" s="1636"/>
      <c r="UNC309" s="1636"/>
      <c r="UND309" s="1636"/>
      <c r="UNE309" s="1636"/>
      <c r="UNF309" s="1636"/>
      <c r="UNG309" s="1636"/>
      <c r="UNH309" s="1636"/>
      <c r="UNI309" s="1636"/>
      <c r="UNJ309" s="1636"/>
      <c r="UNK309" s="1636"/>
      <c r="UNL309" s="1636"/>
      <c r="UNM309" s="1636"/>
      <c r="UNN309" s="1636"/>
      <c r="UNO309" s="1636"/>
      <c r="UNP309" s="1636"/>
      <c r="UNQ309" s="1636"/>
      <c r="UNR309" s="1636"/>
      <c r="UNS309" s="1636"/>
      <c r="UNT309" s="1636"/>
      <c r="UNU309" s="1636"/>
      <c r="UNV309" s="1636"/>
      <c r="UNW309" s="1636"/>
      <c r="UNX309" s="1636"/>
      <c r="UNY309" s="1636"/>
      <c r="UNZ309" s="1636"/>
      <c r="UOA309" s="1636"/>
      <c r="UOB309" s="1636"/>
      <c r="UOC309" s="1636"/>
      <c r="UOD309" s="1636"/>
      <c r="UOE309" s="1636"/>
      <c r="UOF309" s="1636"/>
      <c r="UOG309" s="1636"/>
      <c r="UOH309" s="1636"/>
      <c r="UOI309" s="1636"/>
      <c r="UOJ309" s="1636"/>
      <c r="UOK309" s="1636"/>
      <c r="UOL309" s="1636"/>
      <c r="UOM309" s="1636"/>
      <c r="UON309" s="1636"/>
      <c r="UOO309" s="1636"/>
      <c r="UOP309" s="1636"/>
      <c r="UOQ309" s="1636"/>
      <c r="UOR309" s="1636"/>
      <c r="UOS309" s="1636"/>
      <c r="UOT309" s="1636"/>
      <c r="UOU309" s="1636"/>
      <c r="UOV309" s="1636"/>
      <c r="UOW309" s="1636"/>
      <c r="UOX309" s="1636"/>
      <c r="UOY309" s="1636"/>
      <c r="UOZ309" s="1636"/>
      <c r="UPA309" s="1636"/>
      <c r="UPB309" s="1636"/>
      <c r="UPC309" s="1636"/>
      <c r="UPD309" s="1636"/>
      <c r="UPE309" s="1636"/>
      <c r="UPF309" s="1636"/>
      <c r="UPG309" s="1636"/>
      <c r="UPH309" s="1636"/>
      <c r="UPI309" s="1636"/>
      <c r="UPJ309" s="1636"/>
      <c r="UPK309" s="1636"/>
      <c r="UPL309" s="1636"/>
      <c r="UPM309" s="1636"/>
      <c r="UPN309" s="1636"/>
      <c r="UPO309" s="1636"/>
      <c r="UPP309" s="1636"/>
      <c r="UPQ309" s="1636"/>
      <c r="UPR309" s="1636"/>
      <c r="UPS309" s="1636"/>
      <c r="UPT309" s="1636"/>
      <c r="UPU309" s="1636"/>
      <c r="UPV309" s="1636"/>
      <c r="UPW309" s="1636"/>
      <c r="UPX309" s="1636"/>
      <c r="UPY309" s="1636"/>
      <c r="UPZ309" s="1636"/>
      <c r="UQA309" s="1636"/>
      <c r="UQB309" s="1636"/>
      <c r="UQC309" s="1636"/>
      <c r="UQD309" s="1636"/>
      <c r="UQE309" s="1636"/>
      <c r="UQF309" s="1636"/>
      <c r="UQG309" s="1636"/>
      <c r="UQH309" s="1636"/>
      <c r="UQI309" s="1636"/>
      <c r="UQJ309" s="1636"/>
      <c r="UQK309" s="1636"/>
      <c r="UQL309" s="1636"/>
      <c r="UQM309" s="1636"/>
      <c r="UQN309" s="1636"/>
      <c r="UQO309" s="1636"/>
      <c r="UQP309" s="1636"/>
      <c r="UQQ309" s="1636"/>
      <c r="UQR309" s="1636"/>
      <c r="UQS309" s="1636"/>
      <c r="UQT309" s="1636"/>
      <c r="UQU309" s="1636"/>
      <c r="UQV309" s="1636"/>
      <c r="UQW309" s="1636"/>
      <c r="UQX309" s="1636"/>
      <c r="UQY309" s="1636"/>
      <c r="UQZ309" s="1636"/>
      <c r="URA309" s="1636"/>
      <c r="URB309" s="1636"/>
      <c r="URC309" s="1636"/>
      <c r="URD309" s="1636"/>
      <c r="URE309" s="1636"/>
      <c r="URF309" s="1636"/>
      <c r="URG309" s="1636"/>
      <c r="URH309" s="1636"/>
      <c r="URI309" s="1636"/>
      <c r="URJ309" s="1636"/>
      <c r="URK309" s="1636"/>
      <c r="URL309" s="1636"/>
      <c r="URM309" s="1636"/>
      <c r="URN309" s="1636"/>
      <c r="URO309" s="1636"/>
      <c r="URP309" s="1636"/>
      <c r="URQ309" s="1636"/>
      <c r="URR309" s="1636"/>
      <c r="URS309" s="1636"/>
      <c r="URT309" s="1636"/>
      <c r="URU309" s="1636"/>
      <c r="URV309" s="1636"/>
      <c r="URW309" s="1636"/>
      <c r="URX309" s="1636"/>
      <c r="URY309" s="1636"/>
      <c r="URZ309" s="1636"/>
      <c r="USA309" s="1636"/>
      <c r="USB309" s="1636"/>
      <c r="USC309" s="1636"/>
      <c r="USD309" s="1636"/>
      <c r="USE309" s="1636"/>
      <c r="USF309" s="1636"/>
      <c r="USG309" s="1636"/>
      <c r="USH309" s="1636"/>
      <c r="USI309" s="1636"/>
      <c r="USJ309" s="1636"/>
      <c r="USK309" s="1636"/>
      <c r="USL309" s="1636"/>
      <c r="USM309" s="1636"/>
      <c r="USN309" s="1636"/>
      <c r="USO309" s="1636"/>
      <c r="USP309" s="1636"/>
      <c r="USQ309" s="1636"/>
      <c r="USR309" s="1636"/>
      <c r="USS309" s="1636"/>
      <c r="UST309" s="1636"/>
      <c r="USU309" s="1636"/>
      <c r="USV309" s="1636"/>
      <c r="USW309" s="1636"/>
      <c r="USX309" s="1636"/>
      <c r="USY309" s="1636"/>
      <c r="USZ309" s="1636"/>
      <c r="UTA309" s="1636"/>
      <c r="UTB309" s="1636"/>
      <c r="UTC309" s="1636"/>
      <c r="UTD309" s="1636"/>
      <c r="UTE309" s="1636"/>
      <c r="UTF309" s="1636"/>
      <c r="UTG309" s="1636"/>
      <c r="UTH309" s="1636"/>
      <c r="UTI309" s="1636"/>
      <c r="UTJ309" s="1636"/>
      <c r="UTK309" s="1636"/>
      <c r="UTL309" s="1636"/>
      <c r="UTM309" s="1636"/>
      <c r="UTN309" s="1636"/>
      <c r="UTO309" s="1636"/>
      <c r="UTP309" s="1636"/>
      <c r="UTQ309" s="1636"/>
      <c r="UTR309" s="1636"/>
      <c r="UTS309" s="1636"/>
      <c r="UTT309" s="1636"/>
      <c r="UTU309" s="1636"/>
      <c r="UTV309" s="1636"/>
      <c r="UTW309" s="1636"/>
      <c r="UTX309" s="1636"/>
      <c r="UTY309" s="1636"/>
      <c r="UTZ309" s="1636"/>
      <c r="UUA309" s="1636"/>
      <c r="UUB309" s="1636"/>
      <c r="UUC309" s="1636"/>
      <c r="UUD309" s="1636"/>
      <c r="UUE309" s="1636"/>
      <c r="UUF309" s="1636"/>
      <c r="UUG309" s="1636"/>
      <c r="UUH309" s="1636"/>
      <c r="UUI309" s="1636"/>
      <c r="UUJ309" s="1636"/>
      <c r="UUK309" s="1636"/>
      <c r="UUL309" s="1636"/>
      <c r="UUM309" s="1636"/>
      <c r="UUN309" s="1636"/>
      <c r="UUO309" s="1636"/>
      <c r="UUP309" s="1636"/>
      <c r="UUQ309" s="1636"/>
      <c r="UUR309" s="1636"/>
      <c r="UUS309" s="1636"/>
      <c r="UUT309" s="1636"/>
      <c r="UUU309" s="1636"/>
      <c r="UUV309" s="1636"/>
      <c r="UUW309" s="1636"/>
      <c r="UUX309" s="1636"/>
      <c r="UUY309" s="1636"/>
      <c r="UUZ309" s="1636"/>
      <c r="UVA309" s="1636"/>
      <c r="UVB309" s="1636"/>
      <c r="UVC309" s="1636"/>
      <c r="UVD309" s="1636"/>
      <c r="UVE309" s="1636"/>
      <c r="UVF309" s="1636"/>
      <c r="UVG309" s="1636"/>
      <c r="UVH309" s="1636"/>
      <c r="UVI309" s="1636"/>
      <c r="UVJ309" s="1636"/>
      <c r="UVK309" s="1636"/>
      <c r="UVL309" s="1636"/>
      <c r="UVM309" s="1636"/>
      <c r="UVN309" s="1636"/>
      <c r="UVO309" s="1636"/>
      <c r="UVP309" s="1636"/>
      <c r="UVQ309" s="1636"/>
      <c r="UVR309" s="1636"/>
      <c r="UVS309" s="1636"/>
      <c r="UVT309" s="1636"/>
      <c r="UVU309" s="1636"/>
      <c r="UVV309" s="1636"/>
      <c r="UVW309" s="1636"/>
      <c r="UVX309" s="1636"/>
      <c r="UVY309" s="1636"/>
      <c r="UVZ309" s="1636"/>
      <c r="UWA309" s="1636"/>
      <c r="UWB309" s="1636"/>
      <c r="UWC309" s="1636"/>
      <c r="UWD309" s="1636"/>
      <c r="UWE309" s="1636"/>
      <c r="UWF309" s="1636"/>
      <c r="UWG309" s="1636"/>
      <c r="UWH309" s="1636"/>
      <c r="UWI309" s="1636"/>
      <c r="UWJ309" s="1636"/>
      <c r="UWK309" s="1636"/>
      <c r="UWL309" s="1636"/>
      <c r="UWM309" s="1636"/>
      <c r="UWN309" s="1636"/>
      <c r="UWO309" s="1636"/>
      <c r="UWP309" s="1636"/>
      <c r="UWQ309" s="1636"/>
      <c r="UWR309" s="1636"/>
      <c r="UWS309" s="1636"/>
      <c r="UWT309" s="1636"/>
      <c r="UWU309" s="1636"/>
      <c r="UWV309" s="1636"/>
      <c r="UWW309" s="1636"/>
      <c r="UWX309" s="1636"/>
      <c r="UWY309" s="1636"/>
      <c r="UWZ309" s="1636"/>
      <c r="UXA309" s="1636"/>
      <c r="UXB309" s="1636"/>
      <c r="UXC309" s="1636"/>
      <c r="UXD309" s="1636"/>
      <c r="UXE309" s="1636"/>
      <c r="UXF309" s="1636"/>
      <c r="UXG309" s="1636"/>
      <c r="UXH309" s="1636"/>
      <c r="UXI309" s="1636"/>
      <c r="UXJ309" s="1636"/>
      <c r="UXK309" s="1636"/>
      <c r="UXL309" s="1636"/>
      <c r="UXM309" s="1636"/>
      <c r="UXN309" s="1636"/>
      <c r="UXO309" s="1636"/>
      <c r="UXP309" s="1636"/>
      <c r="UXQ309" s="1636"/>
      <c r="UXR309" s="1636"/>
      <c r="UXS309" s="1636"/>
      <c r="UXT309" s="1636"/>
      <c r="UXU309" s="1636"/>
      <c r="UXV309" s="1636"/>
      <c r="UXW309" s="1636"/>
      <c r="UXX309" s="1636"/>
      <c r="UXY309" s="1636"/>
      <c r="UXZ309" s="1636"/>
      <c r="UYA309" s="1636"/>
      <c r="UYB309" s="1636"/>
      <c r="UYC309" s="1636"/>
      <c r="UYD309" s="1636"/>
      <c r="UYE309" s="1636"/>
      <c r="UYF309" s="1636"/>
      <c r="UYG309" s="1636"/>
      <c r="UYH309" s="1636"/>
      <c r="UYI309" s="1636"/>
      <c r="UYJ309" s="1636"/>
      <c r="UYK309" s="1636"/>
      <c r="UYL309" s="1636"/>
      <c r="UYM309" s="1636"/>
      <c r="UYN309" s="1636"/>
      <c r="UYO309" s="1636"/>
      <c r="UYP309" s="1636"/>
      <c r="UYQ309" s="1636"/>
      <c r="UYR309" s="1636"/>
      <c r="UYS309" s="1636"/>
      <c r="UYT309" s="1636"/>
      <c r="UYU309" s="1636"/>
      <c r="UYV309" s="1636"/>
      <c r="UYW309" s="1636"/>
      <c r="UYX309" s="1636"/>
      <c r="UYY309" s="1636"/>
      <c r="UYZ309" s="1636"/>
      <c r="UZA309" s="1636"/>
      <c r="UZB309" s="1636"/>
      <c r="UZC309" s="1636"/>
      <c r="UZD309" s="1636"/>
      <c r="UZE309" s="1636"/>
      <c r="UZF309" s="1636"/>
      <c r="UZG309" s="1636"/>
      <c r="UZH309" s="1636"/>
      <c r="UZI309" s="1636"/>
      <c r="UZJ309" s="1636"/>
      <c r="UZK309" s="1636"/>
      <c r="UZL309" s="1636"/>
      <c r="UZM309" s="1636"/>
      <c r="UZN309" s="1636"/>
      <c r="UZO309" s="1636"/>
      <c r="UZP309" s="1636"/>
      <c r="UZQ309" s="1636"/>
      <c r="UZR309" s="1636"/>
      <c r="UZS309" s="1636"/>
      <c r="UZT309" s="1636"/>
      <c r="UZU309" s="1636"/>
      <c r="UZV309" s="1636"/>
      <c r="UZW309" s="1636"/>
      <c r="UZX309" s="1636"/>
      <c r="UZY309" s="1636"/>
      <c r="UZZ309" s="1636"/>
      <c r="VAA309" s="1636"/>
      <c r="VAB309" s="1636"/>
      <c r="VAC309" s="1636"/>
      <c r="VAD309" s="1636"/>
      <c r="VAE309" s="1636"/>
      <c r="VAF309" s="1636"/>
      <c r="VAG309" s="1636"/>
      <c r="VAH309" s="1636"/>
      <c r="VAI309" s="1636"/>
      <c r="VAJ309" s="1636"/>
      <c r="VAK309" s="1636"/>
      <c r="VAL309" s="1636"/>
      <c r="VAM309" s="1636"/>
      <c r="VAN309" s="1636"/>
      <c r="VAO309" s="1636"/>
      <c r="VAP309" s="1636"/>
      <c r="VAQ309" s="1636"/>
      <c r="VAR309" s="1636"/>
      <c r="VAS309" s="1636"/>
      <c r="VAT309" s="1636"/>
      <c r="VAU309" s="1636"/>
      <c r="VAV309" s="1636"/>
      <c r="VAW309" s="1636"/>
      <c r="VAX309" s="1636"/>
      <c r="VAY309" s="1636"/>
      <c r="VAZ309" s="1636"/>
      <c r="VBA309" s="1636"/>
      <c r="VBB309" s="1636"/>
      <c r="VBC309" s="1636"/>
      <c r="VBD309" s="1636"/>
      <c r="VBE309" s="1636"/>
      <c r="VBF309" s="1636"/>
      <c r="VBG309" s="1636"/>
      <c r="VBH309" s="1636"/>
      <c r="VBI309" s="1636"/>
      <c r="VBJ309" s="1636"/>
      <c r="VBK309" s="1636"/>
      <c r="VBL309" s="1636"/>
      <c r="VBM309" s="1636"/>
      <c r="VBN309" s="1636"/>
      <c r="VBO309" s="1636"/>
      <c r="VBP309" s="1636"/>
      <c r="VBQ309" s="1636"/>
      <c r="VBR309" s="1636"/>
      <c r="VBS309" s="1636"/>
      <c r="VBT309" s="1636"/>
      <c r="VBU309" s="1636"/>
      <c r="VBV309" s="1636"/>
      <c r="VBW309" s="1636"/>
      <c r="VBX309" s="1636"/>
      <c r="VBY309" s="1636"/>
      <c r="VBZ309" s="1636"/>
      <c r="VCA309" s="1636"/>
      <c r="VCB309" s="1636"/>
      <c r="VCC309" s="1636"/>
      <c r="VCD309" s="1636"/>
      <c r="VCE309" s="1636"/>
      <c r="VCF309" s="1636"/>
      <c r="VCG309" s="1636"/>
      <c r="VCH309" s="1636"/>
      <c r="VCI309" s="1636"/>
      <c r="VCJ309" s="1636"/>
      <c r="VCK309" s="1636"/>
      <c r="VCL309" s="1636"/>
      <c r="VCM309" s="1636"/>
      <c r="VCN309" s="1636"/>
      <c r="VCO309" s="1636"/>
      <c r="VCP309" s="1636"/>
      <c r="VCQ309" s="1636"/>
      <c r="VCR309" s="1636"/>
      <c r="VCS309" s="1636"/>
      <c r="VCT309" s="1636"/>
      <c r="VCU309" s="1636"/>
      <c r="VCV309" s="1636"/>
      <c r="VCW309" s="1636"/>
      <c r="VCX309" s="1636"/>
      <c r="VCY309" s="1636"/>
      <c r="VCZ309" s="1636"/>
      <c r="VDA309" s="1636"/>
      <c r="VDB309" s="1636"/>
      <c r="VDC309" s="1636"/>
      <c r="VDD309" s="1636"/>
      <c r="VDE309" s="1636"/>
      <c r="VDF309" s="1636"/>
      <c r="VDG309" s="1636"/>
      <c r="VDH309" s="1636"/>
      <c r="VDI309" s="1636"/>
      <c r="VDJ309" s="1636"/>
      <c r="VDK309" s="1636"/>
      <c r="VDL309" s="1636"/>
      <c r="VDM309" s="1636"/>
      <c r="VDN309" s="1636"/>
      <c r="VDO309" s="1636"/>
      <c r="VDP309" s="1636"/>
      <c r="VDQ309" s="1636"/>
      <c r="VDR309" s="1636"/>
      <c r="VDS309" s="1636"/>
      <c r="VDT309" s="1636"/>
      <c r="VDU309" s="1636"/>
      <c r="VDV309" s="1636"/>
      <c r="VDW309" s="1636"/>
      <c r="VDX309" s="1636"/>
      <c r="VDY309" s="1636"/>
      <c r="VDZ309" s="1636"/>
      <c r="VEA309" s="1636"/>
      <c r="VEB309" s="1636"/>
      <c r="VEC309" s="1636"/>
      <c r="VED309" s="1636"/>
      <c r="VEE309" s="1636"/>
      <c r="VEF309" s="1636"/>
      <c r="VEG309" s="1636"/>
      <c r="VEH309" s="1636"/>
      <c r="VEI309" s="1636"/>
      <c r="VEJ309" s="1636"/>
      <c r="VEK309" s="1636"/>
      <c r="VEL309" s="1636"/>
      <c r="VEM309" s="1636"/>
      <c r="VEN309" s="1636"/>
      <c r="VEO309" s="1636"/>
      <c r="VEP309" s="1636"/>
      <c r="VEQ309" s="1636"/>
      <c r="VER309" s="1636"/>
      <c r="VES309" s="1636"/>
      <c r="VET309" s="1636"/>
      <c r="VEU309" s="1636"/>
      <c r="VEV309" s="1636"/>
      <c r="VEW309" s="1636"/>
      <c r="VEX309" s="1636"/>
      <c r="VEY309" s="1636"/>
      <c r="VEZ309" s="1636"/>
      <c r="VFA309" s="1636"/>
      <c r="VFB309" s="1636"/>
      <c r="VFC309" s="1636"/>
      <c r="VFD309" s="1636"/>
      <c r="VFE309" s="1636"/>
      <c r="VFF309" s="1636"/>
      <c r="VFG309" s="1636"/>
      <c r="VFH309" s="1636"/>
      <c r="VFI309" s="1636"/>
      <c r="VFJ309" s="1636"/>
      <c r="VFK309" s="1636"/>
      <c r="VFL309" s="1636"/>
      <c r="VFM309" s="1636"/>
      <c r="VFN309" s="1636"/>
      <c r="VFO309" s="1636"/>
      <c r="VFP309" s="1636"/>
      <c r="VFQ309" s="1636"/>
      <c r="VFR309" s="1636"/>
      <c r="VFS309" s="1636"/>
      <c r="VFT309" s="1636"/>
      <c r="VFU309" s="1636"/>
      <c r="VFV309" s="1636"/>
      <c r="VFW309" s="1636"/>
      <c r="VFX309" s="1636"/>
      <c r="VFY309" s="1636"/>
      <c r="VFZ309" s="1636"/>
      <c r="VGA309" s="1636"/>
      <c r="VGB309" s="1636"/>
      <c r="VGC309" s="1636"/>
      <c r="VGD309" s="1636"/>
      <c r="VGE309" s="1636"/>
      <c r="VGF309" s="1636"/>
      <c r="VGG309" s="1636"/>
      <c r="VGH309" s="1636"/>
      <c r="VGI309" s="1636"/>
      <c r="VGJ309" s="1636"/>
      <c r="VGK309" s="1636"/>
      <c r="VGL309" s="1636"/>
      <c r="VGM309" s="1636"/>
      <c r="VGN309" s="1636"/>
      <c r="VGO309" s="1636"/>
      <c r="VGP309" s="1636"/>
      <c r="VGQ309" s="1636"/>
      <c r="VGR309" s="1636"/>
      <c r="VGS309" s="1636"/>
      <c r="VGT309" s="1636"/>
      <c r="VGU309" s="1636"/>
      <c r="VGV309" s="1636"/>
      <c r="VGW309" s="1636"/>
      <c r="VGX309" s="1636"/>
      <c r="VGY309" s="1636"/>
      <c r="VGZ309" s="1636"/>
      <c r="VHA309" s="1636"/>
      <c r="VHB309" s="1636"/>
      <c r="VHC309" s="1636"/>
      <c r="VHD309" s="1636"/>
      <c r="VHE309" s="1636"/>
      <c r="VHF309" s="1636"/>
      <c r="VHG309" s="1636"/>
      <c r="VHH309" s="1636"/>
      <c r="VHI309" s="1636"/>
      <c r="VHJ309" s="1636"/>
      <c r="VHK309" s="1636"/>
      <c r="VHL309" s="1636"/>
      <c r="VHM309" s="1636"/>
      <c r="VHN309" s="1636"/>
      <c r="VHO309" s="1636"/>
      <c r="VHP309" s="1636"/>
      <c r="VHQ309" s="1636"/>
      <c r="VHR309" s="1636"/>
      <c r="VHS309" s="1636"/>
      <c r="VHT309" s="1636"/>
      <c r="VHU309" s="1636"/>
      <c r="VHV309" s="1636"/>
      <c r="VHW309" s="1636"/>
      <c r="VHX309" s="1636"/>
      <c r="VHY309" s="1636"/>
      <c r="VHZ309" s="1636"/>
      <c r="VIA309" s="1636"/>
      <c r="VIB309" s="1636"/>
      <c r="VIC309" s="1636"/>
      <c r="VID309" s="1636"/>
      <c r="VIE309" s="1636"/>
      <c r="VIF309" s="1636"/>
      <c r="VIG309" s="1636"/>
      <c r="VIH309" s="1636"/>
      <c r="VII309" s="1636"/>
      <c r="VIJ309" s="1636"/>
      <c r="VIK309" s="1636"/>
      <c r="VIL309" s="1636"/>
      <c r="VIM309" s="1636"/>
      <c r="VIN309" s="1636"/>
      <c r="VIO309" s="1636"/>
      <c r="VIP309" s="1636"/>
      <c r="VIQ309" s="1636"/>
      <c r="VIR309" s="1636"/>
      <c r="VIS309" s="1636"/>
      <c r="VIT309" s="1636"/>
      <c r="VIU309" s="1636"/>
      <c r="VIV309" s="1636"/>
      <c r="VIW309" s="1636"/>
      <c r="VIX309" s="1636"/>
      <c r="VIY309" s="1636"/>
      <c r="VIZ309" s="1636"/>
      <c r="VJA309" s="1636"/>
      <c r="VJB309" s="1636"/>
      <c r="VJC309" s="1636"/>
      <c r="VJD309" s="1636"/>
      <c r="VJE309" s="1636"/>
      <c r="VJF309" s="1636"/>
      <c r="VJG309" s="1636"/>
      <c r="VJH309" s="1636"/>
      <c r="VJI309" s="1636"/>
      <c r="VJJ309" s="1636"/>
      <c r="VJK309" s="1636"/>
      <c r="VJL309" s="1636"/>
      <c r="VJM309" s="1636"/>
      <c r="VJN309" s="1636"/>
      <c r="VJO309" s="1636"/>
      <c r="VJP309" s="1636"/>
      <c r="VJQ309" s="1636"/>
      <c r="VJR309" s="1636"/>
      <c r="VJS309" s="1636"/>
      <c r="VJT309" s="1636"/>
      <c r="VJU309" s="1636"/>
      <c r="VJV309" s="1636"/>
      <c r="VJW309" s="1636"/>
      <c r="VJX309" s="1636"/>
      <c r="VJY309" s="1636"/>
      <c r="VJZ309" s="1636"/>
      <c r="VKA309" s="1636"/>
      <c r="VKB309" s="1636"/>
      <c r="VKC309" s="1636"/>
      <c r="VKD309" s="1636"/>
      <c r="VKE309" s="1636"/>
      <c r="VKF309" s="1636"/>
      <c r="VKG309" s="1636"/>
      <c r="VKH309" s="1636"/>
      <c r="VKI309" s="1636"/>
      <c r="VKJ309" s="1636"/>
      <c r="VKK309" s="1636"/>
      <c r="VKL309" s="1636"/>
      <c r="VKM309" s="1636"/>
      <c r="VKN309" s="1636"/>
      <c r="VKO309" s="1636"/>
      <c r="VKP309" s="1636"/>
      <c r="VKQ309" s="1636"/>
      <c r="VKR309" s="1636"/>
      <c r="VKS309" s="1636"/>
      <c r="VKT309" s="1636"/>
      <c r="VKU309" s="1636"/>
      <c r="VKV309" s="1636"/>
      <c r="VKW309" s="1636"/>
      <c r="VKX309" s="1636"/>
      <c r="VKY309" s="1636"/>
      <c r="VKZ309" s="1636"/>
      <c r="VLA309" s="1636"/>
      <c r="VLB309" s="1636"/>
      <c r="VLC309" s="1636"/>
      <c r="VLD309" s="1636"/>
      <c r="VLE309" s="1636"/>
      <c r="VLF309" s="1636"/>
      <c r="VLG309" s="1636"/>
      <c r="VLH309" s="1636"/>
      <c r="VLI309" s="1636"/>
      <c r="VLJ309" s="1636"/>
      <c r="VLK309" s="1636"/>
      <c r="VLL309" s="1636"/>
      <c r="VLM309" s="1636"/>
      <c r="VLN309" s="1636"/>
      <c r="VLO309" s="1636"/>
      <c r="VLP309" s="1636"/>
      <c r="VLQ309" s="1636"/>
      <c r="VLR309" s="1636"/>
      <c r="VLS309" s="1636"/>
      <c r="VLT309" s="1636"/>
      <c r="VLU309" s="1636"/>
      <c r="VLV309" s="1636"/>
      <c r="VLW309" s="1636"/>
      <c r="VLX309" s="1636"/>
      <c r="VLY309" s="1636"/>
      <c r="VLZ309" s="1636"/>
      <c r="VMA309" s="1636"/>
      <c r="VMB309" s="1636"/>
      <c r="VMC309" s="1636"/>
      <c r="VMD309" s="1636"/>
      <c r="VME309" s="1636"/>
      <c r="VMF309" s="1636"/>
      <c r="VMG309" s="1636"/>
      <c r="VMH309" s="1636"/>
      <c r="VMI309" s="1636"/>
      <c r="VMJ309" s="1636"/>
      <c r="VMK309" s="1636"/>
      <c r="VML309" s="1636"/>
      <c r="VMM309" s="1636"/>
      <c r="VMN309" s="1636"/>
      <c r="VMO309" s="1636"/>
      <c r="VMP309" s="1636"/>
      <c r="VMQ309" s="1636"/>
      <c r="VMR309" s="1636"/>
      <c r="VMS309" s="1636"/>
      <c r="VMT309" s="1636"/>
      <c r="VMU309" s="1636"/>
      <c r="VMV309" s="1636"/>
      <c r="VMW309" s="1636"/>
      <c r="VMX309" s="1636"/>
      <c r="VMY309" s="1636"/>
      <c r="VMZ309" s="1636"/>
      <c r="VNA309" s="1636"/>
      <c r="VNB309" s="1636"/>
      <c r="VNC309" s="1636"/>
      <c r="VND309" s="1636"/>
      <c r="VNE309" s="1636"/>
      <c r="VNF309" s="1636"/>
      <c r="VNG309" s="1636"/>
      <c r="VNH309" s="1636"/>
      <c r="VNI309" s="1636"/>
      <c r="VNJ309" s="1636"/>
      <c r="VNK309" s="1636"/>
      <c r="VNL309" s="1636"/>
      <c r="VNM309" s="1636"/>
      <c r="VNN309" s="1636"/>
      <c r="VNO309" s="1636"/>
      <c r="VNP309" s="1636"/>
      <c r="VNQ309" s="1636"/>
      <c r="VNR309" s="1636"/>
      <c r="VNS309" s="1636"/>
      <c r="VNT309" s="1636"/>
      <c r="VNU309" s="1636"/>
      <c r="VNV309" s="1636"/>
      <c r="VNW309" s="1636"/>
      <c r="VNX309" s="1636"/>
      <c r="VNY309" s="1636"/>
      <c r="VNZ309" s="1636"/>
      <c r="VOA309" s="1636"/>
      <c r="VOB309" s="1636"/>
      <c r="VOC309" s="1636"/>
      <c r="VOD309" s="1636"/>
      <c r="VOE309" s="1636"/>
      <c r="VOF309" s="1636"/>
      <c r="VOG309" s="1636"/>
      <c r="VOH309" s="1636"/>
      <c r="VOI309" s="1636"/>
      <c r="VOJ309" s="1636"/>
      <c r="VOK309" s="1636"/>
      <c r="VOL309" s="1636"/>
      <c r="VOM309" s="1636"/>
      <c r="VON309" s="1636"/>
      <c r="VOO309" s="1636"/>
      <c r="VOP309" s="1636"/>
      <c r="VOQ309" s="1636"/>
      <c r="VOR309" s="1636"/>
      <c r="VOS309" s="1636"/>
      <c r="VOT309" s="1636"/>
      <c r="VOU309" s="1636"/>
      <c r="VOV309" s="1636"/>
      <c r="VOW309" s="1636"/>
      <c r="VOX309" s="1636"/>
      <c r="VOY309" s="1636"/>
      <c r="VOZ309" s="1636"/>
      <c r="VPA309" s="1636"/>
      <c r="VPB309" s="1636"/>
      <c r="VPC309" s="1636"/>
      <c r="VPD309" s="1636"/>
      <c r="VPE309" s="1636"/>
      <c r="VPF309" s="1636"/>
      <c r="VPG309" s="1636"/>
      <c r="VPH309" s="1636"/>
      <c r="VPI309" s="1636"/>
      <c r="VPJ309" s="1636"/>
      <c r="VPK309" s="1636"/>
      <c r="VPL309" s="1636"/>
      <c r="VPM309" s="1636"/>
      <c r="VPN309" s="1636"/>
      <c r="VPO309" s="1636"/>
      <c r="VPP309" s="1636"/>
      <c r="VPQ309" s="1636"/>
      <c r="VPR309" s="1636"/>
      <c r="VPS309" s="1636"/>
      <c r="VPT309" s="1636"/>
      <c r="VPU309" s="1636"/>
      <c r="VPV309" s="1636"/>
      <c r="VPW309" s="1636"/>
      <c r="VPX309" s="1636"/>
      <c r="VPY309" s="1636"/>
      <c r="VPZ309" s="1636"/>
      <c r="VQA309" s="1636"/>
      <c r="VQB309" s="1636"/>
      <c r="VQC309" s="1636"/>
      <c r="VQD309" s="1636"/>
      <c r="VQE309" s="1636"/>
      <c r="VQF309" s="1636"/>
      <c r="VQG309" s="1636"/>
      <c r="VQH309" s="1636"/>
      <c r="VQI309" s="1636"/>
      <c r="VQJ309" s="1636"/>
      <c r="VQK309" s="1636"/>
      <c r="VQL309" s="1636"/>
      <c r="VQM309" s="1636"/>
      <c r="VQN309" s="1636"/>
      <c r="VQO309" s="1636"/>
      <c r="VQP309" s="1636"/>
      <c r="VQQ309" s="1636"/>
      <c r="VQR309" s="1636"/>
      <c r="VQS309" s="1636"/>
      <c r="VQT309" s="1636"/>
      <c r="VQU309" s="1636"/>
      <c r="VQV309" s="1636"/>
      <c r="VQW309" s="1636"/>
      <c r="VQX309" s="1636"/>
      <c r="VQY309" s="1636"/>
      <c r="VQZ309" s="1636"/>
      <c r="VRA309" s="1636"/>
      <c r="VRB309" s="1636"/>
      <c r="VRC309" s="1636"/>
      <c r="VRD309" s="1636"/>
      <c r="VRE309" s="1636"/>
      <c r="VRF309" s="1636"/>
      <c r="VRG309" s="1636"/>
      <c r="VRH309" s="1636"/>
      <c r="VRI309" s="1636"/>
      <c r="VRJ309" s="1636"/>
      <c r="VRK309" s="1636"/>
      <c r="VRL309" s="1636"/>
      <c r="VRM309" s="1636"/>
      <c r="VRN309" s="1636"/>
      <c r="VRO309" s="1636"/>
      <c r="VRP309" s="1636"/>
      <c r="VRQ309" s="1636"/>
      <c r="VRR309" s="1636"/>
      <c r="VRS309" s="1636"/>
      <c r="VRT309" s="1636"/>
      <c r="VRU309" s="1636"/>
      <c r="VRV309" s="1636"/>
      <c r="VRW309" s="1636"/>
      <c r="VRX309" s="1636"/>
      <c r="VRY309" s="1636"/>
      <c r="VRZ309" s="1636"/>
      <c r="VSA309" s="1636"/>
      <c r="VSB309" s="1636"/>
      <c r="VSC309" s="1636"/>
      <c r="VSD309" s="1636"/>
      <c r="VSE309" s="1636"/>
      <c r="VSF309" s="1636"/>
      <c r="VSG309" s="1636"/>
      <c r="VSH309" s="1636"/>
      <c r="VSI309" s="1636"/>
      <c r="VSJ309" s="1636"/>
      <c r="VSK309" s="1636"/>
      <c r="VSL309" s="1636"/>
      <c r="VSM309" s="1636"/>
      <c r="VSN309" s="1636"/>
      <c r="VSO309" s="1636"/>
      <c r="VSP309" s="1636"/>
      <c r="VSQ309" s="1636"/>
      <c r="VSR309" s="1636"/>
      <c r="VSS309" s="1636"/>
      <c r="VST309" s="1636"/>
      <c r="VSU309" s="1636"/>
      <c r="VSV309" s="1636"/>
      <c r="VSW309" s="1636"/>
      <c r="VSX309" s="1636"/>
      <c r="VSY309" s="1636"/>
      <c r="VSZ309" s="1636"/>
      <c r="VTA309" s="1636"/>
      <c r="VTB309" s="1636"/>
      <c r="VTC309" s="1636"/>
      <c r="VTD309" s="1636"/>
      <c r="VTE309" s="1636"/>
      <c r="VTF309" s="1636"/>
      <c r="VTG309" s="1636"/>
      <c r="VTH309" s="1636"/>
      <c r="VTI309" s="1636"/>
      <c r="VTJ309" s="1636"/>
      <c r="VTK309" s="1636"/>
      <c r="VTL309" s="1636"/>
      <c r="VTM309" s="1636"/>
      <c r="VTN309" s="1636"/>
      <c r="VTO309" s="1636"/>
      <c r="VTP309" s="1636"/>
      <c r="VTQ309" s="1636"/>
      <c r="VTR309" s="1636"/>
      <c r="VTS309" s="1636"/>
      <c r="VTT309" s="1636"/>
      <c r="VTU309" s="1636"/>
      <c r="VTV309" s="1636"/>
      <c r="VTW309" s="1636"/>
      <c r="VTX309" s="1636"/>
      <c r="VTY309" s="1636"/>
      <c r="VTZ309" s="1636"/>
      <c r="VUA309" s="1636"/>
      <c r="VUB309" s="1636"/>
      <c r="VUC309" s="1636"/>
      <c r="VUD309" s="1636"/>
      <c r="VUE309" s="1636"/>
      <c r="VUF309" s="1636"/>
      <c r="VUG309" s="1636"/>
      <c r="VUH309" s="1636"/>
      <c r="VUI309" s="1636"/>
      <c r="VUJ309" s="1636"/>
      <c r="VUK309" s="1636"/>
      <c r="VUL309" s="1636"/>
      <c r="VUM309" s="1636"/>
      <c r="VUN309" s="1636"/>
      <c r="VUO309" s="1636"/>
      <c r="VUP309" s="1636"/>
      <c r="VUQ309" s="1636"/>
      <c r="VUR309" s="1636"/>
      <c r="VUS309" s="1636"/>
      <c r="VUT309" s="1636"/>
      <c r="VUU309" s="1636"/>
      <c r="VUV309" s="1636"/>
      <c r="VUW309" s="1636"/>
      <c r="VUX309" s="1636"/>
      <c r="VUY309" s="1636"/>
      <c r="VUZ309" s="1636"/>
      <c r="VVA309" s="1636"/>
      <c r="VVB309" s="1636"/>
      <c r="VVC309" s="1636"/>
      <c r="VVD309" s="1636"/>
      <c r="VVE309" s="1636"/>
      <c r="VVF309" s="1636"/>
      <c r="VVG309" s="1636"/>
      <c r="VVH309" s="1636"/>
      <c r="VVI309" s="1636"/>
      <c r="VVJ309" s="1636"/>
      <c r="VVK309" s="1636"/>
      <c r="VVL309" s="1636"/>
      <c r="VVM309" s="1636"/>
      <c r="VVN309" s="1636"/>
      <c r="VVO309" s="1636"/>
      <c r="VVP309" s="1636"/>
      <c r="VVQ309" s="1636"/>
      <c r="VVR309" s="1636"/>
      <c r="VVS309" s="1636"/>
      <c r="VVT309" s="1636"/>
      <c r="VVU309" s="1636"/>
      <c r="VVV309" s="1636"/>
      <c r="VVW309" s="1636"/>
      <c r="VVX309" s="1636"/>
      <c r="VVY309" s="1636"/>
      <c r="VVZ309" s="1636"/>
      <c r="VWA309" s="1636"/>
      <c r="VWB309" s="1636"/>
      <c r="VWC309" s="1636"/>
      <c r="VWD309" s="1636"/>
      <c r="VWE309" s="1636"/>
      <c r="VWF309" s="1636"/>
      <c r="VWG309" s="1636"/>
      <c r="VWH309" s="1636"/>
      <c r="VWI309" s="1636"/>
      <c r="VWJ309" s="1636"/>
      <c r="VWK309" s="1636"/>
      <c r="VWL309" s="1636"/>
      <c r="VWM309" s="1636"/>
      <c r="VWN309" s="1636"/>
      <c r="VWO309" s="1636"/>
      <c r="VWP309" s="1636"/>
      <c r="VWQ309" s="1636"/>
      <c r="VWR309" s="1636"/>
      <c r="VWS309" s="1636"/>
      <c r="VWT309" s="1636"/>
      <c r="VWU309" s="1636"/>
      <c r="VWV309" s="1636"/>
      <c r="VWW309" s="1636"/>
      <c r="VWX309" s="1636"/>
      <c r="VWY309" s="1636"/>
      <c r="VWZ309" s="1636"/>
      <c r="VXA309" s="1636"/>
      <c r="VXB309" s="1636"/>
      <c r="VXC309" s="1636"/>
      <c r="VXD309" s="1636"/>
      <c r="VXE309" s="1636"/>
      <c r="VXF309" s="1636"/>
      <c r="VXG309" s="1636"/>
      <c r="VXH309" s="1636"/>
      <c r="VXI309" s="1636"/>
      <c r="VXJ309" s="1636"/>
      <c r="VXK309" s="1636"/>
      <c r="VXL309" s="1636"/>
      <c r="VXM309" s="1636"/>
      <c r="VXN309" s="1636"/>
      <c r="VXO309" s="1636"/>
      <c r="VXP309" s="1636"/>
      <c r="VXQ309" s="1636"/>
      <c r="VXR309" s="1636"/>
      <c r="VXS309" s="1636"/>
      <c r="VXT309" s="1636"/>
      <c r="VXU309" s="1636"/>
      <c r="VXV309" s="1636"/>
      <c r="VXW309" s="1636"/>
      <c r="VXX309" s="1636"/>
      <c r="VXY309" s="1636"/>
      <c r="VXZ309" s="1636"/>
      <c r="VYA309" s="1636"/>
      <c r="VYB309" s="1636"/>
      <c r="VYC309" s="1636"/>
      <c r="VYD309" s="1636"/>
      <c r="VYE309" s="1636"/>
      <c r="VYF309" s="1636"/>
      <c r="VYG309" s="1636"/>
      <c r="VYH309" s="1636"/>
      <c r="VYI309" s="1636"/>
      <c r="VYJ309" s="1636"/>
      <c r="VYK309" s="1636"/>
      <c r="VYL309" s="1636"/>
      <c r="VYM309" s="1636"/>
      <c r="VYN309" s="1636"/>
      <c r="VYO309" s="1636"/>
      <c r="VYP309" s="1636"/>
      <c r="VYQ309" s="1636"/>
      <c r="VYR309" s="1636"/>
      <c r="VYS309" s="1636"/>
      <c r="VYT309" s="1636"/>
      <c r="VYU309" s="1636"/>
      <c r="VYV309" s="1636"/>
      <c r="VYW309" s="1636"/>
      <c r="VYX309" s="1636"/>
      <c r="VYY309" s="1636"/>
      <c r="VYZ309" s="1636"/>
      <c r="VZA309" s="1636"/>
      <c r="VZB309" s="1636"/>
      <c r="VZC309" s="1636"/>
      <c r="VZD309" s="1636"/>
      <c r="VZE309" s="1636"/>
      <c r="VZF309" s="1636"/>
      <c r="VZG309" s="1636"/>
      <c r="VZH309" s="1636"/>
      <c r="VZI309" s="1636"/>
      <c r="VZJ309" s="1636"/>
      <c r="VZK309" s="1636"/>
      <c r="VZL309" s="1636"/>
      <c r="VZM309" s="1636"/>
      <c r="VZN309" s="1636"/>
      <c r="VZO309" s="1636"/>
      <c r="VZP309" s="1636"/>
      <c r="VZQ309" s="1636"/>
      <c r="VZR309" s="1636"/>
      <c r="VZS309" s="1636"/>
      <c r="VZT309" s="1636"/>
      <c r="VZU309" s="1636"/>
      <c r="VZV309" s="1636"/>
      <c r="VZW309" s="1636"/>
      <c r="VZX309" s="1636"/>
      <c r="VZY309" s="1636"/>
      <c r="VZZ309" s="1636"/>
      <c r="WAA309" s="1636"/>
      <c r="WAB309" s="1636"/>
      <c r="WAC309" s="1636"/>
      <c r="WAD309" s="1636"/>
      <c r="WAE309" s="1636"/>
      <c r="WAF309" s="1636"/>
      <c r="WAG309" s="1636"/>
      <c r="WAH309" s="1636"/>
      <c r="WAI309" s="1636"/>
      <c r="WAJ309" s="1636"/>
      <c r="WAK309" s="1636"/>
      <c r="WAL309" s="1636"/>
      <c r="WAM309" s="1636"/>
      <c r="WAN309" s="1636"/>
      <c r="WAO309" s="1636"/>
      <c r="WAP309" s="1636"/>
      <c r="WAQ309" s="1636"/>
      <c r="WAR309" s="1636"/>
      <c r="WAS309" s="1636"/>
      <c r="WAT309" s="1636"/>
      <c r="WAU309" s="1636"/>
      <c r="WAV309" s="1636"/>
      <c r="WAW309" s="1636"/>
      <c r="WAX309" s="1636"/>
      <c r="WAY309" s="1636"/>
      <c r="WAZ309" s="1636"/>
      <c r="WBA309" s="1636"/>
      <c r="WBB309" s="1636"/>
      <c r="WBC309" s="1636"/>
      <c r="WBD309" s="1636"/>
      <c r="WBE309" s="1636"/>
      <c r="WBF309" s="1636"/>
      <c r="WBG309" s="1636"/>
      <c r="WBH309" s="1636"/>
      <c r="WBI309" s="1636"/>
      <c r="WBJ309" s="1636"/>
      <c r="WBK309" s="1636"/>
      <c r="WBL309" s="1636"/>
      <c r="WBM309" s="1636"/>
      <c r="WBN309" s="1636"/>
      <c r="WBO309" s="1636"/>
      <c r="WBP309" s="1636"/>
      <c r="WBQ309" s="1636"/>
      <c r="WBR309" s="1636"/>
      <c r="WBS309" s="1636"/>
      <c r="WBT309" s="1636"/>
      <c r="WBU309" s="1636"/>
      <c r="WBV309" s="1636"/>
      <c r="WBW309" s="1636"/>
      <c r="WBX309" s="1636"/>
      <c r="WBY309" s="1636"/>
      <c r="WBZ309" s="1636"/>
      <c r="WCA309" s="1636"/>
      <c r="WCB309" s="1636"/>
      <c r="WCC309" s="1636"/>
      <c r="WCD309" s="1636"/>
      <c r="WCE309" s="1636"/>
      <c r="WCF309" s="1636"/>
      <c r="WCG309" s="1636"/>
      <c r="WCH309" s="1636"/>
      <c r="WCI309" s="1636"/>
      <c r="WCJ309" s="1636"/>
      <c r="WCK309" s="1636"/>
      <c r="WCL309" s="1636"/>
      <c r="WCM309" s="1636"/>
      <c r="WCN309" s="1636"/>
      <c r="WCO309" s="1636"/>
      <c r="WCP309" s="1636"/>
      <c r="WCQ309" s="1636"/>
      <c r="WCR309" s="1636"/>
      <c r="WCS309" s="1636"/>
      <c r="WCT309" s="1636"/>
      <c r="WCU309" s="1636"/>
      <c r="WCV309" s="1636"/>
      <c r="WCW309" s="1636"/>
      <c r="WCX309" s="1636"/>
      <c r="WCY309" s="1636"/>
      <c r="WCZ309" s="1636"/>
      <c r="WDA309" s="1636"/>
      <c r="WDB309" s="1636"/>
      <c r="WDC309" s="1636"/>
      <c r="WDD309" s="1636"/>
      <c r="WDE309" s="1636"/>
      <c r="WDF309" s="1636"/>
      <c r="WDG309" s="1636"/>
      <c r="WDH309" s="1636"/>
      <c r="WDI309" s="1636"/>
      <c r="WDJ309" s="1636"/>
      <c r="WDK309" s="1636"/>
      <c r="WDL309" s="1636"/>
      <c r="WDM309" s="1636"/>
      <c r="WDN309" s="1636"/>
      <c r="WDO309" s="1636"/>
      <c r="WDP309" s="1636"/>
      <c r="WDQ309" s="1636"/>
      <c r="WDR309" s="1636"/>
      <c r="WDS309" s="1636"/>
      <c r="WDT309" s="1636"/>
      <c r="WDU309" s="1636"/>
      <c r="WDV309" s="1636"/>
      <c r="WDW309" s="1636"/>
      <c r="WDX309" s="1636"/>
      <c r="WDY309" s="1636"/>
      <c r="WDZ309" s="1636"/>
      <c r="WEA309" s="1636"/>
      <c r="WEB309" s="1636"/>
      <c r="WEC309" s="1636"/>
      <c r="WED309" s="1636"/>
      <c r="WEE309" s="1636"/>
      <c r="WEF309" s="1636"/>
      <c r="WEG309" s="1636"/>
      <c r="WEH309" s="1636"/>
      <c r="WEI309" s="1636"/>
      <c r="WEJ309" s="1636"/>
      <c r="WEK309" s="1636"/>
      <c r="WEL309" s="1636"/>
      <c r="WEM309" s="1636"/>
      <c r="WEN309" s="1636"/>
      <c r="WEO309" s="1636"/>
      <c r="WEP309" s="1636"/>
      <c r="WEQ309" s="1636"/>
      <c r="WER309" s="1636"/>
      <c r="WES309" s="1636"/>
      <c r="WET309" s="1636"/>
      <c r="WEU309" s="1636"/>
      <c r="WEV309" s="1636"/>
      <c r="WEW309" s="1636"/>
      <c r="WEX309" s="1636"/>
      <c r="WEY309" s="1636"/>
      <c r="WEZ309" s="1636"/>
      <c r="WFA309" s="1636"/>
      <c r="WFB309" s="1636"/>
      <c r="WFC309" s="1636"/>
      <c r="WFD309" s="1636"/>
      <c r="WFE309" s="1636"/>
      <c r="WFF309" s="1636"/>
      <c r="WFG309" s="1636"/>
      <c r="WFH309" s="1636"/>
      <c r="WFI309" s="1636"/>
      <c r="WFJ309" s="1636"/>
      <c r="WFK309" s="1636"/>
      <c r="WFL309" s="1636"/>
      <c r="WFM309" s="1636"/>
      <c r="WFN309" s="1636"/>
      <c r="WFO309" s="1636"/>
      <c r="WFP309" s="1636"/>
      <c r="WFQ309" s="1636"/>
      <c r="WFR309" s="1636"/>
      <c r="WFS309" s="1636"/>
      <c r="WFT309" s="1636"/>
      <c r="WFU309" s="1636"/>
      <c r="WFV309" s="1636"/>
      <c r="WFW309" s="1636"/>
      <c r="WFX309" s="1636"/>
      <c r="WFY309" s="1636"/>
      <c r="WFZ309" s="1636"/>
      <c r="WGA309" s="1636"/>
      <c r="WGB309" s="1636"/>
      <c r="WGC309" s="1636"/>
      <c r="WGD309" s="1636"/>
      <c r="WGE309" s="1636"/>
      <c r="WGF309" s="1636"/>
      <c r="WGG309" s="1636"/>
      <c r="WGH309" s="1636"/>
      <c r="WGI309" s="1636"/>
      <c r="WGJ309" s="1636"/>
      <c r="WGK309" s="1636"/>
      <c r="WGL309" s="1636"/>
      <c r="WGM309" s="1636"/>
      <c r="WGN309" s="1636"/>
      <c r="WGO309" s="1636"/>
      <c r="WGP309" s="1636"/>
      <c r="WGQ309" s="1636"/>
      <c r="WGR309" s="1636"/>
      <c r="WGS309" s="1636"/>
      <c r="WGT309" s="1636"/>
      <c r="WGU309" s="1636"/>
      <c r="WGV309" s="1636"/>
      <c r="WGW309" s="1636"/>
      <c r="WGX309" s="1636"/>
      <c r="WGY309" s="1636"/>
      <c r="WGZ309" s="1636"/>
      <c r="WHA309" s="1636"/>
      <c r="WHB309" s="1636"/>
      <c r="WHC309" s="1636"/>
      <c r="WHD309" s="1636"/>
      <c r="WHE309" s="1636"/>
      <c r="WHF309" s="1636"/>
      <c r="WHG309" s="1636"/>
      <c r="WHH309" s="1636"/>
      <c r="WHI309" s="1636"/>
      <c r="WHJ309" s="1636"/>
      <c r="WHK309" s="1636"/>
      <c r="WHL309" s="1636"/>
      <c r="WHM309" s="1636"/>
      <c r="WHN309" s="1636"/>
      <c r="WHO309" s="1636"/>
      <c r="WHP309" s="1636"/>
      <c r="WHQ309" s="1636"/>
      <c r="WHR309" s="1636"/>
      <c r="WHS309" s="1636"/>
      <c r="WHT309" s="1636"/>
      <c r="WHU309" s="1636"/>
      <c r="WHV309" s="1636"/>
      <c r="WHW309" s="1636"/>
      <c r="WHX309" s="1636"/>
      <c r="WHY309" s="1636"/>
      <c r="WHZ309" s="1636"/>
      <c r="WIA309" s="1636"/>
      <c r="WIB309" s="1636"/>
      <c r="WIC309" s="1636"/>
      <c r="WID309" s="1636"/>
      <c r="WIE309" s="1636"/>
      <c r="WIF309" s="1636"/>
      <c r="WIG309" s="1636"/>
      <c r="WIH309" s="1636"/>
      <c r="WII309" s="1636"/>
      <c r="WIJ309" s="1636"/>
      <c r="WIK309" s="1636"/>
      <c r="WIL309" s="1636"/>
      <c r="WIM309" s="1636"/>
      <c r="WIN309" s="1636"/>
      <c r="WIO309" s="1636"/>
      <c r="WIP309" s="1636"/>
      <c r="WIQ309" s="1636"/>
      <c r="WIR309" s="1636"/>
      <c r="WIS309" s="1636"/>
      <c r="WIT309" s="1636"/>
      <c r="WIU309" s="1636"/>
      <c r="WIV309" s="1636"/>
      <c r="WIW309" s="1636"/>
      <c r="WIX309" s="1636"/>
      <c r="WIY309" s="1636"/>
      <c r="WIZ309" s="1636"/>
      <c r="WJA309" s="1636"/>
      <c r="WJB309" s="1636"/>
      <c r="WJC309" s="1636"/>
      <c r="WJD309" s="1636"/>
      <c r="WJE309" s="1636"/>
      <c r="WJF309" s="1636"/>
      <c r="WJG309" s="1636"/>
      <c r="WJH309" s="1636"/>
      <c r="WJI309" s="1636"/>
      <c r="WJJ309" s="1636"/>
      <c r="WJK309" s="1636"/>
      <c r="WJL309" s="1636"/>
      <c r="WJM309" s="1636"/>
      <c r="WJN309" s="1636"/>
      <c r="WJO309" s="1636"/>
      <c r="WJP309" s="1636"/>
      <c r="WJQ309" s="1636"/>
      <c r="WJR309" s="1636"/>
      <c r="WJS309" s="1636"/>
      <c r="WJT309" s="1636"/>
      <c r="WJU309" s="1636"/>
      <c r="WJV309" s="1636"/>
      <c r="WJW309" s="1636"/>
      <c r="WJX309" s="1636"/>
      <c r="WJY309" s="1636"/>
      <c r="WJZ309" s="1636"/>
      <c r="WKA309" s="1636"/>
      <c r="WKB309" s="1636"/>
      <c r="WKC309" s="1636"/>
      <c r="WKD309" s="1636"/>
      <c r="WKE309" s="1636"/>
      <c r="WKF309" s="1636"/>
      <c r="WKG309" s="1636"/>
      <c r="WKH309" s="1636"/>
      <c r="WKI309" s="1636"/>
      <c r="WKJ309" s="1636"/>
      <c r="WKK309" s="1636"/>
      <c r="WKL309" s="1636"/>
      <c r="WKM309" s="1636"/>
      <c r="WKN309" s="1636"/>
      <c r="WKO309" s="1636"/>
      <c r="WKP309" s="1636"/>
      <c r="WKQ309" s="1636"/>
      <c r="WKR309" s="1636"/>
      <c r="WKS309" s="1636"/>
      <c r="WKT309" s="1636"/>
      <c r="WKU309" s="1636"/>
      <c r="WKV309" s="1636"/>
      <c r="WKW309" s="1636"/>
      <c r="WKX309" s="1636"/>
      <c r="WKY309" s="1636"/>
      <c r="WKZ309" s="1636"/>
      <c r="WLA309" s="1636"/>
      <c r="WLB309" s="1636"/>
      <c r="WLC309" s="1636"/>
      <c r="WLD309" s="1636"/>
      <c r="WLE309" s="1636"/>
      <c r="WLF309" s="1636"/>
      <c r="WLG309" s="1636"/>
      <c r="WLH309" s="1636"/>
      <c r="WLI309" s="1636"/>
      <c r="WLJ309" s="1636"/>
      <c r="WLK309" s="1636"/>
      <c r="WLL309" s="1636"/>
      <c r="WLM309" s="1636"/>
      <c r="WLN309" s="1636"/>
      <c r="WLO309" s="1636"/>
      <c r="WLP309" s="1636"/>
      <c r="WLQ309" s="1636"/>
      <c r="WLR309" s="1636"/>
      <c r="WLS309" s="1636"/>
      <c r="WLT309" s="1636"/>
      <c r="WLU309" s="1636"/>
      <c r="WLV309" s="1636"/>
      <c r="WLW309" s="1636"/>
      <c r="WLX309" s="1636"/>
      <c r="WLY309" s="1636"/>
      <c r="WLZ309" s="1636"/>
      <c r="WMA309" s="1636"/>
      <c r="WMB309" s="1636"/>
      <c r="WMC309" s="1636"/>
      <c r="WMD309" s="1636"/>
      <c r="WME309" s="1636"/>
      <c r="WMF309" s="1636"/>
      <c r="WMG309" s="1636"/>
      <c r="WMH309" s="1636"/>
      <c r="WMI309" s="1636"/>
      <c r="WMJ309" s="1636"/>
      <c r="WMK309" s="1636"/>
      <c r="WML309" s="1636"/>
      <c r="WMM309" s="1636"/>
      <c r="WMN309" s="1636"/>
      <c r="WMO309" s="1636"/>
      <c r="WMP309" s="1636"/>
      <c r="WMQ309" s="1636"/>
      <c r="WMR309" s="1636"/>
      <c r="WMS309" s="1636"/>
      <c r="WMT309" s="1636"/>
      <c r="WMU309" s="1636"/>
      <c r="WMV309" s="1636"/>
      <c r="WMW309" s="1636"/>
      <c r="WMX309" s="1636"/>
      <c r="WMY309" s="1636"/>
      <c r="WMZ309" s="1636"/>
      <c r="WNA309" s="1636"/>
      <c r="WNB309" s="1636"/>
      <c r="WNC309" s="1636"/>
      <c r="WND309" s="1636"/>
      <c r="WNE309" s="1636"/>
      <c r="WNF309" s="1636"/>
      <c r="WNG309" s="1636"/>
      <c r="WNH309" s="1636"/>
      <c r="WNI309" s="1636"/>
      <c r="WNJ309" s="1636"/>
      <c r="WNK309" s="1636"/>
      <c r="WNL309" s="1636"/>
      <c r="WNM309" s="1636"/>
      <c r="WNN309" s="1636"/>
      <c r="WNO309" s="1636"/>
      <c r="WNP309" s="1636"/>
      <c r="WNQ309" s="1636"/>
      <c r="WNR309" s="1636"/>
      <c r="WNS309" s="1636"/>
      <c r="WNT309" s="1636"/>
      <c r="WNU309" s="1636"/>
      <c r="WNV309" s="1636"/>
      <c r="WNW309" s="1636"/>
      <c r="WNX309" s="1636"/>
      <c r="WNY309" s="1636"/>
      <c r="WNZ309" s="1636"/>
      <c r="WOA309" s="1636"/>
      <c r="WOB309" s="1636"/>
      <c r="WOC309" s="1636"/>
      <c r="WOD309" s="1636"/>
      <c r="WOE309" s="1636"/>
      <c r="WOF309" s="1636"/>
      <c r="WOG309" s="1636"/>
      <c r="WOH309" s="1636"/>
      <c r="WOI309" s="1636"/>
      <c r="WOJ309" s="1636"/>
      <c r="WOK309" s="1636"/>
      <c r="WOL309" s="1636"/>
      <c r="WOM309" s="1636"/>
      <c r="WON309" s="1636"/>
      <c r="WOO309" s="1636"/>
      <c r="WOP309" s="1636"/>
      <c r="WOQ309" s="1636"/>
      <c r="WOR309" s="1636"/>
      <c r="WOS309" s="1636"/>
      <c r="WOT309" s="1636"/>
      <c r="WOU309" s="1636"/>
      <c r="WOV309" s="1636"/>
      <c r="WOW309" s="1636"/>
      <c r="WOX309" s="1636"/>
      <c r="WOY309" s="1636"/>
      <c r="WOZ309" s="1636"/>
      <c r="WPA309" s="1636"/>
      <c r="WPB309" s="1636"/>
      <c r="WPC309" s="1636"/>
      <c r="WPD309" s="1636"/>
      <c r="WPE309" s="1636"/>
      <c r="WPF309" s="1636"/>
      <c r="WPG309" s="1636"/>
      <c r="WPH309" s="1636"/>
      <c r="WPI309" s="1636"/>
      <c r="WPJ309" s="1636"/>
      <c r="WPK309" s="1636"/>
      <c r="WPL309" s="1636"/>
      <c r="WPM309" s="1636"/>
      <c r="WPN309" s="1636"/>
      <c r="WPO309" s="1636"/>
      <c r="WPP309" s="1636"/>
      <c r="WPQ309" s="1636"/>
      <c r="WPR309" s="1636"/>
      <c r="WPS309" s="1636"/>
      <c r="WPT309" s="1636"/>
      <c r="WPU309" s="1636"/>
      <c r="WPV309" s="1636"/>
      <c r="WPW309" s="1636"/>
      <c r="WPX309" s="1636"/>
      <c r="WPY309" s="1636"/>
      <c r="WPZ309" s="1636"/>
      <c r="WQA309" s="1636"/>
      <c r="WQB309" s="1636"/>
      <c r="WQC309" s="1636"/>
      <c r="WQD309" s="1636"/>
      <c r="WQE309" s="1636"/>
      <c r="WQF309" s="1636"/>
      <c r="WQG309" s="1636"/>
      <c r="WQH309" s="1636"/>
      <c r="WQI309" s="1636"/>
      <c r="WQJ309" s="1636"/>
      <c r="WQK309" s="1636"/>
      <c r="WQL309" s="1636"/>
      <c r="WQM309" s="1636"/>
      <c r="WQN309" s="1636"/>
      <c r="WQO309" s="1636"/>
      <c r="WQP309" s="1636"/>
      <c r="WQQ309" s="1636"/>
      <c r="WQR309" s="1636"/>
      <c r="WQS309" s="1636"/>
      <c r="WQT309" s="1636"/>
      <c r="WQU309" s="1636"/>
      <c r="WQV309" s="1636"/>
      <c r="WQW309" s="1636"/>
      <c r="WQX309" s="1636"/>
      <c r="WQY309" s="1636"/>
      <c r="WQZ309" s="1636"/>
      <c r="WRA309" s="1636"/>
      <c r="WRB309" s="1636"/>
      <c r="WRC309" s="1636"/>
      <c r="WRD309" s="1636"/>
      <c r="WRE309" s="1636"/>
      <c r="WRF309" s="1636"/>
      <c r="WRG309" s="1636"/>
      <c r="WRH309" s="1636"/>
      <c r="WRI309" s="1636"/>
      <c r="WRJ309" s="1636"/>
      <c r="WRK309" s="1636"/>
      <c r="WRL309" s="1636"/>
      <c r="WRM309" s="1636"/>
      <c r="WRN309" s="1636"/>
      <c r="WRO309" s="1636"/>
      <c r="WRP309" s="1636"/>
      <c r="WRQ309" s="1636"/>
      <c r="WRR309" s="1636"/>
      <c r="WRS309" s="1636"/>
      <c r="WRT309" s="1636"/>
      <c r="WRU309" s="1636"/>
      <c r="WRV309" s="1636"/>
      <c r="WRW309" s="1636"/>
      <c r="WRX309" s="1636"/>
      <c r="WRY309" s="1636"/>
      <c r="WRZ309" s="1636"/>
      <c r="WSA309" s="1636"/>
      <c r="WSB309" s="1636"/>
      <c r="WSC309" s="1636"/>
      <c r="WSD309" s="1636"/>
      <c r="WSE309" s="1636"/>
      <c r="WSF309" s="1636"/>
      <c r="WSG309" s="1636"/>
      <c r="WSH309" s="1636"/>
      <c r="WSI309" s="1636"/>
      <c r="WSJ309" s="1636"/>
      <c r="WSK309" s="1636"/>
      <c r="WSL309" s="1636"/>
      <c r="WSM309" s="1636"/>
      <c r="WSN309" s="1636"/>
      <c r="WSO309" s="1636"/>
      <c r="WSP309" s="1636"/>
      <c r="WSQ309" s="1636"/>
      <c r="WSR309" s="1636"/>
      <c r="WSS309" s="1636"/>
      <c r="WST309" s="1636"/>
      <c r="WSU309" s="1636"/>
      <c r="WSV309" s="1636"/>
      <c r="WSW309" s="1636"/>
      <c r="WSX309" s="1636"/>
      <c r="WSY309" s="1636"/>
      <c r="WSZ309" s="1636"/>
      <c r="WTA309" s="1636"/>
      <c r="WTB309" s="1636"/>
      <c r="WTC309" s="1636"/>
      <c r="WTD309" s="1636"/>
      <c r="WTE309" s="1636"/>
      <c r="WTF309" s="1636"/>
      <c r="WTG309" s="1636"/>
      <c r="WTH309" s="1636"/>
      <c r="WTI309" s="1636"/>
      <c r="WTJ309" s="1636"/>
      <c r="WTK309" s="1636"/>
      <c r="WTL309" s="1636"/>
      <c r="WTM309" s="1636"/>
      <c r="WTN309" s="1636"/>
      <c r="WTO309" s="1636"/>
      <c r="WTP309" s="1636"/>
      <c r="WTQ309" s="1636"/>
      <c r="WTR309" s="1636"/>
      <c r="WTS309" s="1636"/>
      <c r="WTT309" s="1636"/>
      <c r="WTU309" s="1636"/>
      <c r="WTV309" s="1636"/>
      <c r="WTW309" s="1636"/>
      <c r="WTX309" s="1636"/>
      <c r="WTY309" s="1636"/>
      <c r="WTZ309" s="1636"/>
      <c r="WUA309" s="1636"/>
      <c r="WUB309" s="1636"/>
      <c r="WUC309" s="1636"/>
      <c r="WUD309" s="1636"/>
      <c r="WUE309" s="1636"/>
      <c r="WUF309" s="1636"/>
      <c r="WUG309" s="1636"/>
      <c r="WUH309" s="1636"/>
      <c r="WUI309" s="1636"/>
      <c r="WUJ309" s="1636"/>
      <c r="WUK309" s="1636"/>
      <c r="WUL309" s="1636"/>
      <c r="WUM309" s="1636"/>
      <c r="WUN309" s="1636"/>
      <c r="WUO309" s="1636"/>
      <c r="WUP309" s="1636"/>
      <c r="WUQ309" s="1636"/>
      <c r="WUR309" s="1636"/>
      <c r="WUS309" s="1636"/>
      <c r="WUT309" s="1636"/>
      <c r="WUU309" s="1636"/>
      <c r="WUV309" s="1636"/>
      <c r="WUW309" s="1636"/>
      <c r="WUX309" s="1636"/>
      <c r="WUY309" s="1636"/>
      <c r="WUZ309" s="1636"/>
      <c r="WVA309" s="1636"/>
      <c r="WVB309" s="1636"/>
      <c r="WVC309" s="1636"/>
      <c r="WVD309" s="1636"/>
      <c r="WVE309" s="1636"/>
      <c r="WVF309" s="1636"/>
      <c r="WVG309" s="1636"/>
      <c r="WVH309" s="1636"/>
      <c r="WVI309" s="1636"/>
      <c r="WVJ309" s="1636"/>
      <c r="WVK309" s="1636"/>
      <c r="WVL309" s="1636"/>
      <c r="WVM309" s="1636"/>
      <c r="WVN309" s="1636"/>
      <c r="WVO309" s="1636"/>
      <c r="WVP309" s="1636"/>
      <c r="WVQ309" s="1636"/>
      <c r="WVR309" s="1636"/>
      <c r="WVS309" s="1636"/>
      <c r="WVT309" s="1636"/>
      <c r="WVU309" s="1636"/>
      <c r="WVV309" s="1636"/>
      <c r="WVW309" s="1636"/>
      <c r="WVX309" s="1636"/>
      <c r="WVY309" s="1636"/>
      <c r="WVZ309" s="1636"/>
      <c r="WWA309" s="1636"/>
      <c r="WWB309" s="1636"/>
      <c r="WWC309" s="1636"/>
      <c r="WWD309" s="1636"/>
      <c r="WWE309" s="1636"/>
      <c r="WWF309" s="1636"/>
      <c r="WWG309" s="1636"/>
      <c r="WWH309" s="1636"/>
      <c r="WWI309" s="1636"/>
      <c r="WWJ309" s="1636"/>
      <c r="WWK309" s="1636"/>
      <c r="WWL309" s="1636"/>
      <c r="WWM309" s="1636"/>
      <c r="WWN309" s="1636"/>
      <c r="WWO309" s="1636"/>
      <c r="WWP309" s="1636"/>
      <c r="WWQ309" s="1636"/>
      <c r="WWR309" s="1636"/>
      <c r="WWS309" s="1636"/>
      <c r="WWT309" s="1636"/>
      <c r="WWU309" s="1636"/>
      <c r="WWV309" s="1636"/>
      <c r="WWW309" s="1636"/>
      <c r="WWX309" s="1636"/>
      <c r="WWY309" s="1636"/>
      <c r="WWZ309" s="1636"/>
      <c r="WXA309" s="1636"/>
      <c r="WXB309" s="1636"/>
      <c r="WXC309" s="1636"/>
      <c r="WXD309" s="1636"/>
      <c r="WXE309" s="1636"/>
      <c r="WXF309" s="1636"/>
      <c r="WXG309" s="1636"/>
      <c r="WXH309" s="1636"/>
      <c r="WXI309" s="1636"/>
      <c r="WXJ309" s="1636"/>
      <c r="WXK309" s="1636"/>
      <c r="WXL309" s="1636"/>
      <c r="WXM309" s="1636"/>
      <c r="WXN309" s="1636"/>
      <c r="WXO309" s="1636"/>
      <c r="WXP309" s="1636"/>
      <c r="WXQ309" s="1636"/>
      <c r="WXR309" s="1636"/>
      <c r="WXS309" s="1636"/>
      <c r="WXT309" s="1636"/>
      <c r="WXU309" s="1636"/>
      <c r="WXV309" s="1636"/>
      <c r="WXW309" s="1636"/>
      <c r="WXX309" s="1636"/>
      <c r="WXY309" s="1636"/>
      <c r="WXZ309" s="1636"/>
      <c r="WYA309" s="1636"/>
      <c r="WYB309" s="1636"/>
      <c r="WYC309" s="1636"/>
      <c r="WYD309" s="1636"/>
      <c r="WYE309" s="1636"/>
      <c r="WYF309" s="1636"/>
      <c r="WYG309" s="1636"/>
      <c r="WYH309" s="1636"/>
      <c r="WYI309" s="1636"/>
      <c r="WYJ309" s="1636"/>
      <c r="WYK309" s="1636"/>
      <c r="WYL309" s="1636"/>
      <c r="WYM309" s="1636"/>
      <c r="WYN309" s="1636"/>
      <c r="WYO309" s="1636"/>
      <c r="WYP309" s="1636"/>
      <c r="WYQ309" s="1636"/>
      <c r="WYR309" s="1636"/>
      <c r="WYS309" s="1636"/>
      <c r="WYT309" s="1636"/>
      <c r="WYU309" s="1636"/>
      <c r="WYV309" s="1636"/>
      <c r="WYW309" s="1636"/>
      <c r="WYX309" s="1636"/>
      <c r="WYY309" s="1636"/>
      <c r="WYZ309" s="1636"/>
      <c r="WZA309" s="1636"/>
      <c r="WZB309" s="1636"/>
      <c r="WZC309" s="1636"/>
      <c r="WZD309" s="1636"/>
      <c r="WZE309" s="1636"/>
      <c r="WZF309" s="1636"/>
      <c r="WZG309" s="1636"/>
      <c r="WZH309" s="1636"/>
      <c r="WZI309" s="1636"/>
      <c r="WZJ309" s="1636"/>
      <c r="WZK309" s="1636"/>
      <c r="WZL309" s="1636"/>
      <c r="WZM309" s="1636"/>
      <c r="WZN309" s="1636"/>
      <c r="WZO309" s="1636"/>
      <c r="WZP309" s="1636"/>
      <c r="WZQ309" s="1636"/>
      <c r="WZR309" s="1636"/>
      <c r="WZS309" s="1636"/>
      <c r="WZT309" s="1636"/>
      <c r="WZU309" s="1636"/>
      <c r="WZV309" s="1636"/>
      <c r="WZW309" s="1636"/>
      <c r="WZX309" s="1636"/>
      <c r="WZY309" s="1636"/>
      <c r="WZZ309" s="1636"/>
      <c r="XAA309" s="1636"/>
      <c r="XAB309" s="1636"/>
      <c r="XAC309" s="1636"/>
      <c r="XAD309" s="1636"/>
      <c r="XAE309" s="1636"/>
      <c r="XAF309" s="1636"/>
      <c r="XAG309" s="1636"/>
      <c r="XAH309" s="1636"/>
      <c r="XAI309" s="1636"/>
      <c r="XAJ309" s="1636"/>
      <c r="XAK309" s="1636"/>
      <c r="XAL309" s="1636"/>
      <c r="XAM309" s="1636"/>
      <c r="XAN309" s="1636"/>
      <c r="XAO309" s="1636"/>
      <c r="XAP309" s="1636"/>
      <c r="XAQ309" s="1636"/>
      <c r="XAR309" s="1636"/>
      <c r="XAS309" s="1636"/>
      <c r="XAT309" s="1636"/>
      <c r="XAU309" s="1636"/>
      <c r="XAV309" s="1636"/>
      <c r="XAW309" s="1636"/>
      <c r="XAX309" s="1636"/>
      <c r="XAY309" s="1636"/>
      <c r="XAZ309" s="1636"/>
      <c r="XBA309" s="1636"/>
      <c r="XBB309" s="1636"/>
      <c r="XBC309" s="1636"/>
      <c r="XBD309" s="1636"/>
      <c r="XBE309" s="1636"/>
      <c r="XBF309" s="1636"/>
      <c r="XBG309" s="1636"/>
      <c r="XBH309" s="1636"/>
      <c r="XBI309" s="1636"/>
      <c r="XBJ309" s="1636"/>
      <c r="XBK309" s="1636"/>
      <c r="XBL309" s="1636"/>
      <c r="XBM309" s="1636"/>
      <c r="XBN309" s="1636"/>
      <c r="XBO309" s="1636"/>
      <c r="XBP309" s="1636"/>
      <c r="XBQ309" s="1636"/>
      <c r="XBR309" s="1636"/>
      <c r="XBS309" s="1636"/>
      <c r="XBT309" s="1636"/>
      <c r="XBU309" s="1636"/>
      <c r="XBV309" s="1636"/>
      <c r="XBW309" s="1636"/>
      <c r="XBX309" s="1636"/>
      <c r="XBY309" s="1636"/>
      <c r="XBZ309" s="1636"/>
      <c r="XCA309" s="1636"/>
      <c r="XCB309" s="1636"/>
      <c r="XCC309" s="1636"/>
      <c r="XCD309" s="1636"/>
      <c r="XCE309" s="1636"/>
      <c r="XCF309" s="1636"/>
      <c r="XCG309" s="1636"/>
      <c r="XCH309" s="1636"/>
      <c r="XCI309" s="1636"/>
      <c r="XCJ309" s="1636"/>
      <c r="XCK309" s="1636"/>
      <c r="XCL309" s="1636"/>
      <c r="XCM309" s="1636"/>
      <c r="XCN309" s="1636"/>
      <c r="XCO309" s="1636"/>
      <c r="XCP309" s="1636"/>
      <c r="XCQ309" s="1636"/>
      <c r="XCR309" s="1636"/>
      <c r="XCS309" s="1636"/>
      <c r="XCT309" s="1636"/>
      <c r="XCU309" s="1636"/>
      <c r="XCV309" s="1636"/>
      <c r="XCW309" s="1636"/>
      <c r="XCX309" s="1636"/>
      <c r="XCY309" s="1636"/>
      <c r="XCZ309" s="1636"/>
      <c r="XDA309" s="1636"/>
      <c r="XDB309" s="1636"/>
      <c r="XDC309" s="1636"/>
      <c r="XDD309" s="1636"/>
      <c r="XDE309" s="1636"/>
      <c r="XDF309" s="1636"/>
      <c r="XDG309" s="1636"/>
      <c r="XDH309" s="1636"/>
      <c r="XDI309" s="1636"/>
      <c r="XDJ309" s="1636"/>
      <c r="XDK309" s="1636"/>
      <c r="XDL309" s="1636"/>
      <c r="XDM309" s="1636"/>
      <c r="XDN309" s="1636"/>
      <c r="XDO309" s="1636"/>
      <c r="XDP309" s="1636"/>
      <c r="XDQ309" s="1636"/>
      <c r="XDR309" s="1636"/>
      <c r="XDS309" s="1636"/>
      <c r="XDT309" s="1636"/>
      <c r="XDU309" s="1636"/>
      <c r="XDV309" s="1636"/>
      <c r="XDW309" s="1636"/>
      <c r="XDX309" s="1636"/>
      <c r="XDY309" s="1636"/>
      <c r="XDZ309" s="1636"/>
      <c r="XEA309" s="1636"/>
      <c r="XEB309" s="1636"/>
      <c r="XEC309" s="1636"/>
      <c r="XED309" s="1636"/>
      <c r="XEE309" s="1636"/>
      <c r="XEF309" s="1636"/>
      <c r="XEG309" s="1636"/>
      <c r="XEH309" s="1636"/>
      <c r="XEI309" s="1636"/>
      <c r="XEJ309" s="1636"/>
      <c r="XEK309" s="1636"/>
      <c r="XEL309" s="1636"/>
      <c r="XEM309" s="1636"/>
      <c r="XEN309" s="1636"/>
      <c r="XEO309" s="1636"/>
      <c r="XEP309" s="1636"/>
      <c r="XEQ309" s="1636"/>
      <c r="XER309" s="1636"/>
      <c r="XES309" s="1636"/>
      <c r="XET309" s="1636"/>
      <c r="XEU309" s="1636"/>
      <c r="XEV309" s="1636"/>
      <c r="XEW309" s="1636"/>
      <c r="XEX309" s="1636"/>
      <c r="XEY309" s="1636"/>
      <c r="XEZ309" s="1636"/>
      <c r="XFA309" s="1636"/>
    </row>
    <row r="310" spans="1:16381" s="247" customFormat="1" ht="15" customHeight="1" x14ac:dyDescent="0.25">
      <c r="A310" s="812"/>
      <c r="B310" s="1130" t="s">
        <v>1005</v>
      </c>
      <c r="C310" s="2010" t="s">
        <v>14</v>
      </c>
      <c r="D310" s="1993" t="str">
        <f>CONCATENATE("Col ", LEFT(ADDRESS(ROW(TB!F49),COLUMN(TB!F49),4), 1))</f>
        <v>Col F</v>
      </c>
      <c r="E310" s="1997" t="str">
        <f>CONCATENATE("Col ", LEFT(ADDRESS(ROW(TB!G49),COLUMN(TB!G49),4), 1))</f>
        <v>Col G</v>
      </c>
      <c r="F310" s="730"/>
      <c r="G310" s="730"/>
      <c r="H310" s="730"/>
      <c r="I310" s="730"/>
      <c r="J310" s="730"/>
      <c r="K310" s="730"/>
      <c r="L310" s="730"/>
      <c r="M310" s="730"/>
      <c r="N310" s="730"/>
      <c r="O310" s="730"/>
      <c r="P310" s="730"/>
      <c r="Q310" s="730"/>
      <c r="R310" s="730"/>
      <c r="S310" s="730"/>
      <c r="T310" s="730"/>
      <c r="U310" s="730"/>
      <c r="V310" s="730"/>
      <c r="W310" s="730"/>
      <c r="X310" s="730"/>
      <c r="Y310" s="730"/>
      <c r="Z310" s="730"/>
      <c r="AA310" s="730"/>
      <c r="AB310" s="730"/>
      <c r="AC310" s="730"/>
      <c r="AD310" s="730"/>
      <c r="AE310" s="730"/>
      <c r="AF310" s="730"/>
      <c r="AG310" s="730"/>
      <c r="AH310" s="730"/>
      <c r="AI310" s="730"/>
      <c r="AJ310" s="730"/>
      <c r="AK310" s="730"/>
      <c r="AL310" s="730"/>
      <c r="AM310" s="730"/>
      <c r="AN310" s="813"/>
    </row>
    <row r="311" spans="1:16381" s="247" customFormat="1" ht="15" customHeight="1" x14ac:dyDescent="0.25">
      <c r="A311" s="812"/>
      <c r="B311" s="1126" t="s">
        <v>1011</v>
      </c>
      <c r="C311" s="1106" t="str">
        <f>TB!B49</f>
        <v>Check: positive VaR capital requirement requires VaR which is positive but smaller than the capital requirement</v>
      </c>
      <c r="D311" s="1082" t="str">
        <f>TB!F49</f>
        <v/>
      </c>
      <c r="E311" s="1128" t="str">
        <f>TB!G49</f>
        <v/>
      </c>
      <c r="F311" s="730"/>
      <c r="G311" s="730"/>
      <c r="H311" s="730"/>
      <c r="I311" s="730"/>
      <c r="J311" s="730"/>
      <c r="K311" s="730"/>
      <c r="L311" s="730"/>
      <c r="M311" s="730"/>
      <c r="N311" s="730"/>
      <c r="O311" s="730"/>
      <c r="P311" s="730"/>
      <c r="Q311" s="730"/>
      <c r="R311" s="730"/>
      <c r="S311" s="730"/>
      <c r="T311" s="730"/>
      <c r="U311" s="730"/>
      <c r="V311" s="730"/>
      <c r="W311" s="730"/>
      <c r="X311" s="730"/>
      <c r="Y311" s="730"/>
      <c r="Z311" s="730"/>
      <c r="AA311" s="730"/>
      <c r="AB311" s="730"/>
      <c r="AC311" s="730"/>
      <c r="AD311" s="730"/>
      <c r="AE311" s="730"/>
      <c r="AF311" s="730"/>
      <c r="AG311" s="730"/>
      <c r="AH311" s="730"/>
      <c r="AI311" s="730"/>
      <c r="AJ311" s="730"/>
      <c r="AK311" s="730"/>
      <c r="AL311" s="730"/>
      <c r="AM311" s="730"/>
      <c r="AN311" s="813"/>
    </row>
    <row r="312" spans="1:16381" s="247" customFormat="1" ht="15" customHeight="1" x14ac:dyDescent="0.25">
      <c r="A312" s="812"/>
      <c r="B312" s="335" t="s">
        <v>1011</v>
      </c>
      <c r="C312" s="1133" t="str">
        <f>TB!B51</f>
        <v>Check: positive Basel 2.5 VaR requires positive Basel 2.5 stressed VaR and vice versa</v>
      </c>
      <c r="D312" s="835" t="str">
        <f>TB!F51</f>
        <v/>
      </c>
      <c r="E312" s="823" t="str">
        <f>TB!G51</f>
        <v/>
      </c>
      <c r="F312" s="730"/>
      <c r="G312" s="730"/>
      <c r="H312" s="730"/>
      <c r="I312" s="730"/>
      <c r="J312" s="730"/>
      <c r="K312" s="730"/>
      <c r="L312" s="730"/>
      <c r="M312" s="730"/>
      <c r="N312" s="730"/>
      <c r="O312" s="730"/>
      <c r="P312" s="730"/>
      <c r="Q312" s="730"/>
      <c r="R312" s="730"/>
      <c r="S312" s="730"/>
      <c r="T312" s="730"/>
      <c r="U312" s="730"/>
      <c r="V312" s="730"/>
      <c r="W312" s="730"/>
      <c r="X312" s="730"/>
      <c r="Y312" s="730"/>
      <c r="Z312" s="730"/>
      <c r="AA312" s="730"/>
      <c r="AB312" s="730"/>
      <c r="AC312" s="730"/>
      <c r="AD312" s="730"/>
      <c r="AE312" s="730"/>
      <c r="AF312" s="730"/>
      <c r="AG312" s="730"/>
      <c r="AH312" s="730"/>
      <c r="AI312" s="730"/>
      <c r="AJ312" s="730"/>
      <c r="AK312" s="730"/>
      <c r="AL312" s="730"/>
      <c r="AM312" s="730"/>
      <c r="AN312" s="813"/>
    </row>
    <row r="313" spans="1:16381" s="247" customFormat="1" ht="15" customHeight="1" x14ac:dyDescent="0.25">
      <c r="A313" s="812"/>
      <c r="B313" s="730"/>
      <c r="C313" s="730"/>
      <c r="D313" s="730"/>
      <c r="E313" s="730"/>
      <c r="F313" s="730"/>
      <c r="G313" s="730"/>
      <c r="H313" s="730"/>
      <c r="I313" s="730"/>
      <c r="J313" s="730"/>
      <c r="K313" s="730"/>
      <c r="L313" s="1386"/>
      <c r="M313" s="1386"/>
      <c r="N313" s="1386"/>
      <c r="O313" s="730"/>
      <c r="P313" s="730"/>
      <c r="Q313" s="730"/>
      <c r="R313" s="730"/>
      <c r="S313" s="730"/>
      <c r="T313" s="730"/>
      <c r="U313" s="730"/>
      <c r="V313" s="730"/>
      <c r="W313" s="1777"/>
      <c r="AN313" s="813"/>
    </row>
    <row r="314" spans="1:16381" s="247" customFormat="1" ht="45" customHeight="1" x14ac:dyDescent="0.25">
      <c r="A314" s="1144" t="s">
        <v>1584</v>
      </c>
      <c r="B314" s="1636"/>
      <c r="C314" s="1636"/>
      <c r="D314" s="1636"/>
      <c r="E314" s="1636"/>
      <c r="F314" s="1636"/>
      <c r="G314" s="1636"/>
      <c r="H314" s="1636"/>
      <c r="I314" s="1636"/>
      <c r="J314" s="1636"/>
      <c r="K314" s="1636"/>
      <c r="L314" s="1636"/>
      <c r="M314" s="1636"/>
      <c r="N314" s="1636"/>
      <c r="O314" s="1636"/>
      <c r="P314" s="1636"/>
      <c r="Q314" s="1636"/>
      <c r="R314" s="1636"/>
      <c r="S314" s="1636"/>
      <c r="T314" s="1636"/>
      <c r="U314" s="1636"/>
      <c r="V314" s="1636"/>
      <c r="W314" s="730"/>
      <c r="X314" s="1636"/>
      <c r="Y314" s="1636"/>
      <c r="Z314" s="1636"/>
      <c r="AA314" s="1636"/>
      <c r="AB314" s="1636"/>
      <c r="AC314" s="1636"/>
      <c r="AD314" s="1636"/>
      <c r="AE314" s="1636"/>
      <c r="AF314" s="1636"/>
      <c r="AG314" s="1636"/>
      <c r="AH314" s="1636"/>
      <c r="AI314" s="1636"/>
      <c r="AJ314" s="1636"/>
      <c r="AK314" s="1636"/>
      <c r="AL314" s="1636"/>
      <c r="AM314" s="1636"/>
      <c r="AN314" s="1145"/>
      <c r="AO314" s="1636"/>
      <c r="AP314" s="1636"/>
      <c r="AQ314" s="1636"/>
      <c r="AR314" s="1636"/>
      <c r="AS314" s="1636"/>
      <c r="AT314" s="1636"/>
      <c r="AU314" s="1636"/>
      <c r="AV314" s="1636"/>
      <c r="AW314" s="1636"/>
      <c r="AX314" s="1636"/>
      <c r="AY314" s="1636"/>
      <c r="AZ314" s="1636"/>
      <c r="BA314" s="1636"/>
      <c r="BB314" s="1636"/>
      <c r="BC314" s="1636"/>
      <c r="BD314" s="1636"/>
      <c r="BE314" s="1636"/>
      <c r="BF314" s="1636"/>
      <c r="BG314" s="1636"/>
      <c r="BH314" s="1636"/>
      <c r="BI314" s="1636"/>
      <c r="BJ314" s="1636"/>
      <c r="BK314" s="1636"/>
      <c r="BL314" s="1636"/>
      <c r="BM314" s="1636"/>
      <c r="BN314" s="1636"/>
      <c r="BO314" s="1636"/>
      <c r="BP314" s="1636"/>
      <c r="BQ314" s="1636"/>
      <c r="BR314" s="1636"/>
      <c r="BS314" s="1636"/>
      <c r="BT314" s="1636"/>
      <c r="BU314" s="1636"/>
      <c r="BV314" s="1636"/>
      <c r="BW314" s="1636"/>
      <c r="BX314" s="1636"/>
      <c r="BY314" s="1636"/>
      <c r="BZ314" s="1636"/>
      <c r="CA314" s="1636"/>
      <c r="CB314" s="1636"/>
      <c r="CC314" s="1636"/>
      <c r="CD314" s="1636"/>
      <c r="CE314" s="1636"/>
      <c r="CF314" s="1636"/>
      <c r="CG314" s="1636"/>
      <c r="CH314" s="1636"/>
      <c r="CI314" s="1636"/>
      <c r="CJ314" s="1636"/>
      <c r="CK314" s="1636"/>
      <c r="CL314" s="1636"/>
      <c r="CM314" s="1636"/>
      <c r="CN314" s="1636"/>
      <c r="CO314" s="1636"/>
      <c r="CP314" s="1636"/>
      <c r="CQ314" s="1636"/>
      <c r="CR314" s="1636"/>
      <c r="CS314" s="1636"/>
      <c r="CT314" s="1636"/>
      <c r="CU314" s="1636"/>
      <c r="CV314" s="1636"/>
      <c r="CW314" s="1636"/>
      <c r="CX314" s="1636"/>
      <c r="CY314" s="1636"/>
      <c r="CZ314" s="1636"/>
      <c r="DA314" s="1636"/>
      <c r="DB314" s="1636"/>
      <c r="DC314" s="1636"/>
      <c r="DD314" s="1636"/>
      <c r="DE314" s="1636"/>
      <c r="DF314" s="1636"/>
      <c r="DG314" s="1636"/>
      <c r="DH314" s="1636"/>
      <c r="DI314" s="1636"/>
      <c r="DJ314" s="1636"/>
      <c r="DK314" s="1636"/>
      <c r="DL314" s="1636"/>
      <c r="DM314" s="1636"/>
      <c r="DN314" s="1636"/>
      <c r="DO314" s="1636"/>
      <c r="DP314" s="1636"/>
      <c r="DQ314" s="1636"/>
      <c r="DR314" s="1636"/>
      <c r="DS314" s="1636"/>
      <c r="DT314" s="1636"/>
      <c r="DU314" s="1636"/>
      <c r="DV314" s="1636"/>
      <c r="DW314" s="1636"/>
      <c r="DX314" s="1636"/>
      <c r="DY314" s="1636"/>
      <c r="DZ314" s="1636"/>
      <c r="EA314" s="1636"/>
      <c r="EB314" s="1636"/>
      <c r="EC314" s="1636"/>
      <c r="ED314" s="1636"/>
      <c r="EE314" s="1636"/>
      <c r="EF314" s="1636"/>
      <c r="EG314" s="1636"/>
      <c r="EH314" s="1636"/>
      <c r="EI314" s="1636"/>
      <c r="EJ314" s="1636"/>
      <c r="EK314" s="1636"/>
      <c r="EL314" s="1636"/>
      <c r="EM314" s="1636"/>
      <c r="EN314" s="1636"/>
      <c r="EO314" s="1636"/>
      <c r="EP314" s="1636"/>
      <c r="EQ314" s="1636"/>
      <c r="ER314" s="1636"/>
      <c r="ES314" s="1636"/>
      <c r="ET314" s="1636"/>
      <c r="EU314" s="1636"/>
      <c r="EV314" s="1636"/>
      <c r="EW314" s="1636"/>
      <c r="EX314" s="1636"/>
      <c r="EY314" s="1636"/>
      <c r="EZ314" s="1636"/>
      <c r="FA314" s="1636"/>
      <c r="FB314" s="1636"/>
      <c r="FC314" s="1636"/>
      <c r="FD314" s="1636"/>
      <c r="FE314" s="1636"/>
      <c r="FF314" s="1636"/>
      <c r="FG314" s="1636"/>
      <c r="FH314" s="1636"/>
      <c r="FI314" s="1636"/>
      <c r="FJ314" s="1636"/>
      <c r="FK314" s="1636"/>
      <c r="FL314" s="1636"/>
      <c r="FM314" s="1636"/>
      <c r="FN314" s="1636"/>
      <c r="FO314" s="1636"/>
      <c r="FP314" s="1636"/>
      <c r="FQ314" s="1636"/>
      <c r="FR314" s="1636"/>
      <c r="FS314" s="1636"/>
      <c r="FT314" s="1636"/>
      <c r="FU314" s="1636"/>
      <c r="FV314" s="1636"/>
      <c r="FW314" s="1636"/>
      <c r="FX314" s="1636"/>
      <c r="FY314" s="1636"/>
      <c r="FZ314" s="1636"/>
      <c r="GA314" s="1636"/>
      <c r="GB314" s="1636"/>
      <c r="GC314" s="1636"/>
      <c r="GD314" s="1636"/>
      <c r="GE314" s="1636"/>
      <c r="GF314" s="1636"/>
      <c r="GG314" s="1636"/>
      <c r="GH314" s="1636"/>
      <c r="GI314" s="1636"/>
      <c r="GJ314" s="1636"/>
      <c r="GK314" s="1636"/>
      <c r="GL314" s="1636"/>
      <c r="GM314" s="1636"/>
      <c r="GN314" s="1636"/>
      <c r="GO314" s="1636"/>
      <c r="GP314" s="1636"/>
      <c r="GQ314" s="1636"/>
      <c r="GR314" s="1636"/>
      <c r="GS314" s="1636"/>
      <c r="GT314" s="1636"/>
      <c r="GU314" s="1636"/>
      <c r="GV314" s="1636"/>
      <c r="GW314" s="1636"/>
      <c r="GX314" s="1636"/>
      <c r="GY314" s="1636"/>
      <c r="GZ314" s="1636"/>
      <c r="HA314" s="1636"/>
      <c r="HB314" s="1636"/>
      <c r="HC314" s="1636"/>
      <c r="HD314" s="1636"/>
      <c r="HE314" s="1636"/>
      <c r="HF314" s="1636"/>
      <c r="HG314" s="1636"/>
      <c r="HH314" s="1636"/>
      <c r="HI314" s="1636"/>
      <c r="HJ314" s="1636"/>
      <c r="HK314" s="1636"/>
      <c r="HL314" s="1636"/>
      <c r="HM314" s="1636"/>
      <c r="HN314" s="1636"/>
      <c r="HO314" s="1636"/>
      <c r="HP314" s="1636"/>
      <c r="HQ314" s="1636"/>
      <c r="HR314" s="1636"/>
      <c r="HS314" s="1636"/>
      <c r="HT314" s="1636"/>
      <c r="HU314" s="1636"/>
      <c r="HV314" s="1636"/>
      <c r="HW314" s="1636"/>
      <c r="HX314" s="1636"/>
      <c r="HY314" s="1636"/>
      <c r="HZ314" s="1636"/>
      <c r="IA314" s="1636"/>
      <c r="IB314" s="1636"/>
      <c r="IC314" s="1636"/>
      <c r="ID314" s="1636"/>
      <c r="IE314" s="1636"/>
      <c r="IF314" s="1636"/>
      <c r="IG314" s="1636"/>
      <c r="IH314" s="1636"/>
      <c r="II314" s="1636"/>
      <c r="IJ314" s="1636"/>
      <c r="IK314" s="1636"/>
      <c r="IL314" s="1636"/>
      <c r="IM314" s="1636"/>
      <c r="IN314" s="1636"/>
      <c r="IO314" s="1636"/>
      <c r="IP314" s="1636"/>
      <c r="IQ314" s="1636"/>
      <c r="IR314" s="1636"/>
      <c r="IS314" s="1636"/>
      <c r="IT314" s="1636"/>
      <c r="IU314" s="1636"/>
      <c r="IV314" s="1636"/>
      <c r="IW314" s="1636"/>
      <c r="IX314" s="1636"/>
      <c r="IY314" s="1636"/>
      <c r="IZ314" s="1636"/>
      <c r="JA314" s="1636"/>
      <c r="JB314" s="1636"/>
      <c r="JC314" s="1636"/>
      <c r="JD314" s="1636"/>
      <c r="JE314" s="1636"/>
      <c r="JF314" s="1636"/>
      <c r="JG314" s="1636"/>
      <c r="JH314" s="1636"/>
      <c r="JI314" s="1636"/>
      <c r="JJ314" s="1636"/>
      <c r="JK314" s="1636"/>
      <c r="JL314" s="1636"/>
      <c r="JM314" s="1636"/>
      <c r="JN314" s="1636"/>
      <c r="JO314" s="1636"/>
      <c r="JP314" s="1636"/>
      <c r="JQ314" s="1636"/>
      <c r="JR314" s="1636"/>
      <c r="JS314" s="1636"/>
      <c r="JT314" s="1636"/>
      <c r="JU314" s="1636"/>
      <c r="JV314" s="1636"/>
      <c r="JW314" s="1636"/>
      <c r="JX314" s="1636"/>
      <c r="JY314" s="1636"/>
      <c r="JZ314" s="1636"/>
      <c r="KA314" s="1636"/>
      <c r="KB314" s="1636"/>
      <c r="KC314" s="1636"/>
      <c r="KD314" s="1636"/>
      <c r="KE314" s="1636"/>
      <c r="KF314" s="1636"/>
      <c r="KG314" s="1636"/>
      <c r="KH314" s="1636"/>
      <c r="KI314" s="1636"/>
      <c r="KJ314" s="1636"/>
      <c r="KK314" s="1636"/>
      <c r="KL314" s="1636"/>
      <c r="KM314" s="1636"/>
      <c r="KN314" s="1636"/>
      <c r="KO314" s="1636"/>
      <c r="KP314" s="1636"/>
      <c r="KQ314" s="1636"/>
      <c r="KR314" s="1636"/>
      <c r="KS314" s="1636"/>
      <c r="KT314" s="1636"/>
      <c r="KU314" s="1636"/>
      <c r="KV314" s="1636"/>
      <c r="KW314" s="1636"/>
      <c r="KX314" s="1636"/>
      <c r="KY314" s="1636"/>
      <c r="KZ314" s="1636"/>
      <c r="LA314" s="1636"/>
      <c r="LB314" s="1636"/>
      <c r="LC314" s="1636"/>
      <c r="LD314" s="1636"/>
      <c r="LE314" s="1636"/>
      <c r="LF314" s="1636"/>
      <c r="LG314" s="1636"/>
      <c r="LH314" s="1636"/>
      <c r="LI314" s="1636"/>
      <c r="LJ314" s="1636"/>
      <c r="LK314" s="1636"/>
      <c r="LL314" s="1636"/>
      <c r="LM314" s="1636"/>
      <c r="LN314" s="1636"/>
      <c r="LO314" s="1636"/>
      <c r="LP314" s="1636"/>
      <c r="LQ314" s="1636"/>
      <c r="LR314" s="1636"/>
      <c r="LS314" s="1636"/>
      <c r="LT314" s="1636"/>
      <c r="LU314" s="1636"/>
      <c r="LV314" s="1636"/>
      <c r="LW314" s="1636"/>
      <c r="LX314" s="1636"/>
      <c r="LY314" s="1636"/>
      <c r="LZ314" s="1636"/>
      <c r="MA314" s="1636"/>
      <c r="MB314" s="1636"/>
      <c r="MC314" s="1636"/>
      <c r="MD314" s="1636"/>
      <c r="ME314" s="1636"/>
      <c r="MF314" s="1636"/>
      <c r="MG314" s="1636"/>
      <c r="MH314" s="1636"/>
      <c r="MI314" s="1636"/>
      <c r="MJ314" s="1636"/>
      <c r="MK314" s="1636"/>
      <c r="ML314" s="1636"/>
      <c r="MM314" s="1636"/>
      <c r="MN314" s="1636"/>
      <c r="MO314" s="1636"/>
      <c r="MP314" s="1636"/>
      <c r="MQ314" s="1636"/>
      <c r="MR314" s="1636"/>
      <c r="MS314" s="1636"/>
      <c r="MT314" s="1636"/>
      <c r="MU314" s="1636"/>
      <c r="MV314" s="1636"/>
      <c r="MW314" s="1636"/>
      <c r="MX314" s="1636"/>
      <c r="MY314" s="1636"/>
      <c r="MZ314" s="1636"/>
      <c r="NA314" s="1636"/>
      <c r="NB314" s="1636"/>
      <c r="NC314" s="1636"/>
      <c r="ND314" s="1636"/>
      <c r="NE314" s="1636"/>
      <c r="NF314" s="1636"/>
      <c r="NG314" s="1636"/>
      <c r="NH314" s="1636"/>
      <c r="NI314" s="1636"/>
      <c r="NJ314" s="1636"/>
      <c r="NK314" s="1636"/>
      <c r="NL314" s="1636"/>
      <c r="NM314" s="1636"/>
      <c r="NN314" s="1636"/>
      <c r="NO314" s="1636"/>
      <c r="NP314" s="1636"/>
      <c r="NQ314" s="1636"/>
      <c r="NR314" s="1636"/>
      <c r="NS314" s="1636"/>
      <c r="NT314" s="1636"/>
      <c r="NU314" s="1636"/>
      <c r="NV314" s="1636"/>
      <c r="NW314" s="1636"/>
      <c r="NX314" s="1636"/>
      <c r="NY314" s="1636"/>
      <c r="NZ314" s="1636"/>
      <c r="OA314" s="1636"/>
      <c r="OB314" s="1636"/>
      <c r="OC314" s="1636"/>
      <c r="OD314" s="1636"/>
      <c r="OE314" s="1636"/>
      <c r="OF314" s="1636"/>
      <c r="OG314" s="1636"/>
      <c r="OH314" s="1636"/>
      <c r="OI314" s="1636"/>
      <c r="OJ314" s="1636"/>
      <c r="OK314" s="1636"/>
      <c r="OL314" s="1636"/>
      <c r="OM314" s="1636"/>
      <c r="ON314" s="1636"/>
      <c r="OO314" s="1636"/>
      <c r="OP314" s="1636"/>
      <c r="OQ314" s="1636"/>
      <c r="OR314" s="1636"/>
      <c r="OS314" s="1636"/>
      <c r="OT314" s="1636"/>
      <c r="OU314" s="1636"/>
      <c r="OV314" s="1636"/>
      <c r="OW314" s="1636"/>
      <c r="OX314" s="1636"/>
      <c r="OY314" s="1636"/>
      <c r="OZ314" s="1636"/>
      <c r="PA314" s="1636"/>
      <c r="PB314" s="1636"/>
      <c r="PC314" s="1636"/>
      <c r="PD314" s="1636"/>
      <c r="PE314" s="1636"/>
      <c r="PF314" s="1636"/>
      <c r="PG314" s="1636"/>
      <c r="PH314" s="1636"/>
      <c r="PI314" s="1636"/>
      <c r="PJ314" s="1636"/>
      <c r="PK314" s="1636"/>
      <c r="PL314" s="1636"/>
      <c r="PM314" s="1636"/>
      <c r="PN314" s="1636"/>
      <c r="PO314" s="1636"/>
      <c r="PP314" s="1636"/>
      <c r="PQ314" s="1636"/>
      <c r="PR314" s="1636"/>
      <c r="PS314" s="1636"/>
      <c r="PT314" s="1636"/>
      <c r="PU314" s="1636"/>
      <c r="PV314" s="1636"/>
      <c r="PW314" s="1636"/>
      <c r="PX314" s="1636"/>
      <c r="PY314" s="1636"/>
      <c r="PZ314" s="1636"/>
      <c r="QA314" s="1636"/>
      <c r="QB314" s="1636"/>
      <c r="QC314" s="1636"/>
      <c r="QD314" s="1636"/>
      <c r="QE314" s="1636"/>
      <c r="QF314" s="1636"/>
      <c r="QG314" s="1636"/>
      <c r="QH314" s="1636"/>
      <c r="QI314" s="1636"/>
      <c r="QJ314" s="1636"/>
      <c r="QK314" s="1636"/>
      <c r="QL314" s="1636"/>
      <c r="QM314" s="1636"/>
      <c r="QN314" s="1636"/>
      <c r="QO314" s="1636"/>
      <c r="QP314" s="1636"/>
      <c r="QQ314" s="1636"/>
      <c r="QR314" s="1636"/>
      <c r="QS314" s="1636"/>
      <c r="QT314" s="1636"/>
      <c r="QU314" s="1636"/>
      <c r="QV314" s="1636"/>
      <c r="QW314" s="1636"/>
      <c r="QX314" s="1636"/>
      <c r="QY314" s="1636"/>
      <c r="QZ314" s="1636"/>
      <c r="RA314" s="1636"/>
      <c r="RB314" s="1636"/>
      <c r="RC314" s="1636"/>
      <c r="RD314" s="1636"/>
      <c r="RE314" s="1636"/>
      <c r="RF314" s="1636"/>
      <c r="RG314" s="1636"/>
      <c r="RH314" s="1636"/>
      <c r="RI314" s="1636"/>
      <c r="RJ314" s="1636"/>
      <c r="RK314" s="1636"/>
      <c r="RL314" s="1636"/>
      <c r="RM314" s="1636"/>
      <c r="RN314" s="1636"/>
      <c r="RO314" s="1636"/>
      <c r="RP314" s="1636"/>
      <c r="RQ314" s="1636"/>
      <c r="RR314" s="1636"/>
      <c r="RS314" s="1636"/>
      <c r="RT314" s="1636"/>
      <c r="RU314" s="1636"/>
      <c r="RV314" s="1636"/>
      <c r="RW314" s="1636"/>
      <c r="RX314" s="1636"/>
      <c r="RY314" s="1636"/>
      <c r="RZ314" s="1636"/>
      <c r="SA314" s="1636"/>
      <c r="SB314" s="1636"/>
      <c r="SC314" s="1636"/>
      <c r="SD314" s="1636"/>
      <c r="SE314" s="1636"/>
      <c r="SF314" s="1636"/>
      <c r="SG314" s="1636"/>
      <c r="SH314" s="1636"/>
      <c r="SI314" s="1636"/>
      <c r="SJ314" s="1636"/>
      <c r="SK314" s="1636"/>
      <c r="SL314" s="1636"/>
      <c r="SM314" s="1636"/>
      <c r="SN314" s="1636"/>
      <c r="SO314" s="1636"/>
      <c r="SP314" s="1636"/>
      <c r="SQ314" s="1636"/>
      <c r="SR314" s="1636"/>
      <c r="SS314" s="1636"/>
      <c r="ST314" s="1636"/>
      <c r="SU314" s="1636"/>
      <c r="SV314" s="1636"/>
      <c r="SW314" s="1636"/>
      <c r="SX314" s="1636"/>
      <c r="SY314" s="1636"/>
      <c r="SZ314" s="1636"/>
      <c r="TA314" s="1636"/>
      <c r="TB314" s="1636"/>
      <c r="TC314" s="1636"/>
      <c r="TD314" s="1636"/>
      <c r="TE314" s="1636"/>
      <c r="TF314" s="1636"/>
      <c r="TG314" s="1636"/>
      <c r="TH314" s="1636"/>
      <c r="TI314" s="1636"/>
      <c r="TJ314" s="1636"/>
      <c r="TK314" s="1636"/>
      <c r="TL314" s="1636"/>
      <c r="TM314" s="1636"/>
      <c r="TN314" s="1636"/>
      <c r="TO314" s="1636"/>
      <c r="TP314" s="1636"/>
      <c r="TQ314" s="1636"/>
      <c r="TR314" s="1636"/>
      <c r="TS314" s="1636"/>
      <c r="TT314" s="1636"/>
      <c r="TU314" s="1636"/>
      <c r="TV314" s="1636"/>
      <c r="TW314" s="1636"/>
      <c r="TX314" s="1636"/>
      <c r="TY314" s="1636"/>
      <c r="TZ314" s="1636"/>
      <c r="UA314" s="1636"/>
      <c r="UB314" s="1636"/>
      <c r="UC314" s="1636"/>
      <c r="UD314" s="1636"/>
      <c r="UE314" s="1636"/>
      <c r="UF314" s="1636"/>
      <c r="UG314" s="1636"/>
      <c r="UH314" s="1636"/>
      <c r="UI314" s="1636"/>
      <c r="UJ314" s="1636"/>
      <c r="UK314" s="1636"/>
      <c r="UL314" s="1636"/>
      <c r="UM314" s="1636"/>
      <c r="UN314" s="1636"/>
      <c r="UO314" s="1636"/>
      <c r="UP314" s="1636"/>
      <c r="UQ314" s="1636"/>
      <c r="UR314" s="1636"/>
      <c r="US314" s="1636"/>
      <c r="UT314" s="1636"/>
      <c r="UU314" s="1636"/>
      <c r="UV314" s="1636"/>
      <c r="UW314" s="1636"/>
      <c r="UX314" s="1636"/>
      <c r="UY314" s="1636"/>
      <c r="UZ314" s="1636"/>
      <c r="VA314" s="1636"/>
      <c r="VB314" s="1636"/>
      <c r="VC314" s="1636"/>
      <c r="VD314" s="1636"/>
      <c r="VE314" s="1636"/>
      <c r="VF314" s="1636"/>
      <c r="VG314" s="1636"/>
      <c r="VH314" s="1636"/>
      <c r="VI314" s="1636"/>
      <c r="VJ314" s="1636"/>
      <c r="VK314" s="1636"/>
      <c r="VL314" s="1636"/>
      <c r="VM314" s="1636"/>
      <c r="VN314" s="1636"/>
      <c r="VO314" s="1636"/>
      <c r="VP314" s="1636"/>
      <c r="VQ314" s="1636"/>
      <c r="VR314" s="1636"/>
      <c r="VS314" s="1636"/>
      <c r="VT314" s="1636"/>
      <c r="VU314" s="1636"/>
      <c r="VV314" s="1636"/>
      <c r="VW314" s="1636"/>
      <c r="VX314" s="1636"/>
      <c r="VY314" s="1636"/>
      <c r="VZ314" s="1636"/>
      <c r="WA314" s="1636"/>
      <c r="WB314" s="1636"/>
      <c r="WC314" s="1636"/>
      <c r="WD314" s="1636"/>
      <c r="WE314" s="1636"/>
      <c r="WF314" s="1636"/>
      <c r="WG314" s="1636"/>
      <c r="WH314" s="1636"/>
      <c r="WI314" s="1636"/>
      <c r="WJ314" s="1636"/>
      <c r="WK314" s="1636"/>
      <c r="WL314" s="1636"/>
      <c r="WM314" s="1636"/>
      <c r="WN314" s="1636"/>
      <c r="WO314" s="1636"/>
      <c r="WP314" s="1636"/>
      <c r="WQ314" s="1636"/>
      <c r="WR314" s="1636"/>
      <c r="WS314" s="1636"/>
      <c r="WT314" s="1636"/>
      <c r="WU314" s="1636"/>
      <c r="WV314" s="1636"/>
      <c r="WW314" s="1636"/>
      <c r="WX314" s="1636"/>
      <c r="WY314" s="1636"/>
      <c r="WZ314" s="1636"/>
      <c r="XA314" s="1636"/>
      <c r="XB314" s="1636"/>
      <c r="XC314" s="1636"/>
      <c r="XD314" s="1636"/>
      <c r="XE314" s="1636"/>
      <c r="XF314" s="1636"/>
      <c r="XG314" s="1636"/>
      <c r="XH314" s="1636"/>
      <c r="XI314" s="1636"/>
      <c r="XJ314" s="1636"/>
      <c r="XK314" s="1636"/>
      <c r="XL314" s="1636"/>
      <c r="XM314" s="1636"/>
      <c r="XN314" s="1636"/>
      <c r="XO314" s="1636"/>
      <c r="XP314" s="1636"/>
      <c r="XQ314" s="1636"/>
      <c r="XR314" s="1636"/>
      <c r="XS314" s="1636"/>
      <c r="XT314" s="1636"/>
      <c r="XU314" s="1636"/>
      <c r="XV314" s="1636"/>
      <c r="XW314" s="1636"/>
      <c r="XX314" s="1636"/>
      <c r="XY314" s="1636"/>
      <c r="XZ314" s="1636"/>
      <c r="YA314" s="1636"/>
      <c r="YB314" s="1636"/>
      <c r="YC314" s="1636"/>
      <c r="YD314" s="1636"/>
      <c r="YE314" s="1636"/>
      <c r="YF314" s="1636"/>
      <c r="YG314" s="1636"/>
      <c r="YH314" s="1636"/>
      <c r="YI314" s="1636"/>
      <c r="YJ314" s="1636"/>
      <c r="YK314" s="1636"/>
      <c r="YL314" s="1636"/>
      <c r="YM314" s="1636"/>
      <c r="YN314" s="1636"/>
      <c r="YO314" s="1636"/>
      <c r="YP314" s="1636"/>
      <c r="YQ314" s="1636"/>
      <c r="YR314" s="1636"/>
      <c r="YS314" s="1636"/>
      <c r="YT314" s="1636"/>
      <c r="YU314" s="1636"/>
      <c r="YV314" s="1636"/>
      <c r="YW314" s="1636"/>
      <c r="YX314" s="1636"/>
      <c r="YY314" s="1636"/>
      <c r="YZ314" s="1636"/>
      <c r="ZA314" s="1636"/>
      <c r="ZB314" s="1636"/>
      <c r="ZC314" s="1636"/>
      <c r="ZD314" s="1636"/>
      <c r="ZE314" s="1636"/>
      <c r="ZF314" s="1636"/>
      <c r="ZG314" s="1636"/>
      <c r="ZH314" s="1636"/>
      <c r="ZI314" s="1636"/>
      <c r="ZJ314" s="1636"/>
      <c r="ZK314" s="1636"/>
      <c r="ZL314" s="1636"/>
      <c r="ZM314" s="1636"/>
      <c r="ZN314" s="1636"/>
      <c r="ZO314" s="1636"/>
      <c r="ZP314" s="1636"/>
      <c r="ZQ314" s="1636"/>
      <c r="ZR314" s="1636"/>
      <c r="ZS314" s="1636"/>
      <c r="ZT314" s="1636"/>
      <c r="ZU314" s="1636"/>
      <c r="ZV314" s="1636"/>
      <c r="ZW314" s="1636"/>
      <c r="ZX314" s="1636"/>
      <c r="ZY314" s="1636"/>
      <c r="ZZ314" s="1636"/>
      <c r="AAA314" s="1636"/>
      <c r="AAB314" s="1636"/>
      <c r="AAC314" s="1636"/>
      <c r="AAD314" s="1636"/>
      <c r="AAE314" s="1636"/>
      <c r="AAF314" s="1636"/>
      <c r="AAG314" s="1636"/>
      <c r="AAH314" s="1636"/>
      <c r="AAI314" s="1636"/>
      <c r="AAJ314" s="1636"/>
      <c r="AAK314" s="1636"/>
      <c r="AAL314" s="1636"/>
      <c r="AAM314" s="1636"/>
      <c r="AAN314" s="1636"/>
      <c r="AAO314" s="1636"/>
      <c r="AAP314" s="1636"/>
      <c r="AAQ314" s="1636"/>
      <c r="AAR314" s="1636"/>
      <c r="AAS314" s="1636"/>
      <c r="AAT314" s="1636"/>
      <c r="AAU314" s="1636"/>
      <c r="AAV314" s="1636"/>
      <c r="AAW314" s="1636"/>
      <c r="AAX314" s="1636"/>
      <c r="AAY314" s="1636"/>
      <c r="AAZ314" s="1636"/>
      <c r="ABA314" s="1636"/>
      <c r="ABB314" s="1636"/>
      <c r="ABC314" s="1636"/>
      <c r="ABD314" s="1636"/>
      <c r="ABE314" s="1636"/>
      <c r="ABF314" s="1636"/>
      <c r="ABG314" s="1636"/>
      <c r="ABH314" s="1636"/>
      <c r="ABI314" s="1636"/>
      <c r="ABJ314" s="1636"/>
      <c r="ABK314" s="1636"/>
      <c r="ABL314" s="1636"/>
      <c r="ABM314" s="1636"/>
      <c r="ABN314" s="1636"/>
      <c r="ABO314" s="1636"/>
      <c r="ABP314" s="1636"/>
      <c r="ABQ314" s="1636"/>
      <c r="ABR314" s="1636"/>
      <c r="ABS314" s="1636"/>
      <c r="ABT314" s="1636"/>
      <c r="ABU314" s="1636"/>
      <c r="ABV314" s="1636"/>
      <c r="ABW314" s="1636"/>
      <c r="ABX314" s="1636"/>
      <c r="ABY314" s="1636"/>
      <c r="ABZ314" s="1636"/>
      <c r="ACA314" s="1636"/>
      <c r="ACB314" s="1636"/>
      <c r="ACC314" s="1636"/>
      <c r="ACD314" s="1636"/>
      <c r="ACE314" s="1636"/>
      <c r="ACF314" s="1636"/>
      <c r="ACG314" s="1636"/>
      <c r="ACH314" s="1636"/>
      <c r="ACI314" s="1636"/>
      <c r="ACJ314" s="1636"/>
      <c r="ACK314" s="1636"/>
      <c r="ACL314" s="1636"/>
      <c r="ACM314" s="1636"/>
      <c r="ACN314" s="1636"/>
      <c r="ACO314" s="1636"/>
      <c r="ACP314" s="1636"/>
      <c r="ACQ314" s="1636"/>
      <c r="ACR314" s="1636"/>
      <c r="ACS314" s="1636"/>
      <c r="ACT314" s="1636"/>
      <c r="ACU314" s="1636"/>
      <c r="ACV314" s="1636"/>
      <c r="ACW314" s="1636"/>
      <c r="ACX314" s="1636"/>
      <c r="ACY314" s="1636"/>
      <c r="ACZ314" s="1636"/>
      <c r="ADA314" s="1636"/>
      <c r="ADB314" s="1636"/>
      <c r="ADC314" s="1636"/>
      <c r="ADD314" s="1636"/>
      <c r="ADE314" s="1636"/>
      <c r="ADF314" s="1636"/>
      <c r="ADG314" s="1636"/>
      <c r="ADH314" s="1636"/>
      <c r="ADI314" s="1636"/>
      <c r="ADJ314" s="1636"/>
      <c r="ADK314" s="1636"/>
      <c r="ADL314" s="1636"/>
      <c r="ADM314" s="1636"/>
      <c r="ADN314" s="1636"/>
      <c r="ADO314" s="1636"/>
      <c r="ADP314" s="1636"/>
      <c r="ADQ314" s="1636"/>
      <c r="ADR314" s="1636"/>
      <c r="ADS314" s="1636"/>
      <c r="ADT314" s="1636"/>
      <c r="ADU314" s="1636"/>
      <c r="ADV314" s="1636"/>
      <c r="ADW314" s="1636"/>
      <c r="ADX314" s="1636"/>
      <c r="ADY314" s="1636"/>
      <c r="ADZ314" s="1636"/>
      <c r="AEA314" s="1636"/>
      <c r="AEB314" s="1636"/>
      <c r="AEC314" s="1636"/>
      <c r="AED314" s="1636"/>
      <c r="AEE314" s="1636"/>
      <c r="AEF314" s="1636"/>
      <c r="AEG314" s="1636"/>
      <c r="AEH314" s="1636"/>
      <c r="AEI314" s="1636"/>
      <c r="AEJ314" s="1636"/>
      <c r="AEK314" s="1636"/>
      <c r="AEL314" s="1636"/>
      <c r="AEM314" s="1636"/>
      <c r="AEN314" s="1636"/>
      <c r="AEO314" s="1636"/>
      <c r="AEP314" s="1636"/>
      <c r="AEQ314" s="1636"/>
      <c r="AER314" s="1636"/>
      <c r="AES314" s="1636"/>
      <c r="AET314" s="1636"/>
      <c r="AEU314" s="1636"/>
      <c r="AEV314" s="1636"/>
      <c r="AEW314" s="1636"/>
      <c r="AEX314" s="1636"/>
      <c r="AEY314" s="1636"/>
      <c r="AEZ314" s="1636"/>
      <c r="AFA314" s="1636"/>
      <c r="AFB314" s="1636"/>
      <c r="AFC314" s="1636"/>
      <c r="AFD314" s="1636"/>
      <c r="AFE314" s="1636"/>
      <c r="AFF314" s="1636"/>
      <c r="AFG314" s="1636"/>
      <c r="AFH314" s="1636"/>
      <c r="AFI314" s="1636"/>
      <c r="AFJ314" s="1636"/>
      <c r="AFK314" s="1636"/>
      <c r="AFL314" s="1636"/>
      <c r="AFM314" s="1636"/>
      <c r="AFN314" s="1636"/>
      <c r="AFO314" s="1636"/>
      <c r="AFP314" s="1636"/>
      <c r="AFQ314" s="1636"/>
      <c r="AFR314" s="1636"/>
      <c r="AFS314" s="1636"/>
      <c r="AFT314" s="1636"/>
      <c r="AFU314" s="1636"/>
      <c r="AFV314" s="1636"/>
      <c r="AFW314" s="1636"/>
      <c r="AFX314" s="1636"/>
      <c r="AFY314" s="1636"/>
      <c r="AFZ314" s="1636"/>
      <c r="AGA314" s="1636"/>
      <c r="AGB314" s="1636"/>
      <c r="AGC314" s="1636"/>
      <c r="AGD314" s="1636"/>
      <c r="AGE314" s="1636"/>
      <c r="AGF314" s="1636"/>
      <c r="AGG314" s="1636"/>
      <c r="AGH314" s="1636"/>
      <c r="AGI314" s="1636"/>
      <c r="AGJ314" s="1636"/>
      <c r="AGK314" s="1636"/>
      <c r="AGL314" s="1636"/>
      <c r="AGM314" s="1636"/>
      <c r="AGN314" s="1636"/>
      <c r="AGO314" s="1636"/>
      <c r="AGP314" s="1636"/>
      <c r="AGQ314" s="1636"/>
      <c r="AGR314" s="1636"/>
      <c r="AGS314" s="1636"/>
      <c r="AGT314" s="1636"/>
      <c r="AGU314" s="1636"/>
      <c r="AGV314" s="1636"/>
      <c r="AGW314" s="1636"/>
      <c r="AGX314" s="1636"/>
      <c r="AGY314" s="1636"/>
      <c r="AGZ314" s="1636"/>
      <c r="AHA314" s="1636"/>
      <c r="AHB314" s="1636"/>
      <c r="AHC314" s="1636"/>
      <c r="AHD314" s="1636"/>
      <c r="AHE314" s="1636"/>
      <c r="AHF314" s="1636"/>
      <c r="AHG314" s="1636"/>
      <c r="AHH314" s="1636"/>
      <c r="AHI314" s="1636"/>
      <c r="AHJ314" s="1636"/>
      <c r="AHK314" s="1636"/>
      <c r="AHL314" s="1636"/>
      <c r="AHM314" s="1636"/>
      <c r="AHN314" s="1636"/>
      <c r="AHO314" s="1636"/>
      <c r="AHP314" s="1636"/>
      <c r="AHQ314" s="1636"/>
      <c r="AHR314" s="1636"/>
      <c r="AHS314" s="1636"/>
      <c r="AHT314" s="1636"/>
      <c r="AHU314" s="1636"/>
      <c r="AHV314" s="1636"/>
      <c r="AHW314" s="1636"/>
      <c r="AHX314" s="1636"/>
      <c r="AHY314" s="1636"/>
      <c r="AHZ314" s="1636"/>
      <c r="AIA314" s="1636"/>
      <c r="AIB314" s="1636"/>
      <c r="AIC314" s="1636"/>
      <c r="AID314" s="1636"/>
      <c r="AIE314" s="1636"/>
      <c r="AIF314" s="1636"/>
      <c r="AIG314" s="1636"/>
      <c r="AIH314" s="1636"/>
      <c r="AII314" s="1636"/>
      <c r="AIJ314" s="1636"/>
      <c r="AIK314" s="1636"/>
      <c r="AIL314" s="1636"/>
      <c r="AIM314" s="1636"/>
      <c r="AIN314" s="1636"/>
      <c r="AIO314" s="1636"/>
      <c r="AIP314" s="1636"/>
      <c r="AIQ314" s="1636"/>
      <c r="AIR314" s="1636"/>
      <c r="AIS314" s="1636"/>
      <c r="AIT314" s="1636"/>
      <c r="AIU314" s="1636"/>
      <c r="AIV314" s="1636"/>
      <c r="AIW314" s="1636"/>
      <c r="AIX314" s="1636"/>
      <c r="AIY314" s="1636"/>
      <c r="AIZ314" s="1636"/>
      <c r="AJA314" s="1636"/>
      <c r="AJB314" s="1636"/>
      <c r="AJC314" s="1636"/>
      <c r="AJD314" s="1636"/>
      <c r="AJE314" s="1636"/>
      <c r="AJF314" s="1636"/>
      <c r="AJG314" s="1636"/>
      <c r="AJH314" s="1636"/>
      <c r="AJI314" s="1636"/>
      <c r="AJJ314" s="1636"/>
      <c r="AJK314" s="1636"/>
      <c r="AJL314" s="1636"/>
      <c r="AJM314" s="1636"/>
      <c r="AJN314" s="1636"/>
      <c r="AJO314" s="1636"/>
      <c r="AJP314" s="1636"/>
      <c r="AJQ314" s="1636"/>
      <c r="AJR314" s="1636"/>
      <c r="AJS314" s="1636"/>
      <c r="AJT314" s="1636"/>
      <c r="AJU314" s="1636"/>
      <c r="AJV314" s="1636"/>
      <c r="AJW314" s="1636"/>
      <c r="AJX314" s="1636"/>
      <c r="AJY314" s="1636"/>
      <c r="AJZ314" s="1636"/>
      <c r="AKA314" s="1636"/>
      <c r="AKB314" s="1636"/>
      <c r="AKC314" s="1636"/>
      <c r="AKD314" s="1636"/>
      <c r="AKE314" s="1636"/>
      <c r="AKF314" s="1636"/>
      <c r="AKG314" s="1636"/>
      <c r="AKH314" s="1636"/>
      <c r="AKI314" s="1636"/>
      <c r="AKJ314" s="1636"/>
      <c r="AKK314" s="1636"/>
      <c r="AKL314" s="1636"/>
      <c r="AKM314" s="1636"/>
      <c r="AKN314" s="1636"/>
      <c r="AKO314" s="1636"/>
      <c r="AKP314" s="1636"/>
      <c r="AKQ314" s="1636"/>
      <c r="AKR314" s="1636"/>
      <c r="AKS314" s="1636"/>
      <c r="AKT314" s="1636"/>
      <c r="AKU314" s="1636"/>
      <c r="AKV314" s="1636"/>
      <c r="AKW314" s="1636"/>
      <c r="AKX314" s="1636"/>
      <c r="AKY314" s="1636"/>
      <c r="AKZ314" s="1636"/>
      <c r="ALA314" s="1636"/>
      <c r="ALB314" s="1636"/>
      <c r="ALC314" s="1636"/>
      <c r="ALD314" s="1636"/>
      <c r="ALE314" s="1636"/>
      <c r="ALF314" s="1636"/>
      <c r="ALG314" s="1636"/>
      <c r="ALH314" s="1636"/>
      <c r="ALI314" s="1636"/>
      <c r="ALJ314" s="1636"/>
      <c r="ALK314" s="1636"/>
      <c r="ALL314" s="1636"/>
      <c r="ALM314" s="1636"/>
      <c r="ALN314" s="1636"/>
      <c r="ALO314" s="1636"/>
      <c r="ALP314" s="1636"/>
      <c r="ALQ314" s="1636"/>
      <c r="ALR314" s="1636"/>
      <c r="ALS314" s="1636"/>
      <c r="ALT314" s="1636"/>
      <c r="ALU314" s="1636"/>
      <c r="ALV314" s="1636"/>
      <c r="ALW314" s="1636"/>
      <c r="ALX314" s="1636"/>
      <c r="ALY314" s="1636"/>
      <c r="ALZ314" s="1636"/>
      <c r="AMA314" s="1636"/>
      <c r="AMB314" s="1636"/>
      <c r="AMC314" s="1636"/>
      <c r="AMD314" s="1636"/>
      <c r="AME314" s="1636"/>
      <c r="AMF314" s="1636"/>
      <c r="AMG314" s="1636"/>
      <c r="AMH314" s="1636"/>
      <c r="AMI314" s="1636"/>
      <c r="AMJ314" s="1636"/>
      <c r="AMK314" s="1636"/>
      <c r="AML314" s="1636"/>
      <c r="AMM314" s="1636"/>
      <c r="AMN314" s="1636"/>
      <c r="AMO314" s="1636"/>
      <c r="AMP314" s="1636"/>
      <c r="AMQ314" s="1636"/>
      <c r="AMR314" s="1636"/>
      <c r="AMS314" s="1636"/>
      <c r="AMT314" s="1636"/>
      <c r="AMU314" s="1636"/>
      <c r="AMV314" s="1636"/>
      <c r="AMW314" s="1636"/>
      <c r="AMX314" s="1636"/>
      <c r="AMY314" s="1636"/>
      <c r="AMZ314" s="1636"/>
      <c r="ANA314" s="1636"/>
      <c r="ANB314" s="1636"/>
      <c r="ANC314" s="1636"/>
      <c r="AND314" s="1636"/>
      <c r="ANE314" s="1636"/>
      <c r="ANF314" s="1636"/>
      <c r="ANG314" s="1636"/>
      <c r="ANH314" s="1636"/>
      <c r="ANI314" s="1636"/>
      <c r="ANJ314" s="1636"/>
      <c r="ANK314" s="1636"/>
      <c r="ANL314" s="1636"/>
      <c r="ANM314" s="1636"/>
      <c r="ANN314" s="1636"/>
      <c r="ANO314" s="1636"/>
      <c r="ANP314" s="1636"/>
      <c r="ANQ314" s="1636"/>
      <c r="ANR314" s="1636"/>
      <c r="ANS314" s="1636"/>
      <c r="ANT314" s="1636"/>
      <c r="ANU314" s="1636"/>
      <c r="ANV314" s="1636"/>
      <c r="ANW314" s="1636"/>
      <c r="ANX314" s="1636"/>
      <c r="ANY314" s="1636"/>
      <c r="ANZ314" s="1636"/>
      <c r="AOA314" s="1636"/>
      <c r="AOB314" s="1636"/>
      <c r="AOC314" s="1636"/>
      <c r="AOD314" s="1636"/>
      <c r="AOE314" s="1636"/>
      <c r="AOF314" s="1636"/>
      <c r="AOG314" s="1636"/>
      <c r="AOH314" s="1636"/>
      <c r="AOI314" s="1636"/>
      <c r="AOJ314" s="1636"/>
      <c r="AOK314" s="1636"/>
      <c r="AOL314" s="1636"/>
      <c r="AOM314" s="1636"/>
      <c r="AON314" s="1636"/>
      <c r="AOO314" s="1636"/>
      <c r="AOP314" s="1636"/>
      <c r="AOQ314" s="1636"/>
      <c r="AOR314" s="1636"/>
      <c r="AOS314" s="1636"/>
      <c r="AOT314" s="1636"/>
      <c r="AOU314" s="1636"/>
      <c r="AOV314" s="1636"/>
      <c r="AOW314" s="1636"/>
      <c r="AOX314" s="1636"/>
      <c r="AOY314" s="1636"/>
      <c r="AOZ314" s="1636"/>
      <c r="APA314" s="1636"/>
      <c r="APB314" s="1636"/>
      <c r="APC314" s="1636"/>
      <c r="APD314" s="1636"/>
      <c r="APE314" s="1636"/>
      <c r="APF314" s="1636"/>
      <c r="APG314" s="1636"/>
      <c r="APH314" s="1636"/>
      <c r="API314" s="1636"/>
      <c r="APJ314" s="1636"/>
      <c r="APK314" s="1636"/>
      <c r="APL314" s="1636"/>
      <c r="APM314" s="1636"/>
      <c r="APN314" s="1636"/>
      <c r="APO314" s="1636"/>
      <c r="APP314" s="1636"/>
      <c r="APQ314" s="1636"/>
      <c r="APR314" s="1636"/>
      <c r="APS314" s="1636"/>
      <c r="APT314" s="1636"/>
      <c r="APU314" s="1636"/>
      <c r="APV314" s="1636"/>
      <c r="APW314" s="1636"/>
      <c r="APX314" s="1636"/>
      <c r="APY314" s="1636"/>
      <c r="APZ314" s="1636"/>
      <c r="AQA314" s="1636"/>
      <c r="AQB314" s="1636"/>
      <c r="AQC314" s="1636"/>
      <c r="AQD314" s="1636"/>
      <c r="AQE314" s="1636"/>
      <c r="AQF314" s="1636"/>
      <c r="AQG314" s="1636"/>
      <c r="AQH314" s="1636"/>
      <c r="AQI314" s="1636"/>
      <c r="AQJ314" s="1636"/>
      <c r="AQK314" s="1636"/>
      <c r="AQL314" s="1636"/>
      <c r="AQM314" s="1636"/>
      <c r="AQN314" s="1636"/>
      <c r="AQO314" s="1636"/>
      <c r="AQP314" s="1636"/>
      <c r="AQQ314" s="1636"/>
      <c r="AQR314" s="1636"/>
      <c r="AQS314" s="1636"/>
      <c r="AQT314" s="1636"/>
      <c r="AQU314" s="1636"/>
      <c r="AQV314" s="1636"/>
      <c r="AQW314" s="1636"/>
      <c r="AQX314" s="1636"/>
      <c r="AQY314" s="1636"/>
      <c r="AQZ314" s="1636"/>
      <c r="ARA314" s="1636"/>
      <c r="ARB314" s="1636"/>
      <c r="ARC314" s="1636"/>
      <c r="ARD314" s="1636"/>
      <c r="ARE314" s="1636"/>
      <c r="ARF314" s="1636"/>
      <c r="ARG314" s="1636"/>
      <c r="ARH314" s="1636"/>
      <c r="ARI314" s="1636"/>
      <c r="ARJ314" s="1636"/>
      <c r="ARK314" s="1636"/>
      <c r="ARL314" s="1636"/>
      <c r="ARM314" s="1636"/>
      <c r="ARN314" s="1636"/>
      <c r="ARO314" s="1636"/>
      <c r="ARP314" s="1636"/>
      <c r="ARQ314" s="1636"/>
      <c r="ARR314" s="1636"/>
      <c r="ARS314" s="1636"/>
      <c r="ART314" s="1636"/>
      <c r="ARU314" s="1636"/>
      <c r="ARV314" s="1636"/>
      <c r="ARW314" s="1636"/>
      <c r="ARX314" s="1636"/>
      <c r="ARY314" s="1636"/>
      <c r="ARZ314" s="1636"/>
      <c r="ASA314" s="1636"/>
      <c r="ASB314" s="1636"/>
      <c r="ASC314" s="1636"/>
      <c r="ASD314" s="1636"/>
      <c r="ASE314" s="1636"/>
      <c r="ASF314" s="1636"/>
      <c r="ASG314" s="1636"/>
      <c r="ASH314" s="1636"/>
      <c r="ASI314" s="1636"/>
      <c r="ASJ314" s="1636"/>
      <c r="ASK314" s="1636"/>
      <c r="ASL314" s="1636"/>
      <c r="ASM314" s="1636"/>
      <c r="ASN314" s="1636"/>
      <c r="ASO314" s="1636"/>
      <c r="ASP314" s="1636"/>
      <c r="ASQ314" s="1636"/>
      <c r="ASR314" s="1636"/>
      <c r="ASS314" s="1636"/>
      <c r="AST314" s="1636"/>
      <c r="ASU314" s="1636"/>
      <c r="ASV314" s="1636"/>
      <c r="ASW314" s="1636"/>
      <c r="ASX314" s="1636"/>
      <c r="ASY314" s="1636"/>
      <c r="ASZ314" s="1636"/>
      <c r="ATA314" s="1636"/>
      <c r="ATB314" s="1636"/>
      <c r="ATC314" s="1636"/>
      <c r="ATD314" s="1636"/>
      <c r="ATE314" s="1636"/>
      <c r="ATF314" s="1636"/>
      <c r="ATG314" s="1636"/>
      <c r="ATH314" s="1636"/>
      <c r="ATI314" s="1636"/>
      <c r="ATJ314" s="1636"/>
      <c r="ATK314" s="1636"/>
      <c r="ATL314" s="1636"/>
      <c r="ATM314" s="1636"/>
      <c r="ATN314" s="1636"/>
      <c r="ATO314" s="1636"/>
      <c r="ATP314" s="1636"/>
      <c r="ATQ314" s="1636"/>
      <c r="ATR314" s="1636"/>
      <c r="ATS314" s="1636"/>
      <c r="ATT314" s="1636"/>
      <c r="ATU314" s="1636"/>
      <c r="ATV314" s="1636"/>
      <c r="ATW314" s="1636"/>
      <c r="ATX314" s="1636"/>
      <c r="ATY314" s="1636"/>
      <c r="ATZ314" s="1636"/>
      <c r="AUA314" s="1636"/>
      <c r="AUB314" s="1636"/>
      <c r="AUC314" s="1636"/>
      <c r="AUD314" s="1636"/>
      <c r="AUE314" s="1636"/>
      <c r="AUF314" s="1636"/>
      <c r="AUG314" s="1636"/>
      <c r="AUH314" s="1636"/>
      <c r="AUI314" s="1636"/>
      <c r="AUJ314" s="1636"/>
      <c r="AUK314" s="1636"/>
      <c r="AUL314" s="1636"/>
      <c r="AUM314" s="1636"/>
      <c r="AUN314" s="1636"/>
      <c r="AUO314" s="1636"/>
      <c r="AUP314" s="1636"/>
      <c r="AUQ314" s="1636"/>
      <c r="AUR314" s="1636"/>
      <c r="AUS314" s="1636"/>
      <c r="AUT314" s="1636"/>
      <c r="AUU314" s="1636"/>
      <c r="AUV314" s="1636"/>
      <c r="AUW314" s="1636"/>
      <c r="AUX314" s="1636"/>
      <c r="AUY314" s="1636"/>
      <c r="AUZ314" s="1636"/>
      <c r="AVA314" s="1636"/>
      <c r="AVB314" s="1636"/>
      <c r="AVC314" s="1636"/>
      <c r="AVD314" s="1636"/>
      <c r="AVE314" s="1636"/>
      <c r="AVF314" s="1636"/>
      <c r="AVG314" s="1636"/>
      <c r="AVH314" s="1636"/>
      <c r="AVI314" s="1636"/>
      <c r="AVJ314" s="1636"/>
      <c r="AVK314" s="1636"/>
      <c r="AVL314" s="1636"/>
      <c r="AVM314" s="1636"/>
      <c r="AVN314" s="1636"/>
      <c r="AVO314" s="1636"/>
      <c r="AVP314" s="1636"/>
      <c r="AVQ314" s="1636"/>
      <c r="AVR314" s="1636"/>
      <c r="AVS314" s="1636"/>
      <c r="AVT314" s="1636"/>
      <c r="AVU314" s="1636"/>
      <c r="AVV314" s="1636"/>
      <c r="AVW314" s="1636"/>
      <c r="AVX314" s="1636"/>
      <c r="AVY314" s="1636"/>
      <c r="AVZ314" s="1636"/>
      <c r="AWA314" s="1636"/>
      <c r="AWB314" s="1636"/>
      <c r="AWC314" s="1636"/>
      <c r="AWD314" s="1636"/>
      <c r="AWE314" s="1636"/>
      <c r="AWF314" s="1636"/>
      <c r="AWG314" s="1636"/>
      <c r="AWH314" s="1636"/>
      <c r="AWI314" s="1636"/>
      <c r="AWJ314" s="1636"/>
      <c r="AWK314" s="1636"/>
      <c r="AWL314" s="1636"/>
      <c r="AWM314" s="1636"/>
      <c r="AWN314" s="1636"/>
      <c r="AWO314" s="1636"/>
      <c r="AWP314" s="1636"/>
      <c r="AWQ314" s="1636"/>
      <c r="AWR314" s="1636"/>
      <c r="AWS314" s="1636"/>
      <c r="AWT314" s="1636"/>
      <c r="AWU314" s="1636"/>
      <c r="AWV314" s="1636"/>
      <c r="AWW314" s="1636"/>
      <c r="AWX314" s="1636"/>
      <c r="AWY314" s="1636"/>
      <c r="AWZ314" s="1636"/>
      <c r="AXA314" s="1636"/>
      <c r="AXB314" s="1636"/>
      <c r="AXC314" s="1636"/>
      <c r="AXD314" s="1636"/>
      <c r="AXE314" s="1636"/>
      <c r="AXF314" s="1636"/>
      <c r="AXG314" s="1636"/>
      <c r="AXH314" s="1636"/>
      <c r="AXI314" s="1636"/>
      <c r="AXJ314" s="1636"/>
      <c r="AXK314" s="1636"/>
      <c r="AXL314" s="1636"/>
      <c r="AXM314" s="1636"/>
      <c r="AXN314" s="1636"/>
      <c r="AXO314" s="1636"/>
      <c r="AXP314" s="1636"/>
      <c r="AXQ314" s="1636"/>
      <c r="AXR314" s="1636"/>
      <c r="AXS314" s="1636"/>
      <c r="AXT314" s="1636"/>
      <c r="AXU314" s="1636"/>
      <c r="AXV314" s="1636"/>
      <c r="AXW314" s="1636"/>
      <c r="AXX314" s="1636"/>
      <c r="AXY314" s="1636"/>
      <c r="AXZ314" s="1636"/>
      <c r="AYA314" s="1636"/>
      <c r="AYB314" s="1636"/>
      <c r="AYC314" s="1636"/>
      <c r="AYD314" s="1636"/>
      <c r="AYE314" s="1636"/>
      <c r="AYF314" s="1636"/>
      <c r="AYG314" s="1636"/>
      <c r="AYH314" s="1636"/>
      <c r="AYI314" s="1636"/>
      <c r="AYJ314" s="1636"/>
      <c r="AYK314" s="1636"/>
      <c r="AYL314" s="1636"/>
      <c r="AYM314" s="1636"/>
      <c r="AYN314" s="1636"/>
      <c r="AYO314" s="1636"/>
      <c r="AYP314" s="1636"/>
      <c r="AYQ314" s="1636"/>
      <c r="AYR314" s="1636"/>
      <c r="AYS314" s="1636"/>
      <c r="AYT314" s="1636"/>
      <c r="AYU314" s="1636"/>
      <c r="AYV314" s="1636"/>
      <c r="AYW314" s="1636"/>
      <c r="AYX314" s="1636"/>
      <c r="AYY314" s="1636"/>
      <c r="AYZ314" s="1636"/>
      <c r="AZA314" s="1636"/>
      <c r="AZB314" s="1636"/>
      <c r="AZC314" s="1636"/>
      <c r="AZD314" s="1636"/>
      <c r="AZE314" s="1636"/>
      <c r="AZF314" s="1636"/>
      <c r="AZG314" s="1636"/>
      <c r="AZH314" s="1636"/>
      <c r="AZI314" s="1636"/>
      <c r="AZJ314" s="1636"/>
      <c r="AZK314" s="1636"/>
      <c r="AZL314" s="1636"/>
      <c r="AZM314" s="1636"/>
      <c r="AZN314" s="1636"/>
      <c r="AZO314" s="1636"/>
      <c r="AZP314" s="1636"/>
      <c r="AZQ314" s="1636"/>
      <c r="AZR314" s="1636"/>
      <c r="AZS314" s="1636"/>
      <c r="AZT314" s="1636"/>
      <c r="AZU314" s="1636"/>
      <c r="AZV314" s="1636"/>
      <c r="AZW314" s="1636"/>
      <c r="AZX314" s="1636"/>
      <c r="AZY314" s="1636"/>
      <c r="AZZ314" s="1636"/>
      <c r="BAA314" s="1636"/>
      <c r="BAB314" s="1636"/>
      <c r="BAC314" s="1636"/>
      <c r="BAD314" s="1636"/>
      <c r="BAE314" s="1636"/>
      <c r="BAF314" s="1636"/>
      <c r="BAG314" s="1636"/>
      <c r="BAH314" s="1636"/>
      <c r="BAI314" s="1636"/>
      <c r="BAJ314" s="1636"/>
      <c r="BAK314" s="1636"/>
      <c r="BAL314" s="1636"/>
      <c r="BAM314" s="1636"/>
      <c r="BAN314" s="1636"/>
      <c r="BAO314" s="1636"/>
      <c r="BAP314" s="1636"/>
      <c r="BAQ314" s="1636"/>
      <c r="BAR314" s="1636"/>
      <c r="BAS314" s="1636"/>
      <c r="BAT314" s="1636"/>
      <c r="BAU314" s="1636"/>
      <c r="BAV314" s="1636"/>
      <c r="BAW314" s="1636"/>
      <c r="BAX314" s="1636"/>
      <c r="BAY314" s="1636"/>
      <c r="BAZ314" s="1636"/>
      <c r="BBA314" s="1636"/>
      <c r="BBB314" s="1636"/>
      <c r="BBC314" s="1636"/>
      <c r="BBD314" s="1636"/>
      <c r="BBE314" s="1636"/>
      <c r="BBF314" s="1636"/>
      <c r="BBG314" s="1636"/>
      <c r="BBH314" s="1636"/>
      <c r="BBI314" s="1636"/>
      <c r="BBJ314" s="1636"/>
      <c r="BBK314" s="1636"/>
      <c r="BBL314" s="1636"/>
      <c r="BBM314" s="1636"/>
      <c r="BBN314" s="1636"/>
      <c r="BBO314" s="1636"/>
      <c r="BBP314" s="1636"/>
      <c r="BBQ314" s="1636"/>
      <c r="BBR314" s="1636"/>
      <c r="BBS314" s="1636"/>
      <c r="BBT314" s="1636"/>
      <c r="BBU314" s="1636"/>
      <c r="BBV314" s="1636"/>
      <c r="BBW314" s="1636"/>
      <c r="BBX314" s="1636"/>
      <c r="BBY314" s="1636"/>
      <c r="BBZ314" s="1636"/>
      <c r="BCA314" s="1636"/>
      <c r="BCB314" s="1636"/>
      <c r="BCC314" s="1636"/>
      <c r="BCD314" s="1636"/>
      <c r="BCE314" s="1636"/>
      <c r="BCF314" s="1636"/>
      <c r="BCG314" s="1636"/>
      <c r="BCH314" s="1636"/>
      <c r="BCI314" s="1636"/>
      <c r="BCJ314" s="1636"/>
      <c r="BCK314" s="1636"/>
      <c r="BCL314" s="1636"/>
      <c r="BCM314" s="1636"/>
      <c r="BCN314" s="1636"/>
      <c r="BCO314" s="1636"/>
      <c r="BCP314" s="1636"/>
      <c r="BCQ314" s="1636"/>
      <c r="BCR314" s="1636"/>
      <c r="BCS314" s="1636"/>
      <c r="BCT314" s="1636"/>
      <c r="BCU314" s="1636"/>
      <c r="BCV314" s="1636"/>
      <c r="BCW314" s="1636"/>
      <c r="BCX314" s="1636"/>
      <c r="BCY314" s="1636"/>
      <c r="BCZ314" s="1636"/>
      <c r="BDA314" s="1636"/>
      <c r="BDB314" s="1636"/>
      <c r="BDC314" s="1636"/>
      <c r="BDD314" s="1636"/>
      <c r="BDE314" s="1636"/>
      <c r="BDF314" s="1636"/>
      <c r="BDG314" s="1636"/>
      <c r="BDH314" s="1636"/>
      <c r="BDI314" s="1636"/>
      <c r="BDJ314" s="1636"/>
      <c r="BDK314" s="1636"/>
      <c r="BDL314" s="1636"/>
      <c r="BDM314" s="1636"/>
      <c r="BDN314" s="1636"/>
      <c r="BDO314" s="1636"/>
      <c r="BDP314" s="1636"/>
      <c r="BDQ314" s="1636"/>
      <c r="BDR314" s="1636"/>
      <c r="BDS314" s="1636"/>
      <c r="BDT314" s="1636"/>
      <c r="BDU314" s="1636"/>
      <c r="BDV314" s="1636"/>
      <c r="BDW314" s="1636"/>
      <c r="BDX314" s="1636"/>
      <c r="BDY314" s="1636"/>
      <c r="BDZ314" s="1636"/>
      <c r="BEA314" s="1636"/>
      <c r="BEB314" s="1636"/>
      <c r="BEC314" s="1636"/>
      <c r="BED314" s="1636"/>
      <c r="BEE314" s="1636"/>
      <c r="BEF314" s="1636"/>
      <c r="BEG314" s="1636"/>
      <c r="BEH314" s="1636"/>
      <c r="BEI314" s="1636"/>
      <c r="BEJ314" s="1636"/>
      <c r="BEK314" s="1636"/>
      <c r="BEL314" s="1636"/>
      <c r="BEM314" s="1636"/>
      <c r="BEN314" s="1636"/>
      <c r="BEO314" s="1636"/>
      <c r="BEP314" s="1636"/>
      <c r="BEQ314" s="1636"/>
      <c r="BER314" s="1636"/>
      <c r="BES314" s="1636"/>
      <c r="BET314" s="1636"/>
      <c r="BEU314" s="1636"/>
      <c r="BEV314" s="1636"/>
      <c r="BEW314" s="1636"/>
      <c r="BEX314" s="1636"/>
      <c r="BEY314" s="1636"/>
      <c r="BEZ314" s="1636"/>
      <c r="BFA314" s="1636"/>
      <c r="BFB314" s="1636"/>
      <c r="BFC314" s="1636"/>
      <c r="BFD314" s="1636"/>
      <c r="BFE314" s="1636"/>
      <c r="BFF314" s="1636"/>
      <c r="BFG314" s="1636"/>
      <c r="BFH314" s="1636"/>
      <c r="BFI314" s="1636"/>
      <c r="BFJ314" s="1636"/>
      <c r="BFK314" s="1636"/>
      <c r="BFL314" s="1636"/>
      <c r="BFM314" s="1636"/>
      <c r="BFN314" s="1636"/>
      <c r="BFO314" s="1636"/>
      <c r="BFP314" s="1636"/>
      <c r="BFQ314" s="1636"/>
      <c r="BFR314" s="1636"/>
      <c r="BFS314" s="1636"/>
      <c r="BFT314" s="1636"/>
      <c r="BFU314" s="1636"/>
      <c r="BFV314" s="1636"/>
      <c r="BFW314" s="1636"/>
      <c r="BFX314" s="1636"/>
      <c r="BFY314" s="1636"/>
      <c r="BFZ314" s="1636"/>
      <c r="BGA314" s="1636"/>
      <c r="BGB314" s="1636"/>
      <c r="BGC314" s="1636"/>
      <c r="BGD314" s="1636"/>
      <c r="BGE314" s="1636"/>
      <c r="BGF314" s="1636"/>
      <c r="BGG314" s="1636"/>
      <c r="BGH314" s="1636"/>
      <c r="BGI314" s="1636"/>
      <c r="BGJ314" s="1636"/>
      <c r="BGK314" s="1636"/>
      <c r="BGL314" s="1636"/>
      <c r="BGM314" s="1636"/>
      <c r="BGN314" s="1636"/>
      <c r="BGO314" s="1636"/>
      <c r="BGP314" s="1636"/>
      <c r="BGQ314" s="1636"/>
      <c r="BGR314" s="1636"/>
      <c r="BGS314" s="1636"/>
      <c r="BGT314" s="1636"/>
      <c r="BGU314" s="1636"/>
      <c r="BGV314" s="1636"/>
      <c r="BGW314" s="1636"/>
      <c r="BGX314" s="1636"/>
      <c r="BGY314" s="1636"/>
      <c r="BGZ314" s="1636"/>
      <c r="BHA314" s="1636"/>
      <c r="BHB314" s="1636"/>
      <c r="BHC314" s="1636"/>
      <c r="BHD314" s="1636"/>
      <c r="BHE314" s="1636"/>
      <c r="BHF314" s="1636"/>
      <c r="BHG314" s="1636"/>
      <c r="BHH314" s="1636"/>
      <c r="BHI314" s="1636"/>
      <c r="BHJ314" s="1636"/>
      <c r="BHK314" s="1636"/>
      <c r="BHL314" s="1636"/>
      <c r="BHM314" s="1636"/>
      <c r="BHN314" s="1636"/>
      <c r="BHO314" s="1636"/>
      <c r="BHP314" s="1636"/>
      <c r="BHQ314" s="1636"/>
      <c r="BHR314" s="1636"/>
      <c r="BHS314" s="1636"/>
      <c r="BHT314" s="1636"/>
      <c r="BHU314" s="1636"/>
      <c r="BHV314" s="1636"/>
      <c r="BHW314" s="1636"/>
      <c r="BHX314" s="1636"/>
      <c r="BHY314" s="1636"/>
      <c r="BHZ314" s="1636"/>
      <c r="BIA314" s="1636"/>
      <c r="BIB314" s="1636"/>
      <c r="BIC314" s="1636"/>
      <c r="BID314" s="1636"/>
      <c r="BIE314" s="1636"/>
      <c r="BIF314" s="1636"/>
      <c r="BIG314" s="1636"/>
      <c r="BIH314" s="1636"/>
      <c r="BII314" s="1636"/>
      <c r="BIJ314" s="1636"/>
      <c r="BIK314" s="1636"/>
      <c r="BIL314" s="1636"/>
      <c r="BIM314" s="1636"/>
      <c r="BIN314" s="1636"/>
      <c r="BIO314" s="1636"/>
      <c r="BIP314" s="1636"/>
      <c r="BIQ314" s="1636"/>
      <c r="BIR314" s="1636"/>
      <c r="BIS314" s="1636"/>
      <c r="BIT314" s="1636"/>
      <c r="BIU314" s="1636"/>
      <c r="BIV314" s="1636"/>
      <c r="BIW314" s="1636"/>
      <c r="BIX314" s="1636"/>
      <c r="BIY314" s="1636"/>
      <c r="BIZ314" s="1636"/>
      <c r="BJA314" s="1636"/>
      <c r="BJB314" s="1636"/>
      <c r="BJC314" s="1636"/>
      <c r="BJD314" s="1636"/>
      <c r="BJE314" s="1636"/>
      <c r="BJF314" s="1636"/>
      <c r="BJG314" s="1636"/>
      <c r="BJH314" s="1636"/>
      <c r="BJI314" s="1636"/>
      <c r="BJJ314" s="1636"/>
      <c r="BJK314" s="1636"/>
      <c r="BJL314" s="1636"/>
      <c r="BJM314" s="1636"/>
      <c r="BJN314" s="1636"/>
      <c r="BJO314" s="1636"/>
      <c r="BJP314" s="1636"/>
      <c r="BJQ314" s="1636"/>
      <c r="BJR314" s="1636"/>
      <c r="BJS314" s="1636"/>
      <c r="BJT314" s="1636"/>
      <c r="BJU314" s="1636"/>
      <c r="BJV314" s="1636"/>
      <c r="BJW314" s="1636"/>
      <c r="BJX314" s="1636"/>
      <c r="BJY314" s="1636"/>
      <c r="BJZ314" s="1636"/>
      <c r="BKA314" s="1636"/>
      <c r="BKB314" s="1636"/>
      <c r="BKC314" s="1636"/>
      <c r="BKD314" s="1636"/>
      <c r="BKE314" s="1636"/>
      <c r="BKF314" s="1636"/>
      <c r="BKG314" s="1636"/>
      <c r="BKH314" s="1636"/>
      <c r="BKI314" s="1636"/>
      <c r="BKJ314" s="1636"/>
      <c r="BKK314" s="1636"/>
      <c r="BKL314" s="1636"/>
      <c r="BKM314" s="1636"/>
      <c r="BKN314" s="1636"/>
      <c r="BKO314" s="1636"/>
      <c r="BKP314" s="1636"/>
      <c r="BKQ314" s="1636"/>
      <c r="BKR314" s="1636"/>
      <c r="BKS314" s="1636"/>
      <c r="BKT314" s="1636"/>
      <c r="BKU314" s="1636"/>
      <c r="BKV314" s="1636"/>
      <c r="BKW314" s="1636"/>
      <c r="BKX314" s="1636"/>
      <c r="BKY314" s="1636"/>
      <c r="BKZ314" s="1636"/>
      <c r="BLA314" s="1636"/>
      <c r="BLB314" s="1636"/>
      <c r="BLC314" s="1636"/>
      <c r="BLD314" s="1636"/>
      <c r="BLE314" s="1636"/>
      <c r="BLF314" s="1636"/>
      <c r="BLG314" s="1636"/>
      <c r="BLH314" s="1636"/>
      <c r="BLI314" s="1636"/>
      <c r="BLJ314" s="1636"/>
      <c r="BLK314" s="1636"/>
      <c r="BLL314" s="1636"/>
      <c r="BLM314" s="1636"/>
      <c r="BLN314" s="1636"/>
      <c r="BLO314" s="1636"/>
      <c r="BLP314" s="1636"/>
      <c r="BLQ314" s="1636"/>
      <c r="BLR314" s="1636"/>
      <c r="BLS314" s="1636"/>
      <c r="BLT314" s="1636"/>
      <c r="BLU314" s="1636"/>
      <c r="BLV314" s="1636"/>
      <c r="BLW314" s="1636"/>
      <c r="BLX314" s="1636"/>
      <c r="BLY314" s="1636"/>
      <c r="BLZ314" s="1636"/>
      <c r="BMA314" s="1636"/>
      <c r="BMB314" s="1636"/>
      <c r="BMC314" s="1636"/>
      <c r="BMD314" s="1636"/>
      <c r="BME314" s="1636"/>
      <c r="BMF314" s="1636"/>
      <c r="BMG314" s="1636"/>
      <c r="BMH314" s="1636"/>
      <c r="BMI314" s="1636"/>
      <c r="BMJ314" s="1636"/>
      <c r="BMK314" s="1636"/>
      <c r="BML314" s="1636"/>
      <c r="BMM314" s="1636"/>
      <c r="BMN314" s="1636"/>
      <c r="BMO314" s="1636"/>
      <c r="BMP314" s="1636"/>
      <c r="BMQ314" s="1636"/>
      <c r="BMR314" s="1636"/>
      <c r="BMS314" s="1636"/>
      <c r="BMT314" s="1636"/>
      <c r="BMU314" s="1636"/>
      <c r="BMV314" s="1636"/>
      <c r="BMW314" s="1636"/>
      <c r="BMX314" s="1636"/>
      <c r="BMY314" s="1636"/>
      <c r="BMZ314" s="1636"/>
      <c r="BNA314" s="1636"/>
      <c r="BNB314" s="1636"/>
      <c r="BNC314" s="1636"/>
      <c r="BND314" s="1636"/>
      <c r="BNE314" s="1636"/>
      <c r="BNF314" s="1636"/>
      <c r="BNG314" s="1636"/>
      <c r="BNH314" s="1636"/>
      <c r="BNI314" s="1636"/>
      <c r="BNJ314" s="1636"/>
      <c r="BNK314" s="1636"/>
      <c r="BNL314" s="1636"/>
      <c r="BNM314" s="1636"/>
      <c r="BNN314" s="1636"/>
      <c r="BNO314" s="1636"/>
      <c r="BNP314" s="1636"/>
      <c r="BNQ314" s="1636"/>
      <c r="BNR314" s="1636"/>
      <c r="BNS314" s="1636"/>
      <c r="BNT314" s="1636"/>
      <c r="BNU314" s="1636"/>
      <c r="BNV314" s="1636"/>
      <c r="BNW314" s="1636"/>
      <c r="BNX314" s="1636"/>
      <c r="BNY314" s="1636"/>
      <c r="BNZ314" s="1636"/>
      <c r="BOA314" s="1636"/>
      <c r="BOB314" s="1636"/>
      <c r="BOC314" s="1636"/>
      <c r="BOD314" s="1636"/>
      <c r="BOE314" s="1636"/>
      <c r="BOF314" s="1636"/>
      <c r="BOG314" s="1636"/>
      <c r="BOH314" s="1636"/>
      <c r="BOI314" s="1636"/>
      <c r="BOJ314" s="1636"/>
      <c r="BOK314" s="1636"/>
      <c r="BOL314" s="1636"/>
      <c r="BOM314" s="1636"/>
      <c r="BON314" s="1636"/>
      <c r="BOO314" s="1636"/>
      <c r="BOP314" s="1636"/>
      <c r="BOQ314" s="1636"/>
      <c r="BOR314" s="1636"/>
      <c r="BOS314" s="1636"/>
      <c r="BOT314" s="1636"/>
      <c r="BOU314" s="1636"/>
      <c r="BOV314" s="1636"/>
      <c r="BOW314" s="1636"/>
      <c r="BOX314" s="1636"/>
      <c r="BOY314" s="1636"/>
      <c r="BOZ314" s="1636"/>
      <c r="BPA314" s="1636"/>
      <c r="BPB314" s="1636"/>
      <c r="BPC314" s="1636"/>
      <c r="BPD314" s="1636"/>
      <c r="BPE314" s="1636"/>
      <c r="BPF314" s="1636"/>
      <c r="BPG314" s="1636"/>
      <c r="BPH314" s="1636"/>
      <c r="BPI314" s="1636"/>
      <c r="BPJ314" s="1636"/>
      <c r="BPK314" s="1636"/>
      <c r="BPL314" s="1636"/>
      <c r="BPM314" s="1636"/>
      <c r="BPN314" s="1636"/>
      <c r="BPO314" s="1636"/>
      <c r="BPP314" s="1636"/>
      <c r="BPQ314" s="1636"/>
      <c r="BPR314" s="1636"/>
      <c r="BPS314" s="1636"/>
      <c r="BPT314" s="1636"/>
      <c r="BPU314" s="1636"/>
      <c r="BPV314" s="1636"/>
      <c r="BPW314" s="1636"/>
      <c r="BPX314" s="1636"/>
      <c r="BPY314" s="1636"/>
      <c r="BPZ314" s="1636"/>
      <c r="BQA314" s="1636"/>
      <c r="BQB314" s="1636"/>
      <c r="BQC314" s="1636"/>
      <c r="BQD314" s="1636"/>
      <c r="BQE314" s="1636"/>
      <c r="BQF314" s="1636"/>
      <c r="BQG314" s="1636"/>
      <c r="BQH314" s="1636"/>
      <c r="BQI314" s="1636"/>
      <c r="BQJ314" s="1636"/>
      <c r="BQK314" s="1636"/>
      <c r="BQL314" s="1636"/>
      <c r="BQM314" s="1636"/>
      <c r="BQN314" s="1636"/>
      <c r="BQO314" s="1636"/>
      <c r="BQP314" s="1636"/>
      <c r="BQQ314" s="1636"/>
      <c r="BQR314" s="1636"/>
      <c r="BQS314" s="1636"/>
      <c r="BQT314" s="1636"/>
      <c r="BQU314" s="1636"/>
      <c r="BQV314" s="1636"/>
      <c r="BQW314" s="1636"/>
      <c r="BQX314" s="1636"/>
      <c r="BQY314" s="1636"/>
      <c r="BQZ314" s="1636"/>
      <c r="BRA314" s="1636"/>
      <c r="BRB314" s="1636"/>
      <c r="BRC314" s="1636"/>
      <c r="BRD314" s="1636"/>
      <c r="BRE314" s="1636"/>
      <c r="BRF314" s="1636"/>
      <c r="BRG314" s="1636"/>
      <c r="BRH314" s="1636"/>
      <c r="BRI314" s="1636"/>
      <c r="BRJ314" s="1636"/>
      <c r="BRK314" s="1636"/>
      <c r="BRL314" s="1636"/>
      <c r="BRM314" s="1636"/>
      <c r="BRN314" s="1636"/>
      <c r="BRO314" s="1636"/>
      <c r="BRP314" s="1636"/>
      <c r="BRQ314" s="1636"/>
      <c r="BRR314" s="1636"/>
      <c r="BRS314" s="1636"/>
      <c r="BRT314" s="1636"/>
      <c r="BRU314" s="1636"/>
      <c r="BRV314" s="1636"/>
      <c r="BRW314" s="1636"/>
      <c r="BRX314" s="1636"/>
      <c r="BRY314" s="1636"/>
      <c r="BRZ314" s="1636"/>
      <c r="BSA314" s="1636"/>
      <c r="BSB314" s="1636"/>
      <c r="BSC314" s="1636"/>
      <c r="BSD314" s="1636"/>
      <c r="BSE314" s="1636"/>
      <c r="BSF314" s="1636"/>
      <c r="BSG314" s="1636"/>
      <c r="BSH314" s="1636"/>
      <c r="BSI314" s="1636"/>
      <c r="BSJ314" s="1636"/>
      <c r="BSK314" s="1636"/>
      <c r="BSL314" s="1636"/>
      <c r="BSM314" s="1636"/>
      <c r="BSN314" s="1636"/>
      <c r="BSO314" s="1636"/>
      <c r="BSP314" s="1636"/>
      <c r="BSQ314" s="1636"/>
      <c r="BSR314" s="1636"/>
      <c r="BSS314" s="1636"/>
      <c r="BST314" s="1636"/>
      <c r="BSU314" s="1636"/>
      <c r="BSV314" s="1636"/>
      <c r="BSW314" s="1636"/>
      <c r="BSX314" s="1636"/>
      <c r="BSY314" s="1636"/>
      <c r="BSZ314" s="1636"/>
      <c r="BTA314" s="1636"/>
      <c r="BTB314" s="1636"/>
      <c r="BTC314" s="1636"/>
      <c r="BTD314" s="1636"/>
      <c r="BTE314" s="1636"/>
      <c r="BTF314" s="1636"/>
      <c r="BTG314" s="1636"/>
      <c r="BTH314" s="1636"/>
      <c r="BTI314" s="1636"/>
      <c r="BTJ314" s="1636"/>
      <c r="BTK314" s="1636"/>
      <c r="BTL314" s="1636"/>
      <c r="BTM314" s="1636"/>
      <c r="BTN314" s="1636"/>
      <c r="BTO314" s="1636"/>
      <c r="BTP314" s="1636"/>
      <c r="BTQ314" s="1636"/>
      <c r="BTR314" s="1636"/>
      <c r="BTS314" s="1636"/>
      <c r="BTT314" s="1636"/>
      <c r="BTU314" s="1636"/>
      <c r="BTV314" s="1636"/>
      <c r="BTW314" s="1636"/>
      <c r="BTX314" s="1636"/>
      <c r="BTY314" s="1636"/>
      <c r="BTZ314" s="1636"/>
      <c r="BUA314" s="1636"/>
      <c r="BUB314" s="1636"/>
      <c r="BUC314" s="1636"/>
      <c r="BUD314" s="1636"/>
      <c r="BUE314" s="1636"/>
      <c r="BUF314" s="1636"/>
      <c r="BUG314" s="1636"/>
      <c r="BUH314" s="1636"/>
      <c r="BUI314" s="1636"/>
      <c r="BUJ314" s="1636"/>
      <c r="BUK314" s="1636"/>
      <c r="BUL314" s="1636"/>
      <c r="BUM314" s="1636"/>
      <c r="BUN314" s="1636"/>
      <c r="BUO314" s="1636"/>
      <c r="BUP314" s="1636"/>
      <c r="BUQ314" s="1636"/>
      <c r="BUR314" s="1636"/>
      <c r="BUS314" s="1636"/>
      <c r="BUT314" s="1636"/>
      <c r="BUU314" s="1636"/>
      <c r="BUV314" s="1636"/>
      <c r="BUW314" s="1636"/>
      <c r="BUX314" s="1636"/>
      <c r="BUY314" s="1636"/>
      <c r="BUZ314" s="1636"/>
      <c r="BVA314" s="1636"/>
      <c r="BVB314" s="1636"/>
      <c r="BVC314" s="1636"/>
      <c r="BVD314" s="1636"/>
      <c r="BVE314" s="1636"/>
      <c r="BVF314" s="1636"/>
      <c r="BVG314" s="1636"/>
      <c r="BVH314" s="1636"/>
      <c r="BVI314" s="1636"/>
      <c r="BVJ314" s="1636"/>
      <c r="BVK314" s="1636"/>
      <c r="BVL314" s="1636"/>
      <c r="BVM314" s="1636"/>
      <c r="BVN314" s="1636"/>
      <c r="BVO314" s="1636"/>
      <c r="BVP314" s="1636"/>
      <c r="BVQ314" s="1636"/>
      <c r="BVR314" s="1636"/>
      <c r="BVS314" s="1636"/>
      <c r="BVT314" s="1636"/>
      <c r="BVU314" s="1636"/>
      <c r="BVV314" s="1636"/>
      <c r="BVW314" s="1636"/>
      <c r="BVX314" s="1636"/>
      <c r="BVY314" s="1636"/>
      <c r="BVZ314" s="1636"/>
      <c r="BWA314" s="1636"/>
      <c r="BWB314" s="1636"/>
      <c r="BWC314" s="1636"/>
      <c r="BWD314" s="1636"/>
      <c r="BWE314" s="1636"/>
      <c r="BWF314" s="1636"/>
      <c r="BWG314" s="1636"/>
      <c r="BWH314" s="1636"/>
      <c r="BWI314" s="1636"/>
      <c r="BWJ314" s="1636"/>
      <c r="BWK314" s="1636"/>
      <c r="BWL314" s="1636"/>
      <c r="BWM314" s="1636"/>
      <c r="BWN314" s="1636"/>
      <c r="BWO314" s="1636"/>
      <c r="BWP314" s="1636"/>
      <c r="BWQ314" s="1636"/>
      <c r="BWR314" s="1636"/>
      <c r="BWS314" s="1636"/>
      <c r="BWT314" s="1636"/>
      <c r="BWU314" s="1636"/>
      <c r="BWV314" s="1636"/>
      <c r="BWW314" s="1636"/>
      <c r="BWX314" s="1636"/>
      <c r="BWY314" s="1636"/>
      <c r="BWZ314" s="1636"/>
      <c r="BXA314" s="1636"/>
      <c r="BXB314" s="1636"/>
      <c r="BXC314" s="1636"/>
      <c r="BXD314" s="1636"/>
      <c r="BXE314" s="1636"/>
      <c r="BXF314" s="1636"/>
      <c r="BXG314" s="1636"/>
      <c r="BXH314" s="1636"/>
      <c r="BXI314" s="1636"/>
      <c r="BXJ314" s="1636"/>
      <c r="BXK314" s="1636"/>
      <c r="BXL314" s="1636"/>
      <c r="BXM314" s="1636"/>
      <c r="BXN314" s="1636"/>
      <c r="BXO314" s="1636"/>
      <c r="BXP314" s="1636"/>
      <c r="BXQ314" s="1636"/>
      <c r="BXR314" s="1636"/>
      <c r="BXS314" s="1636"/>
      <c r="BXT314" s="1636"/>
      <c r="BXU314" s="1636"/>
      <c r="BXV314" s="1636"/>
      <c r="BXW314" s="1636"/>
      <c r="BXX314" s="1636"/>
      <c r="BXY314" s="1636"/>
      <c r="BXZ314" s="1636"/>
      <c r="BYA314" s="1636"/>
      <c r="BYB314" s="1636"/>
      <c r="BYC314" s="1636"/>
      <c r="BYD314" s="1636"/>
      <c r="BYE314" s="1636"/>
      <c r="BYF314" s="1636"/>
      <c r="BYG314" s="1636"/>
      <c r="BYH314" s="1636"/>
      <c r="BYI314" s="1636"/>
      <c r="BYJ314" s="1636"/>
      <c r="BYK314" s="1636"/>
      <c r="BYL314" s="1636"/>
      <c r="BYM314" s="1636"/>
      <c r="BYN314" s="1636"/>
      <c r="BYO314" s="1636"/>
      <c r="BYP314" s="1636"/>
      <c r="BYQ314" s="1636"/>
      <c r="BYR314" s="1636"/>
      <c r="BYS314" s="1636"/>
      <c r="BYT314" s="1636"/>
      <c r="BYU314" s="1636"/>
      <c r="BYV314" s="1636"/>
      <c r="BYW314" s="1636"/>
      <c r="BYX314" s="1636"/>
      <c r="BYY314" s="1636"/>
      <c r="BYZ314" s="1636"/>
      <c r="BZA314" s="1636"/>
      <c r="BZB314" s="1636"/>
      <c r="BZC314" s="1636"/>
      <c r="BZD314" s="1636"/>
      <c r="BZE314" s="1636"/>
      <c r="BZF314" s="1636"/>
      <c r="BZG314" s="1636"/>
      <c r="BZH314" s="1636"/>
      <c r="BZI314" s="1636"/>
      <c r="BZJ314" s="1636"/>
      <c r="BZK314" s="1636"/>
      <c r="BZL314" s="1636"/>
      <c r="BZM314" s="1636"/>
      <c r="BZN314" s="1636"/>
      <c r="BZO314" s="1636"/>
      <c r="BZP314" s="1636"/>
      <c r="BZQ314" s="1636"/>
      <c r="BZR314" s="1636"/>
      <c r="BZS314" s="1636"/>
      <c r="BZT314" s="1636"/>
      <c r="BZU314" s="1636"/>
      <c r="BZV314" s="1636"/>
      <c r="BZW314" s="1636"/>
      <c r="BZX314" s="1636"/>
      <c r="BZY314" s="1636"/>
      <c r="BZZ314" s="1636"/>
      <c r="CAA314" s="1636"/>
      <c r="CAB314" s="1636"/>
      <c r="CAC314" s="1636"/>
      <c r="CAD314" s="1636"/>
      <c r="CAE314" s="1636"/>
      <c r="CAF314" s="1636"/>
      <c r="CAG314" s="1636"/>
      <c r="CAH314" s="1636"/>
      <c r="CAI314" s="1636"/>
      <c r="CAJ314" s="1636"/>
      <c r="CAK314" s="1636"/>
      <c r="CAL314" s="1636"/>
      <c r="CAM314" s="1636"/>
      <c r="CAN314" s="1636"/>
      <c r="CAO314" s="1636"/>
      <c r="CAP314" s="1636"/>
      <c r="CAQ314" s="1636"/>
      <c r="CAR314" s="1636"/>
      <c r="CAS314" s="1636"/>
      <c r="CAT314" s="1636"/>
      <c r="CAU314" s="1636"/>
      <c r="CAV314" s="1636"/>
      <c r="CAW314" s="1636"/>
      <c r="CAX314" s="1636"/>
      <c r="CAY314" s="1636"/>
      <c r="CAZ314" s="1636"/>
      <c r="CBA314" s="1636"/>
      <c r="CBB314" s="1636"/>
      <c r="CBC314" s="1636"/>
      <c r="CBD314" s="1636"/>
      <c r="CBE314" s="1636"/>
      <c r="CBF314" s="1636"/>
      <c r="CBG314" s="1636"/>
      <c r="CBH314" s="1636"/>
      <c r="CBI314" s="1636"/>
      <c r="CBJ314" s="1636"/>
      <c r="CBK314" s="1636"/>
      <c r="CBL314" s="1636"/>
      <c r="CBM314" s="1636"/>
      <c r="CBN314" s="1636"/>
      <c r="CBO314" s="1636"/>
      <c r="CBP314" s="1636"/>
      <c r="CBQ314" s="1636"/>
      <c r="CBR314" s="1636"/>
      <c r="CBS314" s="1636"/>
      <c r="CBT314" s="1636"/>
      <c r="CBU314" s="1636"/>
      <c r="CBV314" s="1636"/>
      <c r="CBW314" s="1636"/>
      <c r="CBX314" s="1636"/>
      <c r="CBY314" s="1636"/>
      <c r="CBZ314" s="1636"/>
      <c r="CCA314" s="1636"/>
      <c r="CCB314" s="1636"/>
      <c r="CCC314" s="1636"/>
      <c r="CCD314" s="1636"/>
      <c r="CCE314" s="1636"/>
      <c r="CCF314" s="1636"/>
      <c r="CCG314" s="1636"/>
      <c r="CCH314" s="1636"/>
      <c r="CCI314" s="1636"/>
      <c r="CCJ314" s="1636"/>
      <c r="CCK314" s="1636"/>
      <c r="CCL314" s="1636"/>
      <c r="CCM314" s="1636"/>
      <c r="CCN314" s="1636"/>
      <c r="CCO314" s="1636"/>
      <c r="CCP314" s="1636"/>
      <c r="CCQ314" s="1636"/>
      <c r="CCR314" s="1636"/>
      <c r="CCS314" s="1636"/>
      <c r="CCT314" s="1636"/>
      <c r="CCU314" s="1636"/>
      <c r="CCV314" s="1636"/>
      <c r="CCW314" s="1636"/>
      <c r="CCX314" s="1636"/>
      <c r="CCY314" s="1636"/>
      <c r="CCZ314" s="1636"/>
      <c r="CDA314" s="1636"/>
      <c r="CDB314" s="1636"/>
      <c r="CDC314" s="1636"/>
      <c r="CDD314" s="1636"/>
      <c r="CDE314" s="1636"/>
      <c r="CDF314" s="1636"/>
      <c r="CDG314" s="1636"/>
      <c r="CDH314" s="1636"/>
      <c r="CDI314" s="1636"/>
      <c r="CDJ314" s="1636"/>
      <c r="CDK314" s="1636"/>
      <c r="CDL314" s="1636"/>
      <c r="CDM314" s="1636"/>
      <c r="CDN314" s="1636"/>
      <c r="CDO314" s="1636"/>
      <c r="CDP314" s="1636"/>
      <c r="CDQ314" s="1636"/>
      <c r="CDR314" s="1636"/>
      <c r="CDS314" s="1636"/>
      <c r="CDT314" s="1636"/>
      <c r="CDU314" s="1636"/>
      <c r="CDV314" s="1636"/>
      <c r="CDW314" s="1636"/>
      <c r="CDX314" s="1636"/>
      <c r="CDY314" s="1636"/>
      <c r="CDZ314" s="1636"/>
      <c r="CEA314" s="1636"/>
      <c r="CEB314" s="1636"/>
      <c r="CEC314" s="1636"/>
      <c r="CED314" s="1636"/>
      <c r="CEE314" s="1636"/>
      <c r="CEF314" s="1636"/>
      <c r="CEG314" s="1636"/>
      <c r="CEH314" s="1636"/>
      <c r="CEI314" s="1636"/>
      <c r="CEJ314" s="1636"/>
      <c r="CEK314" s="1636"/>
      <c r="CEL314" s="1636"/>
      <c r="CEM314" s="1636"/>
      <c r="CEN314" s="1636"/>
      <c r="CEO314" s="1636"/>
      <c r="CEP314" s="1636"/>
      <c r="CEQ314" s="1636"/>
      <c r="CER314" s="1636"/>
      <c r="CES314" s="1636"/>
      <c r="CET314" s="1636"/>
      <c r="CEU314" s="1636"/>
      <c r="CEV314" s="1636"/>
      <c r="CEW314" s="1636"/>
      <c r="CEX314" s="1636"/>
      <c r="CEY314" s="1636"/>
      <c r="CEZ314" s="1636"/>
      <c r="CFA314" s="1636"/>
      <c r="CFB314" s="1636"/>
      <c r="CFC314" s="1636"/>
      <c r="CFD314" s="1636"/>
      <c r="CFE314" s="1636"/>
      <c r="CFF314" s="1636"/>
      <c r="CFG314" s="1636"/>
      <c r="CFH314" s="1636"/>
      <c r="CFI314" s="1636"/>
      <c r="CFJ314" s="1636"/>
      <c r="CFK314" s="1636"/>
      <c r="CFL314" s="1636"/>
      <c r="CFM314" s="1636"/>
      <c r="CFN314" s="1636"/>
      <c r="CFO314" s="1636"/>
      <c r="CFP314" s="1636"/>
      <c r="CFQ314" s="1636"/>
      <c r="CFR314" s="1636"/>
      <c r="CFS314" s="1636"/>
      <c r="CFT314" s="1636"/>
      <c r="CFU314" s="1636"/>
      <c r="CFV314" s="1636"/>
      <c r="CFW314" s="1636"/>
      <c r="CFX314" s="1636"/>
      <c r="CFY314" s="1636"/>
      <c r="CFZ314" s="1636"/>
      <c r="CGA314" s="1636"/>
      <c r="CGB314" s="1636"/>
      <c r="CGC314" s="1636"/>
      <c r="CGD314" s="1636"/>
      <c r="CGE314" s="1636"/>
      <c r="CGF314" s="1636"/>
      <c r="CGG314" s="1636"/>
      <c r="CGH314" s="1636"/>
      <c r="CGI314" s="1636"/>
      <c r="CGJ314" s="1636"/>
      <c r="CGK314" s="1636"/>
      <c r="CGL314" s="1636"/>
      <c r="CGM314" s="1636"/>
      <c r="CGN314" s="1636"/>
      <c r="CGO314" s="1636"/>
      <c r="CGP314" s="1636"/>
      <c r="CGQ314" s="1636"/>
      <c r="CGR314" s="1636"/>
      <c r="CGS314" s="1636"/>
      <c r="CGT314" s="1636"/>
      <c r="CGU314" s="1636"/>
      <c r="CGV314" s="1636"/>
      <c r="CGW314" s="1636"/>
      <c r="CGX314" s="1636"/>
      <c r="CGY314" s="1636"/>
      <c r="CGZ314" s="1636"/>
      <c r="CHA314" s="1636"/>
      <c r="CHB314" s="1636"/>
      <c r="CHC314" s="1636"/>
      <c r="CHD314" s="1636"/>
      <c r="CHE314" s="1636"/>
      <c r="CHF314" s="1636"/>
      <c r="CHG314" s="1636"/>
      <c r="CHH314" s="1636"/>
      <c r="CHI314" s="1636"/>
      <c r="CHJ314" s="1636"/>
      <c r="CHK314" s="1636"/>
      <c r="CHL314" s="1636"/>
      <c r="CHM314" s="1636"/>
      <c r="CHN314" s="1636"/>
      <c r="CHO314" s="1636"/>
      <c r="CHP314" s="1636"/>
      <c r="CHQ314" s="1636"/>
      <c r="CHR314" s="1636"/>
      <c r="CHS314" s="1636"/>
      <c r="CHT314" s="1636"/>
      <c r="CHU314" s="1636"/>
      <c r="CHV314" s="1636"/>
      <c r="CHW314" s="1636"/>
      <c r="CHX314" s="1636"/>
      <c r="CHY314" s="1636"/>
      <c r="CHZ314" s="1636"/>
      <c r="CIA314" s="1636"/>
      <c r="CIB314" s="1636"/>
      <c r="CIC314" s="1636"/>
      <c r="CID314" s="1636"/>
      <c r="CIE314" s="1636"/>
      <c r="CIF314" s="1636"/>
      <c r="CIG314" s="1636"/>
      <c r="CIH314" s="1636"/>
      <c r="CII314" s="1636"/>
      <c r="CIJ314" s="1636"/>
      <c r="CIK314" s="1636"/>
      <c r="CIL314" s="1636"/>
      <c r="CIM314" s="1636"/>
      <c r="CIN314" s="1636"/>
      <c r="CIO314" s="1636"/>
      <c r="CIP314" s="1636"/>
      <c r="CIQ314" s="1636"/>
      <c r="CIR314" s="1636"/>
      <c r="CIS314" s="1636"/>
      <c r="CIT314" s="1636"/>
      <c r="CIU314" s="1636"/>
      <c r="CIV314" s="1636"/>
      <c r="CIW314" s="1636"/>
      <c r="CIX314" s="1636"/>
      <c r="CIY314" s="1636"/>
      <c r="CIZ314" s="1636"/>
      <c r="CJA314" s="1636"/>
      <c r="CJB314" s="1636"/>
      <c r="CJC314" s="1636"/>
      <c r="CJD314" s="1636"/>
      <c r="CJE314" s="1636"/>
      <c r="CJF314" s="1636"/>
      <c r="CJG314" s="1636"/>
      <c r="CJH314" s="1636"/>
      <c r="CJI314" s="1636"/>
      <c r="CJJ314" s="1636"/>
      <c r="CJK314" s="1636"/>
      <c r="CJL314" s="1636"/>
      <c r="CJM314" s="1636"/>
      <c r="CJN314" s="1636"/>
      <c r="CJO314" s="1636"/>
      <c r="CJP314" s="1636"/>
      <c r="CJQ314" s="1636"/>
      <c r="CJR314" s="1636"/>
      <c r="CJS314" s="1636"/>
      <c r="CJT314" s="1636"/>
      <c r="CJU314" s="1636"/>
      <c r="CJV314" s="1636"/>
      <c r="CJW314" s="1636"/>
      <c r="CJX314" s="1636"/>
      <c r="CJY314" s="1636"/>
      <c r="CJZ314" s="1636"/>
      <c r="CKA314" s="1636"/>
      <c r="CKB314" s="1636"/>
      <c r="CKC314" s="1636"/>
      <c r="CKD314" s="1636"/>
      <c r="CKE314" s="1636"/>
      <c r="CKF314" s="1636"/>
      <c r="CKG314" s="1636"/>
      <c r="CKH314" s="1636"/>
      <c r="CKI314" s="1636"/>
      <c r="CKJ314" s="1636"/>
      <c r="CKK314" s="1636"/>
      <c r="CKL314" s="1636"/>
      <c r="CKM314" s="1636"/>
      <c r="CKN314" s="1636"/>
      <c r="CKO314" s="1636"/>
      <c r="CKP314" s="1636"/>
      <c r="CKQ314" s="1636"/>
      <c r="CKR314" s="1636"/>
      <c r="CKS314" s="1636"/>
      <c r="CKT314" s="1636"/>
      <c r="CKU314" s="1636"/>
      <c r="CKV314" s="1636"/>
      <c r="CKW314" s="1636"/>
      <c r="CKX314" s="1636"/>
      <c r="CKY314" s="1636"/>
      <c r="CKZ314" s="1636"/>
      <c r="CLA314" s="1636"/>
      <c r="CLB314" s="1636"/>
      <c r="CLC314" s="1636"/>
      <c r="CLD314" s="1636"/>
      <c r="CLE314" s="1636"/>
      <c r="CLF314" s="1636"/>
      <c r="CLG314" s="1636"/>
      <c r="CLH314" s="1636"/>
      <c r="CLI314" s="1636"/>
      <c r="CLJ314" s="1636"/>
      <c r="CLK314" s="1636"/>
      <c r="CLL314" s="1636"/>
      <c r="CLM314" s="1636"/>
      <c r="CLN314" s="1636"/>
      <c r="CLO314" s="1636"/>
      <c r="CLP314" s="1636"/>
      <c r="CLQ314" s="1636"/>
      <c r="CLR314" s="1636"/>
      <c r="CLS314" s="1636"/>
      <c r="CLT314" s="1636"/>
      <c r="CLU314" s="1636"/>
      <c r="CLV314" s="1636"/>
      <c r="CLW314" s="1636"/>
      <c r="CLX314" s="1636"/>
      <c r="CLY314" s="1636"/>
      <c r="CLZ314" s="1636"/>
      <c r="CMA314" s="1636"/>
      <c r="CMB314" s="1636"/>
      <c r="CMC314" s="1636"/>
      <c r="CMD314" s="1636"/>
      <c r="CME314" s="1636"/>
      <c r="CMF314" s="1636"/>
      <c r="CMG314" s="1636"/>
      <c r="CMH314" s="1636"/>
      <c r="CMI314" s="1636"/>
      <c r="CMJ314" s="1636"/>
      <c r="CMK314" s="1636"/>
      <c r="CML314" s="1636"/>
      <c r="CMM314" s="1636"/>
      <c r="CMN314" s="1636"/>
      <c r="CMO314" s="1636"/>
      <c r="CMP314" s="1636"/>
      <c r="CMQ314" s="1636"/>
      <c r="CMR314" s="1636"/>
      <c r="CMS314" s="1636"/>
      <c r="CMT314" s="1636"/>
      <c r="CMU314" s="1636"/>
      <c r="CMV314" s="1636"/>
      <c r="CMW314" s="1636"/>
      <c r="CMX314" s="1636"/>
      <c r="CMY314" s="1636"/>
      <c r="CMZ314" s="1636"/>
      <c r="CNA314" s="1636"/>
      <c r="CNB314" s="1636"/>
      <c r="CNC314" s="1636"/>
      <c r="CND314" s="1636"/>
      <c r="CNE314" s="1636"/>
      <c r="CNF314" s="1636"/>
      <c r="CNG314" s="1636"/>
      <c r="CNH314" s="1636"/>
      <c r="CNI314" s="1636"/>
      <c r="CNJ314" s="1636"/>
      <c r="CNK314" s="1636"/>
      <c r="CNL314" s="1636"/>
      <c r="CNM314" s="1636"/>
      <c r="CNN314" s="1636"/>
      <c r="CNO314" s="1636"/>
      <c r="CNP314" s="1636"/>
      <c r="CNQ314" s="1636"/>
      <c r="CNR314" s="1636"/>
      <c r="CNS314" s="1636"/>
      <c r="CNT314" s="1636"/>
      <c r="CNU314" s="1636"/>
      <c r="CNV314" s="1636"/>
      <c r="CNW314" s="1636"/>
      <c r="CNX314" s="1636"/>
      <c r="CNY314" s="1636"/>
      <c r="CNZ314" s="1636"/>
      <c r="COA314" s="1636"/>
      <c r="COB314" s="1636"/>
      <c r="COC314" s="1636"/>
      <c r="COD314" s="1636"/>
      <c r="COE314" s="1636"/>
      <c r="COF314" s="1636"/>
      <c r="COG314" s="1636"/>
      <c r="COH314" s="1636"/>
      <c r="COI314" s="1636"/>
      <c r="COJ314" s="1636"/>
      <c r="COK314" s="1636"/>
      <c r="COL314" s="1636"/>
      <c r="COM314" s="1636"/>
      <c r="CON314" s="1636"/>
      <c r="COO314" s="1636"/>
      <c r="COP314" s="1636"/>
      <c r="COQ314" s="1636"/>
      <c r="COR314" s="1636"/>
      <c r="COS314" s="1636"/>
      <c r="COT314" s="1636"/>
      <c r="COU314" s="1636"/>
      <c r="COV314" s="1636"/>
      <c r="COW314" s="1636"/>
      <c r="COX314" s="1636"/>
      <c r="COY314" s="1636"/>
      <c r="COZ314" s="1636"/>
      <c r="CPA314" s="1636"/>
      <c r="CPB314" s="1636"/>
      <c r="CPC314" s="1636"/>
      <c r="CPD314" s="1636"/>
      <c r="CPE314" s="1636"/>
      <c r="CPF314" s="1636"/>
      <c r="CPG314" s="1636"/>
      <c r="CPH314" s="1636"/>
      <c r="CPI314" s="1636"/>
      <c r="CPJ314" s="1636"/>
      <c r="CPK314" s="1636"/>
      <c r="CPL314" s="1636"/>
      <c r="CPM314" s="1636"/>
      <c r="CPN314" s="1636"/>
      <c r="CPO314" s="1636"/>
      <c r="CPP314" s="1636"/>
      <c r="CPQ314" s="1636"/>
      <c r="CPR314" s="1636"/>
      <c r="CPS314" s="1636"/>
      <c r="CPT314" s="1636"/>
      <c r="CPU314" s="1636"/>
      <c r="CPV314" s="1636"/>
      <c r="CPW314" s="1636"/>
      <c r="CPX314" s="1636"/>
      <c r="CPY314" s="1636"/>
      <c r="CPZ314" s="1636"/>
      <c r="CQA314" s="1636"/>
      <c r="CQB314" s="1636"/>
      <c r="CQC314" s="1636"/>
      <c r="CQD314" s="1636"/>
      <c r="CQE314" s="1636"/>
      <c r="CQF314" s="1636"/>
      <c r="CQG314" s="1636"/>
      <c r="CQH314" s="1636"/>
      <c r="CQI314" s="1636"/>
      <c r="CQJ314" s="1636"/>
      <c r="CQK314" s="1636"/>
      <c r="CQL314" s="1636"/>
      <c r="CQM314" s="1636"/>
      <c r="CQN314" s="1636"/>
      <c r="CQO314" s="1636"/>
      <c r="CQP314" s="1636"/>
      <c r="CQQ314" s="1636"/>
      <c r="CQR314" s="1636"/>
      <c r="CQS314" s="1636"/>
      <c r="CQT314" s="1636"/>
      <c r="CQU314" s="1636"/>
      <c r="CQV314" s="1636"/>
      <c r="CQW314" s="1636"/>
      <c r="CQX314" s="1636"/>
      <c r="CQY314" s="1636"/>
      <c r="CQZ314" s="1636"/>
      <c r="CRA314" s="1636"/>
      <c r="CRB314" s="1636"/>
      <c r="CRC314" s="1636"/>
      <c r="CRD314" s="1636"/>
      <c r="CRE314" s="1636"/>
      <c r="CRF314" s="1636"/>
      <c r="CRG314" s="1636"/>
      <c r="CRH314" s="1636"/>
      <c r="CRI314" s="1636"/>
      <c r="CRJ314" s="1636"/>
      <c r="CRK314" s="1636"/>
      <c r="CRL314" s="1636"/>
      <c r="CRM314" s="1636"/>
      <c r="CRN314" s="1636"/>
      <c r="CRO314" s="1636"/>
      <c r="CRP314" s="1636"/>
      <c r="CRQ314" s="1636"/>
      <c r="CRR314" s="1636"/>
      <c r="CRS314" s="1636"/>
      <c r="CRT314" s="1636"/>
      <c r="CRU314" s="1636"/>
      <c r="CRV314" s="1636"/>
      <c r="CRW314" s="1636"/>
      <c r="CRX314" s="1636"/>
      <c r="CRY314" s="1636"/>
      <c r="CRZ314" s="1636"/>
      <c r="CSA314" s="1636"/>
      <c r="CSB314" s="1636"/>
      <c r="CSC314" s="1636"/>
      <c r="CSD314" s="1636"/>
      <c r="CSE314" s="1636"/>
      <c r="CSF314" s="1636"/>
      <c r="CSG314" s="1636"/>
      <c r="CSH314" s="1636"/>
      <c r="CSI314" s="1636"/>
      <c r="CSJ314" s="1636"/>
      <c r="CSK314" s="1636"/>
      <c r="CSL314" s="1636"/>
      <c r="CSM314" s="1636"/>
      <c r="CSN314" s="1636"/>
      <c r="CSO314" s="1636"/>
      <c r="CSP314" s="1636"/>
      <c r="CSQ314" s="1636"/>
      <c r="CSR314" s="1636"/>
      <c r="CSS314" s="1636"/>
      <c r="CST314" s="1636"/>
      <c r="CSU314" s="1636"/>
      <c r="CSV314" s="1636"/>
      <c r="CSW314" s="1636"/>
      <c r="CSX314" s="1636"/>
      <c r="CSY314" s="1636"/>
      <c r="CSZ314" s="1636"/>
      <c r="CTA314" s="1636"/>
      <c r="CTB314" s="1636"/>
      <c r="CTC314" s="1636"/>
      <c r="CTD314" s="1636"/>
      <c r="CTE314" s="1636"/>
      <c r="CTF314" s="1636"/>
      <c r="CTG314" s="1636"/>
      <c r="CTH314" s="1636"/>
      <c r="CTI314" s="1636"/>
      <c r="CTJ314" s="1636"/>
      <c r="CTK314" s="1636"/>
      <c r="CTL314" s="1636"/>
      <c r="CTM314" s="1636"/>
      <c r="CTN314" s="1636"/>
      <c r="CTO314" s="1636"/>
      <c r="CTP314" s="1636"/>
      <c r="CTQ314" s="1636"/>
      <c r="CTR314" s="1636"/>
      <c r="CTS314" s="1636"/>
      <c r="CTT314" s="1636"/>
      <c r="CTU314" s="1636"/>
      <c r="CTV314" s="1636"/>
      <c r="CTW314" s="1636"/>
      <c r="CTX314" s="1636"/>
      <c r="CTY314" s="1636"/>
      <c r="CTZ314" s="1636"/>
      <c r="CUA314" s="1636"/>
      <c r="CUB314" s="1636"/>
      <c r="CUC314" s="1636"/>
      <c r="CUD314" s="1636"/>
      <c r="CUE314" s="1636"/>
      <c r="CUF314" s="1636"/>
      <c r="CUG314" s="1636"/>
      <c r="CUH314" s="1636"/>
      <c r="CUI314" s="1636"/>
      <c r="CUJ314" s="1636"/>
      <c r="CUK314" s="1636"/>
      <c r="CUL314" s="1636"/>
      <c r="CUM314" s="1636"/>
      <c r="CUN314" s="1636"/>
      <c r="CUO314" s="1636"/>
      <c r="CUP314" s="1636"/>
      <c r="CUQ314" s="1636"/>
      <c r="CUR314" s="1636"/>
      <c r="CUS314" s="1636"/>
      <c r="CUT314" s="1636"/>
      <c r="CUU314" s="1636"/>
      <c r="CUV314" s="1636"/>
      <c r="CUW314" s="1636"/>
      <c r="CUX314" s="1636"/>
      <c r="CUY314" s="1636"/>
      <c r="CUZ314" s="1636"/>
      <c r="CVA314" s="1636"/>
      <c r="CVB314" s="1636"/>
      <c r="CVC314" s="1636"/>
      <c r="CVD314" s="1636"/>
      <c r="CVE314" s="1636"/>
      <c r="CVF314" s="1636"/>
      <c r="CVG314" s="1636"/>
      <c r="CVH314" s="1636"/>
      <c r="CVI314" s="1636"/>
      <c r="CVJ314" s="1636"/>
      <c r="CVK314" s="1636"/>
      <c r="CVL314" s="1636"/>
      <c r="CVM314" s="1636"/>
      <c r="CVN314" s="1636"/>
      <c r="CVO314" s="1636"/>
      <c r="CVP314" s="1636"/>
      <c r="CVQ314" s="1636"/>
      <c r="CVR314" s="1636"/>
      <c r="CVS314" s="1636"/>
      <c r="CVT314" s="1636"/>
      <c r="CVU314" s="1636"/>
      <c r="CVV314" s="1636"/>
      <c r="CVW314" s="1636"/>
      <c r="CVX314" s="1636"/>
      <c r="CVY314" s="1636"/>
      <c r="CVZ314" s="1636"/>
      <c r="CWA314" s="1636"/>
      <c r="CWB314" s="1636"/>
      <c r="CWC314" s="1636"/>
      <c r="CWD314" s="1636"/>
      <c r="CWE314" s="1636"/>
      <c r="CWF314" s="1636"/>
      <c r="CWG314" s="1636"/>
      <c r="CWH314" s="1636"/>
      <c r="CWI314" s="1636"/>
      <c r="CWJ314" s="1636"/>
      <c r="CWK314" s="1636"/>
      <c r="CWL314" s="1636"/>
      <c r="CWM314" s="1636"/>
      <c r="CWN314" s="1636"/>
      <c r="CWO314" s="1636"/>
      <c r="CWP314" s="1636"/>
      <c r="CWQ314" s="1636"/>
      <c r="CWR314" s="1636"/>
      <c r="CWS314" s="1636"/>
      <c r="CWT314" s="1636"/>
      <c r="CWU314" s="1636"/>
      <c r="CWV314" s="1636"/>
      <c r="CWW314" s="1636"/>
      <c r="CWX314" s="1636"/>
      <c r="CWY314" s="1636"/>
      <c r="CWZ314" s="1636"/>
      <c r="CXA314" s="1636"/>
      <c r="CXB314" s="1636"/>
      <c r="CXC314" s="1636"/>
      <c r="CXD314" s="1636"/>
      <c r="CXE314" s="1636"/>
      <c r="CXF314" s="1636"/>
      <c r="CXG314" s="1636"/>
      <c r="CXH314" s="1636"/>
      <c r="CXI314" s="1636"/>
      <c r="CXJ314" s="1636"/>
      <c r="CXK314" s="1636"/>
      <c r="CXL314" s="1636"/>
      <c r="CXM314" s="1636"/>
      <c r="CXN314" s="1636"/>
      <c r="CXO314" s="1636"/>
      <c r="CXP314" s="1636"/>
      <c r="CXQ314" s="1636"/>
      <c r="CXR314" s="1636"/>
      <c r="CXS314" s="1636"/>
      <c r="CXT314" s="1636"/>
      <c r="CXU314" s="1636"/>
      <c r="CXV314" s="1636"/>
      <c r="CXW314" s="1636"/>
      <c r="CXX314" s="1636"/>
      <c r="CXY314" s="1636"/>
      <c r="CXZ314" s="1636"/>
      <c r="CYA314" s="1636"/>
      <c r="CYB314" s="1636"/>
      <c r="CYC314" s="1636"/>
      <c r="CYD314" s="1636"/>
      <c r="CYE314" s="1636"/>
      <c r="CYF314" s="1636"/>
      <c r="CYG314" s="1636"/>
      <c r="CYH314" s="1636"/>
      <c r="CYI314" s="1636"/>
      <c r="CYJ314" s="1636"/>
      <c r="CYK314" s="1636"/>
      <c r="CYL314" s="1636"/>
      <c r="CYM314" s="1636"/>
      <c r="CYN314" s="1636"/>
      <c r="CYO314" s="1636"/>
      <c r="CYP314" s="1636"/>
      <c r="CYQ314" s="1636"/>
      <c r="CYR314" s="1636"/>
      <c r="CYS314" s="1636"/>
      <c r="CYT314" s="1636"/>
      <c r="CYU314" s="1636"/>
      <c r="CYV314" s="1636"/>
      <c r="CYW314" s="1636"/>
      <c r="CYX314" s="1636"/>
      <c r="CYY314" s="1636"/>
      <c r="CYZ314" s="1636"/>
      <c r="CZA314" s="1636"/>
      <c r="CZB314" s="1636"/>
      <c r="CZC314" s="1636"/>
      <c r="CZD314" s="1636"/>
      <c r="CZE314" s="1636"/>
      <c r="CZF314" s="1636"/>
      <c r="CZG314" s="1636"/>
      <c r="CZH314" s="1636"/>
      <c r="CZI314" s="1636"/>
      <c r="CZJ314" s="1636"/>
      <c r="CZK314" s="1636"/>
      <c r="CZL314" s="1636"/>
      <c r="CZM314" s="1636"/>
      <c r="CZN314" s="1636"/>
      <c r="CZO314" s="1636"/>
      <c r="CZP314" s="1636"/>
      <c r="CZQ314" s="1636"/>
      <c r="CZR314" s="1636"/>
      <c r="CZS314" s="1636"/>
      <c r="CZT314" s="1636"/>
      <c r="CZU314" s="1636"/>
      <c r="CZV314" s="1636"/>
      <c r="CZW314" s="1636"/>
      <c r="CZX314" s="1636"/>
      <c r="CZY314" s="1636"/>
      <c r="CZZ314" s="1636"/>
      <c r="DAA314" s="1636"/>
      <c r="DAB314" s="1636"/>
      <c r="DAC314" s="1636"/>
      <c r="DAD314" s="1636"/>
      <c r="DAE314" s="1636"/>
      <c r="DAF314" s="1636"/>
      <c r="DAG314" s="1636"/>
      <c r="DAH314" s="1636"/>
      <c r="DAI314" s="1636"/>
      <c r="DAJ314" s="1636"/>
      <c r="DAK314" s="1636"/>
      <c r="DAL314" s="1636"/>
      <c r="DAM314" s="1636"/>
      <c r="DAN314" s="1636"/>
      <c r="DAO314" s="1636"/>
      <c r="DAP314" s="1636"/>
      <c r="DAQ314" s="1636"/>
      <c r="DAR314" s="1636"/>
      <c r="DAS314" s="1636"/>
      <c r="DAT314" s="1636"/>
      <c r="DAU314" s="1636"/>
      <c r="DAV314" s="1636"/>
      <c r="DAW314" s="1636"/>
      <c r="DAX314" s="1636"/>
      <c r="DAY314" s="1636"/>
      <c r="DAZ314" s="1636"/>
      <c r="DBA314" s="1636"/>
      <c r="DBB314" s="1636"/>
      <c r="DBC314" s="1636"/>
      <c r="DBD314" s="1636"/>
      <c r="DBE314" s="1636"/>
      <c r="DBF314" s="1636"/>
      <c r="DBG314" s="1636"/>
      <c r="DBH314" s="1636"/>
      <c r="DBI314" s="1636"/>
      <c r="DBJ314" s="1636"/>
      <c r="DBK314" s="1636"/>
      <c r="DBL314" s="1636"/>
      <c r="DBM314" s="1636"/>
      <c r="DBN314" s="1636"/>
      <c r="DBO314" s="1636"/>
      <c r="DBP314" s="1636"/>
      <c r="DBQ314" s="1636"/>
      <c r="DBR314" s="1636"/>
      <c r="DBS314" s="1636"/>
      <c r="DBT314" s="1636"/>
      <c r="DBU314" s="1636"/>
      <c r="DBV314" s="1636"/>
      <c r="DBW314" s="1636"/>
      <c r="DBX314" s="1636"/>
      <c r="DBY314" s="1636"/>
      <c r="DBZ314" s="1636"/>
      <c r="DCA314" s="1636"/>
      <c r="DCB314" s="1636"/>
      <c r="DCC314" s="1636"/>
      <c r="DCD314" s="1636"/>
      <c r="DCE314" s="1636"/>
      <c r="DCF314" s="1636"/>
      <c r="DCG314" s="1636"/>
      <c r="DCH314" s="1636"/>
      <c r="DCI314" s="1636"/>
      <c r="DCJ314" s="1636"/>
      <c r="DCK314" s="1636"/>
      <c r="DCL314" s="1636"/>
      <c r="DCM314" s="1636"/>
      <c r="DCN314" s="1636"/>
      <c r="DCO314" s="1636"/>
      <c r="DCP314" s="1636"/>
      <c r="DCQ314" s="1636"/>
      <c r="DCR314" s="1636"/>
      <c r="DCS314" s="1636"/>
      <c r="DCT314" s="1636"/>
      <c r="DCU314" s="1636"/>
      <c r="DCV314" s="1636"/>
      <c r="DCW314" s="1636"/>
      <c r="DCX314" s="1636"/>
      <c r="DCY314" s="1636"/>
      <c r="DCZ314" s="1636"/>
      <c r="DDA314" s="1636"/>
      <c r="DDB314" s="1636"/>
      <c r="DDC314" s="1636"/>
      <c r="DDD314" s="1636"/>
      <c r="DDE314" s="1636"/>
      <c r="DDF314" s="1636"/>
      <c r="DDG314" s="1636"/>
      <c r="DDH314" s="1636"/>
      <c r="DDI314" s="1636"/>
      <c r="DDJ314" s="1636"/>
      <c r="DDK314" s="1636"/>
      <c r="DDL314" s="1636"/>
      <c r="DDM314" s="1636"/>
      <c r="DDN314" s="1636"/>
      <c r="DDO314" s="1636"/>
      <c r="DDP314" s="1636"/>
      <c r="DDQ314" s="1636"/>
      <c r="DDR314" s="1636"/>
      <c r="DDS314" s="1636"/>
      <c r="DDT314" s="1636"/>
      <c r="DDU314" s="1636"/>
      <c r="DDV314" s="1636"/>
      <c r="DDW314" s="1636"/>
      <c r="DDX314" s="1636"/>
      <c r="DDY314" s="1636"/>
      <c r="DDZ314" s="1636"/>
      <c r="DEA314" s="1636"/>
      <c r="DEB314" s="1636"/>
      <c r="DEC314" s="1636"/>
      <c r="DED314" s="1636"/>
      <c r="DEE314" s="1636"/>
      <c r="DEF314" s="1636"/>
      <c r="DEG314" s="1636"/>
      <c r="DEH314" s="1636"/>
      <c r="DEI314" s="1636"/>
      <c r="DEJ314" s="1636"/>
      <c r="DEK314" s="1636"/>
      <c r="DEL314" s="1636"/>
      <c r="DEM314" s="1636"/>
      <c r="DEN314" s="1636"/>
      <c r="DEO314" s="1636"/>
      <c r="DEP314" s="1636"/>
      <c r="DEQ314" s="1636"/>
      <c r="DER314" s="1636"/>
      <c r="DES314" s="1636"/>
      <c r="DET314" s="1636"/>
      <c r="DEU314" s="1636"/>
      <c r="DEV314" s="1636"/>
      <c r="DEW314" s="1636"/>
      <c r="DEX314" s="1636"/>
      <c r="DEY314" s="1636"/>
      <c r="DEZ314" s="1636"/>
      <c r="DFA314" s="1636"/>
      <c r="DFB314" s="1636"/>
      <c r="DFC314" s="1636"/>
      <c r="DFD314" s="1636"/>
      <c r="DFE314" s="1636"/>
      <c r="DFF314" s="1636"/>
      <c r="DFG314" s="1636"/>
      <c r="DFH314" s="1636"/>
      <c r="DFI314" s="1636"/>
      <c r="DFJ314" s="1636"/>
      <c r="DFK314" s="1636"/>
      <c r="DFL314" s="1636"/>
      <c r="DFM314" s="1636"/>
      <c r="DFN314" s="1636"/>
      <c r="DFO314" s="1636"/>
      <c r="DFP314" s="1636"/>
      <c r="DFQ314" s="1636"/>
      <c r="DFR314" s="1636"/>
      <c r="DFS314" s="1636"/>
      <c r="DFT314" s="1636"/>
      <c r="DFU314" s="1636"/>
      <c r="DFV314" s="1636"/>
      <c r="DFW314" s="1636"/>
      <c r="DFX314" s="1636"/>
      <c r="DFY314" s="1636"/>
      <c r="DFZ314" s="1636"/>
      <c r="DGA314" s="1636"/>
      <c r="DGB314" s="1636"/>
      <c r="DGC314" s="1636"/>
      <c r="DGD314" s="1636"/>
      <c r="DGE314" s="1636"/>
      <c r="DGF314" s="1636"/>
      <c r="DGG314" s="1636"/>
      <c r="DGH314" s="1636"/>
      <c r="DGI314" s="1636"/>
      <c r="DGJ314" s="1636"/>
      <c r="DGK314" s="1636"/>
      <c r="DGL314" s="1636"/>
      <c r="DGM314" s="1636"/>
      <c r="DGN314" s="1636"/>
      <c r="DGO314" s="1636"/>
      <c r="DGP314" s="1636"/>
      <c r="DGQ314" s="1636"/>
      <c r="DGR314" s="1636"/>
      <c r="DGS314" s="1636"/>
      <c r="DGT314" s="1636"/>
      <c r="DGU314" s="1636"/>
      <c r="DGV314" s="1636"/>
      <c r="DGW314" s="1636"/>
      <c r="DGX314" s="1636"/>
      <c r="DGY314" s="1636"/>
      <c r="DGZ314" s="1636"/>
      <c r="DHA314" s="1636"/>
      <c r="DHB314" s="1636"/>
      <c r="DHC314" s="1636"/>
      <c r="DHD314" s="1636"/>
      <c r="DHE314" s="1636"/>
      <c r="DHF314" s="1636"/>
      <c r="DHG314" s="1636"/>
      <c r="DHH314" s="1636"/>
      <c r="DHI314" s="1636"/>
      <c r="DHJ314" s="1636"/>
      <c r="DHK314" s="1636"/>
      <c r="DHL314" s="1636"/>
      <c r="DHM314" s="1636"/>
      <c r="DHN314" s="1636"/>
      <c r="DHO314" s="1636"/>
      <c r="DHP314" s="1636"/>
      <c r="DHQ314" s="1636"/>
      <c r="DHR314" s="1636"/>
      <c r="DHS314" s="1636"/>
      <c r="DHT314" s="1636"/>
      <c r="DHU314" s="1636"/>
      <c r="DHV314" s="1636"/>
      <c r="DHW314" s="1636"/>
      <c r="DHX314" s="1636"/>
      <c r="DHY314" s="1636"/>
      <c r="DHZ314" s="1636"/>
      <c r="DIA314" s="1636"/>
      <c r="DIB314" s="1636"/>
      <c r="DIC314" s="1636"/>
      <c r="DID314" s="1636"/>
      <c r="DIE314" s="1636"/>
      <c r="DIF314" s="1636"/>
      <c r="DIG314" s="1636"/>
      <c r="DIH314" s="1636"/>
      <c r="DII314" s="1636"/>
      <c r="DIJ314" s="1636"/>
      <c r="DIK314" s="1636"/>
      <c r="DIL314" s="1636"/>
      <c r="DIM314" s="1636"/>
      <c r="DIN314" s="1636"/>
      <c r="DIO314" s="1636"/>
      <c r="DIP314" s="1636"/>
      <c r="DIQ314" s="1636"/>
      <c r="DIR314" s="1636"/>
      <c r="DIS314" s="1636"/>
      <c r="DIT314" s="1636"/>
      <c r="DIU314" s="1636"/>
      <c r="DIV314" s="1636"/>
      <c r="DIW314" s="1636"/>
      <c r="DIX314" s="1636"/>
      <c r="DIY314" s="1636"/>
      <c r="DIZ314" s="1636"/>
      <c r="DJA314" s="1636"/>
      <c r="DJB314" s="1636"/>
      <c r="DJC314" s="1636"/>
      <c r="DJD314" s="1636"/>
      <c r="DJE314" s="1636"/>
      <c r="DJF314" s="1636"/>
      <c r="DJG314" s="1636"/>
      <c r="DJH314" s="1636"/>
      <c r="DJI314" s="1636"/>
      <c r="DJJ314" s="1636"/>
      <c r="DJK314" s="1636"/>
      <c r="DJL314" s="1636"/>
      <c r="DJM314" s="1636"/>
      <c r="DJN314" s="1636"/>
      <c r="DJO314" s="1636"/>
      <c r="DJP314" s="1636"/>
      <c r="DJQ314" s="1636"/>
      <c r="DJR314" s="1636"/>
      <c r="DJS314" s="1636"/>
      <c r="DJT314" s="1636"/>
      <c r="DJU314" s="1636"/>
      <c r="DJV314" s="1636"/>
      <c r="DJW314" s="1636"/>
      <c r="DJX314" s="1636"/>
      <c r="DJY314" s="1636"/>
      <c r="DJZ314" s="1636"/>
      <c r="DKA314" s="1636"/>
      <c r="DKB314" s="1636"/>
      <c r="DKC314" s="1636"/>
      <c r="DKD314" s="1636"/>
      <c r="DKE314" s="1636"/>
      <c r="DKF314" s="1636"/>
      <c r="DKG314" s="1636"/>
      <c r="DKH314" s="1636"/>
      <c r="DKI314" s="1636"/>
      <c r="DKJ314" s="1636"/>
      <c r="DKK314" s="1636"/>
      <c r="DKL314" s="1636"/>
      <c r="DKM314" s="1636"/>
      <c r="DKN314" s="1636"/>
      <c r="DKO314" s="1636"/>
      <c r="DKP314" s="1636"/>
      <c r="DKQ314" s="1636"/>
      <c r="DKR314" s="1636"/>
      <c r="DKS314" s="1636"/>
      <c r="DKT314" s="1636"/>
      <c r="DKU314" s="1636"/>
      <c r="DKV314" s="1636"/>
      <c r="DKW314" s="1636"/>
      <c r="DKX314" s="1636"/>
      <c r="DKY314" s="1636"/>
      <c r="DKZ314" s="1636"/>
      <c r="DLA314" s="1636"/>
      <c r="DLB314" s="1636"/>
      <c r="DLC314" s="1636"/>
      <c r="DLD314" s="1636"/>
      <c r="DLE314" s="1636"/>
      <c r="DLF314" s="1636"/>
      <c r="DLG314" s="1636"/>
      <c r="DLH314" s="1636"/>
      <c r="DLI314" s="1636"/>
      <c r="DLJ314" s="1636"/>
      <c r="DLK314" s="1636"/>
      <c r="DLL314" s="1636"/>
      <c r="DLM314" s="1636"/>
      <c r="DLN314" s="1636"/>
      <c r="DLO314" s="1636"/>
      <c r="DLP314" s="1636"/>
      <c r="DLQ314" s="1636"/>
      <c r="DLR314" s="1636"/>
      <c r="DLS314" s="1636"/>
      <c r="DLT314" s="1636"/>
      <c r="DLU314" s="1636"/>
      <c r="DLV314" s="1636"/>
      <c r="DLW314" s="1636"/>
      <c r="DLX314" s="1636"/>
      <c r="DLY314" s="1636"/>
      <c r="DLZ314" s="1636"/>
      <c r="DMA314" s="1636"/>
      <c r="DMB314" s="1636"/>
      <c r="DMC314" s="1636"/>
      <c r="DMD314" s="1636"/>
      <c r="DME314" s="1636"/>
      <c r="DMF314" s="1636"/>
      <c r="DMG314" s="1636"/>
      <c r="DMH314" s="1636"/>
      <c r="DMI314" s="1636"/>
      <c r="DMJ314" s="1636"/>
      <c r="DMK314" s="1636"/>
      <c r="DML314" s="1636"/>
      <c r="DMM314" s="1636"/>
      <c r="DMN314" s="1636"/>
      <c r="DMO314" s="1636"/>
      <c r="DMP314" s="1636"/>
      <c r="DMQ314" s="1636"/>
      <c r="DMR314" s="1636"/>
      <c r="DMS314" s="1636"/>
      <c r="DMT314" s="1636"/>
      <c r="DMU314" s="1636"/>
      <c r="DMV314" s="1636"/>
      <c r="DMW314" s="1636"/>
      <c r="DMX314" s="1636"/>
      <c r="DMY314" s="1636"/>
      <c r="DMZ314" s="1636"/>
      <c r="DNA314" s="1636"/>
      <c r="DNB314" s="1636"/>
      <c r="DNC314" s="1636"/>
      <c r="DND314" s="1636"/>
      <c r="DNE314" s="1636"/>
      <c r="DNF314" s="1636"/>
      <c r="DNG314" s="1636"/>
      <c r="DNH314" s="1636"/>
      <c r="DNI314" s="1636"/>
      <c r="DNJ314" s="1636"/>
      <c r="DNK314" s="1636"/>
      <c r="DNL314" s="1636"/>
      <c r="DNM314" s="1636"/>
      <c r="DNN314" s="1636"/>
      <c r="DNO314" s="1636"/>
      <c r="DNP314" s="1636"/>
      <c r="DNQ314" s="1636"/>
      <c r="DNR314" s="1636"/>
      <c r="DNS314" s="1636"/>
      <c r="DNT314" s="1636"/>
      <c r="DNU314" s="1636"/>
      <c r="DNV314" s="1636"/>
      <c r="DNW314" s="1636"/>
      <c r="DNX314" s="1636"/>
      <c r="DNY314" s="1636"/>
      <c r="DNZ314" s="1636"/>
      <c r="DOA314" s="1636"/>
      <c r="DOB314" s="1636"/>
      <c r="DOC314" s="1636"/>
      <c r="DOD314" s="1636"/>
      <c r="DOE314" s="1636"/>
      <c r="DOF314" s="1636"/>
      <c r="DOG314" s="1636"/>
      <c r="DOH314" s="1636"/>
      <c r="DOI314" s="1636"/>
      <c r="DOJ314" s="1636"/>
      <c r="DOK314" s="1636"/>
      <c r="DOL314" s="1636"/>
      <c r="DOM314" s="1636"/>
      <c r="DON314" s="1636"/>
      <c r="DOO314" s="1636"/>
      <c r="DOP314" s="1636"/>
      <c r="DOQ314" s="1636"/>
      <c r="DOR314" s="1636"/>
      <c r="DOS314" s="1636"/>
      <c r="DOT314" s="1636"/>
      <c r="DOU314" s="1636"/>
      <c r="DOV314" s="1636"/>
      <c r="DOW314" s="1636"/>
      <c r="DOX314" s="1636"/>
      <c r="DOY314" s="1636"/>
      <c r="DOZ314" s="1636"/>
      <c r="DPA314" s="1636"/>
      <c r="DPB314" s="1636"/>
      <c r="DPC314" s="1636"/>
      <c r="DPD314" s="1636"/>
      <c r="DPE314" s="1636"/>
      <c r="DPF314" s="1636"/>
      <c r="DPG314" s="1636"/>
      <c r="DPH314" s="1636"/>
      <c r="DPI314" s="1636"/>
      <c r="DPJ314" s="1636"/>
      <c r="DPK314" s="1636"/>
      <c r="DPL314" s="1636"/>
      <c r="DPM314" s="1636"/>
      <c r="DPN314" s="1636"/>
      <c r="DPO314" s="1636"/>
      <c r="DPP314" s="1636"/>
      <c r="DPQ314" s="1636"/>
      <c r="DPR314" s="1636"/>
      <c r="DPS314" s="1636"/>
      <c r="DPT314" s="1636"/>
      <c r="DPU314" s="1636"/>
      <c r="DPV314" s="1636"/>
      <c r="DPW314" s="1636"/>
      <c r="DPX314" s="1636"/>
      <c r="DPY314" s="1636"/>
      <c r="DPZ314" s="1636"/>
      <c r="DQA314" s="1636"/>
      <c r="DQB314" s="1636"/>
      <c r="DQC314" s="1636"/>
      <c r="DQD314" s="1636"/>
      <c r="DQE314" s="1636"/>
      <c r="DQF314" s="1636"/>
      <c r="DQG314" s="1636"/>
      <c r="DQH314" s="1636"/>
      <c r="DQI314" s="1636"/>
      <c r="DQJ314" s="1636"/>
      <c r="DQK314" s="1636"/>
      <c r="DQL314" s="1636"/>
      <c r="DQM314" s="1636"/>
      <c r="DQN314" s="1636"/>
      <c r="DQO314" s="1636"/>
      <c r="DQP314" s="1636"/>
      <c r="DQQ314" s="1636"/>
      <c r="DQR314" s="1636"/>
      <c r="DQS314" s="1636"/>
      <c r="DQT314" s="1636"/>
      <c r="DQU314" s="1636"/>
      <c r="DQV314" s="1636"/>
      <c r="DQW314" s="1636"/>
      <c r="DQX314" s="1636"/>
      <c r="DQY314" s="1636"/>
      <c r="DQZ314" s="1636"/>
      <c r="DRA314" s="1636"/>
      <c r="DRB314" s="1636"/>
      <c r="DRC314" s="1636"/>
      <c r="DRD314" s="1636"/>
      <c r="DRE314" s="1636"/>
      <c r="DRF314" s="1636"/>
      <c r="DRG314" s="1636"/>
      <c r="DRH314" s="1636"/>
      <c r="DRI314" s="1636"/>
      <c r="DRJ314" s="1636"/>
      <c r="DRK314" s="1636"/>
      <c r="DRL314" s="1636"/>
      <c r="DRM314" s="1636"/>
      <c r="DRN314" s="1636"/>
      <c r="DRO314" s="1636"/>
      <c r="DRP314" s="1636"/>
      <c r="DRQ314" s="1636"/>
      <c r="DRR314" s="1636"/>
      <c r="DRS314" s="1636"/>
      <c r="DRT314" s="1636"/>
      <c r="DRU314" s="1636"/>
      <c r="DRV314" s="1636"/>
      <c r="DRW314" s="1636"/>
      <c r="DRX314" s="1636"/>
      <c r="DRY314" s="1636"/>
      <c r="DRZ314" s="1636"/>
      <c r="DSA314" s="1636"/>
      <c r="DSB314" s="1636"/>
      <c r="DSC314" s="1636"/>
      <c r="DSD314" s="1636"/>
      <c r="DSE314" s="1636"/>
      <c r="DSF314" s="1636"/>
      <c r="DSG314" s="1636"/>
      <c r="DSH314" s="1636"/>
      <c r="DSI314" s="1636"/>
      <c r="DSJ314" s="1636"/>
      <c r="DSK314" s="1636"/>
      <c r="DSL314" s="1636"/>
      <c r="DSM314" s="1636"/>
      <c r="DSN314" s="1636"/>
      <c r="DSO314" s="1636"/>
      <c r="DSP314" s="1636"/>
      <c r="DSQ314" s="1636"/>
      <c r="DSR314" s="1636"/>
      <c r="DSS314" s="1636"/>
      <c r="DST314" s="1636"/>
      <c r="DSU314" s="1636"/>
      <c r="DSV314" s="1636"/>
      <c r="DSW314" s="1636"/>
      <c r="DSX314" s="1636"/>
      <c r="DSY314" s="1636"/>
      <c r="DSZ314" s="1636"/>
      <c r="DTA314" s="1636"/>
      <c r="DTB314" s="1636"/>
      <c r="DTC314" s="1636"/>
      <c r="DTD314" s="1636"/>
      <c r="DTE314" s="1636"/>
      <c r="DTF314" s="1636"/>
      <c r="DTG314" s="1636"/>
      <c r="DTH314" s="1636"/>
      <c r="DTI314" s="1636"/>
      <c r="DTJ314" s="1636"/>
      <c r="DTK314" s="1636"/>
      <c r="DTL314" s="1636"/>
      <c r="DTM314" s="1636"/>
      <c r="DTN314" s="1636"/>
      <c r="DTO314" s="1636"/>
      <c r="DTP314" s="1636"/>
      <c r="DTQ314" s="1636"/>
      <c r="DTR314" s="1636"/>
      <c r="DTS314" s="1636"/>
      <c r="DTT314" s="1636"/>
      <c r="DTU314" s="1636"/>
      <c r="DTV314" s="1636"/>
      <c r="DTW314" s="1636"/>
      <c r="DTX314" s="1636"/>
      <c r="DTY314" s="1636"/>
      <c r="DTZ314" s="1636"/>
      <c r="DUA314" s="1636"/>
      <c r="DUB314" s="1636"/>
      <c r="DUC314" s="1636"/>
      <c r="DUD314" s="1636"/>
      <c r="DUE314" s="1636"/>
      <c r="DUF314" s="1636"/>
      <c r="DUG314" s="1636"/>
      <c r="DUH314" s="1636"/>
      <c r="DUI314" s="1636"/>
      <c r="DUJ314" s="1636"/>
      <c r="DUK314" s="1636"/>
      <c r="DUL314" s="1636"/>
      <c r="DUM314" s="1636"/>
      <c r="DUN314" s="1636"/>
      <c r="DUO314" s="1636"/>
      <c r="DUP314" s="1636"/>
      <c r="DUQ314" s="1636"/>
      <c r="DUR314" s="1636"/>
      <c r="DUS314" s="1636"/>
      <c r="DUT314" s="1636"/>
      <c r="DUU314" s="1636"/>
      <c r="DUV314" s="1636"/>
      <c r="DUW314" s="1636"/>
      <c r="DUX314" s="1636"/>
      <c r="DUY314" s="1636"/>
      <c r="DUZ314" s="1636"/>
      <c r="DVA314" s="1636"/>
      <c r="DVB314" s="1636"/>
      <c r="DVC314" s="1636"/>
      <c r="DVD314" s="1636"/>
      <c r="DVE314" s="1636"/>
      <c r="DVF314" s="1636"/>
      <c r="DVG314" s="1636"/>
      <c r="DVH314" s="1636"/>
      <c r="DVI314" s="1636"/>
      <c r="DVJ314" s="1636"/>
      <c r="DVK314" s="1636"/>
      <c r="DVL314" s="1636"/>
      <c r="DVM314" s="1636"/>
      <c r="DVN314" s="1636"/>
      <c r="DVO314" s="1636"/>
      <c r="DVP314" s="1636"/>
      <c r="DVQ314" s="1636"/>
      <c r="DVR314" s="1636"/>
      <c r="DVS314" s="1636"/>
      <c r="DVT314" s="1636"/>
      <c r="DVU314" s="1636"/>
      <c r="DVV314" s="1636"/>
      <c r="DVW314" s="1636"/>
      <c r="DVX314" s="1636"/>
      <c r="DVY314" s="1636"/>
      <c r="DVZ314" s="1636"/>
      <c r="DWA314" s="1636"/>
      <c r="DWB314" s="1636"/>
      <c r="DWC314" s="1636"/>
      <c r="DWD314" s="1636"/>
      <c r="DWE314" s="1636"/>
      <c r="DWF314" s="1636"/>
      <c r="DWG314" s="1636"/>
      <c r="DWH314" s="1636"/>
      <c r="DWI314" s="1636"/>
      <c r="DWJ314" s="1636"/>
      <c r="DWK314" s="1636"/>
      <c r="DWL314" s="1636"/>
      <c r="DWM314" s="1636"/>
      <c r="DWN314" s="1636"/>
      <c r="DWO314" s="1636"/>
      <c r="DWP314" s="1636"/>
      <c r="DWQ314" s="1636"/>
      <c r="DWR314" s="1636"/>
      <c r="DWS314" s="1636"/>
      <c r="DWT314" s="1636"/>
      <c r="DWU314" s="1636"/>
      <c r="DWV314" s="1636"/>
      <c r="DWW314" s="1636"/>
      <c r="DWX314" s="1636"/>
      <c r="DWY314" s="1636"/>
      <c r="DWZ314" s="1636"/>
      <c r="DXA314" s="1636"/>
      <c r="DXB314" s="1636"/>
      <c r="DXC314" s="1636"/>
      <c r="DXD314" s="1636"/>
      <c r="DXE314" s="1636"/>
      <c r="DXF314" s="1636"/>
      <c r="DXG314" s="1636"/>
      <c r="DXH314" s="1636"/>
      <c r="DXI314" s="1636"/>
      <c r="DXJ314" s="1636"/>
      <c r="DXK314" s="1636"/>
      <c r="DXL314" s="1636"/>
      <c r="DXM314" s="1636"/>
      <c r="DXN314" s="1636"/>
      <c r="DXO314" s="1636"/>
      <c r="DXP314" s="1636"/>
      <c r="DXQ314" s="1636"/>
      <c r="DXR314" s="1636"/>
      <c r="DXS314" s="1636"/>
      <c r="DXT314" s="1636"/>
      <c r="DXU314" s="1636"/>
      <c r="DXV314" s="1636"/>
      <c r="DXW314" s="1636"/>
      <c r="DXX314" s="1636"/>
      <c r="DXY314" s="1636"/>
      <c r="DXZ314" s="1636"/>
      <c r="DYA314" s="1636"/>
      <c r="DYB314" s="1636"/>
      <c r="DYC314" s="1636"/>
      <c r="DYD314" s="1636"/>
      <c r="DYE314" s="1636"/>
      <c r="DYF314" s="1636"/>
      <c r="DYG314" s="1636"/>
      <c r="DYH314" s="1636"/>
      <c r="DYI314" s="1636"/>
      <c r="DYJ314" s="1636"/>
      <c r="DYK314" s="1636"/>
      <c r="DYL314" s="1636"/>
      <c r="DYM314" s="1636"/>
      <c r="DYN314" s="1636"/>
      <c r="DYO314" s="1636"/>
      <c r="DYP314" s="1636"/>
      <c r="DYQ314" s="1636"/>
      <c r="DYR314" s="1636"/>
      <c r="DYS314" s="1636"/>
      <c r="DYT314" s="1636"/>
      <c r="DYU314" s="1636"/>
      <c r="DYV314" s="1636"/>
      <c r="DYW314" s="1636"/>
      <c r="DYX314" s="1636"/>
      <c r="DYY314" s="1636"/>
      <c r="DYZ314" s="1636"/>
      <c r="DZA314" s="1636"/>
      <c r="DZB314" s="1636"/>
      <c r="DZC314" s="1636"/>
      <c r="DZD314" s="1636"/>
      <c r="DZE314" s="1636"/>
      <c r="DZF314" s="1636"/>
      <c r="DZG314" s="1636"/>
      <c r="DZH314" s="1636"/>
      <c r="DZI314" s="1636"/>
      <c r="DZJ314" s="1636"/>
      <c r="DZK314" s="1636"/>
      <c r="DZL314" s="1636"/>
      <c r="DZM314" s="1636"/>
      <c r="DZN314" s="1636"/>
      <c r="DZO314" s="1636"/>
      <c r="DZP314" s="1636"/>
      <c r="DZQ314" s="1636"/>
      <c r="DZR314" s="1636"/>
      <c r="DZS314" s="1636"/>
      <c r="DZT314" s="1636"/>
      <c r="DZU314" s="1636"/>
      <c r="DZV314" s="1636"/>
      <c r="DZW314" s="1636"/>
      <c r="DZX314" s="1636"/>
      <c r="DZY314" s="1636"/>
      <c r="DZZ314" s="1636"/>
      <c r="EAA314" s="1636"/>
      <c r="EAB314" s="1636"/>
      <c r="EAC314" s="1636"/>
      <c r="EAD314" s="1636"/>
      <c r="EAE314" s="1636"/>
      <c r="EAF314" s="1636"/>
      <c r="EAG314" s="1636"/>
      <c r="EAH314" s="1636"/>
      <c r="EAI314" s="1636"/>
      <c r="EAJ314" s="1636"/>
      <c r="EAK314" s="1636"/>
      <c r="EAL314" s="1636"/>
      <c r="EAM314" s="1636"/>
      <c r="EAN314" s="1636"/>
      <c r="EAO314" s="1636"/>
      <c r="EAP314" s="1636"/>
      <c r="EAQ314" s="1636"/>
      <c r="EAR314" s="1636"/>
      <c r="EAS314" s="1636"/>
      <c r="EAT314" s="1636"/>
      <c r="EAU314" s="1636"/>
      <c r="EAV314" s="1636"/>
      <c r="EAW314" s="1636"/>
      <c r="EAX314" s="1636"/>
      <c r="EAY314" s="1636"/>
      <c r="EAZ314" s="1636"/>
      <c r="EBA314" s="1636"/>
      <c r="EBB314" s="1636"/>
      <c r="EBC314" s="1636"/>
      <c r="EBD314" s="1636"/>
      <c r="EBE314" s="1636"/>
      <c r="EBF314" s="1636"/>
      <c r="EBG314" s="1636"/>
      <c r="EBH314" s="1636"/>
      <c r="EBI314" s="1636"/>
      <c r="EBJ314" s="1636"/>
      <c r="EBK314" s="1636"/>
      <c r="EBL314" s="1636"/>
      <c r="EBM314" s="1636"/>
      <c r="EBN314" s="1636"/>
      <c r="EBO314" s="1636"/>
      <c r="EBP314" s="1636"/>
      <c r="EBQ314" s="1636"/>
      <c r="EBR314" s="1636"/>
      <c r="EBS314" s="1636"/>
      <c r="EBT314" s="1636"/>
      <c r="EBU314" s="1636"/>
      <c r="EBV314" s="1636"/>
      <c r="EBW314" s="1636"/>
      <c r="EBX314" s="1636"/>
      <c r="EBY314" s="1636"/>
      <c r="EBZ314" s="1636"/>
      <c r="ECA314" s="1636"/>
      <c r="ECB314" s="1636"/>
      <c r="ECC314" s="1636"/>
      <c r="ECD314" s="1636"/>
      <c r="ECE314" s="1636"/>
      <c r="ECF314" s="1636"/>
      <c r="ECG314" s="1636"/>
      <c r="ECH314" s="1636"/>
      <c r="ECI314" s="1636"/>
      <c r="ECJ314" s="1636"/>
      <c r="ECK314" s="1636"/>
      <c r="ECL314" s="1636"/>
      <c r="ECM314" s="1636"/>
      <c r="ECN314" s="1636"/>
      <c r="ECO314" s="1636"/>
      <c r="ECP314" s="1636"/>
      <c r="ECQ314" s="1636"/>
      <c r="ECR314" s="1636"/>
      <c r="ECS314" s="1636"/>
      <c r="ECT314" s="1636"/>
      <c r="ECU314" s="1636"/>
      <c r="ECV314" s="1636"/>
      <c r="ECW314" s="1636"/>
      <c r="ECX314" s="1636"/>
      <c r="ECY314" s="1636"/>
      <c r="ECZ314" s="1636"/>
      <c r="EDA314" s="1636"/>
      <c r="EDB314" s="1636"/>
      <c r="EDC314" s="1636"/>
      <c r="EDD314" s="1636"/>
      <c r="EDE314" s="1636"/>
      <c r="EDF314" s="1636"/>
      <c r="EDG314" s="1636"/>
      <c r="EDH314" s="1636"/>
      <c r="EDI314" s="1636"/>
      <c r="EDJ314" s="1636"/>
      <c r="EDK314" s="1636"/>
      <c r="EDL314" s="1636"/>
      <c r="EDM314" s="1636"/>
      <c r="EDN314" s="1636"/>
      <c r="EDO314" s="1636"/>
      <c r="EDP314" s="1636"/>
      <c r="EDQ314" s="1636"/>
      <c r="EDR314" s="1636"/>
      <c r="EDS314" s="1636"/>
      <c r="EDT314" s="1636"/>
      <c r="EDU314" s="1636"/>
      <c r="EDV314" s="1636"/>
      <c r="EDW314" s="1636"/>
      <c r="EDX314" s="1636"/>
      <c r="EDY314" s="1636"/>
      <c r="EDZ314" s="1636"/>
      <c r="EEA314" s="1636"/>
      <c r="EEB314" s="1636"/>
      <c r="EEC314" s="1636"/>
      <c r="EED314" s="1636"/>
      <c r="EEE314" s="1636"/>
      <c r="EEF314" s="1636"/>
      <c r="EEG314" s="1636"/>
      <c r="EEH314" s="1636"/>
      <c r="EEI314" s="1636"/>
      <c r="EEJ314" s="1636"/>
      <c r="EEK314" s="1636"/>
      <c r="EEL314" s="1636"/>
      <c r="EEM314" s="1636"/>
      <c r="EEN314" s="1636"/>
      <c r="EEO314" s="1636"/>
      <c r="EEP314" s="1636"/>
      <c r="EEQ314" s="1636"/>
      <c r="EER314" s="1636"/>
      <c r="EES314" s="1636"/>
      <c r="EET314" s="1636"/>
      <c r="EEU314" s="1636"/>
      <c r="EEV314" s="1636"/>
      <c r="EEW314" s="1636"/>
      <c r="EEX314" s="1636"/>
      <c r="EEY314" s="1636"/>
      <c r="EEZ314" s="1636"/>
      <c r="EFA314" s="1636"/>
      <c r="EFB314" s="1636"/>
      <c r="EFC314" s="1636"/>
      <c r="EFD314" s="1636"/>
      <c r="EFE314" s="1636"/>
      <c r="EFF314" s="1636"/>
      <c r="EFG314" s="1636"/>
      <c r="EFH314" s="1636"/>
      <c r="EFI314" s="1636"/>
      <c r="EFJ314" s="1636"/>
      <c r="EFK314" s="1636"/>
      <c r="EFL314" s="1636"/>
      <c r="EFM314" s="1636"/>
      <c r="EFN314" s="1636"/>
      <c r="EFO314" s="1636"/>
      <c r="EFP314" s="1636"/>
      <c r="EFQ314" s="1636"/>
      <c r="EFR314" s="1636"/>
      <c r="EFS314" s="1636"/>
      <c r="EFT314" s="1636"/>
      <c r="EFU314" s="1636"/>
      <c r="EFV314" s="1636"/>
      <c r="EFW314" s="1636"/>
      <c r="EFX314" s="1636"/>
      <c r="EFY314" s="1636"/>
      <c r="EFZ314" s="1636"/>
      <c r="EGA314" s="1636"/>
      <c r="EGB314" s="1636"/>
      <c r="EGC314" s="1636"/>
      <c r="EGD314" s="1636"/>
      <c r="EGE314" s="1636"/>
      <c r="EGF314" s="1636"/>
      <c r="EGG314" s="1636"/>
      <c r="EGH314" s="1636"/>
      <c r="EGI314" s="1636"/>
      <c r="EGJ314" s="1636"/>
      <c r="EGK314" s="1636"/>
      <c r="EGL314" s="1636"/>
      <c r="EGM314" s="1636"/>
      <c r="EGN314" s="1636"/>
      <c r="EGO314" s="1636"/>
      <c r="EGP314" s="1636"/>
      <c r="EGQ314" s="1636"/>
      <c r="EGR314" s="1636"/>
      <c r="EGS314" s="1636"/>
      <c r="EGT314" s="1636"/>
      <c r="EGU314" s="1636"/>
      <c r="EGV314" s="1636"/>
      <c r="EGW314" s="1636"/>
      <c r="EGX314" s="1636"/>
      <c r="EGY314" s="1636"/>
      <c r="EGZ314" s="1636"/>
      <c r="EHA314" s="1636"/>
      <c r="EHB314" s="1636"/>
      <c r="EHC314" s="1636"/>
      <c r="EHD314" s="1636"/>
      <c r="EHE314" s="1636"/>
      <c r="EHF314" s="1636"/>
      <c r="EHG314" s="1636"/>
      <c r="EHH314" s="1636"/>
      <c r="EHI314" s="1636"/>
      <c r="EHJ314" s="1636"/>
      <c r="EHK314" s="1636"/>
      <c r="EHL314" s="1636"/>
      <c r="EHM314" s="1636"/>
      <c r="EHN314" s="1636"/>
      <c r="EHO314" s="1636"/>
      <c r="EHP314" s="1636"/>
      <c r="EHQ314" s="1636"/>
      <c r="EHR314" s="1636"/>
      <c r="EHS314" s="1636"/>
      <c r="EHT314" s="1636"/>
      <c r="EHU314" s="1636"/>
      <c r="EHV314" s="1636"/>
      <c r="EHW314" s="1636"/>
      <c r="EHX314" s="1636"/>
      <c r="EHY314" s="1636"/>
      <c r="EHZ314" s="1636"/>
      <c r="EIA314" s="1636"/>
      <c r="EIB314" s="1636"/>
      <c r="EIC314" s="1636"/>
      <c r="EID314" s="1636"/>
      <c r="EIE314" s="1636"/>
      <c r="EIF314" s="1636"/>
      <c r="EIG314" s="1636"/>
      <c r="EIH314" s="1636"/>
      <c r="EII314" s="1636"/>
      <c r="EIJ314" s="1636"/>
      <c r="EIK314" s="1636"/>
      <c r="EIL314" s="1636"/>
      <c r="EIM314" s="1636"/>
      <c r="EIN314" s="1636"/>
      <c r="EIO314" s="1636"/>
      <c r="EIP314" s="1636"/>
      <c r="EIQ314" s="1636"/>
      <c r="EIR314" s="1636"/>
      <c r="EIS314" s="1636"/>
      <c r="EIT314" s="1636"/>
      <c r="EIU314" s="1636"/>
      <c r="EIV314" s="1636"/>
      <c r="EIW314" s="1636"/>
      <c r="EIX314" s="1636"/>
      <c r="EIY314" s="1636"/>
      <c r="EIZ314" s="1636"/>
      <c r="EJA314" s="1636"/>
      <c r="EJB314" s="1636"/>
      <c r="EJC314" s="1636"/>
      <c r="EJD314" s="1636"/>
      <c r="EJE314" s="1636"/>
      <c r="EJF314" s="1636"/>
      <c r="EJG314" s="1636"/>
      <c r="EJH314" s="1636"/>
      <c r="EJI314" s="1636"/>
      <c r="EJJ314" s="1636"/>
      <c r="EJK314" s="1636"/>
      <c r="EJL314" s="1636"/>
      <c r="EJM314" s="1636"/>
      <c r="EJN314" s="1636"/>
      <c r="EJO314" s="1636"/>
      <c r="EJP314" s="1636"/>
      <c r="EJQ314" s="1636"/>
      <c r="EJR314" s="1636"/>
      <c r="EJS314" s="1636"/>
      <c r="EJT314" s="1636"/>
      <c r="EJU314" s="1636"/>
      <c r="EJV314" s="1636"/>
      <c r="EJW314" s="1636"/>
      <c r="EJX314" s="1636"/>
      <c r="EJY314" s="1636"/>
      <c r="EJZ314" s="1636"/>
      <c r="EKA314" s="1636"/>
      <c r="EKB314" s="1636"/>
      <c r="EKC314" s="1636"/>
      <c r="EKD314" s="1636"/>
      <c r="EKE314" s="1636"/>
      <c r="EKF314" s="1636"/>
      <c r="EKG314" s="1636"/>
      <c r="EKH314" s="1636"/>
      <c r="EKI314" s="1636"/>
      <c r="EKJ314" s="1636"/>
      <c r="EKK314" s="1636"/>
      <c r="EKL314" s="1636"/>
      <c r="EKM314" s="1636"/>
      <c r="EKN314" s="1636"/>
      <c r="EKO314" s="1636"/>
      <c r="EKP314" s="1636"/>
      <c r="EKQ314" s="1636"/>
      <c r="EKR314" s="1636"/>
      <c r="EKS314" s="1636"/>
      <c r="EKT314" s="1636"/>
      <c r="EKU314" s="1636"/>
      <c r="EKV314" s="1636"/>
      <c r="EKW314" s="1636"/>
      <c r="EKX314" s="1636"/>
      <c r="EKY314" s="1636"/>
      <c r="EKZ314" s="1636"/>
      <c r="ELA314" s="1636"/>
      <c r="ELB314" s="1636"/>
      <c r="ELC314" s="1636"/>
      <c r="ELD314" s="1636"/>
      <c r="ELE314" s="1636"/>
      <c r="ELF314" s="1636"/>
      <c r="ELG314" s="1636"/>
      <c r="ELH314" s="1636"/>
      <c r="ELI314" s="1636"/>
      <c r="ELJ314" s="1636"/>
      <c r="ELK314" s="1636"/>
      <c r="ELL314" s="1636"/>
      <c r="ELM314" s="1636"/>
      <c r="ELN314" s="1636"/>
      <c r="ELO314" s="1636"/>
      <c r="ELP314" s="1636"/>
      <c r="ELQ314" s="1636"/>
      <c r="ELR314" s="1636"/>
      <c r="ELS314" s="1636"/>
      <c r="ELT314" s="1636"/>
      <c r="ELU314" s="1636"/>
      <c r="ELV314" s="1636"/>
      <c r="ELW314" s="1636"/>
      <c r="ELX314" s="1636"/>
      <c r="ELY314" s="1636"/>
      <c r="ELZ314" s="1636"/>
      <c r="EMA314" s="1636"/>
      <c r="EMB314" s="1636"/>
      <c r="EMC314" s="1636"/>
      <c r="EMD314" s="1636"/>
      <c r="EME314" s="1636"/>
      <c r="EMF314" s="1636"/>
      <c r="EMG314" s="1636"/>
      <c r="EMH314" s="1636"/>
      <c r="EMI314" s="1636"/>
      <c r="EMJ314" s="1636"/>
      <c r="EMK314" s="1636"/>
      <c r="EML314" s="1636"/>
      <c r="EMM314" s="1636"/>
      <c r="EMN314" s="1636"/>
      <c r="EMO314" s="1636"/>
      <c r="EMP314" s="1636"/>
      <c r="EMQ314" s="1636"/>
      <c r="EMR314" s="1636"/>
      <c r="EMS314" s="1636"/>
      <c r="EMT314" s="1636"/>
      <c r="EMU314" s="1636"/>
      <c r="EMV314" s="1636"/>
      <c r="EMW314" s="1636"/>
      <c r="EMX314" s="1636"/>
      <c r="EMY314" s="1636"/>
      <c r="EMZ314" s="1636"/>
      <c r="ENA314" s="1636"/>
      <c r="ENB314" s="1636"/>
      <c r="ENC314" s="1636"/>
      <c r="END314" s="1636"/>
      <c r="ENE314" s="1636"/>
      <c r="ENF314" s="1636"/>
      <c r="ENG314" s="1636"/>
      <c r="ENH314" s="1636"/>
      <c r="ENI314" s="1636"/>
      <c r="ENJ314" s="1636"/>
      <c r="ENK314" s="1636"/>
      <c r="ENL314" s="1636"/>
      <c r="ENM314" s="1636"/>
      <c r="ENN314" s="1636"/>
      <c r="ENO314" s="1636"/>
      <c r="ENP314" s="1636"/>
      <c r="ENQ314" s="1636"/>
      <c r="ENR314" s="1636"/>
      <c r="ENS314" s="1636"/>
      <c r="ENT314" s="1636"/>
      <c r="ENU314" s="1636"/>
      <c r="ENV314" s="1636"/>
      <c r="ENW314" s="1636"/>
      <c r="ENX314" s="1636"/>
      <c r="ENY314" s="1636"/>
      <c r="ENZ314" s="1636"/>
      <c r="EOA314" s="1636"/>
      <c r="EOB314" s="1636"/>
      <c r="EOC314" s="1636"/>
      <c r="EOD314" s="1636"/>
      <c r="EOE314" s="1636"/>
      <c r="EOF314" s="1636"/>
      <c r="EOG314" s="1636"/>
      <c r="EOH314" s="1636"/>
      <c r="EOI314" s="1636"/>
      <c r="EOJ314" s="1636"/>
      <c r="EOK314" s="1636"/>
      <c r="EOL314" s="1636"/>
      <c r="EOM314" s="1636"/>
      <c r="EON314" s="1636"/>
      <c r="EOO314" s="1636"/>
      <c r="EOP314" s="1636"/>
      <c r="EOQ314" s="1636"/>
      <c r="EOR314" s="1636"/>
      <c r="EOS314" s="1636"/>
      <c r="EOT314" s="1636"/>
      <c r="EOU314" s="1636"/>
      <c r="EOV314" s="1636"/>
      <c r="EOW314" s="1636"/>
      <c r="EOX314" s="1636"/>
      <c r="EOY314" s="1636"/>
      <c r="EOZ314" s="1636"/>
      <c r="EPA314" s="1636"/>
      <c r="EPB314" s="1636"/>
      <c r="EPC314" s="1636"/>
      <c r="EPD314" s="1636"/>
      <c r="EPE314" s="1636"/>
      <c r="EPF314" s="1636"/>
      <c r="EPG314" s="1636"/>
      <c r="EPH314" s="1636"/>
      <c r="EPI314" s="1636"/>
      <c r="EPJ314" s="1636"/>
      <c r="EPK314" s="1636"/>
      <c r="EPL314" s="1636"/>
      <c r="EPM314" s="1636"/>
      <c r="EPN314" s="1636"/>
      <c r="EPO314" s="1636"/>
      <c r="EPP314" s="1636"/>
      <c r="EPQ314" s="1636"/>
      <c r="EPR314" s="1636"/>
      <c r="EPS314" s="1636"/>
      <c r="EPT314" s="1636"/>
      <c r="EPU314" s="1636"/>
      <c r="EPV314" s="1636"/>
      <c r="EPW314" s="1636"/>
      <c r="EPX314" s="1636"/>
      <c r="EPY314" s="1636"/>
      <c r="EPZ314" s="1636"/>
      <c r="EQA314" s="1636"/>
      <c r="EQB314" s="1636"/>
      <c r="EQC314" s="1636"/>
      <c r="EQD314" s="1636"/>
      <c r="EQE314" s="1636"/>
      <c r="EQF314" s="1636"/>
      <c r="EQG314" s="1636"/>
      <c r="EQH314" s="1636"/>
      <c r="EQI314" s="1636"/>
      <c r="EQJ314" s="1636"/>
      <c r="EQK314" s="1636"/>
      <c r="EQL314" s="1636"/>
      <c r="EQM314" s="1636"/>
      <c r="EQN314" s="1636"/>
      <c r="EQO314" s="1636"/>
      <c r="EQP314" s="1636"/>
      <c r="EQQ314" s="1636"/>
      <c r="EQR314" s="1636"/>
      <c r="EQS314" s="1636"/>
      <c r="EQT314" s="1636"/>
      <c r="EQU314" s="1636"/>
      <c r="EQV314" s="1636"/>
      <c r="EQW314" s="1636"/>
      <c r="EQX314" s="1636"/>
      <c r="EQY314" s="1636"/>
      <c r="EQZ314" s="1636"/>
      <c r="ERA314" s="1636"/>
      <c r="ERB314" s="1636"/>
      <c r="ERC314" s="1636"/>
      <c r="ERD314" s="1636"/>
      <c r="ERE314" s="1636"/>
      <c r="ERF314" s="1636"/>
      <c r="ERG314" s="1636"/>
      <c r="ERH314" s="1636"/>
      <c r="ERI314" s="1636"/>
      <c r="ERJ314" s="1636"/>
      <c r="ERK314" s="1636"/>
      <c r="ERL314" s="1636"/>
      <c r="ERM314" s="1636"/>
      <c r="ERN314" s="1636"/>
      <c r="ERO314" s="1636"/>
      <c r="ERP314" s="1636"/>
      <c r="ERQ314" s="1636"/>
      <c r="ERR314" s="1636"/>
      <c r="ERS314" s="1636"/>
      <c r="ERT314" s="1636"/>
      <c r="ERU314" s="1636"/>
      <c r="ERV314" s="1636"/>
      <c r="ERW314" s="1636"/>
      <c r="ERX314" s="1636"/>
      <c r="ERY314" s="1636"/>
      <c r="ERZ314" s="1636"/>
      <c r="ESA314" s="1636"/>
      <c r="ESB314" s="1636"/>
      <c r="ESC314" s="1636"/>
      <c r="ESD314" s="1636"/>
      <c r="ESE314" s="1636"/>
      <c r="ESF314" s="1636"/>
      <c r="ESG314" s="1636"/>
      <c r="ESH314" s="1636"/>
      <c r="ESI314" s="1636"/>
      <c r="ESJ314" s="1636"/>
      <c r="ESK314" s="1636"/>
      <c r="ESL314" s="1636"/>
      <c r="ESM314" s="1636"/>
      <c r="ESN314" s="1636"/>
      <c r="ESO314" s="1636"/>
      <c r="ESP314" s="1636"/>
      <c r="ESQ314" s="1636"/>
      <c r="ESR314" s="1636"/>
      <c r="ESS314" s="1636"/>
      <c r="EST314" s="1636"/>
      <c r="ESU314" s="1636"/>
      <c r="ESV314" s="1636"/>
      <c r="ESW314" s="1636"/>
      <c r="ESX314" s="1636"/>
      <c r="ESY314" s="1636"/>
      <c r="ESZ314" s="1636"/>
      <c r="ETA314" s="1636"/>
      <c r="ETB314" s="1636"/>
      <c r="ETC314" s="1636"/>
      <c r="ETD314" s="1636"/>
      <c r="ETE314" s="1636"/>
      <c r="ETF314" s="1636"/>
      <c r="ETG314" s="1636"/>
      <c r="ETH314" s="1636"/>
      <c r="ETI314" s="1636"/>
      <c r="ETJ314" s="1636"/>
      <c r="ETK314" s="1636"/>
      <c r="ETL314" s="1636"/>
      <c r="ETM314" s="1636"/>
      <c r="ETN314" s="1636"/>
      <c r="ETO314" s="1636"/>
      <c r="ETP314" s="1636"/>
      <c r="ETQ314" s="1636"/>
      <c r="ETR314" s="1636"/>
      <c r="ETS314" s="1636"/>
      <c r="ETT314" s="1636"/>
      <c r="ETU314" s="1636"/>
      <c r="ETV314" s="1636"/>
      <c r="ETW314" s="1636"/>
      <c r="ETX314" s="1636"/>
      <c r="ETY314" s="1636"/>
      <c r="ETZ314" s="1636"/>
      <c r="EUA314" s="1636"/>
      <c r="EUB314" s="1636"/>
      <c r="EUC314" s="1636"/>
      <c r="EUD314" s="1636"/>
      <c r="EUE314" s="1636"/>
      <c r="EUF314" s="1636"/>
      <c r="EUG314" s="1636"/>
      <c r="EUH314" s="1636"/>
      <c r="EUI314" s="1636"/>
      <c r="EUJ314" s="1636"/>
      <c r="EUK314" s="1636"/>
      <c r="EUL314" s="1636"/>
      <c r="EUM314" s="1636"/>
      <c r="EUN314" s="1636"/>
      <c r="EUO314" s="1636"/>
      <c r="EUP314" s="1636"/>
      <c r="EUQ314" s="1636"/>
      <c r="EUR314" s="1636"/>
      <c r="EUS314" s="1636"/>
      <c r="EUT314" s="1636"/>
      <c r="EUU314" s="1636"/>
      <c r="EUV314" s="1636"/>
      <c r="EUW314" s="1636"/>
      <c r="EUX314" s="1636"/>
      <c r="EUY314" s="1636"/>
      <c r="EUZ314" s="1636"/>
      <c r="EVA314" s="1636"/>
      <c r="EVB314" s="1636"/>
      <c r="EVC314" s="1636"/>
      <c r="EVD314" s="1636"/>
      <c r="EVE314" s="1636"/>
      <c r="EVF314" s="1636"/>
      <c r="EVG314" s="1636"/>
      <c r="EVH314" s="1636"/>
      <c r="EVI314" s="1636"/>
      <c r="EVJ314" s="1636"/>
      <c r="EVK314" s="1636"/>
      <c r="EVL314" s="1636"/>
      <c r="EVM314" s="1636"/>
      <c r="EVN314" s="1636"/>
      <c r="EVO314" s="1636"/>
      <c r="EVP314" s="1636"/>
      <c r="EVQ314" s="1636"/>
      <c r="EVR314" s="1636"/>
      <c r="EVS314" s="1636"/>
      <c r="EVT314" s="1636"/>
      <c r="EVU314" s="1636"/>
      <c r="EVV314" s="1636"/>
      <c r="EVW314" s="1636"/>
      <c r="EVX314" s="1636"/>
      <c r="EVY314" s="1636"/>
      <c r="EVZ314" s="1636"/>
      <c r="EWA314" s="1636"/>
      <c r="EWB314" s="1636"/>
      <c r="EWC314" s="1636"/>
      <c r="EWD314" s="1636"/>
      <c r="EWE314" s="1636"/>
      <c r="EWF314" s="1636"/>
      <c r="EWG314" s="1636"/>
      <c r="EWH314" s="1636"/>
      <c r="EWI314" s="1636"/>
      <c r="EWJ314" s="1636"/>
      <c r="EWK314" s="1636"/>
      <c r="EWL314" s="1636"/>
      <c r="EWM314" s="1636"/>
      <c r="EWN314" s="1636"/>
      <c r="EWO314" s="1636"/>
      <c r="EWP314" s="1636"/>
      <c r="EWQ314" s="1636"/>
      <c r="EWR314" s="1636"/>
      <c r="EWS314" s="1636"/>
      <c r="EWT314" s="1636"/>
      <c r="EWU314" s="1636"/>
      <c r="EWV314" s="1636"/>
      <c r="EWW314" s="1636"/>
      <c r="EWX314" s="1636"/>
      <c r="EWY314" s="1636"/>
      <c r="EWZ314" s="1636"/>
      <c r="EXA314" s="1636"/>
      <c r="EXB314" s="1636"/>
      <c r="EXC314" s="1636"/>
      <c r="EXD314" s="1636"/>
      <c r="EXE314" s="1636"/>
      <c r="EXF314" s="1636"/>
      <c r="EXG314" s="1636"/>
      <c r="EXH314" s="1636"/>
      <c r="EXI314" s="1636"/>
      <c r="EXJ314" s="1636"/>
      <c r="EXK314" s="1636"/>
      <c r="EXL314" s="1636"/>
      <c r="EXM314" s="1636"/>
      <c r="EXN314" s="1636"/>
      <c r="EXO314" s="1636"/>
      <c r="EXP314" s="1636"/>
      <c r="EXQ314" s="1636"/>
      <c r="EXR314" s="1636"/>
      <c r="EXS314" s="1636"/>
      <c r="EXT314" s="1636"/>
      <c r="EXU314" s="1636"/>
      <c r="EXV314" s="1636"/>
      <c r="EXW314" s="1636"/>
      <c r="EXX314" s="1636"/>
      <c r="EXY314" s="1636"/>
      <c r="EXZ314" s="1636"/>
      <c r="EYA314" s="1636"/>
      <c r="EYB314" s="1636"/>
      <c r="EYC314" s="1636"/>
      <c r="EYD314" s="1636"/>
      <c r="EYE314" s="1636"/>
      <c r="EYF314" s="1636"/>
      <c r="EYG314" s="1636"/>
      <c r="EYH314" s="1636"/>
      <c r="EYI314" s="1636"/>
      <c r="EYJ314" s="1636"/>
      <c r="EYK314" s="1636"/>
      <c r="EYL314" s="1636"/>
      <c r="EYM314" s="1636"/>
      <c r="EYN314" s="1636"/>
      <c r="EYO314" s="1636"/>
      <c r="EYP314" s="1636"/>
      <c r="EYQ314" s="1636"/>
      <c r="EYR314" s="1636"/>
      <c r="EYS314" s="1636"/>
      <c r="EYT314" s="1636"/>
      <c r="EYU314" s="1636"/>
      <c r="EYV314" s="1636"/>
      <c r="EYW314" s="1636"/>
      <c r="EYX314" s="1636"/>
      <c r="EYY314" s="1636"/>
      <c r="EYZ314" s="1636"/>
      <c r="EZA314" s="1636"/>
      <c r="EZB314" s="1636"/>
      <c r="EZC314" s="1636"/>
      <c r="EZD314" s="1636"/>
      <c r="EZE314" s="1636"/>
      <c r="EZF314" s="1636"/>
      <c r="EZG314" s="1636"/>
      <c r="EZH314" s="1636"/>
      <c r="EZI314" s="1636"/>
      <c r="EZJ314" s="1636"/>
      <c r="EZK314" s="1636"/>
      <c r="EZL314" s="1636"/>
      <c r="EZM314" s="1636"/>
      <c r="EZN314" s="1636"/>
      <c r="EZO314" s="1636"/>
      <c r="EZP314" s="1636"/>
      <c r="EZQ314" s="1636"/>
      <c r="EZR314" s="1636"/>
      <c r="EZS314" s="1636"/>
      <c r="EZT314" s="1636"/>
      <c r="EZU314" s="1636"/>
      <c r="EZV314" s="1636"/>
      <c r="EZW314" s="1636"/>
      <c r="EZX314" s="1636"/>
      <c r="EZY314" s="1636"/>
      <c r="EZZ314" s="1636"/>
      <c r="FAA314" s="1636"/>
      <c r="FAB314" s="1636"/>
      <c r="FAC314" s="1636"/>
      <c r="FAD314" s="1636"/>
      <c r="FAE314" s="1636"/>
      <c r="FAF314" s="1636"/>
      <c r="FAG314" s="1636"/>
      <c r="FAH314" s="1636"/>
      <c r="FAI314" s="1636"/>
      <c r="FAJ314" s="1636"/>
      <c r="FAK314" s="1636"/>
      <c r="FAL314" s="1636"/>
      <c r="FAM314" s="1636"/>
      <c r="FAN314" s="1636"/>
      <c r="FAO314" s="1636"/>
      <c r="FAP314" s="1636"/>
      <c r="FAQ314" s="1636"/>
      <c r="FAR314" s="1636"/>
      <c r="FAS314" s="1636"/>
      <c r="FAT314" s="1636"/>
      <c r="FAU314" s="1636"/>
      <c r="FAV314" s="1636"/>
      <c r="FAW314" s="1636"/>
      <c r="FAX314" s="1636"/>
      <c r="FAY314" s="1636"/>
      <c r="FAZ314" s="1636"/>
      <c r="FBA314" s="1636"/>
      <c r="FBB314" s="1636"/>
      <c r="FBC314" s="1636"/>
      <c r="FBD314" s="1636"/>
      <c r="FBE314" s="1636"/>
      <c r="FBF314" s="1636"/>
      <c r="FBG314" s="1636"/>
      <c r="FBH314" s="1636"/>
      <c r="FBI314" s="1636"/>
      <c r="FBJ314" s="1636"/>
      <c r="FBK314" s="1636"/>
      <c r="FBL314" s="1636"/>
      <c r="FBM314" s="1636"/>
      <c r="FBN314" s="1636"/>
      <c r="FBO314" s="1636"/>
      <c r="FBP314" s="1636"/>
      <c r="FBQ314" s="1636"/>
      <c r="FBR314" s="1636"/>
      <c r="FBS314" s="1636"/>
      <c r="FBT314" s="1636"/>
      <c r="FBU314" s="1636"/>
      <c r="FBV314" s="1636"/>
      <c r="FBW314" s="1636"/>
      <c r="FBX314" s="1636"/>
      <c r="FBY314" s="1636"/>
      <c r="FBZ314" s="1636"/>
      <c r="FCA314" s="1636"/>
      <c r="FCB314" s="1636"/>
      <c r="FCC314" s="1636"/>
      <c r="FCD314" s="1636"/>
      <c r="FCE314" s="1636"/>
      <c r="FCF314" s="1636"/>
      <c r="FCG314" s="1636"/>
      <c r="FCH314" s="1636"/>
      <c r="FCI314" s="1636"/>
      <c r="FCJ314" s="1636"/>
      <c r="FCK314" s="1636"/>
      <c r="FCL314" s="1636"/>
      <c r="FCM314" s="1636"/>
      <c r="FCN314" s="1636"/>
      <c r="FCO314" s="1636"/>
      <c r="FCP314" s="1636"/>
      <c r="FCQ314" s="1636"/>
      <c r="FCR314" s="1636"/>
      <c r="FCS314" s="1636"/>
      <c r="FCT314" s="1636"/>
      <c r="FCU314" s="1636"/>
      <c r="FCV314" s="1636"/>
      <c r="FCW314" s="1636"/>
      <c r="FCX314" s="1636"/>
      <c r="FCY314" s="1636"/>
      <c r="FCZ314" s="1636"/>
      <c r="FDA314" s="1636"/>
      <c r="FDB314" s="1636"/>
      <c r="FDC314" s="1636"/>
      <c r="FDD314" s="1636"/>
      <c r="FDE314" s="1636"/>
      <c r="FDF314" s="1636"/>
      <c r="FDG314" s="1636"/>
      <c r="FDH314" s="1636"/>
      <c r="FDI314" s="1636"/>
      <c r="FDJ314" s="1636"/>
      <c r="FDK314" s="1636"/>
      <c r="FDL314" s="1636"/>
      <c r="FDM314" s="1636"/>
      <c r="FDN314" s="1636"/>
      <c r="FDO314" s="1636"/>
      <c r="FDP314" s="1636"/>
      <c r="FDQ314" s="1636"/>
      <c r="FDR314" s="1636"/>
      <c r="FDS314" s="1636"/>
      <c r="FDT314" s="1636"/>
      <c r="FDU314" s="1636"/>
      <c r="FDV314" s="1636"/>
      <c r="FDW314" s="1636"/>
      <c r="FDX314" s="1636"/>
      <c r="FDY314" s="1636"/>
      <c r="FDZ314" s="1636"/>
      <c r="FEA314" s="1636"/>
      <c r="FEB314" s="1636"/>
      <c r="FEC314" s="1636"/>
      <c r="FED314" s="1636"/>
      <c r="FEE314" s="1636"/>
      <c r="FEF314" s="1636"/>
      <c r="FEG314" s="1636"/>
      <c r="FEH314" s="1636"/>
      <c r="FEI314" s="1636"/>
      <c r="FEJ314" s="1636"/>
      <c r="FEK314" s="1636"/>
      <c r="FEL314" s="1636"/>
      <c r="FEM314" s="1636"/>
      <c r="FEN314" s="1636"/>
      <c r="FEO314" s="1636"/>
      <c r="FEP314" s="1636"/>
      <c r="FEQ314" s="1636"/>
      <c r="FER314" s="1636"/>
      <c r="FES314" s="1636"/>
      <c r="FET314" s="1636"/>
      <c r="FEU314" s="1636"/>
      <c r="FEV314" s="1636"/>
      <c r="FEW314" s="1636"/>
      <c r="FEX314" s="1636"/>
      <c r="FEY314" s="1636"/>
      <c r="FEZ314" s="1636"/>
      <c r="FFA314" s="1636"/>
      <c r="FFB314" s="1636"/>
      <c r="FFC314" s="1636"/>
      <c r="FFD314" s="1636"/>
      <c r="FFE314" s="1636"/>
      <c r="FFF314" s="1636"/>
      <c r="FFG314" s="1636"/>
      <c r="FFH314" s="1636"/>
      <c r="FFI314" s="1636"/>
      <c r="FFJ314" s="1636"/>
      <c r="FFK314" s="1636"/>
      <c r="FFL314" s="1636"/>
      <c r="FFM314" s="1636"/>
      <c r="FFN314" s="1636"/>
      <c r="FFO314" s="1636"/>
      <c r="FFP314" s="1636"/>
      <c r="FFQ314" s="1636"/>
      <c r="FFR314" s="1636"/>
      <c r="FFS314" s="1636"/>
      <c r="FFT314" s="1636"/>
      <c r="FFU314" s="1636"/>
      <c r="FFV314" s="1636"/>
      <c r="FFW314" s="1636"/>
      <c r="FFX314" s="1636"/>
      <c r="FFY314" s="1636"/>
      <c r="FFZ314" s="1636"/>
      <c r="FGA314" s="1636"/>
      <c r="FGB314" s="1636"/>
      <c r="FGC314" s="1636"/>
      <c r="FGD314" s="1636"/>
      <c r="FGE314" s="1636"/>
      <c r="FGF314" s="1636"/>
      <c r="FGG314" s="1636"/>
      <c r="FGH314" s="1636"/>
      <c r="FGI314" s="1636"/>
      <c r="FGJ314" s="1636"/>
      <c r="FGK314" s="1636"/>
      <c r="FGL314" s="1636"/>
      <c r="FGM314" s="1636"/>
      <c r="FGN314" s="1636"/>
      <c r="FGO314" s="1636"/>
      <c r="FGP314" s="1636"/>
      <c r="FGQ314" s="1636"/>
      <c r="FGR314" s="1636"/>
      <c r="FGS314" s="1636"/>
      <c r="FGT314" s="1636"/>
      <c r="FGU314" s="1636"/>
      <c r="FGV314" s="1636"/>
      <c r="FGW314" s="1636"/>
      <c r="FGX314" s="1636"/>
      <c r="FGY314" s="1636"/>
      <c r="FGZ314" s="1636"/>
      <c r="FHA314" s="1636"/>
      <c r="FHB314" s="1636"/>
      <c r="FHC314" s="1636"/>
      <c r="FHD314" s="1636"/>
      <c r="FHE314" s="1636"/>
      <c r="FHF314" s="1636"/>
      <c r="FHG314" s="1636"/>
      <c r="FHH314" s="1636"/>
      <c r="FHI314" s="1636"/>
      <c r="FHJ314" s="1636"/>
      <c r="FHK314" s="1636"/>
      <c r="FHL314" s="1636"/>
      <c r="FHM314" s="1636"/>
      <c r="FHN314" s="1636"/>
      <c r="FHO314" s="1636"/>
      <c r="FHP314" s="1636"/>
      <c r="FHQ314" s="1636"/>
      <c r="FHR314" s="1636"/>
      <c r="FHS314" s="1636"/>
      <c r="FHT314" s="1636"/>
      <c r="FHU314" s="1636"/>
      <c r="FHV314" s="1636"/>
      <c r="FHW314" s="1636"/>
      <c r="FHX314" s="1636"/>
      <c r="FHY314" s="1636"/>
      <c r="FHZ314" s="1636"/>
      <c r="FIA314" s="1636"/>
      <c r="FIB314" s="1636"/>
      <c r="FIC314" s="1636"/>
      <c r="FID314" s="1636"/>
      <c r="FIE314" s="1636"/>
      <c r="FIF314" s="1636"/>
      <c r="FIG314" s="1636"/>
      <c r="FIH314" s="1636"/>
      <c r="FII314" s="1636"/>
      <c r="FIJ314" s="1636"/>
      <c r="FIK314" s="1636"/>
      <c r="FIL314" s="1636"/>
      <c r="FIM314" s="1636"/>
      <c r="FIN314" s="1636"/>
      <c r="FIO314" s="1636"/>
      <c r="FIP314" s="1636"/>
      <c r="FIQ314" s="1636"/>
      <c r="FIR314" s="1636"/>
      <c r="FIS314" s="1636"/>
      <c r="FIT314" s="1636"/>
      <c r="FIU314" s="1636"/>
      <c r="FIV314" s="1636"/>
      <c r="FIW314" s="1636"/>
      <c r="FIX314" s="1636"/>
      <c r="FIY314" s="1636"/>
      <c r="FIZ314" s="1636"/>
      <c r="FJA314" s="1636"/>
      <c r="FJB314" s="1636"/>
      <c r="FJC314" s="1636"/>
      <c r="FJD314" s="1636"/>
      <c r="FJE314" s="1636"/>
      <c r="FJF314" s="1636"/>
      <c r="FJG314" s="1636"/>
      <c r="FJH314" s="1636"/>
      <c r="FJI314" s="1636"/>
      <c r="FJJ314" s="1636"/>
      <c r="FJK314" s="1636"/>
      <c r="FJL314" s="1636"/>
      <c r="FJM314" s="1636"/>
      <c r="FJN314" s="1636"/>
      <c r="FJO314" s="1636"/>
      <c r="FJP314" s="1636"/>
      <c r="FJQ314" s="1636"/>
      <c r="FJR314" s="1636"/>
      <c r="FJS314" s="1636"/>
      <c r="FJT314" s="1636"/>
      <c r="FJU314" s="1636"/>
      <c r="FJV314" s="1636"/>
      <c r="FJW314" s="1636"/>
      <c r="FJX314" s="1636"/>
      <c r="FJY314" s="1636"/>
      <c r="FJZ314" s="1636"/>
      <c r="FKA314" s="1636"/>
      <c r="FKB314" s="1636"/>
      <c r="FKC314" s="1636"/>
      <c r="FKD314" s="1636"/>
      <c r="FKE314" s="1636"/>
      <c r="FKF314" s="1636"/>
      <c r="FKG314" s="1636"/>
      <c r="FKH314" s="1636"/>
      <c r="FKI314" s="1636"/>
      <c r="FKJ314" s="1636"/>
      <c r="FKK314" s="1636"/>
      <c r="FKL314" s="1636"/>
      <c r="FKM314" s="1636"/>
      <c r="FKN314" s="1636"/>
      <c r="FKO314" s="1636"/>
      <c r="FKP314" s="1636"/>
      <c r="FKQ314" s="1636"/>
      <c r="FKR314" s="1636"/>
      <c r="FKS314" s="1636"/>
      <c r="FKT314" s="1636"/>
      <c r="FKU314" s="1636"/>
      <c r="FKV314" s="1636"/>
      <c r="FKW314" s="1636"/>
      <c r="FKX314" s="1636"/>
      <c r="FKY314" s="1636"/>
      <c r="FKZ314" s="1636"/>
      <c r="FLA314" s="1636"/>
      <c r="FLB314" s="1636"/>
      <c r="FLC314" s="1636"/>
      <c r="FLD314" s="1636"/>
      <c r="FLE314" s="1636"/>
      <c r="FLF314" s="1636"/>
      <c r="FLG314" s="1636"/>
      <c r="FLH314" s="1636"/>
      <c r="FLI314" s="1636"/>
      <c r="FLJ314" s="1636"/>
      <c r="FLK314" s="1636"/>
      <c r="FLL314" s="1636"/>
      <c r="FLM314" s="1636"/>
      <c r="FLN314" s="1636"/>
      <c r="FLO314" s="1636"/>
      <c r="FLP314" s="1636"/>
      <c r="FLQ314" s="1636"/>
      <c r="FLR314" s="1636"/>
      <c r="FLS314" s="1636"/>
      <c r="FLT314" s="1636"/>
      <c r="FLU314" s="1636"/>
      <c r="FLV314" s="1636"/>
      <c r="FLW314" s="1636"/>
      <c r="FLX314" s="1636"/>
      <c r="FLY314" s="1636"/>
      <c r="FLZ314" s="1636"/>
      <c r="FMA314" s="1636"/>
      <c r="FMB314" s="1636"/>
      <c r="FMC314" s="1636"/>
      <c r="FMD314" s="1636"/>
      <c r="FME314" s="1636"/>
      <c r="FMF314" s="1636"/>
      <c r="FMG314" s="1636"/>
      <c r="FMH314" s="1636"/>
      <c r="FMI314" s="1636"/>
      <c r="FMJ314" s="1636"/>
      <c r="FMK314" s="1636"/>
      <c r="FML314" s="1636"/>
      <c r="FMM314" s="1636"/>
      <c r="FMN314" s="1636"/>
      <c r="FMO314" s="1636"/>
      <c r="FMP314" s="1636"/>
      <c r="FMQ314" s="1636"/>
      <c r="FMR314" s="1636"/>
      <c r="FMS314" s="1636"/>
      <c r="FMT314" s="1636"/>
      <c r="FMU314" s="1636"/>
      <c r="FMV314" s="1636"/>
      <c r="FMW314" s="1636"/>
      <c r="FMX314" s="1636"/>
      <c r="FMY314" s="1636"/>
      <c r="FMZ314" s="1636"/>
      <c r="FNA314" s="1636"/>
      <c r="FNB314" s="1636"/>
      <c r="FNC314" s="1636"/>
      <c r="FND314" s="1636"/>
      <c r="FNE314" s="1636"/>
      <c r="FNF314" s="1636"/>
      <c r="FNG314" s="1636"/>
      <c r="FNH314" s="1636"/>
      <c r="FNI314" s="1636"/>
      <c r="FNJ314" s="1636"/>
      <c r="FNK314" s="1636"/>
      <c r="FNL314" s="1636"/>
      <c r="FNM314" s="1636"/>
      <c r="FNN314" s="1636"/>
      <c r="FNO314" s="1636"/>
      <c r="FNP314" s="1636"/>
      <c r="FNQ314" s="1636"/>
      <c r="FNR314" s="1636"/>
      <c r="FNS314" s="1636"/>
      <c r="FNT314" s="1636"/>
      <c r="FNU314" s="1636"/>
      <c r="FNV314" s="1636"/>
      <c r="FNW314" s="1636"/>
      <c r="FNX314" s="1636"/>
      <c r="FNY314" s="1636"/>
      <c r="FNZ314" s="1636"/>
      <c r="FOA314" s="1636"/>
      <c r="FOB314" s="1636"/>
      <c r="FOC314" s="1636"/>
      <c r="FOD314" s="1636"/>
      <c r="FOE314" s="1636"/>
      <c r="FOF314" s="1636"/>
      <c r="FOG314" s="1636"/>
      <c r="FOH314" s="1636"/>
      <c r="FOI314" s="1636"/>
      <c r="FOJ314" s="1636"/>
      <c r="FOK314" s="1636"/>
      <c r="FOL314" s="1636"/>
      <c r="FOM314" s="1636"/>
      <c r="FON314" s="1636"/>
      <c r="FOO314" s="1636"/>
      <c r="FOP314" s="1636"/>
      <c r="FOQ314" s="1636"/>
      <c r="FOR314" s="1636"/>
      <c r="FOS314" s="1636"/>
      <c r="FOT314" s="1636"/>
      <c r="FOU314" s="1636"/>
      <c r="FOV314" s="1636"/>
      <c r="FOW314" s="1636"/>
      <c r="FOX314" s="1636"/>
      <c r="FOY314" s="1636"/>
      <c r="FOZ314" s="1636"/>
      <c r="FPA314" s="1636"/>
      <c r="FPB314" s="1636"/>
      <c r="FPC314" s="1636"/>
      <c r="FPD314" s="1636"/>
      <c r="FPE314" s="1636"/>
      <c r="FPF314" s="1636"/>
      <c r="FPG314" s="1636"/>
      <c r="FPH314" s="1636"/>
      <c r="FPI314" s="1636"/>
      <c r="FPJ314" s="1636"/>
      <c r="FPK314" s="1636"/>
      <c r="FPL314" s="1636"/>
      <c r="FPM314" s="1636"/>
      <c r="FPN314" s="1636"/>
      <c r="FPO314" s="1636"/>
      <c r="FPP314" s="1636"/>
      <c r="FPQ314" s="1636"/>
      <c r="FPR314" s="1636"/>
      <c r="FPS314" s="1636"/>
      <c r="FPT314" s="1636"/>
      <c r="FPU314" s="1636"/>
      <c r="FPV314" s="1636"/>
      <c r="FPW314" s="1636"/>
      <c r="FPX314" s="1636"/>
      <c r="FPY314" s="1636"/>
      <c r="FPZ314" s="1636"/>
      <c r="FQA314" s="1636"/>
      <c r="FQB314" s="1636"/>
      <c r="FQC314" s="1636"/>
      <c r="FQD314" s="1636"/>
      <c r="FQE314" s="1636"/>
      <c r="FQF314" s="1636"/>
      <c r="FQG314" s="1636"/>
      <c r="FQH314" s="1636"/>
      <c r="FQI314" s="1636"/>
      <c r="FQJ314" s="1636"/>
      <c r="FQK314" s="1636"/>
      <c r="FQL314" s="1636"/>
      <c r="FQM314" s="1636"/>
      <c r="FQN314" s="1636"/>
      <c r="FQO314" s="1636"/>
      <c r="FQP314" s="1636"/>
      <c r="FQQ314" s="1636"/>
      <c r="FQR314" s="1636"/>
      <c r="FQS314" s="1636"/>
      <c r="FQT314" s="1636"/>
      <c r="FQU314" s="1636"/>
      <c r="FQV314" s="1636"/>
      <c r="FQW314" s="1636"/>
      <c r="FQX314" s="1636"/>
      <c r="FQY314" s="1636"/>
      <c r="FQZ314" s="1636"/>
      <c r="FRA314" s="1636"/>
      <c r="FRB314" s="1636"/>
      <c r="FRC314" s="1636"/>
      <c r="FRD314" s="1636"/>
      <c r="FRE314" s="1636"/>
      <c r="FRF314" s="1636"/>
      <c r="FRG314" s="1636"/>
      <c r="FRH314" s="1636"/>
      <c r="FRI314" s="1636"/>
      <c r="FRJ314" s="1636"/>
      <c r="FRK314" s="1636"/>
      <c r="FRL314" s="1636"/>
      <c r="FRM314" s="1636"/>
      <c r="FRN314" s="1636"/>
      <c r="FRO314" s="1636"/>
      <c r="FRP314" s="1636"/>
      <c r="FRQ314" s="1636"/>
      <c r="FRR314" s="1636"/>
      <c r="FRS314" s="1636"/>
      <c r="FRT314" s="1636"/>
      <c r="FRU314" s="1636"/>
      <c r="FRV314" s="1636"/>
      <c r="FRW314" s="1636"/>
      <c r="FRX314" s="1636"/>
      <c r="FRY314" s="1636"/>
      <c r="FRZ314" s="1636"/>
      <c r="FSA314" s="1636"/>
      <c r="FSB314" s="1636"/>
      <c r="FSC314" s="1636"/>
      <c r="FSD314" s="1636"/>
      <c r="FSE314" s="1636"/>
      <c r="FSF314" s="1636"/>
      <c r="FSG314" s="1636"/>
      <c r="FSH314" s="1636"/>
      <c r="FSI314" s="1636"/>
      <c r="FSJ314" s="1636"/>
      <c r="FSK314" s="1636"/>
      <c r="FSL314" s="1636"/>
      <c r="FSM314" s="1636"/>
      <c r="FSN314" s="1636"/>
      <c r="FSO314" s="1636"/>
      <c r="FSP314" s="1636"/>
      <c r="FSQ314" s="1636"/>
      <c r="FSR314" s="1636"/>
      <c r="FSS314" s="1636"/>
      <c r="FST314" s="1636"/>
      <c r="FSU314" s="1636"/>
      <c r="FSV314" s="1636"/>
      <c r="FSW314" s="1636"/>
      <c r="FSX314" s="1636"/>
      <c r="FSY314" s="1636"/>
      <c r="FSZ314" s="1636"/>
      <c r="FTA314" s="1636"/>
      <c r="FTB314" s="1636"/>
      <c r="FTC314" s="1636"/>
      <c r="FTD314" s="1636"/>
      <c r="FTE314" s="1636"/>
      <c r="FTF314" s="1636"/>
      <c r="FTG314" s="1636"/>
      <c r="FTH314" s="1636"/>
      <c r="FTI314" s="1636"/>
      <c r="FTJ314" s="1636"/>
      <c r="FTK314" s="1636"/>
      <c r="FTL314" s="1636"/>
      <c r="FTM314" s="1636"/>
      <c r="FTN314" s="1636"/>
      <c r="FTO314" s="1636"/>
      <c r="FTP314" s="1636"/>
      <c r="FTQ314" s="1636"/>
      <c r="FTR314" s="1636"/>
      <c r="FTS314" s="1636"/>
      <c r="FTT314" s="1636"/>
      <c r="FTU314" s="1636"/>
      <c r="FTV314" s="1636"/>
      <c r="FTW314" s="1636"/>
      <c r="FTX314" s="1636"/>
      <c r="FTY314" s="1636"/>
      <c r="FTZ314" s="1636"/>
      <c r="FUA314" s="1636"/>
      <c r="FUB314" s="1636"/>
      <c r="FUC314" s="1636"/>
      <c r="FUD314" s="1636"/>
      <c r="FUE314" s="1636"/>
      <c r="FUF314" s="1636"/>
      <c r="FUG314" s="1636"/>
      <c r="FUH314" s="1636"/>
      <c r="FUI314" s="1636"/>
      <c r="FUJ314" s="1636"/>
      <c r="FUK314" s="1636"/>
      <c r="FUL314" s="1636"/>
      <c r="FUM314" s="1636"/>
      <c r="FUN314" s="1636"/>
      <c r="FUO314" s="1636"/>
      <c r="FUP314" s="1636"/>
      <c r="FUQ314" s="1636"/>
      <c r="FUR314" s="1636"/>
      <c r="FUS314" s="1636"/>
      <c r="FUT314" s="1636"/>
      <c r="FUU314" s="1636"/>
      <c r="FUV314" s="1636"/>
      <c r="FUW314" s="1636"/>
      <c r="FUX314" s="1636"/>
      <c r="FUY314" s="1636"/>
      <c r="FUZ314" s="1636"/>
      <c r="FVA314" s="1636"/>
      <c r="FVB314" s="1636"/>
      <c r="FVC314" s="1636"/>
      <c r="FVD314" s="1636"/>
      <c r="FVE314" s="1636"/>
      <c r="FVF314" s="1636"/>
      <c r="FVG314" s="1636"/>
      <c r="FVH314" s="1636"/>
      <c r="FVI314" s="1636"/>
      <c r="FVJ314" s="1636"/>
      <c r="FVK314" s="1636"/>
      <c r="FVL314" s="1636"/>
      <c r="FVM314" s="1636"/>
      <c r="FVN314" s="1636"/>
      <c r="FVO314" s="1636"/>
      <c r="FVP314" s="1636"/>
      <c r="FVQ314" s="1636"/>
      <c r="FVR314" s="1636"/>
      <c r="FVS314" s="1636"/>
      <c r="FVT314" s="1636"/>
      <c r="FVU314" s="1636"/>
      <c r="FVV314" s="1636"/>
      <c r="FVW314" s="1636"/>
      <c r="FVX314" s="1636"/>
      <c r="FVY314" s="1636"/>
      <c r="FVZ314" s="1636"/>
      <c r="FWA314" s="1636"/>
      <c r="FWB314" s="1636"/>
      <c r="FWC314" s="1636"/>
      <c r="FWD314" s="1636"/>
      <c r="FWE314" s="1636"/>
      <c r="FWF314" s="1636"/>
      <c r="FWG314" s="1636"/>
      <c r="FWH314" s="1636"/>
      <c r="FWI314" s="1636"/>
      <c r="FWJ314" s="1636"/>
      <c r="FWK314" s="1636"/>
      <c r="FWL314" s="1636"/>
      <c r="FWM314" s="1636"/>
      <c r="FWN314" s="1636"/>
      <c r="FWO314" s="1636"/>
      <c r="FWP314" s="1636"/>
      <c r="FWQ314" s="1636"/>
      <c r="FWR314" s="1636"/>
      <c r="FWS314" s="1636"/>
      <c r="FWT314" s="1636"/>
      <c r="FWU314" s="1636"/>
      <c r="FWV314" s="1636"/>
      <c r="FWW314" s="1636"/>
      <c r="FWX314" s="1636"/>
      <c r="FWY314" s="1636"/>
      <c r="FWZ314" s="1636"/>
      <c r="FXA314" s="1636"/>
      <c r="FXB314" s="1636"/>
      <c r="FXC314" s="1636"/>
      <c r="FXD314" s="1636"/>
      <c r="FXE314" s="1636"/>
      <c r="FXF314" s="1636"/>
      <c r="FXG314" s="1636"/>
      <c r="FXH314" s="1636"/>
      <c r="FXI314" s="1636"/>
      <c r="FXJ314" s="1636"/>
      <c r="FXK314" s="1636"/>
      <c r="FXL314" s="1636"/>
      <c r="FXM314" s="1636"/>
      <c r="FXN314" s="1636"/>
      <c r="FXO314" s="1636"/>
      <c r="FXP314" s="1636"/>
      <c r="FXQ314" s="1636"/>
      <c r="FXR314" s="1636"/>
      <c r="FXS314" s="1636"/>
      <c r="FXT314" s="1636"/>
      <c r="FXU314" s="1636"/>
      <c r="FXV314" s="1636"/>
      <c r="FXW314" s="1636"/>
      <c r="FXX314" s="1636"/>
      <c r="FXY314" s="1636"/>
      <c r="FXZ314" s="1636"/>
      <c r="FYA314" s="1636"/>
      <c r="FYB314" s="1636"/>
      <c r="FYC314" s="1636"/>
      <c r="FYD314" s="1636"/>
      <c r="FYE314" s="1636"/>
      <c r="FYF314" s="1636"/>
      <c r="FYG314" s="1636"/>
      <c r="FYH314" s="1636"/>
      <c r="FYI314" s="1636"/>
      <c r="FYJ314" s="1636"/>
      <c r="FYK314" s="1636"/>
      <c r="FYL314" s="1636"/>
      <c r="FYM314" s="1636"/>
      <c r="FYN314" s="1636"/>
      <c r="FYO314" s="1636"/>
      <c r="FYP314" s="1636"/>
      <c r="FYQ314" s="1636"/>
      <c r="FYR314" s="1636"/>
      <c r="FYS314" s="1636"/>
      <c r="FYT314" s="1636"/>
      <c r="FYU314" s="1636"/>
      <c r="FYV314" s="1636"/>
      <c r="FYW314" s="1636"/>
      <c r="FYX314" s="1636"/>
      <c r="FYY314" s="1636"/>
      <c r="FYZ314" s="1636"/>
      <c r="FZA314" s="1636"/>
      <c r="FZB314" s="1636"/>
      <c r="FZC314" s="1636"/>
      <c r="FZD314" s="1636"/>
      <c r="FZE314" s="1636"/>
      <c r="FZF314" s="1636"/>
      <c r="FZG314" s="1636"/>
      <c r="FZH314" s="1636"/>
      <c r="FZI314" s="1636"/>
      <c r="FZJ314" s="1636"/>
      <c r="FZK314" s="1636"/>
      <c r="FZL314" s="1636"/>
      <c r="FZM314" s="1636"/>
      <c r="FZN314" s="1636"/>
      <c r="FZO314" s="1636"/>
      <c r="FZP314" s="1636"/>
      <c r="FZQ314" s="1636"/>
      <c r="FZR314" s="1636"/>
      <c r="FZS314" s="1636"/>
      <c r="FZT314" s="1636"/>
      <c r="FZU314" s="1636"/>
      <c r="FZV314" s="1636"/>
      <c r="FZW314" s="1636"/>
      <c r="FZX314" s="1636"/>
      <c r="FZY314" s="1636"/>
      <c r="FZZ314" s="1636"/>
      <c r="GAA314" s="1636"/>
      <c r="GAB314" s="1636"/>
      <c r="GAC314" s="1636"/>
      <c r="GAD314" s="1636"/>
      <c r="GAE314" s="1636"/>
      <c r="GAF314" s="1636"/>
      <c r="GAG314" s="1636"/>
      <c r="GAH314" s="1636"/>
      <c r="GAI314" s="1636"/>
      <c r="GAJ314" s="1636"/>
      <c r="GAK314" s="1636"/>
      <c r="GAL314" s="1636"/>
      <c r="GAM314" s="1636"/>
      <c r="GAN314" s="1636"/>
      <c r="GAO314" s="1636"/>
      <c r="GAP314" s="1636"/>
      <c r="GAQ314" s="1636"/>
      <c r="GAR314" s="1636"/>
      <c r="GAS314" s="1636"/>
      <c r="GAT314" s="1636"/>
      <c r="GAU314" s="1636"/>
      <c r="GAV314" s="1636"/>
      <c r="GAW314" s="1636"/>
      <c r="GAX314" s="1636"/>
      <c r="GAY314" s="1636"/>
      <c r="GAZ314" s="1636"/>
      <c r="GBA314" s="1636"/>
      <c r="GBB314" s="1636"/>
      <c r="GBC314" s="1636"/>
      <c r="GBD314" s="1636"/>
      <c r="GBE314" s="1636"/>
      <c r="GBF314" s="1636"/>
      <c r="GBG314" s="1636"/>
      <c r="GBH314" s="1636"/>
      <c r="GBI314" s="1636"/>
      <c r="GBJ314" s="1636"/>
      <c r="GBK314" s="1636"/>
      <c r="GBL314" s="1636"/>
      <c r="GBM314" s="1636"/>
      <c r="GBN314" s="1636"/>
      <c r="GBO314" s="1636"/>
      <c r="GBP314" s="1636"/>
      <c r="GBQ314" s="1636"/>
      <c r="GBR314" s="1636"/>
      <c r="GBS314" s="1636"/>
      <c r="GBT314" s="1636"/>
      <c r="GBU314" s="1636"/>
      <c r="GBV314" s="1636"/>
      <c r="GBW314" s="1636"/>
      <c r="GBX314" s="1636"/>
      <c r="GBY314" s="1636"/>
      <c r="GBZ314" s="1636"/>
      <c r="GCA314" s="1636"/>
      <c r="GCB314" s="1636"/>
      <c r="GCC314" s="1636"/>
      <c r="GCD314" s="1636"/>
      <c r="GCE314" s="1636"/>
      <c r="GCF314" s="1636"/>
      <c r="GCG314" s="1636"/>
      <c r="GCH314" s="1636"/>
      <c r="GCI314" s="1636"/>
      <c r="GCJ314" s="1636"/>
      <c r="GCK314" s="1636"/>
      <c r="GCL314" s="1636"/>
      <c r="GCM314" s="1636"/>
      <c r="GCN314" s="1636"/>
      <c r="GCO314" s="1636"/>
      <c r="GCP314" s="1636"/>
      <c r="GCQ314" s="1636"/>
      <c r="GCR314" s="1636"/>
      <c r="GCS314" s="1636"/>
      <c r="GCT314" s="1636"/>
      <c r="GCU314" s="1636"/>
      <c r="GCV314" s="1636"/>
      <c r="GCW314" s="1636"/>
      <c r="GCX314" s="1636"/>
      <c r="GCY314" s="1636"/>
      <c r="GCZ314" s="1636"/>
      <c r="GDA314" s="1636"/>
      <c r="GDB314" s="1636"/>
      <c r="GDC314" s="1636"/>
      <c r="GDD314" s="1636"/>
      <c r="GDE314" s="1636"/>
      <c r="GDF314" s="1636"/>
      <c r="GDG314" s="1636"/>
      <c r="GDH314" s="1636"/>
      <c r="GDI314" s="1636"/>
      <c r="GDJ314" s="1636"/>
      <c r="GDK314" s="1636"/>
      <c r="GDL314" s="1636"/>
      <c r="GDM314" s="1636"/>
      <c r="GDN314" s="1636"/>
      <c r="GDO314" s="1636"/>
      <c r="GDP314" s="1636"/>
      <c r="GDQ314" s="1636"/>
      <c r="GDR314" s="1636"/>
      <c r="GDS314" s="1636"/>
      <c r="GDT314" s="1636"/>
      <c r="GDU314" s="1636"/>
      <c r="GDV314" s="1636"/>
      <c r="GDW314" s="1636"/>
      <c r="GDX314" s="1636"/>
      <c r="GDY314" s="1636"/>
      <c r="GDZ314" s="1636"/>
      <c r="GEA314" s="1636"/>
      <c r="GEB314" s="1636"/>
      <c r="GEC314" s="1636"/>
      <c r="GED314" s="1636"/>
      <c r="GEE314" s="1636"/>
      <c r="GEF314" s="1636"/>
      <c r="GEG314" s="1636"/>
      <c r="GEH314" s="1636"/>
      <c r="GEI314" s="1636"/>
      <c r="GEJ314" s="1636"/>
      <c r="GEK314" s="1636"/>
      <c r="GEL314" s="1636"/>
      <c r="GEM314" s="1636"/>
      <c r="GEN314" s="1636"/>
      <c r="GEO314" s="1636"/>
      <c r="GEP314" s="1636"/>
      <c r="GEQ314" s="1636"/>
      <c r="GER314" s="1636"/>
      <c r="GES314" s="1636"/>
      <c r="GET314" s="1636"/>
      <c r="GEU314" s="1636"/>
      <c r="GEV314" s="1636"/>
      <c r="GEW314" s="1636"/>
      <c r="GEX314" s="1636"/>
      <c r="GEY314" s="1636"/>
      <c r="GEZ314" s="1636"/>
      <c r="GFA314" s="1636"/>
      <c r="GFB314" s="1636"/>
      <c r="GFC314" s="1636"/>
      <c r="GFD314" s="1636"/>
      <c r="GFE314" s="1636"/>
      <c r="GFF314" s="1636"/>
      <c r="GFG314" s="1636"/>
      <c r="GFH314" s="1636"/>
      <c r="GFI314" s="1636"/>
      <c r="GFJ314" s="1636"/>
      <c r="GFK314" s="1636"/>
      <c r="GFL314" s="1636"/>
      <c r="GFM314" s="1636"/>
      <c r="GFN314" s="1636"/>
      <c r="GFO314" s="1636"/>
      <c r="GFP314" s="1636"/>
      <c r="GFQ314" s="1636"/>
      <c r="GFR314" s="1636"/>
      <c r="GFS314" s="1636"/>
      <c r="GFT314" s="1636"/>
      <c r="GFU314" s="1636"/>
      <c r="GFV314" s="1636"/>
      <c r="GFW314" s="1636"/>
      <c r="GFX314" s="1636"/>
      <c r="GFY314" s="1636"/>
      <c r="GFZ314" s="1636"/>
      <c r="GGA314" s="1636"/>
      <c r="GGB314" s="1636"/>
      <c r="GGC314" s="1636"/>
      <c r="GGD314" s="1636"/>
      <c r="GGE314" s="1636"/>
      <c r="GGF314" s="1636"/>
      <c r="GGG314" s="1636"/>
      <c r="GGH314" s="1636"/>
      <c r="GGI314" s="1636"/>
      <c r="GGJ314" s="1636"/>
      <c r="GGK314" s="1636"/>
      <c r="GGL314" s="1636"/>
      <c r="GGM314" s="1636"/>
      <c r="GGN314" s="1636"/>
      <c r="GGO314" s="1636"/>
      <c r="GGP314" s="1636"/>
      <c r="GGQ314" s="1636"/>
      <c r="GGR314" s="1636"/>
      <c r="GGS314" s="1636"/>
      <c r="GGT314" s="1636"/>
      <c r="GGU314" s="1636"/>
      <c r="GGV314" s="1636"/>
      <c r="GGW314" s="1636"/>
      <c r="GGX314" s="1636"/>
      <c r="GGY314" s="1636"/>
      <c r="GGZ314" s="1636"/>
      <c r="GHA314" s="1636"/>
      <c r="GHB314" s="1636"/>
      <c r="GHC314" s="1636"/>
      <c r="GHD314" s="1636"/>
      <c r="GHE314" s="1636"/>
      <c r="GHF314" s="1636"/>
      <c r="GHG314" s="1636"/>
      <c r="GHH314" s="1636"/>
      <c r="GHI314" s="1636"/>
      <c r="GHJ314" s="1636"/>
      <c r="GHK314" s="1636"/>
      <c r="GHL314" s="1636"/>
      <c r="GHM314" s="1636"/>
      <c r="GHN314" s="1636"/>
      <c r="GHO314" s="1636"/>
      <c r="GHP314" s="1636"/>
      <c r="GHQ314" s="1636"/>
      <c r="GHR314" s="1636"/>
      <c r="GHS314" s="1636"/>
      <c r="GHT314" s="1636"/>
      <c r="GHU314" s="1636"/>
      <c r="GHV314" s="1636"/>
      <c r="GHW314" s="1636"/>
      <c r="GHX314" s="1636"/>
      <c r="GHY314" s="1636"/>
      <c r="GHZ314" s="1636"/>
      <c r="GIA314" s="1636"/>
      <c r="GIB314" s="1636"/>
      <c r="GIC314" s="1636"/>
      <c r="GID314" s="1636"/>
      <c r="GIE314" s="1636"/>
      <c r="GIF314" s="1636"/>
      <c r="GIG314" s="1636"/>
      <c r="GIH314" s="1636"/>
      <c r="GII314" s="1636"/>
      <c r="GIJ314" s="1636"/>
      <c r="GIK314" s="1636"/>
      <c r="GIL314" s="1636"/>
      <c r="GIM314" s="1636"/>
      <c r="GIN314" s="1636"/>
      <c r="GIO314" s="1636"/>
      <c r="GIP314" s="1636"/>
      <c r="GIQ314" s="1636"/>
      <c r="GIR314" s="1636"/>
      <c r="GIS314" s="1636"/>
      <c r="GIT314" s="1636"/>
      <c r="GIU314" s="1636"/>
      <c r="GIV314" s="1636"/>
      <c r="GIW314" s="1636"/>
      <c r="GIX314" s="1636"/>
      <c r="GIY314" s="1636"/>
      <c r="GIZ314" s="1636"/>
      <c r="GJA314" s="1636"/>
      <c r="GJB314" s="1636"/>
      <c r="GJC314" s="1636"/>
      <c r="GJD314" s="1636"/>
      <c r="GJE314" s="1636"/>
      <c r="GJF314" s="1636"/>
      <c r="GJG314" s="1636"/>
      <c r="GJH314" s="1636"/>
      <c r="GJI314" s="1636"/>
      <c r="GJJ314" s="1636"/>
      <c r="GJK314" s="1636"/>
      <c r="GJL314" s="1636"/>
      <c r="GJM314" s="1636"/>
      <c r="GJN314" s="1636"/>
      <c r="GJO314" s="1636"/>
      <c r="GJP314" s="1636"/>
      <c r="GJQ314" s="1636"/>
      <c r="GJR314" s="1636"/>
      <c r="GJS314" s="1636"/>
      <c r="GJT314" s="1636"/>
      <c r="GJU314" s="1636"/>
      <c r="GJV314" s="1636"/>
      <c r="GJW314" s="1636"/>
      <c r="GJX314" s="1636"/>
      <c r="GJY314" s="1636"/>
      <c r="GJZ314" s="1636"/>
      <c r="GKA314" s="1636"/>
      <c r="GKB314" s="1636"/>
      <c r="GKC314" s="1636"/>
      <c r="GKD314" s="1636"/>
      <c r="GKE314" s="1636"/>
      <c r="GKF314" s="1636"/>
      <c r="GKG314" s="1636"/>
      <c r="GKH314" s="1636"/>
      <c r="GKI314" s="1636"/>
      <c r="GKJ314" s="1636"/>
      <c r="GKK314" s="1636"/>
      <c r="GKL314" s="1636"/>
      <c r="GKM314" s="1636"/>
      <c r="GKN314" s="1636"/>
      <c r="GKO314" s="1636"/>
      <c r="GKP314" s="1636"/>
      <c r="GKQ314" s="1636"/>
      <c r="GKR314" s="1636"/>
      <c r="GKS314" s="1636"/>
      <c r="GKT314" s="1636"/>
      <c r="GKU314" s="1636"/>
      <c r="GKV314" s="1636"/>
      <c r="GKW314" s="1636"/>
      <c r="GKX314" s="1636"/>
      <c r="GKY314" s="1636"/>
      <c r="GKZ314" s="1636"/>
      <c r="GLA314" s="1636"/>
      <c r="GLB314" s="1636"/>
      <c r="GLC314" s="1636"/>
      <c r="GLD314" s="1636"/>
      <c r="GLE314" s="1636"/>
      <c r="GLF314" s="1636"/>
      <c r="GLG314" s="1636"/>
      <c r="GLH314" s="1636"/>
      <c r="GLI314" s="1636"/>
      <c r="GLJ314" s="1636"/>
      <c r="GLK314" s="1636"/>
      <c r="GLL314" s="1636"/>
      <c r="GLM314" s="1636"/>
      <c r="GLN314" s="1636"/>
      <c r="GLO314" s="1636"/>
      <c r="GLP314" s="1636"/>
      <c r="GLQ314" s="1636"/>
      <c r="GLR314" s="1636"/>
      <c r="GLS314" s="1636"/>
      <c r="GLT314" s="1636"/>
      <c r="GLU314" s="1636"/>
      <c r="GLV314" s="1636"/>
      <c r="GLW314" s="1636"/>
      <c r="GLX314" s="1636"/>
      <c r="GLY314" s="1636"/>
      <c r="GLZ314" s="1636"/>
      <c r="GMA314" s="1636"/>
      <c r="GMB314" s="1636"/>
      <c r="GMC314" s="1636"/>
      <c r="GMD314" s="1636"/>
      <c r="GME314" s="1636"/>
      <c r="GMF314" s="1636"/>
      <c r="GMG314" s="1636"/>
      <c r="GMH314" s="1636"/>
      <c r="GMI314" s="1636"/>
      <c r="GMJ314" s="1636"/>
      <c r="GMK314" s="1636"/>
      <c r="GML314" s="1636"/>
      <c r="GMM314" s="1636"/>
      <c r="GMN314" s="1636"/>
      <c r="GMO314" s="1636"/>
      <c r="GMP314" s="1636"/>
      <c r="GMQ314" s="1636"/>
      <c r="GMR314" s="1636"/>
      <c r="GMS314" s="1636"/>
      <c r="GMT314" s="1636"/>
      <c r="GMU314" s="1636"/>
      <c r="GMV314" s="1636"/>
      <c r="GMW314" s="1636"/>
      <c r="GMX314" s="1636"/>
      <c r="GMY314" s="1636"/>
      <c r="GMZ314" s="1636"/>
      <c r="GNA314" s="1636"/>
      <c r="GNB314" s="1636"/>
      <c r="GNC314" s="1636"/>
      <c r="GND314" s="1636"/>
      <c r="GNE314" s="1636"/>
      <c r="GNF314" s="1636"/>
      <c r="GNG314" s="1636"/>
      <c r="GNH314" s="1636"/>
      <c r="GNI314" s="1636"/>
      <c r="GNJ314" s="1636"/>
      <c r="GNK314" s="1636"/>
      <c r="GNL314" s="1636"/>
      <c r="GNM314" s="1636"/>
      <c r="GNN314" s="1636"/>
      <c r="GNO314" s="1636"/>
      <c r="GNP314" s="1636"/>
      <c r="GNQ314" s="1636"/>
      <c r="GNR314" s="1636"/>
      <c r="GNS314" s="1636"/>
      <c r="GNT314" s="1636"/>
      <c r="GNU314" s="1636"/>
      <c r="GNV314" s="1636"/>
      <c r="GNW314" s="1636"/>
      <c r="GNX314" s="1636"/>
      <c r="GNY314" s="1636"/>
      <c r="GNZ314" s="1636"/>
      <c r="GOA314" s="1636"/>
      <c r="GOB314" s="1636"/>
      <c r="GOC314" s="1636"/>
      <c r="GOD314" s="1636"/>
      <c r="GOE314" s="1636"/>
      <c r="GOF314" s="1636"/>
      <c r="GOG314" s="1636"/>
      <c r="GOH314" s="1636"/>
      <c r="GOI314" s="1636"/>
      <c r="GOJ314" s="1636"/>
      <c r="GOK314" s="1636"/>
      <c r="GOL314" s="1636"/>
      <c r="GOM314" s="1636"/>
      <c r="GON314" s="1636"/>
      <c r="GOO314" s="1636"/>
      <c r="GOP314" s="1636"/>
      <c r="GOQ314" s="1636"/>
      <c r="GOR314" s="1636"/>
      <c r="GOS314" s="1636"/>
      <c r="GOT314" s="1636"/>
      <c r="GOU314" s="1636"/>
      <c r="GOV314" s="1636"/>
      <c r="GOW314" s="1636"/>
      <c r="GOX314" s="1636"/>
      <c r="GOY314" s="1636"/>
      <c r="GOZ314" s="1636"/>
      <c r="GPA314" s="1636"/>
      <c r="GPB314" s="1636"/>
      <c r="GPC314" s="1636"/>
      <c r="GPD314" s="1636"/>
      <c r="GPE314" s="1636"/>
      <c r="GPF314" s="1636"/>
      <c r="GPG314" s="1636"/>
      <c r="GPH314" s="1636"/>
      <c r="GPI314" s="1636"/>
      <c r="GPJ314" s="1636"/>
      <c r="GPK314" s="1636"/>
      <c r="GPL314" s="1636"/>
      <c r="GPM314" s="1636"/>
      <c r="GPN314" s="1636"/>
      <c r="GPO314" s="1636"/>
      <c r="GPP314" s="1636"/>
      <c r="GPQ314" s="1636"/>
      <c r="GPR314" s="1636"/>
      <c r="GPS314" s="1636"/>
      <c r="GPT314" s="1636"/>
      <c r="GPU314" s="1636"/>
      <c r="GPV314" s="1636"/>
      <c r="GPW314" s="1636"/>
      <c r="GPX314" s="1636"/>
      <c r="GPY314" s="1636"/>
      <c r="GPZ314" s="1636"/>
      <c r="GQA314" s="1636"/>
      <c r="GQB314" s="1636"/>
      <c r="GQC314" s="1636"/>
      <c r="GQD314" s="1636"/>
      <c r="GQE314" s="1636"/>
      <c r="GQF314" s="1636"/>
      <c r="GQG314" s="1636"/>
      <c r="GQH314" s="1636"/>
      <c r="GQI314" s="1636"/>
      <c r="GQJ314" s="1636"/>
      <c r="GQK314" s="1636"/>
      <c r="GQL314" s="1636"/>
      <c r="GQM314" s="1636"/>
      <c r="GQN314" s="1636"/>
      <c r="GQO314" s="1636"/>
      <c r="GQP314" s="1636"/>
      <c r="GQQ314" s="1636"/>
      <c r="GQR314" s="1636"/>
      <c r="GQS314" s="1636"/>
      <c r="GQT314" s="1636"/>
      <c r="GQU314" s="1636"/>
      <c r="GQV314" s="1636"/>
      <c r="GQW314" s="1636"/>
      <c r="GQX314" s="1636"/>
      <c r="GQY314" s="1636"/>
      <c r="GQZ314" s="1636"/>
      <c r="GRA314" s="1636"/>
      <c r="GRB314" s="1636"/>
      <c r="GRC314" s="1636"/>
      <c r="GRD314" s="1636"/>
      <c r="GRE314" s="1636"/>
      <c r="GRF314" s="1636"/>
      <c r="GRG314" s="1636"/>
      <c r="GRH314" s="1636"/>
      <c r="GRI314" s="1636"/>
      <c r="GRJ314" s="1636"/>
      <c r="GRK314" s="1636"/>
      <c r="GRL314" s="1636"/>
      <c r="GRM314" s="1636"/>
      <c r="GRN314" s="1636"/>
      <c r="GRO314" s="1636"/>
      <c r="GRP314" s="1636"/>
      <c r="GRQ314" s="1636"/>
      <c r="GRR314" s="1636"/>
      <c r="GRS314" s="1636"/>
      <c r="GRT314" s="1636"/>
      <c r="GRU314" s="1636"/>
      <c r="GRV314" s="1636"/>
      <c r="GRW314" s="1636"/>
      <c r="GRX314" s="1636"/>
      <c r="GRY314" s="1636"/>
      <c r="GRZ314" s="1636"/>
      <c r="GSA314" s="1636"/>
      <c r="GSB314" s="1636"/>
      <c r="GSC314" s="1636"/>
      <c r="GSD314" s="1636"/>
      <c r="GSE314" s="1636"/>
      <c r="GSF314" s="1636"/>
      <c r="GSG314" s="1636"/>
      <c r="GSH314" s="1636"/>
      <c r="GSI314" s="1636"/>
      <c r="GSJ314" s="1636"/>
      <c r="GSK314" s="1636"/>
      <c r="GSL314" s="1636"/>
      <c r="GSM314" s="1636"/>
      <c r="GSN314" s="1636"/>
      <c r="GSO314" s="1636"/>
      <c r="GSP314" s="1636"/>
      <c r="GSQ314" s="1636"/>
      <c r="GSR314" s="1636"/>
      <c r="GSS314" s="1636"/>
      <c r="GST314" s="1636"/>
      <c r="GSU314" s="1636"/>
      <c r="GSV314" s="1636"/>
      <c r="GSW314" s="1636"/>
      <c r="GSX314" s="1636"/>
      <c r="GSY314" s="1636"/>
      <c r="GSZ314" s="1636"/>
      <c r="GTA314" s="1636"/>
      <c r="GTB314" s="1636"/>
      <c r="GTC314" s="1636"/>
      <c r="GTD314" s="1636"/>
      <c r="GTE314" s="1636"/>
      <c r="GTF314" s="1636"/>
      <c r="GTG314" s="1636"/>
      <c r="GTH314" s="1636"/>
      <c r="GTI314" s="1636"/>
      <c r="GTJ314" s="1636"/>
      <c r="GTK314" s="1636"/>
      <c r="GTL314" s="1636"/>
      <c r="GTM314" s="1636"/>
      <c r="GTN314" s="1636"/>
      <c r="GTO314" s="1636"/>
      <c r="GTP314" s="1636"/>
      <c r="GTQ314" s="1636"/>
      <c r="GTR314" s="1636"/>
      <c r="GTS314" s="1636"/>
      <c r="GTT314" s="1636"/>
      <c r="GTU314" s="1636"/>
      <c r="GTV314" s="1636"/>
      <c r="GTW314" s="1636"/>
      <c r="GTX314" s="1636"/>
      <c r="GTY314" s="1636"/>
      <c r="GTZ314" s="1636"/>
      <c r="GUA314" s="1636"/>
      <c r="GUB314" s="1636"/>
      <c r="GUC314" s="1636"/>
      <c r="GUD314" s="1636"/>
      <c r="GUE314" s="1636"/>
      <c r="GUF314" s="1636"/>
      <c r="GUG314" s="1636"/>
      <c r="GUH314" s="1636"/>
      <c r="GUI314" s="1636"/>
      <c r="GUJ314" s="1636"/>
      <c r="GUK314" s="1636"/>
      <c r="GUL314" s="1636"/>
      <c r="GUM314" s="1636"/>
      <c r="GUN314" s="1636"/>
      <c r="GUO314" s="1636"/>
      <c r="GUP314" s="1636"/>
      <c r="GUQ314" s="1636"/>
      <c r="GUR314" s="1636"/>
      <c r="GUS314" s="1636"/>
      <c r="GUT314" s="1636"/>
      <c r="GUU314" s="1636"/>
      <c r="GUV314" s="1636"/>
      <c r="GUW314" s="1636"/>
      <c r="GUX314" s="1636"/>
      <c r="GUY314" s="1636"/>
      <c r="GUZ314" s="1636"/>
      <c r="GVA314" s="1636"/>
      <c r="GVB314" s="1636"/>
      <c r="GVC314" s="1636"/>
      <c r="GVD314" s="1636"/>
      <c r="GVE314" s="1636"/>
      <c r="GVF314" s="1636"/>
      <c r="GVG314" s="1636"/>
      <c r="GVH314" s="1636"/>
      <c r="GVI314" s="1636"/>
      <c r="GVJ314" s="1636"/>
      <c r="GVK314" s="1636"/>
      <c r="GVL314" s="1636"/>
      <c r="GVM314" s="1636"/>
      <c r="GVN314" s="1636"/>
      <c r="GVO314" s="1636"/>
      <c r="GVP314" s="1636"/>
      <c r="GVQ314" s="1636"/>
      <c r="GVR314" s="1636"/>
      <c r="GVS314" s="1636"/>
      <c r="GVT314" s="1636"/>
      <c r="GVU314" s="1636"/>
      <c r="GVV314" s="1636"/>
      <c r="GVW314" s="1636"/>
      <c r="GVX314" s="1636"/>
      <c r="GVY314" s="1636"/>
      <c r="GVZ314" s="1636"/>
      <c r="GWA314" s="1636"/>
      <c r="GWB314" s="1636"/>
      <c r="GWC314" s="1636"/>
      <c r="GWD314" s="1636"/>
      <c r="GWE314" s="1636"/>
      <c r="GWF314" s="1636"/>
      <c r="GWG314" s="1636"/>
      <c r="GWH314" s="1636"/>
      <c r="GWI314" s="1636"/>
      <c r="GWJ314" s="1636"/>
      <c r="GWK314" s="1636"/>
      <c r="GWL314" s="1636"/>
      <c r="GWM314" s="1636"/>
      <c r="GWN314" s="1636"/>
      <c r="GWO314" s="1636"/>
      <c r="GWP314" s="1636"/>
      <c r="GWQ314" s="1636"/>
      <c r="GWR314" s="1636"/>
      <c r="GWS314" s="1636"/>
      <c r="GWT314" s="1636"/>
      <c r="GWU314" s="1636"/>
      <c r="GWV314" s="1636"/>
      <c r="GWW314" s="1636"/>
      <c r="GWX314" s="1636"/>
      <c r="GWY314" s="1636"/>
      <c r="GWZ314" s="1636"/>
      <c r="GXA314" s="1636"/>
      <c r="GXB314" s="1636"/>
      <c r="GXC314" s="1636"/>
      <c r="GXD314" s="1636"/>
      <c r="GXE314" s="1636"/>
      <c r="GXF314" s="1636"/>
      <c r="GXG314" s="1636"/>
      <c r="GXH314" s="1636"/>
      <c r="GXI314" s="1636"/>
      <c r="GXJ314" s="1636"/>
      <c r="GXK314" s="1636"/>
      <c r="GXL314" s="1636"/>
      <c r="GXM314" s="1636"/>
      <c r="GXN314" s="1636"/>
      <c r="GXO314" s="1636"/>
      <c r="GXP314" s="1636"/>
      <c r="GXQ314" s="1636"/>
      <c r="GXR314" s="1636"/>
      <c r="GXS314" s="1636"/>
      <c r="GXT314" s="1636"/>
      <c r="GXU314" s="1636"/>
      <c r="GXV314" s="1636"/>
      <c r="GXW314" s="1636"/>
      <c r="GXX314" s="1636"/>
      <c r="GXY314" s="1636"/>
      <c r="GXZ314" s="1636"/>
      <c r="GYA314" s="1636"/>
      <c r="GYB314" s="1636"/>
      <c r="GYC314" s="1636"/>
      <c r="GYD314" s="1636"/>
      <c r="GYE314" s="1636"/>
      <c r="GYF314" s="1636"/>
      <c r="GYG314" s="1636"/>
      <c r="GYH314" s="1636"/>
      <c r="GYI314" s="1636"/>
      <c r="GYJ314" s="1636"/>
      <c r="GYK314" s="1636"/>
      <c r="GYL314" s="1636"/>
      <c r="GYM314" s="1636"/>
      <c r="GYN314" s="1636"/>
      <c r="GYO314" s="1636"/>
      <c r="GYP314" s="1636"/>
      <c r="GYQ314" s="1636"/>
      <c r="GYR314" s="1636"/>
      <c r="GYS314" s="1636"/>
      <c r="GYT314" s="1636"/>
      <c r="GYU314" s="1636"/>
      <c r="GYV314" s="1636"/>
      <c r="GYW314" s="1636"/>
      <c r="GYX314" s="1636"/>
      <c r="GYY314" s="1636"/>
      <c r="GYZ314" s="1636"/>
      <c r="GZA314" s="1636"/>
      <c r="GZB314" s="1636"/>
      <c r="GZC314" s="1636"/>
      <c r="GZD314" s="1636"/>
      <c r="GZE314" s="1636"/>
      <c r="GZF314" s="1636"/>
      <c r="GZG314" s="1636"/>
      <c r="GZH314" s="1636"/>
      <c r="GZI314" s="1636"/>
      <c r="GZJ314" s="1636"/>
      <c r="GZK314" s="1636"/>
      <c r="GZL314" s="1636"/>
      <c r="GZM314" s="1636"/>
      <c r="GZN314" s="1636"/>
      <c r="GZO314" s="1636"/>
      <c r="GZP314" s="1636"/>
      <c r="GZQ314" s="1636"/>
      <c r="GZR314" s="1636"/>
      <c r="GZS314" s="1636"/>
      <c r="GZT314" s="1636"/>
      <c r="GZU314" s="1636"/>
      <c r="GZV314" s="1636"/>
      <c r="GZW314" s="1636"/>
      <c r="GZX314" s="1636"/>
      <c r="GZY314" s="1636"/>
      <c r="GZZ314" s="1636"/>
      <c r="HAA314" s="1636"/>
      <c r="HAB314" s="1636"/>
      <c r="HAC314" s="1636"/>
      <c r="HAD314" s="1636"/>
      <c r="HAE314" s="1636"/>
      <c r="HAF314" s="1636"/>
      <c r="HAG314" s="1636"/>
      <c r="HAH314" s="1636"/>
      <c r="HAI314" s="1636"/>
      <c r="HAJ314" s="1636"/>
      <c r="HAK314" s="1636"/>
      <c r="HAL314" s="1636"/>
      <c r="HAM314" s="1636"/>
      <c r="HAN314" s="1636"/>
      <c r="HAO314" s="1636"/>
      <c r="HAP314" s="1636"/>
      <c r="HAQ314" s="1636"/>
      <c r="HAR314" s="1636"/>
      <c r="HAS314" s="1636"/>
      <c r="HAT314" s="1636"/>
      <c r="HAU314" s="1636"/>
      <c r="HAV314" s="1636"/>
      <c r="HAW314" s="1636"/>
      <c r="HAX314" s="1636"/>
      <c r="HAY314" s="1636"/>
      <c r="HAZ314" s="1636"/>
      <c r="HBA314" s="1636"/>
      <c r="HBB314" s="1636"/>
      <c r="HBC314" s="1636"/>
      <c r="HBD314" s="1636"/>
      <c r="HBE314" s="1636"/>
      <c r="HBF314" s="1636"/>
      <c r="HBG314" s="1636"/>
      <c r="HBH314" s="1636"/>
      <c r="HBI314" s="1636"/>
      <c r="HBJ314" s="1636"/>
      <c r="HBK314" s="1636"/>
      <c r="HBL314" s="1636"/>
      <c r="HBM314" s="1636"/>
      <c r="HBN314" s="1636"/>
      <c r="HBO314" s="1636"/>
      <c r="HBP314" s="1636"/>
      <c r="HBQ314" s="1636"/>
      <c r="HBR314" s="1636"/>
      <c r="HBS314" s="1636"/>
      <c r="HBT314" s="1636"/>
      <c r="HBU314" s="1636"/>
      <c r="HBV314" s="1636"/>
      <c r="HBW314" s="1636"/>
      <c r="HBX314" s="1636"/>
      <c r="HBY314" s="1636"/>
      <c r="HBZ314" s="1636"/>
      <c r="HCA314" s="1636"/>
      <c r="HCB314" s="1636"/>
      <c r="HCC314" s="1636"/>
      <c r="HCD314" s="1636"/>
      <c r="HCE314" s="1636"/>
      <c r="HCF314" s="1636"/>
      <c r="HCG314" s="1636"/>
      <c r="HCH314" s="1636"/>
      <c r="HCI314" s="1636"/>
      <c r="HCJ314" s="1636"/>
      <c r="HCK314" s="1636"/>
      <c r="HCL314" s="1636"/>
      <c r="HCM314" s="1636"/>
      <c r="HCN314" s="1636"/>
      <c r="HCO314" s="1636"/>
      <c r="HCP314" s="1636"/>
      <c r="HCQ314" s="1636"/>
      <c r="HCR314" s="1636"/>
      <c r="HCS314" s="1636"/>
      <c r="HCT314" s="1636"/>
      <c r="HCU314" s="1636"/>
      <c r="HCV314" s="1636"/>
      <c r="HCW314" s="1636"/>
      <c r="HCX314" s="1636"/>
      <c r="HCY314" s="1636"/>
      <c r="HCZ314" s="1636"/>
      <c r="HDA314" s="1636"/>
      <c r="HDB314" s="1636"/>
      <c r="HDC314" s="1636"/>
      <c r="HDD314" s="1636"/>
      <c r="HDE314" s="1636"/>
      <c r="HDF314" s="1636"/>
      <c r="HDG314" s="1636"/>
      <c r="HDH314" s="1636"/>
      <c r="HDI314" s="1636"/>
      <c r="HDJ314" s="1636"/>
      <c r="HDK314" s="1636"/>
      <c r="HDL314" s="1636"/>
      <c r="HDM314" s="1636"/>
      <c r="HDN314" s="1636"/>
      <c r="HDO314" s="1636"/>
      <c r="HDP314" s="1636"/>
      <c r="HDQ314" s="1636"/>
      <c r="HDR314" s="1636"/>
      <c r="HDS314" s="1636"/>
      <c r="HDT314" s="1636"/>
      <c r="HDU314" s="1636"/>
      <c r="HDV314" s="1636"/>
      <c r="HDW314" s="1636"/>
      <c r="HDX314" s="1636"/>
      <c r="HDY314" s="1636"/>
      <c r="HDZ314" s="1636"/>
      <c r="HEA314" s="1636"/>
      <c r="HEB314" s="1636"/>
      <c r="HEC314" s="1636"/>
      <c r="HED314" s="1636"/>
      <c r="HEE314" s="1636"/>
      <c r="HEF314" s="1636"/>
      <c r="HEG314" s="1636"/>
      <c r="HEH314" s="1636"/>
      <c r="HEI314" s="1636"/>
      <c r="HEJ314" s="1636"/>
      <c r="HEK314" s="1636"/>
      <c r="HEL314" s="1636"/>
      <c r="HEM314" s="1636"/>
      <c r="HEN314" s="1636"/>
      <c r="HEO314" s="1636"/>
      <c r="HEP314" s="1636"/>
      <c r="HEQ314" s="1636"/>
      <c r="HER314" s="1636"/>
      <c r="HES314" s="1636"/>
      <c r="HET314" s="1636"/>
      <c r="HEU314" s="1636"/>
      <c r="HEV314" s="1636"/>
      <c r="HEW314" s="1636"/>
      <c r="HEX314" s="1636"/>
      <c r="HEY314" s="1636"/>
      <c r="HEZ314" s="1636"/>
      <c r="HFA314" s="1636"/>
      <c r="HFB314" s="1636"/>
      <c r="HFC314" s="1636"/>
      <c r="HFD314" s="1636"/>
      <c r="HFE314" s="1636"/>
      <c r="HFF314" s="1636"/>
      <c r="HFG314" s="1636"/>
      <c r="HFH314" s="1636"/>
      <c r="HFI314" s="1636"/>
      <c r="HFJ314" s="1636"/>
      <c r="HFK314" s="1636"/>
      <c r="HFL314" s="1636"/>
      <c r="HFM314" s="1636"/>
      <c r="HFN314" s="1636"/>
      <c r="HFO314" s="1636"/>
      <c r="HFP314" s="1636"/>
      <c r="HFQ314" s="1636"/>
      <c r="HFR314" s="1636"/>
      <c r="HFS314" s="1636"/>
      <c r="HFT314" s="1636"/>
      <c r="HFU314" s="1636"/>
      <c r="HFV314" s="1636"/>
      <c r="HFW314" s="1636"/>
      <c r="HFX314" s="1636"/>
      <c r="HFY314" s="1636"/>
      <c r="HFZ314" s="1636"/>
      <c r="HGA314" s="1636"/>
      <c r="HGB314" s="1636"/>
      <c r="HGC314" s="1636"/>
      <c r="HGD314" s="1636"/>
      <c r="HGE314" s="1636"/>
      <c r="HGF314" s="1636"/>
      <c r="HGG314" s="1636"/>
      <c r="HGH314" s="1636"/>
      <c r="HGI314" s="1636"/>
      <c r="HGJ314" s="1636"/>
      <c r="HGK314" s="1636"/>
      <c r="HGL314" s="1636"/>
      <c r="HGM314" s="1636"/>
      <c r="HGN314" s="1636"/>
      <c r="HGO314" s="1636"/>
      <c r="HGP314" s="1636"/>
      <c r="HGQ314" s="1636"/>
      <c r="HGR314" s="1636"/>
      <c r="HGS314" s="1636"/>
      <c r="HGT314" s="1636"/>
      <c r="HGU314" s="1636"/>
      <c r="HGV314" s="1636"/>
      <c r="HGW314" s="1636"/>
      <c r="HGX314" s="1636"/>
      <c r="HGY314" s="1636"/>
      <c r="HGZ314" s="1636"/>
      <c r="HHA314" s="1636"/>
      <c r="HHB314" s="1636"/>
      <c r="HHC314" s="1636"/>
      <c r="HHD314" s="1636"/>
      <c r="HHE314" s="1636"/>
      <c r="HHF314" s="1636"/>
      <c r="HHG314" s="1636"/>
      <c r="HHH314" s="1636"/>
      <c r="HHI314" s="1636"/>
      <c r="HHJ314" s="1636"/>
      <c r="HHK314" s="1636"/>
      <c r="HHL314" s="1636"/>
      <c r="HHM314" s="1636"/>
      <c r="HHN314" s="1636"/>
      <c r="HHO314" s="1636"/>
      <c r="HHP314" s="1636"/>
      <c r="HHQ314" s="1636"/>
      <c r="HHR314" s="1636"/>
      <c r="HHS314" s="1636"/>
      <c r="HHT314" s="1636"/>
      <c r="HHU314" s="1636"/>
      <c r="HHV314" s="1636"/>
      <c r="HHW314" s="1636"/>
      <c r="HHX314" s="1636"/>
      <c r="HHY314" s="1636"/>
      <c r="HHZ314" s="1636"/>
      <c r="HIA314" s="1636"/>
      <c r="HIB314" s="1636"/>
      <c r="HIC314" s="1636"/>
      <c r="HID314" s="1636"/>
      <c r="HIE314" s="1636"/>
      <c r="HIF314" s="1636"/>
      <c r="HIG314" s="1636"/>
      <c r="HIH314" s="1636"/>
      <c r="HII314" s="1636"/>
      <c r="HIJ314" s="1636"/>
      <c r="HIK314" s="1636"/>
      <c r="HIL314" s="1636"/>
      <c r="HIM314" s="1636"/>
      <c r="HIN314" s="1636"/>
      <c r="HIO314" s="1636"/>
      <c r="HIP314" s="1636"/>
      <c r="HIQ314" s="1636"/>
      <c r="HIR314" s="1636"/>
      <c r="HIS314" s="1636"/>
      <c r="HIT314" s="1636"/>
      <c r="HIU314" s="1636"/>
      <c r="HIV314" s="1636"/>
      <c r="HIW314" s="1636"/>
      <c r="HIX314" s="1636"/>
      <c r="HIY314" s="1636"/>
      <c r="HIZ314" s="1636"/>
      <c r="HJA314" s="1636"/>
      <c r="HJB314" s="1636"/>
      <c r="HJC314" s="1636"/>
      <c r="HJD314" s="1636"/>
      <c r="HJE314" s="1636"/>
      <c r="HJF314" s="1636"/>
      <c r="HJG314" s="1636"/>
      <c r="HJH314" s="1636"/>
      <c r="HJI314" s="1636"/>
      <c r="HJJ314" s="1636"/>
      <c r="HJK314" s="1636"/>
      <c r="HJL314" s="1636"/>
      <c r="HJM314" s="1636"/>
      <c r="HJN314" s="1636"/>
      <c r="HJO314" s="1636"/>
      <c r="HJP314" s="1636"/>
      <c r="HJQ314" s="1636"/>
      <c r="HJR314" s="1636"/>
      <c r="HJS314" s="1636"/>
      <c r="HJT314" s="1636"/>
      <c r="HJU314" s="1636"/>
      <c r="HJV314" s="1636"/>
      <c r="HJW314" s="1636"/>
      <c r="HJX314" s="1636"/>
      <c r="HJY314" s="1636"/>
      <c r="HJZ314" s="1636"/>
      <c r="HKA314" s="1636"/>
      <c r="HKB314" s="1636"/>
      <c r="HKC314" s="1636"/>
      <c r="HKD314" s="1636"/>
      <c r="HKE314" s="1636"/>
      <c r="HKF314" s="1636"/>
      <c r="HKG314" s="1636"/>
      <c r="HKH314" s="1636"/>
      <c r="HKI314" s="1636"/>
      <c r="HKJ314" s="1636"/>
      <c r="HKK314" s="1636"/>
      <c r="HKL314" s="1636"/>
      <c r="HKM314" s="1636"/>
      <c r="HKN314" s="1636"/>
      <c r="HKO314" s="1636"/>
      <c r="HKP314" s="1636"/>
      <c r="HKQ314" s="1636"/>
      <c r="HKR314" s="1636"/>
      <c r="HKS314" s="1636"/>
      <c r="HKT314" s="1636"/>
      <c r="HKU314" s="1636"/>
      <c r="HKV314" s="1636"/>
      <c r="HKW314" s="1636"/>
      <c r="HKX314" s="1636"/>
      <c r="HKY314" s="1636"/>
      <c r="HKZ314" s="1636"/>
      <c r="HLA314" s="1636"/>
      <c r="HLB314" s="1636"/>
      <c r="HLC314" s="1636"/>
      <c r="HLD314" s="1636"/>
      <c r="HLE314" s="1636"/>
      <c r="HLF314" s="1636"/>
      <c r="HLG314" s="1636"/>
      <c r="HLH314" s="1636"/>
      <c r="HLI314" s="1636"/>
      <c r="HLJ314" s="1636"/>
      <c r="HLK314" s="1636"/>
      <c r="HLL314" s="1636"/>
      <c r="HLM314" s="1636"/>
      <c r="HLN314" s="1636"/>
      <c r="HLO314" s="1636"/>
      <c r="HLP314" s="1636"/>
      <c r="HLQ314" s="1636"/>
      <c r="HLR314" s="1636"/>
      <c r="HLS314" s="1636"/>
      <c r="HLT314" s="1636"/>
      <c r="HLU314" s="1636"/>
      <c r="HLV314" s="1636"/>
      <c r="HLW314" s="1636"/>
      <c r="HLX314" s="1636"/>
      <c r="HLY314" s="1636"/>
      <c r="HLZ314" s="1636"/>
      <c r="HMA314" s="1636"/>
      <c r="HMB314" s="1636"/>
      <c r="HMC314" s="1636"/>
      <c r="HMD314" s="1636"/>
      <c r="HME314" s="1636"/>
      <c r="HMF314" s="1636"/>
      <c r="HMG314" s="1636"/>
      <c r="HMH314" s="1636"/>
      <c r="HMI314" s="1636"/>
      <c r="HMJ314" s="1636"/>
      <c r="HMK314" s="1636"/>
      <c r="HML314" s="1636"/>
      <c r="HMM314" s="1636"/>
      <c r="HMN314" s="1636"/>
      <c r="HMO314" s="1636"/>
      <c r="HMP314" s="1636"/>
      <c r="HMQ314" s="1636"/>
      <c r="HMR314" s="1636"/>
      <c r="HMS314" s="1636"/>
      <c r="HMT314" s="1636"/>
      <c r="HMU314" s="1636"/>
      <c r="HMV314" s="1636"/>
      <c r="HMW314" s="1636"/>
      <c r="HMX314" s="1636"/>
      <c r="HMY314" s="1636"/>
      <c r="HMZ314" s="1636"/>
      <c r="HNA314" s="1636"/>
      <c r="HNB314" s="1636"/>
      <c r="HNC314" s="1636"/>
      <c r="HND314" s="1636"/>
      <c r="HNE314" s="1636"/>
      <c r="HNF314" s="1636"/>
      <c r="HNG314" s="1636"/>
      <c r="HNH314" s="1636"/>
      <c r="HNI314" s="1636"/>
      <c r="HNJ314" s="1636"/>
      <c r="HNK314" s="1636"/>
      <c r="HNL314" s="1636"/>
      <c r="HNM314" s="1636"/>
      <c r="HNN314" s="1636"/>
      <c r="HNO314" s="1636"/>
      <c r="HNP314" s="1636"/>
      <c r="HNQ314" s="1636"/>
      <c r="HNR314" s="1636"/>
      <c r="HNS314" s="1636"/>
      <c r="HNT314" s="1636"/>
      <c r="HNU314" s="1636"/>
      <c r="HNV314" s="1636"/>
      <c r="HNW314" s="1636"/>
      <c r="HNX314" s="1636"/>
      <c r="HNY314" s="1636"/>
      <c r="HNZ314" s="1636"/>
      <c r="HOA314" s="1636"/>
      <c r="HOB314" s="1636"/>
      <c r="HOC314" s="1636"/>
      <c r="HOD314" s="1636"/>
      <c r="HOE314" s="1636"/>
      <c r="HOF314" s="1636"/>
      <c r="HOG314" s="1636"/>
      <c r="HOH314" s="1636"/>
      <c r="HOI314" s="1636"/>
      <c r="HOJ314" s="1636"/>
      <c r="HOK314" s="1636"/>
      <c r="HOL314" s="1636"/>
      <c r="HOM314" s="1636"/>
      <c r="HON314" s="1636"/>
      <c r="HOO314" s="1636"/>
      <c r="HOP314" s="1636"/>
      <c r="HOQ314" s="1636"/>
      <c r="HOR314" s="1636"/>
      <c r="HOS314" s="1636"/>
      <c r="HOT314" s="1636"/>
      <c r="HOU314" s="1636"/>
      <c r="HOV314" s="1636"/>
      <c r="HOW314" s="1636"/>
      <c r="HOX314" s="1636"/>
      <c r="HOY314" s="1636"/>
      <c r="HOZ314" s="1636"/>
      <c r="HPA314" s="1636"/>
      <c r="HPB314" s="1636"/>
      <c r="HPC314" s="1636"/>
      <c r="HPD314" s="1636"/>
      <c r="HPE314" s="1636"/>
      <c r="HPF314" s="1636"/>
      <c r="HPG314" s="1636"/>
      <c r="HPH314" s="1636"/>
      <c r="HPI314" s="1636"/>
      <c r="HPJ314" s="1636"/>
      <c r="HPK314" s="1636"/>
      <c r="HPL314" s="1636"/>
      <c r="HPM314" s="1636"/>
      <c r="HPN314" s="1636"/>
      <c r="HPO314" s="1636"/>
      <c r="HPP314" s="1636"/>
      <c r="HPQ314" s="1636"/>
      <c r="HPR314" s="1636"/>
      <c r="HPS314" s="1636"/>
      <c r="HPT314" s="1636"/>
      <c r="HPU314" s="1636"/>
      <c r="HPV314" s="1636"/>
      <c r="HPW314" s="1636"/>
      <c r="HPX314" s="1636"/>
      <c r="HPY314" s="1636"/>
      <c r="HPZ314" s="1636"/>
      <c r="HQA314" s="1636"/>
      <c r="HQB314" s="1636"/>
      <c r="HQC314" s="1636"/>
      <c r="HQD314" s="1636"/>
      <c r="HQE314" s="1636"/>
      <c r="HQF314" s="1636"/>
      <c r="HQG314" s="1636"/>
      <c r="HQH314" s="1636"/>
      <c r="HQI314" s="1636"/>
      <c r="HQJ314" s="1636"/>
      <c r="HQK314" s="1636"/>
      <c r="HQL314" s="1636"/>
      <c r="HQM314" s="1636"/>
      <c r="HQN314" s="1636"/>
      <c r="HQO314" s="1636"/>
      <c r="HQP314" s="1636"/>
      <c r="HQQ314" s="1636"/>
      <c r="HQR314" s="1636"/>
      <c r="HQS314" s="1636"/>
      <c r="HQT314" s="1636"/>
      <c r="HQU314" s="1636"/>
      <c r="HQV314" s="1636"/>
      <c r="HQW314" s="1636"/>
      <c r="HQX314" s="1636"/>
      <c r="HQY314" s="1636"/>
      <c r="HQZ314" s="1636"/>
      <c r="HRA314" s="1636"/>
      <c r="HRB314" s="1636"/>
      <c r="HRC314" s="1636"/>
      <c r="HRD314" s="1636"/>
      <c r="HRE314" s="1636"/>
      <c r="HRF314" s="1636"/>
      <c r="HRG314" s="1636"/>
      <c r="HRH314" s="1636"/>
      <c r="HRI314" s="1636"/>
      <c r="HRJ314" s="1636"/>
      <c r="HRK314" s="1636"/>
      <c r="HRL314" s="1636"/>
      <c r="HRM314" s="1636"/>
      <c r="HRN314" s="1636"/>
      <c r="HRO314" s="1636"/>
      <c r="HRP314" s="1636"/>
      <c r="HRQ314" s="1636"/>
      <c r="HRR314" s="1636"/>
      <c r="HRS314" s="1636"/>
      <c r="HRT314" s="1636"/>
      <c r="HRU314" s="1636"/>
      <c r="HRV314" s="1636"/>
      <c r="HRW314" s="1636"/>
      <c r="HRX314" s="1636"/>
      <c r="HRY314" s="1636"/>
      <c r="HRZ314" s="1636"/>
      <c r="HSA314" s="1636"/>
      <c r="HSB314" s="1636"/>
      <c r="HSC314" s="1636"/>
      <c r="HSD314" s="1636"/>
      <c r="HSE314" s="1636"/>
      <c r="HSF314" s="1636"/>
      <c r="HSG314" s="1636"/>
      <c r="HSH314" s="1636"/>
      <c r="HSI314" s="1636"/>
      <c r="HSJ314" s="1636"/>
      <c r="HSK314" s="1636"/>
      <c r="HSL314" s="1636"/>
      <c r="HSM314" s="1636"/>
      <c r="HSN314" s="1636"/>
      <c r="HSO314" s="1636"/>
      <c r="HSP314" s="1636"/>
      <c r="HSQ314" s="1636"/>
      <c r="HSR314" s="1636"/>
      <c r="HSS314" s="1636"/>
      <c r="HST314" s="1636"/>
      <c r="HSU314" s="1636"/>
      <c r="HSV314" s="1636"/>
      <c r="HSW314" s="1636"/>
      <c r="HSX314" s="1636"/>
      <c r="HSY314" s="1636"/>
      <c r="HSZ314" s="1636"/>
      <c r="HTA314" s="1636"/>
      <c r="HTB314" s="1636"/>
      <c r="HTC314" s="1636"/>
      <c r="HTD314" s="1636"/>
      <c r="HTE314" s="1636"/>
      <c r="HTF314" s="1636"/>
      <c r="HTG314" s="1636"/>
      <c r="HTH314" s="1636"/>
      <c r="HTI314" s="1636"/>
      <c r="HTJ314" s="1636"/>
      <c r="HTK314" s="1636"/>
      <c r="HTL314" s="1636"/>
      <c r="HTM314" s="1636"/>
      <c r="HTN314" s="1636"/>
      <c r="HTO314" s="1636"/>
      <c r="HTP314" s="1636"/>
      <c r="HTQ314" s="1636"/>
      <c r="HTR314" s="1636"/>
      <c r="HTS314" s="1636"/>
      <c r="HTT314" s="1636"/>
      <c r="HTU314" s="1636"/>
      <c r="HTV314" s="1636"/>
      <c r="HTW314" s="1636"/>
      <c r="HTX314" s="1636"/>
      <c r="HTY314" s="1636"/>
      <c r="HTZ314" s="1636"/>
      <c r="HUA314" s="1636"/>
      <c r="HUB314" s="1636"/>
      <c r="HUC314" s="1636"/>
      <c r="HUD314" s="1636"/>
      <c r="HUE314" s="1636"/>
      <c r="HUF314" s="1636"/>
      <c r="HUG314" s="1636"/>
      <c r="HUH314" s="1636"/>
      <c r="HUI314" s="1636"/>
      <c r="HUJ314" s="1636"/>
      <c r="HUK314" s="1636"/>
      <c r="HUL314" s="1636"/>
      <c r="HUM314" s="1636"/>
      <c r="HUN314" s="1636"/>
      <c r="HUO314" s="1636"/>
      <c r="HUP314" s="1636"/>
      <c r="HUQ314" s="1636"/>
      <c r="HUR314" s="1636"/>
      <c r="HUS314" s="1636"/>
      <c r="HUT314" s="1636"/>
      <c r="HUU314" s="1636"/>
      <c r="HUV314" s="1636"/>
      <c r="HUW314" s="1636"/>
      <c r="HUX314" s="1636"/>
      <c r="HUY314" s="1636"/>
      <c r="HUZ314" s="1636"/>
      <c r="HVA314" s="1636"/>
      <c r="HVB314" s="1636"/>
      <c r="HVC314" s="1636"/>
      <c r="HVD314" s="1636"/>
      <c r="HVE314" s="1636"/>
      <c r="HVF314" s="1636"/>
      <c r="HVG314" s="1636"/>
      <c r="HVH314" s="1636"/>
      <c r="HVI314" s="1636"/>
      <c r="HVJ314" s="1636"/>
      <c r="HVK314" s="1636"/>
      <c r="HVL314" s="1636"/>
      <c r="HVM314" s="1636"/>
      <c r="HVN314" s="1636"/>
      <c r="HVO314" s="1636"/>
      <c r="HVP314" s="1636"/>
      <c r="HVQ314" s="1636"/>
      <c r="HVR314" s="1636"/>
      <c r="HVS314" s="1636"/>
      <c r="HVT314" s="1636"/>
      <c r="HVU314" s="1636"/>
      <c r="HVV314" s="1636"/>
      <c r="HVW314" s="1636"/>
      <c r="HVX314" s="1636"/>
      <c r="HVY314" s="1636"/>
      <c r="HVZ314" s="1636"/>
      <c r="HWA314" s="1636"/>
      <c r="HWB314" s="1636"/>
      <c r="HWC314" s="1636"/>
      <c r="HWD314" s="1636"/>
      <c r="HWE314" s="1636"/>
      <c r="HWF314" s="1636"/>
      <c r="HWG314" s="1636"/>
      <c r="HWH314" s="1636"/>
      <c r="HWI314" s="1636"/>
      <c r="HWJ314" s="1636"/>
      <c r="HWK314" s="1636"/>
      <c r="HWL314" s="1636"/>
      <c r="HWM314" s="1636"/>
      <c r="HWN314" s="1636"/>
      <c r="HWO314" s="1636"/>
      <c r="HWP314" s="1636"/>
      <c r="HWQ314" s="1636"/>
      <c r="HWR314" s="1636"/>
      <c r="HWS314" s="1636"/>
      <c r="HWT314" s="1636"/>
      <c r="HWU314" s="1636"/>
      <c r="HWV314" s="1636"/>
      <c r="HWW314" s="1636"/>
      <c r="HWX314" s="1636"/>
      <c r="HWY314" s="1636"/>
      <c r="HWZ314" s="1636"/>
      <c r="HXA314" s="1636"/>
      <c r="HXB314" s="1636"/>
      <c r="HXC314" s="1636"/>
      <c r="HXD314" s="1636"/>
      <c r="HXE314" s="1636"/>
      <c r="HXF314" s="1636"/>
      <c r="HXG314" s="1636"/>
      <c r="HXH314" s="1636"/>
      <c r="HXI314" s="1636"/>
      <c r="HXJ314" s="1636"/>
      <c r="HXK314" s="1636"/>
      <c r="HXL314" s="1636"/>
      <c r="HXM314" s="1636"/>
      <c r="HXN314" s="1636"/>
      <c r="HXO314" s="1636"/>
      <c r="HXP314" s="1636"/>
      <c r="HXQ314" s="1636"/>
      <c r="HXR314" s="1636"/>
      <c r="HXS314" s="1636"/>
      <c r="HXT314" s="1636"/>
      <c r="HXU314" s="1636"/>
      <c r="HXV314" s="1636"/>
      <c r="HXW314" s="1636"/>
      <c r="HXX314" s="1636"/>
      <c r="HXY314" s="1636"/>
      <c r="HXZ314" s="1636"/>
      <c r="HYA314" s="1636"/>
      <c r="HYB314" s="1636"/>
      <c r="HYC314" s="1636"/>
      <c r="HYD314" s="1636"/>
      <c r="HYE314" s="1636"/>
      <c r="HYF314" s="1636"/>
      <c r="HYG314" s="1636"/>
      <c r="HYH314" s="1636"/>
      <c r="HYI314" s="1636"/>
      <c r="HYJ314" s="1636"/>
      <c r="HYK314" s="1636"/>
      <c r="HYL314" s="1636"/>
      <c r="HYM314" s="1636"/>
      <c r="HYN314" s="1636"/>
      <c r="HYO314" s="1636"/>
      <c r="HYP314" s="1636"/>
      <c r="HYQ314" s="1636"/>
      <c r="HYR314" s="1636"/>
      <c r="HYS314" s="1636"/>
      <c r="HYT314" s="1636"/>
      <c r="HYU314" s="1636"/>
      <c r="HYV314" s="1636"/>
      <c r="HYW314" s="1636"/>
      <c r="HYX314" s="1636"/>
      <c r="HYY314" s="1636"/>
      <c r="HYZ314" s="1636"/>
      <c r="HZA314" s="1636"/>
      <c r="HZB314" s="1636"/>
      <c r="HZC314" s="1636"/>
      <c r="HZD314" s="1636"/>
      <c r="HZE314" s="1636"/>
      <c r="HZF314" s="1636"/>
      <c r="HZG314" s="1636"/>
      <c r="HZH314" s="1636"/>
      <c r="HZI314" s="1636"/>
      <c r="HZJ314" s="1636"/>
      <c r="HZK314" s="1636"/>
      <c r="HZL314" s="1636"/>
      <c r="HZM314" s="1636"/>
      <c r="HZN314" s="1636"/>
      <c r="HZO314" s="1636"/>
      <c r="HZP314" s="1636"/>
      <c r="HZQ314" s="1636"/>
      <c r="HZR314" s="1636"/>
      <c r="HZS314" s="1636"/>
      <c r="HZT314" s="1636"/>
      <c r="HZU314" s="1636"/>
      <c r="HZV314" s="1636"/>
      <c r="HZW314" s="1636"/>
      <c r="HZX314" s="1636"/>
      <c r="HZY314" s="1636"/>
      <c r="HZZ314" s="1636"/>
      <c r="IAA314" s="1636"/>
      <c r="IAB314" s="1636"/>
      <c r="IAC314" s="1636"/>
      <c r="IAD314" s="1636"/>
      <c r="IAE314" s="1636"/>
      <c r="IAF314" s="1636"/>
      <c r="IAG314" s="1636"/>
      <c r="IAH314" s="1636"/>
      <c r="IAI314" s="1636"/>
      <c r="IAJ314" s="1636"/>
      <c r="IAK314" s="1636"/>
      <c r="IAL314" s="1636"/>
      <c r="IAM314" s="1636"/>
      <c r="IAN314" s="1636"/>
      <c r="IAO314" s="1636"/>
      <c r="IAP314" s="1636"/>
      <c r="IAQ314" s="1636"/>
      <c r="IAR314" s="1636"/>
      <c r="IAS314" s="1636"/>
      <c r="IAT314" s="1636"/>
      <c r="IAU314" s="1636"/>
      <c r="IAV314" s="1636"/>
      <c r="IAW314" s="1636"/>
      <c r="IAX314" s="1636"/>
      <c r="IAY314" s="1636"/>
      <c r="IAZ314" s="1636"/>
      <c r="IBA314" s="1636"/>
      <c r="IBB314" s="1636"/>
      <c r="IBC314" s="1636"/>
      <c r="IBD314" s="1636"/>
      <c r="IBE314" s="1636"/>
      <c r="IBF314" s="1636"/>
      <c r="IBG314" s="1636"/>
      <c r="IBH314" s="1636"/>
      <c r="IBI314" s="1636"/>
      <c r="IBJ314" s="1636"/>
      <c r="IBK314" s="1636"/>
      <c r="IBL314" s="1636"/>
      <c r="IBM314" s="1636"/>
      <c r="IBN314" s="1636"/>
      <c r="IBO314" s="1636"/>
      <c r="IBP314" s="1636"/>
      <c r="IBQ314" s="1636"/>
      <c r="IBR314" s="1636"/>
      <c r="IBS314" s="1636"/>
      <c r="IBT314" s="1636"/>
      <c r="IBU314" s="1636"/>
      <c r="IBV314" s="1636"/>
      <c r="IBW314" s="1636"/>
      <c r="IBX314" s="1636"/>
      <c r="IBY314" s="1636"/>
      <c r="IBZ314" s="1636"/>
      <c r="ICA314" s="1636"/>
      <c r="ICB314" s="1636"/>
      <c r="ICC314" s="1636"/>
      <c r="ICD314" s="1636"/>
      <c r="ICE314" s="1636"/>
      <c r="ICF314" s="1636"/>
      <c r="ICG314" s="1636"/>
      <c r="ICH314" s="1636"/>
      <c r="ICI314" s="1636"/>
      <c r="ICJ314" s="1636"/>
      <c r="ICK314" s="1636"/>
      <c r="ICL314" s="1636"/>
      <c r="ICM314" s="1636"/>
      <c r="ICN314" s="1636"/>
      <c r="ICO314" s="1636"/>
      <c r="ICP314" s="1636"/>
      <c r="ICQ314" s="1636"/>
      <c r="ICR314" s="1636"/>
      <c r="ICS314" s="1636"/>
      <c r="ICT314" s="1636"/>
      <c r="ICU314" s="1636"/>
      <c r="ICV314" s="1636"/>
      <c r="ICW314" s="1636"/>
      <c r="ICX314" s="1636"/>
      <c r="ICY314" s="1636"/>
      <c r="ICZ314" s="1636"/>
      <c r="IDA314" s="1636"/>
      <c r="IDB314" s="1636"/>
      <c r="IDC314" s="1636"/>
      <c r="IDD314" s="1636"/>
      <c r="IDE314" s="1636"/>
      <c r="IDF314" s="1636"/>
      <c r="IDG314" s="1636"/>
      <c r="IDH314" s="1636"/>
      <c r="IDI314" s="1636"/>
      <c r="IDJ314" s="1636"/>
      <c r="IDK314" s="1636"/>
      <c r="IDL314" s="1636"/>
      <c r="IDM314" s="1636"/>
      <c r="IDN314" s="1636"/>
      <c r="IDO314" s="1636"/>
      <c r="IDP314" s="1636"/>
      <c r="IDQ314" s="1636"/>
      <c r="IDR314" s="1636"/>
      <c r="IDS314" s="1636"/>
      <c r="IDT314" s="1636"/>
      <c r="IDU314" s="1636"/>
      <c r="IDV314" s="1636"/>
      <c r="IDW314" s="1636"/>
      <c r="IDX314" s="1636"/>
      <c r="IDY314" s="1636"/>
      <c r="IDZ314" s="1636"/>
      <c r="IEA314" s="1636"/>
      <c r="IEB314" s="1636"/>
      <c r="IEC314" s="1636"/>
      <c r="IED314" s="1636"/>
      <c r="IEE314" s="1636"/>
      <c r="IEF314" s="1636"/>
      <c r="IEG314" s="1636"/>
      <c r="IEH314" s="1636"/>
      <c r="IEI314" s="1636"/>
      <c r="IEJ314" s="1636"/>
      <c r="IEK314" s="1636"/>
      <c r="IEL314" s="1636"/>
      <c r="IEM314" s="1636"/>
      <c r="IEN314" s="1636"/>
      <c r="IEO314" s="1636"/>
      <c r="IEP314" s="1636"/>
      <c r="IEQ314" s="1636"/>
      <c r="IER314" s="1636"/>
      <c r="IES314" s="1636"/>
      <c r="IET314" s="1636"/>
      <c r="IEU314" s="1636"/>
      <c r="IEV314" s="1636"/>
      <c r="IEW314" s="1636"/>
      <c r="IEX314" s="1636"/>
      <c r="IEY314" s="1636"/>
      <c r="IEZ314" s="1636"/>
      <c r="IFA314" s="1636"/>
      <c r="IFB314" s="1636"/>
      <c r="IFC314" s="1636"/>
      <c r="IFD314" s="1636"/>
      <c r="IFE314" s="1636"/>
      <c r="IFF314" s="1636"/>
      <c r="IFG314" s="1636"/>
      <c r="IFH314" s="1636"/>
      <c r="IFI314" s="1636"/>
      <c r="IFJ314" s="1636"/>
      <c r="IFK314" s="1636"/>
      <c r="IFL314" s="1636"/>
      <c r="IFM314" s="1636"/>
      <c r="IFN314" s="1636"/>
      <c r="IFO314" s="1636"/>
      <c r="IFP314" s="1636"/>
      <c r="IFQ314" s="1636"/>
      <c r="IFR314" s="1636"/>
      <c r="IFS314" s="1636"/>
      <c r="IFT314" s="1636"/>
      <c r="IFU314" s="1636"/>
      <c r="IFV314" s="1636"/>
      <c r="IFW314" s="1636"/>
      <c r="IFX314" s="1636"/>
      <c r="IFY314" s="1636"/>
      <c r="IFZ314" s="1636"/>
      <c r="IGA314" s="1636"/>
      <c r="IGB314" s="1636"/>
      <c r="IGC314" s="1636"/>
      <c r="IGD314" s="1636"/>
      <c r="IGE314" s="1636"/>
      <c r="IGF314" s="1636"/>
      <c r="IGG314" s="1636"/>
      <c r="IGH314" s="1636"/>
      <c r="IGI314" s="1636"/>
      <c r="IGJ314" s="1636"/>
      <c r="IGK314" s="1636"/>
      <c r="IGL314" s="1636"/>
      <c r="IGM314" s="1636"/>
      <c r="IGN314" s="1636"/>
      <c r="IGO314" s="1636"/>
      <c r="IGP314" s="1636"/>
      <c r="IGQ314" s="1636"/>
      <c r="IGR314" s="1636"/>
      <c r="IGS314" s="1636"/>
      <c r="IGT314" s="1636"/>
      <c r="IGU314" s="1636"/>
      <c r="IGV314" s="1636"/>
      <c r="IGW314" s="1636"/>
      <c r="IGX314" s="1636"/>
      <c r="IGY314" s="1636"/>
      <c r="IGZ314" s="1636"/>
      <c r="IHA314" s="1636"/>
      <c r="IHB314" s="1636"/>
      <c r="IHC314" s="1636"/>
      <c r="IHD314" s="1636"/>
      <c r="IHE314" s="1636"/>
      <c r="IHF314" s="1636"/>
      <c r="IHG314" s="1636"/>
      <c r="IHH314" s="1636"/>
      <c r="IHI314" s="1636"/>
      <c r="IHJ314" s="1636"/>
      <c r="IHK314" s="1636"/>
      <c r="IHL314" s="1636"/>
      <c r="IHM314" s="1636"/>
      <c r="IHN314" s="1636"/>
      <c r="IHO314" s="1636"/>
      <c r="IHP314" s="1636"/>
      <c r="IHQ314" s="1636"/>
      <c r="IHR314" s="1636"/>
      <c r="IHS314" s="1636"/>
      <c r="IHT314" s="1636"/>
      <c r="IHU314" s="1636"/>
      <c r="IHV314" s="1636"/>
      <c r="IHW314" s="1636"/>
      <c r="IHX314" s="1636"/>
      <c r="IHY314" s="1636"/>
      <c r="IHZ314" s="1636"/>
      <c r="IIA314" s="1636"/>
      <c r="IIB314" s="1636"/>
      <c r="IIC314" s="1636"/>
      <c r="IID314" s="1636"/>
      <c r="IIE314" s="1636"/>
      <c r="IIF314" s="1636"/>
      <c r="IIG314" s="1636"/>
      <c r="IIH314" s="1636"/>
      <c r="III314" s="1636"/>
      <c r="IIJ314" s="1636"/>
      <c r="IIK314" s="1636"/>
      <c r="IIL314" s="1636"/>
      <c r="IIM314" s="1636"/>
      <c r="IIN314" s="1636"/>
      <c r="IIO314" s="1636"/>
      <c r="IIP314" s="1636"/>
      <c r="IIQ314" s="1636"/>
      <c r="IIR314" s="1636"/>
      <c r="IIS314" s="1636"/>
      <c r="IIT314" s="1636"/>
      <c r="IIU314" s="1636"/>
      <c r="IIV314" s="1636"/>
      <c r="IIW314" s="1636"/>
      <c r="IIX314" s="1636"/>
      <c r="IIY314" s="1636"/>
      <c r="IIZ314" s="1636"/>
      <c r="IJA314" s="1636"/>
      <c r="IJB314" s="1636"/>
      <c r="IJC314" s="1636"/>
      <c r="IJD314" s="1636"/>
      <c r="IJE314" s="1636"/>
      <c r="IJF314" s="1636"/>
      <c r="IJG314" s="1636"/>
      <c r="IJH314" s="1636"/>
      <c r="IJI314" s="1636"/>
      <c r="IJJ314" s="1636"/>
      <c r="IJK314" s="1636"/>
      <c r="IJL314" s="1636"/>
      <c r="IJM314" s="1636"/>
      <c r="IJN314" s="1636"/>
      <c r="IJO314" s="1636"/>
      <c r="IJP314" s="1636"/>
      <c r="IJQ314" s="1636"/>
      <c r="IJR314" s="1636"/>
      <c r="IJS314" s="1636"/>
      <c r="IJT314" s="1636"/>
      <c r="IJU314" s="1636"/>
      <c r="IJV314" s="1636"/>
      <c r="IJW314" s="1636"/>
      <c r="IJX314" s="1636"/>
      <c r="IJY314" s="1636"/>
      <c r="IJZ314" s="1636"/>
      <c r="IKA314" s="1636"/>
      <c r="IKB314" s="1636"/>
      <c r="IKC314" s="1636"/>
      <c r="IKD314" s="1636"/>
      <c r="IKE314" s="1636"/>
      <c r="IKF314" s="1636"/>
      <c r="IKG314" s="1636"/>
      <c r="IKH314" s="1636"/>
      <c r="IKI314" s="1636"/>
      <c r="IKJ314" s="1636"/>
      <c r="IKK314" s="1636"/>
      <c r="IKL314" s="1636"/>
      <c r="IKM314" s="1636"/>
      <c r="IKN314" s="1636"/>
      <c r="IKO314" s="1636"/>
      <c r="IKP314" s="1636"/>
      <c r="IKQ314" s="1636"/>
      <c r="IKR314" s="1636"/>
      <c r="IKS314" s="1636"/>
      <c r="IKT314" s="1636"/>
      <c r="IKU314" s="1636"/>
      <c r="IKV314" s="1636"/>
      <c r="IKW314" s="1636"/>
      <c r="IKX314" s="1636"/>
      <c r="IKY314" s="1636"/>
      <c r="IKZ314" s="1636"/>
      <c r="ILA314" s="1636"/>
      <c r="ILB314" s="1636"/>
      <c r="ILC314" s="1636"/>
      <c r="ILD314" s="1636"/>
      <c r="ILE314" s="1636"/>
      <c r="ILF314" s="1636"/>
      <c r="ILG314" s="1636"/>
      <c r="ILH314" s="1636"/>
      <c r="ILI314" s="1636"/>
      <c r="ILJ314" s="1636"/>
      <c r="ILK314" s="1636"/>
      <c r="ILL314" s="1636"/>
      <c r="ILM314" s="1636"/>
      <c r="ILN314" s="1636"/>
      <c r="ILO314" s="1636"/>
      <c r="ILP314" s="1636"/>
      <c r="ILQ314" s="1636"/>
      <c r="ILR314" s="1636"/>
      <c r="ILS314" s="1636"/>
      <c r="ILT314" s="1636"/>
      <c r="ILU314" s="1636"/>
      <c r="ILV314" s="1636"/>
      <c r="ILW314" s="1636"/>
      <c r="ILX314" s="1636"/>
      <c r="ILY314" s="1636"/>
      <c r="ILZ314" s="1636"/>
      <c r="IMA314" s="1636"/>
      <c r="IMB314" s="1636"/>
      <c r="IMC314" s="1636"/>
      <c r="IMD314" s="1636"/>
      <c r="IME314" s="1636"/>
      <c r="IMF314" s="1636"/>
      <c r="IMG314" s="1636"/>
      <c r="IMH314" s="1636"/>
      <c r="IMI314" s="1636"/>
      <c r="IMJ314" s="1636"/>
      <c r="IMK314" s="1636"/>
      <c r="IML314" s="1636"/>
      <c r="IMM314" s="1636"/>
      <c r="IMN314" s="1636"/>
      <c r="IMO314" s="1636"/>
      <c r="IMP314" s="1636"/>
      <c r="IMQ314" s="1636"/>
      <c r="IMR314" s="1636"/>
      <c r="IMS314" s="1636"/>
      <c r="IMT314" s="1636"/>
      <c r="IMU314" s="1636"/>
      <c r="IMV314" s="1636"/>
      <c r="IMW314" s="1636"/>
      <c r="IMX314" s="1636"/>
      <c r="IMY314" s="1636"/>
      <c r="IMZ314" s="1636"/>
      <c r="INA314" s="1636"/>
      <c r="INB314" s="1636"/>
      <c r="INC314" s="1636"/>
      <c r="IND314" s="1636"/>
      <c r="INE314" s="1636"/>
      <c r="INF314" s="1636"/>
      <c r="ING314" s="1636"/>
      <c r="INH314" s="1636"/>
      <c r="INI314" s="1636"/>
      <c r="INJ314" s="1636"/>
      <c r="INK314" s="1636"/>
      <c r="INL314" s="1636"/>
      <c r="INM314" s="1636"/>
      <c r="INN314" s="1636"/>
      <c r="INO314" s="1636"/>
      <c r="INP314" s="1636"/>
      <c r="INQ314" s="1636"/>
      <c r="INR314" s="1636"/>
      <c r="INS314" s="1636"/>
      <c r="INT314" s="1636"/>
      <c r="INU314" s="1636"/>
      <c r="INV314" s="1636"/>
      <c r="INW314" s="1636"/>
      <c r="INX314" s="1636"/>
      <c r="INY314" s="1636"/>
      <c r="INZ314" s="1636"/>
      <c r="IOA314" s="1636"/>
      <c r="IOB314" s="1636"/>
      <c r="IOC314" s="1636"/>
      <c r="IOD314" s="1636"/>
      <c r="IOE314" s="1636"/>
      <c r="IOF314" s="1636"/>
      <c r="IOG314" s="1636"/>
      <c r="IOH314" s="1636"/>
      <c r="IOI314" s="1636"/>
      <c r="IOJ314" s="1636"/>
      <c r="IOK314" s="1636"/>
      <c r="IOL314" s="1636"/>
      <c r="IOM314" s="1636"/>
      <c r="ION314" s="1636"/>
      <c r="IOO314" s="1636"/>
      <c r="IOP314" s="1636"/>
      <c r="IOQ314" s="1636"/>
      <c r="IOR314" s="1636"/>
      <c r="IOS314" s="1636"/>
      <c r="IOT314" s="1636"/>
      <c r="IOU314" s="1636"/>
      <c r="IOV314" s="1636"/>
      <c r="IOW314" s="1636"/>
      <c r="IOX314" s="1636"/>
      <c r="IOY314" s="1636"/>
      <c r="IOZ314" s="1636"/>
      <c r="IPA314" s="1636"/>
      <c r="IPB314" s="1636"/>
      <c r="IPC314" s="1636"/>
      <c r="IPD314" s="1636"/>
      <c r="IPE314" s="1636"/>
      <c r="IPF314" s="1636"/>
      <c r="IPG314" s="1636"/>
      <c r="IPH314" s="1636"/>
      <c r="IPI314" s="1636"/>
      <c r="IPJ314" s="1636"/>
      <c r="IPK314" s="1636"/>
      <c r="IPL314" s="1636"/>
      <c r="IPM314" s="1636"/>
      <c r="IPN314" s="1636"/>
      <c r="IPO314" s="1636"/>
      <c r="IPP314" s="1636"/>
      <c r="IPQ314" s="1636"/>
      <c r="IPR314" s="1636"/>
      <c r="IPS314" s="1636"/>
      <c r="IPT314" s="1636"/>
      <c r="IPU314" s="1636"/>
      <c r="IPV314" s="1636"/>
      <c r="IPW314" s="1636"/>
      <c r="IPX314" s="1636"/>
      <c r="IPY314" s="1636"/>
      <c r="IPZ314" s="1636"/>
      <c r="IQA314" s="1636"/>
      <c r="IQB314" s="1636"/>
      <c r="IQC314" s="1636"/>
      <c r="IQD314" s="1636"/>
      <c r="IQE314" s="1636"/>
      <c r="IQF314" s="1636"/>
      <c r="IQG314" s="1636"/>
      <c r="IQH314" s="1636"/>
      <c r="IQI314" s="1636"/>
      <c r="IQJ314" s="1636"/>
      <c r="IQK314" s="1636"/>
      <c r="IQL314" s="1636"/>
      <c r="IQM314" s="1636"/>
      <c r="IQN314" s="1636"/>
      <c r="IQO314" s="1636"/>
      <c r="IQP314" s="1636"/>
      <c r="IQQ314" s="1636"/>
      <c r="IQR314" s="1636"/>
      <c r="IQS314" s="1636"/>
      <c r="IQT314" s="1636"/>
      <c r="IQU314" s="1636"/>
      <c r="IQV314" s="1636"/>
      <c r="IQW314" s="1636"/>
      <c r="IQX314" s="1636"/>
      <c r="IQY314" s="1636"/>
      <c r="IQZ314" s="1636"/>
      <c r="IRA314" s="1636"/>
      <c r="IRB314" s="1636"/>
      <c r="IRC314" s="1636"/>
      <c r="IRD314" s="1636"/>
      <c r="IRE314" s="1636"/>
      <c r="IRF314" s="1636"/>
      <c r="IRG314" s="1636"/>
      <c r="IRH314" s="1636"/>
      <c r="IRI314" s="1636"/>
      <c r="IRJ314" s="1636"/>
      <c r="IRK314" s="1636"/>
      <c r="IRL314" s="1636"/>
      <c r="IRM314" s="1636"/>
      <c r="IRN314" s="1636"/>
      <c r="IRO314" s="1636"/>
      <c r="IRP314" s="1636"/>
      <c r="IRQ314" s="1636"/>
      <c r="IRR314" s="1636"/>
      <c r="IRS314" s="1636"/>
      <c r="IRT314" s="1636"/>
      <c r="IRU314" s="1636"/>
      <c r="IRV314" s="1636"/>
      <c r="IRW314" s="1636"/>
      <c r="IRX314" s="1636"/>
      <c r="IRY314" s="1636"/>
      <c r="IRZ314" s="1636"/>
      <c r="ISA314" s="1636"/>
      <c r="ISB314" s="1636"/>
      <c r="ISC314" s="1636"/>
      <c r="ISD314" s="1636"/>
      <c r="ISE314" s="1636"/>
      <c r="ISF314" s="1636"/>
      <c r="ISG314" s="1636"/>
      <c r="ISH314" s="1636"/>
      <c r="ISI314" s="1636"/>
      <c r="ISJ314" s="1636"/>
      <c r="ISK314" s="1636"/>
      <c r="ISL314" s="1636"/>
      <c r="ISM314" s="1636"/>
      <c r="ISN314" s="1636"/>
      <c r="ISO314" s="1636"/>
      <c r="ISP314" s="1636"/>
      <c r="ISQ314" s="1636"/>
      <c r="ISR314" s="1636"/>
      <c r="ISS314" s="1636"/>
      <c r="IST314" s="1636"/>
      <c r="ISU314" s="1636"/>
      <c r="ISV314" s="1636"/>
      <c r="ISW314" s="1636"/>
      <c r="ISX314" s="1636"/>
      <c r="ISY314" s="1636"/>
      <c r="ISZ314" s="1636"/>
      <c r="ITA314" s="1636"/>
      <c r="ITB314" s="1636"/>
      <c r="ITC314" s="1636"/>
      <c r="ITD314" s="1636"/>
      <c r="ITE314" s="1636"/>
      <c r="ITF314" s="1636"/>
      <c r="ITG314" s="1636"/>
      <c r="ITH314" s="1636"/>
      <c r="ITI314" s="1636"/>
      <c r="ITJ314" s="1636"/>
      <c r="ITK314" s="1636"/>
      <c r="ITL314" s="1636"/>
      <c r="ITM314" s="1636"/>
      <c r="ITN314" s="1636"/>
      <c r="ITO314" s="1636"/>
      <c r="ITP314" s="1636"/>
      <c r="ITQ314" s="1636"/>
      <c r="ITR314" s="1636"/>
      <c r="ITS314" s="1636"/>
      <c r="ITT314" s="1636"/>
      <c r="ITU314" s="1636"/>
      <c r="ITV314" s="1636"/>
      <c r="ITW314" s="1636"/>
      <c r="ITX314" s="1636"/>
      <c r="ITY314" s="1636"/>
      <c r="ITZ314" s="1636"/>
      <c r="IUA314" s="1636"/>
      <c r="IUB314" s="1636"/>
      <c r="IUC314" s="1636"/>
      <c r="IUD314" s="1636"/>
      <c r="IUE314" s="1636"/>
      <c r="IUF314" s="1636"/>
      <c r="IUG314" s="1636"/>
      <c r="IUH314" s="1636"/>
      <c r="IUI314" s="1636"/>
      <c r="IUJ314" s="1636"/>
      <c r="IUK314" s="1636"/>
      <c r="IUL314" s="1636"/>
      <c r="IUM314" s="1636"/>
      <c r="IUN314" s="1636"/>
      <c r="IUO314" s="1636"/>
      <c r="IUP314" s="1636"/>
      <c r="IUQ314" s="1636"/>
      <c r="IUR314" s="1636"/>
      <c r="IUS314" s="1636"/>
      <c r="IUT314" s="1636"/>
      <c r="IUU314" s="1636"/>
      <c r="IUV314" s="1636"/>
      <c r="IUW314" s="1636"/>
      <c r="IUX314" s="1636"/>
      <c r="IUY314" s="1636"/>
      <c r="IUZ314" s="1636"/>
      <c r="IVA314" s="1636"/>
      <c r="IVB314" s="1636"/>
      <c r="IVC314" s="1636"/>
      <c r="IVD314" s="1636"/>
      <c r="IVE314" s="1636"/>
      <c r="IVF314" s="1636"/>
      <c r="IVG314" s="1636"/>
      <c r="IVH314" s="1636"/>
      <c r="IVI314" s="1636"/>
      <c r="IVJ314" s="1636"/>
      <c r="IVK314" s="1636"/>
      <c r="IVL314" s="1636"/>
      <c r="IVM314" s="1636"/>
      <c r="IVN314" s="1636"/>
      <c r="IVO314" s="1636"/>
      <c r="IVP314" s="1636"/>
      <c r="IVQ314" s="1636"/>
      <c r="IVR314" s="1636"/>
      <c r="IVS314" s="1636"/>
      <c r="IVT314" s="1636"/>
      <c r="IVU314" s="1636"/>
      <c r="IVV314" s="1636"/>
      <c r="IVW314" s="1636"/>
      <c r="IVX314" s="1636"/>
      <c r="IVY314" s="1636"/>
      <c r="IVZ314" s="1636"/>
      <c r="IWA314" s="1636"/>
      <c r="IWB314" s="1636"/>
      <c r="IWC314" s="1636"/>
      <c r="IWD314" s="1636"/>
      <c r="IWE314" s="1636"/>
      <c r="IWF314" s="1636"/>
      <c r="IWG314" s="1636"/>
      <c r="IWH314" s="1636"/>
      <c r="IWI314" s="1636"/>
      <c r="IWJ314" s="1636"/>
      <c r="IWK314" s="1636"/>
      <c r="IWL314" s="1636"/>
      <c r="IWM314" s="1636"/>
      <c r="IWN314" s="1636"/>
      <c r="IWO314" s="1636"/>
      <c r="IWP314" s="1636"/>
      <c r="IWQ314" s="1636"/>
      <c r="IWR314" s="1636"/>
      <c r="IWS314" s="1636"/>
      <c r="IWT314" s="1636"/>
      <c r="IWU314" s="1636"/>
      <c r="IWV314" s="1636"/>
      <c r="IWW314" s="1636"/>
      <c r="IWX314" s="1636"/>
      <c r="IWY314" s="1636"/>
      <c r="IWZ314" s="1636"/>
      <c r="IXA314" s="1636"/>
      <c r="IXB314" s="1636"/>
      <c r="IXC314" s="1636"/>
      <c r="IXD314" s="1636"/>
      <c r="IXE314" s="1636"/>
      <c r="IXF314" s="1636"/>
      <c r="IXG314" s="1636"/>
      <c r="IXH314" s="1636"/>
      <c r="IXI314" s="1636"/>
      <c r="IXJ314" s="1636"/>
      <c r="IXK314" s="1636"/>
      <c r="IXL314" s="1636"/>
      <c r="IXM314" s="1636"/>
      <c r="IXN314" s="1636"/>
      <c r="IXO314" s="1636"/>
      <c r="IXP314" s="1636"/>
      <c r="IXQ314" s="1636"/>
      <c r="IXR314" s="1636"/>
      <c r="IXS314" s="1636"/>
      <c r="IXT314" s="1636"/>
      <c r="IXU314" s="1636"/>
      <c r="IXV314" s="1636"/>
      <c r="IXW314" s="1636"/>
      <c r="IXX314" s="1636"/>
      <c r="IXY314" s="1636"/>
      <c r="IXZ314" s="1636"/>
      <c r="IYA314" s="1636"/>
      <c r="IYB314" s="1636"/>
      <c r="IYC314" s="1636"/>
      <c r="IYD314" s="1636"/>
      <c r="IYE314" s="1636"/>
      <c r="IYF314" s="1636"/>
      <c r="IYG314" s="1636"/>
      <c r="IYH314" s="1636"/>
      <c r="IYI314" s="1636"/>
      <c r="IYJ314" s="1636"/>
      <c r="IYK314" s="1636"/>
      <c r="IYL314" s="1636"/>
      <c r="IYM314" s="1636"/>
      <c r="IYN314" s="1636"/>
      <c r="IYO314" s="1636"/>
      <c r="IYP314" s="1636"/>
      <c r="IYQ314" s="1636"/>
      <c r="IYR314" s="1636"/>
      <c r="IYS314" s="1636"/>
      <c r="IYT314" s="1636"/>
      <c r="IYU314" s="1636"/>
      <c r="IYV314" s="1636"/>
      <c r="IYW314" s="1636"/>
      <c r="IYX314" s="1636"/>
      <c r="IYY314" s="1636"/>
      <c r="IYZ314" s="1636"/>
      <c r="IZA314" s="1636"/>
      <c r="IZB314" s="1636"/>
      <c r="IZC314" s="1636"/>
      <c r="IZD314" s="1636"/>
      <c r="IZE314" s="1636"/>
      <c r="IZF314" s="1636"/>
      <c r="IZG314" s="1636"/>
      <c r="IZH314" s="1636"/>
      <c r="IZI314" s="1636"/>
      <c r="IZJ314" s="1636"/>
      <c r="IZK314" s="1636"/>
      <c r="IZL314" s="1636"/>
      <c r="IZM314" s="1636"/>
      <c r="IZN314" s="1636"/>
      <c r="IZO314" s="1636"/>
      <c r="IZP314" s="1636"/>
      <c r="IZQ314" s="1636"/>
      <c r="IZR314" s="1636"/>
      <c r="IZS314" s="1636"/>
      <c r="IZT314" s="1636"/>
      <c r="IZU314" s="1636"/>
      <c r="IZV314" s="1636"/>
      <c r="IZW314" s="1636"/>
      <c r="IZX314" s="1636"/>
      <c r="IZY314" s="1636"/>
      <c r="IZZ314" s="1636"/>
      <c r="JAA314" s="1636"/>
      <c r="JAB314" s="1636"/>
      <c r="JAC314" s="1636"/>
      <c r="JAD314" s="1636"/>
      <c r="JAE314" s="1636"/>
      <c r="JAF314" s="1636"/>
      <c r="JAG314" s="1636"/>
      <c r="JAH314" s="1636"/>
      <c r="JAI314" s="1636"/>
      <c r="JAJ314" s="1636"/>
      <c r="JAK314" s="1636"/>
      <c r="JAL314" s="1636"/>
      <c r="JAM314" s="1636"/>
      <c r="JAN314" s="1636"/>
      <c r="JAO314" s="1636"/>
      <c r="JAP314" s="1636"/>
      <c r="JAQ314" s="1636"/>
      <c r="JAR314" s="1636"/>
      <c r="JAS314" s="1636"/>
      <c r="JAT314" s="1636"/>
      <c r="JAU314" s="1636"/>
      <c r="JAV314" s="1636"/>
      <c r="JAW314" s="1636"/>
      <c r="JAX314" s="1636"/>
      <c r="JAY314" s="1636"/>
      <c r="JAZ314" s="1636"/>
      <c r="JBA314" s="1636"/>
      <c r="JBB314" s="1636"/>
      <c r="JBC314" s="1636"/>
      <c r="JBD314" s="1636"/>
      <c r="JBE314" s="1636"/>
      <c r="JBF314" s="1636"/>
      <c r="JBG314" s="1636"/>
      <c r="JBH314" s="1636"/>
      <c r="JBI314" s="1636"/>
      <c r="JBJ314" s="1636"/>
      <c r="JBK314" s="1636"/>
      <c r="JBL314" s="1636"/>
      <c r="JBM314" s="1636"/>
      <c r="JBN314" s="1636"/>
      <c r="JBO314" s="1636"/>
      <c r="JBP314" s="1636"/>
      <c r="JBQ314" s="1636"/>
      <c r="JBR314" s="1636"/>
      <c r="JBS314" s="1636"/>
      <c r="JBT314" s="1636"/>
      <c r="JBU314" s="1636"/>
      <c r="JBV314" s="1636"/>
      <c r="JBW314" s="1636"/>
      <c r="JBX314" s="1636"/>
      <c r="JBY314" s="1636"/>
      <c r="JBZ314" s="1636"/>
      <c r="JCA314" s="1636"/>
      <c r="JCB314" s="1636"/>
      <c r="JCC314" s="1636"/>
      <c r="JCD314" s="1636"/>
      <c r="JCE314" s="1636"/>
      <c r="JCF314" s="1636"/>
      <c r="JCG314" s="1636"/>
      <c r="JCH314" s="1636"/>
      <c r="JCI314" s="1636"/>
      <c r="JCJ314" s="1636"/>
      <c r="JCK314" s="1636"/>
      <c r="JCL314" s="1636"/>
      <c r="JCM314" s="1636"/>
      <c r="JCN314" s="1636"/>
      <c r="JCO314" s="1636"/>
      <c r="JCP314" s="1636"/>
      <c r="JCQ314" s="1636"/>
      <c r="JCR314" s="1636"/>
      <c r="JCS314" s="1636"/>
      <c r="JCT314" s="1636"/>
      <c r="JCU314" s="1636"/>
      <c r="JCV314" s="1636"/>
      <c r="JCW314" s="1636"/>
      <c r="JCX314" s="1636"/>
      <c r="JCY314" s="1636"/>
      <c r="JCZ314" s="1636"/>
      <c r="JDA314" s="1636"/>
      <c r="JDB314" s="1636"/>
      <c r="JDC314" s="1636"/>
      <c r="JDD314" s="1636"/>
      <c r="JDE314" s="1636"/>
      <c r="JDF314" s="1636"/>
      <c r="JDG314" s="1636"/>
      <c r="JDH314" s="1636"/>
      <c r="JDI314" s="1636"/>
      <c r="JDJ314" s="1636"/>
      <c r="JDK314" s="1636"/>
      <c r="JDL314" s="1636"/>
      <c r="JDM314" s="1636"/>
      <c r="JDN314" s="1636"/>
      <c r="JDO314" s="1636"/>
      <c r="JDP314" s="1636"/>
      <c r="JDQ314" s="1636"/>
      <c r="JDR314" s="1636"/>
      <c r="JDS314" s="1636"/>
      <c r="JDT314" s="1636"/>
      <c r="JDU314" s="1636"/>
      <c r="JDV314" s="1636"/>
      <c r="JDW314" s="1636"/>
      <c r="JDX314" s="1636"/>
      <c r="JDY314" s="1636"/>
      <c r="JDZ314" s="1636"/>
      <c r="JEA314" s="1636"/>
      <c r="JEB314" s="1636"/>
      <c r="JEC314" s="1636"/>
      <c r="JED314" s="1636"/>
      <c r="JEE314" s="1636"/>
      <c r="JEF314" s="1636"/>
      <c r="JEG314" s="1636"/>
      <c r="JEH314" s="1636"/>
      <c r="JEI314" s="1636"/>
      <c r="JEJ314" s="1636"/>
      <c r="JEK314" s="1636"/>
      <c r="JEL314" s="1636"/>
      <c r="JEM314" s="1636"/>
      <c r="JEN314" s="1636"/>
      <c r="JEO314" s="1636"/>
      <c r="JEP314" s="1636"/>
      <c r="JEQ314" s="1636"/>
      <c r="JER314" s="1636"/>
      <c r="JES314" s="1636"/>
      <c r="JET314" s="1636"/>
      <c r="JEU314" s="1636"/>
      <c r="JEV314" s="1636"/>
      <c r="JEW314" s="1636"/>
      <c r="JEX314" s="1636"/>
      <c r="JEY314" s="1636"/>
      <c r="JEZ314" s="1636"/>
      <c r="JFA314" s="1636"/>
      <c r="JFB314" s="1636"/>
      <c r="JFC314" s="1636"/>
      <c r="JFD314" s="1636"/>
      <c r="JFE314" s="1636"/>
      <c r="JFF314" s="1636"/>
      <c r="JFG314" s="1636"/>
      <c r="JFH314" s="1636"/>
      <c r="JFI314" s="1636"/>
      <c r="JFJ314" s="1636"/>
      <c r="JFK314" s="1636"/>
      <c r="JFL314" s="1636"/>
      <c r="JFM314" s="1636"/>
      <c r="JFN314" s="1636"/>
      <c r="JFO314" s="1636"/>
      <c r="JFP314" s="1636"/>
      <c r="JFQ314" s="1636"/>
      <c r="JFR314" s="1636"/>
      <c r="JFS314" s="1636"/>
      <c r="JFT314" s="1636"/>
      <c r="JFU314" s="1636"/>
      <c r="JFV314" s="1636"/>
      <c r="JFW314" s="1636"/>
      <c r="JFX314" s="1636"/>
      <c r="JFY314" s="1636"/>
      <c r="JFZ314" s="1636"/>
      <c r="JGA314" s="1636"/>
      <c r="JGB314" s="1636"/>
      <c r="JGC314" s="1636"/>
      <c r="JGD314" s="1636"/>
      <c r="JGE314" s="1636"/>
      <c r="JGF314" s="1636"/>
      <c r="JGG314" s="1636"/>
      <c r="JGH314" s="1636"/>
      <c r="JGI314" s="1636"/>
      <c r="JGJ314" s="1636"/>
      <c r="JGK314" s="1636"/>
      <c r="JGL314" s="1636"/>
      <c r="JGM314" s="1636"/>
      <c r="JGN314" s="1636"/>
      <c r="JGO314" s="1636"/>
      <c r="JGP314" s="1636"/>
      <c r="JGQ314" s="1636"/>
      <c r="JGR314" s="1636"/>
      <c r="JGS314" s="1636"/>
      <c r="JGT314" s="1636"/>
      <c r="JGU314" s="1636"/>
      <c r="JGV314" s="1636"/>
      <c r="JGW314" s="1636"/>
      <c r="JGX314" s="1636"/>
      <c r="JGY314" s="1636"/>
      <c r="JGZ314" s="1636"/>
      <c r="JHA314" s="1636"/>
      <c r="JHB314" s="1636"/>
      <c r="JHC314" s="1636"/>
      <c r="JHD314" s="1636"/>
      <c r="JHE314" s="1636"/>
      <c r="JHF314" s="1636"/>
      <c r="JHG314" s="1636"/>
      <c r="JHH314" s="1636"/>
      <c r="JHI314" s="1636"/>
      <c r="JHJ314" s="1636"/>
      <c r="JHK314" s="1636"/>
      <c r="JHL314" s="1636"/>
      <c r="JHM314" s="1636"/>
      <c r="JHN314" s="1636"/>
      <c r="JHO314" s="1636"/>
      <c r="JHP314" s="1636"/>
      <c r="JHQ314" s="1636"/>
      <c r="JHR314" s="1636"/>
      <c r="JHS314" s="1636"/>
      <c r="JHT314" s="1636"/>
      <c r="JHU314" s="1636"/>
      <c r="JHV314" s="1636"/>
      <c r="JHW314" s="1636"/>
      <c r="JHX314" s="1636"/>
      <c r="JHY314" s="1636"/>
      <c r="JHZ314" s="1636"/>
      <c r="JIA314" s="1636"/>
      <c r="JIB314" s="1636"/>
      <c r="JIC314" s="1636"/>
      <c r="JID314" s="1636"/>
      <c r="JIE314" s="1636"/>
      <c r="JIF314" s="1636"/>
      <c r="JIG314" s="1636"/>
      <c r="JIH314" s="1636"/>
      <c r="JII314" s="1636"/>
      <c r="JIJ314" s="1636"/>
      <c r="JIK314" s="1636"/>
      <c r="JIL314" s="1636"/>
      <c r="JIM314" s="1636"/>
      <c r="JIN314" s="1636"/>
      <c r="JIO314" s="1636"/>
      <c r="JIP314" s="1636"/>
      <c r="JIQ314" s="1636"/>
      <c r="JIR314" s="1636"/>
      <c r="JIS314" s="1636"/>
      <c r="JIT314" s="1636"/>
      <c r="JIU314" s="1636"/>
      <c r="JIV314" s="1636"/>
      <c r="JIW314" s="1636"/>
      <c r="JIX314" s="1636"/>
      <c r="JIY314" s="1636"/>
      <c r="JIZ314" s="1636"/>
      <c r="JJA314" s="1636"/>
      <c r="JJB314" s="1636"/>
      <c r="JJC314" s="1636"/>
      <c r="JJD314" s="1636"/>
      <c r="JJE314" s="1636"/>
      <c r="JJF314" s="1636"/>
      <c r="JJG314" s="1636"/>
      <c r="JJH314" s="1636"/>
      <c r="JJI314" s="1636"/>
      <c r="JJJ314" s="1636"/>
      <c r="JJK314" s="1636"/>
      <c r="JJL314" s="1636"/>
      <c r="JJM314" s="1636"/>
      <c r="JJN314" s="1636"/>
      <c r="JJO314" s="1636"/>
      <c r="JJP314" s="1636"/>
      <c r="JJQ314" s="1636"/>
      <c r="JJR314" s="1636"/>
      <c r="JJS314" s="1636"/>
      <c r="JJT314" s="1636"/>
      <c r="JJU314" s="1636"/>
      <c r="JJV314" s="1636"/>
      <c r="JJW314" s="1636"/>
      <c r="JJX314" s="1636"/>
      <c r="JJY314" s="1636"/>
      <c r="JJZ314" s="1636"/>
      <c r="JKA314" s="1636"/>
      <c r="JKB314" s="1636"/>
      <c r="JKC314" s="1636"/>
      <c r="JKD314" s="1636"/>
      <c r="JKE314" s="1636"/>
      <c r="JKF314" s="1636"/>
      <c r="JKG314" s="1636"/>
      <c r="JKH314" s="1636"/>
      <c r="JKI314" s="1636"/>
      <c r="JKJ314" s="1636"/>
      <c r="JKK314" s="1636"/>
      <c r="JKL314" s="1636"/>
      <c r="JKM314" s="1636"/>
      <c r="JKN314" s="1636"/>
      <c r="JKO314" s="1636"/>
      <c r="JKP314" s="1636"/>
      <c r="JKQ314" s="1636"/>
      <c r="JKR314" s="1636"/>
      <c r="JKS314" s="1636"/>
      <c r="JKT314" s="1636"/>
      <c r="JKU314" s="1636"/>
      <c r="JKV314" s="1636"/>
      <c r="JKW314" s="1636"/>
      <c r="JKX314" s="1636"/>
      <c r="JKY314" s="1636"/>
      <c r="JKZ314" s="1636"/>
      <c r="JLA314" s="1636"/>
      <c r="JLB314" s="1636"/>
      <c r="JLC314" s="1636"/>
      <c r="JLD314" s="1636"/>
      <c r="JLE314" s="1636"/>
      <c r="JLF314" s="1636"/>
      <c r="JLG314" s="1636"/>
      <c r="JLH314" s="1636"/>
      <c r="JLI314" s="1636"/>
      <c r="JLJ314" s="1636"/>
      <c r="JLK314" s="1636"/>
      <c r="JLL314" s="1636"/>
      <c r="JLM314" s="1636"/>
      <c r="JLN314" s="1636"/>
      <c r="JLO314" s="1636"/>
      <c r="JLP314" s="1636"/>
      <c r="JLQ314" s="1636"/>
      <c r="JLR314" s="1636"/>
      <c r="JLS314" s="1636"/>
      <c r="JLT314" s="1636"/>
      <c r="JLU314" s="1636"/>
      <c r="JLV314" s="1636"/>
      <c r="JLW314" s="1636"/>
      <c r="JLX314" s="1636"/>
      <c r="JLY314" s="1636"/>
      <c r="JLZ314" s="1636"/>
      <c r="JMA314" s="1636"/>
      <c r="JMB314" s="1636"/>
      <c r="JMC314" s="1636"/>
      <c r="JMD314" s="1636"/>
      <c r="JME314" s="1636"/>
      <c r="JMF314" s="1636"/>
      <c r="JMG314" s="1636"/>
      <c r="JMH314" s="1636"/>
      <c r="JMI314" s="1636"/>
      <c r="JMJ314" s="1636"/>
      <c r="JMK314" s="1636"/>
      <c r="JML314" s="1636"/>
      <c r="JMM314" s="1636"/>
      <c r="JMN314" s="1636"/>
      <c r="JMO314" s="1636"/>
      <c r="JMP314" s="1636"/>
      <c r="JMQ314" s="1636"/>
      <c r="JMR314" s="1636"/>
      <c r="JMS314" s="1636"/>
      <c r="JMT314" s="1636"/>
      <c r="JMU314" s="1636"/>
      <c r="JMV314" s="1636"/>
      <c r="JMW314" s="1636"/>
      <c r="JMX314" s="1636"/>
      <c r="JMY314" s="1636"/>
      <c r="JMZ314" s="1636"/>
      <c r="JNA314" s="1636"/>
      <c r="JNB314" s="1636"/>
      <c r="JNC314" s="1636"/>
      <c r="JND314" s="1636"/>
      <c r="JNE314" s="1636"/>
      <c r="JNF314" s="1636"/>
      <c r="JNG314" s="1636"/>
      <c r="JNH314" s="1636"/>
      <c r="JNI314" s="1636"/>
      <c r="JNJ314" s="1636"/>
      <c r="JNK314" s="1636"/>
      <c r="JNL314" s="1636"/>
      <c r="JNM314" s="1636"/>
      <c r="JNN314" s="1636"/>
      <c r="JNO314" s="1636"/>
      <c r="JNP314" s="1636"/>
      <c r="JNQ314" s="1636"/>
      <c r="JNR314" s="1636"/>
      <c r="JNS314" s="1636"/>
      <c r="JNT314" s="1636"/>
      <c r="JNU314" s="1636"/>
      <c r="JNV314" s="1636"/>
      <c r="JNW314" s="1636"/>
      <c r="JNX314" s="1636"/>
      <c r="JNY314" s="1636"/>
      <c r="JNZ314" s="1636"/>
      <c r="JOA314" s="1636"/>
      <c r="JOB314" s="1636"/>
      <c r="JOC314" s="1636"/>
      <c r="JOD314" s="1636"/>
      <c r="JOE314" s="1636"/>
      <c r="JOF314" s="1636"/>
      <c r="JOG314" s="1636"/>
      <c r="JOH314" s="1636"/>
      <c r="JOI314" s="1636"/>
      <c r="JOJ314" s="1636"/>
      <c r="JOK314" s="1636"/>
      <c r="JOL314" s="1636"/>
      <c r="JOM314" s="1636"/>
      <c r="JON314" s="1636"/>
      <c r="JOO314" s="1636"/>
      <c r="JOP314" s="1636"/>
      <c r="JOQ314" s="1636"/>
      <c r="JOR314" s="1636"/>
      <c r="JOS314" s="1636"/>
      <c r="JOT314" s="1636"/>
      <c r="JOU314" s="1636"/>
      <c r="JOV314" s="1636"/>
      <c r="JOW314" s="1636"/>
      <c r="JOX314" s="1636"/>
      <c r="JOY314" s="1636"/>
      <c r="JOZ314" s="1636"/>
      <c r="JPA314" s="1636"/>
      <c r="JPB314" s="1636"/>
      <c r="JPC314" s="1636"/>
      <c r="JPD314" s="1636"/>
      <c r="JPE314" s="1636"/>
      <c r="JPF314" s="1636"/>
      <c r="JPG314" s="1636"/>
      <c r="JPH314" s="1636"/>
      <c r="JPI314" s="1636"/>
      <c r="JPJ314" s="1636"/>
      <c r="JPK314" s="1636"/>
      <c r="JPL314" s="1636"/>
      <c r="JPM314" s="1636"/>
      <c r="JPN314" s="1636"/>
      <c r="JPO314" s="1636"/>
      <c r="JPP314" s="1636"/>
      <c r="JPQ314" s="1636"/>
      <c r="JPR314" s="1636"/>
      <c r="JPS314" s="1636"/>
      <c r="JPT314" s="1636"/>
      <c r="JPU314" s="1636"/>
      <c r="JPV314" s="1636"/>
      <c r="JPW314" s="1636"/>
      <c r="JPX314" s="1636"/>
      <c r="JPY314" s="1636"/>
      <c r="JPZ314" s="1636"/>
      <c r="JQA314" s="1636"/>
      <c r="JQB314" s="1636"/>
      <c r="JQC314" s="1636"/>
      <c r="JQD314" s="1636"/>
      <c r="JQE314" s="1636"/>
      <c r="JQF314" s="1636"/>
      <c r="JQG314" s="1636"/>
      <c r="JQH314" s="1636"/>
      <c r="JQI314" s="1636"/>
      <c r="JQJ314" s="1636"/>
      <c r="JQK314" s="1636"/>
      <c r="JQL314" s="1636"/>
      <c r="JQM314" s="1636"/>
      <c r="JQN314" s="1636"/>
      <c r="JQO314" s="1636"/>
      <c r="JQP314" s="1636"/>
      <c r="JQQ314" s="1636"/>
      <c r="JQR314" s="1636"/>
      <c r="JQS314" s="1636"/>
      <c r="JQT314" s="1636"/>
      <c r="JQU314" s="1636"/>
      <c r="JQV314" s="1636"/>
      <c r="JQW314" s="1636"/>
      <c r="JQX314" s="1636"/>
      <c r="JQY314" s="1636"/>
      <c r="JQZ314" s="1636"/>
      <c r="JRA314" s="1636"/>
      <c r="JRB314" s="1636"/>
      <c r="JRC314" s="1636"/>
      <c r="JRD314" s="1636"/>
      <c r="JRE314" s="1636"/>
      <c r="JRF314" s="1636"/>
      <c r="JRG314" s="1636"/>
      <c r="JRH314" s="1636"/>
      <c r="JRI314" s="1636"/>
      <c r="JRJ314" s="1636"/>
      <c r="JRK314" s="1636"/>
      <c r="JRL314" s="1636"/>
      <c r="JRM314" s="1636"/>
      <c r="JRN314" s="1636"/>
      <c r="JRO314" s="1636"/>
      <c r="JRP314" s="1636"/>
      <c r="JRQ314" s="1636"/>
      <c r="JRR314" s="1636"/>
      <c r="JRS314" s="1636"/>
      <c r="JRT314" s="1636"/>
      <c r="JRU314" s="1636"/>
      <c r="JRV314" s="1636"/>
      <c r="JRW314" s="1636"/>
      <c r="JRX314" s="1636"/>
      <c r="JRY314" s="1636"/>
      <c r="JRZ314" s="1636"/>
      <c r="JSA314" s="1636"/>
      <c r="JSB314" s="1636"/>
      <c r="JSC314" s="1636"/>
      <c r="JSD314" s="1636"/>
      <c r="JSE314" s="1636"/>
      <c r="JSF314" s="1636"/>
      <c r="JSG314" s="1636"/>
      <c r="JSH314" s="1636"/>
      <c r="JSI314" s="1636"/>
      <c r="JSJ314" s="1636"/>
      <c r="JSK314" s="1636"/>
      <c r="JSL314" s="1636"/>
      <c r="JSM314" s="1636"/>
      <c r="JSN314" s="1636"/>
      <c r="JSO314" s="1636"/>
      <c r="JSP314" s="1636"/>
      <c r="JSQ314" s="1636"/>
      <c r="JSR314" s="1636"/>
      <c r="JSS314" s="1636"/>
      <c r="JST314" s="1636"/>
      <c r="JSU314" s="1636"/>
      <c r="JSV314" s="1636"/>
      <c r="JSW314" s="1636"/>
      <c r="JSX314" s="1636"/>
      <c r="JSY314" s="1636"/>
      <c r="JSZ314" s="1636"/>
      <c r="JTA314" s="1636"/>
      <c r="JTB314" s="1636"/>
      <c r="JTC314" s="1636"/>
      <c r="JTD314" s="1636"/>
      <c r="JTE314" s="1636"/>
      <c r="JTF314" s="1636"/>
      <c r="JTG314" s="1636"/>
      <c r="JTH314" s="1636"/>
      <c r="JTI314" s="1636"/>
      <c r="JTJ314" s="1636"/>
      <c r="JTK314" s="1636"/>
      <c r="JTL314" s="1636"/>
      <c r="JTM314" s="1636"/>
      <c r="JTN314" s="1636"/>
      <c r="JTO314" s="1636"/>
      <c r="JTP314" s="1636"/>
      <c r="JTQ314" s="1636"/>
      <c r="JTR314" s="1636"/>
      <c r="JTS314" s="1636"/>
      <c r="JTT314" s="1636"/>
      <c r="JTU314" s="1636"/>
      <c r="JTV314" s="1636"/>
      <c r="JTW314" s="1636"/>
      <c r="JTX314" s="1636"/>
      <c r="JTY314" s="1636"/>
      <c r="JTZ314" s="1636"/>
      <c r="JUA314" s="1636"/>
      <c r="JUB314" s="1636"/>
      <c r="JUC314" s="1636"/>
      <c r="JUD314" s="1636"/>
      <c r="JUE314" s="1636"/>
      <c r="JUF314" s="1636"/>
      <c r="JUG314" s="1636"/>
      <c r="JUH314" s="1636"/>
      <c r="JUI314" s="1636"/>
      <c r="JUJ314" s="1636"/>
      <c r="JUK314" s="1636"/>
      <c r="JUL314" s="1636"/>
      <c r="JUM314" s="1636"/>
      <c r="JUN314" s="1636"/>
      <c r="JUO314" s="1636"/>
      <c r="JUP314" s="1636"/>
      <c r="JUQ314" s="1636"/>
      <c r="JUR314" s="1636"/>
      <c r="JUS314" s="1636"/>
      <c r="JUT314" s="1636"/>
      <c r="JUU314" s="1636"/>
      <c r="JUV314" s="1636"/>
      <c r="JUW314" s="1636"/>
      <c r="JUX314" s="1636"/>
      <c r="JUY314" s="1636"/>
      <c r="JUZ314" s="1636"/>
      <c r="JVA314" s="1636"/>
      <c r="JVB314" s="1636"/>
      <c r="JVC314" s="1636"/>
      <c r="JVD314" s="1636"/>
      <c r="JVE314" s="1636"/>
      <c r="JVF314" s="1636"/>
      <c r="JVG314" s="1636"/>
      <c r="JVH314" s="1636"/>
      <c r="JVI314" s="1636"/>
      <c r="JVJ314" s="1636"/>
      <c r="JVK314" s="1636"/>
      <c r="JVL314" s="1636"/>
      <c r="JVM314" s="1636"/>
      <c r="JVN314" s="1636"/>
      <c r="JVO314" s="1636"/>
      <c r="JVP314" s="1636"/>
      <c r="JVQ314" s="1636"/>
      <c r="JVR314" s="1636"/>
      <c r="JVS314" s="1636"/>
      <c r="JVT314" s="1636"/>
      <c r="JVU314" s="1636"/>
      <c r="JVV314" s="1636"/>
      <c r="JVW314" s="1636"/>
      <c r="JVX314" s="1636"/>
      <c r="JVY314" s="1636"/>
      <c r="JVZ314" s="1636"/>
      <c r="JWA314" s="1636"/>
      <c r="JWB314" s="1636"/>
      <c r="JWC314" s="1636"/>
      <c r="JWD314" s="1636"/>
      <c r="JWE314" s="1636"/>
      <c r="JWF314" s="1636"/>
      <c r="JWG314" s="1636"/>
      <c r="JWH314" s="1636"/>
      <c r="JWI314" s="1636"/>
      <c r="JWJ314" s="1636"/>
      <c r="JWK314" s="1636"/>
      <c r="JWL314" s="1636"/>
      <c r="JWM314" s="1636"/>
      <c r="JWN314" s="1636"/>
      <c r="JWO314" s="1636"/>
      <c r="JWP314" s="1636"/>
      <c r="JWQ314" s="1636"/>
      <c r="JWR314" s="1636"/>
      <c r="JWS314" s="1636"/>
      <c r="JWT314" s="1636"/>
      <c r="JWU314" s="1636"/>
      <c r="JWV314" s="1636"/>
      <c r="JWW314" s="1636"/>
      <c r="JWX314" s="1636"/>
      <c r="JWY314" s="1636"/>
      <c r="JWZ314" s="1636"/>
      <c r="JXA314" s="1636"/>
      <c r="JXB314" s="1636"/>
      <c r="JXC314" s="1636"/>
      <c r="JXD314" s="1636"/>
      <c r="JXE314" s="1636"/>
      <c r="JXF314" s="1636"/>
      <c r="JXG314" s="1636"/>
      <c r="JXH314" s="1636"/>
      <c r="JXI314" s="1636"/>
      <c r="JXJ314" s="1636"/>
      <c r="JXK314" s="1636"/>
      <c r="JXL314" s="1636"/>
      <c r="JXM314" s="1636"/>
      <c r="JXN314" s="1636"/>
      <c r="JXO314" s="1636"/>
      <c r="JXP314" s="1636"/>
      <c r="JXQ314" s="1636"/>
      <c r="JXR314" s="1636"/>
      <c r="JXS314" s="1636"/>
      <c r="JXT314" s="1636"/>
      <c r="JXU314" s="1636"/>
      <c r="JXV314" s="1636"/>
      <c r="JXW314" s="1636"/>
      <c r="JXX314" s="1636"/>
      <c r="JXY314" s="1636"/>
      <c r="JXZ314" s="1636"/>
      <c r="JYA314" s="1636"/>
      <c r="JYB314" s="1636"/>
      <c r="JYC314" s="1636"/>
      <c r="JYD314" s="1636"/>
      <c r="JYE314" s="1636"/>
      <c r="JYF314" s="1636"/>
      <c r="JYG314" s="1636"/>
      <c r="JYH314" s="1636"/>
      <c r="JYI314" s="1636"/>
      <c r="JYJ314" s="1636"/>
      <c r="JYK314" s="1636"/>
      <c r="JYL314" s="1636"/>
      <c r="JYM314" s="1636"/>
      <c r="JYN314" s="1636"/>
      <c r="JYO314" s="1636"/>
      <c r="JYP314" s="1636"/>
      <c r="JYQ314" s="1636"/>
      <c r="JYR314" s="1636"/>
      <c r="JYS314" s="1636"/>
      <c r="JYT314" s="1636"/>
      <c r="JYU314" s="1636"/>
      <c r="JYV314" s="1636"/>
      <c r="JYW314" s="1636"/>
      <c r="JYX314" s="1636"/>
      <c r="JYY314" s="1636"/>
      <c r="JYZ314" s="1636"/>
      <c r="JZA314" s="1636"/>
      <c r="JZB314" s="1636"/>
      <c r="JZC314" s="1636"/>
      <c r="JZD314" s="1636"/>
      <c r="JZE314" s="1636"/>
      <c r="JZF314" s="1636"/>
      <c r="JZG314" s="1636"/>
      <c r="JZH314" s="1636"/>
      <c r="JZI314" s="1636"/>
      <c r="JZJ314" s="1636"/>
      <c r="JZK314" s="1636"/>
      <c r="JZL314" s="1636"/>
      <c r="JZM314" s="1636"/>
      <c r="JZN314" s="1636"/>
      <c r="JZO314" s="1636"/>
      <c r="JZP314" s="1636"/>
      <c r="JZQ314" s="1636"/>
      <c r="JZR314" s="1636"/>
      <c r="JZS314" s="1636"/>
      <c r="JZT314" s="1636"/>
      <c r="JZU314" s="1636"/>
      <c r="JZV314" s="1636"/>
      <c r="JZW314" s="1636"/>
      <c r="JZX314" s="1636"/>
      <c r="JZY314" s="1636"/>
      <c r="JZZ314" s="1636"/>
      <c r="KAA314" s="1636"/>
      <c r="KAB314" s="1636"/>
      <c r="KAC314" s="1636"/>
      <c r="KAD314" s="1636"/>
      <c r="KAE314" s="1636"/>
      <c r="KAF314" s="1636"/>
      <c r="KAG314" s="1636"/>
      <c r="KAH314" s="1636"/>
      <c r="KAI314" s="1636"/>
      <c r="KAJ314" s="1636"/>
      <c r="KAK314" s="1636"/>
      <c r="KAL314" s="1636"/>
      <c r="KAM314" s="1636"/>
      <c r="KAN314" s="1636"/>
      <c r="KAO314" s="1636"/>
      <c r="KAP314" s="1636"/>
      <c r="KAQ314" s="1636"/>
      <c r="KAR314" s="1636"/>
      <c r="KAS314" s="1636"/>
      <c r="KAT314" s="1636"/>
      <c r="KAU314" s="1636"/>
      <c r="KAV314" s="1636"/>
      <c r="KAW314" s="1636"/>
      <c r="KAX314" s="1636"/>
      <c r="KAY314" s="1636"/>
      <c r="KAZ314" s="1636"/>
      <c r="KBA314" s="1636"/>
      <c r="KBB314" s="1636"/>
      <c r="KBC314" s="1636"/>
      <c r="KBD314" s="1636"/>
      <c r="KBE314" s="1636"/>
      <c r="KBF314" s="1636"/>
      <c r="KBG314" s="1636"/>
      <c r="KBH314" s="1636"/>
      <c r="KBI314" s="1636"/>
      <c r="KBJ314" s="1636"/>
      <c r="KBK314" s="1636"/>
      <c r="KBL314" s="1636"/>
      <c r="KBM314" s="1636"/>
      <c r="KBN314" s="1636"/>
      <c r="KBO314" s="1636"/>
      <c r="KBP314" s="1636"/>
      <c r="KBQ314" s="1636"/>
      <c r="KBR314" s="1636"/>
      <c r="KBS314" s="1636"/>
      <c r="KBT314" s="1636"/>
      <c r="KBU314" s="1636"/>
      <c r="KBV314" s="1636"/>
      <c r="KBW314" s="1636"/>
      <c r="KBX314" s="1636"/>
      <c r="KBY314" s="1636"/>
      <c r="KBZ314" s="1636"/>
      <c r="KCA314" s="1636"/>
      <c r="KCB314" s="1636"/>
      <c r="KCC314" s="1636"/>
      <c r="KCD314" s="1636"/>
      <c r="KCE314" s="1636"/>
      <c r="KCF314" s="1636"/>
      <c r="KCG314" s="1636"/>
      <c r="KCH314" s="1636"/>
      <c r="KCI314" s="1636"/>
      <c r="KCJ314" s="1636"/>
      <c r="KCK314" s="1636"/>
      <c r="KCL314" s="1636"/>
      <c r="KCM314" s="1636"/>
      <c r="KCN314" s="1636"/>
      <c r="KCO314" s="1636"/>
      <c r="KCP314" s="1636"/>
      <c r="KCQ314" s="1636"/>
      <c r="KCR314" s="1636"/>
      <c r="KCS314" s="1636"/>
      <c r="KCT314" s="1636"/>
      <c r="KCU314" s="1636"/>
      <c r="KCV314" s="1636"/>
      <c r="KCW314" s="1636"/>
      <c r="KCX314" s="1636"/>
      <c r="KCY314" s="1636"/>
      <c r="KCZ314" s="1636"/>
      <c r="KDA314" s="1636"/>
      <c r="KDB314" s="1636"/>
      <c r="KDC314" s="1636"/>
      <c r="KDD314" s="1636"/>
      <c r="KDE314" s="1636"/>
      <c r="KDF314" s="1636"/>
      <c r="KDG314" s="1636"/>
      <c r="KDH314" s="1636"/>
      <c r="KDI314" s="1636"/>
      <c r="KDJ314" s="1636"/>
      <c r="KDK314" s="1636"/>
      <c r="KDL314" s="1636"/>
      <c r="KDM314" s="1636"/>
      <c r="KDN314" s="1636"/>
      <c r="KDO314" s="1636"/>
      <c r="KDP314" s="1636"/>
      <c r="KDQ314" s="1636"/>
      <c r="KDR314" s="1636"/>
      <c r="KDS314" s="1636"/>
      <c r="KDT314" s="1636"/>
      <c r="KDU314" s="1636"/>
      <c r="KDV314" s="1636"/>
      <c r="KDW314" s="1636"/>
      <c r="KDX314" s="1636"/>
      <c r="KDY314" s="1636"/>
      <c r="KDZ314" s="1636"/>
      <c r="KEA314" s="1636"/>
      <c r="KEB314" s="1636"/>
      <c r="KEC314" s="1636"/>
      <c r="KED314" s="1636"/>
      <c r="KEE314" s="1636"/>
      <c r="KEF314" s="1636"/>
      <c r="KEG314" s="1636"/>
      <c r="KEH314" s="1636"/>
      <c r="KEI314" s="1636"/>
      <c r="KEJ314" s="1636"/>
      <c r="KEK314" s="1636"/>
      <c r="KEL314" s="1636"/>
      <c r="KEM314" s="1636"/>
      <c r="KEN314" s="1636"/>
      <c r="KEO314" s="1636"/>
      <c r="KEP314" s="1636"/>
      <c r="KEQ314" s="1636"/>
      <c r="KER314" s="1636"/>
      <c r="KES314" s="1636"/>
      <c r="KET314" s="1636"/>
      <c r="KEU314" s="1636"/>
      <c r="KEV314" s="1636"/>
      <c r="KEW314" s="1636"/>
      <c r="KEX314" s="1636"/>
      <c r="KEY314" s="1636"/>
      <c r="KEZ314" s="1636"/>
      <c r="KFA314" s="1636"/>
      <c r="KFB314" s="1636"/>
      <c r="KFC314" s="1636"/>
      <c r="KFD314" s="1636"/>
      <c r="KFE314" s="1636"/>
      <c r="KFF314" s="1636"/>
      <c r="KFG314" s="1636"/>
      <c r="KFH314" s="1636"/>
      <c r="KFI314" s="1636"/>
      <c r="KFJ314" s="1636"/>
      <c r="KFK314" s="1636"/>
      <c r="KFL314" s="1636"/>
      <c r="KFM314" s="1636"/>
      <c r="KFN314" s="1636"/>
      <c r="KFO314" s="1636"/>
      <c r="KFP314" s="1636"/>
      <c r="KFQ314" s="1636"/>
      <c r="KFR314" s="1636"/>
      <c r="KFS314" s="1636"/>
      <c r="KFT314" s="1636"/>
      <c r="KFU314" s="1636"/>
      <c r="KFV314" s="1636"/>
      <c r="KFW314" s="1636"/>
      <c r="KFX314" s="1636"/>
      <c r="KFY314" s="1636"/>
      <c r="KFZ314" s="1636"/>
      <c r="KGA314" s="1636"/>
      <c r="KGB314" s="1636"/>
      <c r="KGC314" s="1636"/>
      <c r="KGD314" s="1636"/>
      <c r="KGE314" s="1636"/>
      <c r="KGF314" s="1636"/>
      <c r="KGG314" s="1636"/>
      <c r="KGH314" s="1636"/>
      <c r="KGI314" s="1636"/>
      <c r="KGJ314" s="1636"/>
      <c r="KGK314" s="1636"/>
      <c r="KGL314" s="1636"/>
      <c r="KGM314" s="1636"/>
      <c r="KGN314" s="1636"/>
      <c r="KGO314" s="1636"/>
      <c r="KGP314" s="1636"/>
      <c r="KGQ314" s="1636"/>
      <c r="KGR314" s="1636"/>
      <c r="KGS314" s="1636"/>
      <c r="KGT314" s="1636"/>
      <c r="KGU314" s="1636"/>
      <c r="KGV314" s="1636"/>
      <c r="KGW314" s="1636"/>
      <c r="KGX314" s="1636"/>
      <c r="KGY314" s="1636"/>
      <c r="KGZ314" s="1636"/>
      <c r="KHA314" s="1636"/>
      <c r="KHB314" s="1636"/>
      <c r="KHC314" s="1636"/>
      <c r="KHD314" s="1636"/>
      <c r="KHE314" s="1636"/>
      <c r="KHF314" s="1636"/>
      <c r="KHG314" s="1636"/>
      <c r="KHH314" s="1636"/>
      <c r="KHI314" s="1636"/>
      <c r="KHJ314" s="1636"/>
      <c r="KHK314" s="1636"/>
      <c r="KHL314" s="1636"/>
      <c r="KHM314" s="1636"/>
      <c r="KHN314" s="1636"/>
      <c r="KHO314" s="1636"/>
      <c r="KHP314" s="1636"/>
      <c r="KHQ314" s="1636"/>
      <c r="KHR314" s="1636"/>
      <c r="KHS314" s="1636"/>
      <c r="KHT314" s="1636"/>
      <c r="KHU314" s="1636"/>
      <c r="KHV314" s="1636"/>
      <c r="KHW314" s="1636"/>
      <c r="KHX314" s="1636"/>
      <c r="KHY314" s="1636"/>
      <c r="KHZ314" s="1636"/>
      <c r="KIA314" s="1636"/>
      <c r="KIB314" s="1636"/>
      <c r="KIC314" s="1636"/>
      <c r="KID314" s="1636"/>
      <c r="KIE314" s="1636"/>
      <c r="KIF314" s="1636"/>
      <c r="KIG314" s="1636"/>
      <c r="KIH314" s="1636"/>
      <c r="KII314" s="1636"/>
      <c r="KIJ314" s="1636"/>
      <c r="KIK314" s="1636"/>
      <c r="KIL314" s="1636"/>
      <c r="KIM314" s="1636"/>
      <c r="KIN314" s="1636"/>
      <c r="KIO314" s="1636"/>
      <c r="KIP314" s="1636"/>
      <c r="KIQ314" s="1636"/>
      <c r="KIR314" s="1636"/>
      <c r="KIS314" s="1636"/>
      <c r="KIT314" s="1636"/>
      <c r="KIU314" s="1636"/>
      <c r="KIV314" s="1636"/>
      <c r="KIW314" s="1636"/>
      <c r="KIX314" s="1636"/>
      <c r="KIY314" s="1636"/>
      <c r="KIZ314" s="1636"/>
      <c r="KJA314" s="1636"/>
      <c r="KJB314" s="1636"/>
      <c r="KJC314" s="1636"/>
      <c r="KJD314" s="1636"/>
      <c r="KJE314" s="1636"/>
      <c r="KJF314" s="1636"/>
      <c r="KJG314" s="1636"/>
      <c r="KJH314" s="1636"/>
      <c r="KJI314" s="1636"/>
      <c r="KJJ314" s="1636"/>
      <c r="KJK314" s="1636"/>
      <c r="KJL314" s="1636"/>
      <c r="KJM314" s="1636"/>
      <c r="KJN314" s="1636"/>
      <c r="KJO314" s="1636"/>
      <c r="KJP314" s="1636"/>
      <c r="KJQ314" s="1636"/>
      <c r="KJR314" s="1636"/>
      <c r="KJS314" s="1636"/>
      <c r="KJT314" s="1636"/>
      <c r="KJU314" s="1636"/>
      <c r="KJV314" s="1636"/>
      <c r="KJW314" s="1636"/>
      <c r="KJX314" s="1636"/>
      <c r="KJY314" s="1636"/>
      <c r="KJZ314" s="1636"/>
      <c r="KKA314" s="1636"/>
      <c r="KKB314" s="1636"/>
      <c r="KKC314" s="1636"/>
      <c r="KKD314" s="1636"/>
      <c r="KKE314" s="1636"/>
      <c r="KKF314" s="1636"/>
      <c r="KKG314" s="1636"/>
      <c r="KKH314" s="1636"/>
      <c r="KKI314" s="1636"/>
      <c r="KKJ314" s="1636"/>
      <c r="KKK314" s="1636"/>
      <c r="KKL314" s="1636"/>
      <c r="KKM314" s="1636"/>
      <c r="KKN314" s="1636"/>
      <c r="KKO314" s="1636"/>
      <c r="KKP314" s="1636"/>
      <c r="KKQ314" s="1636"/>
      <c r="KKR314" s="1636"/>
      <c r="KKS314" s="1636"/>
      <c r="KKT314" s="1636"/>
      <c r="KKU314" s="1636"/>
      <c r="KKV314" s="1636"/>
      <c r="KKW314" s="1636"/>
      <c r="KKX314" s="1636"/>
      <c r="KKY314" s="1636"/>
      <c r="KKZ314" s="1636"/>
      <c r="KLA314" s="1636"/>
      <c r="KLB314" s="1636"/>
      <c r="KLC314" s="1636"/>
      <c r="KLD314" s="1636"/>
      <c r="KLE314" s="1636"/>
      <c r="KLF314" s="1636"/>
      <c r="KLG314" s="1636"/>
      <c r="KLH314" s="1636"/>
      <c r="KLI314" s="1636"/>
      <c r="KLJ314" s="1636"/>
      <c r="KLK314" s="1636"/>
      <c r="KLL314" s="1636"/>
      <c r="KLM314" s="1636"/>
      <c r="KLN314" s="1636"/>
      <c r="KLO314" s="1636"/>
      <c r="KLP314" s="1636"/>
      <c r="KLQ314" s="1636"/>
      <c r="KLR314" s="1636"/>
      <c r="KLS314" s="1636"/>
      <c r="KLT314" s="1636"/>
      <c r="KLU314" s="1636"/>
      <c r="KLV314" s="1636"/>
      <c r="KLW314" s="1636"/>
      <c r="KLX314" s="1636"/>
      <c r="KLY314" s="1636"/>
      <c r="KLZ314" s="1636"/>
      <c r="KMA314" s="1636"/>
      <c r="KMB314" s="1636"/>
      <c r="KMC314" s="1636"/>
      <c r="KMD314" s="1636"/>
      <c r="KME314" s="1636"/>
      <c r="KMF314" s="1636"/>
      <c r="KMG314" s="1636"/>
      <c r="KMH314" s="1636"/>
      <c r="KMI314" s="1636"/>
      <c r="KMJ314" s="1636"/>
      <c r="KMK314" s="1636"/>
      <c r="KML314" s="1636"/>
      <c r="KMM314" s="1636"/>
      <c r="KMN314" s="1636"/>
      <c r="KMO314" s="1636"/>
      <c r="KMP314" s="1636"/>
      <c r="KMQ314" s="1636"/>
      <c r="KMR314" s="1636"/>
      <c r="KMS314" s="1636"/>
      <c r="KMT314" s="1636"/>
      <c r="KMU314" s="1636"/>
      <c r="KMV314" s="1636"/>
      <c r="KMW314" s="1636"/>
      <c r="KMX314" s="1636"/>
      <c r="KMY314" s="1636"/>
      <c r="KMZ314" s="1636"/>
      <c r="KNA314" s="1636"/>
      <c r="KNB314" s="1636"/>
      <c r="KNC314" s="1636"/>
      <c r="KND314" s="1636"/>
      <c r="KNE314" s="1636"/>
      <c r="KNF314" s="1636"/>
      <c r="KNG314" s="1636"/>
      <c r="KNH314" s="1636"/>
      <c r="KNI314" s="1636"/>
      <c r="KNJ314" s="1636"/>
      <c r="KNK314" s="1636"/>
      <c r="KNL314" s="1636"/>
      <c r="KNM314" s="1636"/>
      <c r="KNN314" s="1636"/>
      <c r="KNO314" s="1636"/>
      <c r="KNP314" s="1636"/>
      <c r="KNQ314" s="1636"/>
      <c r="KNR314" s="1636"/>
      <c r="KNS314" s="1636"/>
      <c r="KNT314" s="1636"/>
      <c r="KNU314" s="1636"/>
      <c r="KNV314" s="1636"/>
      <c r="KNW314" s="1636"/>
      <c r="KNX314" s="1636"/>
      <c r="KNY314" s="1636"/>
      <c r="KNZ314" s="1636"/>
      <c r="KOA314" s="1636"/>
      <c r="KOB314" s="1636"/>
      <c r="KOC314" s="1636"/>
      <c r="KOD314" s="1636"/>
      <c r="KOE314" s="1636"/>
      <c r="KOF314" s="1636"/>
      <c r="KOG314" s="1636"/>
      <c r="KOH314" s="1636"/>
      <c r="KOI314" s="1636"/>
      <c r="KOJ314" s="1636"/>
      <c r="KOK314" s="1636"/>
      <c r="KOL314" s="1636"/>
      <c r="KOM314" s="1636"/>
      <c r="KON314" s="1636"/>
      <c r="KOO314" s="1636"/>
      <c r="KOP314" s="1636"/>
      <c r="KOQ314" s="1636"/>
      <c r="KOR314" s="1636"/>
      <c r="KOS314" s="1636"/>
      <c r="KOT314" s="1636"/>
      <c r="KOU314" s="1636"/>
      <c r="KOV314" s="1636"/>
      <c r="KOW314" s="1636"/>
      <c r="KOX314" s="1636"/>
      <c r="KOY314" s="1636"/>
      <c r="KOZ314" s="1636"/>
      <c r="KPA314" s="1636"/>
      <c r="KPB314" s="1636"/>
      <c r="KPC314" s="1636"/>
      <c r="KPD314" s="1636"/>
      <c r="KPE314" s="1636"/>
      <c r="KPF314" s="1636"/>
      <c r="KPG314" s="1636"/>
      <c r="KPH314" s="1636"/>
      <c r="KPI314" s="1636"/>
      <c r="KPJ314" s="1636"/>
      <c r="KPK314" s="1636"/>
      <c r="KPL314" s="1636"/>
      <c r="KPM314" s="1636"/>
      <c r="KPN314" s="1636"/>
      <c r="KPO314" s="1636"/>
      <c r="KPP314" s="1636"/>
      <c r="KPQ314" s="1636"/>
      <c r="KPR314" s="1636"/>
      <c r="KPS314" s="1636"/>
      <c r="KPT314" s="1636"/>
      <c r="KPU314" s="1636"/>
      <c r="KPV314" s="1636"/>
      <c r="KPW314" s="1636"/>
      <c r="KPX314" s="1636"/>
      <c r="KPY314" s="1636"/>
      <c r="KPZ314" s="1636"/>
      <c r="KQA314" s="1636"/>
      <c r="KQB314" s="1636"/>
      <c r="KQC314" s="1636"/>
      <c r="KQD314" s="1636"/>
      <c r="KQE314" s="1636"/>
      <c r="KQF314" s="1636"/>
      <c r="KQG314" s="1636"/>
      <c r="KQH314" s="1636"/>
      <c r="KQI314" s="1636"/>
      <c r="KQJ314" s="1636"/>
      <c r="KQK314" s="1636"/>
      <c r="KQL314" s="1636"/>
      <c r="KQM314" s="1636"/>
      <c r="KQN314" s="1636"/>
      <c r="KQO314" s="1636"/>
      <c r="KQP314" s="1636"/>
      <c r="KQQ314" s="1636"/>
      <c r="KQR314" s="1636"/>
      <c r="KQS314" s="1636"/>
      <c r="KQT314" s="1636"/>
      <c r="KQU314" s="1636"/>
      <c r="KQV314" s="1636"/>
      <c r="KQW314" s="1636"/>
      <c r="KQX314" s="1636"/>
      <c r="KQY314" s="1636"/>
      <c r="KQZ314" s="1636"/>
      <c r="KRA314" s="1636"/>
      <c r="KRB314" s="1636"/>
      <c r="KRC314" s="1636"/>
      <c r="KRD314" s="1636"/>
      <c r="KRE314" s="1636"/>
      <c r="KRF314" s="1636"/>
      <c r="KRG314" s="1636"/>
      <c r="KRH314" s="1636"/>
      <c r="KRI314" s="1636"/>
      <c r="KRJ314" s="1636"/>
      <c r="KRK314" s="1636"/>
      <c r="KRL314" s="1636"/>
      <c r="KRM314" s="1636"/>
      <c r="KRN314" s="1636"/>
      <c r="KRO314" s="1636"/>
      <c r="KRP314" s="1636"/>
      <c r="KRQ314" s="1636"/>
      <c r="KRR314" s="1636"/>
      <c r="KRS314" s="1636"/>
      <c r="KRT314" s="1636"/>
      <c r="KRU314" s="1636"/>
      <c r="KRV314" s="1636"/>
      <c r="KRW314" s="1636"/>
      <c r="KRX314" s="1636"/>
      <c r="KRY314" s="1636"/>
      <c r="KRZ314" s="1636"/>
      <c r="KSA314" s="1636"/>
      <c r="KSB314" s="1636"/>
      <c r="KSC314" s="1636"/>
      <c r="KSD314" s="1636"/>
      <c r="KSE314" s="1636"/>
      <c r="KSF314" s="1636"/>
      <c r="KSG314" s="1636"/>
      <c r="KSH314" s="1636"/>
      <c r="KSI314" s="1636"/>
      <c r="KSJ314" s="1636"/>
      <c r="KSK314" s="1636"/>
      <c r="KSL314" s="1636"/>
      <c r="KSM314" s="1636"/>
      <c r="KSN314" s="1636"/>
      <c r="KSO314" s="1636"/>
      <c r="KSP314" s="1636"/>
      <c r="KSQ314" s="1636"/>
      <c r="KSR314" s="1636"/>
      <c r="KSS314" s="1636"/>
      <c r="KST314" s="1636"/>
      <c r="KSU314" s="1636"/>
      <c r="KSV314" s="1636"/>
      <c r="KSW314" s="1636"/>
      <c r="KSX314" s="1636"/>
      <c r="KSY314" s="1636"/>
      <c r="KSZ314" s="1636"/>
      <c r="KTA314" s="1636"/>
      <c r="KTB314" s="1636"/>
      <c r="KTC314" s="1636"/>
      <c r="KTD314" s="1636"/>
      <c r="KTE314" s="1636"/>
      <c r="KTF314" s="1636"/>
      <c r="KTG314" s="1636"/>
      <c r="KTH314" s="1636"/>
      <c r="KTI314" s="1636"/>
      <c r="KTJ314" s="1636"/>
      <c r="KTK314" s="1636"/>
      <c r="KTL314" s="1636"/>
      <c r="KTM314" s="1636"/>
      <c r="KTN314" s="1636"/>
      <c r="KTO314" s="1636"/>
      <c r="KTP314" s="1636"/>
      <c r="KTQ314" s="1636"/>
      <c r="KTR314" s="1636"/>
      <c r="KTS314" s="1636"/>
      <c r="KTT314" s="1636"/>
      <c r="KTU314" s="1636"/>
      <c r="KTV314" s="1636"/>
      <c r="KTW314" s="1636"/>
      <c r="KTX314" s="1636"/>
      <c r="KTY314" s="1636"/>
      <c r="KTZ314" s="1636"/>
      <c r="KUA314" s="1636"/>
      <c r="KUB314" s="1636"/>
      <c r="KUC314" s="1636"/>
      <c r="KUD314" s="1636"/>
      <c r="KUE314" s="1636"/>
      <c r="KUF314" s="1636"/>
      <c r="KUG314" s="1636"/>
      <c r="KUH314" s="1636"/>
      <c r="KUI314" s="1636"/>
      <c r="KUJ314" s="1636"/>
      <c r="KUK314" s="1636"/>
      <c r="KUL314" s="1636"/>
      <c r="KUM314" s="1636"/>
      <c r="KUN314" s="1636"/>
      <c r="KUO314" s="1636"/>
      <c r="KUP314" s="1636"/>
      <c r="KUQ314" s="1636"/>
      <c r="KUR314" s="1636"/>
      <c r="KUS314" s="1636"/>
      <c r="KUT314" s="1636"/>
      <c r="KUU314" s="1636"/>
      <c r="KUV314" s="1636"/>
      <c r="KUW314" s="1636"/>
      <c r="KUX314" s="1636"/>
      <c r="KUY314" s="1636"/>
      <c r="KUZ314" s="1636"/>
      <c r="KVA314" s="1636"/>
      <c r="KVB314" s="1636"/>
      <c r="KVC314" s="1636"/>
      <c r="KVD314" s="1636"/>
      <c r="KVE314" s="1636"/>
      <c r="KVF314" s="1636"/>
      <c r="KVG314" s="1636"/>
      <c r="KVH314" s="1636"/>
      <c r="KVI314" s="1636"/>
      <c r="KVJ314" s="1636"/>
      <c r="KVK314" s="1636"/>
      <c r="KVL314" s="1636"/>
      <c r="KVM314" s="1636"/>
      <c r="KVN314" s="1636"/>
      <c r="KVO314" s="1636"/>
      <c r="KVP314" s="1636"/>
      <c r="KVQ314" s="1636"/>
      <c r="KVR314" s="1636"/>
      <c r="KVS314" s="1636"/>
      <c r="KVT314" s="1636"/>
      <c r="KVU314" s="1636"/>
      <c r="KVV314" s="1636"/>
      <c r="KVW314" s="1636"/>
      <c r="KVX314" s="1636"/>
      <c r="KVY314" s="1636"/>
      <c r="KVZ314" s="1636"/>
      <c r="KWA314" s="1636"/>
      <c r="KWB314" s="1636"/>
      <c r="KWC314" s="1636"/>
      <c r="KWD314" s="1636"/>
      <c r="KWE314" s="1636"/>
      <c r="KWF314" s="1636"/>
      <c r="KWG314" s="1636"/>
      <c r="KWH314" s="1636"/>
      <c r="KWI314" s="1636"/>
      <c r="KWJ314" s="1636"/>
      <c r="KWK314" s="1636"/>
      <c r="KWL314" s="1636"/>
      <c r="KWM314" s="1636"/>
      <c r="KWN314" s="1636"/>
      <c r="KWO314" s="1636"/>
      <c r="KWP314" s="1636"/>
      <c r="KWQ314" s="1636"/>
      <c r="KWR314" s="1636"/>
      <c r="KWS314" s="1636"/>
      <c r="KWT314" s="1636"/>
      <c r="KWU314" s="1636"/>
      <c r="KWV314" s="1636"/>
      <c r="KWW314" s="1636"/>
      <c r="KWX314" s="1636"/>
      <c r="KWY314" s="1636"/>
      <c r="KWZ314" s="1636"/>
      <c r="KXA314" s="1636"/>
      <c r="KXB314" s="1636"/>
      <c r="KXC314" s="1636"/>
      <c r="KXD314" s="1636"/>
      <c r="KXE314" s="1636"/>
      <c r="KXF314" s="1636"/>
      <c r="KXG314" s="1636"/>
      <c r="KXH314" s="1636"/>
      <c r="KXI314" s="1636"/>
      <c r="KXJ314" s="1636"/>
      <c r="KXK314" s="1636"/>
      <c r="KXL314" s="1636"/>
      <c r="KXM314" s="1636"/>
      <c r="KXN314" s="1636"/>
      <c r="KXO314" s="1636"/>
      <c r="KXP314" s="1636"/>
      <c r="KXQ314" s="1636"/>
      <c r="KXR314" s="1636"/>
      <c r="KXS314" s="1636"/>
      <c r="KXT314" s="1636"/>
      <c r="KXU314" s="1636"/>
      <c r="KXV314" s="1636"/>
      <c r="KXW314" s="1636"/>
      <c r="KXX314" s="1636"/>
      <c r="KXY314" s="1636"/>
      <c r="KXZ314" s="1636"/>
      <c r="KYA314" s="1636"/>
      <c r="KYB314" s="1636"/>
      <c r="KYC314" s="1636"/>
      <c r="KYD314" s="1636"/>
      <c r="KYE314" s="1636"/>
      <c r="KYF314" s="1636"/>
      <c r="KYG314" s="1636"/>
      <c r="KYH314" s="1636"/>
      <c r="KYI314" s="1636"/>
      <c r="KYJ314" s="1636"/>
      <c r="KYK314" s="1636"/>
      <c r="KYL314" s="1636"/>
      <c r="KYM314" s="1636"/>
      <c r="KYN314" s="1636"/>
      <c r="KYO314" s="1636"/>
      <c r="KYP314" s="1636"/>
      <c r="KYQ314" s="1636"/>
      <c r="KYR314" s="1636"/>
      <c r="KYS314" s="1636"/>
      <c r="KYT314" s="1636"/>
      <c r="KYU314" s="1636"/>
      <c r="KYV314" s="1636"/>
      <c r="KYW314" s="1636"/>
      <c r="KYX314" s="1636"/>
      <c r="KYY314" s="1636"/>
      <c r="KYZ314" s="1636"/>
      <c r="KZA314" s="1636"/>
      <c r="KZB314" s="1636"/>
      <c r="KZC314" s="1636"/>
      <c r="KZD314" s="1636"/>
      <c r="KZE314" s="1636"/>
      <c r="KZF314" s="1636"/>
      <c r="KZG314" s="1636"/>
      <c r="KZH314" s="1636"/>
      <c r="KZI314" s="1636"/>
      <c r="KZJ314" s="1636"/>
      <c r="KZK314" s="1636"/>
      <c r="KZL314" s="1636"/>
      <c r="KZM314" s="1636"/>
      <c r="KZN314" s="1636"/>
      <c r="KZO314" s="1636"/>
      <c r="KZP314" s="1636"/>
      <c r="KZQ314" s="1636"/>
      <c r="KZR314" s="1636"/>
      <c r="KZS314" s="1636"/>
      <c r="KZT314" s="1636"/>
      <c r="KZU314" s="1636"/>
      <c r="KZV314" s="1636"/>
      <c r="KZW314" s="1636"/>
      <c r="KZX314" s="1636"/>
      <c r="KZY314" s="1636"/>
      <c r="KZZ314" s="1636"/>
      <c r="LAA314" s="1636"/>
      <c r="LAB314" s="1636"/>
      <c r="LAC314" s="1636"/>
      <c r="LAD314" s="1636"/>
      <c r="LAE314" s="1636"/>
      <c r="LAF314" s="1636"/>
      <c r="LAG314" s="1636"/>
      <c r="LAH314" s="1636"/>
      <c r="LAI314" s="1636"/>
      <c r="LAJ314" s="1636"/>
      <c r="LAK314" s="1636"/>
      <c r="LAL314" s="1636"/>
      <c r="LAM314" s="1636"/>
      <c r="LAN314" s="1636"/>
      <c r="LAO314" s="1636"/>
      <c r="LAP314" s="1636"/>
      <c r="LAQ314" s="1636"/>
      <c r="LAR314" s="1636"/>
      <c r="LAS314" s="1636"/>
      <c r="LAT314" s="1636"/>
      <c r="LAU314" s="1636"/>
      <c r="LAV314" s="1636"/>
      <c r="LAW314" s="1636"/>
      <c r="LAX314" s="1636"/>
      <c r="LAY314" s="1636"/>
      <c r="LAZ314" s="1636"/>
      <c r="LBA314" s="1636"/>
      <c r="LBB314" s="1636"/>
      <c r="LBC314" s="1636"/>
      <c r="LBD314" s="1636"/>
      <c r="LBE314" s="1636"/>
      <c r="LBF314" s="1636"/>
      <c r="LBG314" s="1636"/>
      <c r="LBH314" s="1636"/>
      <c r="LBI314" s="1636"/>
      <c r="LBJ314" s="1636"/>
      <c r="LBK314" s="1636"/>
      <c r="LBL314" s="1636"/>
      <c r="LBM314" s="1636"/>
      <c r="LBN314" s="1636"/>
      <c r="LBO314" s="1636"/>
      <c r="LBP314" s="1636"/>
      <c r="LBQ314" s="1636"/>
      <c r="LBR314" s="1636"/>
      <c r="LBS314" s="1636"/>
      <c r="LBT314" s="1636"/>
      <c r="LBU314" s="1636"/>
      <c r="LBV314" s="1636"/>
      <c r="LBW314" s="1636"/>
      <c r="LBX314" s="1636"/>
      <c r="LBY314" s="1636"/>
      <c r="LBZ314" s="1636"/>
      <c r="LCA314" s="1636"/>
      <c r="LCB314" s="1636"/>
      <c r="LCC314" s="1636"/>
      <c r="LCD314" s="1636"/>
      <c r="LCE314" s="1636"/>
      <c r="LCF314" s="1636"/>
      <c r="LCG314" s="1636"/>
      <c r="LCH314" s="1636"/>
      <c r="LCI314" s="1636"/>
      <c r="LCJ314" s="1636"/>
      <c r="LCK314" s="1636"/>
      <c r="LCL314" s="1636"/>
      <c r="LCM314" s="1636"/>
      <c r="LCN314" s="1636"/>
      <c r="LCO314" s="1636"/>
      <c r="LCP314" s="1636"/>
      <c r="LCQ314" s="1636"/>
      <c r="LCR314" s="1636"/>
      <c r="LCS314" s="1636"/>
      <c r="LCT314" s="1636"/>
      <c r="LCU314" s="1636"/>
      <c r="LCV314" s="1636"/>
      <c r="LCW314" s="1636"/>
      <c r="LCX314" s="1636"/>
      <c r="LCY314" s="1636"/>
      <c r="LCZ314" s="1636"/>
      <c r="LDA314" s="1636"/>
      <c r="LDB314" s="1636"/>
      <c r="LDC314" s="1636"/>
      <c r="LDD314" s="1636"/>
      <c r="LDE314" s="1636"/>
      <c r="LDF314" s="1636"/>
      <c r="LDG314" s="1636"/>
      <c r="LDH314" s="1636"/>
      <c r="LDI314" s="1636"/>
      <c r="LDJ314" s="1636"/>
      <c r="LDK314" s="1636"/>
      <c r="LDL314" s="1636"/>
      <c r="LDM314" s="1636"/>
      <c r="LDN314" s="1636"/>
      <c r="LDO314" s="1636"/>
      <c r="LDP314" s="1636"/>
      <c r="LDQ314" s="1636"/>
      <c r="LDR314" s="1636"/>
      <c r="LDS314" s="1636"/>
      <c r="LDT314" s="1636"/>
      <c r="LDU314" s="1636"/>
      <c r="LDV314" s="1636"/>
      <c r="LDW314" s="1636"/>
      <c r="LDX314" s="1636"/>
      <c r="LDY314" s="1636"/>
      <c r="LDZ314" s="1636"/>
      <c r="LEA314" s="1636"/>
      <c r="LEB314" s="1636"/>
      <c r="LEC314" s="1636"/>
      <c r="LED314" s="1636"/>
      <c r="LEE314" s="1636"/>
      <c r="LEF314" s="1636"/>
      <c r="LEG314" s="1636"/>
      <c r="LEH314" s="1636"/>
      <c r="LEI314" s="1636"/>
      <c r="LEJ314" s="1636"/>
      <c r="LEK314" s="1636"/>
      <c r="LEL314" s="1636"/>
      <c r="LEM314" s="1636"/>
      <c r="LEN314" s="1636"/>
      <c r="LEO314" s="1636"/>
      <c r="LEP314" s="1636"/>
      <c r="LEQ314" s="1636"/>
      <c r="LER314" s="1636"/>
      <c r="LES314" s="1636"/>
      <c r="LET314" s="1636"/>
      <c r="LEU314" s="1636"/>
      <c r="LEV314" s="1636"/>
      <c r="LEW314" s="1636"/>
      <c r="LEX314" s="1636"/>
      <c r="LEY314" s="1636"/>
      <c r="LEZ314" s="1636"/>
      <c r="LFA314" s="1636"/>
      <c r="LFB314" s="1636"/>
      <c r="LFC314" s="1636"/>
      <c r="LFD314" s="1636"/>
      <c r="LFE314" s="1636"/>
      <c r="LFF314" s="1636"/>
      <c r="LFG314" s="1636"/>
      <c r="LFH314" s="1636"/>
      <c r="LFI314" s="1636"/>
      <c r="LFJ314" s="1636"/>
      <c r="LFK314" s="1636"/>
      <c r="LFL314" s="1636"/>
      <c r="LFM314" s="1636"/>
      <c r="LFN314" s="1636"/>
      <c r="LFO314" s="1636"/>
      <c r="LFP314" s="1636"/>
      <c r="LFQ314" s="1636"/>
      <c r="LFR314" s="1636"/>
      <c r="LFS314" s="1636"/>
      <c r="LFT314" s="1636"/>
      <c r="LFU314" s="1636"/>
      <c r="LFV314" s="1636"/>
      <c r="LFW314" s="1636"/>
      <c r="LFX314" s="1636"/>
      <c r="LFY314" s="1636"/>
      <c r="LFZ314" s="1636"/>
      <c r="LGA314" s="1636"/>
      <c r="LGB314" s="1636"/>
      <c r="LGC314" s="1636"/>
      <c r="LGD314" s="1636"/>
      <c r="LGE314" s="1636"/>
      <c r="LGF314" s="1636"/>
      <c r="LGG314" s="1636"/>
      <c r="LGH314" s="1636"/>
      <c r="LGI314" s="1636"/>
      <c r="LGJ314" s="1636"/>
      <c r="LGK314" s="1636"/>
      <c r="LGL314" s="1636"/>
      <c r="LGM314" s="1636"/>
      <c r="LGN314" s="1636"/>
      <c r="LGO314" s="1636"/>
      <c r="LGP314" s="1636"/>
      <c r="LGQ314" s="1636"/>
      <c r="LGR314" s="1636"/>
      <c r="LGS314" s="1636"/>
      <c r="LGT314" s="1636"/>
      <c r="LGU314" s="1636"/>
      <c r="LGV314" s="1636"/>
      <c r="LGW314" s="1636"/>
      <c r="LGX314" s="1636"/>
      <c r="LGY314" s="1636"/>
      <c r="LGZ314" s="1636"/>
      <c r="LHA314" s="1636"/>
      <c r="LHB314" s="1636"/>
      <c r="LHC314" s="1636"/>
      <c r="LHD314" s="1636"/>
      <c r="LHE314" s="1636"/>
      <c r="LHF314" s="1636"/>
      <c r="LHG314" s="1636"/>
      <c r="LHH314" s="1636"/>
      <c r="LHI314" s="1636"/>
      <c r="LHJ314" s="1636"/>
      <c r="LHK314" s="1636"/>
      <c r="LHL314" s="1636"/>
      <c r="LHM314" s="1636"/>
      <c r="LHN314" s="1636"/>
      <c r="LHO314" s="1636"/>
      <c r="LHP314" s="1636"/>
      <c r="LHQ314" s="1636"/>
      <c r="LHR314" s="1636"/>
      <c r="LHS314" s="1636"/>
      <c r="LHT314" s="1636"/>
      <c r="LHU314" s="1636"/>
      <c r="LHV314" s="1636"/>
      <c r="LHW314" s="1636"/>
      <c r="LHX314" s="1636"/>
      <c r="LHY314" s="1636"/>
      <c r="LHZ314" s="1636"/>
      <c r="LIA314" s="1636"/>
      <c r="LIB314" s="1636"/>
      <c r="LIC314" s="1636"/>
      <c r="LID314" s="1636"/>
      <c r="LIE314" s="1636"/>
      <c r="LIF314" s="1636"/>
      <c r="LIG314" s="1636"/>
      <c r="LIH314" s="1636"/>
      <c r="LII314" s="1636"/>
      <c r="LIJ314" s="1636"/>
      <c r="LIK314" s="1636"/>
      <c r="LIL314" s="1636"/>
      <c r="LIM314" s="1636"/>
      <c r="LIN314" s="1636"/>
      <c r="LIO314" s="1636"/>
      <c r="LIP314" s="1636"/>
      <c r="LIQ314" s="1636"/>
      <c r="LIR314" s="1636"/>
      <c r="LIS314" s="1636"/>
      <c r="LIT314" s="1636"/>
      <c r="LIU314" s="1636"/>
      <c r="LIV314" s="1636"/>
      <c r="LIW314" s="1636"/>
      <c r="LIX314" s="1636"/>
      <c r="LIY314" s="1636"/>
      <c r="LIZ314" s="1636"/>
      <c r="LJA314" s="1636"/>
      <c r="LJB314" s="1636"/>
      <c r="LJC314" s="1636"/>
      <c r="LJD314" s="1636"/>
      <c r="LJE314" s="1636"/>
      <c r="LJF314" s="1636"/>
      <c r="LJG314" s="1636"/>
      <c r="LJH314" s="1636"/>
      <c r="LJI314" s="1636"/>
      <c r="LJJ314" s="1636"/>
      <c r="LJK314" s="1636"/>
      <c r="LJL314" s="1636"/>
      <c r="LJM314" s="1636"/>
      <c r="LJN314" s="1636"/>
      <c r="LJO314" s="1636"/>
      <c r="LJP314" s="1636"/>
      <c r="LJQ314" s="1636"/>
      <c r="LJR314" s="1636"/>
      <c r="LJS314" s="1636"/>
      <c r="LJT314" s="1636"/>
      <c r="LJU314" s="1636"/>
      <c r="LJV314" s="1636"/>
      <c r="LJW314" s="1636"/>
      <c r="LJX314" s="1636"/>
      <c r="LJY314" s="1636"/>
      <c r="LJZ314" s="1636"/>
      <c r="LKA314" s="1636"/>
      <c r="LKB314" s="1636"/>
      <c r="LKC314" s="1636"/>
      <c r="LKD314" s="1636"/>
      <c r="LKE314" s="1636"/>
      <c r="LKF314" s="1636"/>
      <c r="LKG314" s="1636"/>
      <c r="LKH314" s="1636"/>
      <c r="LKI314" s="1636"/>
      <c r="LKJ314" s="1636"/>
      <c r="LKK314" s="1636"/>
      <c r="LKL314" s="1636"/>
      <c r="LKM314" s="1636"/>
      <c r="LKN314" s="1636"/>
      <c r="LKO314" s="1636"/>
      <c r="LKP314" s="1636"/>
      <c r="LKQ314" s="1636"/>
      <c r="LKR314" s="1636"/>
      <c r="LKS314" s="1636"/>
      <c r="LKT314" s="1636"/>
      <c r="LKU314" s="1636"/>
      <c r="LKV314" s="1636"/>
      <c r="LKW314" s="1636"/>
      <c r="LKX314" s="1636"/>
      <c r="LKY314" s="1636"/>
      <c r="LKZ314" s="1636"/>
      <c r="LLA314" s="1636"/>
      <c r="LLB314" s="1636"/>
      <c r="LLC314" s="1636"/>
      <c r="LLD314" s="1636"/>
      <c r="LLE314" s="1636"/>
      <c r="LLF314" s="1636"/>
      <c r="LLG314" s="1636"/>
      <c r="LLH314" s="1636"/>
      <c r="LLI314" s="1636"/>
      <c r="LLJ314" s="1636"/>
      <c r="LLK314" s="1636"/>
      <c r="LLL314" s="1636"/>
      <c r="LLM314" s="1636"/>
      <c r="LLN314" s="1636"/>
      <c r="LLO314" s="1636"/>
      <c r="LLP314" s="1636"/>
      <c r="LLQ314" s="1636"/>
      <c r="LLR314" s="1636"/>
      <c r="LLS314" s="1636"/>
      <c r="LLT314" s="1636"/>
      <c r="LLU314" s="1636"/>
      <c r="LLV314" s="1636"/>
      <c r="LLW314" s="1636"/>
      <c r="LLX314" s="1636"/>
      <c r="LLY314" s="1636"/>
      <c r="LLZ314" s="1636"/>
      <c r="LMA314" s="1636"/>
      <c r="LMB314" s="1636"/>
      <c r="LMC314" s="1636"/>
      <c r="LMD314" s="1636"/>
      <c r="LME314" s="1636"/>
      <c r="LMF314" s="1636"/>
      <c r="LMG314" s="1636"/>
      <c r="LMH314" s="1636"/>
      <c r="LMI314" s="1636"/>
      <c r="LMJ314" s="1636"/>
      <c r="LMK314" s="1636"/>
      <c r="LML314" s="1636"/>
      <c r="LMM314" s="1636"/>
      <c r="LMN314" s="1636"/>
      <c r="LMO314" s="1636"/>
      <c r="LMP314" s="1636"/>
      <c r="LMQ314" s="1636"/>
      <c r="LMR314" s="1636"/>
      <c r="LMS314" s="1636"/>
      <c r="LMT314" s="1636"/>
      <c r="LMU314" s="1636"/>
      <c r="LMV314" s="1636"/>
      <c r="LMW314" s="1636"/>
      <c r="LMX314" s="1636"/>
      <c r="LMY314" s="1636"/>
      <c r="LMZ314" s="1636"/>
      <c r="LNA314" s="1636"/>
      <c r="LNB314" s="1636"/>
      <c r="LNC314" s="1636"/>
      <c r="LND314" s="1636"/>
      <c r="LNE314" s="1636"/>
      <c r="LNF314" s="1636"/>
      <c r="LNG314" s="1636"/>
      <c r="LNH314" s="1636"/>
      <c r="LNI314" s="1636"/>
      <c r="LNJ314" s="1636"/>
      <c r="LNK314" s="1636"/>
      <c r="LNL314" s="1636"/>
      <c r="LNM314" s="1636"/>
      <c r="LNN314" s="1636"/>
      <c r="LNO314" s="1636"/>
      <c r="LNP314" s="1636"/>
      <c r="LNQ314" s="1636"/>
      <c r="LNR314" s="1636"/>
      <c r="LNS314" s="1636"/>
      <c r="LNT314" s="1636"/>
      <c r="LNU314" s="1636"/>
      <c r="LNV314" s="1636"/>
      <c r="LNW314" s="1636"/>
      <c r="LNX314" s="1636"/>
      <c r="LNY314" s="1636"/>
      <c r="LNZ314" s="1636"/>
      <c r="LOA314" s="1636"/>
      <c r="LOB314" s="1636"/>
      <c r="LOC314" s="1636"/>
      <c r="LOD314" s="1636"/>
      <c r="LOE314" s="1636"/>
      <c r="LOF314" s="1636"/>
      <c r="LOG314" s="1636"/>
      <c r="LOH314" s="1636"/>
      <c r="LOI314" s="1636"/>
      <c r="LOJ314" s="1636"/>
      <c r="LOK314" s="1636"/>
      <c r="LOL314" s="1636"/>
      <c r="LOM314" s="1636"/>
      <c r="LON314" s="1636"/>
      <c r="LOO314" s="1636"/>
      <c r="LOP314" s="1636"/>
      <c r="LOQ314" s="1636"/>
      <c r="LOR314" s="1636"/>
      <c r="LOS314" s="1636"/>
      <c r="LOT314" s="1636"/>
      <c r="LOU314" s="1636"/>
      <c r="LOV314" s="1636"/>
      <c r="LOW314" s="1636"/>
      <c r="LOX314" s="1636"/>
      <c r="LOY314" s="1636"/>
      <c r="LOZ314" s="1636"/>
      <c r="LPA314" s="1636"/>
      <c r="LPB314" s="1636"/>
      <c r="LPC314" s="1636"/>
      <c r="LPD314" s="1636"/>
      <c r="LPE314" s="1636"/>
      <c r="LPF314" s="1636"/>
      <c r="LPG314" s="1636"/>
      <c r="LPH314" s="1636"/>
      <c r="LPI314" s="1636"/>
      <c r="LPJ314" s="1636"/>
      <c r="LPK314" s="1636"/>
      <c r="LPL314" s="1636"/>
      <c r="LPM314" s="1636"/>
      <c r="LPN314" s="1636"/>
      <c r="LPO314" s="1636"/>
      <c r="LPP314" s="1636"/>
      <c r="LPQ314" s="1636"/>
      <c r="LPR314" s="1636"/>
      <c r="LPS314" s="1636"/>
      <c r="LPT314" s="1636"/>
      <c r="LPU314" s="1636"/>
      <c r="LPV314" s="1636"/>
      <c r="LPW314" s="1636"/>
      <c r="LPX314" s="1636"/>
      <c r="LPY314" s="1636"/>
      <c r="LPZ314" s="1636"/>
      <c r="LQA314" s="1636"/>
      <c r="LQB314" s="1636"/>
      <c r="LQC314" s="1636"/>
      <c r="LQD314" s="1636"/>
      <c r="LQE314" s="1636"/>
      <c r="LQF314" s="1636"/>
      <c r="LQG314" s="1636"/>
      <c r="LQH314" s="1636"/>
      <c r="LQI314" s="1636"/>
      <c r="LQJ314" s="1636"/>
      <c r="LQK314" s="1636"/>
      <c r="LQL314" s="1636"/>
      <c r="LQM314" s="1636"/>
      <c r="LQN314" s="1636"/>
      <c r="LQO314" s="1636"/>
      <c r="LQP314" s="1636"/>
      <c r="LQQ314" s="1636"/>
      <c r="LQR314" s="1636"/>
      <c r="LQS314" s="1636"/>
      <c r="LQT314" s="1636"/>
      <c r="LQU314" s="1636"/>
      <c r="LQV314" s="1636"/>
      <c r="LQW314" s="1636"/>
      <c r="LQX314" s="1636"/>
      <c r="LQY314" s="1636"/>
      <c r="LQZ314" s="1636"/>
      <c r="LRA314" s="1636"/>
      <c r="LRB314" s="1636"/>
      <c r="LRC314" s="1636"/>
      <c r="LRD314" s="1636"/>
      <c r="LRE314" s="1636"/>
      <c r="LRF314" s="1636"/>
      <c r="LRG314" s="1636"/>
      <c r="LRH314" s="1636"/>
      <c r="LRI314" s="1636"/>
      <c r="LRJ314" s="1636"/>
      <c r="LRK314" s="1636"/>
      <c r="LRL314" s="1636"/>
      <c r="LRM314" s="1636"/>
      <c r="LRN314" s="1636"/>
      <c r="LRO314" s="1636"/>
      <c r="LRP314" s="1636"/>
      <c r="LRQ314" s="1636"/>
      <c r="LRR314" s="1636"/>
      <c r="LRS314" s="1636"/>
      <c r="LRT314" s="1636"/>
      <c r="LRU314" s="1636"/>
      <c r="LRV314" s="1636"/>
      <c r="LRW314" s="1636"/>
      <c r="LRX314" s="1636"/>
      <c r="LRY314" s="1636"/>
      <c r="LRZ314" s="1636"/>
      <c r="LSA314" s="1636"/>
      <c r="LSB314" s="1636"/>
      <c r="LSC314" s="1636"/>
      <c r="LSD314" s="1636"/>
      <c r="LSE314" s="1636"/>
      <c r="LSF314" s="1636"/>
      <c r="LSG314" s="1636"/>
      <c r="LSH314" s="1636"/>
      <c r="LSI314" s="1636"/>
      <c r="LSJ314" s="1636"/>
      <c r="LSK314" s="1636"/>
      <c r="LSL314" s="1636"/>
      <c r="LSM314" s="1636"/>
      <c r="LSN314" s="1636"/>
      <c r="LSO314" s="1636"/>
      <c r="LSP314" s="1636"/>
      <c r="LSQ314" s="1636"/>
      <c r="LSR314" s="1636"/>
      <c r="LSS314" s="1636"/>
      <c r="LST314" s="1636"/>
      <c r="LSU314" s="1636"/>
      <c r="LSV314" s="1636"/>
      <c r="LSW314" s="1636"/>
      <c r="LSX314" s="1636"/>
      <c r="LSY314" s="1636"/>
      <c r="LSZ314" s="1636"/>
      <c r="LTA314" s="1636"/>
      <c r="LTB314" s="1636"/>
      <c r="LTC314" s="1636"/>
      <c r="LTD314" s="1636"/>
      <c r="LTE314" s="1636"/>
      <c r="LTF314" s="1636"/>
      <c r="LTG314" s="1636"/>
      <c r="LTH314" s="1636"/>
      <c r="LTI314" s="1636"/>
      <c r="LTJ314" s="1636"/>
      <c r="LTK314" s="1636"/>
      <c r="LTL314" s="1636"/>
      <c r="LTM314" s="1636"/>
      <c r="LTN314" s="1636"/>
      <c r="LTO314" s="1636"/>
      <c r="LTP314" s="1636"/>
      <c r="LTQ314" s="1636"/>
      <c r="LTR314" s="1636"/>
      <c r="LTS314" s="1636"/>
      <c r="LTT314" s="1636"/>
      <c r="LTU314" s="1636"/>
      <c r="LTV314" s="1636"/>
      <c r="LTW314" s="1636"/>
      <c r="LTX314" s="1636"/>
      <c r="LTY314" s="1636"/>
      <c r="LTZ314" s="1636"/>
      <c r="LUA314" s="1636"/>
      <c r="LUB314" s="1636"/>
      <c r="LUC314" s="1636"/>
      <c r="LUD314" s="1636"/>
      <c r="LUE314" s="1636"/>
      <c r="LUF314" s="1636"/>
      <c r="LUG314" s="1636"/>
      <c r="LUH314" s="1636"/>
      <c r="LUI314" s="1636"/>
      <c r="LUJ314" s="1636"/>
      <c r="LUK314" s="1636"/>
      <c r="LUL314" s="1636"/>
      <c r="LUM314" s="1636"/>
      <c r="LUN314" s="1636"/>
      <c r="LUO314" s="1636"/>
      <c r="LUP314" s="1636"/>
      <c r="LUQ314" s="1636"/>
      <c r="LUR314" s="1636"/>
      <c r="LUS314" s="1636"/>
      <c r="LUT314" s="1636"/>
      <c r="LUU314" s="1636"/>
      <c r="LUV314" s="1636"/>
      <c r="LUW314" s="1636"/>
      <c r="LUX314" s="1636"/>
      <c r="LUY314" s="1636"/>
      <c r="LUZ314" s="1636"/>
      <c r="LVA314" s="1636"/>
      <c r="LVB314" s="1636"/>
      <c r="LVC314" s="1636"/>
      <c r="LVD314" s="1636"/>
      <c r="LVE314" s="1636"/>
      <c r="LVF314" s="1636"/>
      <c r="LVG314" s="1636"/>
      <c r="LVH314" s="1636"/>
      <c r="LVI314" s="1636"/>
      <c r="LVJ314" s="1636"/>
      <c r="LVK314" s="1636"/>
      <c r="LVL314" s="1636"/>
      <c r="LVM314" s="1636"/>
      <c r="LVN314" s="1636"/>
      <c r="LVO314" s="1636"/>
      <c r="LVP314" s="1636"/>
      <c r="LVQ314" s="1636"/>
      <c r="LVR314" s="1636"/>
      <c r="LVS314" s="1636"/>
      <c r="LVT314" s="1636"/>
      <c r="LVU314" s="1636"/>
      <c r="LVV314" s="1636"/>
      <c r="LVW314" s="1636"/>
      <c r="LVX314" s="1636"/>
      <c r="LVY314" s="1636"/>
      <c r="LVZ314" s="1636"/>
      <c r="LWA314" s="1636"/>
      <c r="LWB314" s="1636"/>
      <c r="LWC314" s="1636"/>
      <c r="LWD314" s="1636"/>
      <c r="LWE314" s="1636"/>
      <c r="LWF314" s="1636"/>
      <c r="LWG314" s="1636"/>
      <c r="LWH314" s="1636"/>
      <c r="LWI314" s="1636"/>
      <c r="LWJ314" s="1636"/>
      <c r="LWK314" s="1636"/>
      <c r="LWL314" s="1636"/>
      <c r="LWM314" s="1636"/>
      <c r="LWN314" s="1636"/>
      <c r="LWO314" s="1636"/>
      <c r="LWP314" s="1636"/>
      <c r="LWQ314" s="1636"/>
      <c r="LWR314" s="1636"/>
      <c r="LWS314" s="1636"/>
      <c r="LWT314" s="1636"/>
      <c r="LWU314" s="1636"/>
      <c r="LWV314" s="1636"/>
      <c r="LWW314" s="1636"/>
      <c r="LWX314" s="1636"/>
      <c r="LWY314" s="1636"/>
      <c r="LWZ314" s="1636"/>
      <c r="LXA314" s="1636"/>
      <c r="LXB314" s="1636"/>
      <c r="LXC314" s="1636"/>
      <c r="LXD314" s="1636"/>
      <c r="LXE314" s="1636"/>
      <c r="LXF314" s="1636"/>
      <c r="LXG314" s="1636"/>
      <c r="LXH314" s="1636"/>
      <c r="LXI314" s="1636"/>
      <c r="LXJ314" s="1636"/>
      <c r="LXK314" s="1636"/>
      <c r="LXL314" s="1636"/>
      <c r="LXM314" s="1636"/>
      <c r="LXN314" s="1636"/>
      <c r="LXO314" s="1636"/>
      <c r="LXP314" s="1636"/>
      <c r="LXQ314" s="1636"/>
      <c r="LXR314" s="1636"/>
      <c r="LXS314" s="1636"/>
      <c r="LXT314" s="1636"/>
      <c r="LXU314" s="1636"/>
      <c r="LXV314" s="1636"/>
      <c r="LXW314" s="1636"/>
      <c r="LXX314" s="1636"/>
      <c r="LXY314" s="1636"/>
      <c r="LXZ314" s="1636"/>
      <c r="LYA314" s="1636"/>
      <c r="LYB314" s="1636"/>
      <c r="LYC314" s="1636"/>
      <c r="LYD314" s="1636"/>
      <c r="LYE314" s="1636"/>
      <c r="LYF314" s="1636"/>
      <c r="LYG314" s="1636"/>
      <c r="LYH314" s="1636"/>
      <c r="LYI314" s="1636"/>
      <c r="LYJ314" s="1636"/>
      <c r="LYK314" s="1636"/>
      <c r="LYL314" s="1636"/>
      <c r="LYM314" s="1636"/>
      <c r="LYN314" s="1636"/>
      <c r="LYO314" s="1636"/>
      <c r="LYP314" s="1636"/>
      <c r="LYQ314" s="1636"/>
      <c r="LYR314" s="1636"/>
      <c r="LYS314" s="1636"/>
      <c r="LYT314" s="1636"/>
      <c r="LYU314" s="1636"/>
      <c r="LYV314" s="1636"/>
      <c r="LYW314" s="1636"/>
      <c r="LYX314" s="1636"/>
      <c r="LYY314" s="1636"/>
      <c r="LYZ314" s="1636"/>
      <c r="LZA314" s="1636"/>
      <c r="LZB314" s="1636"/>
      <c r="LZC314" s="1636"/>
      <c r="LZD314" s="1636"/>
      <c r="LZE314" s="1636"/>
      <c r="LZF314" s="1636"/>
      <c r="LZG314" s="1636"/>
      <c r="LZH314" s="1636"/>
      <c r="LZI314" s="1636"/>
      <c r="LZJ314" s="1636"/>
      <c r="LZK314" s="1636"/>
      <c r="LZL314" s="1636"/>
      <c r="LZM314" s="1636"/>
      <c r="LZN314" s="1636"/>
      <c r="LZO314" s="1636"/>
      <c r="LZP314" s="1636"/>
      <c r="LZQ314" s="1636"/>
      <c r="LZR314" s="1636"/>
      <c r="LZS314" s="1636"/>
      <c r="LZT314" s="1636"/>
      <c r="LZU314" s="1636"/>
      <c r="LZV314" s="1636"/>
      <c r="LZW314" s="1636"/>
      <c r="LZX314" s="1636"/>
      <c r="LZY314" s="1636"/>
      <c r="LZZ314" s="1636"/>
      <c r="MAA314" s="1636"/>
      <c r="MAB314" s="1636"/>
      <c r="MAC314" s="1636"/>
      <c r="MAD314" s="1636"/>
      <c r="MAE314" s="1636"/>
      <c r="MAF314" s="1636"/>
      <c r="MAG314" s="1636"/>
      <c r="MAH314" s="1636"/>
      <c r="MAI314" s="1636"/>
      <c r="MAJ314" s="1636"/>
      <c r="MAK314" s="1636"/>
      <c r="MAL314" s="1636"/>
      <c r="MAM314" s="1636"/>
      <c r="MAN314" s="1636"/>
      <c r="MAO314" s="1636"/>
      <c r="MAP314" s="1636"/>
      <c r="MAQ314" s="1636"/>
      <c r="MAR314" s="1636"/>
      <c r="MAS314" s="1636"/>
      <c r="MAT314" s="1636"/>
      <c r="MAU314" s="1636"/>
      <c r="MAV314" s="1636"/>
      <c r="MAW314" s="1636"/>
      <c r="MAX314" s="1636"/>
      <c r="MAY314" s="1636"/>
      <c r="MAZ314" s="1636"/>
      <c r="MBA314" s="1636"/>
      <c r="MBB314" s="1636"/>
      <c r="MBC314" s="1636"/>
      <c r="MBD314" s="1636"/>
      <c r="MBE314" s="1636"/>
      <c r="MBF314" s="1636"/>
      <c r="MBG314" s="1636"/>
      <c r="MBH314" s="1636"/>
      <c r="MBI314" s="1636"/>
      <c r="MBJ314" s="1636"/>
      <c r="MBK314" s="1636"/>
      <c r="MBL314" s="1636"/>
      <c r="MBM314" s="1636"/>
      <c r="MBN314" s="1636"/>
      <c r="MBO314" s="1636"/>
      <c r="MBP314" s="1636"/>
      <c r="MBQ314" s="1636"/>
      <c r="MBR314" s="1636"/>
      <c r="MBS314" s="1636"/>
      <c r="MBT314" s="1636"/>
      <c r="MBU314" s="1636"/>
      <c r="MBV314" s="1636"/>
      <c r="MBW314" s="1636"/>
      <c r="MBX314" s="1636"/>
      <c r="MBY314" s="1636"/>
      <c r="MBZ314" s="1636"/>
      <c r="MCA314" s="1636"/>
      <c r="MCB314" s="1636"/>
      <c r="MCC314" s="1636"/>
      <c r="MCD314" s="1636"/>
      <c r="MCE314" s="1636"/>
      <c r="MCF314" s="1636"/>
      <c r="MCG314" s="1636"/>
      <c r="MCH314" s="1636"/>
      <c r="MCI314" s="1636"/>
      <c r="MCJ314" s="1636"/>
      <c r="MCK314" s="1636"/>
      <c r="MCL314" s="1636"/>
      <c r="MCM314" s="1636"/>
      <c r="MCN314" s="1636"/>
      <c r="MCO314" s="1636"/>
      <c r="MCP314" s="1636"/>
      <c r="MCQ314" s="1636"/>
      <c r="MCR314" s="1636"/>
      <c r="MCS314" s="1636"/>
      <c r="MCT314" s="1636"/>
      <c r="MCU314" s="1636"/>
      <c r="MCV314" s="1636"/>
      <c r="MCW314" s="1636"/>
      <c r="MCX314" s="1636"/>
      <c r="MCY314" s="1636"/>
      <c r="MCZ314" s="1636"/>
      <c r="MDA314" s="1636"/>
      <c r="MDB314" s="1636"/>
      <c r="MDC314" s="1636"/>
      <c r="MDD314" s="1636"/>
      <c r="MDE314" s="1636"/>
      <c r="MDF314" s="1636"/>
      <c r="MDG314" s="1636"/>
      <c r="MDH314" s="1636"/>
      <c r="MDI314" s="1636"/>
      <c r="MDJ314" s="1636"/>
      <c r="MDK314" s="1636"/>
      <c r="MDL314" s="1636"/>
      <c r="MDM314" s="1636"/>
      <c r="MDN314" s="1636"/>
      <c r="MDO314" s="1636"/>
      <c r="MDP314" s="1636"/>
      <c r="MDQ314" s="1636"/>
      <c r="MDR314" s="1636"/>
      <c r="MDS314" s="1636"/>
      <c r="MDT314" s="1636"/>
      <c r="MDU314" s="1636"/>
      <c r="MDV314" s="1636"/>
      <c r="MDW314" s="1636"/>
      <c r="MDX314" s="1636"/>
      <c r="MDY314" s="1636"/>
      <c r="MDZ314" s="1636"/>
      <c r="MEA314" s="1636"/>
      <c r="MEB314" s="1636"/>
      <c r="MEC314" s="1636"/>
      <c r="MED314" s="1636"/>
      <c r="MEE314" s="1636"/>
      <c r="MEF314" s="1636"/>
      <c r="MEG314" s="1636"/>
      <c r="MEH314" s="1636"/>
      <c r="MEI314" s="1636"/>
      <c r="MEJ314" s="1636"/>
      <c r="MEK314" s="1636"/>
      <c r="MEL314" s="1636"/>
      <c r="MEM314" s="1636"/>
      <c r="MEN314" s="1636"/>
      <c r="MEO314" s="1636"/>
      <c r="MEP314" s="1636"/>
      <c r="MEQ314" s="1636"/>
      <c r="MER314" s="1636"/>
      <c r="MES314" s="1636"/>
      <c r="MET314" s="1636"/>
      <c r="MEU314" s="1636"/>
      <c r="MEV314" s="1636"/>
      <c r="MEW314" s="1636"/>
      <c r="MEX314" s="1636"/>
      <c r="MEY314" s="1636"/>
      <c r="MEZ314" s="1636"/>
      <c r="MFA314" s="1636"/>
      <c r="MFB314" s="1636"/>
      <c r="MFC314" s="1636"/>
      <c r="MFD314" s="1636"/>
      <c r="MFE314" s="1636"/>
      <c r="MFF314" s="1636"/>
      <c r="MFG314" s="1636"/>
      <c r="MFH314" s="1636"/>
      <c r="MFI314" s="1636"/>
      <c r="MFJ314" s="1636"/>
      <c r="MFK314" s="1636"/>
      <c r="MFL314" s="1636"/>
      <c r="MFM314" s="1636"/>
      <c r="MFN314" s="1636"/>
      <c r="MFO314" s="1636"/>
      <c r="MFP314" s="1636"/>
      <c r="MFQ314" s="1636"/>
      <c r="MFR314" s="1636"/>
      <c r="MFS314" s="1636"/>
      <c r="MFT314" s="1636"/>
      <c r="MFU314" s="1636"/>
      <c r="MFV314" s="1636"/>
      <c r="MFW314" s="1636"/>
      <c r="MFX314" s="1636"/>
      <c r="MFY314" s="1636"/>
      <c r="MFZ314" s="1636"/>
      <c r="MGA314" s="1636"/>
      <c r="MGB314" s="1636"/>
      <c r="MGC314" s="1636"/>
      <c r="MGD314" s="1636"/>
      <c r="MGE314" s="1636"/>
      <c r="MGF314" s="1636"/>
      <c r="MGG314" s="1636"/>
      <c r="MGH314" s="1636"/>
      <c r="MGI314" s="1636"/>
      <c r="MGJ314" s="1636"/>
      <c r="MGK314" s="1636"/>
      <c r="MGL314" s="1636"/>
      <c r="MGM314" s="1636"/>
      <c r="MGN314" s="1636"/>
      <c r="MGO314" s="1636"/>
      <c r="MGP314" s="1636"/>
      <c r="MGQ314" s="1636"/>
      <c r="MGR314" s="1636"/>
      <c r="MGS314" s="1636"/>
      <c r="MGT314" s="1636"/>
      <c r="MGU314" s="1636"/>
      <c r="MGV314" s="1636"/>
      <c r="MGW314" s="1636"/>
      <c r="MGX314" s="1636"/>
      <c r="MGY314" s="1636"/>
      <c r="MGZ314" s="1636"/>
      <c r="MHA314" s="1636"/>
      <c r="MHB314" s="1636"/>
      <c r="MHC314" s="1636"/>
      <c r="MHD314" s="1636"/>
      <c r="MHE314" s="1636"/>
      <c r="MHF314" s="1636"/>
      <c r="MHG314" s="1636"/>
      <c r="MHH314" s="1636"/>
      <c r="MHI314" s="1636"/>
      <c r="MHJ314" s="1636"/>
      <c r="MHK314" s="1636"/>
      <c r="MHL314" s="1636"/>
      <c r="MHM314" s="1636"/>
      <c r="MHN314" s="1636"/>
      <c r="MHO314" s="1636"/>
      <c r="MHP314" s="1636"/>
      <c r="MHQ314" s="1636"/>
      <c r="MHR314" s="1636"/>
      <c r="MHS314" s="1636"/>
      <c r="MHT314" s="1636"/>
      <c r="MHU314" s="1636"/>
      <c r="MHV314" s="1636"/>
      <c r="MHW314" s="1636"/>
      <c r="MHX314" s="1636"/>
      <c r="MHY314" s="1636"/>
      <c r="MHZ314" s="1636"/>
      <c r="MIA314" s="1636"/>
      <c r="MIB314" s="1636"/>
      <c r="MIC314" s="1636"/>
      <c r="MID314" s="1636"/>
      <c r="MIE314" s="1636"/>
      <c r="MIF314" s="1636"/>
      <c r="MIG314" s="1636"/>
      <c r="MIH314" s="1636"/>
      <c r="MII314" s="1636"/>
      <c r="MIJ314" s="1636"/>
      <c r="MIK314" s="1636"/>
      <c r="MIL314" s="1636"/>
      <c r="MIM314" s="1636"/>
      <c r="MIN314" s="1636"/>
      <c r="MIO314" s="1636"/>
      <c r="MIP314" s="1636"/>
      <c r="MIQ314" s="1636"/>
      <c r="MIR314" s="1636"/>
      <c r="MIS314" s="1636"/>
      <c r="MIT314" s="1636"/>
      <c r="MIU314" s="1636"/>
      <c r="MIV314" s="1636"/>
      <c r="MIW314" s="1636"/>
      <c r="MIX314" s="1636"/>
      <c r="MIY314" s="1636"/>
      <c r="MIZ314" s="1636"/>
      <c r="MJA314" s="1636"/>
      <c r="MJB314" s="1636"/>
      <c r="MJC314" s="1636"/>
      <c r="MJD314" s="1636"/>
      <c r="MJE314" s="1636"/>
      <c r="MJF314" s="1636"/>
      <c r="MJG314" s="1636"/>
      <c r="MJH314" s="1636"/>
      <c r="MJI314" s="1636"/>
      <c r="MJJ314" s="1636"/>
      <c r="MJK314" s="1636"/>
      <c r="MJL314" s="1636"/>
      <c r="MJM314" s="1636"/>
      <c r="MJN314" s="1636"/>
      <c r="MJO314" s="1636"/>
      <c r="MJP314" s="1636"/>
      <c r="MJQ314" s="1636"/>
      <c r="MJR314" s="1636"/>
      <c r="MJS314" s="1636"/>
      <c r="MJT314" s="1636"/>
      <c r="MJU314" s="1636"/>
      <c r="MJV314" s="1636"/>
      <c r="MJW314" s="1636"/>
      <c r="MJX314" s="1636"/>
      <c r="MJY314" s="1636"/>
      <c r="MJZ314" s="1636"/>
      <c r="MKA314" s="1636"/>
      <c r="MKB314" s="1636"/>
      <c r="MKC314" s="1636"/>
      <c r="MKD314" s="1636"/>
      <c r="MKE314" s="1636"/>
      <c r="MKF314" s="1636"/>
      <c r="MKG314" s="1636"/>
      <c r="MKH314" s="1636"/>
      <c r="MKI314" s="1636"/>
      <c r="MKJ314" s="1636"/>
      <c r="MKK314" s="1636"/>
      <c r="MKL314" s="1636"/>
      <c r="MKM314" s="1636"/>
      <c r="MKN314" s="1636"/>
      <c r="MKO314" s="1636"/>
      <c r="MKP314" s="1636"/>
      <c r="MKQ314" s="1636"/>
      <c r="MKR314" s="1636"/>
      <c r="MKS314" s="1636"/>
      <c r="MKT314" s="1636"/>
      <c r="MKU314" s="1636"/>
      <c r="MKV314" s="1636"/>
      <c r="MKW314" s="1636"/>
      <c r="MKX314" s="1636"/>
      <c r="MKY314" s="1636"/>
      <c r="MKZ314" s="1636"/>
      <c r="MLA314" s="1636"/>
      <c r="MLB314" s="1636"/>
      <c r="MLC314" s="1636"/>
      <c r="MLD314" s="1636"/>
      <c r="MLE314" s="1636"/>
      <c r="MLF314" s="1636"/>
      <c r="MLG314" s="1636"/>
      <c r="MLH314" s="1636"/>
      <c r="MLI314" s="1636"/>
      <c r="MLJ314" s="1636"/>
      <c r="MLK314" s="1636"/>
      <c r="MLL314" s="1636"/>
      <c r="MLM314" s="1636"/>
      <c r="MLN314" s="1636"/>
      <c r="MLO314" s="1636"/>
      <c r="MLP314" s="1636"/>
      <c r="MLQ314" s="1636"/>
      <c r="MLR314" s="1636"/>
      <c r="MLS314" s="1636"/>
      <c r="MLT314" s="1636"/>
      <c r="MLU314" s="1636"/>
      <c r="MLV314" s="1636"/>
      <c r="MLW314" s="1636"/>
      <c r="MLX314" s="1636"/>
      <c r="MLY314" s="1636"/>
      <c r="MLZ314" s="1636"/>
      <c r="MMA314" s="1636"/>
      <c r="MMB314" s="1636"/>
      <c r="MMC314" s="1636"/>
      <c r="MMD314" s="1636"/>
      <c r="MME314" s="1636"/>
      <c r="MMF314" s="1636"/>
      <c r="MMG314" s="1636"/>
      <c r="MMH314" s="1636"/>
      <c r="MMI314" s="1636"/>
      <c r="MMJ314" s="1636"/>
      <c r="MMK314" s="1636"/>
      <c r="MML314" s="1636"/>
      <c r="MMM314" s="1636"/>
      <c r="MMN314" s="1636"/>
      <c r="MMO314" s="1636"/>
      <c r="MMP314" s="1636"/>
      <c r="MMQ314" s="1636"/>
      <c r="MMR314" s="1636"/>
      <c r="MMS314" s="1636"/>
      <c r="MMT314" s="1636"/>
      <c r="MMU314" s="1636"/>
      <c r="MMV314" s="1636"/>
      <c r="MMW314" s="1636"/>
      <c r="MMX314" s="1636"/>
      <c r="MMY314" s="1636"/>
      <c r="MMZ314" s="1636"/>
      <c r="MNA314" s="1636"/>
      <c r="MNB314" s="1636"/>
      <c r="MNC314" s="1636"/>
      <c r="MND314" s="1636"/>
      <c r="MNE314" s="1636"/>
      <c r="MNF314" s="1636"/>
      <c r="MNG314" s="1636"/>
      <c r="MNH314" s="1636"/>
      <c r="MNI314" s="1636"/>
      <c r="MNJ314" s="1636"/>
      <c r="MNK314" s="1636"/>
      <c r="MNL314" s="1636"/>
      <c r="MNM314" s="1636"/>
      <c r="MNN314" s="1636"/>
      <c r="MNO314" s="1636"/>
      <c r="MNP314" s="1636"/>
      <c r="MNQ314" s="1636"/>
      <c r="MNR314" s="1636"/>
      <c r="MNS314" s="1636"/>
      <c r="MNT314" s="1636"/>
      <c r="MNU314" s="1636"/>
      <c r="MNV314" s="1636"/>
      <c r="MNW314" s="1636"/>
      <c r="MNX314" s="1636"/>
      <c r="MNY314" s="1636"/>
      <c r="MNZ314" s="1636"/>
      <c r="MOA314" s="1636"/>
      <c r="MOB314" s="1636"/>
      <c r="MOC314" s="1636"/>
      <c r="MOD314" s="1636"/>
      <c r="MOE314" s="1636"/>
      <c r="MOF314" s="1636"/>
      <c r="MOG314" s="1636"/>
      <c r="MOH314" s="1636"/>
      <c r="MOI314" s="1636"/>
      <c r="MOJ314" s="1636"/>
      <c r="MOK314" s="1636"/>
      <c r="MOL314" s="1636"/>
      <c r="MOM314" s="1636"/>
      <c r="MON314" s="1636"/>
      <c r="MOO314" s="1636"/>
      <c r="MOP314" s="1636"/>
      <c r="MOQ314" s="1636"/>
      <c r="MOR314" s="1636"/>
      <c r="MOS314" s="1636"/>
      <c r="MOT314" s="1636"/>
      <c r="MOU314" s="1636"/>
      <c r="MOV314" s="1636"/>
      <c r="MOW314" s="1636"/>
      <c r="MOX314" s="1636"/>
      <c r="MOY314" s="1636"/>
      <c r="MOZ314" s="1636"/>
      <c r="MPA314" s="1636"/>
      <c r="MPB314" s="1636"/>
      <c r="MPC314" s="1636"/>
      <c r="MPD314" s="1636"/>
      <c r="MPE314" s="1636"/>
      <c r="MPF314" s="1636"/>
      <c r="MPG314" s="1636"/>
      <c r="MPH314" s="1636"/>
      <c r="MPI314" s="1636"/>
      <c r="MPJ314" s="1636"/>
      <c r="MPK314" s="1636"/>
      <c r="MPL314" s="1636"/>
      <c r="MPM314" s="1636"/>
      <c r="MPN314" s="1636"/>
      <c r="MPO314" s="1636"/>
      <c r="MPP314" s="1636"/>
      <c r="MPQ314" s="1636"/>
      <c r="MPR314" s="1636"/>
      <c r="MPS314" s="1636"/>
      <c r="MPT314" s="1636"/>
      <c r="MPU314" s="1636"/>
      <c r="MPV314" s="1636"/>
      <c r="MPW314" s="1636"/>
      <c r="MPX314" s="1636"/>
      <c r="MPY314" s="1636"/>
      <c r="MPZ314" s="1636"/>
      <c r="MQA314" s="1636"/>
      <c r="MQB314" s="1636"/>
      <c r="MQC314" s="1636"/>
      <c r="MQD314" s="1636"/>
      <c r="MQE314" s="1636"/>
      <c r="MQF314" s="1636"/>
      <c r="MQG314" s="1636"/>
      <c r="MQH314" s="1636"/>
      <c r="MQI314" s="1636"/>
      <c r="MQJ314" s="1636"/>
      <c r="MQK314" s="1636"/>
      <c r="MQL314" s="1636"/>
      <c r="MQM314" s="1636"/>
      <c r="MQN314" s="1636"/>
      <c r="MQO314" s="1636"/>
      <c r="MQP314" s="1636"/>
      <c r="MQQ314" s="1636"/>
      <c r="MQR314" s="1636"/>
      <c r="MQS314" s="1636"/>
      <c r="MQT314" s="1636"/>
      <c r="MQU314" s="1636"/>
      <c r="MQV314" s="1636"/>
      <c r="MQW314" s="1636"/>
      <c r="MQX314" s="1636"/>
      <c r="MQY314" s="1636"/>
      <c r="MQZ314" s="1636"/>
      <c r="MRA314" s="1636"/>
      <c r="MRB314" s="1636"/>
      <c r="MRC314" s="1636"/>
      <c r="MRD314" s="1636"/>
      <c r="MRE314" s="1636"/>
      <c r="MRF314" s="1636"/>
      <c r="MRG314" s="1636"/>
      <c r="MRH314" s="1636"/>
      <c r="MRI314" s="1636"/>
      <c r="MRJ314" s="1636"/>
      <c r="MRK314" s="1636"/>
      <c r="MRL314" s="1636"/>
      <c r="MRM314" s="1636"/>
      <c r="MRN314" s="1636"/>
      <c r="MRO314" s="1636"/>
      <c r="MRP314" s="1636"/>
      <c r="MRQ314" s="1636"/>
      <c r="MRR314" s="1636"/>
      <c r="MRS314" s="1636"/>
      <c r="MRT314" s="1636"/>
      <c r="MRU314" s="1636"/>
      <c r="MRV314" s="1636"/>
      <c r="MRW314" s="1636"/>
      <c r="MRX314" s="1636"/>
      <c r="MRY314" s="1636"/>
      <c r="MRZ314" s="1636"/>
      <c r="MSA314" s="1636"/>
      <c r="MSB314" s="1636"/>
      <c r="MSC314" s="1636"/>
      <c r="MSD314" s="1636"/>
      <c r="MSE314" s="1636"/>
      <c r="MSF314" s="1636"/>
      <c r="MSG314" s="1636"/>
      <c r="MSH314" s="1636"/>
      <c r="MSI314" s="1636"/>
      <c r="MSJ314" s="1636"/>
      <c r="MSK314" s="1636"/>
      <c r="MSL314" s="1636"/>
      <c r="MSM314" s="1636"/>
      <c r="MSN314" s="1636"/>
      <c r="MSO314" s="1636"/>
      <c r="MSP314" s="1636"/>
      <c r="MSQ314" s="1636"/>
      <c r="MSR314" s="1636"/>
      <c r="MSS314" s="1636"/>
      <c r="MST314" s="1636"/>
      <c r="MSU314" s="1636"/>
      <c r="MSV314" s="1636"/>
      <c r="MSW314" s="1636"/>
      <c r="MSX314" s="1636"/>
      <c r="MSY314" s="1636"/>
      <c r="MSZ314" s="1636"/>
      <c r="MTA314" s="1636"/>
      <c r="MTB314" s="1636"/>
      <c r="MTC314" s="1636"/>
      <c r="MTD314" s="1636"/>
      <c r="MTE314" s="1636"/>
      <c r="MTF314" s="1636"/>
      <c r="MTG314" s="1636"/>
      <c r="MTH314" s="1636"/>
      <c r="MTI314" s="1636"/>
      <c r="MTJ314" s="1636"/>
      <c r="MTK314" s="1636"/>
      <c r="MTL314" s="1636"/>
      <c r="MTM314" s="1636"/>
      <c r="MTN314" s="1636"/>
      <c r="MTO314" s="1636"/>
      <c r="MTP314" s="1636"/>
      <c r="MTQ314" s="1636"/>
      <c r="MTR314" s="1636"/>
      <c r="MTS314" s="1636"/>
      <c r="MTT314" s="1636"/>
      <c r="MTU314" s="1636"/>
      <c r="MTV314" s="1636"/>
      <c r="MTW314" s="1636"/>
      <c r="MTX314" s="1636"/>
      <c r="MTY314" s="1636"/>
      <c r="MTZ314" s="1636"/>
      <c r="MUA314" s="1636"/>
      <c r="MUB314" s="1636"/>
      <c r="MUC314" s="1636"/>
      <c r="MUD314" s="1636"/>
      <c r="MUE314" s="1636"/>
      <c r="MUF314" s="1636"/>
      <c r="MUG314" s="1636"/>
      <c r="MUH314" s="1636"/>
      <c r="MUI314" s="1636"/>
      <c r="MUJ314" s="1636"/>
      <c r="MUK314" s="1636"/>
      <c r="MUL314" s="1636"/>
      <c r="MUM314" s="1636"/>
      <c r="MUN314" s="1636"/>
      <c r="MUO314" s="1636"/>
      <c r="MUP314" s="1636"/>
      <c r="MUQ314" s="1636"/>
      <c r="MUR314" s="1636"/>
      <c r="MUS314" s="1636"/>
      <c r="MUT314" s="1636"/>
      <c r="MUU314" s="1636"/>
      <c r="MUV314" s="1636"/>
      <c r="MUW314" s="1636"/>
      <c r="MUX314" s="1636"/>
      <c r="MUY314" s="1636"/>
      <c r="MUZ314" s="1636"/>
      <c r="MVA314" s="1636"/>
      <c r="MVB314" s="1636"/>
      <c r="MVC314" s="1636"/>
      <c r="MVD314" s="1636"/>
      <c r="MVE314" s="1636"/>
      <c r="MVF314" s="1636"/>
      <c r="MVG314" s="1636"/>
      <c r="MVH314" s="1636"/>
      <c r="MVI314" s="1636"/>
      <c r="MVJ314" s="1636"/>
      <c r="MVK314" s="1636"/>
      <c r="MVL314" s="1636"/>
      <c r="MVM314" s="1636"/>
      <c r="MVN314" s="1636"/>
      <c r="MVO314" s="1636"/>
      <c r="MVP314" s="1636"/>
      <c r="MVQ314" s="1636"/>
      <c r="MVR314" s="1636"/>
      <c r="MVS314" s="1636"/>
      <c r="MVT314" s="1636"/>
      <c r="MVU314" s="1636"/>
      <c r="MVV314" s="1636"/>
      <c r="MVW314" s="1636"/>
      <c r="MVX314" s="1636"/>
      <c r="MVY314" s="1636"/>
      <c r="MVZ314" s="1636"/>
      <c r="MWA314" s="1636"/>
      <c r="MWB314" s="1636"/>
      <c r="MWC314" s="1636"/>
      <c r="MWD314" s="1636"/>
      <c r="MWE314" s="1636"/>
      <c r="MWF314" s="1636"/>
      <c r="MWG314" s="1636"/>
      <c r="MWH314" s="1636"/>
      <c r="MWI314" s="1636"/>
      <c r="MWJ314" s="1636"/>
      <c r="MWK314" s="1636"/>
      <c r="MWL314" s="1636"/>
      <c r="MWM314" s="1636"/>
      <c r="MWN314" s="1636"/>
      <c r="MWO314" s="1636"/>
      <c r="MWP314" s="1636"/>
      <c r="MWQ314" s="1636"/>
      <c r="MWR314" s="1636"/>
      <c r="MWS314" s="1636"/>
      <c r="MWT314" s="1636"/>
      <c r="MWU314" s="1636"/>
      <c r="MWV314" s="1636"/>
      <c r="MWW314" s="1636"/>
      <c r="MWX314" s="1636"/>
      <c r="MWY314" s="1636"/>
      <c r="MWZ314" s="1636"/>
      <c r="MXA314" s="1636"/>
      <c r="MXB314" s="1636"/>
      <c r="MXC314" s="1636"/>
      <c r="MXD314" s="1636"/>
      <c r="MXE314" s="1636"/>
      <c r="MXF314" s="1636"/>
      <c r="MXG314" s="1636"/>
      <c r="MXH314" s="1636"/>
      <c r="MXI314" s="1636"/>
      <c r="MXJ314" s="1636"/>
      <c r="MXK314" s="1636"/>
      <c r="MXL314" s="1636"/>
      <c r="MXM314" s="1636"/>
      <c r="MXN314" s="1636"/>
      <c r="MXO314" s="1636"/>
      <c r="MXP314" s="1636"/>
      <c r="MXQ314" s="1636"/>
      <c r="MXR314" s="1636"/>
      <c r="MXS314" s="1636"/>
      <c r="MXT314" s="1636"/>
      <c r="MXU314" s="1636"/>
      <c r="MXV314" s="1636"/>
      <c r="MXW314" s="1636"/>
      <c r="MXX314" s="1636"/>
      <c r="MXY314" s="1636"/>
      <c r="MXZ314" s="1636"/>
      <c r="MYA314" s="1636"/>
      <c r="MYB314" s="1636"/>
      <c r="MYC314" s="1636"/>
      <c r="MYD314" s="1636"/>
      <c r="MYE314" s="1636"/>
      <c r="MYF314" s="1636"/>
      <c r="MYG314" s="1636"/>
      <c r="MYH314" s="1636"/>
      <c r="MYI314" s="1636"/>
      <c r="MYJ314" s="1636"/>
      <c r="MYK314" s="1636"/>
      <c r="MYL314" s="1636"/>
      <c r="MYM314" s="1636"/>
      <c r="MYN314" s="1636"/>
      <c r="MYO314" s="1636"/>
      <c r="MYP314" s="1636"/>
      <c r="MYQ314" s="1636"/>
      <c r="MYR314" s="1636"/>
      <c r="MYS314" s="1636"/>
      <c r="MYT314" s="1636"/>
      <c r="MYU314" s="1636"/>
      <c r="MYV314" s="1636"/>
      <c r="MYW314" s="1636"/>
      <c r="MYX314" s="1636"/>
      <c r="MYY314" s="1636"/>
      <c r="MYZ314" s="1636"/>
      <c r="MZA314" s="1636"/>
      <c r="MZB314" s="1636"/>
      <c r="MZC314" s="1636"/>
      <c r="MZD314" s="1636"/>
      <c r="MZE314" s="1636"/>
      <c r="MZF314" s="1636"/>
      <c r="MZG314" s="1636"/>
      <c r="MZH314" s="1636"/>
      <c r="MZI314" s="1636"/>
      <c r="MZJ314" s="1636"/>
      <c r="MZK314" s="1636"/>
      <c r="MZL314" s="1636"/>
      <c r="MZM314" s="1636"/>
      <c r="MZN314" s="1636"/>
      <c r="MZO314" s="1636"/>
      <c r="MZP314" s="1636"/>
      <c r="MZQ314" s="1636"/>
      <c r="MZR314" s="1636"/>
      <c r="MZS314" s="1636"/>
      <c r="MZT314" s="1636"/>
      <c r="MZU314" s="1636"/>
      <c r="MZV314" s="1636"/>
      <c r="MZW314" s="1636"/>
      <c r="MZX314" s="1636"/>
      <c r="MZY314" s="1636"/>
      <c r="MZZ314" s="1636"/>
      <c r="NAA314" s="1636"/>
      <c r="NAB314" s="1636"/>
      <c r="NAC314" s="1636"/>
      <c r="NAD314" s="1636"/>
      <c r="NAE314" s="1636"/>
      <c r="NAF314" s="1636"/>
      <c r="NAG314" s="1636"/>
      <c r="NAH314" s="1636"/>
      <c r="NAI314" s="1636"/>
      <c r="NAJ314" s="1636"/>
      <c r="NAK314" s="1636"/>
      <c r="NAL314" s="1636"/>
      <c r="NAM314" s="1636"/>
      <c r="NAN314" s="1636"/>
      <c r="NAO314" s="1636"/>
      <c r="NAP314" s="1636"/>
      <c r="NAQ314" s="1636"/>
      <c r="NAR314" s="1636"/>
      <c r="NAS314" s="1636"/>
      <c r="NAT314" s="1636"/>
      <c r="NAU314" s="1636"/>
      <c r="NAV314" s="1636"/>
      <c r="NAW314" s="1636"/>
      <c r="NAX314" s="1636"/>
      <c r="NAY314" s="1636"/>
      <c r="NAZ314" s="1636"/>
      <c r="NBA314" s="1636"/>
      <c r="NBB314" s="1636"/>
      <c r="NBC314" s="1636"/>
      <c r="NBD314" s="1636"/>
      <c r="NBE314" s="1636"/>
      <c r="NBF314" s="1636"/>
      <c r="NBG314" s="1636"/>
      <c r="NBH314" s="1636"/>
      <c r="NBI314" s="1636"/>
      <c r="NBJ314" s="1636"/>
      <c r="NBK314" s="1636"/>
      <c r="NBL314" s="1636"/>
      <c r="NBM314" s="1636"/>
      <c r="NBN314" s="1636"/>
      <c r="NBO314" s="1636"/>
      <c r="NBP314" s="1636"/>
      <c r="NBQ314" s="1636"/>
      <c r="NBR314" s="1636"/>
      <c r="NBS314" s="1636"/>
      <c r="NBT314" s="1636"/>
      <c r="NBU314" s="1636"/>
      <c r="NBV314" s="1636"/>
      <c r="NBW314" s="1636"/>
      <c r="NBX314" s="1636"/>
      <c r="NBY314" s="1636"/>
      <c r="NBZ314" s="1636"/>
      <c r="NCA314" s="1636"/>
      <c r="NCB314" s="1636"/>
      <c r="NCC314" s="1636"/>
      <c r="NCD314" s="1636"/>
      <c r="NCE314" s="1636"/>
      <c r="NCF314" s="1636"/>
      <c r="NCG314" s="1636"/>
      <c r="NCH314" s="1636"/>
      <c r="NCI314" s="1636"/>
      <c r="NCJ314" s="1636"/>
      <c r="NCK314" s="1636"/>
      <c r="NCL314" s="1636"/>
      <c r="NCM314" s="1636"/>
      <c r="NCN314" s="1636"/>
      <c r="NCO314" s="1636"/>
      <c r="NCP314" s="1636"/>
      <c r="NCQ314" s="1636"/>
      <c r="NCR314" s="1636"/>
      <c r="NCS314" s="1636"/>
      <c r="NCT314" s="1636"/>
      <c r="NCU314" s="1636"/>
      <c r="NCV314" s="1636"/>
      <c r="NCW314" s="1636"/>
      <c r="NCX314" s="1636"/>
      <c r="NCY314" s="1636"/>
      <c r="NCZ314" s="1636"/>
      <c r="NDA314" s="1636"/>
      <c r="NDB314" s="1636"/>
      <c r="NDC314" s="1636"/>
      <c r="NDD314" s="1636"/>
      <c r="NDE314" s="1636"/>
      <c r="NDF314" s="1636"/>
      <c r="NDG314" s="1636"/>
      <c r="NDH314" s="1636"/>
      <c r="NDI314" s="1636"/>
      <c r="NDJ314" s="1636"/>
      <c r="NDK314" s="1636"/>
      <c r="NDL314" s="1636"/>
      <c r="NDM314" s="1636"/>
      <c r="NDN314" s="1636"/>
      <c r="NDO314" s="1636"/>
      <c r="NDP314" s="1636"/>
      <c r="NDQ314" s="1636"/>
      <c r="NDR314" s="1636"/>
      <c r="NDS314" s="1636"/>
      <c r="NDT314" s="1636"/>
      <c r="NDU314" s="1636"/>
      <c r="NDV314" s="1636"/>
      <c r="NDW314" s="1636"/>
      <c r="NDX314" s="1636"/>
      <c r="NDY314" s="1636"/>
      <c r="NDZ314" s="1636"/>
      <c r="NEA314" s="1636"/>
      <c r="NEB314" s="1636"/>
      <c r="NEC314" s="1636"/>
      <c r="NED314" s="1636"/>
      <c r="NEE314" s="1636"/>
      <c r="NEF314" s="1636"/>
      <c r="NEG314" s="1636"/>
      <c r="NEH314" s="1636"/>
      <c r="NEI314" s="1636"/>
      <c r="NEJ314" s="1636"/>
      <c r="NEK314" s="1636"/>
      <c r="NEL314" s="1636"/>
      <c r="NEM314" s="1636"/>
      <c r="NEN314" s="1636"/>
      <c r="NEO314" s="1636"/>
      <c r="NEP314" s="1636"/>
      <c r="NEQ314" s="1636"/>
      <c r="NER314" s="1636"/>
      <c r="NES314" s="1636"/>
      <c r="NET314" s="1636"/>
      <c r="NEU314" s="1636"/>
      <c r="NEV314" s="1636"/>
      <c r="NEW314" s="1636"/>
      <c r="NEX314" s="1636"/>
      <c r="NEY314" s="1636"/>
      <c r="NEZ314" s="1636"/>
      <c r="NFA314" s="1636"/>
      <c r="NFB314" s="1636"/>
      <c r="NFC314" s="1636"/>
      <c r="NFD314" s="1636"/>
      <c r="NFE314" s="1636"/>
      <c r="NFF314" s="1636"/>
      <c r="NFG314" s="1636"/>
      <c r="NFH314" s="1636"/>
      <c r="NFI314" s="1636"/>
      <c r="NFJ314" s="1636"/>
      <c r="NFK314" s="1636"/>
      <c r="NFL314" s="1636"/>
      <c r="NFM314" s="1636"/>
      <c r="NFN314" s="1636"/>
      <c r="NFO314" s="1636"/>
      <c r="NFP314" s="1636"/>
      <c r="NFQ314" s="1636"/>
      <c r="NFR314" s="1636"/>
      <c r="NFS314" s="1636"/>
      <c r="NFT314" s="1636"/>
      <c r="NFU314" s="1636"/>
      <c r="NFV314" s="1636"/>
      <c r="NFW314" s="1636"/>
      <c r="NFX314" s="1636"/>
      <c r="NFY314" s="1636"/>
      <c r="NFZ314" s="1636"/>
      <c r="NGA314" s="1636"/>
      <c r="NGB314" s="1636"/>
      <c r="NGC314" s="1636"/>
      <c r="NGD314" s="1636"/>
      <c r="NGE314" s="1636"/>
      <c r="NGF314" s="1636"/>
      <c r="NGG314" s="1636"/>
      <c r="NGH314" s="1636"/>
      <c r="NGI314" s="1636"/>
      <c r="NGJ314" s="1636"/>
      <c r="NGK314" s="1636"/>
      <c r="NGL314" s="1636"/>
      <c r="NGM314" s="1636"/>
      <c r="NGN314" s="1636"/>
      <c r="NGO314" s="1636"/>
      <c r="NGP314" s="1636"/>
      <c r="NGQ314" s="1636"/>
      <c r="NGR314" s="1636"/>
      <c r="NGS314" s="1636"/>
      <c r="NGT314" s="1636"/>
      <c r="NGU314" s="1636"/>
      <c r="NGV314" s="1636"/>
      <c r="NGW314" s="1636"/>
      <c r="NGX314" s="1636"/>
      <c r="NGY314" s="1636"/>
      <c r="NGZ314" s="1636"/>
      <c r="NHA314" s="1636"/>
      <c r="NHB314" s="1636"/>
      <c r="NHC314" s="1636"/>
      <c r="NHD314" s="1636"/>
      <c r="NHE314" s="1636"/>
      <c r="NHF314" s="1636"/>
      <c r="NHG314" s="1636"/>
      <c r="NHH314" s="1636"/>
      <c r="NHI314" s="1636"/>
      <c r="NHJ314" s="1636"/>
      <c r="NHK314" s="1636"/>
      <c r="NHL314" s="1636"/>
      <c r="NHM314" s="1636"/>
      <c r="NHN314" s="1636"/>
      <c r="NHO314" s="1636"/>
      <c r="NHP314" s="1636"/>
      <c r="NHQ314" s="1636"/>
      <c r="NHR314" s="1636"/>
      <c r="NHS314" s="1636"/>
      <c r="NHT314" s="1636"/>
      <c r="NHU314" s="1636"/>
      <c r="NHV314" s="1636"/>
      <c r="NHW314" s="1636"/>
      <c r="NHX314" s="1636"/>
      <c r="NHY314" s="1636"/>
      <c r="NHZ314" s="1636"/>
      <c r="NIA314" s="1636"/>
      <c r="NIB314" s="1636"/>
      <c r="NIC314" s="1636"/>
      <c r="NID314" s="1636"/>
      <c r="NIE314" s="1636"/>
      <c r="NIF314" s="1636"/>
      <c r="NIG314" s="1636"/>
      <c r="NIH314" s="1636"/>
      <c r="NII314" s="1636"/>
      <c r="NIJ314" s="1636"/>
      <c r="NIK314" s="1636"/>
      <c r="NIL314" s="1636"/>
      <c r="NIM314" s="1636"/>
      <c r="NIN314" s="1636"/>
      <c r="NIO314" s="1636"/>
      <c r="NIP314" s="1636"/>
      <c r="NIQ314" s="1636"/>
      <c r="NIR314" s="1636"/>
      <c r="NIS314" s="1636"/>
      <c r="NIT314" s="1636"/>
      <c r="NIU314" s="1636"/>
      <c r="NIV314" s="1636"/>
      <c r="NIW314" s="1636"/>
      <c r="NIX314" s="1636"/>
      <c r="NIY314" s="1636"/>
      <c r="NIZ314" s="1636"/>
      <c r="NJA314" s="1636"/>
      <c r="NJB314" s="1636"/>
      <c r="NJC314" s="1636"/>
      <c r="NJD314" s="1636"/>
      <c r="NJE314" s="1636"/>
      <c r="NJF314" s="1636"/>
      <c r="NJG314" s="1636"/>
      <c r="NJH314" s="1636"/>
      <c r="NJI314" s="1636"/>
      <c r="NJJ314" s="1636"/>
      <c r="NJK314" s="1636"/>
      <c r="NJL314" s="1636"/>
      <c r="NJM314" s="1636"/>
      <c r="NJN314" s="1636"/>
      <c r="NJO314" s="1636"/>
      <c r="NJP314" s="1636"/>
      <c r="NJQ314" s="1636"/>
      <c r="NJR314" s="1636"/>
      <c r="NJS314" s="1636"/>
      <c r="NJT314" s="1636"/>
      <c r="NJU314" s="1636"/>
      <c r="NJV314" s="1636"/>
      <c r="NJW314" s="1636"/>
      <c r="NJX314" s="1636"/>
      <c r="NJY314" s="1636"/>
      <c r="NJZ314" s="1636"/>
      <c r="NKA314" s="1636"/>
      <c r="NKB314" s="1636"/>
      <c r="NKC314" s="1636"/>
      <c r="NKD314" s="1636"/>
      <c r="NKE314" s="1636"/>
      <c r="NKF314" s="1636"/>
      <c r="NKG314" s="1636"/>
      <c r="NKH314" s="1636"/>
      <c r="NKI314" s="1636"/>
      <c r="NKJ314" s="1636"/>
      <c r="NKK314" s="1636"/>
      <c r="NKL314" s="1636"/>
      <c r="NKM314" s="1636"/>
      <c r="NKN314" s="1636"/>
      <c r="NKO314" s="1636"/>
      <c r="NKP314" s="1636"/>
      <c r="NKQ314" s="1636"/>
      <c r="NKR314" s="1636"/>
      <c r="NKS314" s="1636"/>
      <c r="NKT314" s="1636"/>
      <c r="NKU314" s="1636"/>
      <c r="NKV314" s="1636"/>
      <c r="NKW314" s="1636"/>
      <c r="NKX314" s="1636"/>
      <c r="NKY314" s="1636"/>
      <c r="NKZ314" s="1636"/>
      <c r="NLA314" s="1636"/>
      <c r="NLB314" s="1636"/>
      <c r="NLC314" s="1636"/>
      <c r="NLD314" s="1636"/>
      <c r="NLE314" s="1636"/>
      <c r="NLF314" s="1636"/>
      <c r="NLG314" s="1636"/>
      <c r="NLH314" s="1636"/>
      <c r="NLI314" s="1636"/>
      <c r="NLJ314" s="1636"/>
      <c r="NLK314" s="1636"/>
      <c r="NLL314" s="1636"/>
      <c r="NLM314" s="1636"/>
      <c r="NLN314" s="1636"/>
      <c r="NLO314" s="1636"/>
      <c r="NLP314" s="1636"/>
      <c r="NLQ314" s="1636"/>
      <c r="NLR314" s="1636"/>
      <c r="NLS314" s="1636"/>
      <c r="NLT314" s="1636"/>
      <c r="NLU314" s="1636"/>
      <c r="NLV314" s="1636"/>
      <c r="NLW314" s="1636"/>
      <c r="NLX314" s="1636"/>
      <c r="NLY314" s="1636"/>
      <c r="NLZ314" s="1636"/>
      <c r="NMA314" s="1636"/>
      <c r="NMB314" s="1636"/>
      <c r="NMC314" s="1636"/>
      <c r="NMD314" s="1636"/>
      <c r="NME314" s="1636"/>
      <c r="NMF314" s="1636"/>
      <c r="NMG314" s="1636"/>
      <c r="NMH314" s="1636"/>
      <c r="NMI314" s="1636"/>
      <c r="NMJ314" s="1636"/>
      <c r="NMK314" s="1636"/>
      <c r="NML314" s="1636"/>
      <c r="NMM314" s="1636"/>
      <c r="NMN314" s="1636"/>
      <c r="NMO314" s="1636"/>
      <c r="NMP314" s="1636"/>
      <c r="NMQ314" s="1636"/>
      <c r="NMR314" s="1636"/>
      <c r="NMS314" s="1636"/>
      <c r="NMT314" s="1636"/>
      <c r="NMU314" s="1636"/>
      <c r="NMV314" s="1636"/>
      <c r="NMW314" s="1636"/>
      <c r="NMX314" s="1636"/>
      <c r="NMY314" s="1636"/>
      <c r="NMZ314" s="1636"/>
      <c r="NNA314" s="1636"/>
      <c r="NNB314" s="1636"/>
      <c r="NNC314" s="1636"/>
      <c r="NND314" s="1636"/>
      <c r="NNE314" s="1636"/>
      <c r="NNF314" s="1636"/>
      <c r="NNG314" s="1636"/>
      <c r="NNH314" s="1636"/>
      <c r="NNI314" s="1636"/>
      <c r="NNJ314" s="1636"/>
      <c r="NNK314" s="1636"/>
      <c r="NNL314" s="1636"/>
      <c r="NNM314" s="1636"/>
      <c r="NNN314" s="1636"/>
      <c r="NNO314" s="1636"/>
      <c r="NNP314" s="1636"/>
      <c r="NNQ314" s="1636"/>
      <c r="NNR314" s="1636"/>
      <c r="NNS314" s="1636"/>
      <c r="NNT314" s="1636"/>
      <c r="NNU314" s="1636"/>
      <c r="NNV314" s="1636"/>
      <c r="NNW314" s="1636"/>
      <c r="NNX314" s="1636"/>
      <c r="NNY314" s="1636"/>
      <c r="NNZ314" s="1636"/>
      <c r="NOA314" s="1636"/>
      <c r="NOB314" s="1636"/>
      <c r="NOC314" s="1636"/>
      <c r="NOD314" s="1636"/>
      <c r="NOE314" s="1636"/>
      <c r="NOF314" s="1636"/>
      <c r="NOG314" s="1636"/>
      <c r="NOH314" s="1636"/>
      <c r="NOI314" s="1636"/>
      <c r="NOJ314" s="1636"/>
      <c r="NOK314" s="1636"/>
      <c r="NOL314" s="1636"/>
      <c r="NOM314" s="1636"/>
      <c r="NON314" s="1636"/>
      <c r="NOO314" s="1636"/>
      <c r="NOP314" s="1636"/>
      <c r="NOQ314" s="1636"/>
      <c r="NOR314" s="1636"/>
      <c r="NOS314" s="1636"/>
      <c r="NOT314" s="1636"/>
      <c r="NOU314" s="1636"/>
      <c r="NOV314" s="1636"/>
      <c r="NOW314" s="1636"/>
      <c r="NOX314" s="1636"/>
      <c r="NOY314" s="1636"/>
      <c r="NOZ314" s="1636"/>
      <c r="NPA314" s="1636"/>
      <c r="NPB314" s="1636"/>
      <c r="NPC314" s="1636"/>
      <c r="NPD314" s="1636"/>
      <c r="NPE314" s="1636"/>
      <c r="NPF314" s="1636"/>
      <c r="NPG314" s="1636"/>
      <c r="NPH314" s="1636"/>
      <c r="NPI314" s="1636"/>
      <c r="NPJ314" s="1636"/>
      <c r="NPK314" s="1636"/>
      <c r="NPL314" s="1636"/>
      <c r="NPM314" s="1636"/>
      <c r="NPN314" s="1636"/>
      <c r="NPO314" s="1636"/>
      <c r="NPP314" s="1636"/>
      <c r="NPQ314" s="1636"/>
      <c r="NPR314" s="1636"/>
      <c r="NPS314" s="1636"/>
      <c r="NPT314" s="1636"/>
      <c r="NPU314" s="1636"/>
      <c r="NPV314" s="1636"/>
      <c r="NPW314" s="1636"/>
      <c r="NPX314" s="1636"/>
      <c r="NPY314" s="1636"/>
      <c r="NPZ314" s="1636"/>
      <c r="NQA314" s="1636"/>
      <c r="NQB314" s="1636"/>
      <c r="NQC314" s="1636"/>
      <c r="NQD314" s="1636"/>
      <c r="NQE314" s="1636"/>
      <c r="NQF314" s="1636"/>
      <c r="NQG314" s="1636"/>
      <c r="NQH314" s="1636"/>
      <c r="NQI314" s="1636"/>
      <c r="NQJ314" s="1636"/>
      <c r="NQK314" s="1636"/>
      <c r="NQL314" s="1636"/>
      <c r="NQM314" s="1636"/>
      <c r="NQN314" s="1636"/>
      <c r="NQO314" s="1636"/>
      <c r="NQP314" s="1636"/>
      <c r="NQQ314" s="1636"/>
      <c r="NQR314" s="1636"/>
      <c r="NQS314" s="1636"/>
      <c r="NQT314" s="1636"/>
      <c r="NQU314" s="1636"/>
      <c r="NQV314" s="1636"/>
      <c r="NQW314" s="1636"/>
      <c r="NQX314" s="1636"/>
      <c r="NQY314" s="1636"/>
      <c r="NQZ314" s="1636"/>
      <c r="NRA314" s="1636"/>
      <c r="NRB314" s="1636"/>
      <c r="NRC314" s="1636"/>
      <c r="NRD314" s="1636"/>
      <c r="NRE314" s="1636"/>
      <c r="NRF314" s="1636"/>
      <c r="NRG314" s="1636"/>
      <c r="NRH314" s="1636"/>
      <c r="NRI314" s="1636"/>
      <c r="NRJ314" s="1636"/>
      <c r="NRK314" s="1636"/>
      <c r="NRL314" s="1636"/>
      <c r="NRM314" s="1636"/>
      <c r="NRN314" s="1636"/>
      <c r="NRO314" s="1636"/>
      <c r="NRP314" s="1636"/>
      <c r="NRQ314" s="1636"/>
      <c r="NRR314" s="1636"/>
      <c r="NRS314" s="1636"/>
      <c r="NRT314" s="1636"/>
      <c r="NRU314" s="1636"/>
      <c r="NRV314" s="1636"/>
      <c r="NRW314" s="1636"/>
      <c r="NRX314" s="1636"/>
      <c r="NRY314" s="1636"/>
      <c r="NRZ314" s="1636"/>
      <c r="NSA314" s="1636"/>
      <c r="NSB314" s="1636"/>
      <c r="NSC314" s="1636"/>
      <c r="NSD314" s="1636"/>
      <c r="NSE314" s="1636"/>
      <c r="NSF314" s="1636"/>
      <c r="NSG314" s="1636"/>
      <c r="NSH314" s="1636"/>
      <c r="NSI314" s="1636"/>
      <c r="NSJ314" s="1636"/>
      <c r="NSK314" s="1636"/>
      <c r="NSL314" s="1636"/>
      <c r="NSM314" s="1636"/>
      <c r="NSN314" s="1636"/>
      <c r="NSO314" s="1636"/>
      <c r="NSP314" s="1636"/>
      <c r="NSQ314" s="1636"/>
      <c r="NSR314" s="1636"/>
      <c r="NSS314" s="1636"/>
      <c r="NST314" s="1636"/>
      <c r="NSU314" s="1636"/>
      <c r="NSV314" s="1636"/>
      <c r="NSW314" s="1636"/>
      <c r="NSX314" s="1636"/>
      <c r="NSY314" s="1636"/>
      <c r="NSZ314" s="1636"/>
      <c r="NTA314" s="1636"/>
      <c r="NTB314" s="1636"/>
      <c r="NTC314" s="1636"/>
      <c r="NTD314" s="1636"/>
      <c r="NTE314" s="1636"/>
      <c r="NTF314" s="1636"/>
      <c r="NTG314" s="1636"/>
      <c r="NTH314" s="1636"/>
      <c r="NTI314" s="1636"/>
      <c r="NTJ314" s="1636"/>
      <c r="NTK314" s="1636"/>
      <c r="NTL314" s="1636"/>
      <c r="NTM314" s="1636"/>
      <c r="NTN314" s="1636"/>
      <c r="NTO314" s="1636"/>
      <c r="NTP314" s="1636"/>
      <c r="NTQ314" s="1636"/>
      <c r="NTR314" s="1636"/>
      <c r="NTS314" s="1636"/>
      <c r="NTT314" s="1636"/>
      <c r="NTU314" s="1636"/>
      <c r="NTV314" s="1636"/>
      <c r="NTW314" s="1636"/>
      <c r="NTX314" s="1636"/>
      <c r="NTY314" s="1636"/>
      <c r="NTZ314" s="1636"/>
      <c r="NUA314" s="1636"/>
      <c r="NUB314" s="1636"/>
      <c r="NUC314" s="1636"/>
      <c r="NUD314" s="1636"/>
      <c r="NUE314" s="1636"/>
      <c r="NUF314" s="1636"/>
      <c r="NUG314" s="1636"/>
      <c r="NUH314" s="1636"/>
      <c r="NUI314" s="1636"/>
      <c r="NUJ314" s="1636"/>
      <c r="NUK314" s="1636"/>
      <c r="NUL314" s="1636"/>
      <c r="NUM314" s="1636"/>
      <c r="NUN314" s="1636"/>
      <c r="NUO314" s="1636"/>
      <c r="NUP314" s="1636"/>
      <c r="NUQ314" s="1636"/>
      <c r="NUR314" s="1636"/>
      <c r="NUS314" s="1636"/>
      <c r="NUT314" s="1636"/>
      <c r="NUU314" s="1636"/>
      <c r="NUV314" s="1636"/>
      <c r="NUW314" s="1636"/>
      <c r="NUX314" s="1636"/>
      <c r="NUY314" s="1636"/>
      <c r="NUZ314" s="1636"/>
      <c r="NVA314" s="1636"/>
      <c r="NVB314" s="1636"/>
      <c r="NVC314" s="1636"/>
      <c r="NVD314" s="1636"/>
      <c r="NVE314" s="1636"/>
      <c r="NVF314" s="1636"/>
      <c r="NVG314" s="1636"/>
      <c r="NVH314" s="1636"/>
      <c r="NVI314" s="1636"/>
      <c r="NVJ314" s="1636"/>
      <c r="NVK314" s="1636"/>
      <c r="NVL314" s="1636"/>
      <c r="NVM314" s="1636"/>
      <c r="NVN314" s="1636"/>
      <c r="NVO314" s="1636"/>
      <c r="NVP314" s="1636"/>
      <c r="NVQ314" s="1636"/>
      <c r="NVR314" s="1636"/>
      <c r="NVS314" s="1636"/>
      <c r="NVT314" s="1636"/>
      <c r="NVU314" s="1636"/>
      <c r="NVV314" s="1636"/>
      <c r="NVW314" s="1636"/>
      <c r="NVX314" s="1636"/>
      <c r="NVY314" s="1636"/>
      <c r="NVZ314" s="1636"/>
      <c r="NWA314" s="1636"/>
      <c r="NWB314" s="1636"/>
      <c r="NWC314" s="1636"/>
      <c r="NWD314" s="1636"/>
      <c r="NWE314" s="1636"/>
      <c r="NWF314" s="1636"/>
      <c r="NWG314" s="1636"/>
      <c r="NWH314" s="1636"/>
      <c r="NWI314" s="1636"/>
      <c r="NWJ314" s="1636"/>
      <c r="NWK314" s="1636"/>
      <c r="NWL314" s="1636"/>
      <c r="NWM314" s="1636"/>
      <c r="NWN314" s="1636"/>
      <c r="NWO314" s="1636"/>
      <c r="NWP314" s="1636"/>
      <c r="NWQ314" s="1636"/>
      <c r="NWR314" s="1636"/>
      <c r="NWS314" s="1636"/>
      <c r="NWT314" s="1636"/>
      <c r="NWU314" s="1636"/>
      <c r="NWV314" s="1636"/>
      <c r="NWW314" s="1636"/>
      <c r="NWX314" s="1636"/>
      <c r="NWY314" s="1636"/>
      <c r="NWZ314" s="1636"/>
      <c r="NXA314" s="1636"/>
      <c r="NXB314" s="1636"/>
      <c r="NXC314" s="1636"/>
      <c r="NXD314" s="1636"/>
      <c r="NXE314" s="1636"/>
      <c r="NXF314" s="1636"/>
      <c r="NXG314" s="1636"/>
      <c r="NXH314" s="1636"/>
      <c r="NXI314" s="1636"/>
      <c r="NXJ314" s="1636"/>
      <c r="NXK314" s="1636"/>
      <c r="NXL314" s="1636"/>
      <c r="NXM314" s="1636"/>
      <c r="NXN314" s="1636"/>
      <c r="NXO314" s="1636"/>
      <c r="NXP314" s="1636"/>
      <c r="NXQ314" s="1636"/>
      <c r="NXR314" s="1636"/>
      <c r="NXS314" s="1636"/>
      <c r="NXT314" s="1636"/>
      <c r="NXU314" s="1636"/>
      <c r="NXV314" s="1636"/>
      <c r="NXW314" s="1636"/>
      <c r="NXX314" s="1636"/>
      <c r="NXY314" s="1636"/>
      <c r="NXZ314" s="1636"/>
      <c r="NYA314" s="1636"/>
      <c r="NYB314" s="1636"/>
      <c r="NYC314" s="1636"/>
      <c r="NYD314" s="1636"/>
      <c r="NYE314" s="1636"/>
      <c r="NYF314" s="1636"/>
      <c r="NYG314" s="1636"/>
      <c r="NYH314" s="1636"/>
      <c r="NYI314" s="1636"/>
      <c r="NYJ314" s="1636"/>
      <c r="NYK314" s="1636"/>
      <c r="NYL314" s="1636"/>
      <c r="NYM314" s="1636"/>
      <c r="NYN314" s="1636"/>
      <c r="NYO314" s="1636"/>
      <c r="NYP314" s="1636"/>
      <c r="NYQ314" s="1636"/>
      <c r="NYR314" s="1636"/>
      <c r="NYS314" s="1636"/>
      <c r="NYT314" s="1636"/>
      <c r="NYU314" s="1636"/>
      <c r="NYV314" s="1636"/>
      <c r="NYW314" s="1636"/>
      <c r="NYX314" s="1636"/>
      <c r="NYY314" s="1636"/>
      <c r="NYZ314" s="1636"/>
      <c r="NZA314" s="1636"/>
      <c r="NZB314" s="1636"/>
      <c r="NZC314" s="1636"/>
      <c r="NZD314" s="1636"/>
      <c r="NZE314" s="1636"/>
      <c r="NZF314" s="1636"/>
      <c r="NZG314" s="1636"/>
      <c r="NZH314" s="1636"/>
      <c r="NZI314" s="1636"/>
      <c r="NZJ314" s="1636"/>
      <c r="NZK314" s="1636"/>
      <c r="NZL314" s="1636"/>
      <c r="NZM314" s="1636"/>
      <c r="NZN314" s="1636"/>
      <c r="NZO314" s="1636"/>
      <c r="NZP314" s="1636"/>
      <c r="NZQ314" s="1636"/>
      <c r="NZR314" s="1636"/>
      <c r="NZS314" s="1636"/>
      <c r="NZT314" s="1636"/>
      <c r="NZU314" s="1636"/>
      <c r="NZV314" s="1636"/>
      <c r="NZW314" s="1636"/>
      <c r="NZX314" s="1636"/>
      <c r="NZY314" s="1636"/>
      <c r="NZZ314" s="1636"/>
      <c r="OAA314" s="1636"/>
      <c r="OAB314" s="1636"/>
      <c r="OAC314" s="1636"/>
      <c r="OAD314" s="1636"/>
      <c r="OAE314" s="1636"/>
      <c r="OAF314" s="1636"/>
      <c r="OAG314" s="1636"/>
      <c r="OAH314" s="1636"/>
      <c r="OAI314" s="1636"/>
      <c r="OAJ314" s="1636"/>
      <c r="OAK314" s="1636"/>
      <c r="OAL314" s="1636"/>
      <c r="OAM314" s="1636"/>
      <c r="OAN314" s="1636"/>
      <c r="OAO314" s="1636"/>
      <c r="OAP314" s="1636"/>
      <c r="OAQ314" s="1636"/>
      <c r="OAR314" s="1636"/>
      <c r="OAS314" s="1636"/>
      <c r="OAT314" s="1636"/>
      <c r="OAU314" s="1636"/>
      <c r="OAV314" s="1636"/>
      <c r="OAW314" s="1636"/>
      <c r="OAX314" s="1636"/>
      <c r="OAY314" s="1636"/>
      <c r="OAZ314" s="1636"/>
      <c r="OBA314" s="1636"/>
      <c r="OBB314" s="1636"/>
      <c r="OBC314" s="1636"/>
      <c r="OBD314" s="1636"/>
      <c r="OBE314" s="1636"/>
      <c r="OBF314" s="1636"/>
      <c r="OBG314" s="1636"/>
      <c r="OBH314" s="1636"/>
      <c r="OBI314" s="1636"/>
      <c r="OBJ314" s="1636"/>
      <c r="OBK314" s="1636"/>
      <c r="OBL314" s="1636"/>
      <c r="OBM314" s="1636"/>
      <c r="OBN314" s="1636"/>
      <c r="OBO314" s="1636"/>
      <c r="OBP314" s="1636"/>
      <c r="OBQ314" s="1636"/>
      <c r="OBR314" s="1636"/>
      <c r="OBS314" s="1636"/>
      <c r="OBT314" s="1636"/>
      <c r="OBU314" s="1636"/>
      <c r="OBV314" s="1636"/>
      <c r="OBW314" s="1636"/>
      <c r="OBX314" s="1636"/>
      <c r="OBY314" s="1636"/>
      <c r="OBZ314" s="1636"/>
      <c r="OCA314" s="1636"/>
      <c r="OCB314" s="1636"/>
      <c r="OCC314" s="1636"/>
      <c r="OCD314" s="1636"/>
      <c r="OCE314" s="1636"/>
      <c r="OCF314" s="1636"/>
      <c r="OCG314" s="1636"/>
      <c r="OCH314" s="1636"/>
      <c r="OCI314" s="1636"/>
      <c r="OCJ314" s="1636"/>
      <c r="OCK314" s="1636"/>
      <c r="OCL314" s="1636"/>
      <c r="OCM314" s="1636"/>
      <c r="OCN314" s="1636"/>
      <c r="OCO314" s="1636"/>
      <c r="OCP314" s="1636"/>
      <c r="OCQ314" s="1636"/>
      <c r="OCR314" s="1636"/>
      <c r="OCS314" s="1636"/>
      <c r="OCT314" s="1636"/>
      <c r="OCU314" s="1636"/>
      <c r="OCV314" s="1636"/>
      <c r="OCW314" s="1636"/>
      <c r="OCX314" s="1636"/>
      <c r="OCY314" s="1636"/>
      <c r="OCZ314" s="1636"/>
      <c r="ODA314" s="1636"/>
      <c r="ODB314" s="1636"/>
      <c r="ODC314" s="1636"/>
      <c r="ODD314" s="1636"/>
      <c r="ODE314" s="1636"/>
      <c r="ODF314" s="1636"/>
      <c r="ODG314" s="1636"/>
      <c r="ODH314" s="1636"/>
      <c r="ODI314" s="1636"/>
      <c r="ODJ314" s="1636"/>
      <c r="ODK314" s="1636"/>
      <c r="ODL314" s="1636"/>
      <c r="ODM314" s="1636"/>
      <c r="ODN314" s="1636"/>
      <c r="ODO314" s="1636"/>
      <c r="ODP314" s="1636"/>
      <c r="ODQ314" s="1636"/>
      <c r="ODR314" s="1636"/>
      <c r="ODS314" s="1636"/>
      <c r="ODT314" s="1636"/>
      <c r="ODU314" s="1636"/>
      <c r="ODV314" s="1636"/>
      <c r="ODW314" s="1636"/>
      <c r="ODX314" s="1636"/>
      <c r="ODY314" s="1636"/>
      <c r="ODZ314" s="1636"/>
      <c r="OEA314" s="1636"/>
      <c r="OEB314" s="1636"/>
      <c r="OEC314" s="1636"/>
      <c r="OED314" s="1636"/>
      <c r="OEE314" s="1636"/>
      <c r="OEF314" s="1636"/>
      <c r="OEG314" s="1636"/>
      <c r="OEH314" s="1636"/>
      <c r="OEI314" s="1636"/>
      <c r="OEJ314" s="1636"/>
      <c r="OEK314" s="1636"/>
      <c r="OEL314" s="1636"/>
      <c r="OEM314" s="1636"/>
      <c r="OEN314" s="1636"/>
      <c r="OEO314" s="1636"/>
      <c r="OEP314" s="1636"/>
      <c r="OEQ314" s="1636"/>
      <c r="OER314" s="1636"/>
      <c r="OES314" s="1636"/>
      <c r="OET314" s="1636"/>
      <c r="OEU314" s="1636"/>
      <c r="OEV314" s="1636"/>
      <c r="OEW314" s="1636"/>
      <c r="OEX314" s="1636"/>
      <c r="OEY314" s="1636"/>
      <c r="OEZ314" s="1636"/>
      <c r="OFA314" s="1636"/>
      <c r="OFB314" s="1636"/>
      <c r="OFC314" s="1636"/>
      <c r="OFD314" s="1636"/>
      <c r="OFE314" s="1636"/>
      <c r="OFF314" s="1636"/>
      <c r="OFG314" s="1636"/>
      <c r="OFH314" s="1636"/>
      <c r="OFI314" s="1636"/>
      <c r="OFJ314" s="1636"/>
      <c r="OFK314" s="1636"/>
      <c r="OFL314" s="1636"/>
      <c r="OFM314" s="1636"/>
      <c r="OFN314" s="1636"/>
      <c r="OFO314" s="1636"/>
      <c r="OFP314" s="1636"/>
      <c r="OFQ314" s="1636"/>
      <c r="OFR314" s="1636"/>
      <c r="OFS314" s="1636"/>
      <c r="OFT314" s="1636"/>
      <c r="OFU314" s="1636"/>
      <c r="OFV314" s="1636"/>
      <c r="OFW314" s="1636"/>
      <c r="OFX314" s="1636"/>
      <c r="OFY314" s="1636"/>
      <c r="OFZ314" s="1636"/>
      <c r="OGA314" s="1636"/>
      <c r="OGB314" s="1636"/>
      <c r="OGC314" s="1636"/>
      <c r="OGD314" s="1636"/>
      <c r="OGE314" s="1636"/>
      <c r="OGF314" s="1636"/>
      <c r="OGG314" s="1636"/>
      <c r="OGH314" s="1636"/>
      <c r="OGI314" s="1636"/>
      <c r="OGJ314" s="1636"/>
      <c r="OGK314" s="1636"/>
      <c r="OGL314" s="1636"/>
      <c r="OGM314" s="1636"/>
      <c r="OGN314" s="1636"/>
      <c r="OGO314" s="1636"/>
      <c r="OGP314" s="1636"/>
      <c r="OGQ314" s="1636"/>
      <c r="OGR314" s="1636"/>
      <c r="OGS314" s="1636"/>
      <c r="OGT314" s="1636"/>
      <c r="OGU314" s="1636"/>
      <c r="OGV314" s="1636"/>
      <c r="OGW314" s="1636"/>
      <c r="OGX314" s="1636"/>
      <c r="OGY314" s="1636"/>
      <c r="OGZ314" s="1636"/>
      <c r="OHA314" s="1636"/>
      <c r="OHB314" s="1636"/>
      <c r="OHC314" s="1636"/>
      <c r="OHD314" s="1636"/>
      <c r="OHE314" s="1636"/>
      <c r="OHF314" s="1636"/>
      <c r="OHG314" s="1636"/>
      <c r="OHH314" s="1636"/>
      <c r="OHI314" s="1636"/>
      <c r="OHJ314" s="1636"/>
      <c r="OHK314" s="1636"/>
      <c r="OHL314" s="1636"/>
      <c r="OHM314" s="1636"/>
      <c r="OHN314" s="1636"/>
      <c r="OHO314" s="1636"/>
      <c r="OHP314" s="1636"/>
      <c r="OHQ314" s="1636"/>
      <c r="OHR314" s="1636"/>
      <c r="OHS314" s="1636"/>
      <c r="OHT314" s="1636"/>
      <c r="OHU314" s="1636"/>
      <c r="OHV314" s="1636"/>
      <c r="OHW314" s="1636"/>
      <c r="OHX314" s="1636"/>
      <c r="OHY314" s="1636"/>
      <c r="OHZ314" s="1636"/>
      <c r="OIA314" s="1636"/>
      <c r="OIB314" s="1636"/>
      <c r="OIC314" s="1636"/>
      <c r="OID314" s="1636"/>
      <c r="OIE314" s="1636"/>
      <c r="OIF314" s="1636"/>
      <c r="OIG314" s="1636"/>
      <c r="OIH314" s="1636"/>
      <c r="OII314" s="1636"/>
      <c r="OIJ314" s="1636"/>
      <c r="OIK314" s="1636"/>
      <c r="OIL314" s="1636"/>
      <c r="OIM314" s="1636"/>
      <c r="OIN314" s="1636"/>
      <c r="OIO314" s="1636"/>
      <c r="OIP314" s="1636"/>
      <c r="OIQ314" s="1636"/>
      <c r="OIR314" s="1636"/>
      <c r="OIS314" s="1636"/>
      <c r="OIT314" s="1636"/>
      <c r="OIU314" s="1636"/>
      <c r="OIV314" s="1636"/>
      <c r="OIW314" s="1636"/>
      <c r="OIX314" s="1636"/>
      <c r="OIY314" s="1636"/>
      <c r="OIZ314" s="1636"/>
      <c r="OJA314" s="1636"/>
      <c r="OJB314" s="1636"/>
      <c r="OJC314" s="1636"/>
      <c r="OJD314" s="1636"/>
      <c r="OJE314" s="1636"/>
      <c r="OJF314" s="1636"/>
      <c r="OJG314" s="1636"/>
      <c r="OJH314" s="1636"/>
      <c r="OJI314" s="1636"/>
      <c r="OJJ314" s="1636"/>
      <c r="OJK314" s="1636"/>
      <c r="OJL314" s="1636"/>
      <c r="OJM314" s="1636"/>
      <c r="OJN314" s="1636"/>
      <c r="OJO314" s="1636"/>
      <c r="OJP314" s="1636"/>
      <c r="OJQ314" s="1636"/>
      <c r="OJR314" s="1636"/>
      <c r="OJS314" s="1636"/>
      <c r="OJT314" s="1636"/>
      <c r="OJU314" s="1636"/>
      <c r="OJV314" s="1636"/>
      <c r="OJW314" s="1636"/>
      <c r="OJX314" s="1636"/>
      <c r="OJY314" s="1636"/>
      <c r="OJZ314" s="1636"/>
      <c r="OKA314" s="1636"/>
      <c r="OKB314" s="1636"/>
      <c r="OKC314" s="1636"/>
      <c r="OKD314" s="1636"/>
      <c r="OKE314" s="1636"/>
      <c r="OKF314" s="1636"/>
      <c r="OKG314" s="1636"/>
      <c r="OKH314" s="1636"/>
      <c r="OKI314" s="1636"/>
      <c r="OKJ314" s="1636"/>
      <c r="OKK314" s="1636"/>
      <c r="OKL314" s="1636"/>
      <c r="OKM314" s="1636"/>
      <c r="OKN314" s="1636"/>
      <c r="OKO314" s="1636"/>
      <c r="OKP314" s="1636"/>
      <c r="OKQ314" s="1636"/>
      <c r="OKR314" s="1636"/>
      <c r="OKS314" s="1636"/>
      <c r="OKT314" s="1636"/>
      <c r="OKU314" s="1636"/>
      <c r="OKV314" s="1636"/>
      <c r="OKW314" s="1636"/>
      <c r="OKX314" s="1636"/>
      <c r="OKY314" s="1636"/>
      <c r="OKZ314" s="1636"/>
      <c r="OLA314" s="1636"/>
      <c r="OLB314" s="1636"/>
      <c r="OLC314" s="1636"/>
      <c r="OLD314" s="1636"/>
      <c r="OLE314" s="1636"/>
      <c r="OLF314" s="1636"/>
      <c r="OLG314" s="1636"/>
      <c r="OLH314" s="1636"/>
      <c r="OLI314" s="1636"/>
      <c r="OLJ314" s="1636"/>
      <c r="OLK314" s="1636"/>
      <c r="OLL314" s="1636"/>
      <c r="OLM314" s="1636"/>
      <c r="OLN314" s="1636"/>
      <c r="OLO314" s="1636"/>
      <c r="OLP314" s="1636"/>
      <c r="OLQ314" s="1636"/>
      <c r="OLR314" s="1636"/>
      <c r="OLS314" s="1636"/>
      <c r="OLT314" s="1636"/>
      <c r="OLU314" s="1636"/>
      <c r="OLV314" s="1636"/>
      <c r="OLW314" s="1636"/>
      <c r="OLX314" s="1636"/>
      <c r="OLY314" s="1636"/>
      <c r="OLZ314" s="1636"/>
      <c r="OMA314" s="1636"/>
      <c r="OMB314" s="1636"/>
      <c r="OMC314" s="1636"/>
      <c r="OMD314" s="1636"/>
      <c r="OME314" s="1636"/>
      <c r="OMF314" s="1636"/>
      <c r="OMG314" s="1636"/>
      <c r="OMH314" s="1636"/>
      <c r="OMI314" s="1636"/>
      <c r="OMJ314" s="1636"/>
      <c r="OMK314" s="1636"/>
      <c r="OML314" s="1636"/>
      <c r="OMM314" s="1636"/>
      <c r="OMN314" s="1636"/>
      <c r="OMO314" s="1636"/>
      <c r="OMP314" s="1636"/>
      <c r="OMQ314" s="1636"/>
      <c r="OMR314" s="1636"/>
      <c r="OMS314" s="1636"/>
      <c r="OMT314" s="1636"/>
      <c r="OMU314" s="1636"/>
      <c r="OMV314" s="1636"/>
      <c r="OMW314" s="1636"/>
      <c r="OMX314" s="1636"/>
      <c r="OMY314" s="1636"/>
      <c r="OMZ314" s="1636"/>
      <c r="ONA314" s="1636"/>
      <c r="ONB314" s="1636"/>
      <c r="ONC314" s="1636"/>
      <c r="OND314" s="1636"/>
      <c r="ONE314" s="1636"/>
      <c r="ONF314" s="1636"/>
      <c r="ONG314" s="1636"/>
      <c r="ONH314" s="1636"/>
      <c r="ONI314" s="1636"/>
      <c r="ONJ314" s="1636"/>
      <c r="ONK314" s="1636"/>
      <c r="ONL314" s="1636"/>
      <c r="ONM314" s="1636"/>
      <c r="ONN314" s="1636"/>
      <c r="ONO314" s="1636"/>
      <c r="ONP314" s="1636"/>
      <c r="ONQ314" s="1636"/>
      <c r="ONR314" s="1636"/>
      <c r="ONS314" s="1636"/>
      <c r="ONT314" s="1636"/>
      <c r="ONU314" s="1636"/>
      <c r="ONV314" s="1636"/>
      <c r="ONW314" s="1636"/>
      <c r="ONX314" s="1636"/>
      <c r="ONY314" s="1636"/>
      <c r="ONZ314" s="1636"/>
      <c r="OOA314" s="1636"/>
      <c r="OOB314" s="1636"/>
      <c r="OOC314" s="1636"/>
      <c r="OOD314" s="1636"/>
      <c r="OOE314" s="1636"/>
      <c r="OOF314" s="1636"/>
      <c r="OOG314" s="1636"/>
      <c r="OOH314" s="1636"/>
      <c r="OOI314" s="1636"/>
      <c r="OOJ314" s="1636"/>
      <c r="OOK314" s="1636"/>
      <c r="OOL314" s="1636"/>
      <c r="OOM314" s="1636"/>
      <c r="OON314" s="1636"/>
      <c r="OOO314" s="1636"/>
      <c r="OOP314" s="1636"/>
      <c r="OOQ314" s="1636"/>
      <c r="OOR314" s="1636"/>
      <c r="OOS314" s="1636"/>
      <c r="OOT314" s="1636"/>
      <c r="OOU314" s="1636"/>
      <c r="OOV314" s="1636"/>
      <c r="OOW314" s="1636"/>
      <c r="OOX314" s="1636"/>
      <c r="OOY314" s="1636"/>
      <c r="OOZ314" s="1636"/>
      <c r="OPA314" s="1636"/>
      <c r="OPB314" s="1636"/>
      <c r="OPC314" s="1636"/>
      <c r="OPD314" s="1636"/>
      <c r="OPE314" s="1636"/>
      <c r="OPF314" s="1636"/>
      <c r="OPG314" s="1636"/>
      <c r="OPH314" s="1636"/>
      <c r="OPI314" s="1636"/>
      <c r="OPJ314" s="1636"/>
      <c r="OPK314" s="1636"/>
      <c r="OPL314" s="1636"/>
      <c r="OPM314" s="1636"/>
      <c r="OPN314" s="1636"/>
      <c r="OPO314" s="1636"/>
      <c r="OPP314" s="1636"/>
      <c r="OPQ314" s="1636"/>
      <c r="OPR314" s="1636"/>
      <c r="OPS314" s="1636"/>
      <c r="OPT314" s="1636"/>
      <c r="OPU314" s="1636"/>
      <c r="OPV314" s="1636"/>
      <c r="OPW314" s="1636"/>
      <c r="OPX314" s="1636"/>
      <c r="OPY314" s="1636"/>
      <c r="OPZ314" s="1636"/>
      <c r="OQA314" s="1636"/>
      <c r="OQB314" s="1636"/>
      <c r="OQC314" s="1636"/>
      <c r="OQD314" s="1636"/>
      <c r="OQE314" s="1636"/>
      <c r="OQF314" s="1636"/>
      <c r="OQG314" s="1636"/>
      <c r="OQH314" s="1636"/>
      <c r="OQI314" s="1636"/>
      <c r="OQJ314" s="1636"/>
      <c r="OQK314" s="1636"/>
      <c r="OQL314" s="1636"/>
      <c r="OQM314" s="1636"/>
      <c r="OQN314" s="1636"/>
      <c r="OQO314" s="1636"/>
      <c r="OQP314" s="1636"/>
      <c r="OQQ314" s="1636"/>
      <c r="OQR314" s="1636"/>
      <c r="OQS314" s="1636"/>
      <c r="OQT314" s="1636"/>
      <c r="OQU314" s="1636"/>
      <c r="OQV314" s="1636"/>
      <c r="OQW314" s="1636"/>
      <c r="OQX314" s="1636"/>
      <c r="OQY314" s="1636"/>
      <c r="OQZ314" s="1636"/>
      <c r="ORA314" s="1636"/>
      <c r="ORB314" s="1636"/>
      <c r="ORC314" s="1636"/>
      <c r="ORD314" s="1636"/>
      <c r="ORE314" s="1636"/>
      <c r="ORF314" s="1636"/>
      <c r="ORG314" s="1636"/>
      <c r="ORH314" s="1636"/>
      <c r="ORI314" s="1636"/>
      <c r="ORJ314" s="1636"/>
      <c r="ORK314" s="1636"/>
      <c r="ORL314" s="1636"/>
      <c r="ORM314" s="1636"/>
      <c r="ORN314" s="1636"/>
      <c r="ORO314" s="1636"/>
      <c r="ORP314" s="1636"/>
      <c r="ORQ314" s="1636"/>
      <c r="ORR314" s="1636"/>
      <c r="ORS314" s="1636"/>
      <c r="ORT314" s="1636"/>
      <c r="ORU314" s="1636"/>
      <c r="ORV314" s="1636"/>
      <c r="ORW314" s="1636"/>
      <c r="ORX314" s="1636"/>
      <c r="ORY314" s="1636"/>
      <c r="ORZ314" s="1636"/>
      <c r="OSA314" s="1636"/>
      <c r="OSB314" s="1636"/>
      <c r="OSC314" s="1636"/>
      <c r="OSD314" s="1636"/>
      <c r="OSE314" s="1636"/>
      <c r="OSF314" s="1636"/>
      <c r="OSG314" s="1636"/>
      <c r="OSH314" s="1636"/>
      <c r="OSI314" s="1636"/>
      <c r="OSJ314" s="1636"/>
      <c r="OSK314" s="1636"/>
      <c r="OSL314" s="1636"/>
      <c r="OSM314" s="1636"/>
      <c r="OSN314" s="1636"/>
      <c r="OSO314" s="1636"/>
      <c r="OSP314" s="1636"/>
      <c r="OSQ314" s="1636"/>
      <c r="OSR314" s="1636"/>
      <c r="OSS314" s="1636"/>
      <c r="OST314" s="1636"/>
      <c r="OSU314" s="1636"/>
      <c r="OSV314" s="1636"/>
      <c r="OSW314" s="1636"/>
      <c r="OSX314" s="1636"/>
      <c r="OSY314" s="1636"/>
      <c r="OSZ314" s="1636"/>
      <c r="OTA314" s="1636"/>
      <c r="OTB314" s="1636"/>
      <c r="OTC314" s="1636"/>
      <c r="OTD314" s="1636"/>
      <c r="OTE314" s="1636"/>
      <c r="OTF314" s="1636"/>
      <c r="OTG314" s="1636"/>
      <c r="OTH314" s="1636"/>
      <c r="OTI314" s="1636"/>
      <c r="OTJ314" s="1636"/>
      <c r="OTK314" s="1636"/>
      <c r="OTL314" s="1636"/>
      <c r="OTM314" s="1636"/>
      <c r="OTN314" s="1636"/>
      <c r="OTO314" s="1636"/>
      <c r="OTP314" s="1636"/>
      <c r="OTQ314" s="1636"/>
      <c r="OTR314" s="1636"/>
      <c r="OTS314" s="1636"/>
      <c r="OTT314" s="1636"/>
      <c r="OTU314" s="1636"/>
      <c r="OTV314" s="1636"/>
      <c r="OTW314" s="1636"/>
      <c r="OTX314" s="1636"/>
      <c r="OTY314" s="1636"/>
      <c r="OTZ314" s="1636"/>
      <c r="OUA314" s="1636"/>
      <c r="OUB314" s="1636"/>
      <c r="OUC314" s="1636"/>
      <c r="OUD314" s="1636"/>
      <c r="OUE314" s="1636"/>
      <c r="OUF314" s="1636"/>
      <c r="OUG314" s="1636"/>
      <c r="OUH314" s="1636"/>
      <c r="OUI314" s="1636"/>
      <c r="OUJ314" s="1636"/>
      <c r="OUK314" s="1636"/>
      <c r="OUL314" s="1636"/>
      <c r="OUM314" s="1636"/>
      <c r="OUN314" s="1636"/>
      <c r="OUO314" s="1636"/>
      <c r="OUP314" s="1636"/>
      <c r="OUQ314" s="1636"/>
      <c r="OUR314" s="1636"/>
      <c r="OUS314" s="1636"/>
      <c r="OUT314" s="1636"/>
      <c r="OUU314" s="1636"/>
      <c r="OUV314" s="1636"/>
      <c r="OUW314" s="1636"/>
      <c r="OUX314" s="1636"/>
      <c r="OUY314" s="1636"/>
      <c r="OUZ314" s="1636"/>
      <c r="OVA314" s="1636"/>
      <c r="OVB314" s="1636"/>
      <c r="OVC314" s="1636"/>
      <c r="OVD314" s="1636"/>
      <c r="OVE314" s="1636"/>
      <c r="OVF314" s="1636"/>
      <c r="OVG314" s="1636"/>
      <c r="OVH314" s="1636"/>
      <c r="OVI314" s="1636"/>
      <c r="OVJ314" s="1636"/>
      <c r="OVK314" s="1636"/>
      <c r="OVL314" s="1636"/>
      <c r="OVM314" s="1636"/>
      <c r="OVN314" s="1636"/>
      <c r="OVO314" s="1636"/>
      <c r="OVP314" s="1636"/>
      <c r="OVQ314" s="1636"/>
      <c r="OVR314" s="1636"/>
      <c r="OVS314" s="1636"/>
      <c r="OVT314" s="1636"/>
      <c r="OVU314" s="1636"/>
      <c r="OVV314" s="1636"/>
      <c r="OVW314" s="1636"/>
      <c r="OVX314" s="1636"/>
      <c r="OVY314" s="1636"/>
      <c r="OVZ314" s="1636"/>
      <c r="OWA314" s="1636"/>
      <c r="OWB314" s="1636"/>
      <c r="OWC314" s="1636"/>
      <c r="OWD314" s="1636"/>
      <c r="OWE314" s="1636"/>
      <c r="OWF314" s="1636"/>
      <c r="OWG314" s="1636"/>
      <c r="OWH314" s="1636"/>
      <c r="OWI314" s="1636"/>
      <c r="OWJ314" s="1636"/>
      <c r="OWK314" s="1636"/>
      <c r="OWL314" s="1636"/>
      <c r="OWM314" s="1636"/>
      <c r="OWN314" s="1636"/>
      <c r="OWO314" s="1636"/>
      <c r="OWP314" s="1636"/>
      <c r="OWQ314" s="1636"/>
      <c r="OWR314" s="1636"/>
      <c r="OWS314" s="1636"/>
      <c r="OWT314" s="1636"/>
      <c r="OWU314" s="1636"/>
      <c r="OWV314" s="1636"/>
      <c r="OWW314" s="1636"/>
      <c r="OWX314" s="1636"/>
      <c r="OWY314" s="1636"/>
      <c r="OWZ314" s="1636"/>
      <c r="OXA314" s="1636"/>
      <c r="OXB314" s="1636"/>
      <c r="OXC314" s="1636"/>
      <c r="OXD314" s="1636"/>
      <c r="OXE314" s="1636"/>
      <c r="OXF314" s="1636"/>
      <c r="OXG314" s="1636"/>
      <c r="OXH314" s="1636"/>
      <c r="OXI314" s="1636"/>
      <c r="OXJ314" s="1636"/>
      <c r="OXK314" s="1636"/>
      <c r="OXL314" s="1636"/>
      <c r="OXM314" s="1636"/>
      <c r="OXN314" s="1636"/>
      <c r="OXO314" s="1636"/>
      <c r="OXP314" s="1636"/>
      <c r="OXQ314" s="1636"/>
      <c r="OXR314" s="1636"/>
      <c r="OXS314" s="1636"/>
      <c r="OXT314" s="1636"/>
      <c r="OXU314" s="1636"/>
      <c r="OXV314" s="1636"/>
      <c r="OXW314" s="1636"/>
      <c r="OXX314" s="1636"/>
      <c r="OXY314" s="1636"/>
      <c r="OXZ314" s="1636"/>
      <c r="OYA314" s="1636"/>
      <c r="OYB314" s="1636"/>
      <c r="OYC314" s="1636"/>
      <c r="OYD314" s="1636"/>
      <c r="OYE314" s="1636"/>
      <c r="OYF314" s="1636"/>
      <c r="OYG314" s="1636"/>
      <c r="OYH314" s="1636"/>
      <c r="OYI314" s="1636"/>
      <c r="OYJ314" s="1636"/>
      <c r="OYK314" s="1636"/>
      <c r="OYL314" s="1636"/>
      <c r="OYM314" s="1636"/>
      <c r="OYN314" s="1636"/>
      <c r="OYO314" s="1636"/>
      <c r="OYP314" s="1636"/>
      <c r="OYQ314" s="1636"/>
      <c r="OYR314" s="1636"/>
      <c r="OYS314" s="1636"/>
      <c r="OYT314" s="1636"/>
      <c r="OYU314" s="1636"/>
      <c r="OYV314" s="1636"/>
      <c r="OYW314" s="1636"/>
      <c r="OYX314" s="1636"/>
      <c r="OYY314" s="1636"/>
      <c r="OYZ314" s="1636"/>
      <c r="OZA314" s="1636"/>
      <c r="OZB314" s="1636"/>
      <c r="OZC314" s="1636"/>
      <c r="OZD314" s="1636"/>
      <c r="OZE314" s="1636"/>
      <c r="OZF314" s="1636"/>
      <c r="OZG314" s="1636"/>
      <c r="OZH314" s="1636"/>
      <c r="OZI314" s="1636"/>
      <c r="OZJ314" s="1636"/>
      <c r="OZK314" s="1636"/>
      <c r="OZL314" s="1636"/>
      <c r="OZM314" s="1636"/>
      <c r="OZN314" s="1636"/>
      <c r="OZO314" s="1636"/>
      <c r="OZP314" s="1636"/>
      <c r="OZQ314" s="1636"/>
      <c r="OZR314" s="1636"/>
      <c r="OZS314" s="1636"/>
      <c r="OZT314" s="1636"/>
      <c r="OZU314" s="1636"/>
      <c r="OZV314" s="1636"/>
      <c r="OZW314" s="1636"/>
      <c r="OZX314" s="1636"/>
      <c r="OZY314" s="1636"/>
      <c r="OZZ314" s="1636"/>
      <c r="PAA314" s="1636"/>
      <c r="PAB314" s="1636"/>
      <c r="PAC314" s="1636"/>
      <c r="PAD314" s="1636"/>
      <c r="PAE314" s="1636"/>
      <c r="PAF314" s="1636"/>
      <c r="PAG314" s="1636"/>
      <c r="PAH314" s="1636"/>
      <c r="PAI314" s="1636"/>
      <c r="PAJ314" s="1636"/>
      <c r="PAK314" s="1636"/>
      <c r="PAL314" s="1636"/>
      <c r="PAM314" s="1636"/>
      <c r="PAN314" s="1636"/>
      <c r="PAO314" s="1636"/>
      <c r="PAP314" s="1636"/>
      <c r="PAQ314" s="1636"/>
      <c r="PAR314" s="1636"/>
      <c r="PAS314" s="1636"/>
      <c r="PAT314" s="1636"/>
      <c r="PAU314" s="1636"/>
      <c r="PAV314" s="1636"/>
      <c r="PAW314" s="1636"/>
      <c r="PAX314" s="1636"/>
      <c r="PAY314" s="1636"/>
      <c r="PAZ314" s="1636"/>
      <c r="PBA314" s="1636"/>
      <c r="PBB314" s="1636"/>
      <c r="PBC314" s="1636"/>
      <c r="PBD314" s="1636"/>
      <c r="PBE314" s="1636"/>
      <c r="PBF314" s="1636"/>
      <c r="PBG314" s="1636"/>
      <c r="PBH314" s="1636"/>
      <c r="PBI314" s="1636"/>
      <c r="PBJ314" s="1636"/>
      <c r="PBK314" s="1636"/>
      <c r="PBL314" s="1636"/>
      <c r="PBM314" s="1636"/>
      <c r="PBN314" s="1636"/>
      <c r="PBO314" s="1636"/>
      <c r="PBP314" s="1636"/>
      <c r="PBQ314" s="1636"/>
      <c r="PBR314" s="1636"/>
      <c r="PBS314" s="1636"/>
      <c r="PBT314" s="1636"/>
      <c r="PBU314" s="1636"/>
      <c r="PBV314" s="1636"/>
      <c r="PBW314" s="1636"/>
      <c r="PBX314" s="1636"/>
      <c r="PBY314" s="1636"/>
      <c r="PBZ314" s="1636"/>
      <c r="PCA314" s="1636"/>
      <c r="PCB314" s="1636"/>
      <c r="PCC314" s="1636"/>
      <c r="PCD314" s="1636"/>
      <c r="PCE314" s="1636"/>
      <c r="PCF314" s="1636"/>
      <c r="PCG314" s="1636"/>
      <c r="PCH314" s="1636"/>
      <c r="PCI314" s="1636"/>
      <c r="PCJ314" s="1636"/>
      <c r="PCK314" s="1636"/>
      <c r="PCL314" s="1636"/>
      <c r="PCM314" s="1636"/>
      <c r="PCN314" s="1636"/>
      <c r="PCO314" s="1636"/>
      <c r="PCP314" s="1636"/>
      <c r="PCQ314" s="1636"/>
      <c r="PCR314" s="1636"/>
      <c r="PCS314" s="1636"/>
      <c r="PCT314" s="1636"/>
      <c r="PCU314" s="1636"/>
      <c r="PCV314" s="1636"/>
      <c r="PCW314" s="1636"/>
      <c r="PCX314" s="1636"/>
      <c r="PCY314" s="1636"/>
      <c r="PCZ314" s="1636"/>
      <c r="PDA314" s="1636"/>
      <c r="PDB314" s="1636"/>
      <c r="PDC314" s="1636"/>
      <c r="PDD314" s="1636"/>
      <c r="PDE314" s="1636"/>
      <c r="PDF314" s="1636"/>
      <c r="PDG314" s="1636"/>
      <c r="PDH314" s="1636"/>
      <c r="PDI314" s="1636"/>
      <c r="PDJ314" s="1636"/>
      <c r="PDK314" s="1636"/>
      <c r="PDL314" s="1636"/>
      <c r="PDM314" s="1636"/>
      <c r="PDN314" s="1636"/>
      <c r="PDO314" s="1636"/>
      <c r="PDP314" s="1636"/>
      <c r="PDQ314" s="1636"/>
      <c r="PDR314" s="1636"/>
      <c r="PDS314" s="1636"/>
      <c r="PDT314" s="1636"/>
      <c r="PDU314" s="1636"/>
      <c r="PDV314" s="1636"/>
      <c r="PDW314" s="1636"/>
      <c r="PDX314" s="1636"/>
      <c r="PDY314" s="1636"/>
      <c r="PDZ314" s="1636"/>
      <c r="PEA314" s="1636"/>
      <c r="PEB314" s="1636"/>
      <c r="PEC314" s="1636"/>
      <c r="PED314" s="1636"/>
      <c r="PEE314" s="1636"/>
      <c r="PEF314" s="1636"/>
      <c r="PEG314" s="1636"/>
      <c r="PEH314" s="1636"/>
      <c r="PEI314" s="1636"/>
      <c r="PEJ314" s="1636"/>
      <c r="PEK314" s="1636"/>
      <c r="PEL314" s="1636"/>
      <c r="PEM314" s="1636"/>
      <c r="PEN314" s="1636"/>
      <c r="PEO314" s="1636"/>
      <c r="PEP314" s="1636"/>
      <c r="PEQ314" s="1636"/>
      <c r="PER314" s="1636"/>
      <c r="PES314" s="1636"/>
      <c r="PET314" s="1636"/>
      <c r="PEU314" s="1636"/>
      <c r="PEV314" s="1636"/>
      <c r="PEW314" s="1636"/>
      <c r="PEX314" s="1636"/>
      <c r="PEY314" s="1636"/>
      <c r="PEZ314" s="1636"/>
      <c r="PFA314" s="1636"/>
      <c r="PFB314" s="1636"/>
      <c r="PFC314" s="1636"/>
      <c r="PFD314" s="1636"/>
      <c r="PFE314" s="1636"/>
      <c r="PFF314" s="1636"/>
      <c r="PFG314" s="1636"/>
      <c r="PFH314" s="1636"/>
      <c r="PFI314" s="1636"/>
      <c r="PFJ314" s="1636"/>
      <c r="PFK314" s="1636"/>
      <c r="PFL314" s="1636"/>
      <c r="PFM314" s="1636"/>
      <c r="PFN314" s="1636"/>
      <c r="PFO314" s="1636"/>
      <c r="PFP314" s="1636"/>
      <c r="PFQ314" s="1636"/>
      <c r="PFR314" s="1636"/>
      <c r="PFS314" s="1636"/>
      <c r="PFT314" s="1636"/>
      <c r="PFU314" s="1636"/>
      <c r="PFV314" s="1636"/>
      <c r="PFW314" s="1636"/>
      <c r="PFX314" s="1636"/>
      <c r="PFY314" s="1636"/>
      <c r="PFZ314" s="1636"/>
      <c r="PGA314" s="1636"/>
      <c r="PGB314" s="1636"/>
      <c r="PGC314" s="1636"/>
      <c r="PGD314" s="1636"/>
      <c r="PGE314" s="1636"/>
      <c r="PGF314" s="1636"/>
      <c r="PGG314" s="1636"/>
      <c r="PGH314" s="1636"/>
      <c r="PGI314" s="1636"/>
      <c r="PGJ314" s="1636"/>
      <c r="PGK314" s="1636"/>
      <c r="PGL314" s="1636"/>
      <c r="PGM314" s="1636"/>
      <c r="PGN314" s="1636"/>
      <c r="PGO314" s="1636"/>
      <c r="PGP314" s="1636"/>
      <c r="PGQ314" s="1636"/>
      <c r="PGR314" s="1636"/>
      <c r="PGS314" s="1636"/>
      <c r="PGT314" s="1636"/>
      <c r="PGU314" s="1636"/>
      <c r="PGV314" s="1636"/>
      <c r="PGW314" s="1636"/>
      <c r="PGX314" s="1636"/>
      <c r="PGY314" s="1636"/>
      <c r="PGZ314" s="1636"/>
      <c r="PHA314" s="1636"/>
      <c r="PHB314" s="1636"/>
      <c r="PHC314" s="1636"/>
      <c r="PHD314" s="1636"/>
      <c r="PHE314" s="1636"/>
      <c r="PHF314" s="1636"/>
      <c r="PHG314" s="1636"/>
      <c r="PHH314" s="1636"/>
      <c r="PHI314" s="1636"/>
      <c r="PHJ314" s="1636"/>
      <c r="PHK314" s="1636"/>
      <c r="PHL314" s="1636"/>
      <c r="PHM314" s="1636"/>
      <c r="PHN314" s="1636"/>
      <c r="PHO314" s="1636"/>
      <c r="PHP314" s="1636"/>
      <c r="PHQ314" s="1636"/>
      <c r="PHR314" s="1636"/>
      <c r="PHS314" s="1636"/>
      <c r="PHT314" s="1636"/>
      <c r="PHU314" s="1636"/>
      <c r="PHV314" s="1636"/>
      <c r="PHW314" s="1636"/>
      <c r="PHX314" s="1636"/>
      <c r="PHY314" s="1636"/>
      <c r="PHZ314" s="1636"/>
      <c r="PIA314" s="1636"/>
      <c r="PIB314" s="1636"/>
      <c r="PIC314" s="1636"/>
      <c r="PID314" s="1636"/>
      <c r="PIE314" s="1636"/>
      <c r="PIF314" s="1636"/>
      <c r="PIG314" s="1636"/>
      <c r="PIH314" s="1636"/>
      <c r="PII314" s="1636"/>
      <c r="PIJ314" s="1636"/>
      <c r="PIK314" s="1636"/>
      <c r="PIL314" s="1636"/>
      <c r="PIM314" s="1636"/>
      <c r="PIN314" s="1636"/>
      <c r="PIO314" s="1636"/>
      <c r="PIP314" s="1636"/>
      <c r="PIQ314" s="1636"/>
      <c r="PIR314" s="1636"/>
      <c r="PIS314" s="1636"/>
      <c r="PIT314" s="1636"/>
      <c r="PIU314" s="1636"/>
      <c r="PIV314" s="1636"/>
      <c r="PIW314" s="1636"/>
      <c r="PIX314" s="1636"/>
      <c r="PIY314" s="1636"/>
      <c r="PIZ314" s="1636"/>
      <c r="PJA314" s="1636"/>
      <c r="PJB314" s="1636"/>
      <c r="PJC314" s="1636"/>
      <c r="PJD314" s="1636"/>
      <c r="PJE314" s="1636"/>
      <c r="PJF314" s="1636"/>
      <c r="PJG314" s="1636"/>
      <c r="PJH314" s="1636"/>
      <c r="PJI314" s="1636"/>
      <c r="PJJ314" s="1636"/>
      <c r="PJK314" s="1636"/>
      <c r="PJL314" s="1636"/>
      <c r="PJM314" s="1636"/>
      <c r="PJN314" s="1636"/>
      <c r="PJO314" s="1636"/>
      <c r="PJP314" s="1636"/>
      <c r="PJQ314" s="1636"/>
      <c r="PJR314" s="1636"/>
      <c r="PJS314" s="1636"/>
      <c r="PJT314" s="1636"/>
      <c r="PJU314" s="1636"/>
      <c r="PJV314" s="1636"/>
      <c r="PJW314" s="1636"/>
      <c r="PJX314" s="1636"/>
      <c r="PJY314" s="1636"/>
      <c r="PJZ314" s="1636"/>
      <c r="PKA314" s="1636"/>
      <c r="PKB314" s="1636"/>
      <c r="PKC314" s="1636"/>
      <c r="PKD314" s="1636"/>
      <c r="PKE314" s="1636"/>
      <c r="PKF314" s="1636"/>
      <c r="PKG314" s="1636"/>
      <c r="PKH314" s="1636"/>
      <c r="PKI314" s="1636"/>
      <c r="PKJ314" s="1636"/>
      <c r="PKK314" s="1636"/>
      <c r="PKL314" s="1636"/>
      <c r="PKM314" s="1636"/>
      <c r="PKN314" s="1636"/>
      <c r="PKO314" s="1636"/>
      <c r="PKP314" s="1636"/>
      <c r="PKQ314" s="1636"/>
      <c r="PKR314" s="1636"/>
      <c r="PKS314" s="1636"/>
      <c r="PKT314" s="1636"/>
      <c r="PKU314" s="1636"/>
      <c r="PKV314" s="1636"/>
      <c r="PKW314" s="1636"/>
      <c r="PKX314" s="1636"/>
      <c r="PKY314" s="1636"/>
      <c r="PKZ314" s="1636"/>
      <c r="PLA314" s="1636"/>
      <c r="PLB314" s="1636"/>
      <c r="PLC314" s="1636"/>
      <c r="PLD314" s="1636"/>
      <c r="PLE314" s="1636"/>
      <c r="PLF314" s="1636"/>
      <c r="PLG314" s="1636"/>
      <c r="PLH314" s="1636"/>
      <c r="PLI314" s="1636"/>
      <c r="PLJ314" s="1636"/>
      <c r="PLK314" s="1636"/>
      <c r="PLL314" s="1636"/>
      <c r="PLM314" s="1636"/>
      <c r="PLN314" s="1636"/>
      <c r="PLO314" s="1636"/>
      <c r="PLP314" s="1636"/>
      <c r="PLQ314" s="1636"/>
      <c r="PLR314" s="1636"/>
      <c r="PLS314" s="1636"/>
      <c r="PLT314" s="1636"/>
      <c r="PLU314" s="1636"/>
      <c r="PLV314" s="1636"/>
      <c r="PLW314" s="1636"/>
      <c r="PLX314" s="1636"/>
      <c r="PLY314" s="1636"/>
      <c r="PLZ314" s="1636"/>
      <c r="PMA314" s="1636"/>
      <c r="PMB314" s="1636"/>
      <c r="PMC314" s="1636"/>
      <c r="PMD314" s="1636"/>
      <c r="PME314" s="1636"/>
      <c r="PMF314" s="1636"/>
      <c r="PMG314" s="1636"/>
      <c r="PMH314" s="1636"/>
      <c r="PMI314" s="1636"/>
      <c r="PMJ314" s="1636"/>
      <c r="PMK314" s="1636"/>
      <c r="PML314" s="1636"/>
      <c r="PMM314" s="1636"/>
      <c r="PMN314" s="1636"/>
      <c r="PMO314" s="1636"/>
      <c r="PMP314" s="1636"/>
      <c r="PMQ314" s="1636"/>
      <c r="PMR314" s="1636"/>
      <c r="PMS314" s="1636"/>
      <c r="PMT314" s="1636"/>
      <c r="PMU314" s="1636"/>
      <c r="PMV314" s="1636"/>
      <c r="PMW314" s="1636"/>
      <c r="PMX314" s="1636"/>
      <c r="PMY314" s="1636"/>
      <c r="PMZ314" s="1636"/>
      <c r="PNA314" s="1636"/>
      <c r="PNB314" s="1636"/>
      <c r="PNC314" s="1636"/>
      <c r="PND314" s="1636"/>
      <c r="PNE314" s="1636"/>
      <c r="PNF314" s="1636"/>
      <c r="PNG314" s="1636"/>
      <c r="PNH314" s="1636"/>
      <c r="PNI314" s="1636"/>
      <c r="PNJ314" s="1636"/>
      <c r="PNK314" s="1636"/>
      <c r="PNL314" s="1636"/>
      <c r="PNM314" s="1636"/>
      <c r="PNN314" s="1636"/>
      <c r="PNO314" s="1636"/>
      <c r="PNP314" s="1636"/>
      <c r="PNQ314" s="1636"/>
      <c r="PNR314" s="1636"/>
      <c r="PNS314" s="1636"/>
      <c r="PNT314" s="1636"/>
      <c r="PNU314" s="1636"/>
      <c r="PNV314" s="1636"/>
      <c r="PNW314" s="1636"/>
      <c r="PNX314" s="1636"/>
      <c r="PNY314" s="1636"/>
      <c r="PNZ314" s="1636"/>
      <c r="POA314" s="1636"/>
      <c r="POB314" s="1636"/>
      <c r="POC314" s="1636"/>
      <c r="POD314" s="1636"/>
      <c r="POE314" s="1636"/>
      <c r="POF314" s="1636"/>
      <c r="POG314" s="1636"/>
      <c r="POH314" s="1636"/>
      <c r="POI314" s="1636"/>
      <c r="POJ314" s="1636"/>
      <c r="POK314" s="1636"/>
      <c r="POL314" s="1636"/>
      <c r="POM314" s="1636"/>
      <c r="PON314" s="1636"/>
      <c r="POO314" s="1636"/>
      <c r="POP314" s="1636"/>
      <c r="POQ314" s="1636"/>
      <c r="POR314" s="1636"/>
      <c r="POS314" s="1636"/>
      <c r="POT314" s="1636"/>
      <c r="POU314" s="1636"/>
      <c r="POV314" s="1636"/>
      <c r="POW314" s="1636"/>
      <c r="POX314" s="1636"/>
      <c r="POY314" s="1636"/>
      <c r="POZ314" s="1636"/>
      <c r="PPA314" s="1636"/>
      <c r="PPB314" s="1636"/>
      <c r="PPC314" s="1636"/>
      <c r="PPD314" s="1636"/>
      <c r="PPE314" s="1636"/>
      <c r="PPF314" s="1636"/>
      <c r="PPG314" s="1636"/>
      <c r="PPH314" s="1636"/>
      <c r="PPI314" s="1636"/>
      <c r="PPJ314" s="1636"/>
      <c r="PPK314" s="1636"/>
      <c r="PPL314" s="1636"/>
      <c r="PPM314" s="1636"/>
      <c r="PPN314" s="1636"/>
      <c r="PPO314" s="1636"/>
      <c r="PPP314" s="1636"/>
      <c r="PPQ314" s="1636"/>
      <c r="PPR314" s="1636"/>
      <c r="PPS314" s="1636"/>
      <c r="PPT314" s="1636"/>
      <c r="PPU314" s="1636"/>
      <c r="PPV314" s="1636"/>
      <c r="PPW314" s="1636"/>
      <c r="PPX314" s="1636"/>
      <c r="PPY314" s="1636"/>
      <c r="PPZ314" s="1636"/>
      <c r="PQA314" s="1636"/>
      <c r="PQB314" s="1636"/>
      <c r="PQC314" s="1636"/>
      <c r="PQD314" s="1636"/>
      <c r="PQE314" s="1636"/>
      <c r="PQF314" s="1636"/>
      <c r="PQG314" s="1636"/>
      <c r="PQH314" s="1636"/>
      <c r="PQI314" s="1636"/>
      <c r="PQJ314" s="1636"/>
      <c r="PQK314" s="1636"/>
      <c r="PQL314" s="1636"/>
      <c r="PQM314" s="1636"/>
      <c r="PQN314" s="1636"/>
      <c r="PQO314" s="1636"/>
      <c r="PQP314" s="1636"/>
      <c r="PQQ314" s="1636"/>
      <c r="PQR314" s="1636"/>
      <c r="PQS314" s="1636"/>
      <c r="PQT314" s="1636"/>
      <c r="PQU314" s="1636"/>
      <c r="PQV314" s="1636"/>
      <c r="PQW314" s="1636"/>
      <c r="PQX314" s="1636"/>
      <c r="PQY314" s="1636"/>
      <c r="PQZ314" s="1636"/>
      <c r="PRA314" s="1636"/>
      <c r="PRB314" s="1636"/>
      <c r="PRC314" s="1636"/>
      <c r="PRD314" s="1636"/>
      <c r="PRE314" s="1636"/>
      <c r="PRF314" s="1636"/>
      <c r="PRG314" s="1636"/>
      <c r="PRH314" s="1636"/>
      <c r="PRI314" s="1636"/>
      <c r="PRJ314" s="1636"/>
      <c r="PRK314" s="1636"/>
      <c r="PRL314" s="1636"/>
      <c r="PRM314" s="1636"/>
      <c r="PRN314" s="1636"/>
      <c r="PRO314" s="1636"/>
      <c r="PRP314" s="1636"/>
      <c r="PRQ314" s="1636"/>
      <c r="PRR314" s="1636"/>
      <c r="PRS314" s="1636"/>
      <c r="PRT314" s="1636"/>
      <c r="PRU314" s="1636"/>
      <c r="PRV314" s="1636"/>
      <c r="PRW314" s="1636"/>
      <c r="PRX314" s="1636"/>
      <c r="PRY314" s="1636"/>
      <c r="PRZ314" s="1636"/>
      <c r="PSA314" s="1636"/>
      <c r="PSB314" s="1636"/>
      <c r="PSC314" s="1636"/>
      <c r="PSD314" s="1636"/>
      <c r="PSE314" s="1636"/>
      <c r="PSF314" s="1636"/>
      <c r="PSG314" s="1636"/>
      <c r="PSH314" s="1636"/>
      <c r="PSI314" s="1636"/>
      <c r="PSJ314" s="1636"/>
      <c r="PSK314" s="1636"/>
      <c r="PSL314" s="1636"/>
      <c r="PSM314" s="1636"/>
      <c r="PSN314" s="1636"/>
      <c r="PSO314" s="1636"/>
      <c r="PSP314" s="1636"/>
      <c r="PSQ314" s="1636"/>
      <c r="PSR314" s="1636"/>
      <c r="PSS314" s="1636"/>
      <c r="PST314" s="1636"/>
      <c r="PSU314" s="1636"/>
      <c r="PSV314" s="1636"/>
      <c r="PSW314" s="1636"/>
      <c r="PSX314" s="1636"/>
      <c r="PSY314" s="1636"/>
      <c r="PSZ314" s="1636"/>
      <c r="PTA314" s="1636"/>
      <c r="PTB314" s="1636"/>
      <c r="PTC314" s="1636"/>
      <c r="PTD314" s="1636"/>
      <c r="PTE314" s="1636"/>
      <c r="PTF314" s="1636"/>
      <c r="PTG314" s="1636"/>
      <c r="PTH314" s="1636"/>
      <c r="PTI314" s="1636"/>
      <c r="PTJ314" s="1636"/>
      <c r="PTK314" s="1636"/>
      <c r="PTL314" s="1636"/>
      <c r="PTM314" s="1636"/>
      <c r="PTN314" s="1636"/>
      <c r="PTO314" s="1636"/>
      <c r="PTP314" s="1636"/>
      <c r="PTQ314" s="1636"/>
      <c r="PTR314" s="1636"/>
      <c r="PTS314" s="1636"/>
      <c r="PTT314" s="1636"/>
      <c r="PTU314" s="1636"/>
      <c r="PTV314" s="1636"/>
      <c r="PTW314" s="1636"/>
      <c r="PTX314" s="1636"/>
      <c r="PTY314" s="1636"/>
      <c r="PTZ314" s="1636"/>
      <c r="PUA314" s="1636"/>
      <c r="PUB314" s="1636"/>
      <c r="PUC314" s="1636"/>
      <c r="PUD314" s="1636"/>
      <c r="PUE314" s="1636"/>
      <c r="PUF314" s="1636"/>
      <c r="PUG314" s="1636"/>
      <c r="PUH314" s="1636"/>
      <c r="PUI314" s="1636"/>
      <c r="PUJ314" s="1636"/>
      <c r="PUK314" s="1636"/>
      <c r="PUL314" s="1636"/>
      <c r="PUM314" s="1636"/>
      <c r="PUN314" s="1636"/>
      <c r="PUO314" s="1636"/>
      <c r="PUP314" s="1636"/>
      <c r="PUQ314" s="1636"/>
      <c r="PUR314" s="1636"/>
      <c r="PUS314" s="1636"/>
      <c r="PUT314" s="1636"/>
      <c r="PUU314" s="1636"/>
      <c r="PUV314" s="1636"/>
      <c r="PUW314" s="1636"/>
      <c r="PUX314" s="1636"/>
      <c r="PUY314" s="1636"/>
      <c r="PUZ314" s="1636"/>
      <c r="PVA314" s="1636"/>
      <c r="PVB314" s="1636"/>
      <c r="PVC314" s="1636"/>
      <c r="PVD314" s="1636"/>
      <c r="PVE314" s="1636"/>
      <c r="PVF314" s="1636"/>
      <c r="PVG314" s="1636"/>
      <c r="PVH314" s="1636"/>
      <c r="PVI314" s="1636"/>
      <c r="PVJ314" s="1636"/>
      <c r="PVK314" s="1636"/>
      <c r="PVL314" s="1636"/>
      <c r="PVM314" s="1636"/>
      <c r="PVN314" s="1636"/>
      <c r="PVO314" s="1636"/>
      <c r="PVP314" s="1636"/>
      <c r="PVQ314" s="1636"/>
      <c r="PVR314" s="1636"/>
      <c r="PVS314" s="1636"/>
      <c r="PVT314" s="1636"/>
      <c r="PVU314" s="1636"/>
      <c r="PVV314" s="1636"/>
      <c r="PVW314" s="1636"/>
      <c r="PVX314" s="1636"/>
      <c r="PVY314" s="1636"/>
      <c r="PVZ314" s="1636"/>
      <c r="PWA314" s="1636"/>
      <c r="PWB314" s="1636"/>
      <c r="PWC314" s="1636"/>
      <c r="PWD314" s="1636"/>
      <c r="PWE314" s="1636"/>
      <c r="PWF314" s="1636"/>
      <c r="PWG314" s="1636"/>
      <c r="PWH314" s="1636"/>
      <c r="PWI314" s="1636"/>
      <c r="PWJ314" s="1636"/>
      <c r="PWK314" s="1636"/>
      <c r="PWL314" s="1636"/>
      <c r="PWM314" s="1636"/>
      <c r="PWN314" s="1636"/>
      <c r="PWO314" s="1636"/>
      <c r="PWP314" s="1636"/>
      <c r="PWQ314" s="1636"/>
      <c r="PWR314" s="1636"/>
      <c r="PWS314" s="1636"/>
      <c r="PWT314" s="1636"/>
      <c r="PWU314" s="1636"/>
      <c r="PWV314" s="1636"/>
      <c r="PWW314" s="1636"/>
      <c r="PWX314" s="1636"/>
      <c r="PWY314" s="1636"/>
      <c r="PWZ314" s="1636"/>
      <c r="PXA314" s="1636"/>
      <c r="PXB314" s="1636"/>
      <c r="PXC314" s="1636"/>
      <c r="PXD314" s="1636"/>
      <c r="PXE314" s="1636"/>
      <c r="PXF314" s="1636"/>
      <c r="PXG314" s="1636"/>
      <c r="PXH314" s="1636"/>
      <c r="PXI314" s="1636"/>
      <c r="PXJ314" s="1636"/>
      <c r="PXK314" s="1636"/>
      <c r="PXL314" s="1636"/>
      <c r="PXM314" s="1636"/>
      <c r="PXN314" s="1636"/>
      <c r="PXO314" s="1636"/>
      <c r="PXP314" s="1636"/>
      <c r="PXQ314" s="1636"/>
      <c r="PXR314" s="1636"/>
      <c r="PXS314" s="1636"/>
      <c r="PXT314" s="1636"/>
      <c r="PXU314" s="1636"/>
      <c r="PXV314" s="1636"/>
      <c r="PXW314" s="1636"/>
      <c r="PXX314" s="1636"/>
      <c r="PXY314" s="1636"/>
      <c r="PXZ314" s="1636"/>
      <c r="PYA314" s="1636"/>
      <c r="PYB314" s="1636"/>
      <c r="PYC314" s="1636"/>
      <c r="PYD314" s="1636"/>
      <c r="PYE314" s="1636"/>
      <c r="PYF314" s="1636"/>
      <c r="PYG314" s="1636"/>
      <c r="PYH314" s="1636"/>
      <c r="PYI314" s="1636"/>
      <c r="PYJ314" s="1636"/>
      <c r="PYK314" s="1636"/>
      <c r="PYL314" s="1636"/>
      <c r="PYM314" s="1636"/>
      <c r="PYN314" s="1636"/>
      <c r="PYO314" s="1636"/>
      <c r="PYP314" s="1636"/>
      <c r="PYQ314" s="1636"/>
      <c r="PYR314" s="1636"/>
      <c r="PYS314" s="1636"/>
      <c r="PYT314" s="1636"/>
      <c r="PYU314" s="1636"/>
      <c r="PYV314" s="1636"/>
      <c r="PYW314" s="1636"/>
      <c r="PYX314" s="1636"/>
      <c r="PYY314" s="1636"/>
      <c r="PYZ314" s="1636"/>
      <c r="PZA314" s="1636"/>
      <c r="PZB314" s="1636"/>
      <c r="PZC314" s="1636"/>
      <c r="PZD314" s="1636"/>
      <c r="PZE314" s="1636"/>
      <c r="PZF314" s="1636"/>
      <c r="PZG314" s="1636"/>
      <c r="PZH314" s="1636"/>
      <c r="PZI314" s="1636"/>
      <c r="PZJ314" s="1636"/>
      <c r="PZK314" s="1636"/>
      <c r="PZL314" s="1636"/>
      <c r="PZM314" s="1636"/>
      <c r="PZN314" s="1636"/>
      <c r="PZO314" s="1636"/>
      <c r="PZP314" s="1636"/>
      <c r="PZQ314" s="1636"/>
      <c r="PZR314" s="1636"/>
      <c r="PZS314" s="1636"/>
      <c r="PZT314" s="1636"/>
      <c r="PZU314" s="1636"/>
      <c r="PZV314" s="1636"/>
      <c r="PZW314" s="1636"/>
      <c r="PZX314" s="1636"/>
      <c r="PZY314" s="1636"/>
      <c r="PZZ314" s="1636"/>
      <c r="QAA314" s="1636"/>
      <c r="QAB314" s="1636"/>
      <c r="QAC314" s="1636"/>
      <c r="QAD314" s="1636"/>
      <c r="QAE314" s="1636"/>
      <c r="QAF314" s="1636"/>
      <c r="QAG314" s="1636"/>
      <c r="QAH314" s="1636"/>
      <c r="QAI314" s="1636"/>
      <c r="QAJ314" s="1636"/>
      <c r="QAK314" s="1636"/>
      <c r="QAL314" s="1636"/>
      <c r="QAM314" s="1636"/>
      <c r="QAN314" s="1636"/>
      <c r="QAO314" s="1636"/>
      <c r="QAP314" s="1636"/>
      <c r="QAQ314" s="1636"/>
      <c r="QAR314" s="1636"/>
      <c r="QAS314" s="1636"/>
      <c r="QAT314" s="1636"/>
      <c r="QAU314" s="1636"/>
      <c r="QAV314" s="1636"/>
      <c r="QAW314" s="1636"/>
      <c r="QAX314" s="1636"/>
      <c r="QAY314" s="1636"/>
      <c r="QAZ314" s="1636"/>
      <c r="QBA314" s="1636"/>
      <c r="QBB314" s="1636"/>
      <c r="QBC314" s="1636"/>
      <c r="QBD314" s="1636"/>
      <c r="QBE314" s="1636"/>
      <c r="QBF314" s="1636"/>
      <c r="QBG314" s="1636"/>
      <c r="QBH314" s="1636"/>
      <c r="QBI314" s="1636"/>
      <c r="QBJ314" s="1636"/>
      <c r="QBK314" s="1636"/>
      <c r="QBL314" s="1636"/>
      <c r="QBM314" s="1636"/>
      <c r="QBN314" s="1636"/>
      <c r="QBO314" s="1636"/>
      <c r="QBP314" s="1636"/>
      <c r="QBQ314" s="1636"/>
      <c r="QBR314" s="1636"/>
      <c r="QBS314" s="1636"/>
      <c r="QBT314" s="1636"/>
      <c r="QBU314" s="1636"/>
      <c r="QBV314" s="1636"/>
      <c r="QBW314" s="1636"/>
      <c r="QBX314" s="1636"/>
      <c r="QBY314" s="1636"/>
      <c r="QBZ314" s="1636"/>
      <c r="QCA314" s="1636"/>
      <c r="QCB314" s="1636"/>
      <c r="QCC314" s="1636"/>
      <c r="QCD314" s="1636"/>
      <c r="QCE314" s="1636"/>
      <c r="QCF314" s="1636"/>
      <c r="QCG314" s="1636"/>
      <c r="QCH314" s="1636"/>
      <c r="QCI314" s="1636"/>
      <c r="QCJ314" s="1636"/>
      <c r="QCK314" s="1636"/>
      <c r="QCL314" s="1636"/>
      <c r="QCM314" s="1636"/>
      <c r="QCN314" s="1636"/>
      <c r="QCO314" s="1636"/>
      <c r="QCP314" s="1636"/>
      <c r="QCQ314" s="1636"/>
      <c r="QCR314" s="1636"/>
      <c r="QCS314" s="1636"/>
      <c r="QCT314" s="1636"/>
      <c r="QCU314" s="1636"/>
      <c r="QCV314" s="1636"/>
      <c r="QCW314" s="1636"/>
      <c r="QCX314" s="1636"/>
      <c r="QCY314" s="1636"/>
      <c r="QCZ314" s="1636"/>
      <c r="QDA314" s="1636"/>
      <c r="QDB314" s="1636"/>
      <c r="QDC314" s="1636"/>
      <c r="QDD314" s="1636"/>
      <c r="QDE314" s="1636"/>
      <c r="QDF314" s="1636"/>
      <c r="QDG314" s="1636"/>
      <c r="QDH314" s="1636"/>
      <c r="QDI314" s="1636"/>
      <c r="QDJ314" s="1636"/>
      <c r="QDK314" s="1636"/>
      <c r="QDL314" s="1636"/>
      <c r="QDM314" s="1636"/>
      <c r="QDN314" s="1636"/>
      <c r="QDO314" s="1636"/>
      <c r="QDP314" s="1636"/>
      <c r="QDQ314" s="1636"/>
      <c r="QDR314" s="1636"/>
      <c r="QDS314" s="1636"/>
      <c r="QDT314" s="1636"/>
      <c r="QDU314" s="1636"/>
      <c r="QDV314" s="1636"/>
      <c r="QDW314" s="1636"/>
      <c r="QDX314" s="1636"/>
      <c r="QDY314" s="1636"/>
      <c r="QDZ314" s="1636"/>
      <c r="QEA314" s="1636"/>
      <c r="QEB314" s="1636"/>
      <c r="QEC314" s="1636"/>
      <c r="QED314" s="1636"/>
      <c r="QEE314" s="1636"/>
      <c r="QEF314" s="1636"/>
      <c r="QEG314" s="1636"/>
      <c r="QEH314" s="1636"/>
      <c r="QEI314" s="1636"/>
      <c r="QEJ314" s="1636"/>
      <c r="QEK314" s="1636"/>
      <c r="QEL314" s="1636"/>
      <c r="QEM314" s="1636"/>
      <c r="QEN314" s="1636"/>
      <c r="QEO314" s="1636"/>
      <c r="QEP314" s="1636"/>
      <c r="QEQ314" s="1636"/>
      <c r="QER314" s="1636"/>
      <c r="QES314" s="1636"/>
      <c r="QET314" s="1636"/>
      <c r="QEU314" s="1636"/>
      <c r="QEV314" s="1636"/>
      <c r="QEW314" s="1636"/>
      <c r="QEX314" s="1636"/>
      <c r="QEY314" s="1636"/>
      <c r="QEZ314" s="1636"/>
      <c r="QFA314" s="1636"/>
      <c r="QFB314" s="1636"/>
      <c r="QFC314" s="1636"/>
      <c r="QFD314" s="1636"/>
      <c r="QFE314" s="1636"/>
      <c r="QFF314" s="1636"/>
      <c r="QFG314" s="1636"/>
      <c r="QFH314" s="1636"/>
      <c r="QFI314" s="1636"/>
      <c r="QFJ314" s="1636"/>
      <c r="QFK314" s="1636"/>
      <c r="QFL314" s="1636"/>
      <c r="QFM314" s="1636"/>
      <c r="QFN314" s="1636"/>
      <c r="QFO314" s="1636"/>
      <c r="QFP314" s="1636"/>
      <c r="QFQ314" s="1636"/>
      <c r="QFR314" s="1636"/>
      <c r="QFS314" s="1636"/>
      <c r="QFT314" s="1636"/>
      <c r="QFU314" s="1636"/>
      <c r="QFV314" s="1636"/>
      <c r="QFW314" s="1636"/>
      <c r="QFX314" s="1636"/>
      <c r="QFY314" s="1636"/>
      <c r="QFZ314" s="1636"/>
      <c r="QGA314" s="1636"/>
      <c r="QGB314" s="1636"/>
      <c r="QGC314" s="1636"/>
      <c r="QGD314" s="1636"/>
      <c r="QGE314" s="1636"/>
      <c r="QGF314" s="1636"/>
      <c r="QGG314" s="1636"/>
      <c r="QGH314" s="1636"/>
      <c r="QGI314" s="1636"/>
      <c r="QGJ314" s="1636"/>
      <c r="QGK314" s="1636"/>
      <c r="QGL314" s="1636"/>
      <c r="QGM314" s="1636"/>
      <c r="QGN314" s="1636"/>
      <c r="QGO314" s="1636"/>
      <c r="QGP314" s="1636"/>
      <c r="QGQ314" s="1636"/>
      <c r="QGR314" s="1636"/>
      <c r="QGS314" s="1636"/>
      <c r="QGT314" s="1636"/>
      <c r="QGU314" s="1636"/>
      <c r="QGV314" s="1636"/>
      <c r="QGW314" s="1636"/>
      <c r="QGX314" s="1636"/>
      <c r="QGY314" s="1636"/>
      <c r="QGZ314" s="1636"/>
      <c r="QHA314" s="1636"/>
      <c r="QHB314" s="1636"/>
      <c r="QHC314" s="1636"/>
      <c r="QHD314" s="1636"/>
      <c r="QHE314" s="1636"/>
      <c r="QHF314" s="1636"/>
      <c r="QHG314" s="1636"/>
      <c r="QHH314" s="1636"/>
      <c r="QHI314" s="1636"/>
      <c r="QHJ314" s="1636"/>
      <c r="QHK314" s="1636"/>
      <c r="QHL314" s="1636"/>
      <c r="QHM314" s="1636"/>
      <c r="QHN314" s="1636"/>
      <c r="QHO314" s="1636"/>
      <c r="QHP314" s="1636"/>
      <c r="QHQ314" s="1636"/>
      <c r="QHR314" s="1636"/>
      <c r="QHS314" s="1636"/>
      <c r="QHT314" s="1636"/>
      <c r="QHU314" s="1636"/>
      <c r="QHV314" s="1636"/>
      <c r="QHW314" s="1636"/>
      <c r="QHX314" s="1636"/>
      <c r="QHY314" s="1636"/>
      <c r="QHZ314" s="1636"/>
      <c r="QIA314" s="1636"/>
      <c r="QIB314" s="1636"/>
      <c r="QIC314" s="1636"/>
      <c r="QID314" s="1636"/>
      <c r="QIE314" s="1636"/>
      <c r="QIF314" s="1636"/>
      <c r="QIG314" s="1636"/>
      <c r="QIH314" s="1636"/>
      <c r="QII314" s="1636"/>
      <c r="QIJ314" s="1636"/>
      <c r="QIK314" s="1636"/>
      <c r="QIL314" s="1636"/>
      <c r="QIM314" s="1636"/>
      <c r="QIN314" s="1636"/>
      <c r="QIO314" s="1636"/>
      <c r="QIP314" s="1636"/>
      <c r="QIQ314" s="1636"/>
      <c r="QIR314" s="1636"/>
      <c r="QIS314" s="1636"/>
      <c r="QIT314" s="1636"/>
      <c r="QIU314" s="1636"/>
      <c r="QIV314" s="1636"/>
      <c r="QIW314" s="1636"/>
      <c r="QIX314" s="1636"/>
      <c r="QIY314" s="1636"/>
      <c r="QIZ314" s="1636"/>
      <c r="QJA314" s="1636"/>
      <c r="QJB314" s="1636"/>
      <c r="QJC314" s="1636"/>
      <c r="QJD314" s="1636"/>
      <c r="QJE314" s="1636"/>
      <c r="QJF314" s="1636"/>
      <c r="QJG314" s="1636"/>
      <c r="QJH314" s="1636"/>
      <c r="QJI314" s="1636"/>
      <c r="QJJ314" s="1636"/>
      <c r="QJK314" s="1636"/>
      <c r="QJL314" s="1636"/>
      <c r="QJM314" s="1636"/>
      <c r="QJN314" s="1636"/>
      <c r="QJO314" s="1636"/>
      <c r="QJP314" s="1636"/>
      <c r="QJQ314" s="1636"/>
      <c r="QJR314" s="1636"/>
      <c r="QJS314" s="1636"/>
      <c r="QJT314" s="1636"/>
      <c r="QJU314" s="1636"/>
      <c r="QJV314" s="1636"/>
      <c r="QJW314" s="1636"/>
      <c r="QJX314" s="1636"/>
      <c r="QJY314" s="1636"/>
      <c r="QJZ314" s="1636"/>
      <c r="QKA314" s="1636"/>
      <c r="QKB314" s="1636"/>
      <c r="QKC314" s="1636"/>
      <c r="QKD314" s="1636"/>
      <c r="QKE314" s="1636"/>
      <c r="QKF314" s="1636"/>
      <c r="QKG314" s="1636"/>
      <c r="QKH314" s="1636"/>
      <c r="QKI314" s="1636"/>
      <c r="QKJ314" s="1636"/>
      <c r="QKK314" s="1636"/>
      <c r="QKL314" s="1636"/>
      <c r="QKM314" s="1636"/>
      <c r="QKN314" s="1636"/>
      <c r="QKO314" s="1636"/>
      <c r="QKP314" s="1636"/>
      <c r="QKQ314" s="1636"/>
      <c r="QKR314" s="1636"/>
      <c r="QKS314" s="1636"/>
      <c r="QKT314" s="1636"/>
      <c r="QKU314" s="1636"/>
      <c r="QKV314" s="1636"/>
      <c r="QKW314" s="1636"/>
      <c r="QKX314" s="1636"/>
      <c r="QKY314" s="1636"/>
      <c r="QKZ314" s="1636"/>
      <c r="QLA314" s="1636"/>
      <c r="QLB314" s="1636"/>
      <c r="QLC314" s="1636"/>
      <c r="QLD314" s="1636"/>
      <c r="QLE314" s="1636"/>
      <c r="QLF314" s="1636"/>
      <c r="QLG314" s="1636"/>
      <c r="QLH314" s="1636"/>
      <c r="QLI314" s="1636"/>
      <c r="QLJ314" s="1636"/>
      <c r="QLK314" s="1636"/>
      <c r="QLL314" s="1636"/>
      <c r="QLM314" s="1636"/>
      <c r="QLN314" s="1636"/>
      <c r="QLO314" s="1636"/>
      <c r="QLP314" s="1636"/>
      <c r="QLQ314" s="1636"/>
      <c r="QLR314" s="1636"/>
      <c r="QLS314" s="1636"/>
      <c r="QLT314" s="1636"/>
      <c r="QLU314" s="1636"/>
      <c r="QLV314" s="1636"/>
      <c r="QLW314" s="1636"/>
      <c r="QLX314" s="1636"/>
      <c r="QLY314" s="1636"/>
      <c r="QLZ314" s="1636"/>
      <c r="QMA314" s="1636"/>
      <c r="QMB314" s="1636"/>
      <c r="QMC314" s="1636"/>
      <c r="QMD314" s="1636"/>
      <c r="QME314" s="1636"/>
      <c r="QMF314" s="1636"/>
      <c r="QMG314" s="1636"/>
      <c r="QMH314" s="1636"/>
      <c r="QMI314" s="1636"/>
      <c r="QMJ314" s="1636"/>
      <c r="QMK314" s="1636"/>
      <c r="QML314" s="1636"/>
      <c r="QMM314" s="1636"/>
      <c r="QMN314" s="1636"/>
      <c r="QMO314" s="1636"/>
      <c r="QMP314" s="1636"/>
      <c r="QMQ314" s="1636"/>
      <c r="QMR314" s="1636"/>
      <c r="QMS314" s="1636"/>
      <c r="QMT314" s="1636"/>
      <c r="QMU314" s="1636"/>
      <c r="QMV314" s="1636"/>
      <c r="QMW314" s="1636"/>
      <c r="QMX314" s="1636"/>
      <c r="QMY314" s="1636"/>
      <c r="QMZ314" s="1636"/>
      <c r="QNA314" s="1636"/>
      <c r="QNB314" s="1636"/>
      <c r="QNC314" s="1636"/>
      <c r="QND314" s="1636"/>
      <c r="QNE314" s="1636"/>
      <c r="QNF314" s="1636"/>
      <c r="QNG314" s="1636"/>
      <c r="QNH314" s="1636"/>
      <c r="QNI314" s="1636"/>
      <c r="QNJ314" s="1636"/>
      <c r="QNK314" s="1636"/>
      <c r="QNL314" s="1636"/>
      <c r="QNM314" s="1636"/>
      <c r="QNN314" s="1636"/>
      <c r="QNO314" s="1636"/>
      <c r="QNP314" s="1636"/>
      <c r="QNQ314" s="1636"/>
      <c r="QNR314" s="1636"/>
      <c r="QNS314" s="1636"/>
      <c r="QNT314" s="1636"/>
      <c r="QNU314" s="1636"/>
      <c r="QNV314" s="1636"/>
      <c r="QNW314" s="1636"/>
      <c r="QNX314" s="1636"/>
      <c r="QNY314" s="1636"/>
      <c r="QNZ314" s="1636"/>
      <c r="QOA314" s="1636"/>
      <c r="QOB314" s="1636"/>
      <c r="QOC314" s="1636"/>
      <c r="QOD314" s="1636"/>
      <c r="QOE314" s="1636"/>
      <c r="QOF314" s="1636"/>
      <c r="QOG314" s="1636"/>
      <c r="QOH314" s="1636"/>
      <c r="QOI314" s="1636"/>
      <c r="QOJ314" s="1636"/>
      <c r="QOK314" s="1636"/>
      <c r="QOL314" s="1636"/>
      <c r="QOM314" s="1636"/>
      <c r="QON314" s="1636"/>
      <c r="QOO314" s="1636"/>
      <c r="QOP314" s="1636"/>
      <c r="QOQ314" s="1636"/>
      <c r="QOR314" s="1636"/>
      <c r="QOS314" s="1636"/>
      <c r="QOT314" s="1636"/>
      <c r="QOU314" s="1636"/>
      <c r="QOV314" s="1636"/>
      <c r="QOW314" s="1636"/>
      <c r="QOX314" s="1636"/>
      <c r="QOY314" s="1636"/>
      <c r="QOZ314" s="1636"/>
      <c r="QPA314" s="1636"/>
      <c r="QPB314" s="1636"/>
      <c r="QPC314" s="1636"/>
      <c r="QPD314" s="1636"/>
      <c r="QPE314" s="1636"/>
      <c r="QPF314" s="1636"/>
      <c r="QPG314" s="1636"/>
      <c r="QPH314" s="1636"/>
      <c r="QPI314" s="1636"/>
      <c r="QPJ314" s="1636"/>
      <c r="QPK314" s="1636"/>
      <c r="QPL314" s="1636"/>
      <c r="QPM314" s="1636"/>
      <c r="QPN314" s="1636"/>
      <c r="QPO314" s="1636"/>
      <c r="QPP314" s="1636"/>
      <c r="QPQ314" s="1636"/>
      <c r="QPR314" s="1636"/>
      <c r="QPS314" s="1636"/>
      <c r="QPT314" s="1636"/>
      <c r="QPU314" s="1636"/>
      <c r="QPV314" s="1636"/>
      <c r="QPW314" s="1636"/>
      <c r="QPX314" s="1636"/>
      <c r="QPY314" s="1636"/>
      <c r="QPZ314" s="1636"/>
      <c r="QQA314" s="1636"/>
      <c r="QQB314" s="1636"/>
      <c r="QQC314" s="1636"/>
      <c r="QQD314" s="1636"/>
      <c r="QQE314" s="1636"/>
      <c r="QQF314" s="1636"/>
      <c r="QQG314" s="1636"/>
      <c r="QQH314" s="1636"/>
      <c r="QQI314" s="1636"/>
      <c r="QQJ314" s="1636"/>
      <c r="QQK314" s="1636"/>
      <c r="QQL314" s="1636"/>
      <c r="QQM314" s="1636"/>
      <c r="QQN314" s="1636"/>
      <c r="QQO314" s="1636"/>
      <c r="QQP314" s="1636"/>
      <c r="QQQ314" s="1636"/>
      <c r="QQR314" s="1636"/>
      <c r="QQS314" s="1636"/>
      <c r="QQT314" s="1636"/>
      <c r="QQU314" s="1636"/>
      <c r="QQV314" s="1636"/>
      <c r="QQW314" s="1636"/>
      <c r="QQX314" s="1636"/>
      <c r="QQY314" s="1636"/>
      <c r="QQZ314" s="1636"/>
      <c r="QRA314" s="1636"/>
      <c r="QRB314" s="1636"/>
      <c r="QRC314" s="1636"/>
      <c r="QRD314" s="1636"/>
      <c r="QRE314" s="1636"/>
      <c r="QRF314" s="1636"/>
      <c r="QRG314" s="1636"/>
      <c r="QRH314" s="1636"/>
      <c r="QRI314" s="1636"/>
      <c r="QRJ314" s="1636"/>
      <c r="QRK314" s="1636"/>
      <c r="QRL314" s="1636"/>
      <c r="QRM314" s="1636"/>
      <c r="QRN314" s="1636"/>
      <c r="QRO314" s="1636"/>
      <c r="QRP314" s="1636"/>
      <c r="QRQ314" s="1636"/>
      <c r="QRR314" s="1636"/>
      <c r="QRS314" s="1636"/>
      <c r="QRT314" s="1636"/>
      <c r="QRU314" s="1636"/>
      <c r="QRV314" s="1636"/>
      <c r="QRW314" s="1636"/>
      <c r="QRX314" s="1636"/>
      <c r="QRY314" s="1636"/>
      <c r="QRZ314" s="1636"/>
      <c r="QSA314" s="1636"/>
      <c r="QSB314" s="1636"/>
      <c r="QSC314" s="1636"/>
      <c r="QSD314" s="1636"/>
      <c r="QSE314" s="1636"/>
      <c r="QSF314" s="1636"/>
      <c r="QSG314" s="1636"/>
      <c r="QSH314" s="1636"/>
      <c r="QSI314" s="1636"/>
      <c r="QSJ314" s="1636"/>
      <c r="QSK314" s="1636"/>
      <c r="QSL314" s="1636"/>
      <c r="QSM314" s="1636"/>
      <c r="QSN314" s="1636"/>
      <c r="QSO314" s="1636"/>
      <c r="QSP314" s="1636"/>
      <c r="QSQ314" s="1636"/>
      <c r="QSR314" s="1636"/>
      <c r="QSS314" s="1636"/>
      <c r="QST314" s="1636"/>
      <c r="QSU314" s="1636"/>
      <c r="QSV314" s="1636"/>
      <c r="QSW314" s="1636"/>
      <c r="QSX314" s="1636"/>
      <c r="QSY314" s="1636"/>
      <c r="QSZ314" s="1636"/>
      <c r="QTA314" s="1636"/>
      <c r="QTB314" s="1636"/>
      <c r="QTC314" s="1636"/>
      <c r="QTD314" s="1636"/>
      <c r="QTE314" s="1636"/>
      <c r="QTF314" s="1636"/>
      <c r="QTG314" s="1636"/>
      <c r="QTH314" s="1636"/>
      <c r="QTI314" s="1636"/>
      <c r="QTJ314" s="1636"/>
      <c r="QTK314" s="1636"/>
      <c r="QTL314" s="1636"/>
      <c r="QTM314" s="1636"/>
      <c r="QTN314" s="1636"/>
      <c r="QTO314" s="1636"/>
      <c r="QTP314" s="1636"/>
      <c r="QTQ314" s="1636"/>
      <c r="QTR314" s="1636"/>
      <c r="QTS314" s="1636"/>
      <c r="QTT314" s="1636"/>
      <c r="QTU314" s="1636"/>
      <c r="QTV314" s="1636"/>
      <c r="QTW314" s="1636"/>
      <c r="QTX314" s="1636"/>
      <c r="QTY314" s="1636"/>
      <c r="QTZ314" s="1636"/>
      <c r="QUA314" s="1636"/>
      <c r="QUB314" s="1636"/>
      <c r="QUC314" s="1636"/>
      <c r="QUD314" s="1636"/>
      <c r="QUE314" s="1636"/>
      <c r="QUF314" s="1636"/>
      <c r="QUG314" s="1636"/>
      <c r="QUH314" s="1636"/>
      <c r="QUI314" s="1636"/>
      <c r="QUJ314" s="1636"/>
      <c r="QUK314" s="1636"/>
      <c r="QUL314" s="1636"/>
      <c r="QUM314" s="1636"/>
      <c r="QUN314" s="1636"/>
      <c r="QUO314" s="1636"/>
      <c r="QUP314" s="1636"/>
      <c r="QUQ314" s="1636"/>
      <c r="QUR314" s="1636"/>
      <c r="QUS314" s="1636"/>
      <c r="QUT314" s="1636"/>
      <c r="QUU314" s="1636"/>
      <c r="QUV314" s="1636"/>
      <c r="QUW314" s="1636"/>
      <c r="QUX314" s="1636"/>
      <c r="QUY314" s="1636"/>
      <c r="QUZ314" s="1636"/>
      <c r="QVA314" s="1636"/>
      <c r="QVB314" s="1636"/>
      <c r="QVC314" s="1636"/>
      <c r="QVD314" s="1636"/>
      <c r="QVE314" s="1636"/>
      <c r="QVF314" s="1636"/>
      <c r="QVG314" s="1636"/>
      <c r="QVH314" s="1636"/>
      <c r="QVI314" s="1636"/>
      <c r="QVJ314" s="1636"/>
      <c r="QVK314" s="1636"/>
      <c r="QVL314" s="1636"/>
      <c r="QVM314" s="1636"/>
      <c r="QVN314" s="1636"/>
      <c r="QVO314" s="1636"/>
      <c r="QVP314" s="1636"/>
      <c r="QVQ314" s="1636"/>
      <c r="QVR314" s="1636"/>
      <c r="QVS314" s="1636"/>
      <c r="QVT314" s="1636"/>
      <c r="QVU314" s="1636"/>
      <c r="QVV314" s="1636"/>
      <c r="QVW314" s="1636"/>
      <c r="QVX314" s="1636"/>
      <c r="QVY314" s="1636"/>
      <c r="QVZ314" s="1636"/>
      <c r="QWA314" s="1636"/>
      <c r="QWB314" s="1636"/>
      <c r="QWC314" s="1636"/>
      <c r="QWD314" s="1636"/>
      <c r="QWE314" s="1636"/>
      <c r="QWF314" s="1636"/>
      <c r="QWG314" s="1636"/>
      <c r="QWH314" s="1636"/>
      <c r="QWI314" s="1636"/>
      <c r="QWJ314" s="1636"/>
      <c r="QWK314" s="1636"/>
      <c r="QWL314" s="1636"/>
      <c r="QWM314" s="1636"/>
      <c r="QWN314" s="1636"/>
      <c r="QWO314" s="1636"/>
      <c r="QWP314" s="1636"/>
      <c r="QWQ314" s="1636"/>
      <c r="QWR314" s="1636"/>
      <c r="QWS314" s="1636"/>
      <c r="QWT314" s="1636"/>
      <c r="QWU314" s="1636"/>
      <c r="QWV314" s="1636"/>
      <c r="QWW314" s="1636"/>
      <c r="QWX314" s="1636"/>
      <c r="QWY314" s="1636"/>
      <c r="QWZ314" s="1636"/>
      <c r="QXA314" s="1636"/>
      <c r="QXB314" s="1636"/>
      <c r="QXC314" s="1636"/>
      <c r="QXD314" s="1636"/>
      <c r="QXE314" s="1636"/>
      <c r="QXF314" s="1636"/>
      <c r="QXG314" s="1636"/>
      <c r="QXH314" s="1636"/>
      <c r="QXI314" s="1636"/>
      <c r="QXJ314" s="1636"/>
      <c r="QXK314" s="1636"/>
      <c r="QXL314" s="1636"/>
      <c r="QXM314" s="1636"/>
      <c r="QXN314" s="1636"/>
      <c r="QXO314" s="1636"/>
      <c r="QXP314" s="1636"/>
      <c r="QXQ314" s="1636"/>
      <c r="QXR314" s="1636"/>
      <c r="QXS314" s="1636"/>
      <c r="QXT314" s="1636"/>
      <c r="QXU314" s="1636"/>
      <c r="QXV314" s="1636"/>
      <c r="QXW314" s="1636"/>
      <c r="QXX314" s="1636"/>
      <c r="QXY314" s="1636"/>
      <c r="QXZ314" s="1636"/>
      <c r="QYA314" s="1636"/>
      <c r="QYB314" s="1636"/>
      <c r="QYC314" s="1636"/>
      <c r="QYD314" s="1636"/>
      <c r="QYE314" s="1636"/>
      <c r="QYF314" s="1636"/>
      <c r="QYG314" s="1636"/>
      <c r="QYH314" s="1636"/>
      <c r="QYI314" s="1636"/>
      <c r="QYJ314" s="1636"/>
      <c r="QYK314" s="1636"/>
      <c r="QYL314" s="1636"/>
      <c r="QYM314" s="1636"/>
      <c r="QYN314" s="1636"/>
      <c r="QYO314" s="1636"/>
      <c r="QYP314" s="1636"/>
      <c r="QYQ314" s="1636"/>
      <c r="QYR314" s="1636"/>
      <c r="QYS314" s="1636"/>
      <c r="QYT314" s="1636"/>
      <c r="QYU314" s="1636"/>
      <c r="QYV314" s="1636"/>
      <c r="QYW314" s="1636"/>
      <c r="QYX314" s="1636"/>
      <c r="QYY314" s="1636"/>
      <c r="QYZ314" s="1636"/>
      <c r="QZA314" s="1636"/>
      <c r="QZB314" s="1636"/>
      <c r="QZC314" s="1636"/>
      <c r="QZD314" s="1636"/>
      <c r="QZE314" s="1636"/>
      <c r="QZF314" s="1636"/>
      <c r="QZG314" s="1636"/>
      <c r="QZH314" s="1636"/>
      <c r="QZI314" s="1636"/>
      <c r="QZJ314" s="1636"/>
      <c r="QZK314" s="1636"/>
      <c r="QZL314" s="1636"/>
      <c r="QZM314" s="1636"/>
      <c r="QZN314" s="1636"/>
      <c r="QZO314" s="1636"/>
      <c r="QZP314" s="1636"/>
      <c r="QZQ314" s="1636"/>
      <c r="QZR314" s="1636"/>
      <c r="QZS314" s="1636"/>
      <c r="QZT314" s="1636"/>
      <c r="QZU314" s="1636"/>
      <c r="QZV314" s="1636"/>
      <c r="QZW314" s="1636"/>
      <c r="QZX314" s="1636"/>
      <c r="QZY314" s="1636"/>
      <c r="QZZ314" s="1636"/>
      <c r="RAA314" s="1636"/>
      <c r="RAB314" s="1636"/>
      <c r="RAC314" s="1636"/>
      <c r="RAD314" s="1636"/>
      <c r="RAE314" s="1636"/>
      <c r="RAF314" s="1636"/>
      <c r="RAG314" s="1636"/>
      <c r="RAH314" s="1636"/>
      <c r="RAI314" s="1636"/>
      <c r="RAJ314" s="1636"/>
      <c r="RAK314" s="1636"/>
      <c r="RAL314" s="1636"/>
      <c r="RAM314" s="1636"/>
      <c r="RAN314" s="1636"/>
      <c r="RAO314" s="1636"/>
      <c r="RAP314" s="1636"/>
      <c r="RAQ314" s="1636"/>
      <c r="RAR314" s="1636"/>
      <c r="RAS314" s="1636"/>
      <c r="RAT314" s="1636"/>
      <c r="RAU314" s="1636"/>
      <c r="RAV314" s="1636"/>
      <c r="RAW314" s="1636"/>
      <c r="RAX314" s="1636"/>
      <c r="RAY314" s="1636"/>
      <c r="RAZ314" s="1636"/>
      <c r="RBA314" s="1636"/>
      <c r="RBB314" s="1636"/>
      <c r="RBC314" s="1636"/>
      <c r="RBD314" s="1636"/>
      <c r="RBE314" s="1636"/>
      <c r="RBF314" s="1636"/>
      <c r="RBG314" s="1636"/>
      <c r="RBH314" s="1636"/>
      <c r="RBI314" s="1636"/>
      <c r="RBJ314" s="1636"/>
      <c r="RBK314" s="1636"/>
      <c r="RBL314" s="1636"/>
      <c r="RBM314" s="1636"/>
      <c r="RBN314" s="1636"/>
      <c r="RBO314" s="1636"/>
      <c r="RBP314" s="1636"/>
      <c r="RBQ314" s="1636"/>
      <c r="RBR314" s="1636"/>
      <c r="RBS314" s="1636"/>
      <c r="RBT314" s="1636"/>
      <c r="RBU314" s="1636"/>
      <c r="RBV314" s="1636"/>
      <c r="RBW314" s="1636"/>
      <c r="RBX314" s="1636"/>
      <c r="RBY314" s="1636"/>
      <c r="RBZ314" s="1636"/>
      <c r="RCA314" s="1636"/>
      <c r="RCB314" s="1636"/>
      <c r="RCC314" s="1636"/>
      <c r="RCD314" s="1636"/>
      <c r="RCE314" s="1636"/>
      <c r="RCF314" s="1636"/>
      <c r="RCG314" s="1636"/>
      <c r="RCH314" s="1636"/>
      <c r="RCI314" s="1636"/>
      <c r="RCJ314" s="1636"/>
      <c r="RCK314" s="1636"/>
      <c r="RCL314" s="1636"/>
      <c r="RCM314" s="1636"/>
      <c r="RCN314" s="1636"/>
      <c r="RCO314" s="1636"/>
      <c r="RCP314" s="1636"/>
      <c r="RCQ314" s="1636"/>
      <c r="RCR314" s="1636"/>
      <c r="RCS314" s="1636"/>
      <c r="RCT314" s="1636"/>
      <c r="RCU314" s="1636"/>
      <c r="RCV314" s="1636"/>
      <c r="RCW314" s="1636"/>
      <c r="RCX314" s="1636"/>
      <c r="RCY314" s="1636"/>
      <c r="RCZ314" s="1636"/>
      <c r="RDA314" s="1636"/>
      <c r="RDB314" s="1636"/>
      <c r="RDC314" s="1636"/>
      <c r="RDD314" s="1636"/>
      <c r="RDE314" s="1636"/>
      <c r="RDF314" s="1636"/>
      <c r="RDG314" s="1636"/>
      <c r="RDH314" s="1636"/>
      <c r="RDI314" s="1636"/>
      <c r="RDJ314" s="1636"/>
      <c r="RDK314" s="1636"/>
      <c r="RDL314" s="1636"/>
      <c r="RDM314" s="1636"/>
      <c r="RDN314" s="1636"/>
      <c r="RDO314" s="1636"/>
      <c r="RDP314" s="1636"/>
      <c r="RDQ314" s="1636"/>
      <c r="RDR314" s="1636"/>
      <c r="RDS314" s="1636"/>
      <c r="RDT314" s="1636"/>
      <c r="RDU314" s="1636"/>
      <c r="RDV314" s="1636"/>
      <c r="RDW314" s="1636"/>
      <c r="RDX314" s="1636"/>
      <c r="RDY314" s="1636"/>
      <c r="RDZ314" s="1636"/>
      <c r="REA314" s="1636"/>
      <c r="REB314" s="1636"/>
      <c r="REC314" s="1636"/>
      <c r="RED314" s="1636"/>
      <c r="REE314" s="1636"/>
      <c r="REF314" s="1636"/>
      <c r="REG314" s="1636"/>
      <c r="REH314" s="1636"/>
      <c r="REI314" s="1636"/>
      <c r="REJ314" s="1636"/>
      <c r="REK314" s="1636"/>
      <c r="REL314" s="1636"/>
      <c r="REM314" s="1636"/>
      <c r="REN314" s="1636"/>
      <c r="REO314" s="1636"/>
      <c r="REP314" s="1636"/>
      <c r="REQ314" s="1636"/>
      <c r="RER314" s="1636"/>
      <c r="RES314" s="1636"/>
      <c r="RET314" s="1636"/>
      <c r="REU314" s="1636"/>
      <c r="REV314" s="1636"/>
      <c r="REW314" s="1636"/>
      <c r="REX314" s="1636"/>
      <c r="REY314" s="1636"/>
      <c r="REZ314" s="1636"/>
      <c r="RFA314" s="1636"/>
      <c r="RFB314" s="1636"/>
      <c r="RFC314" s="1636"/>
      <c r="RFD314" s="1636"/>
      <c r="RFE314" s="1636"/>
      <c r="RFF314" s="1636"/>
      <c r="RFG314" s="1636"/>
      <c r="RFH314" s="1636"/>
      <c r="RFI314" s="1636"/>
      <c r="RFJ314" s="1636"/>
      <c r="RFK314" s="1636"/>
      <c r="RFL314" s="1636"/>
      <c r="RFM314" s="1636"/>
      <c r="RFN314" s="1636"/>
      <c r="RFO314" s="1636"/>
      <c r="RFP314" s="1636"/>
      <c r="RFQ314" s="1636"/>
      <c r="RFR314" s="1636"/>
      <c r="RFS314" s="1636"/>
      <c r="RFT314" s="1636"/>
      <c r="RFU314" s="1636"/>
      <c r="RFV314" s="1636"/>
      <c r="RFW314" s="1636"/>
      <c r="RFX314" s="1636"/>
      <c r="RFY314" s="1636"/>
      <c r="RFZ314" s="1636"/>
      <c r="RGA314" s="1636"/>
      <c r="RGB314" s="1636"/>
      <c r="RGC314" s="1636"/>
      <c r="RGD314" s="1636"/>
      <c r="RGE314" s="1636"/>
      <c r="RGF314" s="1636"/>
      <c r="RGG314" s="1636"/>
      <c r="RGH314" s="1636"/>
      <c r="RGI314" s="1636"/>
      <c r="RGJ314" s="1636"/>
      <c r="RGK314" s="1636"/>
      <c r="RGL314" s="1636"/>
      <c r="RGM314" s="1636"/>
      <c r="RGN314" s="1636"/>
      <c r="RGO314" s="1636"/>
      <c r="RGP314" s="1636"/>
      <c r="RGQ314" s="1636"/>
      <c r="RGR314" s="1636"/>
      <c r="RGS314" s="1636"/>
      <c r="RGT314" s="1636"/>
      <c r="RGU314" s="1636"/>
      <c r="RGV314" s="1636"/>
      <c r="RGW314" s="1636"/>
      <c r="RGX314" s="1636"/>
      <c r="RGY314" s="1636"/>
      <c r="RGZ314" s="1636"/>
      <c r="RHA314" s="1636"/>
      <c r="RHB314" s="1636"/>
      <c r="RHC314" s="1636"/>
      <c r="RHD314" s="1636"/>
      <c r="RHE314" s="1636"/>
      <c r="RHF314" s="1636"/>
      <c r="RHG314" s="1636"/>
      <c r="RHH314" s="1636"/>
      <c r="RHI314" s="1636"/>
      <c r="RHJ314" s="1636"/>
      <c r="RHK314" s="1636"/>
      <c r="RHL314" s="1636"/>
      <c r="RHM314" s="1636"/>
      <c r="RHN314" s="1636"/>
      <c r="RHO314" s="1636"/>
      <c r="RHP314" s="1636"/>
      <c r="RHQ314" s="1636"/>
      <c r="RHR314" s="1636"/>
      <c r="RHS314" s="1636"/>
      <c r="RHT314" s="1636"/>
      <c r="RHU314" s="1636"/>
      <c r="RHV314" s="1636"/>
      <c r="RHW314" s="1636"/>
      <c r="RHX314" s="1636"/>
      <c r="RHY314" s="1636"/>
      <c r="RHZ314" s="1636"/>
      <c r="RIA314" s="1636"/>
      <c r="RIB314" s="1636"/>
      <c r="RIC314" s="1636"/>
      <c r="RID314" s="1636"/>
      <c r="RIE314" s="1636"/>
      <c r="RIF314" s="1636"/>
      <c r="RIG314" s="1636"/>
      <c r="RIH314" s="1636"/>
      <c r="RII314" s="1636"/>
      <c r="RIJ314" s="1636"/>
      <c r="RIK314" s="1636"/>
      <c r="RIL314" s="1636"/>
      <c r="RIM314" s="1636"/>
      <c r="RIN314" s="1636"/>
      <c r="RIO314" s="1636"/>
      <c r="RIP314" s="1636"/>
      <c r="RIQ314" s="1636"/>
      <c r="RIR314" s="1636"/>
      <c r="RIS314" s="1636"/>
      <c r="RIT314" s="1636"/>
      <c r="RIU314" s="1636"/>
      <c r="RIV314" s="1636"/>
      <c r="RIW314" s="1636"/>
      <c r="RIX314" s="1636"/>
      <c r="RIY314" s="1636"/>
      <c r="RIZ314" s="1636"/>
      <c r="RJA314" s="1636"/>
      <c r="RJB314" s="1636"/>
      <c r="RJC314" s="1636"/>
      <c r="RJD314" s="1636"/>
      <c r="RJE314" s="1636"/>
      <c r="RJF314" s="1636"/>
      <c r="RJG314" s="1636"/>
      <c r="RJH314" s="1636"/>
      <c r="RJI314" s="1636"/>
      <c r="RJJ314" s="1636"/>
      <c r="RJK314" s="1636"/>
      <c r="RJL314" s="1636"/>
      <c r="RJM314" s="1636"/>
      <c r="RJN314" s="1636"/>
      <c r="RJO314" s="1636"/>
      <c r="RJP314" s="1636"/>
      <c r="RJQ314" s="1636"/>
      <c r="RJR314" s="1636"/>
      <c r="RJS314" s="1636"/>
      <c r="RJT314" s="1636"/>
      <c r="RJU314" s="1636"/>
      <c r="RJV314" s="1636"/>
      <c r="RJW314" s="1636"/>
      <c r="RJX314" s="1636"/>
      <c r="RJY314" s="1636"/>
      <c r="RJZ314" s="1636"/>
      <c r="RKA314" s="1636"/>
      <c r="RKB314" s="1636"/>
      <c r="RKC314" s="1636"/>
      <c r="RKD314" s="1636"/>
      <c r="RKE314" s="1636"/>
      <c r="RKF314" s="1636"/>
      <c r="RKG314" s="1636"/>
      <c r="RKH314" s="1636"/>
      <c r="RKI314" s="1636"/>
      <c r="RKJ314" s="1636"/>
      <c r="RKK314" s="1636"/>
      <c r="RKL314" s="1636"/>
      <c r="RKM314" s="1636"/>
      <c r="RKN314" s="1636"/>
      <c r="RKO314" s="1636"/>
      <c r="RKP314" s="1636"/>
      <c r="RKQ314" s="1636"/>
      <c r="RKR314" s="1636"/>
      <c r="RKS314" s="1636"/>
      <c r="RKT314" s="1636"/>
      <c r="RKU314" s="1636"/>
      <c r="RKV314" s="1636"/>
      <c r="RKW314" s="1636"/>
      <c r="RKX314" s="1636"/>
      <c r="RKY314" s="1636"/>
      <c r="RKZ314" s="1636"/>
      <c r="RLA314" s="1636"/>
      <c r="RLB314" s="1636"/>
      <c r="RLC314" s="1636"/>
      <c r="RLD314" s="1636"/>
      <c r="RLE314" s="1636"/>
      <c r="RLF314" s="1636"/>
      <c r="RLG314" s="1636"/>
      <c r="RLH314" s="1636"/>
      <c r="RLI314" s="1636"/>
      <c r="RLJ314" s="1636"/>
      <c r="RLK314" s="1636"/>
      <c r="RLL314" s="1636"/>
      <c r="RLM314" s="1636"/>
      <c r="RLN314" s="1636"/>
      <c r="RLO314" s="1636"/>
      <c r="RLP314" s="1636"/>
      <c r="RLQ314" s="1636"/>
      <c r="RLR314" s="1636"/>
      <c r="RLS314" s="1636"/>
      <c r="RLT314" s="1636"/>
      <c r="RLU314" s="1636"/>
      <c r="RLV314" s="1636"/>
      <c r="RLW314" s="1636"/>
      <c r="RLX314" s="1636"/>
      <c r="RLY314" s="1636"/>
      <c r="RLZ314" s="1636"/>
      <c r="RMA314" s="1636"/>
      <c r="RMB314" s="1636"/>
      <c r="RMC314" s="1636"/>
      <c r="RMD314" s="1636"/>
      <c r="RME314" s="1636"/>
      <c r="RMF314" s="1636"/>
      <c r="RMG314" s="1636"/>
      <c r="RMH314" s="1636"/>
      <c r="RMI314" s="1636"/>
      <c r="RMJ314" s="1636"/>
      <c r="RMK314" s="1636"/>
      <c r="RML314" s="1636"/>
      <c r="RMM314" s="1636"/>
      <c r="RMN314" s="1636"/>
      <c r="RMO314" s="1636"/>
      <c r="RMP314" s="1636"/>
      <c r="RMQ314" s="1636"/>
      <c r="RMR314" s="1636"/>
      <c r="RMS314" s="1636"/>
      <c r="RMT314" s="1636"/>
      <c r="RMU314" s="1636"/>
      <c r="RMV314" s="1636"/>
      <c r="RMW314" s="1636"/>
      <c r="RMX314" s="1636"/>
      <c r="RMY314" s="1636"/>
      <c r="RMZ314" s="1636"/>
      <c r="RNA314" s="1636"/>
      <c r="RNB314" s="1636"/>
      <c r="RNC314" s="1636"/>
      <c r="RND314" s="1636"/>
      <c r="RNE314" s="1636"/>
      <c r="RNF314" s="1636"/>
      <c r="RNG314" s="1636"/>
      <c r="RNH314" s="1636"/>
      <c r="RNI314" s="1636"/>
      <c r="RNJ314" s="1636"/>
      <c r="RNK314" s="1636"/>
      <c r="RNL314" s="1636"/>
      <c r="RNM314" s="1636"/>
      <c r="RNN314" s="1636"/>
      <c r="RNO314" s="1636"/>
      <c r="RNP314" s="1636"/>
      <c r="RNQ314" s="1636"/>
      <c r="RNR314" s="1636"/>
      <c r="RNS314" s="1636"/>
      <c r="RNT314" s="1636"/>
      <c r="RNU314" s="1636"/>
      <c r="RNV314" s="1636"/>
      <c r="RNW314" s="1636"/>
      <c r="RNX314" s="1636"/>
      <c r="RNY314" s="1636"/>
      <c r="RNZ314" s="1636"/>
      <c r="ROA314" s="1636"/>
      <c r="ROB314" s="1636"/>
      <c r="ROC314" s="1636"/>
      <c r="ROD314" s="1636"/>
      <c r="ROE314" s="1636"/>
      <c r="ROF314" s="1636"/>
      <c r="ROG314" s="1636"/>
      <c r="ROH314" s="1636"/>
      <c r="ROI314" s="1636"/>
      <c r="ROJ314" s="1636"/>
      <c r="ROK314" s="1636"/>
      <c r="ROL314" s="1636"/>
      <c r="ROM314" s="1636"/>
      <c r="RON314" s="1636"/>
      <c r="ROO314" s="1636"/>
      <c r="ROP314" s="1636"/>
      <c r="ROQ314" s="1636"/>
      <c r="ROR314" s="1636"/>
      <c r="ROS314" s="1636"/>
      <c r="ROT314" s="1636"/>
      <c r="ROU314" s="1636"/>
      <c r="ROV314" s="1636"/>
      <c r="ROW314" s="1636"/>
      <c r="ROX314" s="1636"/>
      <c r="ROY314" s="1636"/>
      <c r="ROZ314" s="1636"/>
      <c r="RPA314" s="1636"/>
      <c r="RPB314" s="1636"/>
      <c r="RPC314" s="1636"/>
      <c r="RPD314" s="1636"/>
      <c r="RPE314" s="1636"/>
      <c r="RPF314" s="1636"/>
      <c r="RPG314" s="1636"/>
      <c r="RPH314" s="1636"/>
      <c r="RPI314" s="1636"/>
      <c r="RPJ314" s="1636"/>
      <c r="RPK314" s="1636"/>
      <c r="RPL314" s="1636"/>
      <c r="RPM314" s="1636"/>
      <c r="RPN314" s="1636"/>
      <c r="RPO314" s="1636"/>
      <c r="RPP314" s="1636"/>
      <c r="RPQ314" s="1636"/>
      <c r="RPR314" s="1636"/>
      <c r="RPS314" s="1636"/>
      <c r="RPT314" s="1636"/>
      <c r="RPU314" s="1636"/>
      <c r="RPV314" s="1636"/>
      <c r="RPW314" s="1636"/>
      <c r="RPX314" s="1636"/>
      <c r="RPY314" s="1636"/>
      <c r="RPZ314" s="1636"/>
      <c r="RQA314" s="1636"/>
      <c r="RQB314" s="1636"/>
      <c r="RQC314" s="1636"/>
      <c r="RQD314" s="1636"/>
      <c r="RQE314" s="1636"/>
      <c r="RQF314" s="1636"/>
      <c r="RQG314" s="1636"/>
      <c r="RQH314" s="1636"/>
      <c r="RQI314" s="1636"/>
      <c r="RQJ314" s="1636"/>
      <c r="RQK314" s="1636"/>
      <c r="RQL314" s="1636"/>
      <c r="RQM314" s="1636"/>
      <c r="RQN314" s="1636"/>
      <c r="RQO314" s="1636"/>
      <c r="RQP314" s="1636"/>
      <c r="RQQ314" s="1636"/>
      <c r="RQR314" s="1636"/>
      <c r="RQS314" s="1636"/>
      <c r="RQT314" s="1636"/>
      <c r="RQU314" s="1636"/>
      <c r="RQV314" s="1636"/>
      <c r="RQW314" s="1636"/>
      <c r="RQX314" s="1636"/>
      <c r="RQY314" s="1636"/>
      <c r="RQZ314" s="1636"/>
      <c r="RRA314" s="1636"/>
      <c r="RRB314" s="1636"/>
      <c r="RRC314" s="1636"/>
      <c r="RRD314" s="1636"/>
      <c r="RRE314" s="1636"/>
      <c r="RRF314" s="1636"/>
      <c r="RRG314" s="1636"/>
      <c r="RRH314" s="1636"/>
      <c r="RRI314" s="1636"/>
      <c r="RRJ314" s="1636"/>
      <c r="RRK314" s="1636"/>
      <c r="RRL314" s="1636"/>
      <c r="RRM314" s="1636"/>
      <c r="RRN314" s="1636"/>
      <c r="RRO314" s="1636"/>
      <c r="RRP314" s="1636"/>
      <c r="RRQ314" s="1636"/>
      <c r="RRR314" s="1636"/>
      <c r="RRS314" s="1636"/>
      <c r="RRT314" s="1636"/>
      <c r="RRU314" s="1636"/>
      <c r="RRV314" s="1636"/>
      <c r="RRW314" s="1636"/>
      <c r="RRX314" s="1636"/>
      <c r="RRY314" s="1636"/>
      <c r="RRZ314" s="1636"/>
      <c r="RSA314" s="1636"/>
      <c r="RSB314" s="1636"/>
      <c r="RSC314" s="1636"/>
      <c r="RSD314" s="1636"/>
      <c r="RSE314" s="1636"/>
      <c r="RSF314" s="1636"/>
      <c r="RSG314" s="1636"/>
      <c r="RSH314" s="1636"/>
      <c r="RSI314" s="1636"/>
      <c r="RSJ314" s="1636"/>
      <c r="RSK314" s="1636"/>
      <c r="RSL314" s="1636"/>
      <c r="RSM314" s="1636"/>
      <c r="RSN314" s="1636"/>
      <c r="RSO314" s="1636"/>
      <c r="RSP314" s="1636"/>
      <c r="RSQ314" s="1636"/>
      <c r="RSR314" s="1636"/>
      <c r="RSS314" s="1636"/>
      <c r="RST314" s="1636"/>
      <c r="RSU314" s="1636"/>
      <c r="RSV314" s="1636"/>
      <c r="RSW314" s="1636"/>
      <c r="RSX314" s="1636"/>
      <c r="RSY314" s="1636"/>
      <c r="RSZ314" s="1636"/>
      <c r="RTA314" s="1636"/>
      <c r="RTB314" s="1636"/>
      <c r="RTC314" s="1636"/>
      <c r="RTD314" s="1636"/>
      <c r="RTE314" s="1636"/>
      <c r="RTF314" s="1636"/>
      <c r="RTG314" s="1636"/>
      <c r="RTH314" s="1636"/>
      <c r="RTI314" s="1636"/>
      <c r="RTJ314" s="1636"/>
      <c r="RTK314" s="1636"/>
      <c r="RTL314" s="1636"/>
      <c r="RTM314" s="1636"/>
      <c r="RTN314" s="1636"/>
      <c r="RTO314" s="1636"/>
      <c r="RTP314" s="1636"/>
      <c r="RTQ314" s="1636"/>
      <c r="RTR314" s="1636"/>
      <c r="RTS314" s="1636"/>
      <c r="RTT314" s="1636"/>
      <c r="RTU314" s="1636"/>
      <c r="RTV314" s="1636"/>
      <c r="RTW314" s="1636"/>
      <c r="RTX314" s="1636"/>
      <c r="RTY314" s="1636"/>
      <c r="RTZ314" s="1636"/>
      <c r="RUA314" s="1636"/>
      <c r="RUB314" s="1636"/>
      <c r="RUC314" s="1636"/>
      <c r="RUD314" s="1636"/>
      <c r="RUE314" s="1636"/>
      <c r="RUF314" s="1636"/>
      <c r="RUG314" s="1636"/>
      <c r="RUH314" s="1636"/>
      <c r="RUI314" s="1636"/>
      <c r="RUJ314" s="1636"/>
      <c r="RUK314" s="1636"/>
      <c r="RUL314" s="1636"/>
      <c r="RUM314" s="1636"/>
      <c r="RUN314" s="1636"/>
      <c r="RUO314" s="1636"/>
      <c r="RUP314" s="1636"/>
      <c r="RUQ314" s="1636"/>
      <c r="RUR314" s="1636"/>
      <c r="RUS314" s="1636"/>
      <c r="RUT314" s="1636"/>
      <c r="RUU314" s="1636"/>
      <c r="RUV314" s="1636"/>
      <c r="RUW314" s="1636"/>
      <c r="RUX314" s="1636"/>
      <c r="RUY314" s="1636"/>
      <c r="RUZ314" s="1636"/>
      <c r="RVA314" s="1636"/>
      <c r="RVB314" s="1636"/>
      <c r="RVC314" s="1636"/>
      <c r="RVD314" s="1636"/>
      <c r="RVE314" s="1636"/>
      <c r="RVF314" s="1636"/>
      <c r="RVG314" s="1636"/>
      <c r="RVH314" s="1636"/>
      <c r="RVI314" s="1636"/>
      <c r="RVJ314" s="1636"/>
      <c r="RVK314" s="1636"/>
      <c r="RVL314" s="1636"/>
      <c r="RVM314" s="1636"/>
      <c r="RVN314" s="1636"/>
      <c r="RVO314" s="1636"/>
      <c r="RVP314" s="1636"/>
      <c r="RVQ314" s="1636"/>
      <c r="RVR314" s="1636"/>
      <c r="RVS314" s="1636"/>
      <c r="RVT314" s="1636"/>
      <c r="RVU314" s="1636"/>
      <c r="RVV314" s="1636"/>
      <c r="RVW314" s="1636"/>
      <c r="RVX314" s="1636"/>
      <c r="RVY314" s="1636"/>
      <c r="RVZ314" s="1636"/>
      <c r="RWA314" s="1636"/>
      <c r="RWB314" s="1636"/>
      <c r="RWC314" s="1636"/>
      <c r="RWD314" s="1636"/>
      <c r="RWE314" s="1636"/>
      <c r="RWF314" s="1636"/>
      <c r="RWG314" s="1636"/>
      <c r="RWH314" s="1636"/>
      <c r="RWI314" s="1636"/>
      <c r="RWJ314" s="1636"/>
      <c r="RWK314" s="1636"/>
      <c r="RWL314" s="1636"/>
      <c r="RWM314" s="1636"/>
      <c r="RWN314" s="1636"/>
      <c r="RWO314" s="1636"/>
      <c r="RWP314" s="1636"/>
      <c r="RWQ314" s="1636"/>
      <c r="RWR314" s="1636"/>
      <c r="RWS314" s="1636"/>
      <c r="RWT314" s="1636"/>
      <c r="RWU314" s="1636"/>
      <c r="RWV314" s="1636"/>
      <c r="RWW314" s="1636"/>
      <c r="RWX314" s="1636"/>
      <c r="RWY314" s="1636"/>
      <c r="RWZ314" s="1636"/>
      <c r="RXA314" s="1636"/>
      <c r="RXB314" s="1636"/>
      <c r="RXC314" s="1636"/>
      <c r="RXD314" s="1636"/>
      <c r="RXE314" s="1636"/>
      <c r="RXF314" s="1636"/>
      <c r="RXG314" s="1636"/>
      <c r="RXH314" s="1636"/>
      <c r="RXI314" s="1636"/>
      <c r="RXJ314" s="1636"/>
      <c r="RXK314" s="1636"/>
      <c r="RXL314" s="1636"/>
      <c r="RXM314" s="1636"/>
      <c r="RXN314" s="1636"/>
      <c r="RXO314" s="1636"/>
      <c r="RXP314" s="1636"/>
      <c r="RXQ314" s="1636"/>
      <c r="RXR314" s="1636"/>
      <c r="RXS314" s="1636"/>
      <c r="RXT314" s="1636"/>
      <c r="RXU314" s="1636"/>
      <c r="RXV314" s="1636"/>
      <c r="RXW314" s="1636"/>
      <c r="RXX314" s="1636"/>
      <c r="RXY314" s="1636"/>
      <c r="RXZ314" s="1636"/>
      <c r="RYA314" s="1636"/>
      <c r="RYB314" s="1636"/>
      <c r="RYC314" s="1636"/>
      <c r="RYD314" s="1636"/>
      <c r="RYE314" s="1636"/>
      <c r="RYF314" s="1636"/>
      <c r="RYG314" s="1636"/>
      <c r="RYH314" s="1636"/>
      <c r="RYI314" s="1636"/>
      <c r="RYJ314" s="1636"/>
      <c r="RYK314" s="1636"/>
      <c r="RYL314" s="1636"/>
      <c r="RYM314" s="1636"/>
      <c r="RYN314" s="1636"/>
      <c r="RYO314" s="1636"/>
      <c r="RYP314" s="1636"/>
      <c r="RYQ314" s="1636"/>
      <c r="RYR314" s="1636"/>
      <c r="RYS314" s="1636"/>
      <c r="RYT314" s="1636"/>
      <c r="RYU314" s="1636"/>
      <c r="RYV314" s="1636"/>
      <c r="RYW314" s="1636"/>
      <c r="RYX314" s="1636"/>
      <c r="RYY314" s="1636"/>
      <c r="RYZ314" s="1636"/>
      <c r="RZA314" s="1636"/>
      <c r="RZB314" s="1636"/>
      <c r="RZC314" s="1636"/>
      <c r="RZD314" s="1636"/>
      <c r="RZE314" s="1636"/>
      <c r="RZF314" s="1636"/>
      <c r="RZG314" s="1636"/>
      <c r="RZH314" s="1636"/>
      <c r="RZI314" s="1636"/>
      <c r="RZJ314" s="1636"/>
      <c r="RZK314" s="1636"/>
      <c r="RZL314" s="1636"/>
      <c r="RZM314" s="1636"/>
      <c r="RZN314" s="1636"/>
      <c r="RZO314" s="1636"/>
      <c r="RZP314" s="1636"/>
      <c r="RZQ314" s="1636"/>
      <c r="RZR314" s="1636"/>
      <c r="RZS314" s="1636"/>
      <c r="RZT314" s="1636"/>
      <c r="RZU314" s="1636"/>
      <c r="RZV314" s="1636"/>
      <c r="RZW314" s="1636"/>
      <c r="RZX314" s="1636"/>
      <c r="RZY314" s="1636"/>
      <c r="RZZ314" s="1636"/>
      <c r="SAA314" s="1636"/>
      <c r="SAB314" s="1636"/>
      <c r="SAC314" s="1636"/>
      <c r="SAD314" s="1636"/>
      <c r="SAE314" s="1636"/>
      <c r="SAF314" s="1636"/>
      <c r="SAG314" s="1636"/>
      <c r="SAH314" s="1636"/>
      <c r="SAI314" s="1636"/>
      <c r="SAJ314" s="1636"/>
      <c r="SAK314" s="1636"/>
      <c r="SAL314" s="1636"/>
      <c r="SAM314" s="1636"/>
      <c r="SAN314" s="1636"/>
      <c r="SAO314" s="1636"/>
      <c r="SAP314" s="1636"/>
      <c r="SAQ314" s="1636"/>
      <c r="SAR314" s="1636"/>
      <c r="SAS314" s="1636"/>
      <c r="SAT314" s="1636"/>
      <c r="SAU314" s="1636"/>
      <c r="SAV314" s="1636"/>
      <c r="SAW314" s="1636"/>
      <c r="SAX314" s="1636"/>
      <c r="SAY314" s="1636"/>
      <c r="SAZ314" s="1636"/>
      <c r="SBA314" s="1636"/>
      <c r="SBB314" s="1636"/>
      <c r="SBC314" s="1636"/>
      <c r="SBD314" s="1636"/>
      <c r="SBE314" s="1636"/>
      <c r="SBF314" s="1636"/>
      <c r="SBG314" s="1636"/>
      <c r="SBH314" s="1636"/>
      <c r="SBI314" s="1636"/>
      <c r="SBJ314" s="1636"/>
      <c r="SBK314" s="1636"/>
      <c r="SBL314" s="1636"/>
      <c r="SBM314" s="1636"/>
      <c r="SBN314" s="1636"/>
      <c r="SBO314" s="1636"/>
      <c r="SBP314" s="1636"/>
      <c r="SBQ314" s="1636"/>
      <c r="SBR314" s="1636"/>
      <c r="SBS314" s="1636"/>
      <c r="SBT314" s="1636"/>
      <c r="SBU314" s="1636"/>
      <c r="SBV314" s="1636"/>
      <c r="SBW314" s="1636"/>
      <c r="SBX314" s="1636"/>
      <c r="SBY314" s="1636"/>
      <c r="SBZ314" s="1636"/>
      <c r="SCA314" s="1636"/>
      <c r="SCB314" s="1636"/>
      <c r="SCC314" s="1636"/>
      <c r="SCD314" s="1636"/>
      <c r="SCE314" s="1636"/>
      <c r="SCF314" s="1636"/>
      <c r="SCG314" s="1636"/>
      <c r="SCH314" s="1636"/>
      <c r="SCI314" s="1636"/>
      <c r="SCJ314" s="1636"/>
      <c r="SCK314" s="1636"/>
      <c r="SCL314" s="1636"/>
      <c r="SCM314" s="1636"/>
      <c r="SCN314" s="1636"/>
      <c r="SCO314" s="1636"/>
      <c r="SCP314" s="1636"/>
      <c r="SCQ314" s="1636"/>
      <c r="SCR314" s="1636"/>
      <c r="SCS314" s="1636"/>
      <c r="SCT314" s="1636"/>
      <c r="SCU314" s="1636"/>
      <c r="SCV314" s="1636"/>
      <c r="SCW314" s="1636"/>
      <c r="SCX314" s="1636"/>
      <c r="SCY314" s="1636"/>
      <c r="SCZ314" s="1636"/>
      <c r="SDA314" s="1636"/>
      <c r="SDB314" s="1636"/>
      <c r="SDC314" s="1636"/>
      <c r="SDD314" s="1636"/>
      <c r="SDE314" s="1636"/>
      <c r="SDF314" s="1636"/>
      <c r="SDG314" s="1636"/>
      <c r="SDH314" s="1636"/>
      <c r="SDI314" s="1636"/>
      <c r="SDJ314" s="1636"/>
      <c r="SDK314" s="1636"/>
      <c r="SDL314" s="1636"/>
      <c r="SDM314" s="1636"/>
      <c r="SDN314" s="1636"/>
      <c r="SDO314" s="1636"/>
      <c r="SDP314" s="1636"/>
      <c r="SDQ314" s="1636"/>
      <c r="SDR314" s="1636"/>
      <c r="SDS314" s="1636"/>
      <c r="SDT314" s="1636"/>
      <c r="SDU314" s="1636"/>
      <c r="SDV314" s="1636"/>
      <c r="SDW314" s="1636"/>
      <c r="SDX314" s="1636"/>
      <c r="SDY314" s="1636"/>
      <c r="SDZ314" s="1636"/>
      <c r="SEA314" s="1636"/>
      <c r="SEB314" s="1636"/>
      <c r="SEC314" s="1636"/>
      <c r="SED314" s="1636"/>
      <c r="SEE314" s="1636"/>
      <c r="SEF314" s="1636"/>
      <c r="SEG314" s="1636"/>
      <c r="SEH314" s="1636"/>
      <c r="SEI314" s="1636"/>
      <c r="SEJ314" s="1636"/>
      <c r="SEK314" s="1636"/>
      <c r="SEL314" s="1636"/>
      <c r="SEM314" s="1636"/>
      <c r="SEN314" s="1636"/>
      <c r="SEO314" s="1636"/>
      <c r="SEP314" s="1636"/>
      <c r="SEQ314" s="1636"/>
      <c r="SER314" s="1636"/>
      <c r="SES314" s="1636"/>
      <c r="SET314" s="1636"/>
      <c r="SEU314" s="1636"/>
      <c r="SEV314" s="1636"/>
      <c r="SEW314" s="1636"/>
      <c r="SEX314" s="1636"/>
      <c r="SEY314" s="1636"/>
      <c r="SEZ314" s="1636"/>
      <c r="SFA314" s="1636"/>
      <c r="SFB314" s="1636"/>
      <c r="SFC314" s="1636"/>
      <c r="SFD314" s="1636"/>
      <c r="SFE314" s="1636"/>
      <c r="SFF314" s="1636"/>
      <c r="SFG314" s="1636"/>
      <c r="SFH314" s="1636"/>
      <c r="SFI314" s="1636"/>
      <c r="SFJ314" s="1636"/>
      <c r="SFK314" s="1636"/>
      <c r="SFL314" s="1636"/>
      <c r="SFM314" s="1636"/>
      <c r="SFN314" s="1636"/>
      <c r="SFO314" s="1636"/>
      <c r="SFP314" s="1636"/>
      <c r="SFQ314" s="1636"/>
      <c r="SFR314" s="1636"/>
      <c r="SFS314" s="1636"/>
      <c r="SFT314" s="1636"/>
      <c r="SFU314" s="1636"/>
      <c r="SFV314" s="1636"/>
      <c r="SFW314" s="1636"/>
      <c r="SFX314" s="1636"/>
      <c r="SFY314" s="1636"/>
      <c r="SFZ314" s="1636"/>
      <c r="SGA314" s="1636"/>
      <c r="SGB314" s="1636"/>
      <c r="SGC314" s="1636"/>
      <c r="SGD314" s="1636"/>
      <c r="SGE314" s="1636"/>
      <c r="SGF314" s="1636"/>
      <c r="SGG314" s="1636"/>
      <c r="SGH314" s="1636"/>
      <c r="SGI314" s="1636"/>
      <c r="SGJ314" s="1636"/>
      <c r="SGK314" s="1636"/>
      <c r="SGL314" s="1636"/>
      <c r="SGM314" s="1636"/>
      <c r="SGN314" s="1636"/>
      <c r="SGO314" s="1636"/>
      <c r="SGP314" s="1636"/>
      <c r="SGQ314" s="1636"/>
      <c r="SGR314" s="1636"/>
      <c r="SGS314" s="1636"/>
      <c r="SGT314" s="1636"/>
      <c r="SGU314" s="1636"/>
      <c r="SGV314" s="1636"/>
      <c r="SGW314" s="1636"/>
      <c r="SGX314" s="1636"/>
      <c r="SGY314" s="1636"/>
      <c r="SGZ314" s="1636"/>
      <c r="SHA314" s="1636"/>
      <c r="SHB314" s="1636"/>
      <c r="SHC314" s="1636"/>
      <c r="SHD314" s="1636"/>
      <c r="SHE314" s="1636"/>
      <c r="SHF314" s="1636"/>
      <c r="SHG314" s="1636"/>
      <c r="SHH314" s="1636"/>
      <c r="SHI314" s="1636"/>
      <c r="SHJ314" s="1636"/>
      <c r="SHK314" s="1636"/>
      <c r="SHL314" s="1636"/>
      <c r="SHM314" s="1636"/>
      <c r="SHN314" s="1636"/>
      <c r="SHO314" s="1636"/>
      <c r="SHP314" s="1636"/>
      <c r="SHQ314" s="1636"/>
      <c r="SHR314" s="1636"/>
      <c r="SHS314" s="1636"/>
      <c r="SHT314" s="1636"/>
      <c r="SHU314" s="1636"/>
      <c r="SHV314" s="1636"/>
      <c r="SHW314" s="1636"/>
      <c r="SHX314" s="1636"/>
      <c r="SHY314" s="1636"/>
      <c r="SHZ314" s="1636"/>
      <c r="SIA314" s="1636"/>
      <c r="SIB314" s="1636"/>
      <c r="SIC314" s="1636"/>
      <c r="SID314" s="1636"/>
      <c r="SIE314" s="1636"/>
      <c r="SIF314" s="1636"/>
      <c r="SIG314" s="1636"/>
      <c r="SIH314" s="1636"/>
      <c r="SII314" s="1636"/>
      <c r="SIJ314" s="1636"/>
      <c r="SIK314" s="1636"/>
      <c r="SIL314" s="1636"/>
      <c r="SIM314" s="1636"/>
      <c r="SIN314" s="1636"/>
      <c r="SIO314" s="1636"/>
      <c r="SIP314" s="1636"/>
      <c r="SIQ314" s="1636"/>
      <c r="SIR314" s="1636"/>
      <c r="SIS314" s="1636"/>
      <c r="SIT314" s="1636"/>
      <c r="SIU314" s="1636"/>
      <c r="SIV314" s="1636"/>
      <c r="SIW314" s="1636"/>
      <c r="SIX314" s="1636"/>
      <c r="SIY314" s="1636"/>
      <c r="SIZ314" s="1636"/>
      <c r="SJA314" s="1636"/>
      <c r="SJB314" s="1636"/>
      <c r="SJC314" s="1636"/>
      <c r="SJD314" s="1636"/>
      <c r="SJE314" s="1636"/>
      <c r="SJF314" s="1636"/>
      <c r="SJG314" s="1636"/>
      <c r="SJH314" s="1636"/>
      <c r="SJI314" s="1636"/>
      <c r="SJJ314" s="1636"/>
      <c r="SJK314" s="1636"/>
      <c r="SJL314" s="1636"/>
      <c r="SJM314" s="1636"/>
      <c r="SJN314" s="1636"/>
      <c r="SJO314" s="1636"/>
      <c r="SJP314" s="1636"/>
      <c r="SJQ314" s="1636"/>
      <c r="SJR314" s="1636"/>
      <c r="SJS314" s="1636"/>
      <c r="SJT314" s="1636"/>
      <c r="SJU314" s="1636"/>
      <c r="SJV314" s="1636"/>
      <c r="SJW314" s="1636"/>
      <c r="SJX314" s="1636"/>
      <c r="SJY314" s="1636"/>
      <c r="SJZ314" s="1636"/>
      <c r="SKA314" s="1636"/>
      <c r="SKB314" s="1636"/>
      <c r="SKC314" s="1636"/>
      <c r="SKD314" s="1636"/>
      <c r="SKE314" s="1636"/>
      <c r="SKF314" s="1636"/>
      <c r="SKG314" s="1636"/>
      <c r="SKH314" s="1636"/>
      <c r="SKI314" s="1636"/>
      <c r="SKJ314" s="1636"/>
      <c r="SKK314" s="1636"/>
      <c r="SKL314" s="1636"/>
      <c r="SKM314" s="1636"/>
      <c r="SKN314" s="1636"/>
      <c r="SKO314" s="1636"/>
      <c r="SKP314" s="1636"/>
      <c r="SKQ314" s="1636"/>
      <c r="SKR314" s="1636"/>
      <c r="SKS314" s="1636"/>
      <c r="SKT314" s="1636"/>
      <c r="SKU314" s="1636"/>
      <c r="SKV314" s="1636"/>
      <c r="SKW314" s="1636"/>
      <c r="SKX314" s="1636"/>
      <c r="SKY314" s="1636"/>
      <c r="SKZ314" s="1636"/>
      <c r="SLA314" s="1636"/>
      <c r="SLB314" s="1636"/>
      <c r="SLC314" s="1636"/>
      <c r="SLD314" s="1636"/>
      <c r="SLE314" s="1636"/>
      <c r="SLF314" s="1636"/>
      <c r="SLG314" s="1636"/>
      <c r="SLH314" s="1636"/>
      <c r="SLI314" s="1636"/>
      <c r="SLJ314" s="1636"/>
      <c r="SLK314" s="1636"/>
      <c r="SLL314" s="1636"/>
      <c r="SLM314" s="1636"/>
      <c r="SLN314" s="1636"/>
      <c r="SLO314" s="1636"/>
      <c r="SLP314" s="1636"/>
      <c r="SLQ314" s="1636"/>
      <c r="SLR314" s="1636"/>
      <c r="SLS314" s="1636"/>
      <c r="SLT314" s="1636"/>
      <c r="SLU314" s="1636"/>
      <c r="SLV314" s="1636"/>
      <c r="SLW314" s="1636"/>
      <c r="SLX314" s="1636"/>
      <c r="SLY314" s="1636"/>
      <c r="SLZ314" s="1636"/>
      <c r="SMA314" s="1636"/>
      <c r="SMB314" s="1636"/>
      <c r="SMC314" s="1636"/>
      <c r="SMD314" s="1636"/>
      <c r="SME314" s="1636"/>
      <c r="SMF314" s="1636"/>
      <c r="SMG314" s="1636"/>
      <c r="SMH314" s="1636"/>
      <c r="SMI314" s="1636"/>
      <c r="SMJ314" s="1636"/>
      <c r="SMK314" s="1636"/>
      <c r="SML314" s="1636"/>
      <c r="SMM314" s="1636"/>
      <c r="SMN314" s="1636"/>
      <c r="SMO314" s="1636"/>
      <c r="SMP314" s="1636"/>
      <c r="SMQ314" s="1636"/>
      <c r="SMR314" s="1636"/>
      <c r="SMS314" s="1636"/>
      <c r="SMT314" s="1636"/>
      <c r="SMU314" s="1636"/>
      <c r="SMV314" s="1636"/>
      <c r="SMW314" s="1636"/>
      <c r="SMX314" s="1636"/>
      <c r="SMY314" s="1636"/>
      <c r="SMZ314" s="1636"/>
      <c r="SNA314" s="1636"/>
      <c r="SNB314" s="1636"/>
      <c r="SNC314" s="1636"/>
      <c r="SND314" s="1636"/>
      <c r="SNE314" s="1636"/>
      <c r="SNF314" s="1636"/>
      <c r="SNG314" s="1636"/>
      <c r="SNH314" s="1636"/>
      <c r="SNI314" s="1636"/>
      <c r="SNJ314" s="1636"/>
      <c r="SNK314" s="1636"/>
      <c r="SNL314" s="1636"/>
      <c r="SNM314" s="1636"/>
      <c r="SNN314" s="1636"/>
      <c r="SNO314" s="1636"/>
      <c r="SNP314" s="1636"/>
      <c r="SNQ314" s="1636"/>
      <c r="SNR314" s="1636"/>
      <c r="SNS314" s="1636"/>
      <c r="SNT314" s="1636"/>
      <c r="SNU314" s="1636"/>
      <c r="SNV314" s="1636"/>
      <c r="SNW314" s="1636"/>
      <c r="SNX314" s="1636"/>
      <c r="SNY314" s="1636"/>
      <c r="SNZ314" s="1636"/>
      <c r="SOA314" s="1636"/>
      <c r="SOB314" s="1636"/>
      <c r="SOC314" s="1636"/>
      <c r="SOD314" s="1636"/>
      <c r="SOE314" s="1636"/>
      <c r="SOF314" s="1636"/>
      <c r="SOG314" s="1636"/>
      <c r="SOH314" s="1636"/>
      <c r="SOI314" s="1636"/>
      <c r="SOJ314" s="1636"/>
      <c r="SOK314" s="1636"/>
      <c r="SOL314" s="1636"/>
      <c r="SOM314" s="1636"/>
      <c r="SON314" s="1636"/>
      <c r="SOO314" s="1636"/>
      <c r="SOP314" s="1636"/>
      <c r="SOQ314" s="1636"/>
      <c r="SOR314" s="1636"/>
      <c r="SOS314" s="1636"/>
      <c r="SOT314" s="1636"/>
      <c r="SOU314" s="1636"/>
      <c r="SOV314" s="1636"/>
      <c r="SOW314" s="1636"/>
      <c r="SOX314" s="1636"/>
      <c r="SOY314" s="1636"/>
      <c r="SOZ314" s="1636"/>
      <c r="SPA314" s="1636"/>
      <c r="SPB314" s="1636"/>
      <c r="SPC314" s="1636"/>
      <c r="SPD314" s="1636"/>
      <c r="SPE314" s="1636"/>
      <c r="SPF314" s="1636"/>
      <c r="SPG314" s="1636"/>
      <c r="SPH314" s="1636"/>
      <c r="SPI314" s="1636"/>
      <c r="SPJ314" s="1636"/>
      <c r="SPK314" s="1636"/>
      <c r="SPL314" s="1636"/>
      <c r="SPM314" s="1636"/>
      <c r="SPN314" s="1636"/>
      <c r="SPO314" s="1636"/>
      <c r="SPP314" s="1636"/>
      <c r="SPQ314" s="1636"/>
      <c r="SPR314" s="1636"/>
      <c r="SPS314" s="1636"/>
      <c r="SPT314" s="1636"/>
      <c r="SPU314" s="1636"/>
      <c r="SPV314" s="1636"/>
      <c r="SPW314" s="1636"/>
      <c r="SPX314" s="1636"/>
      <c r="SPY314" s="1636"/>
      <c r="SPZ314" s="1636"/>
      <c r="SQA314" s="1636"/>
      <c r="SQB314" s="1636"/>
      <c r="SQC314" s="1636"/>
      <c r="SQD314" s="1636"/>
      <c r="SQE314" s="1636"/>
      <c r="SQF314" s="1636"/>
      <c r="SQG314" s="1636"/>
      <c r="SQH314" s="1636"/>
      <c r="SQI314" s="1636"/>
      <c r="SQJ314" s="1636"/>
      <c r="SQK314" s="1636"/>
      <c r="SQL314" s="1636"/>
      <c r="SQM314" s="1636"/>
      <c r="SQN314" s="1636"/>
      <c r="SQO314" s="1636"/>
      <c r="SQP314" s="1636"/>
      <c r="SQQ314" s="1636"/>
      <c r="SQR314" s="1636"/>
      <c r="SQS314" s="1636"/>
      <c r="SQT314" s="1636"/>
      <c r="SQU314" s="1636"/>
      <c r="SQV314" s="1636"/>
      <c r="SQW314" s="1636"/>
      <c r="SQX314" s="1636"/>
      <c r="SQY314" s="1636"/>
      <c r="SQZ314" s="1636"/>
      <c r="SRA314" s="1636"/>
      <c r="SRB314" s="1636"/>
      <c r="SRC314" s="1636"/>
      <c r="SRD314" s="1636"/>
      <c r="SRE314" s="1636"/>
      <c r="SRF314" s="1636"/>
      <c r="SRG314" s="1636"/>
      <c r="SRH314" s="1636"/>
      <c r="SRI314" s="1636"/>
      <c r="SRJ314" s="1636"/>
      <c r="SRK314" s="1636"/>
      <c r="SRL314" s="1636"/>
      <c r="SRM314" s="1636"/>
      <c r="SRN314" s="1636"/>
      <c r="SRO314" s="1636"/>
      <c r="SRP314" s="1636"/>
      <c r="SRQ314" s="1636"/>
      <c r="SRR314" s="1636"/>
      <c r="SRS314" s="1636"/>
      <c r="SRT314" s="1636"/>
      <c r="SRU314" s="1636"/>
      <c r="SRV314" s="1636"/>
      <c r="SRW314" s="1636"/>
      <c r="SRX314" s="1636"/>
      <c r="SRY314" s="1636"/>
      <c r="SRZ314" s="1636"/>
      <c r="SSA314" s="1636"/>
      <c r="SSB314" s="1636"/>
      <c r="SSC314" s="1636"/>
      <c r="SSD314" s="1636"/>
      <c r="SSE314" s="1636"/>
      <c r="SSF314" s="1636"/>
      <c r="SSG314" s="1636"/>
      <c r="SSH314" s="1636"/>
      <c r="SSI314" s="1636"/>
      <c r="SSJ314" s="1636"/>
      <c r="SSK314" s="1636"/>
      <c r="SSL314" s="1636"/>
      <c r="SSM314" s="1636"/>
      <c r="SSN314" s="1636"/>
      <c r="SSO314" s="1636"/>
      <c r="SSP314" s="1636"/>
      <c r="SSQ314" s="1636"/>
      <c r="SSR314" s="1636"/>
      <c r="SSS314" s="1636"/>
      <c r="SST314" s="1636"/>
      <c r="SSU314" s="1636"/>
      <c r="SSV314" s="1636"/>
      <c r="SSW314" s="1636"/>
      <c r="SSX314" s="1636"/>
      <c r="SSY314" s="1636"/>
      <c r="SSZ314" s="1636"/>
      <c r="STA314" s="1636"/>
      <c r="STB314" s="1636"/>
      <c r="STC314" s="1636"/>
      <c r="STD314" s="1636"/>
      <c r="STE314" s="1636"/>
      <c r="STF314" s="1636"/>
      <c r="STG314" s="1636"/>
      <c r="STH314" s="1636"/>
      <c r="STI314" s="1636"/>
      <c r="STJ314" s="1636"/>
      <c r="STK314" s="1636"/>
      <c r="STL314" s="1636"/>
      <c r="STM314" s="1636"/>
      <c r="STN314" s="1636"/>
      <c r="STO314" s="1636"/>
      <c r="STP314" s="1636"/>
      <c r="STQ314" s="1636"/>
      <c r="STR314" s="1636"/>
      <c r="STS314" s="1636"/>
      <c r="STT314" s="1636"/>
      <c r="STU314" s="1636"/>
      <c r="STV314" s="1636"/>
      <c r="STW314" s="1636"/>
      <c r="STX314" s="1636"/>
      <c r="STY314" s="1636"/>
      <c r="STZ314" s="1636"/>
      <c r="SUA314" s="1636"/>
      <c r="SUB314" s="1636"/>
      <c r="SUC314" s="1636"/>
      <c r="SUD314" s="1636"/>
      <c r="SUE314" s="1636"/>
      <c r="SUF314" s="1636"/>
      <c r="SUG314" s="1636"/>
      <c r="SUH314" s="1636"/>
      <c r="SUI314" s="1636"/>
      <c r="SUJ314" s="1636"/>
      <c r="SUK314" s="1636"/>
      <c r="SUL314" s="1636"/>
      <c r="SUM314" s="1636"/>
      <c r="SUN314" s="1636"/>
      <c r="SUO314" s="1636"/>
      <c r="SUP314" s="1636"/>
      <c r="SUQ314" s="1636"/>
      <c r="SUR314" s="1636"/>
      <c r="SUS314" s="1636"/>
      <c r="SUT314" s="1636"/>
      <c r="SUU314" s="1636"/>
      <c r="SUV314" s="1636"/>
      <c r="SUW314" s="1636"/>
      <c r="SUX314" s="1636"/>
      <c r="SUY314" s="1636"/>
      <c r="SUZ314" s="1636"/>
      <c r="SVA314" s="1636"/>
      <c r="SVB314" s="1636"/>
      <c r="SVC314" s="1636"/>
      <c r="SVD314" s="1636"/>
      <c r="SVE314" s="1636"/>
      <c r="SVF314" s="1636"/>
      <c r="SVG314" s="1636"/>
      <c r="SVH314" s="1636"/>
      <c r="SVI314" s="1636"/>
      <c r="SVJ314" s="1636"/>
      <c r="SVK314" s="1636"/>
      <c r="SVL314" s="1636"/>
      <c r="SVM314" s="1636"/>
      <c r="SVN314" s="1636"/>
      <c r="SVO314" s="1636"/>
      <c r="SVP314" s="1636"/>
      <c r="SVQ314" s="1636"/>
      <c r="SVR314" s="1636"/>
      <c r="SVS314" s="1636"/>
      <c r="SVT314" s="1636"/>
      <c r="SVU314" s="1636"/>
      <c r="SVV314" s="1636"/>
      <c r="SVW314" s="1636"/>
      <c r="SVX314" s="1636"/>
      <c r="SVY314" s="1636"/>
      <c r="SVZ314" s="1636"/>
      <c r="SWA314" s="1636"/>
      <c r="SWB314" s="1636"/>
      <c r="SWC314" s="1636"/>
      <c r="SWD314" s="1636"/>
      <c r="SWE314" s="1636"/>
      <c r="SWF314" s="1636"/>
      <c r="SWG314" s="1636"/>
      <c r="SWH314" s="1636"/>
      <c r="SWI314" s="1636"/>
      <c r="SWJ314" s="1636"/>
      <c r="SWK314" s="1636"/>
      <c r="SWL314" s="1636"/>
      <c r="SWM314" s="1636"/>
      <c r="SWN314" s="1636"/>
      <c r="SWO314" s="1636"/>
      <c r="SWP314" s="1636"/>
      <c r="SWQ314" s="1636"/>
      <c r="SWR314" s="1636"/>
      <c r="SWS314" s="1636"/>
      <c r="SWT314" s="1636"/>
      <c r="SWU314" s="1636"/>
      <c r="SWV314" s="1636"/>
      <c r="SWW314" s="1636"/>
      <c r="SWX314" s="1636"/>
      <c r="SWY314" s="1636"/>
      <c r="SWZ314" s="1636"/>
      <c r="SXA314" s="1636"/>
      <c r="SXB314" s="1636"/>
      <c r="SXC314" s="1636"/>
      <c r="SXD314" s="1636"/>
      <c r="SXE314" s="1636"/>
      <c r="SXF314" s="1636"/>
      <c r="SXG314" s="1636"/>
      <c r="SXH314" s="1636"/>
      <c r="SXI314" s="1636"/>
      <c r="SXJ314" s="1636"/>
      <c r="SXK314" s="1636"/>
      <c r="SXL314" s="1636"/>
      <c r="SXM314" s="1636"/>
      <c r="SXN314" s="1636"/>
      <c r="SXO314" s="1636"/>
      <c r="SXP314" s="1636"/>
      <c r="SXQ314" s="1636"/>
      <c r="SXR314" s="1636"/>
      <c r="SXS314" s="1636"/>
      <c r="SXT314" s="1636"/>
      <c r="SXU314" s="1636"/>
      <c r="SXV314" s="1636"/>
      <c r="SXW314" s="1636"/>
      <c r="SXX314" s="1636"/>
      <c r="SXY314" s="1636"/>
      <c r="SXZ314" s="1636"/>
      <c r="SYA314" s="1636"/>
      <c r="SYB314" s="1636"/>
      <c r="SYC314" s="1636"/>
      <c r="SYD314" s="1636"/>
      <c r="SYE314" s="1636"/>
      <c r="SYF314" s="1636"/>
      <c r="SYG314" s="1636"/>
      <c r="SYH314" s="1636"/>
      <c r="SYI314" s="1636"/>
      <c r="SYJ314" s="1636"/>
      <c r="SYK314" s="1636"/>
      <c r="SYL314" s="1636"/>
      <c r="SYM314" s="1636"/>
      <c r="SYN314" s="1636"/>
      <c r="SYO314" s="1636"/>
      <c r="SYP314" s="1636"/>
      <c r="SYQ314" s="1636"/>
      <c r="SYR314" s="1636"/>
      <c r="SYS314" s="1636"/>
      <c r="SYT314" s="1636"/>
      <c r="SYU314" s="1636"/>
      <c r="SYV314" s="1636"/>
      <c r="SYW314" s="1636"/>
      <c r="SYX314" s="1636"/>
      <c r="SYY314" s="1636"/>
      <c r="SYZ314" s="1636"/>
      <c r="SZA314" s="1636"/>
      <c r="SZB314" s="1636"/>
      <c r="SZC314" s="1636"/>
      <c r="SZD314" s="1636"/>
      <c r="SZE314" s="1636"/>
      <c r="SZF314" s="1636"/>
      <c r="SZG314" s="1636"/>
      <c r="SZH314" s="1636"/>
      <c r="SZI314" s="1636"/>
      <c r="SZJ314" s="1636"/>
      <c r="SZK314" s="1636"/>
      <c r="SZL314" s="1636"/>
      <c r="SZM314" s="1636"/>
      <c r="SZN314" s="1636"/>
      <c r="SZO314" s="1636"/>
      <c r="SZP314" s="1636"/>
      <c r="SZQ314" s="1636"/>
      <c r="SZR314" s="1636"/>
      <c r="SZS314" s="1636"/>
      <c r="SZT314" s="1636"/>
      <c r="SZU314" s="1636"/>
      <c r="SZV314" s="1636"/>
      <c r="SZW314" s="1636"/>
      <c r="SZX314" s="1636"/>
      <c r="SZY314" s="1636"/>
      <c r="SZZ314" s="1636"/>
      <c r="TAA314" s="1636"/>
      <c r="TAB314" s="1636"/>
      <c r="TAC314" s="1636"/>
      <c r="TAD314" s="1636"/>
      <c r="TAE314" s="1636"/>
      <c r="TAF314" s="1636"/>
      <c r="TAG314" s="1636"/>
      <c r="TAH314" s="1636"/>
      <c r="TAI314" s="1636"/>
      <c r="TAJ314" s="1636"/>
      <c r="TAK314" s="1636"/>
      <c r="TAL314" s="1636"/>
      <c r="TAM314" s="1636"/>
      <c r="TAN314" s="1636"/>
      <c r="TAO314" s="1636"/>
      <c r="TAP314" s="1636"/>
      <c r="TAQ314" s="1636"/>
      <c r="TAR314" s="1636"/>
      <c r="TAS314" s="1636"/>
      <c r="TAT314" s="1636"/>
      <c r="TAU314" s="1636"/>
      <c r="TAV314" s="1636"/>
      <c r="TAW314" s="1636"/>
      <c r="TAX314" s="1636"/>
      <c r="TAY314" s="1636"/>
      <c r="TAZ314" s="1636"/>
      <c r="TBA314" s="1636"/>
      <c r="TBB314" s="1636"/>
      <c r="TBC314" s="1636"/>
      <c r="TBD314" s="1636"/>
      <c r="TBE314" s="1636"/>
      <c r="TBF314" s="1636"/>
      <c r="TBG314" s="1636"/>
      <c r="TBH314" s="1636"/>
      <c r="TBI314" s="1636"/>
      <c r="TBJ314" s="1636"/>
      <c r="TBK314" s="1636"/>
      <c r="TBL314" s="1636"/>
      <c r="TBM314" s="1636"/>
      <c r="TBN314" s="1636"/>
      <c r="TBO314" s="1636"/>
      <c r="TBP314" s="1636"/>
      <c r="TBQ314" s="1636"/>
      <c r="TBR314" s="1636"/>
      <c r="TBS314" s="1636"/>
      <c r="TBT314" s="1636"/>
      <c r="TBU314" s="1636"/>
      <c r="TBV314" s="1636"/>
      <c r="TBW314" s="1636"/>
      <c r="TBX314" s="1636"/>
      <c r="TBY314" s="1636"/>
      <c r="TBZ314" s="1636"/>
      <c r="TCA314" s="1636"/>
      <c r="TCB314" s="1636"/>
      <c r="TCC314" s="1636"/>
      <c r="TCD314" s="1636"/>
      <c r="TCE314" s="1636"/>
      <c r="TCF314" s="1636"/>
      <c r="TCG314" s="1636"/>
      <c r="TCH314" s="1636"/>
      <c r="TCI314" s="1636"/>
      <c r="TCJ314" s="1636"/>
      <c r="TCK314" s="1636"/>
      <c r="TCL314" s="1636"/>
      <c r="TCM314" s="1636"/>
      <c r="TCN314" s="1636"/>
      <c r="TCO314" s="1636"/>
      <c r="TCP314" s="1636"/>
      <c r="TCQ314" s="1636"/>
      <c r="TCR314" s="1636"/>
      <c r="TCS314" s="1636"/>
      <c r="TCT314" s="1636"/>
      <c r="TCU314" s="1636"/>
      <c r="TCV314" s="1636"/>
      <c r="TCW314" s="1636"/>
      <c r="TCX314" s="1636"/>
      <c r="TCY314" s="1636"/>
      <c r="TCZ314" s="1636"/>
      <c r="TDA314" s="1636"/>
      <c r="TDB314" s="1636"/>
      <c r="TDC314" s="1636"/>
      <c r="TDD314" s="1636"/>
      <c r="TDE314" s="1636"/>
      <c r="TDF314" s="1636"/>
      <c r="TDG314" s="1636"/>
      <c r="TDH314" s="1636"/>
      <c r="TDI314" s="1636"/>
      <c r="TDJ314" s="1636"/>
      <c r="TDK314" s="1636"/>
      <c r="TDL314" s="1636"/>
      <c r="TDM314" s="1636"/>
      <c r="TDN314" s="1636"/>
      <c r="TDO314" s="1636"/>
      <c r="TDP314" s="1636"/>
      <c r="TDQ314" s="1636"/>
      <c r="TDR314" s="1636"/>
      <c r="TDS314" s="1636"/>
      <c r="TDT314" s="1636"/>
      <c r="TDU314" s="1636"/>
      <c r="TDV314" s="1636"/>
      <c r="TDW314" s="1636"/>
      <c r="TDX314" s="1636"/>
      <c r="TDY314" s="1636"/>
      <c r="TDZ314" s="1636"/>
      <c r="TEA314" s="1636"/>
      <c r="TEB314" s="1636"/>
      <c r="TEC314" s="1636"/>
      <c r="TED314" s="1636"/>
      <c r="TEE314" s="1636"/>
      <c r="TEF314" s="1636"/>
      <c r="TEG314" s="1636"/>
      <c r="TEH314" s="1636"/>
      <c r="TEI314" s="1636"/>
      <c r="TEJ314" s="1636"/>
      <c r="TEK314" s="1636"/>
      <c r="TEL314" s="1636"/>
      <c r="TEM314" s="1636"/>
      <c r="TEN314" s="1636"/>
      <c r="TEO314" s="1636"/>
      <c r="TEP314" s="1636"/>
      <c r="TEQ314" s="1636"/>
      <c r="TER314" s="1636"/>
      <c r="TES314" s="1636"/>
      <c r="TET314" s="1636"/>
      <c r="TEU314" s="1636"/>
      <c r="TEV314" s="1636"/>
      <c r="TEW314" s="1636"/>
      <c r="TEX314" s="1636"/>
      <c r="TEY314" s="1636"/>
      <c r="TEZ314" s="1636"/>
      <c r="TFA314" s="1636"/>
      <c r="TFB314" s="1636"/>
      <c r="TFC314" s="1636"/>
      <c r="TFD314" s="1636"/>
      <c r="TFE314" s="1636"/>
      <c r="TFF314" s="1636"/>
      <c r="TFG314" s="1636"/>
      <c r="TFH314" s="1636"/>
      <c r="TFI314" s="1636"/>
      <c r="TFJ314" s="1636"/>
      <c r="TFK314" s="1636"/>
      <c r="TFL314" s="1636"/>
      <c r="TFM314" s="1636"/>
      <c r="TFN314" s="1636"/>
      <c r="TFO314" s="1636"/>
      <c r="TFP314" s="1636"/>
      <c r="TFQ314" s="1636"/>
      <c r="TFR314" s="1636"/>
      <c r="TFS314" s="1636"/>
      <c r="TFT314" s="1636"/>
      <c r="TFU314" s="1636"/>
      <c r="TFV314" s="1636"/>
      <c r="TFW314" s="1636"/>
      <c r="TFX314" s="1636"/>
      <c r="TFY314" s="1636"/>
      <c r="TFZ314" s="1636"/>
      <c r="TGA314" s="1636"/>
      <c r="TGB314" s="1636"/>
      <c r="TGC314" s="1636"/>
      <c r="TGD314" s="1636"/>
      <c r="TGE314" s="1636"/>
      <c r="TGF314" s="1636"/>
      <c r="TGG314" s="1636"/>
      <c r="TGH314" s="1636"/>
      <c r="TGI314" s="1636"/>
      <c r="TGJ314" s="1636"/>
      <c r="TGK314" s="1636"/>
      <c r="TGL314" s="1636"/>
      <c r="TGM314" s="1636"/>
      <c r="TGN314" s="1636"/>
      <c r="TGO314" s="1636"/>
      <c r="TGP314" s="1636"/>
      <c r="TGQ314" s="1636"/>
      <c r="TGR314" s="1636"/>
      <c r="TGS314" s="1636"/>
      <c r="TGT314" s="1636"/>
      <c r="TGU314" s="1636"/>
      <c r="TGV314" s="1636"/>
      <c r="TGW314" s="1636"/>
      <c r="TGX314" s="1636"/>
      <c r="TGY314" s="1636"/>
      <c r="TGZ314" s="1636"/>
      <c r="THA314" s="1636"/>
      <c r="THB314" s="1636"/>
      <c r="THC314" s="1636"/>
      <c r="THD314" s="1636"/>
      <c r="THE314" s="1636"/>
      <c r="THF314" s="1636"/>
      <c r="THG314" s="1636"/>
      <c r="THH314" s="1636"/>
      <c r="THI314" s="1636"/>
      <c r="THJ314" s="1636"/>
      <c r="THK314" s="1636"/>
      <c r="THL314" s="1636"/>
      <c r="THM314" s="1636"/>
      <c r="THN314" s="1636"/>
      <c r="THO314" s="1636"/>
      <c r="THP314" s="1636"/>
      <c r="THQ314" s="1636"/>
      <c r="THR314" s="1636"/>
      <c r="THS314" s="1636"/>
      <c r="THT314" s="1636"/>
      <c r="THU314" s="1636"/>
      <c r="THV314" s="1636"/>
      <c r="THW314" s="1636"/>
      <c r="THX314" s="1636"/>
      <c r="THY314" s="1636"/>
      <c r="THZ314" s="1636"/>
      <c r="TIA314" s="1636"/>
      <c r="TIB314" s="1636"/>
      <c r="TIC314" s="1636"/>
      <c r="TID314" s="1636"/>
      <c r="TIE314" s="1636"/>
      <c r="TIF314" s="1636"/>
      <c r="TIG314" s="1636"/>
      <c r="TIH314" s="1636"/>
      <c r="TII314" s="1636"/>
      <c r="TIJ314" s="1636"/>
      <c r="TIK314" s="1636"/>
      <c r="TIL314" s="1636"/>
      <c r="TIM314" s="1636"/>
      <c r="TIN314" s="1636"/>
      <c r="TIO314" s="1636"/>
      <c r="TIP314" s="1636"/>
      <c r="TIQ314" s="1636"/>
      <c r="TIR314" s="1636"/>
      <c r="TIS314" s="1636"/>
      <c r="TIT314" s="1636"/>
      <c r="TIU314" s="1636"/>
      <c r="TIV314" s="1636"/>
      <c r="TIW314" s="1636"/>
      <c r="TIX314" s="1636"/>
      <c r="TIY314" s="1636"/>
      <c r="TIZ314" s="1636"/>
      <c r="TJA314" s="1636"/>
      <c r="TJB314" s="1636"/>
      <c r="TJC314" s="1636"/>
      <c r="TJD314" s="1636"/>
      <c r="TJE314" s="1636"/>
      <c r="TJF314" s="1636"/>
      <c r="TJG314" s="1636"/>
      <c r="TJH314" s="1636"/>
      <c r="TJI314" s="1636"/>
      <c r="TJJ314" s="1636"/>
      <c r="TJK314" s="1636"/>
      <c r="TJL314" s="1636"/>
      <c r="TJM314" s="1636"/>
      <c r="TJN314" s="1636"/>
      <c r="TJO314" s="1636"/>
      <c r="TJP314" s="1636"/>
      <c r="TJQ314" s="1636"/>
      <c r="TJR314" s="1636"/>
      <c r="TJS314" s="1636"/>
      <c r="TJT314" s="1636"/>
      <c r="TJU314" s="1636"/>
      <c r="TJV314" s="1636"/>
      <c r="TJW314" s="1636"/>
      <c r="TJX314" s="1636"/>
      <c r="TJY314" s="1636"/>
      <c r="TJZ314" s="1636"/>
      <c r="TKA314" s="1636"/>
      <c r="TKB314" s="1636"/>
      <c r="TKC314" s="1636"/>
      <c r="TKD314" s="1636"/>
      <c r="TKE314" s="1636"/>
      <c r="TKF314" s="1636"/>
      <c r="TKG314" s="1636"/>
      <c r="TKH314" s="1636"/>
      <c r="TKI314" s="1636"/>
      <c r="TKJ314" s="1636"/>
      <c r="TKK314" s="1636"/>
      <c r="TKL314" s="1636"/>
      <c r="TKM314" s="1636"/>
      <c r="TKN314" s="1636"/>
      <c r="TKO314" s="1636"/>
      <c r="TKP314" s="1636"/>
      <c r="TKQ314" s="1636"/>
      <c r="TKR314" s="1636"/>
      <c r="TKS314" s="1636"/>
      <c r="TKT314" s="1636"/>
      <c r="TKU314" s="1636"/>
      <c r="TKV314" s="1636"/>
      <c r="TKW314" s="1636"/>
      <c r="TKX314" s="1636"/>
      <c r="TKY314" s="1636"/>
      <c r="TKZ314" s="1636"/>
      <c r="TLA314" s="1636"/>
      <c r="TLB314" s="1636"/>
      <c r="TLC314" s="1636"/>
      <c r="TLD314" s="1636"/>
      <c r="TLE314" s="1636"/>
      <c r="TLF314" s="1636"/>
      <c r="TLG314" s="1636"/>
      <c r="TLH314" s="1636"/>
      <c r="TLI314" s="1636"/>
      <c r="TLJ314" s="1636"/>
      <c r="TLK314" s="1636"/>
      <c r="TLL314" s="1636"/>
      <c r="TLM314" s="1636"/>
      <c r="TLN314" s="1636"/>
      <c r="TLO314" s="1636"/>
      <c r="TLP314" s="1636"/>
      <c r="TLQ314" s="1636"/>
      <c r="TLR314" s="1636"/>
      <c r="TLS314" s="1636"/>
      <c r="TLT314" s="1636"/>
      <c r="TLU314" s="1636"/>
      <c r="TLV314" s="1636"/>
      <c r="TLW314" s="1636"/>
      <c r="TLX314" s="1636"/>
      <c r="TLY314" s="1636"/>
      <c r="TLZ314" s="1636"/>
      <c r="TMA314" s="1636"/>
      <c r="TMB314" s="1636"/>
      <c r="TMC314" s="1636"/>
      <c r="TMD314" s="1636"/>
      <c r="TME314" s="1636"/>
      <c r="TMF314" s="1636"/>
      <c r="TMG314" s="1636"/>
      <c r="TMH314" s="1636"/>
      <c r="TMI314" s="1636"/>
      <c r="TMJ314" s="1636"/>
      <c r="TMK314" s="1636"/>
      <c r="TML314" s="1636"/>
      <c r="TMM314" s="1636"/>
      <c r="TMN314" s="1636"/>
      <c r="TMO314" s="1636"/>
      <c r="TMP314" s="1636"/>
      <c r="TMQ314" s="1636"/>
      <c r="TMR314" s="1636"/>
      <c r="TMS314" s="1636"/>
      <c r="TMT314" s="1636"/>
      <c r="TMU314" s="1636"/>
      <c r="TMV314" s="1636"/>
      <c r="TMW314" s="1636"/>
      <c r="TMX314" s="1636"/>
      <c r="TMY314" s="1636"/>
      <c r="TMZ314" s="1636"/>
      <c r="TNA314" s="1636"/>
      <c r="TNB314" s="1636"/>
      <c r="TNC314" s="1636"/>
      <c r="TND314" s="1636"/>
      <c r="TNE314" s="1636"/>
      <c r="TNF314" s="1636"/>
      <c r="TNG314" s="1636"/>
      <c r="TNH314" s="1636"/>
      <c r="TNI314" s="1636"/>
      <c r="TNJ314" s="1636"/>
      <c r="TNK314" s="1636"/>
      <c r="TNL314" s="1636"/>
      <c r="TNM314" s="1636"/>
      <c r="TNN314" s="1636"/>
      <c r="TNO314" s="1636"/>
      <c r="TNP314" s="1636"/>
      <c r="TNQ314" s="1636"/>
      <c r="TNR314" s="1636"/>
      <c r="TNS314" s="1636"/>
      <c r="TNT314" s="1636"/>
      <c r="TNU314" s="1636"/>
      <c r="TNV314" s="1636"/>
      <c r="TNW314" s="1636"/>
      <c r="TNX314" s="1636"/>
      <c r="TNY314" s="1636"/>
      <c r="TNZ314" s="1636"/>
      <c r="TOA314" s="1636"/>
      <c r="TOB314" s="1636"/>
      <c r="TOC314" s="1636"/>
      <c r="TOD314" s="1636"/>
      <c r="TOE314" s="1636"/>
      <c r="TOF314" s="1636"/>
      <c r="TOG314" s="1636"/>
      <c r="TOH314" s="1636"/>
      <c r="TOI314" s="1636"/>
      <c r="TOJ314" s="1636"/>
      <c r="TOK314" s="1636"/>
      <c r="TOL314" s="1636"/>
      <c r="TOM314" s="1636"/>
      <c r="TON314" s="1636"/>
      <c r="TOO314" s="1636"/>
      <c r="TOP314" s="1636"/>
      <c r="TOQ314" s="1636"/>
      <c r="TOR314" s="1636"/>
      <c r="TOS314" s="1636"/>
      <c r="TOT314" s="1636"/>
      <c r="TOU314" s="1636"/>
      <c r="TOV314" s="1636"/>
      <c r="TOW314" s="1636"/>
      <c r="TOX314" s="1636"/>
      <c r="TOY314" s="1636"/>
      <c r="TOZ314" s="1636"/>
      <c r="TPA314" s="1636"/>
      <c r="TPB314" s="1636"/>
      <c r="TPC314" s="1636"/>
      <c r="TPD314" s="1636"/>
      <c r="TPE314" s="1636"/>
      <c r="TPF314" s="1636"/>
      <c r="TPG314" s="1636"/>
      <c r="TPH314" s="1636"/>
      <c r="TPI314" s="1636"/>
      <c r="TPJ314" s="1636"/>
      <c r="TPK314" s="1636"/>
      <c r="TPL314" s="1636"/>
      <c r="TPM314" s="1636"/>
      <c r="TPN314" s="1636"/>
      <c r="TPO314" s="1636"/>
      <c r="TPP314" s="1636"/>
      <c r="TPQ314" s="1636"/>
      <c r="TPR314" s="1636"/>
      <c r="TPS314" s="1636"/>
      <c r="TPT314" s="1636"/>
      <c r="TPU314" s="1636"/>
      <c r="TPV314" s="1636"/>
      <c r="TPW314" s="1636"/>
      <c r="TPX314" s="1636"/>
      <c r="TPY314" s="1636"/>
      <c r="TPZ314" s="1636"/>
      <c r="TQA314" s="1636"/>
      <c r="TQB314" s="1636"/>
      <c r="TQC314" s="1636"/>
      <c r="TQD314" s="1636"/>
      <c r="TQE314" s="1636"/>
      <c r="TQF314" s="1636"/>
      <c r="TQG314" s="1636"/>
      <c r="TQH314" s="1636"/>
      <c r="TQI314" s="1636"/>
      <c r="TQJ314" s="1636"/>
      <c r="TQK314" s="1636"/>
      <c r="TQL314" s="1636"/>
      <c r="TQM314" s="1636"/>
      <c r="TQN314" s="1636"/>
      <c r="TQO314" s="1636"/>
      <c r="TQP314" s="1636"/>
      <c r="TQQ314" s="1636"/>
      <c r="TQR314" s="1636"/>
      <c r="TQS314" s="1636"/>
      <c r="TQT314" s="1636"/>
      <c r="TQU314" s="1636"/>
      <c r="TQV314" s="1636"/>
      <c r="TQW314" s="1636"/>
      <c r="TQX314" s="1636"/>
      <c r="TQY314" s="1636"/>
      <c r="TQZ314" s="1636"/>
      <c r="TRA314" s="1636"/>
      <c r="TRB314" s="1636"/>
      <c r="TRC314" s="1636"/>
      <c r="TRD314" s="1636"/>
      <c r="TRE314" s="1636"/>
      <c r="TRF314" s="1636"/>
      <c r="TRG314" s="1636"/>
      <c r="TRH314" s="1636"/>
      <c r="TRI314" s="1636"/>
      <c r="TRJ314" s="1636"/>
      <c r="TRK314" s="1636"/>
      <c r="TRL314" s="1636"/>
      <c r="TRM314" s="1636"/>
      <c r="TRN314" s="1636"/>
      <c r="TRO314" s="1636"/>
      <c r="TRP314" s="1636"/>
      <c r="TRQ314" s="1636"/>
      <c r="TRR314" s="1636"/>
      <c r="TRS314" s="1636"/>
      <c r="TRT314" s="1636"/>
      <c r="TRU314" s="1636"/>
      <c r="TRV314" s="1636"/>
      <c r="TRW314" s="1636"/>
      <c r="TRX314" s="1636"/>
      <c r="TRY314" s="1636"/>
      <c r="TRZ314" s="1636"/>
      <c r="TSA314" s="1636"/>
      <c r="TSB314" s="1636"/>
      <c r="TSC314" s="1636"/>
      <c r="TSD314" s="1636"/>
      <c r="TSE314" s="1636"/>
      <c r="TSF314" s="1636"/>
      <c r="TSG314" s="1636"/>
      <c r="TSH314" s="1636"/>
      <c r="TSI314" s="1636"/>
      <c r="TSJ314" s="1636"/>
      <c r="TSK314" s="1636"/>
      <c r="TSL314" s="1636"/>
      <c r="TSM314" s="1636"/>
      <c r="TSN314" s="1636"/>
      <c r="TSO314" s="1636"/>
      <c r="TSP314" s="1636"/>
      <c r="TSQ314" s="1636"/>
      <c r="TSR314" s="1636"/>
      <c r="TSS314" s="1636"/>
      <c r="TST314" s="1636"/>
      <c r="TSU314" s="1636"/>
      <c r="TSV314" s="1636"/>
      <c r="TSW314" s="1636"/>
      <c r="TSX314" s="1636"/>
      <c r="TSY314" s="1636"/>
      <c r="TSZ314" s="1636"/>
      <c r="TTA314" s="1636"/>
      <c r="TTB314" s="1636"/>
      <c r="TTC314" s="1636"/>
      <c r="TTD314" s="1636"/>
      <c r="TTE314" s="1636"/>
      <c r="TTF314" s="1636"/>
      <c r="TTG314" s="1636"/>
      <c r="TTH314" s="1636"/>
      <c r="TTI314" s="1636"/>
      <c r="TTJ314" s="1636"/>
      <c r="TTK314" s="1636"/>
      <c r="TTL314" s="1636"/>
      <c r="TTM314" s="1636"/>
      <c r="TTN314" s="1636"/>
      <c r="TTO314" s="1636"/>
      <c r="TTP314" s="1636"/>
      <c r="TTQ314" s="1636"/>
      <c r="TTR314" s="1636"/>
      <c r="TTS314" s="1636"/>
      <c r="TTT314" s="1636"/>
      <c r="TTU314" s="1636"/>
      <c r="TTV314" s="1636"/>
      <c r="TTW314" s="1636"/>
      <c r="TTX314" s="1636"/>
      <c r="TTY314" s="1636"/>
      <c r="TTZ314" s="1636"/>
      <c r="TUA314" s="1636"/>
      <c r="TUB314" s="1636"/>
      <c r="TUC314" s="1636"/>
      <c r="TUD314" s="1636"/>
      <c r="TUE314" s="1636"/>
      <c r="TUF314" s="1636"/>
      <c r="TUG314" s="1636"/>
      <c r="TUH314" s="1636"/>
      <c r="TUI314" s="1636"/>
      <c r="TUJ314" s="1636"/>
      <c r="TUK314" s="1636"/>
      <c r="TUL314" s="1636"/>
      <c r="TUM314" s="1636"/>
      <c r="TUN314" s="1636"/>
      <c r="TUO314" s="1636"/>
      <c r="TUP314" s="1636"/>
      <c r="TUQ314" s="1636"/>
      <c r="TUR314" s="1636"/>
      <c r="TUS314" s="1636"/>
      <c r="TUT314" s="1636"/>
      <c r="TUU314" s="1636"/>
      <c r="TUV314" s="1636"/>
      <c r="TUW314" s="1636"/>
      <c r="TUX314" s="1636"/>
      <c r="TUY314" s="1636"/>
      <c r="TUZ314" s="1636"/>
      <c r="TVA314" s="1636"/>
      <c r="TVB314" s="1636"/>
      <c r="TVC314" s="1636"/>
      <c r="TVD314" s="1636"/>
      <c r="TVE314" s="1636"/>
      <c r="TVF314" s="1636"/>
      <c r="TVG314" s="1636"/>
      <c r="TVH314" s="1636"/>
      <c r="TVI314" s="1636"/>
      <c r="TVJ314" s="1636"/>
      <c r="TVK314" s="1636"/>
      <c r="TVL314" s="1636"/>
      <c r="TVM314" s="1636"/>
      <c r="TVN314" s="1636"/>
      <c r="TVO314" s="1636"/>
      <c r="TVP314" s="1636"/>
      <c r="TVQ314" s="1636"/>
      <c r="TVR314" s="1636"/>
      <c r="TVS314" s="1636"/>
      <c r="TVT314" s="1636"/>
      <c r="TVU314" s="1636"/>
      <c r="TVV314" s="1636"/>
      <c r="TVW314" s="1636"/>
      <c r="TVX314" s="1636"/>
      <c r="TVY314" s="1636"/>
      <c r="TVZ314" s="1636"/>
      <c r="TWA314" s="1636"/>
      <c r="TWB314" s="1636"/>
      <c r="TWC314" s="1636"/>
      <c r="TWD314" s="1636"/>
      <c r="TWE314" s="1636"/>
      <c r="TWF314" s="1636"/>
      <c r="TWG314" s="1636"/>
      <c r="TWH314" s="1636"/>
      <c r="TWI314" s="1636"/>
      <c r="TWJ314" s="1636"/>
      <c r="TWK314" s="1636"/>
      <c r="TWL314" s="1636"/>
      <c r="TWM314" s="1636"/>
      <c r="TWN314" s="1636"/>
      <c r="TWO314" s="1636"/>
      <c r="TWP314" s="1636"/>
      <c r="TWQ314" s="1636"/>
      <c r="TWR314" s="1636"/>
      <c r="TWS314" s="1636"/>
      <c r="TWT314" s="1636"/>
      <c r="TWU314" s="1636"/>
      <c r="TWV314" s="1636"/>
      <c r="TWW314" s="1636"/>
      <c r="TWX314" s="1636"/>
      <c r="TWY314" s="1636"/>
      <c r="TWZ314" s="1636"/>
      <c r="TXA314" s="1636"/>
      <c r="TXB314" s="1636"/>
      <c r="TXC314" s="1636"/>
      <c r="TXD314" s="1636"/>
      <c r="TXE314" s="1636"/>
      <c r="TXF314" s="1636"/>
      <c r="TXG314" s="1636"/>
      <c r="TXH314" s="1636"/>
      <c r="TXI314" s="1636"/>
      <c r="TXJ314" s="1636"/>
      <c r="TXK314" s="1636"/>
      <c r="TXL314" s="1636"/>
      <c r="TXM314" s="1636"/>
      <c r="TXN314" s="1636"/>
      <c r="TXO314" s="1636"/>
      <c r="TXP314" s="1636"/>
      <c r="TXQ314" s="1636"/>
      <c r="TXR314" s="1636"/>
      <c r="TXS314" s="1636"/>
      <c r="TXT314" s="1636"/>
      <c r="TXU314" s="1636"/>
      <c r="TXV314" s="1636"/>
      <c r="TXW314" s="1636"/>
      <c r="TXX314" s="1636"/>
      <c r="TXY314" s="1636"/>
      <c r="TXZ314" s="1636"/>
      <c r="TYA314" s="1636"/>
      <c r="TYB314" s="1636"/>
      <c r="TYC314" s="1636"/>
      <c r="TYD314" s="1636"/>
      <c r="TYE314" s="1636"/>
      <c r="TYF314" s="1636"/>
      <c r="TYG314" s="1636"/>
      <c r="TYH314" s="1636"/>
      <c r="TYI314" s="1636"/>
      <c r="TYJ314" s="1636"/>
      <c r="TYK314" s="1636"/>
      <c r="TYL314" s="1636"/>
      <c r="TYM314" s="1636"/>
      <c r="TYN314" s="1636"/>
      <c r="TYO314" s="1636"/>
      <c r="TYP314" s="1636"/>
      <c r="TYQ314" s="1636"/>
      <c r="TYR314" s="1636"/>
      <c r="TYS314" s="1636"/>
      <c r="TYT314" s="1636"/>
      <c r="TYU314" s="1636"/>
      <c r="TYV314" s="1636"/>
      <c r="TYW314" s="1636"/>
      <c r="TYX314" s="1636"/>
      <c r="TYY314" s="1636"/>
      <c r="TYZ314" s="1636"/>
      <c r="TZA314" s="1636"/>
      <c r="TZB314" s="1636"/>
      <c r="TZC314" s="1636"/>
      <c r="TZD314" s="1636"/>
      <c r="TZE314" s="1636"/>
      <c r="TZF314" s="1636"/>
      <c r="TZG314" s="1636"/>
      <c r="TZH314" s="1636"/>
      <c r="TZI314" s="1636"/>
      <c r="TZJ314" s="1636"/>
      <c r="TZK314" s="1636"/>
      <c r="TZL314" s="1636"/>
      <c r="TZM314" s="1636"/>
      <c r="TZN314" s="1636"/>
      <c r="TZO314" s="1636"/>
      <c r="TZP314" s="1636"/>
      <c r="TZQ314" s="1636"/>
      <c r="TZR314" s="1636"/>
      <c r="TZS314" s="1636"/>
      <c r="TZT314" s="1636"/>
      <c r="TZU314" s="1636"/>
      <c r="TZV314" s="1636"/>
      <c r="TZW314" s="1636"/>
      <c r="TZX314" s="1636"/>
      <c r="TZY314" s="1636"/>
      <c r="TZZ314" s="1636"/>
      <c r="UAA314" s="1636"/>
      <c r="UAB314" s="1636"/>
      <c r="UAC314" s="1636"/>
      <c r="UAD314" s="1636"/>
      <c r="UAE314" s="1636"/>
      <c r="UAF314" s="1636"/>
      <c r="UAG314" s="1636"/>
      <c r="UAH314" s="1636"/>
      <c r="UAI314" s="1636"/>
      <c r="UAJ314" s="1636"/>
      <c r="UAK314" s="1636"/>
      <c r="UAL314" s="1636"/>
      <c r="UAM314" s="1636"/>
      <c r="UAN314" s="1636"/>
      <c r="UAO314" s="1636"/>
      <c r="UAP314" s="1636"/>
      <c r="UAQ314" s="1636"/>
      <c r="UAR314" s="1636"/>
      <c r="UAS314" s="1636"/>
      <c r="UAT314" s="1636"/>
      <c r="UAU314" s="1636"/>
      <c r="UAV314" s="1636"/>
      <c r="UAW314" s="1636"/>
      <c r="UAX314" s="1636"/>
      <c r="UAY314" s="1636"/>
      <c r="UAZ314" s="1636"/>
      <c r="UBA314" s="1636"/>
      <c r="UBB314" s="1636"/>
      <c r="UBC314" s="1636"/>
      <c r="UBD314" s="1636"/>
      <c r="UBE314" s="1636"/>
      <c r="UBF314" s="1636"/>
      <c r="UBG314" s="1636"/>
      <c r="UBH314" s="1636"/>
      <c r="UBI314" s="1636"/>
      <c r="UBJ314" s="1636"/>
      <c r="UBK314" s="1636"/>
      <c r="UBL314" s="1636"/>
      <c r="UBM314" s="1636"/>
      <c r="UBN314" s="1636"/>
      <c r="UBO314" s="1636"/>
      <c r="UBP314" s="1636"/>
      <c r="UBQ314" s="1636"/>
      <c r="UBR314" s="1636"/>
      <c r="UBS314" s="1636"/>
      <c r="UBT314" s="1636"/>
      <c r="UBU314" s="1636"/>
      <c r="UBV314" s="1636"/>
      <c r="UBW314" s="1636"/>
      <c r="UBX314" s="1636"/>
      <c r="UBY314" s="1636"/>
      <c r="UBZ314" s="1636"/>
      <c r="UCA314" s="1636"/>
      <c r="UCB314" s="1636"/>
      <c r="UCC314" s="1636"/>
      <c r="UCD314" s="1636"/>
      <c r="UCE314" s="1636"/>
      <c r="UCF314" s="1636"/>
      <c r="UCG314" s="1636"/>
      <c r="UCH314" s="1636"/>
      <c r="UCI314" s="1636"/>
      <c r="UCJ314" s="1636"/>
      <c r="UCK314" s="1636"/>
      <c r="UCL314" s="1636"/>
      <c r="UCM314" s="1636"/>
      <c r="UCN314" s="1636"/>
      <c r="UCO314" s="1636"/>
      <c r="UCP314" s="1636"/>
      <c r="UCQ314" s="1636"/>
      <c r="UCR314" s="1636"/>
      <c r="UCS314" s="1636"/>
      <c r="UCT314" s="1636"/>
      <c r="UCU314" s="1636"/>
      <c r="UCV314" s="1636"/>
      <c r="UCW314" s="1636"/>
      <c r="UCX314" s="1636"/>
      <c r="UCY314" s="1636"/>
      <c r="UCZ314" s="1636"/>
      <c r="UDA314" s="1636"/>
      <c r="UDB314" s="1636"/>
      <c r="UDC314" s="1636"/>
      <c r="UDD314" s="1636"/>
      <c r="UDE314" s="1636"/>
      <c r="UDF314" s="1636"/>
      <c r="UDG314" s="1636"/>
      <c r="UDH314" s="1636"/>
      <c r="UDI314" s="1636"/>
      <c r="UDJ314" s="1636"/>
      <c r="UDK314" s="1636"/>
      <c r="UDL314" s="1636"/>
      <c r="UDM314" s="1636"/>
      <c r="UDN314" s="1636"/>
      <c r="UDO314" s="1636"/>
      <c r="UDP314" s="1636"/>
      <c r="UDQ314" s="1636"/>
      <c r="UDR314" s="1636"/>
      <c r="UDS314" s="1636"/>
      <c r="UDT314" s="1636"/>
      <c r="UDU314" s="1636"/>
      <c r="UDV314" s="1636"/>
      <c r="UDW314" s="1636"/>
      <c r="UDX314" s="1636"/>
      <c r="UDY314" s="1636"/>
      <c r="UDZ314" s="1636"/>
      <c r="UEA314" s="1636"/>
      <c r="UEB314" s="1636"/>
      <c r="UEC314" s="1636"/>
      <c r="UED314" s="1636"/>
      <c r="UEE314" s="1636"/>
      <c r="UEF314" s="1636"/>
      <c r="UEG314" s="1636"/>
      <c r="UEH314" s="1636"/>
      <c r="UEI314" s="1636"/>
      <c r="UEJ314" s="1636"/>
      <c r="UEK314" s="1636"/>
      <c r="UEL314" s="1636"/>
      <c r="UEM314" s="1636"/>
      <c r="UEN314" s="1636"/>
      <c r="UEO314" s="1636"/>
      <c r="UEP314" s="1636"/>
      <c r="UEQ314" s="1636"/>
      <c r="UER314" s="1636"/>
      <c r="UES314" s="1636"/>
      <c r="UET314" s="1636"/>
      <c r="UEU314" s="1636"/>
      <c r="UEV314" s="1636"/>
      <c r="UEW314" s="1636"/>
      <c r="UEX314" s="1636"/>
      <c r="UEY314" s="1636"/>
      <c r="UEZ314" s="1636"/>
      <c r="UFA314" s="1636"/>
      <c r="UFB314" s="1636"/>
      <c r="UFC314" s="1636"/>
      <c r="UFD314" s="1636"/>
      <c r="UFE314" s="1636"/>
      <c r="UFF314" s="1636"/>
      <c r="UFG314" s="1636"/>
      <c r="UFH314" s="1636"/>
      <c r="UFI314" s="1636"/>
      <c r="UFJ314" s="1636"/>
      <c r="UFK314" s="1636"/>
      <c r="UFL314" s="1636"/>
      <c r="UFM314" s="1636"/>
      <c r="UFN314" s="1636"/>
      <c r="UFO314" s="1636"/>
      <c r="UFP314" s="1636"/>
      <c r="UFQ314" s="1636"/>
      <c r="UFR314" s="1636"/>
      <c r="UFS314" s="1636"/>
      <c r="UFT314" s="1636"/>
      <c r="UFU314" s="1636"/>
      <c r="UFV314" s="1636"/>
      <c r="UFW314" s="1636"/>
      <c r="UFX314" s="1636"/>
      <c r="UFY314" s="1636"/>
      <c r="UFZ314" s="1636"/>
      <c r="UGA314" s="1636"/>
      <c r="UGB314" s="1636"/>
      <c r="UGC314" s="1636"/>
      <c r="UGD314" s="1636"/>
      <c r="UGE314" s="1636"/>
      <c r="UGF314" s="1636"/>
      <c r="UGG314" s="1636"/>
      <c r="UGH314" s="1636"/>
      <c r="UGI314" s="1636"/>
      <c r="UGJ314" s="1636"/>
      <c r="UGK314" s="1636"/>
      <c r="UGL314" s="1636"/>
      <c r="UGM314" s="1636"/>
      <c r="UGN314" s="1636"/>
      <c r="UGO314" s="1636"/>
      <c r="UGP314" s="1636"/>
      <c r="UGQ314" s="1636"/>
      <c r="UGR314" s="1636"/>
      <c r="UGS314" s="1636"/>
      <c r="UGT314" s="1636"/>
      <c r="UGU314" s="1636"/>
      <c r="UGV314" s="1636"/>
      <c r="UGW314" s="1636"/>
      <c r="UGX314" s="1636"/>
      <c r="UGY314" s="1636"/>
      <c r="UGZ314" s="1636"/>
      <c r="UHA314" s="1636"/>
      <c r="UHB314" s="1636"/>
      <c r="UHC314" s="1636"/>
      <c r="UHD314" s="1636"/>
      <c r="UHE314" s="1636"/>
      <c r="UHF314" s="1636"/>
      <c r="UHG314" s="1636"/>
      <c r="UHH314" s="1636"/>
      <c r="UHI314" s="1636"/>
      <c r="UHJ314" s="1636"/>
      <c r="UHK314" s="1636"/>
      <c r="UHL314" s="1636"/>
      <c r="UHM314" s="1636"/>
      <c r="UHN314" s="1636"/>
      <c r="UHO314" s="1636"/>
      <c r="UHP314" s="1636"/>
      <c r="UHQ314" s="1636"/>
      <c r="UHR314" s="1636"/>
      <c r="UHS314" s="1636"/>
      <c r="UHT314" s="1636"/>
      <c r="UHU314" s="1636"/>
      <c r="UHV314" s="1636"/>
      <c r="UHW314" s="1636"/>
      <c r="UHX314" s="1636"/>
      <c r="UHY314" s="1636"/>
      <c r="UHZ314" s="1636"/>
      <c r="UIA314" s="1636"/>
      <c r="UIB314" s="1636"/>
      <c r="UIC314" s="1636"/>
      <c r="UID314" s="1636"/>
      <c r="UIE314" s="1636"/>
      <c r="UIF314" s="1636"/>
      <c r="UIG314" s="1636"/>
      <c r="UIH314" s="1636"/>
      <c r="UII314" s="1636"/>
      <c r="UIJ314" s="1636"/>
      <c r="UIK314" s="1636"/>
      <c r="UIL314" s="1636"/>
      <c r="UIM314" s="1636"/>
      <c r="UIN314" s="1636"/>
      <c r="UIO314" s="1636"/>
      <c r="UIP314" s="1636"/>
      <c r="UIQ314" s="1636"/>
      <c r="UIR314" s="1636"/>
      <c r="UIS314" s="1636"/>
      <c r="UIT314" s="1636"/>
      <c r="UIU314" s="1636"/>
      <c r="UIV314" s="1636"/>
      <c r="UIW314" s="1636"/>
      <c r="UIX314" s="1636"/>
      <c r="UIY314" s="1636"/>
      <c r="UIZ314" s="1636"/>
      <c r="UJA314" s="1636"/>
      <c r="UJB314" s="1636"/>
      <c r="UJC314" s="1636"/>
      <c r="UJD314" s="1636"/>
      <c r="UJE314" s="1636"/>
      <c r="UJF314" s="1636"/>
      <c r="UJG314" s="1636"/>
      <c r="UJH314" s="1636"/>
      <c r="UJI314" s="1636"/>
      <c r="UJJ314" s="1636"/>
      <c r="UJK314" s="1636"/>
      <c r="UJL314" s="1636"/>
      <c r="UJM314" s="1636"/>
      <c r="UJN314" s="1636"/>
      <c r="UJO314" s="1636"/>
      <c r="UJP314" s="1636"/>
      <c r="UJQ314" s="1636"/>
      <c r="UJR314" s="1636"/>
      <c r="UJS314" s="1636"/>
      <c r="UJT314" s="1636"/>
      <c r="UJU314" s="1636"/>
      <c r="UJV314" s="1636"/>
      <c r="UJW314" s="1636"/>
      <c r="UJX314" s="1636"/>
      <c r="UJY314" s="1636"/>
      <c r="UJZ314" s="1636"/>
      <c r="UKA314" s="1636"/>
      <c r="UKB314" s="1636"/>
      <c r="UKC314" s="1636"/>
      <c r="UKD314" s="1636"/>
      <c r="UKE314" s="1636"/>
      <c r="UKF314" s="1636"/>
      <c r="UKG314" s="1636"/>
      <c r="UKH314" s="1636"/>
      <c r="UKI314" s="1636"/>
      <c r="UKJ314" s="1636"/>
      <c r="UKK314" s="1636"/>
      <c r="UKL314" s="1636"/>
      <c r="UKM314" s="1636"/>
      <c r="UKN314" s="1636"/>
      <c r="UKO314" s="1636"/>
      <c r="UKP314" s="1636"/>
      <c r="UKQ314" s="1636"/>
      <c r="UKR314" s="1636"/>
      <c r="UKS314" s="1636"/>
      <c r="UKT314" s="1636"/>
      <c r="UKU314" s="1636"/>
      <c r="UKV314" s="1636"/>
      <c r="UKW314" s="1636"/>
      <c r="UKX314" s="1636"/>
      <c r="UKY314" s="1636"/>
      <c r="UKZ314" s="1636"/>
      <c r="ULA314" s="1636"/>
      <c r="ULB314" s="1636"/>
      <c r="ULC314" s="1636"/>
      <c r="ULD314" s="1636"/>
      <c r="ULE314" s="1636"/>
      <c r="ULF314" s="1636"/>
      <c r="ULG314" s="1636"/>
      <c r="ULH314" s="1636"/>
      <c r="ULI314" s="1636"/>
      <c r="ULJ314" s="1636"/>
      <c r="ULK314" s="1636"/>
      <c r="ULL314" s="1636"/>
      <c r="ULM314" s="1636"/>
      <c r="ULN314" s="1636"/>
      <c r="ULO314" s="1636"/>
      <c r="ULP314" s="1636"/>
      <c r="ULQ314" s="1636"/>
      <c r="ULR314" s="1636"/>
      <c r="ULS314" s="1636"/>
      <c r="ULT314" s="1636"/>
      <c r="ULU314" s="1636"/>
      <c r="ULV314" s="1636"/>
      <c r="ULW314" s="1636"/>
      <c r="ULX314" s="1636"/>
      <c r="ULY314" s="1636"/>
      <c r="ULZ314" s="1636"/>
      <c r="UMA314" s="1636"/>
      <c r="UMB314" s="1636"/>
      <c r="UMC314" s="1636"/>
      <c r="UMD314" s="1636"/>
      <c r="UME314" s="1636"/>
      <c r="UMF314" s="1636"/>
      <c r="UMG314" s="1636"/>
      <c r="UMH314" s="1636"/>
      <c r="UMI314" s="1636"/>
      <c r="UMJ314" s="1636"/>
      <c r="UMK314" s="1636"/>
      <c r="UML314" s="1636"/>
      <c r="UMM314" s="1636"/>
      <c r="UMN314" s="1636"/>
      <c r="UMO314" s="1636"/>
      <c r="UMP314" s="1636"/>
      <c r="UMQ314" s="1636"/>
      <c r="UMR314" s="1636"/>
      <c r="UMS314" s="1636"/>
      <c r="UMT314" s="1636"/>
      <c r="UMU314" s="1636"/>
      <c r="UMV314" s="1636"/>
      <c r="UMW314" s="1636"/>
      <c r="UMX314" s="1636"/>
      <c r="UMY314" s="1636"/>
      <c r="UMZ314" s="1636"/>
      <c r="UNA314" s="1636"/>
      <c r="UNB314" s="1636"/>
      <c r="UNC314" s="1636"/>
      <c r="UND314" s="1636"/>
      <c r="UNE314" s="1636"/>
      <c r="UNF314" s="1636"/>
      <c r="UNG314" s="1636"/>
      <c r="UNH314" s="1636"/>
      <c r="UNI314" s="1636"/>
      <c r="UNJ314" s="1636"/>
      <c r="UNK314" s="1636"/>
      <c r="UNL314" s="1636"/>
      <c r="UNM314" s="1636"/>
      <c r="UNN314" s="1636"/>
      <c r="UNO314" s="1636"/>
      <c r="UNP314" s="1636"/>
      <c r="UNQ314" s="1636"/>
      <c r="UNR314" s="1636"/>
      <c r="UNS314" s="1636"/>
      <c r="UNT314" s="1636"/>
      <c r="UNU314" s="1636"/>
      <c r="UNV314" s="1636"/>
      <c r="UNW314" s="1636"/>
      <c r="UNX314" s="1636"/>
      <c r="UNY314" s="1636"/>
      <c r="UNZ314" s="1636"/>
      <c r="UOA314" s="1636"/>
      <c r="UOB314" s="1636"/>
      <c r="UOC314" s="1636"/>
      <c r="UOD314" s="1636"/>
      <c r="UOE314" s="1636"/>
      <c r="UOF314" s="1636"/>
      <c r="UOG314" s="1636"/>
      <c r="UOH314" s="1636"/>
      <c r="UOI314" s="1636"/>
      <c r="UOJ314" s="1636"/>
      <c r="UOK314" s="1636"/>
      <c r="UOL314" s="1636"/>
      <c r="UOM314" s="1636"/>
      <c r="UON314" s="1636"/>
      <c r="UOO314" s="1636"/>
      <c r="UOP314" s="1636"/>
      <c r="UOQ314" s="1636"/>
      <c r="UOR314" s="1636"/>
      <c r="UOS314" s="1636"/>
      <c r="UOT314" s="1636"/>
      <c r="UOU314" s="1636"/>
      <c r="UOV314" s="1636"/>
      <c r="UOW314" s="1636"/>
      <c r="UOX314" s="1636"/>
      <c r="UOY314" s="1636"/>
      <c r="UOZ314" s="1636"/>
      <c r="UPA314" s="1636"/>
      <c r="UPB314" s="1636"/>
      <c r="UPC314" s="1636"/>
      <c r="UPD314" s="1636"/>
      <c r="UPE314" s="1636"/>
      <c r="UPF314" s="1636"/>
      <c r="UPG314" s="1636"/>
      <c r="UPH314" s="1636"/>
      <c r="UPI314" s="1636"/>
      <c r="UPJ314" s="1636"/>
      <c r="UPK314" s="1636"/>
      <c r="UPL314" s="1636"/>
      <c r="UPM314" s="1636"/>
      <c r="UPN314" s="1636"/>
      <c r="UPO314" s="1636"/>
      <c r="UPP314" s="1636"/>
      <c r="UPQ314" s="1636"/>
      <c r="UPR314" s="1636"/>
      <c r="UPS314" s="1636"/>
      <c r="UPT314" s="1636"/>
      <c r="UPU314" s="1636"/>
      <c r="UPV314" s="1636"/>
      <c r="UPW314" s="1636"/>
      <c r="UPX314" s="1636"/>
      <c r="UPY314" s="1636"/>
      <c r="UPZ314" s="1636"/>
      <c r="UQA314" s="1636"/>
      <c r="UQB314" s="1636"/>
      <c r="UQC314" s="1636"/>
      <c r="UQD314" s="1636"/>
      <c r="UQE314" s="1636"/>
      <c r="UQF314" s="1636"/>
      <c r="UQG314" s="1636"/>
      <c r="UQH314" s="1636"/>
      <c r="UQI314" s="1636"/>
      <c r="UQJ314" s="1636"/>
      <c r="UQK314" s="1636"/>
      <c r="UQL314" s="1636"/>
      <c r="UQM314" s="1636"/>
      <c r="UQN314" s="1636"/>
      <c r="UQO314" s="1636"/>
      <c r="UQP314" s="1636"/>
      <c r="UQQ314" s="1636"/>
      <c r="UQR314" s="1636"/>
      <c r="UQS314" s="1636"/>
      <c r="UQT314" s="1636"/>
      <c r="UQU314" s="1636"/>
      <c r="UQV314" s="1636"/>
      <c r="UQW314" s="1636"/>
      <c r="UQX314" s="1636"/>
      <c r="UQY314" s="1636"/>
      <c r="UQZ314" s="1636"/>
      <c r="URA314" s="1636"/>
      <c r="URB314" s="1636"/>
      <c r="URC314" s="1636"/>
      <c r="URD314" s="1636"/>
      <c r="URE314" s="1636"/>
      <c r="URF314" s="1636"/>
      <c r="URG314" s="1636"/>
      <c r="URH314" s="1636"/>
      <c r="URI314" s="1636"/>
      <c r="URJ314" s="1636"/>
      <c r="URK314" s="1636"/>
      <c r="URL314" s="1636"/>
      <c r="URM314" s="1636"/>
      <c r="URN314" s="1636"/>
      <c r="URO314" s="1636"/>
      <c r="URP314" s="1636"/>
      <c r="URQ314" s="1636"/>
      <c r="URR314" s="1636"/>
      <c r="URS314" s="1636"/>
      <c r="URT314" s="1636"/>
      <c r="URU314" s="1636"/>
      <c r="URV314" s="1636"/>
      <c r="URW314" s="1636"/>
      <c r="URX314" s="1636"/>
      <c r="URY314" s="1636"/>
      <c r="URZ314" s="1636"/>
      <c r="USA314" s="1636"/>
      <c r="USB314" s="1636"/>
      <c r="USC314" s="1636"/>
      <c r="USD314" s="1636"/>
      <c r="USE314" s="1636"/>
      <c r="USF314" s="1636"/>
      <c r="USG314" s="1636"/>
      <c r="USH314" s="1636"/>
      <c r="USI314" s="1636"/>
      <c r="USJ314" s="1636"/>
      <c r="USK314" s="1636"/>
      <c r="USL314" s="1636"/>
      <c r="USM314" s="1636"/>
      <c r="USN314" s="1636"/>
      <c r="USO314" s="1636"/>
      <c r="USP314" s="1636"/>
      <c r="USQ314" s="1636"/>
      <c r="USR314" s="1636"/>
      <c r="USS314" s="1636"/>
      <c r="UST314" s="1636"/>
      <c r="USU314" s="1636"/>
      <c r="USV314" s="1636"/>
      <c r="USW314" s="1636"/>
      <c r="USX314" s="1636"/>
      <c r="USY314" s="1636"/>
      <c r="USZ314" s="1636"/>
      <c r="UTA314" s="1636"/>
      <c r="UTB314" s="1636"/>
      <c r="UTC314" s="1636"/>
      <c r="UTD314" s="1636"/>
      <c r="UTE314" s="1636"/>
      <c r="UTF314" s="1636"/>
      <c r="UTG314" s="1636"/>
      <c r="UTH314" s="1636"/>
      <c r="UTI314" s="1636"/>
      <c r="UTJ314" s="1636"/>
      <c r="UTK314" s="1636"/>
      <c r="UTL314" s="1636"/>
      <c r="UTM314" s="1636"/>
      <c r="UTN314" s="1636"/>
      <c r="UTO314" s="1636"/>
      <c r="UTP314" s="1636"/>
      <c r="UTQ314" s="1636"/>
      <c r="UTR314" s="1636"/>
      <c r="UTS314" s="1636"/>
      <c r="UTT314" s="1636"/>
      <c r="UTU314" s="1636"/>
      <c r="UTV314" s="1636"/>
      <c r="UTW314" s="1636"/>
      <c r="UTX314" s="1636"/>
      <c r="UTY314" s="1636"/>
      <c r="UTZ314" s="1636"/>
      <c r="UUA314" s="1636"/>
      <c r="UUB314" s="1636"/>
      <c r="UUC314" s="1636"/>
      <c r="UUD314" s="1636"/>
      <c r="UUE314" s="1636"/>
      <c r="UUF314" s="1636"/>
      <c r="UUG314" s="1636"/>
      <c r="UUH314" s="1636"/>
      <c r="UUI314" s="1636"/>
      <c r="UUJ314" s="1636"/>
      <c r="UUK314" s="1636"/>
      <c r="UUL314" s="1636"/>
      <c r="UUM314" s="1636"/>
      <c r="UUN314" s="1636"/>
      <c r="UUO314" s="1636"/>
      <c r="UUP314" s="1636"/>
      <c r="UUQ314" s="1636"/>
      <c r="UUR314" s="1636"/>
      <c r="UUS314" s="1636"/>
      <c r="UUT314" s="1636"/>
      <c r="UUU314" s="1636"/>
      <c r="UUV314" s="1636"/>
      <c r="UUW314" s="1636"/>
      <c r="UUX314" s="1636"/>
      <c r="UUY314" s="1636"/>
      <c r="UUZ314" s="1636"/>
      <c r="UVA314" s="1636"/>
      <c r="UVB314" s="1636"/>
      <c r="UVC314" s="1636"/>
      <c r="UVD314" s="1636"/>
      <c r="UVE314" s="1636"/>
      <c r="UVF314" s="1636"/>
      <c r="UVG314" s="1636"/>
      <c r="UVH314" s="1636"/>
      <c r="UVI314" s="1636"/>
      <c r="UVJ314" s="1636"/>
      <c r="UVK314" s="1636"/>
      <c r="UVL314" s="1636"/>
      <c r="UVM314" s="1636"/>
      <c r="UVN314" s="1636"/>
      <c r="UVO314" s="1636"/>
      <c r="UVP314" s="1636"/>
      <c r="UVQ314" s="1636"/>
      <c r="UVR314" s="1636"/>
      <c r="UVS314" s="1636"/>
      <c r="UVT314" s="1636"/>
      <c r="UVU314" s="1636"/>
      <c r="UVV314" s="1636"/>
      <c r="UVW314" s="1636"/>
      <c r="UVX314" s="1636"/>
      <c r="UVY314" s="1636"/>
      <c r="UVZ314" s="1636"/>
      <c r="UWA314" s="1636"/>
      <c r="UWB314" s="1636"/>
      <c r="UWC314" s="1636"/>
      <c r="UWD314" s="1636"/>
      <c r="UWE314" s="1636"/>
      <c r="UWF314" s="1636"/>
      <c r="UWG314" s="1636"/>
      <c r="UWH314" s="1636"/>
      <c r="UWI314" s="1636"/>
      <c r="UWJ314" s="1636"/>
      <c r="UWK314" s="1636"/>
      <c r="UWL314" s="1636"/>
      <c r="UWM314" s="1636"/>
      <c r="UWN314" s="1636"/>
      <c r="UWO314" s="1636"/>
      <c r="UWP314" s="1636"/>
      <c r="UWQ314" s="1636"/>
      <c r="UWR314" s="1636"/>
      <c r="UWS314" s="1636"/>
      <c r="UWT314" s="1636"/>
      <c r="UWU314" s="1636"/>
      <c r="UWV314" s="1636"/>
      <c r="UWW314" s="1636"/>
      <c r="UWX314" s="1636"/>
      <c r="UWY314" s="1636"/>
      <c r="UWZ314" s="1636"/>
      <c r="UXA314" s="1636"/>
      <c r="UXB314" s="1636"/>
      <c r="UXC314" s="1636"/>
      <c r="UXD314" s="1636"/>
      <c r="UXE314" s="1636"/>
      <c r="UXF314" s="1636"/>
      <c r="UXG314" s="1636"/>
      <c r="UXH314" s="1636"/>
      <c r="UXI314" s="1636"/>
      <c r="UXJ314" s="1636"/>
      <c r="UXK314" s="1636"/>
      <c r="UXL314" s="1636"/>
      <c r="UXM314" s="1636"/>
      <c r="UXN314" s="1636"/>
      <c r="UXO314" s="1636"/>
      <c r="UXP314" s="1636"/>
      <c r="UXQ314" s="1636"/>
      <c r="UXR314" s="1636"/>
      <c r="UXS314" s="1636"/>
      <c r="UXT314" s="1636"/>
      <c r="UXU314" s="1636"/>
      <c r="UXV314" s="1636"/>
      <c r="UXW314" s="1636"/>
      <c r="UXX314" s="1636"/>
      <c r="UXY314" s="1636"/>
      <c r="UXZ314" s="1636"/>
      <c r="UYA314" s="1636"/>
      <c r="UYB314" s="1636"/>
      <c r="UYC314" s="1636"/>
      <c r="UYD314" s="1636"/>
      <c r="UYE314" s="1636"/>
      <c r="UYF314" s="1636"/>
      <c r="UYG314" s="1636"/>
      <c r="UYH314" s="1636"/>
      <c r="UYI314" s="1636"/>
      <c r="UYJ314" s="1636"/>
      <c r="UYK314" s="1636"/>
      <c r="UYL314" s="1636"/>
      <c r="UYM314" s="1636"/>
      <c r="UYN314" s="1636"/>
      <c r="UYO314" s="1636"/>
      <c r="UYP314" s="1636"/>
      <c r="UYQ314" s="1636"/>
      <c r="UYR314" s="1636"/>
      <c r="UYS314" s="1636"/>
      <c r="UYT314" s="1636"/>
      <c r="UYU314" s="1636"/>
      <c r="UYV314" s="1636"/>
      <c r="UYW314" s="1636"/>
      <c r="UYX314" s="1636"/>
      <c r="UYY314" s="1636"/>
      <c r="UYZ314" s="1636"/>
      <c r="UZA314" s="1636"/>
      <c r="UZB314" s="1636"/>
      <c r="UZC314" s="1636"/>
      <c r="UZD314" s="1636"/>
      <c r="UZE314" s="1636"/>
      <c r="UZF314" s="1636"/>
      <c r="UZG314" s="1636"/>
      <c r="UZH314" s="1636"/>
      <c r="UZI314" s="1636"/>
      <c r="UZJ314" s="1636"/>
      <c r="UZK314" s="1636"/>
      <c r="UZL314" s="1636"/>
      <c r="UZM314" s="1636"/>
      <c r="UZN314" s="1636"/>
      <c r="UZO314" s="1636"/>
      <c r="UZP314" s="1636"/>
      <c r="UZQ314" s="1636"/>
      <c r="UZR314" s="1636"/>
      <c r="UZS314" s="1636"/>
      <c r="UZT314" s="1636"/>
      <c r="UZU314" s="1636"/>
      <c r="UZV314" s="1636"/>
      <c r="UZW314" s="1636"/>
      <c r="UZX314" s="1636"/>
      <c r="UZY314" s="1636"/>
      <c r="UZZ314" s="1636"/>
      <c r="VAA314" s="1636"/>
      <c r="VAB314" s="1636"/>
      <c r="VAC314" s="1636"/>
      <c r="VAD314" s="1636"/>
      <c r="VAE314" s="1636"/>
      <c r="VAF314" s="1636"/>
      <c r="VAG314" s="1636"/>
      <c r="VAH314" s="1636"/>
      <c r="VAI314" s="1636"/>
      <c r="VAJ314" s="1636"/>
      <c r="VAK314" s="1636"/>
      <c r="VAL314" s="1636"/>
      <c r="VAM314" s="1636"/>
      <c r="VAN314" s="1636"/>
      <c r="VAO314" s="1636"/>
      <c r="VAP314" s="1636"/>
      <c r="VAQ314" s="1636"/>
      <c r="VAR314" s="1636"/>
      <c r="VAS314" s="1636"/>
      <c r="VAT314" s="1636"/>
      <c r="VAU314" s="1636"/>
      <c r="VAV314" s="1636"/>
      <c r="VAW314" s="1636"/>
      <c r="VAX314" s="1636"/>
      <c r="VAY314" s="1636"/>
      <c r="VAZ314" s="1636"/>
      <c r="VBA314" s="1636"/>
      <c r="VBB314" s="1636"/>
      <c r="VBC314" s="1636"/>
      <c r="VBD314" s="1636"/>
      <c r="VBE314" s="1636"/>
      <c r="VBF314" s="1636"/>
      <c r="VBG314" s="1636"/>
      <c r="VBH314" s="1636"/>
      <c r="VBI314" s="1636"/>
      <c r="VBJ314" s="1636"/>
      <c r="VBK314" s="1636"/>
      <c r="VBL314" s="1636"/>
      <c r="VBM314" s="1636"/>
      <c r="VBN314" s="1636"/>
      <c r="VBO314" s="1636"/>
      <c r="VBP314" s="1636"/>
      <c r="VBQ314" s="1636"/>
      <c r="VBR314" s="1636"/>
      <c r="VBS314" s="1636"/>
      <c r="VBT314" s="1636"/>
      <c r="VBU314" s="1636"/>
      <c r="VBV314" s="1636"/>
      <c r="VBW314" s="1636"/>
      <c r="VBX314" s="1636"/>
      <c r="VBY314" s="1636"/>
      <c r="VBZ314" s="1636"/>
      <c r="VCA314" s="1636"/>
      <c r="VCB314" s="1636"/>
      <c r="VCC314" s="1636"/>
      <c r="VCD314" s="1636"/>
      <c r="VCE314" s="1636"/>
      <c r="VCF314" s="1636"/>
      <c r="VCG314" s="1636"/>
      <c r="VCH314" s="1636"/>
      <c r="VCI314" s="1636"/>
      <c r="VCJ314" s="1636"/>
      <c r="VCK314" s="1636"/>
      <c r="VCL314" s="1636"/>
      <c r="VCM314" s="1636"/>
      <c r="VCN314" s="1636"/>
      <c r="VCO314" s="1636"/>
      <c r="VCP314" s="1636"/>
      <c r="VCQ314" s="1636"/>
      <c r="VCR314" s="1636"/>
      <c r="VCS314" s="1636"/>
      <c r="VCT314" s="1636"/>
      <c r="VCU314" s="1636"/>
      <c r="VCV314" s="1636"/>
      <c r="VCW314" s="1636"/>
      <c r="VCX314" s="1636"/>
      <c r="VCY314" s="1636"/>
      <c r="VCZ314" s="1636"/>
      <c r="VDA314" s="1636"/>
      <c r="VDB314" s="1636"/>
      <c r="VDC314" s="1636"/>
      <c r="VDD314" s="1636"/>
      <c r="VDE314" s="1636"/>
      <c r="VDF314" s="1636"/>
      <c r="VDG314" s="1636"/>
      <c r="VDH314" s="1636"/>
      <c r="VDI314" s="1636"/>
      <c r="VDJ314" s="1636"/>
      <c r="VDK314" s="1636"/>
      <c r="VDL314" s="1636"/>
      <c r="VDM314" s="1636"/>
      <c r="VDN314" s="1636"/>
      <c r="VDO314" s="1636"/>
      <c r="VDP314" s="1636"/>
      <c r="VDQ314" s="1636"/>
      <c r="VDR314" s="1636"/>
      <c r="VDS314" s="1636"/>
      <c r="VDT314" s="1636"/>
      <c r="VDU314" s="1636"/>
      <c r="VDV314" s="1636"/>
      <c r="VDW314" s="1636"/>
      <c r="VDX314" s="1636"/>
      <c r="VDY314" s="1636"/>
      <c r="VDZ314" s="1636"/>
      <c r="VEA314" s="1636"/>
      <c r="VEB314" s="1636"/>
      <c r="VEC314" s="1636"/>
      <c r="VED314" s="1636"/>
      <c r="VEE314" s="1636"/>
      <c r="VEF314" s="1636"/>
      <c r="VEG314" s="1636"/>
      <c r="VEH314" s="1636"/>
      <c r="VEI314" s="1636"/>
      <c r="VEJ314" s="1636"/>
      <c r="VEK314" s="1636"/>
      <c r="VEL314" s="1636"/>
      <c r="VEM314" s="1636"/>
      <c r="VEN314" s="1636"/>
      <c r="VEO314" s="1636"/>
      <c r="VEP314" s="1636"/>
      <c r="VEQ314" s="1636"/>
      <c r="VER314" s="1636"/>
      <c r="VES314" s="1636"/>
      <c r="VET314" s="1636"/>
      <c r="VEU314" s="1636"/>
      <c r="VEV314" s="1636"/>
      <c r="VEW314" s="1636"/>
      <c r="VEX314" s="1636"/>
      <c r="VEY314" s="1636"/>
      <c r="VEZ314" s="1636"/>
      <c r="VFA314" s="1636"/>
      <c r="VFB314" s="1636"/>
      <c r="VFC314" s="1636"/>
      <c r="VFD314" s="1636"/>
      <c r="VFE314" s="1636"/>
      <c r="VFF314" s="1636"/>
      <c r="VFG314" s="1636"/>
      <c r="VFH314" s="1636"/>
      <c r="VFI314" s="1636"/>
      <c r="VFJ314" s="1636"/>
      <c r="VFK314" s="1636"/>
      <c r="VFL314" s="1636"/>
      <c r="VFM314" s="1636"/>
      <c r="VFN314" s="1636"/>
      <c r="VFO314" s="1636"/>
      <c r="VFP314" s="1636"/>
      <c r="VFQ314" s="1636"/>
      <c r="VFR314" s="1636"/>
      <c r="VFS314" s="1636"/>
      <c r="VFT314" s="1636"/>
      <c r="VFU314" s="1636"/>
      <c r="VFV314" s="1636"/>
      <c r="VFW314" s="1636"/>
      <c r="VFX314" s="1636"/>
      <c r="VFY314" s="1636"/>
      <c r="VFZ314" s="1636"/>
      <c r="VGA314" s="1636"/>
      <c r="VGB314" s="1636"/>
      <c r="VGC314" s="1636"/>
      <c r="VGD314" s="1636"/>
      <c r="VGE314" s="1636"/>
      <c r="VGF314" s="1636"/>
      <c r="VGG314" s="1636"/>
      <c r="VGH314" s="1636"/>
      <c r="VGI314" s="1636"/>
      <c r="VGJ314" s="1636"/>
      <c r="VGK314" s="1636"/>
      <c r="VGL314" s="1636"/>
      <c r="VGM314" s="1636"/>
      <c r="VGN314" s="1636"/>
      <c r="VGO314" s="1636"/>
      <c r="VGP314" s="1636"/>
      <c r="VGQ314" s="1636"/>
      <c r="VGR314" s="1636"/>
      <c r="VGS314" s="1636"/>
      <c r="VGT314" s="1636"/>
      <c r="VGU314" s="1636"/>
      <c r="VGV314" s="1636"/>
      <c r="VGW314" s="1636"/>
      <c r="VGX314" s="1636"/>
      <c r="VGY314" s="1636"/>
      <c r="VGZ314" s="1636"/>
      <c r="VHA314" s="1636"/>
      <c r="VHB314" s="1636"/>
      <c r="VHC314" s="1636"/>
      <c r="VHD314" s="1636"/>
      <c r="VHE314" s="1636"/>
      <c r="VHF314" s="1636"/>
      <c r="VHG314" s="1636"/>
      <c r="VHH314" s="1636"/>
      <c r="VHI314" s="1636"/>
      <c r="VHJ314" s="1636"/>
      <c r="VHK314" s="1636"/>
      <c r="VHL314" s="1636"/>
      <c r="VHM314" s="1636"/>
      <c r="VHN314" s="1636"/>
      <c r="VHO314" s="1636"/>
      <c r="VHP314" s="1636"/>
      <c r="VHQ314" s="1636"/>
      <c r="VHR314" s="1636"/>
      <c r="VHS314" s="1636"/>
      <c r="VHT314" s="1636"/>
      <c r="VHU314" s="1636"/>
      <c r="VHV314" s="1636"/>
      <c r="VHW314" s="1636"/>
      <c r="VHX314" s="1636"/>
      <c r="VHY314" s="1636"/>
      <c r="VHZ314" s="1636"/>
      <c r="VIA314" s="1636"/>
      <c r="VIB314" s="1636"/>
      <c r="VIC314" s="1636"/>
      <c r="VID314" s="1636"/>
      <c r="VIE314" s="1636"/>
      <c r="VIF314" s="1636"/>
      <c r="VIG314" s="1636"/>
      <c r="VIH314" s="1636"/>
      <c r="VII314" s="1636"/>
      <c r="VIJ314" s="1636"/>
      <c r="VIK314" s="1636"/>
      <c r="VIL314" s="1636"/>
      <c r="VIM314" s="1636"/>
      <c r="VIN314" s="1636"/>
      <c r="VIO314" s="1636"/>
      <c r="VIP314" s="1636"/>
      <c r="VIQ314" s="1636"/>
      <c r="VIR314" s="1636"/>
      <c r="VIS314" s="1636"/>
      <c r="VIT314" s="1636"/>
      <c r="VIU314" s="1636"/>
      <c r="VIV314" s="1636"/>
      <c r="VIW314" s="1636"/>
      <c r="VIX314" s="1636"/>
      <c r="VIY314" s="1636"/>
      <c r="VIZ314" s="1636"/>
      <c r="VJA314" s="1636"/>
      <c r="VJB314" s="1636"/>
      <c r="VJC314" s="1636"/>
      <c r="VJD314" s="1636"/>
      <c r="VJE314" s="1636"/>
      <c r="VJF314" s="1636"/>
      <c r="VJG314" s="1636"/>
      <c r="VJH314" s="1636"/>
      <c r="VJI314" s="1636"/>
      <c r="VJJ314" s="1636"/>
      <c r="VJK314" s="1636"/>
      <c r="VJL314" s="1636"/>
      <c r="VJM314" s="1636"/>
      <c r="VJN314" s="1636"/>
      <c r="VJO314" s="1636"/>
      <c r="VJP314" s="1636"/>
      <c r="VJQ314" s="1636"/>
      <c r="VJR314" s="1636"/>
      <c r="VJS314" s="1636"/>
      <c r="VJT314" s="1636"/>
      <c r="VJU314" s="1636"/>
      <c r="VJV314" s="1636"/>
      <c r="VJW314" s="1636"/>
      <c r="VJX314" s="1636"/>
      <c r="VJY314" s="1636"/>
      <c r="VJZ314" s="1636"/>
      <c r="VKA314" s="1636"/>
      <c r="VKB314" s="1636"/>
      <c r="VKC314" s="1636"/>
      <c r="VKD314" s="1636"/>
      <c r="VKE314" s="1636"/>
      <c r="VKF314" s="1636"/>
      <c r="VKG314" s="1636"/>
      <c r="VKH314" s="1636"/>
      <c r="VKI314" s="1636"/>
      <c r="VKJ314" s="1636"/>
      <c r="VKK314" s="1636"/>
      <c r="VKL314" s="1636"/>
      <c r="VKM314" s="1636"/>
      <c r="VKN314" s="1636"/>
      <c r="VKO314" s="1636"/>
      <c r="VKP314" s="1636"/>
      <c r="VKQ314" s="1636"/>
      <c r="VKR314" s="1636"/>
      <c r="VKS314" s="1636"/>
      <c r="VKT314" s="1636"/>
      <c r="VKU314" s="1636"/>
      <c r="VKV314" s="1636"/>
      <c r="VKW314" s="1636"/>
      <c r="VKX314" s="1636"/>
      <c r="VKY314" s="1636"/>
      <c r="VKZ314" s="1636"/>
      <c r="VLA314" s="1636"/>
      <c r="VLB314" s="1636"/>
      <c r="VLC314" s="1636"/>
      <c r="VLD314" s="1636"/>
      <c r="VLE314" s="1636"/>
      <c r="VLF314" s="1636"/>
      <c r="VLG314" s="1636"/>
      <c r="VLH314" s="1636"/>
      <c r="VLI314" s="1636"/>
      <c r="VLJ314" s="1636"/>
      <c r="VLK314" s="1636"/>
      <c r="VLL314" s="1636"/>
      <c r="VLM314" s="1636"/>
      <c r="VLN314" s="1636"/>
      <c r="VLO314" s="1636"/>
      <c r="VLP314" s="1636"/>
      <c r="VLQ314" s="1636"/>
      <c r="VLR314" s="1636"/>
      <c r="VLS314" s="1636"/>
      <c r="VLT314" s="1636"/>
      <c r="VLU314" s="1636"/>
      <c r="VLV314" s="1636"/>
      <c r="VLW314" s="1636"/>
      <c r="VLX314" s="1636"/>
      <c r="VLY314" s="1636"/>
      <c r="VLZ314" s="1636"/>
      <c r="VMA314" s="1636"/>
      <c r="VMB314" s="1636"/>
      <c r="VMC314" s="1636"/>
      <c r="VMD314" s="1636"/>
      <c r="VME314" s="1636"/>
      <c r="VMF314" s="1636"/>
      <c r="VMG314" s="1636"/>
      <c r="VMH314" s="1636"/>
      <c r="VMI314" s="1636"/>
      <c r="VMJ314" s="1636"/>
      <c r="VMK314" s="1636"/>
      <c r="VML314" s="1636"/>
      <c r="VMM314" s="1636"/>
      <c r="VMN314" s="1636"/>
      <c r="VMO314" s="1636"/>
      <c r="VMP314" s="1636"/>
      <c r="VMQ314" s="1636"/>
      <c r="VMR314" s="1636"/>
      <c r="VMS314" s="1636"/>
      <c r="VMT314" s="1636"/>
      <c r="VMU314" s="1636"/>
      <c r="VMV314" s="1636"/>
      <c r="VMW314" s="1636"/>
      <c r="VMX314" s="1636"/>
      <c r="VMY314" s="1636"/>
      <c r="VMZ314" s="1636"/>
      <c r="VNA314" s="1636"/>
      <c r="VNB314" s="1636"/>
      <c r="VNC314" s="1636"/>
      <c r="VND314" s="1636"/>
      <c r="VNE314" s="1636"/>
      <c r="VNF314" s="1636"/>
      <c r="VNG314" s="1636"/>
      <c r="VNH314" s="1636"/>
      <c r="VNI314" s="1636"/>
      <c r="VNJ314" s="1636"/>
      <c r="VNK314" s="1636"/>
      <c r="VNL314" s="1636"/>
      <c r="VNM314" s="1636"/>
      <c r="VNN314" s="1636"/>
      <c r="VNO314" s="1636"/>
      <c r="VNP314" s="1636"/>
      <c r="VNQ314" s="1636"/>
      <c r="VNR314" s="1636"/>
      <c r="VNS314" s="1636"/>
      <c r="VNT314" s="1636"/>
      <c r="VNU314" s="1636"/>
      <c r="VNV314" s="1636"/>
      <c r="VNW314" s="1636"/>
      <c r="VNX314" s="1636"/>
      <c r="VNY314" s="1636"/>
      <c r="VNZ314" s="1636"/>
      <c r="VOA314" s="1636"/>
      <c r="VOB314" s="1636"/>
      <c r="VOC314" s="1636"/>
      <c r="VOD314" s="1636"/>
      <c r="VOE314" s="1636"/>
      <c r="VOF314" s="1636"/>
      <c r="VOG314" s="1636"/>
      <c r="VOH314" s="1636"/>
      <c r="VOI314" s="1636"/>
      <c r="VOJ314" s="1636"/>
      <c r="VOK314" s="1636"/>
      <c r="VOL314" s="1636"/>
      <c r="VOM314" s="1636"/>
      <c r="VON314" s="1636"/>
      <c r="VOO314" s="1636"/>
      <c r="VOP314" s="1636"/>
      <c r="VOQ314" s="1636"/>
      <c r="VOR314" s="1636"/>
      <c r="VOS314" s="1636"/>
      <c r="VOT314" s="1636"/>
      <c r="VOU314" s="1636"/>
      <c r="VOV314" s="1636"/>
      <c r="VOW314" s="1636"/>
      <c r="VOX314" s="1636"/>
      <c r="VOY314" s="1636"/>
      <c r="VOZ314" s="1636"/>
      <c r="VPA314" s="1636"/>
      <c r="VPB314" s="1636"/>
      <c r="VPC314" s="1636"/>
      <c r="VPD314" s="1636"/>
      <c r="VPE314" s="1636"/>
      <c r="VPF314" s="1636"/>
      <c r="VPG314" s="1636"/>
      <c r="VPH314" s="1636"/>
      <c r="VPI314" s="1636"/>
      <c r="VPJ314" s="1636"/>
      <c r="VPK314" s="1636"/>
      <c r="VPL314" s="1636"/>
      <c r="VPM314" s="1636"/>
      <c r="VPN314" s="1636"/>
      <c r="VPO314" s="1636"/>
      <c r="VPP314" s="1636"/>
      <c r="VPQ314" s="1636"/>
      <c r="VPR314" s="1636"/>
      <c r="VPS314" s="1636"/>
      <c r="VPT314" s="1636"/>
      <c r="VPU314" s="1636"/>
      <c r="VPV314" s="1636"/>
      <c r="VPW314" s="1636"/>
      <c r="VPX314" s="1636"/>
      <c r="VPY314" s="1636"/>
      <c r="VPZ314" s="1636"/>
      <c r="VQA314" s="1636"/>
      <c r="VQB314" s="1636"/>
      <c r="VQC314" s="1636"/>
      <c r="VQD314" s="1636"/>
      <c r="VQE314" s="1636"/>
      <c r="VQF314" s="1636"/>
      <c r="VQG314" s="1636"/>
      <c r="VQH314" s="1636"/>
      <c r="VQI314" s="1636"/>
      <c r="VQJ314" s="1636"/>
      <c r="VQK314" s="1636"/>
      <c r="VQL314" s="1636"/>
      <c r="VQM314" s="1636"/>
      <c r="VQN314" s="1636"/>
      <c r="VQO314" s="1636"/>
      <c r="VQP314" s="1636"/>
      <c r="VQQ314" s="1636"/>
      <c r="VQR314" s="1636"/>
      <c r="VQS314" s="1636"/>
      <c r="VQT314" s="1636"/>
      <c r="VQU314" s="1636"/>
      <c r="VQV314" s="1636"/>
      <c r="VQW314" s="1636"/>
      <c r="VQX314" s="1636"/>
      <c r="VQY314" s="1636"/>
      <c r="VQZ314" s="1636"/>
      <c r="VRA314" s="1636"/>
      <c r="VRB314" s="1636"/>
      <c r="VRC314" s="1636"/>
      <c r="VRD314" s="1636"/>
      <c r="VRE314" s="1636"/>
      <c r="VRF314" s="1636"/>
      <c r="VRG314" s="1636"/>
      <c r="VRH314" s="1636"/>
      <c r="VRI314" s="1636"/>
      <c r="VRJ314" s="1636"/>
      <c r="VRK314" s="1636"/>
      <c r="VRL314" s="1636"/>
      <c r="VRM314" s="1636"/>
      <c r="VRN314" s="1636"/>
      <c r="VRO314" s="1636"/>
      <c r="VRP314" s="1636"/>
      <c r="VRQ314" s="1636"/>
      <c r="VRR314" s="1636"/>
      <c r="VRS314" s="1636"/>
      <c r="VRT314" s="1636"/>
      <c r="VRU314" s="1636"/>
      <c r="VRV314" s="1636"/>
      <c r="VRW314" s="1636"/>
      <c r="VRX314" s="1636"/>
      <c r="VRY314" s="1636"/>
      <c r="VRZ314" s="1636"/>
      <c r="VSA314" s="1636"/>
      <c r="VSB314" s="1636"/>
      <c r="VSC314" s="1636"/>
      <c r="VSD314" s="1636"/>
      <c r="VSE314" s="1636"/>
      <c r="VSF314" s="1636"/>
      <c r="VSG314" s="1636"/>
      <c r="VSH314" s="1636"/>
      <c r="VSI314" s="1636"/>
      <c r="VSJ314" s="1636"/>
      <c r="VSK314" s="1636"/>
      <c r="VSL314" s="1636"/>
      <c r="VSM314" s="1636"/>
      <c r="VSN314" s="1636"/>
      <c r="VSO314" s="1636"/>
      <c r="VSP314" s="1636"/>
      <c r="VSQ314" s="1636"/>
      <c r="VSR314" s="1636"/>
      <c r="VSS314" s="1636"/>
      <c r="VST314" s="1636"/>
      <c r="VSU314" s="1636"/>
      <c r="VSV314" s="1636"/>
      <c r="VSW314" s="1636"/>
      <c r="VSX314" s="1636"/>
      <c r="VSY314" s="1636"/>
      <c r="VSZ314" s="1636"/>
      <c r="VTA314" s="1636"/>
      <c r="VTB314" s="1636"/>
      <c r="VTC314" s="1636"/>
      <c r="VTD314" s="1636"/>
      <c r="VTE314" s="1636"/>
      <c r="VTF314" s="1636"/>
      <c r="VTG314" s="1636"/>
      <c r="VTH314" s="1636"/>
      <c r="VTI314" s="1636"/>
      <c r="VTJ314" s="1636"/>
      <c r="VTK314" s="1636"/>
      <c r="VTL314" s="1636"/>
      <c r="VTM314" s="1636"/>
      <c r="VTN314" s="1636"/>
      <c r="VTO314" s="1636"/>
      <c r="VTP314" s="1636"/>
      <c r="VTQ314" s="1636"/>
      <c r="VTR314" s="1636"/>
      <c r="VTS314" s="1636"/>
      <c r="VTT314" s="1636"/>
      <c r="VTU314" s="1636"/>
      <c r="VTV314" s="1636"/>
      <c r="VTW314" s="1636"/>
      <c r="VTX314" s="1636"/>
      <c r="VTY314" s="1636"/>
      <c r="VTZ314" s="1636"/>
      <c r="VUA314" s="1636"/>
      <c r="VUB314" s="1636"/>
      <c r="VUC314" s="1636"/>
      <c r="VUD314" s="1636"/>
      <c r="VUE314" s="1636"/>
      <c r="VUF314" s="1636"/>
      <c r="VUG314" s="1636"/>
      <c r="VUH314" s="1636"/>
      <c r="VUI314" s="1636"/>
      <c r="VUJ314" s="1636"/>
      <c r="VUK314" s="1636"/>
      <c r="VUL314" s="1636"/>
      <c r="VUM314" s="1636"/>
      <c r="VUN314" s="1636"/>
      <c r="VUO314" s="1636"/>
      <c r="VUP314" s="1636"/>
      <c r="VUQ314" s="1636"/>
      <c r="VUR314" s="1636"/>
      <c r="VUS314" s="1636"/>
      <c r="VUT314" s="1636"/>
      <c r="VUU314" s="1636"/>
      <c r="VUV314" s="1636"/>
      <c r="VUW314" s="1636"/>
      <c r="VUX314" s="1636"/>
      <c r="VUY314" s="1636"/>
      <c r="VUZ314" s="1636"/>
      <c r="VVA314" s="1636"/>
      <c r="VVB314" s="1636"/>
      <c r="VVC314" s="1636"/>
      <c r="VVD314" s="1636"/>
      <c r="VVE314" s="1636"/>
      <c r="VVF314" s="1636"/>
      <c r="VVG314" s="1636"/>
      <c r="VVH314" s="1636"/>
      <c r="VVI314" s="1636"/>
      <c r="VVJ314" s="1636"/>
      <c r="VVK314" s="1636"/>
      <c r="VVL314" s="1636"/>
      <c r="VVM314" s="1636"/>
      <c r="VVN314" s="1636"/>
      <c r="VVO314" s="1636"/>
      <c r="VVP314" s="1636"/>
      <c r="VVQ314" s="1636"/>
      <c r="VVR314" s="1636"/>
      <c r="VVS314" s="1636"/>
      <c r="VVT314" s="1636"/>
      <c r="VVU314" s="1636"/>
      <c r="VVV314" s="1636"/>
      <c r="VVW314" s="1636"/>
      <c r="VVX314" s="1636"/>
      <c r="VVY314" s="1636"/>
      <c r="VVZ314" s="1636"/>
      <c r="VWA314" s="1636"/>
      <c r="VWB314" s="1636"/>
      <c r="VWC314" s="1636"/>
      <c r="VWD314" s="1636"/>
      <c r="VWE314" s="1636"/>
      <c r="VWF314" s="1636"/>
      <c r="VWG314" s="1636"/>
      <c r="VWH314" s="1636"/>
      <c r="VWI314" s="1636"/>
      <c r="VWJ314" s="1636"/>
      <c r="VWK314" s="1636"/>
      <c r="VWL314" s="1636"/>
      <c r="VWM314" s="1636"/>
      <c r="VWN314" s="1636"/>
      <c r="VWO314" s="1636"/>
      <c r="VWP314" s="1636"/>
      <c r="VWQ314" s="1636"/>
      <c r="VWR314" s="1636"/>
      <c r="VWS314" s="1636"/>
      <c r="VWT314" s="1636"/>
      <c r="VWU314" s="1636"/>
      <c r="VWV314" s="1636"/>
      <c r="VWW314" s="1636"/>
      <c r="VWX314" s="1636"/>
      <c r="VWY314" s="1636"/>
      <c r="VWZ314" s="1636"/>
      <c r="VXA314" s="1636"/>
      <c r="VXB314" s="1636"/>
      <c r="VXC314" s="1636"/>
      <c r="VXD314" s="1636"/>
      <c r="VXE314" s="1636"/>
      <c r="VXF314" s="1636"/>
      <c r="VXG314" s="1636"/>
      <c r="VXH314" s="1636"/>
      <c r="VXI314" s="1636"/>
      <c r="VXJ314" s="1636"/>
      <c r="VXK314" s="1636"/>
      <c r="VXL314" s="1636"/>
      <c r="VXM314" s="1636"/>
      <c r="VXN314" s="1636"/>
      <c r="VXO314" s="1636"/>
      <c r="VXP314" s="1636"/>
      <c r="VXQ314" s="1636"/>
      <c r="VXR314" s="1636"/>
      <c r="VXS314" s="1636"/>
      <c r="VXT314" s="1636"/>
      <c r="VXU314" s="1636"/>
      <c r="VXV314" s="1636"/>
      <c r="VXW314" s="1636"/>
      <c r="VXX314" s="1636"/>
      <c r="VXY314" s="1636"/>
      <c r="VXZ314" s="1636"/>
      <c r="VYA314" s="1636"/>
      <c r="VYB314" s="1636"/>
      <c r="VYC314" s="1636"/>
      <c r="VYD314" s="1636"/>
      <c r="VYE314" s="1636"/>
      <c r="VYF314" s="1636"/>
      <c r="VYG314" s="1636"/>
      <c r="VYH314" s="1636"/>
      <c r="VYI314" s="1636"/>
      <c r="VYJ314" s="1636"/>
      <c r="VYK314" s="1636"/>
      <c r="VYL314" s="1636"/>
      <c r="VYM314" s="1636"/>
      <c r="VYN314" s="1636"/>
      <c r="VYO314" s="1636"/>
      <c r="VYP314" s="1636"/>
      <c r="VYQ314" s="1636"/>
      <c r="VYR314" s="1636"/>
      <c r="VYS314" s="1636"/>
      <c r="VYT314" s="1636"/>
      <c r="VYU314" s="1636"/>
      <c r="VYV314" s="1636"/>
      <c r="VYW314" s="1636"/>
      <c r="VYX314" s="1636"/>
      <c r="VYY314" s="1636"/>
      <c r="VYZ314" s="1636"/>
      <c r="VZA314" s="1636"/>
      <c r="VZB314" s="1636"/>
      <c r="VZC314" s="1636"/>
      <c r="VZD314" s="1636"/>
      <c r="VZE314" s="1636"/>
      <c r="VZF314" s="1636"/>
      <c r="VZG314" s="1636"/>
      <c r="VZH314" s="1636"/>
      <c r="VZI314" s="1636"/>
      <c r="VZJ314" s="1636"/>
      <c r="VZK314" s="1636"/>
      <c r="VZL314" s="1636"/>
      <c r="VZM314" s="1636"/>
      <c r="VZN314" s="1636"/>
      <c r="VZO314" s="1636"/>
      <c r="VZP314" s="1636"/>
      <c r="VZQ314" s="1636"/>
      <c r="VZR314" s="1636"/>
      <c r="VZS314" s="1636"/>
      <c r="VZT314" s="1636"/>
      <c r="VZU314" s="1636"/>
      <c r="VZV314" s="1636"/>
      <c r="VZW314" s="1636"/>
      <c r="VZX314" s="1636"/>
      <c r="VZY314" s="1636"/>
      <c r="VZZ314" s="1636"/>
      <c r="WAA314" s="1636"/>
      <c r="WAB314" s="1636"/>
      <c r="WAC314" s="1636"/>
      <c r="WAD314" s="1636"/>
      <c r="WAE314" s="1636"/>
      <c r="WAF314" s="1636"/>
      <c r="WAG314" s="1636"/>
      <c r="WAH314" s="1636"/>
      <c r="WAI314" s="1636"/>
      <c r="WAJ314" s="1636"/>
      <c r="WAK314" s="1636"/>
      <c r="WAL314" s="1636"/>
      <c r="WAM314" s="1636"/>
      <c r="WAN314" s="1636"/>
      <c r="WAO314" s="1636"/>
      <c r="WAP314" s="1636"/>
      <c r="WAQ314" s="1636"/>
      <c r="WAR314" s="1636"/>
      <c r="WAS314" s="1636"/>
      <c r="WAT314" s="1636"/>
      <c r="WAU314" s="1636"/>
      <c r="WAV314" s="1636"/>
      <c r="WAW314" s="1636"/>
      <c r="WAX314" s="1636"/>
      <c r="WAY314" s="1636"/>
      <c r="WAZ314" s="1636"/>
      <c r="WBA314" s="1636"/>
      <c r="WBB314" s="1636"/>
      <c r="WBC314" s="1636"/>
      <c r="WBD314" s="1636"/>
      <c r="WBE314" s="1636"/>
      <c r="WBF314" s="1636"/>
      <c r="WBG314" s="1636"/>
      <c r="WBH314" s="1636"/>
      <c r="WBI314" s="1636"/>
      <c r="WBJ314" s="1636"/>
      <c r="WBK314" s="1636"/>
      <c r="WBL314" s="1636"/>
      <c r="WBM314" s="1636"/>
      <c r="WBN314" s="1636"/>
      <c r="WBO314" s="1636"/>
      <c r="WBP314" s="1636"/>
      <c r="WBQ314" s="1636"/>
      <c r="WBR314" s="1636"/>
      <c r="WBS314" s="1636"/>
      <c r="WBT314" s="1636"/>
      <c r="WBU314" s="1636"/>
      <c r="WBV314" s="1636"/>
      <c r="WBW314" s="1636"/>
      <c r="WBX314" s="1636"/>
      <c r="WBY314" s="1636"/>
      <c r="WBZ314" s="1636"/>
      <c r="WCA314" s="1636"/>
      <c r="WCB314" s="1636"/>
      <c r="WCC314" s="1636"/>
      <c r="WCD314" s="1636"/>
      <c r="WCE314" s="1636"/>
      <c r="WCF314" s="1636"/>
      <c r="WCG314" s="1636"/>
      <c r="WCH314" s="1636"/>
      <c r="WCI314" s="1636"/>
      <c r="WCJ314" s="1636"/>
      <c r="WCK314" s="1636"/>
      <c r="WCL314" s="1636"/>
      <c r="WCM314" s="1636"/>
      <c r="WCN314" s="1636"/>
      <c r="WCO314" s="1636"/>
      <c r="WCP314" s="1636"/>
      <c r="WCQ314" s="1636"/>
      <c r="WCR314" s="1636"/>
      <c r="WCS314" s="1636"/>
      <c r="WCT314" s="1636"/>
      <c r="WCU314" s="1636"/>
      <c r="WCV314" s="1636"/>
      <c r="WCW314" s="1636"/>
      <c r="WCX314" s="1636"/>
      <c r="WCY314" s="1636"/>
      <c r="WCZ314" s="1636"/>
      <c r="WDA314" s="1636"/>
      <c r="WDB314" s="1636"/>
      <c r="WDC314" s="1636"/>
      <c r="WDD314" s="1636"/>
      <c r="WDE314" s="1636"/>
      <c r="WDF314" s="1636"/>
      <c r="WDG314" s="1636"/>
      <c r="WDH314" s="1636"/>
      <c r="WDI314" s="1636"/>
      <c r="WDJ314" s="1636"/>
      <c r="WDK314" s="1636"/>
      <c r="WDL314" s="1636"/>
      <c r="WDM314" s="1636"/>
      <c r="WDN314" s="1636"/>
      <c r="WDO314" s="1636"/>
      <c r="WDP314" s="1636"/>
      <c r="WDQ314" s="1636"/>
      <c r="WDR314" s="1636"/>
      <c r="WDS314" s="1636"/>
      <c r="WDT314" s="1636"/>
      <c r="WDU314" s="1636"/>
      <c r="WDV314" s="1636"/>
      <c r="WDW314" s="1636"/>
      <c r="WDX314" s="1636"/>
      <c r="WDY314" s="1636"/>
      <c r="WDZ314" s="1636"/>
      <c r="WEA314" s="1636"/>
      <c r="WEB314" s="1636"/>
      <c r="WEC314" s="1636"/>
      <c r="WED314" s="1636"/>
      <c r="WEE314" s="1636"/>
      <c r="WEF314" s="1636"/>
      <c r="WEG314" s="1636"/>
      <c r="WEH314" s="1636"/>
      <c r="WEI314" s="1636"/>
      <c r="WEJ314" s="1636"/>
      <c r="WEK314" s="1636"/>
      <c r="WEL314" s="1636"/>
      <c r="WEM314" s="1636"/>
      <c r="WEN314" s="1636"/>
      <c r="WEO314" s="1636"/>
      <c r="WEP314" s="1636"/>
      <c r="WEQ314" s="1636"/>
      <c r="WER314" s="1636"/>
      <c r="WES314" s="1636"/>
      <c r="WET314" s="1636"/>
      <c r="WEU314" s="1636"/>
      <c r="WEV314" s="1636"/>
      <c r="WEW314" s="1636"/>
      <c r="WEX314" s="1636"/>
      <c r="WEY314" s="1636"/>
      <c r="WEZ314" s="1636"/>
      <c r="WFA314" s="1636"/>
      <c r="WFB314" s="1636"/>
      <c r="WFC314" s="1636"/>
      <c r="WFD314" s="1636"/>
      <c r="WFE314" s="1636"/>
      <c r="WFF314" s="1636"/>
      <c r="WFG314" s="1636"/>
      <c r="WFH314" s="1636"/>
      <c r="WFI314" s="1636"/>
      <c r="WFJ314" s="1636"/>
      <c r="WFK314" s="1636"/>
      <c r="WFL314" s="1636"/>
      <c r="WFM314" s="1636"/>
      <c r="WFN314" s="1636"/>
      <c r="WFO314" s="1636"/>
      <c r="WFP314" s="1636"/>
      <c r="WFQ314" s="1636"/>
      <c r="WFR314" s="1636"/>
      <c r="WFS314" s="1636"/>
      <c r="WFT314" s="1636"/>
      <c r="WFU314" s="1636"/>
      <c r="WFV314" s="1636"/>
      <c r="WFW314" s="1636"/>
      <c r="WFX314" s="1636"/>
      <c r="WFY314" s="1636"/>
      <c r="WFZ314" s="1636"/>
      <c r="WGA314" s="1636"/>
      <c r="WGB314" s="1636"/>
      <c r="WGC314" s="1636"/>
      <c r="WGD314" s="1636"/>
      <c r="WGE314" s="1636"/>
      <c r="WGF314" s="1636"/>
      <c r="WGG314" s="1636"/>
      <c r="WGH314" s="1636"/>
      <c r="WGI314" s="1636"/>
      <c r="WGJ314" s="1636"/>
      <c r="WGK314" s="1636"/>
      <c r="WGL314" s="1636"/>
      <c r="WGM314" s="1636"/>
      <c r="WGN314" s="1636"/>
      <c r="WGO314" s="1636"/>
      <c r="WGP314" s="1636"/>
      <c r="WGQ314" s="1636"/>
      <c r="WGR314" s="1636"/>
      <c r="WGS314" s="1636"/>
      <c r="WGT314" s="1636"/>
      <c r="WGU314" s="1636"/>
      <c r="WGV314" s="1636"/>
      <c r="WGW314" s="1636"/>
      <c r="WGX314" s="1636"/>
      <c r="WGY314" s="1636"/>
      <c r="WGZ314" s="1636"/>
      <c r="WHA314" s="1636"/>
      <c r="WHB314" s="1636"/>
      <c r="WHC314" s="1636"/>
      <c r="WHD314" s="1636"/>
      <c r="WHE314" s="1636"/>
      <c r="WHF314" s="1636"/>
      <c r="WHG314" s="1636"/>
      <c r="WHH314" s="1636"/>
      <c r="WHI314" s="1636"/>
      <c r="WHJ314" s="1636"/>
      <c r="WHK314" s="1636"/>
      <c r="WHL314" s="1636"/>
      <c r="WHM314" s="1636"/>
      <c r="WHN314" s="1636"/>
      <c r="WHO314" s="1636"/>
      <c r="WHP314" s="1636"/>
      <c r="WHQ314" s="1636"/>
      <c r="WHR314" s="1636"/>
      <c r="WHS314" s="1636"/>
      <c r="WHT314" s="1636"/>
      <c r="WHU314" s="1636"/>
      <c r="WHV314" s="1636"/>
      <c r="WHW314" s="1636"/>
      <c r="WHX314" s="1636"/>
      <c r="WHY314" s="1636"/>
      <c r="WHZ314" s="1636"/>
      <c r="WIA314" s="1636"/>
      <c r="WIB314" s="1636"/>
      <c r="WIC314" s="1636"/>
      <c r="WID314" s="1636"/>
      <c r="WIE314" s="1636"/>
      <c r="WIF314" s="1636"/>
      <c r="WIG314" s="1636"/>
      <c r="WIH314" s="1636"/>
      <c r="WII314" s="1636"/>
      <c r="WIJ314" s="1636"/>
      <c r="WIK314" s="1636"/>
      <c r="WIL314" s="1636"/>
      <c r="WIM314" s="1636"/>
      <c r="WIN314" s="1636"/>
      <c r="WIO314" s="1636"/>
      <c r="WIP314" s="1636"/>
      <c r="WIQ314" s="1636"/>
      <c r="WIR314" s="1636"/>
      <c r="WIS314" s="1636"/>
      <c r="WIT314" s="1636"/>
      <c r="WIU314" s="1636"/>
      <c r="WIV314" s="1636"/>
      <c r="WIW314" s="1636"/>
      <c r="WIX314" s="1636"/>
      <c r="WIY314" s="1636"/>
      <c r="WIZ314" s="1636"/>
      <c r="WJA314" s="1636"/>
      <c r="WJB314" s="1636"/>
      <c r="WJC314" s="1636"/>
      <c r="WJD314" s="1636"/>
      <c r="WJE314" s="1636"/>
      <c r="WJF314" s="1636"/>
      <c r="WJG314" s="1636"/>
      <c r="WJH314" s="1636"/>
      <c r="WJI314" s="1636"/>
      <c r="WJJ314" s="1636"/>
      <c r="WJK314" s="1636"/>
      <c r="WJL314" s="1636"/>
      <c r="WJM314" s="1636"/>
      <c r="WJN314" s="1636"/>
      <c r="WJO314" s="1636"/>
      <c r="WJP314" s="1636"/>
      <c r="WJQ314" s="1636"/>
      <c r="WJR314" s="1636"/>
      <c r="WJS314" s="1636"/>
      <c r="WJT314" s="1636"/>
      <c r="WJU314" s="1636"/>
      <c r="WJV314" s="1636"/>
      <c r="WJW314" s="1636"/>
      <c r="WJX314" s="1636"/>
      <c r="WJY314" s="1636"/>
      <c r="WJZ314" s="1636"/>
      <c r="WKA314" s="1636"/>
      <c r="WKB314" s="1636"/>
      <c r="WKC314" s="1636"/>
      <c r="WKD314" s="1636"/>
      <c r="WKE314" s="1636"/>
      <c r="WKF314" s="1636"/>
      <c r="WKG314" s="1636"/>
      <c r="WKH314" s="1636"/>
      <c r="WKI314" s="1636"/>
      <c r="WKJ314" s="1636"/>
      <c r="WKK314" s="1636"/>
      <c r="WKL314" s="1636"/>
      <c r="WKM314" s="1636"/>
      <c r="WKN314" s="1636"/>
      <c r="WKO314" s="1636"/>
      <c r="WKP314" s="1636"/>
      <c r="WKQ314" s="1636"/>
      <c r="WKR314" s="1636"/>
      <c r="WKS314" s="1636"/>
      <c r="WKT314" s="1636"/>
      <c r="WKU314" s="1636"/>
      <c r="WKV314" s="1636"/>
      <c r="WKW314" s="1636"/>
      <c r="WKX314" s="1636"/>
      <c r="WKY314" s="1636"/>
      <c r="WKZ314" s="1636"/>
      <c r="WLA314" s="1636"/>
      <c r="WLB314" s="1636"/>
      <c r="WLC314" s="1636"/>
      <c r="WLD314" s="1636"/>
      <c r="WLE314" s="1636"/>
      <c r="WLF314" s="1636"/>
      <c r="WLG314" s="1636"/>
      <c r="WLH314" s="1636"/>
      <c r="WLI314" s="1636"/>
      <c r="WLJ314" s="1636"/>
      <c r="WLK314" s="1636"/>
      <c r="WLL314" s="1636"/>
      <c r="WLM314" s="1636"/>
      <c r="WLN314" s="1636"/>
      <c r="WLO314" s="1636"/>
      <c r="WLP314" s="1636"/>
      <c r="WLQ314" s="1636"/>
      <c r="WLR314" s="1636"/>
      <c r="WLS314" s="1636"/>
      <c r="WLT314" s="1636"/>
      <c r="WLU314" s="1636"/>
      <c r="WLV314" s="1636"/>
      <c r="WLW314" s="1636"/>
      <c r="WLX314" s="1636"/>
      <c r="WLY314" s="1636"/>
      <c r="WLZ314" s="1636"/>
      <c r="WMA314" s="1636"/>
      <c r="WMB314" s="1636"/>
      <c r="WMC314" s="1636"/>
      <c r="WMD314" s="1636"/>
      <c r="WME314" s="1636"/>
      <c r="WMF314" s="1636"/>
      <c r="WMG314" s="1636"/>
      <c r="WMH314" s="1636"/>
      <c r="WMI314" s="1636"/>
      <c r="WMJ314" s="1636"/>
      <c r="WMK314" s="1636"/>
      <c r="WML314" s="1636"/>
      <c r="WMM314" s="1636"/>
      <c r="WMN314" s="1636"/>
      <c r="WMO314" s="1636"/>
      <c r="WMP314" s="1636"/>
      <c r="WMQ314" s="1636"/>
      <c r="WMR314" s="1636"/>
      <c r="WMS314" s="1636"/>
      <c r="WMT314" s="1636"/>
      <c r="WMU314" s="1636"/>
      <c r="WMV314" s="1636"/>
      <c r="WMW314" s="1636"/>
      <c r="WMX314" s="1636"/>
      <c r="WMY314" s="1636"/>
      <c r="WMZ314" s="1636"/>
      <c r="WNA314" s="1636"/>
      <c r="WNB314" s="1636"/>
      <c r="WNC314" s="1636"/>
      <c r="WND314" s="1636"/>
      <c r="WNE314" s="1636"/>
      <c r="WNF314" s="1636"/>
      <c r="WNG314" s="1636"/>
      <c r="WNH314" s="1636"/>
      <c r="WNI314" s="1636"/>
      <c r="WNJ314" s="1636"/>
      <c r="WNK314" s="1636"/>
      <c r="WNL314" s="1636"/>
      <c r="WNM314" s="1636"/>
      <c r="WNN314" s="1636"/>
      <c r="WNO314" s="1636"/>
      <c r="WNP314" s="1636"/>
      <c r="WNQ314" s="1636"/>
      <c r="WNR314" s="1636"/>
      <c r="WNS314" s="1636"/>
      <c r="WNT314" s="1636"/>
      <c r="WNU314" s="1636"/>
      <c r="WNV314" s="1636"/>
      <c r="WNW314" s="1636"/>
      <c r="WNX314" s="1636"/>
      <c r="WNY314" s="1636"/>
      <c r="WNZ314" s="1636"/>
      <c r="WOA314" s="1636"/>
      <c r="WOB314" s="1636"/>
      <c r="WOC314" s="1636"/>
      <c r="WOD314" s="1636"/>
      <c r="WOE314" s="1636"/>
      <c r="WOF314" s="1636"/>
      <c r="WOG314" s="1636"/>
      <c r="WOH314" s="1636"/>
      <c r="WOI314" s="1636"/>
      <c r="WOJ314" s="1636"/>
      <c r="WOK314" s="1636"/>
      <c r="WOL314" s="1636"/>
      <c r="WOM314" s="1636"/>
      <c r="WON314" s="1636"/>
      <c r="WOO314" s="1636"/>
      <c r="WOP314" s="1636"/>
      <c r="WOQ314" s="1636"/>
      <c r="WOR314" s="1636"/>
      <c r="WOS314" s="1636"/>
      <c r="WOT314" s="1636"/>
      <c r="WOU314" s="1636"/>
      <c r="WOV314" s="1636"/>
      <c r="WOW314" s="1636"/>
      <c r="WOX314" s="1636"/>
      <c r="WOY314" s="1636"/>
      <c r="WOZ314" s="1636"/>
      <c r="WPA314" s="1636"/>
      <c r="WPB314" s="1636"/>
      <c r="WPC314" s="1636"/>
      <c r="WPD314" s="1636"/>
      <c r="WPE314" s="1636"/>
      <c r="WPF314" s="1636"/>
      <c r="WPG314" s="1636"/>
      <c r="WPH314" s="1636"/>
      <c r="WPI314" s="1636"/>
      <c r="WPJ314" s="1636"/>
      <c r="WPK314" s="1636"/>
      <c r="WPL314" s="1636"/>
      <c r="WPM314" s="1636"/>
      <c r="WPN314" s="1636"/>
      <c r="WPO314" s="1636"/>
      <c r="WPP314" s="1636"/>
      <c r="WPQ314" s="1636"/>
      <c r="WPR314" s="1636"/>
      <c r="WPS314" s="1636"/>
      <c r="WPT314" s="1636"/>
      <c r="WPU314" s="1636"/>
      <c r="WPV314" s="1636"/>
      <c r="WPW314" s="1636"/>
      <c r="WPX314" s="1636"/>
      <c r="WPY314" s="1636"/>
      <c r="WPZ314" s="1636"/>
      <c r="WQA314" s="1636"/>
      <c r="WQB314" s="1636"/>
      <c r="WQC314" s="1636"/>
      <c r="WQD314" s="1636"/>
      <c r="WQE314" s="1636"/>
      <c r="WQF314" s="1636"/>
      <c r="WQG314" s="1636"/>
      <c r="WQH314" s="1636"/>
      <c r="WQI314" s="1636"/>
      <c r="WQJ314" s="1636"/>
      <c r="WQK314" s="1636"/>
      <c r="WQL314" s="1636"/>
      <c r="WQM314" s="1636"/>
      <c r="WQN314" s="1636"/>
      <c r="WQO314" s="1636"/>
      <c r="WQP314" s="1636"/>
      <c r="WQQ314" s="1636"/>
      <c r="WQR314" s="1636"/>
      <c r="WQS314" s="1636"/>
      <c r="WQT314" s="1636"/>
      <c r="WQU314" s="1636"/>
      <c r="WQV314" s="1636"/>
      <c r="WQW314" s="1636"/>
      <c r="WQX314" s="1636"/>
      <c r="WQY314" s="1636"/>
      <c r="WQZ314" s="1636"/>
      <c r="WRA314" s="1636"/>
      <c r="WRB314" s="1636"/>
      <c r="WRC314" s="1636"/>
      <c r="WRD314" s="1636"/>
      <c r="WRE314" s="1636"/>
      <c r="WRF314" s="1636"/>
      <c r="WRG314" s="1636"/>
      <c r="WRH314" s="1636"/>
      <c r="WRI314" s="1636"/>
      <c r="WRJ314" s="1636"/>
      <c r="WRK314" s="1636"/>
      <c r="WRL314" s="1636"/>
      <c r="WRM314" s="1636"/>
      <c r="WRN314" s="1636"/>
      <c r="WRO314" s="1636"/>
      <c r="WRP314" s="1636"/>
      <c r="WRQ314" s="1636"/>
      <c r="WRR314" s="1636"/>
      <c r="WRS314" s="1636"/>
      <c r="WRT314" s="1636"/>
      <c r="WRU314" s="1636"/>
      <c r="WRV314" s="1636"/>
      <c r="WRW314" s="1636"/>
      <c r="WRX314" s="1636"/>
      <c r="WRY314" s="1636"/>
      <c r="WRZ314" s="1636"/>
      <c r="WSA314" s="1636"/>
      <c r="WSB314" s="1636"/>
      <c r="WSC314" s="1636"/>
      <c r="WSD314" s="1636"/>
      <c r="WSE314" s="1636"/>
      <c r="WSF314" s="1636"/>
      <c r="WSG314" s="1636"/>
      <c r="WSH314" s="1636"/>
      <c r="WSI314" s="1636"/>
      <c r="WSJ314" s="1636"/>
      <c r="WSK314" s="1636"/>
      <c r="WSL314" s="1636"/>
      <c r="WSM314" s="1636"/>
      <c r="WSN314" s="1636"/>
      <c r="WSO314" s="1636"/>
      <c r="WSP314" s="1636"/>
      <c r="WSQ314" s="1636"/>
      <c r="WSR314" s="1636"/>
      <c r="WSS314" s="1636"/>
      <c r="WST314" s="1636"/>
      <c r="WSU314" s="1636"/>
      <c r="WSV314" s="1636"/>
      <c r="WSW314" s="1636"/>
      <c r="WSX314" s="1636"/>
      <c r="WSY314" s="1636"/>
      <c r="WSZ314" s="1636"/>
      <c r="WTA314" s="1636"/>
      <c r="WTB314" s="1636"/>
      <c r="WTC314" s="1636"/>
      <c r="WTD314" s="1636"/>
      <c r="WTE314" s="1636"/>
      <c r="WTF314" s="1636"/>
      <c r="WTG314" s="1636"/>
      <c r="WTH314" s="1636"/>
      <c r="WTI314" s="1636"/>
      <c r="WTJ314" s="1636"/>
      <c r="WTK314" s="1636"/>
      <c r="WTL314" s="1636"/>
      <c r="WTM314" s="1636"/>
      <c r="WTN314" s="1636"/>
      <c r="WTO314" s="1636"/>
      <c r="WTP314" s="1636"/>
      <c r="WTQ314" s="1636"/>
      <c r="WTR314" s="1636"/>
      <c r="WTS314" s="1636"/>
      <c r="WTT314" s="1636"/>
      <c r="WTU314" s="1636"/>
      <c r="WTV314" s="1636"/>
      <c r="WTW314" s="1636"/>
      <c r="WTX314" s="1636"/>
      <c r="WTY314" s="1636"/>
      <c r="WTZ314" s="1636"/>
      <c r="WUA314" s="1636"/>
      <c r="WUB314" s="1636"/>
      <c r="WUC314" s="1636"/>
      <c r="WUD314" s="1636"/>
      <c r="WUE314" s="1636"/>
      <c r="WUF314" s="1636"/>
      <c r="WUG314" s="1636"/>
      <c r="WUH314" s="1636"/>
      <c r="WUI314" s="1636"/>
      <c r="WUJ314" s="1636"/>
      <c r="WUK314" s="1636"/>
      <c r="WUL314" s="1636"/>
      <c r="WUM314" s="1636"/>
      <c r="WUN314" s="1636"/>
      <c r="WUO314" s="1636"/>
      <c r="WUP314" s="1636"/>
      <c r="WUQ314" s="1636"/>
      <c r="WUR314" s="1636"/>
      <c r="WUS314" s="1636"/>
      <c r="WUT314" s="1636"/>
      <c r="WUU314" s="1636"/>
      <c r="WUV314" s="1636"/>
      <c r="WUW314" s="1636"/>
      <c r="WUX314" s="1636"/>
      <c r="WUY314" s="1636"/>
      <c r="WUZ314" s="1636"/>
      <c r="WVA314" s="1636"/>
      <c r="WVB314" s="1636"/>
      <c r="WVC314" s="1636"/>
      <c r="WVD314" s="1636"/>
      <c r="WVE314" s="1636"/>
      <c r="WVF314" s="1636"/>
      <c r="WVG314" s="1636"/>
      <c r="WVH314" s="1636"/>
      <c r="WVI314" s="1636"/>
      <c r="WVJ314" s="1636"/>
      <c r="WVK314" s="1636"/>
      <c r="WVL314" s="1636"/>
      <c r="WVM314" s="1636"/>
      <c r="WVN314" s="1636"/>
      <c r="WVO314" s="1636"/>
      <c r="WVP314" s="1636"/>
      <c r="WVQ314" s="1636"/>
      <c r="WVR314" s="1636"/>
      <c r="WVS314" s="1636"/>
      <c r="WVT314" s="1636"/>
      <c r="WVU314" s="1636"/>
      <c r="WVV314" s="1636"/>
      <c r="WVW314" s="1636"/>
      <c r="WVX314" s="1636"/>
      <c r="WVY314" s="1636"/>
      <c r="WVZ314" s="1636"/>
      <c r="WWA314" s="1636"/>
      <c r="WWB314" s="1636"/>
      <c r="WWC314" s="1636"/>
      <c r="WWD314" s="1636"/>
      <c r="WWE314" s="1636"/>
      <c r="WWF314" s="1636"/>
      <c r="WWG314" s="1636"/>
      <c r="WWH314" s="1636"/>
      <c r="WWI314" s="1636"/>
      <c r="WWJ314" s="1636"/>
      <c r="WWK314" s="1636"/>
      <c r="WWL314" s="1636"/>
      <c r="WWM314" s="1636"/>
      <c r="WWN314" s="1636"/>
      <c r="WWO314" s="1636"/>
      <c r="WWP314" s="1636"/>
      <c r="WWQ314" s="1636"/>
      <c r="WWR314" s="1636"/>
      <c r="WWS314" s="1636"/>
      <c r="WWT314" s="1636"/>
      <c r="WWU314" s="1636"/>
      <c r="WWV314" s="1636"/>
      <c r="WWW314" s="1636"/>
      <c r="WWX314" s="1636"/>
      <c r="WWY314" s="1636"/>
      <c r="WWZ314" s="1636"/>
      <c r="WXA314" s="1636"/>
      <c r="WXB314" s="1636"/>
      <c r="WXC314" s="1636"/>
      <c r="WXD314" s="1636"/>
      <c r="WXE314" s="1636"/>
      <c r="WXF314" s="1636"/>
      <c r="WXG314" s="1636"/>
      <c r="WXH314" s="1636"/>
      <c r="WXI314" s="1636"/>
      <c r="WXJ314" s="1636"/>
      <c r="WXK314" s="1636"/>
      <c r="WXL314" s="1636"/>
      <c r="WXM314" s="1636"/>
      <c r="WXN314" s="1636"/>
      <c r="WXO314" s="1636"/>
      <c r="WXP314" s="1636"/>
      <c r="WXQ314" s="1636"/>
      <c r="WXR314" s="1636"/>
      <c r="WXS314" s="1636"/>
      <c r="WXT314" s="1636"/>
      <c r="WXU314" s="1636"/>
      <c r="WXV314" s="1636"/>
      <c r="WXW314" s="1636"/>
      <c r="WXX314" s="1636"/>
      <c r="WXY314" s="1636"/>
      <c r="WXZ314" s="1636"/>
      <c r="WYA314" s="1636"/>
      <c r="WYB314" s="1636"/>
      <c r="WYC314" s="1636"/>
      <c r="WYD314" s="1636"/>
      <c r="WYE314" s="1636"/>
      <c r="WYF314" s="1636"/>
      <c r="WYG314" s="1636"/>
      <c r="WYH314" s="1636"/>
      <c r="WYI314" s="1636"/>
      <c r="WYJ314" s="1636"/>
      <c r="WYK314" s="1636"/>
      <c r="WYL314" s="1636"/>
      <c r="WYM314" s="1636"/>
      <c r="WYN314" s="1636"/>
      <c r="WYO314" s="1636"/>
      <c r="WYP314" s="1636"/>
      <c r="WYQ314" s="1636"/>
      <c r="WYR314" s="1636"/>
      <c r="WYS314" s="1636"/>
      <c r="WYT314" s="1636"/>
      <c r="WYU314" s="1636"/>
      <c r="WYV314" s="1636"/>
      <c r="WYW314" s="1636"/>
      <c r="WYX314" s="1636"/>
      <c r="WYY314" s="1636"/>
      <c r="WYZ314" s="1636"/>
      <c r="WZA314" s="1636"/>
      <c r="WZB314" s="1636"/>
      <c r="WZC314" s="1636"/>
      <c r="WZD314" s="1636"/>
      <c r="WZE314" s="1636"/>
      <c r="WZF314" s="1636"/>
      <c r="WZG314" s="1636"/>
      <c r="WZH314" s="1636"/>
      <c r="WZI314" s="1636"/>
      <c r="WZJ314" s="1636"/>
      <c r="WZK314" s="1636"/>
      <c r="WZL314" s="1636"/>
      <c r="WZM314" s="1636"/>
      <c r="WZN314" s="1636"/>
      <c r="WZO314" s="1636"/>
      <c r="WZP314" s="1636"/>
      <c r="WZQ314" s="1636"/>
      <c r="WZR314" s="1636"/>
      <c r="WZS314" s="1636"/>
      <c r="WZT314" s="1636"/>
      <c r="WZU314" s="1636"/>
      <c r="WZV314" s="1636"/>
      <c r="WZW314" s="1636"/>
      <c r="WZX314" s="1636"/>
      <c r="WZY314" s="1636"/>
      <c r="WZZ314" s="1636"/>
      <c r="XAA314" s="1636"/>
      <c r="XAB314" s="1636"/>
      <c r="XAC314" s="1636"/>
      <c r="XAD314" s="1636"/>
      <c r="XAE314" s="1636"/>
      <c r="XAF314" s="1636"/>
      <c r="XAG314" s="1636"/>
      <c r="XAH314" s="1636"/>
      <c r="XAI314" s="1636"/>
      <c r="XAJ314" s="1636"/>
      <c r="XAK314" s="1636"/>
      <c r="XAL314" s="1636"/>
      <c r="XAM314" s="1636"/>
      <c r="XAN314" s="1636"/>
      <c r="XAO314" s="1636"/>
      <c r="XAP314" s="1636"/>
      <c r="XAQ314" s="1636"/>
      <c r="XAR314" s="1636"/>
      <c r="XAS314" s="1636"/>
      <c r="XAT314" s="1636"/>
      <c r="XAU314" s="1636"/>
      <c r="XAV314" s="1636"/>
      <c r="XAW314" s="1636"/>
      <c r="XAX314" s="1636"/>
      <c r="XAY314" s="1636"/>
      <c r="XAZ314" s="1636"/>
      <c r="XBA314" s="1636"/>
      <c r="XBB314" s="1636"/>
      <c r="XBC314" s="1636"/>
      <c r="XBD314" s="1636"/>
      <c r="XBE314" s="1636"/>
      <c r="XBF314" s="1636"/>
      <c r="XBG314" s="1636"/>
      <c r="XBH314" s="1636"/>
      <c r="XBI314" s="1636"/>
      <c r="XBJ314" s="1636"/>
      <c r="XBK314" s="1636"/>
      <c r="XBL314" s="1636"/>
      <c r="XBM314" s="1636"/>
      <c r="XBN314" s="1636"/>
      <c r="XBO314" s="1636"/>
      <c r="XBP314" s="1636"/>
      <c r="XBQ314" s="1636"/>
      <c r="XBR314" s="1636"/>
      <c r="XBS314" s="1636"/>
      <c r="XBT314" s="1636"/>
      <c r="XBU314" s="1636"/>
      <c r="XBV314" s="1636"/>
      <c r="XBW314" s="1636"/>
      <c r="XBX314" s="1636"/>
      <c r="XBY314" s="1636"/>
      <c r="XBZ314" s="1636"/>
      <c r="XCA314" s="1636"/>
      <c r="XCB314" s="1636"/>
      <c r="XCC314" s="1636"/>
      <c r="XCD314" s="1636"/>
      <c r="XCE314" s="1636"/>
      <c r="XCF314" s="1636"/>
      <c r="XCG314" s="1636"/>
      <c r="XCH314" s="1636"/>
      <c r="XCI314" s="1636"/>
      <c r="XCJ314" s="1636"/>
      <c r="XCK314" s="1636"/>
      <c r="XCL314" s="1636"/>
      <c r="XCM314" s="1636"/>
      <c r="XCN314" s="1636"/>
      <c r="XCO314" s="1636"/>
      <c r="XCP314" s="1636"/>
      <c r="XCQ314" s="1636"/>
      <c r="XCR314" s="1636"/>
      <c r="XCS314" s="1636"/>
      <c r="XCT314" s="1636"/>
      <c r="XCU314" s="1636"/>
      <c r="XCV314" s="1636"/>
      <c r="XCW314" s="1636"/>
      <c r="XCX314" s="1636"/>
      <c r="XCY314" s="1636"/>
      <c r="XCZ314" s="1636"/>
      <c r="XDA314" s="1636"/>
      <c r="XDB314" s="1636"/>
      <c r="XDC314" s="1636"/>
      <c r="XDD314" s="1636"/>
      <c r="XDE314" s="1636"/>
      <c r="XDF314" s="1636"/>
      <c r="XDG314" s="1636"/>
      <c r="XDH314" s="1636"/>
      <c r="XDI314" s="1636"/>
      <c r="XDJ314" s="1636"/>
      <c r="XDK314" s="1636"/>
      <c r="XDL314" s="1636"/>
      <c r="XDM314" s="1636"/>
      <c r="XDN314" s="1636"/>
      <c r="XDO314" s="1636"/>
      <c r="XDP314" s="1636"/>
      <c r="XDQ314" s="1636"/>
      <c r="XDR314" s="1636"/>
      <c r="XDS314" s="1636"/>
      <c r="XDT314" s="1636"/>
      <c r="XDU314" s="1636"/>
      <c r="XDV314" s="1636"/>
      <c r="XDW314" s="1636"/>
      <c r="XDX314" s="1636"/>
      <c r="XDY314" s="1636"/>
      <c r="XDZ314" s="1636"/>
      <c r="XEA314" s="1636"/>
      <c r="XEB314" s="1636"/>
      <c r="XEC314" s="1636"/>
      <c r="XED314" s="1636"/>
      <c r="XEE314" s="1636"/>
      <c r="XEF314" s="1636"/>
      <c r="XEG314" s="1636"/>
      <c r="XEH314" s="1636"/>
      <c r="XEI314" s="1636"/>
      <c r="XEJ314" s="1636"/>
      <c r="XEK314" s="1636"/>
      <c r="XEL314" s="1636"/>
      <c r="XEM314" s="1636"/>
      <c r="XEN314" s="1636"/>
      <c r="XEO314" s="1636"/>
      <c r="XEP314" s="1636"/>
      <c r="XEQ314" s="1636"/>
      <c r="XER314" s="1636"/>
      <c r="XES314" s="1636"/>
      <c r="XET314" s="1636"/>
      <c r="XEU314" s="1636"/>
      <c r="XEV314" s="1636"/>
      <c r="XEW314" s="1636"/>
      <c r="XEX314" s="1636"/>
      <c r="XEY314" s="1636"/>
      <c r="XEZ314" s="1636"/>
      <c r="XFA314" s="1636"/>
    </row>
    <row r="315" spans="1:16381" s="247" customFormat="1" ht="15" customHeight="1" x14ac:dyDescent="0.25">
      <c r="A315" s="812"/>
      <c r="B315" s="1130" t="s">
        <v>1005</v>
      </c>
      <c r="C315" s="2010" t="s">
        <v>14</v>
      </c>
      <c r="D315" s="1993" t="str">
        <f>CONCATENATE("Col ", LEFT(ADDRESS(ROW(OpRisk!E2),COLUMN(OpRisk!E3),4), 1))</f>
        <v>Col E</v>
      </c>
      <c r="E315" s="1993" t="str">
        <f>CONCATENATE("Col ", LEFT(ADDRESS(ROW(OpRisk!F2),COLUMN(OpRisk!F3),4), 1))</f>
        <v>Col F</v>
      </c>
      <c r="F315" s="1993" t="str">
        <f>CONCATENATE("Col ", LEFT(ADDRESS(ROW(OpRisk!G2),COLUMN(OpRisk!G3),4), 1))</f>
        <v>Col G</v>
      </c>
      <c r="G315" s="1993" t="str">
        <f>CONCATENATE("Col ", LEFT(ADDRESS(ROW(OpRisk!H2),COLUMN(OpRisk!H3),4), 1))</f>
        <v>Col H</v>
      </c>
      <c r="H315" s="1993" t="str">
        <f>CONCATENATE("Col ", LEFT(ADDRESS(ROW(OpRisk!I2),COLUMN(OpRisk!I3),4), 1))</f>
        <v>Col I</v>
      </c>
      <c r="I315" s="1993" t="str">
        <f>CONCATENATE("Col ", LEFT(ADDRESS(ROW(OpRisk!J2),COLUMN(OpRisk!J3),4), 1))</f>
        <v>Col J</v>
      </c>
      <c r="J315" s="1993" t="str">
        <f>CONCATENATE("Col ", LEFT(ADDRESS(ROW(OpRisk!K2),COLUMN(OpRisk!K3),4), 1))</f>
        <v>Col K</v>
      </c>
      <c r="K315" s="1993" t="str">
        <f>CONCATENATE("Col ", LEFT(ADDRESS(ROW(OpRisk!L2),COLUMN(OpRisk!L3),4), 1))</f>
        <v>Col L</v>
      </c>
      <c r="L315" s="1993" t="str">
        <f>CONCATENATE("Col ", LEFT(ADDRESS(ROW(OpRisk!M2),COLUMN(OpRisk!M3),4), 1))</f>
        <v>Col M</v>
      </c>
      <c r="M315" s="1997" t="str">
        <f>CONCATENATE("Col ", LEFT(ADDRESS(ROW(OpRisk!N2),COLUMN(OpRisk!N3),4), 1))</f>
        <v>Col N</v>
      </c>
      <c r="N315" s="730"/>
      <c r="O315" s="730"/>
      <c r="P315" s="730"/>
      <c r="Q315" s="730"/>
      <c r="R315" s="730"/>
      <c r="S315" s="730"/>
      <c r="T315" s="730"/>
      <c r="U315" s="730"/>
      <c r="V315" s="730"/>
      <c r="AN315" s="813"/>
    </row>
    <row r="316" spans="1:16381" s="247" customFormat="1" ht="15" customHeight="1" x14ac:dyDescent="0.25">
      <c r="A316" s="812"/>
      <c r="B316" s="692" t="s">
        <v>1021</v>
      </c>
      <c r="C316" s="929" t="str">
        <f>OpRisk!B8</f>
        <v>Check: row 7 ≤ row 6</v>
      </c>
      <c r="D316" s="934"/>
      <c r="E316" s="836"/>
      <c r="F316" s="836"/>
      <c r="G316" s="836"/>
      <c r="H316" s="836"/>
      <c r="I316" s="828" t="str">
        <f>OpRisk!J8</f>
        <v/>
      </c>
      <c r="J316" s="828" t="str">
        <f>OpRisk!K8</f>
        <v/>
      </c>
      <c r="K316" s="828" t="str">
        <f>OpRisk!L8</f>
        <v/>
      </c>
      <c r="L316" s="828" t="str">
        <f>OpRisk!M8</f>
        <v/>
      </c>
      <c r="M316" s="828" t="str">
        <f>OpRisk!N8</f>
        <v/>
      </c>
      <c r="N316" s="730"/>
      <c r="O316" s="730"/>
      <c r="P316" s="730"/>
      <c r="Q316" s="730"/>
      <c r="R316" s="730"/>
      <c r="S316" s="730"/>
      <c r="T316" s="730"/>
      <c r="U316" s="730"/>
      <c r="V316" s="730"/>
      <c r="AN316" s="813"/>
    </row>
    <row r="317" spans="1:16381" s="247" customFormat="1" ht="15" customHeight="1" x14ac:dyDescent="0.25">
      <c r="A317" s="812"/>
      <c r="B317" s="348" t="s">
        <v>1021</v>
      </c>
      <c r="C317" s="928" t="str">
        <f>OpRisk!B33</f>
        <v>Check: row 32 ≤ row 31</v>
      </c>
      <c r="D317" s="935" t="str">
        <f>OpRisk!E33</f>
        <v/>
      </c>
      <c r="E317" s="832" t="str">
        <f>OpRisk!F33</f>
        <v/>
      </c>
      <c r="F317" s="832" t="str">
        <f>OpRisk!G33</f>
        <v/>
      </c>
      <c r="G317" s="832" t="str">
        <f>OpRisk!H33</f>
        <v/>
      </c>
      <c r="H317" s="832" t="str">
        <f>OpRisk!I33</f>
        <v/>
      </c>
      <c r="I317" s="832" t="str">
        <f>OpRisk!J33</f>
        <v/>
      </c>
      <c r="J317" s="832" t="str">
        <f>OpRisk!K33</f>
        <v/>
      </c>
      <c r="K317" s="832" t="str">
        <f>OpRisk!L33</f>
        <v/>
      </c>
      <c r="L317" s="832" t="str">
        <f>OpRisk!M33</f>
        <v/>
      </c>
      <c r="M317" s="832" t="str">
        <f>OpRisk!N33</f>
        <v/>
      </c>
      <c r="N317" s="730"/>
      <c r="O317" s="730"/>
      <c r="P317" s="730"/>
      <c r="Q317" s="730"/>
      <c r="R317" s="730"/>
      <c r="S317" s="730"/>
      <c r="T317" s="730"/>
      <c r="U317" s="730"/>
      <c r="V317" s="730"/>
      <c r="AN317" s="813"/>
    </row>
    <row r="318" spans="1:16381" s="247" customFormat="1" ht="15" customHeight="1" x14ac:dyDescent="0.25">
      <c r="A318" s="812"/>
      <c r="B318" s="348" t="s">
        <v>1021</v>
      </c>
      <c r="C318" s="928" t="str">
        <f>OpRisk!B36</f>
        <v>Check: row 30 &gt; 0 ↔ row 35 &gt; 0</v>
      </c>
      <c r="D318" s="935" t="str">
        <f>OpRisk!E36</f>
        <v/>
      </c>
      <c r="E318" s="832" t="str">
        <f>OpRisk!F36</f>
        <v/>
      </c>
      <c r="F318" s="832" t="str">
        <f>OpRisk!G36</f>
        <v/>
      </c>
      <c r="G318" s="832" t="str">
        <f>OpRisk!H36</f>
        <v/>
      </c>
      <c r="H318" s="832" t="str">
        <f>OpRisk!I36</f>
        <v/>
      </c>
      <c r="I318" s="832" t="str">
        <f>OpRisk!J36</f>
        <v/>
      </c>
      <c r="J318" s="832" t="str">
        <f>OpRisk!K36</f>
        <v/>
      </c>
      <c r="K318" s="832" t="str">
        <f>OpRisk!L36</f>
        <v/>
      </c>
      <c r="L318" s="832" t="str">
        <f>OpRisk!M36</f>
        <v/>
      </c>
      <c r="M318" s="832" t="str">
        <f>OpRisk!N36</f>
        <v/>
      </c>
      <c r="N318" s="730"/>
      <c r="O318" s="730"/>
      <c r="P318" s="730"/>
      <c r="Q318" s="730"/>
      <c r="R318" s="730"/>
      <c r="S318" s="730"/>
      <c r="T318" s="730"/>
      <c r="U318" s="730"/>
      <c r="V318" s="730"/>
      <c r="AN318" s="813"/>
    </row>
    <row r="319" spans="1:16381" s="247" customFormat="1" ht="15" customHeight="1" x14ac:dyDescent="0.25">
      <c r="A319" s="812"/>
      <c r="B319" s="348" t="s">
        <v>1021</v>
      </c>
      <c r="C319" s="928" t="str">
        <f ca="1">OpRisk!B38</f>
        <v>Check: sum(row 35) ≥ $E$37 ≥ max(row 35)</v>
      </c>
      <c r="D319" s="2209" t="str">
        <f>OpRisk!E38</f>
        <v>Pass</v>
      </c>
      <c r="E319" s="2209"/>
      <c r="F319" s="2209"/>
      <c r="G319" s="2209"/>
      <c r="H319" s="2209"/>
      <c r="I319" s="2209"/>
      <c r="J319" s="2209"/>
      <c r="K319" s="2209"/>
      <c r="L319" s="2209"/>
      <c r="M319" s="2209"/>
      <c r="N319" s="730"/>
      <c r="O319" s="730"/>
      <c r="P319" s="730"/>
      <c r="Q319" s="730"/>
      <c r="R319" s="730"/>
      <c r="S319" s="730"/>
      <c r="T319" s="730"/>
      <c r="U319" s="730"/>
      <c r="V319" s="730"/>
      <c r="AN319" s="813"/>
    </row>
    <row r="320" spans="1:16381" s="247" customFormat="1" ht="15" customHeight="1" x14ac:dyDescent="0.25">
      <c r="A320" s="812"/>
      <c r="B320" s="348" t="s">
        <v>1021</v>
      </c>
      <c r="C320" s="928" t="str">
        <f ca="1">OpRisk!B39</f>
        <v>Check: sum(row 34)/$E$37 ≥ EUR 20,000 or $E$37 = 0</v>
      </c>
      <c r="D320" s="2209" t="str">
        <f>OpRisk!E39</f>
        <v>Pass</v>
      </c>
      <c r="E320" s="2209"/>
      <c r="F320" s="2209"/>
      <c r="G320" s="2209"/>
      <c r="H320" s="2209"/>
      <c r="I320" s="2209"/>
      <c r="J320" s="2209"/>
      <c r="K320" s="2209"/>
      <c r="L320" s="2209"/>
      <c r="M320" s="2209"/>
      <c r="N320" s="730"/>
      <c r="O320" s="730"/>
      <c r="P320" s="730"/>
      <c r="Q320" s="730"/>
      <c r="R320" s="730"/>
      <c r="S320" s="730"/>
      <c r="T320" s="730"/>
      <c r="U320" s="730"/>
      <c r="V320" s="730"/>
      <c r="AN320" s="813"/>
    </row>
    <row r="321" spans="1:16381" s="247" customFormat="1" ht="15" customHeight="1" x14ac:dyDescent="0.25">
      <c r="A321" s="812"/>
      <c r="B321" s="348" t="s">
        <v>1021</v>
      </c>
      <c r="C321" s="928" t="str">
        <f ca="1">OpRisk!B43</f>
        <v>Check: $E$37 ≥ $E$42 ≥ 0</v>
      </c>
      <c r="D321" s="2209" t="str">
        <f>OpRisk!E43</f>
        <v/>
      </c>
      <c r="E321" s="2209"/>
      <c r="F321" s="2209"/>
      <c r="G321" s="2209"/>
      <c r="H321" s="2209"/>
      <c r="I321" s="2209"/>
      <c r="J321" s="2209"/>
      <c r="K321" s="2209"/>
      <c r="L321" s="2209"/>
      <c r="M321" s="2209"/>
      <c r="N321" s="730"/>
      <c r="O321" s="730"/>
      <c r="P321" s="730"/>
      <c r="Q321" s="730"/>
      <c r="R321" s="730"/>
      <c r="S321" s="730"/>
      <c r="T321" s="730"/>
      <c r="U321" s="730"/>
      <c r="V321" s="730"/>
      <c r="AN321" s="813"/>
    </row>
    <row r="322" spans="1:16381" s="247" customFormat="1" ht="15" customHeight="1" x14ac:dyDescent="0.25">
      <c r="A322" s="812"/>
      <c r="B322" s="348" t="s">
        <v>1021</v>
      </c>
      <c r="C322" s="928" t="str">
        <f ca="1">OpRisk!B44</f>
        <v>Check: sum(row 41)/($E$37 - $E$42) ≥ EUR 20,000 or $E$37 - $E$42 = 0</v>
      </c>
      <c r="D322" s="2209" t="str">
        <f>OpRisk!E44</f>
        <v>Pass</v>
      </c>
      <c r="E322" s="2209"/>
      <c r="F322" s="2209"/>
      <c r="G322" s="2209"/>
      <c r="H322" s="2209"/>
      <c r="I322" s="2209"/>
      <c r="J322" s="2209"/>
      <c r="K322" s="2209"/>
      <c r="L322" s="2209"/>
      <c r="M322" s="2209"/>
      <c r="N322" s="730"/>
      <c r="O322" s="730"/>
      <c r="P322" s="730"/>
      <c r="Q322" s="730"/>
      <c r="R322" s="730"/>
      <c r="S322" s="730"/>
      <c r="T322" s="730"/>
      <c r="U322" s="730"/>
      <c r="V322" s="730"/>
      <c r="AN322" s="813"/>
    </row>
    <row r="323" spans="1:16381" s="247" customFormat="1" ht="15" customHeight="1" x14ac:dyDescent="0.25">
      <c r="A323" s="812"/>
      <c r="B323" s="348" t="s">
        <v>1021</v>
      </c>
      <c r="C323" s="928" t="str">
        <f>OpRisk!B49</f>
        <v>Check: row 48 ≤ row 47</v>
      </c>
      <c r="D323" s="1998" t="str">
        <f>OpRisk!E49</f>
        <v/>
      </c>
      <c r="E323" s="1044" t="str">
        <f>OpRisk!F49</f>
        <v/>
      </c>
      <c r="F323" s="1044" t="str">
        <f>OpRisk!G49</f>
        <v/>
      </c>
      <c r="G323" s="1044" t="str">
        <f>OpRisk!H49</f>
        <v/>
      </c>
      <c r="H323" s="1044" t="str">
        <f>OpRisk!I49</f>
        <v/>
      </c>
      <c r="I323" s="1044" t="str">
        <f>OpRisk!J49</f>
        <v/>
      </c>
      <c r="J323" s="1044" t="str">
        <f>OpRisk!K49</f>
        <v/>
      </c>
      <c r="K323" s="1044" t="str">
        <f>OpRisk!L49</f>
        <v/>
      </c>
      <c r="L323" s="1044" t="str">
        <f>OpRisk!M49</f>
        <v/>
      </c>
      <c r="M323" s="1044" t="str">
        <f>OpRisk!N49</f>
        <v/>
      </c>
      <c r="N323" s="730"/>
      <c r="O323" s="730"/>
      <c r="P323" s="730"/>
      <c r="Q323" s="730"/>
      <c r="R323" s="730"/>
      <c r="S323" s="730"/>
      <c r="T323" s="730"/>
      <c r="U323" s="730"/>
      <c r="V323" s="730"/>
      <c r="AN323" s="813"/>
    </row>
    <row r="324" spans="1:16381" s="247" customFormat="1" ht="15" customHeight="1" x14ac:dyDescent="0.25">
      <c r="A324" s="812"/>
      <c r="B324" s="348" t="s">
        <v>1021</v>
      </c>
      <c r="C324" s="928" t="str">
        <f>OpRisk!B52</f>
        <v>Check: row 46 &gt; 0 ↔ row 51 &gt; 0</v>
      </c>
      <c r="D324" s="1998" t="str">
        <f>OpRisk!E52</f>
        <v/>
      </c>
      <c r="E324" s="1044" t="str">
        <f>OpRisk!F52</f>
        <v/>
      </c>
      <c r="F324" s="1044" t="str">
        <f>OpRisk!G52</f>
        <v/>
      </c>
      <c r="G324" s="1044" t="str">
        <f>OpRisk!H52</f>
        <v/>
      </c>
      <c r="H324" s="1044" t="str">
        <f>OpRisk!I52</f>
        <v/>
      </c>
      <c r="I324" s="1044" t="str">
        <f>OpRisk!J52</f>
        <v/>
      </c>
      <c r="J324" s="1044" t="str">
        <f>OpRisk!K52</f>
        <v/>
      </c>
      <c r="K324" s="1044" t="str">
        <f>OpRisk!L52</f>
        <v/>
      </c>
      <c r="L324" s="1044" t="str">
        <f>OpRisk!M52</f>
        <v/>
      </c>
      <c r="M324" s="1044" t="str">
        <f>OpRisk!N52</f>
        <v/>
      </c>
      <c r="N324" s="730"/>
      <c r="O324" s="730"/>
      <c r="P324" s="730"/>
      <c r="Q324" s="730"/>
      <c r="R324" s="730"/>
      <c r="S324" s="730"/>
      <c r="T324" s="730"/>
      <c r="U324" s="730"/>
      <c r="V324" s="730"/>
      <c r="AN324" s="813"/>
    </row>
    <row r="325" spans="1:16381" s="247" customFormat="1" ht="15" customHeight="1" x14ac:dyDescent="0.25">
      <c r="A325" s="812"/>
      <c r="B325" s="348" t="s">
        <v>1021</v>
      </c>
      <c r="C325" s="928" t="str">
        <f ca="1">OpRisk!B54</f>
        <v>Check: sum(row 51) ≥ $E$53 ≥ max(row 51)</v>
      </c>
      <c r="D325" s="2209" t="str">
        <f>OpRisk!E54</f>
        <v>Pass</v>
      </c>
      <c r="E325" s="2209"/>
      <c r="F325" s="2209"/>
      <c r="G325" s="2209"/>
      <c r="H325" s="2209"/>
      <c r="I325" s="2209"/>
      <c r="J325" s="2209"/>
      <c r="K325" s="2209"/>
      <c r="L325" s="2209"/>
      <c r="M325" s="2209"/>
      <c r="N325" s="730"/>
      <c r="O325" s="730"/>
      <c r="P325" s="730"/>
      <c r="Q325" s="730"/>
      <c r="R325" s="730"/>
      <c r="S325" s="730"/>
      <c r="T325" s="730"/>
      <c r="U325" s="730"/>
      <c r="V325" s="730"/>
      <c r="AN325" s="813"/>
    </row>
    <row r="326" spans="1:16381" s="247" customFormat="1" ht="15" customHeight="1" x14ac:dyDescent="0.25">
      <c r="A326" s="812"/>
      <c r="B326" s="348" t="s">
        <v>1021</v>
      </c>
      <c r="C326" s="928" t="str">
        <f ca="1">OpRisk!B55</f>
        <v>Check: sum(row 50)/$E$53 ≥ EUR 100,000 or $E$53 = 0</v>
      </c>
      <c r="D326" s="2209" t="str">
        <f>OpRisk!E55</f>
        <v>Pass</v>
      </c>
      <c r="E326" s="2209"/>
      <c r="F326" s="2209"/>
      <c r="G326" s="2209"/>
      <c r="H326" s="2209"/>
      <c r="I326" s="2209"/>
      <c r="J326" s="2209"/>
      <c r="K326" s="2209"/>
      <c r="L326" s="2209"/>
      <c r="M326" s="2209"/>
      <c r="N326" s="730"/>
      <c r="O326" s="730"/>
      <c r="P326" s="730"/>
      <c r="Q326" s="730"/>
      <c r="R326" s="730"/>
      <c r="S326" s="730"/>
      <c r="T326" s="730"/>
      <c r="U326" s="730"/>
      <c r="V326" s="730"/>
      <c r="AN326" s="813"/>
    </row>
    <row r="327" spans="1:16381" s="247" customFormat="1" ht="15" customHeight="1" x14ac:dyDescent="0.25">
      <c r="A327" s="812"/>
      <c r="B327" s="348" t="s">
        <v>1021</v>
      </c>
      <c r="C327" s="928" t="str">
        <f ca="1">OpRisk!B59</f>
        <v>Check: $E$53 ≥ $E$58 ≥ 0</v>
      </c>
      <c r="D327" s="2209" t="str">
        <f>OpRisk!E59</f>
        <v/>
      </c>
      <c r="E327" s="2209"/>
      <c r="F327" s="2209"/>
      <c r="G327" s="2209"/>
      <c r="H327" s="2209"/>
      <c r="I327" s="2209"/>
      <c r="J327" s="2209"/>
      <c r="K327" s="2209"/>
      <c r="L327" s="2209"/>
      <c r="M327" s="2209"/>
      <c r="N327" s="730"/>
      <c r="O327" s="730"/>
      <c r="P327" s="730"/>
      <c r="Q327" s="730"/>
      <c r="R327" s="730"/>
      <c r="S327" s="730"/>
      <c r="T327" s="730"/>
      <c r="U327" s="730"/>
      <c r="V327" s="730"/>
      <c r="AN327" s="813"/>
    </row>
    <row r="328" spans="1:16381" s="247" customFormat="1" ht="15" customHeight="1" x14ac:dyDescent="0.25">
      <c r="A328" s="812"/>
      <c r="B328" s="348" t="s">
        <v>1021</v>
      </c>
      <c r="C328" s="928" t="str">
        <f ca="1">OpRisk!B60</f>
        <v>Check: sum(row 57)/($E$53 - $E$58) ≥ EUR 100,000 or $E$53 - $E$58 = 0</v>
      </c>
      <c r="D328" s="2209" t="str">
        <f>OpRisk!E60</f>
        <v>Pass</v>
      </c>
      <c r="E328" s="2209"/>
      <c r="F328" s="2209"/>
      <c r="G328" s="2209"/>
      <c r="H328" s="2209"/>
      <c r="I328" s="2209"/>
      <c r="J328" s="2209"/>
      <c r="K328" s="2209"/>
      <c r="L328" s="2209"/>
      <c r="M328" s="2209"/>
      <c r="N328" s="730"/>
      <c r="O328" s="730"/>
      <c r="P328" s="730"/>
      <c r="Q328" s="730"/>
      <c r="R328" s="730"/>
      <c r="S328" s="730"/>
      <c r="T328" s="730"/>
      <c r="U328" s="730"/>
      <c r="V328" s="730"/>
      <c r="AN328" s="813"/>
    </row>
    <row r="329" spans="1:16381" s="247" customFormat="1" ht="15" customHeight="1" x14ac:dyDescent="0.25">
      <c r="A329" s="812"/>
      <c r="B329" s="335" t="s">
        <v>1021</v>
      </c>
      <c r="C329" s="814" t="str">
        <f>OpRisk!B61</f>
        <v>Check: row 30 ≥ row 46 &amp; row 31 ≥ row 47 &amp; row 32 ≥ row 48 &amp; row 35 ≥ row 51</v>
      </c>
      <c r="D329" s="833" t="str">
        <f>OpRisk!E61</f>
        <v>Pass</v>
      </c>
      <c r="E329" s="823" t="str">
        <f>OpRisk!F61</f>
        <v>Pass</v>
      </c>
      <c r="F329" s="823" t="str">
        <f>OpRisk!G61</f>
        <v>Pass</v>
      </c>
      <c r="G329" s="823" t="str">
        <f>OpRisk!H61</f>
        <v>Pass</v>
      </c>
      <c r="H329" s="823" t="str">
        <f>OpRisk!I61</f>
        <v>Pass</v>
      </c>
      <c r="I329" s="823" t="str">
        <f>OpRisk!J61</f>
        <v>Pass</v>
      </c>
      <c r="J329" s="823" t="str">
        <f>OpRisk!K61</f>
        <v>Pass</v>
      </c>
      <c r="K329" s="823" t="str">
        <f>OpRisk!L61</f>
        <v>Pass</v>
      </c>
      <c r="L329" s="823" t="str">
        <f>OpRisk!M61</f>
        <v>Pass</v>
      </c>
      <c r="M329" s="823" t="str">
        <f>OpRisk!N61</f>
        <v>Pass</v>
      </c>
      <c r="N329" s="730"/>
      <c r="O329" s="730"/>
      <c r="P329" s="730"/>
      <c r="Q329" s="730"/>
      <c r="R329" s="730"/>
      <c r="S329" s="730"/>
      <c r="T329" s="730"/>
      <c r="U329" s="730"/>
      <c r="V329" s="730"/>
      <c r="AN329" s="813"/>
    </row>
    <row r="330" spans="1:16381" s="1777" customFormat="1" ht="15" customHeight="1" x14ac:dyDescent="0.25">
      <c r="A330" s="1469"/>
      <c r="B330" s="1386"/>
      <c r="C330" s="1386"/>
      <c r="D330" s="1386"/>
      <c r="E330" s="1386"/>
      <c r="F330" s="1386"/>
      <c r="G330" s="1386"/>
      <c r="H330" s="1386"/>
      <c r="I330" s="1386"/>
      <c r="J330" s="1386"/>
      <c r="K330" s="1386"/>
      <c r="L330" s="1386"/>
      <c r="M330" s="1386"/>
      <c r="N330" s="1386"/>
      <c r="O330" s="1386"/>
      <c r="P330" s="1386"/>
      <c r="Q330" s="1386"/>
      <c r="R330" s="1386"/>
      <c r="S330" s="1386"/>
      <c r="T330" s="1386"/>
      <c r="U330" s="1386"/>
      <c r="V330" s="1386"/>
      <c r="AN330" s="1138"/>
    </row>
    <row r="331" spans="1:16381" s="247" customFormat="1" ht="45" hidden="1" customHeight="1" x14ac:dyDescent="0.25">
      <c r="A331" s="691" t="s">
        <v>1585</v>
      </c>
      <c r="B331" s="730"/>
      <c r="C331" s="730"/>
      <c r="D331" s="730"/>
      <c r="E331" s="730"/>
      <c r="F331" s="730"/>
      <c r="G331" s="730"/>
      <c r="H331" s="730"/>
      <c r="I331" s="730"/>
      <c r="J331" s="730"/>
      <c r="K331" s="730"/>
      <c r="L331" s="730"/>
      <c r="M331" s="730"/>
      <c r="N331" s="730"/>
      <c r="O331" s="730"/>
      <c r="P331" s="730"/>
      <c r="Q331" s="730"/>
      <c r="R331" s="730"/>
      <c r="S331" s="730"/>
      <c r="T331" s="730"/>
      <c r="U331" s="730"/>
      <c r="V331" s="730"/>
      <c r="W331" s="1386"/>
      <c r="X331" s="730"/>
      <c r="Y331" s="730"/>
      <c r="Z331" s="730"/>
      <c r="AA331" s="730"/>
      <c r="AB331" s="730"/>
      <c r="AC331" s="730"/>
      <c r="AD331" s="730"/>
      <c r="AE331" s="730"/>
      <c r="AF331" s="730"/>
      <c r="AG331" s="730"/>
      <c r="AH331" s="730"/>
      <c r="AI331" s="730"/>
      <c r="AJ331" s="730"/>
      <c r="AK331" s="730"/>
      <c r="AL331" s="730"/>
      <c r="AM331" s="730"/>
      <c r="AN331" s="811"/>
      <c r="AO331" s="730"/>
      <c r="AP331" s="730"/>
      <c r="AQ331" s="730"/>
      <c r="AR331" s="730"/>
      <c r="AS331" s="730"/>
      <c r="AT331" s="730"/>
      <c r="AU331" s="730"/>
      <c r="AV331" s="730"/>
      <c r="AW331" s="730"/>
      <c r="AX331" s="730"/>
      <c r="AY331" s="730"/>
      <c r="AZ331" s="730"/>
      <c r="BA331" s="730"/>
      <c r="BB331" s="730"/>
      <c r="BC331" s="730"/>
      <c r="BD331" s="730"/>
      <c r="BE331" s="730"/>
      <c r="BF331" s="730"/>
      <c r="BG331" s="730"/>
      <c r="BH331" s="730"/>
      <c r="BI331" s="730"/>
      <c r="BJ331" s="730"/>
      <c r="BK331" s="730"/>
      <c r="BL331" s="730"/>
      <c r="BM331" s="730"/>
      <c r="BN331" s="730"/>
      <c r="BO331" s="730"/>
      <c r="BP331" s="730"/>
      <c r="BQ331" s="730"/>
      <c r="BR331" s="730"/>
      <c r="BS331" s="730"/>
      <c r="BT331" s="730"/>
      <c r="BU331" s="730"/>
      <c r="BV331" s="730"/>
      <c r="BW331" s="730"/>
      <c r="BX331" s="730"/>
      <c r="BY331" s="730"/>
      <c r="BZ331" s="730"/>
      <c r="CA331" s="730"/>
      <c r="CB331" s="730"/>
      <c r="CC331" s="730"/>
      <c r="CD331" s="730"/>
      <c r="CE331" s="730"/>
      <c r="CF331" s="730"/>
      <c r="CG331" s="730"/>
      <c r="CH331" s="730"/>
      <c r="CI331" s="730"/>
      <c r="CJ331" s="730"/>
      <c r="CK331" s="730"/>
      <c r="CL331" s="730"/>
      <c r="CM331" s="730"/>
      <c r="CN331" s="730"/>
      <c r="CO331" s="730"/>
      <c r="CP331" s="730"/>
      <c r="CQ331" s="730"/>
      <c r="CR331" s="730"/>
      <c r="CS331" s="730"/>
      <c r="CT331" s="730"/>
      <c r="CU331" s="730"/>
      <c r="CV331" s="730"/>
      <c r="CW331" s="730"/>
      <c r="CX331" s="730"/>
      <c r="CY331" s="730"/>
      <c r="CZ331" s="730"/>
      <c r="DA331" s="730"/>
      <c r="DB331" s="730"/>
      <c r="DC331" s="730"/>
      <c r="DD331" s="730"/>
      <c r="DE331" s="730"/>
      <c r="DF331" s="730"/>
      <c r="DG331" s="730"/>
      <c r="DH331" s="730"/>
      <c r="DI331" s="730"/>
      <c r="DJ331" s="730"/>
      <c r="DK331" s="730"/>
      <c r="DL331" s="730"/>
      <c r="DM331" s="730"/>
      <c r="DN331" s="730"/>
      <c r="DO331" s="730"/>
      <c r="DP331" s="730"/>
      <c r="DQ331" s="730"/>
      <c r="DR331" s="730"/>
      <c r="DS331" s="730"/>
      <c r="DT331" s="730"/>
      <c r="DU331" s="730"/>
      <c r="DV331" s="730"/>
      <c r="DW331" s="730"/>
      <c r="DX331" s="730"/>
      <c r="DY331" s="730"/>
      <c r="DZ331" s="730"/>
      <c r="EA331" s="730"/>
      <c r="EB331" s="730"/>
      <c r="EC331" s="730"/>
      <c r="ED331" s="730"/>
      <c r="EE331" s="730"/>
      <c r="EF331" s="730"/>
      <c r="EG331" s="730"/>
      <c r="EH331" s="730"/>
      <c r="EI331" s="730"/>
      <c r="EJ331" s="730"/>
      <c r="EK331" s="730"/>
      <c r="EL331" s="730"/>
      <c r="EM331" s="730"/>
      <c r="EN331" s="730"/>
      <c r="EO331" s="730"/>
      <c r="EP331" s="730"/>
      <c r="EQ331" s="730"/>
      <c r="ER331" s="730"/>
      <c r="ES331" s="730"/>
      <c r="ET331" s="730"/>
      <c r="EU331" s="730"/>
      <c r="EV331" s="730"/>
      <c r="EW331" s="730"/>
      <c r="EX331" s="730"/>
      <c r="EY331" s="730"/>
      <c r="EZ331" s="730"/>
      <c r="FA331" s="730"/>
      <c r="FB331" s="730"/>
      <c r="FC331" s="730"/>
      <c r="FD331" s="730"/>
      <c r="FE331" s="730"/>
      <c r="FF331" s="730"/>
      <c r="FG331" s="730"/>
      <c r="FH331" s="730"/>
      <c r="FI331" s="730"/>
      <c r="FJ331" s="730"/>
      <c r="FK331" s="730"/>
      <c r="FL331" s="730"/>
      <c r="FM331" s="730"/>
      <c r="FN331" s="730"/>
      <c r="FO331" s="730"/>
      <c r="FP331" s="730"/>
      <c r="FQ331" s="730"/>
      <c r="FR331" s="730"/>
      <c r="FS331" s="730"/>
      <c r="FT331" s="730"/>
      <c r="FU331" s="730"/>
      <c r="FV331" s="730"/>
      <c r="FW331" s="730"/>
      <c r="FX331" s="730"/>
      <c r="FY331" s="730"/>
      <c r="FZ331" s="730"/>
      <c r="GA331" s="730"/>
      <c r="GB331" s="730"/>
      <c r="GC331" s="730"/>
      <c r="GD331" s="730"/>
      <c r="GE331" s="730"/>
      <c r="GF331" s="730"/>
      <c r="GG331" s="730"/>
      <c r="GH331" s="730"/>
      <c r="GI331" s="730"/>
      <c r="GJ331" s="730"/>
      <c r="GK331" s="730"/>
      <c r="GL331" s="730"/>
      <c r="GM331" s="730"/>
      <c r="GN331" s="730"/>
      <c r="GO331" s="730"/>
      <c r="GP331" s="730"/>
      <c r="GQ331" s="730"/>
      <c r="GR331" s="730"/>
      <c r="GS331" s="730"/>
      <c r="GT331" s="730"/>
      <c r="GU331" s="730"/>
      <c r="GV331" s="730"/>
      <c r="GW331" s="730"/>
      <c r="GX331" s="730"/>
      <c r="GY331" s="730"/>
      <c r="GZ331" s="730"/>
      <c r="HA331" s="730"/>
      <c r="HB331" s="730"/>
      <c r="HC331" s="730"/>
      <c r="HD331" s="730"/>
      <c r="HE331" s="730"/>
      <c r="HF331" s="730"/>
      <c r="HG331" s="730"/>
      <c r="HH331" s="730"/>
      <c r="HI331" s="730"/>
      <c r="HJ331" s="730"/>
      <c r="HK331" s="730"/>
      <c r="HL331" s="730"/>
      <c r="HM331" s="730"/>
      <c r="HN331" s="730"/>
      <c r="HO331" s="730"/>
      <c r="HP331" s="730"/>
      <c r="HQ331" s="730"/>
      <c r="HR331" s="730"/>
      <c r="HS331" s="730"/>
      <c r="HT331" s="730"/>
      <c r="HU331" s="730"/>
      <c r="HV331" s="730"/>
      <c r="HW331" s="730"/>
      <c r="HX331" s="730"/>
      <c r="HY331" s="730"/>
      <c r="HZ331" s="730"/>
      <c r="IA331" s="730"/>
      <c r="IB331" s="730"/>
      <c r="IC331" s="730"/>
      <c r="ID331" s="730"/>
      <c r="IE331" s="730"/>
      <c r="IF331" s="730"/>
      <c r="IG331" s="730"/>
      <c r="IH331" s="730"/>
      <c r="II331" s="730"/>
      <c r="IJ331" s="730"/>
      <c r="IK331" s="730"/>
      <c r="IL331" s="730"/>
      <c r="IM331" s="730"/>
      <c r="IN331" s="730"/>
      <c r="IO331" s="730"/>
      <c r="IP331" s="730"/>
      <c r="IQ331" s="730"/>
      <c r="IR331" s="730"/>
      <c r="IS331" s="730"/>
      <c r="IT331" s="730"/>
      <c r="IU331" s="730"/>
      <c r="IV331" s="730"/>
      <c r="IW331" s="730"/>
      <c r="IX331" s="730"/>
      <c r="IY331" s="730"/>
      <c r="IZ331" s="730"/>
      <c r="JA331" s="730"/>
      <c r="JB331" s="730"/>
      <c r="JC331" s="730"/>
      <c r="JD331" s="730"/>
      <c r="JE331" s="730"/>
      <c r="JF331" s="730"/>
      <c r="JG331" s="730"/>
      <c r="JH331" s="730"/>
      <c r="JI331" s="730"/>
      <c r="JJ331" s="730"/>
      <c r="JK331" s="730"/>
      <c r="JL331" s="730"/>
      <c r="JM331" s="730"/>
      <c r="JN331" s="730"/>
      <c r="JO331" s="730"/>
      <c r="JP331" s="730"/>
      <c r="JQ331" s="730"/>
      <c r="JR331" s="730"/>
      <c r="JS331" s="730"/>
      <c r="JT331" s="730"/>
      <c r="JU331" s="730"/>
      <c r="JV331" s="730"/>
      <c r="JW331" s="730"/>
      <c r="JX331" s="730"/>
      <c r="JY331" s="730"/>
      <c r="JZ331" s="730"/>
      <c r="KA331" s="730"/>
      <c r="KB331" s="730"/>
      <c r="KC331" s="730"/>
      <c r="KD331" s="730"/>
      <c r="KE331" s="730"/>
      <c r="KF331" s="730"/>
      <c r="KG331" s="730"/>
      <c r="KH331" s="730"/>
      <c r="KI331" s="730"/>
      <c r="KJ331" s="730"/>
      <c r="KK331" s="730"/>
      <c r="KL331" s="730"/>
      <c r="KM331" s="730"/>
      <c r="KN331" s="730"/>
      <c r="KO331" s="730"/>
      <c r="KP331" s="730"/>
      <c r="KQ331" s="730"/>
      <c r="KR331" s="730"/>
      <c r="KS331" s="730"/>
      <c r="KT331" s="730"/>
      <c r="KU331" s="730"/>
      <c r="KV331" s="730"/>
      <c r="KW331" s="730"/>
      <c r="KX331" s="730"/>
      <c r="KY331" s="730"/>
      <c r="KZ331" s="730"/>
      <c r="LA331" s="730"/>
      <c r="LB331" s="730"/>
      <c r="LC331" s="730"/>
      <c r="LD331" s="730"/>
      <c r="LE331" s="730"/>
      <c r="LF331" s="730"/>
      <c r="LG331" s="730"/>
      <c r="LH331" s="730"/>
      <c r="LI331" s="730"/>
      <c r="LJ331" s="730"/>
      <c r="LK331" s="730"/>
      <c r="LL331" s="730"/>
      <c r="LM331" s="730"/>
      <c r="LN331" s="730"/>
      <c r="LO331" s="730"/>
      <c r="LP331" s="730"/>
      <c r="LQ331" s="730"/>
      <c r="LR331" s="730"/>
      <c r="LS331" s="730"/>
      <c r="LT331" s="730"/>
      <c r="LU331" s="730"/>
      <c r="LV331" s="730"/>
      <c r="LW331" s="730"/>
      <c r="LX331" s="730"/>
      <c r="LY331" s="730"/>
      <c r="LZ331" s="730"/>
      <c r="MA331" s="730"/>
      <c r="MB331" s="730"/>
      <c r="MC331" s="730"/>
      <c r="MD331" s="730"/>
      <c r="ME331" s="730"/>
      <c r="MF331" s="730"/>
      <c r="MG331" s="730"/>
      <c r="MH331" s="730"/>
      <c r="MI331" s="730"/>
      <c r="MJ331" s="730"/>
      <c r="MK331" s="730"/>
      <c r="ML331" s="730"/>
      <c r="MM331" s="730"/>
      <c r="MN331" s="730"/>
      <c r="MO331" s="730"/>
      <c r="MP331" s="730"/>
      <c r="MQ331" s="730"/>
      <c r="MR331" s="730"/>
      <c r="MS331" s="730"/>
      <c r="MT331" s="730"/>
      <c r="MU331" s="730"/>
      <c r="MV331" s="730"/>
      <c r="MW331" s="730"/>
      <c r="MX331" s="730"/>
      <c r="MY331" s="730"/>
      <c r="MZ331" s="730"/>
      <c r="NA331" s="730"/>
      <c r="NB331" s="730"/>
      <c r="NC331" s="730"/>
      <c r="ND331" s="730"/>
      <c r="NE331" s="730"/>
      <c r="NF331" s="730"/>
      <c r="NG331" s="730"/>
      <c r="NH331" s="730"/>
      <c r="NI331" s="730"/>
      <c r="NJ331" s="730"/>
      <c r="NK331" s="730"/>
      <c r="NL331" s="730"/>
      <c r="NM331" s="730"/>
      <c r="NN331" s="730"/>
      <c r="NO331" s="730"/>
      <c r="NP331" s="730"/>
      <c r="NQ331" s="730"/>
      <c r="NR331" s="730"/>
      <c r="NS331" s="730"/>
      <c r="NT331" s="730"/>
      <c r="NU331" s="730"/>
      <c r="NV331" s="730"/>
      <c r="NW331" s="730"/>
      <c r="NX331" s="730"/>
      <c r="NY331" s="730"/>
      <c r="NZ331" s="730"/>
      <c r="OA331" s="730"/>
      <c r="OB331" s="730"/>
      <c r="OC331" s="730"/>
      <c r="OD331" s="730"/>
      <c r="OE331" s="730"/>
      <c r="OF331" s="730"/>
      <c r="OG331" s="730"/>
      <c r="OH331" s="730"/>
      <c r="OI331" s="730"/>
      <c r="OJ331" s="730"/>
      <c r="OK331" s="730"/>
      <c r="OL331" s="730"/>
      <c r="OM331" s="730"/>
      <c r="ON331" s="730"/>
      <c r="OO331" s="730"/>
      <c r="OP331" s="730"/>
      <c r="OQ331" s="730"/>
      <c r="OR331" s="730"/>
      <c r="OS331" s="730"/>
      <c r="OT331" s="730"/>
      <c r="OU331" s="730"/>
      <c r="OV331" s="730"/>
      <c r="OW331" s="730"/>
      <c r="OX331" s="730"/>
      <c r="OY331" s="730"/>
      <c r="OZ331" s="730"/>
      <c r="PA331" s="730"/>
      <c r="PB331" s="730"/>
      <c r="PC331" s="730"/>
      <c r="PD331" s="730"/>
      <c r="PE331" s="730"/>
      <c r="PF331" s="730"/>
      <c r="PG331" s="730"/>
      <c r="PH331" s="730"/>
      <c r="PI331" s="730"/>
      <c r="PJ331" s="730"/>
      <c r="PK331" s="730"/>
      <c r="PL331" s="730"/>
      <c r="PM331" s="730"/>
      <c r="PN331" s="730"/>
      <c r="PO331" s="730"/>
      <c r="PP331" s="730"/>
      <c r="PQ331" s="730"/>
      <c r="PR331" s="730"/>
      <c r="PS331" s="730"/>
      <c r="PT331" s="730"/>
      <c r="PU331" s="730"/>
      <c r="PV331" s="730"/>
      <c r="PW331" s="730"/>
      <c r="PX331" s="730"/>
      <c r="PY331" s="730"/>
      <c r="PZ331" s="730"/>
      <c r="QA331" s="730"/>
      <c r="QB331" s="730"/>
      <c r="QC331" s="730"/>
      <c r="QD331" s="730"/>
      <c r="QE331" s="730"/>
      <c r="QF331" s="730"/>
      <c r="QG331" s="730"/>
      <c r="QH331" s="730"/>
      <c r="QI331" s="730"/>
      <c r="QJ331" s="730"/>
      <c r="QK331" s="730"/>
      <c r="QL331" s="730"/>
      <c r="QM331" s="730"/>
      <c r="QN331" s="730"/>
      <c r="QO331" s="730"/>
      <c r="QP331" s="730"/>
      <c r="QQ331" s="730"/>
      <c r="QR331" s="730"/>
      <c r="QS331" s="730"/>
      <c r="QT331" s="730"/>
      <c r="QU331" s="730"/>
      <c r="QV331" s="730"/>
      <c r="QW331" s="730"/>
      <c r="QX331" s="730"/>
      <c r="QY331" s="730"/>
      <c r="QZ331" s="730"/>
      <c r="RA331" s="730"/>
      <c r="RB331" s="730"/>
      <c r="RC331" s="730"/>
      <c r="RD331" s="730"/>
      <c r="RE331" s="730"/>
      <c r="RF331" s="730"/>
      <c r="RG331" s="730"/>
      <c r="RH331" s="730"/>
      <c r="RI331" s="730"/>
      <c r="RJ331" s="730"/>
      <c r="RK331" s="730"/>
      <c r="RL331" s="730"/>
      <c r="RM331" s="730"/>
      <c r="RN331" s="730"/>
      <c r="RO331" s="730"/>
      <c r="RP331" s="730"/>
      <c r="RQ331" s="730"/>
      <c r="RR331" s="730"/>
      <c r="RS331" s="730"/>
      <c r="RT331" s="730"/>
      <c r="RU331" s="730"/>
      <c r="RV331" s="730"/>
      <c r="RW331" s="730"/>
      <c r="RX331" s="730"/>
      <c r="RY331" s="730"/>
      <c r="RZ331" s="730"/>
      <c r="SA331" s="730"/>
      <c r="SB331" s="730"/>
      <c r="SC331" s="730"/>
      <c r="SD331" s="730"/>
      <c r="SE331" s="730"/>
      <c r="SF331" s="730"/>
      <c r="SG331" s="730"/>
      <c r="SH331" s="730"/>
      <c r="SI331" s="730"/>
      <c r="SJ331" s="730"/>
      <c r="SK331" s="730"/>
      <c r="SL331" s="730"/>
      <c r="SM331" s="730"/>
      <c r="SN331" s="730"/>
      <c r="SO331" s="730"/>
      <c r="SP331" s="730"/>
      <c r="SQ331" s="730"/>
      <c r="SR331" s="730"/>
      <c r="SS331" s="730"/>
      <c r="ST331" s="730"/>
      <c r="SU331" s="730"/>
      <c r="SV331" s="730"/>
      <c r="SW331" s="730"/>
      <c r="SX331" s="730"/>
      <c r="SY331" s="730"/>
      <c r="SZ331" s="730"/>
      <c r="TA331" s="730"/>
      <c r="TB331" s="730"/>
      <c r="TC331" s="730"/>
      <c r="TD331" s="730"/>
      <c r="TE331" s="730"/>
      <c r="TF331" s="730"/>
      <c r="TG331" s="730"/>
      <c r="TH331" s="730"/>
      <c r="TI331" s="730"/>
      <c r="TJ331" s="730"/>
      <c r="TK331" s="730"/>
      <c r="TL331" s="730"/>
      <c r="TM331" s="730"/>
      <c r="TN331" s="730"/>
      <c r="TO331" s="730"/>
      <c r="TP331" s="730"/>
      <c r="TQ331" s="730"/>
      <c r="TR331" s="730"/>
      <c r="TS331" s="730"/>
      <c r="TT331" s="730"/>
      <c r="TU331" s="730"/>
      <c r="TV331" s="730"/>
      <c r="TW331" s="730"/>
      <c r="TX331" s="730"/>
      <c r="TY331" s="730"/>
      <c r="TZ331" s="730"/>
      <c r="UA331" s="730"/>
      <c r="UB331" s="730"/>
      <c r="UC331" s="730"/>
      <c r="UD331" s="730"/>
      <c r="UE331" s="730"/>
      <c r="UF331" s="730"/>
      <c r="UG331" s="730"/>
      <c r="UH331" s="730"/>
      <c r="UI331" s="730"/>
      <c r="UJ331" s="730"/>
      <c r="UK331" s="730"/>
      <c r="UL331" s="730"/>
      <c r="UM331" s="730"/>
      <c r="UN331" s="730"/>
      <c r="UO331" s="730"/>
      <c r="UP331" s="730"/>
      <c r="UQ331" s="730"/>
      <c r="UR331" s="730"/>
      <c r="US331" s="730"/>
      <c r="UT331" s="730"/>
      <c r="UU331" s="730"/>
      <c r="UV331" s="730"/>
      <c r="UW331" s="730"/>
      <c r="UX331" s="730"/>
      <c r="UY331" s="730"/>
      <c r="UZ331" s="730"/>
      <c r="VA331" s="730"/>
      <c r="VB331" s="730"/>
      <c r="VC331" s="730"/>
      <c r="VD331" s="730"/>
      <c r="VE331" s="730"/>
      <c r="VF331" s="730"/>
      <c r="VG331" s="730"/>
      <c r="VH331" s="730"/>
      <c r="VI331" s="730"/>
      <c r="VJ331" s="730"/>
      <c r="VK331" s="730"/>
      <c r="VL331" s="730"/>
      <c r="VM331" s="730"/>
      <c r="VN331" s="730"/>
      <c r="VO331" s="730"/>
      <c r="VP331" s="730"/>
      <c r="VQ331" s="730"/>
      <c r="VR331" s="730"/>
      <c r="VS331" s="730"/>
      <c r="VT331" s="730"/>
      <c r="VU331" s="730"/>
      <c r="VV331" s="730"/>
      <c r="VW331" s="730"/>
      <c r="VX331" s="730"/>
      <c r="VY331" s="730"/>
      <c r="VZ331" s="730"/>
      <c r="WA331" s="730"/>
      <c r="WB331" s="730"/>
      <c r="WC331" s="730"/>
      <c r="WD331" s="730"/>
      <c r="WE331" s="730"/>
      <c r="WF331" s="730"/>
      <c r="WG331" s="730"/>
      <c r="WH331" s="730"/>
      <c r="WI331" s="730"/>
      <c r="WJ331" s="730"/>
      <c r="WK331" s="730"/>
      <c r="WL331" s="730"/>
      <c r="WM331" s="730"/>
      <c r="WN331" s="730"/>
      <c r="WO331" s="730"/>
      <c r="WP331" s="730"/>
      <c r="WQ331" s="730"/>
      <c r="WR331" s="730"/>
      <c r="WS331" s="730"/>
      <c r="WT331" s="730"/>
      <c r="WU331" s="730"/>
      <c r="WV331" s="730"/>
      <c r="WW331" s="730"/>
      <c r="WX331" s="730"/>
      <c r="WY331" s="730"/>
      <c r="WZ331" s="730"/>
      <c r="XA331" s="730"/>
      <c r="XB331" s="730"/>
      <c r="XC331" s="730"/>
      <c r="XD331" s="730"/>
      <c r="XE331" s="730"/>
      <c r="XF331" s="730"/>
      <c r="XG331" s="730"/>
      <c r="XH331" s="730"/>
      <c r="XI331" s="730"/>
      <c r="XJ331" s="730"/>
      <c r="XK331" s="730"/>
      <c r="XL331" s="730"/>
      <c r="XM331" s="730"/>
      <c r="XN331" s="730"/>
      <c r="XO331" s="730"/>
      <c r="XP331" s="730"/>
      <c r="XQ331" s="730"/>
      <c r="XR331" s="730"/>
      <c r="XS331" s="730"/>
      <c r="XT331" s="730"/>
      <c r="XU331" s="730"/>
      <c r="XV331" s="730"/>
      <c r="XW331" s="730"/>
      <c r="XX331" s="730"/>
      <c r="XY331" s="730"/>
      <c r="XZ331" s="730"/>
      <c r="YA331" s="730"/>
      <c r="YB331" s="730"/>
      <c r="YC331" s="730"/>
      <c r="YD331" s="730"/>
      <c r="YE331" s="730"/>
      <c r="YF331" s="730"/>
      <c r="YG331" s="730"/>
      <c r="YH331" s="730"/>
      <c r="YI331" s="730"/>
      <c r="YJ331" s="730"/>
      <c r="YK331" s="730"/>
      <c r="YL331" s="730"/>
      <c r="YM331" s="730"/>
      <c r="YN331" s="730"/>
      <c r="YO331" s="730"/>
      <c r="YP331" s="730"/>
      <c r="YQ331" s="730"/>
      <c r="YR331" s="730"/>
      <c r="YS331" s="730"/>
      <c r="YT331" s="730"/>
      <c r="YU331" s="730"/>
      <c r="YV331" s="730"/>
      <c r="YW331" s="730"/>
      <c r="YX331" s="730"/>
      <c r="YY331" s="730"/>
      <c r="YZ331" s="730"/>
      <c r="ZA331" s="730"/>
      <c r="ZB331" s="730"/>
      <c r="ZC331" s="730"/>
      <c r="ZD331" s="730"/>
      <c r="ZE331" s="730"/>
      <c r="ZF331" s="730"/>
      <c r="ZG331" s="730"/>
      <c r="ZH331" s="730"/>
      <c r="ZI331" s="730"/>
      <c r="ZJ331" s="730"/>
      <c r="ZK331" s="730"/>
      <c r="ZL331" s="730"/>
      <c r="ZM331" s="730"/>
      <c r="ZN331" s="730"/>
      <c r="ZO331" s="730"/>
      <c r="ZP331" s="730"/>
      <c r="ZQ331" s="730"/>
      <c r="ZR331" s="730"/>
      <c r="ZS331" s="730"/>
      <c r="ZT331" s="730"/>
      <c r="ZU331" s="730"/>
      <c r="ZV331" s="730"/>
      <c r="ZW331" s="730"/>
      <c r="ZX331" s="730"/>
      <c r="ZY331" s="730"/>
      <c r="ZZ331" s="730"/>
      <c r="AAA331" s="730"/>
      <c r="AAB331" s="730"/>
      <c r="AAC331" s="730"/>
      <c r="AAD331" s="730"/>
      <c r="AAE331" s="730"/>
      <c r="AAF331" s="730"/>
      <c r="AAG331" s="730"/>
      <c r="AAH331" s="730"/>
      <c r="AAI331" s="730"/>
      <c r="AAJ331" s="730"/>
      <c r="AAK331" s="730"/>
      <c r="AAL331" s="730"/>
      <c r="AAM331" s="730"/>
      <c r="AAN331" s="730"/>
      <c r="AAO331" s="730"/>
      <c r="AAP331" s="730"/>
      <c r="AAQ331" s="730"/>
      <c r="AAR331" s="730"/>
      <c r="AAS331" s="730"/>
      <c r="AAT331" s="730"/>
      <c r="AAU331" s="730"/>
      <c r="AAV331" s="730"/>
      <c r="AAW331" s="730"/>
      <c r="AAX331" s="730"/>
      <c r="AAY331" s="730"/>
      <c r="AAZ331" s="730"/>
      <c r="ABA331" s="730"/>
      <c r="ABB331" s="730"/>
      <c r="ABC331" s="730"/>
      <c r="ABD331" s="730"/>
      <c r="ABE331" s="730"/>
      <c r="ABF331" s="730"/>
      <c r="ABG331" s="730"/>
      <c r="ABH331" s="730"/>
      <c r="ABI331" s="730"/>
      <c r="ABJ331" s="730"/>
      <c r="ABK331" s="730"/>
      <c r="ABL331" s="730"/>
      <c r="ABM331" s="730"/>
      <c r="ABN331" s="730"/>
      <c r="ABO331" s="730"/>
      <c r="ABP331" s="730"/>
      <c r="ABQ331" s="730"/>
      <c r="ABR331" s="730"/>
      <c r="ABS331" s="730"/>
      <c r="ABT331" s="730"/>
      <c r="ABU331" s="730"/>
      <c r="ABV331" s="730"/>
      <c r="ABW331" s="730"/>
      <c r="ABX331" s="730"/>
      <c r="ABY331" s="730"/>
      <c r="ABZ331" s="730"/>
      <c r="ACA331" s="730"/>
      <c r="ACB331" s="730"/>
      <c r="ACC331" s="730"/>
      <c r="ACD331" s="730"/>
      <c r="ACE331" s="730"/>
      <c r="ACF331" s="730"/>
      <c r="ACG331" s="730"/>
      <c r="ACH331" s="730"/>
      <c r="ACI331" s="730"/>
      <c r="ACJ331" s="730"/>
      <c r="ACK331" s="730"/>
      <c r="ACL331" s="730"/>
      <c r="ACM331" s="730"/>
      <c r="ACN331" s="730"/>
      <c r="ACO331" s="730"/>
      <c r="ACP331" s="730"/>
      <c r="ACQ331" s="730"/>
      <c r="ACR331" s="730"/>
      <c r="ACS331" s="730"/>
      <c r="ACT331" s="730"/>
      <c r="ACU331" s="730"/>
      <c r="ACV331" s="730"/>
      <c r="ACW331" s="730"/>
      <c r="ACX331" s="730"/>
      <c r="ACY331" s="730"/>
      <c r="ACZ331" s="730"/>
      <c r="ADA331" s="730"/>
      <c r="ADB331" s="730"/>
      <c r="ADC331" s="730"/>
      <c r="ADD331" s="730"/>
      <c r="ADE331" s="730"/>
      <c r="ADF331" s="730"/>
      <c r="ADG331" s="730"/>
      <c r="ADH331" s="730"/>
      <c r="ADI331" s="730"/>
      <c r="ADJ331" s="730"/>
      <c r="ADK331" s="730"/>
      <c r="ADL331" s="730"/>
      <c r="ADM331" s="730"/>
      <c r="ADN331" s="730"/>
      <c r="ADO331" s="730"/>
      <c r="ADP331" s="730"/>
      <c r="ADQ331" s="730"/>
      <c r="ADR331" s="730"/>
      <c r="ADS331" s="730"/>
      <c r="ADT331" s="730"/>
      <c r="ADU331" s="730"/>
      <c r="ADV331" s="730"/>
      <c r="ADW331" s="730"/>
      <c r="ADX331" s="730"/>
      <c r="ADY331" s="730"/>
      <c r="ADZ331" s="730"/>
      <c r="AEA331" s="730"/>
      <c r="AEB331" s="730"/>
      <c r="AEC331" s="730"/>
      <c r="AED331" s="730"/>
      <c r="AEE331" s="730"/>
      <c r="AEF331" s="730"/>
      <c r="AEG331" s="730"/>
      <c r="AEH331" s="730"/>
      <c r="AEI331" s="730"/>
      <c r="AEJ331" s="730"/>
      <c r="AEK331" s="730"/>
      <c r="AEL331" s="730"/>
      <c r="AEM331" s="730"/>
      <c r="AEN331" s="730"/>
      <c r="AEO331" s="730"/>
      <c r="AEP331" s="730"/>
      <c r="AEQ331" s="730"/>
      <c r="AER331" s="730"/>
      <c r="AES331" s="730"/>
      <c r="AET331" s="730"/>
      <c r="AEU331" s="730"/>
      <c r="AEV331" s="730"/>
      <c r="AEW331" s="730"/>
      <c r="AEX331" s="730"/>
      <c r="AEY331" s="730"/>
      <c r="AEZ331" s="730"/>
      <c r="AFA331" s="730"/>
      <c r="AFB331" s="730"/>
      <c r="AFC331" s="730"/>
      <c r="AFD331" s="730"/>
      <c r="AFE331" s="730"/>
      <c r="AFF331" s="730"/>
      <c r="AFG331" s="730"/>
      <c r="AFH331" s="730"/>
      <c r="AFI331" s="730"/>
      <c r="AFJ331" s="730"/>
      <c r="AFK331" s="730"/>
      <c r="AFL331" s="730"/>
      <c r="AFM331" s="730"/>
      <c r="AFN331" s="730"/>
      <c r="AFO331" s="730"/>
      <c r="AFP331" s="730"/>
      <c r="AFQ331" s="730"/>
      <c r="AFR331" s="730"/>
      <c r="AFS331" s="730"/>
      <c r="AFT331" s="730"/>
      <c r="AFU331" s="730"/>
      <c r="AFV331" s="730"/>
      <c r="AFW331" s="730"/>
      <c r="AFX331" s="730"/>
      <c r="AFY331" s="730"/>
      <c r="AFZ331" s="730"/>
      <c r="AGA331" s="730"/>
      <c r="AGB331" s="730"/>
      <c r="AGC331" s="730"/>
      <c r="AGD331" s="730"/>
      <c r="AGE331" s="730"/>
      <c r="AGF331" s="730"/>
      <c r="AGG331" s="730"/>
      <c r="AGH331" s="730"/>
      <c r="AGI331" s="730"/>
      <c r="AGJ331" s="730"/>
      <c r="AGK331" s="730"/>
      <c r="AGL331" s="730"/>
      <c r="AGM331" s="730"/>
      <c r="AGN331" s="730"/>
      <c r="AGO331" s="730"/>
      <c r="AGP331" s="730"/>
      <c r="AGQ331" s="730"/>
      <c r="AGR331" s="730"/>
      <c r="AGS331" s="730"/>
      <c r="AGT331" s="730"/>
      <c r="AGU331" s="730"/>
      <c r="AGV331" s="730"/>
      <c r="AGW331" s="730"/>
      <c r="AGX331" s="730"/>
      <c r="AGY331" s="730"/>
      <c r="AGZ331" s="730"/>
      <c r="AHA331" s="730"/>
      <c r="AHB331" s="730"/>
      <c r="AHC331" s="730"/>
      <c r="AHD331" s="730"/>
      <c r="AHE331" s="730"/>
      <c r="AHF331" s="730"/>
      <c r="AHG331" s="730"/>
      <c r="AHH331" s="730"/>
      <c r="AHI331" s="730"/>
      <c r="AHJ331" s="730"/>
      <c r="AHK331" s="730"/>
      <c r="AHL331" s="730"/>
      <c r="AHM331" s="730"/>
      <c r="AHN331" s="730"/>
      <c r="AHO331" s="730"/>
      <c r="AHP331" s="730"/>
      <c r="AHQ331" s="730"/>
      <c r="AHR331" s="730"/>
      <c r="AHS331" s="730"/>
      <c r="AHT331" s="730"/>
      <c r="AHU331" s="730"/>
      <c r="AHV331" s="730"/>
      <c r="AHW331" s="730"/>
      <c r="AHX331" s="730"/>
      <c r="AHY331" s="730"/>
      <c r="AHZ331" s="730"/>
      <c r="AIA331" s="730"/>
      <c r="AIB331" s="730"/>
      <c r="AIC331" s="730"/>
      <c r="AID331" s="730"/>
      <c r="AIE331" s="730"/>
      <c r="AIF331" s="730"/>
      <c r="AIG331" s="730"/>
      <c r="AIH331" s="730"/>
      <c r="AII331" s="730"/>
      <c r="AIJ331" s="730"/>
      <c r="AIK331" s="730"/>
      <c r="AIL331" s="730"/>
      <c r="AIM331" s="730"/>
      <c r="AIN331" s="730"/>
      <c r="AIO331" s="730"/>
      <c r="AIP331" s="730"/>
      <c r="AIQ331" s="730"/>
      <c r="AIR331" s="730"/>
      <c r="AIS331" s="730"/>
      <c r="AIT331" s="730"/>
      <c r="AIU331" s="730"/>
      <c r="AIV331" s="730"/>
      <c r="AIW331" s="730"/>
      <c r="AIX331" s="730"/>
      <c r="AIY331" s="730"/>
      <c r="AIZ331" s="730"/>
      <c r="AJA331" s="730"/>
      <c r="AJB331" s="730"/>
      <c r="AJC331" s="730"/>
      <c r="AJD331" s="730"/>
      <c r="AJE331" s="730"/>
      <c r="AJF331" s="730"/>
      <c r="AJG331" s="730"/>
      <c r="AJH331" s="730"/>
      <c r="AJI331" s="730"/>
      <c r="AJJ331" s="730"/>
      <c r="AJK331" s="730"/>
      <c r="AJL331" s="730"/>
      <c r="AJM331" s="730"/>
      <c r="AJN331" s="730"/>
      <c r="AJO331" s="730"/>
      <c r="AJP331" s="730"/>
      <c r="AJQ331" s="730"/>
      <c r="AJR331" s="730"/>
      <c r="AJS331" s="730"/>
      <c r="AJT331" s="730"/>
      <c r="AJU331" s="730"/>
      <c r="AJV331" s="730"/>
      <c r="AJW331" s="730"/>
      <c r="AJX331" s="730"/>
      <c r="AJY331" s="730"/>
      <c r="AJZ331" s="730"/>
      <c r="AKA331" s="730"/>
      <c r="AKB331" s="730"/>
      <c r="AKC331" s="730"/>
      <c r="AKD331" s="730"/>
      <c r="AKE331" s="730"/>
      <c r="AKF331" s="730"/>
      <c r="AKG331" s="730"/>
      <c r="AKH331" s="730"/>
      <c r="AKI331" s="730"/>
      <c r="AKJ331" s="730"/>
      <c r="AKK331" s="730"/>
      <c r="AKL331" s="730"/>
      <c r="AKM331" s="730"/>
      <c r="AKN331" s="730"/>
      <c r="AKO331" s="730"/>
      <c r="AKP331" s="730"/>
      <c r="AKQ331" s="730"/>
      <c r="AKR331" s="730"/>
      <c r="AKS331" s="730"/>
      <c r="AKT331" s="730"/>
      <c r="AKU331" s="730"/>
      <c r="AKV331" s="730"/>
      <c r="AKW331" s="730"/>
      <c r="AKX331" s="730"/>
      <c r="AKY331" s="730"/>
      <c r="AKZ331" s="730"/>
      <c r="ALA331" s="730"/>
      <c r="ALB331" s="730"/>
      <c r="ALC331" s="730"/>
      <c r="ALD331" s="730"/>
      <c r="ALE331" s="730"/>
      <c r="ALF331" s="730"/>
      <c r="ALG331" s="730"/>
      <c r="ALH331" s="730"/>
      <c r="ALI331" s="730"/>
      <c r="ALJ331" s="730"/>
      <c r="ALK331" s="730"/>
      <c r="ALL331" s="730"/>
      <c r="ALM331" s="730"/>
      <c r="ALN331" s="730"/>
      <c r="ALO331" s="730"/>
      <c r="ALP331" s="730"/>
      <c r="ALQ331" s="730"/>
      <c r="ALR331" s="730"/>
      <c r="ALS331" s="730"/>
      <c r="ALT331" s="730"/>
      <c r="ALU331" s="730"/>
      <c r="ALV331" s="730"/>
      <c r="ALW331" s="730"/>
      <c r="ALX331" s="730"/>
      <c r="ALY331" s="730"/>
      <c r="ALZ331" s="730"/>
      <c r="AMA331" s="730"/>
      <c r="AMB331" s="730"/>
      <c r="AMC331" s="730"/>
      <c r="AMD331" s="730"/>
      <c r="AME331" s="730"/>
      <c r="AMF331" s="730"/>
      <c r="AMG331" s="730"/>
      <c r="AMH331" s="730"/>
      <c r="AMI331" s="730"/>
      <c r="AMJ331" s="730"/>
      <c r="AMK331" s="730"/>
      <c r="AML331" s="730"/>
      <c r="AMM331" s="730"/>
      <c r="AMN331" s="730"/>
      <c r="AMO331" s="730"/>
      <c r="AMP331" s="730"/>
      <c r="AMQ331" s="730"/>
      <c r="AMR331" s="730"/>
      <c r="AMS331" s="730"/>
      <c r="AMT331" s="730"/>
      <c r="AMU331" s="730"/>
      <c r="AMV331" s="730"/>
      <c r="AMW331" s="730"/>
      <c r="AMX331" s="730"/>
      <c r="AMY331" s="730"/>
      <c r="AMZ331" s="730"/>
      <c r="ANA331" s="730"/>
      <c r="ANB331" s="730"/>
      <c r="ANC331" s="730"/>
      <c r="AND331" s="730"/>
      <c r="ANE331" s="730"/>
      <c r="ANF331" s="730"/>
      <c r="ANG331" s="730"/>
      <c r="ANH331" s="730"/>
      <c r="ANI331" s="730"/>
      <c r="ANJ331" s="730"/>
      <c r="ANK331" s="730"/>
      <c r="ANL331" s="730"/>
      <c r="ANM331" s="730"/>
      <c r="ANN331" s="730"/>
      <c r="ANO331" s="730"/>
      <c r="ANP331" s="730"/>
      <c r="ANQ331" s="730"/>
      <c r="ANR331" s="730"/>
      <c r="ANS331" s="730"/>
      <c r="ANT331" s="730"/>
      <c r="ANU331" s="730"/>
      <c r="ANV331" s="730"/>
      <c r="ANW331" s="730"/>
      <c r="ANX331" s="730"/>
      <c r="ANY331" s="730"/>
      <c r="ANZ331" s="730"/>
      <c r="AOA331" s="730"/>
      <c r="AOB331" s="730"/>
      <c r="AOC331" s="730"/>
      <c r="AOD331" s="730"/>
      <c r="AOE331" s="730"/>
      <c r="AOF331" s="730"/>
      <c r="AOG331" s="730"/>
      <c r="AOH331" s="730"/>
      <c r="AOI331" s="730"/>
      <c r="AOJ331" s="730"/>
      <c r="AOK331" s="730"/>
      <c r="AOL331" s="730"/>
      <c r="AOM331" s="730"/>
      <c r="AON331" s="730"/>
      <c r="AOO331" s="730"/>
      <c r="AOP331" s="730"/>
      <c r="AOQ331" s="730"/>
      <c r="AOR331" s="730"/>
      <c r="AOS331" s="730"/>
      <c r="AOT331" s="730"/>
      <c r="AOU331" s="730"/>
      <c r="AOV331" s="730"/>
      <c r="AOW331" s="730"/>
      <c r="AOX331" s="730"/>
      <c r="AOY331" s="730"/>
      <c r="AOZ331" s="730"/>
      <c r="APA331" s="730"/>
      <c r="APB331" s="730"/>
      <c r="APC331" s="730"/>
      <c r="APD331" s="730"/>
      <c r="APE331" s="730"/>
      <c r="APF331" s="730"/>
      <c r="APG331" s="730"/>
      <c r="APH331" s="730"/>
      <c r="API331" s="730"/>
      <c r="APJ331" s="730"/>
      <c r="APK331" s="730"/>
      <c r="APL331" s="730"/>
      <c r="APM331" s="730"/>
      <c r="APN331" s="730"/>
      <c r="APO331" s="730"/>
      <c r="APP331" s="730"/>
      <c r="APQ331" s="730"/>
      <c r="APR331" s="730"/>
      <c r="APS331" s="730"/>
      <c r="APT331" s="730"/>
      <c r="APU331" s="730"/>
      <c r="APV331" s="730"/>
      <c r="APW331" s="730"/>
      <c r="APX331" s="730"/>
      <c r="APY331" s="730"/>
      <c r="APZ331" s="730"/>
      <c r="AQA331" s="730"/>
      <c r="AQB331" s="730"/>
      <c r="AQC331" s="730"/>
      <c r="AQD331" s="730"/>
      <c r="AQE331" s="730"/>
      <c r="AQF331" s="730"/>
      <c r="AQG331" s="730"/>
      <c r="AQH331" s="730"/>
      <c r="AQI331" s="730"/>
      <c r="AQJ331" s="730"/>
      <c r="AQK331" s="730"/>
      <c r="AQL331" s="730"/>
      <c r="AQM331" s="730"/>
      <c r="AQN331" s="730"/>
      <c r="AQO331" s="730"/>
      <c r="AQP331" s="730"/>
      <c r="AQQ331" s="730"/>
      <c r="AQR331" s="730"/>
      <c r="AQS331" s="730"/>
      <c r="AQT331" s="730"/>
      <c r="AQU331" s="730"/>
      <c r="AQV331" s="730"/>
      <c r="AQW331" s="730"/>
      <c r="AQX331" s="730"/>
      <c r="AQY331" s="730"/>
      <c r="AQZ331" s="730"/>
      <c r="ARA331" s="730"/>
      <c r="ARB331" s="730"/>
      <c r="ARC331" s="730"/>
      <c r="ARD331" s="730"/>
      <c r="ARE331" s="730"/>
      <c r="ARF331" s="730"/>
      <c r="ARG331" s="730"/>
      <c r="ARH331" s="730"/>
      <c r="ARI331" s="730"/>
      <c r="ARJ331" s="730"/>
      <c r="ARK331" s="730"/>
      <c r="ARL331" s="730"/>
      <c r="ARM331" s="730"/>
      <c r="ARN331" s="730"/>
      <c r="ARO331" s="730"/>
      <c r="ARP331" s="730"/>
      <c r="ARQ331" s="730"/>
      <c r="ARR331" s="730"/>
      <c r="ARS331" s="730"/>
      <c r="ART331" s="730"/>
      <c r="ARU331" s="730"/>
      <c r="ARV331" s="730"/>
      <c r="ARW331" s="730"/>
      <c r="ARX331" s="730"/>
      <c r="ARY331" s="730"/>
      <c r="ARZ331" s="730"/>
      <c r="ASA331" s="730"/>
      <c r="ASB331" s="730"/>
      <c r="ASC331" s="730"/>
      <c r="ASD331" s="730"/>
      <c r="ASE331" s="730"/>
      <c r="ASF331" s="730"/>
      <c r="ASG331" s="730"/>
      <c r="ASH331" s="730"/>
      <c r="ASI331" s="730"/>
      <c r="ASJ331" s="730"/>
      <c r="ASK331" s="730"/>
      <c r="ASL331" s="730"/>
      <c r="ASM331" s="730"/>
      <c r="ASN331" s="730"/>
      <c r="ASO331" s="730"/>
      <c r="ASP331" s="730"/>
      <c r="ASQ331" s="730"/>
      <c r="ASR331" s="730"/>
      <c r="ASS331" s="730"/>
      <c r="AST331" s="730"/>
      <c r="ASU331" s="730"/>
      <c r="ASV331" s="730"/>
      <c r="ASW331" s="730"/>
      <c r="ASX331" s="730"/>
      <c r="ASY331" s="730"/>
      <c r="ASZ331" s="730"/>
      <c r="ATA331" s="730"/>
      <c r="ATB331" s="730"/>
      <c r="ATC331" s="730"/>
      <c r="ATD331" s="730"/>
      <c r="ATE331" s="730"/>
      <c r="ATF331" s="730"/>
      <c r="ATG331" s="730"/>
      <c r="ATH331" s="730"/>
      <c r="ATI331" s="730"/>
      <c r="ATJ331" s="730"/>
      <c r="ATK331" s="730"/>
      <c r="ATL331" s="730"/>
      <c r="ATM331" s="730"/>
      <c r="ATN331" s="730"/>
      <c r="ATO331" s="730"/>
      <c r="ATP331" s="730"/>
      <c r="ATQ331" s="730"/>
      <c r="ATR331" s="730"/>
      <c r="ATS331" s="730"/>
      <c r="ATT331" s="730"/>
      <c r="ATU331" s="730"/>
      <c r="ATV331" s="730"/>
      <c r="ATW331" s="730"/>
      <c r="ATX331" s="730"/>
      <c r="ATY331" s="730"/>
      <c r="ATZ331" s="730"/>
      <c r="AUA331" s="730"/>
      <c r="AUB331" s="730"/>
      <c r="AUC331" s="730"/>
      <c r="AUD331" s="730"/>
      <c r="AUE331" s="730"/>
      <c r="AUF331" s="730"/>
      <c r="AUG331" s="730"/>
      <c r="AUH331" s="730"/>
      <c r="AUI331" s="730"/>
      <c r="AUJ331" s="730"/>
      <c r="AUK331" s="730"/>
      <c r="AUL331" s="730"/>
      <c r="AUM331" s="730"/>
      <c r="AUN331" s="730"/>
      <c r="AUO331" s="730"/>
      <c r="AUP331" s="730"/>
      <c r="AUQ331" s="730"/>
      <c r="AUR331" s="730"/>
      <c r="AUS331" s="730"/>
      <c r="AUT331" s="730"/>
      <c r="AUU331" s="730"/>
      <c r="AUV331" s="730"/>
      <c r="AUW331" s="730"/>
      <c r="AUX331" s="730"/>
      <c r="AUY331" s="730"/>
      <c r="AUZ331" s="730"/>
      <c r="AVA331" s="730"/>
      <c r="AVB331" s="730"/>
      <c r="AVC331" s="730"/>
      <c r="AVD331" s="730"/>
      <c r="AVE331" s="730"/>
      <c r="AVF331" s="730"/>
      <c r="AVG331" s="730"/>
      <c r="AVH331" s="730"/>
      <c r="AVI331" s="730"/>
      <c r="AVJ331" s="730"/>
      <c r="AVK331" s="730"/>
      <c r="AVL331" s="730"/>
      <c r="AVM331" s="730"/>
      <c r="AVN331" s="730"/>
      <c r="AVO331" s="730"/>
      <c r="AVP331" s="730"/>
      <c r="AVQ331" s="730"/>
      <c r="AVR331" s="730"/>
      <c r="AVS331" s="730"/>
      <c r="AVT331" s="730"/>
      <c r="AVU331" s="730"/>
      <c r="AVV331" s="730"/>
      <c r="AVW331" s="730"/>
      <c r="AVX331" s="730"/>
      <c r="AVY331" s="730"/>
      <c r="AVZ331" s="730"/>
      <c r="AWA331" s="730"/>
      <c r="AWB331" s="730"/>
      <c r="AWC331" s="730"/>
      <c r="AWD331" s="730"/>
      <c r="AWE331" s="730"/>
      <c r="AWF331" s="730"/>
      <c r="AWG331" s="730"/>
      <c r="AWH331" s="730"/>
      <c r="AWI331" s="730"/>
      <c r="AWJ331" s="730"/>
      <c r="AWK331" s="730"/>
      <c r="AWL331" s="730"/>
      <c r="AWM331" s="730"/>
      <c r="AWN331" s="730"/>
      <c r="AWO331" s="730"/>
      <c r="AWP331" s="730"/>
      <c r="AWQ331" s="730"/>
      <c r="AWR331" s="730"/>
      <c r="AWS331" s="730"/>
      <c r="AWT331" s="730"/>
      <c r="AWU331" s="730"/>
      <c r="AWV331" s="730"/>
      <c r="AWW331" s="730"/>
      <c r="AWX331" s="730"/>
      <c r="AWY331" s="730"/>
      <c r="AWZ331" s="730"/>
      <c r="AXA331" s="730"/>
      <c r="AXB331" s="730"/>
      <c r="AXC331" s="730"/>
      <c r="AXD331" s="730"/>
      <c r="AXE331" s="730"/>
      <c r="AXF331" s="730"/>
      <c r="AXG331" s="730"/>
      <c r="AXH331" s="730"/>
      <c r="AXI331" s="730"/>
      <c r="AXJ331" s="730"/>
      <c r="AXK331" s="730"/>
      <c r="AXL331" s="730"/>
      <c r="AXM331" s="730"/>
      <c r="AXN331" s="730"/>
      <c r="AXO331" s="730"/>
      <c r="AXP331" s="730"/>
      <c r="AXQ331" s="730"/>
      <c r="AXR331" s="730"/>
      <c r="AXS331" s="730"/>
      <c r="AXT331" s="730"/>
      <c r="AXU331" s="730"/>
      <c r="AXV331" s="730"/>
      <c r="AXW331" s="730"/>
      <c r="AXX331" s="730"/>
      <c r="AXY331" s="730"/>
      <c r="AXZ331" s="730"/>
      <c r="AYA331" s="730"/>
      <c r="AYB331" s="730"/>
      <c r="AYC331" s="730"/>
      <c r="AYD331" s="730"/>
      <c r="AYE331" s="730"/>
      <c r="AYF331" s="730"/>
      <c r="AYG331" s="730"/>
      <c r="AYH331" s="730"/>
      <c r="AYI331" s="730"/>
      <c r="AYJ331" s="730"/>
      <c r="AYK331" s="730"/>
      <c r="AYL331" s="730"/>
      <c r="AYM331" s="730"/>
      <c r="AYN331" s="730"/>
      <c r="AYO331" s="730"/>
      <c r="AYP331" s="730"/>
      <c r="AYQ331" s="730"/>
      <c r="AYR331" s="730"/>
      <c r="AYS331" s="730"/>
      <c r="AYT331" s="730"/>
      <c r="AYU331" s="730"/>
      <c r="AYV331" s="730"/>
      <c r="AYW331" s="730"/>
      <c r="AYX331" s="730"/>
      <c r="AYY331" s="730"/>
      <c r="AYZ331" s="730"/>
      <c r="AZA331" s="730"/>
      <c r="AZB331" s="730"/>
      <c r="AZC331" s="730"/>
      <c r="AZD331" s="730"/>
      <c r="AZE331" s="730"/>
      <c r="AZF331" s="730"/>
      <c r="AZG331" s="730"/>
      <c r="AZH331" s="730"/>
      <c r="AZI331" s="730"/>
      <c r="AZJ331" s="730"/>
      <c r="AZK331" s="730"/>
      <c r="AZL331" s="730"/>
      <c r="AZM331" s="730"/>
      <c r="AZN331" s="730"/>
      <c r="AZO331" s="730"/>
      <c r="AZP331" s="730"/>
      <c r="AZQ331" s="730"/>
      <c r="AZR331" s="730"/>
      <c r="AZS331" s="730"/>
      <c r="AZT331" s="730"/>
      <c r="AZU331" s="730"/>
      <c r="AZV331" s="730"/>
      <c r="AZW331" s="730"/>
      <c r="AZX331" s="730"/>
      <c r="AZY331" s="730"/>
      <c r="AZZ331" s="730"/>
      <c r="BAA331" s="730"/>
      <c r="BAB331" s="730"/>
      <c r="BAC331" s="730"/>
      <c r="BAD331" s="730"/>
      <c r="BAE331" s="730"/>
      <c r="BAF331" s="730"/>
      <c r="BAG331" s="730"/>
      <c r="BAH331" s="730"/>
      <c r="BAI331" s="730"/>
      <c r="BAJ331" s="730"/>
      <c r="BAK331" s="730"/>
      <c r="BAL331" s="730"/>
      <c r="BAM331" s="730"/>
      <c r="BAN331" s="730"/>
      <c r="BAO331" s="730"/>
      <c r="BAP331" s="730"/>
      <c r="BAQ331" s="730"/>
      <c r="BAR331" s="730"/>
      <c r="BAS331" s="730"/>
      <c r="BAT331" s="730"/>
      <c r="BAU331" s="730"/>
      <c r="BAV331" s="730"/>
      <c r="BAW331" s="730"/>
      <c r="BAX331" s="730"/>
      <c r="BAY331" s="730"/>
      <c r="BAZ331" s="730"/>
      <c r="BBA331" s="730"/>
      <c r="BBB331" s="730"/>
      <c r="BBC331" s="730"/>
      <c r="BBD331" s="730"/>
      <c r="BBE331" s="730"/>
      <c r="BBF331" s="730"/>
      <c r="BBG331" s="730"/>
      <c r="BBH331" s="730"/>
      <c r="BBI331" s="730"/>
      <c r="BBJ331" s="730"/>
      <c r="BBK331" s="730"/>
      <c r="BBL331" s="730"/>
      <c r="BBM331" s="730"/>
      <c r="BBN331" s="730"/>
      <c r="BBO331" s="730"/>
      <c r="BBP331" s="730"/>
      <c r="BBQ331" s="730"/>
      <c r="BBR331" s="730"/>
      <c r="BBS331" s="730"/>
      <c r="BBT331" s="730"/>
      <c r="BBU331" s="730"/>
      <c r="BBV331" s="730"/>
      <c r="BBW331" s="730"/>
      <c r="BBX331" s="730"/>
      <c r="BBY331" s="730"/>
      <c r="BBZ331" s="730"/>
      <c r="BCA331" s="730"/>
      <c r="BCB331" s="730"/>
      <c r="BCC331" s="730"/>
      <c r="BCD331" s="730"/>
      <c r="BCE331" s="730"/>
      <c r="BCF331" s="730"/>
      <c r="BCG331" s="730"/>
      <c r="BCH331" s="730"/>
      <c r="BCI331" s="730"/>
      <c r="BCJ331" s="730"/>
      <c r="BCK331" s="730"/>
      <c r="BCL331" s="730"/>
      <c r="BCM331" s="730"/>
      <c r="BCN331" s="730"/>
      <c r="BCO331" s="730"/>
      <c r="BCP331" s="730"/>
      <c r="BCQ331" s="730"/>
      <c r="BCR331" s="730"/>
      <c r="BCS331" s="730"/>
      <c r="BCT331" s="730"/>
      <c r="BCU331" s="730"/>
      <c r="BCV331" s="730"/>
      <c r="BCW331" s="730"/>
      <c r="BCX331" s="730"/>
      <c r="BCY331" s="730"/>
      <c r="BCZ331" s="730"/>
      <c r="BDA331" s="730"/>
      <c r="BDB331" s="730"/>
      <c r="BDC331" s="730"/>
      <c r="BDD331" s="730"/>
      <c r="BDE331" s="730"/>
      <c r="BDF331" s="730"/>
      <c r="BDG331" s="730"/>
      <c r="BDH331" s="730"/>
      <c r="BDI331" s="730"/>
      <c r="BDJ331" s="730"/>
      <c r="BDK331" s="730"/>
      <c r="BDL331" s="730"/>
      <c r="BDM331" s="730"/>
      <c r="BDN331" s="730"/>
      <c r="BDO331" s="730"/>
      <c r="BDP331" s="730"/>
      <c r="BDQ331" s="730"/>
      <c r="BDR331" s="730"/>
      <c r="BDS331" s="730"/>
      <c r="BDT331" s="730"/>
      <c r="BDU331" s="730"/>
      <c r="BDV331" s="730"/>
      <c r="BDW331" s="730"/>
      <c r="BDX331" s="730"/>
      <c r="BDY331" s="730"/>
      <c r="BDZ331" s="730"/>
      <c r="BEA331" s="730"/>
      <c r="BEB331" s="730"/>
      <c r="BEC331" s="730"/>
      <c r="BED331" s="730"/>
      <c r="BEE331" s="730"/>
      <c r="BEF331" s="730"/>
      <c r="BEG331" s="730"/>
      <c r="BEH331" s="730"/>
      <c r="BEI331" s="730"/>
      <c r="BEJ331" s="730"/>
      <c r="BEK331" s="730"/>
      <c r="BEL331" s="730"/>
      <c r="BEM331" s="730"/>
      <c r="BEN331" s="730"/>
      <c r="BEO331" s="730"/>
      <c r="BEP331" s="730"/>
      <c r="BEQ331" s="730"/>
      <c r="BER331" s="730"/>
      <c r="BES331" s="730"/>
      <c r="BET331" s="730"/>
      <c r="BEU331" s="730"/>
      <c r="BEV331" s="730"/>
      <c r="BEW331" s="730"/>
      <c r="BEX331" s="730"/>
      <c r="BEY331" s="730"/>
      <c r="BEZ331" s="730"/>
      <c r="BFA331" s="730"/>
      <c r="BFB331" s="730"/>
      <c r="BFC331" s="730"/>
      <c r="BFD331" s="730"/>
      <c r="BFE331" s="730"/>
      <c r="BFF331" s="730"/>
      <c r="BFG331" s="730"/>
      <c r="BFH331" s="730"/>
      <c r="BFI331" s="730"/>
      <c r="BFJ331" s="730"/>
      <c r="BFK331" s="730"/>
      <c r="BFL331" s="730"/>
      <c r="BFM331" s="730"/>
      <c r="BFN331" s="730"/>
      <c r="BFO331" s="730"/>
      <c r="BFP331" s="730"/>
      <c r="BFQ331" s="730"/>
      <c r="BFR331" s="730"/>
      <c r="BFS331" s="730"/>
      <c r="BFT331" s="730"/>
      <c r="BFU331" s="730"/>
      <c r="BFV331" s="730"/>
      <c r="BFW331" s="730"/>
      <c r="BFX331" s="730"/>
      <c r="BFY331" s="730"/>
      <c r="BFZ331" s="730"/>
      <c r="BGA331" s="730"/>
      <c r="BGB331" s="730"/>
      <c r="BGC331" s="730"/>
      <c r="BGD331" s="730"/>
      <c r="BGE331" s="730"/>
      <c r="BGF331" s="730"/>
      <c r="BGG331" s="730"/>
      <c r="BGH331" s="730"/>
      <c r="BGI331" s="730"/>
      <c r="BGJ331" s="730"/>
      <c r="BGK331" s="730"/>
      <c r="BGL331" s="730"/>
      <c r="BGM331" s="730"/>
      <c r="BGN331" s="730"/>
      <c r="BGO331" s="730"/>
      <c r="BGP331" s="730"/>
      <c r="BGQ331" s="730"/>
      <c r="BGR331" s="730"/>
      <c r="BGS331" s="730"/>
      <c r="BGT331" s="730"/>
      <c r="BGU331" s="730"/>
      <c r="BGV331" s="730"/>
      <c r="BGW331" s="730"/>
      <c r="BGX331" s="730"/>
      <c r="BGY331" s="730"/>
      <c r="BGZ331" s="730"/>
      <c r="BHA331" s="730"/>
      <c r="BHB331" s="730"/>
      <c r="BHC331" s="730"/>
      <c r="BHD331" s="730"/>
      <c r="BHE331" s="730"/>
      <c r="BHF331" s="730"/>
      <c r="BHG331" s="730"/>
      <c r="BHH331" s="730"/>
      <c r="BHI331" s="730"/>
      <c r="BHJ331" s="730"/>
      <c r="BHK331" s="730"/>
      <c r="BHL331" s="730"/>
      <c r="BHM331" s="730"/>
      <c r="BHN331" s="730"/>
      <c r="BHO331" s="730"/>
      <c r="BHP331" s="730"/>
      <c r="BHQ331" s="730"/>
      <c r="BHR331" s="730"/>
      <c r="BHS331" s="730"/>
      <c r="BHT331" s="730"/>
      <c r="BHU331" s="730"/>
      <c r="BHV331" s="730"/>
      <c r="BHW331" s="730"/>
      <c r="BHX331" s="730"/>
      <c r="BHY331" s="730"/>
      <c r="BHZ331" s="730"/>
      <c r="BIA331" s="730"/>
      <c r="BIB331" s="730"/>
      <c r="BIC331" s="730"/>
      <c r="BID331" s="730"/>
      <c r="BIE331" s="730"/>
      <c r="BIF331" s="730"/>
      <c r="BIG331" s="730"/>
      <c r="BIH331" s="730"/>
      <c r="BII331" s="730"/>
      <c r="BIJ331" s="730"/>
      <c r="BIK331" s="730"/>
      <c r="BIL331" s="730"/>
      <c r="BIM331" s="730"/>
      <c r="BIN331" s="730"/>
      <c r="BIO331" s="730"/>
      <c r="BIP331" s="730"/>
      <c r="BIQ331" s="730"/>
      <c r="BIR331" s="730"/>
      <c r="BIS331" s="730"/>
      <c r="BIT331" s="730"/>
      <c r="BIU331" s="730"/>
      <c r="BIV331" s="730"/>
      <c r="BIW331" s="730"/>
      <c r="BIX331" s="730"/>
      <c r="BIY331" s="730"/>
      <c r="BIZ331" s="730"/>
      <c r="BJA331" s="730"/>
      <c r="BJB331" s="730"/>
      <c r="BJC331" s="730"/>
      <c r="BJD331" s="730"/>
      <c r="BJE331" s="730"/>
      <c r="BJF331" s="730"/>
      <c r="BJG331" s="730"/>
      <c r="BJH331" s="730"/>
      <c r="BJI331" s="730"/>
      <c r="BJJ331" s="730"/>
      <c r="BJK331" s="730"/>
      <c r="BJL331" s="730"/>
      <c r="BJM331" s="730"/>
      <c r="BJN331" s="730"/>
      <c r="BJO331" s="730"/>
      <c r="BJP331" s="730"/>
      <c r="BJQ331" s="730"/>
      <c r="BJR331" s="730"/>
      <c r="BJS331" s="730"/>
      <c r="BJT331" s="730"/>
      <c r="BJU331" s="730"/>
      <c r="BJV331" s="730"/>
      <c r="BJW331" s="730"/>
      <c r="BJX331" s="730"/>
      <c r="BJY331" s="730"/>
      <c r="BJZ331" s="730"/>
      <c r="BKA331" s="730"/>
      <c r="BKB331" s="730"/>
      <c r="BKC331" s="730"/>
      <c r="BKD331" s="730"/>
      <c r="BKE331" s="730"/>
      <c r="BKF331" s="730"/>
      <c r="BKG331" s="730"/>
      <c r="BKH331" s="730"/>
      <c r="BKI331" s="730"/>
      <c r="BKJ331" s="730"/>
      <c r="BKK331" s="730"/>
      <c r="BKL331" s="730"/>
      <c r="BKM331" s="730"/>
      <c r="BKN331" s="730"/>
      <c r="BKO331" s="730"/>
      <c r="BKP331" s="730"/>
      <c r="BKQ331" s="730"/>
      <c r="BKR331" s="730"/>
      <c r="BKS331" s="730"/>
      <c r="BKT331" s="730"/>
      <c r="BKU331" s="730"/>
      <c r="BKV331" s="730"/>
      <c r="BKW331" s="730"/>
      <c r="BKX331" s="730"/>
      <c r="BKY331" s="730"/>
      <c r="BKZ331" s="730"/>
      <c r="BLA331" s="730"/>
      <c r="BLB331" s="730"/>
      <c r="BLC331" s="730"/>
      <c r="BLD331" s="730"/>
      <c r="BLE331" s="730"/>
      <c r="BLF331" s="730"/>
      <c r="BLG331" s="730"/>
      <c r="BLH331" s="730"/>
      <c r="BLI331" s="730"/>
      <c r="BLJ331" s="730"/>
      <c r="BLK331" s="730"/>
      <c r="BLL331" s="730"/>
      <c r="BLM331" s="730"/>
      <c r="BLN331" s="730"/>
      <c r="BLO331" s="730"/>
      <c r="BLP331" s="730"/>
      <c r="BLQ331" s="730"/>
      <c r="BLR331" s="730"/>
      <c r="BLS331" s="730"/>
      <c r="BLT331" s="730"/>
      <c r="BLU331" s="730"/>
      <c r="BLV331" s="730"/>
      <c r="BLW331" s="730"/>
      <c r="BLX331" s="730"/>
      <c r="BLY331" s="730"/>
      <c r="BLZ331" s="730"/>
      <c r="BMA331" s="730"/>
      <c r="BMB331" s="730"/>
      <c r="BMC331" s="730"/>
      <c r="BMD331" s="730"/>
      <c r="BME331" s="730"/>
      <c r="BMF331" s="730"/>
      <c r="BMG331" s="730"/>
      <c r="BMH331" s="730"/>
      <c r="BMI331" s="730"/>
      <c r="BMJ331" s="730"/>
      <c r="BMK331" s="730"/>
      <c r="BML331" s="730"/>
      <c r="BMM331" s="730"/>
      <c r="BMN331" s="730"/>
      <c r="BMO331" s="730"/>
      <c r="BMP331" s="730"/>
      <c r="BMQ331" s="730"/>
      <c r="BMR331" s="730"/>
      <c r="BMS331" s="730"/>
      <c r="BMT331" s="730"/>
      <c r="BMU331" s="730"/>
      <c r="BMV331" s="730"/>
      <c r="BMW331" s="730"/>
      <c r="BMX331" s="730"/>
      <c r="BMY331" s="730"/>
      <c r="BMZ331" s="730"/>
      <c r="BNA331" s="730"/>
      <c r="BNB331" s="730"/>
      <c r="BNC331" s="730"/>
      <c r="BND331" s="730"/>
      <c r="BNE331" s="730"/>
      <c r="BNF331" s="730"/>
      <c r="BNG331" s="730"/>
      <c r="BNH331" s="730"/>
      <c r="BNI331" s="730"/>
      <c r="BNJ331" s="730"/>
      <c r="BNK331" s="730"/>
      <c r="BNL331" s="730"/>
      <c r="BNM331" s="730"/>
      <c r="BNN331" s="730"/>
      <c r="BNO331" s="730"/>
      <c r="BNP331" s="730"/>
      <c r="BNQ331" s="730"/>
      <c r="BNR331" s="730"/>
      <c r="BNS331" s="730"/>
      <c r="BNT331" s="730"/>
      <c r="BNU331" s="730"/>
      <c r="BNV331" s="730"/>
      <c r="BNW331" s="730"/>
      <c r="BNX331" s="730"/>
      <c r="BNY331" s="730"/>
      <c r="BNZ331" s="730"/>
      <c r="BOA331" s="730"/>
      <c r="BOB331" s="730"/>
      <c r="BOC331" s="730"/>
      <c r="BOD331" s="730"/>
      <c r="BOE331" s="730"/>
      <c r="BOF331" s="730"/>
      <c r="BOG331" s="730"/>
      <c r="BOH331" s="730"/>
      <c r="BOI331" s="730"/>
      <c r="BOJ331" s="730"/>
      <c r="BOK331" s="730"/>
      <c r="BOL331" s="730"/>
      <c r="BOM331" s="730"/>
      <c r="BON331" s="730"/>
      <c r="BOO331" s="730"/>
      <c r="BOP331" s="730"/>
      <c r="BOQ331" s="730"/>
      <c r="BOR331" s="730"/>
      <c r="BOS331" s="730"/>
      <c r="BOT331" s="730"/>
      <c r="BOU331" s="730"/>
      <c r="BOV331" s="730"/>
      <c r="BOW331" s="730"/>
      <c r="BOX331" s="730"/>
      <c r="BOY331" s="730"/>
      <c r="BOZ331" s="730"/>
      <c r="BPA331" s="730"/>
      <c r="BPB331" s="730"/>
      <c r="BPC331" s="730"/>
      <c r="BPD331" s="730"/>
      <c r="BPE331" s="730"/>
      <c r="BPF331" s="730"/>
      <c r="BPG331" s="730"/>
      <c r="BPH331" s="730"/>
      <c r="BPI331" s="730"/>
      <c r="BPJ331" s="730"/>
      <c r="BPK331" s="730"/>
      <c r="BPL331" s="730"/>
      <c r="BPM331" s="730"/>
      <c r="BPN331" s="730"/>
      <c r="BPO331" s="730"/>
      <c r="BPP331" s="730"/>
      <c r="BPQ331" s="730"/>
      <c r="BPR331" s="730"/>
      <c r="BPS331" s="730"/>
      <c r="BPT331" s="730"/>
      <c r="BPU331" s="730"/>
      <c r="BPV331" s="730"/>
      <c r="BPW331" s="730"/>
      <c r="BPX331" s="730"/>
      <c r="BPY331" s="730"/>
      <c r="BPZ331" s="730"/>
      <c r="BQA331" s="730"/>
      <c r="BQB331" s="730"/>
      <c r="BQC331" s="730"/>
      <c r="BQD331" s="730"/>
      <c r="BQE331" s="730"/>
      <c r="BQF331" s="730"/>
      <c r="BQG331" s="730"/>
      <c r="BQH331" s="730"/>
      <c r="BQI331" s="730"/>
      <c r="BQJ331" s="730"/>
      <c r="BQK331" s="730"/>
      <c r="BQL331" s="730"/>
      <c r="BQM331" s="730"/>
      <c r="BQN331" s="730"/>
      <c r="BQO331" s="730"/>
      <c r="BQP331" s="730"/>
      <c r="BQQ331" s="730"/>
      <c r="BQR331" s="730"/>
      <c r="BQS331" s="730"/>
      <c r="BQT331" s="730"/>
      <c r="BQU331" s="730"/>
      <c r="BQV331" s="730"/>
      <c r="BQW331" s="730"/>
      <c r="BQX331" s="730"/>
      <c r="BQY331" s="730"/>
      <c r="BQZ331" s="730"/>
      <c r="BRA331" s="730"/>
      <c r="BRB331" s="730"/>
      <c r="BRC331" s="730"/>
      <c r="BRD331" s="730"/>
      <c r="BRE331" s="730"/>
      <c r="BRF331" s="730"/>
      <c r="BRG331" s="730"/>
      <c r="BRH331" s="730"/>
      <c r="BRI331" s="730"/>
      <c r="BRJ331" s="730"/>
      <c r="BRK331" s="730"/>
      <c r="BRL331" s="730"/>
      <c r="BRM331" s="730"/>
      <c r="BRN331" s="730"/>
      <c r="BRO331" s="730"/>
      <c r="BRP331" s="730"/>
      <c r="BRQ331" s="730"/>
      <c r="BRR331" s="730"/>
      <c r="BRS331" s="730"/>
      <c r="BRT331" s="730"/>
      <c r="BRU331" s="730"/>
      <c r="BRV331" s="730"/>
      <c r="BRW331" s="730"/>
      <c r="BRX331" s="730"/>
      <c r="BRY331" s="730"/>
      <c r="BRZ331" s="730"/>
      <c r="BSA331" s="730"/>
      <c r="BSB331" s="730"/>
      <c r="BSC331" s="730"/>
      <c r="BSD331" s="730"/>
      <c r="BSE331" s="730"/>
      <c r="BSF331" s="730"/>
      <c r="BSG331" s="730"/>
      <c r="BSH331" s="730"/>
      <c r="BSI331" s="730"/>
      <c r="BSJ331" s="730"/>
      <c r="BSK331" s="730"/>
      <c r="BSL331" s="730"/>
      <c r="BSM331" s="730"/>
      <c r="BSN331" s="730"/>
      <c r="BSO331" s="730"/>
      <c r="BSP331" s="730"/>
      <c r="BSQ331" s="730"/>
      <c r="BSR331" s="730"/>
      <c r="BSS331" s="730"/>
      <c r="BST331" s="730"/>
      <c r="BSU331" s="730"/>
      <c r="BSV331" s="730"/>
      <c r="BSW331" s="730"/>
      <c r="BSX331" s="730"/>
      <c r="BSY331" s="730"/>
      <c r="BSZ331" s="730"/>
      <c r="BTA331" s="730"/>
      <c r="BTB331" s="730"/>
      <c r="BTC331" s="730"/>
      <c r="BTD331" s="730"/>
      <c r="BTE331" s="730"/>
      <c r="BTF331" s="730"/>
      <c r="BTG331" s="730"/>
      <c r="BTH331" s="730"/>
      <c r="BTI331" s="730"/>
      <c r="BTJ331" s="730"/>
      <c r="BTK331" s="730"/>
      <c r="BTL331" s="730"/>
      <c r="BTM331" s="730"/>
      <c r="BTN331" s="730"/>
      <c r="BTO331" s="730"/>
      <c r="BTP331" s="730"/>
      <c r="BTQ331" s="730"/>
      <c r="BTR331" s="730"/>
      <c r="BTS331" s="730"/>
      <c r="BTT331" s="730"/>
      <c r="BTU331" s="730"/>
      <c r="BTV331" s="730"/>
      <c r="BTW331" s="730"/>
      <c r="BTX331" s="730"/>
      <c r="BTY331" s="730"/>
      <c r="BTZ331" s="730"/>
      <c r="BUA331" s="730"/>
      <c r="BUB331" s="730"/>
      <c r="BUC331" s="730"/>
      <c r="BUD331" s="730"/>
      <c r="BUE331" s="730"/>
      <c r="BUF331" s="730"/>
      <c r="BUG331" s="730"/>
      <c r="BUH331" s="730"/>
      <c r="BUI331" s="730"/>
      <c r="BUJ331" s="730"/>
      <c r="BUK331" s="730"/>
      <c r="BUL331" s="730"/>
      <c r="BUM331" s="730"/>
      <c r="BUN331" s="730"/>
      <c r="BUO331" s="730"/>
      <c r="BUP331" s="730"/>
      <c r="BUQ331" s="730"/>
      <c r="BUR331" s="730"/>
      <c r="BUS331" s="730"/>
      <c r="BUT331" s="730"/>
      <c r="BUU331" s="730"/>
      <c r="BUV331" s="730"/>
      <c r="BUW331" s="730"/>
      <c r="BUX331" s="730"/>
      <c r="BUY331" s="730"/>
      <c r="BUZ331" s="730"/>
      <c r="BVA331" s="730"/>
      <c r="BVB331" s="730"/>
      <c r="BVC331" s="730"/>
      <c r="BVD331" s="730"/>
      <c r="BVE331" s="730"/>
      <c r="BVF331" s="730"/>
      <c r="BVG331" s="730"/>
      <c r="BVH331" s="730"/>
      <c r="BVI331" s="730"/>
      <c r="BVJ331" s="730"/>
      <c r="BVK331" s="730"/>
      <c r="BVL331" s="730"/>
      <c r="BVM331" s="730"/>
      <c r="BVN331" s="730"/>
      <c r="BVO331" s="730"/>
      <c r="BVP331" s="730"/>
      <c r="BVQ331" s="730"/>
      <c r="BVR331" s="730"/>
      <c r="BVS331" s="730"/>
      <c r="BVT331" s="730"/>
      <c r="BVU331" s="730"/>
      <c r="BVV331" s="730"/>
      <c r="BVW331" s="730"/>
      <c r="BVX331" s="730"/>
      <c r="BVY331" s="730"/>
      <c r="BVZ331" s="730"/>
      <c r="BWA331" s="730"/>
      <c r="BWB331" s="730"/>
      <c r="BWC331" s="730"/>
      <c r="BWD331" s="730"/>
      <c r="BWE331" s="730"/>
      <c r="BWF331" s="730"/>
      <c r="BWG331" s="730"/>
      <c r="BWH331" s="730"/>
      <c r="BWI331" s="730"/>
      <c r="BWJ331" s="730"/>
      <c r="BWK331" s="730"/>
      <c r="BWL331" s="730"/>
      <c r="BWM331" s="730"/>
      <c r="BWN331" s="730"/>
      <c r="BWO331" s="730"/>
      <c r="BWP331" s="730"/>
      <c r="BWQ331" s="730"/>
      <c r="BWR331" s="730"/>
      <c r="BWS331" s="730"/>
      <c r="BWT331" s="730"/>
      <c r="BWU331" s="730"/>
      <c r="BWV331" s="730"/>
      <c r="BWW331" s="730"/>
      <c r="BWX331" s="730"/>
      <c r="BWY331" s="730"/>
      <c r="BWZ331" s="730"/>
      <c r="BXA331" s="730"/>
      <c r="BXB331" s="730"/>
      <c r="BXC331" s="730"/>
      <c r="BXD331" s="730"/>
      <c r="BXE331" s="730"/>
      <c r="BXF331" s="730"/>
      <c r="BXG331" s="730"/>
      <c r="BXH331" s="730"/>
      <c r="BXI331" s="730"/>
      <c r="BXJ331" s="730"/>
      <c r="BXK331" s="730"/>
      <c r="BXL331" s="730"/>
      <c r="BXM331" s="730"/>
      <c r="BXN331" s="730"/>
      <c r="BXO331" s="730"/>
      <c r="BXP331" s="730"/>
      <c r="BXQ331" s="730"/>
      <c r="BXR331" s="730"/>
      <c r="BXS331" s="730"/>
      <c r="BXT331" s="730"/>
      <c r="BXU331" s="730"/>
      <c r="BXV331" s="730"/>
      <c r="BXW331" s="730"/>
      <c r="BXX331" s="730"/>
      <c r="BXY331" s="730"/>
      <c r="BXZ331" s="730"/>
      <c r="BYA331" s="730"/>
      <c r="BYB331" s="730"/>
      <c r="BYC331" s="730"/>
      <c r="BYD331" s="730"/>
      <c r="BYE331" s="730"/>
      <c r="BYF331" s="730"/>
      <c r="BYG331" s="730"/>
      <c r="BYH331" s="730"/>
      <c r="BYI331" s="730"/>
      <c r="BYJ331" s="730"/>
      <c r="BYK331" s="730"/>
      <c r="BYL331" s="730"/>
      <c r="BYM331" s="730"/>
      <c r="BYN331" s="730"/>
      <c r="BYO331" s="730"/>
      <c r="BYP331" s="730"/>
      <c r="BYQ331" s="730"/>
      <c r="BYR331" s="730"/>
      <c r="BYS331" s="730"/>
      <c r="BYT331" s="730"/>
      <c r="BYU331" s="730"/>
      <c r="BYV331" s="730"/>
      <c r="BYW331" s="730"/>
      <c r="BYX331" s="730"/>
      <c r="BYY331" s="730"/>
      <c r="BYZ331" s="730"/>
      <c r="BZA331" s="730"/>
      <c r="BZB331" s="730"/>
      <c r="BZC331" s="730"/>
      <c r="BZD331" s="730"/>
      <c r="BZE331" s="730"/>
      <c r="BZF331" s="730"/>
      <c r="BZG331" s="730"/>
      <c r="BZH331" s="730"/>
      <c r="BZI331" s="730"/>
      <c r="BZJ331" s="730"/>
      <c r="BZK331" s="730"/>
      <c r="BZL331" s="730"/>
      <c r="BZM331" s="730"/>
      <c r="BZN331" s="730"/>
      <c r="BZO331" s="730"/>
      <c r="BZP331" s="730"/>
      <c r="BZQ331" s="730"/>
      <c r="BZR331" s="730"/>
      <c r="BZS331" s="730"/>
      <c r="BZT331" s="730"/>
      <c r="BZU331" s="730"/>
      <c r="BZV331" s="730"/>
      <c r="BZW331" s="730"/>
      <c r="BZX331" s="730"/>
      <c r="BZY331" s="730"/>
      <c r="BZZ331" s="730"/>
      <c r="CAA331" s="730"/>
      <c r="CAB331" s="730"/>
      <c r="CAC331" s="730"/>
      <c r="CAD331" s="730"/>
      <c r="CAE331" s="730"/>
      <c r="CAF331" s="730"/>
      <c r="CAG331" s="730"/>
      <c r="CAH331" s="730"/>
      <c r="CAI331" s="730"/>
      <c r="CAJ331" s="730"/>
      <c r="CAK331" s="730"/>
      <c r="CAL331" s="730"/>
      <c r="CAM331" s="730"/>
      <c r="CAN331" s="730"/>
      <c r="CAO331" s="730"/>
      <c r="CAP331" s="730"/>
      <c r="CAQ331" s="730"/>
      <c r="CAR331" s="730"/>
      <c r="CAS331" s="730"/>
      <c r="CAT331" s="730"/>
      <c r="CAU331" s="730"/>
      <c r="CAV331" s="730"/>
      <c r="CAW331" s="730"/>
      <c r="CAX331" s="730"/>
      <c r="CAY331" s="730"/>
      <c r="CAZ331" s="730"/>
      <c r="CBA331" s="730"/>
      <c r="CBB331" s="730"/>
      <c r="CBC331" s="730"/>
      <c r="CBD331" s="730"/>
      <c r="CBE331" s="730"/>
      <c r="CBF331" s="730"/>
      <c r="CBG331" s="730"/>
      <c r="CBH331" s="730"/>
      <c r="CBI331" s="730"/>
      <c r="CBJ331" s="730"/>
      <c r="CBK331" s="730"/>
      <c r="CBL331" s="730"/>
      <c r="CBM331" s="730"/>
      <c r="CBN331" s="730"/>
      <c r="CBO331" s="730"/>
      <c r="CBP331" s="730"/>
      <c r="CBQ331" s="730"/>
      <c r="CBR331" s="730"/>
      <c r="CBS331" s="730"/>
      <c r="CBT331" s="730"/>
      <c r="CBU331" s="730"/>
      <c r="CBV331" s="730"/>
      <c r="CBW331" s="730"/>
      <c r="CBX331" s="730"/>
      <c r="CBY331" s="730"/>
      <c r="CBZ331" s="730"/>
      <c r="CCA331" s="730"/>
      <c r="CCB331" s="730"/>
      <c r="CCC331" s="730"/>
      <c r="CCD331" s="730"/>
      <c r="CCE331" s="730"/>
      <c r="CCF331" s="730"/>
      <c r="CCG331" s="730"/>
      <c r="CCH331" s="730"/>
      <c r="CCI331" s="730"/>
      <c r="CCJ331" s="730"/>
      <c r="CCK331" s="730"/>
      <c r="CCL331" s="730"/>
      <c r="CCM331" s="730"/>
      <c r="CCN331" s="730"/>
      <c r="CCO331" s="730"/>
      <c r="CCP331" s="730"/>
      <c r="CCQ331" s="730"/>
      <c r="CCR331" s="730"/>
      <c r="CCS331" s="730"/>
      <c r="CCT331" s="730"/>
      <c r="CCU331" s="730"/>
      <c r="CCV331" s="730"/>
      <c r="CCW331" s="730"/>
      <c r="CCX331" s="730"/>
      <c r="CCY331" s="730"/>
      <c r="CCZ331" s="730"/>
      <c r="CDA331" s="730"/>
      <c r="CDB331" s="730"/>
      <c r="CDC331" s="730"/>
      <c r="CDD331" s="730"/>
      <c r="CDE331" s="730"/>
      <c r="CDF331" s="730"/>
      <c r="CDG331" s="730"/>
      <c r="CDH331" s="730"/>
      <c r="CDI331" s="730"/>
      <c r="CDJ331" s="730"/>
      <c r="CDK331" s="730"/>
      <c r="CDL331" s="730"/>
      <c r="CDM331" s="730"/>
      <c r="CDN331" s="730"/>
      <c r="CDO331" s="730"/>
      <c r="CDP331" s="730"/>
      <c r="CDQ331" s="730"/>
      <c r="CDR331" s="730"/>
      <c r="CDS331" s="730"/>
      <c r="CDT331" s="730"/>
      <c r="CDU331" s="730"/>
      <c r="CDV331" s="730"/>
      <c r="CDW331" s="730"/>
      <c r="CDX331" s="730"/>
      <c r="CDY331" s="730"/>
      <c r="CDZ331" s="730"/>
      <c r="CEA331" s="730"/>
      <c r="CEB331" s="730"/>
      <c r="CEC331" s="730"/>
      <c r="CED331" s="730"/>
      <c r="CEE331" s="730"/>
      <c r="CEF331" s="730"/>
      <c r="CEG331" s="730"/>
      <c r="CEH331" s="730"/>
      <c r="CEI331" s="730"/>
      <c r="CEJ331" s="730"/>
      <c r="CEK331" s="730"/>
      <c r="CEL331" s="730"/>
      <c r="CEM331" s="730"/>
      <c r="CEN331" s="730"/>
      <c r="CEO331" s="730"/>
      <c r="CEP331" s="730"/>
      <c r="CEQ331" s="730"/>
      <c r="CER331" s="730"/>
      <c r="CES331" s="730"/>
      <c r="CET331" s="730"/>
      <c r="CEU331" s="730"/>
      <c r="CEV331" s="730"/>
      <c r="CEW331" s="730"/>
      <c r="CEX331" s="730"/>
      <c r="CEY331" s="730"/>
      <c r="CEZ331" s="730"/>
      <c r="CFA331" s="730"/>
      <c r="CFB331" s="730"/>
      <c r="CFC331" s="730"/>
      <c r="CFD331" s="730"/>
      <c r="CFE331" s="730"/>
      <c r="CFF331" s="730"/>
      <c r="CFG331" s="730"/>
      <c r="CFH331" s="730"/>
      <c r="CFI331" s="730"/>
      <c r="CFJ331" s="730"/>
      <c r="CFK331" s="730"/>
      <c r="CFL331" s="730"/>
      <c r="CFM331" s="730"/>
      <c r="CFN331" s="730"/>
      <c r="CFO331" s="730"/>
      <c r="CFP331" s="730"/>
      <c r="CFQ331" s="730"/>
      <c r="CFR331" s="730"/>
      <c r="CFS331" s="730"/>
      <c r="CFT331" s="730"/>
      <c r="CFU331" s="730"/>
      <c r="CFV331" s="730"/>
      <c r="CFW331" s="730"/>
      <c r="CFX331" s="730"/>
      <c r="CFY331" s="730"/>
      <c r="CFZ331" s="730"/>
      <c r="CGA331" s="730"/>
      <c r="CGB331" s="730"/>
      <c r="CGC331" s="730"/>
      <c r="CGD331" s="730"/>
      <c r="CGE331" s="730"/>
      <c r="CGF331" s="730"/>
      <c r="CGG331" s="730"/>
      <c r="CGH331" s="730"/>
      <c r="CGI331" s="730"/>
      <c r="CGJ331" s="730"/>
      <c r="CGK331" s="730"/>
      <c r="CGL331" s="730"/>
      <c r="CGM331" s="730"/>
      <c r="CGN331" s="730"/>
      <c r="CGO331" s="730"/>
      <c r="CGP331" s="730"/>
      <c r="CGQ331" s="730"/>
      <c r="CGR331" s="730"/>
      <c r="CGS331" s="730"/>
      <c r="CGT331" s="730"/>
      <c r="CGU331" s="730"/>
      <c r="CGV331" s="730"/>
      <c r="CGW331" s="730"/>
      <c r="CGX331" s="730"/>
      <c r="CGY331" s="730"/>
      <c r="CGZ331" s="730"/>
      <c r="CHA331" s="730"/>
      <c r="CHB331" s="730"/>
      <c r="CHC331" s="730"/>
      <c r="CHD331" s="730"/>
      <c r="CHE331" s="730"/>
      <c r="CHF331" s="730"/>
      <c r="CHG331" s="730"/>
      <c r="CHH331" s="730"/>
      <c r="CHI331" s="730"/>
      <c r="CHJ331" s="730"/>
      <c r="CHK331" s="730"/>
      <c r="CHL331" s="730"/>
      <c r="CHM331" s="730"/>
      <c r="CHN331" s="730"/>
      <c r="CHO331" s="730"/>
      <c r="CHP331" s="730"/>
      <c r="CHQ331" s="730"/>
      <c r="CHR331" s="730"/>
      <c r="CHS331" s="730"/>
      <c r="CHT331" s="730"/>
      <c r="CHU331" s="730"/>
      <c r="CHV331" s="730"/>
      <c r="CHW331" s="730"/>
      <c r="CHX331" s="730"/>
      <c r="CHY331" s="730"/>
      <c r="CHZ331" s="730"/>
      <c r="CIA331" s="730"/>
      <c r="CIB331" s="730"/>
      <c r="CIC331" s="730"/>
      <c r="CID331" s="730"/>
      <c r="CIE331" s="730"/>
      <c r="CIF331" s="730"/>
      <c r="CIG331" s="730"/>
      <c r="CIH331" s="730"/>
      <c r="CII331" s="730"/>
      <c r="CIJ331" s="730"/>
      <c r="CIK331" s="730"/>
      <c r="CIL331" s="730"/>
      <c r="CIM331" s="730"/>
      <c r="CIN331" s="730"/>
      <c r="CIO331" s="730"/>
      <c r="CIP331" s="730"/>
      <c r="CIQ331" s="730"/>
      <c r="CIR331" s="730"/>
      <c r="CIS331" s="730"/>
      <c r="CIT331" s="730"/>
      <c r="CIU331" s="730"/>
      <c r="CIV331" s="730"/>
      <c r="CIW331" s="730"/>
      <c r="CIX331" s="730"/>
      <c r="CIY331" s="730"/>
      <c r="CIZ331" s="730"/>
      <c r="CJA331" s="730"/>
      <c r="CJB331" s="730"/>
      <c r="CJC331" s="730"/>
      <c r="CJD331" s="730"/>
      <c r="CJE331" s="730"/>
      <c r="CJF331" s="730"/>
      <c r="CJG331" s="730"/>
      <c r="CJH331" s="730"/>
      <c r="CJI331" s="730"/>
      <c r="CJJ331" s="730"/>
      <c r="CJK331" s="730"/>
      <c r="CJL331" s="730"/>
      <c r="CJM331" s="730"/>
      <c r="CJN331" s="730"/>
      <c r="CJO331" s="730"/>
      <c r="CJP331" s="730"/>
      <c r="CJQ331" s="730"/>
      <c r="CJR331" s="730"/>
      <c r="CJS331" s="730"/>
      <c r="CJT331" s="730"/>
      <c r="CJU331" s="730"/>
      <c r="CJV331" s="730"/>
      <c r="CJW331" s="730"/>
      <c r="CJX331" s="730"/>
      <c r="CJY331" s="730"/>
      <c r="CJZ331" s="730"/>
      <c r="CKA331" s="730"/>
      <c r="CKB331" s="730"/>
      <c r="CKC331" s="730"/>
      <c r="CKD331" s="730"/>
      <c r="CKE331" s="730"/>
      <c r="CKF331" s="730"/>
      <c r="CKG331" s="730"/>
      <c r="CKH331" s="730"/>
      <c r="CKI331" s="730"/>
      <c r="CKJ331" s="730"/>
      <c r="CKK331" s="730"/>
      <c r="CKL331" s="730"/>
      <c r="CKM331" s="730"/>
      <c r="CKN331" s="730"/>
      <c r="CKO331" s="730"/>
      <c r="CKP331" s="730"/>
      <c r="CKQ331" s="730"/>
      <c r="CKR331" s="730"/>
      <c r="CKS331" s="730"/>
      <c r="CKT331" s="730"/>
      <c r="CKU331" s="730"/>
      <c r="CKV331" s="730"/>
      <c r="CKW331" s="730"/>
      <c r="CKX331" s="730"/>
      <c r="CKY331" s="730"/>
      <c r="CKZ331" s="730"/>
      <c r="CLA331" s="730"/>
      <c r="CLB331" s="730"/>
      <c r="CLC331" s="730"/>
      <c r="CLD331" s="730"/>
      <c r="CLE331" s="730"/>
      <c r="CLF331" s="730"/>
      <c r="CLG331" s="730"/>
      <c r="CLH331" s="730"/>
      <c r="CLI331" s="730"/>
      <c r="CLJ331" s="730"/>
      <c r="CLK331" s="730"/>
      <c r="CLL331" s="730"/>
      <c r="CLM331" s="730"/>
      <c r="CLN331" s="730"/>
      <c r="CLO331" s="730"/>
      <c r="CLP331" s="730"/>
      <c r="CLQ331" s="730"/>
      <c r="CLR331" s="730"/>
      <c r="CLS331" s="730"/>
      <c r="CLT331" s="730"/>
      <c r="CLU331" s="730"/>
      <c r="CLV331" s="730"/>
      <c r="CLW331" s="730"/>
      <c r="CLX331" s="730"/>
      <c r="CLY331" s="730"/>
      <c r="CLZ331" s="730"/>
      <c r="CMA331" s="730"/>
      <c r="CMB331" s="730"/>
      <c r="CMC331" s="730"/>
      <c r="CMD331" s="730"/>
      <c r="CME331" s="730"/>
      <c r="CMF331" s="730"/>
      <c r="CMG331" s="730"/>
      <c r="CMH331" s="730"/>
      <c r="CMI331" s="730"/>
      <c r="CMJ331" s="730"/>
      <c r="CMK331" s="730"/>
      <c r="CML331" s="730"/>
      <c r="CMM331" s="730"/>
      <c r="CMN331" s="730"/>
      <c r="CMO331" s="730"/>
      <c r="CMP331" s="730"/>
      <c r="CMQ331" s="730"/>
      <c r="CMR331" s="730"/>
      <c r="CMS331" s="730"/>
      <c r="CMT331" s="730"/>
      <c r="CMU331" s="730"/>
      <c r="CMV331" s="730"/>
      <c r="CMW331" s="730"/>
      <c r="CMX331" s="730"/>
      <c r="CMY331" s="730"/>
      <c r="CMZ331" s="730"/>
      <c r="CNA331" s="730"/>
      <c r="CNB331" s="730"/>
      <c r="CNC331" s="730"/>
      <c r="CND331" s="730"/>
      <c r="CNE331" s="730"/>
      <c r="CNF331" s="730"/>
      <c r="CNG331" s="730"/>
      <c r="CNH331" s="730"/>
      <c r="CNI331" s="730"/>
      <c r="CNJ331" s="730"/>
      <c r="CNK331" s="730"/>
      <c r="CNL331" s="730"/>
      <c r="CNM331" s="730"/>
      <c r="CNN331" s="730"/>
      <c r="CNO331" s="730"/>
      <c r="CNP331" s="730"/>
      <c r="CNQ331" s="730"/>
      <c r="CNR331" s="730"/>
      <c r="CNS331" s="730"/>
      <c r="CNT331" s="730"/>
      <c r="CNU331" s="730"/>
      <c r="CNV331" s="730"/>
      <c r="CNW331" s="730"/>
      <c r="CNX331" s="730"/>
      <c r="CNY331" s="730"/>
      <c r="CNZ331" s="730"/>
      <c r="COA331" s="730"/>
      <c r="COB331" s="730"/>
      <c r="COC331" s="730"/>
      <c r="COD331" s="730"/>
      <c r="COE331" s="730"/>
      <c r="COF331" s="730"/>
      <c r="COG331" s="730"/>
      <c r="COH331" s="730"/>
      <c r="COI331" s="730"/>
      <c r="COJ331" s="730"/>
      <c r="COK331" s="730"/>
      <c r="COL331" s="730"/>
      <c r="COM331" s="730"/>
      <c r="CON331" s="730"/>
      <c r="COO331" s="730"/>
      <c r="COP331" s="730"/>
      <c r="COQ331" s="730"/>
      <c r="COR331" s="730"/>
      <c r="COS331" s="730"/>
      <c r="COT331" s="730"/>
      <c r="COU331" s="730"/>
      <c r="COV331" s="730"/>
      <c r="COW331" s="730"/>
      <c r="COX331" s="730"/>
      <c r="COY331" s="730"/>
      <c r="COZ331" s="730"/>
      <c r="CPA331" s="730"/>
      <c r="CPB331" s="730"/>
      <c r="CPC331" s="730"/>
      <c r="CPD331" s="730"/>
      <c r="CPE331" s="730"/>
      <c r="CPF331" s="730"/>
      <c r="CPG331" s="730"/>
      <c r="CPH331" s="730"/>
      <c r="CPI331" s="730"/>
      <c r="CPJ331" s="730"/>
      <c r="CPK331" s="730"/>
      <c r="CPL331" s="730"/>
      <c r="CPM331" s="730"/>
      <c r="CPN331" s="730"/>
      <c r="CPO331" s="730"/>
      <c r="CPP331" s="730"/>
      <c r="CPQ331" s="730"/>
      <c r="CPR331" s="730"/>
      <c r="CPS331" s="730"/>
      <c r="CPT331" s="730"/>
      <c r="CPU331" s="730"/>
      <c r="CPV331" s="730"/>
      <c r="CPW331" s="730"/>
      <c r="CPX331" s="730"/>
      <c r="CPY331" s="730"/>
      <c r="CPZ331" s="730"/>
      <c r="CQA331" s="730"/>
      <c r="CQB331" s="730"/>
      <c r="CQC331" s="730"/>
      <c r="CQD331" s="730"/>
      <c r="CQE331" s="730"/>
      <c r="CQF331" s="730"/>
      <c r="CQG331" s="730"/>
      <c r="CQH331" s="730"/>
      <c r="CQI331" s="730"/>
      <c r="CQJ331" s="730"/>
      <c r="CQK331" s="730"/>
      <c r="CQL331" s="730"/>
      <c r="CQM331" s="730"/>
      <c r="CQN331" s="730"/>
      <c r="CQO331" s="730"/>
      <c r="CQP331" s="730"/>
      <c r="CQQ331" s="730"/>
      <c r="CQR331" s="730"/>
      <c r="CQS331" s="730"/>
      <c r="CQT331" s="730"/>
      <c r="CQU331" s="730"/>
      <c r="CQV331" s="730"/>
      <c r="CQW331" s="730"/>
      <c r="CQX331" s="730"/>
      <c r="CQY331" s="730"/>
      <c r="CQZ331" s="730"/>
      <c r="CRA331" s="730"/>
      <c r="CRB331" s="730"/>
      <c r="CRC331" s="730"/>
      <c r="CRD331" s="730"/>
      <c r="CRE331" s="730"/>
      <c r="CRF331" s="730"/>
      <c r="CRG331" s="730"/>
      <c r="CRH331" s="730"/>
      <c r="CRI331" s="730"/>
      <c r="CRJ331" s="730"/>
      <c r="CRK331" s="730"/>
      <c r="CRL331" s="730"/>
      <c r="CRM331" s="730"/>
      <c r="CRN331" s="730"/>
      <c r="CRO331" s="730"/>
      <c r="CRP331" s="730"/>
      <c r="CRQ331" s="730"/>
      <c r="CRR331" s="730"/>
      <c r="CRS331" s="730"/>
      <c r="CRT331" s="730"/>
      <c r="CRU331" s="730"/>
      <c r="CRV331" s="730"/>
      <c r="CRW331" s="730"/>
      <c r="CRX331" s="730"/>
      <c r="CRY331" s="730"/>
      <c r="CRZ331" s="730"/>
      <c r="CSA331" s="730"/>
      <c r="CSB331" s="730"/>
      <c r="CSC331" s="730"/>
      <c r="CSD331" s="730"/>
      <c r="CSE331" s="730"/>
      <c r="CSF331" s="730"/>
      <c r="CSG331" s="730"/>
      <c r="CSH331" s="730"/>
      <c r="CSI331" s="730"/>
      <c r="CSJ331" s="730"/>
      <c r="CSK331" s="730"/>
      <c r="CSL331" s="730"/>
      <c r="CSM331" s="730"/>
      <c r="CSN331" s="730"/>
      <c r="CSO331" s="730"/>
      <c r="CSP331" s="730"/>
      <c r="CSQ331" s="730"/>
      <c r="CSR331" s="730"/>
      <c r="CSS331" s="730"/>
      <c r="CST331" s="730"/>
      <c r="CSU331" s="730"/>
      <c r="CSV331" s="730"/>
      <c r="CSW331" s="730"/>
      <c r="CSX331" s="730"/>
      <c r="CSY331" s="730"/>
      <c r="CSZ331" s="730"/>
      <c r="CTA331" s="730"/>
      <c r="CTB331" s="730"/>
      <c r="CTC331" s="730"/>
      <c r="CTD331" s="730"/>
      <c r="CTE331" s="730"/>
      <c r="CTF331" s="730"/>
      <c r="CTG331" s="730"/>
      <c r="CTH331" s="730"/>
      <c r="CTI331" s="730"/>
      <c r="CTJ331" s="730"/>
      <c r="CTK331" s="730"/>
      <c r="CTL331" s="730"/>
      <c r="CTM331" s="730"/>
      <c r="CTN331" s="730"/>
      <c r="CTO331" s="730"/>
      <c r="CTP331" s="730"/>
      <c r="CTQ331" s="730"/>
      <c r="CTR331" s="730"/>
      <c r="CTS331" s="730"/>
      <c r="CTT331" s="730"/>
      <c r="CTU331" s="730"/>
      <c r="CTV331" s="730"/>
      <c r="CTW331" s="730"/>
      <c r="CTX331" s="730"/>
      <c r="CTY331" s="730"/>
      <c r="CTZ331" s="730"/>
      <c r="CUA331" s="730"/>
      <c r="CUB331" s="730"/>
      <c r="CUC331" s="730"/>
      <c r="CUD331" s="730"/>
      <c r="CUE331" s="730"/>
      <c r="CUF331" s="730"/>
      <c r="CUG331" s="730"/>
      <c r="CUH331" s="730"/>
      <c r="CUI331" s="730"/>
      <c r="CUJ331" s="730"/>
      <c r="CUK331" s="730"/>
      <c r="CUL331" s="730"/>
      <c r="CUM331" s="730"/>
      <c r="CUN331" s="730"/>
      <c r="CUO331" s="730"/>
      <c r="CUP331" s="730"/>
      <c r="CUQ331" s="730"/>
      <c r="CUR331" s="730"/>
      <c r="CUS331" s="730"/>
      <c r="CUT331" s="730"/>
      <c r="CUU331" s="730"/>
      <c r="CUV331" s="730"/>
      <c r="CUW331" s="730"/>
      <c r="CUX331" s="730"/>
      <c r="CUY331" s="730"/>
      <c r="CUZ331" s="730"/>
      <c r="CVA331" s="730"/>
      <c r="CVB331" s="730"/>
      <c r="CVC331" s="730"/>
      <c r="CVD331" s="730"/>
      <c r="CVE331" s="730"/>
      <c r="CVF331" s="730"/>
      <c r="CVG331" s="730"/>
      <c r="CVH331" s="730"/>
      <c r="CVI331" s="730"/>
      <c r="CVJ331" s="730"/>
      <c r="CVK331" s="730"/>
      <c r="CVL331" s="730"/>
      <c r="CVM331" s="730"/>
      <c r="CVN331" s="730"/>
      <c r="CVO331" s="730"/>
      <c r="CVP331" s="730"/>
      <c r="CVQ331" s="730"/>
      <c r="CVR331" s="730"/>
      <c r="CVS331" s="730"/>
      <c r="CVT331" s="730"/>
      <c r="CVU331" s="730"/>
      <c r="CVV331" s="730"/>
      <c r="CVW331" s="730"/>
      <c r="CVX331" s="730"/>
      <c r="CVY331" s="730"/>
      <c r="CVZ331" s="730"/>
      <c r="CWA331" s="730"/>
      <c r="CWB331" s="730"/>
      <c r="CWC331" s="730"/>
      <c r="CWD331" s="730"/>
      <c r="CWE331" s="730"/>
      <c r="CWF331" s="730"/>
      <c r="CWG331" s="730"/>
      <c r="CWH331" s="730"/>
      <c r="CWI331" s="730"/>
      <c r="CWJ331" s="730"/>
      <c r="CWK331" s="730"/>
      <c r="CWL331" s="730"/>
      <c r="CWM331" s="730"/>
      <c r="CWN331" s="730"/>
      <c r="CWO331" s="730"/>
      <c r="CWP331" s="730"/>
      <c r="CWQ331" s="730"/>
      <c r="CWR331" s="730"/>
      <c r="CWS331" s="730"/>
      <c r="CWT331" s="730"/>
      <c r="CWU331" s="730"/>
      <c r="CWV331" s="730"/>
      <c r="CWW331" s="730"/>
      <c r="CWX331" s="730"/>
      <c r="CWY331" s="730"/>
      <c r="CWZ331" s="730"/>
      <c r="CXA331" s="730"/>
      <c r="CXB331" s="730"/>
      <c r="CXC331" s="730"/>
      <c r="CXD331" s="730"/>
      <c r="CXE331" s="730"/>
      <c r="CXF331" s="730"/>
      <c r="CXG331" s="730"/>
      <c r="CXH331" s="730"/>
      <c r="CXI331" s="730"/>
      <c r="CXJ331" s="730"/>
      <c r="CXK331" s="730"/>
      <c r="CXL331" s="730"/>
      <c r="CXM331" s="730"/>
      <c r="CXN331" s="730"/>
      <c r="CXO331" s="730"/>
      <c r="CXP331" s="730"/>
      <c r="CXQ331" s="730"/>
      <c r="CXR331" s="730"/>
      <c r="CXS331" s="730"/>
      <c r="CXT331" s="730"/>
      <c r="CXU331" s="730"/>
      <c r="CXV331" s="730"/>
      <c r="CXW331" s="730"/>
      <c r="CXX331" s="730"/>
      <c r="CXY331" s="730"/>
      <c r="CXZ331" s="730"/>
      <c r="CYA331" s="730"/>
      <c r="CYB331" s="730"/>
      <c r="CYC331" s="730"/>
      <c r="CYD331" s="730"/>
      <c r="CYE331" s="730"/>
      <c r="CYF331" s="730"/>
      <c r="CYG331" s="730"/>
      <c r="CYH331" s="730"/>
      <c r="CYI331" s="730"/>
      <c r="CYJ331" s="730"/>
      <c r="CYK331" s="730"/>
      <c r="CYL331" s="730"/>
      <c r="CYM331" s="730"/>
      <c r="CYN331" s="730"/>
      <c r="CYO331" s="730"/>
      <c r="CYP331" s="730"/>
      <c r="CYQ331" s="730"/>
      <c r="CYR331" s="730"/>
      <c r="CYS331" s="730"/>
      <c r="CYT331" s="730"/>
      <c r="CYU331" s="730"/>
      <c r="CYV331" s="730"/>
      <c r="CYW331" s="730"/>
      <c r="CYX331" s="730"/>
      <c r="CYY331" s="730"/>
      <c r="CYZ331" s="730"/>
      <c r="CZA331" s="730"/>
      <c r="CZB331" s="730"/>
      <c r="CZC331" s="730"/>
      <c r="CZD331" s="730"/>
      <c r="CZE331" s="730"/>
      <c r="CZF331" s="730"/>
      <c r="CZG331" s="730"/>
      <c r="CZH331" s="730"/>
      <c r="CZI331" s="730"/>
      <c r="CZJ331" s="730"/>
      <c r="CZK331" s="730"/>
      <c r="CZL331" s="730"/>
      <c r="CZM331" s="730"/>
      <c r="CZN331" s="730"/>
      <c r="CZO331" s="730"/>
      <c r="CZP331" s="730"/>
      <c r="CZQ331" s="730"/>
      <c r="CZR331" s="730"/>
      <c r="CZS331" s="730"/>
      <c r="CZT331" s="730"/>
      <c r="CZU331" s="730"/>
      <c r="CZV331" s="730"/>
      <c r="CZW331" s="730"/>
      <c r="CZX331" s="730"/>
      <c r="CZY331" s="730"/>
      <c r="CZZ331" s="730"/>
      <c r="DAA331" s="730"/>
      <c r="DAB331" s="730"/>
      <c r="DAC331" s="730"/>
      <c r="DAD331" s="730"/>
      <c r="DAE331" s="730"/>
      <c r="DAF331" s="730"/>
      <c r="DAG331" s="730"/>
      <c r="DAH331" s="730"/>
      <c r="DAI331" s="730"/>
      <c r="DAJ331" s="730"/>
      <c r="DAK331" s="730"/>
      <c r="DAL331" s="730"/>
      <c r="DAM331" s="730"/>
      <c r="DAN331" s="730"/>
      <c r="DAO331" s="730"/>
      <c r="DAP331" s="730"/>
      <c r="DAQ331" s="730"/>
      <c r="DAR331" s="730"/>
      <c r="DAS331" s="730"/>
      <c r="DAT331" s="730"/>
      <c r="DAU331" s="730"/>
      <c r="DAV331" s="730"/>
      <c r="DAW331" s="730"/>
      <c r="DAX331" s="730"/>
      <c r="DAY331" s="730"/>
      <c r="DAZ331" s="730"/>
      <c r="DBA331" s="730"/>
      <c r="DBB331" s="730"/>
      <c r="DBC331" s="730"/>
      <c r="DBD331" s="730"/>
      <c r="DBE331" s="730"/>
      <c r="DBF331" s="730"/>
      <c r="DBG331" s="730"/>
      <c r="DBH331" s="730"/>
      <c r="DBI331" s="730"/>
      <c r="DBJ331" s="730"/>
      <c r="DBK331" s="730"/>
      <c r="DBL331" s="730"/>
      <c r="DBM331" s="730"/>
      <c r="DBN331" s="730"/>
      <c r="DBO331" s="730"/>
      <c r="DBP331" s="730"/>
      <c r="DBQ331" s="730"/>
      <c r="DBR331" s="730"/>
      <c r="DBS331" s="730"/>
      <c r="DBT331" s="730"/>
      <c r="DBU331" s="730"/>
      <c r="DBV331" s="730"/>
      <c r="DBW331" s="730"/>
      <c r="DBX331" s="730"/>
      <c r="DBY331" s="730"/>
      <c r="DBZ331" s="730"/>
      <c r="DCA331" s="730"/>
      <c r="DCB331" s="730"/>
      <c r="DCC331" s="730"/>
      <c r="DCD331" s="730"/>
      <c r="DCE331" s="730"/>
      <c r="DCF331" s="730"/>
      <c r="DCG331" s="730"/>
      <c r="DCH331" s="730"/>
      <c r="DCI331" s="730"/>
      <c r="DCJ331" s="730"/>
      <c r="DCK331" s="730"/>
      <c r="DCL331" s="730"/>
      <c r="DCM331" s="730"/>
      <c r="DCN331" s="730"/>
      <c r="DCO331" s="730"/>
      <c r="DCP331" s="730"/>
      <c r="DCQ331" s="730"/>
      <c r="DCR331" s="730"/>
      <c r="DCS331" s="730"/>
      <c r="DCT331" s="730"/>
      <c r="DCU331" s="730"/>
      <c r="DCV331" s="730"/>
      <c r="DCW331" s="730"/>
      <c r="DCX331" s="730"/>
      <c r="DCY331" s="730"/>
      <c r="DCZ331" s="730"/>
      <c r="DDA331" s="730"/>
      <c r="DDB331" s="730"/>
      <c r="DDC331" s="730"/>
      <c r="DDD331" s="730"/>
      <c r="DDE331" s="730"/>
      <c r="DDF331" s="730"/>
      <c r="DDG331" s="730"/>
      <c r="DDH331" s="730"/>
      <c r="DDI331" s="730"/>
      <c r="DDJ331" s="730"/>
      <c r="DDK331" s="730"/>
      <c r="DDL331" s="730"/>
      <c r="DDM331" s="730"/>
      <c r="DDN331" s="730"/>
      <c r="DDO331" s="730"/>
      <c r="DDP331" s="730"/>
      <c r="DDQ331" s="730"/>
      <c r="DDR331" s="730"/>
      <c r="DDS331" s="730"/>
      <c r="DDT331" s="730"/>
      <c r="DDU331" s="730"/>
      <c r="DDV331" s="730"/>
      <c r="DDW331" s="730"/>
      <c r="DDX331" s="730"/>
      <c r="DDY331" s="730"/>
      <c r="DDZ331" s="730"/>
      <c r="DEA331" s="730"/>
      <c r="DEB331" s="730"/>
      <c r="DEC331" s="730"/>
      <c r="DED331" s="730"/>
      <c r="DEE331" s="730"/>
      <c r="DEF331" s="730"/>
      <c r="DEG331" s="730"/>
      <c r="DEH331" s="730"/>
      <c r="DEI331" s="730"/>
      <c r="DEJ331" s="730"/>
      <c r="DEK331" s="730"/>
      <c r="DEL331" s="730"/>
      <c r="DEM331" s="730"/>
      <c r="DEN331" s="730"/>
      <c r="DEO331" s="730"/>
      <c r="DEP331" s="730"/>
      <c r="DEQ331" s="730"/>
      <c r="DER331" s="730"/>
      <c r="DES331" s="730"/>
      <c r="DET331" s="730"/>
      <c r="DEU331" s="730"/>
      <c r="DEV331" s="730"/>
      <c r="DEW331" s="730"/>
      <c r="DEX331" s="730"/>
      <c r="DEY331" s="730"/>
      <c r="DEZ331" s="730"/>
      <c r="DFA331" s="730"/>
      <c r="DFB331" s="730"/>
      <c r="DFC331" s="730"/>
      <c r="DFD331" s="730"/>
      <c r="DFE331" s="730"/>
      <c r="DFF331" s="730"/>
      <c r="DFG331" s="730"/>
      <c r="DFH331" s="730"/>
      <c r="DFI331" s="730"/>
      <c r="DFJ331" s="730"/>
      <c r="DFK331" s="730"/>
      <c r="DFL331" s="730"/>
      <c r="DFM331" s="730"/>
      <c r="DFN331" s="730"/>
      <c r="DFO331" s="730"/>
      <c r="DFP331" s="730"/>
      <c r="DFQ331" s="730"/>
      <c r="DFR331" s="730"/>
      <c r="DFS331" s="730"/>
      <c r="DFT331" s="730"/>
      <c r="DFU331" s="730"/>
      <c r="DFV331" s="730"/>
      <c r="DFW331" s="730"/>
      <c r="DFX331" s="730"/>
      <c r="DFY331" s="730"/>
      <c r="DFZ331" s="730"/>
      <c r="DGA331" s="730"/>
      <c r="DGB331" s="730"/>
      <c r="DGC331" s="730"/>
      <c r="DGD331" s="730"/>
      <c r="DGE331" s="730"/>
      <c r="DGF331" s="730"/>
      <c r="DGG331" s="730"/>
      <c r="DGH331" s="730"/>
      <c r="DGI331" s="730"/>
      <c r="DGJ331" s="730"/>
      <c r="DGK331" s="730"/>
      <c r="DGL331" s="730"/>
      <c r="DGM331" s="730"/>
      <c r="DGN331" s="730"/>
      <c r="DGO331" s="730"/>
      <c r="DGP331" s="730"/>
      <c r="DGQ331" s="730"/>
      <c r="DGR331" s="730"/>
      <c r="DGS331" s="730"/>
      <c r="DGT331" s="730"/>
      <c r="DGU331" s="730"/>
      <c r="DGV331" s="730"/>
      <c r="DGW331" s="730"/>
      <c r="DGX331" s="730"/>
      <c r="DGY331" s="730"/>
      <c r="DGZ331" s="730"/>
      <c r="DHA331" s="730"/>
      <c r="DHB331" s="730"/>
      <c r="DHC331" s="730"/>
      <c r="DHD331" s="730"/>
      <c r="DHE331" s="730"/>
      <c r="DHF331" s="730"/>
      <c r="DHG331" s="730"/>
      <c r="DHH331" s="730"/>
      <c r="DHI331" s="730"/>
      <c r="DHJ331" s="730"/>
      <c r="DHK331" s="730"/>
      <c r="DHL331" s="730"/>
      <c r="DHM331" s="730"/>
      <c r="DHN331" s="730"/>
      <c r="DHO331" s="730"/>
      <c r="DHP331" s="730"/>
      <c r="DHQ331" s="730"/>
      <c r="DHR331" s="730"/>
      <c r="DHS331" s="730"/>
      <c r="DHT331" s="730"/>
      <c r="DHU331" s="730"/>
      <c r="DHV331" s="730"/>
      <c r="DHW331" s="730"/>
      <c r="DHX331" s="730"/>
      <c r="DHY331" s="730"/>
      <c r="DHZ331" s="730"/>
      <c r="DIA331" s="730"/>
      <c r="DIB331" s="730"/>
      <c r="DIC331" s="730"/>
      <c r="DID331" s="730"/>
      <c r="DIE331" s="730"/>
      <c r="DIF331" s="730"/>
      <c r="DIG331" s="730"/>
      <c r="DIH331" s="730"/>
      <c r="DII331" s="730"/>
      <c r="DIJ331" s="730"/>
      <c r="DIK331" s="730"/>
      <c r="DIL331" s="730"/>
      <c r="DIM331" s="730"/>
      <c r="DIN331" s="730"/>
      <c r="DIO331" s="730"/>
      <c r="DIP331" s="730"/>
      <c r="DIQ331" s="730"/>
      <c r="DIR331" s="730"/>
      <c r="DIS331" s="730"/>
      <c r="DIT331" s="730"/>
      <c r="DIU331" s="730"/>
      <c r="DIV331" s="730"/>
      <c r="DIW331" s="730"/>
      <c r="DIX331" s="730"/>
      <c r="DIY331" s="730"/>
      <c r="DIZ331" s="730"/>
      <c r="DJA331" s="730"/>
      <c r="DJB331" s="730"/>
      <c r="DJC331" s="730"/>
      <c r="DJD331" s="730"/>
      <c r="DJE331" s="730"/>
      <c r="DJF331" s="730"/>
      <c r="DJG331" s="730"/>
      <c r="DJH331" s="730"/>
      <c r="DJI331" s="730"/>
      <c r="DJJ331" s="730"/>
      <c r="DJK331" s="730"/>
      <c r="DJL331" s="730"/>
      <c r="DJM331" s="730"/>
      <c r="DJN331" s="730"/>
      <c r="DJO331" s="730"/>
      <c r="DJP331" s="730"/>
      <c r="DJQ331" s="730"/>
      <c r="DJR331" s="730"/>
      <c r="DJS331" s="730"/>
      <c r="DJT331" s="730"/>
      <c r="DJU331" s="730"/>
      <c r="DJV331" s="730"/>
      <c r="DJW331" s="730"/>
      <c r="DJX331" s="730"/>
      <c r="DJY331" s="730"/>
      <c r="DJZ331" s="730"/>
      <c r="DKA331" s="730"/>
      <c r="DKB331" s="730"/>
      <c r="DKC331" s="730"/>
      <c r="DKD331" s="730"/>
      <c r="DKE331" s="730"/>
      <c r="DKF331" s="730"/>
      <c r="DKG331" s="730"/>
      <c r="DKH331" s="730"/>
      <c r="DKI331" s="730"/>
      <c r="DKJ331" s="730"/>
      <c r="DKK331" s="730"/>
      <c r="DKL331" s="730"/>
      <c r="DKM331" s="730"/>
      <c r="DKN331" s="730"/>
      <c r="DKO331" s="730"/>
      <c r="DKP331" s="730"/>
      <c r="DKQ331" s="730"/>
      <c r="DKR331" s="730"/>
      <c r="DKS331" s="730"/>
      <c r="DKT331" s="730"/>
      <c r="DKU331" s="730"/>
      <c r="DKV331" s="730"/>
      <c r="DKW331" s="730"/>
      <c r="DKX331" s="730"/>
      <c r="DKY331" s="730"/>
      <c r="DKZ331" s="730"/>
      <c r="DLA331" s="730"/>
      <c r="DLB331" s="730"/>
      <c r="DLC331" s="730"/>
      <c r="DLD331" s="730"/>
      <c r="DLE331" s="730"/>
      <c r="DLF331" s="730"/>
      <c r="DLG331" s="730"/>
      <c r="DLH331" s="730"/>
      <c r="DLI331" s="730"/>
      <c r="DLJ331" s="730"/>
      <c r="DLK331" s="730"/>
      <c r="DLL331" s="730"/>
      <c r="DLM331" s="730"/>
      <c r="DLN331" s="730"/>
      <c r="DLO331" s="730"/>
      <c r="DLP331" s="730"/>
      <c r="DLQ331" s="730"/>
      <c r="DLR331" s="730"/>
      <c r="DLS331" s="730"/>
      <c r="DLT331" s="730"/>
      <c r="DLU331" s="730"/>
      <c r="DLV331" s="730"/>
      <c r="DLW331" s="730"/>
      <c r="DLX331" s="730"/>
      <c r="DLY331" s="730"/>
      <c r="DLZ331" s="730"/>
      <c r="DMA331" s="730"/>
      <c r="DMB331" s="730"/>
      <c r="DMC331" s="730"/>
      <c r="DMD331" s="730"/>
      <c r="DME331" s="730"/>
      <c r="DMF331" s="730"/>
      <c r="DMG331" s="730"/>
      <c r="DMH331" s="730"/>
      <c r="DMI331" s="730"/>
      <c r="DMJ331" s="730"/>
      <c r="DMK331" s="730"/>
      <c r="DML331" s="730"/>
      <c r="DMM331" s="730"/>
      <c r="DMN331" s="730"/>
      <c r="DMO331" s="730"/>
      <c r="DMP331" s="730"/>
      <c r="DMQ331" s="730"/>
      <c r="DMR331" s="730"/>
      <c r="DMS331" s="730"/>
      <c r="DMT331" s="730"/>
      <c r="DMU331" s="730"/>
      <c r="DMV331" s="730"/>
      <c r="DMW331" s="730"/>
      <c r="DMX331" s="730"/>
      <c r="DMY331" s="730"/>
      <c r="DMZ331" s="730"/>
      <c r="DNA331" s="730"/>
      <c r="DNB331" s="730"/>
      <c r="DNC331" s="730"/>
      <c r="DND331" s="730"/>
      <c r="DNE331" s="730"/>
      <c r="DNF331" s="730"/>
      <c r="DNG331" s="730"/>
      <c r="DNH331" s="730"/>
      <c r="DNI331" s="730"/>
      <c r="DNJ331" s="730"/>
      <c r="DNK331" s="730"/>
      <c r="DNL331" s="730"/>
      <c r="DNM331" s="730"/>
      <c r="DNN331" s="730"/>
      <c r="DNO331" s="730"/>
      <c r="DNP331" s="730"/>
      <c r="DNQ331" s="730"/>
      <c r="DNR331" s="730"/>
      <c r="DNS331" s="730"/>
      <c r="DNT331" s="730"/>
      <c r="DNU331" s="730"/>
      <c r="DNV331" s="730"/>
      <c r="DNW331" s="730"/>
      <c r="DNX331" s="730"/>
      <c r="DNY331" s="730"/>
      <c r="DNZ331" s="730"/>
      <c r="DOA331" s="730"/>
      <c r="DOB331" s="730"/>
      <c r="DOC331" s="730"/>
      <c r="DOD331" s="730"/>
      <c r="DOE331" s="730"/>
      <c r="DOF331" s="730"/>
      <c r="DOG331" s="730"/>
      <c r="DOH331" s="730"/>
      <c r="DOI331" s="730"/>
      <c r="DOJ331" s="730"/>
      <c r="DOK331" s="730"/>
      <c r="DOL331" s="730"/>
      <c r="DOM331" s="730"/>
      <c r="DON331" s="730"/>
      <c r="DOO331" s="730"/>
      <c r="DOP331" s="730"/>
      <c r="DOQ331" s="730"/>
      <c r="DOR331" s="730"/>
      <c r="DOS331" s="730"/>
      <c r="DOT331" s="730"/>
      <c r="DOU331" s="730"/>
      <c r="DOV331" s="730"/>
      <c r="DOW331" s="730"/>
      <c r="DOX331" s="730"/>
      <c r="DOY331" s="730"/>
      <c r="DOZ331" s="730"/>
      <c r="DPA331" s="730"/>
      <c r="DPB331" s="730"/>
      <c r="DPC331" s="730"/>
      <c r="DPD331" s="730"/>
      <c r="DPE331" s="730"/>
      <c r="DPF331" s="730"/>
      <c r="DPG331" s="730"/>
      <c r="DPH331" s="730"/>
      <c r="DPI331" s="730"/>
      <c r="DPJ331" s="730"/>
      <c r="DPK331" s="730"/>
      <c r="DPL331" s="730"/>
      <c r="DPM331" s="730"/>
      <c r="DPN331" s="730"/>
      <c r="DPO331" s="730"/>
      <c r="DPP331" s="730"/>
      <c r="DPQ331" s="730"/>
      <c r="DPR331" s="730"/>
      <c r="DPS331" s="730"/>
      <c r="DPT331" s="730"/>
      <c r="DPU331" s="730"/>
      <c r="DPV331" s="730"/>
      <c r="DPW331" s="730"/>
      <c r="DPX331" s="730"/>
      <c r="DPY331" s="730"/>
      <c r="DPZ331" s="730"/>
      <c r="DQA331" s="730"/>
      <c r="DQB331" s="730"/>
      <c r="DQC331" s="730"/>
      <c r="DQD331" s="730"/>
      <c r="DQE331" s="730"/>
      <c r="DQF331" s="730"/>
      <c r="DQG331" s="730"/>
      <c r="DQH331" s="730"/>
      <c r="DQI331" s="730"/>
      <c r="DQJ331" s="730"/>
      <c r="DQK331" s="730"/>
      <c r="DQL331" s="730"/>
      <c r="DQM331" s="730"/>
      <c r="DQN331" s="730"/>
      <c r="DQO331" s="730"/>
      <c r="DQP331" s="730"/>
      <c r="DQQ331" s="730"/>
      <c r="DQR331" s="730"/>
      <c r="DQS331" s="730"/>
      <c r="DQT331" s="730"/>
      <c r="DQU331" s="730"/>
      <c r="DQV331" s="730"/>
      <c r="DQW331" s="730"/>
      <c r="DQX331" s="730"/>
      <c r="DQY331" s="730"/>
      <c r="DQZ331" s="730"/>
      <c r="DRA331" s="730"/>
      <c r="DRB331" s="730"/>
      <c r="DRC331" s="730"/>
      <c r="DRD331" s="730"/>
      <c r="DRE331" s="730"/>
      <c r="DRF331" s="730"/>
      <c r="DRG331" s="730"/>
      <c r="DRH331" s="730"/>
      <c r="DRI331" s="730"/>
      <c r="DRJ331" s="730"/>
      <c r="DRK331" s="730"/>
      <c r="DRL331" s="730"/>
      <c r="DRM331" s="730"/>
      <c r="DRN331" s="730"/>
      <c r="DRO331" s="730"/>
      <c r="DRP331" s="730"/>
      <c r="DRQ331" s="730"/>
      <c r="DRR331" s="730"/>
      <c r="DRS331" s="730"/>
      <c r="DRT331" s="730"/>
      <c r="DRU331" s="730"/>
      <c r="DRV331" s="730"/>
      <c r="DRW331" s="730"/>
      <c r="DRX331" s="730"/>
      <c r="DRY331" s="730"/>
      <c r="DRZ331" s="730"/>
      <c r="DSA331" s="730"/>
      <c r="DSB331" s="730"/>
      <c r="DSC331" s="730"/>
      <c r="DSD331" s="730"/>
      <c r="DSE331" s="730"/>
      <c r="DSF331" s="730"/>
      <c r="DSG331" s="730"/>
      <c r="DSH331" s="730"/>
      <c r="DSI331" s="730"/>
      <c r="DSJ331" s="730"/>
      <c r="DSK331" s="730"/>
      <c r="DSL331" s="730"/>
      <c r="DSM331" s="730"/>
      <c r="DSN331" s="730"/>
      <c r="DSO331" s="730"/>
      <c r="DSP331" s="730"/>
      <c r="DSQ331" s="730"/>
      <c r="DSR331" s="730"/>
      <c r="DSS331" s="730"/>
      <c r="DST331" s="730"/>
      <c r="DSU331" s="730"/>
      <c r="DSV331" s="730"/>
      <c r="DSW331" s="730"/>
      <c r="DSX331" s="730"/>
      <c r="DSY331" s="730"/>
      <c r="DSZ331" s="730"/>
      <c r="DTA331" s="730"/>
      <c r="DTB331" s="730"/>
      <c r="DTC331" s="730"/>
      <c r="DTD331" s="730"/>
      <c r="DTE331" s="730"/>
      <c r="DTF331" s="730"/>
      <c r="DTG331" s="730"/>
      <c r="DTH331" s="730"/>
      <c r="DTI331" s="730"/>
      <c r="DTJ331" s="730"/>
      <c r="DTK331" s="730"/>
      <c r="DTL331" s="730"/>
      <c r="DTM331" s="730"/>
      <c r="DTN331" s="730"/>
      <c r="DTO331" s="730"/>
      <c r="DTP331" s="730"/>
      <c r="DTQ331" s="730"/>
      <c r="DTR331" s="730"/>
      <c r="DTS331" s="730"/>
      <c r="DTT331" s="730"/>
      <c r="DTU331" s="730"/>
      <c r="DTV331" s="730"/>
      <c r="DTW331" s="730"/>
      <c r="DTX331" s="730"/>
      <c r="DTY331" s="730"/>
      <c r="DTZ331" s="730"/>
      <c r="DUA331" s="730"/>
      <c r="DUB331" s="730"/>
      <c r="DUC331" s="730"/>
      <c r="DUD331" s="730"/>
      <c r="DUE331" s="730"/>
      <c r="DUF331" s="730"/>
      <c r="DUG331" s="730"/>
      <c r="DUH331" s="730"/>
      <c r="DUI331" s="730"/>
      <c r="DUJ331" s="730"/>
      <c r="DUK331" s="730"/>
      <c r="DUL331" s="730"/>
      <c r="DUM331" s="730"/>
      <c r="DUN331" s="730"/>
      <c r="DUO331" s="730"/>
      <c r="DUP331" s="730"/>
      <c r="DUQ331" s="730"/>
      <c r="DUR331" s="730"/>
      <c r="DUS331" s="730"/>
      <c r="DUT331" s="730"/>
      <c r="DUU331" s="730"/>
      <c r="DUV331" s="730"/>
      <c r="DUW331" s="730"/>
      <c r="DUX331" s="730"/>
      <c r="DUY331" s="730"/>
      <c r="DUZ331" s="730"/>
      <c r="DVA331" s="730"/>
      <c r="DVB331" s="730"/>
      <c r="DVC331" s="730"/>
      <c r="DVD331" s="730"/>
      <c r="DVE331" s="730"/>
      <c r="DVF331" s="730"/>
      <c r="DVG331" s="730"/>
      <c r="DVH331" s="730"/>
      <c r="DVI331" s="730"/>
      <c r="DVJ331" s="730"/>
      <c r="DVK331" s="730"/>
      <c r="DVL331" s="730"/>
      <c r="DVM331" s="730"/>
      <c r="DVN331" s="730"/>
      <c r="DVO331" s="730"/>
      <c r="DVP331" s="730"/>
      <c r="DVQ331" s="730"/>
      <c r="DVR331" s="730"/>
      <c r="DVS331" s="730"/>
      <c r="DVT331" s="730"/>
      <c r="DVU331" s="730"/>
      <c r="DVV331" s="730"/>
      <c r="DVW331" s="730"/>
      <c r="DVX331" s="730"/>
      <c r="DVY331" s="730"/>
      <c r="DVZ331" s="730"/>
      <c r="DWA331" s="730"/>
      <c r="DWB331" s="730"/>
      <c r="DWC331" s="730"/>
      <c r="DWD331" s="730"/>
      <c r="DWE331" s="730"/>
      <c r="DWF331" s="730"/>
      <c r="DWG331" s="730"/>
      <c r="DWH331" s="730"/>
      <c r="DWI331" s="730"/>
      <c r="DWJ331" s="730"/>
      <c r="DWK331" s="730"/>
      <c r="DWL331" s="730"/>
      <c r="DWM331" s="730"/>
      <c r="DWN331" s="730"/>
      <c r="DWO331" s="730"/>
      <c r="DWP331" s="730"/>
      <c r="DWQ331" s="730"/>
      <c r="DWR331" s="730"/>
      <c r="DWS331" s="730"/>
      <c r="DWT331" s="730"/>
      <c r="DWU331" s="730"/>
      <c r="DWV331" s="730"/>
      <c r="DWW331" s="730"/>
      <c r="DWX331" s="730"/>
      <c r="DWY331" s="730"/>
      <c r="DWZ331" s="730"/>
      <c r="DXA331" s="730"/>
      <c r="DXB331" s="730"/>
      <c r="DXC331" s="730"/>
      <c r="DXD331" s="730"/>
      <c r="DXE331" s="730"/>
      <c r="DXF331" s="730"/>
      <c r="DXG331" s="730"/>
      <c r="DXH331" s="730"/>
      <c r="DXI331" s="730"/>
      <c r="DXJ331" s="730"/>
      <c r="DXK331" s="730"/>
      <c r="DXL331" s="730"/>
      <c r="DXM331" s="730"/>
      <c r="DXN331" s="730"/>
      <c r="DXO331" s="730"/>
      <c r="DXP331" s="730"/>
      <c r="DXQ331" s="730"/>
      <c r="DXR331" s="730"/>
      <c r="DXS331" s="730"/>
      <c r="DXT331" s="730"/>
      <c r="DXU331" s="730"/>
      <c r="DXV331" s="730"/>
      <c r="DXW331" s="730"/>
      <c r="DXX331" s="730"/>
      <c r="DXY331" s="730"/>
      <c r="DXZ331" s="730"/>
      <c r="DYA331" s="730"/>
      <c r="DYB331" s="730"/>
      <c r="DYC331" s="730"/>
      <c r="DYD331" s="730"/>
      <c r="DYE331" s="730"/>
      <c r="DYF331" s="730"/>
      <c r="DYG331" s="730"/>
      <c r="DYH331" s="730"/>
      <c r="DYI331" s="730"/>
      <c r="DYJ331" s="730"/>
      <c r="DYK331" s="730"/>
      <c r="DYL331" s="730"/>
      <c r="DYM331" s="730"/>
      <c r="DYN331" s="730"/>
      <c r="DYO331" s="730"/>
      <c r="DYP331" s="730"/>
      <c r="DYQ331" s="730"/>
      <c r="DYR331" s="730"/>
      <c r="DYS331" s="730"/>
      <c r="DYT331" s="730"/>
      <c r="DYU331" s="730"/>
      <c r="DYV331" s="730"/>
      <c r="DYW331" s="730"/>
      <c r="DYX331" s="730"/>
      <c r="DYY331" s="730"/>
      <c r="DYZ331" s="730"/>
      <c r="DZA331" s="730"/>
      <c r="DZB331" s="730"/>
      <c r="DZC331" s="730"/>
      <c r="DZD331" s="730"/>
      <c r="DZE331" s="730"/>
      <c r="DZF331" s="730"/>
      <c r="DZG331" s="730"/>
      <c r="DZH331" s="730"/>
      <c r="DZI331" s="730"/>
      <c r="DZJ331" s="730"/>
      <c r="DZK331" s="730"/>
      <c r="DZL331" s="730"/>
      <c r="DZM331" s="730"/>
      <c r="DZN331" s="730"/>
      <c r="DZO331" s="730"/>
      <c r="DZP331" s="730"/>
      <c r="DZQ331" s="730"/>
      <c r="DZR331" s="730"/>
      <c r="DZS331" s="730"/>
      <c r="DZT331" s="730"/>
      <c r="DZU331" s="730"/>
      <c r="DZV331" s="730"/>
      <c r="DZW331" s="730"/>
      <c r="DZX331" s="730"/>
      <c r="DZY331" s="730"/>
      <c r="DZZ331" s="730"/>
      <c r="EAA331" s="730"/>
      <c r="EAB331" s="730"/>
      <c r="EAC331" s="730"/>
      <c r="EAD331" s="730"/>
      <c r="EAE331" s="730"/>
      <c r="EAF331" s="730"/>
      <c r="EAG331" s="730"/>
      <c r="EAH331" s="730"/>
      <c r="EAI331" s="730"/>
      <c r="EAJ331" s="730"/>
      <c r="EAK331" s="730"/>
      <c r="EAL331" s="730"/>
      <c r="EAM331" s="730"/>
      <c r="EAN331" s="730"/>
      <c r="EAO331" s="730"/>
      <c r="EAP331" s="730"/>
      <c r="EAQ331" s="730"/>
      <c r="EAR331" s="730"/>
      <c r="EAS331" s="730"/>
      <c r="EAT331" s="730"/>
      <c r="EAU331" s="730"/>
      <c r="EAV331" s="730"/>
      <c r="EAW331" s="730"/>
      <c r="EAX331" s="730"/>
      <c r="EAY331" s="730"/>
      <c r="EAZ331" s="730"/>
      <c r="EBA331" s="730"/>
      <c r="EBB331" s="730"/>
      <c r="EBC331" s="730"/>
      <c r="EBD331" s="730"/>
      <c r="EBE331" s="730"/>
      <c r="EBF331" s="730"/>
      <c r="EBG331" s="730"/>
      <c r="EBH331" s="730"/>
      <c r="EBI331" s="730"/>
      <c r="EBJ331" s="730"/>
      <c r="EBK331" s="730"/>
      <c r="EBL331" s="730"/>
      <c r="EBM331" s="730"/>
      <c r="EBN331" s="730"/>
      <c r="EBO331" s="730"/>
      <c r="EBP331" s="730"/>
      <c r="EBQ331" s="730"/>
      <c r="EBR331" s="730"/>
      <c r="EBS331" s="730"/>
      <c r="EBT331" s="730"/>
      <c r="EBU331" s="730"/>
      <c r="EBV331" s="730"/>
      <c r="EBW331" s="730"/>
      <c r="EBX331" s="730"/>
      <c r="EBY331" s="730"/>
      <c r="EBZ331" s="730"/>
      <c r="ECA331" s="730"/>
      <c r="ECB331" s="730"/>
      <c r="ECC331" s="730"/>
      <c r="ECD331" s="730"/>
      <c r="ECE331" s="730"/>
      <c r="ECF331" s="730"/>
      <c r="ECG331" s="730"/>
      <c r="ECH331" s="730"/>
      <c r="ECI331" s="730"/>
      <c r="ECJ331" s="730"/>
      <c r="ECK331" s="730"/>
      <c r="ECL331" s="730"/>
      <c r="ECM331" s="730"/>
      <c r="ECN331" s="730"/>
      <c r="ECO331" s="730"/>
      <c r="ECP331" s="730"/>
      <c r="ECQ331" s="730"/>
      <c r="ECR331" s="730"/>
      <c r="ECS331" s="730"/>
      <c r="ECT331" s="730"/>
      <c r="ECU331" s="730"/>
      <c r="ECV331" s="730"/>
      <c r="ECW331" s="730"/>
      <c r="ECX331" s="730"/>
      <c r="ECY331" s="730"/>
      <c r="ECZ331" s="730"/>
      <c r="EDA331" s="730"/>
      <c r="EDB331" s="730"/>
      <c r="EDC331" s="730"/>
      <c r="EDD331" s="730"/>
      <c r="EDE331" s="730"/>
      <c r="EDF331" s="730"/>
      <c r="EDG331" s="730"/>
      <c r="EDH331" s="730"/>
      <c r="EDI331" s="730"/>
      <c r="EDJ331" s="730"/>
      <c r="EDK331" s="730"/>
      <c r="EDL331" s="730"/>
      <c r="EDM331" s="730"/>
      <c r="EDN331" s="730"/>
      <c r="EDO331" s="730"/>
      <c r="EDP331" s="730"/>
      <c r="EDQ331" s="730"/>
      <c r="EDR331" s="730"/>
      <c r="EDS331" s="730"/>
      <c r="EDT331" s="730"/>
      <c r="EDU331" s="730"/>
      <c r="EDV331" s="730"/>
      <c r="EDW331" s="730"/>
      <c r="EDX331" s="730"/>
      <c r="EDY331" s="730"/>
      <c r="EDZ331" s="730"/>
      <c r="EEA331" s="730"/>
      <c r="EEB331" s="730"/>
      <c r="EEC331" s="730"/>
      <c r="EED331" s="730"/>
      <c r="EEE331" s="730"/>
      <c r="EEF331" s="730"/>
      <c r="EEG331" s="730"/>
      <c r="EEH331" s="730"/>
      <c r="EEI331" s="730"/>
      <c r="EEJ331" s="730"/>
      <c r="EEK331" s="730"/>
      <c r="EEL331" s="730"/>
      <c r="EEM331" s="730"/>
      <c r="EEN331" s="730"/>
      <c r="EEO331" s="730"/>
      <c r="EEP331" s="730"/>
      <c r="EEQ331" s="730"/>
      <c r="EER331" s="730"/>
      <c r="EES331" s="730"/>
      <c r="EET331" s="730"/>
      <c r="EEU331" s="730"/>
      <c r="EEV331" s="730"/>
      <c r="EEW331" s="730"/>
      <c r="EEX331" s="730"/>
      <c r="EEY331" s="730"/>
      <c r="EEZ331" s="730"/>
      <c r="EFA331" s="730"/>
      <c r="EFB331" s="730"/>
      <c r="EFC331" s="730"/>
      <c r="EFD331" s="730"/>
      <c r="EFE331" s="730"/>
      <c r="EFF331" s="730"/>
      <c r="EFG331" s="730"/>
      <c r="EFH331" s="730"/>
      <c r="EFI331" s="730"/>
      <c r="EFJ331" s="730"/>
      <c r="EFK331" s="730"/>
      <c r="EFL331" s="730"/>
      <c r="EFM331" s="730"/>
      <c r="EFN331" s="730"/>
      <c r="EFO331" s="730"/>
      <c r="EFP331" s="730"/>
      <c r="EFQ331" s="730"/>
      <c r="EFR331" s="730"/>
      <c r="EFS331" s="730"/>
      <c r="EFT331" s="730"/>
      <c r="EFU331" s="730"/>
      <c r="EFV331" s="730"/>
      <c r="EFW331" s="730"/>
      <c r="EFX331" s="730"/>
      <c r="EFY331" s="730"/>
      <c r="EFZ331" s="730"/>
      <c r="EGA331" s="730"/>
      <c r="EGB331" s="730"/>
      <c r="EGC331" s="730"/>
      <c r="EGD331" s="730"/>
      <c r="EGE331" s="730"/>
      <c r="EGF331" s="730"/>
      <c r="EGG331" s="730"/>
      <c r="EGH331" s="730"/>
      <c r="EGI331" s="730"/>
      <c r="EGJ331" s="730"/>
      <c r="EGK331" s="730"/>
      <c r="EGL331" s="730"/>
      <c r="EGM331" s="730"/>
      <c r="EGN331" s="730"/>
      <c r="EGO331" s="730"/>
      <c r="EGP331" s="730"/>
      <c r="EGQ331" s="730"/>
      <c r="EGR331" s="730"/>
      <c r="EGS331" s="730"/>
      <c r="EGT331" s="730"/>
      <c r="EGU331" s="730"/>
      <c r="EGV331" s="730"/>
      <c r="EGW331" s="730"/>
      <c r="EGX331" s="730"/>
      <c r="EGY331" s="730"/>
      <c r="EGZ331" s="730"/>
      <c r="EHA331" s="730"/>
      <c r="EHB331" s="730"/>
      <c r="EHC331" s="730"/>
      <c r="EHD331" s="730"/>
      <c r="EHE331" s="730"/>
      <c r="EHF331" s="730"/>
      <c r="EHG331" s="730"/>
      <c r="EHH331" s="730"/>
      <c r="EHI331" s="730"/>
      <c r="EHJ331" s="730"/>
      <c r="EHK331" s="730"/>
      <c r="EHL331" s="730"/>
      <c r="EHM331" s="730"/>
      <c r="EHN331" s="730"/>
      <c r="EHO331" s="730"/>
      <c r="EHP331" s="730"/>
      <c r="EHQ331" s="730"/>
      <c r="EHR331" s="730"/>
      <c r="EHS331" s="730"/>
      <c r="EHT331" s="730"/>
      <c r="EHU331" s="730"/>
      <c r="EHV331" s="730"/>
      <c r="EHW331" s="730"/>
      <c r="EHX331" s="730"/>
      <c r="EHY331" s="730"/>
      <c r="EHZ331" s="730"/>
      <c r="EIA331" s="730"/>
      <c r="EIB331" s="730"/>
      <c r="EIC331" s="730"/>
      <c r="EID331" s="730"/>
      <c r="EIE331" s="730"/>
      <c r="EIF331" s="730"/>
      <c r="EIG331" s="730"/>
      <c r="EIH331" s="730"/>
      <c r="EII331" s="730"/>
      <c r="EIJ331" s="730"/>
      <c r="EIK331" s="730"/>
      <c r="EIL331" s="730"/>
      <c r="EIM331" s="730"/>
      <c r="EIN331" s="730"/>
      <c r="EIO331" s="730"/>
      <c r="EIP331" s="730"/>
      <c r="EIQ331" s="730"/>
      <c r="EIR331" s="730"/>
      <c r="EIS331" s="730"/>
      <c r="EIT331" s="730"/>
      <c r="EIU331" s="730"/>
      <c r="EIV331" s="730"/>
      <c r="EIW331" s="730"/>
      <c r="EIX331" s="730"/>
      <c r="EIY331" s="730"/>
      <c r="EIZ331" s="730"/>
      <c r="EJA331" s="730"/>
      <c r="EJB331" s="730"/>
      <c r="EJC331" s="730"/>
      <c r="EJD331" s="730"/>
      <c r="EJE331" s="730"/>
      <c r="EJF331" s="730"/>
      <c r="EJG331" s="730"/>
      <c r="EJH331" s="730"/>
      <c r="EJI331" s="730"/>
      <c r="EJJ331" s="730"/>
      <c r="EJK331" s="730"/>
      <c r="EJL331" s="730"/>
      <c r="EJM331" s="730"/>
      <c r="EJN331" s="730"/>
      <c r="EJO331" s="730"/>
      <c r="EJP331" s="730"/>
      <c r="EJQ331" s="730"/>
      <c r="EJR331" s="730"/>
      <c r="EJS331" s="730"/>
      <c r="EJT331" s="730"/>
      <c r="EJU331" s="730"/>
      <c r="EJV331" s="730"/>
      <c r="EJW331" s="730"/>
      <c r="EJX331" s="730"/>
      <c r="EJY331" s="730"/>
      <c r="EJZ331" s="730"/>
      <c r="EKA331" s="730"/>
      <c r="EKB331" s="730"/>
      <c r="EKC331" s="730"/>
      <c r="EKD331" s="730"/>
      <c r="EKE331" s="730"/>
      <c r="EKF331" s="730"/>
      <c r="EKG331" s="730"/>
      <c r="EKH331" s="730"/>
      <c r="EKI331" s="730"/>
      <c r="EKJ331" s="730"/>
      <c r="EKK331" s="730"/>
      <c r="EKL331" s="730"/>
      <c r="EKM331" s="730"/>
      <c r="EKN331" s="730"/>
      <c r="EKO331" s="730"/>
      <c r="EKP331" s="730"/>
      <c r="EKQ331" s="730"/>
      <c r="EKR331" s="730"/>
      <c r="EKS331" s="730"/>
      <c r="EKT331" s="730"/>
      <c r="EKU331" s="730"/>
      <c r="EKV331" s="730"/>
      <c r="EKW331" s="730"/>
      <c r="EKX331" s="730"/>
      <c r="EKY331" s="730"/>
      <c r="EKZ331" s="730"/>
      <c r="ELA331" s="730"/>
      <c r="ELB331" s="730"/>
      <c r="ELC331" s="730"/>
      <c r="ELD331" s="730"/>
      <c r="ELE331" s="730"/>
      <c r="ELF331" s="730"/>
      <c r="ELG331" s="730"/>
      <c r="ELH331" s="730"/>
      <c r="ELI331" s="730"/>
      <c r="ELJ331" s="730"/>
      <c r="ELK331" s="730"/>
      <c r="ELL331" s="730"/>
      <c r="ELM331" s="730"/>
      <c r="ELN331" s="730"/>
      <c r="ELO331" s="730"/>
      <c r="ELP331" s="730"/>
      <c r="ELQ331" s="730"/>
      <c r="ELR331" s="730"/>
      <c r="ELS331" s="730"/>
      <c r="ELT331" s="730"/>
      <c r="ELU331" s="730"/>
      <c r="ELV331" s="730"/>
      <c r="ELW331" s="730"/>
      <c r="ELX331" s="730"/>
      <c r="ELY331" s="730"/>
      <c r="ELZ331" s="730"/>
      <c r="EMA331" s="730"/>
      <c r="EMB331" s="730"/>
      <c r="EMC331" s="730"/>
      <c r="EMD331" s="730"/>
      <c r="EME331" s="730"/>
      <c r="EMF331" s="730"/>
      <c r="EMG331" s="730"/>
      <c r="EMH331" s="730"/>
      <c r="EMI331" s="730"/>
      <c r="EMJ331" s="730"/>
      <c r="EMK331" s="730"/>
      <c r="EML331" s="730"/>
      <c r="EMM331" s="730"/>
      <c r="EMN331" s="730"/>
      <c r="EMO331" s="730"/>
      <c r="EMP331" s="730"/>
      <c r="EMQ331" s="730"/>
      <c r="EMR331" s="730"/>
      <c r="EMS331" s="730"/>
      <c r="EMT331" s="730"/>
      <c r="EMU331" s="730"/>
      <c r="EMV331" s="730"/>
      <c r="EMW331" s="730"/>
      <c r="EMX331" s="730"/>
      <c r="EMY331" s="730"/>
      <c r="EMZ331" s="730"/>
      <c r="ENA331" s="730"/>
      <c r="ENB331" s="730"/>
      <c r="ENC331" s="730"/>
      <c r="END331" s="730"/>
      <c r="ENE331" s="730"/>
      <c r="ENF331" s="730"/>
      <c r="ENG331" s="730"/>
      <c r="ENH331" s="730"/>
      <c r="ENI331" s="730"/>
      <c r="ENJ331" s="730"/>
      <c r="ENK331" s="730"/>
      <c r="ENL331" s="730"/>
      <c r="ENM331" s="730"/>
      <c r="ENN331" s="730"/>
      <c r="ENO331" s="730"/>
      <c r="ENP331" s="730"/>
      <c r="ENQ331" s="730"/>
      <c r="ENR331" s="730"/>
      <c r="ENS331" s="730"/>
      <c r="ENT331" s="730"/>
      <c r="ENU331" s="730"/>
      <c r="ENV331" s="730"/>
      <c r="ENW331" s="730"/>
      <c r="ENX331" s="730"/>
      <c r="ENY331" s="730"/>
      <c r="ENZ331" s="730"/>
      <c r="EOA331" s="730"/>
      <c r="EOB331" s="730"/>
      <c r="EOC331" s="730"/>
      <c r="EOD331" s="730"/>
      <c r="EOE331" s="730"/>
      <c r="EOF331" s="730"/>
      <c r="EOG331" s="730"/>
      <c r="EOH331" s="730"/>
      <c r="EOI331" s="730"/>
      <c r="EOJ331" s="730"/>
      <c r="EOK331" s="730"/>
      <c r="EOL331" s="730"/>
      <c r="EOM331" s="730"/>
      <c r="EON331" s="730"/>
      <c r="EOO331" s="730"/>
      <c r="EOP331" s="730"/>
      <c r="EOQ331" s="730"/>
      <c r="EOR331" s="730"/>
      <c r="EOS331" s="730"/>
      <c r="EOT331" s="730"/>
      <c r="EOU331" s="730"/>
      <c r="EOV331" s="730"/>
      <c r="EOW331" s="730"/>
      <c r="EOX331" s="730"/>
      <c r="EOY331" s="730"/>
      <c r="EOZ331" s="730"/>
      <c r="EPA331" s="730"/>
      <c r="EPB331" s="730"/>
      <c r="EPC331" s="730"/>
      <c r="EPD331" s="730"/>
      <c r="EPE331" s="730"/>
      <c r="EPF331" s="730"/>
      <c r="EPG331" s="730"/>
      <c r="EPH331" s="730"/>
      <c r="EPI331" s="730"/>
      <c r="EPJ331" s="730"/>
      <c r="EPK331" s="730"/>
      <c r="EPL331" s="730"/>
      <c r="EPM331" s="730"/>
      <c r="EPN331" s="730"/>
      <c r="EPO331" s="730"/>
      <c r="EPP331" s="730"/>
      <c r="EPQ331" s="730"/>
      <c r="EPR331" s="730"/>
      <c r="EPS331" s="730"/>
      <c r="EPT331" s="730"/>
      <c r="EPU331" s="730"/>
      <c r="EPV331" s="730"/>
      <c r="EPW331" s="730"/>
      <c r="EPX331" s="730"/>
      <c r="EPY331" s="730"/>
      <c r="EPZ331" s="730"/>
      <c r="EQA331" s="730"/>
      <c r="EQB331" s="730"/>
      <c r="EQC331" s="730"/>
      <c r="EQD331" s="730"/>
      <c r="EQE331" s="730"/>
      <c r="EQF331" s="730"/>
      <c r="EQG331" s="730"/>
      <c r="EQH331" s="730"/>
      <c r="EQI331" s="730"/>
      <c r="EQJ331" s="730"/>
      <c r="EQK331" s="730"/>
      <c r="EQL331" s="730"/>
      <c r="EQM331" s="730"/>
      <c r="EQN331" s="730"/>
      <c r="EQO331" s="730"/>
      <c r="EQP331" s="730"/>
      <c r="EQQ331" s="730"/>
      <c r="EQR331" s="730"/>
      <c r="EQS331" s="730"/>
      <c r="EQT331" s="730"/>
      <c r="EQU331" s="730"/>
      <c r="EQV331" s="730"/>
      <c r="EQW331" s="730"/>
      <c r="EQX331" s="730"/>
      <c r="EQY331" s="730"/>
      <c r="EQZ331" s="730"/>
      <c r="ERA331" s="730"/>
      <c r="ERB331" s="730"/>
      <c r="ERC331" s="730"/>
      <c r="ERD331" s="730"/>
      <c r="ERE331" s="730"/>
      <c r="ERF331" s="730"/>
      <c r="ERG331" s="730"/>
      <c r="ERH331" s="730"/>
      <c r="ERI331" s="730"/>
      <c r="ERJ331" s="730"/>
      <c r="ERK331" s="730"/>
      <c r="ERL331" s="730"/>
      <c r="ERM331" s="730"/>
      <c r="ERN331" s="730"/>
      <c r="ERO331" s="730"/>
      <c r="ERP331" s="730"/>
      <c r="ERQ331" s="730"/>
      <c r="ERR331" s="730"/>
      <c r="ERS331" s="730"/>
      <c r="ERT331" s="730"/>
      <c r="ERU331" s="730"/>
      <c r="ERV331" s="730"/>
      <c r="ERW331" s="730"/>
      <c r="ERX331" s="730"/>
      <c r="ERY331" s="730"/>
      <c r="ERZ331" s="730"/>
      <c r="ESA331" s="730"/>
      <c r="ESB331" s="730"/>
      <c r="ESC331" s="730"/>
      <c r="ESD331" s="730"/>
      <c r="ESE331" s="730"/>
      <c r="ESF331" s="730"/>
      <c r="ESG331" s="730"/>
      <c r="ESH331" s="730"/>
      <c r="ESI331" s="730"/>
      <c r="ESJ331" s="730"/>
      <c r="ESK331" s="730"/>
      <c r="ESL331" s="730"/>
      <c r="ESM331" s="730"/>
      <c r="ESN331" s="730"/>
      <c r="ESO331" s="730"/>
      <c r="ESP331" s="730"/>
      <c r="ESQ331" s="730"/>
      <c r="ESR331" s="730"/>
      <c r="ESS331" s="730"/>
      <c r="EST331" s="730"/>
      <c r="ESU331" s="730"/>
      <c r="ESV331" s="730"/>
      <c r="ESW331" s="730"/>
      <c r="ESX331" s="730"/>
      <c r="ESY331" s="730"/>
      <c r="ESZ331" s="730"/>
      <c r="ETA331" s="730"/>
      <c r="ETB331" s="730"/>
      <c r="ETC331" s="730"/>
      <c r="ETD331" s="730"/>
      <c r="ETE331" s="730"/>
      <c r="ETF331" s="730"/>
      <c r="ETG331" s="730"/>
      <c r="ETH331" s="730"/>
      <c r="ETI331" s="730"/>
      <c r="ETJ331" s="730"/>
      <c r="ETK331" s="730"/>
      <c r="ETL331" s="730"/>
      <c r="ETM331" s="730"/>
      <c r="ETN331" s="730"/>
      <c r="ETO331" s="730"/>
      <c r="ETP331" s="730"/>
      <c r="ETQ331" s="730"/>
      <c r="ETR331" s="730"/>
      <c r="ETS331" s="730"/>
      <c r="ETT331" s="730"/>
      <c r="ETU331" s="730"/>
      <c r="ETV331" s="730"/>
      <c r="ETW331" s="730"/>
      <c r="ETX331" s="730"/>
      <c r="ETY331" s="730"/>
      <c r="ETZ331" s="730"/>
      <c r="EUA331" s="730"/>
      <c r="EUB331" s="730"/>
      <c r="EUC331" s="730"/>
      <c r="EUD331" s="730"/>
      <c r="EUE331" s="730"/>
      <c r="EUF331" s="730"/>
      <c r="EUG331" s="730"/>
      <c r="EUH331" s="730"/>
      <c r="EUI331" s="730"/>
      <c r="EUJ331" s="730"/>
      <c r="EUK331" s="730"/>
      <c r="EUL331" s="730"/>
      <c r="EUM331" s="730"/>
      <c r="EUN331" s="730"/>
      <c r="EUO331" s="730"/>
      <c r="EUP331" s="730"/>
      <c r="EUQ331" s="730"/>
      <c r="EUR331" s="730"/>
      <c r="EUS331" s="730"/>
      <c r="EUT331" s="730"/>
      <c r="EUU331" s="730"/>
      <c r="EUV331" s="730"/>
      <c r="EUW331" s="730"/>
      <c r="EUX331" s="730"/>
      <c r="EUY331" s="730"/>
      <c r="EUZ331" s="730"/>
      <c r="EVA331" s="730"/>
      <c r="EVB331" s="730"/>
      <c r="EVC331" s="730"/>
      <c r="EVD331" s="730"/>
      <c r="EVE331" s="730"/>
      <c r="EVF331" s="730"/>
      <c r="EVG331" s="730"/>
      <c r="EVH331" s="730"/>
      <c r="EVI331" s="730"/>
      <c r="EVJ331" s="730"/>
      <c r="EVK331" s="730"/>
      <c r="EVL331" s="730"/>
      <c r="EVM331" s="730"/>
      <c r="EVN331" s="730"/>
      <c r="EVO331" s="730"/>
      <c r="EVP331" s="730"/>
      <c r="EVQ331" s="730"/>
      <c r="EVR331" s="730"/>
      <c r="EVS331" s="730"/>
      <c r="EVT331" s="730"/>
      <c r="EVU331" s="730"/>
      <c r="EVV331" s="730"/>
      <c r="EVW331" s="730"/>
      <c r="EVX331" s="730"/>
      <c r="EVY331" s="730"/>
      <c r="EVZ331" s="730"/>
      <c r="EWA331" s="730"/>
      <c r="EWB331" s="730"/>
      <c r="EWC331" s="730"/>
      <c r="EWD331" s="730"/>
      <c r="EWE331" s="730"/>
      <c r="EWF331" s="730"/>
      <c r="EWG331" s="730"/>
      <c r="EWH331" s="730"/>
      <c r="EWI331" s="730"/>
      <c r="EWJ331" s="730"/>
      <c r="EWK331" s="730"/>
      <c r="EWL331" s="730"/>
      <c r="EWM331" s="730"/>
      <c r="EWN331" s="730"/>
      <c r="EWO331" s="730"/>
      <c r="EWP331" s="730"/>
      <c r="EWQ331" s="730"/>
      <c r="EWR331" s="730"/>
      <c r="EWS331" s="730"/>
      <c r="EWT331" s="730"/>
      <c r="EWU331" s="730"/>
      <c r="EWV331" s="730"/>
      <c r="EWW331" s="730"/>
      <c r="EWX331" s="730"/>
      <c r="EWY331" s="730"/>
      <c r="EWZ331" s="730"/>
      <c r="EXA331" s="730"/>
      <c r="EXB331" s="730"/>
      <c r="EXC331" s="730"/>
      <c r="EXD331" s="730"/>
      <c r="EXE331" s="730"/>
      <c r="EXF331" s="730"/>
      <c r="EXG331" s="730"/>
      <c r="EXH331" s="730"/>
      <c r="EXI331" s="730"/>
      <c r="EXJ331" s="730"/>
      <c r="EXK331" s="730"/>
      <c r="EXL331" s="730"/>
      <c r="EXM331" s="730"/>
      <c r="EXN331" s="730"/>
      <c r="EXO331" s="730"/>
      <c r="EXP331" s="730"/>
      <c r="EXQ331" s="730"/>
      <c r="EXR331" s="730"/>
      <c r="EXS331" s="730"/>
      <c r="EXT331" s="730"/>
      <c r="EXU331" s="730"/>
      <c r="EXV331" s="730"/>
      <c r="EXW331" s="730"/>
      <c r="EXX331" s="730"/>
      <c r="EXY331" s="730"/>
      <c r="EXZ331" s="730"/>
      <c r="EYA331" s="730"/>
      <c r="EYB331" s="730"/>
      <c r="EYC331" s="730"/>
      <c r="EYD331" s="730"/>
      <c r="EYE331" s="730"/>
      <c r="EYF331" s="730"/>
      <c r="EYG331" s="730"/>
      <c r="EYH331" s="730"/>
      <c r="EYI331" s="730"/>
      <c r="EYJ331" s="730"/>
      <c r="EYK331" s="730"/>
      <c r="EYL331" s="730"/>
      <c r="EYM331" s="730"/>
      <c r="EYN331" s="730"/>
      <c r="EYO331" s="730"/>
      <c r="EYP331" s="730"/>
      <c r="EYQ331" s="730"/>
      <c r="EYR331" s="730"/>
      <c r="EYS331" s="730"/>
      <c r="EYT331" s="730"/>
      <c r="EYU331" s="730"/>
      <c r="EYV331" s="730"/>
      <c r="EYW331" s="730"/>
      <c r="EYX331" s="730"/>
      <c r="EYY331" s="730"/>
      <c r="EYZ331" s="730"/>
      <c r="EZA331" s="730"/>
      <c r="EZB331" s="730"/>
      <c r="EZC331" s="730"/>
      <c r="EZD331" s="730"/>
      <c r="EZE331" s="730"/>
      <c r="EZF331" s="730"/>
      <c r="EZG331" s="730"/>
      <c r="EZH331" s="730"/>
      <c r="EZI331" s="730"/>
      <c r="EZJ331" s="730"/>
      <c r="EZK331" s="730"/>
      <c r="EZL331" s="730"/>
      <c r="EZM331" s="730"/>
      <c r="EZN331" s="730"/>
      <c r="EZO331" s="730"/>
      <c r="EZP331" s="730"/>
      <c r="EZQ331" s="730"/>
      <c r="EZR331" s="730"/>
      <c r="EZS331" s="730"/>
      <c r="EZT331" s="730"/>
      <c r="EZU331" s="730"/>
      <c r="EZV331" s="730"/>
      <c r="EZW331" s="730"/>
      <c r="EZX331" s="730"/>
      <c r="EZY331" s="730"/>
      <c r="EZZ331" s="730"/>
      <c r="FAA331" s="730"/>
      <c r="FAB331" s="730"/>
      <c r="FAC331" s="730"/>
      <c r="FAD331" s="730"/>
      <c r="FAE331" s="730"/>
      <c r="FAF331" s="730"/>
      <c r="FAG331" s="730"/>
      <c r="FAH331" s="730"/>
      <c r="FAI331" s="730"/>
      <c r="FAJ331" s="730"/>
      <c r="FAK331" s="730"/>
      <c r="FAL331" s="730"/>
      <c r="FAM331" s="730"/>
      <c r="FAN331" s="730"/>
      <c r="FAO331" s="730"/>
      <c r="FAP331" s="730"/>
      <c r="FAQ331" s="730"/>
      <c r="FAR331" s="730"/>
      <c r="FAS331" s="730"/>
      <c r="FAT331" s="730"/>
      <c r="FAU331" s="730"/>
      <c r="FAV331" s="730"/>
      <c r="FAW331" s="730"/>
      <c r="FAX331" s="730"/>
      <c r="FAY331" s="730"/>
      <c r="FAZ331" s="730"/>
      <c r="FBA331" s="730"/>
      <c r="FBB331" s="730"/>
      <c r="FBC331" s="730"/>
      <c r="FBD331" s="730"/>
      <c r="FBE331" s="730"/>
      <c r="FBF331" s="730"/>
      <c r="FBG331" s="730"/>
      <c r="FBH331" s="730"/>
      <c r="FBI331" s="730"/>
      <c r="FBJ331" s="730"/>
      <c r="FBK331" s="730"/>
      <c r="FBL331" s="730"/>
      <c r="FBM331" s="730"/>
      <c r="FBN331" s="730"/>
      <c r="FBO331" s="730"/>
      <c r="FBP331" s="730"/>
      <c r="FBQ331" s="730"/>
      <c r="FBR331" s="730"/>
      <c r="FBS331" s="730"/>
      <c r="FBT331" s="730"/>
      <c r="FBU331" s="730"/>
      <c r="FBV331" s="730"/>
      <c r="FBW331" s="730"/>
      <c r="FBX331" s="730"/>
      <c r="FBY331" s="730"/>
      <c r="FBZ331" s="730"/>
      <c r="FCA331" s="730"/>
      <c r="FCB331" s="730"/>
      <c r="FCC331" s="730"/>
      <c r="FCD331" s="730"/>
      <c r="FCE331" s="730"/>
      <c r="FCF331" s="730"/>
      <c r="FCG331" s="730"/>
      <c r="FCH331" s="730"/>
      <c r="FCI331" s="730"/>
      <c r="FCJ331" s="730"/>
      <c r="FCK331" s="730"/>
      <c r="FCL331" s="730"/>
      <c r="FCM331" s="730"/>
      <c r="FCN331" s="730"/>
      <c r="FCO331" s="730"/>
      <c r="FCP331" s="730"/>
      <c r="FCQ331" s="730"/>
      <c r="FCR331" s="730"/>
      <c r="FCS331" s="730"/>
      <c r="FCT331" s="730"/>
      <c r="FCU331" s="730"/>
      <c r="FCV331" s="730"/>
      <c r="FCW331" s="730"/>
      <c r="FCX331" s="730"/>
      <c r="FCY331" s="730"/>
      <c r="FCZ331" s="730"/>
      <c r="FDA331" s="730"/>
      <c r="FDB331" s="730"/>
      <c r="FDC331" s="730"/>
      <c r="FDD331" s="730"/>
      <c r="FDE331" s="730"/>
      <c r="FDF331" s="730"/>
      <c r="FDG331" s="730"/>
      <c r="FDH331" s="730"/>
      <c r="FDI331" s="730"/>
      <c r="FDJ331" s="730"/>
      <c r="FDK331" s="730"/>
      <c r="FDL331" s="730"/>
      <c r="FDM331" s="730"/>
      <c r="FDN331" s="730"/>
      <c r="FDO331" s="730"/>
      <c r="FDP331" s="730"/>
      <c r="FDQ331" s="730"/>
      <c r="FDR331" s="730"/>
      <c r="FDS331" s="730"/>
      <c r="FDT331" s="730"/>
      <c r="FDU331" s="730"/>
      <c r="FDV331" s="730"/>
      <c r="FDW331" s="730"/>
      <c r="FDX331" s="730"/>
      <c r="FDY331" s="730"/>
      <c r="FDZ331" s="730"/>
      <c r="FEA331" s="730"/>
      <c r="FEB331" s="730"/>
      <c r="FEC331" s="730"/>
      <c r="FED331" s="730"/>
      <c r="FEE331" s="730"/>
      <c r="FEF331" s="730"/>
      <c r="FEG331" s="730"/>
      <c r="FEH331" s="730"/>
      <c r="FEI331" s="730"/>
      <c r="FEJ331" s="730"/>
      <c r="FEK331" s="730"/>
      <c r="FEL331" s="730"/>
      <c r="FEM331" s="730"/>
      <c r="FEN331" s="730"/>
      <c r="FEO331" s="730"/>
      <c r="FEP331" s="730"/>
      <c r="FEQ331" s="730"/>
      <c r="FER331" s="730"/>
      <c r="FES331" s="730"/>
      <c r="FET331" s="730"/>
      <c r="FEU331" s="730"/>
      <c r="FEV331" s="730"/>
      <c r="FEW331" s="730"/>
      <c r="FEX331" s="730"/>
      <c r="FEY331" s="730"/>
      <c r="FEZ331" s="730"/>
      <c r="FFA331" s="730"/>
      <c r="FFB331" s="730"/>
      <c r="FFC331" s="730"/>
      <c r="FFD331" s="730"/>
      <c r="FFE331" s="730"/>
      <c r="FFF331" s="730"/>
      <c r="FFG331" s="730"/>
      <c r="FFH331" s="730"/>
      <c r="FFI331" s="730"/>
      <c r="FFJ331" s="730"/>
      <c r="FFK331" s="730"/>
      <c r="FFL331" s="730"/>
      <c r="FFM331" s="730"/>
      <c r="FFN331" s="730"/>
      <c r="FFO331" s="730"/>
      <c r="FFP331" s="730"/>
      <c r="FFQ331" s="730"/>
      <c r="FFR331" s="730"/>
      <c r="FFS331" s="730"/>
      <c r="FFT331" s="730"/>
      <c r="FFU331" s="730"/>
      <c r="FFV331" s="730"/>
      <c r="FFW331" s="730"/>
      <c r="FFX331" s="730"/>
      <c r="FFY331" s="730"/>
      <c r="FFZ331" s="730"/>
      <c r="FGA331" s="730"/>
      <c r="FGB331" s="730"/>
      <c r="FGC331" s="730"/>
      <c r="FGD331" s="730"/>
      <c r="FGE331" s="730"/>
      <c r="FGF331" s="730"/>
      <c r="FGG331" s="730"/>
      <c r="FGH331" s="730"/>
      <c r="FGI331" s="730"/>
      <c r="FGJ331" s="730"/>
      <c r="FGK331" s="730"/>
      <c r="FGL331" s="730"/>
      <c r="FGM331" s="730"/>
      <c r="FGN331" s="730"/>
      <c r="FGO331" s="730"/>
      <c r="FGP331" s="730"/>
      <c r="FGQ331" s="730"/>
      <c r="FGR331" s="730"/>
      <c r="FGS331" s="730"/>
      <c r="FGT331" s="730"/>
      <c r="FGU331" s="730"/>
      <c r="FGV331" s="730"/>
      <c r="FGW331" s="730"/>
      <c r="FGX331" s="730"/>
      <c r="FGY331" s="730"/>
      <c r="FGZ331" s="730"/>
      <c r="FHA331" s="730"/>
      <c r="FHB331" s="730"/>
      <c r="FHC331" s="730"/>
      <c r="FHD331" s="730"/>
      <c r="FHE331" s="730"/>
      <c r="FHF331" s="730"/>
      <c r="FHG331" s="730"/>
      <c r="FHH331" s="730"/>
      <c r="FHI331" s="730"/>
      <c r="FHJ331" s="730"/>
      <c r="FHK331" s="730"/>
      <c r="FHL331" s="730"/>
      <c r="FHM331" s="730"/>
      <c r="FHN331" s="730"/>
      <c r="FHO331" s="730"/>
      <c r="FHP331" s="730"/>
      <c r="FHQ331" s="730"/>
      <c r="FHR331" s="730"/>
      <c r="FHS331" s="730"/>
      <c r="FHT331" s="730"/>
      <c r="FHU331" s="730"/>
      <c r="FHV331" s="730"/>
      <c r="FHW331" s="730"/>
      <c r="FHX331" s="730"/>
      <c r="FHY331" s="730"/>
      <c r="FHZ331" s="730"/>
      <c r="FIA331" s="730"/>
      <c r="FIB331" s="730"/>
      <c r="FIC331" s="730"/>
      <c r="FID331" s="730"/>
      <c r="FIE331" s="730"/>
      <c r="FIF331" s="730"/>
      <c r="FIG331" s="730"/>
      <c r="FIH331" s="730"/>
      <c r="FII331" s="730"/>
      <c r="FIJ331" s="730"/>
      <c r="FIK331" s="730"/>
      <c r="FIL331" s="730"/>
      <c r="FIM331" s="730"/>
      <c r="FIN331" s="730"/>
      <c r="FIO331" s="730"/>
      <c r="FIP331" s="730"/>
      <c r="FIQ331" s="730"/>
      <c r="FIR331" s="730"/>
      <c r="FIS331" s="730"/>
      <c r="FIT331" s="730"/>
      <c r="FIU331" s="730"/>
      <c r="FIV331" s="730"/>
      <c r="FIW331" s="730"/>
      <c r="FIX331" s="730"/>
      <c r="FIY331" s="730"/>
      <c r="FIZ331" s="730"/>
      <c r="FJA331" s="730"/>
      <c r="FJB331" s="730"/>
      <c r="FJC331" s="730"/>
      <c r="FJD331" s="730"/>
      <c r="FJE331" s="730"/>
      <c r="FJF331" s="730"/>
      <c r="FJG331" s="730"/>
      <c r="FJH331" s="730"/>
      <c r="FJI331" s="730"/>
      <c r="FJJ331" s="730"/>
      <c r="FJK331" s="730"/>
      <c r="FJL331" s="730"/>
      <c r="FJM331" s="730"/>
      <c r="FJN331" s="730"/>
      <c r="FJO331" s="730"/>
      <c r="FJP331" s="730"/>
      <c r="FJQ331" s="730"/>
      <c r="FJR331" s="730"/>
      <c r="FJS331" s="730"/>
      <c r="FJT331" s="730"/>
      <c r="FJU331" s="730"/>
      <c r="FJV331" s="730"/>
      <c r="FJW331" s="730"/>
      <c r="FJX331" s="730"/>
      <c r="FJY331" s="730"/>
      <c r="FJZ331" s="730"/>
      <c r="FKA331" s="730"/>
      <c r="FKB331" s="730"/>
      <c r="FKC331" s="730"/>
      <c r="FKD331" s="730"/>
      <c r="FKE331" s="730"/>
      <c r="FKF331" s="730"/>
      <c r="FKG331" s="730"/>
      <c r="FKH331" s="730"/>
      <c r="FKI331" s="730"/>
      <c r="FKJ331" s="730"/>
      <c r="FKK331" s="730"/>
      <c r="FKL331" s="730"/>
      <c r="FKM331" s="730"/>
      <c r="FKN331" s="730"/>
      <c r="FKO331" s="730"/>
      <c r="FKP331" s="730"/>
      <c r="FKQ331" s="730"/>
      <c r="FKR331" s="730"/>
      <c r="FKS331" s="730"/>
      <c r="FKT331" s="730"/>
      <c r="FKU331" s="730"/>
      <c r="FKV331" s="730"/>
      <c r="FKW331" s="730"/>
      <c r="FKX331" s="730"/>
      <c r="FKY331" s="730"/>
      <c r="FKZ331" s="730"/>
      <c r="FLA331" s="730"/>
      <c r="FLB331" s="730"/>
      <c r="FLC331" s="730"/>
      <c r="FLD331" s="730"/>
      <c r="FLE331" s="730"/>
      <c r="FLF331" s="730"/>
      <c r="FLG331" s="730"/>
      <c r="FLH331" s="730"/>
      <c r="FLI331" s="730"/>
      <c r="FLJ331" s="730"/>
      <c r="FLK331" s="730"/>
      <c r="FLL331" s="730"/>
      <c r="FLM331" s="730"/>
      <c r="FLN331" s="730"/>
      <c r="FLO331" s="730"/>
      <c r="FLP331" s="730"/>
      <c r="FLQ331" s="730"/>
      <c r="FLR331" s="730"/>
      <c r="FLS331" s="730"/>
      <c r="FLT331" s="730"/>
      <c r="FLU331" s="730"/>
      <c r="FLV331" s="730"/>
      <c r="FLW331" s="730"/>
      <c r="FLX331" s="730"/>
      <c r="FLY331" s="730"/>
      <c r="FLZ331" s="730"/>
      <c r="FMA331" s="730"/>
      <c r="FMB331" s="730"/>
      <c r="FMC331" s="730"/>
      <c r="FMD331" s="730"/>
      <c r="FME331" s="730"/>
      <c r="FMF331" s="730"/>
      <c r="FMG331" s="730"/>
      <c r="FMH331" s="730"/>
      <c r="FMI331" s="730"/>
      <c r="FMJ331" s="730"/>
      <c r="FMK331" s="730"/>
      <c r="FML331" s="730"/>
      <c r="FMM331" s="730"/>
      <c r="FMN331" s="730"/>
      <c r="FMO331" s="730"/>
      <c r="FMP331" s="730"/>
      <c r="FMQ331" s="730"/>
      <c r="FMR331" s="730"/>
      <c r="FMS331" s="730"/>
      <c r="FMT331" s="730"/>
      <c r="FMU331" s="730"/>
      <c r="FMV331" s="730"/>
      <c r="FMW331" s="730"/>
      <c r="FMX331" s="730"/>
      <c r="FMY331" s="730"/>
      <c r="FMZ331" s="730"/>
      <c r="FNA331" s="730"/>
      <c r="FNB331" s="730"/>
      <c r="FNC331" s="730"/>
      <c r="FND331" s="730"/>
      <c r="FNE331" s="730"/>
      <c r="FNF331" s="730"/>
      <c r="FNG331" s="730"/>
      <c r="FNH331" s="730"/>
      <c r="FNI331" s="730"/>
      <c r="FNJ331" s="730"/>
      <c r="FNK331" s="730"/>
      <c r="FNL331" s="730"/>
      <c r="FNM331" s="730"/>
      <c r="FNN331" s="730"/>
      <c r="FNO331" s="730"/>
      <c r="FNP331" s="730"/>
      <c r="FNQ331" s="730"/>
      <c r="FNR331" s="730"/>
      <c r="FNS331" s="730"/>
      <c r="FNT331" s="730"/>
      <c r="FNU331" s="730"/>
      <c r="FNV331" s="730"/>
      <c r="FNW331" s="730"/>
      <c r="FNX331" s="730"/>
      <c r="FNY331" s="730"/>
      <c r="FNZ331" s="730"/>
      <c r="FOA331" s="730"/>
      <c r="FOB331" s="730"/>
      <c r="FOC331" s="730"/>
      <c r="FOD331" s="730"/>
      <c r="FOE331" s="730"/>
      <c r="FOF331" s="730"/>
      <c r="FOG331" s="730"/>
      <c r="FOH331" s="730"/>
      <c r="FOI331" s="730"/>
      <c r="FOJ331" s="730"/>
      <c r="FOK331" s="730"/>
      <c r="FOL331" s="730"/>
      <c r="FOM331" s="730"/>
      <c r="FON331" s="730"/>
      <c r="FOO331" s="730"/>
      <c r="FOP331" s="730"/>
      <c r="FOQ331" s="730"/>
      <c r="FOR331" s="730"/>
      <c r="FOS331" s="730"/>
      <c r="FOT331" s="730"/>
      <c r="FOU331" s="730"/>
      <c r="FOV331" s="730"/>
      <c r="FOW331" s="730"/>
      <c r="FOX331" s="730"/>
      <c r="FOY331" s="730"/>
      <c r="FOZ331" s="730"/>
      <c r="FPA331" s="730"/>
      <c r="FPB331" s="730"/>
      <c r="FPC331" s="730"/>
      <c r="FPD331" s="730"/>
      <c r="FPE331" s="730"/>
      <c r="FPF331" s="730"/>
      <c r="FPG331" s="730"/>
      <c r="FPH331" s="730"/>
      <c r="FPI331" s="730"/>
      <c r="FPJ331" s="730"/>
      <c r="FPK331" s="730"/>
      <c r="FPL331" s="730"/>
      <c r="FPM331" s="730"/>
      <c r="FPN331" s="730"/>
      <c r="FPO331" s="730"/>
      <c r="FPP331" s="730"/>
      <c r="FPQ331" s="730"/>
      <c r="FPR331" s="730"/>
      <c r="FPS331" s="730"/>
      <c r="FPT331" s="730"/>
      <c r="FPU331" s="730"/>
      <c r="FPV331" s="730"/>
      <c r="FPW331" s="730"/>
      <c r="FPX331" s="730"/>
      <c r="FPY331" s="730"/>
      <c r="FPZ331" s="730"/>
      <c r="FQA331" s="730"/>
      <c r="FQB331" s="730"/>
      <c r="FQC331" s="730"/>
      <c r="FQD331" s="730"/>
      <c r="FQE331" s="730"/>
      <c r="FQF331" s="730"/>
      <c r="FQG331" s="730"/>
      <c r="FQH331" s="730"/>
      <c r="FQI331" s="730"/>
      <c r="FQJ331" s="730"/>
      <c r="FQK331" s="730"/>
      <c r="FQL331" s="730"/>
      <c r="FQM331" s="730"/>
      <c r="FQN331" s="730"/>
      <c r="FQO331" s="730"/>
      <c r="FQP331" s="730"/>
      <c r="FQQ331" s="730"/>
      <c r="FQR331" s="730"/>
      <c r="FQS331" s="730"/>
      <c r="FQT331" s="730"/>
      <c r="FQU331" s="730"/>
      <c r="FQV331" s="730"/>
      <c r="FQW331" s="730"/>
      <c r="FQX331" s="730"/>
      <c r="FQY331" s="730"/>
      <c r="FQZ331" s="730"/>
      <c r="FRA331" s="730"/>
      <c r="FRB331" s="730"/>
      <c r="FRC331" s="730"/>
      <c r="FRD331" s="730"/>
      <c r="FRE331" s="730"/>
      <c r="FRF331" s="730"/>
      <c r="FRG331" s="730"/>
      <c r="FRH331" s="730"/>
      <c r="FRI331" s="730"/>
      <c r="FRJ331" s="730"/>
      <c r="FRK331" s="730"/>
      <c r="FRL331" s="730"/>
      <c r="FRM331" s="730"/>
      <c r="FRN331" s="730"/>
      <c r="FRO331" s="730"/>
      <c r="FRP331" s="730"/>
      <c r="FRQ331" s="730"/>
      <c r="FRR331" s="730"/>
      <c r="FRS331" s="730"/>
      <c r="FRT331" s="730"/>
      <c r="FRU331" s="730"/>
      <c r="FRV331" s="730"/>
      <c r="FRW331" s="730"/>
      <c r="FRX331" s="730"/>
      <c r="FRY331" s="730"/>
      <c r="FRZ331" s="730"/>
      <c r="FSA331" s="730"/>
      <c r="FSB331" s="730"/>
      <c r="FSC331" s="730"/>
      <c r="FSD331" s="730"/>
      <c r="FSE331" s="730"/>
      <c r="FSF331" s="730"/>
      <c r="FSG331" s="730"/>
      <c r="FSH331" s="730"/>
      <c r="FSI331" s="730"/>
      <c r="FSJ331" s="730"/>
      <c r="FSK331" s="730"/>
      <c r="FSL331" s="730"/>
      <c r="FSM331" s="730"/>
      <c r="FSN331" s="730"/>
      <c r="FSO331" s="730"/>
      <c r="FSP331" s="730"/>
      <c r="FSQ331" s="730"/>
      <c r="FSR331" s="730"/>
      <c r="FSS331" s="730"/>
      <c r="FST331" s="730"/>
      <c r="FSU331" s="730"/>
      <c r="FSV331" s="730"/>
      <c r="FSW331" s="730"/>
      <c r="FSX331" s="730"/>
      <c r="FSY331" s="730"/>
      <c r="FSZ331" s="730"/>
      <c r="FTA331" s="730"/>
      <c r="FTB331" s="730"/>
      <c r="FTC331" s="730"/>
      <c r="FTD331" s="730"/>
      <c r="FTE331" s="730"/>
      <c r="FTF331" s="730"/>
      <c r="FTG331" s="730"/>
      <c r="FTH331" s="730"/>
      <c r="FTI331" s="730"/>
      <c r="FTJ331" s="730"/>
      <c r="FTK331" s="730"/>
      <c r="FTL331" s="730"/>
      <c r="FTM331" s="730"/>
      <c r="FTN331" s="730"/>
      <c r="FTO331" s="730"/>
      <c r="FTP331" s="730"/>
      <c r="FTQ331" s="730"/>
      <c r="FTR331" s="730"/>
      <c r="FTS331" s="730"/>
      <c r="FTT331" s="730"/>
      <c r="FTU331" s="730"/>
      <c r="FTV331" s="730"/>
      <c r="FTW331" s="730"/>
      <c r="FTX331" s="730"/>
      <c r="FTY331" s="730"/>
      <c r="FTZ331" s="730"/>
      <c r="FUA331" s="730"/>
      <c r="FUB331" s="730"/>
      <c r="FUC331" s="730"/>
      <c r="FUD331" s="730"/>
      <c r="FUE331" s="730"/>
      <c r="FUF331" s="730"/>
      <c r="FUG331" s="730"/>
      <c r="FUH331" s="730"/>
      <c r="FUI331" s="730"/>
      <c r="FUJ331" s="730"/>
      <c r="FUK331" s="730"/>
      <c r="FUL331" s="730"/>
      <c r="FUM331" s="730"/>
      <c r="FUN331" s="730"/>
      <c r="FUO331" s="730"/>
      <c r="FUP331" s="730"/>
      <c r="FUQ331" s="730"/>
      <c r="FUR331" s="730"/>
      <c r="FUS331" s="730"/>
      <c r="FUT331" s="730"/>
      <c r="FUU331" s="730"/>
      <c r="FUV331" s="730"/>
      <c r="FUW331" s="730"/>
      <c r="FUX331" s="730"/>
      <c r="FUY331" s="730"/>
      <c r="FUZ331" s="730"/>
      <c r="FVA331" s="730"/>
      <c r="FVB331" s="730"/>
      <c r="FVC331" s="730"/>
      <c r="FVD331" s="730"/>
      <c r="FVE331" s="730"/>
      <c r="FVF331" s="730"/>
      <c r="FVG331" s="730"/>
      <c r="FVH331" s="730"/>
      <c r="FVI331" s="730"/>
      <c r="FVJ331" s="730"/>
      <c r="FVK331" s="730"/>
      <c r="FVL331" s="730"/>
      <c r="FVM331" s="730"/>
      <c r="FVN331" s="730"/>
      <c r="FVO331" s="730"/>
      <c r="FVP331" s="730"/>
      <c r="FVQ331" s="730"/>
      <c r="FVR331" s="730"/>
      <c r="FVS331" s="730"/>
      <c r="FVT331" s="730"/>
      <c r="FVU331" s="730"/>
      <c r="FVV331" s="730"/>
      <c r="FVW331" s="730"/>
      <c r="FVX331" s="730"/>
      <c r="FVY331" s="730"/>
      <c r="FVZ331" s="730"/>
      <c r="FWA331" s="730"/>
      <c r="FWB331" s="730"/>
      <c r="FWC331" s="730"/>
      <c r="FWD331" s="730"/>
      <c r="FWE331" s="730"/>
      <c r="FWF331" s="730"/>
      <c r="FWG331" s="730"/>
      <c r="FWH331" s="730"/>
      <c r="FWI331" s="730"/>
      <c r="FWJ331" s="730"/>
      <c r="FWK331" s="730"/>
      <c r="FWL331" s="730"/>
      <c r="FWM331" s="730"/>
      <c r="FWN331" s="730"/>
      <c r="FWO331" s="730"/>
      <c r="FWP331" s="730"/>
      <c r="FWQ331" s="730"/>
      <c r="FWR331" s="730"/>
      <c r="FWS331" s="730"/>
      <c r="FWT331" s="730"/>
      <c r="FWU331" s="730"/>
      <c r="FWV331" s="730"/>
      <c r="FWW331" s="730"/>
      <c r="FWX331" s="730"/>
      <c r="FWY331" s="730"/>
      <c r="FWZ331" s="730"/>
      <c r="FXA331" s="730"/>
      <c r="FXB331" s="730"/>
      <c r="FXC331" s="730"/>
      <c r="FXD331" s="730"/>
      <c r="FXE331" s="730"/>
      <c r="FXF331" s="730"/>
      <c r="FXG331" s="730"/>
      <c r="FXH331" s="730"/>
      <c r="FXI331" s="730"/>
      <c r="FXJ331" s="730"/>
      <c r="FXK331" s="730"/>
      <c r="FXL331" s="730"/>
      <c r="FXM331" s="730"/>
      <c r="FXN331" s="730"/>
      <c r="FXO331" s="730"/>
      <c r="FXP331" s="730"/>
      <c r="FXQ331" s="730"/>
      <c r="FXR331" s="730"/>
      <c r="FXS331" s="730"/>
      <c r="FXT331" s="730"/>
      <c r="FXU331" s="730"/>
      <c r="FXV331" s="730"/>
      <c r="FXW331" s="730"/>
      <c r="FXX331" s="730"/>
      <c r="FXY331" s="730"/>
      <c r="FXZ331" s="730"/>
      <c r="FYA331" s="730"/>
      <c r="FYB331" s="730"/>
      <c r="FYC331" s="730"/>
      <c r="FYD331" s="730"/>
      <c r="FYE331" s="730"/>
      <c r="FYF331" s="730"/>
      <c r="FYG331" s="730"/>
      <c r="FYH331" s="730"/>
      <c r="FYI331" s="730"/>
      <c r="FYJ331" s="730"/>
      <c r="FYK331" s="730"/>
      <c r="FYL331" s="730"/>
      <c r="FYM331" s="730"/>
      <c r="FYN331" s="730"/>
      <c r="FYO331" s="730"/>
      <c r="FYP331" s="730"/>
      <c r="FYQ331" s="730"/>
      <c r="FYR331" s="730"/>
      <c r="FYS331" s="730"/>
      <c r="FYT331" s="730"/>
      <c r="FYU331" s="730"/>
      <c r="FYV331" s="730"/>
      <c r="FYW331" s="730"/>
      <c r="FYX331" s="730"/>
      <c r="FYY331" s="730"/>
      <c r="FYZ331" s="730"/>
      <c r="FZA331" s="730"/>
      <c r="FZB331" s="730"/>
      <c r="FZC331" s="730"/>
      <c r="FZD331" s="730"/>
      <c r="FZE331" s="730"/>
      <c r="FZF331" s="730"/>
      <c r="FZG331" s="730"/>
      <c r="FZH331" s="730"/>
      <c r="FZI331" s="730"/>
      <c r="FZJ331" s="730"/>
      <c r="FZK331" s="730"/>
      <c r="FZL331" s="730"/>
      <c r="FZM331" s="730"/>
      <c r="FZN331" s="730"/>
      <c r="FZO331" s="730"/>
      <c r="FZP331" s="730"/>
      <c r="FZQ331" s="730"/>
      <c r="FZR331" s="730"/>
      <c r="FZS331" s="730"/>
      <c r="FZT331" s="730"/>
      <c r="FZU331" s="730"/>
      <c r="FZV331" s="730"/>
      <c r="FZW331" s="730"/>
      <c r="FZX331" s="730"/>
      <c r="FZY331" s="730"/>
      <c r="FZZ331" s="730"/>
      <c r="GAA331" s="730"/>
      <c r="GAB331" s="730"/>
      <c r="GAC331" s="730"/>
      <c r="GAD331" s="730"/>
      <c r="GAE331" s="730"/>
      <c r="GAF331" s="730"/>
      <c r="GAG331" s="730"/>
      <c r="GAH331" s="730"/>
      <c r="GAI331" s="730"/>
      <c r="GAJ331" s="730"/>
      <c r="GAK331" s="730"/>
      <c r="GAL331" s="730"/>
      <c r="GAM331" s="730"/>
      <c r="GAN331" s="730"/>
      <c r="GAO331" s="730"/>
      <c r="GAP331" s="730"/>
      <c r="GAQ331" s="730"/>
      <c r="GAR331" s="730"/>
      <c r="GAS331" s="730"/>
      <c r="GAT331" s="730"/>
      <c r="GAU331" s="730"/>
      <c r="GAV331" s="730"/>
      <c r="GAW331" s="730"/>
      <c r="GAX331" s="730"/>
      <c r="GAY331" s="730"/>
      <c r="GAZ331" s="730"/>
      <c r="GBA331" s="730"/>
      <c r="GBB331" s="730"/>
      <c r="GBC331" s="730"/>
      <c r="GBD331" s="730"/>
      <c r="GBE331" s="730"/>
      <c r="GBF331" s="730"/>
      <c r="GBG331" s="730"/>
      <c r="GBH331" s="730"/>
      <c r="GBI331" s="730"/>
      <c r="GBJ331" s="730"/>
      <c r="GBK331" s="730"/>
      <c r="GBL331" s="730"/>
      <c r="GBM331" s="730"/>
      <c r="GBN331" s="730"/>
      <c r="GBO331" s="730"/>
      <c r="GBP331" s="730"/>
      <c r="GBQ331" s="730"/>
      <c r="GBR331" s="730"/>
      <c r="GBS331" s="730"/>
      <c r="GBT331" s="730"/>
      <c r="GBU331" s="730"/>
      <c r="GBV331" s="730"/>
      <c r="GBW331" s="730"/>
      <c r="GBX331" s="730"/>
      <c r="GBY331" s="730"/>
      <c r="GBZ331" s="730"/>
      <c r="GCA331" s="730"/>
      <c r="GCB331" s="730"/>
      <c r="GCC331" s="730"/>
      <c r="GCD331" s="730"/>
      <c r="GCE331" s="730"/>
      <c r="GCF331" s="730"/>
      <c r="GCG331" s="730"/>
      <c r="GCH331" s="730"/>
      <c r="GCI331" s="730"/>
      <c r="GCJ331" s="730"/>
      <c r="GCK331" s="730"/>
      <c r="GCL331" s="730"/>
      <c r="GCM331" s="730"/>
      <c r="GCN331" s="730"/>
      <c r="GCO331" s="730"/>
      <c r="GCP331" s="730"/>
      <c r="GCQ331" s="730"/>
      <c r="GCR331" s="730"/>
      <c r="GCS331" s="730"/>
      <c r="GCT331" s="730"/>
      <c r="GCU331" s="730"/>
      <c r="GCV331" s="730"/>
      <c r="GCW331" s="730"/>
      <c r="GCX331" s="730"/>
      <c r="GCY331" s="730"/>
      <c r="GCZ331" s="730"/>
      <c r="GDA331" s="730"/>
      <c r="GDB331" s="730"/>
      <c r="GDC331" s="730"/>
      <c r="GDD331" s="730"/>
      <c r="GDE331" s="730"/>
      <c r="GDF331" s="730"/>
      <c r="GDG331" s="730"/>
      <c r="GDH331" s="730"/>
      <c r="GDI331" s="730"/>
      <c r="GDJ331" s="730"/>
      <c r="GDK331" s="730"/>
      <c r="GDL331" s="730"/>
      <c r="GDM331" s="730"/>
      <c r="GDN331" s="730"/>
      <c r="GDO331" s="730"/>
      <c r="GDP331" s="730"/>
      <c r="GDQ331" s="730"/>
      <c r="GDR331" s="730"/>
      <c r="GDS331" s="730"/>
      <c r="GDT331" s="730"/>
      <c r="GDU331" s="730"/>
      <c r="GDV331" s="730"/>
      <c r="GDW331" s="730"/>
      <c r="GDX331" s="730"/>
      <c r="GDY331" s="730"/>
      <c r="GDZ331" s="730"/>
      <c r="GEA331" s="730"/>
      <c r="GEB331" s="730"/>
      <c r="GEC331" s="730"/>
      <c r="GED331" s="730"/>
      <c r="GEE331" s="730"/>
      <c r="GEF331" s="730"/>
      <c r="GEG331" s="730"/>
      <c r="GEH331" s="730"/>
      <c r="GEI331" s="730"/>
      <c r="GEJ331" s="730"/>
      <c r="GEK331" s="730"/>
      <c r="GEL331" s="730"/>
      <c r="GEM331" s="730"/>
      <c r="GEN331" s="730"/>
      <c r="GEO331" s="730"/>
      <c r="GEP331" s="730"/>
      <c r="GEQ331" s="730"/>
      <c r="GER331" s="730"/>
      <c r="GES331" s="730"/>
      <c r="GET331" s="730"/>
      <c r="GEU331" s="730"/>
      <c r="GEV331" s="730"/>
      <c r="GEW331" s="730"/>
      <c r="GEX331" s="730"/>
      <c r="GEY331" s="730"/>
      <c r="GEZ331" s="730"/>
      <c r="GFA331" s="730"/>
      <c r="GFB331" s="730"/>
      <c r="GFC331" s="730"/>
      <c r="GFD331" s="730"/>
      <c r="GFE331" s="730"/>
      <c r="GFF331" s="730"/>
      <c r="GFG331" s="730"/>
      <c r="GFH331" s="730"/>
      <c r="GFI331" s="730"/>
      <c r="GFJ331" s="730"/>
      <c r="GFK331" s="730"/>
      <c r="GFL331" s="730"/>
      <c r="GFM331" s="730"/>
      <c r="GFN331" s="730"/>
      <c r="GFO331" s="730"/>
      <c r="GFP331" s="730"/>
      <c r="GFQ331" s="730"/>
      <c r="GFR331" s="730"/>
      <c r="GFS331" s="730"/>
      <c r="GFT331" s="730"/>
      <c r="GFU331" s="730"/>
      <c r="GFV331" s="730"/>
      <c r="GFW331" s="730"/>
      <c r="GFX331" s="730"/>
      <c r="GFY331" s="730"/>
      <c r="GFZ331" s="730"/>
      <c r="GGA331" s="730"/>
      <c r="GGB331" s="730"/>
      <c r="GGC331" s="730"/>
      <c r="GGD331" s="730"/>
      <c r="GGE331" s="730"/>
      <c r="GGF331" s="730"/>
      <c r="GGG331" s="730"/>
      <c r="GGH331" s="730"/>
      <c r="GGI331" s="730"/>
      <c r="GGJ331" s="730"/>
      <c r="GGK331" s="730"/>
      <c r="GGL331" s="730"/>
      <c r="GGM331" s="730"/>
      <c r="GGN331" s="730"/>
      <c r="GGO331" s="730"/>
      <c r="GGP331" s="730"/>
      <c r="GGQ331" s="730"/>
      <c r="GGR331" s="730"/>
      <c r="GGS331" s="730"/>
      <c r="GGT331" s="730"/>
      <c r="GGU331" s="730"/>
      <c r="GGV331" s="730"/>
      <c r="GGW331" s="730"/>
      <c r="GGX331" s="730"/>
      <c r="GGY331" s="730"/>
      <c r="GGZ331" s="730"/>
      <c r="GHA331" s="730"/>
      <c r="GHB331" s="730"/>
      <c r="GHC331" s="730"/>
      <c r="GHD331" s="730"/>
      <c r="GHE331" s="730"/>
      <c r="GHF331" s="730"/>
      <c r="GHG331" s="730"/>
      <c r="GHH331" s="730"/>
      <c r="GHI331" s="730"/>
      <c r="GHJ331" s="730"/>
      <c r="GHK331" s="730"/>
      <c r="GHL331" s="730"/>
      <c r="GHM331" s="730"/>
      <c r="GHN331" s="730"/>
      <c r="GHO331" s="730"/>
      <c r="GHP331" s="730"/>
      <c r="GHQ331" s="730"/>
      <c r="GHR331" s="730"/>
      <c r="GHS331" s="730"/>
      <c r="GHT331" s="730"/>
      <c r="GHU331" s="730"/>
      <c r="GHV331" s="730"/>
      <c r="GHW331" s="730"/>
      <c r="GHX331" s="730"/>
      <c r="GHY331" s="730"/>
      <c r="GHZ331" s="730"/>
      <c r="GIA331" s="730"/>
      <c r="GIB331" s="730"/>
      <c r="GIC331" s="730"/>
      <c r="GID331" s="730"/>
      <c r="GIE331" s="730"/>
      <c r="GIF331" s="730"/>
      <c r="GIG331" s="730"/>
      <c r="GIH331" s="730"/>
      <c r="GII331" s="730"/>
      <c r="GIJ331" s="730"/>
      <c r="GIK331" s="730"/>
      <c r="GIL331" s="730"/>
      <c r="GIM331" s="730"/>
      <c r="GIN331" s="730"/>
      <c r="GIO331" s="730"/>
      <c r="GIP331" s="730"/>
      <c r="GIQ331" s="730"/>
      <c r="GIR331" s="730"/>
      <c r="GIS331" s="730"/>
      <c r="GIT331" s="730"/>
      <c r="GIU331" s="730"/>
      <c r="GIV331" s="730"/>
      <c r="GIW331" s="730"/>
      <c r="GIX331" s="730"/>
      <c r="GIY331" s="730"/>
      <c r="GIZ331" s="730"/>
      <c r="GJA331" s="730"/>
      <c r="GJB331" s="730"/>
      <c r="GJC331" s="730"/>
      <c r="GJD331" s="730"/>
      <c r="GJE331" s="730"/>
      <c r="GJF331" s="730"/>
      <c r="GJG331" s="730"/>
      <c r="GJH331" s="730"/>
      <c r="GJI331" s="730"/>
      <c r="GJJ331" s="730"/>
      <c r="GJK331" s="730"/>
      <c r="GJL331" s="730"/>
      <c r="GJM331" s="730"/>
      <c r="GJN331" s="730"/>
      <c r="GJO331" s="730"/>
      <c r="GJP331" s="730"/>
      <c r="GJQ331" s="730"/>
      <c r="GJR331" s="730"/>
      <c r="GJS331" s="730"/>
      <c r="GJT331" s="730"/>
      <c r="GJU331" s="730"/>
      <c r="GJV331" s="730"/>
      <c r="GJW331" s="730"/>
      <c r="GJX331" s="730"/>
      <c r="GJY331" s="730"/>
      <c r="GJZ331" s="730"/>
      <c r="GKA331" s="730"/>
      <c r="GKB331" s="730"/>
      <c r="GKC331" s="730"/>
      <c r="GKD331" s="730"/>
      <c r="GKE331" s="730"/>
      <c r="GKF331" s="730"/>
      <c r="GKG331" s="730"/>
      <c r="GKH331" s="730"/>
      <c r="GKI331" s="730"/>
      <c r="GKJ331" s="730"/>
      <c r="GKK331" s="730"/>
      <c r="GKL331" s="730"/>
      <c r="GKM331" s="730"/>
      <c r="GKN331" s="730"/>
      <c r="GKO331" s="730"/>
      <c r="GKP331" s="730"/>
      <c r="GKQ331" s="730"/>
      <c r="GKR331" s="730"/>
      <c r="GKS331" s="730"/>
      <c r="GKT331" s="730"/>
      <c r="GKU331" s="730"/>
      <c r="GKV331" s="730"/>
      <c r="GKW331" s="730"/>
      <c r="GKX331" s="730"/>
      <c r="GKY331" s="730"/>
      <c r="GKZ331" s="730"/>
      <c r="GLA331" s="730"/>
      <c r="GLB331" s="730"/>
      <c r="GLC331" s="730"/>
      <c r="GLD331" s="730"/>
      <c r="GLE331" s="730"/>
      <c r="GLF331" s="730"/>
      <c r="GLG331" s="730"/>
      <c r="GLH331" s="730"/>
      <c r="GLI331" s="730"/>
      <c r="GLJ331" s="730"/>
      <c r="GLK331" s="730"/>
      <c r="GLL331" s="730"/>
      <c r="GLM331" s="730"/>
      <c r="GLN331" s="730"/>
      <c r="GLO331" s="730"/>
      <c r="GLP331" s="730"/>
      <c r="GLQ331" s="730"/>
      <c r="GLR331" s="730"/>
      <c r="GLS331" s="730"/>
      <c r="GLT331" s="730"/>
      <c r="GLU331" s="730"/>
      <c r="GLV331" s="730"/>
      <c r="GLW331" s="730"/>
      <c r="GLX331" s="730"/>
      <c r="GLY331" s="730"/>
      <c r="GLZ331" s="730"/>
      <c r="GMA331" s="730"/>
      <c r="GMB331" s="730"/>
      <c r="GMC331" s="730"/>
      <c r="GMD331" s="730"/>
      <c r="GME331" s="730"/>
      <c r="GMF331" s="730"/>
      <c r="GMG331" s="730"/>
      <c r="GMH331" s="730"/>
      <c r="GMI331" s="730"/>
      <c r="GMJ331" s="730"/>
      <c r="GMK331" s="730"/>
      <c r="GML331" s="730"/>
      <c r="GMM331" s="730"/>
      <c r="GMN331" s="730"/>
      <c r="GMO331" s="730"/>
      <c r="GMP331" s="730"/>
      <c r="GMQ331" s="730"/>
      <c r="GMR331" s="730"/>
      <c r="GMS331" s="730"/>
      <c r="GMT331" s="730"/>
      <c r="GMU331" s="730"/>
      <c r="GMV331" s="730"/>
      <c r="GMW331" s="730"/>
      <c r="GMX331" s="730"/>
      <c r="GMY331" s="730"/>
      <c r="GMZ331" s="730"/>
      <c r="GNA331" s="730"/>
      <c r="GNB331" s="730"/>
      <c r="GNC331" s="730"/>
      <c r="GND331" s="730"/>
      <c r="GNE331" s="730"/>
      <c r="GNF331" s="730"/>
      <c r="GNG331" s="730"/>
      <c r="GNH331" s="730"/>
      <c r="GNI331" s="730"/>
      <c r="GNJ331" s="730"/>
      <c r="GNK331" s="730"/>
      <c r="GNL331" s="730"/>
      <c r="GNM331" s="730"/>
      <c r="GNN331" s="730"/>
      <c r="GNO331" s="730"/>
      <c r="GNP331" s="730"/>
      <c r="GNQ331" s="730"/>
      <c r="GNR331" s="730"/>
      <c r="GNS331" s="730"/>
      <c r="GNT331" s="730"/>
      <c r="GNU331" s="730"/>
      <c r="GNV331" s="730"/>
      <c r="GNW331" s="730"/>
      <c r="GNX331" s="730"/>
      <c r="GNY331" s="730"/>
      <c r="GNZ331" s="730"/>
      <c r="GOA331" s="730"/>
      <c r="GOB331" s="730"/>
      <c r="GOC331" s="730"/>
      <c r="GOD331" s="730"/>
      <c r="GOE331" s="730"/>
      <c r="GOF331" s="730"/>
      <c r="GOG331" s="730"/>
      <c r="GOH331" s="730"/>
      <c r="GOI331" s="730"/>
      <c r="GOJ331" s="730"/>
      <c r="GOK331" s="730"/>
      <c r="GOL331" s="730"/>
      <c r="GOM331" s="730"/>
      <c r="GON331" s="730"/>
      <c r="GOO331" s="730"/>
      <c r="GOP331" s="730"/>
      <c r="GOQ331" s="730"/>
      <c r="GOR331" s="730"/>
      <c r="GOS331" s="730"/>
      <c r="GOT331" s="730"/>
      <c r="GOU331" s="730"/>
      <c r="GOV331" s="730"/>
      <c r="GOW331" s="730"/>
      <c r="GOX331" s="730"/>
      <c r="GOY331" s="730"/>
      <c r="GOZ331" s="730"/>
      <c r="GPA331" s="730"/>
      <c r="GPB331" s="730"/>
      <c r="GPC331" s="730"/>
      <c r="GPD331" s="730"/>
      <c r="GPE331" s="730"/>
      <c r="GPF331" s="730"/>
      <c r="GPG331" s="730"/>
      <c r="GPH331" s="730"/>
      <c r="GPI331" s="730"/>
      <c r="GPJ331" s="730"/>
      <c r="GPK331" s="730"/>
      <c r="GPL331" s="730"/>
      <c r="GPM331" s="730"/>
      <c r="GPN331" s="730"/>
      <c r="GPO331" s="730"/>
      <c r="GPP331" s="730"/>
      <c r="GPQ331" s="730"/>
      <c r="GPR331" s="730"/>
      <c r="GPS331" s="730"/>
      <c r="GPT331" s="730"/>
      <c r="GPU331" s="730"/>
      <c r="GPV331" s="730"/>
      <c r="GPW331" s="730"/>
      <c r="GPX331" s="730"/>
      <c r="GPY331" s="730"/>
      <c r="GPZ331" s="730"/>
      <c r="GQA331" s="730"/>
      <c r="GQB331" s="730"/>
      <c r="GQC331" s="730"/>
      <c r="GQD331" s="730"/>
      <c r="GQE331" s="730"/>
      <c r="GQF331" s="730"/>
      <c r="GQG331" s="730"/>
      <c r="GQH331" s="730"/>
      <c r="GQI331" s="730"/>
      <c r="GQJ331" s="730"/>
      <c r="GQK331" s="730"/>
      <c r="GQL331" s="730"/>
      <c r="GQM331" s="730"/>
      <c r="GQN331" s="730"/>
      <c r="GQO331" s="730"/>
      <c r="GQP331" s="730"/>
      <c r="GQQ331" s="730"/>
      <c r="GQR331" s="730"/>
      <c r="GQS331" s="730"/>
      <c r="GQT331" s="730"/>
      <c r="GQU331" s="730"/>
      <c r="GQV331" s="730"/>
      <c r="GQW331" s="730"/>
      <c r="GQX331" s="730"/>
      <c r="GQY331" s="730"/>
      <c r="GQZ331" s="730"/>
      <c r="GRA331" s="730"/>
      <c r="GRB331" s="730"/>
      <c r="GRC331" s="730"/>
      <c r="GRD331" s="730"/>
      <c r="GRE331" s="730"/>
      <c r="GRF331" s="730"/>
      <c r="GRG331" s="730"/>
      <c r="GRH331" s="730"/>
      <c r="GRI331" s="730"/>
      <c r="GRJ331" s="730"/>
      <c r="GRK331" s="730"/>
      <c r="GRL331" s="730"/>
      <c r="GRM331" s="730"/>
      <c r="GRN331" s="730"/>
      <c r="GRO331" s="730"/>
      <c r="GRP331" s="730"/>
      <c r="GRQ331" s="730"/>
      <c r="GRR331" s="730"/>
      <c r="GRS331" s="730"/>
      <c r="GRT331" s="730"/>
      <c r="GRU331" s="730"/>
      <c r="GRV331" s="730"/>
      <c r="GRW331" s="730"/>
      <c r="GRX331" s="730"/>
      <c r="GRY331" s="730"/>
      <c r="GRZ331" s="730"/>
      <c r="GSA331" s="730"/>
      <c r="GSB331" s="730"/>
      <c r="GSC331" s="730"/>
      <c r="GSD331" s="730"/>
      <c r="GSE331" s="730"/>
      <c r="GSF331" s="730"/>
      <c r="GSG331" s="730"/>
      <c r="GSH331" s="730"/>
      <c r="GSI331" s="730"/>
      <c r="GSJ331" s="730"/>
      <c r="GSK331" s="730"/>
      <c r="GSL331" s="730"/>
      <c r="GSM331" s="730"/>
      <c r="GSN331" s="730"/>
      <c r="GSO331" s="730"/>
      <c r="GSP331" s="730"/>
      <c r="GSQ331" s="730"/>
      <c r="GSR331" s="730"/>
      <c r="GSS331" s="730"/>
      <c r="GST331" s="730"/>
      <c r="GSU331" s="730"/>
      <c r="GSV331" s="730"/>
      <c r="GSW331" s="730"/>
      <c r="GSX331" s="730"/>
      <c r="GSY331" s="730"/>
      <c r="GSZ331" s="730"/>
      <c r="GTA331" s="730"/>
      <c r="GTB331" s="730"/>
      <c r="GTC331" s="730"/>
      <c r="GTD331" s="730"/>
      <c r="GTE331" s="730"/>
      <c r="GTF331" s="730"/>
      <c r="GTG331" s="730"/>
      <c r="GTH331" s="730"/>
      <c r="GTI331" s="730"/>
      <c r="GTJ331" s="730"/>
      <c r="GTK331" s="730"/>
      <c r="GTL331" s="730"/>
      <c r="GTM331" s="730"/>
      <c r="GTN331" s="730"/>
      <c r="GTO331" s="730"/>
      <c r="GTP331" s="730"/>
      <c r="GTQ331" s="730"/>
      <c r="GTR331" s="730"/>
      <c r="GTS331" s="730"/>
      <c r="GTT331" s="730"/>
      <c r="GTU331" s="730"/>
      <c r="GTV331" s="730"/>
      <c r="GTW331" s="730"/>
      <c r="GTX331" s="730"/>
      <c r="GTY331" s="730"/>
      <c r="GTZ331" s="730"/>
      <c r="GUA331" s="730"/>
      <c r="GUB331" s="730"/>
      <c r="GUC331" s="730"/>
      <c r="GUD331" s="730"/>
      <c r="GUE331" s="730"/>
      <c r="GUF331" s="730"/>
      <c r="GUG331" s="730"/>
      <c r="GUH331" s="730"/>
      <c r="GUI331" s="730"/>
      <c r="GUJ331" s="730"/>
      <c r="GUK331" s="730"/>
      <c r="GUL331" s="730"/>
      <c r="GUM331" s="730"/>
      <c r="GUN331" s="730"/>
      <c r="GUO331" s="730"/>
      <c r="GUP331" s="730"/>
      <c r="GUQ331" s="730"/>
      <c r="GUR331" s="730"/>
      <c r="GUS331" s="730"/>
      <c r="GUT331" s="730"/>
      <c r="GUU331" s="730"/>
      <c r="GUV331" s="730"/>
      <c r="GUW331" s="730"/>
      <c r="GUX331" s="730"/>
      <c r="GUY331" s="730"/>
      <c r="GUZ331" s="730"/>
      <c r="GVA331" s="730"/>
      <c r="GVB331" s="730"/>
      <c r="GVC331" s="730"/>
      <c r="GVD331" s="730"/>
      <c r="GVE331" s="730"/>
      <c r="GVF331" s="730"/>
      <c r="GVG331" s="730"/>
      <c r="GVH331" s="730"/>
      <c r="GVI331" s="730"/>
      <c r="GVJ331" s="730"/>
      <c r="GVK331" s="730"/>
      <c r="GVL331" s="730"/>
      <c r="GVM331" s="730"/>
      <c r="GVN331" s="730"/>
      <c r="GVO331" s="730"/>
      <c r="GVP331" s="730"/>
      <c r="GVQ331" s="730"/>
      <c r="GVR331" s="730"/>
      <c r="GVS331" s="730"/>
      <c r="GVT331" s="730"/>
      <c r="GVU331" s="730"/>
      <c r="GVV331" s="730"/>
      <c r="GVW331" s="730"/>
      <c r="GVX331" s="730"/>
      <c r="GVY331" s="730"/>
      <c r="GVZ331" s="730"/>
      <c r="GWA331" s="730"/>
      <c r="GWB331" s="730"/>
      <c r="GWC331" s="730"/>
      <c r="GWD331" s="730"/>
      <c r="GWE331" s="730"/>
      <c r="GWF331" s="730"/>
      <c r="GWG331" s="730"/>
      <c r="GWH331" s="730"/>
      <c r="GWI331" s="730"/>
      <c r="GWJ331" s="730"/>
      <c r="GWK331" s="730"/>
      <c r="GWL331" s="730"/>
      <c r="GWM331" s="730"/>
      <c r="GWN331" s="730"/>
      <c r="GWO331" s="730"/>
      <c r="GWP331" s="730"/>
      <c r="GWQ331" s="730"/>
      <c r="GWR331" s="730"/>
      <c r="GWS331" s="730"/>
      <c r="GWT331" s="730"/>
      <c r="GWU331" s="730"/>
      <c r="GWV331" s="730"/>
      <c r="GWW331" s="730"/>
      <c r="GWX331" s="730"/>
      <c r="GWY331" s="730"/>
      <c r="GWZ331" s="730"/>
      <c r="GXA331" s="730"/>
      <c r="GXB331" s="730"/>
      <c r="GXC331" s="730"/>
      <c r="GXD331" s="730"/>
      <c r="GXE331" s="730"/>
      <c r="GXF331" s="730"/>
      <c r="GXG331" s="730"/>
      <c r="GXH331" s="730"/>
      <c r="GXI331" s="730"/>
      <c r="GXJ331" s="730"/>
      <c r="GXK331" s="730"/>
      <c r="GXL331" s="730"/>
      <c r="GXM331" s="730"/>
      <c r="GXN331" s="730"/>
      <c r="GXO331" s="730"/>
      <c r="GXP331" s="730"/>
      <c r="GXQ331" s="730"/>
      <c r="GXR331" s="730"/>
      <c r="GXS331" s="730"/>
      <c r="GXT331" s="730"/>
      <c r="GXU331" s="730"/>
      <c r="GXV331" s="730"/>
      <c r="GXW331" s="730"/>
      <c r="GXX331" s="730"/>
      <c r="GXY331" s="730"/>
      <c r="GXZ331" s="730"/>
      <c r="GYA331" s="730"/>
      <c r="GYB331" s="730"/>
      <c r="GYC331" s="730"/>
      <c r="GYD331" s="730"/>
      <c r="GYE331" s="730"/>
      <c r="GYF331" s="730"/>
      <c r="GYG331" s="730"/>
      <c r="GYH331" s="730"/>
      <c r="GYI331" s="730"/>
      <c r="GYJ331" s="730"/>
      <c r="GYK331" s="730"/>
      <c r="GYL331" s="730"/>
      <c r="GYM331" s="730"/>
      <c r="GYN331" s="730"/>
      <c r="GYO331" s="730"/>
      <c r="GYP331" s="730"/>
      <c r="GYQ331" s="730"/>
      <c r="GYR331" s="730"/>
      <c r="GYS331" s="730"/>
      <c r="GYT331" s="730"/>
      <c r="GYU331" s="730"/>
      <c r="GYV331" s="730"/>
      <c r="GYW331" s="730"/>
      <c r="GYX331" s="730"/>
      <c r="GYY331" s="730"/>
      <c r="GYZ331" s="730"/>
      <c r="GZA331" s="730"/>
      <c r="GZB331" s="730"/>
      <c r="GZC331" s="730"/>
      <c r="GZD331" s="730"/>
      <c r="GZE331" s="730"/>
      <c r="GZF331" s="730"/>
      <c r="GZG331" s="730"/>
      <c r="GZH331" s="730"/>
      <c r="GZI331" s="730"/>
      <c r="GZJ331" s="730"/>
      <c r="GZK331" s="730"/>
      <c r="GZL331" s="730"/>
      <c r="GZM331" s="730"/>
      <c r="GZN331" s="730"/>
      <c r="GZO331" s="730"/>
      <c r="GZP331" s="730"/>
      <c r="GZQ331" s="730"/>
      <c r="GZR331" s="730"/>
      <c r="GZS331" s="730"/>
      <c r="GZT331" s="730"/>
      <c r="GZU331" s="730"/>
      <c r="GZV331" s="730"/>
      <c r="GZW331" s="730"/>
      <c r="GZX331" s="730"/>
      <c r="GZY331" s="730"/>
      <c r="GZZ331" s="730"/>
      <c r="HAA331" s="730"/>
      <c r="HAB331" s="730"/>
      <c r="HAC331" s="730"/>
      <c r="HAD331" s="730"/>
      <c r="HAE331" s="730"/>
      <c r="HAF331" s="730"/>
      <c r="HAG331" s="730"/>
      <c r="HAH331" s="730"/>
      <c r="HAI331" s="730"/>
      <c r="HAJ331" s="730"/>
      <c r="HAK331" s="730"/>
      <c r="HAL331" s="730"/>
      <c r="HAM331" s="730"/>
      <c r="HAN331" s="730"/>
      <c r="HAO331" s="730"/>
      <c r="HAP331" s="730"/>
      <c r="HAQ331" s="730"/>
      <c r="HAR331" s="730"/>
      <c r="HAS331" s="730"/>
      <c r="HAT331" s="730"/>
      <c r="HAU331" s="730"/>
      <c r="HAV331" s="730"/>
      <c r="HAW331" s="730"/>
      <c r="HAX331" s="730"/>
      <c r="HAY331" s="730"/>
      <c r="HAZ331" s="730"/>
      <c r="HBA331" s="730"/>
      <c r="HBB331" s="730"/>
      <c r="HBC331" s="730"/>
      <c r="HBD331" s="730"/>
      <c r="HBE331" s="730"/>
      <c r="HBF331" s="730"/>
      <c r="HBG331" s="730"/>
      <c r="HBH331" s="730"/>
      <c r="HBI331" s="730"/>
      <c r="HBJ331" s="730"/>
      <c r="HBK331" s="730"/>
      <c r="HBL331" s="730"/>
      <c r="HBM331" s="730"/>
      <c r="HBN331" s="730"/>
      <c r="HBO331" s="730"/>
      <c r="HBP331" s="730"/>
      <c r="HBQ331" s="730"/>
      <c r="HBR331" s="730"/>
      <c r="HBS331" s="730"/>
      <c r="HBT331" s="730"/>
      <c r="HBU331" s="730"/>
      <c r="HBV331" s="730"/>
      <c r="HBW331" s="730"/>
      <c r="HBX331" s="730"/>
      <c r="HBY331" s="730"/>
      <c r="HBZ331" s="730"/>
      <c r="HCA331" s="730"/>
      <c r="HCB331" s="730"/>
      <c r="HCC331" s="730"/>
      <c r="HCD331" s="730"/>
      <c r="HCE331" s="730"/>
      <c r="HCF331" s="730"/>
      <c r="HCG331" s="730"/>
      <c r="HCH331" s="730"/>
      <c r="HCI331" s="730"/>
      <c r="HCJ331" s="730"/>
      <c r="HCK331" s="730"/>
      <c r="HCL331" s="730"/>
      <c r="HCM331" s="730"/>
      <c r="HCN331" s="730"/>
      <c r="HCO331" s="730"/>
      <c r="HCP331" s="730"/>
      <c r="HCQ331" s="730"/>
      <c r="HCR331" s="730"/>
      <c r="HCS331" s="730"/>
      <c r="HCT331" s="730"/>
      <c r="HCU331" s="730"/>
      <c r="HCV331" s="730"/>
      <c r="HCW331" s="730"/>
      <c r="HCX331" s="730"/>
      <c r="HCY331" s="730"/>
      <c r="HCZ331" s="730"/>
      <c r="HDA331" s="730"/>
      <c r="HDB331" s="730"/>
      <c r="HDC331" s="730"/>
      <c r="HDD331" s="730"/>
      <c r="HDE331" s="730"/>
      <c r="HDF331" s="730"/>
      <c r="HDG331" s="730"/>
      <c r="HDH331" s="730"/>
      <c r="HDI331" s="730"/>
      <c r="HDJ331" s="730"/>
      <c r="HDK331" s="730"/>
      <c r="HDL331" s="730"/>
      <c r="HDM331" s="730"/>
      <c r="HDN331" s="730"/>
      <c r="HDO331" s="730"/>
      <c r="HDP331" s="730"/>
      <c r="HDQ331" s="730"/>
      <c r="HDR331" s="730"/>
      <c r="HDS331" s="730"/>
      <c r="HDT331" s="730"/>
      <c r="HDU331" s="730"/>
      <c r="HDV331" s="730"/>
      <c r="HDW331" s="730"/>
      <c r="HDX331" s="730"/>
      <c r="HDY331" s="730"/>
      <c r="HDZ331" s="730"/>
      <c r="HEA331" s="730"/>
      <c r="HEB331" s="730"/>
      <c r="HEC331" s="730"/>
      <c r="HED331" s="730"/>
      <c r="HEE331" s="730"/>
      <c r="HEF331" s="730"/>
      <c r="HEG331" s="730"/>
      <c r="HEH331" s="730"/>
      <c r="HEI331" s="730"/>
      <c r="HEJ331" s="730"/>
      <c r="HEK331" s="730"/>
      <c r="HEL331" s="730"/>
      <c r="HEM331" s="730"/>
      <c r="HEN331" s="730"/>
      <c r="HEO331" s="730"/>
      <c r="HEP331" s="730"/>
      <c r="HEQ331" s="730"/>
      <c r="HER331" s="730"/>
      <c r="HES331" s="730"/>
      <c r="HET331" s="730"/>
      <c r="HEU331" s="730"/>
      <c r="HEV331" s="730"/>
      <c r="HEW331" s="730"/>
      <c r="HEX331" s="730"/>
      <c r="HEY331" s="730"/>
      <c r="HEZ331" s="730"/>
      <c r="HFA331" s="730"/>
      <c r="HFB331" s="730"/>
      <c r="HFC331" s="730"/>
      <c r="HFD331" s="730"/>
      <c r="HFE331" s="730"/>
      <c r="HFF331" s="730"/>
      <c r="HFG331" s="730"/>
      <c r="HFH331" s="730"/>
      <c r="HFI331" s="730"/>
      <c r="HFJ331" s="730"/>
      <c r="HFK331" s="730"/>
      <c r="HFL331" s="730"/>
      <c r="HFM331" s="730"/>
      <c r="HFN331" s="730"/>
      <c r="HFO331" s="730"/>
      <c r="HFP331" s="730"/>
      <c r="HFQ331" s="730"/>
      <c r="HFR331" s="730"/>
      <c r="HFS331" s="730"/>
      <c r="HFT331" s="730"/>
      <c r="HFU331" s="730"/>
      <c r="HFV331" s="730"/>
      <c r="HFW331" s="730"/>
      <c r="HFX331" s="730"/>
      <c r="HFY331" s="730"/>
      <c r="HFZ331" s="730"/>
      <c r="HGA331" s="730"/>
      <c r="HGB331" s="730"/>
      <c r="HGC331" s="730"/>
      <c r="HGD331" s="730"/>
      <c r="HGE331" s="730"/>
      <c r="HGF331" s="730"/>
      <c r="HGG331" s="730"/>
      <c r="HGH331" s="730"/>
      <c r="HGI331" s="730"/>
      <c r="HGJ331" s="730"/>
      <c r="HGK331" s="730"/>
      <c r="HGL331" s="730"/>
      <c r="HGM331" s="730"/>
      <c r="HGN331" s="730"/>
      <c r="HGO331" s="730"/>
      <c r="HGP331" s="730"/>
      <c r="HGQ331" s="730"/>
      <c r="HGR331" s="730"/>
      <c r="HGS331" s="730"/>
      <c r="HGT331" s="730"/>
      <c r="HGU331" s="730"/>
      <c r="HGV331" s="730"/>
      <c r="HGW331" s="730"/>
      <c r="HGX331" s="730"/>
      <c r="HGY331" s="730"/>
      <c r="HGZ331" s="730"/>
      <c r="HHA331" s="730"/>
      <c r="HHB331" s="730"/>
      <c r="HHC331" s="730"/>
      <c r="HHD331" s="730"/>
      <c r="HHE331" s="730"/>
      <c r="HHF331" s="730"/>
      <c r="HHG331" s="730"/>
      <c r="HHH331" s="730"/>
      <c r="HHI331" s="730"/>
      <c r="HHJ331" s="730"/>
      <c r="HHK331" s="730"/>
      <c r="HHL331" s="730"/>
      <c r="HHM331" s="730"/>
      <c r="HHN331" s="730"/>
      <c r="HHO331" s="730"/>
      <c r="HHP331" s="730"/>
      <c r="HHQ331" s="730"/>
      <c r="HHR331" s="730"/>
      <c r="HHS331" s="730"/>
      <c r="HHT331" s="730"/>
      <c r="HHU331" s="730"/>
      <c r="HHV331" s="730"/>
      <c r="HHW331" s="730"/>
      <c r="HHX331" s="730"/>
      <c r="HHY331" s="730"/>
      <c r="HHZ331" s="730"/>
      <c r="HIA331" s="730"/>
      <c r="HIB331" s="730"/>
      <c r="HIC331" s="730"/>
      <c r="HID331" s="730"/>
      <c r="HIE331" s="730"/>
      <c r="HIF331" s="730"/>
      <c r="HIG331" s="730"/>
      <c r="HIH331" s="730"/>
      <c r="HII331" s="730"/>
      <c r="HIJ331" s="730"/>
      <c r="HIK331" s="730"/>
      <c r="HIL331" s="730"/>
      <c r="HIM331" s="730"/>
      <c r="HIN331" s="730"/>
      <c r="HIO331" s="730"/>
      <c r="HIP331" s="730"/>
      <c r="HIQ331" s="730"/>
      <c r="HIR331" s="730"/>
      <c r="HIS331" s="730"/>
      <c r="HIT331" s="730"/>
      <c r="HIU331" s="730"/>
      <c r="HIV331" s="730"/>
      <c r="HIW331" s="730"/>
      <c r="HIX331" s="730"/>
      <c r="HIY331" s="730"/>
      <c r="HIZ331" s="730"/>
      <c r="HJA331" s="730"/>
      <c r="HJB331" s="730"/>
      <c r="HJC331" s="730"/>
      <c r="HJD331" s="730"/>
      <c r="HJE331" s="730"/>
      <c r="HJF331" s="730"/>
      <c r="HJG331" s="730"/>
      <c r="HJH331" s="730"/>
      <c r="HJI331" s="730"/>
      <c r="HJJ331" s="730"/>
      <c r="HJK331" s="730"/>
      <c r="HJL331" s="730"/>
      <c r="HJM331" s="730"/>
      <c r="HJN331" s="730"/>
      <c r="HJO331" s="730"/>
      <c r="HJP331" s="730"/>
      <c r="HJQ331" s="730"/>
      <c r="HJR331" s="730"/>
      <c r="HJS331" s="730"/>
      <c r="HJT331" s="730"/>
      <c r="HJU331" s="730"/>
      <c r="HJV331" s="730"/>
      <c r="HJW331" s="730"/>
      <c r="HJX331" s="730"/>
      <c r="HJY331" s="730"/>
      <c r="HJZ331" s="730"/>
      <c r="HKA331" s="730"/>
      <c r="HKB331" s="730"/>
      <c r="HKC331" s="730"/>
      <c r="HKD331" s="730"/>
      <c r="HKE331" s="730"/>
      <c r="HKF331" s="730"/>
      <c r="HKG331" s="730"/>
      <c r="HKH331" s="730"/>
      <c r="HKI331" s="730"/>
      <c r="HKJ331" s="730"/>
      <c r="HKK331" s="730"/>
      <c r="HKL331" s="730"/>
      <c r="HKM331" s="730"/>
      <c r="HKN331" s="730"/>
      <c r="HKO331" s="730"/>
      <c r="HKP331" s="730"/>
      <c r="HKQ331" s="730"/>
      <c r="HKR331" s="730"/>
      <c r="HKS331" s="730"/>
      <c r="HKT331" s="730"/>
      <c r="HKU331" s="730"/>
      <c r="HKV331" s="730"/>
      <c r="HKW331" s="730"/>
      <c r="HKX331" s="730"/>
      <c r="HKY331" s="730"/>
      <c r="HKZ331" s="730"/>
      <c r="HLA331" s="730"/>
      <c r="HLB331" s="730"/>
      <c r="HLC331" s="730"/>
      <c r="HLD331" s="730"/>
      <c r="HLE331" s="730"/>
      <c r="HLF331" s="730"/>
      <c r="HLG331" s="730"/>
      <c r="HLH331" s="730"/>
      <c r="HLI331" s="730"/>
      <c r="HLJ331" s="730"/>
      <c r="HLK331" s="730"/>
      <c r="HLL331" s="730"/>
      <c r="HLM331" s="730"/>
      <c r="HLN331" s="730"/>
      <c r="HLO331" s="730"/>
      <c r="HLP331" s="730"/>
      <c r="HLQ331" s="730"/>
      <c r="HLR331" s="730"/>
      <c r="HLS331" s="730"/>
      <c r="HLT331" s="730"/>
      <c r="HLU331" s="730"/>
      <c r="HLV331" s="730"/>
      <c r="HLW331" s="730"/>
      <c r="HLX331" s="730"/>
      <c r="HLY331" s="730"/>
      <c r="HLZ331" s="730"/>
      <c r="HMA331" s="730"/>
      <c r="HMB331" s="730"/>
      <c r="HMC331" s="730"/>
      <c r="HMD331" s="730"/>
      <c r="HME331" s="730"/>
      <c r="HMF331" s="730"/>
      <c r="HMG331" s="730"/>
      <c r="HMH331" s="730"/>
      <c r="HMI331" s="730"/>
      <c r="HMJ331" s="730"/>
      <c r="HMK331" s="730"/>
      <c r="HML331" s="730"/>
      <c r="HMM331" s="730"/>
      <c r="HMN331" s="730"/>
      <c r="HMO331" s="730"/>
      <c r="HMP331" s="730"/>
      <c r="HMQ331" s="730"/>
      <c r="HMR331" s="730"/>
      <c r="HMS331" s="730"/>
      <c r="HMT331" s="730"/>
      <c r="HMU331" s="730"/>
      <c r="HMV331" s="730"/>
      <c r="HMW331" s="730"/>
      <c r="HMX331" s="730"/>
      <c r="HMY331" s="730"/>
      <c r="HMZ331" s="730"/>
      <c r="HNA331" s="730"/>
      <c r="HNB331" s="730"/>
      <c r="HNC331" s="730"/>
      <c r="HND331" s="730"/>
      <c r="HNE331" s="730"/>
      <c r="HNF331" s="730"/>
      <c r="HNG331" s="730"/>
      <c r="HNH331" s="730"/>
      <c r="HNI331" s="730"/>
      <c r="HNJ331" s="730"/>
      <c r="HNK331" s="730"/>
      <c r="HNL331" s="730"/>
      <c r="HNM331" s="730"/>
      <c r="HNN331" s="730"/>
      <c r="HNO331" s="730"/>
      <c r="HNP331" s="730"/>
      <c r="HNQ331" s="730"/>
      <c r="HNR331" s="730"/>
      <c r="HNS331" s="730"/>
      <c r="HNT331" s="730"/>
      <c r="HNU331" s="730"/>
      <c r="HNV331" s="730"/>
      <c r="HNW331" s="730"/>
      <c r="HNX331" s="730"/>
      <c r="HNY331" s="730"/>
      <c r="HNZ331" s="730"/>
      <c r="HOA331" s="730"/>
      <c r="HOB331" s="730"/>
      <c r="HOC331" s="730"/>
      <c r="HOD331" s="730"/>
      <c r="HOE331" s="730"/>
      <c r="HOF331" s="730"/>
      <c r="HOG331" s="730"/>
      <c r="HOH331" s="730"/>
      <c r="HOI331" s="730"/>
      <c r="HOJ331" s="730"/>
      <c r="HOK331" s="730"/>
      <c r="HOL331" s="730"/>
      <c r="HOM331" s="730"/>
      <c r="HON331" s="730"/>
      <c r="HOO331" s="730"/>
      <c r="HOP331" s="730"/>
      <c r="HOQ331" s="730"/>
      <c r="HOR331" s="730"/>
      <c r="HOS331" s="730"/>
      <c r="HOT331" s="730"/>
      <c r="HOU331" s="730"/>
      <c r="HOV331" s="730"/>
      <c r="HOW331" s="730"/>
      <c r="HOX331" s="730"/>
      <c r="HOY331" s="730"/>
      <c r="HOZ331" s="730"/>
      <c r="HPA331" s="730"/>
      <c r="HPB331" s="730"/>
      <c r="HPC331" s="730"/>
      <c r="HPD331" s="730"/>
      <c r="HPE331" s="730"/>
      <c r="HPF331" s="730"/>
      <c r="HPG331" s="730"/>
      <c r="HPH331" s="730"/>
      <c r="HPI331" s="730"/>
      <c r="HPJ331" s="730"/>
      <c r="HPK331" s="730"/>
      <c r="HPL331" s="730"/>
      <c r="HPM331" s="730"/>
      <c r="HPN331" s="730"/>
      <c r="HPO331" s="730"/>
      <c r="HPP331" s="730"/>
      <c r="HPQ331" s="730"/>
      <c r="HPR331" s="730"/>
      <c r="HPS331" s="730"/>
      <c r="HPT331" s="730"/>
      <c r="HPU331" s="730"/>
      <c r="HPV331" s="730"/>
      <c r="HPW331" s="730"/>
      <c r="HPX331" s="730"/>
      <c r="HPY331" s="730"/>
      <c r="HPZ331" s="730"/>
      <c r="HQA331" s="730"/>
      <c r="HQB331" s="730"/>
      <c r="HQC331" s="730"/>
      <c r="HQD331" s="730"/>
      <c r="HQE331" s="730"/>
      <c r="HQF331" s="730"/>
      <c r="HQG331" s="730"/>
      <c r="HQH331" s="730"/>
      <c r="HQI331" s="730"/>
      <c r="HQJ331" s="730"/>
      <c r="HQK331" s="730"/>
      <c r="HQL331" s="730"/>
      <c r="HQM331" s="730"/>
      <c r="HQN331" s="730"/>
      <c r="HQO331" s="730"/>
      <c r="HQP331" s="730"/>
      <c r="HQQ331" s="730"/>
      <c r="HQR331" s="730"/>
      <c r="HQS331" s="730"/>
      <c r="HQT331" s="730"/>
      <c r="HQU331" s="730"/>
      <c r="HQV331" s="730"/>
      <c r="HQW331" s="730"/>
      <c r="HQX331" s="730"/>
      <c r="HQY331" s="730"/>
      <c r="HQZ331" s="730"/>
      <c r="HRA331" s="730"/>
      <c r="HRB331" s="730"/>
      <c r="HRC331" s="730"/>
      <c r="HRD331" s="730"/>
      <c r="HRE331" s="730"/>
      <c r="HRF331" s="730"/>
      <c r="HRG331" s="730"/>
      <c r="HRH331" s="730"/>
      <c r="HRI331" s="730"/>
      <c r="HRJ331" s="730"/>
      <c r="HRK331" s="730"/>
      <c r="HRL331" s="730"/>
      <c r="HRM331" s="730"/>
      <c r="HRN331" s="730"/>
      <c r="HRO331" s="730"/>
      <c r="HRP331" s="730"/>
      <c r="HRQ331" s="730"/>
      <c r="HRR331" s="730"/>
      <c r="HRS331" s="730"/>
      <c r="HRT331" s="730"/>
      <c r="HRU331" s="730"/>
      <c r="HRV331" s="730"/>
      <c r="HRW331" s="730"/>
      <c r="HRX331" s="730"/>
      <c r="HRY331" s="730"/>
      <c r="HRZ331" s="730"/>
      <c r="HSA331" s="730"/>
      <c r="HSB331" s="730"/>
      <c r="HSC331" s="730"/>
      <c r="HSD331" s="730"/>
      <c r="HSE331" s="730"/>
      <c r="HSF331" s="730"/>
      <c r="HSG331" s="730"/>
      <c r="HSH331" s="730"/>
      <c r="HSI331" s="730"/>
      <c r="HSJ331" s="730"/>
      <c r="HSK331" s="730"/>
      <c r="HSL331" s="730"/>
      <c r="HSM331" s="730"/>
      <c r="HSN331" s="730"/>
      <c r="HSO331" s="730"/>
      <c r="HSP331" s="730"/>
      <c r="HSQ331" s="730"/>
      <c r="HSR331" s="730"/>
      <c r="HSS331" s="730"/>
      <c r="HST331" s="730"/>
      <c r="HSU331" s="730"/>
      <c r="HSV331" s="730"/>
      <c r="HSW331" s="730"/>
      <c r="HSX331" s="730"/>
      <c r="HSY331" s="730"/>
      <c r="HSZ331" s="730"/>
      <c r="HTA331" s="730"/>
      <c r="HTB331" s="730"/>
      <c r="HTC331" s="730"/>
      <c r="HTD331" s="730"/>
      <c r="HTE331" s="730"/>
      <c r="HTF331" s="730"/>
      <c r="HTG331" s="730"/>
      <c r="HTH331" s="730"/>
      <c r="HTI331" s="730"/>
      <c r="HTJ331" s="730"/>
      <c r="HTK331" s="730"/>
      <c r="HTL331" s="730"/>
      <c r="HTM331" s="730"/>
      <c r="HTN331" s="730"/>
      <c r="HTO331" s="730"/>
      <c r="HTP331" s="730"/>
      <c r="HTQ331" s="730"/>
      <c r="HTR331" s="730"/>
      <c r="HTS331" s="730"/>
      <c r="HTT331" s="730"/>
      <c r="HTU331" s="730"/>
      <c r="HTV331" s="730"/>
      <c r="HTW331" s="730"/>
      <c r="HTX331" s="730"/>
      <c r="HTY331" s="730"/>
      <c r="HTZ331" s="730"/>
      <c r="HUA331" s="730"/>
      <c r="HUB331" s="730"/>
      <c r="HUC331" s="730"/>
      <c r="HUD331" s="730"/>
      <c r="HUE331" s="730"/>
      <c r="HUF331" s="730"/>
      <c r="HUG331" s="730"/>
      <c r="HUH331" s="730"/>
      <c r="HUI331" s="730"/>
      <c r="HUJ331" s="730"/>
      <c r="HUK331" s="730"/>
      <c r="HUL331" s="730"/>
      <c r="HUM331" s="730"/>
      <c r="HUN331" s="730"/>
      <c r="HUO331" s="730"/>
      <c r="HUP331" s="730"/>
      <c r="HUQ331" s="730"/>
      <c r="HUR331" s="730"/>
      <c r="HUS331" s="730"/>
      <c r="HUT331" s="730"/>
      <c r="HUU331" s="730"/>
      <c r="HUV331" s="730"/>
      <c r="HUW331" s="730"/>
      <c r="HUX331" s="730"/>
      <c r="HUY331" s="730"/>
      <c r="HUZ331" s="730"/>
      <c r="HVA331" s="730"/>
      <c r="HVB331" s="730"/>
      <c r="HVC331" s="730"/>
      <c r="HVD331" s="730"/>
      <c r="HVE331" s="730"/>
      <c r="HVF331" s="730"/>
      <c r="HVG331" s="730"/>
      <c r="HVH331" s="730"/>
      <c r="HVI331" s="730"/>
      <c r="HVJ331" s="730"/>
      <c r="HVK331" s="730"/>
      <c r="HVL331" s="730"/>
      <c r="HVM331" s="730"/>
      <c r="HVN331" s="730"/>
      <c r="HVO331" s="730"/>
      <c r="HVP331" s="730"/>
      <c r="HVQ331" s="730"/>
      <c r="HVR331" s="730"/>
      <c r="HVS331" s="730"/>
      <c r="HVT331" s="730"/>
      <c r="HVU331" s="730"/>
      <c r="HVV331" s="730"/>
      <c r="HVW331" s="730"/>
      <c r="HVX331" s="730"/>
      <c r="HVY331" s="730"/>
      <c r="HVZ331" s="730"/>
      <c r="HWA331" s="730"/>
      <c r="HWB331" s="730"/>
      <c r="HWC331" s="730"/>
      <c r="HWD331" s="730"/>
      <c r="HWE331" s="730"/>
      <c r="HWF331" s="730"/>
      <c r="HWG331" s="730"/>
      <c r="HWH331" s="730"/>
      <c r="HWI331" s="730"/>
      <c r="HWJ331" s="730"/>
      <c r="HWK331" s="730"/>
      <c r="HWL331" s="730"/>
      <c r="HWM331" s="730"/>
      <c r="HWN331" s="730"/>
      <c r="HWO331" s="730"/>
      <c r="HWP331" s="730"/>
      <c r="HWQ331" s="730"/>
      <c r="HWR331" s="730"/>
      <c r="HWS331" s="730"/>
      <c r="HWT331" s="730"/>
      <c r="HWU331" s="730"/>
      <c r="HWV331" s="730"/>
      <c r="HWW331" s="730"/>
      <c r="HWX331" s="730"/>
      <c r="HWY331" s="730"/>
      <c r="HWZ331" s="730"/>
      <c r="HXA331" s="730"/>
      <c r="HXB331" s="730"/>
      <c r="HXC331" s="730"/>
      <c r="HXD331" s="730"/>
      <c r="HXE331" s="730"/>
      <c r="HXF331" s="730"/>
      <c r="HXG331" s="730"/>
      <c r="HXH331" s="730"/>
      <c r="HXI331" s="730"/>
      <c r="HXJ331" s="730"/>
      <c r="HXK331" s="730"/>
      <c r="HXL331" s="730"/>
      <c r="HXM331" s="730"/>
      <c r="HXN331" s="730"/>
      <c r="HXO331" s="730"/>
      <c r="HXP331" s="730"/>
      <c r="HXQ331" s="730"/>
      <c r="HXR331" s="730"/>
      <c r="HXS331" s="730"/>
      <c r="HXT331" s="730"/>
      <c r="HXU331" s="730"/>
      <c r="HXV331" s="730"/>
      <c r="HXW331" s="730"/>
      <c r="HXX331" s="730"/>
      <c r="HXY331" s="730"/>
      <c r="HXZ331" s="730"/>
      <c r="HYA331" s="730"/>
      <c r="HYB331" s="730"/>
      <c r="HYC331" s="730"/>
      <c r="HYD331" s="730"/>
      <c r="HYE331" s="730"/>
      <c r="HYF331" s="730"/>
      <c r="HYG331" s="730"/>
      <c r="HYH331" s="730"/>
      <c r="HYI331" s="730"/>
      <c r="HYJ331" s="730"/>
      <c r="HYK331" s="730"/>
      <c r="HYL331" s="730"/>
      <c r="HYM331" s="730"/>
      <c r="HYN331" s="730"/>
      <c r="HYO331" s="730"/>
      <c r="HYP331" s="730"/>
      <c r="HYQ331" s="730"/>
      <c r="HYR331" s="730"/>
      <c r="HYS331" s="730"/>
      <c r="HYT331" s="730"/>
      <c r="HYU331" s="730"/>
      <c r="HYV331" s="730"/>
      <c r="HYW331" s="730"/>
      <c r="HYX331" s="730"/>
      <c r="HYY331" s="730"/>
      <c r="HYZ331" s="730"/>
      <c r="HZA331" s="730"/>
      <c r="HZB331" s="730"/>
      <c r="HZC331" s="730"/>
      <c r="HZD331" s="730"/>
      <c r="HZE331" s="730"/>
      <c r="HZF331" s="730"/>
      <c r="HZG331" s="730"/>
      <c r="HZH331" s="730"/>
      <c r="HZI331" s="730"/>
      <c r="HZJ331" s="730"/>
      <c r="HZK331" s="730"/>
      <c r="HZL331" s="730"/>
      <c r="HZM331" s="730"/>
      <c r="HZN331" s="730"/>
      <c r="HZO331" s="730"/>
      <c r="HZP331" s="730"/>
      <c r="HZQ331" s="730"/>
      <c r="HZR331" s="730"/>
      <c r="HZS331" s="730"/>
      <c r="HZT331" s="730"/>
      <c r="HZU331" s="730"/>
      <c r="HZV331" s="730"/>
      <c r="HZW331" s="730"/>
      <c r="HZX331" s="730"/>
      <c r="HZY331" s="730"/>
      <c r="HZZ331" s="730"/>
      <c r="IAA331" s="730"/>
      <c r="IAB331" s="730"/>
      <c r="IAC331" s="730"/>
      <c r="IAD331" s="730"/>
      <c r="IAE331" s="730"/>
      <c r="IAF331" s="730"/>
      <c r="IAG331" s="730"/>
      <c r="IAH331" s="730"/>
      <c r="IAI331" s="730"/>
      <c r="IAJ331" s="730"/>
      <c r="IAK331" s="730"/>
      <c r="IAL331" s="730"/>
      <c r="IAM331" s="730"/>
      <c r="IAN331" s="730"/>
      <c r="IAO331" s="730"/>
      <c r="IAP331" s="730"/>
      <c r="IAQ331" s="730"/>
      <c r="IAR331" s="730"/>
      <c r="IAS331" s="730"/>
      <c r="IAT331" s="730"/>
      <c r="IAU331" s="730"/>
      <c r="IAV331" s="730"/>
      <c r="IAW331" s="730"/>
      <c r="IAX331" s="730"/>
      <c r="IAY331" s="730"/>
      <c r="IAZ331" s="730"/>
      <c r="IBA331" s="730"/>
      <c r="IBB331" s="730"/>
      <c r="IBC331" s="730"/>
      <c r="IBD331" s="730"/>
      <c r="IBE331" s="730"/>
      <c r="IBF331" s="730"/>
      <c r="IBG331" s="730"/>
      <c r="IBH331" s="730"/>
      <c r="IBI331" s="730"/>
      <c r="IBJ331" s="730"/>
      <c r="IBK331" s="730"/>
      <c r="IBL331" s="730"/>
      <c r="IBM331" s="730"/>
      <c r="IBN331" s="730"/>
      <c r="IBO331" s="730"/>
      <c r="IBP331" s="730"/>
      <c r="IBQ331" s="730"/>
      <c r="IBR331" s="730"/>
      <c r="IBS331" s="730"/>
      <c r="IBT331" s="730"/>
      <c r="IBU331" s="730"/>
      <c r="IBV331" s="730"/>
      <c r="IBW331" s="730"/>
      <c r="IBX331" s="730"/>
      <c r="IBY331" s="730"/>
      <c r="IBZ331" s="730"/>
      <c r="ICA331" s="730"/>
      <c r="ICB331" s="730"/>
      <c r="ICC331" s="730"/>
      <c r="ICD331" s="730"/>
      <c r="ICE331" s="730"/>
      <c r="ICF331" s="730"/>
      <c r="ICG331" s="730"/>
      <c r="ICH331" s="730"/>
      <c r="ICI331" s="730"/>
      <c r="ICJ331" s="730"/>
      <c r="ICK331" s="730"/>
      <c r="ICL331" s="730"/>
      <c r="ICM331" s="730"/>
      <c r="ICN331" s="730"/>
      <c r="ICO331" s="730"/>
      <c r="ICP331" s="730"/>
      <c r="ICQ331" s="730"/>
      <c r="ICR331" s="730"/>
      <c r="ICS331" s="730"/>
      <c r="ICT331" s="730"/>
      <c r="ICU331" s="730"/>
      <c r="ICV331" s="730"/>
      <c r="ICW331" s="730"/>
      <c r="ICX331" s="730"/>
      <c r="ICY331" s="730"/>
      <c r="ICZ331" s="730"/>
      <c r="IDA331" s="730"/>
      <c r="IDB331" s="730"/>
      <c r="IDC331" s="730"/>
      <c r="IDD331" s="730"/>
      <c r="IDE331" s="730"/>
      <c r="IDF331" s="730"/>
      <c r="IDG331" s="730"/>
      <c r="IDH331" s="730"/>
      <c r="IDI331" s="730"/>
      <c r="IDJ331" s="730"/>
      <c r="IDK331" s="730"/>
      <c r="IDL331" s="730"/>
      <c r="IDM331" s="730"/>
      <c r="IDN331" s="730"/>
      <c r="IDO331" s="730"/>
      <c r="IDP331" s="730"/>
      <c r="IDQ331" s="730"/>
      <c r="IDR331" s="730"/>
      <c r="IDS331" s="730"/>
      <c r="IDT331" s="730"/>
      <c r="IDU331" s="730"/>
      <c r="IDV331" s="730"/>
      <c r="IDW331" s="730"/>
      <c r="IDX331" s="730"/>
      <c r="IDY331" s="730"/>
      <c r="IDZ331" s="730"/>
      <c r="IEA331" s="730"/>
      <c r="IEB331" s="730"/>
      <c r="IEC331" s="730"/>
      <c r="IED331" s="730"/>
      <c r="IEE331" s="730"/>
      <c r="IEF331" s="730"/>
      <c r="IEG331" s="730"/>
      <c r="IEH331" s="730"/>
      <c r="IEI331" s="730"/>
      <c r="IEJ331" s="730"/>
      <c r="IEK331" s="730"/>
      <c r="IEL331" s="730"/>
      <c r="IEM331" s="730"/>
      <c r="IEN331" s="730"/>
      <c r="IEO331" s="730"/>
      <c r="IEP331" s="730"/>
      <c r="IEQ331" s="730"/>
      <c r="IER331" s="730"/>
      <c r="IES331" s="730"/>
      <c r="IET331" s="730"/>
      <c r="IEU331" s="730"/>
      <c r="IEV331" s="730"/>
      <c r="IEW331" s="730"/>
      <c r="IEX331" s="730"/>
      <c r="IEY331" s="730"/>
      <c r="IEZ331" s="730"/>
      <c r="IFA331" s="730"/>
      <c r="IFB331" s="730"/>
      <c r="IFC331" s="730"/>
      <c r="IFD331" s="730"/>
      <c r="IFE331" s="730"/>
      <c r="IFF331" s="730"/>
      <c r="IFG331" s="730"/>
      <c r="IFH331" s="730"/>
      <c r="IFI331" s="730"/>
      <c r="IFJ331" s="730"/>
      <c r="IFK331" s="730"/>
      <c r="IFL331" s="730"/>
      <c r="IFM331" s="730"/>
      <c r="IFN331" s="730"/>
      <c r="IFO331" s="730"/>
      <c r="IFP331" s="730"/>
      <c r="IFQ331" s="730"/>
      <c r="IFR331" s="730"/>
      <c r="IFS331" s="730"/>
      <c r="IFT331" s="730"/>
      <c r="IFU331" s="730"/>
      <c r="IFV331" s="730"/>
      <c r="IFW331" s="730"/>
      <c r="IFX331" s="730"/>
      <c r="IFY331" s="730"/>
      <c r="IFZ331" s="730"/>
      <c r="IGA331" s="730"/>
      <c r="IGB331" s="730"/>
      <c r="IGC331" s="730"/>
      <c r="IGD331" s="730"/>
      <c r="IGE331" s="730"/>
      <c r="IGF331" s="730"/>
      <c r="IGG331" s="730"/>
      <c r="IGH331" s="730"/>
      <c r="IGI331" s="730"/>
      <c r="IGJ331" s="730"/>
      <c r="IGK331" s="730"/>
      <c r="IGL331" s="730"/>
      <c r="IGM331" s="730"/>
      <c r="IGN331" s="730"/>
      <c r="IGO331" s="730"/>
      <c r="IGP331" s="730"/>
      <c r="IGQ331" s="730"/>
      <c r="IGR331" s="730"/>
      <c r="IGS331" s="730"/>
      <c r="IGT331" s="730"/>
      <c r="IGU331" s="730"/>
      <c r="IGV331" s="730"/>
      <c r="IGW331" s="730"/>
      <c r="IGX331" s="730"/>
      <c r="IGY331" s="730"/>
      <c r="IGZ331" s="730"/>
      <c r="IHA331" s="730"/>
      <c r="IHB331" s="730"/>
      <c r="IHC331" s="730"/>
      <c r="IHD331" s="730"/>
      <c r="IHE331" s="730"/>
      <c r="IHF331" s="730"/>
      <c r="IHG331" s="730"/>
      <c r="IHH331" s="730"/>
      <c r="IHI331" s="730"/>
      <c r="IHJ331" s="730"/>
      <c r="IHK331" s="730"/>
      <c r="IHL331" s="730"/>
      <c r="IHM331" s="730"/>
      <c r="IHN331" s="730"/>
      <c r="IHO331" s="730"/>
      <c r="IHP331" s="730"/>
      <c r="IHQ331" s="730"/>
      <c r="IHR331" s="730"/>
      <c r="IHS331" s="730"/>
      <c r="IHT331" s="730"/>
      <c r="IHU331" s="730"/>
      <c r="IHV331" s="730"/>
      <c r="IHW331" s="730"/>
      <c r="IHX331" s="730"/>
      <c r="IHY331" s="730"/>
      <c r="IHZ331" s="730"/>
      <c r="IIA331" s="730"/>
      <c r="IIB331" s="730"/>
      <c r="IIC331" s="730"/>
      <c r="IID331" s="730"/>
      <c r="IIE331" s="730"/>
      <c r="IIF331" s="730"/>
      <c r="IIG331" s="730"/>
      <c r="IIH331" s="730"/>
      <c r="III331" s="730"/>
      <c r="IIJ331" s="730"/>
      <c r="IIK331" s="730"/>
      <c r="IIL331" s="730"/>
      <c r="IIM331" s="730"/>
      <c r="IIN331" s="730"/>
      <c r="IIO331" s="730"/>
      <c r="IIP331" s="730"/>
      <c r="IIQ331" s="730"/>
      <c r="IIR331" s="730"/>
      <c r="IIS331" s="730"/>
      <c r="IIT331" s="730"/>
      <c r="IIU331" s="730"/>
      <c r="IIV331" s="730"/>
      <c r="IIW331" s="730"/>
      <c r="IIX331" s="730"/>
      <c r="IIY331" s="730"/>
      <c r="IIZ331" s="730"/>
      <c r="IJA331" s="730"/>
      <c r="IJB331" s="730"/>
      <c r="IJC331" s="730"/>
      <c r="IJD331" s="730"/>
      <c r="IJE331" s="730"/>
      <c r="IJF331" s="730"/>
      <c r="IJG331" s="730"/>
      <c r="IJH331" s="730"/>
      <c r="IJI331" s="730"/>
      <c r="IJJ331" s="730"/>
      <c r="IJK331" s="730"/>
      <c r="IJL331" s="730"/>
      <c r="IJM331" s="730"/>
      <c r="IJN331" s="730"/>
      <c r="IJO331" s="730"/>
      <c r="IJP331" s="730"/>
      <c r="IJQ331" s="730"/>
      <c r="IJR331" s="730"/>
      <c r="IJS331" s="730"/>
      <c r="IJT331" s="730"/>
      <c r="IJU331" s="730"/>
      <c r="IJV331" s="730"/>
      <c r="IJW331" s="730"/>
      <c r="IJX331" s="730"/>
      <c r="IJY331" s="730"/>
      <c r="IJZ331" s="730"/>
      <c r="IKA331" s="730"/>
      <c r="IKB331" s="730"/>
      <c r="IKC331" s="730"/>
      <c r="IKD331" s="730"/>
      <c r="IKE331" s="730"/>
      <c r="IKF331" s="730"/>
      <c r="IKG331" s="730"/>
      <c r="IKH331" s="730"/>
      <c r="IKI331" s="730"/>
      <c r="IKJ331" s="730"/>
      <c r="IKK331" s="730"/>
      <c r="IKL331" s="730"/>
      <c r="IKM331" s="730"/>
      <c r="IKN331" s="730"/>
      <c r="IKO331" s="730"/>
      <c r="IKP331" s="730"/>
      <c r="IKQ331" s="730"/>
      <c r="IKR331" s="730"/>
      <c r="IKS331" s="730"/>
      <c r="IKT331" s="730"/>
      <c r="IKU331" s="730"/>
      <c r="IKV331" s="730"/>
      <c r="IKW331" s="730"/>
      <c r="IKX331" s="730"/>
      <c r="IKY331" s="730"/>
      <c r="IKZ331" s="730"/>
      <c r="ILA331" s="730"/>
      <c r="ILB331" s="730"/>
      <c r="ILC331" s="730"/>
      <c r="ILD331" s="730"/>
      <c r="ILE331" s="730"/>
      <c r="ILF331" s="730"/>
      <c r="ILG331" s="730"/>
      <c r="ILH331" s="730"/>
      <c r="ILI331" s="730"/>
      <c r="ILJ331" s="730"/>
      <c r="ILK331" s="730"/>
      <c r="ILL331" s="730"/>
      <c r="ILM331" s="730"/>
      <c r="ILN331" s="730"/>
      <c r="ILO331" s="730"/>
      <c r="ILP331" s="730"/>
      <c r="ILQ331" s="730"/>
      <c r="ILR331" s="730"/>
      <c r="ILS331" s="730"/>
      <c r="ILT331" s="730"/>
      <c r="ILU331" s="730"/>
      <c r="ILV331" s="730"/>
      <c r="ILW331" s="730"/>
      <c r="ILX331" s="730"/>
      <c r="ILY331" s="730"/>
      <c r="ILZ331" s="730"/>
      <c r="IMA331" s="730"/>
      <c r="IMB331" s="730"/>
      <c r="IMC331" s="730"/>
      <c r="IMD331" s="730"/>
      <c r="IME331" s="730"/>
      <c r="IMF331" s="730"/>
      <c r="IMG331" s="730"/>
      <c r="IMH331" s="730"/>
      <c r="IMI331" s="730"/>
      <c r="IMJ331" s="730"/>
      <c r="IMK331" s="730"/>
      <c r="IML331" s="730"/>
      <c r="IMM331" s="730"/>
      <c r="IMN331" s="730"/>
      <c r="IMO331" s="730"/>
      <c r="IMP331" s="730"/>
      <c r="IMQ331" s="730"/>
      <c r="IMR331" s="730"/>
      <c r="IMS331" s="730"/>
      <c r="IMT331" s="730"/>
      <c r="IMU331" s="730"/>
      <c r="IMV331" s="730"/>
      <c r="IMW331" s="730"/>
      <c r="IMX331" s="730"/>
      <c r="IMY331" s="730"/>
      <c r="IMZ331" s="730"/>
      <c r="INA331" s="730"/>
      <c r="INB331" s="730"/>
      <c r="INC331" s="730"/>
      <c r="IND331" s="730"/>
      <c r="INE331" s="730"/>
      <c r="INF331" s="730"/>
      <c r="ING331" s="730"/>
      <c r="INH331" s="730"/>
      <c r="INI331" s="730"/>
      <c r="INJ331" s="730"/>
      <c r="INK331" s="730"/>
      <c r="INL331" s="730"/>
      <c r="INM331" s="730"/>
      <c r="INN331" s="730"/>
      <c r="INO331" s="730"/>
      <c r="INP331" s="730"/>
      <c r="INQ331" s="730"/>
      <c r="INR331" s="730"/>
      <c r="INS331" s="730"/>
      <c r="INT331" s="730"/>
      <c r="INU331" s="730"/>
      <c r="INV331" s="730"/>
      <c r="INW331" s="730"/>
      <c r="INX331" s="730"/>
      <c r="INY331" s="730"/>
      <c r="INZ331" s="730"/>
      <c r="IOA331" s="730"/>
      <c r="IOB331" s="730"/>
      <c r="IOC331" s="730"/>
      <c r="IOD331" s="730"/>
      <c r="IOE331" s="730"/>
      <c r="IOF331" s="730"/>
      <c r="IOG331" s="730"/>
      <c r="IOH331" s="730"/>
      <c r="IOI331" s="730"/>
      <c r="IOJ331" s="730"/>
      <c r="IOK331" s="730"/>
      <c r="IOL331" s="730"/>
      <c r="IOM331" s="730"/>
      <c r="ION331" s="730"/>
      <c r="IOO331" s="730"/>
      <c r="IOP331" s="730"/>
      <c r="IOQ331" s="730"/>
      <c r="IOR331" s="730"/>
      <c r="IOS331" s="730"/>
      <c r="IOT331" s="730"/>
      <c r="IOU331" s="730"/>
      <c r="IOV331" s="730"/>
      <c r="IOW331" s="730"/>
      <c r="IOX331" s="730"/>
      <c r="IOY331" s="730"/>
      <c r="IOZ331" s="730"/>
      <c r="IPA331" s="730"/>
      <c r="IPB331" s="730"/>
      <c r="IPC331" s="730"/>
      <c r="IPD331" s="730"/>
      <c r="IPE331" s="730"/>
      <c r="IPF331" s="730"/>
      <c r="IPG331" s="730"/>
      <c r="IPH331" s="730"/>
      <c r="IPI331" s="730"/>
      <c r="IPJ331" s="730"/>
      <c r="IPK331" s="730"/>
      <c r="IPL331" s="730"/>
      <c r="IPM331" s="730"/>
      <c r="IPN331" s="730"/>
      <c r="IPO331" s="730"/>
      <c r="IPP331" s="730"/>
      <c r="IPQ331" s="730"/>
      <c r="IPR331" s="730"/>
      <c r="IPS331" s="730"/>
      <c r="IPT331" s="730"/>
      <c r="IPU331" s="730"/>
      <c r="IPV331" s="730"/>
      <c r="IPW331" s="730"/>
      <c r="IPX331" s="730"/>
      <c r="IPY331" s="730"/>
      <c r="IPZ331" s="730"/>
      <c r="IQA331" s="730"/>
      <c r="IQB331" s="730"/>
      <c r="IQC331" s="730"/>
      <c r="IQD331" s="730"/>
      <c r="IQE331" s="730"/>
      <c r="IQF331" s="730"/>
      <c r="IQG331" s="730"/>
      <c r="IQH331" s="730"/>
      <c r="IQI331" s="730"/>
      <c r="IQJ331" s="730"/>
      <c r="IQK331" s="730"/>
      <c r="IQL331" s="730"/>
      <c r="IQM331" s="730"/>
      <c r="IQN331" s="730"/>
      <c r="IQO331" s="730"/>
      <c r="IQP331" s="730"/>
      <c r="IQQ331" s="730"/>
      <c r="IQR331" s="730"/>
      <c r="IQS331" s="730"/>
      <c r="IQT331" s="730"/>
      <c r="IQU331" s="730"/>
      <c r="IQV331" s="730"/>
      <c r="IQW331" s="730"/>
      <c r="IQX331" s="730"/>
      <c r="IQY331" s="730"/>
      <c r="IQZ331" s="730"/>
      <c r="IRA331" s="730"/>
      <c r="IRB331" s="730"/>
      <c r="IRC331" s="730"/>
      <c r="IRD331" s="730"/>
      <c r="IRE331" s="730"/>
      <c r="IRF331" s="730"/>
      <c r="IRG331" s="730"/>
      <c r="IRH331" s="730"/>
      <c r="IRI331" s="730"/>
      <c r="IRJ331" s="730"/>
      <c r="IRK331" s="730"/>
      <c r="IRL331" s="730"/>
      <c r="IRM331" s="730"/>
      <c r="IRN331" s="730"/>
      <c r="IRO331" s="730"/>
      <c r="IRP331" s="730"/>
      <c r="IRQ331" s="730"/>
      <c r="IRR331" s="730"/>
      <c r="IRS331" s="730"/>
      <c r="IRT331" s="730"/>
      <c r="IRU331" s="730"/>
      <c r="IRV331" s="730"/>
      <c r="IRW331" s="730"/>
      <c r="IRX331" s="730"/>
      <c r="IRY331" s="730"/>
      <c r="IRZ331" s="730"/>
      <c r="ISA331" s="730"/>
      <c r="ISB331" s="730"/>
      <c r="ISC331" s="730"/>
      <c r="ISD331" s="730"/>
      <c r="ISE331" s="730"/>
      <c r="ISF331" s="730"/>
      <c r="ISG331" s="730"/>
      <c r="ISH331" s="730"/>
      <c r="ISI331" s="730"/>
      <c r="ISJ331" s="730"/>
      <c r="ISK331" s="730"/>
      <c r="ISL331" s="730"/>
      <c r="ISM331" s="730"/>
      <c r="ISN331" s="730"/>
      <c r="ISO331" s="730"/>
      <c r="ISP331" s="730"/>
      <c r="ISQ331" s="730"/>
      <c r="ISR331" s="730"/>
      <c r="ISS331" s="730"/>
      <c r="IST331" s="730"/>
      <c r="ISU331" s="730"/>
      <c r="ISV331" s="730"/>
      <c r="ISW331" s="730"/>
      <c r="ISX331" s="730"/>
      <c r="ISY331" s="730"/>
      <c r="ISZ331" s="730"/>
      <c r="ITA331" s="730"/>
      <c r="ITB331" s="730"/>
      <c r="ITC331" s="730"/>
      <c r="ITD331" s="730"/>
      <c r="ITE331" s="730"/>
      <c r="ITF331" s="730"/>
      <c r="ITG331" s="730"/>
      <c r="ITH331" s="730"/>
      <c r="ITI331" s="730"/>
      <c r="ITJ331" s="730"/>
      <c r="ITK331" s="730"/>
      <c r="ITL331" s="730"/>
      <c r="ITM331" s="730"/>
      <c r="ITN331" s="730"/>
      <c r="ITO331" s="730"/>
      <c r="ITP331" s="730"/>
      <c r="ITQ331" s="730"/>
      <c r="ITR331" s="730"/>
      <c r="ITS331" s="730"/>
      <c r="ITT331" s="730"/>
      <c r="ITU331" s="730"/>
      <c r="ITV331" s="730"/>
      <c r="ITW331" s="730"/>
      <c r="ITX331" s="730"/>
      <c r="ITY331" s="730"/>
      <c r="ITZ331" s="730"/>
      <c r="IUA331" s="730"/>
      <c r="IUB331" s="730"/>
      <c r="IUC331" s="730"/>
      <c r="IUD331" s="730"/>
      <c r="IUE331" s="730"/>
      <c r="IUF331" s="730"/>
      <c r="IUG331" s="730"/>
      <c r="IUH331" s="730"/>
      <c r="IUI331" s="730"/>
      <c r="IUJ331" s="730"/>
      <c r="IUK331" s="730"/>
      <c r="IUL331" s="730"/>
      <c r="IUM331" s="730"/>
      <c r="IUN331" s="730"/>
      <c r="IUO331" s="730"/>
      <c r="IUP331" s="730"/>
      <c r="IUQ331" s="730"/>
      <c r="IUR331" s="730"/>
      <c r="IUS331" s="730"/>
      <c r="IUT331" s="730"/>
      <c r="IUU331" s="730"/>
      <c r="IUV331" s="730"/>
      <c r="IUW331" s="730"/>
      <c r="IUX331" s="730"/>
      <c r="IUY331" s="730"/>
      <c r="IUZ331" s="730"/>
      <c r="IVA331" s="730"/>
      <c r="IVB331" s="730"/>
      <c r="IVC331" s="730"/>
      <c r="IVD331" s="730"/>
      <c r="IVE331" s="730"/>
      <c r="IVF331" s="730"/>
      <c r="IVG331" s="730"/>
      <c r="IVH331" s="730"/>
      <c r="IVI331" s="730"/>
      <c r="IVJ331" s="730"/>
      <c r="IVK331" s="730"/>
      <c r="IVL331" s="730"/>
      <c r="IVM331" s="730"/>
      <c r="IVN331" s="730"/>
      <c r="IVO331" s="730"/>
      <c r="IVP331" s="730"/>
      <c r="IVQ331" s="730"/>
      <c r="IVR331" s="730"/>
      <c r="IVS331" s="730"/>
      <c r="IVT331" s="730"/>
      <c r="IVU331" s="730"/>
      <c r="IVV331" s="730"/>
      <c r="IVW331" s="730"/>
      <c r="IVX331" s="730"/>
      <c r="IVY331" s="730"/>
      <c r="IVZ331" s="730"/>
      <c r="IWA331" s="730"/>
      <c r="IWB331" s="730"/>
      <c r="IWC331" s="730"/>
      <c r="IWD331" s="730"/>
      <c r="IWE331" s="730"/>
      <c r="IWF331" s="730"/>
      <c r="IWG331" s="730"/>
      <c r="IWH331" s="730"/>
      <c r="IWI331" s="730"/>
      <c r="IWJ331" s="730"/>
      <c r="IWK331" s="730"/>
      <c r="IWL331" s="730"/>
      <c r="IWM331" s="730"/>
      <c r="IWN331" s="730"/>
      <c r="IWO331" s="730"/>
      <c r="IWP331" s="730"/>
      <c r="IWQ331" s="730"/>
      <c r="IWR331" s="730"/>
      <c r="IWS331" s="730"/>
      <c r="IWT331" s="730"/>
      <c r="IWU331" s="730"/>
      <c r="IWV331" s="730"/>
      <c r="IWW331" s="730"/>
      <c r="IWX331" s="730"/>
      <c r="IWY331" s="730"/>
      <c r="IWZ331" s="730"/>
      <c r="IXA331" s="730"/>
      <c r="IXB331" s="730"/>
      <c r="IXC331" s="730"/>
      <c r="IXD331" s="730"/>
      <c r="IXE331" s="730"/>
      <c r="IXF331" s="730"/>
      <c r="IXG331" s="730"/>
      <c r="IXH331" s="730"/>
      <c r="IXI331" s="730"/>
      <c r="IXJ331" s="730"/>
      <c r="IXK331" s="730"/>
      <c r="IXL331" s="730"/>
      <c r="IXM331" s="730"/>
      <c r="IXN331" s="730"/>
      <c r="IXO331" s="730"/>
      <c r="IXP331" s="730"/>
      <c r="IXQ331" s="730"/>
      <c r="IXR331" s="730"/>
      <c r="IXS331" s="730"/>
      <c r="IXT331" s="730"/>
      <c r="IXU331" s="730"/>
      <c r="IXV331" s="730"/>
      <c r="IXW331" s="730"/>
      <c r="IXX331" s="730"/>
      <c r="IXY331" s="730"/>
      <c r="IXZ331" s="730"/>
      <c r="IYA331" s="730"/>
      <c r="IYB331" s="730"/>
      <c r="IYC331" s="730"/>
      <c r="IYD331" s="730"/>
      <c r="IYE331" s="730"/>
      <c r="IYF331" s="730"/>
      <c r="IYG331" s="730"/>
      <c r="IYH331" s="730"/>
      <c r="IYI331" s="730"/>
      <c r="IYJ331" s="730"/>
      <c r="IYK331" s="730"/>
      <c r="IYL331" s="730"/>
      <c r="IYM331" s="730"/>
      <c r="IYN331" s="730"/>
      <c r="IYO331" s="730"/>
      <c r="IYP331" s="730"/>
      <c r="IYQ331" s="730"/>
      <c r="IYR331" s="730"/>
      <c r="IYS331" s="730"/>
      <c r="IYT331" s="730"/>
      <c r="IYU331" s="730"/>
      <c r="IYV331" s="730"/>
      <c r="IYW331" s="730"/>
      <c r="IYX331" s="730"/>
      <c r="IYY331" s="730"/>
      <c r="IYZ331" s="730"/>
      <c r="IZA331" s="730"/>
      <c r="IZB331" s="730"/>
      <c r="IZC331" s="730"/>
      <c r="IZD331" s="730"/>
      <c r="IZE331" s="730"/>
      <c r="IZF331" s="730"/>
      <c r="IZG331" s="730"/>
      <c r="IZH331" s="730"/>
      <c r="IZI331" s="730"/>
      <c r="IZJ331" s="730"/>
      <c r="IZK331" s="730"/>
      <c r="IZL331" s="730"/>
      <c r="IZM331" s="730"/>
      <c r="IZN331" s="730"/>
      <c r="IZO331" s="730"/>
      <c r="IZP331" s="730"/>
      <c r="IZQ331" s="730"/>
      <c r="IZR331" s="730"/>
      <c r="IZS331" s="730"/>
      <c r="IZT331" s="730"/>
      <c r="IZU331" s="730"/>
      <c r="IZV331" s="730"/>
      <c r="IZW331" s="730"/>
      <c r="IZX331" s="730"/>
      <c r="IZY331" s="730"/>
      <c r="IZZ331" s="730"/>
      <c r="JAA331" s="730"/>
      <c r="JAB331" s="730"/>
      <c r="JAC331" s="730"/>
      <c r="JAD331" s="730"/>
      <c r="JAE331" s="730"/>
      <c r="JAF331" s="730"/>
      <c r="JAG331" s="730"/>
      <c r="JAH331" s="730"/>
      <c r="JAI331" s="730"/>
      <c r="JAJ331" s="730"/>
      <c r="JAK331" s="730"/>
      <c r="JAL331" s="730"/>
      <c r="JAM331" s="730"/>
      <c r="JAN331" s="730"/>
      <c r="JAO331" s="730"/>
      <c r="JAP331" s="730"/>
      <c r="JAQ331" s="730"/>
      <c r="JAR331" s="730"/>
      <c r="JAS331" s="730"/>
      <c r="JAT331" s="730"/>
      <c r="JAU331" s="730"/>
      <c r="JAV331" s="730"/>
      <c r="JAW331" s="730"/>
      <c r="JAX331" s="730"/>
      <c r="JAY331" s="730"/>
      <c r="JAZ331" s="730"/>
      <c r="JBA331" s="730"/>
      <c r="JBB331" s="730"/>
      <c r="JBC331" s="730"/>
      <c r="JBD331" s="730"/>
      <c r="JBE331" s="730"/>
      <c r="JBF331" s="730"/>
      <c r="JBG331" s="730"/>
      <c r="JBH331" s="730"/>
      <c r="JBI331" s="730"/>
      <c r="JBJ331" s="730"/>
      <c r="JBK331" s="730"/>
      <c r="JBL331" s="730"/>
      <c r="JBM331" s="730"/>
      <c r="JBN331" s="730"/>
      <c r="JBO331" s="730"/>
      <c r="JBP331" s="730"/>
      <c r="JBQ331" s="730"/>
      <c r="JBR331" s="730"/>
      <c r="JBS331" s="730"/>
      <c r="JBT331" s="730"/>
      <c r="JBU331" s="730"/>
      <c r="JBV331" s="730"/>
      <c r="JBW331" s="730"/>
      <c r="JBX331" s="730"/>
      <c r="JBY331" s="730"/>
      <c r="JBZ331" s="730"/>
      <c r="JCA331" s="730"/>
      <c r="JCB331" s="730"/>
      <c r="JCC331" s="730"/>
      <c r="JCD331" s="730"/>
      <c r="JCE331" s="730"/>
      <c r="JCF331" s="730"/>
      <c r="JCG331" s="730"/>
      <c r="JCH331" s="730"/>
      <c r="JCI331" s="730"/>
      <c r="JCJ331" s="730"/>
      <c r="JCK331" s="730"/>
      <c r="JCL331" s="730"/>
      <c r="JCM331" s="730"/>
      <c r="JCN331" s="730"/>
      <c r="JCO331" s="730"/>
      <c r="JCP331" s="730"/>
      <c r="JCQ331" s="730"/>
      <c r="JCR331" s="730"/>
      <c r="JCS331" s="730"/>
      <c r="JCT331" s="730"/>
      <c r="JCU331" s="730"/>
      <c r="JCV331" s="730"/>
      <c r="JCW331" s="730"/>
      <c r="JCX331" s="730"/>
      <c r="JCY331" s="730"/>
      <c r="JCZ331" s="730"/>
      <c r="JDA331" s="730"/>
      <c r="JDB331" s="730"/>
      <c r="JDC331" s="730"/>
      <c r="JDD331" s="730"/>
      <c r="JDE331" s="730"/>
      <c r="JDF331" s="730"/>
      <c r="JDG331" s="730"/>
      <c r="JDH331" s="730"/>
      <c r="JDI331" s="730"/>
      <c r="JDJ331" s="730"/>
      <c r="JDK331" s="730"/>
      <c r="JDL331" s="730"/>
      <c r="JDM331" s="730"/>
      <c r="JDN331" s="730"/>
      <c r="JDO331" s="730"/>
      <c r="JDP331" s="730"/>
      <c r="JDQ331" s="730"/>
      <c r="JDR331" s="730"/>
      <c r="JDS331" s="730"/>
      <c r="JDT331" s="730"/>
      <c r="JDU331" s="730"/>
      <c r="JDV331" s="730"/>
      <c r="JDW331" s="730"/>
      <c r="JDX331" s="730"/>
      <c r="JDY331" s="730"/>
      <c r="JDZ331" s="730"/>
      <c r="JEA331" s="730"/>
      <c r="JEB331" s="730"/>
      <c r="JEC331" s="730"/>
      <c r="JED331" s="730"/>
      <c r="JEE331" s="730"/>
      <c r="JEF331" s="730"/>
      <c r="JEG331" s="730"/>
      <c r="JEH331" s="730"/>
      <c r="JEI331" s="730"/>
      <c r="JEJ331" s="730"/>
      <c r="JEK331" s="730"/>
      <c r="JEL331" s="730"/>
      <c r="JEM331" s="730"/>
      <c r="JEN331" s="730"/>
      <c r="JEO331" s="730"/>
      <c r="JEP331" s="730"/>
      <c r="JEQ331" s="730"/>
      <c r="JER331" s="730"/>
      <c r="JES331" s="730"/>
      <c r="JET331" s="730"/>
      <c r="JEU331" s="730"/>
      <c r="JEV331" s="730"/>
      <c r="JEW331" s="730"/>
      <c r="JEX331" s="730"/>
      <c r="JEY331" s="730"/>
      <c r="JEZ331" s="730"/>
      <c r="JFA331" s="730"/>
      <c r="JFB331" s="730"/>
      <c r="JFC331" s="730"/>
      <c r="JFD331" s="730"/>
      <c r="JFE331" s="730"/>
      <c r="JFF331" s="730"/>
      <c r="JFG331" s="730"/>
      <c r="JFH331" s="730"/>
      <c r="JFI331" s="730"/>
      <c r="JFJ331" s="730"/>
      <c r="JFK331" s="730"/>
      <c r="JFL331" s="730"/>
      <c r="JFM331" s="730"/>
      <c r="JFN331" s="730"/>
      <c r="JFO331" s="730"/>
      <c r="JFP331" s="730"/>
      <c r="JFQ331" s="730"/>
      <c r="JFR331" s="730"/>
      <c r="JFS331" s="730"/>
      <c r="JFT331" s="730"/>
      <c r="JFU331" s="730"/>
      <c r="JFV331" s="730"/>
      <c r="JFW331" s="730"/>
      <c r="JFX331" s="730"/>
      <c r="JFY331" s="730"/>
      <c r="JFZ331" s="730"/>
      <c r="JGA331" s="730"/>
      <c r="JGB331" s="730"/>
      <c r="JGC331" s="730"/>
      <c r="JGD331" s="730"/>
      <c r="JGE331" s="730"/>
      <c r="JGF331" s="730"/>
      <c r="JGG331" s="730"/>
      <c r="JGH331" s="730"/>
      <c r="JGI331" s="730"/>
      <c r="JGJ331" s="730"/>
      <c r="JGK331" s="730"/>
      <c r="JGL331" s="730"/>
      <c r="JGM331" s="730"/>
      <c r="JGN331" s="730"/>
      <c r="JGO331" s="730"/>
      <c r="JGP331" s="730"/>
      <c r="JGQ331" s="730"/>
      <c r="JGR331" s="730"/>
      <c r="JGS331" s="730"/>
      <c r="JGT331" s="730"/>
      <c r="JGU331" s="730"/>
      <c r="JGV331" s="730"/>
      <c r="JGW331" s="730"/>
      <c r="JGX331" s="730"/>
      <c r="JGY331" s="730"/>
      <c r="JGZ331" s="730"/>
      <c r="JHA331" s="730"/>
      <c r="JHB331" s="730"/>
      <c r="JHC331" s="730"/>
      <c r="JHD331" s="730"/>
      <c r="JHE331" s="730"/>
      <c r="JHF331" s="730"/>
      <c r="JHG331" s="730"/>
      <c r="JHH331" s="730"/>
      <c r="JHI331" s="730"/>
      <c r="JHJ331" s="730"/>
      <c r="JHK331" s="730"/>
      <c r="JHL331" s="730"/>
      <c r="JHM331" s="730"/>
      <c r="JHN331" s="730"/>
      <c r="JHO331" s="730"/>
      <c r="JHP331" s="730"/>
      <c r="JHQ331" s="730"/>
      <c r="JHR331" s="730"/>
      <c r="JHS331" s="730"/>
      <c r="JHT331" s="730"/>
      <c r="JHU331" s="730"/>
      <c r="JHV331" s="730"/>
      <c r="JHW331" s="730"/>
      <c r="JHX331" s="730"/>
      <c r="JHY331" s="730"/>
      <c r="JHZ331" s="730"/>
      <c r="JIA331" s="730"/>
      <c r="JIB331" s="730"/>
      <c r="JIC331" s="730"/>
      <c r="JID331" s="730"/>
      <c r="JIE331" s="730"/>
      <c r="JIF331" s="730"/>
      <c r="JIG331" s="730"/>
      <c r="JIH331" s="730"/>
      <c r="JII331" s="730"/>
      <c r="JIJ331" s="730"/>
      <c r="JIK331" s="730"/>
      <c r="JIL331" s="730"/>
      <c r="JIM331" s="730"/>
      <c r="JIN331" s="730"/>
      <c r="JIO331" s="730"/>
      <c r="JIP331" s="730"/>
      <c r="JIQ331" s="730"/>
      <c r="JIR331" s="730"/>
      <c r="JIS331" s="730"/>
      <c r="JIT331" s="730"/>
      <c r="JIU331" s="730"/>
      <c r="JIV331" s="730"/>
      <c r="JIW331" s="730"/>
      <c r="JIX331" s="730"/>
      <c r="JIY331" s="730"/>
      <c r="JIZ331" s="730"/>
      <c r="JJA331" s="730"/>
      <c r="JJB331" s="730"/>
      <c r="JJC331" s="730"/>
      <c r="JJD331" s="730"/>
      <c r="JJE331" s="730"/>
      <c r="JJF331" s="730"/>
      <c r="JJG331" s="730"/>
      <c r="JJH331" s="730"/>
      <c r="JJI331" s="730"/>
      <c r="JJJ331" s="730"/>
      <c r="JJK331" s="730"/>
      <c r="JJL331" s="730"/>
      <c r="JJM331" s="730"/>
      <c r="JJN331" s="730"/>
      <c r="JJO331" s="730"/>
      <c r="JJP331" s="730"/>
      <c r="JJQ331" s="730"/>
      <c r="JJR331" s="730"/>
      <c r="JJS331" s="730"/>
      <c r="JJT331" s="730"/>
      <c r="JJU331" s="730"/>
      <c r="JJV331" s="730"/>
      <c r="JJW331" s="730"/>
      <c r="JJX331" s="730"/>
      <c r="JJY331" s="730"/>
      <c r="JJZ331" s="730"/>
      <c r="JKA331" s="730"/>
      <c r="JKB331" s="730"/>
      <c r="JKC331" s="730"/>
      <c r="JKD331" s="730"/>
      <c r="JKE331" s="730"/>
      <c r="JKF331" s="730"/>
      <c r="JKG331" s="730"/>
      <c r="JKH331" s="730"/>
      <c r="JKI331" s="730"/>
      <c r="JKJ331" s="730"/>
      <c r="JKK331" s="730"/>
      <c r="JKL331" s="730"/>
      <c r="JKM331" s="730"/>
      <c r="JKN331" s="730"/>
      <c r="JKO331" s="730"/>
      <c r="JKP331" s="730"/>
      <c r="JKQ331" s="730"/>
      <c r="JKR331" s="730"/>
      <c r="JKS331" s="730"/>
      <c r="JKT331" s="730"/>
      <c r="JKU331" s="730"/>
      <c r="JKV331" s="730"/>
      <c r="JKW331" s="730"/>
      <c r="JKX331" s="730"/>
      <c r="JKY331" s="730"/>
      <c r="JKZ331" s="730"/>
      <c r="JLA331" s="730"/>
      <c r="JLB331" s="730"/>
      <c r="JLC331" s="730"/>
      <c r="JLD331" s="730"/>
      <c r="JLE331" s="730"/>
      <c r="JLF331" s="730"/>
      <c r="JLG331" s="730"/>
      <c r="JLH331" s="730"/>
      <c r="JLI331" s="730"/>
      <c r="JLJ331" s="730"/>
      <c r="JLK331" s="730"/>
      <c r="JLL331" s="730"/>
      <c r="JLM331" s="730"/>
      <c r="JLN331" s="730"/>
      <c r="JLO331" s="730"/>
      <c r="JLP331" s="730"/>
      <c r="JLQ331" s="730"/>
      <c r="JLR331" s="730"/>
      <c r="JLS331" s="730"/>
      <c r="JLT331" s="730"/>
      <c r="JLU331" s="730"/>
      <c r="JLV331" s="730"/>
      <c r="JLW331" s="730"/>
      <c r="JLX331" s="730"/>
      <c r="JLY331" s="730"/>
      <c r="JLZ331" s="730"/>
      <c r="JMA331" s="730"/>
      <c r="JMB331" s="730"/>
      <c r="JMC331" s="730"/>
      <c r="JMD331" s="730"/>
      <c r="JME331" s="730"/>
      <c r="JMF331" s="730"/>
      <c r="JMG331" s="730"/>
      <c r="JMH331" s="730"/>
      <c r="JMI331" s="730"/>
      <c r="JMJ331" s="730"/>
      <c r="JMK331" s="730"/>
      <c r="JML331" s="730"/>
      <c r="JMM331" s="730"/>
      <c r="JMN331" s="730"/>
      <c r="JMO331" s="730"/>
      <c r="JMP331" s="730"/>
      <c r="JMQ331" s="730"/>
      <c r="JMR331" s="730"/>
      <c r="JMS331" s="730"/>
      <c r="JMT331" s="730"/>
      <c r="JMU331" s="730"/>
      <c r="JMV331" s="730"/>
      <c r="JMW331" s="730"/>
      <c r="JMX331" s="730"/>
      <c r="JMY331" s="730"/>
      <c r="JMZ331" s="730"/>
      <c r="JNA331" s="730"/>
      <c r="JNB331" s="730"/>
      <c r="JNC331" s="730"/>
      <c r="JND331" s="730"/>
      <c r="JNE331" s="730"/>
      <c r="JNF331" s="730"/>
      <c r="JNG331" s="730"/>
      <c r="JNH331" s="730"/>
      <c r="JNI331" s="730"/>
      <c r="JNJ331" s="730"/>
      <c r="JNK331" s="730"/>
      <c r="JNL331" s="730"/>
      <c r="JNM331" s="730"/>
      <c r="JNN331" s="730"/>
      <c r="JNO331" s="730"/>
      <c r="JNP331" s="730"/>
      <c r="JNQ331" s="730"/>
      <c r="JNR331" s="730"/>
      <c r="JNS331" s="730"/>
      <c r="JNT331" s="730"/>
      <c r="JNU331" s="730"/>
      <c r="JNV331" s="730"/>
      <c r="JNW331" s="730"/>
      <c r="JNX331" s="730"/>
      <c r="JNY331" s="730"/>
      <c r="JNZ331" s="730"/>
      <c r="JOA331" s="730"/>
      <c r="JOB331" s="730"/>
      <c r="JOC331" s="730"/>
      <c r="JOD331" s="730"/>
      <c r="JOE331" s="730"/>
      <c r="JOF331" s="730"/>
      <c r="JOG331" s="730"/>
      <c r="JOH331" s="730"/>
      <c r="JOI331" s="730"/>
      <c r="JOJ331" s="730"/>
      <c r="JOK331" s="730"/>
      <c r="JOL331" s="730"/>
      <c r="JOM331" s="730"/>
      <c r="JON331" s="730"/>
      <c r="JOO331" s="730"/>
      <c r="JOP331" s="730"/>
      <c r="JOQ331" s="730"/>
      <c r="JOR331" s="730"/>
      <c r="JOS331" s="730"/>
      <c r="JOT331" s="730"/>
      <c r="JOU331" s="730"/>
      <c r="JOV331" s="730"/>
      <c r="JOW331" s="730"/>
      <c r="JOX331" s="730"/>
      <c r="JOY331" s="730"/>
      <c r="JOZ331" s="730"/>
      <c r="JPA331" s="730"/>
      <c r="JPB331" s="730"/>
      <c r="JPC331" s="730"/>
      <c r="JPD331" s="730"/>
      <c r="JPE331" s="730"/>
      <c r="JPF331" s="730"/>
      <c r="JPG331" s="730"/>
      <c r="JPH331" s="730"/>
      <c r="JPI331" s="730"/>
      <c r="JPJ331" s="730"/>
      <c r="JPK331" s="730"/>
      <c r="JPL331" s="730"/>
      <c r="JPM331" s="730"/>
      <c r="JPN331" s="730"/>
      <c r="JPO331" s="730"/>
      <c r="JPP331" s="730"/>
      <c r="JPQ331" s="730"/>
      <c r="JPR331" s="730"/>
      <c r="JPS331" s="730"/>
      <c r="JPT331" s="730"/>
      <c r="JPU331" s="730"/>
      <c r="JPV331" s="730"/>
      <c r="JPW331" s="730"/>
      <c r="JPX331" s="730"/>
      <c r="JPY331" s="730"/>
      <c r="JPZ331" s="730"/>
      <c r="JQA331" s="730"/>
      <c r="JQB331" s="730"/>
      <c r="JQC331" s="730"/>
      <c r="JQD331" s="730"/>
      <c r="JQE331" s="730"/>
      <c r="JQF331" s="730"/>
      <c r="JQG331" s="730"/>
      <c r="JQH331" s="730"/>
      <c r="JQI331" s="730"/>
      <c r="JQJ331" s="730"/>
      <c r="JQK331" s="730"/>
      <c r="JQL331" s="730"/>
      <c r="JQM331" s="730"/>
      <c r="JQN331" s="730"/>
      <c r="JQO331" s="730"/>
      <c r="JQP331" s="730"/>
      <c r="JQQ331" s="730"/>
      <c r="JQR331" s="730"/>
      <c r="JQS331" s="730"/>
      <c r="JQT331" s="730"/>
      <c r="JQU331" s="730"/>
      <c r="JQV331" s="730"/>
      <c r="JQW331" s="730"/>
      <c r="JQX331" s="730"/>
      <c r="JQY331" s="730"/>
      <c r="JQZ331" s="730"/>
      <c r="JRA331" s="730"/>
      <c r="JRB331" s="730"/>
      <c r="JRC331" s="730"/>
      <c r="JRD331" s="730"/>
      <c r="JRE331" s="730"/>
      <c r="JRF331" s="730"/>
      <c r="JRG331" s="730"/>
      <c r="JRH331" s="730"/>
      <c r="JRI331" s="730"/>
      <c r="JRJ331" s="730"/>
      <c r="JRK331" s="730"/>
      <c r="JRL331" s="730"/>
      <c r="JRM331" s="730"/>
      <c r="JRN331" s="730"/>
      <c r="JRO331" s="730"/>
      <c r="JRP331" s="730"/>
      <c r="JRQ331" s="730"/>
      <c r="JRR331" s="730"/>
      <c r="JRS331" s="730"/>
      <c r="JRT331" s="730"/>
      <c r="JRU331" s="730"/>
      <c r="JRV331" s="730"/>
      <c r="JRW331" s="730"/>
      <c r="JRX331" s="730"/>
      <c r="JRY331" s="730"/>
      <c r="JRZ331" s="730"/>
      <c r="JSA331" s="730"/>
      <c r="JSB331" s="730"/>
      <c r="JSC331" s="730"/>
      <c r="JSD331" s="730"/>
      <c r="JSE331" s="730"/>
      <c r="JSF331" s="730"/>
      <c r="JSG331" s="730"/>
      <c r="JSH331" s="730"/>
      <c r="JSI331" s="730"/>
      <c r="JSJ331" s="730"/>
      <c r="JSK331" s="730"/>
      <c r="JSL331" s="730"/>
      <c r="JSM331" s="730"/>
      <c r="JSN331" s="730"/>
      <c r="JSO331" s="730"/>
      <c r="JSP331" s="730"/>
      <c r="JSQ331" s="730"/>
      <c r="JSR331" s="730"/>
      <c r="JSS331" s="730"/>
      <c r="JST331" s="730"/>
      <c r="JSU331" s="730"/>
      <c r="JSV331" s="730"/>
      <c r="JSW331" s="730"/>
      <c r="JSX331" s="730"/>
      <c r="JSY331" s="730"/>
      <c r="JSZ331" s="730"/>
      <c r="JTA331" s="730"/>
      <c r="JTB331" s="730"/>
      <c r="JTC331" s="730"/>
      <c r="JTD331" s="730"/>
      <c r="JTE331" s="730"/>
      <c r="JTF331" s="730"/>
      <c r="JTG331" s="730"/>
      <c r="JTH331" s="730"/>
      <c r="JTI331" s="730"/>
      <c r="JTJ331" s="730"/>
      <c r="JTK331" s="730"/>
      <c r="JTL331" s="730"/>
      <c r="JTM331" s="730"/>
      <c r="JTN331" s="730"/>
      <c r="JTO331" s="730"/>
      <c r="JTP331" s="730"/>
      <c r="JTQ331" s="730"/>
      <c r="JTR331" s="730"/>
      <c r="JTS331" s="730"/>
      <c r="JTT331" s="730"/>
      <c r="JTU331" s="730"/>
      <c r="JTV331" s="730"/>
      <c r="JTW331" s="730"/>
      <c r="JTX331" s="730"/>
      <c r="JTY331" s="730"/>
      <c r="JTZ331" s="730"/>
      <c r="JUA331" s="730"/>
      <c r="JUB331" s="730"/>
      <c r="JUC331" s="730"/>
      <c r="JUD331" s="730"/>
      <c r="JUE331" s="730"/>
      <c r="JUF331" s="730"/>
      <c r="JUG331" s="730"/>
      <c r="JUH331" s="730"/>
      <c r="JUI331" s="730"/>
      <c r="JUJ331" s="730"/>
      <c r="JUK331" s="730"/>
      <c r="JUL331" s="730"/>
      <c r="JUM331" s="730"/>
      <c r="JUN331" s="730"/>
      <c r="JUO331" s="730"/>
      <c r="JUP331" s="730"/>
      <c r="JUQ331" s="730"/>
      <c r="JUR331" s="730"/>
      <c r="JUS331" s="730"/>
      <c r="JUT331" s="730"/>
      <c r="JUU331" s="730"/>
      <c r="JUV331" s="730"/>
      <c r="JUW331" s="730"/>
      <c r="JUX331" s="730"/>
      <c r="JUY331" s="730"/>
      <c r="JUZ331" s="730"/>
      <c r="JVA331" s="730"/>
      <c r="JVB331" s="730"/>
      <c r="JVC331" s="730"/>
      <c r="JVD331" s="730"/>
      <c r="JVE331" s="730"/>
      <c r="JVF331" s="730"/>
      <c r="JVG331" s="730"/>
      <c r="JVH331" s="730"/>
      <c r="JVI331" s="730"/>
      <c r="JVJ331" s="730"/>
      <c r="JVK331" s="730"/>
      <c r="JVL331" s="730"/>
      <c r="JVM331" s="730"/>
      <c r="JVN331" s="730"/>
      <c r="JVO331" s="730"/>
      <c r="JVP331" s="730"/>
      <c r="JVQ331" s="730"/>
      <c r="JVR331" s="730"/>
      <c r="JVS331" s="730"/>
      <c r="JVT331" s="730"/>
      <c r="JVU331" s="730"/>
      <c r="JVV331" s="730"/>
      <c r="JVW331" s="730"/>
      <c r="JVX331" s="730"/>
      <c r="JVY331" s="730"/>
      <c r="JVZ331" s="730"/>
      <c r="JWA331" s="730"/>
      <c r="JWB331" s="730"/>
      <c r="JWC331" s="730"/>
      <c r="JWD331" s="730"/>
      <c r="JWE331" s="730"/>
      <c r="JWF331" s="730"/>
      <c r="JWG331" s="730"/>
      <c r="JWH331" s="730"/>
      <c r="JWI331" s="730"/>
      <c r="JWJ331" s="730"/>
      <c r="JWK331" s="730"/>
      <c r="JWL331" s="730"/>
      <c r="JWM331" s="730"/>
      <c r="JWN331" s="730"/>
      <c r="JWO331" s="730"/>
      <c r="JWP331" s="730"/>
      <c r="JWQ331" s="730"/>
      <c r="JWR331" s="730"/>
      <c r="JWS331" s="730"/>
      <c r="JWT331" s="730"/>
      <c r="JWU331" s="730"/>
      <c r="JWV331" s="730"/>
      <c r="JWW331" s="730"/>
      <c r="JWX331" s="730"/>
      <c r="JWY331" s="730"/>
      <c r="JWZ331" s="730"/>
      <c r="JXA331" s="730"/>
      <c r="JXB331" s="730"/>
      <c r="JXC331" s="730"/>
      <c r="JXD331" s="730"/>
      <c r="JXE331" s="730"/>
      <c r="JXF331" s="730"/>
      <c r="JXG331" s="730"/>
      <c r="JXH331" s="730"/>
      <c r="JXI331" s="730"/>
      <c r="JXJ331" s="730"/>
      <c r="JXK331" s="730"/>
      <c r="JXL331" s="730"/>
      <c r="JXM331" s="730"/>
      <c r="JXN331" s="730"/>
      <c r="JXO331" s="730"/>
      <c r="JXP331" s="730"/>
      <c r="JXQ331" s="730"/>
      <c r="JXR331" s="730"/>
      <c r="JXS331" s="730"/>
      <c r="JXT331" s="730"/>
      <c r="JXU331" s="730"/>
      <c r="JXV331" s="730"/>
      <c r="JXW331" s="730"/>
      <c r="JXX331" s="730"/>
      <c r="JXY331" s="730"/>
      <c r="JXZ331" s="730"/>
      <c r="JYA331" s="730"/>
      <c r="JYB331" s="730"/>
      <c r="JYC331" s="730"/>
      <c r="JYD331" s="730"/>
      <c r="JYE331" s="730"/>
      <c r="JYF331" s="730"/>
      <c r="JYG331" s="730"/>
      <c r="JYH331" s="730"/>
      <c r="JYI331" s="730"/>
      <c r="JYJ331" s="730"/>
      <c r="JYK331" s="730"/>
      <c r="JYL331" s="730"/>
      <c r="JYM331" s="730"/>
      <c r="JYN331" s="730"/>
      <c r="JYO331" s="730"/>
      <c r="JYP331" s="730"/>
      <c r="JYQ331" s="730"/>
      <c r="JYR331" s="730"/>
      <c r="JYS331" s="730"/>
      <c r="JYT331" s="730"/>
      <c r="JYU331" s="730"/>
      <c r="JYV331" s="730"/>
      <c r="JYW331" s="730"/>
      <c r="JYX331" s="730"/>
      <c r="JYY331" s="730"/>
      <c r="JYZ331" s="730"/>
      <c r="JZA331" s="730"/>
      <c r="JZB331" s="730"/>
      <c r="JZC331" s="730"/>
      <c r="JZD331" s="730"/>
      <c r="JZE331" s="730"/>
      <c r="JZF331" s="730"/>
      <c r="JZG331" s="730"/>
      <c r="JZH331" s="730"/>
      <c r="JZI331" s="730"/>
      <c r="JZJ331" s="730"/>
      <c r="JZK331" s="730"/>
      <c r="JZL331" s="730"/>
      <c r="JZM331" s="730"/>
      <c r="JZN331" s="730"/>
      <c r="JZO331" s="730"/>
      <c r="JZP331" s="730"/>
      <c r="JZQ331" s="730"/>
      <c r="JZR331" s="730"/>
      <c r="JZS331" s="730"/>
      <c r="JZT331" s="730"/>
      <c r="JZU331" s="730"/>
      <c r="JZV331" s="730"/>
      <c r="JZW331" s="730"/>
      <c r="JZX331" s="730"/>
      <c r="JZY331" s="730"/>
      <c r="JZZ331" s="730"/>
      <c r="KAA331" s="730"/>
      <c r="KAB331" s="730"/>
      <c r="KAC331" s="730"/>
      <c r="KAD331" s="730"/>
      <c r="KAE331" s="730"/>
      <c r="KAF331" s="730"/>
      <c r="KAG331" s="730"/>
      <c r="KAH331" s="730"/>
      <c r="KAI331" s="730"/>
      <c r="KAJ331" s="730"/>
      <c r="KAK331" s="730"/>
      <c r="KAL331" s="730"/>
      <c r="KAM331" s="730"/>
      <c r="KAN331" s="730"/>
      <c r="KAO331" s="730"/>
      <c r="KAP331" s="730"/>
      <c r="KAQ331" s="730"/>
      <c r="KAR331" s="730"/>
      <c r="KAS331" s="730"/>
      <c r="KAT331" s="730"/>
      <c r="KAU331" s="730"/>
      <c r="KAV331" s="730"/>
      <c r="KAW331" s="730"/>
      <c r="KAX331" s="730"/>
      <c r="KAY331" s="730"/>
      <c r="KAZ331" s="730"/>
      <c r="KBA331" s="730"/>
      <c r="KBB331" s="730"/>
      <c r="KBC331" s="730"/>
      <c r="KBD331" s="730"/>
      <c r="KBE331" s="730"/>
      <c r="KBF331" s="730"/>
      <c r="KBG331" s="730"/>
      <c r="KBH331" s="730"/>
      <c r="KBI331" s="730"/>
      <c r="KBJ331" s="730"/>
      <c r="KBK331" s="730"/>
      <c r="KBL331" s="730"/>
      <c r="KBM331" s="730"/>
      <c r="KBN331" s="730"/>
      <c r="KBO331" s="730"/>
      <c r="KBP331" s="730"/>
      <c r="KBQ331" s="730"/>
      <c r="KBR331" s="730"/>
      <c r="KBS331" s="730"/>
      <c r="KBT331" s="730"/>
      <c r="KBU331" s="730"/>
      <c r="KBV331" s="730"/>
      <c r="KBW331" s="730"/>
      <c r="KBX331" s="730"/>
      <c r="KBY331" s="730"/>
      <c r="KBZ331" s="730"/>
      <c r="KCA331" s="730"/>
      <c r="KCB331" s="730"/>
      <c r="KCC331" s="730"/>
      <c r="KCD331" s="730"/>
      <c r="KCE331" s="730"/>
      <c r="KCF331" s="730"/>
      <c r="KCG331" s="730"/>
      <c r="KCH331" s="730"/>
      <c r="KCI331" s="730"/>
      <c r="KCJ331" s="730"/>
      <c r="KCK331" s="730"/>
      <c r="KCL331" s="730"/>
      <c r="KCM331" s="730"/>
      <c r="KCN331" s="730"/>
      <c r="KCO331" s="730"/>
      <c r="KCP331" s="730"/>
      <c r="KCQ331" s="730"/>
      <c r="KCR331" s="730"/>
      <c r="KCS331" s="730"/>
      <c r="KCT331" s="730"/>
      <c r="KCU331" s="730"/>
      <c r="KCV331" s="730"/>
      <c r="KCW331" s="730"/>
      <c r="KCX331" s="730"/>
      <c r="KCY331" s="730"/>
      <c r="KCZ331" s="730"/>
      <c r="KDA331" s="730"/>
      <c r="KDB331" s="730"/>
      <c r="KDC331" s="730"/>
      <c r="KDD331" s="730"/>
      <c r="KDE331" s="730"/>
      <c r="KDF331" s="730"/>
      <c r="KDG331" s="730"/>
      <c r="KDH331" s="730"/>
      <c r="KDI331" s="730"/>
      <c r="KDJ331" s="730"/>
      <c r="KDK331" s="730"/>
      <c r="KDL331" s="730"/>
      <c r="KDM331" s="730"/>
      <c r="KDN331" s="730"/>
      <c r="KDO331" s="730"/>
      <c r="KDP331" s="730"/>
      <c r="KDQ331" s="730"/>
      <c r="KDR331" s="730"/>
      <c r="KDS331" s="730"/>
      <c r="KDT331" s="730"/>
      <c r="KDU331" s="730"/>
      <c r="KDV331" s="730"/>
      <c r="KDW331" s="730"/>
      <c r="KDX331" s="730"/>
      <c r="KDY331" s="730"/>
      <c r="KDZ331" s="730"/>
      <c r="KEA331" s="730"/>
      <c r="KEB331" s="730"/>
      <c r="KEC331" s="730"/>
      <c r="KED331" s="730"/>
      <c r="KEE331" s="730"/>
      <c r="KEF331" s="730"/>
      <c r="KEG331" s="730"/>
      <c r="KEH331" s="730"/>
      <c r="KEI331" s="730"/>
      <c r="KEJ331" s="730"/>
      <c r="KEK331" s="730"/>
      <c r="KEL331" s="730"/>
      <c r="KEM331" s="730"/>
      <c r="KEN331" s="730"/>
      <c r="KEO331" s="730"/>
      <c r="KEP331" s="730"/>
      <c r="KEQ331" s="730"/>
      <c r="KER331" s="730"/>
      <c r="KES331" s="730"/>
      <c r="KET331" s="730"/>
      <c r="KEU331" s="730"/>
      <c r="KEV331" s="730"/>
      <c r="KEW331" s="730"/>
      <c r="KEX331" s="730"/>
      <c r="KEY331" s="730"/>
      <c r="KEZ331" s="730"/>
      <c r="KFA331" s="730"/>
      <c r="KFB331" s="730"/>
      <c r="KFC331" s="730"/>
      <c r="KFD331" s="730"/>
      <c r="KFE331" s="730"/>
      <c r="KFF331" s="730"/>
      <c r="KFG331" s="730"/>
      <c r="KFH331" s="730"/>
      <c r="KFI331" s="730"/>
      <c r="KFJ331" s="730"/>
      <c r="KFK331" s="730"/>
      <c r="KFL331" s="730"/>
      <c r="KFM331" s="730"/>
      <c r="KFN331" s="730"/>
      <c r="KFO331" s="730"/>
      <c r="KFP331" s="730"/>
      <c r="KFQ331" s="730"/>
      <c r="KFR331" s="730"/>
      <c r="KFS331" s="730"/>
      <c r="KFT331" s="730"/>
      <c r="KFU331" s="730"/>
      <c r="KFV331" s="730"/>
      <c r="KFW331" s="730"/>
      <c r="KFX331" s="730"/>
      <c r="KFY331" s="730"/>
      <c r="KFZ331" s="730"/>
      <c r="KGA331" s="730"/>
      <c r="KGB331" s="730"/>
      <c r="KGC331" s="730"/>
      <c r="KGD331" s="730"/>
      <c r="KGE331" s="730"/>
      <c r="KGF331" s="730"/>
      <c r="KGG331" s="730"/>
      <c r="KGH331" s="730"/>
      <c r="KGI331" s="730"/>
      <c r="KGJ331" s="730"/>
      <c r="KGK331" s="730"/>
      <c r="KGL331" s="730"/>
      <c r="KGM331" s="730"/>
      <c r="KGN331" s="730"/>
      <c r="KGO331" s="730"/>
      <c r="KGP331" s="730"/>
      <c r="KGQ331" s="730"/>
      <c r="KGR331" s="730"/>
      <c r="KGS331" s="730"/>
      <c r="KGT331" s="730"/>
      <c r="KGU331" s="730"/>
      <c r="KGV331" s="730"/>
      <c r="KGW331" s="730"/>
      <c r="KGX331" s="730"/>
      <c r="KGY331" s="730"/>
      <c r="KGZ331" s="730"/>
      <c r="KHA331" s="730"/>
      <c r="KHB331" s="730"/>
      <c r="KHC331" s="730"/>
      <c r="KHD331" s="730"/>
      <c r="KHE331" s="730"/>
      <c r="KHF331" s="730"/>
      <c r="KHG331" s="730"/>
      <c r="KHH331" s="730"/>
      <c r="KHI331" s="730"/>
      <c r="KHJ331" s="730"/>
      <c r="KHK331" s="730"/>
      <c r="KHL331" s="730"/>
      <c r="KHM331" s="730"/>
      <c r="KHN331" s="730"/>
      <c r="KHO331" s="730"/>
      <c r="KHP331" s="730"/>
      <c r="KHQ331" s="730"/>
      <c r="KHR331" s="730"/>
      <c r="KHS331" s="730"/>
      <c r="KHT331" s="730"/>
      <c r="KHU331" s="730"/>
      <c r="KHV331" s="730"/>
      <c r="KHW331" s="730"/>
      <c r="KHX331" s="730"/>
      <c r="KHY331" s="730"/>
      <c r="KHZ331" s="730"/>
      <c r="KIA331" s="730"/>
      <c r="KIB331" s="730"/>
      <c r="KIC331" s="730"/>
      <c r="KID331" s="730"/>
      <c r="KIE331" s="730"/>
      <c r="KIF331" s="730"/>
      <c r="KIG331" s="730"/>
      <c r="KIH331" s="730"/>
      <c r="KII331" s="730"/>
      <c r="KIJ331" s="730"/>
      <c r="KIK331" s="730"/>
      <c r="KIL331" s="730"/>
      <c r="KIM331" s="730"/>
      <c r="KIN331" s="730"/>
      <c r="KIO331" s="730"/>
      <c r="KIP331" s="730"/>
      <c r="KIQ331" s="730"/>
      <c r="KIR331" s="730"/>
      <c r="KIS331" s="730"/>
      <c r="KIT331" s="730"/>
      <c r="KIU331" s="730"/>
      <c r="KIV331" s="730"/>
      <c r="KIW331" s="730"/>
      <c r="KIX331" s="730"/>
      <c r="KIY331" s="730"/>
      <c r="KIZ331" s="730"/>
      <c r="KJA331" s="730"/>
      <c r="KJB331" s="730"/>
      <c r="KJC331" s="730"/>
      <c r="KJD331" s="730"/>
      <c r="KJE331" s="730"/>
      <c r="KJF331" s="730"/>
      <c r="KJG331" s="730"/>
      <c r="KJH331" s="730"/>
      <c r="KJI331" s="730"/>
      <c r="KJJ331" s="730"/>
      <c r="KJK331" s="730"/>
      <c r="KJL331" s="730"/>
      <c r="KJM331" s="730"/>
      <c r="KJN331" s="730"/>
      <c r="KJO331" s="730"/>
      <c r="KJP331" s="730"/>
      <c r="KJQ331" s="730"/>
      <c r="KJR331" s="730"/>
      <c r="KJS331" s="730"/>
      <c r="KJT331" s="730"/>
      <c r="KJU331" s="730"/>
      <c r="KJV331" s="730"/>
      <c r="KJW331" s="730"/>
      <c r="KJX331" s="730"/>
      <c r="KJY331" s="730"/>
      <c r="KJZ331" s="730"/>
      <c r="KKA331" s="730"/>
      <c r="KKB331" s="730"/>
      <c r="KKC331" s="730"/>
      <c r="KKD331" s="730"/>
      <c r="KKE331" s="730"/>
      <c r="KKF331" s="730"/>
      <c r="KKG331" s="730"/>
      <c r="KKH331" s="730"/>
      <c r="KKI331" s="730"/>
      <c r="KKJ331" s="730"/>
      <c r="KKK331" s="730"/>
      <c r="KKL331" s="730"/>
      <c r="KKM331" s="730"/>
      <c r="KKN331" s="730"/>
      <c r="KKO331" s="730"/>
      <c r="KKP331" s="730"/>
      <c r="KKQ331" s="730"/>
      <c r="KKR331" s="730"/>
      <c r="KKS331" s="730"/>
      <c r="KKT331" s="730"/>
      <c r="KKU331" s="730"/>
      <c r="KKV331" s="730"/>
      <c r="KKW331" s="730"/>
      <c r="KKX331" s="730"/>
      <c r="KKY331" s="730"/>
      <c r="KKZ331" s="730"/>
      <c r="KLA331" s="730"/>
      <c r="KLB331" s="730"/>
      <c r="KLC331" s="730"/>
      <c r="KLD331" s="730"/>
      <c r="KLE331" s="730"/>
      <c r="KLF331" s="730"/>
      <c r="KLG331" s="730"/>
      <c r="KLH331" s="730"/>
      <c r="KLI331" s="730"/>
      <c r="KLJ331" s="730"/>
      <c r="KLK331" s="730"/>
      <c r="KLL331" s="730"/>
      <c r="KLM331" s="730"/>
      <c r="KLN331" s="730"/>
      <c r="KLO331" s="730"/>
      <c r="KLP331" s="730"/>
      <c r="KLQ331" s="730"/>
      <c r="KLR331" s="730"/>
      <c r="KLS331" s="730"/>
      <c r="KLT331" s="730"/>
      <c r="KLU331" s="730"/>
      <c r="KLV331" s="730"/>
      <c r="KLW331" s="730"/>
      <c r="KLX331" s="730"/>
      <c r="KLY331" s="730"/>
      <c r="KLZ331" s="730"/>
      <c r="KMA331" s="730"/>
      <c r="KMB331" s="730"/>
      <c r="KMC331" s="730"/>
      <c r="KMD331" s="730"/>
      <c r="KME331" s="730"/>
      <c r="KMF331" s="730"/>
      <c r="KMG331" s="730"/>
      <c r="KMH331" s="730"/>
      <c r="KMI331" s="730"/>
      <c r="KMJ331" s="730"/>
      <c r="KMK331" s="730"/>
      <c r="KML331" s="730"/>
      <c r="KMM331" s="730"/>
      <c r="KMN331" s="730"/>
      <c r="KMO331" s="730"/>
      <c r="KMP331" s="730"/>
      <c r="KMQ331" s="730"/>
      <c r="KMR331" s="730"/>
      <c r="KMS331" s="730"/>
      <c r="KMT331" s="730"/>
      <c r="KMU331" s="730"/>
      <c r="KMV331" s="730"/>
      <c r="KMW331" s="730"/>
      <c r="KMX331" s="730"/>
      <c r="KMY331" s="730"/>
      <c r="KMZ331" s="730"/>
      <c r="KNA331" s="730"/>
      <c r="KNB331" s="730"/>
      <c r="KNC331" s="730"/>
      <c r="KND331" s="730"/>
      <c r="KNE331" s="730"/>
      <c r="KNF331" s="730"/>
      <c r="KNG331" s="730"/>
      <c r="KNH331" s="730"/>
      <c r="KNI331" s="730"/>
      <c r="KNJ331" s="730"/>
      <c r="KNK331" s="730"/>
      <c r="KNL331" s="730"/>
      <c r="KNM331" s="730"/>
      <c r="KNN331" s="730"/>
      <c r="KNO331" s="730"/>
      <c r="KNP331" s="730"/>
      <c r="KNQ331" s="730"/>
      <c r="KNR331" s="730"/>
      <c r="KNS331" s="730"/>
      <c r="KNT331" s="730"/>
      <c r="KNU331" s="730"/>
      <c r="KNV331" s="730"/>
      <c r="KNW331" s="730"/>
      <c r="KNX331" s="730"/>
      <c r="KNY331" s="730"/>
      <c r="KNZ331" s="730"/>
      <c r="KOA331" s="730"/>
      <c r="KOB331" s="730"/>
      <c r="KOC331" s="730"/>
      <c r="KOD331" s="730"/>
      <c r="KOE331" s="730"/>
      <c r="KOF331" s="730"/>
      <c r="KOG331" s="730"/>
      <c r="KOH331" s="730"/>
      <c r="KOI331" s="730"/>
      <c r="KOJ331" s="730"/>
      <c r="KOK331" s="730"/>
      <c r="KOL331" s="730"/>
      <c r="KOM331" s="730"/>
      <c r="KON331" s="730"/>
      <c r="KOO331" s="730"/>
      <c r="KOP331" s="730"/>
      <c r="KOQ331" s="730"/>
      <c r="KOR331" s="730"/>
      <c r="KOS331" s="730"/>
      <c r="KOT331" s="730"/>
      <c r="KOU331" s="730"/>
      <c r="KOV331" s="730"/>
      <c r="KOW331" s="730"/>
      <c r="KOX331" s="730"/>
      <c r="KOY331" s="730"/>
      <c r="KOZ331" s="730"/>
      <c r="KPA331" s="730"/>
      <c r="KPB331" s="730"/>
      <c r="KPC331" s="730"/>
      <c r="KPD331" s="730"/>
      <c r="KPE331" s="730"/>
      <c r="KPF331" s="730"/>
      <c r="KPG331" s="730"/>
      <c r="KPH331" s="730"/>
      <c r="KPI331" s="730"/>
      <c r="KPJ331" s="730"/>
      <c r="KPK331" s="730"/>
      <c r="KPL331" s="730"/>
      <c r="KPM331" s="730"/>
      <c r="KPN331" s="730"/>
      <c r="KPO331" s="730"/>
      <c r="KPP331" s="730"/>
      <c r="KPQ331" s="730"/>
      <c r="KPR331" s="730"/>
      <c r="KPS331" s="730"/>
      <c r="KPT331" s="730"/>
      <c r="KPU331" s="730"/>
      <c r="KPV331" s="730"/>
      <c r="KPW331" s="730"/>
      <c r="KPX331" s="730"/>
      <c r="KPY331" s="730"/>
      <c r="KPZ331" s="730"/>
      <c r="KQA331" s="730"/>
      <c r="KQB331" s="730"/>
      <c r="KQC331" s="730"/>
      <c r="KQD331" s="730"/>
      <c r="KQE331" s="730"/>
      <c r="KQF331" s="730"/>
      <c r="KQG331" s="730"/>
      <c r="KQH331" s="730"/>
      <c r="KQI331" s="730"/>
      <c r="KQJ331" s="730"/>
      <c r="KQK331" s="730"/>
      <c r="KQL331" s="730"/>
      <c r="KQM331" s="730"/>
      <c r="KQN331" s="730"/>
      <c r="KQO331" s="730"/>
      <c r="KQP331" s="730"/>
      <c r="KQQ331" s="730"/>
      <c r="KQR331" s="730"/>
      <c r="KQS331" s="730"/>
      <c r="KQT331" s="730"/>
      <c r="KQU331" s="730"/>
      <c r="KQV331" s="730"/>
      <c r="KQW331" s="730"/>
      <c r="KQX331" s="730"/>
      <c r="KQY331" s="730"/>
      <c r="KQZ331" s="730"/>
      <c r="KRA331" s="730"/>
      <c r="KRB331" s="730"/>
      <c r="KRC331" s="730"/>
      <c r="KRD331" s="730"/>
      <c r="KRE331" s="730"/>
      <c r="KRF331" s="730"/>
      <c r="KRG331" s="730"/>
      <c r="KRH331" s="730"/>
      <c r="KRI331" s="730"/>
      <c r="KRJ331" s="730"/>
      <c r="KRK331" s="730"/>
      <c r="KRL331" s="730"/>
      <c r="KRM331" s="730"/>
      <c r="KRN331" s="730"/>
      <c r="KRO331" s="730"/>
      <c r="KRP331" s="730"/>
      <c r="KRQ331" s="730"/>
      <c r="KRR331" s="730"/>
      <c r="KRS331" s="730"/>
      <c r="KRT331" s="730"/>
      <c r="KRU331" s="730"/>
      <c r="KRV331" s="730"/>
      <c r="KRW331" s="730"/>
      <c r="KRX331" s="730"/>
      <c r="KRY331" s="730"/>
      <c r="KRZ331" s="730"/>
      <c r="KSA331" s="730"/>
      <c r="KSB331" s="730"/>
      <c r="KSC331" s="730"/>
      <c r="KSD331" s="730"/>
      <c r="KSE331" s="730"/>
      <c r="KSF331" s="730"/>
      <c r="KSG331" s="730"/>
      <c r="KSH331" s="730"/>
      <c r="KSI331" s="730"/>
      <c r="KSJ331" s="730"/>
      <c r="KSK331" s="730"/>
      <c r="KSL331" s="730"/>
      <c r="KSM331" s="730"/>
      <c r="KSN331" s="730"/>
      <c r="KSO331" s="730"/>
      <c r="KSP331" s="730"/>
      <c r="KSQ331" s="730"/>
      <c r="KSR331" s="730"/>
      <c r="KSS331" s="730"/>
      <c r="KST331" s="730"/>
      <c r="KSU331" s="730"/>
      <c r="KSV331" s="730"/>
      <c r="KSW331" s="730"/>
      <c r="KSX331" s="730"/>
      <c r="KSY331" s="730"/>
      <c r="KSZ331" s="730"/>
      <c r="KTA331" s="730"/>
      <c r="KTB331" s="730"/>
      <c r="KTC331" s="730"/>
      <c r="KTD331" s="730"/>
      <c r="KTE331" s="730"/>
      <c r="KTF331" s="730"/>
      <c r="KTG331" s="730"/>
      <c r="KTH331" s="730"/>
      <c r="KTI331" s="730"/>
      <c r="KTJ331" s="730"/>
      <c r="KTK331" s="730"/>
      <c r="KTL331" s="730"/>
      <c r="KTM331" s="730"/>
      <c r="KTN331" s="730"/>
      <c r="KTO331" s="730"/>
      <c r="KTP331" s="730"/>
      <c r="KTQ331" s="730"/>
      <c r="KTR331" s="730"/>
      <c r="KTS331" s="730"/>
      <c r="KTT331" s="730"/>
      <c r="KTU331" s="730"/>
      <c r="KTV331" s="730"/>
      <c r="KTW331" s="730"/>
      <c r="KTX331" s="730"/>
      <c r="KTY331" s="730"/>
      <c r="KTZ331" s="730"/>
      <c r="KUA331" s="730"/>
      <c r="KUB331" s="730"/>
      <c r="KUC331" s="730"/>
      <c r="KUD331" s="730"/>
      <c r="KUE331" s="730"/>
      <c r="KUF331" s="730"/>
      <c r="KUG331" s="730"/>
      <c r="KUH331" s="730"/>
      <c r="KUI331" s="730"/>
      <c r="KUJ331" s="730"/>
      <c r="KUK331" s="730"/>
      <c r="KUL331" s="730"/>
      <c r="KUM331" s="730"/>
      <c r="KUN331" s="730"/>
      <c r="KUO331" s="730"/>
      <c r="KUP331" s="730"/>
      <c r="KUQ331" s="730"/>
      <c r="KUR331" s="730"/>
      <c r="KUS331" s="730"/>
      <c r="KUT331" s="730"/>
      <c r="KUU331" s="730"/>
      <c r="KUV331" s="730"/>
      <c r="KUW331" s="730"/>
      <c r="KUX331" s="730"/>
      <c r="KUY331" s="730"/>
      <c r="KUZ331" s="730"/>
      <c r="KVA331" s="730"/>
      <c r="KVB331" s="730"/>
      <c r="KVC331" s="730"/>
      <c r="KVD331" s="730"/>
      <c r="KVE331" s="730"/>
      <c r="KVF331" s="730"/>
      <c r="KVG331" s="730"/>
      <c r="KVH331" s="730"/>
      <c r="KVI331" s="730"/>
      <c r="KVJ331" s="730"/>
      <c r="KVK331" s="730"/>
      <c r="KVL331" s="730"/>
      <c r="KVM331" s="730"/>
      <c r="KVN331" s="730"/>
      <c r="KVO331" s="730"/>
      <c r="KVP331" s="730"/>
      <c r="KVQ331" s="730"/>
      <c r="KVR331" s="730"/>
      <c r="KVS331" s="730"/>
      <c r="KVT331" s="730"/>
      <c r="KVU331" s="730"/>
      <c r="KVV331" s="730"/>
      <c r="KVW331" s="730"/>
      <c r="KVX331" s="730"/>
      <c r="KVY331" s="730"/>
      <c r="KVZ331" s="730"/>
      <c r="KWA331" s="730"/>
      <c r="KWB331" s="730"/>
      <c r="KWC331" s="730"/>
      <c r="KWD331" s="730"/>
      <c r="KWE331" s="730"/>
      <c r="KWF331" s="730"/>
      <c r="KWG331" s="730"/>
      <c r="KWH331" s="730"/>
      <c r="KWI331" s="730"/>
      <c r="KWJ331" s="730"/>
      <c r="KWK331" s="730"/>
      <c r="KWL331" s="730"/>
      <c r="KWM331" s="730"/>
      <c r="KWN331" s="730"/>
      <c r="KWO331" s="730"/>
      <c r="KWP331" s="730"/>
      <c r="KWQ331" s="730"/>
      <c r="KWR331" s="730"/>
      <c r="KWS331" s="730"/>
      <c r="KWT331" s="730"/>
      <c r="KWU331" s="730"/>
      <c r="KWV331" s="730"/>
      <c r="KWW331" s="730"/>
      <c r="KWX331" s="730"/>
      <c r="KWY331" s="730"/>
      <c r="KWZ331" s="730"/>
      <c r="KXA331" s="730"/>
      <c r="KXB331" s="730"/>
      <c r="KXC331" s="730"/>
      <c r="KXD331" s="730"/>
      <c r="KXE331" s="730"/>
      <c r="KXF331" s="730"/>
      <c r="KXG331" s="730"/>
      <c r="KXH331" s="730"/>
      <c r="KXI331" s="730"/>
      <c r="KXJ331" s="730"/>
      <c r="KXK331" s="730"/>
      <c r="KXL331" s="730"/>
      <c r="KXM331" s="730"/>
      <c r="KXN331" s="730"/>
      <c r="KXO331" s="730"/>
      <c r="KXP331" s="730"/>
      <c r="KXQ331" s="730"/>
      <c r="KXR331" s="730"/>
      <c r="KXS331" s="730"/>
      <c r="KXT331" s="730"/>
      <c r="KXU331" s="730"/>
      <c r="KXV331" s="730"/>
      <c r="KXW331" s="730"/>
      <c r="KXX331" s="730"/>
      <c r="KXY331" s="730"/>
      <c r="KXZ331" s="730"/>
      <c r="KYA331" s="730"/>
      <c r="KYB331" s="730"/>
      <c r="KYC331" s="730"/>
      <c r="KYD331" s="730"/>
      <c r="KYE331" s="730"/>
      <c r="KYF331" s="730"/>
      <c r="KYG331" s="730"/>
      <c r="KYH331" s="730"/>
      <c r="KYI331" s="730"/>
      <c r="KYJ331" s="730"/>
      <c r="KYK331" s="730"/>
      <c r="KYL331" s="730"/>
      <c r="KYM331" s="730"/>
      <c r="KYN331" s="730"/>
      <c r="KYO331" s="730"/>
      <c r="KYP331" s="730"/>
      <c r="KYQ331" s="730"/>
      <c r="KYR331" s="730"/>
      <c r="KYS331" s="730"/>
      <c r="KYT331" s="730"/>
      <c r="KYU331" s="730"/>
      <c r="KYV331" s="730"/>
      <c r="KYW331" s="730"/>
      <c r="KYX331" s="730"/>
      <c r="KYY331" s="730"/>
      <c r="KYZ331" s="730"/>
      <c r="KZA331" s="730"/>
      <c r="KZB331" s="730"/>
      <c r="KZC331" s="730"/>
      <c r="KZD331" s="730"/>
      <c r="KZE331" s="730"/>
      <c r="KZF331" s="730"/>
      <c r="KZG331" s="730"/>
      <c r="KZH331" s="730"/>
      <c r="KZI331" s="730"/>
      <c r="KZJ331" s="730"/>
      <c r="KZK331" s="730"/>
      <c r="KZL331" s="730"/>
      <c r="KZM331" s="730"/>
      <c r="KZN331" s="730"/>
      <c r="KZO331" s="730"/>
      <c r="KZP331" s="730"/>
      <c r="KZQ331" s="730"/>
      <c r="KZR331" s="730"/>
      <c r="KZS331" s="730"/>
      <c r="KZT331" s="730"/>
      <c r="KZU331" s="730"/>
      <c r="KZV331" s="730"/>
      <c r="KZW331" s="730"/>
      <c r="KZX331" s="730"/>
      <c r="KZY331" s="730"/>
      <c r="KZZ331" s="730"/>
      <c r="LAA331" s="730"/>
      <c r="LAB331" s="730"/>
      <c r="LAC331" s="730"/>
      <c r="LAD331" s="730"/>
      <c r="LAE331" s="730"/>
      <c r="LAF331" s="730"/>
      <c r="LAG331" s="730"/>
      <c r="LAH331" s="730"/>
      <c r="LAI331" s="730"/>
      <c r="LAJ331" s="730"/>
      <c r="LAK331" s="730"/>
      <c r="LAL331" s="730"/>
      <c r="LAM331" s="730"/>
      <c r="LAN331" s="730"/>
      <c r="LAO331" s="730"/>
      <c r="LAP331" s="730"/>
      <c r="LAQ331" s="730"/>
      <c r="LAR331" s="730"/>
      <c r="LAS331" s="730"/>
      <c r="LAT331" s="730"/>
      <c r="LAU331" s="730"/>
      <c r="LAV331" s="730"/>
      <c r="LAW331" s="730"/>
      <c r="LAX331" s="730"/>
      <c r="LAY331" s="730"/>
      <c r="LAZ331" s="730"/>
      <c r="LBA331" s="730"/>
      <c r="LBB331" s="730"/>
      <c r="LBC331" s="730"/>
      <c r="LBD331" s="730"/>
      <c r="LBE331" s="730"/>
      <c r="LBF331" s="730"/>
      <c r="LBG331" s="730"/>
      <c r="LBH331" s="730"/>
      <c r="LBI331" s="730"/>
      <c r="LBJ331" s="730"/>
      <c r="LBK331" s="730"/>
      <c r="LBL331" s="730"/>
      <c r="LBM331" s="730"/>
      <c r="LBN331" s="730"/>
      <c r="LBO331" s="730"/>
      <c r="LBP331" s="730"/>
      <c r="LBQ331" s="730"/>
      <c r="LBR331" s="730"/>
      <c r="LBS331" s="730"/>
      <c r="LBT331" s="730"/>
      <c r="LBU331" s="730"/>
      <c r="LBV331" s="730"/>
      <c r="LBW331" s="730"/>
      <c r="LBX331" s="730"/>
      <c r="LBY331" s="730"/>
      <c r="LBZ331" s="730"/>
      <c r="LCA331" s="730"/>
      <c r="LCB331" s="730"/>
      <c r="LCC331" s="730"/>
      <c r="LCD331" s="730"/>
      <c r="LCE331" s="730"/>
      <c r="LCF331" s="730"/>
      <c r="LCG331" s="730"/>
      <c r="LCH331" s="730"/>
      <c r="LCI331" s="730"/>
      <c r="LCJ331" s="730"/>
      <c r="LCK331" s="730"/>
      <c r="LCL331" s="730"/>
      <c r="LCM331" s="730"/>
      <c r="LCN331" s="730"/>
      <c r="LCO331" s="730"/>
      <c r="LCP331" s="730"/>
      <c r="LCQ331" s="730"/>
      <c r="LCR331" s="730"/>
      <c r="LCS331" s="730"/>
      <c r="LCT331" s="730"/>
      <c r="LCU331" s="730"/>
      <c r="LCV331" s="730"/>
      <c r="LCW331" s="730"/>
      <c r="LCX331" s="730"/>
      <c r="LCY331" s="730"/>
      <c r="LCZ331" s="730"/>
      <c r="LDA331" s="730"/>
      <c r="LDB331" s="730"/>
      <c r="LDC331" s="730"/>
      <c r="LDD331" s="730"/>
      <c r="LDE331" s="730"/>
      <c r="LDF331" s="730"/>
      <c r="LDG331" s="730"/>
      <c r="LDH331" s="730"/>
      <c r="LDI331" s="730"/>
      <c r="LDJ331" s="730"/>
      <c r="LDK331" s="730"/>
      <c r="LDL331" s="730"/>
      <c r="LDM331" s="730"/>
      <c r="LDN331" s="730"/>
      <c r="LDO331" s="730"/>
      <c r="LDP331" s="730"/>
      <c r="LDQ331" s="730"/>
      <c r="LDR331" s="730"/>
      <c r="LDS331" s="730"/>
      <c r="LDT331" s="730"/>
      <c r="LDU331" s="730"/>
      <c r="LDV331" s="730"/>
      <c r="LDW331" s="730"/>
      <c r="LDX331" s="730"/>
      <c r="LDY331" s="730"/>
      <c r="LDZ331" s="730"/>
      <c r="LEA331" s="730"/>
      <c r="LEB331" s="730"/>
      <c r="LEC331" s="730"/>
      <c r="LED331" s="730"/>
      <c r="LEE331" s="730"/>
      <c r="LEF331" s="730"/>
      <c r="LEG331" s="730"/>
      <c r="LEH331" s="730"/>
      <c r="LEI331" s="730"/>
      <c r="LEJ331" s="730"/>
      <c r="LEK331" s="730"/>
      <c r="LEL331" s="730"/>
      <c r="LEM331" s="730"/>
      <c r="LEN331" s="730"/>
      <c r="LEO331" s="730"/>
      <c r="LEP331" s="730"/>
      <c r="LEQ331" s="730"/>
      <c r="LER331" s="730"/>
      <c r="LES331" s="730"/>
      <c r="LET331" s="730"/>
      <c r="LEU331" s="730"/>
      <c r="LEV331" s="730"/>
      <c r="LEW331" s="730"/>
      <c r="LEX331" s="730"/>
      <c r="LEY331" s="730"/>
      <c r="LEZ331" s="730"/>
      <c r="LFA331" s="730"/>
      <c r="LFB331" s="730"/>
      <c r="LFC331" s="730"/>
      <c r="LFD331" s="730"/>
      <c r="LFE331" s="730"/>
      <c r="LFF331" s="730"/>
      <c r="LFG331" s="730"/>
      <c r="LFH331" s="730"/>
      <c r="LFI331" s="730"/>
      <c r="LFJ331" s="730"/>
      <c r="LFK331" s="730"/>
      <c r="LFL331" s="730"/>
      <c r="LFM331" s="730"/>
      <c r="LFN331" s="730"/>
      <c r="LFO331" s="730"/>
      <c r="LFP331" s="730"/>
      <c r="LFQ331" s="730"/>
      <c r="LFR331" s="730"/>
      <c r="LFS331" s="730"/>
      <c r="LFT331" s="730"/>
      <c r="LFU331" s="730"/>
      <c r="LFV331" s="730"/>
      <c r="LFW331" s="730"/>
      <c r="LFX331" s="730"/>
      <c r="LFY331" s="730"/>
      <c r="LFZ331" s="730"/>
      <c r="LGA331" s="730"/>
      <c r="LGB331" s="730"/>
      <c r="LGC331" s="730"/>
      <c r="LGD331" s="730"/>
      <c r="LGE331" s="730"/>
      <c r="LGF331" s="730"/>
      <c r="LGG331" s="730"/>
      <c r="LGH331" s="730"/>
      <c r="LGI331" s="730"/>
      <c r="LGJ331" s="730"/>
      <c r="LGK331" s="730"/>
      <c r="LGL331" s="730"/>
      <c r="LGM331" s="730"/>
      <c r="LGN331" s="730"/>
      <c r="LGO331" s="730"/>
      <c r="LGP331" s="730"/>
      <c r="LGQ331" s="730"/>
      <c r="LGR331" s="730"/>
      <c r="LGS331" s="730"/>
      <c r="LGT331" s="730"/>
      <c r="LGU331" s="730"/>
      <c r="LGV331" s="730"/>
      <c r="LGW331" s="730"/>
      <c r="LGX331" s="730"/>
      <c r="LGY331" s="730"/>
      <c r="LGZ331" s="730"/>
      <c r="LHA331" s="730"/>
      <c r="LHB331" s="730"/>
      <c r="LHC331" s="730"/>
      <c r="LHD331" s="730"/>
      <c r="LHE331" s="730"/>
      <c r="LHF331" s="730"/>
      <c r="LHG331" s="730"/>
      <c r="LHH331" s="730"/>
      <c r="LHI331" s="730"/>
      <c r="LHJ331" s="730"/>
      <c r="LHK331" s="730"/>
      <c r="LHL331" s="730"/>
      <c r="LHM331" s="730"/>
      <c r="LHN331" s="730"/>
      <c r="LHO331" s="730"/>
      <c r="LHP331" s="730"/>
      <c r="LHQ331" s="730"/>
      <c r="LHR331" s="730"/>
      <c r="LHS331" s="730"/>
      <c r="LHT331" s="730"/>
      <c r="LHU331" s="730"/>
      <c r="LHV331" s="730"/>
      <c r="LHW331" s="730"/>
      <c r="LHX331" s="730"/>
      <c r="LHY331" s="730"/>
      <c r="LHZ331" s="730"/>
      <c r="LIA331" s="730"/>
      <c r="LIB331" s="730"/>
      <c r="LIC331" s="730"/>
      <c r="LID331" s="730"/>
      <c r="LIE331" s="730"/>
      <c r="LIF331" s="730"/>
      <c r="LIG331" s="730"/>
      <c r="LIH331" s="730"/>
      <c r="LII331" s="730"/>
      <c r="LIJ331" s="730"/>
      <c r="LIK331" s="730"/>
      <c r="LIL331" s="730"/>
      <c r="LIM331" s="730"/>
      <c r="LIN331" s="730"/>
      <c r="LIO331" s="730"/>
      <c r="LIP331" s="730"/>
      <c r="LIQ331" s="730"/>
      <c r="LIR331" s="730"/>
      <c r="LIS331" s="730"/>
      <c r="LIT331" s="730"/>
      <c r="LIU331" s="730"/>
      <c r="LIV331" s="730"/>
      <c r="LIW331" s="730"/>
      <c r="LIX331" s="730"/>
      <c r="LIY331" s="730"/>
      <c r="LIZ331" s="730"/>
      <c r="LJA331" s="730"/>
      <c r="LJB331" s="730"/>
      <c r="LJC331" s="730"/>
      <c r="LJD331" s="730"/>
      <c r="LJE331" s="730"/>
      <c r="LJF331" s="730"/>
      <c r="LJG331" s="730"/>
      <c r="LJH331" s="730"/>
      <c r="LJI331" s="730"/>
      <c r="LJJ331" s="730"/>
      <c r="LJK331" s="730"/>
      <c r="LJL331" s="730"/>
      <c r="LJM331" s="730"/>
      <c r="LJN331" s="730"/>
      <c r="LJO331" s="730"/>
      <c r="LJP331" s="730"/>
      <c r="LJQ331" s="730"/>
      <c r="LJR331" s="730"/>
      <c r="LJS331" s="730"/>
      <c r="LJT331" s="730"/>
      <c r="LJU331" s="730"/>
      <c r="LJV331" s="730"/>
      <c r="LJW331" s="730"/>
      <c r="LJX331" s="730"/>
      <c r="LJY331" s="730"/>
      <c r="LJZ331" s="730"/>
      <c r="LKA331" s="730"/>
      <c r="LKB331" s="730"/>
      <c r="LKC331" s="730"/>
      <c r="LKD331" s="730"/>
      <c r="LKE331" s="730"/>
      <c r="LKF331" s="730"/>
      <c r="LKG331" s="730"/>
      <c r="LKH331" s="730"/>
      <c r="LKI331" s="730"/>
      <c r="LKJ331" s="730"/>
      <c r="LKK331" s="730"/>
      <c r="LKL331" s="730"/>
      <c r="LKM331" s="730"/>
      <c r="LKN331" s="730"/>
      <c r="LKO331" s="730"/>
      <c r="LKP331" s="730"/>
      <c r="LKQ331" s="730"/>
      <c r="LKR331" s="730"/>
      <c r="LKS331" s="730"/>
      <c r="LKT331" s="730"/>
      <c r="LKU331" s="730"/>
      <c r="LKV331" s="730"/>
      <c r="LKW331" s="730"/>
      <c r="LKX331" s="730"/>
      <c r="LKY331" s="730"/>
      <c r="LKZ331" s="730"/>
      <c r="LLA331" s="730"/>
      <c r="LLB331" s="730"/>
      <c r="LLC331" s="730"/>
      <c r="LLD331" s="730"/>
      <c r="LLE331" s="730"/>
      <c r="LLF331" s="730"/>
      <c r="LLG331" s="730"/>
      <c r="LLH331" s="730"/>
      <c r="LLI331" s="730"/>
      <c r="LLJ331" s="730"/>
      <c r="LLK331" s="730"/>
      <c r="LLL331" s="730"/>
      <c r="LLM331" s="730"/>
      <c r="LLN331" s="730"/>
      <c r="LLO331" s="730"/>
      <c r="LLP331" s="730"/>
      <c r="LLQ331" s="730"/>
      <c r="LLR331" s="730"/>
      <c r="LLS331" s="730"/>
      <c r="LLT331" s="730"/>
      <c r="LLU331" s="730"/>
      <c r="LLV331" s="730"/>
      <c r="LLW331" s="730"/>
      <c r="LLX331" s="730"/>
      <c r="LLY331" s="730"/>
      <c r="LLZ331" s="730"/>
      <c r="LMA331" s="730"/>
      <c r="LMB331" s="730"/>
      <c r="LMC331" s="730"/>
      <c r="LMD331" s="730"/>
      <c r="LME331" s="730"/>
      <c r="LMF331" s="730"/>
      <c r="LMG331" s="730"/>
      <c r="LMH331" s="730"/>
      <c r="LMI331" s="730"/>
      <c r="LMJ331" s="730"/>
      <c r="LMK331" s="730"/>
      <c r="LML331" s="730"/>
      <c r="LMM331" s="730"/>
      <c r="LMN331" s="730"/>
      <c r="LMO331" s="730"/>
      <c r="LMP331" s="730"/>
      <c r="LMQ331" s="730"/>
      <c r="LMR331" s="730"/>
      <c r="LMS331" s="730"/>
      <c r="LMT331" s="730"/>
      <c r="LMU331" s="730"/>
      <c r="LMV331" s="730"/>
      <c r="LMW331" s="730"/>
      <c r="LMX331" s="730"/>
      <c r="LMY331" s="730"/>
      <c r="LMZ331" s="730"/>
      <c r="LNA331" s="730"/>
      <c r="LNB331" s="730"/>
      <c r="LNC331" s="730"/>
      <c r="LND331" s="730"/>
      <c r="LNE331" s="730"/>
      <c r="LNF331" s="730"/>
      <c r="LNG331" s="730"/>
      <c r="LNH331" s="730"/>
      <c r="LNI331" s="730"/>
      <c r="LNJ331" s="730"/>
      <c r="LNK331" s="730"/>
      <c r="LNL331" s="730"/>
      <c r="LNM331" s="730"/>
      <c r="LNN331" s="730"/>
      <c r="LNO331" s="730"/>
      <c r="LNP331" s="730"/>
      <c r="LNQ331" s="730"/>
      <c r="LNR331" s="730"/>
      <c r="LNS331" s="730"/>
      <c r="LNT331" s="730"/>
      <c r="LNU331" s="730"/>
      <c r="LNV331" s="730"/>
      <c r="LNW331" s="730"/>
      <c r="LNX331" s="730"/>
      <c r="LNY331" s="730"/>
      <c r="LNZ331" s="730"/>
      <c r="LOA331" s="730"/>
      <c r="LOB331" s="730"/>
      <c r="LOC331" s="730"/>
      <c r="LOD331" s="730"/>
      <c r="LOE331" s="730"/>
      <c r="LOF331" s="730"/>
      <c r="LOG331" s="730"/>
      <c r="LOH331" s="730"/>
      <c r="LOI331" s="730"/>
      <c r="LOJ331" s="730"/>
      <c r="LOK331" s="730"/>
      <c r="LOL331" s="730"/>
      <c r="LOM331" s="730"/>
      <c r="LON331" s="730"/>
      <c r="LOO331" s="730"/>
      <c r="LOP331" s="730"/>
      <c r="LOQ331" s="730"/>
      <c r="LOR331" s="730"/>
      <c r="LOS331" s="730"/>
      <c r="LOT331" s="730"/>
      <c r="LOU331" s="730"/>
      <c r="LOV331" s="730"/>
      <c r="LOW331" s="730"/>
      <c r="LOX331" s="730"/>
      <c r="LOY331" s="730"/>
      <c r="LOZ331" s="730"/>
      <c r="LPA331" s="730"/>
      <c r="LPB331" s="730"/>
      <c r="LPC331" s="730"/>
      <c r="LPD331" s="730"/>
      <c r="LPE331" s="730"/>
      <c r="LPF331" s="730"/>
      <c r="LPG331" s="730"/>
      <c r="LPH331" s="730"/>
      <c r="LPI331" s="730"/>
      <c r="LPJ331" s="730"/>
      <c r="LPK331" s="730"/>
      <c r="LPL331" s="730"/>
      <c r="LPM331" s="730"/>
      <c r="LPN331" s="730"/>
      <c r="LPO331" s="730"/>
      <c r="LPP331" s="730"/>
      <c r="LPQ331" s="730"/>
      <c r="LPR331" s="730"/>
      <c r="LPS331" s="730"/>
      <c r="LPT331" s="730"/>
      <c r="LPU331" s="730"/>
      <c r="LPV331" s="730"/>
      <c r="LPW331" s="730"/>
      <c r="LPX331" s="730"/>
      <c r="LPY331" s="730"/>
      <c r="LPZ331" s="730"/>
      <c r="LQA331" s="730"/>
      <c r="LQB331" s="730"/>
      <c r="LQC331" s="730"/>
      <c r="LQD331" s="730"/>
      <c r="LQE331" s="730"/>
      <c r="LQF331" s="730"/>
      <c r="LQG331" s="730"/>
      <c r="LQH331" s="730"/>
      <c r="LQI331" s="730"/>
      <c r="LQJ331" s="730"/>
      <c r="LQK331" s="730"/>
      <c r="LQL331" s="730"/>
      <c r="LQM331" s="730"/>
      <c r="LQN331" s="730"/>
      <c r="LQO331" s="730"/>
      <c r="LQP331" s="730"/>
      <c r="LQQ331" s="730"/>
      <c r="LQR331" s="730"/>
      <c r="LQS331" s="730"/>
      <c r="LQT331" s="730"/>
      <c r="LQU331" s="730"/>
      <c r="LQV331" s="730"/>
      <c r="LQW331" s="730"/>
      <c r="LQX331" s="730"/>
      <c r="LQY331" s="730"/>
      <c r="LQZ331" s="730"/>
      <c r="LRA331" s="730"/>
      <c r="LRB331" s="730"/>
      <c r="LRC331" s="730"/>
      <c r="LRD331" s="730"/>
      <c r="LRE331" s="730"/>
      <c r="LRF331" s="730"/>
      <c r="LRG331" s="730"/>
      <c r="LRH331" s="730"/>
      <c r="LRI331" s="730"/>
      <c r="LRJ331" s="730"/>
      <c r="LRK331" s="730"/>
      <c r="LRL331" s="730"/>
      <c r="LRM331" s="730"/>
      <c r="LRN331" s="730"/>
      <c r="LRO331" s="730"/>
      <c r="LRP331" s="730"/>
      <c r="LRQ331" s="730"/>
      <c r="LRR331" s="730"/>
      <c r="LRS331" s="730"/>
      <c r="LRT331" s="730"/>
      <c r="LRU331" s="730"/>
      <c r="LRV331" s="730"/>
      <c r="LRW331" s="730"/>
      <c r="LRX331" s="730"/>
      <c r="LRY331" s="730"/>
      <c r="LRZ331" s="730"/>
      <c r="LSA331" s="730"/>
      <c r="LSB331" s="730"/>
      <c r="LSC331" s="730"/>
      <c r="LSD331" s="730"/>
      <c r="LSE331" s="730"/>
      <c r="LSF331" s="730"/>
      <c r="LSG331" s="730"/>
      <c r="LSH331" s="730"/>
      <c r="LSI331" s="730"/>
      <c r="LSJ331" s="730"/>
      <c r="LSK331" s="730"/>
      <c r="LSL331" s="730"/>
      <c r="LSM331" s="730"/>
      <c r="LSN331" s="730"/>
      <c r="LSO331" s="730"/>
      <c r="LSP331" s="730"/>
      <c r="LSQ331" s="730"/>
      <c r="LSR331" s="730"/>
      <c r="LSS331" s="730"/>
      <c r="LST331" s="730"/>
      <c r="LSU331" s="730"/>
      <c r="LSV331" s="730"/>
      <c r="LSW331" s="730"/>
      <c r="LSX331" s="730"/>
      <c r="LSY331" s="730"/>
      <c r="LSZ331" s="730"/>
      <c r="LTA331" s="730"/>
      <c r="LTB331" s="730"/>
      <c r="LTC331" s="730"/>
      <c r="LTD331" s="730"/>
      <c r="LTE331" s="730"/>
      <c r="LTF331" s="730"/>
      <c r="LTG331" s="730"/>
      <c r="LTH331" s="730"/>
      <c r="LTI331" s="730"/>
      <c r="LTJ331" s="730"/>
      <c r="LTK331" s="730"/>
      <c r="LTL331" s="730"/>
      <c r="LTM331" s="730"/>
      <c r="LTN331" s="730"/>
      <c r="LTO331" s="730"/>
      <c r="LTP331" s="730"/>
      <c r="LTQ331" s="730"/>
      <c r="LTR331" s="730"/>
      <c r="LTS331" s="730"/>
      <c r="LTT331" s="730"/>
      <c r="LTU331" s="730"/>
      <c r="LTV331" s="730"/>
      <c r="LTW331" s="730"/>
      <c r="LTX331" s="730"/>
      <c r="LTY331" s="730"/>
      <c r="LTZ331" s="730"/>
      <c r="LUA331" s="730"/>
      <c r="LUB331" s="730"/>
      <c r="LUC331" s="730"/>
      <c r="LUD331" s="730"/>
      <c r="LUE331" s="730"/>
      <c r="LUF331" s="730"/>
      <c r="LUG331" s="730"/>
      <c r="LUH331" s="730"/>
      <c r="LUI331" s="730"/>
      <c r="LUJ331" s="730"/>
      <c r="LUK331" s="730"/>
      <c r="LUL331" s="730"/>
      <c r="LUM331" s="730"/>
      <c r="LUN331" s="730"/>
      <c r="LUO331" s="730"/>
      <c r="LUP331" s="730"/>
      <c r="LUQ331" s="730"/>
      <c r="LUR331" s="730"/>
      <c r="LUS331" s="730"/>
      <c r="LUT331" s="730"/>
      <c r="LUU331" s="730"/>
      <c r="LUV331" s="730"/>
      <c r="LUW331" s="730"/>
      <c r="LUX331" s="730"/>
      <c r="LUY331" s="730"/>
      <c r="LUZ331" s="730"/>
      <c r="LVA331" s="730"/>
      <c r="LVB331" s="730"/>
      <c r="LVC331" s="730"/>
      <c r="LVD331" s="730"/>
      <c r="LVE331" s="730"/>
      <c r="LVF331" s="730"/>
      <c r="LVG331" s="730"/>
      <c r="LVH331" s="730"/>
      <c r="LVI331" s="730"/>
      <c r="LVJ331" s="730"/>
      <c r="LVK331" s="730"/>
      <c r="LVL331" s="730"/>
      <c r="LVM331" s="730"/>
      <c r="LVN331" s="730"/>
      <c r="LVO331" s="730"/>
      <c r="LVP331" s="730"/>
      <c r="LVQ331" s="730"/>
      <c r="LVR331" s="730"/>
      <c r="LVS331" s="730"/>
      <c r="LVT331" s="730"/>
      <c r="LVU331" s="730"/>
      <c r="LVV331" s="730"/>
      <c r="LVW331" s="730"/>
      <c r="LVX331" s="730"/>
      <c r="LVY331" s="730"/>
      <c r="LVZ331" s="730"/>
      <c r="LWA331" s="730"/>
      <c r="LWB331" s="730"/>
      <c r="LWC331" s="730"/>
      <c r="LWD331" s="730"/>
      <c r="LWE331" s="730"/>
      <c r="LWF331" s="730"/>
      <c r="LWG331" s="730"/>
      <c r="LWH331" s="730"/>
      <c r="LWI331" s="730"/>
      <c r="LWJ331" s="730"/>
      <c r="LWK331" s="730"/>
      <c r="LWL331" s="730"/>
      <c r="LWM331" s="730"/>
      <c r="LWN331" s="730"/>
      <c r="LWO331" s="730"/>
      <c r="LWP331" s="730"/>
      <c r="LWQ331" s="730"/>
      <c r="LWR331" s="730"/>
      <c r="LWS331" s="730"/>
      <c r="LWT331" s="730"/>
      <c r="LWU331" s="730"/>
      <c r="LWV331" s="730"/>
      <c r="LWW331" s="730"/>
      <c r="LWX331" s="730"/>
      <c r="LWY331" s="730"/>
      <c r="LWZ331" s="730"/>
      <c r="LXA331" s="730"/>
      <c r="LXB331" s="730"/>
      <c r="LXC331" s="730"/>
      <c r="LXD331" s="730"/>
      <c r="LXE331" s="730"/>
      <c r="LXF331" s="730"/>
      <c r="LXG331" s="730"/>
      <c r="LXH331" s="730"/>
      <c r="LXI331" s="730"/>
      <c r="LXJ331" s="730"/>
      <c r="LXK331" s="730"/>
      <c r="LXL331" s="730"/>
      <c r="LXM331" s="730"/>
      <c r="LXN331" s="730"/>
      <c r="LXO331" s="730"/>
      <c r="LXP331" s="730"/>
      <c r="LXQ331" s="730"/>
      <c r="LXR331" s="730"/>
      <c r="LXS331" s="730"/>
      <c r="LXT331" s="730"/>
      <c r="LXU331" s="730"/>
      <c r="LXV331" s="730"/>
      <c r="LXW331" s="730"/>
      <c r="LXX331" s="730"/>
      <c r="LXY331" s="730"/>
      <c r="LXZ331" s="730"/>
      <c r="LYA331" s="730"/>
      <c r="LYB331" s="730"/>
      <c r="LYC331" s="730"/>
      <c r="LYD331" s="730"/>
      <c r="LYE331" s="730"/>
      <c r="LYF331" s="730"/>
      <c r="LYG331" s="730"/>
      <c r="LYH331" s="730"/>
      <c r="LYI331" s="730"/>
      <c r="LYJ331" s="730"/>
      <c r="LYK331" s="730"/>
      <c r="LYL331" s="730"/>
      <c r="LYM331" s="730"/>
      <c r="LYN331" s="730"/>
      <c r="LYO331" s="730"/>
      <c r="LYP331" s="730"/>
      <c r="LYQ331" s="730"/>
      <c r="LYR331" s="730"/>
      <c r="LYS331" s="730"/>
      <c r="LYT331" s="730"/>
      <c r="LYU331" s="730"/>
      <c r="LYV331" s="730"/>
      <c r="LYW331" s="730"/>
      <c r="LYX331" s="730"/>
      <c r="LYY331" s="730"/>
      <c r="LYZ331" s="730"/>
      <c r="LZA331" s="730"/>
      <c r="LZB331" s="730"/>
      <c r="LZC331" s="730"/>
      <c r="LZD331" s="730"/>
      <c r="LZE331" s="730"/>
      <c r="LZF331" s="730"/>
      <c r="LZG331" s="730"/>
      <c r="LZH331" s="730"/>
      <c r="LZI331" s="730"/>
      <c r="LZJ331" s="730"/>
      <c r="LZK331" s="730"/>
      <c r="LZL331" s="730"/>
      <c r="LZM331" s="730"/>
      <c r="LZN331" s="730"/>
      <c r="LZO331" s="730"/>
      <c r="LZP331" s="730"/>
      <c r="LZQ331" s="730"/>
      <c r="LZR331" s="730"/>
      <c r="LZS331" s="730"/>
      <c r="LZT331" s="730"/>
      <c r="LZU331" s="730"/>
      <c r="LZV331" s="730"/>
      <c r="LZW331" s="730"/>
      <c r="LZX331" s="730"/>
      <c r="LZY331" s="730"/>
      <c r="LZZ331" s="730"/>
      <c r="MAA331" s="730"/>
      <c r="MAB331" s="730"/>
      <c r="MAC331" s="730"/>
      <c r="MAD331" s="730"/>
      <c r="MAE331" s="730"/>
      <c r="MAF331" s="730"/>
      <c r="MAG331" s="730"/>
      <c r="MAH331" s="730"/>
      <c r="MAI331" s="730"/>
      <c r="MAJ331" s="730"/>
      <c r="MAK331" s="730"/>
      <c r="MAL331" s="730"/>
      <c r="MAM331" s="730"/>
      <c r="MAN331" s="730"/>
      <c r="MAO331" s="730"/>
      <c r="MAP331" s="730"/>
      <c r="MAQ331" s="730"/>
      <c r="MAR331" s="730"/>
      <c r="MAS331" s="730"/>
      <c r="MAT331" s="730"/>
      <c r="MAU331" s="730"/>
      <c r="MAV331" s="730"/>
      <c r="MAW331" s="730"/>
      <c r="MAX331" s="730"/>
      <c r="MAY331" s="730"/>
      <c r="MAZ331" s="730"/>
      <c r="MBA331" s="730"/>
      <c r="MBB331" s="730"/>
      <c r="MBC331" s="730"/>
      <c r="MBD331" s="730"/>
      <c r="MBE331" s="730"/>
      <c r="MBF331" s="730"/>
      <c r="MBG331" s="730"/>
      <c r="MBH331" s="730"/>
      <c r="MBI331" s="730"/>
      <c r="MBJ331" s="730"/>
      <c r="MBK331" s="730"/>
      <c r="MBL331" s="730"/>
      <c r="MBM331" s="730"/>
      <c r="MBN331" s="730"/>
      <c r="MBO331" s="730"/>
      <c r="MBP331" s="730"/>
      <c r="MBQ331" s="730"/>
      <c r="MBR331" s="730"/>
      <c r="MBS331" s="730"/>
      <c r="MBT331" s="730"/>
      <c r="MBU331" s="730"/>
      <c r="MBV331" s="730"/>
      <c r="MBW331" s="730"/>
      <c r="MBX331" s="730"/>
      <c r="MBY331" s="730"/>
      <c r="MBZ331" s="730"/>
      <c r="MCA331" s="730"/>
      <c r="MCB331" s="730"/>
      <c r="MCC331" s="730"/>
      <c r="MCD331" s="730"/>
      <c r="MCE331" s="730"/>
      <c r="MCF331" s="730"/>
      <c r="MCG331" s="730"/>
      <c r="MCH331" s="730"/>
      <c r="MCI331" s="730"/>
      <c r="MCJ331" s="730"/>
      <c r="MCK331" s="730"/>
      <c r="MCL331" s="730"/>
      <c r="MCM331" s="730"/>
      <c r="MCN331" s="730"/>
      <c r="MCO331" s="730"/>
      <c r="MCP331" s="730"/>
      <c r="MCQ331" s="730"/>
      <c r="MCR331" s="730"/>
      <c r="MCS331" s="730"/>
      <c r="MCT331" s="730"/>
      <c r="MCU331" s="730"/>
      <c r="MCV331" s="730"/>
      <c r="MCW331" s="730"/>
      <c r="MCX331" s="730"/>
      <c r="MCY331" s="730"/>
      <c r="MCZ331" s="730"/>
      <c r="MDA331" s="730"/>
      <c r="MDB331" s="730"/>
      <c r="MDC331" s="730"/>
      <c r="MDD331" s="730"/>
      <c r="MDE331" s="730"/>
      <c r="MDF331" s="730"/>
      <c r="MDG331" s="730"/>
      <c r="MDH331" s="730"/>
      <c r="MDI331" s="730"/>
      <c r="MDJ331" s="730"/>
      <c r="MDK331" s="730"/>
      <c r="MDL331" s="730"/>
      <c r="MDM331" s="730"/>
      <c r="MDN331" s="730"/>
      <c r="MDO331" s="730"/>
      <c r="MDP331" s="730"/>
      <c r="MDQ331" s="730"/>
      <c r="MDR331" s="730"/>
      <c r="MDS331" s="730"/>
      <c r="MDT331" s="730"/>
      <c r="MDU331" s="730"/>
      <c r="MDV331" s="730"/>
      <c r="MDW331" s="730"/>
      <c r="MDX331" s="730"/>
      <c r="MDY331" s="730"/>
      <c r="MDZ331" s="730"/>
      <c r="MEA331" s="730"/>
      <c r="MEB331" s="730"/>
      <c r="MEC331" s="730"/>
      <c r="MED331" s="730"/>
      <c r="MEE331" s="730"/>
      <c r="MEF331" s="730"/>
      <c r="MEG331" s="730"/>
      <c r="MEH331" s="730"/>
      <c r="MEI331" s="730"/>
      <c r="MEJ331" s="730"/>
      <c r="MEK331" s="730"/>
      <c r="MEL331" s="730"/>
      <c r="MEM331" s="730"/>
      <c r="MEN331" s="730"/>
      <c r="MEO331" s="730"/>
      <c r="MEP331" s="730"/>
      <c r="MEQ331" s="730"/>
      <c r="MER331" s="730"/>
      <c r="MES331" s="730"/>
      <c r="MET331" s="730"/>
      <c r="MEU331" s="730"/>
      <c r="MEV331" s="730"/>
      <c r="MEW331" s="730"/>
      <c r="MEX331" s="730"/>
      <c r="MEY331" s="730"/>
      <c r="MEZ331" s="730"/>
      <c r="MFA331" s="730"/>
      <c r="MFB331" s="730"/>
      <c r="MFC331" s="730"/>
      <c r="MFD331" s="730"/>
      <c r="MFE331" s="730"/>
      <c r="MFF331" s="730"/>
      <c r="MFG331" s="730"/>
      <c r="MFH331" s="730"/>
      <c r="MFI331" s="730"/>
      <c r="MFJ331" s="730"/>
      <c r="MFK331" s="730"/>
      <c r="MFL331" s="730"/>
      <c r="MFM331" s="730"/>
      <c r="MFN331" s="730"/>
      <c r="MFO331" s="730"/>
      <c r="MFP331" s="730"/>
      <c r="MFQ331" s="730"/>
      <c r="MFR331" s="730"/>
      <c r="MFS331" s="730"/>
      <c r="MFT331" s="730"/>
      <c r="MFU331" s="730"/>
      <c r="MFV331" s="730"/>
      <c r="MFW331" s="730"/>
      <c r="MFX331" s="730"/>
      <c r="MFY331" s="730"/>
      <c r="MFZ331" s="730"/>
      <c r="MGA331" s="730"/>
      <c r="MGB331" s="730"/>
      <c r="MGC331" s="730"/>
      <c r="MGD331" s="730"/>
      <c r="MGE331" s="730"/>
      <c r="MGF331" s="730"/>
      <c r="MGG331" s="730"/>
      <c r="MGH331" s="730"/>
      <c r="MGI331" s="730"/>
      <c r="MGJ331" s="730"/>
      <c r="MGK331" s="730"/>
      <c r="MGL331" s="730"/>
      <c r="MGM331" s="730"/>
      <c r="MGN331" s="730"/>
      <c r="MGO331" s="730"/>
      <c r="MGP331" s="730"/>
      <c r="MGQ331" s="730"/>
      <c r="MGR331" s="730"/>
      <c r="MGS331" s="730"/>
      <c r="MGT331" s="730"/>
      <c r="MGU331" s="730"/>
      <c r="MGV331" s="730"/>
      <c r="MGW331" s="730"/>
      <c r="MGX331" s="730"/>
      <c r="MGY331" s="730"/>
      <c r="MGZ331" s="730"/>
      <c r="MHA331" s="730"/>
      <c r="MHB331" s="730"/>
      <c r="MHC331" s="730"/>
      <c r="MHD331" s="730"/>
      <c r="MHE331" s="730"/>
      <c r="MHF331" s="730"/>
      <c r="MHG331" s="730"/>
      <c r="MHH331" s="730"/>
      <c r="MHI331" s="730"/>
      <c r="MHJ331" s="730"/>
      <c r="MHK331" s="730"/>
      <c r="MHL331" s="730"/>
      <c r="MHM331" s="730"/>
      <c r="MHN331" s="730"/>
      <c r="MHO331" s="730"/>
      <c r="MHP331" s="730"/>
      <c r="MHQ331" s="730"/>
      <c r="MHR331" s="730"/>
      <c r="MHS331" s="730"/>
      <c r="MHT331" s="730"/>
      <c r="MHU331" s="730"/>
      <c r="MHV331" s="730"/>
      <c r="MHW331" s="730"/>
      <c r="MHX331" s="730"/>
      <c r="MHY331" s="730"/>
      <c r="MHZ331" s="730"/>
      <c r="MIA331" s="730"/>
      <c r="MIB331" s="730"/>
      <c r="MIC331" s="730"/>
      <c r="MID331" s="730"/>
      <c r="MIE331" s="730"/>
      <c r="MIF331" s="730"/>
      <c r="MIG331" s="730"/>
      <c r="MIH331" s="730"/>
      <c r="MII331" s="730"/>
      <c r="MIJ331" s="730"/>
      <c r="MIK331" s="730"/>
      <c r="MIL331" s="730"/>
      <c r="MIM331" s="730"/>
      <c r="MIN331" s="730"/>
      <c r="MIO331" s="730"/>
      <c r="MIP331" s="730"/>
      <c r="MIQ331" s="730"/>
      <c r="MIR331" s="730"/>
      <c r="MIS331" s="730"/>
      <c r="MIT331" s="730"/>
      <c r="MIU331" s="730"/>
      <c r="MIV331" s="730"/>
      <c r="MIW331" s="730"/>
      <c r="MIX331" s="730"/>
      <c r="MIY331" s="730"/>
      <c r="MIZ331" s="730"/>
      <c r="MJA331" s="730"/>
      <c r="MJB331" s="730"/>
      <c r="MJC331" s="730"/>
      <c r="MJD331" s="730"/>
      <c r="MJE331" s="730"/>
      <c r="MJF331" s="730"/>
      <c r="MJG331" s="730"/>
      <c r="MJH331" s="730"/>
      <c r="MJI331" s="730"/>
      <c r="MJJ331" s="730"/>
      <c r="MJK331" s="730"/>
      <c r="MJL331" s="730"/>
      <c r="MJM331" s="730"/>
      <c r="MJN331" s="730"/>
      <c r="MJO331" s="730"/>
      <c r="MJP331" s="730"/>
      <c r="MJQ331" s="730"/>
      <c r="MJR331" s="730"/>
      <c r="MJS331" s="730"/>
      <c r="MJT331" s="730"/>
      <c r="MJU331" s="730"/>
      <c r="MJV331" s="730"/>
      <c r="MJW331" s="730"/>
      <c r="MJX331" s="730"/>
      <c r="MJY331" s="730"/>
      <c r="MJZ331" s="730"/>
      <c r="MKA331" s="730"/>
      <c r="MKB331" s="730"/>
      <c r="MKC331" s="730"/>
      <c r="MKD331" s="730"/>
      <c r="MKE331" s="730"/>
      <c r="MKF331" s="730"/>
      <c r="MKG331" s="730"/>
      <c r="MKH331" s="730"/>
      <c r="MKI331" s="730"/>
      <c r="MKJ331" s="730"/>
      <c r="MKK331" s="730"/>
      <c r="MKL331" s="730"/>
      <c r="MKM331" s="730"/>
      <c r="MKN331" s="730"/>
      <c r="MKO331" s="730"/>
      <c r="MKP331" s="730"/>
      <c r="MKQ331" s="730"/>
      <c r="MKR331" s="730"/>
      <c r="MKS331" s="730"/>
      <c r="MKT331" s="730"/>
      <c r="MKU331" s="730"/>
      <c r="MKV331" s="730"/>
      <c r="MKW331" s="730"/>
      <c r="MKX331" s="730"/>
      <c r="MKY331" s="730"/>
      <c r="MKZ331" s="730"/>
      <c r="MLA331" s="730"/>
      <c r="MLB331" s="730"/>
      <c r="MLC331" s="730"/>
      <c r="MLD331" s="730"/>
      <c r="MLE331" s="730"/>
      <c r="MLF331" s="730"/>
      <c r="MLG331" s="730"/>
      <c r="MLH331" s="730"/>
      <c r="MLI331" s="730"/>
      <c r="MLJ331" s="730"/>
      <c r="MLK331" s="730"/>
      <c r="MLL331" s="730"/>
      <c r="MLM331" s="730"/>
      <c r="MLN331" s="730"/>
      <c r="MLO331" s="730"/>
      <c r="MLP331" s="730"/>
      <c r="MLQ331" s="730"/>
      <c r="MLR331" s="730"/>
      <c r="MLS331" s="730"/>
      <c r="MLT331" s="730"/>
      <c r="MLU331" s="730"/>
      <c r="MLV331" s="730"/>
      <c r="MLW331" s="730"/>
      <c r="MLX331" s="730"/>
      <c r="MLY331" s="730"/>
      <c r="MLZ331" s="730"/>
      <c r="MMA331" s="730"/>
      <c r="MMB331" s="730"/>
      <c r="MMC331" s="730"/>
      <c r="MMD331" s="730"/>
      <c r="MME331" s="730"/>
      <c r="MMF331" s="730"/>
      <c r="MMG331" s="730"/>
      <c r="MMH331" s="730"/>
      <c r="MMI331" s="730"/>
      <c r="MMJ331" s="730"/>
      <c r="MMK331" s="730"/>
      <c r="MML331" s="730"/>
      <c r="MMM331" s="730"/>
      <c r="MMN331" s="730"/>
      <c r="MMO331" s="730"/>
      <c r="MMP331" s="730"/>
      <c r="MMQ331" s="730"/>
      <c r="MMR331" s="730"/>
      <c r="MMS331" s="730"/>
      <c r="MMT331" s="730"/>
      <c r="MMU331" s="730"/>
      <c r="MMV331" s="730"/>
      <c r="MMW331" s="730"/>
      <c r="MMX331" s="730"/>
      <c r="MMY331" s="730"/>
      <c r="MMZ331" s="730"/>
      <c r="MNA331" s="730"/>
      <c r="MNB331" s="730"/>
      <c r="MNC331" s="730"/>
      <c r="MND331" s="730"/>
      <c r="MNE331" s="730"/>
      <c r="MNF331" s="730"/>
      <c r="MNG331" s="730"/>
      <c r="MNH331" s="730"/>
      <c r="MNI331" s="730"/>
      <c r="MNJ331" s="730"/>
      <c r="MNK331" s="730"/>
      <c r="MNL331" s="730"/>
      <c r="MNM331" s="730"/>
      <c r="MNN331" s="730"/>
      <c r="MNO331" s="730"/>
      <c r="MNP331" s="730"/>
      <c r="MNQ331" s="730"/>
      <c r="MNR331" s="730"/>
      <c r="MNS331" s="730"/>
      <c r="MNT331" s="730"/>
      <c r="MNU331" s="730"/>
      <c r="MNV331" s="730"/>
      <c r="MNW331" s="730"/>
      <c r="MNX331" s="730"/>
      <c r="MNY331" s="730"/>
      <c r="MNZ331" s="730"/>
      <c r="MOA331" s="730"/>
      <c r="MOB331" s="730"/>
      <c r="MOC331" s="730"/>
      <c r="MOD331" s="730"/>
      <c r="MOE331" s="730"/>
      <c r="MOF331" s="730"/>
      <c r="MOG331" s="730"/>
      <c r="MOH331" s="730"/>
      <c r="MOI331" s="730"/>
      <c r="MOJ331" s="730"/>
      <c r="MOK331" s="730"/>
      <c r="MOL331" s="730"/>
      <c r="MOM331" s="730"/>
      <c r="MON331" s="730"/>
      <c r="MOO331" s="730"/>
      <c r="MOP331" s="730"/>
      <c r="MOQ331" s="730"/>
      <c r="MOR331" s="730"/>
      <c r="MOS331" s="730"/>
      <c r="MOT331" s="730"/>
      <c r="MOU331" s="730"/>
      <c r="MOV331" s="730"/>
      <c r="MOW331" s="730"/>
      <c r="MOX331" s="730"/>
      <c r="MOY331" s="730"/>
      <c r="MOZ331" s="730"/>
      <c r="MPA331" s="730"/>
      <c r="MPB331" s="730"/>
      <c r="MPC331" s="730"/>
      <c r="MPD331" s="730"/>
      <c r="MPE331" s="730"/>
      <c r="MPF331" s="730"/>
      <c r="MPG331" s="730"/>
      <c r="MPH331" s="730"/>
      <c r="MPI331" s="730"/>
      <c r="MPJ331" s="730"/>
      <c r="MPK331" s="730"/>
      <c r="MPL331" s="730"/>
      <c r="MPM331" s="730"/>
      <c r="MPN331" s="730"/>
      <c r="MPO331" s="730"/>
      <c r="MPP331" s="730"/>
      <c r="MPQ331" s="730"/>
      <c r="MPR331" s="730"/>
      <c r="MPS331" s="730"/>
      <c r="MPT331" s="730"/>
      <c r="MPU331" s="730"/>
      <c r="MPV331" s="730"/>
      <c r="MPW331" s="730"/>
      <c r="MPX331" s="730"/>
      <c r="MPY331" s="730"/>
      <c r="MPZ331" s="730"/>
      <c r="MQA331" s="730"/>
      <c r="MQB331" s="730"/>
      <c r="MQC331" s="730"/>
      <c r="MQD331" s="730"/>
      <c r="MQE331" s="730"/>
      <c r="MQF331" s="730"/>
      <c r="MQG331" s="730"/>
      <c r="MQH331" s="730"/>
      <c r="MQI331" s="730"/>
      <c r="MQJ331" s="730"/>
      <c r="MQK331" s="730"/>
      <c r="MQL331" s="730"/>
      <c r="MQM331" s="730"/>
      <c r="MQN331" s="730"/>
      <c r="MQO331" s="730"/>
      <c r="MQP331" s="730"/>
      <c r="MQQ331" s="730"/>
      <c r="MQR331" s="730"/>
      <c r="MQS331" s="730"/>
      <c r="MQT331" s="730"/>
      <c r="MQU331" s="730"/>
      <c r="MQV331" s="730"/>
      <c r="MQW331" s="730"/>
      <c r="MQX331" s="730"/>
      <c r="MQY331" s="730"/>
      <c r="MQZ331" s="730"/>
      <c r="MRA331" s="730"/>
      <c r="MRB331" s="730"/>
      <c r="MRC331" s="730"/>
      <c r="MRD331" s="730"/>
      <c r="MRE331" s="730"/>
      <c r="MRF331" s="730"/>
      <c r="MRG331" s="730"/>
      <c r="MRH331" s="730"/>
      <c r="MRI331" s="730"/>
      <c r="MRJ331" s="730"/>
      <c r="MRK331" s="730"/>
      <c r="MRL331" s="730"/>
      <c r="MRM331" s="730"/>
      <c r="MRN331" s="730"/>
      <c r="MRO331" s="730"/>
      <c r="MRP331" s="730"/>
      <c r="MRQ331" s="730"/>
      <c r="MRR331" s="730"/>
      <c r="MRS331" s="730"/>
      <c r="MRT331" s="730"/>
      <c r="MRU331" s="730"/>
      <c r="MRV331" s="730"/>
      <c r="MRW331" s="730"/>
      <c r="MRX331" s="730"/>
      <c r="MRY331" s="730"/>
      <c r="MRZ331" s="730"/>
      <c r="MSA331" s="730"/>
      <c r="MSB331" s="730"/>
      <c r="MSC331" s="730"/>
      <c r="MSD331" s="730"/>
      <c r="MSE331" s="730"/>
      <c r="MSF331" s="730"/>
      <c r="MSG331" s="730"/>
      <c r="MSH331" s="730"/>
      <c r="MSI331" s="730"/>
      <c r="MSJ331" s="730"/>
      <c r="MSK331" s="730"/>
      <c r="MSL331" s="730"/>
      <c r="MSM331" s="730"/>
      <c r="MSN331" s="730"/>
      <c r="MSO331" s="730"/>
      <c r="MSP331" s="730"/>
      <c r="MSQ331" s="730"/>
      <c r="MSR331" s="730"/>
      <c r="MSS331" s="730"/>
      <c r="MST331" s="730"/>
      <c r="MSU331" s="730"/>
      <c r="MSV331" s="730"/>
      <c r="MSW331" s="730"/>
      <c r="MSX331" s="730"/>
      <c r="MSY331" s="730"/>
      <c r="MSZ331" s="730"/>
      <c r="MTA331" s="730"/>
      <c r="MTB331" s="730"/>
      <c r="MTC331" s="730"/>
      <c r="MTD331" s="730"/>
      <c r="MTE331" s="730"/>
      <c r="MTF331" s="730"/>
      <c r="MTG331" s="730"/>
      <c r="MTH331" s="730"/>
      <c r="MTI331" s="730"/>
      <c r="MTJ331" s="730"/>
      <c r="MTK331" s="730"/>
      <c r="MTL331" s="730"/>
      <c r="MTM331" s="730"/>
      <c r="MTN331" s="730"/>
      <c r="MTO331" s="730"/>
      <c r="MTP331" s="730"/>
      <c r="MTQ331" s="730"/>
      <c r="MTR331" s="730"/>
      <c r="MTS331" s="730"/>
      <c r="MTT331" s="730"/>
      <c r="MTU331" s="730"/>
      <c r="MTV331" s="730"/>
      <c r="MTW331" s="730"/>
      <c r="MTX331" s="730"/>
      <c r="MTY331" s="730"/>
      <c r="MTZ331" s="730"/>
      <c r="MUA331" s="730"/>
      <c r="MUB331" s="730"/>
      <c r="MUC331" s="730"/>
      <c r="MUD331" s="730"/>
      <c r="MUE331" s="730"/>
      <c r="MUF331" s="730"/>
      <c r="MUG331" s="730"/>
      <c r="MUH331" s="730"/>
      <c r="MUI331" s="730"/>
      <c r="MUJ331" s="730"/>
      <c r="MUK331" s="730"/>
      <c r="MUL331" s="730"/>
      <c r="MUM331" s="730"/>
      <c r="MUN331" s="730"/>
      <c r="MUO331" s="730"/>
      <c r="MUP331" s="730"/>
      <c r="MUQ331" s="730"/>
      <c r="MUR331" s="730"/>
      <c r="MUS331" s="730"/>
      <c r="MUT331" s="730"/>
      <c r="MUU331" s="730"/>
      <c r="MUV331" s="730"/>
      <c r="MUW331" s="730"/>
      <c r="MUX331" s="730"/>
      <c r="MUY331" s="730"/>
      <c r="MUZ331" s="730"/>
      <c r="MVA331" s="730"/>
      <c r="MVB331" s="730"/>
      <c r="MVC331" s="730"/>
      <c r="MVD331" s="730"/>
      <c r="MVE331" s="730"/>
      <c r="MVF331" s="730"/>
      <c r="MVG331" s="730"/>
      <c r="MVH331" s="730"/>
      <c r="MVI331" s="730"/>
      <c r="MVJ331" s="730"/>
      <c r="MVK331" s="730"/>
      <c r="MVL331" s="730"/>
      <c r="MVM331" s="730"/>
      <c r="MVN331" s="730"/>
      <c r="MVO331" s="730"/>
      <c r="MVP331" s="730"/>
      <c r="MVQ331" s="730"/>
      <c r="MVR331" s="730"/>
      <c r="MVS331" s="730"/>
      <c r="MVT331" s="730"/>
      <c r="MVU331" s="730"/>
      <c r="MVV331" s="730"/>
      <c r="MVW331" s="730"/>
      <c r="MVX331" s="730"/>
      <c r="MVY331" s="730"/>
      <c r="MVZ331" s="730"/>
      <c r="MWA331" s="730"/>
      <c r="MWB331" s="730"/>
      <c r="MWC331" s="730"/>
      <c r="MWD331" s="730"/>
      <c r="MWE331" s="730"/>
      <c r="MWF331" s="730"/>
      <c r="MWG331" s="730"/>
      <c r="MWH331" s="730"/>
      <c r="MWI331" s="730"/>
      <c r="MWJ331" s="730"/>
      <c r="MWK331" s="730"/>
      <c r="MWL331" s="730"/>
      <c r="MWM331" s="730"/>
      <c r="MWN331" s="730"/>
      <c r="MWO331" s="730"/>
      <c r="MWP331" s="730"/>
      <c r="MWQ331" s="730"/>
      <c r="MWR331" s="730"/>
      <c r="MWS331" s="730"/>
      <c r="MWT331" s="730"/>
      <c r="MWU331" s="730"/>
      <c r="MWV331" s="730"/>
      <c r="MWW331" s="730"/>
      <c r="MWX331" s="730"/>
      <c r="MWY331" s="730"/>
      <c r="MWZ331" s="730"/>
      <c r="MXA331" s="730"/>
      <c r="MXB331" s="730"/>
      <c r="MXC331" s="730"/>
      <c r="MXD331" s="730"/>
      <c r="MXE331" s="730"/>
      <c r="MXF331" s="730"/>
      <c r="MXG331" s="730"/>
      <c r="MXH331" s="730"/>
      <c r="MXI331" s="730"/>
      <c r="MXJ331" s="730"/>
      <c r="MXK331" s="730"/>
      <c r="MXL331" s="730"/>
      <c r="MXM331" s="730"/>
      <c r="MXN331" s="730"/>
      <c r="MXO331" s="730"/>
      <c r="MXP331" s="730"/>
      <c r="MXQ331" s="730"/>
      <c r="MXR331" s="730"/>
      <c r="MXS331" s="730"/>
      <c r="MXT331" s="730"/>
      <c r="MXU331" s="730"/>
      <c r="MXV331" s="730"/>
      <c r="MXW331" s="730"/>
      <c r="MXX331" s="730"/>
      <c r="MXY331" s="730"/>
      <c r="MXZ331" s="730"/>
      <c r="MYA331" s="730"/>
      <c r="MYB331" s="730"/>
      <c r="MYC331" s="730"/>
      <c r="MYD331" s="730"/>
      <c r="MYE331" s="730"/>
      <c r="MYF331" s="730"/>
      <c r="MYG331" s="730"/>
      <c r="MYH331" s="730"/>
      <c r="MYI331" s="730"/>
      <c r="MYJ331" s="730"/>
      <c r="MYK331" s="730"/>
      <c r="MYL331" s="730"/>
      <c r="MYM331" s="730"/>
      <c r="MYN331" s="730"/>
      <c r="MYO331" s="730"/>
      <c r="MYP331" s="730"/>
      <c r="MYQ331" s="730"/>
      <c r="MYR331" s="730"/>
      <c r="MYS331" s="730"/>
      <c r="MYT331" s="730"/>
      <c r="MYU331" s="730"/>
      <c r="MYV331" s="730"/>
      <c r="MYW331" s="730"/>
      <c r="MYX331" s="730"/>
      <c r="MYY331" s="730"/>
      <c r="MYZ331" s="730"/>
      <c r="MZA331" s="730"/>
      <c r="MZB331" s="730"/>
      <c r="MZC331" s="730"/>
      <c r="MZD331" s="730"/>
      <c r="MZE331" s="730"/>
      <c r="MZF331" s="730"/>
      <c r="MZG331" s="730"/>
      <c r="MZH331" s="730"/>
      <c r="MZI331" s="730"/>
      <c r="MZJ331" s="730"/>
      <c r="MZK331" s="730"/>
      <c r="MZL331" s="730"/>
      <c r="MZM331" s="730"/>
      <c r="MZN331" s="730"/>
      <c r="MZO331" s="730"/>
      <c r="MZP331" s="730"/>
      <c r="MZQ331" s="730"/>
      <c r="MZR331" s="730"/>
      <c r="MZS331" s="730"/>
      <c r="MZT331" s="730"/>
      <c r="MZU331" s="730"/>
      <c r="MZV331" s="730"/>
      <c r="MZW331" s="730"/>
      <c r="MZX331" s="730"/>
      <c r="MZY331" s="730"/>
      <c r="MZZ331" s="730"/>
      <c r="NAA331" s="730"/>
      <c r="NAB331" s="730"/>
      <c r="NAC331" s="730"/>
      <c r="NAD331" s="730"/>
      <c r="NAE331" s="730"/>
      <c r="NAF331" s="730"/>
      <c r="NAG331" s="730"/>
      <c r="NAH331" s="730"/>
      <c r="NAI331" s="730"/>
      <c r="NAJ331" s="730"/>
      <c r="NAK331" s="730"/>
      <c r="NAL331" s="730"/>
      <c r="NAM331" s="730"/>
      <c r="NAN331" s="730"/>
      <c r="NAO331" s="730"/>
      <c r="NAP331" s="730"/>
      <c r="NAQ331" s="730"/>
      <c r="NAR331" s="730"/>
      <c r="NAS331" s="730"/>
      <c r="NAT331" s="730"/>
      <c r="NAU331" s="730"/>
      <c r="NAV331" s="730"/>
      <c r="NAW331" s="730"/>
      <c r="NAX331" s="730"/>
      <c r="NAY331" s="730"/>
      <c r="NAZ331" s="730"/>
      <c r="NBA331" s="730"/>
      <c r="NBB331" s="730"/>
      <c r="NBC331" s="730"/>
      <c r="NBD331" s="730"/>
      <c r="NBE331" s="730"/>
      <c r="NBF331" s="730"/>
      <c r="NBG331" s="730"/>
      <c r="NBH331" s="730"/>
      <c r="NBI331" s="730"/>
      <c r="NBJ331" s="730"/>
      <c r="NBK331" s="730"/>
      <c r="NBL331" s="730"/>
      <c r="NBM331" s="730"/>
      <c r="NBN331" s="730"/>
      <c r="NBO331" s="730"/>
      <c r="NBP331" s="730"/>
      <c r="NBQ331" s="730"/>
      <c r="NBR331" s="730"/>
      <c r="NBS331" s="730"/>
      <c r="NBT331" s="730"/>
      <c r="NBU331" s="730"/>
      <c r="NBV331" s="730"/>
      <c r="NBW331" s="730"/>
      <c r="NBX331" s="730"/>
      <c r="NBY331" s="730"/>
      <c r="NBZ331" s="730"/>
      <c r="NCA331" s="730"/>
      <c r="NCB331" s="730"/>
      <c r="NCC331" s="730"/>
      <c r="NCD331" s="730"/>
      <c r="NCE331" s="730"/>
      <c r="NCF331" s="730"/>
      <c r="NCG331" s="730"/>
      <c r="NCH331" s="730"/>
      <c r="NCI331" s="730"/>
      <c r="NCJ331" s="730"/>
      <c r="NCK331" s="730"/>
      <c r="NCL331" s="730"/>
      <c r="NCM331" s="730"/>
      <c r="NCN331" s="730"/>
      <c r="NCO331" s="730"/>
      <c r="NCP331" s="730"/>
      <c r="NCQ331" s="730"/>
      <c r="NCR331" s="730"/>
      <c r="NCS331" s="730"/>
      <c r="NCT331" s="730"/>
      <c r="NCU331" s="730"/>
      <c r="NCV331" s="730"/>
      <c r="NCW331" s="730"/>
      <c r="NCX331" s="730"/>
      <c r="NCY331" s="730"/>
      <c r="NCZ331" s="730"/>
      <c r="NDA331" s="730"/>
      <c r="NDB331" s="730"/>
      <c r="NDC331" s="730"/>
      <c r="NDD331" s="730"/>
      <c r="NDE331" s="730"/>
      <c r="NDF331" s="730"/>
      <c r="NDG331" s="730"/>
      <c r="NDH331" s="730"/>
      <c r="NDI331" s="730"/>
      <c r="NDJ331" s="730"/>
      <c r="NDK331" s="730"/>
      <c r="NDL331" s="730"/>
      <c r="NDM331" s="730"/>
      <c r="NDN331" s="730"/>
      <c r="NDO331" s="730"/>
      <c r="NDP331" s="730"/>
      <c r="NDQ331" s="730"/>
      <c r="NDR331" s="730"/>
      <c r="NDS331" s="730"/>
      <c r="NDT331" s="730"/>
      <c r="NDU331" s="730"/>
      <c r="NDV331" s="730"/>
      <c r="NDW331" s="730"/>
      <c r="NDX331" s="730"/>
      <c r="NDY331" s="730"/>
      <c r="NDZ331" s="730"/>
      <c r="NEA331" s="730"/>
      <c r="NEB331" s="730"/>
      <c r="NEC331" s="730"/>
      <c r="NED331" s="730"/>
      <c r="NEE331" s="730"/>
      <c r="NEF331" s="730"/>
      <c r="NEG331" s="730"/>
      <c r="NEH331" s="730"/>
      <c r="NEI331" s="730"/>
      <c r="NEJ331" s="730"/>
      <c r="NEK331" s="730"/>
      <c r="NEL331" s="730"/>
      <c r="NEM331" s="730"/>
      <c r="NEN331" s="730"/>
      <c r="NEO331" s="730"/>
      <c r="NEP331" s="730"/>
      <c r="NEQ331" s="730"/>
      <c r="NER331" s="730"/>
      <c r="NES331" s="730"/>
      <c r="NET331" s="730"/>
      <c r="NEU331" s="730"/>
      <c r="NEV331" s="730"/>
      <c r="NEW331" s="730"/>
      <c r="NEX331" s="730"/>
      <c r="NEY331" s="730"/>
      <c r="NEZ331" s="730"/>
      <c r="NFA331" s="730"/>
      <c r="NFB331" s="730"/>
      <c r="NFC331" s="730"/>
      <c r="NFD331" s="730"/>
      <c r="NFE331" s="730"/>
      <c r="NFF331" s="730"/>
      <c r="NFG331" s="730"/>
      <c r="NFH331" s="730"/>
      <c r="NFI331" s="730"/>
      <c r="NFJ331" s="730"/>
      <c r="NFK331" s="730"/>
      <c r="NFL331" s="730"/>
      <c r="NFM331" s="730"/>
      <c r="NFN331" s="730"/>
      <c r="NFO331" s="730"/>
      <c r="NFP331" s="730"/>
      <c r="NFQ331" s="730"/>
      <c r="NFR331" s="730"/>
      <c r="NFS331" s="730"/>
      <c r="NFT331" s="730"/>
      <c r="NFU331" s="730"/>
      <c r="NFV331" s="730"/>
      <c r="NFW331" s="730"/>
      <c r="NFX331" s="730"/>
      <c r="NFY331" s="730"/>
      <c r="NFZ331" s="730"/>
      <c r="NGA331" s="730"/>
      <c r="NGB331" s="730"/>
      <c r="NGC331" s="730"/>
      <c r="NGD331" s="730"/>
      <c r="NGE331" s="730"/>
      <c r="NGF331" s="730"/>
      <c r="NGG331" s="730"/>
      <c r="NGH331" s="730"/>
      <c r="NGI331" s="730"/>
      <c r="NGJ331" s="730"/>
      <c r="NGK331" s="730"/>
      <c r="NGL331" s="730"/>
      <c r="NGM331" s="730"/>
      <c r="NGN331" s="730"/>
      <c r="NGO331" s="730"/>
      <c r="NGP331" s="730"/>
      <c r="NGQ331" s="730"/>
      <c r="NGR331" s="730"/>
      <c r="NGS331" s="730"/>
      <c r="NGT331" s="730"/>
      <c r="NGU331" s="730"/>
      <c r="NGV331" s="730"/>
      <c r="NGW331" s="730"/>
      <c r="NGX331" s="730"/>
      <c r="NGY331" s="730"/>
      <c r="NGZ331" s="730"/>
      <c r="NHA331" s="730"/>
      <c r="NHB331" s="730"/>
      <c r="NHC331" s="730"/>
      <c r="NHD331" s="730"/>
      <c r="NHE331" s="730"/>
      <c r="NHF331" s="730"/>
      <c r="NHG331" s="730"/>
      <c r="NHH331" s="730"/>
      <c r="NHI331" s="730"/>
      <c r="NHJ331" s="730"/>
      <c r="NHK331" s="730"/>
      <c r="NHL331" s="730"/>
      <c r="NHM331" s="730"/>
      <c r="NHN331" s="730"/>
      <c r="NHO331" s="730"/>
      <c r="NHP331" s="730"/>
      <c r="NHQ331" s="730"/>
      <c r="NHR331" s="730"/>
      <c r="NHS331" s="730"/>
      <c r="NHT331" s="730"/>
      <c r="NHU331" s="730"/>
      <c r="NHV331" s="730"/>
      <c r="NHW331" s="730"/>
      <c r="NHX331" s="730"/>
      <c r="NHY331" s="730"/>
      <c r="NHZ331" s="730"/>
      <c r="NIA331" s="730"/>
      <c r="NIB331" s="730"/>
      <c r="NIC331" s="730"/>
      <c r="NID331" s="730"/>
      <c r="NIE331" s="730"/>
      <c r="NIF331" s="730"/>
      <c r="NIG331" s="730"/>
      <c r="NIH331" s="730"/>
      <c r="NII331" s="730"/>
      <c r="NIJ331" s="730"/>
      <c r="NIK331" s="730"/>
      <c r="NIL331" s="730"/>
      <c r="NIM331" s="730"/>
      <c r="NIN331" s="730"/>
      <c r="NIO331" s="730"/>
      <c r="NIP331" s="730"/>
      <c r="NIQ331" s="730"/>
      <c r="NIR331" s="730"/>
      <c r="NIS331" s="730"/>
      <c r="NIT331" s="730"/>
      <c r="NIU331" s="730"/>
      <c r="NIV331" s="730"/>
      <c r="NIW331" s="730"/>
      <c r="NIX331" s="730"/>
      <c r="NIY331" s="730"/>
      <c r="NIZ331" s="730"/>
      <c r="NJA331" s="730"/>
      <c r="NJB331" s="730"/>
      <c r="NJC331" s="730"/>
      <c r="NJD331" s="730"/>
      <c r="NJE331" s="730"/>
      <c r="NJF331" s="730"/>
      <c r="NJG331" s="730"/>
      <c r="NJH331" s="730"/>
      <c r="NJI331" s="730"/>
      <c r="NJJ331" s="730"/>
      <c r="NJK331" s="730"/>
      <c r="NJL331" s="730"/>
      <c r="NJM331" s="730"/>
      <c r="NJN331" s="730"/>
      <c r="NJO331" s="730"/>
      <c r="NJP331" s="730"/>
      <c r="NJQ331" s="730"/>
      <c r="NJR331" s="730"/>
      <c r="NJS331" s="730"/>
      <c r="NJT331" s="730"/>
      <c r="NJU331" s="730"/>
      <c r="NJV331" s="730"/>
      <c r="NJW331" s="730"/>
      <c r="NJX331" s="730"/>
      <c r="NJY331" s="730"/>
      <c r="NJZ331" s="730"/>
      <c r="NKA331" s="730"/>
      <c r="NKB331" s="730"/>
      <c r="NKC331" s="730"/>
      <c r="NKD331" s="730"/>
      <c r="NKE331" s="730"/>
      <c r="NKF331" s="730"/>
      <c r="NKG331" s="730"/>
      <c r="NKH331" s="730"/>
      <c r="NKI331" s="730"/>
      <c r="NKJ331" s="730"/>
      <c r="NKK331" s="730"/>
      <c r="NKL331" s="730"/>
      <c r="NKM331" s="730"/>
      <c r="NKN331" s="730"/>
      <c r="NKO331" s="730"/>
      <c r="NKP331" s="730"/>
      <c r="NKQ331" s="730"/>
      <c r="NKR331" s="730"/>
      <c r="NKS331" s="730"/>
      <c r="NKT331" s="730"/>
      <c r="NKU331" s="730"/>
      <c r="NKV331" s="730"/>
      <c r="NKW331" s="730"/>
      <c r="NKX331" s="730"/>
      <c r="NKY331" s="730"/>
      <c r="NKZ331" s="730"/>
      <c r="NLA331" s="730"/>
      <c r="NLB331" s="730"/>
      <c r="NLC331" s="730"/>
      <c r="NLD331" s="730"/>
      <c r="NLE331" s="730"/>
      <c r="NLF331" s="730"/>
      <c r="NLG331" s="730"/>
      <c r="NLH331" s="730"/>
      <c r="NLI331" s="730"/>
      <c r="NLJ331" s="730"/>
      <c r="NLK331" s="730"/>
      <c r="NLL331" s="730"/>
      <c r="NLM331" s="730"/>
      <c r="NLN331" s="730"/>
      <c r="NLO331" s="730"/>
      <c r="NLP331" s="730"/>
      <c r="NLQ331" s="730"/>
      <c r="NLR331" s="730"/>
      <c r="NLS331" s="730"/>
      <c r="NLT331" s="730"/>
      <c r="NLU331" s="730"/>
      <c r="NLV331" s="730"/>
      <c r="NLW331" s="730"/>
      <c r="NLX331" s="730"/>
      <c r="NLY331" s="730"/>
      <c r="NLZ331" s="730"/>
      <c r="NMA331" s="730"/>
      <c r="NMB331" s="730"/>
      <c r="NMC331" s="730"/>
      <c r="NMD331" s="730"/>
      <c r="NME331" s="730"/>
      <c r="NMF331" s="730"/>
      <c r="NMG331" s="730"/>
      <c r="NMH331" s="730"/>
      <c r="NMI331" s="730"/>
      <c r="NMJ331" s="730"/>
      <c r="NMK331" s="730"/>
      <c r="NML331" s="730"/>
      <c r="NMM331" s="730"/>
      <c r="NMN331" s="730"/>
      <c r="NMO331" s="730"/>
      <c r="NMP331" s="730"/>
      <c r="NMQ331" s="730"/>
      <c r="NMR331" s="730"/>
      <c r="NMS331" s="730"/>
      <c r="NMT331" s="730"/>
      <c r="NMU331" s="730"/>
      <c r="NMV331" s="730"/>
      <c r="NMW331" s="730"/>
      <c r="NMX331" s="730"/>
      <c r="NMY331" s="730"/>
      <c r="NMZ331" s="730"/>
      <c r="NNA331" s="730"/>
      <c r="NNB331" s="730"/>
      <c r="NNC331" s="730"/>
      <c r="NND331" s="730"/>
      <c r="NNE331" s="730"/>
      <c r="NNF331" s="730"/>
      <c r="NNG331" s="730"/>
      <c r="NNH331" s="730"/>
      <c r="NNI331" s="730"/>
      <c r="NNJ331" s="730"/>
      <c r="NNK331" s="730"/>
      <c r="NNL331" s="730"/>
      <c r="NNM331" s="730"/>
      <c r="NNN331" s="730"/>
      <c r="NNO331" s="730"/>
      <c r="NNP331" s="730"/>
      <c r="NNQ331" s="730"/>
      <c r="NNR331" s="730"/>
      <c r="NNS331" s="730"/>
      <c r="NNT331" s="730"/>
      <c r="NNU331" s="730"/>
      <c r="NNV331" s="730"/>
      <c r="NNW331" s="730"/>
      <c r="NNX331" s="730"/>
      <c r="NNY331" s="730"/>
      <c r="NNZ331" s="730"/>
      <c r="NOA331" s="730"/>
      <c r="NOB331" s="730"/>
      <c r="NOC331" s="730"/>
      <c r="NOD331" s="730"/>
      <c r="NOE331" s="730"/>
      <c r="NOF331" s="730"/>
      <c r="NOG331" s="730"/>
      <c r="NOH331" s="730"/>
      <c r="NOI331" s="730"/>
      <c r="NOJ331" s="730"/>
      <c r="NOK331" s="730"/>
      <c r="NOL331" s="730"/>
      <c r="NOM331" s="730"/>
      <c r="NON331" s="730"/>
      <c r="NOO331" s="730"/>
      <c r="NOP331" s="730"/>
      <c r="NOQ331" s="730"/>
      <c r="NOR331" s="730"/>
      <c r="NOS331" s="730"/>
      <c r="NOT331" s="730"/>
      <c r="NOU331" s="730"/>
      <c r="NOV331" s="730"/>
      <c r="NOW331" s="730"/>
      <c r="NOX331" s="730"/>
      <c r="NOY331" s="730"/>
      <c r="NOZ331" s="730"/>
      <c r="NPA331" s="730"/>
      <c r="NPB331" s="730"/>
      <c r="NPC331" s="730"/>
      <c r="NPD331" s="730"/>
      <c r="NPE331" s="730"/>
      <c r="NPF331" s="730"/>
      <c r="NPG331" s="730"/>
      <c r="NPH331" s="730"/>
      <c r="NPI331" s="730"/>
      <c r="NPJ331" s="730"/>
      <c r="NPK331" s="730"/>
      <c r="NPL331" s="730"/>
      <c r="NPM331" s="730"/>
      <c r="NPN331" s="730"/>
      <c r="NPO331" s="730"/>
      <c r="NPP331" s="730"/>
      <c r="NPQ331" s="730"/>
      <c r="NPR331" s="730"/>
      <c r="NPS331" s="730"/>
      <c r="NPT331" s="730"/>
      <c r="NPU331" s="730"/>
      <c r="NPV331" s="730"/>
      <c r="NPW331" s="730"/>
      <c r="NPX331" s="730"/>
      <c r="NPY331" s="730"/>
      <c r="NPZ331" s="730"/>
      <c r="NQA331" s="730"/>
      <c r="NQB331" s="730"/>
      <c r="NQC331" s="730"/>
      <c r="NQD331" s="730"/>
      <c r="NQE331" s="730"/>
      <c r="NQF331" s="730"/>
      <c r="NQG331" s="730"/>
      <c r="NQH331" s="730"/>
      <c r="NQI331" s="730"/>
      <c r="NQJ331" s="730"/>
      <c r="NQK331" s="730"/>
      <c r="NQL331" s="730"/>
      <c r="NQM331" s="730"/>
      <c r="NQN331" s="730"/>
      <c r="NQO331" s="730"/>
      <c r="NQP331" s="730"/>
      <c r="NQQ331" s="730"/>
      <c r="NQR331" s="730"/>
      <c r="NQS331" s="730"/>
      <c r="NQT331" s="730"/>
      <c r="NQU331" s="730"/>
      <c r="NQV331" s="730"/>
      <c r="NQW331" s="730"/>
      <c r="NQX331" s="730"/>
      <c r="NQY331" s="730"/>
      <c r="NQZ331" s="730"/>
      <c r="NRA331" s="730"/>
      <c r="NRB331" s="730"/>
      <c r="NRC331" s="730"/>
      <c r="NRD331" s="730"/>
      <c r="NRE331" s="730"/>
      <c r="NRF331" s="730"/>
      <c r="NRG331" s="730"/>
      <c r="NRH331" s="730"/>
      <c r="NRI331" s="730"/>
      <c r="NRJ331" s="730"/>
      <c r="NRK331" s="730"/>
      <c r="NRL331" s="730"/>
      <c r="NRM331" s="730"/>
      <c r="NRN331" s="730"/>
      <c r="NRO331" s="730"/>
      <c r="NRP331" s="730"/>
      <c r="NRQ331" s="730"/>
      <c r="NRR331" s="730"/>
      <c r="NRS331" s="730"/>
      <c r="NRT331" s="730"/>
      <c r="NRU331" s="730"/>
      <c r="NRV331" s="730"/>
      <c r="NRW331" s="730"/>
      <c r="NRX331" s="730"/>
      <c r="NRY331" s="730"/>
      <c r="NRZ331" s="730"/>
      <c r="NSA331" s="730"/>
      <c r="NSB331" s="730"/>
      <c r="NSC331" s="730"/>
      <c r="NSD331" s="730"/>
      <c r="NSE331" s="730"/>
      <c r="NSF331" s="730"/>
      <c r="NSG331" s="730"/>
      <c r="NSH331" s="730"/>
      <c r="NSI331" s="730"/>
      <c r="NSJ331" s="730"/>
      <c r="NSK331" s="730"/>
      <c r="NSL331" s="730"/>
      <c r="NSM331" s="730"/>
      <c r="NSN331" s="730"/>
      <c r="NSO331" s="730"/>
      <c r="NSP331" s="730"/>
      <c r="NSQ331" s="730"/>
      <c r="NSR331" s="730"/>
      <c r="NSS331" s="730"/>
      <c r="NST331" s="730"/>
      <c r="NSU331" s="730"/>
      <c r="NSV331" s="730"/>
      <c r="NSW331" s="730"/>
      <c r="NSX331" s="730"/>
      <c r="NSY331" s="730"/>
      <c r="NSZ331" s="730"/>
      <c r="NTA331" s="730"/>
      <c r="NTB331" s="730"/>
      <c r="NTC331" s="730"/>
      <c r="NTD331" s="730"/>
      <c r="NTE331" s="730"/>
      <c r="NTF331" s="730"/>
      <c r="NTG331" s="730"/>
      <c r="NTH331" s="730"/>
      <c r="NTI331" s="730"/>
      <c r="NTJ331" s="730"/>
      <c r="NTK331" s="730"/>
      <c r="NTL331" s="730"/>
      <c r="NTM331" s="730"/>
      <c r="NTN331" s="730"/>
      <c r="NTO331" s="730"/>
      <c r="NTP331" s="730"/>
      <c r="NTQ331" s="730"/>
      <c r="NTR331" s="730"/>
      <c r="NTS331" s="730"/>
      <c r="NTT331" s="730"/>
      <c r="NTU331" s="730"/>
      <c r="NTV331" s="730"/>
      <c r="NTW331" s="730"/>
      <c r="NTX331" s="730"/>
      <c r="NTY331" s="730"/>
      <c r="NTZ331" s="730"/>
      <c r="NUA331" s="730"/>
      <c r="NUB331" s="730"/>
      <c r="NUC331" s="730"/>
      <c r="NUD331" s="730"/>
      <c r="NUE331" s="730"/>
      <c r="NUF331" s="730"/>
      <c r="NUG331" s="730"/>
      <c r="NUH331" s="730"/>
      <c r="NUI331" s="730"/>
      <c r="NUJ331" s="730"/>
      <c r="NUK331" s="730"/>
      <c r="NUL331" s="730"/>
      <c r="NUM331" s="730"/>
      <c r="NUN331" s="730"/>
      <c r="NUO331" s="730"/>
      <c r="NUP331" s="730"/>
      <c r="NUQ331" s="730"/>
      <c r="NUR331" s="730"/>
      <c r="NUS331" s="730"/>
      <c r="NUT331" s="730"/>
      <c r="NUU331" s="730"/>
      <c r="NUV331" s="730"/>
      <c r="NUW331" s="730"/>
      <c r="NUX331" s="730"/>
      <c r="NUY331" s="730"/>
      <c r="NUZ331" s="730"/>
      <c r="NVA331" s="730"/>
      <c r="NVB331" s="730"/>
      <c r="NVC331" s="730"/>
      <c r="NVD331" s="730"/>
      <c r="NVE331" s="730"/>
      <c r="NVF331" s="730"/>
      <c r="NVG331" s="730"/>
      <c r="NVH331" s="730"/>
      <c r="NVI331" s="730"/>
      <c r="NVJ331" s="730"/>
      <c r="NVK331" s="730"/>
      <c r="NVL331" s="730"/>
      <c r="NVM331" s="730"/>
      <c r="NVN331" s="730"/>
      <c r="NVO331" s="730"/>
      <c r="NVP331" s="730"/>
      <c r="NVQ331" s="730"/>
      <c r="NVR331" s="730"/>
      <c r="NVS331" s="730"/>
      <c r="NVT331" s="730"/>
      <c r="NVU331" s="730"/>
      <c r="NVV331" s="730"/>
      <c r="NVW331" s="730"/>
      <c r="NVX331" s="730"/>
      <c r="NVY331" s="730"/>
      <c r="NVZ331" s="730"/>
      <c r="NWA331" s="730"/>
      <c r="NWB331" s="730"/>
      <c r="NWC331" s="730"/>
      <c r="NWD331" s="730"/>
      <c r="NWE331" s="730"/>
      <c r="NWF331" s="730"/>
      <c r="NWG331" s="730"/>
      <c r="NWH331" s="730"/>
      <c r="NWI331" s="730"/>
      <c r="NWJ331" s="730"/>
      <c r="NWK331" s="730"/>
      <c r="NWL331" s="730"/>
      <c r="NWM331" s="730"/>
      <c r="NWN331" s="730"/>
      <c r="NWO331" s="730"/>
      <c r="NWP331" s="730"/>
      <c r="NWQ331" s="730"/>
      <c r="NWR331" s="730"/>
      <c r="NWS331" s="730"/>
      <c r="NWT331" s="730"/>
      <c r="NWU331" s="730"/>
      <c r="NWV331" s="730"/>
      <c r="NWW331" s="730"/>
      <c r="NWX331" s="730"/>
      <c r="NWY331" s="730"/>
      <c r="NWZ331" s="730"/>
      <c r="NXA331" s="730"/>
      <c r="NXB331" s="730"/>
      <c r="NXC331" s="730"/>
      <c r="NXD331" s="730"/>
      <c r="NXE331" s="730"/>
      <c r="NXF331" s="730"/>
      <c r="NXG331" s="730"/>
      <c r="NXH331" s="730"/>
      <c r="NXI331" s="730"/>
      <c r="NXJ331" s="730"/>
      <c r="NXK331" s="730"/>
      <c r="NXL331" s="730"/>
      <c r="NXM331" s="730"/>
      <c r="NXN331" s="730"/>
      <c r="NXO331" s="730"/>
      <c r="NXP331" s="730"/>
      <c r="NXQ331" s="730"/>
      <c r="NXR331" s="730"/>
      <c r="NXS331" s="730"/>
      <c r="NXT331" s="730"/>
      <c r="NXU331" s="730"/>
      <c r="NXV331" s="730"/>
      <c r="NXW331" s="730"/>
      <c r="NXX331" s="730"/>
      <c r="NXY331" s="730"/>
      <c r="NXZ331" s="730"/>
      <c r="NYA331" s="730"/>
      <c r="NYB331" s="730"/>
      <c r="NYC331" s="730"/>
      <c r="NYD331" s="730"/>
      <c r="NYE331" s="730"/>
      <c r="NYF331" s="730"/>
      <c r="NYG331" s="730"/>
      <c r="NYH331" s="730"/>
      <c r="NYI331" s="730"/>
      <c r="NYJ331" s="730"/>
      <c r="NYK331" s="730"/>
      <c r="NYL331" s="730"/>
      <c r="NYM331" s="730"/>
      <c r="NYN331" s="730"/>
      <c r="NYO331" s="730"/>
      <c r="NYP331" s="730"/>
      <c r="NYQ331" s="730"/>
      <c r="NYR331" s="730"/>
      <c r="NYS331" s="730"/>
      <c r="NYT331" s="730"/>
      <c r="NYU331" s="730"/>
      <c r="NYV331" s="730"/>
      <c r="NYW331" s="730"/>
      <c r="NYX331" s="730"/>
      <c r="NYY331" s="730"/>
      <c r="NYZ331" s="730"/>
      <c r="NZA331" s="730"/>
      <c r="NZB331" s="730"/>
      <c r="NZC331" s="730"/>
      <c r="NZD331" s="730"/>
      <c r="NZE331" s="730"/>
      <c r="NZF331" s="730"/>
      <c r="NZG331" s="730"/>
      <c r="NZH331" s="730"/>
      <c r="NZI331" s="730"/>
      <c r="NZJ331" s="730"/>
      <c r="NZK331" s="730"/>
      <c r="NZL331" s="730"/>
      <c r="NZM331" s="730"/>
      <c r="NZN331" s="730"/>
      <c r="NZO331" s="730"/>
      <c r="NZP331" s="730"/>
      <c r="NZQ331" s="730"/>
      <c r="NZR331" s="730"/>
      <c r="NZS331" s="730"/>
      <c r="NZT331" s="730"/>
      <c r="NZU331" s="730"/>
      <c r="NZV331" s="730"/>
      <c r="NZW331" s="730"/>
      <c r="NZX331" s="730"/>
      <c r="NZY331" s="730"/>
      <c r="NZZ331" s="730"/>
      <c r="OAA331" s="730"/>
      <c r="OAB331" s="730"/>
      <c r="OAC331" s="730"/>
      <c r="OAD331" s="730"/>
      <c r="OAE331" s="730"/>
      <c r="OAF331" s="730"/>
      <c r="OAG331" s="730"/>
      <c r="OAH331" s="730"/>
      <c r="OAI331" s="730"/>
      <c r="OAJ331" s="730"/>
      <c r="OAK331" s="730"/>
      <c r="OAL331" s="730"/>
      <c r="OAM331" s="730"/>
      <c r="OAN331" s="730"/>
      <c r="OAO331" s="730"/>
      <c r="OAP331" s="730"/>
      <c r="OAQ331" s="730"/>
      <c r="OAR331" s="730"/>
      <c r="OAS331" s="730"/>
      <c r="OAT331" s="730"/>
      <c r="OAU331" s="730"/>
      <c r="OAV331" s="730"/>
      <c r="OAW331" s="730"/>
      <c r="OAX331" s="730"/>
      <c r="OAY331" s="730"/>
      <c r="OAZ331" s="730"/>
      <c r="OBA331" s="730"/>
      <c r="OBB331" s="730"/>
      <c r="OBC331" s="730"/>
      <c r="OBD331" s="730"/>
      <c r="OBE331" s="730"/>
      <c r="OBF331" s="730"/>
      <c r="OBG331" s="730"/>
      <c r="OBH331" s="730"/>
      <c r="OBI331" s="730"/>
      <c r="OBJ331" s="730"/>
      <c r="OBK331" s="730"/>
      <c r="OBL331" s="730"/>
      <c r="OBM331" s="730"/>
      <c r="OBN331" s="730"/>
      <c r="OBO331" s="730"/>
      <c r="OBP331" s="730"/>
      <c r="OBQ331" s="730"/>
      <c r="OBR331" s="730"/>
      <c r="OBS331" s="730"/>
      <c r="OBT331" s="730"/>
      <c r="OBU331" s="730"/>
      <c r="OBV331" s="730"/>
      <c r="OBW331" s="730"/>
      <c r="OBX331" s="730"/>
      <c r="OBY331" s="730"/>
      <c r="OBZ331" s="730"/>
      <c r="OCA331" s="730"/>
      <c r="OCB331" s="730"/>
      <c r="OCC331" s="730"/>
      <c r="OCD331" s="730"/>
      <c r="OCE331" s="730"/>
      <c r="OCF331" s="730"/>
      <c r="OCG331" s="730"/>
      <c r="OCH331" s="730"/>
      <c r="OCI331" s="730"/>
      <c r="OCJ331" s="730"/>
      <c r="OCK331" s="730"/>
      <c r="OCL331" s="730"/>
      <c r="OCM331" s="730"/>
      <c r="OCN331" s="730"/>
      <c r="OCO331" s="730"/>
      <c r="OCP331" s="730"/>
      <c r="OCQ331" s="730"/>
      <c r="OCR331" s="730"/>
      <c r="OCS331" s="730"/>
      <c r="OCT331" s="730"/>
      <c r="OCU331" s="730"/>
      <c r="OCV331" s="730"/>
      <c r="OCW331" s="730"/>
      <c r="OCX331" s="730"/>
      <c r="OCY331" s="730"/>
      <c r="OCZ331" s="730"/>
      <c r="ODA331" s="730"/>
      <c r="ODB331" s="730"/>
      <c r="ODC331" s="730"/>
      <c r="ODD331" s="730"/>
      <c r="ODE331" s="730"/>
      <c r="ODF331" s="730"/>
      <c r="ODG331" s="730"/>
      <c r="ODH331" s="730"/>
      <c r="ODI331" s="730"/>
      <c r="ODJ331" s="730"/>
      <c r="ODK331" s="730"/>
      <c r="ODL331" s="730"/>
      <c r="ODM331" s="730"/>
      <c r="ODN331" s="730"/>
      <c r="ODO331" s="730"/>
      <c r="ODP331" s="730"/>
      <c r="ODQ331" s="730"/>
      <c r="ODR331" s="730"/>
      <c r="ODS331" s="730"/>
      <c r="ODT331" s="730"/>
      <c r="ODU331" s="730"/>
      <c r="ODV331" s="730"/>
      <c r="ODW331" s="730"/>
      <c r="ODX331" s="730"/>
      <c r="ODY331" s="730"/>
      <c r="ODZ331" s="730"/>
      <c r="OEA331" s="730"/>
      <c r="OEB331" s="730"/>
      <c r="OEC331" s="730"/>
      <c r="OED331" s="730"/>
      <c r="OEE331" s="730"/>
      <c r="OEF331" s="730"/>
      <c r="OEG331" s="730"/>
      <c r="OEH331" s="730"/>
      <c r="OEI331" s="730"/>
      <c r="OEJ331" s="730"/>
      <c r="OEK331" s="730"/>
      <c r="OEL331" s="730"/>
      <c r="OEM331" s="730"/>
      <c r="OEN331" s="730"/>
      <c r="OEO331" s="730"/>
      <c r="OEP331" s="730"/>
      <c r="OEQ331" s="730"/>
      <c r="OER331" s="730"/>
      <c r="OES331" s="730"/>
      <c r="OET331" s="730"/>
      <c r="OEU331" s="730"/>
      <c r="OEV331" s="730"/>
      <c r="OEW331" s="730"/>
      <c r="OEX331" s="730"/>
      <c r="OEY331" s="730"/>
      <c r="OEZ331" s="730"/>
      <c r="OFA331" s="730"/>
      <c r="OFB331" s="730"/>
      <c r="OFC331" s="730"/>
      <c r="OFD331" s="730"/>
      <c r="OFE331" s="730"/>
      <c r="OFF331" s="730"/>
      <c r="OFG331" s="730"/>
      <c r="OFH331" s="730"/>
      <c r="OFI331" s="730"/>
      <c r="OFJ331" s="730"/>
      <c r="OFK331" s="730"/>
      <c r="OFL331" s="730"/>
      <c r="OFM331" s="730"/>
      <c r="OFN331" s="730"/>
      <c r="OFO331" s="730"/>
      <c r="OFP331" s="730"/>
      <c r="OFQ331" s="730"/>
      <c r="OFR331" s="730"/>
      <c r="OFS331" s="730"/>
      <c r="OFT331" s="730"/>
      <c r="OFU331" s="730"/>
      <c r="OFV331" s="730"/>
      <c r="OFW331" s="730"/>
      <c r="OFX331" s="730"/>
      <c r="OFY331" s="730"/>
      <c r="OFZ331" s="730"/>
      <c r="OGA331" s="730"/>
      <c r="OGB331" s="730"/>
      <c r="OGC331" s="730"/>
      <c r="OGD331" s="730"/>
      <c r="OGE331" s="730"/>
      <c r="OGF331" s="730"/>
      <c r="OGG331" s="730"/>
      <c r="OGH331" s="730"/>
      <c r="OGI331" s="730"/>
      <c r="OGJ331" s="730"/>
      <c r="OGK331" s="730"/>
      <c r="OGL331" s="730"/>
      <c r="OGM331" s="730"/>
      <c r="OGN331" s="730"/>
      <c r="OGO331" s="730"/>
      <c r="OGP331" s="730"/>
      <c r="OGQ331" s="730"/>
      <c r="OGR331" s="730"/>
      <c r="OGS331" s="730"/>
      <c r="OGT331" s="730"/>
      <c r="OGU331" s="730"/>
      <c r="OGV331" s="730"/>
      <c r="OGW331" s="730"/>
      <c r="OGX331" s="730"/>
      <c r="OGY331" s="730"/>
      <c r="OGZ331" s="730"/>
      <c r="OHA331" s="730"/>
      <c r="OHB331" s="730"/>
      <c r="OHC331" s="730"/>
      <c r="OHD331" s="730"/>
      <c r="OHE331" s="730"/>
      <c r="OHF331" s="730"/>
      <c r="OHG331" s="730"/>
      <c r="OHH331" s="730"/>
      <c r="OHI331" s="730"/>
      <c r="OHJ331" s="730"/>
      <c r="OHK331" s="730"/>
      <c r="OHL331" s="730"/>
      <c r="OHM331" s="730"/>
      <c r="OHN331" s="730"/>
      <c r="OHO331" s="730"/>
      <c r="OHP331" s="730"/>
      <c r="OHQ331" s="730"/>
      <c r="OHR331" s="730"/>
      <c r="OHS331" s="730"/>
      <c r="OHT331" s="730"/>
      <c r="OHU331" s="730"/>
      <c r="OHV331" s="730"/>
      <c r="OHW331" s="730"/>
      <c r="OHX331" s="730"/>
      <c r="OHY331" s="730"/>
      <c r="OHZ331" s="730"/>
      <c r="OIA331" s="730"/>
      <c r="OIB331" s="730"/>
      <c r="OIC331" s="730"/>
      <c r="OID331" s="730"/>
      <c r="OIE331" s="730"/>
      <c r="OIF331" s="730"/>
      <c r="OIG331" s="730"/>
      <c r="OIH331" s="730"/>
      <c r="OII331" s="730"/>
      <c r="OIJ331" s="730"/>
      <c r="OIK331" s="730"/>
      <c r="OIL331" s="730"/>
      <c r="OIM331" s="730"/>
      <c r="OIN331" s="730"/>
      <c r="OIO331" s="730"/>
      <c r="OIP331" s="730"/>
      <c r="OIQ331" s="730"/>
      <c r="OIR331" s="730"/>
      <c r="OIS331" s="730"/>
      <c r="OIT331" s="730"/>
      <c r="OIU331" s="730"/>
      <c r="OIV331" s="730"/>
      <c r="OIW331" s="730"/>
      <c r="OIX331" s="730"/>
      <c r="OIY331" s="730"/>
      <c r="OIZ331" s="730"/>
      <c r="OJA331" s="730"/>
      <c r="OJB331" s="730"/>
      <c r="OJC331" s="730"/>
      <c r="OJD331" s="730"/>
      <c r="OJE331" s="730"/>
      <c r="OJF331" s="730"/>
      <c r="OJG331" s="730"/>
      <c r="OJH331" s="730"/>
      <c r="OJI331" s="730"/>
      <c r="OJJ331" s="730"/>
      <c r="OJK331" s="730"/>
      <c r="OJL331" s="730"/>
      <c r="OJM331" s="730"/>
      <c r="OJN331" s="730"/>
      <c r="OJO331" s="730"/>
      <c r="OJP331" s="730"/>
      <c r="OJQ331" s="730"/>
      <c r="OJR331" s="730"/>
      <c r="OJS331" s="730"/>
      <c r="OJT331" s="730"/>
      <c r="OJU331" s="730"/>
      <c r="OJV331" s="730"/>
      <c r="OJW331" s="730"/>
      <c r="OJX331" s="730"/>
      <c r="OJY331" s="730"/>
      <c r="OJZ331" s="730"/>
      <c r="OKA331" s="730"/>
      <c r="OKB331" s="730"/>
      <c r="OKC331" s="730"/>
      <c r="OKD331" s="730"/>
      <c r="OKE331" s="730"/>
      <c r="OKF331" s="730"/>
      <c r="OKG331" s="730"/>
      <c r="OKH331" s="730"/>
      <c r="OKI331" s="730"/>
      <c r="OKJ331" s="730"/>
      <c r="OKK331" s="730"/>
      <c r="OKL331" s="730"/>
      <c r="OKM331" s="730"/>
      <c r="OKN331" s="730"/>
      <c r="OKO331" s="730"/>
      <c r="OKP331" s="730"/>
      <c r="OKQ331" s="730"/>
      <c r="OKR331" s="730"/>
      <c r="OKS331" s="730"/>
      <c r="OKT331" s="730"/>
      <c r="OKU331" s="730"/>
      <c r="OKV331" s="730"/>
      <c r="OKW331" s="730"/>
      <c r="OKX331" s="730"/>
      <c r="OKY331" s="730"/>
      <c r="OKZ331" s="730"/>
      <c r="OLA331" s="730"/>
      <c r="OLB331" s="730"/>
      <c r="OLC331" s="730"/>
      <c r="OLD331" s="730"/>
      <c r="OLE331" s="730"/>
      <c r="OLF331" s="730"/>
      <c r="OLG331" s="730"/>
      <c r="OLH331" s="730"/>
      <c r="OLI331" s="730"/>
      <c r="OLJ331" s="730"/>
      <c r="OLK331" s="730"/>
      <c r="OLL331" s="730"/>
      <c r="OLM331" s="730"/>
      <c r="OLN331" s="730"/>
      <c r="OLO331" s="730"/>
      <c r="OLP331" s="730"/>
      <c r="OLQ331" s="730"/>
      <c r="OLR331" s="730"/>
      <c r="OLS331" s="730"/>
      <c r="OLT331" s="730"/>
      <c r="OLU331" s="730"/>
      <c r="OLV331" s="730"/>
      <c r="OLW331" s="730"/>
      <c r="OLX331" s="730"/>
      <c r="OLY331" s="730"/>
      <c r="OLZ331" s="730"/>
      <c r="OMA331" s="730"/>
      <c r="OMB331" s="730"/>
      <c r="OMC331" s="730"/>
      <c r="OMD331" s="730"/>
      <c r="OME331" s="730"/>
      <c r="OMF331" s="730"/>
      <c r="OMG331" s="730"/>
      <c r="OMH331" s="730"/>
      <c r="OMI331" s="730"/>
      <c r="OMJ331" s="730"/>
      <c r="OMK331" s="730"/>
      <c r="OML331" s="730"/>
      <c r="OMM331" s="730"/>
      <c r="OMN331" s="730"/>
      <c r="OMO331" s="730"/>
      <c r="OMP331" s="730"/>
      <c r="OMQ331" s="730"/>
      <c r="OMR331" s="730"/>
      <c r="OMS331" s="730"/>
      <c r="OMT331" s="730"/>
      <c r="OMU331" s="730"/>
      <c r="OMV331" s="730"/>
      <c r="OMW331" s="730"/>
      <c r="OMX331" s="730"/>
      <c r="OMY331" s="730"/>
      <c r="OMZ331" s="730"/>
      <c r="ONA331" s="730"/>
      <c r="ONB331" s="730"/>
      <c r="ONC331" s="730"/>
      <c r="OND331" s="730"/>
      <c r="ONE331" s="730"/>
      <c r="ONF331" s="730"/>
      <c r="ONG331" s="730"/>
      <c r="ONH331" s="730"/>
      <c r="ONI331" s="730"/>
      <c r="ONJ331" s="730"/>
      <c r="ONK331" s="730"/>
      <c r="ONL331" s="730"/>
      <c r="ONM331" s="730"/>
      <c r="ONN331" s="730"/>
      <c r="ONO331" s="730"/>
      <c r="ONP331" s="730"/>
      <c r="ONQ331" s="730"/>
      <c r="ONR331" s="730"/>
      <c r="ONS331" s="730"/>
      <c r="ONT331" s="730"/>
      <c r="ONU331" s="730"/>
      <c r="ONV331" s="730"/>
      <c r="ONW331" s="730"/>
      <c r="ONX331" s="730"/>
      <c r="ONY331" s="730"/>
      <c r="ONZ331" s="730"/>
      <c r="OOA331" s="730"/>
      <c r="OOB331" s="730"/>
      <c r="OOC331" s="730"/>
      <c r="OOD331" s="730"/>
      <c r="OOE331" s="730"/>
      <c r="OOF331" s="730"/>
      <c r="OOG331" s="730"/>
      <c r="OOH331" s="730"/>
      <c r="OOI331" s="730"/>
      <c r="OOJ331" s="730"/>
      <c r="OOK331" s="730"/>
      <c r="OOL331" s="730"/>
      <c r="OOM331" s="730"/>
      <c r="OON331" s="730"/>
      <c r="OOO331" s="730"/>
      <c r="OOP331" s="730"/>
      <c r="OOQ331" s="730"/>
      <c r="OOR331" s="730"/>
      <c r="OOS331" s="730"/>
      <c r="OOT331" s="730"/>
      <c r="OOU331" s="730"/>
      <c r="OOV331" s="730"/>
      <c r="OOW331" s="730"/>
      <c r="OOX331" s="730"/>
      <c r="OOY331" s="730"/>
      <c r="OOZ331" s="730"/>
      <c r="OPA331" s="730"/>
      <c r="OPB331" s="730"/>
      <c r="OPC331" s="730"/>
      <c r="OPD331" s="730"/>
      <c r="OPE331" s="730"/>
      <c r="OPF331" s="730"/>
      <c r="OPG331" s="730"/>
      <c r="OPH331" s="730"/>
      <c r="OPI331" s="730"/>
      <c r="OPJ331" s="730"/>
      <c r="OPK331" s="730"/>
      <c r="OPL331" s="730"/>
      <c r="OPM331" s="730"/>
      <c r="OPN331" s="730"/>
      <c r="OPO331" s="730"/>
      <c r="OPP331" s="730"/>
      <c r="OPQ331" s="730"/>
      <c r="OPR331" s="730"/>
      <c r="OPS331" s="730"/>
      <c r="OPT331" s="730"/>
      <c r="OPU331" s="730"/>
      <c r="OPV331" s="730"/>
      <c r="OPW331" s="730"/>
      <c r="OPX331" s="730"/>
      <c r="OPY331" s="730"/>
      <c r="OPZ331" s="730"/>
      <c r="OQA331" s="730"/>
      <c r="OQB331" s="730"/>
      <c r="OQC331" s="730"/>
      <c r="OQD331" s="730"/>
      <c r="OQE331" s="730"/>
      <c r="OQF331" s="730"/>
      <c r="OQG331" s="730"/>
      <c r="OQH331" s="730"/>
      <c r="OQI331" s="730"/>
      <c r="OQJ331" s="730"/>
      <c r="OQK331" s="730"/>
      <c r="OQL331" s="730"/>
      <c r="OQM331" s="730"/>
      <c r="OQN331" s="730"/>
      <c r="OQO331" s="730"/>
      <c r="OQP331" s="730"/>
      <c r="OQQ331" s="730"/>
      <c r="OQR331" s="730"/>
      <c r="OQS331" s="730"/>
      <c r="OQT331" s="730"/>
      <c r="OQU331" s="730"/>
      <c r="OQV331" s="730"/>
      <c r="OQW331" s="730"/>
      <c r="OQX331" s="730"/>
      <c r="OQY331" s="730"/>
      <c r="OQZ331" s="730"/>
      <c r="ORA331" s="730"/>
      <c r="ORB331" s="730"/>
      <c r="ORC331" s="730"/>
      <c r="ORD331" s="730"/>
      <c r="ORE331" s="730"/>
      <c r="ORF331" s="730"/>
      <c r="ORG331" s="730"/>
      <c r="ORH331" s="730"/>
      <c r="ORI331" s="730"/>
      <c r="ORJ331" s="730"/>
      <c r="ORK331" s="730"/>
      <c r="ORL331" s="730"/>
      <c r="ORM331" s="730"/>
      <c r="ORN331" s="730"/>
      <c r="ORO331" s="730"/>
      <c r="ORP331" s="730"/>
      <c r="ORQ331" s="730"/>
      <c r="ORR331" s="730"/>
      <c r="ORS331" s="730"/>
      <c r="ORT331" s="730"/>
      <c r="ORU331" s="730"/>
      <c r="ORV331" s="730"/>
      <c r="ORW331" s="730"/>
      <c r="ORX331" s="730"/>
      <c r="ORY331" s="730"/>
      <c r="ORZ331" s="730"/>
      <c r="OSA331" s="730"/>
      <c r="OSB331" s="730"/>
      <c r="OSC331" s="730"/>
      <c r="OSD331" s="730"/>
      <c r="OSE331" s="730"/>
      <c r="OSF331" s="730"/>
      <c r="OSG331" s="730"/>
      <c r="OSH331" s="730"/>
      <c r="OSI331" s="730"/>
      <c r="OSJ331" s="730"/>
      <c r="OSK331" s="730"/>
      <c r="OSL331" s="730"/>
      <c r="OSM331" s="730"/>
      <c r="OSN331" s="730"/>
      <c r="OSO331" s="730"/>
      <c r="OSP331" s="730"/>
      <c r="OSQ331" s="730"/>
      <c r="OSR331" s="730"/>
      <c r="OSS331" s="730"/>
      <c r="OST331" s="730"/>
      <c r="OSU331" s="730"/>
      <c r="OSV331" s="730"/>
      <c r="OSW331" s="730"/>
      <c r="OSX331" s="730"/>
      <c r="OSY331" s="730"/>
      <c r="OSZ331" s="730"/>
      <c r="OTA331" s="730"/>
      <c r="OTB331" s="730"/>
      <c r="OTC331" s="730"/>
      <c r="OTD331" s="730"/>
      <c r="OTE331" s="730"/>
      <c r="OTF331" s="730"/>
      <c r="OTG331" s="730"/>
      <c r="OTH331" s="730"/>
      <c r="OTI331" s="730"/>
      <c r="OTJ331" s="730"/>
      <c r="OTK331" s="730"/>
      <c r="OTL331" s="730"/>
      <c r="OTM331" s="730"/>
      <c r="OTN331" s="730"/>
      <c r="OTO331" s="730"/>
      <c r="OTP331" s="730"/>
      <c r="OTQ331" s="730"/>
      <c r="OTR331" s="730"/>
      <c r="OTS331" s="730"/>
      <c r="OTT331" s="730"/>
      <c r="OTU331" s="730"/>
      <c r="OTV331" s="730"/>
      <c r="OTW331" s="730"/>
      <c r="OTX331" s="730"/>
      <c r="OTY331" s="730"/>
      <c r="OTZ331" s="730"/>
      <c r="OUA331" s="730"/>
      <c r="OUB331" s="730"/>
      <c r="OUC331" s="730"/>
      <c r="OUD331" s="730"/>
      <c r="OUE331" s="730"/>
      <c r="OUF331" s="730"/>
      <c r="OUG331" s="730"/>
      <c r="OUH331" s="730"/>
      <c r="OUI331" s="730"/>
      <c r="OUJ331" s="730"/>
      <c r="OUK331" s="730"/>
      <c r="OUL331" s="730"/>
      <c r="OUM331" s="730"/>
      <c r="OUN331" s="730"/>
      <c r="OUO331" s="730"/>
      <c r="OUP331" s="730"/>
      <c r="OUQ331" s="730"/>
      <c r="OUR331" s="730"/>
      <c r="OUS331" s="730"/>
      <c r="OUT331" s="730"/>
      <c r="OUU331" s="730"/>
      <c r="OUV331" s="730"/>
      <c r="OUW331" s="730"/>
      <c r="OUX331" s="730"/>
      <c r="OUY331" s="730"/>
      <c r="OUZ331" s="730"/>
      <c r="OVA331" s="730"/>
      <c r="OVB331" s="730"/>
      <c r="OVC331" s="730"/>
      <c r="OVD331" s="730"/>
      <c r="OVE331" s="730"/>
      <c r="OVF331" s="730"/>
      <c r="OVG331" s="730"/>
      <c r="OVH331" s="730"/>
      <c r="OVI331" s="730"/>
      <c r="OVJ331" s="730"/>
      <c r="OVK331" s="730"/>
      <c r="OVL331" s="730"/>
      <c r="OVM331" s="730"/>
      <c r="OVN331" s="730"/>
      <c r="OVO331" s="730"/>
      <c r="OVP331" s="730"/>
      <c r="OVQ331" s="730"/>
      <c r="OVR331" s="730"/>
      <c r="OVS331" s="730"/>
      <c r="OVT331" s="730"/>
      <c r="OVU331" s="730"/>
      <c r="OVV331" s="730"/>
      <c r="OVW331" s="730"/>
      <c r="OVX331" s="730"/>
      <c r="OVY331" s="730"/>
      <c r="OVZ331" s="730"/>
      <c r="OWA331" s="730"/>
      <c r="OWB331" s="730"/>
      <c r="OWC331" s="730"/>
      <c r="OWD331" s="730"/>
      <c r="OWE331" s="730"/>
      <c r="OWF331" s="730"/>
      <c r="OWG331" s="730"/>
      <c r="OWH331" s="730"/>
      <c r="OWI331" s="730"/>
      <c r="OWJ331" s="730"/>
      <c r="OWK331" s="730"/>
      <c r="OWL331" s="730"/>
      <c r="OWM331" s="730"/>
      <c r="OWN331" s="730"/>
      <c r="OWO331" s="730"/>
      <c r="OWP331" s="730"/>
      <c r="OWQ331" s="730"/>
      <c r="OWR331" s="730"/>
      <c r="OWS331" s="730"/>
      <c r="OWT331" s="730"/>
      <c r="OWU331" s="730"/>
      <c r="OWV331" s="730"/>
      <c r="OWW331" s="730"/>
      <c r="OWX331" s="730"/>
      <c r="OWY331" s="730"/>
      <c r="OWZ331" s="730"/>
      <c r="OXA331" s="730"/>
      <c r="OXB331" s="730"/>
      <c r="OXC331" s="730"/>
      <c r="OXD331" s="730"/>
      <c r="OXE331" s="730"/>
      <c r="OXF331" s="730"/>
      <c r="OXG331" s="730"/>
      <c r="OXH331" s="730"/>
      <c r="OXI331" s="730"/>
      <c r="OXJ331" s="730"/>
      <c r="OXK331" s="730"/>
      <c r="OXL331" s="730"/>
      <c r="OXM331" s="730"/>
      <c r="OXN331" s="730"/>
      <c r="OXO331" s="730"/>
      <c r="OXP331" s="730"/>
      <c r="OXQ331" s="730"/>
      <c r="OXR331" s="730"/>
      <c r="OXS331" s="730"/>
      <c r="OXT331" s="730"/>
      <c r="OXU331" s="730"/>
      <c r="OXV331" s="730"/>
      <c r="OXW331" s="730"/>
      <c r="OXX331" s="730"/>
      <c r="OXY331" s="730"/>
      <c r="OXZ331" s="730"/>
      <c r="OYA331" s="730"/>
      <c r="OYB331" s="730"/>
      <c r="OYC331" s="730"/>
      <c r="OYD331" s="730"/>
      <c r="OYE331" s="730"/>
      <c r="OYF331" s="730"/>
      <c r="OYG331" s="730"/>
      <c r="OYH331" s="730"/>
      <c r="OYI331" s="730"/>
      <c r="OYJ331" s="730"/>
      <c r="OYK331" s="730"/>
      <c r="OYL331" s="730"/>
      <c r="OYM331" s="730"/>
      <c r="OYN331" s="730"/>
      <c r="OYO331" s="730"/>
      <c r="OYP331" s="730"/>
      <c r="OYQ331" s="730"/>
      <c r="OYR331" s="730"/>
      <c r="OYS331" s="730"/>
      <c r="OYT331" s="730"/>
      <c r="OYU331" s="730"/>
      <c r="OYV331" s="730"/>
      <c r="OYW331" s="730"/>
      <c r="OYX331" s="730"/>
      <c r="OYY331" s="730"/>
      <c r="OYZ331" s="730"/>
      <c r="OZA331" s="730"/>
      <c r="OZB331" s="730"/>
      <c r="OZC331" s="730"/>
      <c r="OZD331" s="730"/>
      <c r="OZE331" s="730"/>
      <c r="OZF331" s="730"/>
      <c r="OZG331" s="730"/>
      <c r="OZH331" s="730"/>
      <c r="OZI331" s="730"/>
      <c r="OZJ331" s="730"/>
      <c r="OZK331" s="730"/>
      <c r="OZL331" s="730"/>
      <c r="OZM331" s="730"/>
      <c r="OZN331" s="730"/>
      <c r="OZO331" s="730"/>
      <c r="OZP331" s="730"/>
      <c r="OZQ331" s="730"/>
      <c r="OZR331" s="730"/>
      <c r="OZS331" s="730"/>
      <c r="OZT331" s="730"/>
      <c r="OZU331" s="730"/>
      <c r="OZV331" s="730"/>
      <c r="OZW331" s="730"/>
      <c r="OZX331" s="730"/>
      <c r="OZY331" s="730"/>
      <c r="OZZ331" s="730"/>
      <c r="PAA331" s="730"/>
      <c r="PAB331" s="730"/>
      <c r="PAC331" s="730"/>
      <c r="PAD331" s="730"/>
      <c r="PAE331" s="730"/>
      <c r="PAF331" s="730"/>
      <c r="PAG331" s="730"/>
      <c r="PAH331" s="730"/>
      <c r="PAI331" s="730"/>
      <c r="PAJ331" s="730"/>
      <c r="PAK331" s="730"/>
      <c r="PAL331" s="730"/>
      <c r="PAM331" s="730"/>
      <c r="PAN331" s="730"/>
      <c r="PAO331" s="730"/>
      <c r="PAP331" s="730"/>
      <c r="PAQ331" s="730"/>
      <c r="PAR331" s="730"/>
      <c r="PAS331" s="730"/>
      <c r="PAT331" s="730"/>
      <c r="PAU331" s="730"/>
      <c r="PAV331" s="730"/>
      <c r="PAW331" s="730"/>
      <c r="PAX331" s="730"/>
      <c r="PAY331" s="730"/>
      <c r="PAZ331" s="730"/>
      <c r="PBA331" s="730"/>
      <c r="PBB331" s="730"/>
      <c r="PBC331" s="730"/>
      <c r="PBD331" s="730"/>
      <c r="PBE331" s="730"/>
      <c r="PBF331" s="730"/>
      <c r="PBG331" s="730"/>
      <c r="PBH331" s="730"/>
      <c r="PBI331" s="730"/>
      <c r="PBJ331" s="730"/>
      <c r="PBK331" s="730"/>
      <c r="PBL331" s="730"/>
      <c r="PBM331" s="730"/>
      <c r="PBN331" s="730"/>
      <c r="PBO331" s="730"/>
      <c r="PBP331" s="730"/>
      <c r="PBQ331" s="730"/>
      <c r="PBR331" s="730"/>
      <c r="PBS331" s="730"/>
      <c r="PBT331" s="730"/>
      <c r="PBU331" s="730"/>
      <c r="PBV331" s="730"/>
      <c r="PBW331" s="730"/>
      <c r="PBX331" s="730"/>
      <c r="PBY331" s="730"/>
      <c r="PBZ331" s="730"/>
      <c r="PCA331" s="730"/>
      <c r="PCB331" s="730"/>
      <c r="PCC331" s="730"/>
      <c r="PCD331" s="730"/>
      <c r="PCE331" s="730"/>
      <c r="PCF331" s="730"/>
      <c r="PCG331" s="730"/>
      <c r="PCH331" s="730"/>
      <c r="PCI331" s="730"/>
      <c r="PCJ331" s="730"/>
      <c r="PCK331" s="730"/>
      <c r="PCL331" s="730"/>
      <c r="PCM331" s="730"/>
      <c r="PCN331" s="730"/>
      <c r="PCO331" s="730"/>
      <c r="PCP331" s="730"/>
      <c r="PCQ331" s="730"/>
      <c r="PCR331" s="730"/>
      <c r="PCS331" s="730"/>
      <c r="PCT331" s="730"/>
      <c r="PCU331" s="730"/>
      <c r="PCV331" s="730"/>
      <c r="PCW331" s="730"/>
      <c r="PCX331" s="730"/>
      <c r="PCY331" s="730"/>
      <c r="PCZ331" s="730"/>
      <c r="PDA331" s="730"/>
      <c r="PDB331" s="730"/>
      <c r="PDC331" s="730"/>
      <c r="PDD331" s="730"/>
      <c r="PDE331" s="730"/>
      <c r="PDF331" s="730"/>
      <c r="PDG331" s="730"/>
      <c r="PDH331" s="730"/>
      <c r="PDI331" s="730"/>
      <c r="PDJ331" s="730"/>
      <c r="PDK331" s="730"/>
      <c r="PDL331" s="730"/>
      <c r="PDM331" s="730"/>
      <c r="PDN331" s="730"/>
      <c r="PDO331" s="730"/>
      <c r="PDP331" s="730"/>
      <c r="PDQ331" s="730"/>
      <c r="PDR331" s="730"/>
      <c r="PDS331" s="730"/>
      <c r="PDT331" s="730"/>
      <c r="PDU331" s="730"/>
      <c r="PDV331" s="730"/>
      <c r="PDW331" s="730"/>
      <c r="PDX331" s="730"/>
      <c r="PDY331" s="730"/>
      <c r="PDZ331" s="730"/>
      <c r="PEA331" s="730"/>
      <c r="PEB331" s="730"/>
      <c r="PEC331" s="730"/>
      <c r="PED331" s="730"/>
      <c r="PEE331" s="730"/>
      <c r="PEF331" s="730"/>
      <c r="PEG331" s="730"/>
      <c r="PEH331" s="730"/>
      <c r="PEI331" s="730"/>
      <c r="PEJ331" s="730"/>
      <c r="PEK331" s="730"/>
      <c r="PEL331" s="730"/>
      <c r="PEM331" s="730"/>
      <c r="PEN331" s="730"/>
      <c r="PEO331" s="730"/>
      <c r="PEP331" s="730"/>
      <c r="PEQ331" s="730"/>
      <c r="PER331" s="730"/>
      <c r="PES331" s="730"/>
      <c r="PET331" s="730"/>
      <c r="PEU331" s="730"/>
      <c r="PEV331" s="730"/>
      <c r="PEW331" s="730"/>
      <c r="PEX331" s="730"/>
      <c r="PEY331" s="730"/>
      <c r="PEZ331" s="730"/>
      <c r="PFA331" s="730"/>
      <c r="PFB331" s="730"/>
      <c r="PFC331" s="730"/>
      <c r="PFD331" s="730"/>
      <c r="PFE331" s="730"/>
      <c r="PFF331" s="730"/>
      <c r="PFG331" s="730"/>
      <c r="PFH331" s="730"/>
      <c r="PFI331" s="730"/>
      <c r="PFJ331" s="730"/>
      <c r="PFK331" s="730"/>
      <c r="PFL331" s="730"/>
      <c r="PFM331" s="730"/>
      <c r="PFN331" s="730"/>
      <c r="PFO331" s="730"/>
      <c r="PFP331" s="730"/>
      <c r="PFQ331" s="730"/>
      <c r="PFR331" s="730"/>
      <c r="PFS331" s="730"/>
      <c r="PFT331" s="730"/>
      <c r="PFU331" s="730"/>
      <c r="PFV331" s="730"/>
      <c r="PFW331" s="730"/>
      <c r="PFX331" s="730"/>
      <c r="PFY331" s="730"/>
      <c r="PFZ331" s="730"/>
      <c r="PGA331" s="730"/>
      <c r="PGB331" s="730"/>
      <c r="PGC331" s="730"/>
      <c r="PGD331" s="730"/>
      <c r="PGE331" s="730"/>
      <c r="PGF331" s="730"/>
      <c r="PGG331" s="730"/>
      <c r="PGH331" s="730"/>
      <c r="PGI331" s="730"/>
      <c r="PGJ331" s="730"/>
      <c r="PGK331" s="730"/>
      <c r="PGL331" s="730"/>
      <c r="PGM331" s="730"/>
      <c r="PGN331" s="730"/>
      <c r="PGO331" s="730"/>
      <c r="PGP331" s="730"/>
      <c r="PGQ331" s="730"/>
      <c r="PGR331" s="730"/>
      <c r="PGS331" s="730"/>
      <c r="PGT331" s="730"/>
      <c r="PGU331" s="730"/>
      <c r="PGV331" s="730"/>
      <c r="PGW331" s="730"/>
      <c r="PGX331" s="730"/>
      <c r="PGY331" s="730"/>
      <c r="PGZ331" s="730"/>
      <c r="PHA331" s="730"/>
      <c r="PHB331" s="730"/>
      <c r="PHC331" s="730"/>
      <c r="PHD331" s="730"/>
      <c r="PHE331" s="730"/>
      <c r="PHF331" s="730"/>
      <c r="PHG331" s="730"/>
      <c r="PHH331" s="730"/>
      <c r="PHI331" s="730"/>
      <c r="PHJ331" s="730"/>
      <c r="PHK331" s="730"/>
      <c r="PHL331" s="730"/>
      <c r="PHM331" s="730"/>
      <c r="PHN331" s="730"/>
      <c r="PHO331" s="730"/>
      <c r="PHP331" s="730"/>
      <c r="PHQ331" s="730"/>
      <c r="PHR331" s="730"/>
      <c r="PHS331" s="730"/>
      <c r="PHT331" s="730"/>
      <c r="PHU331" s="730"/>
      <c r="PHV331" s="730"/>
      <c r="PHW331" s="730"/>
      <c r="PHX331" s="730"/>
      <c r="PHY331" s="730"/>
      <c r="PHZ331" s="730"/>
      <c r="PIA331" s="730"/>
      <c r="PIB331" s="730"/>
      <c r="PIC331" s="730"/>
      <c r="PID331" s="730"/>
      <c r="PIE331" s="730"/>
      <c r="PIF331" s="730"/>
      <c r="PIG331" s="730"/>
      <c r="PIH331" s="730"/>
      <c r="PII331" s="730"/>
      <c r="PIJ331" s="730"/>
      <c r="PIK331" s="730"/>
      <c r="PIL331" s="730"/>
      <c r="PIM331" s="730"/>
      <c r="PIN331" s="730"/>
      <c r="PIO331" s="730"/>
      <c r="PIP331" s="730"/>
      <c r="PIQ331" s="730"/>
      <c r="PIR331" s="730"/>
      <c r="PIS331" s="730"/>
      <c r="PIT331" s="730"/>
      <c r="PIU331" s="730"/>
      <c r="PIV331" s="730"/>
      <c r="PIW331" s="730"/>
      <c r="PIX331" s="730"/>
      <c r="PIY331" s="730"/>
      <c r="PIZ331" s="730"/>
      <c r="PJA331" s="730"/>
      <c r="PJB331" s="730"/>
      <c r="PJC331" s="730"/>
      <c r="PJD331" s="730"/>
      <c r="PJE331" s="730"/>
      <c r="PJF331" s="730"/>
      <c r="PJG331" s="730"/>
      <c r="PJH331" s="730"/>
      <c r="PJI331" s="730"/>
      <c r="PJJ331" s="730"/>
      <c r="PJK331" s="730"/>
      <c r="PJL331" s="730"/>
      <c r="PJM331" s="730"/>
      <c r="PJN331" s="730"/>
      <c r="PJO331" s="730"/>
      <c r="PJP331" s="730"/>
      <c r="PJQ331" s="730"/>
      <c r="PJR331" s="730"/>
      <c r="PJS331" s="730"/>
      <c r="PJT331" s="730"/>
      <c r="PJU331" s="730"/>
      <c r="PJV331" s="730"/>
      <c r="PJW331" s="730"/>
      <c r="PJX331" s="730"/>
      <c r="PJY331" s="730"/>
      <c r="PJZ331" s="730"/>
      <c r="PKA331" s="730"/>
      <c r="PKB331" s="730"/>
      <c r="PKC331" s="730"/>
      <c r="PKD331" s="730"/>
      <c r="PKE331" s="730"/>
      <c r="PKF331" s="730"/>
      <c r="PKG331" s="730"/>
      <c r="PKH331" s="730"/>
      <c r="PKI331" s="730"/>
      <c r="PKJ331" s="730"/>
      <c r="PKK331" s="730"/>
      <c r="PKL331" s="730"/>
      <c r="PKM331" s="730"/>
      <c r="PKN331" s="730"/>
      <c r="PKO331" s="730"/>
      <c r="PKP331" s="730"/>
      <c r="PKQ331" s="730"/>
      <c r="PKR331" s="730"/>
      <c r="PKS331" s="730"/>
      <c r="PKT331" s="730"/>
      <c r="PKU331" s="730"/>
      <c r="PKV331" s="730"/>
      <c r="PKW331" s="730"/>
      <c r="PKX331" s="730"/>
      <c r="PKY331" s="730"/>
      <c r="PKZ331" s="730"/>
      <c r="PLA331" s="730"/>
      <c r="PLB331" s="730"/>
      <c r="PLC331" s="730"/>
      <c r="PLD331" s="730"/>
      <c r="PLE331" s="730"/>
      <c r="PLF331" s="730"/>
      <c r="PLG331" s="730"/>
      <c r="PLH331" s="730"/>
      <c r="PLI331" s="730"/>
      <c r="PLJ331" s="730"/>
      <c r="PLK331" s="730"/>
      <c r="PLL331" s="730"/>
      <c r="PLM331" s="730"/>
      <c r="PLN331" s="730"/>
      <c r="PLO331" s="730"/>
      <c r="PLP331" s="730"/>
      <c r="PLQ331" s="730"/>
      <c r="PLR331" s="730"/>
      <c r="PLS331" s="730"/>
      <c r="PLT331" s="730"/>
      <c r="PLU331" s="730"/>
      <c r="PLV331" s="730"/>
      <c r="PLW331" s="730"/>
      <c r="PLX331" s="730"/>
      <c r="PLY331" s="730"/>
      <c r="PLZ331" s="730"/>
      <c r="PMA331" s="730"/>
      <c r="PMB331" s="730"/>
      <c r="PMC331" s="730"/>
      <c r="PMD331" s="730"/>
      <c r="PME331" s="730"/>
      <c r="PMF331" s="730"/>
      <c r="PMG331" s="730"/>
      <c r="PMH331" s="730"/>
      <c r="PMI331" s="730"/>
      <c r="PMJ331" s="730"/>
      <c r="PMK331" s="730"/>
      <c r="PML331" s="730"/>
      <c r="PMM331" s="730"/>
      <c r="PMN331" s="730"/>
      <c r="PMO331" s="730"/>
      <c r="PMP331" s="730"/>
      <c r="PMQ331" s="730"/>
      <c r="PMR331" s="730"/>
      <c r="PMS331" s="730"/>
      <c r="PMT331" s="730"/>
      <c r="PMU331" s="730"/>
      <c r="PMV331" s="730"/>
      <c r="PMW331" s="730"/>
      <c r="PMX331" s="730"/>
      <c r="PMY331" s="730"/>
      <c r="PMZ331" s="730"/>
      <c r="PNA331" s="730"/>
      <c r="PNB331" s="730"/>
      <c r="PNC331" s="730"/>
      <c r="PND331" s="730"/>
      <c r="PNE331" s="730"/>
      <c r="PNF331" s="730"/>
      <c r="PNG331" s="730"/>
      <c r="PNH331" s="730"/>
      <c r="PNI331" s="730"/>
      <c r="PNJ331" s="730"/>
      <c r="PNK331" s="730"/>
      <c r="PNL331" s="730"/>
      <c r="PNM331" s="730"/>
      <c r="PNN331" s="730"/>
      <c r="PNO331" s="730"/>
      <c r="PNP331" s="730"/>
      <c r="PNQ331" s="730"/>
      <c r="PNR331" s="730"/>
      <c r="PNS331" s="730"/>
      <c r="PNT331" s="730"/>
      <c r="PNU331" s="730"/>
      <c r="PNV331" s="730"/>
      <c r="PNW331" s="730"/>
      <c r="PNX331" s="730"/>
      <c r="PNY331" s="730"/>
      <c r="PNZ331" s="730"/>
      <c r="POA331" s="730"/>
      <c r="POB331" s="730"/>
      <c r="POC331" s="730"/>
      <c r="POD331" s="730"/>
      <c r="POE331" s="730"/>
      <c r="POF331" s="730"/>
      <c r="POG331" s="730"/>
      <c r="POH331" s="730"/>
      <c r="POI331" s="730"/>
      <c r="POJ331" s="730"/>
      <c r="POK331" s="730"/>
      <c r="POL331" s="730"/>
      <c r="POM331" s="730"/>
      <c r="PON331" s="730"/>
      <c r="POO331" s="730"/>
      <c r="POP331" s="730"/>
      <c r="POQ331" s="730"/>
      <c r="POR331" s="730"/>
      <c r="POS331" s="730"/>
      <c r="POT331" s="730"/>
      <c r="POU331" s="730"/>
      <c r="POV331" s="730"/>
      <c r="POW331" s="730"/>
      <c r="POX331" s="730"/>
      <c r="POY331" s="730"/>
      <c r="POZ331" s="730"/>
      <c r="PPA331" s="730"/>
      <c r="PPB331" s="730"/>
      <c r="PPC331" s="730"/>
      <c r="PPD331" s="730"/>
      <c r="PPE331" s="730"/>
      <c r="PPF331" s="730"/>
      <c r="PPG331" s="730"/>
      <c r="PPH331" s="730"/>
      <c r="PPI331" s="730"/>
      <c r="PPJ331" s="730"/>
      <c r="PPK331" s="730"/>
      <c r="PPL331" s="730"/>
      <c r="PPM331" s="730"/>
      <c r="PPN331" s="730"/>
      <c r="PPO331" s="730"/>
      <c r="PPP331" s="730"/>
      <c r="PPQ331" s="730"/>
      <c r="PPR331" s="730"/>
      <c r="PPS331" s="730"/>
      <c r="PPT331" s="730"/>
      <c r="PPU331" s="730"/>
      <c r="PPV331" s="730"/>
      <c r="PPW331" s="730"/>
      <c r="PPX331" s="730"/>
      <c r="PPY331" s="730"/>
      <c r="PPZ331" s="730"/>
      <c r="PQA331" s="730"/>
      <c r="PQB331" s="730"/>
      <c r="PQC331" s="730"/>
      <c r="PQD331" s="730"/>
      <c r="PQE331" s="730"/>
      <c r="PQF331" s="730"/>
      <c r="PQG331" s="730"/>
      <c r="PQH331" s="730"/>
      <c r="PQI331" s="730"/>
      <c r="PQJ331" s="730"/>
      <c r="PQK331" s="730"/>
      <c r="PQL331" s="730"/>
      <c r="PQM331" s="730"/>
      <c r="PQN331" s="730"/>
      <c r="PQO331" s="730"/>
      <c r="PQP331" s="730"/>
      <c r="PQQ331" s="730"/>
      <c r="PQR331" s="730"/>
      <c r="PQS331" s="730"/>
      <c r="PQT331" s="730"/>
      <c r="PQU331" s="730"/>
      <c r="PQV331" s="730"/>
      <c r="PQW331" s="730"/>
      <c r="PQX331" s="730"/>
      <c r="PQY331" s="730"/>
      <c r="PQZ331" s="730"/>
      <c r="PRA331" s="730"/>
      <c r="PRB331" s="730"/>
      <c r="PRC331" s="730"/>
      <c r="PRD331" s="730"/>
      <c r="PRE331" s="730"/>
      <c r="PRF331" s="730"/>
      <c r="PRG331" s="730"/>
      <c r="PRH331" s="730"/>
      <c r="PRI331" s="730"/>
      <c r="PRJ331" s="730"/>
      <c r="PRK331" s="730"/>
      <c r="PRL331" s="730"/>
      <c r="PRM331" s="730"/>
      <c r="PRN331" s="730"/>
      <c r="PRO331" s="730"/>
      <c r="PRP331" s="730"/>
      <c r="PRQ331" s="730"/>
      <c r="PRR331" s="730"/>
      <c r="PRS331" s="730"/>
      <c r="PRT331" s="730"/>
      <c r="PRU331" s="730"/>
      <c r="PRV331" s="730"/>
      <c r="PRW331" s="730"/>
      <c r="PRX331" s="730"/>
      <c r="PRY331" s="730"/>
      <c r="PRZ331" s="730"/>
      <c r="PSA331" s="730"/>
      <c r="PSB331" s="730"/>
      <c r="PSC331" s="730"/>
      <c r="PSD331" s="730"/>
      <c r="PSE331" s="730"/>
      <c r="PSF331" s="730"/>
      <c r="PSG331" s="730"/>
      <c r="PSH331" s="730"/>
      <c r="PSI331" s="730"/>
      <c r="PSJ331" s="730"/>
      <c r="PSK331" s="730"/>
      <c r="PSL331" s="730"/>
      <c r="PSM331" s="730"/>
      <c r="PSN331" s="730"/>
      <c r="PSO331" s="730"/>
      <c r="PSP331" s="730"/>
      <c r="PSQ331" s="730"/>
      <c r="PSR331" s="730"/>
      <c r="PSS331" s="730"/>
      <c r="PST331" s="730"/>
      <c r="PSU331" s="730"/>
      <c r="PSV331" s="730"/>
      <c r="PSW331" s="730"/>
      <c r="PSX331" s="730"/>
      <c r="PSY331" s="730"/>
      <c r="PSZ331" s="730"/>
      <c r="PTA331" s="730"/>
      <c r="PTB331" s="730"/>
      <c r="PTC331" s="730"/>
      <c r="PTD331" s="730"/>
      <c r="PTE331" s="730"/>
      <c r="PTF331" s="730"/>
      <c r="PTG331" s="730"/>
      <c r="PTH331" s="730"/>
      <c r="PTI331" s="730"/>
      <c r="PTJ331" s="730"/>
      <c r="PTK331" s="730"/>
      <c r="PTL331" s="730"/>
      <c r="PTM331" s="730"/>
      <c r="PTN331" s="730"/>
      <c r="PTO331" s="730"/>
      <c r="PTP331" s="730"/>
      <c r="PTQ331" s="730"/>
      <c r="PTR331" s="730"/>
      <c r="PTS331" s="730"/>
      <c r="PTT331" s="730"/>
      <c r="PTU331" s="730"/>
      <c r="PTV331" s="730"/>
      <c r="PTW331" s="730"/>
      <c r="PTX331" s="730"/>
      <c r="PTY331" s="730"/>
      <c r="PTZ331" s="730"/>
      <c r="PUA331" s="730"/>
      <c r="PUB331" s="730"/>
      <c r="PUC331" s="730"/>
      <c r="PUD331" s="730"/>
      <c r="PUE331" s="730"/>
      <c r="PUF331" s="730"/>
      <c r="PUG331" s="730"/>
      <c r="PUH331" s="730"/>
      <c r="PUI331" s="730"/>
      <c r="PUJ331" s="730"/>
      <c r="PUK331" s="730"/>
      <c r="PUL331" s="730"/>
      <c r="PUM331" s="730"/>
      <c r="PUN331" s="730"/>
      <c r="PUO331" s="730"/>
      <c r="PUP331" s="730"/>
      <c r="PUQ331" s="730"/>
      <c r="PUR331" s="730"/>
      <c r="PUS331" s="730"/>
      <c r="PUT331" s="730"/>
      <c r="PUU331" s="730"/>
      <c r="PUV331" s="730"/>
      <c r="PUW331" s="730"/>
      <c r="PUX331" s="730"/>
      <c r="PUY331" s="730"/>
      <c r="PUZ331" s="730"/>
      <c r="PVA331" s="730"/>
      <c r="PVB331" s="730"/>
      <c r="PVC331" s="730"/>
      <c r="PVD331" s="730"/>
      <c r="PVE331" s="730"/>
      <c r="PVF331" s="730"/>
      <c r="PVG331" s="730"/>
      <c r="PVH331" s="730"/>
      <c r="PVI331" s="730"/>
      <c r="PVJ331" s="730"/>
      <c r="PVK331" s="730"/>
      <c r="PVL331" s="730"/>
      <c r="PVM331" s="730"/>
      <c r="PVN331" s="730"/>
      <c r="PVO331" s="730"/>
      <c r="PVP331" s="730"/>
      <c r="PVQ331" s="730"/>
      <c r="PVR331" s="730"/>
      <c r="PVS331" s="730"/>
      <c r="PVT331" s="730"/>
      <c r="PVU331" s="730"/>
      <c r="PVV331" s="730"/>
      <c r="PVW331" s="730"/>
      <c r="PVX331" s="730"/>
      <c r="PVY331" s="730"/>
      <c r="PVZ331" s="730"/>
      <c r="PWA331" s="730"/>
      <c r="PWB331" s="730"/>
      <c r="PWC331" s="730"/>
      <c r="PWD331" s="730"/>
      <c r="PWE331" s="730"/>
      <c r="PWF331" s="730"/>
      <c r="PWG331" s="730"/>
      <c r="PWH331" s="730"/>
      <c r="PWI331" s="730"/>
      <c r="PWJ331" s="730"/>
      <c r="PWK331" s="730"/>
      <c r="PWL331" s="730"/>
      <c r="PWM331" s="730"/>
      <c r="PWN331" s="730"/>
      <c r="PWO331" s="730"/>
      <c r="PWP331" s="730"/>
      <c r="PWQ331" s="730"/>
      <c r="PWR331" s="730"/>
      <c r="PWS331" s="730"/>
      <c r="PWT331" s="730"/>
      <c r="PWU331" s="730"/>
      <c r="PWV331" s="730"/>
      <c r="PWW331" s="730"/>
      <c r="PWX331" s="730"/>
      <c r="PWY331" s="730"/>
      <c r="PWZ331" s="730"/>
      <c r="PXA331" s="730"/>
      <c r="PXB331" s="730"/>
      <c r="PXC331" s="730"/>
      <c r="PXD331" s="730"/>
      <c r="PXE331" s="730"/>
      <c r="PXF331" s="730"/>
      <c r="PXG331" s="730"/>
      <c r="PXH331" s="730"/>
      <c r="PXI331" s="730"/>
      <c r="PXJ331" s="730"/>
      <c r="PXK331" s="730"/>
      <c r="PXL331" s="730"/>
      <c r="PXM331" s="730"/>
      <c r="PXN331" s="730"/>
      <c r="PXO331" s="730"/>
      <c r="PXP331" s="730"/>
      <c r="PXQ331" s="730"/>
      <c r="PXR331" s="730"/>
      <c r="PXS331" s="730"/>
      <c r="PXT331" s="730"/>
      <c r="PXU331" s="730"/>
      <c r="PXV331" s="730"/>
      <c r="PXW331" s="730"/>
      <c r="PXX331" s="730"/>
      <c r="PXY331" s="730"/>
      <c r="PXZ331" s="730"/>
      <c r="PYA331" s="730"/>
      <c r="PYB331" s="730"/>
      <c r="PYC331" s="730"/>
      <c r="PYD331" s="730"/>
      <c r="PYE331" s="730"/>
      <c r="PYF331" s="730"/>
      <c r="PYG331" s="730"/>
      <c r="PYH331" s="730"/>
      <c r="PYI331" s="730"/>
      <c r="PYJ331" s="730"/>
      <c r="PYK331" s="730"/>
      <c r="PYL331" s="730"/>
      <c r="PYM331" s="730"/>
      <c r="PYN331" s="730"/>
      <c r="PYO331" s="730"/>
      <c r="PYP331" s="730"/>
      <c r="PYQ331" s="730"/>
      <c r="PYR331" s="730"/>
      <c r="PYS331" s="730"/>
      <c r="PYT331" s="730"/>
      <c r="PYU331" s="730"/>
      <c r="PYV331" s="730"/>
      <c r="PYW331" s="730"/>
      <c r="PYX331" s="730"/>
      <c r="PYY331" s="730"/>
      <c r="PYZ331" s="730"/>
      <c r="PZA331" s="730"/>
      <c r="PZB331" s="730"/>
      <c r="PZC331" s="730"/>
      <c r="PZD331" s="730"/>
      <c r="PZE331" s="730"/>
      <c r="PZF331" s="730"/>
      <c r="PZG331" s="730"/>
      <c r="PZH331" s="730"/>
      <c r="PZI331" s="730"/>
      <c r="PZJ331" s="730"/>
      <c r="PZK331" s="730"/>
      <c r="PZL331" s="730"/>
      <c r="PZM331" s="730"/>
      <c r="PZN331" s="730"/>
      <c r="PZO331" s="730"/>
      <c r="PZP331" s="730"/>
      <c r="PZQ331" s="730"/>
      <c r="PZR331" s="730"/>
      <c r="PZS331" s="730"/>
      <c r="PZT331" s="730"/>
      <c r="PZU331" s="730"/>
      <c r="PZV331" s="730"/>
      <c r="PZW331" s="730"/>
      <c r="PZX331" s="730"/>
      <c r="PZY331" s="730"/>
      <c r="PZZ331" s="730"/>
      <c r="QAA331" s="730"/>
      <c r="QAB331" s="730"/>
      <c r="QAC331" s="730"/>
      <c r="QAD331" s="730"/>
      <c r="QAE331" s="730"/>
      <c r="QAF331" s="730"/>
      <c r="QAG331" s="730"/>
      <c r="QAH331" s="730"/>
      <c r="QAI331" s="730"/>
      <c r="QAJ331" s="730"/>
      <c r="QAK331" s="730"/>
      <c r="QAL331" s="730"/>
      <c r="QAM331" s="730"/>
      <c r="QAN331" s="730"/>
      <c r="QAO331" s="730"/>
      <c r="QAP331" s="730"/>
      <c r="QAQ331" s="730"/>
      <c r="QAR331" s="730"/>
      <c r="QAS331" s="730"/>
      <c r="QAT331" s="730"/>
      <c r="QAU331" s="730"/>
      <c r="QAV331" s="730"/>
      <c r="QAW331" s="730"/>
      <c r="QAX331" s="730"/>
      <c r="QAY331" s="730"/>
      <c r="QAZ331" s="730"/>
      <c r="QBA331" s="730"/>
      <c r="QBB331" s="730"/>
      <c r="QBC331" s="730"/>
      <c r="QBD331" s="730"/>
      <c r="QBE331" s="730"/>
      <c r="QBF331" s="730"/>
      <c r="QBG331" s="730"/>
      <c r="QBH331" s="730"/>
      <c r="QBI331" s="730"/>
      <c r="QBJ331" s="730"/>
      <c r="QBK331" s="730"/>
      <c r="QBL331" s="730"/>
      <c r="QBM331" s="730"/>
      <c r="QBN331" s="730"/>
      <c r="QBO331" s="730"/>
      <c r="QBP331" s="730"/>
      <c r="QBQ331" s="730"/>
      <c r="QBR331" s="730"/>
      <c r="QBS331" s="730"/>
      <c r="QBT331" s="730"/>
      <c r="QBU331" s="730"/>
      <c r="QBV331" s="730"/>
      <c r="QBW331" s="730"/>
      <c r="QBX331" s="730"/>
      <c r="QBY331" s="730"/>
      <c r="QBZ331" s="730"/>
      <c r="QCA331" s="730"/>
      <c r="QCB331" s="730"/>
      <c r="QCC331" s="730"/>
      <c r="QCD331" s="730"/>
      <c r="QCE331" s="730"/>
      <c r="QCF331" s="730"/>
      <c r="QCG331" s="730"/>
      <c r="QCH331" s="730"/>
      <c r="QCI331" s="730"/>
      <c r="QCJ331" s="730"/>
      <c r="QCK331" s="730"/>
      <c r="QCL331" s="730"/>
      <c r="QCM331" s="730"/>
      <c r="QCN331" s="730"/>
      <c r="QCO331" s="730"/>
      <c r="QCP331" s="730"/>
      <c r="QCQ331" s="730"/>
      <c r="QCR331" s="730"/>
      <c r="QCS331" s="730"/>
      <c r="QCT331" s="730"/>
      <c r="QCU331" s="730"/>
      <c r="QCV331" s="730"/>
      <c r="QCW331" s="730"/>
      <c r="QCX331" s="730"/>
      <c r="QCY331" s="730"/>
      <c r="QCZ331" s="730"/>
      <c r="QDA331" s="730"/>
      <c r="QDB331" s="730"/>
      <c r="QDC331" s="730"/>
      <c r="QDD331" s="730"/>
      <c r="QDE331" s="730"/>
      <c r="QDF331" s="730"/>
      <c r="QDG331" s="730"/>
      <c r="QDH331" s="730"/>
      <c r="QDI331" s="730"/>
      <c r="QDJ331" s="730"/>
      <c r="QDK331" s="730"/>
      <c r="QDL331" s="730"/>
      <c r="QDM331" s="730"/>
      <c r="QDN331" s="730"/>
      <c r="QDO331" s="730"/>
      <c r="QDP331" s="730"/>
      <c r="QDQ331" s="730"/>
      <c r="QDR331" s="730"/>
      <c r="QDS331" s="730"/>
      <c r="QDT331" s="730"/>
      <c r="QDU331" s="730"/>
      <c r="QDV331" s="730"/>
      <c r="QDW331" s="730"/>
      <c r="QDX331" s="730"/>
      <c r="QDY331" s="730"/>
      <c r="QDZ331" s="730"/>
      <c r="QEA331" s="730"/>
      <c r="QEB331" s="730"/>
      <c r="QEC331" s="730"/>
      <c r="QED331" s="730"/>
      <c r="QEE331" s="730"/>
      <c r="QEF331" s="730"/>
      <c r="QEG331" s="730"/>
      <c r="QEH331" s="730"/>
      <c r="QEI331" s="730"/>
      <c r="QEJ331" s="730"/>
      <c r="QEK331" s="730"/>
      <c r="QEL331" s="730"/>
      <c r="QEM331" s="730"/>
      <c r="QEN331" s="730"/>
      <c r="QEO331" s="730"/>
      <c r="QEP331" s="730"/>
      <c r="QEQ331" s="730"/>
      <c r="QER331" s="730"/>
      <c r="QES331" s="730"/>
      <c r="QET331" s="730"/>
      <c r="QEU331" s="730"/>
      <c r="QEV331" s="730"/>
      <c r="QEW331" s="730"/>
      <c r="QEX331" s="730"/>
      <c r="QEY331" s="730"/>
      <c r="QEZ331" s="730"/>
      <c r="QFA331" s="730"/>
      <c r="QFB331" s="730"/>
      <c r="QFC331" s="730"/>
      <c r="QFD331" s="730"/>
      <c r="QFE331" s="730"/>
      <c r="QFF331" s="730"/>
      <c r="QFG331" s="730"/>
      <c r="QFH331" s="730"/>
      <c r="QFI331" s="730"/>
      <c r="QFJ331" s="730"/>
      <c r="QFK331" s="730"/>
      <c r="QFL331" s="730"/>
      <c r="QFM331" s="730"/>
      <c r="QFN331" s="730"/>
      <c r="QFO331" s="730"/>
      <c r="QFP331" s="730"/>
      <c r="QFQ331" s="730"/>
      <c r="QFR331" s="730"/>
      <c r="QFS331" s="730"/>
      <c r="QFT331" s="730"/>
      <c r="QFU331" s="730"/>
      <c r="QFV331" s="730"/>
      <c r="QFW331" s="730"/>
      <c r="QFX331" s="730"/>
      <c r="QFY331" s="730"/>
      <c r="QFZ331" s="730"/>
      <c r="QGA331" s="730"/>
      <c r="QGB331" s="730"/>
      <c r="QGC331" s="730"/>
      <c r="QGD331" s="730"/>
      <c r="QGE331" s="730"/>
      <c r="QGF331" s="730"/>
      <c r="QGG331" s="730"/>
      <c r="QGH331" s="730"/>
      <c r="QGI331" s="730"/>
      <c r="QGJ331" s="730"/>
      <c r="QGK331" s="730"/>
      <c r="QGL331" s="730"/>
      <c r="QGM331" s="730"/>
      <c r="QGN331" s="730"/>
      <c r="QGO331" s="730"/>
      <c r="QGP331" s="730"/>
      <c r="QGQ331" s="730"/>
      <c r="QGR331" s="730"/>
      <c r="QGS331" s="730"/>
      <c r="QGT331" s="730"/>
      <c r="QGU331" s="730"/>
      <c r="QGV331" s="730"/>
      <c r="QGW331" s="730"/>
      <c r="QGX331" s="730"/>
      <c r="QGY331" s="730"/>
      <c r="QGZ331" s="730"/>
      <c r="QHA331" s="730"/>
      <c r="QHB331" s="730"/>
      <c r="QHC331" s="730"/>
      <c r="QHD331" s="730"/>
      <c r="QHE331" s="730"/>
      <c r="QHF331" s="730"/>
      <c r="QHG331" s="730"/>
      <c r="QHH331" s="730"/>
      <c r="QHI331" s="730"/>
      <c r="QHJ331" s="730"/>
      <c r="QHK331" s="730"/>
      <c r="QHL331" s="730"/>
      <c r="QHM331" s="730"/>
      <c r="QHN331" s="730"/>
      <c r="QHO331" s="730"/>
      <c r="QHP331" s="730"/>
      <c r="QHQ331" s="730"/>
      <c r="QHR331" s="730"/>
      <c r="QHS331" s="730"/>
      <c r="QHT331" s="730"/>
      <c r="QHU331" s="730"/>
      <c r="QHV331" s="730"/>
      <c r="QHW331" s="730"/>
      <c r="QHX331" s="730"/>
      <c r="QHY331" s="730"/>
      <c r="QHZ331" s="730"/>
      <c r="QIA331" s="730"/>
      <c r="QIB331" s="730"/>
      <c r="QIC331" s="730"/>
      <c r="QID331" s="730"/>
      <c r="QIE331" s="730"/>
      <c r="QIF331" s="730"/>
      <c r="QIG331" s="730"/>
      <c r="QIH331" s="730"/>
      <c r="QII331" s="730"/>
      <c r="QIJ331" s="730"/>
      <c r="QIK331" s="730"/>
      <c r="QIL331" s="730"/>
      <c r="QIM331" s="730"/>
      <c r="QIN331" s="730"/>
      <c r="QIO331" s="730"/>
      <c r="QIP331" s="730"/>
      <c r="QIQ331" s="730"/>
      <c r="QIR331" s="730"/>
      <c r="QIS331" s="730"/>
      <c r="QIT331" s="730"/>
      <c r="QIU331" s="730"/>
      <c r="QIV331" s="730"/>
      <c r="QIW331" s="730"/>
      <c r="QIX331" s="730"/>
      <c r="QIY331" s="730"/>
      <c r="QIZ331" s="730"/>
      <c r="QJA331" s="730"/>
      <c r="QJB331" s="730"/>
      <c r="QJC331" s="730"/>
      <c r="QJD331" s="730"/>
      <c r="QJE331" s="730"/>
      <c r="QJF331" s="730"/>
      <c r="QJG331" s="730"/>
      <c r="QJH331" s="730"/>
      <c r="QJI331" s="730"/>
      <c r="QJJ331" s="730"/>
      <c r="QJK331" s="730"/>
      <c r="QJL331" s="730"/>
      <c r="QJM331" s="730"/>
      <c r="QJN331" s="730"/>
      <c r="QJO331" s="730"/>
      <c r="QJP331" s="730"/>
      <c r="QJQ331" s="730"/>
      <c r="QJR331" s="730"/>
      <c r="QJS331" s="730"/>
      <c r="QJT331" s="730"/>
      <c r="QJU331" s="730"/>
      <c r="QJV331" s="730"/>
      <c r="QJW331" s="730"/>
      <c r="QJX331" s="730"/>
      <c r="QJY331" s="730"/>
      <c r="QJZ331" s="730"/>
      <c r="QKA331" s="730"/>
      <c r="QKB331" s="730"/>
      <c r="QKC331" s="730"/>
      <c r="QKD331" s="730"/>
      <c r="QKE331" s="730"/>
      <c r="QKF331" s="730"/>
      <c r="QKG331" s="730"/>
      <c r="QKH331" s="730"/>
      <c r="QKI331" s="730"/>
      <c r="QKJ331" s="730"/>
      <c r="QKK331" s="730"/>
      <c r="QKL331" s="730"/>
      <c r="QKM331" s="730"/>
      <c r="QKN331" s="730"/>
      <c r="QKO331" s="730"/>
      <c r="QKP331" s="730"/>
      <c r="QKQ331" s="730"/>
      <c r="QKR331" s="730"/>
      <c r="QKS331" s="730"/>
      <c r="QKT331" s="730"/>
      <c r="QKU331" s="730"/>
      <c r="QKV331" s="730"/>
      <c r="QKW331" s="730"/>
      <c r="QKX331" s="730"/>
      <c r="QKY331" s="730"/>
      <c r="QKZ331" s="730"/>
      <c r="QLA331" s="730"/>
      <c r="QLB331" s="730"/>
      <c r="QLC331" s="730"/>
      <c r="QLD331" s="730"/>
      <c r="QLE331" s="730"/>
      <c r="QLF331" s="730"/>
      <c r="QLG331" s="730"/>
      <c r="QLH331" s="730"/>
      <c r="QLI331" s="730"/>
      <c r="QLJ331" s="730"/>
      <c r="QLK331" s="730"/>
      <c r="QLL331" s="730"/>
      <c r="QLM331" s="730"/>
      <c r="QLN331" s="730"/>
      <c r="QLO331" s="730"/>
      <c r="QLP331" s="730"/>
      <c r="QLQ331" s="730"/>
      <c r="QLR331" s="730"/>
      <c r="QLS331" s="730"/>
      <c r="QLT331" s="730"/>
      <c r="QLU331" s="730"/>
      <c r="QLV331" s="730"/>
      <c r="QLW331" s="730"/>
      <c r="QLX331" s="730"/>
      <c r="QLY331" s="730"/>
      <c r="QLZ331" s="730"/>
      <c r="QMA331" s="730"/>
      <c r="QMB331" s="730"/>
      <c r="QMC331" s="730"/>
      <c r="QMD331" s="730"/>
      <c r="QME331" s="730"/>
      <c r="QMF331" s="730"/>
      <c r="QMG331" s="730"/>
      <c r="QMH331" s="730"/>
      <c r="QMI331" s="730"/>
      <c r="QMJ331" s="730"/>
      <c r="QMK331" s="730"/>
      <c r="QML331" s="730"/>
      <c r="QMM331" s="730"/>
      <c r="QMN331" s="730"/>
      <c r="QMO331" s="730"/>
      <c r="QMP331" s="730"/>
      <c r="QMQ331" s="730"/>
      <c r="QMR331" s="730"/>
      <c r="QMS331" s="730"/>
      <c r="QMT331" s="730"/>
      <c r="QMU331" s="730"/>
      <c r="QMV331" s="730"/>
      <c r="QMW331" s="730"/>
      <c r="QMX331" s="730"/>
      <c r="QMY331" s="730"/>
      <c r="QMZ331" s="730"/>
      <c r="QNA331" s="730"/>
      <c r="QNB331" s="730"/>
      <c r="QNC331" s="730"/>
      <c r="QND331" s="730"/>
      <c r="QNE331" s="730"/>
      <c r="QNF331" s="730"/>
      <c r="QNG331" s="730"/>
      <c r="QNH331" s="730"/>
      <c r="QNI331" s="730"/>
      <c r="QNJ331" s="730"/>
      <c r="QNK331" s="730"/>
      <c r="QNL331" s="730"/>
      <c r="QNM331" s="730"/>
      <c r="QNN331" s="730"/>
      <c r="QNO331" s="730"/>
      <c r="QNP331" s="730"/>
      <c r="QNQ331" s="730"/>
      <c r="QNR331" s="730"/>
      <c r="QNS331" s="730"/>
      <c r="QNT331" s="730"/>
      <c r="QNU331" s="730"/>
      <c r="QNV331" s="730"/>
      <c r="QNW331" s="730"/>
      <c r="QNX331" s="730"/>
      <c r="QNY331" s="730"/>
      <c r="QNZ331" s="730"/>
      <c r="QOA331" s="730"/>
      <c r="QOB331" s="730"/>
      <c r="QOC331" s="730"/>
      <c r="QOD331" s="730"/>
      <c r="QOE331" s="730"/>
      <c r="QOF331" s="730"/>
      <c r="QOG331" s="730"/>
      <c r="QOH331" s="730"/>
      <c r="QOI331" s="730"/>
      <c r="QOJ331" s="730"/>
      <c r="QOK331" s="730"/>
      <c r="QOL331" s="730"/>
      <c r="QOM331" s="730"/>
      <c r="QON331" s="730"/>
      <c r="QOO331" s="730"/>
      <c r="QOP331" s="730"/>
      <c r="QOQ331" s="730"/>
      <c r="QOR331" s="730"/>
      <c r="QOS331" s="730"/>
      <c r="QOT331" s="730"/>
      <c r="QOU331" s="730"/>
      <c r="QOV331" s="730"/>
      <c r="QOW331" s="730"/>
      <c r="QOX331" s="730"/>
      <c r="QOY331" s="730"/>
      <c r="QOZ331" s="730"/>
      <c r="QPA331" s="730"/>
      <c r="QPB331" s="730"/>
      <c r="QPC331" s="730"/>
      <c r="QPD331" s="730"/>
      <c r="QPE331" s="730"/>
      <c r="QPF331" s="730"/>
      <c r="QPG331" s="730"/>
      <c r="QPH331" s="730"/>
      <c r="QPI331" s="730"/>
      <c r="QPJ331" s="730"/>
      <c r="QPK331" s="730"/>
      <c r="QPL331" s="730"/>
      <c r="QPM331" s="730"/>
      <c r="QPN331" s="730"/>
      <c r="QPO331" s="730"/>
      <c r="QPP331" s="730"/>
      <c r="QPQ331" s="730"/>
      <c r="QPR331" s="730"/>
      <c r="QPS331" s="730"/>
      <c r="QPT331" s="730"/>
      <c r="QPU331" s="730"/>
      <c r="QPV331" s="730"/>
      <c r="QPW331" s="730"/>
      <c r="QPX331" s="730"/>
      <c r="QPY331" s="730"/>
      <c r="QPZ331" s="730"/>
      <c r="QQA331" s="730"/>
      <c r="QQB331" s="730"/>
      <c r="QQC331" s="730"/>
      <c r="QQD331" s="730"/>
      <c r="QQE331" s="730"/>
      <c r="QQF331" s="730"/>
      <c r="QQG331" s="730"/>
      <c r="QQH331" s="730"/>
      <c r="QQI331" s="730"/>
      <c r="QQJ331" s="730"/>
      <c r="QQK331" s="730"/>
      <c r="QQL331" s="730"/>
      <c r="QQM331" s="730"/>
      <c r="QQN331" s="730"/>
      <c r="QQO331" s="730"/>
      <c r="QQP331" s="730"/>
      <c r="QQQ331" s="730"/>
      <c r="QQR331" s="730"/>
      <c r="QQS331" s="730"/>
      <c r="QQT331" s="730"/>
      <c r="QQU331" s="730"/>
      <c r="QQV331" s="730"/>
      <c r="QQW331" s="730"/>
      <c r="QQX331" s="730"/>
      <c r="QQY331" s="730"/>
      <c r="QQZ331" s="730"/>
      <c r="QRA331" s="730"/>
      <c r="QRB331" s="730"/>
      <c r="QRC331" s="730"/>
      <c r="QRD331" s="730"/>
      <c r="QRE331" s="730"/>
      <c r="QRF331" s="730"/>
      <c r="QRG331" s="730"/>
      <c r="QRH331" s="730"/>
      <c r="QRI331" s="730"/>
      <c r="QRJ331" s="730"/>
      <c r="QRK331" s="730"/>
      <c r="QRL331" s="730"/>
      <c r="QRM331" s="730"/>
      <c r="QRN331" s="730"/>
      <c r="QRO331" s="730"/>
      <c r="QRP331" s="730"/>
      <c r="QRQ331" s="730"/>
      <c r="QRR331" s="730"/>
      <c r="QRS331" s="730"/>
      <c r="QRT331" s="730"/>
      <c r="QRU331" s="730"/>
      <c r="QRV331" s="730"/>
      <c r="QRW331" s="730"/>
      <c r="QRX331" s="730"/>
      <c r="QRY331" s="730"/>
      <c r="QRZ331" s="730"/>
      <c r="QSA331" s="730"/>
      <c r="QSB331" s="730"/>
      <c r="QSC331" s="730"/>
      <c r="QSD331" s="730"/>
      <c r="QSE331" s="730"/>
      <c r="QSF331" s="730"/>
      <c r="QSG331" s="730"/>
      <c r="QSH331" s="730"/>
      <c r="QSI331" s="730"/>
      <c r="QSJ331" s="730"/>
      <c r="QSK331" s="730"/>
      <c r="QSL331" s="730"/>
      <c r="QSM331" s="730"/>
      <c r="QSN331" s="730"/>
      <c r="QSO331" s="730"/>
      <c r="QSP331" s="730"/>
      <c r="QSQ331" s="730"/>
      <c r="QSR331" s="730"/>
      <c r="QSS331" s="730"/>
      <c r="QST331" s="730"/>
      <c r="QSU331" s="730"/>
      <c r="QSV331" s="730"/>
      <c r="QSW331" s="730"/>
      <c r="QSX331" s="730"/>
      <c r="QSY331" s="730"/>
      <c r="QSZ331" s="730"/>
      <c r="QTA331" s="730"/>
      <c r="QTB331" s="730"/>
      <c r="QTC331" s="730"/>
      <c r="QTD331" s="730"/>
      <c r="QTE331" s="730"/>
      <c r="QTF331" s="730"/>
      <c r="QTG331" s="730"/>
      <c r="QTH331" s="730"/>
      <c r="QTI331" s="730"/>
      <c r="QTJ331" s="730"/>
      <c r="QTK331" s="730"/>
      <c r="QTL331" s="730"/>
      <c r="QTM331" s="730"/>
      <c r="QTN331" s="730"/>
      <c r="QTO331" s="730"/>
      <c r="QTP331" s="730"/>
      <c r="QTQ331" s="730"/>
      <c r="QTR331" s="730"/>
      <c r="QTS331" s="730"/>
      <c r="QTT331" s="730"/>
      <c r="QTU331" s="730"/>
      <c r="QTV331" s="730"/>
      <c r="QTW331" s="730"/>
      <c r="QTX331" s="730"/>
      <c r="QTY331" s="730"/>
      <c r="QTZ331" s="730"/>
      <c r="QUA331" s="730"/>
      <c r="QUB331" s="730"/>
      <c r="QUC331" s="730"/>
      <c r="QUD331" s="730"/>
      <c r="QUE331" s="730"/>
      <c r="QUF331" s="730"/>
      <c r="QUG331" s="730"/>
      <c r="QUH331" s="730"/>
      <c r="QUI331" s="730"/>
      <c r="QUJ331" s="730"/>
      <c r="QUK331" s="730"/>
      <c r="QUL331" s="730"/>
      <c r="QUM331" s="730"/>
      <c r="QUN331" s="730"/>
      <c r="QUO331" s="730"/>
      <c r="QUP331" s="730"/>
      <c r="QUQ331" s="730"/>
      <c r="QUR331" s="730"/>
      <c r="QUS331" s="730"/>
      <c r="QUT331" s="730"/>
      <c r="QUU331" s="730"/>
      <c r="QUV331" s="730"/>
      <c r="QUW331" s="730"/>
      <c r="QUX331" s="730"/>
      <c r="QUY331" s="730"/>
      <c r="QUZ331" s="730"/>
      <c r="QVA331" s="730"/>
      <c r="QVB331" s="730"/>
      <c r="QVC331" s="730"/>
      <c r="QVD331" s="730"/>
      <c r="QVE331" s="730"/>
      <c r="QVF331" s="730"/>
      <c r="QVG331" s="730"/>
      <c r="QVH331" s="730"/>
      <c r="QVI331" s="730"/>
      <c r="QVJ331" s="730"/>
      <c r="QVK331" s="730"/>
      <c r="QVL331" s="730"/>
      <c r="QVM331" s="730"/>
      <c r="QVN331" s="730"/>
      <c r="QVO331" s="730"/>
      <c r="QVP331" s="730"/>
      <c r="QVQ331" s="730"/>
      <c r="QVR331" s="730"/>
      <c r="QVS331" s="730"/>
      <c r="QVT331" s="730"/>
      <c r="QVU331" s="730"/>
      <c r="QVV331" s="730"/>
      <c r="QVW331" s="730"/>
      <c r="QVX331" s="730"/>
      <c r="QVY331" s="730"/>
      <c r="QVZ331" s="730"/>
      <c r="QWA331" s="730"/>
      <c r="QWB331" s="730"/>
      <c r="QWC331" s="730"/>
      <c r="QWD331" s="730"/>
      <c r="QWE331" s="730"/>
      <c r="QWF331" s="730"/>
      <c r="QWG331" s="730"/>
      <c r="QWH331" s="730"/>
      <c r="QWI331" s="730"/>
      <c r="QWJ331" s="730"/>
      <c r="QWK331" s="730"/>
      <c r="QWL331" s="730"/>
      <c r="QWM331" s="730"/>
      <c r="QWN331" s="730"/>
      <c r="QWO331" s="730"/>
      <c r="QWP331" s="730"/>
      <c r="QWQ331" s="730"/>
      <c r="QWR331" s="730"/>
      <c r="QWS331" s="730"/>
      <c r="QWT331" s="730"/>
      <c r="QWU331" s="730"/>
      <c r="QWV331" s="730"/>
      <c r="QWW331" s="730"/>
      <c r="QWX331" s="730"/>
      <c r="QWY331" s="730"/>
      <c r="QWZ331" s="730"/>
      <c r="QXA331" s="730"/>
      <c r="QXB331" s="730"/>
      <c r="QXC331" s="730"/>
      <c r="QXD331" s="730"/>
      <c r="QXE331" s="730"/>
      <c r="QXF331" s="730"/>
      <c r="QXG331" s="730"/>
      <c r="QXH331" s="730"/>
      <c r="QXI331" s="730"/>
      <c r="QXJ331" s="730"/>
      <c r="QXK331" s="730"/>
      <c r="QXL331" s="730"/>
      <c r="QXM331" s="730"/>
      <c r="QXN331" s="730"/>
      <c r="QXO331" s="730"/>
      <c r="QXP331" s="730"/>
      <c r="QXQ331" s="730"/>
      <c r="QXR331" s="730"/>
      <c r="QXS331" s="730"/>
      <c r="QXT331" s="730"/>
      <c r="QXU331" s="730"/>
      <c r="QXV331" s="730"/>
      <c r="QXW331" s="730"/>
      <c r="QXX331" s="730"/>
      <c r="QXY331" s="730"/>
      <c r="QXZ331" s="730"/>
      <c r="QYA331" s="730"/>
      <c r="QYB331" s="730"/>
      <c r="QYC331" s="730"/>
      <c r="QYD331" s="730"/>
      <c r="QYE331" s="730"/>
      <c r="QYF331" s="730"/>
      <c r="QYG331" s="730"/>
      <c r="QYH331" s="730"/>
      <c r="QYI331" s="730"/>
      <c r="QYJ331" s="730"/>
      <c r="QYK331" s="730"/>
      <c r="QYL331" s="730"/>
      <c r="QYM331" s="730"/>
      <c r="QYN331" s="730"/>
      <c r="QYO331" s="730"/>
      <c r="QYP331" s="730"/>
      <c r="QYQ331" s="730"/>
      <c r="QYR331" s="730"/>
      <c r="QYS331" s="730"/>
      <c r="QYT331" s="730"/>
      <c r="QYU331" s="730"/>
      <c r="QYV331" s="730"/>
      <c r="QYW331" s="730"/>
      <c r="QYX331" s="730"/>
      <c r="QYY331" s="730"/>
      <c r="QYZ331" s="730"/>
      <c r="QZA331" s="730"/>
      <c r="QZB331" s="730"/>
      <c r="QZC331" s="730"/>
      <c r="QZD331" s="730"/>
      <c r="QZE331" s="730"/>
      <c r="QZF331" s="730"/>
      <c r="QZG331" s="730"/>
      <c r="QZH331" s="730"/>
      <c r="QZI331" s="730"/>
      <c r="QZJ331" s="730"/>
      <c r="QZK331" s="730"/>
      <c r="QZL331" s="730"/>
      <c r="QZM331" s="730"/>
      <c r="QZN331" s="730"/>
      <c r="QZO331" s="730"/>
      <c r="QZP331" s="730"/>
      <c r="QZQ331" s="730"/>
      <c r="QZR331" s="730"/>
      <c r="QZS331" s="730"/>
      <c r="QZT331" s="730"/>
      <c r="QZU331" s="730"/>
      <c r="QZV331" s="730"/>
      <c r="QZW331" s="730"/>
      <c r="QZX331" s="730"/>
      <c r="QZY331" s="730"/>
      <c r="QZZ331" s="730"/>
      <c r="RAA331" s="730"/>
      <c r="RAB331" s="730"/>
      <c r="RAC331" s="730"/>
      <c r="RAD331" s="730"/>
      <c r="RAE331" s="730"/>
      <c r="RAF331" s="730"/>
      <c r="RAG331" s="730"/>
      <c r="RAH331" s="730"/>
      <c r="RAI331" s="730"/>
      <c r="RAJ331" s="730"/>
      <c r="RAK331" s="730"/>
      <c r="RAL331" s="730"/>
      <c r="RAM331" s="730"/>
      <c r="RAN331" s="730"/>
      <c r="RAO331" s="730"/>
      <c r="RAP331" s="730"/>
      <c r="RAQ331" s="730"/>
      <c r="RAR331" s="730"/>
      <c r="RAS331" s="730"/>
      <c r="RAT331" s="730"/>
      <c r="RAU331" s="730"/>
      <c r="RAV331" s="730"/>
      <c r="RAW331" s="730"/>
      <c r="RAX331" s="730"/>
      <c r="RAY331" s="730"/>
      <c r="RAZ331" s="730"/>
      <c r="RBA331" s="730"/>
      <c r="RBB331" s="730"/>
      <c r="RBC331" s="730"/>
      <c r="RBD331" s="730"/>
      <c r="RBE331" s="730"/>
      <c r="RBF331" s="730"/>
      <c r="RBG331" s="730"/>
      <c r="RBH331" s="730"/>
      <c r="RBI331" s="730"/>
      <c r="RBJ331" s="730"/>
      <c r="RBK331" s="730"/>
      <c r="RBL331" s="730"/>
      <c r="RBM331" s="730"/>
      <c r="RBN331" s="730"/>
      <c r="RBO331" s="730"/>
      <c r="RBP331" s="730"/>
      <c r="RBQ331" s="730"/>
      <c r="RBR331" s="730"/>
      <c r="RBS331" s="730"/>
      <c r="RBT331" s="730"/>
      <c r="RBU331" s="730"/>
      <c r="RBV331" s="730"/>
      <c r="RBW331" s="730"/>
      <c r="RBX331" s="730"/>
      <c r="RBY331" s="730"/>
      <c r="RBZ331" s="730"/>
      <c r="RCA331" s="730"/>
      <c r="RCB331" s="730"/>
      <c r="RCC331" s="730"/>
      <c r="RCD331" s="730"/>
      <c r="RCE331" s="730"/>
      <c r="RCF331" s="730"/>
      <c r="RCG331" s="730"/>
      <c r="RCH331" s="730"/>
      <c r="RCI331" s="730"/>
      <c r="RCJ331" s="730"/>
      <c r="RCK331" s="730"/>
      <c r="RCL331" s="730"/>
      <c r="RCM331" s="730"/>
      <c r="RCN331" s="730"/>
      <c r="RCO331" s="730"/>
      <c r="RCP331" s="730"/>
      <c r="RCQ331" s="730"/>
      <c r="RCR331" s="730"/>
      <c r="RCS331" s="730"/>
      <c r="RCT331" s="730"/>
      <c r="RCU331" s="730"/>
      <c r="RCV331" s="730"/>
      <c r="RCW331" s="730"/>
      <c r="RCX331" s="730"/>
      <c r="RCY331" s="730"/>
      <c r="RCZ331" s="730"/>
      <c r="RDA331" s="730"/>
      <c r="RDB331" s="730"/>
      <c r="RDC331" s="730"/>
      <c r="RDD331" s="730"/>
      <c r="RDE331" s="730"/>
      <c r="RDF331" s="730"/>
      <c r="RDG331" s="730"/>
      <c r="RDH331" s="730"/>
      <c r="RDI331" s="730"/>
      <c r="RDJ331" s="730"/>
      <c r="RDK331" s="730"/>
      <c r="RDL331" s="730"/>
      <c r="RDM331" s="730"/>
      <c r="RDN331" s="730"/>
      <c r="RDO331" s="730"/>
      <c r="RDP331" s="730"/>
      <c r="RDQ331" s="730"/>
      <c r="RDR331" s="730"/>
      <c r="RDS331" s="730"/>
      <c r="RDT331" s="730"/>
      <c r="RDU331" s="730"/>
      <c r="RDV331" s="730"/>
      <c r="RDW331" s="730"/>
      <c r="RDX331" s="730"/>
      <c r="RDY331" s="730"/>
      <c r="RDZ331" s="730"/>
      <c r="REA331" s="730"/>
      <c r="REB331" s="730"/>
      <c r="REC331" s="730"/>
      <c r="RED331" s="730"/>
      <c r="REE331" s="730"/>
      <c r="REF331" s="730"/>
      <c r="REG331" s="730"/>
      <c r="REH331" s="730"/>
      <c r="REI331" s="730"/>
      <c r="REJ331" s="730"/>
      <c r="REK331" s="730"/>
      <c r="REL331" s="730"/>
      <c r="REM331" s="730"/>
      <c r="REN331" s="730"/>
      <c r="REO331" s="730"/>
      <c r="REP331" s="730"/>
      <c r="REQ331" s="730"/>
      <c r="RER331" s="730"/>
      <c r="RES331" s="730"/>
      <c r="RET331" s="730"/>
      <c r="REU331" s="730"/>
      <c r="REV331" s="730"/>
      <c r="REW331" s="730"/>
      <c r="REX331" s="730"/>
      <c r="REY331" s="730"/>
      <c r="REZ331" s="730"/>
      <c r="RFA331" s="730"/>
      <c r="RFB331" s="730"/>
      <c r="RFC331" s="730"/>
      <c r="RFD331" s="730"/>
      <c r="RFE331" s="730"/>
      <c r="RFF331" s="730"/>
      <c r="RFG331" s="730"/>
      <c r="RFH331" s="730"/>
      <c r="RFI331" s="730"/>
      <c r="RFJ331" s="730"/>
      <c r="RFK331" s="730"/>
      <c r="RFL331" s="730"/>
      <c r="RFM331" s="730"/>
      <c r="RFN331" s="730"/>
      <c r="RFO331" s="730"/>
      <c r="RFP331" s="730"/>
      <c r="RFQ331" s="730"/>
      <c r="RFR331" s="730"/>
      <c r="RFS331" s="730"/>
      <c r="RFT331" s="730"/>
      <c r="RFU331" s="730"/>
      <c r="RFV331" s="730"/>
      <c r="RFW331" s="730"/>
      <c r="RFX331" s="730"/>
      <c r="RFY331" s="730"/>
      <c r="RFZ331" s="730"/>
      <c r="RGA331" s="730"/>
      <c r="RGB331" s="730"/>
      <c r="RGC331" s="730"/>
      <c r="RGD331" s="730"/>
      <c r="RGE331" s="730"/>
      <c r="RGF331" s="730"/>
      <c r="RGG331" s="730"/>
      <c r="RGH331" s="730"/>
      <c r="RGI331" s="730"/>
      <c r="RGJ331" s="730"/>
      <c r="RGK331" s="730"/>
      <c r="RGL331" s="730"/>
      <c r="RGM331" s="730"/>
      <c r="RGN331" s="730"/>
      <c r="RGO331" s="730"/>
      <c r="RGP331" s="730"/>
      <c r="RGQ331" s="730"/>
      <c r="RGR331" s="730"/>
      <c r="RGS331" s="730"/>
      <c r="RGT331" s="730"/>
      <c r="RGU331" s="730"/>
      <c r="RGV331" s="730"/>
      <c r="RGW331" s="730"/>
      <c r="RGX331" s="730"/>
      <c r="RGY331" s="730"/>
      <c r="RGZ331" s="730"/>
      <c r="RHA331" s="730"/>
      <c r="RHB331" s="730"/>
      <c r="RHC331" s="730"/>
      <c r="RHD331" s="730"/>
      <c r="RHE331" s="730"/>
      <c r="RHF331" s="730"/>
      <c r="RHG331" s="730"/>
      <c r="RHH331" s="730"/>
      <c r="RHI331" s="730"/>
      <c r="RHJ331" s="730"/>
      <c r="RHK331" s="730"/>
      <c r="RHL331" s="730"/>
      <c r="RHM331" s="730"/>
      <c r="RHN331" s="730"/>
      <c r="RHO331" s="730"/>
      <c r="RHP331" s="730"/>
      <c r="RHQ331" s="730"/>
      <c r="RHR331" s="730"/>
      <c r="RHS331" s="730"/>
      <c r="RHT331" s="730"/>
      <c r="RHU331" s="730"/>
      <c r="RHV331" s="730"/>
      <c r="RHW331" s="730"/>
      <c r="RHX331" s="730"/>
      <c r="RHY331" s="730"/>
      <c r="RHZ331" s="730"/>
      <c r="RIA331" s="730"/>
      <c r="RIB331" s="730"/>
      <c r="RIC331" s="730"/>
      <c r="RID331" s="730"/>
      <c r="RIE331" s="730"/>
      <c r="RIF331" s="730"/>
      <c r="RIG331" s="730"/>
      <c r="RIH331" s="730"/>
      <c r="RII331" s="730"/>
      <c r="RIJ331" s="730"/>
      <c r="RIK331" s="730"/>
      <c r="RIL331" s="730"/>
      <c r="RIM331" s="730"/>
      <c r="RIN331" s="730"/>
      <c r="RIO331" s="730"/>
      <c r="RIP331" s="730"/>
      <c r="RIQ331" s="730"/>
      <c r="RIR331" s="730"/>
      <c r="RIS331" s="730"/>
      <c r="RIT331" s="730"/>
      <c r="RIU331" s="730"/>
      <c r="RIV331" s="730"/>
      <c r="RIW331" s="730"/>
      <c r="RIX331" s="730"/>
      <c r="RIY331" s="730"/>
      <c r="RIZ331" s="730"/>
      <c r="RJA331" s="730"/>
      <c r="RJB331" s="730"/>
      <c r="RJC331" s="730"/>
      <c r="RJD331" s="730"/>
      <c r="RJE331" s="730"/>
      <c r="RJF331" s="730"/>
      <c r="RJG331" s="730"/>
      <c r="RJH331" s="730"/>
      <c r="RJI331" s="730"/>
      <c r="RJJ331" s="730"/>
      <c r="RJK331" s="730"/>
      <c r="RJL331" s="730"/>
      <c r="RJM331" s="730"/>
      <c r="RJN331" s="730"/>
      <c r="RJO331" s="730"/>
      <c r="RJP331" s="730"/>
      <c r="RJQ331" s="730"/>
      <c r="RJR331" s="730"/>
      <c r="RJS331" s="730"/>
      <c r="RJT331" s="730"/>
      <c r="RJU331" s="730"/>
      <c r="RJV331" s="730"/>
      <c r="RJW331" s="730"/>
      <c r="RJX331" s="730"/>
      <c r="RJY331" s="730"/>
      <c r="RJZ331" s="730"/>
      <c r="RKA331" s="730"/>
      <c r="RKB331" s="730"/>
      <c r="RKC331" s="730"/>
      <c r="RKD331" s="730"/>
      <c r="RKE331" s="730"/>
      <c r="RKF331" s="730"/>
      <c r="RKG331" s="730"/>
      <c r="RKH331" s="730"/>
      <c r="RKI331" s="730"/>
      <c r="RKJ331" s="730"/>
      <c r="RKK331" s="730"/>
      <c r="RKL331" s="730"/>
      <c r="RKM331" s="730"/>
      <c r="RKN331" s="730"/>
      <c r="RKO331" s="730"/>
      <c r="RKP331" s="730"/>
      <c r="RKQ331" s="730"/>
      <c r="RKR331" s="730"/>
      <c r="RKS331" s="730"/>
      <c r="RKT331" s="730"/>
      <c r="RKU331" s="730"/>
      <c r="RKV331" s="730"/>
      <c r="RKW331" s="730"/>
      <c r="RKX331" s="730"/>
      <c r="RKY331" s="730"/>
      <c r="RKZ331" s="730"/>
      <c r="RLA331" s="730"/>
      <c r="RLB331" s="730"/>
      <c r="RLC331" s="730"/>
      <c r="RLD331" s="730"/>
      <c r="RLE331" s="730"/>
      <c r="RLF331" s="730"/>
      <c r="RLG331" s="730"/>
      <c r="RLH331" s="730"/>
      <c r="RLI331" s="730"/>
      <c r="RLJ331" s="730"/>
      <c r="RLK331" s="730"/>
      <c r="RLL331" s="730"/>
      <c r="RLM331" s="730"/>
      <c r="RLN331" s="730"/>
      <c r="RLO331" s="730"/>
      <c r="RLP331" s="730"/>
      <c r="RLQ331" s="730"/>
      <c r="RLR331" s="730"/>
      <c r="RLS331" s="730"/>
      <c r="RLT331" s="730"/>
      <c r="RLU331" s="730"/>
      <c r="RLV331" s="730"/>
      <c r="RLW331" s="730"/>
      <c r="RLX331" s="730"/>
      <c r="RLY331" s="730"/>
      <c r="RLZ331" s="730"/>
      <c r="RMA331" s="730"/>
      <c r="RMB331" s="730"/>
      <c r="RMC331" s="730"/>
      <c r="RMD331" s="730"/>
      <c r="RME331" s="730"/>
      <c r="RMF331" s="730"/>
      <c r="RMG331" s="730"/>
      <c r="RMH331" s="730"/>
      <c r="RMI331" s="730"/>
      <c r="RMJ331" s="730"/>
      <c r="RMK331" s="730"/>
      <c r="RML331" s="730"/>
      <c r="RMM331" s="730"/>
      <c r="RMN331" s="730"/>
      <c r="RMO331" s="730"/>
      <c r="RMP331" s="730"/>
      <c r="RMQ331" s="730"/>
      <c r="RMR331" s="730"/>
      <c r="RMS331" s="730"/>
      <c r="RMT331" s="730"/>
      <c r="RMU331" s="730"/>
      <c r="RMV331" s="730"/>
      <c r="RMW331" s="730"/>
      <c r="RMX331" s="730"/>
      <c r="RMY331" s="730"/>
      <c r="RMZ331" s="730"/>
      <c r="RNA331" s="730"/>
      <c r="RNB331" s="730"/>
      <c r="RNC331" s="730"/>
      <c r="RND331" s="730"/>
      <c r="RNE331" s="730"/>
      <c r="RNF331" s="730"/>
      <c r="RNG331" s="730"/>
      <c r="RNH331" s="730"/>
      <c r="RNI331" s="730"/>
      <c r="RNJ331" s="730"/>
      <c r="RNK331" s="730"/>
      <c r="RNL331" s="730"/>
      <c r="RNM331" s="730"/>
      <c r="RNN331" s="730"/>
      <c r="RNO331" s="730"/>
      <c r="RNP331" s="730"/>
      <c r="RNQ331" s="730"/>
      <c r="RNR331" s="730"/>
      <c r="RNS331" s="730"/>
      <c r="RNT331" s="730"/>
      <c r="RNU331" s="730"/>
      <c r="RNV331" s="730"/>
      <c r="RNW331" s="730"/>
      <c r="RNX331" s="730"/>
      <c r="RNY331" s="730"/>
      <c r="RNZ331" s="730"/>
      <c r="ROA331" s="730"/>
      <c r="ROB331" s="730"/>
      <c r="ROC331" s="730"/>
      <c r="ROD331" s="730"/>
      <c r="ROE331" s="730"/>
      <c r="ROF331" s="730"/>
      <c r="ROG331" s="730"/>
      <c r="ROH331" s="730"/>
      <c r="ROI331" s="730"/>
      <c r="ROJ331" s="730"/>
      <c r="ROK331" s="730"/>
      <c r="ROL331" s="730"/>
      <c r="ROM331" s="730"/>
      <c r="RON331" s="730"/>
      <c r="ROO331" s="730"/>
      <c r="ROP331" s="730"/>
      <c r="ROQ331" s="730"/>
      <c r="ROR331" s="730"/>
      <c r="ROS331" s="730"/>
      <c r="ROT331" s="730"/>
      <c r="ROU331" s="730"/>
      <c r="ROV331" s="730"/>
      <c r="ROW331" s="730"/>
      <c r="ROX331" s="730"/>
      <c r="ROY331" s="730"/>
      <c r="ROZ331" s="730"/>
      <c r="RPA331" s="730"/>
      <c r="RPB331" s="730"/>
      <c r="RPC331" s="730"/>
      <c r="RPD331" s="730"/>
      <c r="RPE331" s="730"/>
      <c r="RPF331" s="730"/>
      <c r="RPG331" s="730"/>
      <c r="RPH331" s="730"/>
      <c r="RPI331" s="730"/>
      <c r="RPJ331" s="730"/>
      <c r="RPK331" s="730"/>
      <c r="RPL331" s="730"/>
      <c r="RPM331" s="730"/>
      <c r="RPN331" s="730"/>
      <c r="RPO331" s="730"/>
      <c r="RPP331" s="730"/>
      <c r="RPQ331" s="730"/>
      <c r="RPR331" s="730"/>
      <c r="RPS331" s="730"/>
      <c r="RPT331" s="730"/>
      <c r="RPU331" s="730"/>
      <c r="RPV331" s="730"/>
      <c r="RPW331" s="730"/>
      <c r="RPX331" s="730"/>
      <c r="RPY331" s="730"/>
      <c r="RPZ331" s="730"/>
      <c r="RQA331" s="730"/>
      <c r="RQB331" s="730"/>
      <c r="RQC331" s="730"/>
      <c r="RQD331" s="730"/>
      <c r="RQE331" s="730"/>
      <c r="RQF331" s="730"/>
      <c r="RQG331" s="730"/>
      <c r="RQH331" s="730"/>
      <c r="RQI331" s="730"/>
      <c r="RQJ331" s="730"/>
      <c r="RQK331" s="730"/>
      <c r="RQL331" s="730"/>
      <c r="RQM331" s="730"/>
      <c r="RQN331" s="730"/>
      <c r="RQO331" s="730"/>
      <c r="RQP331" s="730"/>
      <c r="RQQ331" s="730"/>
      <c r="RQR331" s="730"/>
      <c r="RQS331" s="730"/>
      <c r="RQT331" s="730"/>
      <c r="RQU331" s="730"/>
      <c r="RQV331" s="730"/>
      <c r="RQW331" s="730"/>
      <c r="RQX331" s="730"/>
      <c r="RQY331" s="730"/>
      <c r="RQZ331" s="730"/>
      <c r="RRA331" s="730"/>
      <c r="RRB331" s="730"/>
      <c r="RRC331" s="730"/>
      <c r="RRD331" s="730"/>
      <c r="RRE331" s="730"/>
      <c r="RRF331" s="730"/>
      <c r="RRG331" s="730"/>
      <c r="RRH331" s="730"/>
      <c r="RRI331" s="730"/>
      <c r="RRJ331" s="730"/>
      <c r="RRK331" s="730"/>
      <c r="RRL331" s="730"/>
      <c r="RRM331" s="730"/>
      <c r="RRN331" s="730"/>
      <c r="RRO331" s="730"/>
      <c r="RRP331" s="730"/>
      <c r="RRQ331" s="730"/>
      <c r="RRR331" s="730"/>
      <c r="RRS331" s="730"/>
      <c r="RRT331" s="730"/>
      <c r="RRU331" s="730"/>
      <c r="RRV331" s="730"/>
      <c r="RRW331" s="730"/>
      <c r="RRX331" s="730"/>
      <c r="RRY331" s="730"/>
      <c r="RRZ331" s="730"/>
      <c r="RSA331" s="730"/>
      <c r="RSB331" s="730"/>
      <c r="RSC331" s="730"/>
      <c r="RSD331" s="730"/>
      <c r="RSE331" s="730"/>
      <c r="RSF331" s="730"/>
      <c r="RSG331" s="730"/>
      <c r="RSH331" s="730"/>
      <c r="RSI331" s="730"/>
      <c r="RSJ331" s="730"/>
      <c r="RSK331" s="730"/>
      <c r="RSL331" s="730"/>
      <c r="RSM331" s="730"/>
      <c r="RSN331" s="730"/>
      <c r="RSO331" s="730"/>
      <c r="RSP331" s="730"/>
      <c r="RSQ331" s="730"/>
      <c r="RSR331" s="730"/>
      <c r="RSS331" s="730"/>
      <c r="RST331" s="730"/>
      <c r="RSU331" s="730"/>
      <c r="RSV331" s="730"/>
      <c r="RSW331" s="730"/>
      <c r="RSX331" s="730"/>
      <c r="RSY331" s="730"/>
      <c r="RSZ331" s="730"/>
      <c r="RTA331" s="730"/>
      <c r="RTB331" s="730"/>
      <c r="RTC331" s="730"/>
      <c r="RTD331" s="730"/>
      <c r="RTE331" s="730"/>
      <c r="RTF331" s="730"/>
      <c r="RTG331" s="730"/>
      <c r="RTH331" s="730"/>
      <c r="RTI331" s="730"/>
      <c r="RTJ331" s="730"/>
      <c r="RTK331" s="730"/>
      <c r="RTL331" s="730"/>
      <c r="RTM331" s="730"/>
      <c r="RTN331" s="730"/>
      <c r="RTO331" s="730"/>
      <c r="RTP331" s="730"/>
      <c r="RTQ331" s="730"/>
      <c r="RTR331" s="730"/>
      <c r="RTS331" s="730"/>
      <c r="RTT331" s="730"/>
      <c r="RTU331" s="730"/>
      <c r="RTV331" s="730"/>
      <c r="RTW331" s="730"/>
      <c r="RTX331" s="730"/>
      <c r="RTY331" s="730"/>
      <c r="RTZ331" s="730"/>
      <c r="RUA331" s="730"/>
      <c r="RUB331" s="730"/>
      <c r="RUC331" s="730"/>
      <c r="RUD331" s="730"/>
      <c r="RUE331" s="730"/>
      <c r="RUF331" s="730"/>
      <c r="RUG331" s="730"/>
      <c r="RUH331" s="730"/>
      <c r="RUI331" s="730"/>
      <c r="RUJ331" s="730"/>
      <c r="RUK331" s="730"/>
      <c r="RUL331" s="730"/>
      <c r="RUM331" s="730"/>
      <c r="RUN331" s="730"/>
      <c r="RUO331" s="730"/>
      <c r="RUP331" s="730"/>
      <c r="RUQ331" s="730"/>
      <c r="RUR331" s="730"/>
      <c r="RUS331" s="730"/>
      <c r="RUT331" s="730"/>
      <c r="RUU331" s="730"/>
      <c r="RUV331" s="730"/>
      <c r="RUW331" s="730"/>
      <c r="RUX331" s="730"/>
      <c r="RUY331" s="730"/>
      <c r="RUZ331" s="730"/>
      <c r="RVA331" s="730"/>
      <c r="RVB331" s="730"/>
      <c r="RVC331" s="730"/>
      <c r="RVD331" s="730"/>
      <c r="RVE331" s="730"/>
      <c r="RVF331" s="730"/>
      <c r="RVG331" s="730"/>
      <c r="RVH331" s="730"/>
      <c r="RVI331" s="730"/>
      <c r="RVJ331" s="730"/>
      <c r="RVK331" s="730"/>
      <c r="RVL331" s="730"/>
      <c r="RVM331" s="730"/>
      <c r="RVN331" s="730"/>
      <c r="RVO331" s="730"/>
      <c r="RVP331" s="730"/>
      <c r="RVQ331" s="730"/>
      <c r="RVR331" s="730"/>
      <c r="RVS331" s="730"/>
      <c r="RVT331" s="730"/>
      <c r="RVU331" s="730"/>
      <c r="RVV331" s="730"/>
      <c r="RVW331" s="730"/>
      <c r="RVX331" s="730"/>
      <c r="RVY331" s="730"/>
      <c r="RVZ331" s="730"/>
      <c r="RWA331" s="730"/>
      <c r="RWB331" s="730"/>
      <c r="RWC331" s="730"/>
      <c r="RWD331" s="730"/>
      <c r="RWE331" s="730"/>
      <c r="RWF331" s="730"/>
      <c r="RWG331" s="730"/>
      <c r="RWH331" s="730"/>
      <c r="RWI331" s="730"/>
      <c r="RWJ331" s="730"/>
      <c r="RWK331" s="730"/>
      <c r="RWL331" s="730"/>
      <c r="RWM331" s="730"/>
      <c r="RWN331" s="730"/>
      <c r="RWO331" s="730"/>
      <c r="RWP331" s="730"/>
      <c r="RWQ331" s="730"/>
      <c r="RWR331" s="730"/>
      <c r="RWS331" s="730"/>
      <c r="RWT331" s="730"/>
      <c r="RWU331" s="730"/>
      <c r="RWV331" s="730"/>
      <c r="RWW331" s="730"/>
      <c r="RWX331" s="730"/>
      <c r="RWY331" s="730"/>
      <c r="RWZ331" s="730"/>
      <c r="RXA331" s="730"/>
      <c r="RXB331" s="730"/>
      <c r="RXC331" s="730"/>
      <c r="RXD331" s="730"/>
      <c r="RXE331" s="730"/>
      <c r="RXF331" s="730"/>
      <c r="RXG331" s="730"/>
      <c r="RXH331" s="730"/>
      <c r="RXI331" s="730"/>
      <c r="RXJ331" s="730"/>
      <c r="RXK331" s="730"/>
      <c r="RXL331" s="730"/>
      <c r="RXM331" s="730"/>
      <c r="RXN331" s="730"/>
      <c r="RXO331" s="730"/>
      <c r="RXP331" s="730"/>
      <c r="RXQ331" s="730"/>
      <c r="RXR331" s="730"/>
      <c r="RXS331" s="730"/>
      <c r="RXT331" s="730"/>
      <c r="RXU331" s="730"/>
      <c r="RXV331" s="730"/>
      <c r="RXW331" s="730"/>
      <c r="RXX331" s="730"/>
      <c r="RXY331" s="730"/>
      <c r="RXZ331" s="730"/>
      <c r="RYA331" s="730"/>
      <c r="RYB331" s="730"/>
      <c r="RYC331" s="730"/>
      <c r="RYD331" s="730"/>
      <c r="RYE331" s="730"/>
      <c r="RYF331" s="730"/>
      <c r="RYG331" s="730"/>
      <c r="RYH331" s="730"/>
      <c r="RYI331" s="730"/>
      <c r="RYJ331" s="730"/>
      <c r="RYK331" s="730"/>
      <c r="RYL331" s="730"/>
      <c r="RYM331" s="730"/>
      <c r="RYN331" s="730"/>
      <c r="RYO331" s="730"/>
      <c r="RYP331" s="730"/>
      <c r="RYQ331" s="730"/>
      <c r="RYR331" s="730"/>
      <c r="RYS331" s="730"/>
      <c r="RYT331" s="730"/>
      <c r="RYU331" s="730"/>
      <c r="RYV331" s="730"/>
      <c r="RYW331" s="730"/>
      <c r="RYX331" s="730"/>
      <c r="RYY331" s="730"/>
      <c r="RYZ331" s="730"/>
      <c r="RZA331" s="730"/>
      <c r="RZB331" s="730"/>
      <c r="RZC331" s="730"/>
      <c r="RZD331" s="730"/>
      <c r="RZE331" s="730"/>
      <c r="RZF331" s="730"/>
      <c r="RZG331" s="730"/>
      <c r="RZH331" s="730"/>
      <c r="RZI331" s="730"/>
      <c r="RZJ331" s="730"/>
      <c r="RZK331" s="730"/>
      <c r="RZL331" s="730"/>
      <c r="RZM331" s="730"/>
      <c r="RZN331" s="730"/>
      <c r="RZO331" s="730"/>
      <c r="RZP331" s="730"/>
      <c r="RZQ331" s="730"/>
      <c r="RZR331" s="730"/>
      <c r="RZS331" s="730"/>
      <c r="RZT331" s="730"/>
      <c r="RZU331" s="730"/>
      <c r="RZV331" s="730"/>
      <c r="RZW331" s="730"/>
      <c r="RZX331" s="730"/>
      <c r="RZY331" s="730"/>
      <c r="RZZ331" s="730"/>
      <c r="SAA331" s="730"/>
      <c r="SAB331" s="730"/>
      <c r="SAC331" s="730"/>
      <c r="SAD331" s="730"/>
      <c r="SAE331" s="730"/>
      <c r="SAF331" s="730"/>
      <c r="SAG331" s="730"/>
      <c r="SAH331" s="730"/>
      <c r="SAI331" s="730"/>
      <c r="SAJ331" s="730"/>
      <c r="SAK331" s="730"/>
      <c r="SAL331" s="730"/>
      <c r="SAM331" s="730"/>
      <c r="SAN331" s="730"/>
      <c r="SAO331" s="730"/>
      <c r="SAP331" s="730"/>
      <c r="SAQ331" s="730"/>
      <c r="SAR331" s="730"/>
      <c r="SAS331" s="730"/>
      <c r="SAT331" s="730"/>
      <c r="SAU331" s="730"/>
      <c r="SAV331" s="730"/>
      <c r="SAW331" s="730"/>
      <c r="SAX331" s="730"/>
      <c r="SAY331" s="730"/>
      <c r="SAZ331" s="730"/>
      <c r="SBA331" s="730"/>
      <c r="SBB331" s="730"/>
      <c r="SBC331" s="730"/>
      <c r="SBD331" s="730"/>
      <c r="SBE331" s="730"/>
      <c r="SBF331" s="730"/>
      <c r="SBG331" s="730"/>
      <c r="SBH331" s="730"/>
      <c r="SBI331" s="730"/>
      <c r="SBJ331" s="730"/>
      <c r="SBK331" s="730"/>
      <c r="SBL331" s="730"/>
      <c r="SBM331" s="730"/>
      <c r="SBN331" s="730"/>
      <c r="SBO331" s="730"/>
      <c r="SBP331" s="730"/>
      <c r="SBQ331" s="730"/>
      <c r="SBR331" s="730"/>
      <c r="SBS331" s="730"/>
      <c r="SBT331" s="730"/>
      <c r="SBU331" s="730"/>
      <c r="SBV331" s="730"/>
      <c r="SBW331" s="730"/>
      <c r="SBX331" s="730"/>
      <c r="SBY331" s="730"/>
      <c r="SBZ331" s="730"/>
      <c r="SCA331" s="730"/>
      <c r="SCB331" s="730"/>
      <c r="SCC331" s="730"/>
      <c r="SCD331" s="730"/>
      <c r="SCE331" s="730"/>
      <c r="SCF331" s="730"/>
      <c r="SCG331" s="730"/>
      <c r="SCH331" s="730"/>
      <c r="SCI331" s="730"/>
      <c r="SCJ331" s="730"/>
      <c r="SCK331" s="730"/>
      <c r="SCL331" s="730"/>
      <c r="SCM331" s="730"/>
      <c r="SCN331" s="730"/>
      <c r="SCO331" s="730"/>
      <c r="SCP331" s="730"/>
      <c r="SCQ331" s="730"/>
      <c r="SCR331" s="730"/>
      <c r="SCS331" s="730"/>
      <c r="SCT331" s="730"/>
      <c r="SCU331" s="730"/>
      <c r="SCV331" s="730"/>
      <c r="SCW331" s="730"/>
      <c r="SCX331" s="730"/>
      <c r="SCY331" s="730"/>
      <c r="SCZ331" s="730"/>
      <c r="SDA331" s="730"/>
      <c r="SDB331" s="730"/>
      <c r="SDC331" s="730"/>
      <c r="SDD331" s="730"/>
      <c r="SDE331" s="730"/>
      <c r="SDF331" s="730"/>
      <c r="SDG331" s="730"/>
      <c r="SDH331" s="730"/>
      <c r="SDI331" s="730"/>
      <c r="SDJ331" s="730"/>
      <c r="SDK331" s="730"/>
      <c r="SDL331" s="730"/>
      <c r="SDM331" s="730"/>
      <c r="SDN331" s="730"/>
      <c r="SDO331" s="730"/>
      <c r="SDP331" s="730"/>
      <c r="SDQ331" s="730"/>
      <c r="SDR331" s="730"/>
      <c r="SDS331" s="730"/>
      <c r="SDT331" s="730"/>
      <c r="SDU331" s="730"/>
      <c r="SDV331" s="730"/>
      <c r="SDW331" s="730"/>
      <c r="SDX331" s="730"/>
      <c r="SDY331" s="730"/>
      <c r="SDZ331" s="730"/>
      <c r="SEA331" s="730"/>
      <c r="SEB331" s="730"/>
      <c r="SEC331" s="730"/>
      <c r="SED331" s="730"/>
      <c r="SEE331" s="730"/>
      <c r="SEF331" s="730"/>
      <c r="SEG331" s="730"/>
      <c r="SEH331" s="730"/>
      <c r="SEI331" s="730"/>
      <c r="SEJ331" s="730"/>
      <c r="SEK331" s="730"/>
      <c r="SEL331" s="730"/>
      <c r="SEM331" s="730"/>
      <c r="SEN331" s="730"/>
      <c r="SEO331" s="730"/>
      <c r="SEP331" s="730"/>
      <c r="SEQ331" s="730"/>
      <c r="SER331" s="730"/>
      <c r="SES331" s="730"/>
      <c r="SET331" s="730"/>
      <c r="SEU331" s="730"/>
      <c r="SEV331" s="730"/>
      <c r="SEW331" s="730"/>
      <c r="SEX331" s="730"/>
      <c r="SEY331" s="730"/>
      <c r="SEZ331" s="730"/>
      <c r="SFA331" s="730"/>
      <c r="SFB331" s="730"/>
      <c r="SFC331" s="730"/>
      <c r="SFD331" s="730"/>
      <c r="SFE331" s="730"/>
      <c r="SFF331" s="730"/>
      <c r="SFG331" s="730"/>
      <c r="SFH331" s="730"/>
      <c r="SFI331" s="730"/>
      <c r="SFJ331" s="730"/>
      <c r="SFK331" s="730"/>
      <c r="SFL331" s="730"/>
      <c r="SFM331" s="730"/>
      <c r="SFN331" s="730"/>
      <c r="SFO331" s="730"/>
      <c r="SFP331" s="730"/>
      <c r="SFQ331" s="730"/>
      <c r="SFR331" s="730"/>
      <c r="SFS331" s="730"/>
      <c r="SFT331" s="730"/>
      <c r="SFU331" s="730"/>
      <c r="SFV331" s="730"/>
      <c r="SFW331" s="730"/>
      <c r="SFX331" s="730"/>
      <c r="SFY331" s="730"/>
      <c r="SFZ331" s="730"/>
      <c r="SGA331" s="730"/>
      <c r="SGB331" s="730"/>
      <c r="SGC331" s="730"/>
      <c r="SGD331" s="730"/>
      <c r="SGE331" s="730"/>
      <c r="SGF331" s="730"/>
      <c r="SGG331" s="730"/>
      <c r="SGH331" s="730"/>
      <c r="SGI331" s="730"/>
      <c r="SGJ331" s="730"/>
      <c r="SGK331" s="730"/>
      <c r="SGL331" s="730"/>
      <c r="SGM331" s="730"/>
      <c r="SGN331" s="730"/>
      <c r="SGO331" s="730"/>
      <c r="SGP331" s="730"/>
      <c r="SGQ331" s="730"/>
      <c r="SGR331" s="730"/>
      <c r="SGS331" s="730"/>
      <c r="SGT331" s="730"/>
      <c r="SGU331" s="730"/>
      <c r="SGV331" s="730"/>
      <c r="SGW331" s="730"/>
      <c r="SGX331" s="730"/>
      <c r="SGY331" s="730"/>
      <c r="SGZ331" s="730"/>
      <c r="SHA331" s="730"/>
      <c r="SHB331" s="730"/>
      <c r="SHC331" s="730"/>
      <c r="SHD331" s="730"/>
      <c r="SHE331" s="730"/>
      <c r="SHF331" s="730"/>
      <c r="SHG331" s="730"/>
      <c r="SHH331" s="730"/>
      <c r="SHI331" s="730"/>
      <c r="SHJ331" s="730"/>
      <c r="SHK331" s="730"/>
      <c r="SHL331" s="730"/>
      <c r="SHM331" s="730"/>
      <c r="SHN331" s="730"/>
      <c r="SHO331" s="730"/>
      <c r="SHP331" s="730"/>
      <c r="SHQ331" s="730"/>
      <c r="SHR331" s="730"/>
      <c r="SHS331" s="730"/>
      <c r="SHT331" s="730"/>
      <c r="SHU331" s="730"/>
      <c r="SHV331" s="730"/>
      <c r="SHW331" s="730"/>
      <c r="SHX331" s="730"/>
      <c r="SHY331" s="730"/>
      <c r="SHZ331" s="730"/>
      <c r="SIA331" s="730"/>
      <c r="SIB331" s="730"/>
      <c r="SIC331" s="730"/>
      <c r="SID331" s="730"/>
      <c r="SIE331" s="730"/>
      <c r="SIF331" s="730"/>
      <c r="SIG331" s="730"/>
      <c r="SIH331" s="730"/>
      <c r="SII331" s="730"/>
      <c r="SIJ331" s="730"/>
      <c r="SIK331" s="730"/>
      <c r="SIL331" s="730"/>
      <c r="SIM331" s="730"/>
      <c r="SIN331" s="730"/>
      <c r="SIO331" s="730"/>
      <c r="SIP331" s="730"/>
      <c r="SIQ331" s="730"/>
      <c r="SIR331" s="730"/>
      <c r="SIS331" s="730"/>
      <c r="SIT331" s="730"/>
      <c r="SIU331" s="730"/>
      <c r="SIV331" s="730"/>
      <c r="SIW331" s="730"/>
      <c r="SIX331" s="730"/>
      <c r="SIY331" s="730"/>
      <c r="SIZ331" s="730"/>
      <c r="SJA331" s="730"/>
      <c r="SJB331" s="730"/>
      <c r="SJC331" s="730"/>
      <c r="SJD331" s="730"/>
      <c r="SJE331" s="730"/>
      <c r="SJF331" s="730"/>
      <c r="SJG331" s="730"/>
      <c r="SJH331" s="730"/>
      <c r="SJI331" s="730"/>
      <c r="SJJ331" s="730"/>
      <c r="SJK331" s="730"/>
      <c r="SJL331" s="730"/>
      <c r="SJM331" s="730"/>
      <c r="SJN331" s="730"/>
      <c r="SJO331" s="730"/>
      <c r="SJP331" s="730"/>
      <c r="SJQ331" s="730"/>
      <c r="SJR331" s="730"/>
      <c r="SJS331" s="730"/>
      <c r="SJT331" s="730"/>
      <c r="SJU331" s="730"/>
      <c r="SJV331" s="730"/>
      <c r="SJW331" s="730"/>
      <c r="SJX331" s="730"/>
      <c r="SJY331" s="730"/>
      <c r="SJZ331" s="730"/>
      <c r="SKA331" s="730"/>
      <c r="SKB331" s="730"/>
      <c r="SKC331" s="730"/>
      <c r="SKD331" s="730"/>
      <c r="SKE331" s="730"/>
      <c r="SKF331" s="730"/>
      <c r="SKG331" s="730"/>
      <c r="SKH331" s="730"/>
      <c r="SKI331" s="730"/>
      <c r="SKJ331" s="730"/>
      <c r="SKK331" s="730"/>
      <c r="SKL331" s="730"/>
      <c r="SKM331" s="730"/>
      <c r="SKN331" s="730"/>
      <c r="SKO331" s="730"/>
      <c r="SKP331" s="730"/>
      <c r="SKQ331" s="730"/>
      <c r="SKR331" s="730"/>
      <c r="SKS331" s="730"/>
      <c r="SKT331" s="730"/>
      <c r="SKU331" s="730"/>
      <c r="SKV331" s="730"/>
      <c r="SKW331" s="730"/>
      <c r="SKX331" s="730"/>
      <c r="SKY331" s="730"/>
      <c r="SKZ331" s="730"/>
      <c r="SLA331" s="730"/>
      <c r="SLB331" s="730"/>
      <c r="SLC331" s="730"/>
      <c r="SLD331" s="730"/>
      <c r="SLE331" s="730"/>
      <c r="SLF331" s="730"/>
      <c r="SLG331" s="730"/>
      <c r="SLH331" s="730"/>
      <c r="SLI331" s="730"/>
      <c r="SLJ331" s="730"/>
      <c r="SLK331" s="730"/>
      <c r="SLL331" s="730"/>
      <c r="SLM331" s="730"/>
      <c r="SLN331" s="730"/>
      <c r="SLO331" s="730"/>
      <c r="SLP331" s="730"/>
      <c r="SLQ331" s="730"/>
      <c r="SLR331" s="730"/>
      <c r="SLS331" s="730"/>
      <c r="SLT331" s="730"/>
      <c r="SLU331" s="730"/>
      <c r="SLV331" s="730"/>
      <c r="SLW331" s="730"/>
      <c r="SLX331" s="730"/>
      <c r="SLY331" s="730"/>
      <c r="SLZ331" s="730"/>
      <c r="SMA331" s="730"/>
      <c r="SMB331" s="730"/>
      <c r="SMC331" s="730"/>
      <c r="SMD331" s="730"/>
      <c r="SME331" s="730"/>
      <c r="SMF331" s="730"/>
      <c r="SMG331" s="730"/>
      <c r="SMH331" s="730"/>
      <c r="SMI331" s="730"/>
      <c r="SMJ331" s="730"/>
      <c r="SMK331" s="730"/>
      <c r="SML331" s="730"/>
      <c r="SMM331" s="730"/>
      <c r="SMN331" s="730"/>
      <c r="SMO331" s="730"/>
      <c r="SMP331" s="730"/>
      <c r="SMQ331" s="730"/>
      <c r="SMR331" s="730"/>
      <c r="SMS331" s="730"/>
      <c r="SMT331" s="730"/>
      <c r="SMU331" s="730"/>
      <c r="SMV331" s="730"/>
      <c r="SMW331" s="730"/>
      <c r="SMX331" s="730"/>
      <c r="SMY331" s="730"/>
      <c r="SMZ331" s="730"/>
      <c r="SNA331" s="730"/>
      <c r="SNB331" s="730"/>
      <c r="SNC331" s="730"/>
      <c r="SND331" s="730"/>
      <c r="SNE331" s="730"/>
      <c r="SNF331" s="730"/>
      <c r="SNG331" s="730"/>
      <c r="SNH331" s="730"/>
      <c r="SNI331" s="730"/>
      <c r="SNJ331" s="730"/>
      <c r="SNK331" s="730"/>
      <c r="SNL331" s="730"/>
      <c r="SNM331" s="730"/>
      <c r="SNN331" s="730"/>
      <c r="SNO331" s="730"/>
      <c r="SNP331" s="730"/>
      <c r="SNQ331" s="730"/>
      <c r="SNR331" s="730"/>
      <c r="SNS331" s="730"/>
      <c r="SNT331" s="730"/>
      <c r="SNU331" s="730"/>
      <c r="SNV331" s="730"/>
      <c r="SNW331" s="730"/>
      <c r="SNX331" s="730"/>
      <c r="SNY331" s="730"/>
      <c r="SNZ331" s="730"/>
      <c r="SOA331" s="730"/>
      <c r="SOB331" s="730"/>
      <c r="SOC331" s="730"/>
      <c r="SOD331" s="730"/>
      <c r="SOE331" s="730"/>
      <c r="SOF331" s="730"/>
      <c r="SOG331" s="730"/>
      <c r="SOH331" s="730"/>
      <c r="SOI331" s="730"/>
      <c r="SOJ331" s="730"/>
      <c r="SOK331" s="730"/>
      <c r="SOL331" s="730"/>
      <c r="SOM331" s="730"/>
      <c r="SON331" s="730"/>
      <c r="SOO331" s="730"/>
      <c r="SOP331" s="730"/>
      <c r="SOQ331" s="730"/>
      <c r="SOR331" s="730"/>
      <c r="SOS331" s="730"/>
      <c r="SOT331" s="730"/>
      <c r="SOU331" s="730"/>
      <c r="SOV331" s="730"/>
      <c r="SOW331" s="730"/>
      <c r="SOX331" s="730"/>
      <c r="SOY331" s="730"/>
      <c r="SOZ331" s="730"/>
      <c r="SPA331" s="730"/>
      <c r="SPB331" s="730"/>
      <c r="SPC331" s="730"/>
      <c r="SPD331" s="730"/>
      <c r="SPE331" s="730"/>
      <c r="SPF331" s="730"/>
      <c r="SPG331" s="730"/>
      <c r="SPH331" s="730"/>
      <c r="SPI331" s="730"/>
      <c r="SPJ331" s="730"/>
      <c r="SPK331" s="730"/>
      <c r="SPL331" s="730"/>
      <c r="SPM331" s="730"/>
      <c r="SPN331" s="730"/>
      <c r="SPO331" s="730"/>
      <c r="SPP331" s="730"/>
      <c r="SPQ331" s="730"/>
      <c r="SPR331" s="730"/>
      <c r="SPS331" s="730"/>
      <c r="SPT331" s="730"/>
      <c r="SPU331" s="730"/>
      <c r="SPV331" s="730"/>
      <c r="SPW331" s="730"/>
      <c r="SPX331" s="730"/>
      <c r="SPY331" s="730"/>
      <c r="SPZ331" s="730"/>
      <c r="SQA331" s="730"/>
      <c r="SQB331" s="730"/>
      <c r="SQC331" s="730"/>
      <c r="SQD331" s="730"/>
      <c r="SQE331" s="730"/>
      <c r="SQF331" s="730"/>
      <c r="SQG331" s="730"/>
      <c r="SQH331" s="730"/>
      <c r="SQI331" s="730"/>
      <c r="SQJ331" s="730"/>
      <c r="SQK331" s="730"/>
      <c r="SQL331" s="730"/>
      <c r="SQM331" s="730"/>
      <c r="SQN331" s="730"/>
      <c r="SQO331" s="730"/>
      <c r="SQP331" s="730"/>
      <c r="SQQ331" s="730"/>
      <c r="SQR331" s="730"/>
      <c r="SQS331" s="730"/>
      <c r="SQT331" s="730"/>
      <c r="SQU331" s="730"/>
      <c r="SQV331" s="730"/>
      <c r="SQW331" s="730"/>
      <c r="SQX331" s="730"/>
      <c r="SQY331" s="730"/>
      <c r="SQZ331" s="730"/>
      <c r="SRA331" s="730"/>
      <c r="SRB331" s="730"/>
      <c r="SRC331" s="730"/>
      <c r="SRD331" s="730"/>
      <c r="SRE331" s="730"/>
      <c r="SRF331" s="730"/>
      <c r="SRG331" s="730"/>
      <c r="SRH331" s="730"/>
      <c r="SRI331" s="730"/>
      <c r="SRJ331" s="730"/>
      <c r="SRK331" s="730"/>
      <c r="SRL331" s="730"/>
      <c r="SRM331" s="730"/>
      <c r="SRN331" s="730"/>
      <c r="SRO331" s="730"/>
      <c r="SRP331" s="730"/>
      <c r="SRQ331" s="730"/>
      <c r="SRR331" s="730"/>
      <c r="SRS331" s="730"/>
      <c r="SRT331" s="730"/>
      <c r="SRU331" s="730"/>
      <c r="SRV331" s="730"/>
      <c r="SRW331" s="730"/>
      <c r="SRX331" s="730"/>
      <c r="SRY331" s="730"/>
      <c r="SRZ331" s="730"/>
      <c r="SSA331" s="730"/>
      <c r="SSB331" s="730"/>
      <c r="SSC331" s="730"/>
      <c r="SSD331" s="730"/>
      <c r="SSE331" s="730"/>
      <c r="SSF331" s="730"/>
      <c r="SSG331" s="730"/>
      <c r="SSH331" s="730"/>
      <c r="SSI331" s="730"/>
      <c r="SSJ331" s="730"/>
      <c r="SSK331" s="730"/>
      <c r="SSL331" s="730"/>
      <c r="SSM331" s="730"/>
      <c r="SSN331" s="730"/>
      <c r="SSO331" s="730"/>
      <c r="SSP331" s="730"/>
      <c r="SSQ331" s="730"/>
      <c r="SSR331" s="730"/>
      <c r="SSS331" s="730"/>
      <c r="SST331" s="730"/>
      <c r="SSU331" s="730"/>
      <c r="SSV331" s="730"/>
      <c r="SSW331" s="730"/>
      <c r="SSX331" s="730"/>
      <c r="SSY331" s="730"/>
      <c r="SSZ331" s="730"/>
      <c r="STA331" s="730"/>
      <c r="STB331" s="730"/>
      <c r="STC331" s="730"/>
      <c r="STD331" s="730"/>
      <c r="STE331" s="730"/>
      <c r="STF331" s="730"/>
      <c r="STG331" s="730"/>
      <c r="STH331" s="730"/>
      <c r="STI331" s="730"/>
      <c r="STJ331" s="730"/>
      <c r="STK331" s="730"/>
      <c r="STL331" s="730"/>
      <c r="STM331" s="730"/>
      <c r="STN331" s="730"/>
      <c r="STO331" s="730"/>
      <c r="STP331" s="730"/>
      <c r="STQ331" s="730"/>
      <c r="STR331" s="730"/>
      <c r="STS331" s="730"/>
      <c r="STT331" s="730"/>
      <c r="STU331" s="730"/>
      <c r="STV331" s="730"/>
      <c r="STW331" s="730"/>
      <c r="STX331" s="730"/>
      <c r="STY331" s="730"/>
      <c r="STZ331" s="730"/>
      <c r="SUA331" s="730"/>
      <c r="SUB331" s="730"/>
      <c r="SUC331" s="730"/>
      <c r="SUD331" s="730"/>
      <c r="SUE331" s="730"/>
      <c r="SUF331" s="730"/>
      <c r="SUG331" s="730"/>
      <c r="SUH331" s="730"/>
      <c r="SUI331" s="730"/>
      <c r="SUJ331" s="730"/>
      <c r="SUK331" s="730"/>
      <c r="SUL331" s="730"/>
      <c r="SUM331" s="730"/>
      <c r="SUN331" s="730"/>
      <c r="SUO331" s="730"/>
      <c r="SUP331" s="730"/>
      <c r="SUQ331" s="730"/>
      <c r="SUR331" s="730"/>
      <c r="SUS331" s="730"/>
      <c r="SUT331" s="730"/>
      <c r="SUU331" s="730"/>
      <c r="SUV331" s="730"/>
      <c r="SUW331" s="730"/>
      <c r="SUX331" s="730"/>
      <c r="SUY331" s="730"/>
      <c r="SUZ331" s="730"/>
      <c r="SVA331" s="730"/>
      <c r="SVB331" s="730"/>
      <c r="SVC331" s="730"/>
      <c r="SVD331" s="730"/>
      <c r="SVE331" s="730"/>
      <c r="SVF331" s="730"/>
      <c r="SVG331" s="730"/>
      <c r="SVH331" s="730"/>
      <c r="SVI331" s="730"/>
      <c r="SVJ331" s="730"/>
      <c r="SVK331" s="730"/>
      <c r="SVL331" s="730"/>
      <c r="SVM331" s="730"/>
      <c r="SVN331" s="730"/>
      <c r="SVO331" s="730"/>
      <c r="SVP331" s="730"/>
      <c r="SVQ331" s="730"/>
      <c r="SVR331" s="730"/>
      <c r="SVS331" s="730"/>
      <c r="SVT331" s="730"/>
      <c r="SVU331" s="730"/>
      <c r="SVV331" s="730"/>
      <c r="SVW331" s="730"/>
      <c r="SVX331" s="730"/>
      <c r="SVY331" s="730"/>
      <c r="SVZ331" s="730"/>
      <c r="SWA331" s="730"/>
      <c r="SWB331" s="730"/>
      <c r="SWC331" s="730"/>
      <c r="SWD331" s="730"/>
      <c r="SWE331" s="730"/>
      <c r="SWF331" s="730"/>
      <c r="SWG331" s="730"/>
      <c r="SWH331" s="730"/>
      <c r="SWI331" s="730"/>
      <c r="SWJ331" s="730"/>
      <c r="SWK331" s="730"/>
      <c r="SWL331" s="730"/>
      <c r="SWM331" s="730"/>
      <c r="SWN331" s="730"/>
      <c r="SWO331" s="730"/>
      <c r="SWP331" s="730"/>
      <c r="SWQ331" s="730"/>
      <c r="SWR331" s="730"/>
      <c r="SWS331" s="730"/>
      <c r="SWT331" s="730"/>
      <c r="SWU331" s="730"/>
      <c r="SWV331" s="730"/>
      <c r="SWW331" s="730"/>
      <c r="SWX331" s="730"/>
      <c r="SWY331" s="730"/>
      <c r="SWZ331" s="730"/>
      <c r="SXA331" s="730"/>
      <c r="SXB331" s="730"/>
      <c r="SXC331" s="730"/>
      <c r="SXD331" s="730"/>
      <c r="SXE331" s="730"/>
      <c r="SXF331" s="730"/>
      <c r="SXG331" s="730"/>
      <c r="SXH331" s="730"/>
      <c r="SXI331" s="730"/>
      <c r="SXJ331" s="730"/>
      <c r="SXK331" s="730"/>
      <c r="SXL331" s="730"/>
      <c r="SXM331" s="730"/>
      <c r="SXN331" s="730"/>
      <c r="SXO331" s="730"/>
      <c r="SXP331" s="730"/>
      <c r="SXQ331" s="730"/>
      <c r="SXR331" s="730"/>
      <c r="SXS331" s="730"/>
      <c r="SXT331" s="730"/>
      <c r="SXU331" s="730"/>
      <c r="SXV331" s="730"/>
      <c r="SXW331" s="730"/>
      <c r="SXX331" s="730"/>
      <c r="SXY331" s="730"/>
      <c r="SXZ331" s="730"/>
      <c r="SYA331" s="730"/>
      <c r="SYB331" s="730"/>
      <c r="SYC331" s="730"/>
      <c r="SYD331" s="730"/>
      <c r="SYE331" s="730"/>
      <c r="SYF331" s="730"/>
      <c r="SYG331" s="730"/>
      <c r="SYH331" s="730"/>
      <c r="SYI331" s="730"/>
      <c r="SYJ331" s="730"/>
      <c r="SYK331" s="730"/>
      <c r="SYL331" s="730"/>
      <c r="SYM331" s="730"/>
      <c r="SYN331" s="730"/>
      <c r="SYO331" s="730"/>
      <c r="SYP331" s="730"/>
      <c r="SYQ331" s="730"/>
      <c r="SYR331" s="730"/>
      <c r="SYS331" s="730"/>
      <c r="SYT331" s="730"/>
      <c r="SYU331" s="730"/>
      <c r="SYV331" s="730"/>
      <c r="SYW331" s="730"/>
      <c r="SYX331" s="730"/>
      <c r="SYY331" s="730"/>
      <c r="SYZ331" s="730"/>
      <c r="SZA331" s="730"/>
      <c r="SZB331" s="730"/>
      <c r="SZC331" s="730"/>
      <c r="SZD331" s="730"/>
      <c r="SZE331" s="730"/>
      <c r="SZF331" s="730"/>
      <c r="SZG331" s="730"/>
      <c r="SZH331" s="730"/>
      <c r="SZI331" s="730"/>
      <c r="SZJ331" s="730"/>
      <c r="SZK331" s="730"/>
      <c r="SZL331" s="730"/>
      <c r="SZM331" s="730"/>
      <c r="SZN331" s="730"/>
      <c r="SZO331" s="730"/>
      <c r="SZP331" s="730"/>
      <c r="SZQ331" s="730"/>
      <c r="SZR331" s="730"/>
      <c r="SZS331" s="730"/>
      <c r="SZT331" s="730"/>
      <c r="SZU331" s="730"/>
      <c r="SZV331" s="730"/>
      <c r="SZW331" s="730"/>
      <c r="SZX331" s="730"/>
      <c r="SZY331" s="730"/>
      <c r="SZZ331" s="730"/>
      <c r="TAA331" s="730"/>
      <c r="TAB331" s="730"/>
      <c r="TAC331" s="730"/>
      <c r="TAD331" s="730"/>
      <c r="TAE331" s="730"/>
      <c r="TAF331" s="730"/>
      <c r="TAG331" s="730"/>
      <c r="TAH331" s="730"/>
      <c r="TAI331" s="730"/>
      <c r="TAJ331" s="730"/>
      <c r="TAK331" s="730"/>
      <c r="TAL331" s="730"/>
      <c r="TAM331" s="730"/>
      <c r="TAN331" s="730"/>
      <c r="TAO331" s="730"/>
      <c r="TAP331" s="730"/>
      <c r="TAQ331" s="730"/>
      <c r="TAR331" s="730"/>
      <c r="TAS331" s="730"/>
      <c r="TAT331" s="730"/>
      <c r="TAU331" s="730"/>
      <c r="TAV331" s="730"/>
      <c r="TAW331" s="730"/>
      <c r="TAX331" s="730"/>
      <c r="TAY331" s="730"/>
      <c r="TAZ331" s="730"/>
      <c r="TBA331" s="730"/>
      <c r="TBB331" s="730"/>
      <c r="TBC331" s="730"/>
      <c r="TBD331" s="730"/>
      <c r="TBE331" s="730"/>
      <c r="TBF331" s="730"/>
      <c r="TBG331" s="730"/>
      <c r="TBH331" s="730"/>
      <c r="TBI331" s="730"/>
      <c r="TBJ331" s="730"/>
      <c r="TBK331" s="730"/>
      <c r="TBL331" s="730"/>
      <c r="TBM331" s="730"/>
      <c r="TBN331" s="730"/>
      <c r="TBO331" s="730"/>
      <c r="TBP331" s="730"/>
      <c r="TBQ331" s="730"/>
      <c r="TBR331" s="730"/>
      <c r="TBS331" s="730"/>
      <c r="TBT331" s="730"/>
      <c r="TBU331" s="730"/>
      <c r="TBV331" s="730"/>
      <c r="TBW331" s="730"/>
      <c r="TBX331" s="730"/>
      <c r="TBY331" s="730"/>
      <c r="TBZ331" s="730"/>
      <c r="TCA331" s="730"/>
      <c r="TCB331" s="730"/>
      <c r="TCC331" s="730"/>
      <c r="TCD331" s="730"/>
      <c r="TCE331" s="730"/>
      <c r="TCF331" s="730"/>
      <c r="TCG331" s="730"/>
      <c r="TCH331" s="730"/>
      <c r="TCI331" s="730"/>
      <c r="TCJ331" s="730"/>
      <c r="TCK331" s="730"/>
      <c r="TCL331" s="730"/>
      <c r="TCM331" s="730"/>
      <c r="TCN331" s="730"/>
      <c r="TCO331" s="730"/>
      <c r="TCP331" s="730"/>
      <c r="TCQ331" s="730"/>
      <c r="TCR331" s="730"/>
      <c r="TCS331" s="730"/>
      <c r="TCT331" s="730"/>
      <c r="TCU331" s="730"/>
      <c r="TCV331" s="730"/>
      <c r="TCW331" s="730"/>
      <c r="TCX331" s="730"/>
      <c r="TCY331" s="730"/>
      <c r="TCZ331" s="730"/>
      <c r="TDA331" s="730"/>
      <c r="TDB331" s="730"/>
      <c r="TDC331" s="730"/>
      <c r="TDD331" s="730"/>
      <c r="TDE331" s="730"/>
      <c r="TDF331" s="730"/>
      <c r="TDG331" s="730"/>
      <c r="TDH331" s="730"/>
      <c r="TDI331" s="730"/>
      <c r="TDJ331" s="730"/>
      <c r="TDK331" s="730"/>
      <c r="TDL331" s="730"/>
      <c r="TDM331" s="730"/>
      <c r="TDN331" s="730"/>
      <c r="TDO331" s="730"/>
      <c r="TDP331" s="730"/>
      <c r="TDQ331" s="730"/>
      <c r="TDR331" s="730"/>
      <c r="TDS331" s="730"/>
      <c r="TDT331" s="730"/>
      <c r="TDU331" s="730"/>
      <c r="TDV331" s="730"/>
      <c r="TDW331" s="730"/>
      <c r="TDX331" s="730"/>
      <c r="TDY331" s="730"/>
      <c r="TDZ331" s="730"/>
      <c r="TEA331" s="730"/>
      <c r="TEB331" s="730"/>
      <c r="TEC331" s="730"/>
      <c r="TED331" s="730"/>
      <c r="TEE331" s="730"/>
      <c r="TEF331" s="730"/>
      <c r="TEG331" s="730"/>
      <c r="TEH331" s="730"/>
      <c r="TEI331" s="730"/>
      <c r="TEJ331" s="730"/>
      <c r="TEK331" s="730"/>
      <c r="TEL331" s="730"/>
      <c r="TEM331" s="730"/>
      <c r="TEN331" s="730"/>
      <c r="TEO331" s="730"/>
      <c r="TEP331" s="730"/>
      <c r="TEQ331" s="730"/>
      <c r="TER331" s="730"/>
      <c r="TES331" s="730"/>
      <c r="TET331" s="730"/>
      <c r="TEU331" s="730"/>
      <c r="TEV331" s="730"/>
      <c r="TEW331" s="730"/>
      <c r="TEX331" s="730"/>
      <c r="TEY331" s="730"/>
      <c r="TEZ331" s="730"/>
      <c r="TFA331" s="730"/>
      <c r="TFB331" s="730"/>
      <c r="TFC331" s="730"/>
      <c r="TFD331" s="730"/>
      <c r="TFE331" s="730"/>
      <c r="TFF331" s="730"/>
      <c r="TFG331" s="730"/>
      <c r="TFH331" s="730"/>
      <c r="TFI331" s="730"/>
      <c r="TFJ331" s="730"/>
      <c r="TFK331" s="730"/>
      <c r="TFL331" s="730"/>
      <c r="TFM331" s="730"/>
      <c r="TFN331" s="730"/>
      <c r="TFO331" s="730"/>
      <c r="TFP331" s="730"/>
      <c r="TFQ331" s="730"/>
      <c r="TFR331" s="730"/>
      <c r="TFS331" s="730"/>
      <c r="TFT331" s="730"/>
      <c r="TFU331" s="730"/>
      <c r="TFV331" s="730"/>
      <c r="TFW331" s="730"/>
      <c r="TFX331" s="730"/>
      <c r="TFY331" s="730"/>
      <c r="TFZ331" s="730"/>
      <c r="TGA331" s="730"/>
      <c r="TGB331" s="730"/>
      <c r="TGC331" s="730"/>
      <c r="TGD331" s="730"/>
      <c r="TGE331" s="730"/>
      <c r="TGF331" s="730"/>
      <c r="TGG331" s="730"/>
      <c r="TGH331" s="730"/>
      <c r="TGI331" s="730"/>
      <c r="TGJ331" s="730"/>
      <c r="TGK331" s="730"/>
      <c r="TGL331" s="730"/>
      <c r="TGM331" s="730"/>
      <c r="TGN331" s="730"/>
      <c r="TGO331" s="730"/>
      <c r="TGP331" s="730"/>
      <c r="TGQ331" s="730"/>
      <c r="TGR331" s="730"/>
      <c r="TGS331" s="730"/>
      <c r="TGT331" s="730"/>
      <c r="TGU331" s="730"/>
      <c r="TGV331" s="730"/>
      <c r="TGW331" s="730"/>
      <c r="TGX331" s="730"/>
      <c r="TGY331" s="730"/>
      <c r="TGZ331" s="730"/>
      <c r="THA331" s="730"/>
      <c r="THB331" s="730"/>
      <c r="THC331" s="730"/>
      <c r="THD331" s="730"/>
      <c r="THE331" s="730"/>
      <c r="THF331" s="730"/>
      <c r="THG331" s="730"/>
      <c r="THH331" s="730"/>
      <c r="THI331" s="730"/>
      <c r="THJ331" s="730"/>
      <c r="THK331" s="730"/>
      <c r="THL331" s="730"/>
      <c r="THM331" s="730"/>
      <c r="THN331" s="730"/>
      <c r="THO331" s="730"/>
      <c r="THP331" s="730"/>
      <c r="THQ331" s="730"/>
      <c r="THR331" s="730"/>
      <c r="THS331" s="730"/>
      <c r="THT331" s="730"/>
      <c r="THU331" s="730"/>
      <c r="THV331" s="730"/>
      <c r="THW331" s="730"/>
      <c r="THX331" s="730"/>
      <c r="THY331" s="730"/>
      <c r="THZ331" s="730"/>
      <c r="TIA331" s="730"/>
      <c r="TIB331" s="730"/>
      <c r="TIC331" s="730"/>
      <c r="TID331" s="730"/>
      <c r="TIE331" s="730"/>
      <c r="TIF331" s="730"/>
      <c r="TIG331" s="730"/>
      <c r="TIH331" s="730"/>
      <c r="TII331" s="730"/>
      <c r="TIJ331" s="730"/>
      <c r="TIK331" s="730"/>
      <c r="TIL331" s="730"/>
      <c r="TIM331" s="730"/>
      <c r="TIN331" s="730"/>
      <c r="TIO331" s="730"/>
      <c r="TIP331" s="730"/>
      <c r="TIQ331" s="730"/>
      <c r="TIR331" s="730"/>
      <c r="TIS331" s="730"/>
      <c r="TIT331" s="730"/>
      <c r="TIU331" s="730"/>
      <c r="TIV331" s="730"/>
      <c r="TIW331" s="730"/>
      <c r="TIX331" s="730"/>
      <c r="TIY331" s="730"/>
      <c r="TIZ331" s="730"/>
      <c r="TJA331" s="730"/>
      <c r="TJB331" s="730"/>
      <c r="TJC331" s="730"/>
      <c r="TJD331" s="730"/>
      <c r="TJE331" s="730"/>
      <c r="TJF331" s="730"/>
      <c r="TJG331" s="730"/>
      <c r="TJH331" s="730"/>
      <c r="TJI331" s="730"/>
      <c r="TJJ331" s="730"/>
      <c r="TJK331" s="730"/>
      <c r="TJL331" s="730"/>
      <c r="TJM331" s="730"/>
      <c r="TJN331" s="730"/>
      <c r="TJO331" s="730"/>
      <c r="TJP331" s="730"/>
      <c r="TJQ331" s="730"/>
      <c r="TJR331" s="730"/>
      <c r="TJS331" s="730"/>
      <c r="TJT331" s="730"/>
      <c r="TJU331" s="730"/>
      <c r="TJV331" s="730"/>
      <c r="TJW331" s="730"/>
      <c r="TJX331" s="730"/>
      <c r="TJY331" s="730"/>
      <c r="TJZ331" s="730"/>
      <c r="TKA331" s="730"/>
      <c r="TKB331" s="730"/>
      <c r="TKC331" s="730"/>
      <c r="TKD331" s="730"/>
      <c r="TKE331" s="730"/>
      <c r="TKF331" s="730"/>
      <c r="TKG331" s="730"/>
      <c r="TKH331" s="730"/>
      <c r="TKI331" s="730"/>
      <c r="TKJ331" s="730"/>
      <c r="TKK331" s="730"/>
      <c r="TKL331" s="730"/>
      <c r="TKM331" s="730"/>
      <c r="TKN331" s="730"/>
      <c r="TKO331" s="730"/>
      <c r="TKP331" s="730"/>
      <c r="TKQ331" s="730"/>
      <c r="TKR331" s="730"/>
      <c r="TKS331" s="730"/>
      <c r="TKT331" s="730"/>
      <c r="TKU331" s="730"/>
      <c r="TKV331" s="730"/>
      <c r="TKW331" s="730"/>
      <c r="TKX331" s="730"/>
      <c r="TKY331" s="730"/>
      <c r="TKZ331" s="730"/>
      <c r="TLA331" s="730"/>
      <c r="TLB331" s="730"/>
      <c r="TLC331" s="730"/>
      <c r="TLD331" s="730"/>
      <c r="TLE331" s="730"/>
      <c r="TLF331" s="730"/>
      <c r="TLG331" s="730"/>
      <c r="TLH331" s="730"/>
      <c r="TLI331" s="730"/>
      <c r="TLJ331" s="730"/>
      <c r="TLK331" s="730"/>
      <c r="TLL331" s="730"/>
      <c r="TLM331" s="730"/>
      <c r="TLN331" s="730"/>
      <c r="TLO331" s="730"/>
      <c r="TLP331" s="730"/>
      <c r="TLQ331" s="730"/>
      <c r="TLR331" s="730"/>
      <c r="TLS331" s="730"/>
      <c r="TLT331" s="730"/>
      <c r="TLU331" s="730"/>
      <c r="TLV331" s="730"/>
      <c r="TLW331" s="730"/>
      <c r="TLX331" s="730"/>
      <c r="TLY331" s="730"/>
      <c r="TLZ331" s="730"/>
      <c r="TMA331" s="730"/>
      <c r="TMB331" s="730"/>
      <c r="TMC331" s="730"/>
      <c r="TMD331" s="730"/>
      <c r="TME331" s="730"/>
      <c r="TMF331" s="730"/>
      <c r="TMG331" s="730"/>
      <c r="TMH331" s="730"/>
      <c r="TMI331" s="730"/>
      <c r="TMJ331" s="730"/>
      <c r="TMK331" s="730"/>
      <c r="TML331" s="730"/>
      <c r="TMM331" s="730"/>
      <c r="TMN331" s="730"/>
      <c r="TMO331" s="730"/>
      <c r="TMP331" s="730"/>
      <c r="TMQ331" s="730"/>
      <c r="TMR331" s="730"/>
      <c r="TMS331" s="730"/>
      <c r="TMT331" s="730"/>
      <c r="TMU331" s="730"/>
      <c r="TMV331" s="730"/>
      <c r="TMW331" s="730"/>
      <c r="TMX331" s="730"/>
      <c r="TMY331" s="730"/>
      <c r="TMZ331" s="730"/>
      <c r="TNA331" s="730"/>
      <c r="TNB331" s="730"/>
      <c r="TNC331" s="730"/>
      <c r="TND331" s="730"/>
      <c r="TNE331" s="730"/>
      <c r="TNF331" s="730"/>
      <c r="TNG331" s="730"/>
      <c r="TNH331" s="730"/>
      <c r="TNI331" s="730"/>
      <c r="TNJ331" s="730"/>
      <c r="TNK331" s="730"/>
      <c r="TNL331" s="730"/>
      <c r="TNM331" s="730"/>
      <c r="TNN331" s="730"/>
      <c r="TNO331" s="730"/>
      <c r="TNP331" s="730"/>
      <c r="TNQ331" s="730"/>
      <c r="TNR331" s="730"/>
      <c r="TNS331" s="730"/>
      <c r="TNT331" s="730"/>
      <c r="TNU331" s="730"/>
      <c r="TNV331" s="730"/>
      <c r="TNW331" s="730"/>
      <c r="TNX331" s="730"/>
      <c r="TNY331" s="730"/>
      <c r="TNZ331" s="730"/>
      <c r="TOA331" s="730"/>
      <c r="TOB331" s="730"/>
      <c r="TOC331" s="730"/>
      <c r="TOD331" s="730"/>
      <c r="TOE331" s="730"/>
      <c r="TOF331" s="730"/>
      <c r="TOG331" s="730"/>
      <c r="TOH331" s="730"/>
      <c r="TOI331" s="730"/>
      <c r="TOJ331" s="730"/>
      <c r="TOK331" s="730"/>
      <c r="TOL331" s="730"/>
      <c r="TOM331" s="730"/>
      <c r="TON331" s="730"/>
      <c r="TOO331" s="730"/>
      <c r="TOP331" s="730"/>
      <c r="TOQ331" s="730"/>
      <c r="TOR331" s="730"/>
      <c r="TOS331" s="730"/>
      <c r="TOT331" s="730"/>
      <c r="TOU331" s="730"/>
      <c r="TOV331" s="730"/>
      <c r="TOW331" s="730"/>
      <c r="TOX331" s="730"/>
      <c r="TOY331" s="730"/>
      <c r="TOZ331" s="730"/>
      <c r="TPA331" s="730"/>
      <c r="TPB331" s="730"/>
      <c r="TPC331" s="730"/>
      <c r="TPD331" s="730"/>
      <c r="TPE331" s="730"/>
      <c r="TPF331" s="730"/>
      <c r="TPG331" s="730"/>
      <c r="TPH331" s="730"/>
      <c r="TPI331" s="730"/>
      <c r="TPJ331" s="730"/>
      <c r="TPK331" s="730"/>
      <c r="TPL331" s="730"/>
      <c r="TPM331" s="730"/>
      <c r="TPN331" s="730"/>
      <c r="TPO331" s="730"/>
      <c r="TPP331" s="730"/>
      <c r="TPQ331" s="730"/>
      <c r="TPR331" s="730"/>
      <c r="TPS331" s="730"/>
      <c r="TPT331" s="730"/>
      <c r="TPU331" s="730"/>
      <c r="TPV331" s="730"/>
      <c r="TPW331" s="730"/>
      <c r="TPX331" s="730"/>
      <c r="TPY331" s="730"/>
      <c r="TPZ331" s="730"/>
      <c r="TQA331" s="730"/>
      <c r="TQB331" s="730"/>
      <c r="TQC331" s="730"/>
      <c r="TQD331" s="730"/>
      <c r="TQE331" s="730"/>
      <c r="TQF331" s="730"/>
      <c r="TQG331" s="730"/>
      <c r="TQH331" s="730"/>
      <c r="TQI331" s="730"/>
      <c r="TQJ331" s="730"/>
      <c r="TQK331" s="730"/>
      <c r="TQL331" s="730"/>
      <c r="TQM331" s="730"/>
      <c r="TQN331" s="730"/>
      <c r="TQO331" s="730"/>
      <c r="TQP331" s="730"/>
      <c r="TQQ331" s="730"/>
      <c r="TQR331" s="730"/>
      <c r="TQS331" s="730"/>
      <c r="TQT331" s="730"/>
      <c r="TQU331" s="730"/>
      <c r="TQV331" s="730"/>
      <c r="TQW331" s="730"/>
      <c r="TQX331" s="730"/>
      <c r="TQY331" s="730"/>
      <c r="TQZ331" s="730"/>
      <c r="TRA331" s="730"/>
      <c r="TRB331" s="730"/>
      <c r="TRC331" s="730"/>
      <c r="TRD331" s="730"/>
      <c r="TRE331" s="730"/>
      <c r="TRF331" s="730"/>
      <c r="TRG331" s="730"/>
      <c r="TRH331" s="730"/>
      <c r="TRI331" s="730"/>
      <c r="TRJ331" s="730"/>
      <c r="TRK331" s="730"/>
      <c r="TRL331" s="730"/>
      <c r="TRM331" s="730"/>
      <c r="TRN331" s="730"/>
      <c r="TRO331" s="730"/>
      <c r="TRP331" s="730"/>
      <c r="TRQ331" s="730"/>
      <c r="TRR331" s="730"/>
      <c r="TRS331" s="730"/>
      <c r="TRT331" s="730"/>
      <c r="TRU331" s="730"/>
      <c r="TRV331" s="730"/>
      <c r="TRW331" s="730"/>
      <c r="TRX331" s="730"/>
      <c r="TRY331" s="730"/>
      <c r="TRZ331" s="730"/>
      <c r="TSA331" s="730"/>
      <c r="TSB331" s="730"/>
      <c r="TSC331" s="730"/>
      <c r="TSD331" s="730"/>
      <c r="TSE331" s="730"/>
      <c r="TSF331" s="730"/>
      <c r="TSG331" s="730"/>
      <c r="TSH331" s="730"/>
      <c r="TSI331" s="730"/>
      <c r="TSJ331" s="730"/>
      <c r="TSK331" s="730"/>
      <c r="TSL331" s="730"/>
      <c r="TSM331" s="730"/>
      <c r="TSN331" s="730"/>
      <c r="TSO331" s="730"/>
      <c r="TSP331" s="730"/>
      <c r="TSQ331" s="730"/>
      <c r="TSR331" s="730"/>
      <c r="TSS331" s="730"/>
      <c r="TST331" s="730"/>
      <c r="TSU331" s="730"/>
      <c r="TSV331" s="730"/>
      <c r="TSW331" s="730"/>
      <c r="TSX331" s="730"/>
      <c r="TSY331" s="730"/>
      <c r="TSZ331" s="730"/>
      <c r="TTA331" s="730"/>
      <c r="TTB331" s="730"/>
      <c r="TTC331" s="730"/>
      <c r="TTD331" s="730"/>
      <c r="TTE331" s="730"/>
      <c r="TTF331" s="730"/>
      <c r="TTG331" s="730"/>
      <c r="TTH331" s="730"/>
      <c r="TTI331" s="730"/>
      <c r="TTJ331" s="730"/>
      <c r="TTK331" s="730"/>
      <c r="TTL331" s="730"/>
      <c r="TTM331" s="730"/>
      <c r="TTN331" s="730"/>
      <c r="TTO331" s="730"/>
      <c r="TTP331" s="730"/>
      <c r="TTQ331" s="730"/>
      <c r="TTR331" s="730"/>
      <c r="TTS331" s="730"/>
      <c r="TTT331" s="730"/>
      <c r="TTU331" s="730"/>
      <c r="TTV331" s="730"/>
      <c r="TTW331" s="730"/>
      <c r="TTX331" s="730"/>
      <c r="TTY331" s="730"/>
      <c r="TTZ331" s="730"/>
      <c r="TUA331" s="730"/>
      <c r="TUB331" s="730"/>
      <c r="TUC331" s="730"/>
      <c r="TUD331" s="730"/>
      <c r="TUE331" s="730"/>
      <c r="TUF331" s="730"/>
      <c r="TUG331" s="730"/>
      <c r="TUH331" s="730"/>
      <c r="TUI331" s="730"/>
      <c r="TUJ331" s="730"/>
      <c r="TUK331" s="730"/>
      <c r="TUL331" s="730"/>
      <c r="TUM331" s="730"/>
      <c r="TUN331" s="730"/>
      <c r="TUO331" s="730"/>
      <c r="TUP331" s="730"/>
      <c r="TUQ331" s="730"/>
      <c r="TUR331" s="730"/>
      <c r="TUS331" s="730"/>
      <c r="TUT331" s="730"/>
      <c r="TUU331" s="730"/>
      <c r="TUV331" s="730"/>
      <c r="TUW331" s="730"/>
      <c r="TUX331" s="730"/>
      <c r="TUY331" s="730"/>
      <c r="TUZ331" s="730"/>
      <c r="TVA331" s="730"/>
      <c r="TVB331" s="730"/>
      <c r="TVC331" s="730"/>
      <c r="TVD331" s="730"/>
      <c r="TVE331" s="730"/>
      <c r="TVF331" s="730"/>
      <c r="TVG331" s="730"/>
      <c r="TVH331" s="730"/>
      <c r="TVI331" s="730"/>
      <c r="TVJ331" s="730"/>
      <c r="TVK331" s="730"/>
      <c r="TVL331" s="730"/>
      <c r="TVM331" s="730"/>
      <c r="TVN331" s="730"/>
      <c r="TVO331" s="730"/>
      <c r="TVP331" s="730"/>
      <c r="TVQ331" s="730"/>
      <c r="TVR331" s="730"/>
      <c r="TVS331" s="730"/>
      <c r="TVT331" s="730"/>
      <c r="TVU331" s="730"/>
      <c r="TVV331" s="730"/>
      <c r="TVW331" s="730"/>
      <c r="TVX331" s="730"/>
      <c r="TVY331" s="730"/>
      <c r="TVZ331" s="730"/>
      <c r="TWA331" s="730"/>
      <c r="TWB331" s="730"/>
      <c r="TWC331" s="730"/>
      <c r="TWD331" s="730"/>
      <c r="TWE331" s="730"/>
      <c r="TWF331" s="730"/>
      <c r="TWG331" s="730"/>
      <c r="TWH331" s="730"/>
      <c r="TWI331" s="730"/>
      <c r="TWJ331" s="730"/>
      <c r="TWK331" s="730"/>
      <c r="TWL331" s="730"/>
      <c r="TWM331" s="730"/>
      <c r="TWN331" s="730"/>
      <c r="TWO331" s="730"/>
      <c r="TWP331" s="730"/>
      <c r="TWQ331" s="730"/>
      <c r="TWR331" s="730"/>
      <c r="TWS331" s="730"/>
      <c r="TWT331" s="730"/>
      <c r="TWU331" s="730"/>
      <c r="TWV331" s="730"/>
      <c r="TWW331" s="730"/>
      <c r="TWX331" s="730"/>
      <c r="TWY331" s="730"/>
      <c r="TWZ331" s="730"/>
      <c r="TXA331" s="730"/>
      <c r="TXB331" s="730"/>
      <c r="TXC331" s="730"/>
      <c r="TXD331" s="730"/>
      <c r="TXE331" s="730"/>
      <c r="TXF331" s="730"/>
      <c r="TXG331" s="730"/>
      <c r="TXH331" s="730"/>
      <c r="TXI331" s="730"/>
      <c r="TXJ331" s="730"/>
      <c r="TXK331" s="730"/>
      <c r="TXL331" s="730"/>
      <c r="TXM331" s="730"/>
      <c r="TXN331" s="730"/>
      <c r="TXO331" s="730"/>
      <c r="TXP331" s="730"/>
      <c r="TXQ331" s="730"/>
      <c r="TXR331" s="730"/>
      <c r="TXS331" s="730"/>
      <c r="TXT331" s="730"/>
      <c r="TXU331" s="730"/>
      <c r="TXV331" s="730"/>
      <c r="TXW331" s="730"/>
      <c r="TXX331" s="730"/>
      <c r="TXY331" s="730"/>
      <c r="TXZ331" s="730"/>
      <c r="TYA331" s="730"/>
      <c r="TYB331" s="730"/>
      <c r="TYC331" s="730"/>
      <c r="TYD331" s="730"/>
      <c r="TYE331" s="730"/>
      <c r="TYF331" s="730"/>
      <c r="TYG331" s="730"/>
      <c r="TYH331" s="730"/>
      <c r="TYI331" s="730"/>
      <c r="TYJ331" s="730"/>
      <c r="TYK331" s="730"/>
      <c r="TYL331" s="730"/>
      <c r="TYM331" s="730"/>
      <c r="TYN331" s="730"/>
      <c r="TYO331" s="730"/>
      <c r="TYP331" s="730"/>
      <c r="TYQ331" s="730"/>
      <c r="TYR331" s="730"/>
      <c r="TYS331" s="730"/>
      <c r="TYT331" s="730"/>
      <c r="TYU331" s="730"/>
      <c r="TYV331" s="730"/>
      <c r="TYW331" s="730"/>
      <c r="TYX331" s="730"/>
      <c r="TYY331" s="730"/>
      <c r="TYZ331" s="730"/>
      <c r="TZA331" s="730"/>
      <c r="TZB331" s="730"/>
      <c r="TZC331" s="730"/>
      <c r="TZD331" s="730"/>
      <c r="TZE331" s="730"/>
      <c r="TZF331" s="730"/>
      <c r="TZG331" s="730"/>
      <c r="TZH331" s="730"/>
      <c r="TZI331" s="730"/>
      <c r="TZJ331" s="730"/>
      <c r="TZK331" s="730"/>
      <c r="TZL331" s="730"/>
      <c r="TZM331" s="730"/>
      <c r="TZN331" s="730"/>
      <c r="TZO331" s="730"/>
      <c r="TZP331" s="730"/>
      <c r="TZQ331" s="730"/>
      <c r="TZR331" s="730"/>
      <c r="TZS331" s="730"/>
      <c r="TZT331" s="730"/>
      <c r="TZU331" s="730"/>
      <c r="TZV331" s="730"/>
      <c r="TZW331" s="730"/>
      <c r="TZX331" s="730"/>
      <c r="TZY331" s="730"/>
      <c r="TZZ331" s="730"/>
      <c r="UAA331" s="730"/>
      <c r="UAB331" s="730"/>
      <c r="UAC331" s="730"/>
      <c r="UAD331" s="730"/>
      <c r="UAE331" s="730"/>
      <c r="UAF331" s="730"/>
      <c r="UAG331" s="730"/>
      <c r="UAH331" s="730"/>
      <c r="UAI331" s="730"/>
      <c r="UAJ331" s="730"/>
      <c r="UAK331" s="730"/>
      <c r="UAL331" s="730"/>
      <c r="UAM331" s="730"/>
      <c r="UAN331" s="730"/>
      <c r="UAO331" s="730"/>
      <c r="UAP331" s="730"/>
      <c r="UAQ331" s="730"/>
      <c r="UAR331" s="730"/>
      <c r="UAS331" s="730"/>
      <c r="UAT331" s="730"/>
      <c r="UAU331" s="730"/>
      <c r="UAV331" s="730"/>
      <c r="UAW331" s="730"/>
      <c r="UAX331" s="730"/>
      <c r="UAY331" s="730"/>
      <c r="UAZ331" s="730"/>
      <c r="UBA331" s="730"/>
      <c r="UBB331" s="730"/>
      <c r="UBC331" s="730"/>
      <c r="UBD331" s="730"/>
      <c r="UBE331" s="730"/>
      <c r="UBF331" s="730"/>
      <c r="UBG331" s="730"/>
      <c r="UBH331" s="730"/>
      <c r="UBI331" s="730"/>
      <c r="UBJ331" s="730"/>
      <c r="UBK331" s="730"/>
      <c r="UBL331" s="730"/>
      <c r="UBM331" s="730"/>
      <c r="UBN331" s="730"/>
      <c r="UBO331" s="730"/>
      <c r="UBP331" s="730"/>
      <c r="UBQ331" s="730"/>
      <c r="UBR331" s="730"/>
      <c r="UBS331" s="730"/>
      <c r="UBT331" s="730"/>
      <c r="UBU331" s="730"/>
      <c r="UBV331" s="730"/>
      <c r="UBW331" s="730"/>
      <c r="UBX331" s="730"/>
      <c r="UBY331" s="730"/>
      <c r="UBZ331" s="730"/>
      <c r="UCA331" s="730"/>
      <c r="UCB331" s="730"/>
      <c r="UCC331" s="730"/>
      <c r="UCD331" s="730"/>
      <c r="UCE331" s="730"/>
      <c r="UCF331" s="730"/>
      <c r="UCG331" s="730"/>
      <c r="UCH331" s="730"/>
      <c r="UCI331" s="730"/>
      <c r="UCJ331" s="730"/>
      <c r="UCK331" s="730"/>
      <c r="UCL331" s="730"/>
      <c r="UCM331" s="730"/>
      <c r="UCN331" s="730"/>
      <c r="UCO331" s="730"/>
      <c r="UCP331" s="730"/>
      <c r="UCQ331" s="730"/>
      <c r="UCR331" s="730"/>
      <c r="UCS331" s="730"/>
      <c r="UCT331" s="730"/>
      <c r="UCU331" s="730"/>
      <c r="UCV331" s="730"/>
      <c r="UCW331" s="730"/>
      <c r="UCX331" s="730"/>
      <c r="UCY331" s="730"/>
      <c r="UCZ331" s="730"/>
      <c r="UDA331" s="730"/>
      <c r="UDB331" s="730"/>
      <c r="UDC331" s="730"/>
      <c r="UDD331" s="730"/>
      <c r="UDE331" s="730"/>
      <c r="UDF331" s="730"/>
      <c r="UDG331" s="730"/>
      <c r="UDH331" s="730"/>
      <c r="UDI331" s="730"/>
      <c r="UDJ331" s="730"/>
      <c r="UDK331" s="730"/>
      <c r="UDL331" s="730"/>
      <c r="UDM331" s="730"/>
      <c r="UDN331" s="730"/>
      <c r="UDO331" s="730"/>
      <c r="UDP331" s="730"/>
      <c r="UDQ331" s="730"/>
      <c r="UDR331" s="730"/>
      <c r="UDS331" s="730"/>
      <c r="UDT331" s="730"/>
      <c r="UDU331" s="730"/>
      <c r="UDV331" s="730"/>
      <c r="UDW331" s="730"/>
      <c r="UDX331" s="730"/>
      <c r="UDY331" s="730"/>
      <c r="UDZ331" s="730"/>
      <c r="UEA331" s="730"/>
      <c r="UEB331" s="730"/>
      <c r="UEC331" s="730"/>
      <c r="UED331" s="730"/>
      <c r="UEE331" s="730"/>
      <c r="UEF331" s="730"/>
      <c r="UEG331" s="730"/>
      <c r="UEH331" s="730"/>
      <c r="UEI331" s="730"/>
      <c r="UEJ331" s="730"/>
      <c r="UEK331" s="730"/>
      <c r="UEL331" s="730"/>
      <c r="UEM331" s="730"/>
      <c r="UEN331" s="730"/>
      <c r="UEO331" s="730"/>
      <c r="UEP331" s="730"/>
      <c r="UEQ331" s="730"/>
      <c r="UER331" s="730"/>
      <c r="UES331" s="730"/>
      <c r="UET331" s="730"/>
      <c r="UEU331" s="730"/>
      <c r="UEV331" s="730"/>
      <c r="UEW331" s="730"/>
      <c r="UEX331" s="730"/>
      <c r="UEY331" s="730"/>
      <c r="UEZ331" s="730"/>
      <c r="UFA331" s="730"/>
      <c r="UFB331" s="730"/>
      <c r="UFC331" s="730"/>
      <c r="UFD331" s="730"/>
      <c r="UFE331" s="730"/>
      <c r="UFF331" s="730"/>
      <c r="UFG331" s="730"/>
      <c r="UFH331" s="730"/>
      <c r="UFI331" s="730"/>
      <c r="UFJ331" s="730"/>
      <c r="UFK331" s="730"/>
      <c r="UFL331" s="730"/>
      <c r="UFM331" s="730"/>
      <c r="UFN331" s="730"/>
      <c r="UFO331" s="730"/>
      <c r="UFP331" s="730"/>
      <c r="UFQ331" s="730"/>
      <c r="UFR331" s="730"/>
      <c r="UFS331" s="730"/>
      <c r="UFT331" s="730"/>
      <c r="UFU331" s="730"/>
      <c r="UFV331" s="730"/>
      <c r="UFW331" s="730"/>
      <c r="UFX331" s="730"/>
      <c r="UFY331" s="730"/>
      <c r="UFZ331" s="730"/>
      <c r="UGA331" s="730"/>
      <c r="UGB331" s="730"/>
      <c r="UGC331" s="730"/>
      <c r="UGD331" s="730"/>
      <c r="UGE331" s="730"/>
      <c r="UGF331" s="730"/>
      <c r="UGG331" s="730"/>
      <c r="UGH331" s="730"/>
      <c r="UGI331" s="730"/>
      <c r="UGJ331" s="730"/>
      <c r="UGK331" s="730"/>
      <c r="UGL331" s="730"/>
      <c r="UGM331" s="730"/>
      <c r="UGN331" s="730"/>
      <c r="UGO331" s="730"/>
      <c r="UGP331" s="730"/>
      <c r="UGQ331" s="730"/>
      <c r="UGR331" s="730"/>
      <c r="UGS331" s="730"/>
      <c r="UGT331" s="730"/>
      <c r="UGU331" s="730"/>
      <c r="UGV331" s="730"/>
      <c r="UGW331" s="730"/>
      <c r="UGX331" s="730"/>
      <c r="UGY331" s="730"/>
      <c r="UGZ331" s="730"/>
      <c r="UHA331" s="730"/>
      <c r="UHB331" s="730"/>
      <c r="UHC331" s="730"/>
      <c r="UHD331" s="730"/>
      <c r="UHE331" s="730"/>
      <c r="UHF331" s="730"/>
      <c r="UHG331" s="730"/>
      <c r="UHH331" s="730"/>
      <c r="UHI331" s="730"/>
      <c r="UHJ331" s="730"/>
      <c r="UHK331" s="730"/>
      <c r="UHL331" s="730"/>
      <c r="UHM331" s="730"/>
      <c r="UHN331" s="730"/>
      <c r="UHO331" s="730"/>
      <c r="UHP331" s="730"/>
      <c r="UHQ331" s="730"/>
      <c r="UHR331" s="730"/>
      <c r="UHS331" s="730"/>
      <c r="UHT331" s="730"/>
      <c r="UHU331" s="730"/>
      <c r="UHV331" s="730"/>
      <c r="UHW331" s="730"/>
      <c r="UHX331" s="730"/>
      <c r="UHY331" s="730"/>
      <c r="UHZ331" s="730"/>
      <c r="UIA331" s="730"/>
      <c r="UIB331" s="730"/>
      <c r="UIC331" s="730"/>
      <c r="UID331" s="730"/>
      <c r="UIE331" s="730"/>
      <c r="UIF331" s="730"/>
      <c r="UIG331" s="730"/>
      <c r="UIH331" s="730"/>
      <c r="UII331" s="730"/>
      <c r="UIJ331" s="730"/>
      <c r="UIK331" s="730"/>
      <c r="UIL331" s="730"/>
      <c r="UIM331" s="730"/>
      <c r="UIN331" s="730"/>
      <c r="UIO331" s="730"/>
      <c r="UIP331" s="730"/>
      <c r="UIQ331" s="730"/>
      <c r="UIR331" s="730"/>
      <c r="UIS331" s="730"/>
      <c r="UIT331" s="730"/>
      <c r="UIU331" s="730"/>
      <c r="UIV331" s="730"/>
      <c r="UIW331" s="730"/>
      <c r="UIX331" s="730"/>
      <c r="UIY331" s="730"/>
      <c r="UIZ331" s="730"/>
      <c r="UJA331" s="730"/>
      <c r="UJB331" s="730"/>
      <c r="UJC331" s="730"/>
      <c r="UJD331" s="730"/>
      <c r="UJE331" s="730"/>
      <c r="UJF331" s="730"/>
      <c r="UJG331" s="730"/>
      <c r="UJH331" s="730"/>
      <c r="UJI331" s="730"/>
      <c r="UJJ331" s="730"/>
      <c r="UJK331" s="730"/>
      <c r="UJL331" s="730"/>
      <c r="UJM331" s="730"/>
      <c r="UJN331" s="730"/>
      <c r="UJO331" s="730"/>
      <c r="UJP331" s="730"/>
      <c r="UJQ331" s="730"/>
      <c r="UJR331" s="730"/>
      <c r="UJS331" s="730"/>
      <c r="UJT331" s="730"/>
      <c r="UJU331" s="730"/>
      <c r="UJV331" s="730"/>
      <c r="UJW331" s="730"/>
      <c r="UJX331" s="730"/>
      <c r="UJY331" s="730"/>
      <c r="UJZ331" s="730"/>
      <c r="UKA331" s="730"/>
      <c r="UKB331" s="730"/>
      <c r="UKC331" s="730"/>
      <c r="UKD331" s="730"/>
      <c r="UKE331" s="730"/>
      <c r="UKF331" s="730"/>
      <c r="UKG331" s="730"/>
      <c r="UKH331" s="730"/>
      <c r="UKI331" s="730"/>
      <c r="UKJ331" s="730"/>
      <c r="UKK331" s="730"/>
      <c r="UKL331" s="730"/>
      <c r="UKM331" s="730"/>
      <c r="UKN331" s="730"/>
      <c r="UKO331" s="730"/>
      <c r="UKP331" s="730"/>
      <c r="UKQ331" s="730"/>
      <c r="UKR331" s="730"/>
      <c r="UKS331" s="730"/>
      <c r="UKT331" s="730"/>
      <c r="UKU331" s="730"/>
      <c r="UKV331" s="730"/>
      <c r="UKW331" s="730"/>
      <c r="UKX331" s="730"/>
      <c r="UKY331" s="730"/>
      <c r="UKZ331" s="730"/>
      <c r="ULA331" s="730"/>
      <c r="ULB331" s="730"/>
      <c r="ULC331" s="730"/>
      <c r="ULD331" s="730"/>
      <c r="ULE331" s="730"/>
      <c r="ULF331" s="730"/>
      <c r="ULG331" s="730"/>
      <c r="ULH331" s="730"/>
      <c r="ULI331" s="730"/>
      <c r="ULJ331" s="730"/>
      <c r="ULK331" s="730"/>
      <c r="ULL331" s="730"/>
      <c r="ULM331" s="730"/>
      <c r="ULN331" s="730"/>
      <c r="ULO331" s="730"/>
      <c r="ULP331" s="730"/>
      <c r="ULQ331" s="730"/>
      <c r="ULR331" s="730"/>
      <c r="ULS331" s="730"/>
      <c r="ULT331" s="730"/>
      <c r="ULU331" s="730"/>
      <c r="ULV331" s="730"/>
      <c r="ULW331" s="730"/>
      <c r="ULX331" s="730"/>
      <c r="ULY331" s="730"/>
      <c r="ULZ331" s="730"/>
      <c r="UMA331" s="730"/>
      <c r="UMB331" s="730"/>
      <c r="UMC331" s="730"/>
      <c r="UMD331" s="730"/>
      <c r="UME331" s="730"/>
      <c r="UMF331" s="730"/>
      <c r="UMG331" s="730"/>
      <c r="UMH331" s="730"/>
      <c r="UMI331" s="730"/>
      <c r="UMJ331" s="730"/>
      <c r="UMK331" s="730"/>
      <c r="UML331" s="730"/>
      <c r="UMM331" s="730"/>
      <c r="UMN331" s="730"/>
      <c r="UMO331" s="730"/>
      <c r="UMP331" s="730"/>
      <c r="UMQ331" s="730"/>
      <c r="UMR331" s="730"/>
      <c r="UMS331" s="730"/>
      <c r="UMT331" s="730"/>
      <c r="UMU331" s="730"/>
      <c r="UMV331" s="730"/>
      <c r="UMW331" s="730"/>
      <c r="UMX331" s="730"/>
      <c r="UMY331" s="730"/>
      <c r="UMZ331" s="730"/>
      <c r="UNA331" s="730"/>
      <c r="UNB331" s="730"/>
      <c r="UNC331" s="730"/>
      <c r="UND331" s="730"/>
      <c r="UNE331" s="730"/>
      <c r="UNF331" s="730"/>
      <c r="UNG331" s="730"/>
      <c r="UNH331" s="730"/>
      <c r="UNI331" s="730"/>
      <c r="UNJ331" s="730"/>
      <c r="UNK331" s="730"/>
      <c r="UNL331" s="730"/>
      <c r="UNM331" s="730"/>
      <c r="UNN331" s="730"/>
      <c r="UNO331" s="730"/>
      <c r="UNP331" s="730"/>
      <c r="UNQ331" s="730"/>
      <c r="UNR331" s="730"/>
      <c r="UNS331" s="730"/>
      <c r="UNT331" s="730"/>
      <c r="UNU331" s="730"/>
      <c r="UNV331" s="730"/>
      <c r="UNW331" s="730"/>
      <c r="UNX331" s="730"/>
      <c r="UNY331" s="730"/>
      <c r="UNZ331" s="730"/>
      <c r="UOA331" s="730"/>
      <c r="UOB331" s="730"/>
      <c r="UOC331" s="730"/>
      <c r="UOD331" s="730"/>
      <c r="UOE331" s="730"/>
      <c r="UOF331" s="730"/>
      <c r="UOG331" s="730"/>
      <c r="UOH331" s="730"/>
      <c r="UOI331" s="730"/>
      <c r="UOJ331" s="730"/>
      <c r="UOK331" s="730"/>
      <c r="UOL331" s="730"/>
      <c r="UOM331" s="730"/>
      <c r="UON331" s="730"/>
      <c r="UOO331" s="730"/>
      <c r="UOP331" s="730"/>
      <c r="UOQ331" s="730"/>
      <c r="UOR331" s="730"/>
      <c r="UOS331" s="730"/>
      <c r="UOT331" s="730"/>
      <c r="UOU331" s="730"/>
      <c r="UOV331" s="730"/>
      <c r="UOW331" s="730"/>
      <c r="UOX331" s="730"/>
      <c r="UOY331" s="730"/>
      <c r="UOZ331" s="730"/>
      <c r="UPA331" s="730"/>
      <c r="UPB331" s="730"/>
      <c r="UPC331" s="730"/>
      <c r="UPD331" s="730"/>
      <c r="UPE331" s="730"/>
      <c r="UPF331" s="730"/>
      <c r="UPG331" s="730"/>
      <c r="UPH331" s="730"/>
      <c r="UPI331" s="730"/>
      <c r="UPJ331" s="730"/>
      <c r="UPK331" s="730"/>
      <c r="UPL331" s="730"/>
      <c r="UPM331" s="730"/>
      <c r="UPN331" s="730"/>
      <c r="UPO331" s="730"/>
      <c r="UPP331" s="730"/>
      <c r="UPQ331" s="730"/>
      <c r="UPR331" s="730"/>
      <c r="UPS331" s="730"/>
      <c r="UPT331" s="730"/>
      <c r="UPU331" s="730"/>
      <c r="UPV331" s="730"/>
      <c r="UPW331" s="730"/>
      <c r="UPX331" s="730"/>
      <c r="UPY331" s="730"/>
      <c r="UPZ331" s="730"/>
      <c r="UQA331" s="730"/>
      <c r="UQB331" s="730"/>
      <c r="UQC331" s="730"/>
      <c r="UQD331" s="730"/>
      <c r="UQE331" s="730"/>
      <c r="UQF331" s="730"/>
      <c r="UQG331" s="730"/>
      <c r="UQH331" s="730"/>
      <c r="UQI331" s="730"/>
      <c r="UQJ331" s="730"/>
      <c r="UQK331" s="730"/>
      <c r="UQL331" s="730"/>
      <c r="UQM331" s="730"/>
      <c r="UQN331" s="730"/>
      <c r="UQO331" s="730"/>
      <c r="UQP331" s="730"/>
      <c r="UQQ331" s="730"/>
      <c r="UQR331" s="730"/>
      <c r="UQS331" s="730"/>
      <c r="UQT331" s="730"/>
      <c r="UQU331" s="730"/>
      <c r="UQV331" s="730"/>
      <c r="UQW331" s="730"/>
      <c r="UQX331" s="730"/>
      <c r="UQY331" s="730"/>
      <c r="UQZ331" s="730"/>
      <c r="URA331" s="730"/>
      <c r="URB331" s="730"/>
      <c r="URC331" s="730"/>
      <c r="URD331" s="730"/>
      <c r="URE331" s="730"/>
      <c r="URF331" s="730"/>
      <c r="URG331" s="730"/>
      <c r="URH331" s="730"/>
      <c r="URI331" s="730"/>
      <c r="URJ331" s="730"/>
      <c r="URK331" s="730"/>
      <c r="URL331" s="730"/>
      <c r="URM331" s="730"/>
      <c r="URN331" s="730"/>
      <c r="URO331" s="730"/>
      <c r="URP331" s="730"/>
      <c r="URQ331" s="730"/>
      <c r="URR331" s="730"/>
      <c r="URS331" s="730"/>
      <c r="URT331" s="730"/>
      <c r="URU331" s="730"/>
      <c r="URV331" s="730"/>
      <c r="URW331" s="730"/>
      <c r="URX331" s="730"/>
      <c r="URY331" s="730"/>
      <c r="URZ331" s="730"/>
      <c r="USA331" s="730"/>
      <c r="USB331" s="730"/>
      <c r="USC331" s="730"/>
      <c r="USD331" s="730"/>
      <c r="USE331" s="730"/>
      <c r="USF331" s="730"/>
      <c r="USG331" s="730"/>
      <c r="USH331" s="730"/>
      <c r="USI331" s="730"/>
      <c r="USJ331" s="730"/>
      <c r="USK331" s="730"/>
      <c r="USL331" s="730"/>
      <c r="USM331" s="730"/>
      <c r="USN331" s="730"/>
      <c r="USO331" s="730"/>
      <c r="USP331" s="730"/>
      <c r="USQ331" s="730"/>
      <c r="USR331" s="730"/>
      <c r="USS331" s="730"/>
      <c r="UST331" s="730"/>
      <c r="USU331" s="730"/>
      <c r="USV331" s="730"/>
      <c r="USW331" s="730"/>
      <c r="USX331" s="730"/>
      <c r="USY331" s="730"/>
      <c r="USZ331" s="730"/>
      <c r="UTA331" s="730"/>
      <c r="UTB331" s="730"/>
      <c r="UTC331" s="730"/>
      <c r="UTD331" s="730"/>
      <c r="UTE331" s="730"/>
      <c r="UTF331" s="730"/>
      <c r="UTG331" s="730"/>
      <c r="UTH331" s="730"/>
      <c r="UTI331" s="730"/>
      <c r="UTJ331" s="730"/>
      <c r="UTK331" s="730"/>
      <c r="UTL331" s="730"/>
      <c r="UTM331" s="730"/>
      <c r="UTN331" s="730"/>
      <c r="UTO331" s="730"/>
      <c r="UTP331" s="730"/>
      <c r="UTQ331" s="730"/>
      <c r="UTR331" s="730"/>
      <c r="UTS331" s="730"/>
      <c r="UTT331" s="730"/>
      <c r="UTU331" s="730"/>
      <c r="UTV331" s="730"/>
      <c r="UTW331" s="730"/>
      <c r="UTX331" s="730"/>
      <c r="UTY331" s="730"/>
      <c r="UTZ331" s="730"/>
      <c r="UUA331" s="730"/>
      <c r="UUB331" s="730"/>
      <c r="UUC331" s="730"/>
      <c r="UUD331" s="730"/>
      <c r="UUE331" s="730"/>
      <c r="UUF331" s="730"/>
      <c r="UUG331" s="730"/>
      <c r="UUH331" s="730"/>
      <c r="UUI331" s="730"/>
      <c r="UUJ331" s="730"/>
      <c r="UUK331" s="730"/>
      <c r="UUL331" s="730"/>
      <c r="UUM331" s="730"/>
      <c r="UUN331" s="730"/>
      <c r="UUO331" s="730"/>
      <c r="UUP331" s="730"/>
      <c r="UUQ331" s="730"/>
      <c r="UUR331" s="730"/>
      <c r="UUS331" s="730"/>
      <c r="UUT331" s="730"/>
      <c r="UUU331" s="730"/>
      <c r="UUV331" s="730"/>
      <c r="UUW331" s="730"/>
      <c r="UUX331" s="730"/>
      <c r="UUY331" s="730"/>
      <c r="UUZ331" s="730"/>
      <c r="UVA331" s="730"/>
      <c r="UVB331" s="730"/>
      <c r="UVC331" s="730"/>
      <c r="UVD331" s="730"/>
      <c r="UVE331" s="730"/>
      <c r="UVF331" s="730"/>
      <c r="UVG331" s="730"/>
      <c r="UVH331" s="730"/>
      <c r="UVI331" s="730"/>
      <c r="UVJ331" s="730"/>
      <c r="UVK331" s="730"/>
      <c r="UVL331" s="730"/>
      <c r="UVM331" s="730"/>
      <c r="UVN331" s="730"/>
      <c r="UVO331" s="730"/>
      <c r="UVP331" s="730"/>
      <c r="UVQ331" s="730"/>
      <c r="UVR331" s="730"/>
      <c r="UVS331" s="730"/>
      <c r="UVT331" s="730"/>
      <c r="UVU331" s="730"/>
      <c r="UVV331" s="730"/>
      <c r="UVW331" s="730"/>
      <c r="UVX331" s="730"/>
      <c r="UVY331" s="730"/>
      <c r="UVZ331" s="730"/>
      <c r="UWA331" s="730"/>
      <c r="UWB331" s="730"/>
      <c r="UWC331" s="730"/>
      <c r="UWD331" s="730"/>
      <c r="UWE331" s="730"/>
      <c r="UWF331" s="730"/>
      <c r="UWG331" s="730"/>
      <c r="UWH331" s="730"/>
      <c r="UWI331" s="730"/>
      <c r="UWJ331" s="730"/>
      <c r="UWK331" s="730"/>
      <c r="UWL331" s="730"/>
      <c r="UWM331" s="730"/>
      <c r="UWN331" s="730"/>
      <c r="UWO331" s="730"/>
      <c r="UWP331" s="730"/>
      <c r="UWQ331" s="730"/>
      <c r="UWR331" s="730"/>
      <c r="UWS331" s="730"/>
      <c r="UWT331" s="730"/>
      <c r="UWU331" s="730"/>
      <c r="UWV331" s="730"/>
      <c r="UWW331" s="730"/>
      <c r="UWX331" s="730"/>
      <c r="UWY331" s="730"/>
      <c r="UWZ331" s="730"/>
      <c r="UXA331" s="730"/>
      <c r="UXB331" s="730"/>
      <c r="UXC331" s="730"/>
      <c r="UXD331" s="730"/>
      <c r="UXE331" s="730"/>
      <c r="UXF331" s="730"/>
      <c r="UXG331" s="730"/>
      <c r="UXH331" s="730"/>
      <c r="UXI331" s="730"/>
      <c r="UXJ331" s="730"/>
      <c r="UXK331" s="730"/>
      <c r="UXL331" s="730"/>
      <c r="UXM331" s="730"/>
      <c r="UXN331" s="730"/>
      <c r="UXO331" s="730"/>
      <c r="UXP331" s="730"/>
      <c r="UXQ331" s="730"/>
      <c r="UXR331" s="730"/>
      <c r="UXS331" s="730"/>
      <c r="UXT331" s="730"/>
      <c r="UXU331" s="730"/>
      <c r="UXV331" s="730"/>
      <c r="UXW331" s="730"/>
      <c r="UXX331" s="730"/>
      <c r="UXY331" s="730"/>
      <c r="UXZ331" s="730"/>
      <c r="UYA331" s="730"/>
      <c r="UYB331" s="730"/>
      <c r="UYC331" s="730"/>
      <c r="UYD331" s="730"/>
      <c r="UYE331" s="730"/>
      <c r="UYF331" s="730"/>
      <c r="UYG331" s="730"/>
      <c r="UYH331" s="730"/>
      <c r="UYI331" s="730"/>
      <c r="UYJ331" s="730"/>
      <c r="UYK331" s="730"/>
      <c r="UYL331" s="730"/>
      <c r="UYM331" s="730"/>
      <c r="UYN331" s="730"/>
      <c r="UYO331" s="730"/>
      <c r="UYP331" s="730"/>
      <c r="UYQ331" s="730"/>
      <c r="UYR331" s="730"/>
      <c r="UYS331" s="730"/>
      <c r="UYT331" s="730"/>
      <c r="UYU331" s="730"/>
      <c r="UYV331" s="730"/>
      <c r="UYW331" s="730"/>
      <c r="UYX331" s="730"/>
      <c r="UYY331" s="730"/>
      <c r="UYZ331" s="730"/>
      <c r="UZA331" s="730"/>
      <c r="UZB331" s="730"/>
      <c r="UZC331" s="730"/>
      <c r="UZD331" s="730"/>
      <c r="UZE331" s="730"/>
      <c r="UZF331" s="730"/>
      <c r="UZG331" s="730"/>
      <c r="UZH331" s="730"/>
      <c r="UZI331" s="730"/>
      <c r="UZJ331" s="730"/>
      <c r="UZK331" s="730"/>
      <c r="UZL331" s="730"/>
      <c r="UZM331" s="730"/>
      <c r="UZN331" s="730"/>
      <c r="UZO331" s="730"/>
      <c r="UZP331" s="730"/>
      <c r="UZQ331" s="730"/>
      <c r="UZR331" s="730"/>
      <c r="UZS331" s="730"/>
      <c r="UZT331" s="730"/>
      <c r="UZU331" s="730"/>
      <c r="UZV331" s="730"/>
      <c r="UZW331" s="730"/>
      <c r="UZX331" s="730"/>
      <c r="UZY331" s="730"/>
      <c r="UZZ331" s="730"/>
      <c r="VAA331" s="730"/>
      <c r="VAB331" s="730"/>
      <c r="VAC331" s="730"/>
      <c r="VAD331" s="730"/>
      <c r="VAE331" s="730"/>
      <c r="VAF331" s="730"/>
      <c r="VAG331" s="730"/>
      <c r="VAH331" s="730"/>
      <c r="VAI331" s="730"/>
      <c r="VAJ331" s="730"/>
      <c r="VAK331" s="730"/>
      <c r="VAL331" s="730"/>
      <c r="VAM331" s="730"/>
      <c r="VAN331" s="730"/>
      <c r="VAO331" s="730"/>
      <c r="VAP331" s="730"/>
      <c r="VAQ331" s="730"/>
      <c r="VAR331" s="730"/>
      <c r="VAS331" s="730"/>
      <c r="VAT331" s="730"/>
      <c r="VAU331" s="730"/>
      <c r="VAV331" s="730"/>
      <c r="VAW331" s="730"/>
      <c r="VAX331" s="730"/>
      <c r="VAY331" s="730"/>
      <c r="VAZ331" s="730"/>
      <c r="VBA331" s="730"/>
      <c r="VBB331" s="730"/>
      <c r="VBC331" s="730"/>
      <c r="VBD331" s="730"/>
      <c r="VBE331" s="730"/>
      <c r="VBF331" s="730"/>
      <c r="VBG331" s="730"/>
      <c r="VBH331" s="730"/>
      <c r="VBI331" s="730"/>
      <c r="VBJ331" s="730"/>
      <c r="VBK331" s="730"/>
      <c r="VBL331" s="730"/>
      <c r="VBM331" s="730"/>
      <c r="VBN331" s="730"/>
      <c r="VBO331" s="730"/>
      <c r="VBP331" s="730"/>
      <c r="VBQ331" s="730"/>
      <c r="VBR331" s="730"/>
      <c r="VBS331" s="730"/>
      <c r="VBT331" s="730"/>
      <c r="VBU331" s="730"/>
      <c r="VBV331" s="730"/>
      <c r="VBW331" s="730"/>
      <c r="VBX331" s="730"/>
      <c r="VBY331" s="730"/>
      <c r="VBZ331" s="730"/>
      <c r="VCA331" s="730"/>
      <c r="VCB331" s="730"/>
      <c r="VCC331" s="730"/>
      <c r="VCD331" s="730"/>
      <c r="VCE331" s="730"/>
      <c r="VCF331" s="730"/>
      <c r="VCG331" s="730"/>
      <c r="VCH331" s="730"/>
      <c r="VCI331" s="730"/>
      <c r="VCJ331" s="730"/>
      <c r="VCK331" s="730"/>
      <c r="VCL331" s="730"/>
      <c r="VCM331" s="730"/>
      <c r="VCN331" s="730"/>
      <c r="VCO331" s="730"/>
      <c r="VCP331" s="730"/>
      <c r="VCQ331" s="730"/>
      <c r="VCR331" s="730"/>
      <c r="VCS331" s="730"/>
      <c r="VCT331" s="730"/>
      <c r="VCU331" s="730"/>
      <c r="VCV331" s="730"/>
      <c r="VCW331" s="730"/>
      <c r="VCX331" s="730"/>
      <c r="VCY331" s="730"/>
      <c r="VCZ331" s="730"/>
      <c r="VDA331" s="730"/>
      <c r="VDB331" s="730"/>
      <c r="VDC331" s="730"/>
      <c r="VDD331" s="730"/>
      <c r="VDE331" s="730"/>
      <c r="VDF331" s="730"/>
      <c r="VDG331" s="730"/>
      <c r="VDH331" s="730"/>
      <c r="VDI331" s="730"/>
      <c r="VDJ331" s="730"/>
      <c r="VDK331" s="730"/>
      <c r="VDL331" s="730"/>
      <c r="VDM331" s="730"/>
      <c r="VDN331" s="730"/>
      <c r="VDO331" s="730"/>
      <c r="VDP331" s="730"/>
      <c r="VDQ331" s="730"/>
      <c r="VDR331" s="730"/>
      <c r="VDS331" s="730"/>
      <c r="VDT331" s="730"/>
      <c r="VDU331" s="730"/>
      <c r="VDV331" s="730"/>
      <c r="VDW331" s="730"/>
      <c r="VDX331" s="730"/>
      <c r="VDY331" s="730"/>
      <c r="VDZ331" s="730"/>
      <c r="VEA331" s="730"/>
      <c r="VEB331" s="730"/>
      <c r="VEC331" s="730"/>
      <c r="VED331" s="730"/>
      <c r="VEE331" s="730"/>
      <c r="VEF331" s="730"/>
      <c r="VEG331" s="730"/>
      <c r="VEH331" s="730"/>
      <c r="VEI331" s="730"/>
      <c r="VEJ331" s="730"/>
      <c r="VEK331" s="730"/>
      <c r="VEL331" s="730"/>
      <c r="VEM331" s="730"/>
      <c r="VEN331" s="730"/>
      <c r="VEO331" s="730"/>
      <c r="VEP331" s="730"/>
      <c r="VEQ331" s="730"/>
      <c r="VER331" s="730"/>
      <c r="VES331" s="730"/>
      <c r="VET331" s="730"/>
      <c r="VEU331" s="730"/>
      <c r="VEV331" s="730"/>
      <c r="VEW331" s="730"/>
      <c r="VEX331" s="730"/>
      <c r="VEY331" s="730"/>
      <c r="VEZ331" s="730"/>
      <c r="VFA331" s="730"/>
      <c r="VFB331" s="730"/>
      <c r="VFC331" s="730"/>
      <c r="VFD331" s="730"/>
      <c r="VFE331" s="730"/>
      <c r="VFF331" s="730"/>
      <c r="VFG331" s="730"/>
      <c r="VFH331" s="730"/>
      <c r="VFI331" s="730"/>
      <c r="VFJ331" s="730"/>
      <c r="VFK331" s="730"/>
      <c r="VFL331" s="730"/>
      <c r="VFM331" s="730"/>
      <c r="VFN331" s="730"/>
      <c r="VFO331" s="730"/>
      <c r="VFP331" s="730"/>
      <c r="VFQ331" s="730"/>
      <c r="VFR331" s="730"/>
      <c r="VFS331" s="730"/>
      <c r="VFT331" s="730"/>
      <c r="VFU331" s="730"/>
      <c r="VFV331" s="730"/>
      <c r="VFW331" s="730"/>
      <c r="VFX331" s="730"/>
      <c r="VFY331" s="730"/>
      <c r="VFZ331" s="730"/>
      <c r="VGA331" s="730"/>
      <c r="VGB331" s="730"/>
      <c r="VGC331" s="730"/>
      <c r="VGD331" s="730"/>
      <c r="VGE331" s="730"/>
      <c r="VGF331" s="730"/>
      <c r="VGG331" s="730"/>
      <c r="VGH331" s="730"/>
      <c r="VGI331" s="730"/>
      <c r="VGJ331" s="730"/>
      <c r="VGK331" s="730"/>
      <c r="VGL331" s="730"/>
      <c r="VGM331" s="730"/>
      <c r="VGN331" s="730"/>
      <c r="VGO331" s="730"/>
      <c r="VGP331" s="730"/>
      <c r="VGQ331" s="730"/>
      <c r="VGR331" s="730"/>
      <c r="VGS331" s="730"/>
      <c r="VGT331" s="730"/>
      <c r="VGU331" s="730"/>
      <c r="VGV331" s="730"/>
      <c r="VGW331" s="730"/>
      <c r="VGX331" s="730"/>
      <c r="VGY331" s="730"/>
      <c r="VGZ331" s="730"/>
      <c r="VHA331" s="730"/>
      <c r="VHB331" s="730"/>
      <c r="VHC331" s="730"/>
      <c r="VHD331" s="730"/>
      <c r="VHE331" s="730"/>
      <c r="VHF331" s="730"/>
      <c r="VHG331" s="730"/>
      <c r="VHH331" s="730"/>
      <c r="VHI331" s="730"/>
      <c r="VHJ331" s="730"/>
      <c r="VHK331" s="730"/>
      <c r="VHL331" s="730"/>
      <c r="VHM331" s="730"/>
      <c r="VHN331" s="730"/>
      <c r="VHO331" s="730"/>
      <c r="VHP331" s="730"/>
      <c r="VHQ331" s="730"/>
      <c r="VHR331" s="730"/>
      <c r="VHS331" s="730"/>
      <c r="VHT331" s="730"/>
      <c r="VHU331" s="730"/>
      <c r="VHV331" s="730"/>
      <c r="VHW331" s="730"/>
      <c r="VHX331" s="730"/>
      <c r="VHY331" s="730"/>
      <c r="VHZ331" s="730"/>
      <c r="VIA331" s="730"/>
      <c r="VIB331" s="730"/>
      <c r="VIC331" s="730"/>
      <c r="VID331" s="730"/>
      <c r="VIE331" s="730"/>
      <c r="VIF331" s="730"/>
      <c r="VIG331" s="730"/>
      <c r="VIH331" s="730"/>
      <c r="VII331" s="730"/>
      <c r="VIJ331" s="730"/>
      <c r="VIK331" s="730"/>
      <c r="VIL331" s="730"/>
      <c r="VIM331" s="730"/>
      <c r="VIN331" s="730"/>
      <c r="VIO331" s="730"/>
      <c r="VIP331" s="730"/>
      <c r="VIQ331" s="730"/>
      <c r="VIR331" s="730"/>
      <c r="VIS331" s="730"/>
      <c r="VIT331" s="730"/>
      <c r="VIU331" s="730"/>
      <c r="VIV331" s="730"/>
      <c r="VIW331" s="730"/>
      <c r="VIX331" s="730"/>
      <c r="VIY331" s="730"/>
      <c r="VIZ331" s="730"/>
      <c r="VJA331" s="730"/>
      <c r="VJB331" s="730"/>
      <c r="VJC331" s="730"/>
      <c r="VJD331" s="730"/>
      <c r="VJE331" s="730"/>
      <c r="VJF331" s="730"/>
      <c r="VJG331" s="730"/>
      <c r="VJH331" s="730"/>
      <c r="VJI331" s="730"/>
      <c r="VJJ331" s="730"/>
      <c r="VJK331" s="730"/>
      <c r="VJL331" s="730"/>
      <c r="VJM331" s="730"/>
      <c r="VJN331" s="730"/>
      <c r="VJO331" s="730"/>
      <c r="VJP331" s="730"/>
      <c r="VJQ331" s="730"/>
      <c r="VJR331" s="730"/>
      <c r="VJS331" s="730"/>
      <c r="VJT331" s="730"/>
      <c r="VJU331" s="730"/>
      <c r="VJV331" s="730"/>
      <c r="VJW331" s="730"/>
      <c r="VJX331" s="730"/>
      <c r="VJY331" s="730"/>
      <c r="VJZ331" s="730"/>
      <c r="VKA331" s="730"/>
      <c r="VKB331" s="730"/>
      <c r="VKC331" s="730"/>
      <c r="VKD331" s="730"/>
      <c r="VKE331" s="730"/>
      <c r="VKF331" s="730"/>
      <c r="VKG331" s="730"/>
      <c r="VKH331" s="730"/>
      <c r="VKI331" s="730"/>
      <c r="VKJ331" s="730"/>
      <c r="VKK331" s="730"/>
      <c r="VKL331" s="730"/>
      <c r="VKM331" s="730"/>
      <c r="VKN331" s="730"/>
      <c r="VKO331" s="730"/>
      <c r="VKP331" s="730"/>
      <c r="VKQ331" s="730"/>
      <c r="VKR331" s="730"/>
      <c r="VKS331" s="730"/>
      <c r="VKT331" s="730"/>
      <c r="VKU331" s="730"/>
      <c r="VKV331" s="730"/>
      <c r="VKW331" s="730"/>
      <c r="VKX331" s="730"/>
      <c r="VKY331" s="730"/>
      <c r="VKZ331" s="730"/>
      <c r="VLA331" s="730"/>
      <c r="VLB331" s="730"/>
      <c r="VLC331" s="730"/>
      <c r="VLD331" s="730"/>
      <c r="VLE331" s="730"/>
      <c r="VLF331" s="730"/>
      <c r="VLG331" s="730"/>
      <c r="VLH331" s="730"/>
      <c r="VLI331" s="730"/>
      <c r="VLJ331" s="730"/>
      <c r="VLK331" s="730"/>
      <c r="VLL331" s="730"/>
      <c r="VLM331" s="730"/>
      <c r="VLN331" s="730"/>
      <c r="VLO331" s="730"/>
      <c r="VLP331" s="730"/>
      <c r="VLQ331" s="730"/>
      <c r="VLR331" s="730"/>
      <c r="VLS331" s="730"/>
      <c r="VLT331" s="730"/>
      <c r="VLU331" s="730"/>
      <c r="VLV331" s="730"/>
      <c r="VLW331" s="730"/>
      <c r="VLX331" s="730"/>
      <c r="VLY331" s="730"/>
      <c r="VLZ331" s="730"/>
      <c r="VMA331" s="730"/>
      <c r="VMB331" s="730"/>
      <c r="VMC331" s="730"/>
      <c r="VMD331" s="730"/>
      <c r="VME331" s="730"/>
      <c r="VMF331" s="730"/>
      <c r="VMG331" s="730"/>
      <c r="VMH331" s="730"/>
      <c r="VMI331" s="730"/>
      <c r="VMJ331" s="730"/>
      <c r="VMK331" s="730"/>
      <c r="VML331" s="730"/>
      <c r="VMM331" s="730"/>
      <c r="VMN331" s="730"/>
      <c r="VMO331" s="730"/>
      <c r="VMP331" s="730"/>
      <c r="VMQ331" s="730"/>
      <c r="VMR331" s="730"/>
      <c r="VMS331" s="730"/>
      <c r="VMT331" s="730"/>
      <c r="VMU331" s="730"/>
      <c r="VMV331" s="730"/>
      <c r="VMW331" s="730"/>
      <c r="VMX331" s="730"/>
      <c r="VMY331" s="730"/>
      <c r="VMZ331" s="730"/>
      <c r="VNA331" s="730"/>
      <c r="VNB331" s="730"/>
      <c r="VNC331" s="730"/>
      <c r="VND331" s="730"/>
      <c r="VNE331" s="730"/>
      <c r="VNF331" s="730"/>
      <c r="VNG331" s="730"/>
      <c r="VNH331" s="730"/>
      <c r="VNI331" s="730"/>
      <c r="VNJ331" s="730"/>
      <c r="VNK331" s="730"/>
      <c r="VNL331" s="730"/>
      <c r="VNM331" s="730"/>
      <c r="VNN331" s="730"/>
      <c r="VNO331" s="730"/>
      <c r="VNP331" s="730"/>
      <c r="VNQ331" s="730"/>
      <c r="VNR331" s="730"/>
      <c r="VNS331" s="730"/>
      <c r="VNT331" s="730"/>
      <c r="VNU331" s="730"/>
      <c r="VNV331" s="730"/>
      <c r="VNW331" s="730"/>
      <c r="VNX331" s="730"/>
      <c r="VNY331" s="730"/>
      <c r="VNZ331" s="730"/>
      <c r="VOA331" s="730"/>
      <c r="VOB331" s="730"/>
      <c r="VOC331" s="730"/>
      <c r="VOD331" s="730"/>
      <c r="VOE331" s="730"/>
      <c r="VOF331" s="730"/>
      <c r="VOG331" s="730"/>
      <c r="VOH331" s="730"/>
      <c r="VOI331" s="730"/>
      <c r="VOJ331" s="730"/>
      <c r="VOK331" s="730"/>
      <c r="VOL331" s="730"/>
      <c r="VOM331" s="730"/>
      <c r="VON331" s="730"/>
      <c r="VOO331" s="730"/>
      <c r="VOP331" s="730"/>
      <c r="VOQ331" s="730"/>
      <c r="VOR331" s="730"/>
      <c r="VOS331" s="730"/>
      <c r="VOT331" s="730"/>
      <c r="VOU331" s="730"/>
      <c r="VOV331" s="730"/>
      <c r="VOW331" s="730"/>
      <c r="VOX331" s="730"/>
      <c r="VOY331" s="730"/>
      <c r="VOZ331" s="730"/>
      <c r="VPA331" s="730"/>
      <c r="VPB331" s="730"/>
      <c r="VPC331" s="730"/>
      <c r="VPD331" s="730"/>
      <c r="VPE331" s="730"/>
      <c r="VPF331" s="730"/>
      <c r="VPG331" s="730"/>
      <c r="VPH331" s="730"/>
      <c r="VPI331" s="730"/>
      <c r="VPJ331" s="730"/>
      <c r="VPK331" s="730"/>
      <c r="VPL331" s="730"/>
      <c r="VPM331" s="730"/>
      <c r="VPN331" s="730"/>
      <c r="VPO331" s="730"/>
      <c r="VPP331" s="730"/>
      <c r="VPQ331" s="730"/>
      <c r="VPR331" s="730"/>
      <c r="VPS331" s="730"/>
      <c r="VPT331" s="730"/>
      <c r="VPU331" s="730"/>
      <c r="VPV331" s="730"/>
      <c r="VPW331" s="730"/>
      <c r="VPX331" s="730"/>
      <c r="VPY331" s="730"/>
      <c r="VPZ331" s="730"/>
      <c r="VQA331" s="730"/>
      <c r="VQB331" s="730"/>
      <c r="VQC331" s="730"/>
      <c r="VQD331" s="730"/>
      <c r="VQE331" s="730"/>
      <c r="VQF331" s="730"/>
      <c r="VQG331" s="730"/>
      <c r="VQH331" s="730"/>
      <c r="VQI331" s="730"/>
      <c r="VQJ331" s="730"/>
      <c r="VQK331" s="730"/>
      <c r="VQL331" s="730"/>
      <c r="VQM331" s="730"/>
      <c r="VQN331" s="730"/>
      <c r="VQO331" s="730"/>
      <c r="VQP331" s="730"/>
      <c r="VQQ331" s="730"/>
      <c r="VQR331" s="730"/>
      <c r="VQS331" s="730"/>
      <c r="VQT331" s="730"/>
      <c r="VQU331" s="730"/>
      <c r="VQV331" s="730"/>
      <c r="VQW331" s="730"/>
      <c r="VQX331" s="730"/>
      <c r="VQY331" s="730"/>
      <c r="VQZ331" s="730"/>
      <c r="VRA331" s="730"/>
      <c r="VRB331" s="730"/>
      <c r="VRC331" s="730"/>
      <c r="VRD331" s="730"/>
      <c r="VRE331" s="730"/>
      <c r="VRF331" s="730"/>
      <c r="VRG331" s="730"/>
      <c r="VRH331" s="730"/>
      <c r="VRI331" s="730"/>
      <c r="VRJ331" s="730"/>
      <c r="VRK331" s="730"/>
      <c r="VRL331" s="730"/>
      <c r="VRM331" s="730"/>
      <c r="VRN331" s="730"/>
      <c r="VRO331" s="730"/>
      <c r="VRP331" s="730"/>
      <c r="VRQ331" s="730"/>
      <c r="VRR331" s="730"/>
      <c r="VRS331" s="730"/>
      <c r="VRT331" s="730"/>
      <c r="VRU331" s="730"/>
      <c r="VRV331" s="730"/>
      <c r="VRW331" s="730"/>
      <c r="VRX331" s="730"/>
      <c r="VRY331" s="730"/>
      <c r="VRZ331" s="730"/>
      <c r="VSA331" s="730"/>
      <c r="VSB331" s="730"/>
      <c r="VSC331" s="730"/>
      <c r="VSD331" s="730"/>
      <c r="VSE331" s="730"/>
      <c r="VSF331" s="730"/>
      <c r="VSG331" s="730"/>
      <c r="VSH331" s="730"/>
      <c r="VSI331" s="730"/>
      <c r="VSJ331" s="730"/>
      <c r="VSK331" s="730"/>
      <c r="VSL331" s="730"/>
      <c r="VSM331" s="730"/>
      <c r="VSN331" s="730"/>
      <c r="VSO331" s="730"/>
      <c r="VSP331" s="730"/>
      <c r="VSQ331" s="730"/>
      <c r="VSR331" s="730"/>
      <c r="VSS331" s="730"/>
      <c r="VST331" s="730"/>
      <c r="VSU331" s="730"/>
      <c r="VSV331" s="730"/>
      <c r="VSW331" s="730"/>
      <c r="VSX331" s="730"/>
      <c r="VSY331" s="730"/>
      <c r="VSZ331" s="730"/>
      <c r="VTA331" s="730"/>
      <c r="VTB331" s="730"/>
      <c r="VTC331" s="730"/>
      <c r="VTD331" s="730"/>
      <c r="VTE331" s="730"/>
      <c r="VTF331" s="730"/>
      <c r="VTG331" s="730"/>
      <c r="VTH331" s="730"/>
      <c r="VTI331" s="730"/>
      <c r="VTJ331" s="730"/>
      <c r="VTK331" s="730"/>
      <c r="VTL331" s="730"/>
      <c r="VTM331" s="730"/>
      <c r="VTN331" s="730"/>
      <c r="VTO331" s="730"/>
      <c r="VTP331" s="730"/>
      <c r="VTQ331" s="730"/>
      <c r="VTR331" s="730"/>
      <c r="VTS331" s="730"/>
      <c r="VTT331" s="730"/>
      <c r="VTU331" s="730"/>
      <c r="VTV331" s="730"/>
      <c r="VTW331" s="730"/>
      <c r="VTX331" s="730"/>
      <c r="VTY331" s="730"/>
      <c r="VTZ331" s="730"/>
      <c r="VUA331" s="730"/>
      <c r="VUB331" s="730"/>
      <c r="VUC331" s="730"/>
      <c r="VUD331" s="730"/>
      <c r="VUE331" s="730"/>
      <c r="VUF331" s="730"/>
      <c r="VUG331" s="730"/>
      <c r="VUH331" s="730"/>
      <c r="VUI331" s="730"/>
      <c r="VUJ331" s="730"/>
      <c r="VUK331" s="730"/>
      <c r="VUL331" s="730"/>
      <c r="VUM331" s="730"/>
      <c r="VUN331" s="730"/>
      <c r="VUO331" s="730"/>
      <c r="VUP331" s="730"/>
      <c r="VUQ331" s="730"/>
      <c r="VUR331" s="730"/>
      <c r="VUS331" s="730"/>
      <c r="VUT331" s="730"/>
      <c r="VUU331" s="730"/>
      <c r="VUV331" s="730"/>
      <c r="VUW331" s="730"/>
      <c r="VUX331" s="730"/>
      <c r="VUY331" s="730"/>
      <c r="VUZ331" s="730"/>
      <c r="VVA331" s="730"/>
      <c r="VVB331" s="730"/>
      <c r="VVC331" s="730"/>
      <c r="VVD331" s="730"/>
      <c r="VVE331" s="730"/>
      <c r="VVF331" s="730"/>
      <c r="VVG331" s="730"/>
      <c r="VVH331" s="730"/>
      <c r="VVI331" s="730"/>
      <c r="VVJ331" s="730"/>
      <c r="VVK331" s="730"/>
      <c r="VVL331" s="730"/>
      <c r="VVM331" s="730"/>
      <c r="VVN331" s="730"/>
      <c r="VVO331" s="730"/>
      <c r="VVP331" s="730"/>
      <c r="VVQ331" s="730"/>
      <c r="VVR331" s="730"/>
      <c r="VVS331" s="730"/>
      <c r="VVT331" s="730"/>
      <c r="VVU331" s="730"/>
      <c r="VVV331" s="730"/>
      <c r="VVW331" s="730"/>
      <c r="VVX331" s="730"/>
      <c r="VVY331" s="730"/>
      <c r="VVZ331" s="730"/>
      <c r="VWA331" s="730"/>
      <c r="VWB331" s="730"/>
      <c r="VWC331" s="730"/>
      <c r="VWD331" s="730"/>
      <c r="VWE331" s="730"/>
      <c r="VWF331" s="730"/>
      <c r="VWG331" s="730"/>
      <c r="VWH331" s="730"/>
      <c r="VWI331" s="730"/>
      <c r="VWJ331" s="730"/>
      <c r="VWK331" s="730"/>
      <c r="VWL331" s="730"/>
      <c r="VWM331" s="730"/>
      <c r="VWN331" s="730"/>
      <c r="VWO331" s="730"/>
      <c r="VWP331" s="730"/>
      <c r="VWQ331" s="730"/>
      <c r="VWR331" s="730"/>
      <c r="VWS331" s="730"/>
      <c r="VWT331" s="730"/>
      <c r="VWU331" s="730"/>
      <c r="VWV331" s="730"/>
      <c r="VWW331" s="730"/>
      <c r="VWX331" s="730"/>
      <c r="VWY331" s="730"/>
      <c r="VWZ331" s="730"/>
      <c r="VXA331" s="730"/>
      <c r="VXB331" s="730"/>
      <c r="VXC331" s="730"/>
      <c r="VXD331" s="730"/>
      <c r="VXE331" s="730"/>
      <c r="VXF331" s="730"/>
      <c r="VXG331" s="730"/>
      <c r="VXH331" s="730"/>
      <c r="VXI331" s="730"/>
      <c r="VXJ331" s="730"/>
      <c r="VXK331" s="730"/>
      <c r="VXL331" s="730"/>
      <c r="VXM331" s="730"/>
      <c r="VXN331" s="730"/>
      <c r="VXO331" s="730"/>
      <c r="VXP331" s="730"/>
      <c r="VXQ331" s="730"/>
      <c r="VXR331" s="730"/>
      <c r="VXS331" s="730"/>
      <c r="VXT331" s="730"/>
      <c r="VXU331" s="730"/>
      <c r="VXV331" s="730"/>
      <c r="VXW331" s="730"/>
      <c r="VXX331" s="730"/>
      <c r="VXY331" s="730"/>
      <c r="VXZ331" s="730"/>
      <c r="VYA331" s="730"/>
      <c r="VYB331" s="730"/>
      <c r="VYC331" s="730"/>
      <c r="VYD331" s="730"/>
      <c r="VYE331" s="730"/>
      <c r="VYF331" s="730"/>
      <c r="VYG331" s="730"/>
      <c r="VYH331" s="730"/>
      <c r="VYI331" s="730"/>
      <c r="VYJ331" s="730"/>
      <c r="VYK331" s="730"/>
      <c r="VYL331" s="730"/>
      <c r="VYM331" s="730"/>
      <c r="VYN331" s="730"/>
      <c r="VYO331" s="730"/>
      <c r="VYP331" s="730"/>
      <c r="VYQ331" s="730"/>
      <c r="VYR331" s="730"/>
      <c r="VYS331" s="730"/>
      <c r="VYT331" s="730"/>
      <c r="VYU331" s="730"/>
      <c r="VYV331" s="730"/>
      <c r="VYW331" s="730"/>
      <c r="VYX331" s="730"/>
      <c r="VYY331" s="730"/>
      <c r="VYZ331" s="730"/>
      <c r="VZA331" s="730"/>
      <c r="VZB331" s="730"/>
      <c r="VZC331" s="730"/>
      <c r="VZD331" s="730"/>
      <c r="VZE331" s="730"/>
      <c r="VZF331" s="730"/>
      <c r="VZG331" s="730"/>
      <c r="VZH331" s="730"/>
      <c r="VZI331" s="730"/>
      <c r="VZJ331" s="730"/>
      <c r="VZK331" s="730"/>
      <c r="VZL331" s="730"/>
      <c r="VZM331" s="730"/>
      <c r="VZN331" s="730"/>
      <c r="VZO331" s="730"/>
      <c r="VZP331" s="730"/>
      <c r="VZQ331" s="730"/>
      <c r="VZR331" s="730"/>
      <c r="VZS331" s="730"/>
      <c r="VZT331" s="730"/>
      <c r="VZU331" s="730"/>
      <c r="VZV331" s="730"/>
      <c r="VZW331" s="730"/>
      <c r="VZX331" s="730"/>
      <c r="VZY331" s="730"/>
      <c r="VZZ331" s="730"/>
      <c r="WAA331" s="730"/>
      <c r="WAB331" s="730"/>
      <c r="WAC331" s="730"/>
      <c r="WAD331" s="730"/>
      <c r="WAE331" s="730"/>
      <c r="WAF331" s="730"/>
      <c r="WAG331" s="730"/>
      <c r="WAH331" s="730"/>
      <c r="WAI331" s="730"/>
      <c r="WAJ331" s="730"/>
      <c r="WAK331" s="730"/>
      <c r="WAL331" s="730"/>
      <c r="WAM331" s="730"/>
      <c r="WAN331" s="730"/>
      <c r="WAO331" s="730"/>
      <c r="WAP331" s="730"/>
      <c r="WAQ331" s="730"/>
      <c r="WAR331" s="730"/>
      <c r="WAS331" s="730"/>
      <c r="WAT331" s="730"/>
      <c r="WAU331" s="730"/>
      <c r="WAV331" s="730"/>
      <c r="WAW331" s="730"/>
      <c r="WAX331" s="730"/>
      <c r="WAY331" s="730"/>
      <c r="WAZ331" s="730"/>
      <c r="WBA331" s="730"/>
      <c r="WBB331" s="730"/>
      <c r="WBC331" s="730"/>
      <c r="WBD331" s="730"/>
      <c r="WBE331" s="730"/>
      <c r="WBF331" s="730"/>
      <c r="WBG331" s="730"/>
      <c r="WBH331" s="730"/>
      <c r="WBI331" s="730"/>
      <c r="WBJ331" s="730"/>
      <c r="WBK331" s="730"/>
      <c r="WBL331" s="730"/>
      <c r="WBM331" s="730"/>
      <c r="WBN331" s="730"/>
      <c r="WBO331" s="730"/>
      <c r="WBP331" s="730"/>
      <c r="WBQ331" s="730"/>
      <c r="WBR331" s="730"/>
      <c r="WBS331" s="730"/>
      <c r="WBT331" s="730"/>
      <c r="WBU331" s="730"/>
      <c r="WBV331" s="730"/>
      <c r="WBW331" s="730"/>
      <c r="WBX331" s="730"/>
      <c r="WBY331" s="730"/>
      <c r="WBZ331" s="730"/>
      <c r="WCA331" s="730"/>
      <c r="WCB331" s="730"/>
      <c r="WCC331" s="730"/>
      <c r="WCD331" s="730"/>
      <c r="WCE331" s="730"/>
      <c r="WCF331" s="730"/>
      <c r="WCG331" s="730"/>
      <c r="WCH331" s="730"/>
      <c r="WCI331" s="730"/>
      <c r="WCJ331" s="730"/>
      <c r="WCK331" s="730"/>
      <c r="WCL331" s="730"/>
      <c r="WCM331" s="730"/>
      <c r="WCN331" s="730"/>
      <c r="WCO331" s="730"/>
      <c r="WCP331" s="730"/>
      <c r="WCQ331" s="730"/>
      <c r="WCR331" s="730"/>
      <c r="WCS331" s="730"/>
      <c r="WCT331" s="730"/>
      <c r="WCU331" s="730"/>
      <c r="WCV331" s="730"/>
      <c r="WCW331" s="730"/>
      <c r="WCX331" s="730"/>
      <c r="WCY331" s="730"/>
      <c r="WCZ331" s="730"/>
      <c r="WDA331" s="730"/>
      <c r="WDB331" s="730"/>
      <c r="WDC331" s="730"/>
      <c r="WDD331" s="730"/>
      <c r="WDE331" s="730"/>
      <c r="WDF331" s="730"/>
      <c r="WDG331" s="730"/>
      <c r="WDH331" s="730"/>
      <c r="WDI331" s="730"/>
      <c r="WDJ331" s="730"/>
      <c r="WDK331" s="730"/>
      <c r="WDL331" s="730"/>
      <c r="WDM331" s="730"/>
      <c r="WDN331" s="730"/>
      <c r="WDO331" s="730"/>
      <c r="WDP331" s="730"/>
      <c r="WDQ331" s="730"/>
      <c r="WDR331" s="730"/>
      <c r="WDS331" s="730"/>
      <c r="WDT331" s="730"/>
      <c r="WDU331" s="730"/>
      <c r="WDV331" s="730"/>
      <c r="WDW331" s="730"/>
      <c r="WDX331" s="730"/>
      <c r="WDY331" s="730"/>
      <c r="WDZ331" s="730"/>
      <c r="WEA331" s="730"/>
      <c r="WEB331" s="730"/>
      <c r="WEC331" s="730"/>
      <c r="WED331" s="730"/>
      <c r="WEE331" s="730"/>
      <c r="WEF331" s="730"/>
      <c r="WEG331" s="730"/>
      <c r="WEH331" s="730"/>
      <c r="WEI331" s="730"/>
      <c r="WEJ331" s="730"/>
      <c r="WEK331" s="730"/>
      <c r="WEL331" s="730"/>
      <c r="WEM331" s="730"/>
      <c r="WEN331" s="730"/>
      <c r="WEO331" s="730"/>
      <c r="WEP331" s="730"/>
      <c r="WEQ331" s="730"/>
      <c r="WER331" s="730"/>
      <c r="WES331" s="730"/>
      <c r="WET331" s="730"/>
      <c r="WEU331" s="730"/>
      <c r="WEV331" s="730"/>
      <c r="WEW331" s="730"/>
      <c r="WEX331" s="730"/>
      <c r="WEY331" s="730"/>
      <c r="WEZ331" s="730"/>
      <c r="WFA331" s="730"/>
      <c r="WFB331" s="730"/>
      <c r="WFC331" s="730"/>
      <c r="WFD331" s="730"/>
      <c r="WFE331" s="730"/>
      <c r="WFF331" s="730"/>
      <c r="WFG331" s="730"/>
      <c r="WFH331" s="730"/>
      <c r="WFI331" s="730"/>
      <c r="WFJ331" s="730"/>
      <c r="WFK331" s="730"/>
      <c r="WFL331" s="730"/>
      <c r="WFM331" s="730"/>
      <c r="WFN331" s="730"/>
      <c r="WFO331" s="730"/>
      <c r="WFP331" s="730"/>
      <c r="WFQ331" s="730"/>
      <c r="WFR331" s="730"/>
      <c r="WFS331" s="730"/>
      <c r="WFT331" s="730"/>
      <c r="WFU331" s="730"/>
      <c r="WFV331" s="730"/>
      <c r="WFW331" s="730"/>
      <c r="WFX331" s="730"/>
      <c r="WFY331" s="730"/>
      <c r="WFZ331" s="730"/>
      <c r="WGA331" s="730"/>
      <c r="WGB331" s="730"/>
      <c r="WGC331" s="730"/>
      <c r="WGD331" s="730"/>
      <c r="WGE331" s="730"/>
      <c r="WGF331" s="730"/>
      <c r="WGG331" s="730"/>
      <c r="WGH331" s="730"/>
      <c r="WGI331" s="730"/>
      <c r="WGJ331" s="730"/>
      <c r="WGK331" s="730"/>
      <c r="WGL331" s="730"/>
      <c r="WGM331" s="730"/>
      <c r="WGN331" s="730"/>
      <c r="WGO331" s="730"/>
      <c r="WGP331" s="730"/>
      <c r="WGQ331" s="730"/>
      <c r="WGR331" s="730"/>
      <c r="WGS331" s="730"/>
      <c r="WGT331" s="730"/>
      <c r="WGU331" s="730"/>
      <c r="WGV331" s="730"/>
      <c r="WGW331" s="730"/>
      <c r="WGX331" s="730"/>
      <c r="WGY331" s="730"/>
      <c r="WGZ331" s="730"/>
      <c r="WHA331" s="730"/>
      <c r="WHB331" s="730"/>
      <c r="WHC331" s="730"/>
      <c r="WHD331" s="730"/>
      <c r="WHE331" s="730"/>
      <c r="WHF331" s="730"/>
      <c r="WHG331" s="730"/>
      <c r="WHH331" s="730"/>
      <c r="WHI331" s="730"/>
      <c r="WHJ331" s="730"/>
      <c r="WHK331" s="730"/>
      <c r="WHL331" s="730"/>
      <c r="WHM331" s="730"/>
      <c r="WHN331" s="730"/>
      <c r="WHO331" s="730"/>
      <c r="WHP331" s="730"/>
      <c r="WHQ331" s="730"/>
      <c r="WHR331" s="730"/>
      <c r="WHS331" s="730"/>
      <c r="WHT331" s="730"/>
      <c r="WHU331" s="730"/>
      <c r="WHV331" s="730"/>
      <c r="WHW331" s="730"/>
      <c r="WHX331" s="730"/>
      <c r="WHY331" s="730"/>
      <c r="WHZ331" s="730"/>
      <c r="WIA331" s="730"/>
      <c r="WIB331" s="730"/>
      <c r="WIC331" s="730"/>
      <c r="WID331" s="730"/>
      <c r="WIE331" s="730"/>
      <c r="WIF331" s="730"/>
      <c r="WIG331" s="730"/>
      <c r="WIH331" s="730"/>
      <c r="WII331" s="730"/>
      <c r="WIJ331" s="730"/>
      <c r="WIK331" s="730"/>
      <c r="WIL331" s="730"/>
      <c r="WIM331" s="730"/>
      <c r="WIN331" s="730"/>
      <c r="WIO331" s="730"/>
      <c r="WIP331" s="730"/>
      <c r="WIQ331" s="730"/>
      <c r="WIR331" s="730"/>
      <c r="WIS331" s="730"/>
      <c r="WIT331" s="730"/>
      <c r="WIU331" s="730"/>
      <c r="WIV331" s="730"/>
      <c r="WIW331" s="730"/>
      <c r="WIX331" s="730"/>
      <c r="WIY331" s="730"/>
      <c r="WIZ331" s="730"/>
      <c r="WJA331" s="730"/>
      <c r="WJB331" s="730"/>
      <c r="WJC331" s="730"/>
      <c r="WJD331" s="730"/>
      <c r="WJE331" s="730"/>
      <c r="WJF331" s="730"/>
      <c r="WJG331" s="730"/>
      <c r="WJH331" s="730"/>
      <c r="WJI331" s="730"/>
      <c r="WJJ331" s="730"/>
      <c r="WJK331" s="730"/>
      <c r="WJL331" s="730"/>
      <c r="WJM331" s="730"/>
      <c r="WJN331" s="730"/>
      <c r="WJO331" s="730"/>
      <c r="WJP331" s="730"/>
      <c r="WJQ331" s="730"/>
      <c r="WJR331" s="730"/>
      <c r="WJS331" s="730"/>
      <c r="WJT331" s="730"/>
      <c r="WJU331" s="730"/>
      <c r="WJV331" s="730"/>
      <c r="WJW331" s="730"/>
      <c r="WJX331" s="730"/>
      <c r="WJY331" s="730"/>
      <c r="WJZ331" s="730"/>
      <c r="WKA331" s="730"/>
      <c r="WKB331" s="730"/>
      <c r="WKC331" s="730"/>
      <c r="WKD331" s="730"/>
      <c r="WKE331" s="730"/>
      <c r="WKF331" s="730"/>
      <c r="WKG331" s="730"/>
      <c r="WKH331" s="730"/>
      <c r="WKI331" s="730"/>
      <c r="WKJ331" s="730"/>
      <c r="WKK331" s="730"/>
      <c r="WKL331" s="730"/>
      <c r="WKM331" s="730"/>
      <c r="WKN331" s="730"/>
      <c r="WKO331" s="730"/>
      <c r="WKP331" s="730"/>
      <c r="WKQ331" s="730"/>
      <c r="WKR331" s="730"/>
      <c r="WKS331" s="730"/>
      <c r="WKT331" s="730"/>
      <c r="WKU331" s="730"/>
      <c r="WKV331" s="730"/>
      <c r="WKW331" s="730"/>
      <c r="WKX331" s="730"/>
      <c r="WKY331" s="730"/>
      <c r="WKZ331" s="730"/>
      <c r="WLA331" s="730"/>
      <c r="WLB331" s="730"/>
      <c r="WLC331" s="730"/>
      <c r="WLD331" s="730"/>
      <c r="WLE331" s="730"/>
      <c r="WLF331" s="730"/>
      <c r="WLG331" s="730"/>
      <c r="WLH331" s="730"/>
      <c r="WLI331" s="730"/>
      <c r="WLJ331" s="730"/>
      <c r="WLK331" s="730"/>
      <c r="WLL331" s="730"/>
      <c r="WLM331" s="730"/>
      <c r="WLN331" s="730"/>
      <c r="WLO331" s="730"/>
      <c r="WLP331" s="730"/>
      <c r="WLQ331" s="730"/>
      <c r="WLR331" s="730"/>
      <c r="WLS331" s="730"/>
      <c r="WLT331" s="730"/>
      <c r="WLU331" s="730"/>
      <c r="WLV331" s="730"/>
      <c r="WLW331" s="730"/>
      <c r="WLX331" s="730"/>
      <c r="WLY331" s="730"/>
      <c r="WLZ331" s="730"/>
      <c r="WMA331" s="730"/>
      <c r="WMB331" s="730"/>
      <c r="WMC331" s="730"/>
      <c r="WMD331" s="730"/>
      <c r="WME331" s="730"/>
      <c r="WMF331" s="730"/>
      <c r="WMG331" s="730"/>
      <c r="WMH331" s="730"/>
      <c r="WMI331" s="730"/>
      <c r="WMJ331" s="730"/>
      <c r="WMK331" s="730"/>
      <c r="WML331" s="730"/>
      <c r="WMM331" s="730"/>
      <c r="WMN331" s="730"/>
      <c r="WMO331" s="730"/>
      <c r="WMP331" s="730"/>
      <c r="WMQ331" s="730"/>
      <c r="WMR331" s="730"/>
      <c r="WMS331" s="730"/>
      <c r="WMT331" s="730"/>
      <c r="WMU331" s="730"/>
      <c r="WMV331" s="730"/>
      <c r="WMW331" s="730"/>
      <c r="WMX331" s="730"/>
      <c r="WMY331" s="730"/>
      <c r="WMZ331" s="730"/>
      <c r="WNA331" s="730"/>
      <c r="WNB331" s="730"/>
      <c r="WNC331" s="730"/>
      <c r="WND331" s="730"/>
      <c r="WNE331" s="730"/>
      <c r="WNF331" s="730"/>
      <c r="WNG331" s="730"/>
      <c r="WNH331" s="730"/>
      <c r="WNI331" s="730"/>
      <c r="WNJ331" s="730"/>
      <c r="WNK331" s="730"/>
      <c r="WNL331" s="730"/>
      <c r="WNM331" s="730"/>
      <c r="WNN331" s="730"/>
      <c r="WNO331" s="730"/>
      <c r="WNP331" s="730"/>
      <c r="WNQ331" s="730"/>
      <c r="WNR331" s="730"/>
      <c r="WNS331" s="730"/>
      <c r="WNT331" s="730"/>
      <c r="WNU331" s="730"/>
      <c r="WNV331" s="730"/>
      <c r="WNW331" s="730"/>
      <c r="WNX331" s="730"/>
      <c r="WNY331" s="730"/>
      <c r="WNZ331" s="730"/>
      <c r="WOA331" s="730"/>
      <c r="WOB331" s="730"/>
      <c r="WOC331" s="730"/>
      <c r="WOD331" s="730"/>
      <c r="WOE331" s="730"/>
      <c r="WOF331" s="730"/>
      <c r="WOG331" s="730"/>
      <c r="WOH331" s="730"/>
      <c r="WOI331" s="730"/>
      <c r="WOJ331" s="730"/>
      <c r="WOK331" s="730"/>
      <c r="WOL331" s="730"/>
      <c r="WOM331" s="730"/>
      <c r="WON331" s="730"/>
      <c r="WOO331" s="730"/>
      <c r="WOP331" s="730"/>
      <c r="WOQ331" s="730"/>
      <c r="WOR331" s="730"/>
      <c r="WOS331" s="730"/>
      <c r="WOT331" s="730"/>
      <c r="WOU331" s="730"/>
      <c r="WOV331" s="730"/>
      <c r="WOW331" s="730"/>
      <c r="WOX331" s="730"/>
      <c r="WOY331" s="730"/>
      <c r="WOZ331" s="730"/>
      <c r="WPA331" s="730"/>
      <c r="WPB331" s="730"/>
      <c r="WPC331" s="730"/>
      <c r="WPD331" s="730"/>
      <c r="WPE331" s="730"/>
      <c r="WPF331" s="730"/>
      <c r="WPG331" s="730"/>
      <c r="WPH331" s="730"/>
      <c r="WPI331" s="730"/>
      <c r="WPJ331" s="730"/>
      <c r="WPK331" s="730"/>
      <c r="WPL331" s="730"/>
      <c r="WPM331" s="730"/>
      <c r="WPN331" s="730"/>
      <c r="WPO331" s="730"/>
      <c r="WPP331" s="730"/>
      <c r="WPQ331" s="730"/>
      <c r="WPR331" s="730"/>
      <c r="WPS331" s="730"/>
      <c r="WPT331" s="730"/>
      <c r="WPU331" s="730"/>
      <c r="WPV331" s="730"/>
      <c r="WPW331" s="730"/>
      <c r="WPX331" s="730"/>
      <c r="WPY331" s="730"/>
      <c r="WPZ331" s="730"/>
      <c r="WQA331" s="730"/>
      <c r="WQB331" s="730"/>
      <c r="WQC331" s="730"/>
      <c r="WQD331" s="730"/>
      <c r="WQE331" s="730"/>
      <c r="WQF331" s="730"/>
      <c r="WQG331" s="730"/>
      <c r="WQH331" s="730"/>
      <c r="WQI331" s="730"/>
      <c r="WQJ331" s="730"/>
      <c r="WQK331" s="730"/>
      <c r="WQL331" s="730"/>
      <c r="WQM331" s="730"/>
      <c r="WQN331" s="730"/>
      <c r="WQO331" s="730"/>
      <c r="WQP331" s="730"/>
      <c r="WQQ331" s="730"/>
      <c r="WQR331" s="730"/>
      <c r="WQS331" s="730"/>
      <c r="WQT331" s="730"/>
      <c r="WQU331" s="730"/>
      <c r="WQV331" s="730"/>
      <c r="WQW331" s="730"/>
      <c r="WQX331" s="730"/>
      <c r="WQY331" s="730"/>
      <c r="WQZ331" s="730"/>
      <c r="WRA331" s="730"/>
      <c r="WRB331" s="730"/>
      <c r="WRC331" s="730"/>
      <c r="WRD331" s="730"/>
      <c r="WRE331" s="730"/>
      <c r="WRF331" s="730"/>
      <c r="WRG331" s="730"/>
      <c r="WRH331" s="730"/>
      <c r="WRI331" s="730"/>
      <c r="WRJ331" s="730"/>
      <c r="WRK331" s="730"/>
      <c r="WRL331" s="730"/>
      <c r="WRM331" s="730"/>
      <c r="WRN331" s="730"/>
      <c r="WRO331" s="730"/>
      <c r="WRP331" s="730"/>
      <c r="WRQ331" s="730"/>
      <c r="WRR331" s="730"/>
      <c r="WRS331" s="730"/>
      <c r="WRT331" s="730"/>
      <c r="WRU331" s="730"/>
      <c r="WRV331" s="730"/>
      <c r="WRW331" s="730"/>
      <c r="WRX331" s="730"/>
      <c r="WRY331" s="730"/>
      <c r="WRZ331" s="730"/>
      <c r="WSA331" s="730"/>
      <c r="WSB331" s="730"/>
      <c r="WSC331" s="730"/>
      <c r="WSD331" s="730"/>
      <c r="WSE331" s="730"/>
      <c r="WSF331" s="730"/>
      <c r="WSG331" s="730"/>
      <c r="WSH331" s="730"/>
      <c r="WSI331" s="730"/>
      <c r="WSJ331" s="730"/>
      <c r="WSK331" s="730"/>
      <c r="WSL331" s="730"/>
      <c r="WSM331" s="730"/>
      <c r="WSN331" s="730"/>
      <c r="WSO331" s="730"/>
      <c r="WSP331" s="730"/>
      <c r="WSQ331" s="730"/>
      <c r="WSR331" s="730"/>
      <c r="WSS331" s="730"/>
      <c r="WST331" s="730"/>
      <c r="WSU331" s="730"/>
      <c r="WSV331" s="730"/>
      <c r="WSW331" s="730"/>
      <c r="WSX331" s="730"/>
      <c r="WSY331" s="730"/>
      <c r="WSZ331" s="730"/>
      <c r="WTA331" s="730"/>
      <c r="WTB331" s="730"/>
      <c r="WTC331" s="730"/>
      <c r="WTD331" s="730"/>
      <c r="WTE331" s="730"/>
      <c r="WTF331" s="730"/>
      <c r="WTG331" s="730"/>
      <c r="WTH331" s="730"/>
      <c r="WTI331" s="730"/>
      <c r="WTJ331" s="730"/>
      <c r="WTK331" s="730"/>
      <c r="WTL331" s="730"/>
      <c r="WTM331" s="730"/>
      <c r="WTN331" s="730"/>
      <c r="WTO331" s="730"/>
      <c r="WTP331" s="730"/>
      <c r="WTQ331" s="730"/>
      <c r="WTR331" s="730"/>
      <c r="WTS331" s="730"/>
      <c r="WTT331" s="730"/>
      <c r="WTU331" s="730"/>
      <c r="WTV331" s="730"/>
      <c r="WTW331" s="730"/>
      <c r="WTX331" s="730"/>
      <c r="WTY331" s="730"/>
      <c r="WTZ331" s="730"/>
      <c r="WUA331" s="730"/>
      <c r="WUB331" s="730"/>
      <c r="WUC331" s="730"/>
      <c r="WUD331" s="730"/>
      <c r="WUE331" s="730"/>
      <c r="WUF331" s="730"/>
      <c r="WUG331" s="730"/>
      <c r="WUH331" s="730"/>
      <c r="WUI331" s="730"/>
      <c r="WUJ331" s="730"/>
      <c r="WUK331" s="730"/>
      <c r="WUL331" s="730"/>
      <c r="WUM331" s="730"/>
      <c r="WUN331" s="730"/>
      <c r="WUO331" s="730"/>
      <c r="WUP331" s="730"/>
      <c r="WUQ331" s="730"/>
      <c r="WUR331" s="730"/>
      <c r="WUS331" s="730"/>
      <c r="WUT331" s="730"/>
      <c r="WUU331" s="730"/>
      <c r="WUV331" s="730"/>
      <c r="WUW331" s="730"/>
      <c r="WUX331" s="730"/>
      <c r="WUY331" s="730"/>
      <c r="WUZ331" s="730"/>
      <c r="WVA331" s="730"/>
      <c r="WVB331" s="730"/>
      <c r="WVC331" s="730"/>
      <c r="WVD331" s="730"/>
      <c r="WVE331" s="730"/>
      <c r="WVF331" s="730"/>
      <c r="WVG331" s="730"/>
      <c r="WVH331" s="730"/>
      <c r="WVI331" s="730"/>
      <c r="WVJ331" s="730"/>
      <c r="WVK331" s="730"/>
      <c r="WVL331" s="730"/>
      <c r="WVM331" s="730"/>
      <c r="WVN331" s="730"/>
      <c r="WVO331" s="730"/>
      <c r="WVP331" s="730"/>
      <c r="WVQ331" s="730"/>
      <c r="WVR331" s="730"/>
      <c r="WVS331" s="730"/>
      <c r="WVT331" s="730"/>
      <c r="WVU331" s="730"/>
      <c r="WVV331" s="730"/>
      <c r="WVW331" s="730"/>
      <c r="WVX331" s="730"/>
      <c r="WVY331" s="730"/>
      <c r="WVZ331" s="730"/>
      <c r="WWA331" s="730"/>
      <c r="WWB331" s="730"/>
      <c r="WWC331" s="730"/>
      <c r="WWD331" s="730"/>
      <c r="WWE331" s="730"/>
      <c r="WWF331" s="730"/>
      <c r="WWG331" s="730"/>
      <c r="WWH331" s="730"/>
      <c r="WWI331" s="730"/>
      <c r="WWJ331" s="730"/>
      <c r="WWK331" s="730"/>
      <c r="WWL331" s="730"/>
      <c r="WWM331" s="730"/>
      <c r="WWN331" s="730"/>
      <c r="WWO331" s="730"/>
      <c r="WWP331" s="730"/>
      <c r="WWQ331" s="730"/>
      <c r="WWR331" s="730"/>
      <c r="WWS331" s="730"/>
      <c r="WWT331" s="730"/>
      <c r="WWU331" s="730"/>
      <c r="WWV331" s="730"/>
      <c r="WWW331" s="730"/>
      <c r="WWX331" s="730"/>
      <c r="WWY331" s="730"/>
      <c r="WWZ331" s="730"/>
      <c r="WXA331" s="730"/>
      <c r="WXB331" s="730"/>
      <c r="WXC331" s="730"/>
      <c r="WXD331" s="730"/>
      <c r="WXE331" s="730"/>
      <c r="WXF331" s="730"/>
      <c r="WXG331" s="730"/>
      <c r="WXH331" s="730"/>
      <c r="WXI331" s="730"/>
      <c r="WXJ331" s="730"/>
      <c r="WXK331" s="730"/>
      <c r="WXL331" s="730"/>
      <c r="WXM331" s="730"/>
      <c r="WXN331" s="730"/>
      <c r="WXO331" s="730"/>
      <c r="WXP331" s="730"/>
      <c r="WXQ331" s="730"/>
      <c r="WXR331" s="730"/>
      <c r="WXS331" s="730"/>
      <c r="WXT331" s="730"/>
      <c r="WXU331" s="730"/>
      <c r="WXV331" s="730"/>
      <c r="WXW331" s="730"/>
      <c r="WXX331" s="730"/>
      <c r="WXY331" s="730"/>
      <c r="WXZ331" s="730"/>
      <c r="WYA331" s="730"/>
      <c r="WYB331" s="730"/>
      <c r="WYC331" s="730"/>
      <c r="WYD331" s="730"/>
      <c r="WYE331" s="730"/>
      <c r="WYF331" s="730"/>
      <c r="WYG331" s="730"/>
      <c r="WYH331" s="730"/>
      <c r="WYI331" s="730"/>
      <c r="WYJ331" s="730"/>
      <c r="WYK331" s="730"/>
      <c r="WYL331" s="730"/>
      <c r="WYM331" s="730"/>
      <c r="WYN331" s="730"/>
      <c r="WYO331" s="730"/>
      <c r="WYP331" s="730"/>
      <c r="WYQ331" s="730"/>
      <c r="WYR331" s="730"/>
      <c r="WYS331" s="730"/>
      <c r="WYT331" s="730"/>
      <c r="WYU331" s="730"/>
      <c r="WYV331" s="730"/>
      <c r="WYW331" s="730"/>
      <c r="WYX331" s="730"/>
      <c r="WYY331" s="730"/>
      <c r="WYZ331" s="730"/>
      <c r="WZA331" s="730"/>
      <c r="WZB331" s="730"/>
      <c r="WZC331" s="730"/>
      <c r="WZD331" s="730"/>
      <c r="WZE331" s="730"/>
      <c r="WZF331" s="730"/>
      <c r="WZG331" s="730"/>
      <c r="WZH331" s="730"/>
      <c r="WZI331" s="730"/>
      <c r="WZJ331" s="730"/>
      <c r="WZK331" s="730"/>
      <c r="WZL331" s="730"/>
      <c r="WZM331" s="730"/>
      <c r="WZN331" s="730"/>
      <c r="WZO331" s="730"/>
      <c r="WZP331" s="730"/>
      <c r="WZQ331" s="730"/>
      <c r="WZR331" s="730"/>
      <c r="WZS331" s="730"/>
      <c r="WZT331" s="730"/>
      <c r="WZU331" s="730"/>
      <c r="WZV331" s="730"/>
      <c r="WZW331" s="730"/>
      <c r="WZX331" s="730"/>
      <c r="WZY331" s="730"/>
      <c r="WZZ331" s="730"/>
      <c r="XAA331" s="730"/>
      <c r="XAB331" s="730"/>
      <c r="XAC331" s="730"/>
      <c r="XAD331" s="730"/>
      <c r="XAE331" s="730"/>
      <c r="XAF331" s="730"/>
      <c r="XAG331" s="730"/>
      <c r="XAH331" s="730"/>
      <c r="XAI331" s="730"/>
      <c r="XAJ331" s="730"/>
      <c r="XAK331" s="730"/>
      <c r="XAL331" s="730"/>
      <c r="XAM331" s="730"/>
      <c r="XAN331" s="730"/>
      <c r="XAO331" s="730"/>
      <c r="XAP331" s="730"/>
      <c r="XAQ331" s="730"/>
      <c r="XAR331" s="730"/>
      <c r="XAS331" s="730"/>
      <c r="XAT331" s="730"/>
      <c r="XAU331" s="730"/>
      <c r="XAV331" s="730"/>
      <c r="XAW331" s="730"/>
      <c r="XAX331" s="730"/>
      <c r="XAY331" s="730"/>
      <c r="XAZ331" s="730"/>
      <c r="XBA331" s="730"/>
      <c r="XBB331" s="730"/>
      <c r="XBC331" s="730"/>
      <c r="XBD331" s="730"/>
      <c r="XBE331" s="730"/>
      <c r="XBF331" s="730"/>
      <c r="XBG331" s="730"/>
      <c r="XBH331" s="730"/>
      <c r="XBI331" s="730"/>
      <c r="XBJ331" s="730"/>
      <c r="XBK331" s="730"/>
      <c r="XBL331" s="730"/>
      <c r="XBM331" s="730"/>
      <c r="XBN331" s="730"/>
      <c r="XBO331" s="730"/>
      <c r="XBP331" s="730"/>
      <c r="XBQ331" s="730"/>
      <c r="XBR331" s="730"/>
      <c r="XBS331" s="730"/>
      <c r="XBT331" s="730"/>
      <c r="XBU331" s="730"/>
      <c r="XBV331" s="730"/>
      <c r="XBW331" s="730"/>
      <c r="XBX331" s="730"/>
      <c r="XBY331" s="730"/>
      <c r="XBZ331" s="730"/>
      <c r="XCA331" s="730"/>
      <c r="XCB331" s="730"/>
      <c r="XCC331" s="730"/>
      <c r="XCD331" s="730"/>
      <c r="XCE331" s="730"/>
      <c r="XCF331" s="730"/>
      <c r="XCG331" s="730"/>
      <c r="XCH331" s="730"/>
      <c r="XCI331" s="730"/>
      <c r="XCJ331" s="730"/>
      <c r="XCK331" s="730"/>
      <c r="XCL331" s="730"/>
      <c r="XCM331" s="730"/>
      <c r="XCN331" s="730"/>
      <c r="XCO331" s="730"/>
      <c r="XCP331" s="730"/>
      <c r="XCQ331" s="730"/>
      <c r="XCR331" s="730"/>
      <c r="XCS331" s="730"/>
      <c r="XCT331" s="730"/>
      <c r="XCU331" s="730"/>
      <c r="XCV331" s="730"/>
      <c r="XCW331" s="730"/>
      <c r="XCX331" s="730"/>
      <c r="XCY331" s="730"/>
      <c r="XCZ331" s="730"/>
      <c r="XDA331" s="730"/>
      <c r="XDB331" s="730"/>
      <c r="XDC331" s="730"/>
      <c r="XDD331" s="730"/>
      <c r="XDE331" s="730"/>
      <c r="XDF331" s="730"/>
      <c r="XDG331" s="730"/>
      <c r="XDH331" s="730"/>
      <c r="XDI331" s="730"/>
      <c r="XDJ331" s="730"/>
      <c r="XDK331" s="730"/>
      <c r="XDL331" s="730"/>
      <c r="XDM331" s="730"/>
      <c r="XDN331" s="730"/>
      <c r="XDO331" s="730"/>
      <c r="XDP331" s="730"/>
      <c r="XDQ331" s="730"/>
      <c r="XDR331" s="730"/>
      <c r="XDS331" s="730"/>
      <c r="XDT331" s="730"/>
      <c r="XDU331" s="730"/>
      <c r="XDV331" s="730"/>
      <c r="XDW331" s="730"/>
      <c r="XDX331" s="730"/>
      <c r="XDY331" s="730"/>
      <c r="XDZ331" s="730"/>
      <c r="XEA331" s="730"/>
      <c r="XEB331" s="730"/>
      <c r="XEC331" s="730"/>
      <c r="XED331" s="730"/>
      <c r="XEE331" s="730"/>
      <c r="XEF331" s="730"/>
      <c r="XEG331" s="730"/>
      <c r="XEH331" s="730"/>
      <c r="XEI331" s="730"/>
      <c r="XEJ331" s="730"/>
      <c r="XEK331" s="730"/>
      <c r="XEL331" s="730"/>
      <c r="XEM331" s="730"/>
      <c r="XEN331" s="730"/>
      <c r="XEO331" s="730"/>
      <c r="XEP331" s="730"/>
      <c r="XEQ331" s="730"/>
      <c r="XER331" s="730"/>
      <c r="XES331" s="730"/>
      <c r="XET331" s="730"/>
      <c r="XEU331" s="730"/>
      <c r="XEV331" s="730"/>
      <c r="XEW331" s="730"/>
      <c r="XEX331" s="730"/>
      <c r="XEY331" s="730"/>
      <c r="XEZ331" s="730"/>
      <c r="XFA331" s="730"/>
    </row>
    <row r="332" spans="1:16381" s="247" customFormat="1" ht="15" hidden="1" customHeight="1" x14ac:dyDescent="0.25">
      <c r="A332" s="812"/>
      <c r="B332" s="1130" t="s">
        <v>1005</v>
      </c>
      <c r="C332" s="1117" t="s">
        <v>14</v>
      </c>
      <c r="D332" s="1051" t="e">
        <f>CONCATENATE("Col ", LEFT(ADDRESS(ROW(#REF!),COLUMN(#REF!),4), 1))</f>
        <v>#REF!</v>
      </c>
      <c r="E332" s="1051" t="e">
        <f>CONCATENATE("Col ", LEFT(ADDRESS(ROW(#REF!),COLUMN(#REF!),4), 1))</f>
        <v>#REF!</v>
      </c>
      <c r="F332" s="1051" t="e">
        <f>CONCATENATE("Col ", LEFT(ADDRESS(ROW(#REF!),COLUMN(#REF!),4), 1))</f>
        <v>#REF!</v>
      </c>
      <c r="G332" s="1051" t="e">
        <f>CONCATENATE("Col ", LEFT(ADDRESS(ROW(#REF!),COLUMN(#REF!),4), 1))</f>
        <v>#REF!</v>
      </c>
      <c r="H332" s="1051" t="e">
        <f>CONCATENATE("Col ", LEFT(ADDRESS(ROW(#REF!),COLUMN(#REF!),4), 1))</f>
        <v>#REF!</v>
      </c>
      <c r="I332" s="1051" t="e">
        <f>CONCATENATE("Col ", LEFT(ADDRESS(ROW(#REF!),COLUMN(#REF!),4), 1))</f>
        <v>#REF!</v>
      </c>
      <c r="J332" s="1051" t="e">
        <f>CONCATENATE("Col ", LEFT(ADDRESS(ROW(#REF!),COLUMN(#REF!),4), 1))</f>
        <v>#REF!</v>
      </c>
      <c r="K332" s="1051" t="e">
        <f>CONCATENATE("Col ", LEFT(ADDRESS(ROW(#REF!),COLUMN(#REF!),4), 1))</f>
        <v>#REF!</v>
      </c>
      <c r="L332" s="1051" t="e">
        <f>CONCATENATE("Col ", LEFT(ADDRESS(ROW(#REF!),COLUMN(#REF!),4), 1))</f>
        <v>#REF!</v>
      </c>
      <c r="M332" s="1051" t="e">
        <f>CONCATENATE("Col ", LEFT(ADDRESS(ROW(#REF!),COLUMN(#REF!),4), 1))</f>
        <v>#REF!</v>
      </c>
      <c r="N332" s="1051" t="e">
        <f>CONCATENATE("Col ", LEFT(ADDRESS(ROW(#REF!),COLUMN(#REF!),4), 1))</f>
        <v>#REF!</v>
      </c>
      <c r="O332" s="1051" t="e">
        <f>CONCATENATE("Col ", LEFT(ADDRESS(ROW(#REF!),COLUMN(#REF!),4), 1))</f>
        <v>#REF!</v>
      </c>
      <c r="P332" s="1051" t="e">
        <f>CONCATENATE("Col ", LEFT(ADDRESS(ROW(#REF!),COLUMN(#REF!),4), 1))</f>
        <v>#REF!</v>
      </c>
      <c r="Q332" s="1051" t="e">
        <f>CONCATENATE("Col ", LEFT(ADDRESS(ROW(#REF!),COLUMN(#REF!),4), 1))</f>
        <v>#REF!</v>
      </c>
      <c r="R332" s="1051" t="e">
        <f>CONCATENATE("Col ", LEFT(ADDRESS(ROW(#REF!),COLUMN(#REF!),4), 1))</f>
        <v>#REF!</v>
      </c>
      <c r="S332" s="1051" t="e">
        <f>CONCATENATE("Col ", LEFT(ADDRESS(ROW(#REF!),COLUMN(#REF!),4), 1))</f>
        <v>#REF!</v>
      </c>
      <c r="T332" s="1051" t="e">
        <f>CONCATENATE("Col ", LEFT(ADDRESS(ROW(#REF!),COLUMN(#REF!),4), 1))</f>
        <v>#REF!</v>
      </c>
      <c r="U332" s="1051" t="e">
        <f>CONCATENATE("Col ", LEFT(ADDRESS(ROW(#REF!),COLUMN(#REF!),4), 1))</f>
        <v>#REF!</v>
      </c>
      <c r="V332" s="1051" t="e">
        <f>CONCATENATE("Col ", LEFT(ADDRESS(ROW(#REF!),COLUMN(#REF!),4), 1))</f>
        <v>#REF!</v>
      </c>
      <c r="W332" s="1051" t="e">
        <f>CONCATENATE("Col ", LEFT(ADDRESS(ROW(#REF!),COLUMN(#REF!),4), 1))</f>
        <v>#REF!</v>
      </c>
      <c r="X332" s="1051" t="e">
        <f>CONCATENATE("Col ", LEFT(ADDRESS(ROW(#REF!),COLUMN(#REF!),4), 1))</f>
        <v>#REF!</v>
      </c>
      <c r="Y332" s="1051" t="e">
        <f>CONCATENATE("Col ", LEFT(ADDRESS(ROW(#REF!),COLUMN(#REF!),4), 2))</f>
        <v>#REF!</v>
      </c>
      <c r="Z332" s="1051" t="e">
        <f>CONCATENATE("Col ", LEFT(ADDRESS(ROW(#REF!),COLUMN(#REF!),4), 2))</f>
        <v>#REF!</v>
      </c>
      <c r="AA332" s="1776"/>
      <c r="AB332" s="1776"/>
      <c r="AC332" s="1776"/>
      <c r="AD332" s="1776"/>
      <c r="AE332" s="1776"/>
      <c r="AF332" s="1776"/>
      <c r="AG332" s="1776"/>
      <c r="AH332" s="1776"/>
      <c r="AI332" s="1776"/>
      <c r="AJ332" s="1052" t="e">
        <f>CONCATENATE("Col ", LEFT(ADDRESS(ROW(#REF!),COLUMN(#REF!),4), 2))</f>
        <v>#REF!</v>
      </c>
      <c r="AK332" s="730"/>
      <c r="AL332" s="730"/>
      <c r="AM332" s="730"/>
      <c r="AN332" s="813"/>
    </row>
    <row r="333" spans="1:16381" s="247" customFormat="1" ht="15" hidden="1" customHeight="1" x14ac:dyDescent="0.25">
      <c r="A333" s="812"/>
      <c r="B333" s="1126" t="s">
        <v>1006</v>
      </c>
      <c r="C333" s="1132" t="e">
        <f>#REF!</f>
        <v>#REF!</v>
      </c>
      <c r="D333" s="1153" t="e">
        <f>#REF!</f>
        <v>#REF!</v>
      </c>
      <c r="E333" s="1154" t="e">
        <f>#REF!</f>
        <v>#REF!</v>
      </c>
      <c r="F333" s="1154" t="e">
        <f>#REF!</f>
        <v>#REF!</v>
      </c>
      <c r="G333" s="1154" t="e">
        <f>#REF!</f>
        <v>#REF!</v>
      </c>
      <c r="H333" s="1154" t="e">
        <f>#REF!</f>
        <v>#REF!</v>
      </c>
      <c r="I333" s="1154" t="e">
        <f>#REF!</f>
        <v>#REF!</v>
      </c>
      <c r="J333" s="1154" t="e">
        <f>#REF!</f>
        <v>#REF!</v>
      </c>
      <c r="K333" s="1154" t="e">
        <f>#REF!</f>
        <v>#REF!</v>
      </c>
      <c r="L333" s="1154" t="e">
        <f>#REF!</f>
        <v>#REF!</v>
      </c>
      <c r="M333" s="1154" t="e">
        <f>#REF!</f>
        <v>#REF!</v>
      </c>
      <c r="N333" s="1154" t="e">
        <f>#REF!</f>
        <v>#REF!</v>
      </c>
      <c r="O333" s="1154" t="e">
        <f>#REF!</f>
        <v>#REF!</v>
      </c>
      <c r="P333" s="1154" t="e">
        <f>#REF!</f>
        <v>#REF!</v>
      </c>
      <c r="Q333" s="1154" t="e">
        <f>#REF!</f>
        <v>#REF!</v>
      </c>
      <c r="R333" s="1154" t="e">
        <f>#REF!</f>
        <v>#REF!</v>
      </c>
      <c r="S333" s="1154" t="e">
        <f>#REF!</f>
        <v>#REF!</v>
      </c>
      <c r="T333" s="1154" t="e">
        <f>#REF!</f>
        <v>#REF!</v>
      </c>
      <c r="U333" s="1154" t="e">
        <f>#REF!</f>
        <v>#REF!</v>
      </c>
      <c r="V333" s="1154" t="e">
        <f>#REF!</f>
        <v>#REF!</v>
      </c>
      <c r="W333" s="1154" t="e">
        <f>#REF!</f>
        <v>#REF!</v>
      </c>
      <c r="X333" s="1154" t="e">
        <f>#REF!</f>
        <v>#REF!</v>
      </c>
      <c r="Y333" s="1154" t="e">
        <f>#REF!</f>
        <v>#REF!</v>
      </c>
      <c r="Z333" s="1154" t="e">
        <f>#REF!</f>
        <v>#REF!</v>
      </c>
      <c r="AA333" s="1124"/>
      <c r="AB333" s="1124"/>
      <c r="AC333" s="1124"/>
      <c r="AD333" s="1124"/>
      <c r="AE333" s="1124"/>
      <c r="AF333" s="1124"/>
      <c r="AG333" s="1124"/>
      <c r="AH333" s="1124"/>
      <c r="AI333" s="1124"/>
      <c r="AJ333" s="1124" t="e">
        <f>#REF!</f>
        <v>#REF!</v>
      </c>
      <c r="AK333" s="730"/>
      <c r="AL333" s="730"/>
      <c r="AM333" s="730"/>
      <c r="AN333" s="813"/>
    </row>
    <row r="334" spans="1:16381" s="247" customFormat="1" ht="15" hidden="1" customHeight="1" x14ac:dyDescent="0.25">
      <c r="A334" s="812"/>
      <c r="B334" s="348" t="s">
        <v>1006</v>
      </c>
      <c r="C334" s="928" t="e">
        <f>#REF!</f>
        <v>#REF!</v>
      </c>
      <c r="D334" s="933" t="e">
        <f>#REF!</f>
        <v>#REF!</v>
      </c>
      <c r="E334" s="825" t="e">
        <f>#REF!</f>
        <v>#REF!</v>
      </c>
      <c r="F334" s="825" t="e">
        <f>#REF!</f>
        <v>#REF!</v>
      </c>
      <c r="G334" s="825" t="e">
        <f>#REF!</f>
        <v>#REF!</v>
      </c>
      <c r="H334" s="825" t="e">
        <f>#REF!</f>
        <v>#REF!</v>
      </c>
      <c r="I334" s="825" t="e">
        <f>#REF!</f>
        <v>#REF!</v>
      </c>
      <c r="J334" s="825" t="e">
        <f>#REF!</f>
        <v>#REF!</v>
      </c>
      <c r="K334" s="825" t="e">
        <f>#REF!</f>
        <v>#REF!</v>
      </c>
      <c r="L334" s="825" t="e">
        <f>#REF!</f>
        <v>#REF!</v>
      </c>
      <c r="M334" s="825" t="e">
        <f>#REF!</f>
        <v>#REF!</v>
      </c>
      <c r="N334" s="825" t="e">
        <f>#REF!</f>
        <v>#REF!</v>
      </c>
      <c r="O334" s="825" t="e">
        <f>#REF!</f>
        <v>#REF!</v>
      </c>
      <c r="P334" s="825" t="e">
        <f>#REF!</f>
        <v>#REF!</v>
      </c>
      <c r="Q334" s="825" t="e">
        <f>#REF!</f>
        <v>#REF!</v>
      </c>
      <c r="R334" s="825" t="e">
        <f>#REF!</f>
        <v>#REF!</v>
      </c>
      <c r="S334" s="825" t="e">
        <f>#REF!</f>
        <v>#REF!</v>
      </c>
      <c r="T334" s="825" t="e">
        <f>#REF!</f>
        <v>#REF!</v>
      </c>
      <c r="U334" s="825" t="e">
        <f>#REF!</f>
        <v>#REF!</v>
      </c>
      <c r="V334" s="825" t="e">
        <f>#REF!</f>
        <v>#REF!</v>
      </c>
      <c r="W334" s="825" t="e">
        <f>#REF!</f>
        <v>#REF!</v>
      </c>
      <c r="X334" s="825" t="e">
        <f>#REF!</f>
        <v>#REF!</v>
      </c>
      <c r="Y334" s="825" t="e">
        <f>#REF!</f>
        <v>#REF!</v>
      </c>
      <c r="Z334" s="825" t="e">
        <f>#REF!</f>
        <v>#REF!</v>
      </c>
      <c r="AA334" s="826"/>
      <c r="AB334" s="826"/>
      <c r="AC334" s="826"/>
      <c r="AD334" s="826"/>
      <c r="AE334" s="826"/>
      <c r="AF334" s="826"/>
      <c r="AG334" s="826"/>
      <c r="AH334" s="826"/>
      <c r="AI334" s="826"/>
      <c r="AJ334" s="826" t="e">
        <f>#REF!</f>
        <v>#REF!</v>
      </c>
      <c r="AK334" s="730"/>
      <c r="AL334" s="730"/>
      <c r="AM334" s="730"/>
      <c r="AN334" s="813"/>
    </row>
    <row r="335" spans="1:16381" s="247" customFormat="1" ht="15" hidden="1" customHeight="1" x14ac:dyDescent="0.25">
      <c r="A335" s="812"/>
      <c r="B335" s="348" t="s">
        <v>1006</v>
      </c>
      <c r="C335" s="928" t="e">
        <f>#REF!</f>
        <v>#REF!</v>
      </c>
      <c r="D335" s="933" t="e">
        <f>#REF!</f>
        <v>#REF!</v>
      </c>
      <c r="E335" s="825" t="e">
        <f>#REF!</f>
        <v>#REF!</v>
      </c>
      <c r="F335" s="825" t="e">
        <f>#REF!</f>
        <v>#REF!</v>
      </c>
      <c r="G335" s="825" t="e">
        <f>#REF!</f>
        <v>#REF!</v>
      </c>
      <c r="H335" s="825" t="e">
        <f>#REF!</f>
        <v>#REF!</v>
      </c>
      <c r="I335" s="825" t="e">
        <f>#REF!</f>
        <v>#REF!</v>
      </c>
      <c r="J335" s="825" t="e">
        <f>#REF!</f>
        <v>#REF!</v>
      </c>
      <c r="K335" s="825" t="e">
        <f>#REF!</f>
        <v>#REF!</v>
      </c>
      <c r="L335" s="825" t="e">
        <f>#REF!</f>
        <v>#REF!</v>
      </c>
      <c r="M335" s="825" t="e">
        <f>#REF!</f>
        <v>#REF!</v>
      </c>
      <c r="N335" s="825" t="e">
        <f>#REF!</f>
        <v>#REF!</v>
      </c>
      <c r="O335" s="825" t="e">
        <f>#REF!</f>
        <v>#REF!</v>
      </c>
      <c r="P335" s="825" t="e">
        <f>#REF!</f>
        <v>#REF!</v>
      </c>
      <c r="Q335" s="825" t="e">
        <f>#REF!</f>
        <v>#REF!</v>
      </c>
      <c r="R335" s="825" t="e">
        <f>#REF!</f>
        <v>#REF!</v>
      </c>
      <c r="S335" s="825" t="e">
        <f>#REF!</f>
        <v>#REF!</v>
      </c>
      <c r="T335" s="825" t="e">
        <f>#REF!</f>
        <v>#REF!</v>
      </c>
      <c r="U335" s="825" t="e">
        <f>#REF!</f>
        <v>#REF!</v>
      </c>
      <c r="V335" s="825" t="e">
        <f>#REF!</f>
        <v>#REF!</v>
      </c>
      <c r="W335" s="825" t="e">
        <f>#REF!</f>
        <v>#REF!</v>
      </c>
      <c r="X335" s="825" t="e">
        <f>#REF!</f>
        <v>#REF!</v>
      </c>
      <c r="Y335" s="825" t="e">
        <f>#REF!</f>
        <v>#REF!</v>
      </c>
      <c r="Z335" s="825" t="e">
        <f>#REF!</f>
        <v>#REF!</v>
      </c>
      <c r="AA335" s="826"/>
      <c r="AB335" s="826"/>
      <c r="AC335" s="826"/>
      <c r="AD335" s="826"/>
      <c r="AE335" s="826"/>
      <c r="AF335" s="826"/>
      <c r="AG335" s="826"/>
      <c r="AH335" s="826"/>
      <c r="AI335" s="826"/>
      <c r="AJ335" s="826" t="e">
        <f>#REF!</f>
        <v>#REF!</v>
      </c>
      <c r="AK335" s="730"/>
      <c r="AL335" s="730"/>
      <c r="AM335" s="730"/>
      <c r="AN335" s="813"/>
    </row>
    <row r="336" spans="1:16381" s="247" customFormat="1" ht="15" hidden="1" customHeight="1" x14ac:dyDescent="0.25">
      <c r="A336" s="812"/>
      <c r="B336" s="348" t="s">
        <v>1006</v>
      </c>
      <c r="C336" s="928" t="e">
        <f>#REF!</f>
        <v>#REF!</v>
      </c>
      <c r="D336" s="933" t="e">
        <f>#REF!</f>
        <v>#REF!</v>
      </c>
      <c r="E336" s="825" t="e">
        <f>#REF!</f>
        <v>#REF!</v>
      </c>
      <c r="F336" s="825" t="e">
        <f>#REF!</f>
        <v>#REF!</v>
      </c>
      <c r="G336" s="825" t="e">
        <f>#REF!</f>
        <v>#REF!</v>
      </c>
      <c r="H336" s="825" t="e">
        <f>#REF!</f>
        <v>#REF!</v>
      </c>
      <c r="I336" s="825" t="e">
        <f>#REF!</f>
        <v>#REF!</v>
      </c>
      <c r="J336" s="825" t="e">
        <f>#REF!</f>
        <v>#REF!</v>
      </c>
      <c r="K336" s="825" t="e">
        <f>#REF!</f>
        <v>#REF!</v>
      </c>
      <c r="L336" s="825" t="e">
        <f>#REF!</f>
        <v>#REF!</v>
      </c>
      <c r="M336" s="825" t="e">
        <f>#REF!</f>
        <v>#REF!</v>
      </c>
      <c r="N336" s="825" t="e">
        <f>#REF!</f>
        <v>#REF!</v>
      </c>
      <c r="O336" s="825" t="e">
        <f>#REF!</f>
        <v>#REF!</v>
      </c>
      <c r="P336" s="825" t="e">
        <f>#REF!</f>
        <v>#REF!</v>
      </c>
      <c r="Q336" s="825" t="e">
        <f>#REF!</f>
        <v>#REF!</v>
      </c>
      <c r="R336" s="825" t="e">
        <f>#REF!</f>
        <v>#REF!</v>
      </c>
      <c r="S336" s="825" t="e">
        <f>#REF!</f>
        <v>#REF!</v>
      </c>
      <c r="T336" s="825" t="e">
        <f>#REF!</f>
        <v>#REF!</v>
      </c>
      <c r="U336" s="825" t="e">
        <f>#REF!</f>
        <v>#REF!</v>
      </c>
      <c r="V336" s="825" t="e">
        <f>#REF!</f>
        <v>#REF!</v>
      </c>
      <c r="W336" s="825" t="e">
        <f>#REF!</f>
        <v>#REF!</v>
      </c>
      <c r="X336" s="825" t="e">
        <f>#REF!</f>
        <v>#REF!</v>
      </c>
      <c r="Y336" s="825" t="e">
        <f>#REF!</f>
        <v>#REF!</v>
      </c>
      <c r="Z336" s="825" t="e">
        <f>#REF!</f>
        <v>#REF!</v>
      </c>
      <c r="AA336" s="826"/>
      <c r="AB336" s="826"/>
      <c r="AC336" s="826"/>
      <c r="AD336" s="826"/>
      <c r="AE336" s="826"/>
      <c r="AF336" s="826"/>
      <c r="AG336" s="826"/>
      <c r="AH336" s="826"/>
      <c r="AI336" s="826"/>
      <c r="AJ336" s="826" t="e">
        <f>#REF!</f>
        <v>#REF!</v>
      </c>
      <c r="AK336" s="730"/>
      <c r="AL336" s="730"/>
      <c r="AM336" s="730"/>
      <c r="AN336" s="813"/>
    </row>
    <row r="337" spans="1:40" s="247" customFormat="1" ht="15" hidden="1" customHeight="1" x14ac:dyDescent="0.25">
      <c r="A337" s="812"/>
      <c r="B337" s="348" t="s">
        <v>1006</v>
      </c>
      <c r="C337" s="928" t="e">
        <f>#REF!</f>
        <v>#REF!</v>
      </c>
      <c r="D337" s="933" t="e">
        <f>#REF!</f>
        <v>#REF!</v>
      </c>
      <c r="E337" s="825" t="e">
        <f>#REF!</f>
        <v>#REF!</v>
      </c>
      <c r="F337" s="825" t="e">
        <f>#REF!</f>
        <v>#REF!</v>
      </c>
      <c r="G337" s="825" t="e">
        <f>#REF!</f>
        <v>#REF!</v>
      </c>
      <c r="H337" s="825" t="e">
        <f>#REF!</f>
        <v>#REF!</v>
      </c>
      <c r="I337" s="825" t="e">
        <f>#REF!</f>
        <v>#REF!</v>
      </c>
      <c r="J337" s="825" t="e">
        <f>#REF!</f>
        <v>#REF!</v>
      </c>
      <c r="K337" s="825" t="e">
        <f>#REF!</f>
        <v>#REF!</v>
      </c>
      <c r="L337" s="825" t="e">
        <f>#REF!</f>
        <v>#REF!</v>
      </c>
      <c r="M337" s="825" t="e">
        <f>#REF!</f>
        <v>#REF!</v>
      </c>
      <c r="N337" s="825" t="e">
        <f>#REF!</f>
        <v>#REF!</v>
      </c>
      <c r="O337" s="825" t="e">
        <f>#REF!</f>
        <v>#REF!</v>
      </c>
      <c r="P337" s="825" t="e">
        <f>#REF!</f>
        <v>#REF!</v>
      </c>
      <c r="Q337" s="825" t="e">
        <f>#REF!</f>
        <v>#REF!</v>
      </c>
      <c r="R337" s="825" t="e">
        <f>#REF!</f>
        <v>#REF!</v>
      </c>
      <c r="S337" s="825" t="e">
        <f>#REF!</f>
        <v>#REF!</v>
      </c>
      <c r="T337" s="825" t="e">
        <f>#REF!</f>
        <v>#REF!</v>
      </c>
      <c r="U337" s="825" t="e">
        <f>#REF!</f>
        <v>#REF!</v>
      </c>
      <c r="V337" s="825" t="e">
        <f>#REF!</f>
        <v>#REF!</v>
      </c>
      <c r="W337" s="825" t="e">
        <f>#REF!</f>
        <v>#REF!</v>
      </c>
      <c r="X337" s="825" t="e">
        <f>#REF!</f>
        <v>#REF!</v>
      </c>
      <c r="Y337" s="825" t="e">
        <f>#REF!</f>
        <v>#REF!</v>
      </c>
      <c r="Z337" s="825" t="e">
        <f>#REF!</f>
        <v>#REF!</v>
      </c>
      <c r="AA337" s="826"/>
      <c r="AB337" s="826"/>
      <c r="AC337" s="826"/>
      <c r="AD337" s="826"/>
      <c r="AE337" s="826"/>
      <c r="AF337" s="826"/>
      <c r="AG337" s="826"/>
      <c r="AH337" s="826"/>
      <c r="AI337" s="826"/>
      <c r="AJ337" s="826" t="e">
        <f>#REF!</f>
        <v>#REF!</v>
      </c>
      <c r="AK337" s="730"/>
      <c r="AL337" s="730"/>
      <c r="AM337" s="730"/>
      <c r="AN337" s="813"/>
    </row>
    <row r="338" spans="1:40" s="247" customFormat="1" ht="15" hidden="1" customHeight="1" x14ac:dyDescent="0.25">
      <c r="A338" s="812"/>
      <c r="B338" s="348" t="s">
        <v>1006</v>
      </c>
      <c r="C338" s="928" t="e">
        <f>#REF!</f>
        <v>#REF!</v>
      </c>
      <c r="D338" s="933" t="e">
        <f>#REF!</f>
        <v>#REF!</v>
      </c>
      <c r="E338" s="825" t="e">
        <f>#REF!</f>
        <v>#REF!</v>
      </c>
      <c r="F338" s="825" t="e">
        <f>#REF!</f>
        <v>#REF!</v>
      </c>
      <c r="G338" s="825" t="e">
        <f>#REF!</f>
        <v>#REF!</v>
      </c>
      <c r="H338" s="825" t="e">
        <f>#REF!</f>
        <v>#REF!</v>
      </c>
      <c r="I338" s="825" t="e">
        <f>#REF!</f>
        <v>#REF!</v>
      </c>
      <c r="J338" s="825" t="e">
        <f>#REF!</f>
        <v>#REF!</v>
      </c>
      <c r="K338" s="825" t="e">
        <f>#REF!</f>
        <v>#REF!</v>
      </c>
      <c r="L338" s="825" t="e">
        <f>#REF!</f>
        <v>#REF!</v>
      </c>
      <c r="M338" s="825" t="e">
        <f>#REF!</f>
        <v>#REF!</v>
      </c>
      <c r="N338" s="825" t="e">
        <f>#REF!</f>
        <v>#REF!</v>
      </c>
      <c r="O338" s="825" t="e">
        <f>#REF!</f>
        <v>#REF!</v>
      </c>
      <c r="P338" s="825" t="e">
        <f>#REF!</f>
        <v>#REF!</v>
      </c>
      <c r="Q338" s="825" t="e">
        <f>#REF!</f>
        <v>#REF!</v>
      </c>
      <c r="R338" s="825" t="e">
        <f>#REF!</f>
        <v>#REF!</v>
      </c>
      <c r="S338" s="825" t="e">
        <f>#REF!</f>
        <v>#REF!</v>
      </c>
      <c r="T338" s="825" t="e">
        <f>#REF!</f>
        <v>#REF!</v>
      </c>
      <c r="U338" s="825" t="e">
        <f>#REF!</f>
        <v>#REF!</v>
      </c>
      <c r="V338" s="825" t="e">
        <f>#REF!</f>
        <v>#REF!</v>
      </c>
      <c r="W338" s="825" t="e">
        <f>#REF!</f>
        <v>#REF!</v>
      </c>
      <c r="X338" s="825" t="e">
        <f>#REF!</f>
        <v>#REF!</v>
      </c>
      <c r="Y338" s="825" t="e">
        <f>#REF!</f>
        <v>#REF!</v>
      </c>
      <c r="Z338" s="825" t="e">
        <f>#REF!</f>
        <v>#REF!</v>
      </c>
      <c r="AA338" s="826"/>
      <c r="AB338" s="826"/>
      <c r="AC338" s="826"/>
      <c r="AD338" s="826"/>
      <c r="AE338" s="826"/>
      <c r="AF338" s="826"/>
      <c r="AG338" s="826"/>
      <c r="AH338" s="826"/>
      <c r="AI338" s="826"/>
      <c r="AJ338" s="826" t="e">
        <f>#REF!</f>
        <v>#REF!</v>
      </c>
      <c r="AK338" s="730"/>
      <c r="AL338" s="730"/>
      <c r="AM338" s="730"/>
      <c r="AN338" s="813"/>
    </row>
    <row r="339" spans="1:40" s="247" customFormat="1" ht="15" hidden="1" customHeight="1" x14ac:dyDescent="0.25">
      <c r="A339" s="812"/>
      <c r="B339" s="348" t="s">
        <v>1006</v>
      </c>
      <c r="C339" s="928" t="e">
        <f>#REF!</f>
        <v>#REF!</v>
      </c>
      <c r="D339" s="933" t="e">
        <f>#REF!</f>
        <v>#REF!</v>
      </c>
      <c r="E339" s="825" t="e">
        <f>#REF!</f>
        <v>#REF!</v>
      </c>
      <c r="F339" s="825" t="e">
        <f>#REF!</f>
        <v>#REF!</v>
      </c>
      <c r="G339" s="825" t="e">
        <f>#REF!</f>
        <v>#REF!</v>
      </c>
      <c r="H339" s="825" t="e">
        <f>#REF!</f>
        <v>#REF!</v>
      </c>
      <c r="I339" s="825" t="e">
        <f>#REF!</f>
        <v>#REF!</v>
      </c>
      <c r="J339" s="825" t="e">
        <f>#REF!</f>
        <v>#REF!</v>
      </c>
      <c r="K339" s="825" t="e">
        <f>#REF!</f>
        <v>#REF!</v>
      </c>
      <c r="L339" s="825" t="e">
        <f>#REF!</f>
        <v>#REF!</v>
      </c>
      <c r="M339" s="825" t="e">
        <f>#REF!</f>
        <v>#REF!</v>
      </c>
      <c r="N339" s="825" t="e">
        <f>#REF!</f>
        <v>#REF!</v>
      </c>
      <c r="O339" s="825" t="e">
        <f>#REF!</f>
        <v>#REF!</v>
      </c>
      <c r="P339" s="825" t="e">
        <f>#REF!</f>
        <v>#REF!</v>
      </c>
      <c r="Q339" s="825" t="e">
        <f>#REF!</f>
        <v>#REF!</v>
      </c>
      <c r="R339" s="825" t="e">
        <f>#REF!</f>
        <v>#REF!</v>
      </c>
      <c r="S339" s="825" t="e">
        <f>#REF!</f>
        <v>#REF!</v>
      </c>
      <c r="T339" s="825" t="e">
        <f>#REF!</f>
        <v>#REF!</v>
      </c>
      <c r="U339" s="825" t="e">
        <f>#REF!</f>
        <v>#REF!</v>
      </c>
      <c r="V339" s="825" t="e">
        <f>#REF!</f>
        <v>#REF!</v>
      </c>
      <c r="W339" s="825" t="e">
        <f>#REF!</f>
        <v>#REF!</v>
      </c>
      <c r="X339" s="825" t="e">
        <f>#REF!</f>
        <v>#REF!</v>
      </c>
      <c r="Y339" s="825" t="e">
        <f>#REF!</f>
        <v>#REF!</v>
      </c>
      <c r="Z339" s="825" t="e">
        <f>#REF!</f>
        <v>#REF!</v>
      </c>
      <c r="AA339" s="826"/>
      <c r="AB339" s="826"/>
      <c r="AC339" s="826"/>
      <c r="AD339" s="826"/>
      <c r="AE339" s="826"/>
      <c r="AF339" s="826"/>
      <c r="AG339" s="826"/>
      <c r="AH339" s="826"/>
      <c r="AI339" s="826"/>
      <c r="AJ339" s="826" t="e">
        <f>#REF!</f>
        <v>#REF!</v>
      </c>
      <c r="AK339" s="730"/>
      <c r="AL339" s="730"/>
      <c r="AM339" s="730"/>
      <c r="AN339" s="813"/>
    </row>
    <row r="340" spans="1:40" s="247" customFormat="1" ht="15" hidden="1" customHeight="1" x14ac:dyDescent="0.25">
      <c r="A340" s="812"/>
      <c r="B340" s="348" t="s">
        <v>1017</v>
      </c>
      <c r="C340" s="928" t="e">
        <f>#REF!</f>
        <v>#REF!</v>
      </c>
      <c r="D340" s="933" t="e">
        <f>#REF!</f>
        <v>#REF!</v>
      </c>
      <c r="E340" s="825" t="e">
        <f>#REF!</f>
        <v>#REF!</v>
      </c>
      <c r="F340" s="825" t="e">
        <f>#REF!</f>
        <v>#REF!</v>
      </c>
      <c r="G340" s="825" t="e">
        <f>#REF!</f>
        <v>#REF!</v>
      </c>
      <c r="H340" s="825" t="e">
        <f>#REF!</f>
        <v>#REF!</v>
      </c>
      <c r="I340" s="825" t="e">
        <f>#REF!</f>
        <v>#REF!</v>
      </c>
      <c r="J340" s="825" t="e">
        <f>#REF!</f>
        <v>#REF!</v>
      </c>
      <c r="K340" s="825" t="e">
        <f>#REF!</f>
        <v>#REF!</v>
      </c>
      <c r="L340" s="825" t="e">
        <f>#REF!</f>
        <v>#REF!</v>
      </c>
      <c r="M340" s="825" t="e">
        <f>#REF!</f>
        <v>#REF!</v>
      </c>
      <c r="N340" s="825" t="e">
        <f>#REF!</f>
        <v>#REF!</v>
      </c>
      <c r="O340" s="825" t="e">
        <f>#REF!</f>
        <v>#REF!</v>
      </c>
      <c r="P340" s="825" t="e">
        <f>#REF!</f>
        <v>#REF!</v>
      </c>
      <c r="Q340" s="825" t="e">
        <f>#REF!</f>
        <v>#REF!</v>
      </c>
      <c r="R340" s="530"/>
      <c r="S340" s="530"/>
      <c r="T340" s="530"/>
      <c r="U340" s="530"/>
      <c r="V340" s="530"/>
      <c r="W340" s="530"/>
      <c r="X340" s="530"/>
      <c r="Y340" s="530"/>
      <c r="Z340" s="530"/>
      <c r="AA340" s="531"/>
      <c r="AB340" s="531"/>
      <c r="AC340" s="531"/>
      <c r="AD340" s="531"/>
      <c r="AE340" s="531"/>
      <c r="AF340" s="531"/>
      <c r="AG340" s="531"/>
      <c r="AH340" s="531"/>
      <c r="AI340" s="531"/>
      <c r="AJ340" s="531"/>
      <c r="AK340" s="730"/>
      <c r="AL340" s="730"/>
      <c r="AM340" s="730"/>
      <c r="AN340" s="813"/>
    </row>
    <row r="341" spans="1:40" s="247" customFormat="1" ht="15" hidden="1" customHeight="1" x14ac:dyDescent="0.25">
      <c r="A341" s="812"/>
      <c r="B341" s="348" t="s">
        <v>1017</v>
      </c>
      <c r="C341" s="928" t="e">
        <f>#REF!</f>
        <v>#REF!</v>
      </c>
      <c r="D341" s="933" t="e">
        <f>#REF!</f>
        <v>#REF!</v>
      </c>
      <c r="E341" s="825" t="e">
        <f>#REF!</f>
        <v>#REF!</v>
      </c>
      <c r="F341" s="825" t="e">
        <f>#REF!</f>
        <v>#REF!</v>
      </c>
      <c r="G341" s="825" t="e">
        <f>#REF!</f>
        <v>#REF!</v>
      </c>
      <c r="H341" s="825" t="e">
        <f>#REF!</f>
        <v>#REF!</v>
      </c>
      <c r="I341" s="825" t="e">
        <f>#REF!</f>
        <v>#REF!</v>
      </c>
      <c r="J341" s="825" t="e">
        <f>#REF!</f>
        <v>#REF!</v>
      </c>
      <c r="K341" s="825" t="e">
        <f>#REF!</f>
        <v>#REF!</v>
      </c>
      <c r="L341" s="825" t="e">
        <f>#REF!</f>
        <v>#REF!</v>
      </c>
      <c r="M341" s="825" t="e">
        <f>#REF!</f>
        <v>#REF!</v>
      </c>
      <c r="N341" s="825" t="e">
        <f>#REF!</f>
        <v>#REF!</v>
      </c>
      <c r="O341" s="825" t="e">
        <f>#REF!</f>
        <v>#REF!</v>
      </c>
      <c r="P341" s="825" t="e">
        <f>#REF!</f>
        <v>#REF!</v>
      </c>
      <c r="Q341" s="825" t="e">
        <f>#REF!</f>
        <v>#REF!</v>
      </c>
      <c r="R341" s="530"/>
      <c r="S341" s="530"/>
      <c r="T341" s="530"/>
      <c r="U341" s="530"/>
      <c r="V341" s="530"/>
      <c r="W341" s="530"/>
      <c r="X341" s="530"/>
      <c r="Y341" s="530"/>
      <c r="Z341" s="530"/>
      <c r="AA341" s="531"/>
      <c r="AB341" s="531"/>
      <c r="AC341" s="531"/>
      <c r="AD341" s="531"/>
      <c r="AE341" s="531"/>
      <c r="AF341" s="531"/>
      <c r="AG341" s="531"/>
      <c r="AH341" s="531"/>
      <c r="AI341" s="531"/>
      <c r="AJ341" s="531"/>
      <c r="AK341" s="730"/>
      <c r="AL341" s="730"/>
      <c r="AM341" s="730"/>
      <c r="AN341" s="813"/>
    </row>
    <row r="342" spans="1:40" s="247" customFormat="1" ht="15" hidden="1" customHeight="1" x14ac:dyDescent="0.25">
      <c r="A342" s="812"/>
      <c r="B342" s="348" t="s">
        <v>1017</v>
      </c>
      <c r="C342" s="928" t="e">
        <f>#REF!</f>
        <v>#REF!</v>
      </c>
      <c r="D342" s="933" t="e">
        <f>#REF!</f>
        <v>#REF!</v>
      </c>
      <c r="E342" s="825" t="e">
        <f>#REF!</f>
        <v>#REF!</v>
      </c>
      <c r="F342" s="825" t="e">
        <f>#REF!</f>
        <v>#REF!</v>
      </c>
      <c r="G342" s="825" t="e">
        <f>#REF!</f>
        <v>#REF!</v>
      </c>
      <c r="H342" s="825" t="e">
        <f>#REF!</f>
        <v>#REF!</v>
      </c>
      <c r="I342" s="825" t="e">
        <f>#REF!</f>
        <v>#REF!</v>
      </c>
      <c r="J342" s="825" t="e">
        <f>#REF!</f>
        <v>#REF!</v>
      </c>
      <c r="K342" s="825" t="e">
        <f>#REF!</f>
        <v>#REF!</v>
      </c>
      <c r="L342" s="825" t="e">
        <f>#REF!</f>
        <v>#REF!</v>
      </c>
      <c r="M342" s="825" t="e">
        <f>#REF!</f>
        <v>#REF!</v>
      </c>
      <c r="N342" s="825" t="e">
        <f>#REF!</f>
        <v>#REF!</v>
      </c>
      <c r="O342" s="825" t="e">
        <f>#REF!</f>
        <v>#REF!</v>
      </c>
      <c r="P342" s="825" t="e">
        <f>#REF!</f>
        <v>#REF!</v>
      </c>
      <c r="Q342" s="825" t="e">
        <f>#REF!</f>
        <v>#REF!</v>
      </c>
      <c r="R342" s="530"/>
      <c r="S342" s="530"/>
      <c r="T342" s="530"/>
      <c r="U342" s="530"/>
      <c r="V342" s="530"/>
      <c r="W342" s="530"/>
      <c r="X342" s="530"/>
      <c r="Y342" s="530"/>
      <c r="Z342" s="530"/>
      <c r="AA342" s="531"/>
      <c r="AB342" s="531"/>
      <c r="AC342" s="531"/>
      <c r="AD342" s="531"/>
      <c r="AE342" s="531"/>
      <c r="AF342" s="531"/>
      <c r="AG342" s="531"/>
      <c r="AH342" s="531"/>
      <c r="AI342" s="531"/>
      <c r="AJ342" s="531"/>
      <c r="AK342" s="730"/>
      <c r="AL342" s="730"/>
      <c r="AM342" s="730"/>
      <c r="AN342" s="813"/>
    </row>
    <row r="343" spans="1:40" s="247" customFormat="1" ht="15" hidden="1" customHeight="1" x14ac:dyDescent="0.25">
      <c r="A343" s="812"/>
      <c r="B343" s="348" t="s">
        <v>1017</v>
      </c>
      <c r="C343" s="928" t="e">
        <f>#REF!</f>
        <v>#REF!</v>
      </c>
      <c r="D343" s="933" t="e">
        <f>#REF!</f>
        <v>#REF!</v>
      </c>
      <c r="E343" s="825" t="e">
        <f>#REF!</f>
        <v>#REF!</v>
      </c>
      <c r="F343" s="825" t="e">
        <f>#REF!</f>
        <v>#REF!</v>
      </c>
      <c r="G343" s="825" t="e">
        <f>#REF!</f>
        <v>#REF!</v>
      </c>
      <c r="H343" s="825" t="e">
        <f>#REF!</f>
        <v>#REF!</v>
      </c>
      <c r="I343" s="825" t="e">
        <f>#REF!</f>
        <v>#REF!</v>
      </c>
      <c r="J343" s="825" t="e">
        <f>#REF!</f>
        <v>#REF!</v>
      </c>
      <c r="K343" s="825" t="e">
        <f>#REF!</f>
        <v>#REF!</v>
      </c>
      <c r="L343" s="825" t="e">
        <f>#REF!</f>
        <v>#REF!</v>
      </c>
      <c r="M343" s="825" t="e">
        <f>#REF!</f>
        <v>#REF!</v>
      </c>
      <c r="N343" s="825" t="e">
        <f>#REF!</f>
        <v>#REF!</v>
      </c>
      <c r="O343" s="825" t="e">
        <f>#REF!</f>
        <v>#REF!</v>
      </c>
      <c r="P343" s="825" t="e">
        <f>#REF!</f>
        <v>#REF!</v>
      </c>
      <c r="Q343" s="825" t="e">
        <f>#REF!</f>
        <v>#REF!</v>
      </c>
      <c r="R343" s="530"/>
      <c r="S343" s="530"/>
      <c r="T343" s="530"/>
      <c r="U343" s="530"/>
      <c r="V343" s="530"/>
      <c r="W343" s="530"/>
      <c r="X343" s="530"/>
      <c r="Y343" s="530"/>
      <c r="Z343" s="530"/>
      <c r="AA343" s="531"/>
      <c r="AB343" s="531"/>
      <c r="AC343" s="531"/>
      <c r="AD343" s="531"/>
      <c r="AE343" s="531"/>
      <c r="AF343" s="531"/>
      <c r="AG343" s="531"/>
      <c r="AH343" s="531"/>
      <c r="AI343" s="531"/>
      <c r="AJ343" s="531"/>
      <c r="AK343" s="730"/>
      <c r="AL343" s="730"/>
      <c r="AM343" s="730"/>
      <c r="AN343" s="813"/>
    </row>
    <row r="344" spans="1:40" s="247" customFormat="1" ht="15" hidden="1" customHeight="1" x14ac:dyDescent="0.25">
      <c r="A344" s="812"/>
      <c r="B344" s="348" t="s">
        <v>1017</v>
      </c>
      <c r="C344" s="928" t="e">
        <f>#REF!</f>
        <v>#REF!</v>
      </c>
      <c r="D344" s="933" t="e">
        <f>#REF!</f>
        <v>#REF!</v>
      </c>
      <c r="E344" s="825" t="e">
        <f>#REF!</f>
        <v>#REF!</v>
      </c>
      <c r="F344" s="825" t="e">
        <f>#REF!</f>
        <v>#REF!</v>
      </c>
      <c r="G344" s="825" t="e">
        <f>#REF!</f>
        <v>#REF!</v>
      </c>
      <c r="H344" s="825" t="e">
        <f>#REF!</f>
        <v>#REF!</v>
      </c>
      <c r="I344" s="825" t="e">
        <f>#REF!</f>
        <v>#REF!</v>
      </c>
      <c r="J344" s="825" t="e">
        <f>#REF!</f>
        <v>#REF!</v>
      </c>
      <c r="K344" s="825" t="e">
        <f>#REF!</f>
        <v>#REF!</v>
      </c>
      <c r="L344" s="825" t="e">
        <f>#REF!</f>
        <v>#REF!</v>
      </c>
      <c r="M344" s="825" t="e">
        <f>#REF!</f>
        <v>#REF!</v>
      </c>
      <c r="N344" s="825" t="e">
        <f>#REF!</f>
        <v>#REF!</v>
      </c>
      <c r="O344" s="825" t="e">
        <f>#REF!</f>
        <v>#REF!</v>
      </c>
      <c r="P344" s="825" t="e">
        <f>#REF!</f>
        <v>#REF!</v>
      </c>
      <c r="Q344" s="825" t="e">
        <f>#REF!</f>
        <v>#REF!</v>
      </c>
      <c r="R344" s="530"/>
      <c r="S344" s="530"/>
      <c r="T344" s="530"/>
      <c r="U344" s="530"/>
      <c r="V344" s="530"/>
      <c r="W344" s="530"/>
      <c r="X344" s="530"/>
      <c r="Y344" s="530"/>
      <c r="Z344" s="530"/>
      <c r="AA344" s="531"/>
      <c r="AB344" s="531"/>
      <c r="AC344" s="531"/>
      <c r="AD344" s="531"/>
      <c r="AE344" s="531"/>
      <c r="AF344" s="531"/>
      <c r="AG344" s="531"/>
      <c r="AH344" s="531"/>
      <c r="AI344" s="531"/>
      <c r="AJ344" s="531"/>
      <c r="AK344" s="730"/>
      <c r="AL344" s="730"/>
      <c r="AM344" s="730"/>
      <c r="AN344" s="813"/>
    </row>
    <row r="345" spans="1:40" s="247" customFormat="1" ht="15" hidden="1" customHeight="1" x14ac:dyDescent="0.25">
      <c r="A345" s="812"/>
      <c r="B345" s="348" t="s">
        <v>1017</v>
      </c>
      <c r="C345" s="928" t="e">
        <f>#REF!</f>
        <v>#REF!</v>
      </c>
      <c r="D345" s="933" t="e">
        <f>#REF!</f>
        <v>#REF!</v>
      </c>
      <c r="E345" s="825" t="e">
        <f>#REF!</f>
        <v>#REF!</v>
      </c>
      <c r="F345" s="825" t="e">
        <f>#REF!</f>
        <v>#REF!</v>
      </c>
      <c r="G345" s="825" t="e">
        <f>#REF!</f>
        <v>#REF!</v>
      </c>
      <c r="H345" s="825" t="e">
        <f>#REF!</f>
        <v>#REF!</v>
      </c>
      <c r="I345" s="825" t="e">
        <f>#REF!</f>
        <v>#REF!</v>
      </c>
      <c r="J345" s="825" t="e">
        <f>#REF!</f>
        <v>#REF!</v>
      </c>
      <c r="K345" s="825" t="e">
        <f>#REF!</f>
        <v>#REF!</v>
      </c>
      <c r="L345" s="825" t="e">
        <f>#REF!</f>
        <v>#REF!</v>
      </c>
      <c r="M345" s="825" t="e">
        <f>#REF!</f>
        <v>#REF!</v>
      </c>
      <c r="N345" s="825" t="e">
        <f>#REF!</f>
        <v>#REF!</v>
      </c>
      <c r="O345" s="825" t="e">
        <f>#REF!</f>
        <v>#REF!</v>
      </c>
      <c r="P345" s="825" t="e">
        <f>#REF!</f>
        <v>#REF!</v>
      </c>
      <c r="Q345" s="825" t="e">
        <f>#REF!</f>
        <v>#REF!</v>
      </c>
      <c r="R345" s="530"/>
      <c r="S345" s="530"/>
      <c r="T345" s="530"/>
      <c r="U345" s="530"/>
      <c r="V345" s="530"/>
      <c r="W345" s="530"/>
      <c r="X345" s="530"/>
      <c r="Y345" s="530"/>
      <c r="Z345" s="530"/>
      <c r="AA345" s="531"/>
      <c r="AB345" s="531"/>
      <c r="AC345" s="531"/>
      <c r="AD345" s="531"/>
      <c r="AE345" s="531"/>
      <c r="AF345" s="531"/>
      <c r="AG345" s="531"/>
      <c r="AH345" s="531"/>
      <c r="AI345" s="531"/>
      <c r="AJ345" s="531"/>
      <c r="AK345" s="730"/>
      <c r="AL345" s="730"/>
      <c r="AM345" s="730"/>
      <c r="AN345" s="813"/>
    </row>
    <row r="346" spans="1:40" s="247" customFormat="1" ht="15" hidden="1" customHeight="1" x14ac:dyDescent="0.25">
      <c r="A346" s="812"/>
      <c r="B346" s="348" t="s">
        <v>1017</v>
      </c>
      <c r="C346" s="928" t="e">
        <f>#REF!</f>
        <v>#REF!</v>
      </c>
      <c r="D346" s="933" t="e">
        <f>#REF!</f>
        <v>#REF!</v>
      </c>
      <c r="E346" s="825" t="e">
        <f>#REF!</f>
        <v>#REF!</v>
      </c>
      <c r="F346" s="825" t="e">
        <f>#REF!</f>
        <v>#REF!</v>
      </c>
      <c r="G346" s="825" t="e">
        <f>#REF!</f>
        <v>#REF!</v>
      </c>
      <c r="H346" s="825" t="e">
        <f>#REF!</f>
        <v>#REF!</v>
      </c>
      <c r="I346" s="825" t="e">
        <f>#REF!</f>
        <v>#REF!</v>
      </c>
      <c r="J346" s="825" t="e">
        <f>#REF!</f>
        <v>#REF!</v>
      </c>
      <c r="K346" s="825" t="e">
        <f>#REF!</f>
        <v>#REF!</v>
      </c>
      <c r="L346" s="825" t="e">
        <f>#REF!</f>
        <v>#REF!</v>
      </c>
      <c r="M346" s="825" t="e">
        <f>#REF!</f>
        <v>#REF!</v>
      </c>
      <c r="N346" s="825" t="e">
        <f>#REF!</f>
        <v>#REF!</v>
      </c>
      <c r="O346" s="825" t="e">
        <f>#REF!</f>
        <v>#REF!</v>
      </c>
      <c r="P346" s="825" t="e">
        <f>#REF!</f>
        <v>#REF!</v>
      </c>
      <c r="Q346" s="825" t="e">
        <f>#REF!</f>
        <v>#REF!</v>
      </c>
      <c r="R346" s="530"/>
      <c r="S346" s="530"/>
      <c r="T346" s="530"/>
      <c r="U346" s="530"/>
      <c r="V346" s="530"/>
      <c r="W346" s="530"/>
      <c r="X346" s="530"/>
      <c r="Y346" s="530"/>
      <c r="Z346" s="530"/>
      <c r="AA346" s="531"/>
      <c r="AB346" s="531"/>
      <c r="AC346" s="531"/>
      <c r="AD346" s="531"/>
      <c r="AE346" s="531"/>
      <c r="AF346" s="531"/>
      <c r="AG346" s="531"/>
      <c r="AH346" s="531"/>
      <c r="AI346" s="531"/>
      <c r="AJ346" s="531"/>
      <c r="AK346" s="730"/>
      <c r="AL346" s="730"/>
      <c r="AM346" s="730"/>
      <c r="AN346" s="813"/>
    </row>
    <row r="347" spans="1:40" s="247" customFormat="1" ht="15" hidden="1" customHeight="1" x14ac:dyDescent="0.25">
      <c r="A347" s="812"/>
      <c r="B347" s="335" t="s">
        <v>1008</v>
      </c>
      <c r="C347" s="814" t="e">
        <f>#REF!</f>
        <v>#REF!</v>
      </c>
      <c r="D347" s="342"/>
      <c r="E347" s="827" t="e">
        <f>#REF!</f>
        <v>#REF!</v>
      </c>
      <c r="F347" s="341"/>
      <c r="G347" s="827" t="e">
        <f>#REF!</f>
        <v>#REF!</v>
      </c>
      <c r="H347" s="341"/>
      <c r="I347" s="341"/>
      <c r="J347" s="341"/>
      <c r="K347" s="341"/>
      <c r="L347" s="341"/>
      <c r="M347" s="341"/>
      <c r="N347" s="341"/>
      <c r="O347" s="341"/>
      <c r="P347" s="341"/>
      <c r="Q347" s="341"/>
      <c r="R347" s="341"/>
      <c r="S347" s="341"/>
      <c r="T347" s="341"/>
      <c r="U347" s="341"/>
      <c r="V347" s="341"/>
      <c r="W347" s="341"/>
      <c r="X347" s="341"/>
      <c r="Y347" s="341"/>
      <c r="Z347" s="341"/>
      <c r="AA347" s="819"/>
      <c r="AB347" s="819"/>
      <c r="AC347" s="819"/>
      <c r="AD347" s="819"/>
      <c r="AE347" s="819"/>
      <c r="AF347" s="819"/>
      <c r="AG347" s="819"/>
      <c r="AH347" s="819"/>
      <c r="AI347" s="819"/>
      <c r="AJ347" s="819"/>
      <c r="AK347" s="730"/>
      <c r="AL347" s="730"/>
      <c r="AM347" s="730"/>
      <c r="AN347" s="813"/>
    </row>
    <row r="348" spans="1:40" s="815" customFormat="1" ht="15" hidden="1" customHeight="1" x14ac:dyDescent="0.25">
      <c r="A348" s="903"/>
      <c r="B348" s="816"/>
      <c r="C348" s="816"/>
      <c r="D348" s="816"/>
      <c r="E348" s="816"/>
      <c r="F348" s="816"/>
      <c r="G348" s="816"/>
      <c r="H348" s="816"/>
      <c r="I348" s="816"/>
      <c r="J348" s="816"/>
      <c r="K348" s="816"/>
      <c r="L348" s="816"/>
      <c r="M348" s="816"/>
      <c r="N348" s="816"/>
      <c r="O348" s="816"/>
      <c r="P348" s="816"/>
      <c r="Q348" s="816"/>
      <c r="R348" s="816"/>
      <c r="S348" s="816"/>
      <c r="T348" s="816"/>
      <c r="U348" s="816"/>
      <c r="V348" s="816"/>
      <c r="W348" s="1155"/>
      <c r="AA348" s="1777"/>
      <c r="AB348" s="1777"/>
      <c r="AC348" s="1777"/>
      <c r="AD348" s="1777"/>
      <c r="AE348" s="1777"/>
      <c r="AF348" s="1777"/>
      <c r="AG348" s="1777"/>
      <c r="AH348" s="1777"/>
      <c r="AI348" s="1777"/>
      <c r="AN348" s="1138"/>
    </row>
  </sheetData>
  <mergeCells count="86">
    <mergeCell ref="D238:E238"/>
    <mergeCell ref="D239:E239"/>
    <mergeCell ref="D240:E240"/>
    <mergeCell ref="D241:E241"/>
    <mergeCell ref="D233:E233"/>
    <mergeCell ref="D234:E234"/>
    <mergeCell ref="D235:E235"/>
    <mergeCell ref="D236:E236"/>
    <mergeCell ref="D237:E237"/>
    <mergeCell ref="D225:E225"/>
    <mergeCell ref="D226:E226"/>
    <mergeCell ref="D227:E227"/>
    <mergeCell ref="D229:E229"/>
    <mergeCell ref="D230:E230"/>
    <mergeCell ref="D220:E220"/>
    <mergeCell ref="D221:E221"/>
    <mergeCell ref="D222:E222"/>
    <mergeCell ref="D223:E223"/>
    <mergeCell ref="D224:E224"/>
    <mergeCell ref="D214:E214"/>
    <mergeCell ref="D215:E215"/>
    <mergeCell ref="D217:E217"/>
    <mergeCell ref="D218:E218"/>
    <mergeCell ref="D219:E219"/>
    <mergeCell ref="D206:E206"/>
    <mergeCell ref="D208:E208"/>
    <mergeCell ref="D209:E209"/>
    <mergeCell ref="D211:E211"/>
    <mergeCell ref="D212:E212"/>
    <mergeCell ref="D201:E201"/>
    <mergeCell ref="D202:E202"/>
    <mergeCell ref="D203:E203"/>
    <mergeCell ref="D205:E205"/>
    <mergeCell ref="D196:E196"/>
    <mergeCell ref="D197:E197"/>
    <mergeCell ref="D198:E198"/>
    <mergeCell ref="D199:E199"/>
    <mergeCell ref="D200:E200"/>
    <mergeCell ref="D326:M326"/>
    <mergeCell ref="D327:M327"/>
    <mergeCell ref="D328:M328"/>
    <mergeCell ref="D319:M319"/>
    <mergeCell ref="D320:M320"/>
    <mergeCell ref="D321:M321"/>
    <mergeCell ref="D322:M322"/>
    <mergeCell ref="D325:M325"/>
    <mergeCell ref="F196:G196"/>
    <mergeCell ref="F197:G197"/>
    <mergeCell ref="F198:G198"/>
    <mergeCell ref="F199:G199"/>
    <mergeCell ref="F200:G200"/>
    <mergeCell ref="F201:G201"/>
    <mergeCell ref="F202:G202"/>
    <mergeCell ref="F203:G203"/>
    <mergeCell ref="F205:G205"/>
    <mergeCell ref="F206:G206"/>
    <mergeCell ref="F208:G208"/>
    <mergeCell ref="F209:G209"/>
    <mergeCell ref="F211:G211"/>
    <mergeCell ref="F212:G212"/>
    <mergeCell ref="F214:G214"/>
    <mergeCell ref="F222:G222"/>
    <mergeCell ref="F223:G223"/>
    <mergeCell ref="F224:G224"/>
    <mergeCell ref="F225:G225"/>
    <mergeCell ref="F215:G215"/>
    <mergeCell ref="F217:G217"/>
    <mergeCell ref="F218:G218"/>
    <mergeCell ref="F219:G219"/>
    <mergeCell ref="F220:G220"/>
    <mergeCell ref="F240:G240"/>
    <mergeCell ref="F241:G241"/>
    <mergeCell ref="F233:G233"/>
    <mergeCell ref="C196:C197"/>
    <mergeCell ref="B196:B197"/>
    <mergeCell ref="F235:G235"/>
    <mergeCell ref="F236:G236"/>
    <mergeCell ref="F237:G237"/>
    <mergeCell ref="F238:G238"/>
    <mergeCell ref="F239:G239"/>
    <mergeCell ref="F226:G226"/>
    <mergeCell ref="F227:G227"/>
    <mergeCell ref="F229:G229"/>
    <mergeCell ref="F230:G230"/>
    <mergeCell ref="F234:G234"/>
    <mergeCell ref="F221:G221"/>
  </mergeCells>
  <conditionalFormatting sqref="AM191:XFD194 A189:XFD189 A188:AC188 AJ188:XFD188 AJ190:XFD190 A190:AC195 AJ195:XFD195 I290 H291:I292 A290:F292 A297:F297 H297:I297 A288:I289 A308:XFD1048576 A298:I307 A293:I296 A196:XFD287 A1:XFD187 J288:XFD307 B291:B302">
    <cfRule type="cellIs" dxfId="107" priority="171" stopIfTrue="1" operator="equal">
      <formula>"Pass"</formula>
    </cfRule>
    <cfRule type="cellIs" dxfId="106" priority="202" stopIfTrue="1" operator="equal">
      <formula>"No"</formula>
    </cfRule>
    <cfRule type="cellIs" dxfId="105" priority="203" stopIfTrue="1" operator="equal">
      <formula>"Fail"</formula>
    </cfRule>
    <cfRule type="cellIs" dxfId="104" priority="216" stopIfTrue="1" operator="equal">
      <formula>"please check"</formula>
    </cfRule>
  </conditionalFormatting>
  <conditionalFormatting sqref="AD190:AI195">
    <cfRule type="cellIs" dxfId="103" priority="41" stopIfTrue="1" operator="equal">
      <formula>"Pass"</formula>
    </cfRule>
    <cfRule type="cellIs" dxfId="102" priority="42" stopIfTrue="1" operator="equal">
      <formula>"No"</formula>
    </cfRule>
    <cfRule type="cellIs" dxfId="101" priority="43" stopIfTrue="1" operator="equal">
      <formula>"Fail"</formula>
    </cfRule>
    <cfRule type="cellIs" dxfId="100" priority="44" stopIfTrue="1" operator="equal">
      <formula>"please check"</formula>
    </cfRule>
  </conditionalFormatting>
  <conditionalFormatting sqref="H290">
    <cfRule type="cellIs" dxfId="99" priority="33" stopIfTrue="1" operator="equal">
      <formula>"Pass"</formula>
    </cfRule>
    <cfRule type="cellIs" dxfId="98" priority="34" stopIfTrue="1" operator="equal">
      <formula>"No"</formula>
    </cfRule>
    <cfRule type="cellIs" dxfId="97" priority="35" stopIfTrue="1" operator="equal">
      <formula>"Fail"</formula>
    </cfRule>
    <cfRule type="cellIs" dxfId="96" priority="36" stopIfTrue="1" operator="equal">
      <formula>"please check"</formula>
    </cfRule>
  </conditionalFormatting>
  <conditionalFormatting sqref="G292">
    <cfRule type="cellIs" dxfId="95" priority="21" stopIfTrue="1" operator="equal">
      <formula>"Pass"</formula>
    </cfRule>
    <cfRule type="cellIs" dxfId="94" priority="22" stopIfTrue="1" operator="equal">
      <formula>"No"</formula>
    </cfRule>
    <cfRule type="cellIs" dxfId="93" priority="23" stopIfTrue="1" operator="equal">
      <formula>"Fail"</formula>
    </cfRule>
    <cfRule type="cellIs" dxfId="92" priority="24" stopIfTrue="1" operator="equal">
      <formula>"please check"</formula>
    </cfRule>
  </conditionalFormatting>
  <conditionalFormatting sqref="G291">
    <cfRule type="cellIs" dxfId="91" priority="25" stopIfTrue="1" operator="equal">
      <formula>"Pass"</formula>
    </cfRule>
    <cfRule type="cellIs" dxfId="90" priority="26" stopIfTrue="1" operator="equal">
      <formula>"No"</formula>
    </cfRule>
    <cfRule type="cellIs" dxfId="89" priority="27" stopIfTrue="1" operator="equal">
      <formula>"Fail"</formula>
    </cfRule>
    <cfRule type="cellIs" dxfId="88" priority="28" stopIfTrue="1" operator="equal">
      <formula>"please check"</formula>
    </cfRule>
  </conditionalFormatting>
  <conditionalFormatting sqref="G297">
    <cfRule type="cellIs" dxfId="87" priority="17" stopIfTrue="1" operator="equal">
      <formula>"Pass"</formula>
    </cfRule>
    <cfRule type="cellIs" dxfId="86" priority="18" stopIfTrue="1" operator="equal">
      <formula>"No"</formula>
    </cfRule>
    <cfRule type="cellIs" dxfId="85" priority="19" stopIfTrue="1" operator="equal">
      <formula>"Fail"</formula>
    </cfRule>
    <cfRule type="cellIs" dxfId="84" priority="20" stopIfTrue="1" operator="equal">
      <formula>"please check"</formula>
    </cfRule>
  </conditionalFormatting>
  <conditionalFormatting sqref="G290">
    <cfRule type="cellIs" dxfId="83" priority="9" stopIfTrue="1" operator="equal">
      <formula>"Pass"</formula>
    </cfRule>
    <cfRule type="cellIs" dxfId="82" priority="10" stopIfTrue="1" operator="equal">
      <formula>"No"</formula>
    </cfRule>
    <cfRule type="cellIs" dxfId="81" priority="11" stopIfTrue="1" operator="equal">
      <formula>"Fail"</formula>
    </cfRule>
    <cfRule type="cellIs" dxfId="80" priority="12"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7" manualBreakCount="7">
    <brk id="41" max="19" man="1"/>
    <brk id="89" max="19" man="1"/>
    <brk id="132" max="19" man="1"/>
    <brk id="224" max="39" man="1"/>
    <brk id="257" max="34" man="1"/>
    <brk id="286" max="19" man="1"/>
    <brk id="313" max="19" man="1"/>
  </rowBreaks>
  <colBreaks count="1" manualBreakCount="1">
    <brk id="20" min="313" max="347" man="1"/>
  </colBreaks>
  <ignoredErrors>
    <ignoredError sqref="C32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J105"/>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53" customWidth="1"/>
    <col min="2" max="2" width="100.7109375" style="146" customWidth="1"/>
    <col min="3" max="3" width="18.7109375" style="146" customWidth="1"/>
    <col min="4" max="5" width="18.7109375" style="259" customWidth="1"/>
    <col min="6" max="9" width="16.7109375" style="259" customWidth="1"/>
    <col min="10" max="10" width="1.7109375" style="259" customWidth="1"/>
    <col min="11" max="16384" width="16.85546875" style="259" hidden="1"/>
  </cols>
  <sheetData>
    <row r="1" spans="1:10" s="144" customFormat="1" ht="30" customHeight="1" x14ac:dyDescent="0.55000000000000004">
      <c r="A1" s="1831" t="s">
        <v>243</v>
      </c>
      <c r="B1" s="1832"/>
      <c r="C1" s="1833" t="str">
        <f>CONCATENATE("v",Parameters!C4,".",Parameters!D4,".",Parameters!E4)</f>
        <v>v4.0.S3</v>
      </c>
      <c r="D1" s="1834"/>
      <c r="E1" s="1834"/>
      <c r="F1" s="1834"/>
      <c r="G1" s="1834"/>
      <c r="H1" s="1834"/>
      <c r="I1" s="1834"/>
      <c r="J1" s="1799"/>
    </row>
    <row r="2" spans="1:10" ht="30" customHeight="1" x14ac:dyDescent="0.35">
      <c r="A2" s="1835" t="s">
        <v>148</v>
      </c>
      <c r="B2" s="1836"/>
      <c r="C2" s="1837"/>
      <c r="D2" s="1819"/>
      <c r="E2" s="1819"/>
      <c r="J2" s="636"/>
    </row>
    <row r="3" spans="1:10" s="447" customFormat="1" ht="45" customHeight="1" x14ac:dyDescent="0.25">
      <c r="A3" s="2203" t="s">
        <v>130</v>
      </c>
      <c r="B3" s="143"/>
      <c r="C3" s="147"/>
      <c r="J3" s="639"/>
    </row>
    <row r="4" spans="1:10" s="447" customFormat="1" ht="15" customHeight="1" x14ac:dyDescent="0.25">
      <c r="A4" s="698"/>
      <c r="B4" s="1223" t="s">
        <v>40</v>
      </c>
      <c r="C4" s="1838"/>
      <c r="D4" s="1839"/>
      <c r="E4" s="3"/>
      <c r="F4" s="2635" t="s">
        <v>1774</v>
      </c>
      <c r="G4" s="2635"/>
      <c r="H4" s="2635"/>
      <c r="I4" s="2635"/>
      <c r="J4" s="639"/>
    </row>
    <row r="5" spans="1:10" s="447" customFormat="1" ht="15" customHeight="1" x14ac:dyDescent="0.25">
      <c r="A5" s="698"/>
      <c r="B5" s="300" t="s">
        <v>1378</v>
      </c>
      <c r="C5" s="919"/>
      <c r="D5" s="9"/>
      <c r="E5" s="3"/>
      <c r="F5" s="2635"/>
      <c r="G5" s="2635"/>
      <c r="H5" s="2635"/>
      <c r="I5" s="2635"/>
      <c r="J5" s="639"/>
    </row>
    <row r="6" spans="1:10" s="447" customFormat="1" ht="15" customHeight="1" x14ac:dyDescent="0.25">
      <c r="A6" s="698"/>
      <c r="B6" s="300" t="s">
        <v>1428</v>
      </c>
      <c r="C6" s="1451"/>
      <c r="D6" s="9"/>
      <c r="E6" s="3"/>
      <c r="F6" s="2635"/>
      <c r="G6" s="2635"/>
      <c r="H6" s="2635"/>
      <c r="I6" s="2635"/>
      <c r="J6" s="639"/>
    </row>
    <row r="7" spans="1:10" s="447" customFormat="1" ht="15" customHeight="1" x14ac:dyDescent="0.25">
      <c r="A7" s="698"/>
      <c r="B7" s="445" t="s">
        <v>127</v>
      </c>
      <c r="C7" s="920">
        <v>1</v>
      </c>
      <c r="D7" s="159" t="str">
        <f>VLOOKUP(C7,UnitT,2)</f>
        <v>One</v>
      </c>
      <c r="E7" s="3"/>
      <c r="F7" s="2635"/>
      <c r="G7" s="2635"/>
      <c r="H7" s="2635"/>
      <c r="I7" s="2635"/>
      <c r="J7" s="639"/>
    </row>
    <row r="8" spans="1:10" s="447" customFormat="1" ht="15" customHeight="1" x14ac:dyDescent="0.25">
      <c r="A8" s="698"/>
      <c r="B8" s="915" t="s">
        <v>54</v>
      </c>
      <c r="C8" s="2227"/>
      <c r="D8" s="2227"/>
      <c r="E8" s="3"/>
      <c r="F8" s="2635"/>
      <c r="G8" s="2635"/>
      <c r="H8" s="2635"/>
      <c r="I8" s="2635"/>
      <c r="J8" s="639"/>
    </row>
    <row r="9" spans="1:10" s="447" customFormat="1" ht="60" customHeight="1" x14ac:dyDescent="0.25">
      <c r="A9" s="2203" t="s">
        <v>1582</v>
      </c>
      <c r="B9" s="143"/>
      <c r="C9" s="147"/>
      <c r="F9" s="2635"/>
      <c r="G9" s="2635"/>
      <c r="H9" s="2635"/>
      <c r="I9" s="2635"/>
      <c r="J9" s="639"/>
    </row>
    <row r="10" spans="1:10" s="451" customFormat="1" ht="30" customHeight="1" x14ac:dyDescent="0.25">
      <c r="A10" s="2203" t="s">
        <v>1581</v>
      </c>
      <c r="B10" s="449"/>
      <c r="C10" s="450"/>
      <c r="F10" s="2635"/>
      <c r="G10" s="2635"/>
      <c r="H10" s="2635"/>
      <c r="I10" s="2635"/>
      <c r="J10" s="1840"/>
    </row>
    <row r="11" spans="1:10" s="447" customFormat="1" ht="15" customHeight="1" x14ac:dyDescent="0.25">
      <c r="A11" s="586"/>
      <c r="B11" s="1188" t="s">
        <v>83</v>
      </c>
      <c r="C11" s="1187"/>
      <c r="F11" s="2635"/>
      <c r="G11" s="2635"/>
      <c r="H11" s="2635"/>
      <c r="I11" s="2635"/>
      <c r="J11" s="639"/>
    </row>
    <row r="12" spans="1:10" s="447" customFormat="1" ht="15" customHeight="1" x14ac:dyDescent="0.25">
      <c r="A12" s="698"/>
      <c r="B12" s="300" t="s">
        <v>1308</v>
      </c>
      <c r="C12" s="921"/>
      <c r="F12" s="2635"/>
      <c r="G12" s="2635"/>
      <c r="H12" s="2635"/>
      <c r="I12" s="2635"/>
      <c r="J12" s="639"/>
    </row>
    <row r="13" spans="1:10" s="447" customFormat="1" ht="15" customHeight="1" x14ac:dyDescent="0.25">
      <c r="A13" s="698"/>
      <c r="B13" s="300" t="s">
        <v>1309</v>
      </c>
      <c r="C13" s="921"/>
      <c r="F13" s="2635"/>
      <c r="G13" s="2635"/>
      <c r="H13" s="2635"/>
      <c r="I13" s="2635"/>
      <c r="J13" s="639"/>
    </row>
    <row r="14" spans="1:10" s="447" customFormat="1" ht="30" customHeight="1" x14ac:dyDescent="0.25">
      <c r="A14" s="698"/>
      <c r="B14" s="1828" t="s">
        <v>1597</v>
      </c>
      <c r="C14" s="1659"/>
      <c r="F14" s="2635"/>
      <c r="G14" s="2635"/>
      <c r="H14" s="2635"/>
      <c r="I14" s="2635"/>
      <c r="J14" s="639"/>
    </row>
    <row r="15" spans="1:10" s="447" customFormat="1" ht="15" customHeight="1" x14ac:dyDescent="0.25">
      <c r="A15" s="698"/>
      <c r="B15" s="601" t="s">
        <v>1310</v>
      </c>
      <c r="C15" s="1827"/>
      <c r="F15" s="2635"/>
      <c r="G15" s="2635"/>
      <c r="H15" s="2635"/>
      <c r="I15" s="2635"/>
      <c r="J15" s="639"/>
    </row>
    <row r="16" spans="1:10" s="447" customFormat="1" ht="60" customHeight="1" x14ac:dyDescent="0.25">
      <c r="A16" s="2203" t="s">
        <v>816</v>
      </c>
      <c r="B16" s="143"/>
      <c r="C16" s="147"/>
      <c r="F16" s="2635"/>
      <c r="G16" s="2635"/>
      <c r="H16" s="2635"/>
      <c r="I16" s="2635"/>
      <c r="J16" s="639"/>
    </row>
    <row r="17" spans="1:10" s="447" customFormat="1" ht="30" customHeight="1" x14ac:dyDescent="0.25">
      <c r="A17" s="698"/>
      <c r="B17" s="1841"/>
      <c r="C17" s="1592" t="s">
        <v>735</v>
      </c>
      <c r="D17" s="1593" t="s">
        <v>1487</v>
      </c>
      <c r="F17" s="2635"/>
      <c r="G17" s="2635"/>
      <c r="H17" s="2635"/>
      <c r="I17" s="2635"/>
      <c r="J17" s="782"/>
    </row>
    <row r="18" spans="1:10" s="447" customFormat="1" ht="15" customHeight="1" x14ac:dyDescent="0.25">
      <c r="A18" s="698"/>
      <c r="B18" s="1188" t="s">
        <v>1620</v>
      </c>
      <c r="C18" s="1842"/>
      <c r="D18" s="1842"/>
      <c r="F18" s="2635"/>
      <c r="G18" s="2635"/>
      <c r="H18" s="2635"/>
      <c r="I18" s="2635"/>
      <c r="J18" s="782"/>
    </row>
    <row r="19" spans="1:10" s="447" customFormat="1" ht="15" customHeight="1" x14ac:dyDescent="0.25">
      <c r="A19" s="555"/>
      <c r="B19" s="793" t="s">
        <v>815</v>
      </c>
      <c r="C19" s="921"/>
      <c r="D19" s="1385"/>
      <c r="J19" s="639"/>
    </row>
    <row r="20" spans="1:10" s="447" customFormat="1" ht="15" customHeight="1" x14ac:dyDescent="0.25">
      <c r="A20" s="555"/>
      <c r="B20" s="793" t="s">
        <v>813</v>
      </c>
      <c r="C20" s="921"/>
      <c r="D20" s="1591"/>
      <c r="J20" s="639"/>
    </row>
    <row r="21" spans="1:10" s="447" customFormat="1" ht="15" customHeight="1" x14ac:dyDescent="0.25">
      <c r="A21" s="555"/>
      <c r="B21" s="793" t="s">
        <v>814</v>
      </c>
      <c r="C21" s="921"/>
      <c r="D21" s="1591"/>
      <c r="J21" s="639"/>
    </row>
    <row r="22" spans="1:10" s="447" customFormat="1" ht="15" customHeight="1" x14ac:dyDescent="0.25">
      <c r="A22" s="555"/>
      <c r="B22" s="916" t="s">
        <v>512</v>
      </c>
      <c r="C22" s="1827"/>
      <c r="D22" s="1594"/>
      <c r="J22" s="639"/>
    </row>
    <row r="23" spans="1:10" s="447" customFormat="1" ht="15" customHeight="1" x14ac:dyDescent="0.25">
      <c r="A23" s="698"/>
      <c r="B23" s="1188" t="s">
        <v>1621</v>
      </c>
      <c r="C23" s="1842"/>
      <c r="D23" s="1842"/>
      <c r="J23" s="782"/>
    </row>
    <row r="24" spans="1:10" s="447" customFormat="1" ht="15" customHeight="1" x14ac:dyDescent="0.25">
      <c r="A24" s="555"/>
      <c r="B24" s="793" t="s">
        <v>815</v>
      </c>
      <c r="C24" s="921"/>
      <c r="D24" s="1385"/>
      <c r="J24" s="639"/>
    </row>
    <row r="25" spans="1:10" s="447" customFormat="1" ht="15" customHeight="1" x14ac:dyDescent="0.25">
      <c r="A25" s="555"/>
      <c r="B25" s="793" t="s">
        <v>1573</v>
      </c>
      <c r="C25" s="921"/>
      <c r="D25" s="1385"/>
      <c r="J25" s="639"/>
    </row>
    <row r="26" spans="1:10" s="447" customFormat="1" ht="15" customHeight="1" x14ac:dyDescent="0.25">
      <c r="A26" s="555"/>
      <c r="B26" s="793" t="s">
        <v>1574</v>
      </c>
      <c r="C26" s="921"/>
      <c r="D26" s="1591"/>
      <c r="J26" s="639"/>
    </row>
    <row r="27" spans="1:10" s="447" customFormat="1" ht="15" customHeight="1" x14ac:dyDescent="0.25">
      <c r="A27" s="555"/>
      <c r="B27" s="916" t="s">
        <v>1575</v>
      </c>
      <c r="C27" s="1827"/>
      <c r="D27" s="1594"/>
      <c r="J27" s="639"/>
    </row>
    <row r="28" spans="1:10" s="447" customFormat="1" ht="15" customHeight="1" x14ac:dyDescent="0.25">
      <c r="A28" s="555"/>
      <c r="B28" s="624" t="s">
        <v>878</v>
      </c>
      <c r="C28" s="1843"/>
      <c r="D28" s="1256"/>
      <c r="J28" s="639"/>
    </row>
    <row r="29" spans="1:10" s="447" customFormat="1" ht="60" customHeight="1" x14ac:dyDescent="0.25">
      <c r="A29" s="2203" t="s">
        <v>1513</v>
      </c>
      <c r="B29" s="143"/>
      <c r="C29" s="147"/>
      <c r="J29" s="639"/>
    </row>
    <row r="30" spans="1:10" s="447" customFormat="1" ht="15" customHeight="1" x14ac:dyDescent="0.25">
      <c r="A30" s="698"/>
      <c r="B30" s="1223" t="s">
        <v>808</v>
      </c>
      <c r="C30" s="1187"/>
      <c r="J30" s="639"/>
    </row>
    <row r="31" spans="1:10" s="447" customFormat="1" ht="15" customHeight="1" x14ac:dyDescent="0.25">
      <c r="A31" s="698"/>
      <c r="B31" s="187" t="s">
        <v>809</v>
      </c>
      <c r="C31" s="921"/>
      <c r="J31" s="639"/>
    </row>
    <row r="32" spans="1:10" s="447" customFormat="1" ht="15" customHeight="1" x14ac:dyDescent="0.25">
      <c r="A32" s="1844"/>
      <c r="B32" s="793" t="s">
        <v>810</v>
      </c>
      <c r="C32" s="921"/>
      <c r="J32" s="639"/>
    </row>
    <row r="33" spans="1:10" s="447" customFormat="1" ht="15" customHeight="1" x14ac:dyDescent="0.25">
      <c r="A33" s="1844"/>
      <c r="B33" s="795" t="s">
        <v>811</v>
      </c>
      <c r="C33" s="921"/>
      <c r="J33" s="639"/>
    </row>
    <row r="34" spans="1:10" s="447" customFormat="1" ht="15" customHeight="1" x14ac:dyDescent="0.25">
      <c r="A34" s="1844"/>
      <c r="B34" s="795" t="s">
        <v>812</v>
      </c>
      <c r="C34" s="1659"/>
      <c r="J34" s="639"/>
    </row>
    <row r="35" spans="1:10" s="447" customFormat="1" ht="15" customHeight="1" x14ac:dyDescent="0.25">
      <c r="A35" s="1844"/>
      <c r="B35" s="601" t="s">
        <v>1764</v>
      </c>
      <c r="C35" s="2202"/>
      <c r="J35" s="639"/>
    </row>
    <row r="36" spans="1:10" s="447" customFormat="1" ht="60" customHeight="1" x14ac:dyDescent="0.25">
      <c r="A36" s="2203" t="s">
        <v>1576</v>
      </c>
      <c r="B36" s="143"/>
      <c r="C36" s="147"/>
      <c r="J36" s="639"/>
    </row>
    <row r="37" spans="1:10" s="447" customFormat="1" ht="30" customHeight="1" x14ac:dyDescent="0.25">
      <c r="A37" s="698"/>
      <c r="B37" s="1841"/>
      <c r="C37" s="1845" t="s">
        <v>735</v>
      </c>
      <c r="D37" s="1593" t="s">
        <v>1487</v>
      </c>
      <c r="J37" s="782"/>
    </row>
    <row r="38" spans="1:10" s="447" customFormat="1" ht="15" customHeight="1" x14ac:dyDescent="0.25">
      <c r="A38" s="586"/>
      <c r="B38" s="1223" t="s">
        <v>1577</v>
      </c>
      <c r="C38" s="2184"/>
      <c r="D38" s="821"/>
      <c r="J38" s="639"/>
    </row>
    <row r="39" spans="1:10" s="447" customFormat="1" ht="15" customHeight="1" x14ac:dyDescent="0.25">
      <c r="A39" s="586"/>
      <c r="B39" s="445" t="s">
        <v>1578</v>
      </c>
      <c r="C39" s="1405"/>
      <c r="D39" s="821"/>
      <c r="J39" s="639"/>
    </row>
    <row r="40" spans="1:10" s="447" customFormat="1" ht="15" customHeight="1" x14ac:dyDescent="0.25">
      <c r="A40" s="698"/>
      <c r="B40" s="300" t="s">
        <v>1579</v>
      </c>
      <c r="C40" s="821"/>
      <c r="D40" s="1405"/>
      <c r="J40" s="639"/>
    </row>
    <row r="41" spans="1:10" s="447" customFormat="1" ht="15" customHeight="1" x14ac:dyDescent="0.25">
      <c r="A41" s="698"/>
      <c r="B41" s="300" t="s">
        <v>1580</v>
      </c>
      <c r="C41" s="821"/>
      <c r="D41" s="1405"/>
      <c r="J41" s="639"/>
    </row>
    <row r="42" spans="1:10" s="447" customFormat="1" ht="15" customHeight="1" x14ac:dyDescent="0.25">
      <c r="A42" s="698"/>
      <c r="B42" s="601" t="s">
        <v>1518</v>
      </c>
      <c r="C42" s="1454"/>
      <c r="D42" s="1595"/>
      <c r="J42" s="639"/>
    </row>
    <row r="43" spans="1:10" s="447" customFormat="1" ht="60" customHeight="1" x14ac:dyDescent="0.25">
      <c r="A43" s="2203" t="s">
        <v>1591</v>
      </c>
      <c r="B43" s="143"/>
      <c r="C43" s="147"/>
      <c r="J43" s="639"/>
    </row>
    <row r="44" spans="1:10" s="447" customFormat="1" ht="15" customHeight="1" x14ac:dyDescent="0.25">
      <c r="A44" s="586"/>
      <c r="B44" s="1608" t="s">
        <v>1590</v>
      </c>
      <c r="C44" s="1609"/>
      <c r="J44" s="639"/>
    </row>
    <row r="45" spans="1:10" s="447" customFormat="1" ht="60" customHeight="1" x14ac:dyDescent="0.25">
      <c r="A45" s="2203" t="s">
        <v>1592</v>
      </c>
      <c r="B45" s="143"/>
      <c r="C45" s="147"/>
      <c r="J45" s="639"/>
    </row>
    <row r="46" spans="1:10" s="447" customFormat="1" ht="30" customHeight="1" x14ac:dyDescent="0.25">
      <c r="A46" s="698"/>
      <c r="B46" s="1841"/>
      <c r="C46" s="1845" t="s">
        <v>735</v>
      </c>
      <c r="D46" s="1593" t="s">
        <v>1487</v>
      </c>
      <c r="J46" s="782"/>
    </row>
    <row r="47" spans="1:10" s="447" customFormat="1" ht="15" customHeight="1" x14ac:dyDescent="0.25">
      <c r="A47" s="586"/>
      <c r="B47" s="1223" t="s">
        <v>841</v>
      </c>
      <c r="C47" s="1187"/>
      <c r="D47" s="821"/>
      <c r="J47" s="639"/>
    </row>
    <row r="48" spans="1:10" s="447" customFormat="1" ht="15" customHeight="1" x14ac:dyDescent="0.25">
      <c r="A48" s="586"/>
      <c r="B48" s="445" t="s">
        <v>732</v>
      </c>
      <c r="C48" s="1405"/>
      <c r="D48" s="1385"/>
      <c r="J48" s="639"/>
    </row>
    <row r="49" spans="1:10" s="447" customFormat="1" ht="15" customHeight="1" x14ac:dyDescent="0.25">
      <c r="A49" s="698"/>
      <c r="B49" s="445" t="s">
        <v>695</v>
      </c>
      <c r="C49" s="921"/>
      <c r="D49" s="1385"/>
      <c r="J49" s="639"/>
    </row>
    <row r="50" spans="1:10" s="447" customFormat="1" ht="15" customHeight="1" x14ac:dyDescent="0.25">
      <c r="A50" s="698"/>
      <c r="B50" s="300" t="s">
        <v>1380</v>
      </c>
      <c r="C50" s="1236"/>
      <c r="D50" s="821"/>
      <c r="J50" s="639"/>
    </row>
    <row r="51" spans="1:10" s="447" customFormat="1" ht="15" customHeight="1" x14ac:dyDescent="0.25">
      <c r="A51" s="698"/>
      <c r="B51" s="601" t="s">
        <v>1381</v>
      </c>
      <c r="C51" s="922"/>
      <c r="D51" s="1256"/>
      <c r="J51" s="639"/>
    </row>
    <row r="52" spans="1:10" s="447" customFormat="1" ht="60" customHeight="1" x14ac:dyDescent="0.25">
      <c r="A52" s="2203" t="s">
        <v>1593</v>
      </c>
      <c r="B52" s="143"/>
      <c r="C52" s="147"/>
      <c r="J52" s="639"/>
    </row>
    <row r="53" spans="1:10" s="447" customFormat="1" ht="15" customHeight="1" x14ac:dyDescent="0.25">
      <c r="A53" s="586"/>
      <c r="B53" s="1846" t="s">
        <v>111</v>
      </c>
      <c r="C53" s="1847"/>
      <c r="J53" s="639"/>
    </row>
    <row r="54" spans="1:10" s="447" customFormat="1" ht="15" customHeight="1" x14ac:dyDescent="0.25">
      <c r="A54" s="1848"/>
      <c r="B54" s="147"/>
      <c r="C54" s="147"/>
      <c r="D54" s="807"/>
      <c r="E54" s="807"/>
      <c r="F54" s="259"/>
      <c r="G54" s="259"/>
      <c r="H54" s="259"/>
      <c r="I54" s="259"/>
      <c r="J54" s="1849"/>
    </row>
    <row r="55" spans="1:10" ht="45" customHeight="1" x14ac:dyDescent="0.35">
      <c r="A55" s="1835" t="s">
        <v>168</v>
      </c>
      <c r="B55" s="1836"/>
      <c r="C55" s="1837"/>
      <c r="D55" s="1819"/>
      <c r="E55" s="1819"/>
      <c r="F55" s="1757"/>
      <c r="G55" s="1757"/>
      <c r="H55" s="1757"/>
      <c r="I55" s="1757"/>
      <c r="J55" s="636"/>
    </row>
    <row r="56" spans="1:10" s="447" customFormat="1" ht="45" customHeight="1" x14ac:dyDescent="0.25">
      <c r="A56" s="698"/>
      <c r="B56" s="154" t="str">
        <f>CONCATENATE("Data in cells C ", ROW(C58), " to C", ROW(C71), " must be in line with regulatory reporting.")</f>
        <v>Data in cells C 58 to C71 must be in line with regulatory reporting.</v>
      </c>
      <c r="C56" s="147"/>
      <c r="F56" s="2207"/>
      <c r="G56" s="2207"/>
      <c r="H56" s="2207"/>
      <c r="I56" s="2207"/>
      <c r="J56" s="639"/>
    </row>
    <row r="57" spans="1:10" s="447" customFormat="1" ht="45" customHeight="1" x14ac:dyDescent="0.25">
      <c r="A57" s="698"/>
      <c r="B57" s="1841"/>
      <c r="C57" s="1845" t="s">
        <v>240</v>
      </c>
      <c r="D57" s="1850" t="s">
        <v>261</v>
      </c>
      <c r="E57" s="1593" t="s">
        <v>305</v>
      </c>
      <c r="F57" s="197"/>
      <c r="G57" s="197"/>
      <c r="H57" s="197"/>
      <c r="I57" s="197"/>
      <c r="J57" s="782"/>
    </row>
    <row r="58" spans="1:10" s="447" customFormat="1" ht="15" customHeight="1" x14ac:dyDescent="0.25">
      <c r="A58" s="586"/>
      <c r="B58" s="917" t="s">
        <v>101</v>
      </c>
      <c r="C58" s="923" t="str">
        <f>IF(AND(ISNUMBER(C59), ISNUMBER(C62), ISNUMBER(C67), ISNUMBER(C71)), C59+C62+C67+C71, "")</f>
        <v/>
      </c>
      <c r="D58" s="162" t="str">
        <f>IF(AND(ISNUMBER(D59),ISNUMBER(D62),ISNUMBER(D67)),D59+D62+D67,"")</f>
        <v/>
      </c>
      <c r="E58" s="1851" t="str">
        <f>IF(AND(ISNUMBER(E59),ISNUMBER(E62),ISNUMBER(E67)),E59+E62+E67,"")</f>
        <v/>
      </c>
      <c r="F58" s="197"/>
      <c r="G58" s="197"/>
      <c r="H58" s="197"/>
      <c r="I58" s="197"/>
      <c r="J58" s="782"/>
    </row>
    <row r="59" spans="1:10" s="447" customFormat="1" ht="15" customHeight="1" x14ac:dyDescent="0.25">
      <c r="A59" s="586"/>
      <c r="B59" s="1829" t="s">
        <v>27</v>
      </c>
      <c r="C59" s="924" t="str">
        <f>IF(AND(ISNUMBER(C60),ISNUMBER(C61)),C60-C61,"")</f>
        <v/>
      </c>
      <c r="D59" s="163" t="str">
        <f>IF(ISNUMBER(DefCap!D65),DefCap!D65,"")</f>
        <v/>
      </c>
      <c r="E59" s="163" t="str">
        <f>IF(ISNUMBER(DefCap!E65),DefCap!E65,"")</f>
        <v/>
      </c>
      <c r="F59" s="197"/>
      <c r="G59" s="197"/>
      <c r="H59" s="197"/>
      <c r="I59" s="197"/>
      <c r="J59" s="782"/>
    </row>
    <row r="60" spans="1:10" s="447" customFormat="1" ht="15" customHeight="1" x14ac:dyDescent="0.25">
      <c r="A60" s="586"/>
      <c r="B60" s="1830" t="s">
        <v>165</v>
      </c>
      <c r="C60" s="611"/>
      <c r="D60" s="163" t="str">
        <f>IF(ISNUMBER(DefCap!D33),DefCap!D33,"")</f>
        <v/>
      </c>
      <c r="E60" s="163" t="str">
        <f>IF(ISNUMBER(DefCap!E33),DefCap!E33,"")</f>
        <v/>
      </c>
      <c r="F60" s="197"/>
      <c r="G60" s="197"/>
      <c r="H60" s="197"/>
      <c r="I60" s="197"/>
      <c r="J60" s="782"/>
    </row>
    <row r="61" spans="1:10" s="447" customFormat="1" ht="15" customHeight="1" x14ac:dyDescent="0.25">
      <c r="A61" s="586"/>
      <c r="B61" s="1830" t="s">
        <v>93</v>
      </c>
      <c r="C61" s="611"/>
      <c r="D61" s="163" t="str">
        <f>IF(ISNUMBER(DefCap!D64),DefCap!D64,"")</f>
        <v/>
      </c>
      <c r="E61" s="163" t="str">
        <f>IF(ISNUMBER(DefCap!E64),DefCap!E64,"")</f>
        <v/>
      </c>
      <c r="F61" s="197"/>
      <c r="G61" s="197"/>
      <c r="H61" s="197"/>
      <c r="I61" s="197"/>
      <c r="J61" s="782"/>
    </row>
    <row r="62" spans="1:10" s="447" customFormat="1" ht="15" customHeight="1" x14ac:dyDescent="0.25">
      <c r="A62" s="586"/>
      <c r="B62" s="1829" t="s">
        <v>28</v>
      </c>
      <c r="C62" s="924" t="str">
        <f>IF(AND(ISNUMBER(C63),ISNUMBER(C64)),C63-C64,"")</f>
        <v/>
      </c>
      <c r="D62" s="163" t="str">
        <f>IF(ISNUMBER(DefCap!D83),DefCap!D83,"")</f>
        <v/>
      </c>
      <c r="E62" s="163" t="str">
        <f>IF(ISNUMBER(DefCap!E83),DefCap!E83,"")</f>
        <v/>
      </c>
      <c r="F62" s="197"/>
      <c r="G62" s="197"/>
      <c r="H62" s="197"/>
      <c r="I62" s="197"/>
      <c r="J62" s="782"/>
    </row>
    <row r="63" spans="1:10" s="447" customFormat="1" ht="15" customHeight="1" x14ac:dyDescent="0.25">
      <c r="A63" s="586"/>
      <c r="B63" s="1830" t="s">
        <v>165</v>
      </c>
      <c r="C63" s="611"/>
      <c r="D63" s="163" t="str">
        <f>IF(ISNUMBER(DefCap!D72),DefCap!D72,"")</f>
        <v/>
      </c>
      <c r="E63" s="163" t="str">
        <f>IF(ISNUMBER(DefCap!E72),DefCap!E72,"")</f>
        <v/>
      </c>
      <c r="F63" s="197"/>
      <c r="G63" s="197"/>
      <c r="H63" s="197"/>
      <c r="I63" s="197"/>
      <c r="J63" s="782"/>
    </row>
    <row r="64" spans="1:10" s="447" customFormat="1" ht="15" customHeight="1" x14ac:dyDescent="0.25">
      <c r="A64" s="586"/>
      <c r="B64" s="1830" t="s">
        <v>93</v>
      </c>
      <c r="C64" s="866"/>
      <c r="D64" s="163" t="str">
        <f>IF(ISNUMBER(DefCap!D82),DefCap!D82,"")</f>
        <v/>
      </c>
      <c r="E64" s="163" t="str">
        <f>IF(ISNUMBER(DefCap!E82),DefCap!E82,"")</f>
        <v/>
      </c>
      <c r="F64" s="2634"/>
      <c r="G64" s="2634"/>
      <c r="H64" s="2634"/>
      <c r="I64" s="2634"/>
      <c r="J64" s="782"/>
    </row>
    <row r="65" spans="1:10" s="447" customFormat="1" ht="15" customHeight="1" x14ac:dyDescent="0.25">
      <c r="A65" s="586"/>
      <c r="B65" s="820" t="s">
        <v>239</v>
      </c>
      <c r="C65" s="834" t="str">
        <f>IF(AND(ISNUMBER(C63), ISNUMBER(C64)), IF(C63&gt;=C64, "Pass", "Fail"), "")</f>
        <v/>
      </c>
      <c r="D65" s="821"/>
      <c r="E65" s="105"/>
      <c r="F65" s="197"/>
      <c r="G65" s="197"/>
      <c r="H65" s="197"/>
      <c r="I65" s="197"/>
      <c r="J65" s="782"/>
    </row>
    <row r="66" spans="1:10" s="447" customFormat="1" ht="15" customHeight="1" x14ac:dyDescent="0.25">
      <c r="A66" s="586"/>
      <c r="B66" s="1829" t="s">
        <v>31</v>
      </c>
      <c r="C66" s="923" t="str">
        <f>IF(AND(ISNUMBER(C59),ISNUMBER(C62)),C59+C62,"")</f>
        <v/>
      </c>
      <c r="D66" s="163" t="str">
        <f>IF(AND(ISNUMBER(D59),ISNUMBER(D62)),D59+D62,"")</f>
        <v/>
      </c>
      <c r="E66" s="163" t="str">
        <f>IF(AND(ISNUMBER(E59),ISNUMBER(E62)),E59+E62,"")</f>
        <v/>
      </c>
      <c r="F66" s="197"/>
      <c r="G66" s="197"/>
      <c r="H66" s="197"/>
      <c r="I66" s="197"/>
      <c r="J66" s="782"/>
    </row>
    <row r="67" spans="1:10" s="447" customFormat="1" ht="15" customHeight="1" x14ac:dyDescent="0.25">
      <c r="A67" s="586"/>
      <c r="B67" s="1829" t="s">
        <v>29</v>
      </c>
      <c r="C67" s="924" t="str">
        <f>IF(AND(ISNUMBER(C68),ISNUMBER(C69)),C68-C69,"")</f>
        <v/>
      </c>
      <c r="D67" s="163" t="str">
        <f>IF(ISNUMBER(DefCap!D106),DefCap!D106,"")</f>
        <v/>
      </c>
      <c r="E67" s="163" t="str">
        <f>IF(ISNUMBER(DefCap!E106),DefCap!E106,"")</f>
        <v/>
      </c>
      <c r="F67" s="197"/>
      <c r="G67" s="197"/>
      <c r="H67" s="197"/>
      <c r="I67" s="197"/>
      <c r="J67" s="782"/>
    </row>
    <row r="68" spans="1:10" s="447" customFormat="1" ht="15" customHeight="1" x14ac:dyDescent="0.25">
      <c r="A68" s="586"/>
      <c r="B68" s="1830" t="s">
        <v>92</v>
      </c>
      <c r="C68" s="611"/>
      <c r="D68" s="163" t="str">
        <f>IF(ISNUMBER(DefCap!D92),DefCap!D92,"")</f>
        <v/>
      </c>
      <c r="E68" s="163" t="str">
        <f>IF(ISNUMBER(DefCap!E92),DefCap!E92,"")</f>
        <v/>
      </c>
      <c r="F68" s="197"/>
      <c r="G68" s="197"/>
      <c r="H68" s="197"/>
      <c r="I68" s="197"/>
      <c r="J68" s="782"/>
    </row>
    <row r="69" spans="1:10" s="447" customFormat="1" ht="15" customHeight="1" x14ac:dyDescent="0.25">
      <c r="A69" s="586"/>
      <c r="B69" s="1830" t="s">
        <v>93</v>
      </c>
      <c r="C69" s="611"/>
      <c r="D69" s="163" t="str">
        <f>IF(ISNUMBER(DefCap!D105),DefCap!D105,"")</f>
        <v/>
      </c>
      <c r="E69" s="163" t="str">
        <f>IF(ISNUMBER(DefCap!E105),DefCap!E105,"")</f>
        <v/>
      </c>
      <c r="F69" s="2634"/>
      <c r="G69" s="2634"/>
      <c r="H69" s="2634"/>
      <c r="I69" s="2634"/>
      <c r="J69" s="782"/>
    </row>
    <row r="70" spans="1:10" s="447" customFormat="1" ht="15" customHeight="1" x14ac:dyDescent="0.25">
      <c r="A70" s="586"/>
      <c r="B70" s="820" t="s">
        <v>238</v>
      </c>
      <c r="C70" s="834" t="str">
        <f>IF(AND(ISNUMBER(C68), ISNUMBER(C69)), IF(C68&gt;=C69, "Pass", "Fail"), "")</f>
        <v/>
      </c>
      <c r="D70" s="105"/>
      <c r="E70" s="105"/>
      <c r="F70" s="2634"/>
      <c r="G70" s="2634"/>
      <c r="H70" s="2634"/>
      <c r="I70" s="2634"/>
      <c r="J70" s="782"/>
    </row>
    <row r="71" spans="1:10" s="447" customFormat="1" ht="15" customHeight="1" x14ac:dyDescent="0.25">
      <c r="A71" s="586"/>
      <c r="B71" s="918" t="s">
        <v>30</v>
      </c>
      <c r="C71" s="612"/>
      <c r="D71" s="142"/>
      <c r="E71" s="142"/>
      <c r="F71" s="147"/>
      <c r="G71" s="147"/>
      <c r="H71" s="147"/>
      <c r="I71" s="147"/>
      <c r="J71" s="782"/>
    </row>
    <row r="72" spans="1:10" s="447" customFormat="1" ht="15" customHeight="1" x14ac:dyDescent="0.25">
      <c r="A72" s="1852"/>
      <c r="B72" s="679"/>
      <c r="C72" s="679"/>
      <c r="D72" s="679"/>
      <c r="E72" s="679"/>
      <c r="F72" s="807"/>
      <c r="G72" s="807"/>
      <c r="H72" s="807"/>
      <c r="I72" s="807"/>
      <c r="J72" s="782"/>
    </row>
    <row r="73" spans="1:10" s="447" customFormat="1" ht="60" customHeight="1" x14ac:dyDescent="0.25">
      <c r="A73" s="1388" t="s">
        <v>94</v>
      </c>
      <c r="B73" s="1779"/>
      <c r="C73" s="1853"/>
      <c r="D73" s="1757"/>
      <c r="E73" s="1757"/>
      <c r="J73" s="1801"/>
    </row>
    <row r="74" spans="1:10" s="447" customFormat="1" ht="15" customHeight="1" x14ac:dyDescent="0.25">
      <c r="A74" s="586"/>
      <c r="B74" s="1854"/>
      <c r="C74" s="1855" t="s">
        <v>150</v>
      </c>
      <c r="J74" s="639"/>
    </row>
    <row r="75" spans="1:10" s="447" customFormat="1" ht="15" customHeight="1" x14ac:dyDescent="0.25">
      <c r="A75" s="586"/>
      <c r="B75" s="314" t="s">
        <v>86</v>
      </c>
      <c r="C75" s="925"/>
      <c r="J75" s="639"/>
    </row>
    <row r="76" spans="1:10" s="447" customFormat="1" ht="15" customHeight="1" x14ac:dyDescent="0.25">
      <c r="A76" s="586"/>
      <c r="B76" s="793" t="s">
        <v>87</v>
      </c>
      <c r="C76" s="926"/>
      <c r="J76" s="639"/>
    </row>
    <row r="77" spans="1:10" s="447" customFormat="1" ht="15" customHeight="1" x14ac:dyDescent="0.25">
      <c r="A77" s="586"/>
      <c r="B77" s="793" t="s">
        <v>88</v>
      </c>
      <c r="C77" s="926"/>
      <c r="J77" s="639"/>
    </row>
    <row r="78" spans="1:10" s="447" customFormat="1" ht="15" customHeight="1" x14ac:dyDescent="0.25">
      <c r="A78" s="586"/>
      <c r="B78" s="190" t="s">
        <v>89</v>
      </c>
      <c r="C78" s="125"/>
      <c r="J78" s="639"/>
    </row>
    <row r="79" spans="1:10" s="447" customFormat="1" ht="15" customHeight="1" x14ac:dyDescent="0.25">
      <c r="A79" s="586"/>
      <c r="B79" s="793" t="s">
        <v>22</v>
      </c>
      <c r="C79" s="926"/>
      <c r="J79" s="639"/>
    </row>
    <row r="80" spans="1:10" s="447" customFormat="1" ht="15" customHeight="1" x14ac:dyDescent="0.25">
      <c r="A80" s="586"/>
      <c r="B80" s="793" t="s">
        <v>90</v>
      </c>
      <c r="C80" s="926"/>
      <c r="J80" s="639"/>
    </row>
    <row r="81" spans="1:10" s="447" customFormat="1" ht="15" customHeight="1" x14ac:dyDescent="0.25">
      <c r="A81" s="586"/>
      <c r="B81" s="793" t="s">
        <v>91</v>
      </c>
      <c r="C81" s="926"/>
      <c r="J81" s="639"/>
    </row>
    <row r="82" spans="1:10" s="447" customFormat="1" ht="15" customHeight="1" x14ac:dyDescent="0.25">
      <c r="A82" s="586"/>
      <c r="B82" s="793" t="s">
        <v>53</v>
      </c>
      <c r="C82" s="926"/>
      <c r="J82" s="639"/>
    </row>
    <row r="83" spans="1:10" s="447" customFormat="1" ht="15" customHeight="1" x14ac:dyDescent="0.25">
      <c r="A83" s="586"/>
      <c r="B83" s="793" t="s">
        <v>56</v>
      </c>
      <c r="C83" s="926"/>
      <c r="J83" s="639"/>
    </row>
    <row r="84" spans="1:10" s="447" customFormat="1" ht="15" customHeight="1" x14ac:dyDescent="0.25">
      <c r="A84" s="586"/>
      <c r="B84" s="793" t="s">
        <v>37</v>
      </c>
      <c r="C84" s="926"/>
      <c r="J84" s="639"/>
    </row>
    <row r="85" spans="1:10" s="447" customFormat="1" ht="15" customHeight="1" x14ac:dyDescent="0.25">
      <c r="A85" s="586"/>
      <c r="B85" s="190" t="s">
        <v>69</v>
      </c>
      <c r="C85" s="125"/>
      <c r="J85" s="639"/>
    </row>
    <row r="86" spans="1:10" s="447" customFormat="1" ht="15" customHeight="1" x14ac:dyDescent="0.25">
      <c r="A86" s="586"/>
      <c r="B86" s="793" t="s">
        <v>15</v>
      </c>
      <c r="C86" s="926"/>
      <c r="J86" s="639"/>
    </row>
    <row r="87" spans="1:10" s="447" customFormat="1" ht="15" customHeight="1" x14ac:dyDescent="0.25">
      <c r="A87" s="586"/>
      <c r="B87" s="793" t="s">
        <v>2</v>
      </c>
      <c r="C87" s="926"/>
      <c r="J87" s="639"/>
    </row>
    <row r="88" spans="1:10" s="447" customFormat="1" ht="15" customHeight="1" x14ac:dyDescent="0.25">
      <c r="A88" s="586"/>
      <c r="B88" s="916" t="s">
        <v>16</v>
      </c>
      <c r="C88" s="927"/>
      <c r="J88" s="639"/>
    </row>
    <row r="89" spans="1:10" s="447" customFormat="1" ht="15" customHeight="1" x14ac:dyDescent="0.25">
      <c r="A89" s="1856"/>
      <c r="B89" s="807"/>
      <c r="C89" s="807"/>
      <c r="D89" s="807"/>
      <c r="E89" s="807"/>
      <c r="F89" s="632"/>
      <c r="G89" s="632"/>
      <c r="H89" s="632"/>
      <c r="I89" s="632"/>
      <c r="J89" s="1849"/>
    </row>
    <row r="90" spans="1:10" ht="0" hidden="1" customHeight="1" x14ac:dyDescent="0.25"/>
    <row r="91" spans="1:10" ht="0" hidden="1" customHeight="1" x14ac:dyDescent="0.25"/>
    <row r="92" spans="1:10" ht="0" hidden="1" customHeight="1" x14ac:dyDescent="0.25"/>
    <row r="93" spans="1:10" ht="0" hidden="1" customHeight="1" x14ac:dyDescent="0.25"/>
    <row r="94" spans="1:10" ht="0" hidden="1" customHeight="1" x14ac:dyDescent="0.25"/>
    <row r="95" spans="1:10" ht="0" hidden="1" customHeight="1" x14ac:dyDescent="0.25"/>
    <row r="96" spans="1:10"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row r="105" ht="0" hidden="1" customHeight="1" x14ac:dyDescent="0.25"/>
  </sheetData>
  <customSheetViews>
    <customSheetView guid="{3D2E4C4C-55B0-42AD-9B20-28C028F4BEE7}" scale="75" hiddenRows="1" hiddenColumns="1">
      <pane ySplit="1" topLeftCell="A2" activePane="bottomLeft" state="frozen"/>
      <selection pane="bottomLeft" activeCell="C16" sqref="C16"/>
      <rowBreaks count="2" manualBreakCount="2">
        <brk id="46" max="10" man="1"/>
        <brk id="78" max="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ustomSheetView>
  </customSheetViews>
  <mergeCells count="2">
    <mergeCell ref="C8:D8"/>
    <mergeCell ref="F4:I18"/>
  </mergeCells>
  <phoneticPr fontId="5" type="noConversion"/>
  <conditionalFormatting sqref="C60 C63 C71 C79:C84 C68 C86:C89 C43:C44">
    <cfRule type="cellIs" dxfId="79" priority="106" stopIfTrue="1" operator="lessThan">
      <formula>0</formula>
    </cfRule>
  </conditionalFormatting>
  <conditionalFormatting sqref="A1:E1048576 J1:XFD1048576">
    <cfRule type="cellIs" dxfId="78" priority="9" stopIfTrue="1" operator="equal">
      <formula>"Pass"</formula>
    </cfRule>
    <cfRule type="cellIs" dxfId="77" priority="10" stopIfTrue="1" operator="equal">
      <formula>"Fail"</formula>
    </cfRule>
  </conditionalFormatting>
  <conditionalFormatting sqref="F1:I1">
    <cfRule type="cellIs" dxfId="76" priority="5" stopIfTrue="1" operator="equal">
      <formula>"Pass"</formula>
    </cfRule>
    <cfRule type="cellIs" dxfId="75" priority="6" stopIfTrue="1" operator="equal">
      <formula>"Fail"</formula>
    </cfRule>
  </conditionalFormatting>
  <conditionalFormatting sqref="F89:I1048576">
    <cfRule type="cellIs" dxfId="74" priority="3" stopIfTrue="1" operator="equal">
      <formula>"Pass"</formula>
    </cfRule>
    <cfRule type="cellIs" dxfId="73" priority="4" stopIfTrue="1" operator="equal">
      <formula>"Fail"</formula>
    </cfRule>
  </conditionalFormatting>
  <conditionalFormatting sqref="F1:I3 F19:I88">
    <cfRule type="cellIs" dxfId="72" priority="1" stopIfTrue="1" operator="equal">
      <formula>"Pass"</formula>
    </cfRule>
    <cfRule type="cellIs" dxfId="71" priority="2" stopIfTrue="1" operator="equal">
      <formula>"Fail"</formula>
    </cfRule>
  </conditionalFormatting>
  <dataValidations count="5">
    <dataValidation type="list" showInputMessage="1" showErrorMessage="1" sqref="D27 C30:C34 C11:C15 C47:C49 C24:C28 D19 D24:D25 C44 C38:C39 C22:D22 D40:D42 C19:C21 D49">
      <formula1>YesNo</formula1>
    </dataValidation>
    <dataValidation type="list" showInputMessage="1" showErrorMessage="1" sqref="C8">
      <formula1>Accounting</formula1>
    </dataValidation>
    <dataValidation type="list" allowBlank="1" showInputMessage="1" showErrorMessage="1" sqref="C7">
      <formula1>UnitW</formula1>
    </dataValidation>
    <dataValidation type="list" showInputMessage="1" showErrorMessage="1" sqref="C35">
      <formula1>CRMCCF</formula1>
    </dataValidation>
    <dataValidation type="list" showInputMessage="1" showErrorMessage="1" sqref="D48">
      <formula1>YesNoSimplified</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4" max="5" man="1"/>
  </rowBreaks>
  <ignoredErrors>
    <ignoredError sqref="C60:C62 C67:C69"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000"/>
  </sheetPr>
  <dimension ref="A1:BM144"/>
  <sheetViews>
    <sheetView zoomScale="75" zoomScaleNormal="75" zoomScaleSheetLayoutView="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320" customWidth="1"/>
    <col min="2" max="2" width="90.85546875" style="320" customWidth="1"/>
    <col min="3" max="3" width="16.85546875" style="281" customWidth="1"/>
    <col min="4" max="10" width="16.85546875" style="283" customWidth="1"/>
    <col min="11" max="11" width="1.85546875" style="730" customWidth="1"/>
    <col min="12" max="12" width="16.85546875" style="281" customWidth="1"/>
    <col min="13" max="19" width="16.85546875" style="283" customWidth="1"/>
    <col min="20" max="20" width="1.85546875" style="730" customWidth="1"/>
    <col min="21" max="21" width="20.85546875" style="281" customWidth="1"/>
    <col min="22" max="23" width="20.85546875" style="283" customWidth="1"/>
    <col min="24" max="24" width="38.85546875" style="283" customWidth="1"/>
    <col min="25" max="25" width="20.85546875" style="283" customWidth="1"/>
    <col min="26" max="26" width="25.85546875" style="283" customWidth="1"/>
    <col min="27" max="27" width="40.85546875" style="281" customWidth="1"/>
    <col min="28" max="28" width="1.85546875" style="320" customWidth="1"/>
    <col min="29" max="65" width="0" style="320" hidden="1" customWidth="1"/>
    <col min="66" max="16384" width="9.140625" style="320" hidden="1"/>
  </cols>
  <sheetData>
    <row r="1" spans="1:28" s="1152" customFormat="1" ht="30" customHeight="1" x14ac:dyDescent="0.55000000000000004">
      <c r="A1" s="1371" t="s">
        <v>1311</v>
      </c>
      <c r="B1" s="1416"/>
      <c r="C1" s="1136"/>
      <c r="E1" s="1096" t="str">
        <f>CONCATENATE("Reporting unit: ", 'General Info'!$C$7, " ", 'General Info'!$C$5)</f>
        <v xml:space="preserve">Reporting unit: 1 </v>
      </c>
      <c r="F1" s="1096"/>
      <c r="G1" s="1096"/>
      <c r="H1" s="1096"/>
      <c r="K1" s="1137"/>
      <c r="T1" s="1137"/>
      <c r="AB1" s="1417"/>
    </row>
    <row r="2" spans="1:28" s="730" customFormat="1" ht="30" customHeight="1" x14ac:dyDescent="0.55000000000000004">
      <c r="A2" s="766"/>
      <c r="B2" s="767"/>
      <c r="C2" s="768"/>
      <c r="E2" s="769"/>
      <c r="F2" s="770"/>
      <c r="G2" s="770"/>
      <c r="H2" s="770"/>
      <c r="K2" s="1137"/>
      <c r="T2" s="1137"/>
      <c r="AB2" s="811"/>
    </row>
    <row r="3" spans="1:28" s="730" customFormat="1" ht="30" customHeight="1" x14ac:dyDescent="0.55000000000000004">
      <c r="A3" s="766"/>
      <c r="B3" s="1743" t="s">
        <v>1598</v>
      </c>
      <c r="C3" s="1680"/>
      <c r="D3" s="1680"/>
      <c r="E3" s="1680"/>
      <c r="F3" s="1680"/>
      <c r="G3" s="1680"/>
      <c r="H3" s="1680"/>
      <c r="AB3" s="811"/>
    </row>
    <row r="4" spans="1:28" s="730" customFormat="1" ht="15" customHeight="1" x14ac:dyDescent="0.25">
      <c r="A4" s="771"/>
      <c r="B4" s="1744" t="s">
        <v>1035</v>
      </c>
      <c r="C4" s="1745" t="s">
        <v>51</v>
      </c>
      <c r="D4" s="1746" t="s">
        <v>1036</v>
      </c>
      <c r="E4" s="1747"/>
      <c r="F4" s="1747"/>
      <c r="G4" s="1747"/>
      <c r="H4" s="1747"/>
      <c r="AB4" s="811"/>
    </row>
    <row r="5" spans="1:28" s="730" customFormat="1" ht="15" customHeight="1" x14ac:dyDescent="0.55000000000000004">
      <c r="A5" s="766"/>
      <c r="B5" s="1676" t="str">
        <f>'General Info'!$B11</f>
        <v>Standardised approach</v>
      </c>
      <c r="C5" s="1674" t="str">
        <f>IF('General Info'!$C11&lt;&gt;"", 'General Info'!$C11, "")</f>
        <v/>
      </c>
      <c r="D5" s="1675"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1675"/>
      <c r="F5" s="1675"/>
      <c r="G5" s="1675"/>
      <c r="H5" s="1675"/>
      <c r="AB5" s="811"/>
    </row>
    <row r="6" spans="1:28" s="730" customFormat="1" ht="15" customHeight="1" x14ac:dyDescent="0.55000000000000004">
      <c r="A6" s="766"/>
      <c r="B6" s="1676" t="str">
        <f>'General Info'!$B12</f>
        <v>FIRB approach</v>
      </c>
      <c r="C6" s="1674" t="str">
        <f>IF('General Info'!$C12&lt;&gt;"", 'General Info'!$C12, "")</f>
        <v/>
      </c>
      <c r="D6" s="1675" t="str">
        <f>IF(C$6="Yes", IF(C$7="Yes", "IRB bank", "FIRB bank"), IF(C$7="No",IF(C$5="No", "No SA/IRB exposures, please check General Info", "No IRB exposures"),"No FIRB exposures"))</f>
        <v>No FIRB exposures</v>
      </c>
      <c r="E6" s="1675"/>
      <c r="F6" s="1675"/>
      <c r="G6" s="1675"/>
      <c r="H6" s="1675"/>
      <c r="AB6" s="811"/>
    </row>
    <row r="7" spans="1:28" s="730" customFormat="1" ht="15" customHeight="1" x14ac:dyDescent="0.55000000000000004">
      <c r="A7" s="766"/>
      <c r="B7" s="1677" t="str">
        <f>'General Info'!$B13</f>
        <v>AIRB approach</v>
      </c>
      <c r="C7" s="1678" t="str">
        <f>IF('General Info'!$C13&lt;&gt;"", 'General Info'!$C13, "")</f>
        <v/>
      </c>
      <c r="D7" s="1679" t="str">
        <f>IF(C7="Yes", IF(C6="Yes", "IRB bank", "AIRB bank"),IF(C6="No", IF(C5="No", "No SA/IRB exposures, please check Generla Info", "No IRB exposures"),"No AIRB exposures"))</f>
        <v>No AIRB exposures</v>
      </c>
      <c r="E7" s="1679"/>
      <c r="F7" s="1679"/>
      <c r="G7" s="1679"/>
      <c r="H7" s="1679"/>
      <c r="AB7" s="811"/>
    </row>
    <row r="8" spans="1:28" s="816" customFormat="1" ht="15" customHeight="1" x14ac:dyDescent="0.25">
      <c r="A8" s="1681"/>
      <c r="C8" s="1682"/>
      <c r="AB8" s="902"/>
    </row>
    <row r="9" spans="1:28" s="730" customFormat="1" ht="60" customHeight="1" x14ac:dyDescent="0.25">
      <c r="A9" s="2017" t="s">
        <v>1415</v>
      </c>
      <c r="B9" s="175"/>
      <c r="C9" s="176"/>
      <c r="D9" s="166"/>
      <c r="E9" s="166"/>
      <c r="F9" s="166"/>
      <c r="G9" s="166"/>
      <c r="H9" s="166"/>
      <c r="I9" s="166"/>
      <c r="J9" s="166"/>
      <c r="K9" s="166"/>
      <c r="L9" s="166"/>
      <c r="M9" s="166"/>
      <c r="N9" s="166"/>
      <c r="O9" s="166"/>
      <c r="P9" s="166"/>
      <c r="Q9" s="166"/>
      <c r="R9" s="166"/>
      <c r="S9" s="166"/>
      <c r="T9" s="166"/>
      <c r="U9" s="166"/>
      <c r="V9" s="166"/>
      <c r="W9" s="1137"/>
      <c r="AB9" s="811"/>
    </row>
    <row r="10" spans="1:28" s="730" customFormat="1" ht="45" customHeight="1" x14ac:dyDescent="0.25">
      <c r="A10" s="2017" t="s">
        <v>1312</v>
      </c>
      <c r="B10" s="175"/>
      <c r="C10" s="176"/>
      <c r="D10" s="166"/>
      <c r="E10" s="166"/>
      <c r="F10" s="166"/>
      <c r="G10" s="166"/>
      <c r="H10" s="166"/>
      <c r="I10" s="166"/>
      <c r="J10" s="166"/>
      <c r="K10" s="166"/>
      <c r="L10" s="166"/>
      <c r="M10" s="166"/>
      <c r="N10" s="166"/>
      <c r="O10" s="166"/>
      <c r="P10" s="166"/>
      <c r="Q10" s="166"/>
      <c r="R10" s="166"/>
      <c r="S10" s="166"/>
      <c r="T10" s="166"/>
      <c r="U10" s="166"/>
      <c r="V10" s="166"/>
      <c r="AB10" s="811"/>
    </row>
    <row r="11" spans="1:28" s="730" customFormat="1" ht="15" customHeight="1" x14ac:dyDescent="0.25">
      <c r="A11" s="812"/>
      <c r="B11" s="2261" t="s">
        <v>1037</v>
      </c>
      <c r="C11" s="2268" t="s">
        <v>1096</v>
      </c>
      <c r="D11" s="2269"/>
      <c r="E11" s="2269"/>
      <c r="F11" s="2275" t="s">
        <v>1097</v>
      </c>
      <c r="G11" s="2275"/>
      <c r="H11" s="2275"/>
      <c r="I11" s="2273" t="s">
        <v>1314</v>
      </c>
      <c r="J11" s="2273"/>
      <c r="K11" s="1193"/>
      <c r="L11" s="2242" t="s">
        <v>1098</v>
      </c>
      <c r="M11" s="2242"/>
      <c r="N11" s="2242"/>
      <c r="O11" s="2242"/>
      <c r="P11" s="2243"/>
      <c r="T11" s="1193"/>
      <c r="U11" s="2277" t="s">
        <v>1003</v>
      </c>
      <c r="V11" s="2244"/>
      <c r="W11" s="2245"/>
      <c r="AB11" s="811"/>
    </row>
    <row r="12" spans="1:28" s="730" customFormat="1" ht="30" customHeight="1" x14ac:dyDescent="0.25">
      <c r="A12" s="812"/>
      <c r="B12" s="2249"/>
      <c r="C12" s="2270"/>
      <c r="D12" s="2271"/>
      <c r="E12" s="2271"/>
      <c r="F12" s="2276"/>
      <c r="G12" s="2276"/>
      <c r="H12" s="2276"/>
      <c r="I12" s="2274"/>
      <c r="J12" s="2274"/>
      <c r="K12" s="1193"/>
      <c r="L12" s="2278" t="s">
        <v>1099</v>
      </c>
      <c r="M12" s="2279"/>
      <c r="N12" s="2279"/>
      <c r="O12" s="2280" t="s">
        <v>1769</v>
      </c>
      <c r="P12" s="2281"/>
      <c r="T12" s="1193"/>
      <c r="U12" s="2282" t="s">
        <v>1099</v>
      </c>
      <c r="V12" s="2283"/>
      <c r="W12" s="2284"/>
      <c r="AB12" s="811"/>
    </row>
    <row r="13" spans="1:28" s="730" customFormat="1" ht="45" customHeight="1" x14ac:dyDescent="0.25">
      <c r="A13" s="1224"/>
      <c r="B13" s="2262"/>
      <c r="C13" s="1610" t="s">
        <v>1039</v>
      </c>
      <c r="D13" s="1611" t="s">
        <v>43</v>
      </c>
      <c r="E13" s="1611" t="s">
        <v>1081</v>
      </c>
      <c r="F13" s="1623" t="s">
        <v>1039</v>
      </c>
      <c r="G13" s="1611" t="s">
        <v>43</v>
      </c>
      <c r="H13" s="1611" t="s">
        <v>1081</v>
      </c>
      <c r="I13" s="1623" t="s">
        <v>1039</v>
      </c>
      <c r="J13" s="1612" t="s">
        <v>43</v>
      </c>
      <c r="K13" s="1613"/>
      <c r="L13" s="1610" t="s">
        <v>1100</v>
      </c>
      <c r="M13" s="1611" t="s">
        <v>1101</v>
      </c>
      <c r="N13" s="1611" t="s">
        <v>1102</v>
      </c>
      <c r="O13" s="1611" t="s">
        <v>1103</v>
      </c>
      <c r="P13" s="1612" t="s">
        <v>1101</v>
      </c>
      <c r="T13" s="1613"/>
      <c r="U13" s="1610" t="s">
        <v>1103</v>
      </c>
      <c r="V13" s="1611" t="s">
        <v>1101</v>
      </c>
      <c r="W13" s="1612" t="s">
        <v>1102</v>
      </c>
      <c r="AB13" s="811"/>
    </row>
    <row r="14" spans="1:28" s="730" customFormat="1" ht="15" customHeight="1" x14ac:dyDescent="0.25">
      <c r="A14" s="812"/>
      <c r="B14" s="1046" t="s">
        <v>1104</v>
      </c>
      <c r="C14" s="1304" t="str">
        <f t="shared" ref="C14" si="0">IF(AND(ISNUMBER(C15), ISNUMBER(C16), ISNUMBER(C17)), SUM(C15,C16,C17),"")</f>
        <v/>
      </c>
      <c r="D14" s="1304" t="str">
        <f t="shared" ref="D14" si="1">IF(AND(ISNUMBER(D15), ISNUMBER(D16), ISNUMBER(D17)), SUM(D15,D16,D17),"")</f>
        <v/>
      </c>
      <c r="E14" s="1213" t="str">
        <f>IF(AND(ISNUMBER(E15), ISNUMBER(E16), ISNUMBER(E17)), SUM(E15,E16,E17),"")</f>
        <v/>
      </c>
      <c r="F14" s="1304" t="str">
        <f t="shared" ref="F14:G14" si="2">IF(AND(ISNUMBER(F15), ISNUMBER(F16), ISNUMBER(F17)), SUM(F15,F16,F17),"")</f>
        <v/>
      </c>
      <c r="G14" s="1304" t="str">
        <f t="shared" si="2"/>
        <v/>
      </c>
      <c r="H14" s="1189" t="str">
        <f>IF(AND(ISNUMBER(H15), ISNUMBER(H16), ISNUMBER(H17)), SUM(H15,H16,H17),"")</f>
        <v/>
      </c>
      <c r="I14" s="1304" t="str">
        <f t="shared" ref="I14:J14" si="3">IF(AND(ISNUMBER(I15), ISNUMBER(I16), ISNUMBER(I17)), SUM(I15,I16,I17),"")</f>
        <v/>
      </c>
      <c r="J14" s="1766" t="str">
        <f t="shared" si="3"/>
        <v/>
      </c>
      <c r="K14" s="1462"/>
      <c r="L14" s="1294" t="str">
        <f t="shared" ref="L14:L38" si="4">IF(AND(ISNUMBER(C14),ISNUMBER(F14)),IF(AND(C14&lt;&gt;0,F14&lt;&gt;0),((F14-C14)/C14),"EAD=0"),"")</f>
        <v/>
      </c>
      <c r="M14" s="1295" t="str">
        <f t="shared" ref="M14:M38" si="5">IF(AND(ISNUMBER(D14),ISNUMBER(G14)),IF(AND(D14&lt;&gt;0,G14&lt;&gt;0),((G14-D14)/D14),"RWA=0"),"")</f>
        <v/>
      </c>
      <c r="N14" s="1295" t="str">
        <f t="shared" ref="N14:N25" si="6">IF(AND(ISNUMBER(E14),ISNUMBER(H14)),IF(AND(E14&lt;&gt;0,H14&lt;&gt;0),((H14-E14)/E14),"EL=0"),"")</f>
        <v/>
      </c>
      <c r="O14" s="1295" t="str">
        <f t="shared" ref="O14:O35" si="7">IF(AND(ISNUMBER(F14),ISNUMBER(I14)),IF(AND(F14&lt;&gt;0,I14&lt;&gt;0),((I14-F14)/F14),"EAD=0"),"")</f>
        <v/>
      </c>
      <c r="P14" s="1296" t="str">
        <f t="shared" ref="P14:P35" si="8">IF(AND(ISNUMBER(G14),ISNUMBER(J14)),IF(AND(G14&lt;&gt;0,J14&lt;&gt;0),((J14-G14)/G14),"RWA=0"),"")</f>
        <v/>
      </c>
      <c r="T14" s="1462"/>
      <c r="U14" s="1190"/>
      <c r="V14" s="1191"/>
      <c r="W14" s="1192"/>
      <c r="AB14" s="811"/>
    </row>
    <row r="15" spans="1:28" s="730" customFormat="1" ht="15" customHeight="1" x14ac:dyDescent="0.25">
      <c r="A15" s="812"/>
      <c r="B15" s="1205" t="s">
        <v>1105</v>
      </c>
      <c r="C15" s="1305" t="str">
        <f>IF(AND(ISNUMBER(C46), ISNUMBER(C67), ISNUMBER(C86)), SUM(C46,C67,C86),"")</f>
        <v/>
      </c>
      <c r="D15" s="1305" t="str">
        <f>IF(AND(ISNUMBER(D46), ISNUMBER(D67), ISNUMBER(D86)), SUM(D46,D67,D86),"")</f>
        <v/>
      </c>
      <c r="E15" s="870" t="str">
        <f>IF(AND(ISNUMBER(E67), ISNUMBER(E86)), SUM(E67, E86), "")</f>
        <v/>
      </c>
      <c r="F15" s="1305" t="str">
        <f>IF(AND(ISNUMBER(F46), ISNUMBER(F67), ISNUMBER(F86)), SUM(F46,F67,F86),"")</f>
        <v/>
      </c>
      <c r="G15" s="1305" t="str">
        <f>IF(AND(ISNUMBER(G46), ISNUMBER(G67), ISNUMBER(G86)), SUM(G46,G67,G86),"")</f>
        <v/>
      </c>
      <c r="H15" s="732" t="str">
        <f>IF(ISNUMBER(H67), H67, "")</f>
        <v/>
      </c>
      <c r="I15" s="1305" t="str">
        <f>IF(AND(ISNUMBER(I46), ISNUMBER(I67), ISNUMBER(I86)), SUM(I46,I67,I86),"")</f>
        <v/>
      </c>
      <c r="J15" s="285" t="str">
        <f>IF(AND(ISNUMBER(J46), ISNUMBER(J67), ISNUMBER(J86)), SUM(J46,J67,J86),"")</f>
        <v/>
      </c>
      <c r="K15" s="1194"/>
      <c r="L15" s="1297" t="str">
        <f t="shared" si="4"/>
        <v/>
      </c>
      <c r="M15" s="1298" t="str">
        <f t="shared" si="5"/>
        <v/>
      </c>
      <c r="N15" s="1298" t="str">
        <f t="shared" si="6"/>
        <v/>
      </c>
      <c r="O15" s="1298" t="str">
        <f t="shared" si="7"/>
        <v/>
      </c>
      <c r="P15" s="1299" t="str">
        <f t="shared" si="8"/>
        <v/>
      </c>
      <c r="T15" s="1194"/>
      <c r="U15" s="777"/>
      <c r="V15" s="736"/>
      <c r="W15" s="773"/>
      <c r="AB15" s="811"/>
    </row>
    <row r="16" spans="1:28" s="730" customFormat="1" ht="15" customHeight="1" x14ac:dyDescent="0.25">
      <c r="A16" s="812"/>
      <c r="B16" s="1119" t="s">
        <v>1091</v>
      </c>
      <c r="C16" s="1305" t="str">
        <f>IF(AND(ISNUMBER(C48), ISNUMBER(C68), ISNUMBER(C87)), SUM(C48,C68,C87),"")</f>
        <v/>
      </c>
      <c r="D16" s="1305" t="str">
        <f>IF(AND(ISNUMBER(D48), ISNUMBER(D68), ISNUMBER(D87)), SUM(D48,D68,D87),"")</f>
        <v/>
      </c>
      <c r="E16" s="870" t="str">
        <f>IF(AND(ISNUMBER(E68), ISNUMBER(E87)), SUM(E68,E87), "")</f>
        <v/>
      </c>
      <c r="F16" s="1305" t="str">
        <f>IF(AND(ISNUMBER(F48), ISNUMBER(F68), ISNUMBER(F87)), SUM(F48,F68,F87),"")</f>
        <v/>
      </c>
      <c r="G16" s="1305" t="str">
        <f>IF(AND(ISNUMBER(G48), ISNUMBER(G68), ISNUMBER(G87)), SUM(G48,G68,G87),"")</f>
        <v/>
      </c>
      <c r="H16" s="732" t="str">
        <f>IF(ISNUMBER(H68), H68, "")</f>
        <v/>
      </c>
      <c r="I16" s="1305" t="str">
        <f>IF(AND(ISNUMBER(I48), ISNUMBER(I68), ISNUMBER(I87)), SUM(I48,I68,I87),"")</f>
        <v/>
      </c>
      <c r="J16" s="285" t="str">
        <f>IF(AND(ISNUMBER(J48), ISNUMBER(J68), ISNUMBER(J87)), SUM(J48,J68,J87),"")</f>
        <v/>
      </c>
      <c r="K16" s="1195"/>
      <c r="L16" s="1297" t="str">
        <f t="shared" si="4"/>
        <v/>
      </c>
      <c r="M16" s="1298" t="str">
        <f t="shared" si="5"/>
        <v/>
      </c>
      <c r="N16" s="1298" t="str">
        <f t="shared" si="6"/>
        <v/>
      </c>
      <c r="O16" s="1298" t="str">
        <f t="shared" si="7"/>
        <v/>
      </c>
      <c r="P16" s="1299" t="str">
        <f t="shared" si="8"/>
        <v/>
      </c>
      <c r="T16" s="1195"/>
      <c r="U16" s="777"/>
      <c r="V16" s="736"/>
      <c r="W16" s="773"/>
      <c r="AB16" s="811"/>
    </row>
    <row r="17" spans="1:28" s="730" customFormat="1" ht="15" customHeight="1" x14ac:dyDescent="0.25">
      <c r="A17" s="812"/>
      <c r="B17" s="1119" t="s">
        <v>1106</v>
      </c>
      <c r="C17" s="1305" t="str">
        <f>IF(AND(ISNUMBER(C47), ISNUMBER(C69), ISNUMBER(C88)), SUM(C47,C69,C88), "")</f>
        <v/>
      </c>
      <c r="D17" s="1305" t="str">
        <f>IF(AND(ISNUMBER(D47), ISNUMBER(D69), ISNUMBER(D88)), SUM(D47,D69,D88), "")</f>
        <v/>
      </c>
      <c r="E17" s="870" t="str">
        <f>IF(AND(ISNUMBER(E69), ISNUMBER(E88)), SUM(E69,E88), "")</f>
        <v/>
      </c>
      <c r="F17" s="1305" t="str">
        <f>IF(AND(ISNUMBER(F47), ISNUMBER(F69), ISNUMBER(F88)), SUM(F47,F69,F88), "")</f>
        <v/>
      </c>
      <c r="G17" s="1305" t="str">
        <f>IF(AND(ISNUMBER(G47), ISNUMBER(G69), ISNUMBER(G88)), SUM(G47,G69,G88), "")</f>
        <v/>
      </c>
      <c r="H17" s="732" t="str">
        <f>IF(ISNUMBER(H69), H69, "")</f>
        <v/>
      </c>
      <c r="I17" s="1305" t="str">
        <f>IF(AND(ISNUMBER(I47), ISNUMBER(I69), ISNUMBER(I88)), SUM(I47,I69,I88), "")</f>
        <v/>
      </c>
      <c r="J17" s="285" t="str">
        <f>IF(AND(ISNUMBER(J47), ISNUMBER(J69), ISNUMBER(J88)), SUM(J47,J69,J88), "")</f>
        <v/>
      </c>
      <c r="K17" s="1462"/>
      <c r="L17" s="1297" t="str">
        <f t="shared" si="4"/>
        <v/>
      </c>
      <c r="M17" s="1298" t="str">
        <f t="shared" si="5"/>
        <v/>
      </c>
      <c r="N17" s="1298" t="str">
        <f t="shared" si="6"/>
        <v/>
      </c>
      <c r="O17" s="1298" t="str">
        <f t="shared" si="7"/>
        <v/>
      </c>
      <c r="P17" s="1299" t="str">
        <f t="shared" si="8"/>
        <v/>
      </c>
      <c r="T17" s="1462"/>
      <c r="U17" s="777"/>
      <c r="V17" s="736"/>
      <c r="W17" s="773"/>
      <c r="AB17" s="811"/>
    </row>
    <row r="18" spans="1:28" s="730" customFormat="1" ht="15" customHeight="1" x14ac:dyDescent="0.25">
      <c r="A18" s="812"/>
      <c r="B18" s="316" t="s">
        <v>1107</v>
      </c>
      <c r="C18" s="1305" t="str">
        <f>IF(AND(ISNUMBER(C43), ISNUMBER(C71), ISNUMBER(C90)), SUM(C43,C71,C90), "")</f>
        <v/>
      </c>
      <c r="D18" s="1305" t="str">
        <f>IF(AND(ISNUMBER(D43), ISNUMBER(D71), ISNUMBER(D90)), SUM(D43,D71,D90), "")</f>
        <v/>
      </c>
      <c r="E18" s="870" t="str">
        <f>IF(AND(ISNUMBER(E71), ISNUMBER(E90)), SUM(E71,E90), "")</f>
        <v/>
      </c>
      <c r="F18" s="1305" t="str">
        <f>IF(AND(ISNUMBER(F43), ISNUMBER(F71), ISNUMBER(F90)), SUM(F43,F71,F90), "")</f>
        <v/>
      </c>
      <c r="G18" s="1305" t="str">
        <f>IF(AND(ISNUMBER(G43), ISNUMBER(G71), ISNUMBER(G90)), SUM(G43,G71,G90), "")</f>
        <v/>
      </c>
      <c r="H18" s="732" t="str">
        <f>IF(ISNUMBER(H71), H71, "")</f>
        <v/>
      </c>
      <c r="I18" s="1305" t="str">
        <f>IF(AND(ISNUMBER(I43), ISNUMBER(I71), ISNUMBER(I90)), SUM(I43,I71,I90), "")</f>
        <v/>
      </c>
      <c r="J18" s="285" t="str">
        <f>IF(AND(ISNUMBER(J43), ISNUMBER(J71), ISNUMBER(J90)), SUM(J43,J71,J90), "")</f>
        <v/>
      </c>
      <c r="K18" s="1462"/>
      <c r="L18" s="1297" t="str">
        <f t="shared" si="4"/>
        <v/>
      </c>
      <c r="M18" s="1298" t="str">
        <f t="shared" si="5"/>
        <v/>
      </c>
      <c r="N18" s="1298" t="str">
        <f t="shared" si="6"/>
        <v/>
      </c>
      <c r="O18" s="1298" t="str">
        <f t="shared" si="7"/>
        <v/>
      </c>
      <c r="P18" s="1299" t="str">
        <f t="shared" si="8"/>
        <v/>
      </c>
      <c r="T18" s="1462"/>
      <c r="U18" s="777"/>
      <c r="V18" s="736"/>
      <c r="W18" s="773"/>
      <c r="AB18" s="811"/>
    </row>
    <row r="19" spans="1:28" s="730" customFormat="1" ht="15" customHeight="1" x14ac:dyDescent="0.25">
      <c r="A19" s="812"/>
      <c r="B19" s="316" t="s">
        <v>1108</v>
      </c>
      <c r="C19" s="1305" t="str">
        <f>IF(AND(ISNUMBER(C44), ISNUMBER(C45), ISNUMBER(C72), ISNUMBER(C91)), SUM(C44,C45,C72,C91), "")</f>
        <v/>
      </c>
      <c r="D19" s="1305" t="str">
        <f>IF(AND(ISNUMBER(D44), ISNUMBER(D45), ISNUMBER(D72), ISNUMBER(D91)), SUM(D44,D45,D72,D91), "")</f>
        <v/>
      </c>
      <c r="E19" s="870" t="str">
        <f>IF(AND(ISNUMBER(E72), ISNUMBER(E91)), SUM(E72,E91), "")</f>
        <v/>
      </c>
      <c r="F19" s="1305" t="str">
        <f>IF(AND(ISNUMBER(F44), ISNUMBER(F45), ISNUMBER(F72), ISNUMBER(F91)), SUM(F44,F45,F72,F91), "")</f>
        <v/>
      </c>
      <c r="G19" s="1305" t="str">
        <f>IF(AND(ISNUMBER(G44), ISNUMBER(G45), ISNUMBER(G72), ISNUMBER(G91)), SUM(G44,G45,G72,G91), "")</f>
        <v/>
      </c>
      <c r="H19" s="732" t="str">
        <f>IF(ISNUMBER(H72), H72, "")</f>
        <v/>
      </c>
      <c r="I19" s="1305" t="str">
        <f>IF(AND(ISNUMBER(I44), ISNUMBER(I45), ISNUMBER(I72), ISNUMBER(I91)), SUM(I44,I45,I72,I91), "")</f>
        <v/>
      </c>
      <c r="J19" s="285" t="str">
        <f>IF(AND(ISNUMBER(J44), ISNUMBER(J45), ISNUMBER(J72), ISNUMBER(J91)), SUM(J44,J45,J72,J91), "")</f>
        <v/>
      </c>
      <c r="K19" s="1462"/>
      <c r="L19" s="1297" t="str">
        <f t="shared" si="4"/>
        <v/>
      </c>
      <c r="M19" s="1298" t="str">
        <f t="shared" si="5"/>
        <v/>
      </c>
      <c r="N19" s="1298" t="str">
        <f t="shared" si="6"/>
        <v/>
      </c>
      <c r="O19" s="1298" t="str">
        <f t="shared" si="7"/>
        <v/>
      </c>
      <c r="P19" s="1299" t="str">
        <f t="shared" si="8"/>
        <v/>
      </c>
      <c r="T19" s="1462"/>
      <c r="U19" s="777"/>
      <c r="V19" s="736"/>
      <c r="W19" s="773"/>
      <c r="AB19" s="811"/>
    </row>
    <row r="20" spans="1:28" s="730" customFormat="1" ht="15" customHeight="1" x14ac:dyDescent="0.25">
      <c r="A20" s="812"/>
      <c r="B20" s="316" t="s">
        <v>1109</v>
      </c>
      <c r="C20" s="1305" t="str">
        <f>IF(AND(ISNUMBER(C70), ISNUMBER(C89)), SUM(C70, C89), "")</f>
        <v/>
      </c>
      <c r="D20" s="870" t="str">
        <f>IF(AND(ISNUMBER(D70), ISNUMBER(D89)), SUM(D70, D89), "")</f>
        <v/>
      </c>
      <c r="E20" s="870" t="str">
        <f>IF(AND(ISNUMBER(E70), ISNUMBER(E89)), SUM(E70, E89), "")</f>
        <v/>
      </c>
      <c r="F20" s="1305" t="str">
        <f>IF(AND(ISNUMBER(F70), ISNUMBER(F89)), SUM(F70,F89), "")</f>
        <v/>
      </c>
      <c r="G20" s="1305" t="str">
        <f>IF(AND(ISNUMBER(G70), ISNUMBER(G89)), SUM(G70,G89), "")</f>
        <v/>
      </c>
      <c r="H20" s="732" t="str">
        <f>IF(ISNUMBER(H70),H70, "")</f>
        <v/>
      </c>
      <c r="I20" s="1305" t="str">
        <f>IF(AND(ISNUMBER(I70), ISNUMBER(I89)), SUM(I70,I89), "")</f>
        <v/>
      </c>
      <c r="J20" s="285" t="str">
        <f>IF(AND(ISNUMBER(J70), ISNUMBER(J89)), SUM(J70,J89), "")</f>
        <v/>
      </c>
      <c r="K20" s="1462"/>
      <c r="L20" s="1297" t="str">
        <f t="shared" si="4"/>
        <v/>
      </c>
      <c r="M20" s="1298" t="str">
        <f t="shared" si="5"/>
        <v/>
      </c>
      <c r="N20" s="1298" t="str">
        <f t="shared" si="6"/>
        <v/>
      </c>
      <c r="O20" s="1298" t="str">
        <f t="shared" si="7"/>
        <v/>
      </c>
      <c r="P20" s="1299" t="str">
        <f t="shared" si="8"/>
        <v/>
      </c>
      <c r="T20" s="1462"/>
      <c r="U20" s="777"/>
      <c r="V20" s="736"/>
      <c r="W20" s="773"/>
      <c r="AB20" s="811"/>
    </row>
    <row r="21" spans="1:28" s="730" customFormat="1" ht="15" customHeight="1" x14ac:dyDescent="0.25">
      <c r="A21" s="812"/>
      <c r="B21" s="316" t="s">
        <v>1110</v>
      </c>
      <c r="C21" s="1305" t="str">
        <f>IF(AND(ISNUMBER(C22), ISNUMBER(C24), ISNUMBER(C23), ISNUMBER(C26)), SUM(C22:C24, C26),"")</f>
        <v/>
      </c>
      <c r="D21" s="1305" t="str">
        <f>IF(AND(ISNUMBER(D22), ISNUMBER(D24), ISNUMBER(D23), ISNUMBER(D26)), SUM(D22:D24, D26),"")</f>
        <v/>
      </c>
      <c r="E21" s="870" t="str">
        <f>IF(AND(ISNUMBER(E22), ISNUMBER(E24), ISNUMBER(E23)), SUM(E22, E24, E23),"")</f>
        <v/>
      </c>
      <c r="F21" s="1305" t="str">
        <f>IF(AND(ISNUMBER(F22), ISNUMBER(F24), ISNUMBER(F23), ISNUMBER(F26)), SUM(F22:F24, F26),"")</f>
        <v/>
      </c>
      <c r="G21" s="1305" t="str">
        <f>IF(AND(ISNUMBER(G22), ISNUMBER(G24), ISNUMBER(G23), ISNUMBER(G26)), SUM(G22:G24, G26),"")</f>
        <v/>
      </c>
      <c r="H21" s="732" t="str">
        <f>IF(AND(ISNUMBER(H22), ISNUMBER(H24), ISNUMBER(H23)), SUM(H22, H24, H23),"")</f>
        <v/>
      </c>
      <c r="I21" s="1305" t="str">
        <f>IF(AND(ISNUMBER(I22), ISNUMBER(I24), ISNUMBER(I23), ISNUMBER(I26)), SUM(I22:I24, I26),"")</f>
        <v/>
      </c>
      <c r="J21" s="285" t="str">
        <f>IF(AND(ISNUMBER(J22), ISNUMBER(J24), ISNUMBER(J23), ISNUMBER(J26)), SUM(J22:J24, J26),"")</f>
        <v/>
      </c>
      <c r="K21" s="1462"/>
      <c r="L21" s="1297" t="str">
        <f t="shared" si="4"/>
        <v/>
      </c>
      <c r="M21" s="1298" t="str">
        <f t="shared" si="5"/>
        <v/>
      </c>
      <c r="N21" s="1298" t="str">
        <f t="shared" si="6"/>
        <v/>
      </c>
      <c r="O21" s="1298" t="str">
        <f t="shared" si="7"/>
        <v/>
      </c>
      <c r="P21" s="1299" t="str">
        <f t="shared" si="8"/>
        <v/>
      </c>
      <c r="T21" s="1462"/>
      <c r="U21" s="777"/>
      <c r="V21" s="736"/>
      <c r="W21" s="773"/>
      <c r="AB21" s="811"/>
    </row>
    <row r="22" spans="1:28" s="730" customFormat="1" ht="15" customHeight="1" x14ac:dyDescent="0.25">
      <c r="A22" s="812"/>
      <c r="B22" s="1119" t="s">
        <v>1111</v>
      </c>
      <c r="C22" s="1305" t="str">
        <f t="shared" ref="C22:G25" si="9">IF(AND(ISNUMBER(C73), ISNUMBER(C92)), SUM(C73,C92), "")</f>
        <v/>
      </c>
      <c r="D22" s="1305" t="str">
        <f t="shared" si="9"/>
        <v/>
      </c>
      <c r="E22" s="870" t="str">
        <f t="shared" si="9"/>
        <v/>
      </c>
      <c r="F22" s="1305" t="str">
        <f t="shared" si="9"/>
        <v/>
      </c>
      <c r="G22" s="1305" t="str">
        <f t="shared" si="9"/>
        <v/>
      </c>
      <c r="H22" s="732" t="str">
        <f>IF(ISNUMBER(H73), H73, "")</f>
        <v/>
      </c>
      <c r="I22" s="1305" t="str">
        <f t="shared" ref="I22:J25" si="10">IF(AND(ISNUMBER(I73), ISNUMBER(I92)), SUM(I73,I92), "")</f>
        <v/>
      </c>
      <c r="J22" s="285" t="str">
        <f t="shared" si="10"/>
        <v/>
      </c>
      <c r="K22" s="1462"/>
      <c r="L22" s="1297" t="str">
        <f t="shared" si="4"/>
        <v/>
      </c>
      <c r="M22" s="1298" t="str">
        <f t="shared" si="5"/>
        <v/>
      </c>
      <c r="N22" s="1298" t="str">
        <f t="shared" si="6"/>
        <v/>
      </c>
      <c r="O22" s="1298" t="str">
        <f t="shared" si="7"/>
        <v/>
      </c>
      <c r="P22" s="1299" t="str">
        <f t="shared" si="8"/>
        <v/>
      </c>
      <c r="T22" s="1462"/>
      <c r="U22" s="777"/>
      <c r="V22" s="736"/>
      <c r="W22" s="773"/>
      <c r="AB22" s="811"/>
    </row>
    <row r="23" spans="1:28" s="730" customFormat="1" ht="15" customHeight="1" x14ac:dyDescent="0.25">
      <c r="A23" s="812"/>
      <c r="B23" s="1119" t="s">
        <v>1112</v>
      </c>
      <c r="C23" s="1305" t="str">
        <f t="shared" si="9"/>
        <v/>
      </c>
      <c r="D23" s="1305" t="str">
        <f t="shared" si="9"/>
        <v/>
      </c>
      <c r="E23" s="870" t="str">
        <f t="shared" si="9"/>
        <v/>
      </c>
      <c r="F23" s="1305" t="str">
        <f t="shared" si="9"/>
        <v/>
      </c>
      <c r="G23" s="1305" t="str">
        <f t="shared" si="9"/>
        <v/>
      </c>
      <c r="H23" s="732" t="str">
        <f>IF(ISNUMBER(H74), H74, "")</f>
        <v/>
      </c>
      <c r="I23" s="1305" t="str">
        <f t="shared" si="10"/>
        <v/>
      </c>
      <c r="J23" s="285" t="str">
        <f t="shared" si="10"/>
        <v/>
      </c>
      <c r="K23" s="1462"/>
      <c r="L23" s="1297" t="str">
        <f>IF(AND(ISNUMBER(C23),ISNUMBER(F23)),IF(AND(C23&lt;&gt;0,F23&lt;&gt;0),((F23-C23)/C23),"EAD=0"),"")</f>
        <v/>
      </c>
      <c r="M23" s="1298" t="str">
        <f>IF(AND(ISNUMBER(D23),ISNUMBER(G23)),IF(AND(D23&lt;&gt;0,G23&lt;&gt;0),((G23-D23)/D23),"RWA=0"),"")</f>
        <v/>
      </c>
      <c r="N23" s="1298" t="str">
        <f>IF(AND(ISNUMBER(E23),ISNUMBER(H23)),IF(AND(E23&lt;&gt;0,H23&lt;&gt;0),((H23-E23)/E23),"EL=0"),"")</f>
        <v/>
      </c>
      <c r="O23" s="1298" t="str">
        <f>IF(AND(ISNUMBER(F23),ISNUMBER(I23)),IF(AND(F23&lt;&gt;0,I23&lt;&gt;0),((I23-F23)/F23),"EAD=0"),"")</f>
        <v/>
      </c>
      <c r="P23" s="1299" t="str">
        <f>IF(AND(ISNUMBER(G23),ISNUMBER(J23)),IF(AND(G23&lt;&gt;0,J23&lt;&gt;0),((J23-G23)/G23),"RWA=0"),"")</f>
        <v/>
      </c>
      <c r="T23" s="1462"/>
      <c r="U23" s="777"/>
      <c r="V23" s="736"/>
      <c r="W23" s="773"/>
      <c r="AB23" s="811"/>
    </row>
    <row r="24" spans="1:28" s="730" customFormat="1" ht="15" customHeight="1" x14ac:dyDescent="0.25">
      <c r="A24" s="812"/>
      <c r="B24" s="1119" t="s">
        <v>1298</v>
      </c>
      <c r="C24" s="1305" t="str">
        <f t="shared" si="9"/>
        <v/>
      </c>
      <c r="D24" s="1305" t="str">
        <f t="shared" si="9"/>
        <v/>
      </c>
      <c r="E24" s="870" t="str">
        <f t="shared" si="9"/>
        <v/>
      </c>
      <c r="F24" s="1305" t="str">
        <f t="shared" si="9"/>
        <v/>
      </c>
      <c r="G24" s="1305" t="str">
        <f t="shared" si="9"/>
        <v/>
      </c>
      <c r="H24" s="732" t="str">
        <f>IF(ISNUMBER(H75), H75, "")</f>
        <v/>
      </c>
      <c r="I24" s="1305" t="str">
        <f t="shared" si="10"/>
        <v/>
      </c>
      <c r="J24" s="285" t="str">
        <f t="shared" si="10"/>
        <v/>
      </c>
      <c r="K24" s="1462"/>
      <c r="L24" s="1297" t="str">
        <f t="shared" si="4"/>
        <v/>
      </c>
      <c r="M24" s="1298" t="str">
        <f t="shared" si="5"/>
        <v/>
      </c>
      <c r="N24" s="1298" t="str">
        <f t="shared" si="6"/>
        <v/>
      </c>
      <c r="O24" s="1298" t="str">
        <f t="shared" si="7"/>
        <v/>
      </c>
      <c r="P24" s="1299" t="str">
        <f t="shared" si="8"/>
        <v/>
      </c>
      <c r="T24" s="1462"/>
      <c r="U24" s="777"/>
      <c r="V24" s="736"/>
      <c r="W24" s="773"/>
      <c r="AB24" s="811"/>
    </row>
    <row r="25" spans="1:28" s="730" customFormat="1" ht="15" customHeight="1" x14ac:dyDescent="0.25">
      <c r="A25" s="812"/>
      <c r="B25" s="913" t="s">
        <v>1299</v>
      </c>
      <c r="C25" s="1305" t="str">
        <f t="shared" si="9"/>
        <v/>
      </c>
      <c r="D25" s="1305" t="str">
        <f t="shared" si="9"/>
        <v/>
      </c>
      <c r="E25" s="870" t="str">
        <f t="shared" si="9"/>
        <v/>
      </c>
      <c r="F25" s="1305" t="str">
        <f t="shared" si="9"/>
        <v/>
      </c>
      <c r="G25" s="1305" t="str">
        <f t="shared" si="9"/>
        <v/>
      </c>
      <c r="H25" s="732" t="str">
        <f>IF(ISNUMBER(H76), H76, "")</f>
        <v/>
      </c>
      <c r="I25" s="1305" t="str">
        <f t="shared" si="10"/>
        <v/>
      </c>
      <c r="J25" s="285" t="str">
        <f t="shared" si="10"/>
        <v/>
      </c>
      <c r="K25" s="1462"/>
      <c r="L25" s="1297" t="str">
        <f t="shared" si="4"/>
        <v/>
      </c>
      <c r="M25" s="1298" t="str">
        <f t="shared" si="5"/>
        <v/>
      </c>
      <c r="N25" s="1298" t="str">
        <f t="shared" si="6"/>
        <v/>
      </c>
      <c r="O25" s="1298" t="str">
        <f t="shared" si="7"/>
        <v/>
      </c>
      <c r="P25" s="1299" t="str">
        <f t="shared" si="8"/>
        <v/>
      </c>
      <c r="T25" s="1462"/>
      <c r="U25" s="777"/>
      <c r="V25" s="736"/>
      <c r="W25" s="773"/>
      <c r="AB25" s="811"/>
    </row>
    <row r="26" spans="1:28" s="730" customFormat="1" ht="15" customHeight="1" x14ac:dyDescent="0.25">
      <c r="A26" s="812"/>
      <c r="B26" s="1119" t="s">
        <v>1113</v>
      </c>
      <c r="C26" s="1305" t="str">
        <f>IF(ISNUMBER(C52), C52, "")</f>
        <v/>
      </c>
      <c r="D26" s="1305" t="str">
        <f>IF(ISNUMBER(D52), D52, "")</f>
        <v/>
      </c>
      <c r="E26" s="755"/>
      <c r="F26" s="1305" t="str">
        <f>IF(ISNUMBER(F52), F52, "")</f>
        <v/>
      </c>
      <c r="G26" s="1305" t="str">
        <f>IF(ISNUMBER(G52), G52, "")</f>
        <v/>
      </c>
      <c r="H26" s="733"/>
      <c r="I26" s="1305" t="str">
        <f>IF(ISNUMBER(I52), I52, "")</f>
        <v/>
      </c>
      <c r="J26" s="285" t="str">
        <f>IF(ISNUMBER(J52), J52, "")</f>
        <v/>
      </c>
      <c r="K26" s="1462"/>
      <c r="L26" s="1297" t="str">
        <f t="shared" si="4"/>
        <v/>
      </c>
      <c r="M26" s="1299" t="str">
        <f t="shared" si="5"/>
        <v/>
      </c>
      <c r="N26" s="733"/>
      <c r="O26" s="1297" t="str">
        <f t="shared" si="7"/>
        <v/>
      </c>
      <c r="P26" s="1299" t="str">
        <f t="shared" si="8"/>
        <v/>
      </c>
      <c r="T26" s="1462"/>
      <c r="U26" s="777"/>
      <c r="V26" s="736"/>
      <c r="W26" s="773"/>
      <c r="AB26" s="811"/>
    </row>
    <row r="27" spans="1:28" s="730" customFormat="1" ht="15" customHeight="1" x14ac:dyDescent="0.25">
      <c r="A27" s="812"/>
      <c r="B27" s="761" t="s">
        <v>1054</v>
      </c>
      <c r="C27" s="1305" t="str">
        <f>IF(AND(ISNUMBER(C49),ISNUMBER(C96)), SUM(C49,C96), "")</f>
        <v/>
      </c>
      <c r="D27" s="1305" t="str">
        <f>IF(AND(ISNUMBER(D49),ISNUMBER(D96)), SUM(D49,D96), "")</f>
        <v/>
      </c>
      <c r="E27" s="1305" t="str">
        <f>IF(ISNUMBER(E96), E96, "")</f>
        <v/>
      </c>
      <c r="F27" s="1305" t="str">
        <f>IF(AND(ISNUMBER(F49),ISNUMBER(F96)), SUM(F49,F96), "")</f>
        <v/>
      </c>
      <c r="G27" s="1305" t="str">
        <f>IF(AND(ISNUMBER(G49),ISNUMBER(G96)), SUM(G49,G96), "")</f>
        <v/>
      </c>
      <c r="H27" s="733"/>
      <c r="I27" s="1305" t="str">
        <f>IF(AND(ISNUMBER(I49),ISNUMBER(I96)), SUM(I49,I96), "")</f>
        <v/>
      </c>
      <c r="J27" s="285" t="str">
        <f>IF(AND(ISNUMBER(J49),ISNUMBER(J96)), SUM(J49,J96), "")</f>
        <v/>
      </c>
      <c r="K27" s="1462"/>
      <c r="L27" s="1297" t="str">
        <f t="shared" si="4"/>
        <v/>
      </c>
      <c r="M27" s="1299" t="str">
        <f t="shared" si="5"/>
        <v/>
      </c>
      <c r="N27" s="733"/>
      <c r="O27" s="1297" t="str">
        <f t="shared" si="7"/>
        <v/>
      </c>
      <c r="P27" s="1299" t="str">
        <f t="shared" si="8"/>
        <v/>
      </c>
      <c r="T27" s="1462"/>
      <c r="U27" s="1159" t="str">
        <f>IF(ISNUMBER(L27), IF(ABS(L27)&gt;=0.5,"Error: diff above 50%", IF(ABS(L27)&gt;=0.3, "Warning: diff 30-50%", "Diff below 30%")),"")</f>
        <v/>
      </c>
      <c r="V27" s="1174" t="str">
        <f>IF(ISNUMBER(M27), IF(ABS(M27)&gt;=0.5,"Error: diff above 50%", IF(ABS(M27)&gt;=0.3, "Warning: diff 30-50%", "Diff below 30%")),"")</f>
        <v/>
      </c>
      <c r="W27" s="773"/>
      <c r="AB27" s="811"/>
    </row>
    <row r="28" spans="1:28" s="730" customFormat="1" ht="15" customHeight="1" x14ac:dyDescent="0.25">
      <c r="A28" s="812"/>
      <c r="B28" s="1614" t="s">
        <v>1717</v>
      </c>
      <c r="C28" s="1305" t="str">
        <f>IF(ISNUMBER(C50), C50, "")</f>
        <v/>
      </c>
      <c r="D28" s="1305" t="str">
        <f>IF(ISNUMBER(D50), D50, "")</f>
        <v/>
      </c>
      <c r="E28" s="755"/>
      <c r="F28" s="1305" t="str">
        <f>IF(ISNUMBER(F50), F50, "")</f>
        <v/>
      </c>
      <c r="G28" s="1305" t="str">
        <f>IF(ISNUMBER(G50), G50, "")</f>
        <v/>
      </c>
      <c r="H28" s="733"/>
      <c r="I28" s="1305" t="str">
        <f>IF(ISNUMBER(I50), I50, "")</f>
        <v/>
      </c>
      <c r="J28" s="285" t="str">
        <f>IF(ISNUMBER(J50), J50, "")</f>
        <v/>
      </c>
      <c r="K28" s="1462"/>
      <c r="L28" s="1297" t="str">
        <f t="shared" si="4"/>
        <v/>
      </c>
      <c r="M28" s="1299" t="str">
        <f t="shared" si="5"/>
        <v/>
      </c>
      <c r="N28" s="733"/>
      <c r="O28" s="1297" t="str">
        <f t="shared" si="7"/>
        <v/>
      </c>
      <c r="P28" s="1299" t="str">
        <f t="shared" si="8"/>
        <v/>
      </c>
      <c r="T28" s="1462"/>
      <c r="U28" s="777"/>
      <c r="V28" s="736"/>
      <c r="W28" s="773"/>
      <c r="AB28" s="811"/>
    </row>
    <row r="29" spans="1:28" s="730" customFormat="1" ht="15" customHeight="1" x14ac:dyDescent="0.25">
      <c r="A29" s="812"/>
      <c r="B29" s="761" t="s">
        <v>1056</v>
      </c>
      <c r="C29" s="1305" t="str">
        <f>IF(AND(ISNUMBER(C51), ISNUMBER(C77), ISNUMBER(C97)), SUM(C51,C77,C97), "")</f>
        <v/>
      </c>
      <c r="D29" s="1305" t="str">
        <f>IF(AND(ISNUMBER(D51), ISNUMBER(D77), ISNUMBER(D97)), SUM(D51,D77,D97), "")</f>
        <v/>
      </c>
      <c r="E29" s="1305" t="str">
        <f>IF(AND(ISNUMBER(E77), ISNUMBER(E97)), SUM(E77,E97), "")</f>
        <v/>
      </c>
      <c r="F29" s="1305" t="str">
        <f>IF(AND(ISNUMBER(F51), ISNUMBER(F77), ISNUMBER(F97)), SUM(F51,F77,F97), "")</f>
        <v/>
      </c>
      <c r="G29" s="1305" t="str">
        <f>IF(AND(ISNUMBER(G51), ISNUMBER(G77), ISNUMBER(G97)), SUM(G51,G77,G97), "")</f>
        <v/>
      </c>
      <c r="H29" s="732" t="str">
        <f>IF(ISNUMBER(H77), H77, "")</f>
        <v/>
      </c>
      <c r="I29" s="1305" t="str">
        <f>IF(AND(ISNUMBER(I51), ISNUMBER(I77), ISNUMBER(I97)), SUM(I51,I77,I97), "")</f>
        <v/>
      </c>
      <c r="J29" s="285" t="str">
        <f>IF(AND(ISNUMBER(J51), ISNUMBER(J77), ISNUMBER(J97)), SUM(J51,J77,J97), "")</f>
        <v/>
      </c>
      <c r="K29" s="1462"/>
      <c r="L29" s="1297" t="str">
        <f t="shared" si="4"/>
        <v/>
      </c>
      <c r="M29" s="1299" t="str">
        <f t="shared" si="5"/>
        <v/>
      </c>
      <c r="N29" s="1298" t="str">
        <f>IF(AND(ISNUMBER(E29),ISNUMBER(H29)),IF(AND(E29&lt;&gt;0,H29&lt;&gt;0),((H29-E29)/E29),"EL=0"),"")</f>
        <v/>
      </c>
      <c r="O29" s="1297" t="str">
        <f t="shared" si="7"/>
        <v/>
      </c>
      <c r="P29" s="1299" t="str">
        <f t="shared" si="8"/>
        <v/>
      </c>
      <c r="T29" s="1462"/>
      <c r="U29" s="777"/>
      <c r="V29" s="736"/>
      <c r="W29" s="773"/>
      <c r="AB29" s="811"/>
    </row>
    <row r="30" spans="1:28" s="730" customFormat="1" ht="15" customHeight="1" x14ac:dyDescent="0.25">
      <c r="A30" s="812"/>
      <c r="B30" s="1206" t="s">
        <v>1114</v>
      </c>
      <c r="C30" s="1305" t="str">
        <f>IF(ISNUMBER(C53),C53, "")</f>
        <v/>
      </c>
      <c r="D30" s="1305" t="str">
        <f>IF(ISNUMBER(D53),D53, "")</f>
        <v/>
      </c>
      <c r="E30" s="755"/>
      <c r="F30" s="1305" t="str">
        <f>IF(ISNUMBER(F53),F53, "")</f>
        <v/>
      </c>
      <c r="G30" s="1305" t="str">
        <f>IF(ISNUMBER(G53),G53, "")</f>
        <v/>
      </c>
      <c r="H30" s="733"/>
      <c r="I30" s="1305" t="str">
        <f>IF(ISNUMBER(I53),I53, "")</f>
        <v/>
      </c>
      <c r="J30" s="285" t="str">
        <f>IF(ISNUMBER(J53),J53, "")</f>
        <v/>
      </c>
      <c r="K30" s="1194"/>
      <c r="L30" s="1297" t="str">
        <f t="shared" si="4"/>
        <v/>
      </c>
      <c r="M30" s="1299" t="str">
        <f t="shared" si="5"/>
        <v/>
      </c>
      <c r="N30" s="733"/>
      <c r="O30" s="1297" t="str">
        <f t="shared" si="7"/>
        <v/>
      </c>
      <c r="P30" s="1299" t="str">
        <f t="shared" si="8"/>
        <v/>
      </c>
      <c r="T30" s="1194"/>
      <c r="U30" s="777"/>
      <c r="V30" s="736"/>
      <c r="W30" s="773"/>
      <c r="AB30" s="811"/>
    </row>
    <row r="31" spans="1:28" s="730" customFormat="1" ht="15" customHeight="1" x14ac:dyDescent="0.25">
      <c r="A31" s="812"/>
      <c r="B31" s="316" t="s">
        <v>1115</v>
      </c>
      <c r="C31" s="1305" t="str">
        <f>IF(AND(ISNUMBER(C78), ISNUMBER(C98)), SUM(C78,C98), "")</f>
        <v/>
      </c>
      <c r="D31" s="1305" t="str">
        <f>IF(AND(ISNUMBER(D78), ISNUMBER(D98)), SUM(D78,D98), "")</f>
        <v/>
      </c>
      <c r="E31" s="1305" t="str">
        <f>IF(AND(ISNUMBER(E78), ISNUMBER(E98)), SUM(E78,E98), "")</f>
        <v/>
      </c>
      <c r="F31" s="1305" t="str">
        <f>IF(AND(ISNUMBER(F78), ISNUMBER(F98)), SUM(F78,F98), "")</f>
        <v/>
      </c>
      <c r="G31" s="1305" t="str">
        <f>IF(AND(ISNUMBER(G78), ISNUMBER(G98)), SUM(G78,G98), "")</f>
        <v/>
      </c>
      <c r="H31" s="732" t="str">
        <f t="shared" ref="H31" si="11">IF(ISNUMBER(H78), H78, "")</f>
        <v/>
      </c>
      <c r="I31" s="1305" t="str">
        <f>IF(AND(ISNUMBER(I78), ISNUMBER(I98)), SUM(I78,I98), "")</f>
        <v/>
      </c>
      <c r="J31" s="285" t="str">
        <f>IF(AND(ISNUMBER(J78), ISNUMBER(J98)), SUM(J78,J98), "")</f>
        <v/>
      </c>
      <c r="K31" s="1195"/>
      <c r="L31" s="1297" t="str">
        <f t="shared" si="4"/>
        <v/>
      </c>
      <c r="M31" s="1299" t="str">
        <f t="shared" si="5"/>
        <v/>
      </c>
      <c r="N31" s="1298" t="str">
        <f>IF(AND(ISNUMBER(E31),ISNUMBER(H31)),IF(AND(E31&lt;&gt;0,H31&lt;&gt;0),((H31-E31)/E31),"EL=0"),"")</f>
        <v/>
      </c>
      <c r="O31" s="1297" t="str">
        <f t="shared" si="7"/>
        <v/>
      </c>
      <c r="P31" s="1299" t="str">
        <f t="shared" si="8"/>
        <v/>
      </c>
      <c r="T31" s="1195"/>
      <c r="U31" s="777"/>
      <c r="V31" s="736"/>
      <c r="W31" s="773"/>
      <c r="AB31" s="811"/>
    </row>
    <row r="32" spans="1:28" s="730" customFormat="1" ht="15" customHeight="1" x14ac:dyDescent="0.25">
      <c r="A32" s="812"/>
      <c r="B32" s="316" t="s">
        <v>1116</v>
      </c>
      <c r="C32" s="1305" t="str">
        <f>IF(ISNUMBER(C59),C59, "")</f>
        <v/>
      </c>
      <c r="D32" s="1305" t="str">
        <f>IF(ISNUMBER(D59),D59, "")</f>
        <v/>
      </c>
      <c r="E32" s="755"/>
      <c r="F32" s="1305" t="str">
        <f>IF(ISNUMBER(F59),F59, "")</f>
        <v/>
      </c>
      <c r="G32" s="1305" t="str">
        <f>IF(ISNUMBER(G59),G59, "")</f>
        <v/>
      </c>
      <c r="H32" s="733"/>
      <c r="I32" s="1305" t="str">
        <f>IF(ISNUMBER(I59),I59, "")</f>
        <v/>
      </c>
      <c r="J32" s="285" t="str">
        <f>IF(ISNUMBER(J59),J59, "")</f>
        <v/>
      </c>
      <c r="K32" s="1462"/>
      <c r="L32" s="1297" t="str">
        <f t="shared" si="4"/>
        <v/>
      </c>
      <c r="M32" s="1299" t="str">
        <f t="shared" si="5"/>
        <v/>
      </c>
      <c r="N32" s="733"/>
      <c r="O32" s="1297" t="str">
        <f t="shared" si="7"/>
        <v/>
      </c>
      <c r="P32" s="1299" t="str">
        <f t="shared" si="8"/>
        <v/>
      </c>
      <c r="T32" s="1462"/>
      <c r="U32" s="777"/>
      <c r="V32" s="736"/>
      <c r="W32" s="773"/>
      <c r="AB32" s="811"/>
    </row>
    <row r="33" spans="1:28" s="730" customFormat="1" ht="15" customHeight="1" x14ac:dyDescent="0.25">
      <c r="A33" s="812"/>
      <c r="B33" s="316" t="s">
        <v>1070</v>
      </c>
      <c r="C33" s="1305" t="str">
        <f>IF(AND(ISNUMBER(C60), ISNUMBER(C79), ISNUMBER(C99)), SUM(C60,C79,C99), "")</f>
        <v/>
      </c>
      <c r="D33" s="1305" t="str">
        <f>IF(AND(ISNUMBER(D60), ISNUMBER(D79), ISNUMBER(D99)), SUM(D60,D79,D99), "")</f>
        <v/>
      </c>
      <c r="E33" s="1305" t="str">
        <f>IF(AND(ISNUMBER(E79), ISNUMBER(E99)), SUM(E79,E99), "")</f>
        <v/>
      </c>
      <c r="F33" s="1305" t="str">
        <f>IF(AND(ISNUMBER(F60), ISNUMBER(F79), ISNUMBER(F99)), SUM(F60,F79,F99), "")</f>
        <v/>
      </c>
      <c r="G33" s="1305" t="str">
        <f>IF(AND(ISNUMBER(G60), ISNUMBER(G79), ISNUMBER(G99)), SUM(G60,G79,G99), "")</f>
        <v/>
      </c>
      <c r="H33" s="732" t="str">
        <f>IF(ISNUMBER(H79), H79,"")</f>
        <v/>
      </c>
      <c r="I33" s="1305" t="str">
        <f>IF(AND(ISNUMBER(I60), ISNUMBER(I79), ISNUMBER(I99)), SUM(I60,I79,I99), "")</f>
        <v/>
      </c>
      <c r="J33" s="285" t="str">
        <f>IF(AND(ISNUMBER(J60), ISNUMBER(J79), ISNUMBER(J99)), SUM(J60,J79,J99), "")</f>
        <v/>
      </c>
      <c r="K33" s="1462"/>
      <c r="L33" s="1297" t="str">
        <f t="shared" si="4"/>
        <v/>
      </c>
      <c r="M33" s="1299" t="str">
        <f t="shared" si="5"/>
        <v/>
      </c>
      <c r="N33" s="1298" t="str">
        <f>IF(AND(ISNUMBER(E33),ISNUMBER(H33)),IF(AND(E33&lt;&gt;0,H33&lt;&gt;0),((H33-E33)/E33),"EL=0"),"")</f>
        <v/>
      </c>
      <c r="O33" s="1297" t="str">
        <f t="shared" si="7"/>
        <v/>
      </c>
      <c r="P33" s="1299" t="str">
        <f t="shared" si="8"/>
        <v/>
      </c>
      <c r="T33" s="1462"/>
      <c r="U33" s="777"/>
      <c r="V33" s="736"/>
      <c r="W33" s="773"/>
      <c r="AB33" s="811"/>
    </row>
    <row r="34" spans="1:28" s="730" customFormat="1" ht="15" customHeight="1" x14ac:dyDescent="0.25">
      <c r="A34" s="812"/>
      <c r="B34" s="324" t="s">
        <v>39</v>
      </c>
      <c r="C34" s="1311" t="str">
        <f>IF(AND(ISNUMBER(C61), ISNUMBER(C80), ISNUMBER(C100)), SUM(C61,C80,C100), "")</f>
        <v/>
      </c>
      <c r="D34" s="1311" t="str">
        <f>IF(AND(ISNUMBER(D61), ISNUMBER(D80), ISNUMBER(D100)), SUM(D61,D80,D100), "")</f>
        <v/>
      </c>
      <c r="E34" s="1305" t="str">
        <f>IF(AND(ISNUMBER(E80), ISNUMBER(E100)), SUM(E80,E100), "")</f>
        <v/>
      </c>
      <c r="F34" s="1311" t="str">
        <f>IF(AND(ISNUMBER(F61), ISNUMBER(F80), ISNUMBER(F100)), SUM(F61,F80,F100), "")</f>
        <v/>
      </c>
      <c r="G34" s="1311" t="str">
        <f>IF(AND(ISNUMBER(G61), ISNUMBER(G80), ISNUMBER(G100)), SUM(G61,G80,G100), "")</f>
        <v/>
      </c>
      <c r="H34" s="743" t="str">
        <f>IF(ISNUMBER(H80),H80,"")</f>
        <v/>
      </c>
      <c r="I34" s="1311" t="str">
        <f>IF(AND(ISNUMBER(I61), ISNUMBER(I80), ISNUMBER(I100)), SUM(I61,I80,I100), "")</f>
        <v/>
      </c>
      <c r="J34" s="1315" t="str">
        <f>IF(AND(ISNUMBER(J61), ISNUMBER(J80), ISNUMBER(J100)), SUM(J61,J80,J100), "")</f>
        <v/>
      </c>
      <c r="K34" s="1462"/>
      <c r="L34" s="1301" t="str">
        <f t="shared" si="4"/>
        <v/>
      </c>
      <c r="M34" s="1303" t="str">
        <f t="shared" si="5"/>
        <v/>
      </c>
      <c r="N34" s="1302" t="str">
        <f>IF(AND(ISNUMBER(E34),ISNUMBER(H34)),IF(AND(E34&lt;&gt;0,H34&lt;&gt;0),((H34-E34)/E34),"EL=0"),"")</f>
        <v/>
      </c>
      <c r="O34" s="1301" t="str">
        <f t="shared" si="7"/>
        <v/>
      </c>
      <c r="P34" s="1303" t="str">
        <f t="shared" si="8"/>
        <v/>
      </c>
      <c r="T34" s="1462"/>
      <c r="U34" s="1335"/>
      <c r="V34" s="1331"/>
      <c r="W34" s="1332"/>
      <c r="AB34" s="811"/>
    </row>
    <row r="35" spans="1:28" s="730" customFormat="1" ht="15" customHeight="1" x14ac:dyDescent="0.25">
      <c r="A35" s="812"/>
      <c r="B35" s="1683" t="s">
        <v>1117</v>
      </c>
      <c r="C35" s="1325" t="str">
        <f>IF(AND(ISNUMBER(C14), ISNUMBER(C18),ISNUMBER(C19), ISNUMBER(C20), ISNUMBER(C21), ISNUMBER(C27),ISNUMBER(C28), ISNUMBER(C29), ISNUMBER(C30), ISNUMBER(C31), ISNUMBER(C32),ISNUMBER(C34),ISNUMBER(C33)),SUM(C14,C18,C19,C20,C21,C27,C28,C29,C30,C31,C32,C34,C33),"")</f>
        <v/>
      </c>
      <c r="D35" s="1215" t="str">
        <f>IF(AND(ISNUMBER(D14), ISNUMBER(D18),ISNUMBER(D19), ISNUMBER(D20), ISNUMBER(D21), ISNUMBER(D27),ISNUMBER(D28), ISNUMBER(D29), ISNUMBER(D30), ISNUMBER(D31), ISNUMBER(D32),ISNUMBER(D34),ISNUMBER(D33)),SUM(D14,D18,D19,D20,D21,D27,D28,D29,D30,D31,D32,D34,D33),"")</f>
        <v/>
      </c>
      <c r="E35" s="1215" t="str">
        <f>IF(AND(ISNUMBER(E14), ISNUMBER(E18), ISNUMBER(E21), ISNUMBER(E19), ISNUMBER(E20),ISNUMBER(E27), ISNUMBER(E29), ISNUMBER(E31), ISNUMBER(E34),ISNUMBER(E33)),SUM(E14,E18,E19,E20,E21,E27,E29,E31,E34,E33),"")</f>
        <v/>
      </c>
      <c r="F35" s="1215" t="str">
        <f>IF(AND(ISNUMBER(F14), ISNUMBER(F18),ISNUMBER(F19), ISNUMBER(F20), ISNUMBER(F21), ISNUMBER(F27),ISNUMBER(F28), ISNUMBER(F29), ISNUMBER(F30), ISNUMBER(F31), ISNUMBER(F32),ISNUMBER(F34),ISNUMBER(F33)),SUM(F14,F18,F19,F20,F21,F27,F28,F29,F30,F31,F32,F34,F33),"")</f>
        <v/>
      </c>
      <c r="G35" s="1215" t="str">
        <f>IF(AND(ISNUMBER(G14), ISNUMBER(G18),ISNUMBER(G19), ISNUMBER(G20), ISNUMBER(G21), ISNUMBER(G27),ISNUMBER(G28), ISNUMBER(G29), ISNUMBER(G30), ISNUMBER(G31), ISNUMBER(G32),ISNUMBER(G34),ISNUMBER(G33)),SUM(G14,G18,G19,G20,G21,G27,G28,G29,G30,G31,G32,G34,G33),"")</f>
        <v/>
      </c>
      <c r="H35" s="1215" t="str">
        <f>IF(AND(ISNUMBER(H14), ISNUMBER(H18), ISNUMBER(H21), ISNUMBER(H19), ISNUMBER(H20), ISNUMBER(H29), ISNUMBER(H31), ISNUMBER(H34),ISNUMBER(H33)),SUM(H14,H18,H19,H20,H21,H29,H31,H34,H33),"")</f>
        <v/>
      </c>
      <c r="I35" s="1215" t="str">
        <f>IF(AND(ISNUMBER(I14), ISNUMBER(I18),ISNUMBER(I19), ISNUMBER(I20), ISNUMBER(I21), ISNUMBER(I27),ISNUMBER(I28), ISNUMBER(I29), ISNUMBER(I30), ISNUMBER(I31), ISNUMBER(I32),ISNUMBER(I34),ISNUMBER(I33)),SUM(I14,I18,I19,I20,I21,I27,I28,I29,I30,I31,I32,I34,I33),"")</f>
        <v/>
      </c>
      <c r="J35" s="1216" t="str">
        <f>IF(AND(ISNUMBER(J14), ISNUMBER(J18),ISNUMBER(J19), ISNUMBER(J20), ISNUMBER(J21), ISNUMBER(J27),ISNUMBER(J28), ISNUMBER(J29), ISNUMBER(J30), ISNUMBER(J31), ISNUMBER(J32),ISNUMBER(J34),ISNUMBER(J33)),SUM(J14,J18,J19,J20,J21,J27,J28,J29,J30,J31,J32,J34,J33),"")</f>
        <v/>
      </c>
      <c r="K35" s="1462"/>
      <c r="L35" s="1328" t="str">
        <f t="shared" si="4"/>
        <v/>
      </c>
      <c r="M35" s="1329" t="str">
        <f t="shared" si="5"/>
        <v/>
      </c>
      <c r="N35" s="1329" t="str">
        <f>IF(AND(ISNUMBER(E35),ISNUMBER(H35)),IF(AND(E35&lt;&gt;0,H35&lt;&gt;0),((H35-E35)/E35),"EL=0"),"")</f>
        <v/>
      </c>
      <c r="O35" s="1329" t="str">
        <f t="shared" si="7"/>
        <v/>
      </c>
      <c r="P35" s="1330" t="str">
        <f t="shared" si="8"/>
        <v/>
      </c>
      <c r="T35" s="1462"/>
      <c r="U35" s="777"/>
      <c r="V35" s="736"/>
      <c r="W35" s="773"/>
      <c r="AB35" s="811"/>
    </row>
    <row r="36" spans="1:28" s="730" customFormat="1" ht="15" customHeight="1" x14ac:dyDescent="0.25">
      <c r="A36" s="812"/>
      <c r="B36" s="316" t="s">
        <v>38</v>
      </c>
      <c r="C36" s="1080" t="str">
        <f>IF(ISNUMBER(Securitisation!E31), Securitisation!E31,"")</f>
        <v/>
      </c>
      <c r="D36" s="1314" t="str">
        <f>IF(ISNUMBER(Securitisation!F31), Securitisation!F31,"")</f>
        <v/>
      </c>
      <c r="E36" s="1375"/>
      <c r="F36" s="1314" t="str">
        <f>IF(ISNUMBER(Securitisation!I31), Securitisation!I31,"")</f>
        <v/>
      </c>
      <c r="G36" s="1314" t="str">
        <f>IF(ISNUMBER(Securitisation!J31), Securitisation!J31,"")</f>
        <v/>
      </c>
      <c r="H36" s="1375"/>
      <c r="I36" s="1314" t="str">
        <f>IF(ISNUMBER(Securitisation!I31), Securitisation!I31, "")</f>
        <v/>
      </c>
      <c r="J36" s="1171" t="str">
        <f>IF(ISNUMBER(Securitisation!K31), Securitisation!K31, "")</f>
        <v/>
      </c>
      <c r="K36" s="1462"/>
      <c r="L36" s="1326" t="str">
        <f t="shared" si="4"/>
        <v/>
      </c>
      <c r="M36" s="1327" t="str">
        <f t="shared" si="5"/>
        <v/>
      </c>
      <c r="N36" s="1372"/>
      <c r="O36" s="1297" t="str">
        <f t="shared" ref="O36" si="12">IF(AND(ISNUMBER(F36),ISNUMBER(I36)),IF(AND(F36&lt;&gt;0,I36&lt;&gt;0),((I36-F36)/F36),"EAD=0"),"")</f>
        <v/>
      </c>
      <c r="P36" s="1299" t="str">
        <f t="shared" ref="P36" si="13">IF(AND(ISNUMBER(G36),ISNUMBER(J36)),IF(AND(G36&lt;&gt;0,J36&lt;&gt;0),((J36-G36)/G36),"RWA=0"),"")</f>
        <v/>
      </c>
      <c r="T36" s="1462"/>
      <c r="U36" s="777"/>
      <c r="V36" s="736"/>
      <c r="W36" s="773"/>
      <c r="AB36" s="811"/>
    </row>
    <row r="37" spans="1:28" s="730" customFormat="1" ht="15" customHeight="1" x14ac:dyDescent="0.25">
      <c r="A37" s="812"/>
      <c r="B37" s="730" t="s">
        <v>479</v>
      </c>
      <c r="C37" s="1713"/>
      <c r="D37" s="1713"/>
      <c r="E37" s="1376"/>
      <c r="F37" s="1713"/>
      <c r="G37" s="1713"/>
      <c r="H37" s="1376"/>
      <c r="I37" s="1713"/>
      <c r="J37" s="1975"/>
      <c r="K37" s="1462"/>
      <c r="L37" s="1301" t="str">
        <f t="shared" si="4"/>
        <v/>
      </c>
      <c r="M37" s="1303" t="str">
        <f t="shared" si="5"/>
        <v/>
      </c>
      <c r="N37" s="1373"/>
      <c r="O37" s="744"/>
      <c r="P37" s="1374"/>
      <c r="T37" s="1462"/>
      <c r="U37" s="777"/>
      <c r="V37" s="736"/>
      <c r="W37" s="773"/>
      <c r="AB37" s="811"/>
    </row>
    <row r="38" spans="1:28" s="730" customFormat="1" ht="15" customHeight="1" x14ac:dyDescent="0.25">
      <c r="A38" s="812"/>
      <c r="B38" s="1324" t="s">
        <v>1313</v>
      </c>
      <c r="C38" s="1323" t="str">
        <f>IF(AND(ISNUMBER(C35), ISNUMBER(C36), ISNUMBER(C37)),SUM(C35,C36,C37),"")</f>
        <v/>
      </c>
      <c r="D38" s="1317" t="str">
        <f>IF(AND(ISNUMBER(D35), ISNUMBER(D36), ISNUMBER(D37)), SUM(D35:D37), "")</f>
        <v/>
      </c>
      <c r="E38" s="1317" t="str">
        <f>IF(ISNUMBER(E35), E35, "")</f>
        <v/>
      </c>
      <c r="F38" s="1316" t="str">
        <f>IF(AND(ISNUMBER(F35), ISNUMBER(F36), ISNUMBER(F37)), SUM(F35:F37), "")</f>
        <v/>
      </c>
      <c r="G38" s="1317" t="str">
        <f>IF(AND(ISNUMBER(G35), ISNUMBER(G36), ISNUMBER(G37)), SUM(G35:G37), "")</f>
        <v/>
      </c>
      <c r="H38" s="1317" t="str">
        <f>IF(ISNUMBER(H35), H35, "")</f>
        <v/>
      </c>
      <c r="I38" s="1316" t="str">
        <f>IF(AND(ISNUMBER(I35), ISNUMBER(I36), ISNUMBER(I37)), SUM(I35:I37), "")</f>
        <v/>
      </c>
      <c r="J38" s="1318" t="str">
        <f>IF(AND(ISNUMBER(J35), ISNUMBER(J36), ISNUMBER(J37)), SUM(J35:J37), "")</f>
        <v/>
      </c>
      <c r="L38" s="1333" t="str">
        <f t="shared" si="4"/>
        <v/>
      </c>
      <c r="M38" s="1334" t="str">
        <f t="shared" si="5"/>
        <v/>
      </c>
      <c r="N38" s="1300"/>
      <c r="O38" s="1333" t="str">
        <f>IF(AND(ISNUMBER(F38),ISNUMBER(I38)),IF(AND(F38&lt;&gt;0,I38&lt;&gt;0),((I38-F38)/F38),"EAD=0"),"")</f>
        <v/>
      </c>
      <c r="P38" s="1334" t="str">
        <f>IF(AND(ISNUMBER(G38),ISNUMBER(J38)),IF(AND(G38&lt;&gt;0,J38&lt;&gt;0),((J38-G38)/G38),"RWA=0"),"")</f>
        <v/>
      </c>
      <c r="U38" s="778"/>
      <c r="V38" s="775"/>
      <c r="W38" s="776"/>
      <c r="AB38" s="811"/>
    </row>
    <row r="39" spans="1:28" s="339" customFormat="1" ht="60" customHeight="1" x14ac:dyDescent="0.25">
      <c r="A39" s="2017" t="s">
        <v>1332</v>
      </c>
      <c r="B39" s="175"/>
      <c r="C39" s="176"/>
      <c r="D39" s="166"/>
      <c r="E39" s="166"/>
      <c r="F39" s="166"/>
      <c r="G39" s="166"/>
      <c r="H39" s="166"/>
      <c r="I39" s="166"/>
      <c r="J39" s="166"/>
      <c r="K39" s="166"/>
      <c r="L39" s="166"/>
      <c r="M39" s="166"/>
      <c r="N39" s="166"/>
      <c r="O39" s="166"/>
      <c r="P39" s="166"/>
      <c r="Q39" s="166"/>
      <c r="R39" s="166"/>
      <c r="S39" s="166"/>
      <c r="T39" s="166"/>
      <c r="U39" s="166"/>
      <c r="V39" s="166"/>
      <c r="AB39" s="1156"/>
    </row>
    <row r="40" spans="1:28" s="730" customFormat="1" ht="15" customHeight="1" x14ac:dyDescent="0.25">
      <c r="A40" s="812"/>
      <c r="B40" s="2261" t="s">
        <v>1037</v>
      </c>
      <c r="C40" s="2268" t="s">
        <v>1096</v>
      </c>
      <c r="D40" s="2269"/>
      <c r="E40" s="2269"/>
      <c r="F40" s="2272" t="s">
        <v>1097</v>
      </c>
      <c r="G40" s="2272"/>
      <c r="H40" s="1219"/>
      <c r="I40" s="2273" t="s">
        <v>1314</v>
      </c>
      <c r="J40" s="2273"/>
      <c r="K40" s="1193"/>
      <c r="L40" s="2243" t="s">
        <v>1098</v>
      </c>
      <c r="M40" s="2257"/>
      <c r="N40" s="2257"/>
      <c r="O40" s="2257"/>
      <c r="P40" s="2257"/>
      <c r="Q40" s="2257"/>
      <c r="R40" s="2257"/>
      <c r="S40" s="2258"/>
      <c r="T40" s="1193"/>
      <c r="U40" s="2277" t="s">
        <v>1003</v>
      </c>
      <c r="V40" s="2244"/>
      <c r="W40" s="2244"/>
      <c r="X40" s="2244"/>
      <c r="Y40" s="2244"/>
      <c r="Z40" s="2244"/>
      <c r="AA40" s="2245"/>
      <c r="AB40" s="811"/>
    </row>
    <row r="41" spans="1:28" s="730" customFormat="1" ht="30" customHeight="1" x14ac:dyDescent="0.3">
      <c r="A41" s="812"/>
      <c r="B41" s="2249"/>
      <c r="C41" s="2270"/>
      <c r="D41" s="2271"/>
      <c r="E41" s="2271"/>
      <c r="F41" s="2272" t="s">
        <v>1118</v>
      </c>
      <c r="G41" s="2272"/>
      <c r="H41" s="1219"/>
      <c r="I41" s="2274"/>
      <c r="J41" s="2274"/>
      <c r="K41" s="1193"/>
      <c r="L41" s="2228" t="s">
        <v>1119</v>
      </c>
      <c r="M41" s="2229"/>
      <c r="N41" s="779"/>
      <c r="O41" s="2229" t="s">
        <v>1770</v>
      </c>
      <c r="P41" s="2229"/>
      <c r="Q41" s="2260" t="s">
        <v>1120</v>
      </c>
      <c r="R41" s="2260"/>
      <c r="S41" s="2240"/>
      <c r="T41" s="1193"/>
      <c r="U41" s="2228" t="s">
        <v>1099</v>
      </c>
      <c r="V41" s="2229"/>
      <c r="W41" s="2229"/>
      <c r="X41" s="2229"/>
      <c r="Y41" s="2229" t="s">
        <v>1121</v>
      </c>
      <c r="Z41" s="2229"/>
      <c r="AA41" s="2230"/>
      <c r="AB41" s="811"/>
    </row>
    <row r="42" spans="1:28" s="730" customFormat="1" ht="45" customHeight="1" x14ac:dyDescent="0.25">
      <c r="A42" s="812"/>
      <c r="B42" s="2262"/>
      <c r="C42" s="1610" t="s">
        <v>1122</v>
      </c>
      <c r="D42" s="1611" t="s">
        <v>43</v>
      </c>
      <c r="E42" s="1611" t="s">
        <v>1123</v>
      </c>
      <c r="F42" s="1611" t="s">
        <v>1122</v>
      </c>
      <c r="G42" s="1611" t="s">
        <v>43</v>
      </c>
      <c r="H42" s="1200"/>
      <c r="I42" s="1611" t="s">
        <v>1122</v>
      </c>
      <c r="J42" s="1612" t="s">
        <v>43</v>
      </c>
      <c r="K42" s="1613"/>
      <c r="L42" s="1610" t="s">
        <v>1124</v>
      </c>
      <c r="M42" s="1611" t="s">
        <v>1125</v>
      </c>
      <c r="N42" s="1198"/>
      <c r="O42" s="1611" t="s">
        <v>1124</v>
      </c>
      <c r="P42" s="1611" t="s">
        <v>1125</v>
      </c>
      <c r="Q42" s="1611" t="s">
        <v>800</v>
      </c>
      <c r="R42" s="1611" t="s">
        <v>1097</v>
      </c>
      <c r="S42" s="1612" t="s">
        <v>1126</v>
      </c>
      <c r="T42" s="1613"/>
      <c r="U42" s="1620" t="s">
        <v>1124</v>
      </c>
      <c r="V42" s="1619" t="s">
        <v>1125</v>
      </c>
      <c r="W42" s="1198"/>
      <c r="X42" s="1619" t="s">
        <v>1127</v>
      </c>
      <c r="Y42" s="1611" t="s">
        <v>1124</v>
      </c>
      <c r="Z42" s="1611" t="s">
        <v>1125</v>
      </c>
      <c r="AA42" s="1612" t="s">
        <v>1127</v>
      </c>
      <c r="AB42" s="811"/>
    </row>
    <row r="43" spans="1:28" s="730" customFormat="1" ht="15" customHeight="1" x14ac:dyDescent="0.25">
      <c r="A43" s="812"/>
      <c r="B43" s="1188" t="str">
        <f>SUBSTITUTE('Credit risk (SA)'!$B18, "; of which:", "")</f>
        <v>Sovereigns, PSEs, MDBs</v>
      </c>
      <c r="C43" s="1304" t="str">
        <f>IF('General Info'!$C$11="No", 0, IF(ISNUMBER('Credit risk (SA)'!I18), 'Credit risk (SA)'!I18, ""))</f>
        <v/>
      </c>
      <c r="D43" s="1213" t="str">
        <f>IF('General Info'!$C$11="No", 0, IF(ISNUMBER('Credit risk (SA)'!M18), 'Credit risk (SA)'!M18, ""))</f>
        <v/>
      </c>
      <c r="E43" s="1304" t="str">
        <f>IF('General Info'!$C$11="No", 0, IF(ISNUMBER('Credit risk (SA)'!N18), 'Credit risk (SA)'!N18, ""))</f>
        <v/>
      </c>
      <c r="F43" s="1213" t="str">
        <f>IF('General Info'!$C$11="No", 0, IF(ISNUMBER('Credit risk (SA)'!W18), 'Credit risk (SA)'!W18, ""))</f>
        <v/>
      </c>
      <c r="G43" s="1213" t="str">
        <f>IF('General Info'!$C$11="No", 0, IF(ISNUMBER('Credit risk (SA)'!AA18), 'Credit risk (SA)'!AA18, ""))</f>
        <v/>
      </c>
      <c r="H43" s="1307"/>
      <c r="I43" s="1189" t="str">
        <f>IF(OR('General Info'!$C$11="No", 'General Info'!$C$19="No"), F43, IF(ISNUMBER('Credit risk (SA)'!AF18), 'Credit risk (SA)'!AF18, ""))</f>
        <v/>
      </c>
      <c r="J43" s="1112" t="str">
        <f>IF(OR('General Info'!$C$11="No", 'General Info'!$C$19="No"), G43, IF(ISNUMBER('Credit risk (SA)'!AH18), 'Credit risk (SA)'!AH18, ""))</f>
        <v/>
      </c>
      <c r="K43" s="1462"/>
      <c r="L43" s="1294" t="str">
        <f t="shared" ref="L43:L62" si="14">IF(AND(ISNUMBER(C43),ISNUMBER(F43)),IF(AND(C43&lt;&gt;0,F43&lt;&gt;0),((F43-C43)/C43),"EAD=0"),"")</f>
        <v/>
      </c>
      <c r="M43" s="1296" t="str">
        <f t="shared" ref="M43:M62" si="15">IF(AND(ISNUMBER(D43),ISNUMBER(G43)),IF(AND(D43&lt;&gt;0,G43&lt;&gt;0),((G43-D43)/D43),"RWA=0"),"")</f>
        <v/>
      </c>
      <c r="N43" s="1191"/>
      <c r="O43" s="1294" t="str">
        <f t="shared" ref="O43:O62" si="16">IF(AND(ISNUMBER(F43),ISNUMBER(I43)),IF(AND(F43&lt;&gt;0,I43&lt;&gt;0),((I43-F43)/F43),"EAD=0"),"")</f>
        <v/>
      </c>
      <c r="P43" s="1295" t="str">
        <f t="shared" ref="P43:P62" si="17">IF(AND(ISNUMBER(G43),ISNUMBER(J43)),IF(AND(G43&lt;&gt;0,J43&lt;&gt;0),((J43-G43)/G43),"RWA=0"),"")</f>
        <v/>
      </c>
      <c r="Q43" s="1295" t="str">
        <f t="shared" ref="Q43:Q62" si="18">IF(AND(ISNUMBER(C43),ISNUMBER(D43)), IF(AND(C43&lt;&gt;0,D43&lt;&gt;0), (D43/C43), "EAD,RWA=0"),"")</f>
        <v/>
      </c>
      <c r="R43" s="1295" t="str">
        <f t="shared" ref="R43:R62" si="19">IF(AND(ISNUMBER(F43),ISNUMBER(G43)), IF(AND(F43&lt;&gt;0,G43&lt;&gt;0), (G43/F43), "EAD,RWA=0"),"")</f>
        <v/>
      </c>
      <c r="S43" s="1296" t="str">
        <f>IF(AND(ISNUMBER(I43),ISNUMBER(J43)), IF(AND(I43&lt;&gt;0,J43&lt;&gt;0), (J43/I43), "EAD,RWA=0"),"")</f>
        <v/>
      </c>
      <c r="T43" s="1462"/>
      <c r="U43" s="1184" t="str">
        <f t="shared" ref="U43:U62" si="20">IF(ISNUMBER(L43), IF(ABS(L43)&gt;=0.5,"Error: diff above 50%", IF(ABS(L43)&gt;=0.3, "Warning: diff 30-50%", "Diff below 30%")),"")</f>
        <v/>
      </c>
      <c r="V43" s="1185" t="str">
        <f t="shared" ref="V43:V62" si="21">IF(ISNUMBER(M43), IF(ABS(M43)&gt;=0.5,"Error: diff above 50%", IF(ABS(M43)&gt;=0.3, "Warning: diff 30-50%", "Diff below 30%")),"")</f>
        <v/>
      </c>
      <c r="W43" s="1191"/>
      <c r="X43" s="1185" t="str">
        <f>IF(AND(AND(ISNUMBER(Q43),ISNUMBER(R43)), AND(Q43&lt;&gt;0, R43&lt;&gt;0)),IF(R43/Q43&gt;=1.5,"Error: RW increase above 50%",IF(R43/Q43&gt;=1.25,"Warning: RW increase between 50%-25%",IF(R43/Q43&gt;=0.9,"RW change between +25% and -10%",IF(R43/Q43&gt;=0.8,"Warning: RW decrease from 10% to 20%","Error: RW decrease is more than 20%")))), "")</f>
        <v/>
      </c>
      <c r="Y43" s="1185" t="str">
        <f t="shared" ref="Y43:Y62" si="22">IF(ISNUMBER(O43), IF(ABS(O43)&gt;=0.5,"Error: diff above 50%", IF(ABS(O43)&gt;=0.3, "Warning: diff 30-50%", "Diff below 30%")),"")</f>
        <v/>
      </c>
      <c r="Z43" s="1185" t="str">
        <f t="shared" ref="Z43:Z62" si="23">IF(ISNUMBER(P43), IF(ABS(P43)&gt;=0.5,"Error: diff above 50%", IF(ABS(P43)&gt;=0.3, "Warning: diff 30-50%", "Diff below 30%")),"")</f>
        <v/>
      </c>
      <c r="AA43" s="1684" t="str">
        <f>IF(AND(AND(ISNUMBER(R43),ISNUMBER(S43)), AND(R43&lt;&gt;0, S43&lt;&gt;0)),IF(S43/R43&gt;=1.5,"Error: RW increase above 50%",IF(S43/R43&gt;=1.25,"Warning: RW increase between 50%-25%",IF(S43/R43&gt;=0.9,"RW change between +25% and -10%",IF(S43/R43&gt;=0.8,"Warning: RW decrease from 10% to 20%","Error: RW decrease is more than 20%")))), "")</f>
        <v/>
      </c>
      <c r="AB43" s="811"/>
    </row>
    <row r="44" spans="1:28" s="730" customFormat="1" ht="15" customHeight="1" x14ac:dyDescent="0.25">
      <c r="A44" s="812"/>
      <c r="B44" s="300" t="str">
        <f>SUBSTITUTE('Credit risk (SA)'!$B23, "; of which:", "")</f>
        <v>Banks (excluding covered bonds)</v>
      </c>
      <c r="C44" s="1305" t="str">
        <f>IF('General Info'!$C$11="No", 0, IF(ISNUMBER('Credit risk (SA)'!I23), 'Credit risk (SA)'!I23, ""))</f>
        <v/>
      </c>
      <c r="D44" s="870" t="str">
        <f>IF('General Info'!$C$11="No", 0, IF(ISNUMBER('Credit risk (SA)'!M23), 'Credit risk (SA)'!M23, ""))</f>
        <v/>
      </c>
      <c r="E44" s="1305" t="str">
        <f>IF('General Info'!$C$11="No", 0, IF(ISNUMBER('Credit risk (SA)'!N23), 'Credit risk (SA)'!N23, ""))</f>
        <v/>
      </c>
      <c r="F44" s="870" t="str">
        <f>IF('General Info'!$C$11="No", 0, IF(ISNUMBER('Credit risk (SA)'!W23), 'Credit risk (SA)'!W23, ""))</f>
        <v/>
      </c>
      <c r="G44" s="870" t="str">
        <f>IF('General Info'!$C$11="No", 0, IF(ISNUMBER('Credit risk (SA)'!AA23), 'Credit risk (SA)'!AA23, ""))</f>
        <v/>
      </c>
      <c r="H44" s="1308"/>
      <c r="I44" s="732" t="str">
        <f>IF(OR('General Info'!$C$11="No", 'General Info'!$C$19="No"), F44, IF(ISNUMBER('Credit risk (SA)'!AF23), 'Credit risk (SA)'!AF23, ""))</f>
        <v/>
      </c>
      <c r="J44" s="1431" t="str">
        <f>IF(OR('General Info'!$C$11="No", 'General Info'!$C$19="No"), G44, IF(ISNUMBER('Credit risk (SA)'!AH23), 'Credit risk (SA)'!AH23, ""))</f>
        <v/>
      </c>
      <c r="K44" s="1194"/>
      <c r="L44" s="1297" t="str">
        <f t="shared" si="14"/>
        <v/>
      </c>
      <c r="M44" s="1299" t="str">
        <f t="shared" si="15"/>
        <v/>
      </c>
      <c r="N44" s="736"/>
      <c r="O44" s="1297" t="str">
        <f t="shared" si="16"/>
        <v/>
      </c>
      <c r="P44" s="1298" t="str">
        <f t="shared" si="17"/>
        <v/>
      </c>
      <c r="Q44" s="1298" t="str">
        <f t="shared" si="18"/>
        <v/>
      </c>
      <c r="R44" s="1298" t="str">
        <f t="shared" si="19"/>
        <v/>
      </c>
      <c r="S44" s="1299" t="str">
        <f t="shared" ref="S44:S62" si="24">IF(AND(ISNUMBER(I44),ISNUMBER(J44)), IF(AND(I44&lt;&gt;0,J44&lt;&gt;0), (J44/I44), "EAD,RWA=0"),"")</f>
        <v/>
      </c>
      <c r="T44" s="1194"/>
      <c r="U44" s="1159" t="str">
        <f t="shared" si="20"/>
        <v/>
      </c>
      <c r="V44" s="1174" t="str">
        <f t="shared" si="21"/>
        <v/>
      </c>
      <c r="W44" s="736"/>
      <c r="X44" s="1174" t="str">
        <f t="shared" ref="X44:X62" si="25">IF(AND(AND(ISNUMBER(Q44),ISNUMBER(R44)), AND(Q44&lt;&gt;0, R44&lt;&gt;0)),IF(R44/Q44&gt;=1.5,"Error: RW increase above 50%",IF(R44/Q44&gt;=1.25,"Warning: RW increase between 50%-25%",IF(R44/Q44&gt;=0.9,"RW change between +25% and -10%",IF(R44/Q44&gt;=0.8,"Warning: RW decrease from 10% to 20%","Error: RW decrease is more than 20%")))), "")</f>
        <v/>
      </c>
      <c r="Y44" s="1174" t="str">
        <f t="shared" si="22"/>
        <v/>
      </c>
      <c r="Z44" s="1174" t="str">
        <f t="shared" si="23"/>
        <v/>
      </c>
      <c r="AA44" s="1160" t="str">
        <f t="shared" ref="AA44:AA62" si="26">IF(AND(AND(ISNUMBER(R44),ISNUMBER(S44)), AND(R44&lt;&gt;0, S44&lt;&gt;0)),IF(S44/R44&gt;=1.5,"Error: RW increase above 50%",IF(S44/R44&gt;=1.25,"Warning: RW increase between 50%-25%",IF(S44/R44&gt;=0.9,"RW change between +25% and -10%",IF(S44/R44&gt;=0.8,"Warning: RW decrease from 10% to 20%","Error: RW decrease is more than 20%")))), "")</f>
        <v/>
      </c>
      <c r="AB44" s="811"/>
    </row>
    <row r="45" spans="1:28" s="730" customFormat="1" ht="15" customHeight="1" x14ac:dyDescent="0.25">
      <c r="A45" s="812"/>
      <c r="B45" s="300" t="str">
        <f>SUBSTITUTE('Credit risk (SA)'!$B50, "; of which:", "")</f>
        <v>Covered bonds</v>
      </c>
      <c r="C45" s="1305" t="str">
        <f>IF('General Info'!$C$11="No", 0, IF(ISNUMBER('Credit risk (SA)'!I50), 'Credit risk (SA)'!I50, ""))</f>
        <v/>
      </c>
      <c r="D45" s="870" t="str">
        <f>IF('General Info'!$C$11="No", 0, IF(ISNUMBER('Credit risk (SA)'!M50), 'Credit risk (SA)'!M50, ""))</f>
        <v/>
      </c>
      <c r="E45" s="1305" t="str">
        <f>IF('General Info'!$C$11="No", 0, IF(ISNUMBER('Credit risk (SA)'!N50), 'Credit risk (SA)'!N50, ""))</f>
        <v/>
      </c>
      <c r="F45" s="870" t="str">
        <f>IF('General Info'!$C$11="No", 0, IF(ISNUMBER('Credit risk (SA)'!W50), 'Credit risk (SA)'!W50, ""))</f>
        <v/>
      </c>
      <c r="G45" s="870" t="str">
        <f>IF('General Info'!$C$11="No", 0, IF(ISNUMBER('Credit risk (SA)'!AA50), 'Credit risk (SA)'!AA50, ""))</f>
        <v/>
      </c>
      <c r="H45" s="1308"/>
      <c r="I45" s="732" t="str">
        <f>IF(OR('General Info'!$C$11="No", 'General Info'!$C$19="No"), F45, IF(ISNUMBER('Credit risk (SA)'!AF50), 'Credit risk (SA)'!AF50, ""))</f>
        <v/>
      </c>
      <c r="J45" s="1431" t="str">
        <f>IF(OR('General Info'!$C$11="No", 'General Info'!$C$19="No"), G45, IF(ISNUMBER('Credit risk (SA)'!AH50), 'Credit risk (SA)'!AH50, ""))</f>
        <v/>
      </c>
      <c r="K45" s="1195"/>
      <c r="L45" s="1297" t="str">
        <f t="shared" si="14"/>
        <v/>
      </c>
      <c r="M45" s="1299" t="str">
        <f t="shared" si="15"/>
        <v/>
      </c>
      <c r="N45" s="736"/>
      <c r="O45" s="1297" t="str">
        <f t="shared" si="16"/>
        <v/>
      </c>
      <c r="P45" s="1298" t="str">
        <f t="shared" si="17"/>
        <v/>
      </c>
      <c r="Q45" s="1298" t="str">
        <f t="shared" si="18"/>
        <v/>
      </c>
      <c r="R45" s="1298" t="str">
        <f t="shared" si="19"/>
        <v/>
      </c>
      <c r="S45" s="1299" t="str">
        <f t="shared" si="24"/>
        <v/>
      </c>
      <c r="T45" s="1195"/>
      <c r="U45" s="1159" t="str">
        <f t="shared" si="20"/>
        <v/>
      </c>
      <c r="V45" s="1174" t="str">
        <f t="shared" si="21"/>
        <v/>
      </c>
      <c r="W45" s="736"/>
      <c r="X45" s="1174" t="str">
        <f t="shared" si="25"/>
        <v/>
      </c>
      <c r="Y45" s="1174" t="str">
        <f t="shared" si="22"/>
        <v/>
      </c>
      <c r="Z45" s="1174" t="str">
        <f t="shared" si="23"/>
        <v/>
      </c>
      <c r="AA45" s="1160" t="str">
        <f t="shared" si="26"/>
        <v/>
      </c>
      <c r="AB45" s="811"/>
    </row>
    <row r="46" spans="1:28" s="730" customFormat="1" ht="15" customHeight="1" x14ac:dyDescent="0.25">
      <c r="A46" s="812"/>
      <c r="B46" s="300" t="str">
        <f>SUBSTITUTE('Credit risk (SA)'!$B65, "; of which:", "")</f>
        <v>Corporates (excluding SMEs)</v>
      </c>
      <c r="C46" s="1305" t="str">
        <f>IF('General Info'!$C$11="No", 0, IF(ISNUMBER('Credit risk (SA)'!I65), 'Credit risk (SA)'!I65, ""))</f>
        <v/>
      </c>
      <c r="D46" s="870" t="str">
        <f>IF('General Info'!$C$11="No", 0, IF(ISNUMBER('Credit risk (SA)'!M65), 'Credit risk (SA)'!M65, ""))</f>
        <v/>
      </c>
      <c r="E46" s="1305" t="str">
        <f>IF('General Info'!$C$11="No", 0, IF(ISNUMBER('Credit risk (SA)'!N65), 'Credit risk (SA)'!N65, ""))</f>
        <v/>
      </c>
      <c r="F46" s="870" t="str">
        <f>IF('General Info'!$C$11="No", 0, IF(ISNUMBER('Credit risk (SA)'!W65), 'Credit risk (SA)'!W65, ""))</f>
        <v/>
      </c>
      <c r="G46" s="870" t="str">
        <f>IF('General Info'!$C$11="No", 0, IF(ISNUMBER('Credit risk (SA)'!AA65), 'Credit risk (SA)'!AA65, ""))</f>
        <v/>
      </c>
      <c r="H46" s="1308"/>
      <c r="I46" s="732" t="str">
        <f>IF(OR('General Info'!$C$11="No", 'General Info'!$C$19="No"), F46, IF(ISNUMBER('Credit risk (SA)'!AF65), 'Credit risk (SA)'!AF65, ""))</f>
        <v/>
      </c>
      <c r="J46" s="1431" t="str">
        <f>IF(OR('General Info'!$C$11="No", 'General Info'!$C$19="No"), G46, IF(ISNUMBER('Credit risk (SA)'!AH65), 'Credit risk (SA)'!AH65, ""))</f>
        <v/>
      </c>
      <c r="K46" s="1462"/>
      <c r="L46" s="1297" t="str">
        <f t="shared" si="14"/>
        <v/>
      </c>
      <c r="M46" s="1299" t="str">
        <f t="shared" si="15"/>
        <v/>
      </c>
      <c r="N46" s="736"/>
      <c r="O46" s="1297" t="str">
        <f t="shared" si="16"/>
        <v/>
      </c>
      <c r="P46" s="1298" t="str">
        <f t="shared" si="17"/>
        <v/>
      </c>
      <c r="Q46" s="1298" t="str">
        <f t="shared" si="18"/>
        <v/>
      </c>
      <c r="R46" s="1298" t="str">
        <f t="shared" si="19"/>
        <v/>
      </c>
      <c r="S46" s="1299" t="str">
        <f t="shared" si="24"/>
        <v/>
      </c>
      <c r="T46" s="1462"/>
      <c r="U46" s="1159" t="str">
        <f t="shared" si="20"/>
        <v/>
      </c>
      <c r="V46" s="1174" t="str">
        <f t="shared" si="21"/>
        <v/>
      </c>
      <c r="W46" s="736"/>
      <c r="X46" s="1174" t="str">
        <f t="shared" si="25"/>
        <v/>
      </c>
      <c r="Y46" s="1174" t="str">
        <f t="shared" si="22"/>
        <v/>
      </c>
      <c r="Z46" s="1174" t="str">
        <f t="shared" si="23"/>
        <v/>
      </c>
      <c r="AA46" s="1160" t="str">
        <f t="shared" si="26"/>
        <v/>
      </c>
      <c r="AB46" s="811"/>
    </row>
    <row r="47" spans="1:28" s="730" customFormat="1" ht="15" customHeight="1" x14ac:dyDescent="0.25">
      <c r="A47" s="812"/>
      <c r="B47" s="300" t="str">
        <f>'Credit risk (SA)'!$B77</f>
        <v>Corporate SME exposures</v>
      </c>
      <c r="C47" s="1305" t="str">
        <f>IF('General Info'!$C$11="No", 0, IF(ISNUMBER('Credit risk (SA)'!I77), 'Credit risk (SA)'!I77, ""))</f>
        <v/>
      </c>
      <c r="D47" s="870" t="str">
        <f>IF('General Info'!$C$11="No", 0, IF(ISNUMBER('Credit risk (SA)'!M77), 'Credit risk (SA)'!M77, ""))</f>
        <v/>
      </c>
      <c r="E47" s="1305" t="str">
        <f>IF('General Info'!$C$11="No", 0, IF(ISNUMBER('Credit risk (SA)'!N77), 'Credit risk (SA)'!N77, ""))</f>
        <v/>
      </c>
      <c r="F47" s="870" t="str">
        <f>IF('General Info'!$C$11="No", 0, IF(ISNUMBER('Credit risk (SA)'!W77), 'Credit risk (SA)'!W77, ""))</f>
        <v/>
      </c>
      <c r="G47" s="870" t="str">
        <f>IF('General Info'!$C$11="No", 0, IF(ISNUMBER('Credit risk (SA)'!AA77), 'Credit risk (SA)'!AA77, ""))</f>
        <v/>
      </c>
      <c r="H47" s="1308"/>
      <c r="I47" s="732" t="str">
        <f>IF(OR('General Info'!$C$11="No", 'General Info'!$C$19="No"), F47, IF(ISNUMBER('Credit risk (SA)'!AF77), 'Credit risk (SA)'!AF77, ""))</f>
        <v/>
      </c>
      <c r="J47" s="1431" t="str">
        <f>IF(OR('General Info'!$C$11="No", 'General Info'!$C$19="No"), G47, IF(ISNUMBER('Credit risk (SA)'!AH77), 'Credit risk (SA)'!AH77, ""))</f>
        <v/>
      </c>
      <c r="K47" s="1462"/>
      <c r="L47" s="1297" t="str">
        <f t="shared" si="14"/>
        <v/>
      </c>
      <c r="M47" s="1299" t="str">
        <f t="shared" si="15"/>
        <v/>
      </c>
      <c r="N47" s="736"/>
      <c r="O47" s="1297" t="str">
        <f t="shared" si="16"/>
        <v/>
      </c>
      <c r="P47" s="1298" t="str">
        <f t="shared" si="17"/>
        <v/>
      </c>
      <c r="Q47" s="1298" t="str">
        <f t="shared" si="18"/>
        <v/>
      </c>
      <c r="R47" s="1298" t="str">
        <f t="shared" si="19"/>
        <v/>
      </c>
      <c r="S47" s="1299" t="str">
        <f t="shared" si="24"/>
        <v/>
      </c>
      <c r="T47" s="1462"/>
      <c r="U47" s="1159" t="str">
        <f t="shared" si="20"/>
        <v/>
      </c>
      <c r="V47" s="1174" t="str">
        <f t="shared" si="21"/>
        <v/>
      </c>
      <c r="W47" s="736"/>
      <c r="X47" s="1174" t="str">
        <f t="shared" si="25"/>
        <v/>
      </c>
      <c r="Y47" s="1174" t="str">
        <f t="shared" si="22"/>
        <v/>
      </c>
      <c r="Z47" s="1174" t="str">
        <f t="shared" si="23"/>
        <v/>
      </c>
      <c r="AA47" s="1160" t="str">
        <f t="shared" si="26"/>
        <v/>
      </c>
      <c r="AB47" s="811"/>
    </row>
    <row r="48" spans="1:28" s="730" customFormat="1" ht="15" customHeight="1" x14ac:dyDescent="0.25">
      <c r="A48" s="812"/>
      <c r="B48" s="300" t="str">
        <f>SUBSTITUTE('Credit risk (SA)'!$B78, "; of which:", "")</f>
        <v>Specialised lending</v>
      </c>
      <c r="C48" s="1305" t="str">
        <f>IF('General Info'!$C$11="No", 0, IF(ISNUMBER('Credit risk (SA)'!I78), 'Credit risk (SA)'!I78, ""))</f>
        <v/>
      </c>
      <c r="D48" s="870" t="str">
        <f>IF('General Info'!$C$11="No", 0, IF(ISNUMBER('Credit risk (SA)'!M78), 'Credit risk (SA)'!M78, ""))</f>
        <v/>
      </c>
      <c r="E48" s="1305" t="str">
        <f>IF('General Info'!$C$11="No", 0, IF(ISNUMBER('Credit risk (SA)'!N78), 'Credit risk (SA)'!N78, ""))</f>
        <v/>
      </c>
      <c r="F48" s="870" t="str">
        <f>IF('General Info'!$C$11="No", 0, IF(ISNUMBER('Credit risk (SA)'!W78), 'Credit risk (SA)'!W78, ""))</f>
        <v/>
      </c>
      <c r="G48" s="870" t="str">
        <f>IF('General Info'!$C$11="No", 0, IF(ISNUMBER('Credit risk (SA)'!AA78), 'Credit risk (SA)'!AA78, ""))</f>
        <v/>
      </c>
      <c r="H48" s="1308"/>
      <c r="I48" s="732" t="str">
        <f>IF(OR('General Info'!$C$11="No", 'General Info'!$C$19="No"), F48, IF(ISNUMBER('Credit risk (SA)'!AF78), 'Credit risk (SA)'!AF78, ""))</f>
        <v/>
      </c>
      <c r="J48" s="1431" t="str">
        <f>IF(OR('General Info'!$C$11="No", 'General Info'!$C$19="No"), G48, IF(ISNUMBER('Credit risk (SA)'!AH78), 'Credit risk (SA)'!AH78, ""))</f>
        <v/>
      </c>
      <c r="K48" s="1462"/>
      <c r="L48" s="1297" t="str">
        <f t="shared" si="14"/>
        <v/>
      </c>
      <c r="M48" s="1299" t="str">
        <f t="shared" si="15"/>
        <v/>
      </c>
      <c r="N48" s="736"/>
      <c r="O48" s="1297" t="str">
        <f t="shared" si="16"/>
        <v/>
      </c>
      <c r="P48" s="1298" t="str">
        <f t="shared" si="17"/>
        <v/>
      </c>
      <c r="Q48" s="1298" t="str">
        <f t="shared" si="18"/>
        <v/>
      </c>
      <c r="R48" s="1298" t="str">
        <f t="shared" si="19"/>
        <v/>
      </c>
      <c r="S48" s="1299" t="str">
        <f t="shared" si="24"/>
        <v/>
      </c>
      <c r="T48" s="1462"/>
      <c r="U48" s="1159" t="str">
        <f t="shared" si="20"/>
        <v/>
      </c>
      <c r="V48" s="1174" t="str">
        <f t="shared" si="21"/>
        <v/>
      </c>
      <c r="W48" s="736"/>
      <c r="X48" s="1174" t="str">
        <f t="shared" si="25"/>
        <v/>
      </c>
      <c r="Y48" s="1174" t="str">
        <f>IF(ISNUMBER(O48), IF(ABS(O48)&gt;=0.5,"Error: diff above 50%", IF(ABS(O48)&gt;=0.3, "Warning: diff 30-50%", "Diff below 30%")),"")</f>
        <v/>
      </c>
      <c r="Z48" s="1174" t="str">
        <f t="shared" si="23"/>
        <v/>
      </c>
      <c r="AA48" s="1160" t="str">
        <f t="shared" si="26"/>
        <v/>
      </c>
      <c r="AB48" s="811"/>
    </row>
    <row r="49" spans="1:28" s="730" customFormat="1" ht="15" customHeight="1" x14ac:dyDescent="0.25">
      <c r="A49" s="812"/>
      <c r="B49" s="761" t="str">
        <f>SUBSTITUTE('Credit risk (SA)'!$B86, "; of which:", "")</f>
        <v>Equity exposures</v>
      </c>
      <c r="C49" s="1305" t="str">
        <f>IF('General Info'!$C$11="No", 0, IF(ISNUMBER('Credit risk (SA)'!I86), 'Credit risk (SA)'!I86, ""))</f>
        <v/>
      </c>
      <c r="D49" s="870" t="str">
        <f>IF('General Info'!$C$11="No", 0, IF(ISNUMBER('Credit risk (SA)'!M86), 'Credit risk (SA)'!M86, ""))</f>
        <v/>
      </c>
      <c r="E49" s="1305" t="str">
        <f>IF('General Info'!$C$11="No", 0, IF(ISNUMBER('Credit risk (SA)'!N86), 'Credit risk (SA)'!N86, ""))</f>
        <v/>
      </c>
      <c r="F49" s="870" t="str">
        <f>IF('General Info'!$C$11="No", 0, IF(ISNUMBER('Credit risk (SA)'!W86), 'Credit risk (SA)'!W86, ""))</f>
        <v/>
      </c>
      <c r="G49" s="870" t="str">
        <f>IF('General Info'!$C$11="No", 0, IF(ISNUMBER('Credit risk (SA)'!AA86), 'Credit risk (SA)'!AA86, ""))</f>
        <v/>
      </c>
      <c r="H49" s="1309"/>
      <c r="I49" s="732" t="str">
        <f>IF(OR('General Info'!$C$11="No", 'General Info'!$C$19="No"), F49, IF(ISNUMBER('Credit risk (SA)'!AF86), 'Credit risk (SA)'!AF86, ""))</f>
        <v/>
      </c>
      <c r="J49" s="1431" t="str">
        <f>IF(OR('General Info'!$C$11="No", 'General Info'!$C$19="No"), G49, IF(ISNUMBER('Credit risk (SA)'!AH86), 'Credit risk (SA)'!AH86, ""))</f>
        <v/>
      </c>
      <c r="K49" s="1462"/>
      <c r="L49" s="1297" t="str">
        <f t="shared" si="14"/>
        <v/>
      </c>
      <c r="M49" s="1299" t="str">
        <f t="shared" si="15"/>
        <v/>
      </c>
      <c r="N49" s="736"/>
      <c r="O49" s="1297" t="str">
        <f t="shared" si="16"/>
        <v/>
      </c>
      <c r="P49" s="1298" t="str">
        <f t="shared" si="17"/>
        <v/>
      </c>
      <c r="Q49" s="1298" t="str">
        <f t="shared" si="18"/>
        <v/>
      </c>
      <c r="R49" s="1298" t="str">
        <f t="shared" si="19"/>
        <v/>
      </c>
      <c r="S49" s="1299" t="str">
        <f t="shared" si="24"/>
        <v/>
      </c>
      <c r="T49" s="1462"/>
      <c r="U49" s="1159" t="str">
        <f t="shared" si="20"/>
        <v/>
      </c>
      <c r="V49" s="1174" t="str">
        <f t="shared" si="21"/>
        <v/>
      </c>
      <c r="W49" s="736"/>
      <c r="X49" s="1174" t="str">
        <f t="shared" si="25"/>
        <v/>
      </c>
      <c r="Y49" s="1174" t="str">
        <f t="shared" si="22"/>
        <v/>
      </c>
      <c r="Z49" s="1174" t="str">
        <f t="shared" si="23"/>
        <v/>
      </c>
      <c r="AA49" s="1160" t="str">
        <f t="shared" si="26"/>
        <v/>
      </c>
      <c r="AB49" s="811"/>
    </row>
    <row r="50" spans="1:28" s="730" customFormat="1" ht="30" customHeight="1" x14ac:dyDescent="0.25">
      <c r="A50" s="812"/>
      <c r="B50" s="1614" t="str">
        <f>'Credit risk (SA)'!$B90</f>
        <v>Subordinated debt, capital instruments other than equity and other TLAC liabilities not deducted from capital</v>
      </c>
      <c r="C50" s="1305" t="str">
        <f>IF('General Info'!$C$11="No", 0, IF(ISNUMBER('Credit risk (SA)'!I90), 'Credit risk (SA)'!I90, ""))</f>
        <v/>
      </c>
      <c r="D50" s="870" t="str">
        <f>IF('General Info'!$C$11="No", 0, IF(ISNUMBER('Credit risk (SA)'!M90), 'Credit risk (SA)'!M90, ""))</f>
        <v/>
      </c>
      <c r="E50" s="1305" t="str">
        <f>IF('General Info'!$C$11="No", 0, IF(ISNUMBER('Credit risk (SA)'!N90), 'Credit risk (SA)'!N90, ""))</f>
        <v/>
      </c>
      <c r="F50" s="870" t="str">
        <f>IF('General Info'!$C$11="No", 0, IF(ISNUMBER('Credit risk (SA)'!W90), 'Credit risk (SA)'!W90, ""))</f>
        <v/>
      </c>
      <c r="G50" s="870" t="str">
        <f>IF('General Info'!$C$11="No", 0, IF(ISNUMBER('Credit risk (SA)'!AA90), 'Credit risk (SA)'!AA90, ""))</f>
        <v/>
      </c>
      <c r="H50" s="1308"/>
      <c r="I50" s="732" t="str">
        <f>IF(OR('General Info'!$C$11="No", 'General Info'!$C$19="No"), F50, IF(ISNUMBER('Credit risk (SA)'!AF90), 'Credit risk (SA)'!AF90, ""))</f>
        <v/>
      </c>
      <c r="J50" s="1431" t="str">
        <f>IF(OR('General Info'!$C$11="No", 'General Info'!$C$19="No"), G50, IF(ISNUMBER('Credit risk (SA)'!AH90), 'Credit risk (SA)'!AH90, ""))</f>
        <v/>
      </c>
      <c r="K50" s="1462"/>
      <c r="L50" s="1297" t="str">
        <f t="shared" si="14"/>
        <v/>
      </c>
      <c r="M50" s="1299" t="str">
        <f t="shared" si="15"/>
        <v/>
      </c>
      <c r="N50" s="736"/>
      <c r="O50" s="1297" t="str">
        <f t="shared" si="16"/>
        <v/>
      </c>
      <c r="P50" s="1298" t="str">
        <f t="shared" si="17"/>
        <v/>
      </c>
      <c r="Q50" s="1298" t="str">
        <f t="shared" si="18"/>
        <v/>
      </c>
      <c r="R50" s="1298" t="str">
        <f t="shared" si="19"/>
        <v/>
      </c>
      <c r="S50" s="1299" t="str">
        <f t="shared" si="24"/>
        <v/>
      </c>
      <c r="T50" s="1462"/>
      <c r="U50" s="1159" t="str">
        <f t="shared" si="20"/>
        <v/>
      </c>
      <c r="V50" s="1174" t="str">
        <f t="shared" si="21"/>
        <v/>
      </c>
      <c r="W50" s="736"/>
      <c r="X50" s="1174" t="str">
        <f t="shared" si="25"/>
        <v/>
      </c>
      <c r="Y50" s="1174" t="str">
        <f t="shared" si="22"/>
        <v/>
      </c>
      <c r="Z50" s="1174" t="str">
        <f t="shared" si="23"/>
        <v/>
      </c>
      <c r="AA50" s="1160" t="str">
        <f t="shared" si="26"/>
        <v/>
      </c>
      <c r="AB50" s="811"/>
    </row>
    <row r="51" spans="1:28" s="730" customFormat="1" ht="15" customHeight="1" x14ac:dyDescent="0.25">
      <c r="A51" s="812"/>
      <c r="B51" s="761" t="str">
        <f>SUBSTITUTE('Credit risk (SA)'!$B91, "; of which:", "")</f>
        <v>Equity investment in funds</v>
      </c>
      <c r="C51" s="1305" t="str">
        <f>IF('General Info'!$C$11="No", 0, IF(ISNUMBER('Credit risk (SA)'!I91), 'Credit risk (SA)'!I91, ""))</f>
        <v/>
      </c>
      <c r="D51" s="870" t="str">
        <f>IF('General Info'!$C$11="No", 0, IF(ISNUMBER('Credit risk (SA)'!M91), 'Credit risk (SA)'!M91, ""))</f>
        <v/>
      </c>
      <c r="E51" s="1305" t="str">
        <f>IF('General Info'!$C$11="No", 0, IF(ISNUMBER('Credit risk (SA)'!N91), 'Credit risk (SA)'!N91, ""))</f>
        <v/>
      </c>
      <c r="F51" s="870" t="str">
        <f>IF('General Info'!$C$11="No", 0, IF(ISNUMBER('Credit risk (SA)'!W91), 'Credit risk (SA)'!W91, ""))</f>
        <v/>
      </c>
      <c r="G51" s="870" t="str">
        <f>IF('General Info'!$C$11="No", 0, IF(ISNUMBER('Credit risk (SA)'!AA91), 'Credit risk (SA)'!AA91, ""))</f>
        <v/>
      </c>
      <c r="H51" s="1308"/>
      <c r="I51" s="732" t="str">
        <f>IF(OR('General Info'!$C$11="No", 'General Info'!$C$19="No"), F51, IF(ISNUMBER('Credit risk (SA)'!AF91), 'Credit risk (SA)'!AF91, ""))</f>
        <v/>
      </c>
      <c r="J51" s="1431" t="str">
        <f>IF(OR('General Info'!$C$11="No", 'General Info'!$C$19="No"), G51, IF(ISNUMBER('Credit risk (SA)'!AH91), 'Credit risk (SA)'!AH91, ""))</f>
        <v/>
      </c>
      <c r="K51" s="1462"/>
      <c r="L51" s="1297" t="str">
        <f t="shared" si="14"/>
        <v/>
      </c>
      <c r="M51" s="1299" t="str">
        <f t="shared" si="15"/>
        <v/>
      </c>
      <c r="N51" s="736"/>
      <c r="O51" s="1297" t="str">
        <f t="shared" si="16"/>
        <v/>
      </c>
      <c r="P51" s="1298" t="str">
        <f t="shared" si="17"/>
        <v/>
      </c>
      <c r="Q51" s="1298" t="str">
        <f t="shared" si="18"/>
        <v/>
      </c>
      <c r="R51" s="1298" t="str">
        <f t="shared" si="19"/>
        <v/>
      </c>
      <c r="S51" s="1299" t="str">
        <f t="shared" si="24"/>
        <v/>
      </c>
      <c r="T51" s="1462"/>
      <c r="U51" s="1159" t="str">
        <f t="shared" si="20"/>
        <v/>
      </c>
      <c r="V51" s="1174" t="str">
        <f t="shared" si="21"/>
        <v/>
      </c>
      <c r="W51" s="736"/>
      <c r="X51" s="1174" t="str">
        <f t="shared" si="25"/>
        <v/>
      </c>
      <c r="Y51" s="1174" t="str">
        <f t="shared" si="22"/>
        <v/>
      </c>
      <c r="Z51" s="1174" t="str">
        <f t="shared" si="23"/>
        <v/>
      </c>
      <c r="AA51" s="1160" t="str">
        <f t="shared" si="26"/>
        <v/>
      </c>
      <c r="AB51" s="811"/>
    </row>
    <row r="52" spans="1:28" s="730" customFormat="1" ht="15" customHeight="1" x14ac:dyDescent="0.25">
      <c r="A52" s="812"/>
      <c r="B52" s="300" t="str">
        <f>SUBSTITUTE('Credit risk (SA)'!$B94, "; of which:", "")</f>
        <v>Retail exposures</v>
      </c>
      <c r="C52" s="1305" t="str">
        <f>IF('General Info'!$C$11="No", 0, IF(ISNUMBER('Credit risk (SA)'!I94), 'Credit risk (SA)'!I94, ""))</f>
        <v/>
      </c>
      <c r="D52" s="870" t="str">
        <f>IF('General Info'!$C$11="No", 0, IF(ISNUMBER('Credit risk (SA)'!M94), 'Credit risk (SA)'!M94, ""))</f>
        <v/>
      </c>
      <c r="E52" s="1305" t="str">
        <f>IF('General Info'!$C$11="No", 0, IF(ISNUMBER('Credit risk (SA)'!N94), 'Credit risk (SA)'!N94, ""))</f>
        <v/>
      </c>
      <c r="F52" s="870" t="str">
        <f>IF('General Info'!$C$11="No", 0, IF(ISNUMBER('Credit risk (SA)'!W94), 'Credit risk (SA)'!W94, ""))</f>
        <v/>
      </c>
      <c r="G52" s="870" t="str">
        <f>IF('General Info'!$C$11="No", 0, IF(ISNUMBER('Credit risk (SA)'!AA94), 'Credit risk (SA)'!AA94, ""))</f>
        <v/>
      </c>
      <c r="H52" s="1308"/>
      <c r="I52" s="732" t="str">
        <f>IF(OR('General Info'!$C$11="No", 'General Info'!$C$19="No"), F52, IF(ISNUMBER('Credit risk (SA)'!AF94), 'Credit risk (SA)'!AF94, ""))</f>
        <v/>
      </c>
      <c r="J52" s="1431" t="str">
        <f>IF(OR('General Info'!$C$11="No", 'General Info'!$C$19="No"), G52, IF(ISNUMBER('Credit risk (SA)'!AH94), 'Credit risk (SA)'!AH94, ""))</f>
        <v/>
      </c>
      <c r="K52" s="1462"/>
      <c r="L52" s="1297" t="str">
        <f t="shared" si="14"/>
        <v/>
      </c>
      <c r="M52" s="1299" t="str">
        <f t="shared" si="15"/>
        <v/>
      </c>
      <c r="N52" s="736"/>
      <c r="O52" s="1297" t="str">
        <f t="shared" si="16"/>
        <v/>
      </c>
      <c r="P52" s="1298" t="str">
        <f t="shared" si="17"/>
        <v/>
      </c>
      <c r="Q52" s="1298" t="str">
        <f t="shared" si="18"/>
        <v/>
      </c>
      <c r="R52" s="1298" t="str">
        <f t="shared" si="19"/>
        <v/>
      </c>
      <c r="S52" s="1299" t="str">
        <f t="shared" si="24"/>
        <v/>
      </c>
      <c r="T52" s="1462"/>
      <c r="U52" s="1159" t="str">
        <f t="shared" si="20"/>
        <v/>
      </c>
      <c r="V52" s="1174" t="str">
        <f t="shared" si="21"/>
        <v/>
      </c>
      <c r="W52" s="736"/>
      <c r="X52" s="1174" t="str">
        <f t="shared" si="25"/>
        <v/>
      </c>
      <c r="Y52" s="1174" t="str">
        <f t="shared" si="22"/>
        <v/>
      </c>
      <c r="Z52" s="1174" t="str">
        <f t="shared" si="23"/>
        <v/>
      </c>
      <c r="AA52" s="1160" t="str">
        <f t="shared" si="26"/>
        <v/>
      </c>
      <c r="AB52" s="811"/>
    </row>
    <row r="53" spans="1:28" s="730" customFormat="1" ht="15" customHeight="1" x14ac:dyDescent="0.25">
      <c r="A53" s="812"/>
      <c r="B53" s="300" t="str">
        <f>'Credit risk (SA)'!$B98</f>
        <v>Exposures secured by real estate; of which:</v>
      </c>
      <c r="C53" s="1305" t="str">
        <f>IF('General Info'!$C$11="No", 0, IF(ISNUMBER('Credit risk (SA)'!I98), 'Credit risk (SA)'!I98, ""))</f>
        <v/>
      </c>
      <c r="D53" s="870" t="str">
        <f>IF('General Info'!$C$11="No", 0, IF(ISNUMBER('Credit risk (SA)'!M98), 'Credit risk (SA)'!M98, ""))</f>
        <v/>
      </c>
      <c r="E53" s="1305" t="str">
        <f>IF('General Info'!$C$11="No", 0, IF(ISNUMBER('Credit risk (SA)'!N98), 'Credit risk (SA)'!N98, ""))</f>
        <v/>
      </c>
      <c r="F53" s="870" t="str">
        <f>IF('General Info'!$C$11="No", 0, IF(ISNUMBER('Credit risk (SA)'!W98), 'Credit risk (SA)'!W98, ""))</f>
        <v/>
      </c>
      <c r="G53" s="870" t="str">
        <f>IF('General Info'!$C$11="No", 0, IF(ISNUMBER('Credit risk (SA)'!AA98), 'Credit risk (SA)'!AA98, ""))</f>
        <v/>
      </c>
      <c r="H53" s="1308"/>
      <c r="I53" s="732" t="str">
        <f>IF(OR('General Info'!$C$11="No", 'General Info'!$C$19="No"), F53, IF(ISNUMBER('Credit risk (SA)'!AF98), 'Credit risk (SA)'!AF98, ""))</f>
        <v/>
      </c>
      <c r="J53" s="1431" t="str">
        <f>IF(OR('General Info'!$C$11="No", 'General Info'!$C$19="No"), G53, IF(ISNUMBER('Credit risk (SA)'!AH98), 'Credit risk (SA)'!AH98, ""))</f>
        <v/>
      </c>
      <c r="K53" s="1462"/>
      <c r="L53" s="1297" t="str">
        <f t="shared" si="14"/>
        <v/>
      </c>
      <c r="M53" s="1299" t="str">
        <f t="shared" si="15"/>
        <v/>
      </c>
      <c r="N53" s="736"/>
      <c r="O53" s="1297" t="str">
        <f t="shared" si="16"/>
        <v/>
      </c>
      <c r="P53" s="1298" t="str">
        <f t="shared" si="17"/>
        <v/>
      </c>
      <c r="Q53" s="1298" t="str">
        <f t="shared" si="18"/>
        <v/>
      </c>
      <c r="R53" s="1298" t="str">
        <f t="shared" si="19"/>
        <v/>
      </c>
      <c r="S53" s="1299" t="str">
        <f t="shared" si="24"/>
        <v/>
      </c>
      <c r="T53" s="1462"/>
      <c r="U53" s="1159" t="str">
        <f t="shared" si="20"/>
        <v/>
      </c>
      <c r="V53" s="1174" t="str">
        <f t="shared" si="21"/>
        <v/>
      </c>
      <c r="W53" s="736"/>
      <c r="X53" s="1174" t="str">
        <f t="shared" si="25"/>
        <v/>
      </c>
      <c r="Y53" s="1174" t="str">
        <f t="shared" si="22"/>
        <v/>
      </c>
      <c r="Z53" s="1174" t="str">
        <f t="shared" si="23"/>
        <v/>
      </c>
      <c r="AA53" s="1160" t="str">
        <f t="shared" si="26"/>
        <v/>
      </c>
      <c r="AB53" s="811"/>
    </row>
    <row r="54" spans="1:28" s="730" customFormat="1" ht="15" customHeight="1" x14ac:dyDescent="0.25">
      <c r="A54" s="812"/>
      <c r="B54" s="319" t="str">
        <f>SUBSTITUTE('Credit risk (SA)'!$B99, "; of which:", "")</f>
        <v>general residential real estate</v>
      </c>
      <c r="C54" s="1305" t="str">
        <f>IF('General Info'!$C$11="No", 0, IF(ISNUMBER('Credit risk (SA)'!I99), 'Credit risk (SA)'!I99, ""))</f>
        <v/>
      </c>
      <c r="D54" s="870" t="str">
        <f>IF('General Info'!$C$11="No", 0, IF(ISNUMBER('Credit risk (SA)'!M99), 'Credit risk (SA)'!M99, ""))</f>
        <v/>
      </c>
      <c r="E54" s="1305" t="str">
        <f>IF('General Info'!$C$11="No", 0, IF(ISNUMBER('Credit risk (SA)'!N99), 'Credit risk (SA)'!N99, ""))</f>
        <v/>
      </c>
      <c r="F54" s="870" t="str">
        <f>IF('General Info'!$C$11="No", 0, IF(ISNUMBER('Credit risk (SA)'!W99), 'Credit risk (SA)'!W99, ""))</f>
        <v/>
      </c>
      <c r="G54" s="870" t="str">
        <f>IF('General Info'!$C$11="No", 0, IF(ISNUMBER('Credit risk (SA)'!AA99), 'Credit risk (SA)'!AA99, ""))</f>
        <v/>
      </c>
      <c r="H54" s="1308"/>
      <c r="I54" s="732" t="str">
        <f>IF(OR('General Info'!$C$11="No", 'General Info'!$C$19="No"), F54, IF(ISNUMBER('Credit risk (SA)'!AF99), 'Credit risk (SA)'!AF99, ""))</f>
        <v/>
      </c>
      <c r="J54" s="1431" t="str">
        <f>IF(OR('General Info'!$C$11="No", 'General Info'!$C$19="No"), G54, IF(ISNUMBER('Credit risk (SA)'!AH99), 'Credit risk (SA)'!AH99, ""))</f>
        <v/>
      </c>
      <c r="K54" s="1462"/>
      <c r="L54" s="1297" t="str">
        <f t="shared" si="14"/>
        <v/>
      </c>
      <c r="M54" s="1299" t="str">
        <f t="shared" si="15"/>
        <v/>
      </c>
      <c r="N54" s="736"/>
      <c r="O54" s="1297" t="str">
        <f t="shared" si="16"/>
        <v/>
      </c>
      <c r="P54" s="1298" t="str">
        <f t="shared" si="17"/>
        <v/>
      </c>
      <c r="Q54" s="1298" t="str">
        <f t="shared" si="18"/>
        <v/>
      </c>
      <c r="R54" s="1298" t="str">
        <f t="shared" si="19"/>
        <v/>
      </c>
      <c r="S54" s="1299" t="str">
        <f t="shared" si="24"/>
        <v/>
      </c>
      <c r="T54" s="1462"/>
      <c r="U54" s="1159" t="str">
        <f t="shared" si="20"/>
        <v/>
      </c>
      <c r="V54" s="1174" t="str">
        <f t="shared" si="21"/>
        <v/>
      </c>
      <c r="W54" s="736"/>
      <c r="X54" s="1174" t="str">
        <f t="shared" si="25"/>
        <v/>
      </c>
      <c r="Y54" s="1174" t="str">
        <f t="shared" si="22"/>
        <v/>
      </c>
      <c r="Z54" s="1174" t="str">
        <f t="shared" si="23"/>
        <v/>
      </c>
      <c r="AA54" s="1160" t="str">
        <f t="shared" si="26"/>
        <v/>
      </c>
      <c r="AB54" s="811"/>
    </row>
    <row r="55" spans="1:28" s="730" customFormat="1" ht="15" customHeight="1" x14ac:dyDescent="0.25">
      <c r="A55" s="812"/>
      <c r="B55" s="319" t="str">
        <f>SUBSTITUTE('Credit risk (SA)'!$B112, "; of which:", "")</f>
        <v>general commercial real estate</v>
      </c>
      <c r="C55" s="1305" t="str">
        <f>IF('General Info'!$C$11="No", 0, IF(ISNUMBER('Credit risk (SA)'!I112), 'Credit risk (SA)'!I112, ""))</f>
        <v/>
      </c>
      <c r="D55" s="870" t="str">
        <f>IF('General Info'!$C$11="No", 0, IF(ISNUMBER('Credit risk (SA)'!M112), 'Credit risk (SA)'!M112, ""))</f>
        <v/>
      </c>
      <c r="E55" s="1305" t="str">
        <f>IF('General Info'!$C$11="No", 0, IF(ISNUMBER('Credit risk (SA)'!N112), 'Credit risk (SA)'!N112, ""))</f>
        <v/>
      </c>
      <c r="F55" s="870" t="str">
        <f>IF('General Info'!$C$11="No", 0, IF(ISNUMBER('Credit risk (SA)'!W112), 'Credit risk (SA)'!W112, ""))</f>
        <v/>
      </c>
      <c r="G55" s="870" t="str">
        <f>IF('General Info'!$C$11="No", 0, IF(ISNUMBER('Credit risk (SA)'!AA112), 'Credit risk (SA)'!AA112, ""))</f>
        <v/>
      </c>
      <c r="H55" s="1308"/>
      <c r="I55" s="732" t="str">
        <f>IF(OR('General Info'!$C$11="No", 'General Info'!$C$19="No"), F55, IF(ISNUMBER('Credit risk (SA)'!AF112), 'Credit risk (SA)'!AF112, ""))</f>
        <v/>
      </c>
      <c r="J55" s="1431" t="str">
        <f>IF(OR('General Info'!$C$11="No", 'General Info'!$C$19="No"), G55, IF(ISNUMBER('Credit risk (SA)'!AH112), 'Credit risk (SA)'!AH112, ""))</f>
        <v/>
      </c>
      <c r="K55" s="1462"/>
      <c r="L55" s="1297" t="str">
        <f t="shared" si="14"/>
        <v/>
      </c>
      <c r="M55" s="1299" t="str">
        <f t="shared" si="15"/>
        <v/>
      </c>
      <c r="N55" s="736"/>
      <c r="O55" s="1297" t="str">
        <f t="shared" si="16"/>
        <v/>
      </c>
      <c r="P55" s="1298" t="str">
        <f t="shared" si="17"/>
        <v/>
      </c>
      <c r="Q55" s="1298" t="str">
        <f t="shared" si="18"/>
        <v/>
      </c>
      <c r="R55" s="1298" t="str">
        <f t="shared" si="19"/>
        <v/>
      </c>
      <c r="S55" s="1299" t="str">
        <f t="shared" si="24"/>
        <v/>
      </c>
      <c r="T55" s="1462"/>
      <c r="U55" s="1159" t="str">
        <f t="shared" si="20"/>
        <v/>
      </c>
      <c r="V55" s="1174" t="str">
        <f t="shared" si="21"/>
        <v/>
      </c>
      <c r="W55" s="736"/>
      <c r="X55" s="1174" t="str">
        <f t="shared" si="25"/>
        <v/>
      </c>
      <c r="Y55" s="1174" t="str">
        <f t="shared" si="22"/>
        <v/>
      </c>
      <c r="Z55" s="1174" t="str">
        <f t="shared" si="23"/>
        <v/>
      </c>
      <c r="AA55" s="1160" t="str">
        <f t="shared" si="26"/>
        <v/>
      </c>
      <c r="AB55" s="811"/>
    </row>
    <row r="56" spans="1:28" s="730" customFormat="1" ht="15" customHeight="1" x14ac:dyDescent="0.25">
      <c r="A56" s="812"/>
      <c r="B56" s="319" t="str">
        <f>SUBSTITUTE('Credit risk (SA)'!$B121, "; of which:", "")</f>
        <v>income producing residential real estate</v>
      </c>
      <c r="C56" s="1305" t="str">
        <f>IF('General Info'!$C$11="No", 0, IF(ISNUMBER('Credit risk (SA)'!I121), 'Credit risk (SA)'!I121, ""))</f>
        <v/>
      </c>
      <c r="D56" s="870" t="str">
        <f>IF('General Info'!$C$11="No", 0, IF(ISNUMBER('Credit risk (SA)'!M121), 'Credit risk (SA)'!M121, ""))</f>
        <v/>
      </c>
      <c r="E56" s="1305" t="str">
        <f>IF('General Info'!$C$11="No", 0, IF(ISNUMBER('Credit risk (SA)'!N121), 'Credit risk (SA)'!N121, ""))</f>
        <v/>
      </c>
      <c r="F56" s="870" t="str">
        <f>IF('General Info'!$C$11="No", 0, IF(ISNUMBER('Credit risk (SA)'!W121), 'Credit risk (SA)'!W121, ""))</f>
        <v/>
      </c>
      <c r="G56" s="870" t="str">
        <f>IF('General Info'!$C$11="No", 0, IF(ISNUMBER('Credit risk (SA)'!AA121), 'Credit risk (SA)'!AA121, ""))</f>
        <v/>
      </c>
      <c r="H56" s="1308"/>
      <c r="I56" s="732" t="str">
        <f>IF(OR('General Info'!$C$11="No", 'General Info'!$C$19="No"), F56, IF(ISNUMBER('Credit risk (SA)'!AF121), 'Credit risk (SA)'!AF121, ""))</f>
        <v/>
      </c>
      <c r="J56" s="1431" t="str">
        <f>IF(OR('General Info'!$C$11="No", 'General Info'!$C$19="No"), G56, IF(ISNUMBER('Credit risk (SA)'!AH121), 'Credit risk (SA)'!AH121, ""))</f>
        <v/>
      </c>
      <c r="K56" s="1462"/>
      <c r="L56" s="1297" t="str">
        <f t="shared" si="14"/>
        <v/>
      </c>
      <c r="M56" s="1299" t="str">
        <f t="shared" si="15"/>
        <v/>
      </c>
      <c r="N56" s="736"/>
      <c r="O56" s="1297" t="str">
        <f t="shared" si="16"/>
        <v/>
      </c>
      <c r="P56" s="1298" t="str">
        <f t="shared" si="17"/>
        <v/>
      </c>
      <c r="Q56" s="1298" t="str">
        <f t="shared" si="18"/>
        <v/>
      </c>
      <c r="R56" s="1298" t="str">
        <f t="shared" si="19"/>
        <v/>
      </c>
      <c r="S56" s="1299" t="str">
        <f t="shared" si="24"/>
        <v/>
      </c>
      <c r="T56" s="1462"/>
      <c r="U56" s="1159" t="str">
        <f t="shared" si="20"/>
        <v/>
      </c>
      <c r="V56" s="1174" t="str">
        <f t="shared" si="21"/>
        <v/>
      </c>
      <c r="W56" s="736"/>
      <c r="X56" s="1174" t="str">
        <f t="shared" si="25"/>
        <v/>
      </c>
      <c r="Y56" s="1174" t="str">
        <f t="shared" si="22"/>
        <v/>
      </c>
      <c r="Z56" s="1174" t="str">
        <f t="shared" si="23"/>
        <v/>
      </c>
      <c r="AA56" s="1160" t="str">
        <f t="shared" si="26"/>
        <v/>
      </c>
      <c r="AB56" s="811"/>
    </row>
    <row r="57" spans="1:28" s="730" customFormat="1" ht="15" customHeight="1" x14ac:dyDescent="0.25">
      <c r="A57" s="812"/>
      <c r="B57" s="319" t="str">
        <f>SUBSTITUTE('Credit risk (SA)'!$B129, "; of which:", "")</f>
        <v>income producing commercial real estate</v>
      </c>
      <c r="C57" s="1305" t="str">
        <f>IF('General Info'!$C$11="No", 0, IF(ISNUMBER('Credit risk (SA)'!I129), 'Credit risk (SA)'!I129, ""))</f>
        <v/>
      </c>
      <c r="D57" s="870" t="str">
        <f>IF('General Info'!$C$11="No", 0, IF(ISNUMBER('Credit risk (SA)'!M129), 'Credit risk (SA)'!M129, ""))</f>
        <v/>
      </c>
      <c r="E57" s="1305" t="str">
        <f>IF('General Info'!$C$11="No", 0, IF(ISNUMBER('Credit risk (SA)'!N129), 'Credit risk (SA)'!N129, ""))</f>
        <v/>
      </c>
      <c r="F57" s="870" t="str">
        <f>IF('General Info'!$C$11="No", 0, IF(ISNUMBER('Credit risk (SA)'!W129), 'Credit risk (SA)'!W129, ""))</f>
        <v/>
      </c>
      <c r="G57" s="870" t="str">
        <f>IF('General Info'!$C$11="No", 0, IF(ISNUMBER('Credit risk (SA)'!AA129), 'Credit risk (SA)'!AA129, ""))</f>
        <v/>
      </c>
      <c r="H57" s="1308"/>
      <c r="I57" s="732" t="str">
        <f>IF(OR('General Info'!$C$11="No", 'General Info'!$C$19="No"), F57, IF(ISNUMBER('Credit risk (SA)'!AF129), 'Credit risk (SA)'!AF129, ""))</f>
        <v/>
      </c>
      <c r="J57" s="1431" t="str">
        <f>IF(OR('General Info'!$C$11="No", 'General Info'!$C$19="No"), G57, IF(ISNUMBER('Credit risk (SA)'!AH129), 'Credit risk (SA)'!AH129, ""))</f>
        <v/>
      </c>
      <c r="K57" s="1462"/>
      <c r="L57" s="1297" t="str">
        <f t="shared" si="14"/>
        <v/>
      </c>
      <c r="M57" s="1299" t="str">
        <f t="shared" si="15"/>
        <v/>
      </c>
      <c r="N57" s="736"/>
      <c r="O57" s="1297" t="str">
        <f t="shared" si="16"/>
        <v/>
      </c>
      <c r="P57" s="1298" t="str">
        <f t="shared" si="17"/>
        <v/>
      </c>
      <c r="Q57" s="1298" t="str">
        <f t="shared" si="18"/>
        <v/>
      </c>
      <c r="R57" s="1298" t="str">
        <f t="shared" si="19"/>
        <v/>
      </c>
      <c r="S57" s="1299" t="str">
        <f t="shared" si="24"/>
        <v/>
      </c>
      <c r="T57" s="1462"/>
      <c r="U57" s="1159" t="str">
        <f t="shared" si="20"/>
        <v/>
      </c>
      <c r="V57" s="1174" t="str">
        <f t="shared" si="21"/>
        <v/>
      </c>
      <c r="W57" s="736"/>
      <c r="X57" s="1174" t="str">
        <f t="shared" si="25"/>
        <v/>
      </c>
      <c r="Y57" s="1174" t="str">
        <f t="shared" si="22"/>
        <v/>
      </c>
      <c r="Z57" s="1174" t="str">
        <f t="shared" si="23"/>
        <v/>
      </c>
      <c r="AA57" s="1160" t="str">
        <f t="shared" si="26"/>
        <v/>
      </c>
      <c r="AB57" s="811"/>
    </row>
    <row r="58" spans="1:28" s="730" customFormat="1" ht="15" customHeight="1" x14ac:dyDescent="0.25">
      <c r="A58" s="812"/>
      <c r="B58" s="319" t="str">
        <f>SUBSTITUTE('Credit risk (SA)'!$B134, "; of which:", "")</f>
        <v>land acquisition, development and construction</v>
      </c>
      <c r="C58" s="1305" t="str">
        <f>IF('General Info'!$C$11="No", 0, IF(ISNUMBER('Credit risk (SA)'!I134), 'Credit risk (SA)'!I134, ""))</f>
        <v/>
      </c>
      <c r="D58" s="870" t="str">
        <f>IF('General Info'!$C$11="No", 0, IF(ISNUMBER('Credit risk (SA)'!M134), 'Credit risk (SA)'!M134, ""))</f>
        <v/>
      </c>
      <c r="E58" s="870" t="str">
        <f>IF('General Info'!$C$11="No", 0, IF(ISNUMBER('Credit risk (SA)'!N134), 'Credit risk (SA)'!N134, ""))</f>
        <v/>
      </c>
      <c r="F58" s="870" t="str">
        <f>IF('General Info'!$C$11="No", 0, IF(ISNUMBER('Credit risk (SA)'!W134), 'Credit risk (SA)'!W134, ""))</f>
        <v/>
      </c>
      <c r="G58" s="870" t="str">
        <f>IF('General Info'!$C$11="No", 0, IF(ISNUMBER('Credit risk (SA)'!AA134), 'Credit risk (SA)'!AA134, ""))</f>
        <v/>
      </c>
      <c r="H58" s="1308"/>
      <c r="I58" s="732" t="str">
        <f>IF(OR('General Info'!$C$11="No", 'General Info'!$C$19="No"), F58, IF(ISNUMBER('Credit risk (SA)'!AF134), 'Credit risk (SA)'!AF134, ""))</f>
        <v/>
      </c>
      <c r="J58" s="1431" t="str">
        <f>IF(OR('General Info'!$C$11="No", 'General Info'!$C$19="No"), G58, IF(ISNUMBER('Credit risk (SA)'!AH134), 'Credit risk (SA)'!AH134, ""))</f>
        <v/>
      </c>
      <c r="K58" s="1462"/>
      <c r="L58" s="1297" t="str">
        <f t="shared" si="14"/>
        <v/>
      </c>
      <c r="M58" s="1299" t="str">
        <f t="shared" si="15"/>
        <v/>
      </c>
      <c r="N58" s="736"/>
      <c r="O58" s="1297" t="str">
        <f t="shared" si="16"/>
        <v/>
      </c>
      <c r="P58" s="1298" t="str">
        <f t="shared" si="17"/>
        <v/>
      </c>
      <c r="Q58" s="1298" t="str">
        <f t="shared" si="18"/>
        <v/>
      </c>
      <c r="R58" s="1298" t="str">
        <f t="shared" si="19"/>
        <v/>
      </c>
      <c r="S58" s="1299" t="str">
        <f t="shared" si="24"/>
        <v/>
      </c>
      <c r="T58" s="1462"/>
      <c r="U58" s="1159" t="str">
        <f t="shared" si="20"/>
        <v/>
      </c>
      <c r="V58" s="1174" t="str">
        <f t="shared" si="21"/>
        <v/>
      </c>
      <c r="W58" s="736"/>
      <c r="X58" s="1174" t="str">
        <f t="shared" si="25"/>
        <v/>
      </c>
      <c r="Y58" s="1174" t="str">
        <f t="shared" si="22"/>
        <v/>
      </c>
      <c r="Z58" s="1174" t="str">
        <f t="shared" si="23"/>
        <v/>
      </c>
      <c r="AA58" s="1160" t="str">
        <f t="shared" si="26"/>
        <v/>
      </c>
      <c r="AB58" s="811"/>
    </row>
    <row r="59" spans="1:28" s="730" customFormat="1" ht="15" customHeight="1" x14ac:dyDescent="0.25">
      <c r="A59" s="812"/>
      <c r="B59" s="300" t="str">
        <f>SUBSTITUTE('Credit risk (SA)'!$B137, "; of which:", "")</f>
        <v>Defaulted exposures</v>
      </c>
      <c r="C59" s="1305" t="str">
        <f>IF('General Info'!$C$11="No", 0, IF(ISNUMBER('Credit risk (SA)'!I137), 'Credit risk (SA)'!I137, ""))</f>
        <v/>
      </c>
      <c r="D59" s="870" t="str">
        <f>IF('General Info'!$C$11="No", 0, IF(ISNUMBER('Credit risk (SA)'!M137), 'Credit risk (SA)'!M137, ""))</f>
        <v/>
      </c>
      <c r="E59" s="752"/>
      <c r="F59" s="870" t="str">
        <f>IF('General Info'!$C$11="No", 0, IF(ISNUMBER('Credit risk (SA)'!W137), 'Credit risk (SA)'!W137, ""))</f>
        <v/>
      </c>
      <c r="G59" s="870" t="str">
        <f>IF('General Info'!$C$11="No", 0, IF(ISNUMBER('Credit risk (SA)'!AA137), 'Credit risk (SA)'!AA137, ""))</f>
        <v/>
      </c>
      <c r="H59" s="1308"/>
      <c r="I59" s="732" t="str">
        <f>IF(OR('General Info'!$C$11="No", 'General Info'!$C$19="No"), F59, IF(ISNUMBER('Credit risk (SA)'!AF137), 'Credit risk (SA)'!AF137, ""))</f>
        <v/>
      </c>
      <c r="J59" s="1431" t="str">
        <f>IF(OR('General Info'!$C$11="No", 'General Info'!$C$19="No"), G59, IF(ISNUMBER('Credit risk (SA)'!AH137), 'Credit risk (SA)'!AH137, ""))</f>
        <v/>
      </c>
      <c r="K59" s="1462"/>
      <c r="L59" s="1297" t="str">
        <f t="shared" si="14"/>
        <v/>
      </c>
      <c r="M59" s="1299" t="str">
        <f t="shared" si="15"/>
        <v/>
      </c>
      <c r="N59" s="736"/>
      <c r="O59" s="1297" t="str">
        <f t="shared" si="16"/>
        <v/>
      </c>
      <c r="P59" s="1298" t="str">
        <f t="shared" si="17"/>
        <v/>
      </c>
      <c r="Q59" s="1298" t="str">
        <f t="shared" si="18"/>
        <v/>
      </c>
      <c r="R59" s="1298" t="str">
        <f t="shared" si="19"/>
        <v/>
      </c>
      <c r="S59" s="1299" t="str">
        <f t="shared" si="24"/>
        <v/>
      </c>
      <c r="T59" s="1462"/>
      <c r="U59" s="1159" t="str">
        <f t="shared" si="20"/>
        <v/>
      </c>
      <c r="V59" s="1174" t="str">
        <f t="shared" si="21"/>
        <v/>
      </c>
      <c r="W59" s="736"/>
      <c r="X59" s="1174" t="str">
        <f t="shared" si="25"/>
        <v/>
      </c>
      <c r="Y59" s="1174" t="str">
        <f t="shared" si="22"/>
        <v/>
      </c>
      <c r="Z59" s="1174" t="str">
        <f t="shared" si="23"/>
        <v/>
      </c>
      <c r="AA59" s="1160" t="str">
        <f t="shared" si="26"/>
        <v/>
      </c>
      <c r="AB59" s="811"/>
    </row>
    <row r="60" spans="1:28" s="730" customFormat="1" ht="15" customHeight="1" x14ac:dyDescent="0.25">
      <c r="A60" s="812"/>
      <c r="B60" s="300" t="str">
        <f>'Credit risk (SA)'!$B140</f>
        <v>Failed trades and non-DVP transactions</v>
      </c>
      <c r="C60" s="1305" t="str">
        <f>IF('General Info'!$C$11="No", 0, IF(ISNUMBER('Credit risk (SA)'!I140), 'Credit risk (SA)'!I140, ""))</f>
        <v/>
      </c>
      <c r="D60" s="870" t="str">
        <f>IF('General Info'!$C$11="No", 0, IF(ISNUMBER('Credit risk (SA)'!M140), 'Credit risk (SA)'!M140, ""))</f>
        <v/>
      </c>
      <c r="E60" s="752"/>
      <c r="F60" s="870" t="str">
        <f>IF('General Info'!$C$11="No", 0, IF(ISNUMBER('Credit risk (SA)'!W140), 'Credit risk (SA)'!W140, ""))</f>
        <v/>
      </c>
      <c r="G60" s="870" t="str">
        <f>IF('General Info'!$C$11="No", 0, IF(ISNUMBER('Credit risk (SA)'!AA140), 'Credit risk (SA)'!AA140, ""))</f>
        <v/>
      </c>
      <c r="H60" s="1308"/>
      <c r="I60" s="732" t="str">
        <f>IF(OR('General Info'!$C$11="No", 'General Info'!$C$19="No"), F60, IF(ISNUMBER('Credit risk (SA)'!AF140), 'Credit risk (SA)'!AF140, ""))</f>
        <v/>
      </c>
      <c r="J60" s="1431" t="str">
        <f>IF(OR('General Info'!$C$11="No", 'General Info'!$C$19="No"), G60, IF(ISNUMBER('Credit risk (SA)'!AH140), 'Credit risk (SA)'!AH140, ""))</f>
        <v/>
      </c>
      <c r="K60" s="1462"/>
      <c r="L60" s="1297" t="str">
        <f t="shared" si="14"/>
        <v/>
      </c>
      <c r="M60" s="1299" t="str">
        <f t="shared" si="15"/>
        <v/>
      </c>
      <c r="N60" s="736"/>
      <c r="O60" s="1297" t="str">
        <f t="shared" si="16"/>
        <v/>
      </c>
      <c r="P60" s="1298" t="str">
        <f t="shared" si="17"/>
        <v/>
      </c>
      <c r="Q60" s="1298" t="str">
        <f t="shared" si="18"/>
        <v/>
      </c>
      <c r="R60" s="1298" t="str">
        <f t="shared" si="19"/>
        <v/>
      </c>
      <c r="S60" s="1299" t="str">
        <f t="shared" si="24"/>
        <v/>
      </c>
      <c r="T60" s="1462"/>
      <c r="U60" s="1159" t="str">
        <f t="shared" si="20"/>
        <v/>
      </c>
      <c r="V60" s="1174" t="str">
        <f t="shared" si="21"/>
        <v/>
      </c>
      <c r="W60" s="736"/>
      <c r="X60" s="1174" t="str">
        <f t="shared" si="25"/>
        <v/>
      </c>
      <c r="Y60" s="1174" t="str">
        <f t="shared" si="22"/>
        <v/>
      </c>
      <c r="Z60" s="1174" t="str">
        <f t="shared" si="23"/>
        <v/>
      </c>
      <c r="AA60" s="1160" t="str">
        <f t="shared" si="26"/>
        <v/>
      </c>
      <c r="AB60" s="811"/>
    </row>
    <row r="61" spans="1:28" s="730" customFormat="1" ht="15" customHeight="1" x14ac:dyDescent="0.25">
      <c r="A61" s="812"/>
      <c r="B61" s="1319" t="str">
        <f>'Credit risk (SA)'!$B141</f>
        <v>Other assets</v>
      </c>
      <c r="C61" s="1311" t="str">
        <f>IF('General Info'!$C$11="No", 0, IF(ISNUMBER('Credit risk (SA)'!I141), 'Credit risk (SA)'!I141, ""))</f>
        <v/>
      </c>
      <c r="D61" s="1312" t="str">
        <f>IF('General Info'!$C$11="No", 0, IF(ISNUMBER('Credit risk (SA)'!M141), 'Credit risk (SA)'!M141, ""))</f>
        <v/>
      </c>
      <c r="E61" s="1312" t="str">
        <f>IF('General Info'!$C$11="No", 0, IF(ISNUMBER('Credit risk (SA)'!N141), 'Credit risk (SA)'!N141, ""))</f>
        <v/>
      </c>
      <c r="F61" s="1312" t="str">
        <f>IF('General Info'!$C$11="No", 0, IF(ISNUMBER('Credit risk (SA)'!W141), 'Credit risk (SA)'!W141, ""))</f>
        <v/>
      </c>
      <c r="G61" s="1312" t="str">
        <f>IF('General Info'!$C$11="No", 0, IF(ISNUMBER('Credit risk (SA)'!AA141), 'Credit risk (SA)'!AA141, ""))</f>
        <v/>
      </c>
      <c r="H61" s="1320"/>
      <c r="I61" s="743" t="str">
        <f>IF(OR('General Info'!$C$11="No", 'General Info'!$C$19="No"), F61, IF(ISNUMBER('Credit risk (SA)'!AF141), 'Credit risk (SA)'!AF141, ""))</f>
        <v/>
      </c>
      <c r="J61" s="1313" t="str">
        <f>IF(OR('General Info'!$C$11="No", 'General Info'!$C$19="No"), G61, IF(ISNUMBER('Credit risk (SA)'!AH141), 'Credit risk (SA)'!AH141, ""))</f>
        <v/>
      </c>
      <c r="K61" s="1462"/>
      <c r="L61" s="1301" t="str">
        <f t="shared" si="14"/>
        <v/>
      </c>
      <c r="M61" s="1303" t="str">
        <f t="shared" si="15"/>
        <v/>
      </c>
      <c r="N61" s="1331"/>
      <c r="O61" s="1301" t="str">
        <f t="shared" si="16"/>
        <v/>
      </c>
      <c r="P61" s="1302" t="str">
        <f t="shared" si="17"/>
        <v/>
      </c>
      <c r="Q61" s="1302" t="str">
        <f t="shared" si="18"/>
        <v/>
      </c>
      <c r="R61" s="1302" t="str">
        <f t="shared" si="19"/>
        <v/>
      </c>
      <c r="S61" s="1303" t="str">
        <f t="shared" si="24"/>
        <v/>
      </c>
      <c r="T61" s="1462"/>
      <c r="U61" s="1159" t="str">
        <f t="shared" si="20"/>
        <v/>
      </c>
      <c r="V61" s="1174" t="str">
        <f t="shared" si="21"/>
        <v/>
      </c>
      <c r="W61" s="736"/>
      <c r="X61" s="1174" t="str">
        <f t="shared" si="25"/>
        <v/>
      </c>
      <c r="Y61" s="1174" t="str">
        <f t="shared" si="22"/>
        <v/>
      </c>
      <c r="Z61" s="1174" t="str">
        <f t="shared" si="23"/>
        <v/>
      </c>
      <c r="AA61" s="1160" t="str">
        <f t="shared" si="26"/>
        <v/>
      </c>
      <c r="AB61" s="811"/>
    </row>
    <row r="62" spans="1:28" s="730" customFormat="1" ht="15" customHeight="1" x14ac:dyDescent="0.25">
      <c r="A62" s="812"/>
      <c r="B62" s="1361" t="str">
        <f>'Credit risk (SA)'!$B142</f>
        <v>Total standardised approach</v>
      </c>
      <c r="C62" s="1323" t="str">
        <f>IF(AND(ISNUMBER(C43),ISNUMBER(C44),ISNUMBER(C45),ISNUMBER(C46),ISNUMBER(C47),ISNUMBER(C48),ISNUMBER(C49),ISNUMBER(C50),ISNUMBER(C51),ISNUMBER(C52),ISNUMBER(C53),ISNUMBER(C59),ISNUMBER(C60),ISNUMBER(C61)),SUM(C43,C44,C45,C46,C47,C48,C49,C50,C51,C52,C53,C59,C60,C61),"")</f>
        <v/>
      </c>
      <c r="D62" s="1316" t="str">
        <f>IF(AND(ISNUMBER(D43),ISNUMBER(D44),ISNUMBER(D45),ISNUMBER(D46),ISNUMBER(D47),ISNUMBER(D48),ISNUMBER(D49),ISNUMBER(D50),ISNUMBER(D51),ISNUMBER(D52),ISNUMBER(D53),ISNUMBER(D59),ISNUMBER(D60),ISNUMBER(D61)),SUM(D43,D44,D45,D46,D47,D48,D49,D50,D51,D52,D53,D59,D60,D61),"")</f>
        <v/>
      </c>
      <c r="E62" s="1316" t="str">
        <f>IF(AND(ISNUMBER(E43),ISNUMBER(E44),ISNUMBER(E45),ISNUMBER(E46),ISNUMBER(E47),ISNUMBER(E48),ISNUMBER(E49),ISNUMBER(E50),ISNUMBER(E51),ISNUMBER(E52),ISNUMBER(E53),ISNUMBER(E61)),SUM(E43,E44,E45,E46,E47,E48,E49,E50,E51,E52,E53,E61),"")</f>
        <v/>
      </c>
      <c r="F62" s="1316" t="str">
        <f>IF(AND(ISNUMBER(F43),ISNUMBER(F44),ISNUMBER(F45),ISNUMBER(F46),ISNUMBER(F47),ISNUMBER(F48),ISNUMBER(F49),ISNUMBER(F50),ISNUMBER(F51),ISNUMBER(F52),ISNUMBER(F53),ISNUMBER(F59),ISNUMBER(F60),ISNUMBER(F61)),SUM(F43,F44,F45,F46,F47,F48,F49,F50,F51,F52,F53,F59,F60,F61),"")</f>
        <v/>
      </c>
      <c r="G62" s="1316" t="str">
        <f>IF(AND(ISNUMBER(G43),ISNUMBER(G44),ISNUMBER(G45),ISNUMBER(G46),ISNUMBER(G47),ISNUMBER(G48),ISNUMBER(G49),ISNUMBER(G50),ISNUMBER(G51),ISNUMBER(G52),ISNUMBER(G53),ISNUMBER(G59),ISNUMBER(G60),ISNUMBER(G61)),SUM(G43,G44,G45,G46,G47,G48,G49,G50,G51,G52,G53,G59,G60,G61),"")</f>
        <v/>
      </c>
      <c r="H62" s="1306"/>
      <c r="I62" s="1316" t="str">
        <f>IF(AND(ISNUMBER(I43),ISNUMBER(I44),ISNUMBER(I45),ISNUMBER(I46),ISNUMBER(I47),ISNUMBER(I48),ISNUMBER(I49),ISNUMBER(I50),ISNUMBER(I51),ISNUMBER(I52),ISNUMBER(I53),ISNUMBER(I59),ISNUMBER(I60),ISNUMBER(I61)),SUM(I43,I44,I45,I46,I47,I48,I49,I50,I51,I52,I53,I59,I60,I61),"")</f>
        <v/>
      </c>
      <c r="J62" s="1321" t="str">
        <f>IF(AND(ISNUMBER(J43),ISNUMBER(J44),ISNUMBER(J45),ISNUMBER(J46),ISNUMBER(J47),ISNUMBER(J48),ISNUMBER(J49),ISNUMBER(J50),ISNUMBER(J51),ISNUMBER(J52),ISNUMBER(J53),ISNUMBER(J59),ISNUMBER(J60),ISNUMBER(J61)),SUM(J43,J44,J45,J46,J47,J48,J49,J50,J51,J52,J53,J59,J60,J61),"")</f>
        <v/>
      </c>
      <c r="K62" s="1462"/>
      <c r="L62" s="1333" t="str">
        <f t="shared" si="14"/>
        <v/>
      </c>
      <c r="M62" s="1334" t="str">
        <f t="shared" si="15"/>
        <v/>
      </c>
      <c r="N62" s="1300"/>
      <c r="O62" s="1333" t="str">
        <f t="shared" si="16"/>
        <v/>
      </c>
      <c r="P62" s="1336" t="str">
        <f t="shared" si="17"/>
        <v/>
      </c>
      <c r="Q62" s="1336" t="str">
        <f t="shared" si="18"/>
        <v/>
      </c>
      <c r="R62" s="1336" t="str">
        <f t="shared" si="19"/>
        <v/>
      </c>
      <c r="S62" s="1334" t="str">
        <f t="shared" si="24"/>
        <v/>
      </c>
      <c r="T62" s="1462"/>
      <c r="U62" s="1685" t="str">
        <f t="shared" si="20"/>
        <v/>
      </c>
      <c r="V62" s="1186" t="str">
        <f t="shared" si="21"/>
        <v/>
      </c>
      <c r="W62" s="775"/>
      <c r="X62" s="1186" t="str">
        <f t="shared" si="25"/>
        <v/>
      </c>
      <c r="Y62" s="1186" t="str">
        <f t="shared" si="22"/>
        <v/>
      </c>
      <c r="Z62" s="1186" t="str">
        <f t="shared" si="23"/>
        <v/>
      </c>
      <c r="AA62" s="1686" t="str">
        <f t="shared" si="26"/>
        <v/>
      </c>
      <c r="AB62" s="811"/>
    </row>
    <row r="63" spans="1:28" s="339" customFormat="1" ht="60" customHeight="1" x14ac:dyDescent="0.25">
      <c r="A63" s="2017" t="s">
        <v>1331</v>
      </c>
      <c r="B63" s="175"/>
      <c r="C63" s="166"/>
      <c r="D63" s="166"/>
      <c r="E63" s="166"/>
      <c r="F63" s="166"/>
      <c r="G63" s="166"/>
      <c r="H63" s="166"/>
      <c r="I63" s="166"/>
      <c r="J63" s="166"/>
      <c r="K63" s="166"/>
      <c r="L63" s="166"/>
      <c r="M63" s="166"/>
      <c r="N63" s="166"/>
      <c r="O63" s="166"/>
      <c r="P63" s="166"/>
      <c r="Q63" s="166"/>
      <c r="R63" s="166"/>
      <c r="S63" s="166"/>
      <c r="T63" s="166"/>
      <c r="U63" s="166"/>
      <c r="V63" s="166"/>
      <c r="AB63" s="1156"/>
    </row>
    <row r="64" spans="1:28" s="730" customFormat="1" ht="15" customHeight="1" x14ac:dyDescent="0.25">
      <c r="A64" s="812"/>
      <c r="B64" s="2261" t="s">
        <v>1037</v>
      </c>
      <c r="C64" s="2251" t="s">
        <v>800</v>
      </c>
      <c r="D64" s="2263"/>
      <c r="E64" s="2263"/>
      <c r="F64" s="2237" t="s">
        <v>1097</v>
      </c>
      <c r="G64" s="2238"/>
      <c r="H64" s="2239"/>
      <c r="I64" s="2253" t="s">
        <v>1314</v>
      </c>
      <c r="J64" s="2266"/>
      <c r="K64" s="1193"/>
      <c r="L64" s="2243" t="s">
        <v>1098</v>
      </c>
      <c r="M64" s="2257"/>
      <c r="N64" s="2257"/>
      <c r="O64" s="2257"/>
      <c r="P64" s="2257"/>
      <c r="Q64" s="2257"/>
      <c r="R64" s="2257"/>
      <c r="S64" s="2258"/>
      <c r="T64" s="1193"/>
      <c r="U64" s="2244" t="s">
        <v>1003</v>
      </c>
      <c r="V64" s="2244"/>
      <c r="W64" s="2244"/>
      <c r="X64" s="2244"/>
      <c r="Y64" s="2244"/>
      <c r="Z64" s="2244"/>
      <c r="AA64" s="2245"/>
      <c r="AB64" s="811"/>
    </row>
    <row r="65" spans="1:28" s="730" customFormat="1" ht="15" customHeight="1" x14ac:dyDescent="0.3">
      <c r="A65" s="812"/>
      <c r="B65" s="2249"/>
      <c r="C65" s="2241" t="s">
        <v>1083</v>
      </c>
      <c r="D65" s="2260"/>
      <c r="E65" s="2260"/>
      <c r="F65" s="2260" t="s">
        <v>1083</v>
      </c>
      <c r="G65" s="2260"/>
      <c r="H65" s="2260"/>
      <c r="I65" s="2255"/>
      <c r="J65" s="2267"/>
      <c r="K65" s="1196"/>
      <c r="L65" s="2264" t="s">
        <v>1189</v>
      </c>
      <c r="M65" s="2265"/>
      <c r="N65" s="2265"/>
      <c r="O65" s="2260" t="s">
        <v>1121</v>
      </c>
      <c r="P65" s="2260"/>
      <c r="Q65" s="2260" t="s">
        <v>1120</v>
      </c>
      <c r="R65" s="2260"/>
      <c r="S65" s="2240"/>
      <c r="T65" s="1196"/>
      <c r="U65" s="2228" t="s">
        <v>1099</v>
      </c>
      <c r="V65" s="2229"/>
      <c r="W65" s="2229"/>
      <c r="X65" s="2229"/>
      <c r="Y65" s="2229" t="s">
        <v>1121</v>
      </c>
      <c r="Z65" s="2229"/>
      <c r="AA65" s="2230"/>
      <c r="AB65" s="811"/>
    </row>
    <row r="66" spans="1:28" s="730" customFormat="1" ht="45" customHeight="1" x14ac:dyDescent="0.25">
      <c r="A66" s="812"/>
      <c r="B66" s="2262"/>
      <c r="C66" s="1610" t="s">
        <v>1087</v>
      </c>
      <c r="D66" s="1611" t="s">
        <v>43</v>
      </c>
      <c r="E66" s="1611" t="s">
        <v>1081</v>
      </c>
      <c r="F66" s="1611" t="s">
        <v>1087</v>
      </c>
      <c r="G66" s="1611" t="s">
        <v>43</v>
      </c>
      <c r="H66" s="1611" t="s">
        <v>1081</v>
      </c>
      <c r="I66" s="1611" t="s">
        <v>1087</v>
      </c>
      <c r="J66" s="1612" t="s">
        <v>43</v>
      </c>
      <c r="K66" s="1613"/>
      <c r="L66" s="1610" t="s">
        <v>1124</v>
      </c>
      <c r="M66" s="1611" t="s">
        <v>1125</v>
      </c>
      <c r="N66" s="1611" t="s">
        <v>1128</v>
      </c>
      <c r="O66" s="1611" t="s">
        <v>1124</v>
      </c>
      <c r="P66" s="1611" t="s">
        <v>1125</v>
      </c>
      <c r="Q66" s="1611" t="s">
        <v>800</v>
      </c>
      <c r="R66" s="1611" t="s">
        <v>1097</v>
      </c>
      <c r="S66" s="1612" t="s">
        <v>1126</v>
      </c>
      <c r="T66" s="1613"/>
      <c r="U66" s="1610" t="s">
        <v>1124</v>
      </c>
      <c r="V66" s="1611" t="s">
        <v>1125</v>
      </c>
      <c r="W66" s="1611" t="s">
        <v>1128</v>
      </c>
      <c r="X66" s="1611" t="s">
        <v>1127</v>
      </c>
      <c r="Y66" s="1611" t="s">
        <v>1124</v>
      </c>
      <c r="Z66" s="1611" t="s">
        <v>1125</v>
      </c>
      <c r="AA66" s="1612" t="s">
        <v>1127</v>
      </c>
      <c r="AB66" s="811"/>
    </row>
    <row r="67" spans="1:28" s="730" customFormat="1" ht="15" customHeight="1" x14ac:dyDescent="0.25">
      <c r="A67" s="812"/>
      <c r="B67" s="1201" t="str">
        <f>SUBSTITUTE('Credit risk (IRB)'!$B$16, "; of which:", "")</f>
        <v>Large and mid-market general corporates</v>
      </c>
      <c r="C67" s="1789" t="str">
        <f>IF(AND('General Info'!$C$12="No", 'General Info'!$C$13="No"), 0, IF('General Info'!$C$14="No", IF(ISNUMBER('Credit risk (IRB)'!H16), 'Credit risk (IRB)'!H16, ""), IF(AND(ISNUMBER($F$67), ISNUMBER($F$86), ISNUMBER('Credit risk (IRB)'!H16)), IF($F$67+$F$86&gt;0, $F$67/($F$67+$F$86) * 'Credit risk (IRB)'!H16, 0), "")))</f>
        <v/>
      </c>
      <c r="D67" s="1789" t="str">
        <f>IF(AND('General Info'!$C$12="No", 'General Info'!$C$13="No"), 0, IF('General Info'!$C$14="No", IF(ISNUMBER('Credit risk (IRB)'!L16), 'Credit risk (IRB)'!L16, ""), IF(AND(ISNUMBER($F$67), ISNUMBER($F$86), ISNUMBER('Credit risk (IRB)'!L16)), IF($F$67+$F$86&gt;0, $F$67/($F$67+$F$86) * 'Credit risk (IRB)'!L16, 0), "")))</f>
        <v/>
      </c>
      <c r="E67" s="1789" t="str">
        <f>IF(AND('General Info'!$C$12="No", 'General Info'!$C$13="No"), 0, IF('General Info'!$C$14="No", IF(ISNUMBER('Credit risk (IRB)'!M16), 'Credit risk (IRB)'!M16, ""), IF(AND(ISNUMBER($F$67), ISNUMBER($F$86), ISNUMBER('Credit risk (IRB)'!M16)), IF($F$67+$F$86&gt;0, $F$67/($F$67+$F$86) * 'Credit risk (IRB)'!M16, 0), "")))</f>
        <v/>
      </c>
      <c r="F67" s="1213" t="str">
        <f>IF(AND('General Info'!$C$12="No", 'General Info'!$C$13="No"), 0, IF(ISNUMBER('Credit risk (IRB)'!AU16),'Credit risk (IRB)'!AU16,""))</f>
        <v/>
      </c>
      <c r="G67" s="1213" t="str">
        <f>IF(AND('General Info'!$C$12="No", 'General Info'!$C$13="No"), 0, IF(ISNUMBER('Credit risk (IRB)'!AY16),'Credit risk (IRB)'!AY16,""))</f>
        <v/>
      </c>
      <c r="H67" s="1213" t="str">
        <f>IF(AND('General Info'!$C$12="No", 'General Info'!$C$13="No"), 0, IF(ISNUMBER('Credit risk (IRB)'!AZ16),'Credit risk (IRB)'!AZ16,""))</f>
        <v/>
      </c>
      <c r="I67" s="1789" t="str">
        <f>IF(AND('General Info'!$C$12="No", 'General Info'!$C$13="No"), 0, IF('General Info'!$C$14="No", IF(ISNUMBER('Credit risk (IRB)'!CM16), 'Credit risk (IRB)'!CM16, ""), IF(AND(ISNUMBER($F$67), ISNUMBER($F$86), ISNUMBER('Credit risk (IRB)'!CM16)), IF($F$67+$F$86&gt;0, $F$67/($F$67+$F$86) * 'Credit risk (IRB)'!CM16, 0), "")))</f>
        <v/>
      </c>
      <c r="J67" s="1789" t="str">
        <f>IF(AND('General Info'!$C$12="No", 'General Info'!$C$13="No"), 0, IF('General Info'!$C$14="No", IF(ISNUMBER('Credit risk (IRB)'!CO16), 'Credit risk (IRB)'!CO16, ""), IF(AND(ISNUMBER($F$67), ISNUMBER($F$86), ISNUMBER('Credit risk (IRB)'!CO16)), IF($F$67+$F$86&gt;0, $F$67/($F$67+$F$86) * 'Credit risk (IRB)'!CO16, 0), "")))</f>
        <v/>
      </c>
      <c r="K67" s="1462"/>
      <c r="L67" s="1294" t="str">
        <f t="shared" ref="L67:L81" si="27">IF(AND(ISNUMBER(C67),ISNUMBER(F67)),IF(AND(C67&lt;&gt;0,F67&lt;&gt;0),((F67-C67)/C67),"EAD=0"),"")</f>
        <v/>
      </c>
      <c r="M67" s="1295" t="str">
        <f t="shared" ref="M67:M81" si="28">IF(AND(ISNUMBER(D67),ISNUMBER(G67)),IF(AND(D67&lt;&gt;0,G67&lt;&gt;0),((G67-D67)/D67),"RWA=0"),"")</f>
        <v/>
      </c>
      <c r="N67" s="1295" t="str">
        <f t="shared" ref="N67:N81" si="29">IF(AND(ISNUMBER(E67),ISNUMBER(H67)),IF(AND(E67&lt;&gt;0,H67&lt;&gt;0),((H67-E67)/E67),"EL=0"),"")</f>
        <v/>
      </c>
      <c r="O67" s="1295" t="str">
        <f t="shared" ref="O67:O81" si="30">IF(AND(ISNUMBER(F67),ISNUMBER(I67)),IF(AND(F67&lt;&gt;0,I67&lt;&gt;0),((I67-F67)/F67),"EAD=0"),"")</f>
        <v/>
      </c>
      <c r="P67" s="1295" t="str">
        <f t="shared" ref="P67:P81" si="31">IF(AND(ISNUMBER(G67),ISNUMBER(J67)),IF(AND(G67&lt;&gt;0,J67&lt;&gt;0),((J67-G67)/G67),"RWA=0"),"")</f>
        <v/>
      </c>
      <c r="Q67" s="1295" t="str">
        <f t="shared" ref="Q67:Q81" si="32">IF(AND(ISNUMBER(C67),ISNUMBER(D67)), IF(AND(C67&lt;&gt;0,D67&lt;&gt;0), (D67/C67), "EAD,RWA=0"),"")</f>
        <v/>
      </c>
      <c r="R67" s="1295" t="str">
        <f t="shared" ref="R67:R81" si="33">IF(AND(ISNUMBER(F67),ISNUMBER(G67)), IF(AND(F67&lt;&gt;0,G67&lt;&gt;0), (G67/F67), "EAD,RWA=0"),"")</f>
        <v/>
      </c>
      <c r="S67" s="1296" t="str">
        <f>IF(AND(ISNUMBER(I67),ISNUMBER(J67)), IF(AND(I67&lt;&gt;0,J67&lt;&gt;0), (J67/I67), "EAD,RWA=0"),"")</f>
        <v/>
      </c>
      <c r="T67" s="1462"/>
      <c r="U67" s="1184" t="str">
        <f t="shared" ref="U67:U81" si="34">IF(ISNUMBER(L67), IF(ABS(L67)&gt;=0.5,"Error: diff above 50%", IF(ABS(L67)&gt;=0.3, "Warning: diff 30-50%", "Diff below 30%")),"")</f>
        <v/>
      </c>
      <c r="V67" s="1185" t="str">
        <f t="shared" ref="V67:V81" si="35">IF(ISNUMBER(M67), IF(ABS(M67)&gt;=0.5,"Error: diff above 50%", IF(ABS(M67)&gt;=0.3, "Warning: diff 30-50%", "Diff below 30%")),"")</f>
        <v/>
      </c>
      <c r="W67" s="1185" t="str">
        <f t="shared" ref="W67:W81" si="36">IF(ISNUMBER(N67), IF(ABS(N67)&gt;=0.5,"Error: diff above 50%", IF(ABS(N67)&gt;=0.3, "Warning: diff 30-50%", "Diff below 30%")),"")</f>
        <v/>
      </c>
      <c r="X67" s="1185" t="str">
        <f>IF(AND(AND(ISNUMBER(Q67),ISNUMBER(R67)), AND(Q67&lt;&gt;0, R67&lt;&gt;0)),IF(R67/Q67&gt;=1.5,"Error: RW increase above 50%",IF(R67/Q67&gt;=1.25,"Warning: RW increase between 50%-25%",IF(R67/Q67&gt;=0.9,"RW change between +25% and -10%",IF(R67/Q67&gt;=0.8,"Warning: RW decrease from 10% to 20%","Error: RW decrease is more than 20%")))), "")</f>
        <v/>
      </c>
      <c r="Y67" s="1185" t="str">
        <f t="shared" ref="Y67:Y81" si="37">IF(ISNUMBER(O67), IF(ABS(O67)&gt;=0.5,"Error: diff above 50%", IF(ABS(O67)&gt;=0.3, "Warning: diff 30-50%", "Diff below 30%")),"")</f>
        <v/>
      </c>
      <c r="Z67" s="1185" t="str">
        <f t="shared" ref="Z67:Z81" si="38">IF(ISNUMBER(P67), IF(ABS(P67)&gt;=0.5,"Error: diff above 50%", IF(ABS(P67)&gt;=0.3, "Warning: diff 30-50%", "Diff below 30%")),"")</f>
        <v/>
      </c>
      <c r="AA67" s="1684" t="str">
        <f>IF(AND(AND(ISNUMBER(R67),ISNUMBER(S67)), AND(R67&lt;&gt;0, S67&lt;&gt;0)),IF(S67/R67&gt;=1.5,"Error: RW increase above 50%",IF(S67/R67&gt;=1.25,"Warning: RW increase between 50%-25%",IF(S67/R67&gt;=0.9,"RW change between +25% and -10%",IF(S67/R67&gt;=0.8,"Warning: RW decrease from 10% to 20%","Error: RW decrease is more than 20%")))), "")</f>
        <v/>
      </c>
      <c r="AB67" s="811"/>
    </row>
    <row r="68" spans="1:28" s="730" customFormat="1" ht="15" customHeight="1" x14ac:dyDescent="0.25">
      <c r="A68" s="812"/>
      <c r="B68" s="761" t="str">
        <f>SUBSTITUTE('Credit risk (IRB)'!$B$19, "; of which:", "")</f>
        <v>Specialised lending</v>
      </c>
      <c r="C68" s="1790" t="str">
        <f>IF(AND('General Info'!$C$12="No",'General Info'!$C$13="No"), 0, IF('General Info'!$C$14="No", IF(ISNUMBER('Credit risk (IRB)'!H19), 'Credit risk (IRB)'!H19, ""), IF(AND(ISNUMBER($F$68),ISNUMBER($F$87),ISNUMBER('Credit risk (IRB)'!H19)),IF($F$68+$F$87&gt;0,$F$68/($F$68+$F$87)*'Credit risk (IRB)'!H19, 0), "")))</f>
        <v/>
      </c>
      <c r="D68" s="1790" t="str">
        <f>IF(AND('General Info'!$C$12="No",'General Info'!$C$13="No"), 0, IF('General Info'!$C$14="No", IF(ISNUMBER('Credit risk (IRB)'!L19), 'Credit risk (IRB)'!L19, ""), IF(AND(ISNUMBER($F$68),ISNUMBER($F$87),ISNUMBER('Credit risk (IRB)'!L19)),IF($F$68+$F$87&gt;0,$F$68/($F$68+$F$87)*'Credit risk (IRB)'!L19, 0), "")))</f>
        <v/>
      </c>
      <c r="E68" s="1790" t="str">
        <f>IF(AND('General Info'!$C$12="No",'General Info'!$C$13="No"), 0, IF('General Info'!$C$14="No", IF(ISNUMBER('Credit risk (IRB)'!M19), 'Credit risk (IRB)'!M19, ""), IF(AND(ISNUMBER($F$68),ISNUMBER($F$87),ISNUMBER('Credit risk (IRB)'!M19)),IF($F$68+$F$87&gt;0,$F$68/($F$68+$F$87)*'Credit risk (IRB)'!M19, 0), "")))</f>
        <v/>
      </c>
      <c r="F68" s="870" t="str">
        <f>IF(AND('General Info'!$C$12="No", 'General Info'!$C$13="No"), 0, IF(ISNUMBER('Credit risk (IRB)'!AU19),'Credit risk (IRB)'!AU19,""))</f>
        <v/>
      </c>
      <c r="G68" s="870" t="str">
        <f>IF(AND('General Info'!$C$12="No", 'General Info'!$C$13="No"), 0, IF(ISNUMBER('Credit risk (IRB)'!AY19),'Credit risk (IRB)'!AY19,""))</f>
        <v/>
      </c>
      <c r="H68" s="870" t="str">
        <f>IF(AND('General Info'!$C$12="No", 'General Info'!$C$13="No"), 0, IF(ISNUMBER('Credit risk (IRB)'!AZ19),'Credit risk (IRB)'!AZ19,""))</f>
        <v/>
      </c>
      <c r="I68" s="1790" t="str">
        <f>IF(AND('General Info'!$C$12="No",'General Info'!$C$13="No"), 0, IF('General Info'!$C$14="No", IF(ISNUMBER('Credit risk (IRB)'!CM19), 'Credit risk (IRB)'!CM19, ""), IF(AND(ISNUMBER($F$68),ISNUMBER($F$87),ISNUMBER('Credit risk (IRB)'!CM19)),IF($F$68+$F$87&gt;0,$F$68/($F$68+$F$87)*'Credit risk (IRB)'!CM19, 0), "")))</f>
        <v/>
      </c>
      <c r="J68" s="1790" t="str">
        <f>IF(AND('General Info'!$C$12="No",'General Info'!$C$13="No"), 0, IF('General Info'!$C$14="No", IF(ISNUMBER('Credit risk (IRB)'!CO19), 'Credit risk (IRB)'!CO19, ""), IF(AND(ISNUMBER($F$68),ISNUMBER($F$87),ISNUMBER('Credit risk (IRB)'!CO19)),IF($F$68+$F$87&gt;0,$F$68/($F$68+$F$87)*'Credit risk (IRB)'!CO19, 0), "")))</f>
        <v/>
      </c>
      <c r="K68" s="1462"/>
      <c r="L68" s="1297" t="str">
        <f t="shared" si="27"/>
        <v/>
      </c>
      <c r="M68" s="1298" t="str">
        <f t="shared" si="28"/>
        <v/>
      </c>
      <c r="N68" s="1298" t="str">
        <f t="shared" si="29"/>
        <v/>
      </c>
      <c r="O68" s="1298" t="str">
        <f t="shared" si="30"/>
        <v/>
      </c>
      <c r="P68" s="1298" t="str">
        <f t="shared" si="31"/>
        <v/>
      </c>
      <c r="Q68" s="1298" t="str">
        <f t="shared" si="32"/>
        <v/>
      </c>
      <c r="R68" s="1298" t="str">
        <f t="shared" si="33"/>
        <v/>
      </c>
      <c r="S68" s="1299" t="str">
        <f t="shared" ref="S68:S81" si="39">IF(AND(ISNUMBER(I68),ISNUMBER(J68)), IF(AND(I68&lt;&gt;0,J68&lt;&gt;0), (J68/I68), "EAD,RWA=0"),"")</f>
        <v/>
      </c>
      <c r="T68" s="1462"/>
      <c r="U68" s="1159" t="str">
        <f t="shared" si="34"/>
        <v/>
      </c>
      <c r="V68" s="1174" t="str">
        <f t="shared" si="35"/>
        <v/>
      </c>
      <c r="W68" s="1174" t="str">
        <f t="shared" si="36"/>
        <v/>
      </c>
      <c r="X68" s="1174" t="str">
        <f t="shared" ref="X68:X81" si="40">IF(AND(AND(ISNUMBER(Q68),ISNUMBER(R68)), AND(Q68&lt;&gt;0, R68&lt;&gt;0)),IF(R68/Q68&gt;=1.5,"Error: RW increase above 50%",IF(R68/Q68&gt;=1.25,"Warning: RW increase between 50%-25%",IF(R68/Q68&gt;=0.9,"RW change between +25% and -10%",IF(R68/Q68&gt;=0.8,"Warning: RW decrease from 10% to 20%","Error: RW decrease is more than 20%")))), "")</f>
        <v/>
      </c>
      <c r="Y68" s="879"/>
      <c r="Z68" s="1174" t="str">
        <f t="shared" si="38"/>
        <v/>
      </c>
      <c r="AA68" s="1160" t="str">
        <f t="shared" ref="AA68:AA81" si="41">IF(AND(AND(ISNUMBER(R68),ISNUMBER(S68)), AND(R68&lt;&gt;0, S68&lt;&gt;0)),IF(S68/R68&gt;=1.5,"Error: RW increase above 50%",IF(S68/R68&gt;=1.25,"Warning: RW increase between 50%-25%",IF(S68/R68&gt;=0.9,"RW change between +25% and -10%",IF(S68/R68&gt;=0.8,"Warning: RW decrease from 10% to 20%","Error: RW decrease is more than 20%")))), "")</f>
        <v/>
      </c>
      <c r="AB68" s="811"/>
    </row>
    <row r="69" spans="1:28" s="730" customFormat="1" ht="15" customHeight="1" x14ac:dyDescent="0.25">
      <c r="A69" s="812"/>
      <c r="B69" s="761" t="str">
        <f>'Credit risk (IRB)'!$B$35</f>
        <v>SME treated as corporate</v>
      </c>
      <c r="C69" s="1790" t="str">
        <f>IF(AND('General Info'!$C$12="No", 'General Info'!$C$13="No"), 0, IF('General Info'!$C$14="No", IF(ISNUMBER('Credit risk (IRB)'!H35), 'Credit risk (IRB)'!H35, ""), IF(AND(ISNUMBER($F$69), ISNUMBER($F$88), ISNUMBER('Credit risk (IRB)'!H35)), IF($F$69+$F$88&gt;0, $F$69/($F$69+$F$88) * 'Credit risk (IRB)'!H35, 0), "")))</f>
        <v/>
      </c>
      <c r="D69" s="1790" t="str">
        <f>IF(AND('General Info'!$C$12="No", 'General Info'!$C$13="No"), 0, IF('General Info'!$C$14="No", IF(ISNUMBER('Credit risk (IRB)'!L35), 'Credit risk (IRB)'!L35, ""), IF(AND(ISNUMBER($F$69), ISNUMBER($F$88), ISNUMBER('Credit risk (IRB)'!L35)), IF($F$69+$F$88&gt;0, $F$69/($F$69+$F$88) * 'Credit risk (IRB)'!L35, 0), "")))</f>
        <v/>
      </c>
      <c r="E69" s="1790" t="str">
        <f>IF(AND('General Info'!$C$12="No", 'General Info'!$C$13="No"), 0, IF('General Info'!$C$14="No", IF(ISNUMBER('Credit risk (IRB)'!M35), 'Credit risk (IRB)'!M35, ""), IF(AND(ISNUMBER($F$69), ISNUMBER($F$88), ISNUMBER('Credit risk (IRB)'!M35)), IF($F$69+$F$88&gt;0, $F$69/($F$69+$F$88) * 'Credit risk (IRB)'!M35, 0), "")))</f>
        <v/>
      </c>
      <c r="F69" s="870" t="str">
        <f>IF(AND('General Info'!$C$12="No", 'General Info'!$C$13="No"), 0, IF(ISNUMBER('Credit risk (IRB)'!AU35),'Credit risk (IRB)'!AU35,""))</f>
        <v/>
      </c>
      <c r="G69" s="870" t="str">
        <f>IF(AND('General Info'!$C$12="No", 'General Info'!$C$13="No"), 0, IF(ISNUMBER('Credit risk (IRB)'!AY35),'Credit risk (IRB)'!AY35,""))</f>
        <v/>
      </c>
      <c r="H69" s="870" t="str">
        <f>IF(AND('General Info'!$C$12="No", 'General Info'!$C$13="No"), 0, IF(ISNUMBER('Credit risk (IRB)'!AZ35),'Credit risk (IRB)'!AZ35,""))</f>
        <v/>
      </c>
      <c r="I69" s="1790" t="str">
        <f>IF(AND('General Info'!$C$12="No", 'General Info'!$C$13="No"), 0, IF('General Info'!$C$14="No", IF(ISNUMBER('Credit risk (IRB)'!CM35), 'Credit risk (IRB)'!CM35, ""), IF(AND(ISNUMBER($F$69), ISNUMBER($F$88), ISNUMBER('Credit risk (IRB)'!CM35)), IF($F$69+$F$88&gt;0, $F$69/($F$69+$F$88) * 'Credit risk (IRB)'!CM35, 0), "")))</f>
        <v/>
      </c>
      <c r="J69" s="1790" t="str">
        <f>IF(AND('General Info'!$C$12="No", 'General Info'!$C$13="No"), 0, IF('General Info'!$C$14="No", IF(ISNUMBER('Credit risk (IRB)'!CO35), 'Credit risk (IRB)'!CO35, ""), IF(AND(ISNUMBER($F$69), ISNUMBER($F$88), ISNUMBER('Credit risk (IRB)'!CO35)), IF($F$69+$F$88&gt;0, $F$69/($F$69+$F$88) * 'Credit risk (IRB)'!CO35, 0), "")))</f>
        <v/>
      </c>
      <c r="K69" s="1462"/>
      <c r="L69" s="1297" t="str">
        <f t="shared" si="27"/>
        <v/>
      </c>
      <c r="M69" s="1298" t="str">
        <f t="shared" si="28"/>
        <v/>
      </c>
      <c r="N69" s="1298" t="str">
        <f t="shared" si="29"/>
        <v/>
      </c>
      <c r="O69" s="1298" t="str">
        <f t="shared" si="30"/>
        <v/>
      </c>
      <c r="P69" s="1298" t="str">
        <f t="shared" si="31"/>
        <v/>
      </c>
      <c r="Q69" s="1298" t="str">
        <f t="shared" si="32"/>
        <v/>
      </c>
      <c r="R69" s="1298" t="str">
        <f t="shared" si="33"/>
        <v/>
      </c>
      <c r="S69" s="1299" t="str">
        <f t="shared" si="39"/>
        <v/>
      </c>
      <c r="T69" s="1462"/>
      <c r="U69" s="1159" t="str">
        <f t="shared" si="34"/>
        <v/>
      </c>
      <c r="V69" s="1174" t="str">
        <f t="shared" si="35"/>
        <v/>
      </c>
      <c r="W69" s="1174" t="str">
        <f t="shared" si="36"/>
        <v/>
      </c>
      <c r="X69" s="1174" t="str">
        <f t="shared" si="40"/>
        <v/>
      </c>
      <c r="Y69" s="1174" t="str">
        <f t="shared" si="37"/>
        <v/>
      </c>
      <c r="Z69" s="1174" t="str">
        <f t="shared" si="38"/>
        <v/>
      </c>
      <c r="AA69" s="1160" t="str">
        <f t="shared" si="41"/>
        <v/>
      </c>
      <c r="AB69" s="811"/>
    </row>
    <row r="70" spans="1:28" s="730" customFormat="1" ht="15" customHeight="1" x14ac:dyDescent="0.25">
      <c r="A70" s="812"/>
      <c r="B70" s="761" t="str">
        <f>'Credit risk (IRB)'!$B$36</f>
        <v>Financial institutions treated as corporates</v>
      </c>
      <c r="C70" s="1790" t="str">
        <f>IF(AND('General Info'!$C$12="No", 'General Info'!$C$13="No"), 0, IF('General Info'!$C$14="No", IF(ISNUMBER('Credit risk (IRB)'!H36), 'Credit risk (IRB)'!H36, ""), IF(AND(ISNUMBER($F$70), ISNUMBER($F$89), ISNUMBER('Credit risk (IRB)'!H36)), IF($F$70+$F$89&gt;0, $F$70/($F$70+$F$89) * 'Credit risk (IRB)'!H36, 0),"")))</f>
        <v/>
      </c>
      <c r="D70" s="1790" t="str">
        <f>IF(AND('General Info'!$C$12="No", 'General Info'!$C$13="No"), 0, IF('General Info'!$C$14="No", IF(ISNUMBER('Credit risk (IRB)'!L36), 'Credit risk (IRB)'!L36, ""), IF(AND(ISNUMBER($F$70), ISNUMBER($F$89), ISNUMBER('Credit risk (IRB)'!L36)), IF($F$70+$F$89&gt;0, $F$70/($F$70+$F$89) * 'Credit risk (IRB)'!L36, 0),"")))</f>
        <v/>
      </c>
      <c r="E70" s="1790" t="str">
        <f>IF(AND('General Info'!$C$12="No", 'General Info'!$C$13="No"), 0, IF('General Info'!$C$14="No", IF(ISNUMBER('Credit risk (IRB)'!M36), 'Credit risk (IRB)'!M36, ""), IF(AND(ISNUMBER($F$70), ISNUMBER($F$89), ISNUMBER('Credit risk (IRB)'!M36)), IF($F$70+$F$89&gt;0, $F$70/($F$70+$F$89) * 'Credit risk (IRB)'!M36, 0),"")))</f>
        <v/>
      </c>
      <c r="F70" s="870" t="str">
        <f>IF(AND('General Info'!$C$12="No", 'General Info'!$C$13="No"), 0, IF(ISNUMBER('Credit risk (IRB)'!AU36),'Credit risk (IRB)'!AU36,""))</f>
        <v/>
      </c>
      <c r="G70" s="870" t="str">
        <f>IF(AND('General Info'!$C$12="No", 'General Info'!$C$13="No"), 0, IF(ISNUMBER('Credit risk (IRB)'!AY36),'Credit risk (IRB)'!AY36,""))</f>
        <v/>
      </c>
      <c r="H70" s="870" t="str">
        <f>IF(AND('General Info'!$C$12="No", 'General Info'!$C$13="No"), 0, IF(ISNUMBER('Credit risk (IRB)'!AZ36),'Credit risk (IRB)'!AZ36,""))</f>
        <v/>
      </c>
      <c r="I70" s="1790" t="str">
        <f>IF(AND('General Info'!$C$12="No", 'General Info'!$C$13="No"), 0, IF('General Info'!$C$14="No", IF(ISNUMBER('Credit risk (IRB)'!CM36), 'Credit risk (IRB)'!CM36, ""), IF(AND(ISNUMBER($F$70), ISNUMBER($F$89), ISNUMBER('Credit risk (IRB)'!CM36)), IF($F$70+$F$89&gt;0, $F$70/($F$70+$F$89) * 'Credit risk (IRB)'!CM36, 0),"")))</f>
        <v/>
      </c>
      <c r="J70" s="1790" t="str">
        <f>IF(AND('General Info'!$C$12="No", 'General Info'!$C$13="No"), 0, IF('General Info'!$C$14="No", IF(ISNUMBER('Credit risk (IRB)'!CO36), 'Credit risk (IRB)'!CO36, ""), IF(AND(ISNUMBER($F$70), ISNUMBER($F$89), ISNUMBER('Credit risk (IRB)'!CO36)), IF($F$70+$F$89&gt;0, $F$70/($F$70+$F$89) * 'Credit risk (IRB)'!CO36, 0),"")))</f>
        <v/>
      </c>
      <c r="K70" s="1462"/>
      <c r="L70" s="1297" t="str">
        <f t="shared" si="27"/>
        <v/>
      </c>
      <c r="M70" s="1298" t="str">
        <f t="shared" si="28"/>
        <v/>
      </c>
      <c r="N70" s="1298" t="str">
        <f t="shared" si="29"/>
        <v/>
      </c>
      <c r="O70" s="1298" t="str">
        <f t="shared" si="30"/>
        <v/>
      </c>
      <c r="P70" s="1298" t="str">
        <f t="shared" si="31"/>
        <v/>
      </c>
      <c r="Q70" s="1298" t="str">
        <f t="shared" si="32"/>
        <v/>
      </c>
      <c r="R70" s="1298" t="str">
        <f t="shared" si="33"/>
        <v/>
      </c>
      <c r="S70" s="1299" t="str">
        <f t="shared" si="39"/>
        <v/>
      </c>
      <c r="T70" s="1462"/>
      <c r="U70" s="1159" t="str">
        <f t="shared" si="34"/>
        <v/>
      </c>
      <c r="V70" s="1174" t="str">
        <f t="shared" si="35"/>
        <v/>
      </c>
      <c r="W70" s="1174" t="str">
        <f t="shared" si="36"/>
        <v/>
      </c>
      <c r="X70" s="1174" t="str">
        <f t="shared" si="40"/>
        <v/>
      </c>
      <c r="Y70" s="1174" t="str">
        <f t="shared" si="37"/>
        <v/>
      </c>
      <c r="Z70" s="1174" t="str">
        <f t="shared" si="38"/>
        <v/>
      </c>
      <c r="AA70" s="1160" t="str">
        <f t="shared" si="41"/>
        <v/>
      </c>
      <c r="AB70" s="811"/>
    </row>
    <row r="71" spans="1:28" s="730" customFormat="1" ht="15" customHeight="1" x14ac:dyDescent="0.25">
      <c r="A71" s="812"/>
      <c r="B71" s="761" t="str">
        <f>'Credit risk (IRB)'!$B$37</f>
        <v>Sovereigns</v>
      </c>
      <c r="C71" s="1790" t="str">
        <f>IF(AND('General Info'!$C$12="No", 'General Info'!$C$13="No"), 0,IF('General Info'!$C$14="No", IF(ISNUMBER('Credit risk (IRB)'!H37), 'Credit risk (IRB)'!H37, ""),IF(AND(ISNUMBER($F$71), ISNUMBER($F$90), ISNUMBER('Credit risk (IRB)'!H37)), IF($F$71+$F$90&gt;0, $F$71/($F$71+$F$90) * 'Credit risk (IRB)'!H37, 0),"")))</f>
        <v/>
      </c>
      <c r="D71" s="1790" t="str">
        <f>IF(AND('General Info'!$C$12="No", 'General Info'!$C$13="No"), 0,IF('General Info'!$C$14="No", IF(ISNUMBER('Credit risk (IRB)'!L37), 'Credit risk (IRB)'!L37, ""),IF(AND(ISNUMBER($F$71), ISNUMBER($F$90), ISNUMBER('Credit risk (IRB)'!L37)), IF($F$71+$F$90&gt;0, $F$71/($F$71+$F$90) * 'Credit risk (IRB)'!L37, 0),"")))</f>
        <v/>
      </c>
      <c r="E71" s="1790" t="str">
        <f>IF(AND('General Info'!$C$12="No", 'General Info'!$C$13="No"), 0,IF('General Info'!$C$14="No", IF(ISNUMBER('Credit risk (IRB)'!M37), 'Credit risk (IRB)'!M37, ""),IF(AND(ISNUMBER($F$71), ISNUMBER($F$90), ISNUMBER('Credit risk (IRB)'!M37)), IF($F$71+$F$90&gt;0, $F$71/($F$71+$F$90) * 'Credit risk (IRB)'!M37, 0),"")))</f>
        <v/>
      </c>
      <c r="F71" s="870" t="str">
        <f>IF(AND('General Info'!$C$12="No", 'General Info'!$C$13="No"), 0, IF(ISNUMBER('Credit risk (IRB)'!AU37),'Credit risk (IRB)'!AU37,""))</f>
        <v/>
      </c>
      <c r="G71" s="870" t="str">
        <f>IF(AND('General Info'!$C$12="No", 'General Info'!$C$13="No"), 0, IF(ISNUMBER('Credit risk (IRB)'!AY37),'Credit risk (IRB)'!AY37,""))</f>
        <v/>
      </c>
      <c r="H71" s="870" t="str">
        <f>IF(AND('General Info'!$C$12="No", 'General Info'!$C$13="No"), 0, IF(ISNUMBER('Credit risk (IRB)'!AZ37),'Credit risk (IRB)'!AZ37,""))</f>
        <v/>
      </c>
      <c r="I71" s="1790" t="str">
        <f>IF(AND('General Info'!$C$12="No", 'General Info'!$C$13="No"), 0,IF('General Info'!$C$14="No", IF(ISNUMBER('Credit risk (IRB)'!CM37), 'Credit risk (IRB)'!CM37, ""),IF(AND(ISNUMBER($F$71), ISNUMBER($F$90), ISNUMBER('Credit risk (IRB)'!CM37)), IF($F$71+$F$90&gt;0, $F$71/($F$71+$F$90) * 'Credit risk (IRB)'!CM37, 0),"")))</f>
        <v/>
      </c>
      <c r="J71" s="1790" t="str">
        <f>IF(AND('General Info'!$C$12="No", 'General Info'!$C$13="No"), 0,IF('General Info'!$C$14="No", IF(ISNUMBER('Credit risk (IRB)'!CO37), 'Credit risk (IRB)'!CO37, ""),IF(AND(ISNUMBER($F$71), ISNUMBER($F$90), ISNUMBER('Credit risk (IRB)'!CO37)), IF($F$71+$F$90&gt;0, $F$71/($F$71+$F$90) * 'Credit risk (IRB)'!CO37, 0),"")))</f>
        <v/>
      </c>
      <c r="K71" s="1462"/>
      <c r="L71" s="1297" t="str">
        <f t="shared" si="27"/>
        <v/>
      </c>
      <c r="M71" s="1298" t="str">
        <f t="shared" si="28"/>
        <v/>
      </c>
      <c r="N71" s="1298" t="str">
        <f t="shared" si="29"/>
        <v/>
      </c>
      <c r="O71" s="1298" t="str">
        <f t="shared" si="30"/>
        <v/>
      </c>
      <c r="P71" s="1298" t="str">
        <f t="shared" si="31"/>
        <v/>
      </c>
      <c r="Q71" s="1298" t="str">
        <f t="shared" si="32"/>
        <v/>
      </c>
      <c r="R71" s="1298" t="str">
        <f t="shared" si="33"/>
        <v/>
      </c>
      <c r="S71" s="1299" t="str">
        <f t="shared" si="39"/>
        <v/>
      </c>
      <c r="T71" s="1462"/>
      <c r="U71" s="1159" t="str">
        <f t="shared" si="34"/>
        <v/>
      </c>
      <c r="V71" s="1174" t="str">
        <f t="shared" si="35"/>
        <v/>
      </c>
      <c r="W71" s="1174" t="str">
        <f t="shared" si="36"/>
        <v/>
      </c>
      <c r="X71" s="1174" t="str">
        <f t="shared" si="40"/>
        <v/>
      </c>
      <c r="Y71" s="1174" t="str">
        <f t="shared" si="37"/>
        <v/>
      </c>
      <c r="Z71" s="1174" t="str">
        <f t="shared" si="38"/>
        <v/>
      </c>
      <c r="AA71" s="1160" t="str">
        <f t="shared" si="41"/>
        <v/>
      </c>
      <c r="AB71" s="811"/>
    </row>
    <row r="72" spans="1:28" s="730" customFormat="1" ht="15" customHeight="1" x14ac:dyDescent="0.25">
      <c r="A72" s="812"/>
      <c r="B72" s="761" t="str">
        <f>'Credit risk (IRB)'!$B$38</f>
        <v>Banks</v>
      </c>
      <c r="C72" s="1790" t="str">
        <f>IF(AND('General Info'!$C$12="No", 'General Info'!$C$13="No"), 0, IF('General Info'!$C$14="No", IF(ISNUMBER('Credit risk (IRB)'!H38), 'Credit risk (IRB)'!H38, ""), IF(AND(ISNUMBER($F$72), ISNUMBER($F$91), ISNUMBER('Credit risk (IRB)'!H38)), IF($F$72+$F$91&gt;0, $F$72/($F$72+$F$91) * 'Credit risk (IRB)'!H38, 0),"")))</f>
        <v/>
      </c>
      <c r="D72" s="1790" t="str">
        <f>IF(AND('General Info'!$C$12="No", 'General Info'!$C$13="No"), 0, IF('General Info'!$C$14="No", IF(ISNUMBER('Credit risk (IRB)'!L38), 'Credit risk (IRB)'!L38, ""), IF(AND(ISNUMBER($F$72), ISNUMBER($F$91), ISNUMBER('Credit risk (IRB)'!L38)), IF($F$72+$F$91&gt;0, $F$72/($F$72+$F$91) * 'Credit risk (IRB)'!L38, 0),"")))</f>
        <v/>
      </c>
      <c r="E72" s="1790" t="str">
        <f>IF(AND('General Info'!$C$12="No", 'General Info'!$C$13="No"), 0, IF('General Info'!$C$14="No", IF(ISNUMBER('Credit risk (IRB)'!M38), 'Credit risk (IRB)'!M38, ""), IF(AND(ISNUMBER($F$72), ISNUMBER($F$91), ISNUMBER('Credit risk (IRB)'!M38)), IF($F$72+$F$91&gt;0, $F$72/($F$72+$F$91) * 'Credit risk (IRB)'!M38, 0),"")))</f>
        <v/>
      </c>
      <c r="F72" s="870" t="str">
        <f>IF(AND('General Info'!$C$12="No", 'General Info'!$C$13="No"), 0, IF(ISNUMBER('Credit risk (IRB)'!AU38),'Credit risk (IRB)'!AU38,""))</f>
        <v/>
      </c>
      <c r="G72" s="870" t="str">
        <f>IF(AND('General Info'!$C$12="No", 'General Info'!$C$13="No"), 0, IF(ISNUMBER('Credit risk (IRB)'!AY38),'Credit risk (IRB)'!AY38,""))</f>
        <v/>
      </c>
      <c r="H72" s="870" t="str">
        <f>IF(AND('General Info'!$C$12="No", 'General Info'!$C$13="No"), 0, IF(ISNUMBER('Credit risk (IRB)'!AZ38),'Credit risk (IRB)'!AZ38,""))</f>
        <v/>
      </c>
      <c r="I72" s="1790" t="str">
        <f>IF(AND('General Info'!$C$12="No", 'General Info'!$C$13="No"), 0, IF('General Info'!$C$14="No", IF(ISNUMBER('Credit risk (IRB)'!CM38), 'Credit risk (IRB)'!CM38, ""), IF(AND(ISNUMBER($F$72), ISNUMBER($F$91), ISNUMBER('Credit risk (IRB)'!CM38)), IF($F$72+$F$91&gt;0, $F$72/($F$72+$F$91) * 'Credit risk (IRB)'!CM38, 0),"")))</f>
        <v/>
      </c>
      <c r="J72" s="1790" t="str">
        <f>IF(AND('General Info'!$C$12="No", 'General Info'!$C$13="No"), 0, IF('General Info'!$C$14="No", IF(ISNUMBER('Credit risk (IRB)'!CO38), 'Credit risk (IRB)'!CO38, ""), IF(AND(ISNUMBER($F$72), ISNUMBER($F$91), ISNUMBER('Credit risk (IRB)'!CO38)), IF($F$72+$F$91&gt;0, $F$72/($F$72+$F$91) * 'Credit risk (IRB)'!CO38, 0),"")))</f>
        <v/>
      </c>
      <c r="K72" s="1462"/>
      <c r="L72" s="1297" t="str">
        <f t="shared" si="27"/>
        <v/>
      </c>
      <c r="M72" s="1298" t="str">
        <f t="shared" si="28"/>
        <v/>
      </c>
      <c r="N72" s="1298" t="str">
        <f t="shared" si="29"/>
        <v/>
      </c>
      <c r="O72" s="1298" t="str">
        <f t="shared" si="30"/>
        <v/>
      </c>
      <c r="P72" s="1298" t="str">
        <f t="shared" si="31"/>
        <v/>
      </c>
      <c r="Q72" s="1298" t="str">
        <f t="shared" si="32"/>
        <v/>
      </c>
      <c r="R72" s="1298" t="str">
        <f t="shared" si="33"/>
        <v/>
      </c>
      <c r="S72" s="1299" t="str">
        <f t="shared" si="39"/>
        <v/>
      </c>
      <c r="T72" s="1462"/>
      <c r="U72" s="1159" t="str">
        <f t="shared" si="34"/>
        <v/>
      </c>
      <c r="V72" s="1174" t="str">
        <f t="shared" si="35"/>
        <v/>
      </c>
      <c r="W72" s="1174" t="str">
        <f t="shared" si="36"/>
        <v/>
      </c>
      <c r="X72" s="1174" t="str">
        <f t="shared" si="40"/>
        <v/>
      </c>
      <c r="Y72" s="1174" t="str">
        <f t="shared" si="37"/>
        <v/>
      </c>
      <c r="Z72" s="1174" t="str">
        <f t="shared" si="38"/>
        <v/>
      </c>
      <c r="AA72" s="1160" t="str">
        <f t="shared" si="41"/>
        <v/>
      </c>
      <c r="AB72" s="811"/>
    </row>
    <row r="73" spans="1:28" s="730" customFormat="1" ht="15" customHeight="1" x14ac:dyDescent="0.25">
      <c r="A73" s="812"/>
      <c r="B73" s="761" t="str">
        <f>'Credit risk (IRB)'!$B$39</f>
        <v>Retail residential mortgages</v>
      </c>
      <c r="C73" s="1790" t="str">
        <f>IF(AND('General Info'!$C$12="No", 'General Info'!$C$13="No"), 0, IF('General Info'!$C$14="No", IF(ISNUMBER('Credit risk (IRB)'!H39), 'Credit risk (IRB)'!H39, ""), IF(AND(ISNUMBER($F$73), ISNUMBER($F$92), ISNUMBER('Credit risk (IRB)'!H39)), IF($F$73+$F$92&gt;0, $F$73/($F$73+$F$92) * 'Credit risk (IRB)'!H39, 0),"")))</f>
        <v/>
      </c>
      <c r="D73" s="1790" t="str">
        <f>IF(AND('General Info'!$C$12="No", 'General Info'!$C$13="No"), 0, IF('General Info'!$C$14="No", IF(ISNUMBER('Credit risk (IRB)'!L39), 'Credit risk (IRB)'!L39, ""), IF(AND(ISNUMBER($F$73), ISNUMBER($F$92), ISNUMBER('Credit risk (IRB)'!L39)), IF($F$73+$F$92&gt;0, $F$73/($F$73+$F$92) * 'Credit risk (IRB)'!L39, 0),"")))</f>
        <v/>
      </c>
      <c r="E73" s="1790" t="str">
        <f>IF(AND('General Info'!$C$12="No", 'General Info'!$C$13="No"), 0, IF('General Info'!$C$14="No", IF(ISNUMBER('Credit risk (IRB)'!M39), 'Credit risk (IRB)'!M39, ""), IF(AND(ISNUMBER($F$73), ISNUMBER($F$92), ISNUMBER('Credit risk (IRB)'!M39)), IF($F$73+$F$92&gt;0, $F$73/($F$73+$F$92) * 'Credit risk (IRB)'!M39, 0),"")))</f>
        <v/>
      </c>
      <c r="F73" s="870" t="str">
        <f>IF(AND('General Info'!$C$12="No", 'General Info'!$C$13="No"), 0, IF(ISNUMBER('Credit risk (IRB)'!AU39),'Credit risk (IRB)'!AU39,""))</f>
        <v/>
      </c>
      <c r="G73" s="870" t="str">
        <f>IF(AND('General Info'!$C$12="No", 'General Info'!$C$13="No"), 0, IF(ISNUMBER('Credit risk (IRB)'!AY39),'Credit risk (IRB)'!AY39,""))</f>
        <v/>
      </c>
      <c r="H73" s="870" t="str">
        <f>IF(AND('General Info'!$C$12="No", 'General Info'!$C$13="No"), 0, IF(ISNUMBER('Credit risk (IRB)'!AZ39),'Credit risk (IRB)'!AZ39,""))</f>
        <v/>
      </c>
      <c r="I73" s="1790" t="str">
        <f>IF(AND('General Info'!$C$12="No", 'General Info'!$C$13="No"), 0, IF('General Info'!$C$14="No", IF(ISNUMBER('Credit risk (IRB)'!CM39), 'Credit risk (IRB)'!CM39, ""), IF(AND(ISNUMBER($F$73), ISNUMBER($F$92), ISNUMBER('Credit risk (IRB)'!CM39)), IF($F$73+$F$92&gt;0, $F$73/($F$73+$F$92) * 'Credit risk (IRB)'!CM39, 0),"")))</f>
        <v/>
      </c>
      <c r="J73" s="1790" t="str">
        <f>IF(AND('General Info'!$C$12="No", 'General Info'!$C$13="No"), 0, IF('General Info'!$C$14="No", IF(ISNUMBER('Credit risk (IRB)'!CO39), 'Credit risk (IRB)'!CO39, ""), IF(AND(ISNUMBER($F$73), ISNUMBER($F$92), ISNUMBER('Credit risk (IRB)'!CO39)), IF($F$73+$F$92&gt;0, $F$73/($F$73+$F$92) * 'Credit risk (IRB)'!CO39, 0),"")))</f>
        <v/>
      </c>
      <c r="K73" s="1462"/>
      <c r="L73" s="1297" t="str">
        <f t="shared" si="27"/>
        <v/>
      </c>
      <c r="M73" s="1298" t="str">
        <f t="shared" si="28"/>
        <v/>
      </c>
      <c r="N73" s="1298" t="str">
        <f t="shared" si="29"/>
        <v/>
      </c>
      <c r="O73" s="1298" t="str">
        <f t="shared" si="30"/>
        <v/>
      </c>
      <c r="P73" s="1298" t="str">
        <f t="shared" si="31"/>
        <v/>
      </c>
      <c r="Q73" s="1298" t="str">
        <f t="shared" si="32"/>
        <v/>
      </c>
      <c r="R73" s="1298" t="str">
        <f t="shared" si="33"/>
        <v/>
      </c>
      <c r="S73" s="1299" t="str">
        <f t="shared" si="39"/>
        <v/>
      </c>
      <c r="T73" s="1462"/>
      <c r="U73" s="1159" t="str">
        <f t="shared" si="34"/>
        <v/>
      </c>
      <c r="V73" s="1174" t="str">
        <f t="shared" si="35"/>
        <v/>
      </c>
      <c r="W73" s="1174" t="str">
        <f t="shared" si="36"/>
        <v/>
      </c>
      <c r="X73" s="1174" t="str">
        <f t="shared" si="40"/>
        <v/>
      </c>
      <c r="Y73" s="1174" t="str">
        <f t="shared" si="37"/>
        <v/>
      </c>
      <c r="Z73" s="1174" t="str">
        <f t="shared" si="38"/>
        <v/>
      </c>
      <c r="AA73" s="1160" t="str">
        <f t="shared" si="41"/>
        <v/>
      </c>
      <c r="AB73" s="811"/>
    </row>
    <row r="74" spans="1:28" s="730" customFormat="1" ht="15" customHeight="1" x14ac:dyDescent="0.25">
      <c r="A74" s="812"/>
      <c r="B74" s="761" t="str">
        <f>SUBSTITUTE('Credit risk (IRB)'!$B$40, "; of which:", "")</f>
        <v>Qualifying revolving retail exposures</v>
      </c>
      <c r="C74" s="1790" t="str">
        <f>IF(AND('General Info'!$C$12="No", 'General Info'!$C$13="No"), 0, IF('General Info'!$C$14="No", IF(ISNUMBER('Credit risk (IRB)'!H40), 'Credit risk (IRB)'!H40, ""), IF(AND(ISNUMBER($F$74), ISNUMBER($F$93), ISNUMBER('Credit risk (IRB)'!H40)), IF($F$74+$F$93&gt;0, $F$74/($F$74+$F$93) * 'Credit risk (IRB)'!H40, 0),"")))</f>
        <v/>
      </c>
      <c r="D74" s="1790" t="str">
        <f>IF(AND('General Info'!$C$12="No", 'General Info'!$C$13="No"), 0, IF('General Info'!$C$14="No", IF(ISNUMBER('Credit risk (IRB)'!L40), 'Credit risk (IRB)'!L40, ""), IF(AND(ISNUMBER($F$74), ISNUMBER($F$93), ISNUMBER('Credit risk (IRB)'!L40)), IF($F$74+$F$93&gt;0, $F$74/($F$74+$F$93) * 'Credit risk (IRB)'!L40, 0),"")))</f>
        <v/>
      </c>
      <c r="E74" s="1790" t="str">
        <f>IF(AND('General Info'!$C$12="No", 'General Info'!$C$13="No"), 0, IF('General Info'!$C$14="No", IF(ISNUMBER('Credit risk (IRB)'!M40), 'Credit risk (IRB)'!M40, ""), IF(AND(ISNUMBER($F$74), ISNUMBER($F$93), ISNUMBER('Credit risk (IRB)'!M40)), IF($F$74+$F$93&gt;0, $F$74/($F$74+$F$93) * 'Credit risk (IRB)'!M40, 0),"")))</f>
        <v/>
      </c>
      <c r="F74" s="870" t="str">
        <f>IF(AND('General Info'!$C$12="No", 'General Info'!$C$13="No"), 0, IF(ISNUMBER('Credit risk (IRB)'!AU40),'Credit risk (IRB)'!AU40,""))</f>
        <v/>
      </c>
      <c r="G74" s="870" t="str">
        <f>IF(AND('General Info'!$C$12="No", 'General Info'!$C$13="No"), 0, IF(ISNUMBER('Credit risk (IRB)'!AY40),'Credit risk (IRB)'!AY40,""))</f>
        <v/>
      </c>
      <c r="H74" s="870" t="str">
        <f>IF(AND('General Info'!$C$12="No", 'General Info'!$C$13="No"), 0, IF(ISNUMBER('Credit risk (IRB)'!AZ40),'Credit risk (IRB)'!AZ40,""))</f>
        <v/>
      </c>
      <c r="I74" s="1790" t="str">
        <f>IF(AND('General Info'!$C$12="No", 'General Info'!$C$13="No"), 0, IF('General Info'!$C$14="No", IF(ISNUMBER('Credit risk (IRB)'!CM40), 'Credit risk (IRB)'!CM40, ""), IF(AND(ISNUMBER($F$74), ISNUMBER($F$93), ISNUMBER('Credit risk (IRB)'!CM40)), IF($F$74+$F$93&gt;0, $F$74/($F$74+$F$93) * 'Credit risk (IRB)'!CM40, 0),"")))</f>
        <v/>
      </c>
      <c r="J74" s="1790" t="str">
        <f>IF(AND('General Info'!$C$12="No", 'General Info'!$C$13="No"), 0, IF('General Info'!$C$14="No", IF(ISNUMBER('Credit risk (IRB)'!CO40), 'Credit risk (IRB)'!CO40, ""), IF(AND(ISNUMBER($F$74), ISNUMBER($F$93), ISNUMBER('Credit risk (IRB)'!CO40)), IF($F$74+$F$93&gt;0, $F$74/($F$74+$F$93) * 'Credit risk (IRB)'!CO40, 0),"")))</f>
        <v/>
      </c>
      <c r="K74" s="1462"/>
      <c r="L74" s="1297" t="str">
        <f>IF(AND(ISNUMBER(C74),ISNUMBER(F74)),IF(AND(C74&lt;&gt;0,F74&lt;&gt;0),((F74-C74)/C74),"EAD=0"),"")</f>
        <v/>
      </c>
      <c r="M74" s="1298" t="str">
        <f>IF(AND(ISNUMBER(D74),ISNUMBER(G74)),IF(AND(D74&lt;&gt;0,G74&lt;&gt;0),((G74-D74)/D74),"RWA=0"),"")</f>
        <v/>
      </c>
      <c r="N74" s="1298" t="str">
        <f>IF(AND(ISNUMBER(E74),ISNUMBER(H74)),IF(AND(E74&lt;&gt;0,H74&lt;&gt;0),((H74-E74)/E74),"EL=0"),"")</f>
        <v/>
      </c>
      <c r="O74" s="1298" t="str">
        <f>IF(AND(ISNUMBER(F74),ISNUMBER(I74)),IF(AND(F74&lt;&gt;0,I74&lt;&gt;0),((I74-F74)/F74),"EAD=0"),"")</f>
        <v/>
      </c>
      <c r="P74" s="1298" t="str">
        <f>IF(AND(ISNUMBER(G74),ISNUMBER(J74)),IF(AND(G74&lt;&gt;0,J74&lt;&gt;0),((J74-G74)/G74),"RWA=0"),"")</f>
        <v/>
      </c>
      <c r="Q74" s="1298" t="str">
        <f>IF(AND(ISNUMBER(C74),ISNUMBER(D74)), IF(AND(C74&lt;&gt;0,D74&lt;&gt;0), (D74/C74), "EAD,RWA=0"),"")</f>
        <v/>
      </c>
      <c r="R74" s="1298" t="str">
        <f>IF(AND(ISNUMBER(F74),ISNUMBER(G74)), IF(AND(F74&lt;&gt;0,G74&lt;&gt;0), (G74/F74), "EAD,RWA=0"),"")</f>
        <v/>
      </c>
      <c r="S74" s="1299" t="str">
        <f>IF(AND(ISNUMBER(I74),ISNUMBER(J74)), IF(AND(I74&lt;&gt;0,J74&lt;&gt;0), (J74/I74), "EAD,RWA=0"),"")</f>
        <v/>
      </c>
      <c r="T74" s="1462"/>
      <c r="U74" s="1159" t="str">
        <f>IF(ISNUMBER(L74), IF(ABS(L74)&gt;=0.5,"Error: diff above 50%", IF(ABS(L74)&gt;=0.3, "Warning: diff 30-50%", "Diff below 30%")),"")</f>
        <v/>
      </c>
      <c r="V74" s="1174" t="str">
        <f>IF(ISNUMBER(M74), IF(ABS(M74)&gt;=0.5,"Error: diff above 50%", IF(ABS(M74)&gt;=0.3, "Warning: diff 30-50%", "Diff below 30%")),"")</f>
        <v/>
      </c>
      <c r="W74" s="1174" t="str">
        <f>IF(ISNUMBER(N74), IF(ABS(N74)&gt;=0.5,"Error: diff above 50%", IF(ABS(N74)&gt;=0.3, "Warning: diff 30-50%", "Diff below 30%")),"")</f>
        <v/>
      </c>
      <c r="X74" s="1174" t="str">
        <f>IF(AND(AND(ISNUMBER(Q74),ISNUMBER(R74)), AND(Q74&lt;&gt;0, R74&lt;&gt;0)),IF(R74/Q74&gt;=1.5,"Error: RW increase above 50%",IF(R74/Q74&gt;=1.25,"Warning: RW increase between 50%-25%",IF(R74/Q74&gt;=0.9,"RW change between +25% and -10%",IF(R74/Q74&gt;=0.8,"Warning: RW decrease from 10% to 20%","Error: RW decrease is more than 20%")))), "")</f>
        <v/>
      </c>
      <c r="Y74" s="1174" t="str">
        <f>IF(ISNUMBER(O74), IF(ABS(O74)&gt;=0.5,"Error: diff above 50%", IF(ABS(O74)&gt;=0.3, "Warning: diff 30-50%", "Diff below 30%")),"")</f>
        <v/>
      </c>
      <c r="Z74" s="1174" t="str">
        <f>IF(ISNUMBER(P74), IF(ABS(P74)&gt;=0.5,"Error: diff above 50%", IF(ABS(P74)&gt;=0.3, "Warning: diff 30-50%", "Diff below 30%")),"")</f>
        <v/>
      </c>
      <c r="AA74" s="1160" t="str">
        <f>IF(AND(AND(ISNUMBER(R74),ISNUMBER(S74)), AND(R74&lt;&gt;0, S74&lt;&gt;0)),IF(S74/R74&gt;=1.5,"Error: RW increase above 50%",IF(S74/R74&gt;=1.25,"Warning: RW increase between 50%-25%",IF(S74/R74&gt;=0.9,"RW change between +25% and -10%",IF(S74/R74&gt;=0.8,"Warning: RW decrease from 10% to 20%","Error: RW decrease is more than 20%")))), "")</f>
        <v/>
      </c>
      <c r="AB74" s="811"/>
    </row>
    <row r="75" spans="1:28" s="730" customFormat="1" ht="15" customHeight="1" x14ac:dyDescent="0.25">
      <c r="A75" s="812"/>
      <c r="B75" s="761" t="str">
        <f>'Credit risk (IRB)'!$B$43</f>
        <v>Other retail; of which:</v>
      </c>
      <c r="C75" s="1790" t="str">
        <f>IF(AND('General Info'!$C$12="No", 'General Info'!$C$13="No"), 0, IF('General Info'!$C$14="No", IF(ISNUMBER('Credit risk (IRB)'!H43), 'Credit risk (IRB)'!H43, ""), IF(AND(ISNUMBER($F$75), ISNUMBER($F$94), ISNUMBER('Credit risk (IRB)'!H43)), IF($F$75+$F$94&gt;0, $F$75/($F$75+$F$94) * 'Credit risk (IRB)'!H43, 0), "")))</f>
        <v/>
      </c>
      <c r="D75" s="1790" t="str">
        <f>IF(AND('General Info'!$C$12="No", 'General Info'!$C$13="No"), 0, IF('General Info'!$C$14="No", IF(ISNUMBER('Credit risk (IRB)'!L43), 'Credit risk (IRB)'!L43, ""), IF(AND(ISNUMBER($F$75), ISNUMBER($F$94), ISNUMBER('Credit risk (IRB)'!L43)), IF($F$75+$F$94&gt;0, $F$75/($F$75+$F$94) * 'Credit risk (IRB)'!L43, 0), "")))</f>
        <v/>
      </c>
      <c r="E75" s="1790" t="str">
        <f>IF(AND('General Info'!$C$12="No", 'General Info'!$C$13="No"), 0, IF('General Info'!$C$14="No", IF(ISNUMBER('Credit risk (IRB)'!M43), 'Credit risk (IRB)'!M43, ""), IF(AND(ISNUMBER($F$75), ISNUMBER($F$94), ISNUMBER('Credit risk (IRB)'!M43)), IF($F$75+$F$94&gt;0, $F$75/($F$75+$F$94) * 'Credit risk (IRB)'!M43, 0), "")))</f>
        <v/>
      </c>
      <c r="F75" s="870" t="str">
        <f>IF(AND('General Info'!$C$12="No", 'General Info'!$C$13="No"), 0, IF(ISNUMBER('Credit risk (IRB)'!AU43),'Credit risk (IRB)'!AU43,""))</f>
        <v/>
      </c>
      <c r="G75" s="870" t="str">
        <f>IF(AND('General Info'!$C$12="No", 'General Info'!$C$13="No"), 0, IF(ISNUMBER('Credit risk (IRB)'!AY43),'Credit risk (IRB)'!AY43,""))</f>
        <v/>
      </c>
      <c r="H75" s="870" t="str">
        <f>IF(AND('General Info'!$C$12="No", 'General Info'!$C$13="No"), 0, IF(ISNUMBER('Credit risk (IRB)'!AZ43),'Credit risk (IRB)'!AZ43,""))</f>
        <v/>
      </c>
      <c r="I75" s="1790" t="str">
        <f>IF(AND('General Info'!$C$12="No", 'General Info'!$C$13="No"), 0, IF('General Info'!$C$14="No", IF(ISNUMBER('Credit risk (IRB)'!CM43), 'Credit risk (IRB)'!CM43, ""), IF(AND(ISNUMBER($F$75), ISNUMBER($F$94), ISNUMBER('Credit risk (IRB)'!CM43)), IF($F$75+$F$94&gt;0, $F$75/($F$75+$F$94) * 'Credit risk (IRB)'!CM43, 0), "")))</f>
        <v/>
      </c>
      <c r="J75" s="1790" t="str">
        <f>IF(AND('General Info'!$C$12="No", 'General Info'!$C$13="No"), 0, IF('General Info'!$C$14="No", IF(ISNUMBER('Credit risk (IRB)'!CO43), 'Credit risk (IRB)'!CO43, ""), IF(AND(ISNUMBER($F$75), ISNUMBER($F$94), ISNUMBER('Credit risk (IRB)'!CO43)), IF($F$75+$F$94&gt;0, $F$75/($F$75+$F$94) * 'Credit risk (IRB)'!CO43, 0), "")))</f>
        <v/>
      </c>
      <c r="K75" s="1462"/>
      <c r="L75" s="1297" t="str">
        <f t="shared" si="27"/>
        <v/>
      </c>
      <c r="M75" s="1298" t="str">
        <f t="shared" si="28"/>
        <v/>
      </c>
      <c r="N75" s="1298" t="str">
        <f t="shared" si="29"/>
        <v/>
      </c>
      <c r="O75" s="1298" t="str">
        <f t="shared" si="30"/>
        <v/>
      </c>
      <c r="P75" s="1298" t="str">
        <f t="shared" si="31"/>
        <v/>
      </c>
      <c r="Q75" s="1298" t="str">
        <f t="shared" si="32"/>
        <v/>
      </c>
      <c r="R75" s="1298" t="str">
        <f t="shared" si="33"/>
        <v/>
      </c>
      <c r="S75" s="1299" t="str">
        <f t="shared" si="39"/>
        <v/>
      </c>
      <c r="T75" s="1462"/>
      <c r="U75" s="1159" t="str">
        <f t="shared" si="34"/>
        <v/>
      </c>
      <c r="V75" s="1174" t="str">
        <f t="shared" si="35"/>
        <v/>
      </c>
      <c r="W75" s="1174" t="str">
        <f t="shared" si="36"/>
        <v/>
      </c>
      <c r="X75" s="1174" t="str">
        <f t="shared" si="40"/>
        <v/>
      </c>
      <c r="Y75" s="1174" t="str">
        <f t="shared" si="37"/>
        <v/>
      </c>
      <c r="Z75" s="1174" t="str">
        <f t="shared" si="38"/>
        <v/>
      </c>
      <c r="AA75" s="1160" t="str">
        <f t="shared" si="41"/>
        <v/>
      </c>
      <c r="AB75" s="811"/>
    </row>
    <row r="76" spans="1:28" s="730" customFormat="1" ht="15" customHeight="1" x14ac:dyDescent="0.25">
      <c r="A76" s="812"/>
      <c r="B76" s="1119" t="s">
        <v>1305</v>
      </c>
      <c r="C76" s="1790" t="str">
        <f>IF(AND('General Info'!$C$12="No", 'General Info'!$C$13="No"), 0,IF('General Info'!$C$14="No", IF(AND(ISNUMBER('Credit risk (IRB)'!H45), ISNUMBER('Credit risk (IRB)'!H48)), 'Credit risk (IRB)'!H45 + 'Credit risk (IRB)'!H48, ""), IF(AND(ISNUMBER($F$76), ISNUMBER($F$95), ISNUMBER('Credit risk (IRB)'!H45), ISNUMBER('Credit risk (IRB)'!H48)), IF($F$76+$F$95&gt;0, $F$76/($F$76+$F$95) * ('Credit risk (IRB)'!H45+'Credit risk (IRB)'!H48), 0), "")))</f>
        <v/>
      </c>
      <c r="D76" s="1790" t="str">
        <f>IF(AND('General Info'!$C$12="No", 'General Info'!$C$13="No"), 0,IF('General Info'!$C$14="No", IF(AND(ISNUMBER('Credit risk (IRB)'!L45), ISNUMBER('Credit risk (IRB)'!L48)), 'Credit risk (IRB)'!L45 + 'Credit risk (IRB)'!L48, ""), IF(AND(ISNUMBER($F$76), ISNUMBER($F$95), ISNUMBER('Credit risk (IRB)'!L45), ISNUMBER('Credit risk (IRB)'!L48)), IF($F$76+$F$95&gt;0, $F$76/($F$76+$F$95) * ('Credit risk (IRB)'!L45+'Credit risk (IRB)'!L48), 0), "")))</f>
        <v/>
      </c>
      <c r="E76" s="1790" t="str">
        <f>IF(AND('General Info'!$C$12="No", 'General Info'!$C$13="No"), 0,IF('General Info'!$C$14="No", IF(AND(ISNUMBER('Credit risk (IRB)'!M45), ISNUMBER('Credit risk (IRB)'!M48)), 'Credit risk (IRB)'!M45 + 'Credit risk (IRB)'!M48, ""), IF(AND(ISNUMBER($F$76), ISNUMBER($F$95), ISNUMBER('Credit risk (IRB)'!M45), ISNUMBER('Credit risk (IRB)'!M48)), IF($F$76+$F$95&gt;0, $F$76/($F$76+$F$95) * ('Credit risk (IRB)'!M45+'Credit risk (IRB)'!M48), 0), "")))</f>
        <v/>
      </c>
      <c r="F76" s="870" t="str">
        <f>IF(AND('General Info'!$C$12="No", 'General Info'!$C$13="No"), 0, IF(AND(ISNUMBER('Credit risk (IRB)'!AU45), ISNUMBER('Credit risk (IRB)'!AU48)),'Credit risk (IRB)'!AU45+'Credit risk (IRB)'!AU48,""))</f>
        <v/>
      </c>
      <c r="G76" s="870" t="str">
        <f>IF(AND('General Info'!$C$12="No", 'General Info'!$C$13="No"), 0, IF(AND(ISNUMBER('Credit risk (IRB)'!AY45), ISNUMBER('Credit risk (IRB)'!AY48)),'Credit risk (IRB)'!AY45+'Credit risk (IRB)'!AY48,""))</f>
        <v/>
      </c>
      <c r="H76" s="870" t="str">
        <f>IF(AND('General Info'!$C$12="No", 'General Info'!$C$13="No"), 0, IF(AND(ISNUMBER('Credit risk (IRB)'!AZ45), ISNUMBER('Credit risk (IRB)'!AZ48)),'Credit risk (IRB)'!AZ45+'Credit risk (IRB)'!AZ48,""))</f>
        <v/>
      </c>
      <c r="I76" s="1790" t="str">
        <f>IF(AND('General Info'!$C$12="No", 'General Info'!$C$13="No"), 0,IF('General Info'!$C$14="No", IF(AND(ISNUMBER('Credit risk (IRB)'!CM45), ISNUMBER('Credit risk (IRB)'!CM48)), 'Credit risk (IRB)'!CM45 + 'Credit risk (IRB)'!CM48, ""), IF(AND(ISNUMBER($F$76), ISNUMBER($F$95), ISNUMBER('Credit risk (IRB)'!CM45), ISNUMBER('Credit risk (IRB)'!CM48)), IF($F$76+$F$95&gt;0, $F$76/($F$76+$F$95) * ('Credit risk (IRB)'!CM45+'Credit risk (IRB)'!CM48), 0), "")))</f>
        <v/>
      </c>
      <c r="J76" s="1790" t="str">
        <f>IF(AND('General Info'!$C$12="No", 'General Info'!$C$13="No"), 0,IF('General Info'!$C$14="No", IF(AND(ISNUMBER('Credit risk (IRB)'!CO45), ISNUMBER('Credit risk (IRB)'!CO48)), 'Credit risk (IRB)'!CO45 + 'Credit risk (IRB)'!CO48, ""), IF(AND(ISNUMBER($F$76), ISNUMBER($F$95), ISNUMBER('Credit risk (IRB)'!CO45), ISNUMBER('Credit risk (IRB)'!CO48)), IF($F$76+$F$95&gt;0, $F$76/($F$76+$F$95) * ('Credit risk (IRB)'!CO45+'Credit risk (IRB)'!CO48), 0), "")))</f>
        <v/>
      </c>
      <c r="K76" s="1197"/>
      <c r="L76" s="1297" t="str">
        <f t="shared" si="27"/>
        <v/>
      </c>
      <c r="M76" s="1298" t="str">
        <f t="shared" si="28"/>
        <v/>
      </c>
      <c r="N76" s="1298" t="str">
        <f t="shared" si="29"/>
        <v/>
      </c>
      <c r="O76" s="1298" t="str">
        <f t="shared" si="30"/>
        <v/>
      </c>
      <c r="P76" s="1298" t="str">
        <f t="shared" si="31"/>
        <v/>
      </c>
      <c r="Q76" s="1298" t="str">
        <f t="shared" si="32"/>
        <v/>
      </c>
      <c r="R76" s="1298" t="str">
        <f t="shared" si="33"/>
        <v/>
      </c>
      <c r="S76" s="1299" t="str">
        <f t="shared" si="39"/>
        <v/>
      </c>
      <c r="T76" s="1197"/>
      <c r="U76" s="1159" t="str">
        <f t="shared" si="34"/>
        <v/>
      </c>
      <c r="V76" s="1174" t="str">
        <f t="shared" si="35"/>
        <v/>
      </c>
      <c r="W76" s="1174" t="str">
        <f t="shared" si="36"/>
        <v/>
      </c>
      <c r="X76" s="1174" t="str">
        <f t="shared" si="40"/>
        <v/>
      </c>
      <c r="Y76" s="1174" t="str">
        <f t="shared" si="37"/>
        <v/>
      </c>
      <c r="Z76" s="1174" t="str">
        <f t="shared" si="38"/>
        <v/>
      </c>
      <c r="AA76" s="1160" t="str">
        <f t="shared" si="41"/>
        <v/>
      </c>
      <c r="AB76" s="811"/>
    </row>
    <row r="77" spans="1:28" s="730" customFormat="1" ht="15" customHeight="1" x14ac:dyDescent="0.25">
      <c r="A77" s="812"/>
      <c r="B77" s="761" t="str">
        <f>SUBSTITUTE('Credit risk (IRB)'!$B$54, "; of which:", "")</f>
        <v>Equity investment in funds</v>
      </c>
      <c r="C77" s="1790" t="str">
        <f>IF(AND('General Info'!$C$12="No", 'General Info'!$C$13="No"), 0, IF('General Info'!$C$14="No", IF(ISNUMBER('Credit risk (IRB)'!H54), 'Credit risk (IRB)'!H54, ""), IF(AND(ISNUMBER($F$77), ISNUMBER($F$97), ISNUMBER('Credit risk (IRB)'!H54)), IF($F$77+$F$97&gt;0, $F$77/($F$77+$F$97) * 'Credit risk (IRB)'!H54, 0), "")))</f>
        <v/>
      </c>
      <c r="D77" s="1790" t="str">
        <f>IF(AND('General Info'!$C$12="No", 'General Info'!$C$13="No"), 0, IF('General Info'!$C$14="No", IF(ISNUMBER('Credit risk (IRB)'!L54), 'Credit risk (IRB)'!L54, ""), IF(AND(ISNUMBER($F$77), ISNUMBER($F$97), ISNUMBER('Credit risk (IRB)'!L54)), IF($F$77+$F$97&gt;0, $F$77/($F$77+$F$97) * 'Credit risk (IRB)'!L54, 0), "")))</f>
        <v/>
      </c>
      <c r="E77" s="1790" t="str">
        <f>IF(AND('General Info'!$C$12="No", 'General Info'!$C$13="No"), 0, IF('General Info'!$C$14="No", IF(ISNUMBER('Credit risk (IRB)'!M54), 'Credit risk (IRB)'!M54, ""), IF(AND(ISNUMBER($F$77), ISNUMBER($F$97), ISNUMBER('Credit risk (IRB)'!M54)), IF($F$77+$F$97&gt;0, $F$77/($F$77+$F$97) * 'Credit risk (IRB)'!M54, 0), "")))</f>
        <v/>
      </c>
      <c r="F77" s="870" t="str">
        <f>IF(AND('General Info'!$C$12="No", 'General Info'!$C$13="No"), 0, IF(ISNUMBER('Credit risk (IRB)'!AU54),'Credit risk (IRB)'!AU54,""))</f>
        <v/>
      </c>
      <c r="G77" s="870" t="str">
        <f>IF(AND('General Info'!$C$12="No", 'General Info'!$C$13="No"), 0, IF(ISNUMBER('Credit risk (IRB)'!AY54),'Credit risk (IRB)'!AY54,""))</f>
        <v/>
      </c>
      <c r="H77" s="870" t="str">
        <f>IF(AND('General Info'!$C$12="No", 'General Info'!$C$13="No"), 0, IF(ISNUMBER('Credit risk (IRB)'!AZ54),'Credit risk (IRB)'!AZ54,""))</f>
        <v/>
      </c>
      <c r="I77" s="1790" t="str">
        <f>IF(AND('General Info'!$C$12="No", 'General Info'!$C$13="No"), 0, IF('General Info'!$C$14="No", IF(ISNUMBER('Credit risk (IRB)'!CM54), 'Credit risk (IRB)'!CM54, ""), IF(AND(ISNUMBER($F$77), ISNUMBER($F$97), ISNUMBER('Credit risk (IRB)'!CM54)), IF($F$77+$F$97&gt;0, $F$77/($F$77+$F$97) * 'Credit risk (IRB)'!CM54, 0), "")))</f>
        <v/>
      </c>
      <c r="J77" s="1790" t="str">
        <f>IF(AND('General Info'!$C$12="No", 'General Info'!$C$13="No"), 0, IF('General Info'!$C$14="No", IF(ISNUMBER('Credit risk (IRB)'!CO54), 'Credit risk (IRB)'!CO54, ""), IF(AND(ISNUMBER($F$77), ISNUMBER($F$97), ISNUMBER('Credit risk (IRB)'!CO54)), IF($F$77+$F$97&gt;0, $F$77/($F$77+$F$97) * 'Credit risk (IRB)'!CO54, 0), "")))</f>
        <v/>
      </c>
      <c r="K77" s="1462"/>
      <c r="L77" s="1297" t="str">
        <f t="shared" si="27"/>
        <v/>
      </c>
      <c r="M77" s="1298" t="str">
        <f t="shared" si="28"/>
        <v/>
      </c>
      <c r="N77" s="1298" t="str">
        <f t="shared" si="29"/>
        <v/>
      </c>
      <c r="O77" s="1298" t="str">
        <f t="shared" si="30"/>
        <v/>
      </c>
      <c r="P77" s="1298" t="str">
        <f t="shared" si="31"/>
        <v/>
      </c>
      <c r="Q77" s="1298" t="str">
        <f t="shared" si="32"/>
        <v/>
      </c>
      <c r="R77" s="1298" t="str">
        <f t="shared" si="33"/>
        <v/>
      </c>
      <c r="S77" s="1299" t="str">
        <f t="shared" ref="S77" si="42">IF(AND(ISNUMBER(I77),ISNUMBER(J77)), IF(AND(I77&lt;&gt;0,J77&lt;&gt;0), (J77/I77), "EAD,RWA=0"),"")</f>
        <v/>
      </c>
      <c r="T77" s="1462"/>
      <c r="U77" s="1159" t="str">
        <f t="shared" si="34"/>
        <v/>
      </c>
      <c r="V77" s="1174" t="str">
        <f t="shared" si="35"/>
        <v/>
      </c>
      <c r="W77" s="1174" t="str">
        <f t="shared" si="36"/>
        <v/>
      </c>
      <c r="X77" s="1174" t="str">
        <f t="shared" si="40"/>
        <v/>
      </c>
      <c r="Y77" s="1174" t="str">
        <f t="shared" si="37"/>
        <v/>
      </c>
      <c r="Z77" s="1174" t="str">
        <f t="shared" si="38"/>
        <v/>
      </c>
      <c r="AA77" s="1160" t="str">
        <f t="shared" si="41"/>
        <v/>
      </c>
      <c r="AB77" s="811"/>
    </row>
    <row r="78" spans="1:28" s="730" customFormat="1" ht="15" customHeight="1" x14ac:dyDescent="0.25">
      <c r="A78" s="812"/>
      <c r="B78" s="761" t="str">
        <f>SUBSTITUTE('Credit risk (IRB)'!$B$57, "; of which:", "")</f>
        <v>Eligible purchased receivables</v>
      </c>
      <c r="C78" s="1790" t="str">
        <f>IF(AND('General Info'!$C$12="No", 'General Info'!$C$13="No"), 0, IF('General Info'!$C$14="No", IF(ISNUMBER('Credit risk (IRB)'!H57), 'Credit risk (IRB)'!H57, ""), IF(AND(ISNUMBER($F$78), ISNUMBER($F$98), ISNUMBER('Credit risk (IRB)'!H57)), IF($F$78+$F$98&gt;0, $F$78/($F$78+$F$98) * 'Credit risk (IRB)'!H57, 0), "")))</f>
        <v/>
      </c>
      <c r="D78" s="1790" t="str">
        <f>IF(AND('General Info'!$C$12="No", 'General Info'!$C$13="No"), 0, IF('General Info'!$C$14="No", IF(ISNUMBER('Credit risk (IRB)'!L57), 'Credit risk (IRB)'!L57, ""), IF(AND(ISNUMBER($F$78), ISNUMBER($F$98), ISNUMBER('Credit risk (IRB)'!L57)), IF($F$78+$F$98&gt;0, $F$78/($F$78+$F$98) * 'Credit risk (IRB)'!L57, 0), "")))</f>
        <v/>
      </c>
      <c r="E78" s="1790" t="str">
        <f>IF(AND('General Info'!$C$12="No", 'General Info'!$C$13="No"), 0, IF('General Info'!$C$14="No", IF(ISNUMBER('Credit risk (IRB)'!M57), 'Credit risk (IRB)'!M57, ""), IF(AND(ISNUMBER($F$78), ISNUMBER($F$98), ISNUMBER('Credit risk (IRB)'!M57)), IF($F$78+$F$98&gt;0, $F$78/($F$78+$F$98) * 'Credit risk (IRB)'!M57, 0), "")))</f>
        <v/>
      </c>
      <c r="F78" s="870" t="str">
        <f>IF(AND('General Info'!$C$12="No", 'General Info'!$C$13="No"), 0, IF(ISNUMBER('Credit risk (IRB)'!AU57),'Credit risk (IRB)'!AU57,""))</f>
        <v/>
      </c>
      <c r="G78" s="870" t="str">
        <f>IF(AND('General Info'!$C$12="No", 'General Info'!$C$13="No"), 0, IF(ISNUMBER('Credit risk (IRB)'!AY57),'Credit risk (IRB)'!AY57,""))</f>
        <v/>
      </c>
      <c r="H78" s="870" t="str">
        <f>IF(AND('General Info'!$C$12="No", 'General Info'!$C$13="No"), 0, IF(ISNUMBER('Credit risk (IRB)'!AZ57),'Credit risk (IRB)'!AZ57,""))</f>
        <v/>
      </c>
      <c r="I78" s="1790" t="str">
        <f>IF(AND('General Info'!$C$12="No", 'General Info'!$C$13="No"), 0, IF('General Info'!$C$14="No", IF(ISNUMBER('Credit risk (IRB)'!CM57), 'Credit risk (IRB)'!CM57, ""), IF(AND(ISNUMBER($F$78), ISNUMBER($F$98), ISNUMBER('Credit risk (IRB)'!CM57)), IF($F$78+$F$98&gt;0, $F$78/($F$78+$F$98) * 'Credit risk (IRB)'!CM57, 0), "")))</f>
        <v/>
      </c>
      <c r="J78" s="1790" t="str">
        <f>IF(AND('General Info'!$C$12="No", 'General Info'!$C$13="No"), 0, IF('General Info'!$C$14="No", IF(ISNUMBER('Credit risk (IRB)'!CO57), 'Credit risk (IRB)'!CO57, ""), IF(AND(ISNUMBER($F$78), ISNUMBER($F$98), ISNUMBER('Credit risk (IRB)'!CO57)), IF($F$78+$F$98&gt;0, $F$78/($F$78+$F$98) * 'Credit risk (IRB)'!CO57, 0), "")))</f>
        <v/>
      </c>
      <c r="K78" s="1462"/>
      <c r="L78" s="1297" t="str">
        <f t="shared" si="27"/>
        <v/>
      </c>
      <c r="M78" s="1298" t="str">
        <f t="shared" si="28"/>
        <v/>
      </c>
      <c r="N78" s="1298" t="str">
        <f t="shared" si="29"/>
        <v/>
      </c>
      <c r="O78" s="1298" t="str">
        <f t="shared" si="30"/>
        <v/>
      </c>
      <c r="P78" s="1298" t="str">
        <f t="shared" si="31"/>
        <v/>
      </c>
      <c r="Q78" s="1298" t="str">
        <f t="shared" si="32"/>
        <v/>
      </c>
      <c r="R78" s="1298" t="str">
        <f t="shared" si="33"/>
        <v/>
      </c>
      <c r="S78" s="1299" t="str">
        <f t="shared" si="39"/>
        <v/>
      </c>
      <c r="T78" s="1462"/>
      <c r="U78" s="1159" t="str">
        <f t="shared" si="34"/>
        <v/>
      </c>
      <c r="V78" s="1174" t="str">
        <f t="shared" si="35"/>
        <v/>
      </c>
      <c r="W78" s="1174" t="str">
        <f t="shared" si="36"/>
        <v/>
      </c>
      <c r="X78" s="1174" t="str">
        <f t="shared" si="40"/>
        <v/>
      </c>
      <c r="Y78" s="1174" t="str">
        <f t="shared" si="37"/>
        <v/>
      </c>
      <c r="Z78" s="1174" t="str">
        <f t="shared" si="38"/>
        <v/>
      </c>
      <c r="AA78" s="1160" t="str">
        <f t="shared" si="41"/>
        <v/>
      </c>
      <c r="AB78" s="811"/>
    </row>
    <row r="79" spans="1:28" s="730" customFormat="1" ht="15" customHeight="1" x14ac:dyDescent="0.25">
      <c r="A79" s="812"/>
      <c r="B79" s="761" t="str">
        <f>'Credit risk (IRB)'!$B$60</f>
        <v>Failed trades and non-DVP transactions</v>
      </c>
      <c r="C79" s="1790" t="str">
        <f>IF(AND('General Info'!$C$12="No", 'General Info'!$C$13="No"), 0, IF('General Info'!$C$14="No", IF(ISNUMBER('Credit risk (IRB)'!H60), 'Credit risk (IRB)'!H60, ""), IF(AND(ISNUMBER($F$79), ISNUMBER($F$99), ISNUMBER('Credit risk (IRB)'!H60)), IF($F$79+$F$99&gt;0, $F$79/($F$79+$F$99) * 'Credit risk (IRB)'!H60, 0), "")))</f>
        <v/>
      </c>
      <c r="D79" s="1790" t="str">
        <f>IF(AND('General Info'!$C$12="No", 'General Info'!$C$13="No"), 0, IF('General Info'!$C$14="No", IF(ISNUMBER('Credit risk (IRB)'!L60), 'Credit risk (IRB)'!L60, ""), IF(AND(ISNUMBER($F$79), ISNUMBER($F$99), ISNUMBER('Credit risk (IRB)'!L60)), IF($F$79+$F$99&gt;0, $F$79/($F$79+$F$99) * 'Credit risk (IRB)'!L60, 0), "")))</f>
        <v/>
      </c>
      <c r="E79" s="1790" t="str">
        <f>IF(AND('General Info'!$C$12="No", 'General Info'!$C$13="No"), 0, IF('General Info'!$C$14="No", IF(ISNUMBER('Credit risk (IRB)'!M60), 'Credit risk (IRB)'!M60, ""), IF(AND(ISNUMBER($F$79), ISNUMBER($F$99), ISNUMBER('Credit risk (IRB)'!M60)), IF($F$79+$F$99&gt;0, $F$79/($F$79+$F$99) * 'Credit risk (IRB)'!M60, 0), "")))</f>
        <v/>
      </c>
      <c r="F79" s="870" t="str">
        <f>IF(AND('General Info'!$C$12="No", 'General Info'!$C$13="No"), 0, IF(ISNUMBER('Credit risk (IRB)'!AU60),'Credit risk (IRB)'!AU60,""))</f>
        <v/>
      </c>
      <c r="G79" s="870" t="str">
        <f>IF(AND('General Info'!$C$12="No", 'General Info'!$C$13="No"), 0, IF(ISNUMBER('Credit risk (IRB)'!AY60),'Credit risk (IRB)'!AY60,""))</f>
        <v/>
      </c>
      <c r="H79" s="870" t="str">
        <f>IF(AND('General Info'!$C$12="No", 'General Info'!$C$13="No"), 0, IF(ISNUMBER('Credit risk (IRB)'!AZ60),'Credit risk (IRB)'!AZ60,""))</f>
        <v/>
      </c>
      <c r="I79" s="1790" t="str">
        <f>IF(AND('General Info'!$C$12="No", 'General Info'!$C$13="No"), 0, IF('General Info'!$C$14="No", IF(ISNUMBER('Credit risk (IRB)'!CM60), 'Credit risk (IRB)'!CM60, ""), IF(AND(ISNUMBER($F$79), ISNUMBER($F$99), ISNUMBER('Credit risk (IRB)'!CM60)), IF($F$79+$F$99&gt;0, $F$79/($F$79+$F$99) * 'Credit risk (IRB)'!CM60, 0), "")))</f>
        <v/>
      </c>
      <c r="J79" s="1790" t="str">
        <f>IF(AND('General Info'!$C$12="No", 'General Info'!$C$13="No"), 0, IF('General Info'!$C$14="No", IF(ISNUMBER('Credit risk (IRB)'!CO60), 'Credit risk (IRB)'!CO60, ""), IF(AND(ISNUMBER($F$79), ISNUMBER($F$99), ISNUMBER('Credit risk (IRB)'!CO60)), IF($F$79+$F$99&gt;0, $F$79/($F$79+$F$99) * 'Credit risk (IRB)'!CO60, 0), "")))</f>
        <v/>
      </c>
      <c r="K79" s="1462"/>
      <c r="L79" s="1297" t="str">
        <f t="shared" si="27"/>
        <v/>
      </c>
      <c r="M79" s="1298" t="str">
        <f t="shared" si="28"/>
        <v/>
      </c>
      <c r="N79" s="1298" t="str">
        <f t="shared" si="29"/>
        <v/>
      </c>
      <c r="O79" s="1298" t="str">
        <f t="shared" si="30"/>
        <v/>
      </c>
      <c r="P79" s="1298" t="str">
        <f t="shared" si="31"/>
        <v/>
      </c>
      <c r="Q79" s="1298" t="str">
        <f t="shared" si="32"/>
        <v/>
      </c>
      <c r="R79" s="1298" t="str">
        <f t="shared" si="33"/>
        <v/>
      </c>
      <c r="S79" s="1299" t="str">
        <f t="shared" si="39"/>
        <v/>
      </c>
      <c r="T79" s="1462"/>
      <c r="U79" s="1159" t="str">
        <f t="shared" si="34"/>
        <v/>
      </c>
      <c r="V79" s="1174" t="str">
        <f t="shared" si="35"/>
        <v/>
      </c>
      <c r="W79" s="1174" t="str">
        <f t="shared" si="36"/>
        <v/>
      </c>
      <c r="X79" s="1174" t="str">
        <f t="shared" si="40"/>
        <v/>
      </c>
      <c r="Y79" s="1174" t="str">
        <f t="shared" si="37"/>
        <v/>
      </c>
      <c r="Z79" s="1174" t="str">
        <f t="shared" si="38"/>
        <v/>
      </c>
      <c r="AA79" s="1160" t="str">
        <f t="shared" si="41"/>
        <v/>
      </c>
      <c r="AB79" s="811"/>
    </row>
    <row r="80" spans="1:28" s="730" customFormat="1" ht="15" customHeight="1" x14ac:dyDescent="0.25">
      <c r="A80" s="812"/>
      <c r="B80" s="1319" t="str">
        <f>SUBSTITUTE('Credit risk (IRB)'!$B$61, "; of which:", "")</f>
        <v>Other assets</v>
      </c>
      <c r="C80" s="1791" t="str">
        <f>IF(AND('General Info'!$C$12="No", 'General Info'!$C$13="No"), 0, IF('General Info'!$C$14="No", IF(ISNUMBER('Credit risk (IRB)'!H61), 'Credit risk (IRB)'!H61, ""), IF(AND(ISNUMBER($F$80), ISNUMBER($F$100),ISNUMBER('Credit risk (IRB)'!H61)), IF($F$80+$F$100&gt;0, $F$80/($F$80+$F$100) * 'Credit risk (IRB)'!H61, 0), "")))</f>
        <v/>
      </c>
      <c r="D80" s="1791" t="str">
        <f>IF(AND('General Info'!$C$12="No", 'General Info'!$C$13="No"), 0, IF('General Info'!$C$14="No", IF(ISNUMBER('Credit risk (IRB)'!L61), 'Credit risk (IRB)'!L61, ""), IF(AND(ISNUMBER($F$80), ISNUMBER($F$100),ISNUMBER('Credit risk (IRB)'!L61)), IF($F$80+$F$100&gt;0, $F$80/($F$80+$F$100) * 'Credit risk (IRB)'!L61, 0), "")))</f>
        <v/>
      </c>
      <c r="E80" s="1791" t="str">
        <f>IF(AND('General Info'!$C$12="No", 'General Info'!$C$13="No"), 0, IF('General Info'!$C$14="No", IF(ISNUMBER('Credit risk (IRB)'!M61), 'Credit risk (IRB)'!M61, ""), IF(AND(ISNUMBER($F$80), ISNUMBER($F$100),ISNUMBER('Credit risk (IRB)'!M61)), IF($F$80+$F$100&gt;0, $F$80/($F$80+$F$100) * 'Credit risk (IRB)'!M61, 0), "")))</f>
        <v/>
      </c>
      <c r="F80" s="1312" t="str">
        <f>IF(AND('General Info'!$C$12="No", 'General Info'!$C$13="No"), 0, IF(ISNUMBER('Credit risk (IRB)'!AU61),'Credit risk (IRB)'!AU61,""))</f>
        <v/>
      </c>
      <c r="G80" s="1312" t="str">
        <f>IF(AND('General Info'!$C$12="No", 'General Info'!$C$13="No"), 0, IF(ISNUMBER('Credit risk (IRB)'!AY61),'Credit risk (IRB)'!AY61,""))</f>
        <v/>
      </c>
      <c r="H80" s="1312" t="str">
        <f>IF(AND('General Info'!$C$12="No", 'General Info'!$C$13="No"), 0, IF(ISNUMBER('Credit risk (IRB)'!AZ61),'Credit risk (IRB)'!AZ61,""))</f>
        <v/>
      </c>
      <c r="I80" s="1791" t="str">
        <f>IF(AND('General Info'!$C$12="No", 'General Info'!$C$13="No"), 0, IF('General Info'!$C$14="No", IF(ISNUMBER('Credit risk (IRB)'!CM61), 'Credit risk (IRB)'!CM61, ""), IF(AND(ISNUMBER($F$80), ISNUMBER($F$100),ISNUMBER('Credit risk (IRB)'!CM61)), IF($F$80+$F$100&gt;0, $F$80/($F$80+$F$100) * 'Credit risk (IRB)'!CM61, 0), "")))</f>
        <v/>
      </c>
      <c r="J80" s="1791" t="str">
        <f>IF(AND('General Info'!$C$12="No", 'General Info'!$C$13="No"), 0, IF('General Info'!$C$14="No", IF(ISNUMBER('Credit risk (IRB)'!CO61), 'Credit risk (IRB)'!CO61, ""), IF(AND(ISNUMBER($F$80), ISNUMBER($F$100),ISNUMBER('Credit risk (IRB)'!CO61)), IF($F$80+$F$100&gt;0, $F$80/($F$80+$F$100) * 'Credit risk (IRB)'!CO61, 0), "")))</f>
        <v/>
      </c>
      <c r="K80" s="1462"/>
      <c r="L80" s="1301" t="str">
        <f t="shared" si="27"/>
        <v/>
      </c>
      <c r="M80" s="1302" t="str">
        <f t="shared" si="28"/>
        <v/>
      </c>
      <c r="N80" s="1302" t="str">
        <f t="shared" si="29"/>
        <v/>
      </c>
      <c r="O80" s="1302" t="str">
        <f t="shared" si="30"/>
        <v/>
      </c>
      <c r="P80" s="1302" t="str">
        <f t="shared" si="31"/>
        <v/>
      </c>
      <c r="Q80" s="1302" t="str">
        <f t="shared" si="32"/>
        <v/>
      </c>
      <c r="R80" s="1302" t="str">
        <f t="shared" si="33"/>
        <v/>
      </c>
      <c r="S80" s="1303" t="str">
        <f>IF(AND(ISNUMBER(I80),ISNUMBER(J80)), IF(AND(I80&lt;&gt;0,J80&lt;&gt;0), (J80/I80), "EAD,RWA=0"),"")</f>
        <v/>
      </c>
      <c r="T80" s="1462"/>
      <c r="U80" s="1159" t="str">
        <f t="shared" si="34"/>
        <v/>
      </c>
      <c r="V80" s="1174" t="str">
        <f t="shared" si="35"/>
        <v/>
      </c>
      <c r="W80" s="1174" t="str">
        <f t="shared" si="36"/>
        <v/>
      </c>
      <c r="X80" s="1174" t="str">
        <f t="shared" si="40"/>
        <v/>
      </c>
      <c r="Y80" s="1174" t="str">
        <f t="shared" si="37"/>
        <v/>
      </c>
      <c r="Z80" s="1174" t="str">
        <f t="shared" si="38"/>
        <v/>
      </c>
      <c r="AA80" s="1160" t="str">
        <f t="shared" si="41"/>
        <v/>
      </c>
      <c r="AB80" s="811"/>
    </row>
    <row r="81" spans="1:28" s="730" customFormat="1" ht="15" customHeight="1" x14ac:dyDescent="0.25">
      <c r="A81" s="812"/>
      <c r="B81" s="1322" t="s">
        <v>1599</v>
      </c>
      <c r="C81" s="1323" t="str">
        <f>IF(AND(ISNUMBER(C67), ISNUMBER(C68), ISNUMBER(C69), ISNUMBER(C70), ISNUMBER(C71), ISNUMBER(C72), ISNUMBER(C73), ISNUMBER(C75), ISNUMBER(C74), ISNUMBER(C77), ISNUMBER(C78), ISNUMBER(C79), ISNUMBER(C80)), SUM(C67:C75, C77:C80), "")</f>
        <v/>
      </c>
      <c r="D81" s="1323" t="str">
        <f t="shared" ref="D81:J81" si="43">IF(AND(ISNUMBER(D67), ISNUMBER(D68), ISNUMBER(D69), ISNUMBER(D70), ISNUMBER(D71), ISNUMBER(D72), ISNUMBER(D73), ISNUMBER(D75), ISNUMBER(D74), ISNUMBER(D77), ISNUMBER(D78), ISNUMBER(D79), ISNUMBER(D80)), SUM(D67:D75, D77:D80), "")</f>
        <v/>
      </c>
      <c r="E81" s="1323" t="str">
        <f t="shared" si="43"/>
        <v/>
      </c>
      <c r="F81" s="1323" t="str">
        <f t="shared" si="43"/>
        <v/>
      </c>
      <c r="G81" s="1323" t="str">
        <f t="shared" si="43"/>
        <v/>
      </c>
      <c r="H81" s="1323" t="str">
        <f t="shared" si="43"/>
        <v/>
      </c>
      <c r="I81" s="1323" t="str">
        <f t="shared" si="43"/>
        <v/>
      </c>
      <c r="J81" s="1379" t="str">
        <f t="shared" si="43"/>
        <v/>
      </c>
      <c r="K81" s="1462"/>
      <c r="L81" s="1333" t="str">
        <f t="shared" si="27"/>
        <v/>
      </c>
      <c r="M81" s="1336" t="str">
        <f t="shared" si="28"/>
        <v/>
      </c>
      <c r="N81" s="1336" t="str">
        <f t="shared" si="29"/>
        <v/>
      </c>
      <c r="O81" s="1336" t="str">
        <f t="shared" si="30"/>
        <v/>
      </c>
      <c r="P81" s="1336" t="str">
        <f t="shared" si="31"/>
        <v/>
      </c>
      <c r="Q81" s="1336" t="str">
        <f t="shared" si="32"/>
        <v/>
      </c>
      <c r="R81" s="1336" t="str">
        <f t="shared" si="33"/>
        <v/>
      </c>
      <c r="S81" s="1334" t="str">
        <f t="shared" si="39"/>
        <v/>
      </c>
      <c r="T81" s="1462"/>
      <c r="U81" s="1685" t="str">
        <f t="shared" si="34"/>
        <v/>
      </c>
      <c r="V81" s="1186" t="str">
        <f t="shared" si="35"/>
        <v/>
      </c>
      <c r="W81" s="1186" t="str">
        <f t="shared" si="36"/>
        <v/>
      </c>
      <c r="X81" s="1186" t="str">
        <f t="shared" si="40"/>
        <v/>
      </c>
      <c r="Y81" s="1186" t="str">
        <f t="shared" si="37"/>
        <v/>
      </c>
      <c r="Z81" s="1186" t="str">
        <f t="shared" si="38"/>
        <v/>
      </c>
      <c r="AA81" s="1686" t="str">
        <f t="shared" si="41"/>
        <v/>
      </c>
      <c r="AB81" s="811"/>
    </row>
    <row r="82" spans="1:28" s="339" customFormat="1" ht="60" customHeight="1" x14ac:dyDescent="0.25">
      <c r="A82" s="2017" t="s">
        <v>1469</v>
      </c>
      <c r="B82" s="175"/>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c r="AA82" s="166"/>
      <c r="AB82" s="1156"/>
    </row>
    <row r="83" spans="1:28" s="730" customFormat="1" ht="15" customHeight="1" x14ac:dyDescent="0.25">
      <c r="A83" s="812"/>
      <c r="B83" s="2248" t="s">
        <v>1037</v>
      </c>
      <c r="C83" s="2251" t="s">
        <v>800</v>
      </c>
      <c r="D83" s="2252"/>
      <c r="E83" s="2252"/>
      <c r="F83" s="2237" t="s">
        <v>1097</v>
      </c>
      <c r="G83" s="2239"/>
      <c r="H83" s="1219"/>
      <c r="I83" s="2253" t="s">
        <v>1314</v>
      </c>
      <c r="J83" s="2254"/>
      <c r="K83" s="1193"/>
      <c r="L83" s="2243" t="s">
        <v>1098</v>
      </c>
      <c r="M83" s="2257"/>
      <c r="N83" s="2257"/>
      <c r="O83" s="2257"/>
      <c r="P83" s="2257"/>
      <c r="Q83" s="2257"/>
      <c r="R83" s="2257"/>
      <c r="S83" s="2258"/>
      <c r="T83" s="1193"/>
      <c r="U83" s="2244" t="s">
        <v>1003</v>
      </c>
      <c r="V83" s="2244"/>
      <c r="W83" s="2244"/>
      <c r="X83" s="2244"/>
      <c r="Y83" s="2244"/>
      <c r="Z83" s="2244"/>
      <c r="AA83" s="2245"/>
      <c r="AB83" s="811"/>
    </row>
    <row r="84" spans="1:28" s="730" customFormat="1" ht="30" customHeight="1" x14ac:dyDescent="0.3">
      <c r="A84" s="812"/>
      <c r="B84" s="2249"/>
      <c r="C84" s="2241" t="s">
        <v>1083</v>
      </c>
      <c r="D84" s="2259"/>
      <c r="E84" s="2259"/>
      <c r="F84" s="2240" t="s">
        <v>1083</v>
      </c>
      <c r="G84" s="2241"/>
      <c r="H84" s="1219"/>
      <c r="I84" s="2255"/>
      <c r="J84" s="2256"/>
      <c r="K84" s="1196"/>
      <c r="L84" s="2246" t="s">
        <v>1189</v>
      </c>
      <c r="M84" s="2247"/>
      <c r="N84" s="779"/>
      <c r="O84" s="2260" t="s">
        <v>1121</v>
      </c>
      <c r="P84" s="2260"/>
      <c r="Q84" s="2260" t="s">
        <v>1120</v>
      </c>
      <c r="R84" s="2260"/>
      <c r="S84" s="2240"/>
      <c r="T84" s="1196"/>
      <c r="U84" s="2228" t="s">
        <v>1099</v>
      </c>
      <c r="V84" s="2229"/>
      <c r="W84" s="2229"/>
      <c r="X84" s="2229"/>
      <c r="Y84" s="2229" t="s">
        <v>1121</v>
      </c>
      <c r="Z84" s="2229"/>
      <c r="AA84" s="2230"/>
      <c r="AB84" s="811"/>
    </row>
    <row r="85" spans="1:28" s="730" customFormat="1" ht="45" customHeight="1" x14ac:dyDescent="0.25">
      <c r="A85" s="812"/>
      <c r="B85" s="2250"/>
      <c r="C85" s="1610" t="s">
        <v>1087</v>
      </c>
      <c r="D85" s="1633" t="s">
        <v>43</v>
      </c>
      <c r="E85" s="1633" t="s">
        <v>1081</v>
      </c>
      <c r="F85" s="1611" t="s">
        <v>1087</v>
      </c>
      <c r="G85" s="1611" t="s">
        <v>43</v>
      </c>
      <c r="H85" s="1200"/>
      <c r="I85" s="1633" t="s">
        <v>1087</v>
      </c>
      <c r="J85" s="1621" t="s">
        <v>43</v>
      </c>
      <c r="K85" s="1613"/>
      <c r="L85" s="1610" t="s">
        <v>1124</v>
      </c>
      <c r="M85" s="1611" t="s">
        <v>1125</v>
      </c>
      <c r="N85" s="1198"/>
      <c r="O85" s="1611" t="s">
        <v>1124</v>
      </c>
      <c r="P85" s="1611" t="s">
        <v>1125</v>
      </c>
      <c r="Q85" s="1611" t="s">
        <v>800</v>
      </c>
      <c r="R85" s="1611" t="s">
        <v>1097</v>
      </c>
      <c r="S85" s="1612" t="s">
        <v>1126</v>
      </c>
      <c r="T85" s="1613"/>
      <c r="U85" s="1610" t="s">
        <v>1124</v>
      </c>
      <c r="V85" s="1611" t="s">
        <v>1125</v>
      </c>
      <c r="W85" s="1198"/>
      <c r="X85" s="1611" t="s">
        <v>1127</v>
      </c>
      <c r="Y85" s="1611" t="s">
        <v>1124</v>
      </c>
      <c r="Z85" s="1611" t="s">
        <v>1125</v>
      </c>
      <c r="AA85" s="1612" t="s">
        <v>1127</v>
      </c>
      <c r="AB85" s="811"/>
    </row>
    <row r="86" spans="1:28" s="730" customFormat="1" ht="15" customHeight="1" x14ac:dyDescent="0.25">
      <c r="A86" s="812"/>
      <c r="B86" s="761" t="str">
        <f>SUBSTITUTE('Credit risk (IRB)'!$B$16, "; of which:", "")</f>
        <v>Large and mid-market general corporates</v>
      </c>
      <c r="C86" s="1789" t="str">
        <f>IF(AND('General Info'!$C$12="No", 'General Info'!$C$13="No"), 0, IF('General Info'!$C$14="No", 0, IF(AND(ISNUMBER($F$67), ISNUMBER($F$86), ISNUMBER('Credit risk (IRB)'!H16)), IF($F$67+$F$86&gt;0, $F$86/($F$67+$F$86) * 'Credit risk (IRB)'!H16, 0), "")))</f>
        <v/>
      </c>
      <c r="D86" s="1789" t="str">
        <f>IF(AND('General Info'!$C$12="No", 'General Info'!$C$13="No"), 0, IF('General Info'!$C$14="No", 0, IF(AND(ISNUMBER($F$67), ISNUMBER($F$86), ISNUMBER('Credit risk (IRB)'!L16)), IF($F$67+$F$86&gt;0, $F$86/($F$67+$F$86) * 'Credit risk (IRB)'!L16, 0), "")))</f>
        <v/>
      </c>
      <c r="E86" s="1789" t="str">
        <f>IF(AND('General Info'!$C$12="No", 'General Info'!$C$13="No"), 0, IF('General Info'!$C$14="No", 0, IF(AND(ISNUMBER($F$67), ISNUMBER($F$86), ISNUMBER('Credit risk (IRB)'!M16)), IF($F$67+$F$86&gt;0, $F$86/($F$67+$F$86) * 'Credit risk (IRB)'!M16, 0), "")))</f>
        <v/>
      </c>
      <c r="F86" s="1213" t="str">
        <f>IF(OR(AND('General Info'!$C$12="No", 'General Info'!$C$13="No"), 'General Info'!$C$14="No"), 0, IF(ISNUMBER('Credit risk (IRB)'!CC16), 'Credit risk (IRB)'!CC16, ""))</f>
        <v/>
      </c>
      <c r="G86" s="1213" t="str">
        <f>IF(OR(AND('General Info'!$C$12="No", 'General Info'!$C$13="No"), 'General Info'!$C$14="No"), 0, IF(ISNUMBER('Credit risk (IRB)'!CG16), 'Credit risk (IRB)'!CG16, ""))</f>
        <v/>
      </c>
      <c r="H86" s="1671"/>
      <c r="I86" s="1789" t="str">
        <f>IF(AND('General Info'!$C$12="No", 'General Info'!$C$13="No"), 0, IF('General Info'!$C$14="No", 0, IF(AND(ISNUMBER($F$67), ISNUMBER($F$86), ISNUMBER('Credit risk (IRB)'!CM16)), IF($F$67+$F$86&gt;0, $F$86/($F$67+$F$86) * 'Credit risk (IRB)'!CM16, 0), "")))</f>
        <v/>
      </c>
      <c r="J86" s="1789" t="str">
        <f>IF(AND('General Info'!$C$12="No", 'General Info'!$C$13="No"), 0, IF('General Info'!$C$14="No", 0, IF(AND(ISNUMBER($F$67), ISNUMBER($F$86), ISNUMBER('Credit risk (IRB)'!CO16)), IF($F$67+$F$86&gt;0, $F$86/($F$67+$F$86) * 'Credit risk (IRB)'!CO16, 0), "")))</f>
        <v/>
      </c>
      <c r="K86" s="1613"/>
      <c r="L86" s="1297" t="str">
        <f t="shared" ref="L86:L100" si="44">IF(AND(ISNUMBER(C86),ISNUMBER(F86)),IF(AND(C86&lt;&gt;0,F86&lt;&gt;0),((F86-C86)/C86),"EAD=0"),"")</f>
        <v/>
      </c>
      <c r="M86" s="1299" t="str">
        <f t="shared" ref="M86:M100" si="45">IF(AND(ISNUMBER(D86),ISNUMBER(G86)),IF(AND(D86&lt;&gt;0,G86&lt;&gt;0),((G86-D86)/D86),"RWA=0"),"")</f>
        <v/>
      </c>
      <c r="N86" s="736"/>
      <c r="O86" s="1297" t="str">
        <f t="shared" ref="O86:O100" si="46">IF(AND(ISNUMBER(F86),ISNUMBER(I86)),IF(AND(F86&lt;&gt;0,I86&lt;&gt;0),((I86-F86)/F86),"EAD=0"),"")</f>
        <v/>
      </c>
      <c r="P86" s="1298" t="str">
        <f t="shared" ref="P86:P100" si="47">IF(AND(ISNUMBER(G86),ISNUMBER(J86)),IF(AND(G86&lt;&gt;0,J86&lt;&gt;0),((J86-G86)/G86),"RWA=0"),"")</f>
        <v/>
      </c>
      <c r="Q86" s="1298" t="str">
        <f t="shared" ref="Q86:Q100" si="48">IF(AND(ISNUMBER(C86),ISNUMBER(D86)), IF(AND(C86&lt;&gt;0,D86&lt;&gt;0), (D86/C86), "EAD,RWA=0"),"")</f>
        <v/>
      </c>
      <c r="R86" s="1298" t="str">
        <f t="shared" ref="R86:R100" si="49">IF(AND(ISNUMBER(F86),ISNUMBER(G86)), IF(AND(F86&lt;&gt;0,G86&lt;&gt;0), (G86/F86), "EAD,RWA=0"),"")</f>
        <v/>
      </c>
      <c r="S86" s="1299" t="str">
        <f t="shared" ref="S86:S100" si="50">IF(AND(ISNUMBER(I86),ISNUMBER(J86)), IF(AND(I86&lt;&gt;0,J86&lt;&gt;0), (J86/I86), "EAD,RWA=0"),"")</f>
        <v/>
      </c>
      <c r="T86" s="1613"/>
      <c r="U86" s="1184" t="str">
        <f t="shared" ref="U86:U101" si="51">IF(ISNUMBER(L86), IF(ABS(L86)&gt;=0.5,"Error: diff above 50%", IF(ABS(L86)&gt;=0.3, "Warning: diff 30-50%", "Diff below 30%")),"")</f>
        <v/>
      </c>
      <c r="V86" s="1185" t="str">
        <f t="shared" ref="V86:V101" si="52">IF(ISNUMBER(M86), IF(ABS(M86)&gt;=0.5,"Error: diff above 50%", IF(ABS(M86)&gt;=0.3, "Warning: diff 30-50%", "Diff below 30%")),"")</f>
        <v/>
      </c>
      <c r="W86" s="1191"/>
      <c r="X86" s="1185" t="str">
        <f t="shared" ref="X86:X101" si="53">IF(AND(AND(ISNUMBER(Q86),ISNUMBER(R86)), AND(Q86&lt;&gt;0, R86&lt;&gt;0)),IF(R86/Q86&gt;=1.5,"Error: RW increase above 50%",IF(R86/Q86&gt;=1.25,"Warning: RW increase between 50%-25%",IF(R86/Q86&gt;=0.9,"RW change between +25% and -10%",IF(R86/Q86&gt;=0.8,"Warning: RW decrease from 10% to 20%","Error: RW decrease is more than 20%")))), "")</f>
        <v/>
      </c>
      <c r="Y86" s="1185" t="str">
        <f t="shared" ref="Y86:Y101" si="54">IF(ISNUMBER(O86), IF(ABS(O86)&gt;=0.5,"Error: diff above 50%", IF(ABS(O86)&gt;=0.3, "Warning: diff 30-50%", "Diff below 30%")),"")</f>
        <v/>
      </c>
      <c r="Z86" s="1185" t="str">
        <f t="shared" ref="Z86:Z101" si="55">IF(ISNUMBER(P86), IF(ABS(P86)&gt;=0.5,"Error: diff above 50%", IF(ABS(P86)&gt;=0.3, "Warning: diff 30-50%", "Diff below 30%")),"")</f>
        <v/>
      </c>
      <c r="AA86" s="1684" t="str">
        <f t="shared" ref="AA86:AA101" si="56">IF(AND(AND(ISNUMBER(R86),ISNUMBER(S86)), AND(R86&lt;&gt;0, S86&lt;&gt;0)),IF(S86/R86&gt;=1.5,"Error: RW increase above 50%",IF(S86/R86&gt;=1.25,"Warning: RW increase between 50%-25%",IF(S86/R86&gt;=0.9,"RW change between +25% and -10%",IF(S86/R86&gt;=0.8,"Warning: RW decrease from 10% to 20%","Error: RW decrease is more than 20%")))), "")</f>
        <v/>
      </c>
      <c r="AB86" s="811"/>
    </row>
    <row r="87" spans="1:28" s="730" customFormat="1" ht="15" customHeight="1" x14ac:dyDescent="0.25">
      <c r="A87" s="812"/>
      <c r="B87" s="761" t="str">
        <f>SUBSTITUTE('Credit risk (IRB)'!$B$19, "; of which:", "")</f>
        <v>Specialised lending</v>
      </c>
      <c r="C87" s="1790" t="str">
        <f>IF(AND('General Info'!$C$12="No",'General Info'!$C$13="No"), 0, IF('General Info'!$C$14="No", 0, IF(AND(ISNUMBER($F$68),ISNUMBER($F$87),ISNUMBER('Credit risk (IRB)'!H19)),IF($F$68+$F$87&gt;0,$F$87/($F$68+$F$87)*'Credit risk (IRB)'!H19, 0), "")))</f>
        <v/>
      </c>
      <c r="D87" s="1790" t="str">
        <f>IF(AND('General Info'!$C$12="No",'General Info'!$C$13="No"), 0, IF('General Info'!$C$14="No", 0, IF(AND(ISNUMBER($F$68),ISNUMBER($F$87),ISNUMBER('Credit risk (IRB)'!L19)),IF($F$68+$F$87&gt;0,$F$87/($F$68+$F$87)*'Credit risk (IRB)'!L19, 0), "")))</f>
        <v/>
      </c>
      <c r="E87" s="1790" t="str">
        <f>IF(AND('General Info'!$C$12="No",'General Info'!$C$13="No"), 0, IF('General Info'!$C$14="No", 0, IF(AND(ISNUMBER($F$68),ISNUMBER($F$87),ISNUMBER('Credit risk (IRB)'!M19)),IF($F$68+$F$87&gt;0,$F$87/($F$68+$F$87)*'Credit risk (IRB)'!M19, 0), "")))</f>
        <v/>
      </c>
      <c r="F87" s="870" t="str">
        <f>IF(OR(AND('General Info'!$C$12="No", 'General Info'!$C$13="No"), 'General Info'!$C$14="No"), 0, IF(ISNUMBER('Credit risk (IRB)'!CC19), 'Credit risk (IRB)'!CC19, ""))</f>
        <v/>
      </c>
      <c r="G87" s="870" t="str">
        <f>IF(OR(AND('General Info'!$C$12="No", 'General Info'!$C$13="No"), 'General Info'!$C$14="No"), 0, IF(ISNUMBER('Credit risk (IRB)'!CG19), 'Credit risk (IRB)'!CG19, ""))</f>
        <v/>
      </c>
      <c r="H87" s="1673"/>
      <c r="I87" s="1790" t="str">
        <f>IF(AND('General Info'!$C$12="No",'General Info'!$C$13="No"), 0, IF('General Info'!$C$14="No", 0, IF(AND(ISNUMBER($F$68),ISNUMBER($F$87),ISNUMBER('Credit risk (IRB)'!CM19)),IF($F$68+$F$87&gt;0,$F$87/($F$68+$F$87)*'Credit risk (IRB)'!CM19, 0), "")))</f>
        <v/>
      </c>
      <c r="J87" s="1790" t="str">
        <f>IF(AND('General Info'!$C$12="No",'General Info'!$C$13="No"), 0, IF('General Info'!$C$14="No", 0, IF(AND(ISNUMBER($F$68),ISNUMBER($F$87),ISNUMBER('Credit risk (IRB)'!CO19)),IF($F$68+$F$87&gt;0,$F$87/($F$68+$F$87)*'Credit risk (IRB)'!CO19, 0), "")))</f>
        <v/>
      </c>
      <c r="K87" s="1613"/>
      <c r="L87" s="1297" t="str">
        <f t="shared" si="44"/>
        <v/>
      </c>
      <c r="M87" s="1299" t="str">
        <f t="shared" si="45"/>
        <v/>
      </c>
      <c r="N87" s="736"/>
      <c r="O87" s="1297" t="str">
        <f t="shared" si="46"/>
        <v/>
      </c>
      <c r="P87" s="1298" t="str">
        <f t="shared" si="47"/>
        <v/>
      </c>
      <c r="Q87" s="1298" t="str">
        <f t="shared" si="48"/>
        <v/>
      </c>
      <c r="R87" s="1298" t="str">
        <f t="shared" si="49"/>
        <v/>
      </c>
      <c r="S87" s="1299" t="str">
        <f t="shared" si="50"/>
        <v/>
      </c>
      <c r="T87" s="1613"/>
      <c r="U87" s="1159" t="str">
        <f t="shared" si="51"/>
        <v/>
      </c>
      <c r="V87" s="1174" t="str">
        <f t="shared" si="52"/>
        <v/>
      </c>
      <c r="W87" s="736"/>
      <c r="X87" s="1174" t="str">
        <f t="shared" si="53"/>
        <v/>
      </c>
      <c r="Y87" s="1174" t="str">
        <f t="shared" si="54"/>
        <v/>
      </c>
      <c r="Z87" s="1174" t="str">
        <f t="shared" si="55"/>
        <v/>
      </c>
      <c r="AA87" s="1160" t="str">
        <f t="shared" si="56"/>
        <v/>
      </c>
      <c r="AB87" s="811"/>
    </row>
    <row r="88" spans="1:28" s="730" customFormat="1" ht="15" customHeight="1" x14ac:dyDescent="0.25">
      <c r="A88" s="812"/>
      <c r="B88" s="761" t="str">
        <f>'Credit risk (IRB)'!$B$35</f>
        <v>SME treated as corporate</v>
      </c>
      <c r="C88" s="1790" t="str">
        <f>IF(AND('General Info'!$C$12="No", 'General Info'!$C$13="No"), 0, IF('General Info'!$C$14="No", 0, IF(AND(ISNUMBER($F$69), ISNUMBER($F$88), ISNUMBER('Credit risk (IRB)'!H35)), IF($F$69+$F$88&gt;0, $F$88/($F$69+$F$88) * 'Credit risk (IRB)'!H35, 0), "")))</f>
        <v/>
      </c>
      <c r="D88" s="1790" t="str">
        <f>IF(AND('General Info'!$C$12="No", 'General Info'!$C$13="No"), 0, IF('General Info'!$C$14="No", 0, IF(AND(ISNUMBER($F$69), ISNUMBER($F$88), ISNUMBER('Credit risk (IRB)'!L35)), IF($F$69+$F$88&gt;0, $F$88/($F$69+$F$88) * 'Credit risk (IRB)'!L35, 0), "")))</f>
        <v/>
      </c>
      <c r="E88" s="1790" t="str">
        <f>IF(AND('General Info'!$C$12="No", 'General Info'!$C$13="No"), 0, IF('General Info'!$C$14="No", 0, IF(AND(ISNUMBER($F$69), ISNUMBER($F$88), ISNUMBER('Credit risk (IRB)'!M35)), IF($F$69+$F$88&gt;0, $F$88/($F$69+$F$88) * 'Credit risk (IRB)'!M35, 0), "")))</f>
        <v/>
      </c>
      <c r="F88" s="870" t="str">
        <f>IF(OR(AND('General Info'!$C$12="No", 'General Info'!$C$13="No"), 'General Info'!$C$14="No"), 0, IF(ISNUMBER('Credit risk (IRB)'!CC35), 'Credit risk (IRB)'!CC35, ""))</f>
        <v/>
      </c>
      <c r="G88" s="870" t="str">
        <f>IF(OR(AND('General Info'!$C$12="No", 'General Info'!$C$13="No"), 'General Info'!$C$14="No"), 0, IF(ISNUMBER('Credit risk (IRB)'!CG35), 'Credit risk (IRB)'!CG35, ""))</f>
        <v/>
      </c>
      <c r="H88" s="1673"/>
      <c r="I88" s="1790" t="str">
        <f>IF(AND('General Info'!$C$12="No", 'General Info'!$C$13="No"), 0, IF('General Info'!$C$14="No", 0, IF(AND(ISNUMBER($F$69), ISNUMBER($F$88), ISNUMBER('Credit risk (IRB)'!CM35)), IF($F$69+$F$88&gt;0, $F$88/($F$69+$F$88) * 'Credit risk (IRB)'!CM35, 0), "")))</f>
        <v/>
      </c>
      <c r="J88" s="1790" t="str">
        <f>IF(AND('General Info'!$C$12="No", 'General Info'!$C$13="No"), 0, IF('General Info'!$C$14="No", 0, IF(AND(ISNUMBER($F$69), ISNUMBER($F$88), ISNUMBER('Credit risk (IRB)'!CO35)), IF($F$69+$F$88&gt;0, $F$88/($F$69+$F$88) * 'Credit risk (IRB)'!CO35, 0), "")))</f>
        <v/>
      </c>
      <c r="K88" s="1613"/>
      <c r="L88" s="1297" t="str">
        <f t="shared" si="44"/>
        <v/>
      </c>
      <c r="M88" s="1299" t="str">
        <f t="shared" si="45"/>
        <v/>
      </c>
      <c r="N88" s="736"/>
      <c r="O88" s="1297" t="str">
        <f t="shared" si="46"/>
        <v/>
      </c>
      <c r="P88" s="1298" t="str">
        <f t="shared" si="47"/>
        <v/>
      </c>
      <c r="Q88" s="1298" t="str">
        <f t="shared" si="48"/>
        <v/>
      </c>
      <c r="R88" s="1298" t="str">
        <f t="shared" si="49"/>
        <v/>
      </c>
      <c r="S88" s="1299" t="str">
        <f t="shared" si="50"/>
        <v/>
      </c>
      <c r="T88" s="1613"/>
      <c r="U88" s="1159" t="str">
        <f t="shared" si="51"/>
        <v/>
      </c>
      <c r="V88" s="1174" t="str">
        <f t="shared" si="52"/>
        <v/>
      </c>
      <c r="W88" s="736"/>
      <c r="X88" s="1174" t="str">
        <f t="shared" si="53"/>
        <v/>
      </c>
      <c r="Y88" s="1174" t="str">
        <f t="shared" si="54"/>
        <v/>
      </c>
      <c r="Z88" s="1174" t="str">
        <f t="shared" si="55"/>
        <v/>
      </c>
      <c r="AA88" s="1160" t="str">
        <f t="shared" si="56"/>
        <v/>
      </c>
      <c r="AB88" s="811"/>
    </row>
    <row r="89" spans="1:28" s="730" customFormat="1" ht="15" customHeight="1" x14ac:dyDescent="0.25">
      <c r="A89" s="812"/>
      <c r="B89" s="761" t="str">
        <f>'Credit risk (IRB)'!$B$36</f>
        <v>Financial institutions treated as corporates</v>
      </c>
      <c r="C89" s="1790" t="str">
        <f>IF(AND('General Info'!$C$12="No", 'General Info'!$C$13="No"), 0, IF('General Info'!$C$14="No", 0, IF(AND(ISNUMBER($F$70), ISNUMBER($F$89), ISNUMBER('Credit risk (IRB)'!H36)), IF($F$70+$F$89&gt;0, $F$89/($F$70+$F$89) * 'Credit risk (IRB)'!H36, 0),"")))</f>
        <v/>
      </c>
      <c r="D89" s="1790" t="str">
        <f>IF(AND('General Info'!$C$12="No", 'General Info'!$C$13="No"), 0, IF('General Info'!$C$14="No", 0, IF(AND(ISNUMBER($F$70), ISNUMBER($F$89), ISNUMBER('Credit risk (IRB)'!L36)), IF($F$70+$F$89&gt;0, $F$89/($F$70+$F$89) * 'Credit risk (IRB)'!L36, 0),"")))</f>
        <v/>
      </c>
      <c r="E89" s="1790" t="str">
        <f>IF(AND('General Info'!$C$12="No", 'General Info'!$C$13="No"), 0, IF('General Info'!$C$14="No", 0, IF(AND(ISNUMBER($F$70), ISNUMBER($F$89), ISNUMBER('Credit risk (IRB)'!M36)), IF($F$70+$F$89&gt;0, $F$89/($F$70+$F$89) * 'Credit risk (IRB)'!M36, 0),"")))</f>
        <v/>
      </c>
      <c r="F89" s="870" t="str">
        <f>IF(OR(AND('General Info'!$C$12="No", 'General Info'!$C$13="No"), 'General Info'!$C$14="No"), 0, IF(ISNUMBER('Credit risk (IRB)'!CC36), 'Credit risk (IRB)'!CC36, ""))</f>
        <v/>
      </c>
      <c r="G89" s="870" t="str">
        <f>IF(OR(AND('General Info'!$C$12="No", 'General Info'!$C$13="No"), 'General Info'!$C$14="No"), 0, IF(ISNUMBER('Credit risk (IRB)'!CG36), 'Credit risk (IRB)'!CG36, ""))</f>
        <v/>
      </c>
      <c r="H89" s="1673"/>
      <c r="I89" s="1790" t="str">
        <f>IF(AND('General Info'!$C$12="No", 'General Info'!$C$13="No"), 0, IF('General Info'!$C$14="No", 0, IF(AND(ISNUMBER($F$70), ISNUMBER($F$89), ISNUMBER('Credit risk (IRB)'!CM36)), IF($F$70+$F$89&gt;0, $F$89/($F$70+$F$89) * 'Credit risk (IRB)'!CM36, 0),"")))</f>
        <v/>
      </c>
      <c r="J89" s="1790" t="str">
        <f>IF(AND('General Info'!$C$12="No", 'General Info'!$C$13="No"), 0, IF('General Info'!$C$14="No", 0, IF(AND(ISNUMBER($F$70), ISNUMBER($F$89), ISNUMBER('Credit risk (IRB)'!CO36)), IF($F$70+$F$89&gt;0, $F$89/($F$70+$F$89) * 'Credit risk (IRB)'!CO36, 0),"")))</f>
        <v/>
      </c>
      <c r="K89" s="1613"/>
      <c r="L89" s="1297" t="str">
        <f t="shared" si="44"/>
        <v/>
      </c>
      <c r="M89" s="1299" t="str">
        <f t="shared" si="45"/>
        <v/>
      </c>
      <c r="N89" s="736"/>
      <c r="O89" s="1297" t="str">
        <f t="shared" si="46"/>
        <v/>
      </c>
      <c r="P89" s="1298" t="str">
        <f t="shared" si="47"/>
        <v/>
      </c>
      <c r="Q89" s="1298" t="str">
        <f t="shared" si="48"/>
        <v/>
      </c>
      <c r="R89" s="1298" t="str">
        <f t="shared" si="49"/>
        <v/>
      </c>
      <c r="S89" s="1299" t="str">
        <f t="shared" si="50"/>
        <v/>
      </c>
      <c r="T89" s="1613"/>
      <c r="U89" s="1159" t="str">
        <f t="shared" si="51"/>
        <v/>
      </c>
      <c r="V89" s="1174" t="str">
        <f t="shared" si="52"/>
        <v/>
      </c>
      <c r="W89" s="736"/>
      <c r="X89" s="1174" t="str">
        <f t="shared" si="53"/>
        <v/>
      </c>
      <c r="Y89" s="1174" t="str">
        <f t="shared" si="54"/>
        <v/>
      </c>
      <c r="Z89" s="1174" t="str">
        <f t="shared" si="55"/>
        <v/>
      </c>
      <c r="AA89" s="1160" t="str">
        <f t="shared" si="56"/>
        <v/>
      </c>
      <c r="AB89" s="811"/>
    </row>
    <row r="90" spans="1:28" s="730" customFormat="1" ht="15" customHeight="1" x14ac:dyDescent="0.25">
      <c r="A90" s="812"/>
      <c r="B90" s="761" t="str">
        <f>'Credit risk (IRB)'!$B$37</f>
        <v>Sovereigns</v>
      </c>
      <c r="C90" s="1790" t="str">
        <f>IF(AND('General Info'!$C$12="No", 'General Info'!$C$13="No"), 0,IF('General Info'!$C$14="No", 0,IF(AND(ISNUMBER($F$71), ISNUMBER($F$90), ISNUMBER('Credit risk (IRB)'!H37)), IF($F$71+$F$90&gt;0, $F$90/($F$71+$F$90) * 'Credit risk (IRB)'!H37, 0),"")))</f>
        <v/>
      </c>
      <c r="D90" s="1790" t="str">
        <f>IF(AND('General Info'!$C$12="No", 'General Info'!$C$13="No"), 0,IF('General Info'!$C$14="No", 0,IF(AND(ISNUMBER($F$71), ISNUMBER($F$90), ISNUMBER('Credit risk (IRB)'!L37)), IF($F$71+$F$90&gt;0, $F$90/($F$71+$F$90) * 'Credit risk (IRB)'!L37, 0),"")))</f>
        <v/>
      </c>
      <c r="E90" s="1790" t="str">
        <f>IF(AND('General Info'!$C$12="No", 'General Info'!$C$13="No"), 0,IF('General Info'!$C$14="No", 0,IF(AND(ISNUMBER($F$71), ISNUMBER($F$90), ISNUMBER('Credit risk (IRB)'!M37)), IF($F$71+$F$90&gt;0, $F$90/($F$71+$F$90) * 'Credit risk (IRB)'!M37, 0),"")))</f>
        <v/>
      </c>
      <c r="F90" s="870" t="str">
        <f>IF(OR(AND('General Info'!$C$12="No", 'General Info'!$C$13="No"), 'General Info'!$C$14="No"), 0, IF(ISNUMBER('Credit risk (IRB)'!CC37), 'Credit risk (IRB)'!CC37, ""))</f>
        <v/>
      </c>
      <c r="G90" s="870" t="str">
        <f>IF(OR(AND('General Info'!$C$12="No", 'General Info'!$C$13="No"), 'General Info'!$C$14="No"), 0, IF(ISNUMBER('Credit risk (IRB)'!CG37), 'Credit risk (IRB)'!CG37, ""))</f>
        <v/>
      </c>
      <c r="H90" s="1673"/>
      <c r="I90" s="1790" t="str">
        <f>IF(AND('General Info'!$C$12="No", 'General Info'!$C$13="No"), 0,IF('General Info'!$C$14="No", 0,IF(AND(ISNUMBER($F$71), ISNUMBER($F$90), ISNUMBER('Credit risk (IRB)'!CM37)), IF($F$71+$F$90&gt;0, $F$90/($F$71+$F$90) * 'Credit risk (IRB)'!CM37, 0),"")))</f>
        <v/>
      </c>
      <c r="J90" s="1790" t="str">
        <f>IF(AND('General Info'!$C$12="No", 'General Info'!$C$13="No"), 0,IF('General Info'!$C$14="No", 0,IF(AND(ISNUMBER($F$71), ISNUMBER($F$90), ISNUMBER('Credit risk (IRB)'!CO37)), IF($F$71+$F$90&gt;0, $F$90/($F$71+$F$90) * 'Credit risk (IRB)'!CO37, 0),"")))</f>
        <v/>
      </c>
      <c r="K90" s="1613"/>
      <c r="L90" s="1297" t="str">
        <f t="shared" si="44"/>
        <v/>
      </c>
      <c r="M90" s="1299" t="str">
        <f t="shared" si="45"/>
        <v/>
      </c>
      <c r="N90" s="736"/>
      <c r="O90" s="1297" t="str">
        <f t="shared" si="46"/>
        <v/>
      </c>
      <c r="P90" s="1298" t="str">
        <f t="shared" si="47"/>
        <v/>
      </c>
      <c r="Q90" s="1298" t="str">
        <f t="shared" si="48"/>
        <v/>
      </c>
      <c r="R90" s="1298" t="str">
        <f t="shared" si="49"/>
        <v/>
      </c>
      <c r="S90" s="1299" t="str">
        <f t="shared" si="50"/>
        <v/>
      </c>
      <c r="T90" s="1613"/>
      <c r="U90" s="1159" t="str">
        <f t="shared" si="51"/>
        <v/>
      </c>
      <c r="V90" s="1174" t="str">
        <f t="shared" si="52"/>
        <v/>
      </c>
      <c r="W90" s="736"/>
      <c r="X90" s="1174" t="str">
        <f t="shared" si="53"/>
        <v/>
      </c>
      <c r="Y90" s="1174" t="str">
        <f t="shared" si="54"/>
        <v/>
      </c>
      <c r="Z90" s="1174" t="str">
        <f t="shared" si="55"/>
        <v/>
      </c>
      <c r="AA90" s="1160" t="str">
        <f t="shared" si="56"/>
        <v/>
      </c>
      <c r="AB90" s="811"/>
    </row>
    <row r="91" spans="1:28" s="730" customFormat="1" ht="15" customHeight="1" x14ac:dyDescent="0.25">
      <c r="A91" s="812"/>
      <c r="B91" s="761" t="str">
        <f>'Credit risk (IRB)'!$B$38</f>
        <v>Banks</v>
      </c>
      <c r="C91" s="1790" t="str">
        <f>IF(AND('General Info'!$C$12="No", 'General Info'!$C$13="No"), 0, IF('General Info'!$C$14="No", 0, IF(AND(ISNUMBER($F$72), ISNUMBER($F$91), ISNUMBER('Credit risk (IRB)'!H38)), IF($F$72+$F$91&gt;0, $F$91/($F$72+$F$91) * 'Credit risk (IRB)'!H38, 0),"")))</f>
        <v/>
      </c>
      <c r="D91" s="1790" t="str">
        <f>IF(AND('General Info'!$C$12="No", 'General Info'!$C$13="No"), 0, IF('General Info'!$C$14="No", 0, IF(AND(ISNUMBER($F$72), ISNUMBER($F$91), ISNUMBER('Credit risk (IRB)'!L38)), IF($F$72+$F$91&gt;0, $F$91/($F$72+$F$91) * 'Credit risk (IRB)'!L38, 0),"")))</f>
        <v/>
      </c>
      <c r="E91" s="1790" t="str">
        <f>IF(AND('General Info'!$C$12="No", 'General Info'!$C$13="No"), 0, IF('General Info'!$C$14="No", 0, IF(AND(ISNUMBER($F$72), ISNUMBER($F$91), ISNUMBER('Credit risk (IRB)'!M38)), IF($F$72+$F$91&gt;0, $F$91/($F$72+$F$91) * 'Credit risk (IRB)'!M38, 0),"")))</f>
        <v/>
      </c>
      <c r="F91" s="870" t="str">
        <f>IF(OR(AND('General Info'!$C$12="No", 'General Info'!$C$13="No"), 'General Info'!$C$14="No"), 0, IF(ISNUMBER('Credit risk (IRB)'!CC38), 'Credit risk (IRB)'!CC38, ""))</f>
        <v/>
      </c>
      <c r="G91" s="870" t="str">
        <f>IF(OR(AND('General Info'!$C$12="No", 'General Info'!$C$13="No"), 'General Info'!$C$14="No"), 0, IF(ISNUMBER('Credit risk (IRB)'!CG38), 'Credit risk (IRB)'!CG38, ""))</f>
        <v/>
      </c>
      <c r="H91" s="1672"/>
      <c r="I91" s="1790" t="str">
        <f>IF(AND('General Info'!$C$12="No", 'General Info'!$C$13="No"), 0, IF('General Info'!$C$14="No", 0, IF(AND(ISNUMBER($F$72), ISNUMBER($F$91), ISNUMBER('Credit risk (IRB)'!CM38)), IF($F$72+$F$91&gt;0, $F$91/($F$72+$F$91) * 'Credit risk (IRB)'!CM38, 0),"")))</f>
        <v/>
      </c>
      <c r="J91" s="1790" t="str">
        <f>IF(AND('General Info'!$C$12="No", 'General Info'!$C$13="No"), 0, IF('General Info'!$C$14="No", 0, IF(AND(ISNUMBER($F$72), ISNUMBER($F$91), ISNUMBER('Credit risk (IRB)'!CO38)), IF($F$72+$F$91&gt;0, $F$91/($F$72+$F$91) * 'Credit risk (IRB)'!CO38, 0),"")))</f>
        <v/>
      </c>
      <c r="K91" s="1613"/>
      <c r="L91" s="1297" t="str">
        <f t="shared" si="44"/>
        <v/>
      </c>
      <c r="M91" s="1299" t="str">
        <f t="shared" si="45"/>
        <v/>
      </c>
      <c r="N91" s="736"/>
      <c r="O91" s="1297" t="str">
        <f t="shared" si="46"/>
        <v/>
      </c>
      <c r="P91" s="1298" t="str">
        <f t="shared" si="47"/>
        <v/>
      </c>
      <c r="Q91" s="1298" t="str">
        <f t="shared" si="48"/>
        <v/>
      </c>
      <c r="R91" s="1298" t="str">
        <f t="shared" si="49"/>
        <v/>
      </c>
      <c r="S91" s="1299" t="str">
        <f t="shared" si="50"/>
        <v/>
      </c>
      <c r="T91" s="1613"/>
      <c r="U91" s="1159" t="str">
        <f t="shared" si="51"/>
        <v/>
      </c>
      <c r="V91" s="1174" t="str">
        <f t="shared" si="52"/>
        <v/>
      </c>
      <c r="W91" s="736"/>
      <c r="X91" s="1174" t="str">
        <f t="shared" si="53"/>
        <v/>
      </c>
      <c r="Y91" s="1174" t="str">
        <f t="shared" si="54"/>
        <v/>
      </c>
      <c r="Z91" s="1174" t="str">
        <f t="shared" si="55"/>
        <v/>
      </c>
      <c r="AA91" s="1160" t="str">
        <f t="shared" si="56"/>
        <v/>
      </c>
      <c r="AB91" s="811"/>
    </row>
    <row r="92" spans="1:28" s="730" customFormat="1" ht="15" customHeight="1" x14ac:dyDescent="0.25">
      <c r="A92" s="812"/>
      <c r="B92" s="761" t="str">
        <f>'Credit risk (IRB)'!$B$39</f>
        <v>Retail residential mortgages</v>
      </c>
      <c r="C92" s="1790" t="str">
        <f>IF(AND('General Info'!$C$12="No", 'General Info'!$C$13="No"), 0, IF('General Info'!$C$14="No", 0, IF(AND(ISNUMBER($F$73), ISNUMBER($F$92), ISNUMBER('Credit risk (IRB)'!H39)), IF($F$73+$F$92&gt;0, $F$92/($F$73+$F$92) * 'Credit risk (IRB)'!H39, 0),"")))</f>
        <v/>
      </c>
      <c r="D92" s="1790" t="str">
        <f>IF(AND('General Info'!$C$12="No", 'General Info'!$C$13="No"), 0, IF('General Info'!$C$14="No", 0, IF(AND(ISNUMBER($F$73), ISNUMBER($F$92), ISNUMBER('Credit risk (IRB)'!L39)), IF($F$73+$F$92&gt;0, $F$92/($F$73+$F$92) * 'Credit risk (IRB)'!L39, 0),"")))</f>
        <v/>
      </c>
      <c r="E92" s="1790" t="str">
        <f>IF(AND('General Info'!$C$12="No", 'General Info'!$C$13="No"), 0, IF('General Info'!$C$14="No", 0, IF(AND(ISNUMBER($F$73), ISNUMBER($F$92), ISNUMBER('Credit risk (IRB)'!M39)), IF($F$73+$F$92&gt;0, $F$92/($F$73+$F$92) * 'Credit risk (IRB)'!M39, 0),"")))</f>
        <v/>
      </c>
      <c r="F92" s="870" t="str">
        <f>IF(OR(AND('General Info'!$C$12="No", 'General Info'!$C$13="No"), 'General Info'!$C$14="No"), 0, IF(ISNUMBER('Credit risk (IRB)'!CC39), 'Credit risk (IRB)'!CC39, ""))</f>
        <v/>
      </c>
      <c r="G92" s="870" t="str">
        <f>IF(OR(AND('General Info'!$C$12="No", 'General Info'!$C$13="No"), 'General Info'!$C$14="No"), 0, IF(ISNUMBER('Credit risk (IRB)'!CG39), 'Credit risk (IRB)'!CG39, ""))</f>
        <v/>
      </c>
      <c r="H92" s="1672"/>
      <c r="I92" s="1790" t="str">
        <f>IF(AND('General Info'!$C$12="No", 'General Info'!$C$13="No"), 0, IF('General Info'!$C$14="No", 0, IF(AND(ISNUMBER($F$73), ISNUMBER($F$92), ISNUMBER('Credit risk (IRB)'!CM39)), IF($F$73+$F$92&gt;0, $F$92/($F$73+$F$92) * 'Credit risk (IRB)'!CM39, 0),"")))</f>
        <v/>
      </c>
      <c r="J92" s="1790" t="str">
        <f>IF(AND('General Info'!$C$12="No", 'General Info'!$C$13="No"), 0, IF('General Info'!$C$14="No", 0, IF(AND(ISNUMBER($F$73), ISNUMBER($F$92), ISNUMBER('Credit risk (IRB)'!CO39)), IF($F$73+$F$92&gt;0, $F$92/($F$73+$F$92) * 'Credit risk (IRB)'!CO39, 0),"")))</f>
        <v/>
      </c>
      <c r="K92" s="1613"/>
      <c r="L92" s="1297" t="str">
        <f t="shared" si="44"/>
        <v/>
      </c>
      <c r="M92" s="1299" t="str">
        <f t="shared" si="45"/>
        <v/>
      </c>
      <c r="N92" s="736"/>
      <c r="O92" s="1297" t="str">
        <f t="shared" si="46"/>
        <v/>
      </c>
      <c r="P92" s="1298" t="str">
        <f t="shared" si="47"/>
        <v/>
      </c>
      <c r="Q92" s="1298" t="str">
        <f t="shared" si="48"/>
        <v/>
      </c>
      <c r="R92" s="1298" t="str">
        <f t="shared" si="49"/>
        <v/>
      </c>
      <c r="S92" s="1299" t="str">
        <f t="shared" si="50"/>
        <v/>
      </c>
      <c r="T92" s="1613"/>
      <c r="U92" s="1159" t="str">
        <f t="shared" si="51"/>
        <v/>
      </c>
      <c r="V92" s="1174" t="str">
        <f t="shared" si="52"/>
        <v/>
      </c>
      <c r="W92" s="736"/>
      <c r="X92" s="1174" t="str">
        <f t="shared" si="53"/>
        <v/>
      </c>
      <c r="Y92" s="1174" t="str">
        <f t="shared" si="54"/>
        <v/>
      </c>
      <c r="Z92" s="1174" t="str">
        <f t="shared" si="55"/>
        <v/>
      </c>
      <c r="AA92" s="1160" t="str">
        <f t="shared" si="56"/>
        <v/>
      </c>
      <c r="AB92" s="811"/>
    </row>
    <row r="93" spans="1:28" s="730" customFormat="1" ht="15" customHeight="1" x14ac:dyDescent="0.25">
      <c r="A93" s="812"/>
      <c r="B93" s="761" t="str">
        <f>SUBSTITUTE('Credit risk (IRB)'!$B$40, "; of which:", "")</f>
        <v>Qualifying revolving retail exposures</v>
      </c>
      <c r="C93" s="1790" t="str">
        <f>IF(AND('General Info'!$C$12="No", 'General Info'!$C$13="No"), 0, IF('General Info'!$C$14="No", 0, IF(AND(ISNUMBER($F$74), ISNUMBER($F$93), ISNUMBER('Credit risk (IRB)'!H40)), IF($F$74+$F$93&gt;0, $F$93/($F$74+$F$93) * 'Credit risk (IRB)'!H40, 0),"")))</f>
        <v/>
      </c>
      <c r="D93" s="1790" t="str">
        <f>IF(AND('General Info'!$C$12="No", 'General Info'!$C$13="No"), 0, IF('General Info'!$C$14="No", 0, IF(AND(ISNUMBER($F$74), ISNUMBER($F$93), ISNUMBER('Credit risk (IRB)'!L40)), IF($F$74+$F$93&gt;0, $F$93/($F$74+$F$93) * 'Credit risk (IRB)'!L40, 0),"")))</f>
        <v/>
      </c>
      <c r="E93" s="1790" t="str">
        <f>IF(AND('General Info'!$C$12="No", 'General Info'!$C$13="No"), 0, IF('General Info'!$C$14="No", 0, IF(AND(ISNUMBER($F$74), ISNUMBER($F$93), ISNUMBER('Credit risk (IRB)'!M40)), IF($F$74+$F$93&gt;0, $F$93/($F$74+$F$93) * 'Credit risk (IRB)'!M40, 0),"")))</f>
        <v/>
      </c>
      <c r="F93" s="870" t="str">
        <f>IF(OR(AND('General Info'!$C$12="No", 'General Info'!$C$13="No"), 'General Info'!$C$14="No"), 0, IF(ISNUMBER('Credit risk (IRB)'!CC40), 'Credit risk (IRB)'!CC40, ""))</f>
        <v/>
      </c>
      <c r="G93" s="870" t="str">
        <f>IF(OR(AND('General Info'!$C$12="No", 'General Info'!$C$13="No"), 'General Info'!$C$14="No"), 0, IF(ISNUMBER('Credit risk (IRB)'!CG40), 'Credit risk (IRB)'!CG40, ""))</f>
        <v/>
      </c>
      <c r="H93" s="1672"/>
      <c r="I93" s="1790" t="str">
        <f>IF(AND('General Info'!$C$12="No", 'General Info'!$C$13="No"), 0, IF('General Info'!$C$14="No", 0, IF(AND(ISNUMBER($F$74), ISNUMBER($F$93), ISNUMBER('Credit risk (IRB)'!CM40)), IF($F$74+$F$93&gt;0, $F$93/($F$74+$F$93) * 'Credit risk (IRB)'!CM40, 0),"")))</f>
        <v/>
      </c>
      <c r="J93" s="1790" t="str">
        <f>IF(AND('General Info'!$C$12="No", 'General Info'!$C$13="No"), 0, IF('General Info'!$C$14="No", 0, IF(AND(ISNUMBER($F$74), ISNUMBER($F$93), ISNUMBER('Credit risk (IRB)'!CO40)), IF($F$74+$F$93&gt;0, $F$93/($F$74+$F$93) * 'Credit risk (IRB)'!CO40, 0),"")))</f>
        <v/>
      </c>
      <c r="K93" s="1613"/>
      <c r="L93" s="1297" t="str">
        <f t="shared" si="44"/>
        <v/>
      </c>
      <c r="M93" s="1299" t="str">
        <f t="shared" si="45"/>
        <v/>
      </c>
      <c r="N93" s="736"/>
      <c r="O93" s="1297" t="str">
        <f t="shared" si="46"/>
        <v/>
      </c>
      <c r="P93" s="1298" t="str">
        <f t="shared" si="47"/>
        <v/>
      </c>
      <c r="Q93" s="1298" t="str">
        <f t="shared" si="48"/>
        <v/>
      </c>
      <c r="R93" s="1298" t="str">
        <f t="shared" si="49"/>
        <v/>
      </c>
      <c r="S93" s="1299" t="str">
        <f t="shared" si="50"/>
        <v/>
      </c>
      <c r="T93" s="1613"/>
      <c r="U93" s="1159" t="str">
        <f t="shared" si="51"/>
        <v/>
      </c>
      <c r="V93" s="1174" t="str">
        <f t="shared" si="52"/>
        <v/>
      </c>
      <c r="W93" s="736"/>
      <c r="X93" s="1174" t="str">
        <f t="shared" si="53"/>
        <v/>
      </c>
      <c r="Y93" s="1174" t="str">
        <f t="shared" si="54"/>
        <v/>
      </c>
      <c r="Z93" s="1174" t="str">
        <f t="shared" si="55"/>
        <v/>
      </c>
      <c r="AA93" s="1160" t="str">
        <f t="shared" si="56"/>
        <v/>
      </c>
      <c r="AB93" s="811"/>
    </row>
    <row r="94" spans="1:28" s="730" customFormat="1" ht="15" customHeight="1" x14ac:dyDescent="0.25">
      <c r="A94" s="812"/>
      <c r="B94" s="761" t="str">
        <f>'Credit risk (IRB)'!$B$43</f>
        <v>Other retail; of which:</v>
      </c>
      <c r="C94" s="1790" t="str">
        <f>IF(AND('General Info'!$C$12="No", 'General Info'!$C$13="No"), 0, IF('General Info'!$C$14="No", 0, IF(AND(ISNUMBER($F$75), ISNUMBER($F$94), ISNUMBER('Credit risk (IRB)'!H43)), IF($F$75+$F$94&gt;0, $F$94/($F$75+$F$94) * 'Credit risk (IRB)'!H43, 0), "")))</f>
        <v/>
      </c>
      <c r="D94" s="1790" t="str">
        <f>IF(AND('General Info'!$C$12="No", 'General Info'!$C$13="No"), 0, IF('General Info'!$C$14="No", 0, IF(AND(ISNUMBER($F$75), ISNUMBER($F$94), ISNUMBER('Credit risk (IRB)'!L43)), IF($F$75+$F$94&gt;0, $F$94/($F$75+$F$94) * 'Credit risk (IRB)'!L43, 0), "")))</f>
        <v/>
      </c>
      <c r="E94" s="1790" t="str">
        <f>IF(AND('General Info'!$C$12="No", 'General Info'!$C$13="No"), 0, IF('General Info'!$C$14="No", 0, IF(AND(ISNUMBER($F$75), ISNUMBER($F$94), ISNUMBER('Credit risk (IRB)'!M43)), IF($F$75+$F$94&gt;0, $F$94/($F$75+$F$94) * 'Credit risk (IRB)'!M43, 0), "")))</f>
        <v/>
      </c>
      <c r="F94" s="870" t="str">
        <f>IF(OR(AND('General Info'!$C$12="No", 'General Info'!$C$13="No"), 'General Info'!$C$14="No"), 0, IF(ISNUMBER('Credit risk (IRB)'!CC43), 'Credit risk (IRB)'!CC43, ""))</f>
        <v/>
      </c>
      <c r="G94" s="870" t="str">
        <f>IF(OR(AND('General Info'!$C$12="No", 'General Info'!$C$13="No"), 'General Info'!$C$14="No"), 0, IF(ISNUMBER('Credit risk (IRB)'!CG43), 'Credit risk (IRB)'!CG43, ""))</f>
        <v/>
      </c>
      <c r="H94" s="1672"/>
      <c r="I94" s="1790" t="str">
        <f>IF(AND('General Info'!$C$12="No", 'General Info'!$C$13="No"), 0, IF('General Info'!$C$14="No", 0, IF(AND(ISNUMBER($F$75), ISNUMBER($F$94), ISNUMBER('Credit risk (IRB)'!CM43)), IF($F$75+$F$94&gt;0, $F$94/($F$75+$F$94) * 'Credit risk (IRB)'!CM43, 0), "")))</f>
        <v/>
      </c>
      <c r="J94" s="1790" t="str">
        <f>IF(AND('General Info'!$C$12="No", 'General Info'!$C$13="No"), 0, IF('General Info'!$C$14="No", 0, IF(AND(ISNUMBER($F$75), ISNUMBER($F$94), ISNUMBER('Credit risk (IRB)'!CO43)), IF($F$75+$F$94&gt;0, $F$94/($F$75+$F$94) * 'Credit risk (IRB)'!CO43, 0), "")))</f>
        <v/>
      </c>
      <c r="K94" s="1613"/>
      <c r="L94" s="1297" t="str">
        <f t="shared" si="44"/>
        <v/>
      </c>
      <c r="M94" s="1299" t="str">
        <f t="shared" si="45"/>
        <v/>
      </c>
      <c r="N94" s="736"/>
      <c r="O94" s="1297" t="str">
        <f t="shared" si="46"/>
        <v/>
      </c>
      <c r="P94" s="1298" t="str">
        <f t="shared" si="47"/>
        <v/>
      </c>
      <c r="Q94" s="1298" t="str">
        <f t="shared" si="48"/>
        <v/>
      </c>
      <c r="R94" s="1298" t="str">
        <f t="shared" si="49"/>
        <v/>
      </c>
      <c r="S94" s="1299" t="str">
        <f t="shared" si="50"/>
        <v/>
      </c>
      <c r="T94" s="1613"/>
      <c r="U94" s="1159" t="str">
        <f t="shared" si="51"/>
        <v/>
      </c>
      <c r="V94" s="1174" t="str">
        <f t="shared" si="52"/>
        <v/>
      </c>
      <c r="W94" s="736"/>
      <c r="X94" s="1174" t="str">
        <f t="shared" si="53"/>
        <v/>
      </c>
      <c r="Y94" s="1174" t="str">
        <f t="shared" si="54"/>
        <v/>
      </c>
      <c r="Z94" s="1174" t="str">
        <f t="shared" si="55"/>
        <v/>
      </c>
      <c r="AA94" s="1160" t="str">
        <f t="shared" si="56"/>
        <v/>
      </c>
      <c r="AB94" s="811"/>
    </row>
    <row r="95" spans="1:28" s="730" customFormat="1" ht="15" customHeight="1" x14ac:dyDescent="0.25">
      <c r="A95" s="812"/>
      <c r="B95" s="1119" t="s">
        <v>1305</v>
      </c>
      <c r="C95" s="1790" t="str">
        <f>IF(AND('General Info'!$C$12="No", 'General Info'!$C$13="No"), 0,IF('General Info'!$C$14="No", 0, IF(AND(ISNUMBER($F$76), ISNUMBER($F$95), ISNUMBER('Credit risk (IRB)'!H45), ISNUMBER('Credit risk (IRB)'!H48)), IF($F$76+$F$95&gt;0, $F$95/($F$76+$F$95) * ('Credit risk (IRB)'!H45+'Credit risk (IRB)'!H48), 0), "")))</f>
        <v/>
      </c>
      <c r="D95" s="1790" t="str">
        <f>IF(AND('General Info'!$C$12="No", 'General Info'!$C$13="No"), 0,IF('General Info'!$C$14="No", 0, IF(AND(ISNUMBER($F$76), ISNUMBER($F$95), ISNUMBER('Credit risk (IRB)'!L45), ISNUMBER('Credit risk (IRB)'!L48)), IF($F$76+$F$95&gt;0, $F$95/($F$76+$F$95) * ('Credit risk (IRB)'!L45+'Credit risk (IRB)'!L48), 0), "")))</f>
        <v/>
      </c>
      <c r="E95" s="1790" t="str">
        <f>IF(AND('General Info'!$C$12="No", 'General Info'!$C$13="No"), 0,IF('General Info'!$C$14="No", 0, IF(AND(ISNUMBER($F$76), ISNUMBER($F$95), ISNUMBER('Credit risk (IRB)'!M45), ISNUMBER('Credit risk (IRB)'!M48)), IF($F$76+$F$95&gt;0, $F$95/($F$76+$F$95) * ('Credit risk (IRB)'!M45+'Credit risk (IRB)'!M48), 0), "")))</f>
        <v/>
      </c>
      <c r="F95" s="870" t="str">
        <f>IF(OR(AND('General Info'!$C$12="No", 'General Info'!$C$13="No"), 'General Info'!$C$14="No"), 0, IF(AND(ISNUMBER('Credit risk (IRB)'!CC45), ISNUMBER('Credit risk (IRB)'!CC48)), 'Credit risk (IRB)'!CC45+'Credit risk (IRB)'!CC48, ""))</f>
        <v/>
      </c>
      <c r="G95" s="870" t="str">
        <f>IF(OR(AND('General Info'!$C$12="No", 'General Info'!$C$13="No"), 'General Info'!$C$14="No"), 0, IF(AND(ISNUMBER('Credit risk (IRB)'!CG45), ISNUMBER('Credit risk (IRB)'!CG48)), 'Credit risk (IRB)'!CG45+'Credit risk (IRB)'!CG48, ""))</f>
        <v/>
      </c>
      <c r="H95" s="1672"/>
      <c r="I95" s="1790" t="str">
        <f>IF(AND('General Info'!$C$12="No", 'General Info'!$C$13="No"), 0,IF('General Info'!$C$14="No", 0, IF(AND(ISNUMBER($F$76), ISNUMBER($F$95), ISNUMBER('Credit risk (IRB)'!CM45), ISNUMBER('Credit risk (IRB)'!CM48)), IF($F$76+$F$95&gt;0, $F$95/($F$76+$F$95) * ('Credit risk (IRB)'!CM45+'Credit risk (IRB)'!CM48), 0), "")))</f>
        <v/>
      </c>
      <c r="J95" s="1790" t="str">
        <f>IF(AND('General Info'!$C$12="No", 'General Info'!$C$13="No"), 0,IF('General Info'!$C$14="No", 0, IF(AND(ISNUMBER($F$76), ISNUMBER($F$95), ISNUMBER('Credit risk (IRB)'!CO45), ISNUMBER('Credit risk (IRB)'!CO48)), IF($F$76+$F$95&gt;0, $F$95/($F$76+$F$95) * ('Credit risk (IRB)'!CO45+'Credit risk (IRB)'!CO48), 0), "")))</f>
        <v/>
      </c>
      <c r="K95" s="1613"/>
      <c r="L95" s="1297" t="str">
        <f t="shared" si="44"/>
        <v/>
      </c>
      <c r="M95" s="1299" t="str">
        <f t="shared" si="45"/>
        <v/>
      </c>
      <c r="N95" s="736"/>
      <c r="O95" s="1297" t="str">
        <f t="shared" si="46"/>
        <v/>
      </c>
      <c r="P95" s="1298" t="str">
        <f t="shared" si="47"/>
        <v/>
      </c>
      <c r="Q95" s="1298" t="str">
        <f t="shared" si="48"/>
        <v/>
      </c>
      <c r="R95" s="1298" t="str">
        <f t="shared" si="49"/>
        <v/>
      </c>
      <c r="S95" s="1299" t="str">
        <f t="shared" si="50"/>
        <v/>
      </c>
      <c r="T95" s="1613"/>
      <c r="U95" s="1159" t="str">
        <f t="shared" si="51"/>
        <v/>
      </c>
      <c r="V95" s="1174" t="str">
        <f t="shared" si="52"/>
        <v/>
      </c>
      <c r="W95" s="736"/>
      <c r="X95" s="1174" t="str">
        <f t="shared" si="53"/>
        <v/>
      </c>
      <c r="Y95" s="1174" t="str">
        <f t="shared" si="54"/>
        <v/>
      </c>
      <c r="Z95" s="1174" t="str">
        <f t="shared" si="55"/>
        <v/>
      </c>
      <c r="AA95" s="1160" t="str">
        <f t="shared" si="56"/>
        <v/>
      </c>
      <c r="AB95" s="811"/>
    </row>
    <row r="96" spans="1:28" s="730" customFormat="1" ht="15" customHeight="1" x14ac:dyDescent="0.25">
      <c r="A96" s="812"/>
      <c r="B96" s="761" t="str">
        <f>SUBSTITUTE('Credit risk (IRB)'!$B$50, "; of which:", "")</f>
        <v>Equity exposures</v>
      </c>
      <c r="C96" s="1305" t="str">
        <f>IF(AND('General Info'!$C$12="No", 'General Info'!$C$13="No"), 0, IF(ISNUMBER('Credit risk (IRB)'!H50), 'Credit risk (IRB)'!H50, ""))</f>
        <v/>
      </c>
      <c r="D96" s="1305" t="str">
        <f>IF(AND('General Info'!$C$12="No", 'General Info'!$C$13="No"), 0, IF(ISNUMBER('Credit risk (IRB)'!L50), 'Credit risk (IRB)'!L50, ""))</f>
        <v/>
      </c>
      <c r="E96" s="1305" t="str">
        <f>IF(AND('General Info'!$C$12="No", 'General Info'!$C$13="No"), 0, IF(ISNUMBER('Credit risk (IRB)'!M50), 'Credit risk (IRB)'!M50, ""))</f>
        <v/>
      </c>
      <c r="F96" s="870" t="str">
        <f>IF(AND('General Info'!$C$12="No", 'General Info'!$C$13="No"), 0, IF(ISNUMBER('Credit risk (IRB)'!CC50), 'Credit risk (IRB)'!CC50, ""))</f>
        <v/>
      </c>
      <c r="G96" s="870" t="str">
        <f>IF(AND('General Info'!$C$12="No", 'General Info'!$C$13="No"), 0, IF(ISNUMBER('Credit risk (IRB)'!CG50), 'Credit risk (IRB)'!CG50, ""))</f>
        <v/>
      </c>
      <c r="H96" s="733"/>
      <c r="I96" s="1305" t="str">
        <f>IF(ISNUMBER(F96), F96, "")</f>
        <v/>
      </c>
      <c r="J96" s="1305" t="str">
        <f>IF(ISNUMBER(G96), G96, "")</f>
        <v/>
      </c>
      <c r="K96" s="1462"/>
      <c r="L96" s="1297" t="str">
        <f t="shared" si="44"/>
        <v/>
      </c>
      <c r="M96" s="1299" t="str">
        <f t="shared" si="45"/>
        <v/>
      </c>
      <c r="N96" s="736"/>
      <c r="O96" s="1297" t="str">
        <f t="shared" si="46"/>
        <v/>
      </c>
      <c r="P96" s="1298" t="str">
        <f t="shared" si="47"/>
        <v/>
      </c>
      <c r="Q96" s="1298" t="str">
        <f t="shared" si="48"/>
        <v/>
      </c>
      <c r="R96" s="1298" t="str">
        <f t="shared" si="49"/>
        <v/>
      </c>
      <c r="S96" s="1299" t="str">
        <f t="shared" si="50"/>
        <v/>
      </c>
      <c r="T96" s="1462"/>
      <c r="U96" s="1159" t="str">
        <f t="shared" si="51"/>
        <v/>
      </c>
      <c r="V96" s="1174" t="str">
        <f t="shared" si="52"/>
        <v/>
      </c>
      <c r="W96" s="736"/>
      <c r="X96" s="1174" t="str">
        <f t="shared" si="53"/>
        <v/>
      </c>
      <c r="Y96" s="1174" t="str">
        <f t="shared" si="54"/>
        <v/>
      </c>
      <c r="Z96" s="1174" t="str">
        <f t="shared" si="55"/>
        <v/>
      </c>
      <c r="AA96" s="1160" t="str">
        <f t="shared" si="56"/>
        <v/>
      </c>
      <c r="AB96" s="811"/>
    </row>
    <row r="97" spans="1:28" s="730" customFormat="1" ht="15" customHeight="1" x14ac:dyDescent="0.25">
      <c r="A97" s="812"/>
      <c r="B97" s="761" t="str">
        <f>SUBSTITUTE('Credit risk (IRB)'!$B$54, "; of which:", "")</f>
        <v>Equity investment in funds</v>
      </c>
      <c r="C97" s="1790" t="str">
        <f>IF(AND('General Info'!$C$12="No", 'General Info'!$C$13="No"), 0, IF('General Info'!$C$14="No", 0, IF(AND(ISNUMBER($F$77), ISNUMBER($F$97), ISNUMBER('Credit risk (IRB)'!H54)), IF($F$77+$F$97&gt;0, $F$97/($F$77+$F$97) * 'Credit risk (IRB)'!H54, 0), "")))</f>
        <v/>
      </c>
      <c r="D97" s="1790" t="str">
        <f>IF(AND('General Info'!$C$12="No", 'General Info'!$C$13="No"), 0, IF('General Info'!$C$14="No", 0, IF(AND(ISNUMBER($F$77), ISNUMBER($F$97), ISNUMBER('Credit risk (IRB)'!L54)), IF($F$77+$F$97&gt;0, $F$97/($F$77+$F$97) * 'Credit risk (IRB)'!L54, 0), "")))</f>
        <v/>
      </c>
      <c r="E97" s="1790" t="str">
        <f>IF(AND('General Info'!$C$12="No", 'General Info'!$C$13="No"), 0, IF('General Info'!$C$14="No", 0, IF(AND(ISNUMBER($F$77), ISNUMBER($F$97), ISNUMBER('Credit risk (IRB)'!M54)), IF($F$77+$F$97&gt;0, $F$97/($F$77+$F$97) * 'Credit risk (IRB)'!M54, 0), "")))</f>
        <v/>
      </c>
      <c r="F97" s="870" t="str">
        <f>IF(OR(AND('General Info'!$C$12="No", 'General Info'!$C$13="No"), 'General Info'!$C$14="No"), 0, IF(ISNUMBER('Credit risk (IRB)'!CC54), 'Credit risk (IRB)'!CC54, ""))</f>
        <v/>
      </c>
      <c r="G97" s="870" t="str">
        <f>IF(OR(AND('General Info'!$C$12="No", 'General Info'!$C$13="No"), 'General Info'!$C$14="No"), 0, IF(ISNUMBER('Credit risk (IRB)'!CG54), 'Credit risk (IRB)'!CG54, ""))</f>
        <v/>
      </c>
      <c r="H97" s="733"/>
      <c r="I97" s="1790" t="str">
        <f>IF(AND('General Info'!$C$12="No", 'General Info'!$C$13="No"), 0, IF('General Info'!$C$14="No", 0, IF(AND(ISNUMBER($F$77), ISNUMBER($F$97), ISNUMBER('Credit risk (IRB)'!CM54)), IF($F$77+$F$97&gt;0, $F$97/($F$77+$F$97) * 'Credit risk (IRB)'!CM54, 0), "")))</f>
        <v/>
      </c>
      <c r="J97" s="1790" t="str">
        <f>IF(AND('General Info'!$C$12="No", 'General Info'!$C$13="No"), 0, IF('General Info'!$C$14="No", 0, IF(AND(ISNUMBER($F$77), ISNUMBER($F$97), ISNUMBER('Credit risk (IRB)'!CO54)), IF($F$77+$F$97&gt;0, $F$97/($F$77+$F$97) * 'Credit risk (IRB)'!CO54, 0), "")))</f>
        <v/>
      </c>
      <c r="K97" s="1462"/>
      <c r="L97" s="1297" t="str">
        <f t="shared" si="44"/>
        <v/>
      </c>
      <c r="M97" s="1299" t="str">
        <f t="shared" si="45"/>
        <v/>
      </c>
      <c r="N97" s="736"/>
      <c r="O97" s="1297" t="str">
        <f t="shared" si="46"/>
        <v/>
      </c>
      <c r="P97" s="1298" t="str">
        <f t="shared" si="47"/>
        <v/>
      </c>
      <c r="Q97" s="1298" t="str">
        <f t="shared" si="48"/>
        <v/>
      </c>
      <c r="R97" s="1298" t="str">
        <f t="shared" si="49"/>
        <v/>
      </c>
      <c r="S97" s="1299" t="str">
        <f t="shared" si="50"/>
        <v/>
      </c>
      <c r="T97" s="1462"/>
      <c r="U97" s="1159" t="str">
        <f t="shared" si="51"/>
        <v/>
      </c>
      <c r="V97" s="1174" t="str">
        <f t="shared" si="52"/>
        <v/>
      </c>
      <c r="W97" s="736"/>
      <c r="X97" s="1174" t="str">
        <f t="shared" si="53"/>
        <v/>
      </c>
      <c r="Y97" s="1174" t="str">
        <f t="shared" si="54"/>
        <v/>
      </c>
      <c r="Z97" s="1174" t="str">
        <f t="shared" si="55"/>
        <v/>
      </c>
      <c r="AA97" s="1160" t="str">
        <f t="shared" si="56"/>
        <v/>
      </c>
      <c r="AB97" s="811"/>
    </row>
    <row r="98" spans="1:28" s="730" customFormat="1" ht="15" customHeight="1" x14ac:dyDescent="0.25">
      <c r="A98" s="812"/>
      <c r="B98" s="761" t="str">
        <f>SUBSTITUTE('Credit risk (IRB)'!$B$57, "; of which:", "")</f>
        <v>Eligible purchased receivables</v>
      </c>
      <c r="C98" s="1790" t="str">
        <f>IF(AND('General Info'!$C$12="No", 'General Info'!$C$13="No"), 0, IF('General Info'!$C$14="No", 0, IF(AND(ISNUMBER($F$78), ISNUMBER($F$98), ISNUMBER('Credit risk (IRB)'!H57)), IF($F$78+$F$98&gt;0, $F$98/($F$78+$F$98) * 'Credit risk (IRB)'!H57, 0), "")))</f>
        <v/>
      </c>
      <c r="D98" s="1790" t="str">
        <f>IF(AND('General Info'!$C$12="No", 'General Info'!$C$13="No"), 0, IF('General Info'!$C$14="No", 0, IF(AND(ISNUMBER($F$78), ISNUMBER($F$98), ISNUMBER('Credit risk (IRB)'!L57)), IF($F$78+$F$98&gt;0, $F$98/($F$78+$F$98) * 'Credit risk (IRB)'!L57, 0), "")))</f>
        <v/>
      </c>
      <c r="E98" s="1790" t="str">
        <f>IF(AND('General Info'!$C$12="No", 'General Info'!$C$13="No"), 0, IF('General Info'!$C$14="No", 0, IF(AND(ISNUMBER($F$78), ISNUMBER($F$98), ISNUMBER('Credit risk (IRB)'!M57)), IF($F$78+$F$98&gt;0, $F$98/($F$78+$F$98) * 'Credit risk (IRB)'!M57, 0), "")))</f>
        <v/>
      </c>
      <c r="F98" s="870" t="str">
        <f>IF(OR(AND('General Info'!$C$12="No", 'General Info'!$C$13="No"), 'General Info'!$C$14="No"), 0, IF(ISNUMBER('Credit risk (IRB)'!CC57), 'Credit risk (IRB)'!CC57, ""))</f>
        <v/>
      </c>
      <c r="G98" s="870" t="str">
        <f>IF(OR(AND('General Info'!$C$12="No", 'General Info'!$C$13="No"), 'General Info'!$C$14="No"), 0, IF(ISNUMBER('Credit risk (IRB)'!CG57), 'Credit risk (IRB)'!CG57, ""))</f>
        <v/>
      </c>
      <c r="H98" s="733"/>
      <c r="I98" s="1790" t="str">
        <f>IF(AND('General Info'!$C$12="No", 'General Info'!$C$13="No"), 0, IF('General Info'!$C$14="No", 0, IF(AND(ISNUMBER($F$78), ISNUMBER($F$98), ISNUMBER('Credit risk (IRB)'!CM57)), IF($F$78+$F$98&gt;0, $F$98/($F$78+$F$98) * 'Credit risk (IRB)'!CM57, 0), "")))</f>
        <v/>
      </c>
      <c r="J98" s="1790" t="str">
        <f>IF(AND('General Info'!$C$12="No", 'General Info'!$C$13="No"), 0, IF('General Info'!$C$14="No", 0, IF(AND(ISNUMBER($F$78), ISNUMBER($F$98), ISNUMBER('Credit risk (IRB)'!CO57)), IF($F$78+$F$98&gt;0, $F$98/($F$78+$F$98) * 'Credit risk (IRB)'!CO57, 0), "")))</f>
        <v/>
      </c>
      <c r="K98" s="1462"/>
      <c r="L98" s="1297" t="str">
        <f t="shared" si="44"/>
        <v/>
      </c>
      <c r="M98" s="1299" t="str">
        <f t="shared" si="45"/>
        <v/>
      </c>
      <c r="N98" s="736"/>
      <c r="O98" s="1297" t="str">
        <f t="shared" si="46"/>
        <v/>
      </c>
      <c r="P98" s="1298" t="str">
        <f t="shared" si="47"/>
        <v/>
      </c>
      <c r="Q98" s="1298" t="str">
        <f t="shared" si="48"/>
        <v/>
      </c>
      <c r="R98" s="1298" t="str">
        <f t="shared" si="49"/>
        <v/>
      </c>
      <c r="S98" s="1299" t="str">
        <f t="shared" si="50"/>
        <v/>
      </c>
      <c r="T98" s="1462"/>
      <c r="U98" s="1159" t="str">
        <f t="shared" si="51"/>
        <v/>
      </c>
      <c r="V98" s="1174" t="str">
        <f t="shared" si="52"/>
        <v/>
      </c>
      <c r="W98" s="736"/>
      <c r="X98" s="1174" t="str">
        <f t="shared" si="53"/>
        <v/>
      </c>
      <c r="Y98" s="1174" t="str">
        <f t="shared" si="54"/>
        <v/>
      </c>
      <c r="Z98" s="1174" t="str">
        <f t="shared" si="55"/>
        <v/>
      </c>
      <c r="AA98" s="1160" t="str">
        <f t="shared" si="56"/>
        <v/>
      </c>
      <c r="AB98" s="811"/>
    </row>
    <row r="99" spans="1:28" s="730" customFormat="1" ht="15" customHeight="1" x14ac:dyDescent="0.25">
      <c r="A99" s="812"/>
      <c r="B99" s="761" t="str">
        <f>'Credit risk (IRB)'!$B$60</f>
        <v>Failed trades and non-DVP transactions</v>
      </c>
      <c r="C99" s="1790" t="str">
        <f>IF(AND('General Info'!$C$12="No", 'General Info'!$C$13="No"), 0, IF('General Info'!$C$14="No", 0, IF(AND(ISNUMBER($F$79), ISNUMBER($F$99), ISNUMBER('Credit risk (IRB)'!H60)), IF($F$79+$F$99&gt;0, $F$99/($F$79+$F$99) * 'Credit risk (IRB)'!H60, 0), "")))</f>
        <v/>
      </c>
      <c r="D99" s="1790" t="str">
        <f>IF(AND('General Info'!$C$12="No", 'General Info'!$C$13="No"), 0, IF('General Info'!$C$14="No", 0, IF(AND(ISNUMBER($F$79), ISNUMBER($F$99), ISNUMBER('Credit risk (IRB)'!L60)), IF($F$79+$F$99&gt;0, $F$99/($F$79+$F$99) * 'Credit risk (IRB)'!L60, 0), "")))</f>
        <v/>
      </c>
      <c r="E99" s="1790" t="str">
        <f>IF(AND('General Info'!$C$12="No", 'General Info'!$C$13="No"), 0, IF('General Info'!$C$14="No", 0, IF(AND(ISNUMBER($F$79), ISNUMBER($F$99), ISNUMBER('Credit risk (IRB)'!M60)), IF($F$79+$F$99&gt;0, $F$99/($F$79+$F$99) * 'Credit risk (IRB)'!M60, 0), "")))</f>
        <v/>
      </c>
      <c r="F99" s="870" t="str">
        <f>IF(OR(AND('General Info'!$C$12="No", 'General Info'!$C$13="No"), 'General Info'!$C$14="No"), 0, IF(ISNUMBER('Credit risk (IRB)'!CC60), 'Credit risk (IRB)'!CC60, ""))</f>
        <v/>
      </c>
      <c r="G99" s="870" t="str">
        <f>IF(OR(AND('General Info'!$C$12="No", 'General Info'!$C$13="No"), 'General Info'!$C$14="No"), 0, IF(ISNUMBER('Credit risk (IRB)'!CG60), 'Credit risk (IRB)'!CG60, ""))</f>
        <v/>
      </c>
      <c r="H99" s="733"/>
      <c r="I99" s="1790" t="str">
        <f>IF(AND('General Info'!$C$12="No", 'General Info'!$C$13="No"), 0, IF('General Info'!$C$14="No", 0, IF(AND(ISNUMBER($F$79), ISNUMBER($F$99), ISNUMBER('Credit risk (IRB)'!CM60)), IF($F$79+$F$99&gt;0, $F$99/($F$79+$F$99) * 'Credit risk (IRB)'!CM60, 0), "")))</f>
        <v/>
      </c>
      <c r="J99" s="1790" t="str">
        <f>IF(AND('General Info'!$C$12="No", 'General Info'!$C$13="No"), 0, IF('General Info'!$C$14="No", 0, IF(AND(ISNUMBER($F$79), ISNUMBER($F$99), ISNUMBER('Credit risk (IRB)'!CO60)), IF($F$79+$F$99&gt;0, $F$99/($F$79+$F$99) * 'Credit risk (IRB)'!CO60, 0), "")))</f>
        <v/>
      </c>
      <c r="K99" s="1462"/>
      <c r="L99" s="1297" t="str">
        <f t="shared" si="44"/>
        <v/>
      </c>
      <c r="M99" s="1299" t="str">
        <f t="shared" si="45"/>
        <v/>
      </c>
      <c r="N99" s="736"/>
      <c r="O99" s="1297" t="str">
        <f t="shared" si="46"/>
        <v/>
      </c>
      <c r="P99" s="1298" t="str">
        <f t="shared" si="47"/>
        <v/>
      </c>
      <c r="Q99" s="1298" t="str">
        <f t="shared" si="48"/>
        <v/>
      </c>
      <c r="R99" s="1298" t="str">
        <f t="shared" si="49"/>
        <v/>
      </c>
      <c r="S99" s="1299" t="str">
        <f t="shared" si="50"/>
        <v/>
      </c>
      <c r="T99" s="1462"/>
      <c r="U99" s="1159" t="str">
        <f t="shared" si="51"/>
        <v/>
      </c>
      <c r="V99" s="1174" t="str">
        <f t="shared" si="52"/>
        <v/>
      </c>
      <c r="W99" s="736"/>
      <c r="X99" s="1174" t="str">
        <f t="shared" si="53"/>
        <v/>
      </c>
      <c r="Y99" s="1174" t="str">
        <f t="shared" si="54"/>
        <v/>
      </c>
      <c r="Z99" s="1174" t="str">
        <f t="shared" si="55"/>
        <v/>
      </c>
      <c r="AA99" s="1160" t="str">
        <f t="shared" si="56"/>
        <v/>
      </c>
      <c r="AB99" s="811"/>
    </row>
    <row r="100" spans="1:28" s="730" customFormat="1" ht="15" customHeight="1" x14ac:dyDescent="0.25">
      <c r="A100" s="812"/>
      <c r="B100" s="1319" t="str">
        <f>SUBSTITUTE('Credit risk (IRB)'!$B$61, "; of which:", "")</f>
        <v>Other assets</v>
      </c>
      <c r="C100" s="1791" t="str">
        <f>IF(AND('General Info'!$C$12="No", 'General Info'!$C$13="No"), 0, IF('General Info'!$C$14="No", 0, IF(AND(ISNUMBER($F$80), ISNUMBER($F$100),ISNUMBER('Credit risk (IRB)'!H61)), IF($F$80+$F$100&gt;0, $F$100/($F$80+$F$100) * 'Credit risk (IRB)'!H61, 0), "")))</f>
        <v/>
      </c>
      <c r="D100" s="1791" t="str">
        <f>IF(AND('General Info'!$C$12="No", 'General Info'!$C$13="No"), 0, IF('General Info'!$C$14="No", 0, IF(AND(ISNUMBER($F$80), ISNUMBER($F$100),ISNUMBER('Credit risk (IRB)'!L61)), IF($F$80+$F$100&gt;0, $F$100/($F$80+$F$100) * 'Credit risk (IRB)'!L61, 0), "")))</f>
        <v/>
      </c>
      <c r="E100" s="1791" t="str">
        <f>IF(AND('General Info'!$C$12="No", 'General Info'!$C$13="No"), 0, IF('General Info'!$C$14="No", 0, IF(AND(ISNUMBER($F$80), ISNUMBER($F$100),ISNUMBER('Credit risk (IRB)'!M61)), IF($F$80+$F$100&gt;0, $F$100/($F$80+$F$100) * 'Credit risk (IRB)'!M61, 0), "")))</f>
        <v/>
      </c>
      <c r="F100" s="870" t="str">
        <f>IF(OR(AND('General Info'!$C$12="No", 'General Info'!$C$13="No"), 'General Info'!$C$14="No"), 0, IF(ISNUMBER('Credit risk (IRB)'!CC61), 'Credit risk (IRB)'!CC61, ""))</f>
        <v/>
      </c>
      <c r="G100" s="870" t="str">
        <f>IF(OR(AND('General Info'!$C$12="No", 'General Info'!$C$13="No"), 'General Info'!$C$14="No"), 0, IF(ISNUMBER('Credit risk (IRB)'!CG61), 'Credit risk (IRB)'!CG61, ""))</f>
        <v/>
      </c>
      <c r="H100" s="744"/>
      <c r="I100" s="1791" t="str">
        <f>IF(AND('General Info'!$C$12="No", 'General Info'!$C$13="No"), 0, IF('General Info'!$C$14="No", 0, IF(AND(ISNUMBER($F$80), ISNUMBER($F$100),ISNUMBER('Credit risk (IRB)'!CM61)), IF($F$80+$F$100&gt;0, $F$100/($F$80+$F$100) * 'Credit risk (IRB)'!CM61, 0), "")))</f>
        <v/>
      </c>
      <c r="J100" s="1791" t="str">
        <f>IF(AND('General Info'!$C$12="No", 'General Info'!$C$13="No"), 0, IF('General Info'!$C$14="No", 0, IF(AND(ISNUMBER($F$80), ISNUMBER($F$100),ISNUMBER('Credit risk (IRB)'!CO61)), IF($F$80+$F$100&gt;0, $F$100/($F$80+$F$100) * 'Credit risk (IRB)'!CO61, 0), "")))</f>
        <v/>
      </c>
      <c r="K100" s="1462"/>
      <c r="L100" s="1297" t="str">
        <f t="shared" si="44"/>
        <v/>
      </c>
      <c r="M100" s="1299" t="str">
        <f t="shared" si="45"/>
        <v/>
      </c>
      <c r="N100" s="736"/>
      <c r="O100" s="1297" t="str">
        <f t="shared" si="46"/>
        <v/>
      </c>
      <c r="P100" s="1298" t="str">
        <f t="shared" si="47"/>
        <v/>
      </c>
      <c r="Q100" s="1298" t="str">
        <f t="shared" si="48"/>
        <v/>
      </c>
      <c r="R100" s="1298" t="str">
        <f t="shared" si="49"/>
        <v/>
      </c>
      <c r="S100" s="1299" t="str">
        <f t="shared" si="50"/>
        <v/>
      </c>
      <c r="T100" s="1462"/>
      <c r="U100" s="1159" t="str">
        <f t="shared" si="51"/>
        <v/>
      </c>
      <c r="V100" s="1174" t="str">
        <f t="shared" si="52"/>
        <v/>
      </c>
      <c r="W100" s="736"/>
      <c r="X100" s="1174" t="str">
        <f t="shared" si="53"/>
        <v/>
      </c>
      <c r="Y100" s="1174" t="str">
        <f t="shared" si="54"/>
        <v/>
      </c>
      <c r="Z100" s="1174" t="str">
        <f t="shared" si="55"/>
        <v/>
      </c>
      <c r="AA100" s="1160" t="str">
        <f t="shared" si="56"/>
        <v/>
      </c>
      <c r="AB100" s="811"/>
    </row>
    <row r="101" spans="1:28" s="730" customFormat="1" ht="15" customHeight="1" x14ac:dyDescent="0.25">
      <c r="A101" s="812"/>
      <c r="B101" s="1322" t="s">
        <v>1600</v>
      </c>
      <c r="C101" s="1323" t="str">
        <f>IF(AND(ISNUMBER(C86), ISNUMBER(C87), ISNUMBER(C88), ISNUMBER(C89), ISNUMBER(C90), ISNUMBER(C91), ISNUMBER(C92), ISNUMBER(C93), ISNUMBER(C94), ISNUMBER(C96), ISNUMBER(C97), ISNUMBER(C98), ISNUMBER(C99), ISNUMBER(C100)), SUM(C86:C94, C96:C100), "")</f>
        <v/>
      </c>
      <c r="D101" s="1323" t="str">
        <f>IF(AND(ISNUMBER(D86), ISNUMBER(D87), ISNUMBER(D88), ISNUMBER(D89), ISNUMBER(D90), ISNUMBER(D91), ISNUMBER(D92), ISNUMBER(D93), ISNUMBER(D94), ISNUMBER(D96), ISNUMBER(D97), ISNUMBER(D98), ISNUMBER(D99), ISNUMBER(D100)), SUM(D86:D94, D96:D100), "")</f>
        <v/>
      </c>
      <c r="E101" s="1323" t="str">
        <f>IF(AND(ISNUMBER(E86), ISNUMBER(E87), ISNUMBER(E88), ISNUMBER(E89), ISNUMBER(E90), ISNUMBER(E91), ISNUMBER(E92), ISNUMBER(E93), ISNUMBER(E94), ISNUMBER(E96), ISNUMBER(E97), ISNUMBER(E98), ISNUMBER(E99), ISNUMBER(E100)), SUM(E86:E94, E96:E100), "")</f>
        <v/>
      </c>
      <c r="F101" s="1323" t="str">
        <f>IF(AND(ISNUMBER(F86), ISNUMBER(F87), ISNUMBER(F88), ISNUMBER(F89), ISNUMBER(F90), ISNUMBER(F91), ISNUMBER(F92), ISNUMBER(F93), ISNUMBER(F94), ISNUMBER(F96), ISNUMBER(F97), ISNUMBER(F98), ISNUMBER(F99), ISNUMBER(F100)), SUM(F86:F94, F96:F100), "")</f>
        <v/>
      </c>
      <c r="G101" s="1323" t="str">
        <f>IF(AND(ISNUMBER(G86), ISNUMBER(G87), ISNUMBER(G88), ISNUMBER(G89), ISNUMBER(G90), ISNUMBER(G91), ISNUMBER(G92), ISNUMBER(G93), ISNUMBER(G94), ISNUMBER(G96), ISNUMBER(G97), ISNUMBER(G98), ISNUMBER(G99), ISNUMBER(G100)), SUM(G86:G94, G96:G100), "")</f>
        <v/>
      </c>
      <c r="H101" s="753"/>
      <c r="I101" s="1323" t="str">
        <f>IF(AND(ISNUMBER(I86), ISNUMBER(I87), ISNUMBER(I88), ISNUMBER(I89), ISNUMBER(I90), ISNUMBER(I91), ISNUMBER(I92), ISNUMBER(I93), ISNUMBER(I94), ISNUMBER(I96), ISNUMBER(I97), ISNUMBER(I98), ISNUMBER(I99), ISNUMBER(I100)), SUM(I86:I94, I96:I100), "")</f>
        <v/>
      </c>
      <c r="J101" s="1321" t="str">
        <f>IF(AND(ISNUMBER(J86), ISNUMBER(J87), ISNUMBER(J88), ISNUMBER(J89), ISNUMBER(J90), ISNUMBER(J91), ISNUMBER(J92), ISNUMBER(J93), ISNUMBER(J94), ISNUMBER(J96), ISNUMBER(J97), ISNUMBER(J98), ISNUMBER(J99), ISNUMBER(J100)), SUM(J86:J94, J96:J100), "")</f>
        <v/>
      </c>
      <c r="K101" s="1462"/>
      <c r="L101" s="1333" t="str">
        <f t="shared" ref="L101" si="57">IF(AND(ISNUMBER(C101),ISNUMBER(F101)),IF(AND(C101&lt;&gt;0,F101&lt;&gt;0),((F101-C101)/C101),"EAD=0"),"")</f>
        <v/>
      </c>
      <c r="M101" s="1336" t="str">
        <f t="shared" ref="M101" si="58">IF(AND(ISNUMBER(D101),ISNUMBER(G101)),IF(AND(D101&lt;&gt;0,G101&lt;&gt;0),((G101-D101)/D101),"RWA=0"),"")</f>
        <v/>
      </c>
      <c r="N101" s="753"/>
      <c r="O101" s="1336" t="str">
        <f t="shared" ref="O101" si="59">IF(AND(ISNUMBER(F101),ISNUMBER(I101)),IF(AND(F101&lt;&gt;0,I101&lt;&gt;0),((I101-F101)/F101),"EAD=0"),"")</f>
        <v/>
      </c>
      <c r="P101" s="1336" t="str">
        <f t="shared" ref="P101" si="60">IF(AND(ISNUMBER(G101),ISNUMBER(J101)),IF(AND(G101&lt;&gt;0,J101&lt;&gt;0),((J101-G101)/G101),"RWA=0"),"")</f>
        <v/>
      </c>
      <c r="Q101" s="1336" t="str">
        <f t="shared" ref="Q101" si="61">IF(AND(ISNUMBER(C101),ISNUMBER(D101)), IF(AND(C101&lt;&gt;0,D101&lt;&gt;0), (D101/C101), "EAD,RWA=0"),"")</f>
        <v/>
      </c>
      <c r="R101" s="1336" t="str">
        <f t="shared" ref="R101" si="62">IF(AND(ISNUMBER(F101),ISNUMBER(G101)), IF(AND(F101&lt;&gt;0,G101&lt;&gt;0), (G101/F101), "EAD,RWA=0"),"")</f>
        <v/>
      </c>
      <c r="S101" s="1334" t="str">
        <f t="shared" ref="S101" si="63">IF(AND(ISNUMBER(I101),ISNUMBER(J101)), IF(AND(I101&lt;&gt;0,J101&lt;&gt;0), (J101/I101), "EAD,RWA=0"),"")</f>
        <v/>
      </c>
      <c r="T101" s="1462"/>
      <c r="U101" s="1685" t="str">
        <f t="shared" si="51"/>
        <v/>
      </c>
      <c r="V101" s="1186" t="str">
        <f t="shared" si="52"/>
        <v/>
      </c>
      <c r="W101" s="775"/>
      <c r="X101" s="1186" t="str">
        <f t="shared" si="53"/>
        <v/>
      </c>
      <c r="Y101" s="1186" t="str">
        <f t="shared" si="54"/>
        <v/>
      </c>
      <c r="Z101" s="1186" t="str">
        <f t="shared" si="55"/>
        <v/>
      </c>
      <c r="AA101" s="1686" t="str">
        <f t="shared" si="56"/>
        <v/>
      </c>
      <c r="AB101" s="811"/>
    </row>
    <row r="102" spans="1:28" s="730" customFormat="1" ht="15" customHeight="1" x14ac:dyDescent="0.25">
      <c r="A102" s="812"/>
      <c r="C102" s="1687"/>
      <c r="D102" s="281"/>
      <c r="E102" s="281"/>
      <c r="F102" s="281"/>
      <c r="G102" s="281"/>
      <c r="H102" s="281"/>
      <c r="I102" s="281"/>
      <c r="J102" s="281"/>
      <c r="L102" s="281"/>
      <c r="M102" s="281"/>
      <c r="N102" s="281"/>
      <c r="O102" s="281"/>
      <c r="P102" s="281"/>
      <c r="Q102" s="281"/>
      <c r="R102" s="281"/>
      <c r="S102" s="281"/>
      <c r="U102" s="281"/>
      <c r="V102" s="281"/>
      <c r="W102" s="281"/>
      <c r="X102" s="281"/>
      <c r="Y102" s="281"/>
      <c r="Z102" s="281"/>
      <c r="AA102" s="281"/>
      <c r="AB102" s="811"/>
    </row>
    <row r="103" spans="1:28" s="1444" customFormat="1" ht="60" customHeight="1" x14ac:dyDescent="0.25">
      <c r="A103" s="1388" t="s">
        <v>1315</v>
      </c>
      <c r="B103" s="1109"/>
      <c r="C103" s="1203"/>
      <c r="D103" s="1108"/>
      <c r="E103" s="1108"/>
      <c r="F103" s="1108"/>
      <c r="G103" s="1108"/>
      <c r="H103" s="1108"/>
      <c r="I103" s="1108"/>
      <c r="J103" s="1108"/>
      <c r="K103" s="1108"/>
      <c r="L103" s="1108"/>
      <c r="M103" s="1108"/>
      <c r="N103" s="1108"/>
      <c r="O103" s="1108"/>
      <c r="P103" s="1108"/>
      <c r="Q103" s="1108"/>
      <c r="R103" s="1108"/>
      <c r="S103" s="1108"/>
      <c r="T103" s="1108"/>
      <c r="U103" s="1108"/>
      <c r="V103" s="1108"/>
      <c r="AB103" s="1447"/>
    </row>
    <row r="104" spans="1:28" s="730" customFormat="1" ht="15" customHeight="1" x14ac:dyDescent="0.25">
      <c r="A104" s="812"/>
      <c r="B104" s="2261" t="s">
        <v>1316</v>
      </c>
      <c r="C104" s="2268" t="s">
        <v>1096</v>
      </c>
      <c r="D104" s="2269"/>
      <c r="E104" s="2269"/>
      <c r="F104" s="2231" t="s">
        <v>1097</v>
      </c>
      <c r="G104" s="2232"/>
      <c r="H104" s="2233"/>
      <c r="I104" s="2273" t="s">
        <v>1314</v>
      </c>
      <c r="J104" s="2253"/>
      <c r="K104" s="166"/>
      <c r="L104" s="2242" t="s">
        <v>1098</v>
      </c>
      <c r="M104" s="2242"/>
      <c r="N104" s="2242"/>
      <c r="O104" s="2242"/>
      <c r="P104" s="2243"/>
      <c r="Q104" s="281"/>
      <c r="R104" s="281"/>
      <c r="S104" s="281"/>
      <c r="T104" s="1193"/>
      <c r="U104" s="281"/>
      <c r="V104" s="281"/>
      <c r="W104" s="281"/>
      <c r="X104" s="281"/>
      <c r="Y104" s="281"/>
      <c r="Z104" s="281"/>
      <c r="AA104" s="281"/>
      <c r="AB104" s="811"/>
    </row>
    <row r="105" spans="1:28" s="730" customFormat="1" ht="30" customHeight="1" x14ac:dyDescent="0.25">
      <c r="A105" s="812"/>
      <c r="B105" s="2249"/>
      <c r="C105" s="2270"/>
      <c r="D105" s="2271"/>
      <c r="E105" s="2271"/>
      <c r="F105" s="2234"/>
      <c r="G105" s="2235"/>
      <c r="H105" s="2236"/>
      <c r="I105" s="2274"/>
      <c r="J105" s="2255"/>
      <c r="K105" s="166"/>
      <c r="L105" s="2278" t="s">
        <v>1099</v>
      </c>
      <c r="M105" s="2279"/>
      <c r="N105" s="2279"/>
      <c r="O105" s="2280" t="s">
        <v>1769</v>
      </c>
      <c r="P105" s="2281"/>
      <c r="Q105" s="281"/>
      <c r="R105" s="281"/>
      <c r="S105" s="281"/>
      <c r="T105" s="1193"/>
      <c r="U105" s="281"/>
      <c r="V105" s="281"/>
      <c r="W105" s="281"/>
      <c r="X105" s="281"/>
      <c r="Y105" s="281"/>
      <c r="Z105" s="281"/>
      <c r="AA105" s="281"/>
      <c r="AB105" s="811"/>
    </row>
    <row r="106" spans="1:28" s="730" customFormat="1" ht="45" customHeight="1" x14ac:dyDescent="0.25">
      <c r="A106" s="1224"/>
      <c r="B106" s="2262"/>
      <c r="C106" s="1610" t="s">
        <v>1039</v>
      </c>
      <c r="D106" s="1611" t="s">
        <v>43</v>
      </c>
      <c r="E106" s="1611" t="s">
        <v>1081</v>
      </c>
      <c r="F106" s="1624" t="s">
        <v>1039</v>
      </c>
      <c r="G106" s="1611" t="s">
        <v>43</v>
      </c>
      <c r="H106" s="1611" t="s">
        <v>1081</v>
      </c>
      <c r="I106" s="1623" t="s">
        <v>1039</v>
      </c>
      <c r="J106" s="1612" t="s">
        <v>43</v>
      </c>
      <c r="K106" s="166"/>
      <c r="L106" s="1610" t="s">
        <v>1100</v>
      </c>
      <c r="M106" s="1611" t="s">
        <v>1101</v>
      </c>
      <c r="N106" s="1611" t="s">
        <v>1102</v>
      </c>
      <c r="O106" s="1611" t="s">
        <v>1103</v>
      </c>
      <c r="P106" s="1612" t="s">
        <v>1101</v>
      </c>
      <c r="Q106" s="281"/>
      <c r="R106" s="281"/>
      <c r="S106" s="281"/>
      <c r="T106" s="1613"/>
      <c r="U106" s="281"/>
      <c r="V106" s="281"/>
      <c r="W106" s="281"/>
      <c r="X106" s="281"/>
      <c r="Y106" s="281"/>
      <c r="Z106" s="281"/>
      <c r="AA106" s="281"/>
      <c r="AB106" s="811"/>
    </row>
    <row r="107" spans="1:28" s="816" customFormat="1" ht="15" customHeight="1" x14ac:dyDescent="0.25">
      <c r="A107" s="812"/>
      <c r="B107" s="1046" t="s">
        <v>253</v>
      </c>
      <c r="C107" s="1688" t="str">
        <f t="shared" ref="C107:J107" si="64">IF(ISNUMBER(C38), C38, "")</f>
        <v/>
      </c>
      <c r="D107" s="1689" t="str">
        <f t="shared" si="64"/>
        <v/>
      </c>
      <c r="E107" s="1689" t="str">
        <f t="shared" si="64"/>
        <v/>
      </c>
      <c r="F107" s="1690" t="str">
        <f t="shared" si="64"/>
        <v/>
      </c>
      <c r="G107" s="1689" t="str">
        <f t="shared" si="64"/>
        <v/>
      </c>
      <c r="H107" s="1689" t="str">
        <f t="shared" si="64"/>
        <v/>
      </c>
      <c r="I107" s="1689" t="str">
        <f t="shared" si="64"/>
        <v/>
      </c>
      <c r="J107" s="1690" t="str">
        <f t="shared" si="64"/>
        <v/>
      </c>
      <c r="K107" s="166"/>
      <c r="L107" s="1294" t="str">
        <f>IF(AND(ISNUMBER(C107),ISNUMBER(F107)),IF(AND(C107&lt;&gt;0,F107&lt;&gt;0),((F107-C107)/C107),"EAD=0"),"")</f>
        <v/>
      </c>
      <c r="M107" s="1295" t="str">
        <f>IF(AND(ISNUMBER(D107), ISNUMBER(G107)), IF(AND(D107&lt;&gt;0, G107&lt;&gt;0), ((G107-D107)/D107), "RWA=0"), "")</f>
        <v/>
      </c>
      <c r="N107" s="1295" t="str">
        <f>IF(AND(ISNUMBER(E107),ISNUMBER(H107)),IF(AND(E107&lt;&gt;0,H107&lt;&gt;0),((H107-E107)/E107),"EL=0"),"")</f>
        <v/>
      </c>
      <c r="O107" s="1295" t="str">
        <f>IF(AND(ISNUMBER(F107),ISNUMBER(I107)),IF(AND(F107&lt;&gt;0,I107&lt;&gt;0),((I107-F107)/F107),"EAD=0"),"")</f>
        <v/>
      </c>
      <c r="P107" s="1296" t="str">
        <f>IF(AND(ISNUMBER(G107),ISNUMBER(J107)),IF(AND(G107&lt;&gt;0,J107&lt;&gt;0),((J107-G107)/G107),"RWA=0"),"")</f>
        <v/>
      </c>
      <c r="Q107" s="281"/>
      <c r="R107" s="281"/>
      <c r="S107" s="281"/>
      <c r="T107" s="730"/>
      <c r="U107" s="281"/>
      <c r="V107" s="281"/>
      <c r="W107" s="281"/>
      <c r="X107" s="281"/>
      <c r="Y107" s="281"/>
      <c r="Z107" s="281"/>
      <c r="AA107" s="281"/>
      <c r="AB107" s="811"/>
    </row>
    <row r="108" spans="1:28" s="339" customFormat="1" ht="15" customHeight="1" x14ac:dyDescent="0.25">
      <c r="A108" s="586"/>
      <c r="B108" s="1211" t="s">
        <v>1329</v>
      </c>
      <c r="C108" s="1691"/>
      <c r="D108" s="351" t="str">
        <f>IF(ISNUMBER('CCR and CVA'!C63), 12.5*'CCR and CVA'!C63, "")</f>
        <v/>
      </c>
      <c r="E108" s="1692"/>
      <c r="F108" s="1693"/>
      <c r="G108" s="351" t="str">
        <f>IF(ISNUMBER('CCR and CVA'!C112), 12.5*'CCR and CVA'!C112, "")</f>
        <v/>
      </c>
      <c r="H108" s="1693"/>
      <c r="I108" s="1693"/>
      <c r="J108" s="279" t="str">
        <f>IF(ISNUMBER('CCR and CVA'!D112), 12.5*'CCR and CVA'!D112, "")</f>
        <v/>
      </c>
      <c r="K108" s="166"/>
      <c r="L108" s="1694"/>
      <c r="M108" s="1298" t="str">
        <f>IF(AND(ISNUMBER(D108), ISNUMBER(G108)), IF(AND(D108&lt;&gt;0, G108&lt;&gt;0), ((G108-D108)/D108), "RWA=0"), "")</f>
        <v/>
      </c>
      <c r="N108" s="1695"/>
      <c r="O108" s="1695"/>
      <c r="P108" s="1299" t="str">
        <f>IF(AND(ISNUMBER(G108),ISNUMBER(J108)),IF(AND(G108&lt;&gt;0,J108&lt;&gt;0),((J108-G108)/G108),"RWA=0"),"")</f>
        <v/>
      </c>
      <c r="Q108" s="281"/>
      <c r="R108" s="281"/>
      <c r="S108" s="281"/>
      <c r="T108" s="266"/>
      <c r="AB108" s="1156"/>
    </row>
    <row r="109" spans="1:28" s="339" customFormat="1" ht="15" customHeight="1" x14ac:dyDescent="0.25">
      <c r="A109" s="586"/>
      <c r="B109" s="937" t="s">
        <v>319</v>
      </c>
      <c r="C109" s="1696"/>
      <c r="D109" s="351" t="str">
        <f>IF(AND('General Info'!$C$48="No", 'General Info'!$C$49="No"), 0, IF(ISNUMBER(TB!G5), 12.5*TB!G5, ""))</f>
        <v/>
      </c>
      <c r="E109" s="1695"/>
      <c r="F109" s="1697"/>
      <c r="G109" s="351" t="str">
        <f>IF(AND('General Info'!$D$48="No", 'General Info'!$D$49="No"), 0, IF(ISNUMBER(TB!G6), 12.5*TB!G6, ""))</f>
        <v/>
      </c>
      <c r="H109" s="1697"/>
      <c r="I109" s="1697"/>
      <c r="J109" s="279" t="str">
        <f>IF(AND('General Info'!$D$48="No", 'General Info'!$D$49="No"), 0, IF('General Info'!D48=Parameters!D527, IF(ISNUMBER(TB!G6), 12.5*TB!G6, ""), IF(ISNUMBER(TB!G7), 12.5*TB!G7, "")))</f>
        <v/>
      </c>
      <c r="K109" s="166"/>
      <c r="L109" s="1694"/>
      <c r="M109" s="1298" t="str">
        <f>IF(AND(ISNUMBER(D109), ISNUMBER(G109)), IF(AND(D109&lt;&gt;0, G109&lt;&gt;0), ((G109-D109)/D109), "RWA=0"), "")</f>
        <v/>
      </c>
      <c r="N109" s="1695"/>
      <c r="O109" s="1695"/>
      <c r="P109" s="1299" t="str">
        <f>IF(AND(ISNUMBER(G109),ISNUMBER(J109)),IF(AND(G109&lt;&gt;0,J109&lt;&gt;0),((J109-G109)/G109),"RWA=0"),"")</f>
        <v/>
      </c>
      <c r="Q109" s="281"/>
      <c r="R109" s="281"/>
      <c r="S109" s="281"/>
      <c r="T109" s="266"/>
      <c r="AB109" s="1156"/>
    </row>
    <row r="110" spans="1:28" s="339" customFormat="1" ht="15" customHeight="1" x14ac:dyDescent="0.25">
      <c r="A110" s="586"/>
      <c r="B110" s="937" t="s">
        <v>446</v>
      </c>
      <c r="C110" s="1696"/>
      <c r="D110" s="351" t="str">
        <f>IF(AND(ISNUMBER(OpRisk!N85), ISNUMBER(OpRisk!N90)), OpRisk!N85+OpRisk!N90,"")</f>
        <v/>
      </c>
      <c r="E110" s="1695"/>
      <c r="F110" s="1697"/>
      <c r="G110" s="351" t="str">
        <f>IF(AND(ISNUMBER(OpRisk!N97), ISNUMBER(OpRisk!N98)), OpRisk!N97+OpRisk!N98, "")</f>
        <v/>
      </c>
      <c r="H110" s="1697"/>
      <c r="I110" s="1697"/>
      <c r="J110" s="279" t="str">
        <f>IF(AND(ISNUMBER(OpRisk!N97), ISNUMBER(OpRisk!N98)), OpRisk!N97+OpRisk!N98, "")</f>
        <v/>
      </c>
      <c r="K110" s="166"/>
      <c r="L110" s="1694"/>
      <c r="M110" s="1298" t="str">
        <f>IF(AND(ISNUMBER(D110), ISNUMBER(G110)), IF(AND(D110&lt;&gt;0, G110&lt;&gt;0), ((G110-D110)/D110), "RWA=0"), "")</f>
        <v/>
      </c>
      <c r="N110" s="1695"/>
      <c r="O110" s="1695"/>
      <c r="P110" s="1697"/>
      <c r="Q110" s="281"/>
      <c r="R110" s="281"/>
      <c r="S110" s="281"/>
      <c r="T110" s="266"/>
      <c r="AB110" s="1156"/>
    </row>
    <row r="111" spans="1:28" s="339" customFormat="1" ht="15" hidden="1" customHeight="1" x14ac:dyDescent="0.25">
      <c r="A111" s="586"/>
      <c r="B111" s="937" t="s">
        <v>133</v>
      </c>
      <c r="C111" s="1696"/>
      <c r="D111" s="1698"/>
      <c r="E111" s="1695"/>
      <c r="F111" s="1697"/>
      <c r="G111" s="1698"/>
      <c r="H111" s="1697"/>
      <c r="I111" s="1697"/>
      <c r="J111" s="1699"/>
      <c r="K111" s="166"/>
      <c r="L111" s="1694"/>
      <c r="M111" s="1695"/>
      <c r="N111" s="1695"/>
      <c r="O111" s="1695"/>
      <c r="P111" s="1695"/>
      <c r="Q111" s="281"/>
      <c r="R111" s="281"/>
      <c r="S111" s="281"/>
      <c r="T111" s="266"/>
      <c r="AB111" s="1156"/>
    </row>
    <row r="112" spans="1:28" s="339" customFormat="1" ht="15" customHeight="1" x14ac:dyDescent="0.25">
      <c r="A112" s="586"/>
      <c r="B112" s="937" t="s">
        <v>134</v>
      </c>
      <c r="C112" s="1700"/>
      <c r="D112" s="867"/>
      <c r="E112" s="1701"/>
      <c r="F112" s="1702"/>
      <c r="G112" s="1230"/>
      <c r="H112" s="1702"/>
      <c r="I112" s="1702"/>
      <c r="J112" s="1557"/>
      <c r="K112" s="166"/>
      <c r="L112" s="1703"/>
      <c r="M112" s="1302" t="str">
        <f>IF(AND(ISNUMBER(D112), ISNUMBER(G112)), IF(AND(D112&lt;&gt;0, G112&lt;&gt;0), ((G112-D112)/D112), "RWA=0"), "")</f>
        <v/>
      </c>
      <c r="N112" s="1701"/>
      <c r="O112" s="1701"/>
      <c r="P112" s="1303" t="str">
        <f>IF(AND(ISNUMBER(G112),ISNUMBER(J112)),IF(AND(G112&lt;&gt;0,J112&lt;&gt;0),((J112-G112)/G112),"RWA=0"),"")</f>
        <v/>
      </c>
      <c r="Q112" s="281"/>
      <c r="R112" s="281"/>
      <c r="S112" s="281"/>
      <c r="T112" s="266"/>
      <c r="AB112" s="1156"/>
    </row>
    <row r="113" spans="1:28" s="339" customFormat="1" ht="15" customHeight="1" x14ac:dyDescent="0.25">
      <c r="A113" s="586"/>
      <c r="B113" s="1324" t="s">
        <v>1295</v>
      </c>
      <c r="C113" s="1704"/>
      <c r="D113" s="1316" t="str">
        <f>IF(AND(ISNUMBER(D107), ISNUMBER(D108), ISNUMBER(D109), ISNUMBER(D110), ISNUMBER(D112)), SUM(D107:D110, D112), "")</f>
        <v/>
      </c>
      <c r="E113" s="1705"/>
      <c r="F113" s="1705"/>
      <c r="G113" s="1316" t="str">
        <f>IF(AND(ISNUMBER(G107), ISNUMBER(G108), ISNUMBER(G109), ISNUMBER(G110), ISNUMBER(G112)), SUM(G107:G110, G112), "")</f>
        <v/>
      </c>
      <c r="H113" s="1705"/>
      <c r="I113" s="1705"/>
      <c r="J113" s="1321" t="str">
        <f>IF(AND(ISNUMBER(J107), ISNUMBER(J108), ISNUMBER(J109), ISNUMBER(J110), ISNUMBER(J112)), SUM(J107:J110, J112), "")</f>
        <v/>
      </c>
      <c r="K113" s="166"/>
      <c r="L113" s="1704"/>
      <c r="M113" s="1336" t="str">
        <f>IF(AND(ISNUMBER(D113), ISNUMBER(G113)), IF(AND(D113&lt;&gt;0, G113&lt;&gt;0), ((G113-D113)/D113), "RWA=0"), "")</f>
        <v/>
      </c>
      <c r="N113" s="1705"/>
      <c r="O113" s="1705"/>
      <c r="P113" s="1334" t="str">
        <f>IF(AND(ISNUMBER(G113),ISNUMBER(J113)),IF(AND(G113&lt;&gt;0,J113&lt;&gt;0),((J113-G113)/G113),"RWA=0"),"")</f>
        <v/>
      </c>
      <c r="Q113" s="281"/>
      <c r="R113" s="281"/>
      <c r="S113" s="281"/>
      <c r="T113" s="267"/>
      <c r="AB113" s="1156"/>
    </row>
    <row r="114" spans="1:28" s="780" customFormat="1" ht="15" customHeight="1" x14ac:dyDescent="0.25">
      <c r="A114" s="1706"/>
      <c r="B114" s="1168"/>
      <c r="C114" s="1168"/>
      <c r="D114" s="1168"/>
      <c r="E114" s="1168"/>
      <c r="F114" s="1168"/>
      <c r="G114" s="1168"/>
      <c r="H114" s="1168"/>
      <c r="I114" s="1168"/>
      <c r="J114" s="1168"/>
      <c r="K114" s="1207"/>
      <c r="L114" s="1168"/>
      <c r="M114" s="1168"/>
      <c r="N114" s="1168"/>
      <c r="O114" s="1168"/>
      <c r="P114" s="1168"/>
      <c r="Q114" s="1168"/>
      <c r="R114" s="1168"/>
      <c r="S114" s="1168"/>
      <c r="T114" s="1168"/>
      <c r="AB114" s="1448"/>
    </row>
    <row r="115" spans="1:28" s="339" customFormat="1" ht="60" customHeight="1" x14ac:dyDescent="0.25">
      <c r="A115" s="2017" t="s">
        <v>1317</v>
      </c>
      <c r="B115" s="175"/>
      <c r="C115" s="176"/>
      <c r="D115" s="166"/>
      <c r="E115" s="166"/>
      <c r="F115" s="166"/>
      <c r="G115" s="166"/>
      <c r="H115" s="166"/>
      <c r="I115" s="166"/>
      <c r="J115" s="166"/>
      <c r="K115" s="166"/>
      <c r="L115" s="166"/>
      <c r="M115" s="166"/>
      <c r="N115" s="166"/>
      <c r="O115" s="166"/>
      <c r="P115" s="166"/>
      <c r="Q115" s="166"/>
      <c r="R115" s="166"/>
      <c r="S115" s="166"/>
      <c r="T115" s="166"/>
      <c r="AB115" s="1156"/>
    </row>
    <row r="116" spans="1:28" s="339" customFormat="1" ht="15" customHeight="1" x14ac:dyDescent="0.25">
      <c r="A116" s="1707"/>
      <c r="B116" s="1708"/>
      <c r="C116" s="1708"/>
      <c r="D116" s="2290" t="s">
        <v>43</v>
      </c>
      <c r="E116" s="2290"/>
      <c r="F116" s="730"/>
      <c r="G116" s="730"/>
      <c r="H116" s="730"/>
      <c r="I116" s="267"/>
      <c r="J116" s="267"/>
      <c r="K116" s="267"/>
      <c r="L116" s="267"/>
      <c r="M116" s="267"/>
      <c r="N116" s="267"/>
      <c r="O116" s="267"/>
      <c r="P116" s="267"/>
      <c r="Q116" s="267"/>
      <c r="R116" s="267"/>
      <c r="S116" s="267"/>
      <c r="T116" s="267"/>
      <c r="AB116" s="1156"/>
    </row>
    <row r="117" spans="1:28" s="339" customFormat="1" ht="30" customHeight="1" x14ac:dyDescent="0.25">
      <c r="A117" s="1452"/>
      <c r="B117" s="1709"/>
      <c r="C117" s="1709"/>
      <c r="D117" s="1148" t="s">
        <v>261</v>
      </c>
      <c r="E117" s="1129" t="s">
        <v>305</v>
      </c>
      <c r="F117" s="730"/>
      <c r="G117" s="730"/>
      <c r="H117" s="730"/>
      <c r="I117" s="267"/>
      <c r="J117" s="267"/>
      <c r="K117" s="267"/>
      <c r="L117" s="267"/>
      <c r="M117" s="267"/>
      <c r="N117" s="267"/>
      <c r="O117" s="267"/>
      <c r="P117" s="267"/>
      <c r="Q117" s="267"/>
      <c r="R117" s="267"/>
      <c r="S117" s="267"/>
      <c r="T117" s="266"/>
      <c r="AB117" s="1156"/>
    </row>
    <row r="118" spans="1:28" s="339" customFormat="1" ht="15" customHeight="1" x14ac:dyDescent="0.25">
      <c r="A118" s="1452"/>
      <c r="B118" s="2285" t="s">
        <v>781</v>
      </c>
      <c r="C118" s="2285"/>
      <c r="D118" s="1209" t="str">
        <f>Parameters!$F$8</f>
        <v>Yes</v>
      </c>
      <c r="E118" s="1710"/>
      <c r="F118" s="730"/>
      <c r="G118" s="730"/>
      <c r="H118" s="730"/>
      <c r="I118" s="267"/>
      <c r="J118" s="267"/>
      <c r="K118" s="267"/>
      <c r="L118" s="267"/>
      <c r="M118" s="267"/>
      <c r="N118" s="267"/>
      <c r="O118" s="267"/>
      <c r="P118" s="267"/>
      <c r="Q118" s="267"/>
      <c r="R118" s="267"/>
      <c r="S118" s="267"/>
      <c r="T118" s="266"/>
      <c r="AB118" s="1156"/>
    </row>
    <row r="119" spans="1:28" s="339" customFormat="1" ht="15" customHeight="1" x14ac:dyDescent="0.25">
      <c r="A119" s="1707"/>
      <c r="B119" s="2291" t="s">
        <v>71</v>
      </c>
      <c r="C119" s="2291"/>
      <c r="D119" s="1711"/>
      <c r="E119" s="1696"/>
      <c r="F119" s="730"/>
      <c r="G119" s="730"/>
      <c r="H119" s="730"/>
      <c r="I119" s="267"/>
      <c r="J119" s="267"/>
      <c r="K119" s="267"/>
      <c r="L119" s="267"/>
      <c r="M119" s="267"/>
      <c r="N119" s="267"/>
      <c r="O119" s="267"/>
      <c r="P119" s="267"/>
      <c r="Q119" s="267"/>
      <c r="R119" s="267"/>
      <c r="S119" s="267"/>
      <c r="T119" s="267"/>
      <c r="AB119" s="1156"/>
    </row>
    <row r="120" spans="1:28" s="339" customFormat="1" ht="15" customHeight="1" x14ac:dyDescent="0.25">
      <c r="A120" s="1707"/>
      <c r="B120" s="2292" t="s">
        <v>307</v>
      </c>
      <c r="C120" s="2292"/>
      <c r="D120" s="1700"/>
      <c r="E120" s="1712" t="str">
        <f>IF(AND(ISNUMBER(DefCap!F64),ISNUMBER(DefCap!F81),ISNUMBER(DefCap!F104)),DefCap!F64+DefCap!F81+DefCap!F104,"")</f>
        <v/>
      </c>
      <c r="F120" s="730"/>
      <c r="G120" s="730"/>
      <c r="H120" s="730"/>
      <c r="I120" s="267"/>
      <c r="J120" s="267"/>
      <c r="K120" s="267"/>
      <c r="L120" s="267"/>
      <c r="M120" s="267"/>
      <c r="N120" s="267"/>
      <c r="O120" s="267"/>
      <c r="P120" s="267"/>
      <c r="Q120" s="267"/>
      <c r="R120" s="267"/>
      <c r="S120" s="267"/>
      <c r="T120" s="267"/>
      <c r="AB120" s="1156"/>
    </row>
    <row r="121" spans="1:28" s="339" customFormat="1" ht="15" customHeight="1" x14ac:dyDescent="0.25">
      <c r="A121" s="1707"/>
      <c r="B121" s="2292" t="s">
        <v>317</v>
      </c>
      <c r="C121" s="2292"/>
      <c r="D121" s="1713"/>
      <c r="E121" s="1696"/>
      <c r="F121" s="730"/>
      <c r="G121" s="730"/>
      <c r="H121" s="730"/>
      <c r="I121" s="267"/>
      <c r="J121" s="267"/>
      <c r="K121" s="267"/>
      <c r="L121" s="267"/>
      <c r="M121" s="267"/>
      <c r="N121" s="267"/>
      <c r="O121" s="267"/>
      <c r="P121" s="267"/>
      <c r="Q121" s="267"/>
      <c r="R121" s="267"/>
      <c r="S121" s="267"/>
      <c r="T121" s="267"/>
      <c r="AB121" s="1156"/>
    </row>
    <row r="122" spans="1:28" s="339" customFormat="1" ht="15" customHeight="1" x14ac:dyDescent="0.25">
      <c r="A122" s="1707"/>
      <c r="B122" s="2293" t="s">
        <v>318</v>
      </c>
      <c r="C122" s="2293"/>
      <c r="D122" s="1714"/>
      <c r="E122" s="1715"/>
      <c r="F122" s="730"/>
      <c r="G122" s="730"/>
      <c r="H122" s="730"/>
      <c r="I122" s="267"/>
      <c r="J122" s="267"/>
      <c r="K122" s="267"/>
      <c r="L122" s="267"/>
      <c r="M122" s="267"/>
      <c r="N122" s="267"/>
      <c r="O122" s="267"/>
      <c r="P122" s="267"/>
      <c r="Q122" s="267"/>
      <c r="R122" s="267"/>
      <c r="S122" s="267"/>
      <c r="T122" s="267"/>
      <c r="AB122" s="1156"/>
    </row>
    <row r="123" spans="1:28" s="780" customFormat="1" ht="15" customHeight="1" x14ac:dyDescent="0.25">
      <c r="A123" s="1204"/>
      <c r="B123" s="938"/>
      <c r="C123" s="1709"/>
      <c r="D123" s="1168"/>
      <c r="E123" s="1168"/>
      <c r="F123" s="1168"/>
      <c r="G123" s="1168"/>
      <c r="H123" s="1168"/>
      <c r="I123" s="1168"/>
      <c r="J123" s="1168"/>
      <c r="K123" s="1168"/>
      <c r="L123" s="1168"/>
      <c r="M123" s="1168"/>
      <c r="N123" s="1168"/>
      <c r="O123" s="1168"/>
      <c r="P123" s="1168"/>
      <c r="Q123" s="1168"/>
      <c r="R123" s="1168"/>
      <c r="S123" s="1168"/>
      <c r="T123" s="1168"/>
      <c r="AB123" s="1448"/>
    </row>
    <row r="124" spans="1:28" s="339" customFormat="1" ht="60" customHeight="1" x14ac:dyDescent="0.25">
      <c r="A124" s="2017" t="s">
        <v>1318</v>
      </c>
      <c r="B124" s="175"/>
      <c r="C124" s="176"/>
      <c r="D124" s="166"/>
      <c r="E124" s="166"/>
      <c r="F124" s="166"/>
      <c r="G124" s="166"/>
      <c r="H124" s="166"/>
      <c r="I124" s="166"/>
      <c r="J124" s="166"/>
      <c r="K124" s="166"/>
      <c r="L124" s="166"/>
      <c r="M124" s="166"/>
      <c r="N124" s="166"/>
      <c r="O124" s="166"/>
      <c r="P124" s="166"/>
      <c r="Q124" s="166"/>
      <c r="R124" s="166"/>
      <c r="S124" s="166"/>
      <c r="T124" s="166"/>
      <c r="AB124" s="1156"/>
    </row>
    <row r="125" spans="1:28" s="339" customFormat="1" ht="15" customHeight="1" x14ac:dyDescent="0.25">
      <c r="A125" s="586"/>
      <c r="B125" s="2288"/>
      <c r="C125" s="2290" t="s">
        <v>1320</v>
      </c>
      <c r="D125" s="2290"/>
      <c r="E125" s="2290"/>
      <c r="F125" s="1626"/>
      <c r="G125" s="1622" t="s">
        <v>1321</v>
      </c>
      <c r="H125" s="1626"/>
      <c r="I125" s="1626"/>
      <c r="J125" s="1974" t="s">
        <v>1321</v>
      </c>
      <c r="K125" s="1626"/>
      <c r="L125" s="1626"/>
      <c r="M125" s="1626"/>
      <c r="N125" s="1626"/>
      <c r="O125" s="1626"/>
      <c r="P125" s="1626"/>
      <c r="Q125" s="1626"/>
      <c r="R125" s="1626"/>
      <c r="S125" s="1626"/>
      <c r="T125" s="267"/>
      <c r="AB125" s="1156"/>
    </row>
    <row r="126" spans="1:28" s="339" customFormat="1" ht="30" customHeight="1" x14ac:dyDescent="0.25">
      <c r="A126" s="1707"/>
      <c r="B126" s="2289"/>
      <c r="C126" s="939" t="s">
        <v>85</v>
      </c>
      <c r="D126" s="1110" t="s">
        <v>308</v>
      </c>
      <c r="E126" s="1129" t="s">
        <v>309</v>
      </c>
      <c r="F126" s="1626"/>
      <c r="G126" s="1622" t="s">
        <v>1322</v>
      </c>
      <c r="H126" s="1626"/>
      <c r="I126" s="1626"/>
      <c r="J126" s="1974" t="s">
        <v>1322</v>
      </c>
      <c r="K126" s="1626"/>
      <c r="L126" s="1626"/>
      <c r="M126" s="1626"/>
      <c r="N126" s="1626"/>
      <c r="O126" s="1626"/>
      <c r="P126" s="1626"/>
      <c r="Q126" s="1626"/>
      <c r="R126" s="1626"/>
      <c r="S126" s="1626"/>
      <c r="T126" s="267"/>
      <c r="AB126" s="1156"/>
    </row>
    <row r="127" spans="1:28" s="339" customFormat="1" ht="15" customHeight="1" x14ac:dyDescent="0.25">
      <c r="A127" s="1707"/>
      <c r="B127" s="1096" t="s">
        <v>781</v>
      </c>
      <c r="C127" s="1716"/>
      <c r="D127" s="1202" t="str">
        <f>Parameters!$F$8</f>
        <v>Yes</v>
      </c>
      <c r="E127" s="1710"/>
      <c r="F127" s="1626"/>
      <c r="G127" s="1208"/>
      <c r="H127" s="1626"/>
      <c r="I127" s="1626"/>
      <c r="J127" s="1208"/>
      <c r="K127" s="1626"/>
      <c r="L127" s="1626"/>
      <c r="M127" s="1626"/>
      <c r="N127" s="1626"/>
      <c r="O127" s="1626"/>
      <c r="P127" s="1626"/>
      <c r="Q127" s="1626"/>
      <c r="R127" s="1626"/>
      <c r="S127" s="1626"/>
      <c r="T127" s="267"/>
      <c r="AB127" s="1156"/>
    </row>
    <row r="128" spans="1:28" s="339" customFormat="1" ht="15" customHeight="1" x14ac:dyDescent="0.25">
      <c r="A128" s="586"/>
      <c r="B128" s="1105" t="s">
        <v>1601</v>
      </c>
      <c r="C128" s="1717" t="str">
        <f>IF(ISNUMBER(D113), D113, "")</f>
        <v/>
      </c>
      <c r="D128" s="1718" t="str">
        <f>IF(AND(ISNUMBER(D113),ISNUMBER(D119),ISNUMBER(D121),ISNUMBER(D122)), D113+D119+D121+D122, "")</f>
        <v/>
      </c>
      <c r="E128" s="1719" t="str">
        <f>IF(AND(ISNUMBER(D113),ISNUMBER(D119),ISNUMBER(E120),ISNUMBER(D121),ISNUMBER(D122)), D113+D119+E120+D121+D122, "")</f>
        <v/>
      </c>
      <c r="F128" s="1720"/>
      <c r="G128" s="1721" t="str">
        <f>IF(AND(ISNUMBER(G113),ISNUMBER(D119),ISNUMBER(D121),ISNUMBER(D122)), G113+D119+D121+D122, "")</f>
        <v/>
      </c>
      <c r="H128" s="1720"/>
      <c r="I128" s="1720"/>
      <c r="J128" s="1721" t="str">
        <f>IF(AND(ISNUMBER(J113),ISNUMBER(D119),ISNUMBER(D121),ISNUMBER(D122)), J113+D119+D121+D122, "")</f>
        <v/>
      </c>
      <c r="K128" s="1720"/>
      <c r="L128" s="1720"/>
      <c r="M128" s="1720"/>
      <c r="N128" s="1720"/>
      <c r="O128" s="1720"/>
      <c r="P128" s="1720"/>
      <c r="Q128" s="1720"/>
      <c r="R128" s="1720"/>
      <c r="S128" s="1720"/>
      <c r="T128" s="267"/>
      <c r="AB128" s="1156"/>
    </row>
    <row r="129" spans="1:28" s="339" customFormat="1" ht="15" customHeight="1" x14ac:dyDescent="0.25">
      <c r="A129" s="586"/>
      <c r="B129" s="267" t="s">
        <v>1319</v>
      </c>
      <c r="C129" s="1722"/>
      <c r="D129" s="351" t="str">
        <f>IF(AND(ISNUMBER(D128), ISNUMBER(D130)), D130-D128, "")</f>
        <v/>
      </c>
      <c r="E129" s="1722"/>
      <c r="F129" s="1720"/>
      <c r="G129" s="1432" t="str">
        <f>IF(AND(ISNUMBER(G128), ISNUMBER(G130)), G130-G128, "")</f>
        <v/>
      </c>
      <c r="H129" s="267"/>
      <c r="I129" s="1720"/>
      <c r="J129" s="1722"/>
      <c r="K129" s="1720"/>
      <c r="L129" s="1720"/>
      <c r="M129" s="1720"/>
      <c r="N129" s="1720"/>
      <c r="O129" s="1720"/>
      <c r="P129" s="1720"/>
      <c r="Q129" s="1720"/>
      <c r="R129" s="1720"/>
      <c r="S129" s="1720"/>
      <c r="T129" s="267"/>
      <c r="AB129" s="1156"/>
    </row>
    <row r="130" spans="1:28" s="339" customFormat="1" ht="15" customHeight="1" x14ac:dyDescent="0.25">
      <c r="A130" s="586"/>
      <c r="B130" s="329" t="s">
        <v>1602</v>
      </c>
      <c r="C130" s="1704"/>
      <c r="D130" s="1723"/>
      <c r="E130" s="1724"/>
      <c r="F130" s="1720"/>
      <c r="G130" s="1725" t="str">
        <f>IF(AND(ISNUMBER(G128), ISNUMBER(J128)), MAX(G128, 0.725*J128), "")</f>
        <v/>
      </c>
      <c r="H130" s="1626"/>
      <c r="I130" s="1626"/>
      <c r="J130" s="1724"/>
      <c r="K130" s="1720"/>
      <c r="L130" s="1720"/>
      <c r="M130" s="1720"/>
      <c r="N130" s="1720"/>
      <c r="O130" s="1720"/>
      <c r="P130" s="1720"/>
      <c r="Q130" s="1720"/>
      <c r="R130" s="1720"/>
      <c r="S130" s="1720"/>
      <c r="T130" s="267"/>
      <c r="AB130" s="1156"/>
    </row>
    <row r="131" spans="1:28" s="339" customFormat="1" ht="30" customHeight="1" x14ac:dyDescent="0.25">
      <c r="A131" s="1707"/>
      <c r="B131" s="266"/>
      <c r="C131" s="266"/>
      <c r="D131" s="267"/>
      <c r="E131" s="267"/>
      <c r="F131" s="267"/>
      <c r="G131" s="267"/>
      <c r="H131" s="1626"/>
      <c r="I131" s="1626"/>
      <c r="J131" s="267"/>
      <c r="K131" s="267"/>
      <c r="L131" s="267"/>
      <c r="M131" s="267"/>
      <c r="N131" s="267"/>
      <c r="O131" s="267"/>
      <c r="P131" s="267"/>
      <c r="Q131" s="267"/>
      <c r="R131" s="267"/>
      <c r="S131" s="267"/>
      <c r="T131" s="267"/>
      <c r="AB131" s="1156"/>
    </row>
    <row r="132" spans="1:28" s="339" customFormat="1" ht="15" customHeight="1" x14ac:dyDescent="0.25">
      <c r="A132" s="586"/>
      <c r="B132" s="2286" t="s">
        <v>128</v>
      </c>
      <c r="C132" s="2290" t="s">
        <v>155</v>
      </c>
      <c r="D132" s="2290"/>
      <c r="E132" s="2290"/>
      <c r="F132" s="1626"/>
      <c r="G132" s="1616" t="s">
        <v>155</v>
      </c>
      <c r="H132" s="1626"/>
      <c r="I132" s="1626"/>
      <c r="J132" s="1626"/>
      <c r="K132" s="1626"/>
      <c r="L132" s="1626"/>
      <c r="M132" s="1626"/>
      <c r="N132" s="1626"/>
      <c r="O132" s="1626"/>
      <c r="P132" s="1626"/>
      <c r="Q132" s="1626"/>
      <c r="R132" s="1626"/>
      <c r="S132" s="1626"/>
      <c r="T132" s="267"/>
      <c r="AB132" s="1156"/>
    </row>
    <row r="133" spans="1:28" s="339" customFormat="1" ht="30" customHeight="1" x14ac:dyDescent="0.25">
      <c r="A133" s="586"/>
      <c r="B133" s="2287"/>
      <c r="C133" s="1625" t="s">
        <v>85</v>
      </c>
      <c r="D133" s="1615" t="s">
        <v>308</v>
      </c>
      <c r="E133" s="1615" t="s">
        <v>309</v>
      </c>
      <c r="F133" s="1626"/>
      <c r="G133" s="1622" t="s">
        <v>1322</v>
      </c>
      <c r="H133" s="1626"/>
      <c r="I133" s="1626"/>
      <c r="J133" s="1626"/>
      <c r="K133" s="1626"/>
      <c r="L133" s="1626"/>
      <c r="M133" s="1626"/>
      <c r="N133" s="1626"/>
      <c r="O133" s="1626"/>
      <c r="P133" s="1626"/>
      <c r="Q133" s="1626"/>
      <c r="R133" s="1626"/>
      <c r="S133" s="1626"/>
      <c r="T133" s="267"/>
      <c r="AB133" s="1156"/>
    </row>
    <row r="134" spans="1:28" s="339" customFormat="1" ht="15" customHeight="1" x14ac:dyDescent="0.25">
      <c r="A134" s="586"/>
      <c r="B134" s="1726" t="s">
        <v>4</v>
      </c>
      <c r="C134" s="1727" t="str">
        <f>IF(AND(ISNUMBER('General Info'!C59),ISNUMBER(C128)),'General Info'!C59/C128,"")</f>
        <v/>
      </c>
      <c r="D134" s="1728" t="str">
        <f>IF(AND(ISNUMBER('General Info'!D59),ISNUMBER(D128)),'General Info'!D59/D128,"")</f>
        <v/>
      </c>
      <c r="E134" s="1727" t="str">
        <f>IF(AND(ISNUMBER('General Info'!E59),ISNUMBER(E128)),'General Info'!E59/E128,"")</f>
        <v/>
      </c>
      <c r="F134" s="1729"/>
      <c r="G134" s="1730" t="str">
        <f>IF(AND(ISNUMBER('General Info'!D59),ISNUMBER(G128)),'General Info'!D59/G128,"")</f>
        <v/>
      </c>
      <c r="H134" s="1626"/>
      <c r="I134" s="1626"/>
      <c r="J134" s="1729"/>
      <c r="K134" s="1729"/>
      <c r="L134" s="1729"/>
      <c r="M134" s="1729"/>
      <c r="N134" s="1729"/>
      <c r="O134" s="1729"/>
      <c r="P134" s="1729"/>
      <c r="Q134" s="1729"/>
      <c r="R134" s="1729"/>
      <c r="S134" s="1729"/>
      <c r="T134" s="267"/>
      <c r="AB134" s="1156"/>
    </row>
    <row r="135" spans="1:28" s="339" customFormat="1" ht="15" customHeight="1" x14ac:dyDescent="0.25">
      <c r="A135" s="586"/>
      <c r="B135" s="1241" t="s">
        <v>5</v>
      </c>
      <c r="C135" s="1731" t="str">
        <f>IF(AND(ISNUMBER('General Info'!C66),ISNUMBER(C128)),'General Info'!C66/C128,"")</f>
        <v/>
      </c>
      <c r="D135" s="1732" t="str">
        <f>IF(AND(ISNUMBER('General Info'!D66),ISNUMBER(D128)),'General Info'!D66/D128,"")</f>
        <v/>
      </c>
      <c r="E135" s="1731" t="str">
        <f>IF(AND(ISNUMBER('General Info'!E66),ISNUMBER(E128)),'General Info'!E66/E128,"")</f>
        <v/>
      </c>
      <c r="F135" s="1729"/>
      <c r="G135" s="1733" t="str">
        <f>IF(AND(ISNUMBER('General Info'!D66),ISNUMBER(G128)),'General Info'!D66/G128,"")</f>
        <v/>
      </c>
      <c r="H135" s="1729"/>
      <c r="I135" s="1729"/>
      <c r="J135" s="1729"/>
      <c r="K135" s="1729"/>
      <c r="L135" s="1729"/>
      <c r="M135" s="1729"/>
      <c r="N135" s="1729"/>
      <c r="O135" s="1729"/>
      <c r="P135" s="1729"/>
      <c r="Q135" s="1729"/>
      <c r="R135" s="1729"/>
      <c r="S135" s="1729"/>
      <c r="T135" s="267"/>
      <c r="AB135" s="1156"/>
    </row>
    <row r="136" spans="1:28" s="339" customFormat="1" ht="15" customHeight="1" x14ac:dyDescent="0.25">
      <c r="A136" s="586"/>
      <c r="B136" s="461" t="s">
        <v>26</v>
      </c>
      <c r="C136" s="1734" t="str">
        <f>IF(AND(ISNUMBER('General Info'!C58),ISNUMBER(C128)),'General Info'!C58/C128,"")</f>
        <v/>
      </c>
      <c r="D136" s="1735" t="str">
        <f>IF(AND(ISNUMBER('General Info'!D58),ISNUMBER(D128)),'General Info'!D58/D128,"")</f>
        <v/>
      </c>
      <c r="E136" s="1734" t="str">
        <f>IF(AND(ISNUMBER('General Info'!E58),ISNUMBER(E128)),'General Info'!E58/E128,"")</f>
        <v/>
      </c>
      <c r="F136" s="1729"/>
      <c r="G136" s="1736" t="str">
        <f>IF(AND(ISNUMBER('General Info'!D58),ISNUMBER(G128)),'General Info'!D58/G128,"")</f>
        <v/>
      </c>
      <c r="H136" s="1729"/>
      <c r="I136" s="1729"/>
      <c r="J136" s="1729"/>
      <c r="K136" s="1729"/>
      <c r="L136" s="1729"/>
      <c r="M136" s="1729"/>
      <c r="N136" s="1729"/>
      <c r="O136" s="1729"/>
      <c r="P136" s="1729"/>
      <c r="Q136" s="1729"/>
      <c r="R136" s="1729"/>
      <c r="S136" s="1729"/>
      <c r="T136" s="267"/>
      <c r="AB136" s="1156"/>
    </row>
    <row r="137" spans="1:28" s="339" customFormat="1" ht="15" customHeight="1" x14ac:dyDescent="0.25">
      <c r="A137" s="586"/>
      <c r="B137" s="1076" t="s">
        <v>1416</v>
      </c>
      <c r="C137" s="1737"/>
      <c r="D137" s="1728" t="str">
        <f>IF(AND(ISNUMBER('General Info'!D59), ISNUMBER(D130)),'General Info'!D59/D130,"")</f>
        <v/>
      </c>
      <c r="E137" s="1738"/>
      <c r="F137" s="1729"/>
      <c r="G137" s="1730" t="str">
        <f>IF(AND(ISNUMBER('General Info'!D59),ISNUMBER(G130)),'General Info'!D59/G130,"")</f>
        <v/>
      </c>
      <c r="H137" s="1729"/>
      <c r="I137" s="1729"/>
      <c r="J137" s="1729"/>
      <c r="K137" s="1729"/>
      <c r="L137" s="1729"/>
      <c r="M137" s="1729"/>
      <c r="N137" s="1729"/>
      <c r="O137" s="1729"/>
      <c r="P137" s="1729"/>
      <c r="Q137" s="1729"/>
      <c r="R137" s="1729"/>
      <c r="S137" s="1729"/>
      <c r="T137" s="267"/>
      <c r="AB137" s="1156"/>
    </row>
    <row r="138" spans="1:28" s="339" customFormat="1" ht="15" customHeight="1" x14ac:dyDescent="0.25">
      <c r="A138" s="586"/>
      <c r="B138" s="1241" t="s">
        <v>1417</v>
      </c>
      <c r="C138" s="1739"/>
      <c r="D138" s="1732" t="str">
        <f>IF(AND(ISNUMBER('General Info'!D66),ISNUMBER(D130)),'General Info'!D66/D130,"")</f>
        <v/>
      </c>
      <c r="E138" s="1740"/>
      <c r="F138" s="1729"/>
      <c r="G138" s="1733" t="str">
        <f>IF(AND(ISNUMBER('General Info'!D66),ISNUMBER(G130)),'General Info'!D66/G130,"")</f>
        <v/>
      </c>
      <c r="H138" s="1729"/>
      <c r="I138" s="1729"/>
      <c r="J138" s="1729"/>
      <c r="K138" s="1729"/>
      <c r="L138" s="1729"/>
      <c r="M138" s="1729"/>
      <c r="N138" s="1729"/>
      <c r="O138" s="1729"/>
      <c r="P138" s="1729"/>
      <c r="Q138" s="1729"/>
      <c r="R138" s="1729"/>
      <c r="S138" s="1729"/>
      <c r="T138" s="267"/>
      <c r="AB138" s="1156"/>
    </row>
    <row r="139" spans="1:28" s="339" customFormat="1" ht="15" customHeight="1" x14ac:dyDescent="0.25">
      <c r="A139" s="586"/>
      <c r="B139" s="461" t="s">
        <v>1418</v>
      </c>
      <c r="C139" s="1741"/>
      <c r="D139" s="1735" t="str">
        <f>IF(AND(ISNUMBER('General Info'!D58),ISNUMBER(D130)),'General Info'!D58/D130,"")</f>
        <v/>
      </c>
      <c r="E139" s="1742"/>
      <c r="F139" s="1729"/>
      <c r="G139" s="1736" t="str">
        <f>IF(AND(ISNUMBER('General Info'!D58),ISNUMBER(G130)),'General Info'!D58/G130,"")</f>
        <v/>
      </c>
      <c r="H139" s="1729"/>
      <c r="I139" s="1729"/>
      <c r="J139" s="1729"/>
      <c r="K139" s="1729"/>
      <c r="L139" s="1729"/>
      <c r="M139" s="1729"/>
      <c r="N139" s="1729"/>
      <c r="O139" s="1729"/>
      <c r="P139" s="1729"/>
      <c r="Q139" s="1729"/>
      <c r="R139" s="1729"/>
      <c r="S139" s="1729"/>
      <c r="T139" s="267"/>
      <c r="AB139" s="1156"/>
    </row>
    <row r="140" spans="1:28" s="780" customFormat="1" ht="15" customHeight="1" x14ac:dyDescent="0.25">
      <c r="A140" s="1204"/>
      <c r="B140" s="938"/>
      <c r="C140" s="1709"/>
      <c r="D140" s="1168"/>
      <c r="E140" s="1168"/>
      <c r="F140" s="1168"/>
      <c r="G140" s="1168"/>
      <c r="H140" s="1168"/>
      <c r="I140" s="1168"/>
      <c r="J140" s="1168"/>
      <c r="K140" s="1168"/>
      <c r="L140" s="1168"/>
      <c r="M140" s="1168"/>
      <c r="N140" s="1168"/>
      <c r="O140" s="1168"/>
      <c r="P140" s="1168"/>
      <c r="Q140" s="1168"/>
      <c r="R140" s="1168"/>
      <c r="S140" s="1168"/>
      <c r="T140" s="1168"/>
      <c r="AB140" s="1448"/>
    </row>
    <row r="141" spans="1:28" ht="15" hidden="1" customHeight="1" x14ac:dyDescent="0.25"/>
    <row r="142" spans="1:28" ht="15" hidden="1" customHeight="1" x14ac:dyDescent="0.25"/>
    <row r="143" spans="1:28" ht="15" hidden="1" customHeight="1" x14ac:dyDescent="0.25"/>
    <row r="144" spans="1:28" ht="15" hidden="1" customHeight="1" x14ac:dyDescent="0.25"/>
  </sheetData>
  <mergeCells count="64">
    <mergeCell ref="B118:C118"/>
    <mergeCell ref="L105:N105"/>
    <mergeCell ref="O105:P105"/>
    <mergeCell ref="B132:B133"/>
    <mergeCell ref="B125:B126"/>
    <mergeCell ref="D116:E116"/>
    <mergeCell ref="C125:E125"/>
    <mergeCell ref="C132:E132"/>
    <mergeCell ref="B119:C119"/>
    <mergeCell ref="B120:C120"/>
    <mergeCell ref="B121:C121"/>
    <mergeCell ref="B122:C122"/>
    <mergeCell ref="B104:B106"/>
    <mergeCell ref="C104:E105"/>
    <mergeCell ref="I104:J105"/>
    <mergeCell ref="L41:M41"/>
    <mergeCell ref="O41:P41"/>
    <mergeCell ref="Q41:S41"/>
    <mergeCell ref="U41:X41"/>
    <mergeCell ref="Y41:AA41"/>
    <mergeCell ref="U11:W11"/>
    <mergeCell ref="L12:N12"/>
    <mergeCell ref="O12:P12"/>
    <mergeCell ref="U12:W12"/>
    <mergeCell ref="U40:AA40"/>
    <mergeCell ref="L40:S40"/>
    <mergeCell ref="B11:B13"/>
    <mergeCell ref="C11:E12"/>
    <mergeCell ref="F11:H12"/>
    <mergeCell ref="I11:J12"/>
    <mergeCell ref="L11:P11"/>
    <mergeCell ref="B40:B42"/>
    <mergeCell ref="C40:E41"/>
    <mergeCell ref="F40:G40"/>
    <mergeCell ref="I40:J41"/>
    <mergeCell ref="F41:G41"/>
    <mergeCell ref="B64:B66"/>
    <mergeCell ref="C64:E64"/>
    <mergeCell ref="L64:S64"/>
    <mergeCell ref="U64:AA64"/>
    <mergeCell ref="C65:E65"/>
    <mergeCell ref="F65:H65"/>
    <mergeCell ref="L65:N65"/>
    <mergeCell ref="O65:P65"/>
    <mergeCell ref="I64:J65"/>
    <mergeCell ref="Q65:S65"/>
    <mergeCell ref="U65:X65"/>
    <mergeCell ref="Y65:AA65"/>
    <mergeCell ref="B83:B85"/>
    <mergeCell ref="C83:E83"/>
    <mergeCell ref="I83:J84"/>
    <mergeCell ref="L83:S83"/>
    <mergeCell ref="C84:E84"/>
    <mergeCell ref="O84:P84"/>
    <mergeCell ref="Q84:S84"/>
    <mergeCell ref="U84:X84"/>
    <mergeCell ref="Y84:AA84"/>
    <mergeCell ref="F104:H105"/>
    <mergeCell ref="F64:H64"/>
    <mergeCell ref="F83:G83"/>
    <mergeCell ref="F84:G84"/>
    <mergeCell ref="L104:P104"/>
    <mergeCell ref="U83:AA83"/>
    <mergeCell ref="L84:M84"/>
  </mergeCells>
  <conditionalFormatting sqref="D130 C37:D37 F37:G37 I37:J37 D111:D112 G111:G112 J111:J112">
    <cfRule type="cellIs" dxfId="70" priority="72" stopIfTrue="1" operator="lessThan">
      <formula>0</formula>
    </cfRule>
  </conditionalFormatting>
  <conditionalFormatting sqref="A1:XFD1048576">
    <cfRule type="cellIs" dxfId="69" priority="67" stopIfTrue="1" operator="equal">
      <formula>"Error: diff above 50%"</formula>
    </cfRule>
    <cfRule type="cellIs" dxfId="68" priority="68" stopIfTrue="1" operator="equal">
      <formula>"Warning: diff 30-50%"</formula>
    </cfRule>
    <cfRule type="cellIs" dxfId="67" priority="69" stopIfTrue="1" operator="equal">
      <formula>"Diff below 30%"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8" max="27" man="1"/>
    <brk id="62" max="27" man="1"/>
  </rowBreaks>
  <colBreaks count="2" manualBreakCount="2">
    <brk id="11" max="1048575" man="1"/>
    <brk id="20" max="9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24"/>
  <sheetViews>
    <sheetView zoomScale="75" zoomScaleNormal="75" workbookViewId="0">
      <pane ySplit="4" topLeftCell="A5" activePane="bottomLeft" state="frozen"/>
      <selection activeCell="V16" sqref="V16"/>
      <selection pane="bottomLeft"/>
    </sheetView>
  </sheetViews>
  <sheetFormatPr defaultColWidth="0" defaultRowHeight="0" customHeight="1" zeroHeight="1" x14ac:dyDescent="0.25"/>
  <cols>
    <col min="1" max="1" width="1.85546875" style="168" customWidth="1"/>
    <col min="2" max="2" width="10.85546875" style="217" customWidth="1"/>
    <col min="3" max="3" width="150.85546875" style="217" customWidth="1"/>
    <col min="4" max="4" width="16.85546875" style="255" customWidth="1"/>
    <col min="5" max="6" width="16.85546875" style="217" customWidth="1"/>
    <col min="7" max="7" width="1.85546875" style="259" customWidth="1"/>
    <col min="8" max="16384" width="16.85546875" style="141" hidden="1"/>
  </cols>
  <sheetData>
    <row r="1" spans="1:7" s="144" customFormat="1" ht="30" customHeight="1" x14ac:dyDescent="0.55000000000000004">
      <c r="A1" s="177" t="s">
        <v>255</v>
      </c>
      <c r="B1" s="178"/>
      <c r="C1" s="690"/>
      <c r="D1" s="594" t="str">
        <f>CONCATENATE("Reporting unit: ", 'General Info'!$C$7, " ", 'General Info'!$C$5)</f>
        <v xml:space="preserve">Reporting unit: 1 </v>
      </c>
      <c r="E1" s="179"/>
      <c r="F1" s="179"/>
      <c r="G1" s="155"/>
    </row>
    <row r="2" spans="1:7" s="148" customFormat="1" ht="15" customHeight="1" x14ac:dyDescent="0.25">
      <c r="A2" s="232"/>
      <c r="B2" s="233"/>
      <c r="C2" s="790"/>
      <c r="D2" s="969"/>
      <c r="E2" s="234"/>
      <c r="F2" s="235"/>
      <c r="G2" s="86"/>
    </row>
    <row r="3" spans="1:7" s="148" customFormat="1" ht="15" customHeight="1" x14ac:dyDescent="0.25">
      <c r="A3" s="82"/>
      <c r="B3" s="1666"/>
      <c r="C3" s="1667" t="s">
        <v>468</v>
      </c>
      <c r="D3" s="1668" t="str">
        <f>Parameters!$F$8</f>
        <v>Yes</v>
      </c>
      <c r="E3" s="1669" t="str">
        <f>Parameters!$F$9</f>
        <v>Yes</v>
      </c>
      <c r="F3" s="1670" t="str">
        <f>Parameters!$F$9</f>
        <v>Yes</v>
      </c>
      <c r="G3" s="86"/>
    </row>
    <row r="4" spans="1:7" s="148" customFormat="1" ht="15" customHeight="1" x14ac:dyDescent="0.25">
      <c r="A4" s="232"/>
      <c r="B4" s="233"/>
      <c r="C4" s="790"/>
      <c r="D4" s="969"/>
      <c r="E4" s="234"/>
      <c r="F4" s="235"/>
      <c r="G4" s="86"/>
    </row>
    <row r="5" spans="1:7" s="79" customFormat="1" ht="60" customHeight="1" x14ac:dyDescent="0.25">
      <c r="A5" s="270" t="s">
        <v>256</v>
      </c>
      <c r="B5" s="77"/>
      <c r="C5" s="580"/>
      <c r="D5" s="580"/>
      <c r="E5" s="77"/>
      <c r="F5" s="113"/>
      <c r="G5" s="78"/>
    </row>
    <row r="6" spans="1:7" ht="30" customHeight="1" x14ac:dyDescent="0.25">
      <c r="B6" s="180" t="s">
        <v>60</v>
      </c>
      <c r="C6" s="847" t="s">
        <v>59</v>
      </c>
      <c r="D6" s="970" t="s">
        <v>261</v>
      </c>
      <c r="E6" s="161" t="s">
        <v>305</v>
      </c>
      <c r="F6" s="114"/>
      <c r="G6" s="145"/>
    </row>
    <row r="7" spans="1:7" s="148" customFormat="1" ht="15" customHeight="1" x14ac:dyDescent="0.25">
      <c r="A7" s="82"/>
      <c r="B7" s="231"/>
      <c r="C7" s="940" t="s">
        <v>72</v>
      </c>
      <c r="D7" s="971"/>
      <c r="E7" s="14"/>
      <c r="F7" s="114"/>
      <c r="G7" s="86"/>
    </row>
    <row r="8" spans="1:7" s="148" customFormat="1" ht="30" customHeight="1" x14ac:dyDescent="0.25">
      <c r="A8" s="82"/>
      <c r="B8" s="240">
        <v>73</v>
      </c>
      <c r="C8" s="941" t="s">
        <v>885</v>
      </c>
      <c r="D8" s="718"/>
      <c r="E8" s="14"/>
      <c r="F8" s="114"/>
      <c r="G8" s="86"/>
    </row>
    <row r="9" spans="1:7" s="148" customFormat="1" ht="30" customHeight="1" x14ac:dyDescent="0.25">
      <c r="A9" s="82"/>
      <c r="B9" s="240">
        <v>73</v>
      </c>
      <c r="C9" s="941" t="s">
        <v>886</v>
      </c>
      <c r="D9" s="718"/>
      <c r="E9" s="14"/>
      <c r="F9" s="114"/>
      <c r="G9" s="86"/>
    </row>
    <row r="10" spans="1:7" s="148" customFormat="1" ht="30" customHeight="1" x14ac:dyDescent="0.25">
      <c r="A10" s="82"/>
      <c r="B10" s="215" t="s">
        <v>882</v>
      </c>
      <c r="C10" s="941" t="s">
        <v>883</v>
      </c>
      <c r="D10" s="199"/>
      <c r="E10" s="14"/>
      <c r="F10" s="114"/>
      <c r="G10" s="86"/>
    </row>
    <row r="11" spans="1:7" s="148" customFormat="1" ht="30" customHeight="1" x14ac:dyDescent="0.25">
      <c r="A11" s="82"/>
      <c r="B11" s="215" t="s">
        <v>882</v>
      </c>
      <c r="C11" s="941" t="s">
        <v>884</v>
      </c>
      <c r="D11" s="199"/>
      <c r="E11" s="14"/>
      <c r="F11" s="114"/>
      <c r="G11" s="86"/>
    </row>
    <row r="12" spans="1:7" s="148" customFormat="1" ht="15" customHeight="1" x14ac:dyDescent="0.25">
      <c r="A12" s="82"/>
      <c r="B12" s="80"/>
      <c r="C12" s="941" t="s">
        <v>1027</v>
      </c>
      <c r="D12" s="718"/>
      <c r="E12" s="39"/>
      <c r="G12" s="86"/>
    </row>
    <row r="13" spans="1:7" s="148" customFormat="1" ht="15" customHeight="1" x14ac:dyDescent="0.25">
      <c r="A13" s="82"/>
      <c r="B13" s="240">
        <v>61</v>
      </c>
      <c r="C13" s="942" t="s">
        <v>96</v>
      </c>
      <c r="D13" s="718"/>
      <c r="E13" s="14"/>
      <c r="G13" s="86"/>
    </row>
    <row r="14" spans="1:7" s="148" customFormat="1" ht="15" customHeight="1" x14ac:dyDescent="0.25">
      <c r="A14" s="82"/>
      <c r="B14" s="80"/>
      <c r="C14" s="942" t="s">
        <v>97</v>
      </c>
      <c r="D14" s="718"/>
      <c r="E14" s="39"/>
      <c r="G14" s="86"/>
    </row>
    <row r="15" spans="1:7" s="148" customFormat="1" ht="15" customHeight="1" x14ac:dyDescent="0.25">
      <c r="A15" s="82"/>
      <c r="B15" s="80"/>
      <c r="C15" s="943" t="s">
        <v>13</v>
      </c>
      <c r="D15" s="118"/>
      <c r="E15" s="14"/>
      <c r="G15" s="86"/>
    </row>
    <row r="16" spans="1:7" s="148" customFormat="1" ht="15" customHeight="1" x14ac:dyDescent="0.25">
      <c r="A16" s="82"/>
      <c r="B16" s="240">
        <v>60</v>
      </c>
      <c r="C16" s="942" t="s">
        <v>70</v>
      </c>
      <c r="D16" s="972"/>
      <c r="E16" s="14"/>
      <c r="G16" s="86"/>
    </row>
    <row r="17" spans="1:7" s="148" customFormat="1" ht="15" customHeight="1" x14ac:dyDescent="0.25">
      <c r="A17" s="82"/>
      <c r="B17" s="240">
        <v>60</v>
      </c>
      <c r="C17" s="942" t="s">
        <v>98</v>
      </c>
      <c r="D17" s="718"/>
      <c r="E17" s="14"/>
      <c r="G17" s="86"/>
    </row>
    <row r="18" spans="1:7" s="148" customFormat="1" ht="15" customHeight="1" x14ac:dyDescent="0.25">
      <c r="A18" s="82"/>
      <c r="B18" s="80"/>
      <c r="C18" s="942" t="s">
        <v>99</v>
      </c>
      <c r="D18" s="718"/>
      <c r="E18" s="14"/>
      <c r="G18" s="86"/>
    </row>
    <row r="19" spans="1:7" s="148" customFormat="1" ht="15" customHeight="1" x14ac:dyDescent="0.25">
      <c r="A19" s="82"/>
      <c r="B19" s="80"/>
      <c r="C19" s="943" t="s">
        <v>12</v>
      </c>
      <c r="D19" s="118"/>
      <c r="E19" s="14"/>
      <c r="G19" s="86"/>
    </row>
    <row r="20" spans="1:7" s="148" customFormat="1" ht="15" customHeight="1" x14ac:dyDescent="0.25">
      <c r="A20" s="82"/>
      <c r="B20" s="80"/>
      <c r="C20" s="942" t="s">
        <v>70</v>
      </c>
      <c r="D20" s="718"/>
      <c r="E20" s="14"/>
      <c r="G20" s="86"/>
    </row>
    <row r="21" spans="1:7" s="148" customFormat="1" ht="15" customHeight="1" x14ac:dyDescent="0.25">
      <c r="A21" s="82"/>
      <c r="B21" s="80"/>
      <c r="C21" s="942" t="s">
        <v>98</v>
      </c>
      <c r="D21" s="718"/>
      <c r="E21" s="14"/>
      <c r="G21" s="86"/>
    </row>
    <row r="22" spans="1:7" s="148" customFormat="1" ht="15" customHeight="1" x14ac:dyDescent="0.25">
      <c r="A22" s="82"/>
      <c r="B22" s="96"/>
      <c r="C22" s="1345" t="s">
        <v>100</v>
      </c>
      <c r="D22" s="986"/>
      <c r="E22" s="25"/>
      <c r="G22" s="86"/>
    </row>
    <row r="23" spans="1:7" s="148" customFormat="1" ht="15" customHeight="1" x14ac:dyDescent="0.25">
      <c r="A23" s="82"/>
      <c r="B23" s="98"/>
      <c r="C23" s="961" t="s">
        <v>258</v>
      </c>
      <c r="D23" s="1346" t="str">
        <f>IF(AND(ISNUMBER(D14),ISNUMBER(D18),ISNUMBER(D22)),D14+D18+D22,"")</f>
        <v/>
      </c>
      <c r="E23" s="23"/>
      <c r="F23" s="114"/>
      <c r="G23" s="86"/>
    </row>
    <row r="24" spans="1:7" s="148" customFormat="1" ht="15" customHeight="1" x14ac:dyDescent="0.25">
      <c r="A24" s="82"/>
      <c r="B24" s="83"/>
      <c r="C24" s="84"/>
      <c r="D24" s="85"/>
      <c r="E24" s="85"/>
      <c r="F24" s="85"/>
      <c r="G24" s="86"/>
    </row>
    <row r="25" spans="1:7" s="79" customFormat="1" ht="60" customHeight="1" x14ac:dyDescent="0.25">
      <c r="A25" s="270" t="s">
        <v>259</v>
      </c>
      <c r="B25" s="77"/>
      <c r="C25" s="580"/>
      <c r="D25" s="580"/>
      <c r="E25" s="77"/>
      <c r="F25" s="77"/>
      <c r="G25" s="78"/>
    </row>
    <row r="26" spans="1:7" s="79" customFormat="1" ht="30" customHeight="1" x14ac:dyDescent="0.25">
      <c r="A26" s="271" t="s">
        <v>260</v>
      </c>
      <c r="B26" s="88"/>
      <c r="C26" s="88"/>
      <c r="D26" s="88"/>
      <c r="E26" s="88"/>
      <c r="F26" s="88"/>
      <c r="G26" s="89"/>
    </row>
    <row r="27" spans="1:7" ht="30" customHeight="1" x14ac:dyDescent="0.25">
      <c r="B27" s="169" t="s">
        <v>60</v>
      </c>
      <c r="C27" s="944" t="s">
        <v>59</v>
      </c>
      <c r="D27" s="973" t="s">
        <v>261</v>
      </c>
      <c r="E27" s="170" t="s">
        <v>305</v>
      </c>
      <c r="F27" s="88"/>
      <c r="G27" s="145"/>
    </row>
    <row r="28" spans="1:7" s="148" customFormat="1" ht="60" customHeight="1" x14ac:dyDescent="0.25">
      <c r="A28" s="82"/>
      <c r="B28" s="171" t="s">
        <v>151</v>
      </c>
      <c r="C28" s="945" t="s">
        <v>262</v>
      </c>
      <c r="D28" s="974"/>
      <c r="E28" s="92"/>
      <c r="F28" s="88"/>
      <c r="G28" s="86"/>
    </row>
    <row r="29" spans="1:7" s="148" customFormat="1" ht="15" customHeight="1" x14ac:dyDescent="0.25">
      <c r="A29" s="82"/>
      <c r="B29" s="173" t="s">
        <v>151</v>
      </c>
      <c r="C29" s="174" t="s">
        <v>263</v>
      </c>
      <c r="D29" s="38"/>
      <c r="E29" s="39"/>
      <c r="F29" s="88"/>
      <c r="G29" s="86"/>
    </row>
    <row r="30" spans="1:7" s="148" customFormat="1" ht="15" customHeight="1" x14ac:dyDescent="0.25">
      <c r="A30" s="82"/>
      <c r="B30" s="80"/>
      <c r="C30" s="174" t="s">
        <v>264</v>
      </c>
      <c r="D30" s="975"/>
      <c r="E30" s="81"/>
      <c r="F30" s="88"/>
      <c r="G30" s="86"/>
    </row>
    <row r="31" spans="1:7" s="148" customFormat="1" ht="15" customHeight="1" x14ac:dyDescent="0.25">
      <c r="A31" s="82"/>
      <c r="B31" s="80"/>
      <c r="C31" s="174" t="s">
        <v>95</v>
      </c>
      <c r="D31" s="183" t="str">
        <f>IF(AND(ISNUMBER(D28),ISNUMBER(D29),ISNUMBER(D30)),SUM(D28:D30),"")</f>
        <v/>
      </c>
      <c r="E31" s="159" t="str">
        <f>IF(AND(ISNUMBER(E28),ISNUMBER(E29),ISNUMBER(E30)),SUM(E28:E30),"")</f>
        <v/>
      </c>
      <c r="F31" s="88"/>
      <c r="G31" s="86"/>
    </row>
    <row r="32" spans="1:7" s="148" customFormat="1" ht="15" customHeight="1" x14ac:dyDescent="0.25">
      <c r="A32" s="82"/>
      <c r="B32" s="172" t="s">
        <v>152</v>
      </c>
      <c r="C32" s="946" t="s">
        <v>265</v>
      </c>
      <c r="D32" s="976"/>
      <c r="E32" s="108"/>
      <c r="F32" s="88"/>
      <c r="G32" s="86"/>
    </row>
    <row r="33" spans="1:7" s="148" customFormat="1" ht="15" customHeight="1" x14ac:dyDescent="0.25">
      <c r="A33" s="82"/>
      <c r="B33" s="98"/>
      <c r="C33" s="954" t="s">
        <v>61</v>
      </c>
      <c r="D33" s="981" t="str">
        <f>IF(AND(ISNUMBER(D31),ISNUMBER(D32)),SUM(D31:D32),"")</f>
        <v/>
      </c>
      <c r="E33" s="106" t="str">
        <f>IF(AND(ISNUMBER(E31),ISNUMBER(E32)),SUM(E31:E32),"")</f>
        <v/>
      </c>
      <c r="F33" s="88"/>
      <c r="G33" s="86"/>
    </row>
    <row r="34" spans="1:7" s="79" customFormat="1" ht="45" customHeight="1" x14ac:dyDescent="0.25">
      <c r="A34" s="272" t="s">
        <v>266</v>
      </c>
      <c r="B34" s="88"/>
      <c r="C34" s="88"/>
      <c r="D34" s="88"/>
      <c r="E34" s="88"/>
      <c r="F34" s="88"/>
      <c r="G34" s="89"/>
    </row>
    <row r="35" spans="1:7" ht="30" customHeight="1" x14ac:dyDescent="0.25">
      <c r="B35" s="169" t="s">
        <v>60</v>
      </c>
      <c r="C35" s="944" t="s">
        <v>59</v>
      </c>
      <c r="D35" s="973" t="s">
        <v>261</v>
      </c>
      <c r="E35" s="170" t="s">
        <v>305</v>
      </c>
      <c r="F35" s="161" t="s">
        <v>306</v>
      </c>
      <c r="G35" s="145"/>
    </row>
    <row r="36" spans="1:7" s="148" customFormat="1" ht="15" customHeight="1" x14ac:dyDescent="0.25">
      <c r="A36" s="82"/>
      <c r="B36" s="241" t="s">
        <v>154</v>
      </c>
      <c r="C36" s="947" t="s">
        <v>267</v>
      </c>
      <c r="D36" s="974"/>
      <c r="E36" s="92"/>
      <c r="F36" s="92"/>
      <c r="G36" s="86"/>
    </row>
    <row r="37" spans="1:7" s="148" customFormat="1" ht="15" customHeight="1" x14ac:dyDescent="0.25">
      <c r="A37" s="82"/>
      <c r="B37" s="240" t="s">
        <v>154</v>
      </c>
      <c r="C37" s="948" t="s">
        <v>268</v>
      </c>
      <c r="D37" s="38"/>
      <c r="E37" s="39"/>
      <c r="F37" s="39"/>
      <c r="G37" s="86"/>
    </row>
    <row r="38" spans="1:7" s="148" customFormat="1" ht="15" customHeight="1" x14ac:dyDescent="0.25">
      <c r="A38" s="82"/>
      <c r="B38" s="240">
        <v>69</v>
      </c>
      <c r="C38" s="949" t="s">
        <v>269</v>
      </c>
      <c r="D38" s="38"/>
      <c r="E38" s="39"/>
      <c r="F38" s="39"/>
      <c r="G38" s="86"/>
    </row>
    <row r="39" spans="1:7" s="148" customFormat="1" ht="15" customHeight="1" x14ac:dyDescent="0.25">
      <c r="A39" s="82"/>
      <c r="B39" s="240">
        <v>78</v>
      </c>
      <c r="C39" s="949" t="s">
        <v>270</v>
      </c>
      <c r="D39" s="38"/>
      <c r="E39" s="39"/>
      <c r="F39" s="39"/>
      <c r="G39" s="86"/>
    </row>
    <row r="40" spans="1:7" s="148" customFormat="1" ht="15" customHeight="1" x14ac:dyDescent="0.25">
      <c r="A40" s="82"/>
      <c r="B40" s="240">
        <v>79</v>
      </c>
      <c r="C40" s="949" t="s">
        <v>271</v>
      </c>
      <c r="D40" s="975"/>
      <c r="E40" s="81"/>
      <c r="F40" s="39"/>
      <c r="G40" s="86"/>
    </row>
    <row r="41" spans="1:7" s="148" customFormat="1" ht="15" customHeight="1" x14ac:dyDescent="0.25">
      <c r="A41" s="82"/>
      <c r="B41" s="181">
        <v>73</v>
      </c>
      <c r="C41" s="1468" t="s">
        <v>1521</v>
      </c>
      <c r="D41" s="977" t="str">
        <f>IF(ISNUMBER(D12),D12,"")</f>
        <v/>
      </c>
      <c r="E41" s="167" t="str">
        <f>IF(ISNUMBER(E12),E12,"")</f>
        <v/>
      </c>
      <c r="F41" s="39"/>
      <c r="G41" s="86"/>
    </row>
    <row r="42" spans="1:7" s="148" customFormat="1" ht="15" customHeight="1" x14ac:dyDescent="0.25">
      <c r="A42" s="82"/>
      <c r="B42" s="181" t="s">
        <v>272</v>
      </c>
      <c r="C42" s="246" t="s">
        <v>273</v>
      </c>
      <c r="D42" s="975"/>
      <c r="E42" s="81"/>
      <c r="F42" s="39"/>
      <c r="G42" s="86"/>
    </row>
    <row r="43" spans="1:7" s="148" customFormat="1" ht="30" customHeight="1" x14ac:dyDescent="0.25">
      <c r="A43" s="82"/>
      <c r="B43" s="240">
        <v>75</v>
      </c>
      <c r="C43" s="950" t="s">
        <v>274</v>
      </c>
      <c r="D43" s="975"/>
      <c r="E43" s="81"/>
      <c r="F43" s="39"/>
      <c r="G43" s="86"/>
    </row>
    <row r="44" spans="1:7" s="148" customFormat="1" ht="15" customHeight="1" x14ac:dyDescent="0.25">
      <c r="A44" s="82"/>
      <c r="B44" s="181" t="s">
        <v>275</v>
      </c>
      <c r="C44" s="951" t="s">
        <v>276</v>
      </c>
      <c r="D44" s="975"/>
      <c r="E44" s="81"/>
      <c r="F44" s="39"/>
      <c r="G44" s="86"/>
    </row>
    <row r="45" spans="1:7" s="148" customFormat="1" ht="15" customHeight="1" x14ac:dyDescent="0.25">
      <c r="A45" s="82"/>
      <c r="B45" s="240">
        <v>74</v>
      </c>
      <c r="C45" s="952" t="s">
        <v>277</v>
      </c>
      <c r="D45" s="975"/>
      <c r="E45" s="81"/>
      <c r="F45" s="39"/>
      <c r="G45" s="86"/>
    </row>
    <row r="46" spans="1:7" s="148" customFormat="1" ht="15" customHeight="1" x14ac:dyDescent="0.25">
      <c r="A46" s="82"/>
      <c r="B46" s="215" t="s">
        <v>456</v>
      </c>
      <c r="C46" s="948" t="s">
        <v>278</v>
      </c>
      <c r="D46" s="975"/>
      <c r="E46" s="33"/>
      <c r="F46" s="39"/>
      <c r="G46" s="86"/>
    </row>
    <row r="47" spans="1:7" s="148" customFormat="1" ht="15" customHeight="1" x14ac:dyDescent="0.25">
      <c r="A47" s="82"/>
      <c r="B47" s="240" t="s">
        <v>257</v>
      </c>
      <c r="C47" s="948" t="s">
        <v>310</v>
      </c>
      <c r="D47" s="18"/>
      <c r="E47" s="30"/>
      <c r="F47" s="159" t="str">
        <f>IF(ISNUMBER(D47),12.5*D47,"")</f>
        <v/>
      </c>
      <c r="G47" s="86"/>
    </row>
    <row r="48" spans="1:7" s="148" customFormat="1" ht="15" customHeight="1" x14ac:dyDescent="0.25">
      <c r="A48" s="82"/>
      <c r="B48" s="240" t="s">
        <v>257</v>
      </c>
      <c r="C48" s="948" t="s">
        <v>311</v>
      </c>
      <c r="D48" s="18"/>
      <c r="E48" s="30"/>
      <c r="F48" s="159" t="str">
        <f>IF(ISNUMBER(D48),12.5*D48,"")</f>
        <v/>
      </c>
      <c r="G48" s="86"/>
    </row>
    <row r="49" spans="1:7" s="148" customFormat="1" ht="15" customHeight="1" x14ac:dyDescent="0.25">
      <c r="A49" s="82"/>
      <c r="B49" s="240" t="s">
        <v>257</v>
      </c>
      <c r="C49" s="948" t="s">
        <v>312</v>
      </c>
      <c r="D49" s="18"/>
      <c r="E49" s="30"/>
      <c r="F49" s="159" t="str">
        <f>IF(ISNUMBER(D49),12.5*D49,"")</f>
        <v/>
      </c>
      <c r="G49" s="86"/>
    </row>
    <row r="50" spans="1:7" s="148" customFormat="1" ht="15" customHeight="1" x14ac:dyDescent="0.25">
      <c r="A50" s="82"/>
      <c r="B50" s="240" t="s">
        <v>257</v>
      </c>
      <c r="C50" s="948" t="s">
        <v>313</v>
      </c>
      <c r="D50" s="18"/>
      <c r="E50" s="30"/>
      <c r="F50" s="159" t="str">
        <f>IF(ISNUMBER(D50),12.5*D50,"")</f>
        <v/>
      </c>
      <c r="G50" s="86"/>
    </row>
    <row r="51" spans="1:7" s="447" customFormat="1" ht="15" customHeight="1" x14ac:dyDescent="0.25">
      <c r="A51" s="555"/>
      <c r="B51" s="80"/>
      <c r="C51" s="952" t="s">
        <v>1635</v>
      </c>
      <c r="D51" s="978"/>
      <c r="E51" s="978"/>
      <c r="F51" s="159" t="str">
        <f>IF(ISNUMBER(D51),12.5*D51,"")</f>
        <v/>
      </c>
      <c r="G51" s="639"/>
    </row>
    <row r="52" spans="1:7" s="148" customFormat="1" ht="15" customHeight="1" x14ac:dyDescent="0.25">
      <c r="A52" s="82"/>
      <c r="B52" s="80"/>
      <c r="C52" s="952" t="str">
        <f>"Other CET1 deductions to be made before the threshold deductions (excluding adjustments reported in row " &amp; ROW(C51) &amp;")"</f>
        <v>Other CET1 deductions to be made before the threshold deductions (excluding adjustments reported in row 51)</v>
      </c>
      <c r="D52" s="978"/>
      <c r="E52" s="32"/>
      <c r="F52" s="198"/>
      <c r="G52" s="86"/>
    </row>
    <row r="53" spans="1:7" s="148" customFormat="1" ht="15" customHeight="1" x14ac:dyDescent="0.25">
      <c r="A53" s="82"/>
      <c r="B53" s="80"/>
      <c r="C53" s="244" t="s">
        <v>32</v>
      </c>
      <c r="D53" s="979" t="str">
        <f>IF(AND(ISNUMBER(D33), COUNT(D36:D46)=ROWS(D36:D46)), D33-SUM(D36:D52), "")</f>
        <v/>
      </c>
      <c r="E53" s="112" t="str">
        <f>IF(AND(ISNUMBER(E33), COUNT(E36:E46)=ROWS(E36:E46)), E33-SUM(E36:E46, E51), "")</f>
        <v/>
      </c>
      <c r="F53" s="112" t="str">
        <f>IF(COUNT(F36:F46)=ROWS(F36:F46), SUM(F36:F52), "")</f>
        <v/>
      </c>
      <c r="G53" s="86"/>
    </row>
    <row r="54" spans="1:7" s="148" customFormat="1" ht="28.5" x14ac:dyDescent="0.25">
      <c r="A54" s="82"/>
      <c r="B54" s="240" t="s">
        <v>280</v>
      </c>
      <c r="C54" s="174" t="s">
        <v>281</v>
      </c>
      <c r="D54" s="976"/>
      <c r="E54" s="108"/>
      <c r="F54" s="116"/>
      <c r="G54" s="86"/>
    </row>
    <row r="55" spans="1:7" s="148" customFormat="1" ht="15" customHeight="1" x14ac:dyDescent="0.25">
      <c r="A55" s="82"/>
      <c r="B55" s="80"/>
      <c r="C55" s="244" t="s">
        <v>32</v>
      </c>
      <c r="D55" s="979" t="str">
        <f>IF(AND(ISNUMBER(D53),ISNUMBER(D54)),D53-D54,"")</f>
        <v/>
      </c>
      <c r="E55" s="112" t="str">
        <f>IF(AND(ISNUMBER(E53),ISNUMBER(E54)),E53-E54,"")</f>
        <v/>
      </c>
      <c r="F55" s="112" t="str">
        <f>IF(AND(ISNUMBER(F53),ISNUMBER(F54)),F53+F54,"")</f>
        <v/>
      </c>
      <c r="G55" s="86"/>
    </row>
    <row r="56" spans="1:7" s="148" customFormat="1" ht="42.75" x14ac:dyDescent="0.25">
      <c r="A56" s="82"/>
      <c r="B56" s="240" t="s">
        <v>282</v>
      </c>
      <c r="C56" s="174" t="s">
        <v>283</v>
      </c>
      <c r="D56" s="975"/>
      <c r="E56" s="81"/>
      <c r="F56" s="116"/>
      <c r="G56" s="86"/>
    </row>
    <row r="57" spans="1:7" s="148" customFormat="1" ht="15" customHeight="1" x14ac:dyDescent="0.25">
      <c r="A57" s="82"/>
      <c r="B57" s="240">
        <v>87</v>
      </c>
      <c r="C57" s="246" t="s">
        <v>284</v>
      </c>
      <c r="D57" s="975"/>
      <c r="E57" s="81"/>
      <c r="F57" s="116"/>
      <c r="G57" s="86"/>
    </row>
    <row r="58" spans="1:7" s="148" customFormat="1" ht="15" customHeight="1" x14ac:dyDescent="0.25">
      <c r="A58" s="82"/>
      <c r="B58" s="80"/>
      <c r="C58" s="246" t="s">
        <v>285</v>
      </c>
      <c r="D58" s="975"/>
      <c r="E58" s="81"/>
      <c r="F58" s="116"/>
      <c r="G58" s="86"/>
    </row>
    <row r="59" spans="1:7" s="148" customFormat="1" ht="15" customHeight="1" x14ac:dyDescent="0.25">
      <c r="A59" s="82"/>
      <c r="B59" s="80"/>
      <c r="C59" s="244" t="s">
        <v>33</v>
      </c>
      <c r="D59" s="979" t="str">
        <f>IF(AND(ISNUMBER(D55),ISNUMBER(D56),ISNUMBER(D57),ISNUMBER(D58)),D55-SUM(D56:D58),"")</f>
        <v/>
      </c>
      <c r="E59" s="112" t="str">
        <f>IF(AND(ISNUMBER(E55),ISNUMBER(E56),ISNUMBER(E57),ISNUMBER(E58)), E55-SUM(E56:E58),"")</f>
        <v/>
      </c>
      <c r="F59" s="112" t="str">
        <f>IF(AND(ISNUMBER(F55),ISNUMBER(F56),ISNUMBER(F57),ISNUMBER(F58)), F55+SUM(F56:F58),"")</f>
        <v/>
      </c>
      <c r="G59" s="86"/>
    </row>
    <row r="60" spans="1:7" s="148" customFormat="1" ht="15" customHeight="1" x14ac:dyDescent="0.25">
      <c r="A60" s="82"/>
      <c r="B60" s="80"/>
      <c r="C60" s="174" t="s">
        <v>62</v>
      </c>
      <c r="D60" s="980" t="str">
        <f>IF(AND(ISNUMBER(D81),ISNUMBER(D82)),D81-D82,"")</f>
        <v/>
      </c>
      <c r="E60" s="167" t="str">
        <f>IF(AND(ISNUMBER(E81),ISNUMBER(E82)),E81-E82,"")</f>
        <v/>
      </c>
      <c r="F60" s="30"/>
      <c r="G60" s="86"/>
    </row>
    <row r="61" spans="1:7" s="148" customFormat="1" ht="30" customHeight="1" x14ac:dyDescent="0.25">
      <c r="A61" s="82"/>
      <c r="B61" s="96"/>
      <c r="C61" s="946" t="s">
        <v>286</v>
      </c>
      <c r="D61" s="976"/>
      <c r="E61" s="108"/>
      <c r="F61" s="116"/>
      <c r="G61" s="86"/>
    </row>
    <row r="62" spans="1:7" s="148" customFormat="1" ht="15" customHeight="1" x14ac:dyDescent="0.25">
      <c r="A62" s="82"/>
      <c r="B62" s="150" t="s">
        <v>257</v>
      </c>
      <c r="C62" s="946" t="s">
        <v>382</v>
      </c>
      <c r="D62" s="978"/>
      <c r="E62" s="30"/>
      <c r="F62" s="159" t="str">
        <f>IF(ISNUMBER(D62),-12.5*D62,"")</f>
        <v/>
      </c>
      <c r="G62" s="86"/>
    </row>
    <row r="63" spans="1:7" s="148" customFormat="1" ht="15" customHeight="1" x14ac:dyDescent="0.25">
      <c r="A63" s="82"/>
      <c r="B63" s="96"/>
      <c r="C63" s="953" t="s">
        <v>279</v>
      </c>
      <c r="D63" s="978"/>
      <c r="E63" s="32"/>
      <c r="F63" s="37"/>
      <c r="G63" s="86"/>
    </row>
    <row r="64" spans="1:7" s="148" customFormat="1" ht="15" customHeight="1" x14ac:dyDescent="0.25">
      <c r="A64" s="82"/>
      <c r="B64" s="80"/>
      <c r="C64" s="1347" t="s">
        <v>287</v>
      </c>
      <c r="D64" s="979" t="str">
        <f>IF(AND(ISNUMBER(D33),ISNUMBER(D65)),D33-D65,"")</f>
        <v/>
      </c>
      <c r="E64" s="112" t="str">
        <f>IF(AND(ISNUMBER(E33),ISNUMBER(E65)),E33-E65,"")</f>
        <v/>
      </c>
      <c r="F64" s="112" t="str">
        <f>IF(AND(ISNUMBER(F59),ISNUMBER(F61)),SUM(F59,F61:F63),"")</f>
        <v/>
      </c>
      <c r="G64" s="86"/>
    </row>
    <row r="65" spans="1:7" s="148" customFormat="1" ht="15" customHeight="1" x14ac:dyDescent="0.25">
      <c r="A65" s="82"/>
      <c r="B65" s="98"/>
      <c r="C65" s="954" t="s">
        <v>288</v>
      </c>
      <c r="D65" s="981" t="str">
        <f>IF(AND(ISNUMBER(D59),ISNUMBER(D60),ISNUMBER(D61)),D59-SUM(D60:D63),"")</f>
        <v/>
      </c>
      <c r="E65" s="106" t="str">
        <f>IF(AND(ISNUMBER(E59),ISNUMBER(E60),ISNUMBER(E61)),E59-SUM(E60:E61),"")</f>
        <v/>
      </c>
      <c r="F65" s="23"/>
      <c r="G65" s="86"/>
    </row>
    <row r="66" spans="1:7" s="148" customFormat="1" ht="15" customHeight="1" x14ac:dyDescent="0.25">
      <c r="A66" s="82"/>
      <c r="B66" s="99"/>
      <c r="C66" s="99"/>
      <c r="D66" s="264"/>
      <c r="E66" s="264"/>
      <c r="F66" s="264"/>
      <c r="G66" s="86"/>
    </row>
    <row r="67" spans="1:7" s="79" customFormat="1" ht="60" customHeight="1" x14ac:dyDescent="0.25">
      <c r="A67" s="270" t="s">
        <v>289</v>
      </c>
      <c r="B67" s="77"/>
      <c r="C67" s="580"/>
      <c r="D67" s="580"/>
      <c r="E67" s="77"/>
      <c r="F67" s="77"/>
      <c r="G67" s="78"/>
    </row>
    <row r="68" spans="1:7" s="79" customFormat="1" ht="30" customHeight="1" x14ac:dyDescent="0.25">
      <c r="A68" s="271" t="s">
        <v>290</v>
      </c>
      <c r="B68" s="88"/>
      <c r="C68" s="88"/>
      <c r="D68" s="88"/>
      <c r="E68" s="88"/>
      <c r="F68" s="88"/>
      <c r="G68" s="89"/>
    </row>
    <row r="69" spans="1:7" ht="30" customHeight="1" x14ac:dyDescent="0.25">
      <c r="B69" s="90" t="s">
        <v>60</v>
      </c>
      <c r="C69" s="955" t="s">
        <v>59</v>
      </c>
      <c r="D69" s="982" t="s">
        <v>261</v>
      </c>
      <c r="E69" s="109" t="s">
        <v>305</v>
      </c>
      <c r="F69" s="88"/>
      <c r="G69" s="145"/>
    </row>
    <row r="70" spans="1:7" s="148" customFormat="1" ht="30" customHeight="1" x14ac:dyDescent="0.25">
      <c r="A70" s="82"/>
      <c r="B70" s="91" t="s">
        <v>153</v>
      </c>
      <c r="C70" s="956" t="s">
        <v>163</v>
      </c>
      <c r="D70" s="983"/>
      <c r="E70" s="101"/>
      <c r="F70" s="88"/>
      <c r="G70" s="86"/>
    </row>
    <row r="71" spans="1:7" s="148" customFormat="1" ht="15" customHeight="1" x14ac:dyDescent="0.25">
      <c r="A71" s="82"/>
      <c r="B71" s="94" t="s">
        <v>152</v>
      </c>
      <c r="C71" s="957" t="s">
        <v>448</v>
      </c>
      <c r="D71" s="975"/>
      <c r="E71" s="81"/>
      <c r="F71" s="88"/>
      <c r="G71" s="86"/>
    </row>
    <row r="72" spans="1:7" s="148" customFormat="1" ht="15" customHeight="1" x14ac:dyDescent="0.25">
      <c r="A72" s="82"/>
      <c r="B72" s="98"/>
      <c r="C72" s="961" t="s">
        <v>447</v>
      </c>
      <c r="D72" s="981" t="str">
        <f>IF(AND(ISNUMBER(D70),ISNUMBER(D71)),SUM(D70:D71),"")</f>
        <v/>
      </c>
      <c r="E72" s="106" t="str">
        <f>IF(AND(ISNUMBER(E70),ISNUMBER(E71)),SUM(E70:E71),"")</f>
        <v/>
      </c>
      <c r="F72" s="88"/>
      <c r="G72" s="86"/>
    </row>
    <row r="73" spans="1:7" s="79" customFormat="1" ht="60" customHeight="1" x14ac:dyDescent="0.25">
      <c r="A73" s="272" t="s">
        <v>291</v>
      </c>
      <c r="B73" s="88"/>
      <c r="C73" s="88"/>
      <c r="D73" s="88"/>
      <c r="E73" s="88"/>
      <c r="F73" s="88"/>
      <c r="G73" s="89"/>
    </row>
    <row r="74" spans="1:7" ht="30" customHeight="1" x14ac:dyDescent="0.25">
      <c r="B74" s="90" t="s">
        <v>60</v>
      </c>
      <c r="C74" s="955" t="s">
        <v>59</v>
      </c>
      <c r="D74" s="982" t="s">
        <v>261</v>
      </c>
      <c r="E74" s="109" t="s">
        <v>305</v>
      </c>
      <c r="F74" s="216" t="s">
        <v>306</v>
      </c>
      <c r="G74" s="145"/>
    </row>
    <row r="75" spans="1:7" s="148" customFormat="1" ht="15" customHeight="1" x14ac:dyDescent="0.25">
      <c r="A75" s="82"/>
      <c r="B75" s="243">
        <v>78</v>
      </c>
      <c r="C75" s="958" t="s">
        <v>314</v>
      </c>
      <c r="D75" s="983"/>
      <c r="E75" s="101"/>
      <c r="F75" s="101"/>
      <c r="G75" s="86"/>
    </row>
    <row r="76" spans="1:7" s="148" customFormat="1" ht="15" customHeight="1" x14ac:dyDescent="0.25">
      <c r="A76" s="82"/>
      <c r="B76" s="242">
        <v>79</v>
      </c>
      <c r="C76" s="423" t="s">
        <v>300</v>
      </c>
      <c r="D76" s="975"/>
      <c r="E76" s="81"/>
      <c r="F76" s="81"/>
      <c r="G76" s="86"/>
    </row>
    <row r="77" spans="1:7" s="148" customFormat="1" ht="30" customHeight="1" x14ac:dyDescent="0.25">
      <c r="A77" s="82"/>
      <c r="B77" s="242" t="s">
        <v>280</v>
      </c>
      <c r="C77" s="107" t="s">
        <v>281</v>
      </c>
      <c r="D77" s="975"/>
      <c r="E77" s="81"/>
      <c r="F77" s="81"/>
      <c r="G77" s="86"/>
    </row>
    <row r="78" spans="1:7" s="148" customFormat="1" ht="30" customHeight="1" x14ac:dyDescent="0.25">
      <c r="A78" s="82"/>
      <c r="B78" s="242" t="s">
        <v>282</v>
      </c>
      <c r="C78" s="107" t="s">
        <v>283</v>
      </c>
      <c r="D78" s="975"/>
      <c r="E78" s="81"/>
      <c r="F78" s="81"/>
      <c r="G78" s="86"/>
    </row>
    <row r="79" spans="1:7" s="148" customFormat="1" ht="15" customHeight="1" x14ac:dyDescent="0.25">
      <c r="A79" s="82"/>
      <c r="B79" s="80"/>
      <c r="C79" s="689" t="s">
        <v>293</v>
      </c>
      <c r="D79" s="978"/>
      <c r="E79" s="32"/>
      <c r="F79" s="198"/>
      <c r="G79" s="86"/>
    </row>
    <row r="80" spans="1:7" s="148" customFormat="1" ht="15" customHeight="1" x14ac:dyDescent="0.25">
      <c r="A80" s="82"/>
      <c r="B80" s="96"/>
      <c r="C80" s="110" t="s">
        <v>66</v>
      </c>
      <c r="D80" s="205" t="str">
        <f>IF(AND(ISNUMBER(D104),ISNUMBER(D105)),D104-D105,"")</f>
        <v/>
      </c>
      <c r="E80" s="488" t="str">
        <f>IF(AND(ISNUMBER(E104),ISNUMBER(E105)),E104-E105,"")</f>
        <v/>
      </c>
      <c r="F80" s="32"/>
      <c r="G80" s="86"/>
    </row>
    <row r="81" spans="1:7" s="148" customFormat="1" ht="15" customHeight="1" x14ac:dyDescent="0.25">
      <c r="A81" s="82"/>
      <c r="B81" s="96"/>
      <c r="C81" s="1348" t="s">
        <v>34</v>
      </c>
      <c r="D81" s="979" t="str">
        <f>IF(AND(ISNUMBER(D75),ISNUMBER(D76),ISNUMBER(D77),ISNUMBER(D78),ISNUMBER(D80)),SUM(D75:D80),"")</f>
        <v/>
      </c>
      <c r="E81" s="112" t="str">
        <f>IF(AND(ISNUMBER(E75),ISNUMBER(E76),ISNUMBER(E77),ISNUMBER(E78),ISNUMBER(E80)),SUM(E75:E78,E80),"")</f>
        <v/>
      </c>
      <c r="F81" s="112" t="str">
        <f>IF(AND(ISNUMBER(F75),ISNUMBER(F76),ISNUMBER(F77),ISNUMBER(F78)),SUM(F75:F79),"")</f>
        <v/>
      </c>
      <c r="G81" s="86"/>
    </row>
    <row r="82" spans="1:7" s="148" customFormat="1" ht="15" customHeight="1" x14ac:dyDescent="0.25">
      <c r="A82" s="82"/>
      <c r="B82" s="96"/>
      <c r="C82" s="959" t="s">
        <v>67</v>
      </c>
      <c r="D82" s="984" t="str">
        <f>IF(AND(ISNUMBER(D72),ISNUMBER(D81)),MIN(D72,D81),"")</f>
        <v/>
      </c>
      <c r="E82" s="124" t="str">
        <f>IF(AND(ISNUMBER(E72),ISNUMBER(E81)),MIN(E72,E81),"")</f>
        <v/>
      </c>
      <c r="F82" s="32"/>
      <c r="G82" s="86"/>
    </row>
    <row r="83" spans="1:7" s="148" customFormat="1" ht="15" customHeight="1" x14ac:dyDescent="0.25">
      <c r="A83" s="82"/>
      <c r="B83" s="98"/>
      <c r="C83" s="954" t="s">
        <v>294</v>
      </c>
      <c r="D83" s="981" t="str">
        <f>IF(AND(ISNUMBER(D72),ISNUMBER(D82)),D72-D82,"")</f>
        <v/>
      </c>
      <c r="E83" s="106" t="str">
        <f>IF(AND(ISNUMBER(E72),ISNUMBER(E82)),E72-E82,"")</f>
        <v/>
      </c>
      <c r="F83" s="23"/>
      <c r="G83" s="86"/>
    </row>
    <row r="84" spans="1:7" s="148" customFormat="1" ht="15" customHeight="1" x14ac:dyDescent="0.25">
      <c r="A84" s="82"/>
      <c r="B84" s="99"/>
      <c r="C84" s="100"/>
      <c r="D84" s="264"/>
      <c r="E84" s="264"/>
      <c r="F84" s="264"/>
      <c r="G84" s="86"/>
    </row>
    <row r="85" spans="1:7" s="79" customFormat="1" ht="60" customHeight="1" x14ac:dyDescent="0.25">
      <c r="A85" s="270" t="s">
        <v>295</v>
      </c>
      <c r="B85" s="77"/>
      <c r="C85" s="580"/>
      <c r="D85" s="580"/>
      <c r="E85" s="77"/>
      <c r="F85" s="77"/>
      <c r="G85" s="78"/>
    </row>
    <row r="86" spans="1:7" s="79" customFormat="1" ht="30" customHeight="1" x14ac:dyDescent="0.25">
      <c r="A86" s="271" t="s">
        <v>296</v>
      </c>
      <c r="B86" s="88"/>
      <c r="C86" s="88"/>
      <c r="D86" s="88"/>
      <c r="E86" s="88"/>
      <c r="F86" s="88"/>
      <c r="G86" s="89"/>
    </row>
    <row r="87" spans="1:7" ht="30" customHeight="1" x14ac:dyDescent="0.25">
      <c r="B87" s="90" t="s">
        <v>60</v>
      </c>
      <c r="C87" s="1349" t="s">
        <v>59</v>
      </c>
      <c r="D87" s="1350" t="s">
        <v>261</v>
      </c>
      <c r="E87" s="1351" t="s">
        <v>305</v>
      </c>
      <c r="F87" s="88"/>
      <c r="G87" s="145"/>
    </row>
    <row r="88" spans="1:7" s="148" customFormat="1" ht="30" customHeight="1" x14ac:dyDescent="0.25">
      <c r="A88" s="82"/>
      <c r="B88" s="93" t="s">
        <v>68</v>
      </c>
      <c r="C88" s="107" t="s">
        <v>164</v>
      </c>
      <c r="D88" s="975"/>
      <c r="E88" s="81"/>
      <c r="F88" s="88"/>
      <c r="G88" s="86"/>
    </row>
    <row r="89" spans="1:7" s="148" customFormat="1" ht="15" customHeight="1" x14ac:dyDescent="0.25">
      <c r="A89" s="82"/>
      <c r="B89" s="93" t="s">
        <v>152</v>
      </c>
      <c r="C89" s="107" t="s">
        <v>297</v>
      </c>
      <c r="D89" s="975"/>
      <c r="E89" s="81"/>
      <c r="F89" s="88"/>
      <c r="G89" s="86"/>
    </row>
    <row r="90" spans="1:7" s="148" customFormat="1" ht="15" customHeight="1" x14ac:dyDescent="0.25">
      <c r="A90" s="82"/>
      <c r="B90" s="29"/>
      <c r="C90" s="107" t="s">
        <v>135</v>
      </c>
      <c r="D90" s="223" t="str">
        <f>IF(ISNUMBER($D23),$D23,"")</f>
        <v/>
      </c>
      <c r="E90" s="10" t="str">
        <f>IF(ISNUMBER($D23),$D23,"")</f>
        <v/>
      </c>
      <c r="F90" s="88"/>
      <c r="G90" s="86"/>
    </row>
    <row r="91" spans="1:7" s="148" customFormat="1" ht="15" customHeight="1" x14ac:dyDescent="0.25">
      <c r="A91" s="82"/>
      <c r="B91" s="121"/>
      <c r="C91" s="122" t="s">
        <v>316</v>
      </c>
      <c r="D91" s="978"/>
      <c r="E91" s="37"/>
      <c r="F91" s="3"/>
      <c r="G91" s="86"/>
    </row>
    <row r="92" spans="1:7" s="148" customFormat="1" ht="15" customHeight="1" x14ac:dyDescent="0.25">
      <c r="A92" s="82"/>
      <c r="B92" s="98"/>
      <c r="C92" s="954" t="s">
        <v>298</v>
      </c>
      <c r="D92" s="981" t="str">
        <f>IF(AND(ISNUMBER(D88),ISNUMBER(D89),ISNUMBER(D90)),SUM(D88:D91),"")</f>
        <v/>
      </c>
      <c r="E92" s="106" t="str">
        <f>IF(AND(ISNUMBER(E88),ISNUMBER(E89),ISNUMBER(E90)),SUM(E88:E91),"")</f>
        <v/>
      </c>
      <c r="F92" s="88"/>
      <c r="G92" s="86"/>
    </row>
    <row r="93" spans="1:7" s="79" customFormat="1" ht="60" customHeight="1" x14ac:dyDescent="0.25">
      <c r="A93" s="272" t="s">
        <v>299</v>
      </c>
      <c r="B93" s="88"/>
      <c r="C93" s="88"/>
      <c r="D93" s="88"/>
      <c r="E93" s="88"/>
      <c r="F93" s="88"/>
      <c r="G93" s="89"/>
    </row>
    <row r="94" spans="1:7" ht="30" customHeight="1" x14ac:dyDescent="0.25">
      <c r="B94" s="90" t="s">
        <v>60</v>
      </c>
      <c r="C94" s="955" t="s">
        <v>59</v>
      </c>
      <c r="D94" s="982" t="s">
        <v>261</v>
      </c>
      <c r="E94" s="109" t="s">
        <v>305</v>
      </c>
      <c r="F94" s="216" t="s">
        <v>306</v>
      </c>
      <c r="G94" s="145"/>
    </row>
    <row r="95" spans="1:7" s="148" customFormat="1" ht="15" customHeight="1" x14ac:dyDescent="0.25">
      <c r="A95" s="82"/>
      <c r="B95" s="243">
        <v>78</v>
      </c>
      <c r="C95" s="958" t="s">
        <v>315</v>
      </c>
      <c r="D95" s="974"/>
      <c r="E95" s="424"/>
      <c r="F95" s="410"/>
      <c r="G95" s="86"/>
    </row>
    <row r="96" spans="1:7" s="148" customFormat="1" ht="15" customHeight="1" x14ac:dyDescent="0.25">
      <c r="A96" s="82"/>
      <c r="B96" s="242">
        <v>79</v>
      </c>
      <c r="C96" s="423" t="s">
        <v>292</v>
      </c>
      <c r="D96" s="38"/>
      <c r="E96" s="26"/>
      <c r="F96" s="39"/>
      <c r="G96" s="86"/>
    </row>
    <row r="97" spans="1:11" s="148" customFormat="1" ht="15" customHeight="1" x14ac:dyDescent="0.25">
      <c r="A97" s="421"/>
      <c r="B97" s="422">
        <v>79</v>
      </c>
      <c r="C97" s="538" t="s">
        <v>785</v>
      </c>
      <c r="D97" s="223" t="str">
        <f>IF('Supervisory information'!$C$23="Yes", IF(ISNUMBER('TLAC holdings'!D4), 'TLAC holdings'!D4, ""), 0)</f>
        <v/>
      </c>
      <c r="E97" s="34" t="str">
        <f>IF('Supervisory information'!$C$23="Yes", IF(ISNUMBER('TLAC holdings'!E4), 'TLAC holdings'!E4, ""), 0)</f>
        <v/>
      </c>
      <c r="F97" s="10" t="str">
        <f>IF('Supervisory information'!$C$23="Yes", IF(ISNUMBER('TLAC holdings'!F4), 'TLAC holdings'!F4, ""), 0)</f>
        <v/>
      </c>
      <c r="G97" s="86"/>
    </row>
    <row r="98" spans="1:11" s="148" customFormat="1" ht="30" customHeight="1" x14ac:dyDescent="0.25">
      <c r="A98" s="82"/>
      <c r="B98" s="693" t="s">
        <v>280</v>
      </c>
      <c r="C98" s="107" t="s">
        <v>281</v>
      </c>
      <c r="D98" s="38"/>
      <c r="E98" s="26"/>
      <c r="F98" s="39"/>
      <c r="G98" s="86"/>
    </row>
    <row r="99" spans="1:11" s="148" customFormat="1" ht="45" customHeight="1" x14ac:dyDescent="0.25">
      <c r="A99" s="421"/>
      <c r="B99" s="417" t="s">
        <v>1022</v>
      </c>
      <c r="C99" s="689" t="s">
        <v>787</v>
      </c>
      <c r="D99" s="223" t="str">
        <f>IF('Supervisory information'!$C$23="Yes", IF(ISNUMBER('TLAC holdings'!D5), 'TLAC holdings'!D5, ""), 0)</f>
        <v/>
      </c>
      <c r="E99" s="34" t="str">
        <f>IF('Supervisory information'!$C$23="Yes", IF(ISNUMBER('TLAC holdings'!E5), 'TLAC holdings'!E5, ""), 0)</f>
        <v/>
      </c>
      <c r="F99" s="10" t="str">
        <f>IF('Supervisory information'!$C$23="Yes", IF(ISNUMBER('TLAC holdings'!F5), 'TLAC holdings'!F5, ""), 0)</f>
        <v/>
      </c>
      <c r="G99" s="86"/>
    </row>
    <row r="100" spans="1:11" s="148" customFormat="1" ht="30" customHeight="1" x14ac:dyDescent="0.25">
      <c r="A100" s="421"/>
      <c r="B100" s="417" t="s">
        <v>1023</v>
      </c>
      <c r="C100" s="107" t="s">
        <v>789</v>
      </c>
      <c r="D100" s="223" t="str">
        <f>IF('Supervisory information'!$C$23="Yes", IF(ISNUMBER('TLAC holdings'!D6), 'TLAC holdings'!D6, ""), 0)</f>
        <v/>
      </c>
      <c r="E100" s="34" t="str">
        <f>IF('Supervisory information'!$C$23="Yes", IF(ISNUMBER('TLAC holdings'!E6), 'TLAC holdings'!E6, ""), 0)</f>
        <v/>
      </c>
      <c r="F100" s="10" t="str">
        <f>IF('Supervisory information'!$C$23="Yes", IF(ISNUMBER('TLAC holdings'!F6), 'TLAC holdings'!F6, ""), 0)</f>
        <v/>
      </c>
      <c r="G100" s="86"/>
    </row>
    <row r="101" spans="1:11" s="148" customFormat="1" ht="45" customHeight="1" x14ac:dyDescent="0.25">
      <c r="A101" s="82"/>
      <c r="B101" s="242" t="s">
        <v>282</v>
      </c>
      <c r="C101" s="107" t="s">
        <v>283</v>
      </c>
      <c r="D101" s="38"/>
      <c r="E101" s="26"/>
      <c r="F101" s="39"/>
      <c r="G101" s="86"/>
    </row>
    <row r="102" spans="1:11" s="148" customFormat="1" ht="45" customHeight="1" x14ac:dyDescent="0.25">
      <c r="A102" s="421"/>
      <c r="B102" s="425" t="s">
        <v>282</v>
      </c>
      <c r="C102" s="107" t="s">
        <v>791</v>
      </c>
      <c r="D102" s="205" t="str">
        <f>IF('Supervisory information'!$C$23="Yes", IF(ISNUMBER('TLAC holdings'!D7), 'TLAC holdings'!D7, ""), 0)</f>
        <v/>
      </c>
      <c r="E102" s="34" t="str">
        <f>IF('Supervisory information'!$C$23="Yes", IF(ISNUMBER('TLAC holdings'!E7), 'TLAC holdings'!E7, ""), 0)</f>
        <v/>
      </c>
      <c r="F102" s="10" t="str">
        <f>IF('Supervisory information'!$C$23="Yes", IF(ISNUMBER('TLAC holdings'!F7), 'TLAC holdings'!F7, ""), 0)</f>
        <v/>
      </c>
      <c r="G102" s="86"/>
    </row>
    <row r="103" spans="1:11" s="148" customFormat="1" ht="15" customHeight="1" x14ac:dyDescent="0.25">
      <c r="A103" s="82"/>
      <c r="B103" s="96"/>
      <c r="C103" s="1352" t="s">
        <v>301</v>
      </c>
      <c r="D103" s="978"/>
      <c r="E103" s="31"/>
      <c r="F103" s="81"/>
      <c r="G103" s="86"/>
    </row>
    <row r="104" spans="1:11" s="148" customFormat="1" ht="15" customHeight="1" x14ac:dyDescent="0.25">
      <c r="A104" s="82"/>
      <c r="B104" s="96"/>
      <c r="C104" s="1348" t="s">
        <v>302</v>
      </c>
      <c r="D104" s="979" t="str">
        <f>IF(COUNT(D95:D102)=ROWS(D95:D102), SUM(D95:D103), "")</f>
        <v/>
      </c>
      <c r="E104" s="112" t="str">
        <f>IF(COUNT(E95:E102)=ROWS(E95:E102),SUM(E95:E102),"")</f>
        <v/>
      </c>
      <c r="F104" s="112" t="str">
        <f>IF(COUNT(F95:F103)=ROWS(F95:F103), SUM(F95:F103), "")</f>
        <v/>
      </c>
      <c r="G104" s="86"/>
    </row>
    <row r="105" spans="1:11" s="148" customFormat="1" ht="15" customHeight="1" x14ac:dyDescent="0.25">
      <c r="A105" s="82"/>
      <c r="B105" s="96"/>
      <c r="C105" s="960" t="s">
        <v>303</v>
      </c>
      <c r="D105" s="984" t="str">
        <f>IF(AND(ISNUMBER(D92),ISNUMBER(D104)),MIN(D92,D104),"")</f>
        <v/>
      </c>
      <c r="E105" s="124" t="str">
        <f>IF(AND(ISNUMBER(E92),ISNUMBER(E104)),MIN(E92,E104),"")</f>
        <v/>
      </c>
      <c r="F105" s="32"/>
      <c r="G105" s="86"/>
    </row>
    <row r="106" spans="1:11" s="148" customFormat="1" ht="15" customHeight="1" x14ac:dyDescent="0.25">
      <c r="A106" s="82"/>
      <c r="B106" s="98"/>
      <c r="C106" s="961" t="s">
        <v>304</v>
      </c>
      <c r="D106" s="981" t="str">
        <f>IF(AND(ISNUMBER(D92),ISNUMBER(D105)),D92-D105,"")</f>
        <v/>
      </c>
      <c r="E106" s="106" t="str">
        <f>IF(AND(ISNUMBER(E92),ISNUMBER(E105)),E92-E105,"")</f>
        <v/>
      </c>
      <c r="F106" s="23"/>
      <c r="G106" s="86"/>
    </row>
    <row r="107" spans="1:11" s="148" customFormat="1" ht="15" customHeight="1" x14ac:dyDescent="0.25">
      <c r="A107" s="82"/>
      <c r="B107" s="99"/>
      <c r="C107" s="100"/>
      <c r="D107" s="264"/>
      <c r="E107" s="264"/>
      <c r="F107" s="264"/>
      <c r="G107" s="86"/>
    </row>
    <row r="108" spans="1:11" s="79" customFormat="1" ht="60" customHeight="1" x14ac:dyDescent="0.25">
      <c r="A108" s="2294" t="s">
        <v>457</v>
      </c>
      <c r="B108" s="2295"/>
      <c r="C108" s="2295"/>
      <c r="D108" s="2295"/>
      <c r="E108" s="2295"/>
      <c r="F108" s="2295"/>
      <c r="G108" s="78"/>
    </row>
    <row r="109" spans="1:11" s="217" customFormat="1" ht="30" customHeight="1" x14ac:dyDescent="0.25">
      <c r="A109" s="153"/>
      <c r="B109" s="90" t="s">
        <v>60</v>
      </c>
      <c r="C109" s="962"/>
      <c r="D109" s="982" t="s">
        <v>261</v>
      </c>
      <c r="E109" s="109" t="s">
        <v>305</v>
      </c>
      <c r="G109" s="145"/>
      <c r="K109" s="219"/>
    </row>
    <row r="110" spans="1:11" s="217" customFormat="1" ht="15" customHeight="1" x14ac:dyDescent="0.25">
      <c r="A110" s="153"/>
      <c r="B110" s="123"/>
      <c r="C110" s="963" t="s">
        <v>464</v>
      </c>
      <c r="D110" s="985"/>
      <c r="E110" s="12"/>
      <c r="G110" s="145"/>
      <c r="K110" s="219"/>
    </row>
    <row r="111" spans="1:11" s="217" customFormat="1" ht="15" customHeight="1" x14ac:dyDescent="0.25">
      <c r="A111" s="153"/>
      <c r="B111" s="80"/>
      <c r="C111" s="964" t="s">
        <v>443</v>
      </c>
      <c r="D111" s="718"/>
      <c r="E111" s="39"/>
      <c r="G111" s="145"/>
      <c r="K111" s="219"/>
    </row>
    <row r="112" spans="1:11" s="217" customFormat="1" ht="15" customHeight="1" x14ac:dyDescent="0.25">
      <c r="A112" s="153"/>
      <c r="B112" s="80"/>
      <c r="C112" s="964" t="s">
        <v>444</v>
      </c>
      <c r="D112" s="718"/>
      <c r="E112" s="39"/>
      <c r="G112" s="145"/>
      <c r="K112" s="219"/>
    </row>
    <row r="113" spans="1:11" s="255" customFormat="1" ht="15" customHeight="1" x14ac:dyDescent="0.25">
      <c r="A113" s="388"/>
      <c r="B113" s="96"/>
      <c r="C113" s="964" t="s">
        <v>445</v>
      </c>
      <c r="D113" s="986"/>
      <c r="E113" s="81"/>
      <c r="G113" s="145"/>
      <c r="K113" s="256"/>
    </row>
    <row r="114" spans="1:11" s="217" customFormat="1" ht="15" customHeight="1" x14ac:dyDescent="0.25">
      <c r="A114" s="153"/>
      <c r="B114" s="80"/>
      <c r="C114" s="965" t="s">
        <v>792</v>
      </c>
      <c r="D114" s="38"/>
      <c r="E114" s="39"/>
      <c r="G114" s="145"/>
      <c r="K114" s="219"/>
    </row>
    <row r="115" spans="1:11" s="255" customFormat="1" ht="15" customHeight="1" x14ac:dyDescent="0.25">
      <c r="A115" s="388"/>
      <c r="B115" s="422" t="s">
        <v>829</v>
      </c>
      <c r="C115" s="966" t="s">
        <v>828</v>
      </c>
      <c r="D115" s="38"/>
      <c r="E115" s="39"/>
      <c r="G115" s="145"/>
    </row>
    <row r="116" spans="1:11" s="255" customFormat="1" ht="15" customHeight="1" x14ac:dyDescent="0.25">
      <c r="A116" s="388"/>
      <c r="B116" s="98"/>
      <c r="C116" s="967" t="str">
        <f>CONCATENATE("Check: row ", ROW(C115), " ≤ row ", ROW(C114))</f>
        <v>Check: row 115 ≤ row 114</v>
      </c>
      <c r="D116" s="835" t="str">
        <f>IF(AND(ISNUMBER(D114),ISNUMBER(D115)), IF(D115&lt;=SUM(D114), "Pass"," Fail"), "")</f>
        <v/>
      </c>
      <c r="E116" s="823" t="str">
        <f>IF(AND(ISNUMBER(E114),ISNUMBER(E115)), IF(E115&lt;=SUM(E114), "Pass"," Fail"), "")</f>
        <v/>
      </c>
      <c r="G116" s="145"/>
    </row>
    <row r="117" spans="1:11" s="79" customFormat="1" ht="15" customHeight="1" x14ac:dyDescent="0.25">
      <c r="A117" s="87"/>
      <c r="B117" s="123"/>
      <c r="C117" s="963" t="s">
        <v>465</v>
      </c>
      <c r="D117" s="985"/>
      <c r="E117" s="12"/>
      <c r="F117" s="88"/>
      <c r="G117" s="89"/>
    </row>
    <row r="118" spans="1:11" s="79" customFormat="1" ht="15" customHeight="1" x14ac:dyDescent="0.25">
      <c r="A118" s="87"/>
      <c r="B118" s="80"/>
      <c r="C118" s="964" t="s">
        <v>443</v>
      </c>
      <c r="D118" s="718"/>
      <c r="E118" s="39"/>
      <c r="F118" s="88"/>
      <c r="G118" s="89"/>
    </row>
    <row r="119" spans="1:11" s="79" customFormat="1" ht="15" customHeight="1" x14ac:dyDescent="0.25">
      <c r="A119" s="87"/>
      <c r="B119" s="80"/>
      <c r="C119" s="964" t="s">
        <v>444</v>
      </c>
      <c r="D119" s="718"/>
      <c r="E119" s="39"/>
      <c r="F119" s="88"/>
      <c r="G119" s="89"/>
    </row>
    <row r="120" spans="1:11" s="79" customFormat="1" ht="15" customHeight="1" x14ac:dyDescent="0.25">
      <c r="A120" s="420"/>
      <c r="B120" s="96"/>
      <c r="C120" s="964" t="s">
        <v>445</v>
      </c>
      <c r="D120" s="986"/>
      <c r="E120" s="81"/>
      <c r="F120" s="88"/>
      <c r="G120" s="89"/>
    </row>
    <row r="121" spans="1:11" s="79" customFormat="1" ht="15" customHeight="1" x14ac:dyDescent="0.25">
      <c r="A121" s="87"/>
      <c r="B121" s="80"/>
      <c r="C121" s="965" t="s">
        <v>792</v>
      </c>
      <c r="D121" s="38"/>
      <c r="E121" s="39"/>
      <c r="F121" s="88"/>
      <c r="G121" s="89"/>
    </row>
    <row r="122" spans="1:11" s="79" customFormat="1" ht="15" customHeight="1" x14ac:dyDescent="0.25">
      <c r="A122" s="420"/>
      <c r="B122" s="422" t="s">
        <v>829</v>
      </c>
      <c r="C122" s="966" t="s">
        <v>828</v>
      </c>
      <c r="D122" s="38"/>
      <c r="E122" s="39"/>
      <c r="F122" s="88"/>
      <c r="G122" s="89"/>
    </row>
    <row r="123" spans="1:11" s="79" customFormat="1" ht="15" customHeight="1" x14ac:dyDescent="0.25">
      <c r="A123" s="420"/>
      <c r="B123" s="98"/>
      <c r="C123" s="967" t="str">
        <f>CONCATENATE("Check: row ", ROW(C122), " ≤ row ", ROW(C121))</f>
        <v>Check: row 122 ≤ row 121</v>
      </c>
      <c r="D123" s="835" t="str">
        <f>IF(AND(ISNUMBER(D121), ISNUMBER(D122)), IF(D122&lt;=SUM(D121), "Pass", "Fail"), "")</f>
        <v/>
      </c>
      <c r="E123" s="823" t="str">
        <f>IF(AND(ISNUMBER(E121), ISNUMBER(E122)), IF(E122&lt;=SUM(E121), "Pass", "Fail"), "")</f>
        <v/>
      </c>
      <c r="F123" s="88"/>
      <c r="G123" s="89"/>
    </row>
    <row r="124" spans="1:11" s="148" customFormat="1" ht="15" customHeight="1" x14ac:dyDescent="0.25">
      <c r="A124" s="102"/>
      <c r="B124" s="103"/>
      <c r="C124" s="968"/>
      <c r="D124" s="987"/>
      <c r="E124" s="265"/>
      <c r="F124" s="265"/>
      <c r="G124" s="104"/>
    </row>
  </sheetData>
  <dataConsolidate/>
  <customSheetViews>
    <customSheetView guid="{3D2E4C4C-55B0-42AD-9B20-28C028F4BEE7}" scale="75" hiddenRows="1" hiddenColumns="1">
      <pane ySplit="4" topLeftCell="A5" activePane="bottomLeft" state="frozen"/>
      <selection pane="bottomLeft"/>
      <rowBreaks count="3" manualBreakCount="3">
        <brk id="33" max="5" man="1"/>
        <brk id="65" max="5" man="1"/>
        <brk id="83" max="5"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
    <mergeCell ref="A108:F108"/>
  </mergeCells>
  <conditionalFormatting sqref="D8:D14 E12 E14 D16:D18 D20:D22 D28:E29 D32:E32 D36:E40 D44:E46 D47:D52 E51 D54:E54 D56:E58 D61:E61 D62:D63 D70:E71 D75:E78 D79 D88:E89 D91:E91 D103 D111:E115 D118:E122 D95:E102 F97">
    <cfRule type="cellIs" dxfId="66" priority="17" stopIfTrue="1" operator="lessThan">
      <formula>0</formula>
    </cfRule>
  </conditionalFormatting>
  <conditionalFormatting sqref="A1:XFD1048576">
    <cfRule type="cellIs" dxfId="65" priority="2" stopIfTrue="1" operator="equal">
      <formula>"Pass"</formula>
    </cfRule>
    <cfRule type="cellIs" dxfId="64" priority="4"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6" max="6" man="1"/>
    <brk id="9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EC72"/>
  </sheetPr>
  <dimension ref="A1:H14"/>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257" customWidth="1"/>
    <col min="2" max="2" width="10.85546875" style="257" customWidth="1"/>
    <col min="3" max="3" width="150.85546875" style="257" customWidth="1"/>
    <col min="4" max="4" width="16.85546875" style="255" customWidth="1"/>
    <col min="5" max="5" width="16.85546875" style="257" customWidth="1"/>
    <col min="6" max="6" width="16.85546875" style="255" customWidth="1"/>
    <col min="7" max="7" width="1.85546875" style="149" customWidth="1"/>
    <col min="8" max="8" width="0" style="257" hidden="1" customWidth="1"/>
    <col min="9" max="16384" width="9.140625" style="257" hidden="1"/>
  </cols>
  <sheetData>
    <row r="1" spans="1:7" s="619" customFormat="1" ht="30" customHeight="1" x14ac:dyDescent="0.55000000000000004">
      <c r="A1" s="701" t="s">
        <v>784</v>
      </c>
      <c r="C1" s="496"/>
      <c r="D1" s="412" t="str">
        <f>CONCATENATE("Reporting unit: ", 'General Info'!$C$7, " ", 'General Info'!$C$5)</f>
        <v xml:space="preserve">Reporting unit: 1 </v>
      </c>
      <c r="E1" s="594"/>
      <c r="F1" s="594"/>
      <c r="G1" s="635"/>
    </row>
    <row r="2" spans="1:7" s="302" customFormat="1" ht="45" customHeight="1" x14ac:dyDescent="0.35">
      <c r="A2" s="277"/>
      <c r="B2" s="301"/>
      <c r="G2" s="303"/>
    </row>
    <row r="3" spans="1:7" ht="30" customHeight="1" x14ac:dyDescent="0.25">
      <c r="A3" s="218"/>
      <c r="B3" s="415" t="s">
        <v>60</v>
      </c>
      <c r="C3" s="847" t="s">
        <v>59</v>
      </c>
      <c r="D3" s="1021" t="s">
        <v>261</v>
      </c>
      <c r="E3" s="414" t="s">
        <v>305</v>
      </c>
      <c r="F3" s="414" t="s">
        <v>306</v>
      </c>
      <c r="G3" s="145"/>
    </row>
    <row r="4" spans="1:7" ht="15" customHeight="1" x14ac:dyDescent="0.25">
      <c r="A4" s="218"/>
      <c r="B4" s="416">
        <v>79</v>
      </c>
      <c r="C4" s="1017" t="s">
        <v>785</v>
      </c>
      <c r="D4" s="1022"/>
      <c r="E4" s="305"/>
      <c r="F4" s="305"/>
      <c r="G4" s="145"/>
    </row>
    <row r="5" spans="1:7" ht="45" customHeight="1" x14ac:dyDescent="0.25">
      <c r="A5" s="218"/>
      <c r="B5" s="417" t="s">
        <v>786</v>
      </c>
      <c r="C5" s="1018" t="s">
        <v>787</v>
      </c>
      <c r="D5" s="1022"/>
      <c r="E5" s="305"/>
      <c r="F5" s="305"/>
      <c r="G5" s="145"/>
    </row>
    <row r="6" spans="1:7" ht="30" customHeight="1" x14ac:dyDescent="0.25">
      <c r="A6" s="218"/>
      <c r="B6" s="417" t="s">
        <v>788</v>
      </c>
      <c r="C6" s="1018" t="s">
        <v>789</v>
      </c>
      <c r="D6" s="1022"/>
      <c r="E6" s="305"/>
      <c r="F6" s="305"/>
      <c r="G6" s="145"/>
    </row>
    <row r="7" spans="1:7" ht="45" customHeight="1" x14ac:dyDescent="0.25">
      <c r="A7" s="218"/>
      <c r="B7" s="418" t="s">
        <v>790</v>
      </c>
      <c r="C7" s="1019" t="s">
        <v>1768</v>
      </c>
      <c r="D7" s="1023"/>
      <c r="E7" s="419"/>
      <c r="F7" s="419"/>
      <c r="G7" s="145"/>
    </row>
    <row r="8" spans="1:7" s="255" customFormat="1" ht="15" customHeight="1" x14ac:dyDescent="0.25">
      <c r="A8" s="220"/>
      <c r="B8" s="307"/>
      <c r="C8" s="1020"/>
      <c r="D8" s="1020"/>
      <c r="E8" s="413"/>
      <c r="F8" s="413"/>
      <c r="G8" s="315"/>
    </row>
    <row r="9" spans="1:7" ht="14.25" hidden="1" x14ac:dyDescent="0.25"/>
    <row r="10" spans="1:7" ht="14.25" hidden="1" x14ac:dyDescent="0.25"/>
    <row r="11" spans="1:7" ht="14.25" hidden="1" x14ac:dyDescent="0.25"/>
    <row r="12" spans="1:7" ht="14.25" hidden="1" x14ac:dyDescent="0.25"/>
    <row r="13" spans="1:7" ht="14.25" hidden="1" x14ac:dyDescent="0.25"/>
    <row r="14" spans="1:7" ht="14.25" hidden="1" x14ac:dyDescent="0.25"/>
  </sheetData>
  <conditionalFormatting sqref="D4:F7">
    <cfRule type="cellIs" dxfId="63"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EC72"/>
  </sheetPr>
  <dimension ref="A1:K132"/>
  <sheetViews>
    <sheetView zoomScale="75" zoomScaleNormal="75" workbookViewId="0">
      <pane ySplit="1" topLeftCell="A2" activePane="bottomLeft" state="frozen"/>
      <selection activeCell="V16" sqref="V16"/>
      <selection pane="bottomLeft"/>
    </sheetView>
  </sheetViews>
  <sheetFormatPr defaultColWidth="0" defaultRowHeight="14.25" zeroHeight="1" x14ac:dyDescent="0.25"/>
  <cols>
    <col min="1" max="1" width="1.85546875" style="436" customWidth="1"/>
    <col min="2" max="2" width="10.85546875" style="436" customWidth="1"/>
    <col min="3" max="3" width="100.85546875" style="436" customWidth="1"/>
    <col min="4" max="4" width="20.85546875" style="245" customWidth="1"/>
    <col min="5" max="7" width="20.85546875" customWidth="1"/>
    <col min="8" max="8" width="20.85546875" style="436" customWidth="1"/>
    <col min="9" max="9" width="1.85546875" style="436" customWidth="1"/>
    <col min="10" max="11" width="0" style="436" hidden="1" customWidth="1"/>
    <col min="12" max="16384" width="9.140625" style="436" hidden="1"/>
  </cols>
  <sheetData>
    <row r="1" spans="1:8" s="459" customFormat="1" ht="30" customHeight="1" x14ac:dyDescent="0.55000000000000004">
      <c r="A1" s="1817" t="s">
        <v>887</v>
      </c>
      <c r="B1" s="620"/>
      <c r="C1" s="626"/>
      <c r="D1" s="594" t="str">
        <f>CONCATENATE("Reporting unit: ", 'General Info'!$C$7, " ", 'General Info'!$C$5)</f>
        <v xml:space="preserve">Reporting unit: 1 </v>
      </c>
      <c r="E1" s="620"/>
      <c r="F1" s="620"/>
      <c r="G1" s="620"/>
      <c r="H1" s="620"/>
    </row>
    <row r="2" spans="1:8" ht="60" customHeight="1" x14ac:dyDescent="0.25">
      <c r="A2" s="558" t="s">
        <v>888</v>
      </c>
      <c r="B2" s="572"/>
      <c r="C2" s="580"/>
      <c r="D2" s="580"/>
      <c r="E2" s="573"/>
      <c r="F2" s="573"/>
      <c r="G2" s="79"/>
      <c r="H2" s="437"/>
    </row>
    <row r="3" spans="1:8" ht="30" customHeight="1" x14ac:dyDescent="0.25">
      <c r="A3" s="574"/>
      <c r="B3" s="2296" t="s">
        <v>889</v>
      </c>
      <c r="C3" s="2296"/>
      <c r="D3" s="2296"/>
      <c r="E3" s="2296"/>
      <c r="F3" s="2296"/>
      <c r="G3" s="266"/>
      <c r="H3" s="437"/>
    </row>
    <row r="4" spans="1:8" ht="15" customHeight="1" x14ac:dyDescent="0.25">
      <c r="A4" s="559"/>
      <c r="B4" s="548"/>
      <c r="C4" s="548"/>
      <c r="D4" s="549"/>
      <c r="E4" s="2297"/>
      <c r="F4" s="2297"/>
      <c r="G4" s="259"/>
      <c r="H4" s="437"/>
    </row>
    <row r="5" spans="1:8" ht="30" customHeight="1" x14ac:dyDescent="0.25">
      <c r="A5" s="559"/>
      <c r="B5" s="575" t="s">
        <v>60</v>
      </c>
      <c r="C5" s="847" t="s">
        <v>59</v>
      </c>
      <c r="D5" s="970" t="s">
        <v>261</v>
      </c>
      <c r="E5" s="259"/>
      <c r="F5" s="259"/>
      <c r="G5" s="259"/>
      <c r="H5" s="437"/>
    </row>
    <row r="6" spans="1:8" ht="15" customHeight="1" x14ac:dyDescent="0.25">
      <c r="A6" s="555"/>
      <c r="B6" s="659"/>
      <c r="C6" s="988" t="s">
        <v>72</v>
      </c>
      <c r="D6" s="985"/>
      <c r="E6" s="447"/>
      <c r="F6" s="447"/>
      <c r="G6" s="447"/>
      <c r="H6" s="437"/>
    </row>
    <row r="7" spans="1:8" ht="30" customHeight="1" x14ac:dyDescent="0.25">
      <c r="A7" s="555"/>
      <c r="B7" s="240">
        <v>73</v>
      </c>
      <c r="C7" s="941" t="s">
        <v>890</v>
      </c>
      <c r="D7" s="718"/>
      <c r="E7" s="447"/>
      <c r="F7" s="447"/>
      <c r="G7" s="447"/>
      <c r="H7" s="437"/>
    </row>
    <row r="8" spans="1:8" ht="15" customHeight="1" x14ac:dyDescent="0.25">
      <c r="A8" s="555"/>
      <c r="B8" s="660"/>
      <c r="C8" s="989" t="s">
        <v>912</v>
      </c>
      <c r="D8" s="908" t="str">
        <f>IF(AND(ISNUMBER(D7), ISNUMBER(DefCap!D8)), IF(D7&gt;=DefCap!D8, "Pass", "Fail"), "")</f>
        <v/>
      </c>
      <c r="E8" s="447"/>
      <c r="F8" s="447"/>
      <c r="G8" s="447"/>
      <c r="H8" s="437"/>
    </row>
    <row r="9" spans="1:8" ht="15" customHeight="1" x14ac:dyDescent="0.25">
      <c r="A9" s="555"/>
      <c r="B9" s="660"/>
      <c r="C9" s="990" t="s">
        <v>925</v>
      </c>
      <c r="D9" s="199"/>
      <c r="E9" s="447"/>
      <c r="F9" s="447"/>
      <c r="G9" s="447"/>
      <c r="H9" s="437"/>
    </row>
    <row r="10" spans="1:8" ht="15" customHeight="1" x14ac:dyDescent="0.25">
      <c r="A10" s="555"/>
      <c r="B10" s="660"/>
      <c r="C10" s="990" t="s">
        <v>926</v>
      </c>
      <c r="D10" s="718"/>
      <c r="E10" s="447"/>
      <c r="F10" s="447"/>
      <c r="G10" s="447"/>
      <c r="H10" s="437"/>
    </row>
    <row r="11" spans="1:8" ht="15" customHeight="1" x14ac:dyDescent="0.25">
      <c r="A11" s="555"/>
      <c r="B11" s="660"/>
      <c r="C11" s="990" t="s">
        <v>927</v>
      </c>
      <c r="D11" s="718"/>
      <c r="E11" s="447"/>
      <c r="F11" s="447"/>
      <c r="G11" s="447"/>
      <c r="H11" s="437"/>
    </row>
    <row r="12" spans="1:8" ht="15" customHeight="1" x14ac:dyDescent="0.25">
      <c r="A12" s="555"/>
      <c r="B12" s="660"/>
      <c r="C12" s="989" t="s">
        <v>913</v>
      </c>
      <c r="D12" s="908" t="str">
        <f>IF(AND(ISNUMBER(D7), ISNUMBER(D9), ISNUMBER(D10), ISNUMBER(D11)), IF(SUM(D9:D11)=D7, "Pass", "Fail"),"")</f>
        <v/>
      </c>
      <c r="E12" s="447"/>
      <c r="F12" s="447"/>
      <c r="G12" s="447"/>
      <c r="H12" s="437"/>
    </row>
    <row r="13" spans="1:8" ht="15" customHeight="1" x14ac:dyDescent="0.25">
      <c r="A13" s="555"/>
      <c r="B13" s="660"/>
      <c r="C13" s="943" t="s">
        <v>13</v>
      </c>
      <c r="D13" s="118"/>
      <c r="E13" s="447"/>
      <c r="F13" s="447"/>
      <c r="G13" s="447"/>
      <c r="H13" s="437"/>
    </row>
    <row r="14" spans="1:8" ht="15" customHeight="1" x14ac:dyDescent="0.25">
      <c r="A14" s="555"/>
      <c r="B14" s="660"/>
      <c r="C14" s="941" t="s">
        <v>891</v>
      </c>
      <c r="D14" s="1007"/>
      <c r="E14" s="447"/>
      <c r="F14" s="447"/>
      <c r="G14" s="447"/>
      <c r="H14" s="437"/>
    </row>
    <row r="15" spans="1:8" ht="15" customHeight="1" x14ac:dyDescent="0.25">
      <c r="A15" s="555"/>
      <c r="B15" s="660"/>
      <c r="C15" s="990" t="s">
        <v>928</v>
      </c>
      <c r="D15" s="199"/>
      <c r="E15" s="447"/>
      <c r="F15" s="447"/>
      <c r="G15" s="447"/>
      <c r="H15" s="437"/>
    </row>
    <row r="16" spans="1:8" ht="15" customHeight="1" x14ac:dyDescent="0.25">
      <c r="A16" s="555"/>
      <c r="B16" s="660"/>
      <c r="C16" s="990" t="s">
        <v>936</v>
      </c>
      <c r="D16" s="199"/>
      <c r="E16" s="447"/>
      <c r="F16" s="447"/>
      <c r="G16" s="447"/>
      <c r="H16" s="437"/>
    </row>
    <row r="17" spans="1:8" ht="15" customHeight="1" x14ac:dyDescent="0.25">
      <c r="A17" s="555"/>
      <c r="B17" s="660"/>
      <c r="C17" s="990" t="s">
        <v>937</v>
      </c>
      <c r="D17" s="199"/>
      <c r="E17" s="447"/>
      <c r="F17" s="447"/>
      <c r="G17" s="447"/>
      <c r="H17" s="437"/>
    </row>
    <row r="18" spans="1:8" ht="15" customHeight="1" x14ac:dyDescent="0.25">
      <c r="A18" s="555"/>
      <c r="B18" s="660"/>
      <c r="C18" s="989" t="s">
        <v>914</v>
      </c>
      <c r="D18" s="908" t="str">
        <f>IF(AND(ISNUMBER(D14), ISNUMBER(D15), ISNUMBER(D16), ISNUMBER(D17)), IF(SUM(D15:D17)=D14, "Pass", "Fail"),"")</f>
        <v/>
      </c>
      <c r="E18" s="447"/>
      <c r="F18" s="447"/>
      <c r="G18" s="447"/>
      <c r="H18" s="437"/>
    </row>
    <row r="19" spans="1:8" ht="30" customHeight="1" x14ac:dyDescent="0.25">
      <c r="A19" s="555"/>
      <c r="B19" s="240">
        <v>60</v>
      </c>
      <c r="C19" s="941" t="s">
        <v>892</v>
      </c>
      <c r="D19" s="718"/>
      <c r="E19" s="447"/>
      <c r="F19" s="447"/>
      <c r="G19" s="447"/>
      <c r="H19" s="437"/>
    </row>
    <row r="20" spans="1:8" ht="15" customHeight="1" x14ac:dyDescent="0.25">
      <c r="A20" s="555"/>
      <c r="B20" s="660"/>
      <c r="C20" s="990" t="s">
        <v>936</v>
      </c>
      <c r="D20" s="718"/>
      <c r="E20" s="447"/>
      <c r="F20" s="447"/>
      <c r="G20" s="447"/>
      <c r="H20" s="437"/>
    </row>
    <row r="21" spans="1:8" ht="15" customHeight="1" x14ac:dyDescent="0.25">
      <c r="A21" s="555"/>
      <c r="B21" s="660"/>
      <c r="C21" s="990" t="s">
        <v>937</v>
      </c>
      <c r="D21" s="718"/>
      <c r="E21" s="447"/>
      <c r="F21" s="447"/>
      <c r="G21" s="447"/>
      <c r="H21" s="437"/>
    </row>
    <row r="22" spans="1:8" ht="15" customHeight="1" x14ac:dyDescent="0.25">
      <c r="A22" s="555"/>
      <c r="B22" s="661"/>
      <c r="C22" s="991" t="s">
        <v>915</v>
      </c>
      <c r="D22" s="833" t="str">
        <f>IF(AND(ISNUMBER(D19), ISNUMBER(D20), ISNUMBER(D21)), IF(SUM(D20:D21)=D19, "Pass", "Fail"),"")</f>
        <v/>
      </c>
      <c r="E22" s="447"/>
      <c r="F22" s="447"/>
      <c r="G22" s="447"/>
      <c r="H22" s="437"/>
    </row>
    <row r="23" spans="1:8" s="600" customFormat="1" ht="15" customHeight="1" x14ac:dyDescent="0.25">
      <c r="A23" s="576"/>
      <c r="B23" s="577"/>
      <c r="C23" s="881"/>
      <c r="D23" s="882"/>
      <c r="E23" s="578"/>
      <c r="F23" s="578"/>
      <c r="G23" s="579"/>
      <c r="H23" s="620"/>
    </row>
    <row r="24" spans="1:8" ht="60" customHeight="1" x14ac:dyDescent="0.25">
      <c r="A24" s="561" t="s">
        <v>893</v>
      </c>
      <c r="B24" s="88"/>
      <c r="C24" s="88"/>
      <c r="D24" s="88"/>
      <c r="E24" s="88"/>
      <c r="F24" s="114"/>
      <c r="G24" s="79"/>
      <c r="H24" s="437"/>
    </row>
    <row r="25" spans="1:8" ht="30" customHeight="1" x14ac:dyDescent="0.25">
      <c r="A25" s="2298" t="s">
        <v>965</v>
      </c>
      <c r="B25" s="2299"/>
      <c r="C25" s="2299"/>
      <c r="D25" s="2299"/>
      <c r="E25" s="2299"/>
      <c r="F25" s="2299"/>
      <c r="G25" s="550"/>
      <c r="H25" s="437"/>
    </row>
    <row r="26" spans="1:8" ht="30" customHeight="1" x14ac:dyDescent="0.25">
      <c r="A26" s="559"/>
      <c r="B26" s="662" t="s">
        <v>60</v>
      </c>
      <c r="C26" s="906" t="s">
        <v>59</v>
      </c>
      <c r="D26" s="907" t="s">
        <v>916</v>
      </c>
      <c r="E26" s="629" t="s">
        <v>261</v>
      </c>
      <c r="F26" s="408" t="s">
        <v>305</v>
      </c>
      <c r="G26" s="408" t="s">
        <v>935</v>
      </c>
      <c r="H26" s="437"/>
    </row>
    <row r="27" spans="1:8" ht="15" customHeight="1" x14ac:dyDescent="0.25">
      <c r="A27" s="555"/>
      <c r="B27" s="663"/>
      <c r="C27" s="992" t="s">
        <v>894</v>
      </c>
      <c r="D27" s="551"/>
      <c r="E27" s="551"/>
      <c r="F27" s="552"/>
      <c r="G27" s="394"/>
      <c r="H27" s="437"/>
    </row>
    <row r="28" spans="1:8" ht="15" customHeight="1" x14ac:dyDescent="0.25">
      <c r="A28" s="555"/>
      <c r="B28" s="664"/>
      <c r="C28" s="993" t="s">
        <v>895</v>
      </c>
      <c r="D28" s="975"/>
      <c r="E28" s="39"/>
      <c r="F28" s="39"/>
      <c r="G28" s="1471"/>
      <c r="H28" s="437"/>
    </row>
    <row r="29" spans="1:8" ht="15" customHeight="1" x14ac:dyDescent="0.25">
      <c r="A29" s="555"/>
      <c r="B29" s="248">
        <v>69</v>
      </c>
      <c r="C29" s="994" t="s">
        <v>1028</v>
      </c>
      <c r="D29" s="975"/>
      <c r="E29" s="39"/>
      <c r="F29" s="39"/>
      <c r="G29" s="1472"/>
      <c r="H29" s="437"/>
    </row>
    <row r="30" spans="1:8" ht="45" customHeight="1" x14ac:dyDescent="0.25">
      <c r="A30" s="555"/>
      <c r="B30" s="665"/>
      <c r="C30" s="995" t="s">
        <v>920</v>
      </c>
      <c r="D30" s="718"/>
      <c r="E30" s="39"/>
      <c r="F30" s="39"/>
      <c r="G30" s="697" t="str">
        <f>IF(Parameters!$F$13= "Threshold deduction", "Please fill in row 30 and insert 0 in row 31", "Please fill in zero")</f>
        <v>Please fill in row 30 and insert 0 in row 31</v>
      </c>
      <c r="H30" s="437"/>
    </row>
    <row r="31" spans="1:8" ht="45" customHeight="1" x14ac:dyDescent="0.25">
      <c r="A31" s="559"/>
      <c r="B31" s="705"/>
      <c r="C31" s="996" t="s">
        <v>921</v>
      </c>
      <c r="D31" s="706"/>
      <c r="E31" s="706"/>
      <c r="F31" s="707"/>
      <c r="G31" s="697" t="str">
        <f>IF(Parameters!$F$13= "Full deduction", "Please fill in row 31 and insert 0 in row 30", "Please fill in zero")</f>
        <v>Please fill in zero</v>
      </c>
      <c r="H31" s="437"/>
    </row>
    <row r="32" spans="1:8" ht="15" customHeight="1" x14ac:dyDescent="0.25">
      <c r="A32" s="559"/>
      <c r="B32" s="704"/>
      <c r="C32" s="1354" t="s">
        <v>929</v>
      </c>
      <c r="D32" s="1008" t="str">
        <f>IF(AND(ISNUMBER(D30), ISNUMBER(D31)), IF(OR(AND(D30&lt;&gt;0,D31=0), AND(D30=0, D31&lt;&gt;0), AND(D30=0, D31=0)), "Pass", "Fail"), "")</f>
        <v/>
      </c>
      <c r="E32" s="830" t="str">
        <f>IF(AND(ISNUMBER(E30), ISNUMBER(E31)), IF(OR(AND(E30&lt;&gt;0,E31=0), AND(E30=0, E31&lt;&gt;0), AND(E30=0, E31=0)), "Pass", "Fail"), "")</f>
        <v/>
      </c>
      <c r="F32" s="830" t="str">
        <f>IF(AND(ISNUMBER(F30), ISNUMBER(F31)), IF(OR(AND(F30&lt;&gt;0,F31=0), AND(F30=0, F31&lt;&gt;0), AND(F30=0, F31=0)), "Pass", "Fail"), "")</f>
        <v/>
      </c>
      <c r="G32" s="863"/>
      <c r="H32" s="437"/>
    </row>
    <row r="33" spans="1:9" ht="75" customHeight="1" x14ac:dyDescent="0.25">
      <c r="A33" s="2301" t="s">
        <v>966</v>
      </c>
      <c r="B33" s="2302"/>
      <c r="C33" s="2302"/>
      <c r="D33" s="2302"/>
      <c r="E33" s="2302"/>
      <c r="F33" s="2302"/>
      <c r="G33" s="2302"/>
      <c r="H33" s="2302"/>
    </row>
    <row r="34" spans="1:9" ht="30" customHeight="1" x14ac:dyDescent="0.25">
      <c r="A34" s="569"/>
      <c r="B34" s="662" t="s">
        <v>60</v>
      </c>
      <c r="C34" s="906" t="s">
        <v>59</v>
      </c>
      <c r="D34" s="1009" t="s">
        <v>916</v>
      </c>
      <c r="E34" s="494" t="s">
        <v>261</v>
      </c>
      <c r="F34" s="497" t="s">
        <v>305</v>
      </c>
      <c r="G34" s="447"/>
      <c r="H34" s="437"/>
    </row>
    <row r="35" spans="1:9" ht="15" customHeight="1" x14ac:dyDescent="0.25">
      <c r="A35" s="559"/>
      <c r="B35" s="666" t="s">
        <v>282</v>
      </c>
      <c r="C35" s="1366" t="s">
        <v>896</v>
      </c>
      <c r="D35" s="560"/>
      <c r="E35" s="39"/>
      <c r="F35" s="39"/>
      <c r="G35" s="447"/>
      <c r="H35" s="437"/>
    </row>
    <row r="36" spans="1:9" ht="60" customHeight="1" x14ac:dyDescent="0.25">
      <c r="A36" s="561" t="s">
        <v>967</v>
      </c>
      <c r="B36" s="580"/>
      <c r="C36" s="580"/>
      <c r="D36" s="525"/>
      <c r="E36" s="580"/>
      <c r="F36" s="581"/>
      <c r="G36" s="79"/>
      <c r="H36" s="437"/>
    </row>
    <row r="37" spans="1:9" ht="30" customHeight="1" x14ac:dyDescent="0.25">
      <c r="A37" s="582"/>
      <c r="B37" s="667" t="s">
        <v>60</v>
      </c>
      <c r="C37" s="906" t="s">
        <v>59</v>
      </c>
      <c r="D37" s="1009" t="s">
        <v>916</v>
      </c>
      <c r="E37" s="494" t="s">
        <v>261</v>
      </c>
      <c r="F37" s="497" t="s">
        <v>305</v>
      </c>
      <c r="G37" s="447"/>
      <c r="H37" s="437"/>
    </row>
    <row r="38" spans="1:9" customFormat="1" ht="15" customHeight="1" x14ac:dyDescent="0.25">
      <c r="A38" s="582"/>
      <c r="B38" s="668">
        <v>87</v>
      </c>
      <c r="C38" s="1366" t="s">
        <v>897</v>
      </c>
      <c r="D38" s="1010"/>
      <c r="E38" s="633"/>
      <c r="F38" s="633"/>
      <c r="G38" s="447"/>
      <c r="H38" s="245"/>
      <c r="I38" s="436"/>
    </row>
    <row r="39" spans="1:9" s="600" customFormat="1" ht="15" customHeight="1" x14ac:dyDescent="0.25">
      <c r="A39" s="564"/>
      <c r="B39" s="564"/>
      <c r="C39" s="807"/>
      <c r="D39" s="579"/>
      <c r="E39" s="564"/>
      <c r="F39" s="564"/>
      <c r="G39" s="564"/>
    </row>
    <row r="40" spans="1:9" ht="60" customHeight="1" x14ac:dyDescent="0.25">
      <c r="A40" s="561" t="s">
        <v>898</v>
      </c>
      <c r="B40" s="88"/>
      <c r="C40" s="88"/>
      <c r="D40" s="88"/>
      <c r="E40" s="88"/>
      <c r="F40" s="114"/>
      <c r="G40" s="79"/>
      <c r="H40" s="437"/>
      <c r="I40" s="596"/>
    </row>
    <row r="41" spans="1:9" s="149" customFormat="1" ht="30" customHeight="1" x14ac:dyDescent="0.25">
      <c r="A41" s="654"/>
      <c r="B41" s="2300" t="s">
        <v>1144</v>
      </c>
      <c r="C41" s="2300"/>
      <c r="D41" s="2300"/>
      <c r="E41" s="2300"/>
      <c r="F41" s="2300"/>
      <c r="G41" s="655"/>
      <c r="H41" s="655"/>
      <c r="I41" s="259"/>
    </row>
    <row r="42" spans="1:9" ht="60" customHeight="1" x14ac:dyDescent="0.25">
      <c r="A42" s="555"/>
      <c r="B42" s="2309" t="s">
        <v>1143</v>
      </c>
      <c r="C42" s="2310"/>
      <c r="D42" s="2310"/>
      <c r="E42" s="2310"/>
      <c r="F42" s="2310"/>
      <c r="G42" s="447"/>
      <c r="H42" s="437"/>
      <c r="I42" s="437"/>
    </row>
    <row r="43" spans="1:9" ht="45" customHeight="1" x14ac:dyDescent="0.25">
      <c r="A43" s="2301" t="s">
        <v>922</v>
      </c>
      <c r="B43" s="2302"/>
      <c r="C43" s="2302"/>
      <c r="D43" s="2302"/>
      <c r="E43" s="2302"/>
      <c r="F43" s="2302"/>
      <c r="G43" s="553"/>
      <c r="H43" s="437"/>
      <c r="I43" s="437"/>
    </row>
    <row r="44" spans="1:9" ht="15" customHeight="1" x14ac:dyDescent="0.25">
      <c r="A44" s="555"/>
      <c r="B44" s="583"/>
      <c r="C44" s="2303" t="s">
        <v>59</v>
      </c>
      <c r="D44" s="2308" t="s">
        <v>899</v>
      </c>
      <c r="E44" s="2308"/>
      <c r="F44" s="2308"/>
      <c r="G44" s="2308"/>
      <c r="H44" s="2308"/>
    </row>
    <row r="45" spans="1:9" ht="15" customHeight="1" x14ac:dyDescent="0.25">
      <c r="A45" s="555"/>
      <c r="B45" s="554"/>
      <c r="C45" s="2304"/>
      <c r="D45" s="2306" t="s">
        <v>240</v>
      </c>
      <c r="E45" s="2311" t="s">
        <v>1586</v>
      </c>
      <c r="F45" s="2313" t="s">
        <v>983</v>
      </c>
      <c r="G45" s="2314"/>
      <c r="H45" s="671" t="s">
        <v>14</v>
      </c>
    </row>
    <row r="46" spans="1:9" ht="30" customHeight="1" x14ac:dyDescent="0.25">
      <c r="A46" s="555"/>
      <c r="B46" s="562"/>
      <c r="C46" s="2305"/>
      <c r="D46" s="2307"/>
      <c r="E46" s="2312"/>
      <c r="F46" s="670" t="s">
        <v>918</v>
      </c>
      <c r="G46" s="810" t="s">
        <v>919</v>
      </c>
      <c r="H46" s="672" t="s">
        <v>1026</v>
      </c>
    </row>
    <row r="47" spans="1:9" customFormat="1" ht="15" customHeight="1" x14ac:dyDescent="0.25">
      <c r="A47" s="555"/>
      <c r="B47" s="708"/>
      <c r="C47" s="997" t="s">
        <v>1140</v>
      </c>
      <c r="D47" s="1866"/>
      <c r="E47" s="840"/>
      <c r="F47" s="702"/>
      <c r="G47" s="702"/>
      <c r="H47" s="703"/>
      <c r="I47" s="436"/>
    </row>
    <row r="48" spans="1:9" customFormat="1" ht="15" customHeight="1" x14ac:dyDescent="0.25">
      <c r="A48" s="555"/>
      <c r="B48" s="709"/>
      <c r="C48" s="998" t="s">
        <v>1141</v>
      </c>
      <c r="D48" s="1867"/>
      <c r="E48" s="840"/>
      <c r="F48" s="19"/>
      <c r="G48" s="19"/>
      <c r="H48" s="105"/>
      <c r="I48" s="436"/>
    </row>
    <row r="49" spans="1:9" customFormat="1" ht="15" customHeight="1" x14ac:dyDescent="0.25">
      <c r="A49" s="555"/>
      <c r="B49" s="712"/>
      <c r="C49" s="999" t="s">
        <v>1142</v>
      </c>
      <c r="D49" s="1868"/>
      <c r="E49" s="1603"/>
      <c r="F49" s="258"/>
      <c r="G49" s="258"/>
      <c r="H49" s="837"/>
      <c r="I49" s="436"/>
    </row>
    <row r="50" spans="1:9" customFormat="1" ht="15" customHeight="1" x14ac:dyDescent="0.25">
      <c r="A50" s="555"/>
      <c r="B50" s="1604"/>
      <c r="C50" s="1605" t="s">
        <v>940</v>
      </c>
      <c r="D50" s="1606"/>
      <c r="E50" s="1870"/>
      <c r="F50" s="1467"/>
      <c r="G50" s="1467"/>
      <c r="H50" s="1607" t="str">
        <f>IF('General Info'!$C$8=Parameters!$D$274, IF(AND(ISNUMBER(F50), ISNUMBER(G50), ISNUMBER(E50)), IF(E50=F50+G50, "Pass", "Fail"), ""),  IF(AND(ISNUMBER(F50), ISNUMBER(G50), ISNUMBER(D50)), IF(D50=F50+G50, "Pass", "Fail"), ""))</f>
        <v/>
      </c>
      <c r="I50" s="436"/>
    </row>
    <row r="51" spans="1:9" customFormat="1" ht="15" customHeight="1" x14ac:dyDescent="0.25">
      <c r="A51" s="555"/>
      <c r="B51" s="711"/>
      <c r="C51" s="1000" t="s">
        <v>900</v>
      </c>
      <c r="D51" s="18"/>
      <c r="E51" s="1871"/>
      <c r="F51" s="95"/>
      <c r="G51" s="95"/>
      <c r="H51" s="838" t="str">
        <f>IF('General Info'!$C$8=Parameters!$D$274, IF(AND(ISNUMBER(F51), ISNUMBER(G51), ISNUMBER(E51)), IF(E51=F51+G51, "Pass", "Fail"), ""),  IF(AND(ISNUMBER(F51), ISNUMBER(G51), ISNUMBER(D51)), IF(D51=F51+G51, "Pass", "Fail"), ""))</f>
        <v/>
      </c>
      <c r="I51" s="436"/>
    </row>
    <row r="52" spans="1:9" customFormat="1" ht="15" customHeight="1" x14ac:dyDescent="0.25">
      <c r="A52" s="555"/>
      <c r="B52" s="711"/>
      <c r="C52" s="1000" t="s">
        <v>901</v>
      </c>
      <c r="D52" s="18"/>
      <c r="E52" s="1871"/>
      <c r="F52" s="95"/>
      <c r="G52" s="95"/>
      <c r="H52" s="838" t="str">
        <f>IF('General Info'!$C$8=Parameters!$D$274, IF(AND(ISNUMBER(F52), ISNUMBER(G52), ISNUMBER(E52)), IF(E52=F52+G52, "Pass", "Fail"), ""),  IF(AND(ISNUMBER(F52), ISNUMBER(G52), ISNUMBER(D52)), IF(D52=F52+G52, "Pass", "Fail"), ""))</f>
        <v/>
      </c>
      <c r="I52" s="436"/>
    </row>
    <row r="53" spans="1:9" customFormat="1" ht="15" customHeight="1" x14ac:dyDescent="0.25">
      <c r="A53" s="555"/>
      <c r="B53" s="709"/>
      <c r="C53" s="1000" t="s">
        <v>902</v>
      </c>
      <c r="D53" s="18"/>
      <c r="E53" s="1871"/>
      <c r="F53" s="95"/>
      <c r="G53" s="95"/>
      <c r="H53" s="838" t="str">
        <f>IF('General Info'!$C$8=Parameters!$D$274, IF(AND(ISNUMBER(F53), ISNUMBER(G53), ISNUMBER(E53)), IF(E53=F53+G53, "Pass", "Fail"), ""),  IF(AND(ISNUMBER(F53), ISNUMBER(G53), ISNUMBER(D53)), IF(D53=F53+G53, "Pass", "Fail"), ""))</f>
        <v/>
      </c>
      <c r="I53" s="436"/>
    </row>
    <row r="54" spans="1:9" customFormat="1" ht="15" customHeight="1" x14ac:dyDescent="0.25">
      <c r="A54" s="555"/>
      <c r="B54" s="709"/>
      <c r="C54" s="1000" t="s">
        <v>903</v>
      </c>
      <c r="D54" s="18"/>
      <c r="E54" s="1871"/>
      <c r="F54" s="95"/>
      <c r="G54" s="95"/>
      <c r="H54" s="838" t="str">
        <f>IF('General Info'!$C$8=Parameters!$D$274, IF(AND(ISNUMBER(F54), ISNUMBER(G54), ISNUMBER(E54)), IF(E54=F54+G54, "Pass", "Fail"), ""),  IF(AND(ISNUMBER(F54), ISNUMBER(G54), ISNUMBER(D54)), IF(D54=F54+G54, "Pass", "Fail"), ""))</f>
        <v/>
      </c>
      <c r="I54" s="436"/>
    </row>
    <row r="55" spans="1:9" customFormat="1" ht="15" customHeight="1" x14ac:dyDescent="0.25">
      <c r="A55" s="555"/>
      <c r="B55" s="709"/>
      <c r="C55" s="1000" t="s">
        <v>904</v>
      </c>
      <c r="D55" s="18"/>
      <c r="E55" s="1871"/>
      <c r="F55" s="95"/>
      <c r="G55" s="95"/>
      <c r="H55" s="838" t="str">
        <f>IF('General Info'!$C$8=Parameters!$D$274, IF(AND(ISNUMBER(F55), ISNUMBER(G55), ISNUMBER(E55)), IF(E55=F55+G55, "Pass", "Fail"), ""),  IF(AND(ISNUMBER(F55), ISNUMBER(G55), ISNUMBER(D55)), IF(D55=F55+G55, "Pass", "Fail"), ""))</f>
        <v/>
      </c>
      <c r="I55" s="436"/>
    </row>
    <row r="56" spans="1:9" customFormat="1" ht="15" customHeight="1" x14ac:dyDescent="0.25">
      <c r="A56" s="555"/>
      <c r="B56" s="709"/>
      <c r="C56" s="1000" t="s">
        <v>905</v>
      </c>
      <c r="D56" s="18"/>
      <c r="E56" s="1871"/>
      <c r="F56" s="95"/>
      <c r="G56" s="95"/>
      <c r="H56" s="838" t="str">
        <f>IF('General Info'!$C$8=Parameters!$D$274, IF(AND(ISNUMBER(F56), ISNUMBER(G56), ISNUMBER(E56)), IF(E56=F56+G56, "Pass", "Fail"), ""),  IF(AND(ISNUMBER(F56), ISNUMBER(G56), ISNUMBER(D56)), IF(D56=F56+G56, "Pass", "Fail"), ""))</f>
        <v/>
      </c>
      <c r="I56" s="436"/>
    </row>
    <row r="57" spans="1:9" customFormat="1" ht="15" customHeight="1" x14ac:dyDescent="0.25">
      <c r="A57" s="555"/>
      <c r="B57" s="709"/>
      <c r="C57" s="1000" t="s">
        <v>906</v>
      </c>
      <c r="D57" s="18"/>
      <c r="E57" s="1871"/>
      <c r="F57" s="95"/>
      <c r="G57" s="95"/>
      <c r="H57" s="838" t="str">
        <f>IF('General Info'!$C$8=Parameters!$D$274, IF(AND(ISNUMBER(F57), ISNUMBER(G57), ISNUMBER(E57)), IF(E57=F57+G57, "Pass", "Fail"), ""),  IF(AND(ISNUMBER(F57), ISNUMBER(G57), ISNUMBER(D57)), IF(D57=F57+G57, "Pass", "Fail"), ""))</f>
        <v/>
      </c>
      <c r="I57" s="436"/>
    </row>
    <row r="58" spans="1:9" customFormat="1" ht="15" customHeight="1" x14ac:dyDescent="0.25">
      <c r="A58" s="555"/>
      <c r="B58" s="709"/>
      <c r="C58" s="1000" t="s">
        <v>907</v>
      </c>
      <c r="D58" s="18"/>
      <c r="E58" s="1871"/>
      <c r="F58" s="95"/>
      <c r="G58" s="95"/>
      <c r="H58" s="838" t="str">
        <f>IF('General Info'!$C$8=Parameters!$D$274, IF(AND(ISNUMBER(F58), ISNUMBER(G58), ISNUMBER(E58)), IF(E58=F58+G58, "Pass", "Fail"), ""),  IF(AND(ISNUMBER(F58), ISNUMBER(G58), ISNUMBER(D58)), IF(D58=F58+G58, "Pass", "Fail"), ""))</f>
        <v/>
      </c>
      <c r="I58" s="436"/>
    </row>
    <row r="59" spans="1:9" customFormat="1" ht="15" customHeight="1" x14ac:dyDescent="0.25">
      <c r="A59" s="555"/>
      <c r="B59" s="709"/>
      <c r="C59" s="1000" t="s">
        <v>908</v>
      </c>
      <c r="D59" s="18"/>
      <c r="E59" s="1871"/>
      <c r="F59" s="95"/>
      <c r="G59" s="95"/>
      <c r="H59" s="838" t="str">
        <f>IF('General Info'!$C$8=Parameters!$D$274, IF(AND(ISNUMBER(F59), ISNUMBER(G59), ISNUMBER(E59)), IF(E59=F59+G59, "Pass", "Fail"), ""),  IF(AND(ISNUMBER(F59), ISNUMBER(G59), ISNUMBER(D59)), IF(D59=F59+G59, "Pass", "Fail"), ""))</f>
        <v/>
      </c>
      <c r="I59" s="436"/>
    </row>
    <row r="60" spans="1:9" customFormat="1" ht="15" customHeight="1" x14ac:dyDescent="0.25">
      <c r="A60" s="555"/>
      <c r="B60" s="709"/>
      <c r="C60" s="1000" t="s">
        <v>909</v>
      </c>
      <c r="D60" s="18"/>
      <c r="E60" s="1871"/>
      <c r="F60" s="95"/>
      <c r="G60" s="95"/>
      <c r="H60" s="838" t="str">
        <f>IF('General Info'!$C$8=Parameters!$D$274, IF(AND(ISNUMBER(F60), ISNUMBER(G60), ISNUMBER(E60)), IF(E60=F60+G60, "Pass", "Fail"), ""),  IF(AND(ISNUMBER(F60), ISNUMBER(G60), ISNUMBER(D60)), IF(D60=F60+G60, "Pass", "Fail"), ""))</f>
        <v/>
      </c>
      <c r="I60" s="436"/>
    </row>
    <row r="61" spans="1:9" customFormat="1" ht="15" customHeight="1" x14ac:dyDescent="0.25">
      <c r="A61" s="555"/>
      <c r="B61" s="712"/>
      <c r="C61" s="1001" t="s">
        <v>39</v>
      </c>
      <c r="D61" s="978"/>
      <c r="E61" s="1872"/>
      <c r="F61" s="867"/>
      <c r="G61" s="97"/>
      <c r="H61" s="838" t="str">
        <f>IF('General Info'!$C$8=Parameters!$D$274, IF(AND(ISNUMBER(F61), ISNUMBER(G61), ISNUMBER(E61)), IF(E61=F61+G61, "Pass", "Fail"), ""),  IF(AND(ISNUMBER(F61), ISNUMBER(G61), ISNUMBER(D61)), IF(D61=F61+G61, "Pass", "Fail"), ""))</f>
        <v/>
      </c>
      <c r="I61" s="436"/>
    </row>
    <row r="62" spans="1:9" customFormat="1" ht="15" customHeight="1" x14ac:dyDescent="0.25">
      <c r="A62" s="555"/>
      <c r="B62" s="709"/>
      <c r="C62" s="319" t="s">
        <v>910</v>
      </c>
      <c r="D62" s="18"/>
      <c r="E62" s="1871"/>
      <c r="F62" s="16"/>
      <c r="G62" s="16"/>
      <c r="H62" s="838" t="str">
        <f>IF('General Info'!$C$8=Parameters!$D$274, IF(AND(ISNUMBER(F62), ISNUMBER(G62), ISNUMBER(E62)), IF(E62=F62+G62, "Pass", "Fail"), ""),  IF(AND(ISNUMBER(F62), ISNUMBER(G62), ISNUMBER(D62)), IF(D62=F62+G62, "Pass", "Fail"), ""))</f>
        <v/>
      </c>
      <c r="I62" s="436"/>
    </row>
    <row r="63" spans="1:9" customFormat="1" ht="15" customHeight="1" x14ac:dyDescent="0.25">
      <c r="A63" s="555"/>
      <c r="B63" s="710"/>
      <c r="C63" s="1002" t="s">
        <v>930</v>
      </c>
      <c r="D63" s="833" t="str">
        <f>IF(COUNT(D51:D62)=ROWS(D51:D62), IF(D50=SUM(D51:D62), "Pass", "Fail"), "")</f>
        <v/>
      </c>
      <c r="E63" s="823" t="str">
        <f>IF(COUNT(E51:E62)=ROWS(E51:E62), IF(E50=SUM(E51:E62), "Pass", "Fail"), "")</f>
        <v/>
      </c>
      <c r="F63" s="823" t="str">
        <f>IF(COUNT(F51:F62)=ROWS(F51:F62), IF(F50=SUM(F51:F62), "Pass", "Fail"), "")</f>
        <v/>
      </c>
      <c r="G63" s="823" t="str">
        <f>IF(COUNT(G51:G62)=ROWS(G51:G62), IF(G50=SUM(G51:G62), "Pass", "Fail"), "")</f>
        <v/>
      </c>
      <c r="H63" s="862"/>
      <c r="I63" s="436"/>
    </row>
    <row r="64" spans="1:9" ht="60" customHeight="1" x14ac:dyDescent="0.25">
      <c r="A64" s="2301" t="s">
        <v>923</v>
      </c>
      <c r="B64" s="2302"/>
      <c r="C64" s="2302"/>
      <c r="D64" s="2302"/>
      <c r="E64" s="2302"/>
      <c r="F64" s="2302"/>
      <c r="G64" s="553"/>
      <c r="H64" s="437"/>
    </row>
    <row r="65" spans="1:9" ht="15" customHeight="1" x14ac:dyDescent="0.25">
      <c r="A65" s="555"/>
      <c r="B65" s="583"/>
      <c r="C65" s="2315" t="s">
        <v>59</v>
      </c>
      <c r="D65" s="2322" t="s">
        <v>899</v>
      </c>
      <c r="E65" s="2322"/>
      <c r="F65" s="2322"/>
      <c r="G65" s="764"/>
      <c r="H65" s="437"/>
    </row>
    <row r="66" spans="1:9" ht="48.75" customHeight="1" x14ac:dyDescent="0.25">
      <c r="A66" s="555"/>
      <c r="B66" s="554"/>
      <c r="C66" s="2321"/>
      <c r="D66" s="1013" t="s">
        <v>240</v>
      </c>
      <c r="E66" s="839" t="s">
        <v>1586</v>
      </c>
      <c r="F66" s="1265" t="s">
        <v>1765</v>
      </c>
      <c r="G66" s="764"/>
      <c r="H66" s="437"/>
    </row>
    <row r="67" spans="1:9" ht="15" customHeight="1" x14ac:dyDescent="0.25">
      <c r="A67" s="812"/>
      <c r="B67" s="713"/>
      <c r="C67" s="997" t="s">
        <v>974</v>
      </c>
      <c r="D67" s="974"/>
      <c r="E67" s="585"/>
      <c r="F67" s="1044" t="str">
        <f>IF(COUNT(D67)=ROWS(DefCap!D11), IF('DefCap-Provisioning'!D67=(DefCap!D9+DefCap!D11), "Pass", "Fail"), "")</f>
        <v/>
      </c>
      <c r="G67" s="764"/>
      <c r="H67" s="437"/>
    </row>
    <row r="68" spans="1:9" ht="15" customHeight="1" x14ac:dyDescent="0.25">
      <c r="A68" s="812"/>
      <c r="B68" s="249" t="s">
        <v>882</v>
      </c>
      <c r="C68" s="1246" t="s">
        <v>975</v>
      </c>
      <c r="D68" s="28"/>
      <c r="E68" s="142"/>
      <c r="F68" s="1414" t="str">
        <f>IF(COUNT(D68)=ROWS(DefCap!D9), IF('DefCap-Provisioning'!D68=DefCap!D11, "Pass", "Fail"), "")</f>
        <v/>
      </c>
      <c r="G68" s="764"/>
      <c r="H68" s="437"/>
    </row>
    <row r="69" spans="1:9" ht="15" customHeight="1" x14ac:dyDescent="0.25">
      <c r="A69" s="555"/>
      <c r="B69" s="713"/>
      <c r="C69" s="997" t="s">
        <v>1140</v>
      </c>
      <c r="D69" s="1866"/>
      <c r="E69" s="840"/>
      <c r="F69" s="764"/>
      <c r="G69" s="764"/>
      <c r="H69" s="437"/>
    </row>
    <row r="70" spans="1:9" ht="15" customHeight="1" x14ac:dyDescent="0.25">
      <c r="A70" s="555"/>
      <c r="B70" s="714"/>
      <c r="C70" s="998" t="s">
        <v>1141</v>
      </c>
      <c r="D70" s="1867"/>
      <c r="E70" s="840"/>
      <c r="F70" s="764"/>
      <c r="G70" s="764"/>
      <c r="H70" s="764"/>
    </row>
    <row r="71" spans="1:9" ht="15" customHeight="1" x14ac:dyDescent="0.25">
      <c r="A71" s="555"/>
      <c r="B71" s="715"/>
      <c r="C71" s="1003" t="s">
        <v>1142</v>
      </c>
      <c r="D71" s="1869"/>
      <c r="E71" s="1603"/>
      <c r="F71" s="764"/>
      <c r="G71" s="764"/>
      <c r="H71" s="764"/>
    </row>
    <row r="72" spans="1:9" customFormat="1" ht="15" customHeight="1" x14ac:dyDescent="0.25">
      <c r="A72" s="555"/>
      <c r="B72" s="711"/>
      <c r="C72" s="556" t="s">
        <v>940</v>
      </c>
      <c r="D72" s="706"/>
      <c r="E72" s="1873"/>
      <c r="F72" s="764"/>
      <c r="G72" s="764"/>
      <c r="H72" s="764"/>
      <c r="I72" s="436"/>
    </row>
    <row r="73" spans="1:9" ht="15" customHeight="1" x14ac:dyDescent="0.25">
      <c r="A73" s="555"/>
      <c r="B73" s="711"/>
      <c r="C73" s="1000" t="s">
        <v>968</v>
      </c>
      <c r="D73" s="18"/>
      <c r="E73" s="840"/>
      <c r="F73" s="764"/>
      <c r="G73" s="764"/>
      <c r="H73" s="764"/>
    </row>
    <row r="74" spans="1:9" ht="15" customHeight="1" x14ac:dyDescent="0.25">
      <c r="A74" s="555"/>
      <c r="B74" s="709"/>
      <c r="C74" s="1247" t="s">
        <v>911</v>
      </c>
      <c r="D74" s="18"/>
      <c r="E74" s="840"/>
      <c r="F74" s="764"/>
      <c r="G74" s="764"/>
      <c r="H74" s="764"/>
    </row>
    <row r="75" spans="1:9" ht="15" customHeight="1" x14ac:dyDescent="0.25">
      <c r="A75" s="555"/>
      <c r="B75" s="709"/>
      <c r="C75" s="1000" t="s">
        <v>969</v>
      </c>
      <c r="D75" s="18"/>
      <c r="E75" s="840"/>
      <c r="F75" s="764"/>
      <c r="G75" s="764"/>
      <c r="H75" s="437"/>
    </row>
    <row r="76" spans="1:9" ht="15" customHeight="1" x14ac:dyDescent="0.25">
      <c r="A76" s="555"/>
      <c r="B76" s="709"/>
      <c r="C76" s="1247" t="s">
        <v>911</v>
      </c>
      <c r="D76" s="18"/>
      <c r="E76" s="840"/>
      <c r="F76" s="764"/>
      <c r="G76" s="764"/>
      <c r="H76" s="437"/>
    </row>
    <row r="77" spans="1:9" ht="15" customHeight="1" x14ac:dyDescent="0.25">
      <c r="A77" s="555"/>
      <c r="B77" s="709"/>
      <c r="C77" s="1000" t="s">
        <v>970</v>
      </c>
      <c r="D77" s="18"/>
      <c r="E77" s="840"/>
      <c r="F77" s="764"/>
      <c r="G77" s="764"/>
      <c r="H77" s="437"/>
    </row>
    <row r="78" spans="1:9" ht="15" customHeight="1" x14ac:dyDescent="0.25">
      <c r="A78" s="555"/>
      <c r="B78" s="709"/>
      <c r="C78" s="1247" t="s">
        <v>971</v>
      </c>
      <c r="D78" s="18"/>
      <c r="E78" s="840"/>
      <c r="F78" s="764"/>
      <c r="G78" s="764"/>
      <c r="H78" s="437"/>
    </row>
    <row r="79" spans="1:9" ht="15" customHeight="1" x14ac:dyDescent="0.25">
      <c r="A79" s="555"/>
      <c r="B79" s="709"/>
      <c r="C79" s="1248" t="s">
        <v>911</v>
      </c>
      <c r="D79" s="18"/>
      <c r="E79" s="840"/>
      <c r="F79" s="764"/>
      <c r="G79" s="764"/>
      <c r="H79" s="437"/>
    </row>
    <row r="80" spans="1:9" ht="15" customHeight="1" x14ac:dyDescent="0.25">
      <c r="A80" s="555"/>
      <c r="B80" s="709"/>
      <c r="C80" s="1247" t="s">
        <v>972</v>
      </c>
      <c r="D80" s="18"/>
      <c r="E80" s="840"/>
      <c r="F80" s="764"/>
      <c r="G80" s="764"/>
      <c r="H80" s="437"/>
    </row>
    <row r="81" spans="1:8" ht="15" customHeight="1" x14ac:dyDescent="0.25">
      <c r="A81" s="555"/>
      <c r="B81" s="709"/>
      <c r="C81" s="1248" t="s">
        <v>911</v>
      </c>
      <c r="D81" s="18"/>
      <c r="E81" s="840"/>
      <c r="F81" s="764"/>
      <c r="G81" s="764"/>
      <c r="H81" s="437"/>
    </row>
    <row r="82" spans="1:8" ht="15" customHeight="1" x14ac:dyDescent="0.25">
      <c r="A82" s="555"/>
      <c r="B82" s="709"/>
      <c r="C82" s="1000" t="s">
        <v>973</v>
      </c>
      <c r="D82" s="18"/>
      <c r="E82" s="840"/>
      <c r="F82" s="764"/>
      <c r="G82" s="764"/>
      <c r="H82" s="437"/>
    </row>
    <row r="83" spans="1:8" ht="15" customHeight="1" x14ac:dyDescent="0.25">
      <c r="A83" s="555"/>
      <c r="B83" s="709"/>
      <c r="C83" s="1247" t="s">
        <v>976</v>
      </c>
      <c r="D83" s="18"/>
      <c r="E83" s="840"/>
      <c r="F83" s="764"/>
      <c r="G83" s="764"/>
      <c r="H83" s="437"/>
    </row>
    <row r="84" spans="1:8" ht="15" customHeight="1" x14ac:dyDescent="0.25">
      <c r="A84" s="555"/>
      <c r="B84" s="709"/>
      <c r="C84" s="1248" t="s">
        <v>911</v>
      </c>
      <c r="D84" s="18"/>
      <c r="E84" s="840"/>
      <c r="F84" s="764"/>
      <c r="G84" s="764"/>
      <c r="H84" s="437"/>
    </row>
    <row r="85" spans="1:8" ht="15" customHeight="1" x14ac:dyDescent="0.25">
      <c r="A85" s="555"/>
      <c r="B85" s="711"/>
      <c r="C85" s="1247" t="s">
        <v>977</v>
      </c>
      <c r="D85" s="18"/>
      <c r="E85" s="840"/>
      <c r="F85" s="764"/>
      <c r="G85" s="764"/>
      <c r="H85" s="437"/>
    </row>
    <row r="86" spans="1:8" ht="15" customHeight="1" x14ac:dyDescent="0.25">
      <c r="A86" s="555"/>
      <c r="B86" s="709"/>
      <c r="C86" s="1248" t="s">
        <v>911</v>
      </c>
      <c r="D86" s="18"/>
      <c r="E86" s="840"/>
      <c r="F86" s="764"/>
      <c r="G86" s="764"/>
      <c r="H86" s="437"/>
    </row>
    <row r="87" spans="1:8" ht="15" customHeight="1" x14ac:dyDescent="0.25">
      <c r="A87" s="555"/>
      <c r="B87" s="709"/>
      <c r="C87" s="1247" t="s">
        <v>978</v>
      </c>
      <c r="D87" s="18"/>
      <c r="E87" s="840"/>
      <c r="F87" s="764"/>
      <c r="G87" s="764"/>
      <c r="H87" s="437"/>
    </row>
    <row r="88" spans="1:8" ht="15" customHeight="1" x14ac:dyDescent="0.25">
      <c r="A88" s="555"/>
      <c r="B88" s="709"/>
      <c r="C88" s="1248" t="s">
        <v>911</v>
      </c>
      <c r="D88" s="18"/>
      <c r="E88" s="840"/>
      <c r="F88" s="764"/>
      <c r="G88" s="764"/>
      <c r="H88" s="437"/>
    </row>
    <row r="89" spans="1:8" ht="15" customHeight="1" x14ac:dyDescent="0.25">
      <c r="A89" s="555"/>
      <c r="B89" s="709"/>
      <c r="C89" s="1000" t="s">
        <v>979</v>
      </c>
      <c r="D89" s="18"/>
      <c r="E89" s="840"/>
      <c r="F89" s="764"/>
      <c r="G89" s="764"/>
      <c r="H89" s="437"/>
    </row>
    <row r="90" spans="1:8" ht="15" customHeight="1" x14ac:dyDescent="0.25">
      <c r="A90" s="555"/>
      <c r="B90" s="709"/>
      <c r="C90" s="1247" t="s">
        <v>911</v>
      </c>
      <c r="D90" s="18"/>
      <c r="E90" s="840"/>
      <c r="F90" s="764"/>
      <c r="G90" s="764"/>
      <c r="H90" s="437"/>
    </row>
    <row r="91" spans="1:8" ht="15" customHeight="1" x14ac:dyDescent="0.25">
      <c r="A91" s="555"/>
      <c r="B91" s="712"/>
      <c r="C91" s="1001" t="s">
        <v>980</v>
      </c>
      <c r="D91" s="978"/>
      <c r="E91" s="1603"/>
      <c r="F91" s="764"/>
      <c r="G91" s="764"/>
      <c r="H91" s="437"/>
    </row>
    <row r="92" spans="1:8" ht="15" customHeight="1" x14ac:dyDescent="0.25">
      <c r="A92" s="555"/>
      <c r="B92" s="709"/>
      <c r="C92" s="322" t="s">
        <v>911</v>
      </c>
      <c r="D92" s="18"/>
      <c r="E92" s="840"/>
      <c r="F92" s="764"/>
      <c r="G92" s="764"/>
      <c r="H92" s="437"/>
    </row>
    <row r="93" spans="1:8" ht="15" customHeight="1" x14ac:dyDescent="0.25">
      <c r="A93" s="555"/>
      <c r="B93" s="710"/>
      <c r="C93" s="1002" t="s">
        <v>930</v>
      </c>
      <c r="D93" s="835" t="str">
        <f>IF(AND(ISNUMBER(D72), ISNUMBER(D73), ISNUMBER(D75), ISNUMBER(D77), ISNUMBER(D82), ISNUMBER(D89), ISNUMBER(D91)), IF(D72=(D73+D75+D77+D82+D89+D91), "Pass", "Fail"), "")</f>
        <v/>
      </c>
      <c r="E93" s="823" t="str">
        <f>IF(AND(ISNUMBER(E72), ISNUMBER(E73), ISNUMBER(E75), ISNUMBER(E77), ISNUMBER(E82), ISNUMBER(E89), ISNUMBER(E91)), IF(E72=(E73+E75+E77+E82+E89+E91), "Pass", "Fail"), "")</f>
        <v/>
      </c>
      <c r="F93" s="764"/>
      <c r="G93" s="764"/>
      <c r="H93" s="437"/>
    </row>
    <row r="94" spans="1:8" ht="60" customHeight="1" x14ac:dyDescent="0.25">
      <c r="A94" s="2301" t="s">
        <v>924</v>
      </c>
      <c r="B94" s="2302"/>
      <c r="C94" s="2302"/>
      <c r="D94" s="2302"/>
      <c r="E94" s="2302"/>
      <c r="F94" s="2302"/>
      <c r="G94" s="553"/>
      <c r="H94" s="437"/>
    </row>
    <row r="95" spans="1:8" ht="45" customHeight="1" x14ac:dyDescent="0.25">
      <c r="A95" s="557"/>
      <c r="B95" s="656"/>
      <c r="C95" s="1004" t="s">
        <v>59</v>
      </c>
      <c r="D95" s="1014" t="s">
        <v>240</v>
      </c>
      <c r="E95" s="839" t="s">
        <v>1587</v>
      </c>
      <c r="F95" s="764"/>
      <c r="G95" s="764"/>
      <c r="H95" s="437"/>
    </row>
    <row r="96" spans="1:8" ht="15" customHeight="1" x14ac:dyDescent="0.25">
      <c r="A96" s="555"/>
      <c r="B96" s="708"/>
      <c r="C96" s="716" t="s">
        <v>288</v>
      </c>
      <c r="D96" s="615" t="str">
        <f>IF(ISNUMBER('General Info'!C59),'General Info'!C59,"")</f>
        <v/>
      </c>
      <c r="E96" s="1874" t="s">
        <v>917</v>
      </c>
      <c r="F96" s="764"/>
      <c r="G96" s="764"/>
      <c r="H96" s="437"/>
    </row>
    <row r="97" spans="1:8" ht="15" customHeight="1" x14ac:dyDescent="0.25">
      <c r="A97" s="555"/>
      <c r="B97" s="709"/>
      <c r="C97" s="717" t="s">
        <v>999</v>
      </c>
      <c r="D97" s="223" t="str">
        <f>IF(ISNUMBER('General Info'!C58),'General Info'!C58,"")</f>
        <v/>
      </c>
      <c r="E97" s="1875"/>
      <c r="F97" s="764"/>
      <c r="G97" s="764"/>
      <c r="H97" s="437"/>
    </row>
    <row r="98" spans="1:8" ht="15" customHeight="1" x14ac:dyDescent="0.25">
      <c r="A98" s="555"/>
      <c r="B98" s="709"/>
      <c r="C98" s="717" t="s">
        <v>982</v>
      </c>
      <c r="D98" s="38"/>
      <c r="E98" s="840"/>
      <c r="F98" s="764"/>
      <c r="G98" s="764"/>
      <c r="H98" s="437"/>
    </row>
    <row r="99" spans="1:8" ht="15" customHeight="1" x14ac:dyDescent="0.25">
      <c r="A99" s="555"/>
      <c r="B99" s="709"/>
      <c r="C99" s="1005" t="s">
        <v>981</v>
      </c>
      <c r="D99" s="18"/>
      <c r="E99" s="840"/>
      <c r="F99" s="764"/>
      <c r="G99" s="764"/>
      <c r="H99" s="437"/>
    </row>
    <row r="100" spans="1:8" ht="15" customHeight="1" x14ac:dyDescent="0.25">
      <c r="A100" s="555"/>
      <c r="B100" s="709"/>
      <c r="C100" s="1367" t="s">
        <v>900</v>
      </c>
      <c r="D100" s="18"/>
      <c r="E100" s="840"/>
      <c r="F100" s="764"/>
      <c r="G100" s="764"/>
      <c r="H100" s="437"/>
    </row>
    <row r="101" spans="1:8" ht="15" customHeight="1" x14ac:dyDescent="0.25">
      <c r="A101" s="555"/>
      <c r="B101" s="709"/>
      <c r="C101" s="1367" t="s">
        <v>901</v>
      </c>
      <c r="D101" s="18"/>
      <c r="E101" s="840"/>
      <c r="F101" s="764"/>
      <c r="G101" s="764"/>
      <c r="H101" s="437"/>
    </row>
    <row r="102" spans="1:8" ht="15" customHeight="1" x14ac:dyDescent="0.25">
      <c r="A102" s="555"/>
      <c r="B102" s="709"/>
      <c r="C102" s="1367" t="s">
        <v>902</v>
      </c>
      <c r="D102" s="18"/>
      <c r="E102" s="840"/>
      <c r="F102" s="764"/>
      <c r="G102" s="764"/>
      <c r="H102" s="437"/>
    </row>
    <row r="103" spans="1:8" ht="15" customHeight="1" x14ac:dyDescent="0.25">
      <c r="A103" s="555"/>
      <c r="B103" s="709"/>
      <c r="C103" s="1367" t="s">
        <v>903</v>
      </c>
      <c r="D103" s="18"/>
      <c r="E103" s="840"/>
      <c r="F103" s="764"/>
      <c r="G103" s="764"/>
      <c r="H103" s="437"/>
    </row>
    <row r="104" spans="1:8" ht="15" customHeight="1" x14ac:dyDescent="0.25">
      <c r="A104" s="555"/>
      <c r="B104" s="709"/>
      <c r="C104" s="1367" t="s">
        <v>904</v>
      </c>
      <c r="D104" s="18"/>
      <c r="E104" s="840"/>
      <c r="F104" s="764"/>
      <c r="G104" s="764"/>
      <c r="H104" s="437"/>
    </row>
    <row r="105" spans="1:8" ht="15" customHeight="1" x14ac:dyDescent="0.25">
      <c r="A105" s="555"/>
      <c r="B105" s="709"/>
      <c r="C105" s="1367" t="s">
        <v>905</v>
      </c>
      <c r="D105" s="18"/>
      <c r="E105" s="840"/>
      <c r="F105" s="764"/>
      <c r="G105" s="764"/>
      <c r="H105" s="437"/>
    </row>
    <row r="106" spans="1:8" ht="15" customHeight="1" x14ac:dyDescent="0.25">
      <c r="A106" s="555"/>
      <c r="B106" s="709"/>
      <c r="C106" s="1367" t="s">
        <v>906</v>
      </c>
      <c r="D106" s="18"/>
      <c r="E106" s="840"/>
      <c r="F106" s="764"/>
      <c r="G106" s="764"/>
      <c r="H106" s="437"/>
    </row>
    <row r="107" spans="1:8" ht="15" customHeight="1" x14ac:dyDescent="0.25">
      <c r="A107" s="555"/>
      <c r="B107" s="709"/>
      <c r="C107" s="1367" t="s">
        <v>907</v>
      </c>
      <c r="D107" s="18"/>
      <c r="E107" s="840"/>
      <c r="F107" s="764"/>
      <c r="G107" s="764"/>
      <c r="H107" s="437"/>
    </row>
    <row r="108" spans="1:8" ht="15" customHeight="1" x14ac:dyDescent="0.25">
      <c r="A108" s="555"/>
      <c r="B108" s="709"/>
      <c r="C108" s="1367" t="s">
        <v>908</v>
      </c>
      <c r="D108" s="18"/>
      <c r="E108" s="840"/>
      <c r="F108" s="764"/>
      <c r="G108" s="764"/>
      <c r="H108" s="437"/>
    </row>
    <row r="109" spans="1:8" ht="15" customHeight="1" x14ac:dyDescent="0.25">
      <c r="A109" s="555"/>
      <c r="B109" s="709"/>
      <c r="C109" s="1367" t="s">
        <v>909</v>
      </c>
      <c r="D109" s="18"/>
      <c r="E109" s="840"/>
      <c r="F109" s="764"/>
      <c r="G109" s="764"/>
      <c r="H109" s="437"/>
    </row>
    <row r="110" spans="1:8" ht="15" customHeight="1" x14ac:dyDescent="0.25">
      <c r="A110" s="555"/>
      <c r="B110" s="709"/>
      <c r="C110" s="1367" t="s">
        <v>39</v>
      </c>
      <c r="D110" s="18"/>
      <c r="E110" s="840"/>
      <c r="F110" s="764"/>
      <c r="G110" s="764"/>
      <c r="H110" s="437"/>
    </row>
    <row r="111" spans="1:8" ht="15" customHeight="1" x14ac:dyDescent="0.25">
      <c r="A111" s="555"/>
      <c r="B111" s="709"/>
      <c r="C111" s="1367" t="s">
        <v>910</v>
      </c>
      <c r="D111" s="38"/>
      <c r="E111" s="1876"/>
      <c r="F111" s="764"/>
      <c r="G111" s="764"/>
      <c r="H111" s="437"/>
    </row>
    <row r="112" spans="1:8" ht="15" customHeight="1" x14ac:dyDescent="0.25">
      <c r="A112" s="569"/>
      <c r="B112" s="710"/>
      <c r="C112" s="1002" t="s">
        <v>930</v>
      </c>
      <c r="D112" s="833" t="str">
        <f>IF(COUNT(D99:D111)=ROWS(D99:D111), IF(D99=SUM(D100:D111), "Pass", "Fail"), "")</f>
        <v/>
      </c>
      <c r="E112" s="823" t="str">
        <f>IF(COUNT(E99:E111)=ROWS(E99:E111), IF(E99=SUM(E100:E111), "Pass", "Fail"), "")</f>
        <v/>
      </c>
      <c r="F112" s="764"/>
      <c r="G112" s="764"/>
      <c r="H112" s="437"/>
    </row>
    <row r="113" spans="1:8" ht="60" customHeight="1" x14ac:dyDescent="0.25">
      <c r="A113" s="2301" t="s">
        <v>996</v>
      </c>
      <c r="B113" s="2302"/>
      <c r="C113" s="2302"/>
      <c r="D113" s="2302"/>
      <c r="E113" s="2302"/>
      <c r="F113" s="2302"/>
      <c r="G113" s="437"/>
      <c r="H113" s="437"/>
    </row>
    <row r="114" spans="1:8" ht="15" customHeight="1" x14ac:dyDescent="0.25">
      <c r="A114" s="557"/>
      <c r="B114" s="656"/>
      <c r="C114" s="2315" t="s">
        <v>59</v>
      </c>
      <c r="D114" s="2317" t="s">
        <v>993</v>
      </c>
      <c r="E114" s="2319" t="s">
        <v>83</v>
      </c>
      <c r="F114" s="2320"/>
      <c r="G114" s="2320"/>
      <c r="H114" s="437"/>
    </row>
    <row r="115" spans="1:8" ht="30" customHeight="1" x14ac:dyDescent="0.25">
      <c r="A115" s="557"/>
      <c r="B115" s="657"/>
      <c r="C115" s="2316"/>
      <c r="D115" s="2318"/>
      <c r="E115" s="686" t="s">
        <v>129</v>
      </c>
      <c r="F115" s="686" t="s">
        <v>994</v>
      </c>
      <c r="G115" s="658" t="s">
        <v>995</v>
      </c>
      <c r="H115" s="437"/>
    </row>
    <row r="116" spans="1:8" ht="15" customHeight="1" x14ac:dyDescent="0.25">
      <c r="A116" s="555"/>
      <c r="B116" s="708"/>
      <c r="C116" s="716" t="s">
        <v>991</v>
      </c>
      <c r="D116" s="1015" t="str">
        <f>IF(ISNUMBER(D72), D72, "")</f>
        <v/>
      </c>
      <c r="E116" s="675" t="str">
        <f>IF(ISNUMBER(D50), D50, "")</f>
        <v/>
      </c>
      <c r="F116" s="675" t="str">
        <f>IF(ISNUMBER(F50), F50, "")</f>
        <v/>
      </c>
      <c r="G116" s="696" t="str">
        <f>IF(ISNUMBER(G50), G50, "")</f>
        <v/>
      </c>
      <c r="H116" s="437"/>
    </row>
    <row r="117" spans="1:8" ht="15" customHeight="1" x14ac:dyDescent="0.25">
      <c r="A117" s="555"/>
      <c r="B117" s="709"/>
      <c r="C117" s="1005" t="s">
        <v>992</v>
      </c>
      <c r="D117" s="18"/>
      <c r="E117" s="16"/>
      <c r="F117" s="16"/>
      <c r="G117" s="262"/>
      <c r="H117" s="437"/>
    </row>
    <row r="118" spans="1:8" ht="15" customHeight="1" x14ac:dyDescent="0.25">
      <c r="A118" s="555"/>
      <c r="B118" s="710"/>
      <c r="C118" s="1006" t="str">
        <f>"Check: row " &amp; ROW(C117) &amp; " &lt; row " &amp; ROW(C116)</f>
        <v>Check: row 117 &lt; row 116</v>
      </c>
      <c r="D118" s="835" t="str">
        <f>IF(AND(ISNUMBER(D116), ISNUMBER(D117)), IF(D117&lt;=D116, "Pass", "Fail"), "")</f>
        <v/>
      </c>
      <c r="E118" s="824" t="str">
        <f>IF(AND(ISNUMBER(E116), ISNUMBER(E117)), IF(E117&lt;=E116, "Pass", "Fail"), "")</f>
        <v/>
      </c>
      <c r="F118" s="824" t="str">
        <f>IF(AND(ISNUMBER(F116), ISNUMBER(F117)), IF(F117&lt;=F116, "Pass", "Fail"), "")</f>
        <v/>
      </c>
      <c r="G118" s="823" t="str">
        <f>IF(AND(ISNUMBER(G116), ISNUMBER(G117)), IF(G117&lt;=G116, "Pass", "Fail"), "")</f>
        <v/>
      </c>
      <c r="H118" s="437"/>
    </row>
    <row r="119" spans="1:8" s="620" customFormat="1" ht="15" customHeight="1" x14ac:dyDescent="0.25">
      <c r="A119" s="669"/>
      <c r="B119" s="600"/>
      <c r="C119" s="772"/>
      <c r="D119" s="1016"/>
      <c r="E119" s="565"/>
      <c r="F119" s="565"/>
      <c r="G119" s="565"/>
      <c r="H119" s="600"/>
    </row>
    <row r="120" spans="1:8" hidden="1" x14ac:dyDescent="0.25"/>
    <row r="121" spans="1:8" hidden="1" x14ac:dyDescent="0.25"/>
    <row r="122" spans="1:8" hidden="1" x14ac:dyDescent="0.25"/>
    <row r="123" spans="1:8" hidden="1" x14ac:dyDescent="0.25"/>
    <row r="124" spans="1:8" hidden="1" x14ac:dyDescent="0.25"/>
    <row r="125" spans="1:8" hidden="1" x14ac:dyDescent="0.25"/>
    <row r="126" spans="1:8" hidden="1" x14ac:dyDescent="0.25"/>
    <row r="127" spans="1:8" hidden="1" x14ac:dyDescent="0.25"/>
    <row r="128" spans="1:8" hidden="1" x14ac:dyDescent="0.25"/>
    <row r="129" hidden="1" x14ac:dyDescent="0.25"/>
    <row r="130" hidden="1" x14ac:dyDescent="0.25"/>
    <row r="131" hidden="1" x14ac:dyDescent="0.25"/>
    <row r="132" hidden="1" x14ac:dyDescent="0.25"/>
  </sheetData>
  <protectedRanges>
    <protectedRange sqref="E96:E111" name="Range3"/>
    <protectedRange sqref="E72:E92" name="Range2"/>
    <protectedRange sqref="E50:E62" name="Range1"/>
  </protectedRanges>
  <mergeCells count="20">
    <mergeCell ref="A94:F94"/>
    <mergeCell ref="A64:F64"/>
    <mergeCell ref="A113:F113"/>
    <mergeCell ref="C114:C115"/>
    <mergeCell ref="D114:D115"/>
    <mergeCell ref="E114:G114"/>
    <mergeCell ref="C65:C66"/>
    <mergeCell ref="D65:F65"/>
    <mergeCell ref="A43:F43"/>
    <mergeCell ref="C44:C46"/>
    <mergeCell ref="D45:D46"/>
    <mergeCell ref="D44:H44"/>
    <mergeCell ref="B42:F42"/>
    <mergeCell ref="E45:E46"/>
    <mergeCell ref="F45:G45"/>
    <mergeCell ref="B3:F3"/>
    <mergeCell ref="E4:F4"/>
    <mergeCell ref="A25:F25"/>
    <mergeCell ref="B41:F41"/>
    <mergeCell ref="A33:H33"/>
  </mergeCells>
  <conditionalFormatting sqref="D28:F29 D38:F38 D35:F35 D50:E62 D67:E92 D50 D14:D17 F50:G62 D96:E111 D117:G117 E47:E49">
    <cfRule type="cellIs" dxfId="62" priority="49" stopIfTrue="1" operator="lessThan">
      <formula>0</formula>
    </cfRule>
  </conditionalFormatting>
  <conditionalFormatting sqref="A1:XFD1048576">
    <cfRule type="cellIs" dxfId="61" priority="15" stopIfTrue="1" operator="equal">
      <formula>"Pass"</formula>
    </cfRule>
    <cfRule type="cellIs" dxfId="60" priority="16"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3" max="10" man="1"/>
    <brk id="39" max="10" man="1"/>
    <brk id="63" max="10" man="1"/>
    <brk id="93" max="10" man="1"/>
  </rowBreaks>
  <ignoredErrors>
    <ignoredError sqref="D96:D97" unlockedFormula="1"/>
  </ignoredErrors>
  <extLst>
    <ext xmlns:x14="http://schemas.microsoft.com/office/spreadsheetml/2009/9/main" uri="{78C0D931-6437-407d-A8EE-F0AAD7539E65}">
      <x14:conditionalFormattings>
        <x14:conditionalFormatting xmlns:xm="http://schemas.microsoft.com/office/excel/2006/main">
          <x14:cfRule type="expression" priority="12" id="{F9BD37A7-A79A-447D-AB3D-14DD7B19463B}">
            <xm:f>'General Info'!$C$8=Parameters!$D$273</xm:f>
            <x14:dxf>
              <fill>
                <patternFill>
                  <bgColor rgb="FFFFEC72"/>
                </patternFill>
              </fill>
            </x14:dxf>
          </x14:cfRule>
          <xm:sqref>D69:D71 D47:D49</xm:sqref>
        </x14:conditionalFormatting>
        <x14:conditionalFormatting xmlns:xm="http://schemas.microsoft.com/office/excel/2006/main">
          <x14:cfRule type="expression" priority="3" id="{F0C7C763-40AA-4A85-B39B-2454D0A6BE16}">
            <xm:f>'General Info'!$C$8=Parameters!$D$274</xm:f>
            <x14:dxf>
              <fill>
                <patternFill>
                  <bgColor theme="6" tint="0.59996337778862885"/>
                </patternFill>
              </fill>
            </x14:dxf>
          </x14:cfRule>
          <xm:sqref>E51:E62 E73:E92 E99:E111</xm:sqref>
        </x14:conditionalFormatting>
        <x14:conditionalFormatting xmlns:xm="http://schemas.microsoft.com/office/excel/2006/main">
          <x14:cfRule type="expression" priority="13" id="{9580BD68-3D6C-44B1-9522-7AF8BED3F707}">
            <xm:f>'General Info'!$C$8=Parameters!$D$274</xm:f>
            <x14:dxf>
              <fill>
                <patternFill>
                  <bgColor rgb="FFFFEC72"/>
                </patternFill>
              </fill>
            </x14:dxf>
          </x14:cfRule>
          <xm:sqref>E50 E72 E96:E98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EC72"/>
  </sheetPr>
  <dimension ref="A1:E38"/>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49" customWidth="1"/>
    <col min="2" max="2" width="140.7109375" style="257" customWidth="1"/>
    <col min="3" max="3" width="20.7109375" style="255" customWidth="1"/>
    <col min="4" max="4" width="20.7109375" style="257" customWidth="1"/>
    <col min="5" max="5" width="1.7109375" style="149" customWidth="1"/>
    <col min="6" max="16384" width="9.140625" style="257" hidden="1"/>
  </cols>
  <sheetData>
    <row r="1" spans="1:5" s="298" customFormat="1" ht="30" customHeight="1" x14ac:dyDescent="0.55000000000000004">
      <c r="A1" s="524" t="s">
        <v>681</v>
      </c>
      <c r="B1" s="496"/>
      <c r="C1" s="412" t="str">
        <f>CONCATENATE("Reporting unit: ", 'General Info'!$C$7, " ", 'General Info'!$C$5)</f>
        <v xml:space="preserve">Reporting unit: 1 </v>
      </c>
      <c r="D1" s="151"/>
      <c r="E1" s="155"/>
    </row>
    <row r="2" spans="1:5" s="302" customFormat="1" ht="45" customHeight="1" x14ac:dyDescent="0.35">
      <c r="A2" s="277" t="s">
        <v>682</v>
      </c>
      <c r="B2" s="301"/>
      <c r="E2" s="303"/>
    </row>
    <row r="3" spans="1:5" s="149" customFormat="1" ht="30" customHeight="1" x14ac:dyDescent="0.25">
      <c r="A3" s="168"/>
      <c r="B3" s="1882"/>
      <c r="C3" s="1883" t="s">
        <v>997</v>
      </c>
      <c r="D3" s="1884" t="s">
        <v>998</v>
      </c>
      <c r="E3" s="145"/>
    </row>
    <row r="4" spans="1:5" ht="15" customHeight="1" x14ac:dyDescent="0.25">
      <c r="A4" s="168"/>
      <c r="B4" s="1887" t="s">
        <v>683</v>
      </c>
      <c r="C4" s="1024"/>
      <c r="D4" s="284"/>
      <c r="E4" s="145"/>
    </row>
    <row r="5" spans="1:5" ht="15" customHeight="1" x14ac:dyDescent="0.25">
      <c r="A5" s="168"/>
      <c r="B5" s="1887" t="s">
        <v>684</v>
      </c>
      <c r="C5" s="1025" t="str">
        <f>IF(AND(ISNUMBER(C6), ISNUMBER(C7), ISNUMBER(C8)), SUM(C6:C8), "")</f>
        <v/>
      </c>
      <c r="D5" s="285" t="str">
        <f>IF(AND(ISNUMBER(D6), ISNUMBER(D7), ISNUMBER(D8)), SUM(D6:D8), "")</f>
        <v/>
      </c>
      <c r="E5" s="145"/>
    </row>
    <row r="6" spans="1:5" ht="15" customHeight="1" x14ac:dyDescent="0.25">
      <c r="A6" s="168"/>
      <c r="B6" s="1888" t="s">
        <v>685</v>
      </c>
      <c r="C6" s="1022"/>
      <c r="D6" s="305"/>
      <c r="E6" s="145"/>
    </row>
    <row r="7" spans="1:5" ht="15" customHeight="1" x14ac:dyDescent="0.25">
      <c r="A7" s="168"/>
      <c r="B7" s="1888" t="s">
        <v>686</v>
      </c>
      <c r="C7" s="1022"/>
      <c r="D7" s="305"/>
      <c r="E7" s="145"/>
    </row>
    <row r="8" spans="1:5" ht="15" customHeight="1" x14ac:dyDescent="0.25">
      <c r="A8" s="168"/>
      <c r="B8" s="1888" t="s">
        <v>687</v>
      </c>
      <c r="C8" s="1022"/>
      <c r="D8" s="305"/>
      <c r="E8" s="145"/>
    </row>
    <row r="9" spans="1:5" ht="15" customHeight="1" x14ac:dyDescent="0.25">
      <c r="A9" s="168"/>
      <c r="B9" s="1889" t="s">
        <v>688</v>
      </c>
      <c r="C9" s="1026" t="str">
        <f>IF(AND(ISNUMBER(C4), ISNUMBER(C5)), C4-C5, "")</f>
        <v/>
      </c>
      <c r="D9" s="306" t="str">
        <f>IF(AND(ISNUMBER(D4), ISNUMBER(D5)), D4-D5, "")</f>
        <v/>
      </c>
      <c r="E9" s="145"/>
    </row>
    <row r="10" spans="1:5" s="255" customFormat="1" ht="15" customHeight="1" x14ac:dyDescent="0.25">
      <c r="A10" s="699"/>
      <c r="B10" s="1879"/>
      <c r="C10" s="1026"/>
      <c r="D10" s="308"/>
      <c r="E10" s="315"/>
    </row>
    <row r="11" spans="1:5" s="302" customFormat="1" ht="45" customHeight="1" x14ac:dyDescent="0.35">
      <c r="A11" s="277" t="s">
        <v>689</v>
      </c>
      <c r="B11" s="301"/>
      <c r="E11" s="303"/>
    </row>
    <row r="12" spans="1:5" ht="30" customHeight="1" x14ac:dyDescent="0.25">
      <c r="A12" s="168"/>
      <c r="B12" s="1882"/>
      <c r="C12" s="546" t="s">
        <v>997</v>
      </c>
      <c r="D12" s="304" t="s">
        <v>998</v>
      </c>
      <c r="E12" s="145"/>
    </row>
    <row r="13" spans="1:5" ht="15" customHeight="1" x14ac:dyDescent="0.25">
      <c r="A13" s="168"/>
      <c r="B13" s="1890" t="s">
        <v>1484</v>
      </c>
      <c r="C13" s="1024"/>
      <c r="D13" s="284"/>
      <c r="E13" s="145"/>
    </row>
    <row r="14" spans="1:5" ht="30" customHeight="1" x14ac:dyDescent="0.25">
      <c r="A14" s="168"/>
      <c r="B14" s="1891" t="s">
        <v>1485</v>
      </c>
      <c r="C14" s="1022"/>
      <c r="D14" s="305"/>
      <c r="E14" s="145"/>
    </row>
    <row r="15" spans="1:5" ht="15" customHeight="1" x14ac:dyDescent="0.25">
      <c r="A15" s="168"/>
      <c r="B15" s="1888" t="s">
        <v>1486</v>
      </c>
      <c r="C15" s="1027"/>
      <c r="D15" s="352"/>
      <c r="E15" s="145"/>
    </row>
    <row r="16" spans="1:5" ht="15" customHeight="1" x14ac:dyDescent="0.25">
      <c r="A16" s="168"/>
      <c r="B16" s="309" t="str">
        <f>CONCATENATE("Check: row ", ROW(B15), " ≤ row ", ROW(B14))</f>
        <v>Check: row 15 ≤ row 14</v>
      </c>
      <c r="C16" s="908" t="str">
        <f>IF(AND(ISNUMBER(C14), ISNUMBER(C15)), IF(C15&lt;=SUM(C14),"Pass","Fail"), "")</f>
        <v/>
      </c>
      <c r="D16" s="829" t="str">
        <f>IF(AND(ISNUMBER(D14), ISNUMBER(D15)), IF(D15&lt;=SUM(D14),"Pass","Fail"), "")</f>
        <v/>
      </c>
      <c r="E16" s="145"/>
    </row>
    <row r="17" spans="1:5" ht="15" customHeight="1" x14ac:dyDescent="0.25">
      <c r="A17" s="168"/>
      <c r="B17" s="1887" t="s">
        <v>690</v>
      </c>
      <c r="C17" s="1022"/>
      <c r="D17" s="305"/>
      <c r="E17" s="145"/>
    </row>
    <row r="18" spans="1:5" ht="15" customHeight="1" x14ac:dyDescent="0.25">
      <c r="A18" s="168"/>
      <c r="B18" s="1887" t="s">
        <v>691</v>
      </c>
      <c r="C18" s="1022"/>
      <c r="D18" s="305"/>
      <c r="E18" s="145"/>
    </row>
    <row r="19" spans="1:5" ht="15" customHeight="1" x14ac:dyDescent="0.25">
      <c r="A19" s="401"/>
      <c r="B19" s="1890" t="s">
        <v>783</v>
      </c>
      <c r="C19" s="1024"/>
      <c r="D19" s="284"/>
      <c r="E19" s="145"/>
    </row>
    <row r="20" spans="1:5" ht="15" customHeight="1" x14ac:dyDescent="0.25">
      <c r="A20" s="401"/>
      <c r="B20" s="1892" t="s">
        <v>827</v>
      </c>
      <c r="C20" s="734"/>
      <c r="D20" s="687"/>
      <c r="E20" s="145"/>
    </row>
    <row r="21" spans="1:5" ht="15" customHeight="1" x14ac:dyDescent="0.25">
      <c r="A21" s="168"/>
      <c r="B21" s="1893" t="s">
        <v>692</v>
      </c>
      <c r="C21" s="1895" t="str">
        <f>IF(AND(ISNUMBER(C13), ISNUMBER(C15), ISNUMBER(C17), ISNUMBER(C18), ISNUMBER(C19), ISNUMBER(C20)), SUM(C13, C15,C17:C18,-C19,-C20), "")</f>
        <v/>
      </c>
      <c r="D21" s="1896" t="str">
        <f>IF(AND(ISNUMBER(D13), ISNUMBER(D15), ISNUMBER(D17), ISNUMBER(D18), ISNUMBER(D19)), SUM(D13, D15,D17:D18,-D19), "")</f>
        <v/>
      </c>
      <c r="E21" s="145"/>
    </row>
    <row r="22" spans="1:5" s="255" customFormat="1" ht="15" customHeight="1" x14ac:dyDescent="0.25">
      <c r="A22" s="699"/>
      <c r="B22" s="1879"/>
      <c r="C22" s="1880"/>
      <c r="D22" s="1881"/>
      <c r="E22" s="315"/>
    </row>
    <row r="23" spans="1:5" s="302" customFormat="1" ht="45" customHeight="1" x14ac:dyDescent="0.35">
      <c r="A23" s="277" t="s">
        <v>693</v>
      </c>
      <c r="B23" s="301"/>
      <c r="E23" s="303"/>
    </row>
    <row r="24" spans="1:5" ht="30" customHeight="1" x14ac:dyDescent="0.25">
      <c r="A24" s="168"/>
      <c r="B24" s="1882"/>
      <c r="C24" s="1883" t="s">
        <v>997</v>
      </c>
      <c r="D24" s="1884" t="s">
        <v>998</v>
      </c>
      <c r="E24" s="145"/>
    </row>
    <row r="25" spans="1:5" ht="15" customHeight="1" x14ac:dyDescent="0.25">
      <c r="A25" s="168"/>
      <c r="B25" s="1882" t="s">
        <v>694</v>
      </c>
      <c r="C25" s="1885" t="str">
        <f>IF(AND(ISNUMBER(C9), ISNUMBER(C21)), C9+C21, "")</f>
        <v/>
      </c>
      <c r="D25" s="1886" t="str">
        <f>IF(AND(ISNUMBER(D9), ISNUMBER(D21)), D9+D21, "")</f>
        <v/>
      </c>
      <c r="E25" s="145"/>
    </row>
    <row r="26" spans="1:5" ht="15" customHeight="1" x14ac:dyDescent="0.25">
      <c r="A26" s="699"/>
      <c r="B26" s="1564"/>
      <c r="C26" s="1564"/>
      <c r="D26" s="1878"/>
      <c r="E26" s="315"/>
    </row>
    <row r="27" spans="1:5" s="302" customFormat="1" ht="45" customHeight="1" x14ac:dyDescent="0.35">
      <c r="A27" s="277" t="s">
        <v>1000</v>
      </c>
      <c r="B27" s="301"/>
      <c r="E27" s="303"/>
    </row>
    <row r="28" spans="1:5" ht="30" customHeight="1" x14ac:dyDescent="0.25">
      <c r="A28" s="168"/>
      <c r="B28" s="1882"/>
      <c r="C28" s="1883" t="s">
        <v>997</v>
      </c>
      <c r="D28" s="1884" t="s">
        <v>998</v>
      </c>
      <c r="E28" s="145"/>
    </row>
    <row r="29" spans="1:5" ht="15" customHeight="1" x14ac:dyDescent="0.25">
      <c r="A29" s="559"/>
      <c r="B29" s="1894" t="s">
        <v>1024</v>
      </c>
      <c r="C29" s="1029"/>
      <c r="D29" s="695"/>
      <c r="E29" s="636"/>
    </row>
    <row r="30" spans="1:5" ht="15" customHeight="1" x14ac:dyDescent="0.25">
      <c r="A30" s="559"/>
      <c r="B30" s="1892" t="s">
        <v>1025</v>
      </c>
      <c r="C30" s="1343"/>
      <c r="D30" s="492"/>
      <c r="E30" s="636"/>
    </row>
    <row r="31" spans="1:5" ht="15" customHeight="1" x14ac:dyDescent="0.25">
      <c r="A31" s="168"/>
      <c r="B31" s="1344" t="s">
        <v>694</v>
      </c>
      <c r="C31" s="1316" t="str">
        <f>IF(AND(ISNUMBER(C29), ISNUMBER(C30)), C29+C30, "")</f>
        <v/>
      </c>
      <c r="D31" s="1321" t="str">
        <f>IF(AND(ISNUMBER(D29), ISNUMBER(D30)), D29+D30, "")</f>
        <v/>
      </c>
      <c r="E31" s="145"/>
    </row>
    <row r="32" spans="1:5" s="149" customFormat="1" ht="15" customHeight="1" x14ac:dyDescent="0.25">
      <c r="A32" s="699"/>
      <c r="B32" s="1564"/>
      <c r="C32" s="1564"/>
      <c r="D32" s="1878"/>
      <c r="E32" s="315"/>
    </row>
    <row r="33" ht="14.25" hidden="1" x14ac:dyDescent="0.25"/>
    <row r="34" ht="14.25" hidden="1" x14ac:dyDescent="0.25"/>
    <row r="35" ht="14.25" hidden="1" x14ac:dyDescent="0.25"/>
    <row r="36" ht="14.25" hidden="1" x14ac:dyDescent="0.25"/>
    <row r="37" ht="14.25" hidden="1" x14ac:dyDescent="0.25"/>
    <row r="38" ht="14.25" hidden="1" x14ac:dyDescent="0.25"/>
  </sheetData>
  <customSheetViews>
    <customSheetView guid="{3D2E4C4C-55B0-42AD-9B20-28C028F4BEE7}" scale="75" hiddenRows="1" hiddenColumns="1">
      <pane ySplit="1" topLeftCell="A2" activePane="bottomLeft" state="frozen"/>
      <selection pane="bottomLeft" activeCell="B14" sqref="B14:C14"/>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conditionalFormatting sqref="A1:XFD1048576">
    <cfRule type="cellIs" dxfId="56" priority="1" stopIfTrue="1" operator="equal">
      <formula>"Pass"</formula>
    </cfRule>
    <cfRule type="cellIs" dxfId="55" priority="3" stopIfTrue="1" operator="equal">
      <formula>"Fail"</formula>
    </cfRule>
  </conditionalFormatting>
  <conditionalFormatting sqref="C4:D4 C6:D8 C13:D15 C17:D20 C29:D31">
    <cfRule type="cellIs" dxfId="54" priority="7"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V483"/>
  <sheetViews>
    <sheetView zoomScale="75" zoomScaleNormal="75" workbookViewId="0">
      <pane ySplit="1" topLeftCell="A2" activePane="bottomLeft" state="frozen"/>
      <selection activeCell="V16" sqref="V16"/>
      <selection pane="bottomLeft"/>
    </sheetView>
  </sheetViews>
  <sheetFormatPr defaultColWidth="0" defaultRowHeight="14.25" zeroHeight="1" x14ac:dyDescent="0.25"/>
  <cols>
    <col min="1" max="1" width="1.7109375" style="149" customWidth="1"/>
    <col min="2" max="2" width="24.7109375" style="149" customWidth="1"/>
    <col min="3" max="3" width="70.7109375" style="149" customWidth="1"/>
    <col min="4" max="4" width="18.7109375" style="259" customWidth="1"/>
    <col min="5" max="11" width="18.7109375" style="149" customWidth="1"/>
    <col min="12" max="12" width="18.7109375" style="149" hidden="1" customWidth="1"/>
    <col min="13" max="15" width="18.85546875" style="149" hidden="1" customWidth="1"/>
    <col min="16" max="20" width="18.85546875" style="438" hidden="1" customWidth="1"/>
    <col min="21" max="21" width="1.7109375" style="438" customWidth="1"/>
    <col min="22" max="16384" width="16.85546875" style="438" hidden="1"/>
  </cols>
  <sheetData>
    <row r="1" spans="1:21" s="1898" customFormat="1" ht="30.75" customHeight="1" x14ac:dyDescent="0.55000000000000004">
      <c r="A1" s="1911" t="s">
        <v>149</v>
      </c>
      <c r="B1" s="1832"/>
      <c r="C1" s="1912"/>
      <c r="D1" s="1567" t="str">
        <f>CONCATENATE("Reporting unit: ", 'General Info'!$C$7, " ", 'General Info'!$C$5)</f>
        <v xml:space="preserve">Reporting unit: 1 </v>
      </c>
      <c r="E1" s="1912"/>
      <c r="F1" s="1912"/>
      <c r="G1" s="1912"/>
      <c r="H1" s="1912"/>
      <c r="I1" s="1912"/>
      <c r="J1" s="1912"/>
      <c r="K1" s="1912"/>
      <c r="L1" s="1912"/>
      <c r="M1" s="1912"/>
      <c r="N1" s="1912"/>
      <c r="O1" s="1819"/>
      <c r="U1" s="1281"/>
    </row>
    <row r="2" spans="1:21" s="885" customFormat="1" ht="45" customHeight="1" x14ac:dyDescent="0.25">
      <c r="A2" s="1264" t="s">
        <v>102</v>
      </c>
      <c r="B2" s="1756"/>
      <c r="C2" s="1757"/>
      <c r="D2" s="1757"/>
      <c r="E2" s="1757"/>
      <c r="F2" s="1757"/>
      <c r="G2" s="1757"/>
      <c r="H2" s="1757"/>
      <c r="I2" s="1757"/>
      <c r="J2" s="1757"/>
      <c r="K2" s="1757"/>
      <c r="L2" s="1757"/>
      <c r="M2" s="1757"/>
      <c r="N2" s="1757"/>
      <c r="O2" s="1757"/>
      <c r="U2" s="751"/>
    </row>
    <row r="3" spans="1:21" s="764" customFormat="1" ht="45" customHeight="1" x14ac:dyDescent="0.25">
      <c r="A3" s="555"/>
      <c r="B3" s="266" t="s">
        <v>1636</v>
      </c>
      <c r="D3" s="147"/>
      <c r="E3" s="147"/>
      <c r="F3" s="147"/>
      <c r="G3" s="147"/>
      <c r="H3" s="147"/>
      <c r="I3" s="147"/>
      <c r="J3" s="147"/>
      <c r="K3" s="147"/>
      <c r="L3" s="147"/>
      <c r="M3" s="147"/>
      <c r="N3" s="147"/>
      <c r="O3" s="447"/>
      <c r="U3" s="750"/>
    </row>
    <row r="4" spans="1:21" s="764" customFormat="1" ht="45" customHeight="1" x14ac:dyDescent="0.25">
      <c r="A4" s="555"/>
      <c r="B4" s="1249" t="s">
        <v>177</v>
      </c>
      <c r="C4" s="1913"/>
      <c r="D4" s="1914"/>
      <c r="E4" s="1914"/>
      <c r="F4" s="1914"/>
      <c r="G4" s="1067" t="s">
        <v>1637</v>
      </c>
      <c r="H4" s="1067" t="s">
        <v>103</v>
      </c>
      <c r="I4" s="1915" t="s">
        <v>178</v>
      </c>
      <c r="J4" s="1916" t="s">
        <v>65</v>
      </c>
      <c r="K4" s="1917" t="s">
        <v>321</v>
      </c>
      <c r="O4" s="447"/>
      <c r="U4" s="750"/>
    </row>
    <row r="5" spans="1:21" s="764" customFormat="1" ht="15" customHeight="1" x14ac:dyDescent="0.25">
      <c r="A5" s="555"/>
      <c r="B5" s="1250"/>
      <c r="C5" s="963" t="s">
        <v>1420</v>
      </c>
      <c r="D5" s="1047"/>
      <c r="E5" s="1047"/>
      <c r="F5" s="1047"/>
      <c r="G5" s="1060"/>
      <c r="H5" s="1060"/>
      <c r="I5" s="1061"/>
      <c r="J5" s="1061"/>
      <c r="K5" s="1918"/>
      <c r="O5" s="447"/>
      <c r="U5" s="750"/>
    </row>
    <row r="6" spans="1:21" s="764" customFormat="1" ht="15" customHeight="1" x14ac:dyDescent="0.25">
      <c r="A6" s="555"/>
      <c r="B6" s="182" t="s">
        <v>1421</v>
      </c>
      <c r="C6" s="965" t="s">
        <v>1419</v>
      </c>
      <c r="D6" s="499"/>
      <c r="E6" s="499"/>
      <c r="F6" s="499"/>
      <c r="G6" s="364"/>
      <c r="H6" s="364"/>
      <c r="I6" s="17"/>
      <c r="J6" s="17"/>
      <c r="K6" s="39"/>
      <c r="O6" s="447"/>
      <c r="U6" s="750"/>
    </row>
    <row r="7" spans="1:21" s="764" customFormat="1" ht="15" customHeight="1" x14ac:dyDescent="0.25">
      <c r="A7" s="555"/>
      <c r="B7" s="182" t="s">
        <v>1422</v>
      </c>
      <c r="C7" s="966" t="s">
        <v>1494</v>
      </c>
      <c r="D7" s="499"/>
      <c r="E7" s="499"/>
      <c r="F7" s="499"/>
      <c r="G7" s="364"/>
      <c r="H7" s="364"/>
      <c r="I7" s="17"/>
      <c r="J7" s="17"/>
      <c r="K7" s="262"/>
      <c r="O7" s="447"/>
      <c r="U7" s="750"/>
    </row>
    <row r="8" spans="1:21" s="764" customFormat="1" ht="15" customHeight="1" x14ac:dyDescent="0.25">
      <c r="A8" s="555"/>
      <c r="B8" s="1251"/>
      <c r="C8" s="1253" t="s">
        <v>729</v>
      </c>
      <c r="D8" s="1252"/>
      <c r="E8" s="1252"/>
      <c r="F8" s="1252"/>
      <c r="G8" s="364"/>
      <c r="H8" s="1292"/>
      <c r="I8" s="31"/>
      <c r="J8" s="17"/>
      <c r="K8" s="1044" t="str">
        <f>IF(AND(ISNUMBER(K6), ISNUMBER(K7)), IF(K6&gt;=K7, "Pass", "Fail"), "")</f>
        <v/>
      </c>
      <c r="O8" s="447"/>
      <c r="U8" s="750"/>
    </row>
    <row r="9" spans="1:21" s="764" customFormat="1" ht="15" customHeight="1" x14ac:dyDescent="0.25">
      <c r="A9" s="555"/>
      <c r="B9" s="182" t="s">
        <v>223</v>
      </c>
      <c r="C9" s="1031" t="s">
        <v>124</v>
      </c>
      <c r="D9" s="499"/>
      <c r="E9" s="499"/>
      <c r="F9" s="499"/>
      <c r="G9" s="1135"/>
      <c r="H9" s="223" t="str">
        <f>IF(AND(ISNUMBER(H10),ISNUMBER(H11)),SUM(H10:H11),"")</f>
        <v/>
      </c>
      <c r="I9" s="34" t="str">
        <f t="shared" ref="I9" si="0">IF(AND(ISNUMBER(I10),ISNUMBER(I11)),SUM(I10:I11),"")</f>
        <v/>
      </c>
      <c r="J9" s="364"/>
      <c r="K9" s="340"/>
      <c r="O9" s="447"/>
      <c r="U9" s="750"/>
    </row>
    <row r="10" spans="1:21" s="764" customFormat="1" ht="15" customHeight="1" x14ac:dyDescent="0.25">
      <c r="A10" s="555"/>
      <c r="B10" s="173" t="s">
        <v>176</v>
      </c>
      <c r="C10" s="1030" t="s">
        <v>224</v>
      </c>
      <c r="D10" s="499"/>
      <c r="E10" s="499"/>
      <c r="F10" s="499"/>
      <c r="G10" s="1135"/>
      <c r="H10" s="18"/>
      <c r="I10" s="16"/>
      <c r="J10" s="822" t="str">
        <f>IF(AND(ISNUMBER(H10), ISNUMBER(I10)), IF(H10&lt;=I10,"Pass","Fail"), "")</f>
        <v/>
      </c>
      <c r="K10" s="340"/>
      <c r="O10" s="447"/>
      <c r="U10" s="750"/>
    </row>
    <row r="11" spans="1:21" s="764" customFormat="1" ht="15" customHeight="1" x14ac:dyDescent="0.25">
      <c r="A11" s="555"/>
      <c r="B11" s="173" t="s">
        <v>1194</v>
      </c>
      <c r="C11" s="1030" t="s">
        <v>241</v>
      </c>
      <c r="D11" s="499"/>
      <c r="E11" s="499"/>
      <c r="F11" s="499"/>
      <c r="G11" s="1135"/>
      <c r="H11" s="18"/>
      <c r="I11" s="16"/>
      <c r="J11" s="822" t="str">
        <f>IF(AND(ISNUMBER(H11), ISNUMBER(I11)), IF(H11&lt;=I11,"Pass","Fail"), "")</f>
        <v/>
      </c>
      <c r="K11" s="340"/>
      <c r="O11" s="447"/>
      <c r="U11" s="750"/>
    </row>
    <row r="12" spans="1:21" s="764" customFormat="1" ht="15" customHeight="1" x14ac:dyDescent="0.25">
      <c r="A12" s="555"/>
      <c r="B12" s="1251"/>
      <c r="C12" s="1257" t="s">
        <v>39</v>
      </c>
      <c r="D12" s="499"/>
      <c r="E12" s="499"/>
      <c r="F12" s="499"/>
      <c r="G12" s="1135"/>
      <c r="H12" s="345"/>
      <c r="I12" s="343"/>
      <c r="J12" s="343"/>
      <c r="K12" s="340"/>
      <c r="O12" s="447"/>
      <c r="U12" s="750"/>
    </row>
    <row r="13" spans="1:21" s="764" customFormat="1" ht="15" customHeight="1" x14ac:dyDescent="0.25">
      <c r="A13" s="555"/>
      <c r="B13" s="535">
        <v>12</v>
      </c>
      <c r="C13" s="1427" t="s">
        <v>1451</v>
      </c>
      <c r="D13" s="499"/>
      <c r="E13" s="499"/>
      <c r="F13" s="499"/>
      <c r="G13" s="1135"/>
      <c r="H13" s="345"/>
      <c r="I13" s="18"/>
      <c r="J13" s="343"/>
      <c r="K13" s="340"/>
      <c r="O13" s="447"/>
      <c r="U13" s="750"/>
    </row>
    <row r="14" spans="1:21" s="764" customFormat="1" ht="15" customHeight="1" x14ac:dyDescent="0.25">
      <c r="A14" s="555"/>
      <c r="B14" s="173" t="s">
        <v>1423</v>
      </c>
      <c r="C14" s="1030" t="s">
        <v>724</v>
      </c>
      <c r="D14" s="499"/>
      <c r="E14" s="499"/>
      <c r="F14" s="499"/>
      <c r="G14" s="1135"/>
      <c r="H14" s="345"/>
      <c r="I14" s="326"/>
      <c r="J14" s="343"/>
      <c r="K14" s="340"/>
      <c r="O14" s="447"/>
      <c r="U14" s="750"/>
    </row>
    <row r="15" spans="1:21" s="764" customFormat="1" ht="15" customHeight="1" x14ac:dyDescent="0.25">
      <c r="A15" s="555"/>
      <c r="B15" s="173" t="s">
        <v>1424</v>
      </c>
      <c r="C15" s="1030" t="s">
        <v>725</v>
      </c>
      <c r="D15" s="499"/>
      <c r="E15" s="499"/>
      <c r="F15" s="499"/>
      <c r="G15" s="1135"/>
      <c r="H15" s="345"/>
      <c r="I15" s="326"/>
      <c r="J15" s="343"/>
      <c r="K15" s="340"/>
      <c r="O15" s="447"/>
      <c r="U15" s="750"/>
    </row>
    <row r="16" spans="1:21" s="764" customFormat="1" ht="15" customHeight="1" x14ac:dyDescent="0.25">
      <c r="A16" s="555"/>
      <c r="B16" s="173" t="s">
        <v>1425</v>
      </c>
      <c r="C16" s="1030" t="s">
        <v>1264</v>
      </c>
      <c r="D16" s="499"/>
      <c r="E16" s="499"/>
      <c r="F16" s="499"/>
      <c r="G16" s="1135"/>
      <c r="H16" s="345"/>
      <c r="I16" s="326"/>
      <c r="J16" s="343"/>
      <c r="K16" s="340"/>
      <c r="O16" s="447"/>
      <c r="U16" s="750"/>
    </row>
    <row r="17" spans="1:21" s="764" customFormat="1" ht="15" customHeight="1" x14ac:dyDescent="0.25">
      <c r="A17" s="555"/>
      <c r="B17" s="173" t="s">
        <v>1426</v>
      </c>
      <c r="C17" s="1104" t="s">
        <v>1427</v>
      </c>
      <c r="D17" s="499"/>
      <c r="E17" s="499"/>
      <c r="F17" s="499"/>
      <c r="G17" s="38"/>
      <c r="H17" s="336"/>
      <c r="I17" s="326"/>
      <c r="J17" s="822" t="str">
        <f>IF(AND(ISNUMBER(H17), ISNUMBER(I17)), IF(H17&lt;=I17,"Pass","Fail"), "")</f>
        <v/>
      </c>
      <c r="K17" s="340"/>
      <c r="O17" s="447"/>
      <c r="U17" s="750"/>
    </row>
    <row r="18" spans="1:21" s="764" customFormat="1" ht="15" customHeight="1" x14ac:dyDescent="0.25">
      <c r="A18" s="555"/>
      <c r="B18" s="173" t="s">
        <v>1426</v>
      </c>
      <c r="C18" s="1254" t="s">
        <v>1495</v>
      </c>
      <c r="D18" s="499"/>
      <c r="E18" s="499"/>
      <c r="F18" s="499"/>
      <c r="G18" s="38"/>
      <c r="H18" s="336"/>
      <c r="I18" s="326"/>
      <c r="J18" s="822" t="str">
        <f>IF(AND(ISNUMBER(H18), ISNUMBER(I18)), IF(H18&lt;=I18,"Pass","Fail"), "")</f>
        <v/>
      </c>
      <c r="K18" s="340"/>
      <c r="O18" s="447"/>
      <c r="U18" s="750"/>
    </row>
    <row r="19" spans="1:21" s="764" customFormat="1" ht="15" customHeight="1" x14ac:dyDescent="0.25">
      <c r="A19" s="555"/>
      <c r="B19" s="1251"/>
      <c r="C19" s="1253" t="s">
        <v>1430</v>
      </c>
      <c r="D19" s="499"/>
      <c r="E19" s="499"/>
      <c r="F19" s="499"/>
      <c r="G19" s="834" t="str">
        <f>IF(AND(ISNUMBER(G17), ISNUMBER(G18)), IF(G17&gt;=G18, "Pass", "Fail"), "")</f>
        <v/>
      </c>
      <c r="H19" s="834" t="str">
        <f>IF(AND(ISNUMBER(H17), ISNUMBER(H18)), IF(H17&gt;=H18, "Pass", "Fail"), "")</f>
        <v/>
      </c>
      <c r="I19" s="822" t="str">
        <f>IF(AND(ISNUMBER(I17), ISNUMBER(I18)), IF(I17&gt;=I18, "Pass", "Fail"), "")</f>
        <v/>
      </c>
      <c r="J19" s="343"/>
      <c r="K19" s="340"/>
      <c r="O19" s="447"/>
      <c r="U19" s="750"/>
    </row>
    <row r="20" spans="1:21" s="764" customFormat="1" ht="15" customHeight="1" x14ac:dyDescent="0.25">
      <c r="A20" s="555"/>
      <c r="B20" s="1251"/>
      <c r="C20" s="1258" t="s">
        <v>1453</v>
      </c>
      <c r="D20" s="499"/>
      <c r="E20" s="499"/>
      <c r="F20" s="499"/>
      <c r="G20" s="1135"/>
      <c r="H20" s="345"/>
      <c r="I20" s="822" t="str">
        <f>IF(AND(ISNUMBER(H17), ISNUMBER(I17), ISNUMBER(G17), ISNUMBER(G18)), IF(AND(H17&lt;=G17,G17&lt;=I17, H18&lt;=G18, G18&lt;=I18), "Pass", "Fail"), "")</f>
        <v/>
      </c>
      <c r="J20" s="343"/>
      <c r="K20" s="340"/>
      <c r="O20" s="447"/>
      <c r="U20" s="750"/>
    </row>
    <row r="21" spans="1:21" s="764" customFormat="1" ht="15" customHeight="1" x14ac:dyDescent="0.25">
      <c r="A21" s="555"/>
      <c r="B21" s="971"/>
      <c r="C21" s="1258" t="str">
        <f>"Check: consistent reporting in rows " &amp; ROW(A17) &amp; " and " &amp; ROW(A18)</f>
        <v>Check: consistent reporting in rows 17 and 18</v>
      </c>
      <c r="D21" s="499"/>
      <c r="E21" s="499"/>
      <c r="F21" s="499"/>
      <c r="G21" s="1135"/>
      <c r="H21" s="345"/>
      <c r="I21" s="822" t="str">
        <f>IF(AND(ISNUMBER(H17), ISNUMBER(I17), ISNUMBER(H18), ISNUMBER(I18), ISNUMBER(G17), ISNUMBER(G18)), IF(H17=G17, IF(H18=G18, "Pass", "Fail"), IF(I17=G17, IF(I18=G18, "Pass", "Fail"), "Pass")), "")</f>
        <v/>
      </c>
      <c r="J21" s="343"/>
      <c r="K21" s="340"/>
      <c r="O21" s="447"/>
      <c r="U21" s="750"/>
    </row>
    <row r="22" spans="1:21" s="764" customFormat="1" ht="15" customHeight="1" x14ac:dyDescent="0.25">
      <c r="A22" s="555"/>
      <c r="B22" s="345"/>
      <c r="C22" s="1427" t="s">
        <v>869</v>
      </c>
      <c r="D22" s="499"/>
      <c r="E22" s="499"/>
      <c r="F22" s="499"/>
      <c r="G22" s="1135"/>
      <c r="H22" s="345"/>
      <c r="I22" s="26"/>
      <c r="J22" s="343"/>
      <c r="K22" s="340"/>
      <c r="O22" s="447"/>
      <c r="U22" s="750"/>
    </row>
    <row r="23" spans="1:21" s="764" customFormat="1" ht="15" customHeight="1" x14ac:dyDescent="0.25">
      <c r="A23" s="555"/>
      <c r="B23" s="971"/>
      <c r="C23" s="1909" t="s">
        <v>1497</v>
      </c>
      <c r="D23" s="354"/>
      <c r="E23" s="499"/>
      <c r="F23" s="499"/>
      <c r="G23" s="1135"/>
      <c r="H23" s="345"/>
      <c r="I23" s="1910"/>
      <c r="J23" s="343"/>
      <c r="K23" s="340"/>
      <c r="O23" s="447"/>
      <c r="U23" s="750"/>
    </row>
    <row r="24" spans="1:21" s="764" customFormat="1" ht="15" customHeight="1" x14ac:dyDescent="0.25">
      <c r="A24" s="555"/>
      <c r="B24" s="1420" t="s">
        <v>1496</v>
      </c>
      <c r="C24" s="1254" t="s">
        <v>1498</v>
      </c>
      <c r="D24" s="499"/>
      <c r="E24" s="499"/>
      <c r="F24" s="499"/>
      <c r="G24" s="1135"/>
      <c r="H24" s="345"/>
      <c r="I24" s="1919"/>
      <c r="J24" s="343"/>
      <c r="K24" s="340"/>
      <c r="O24" s="447"/>
      <c r="U24" s="750"/>
    </row>
    <row r="25" spans="1:21" s="764" customFormat="1" ht="15" customHeight="1" x14ac:dyDescent="0.25">
      <c r="A25" s="555"/>
      <c r="B25" s="1419"/>
      <c r="C25" s="1421" t="s">
        <v>1430</v>
      </c>
      <c r="D25" s="350"/>
      <c r="E25" s="350"/>
      <c r="F25" s="350"/>
      <c r="G25" s="510"/>
      <c r="H25" s="347"/>
      <c r="I25" s="824" t="str">
        <f>IF(AND(ISNUMBER(I23), ISNUMBER(I24)), IF(I23&gt;=I24, "Pass", "Fail"), "")</f>
        <v/>
      </c>
      <c r="J25" s="489"/>
      <c r="K25" s="490"/>
      <c r="O25" s="447"/>
      <c r="U25" s="750"/>
    </row>
    <row r="26" spans="1:21" s="765" customFormat="1" ht="15" customHeight="1" x14ac:dyDescent="0.25">
      <c r="A26" s="1856"/>
      <c r="B26" s="880"/>
      <c r="C26" s="881"/>
      <c r="D26" s="882"/>
      <c r="E26" s="882"/>
      <c r="F26" s="882"/>
      <c r="G26" s="807"/>
      <c r="U26" s="1266"/>
    </row>
    <row r="27" spans="1:21" s="885" customFormat="1" ht="45" customHeight="1" x14ac:dyDescent="0.25">
      <c r="A27" s="1264" t="s">
        <v>125</v>
      </c>
      <c r="B27" s="1756"/>
      <c r="C27" s="1757"/>
      <c r="D27" s="1757"/>
      <c r="E27" s="1757"/>
      <c r="F27" s="1757"/>
      <c r="G27" s="1757"/>
      <c r="H27" s="1757"/>
      <c r="I27" s="1757"/>
      <c r="J27" s="1757"/>
      <c r="K27" s="1757"/>
      <c r="L27" s="1757"/>
      <c r="M27" s="1757"/>
      <c r="N27" s="1757"/>
      <c r="O27" s="1757"/>
      <c r="U27" s="751"/>
    </row>
    <row r="28" spans="1:21" s="764" customFormat="1" ht="105" customHeight="1" x14ac:dyDescent="0.25">
      <c r="A28" s="555"/>
      <c r="B28" s="1249" t="s">
        <v>177</v>
      </c>
      <c r="C28" s="2330"/>
      <c r="D28" s="2331"/>
      <c r="E28" s="2331"/>
      <c r="F28" s="2331"/>
      <c r="G28" s="2331"/>
      <c r="H28" s="2331"/>
      <c r="I28" s="1067" t="s">
        <v>81</v>
      </c>
      <c r="J28" s="1917" t="s">
        <v>106</v>
      </c>
      <c r="K28" s="1917" t="s">
        <v>321</v>
      </c>
      <c r="L28" s="447"/>
      <c r="M28" s="447"/>
      <c r="U28" s="750"/>
    </row>
    <row r="29" spans="1:21" s="764" customFormat="1" ht="15" customHeight="1" x14ac:dyDescent="0.25">
      <c r="A29" s="555"/>
      <c r="B29" s="1259" t="s">
        <v>225</v>
      </c>
      <c r="C29" s="1920" t="s">
        <v>865</v>
      </c>
      <c r="D29" s="1047"/>
      <c r="E29" s="1047"/>
      <c r="F29" s="1047"/>
      <c r="G29" s="1048"/>
      <c r="H29" s="1048"/>
      <c r="I29" s="1060"/>
      <c r="J29" s="1061"/>
      <c r="K29" s="1918"/>
      <c r="L29" s="447"/>
      <c r="M29" s="447"/>
      <c r="U29" s="750"/>
    </row>
    <row r="30" spans="1:21" s="764" customFormat="1" ht="15" customHeight="1" x14ac:dyDescent="0.25">
      <c r="A30" s="555"/>
      <c r="B30" s="173">
        <v>27</v>
      </c>
      <c r="C30" s="1030" t="s">
        <v>226</v>
      </c>
      <c r="D30" s="499"/>
      <c r="E30" s="499"/>
      <c r="F30" s="499"/>
      <c r="G30" s="936"/>
      <c r="H30" s="936"/>
      <c r="I30" s="18"/>
      <c r="J30" s="16"/>
      <c r="K30" s="1900"/>
      <c r="L30" s="447"/>
      <c r="M30" s="447"/>
      <c r="U30" s="750"/>
    </row>
    <row r="31" spans="1:21" s="764" customFormat="1" ht="15" customHeight="1" x14ac:dyDescent="0.25">
      <c r="A31" s="555"/>
      <c r="B31" s="173" t="s">
        <v>1499</v>
      </c>
      <c r="C31" s="1104" t="s">
        <v>1431</v>
      </c>
      <c r="D31" s="499"/>
      <c r="E31" s="499"/>
      <c r="F31" s="499"/>
      <c r="G31" s="936"/>
      <c r="H31" s="936"/>
      <c r="I31" s="364"/>
      <c r="J31" s="17"/>
      <c r="K31" s="357"/>
      <c r="L31" s="447"/>
      <c r="M31" s="447"/>
      <c r="U31" s="750"/>
    </row>
    <row r="32" spans="1:21" s="764" customFormat="1" ht="15" customHeight="1" x14ac:dyDescent="0.25">
      <c r="A32" s="555"/>
      <c r="B32" s="173" t="s">
        <v>1499</v>
      </c>
      <c r="C32" s="1254" t="s">
        <v>1432</v>
      </c>
      <c r="D32" s="499"/>
      <c r="E32" s="499"/>
      <c r="F32" s="499"/>
      <c r="G32" s="936"/>
      <c r="H32" s="936"/>
      <c r="I32" s="364"/>
      <c r="J32" s="17"/>
      <c r="K32" s="357"/>
      <c r="L32" s="447"/>
      <c r="M32" s="447"/>
      <c r="U32" s="750"/>
    </row>
    <row r="33" spans="1:22" s="339" customFormat="1" ht="15" customHeight="1" x14ac:dyDescent="0.25">
      <c r="A33" s="812"/>
      <c r="B33" s="15"/>
      <c r="C33" s="1253" t="s">
        <v>1430</v>
      </c>
      <c r="D33" s="1032"/>
      <c r="E33" s="1032"/>
      <c r="F33" s="1032"/>
      <c r="G33" s="316"/>
      <c r="H33" s="316"/>
      <c r="I33" s="364"/>
      <c r="J33" s="17"/>
      <c r="K33" s="1044" t="str">
        <f>IF(AND(ISNUMBER(K31), ISNUMBER(K32)), IF(K31&gt;=K32, "Pass", "Fail"), "")</f>
        <v/>
      </c>
      <c r="L33" s="730"/>
      <c r="M33" s="730"/>
      <c r="N33" s="730"/>
      <c r="O33" s="730"/>
      <c r="P33" s="730"/>
      <c r="Q33" s="730"/>
      <c r="R33" s="730"/>
      <c r="S33" s="730"/>
      <c r="T33" s="730"/>
      <c r="U33" s="811"/>
      <c r="V33" s="730"/>
    </row>
    <row r="34" spans="1:22" s="730" customFormat="1" ht="15" customHeight="1" x14ac:dyDescent="0.25">
      <c r="A34" s="812"/>
      <c r="B34" s="1103" t="s">
        <v>1421</v>
      </c>
      <c r="C34" s="1104" t="s">
        <v>1429</v>
      </c>
      <c r="D34" s="1032"/>
      <c r="E34" s="1032"/>
      <c r="F34" s="1032"/>
      <c r="G34" s="316"/>
      <c r="H34" s="316"/>
      <c r="I34" s="364"/>
      <c r="J34" s="17"/>
      <c r="K34" s="357"/>
      <c r="U34" s="811"/>
      <c r="V34" s="811"/>
    </row>
    <row r="35" spans="1:22" s="339" customFormat="1" ht="15" customHeight="1" x14ac:dyDescent="0.25">
      <c r="A35" s="812"/>
      <c r="B35" s="348" t="s">
        <v>1422</v>
      </c>
      <c r="C35" s="1254" t="s">
        <v>1494</v>
      </c>
      <c r="D35" s="1032"/>
      <c r="E35" s="1032"/>
      <c r="F35" s="1032"/>
      <c r="G35" s="316"/>
      <c r="H35" s="316"/>
      <c r="I35" s="364"/>
      <c r="J35" s="17"/>
      <c r="K35" s="358"/>
      <c r="L35" s="730"/>
      <c r="M35" s="730"/>
      <c r="N35" s="730"/>
      <c r="O35" s="730"/>
      <c r="P35" s="730"/>
      <c r="Q35" s="730"/>
      <c r="R35" s="730"/>
      <c r="S35" s="730"/>
      <c r="T35" s="730"/>
      <c r="U35" s="811"/>
      <c r="V35" s="811"/>
    </row>
    <row r="36" spans="1:22" s="339" customFormat="1" ht="15" customHeight="1" x14ac:dyDescent="0.25">
      <c r="A36" s="812"/>
      <c r="B36" s="15"/>
      <c r="C36" s="1253" t="s">
        <v>1430</v>
      </c>
      <c r="D36" s="1032"/>
      <c r="E36" s="1032"/>
      <c r="F36" s="1032"/>
      <c r="G36" s="316"/>
      <c r="H36" s="316"/>
      <c r="I36" s="364"/>
      <c r="J36" s="17"/>
      <c r="K36" s="1044" t="str">
        <f>IF(AND(ISNUMBER(K34), ISNUMBER(K35)), IF(K34&gt;=K35, "Pass", "Fail"), "")</f>
        <v/>
      </c>
      <c r="L36" s="730"/>
      <c r="M36" s="730"/>
      <c r="N36" s="730"/>
      <c r="O36" s="730"/>
      <c r="P36" s="730"/>
      <c r="Q36" s="730"/>
      <c r="R36" s="730"/>
      <c r="S36" s="730"/>
      <c r="T36" s="730"/>
      <c r="U36" s="811"/>
      <c r="V36" s="730"/>
    </row>
    <row r="37" spans="1:22" s="764" customFormat="1" ht="15" customHeight="1" x14ac:dyDescent="0.25">
      <c r="A37" s="555"/>
      <c r="B37" s="173">
        <v>39</v>
      </c>
      <c r="C37" s="1031" t="s">
        <v>1433</v>
      </c>
      <c r="D37" s="499"/>
      <c r="E37" s="499"/>
      <c r="F37" s="499"/>
      <c r="G37" s="936"/>
      <c r="H37" s="936"/>
      <c r="I37" s="364"/>
      <c r="J37" s="17"/>
      <c r="K37" s="1900"/>
      <c r="L37" s="447"/>
      <c r="M37" s="447"/>
      <c r="U37" s="750"/>
    </row>
    <row r="38" spans="1:22" s="764" customFormat="1" ht="15" customHeight="1" x14ac:dyDescent="0.25">
      <c r="A38" s="555"/>
      <c r="B38" s="15"/>
      <c r="C38" s="1030" t="s">
        <v>107</v>
      </c>
      <c r="D38" s="499"/>
      <c r="E38" s="499"/>
      <c r="F38" s="499"/>
      <c r="G38" s="936"/>
      <c r="H38" s="936"/>
      <c r="I38" s="364"/>
      <c r="J38" s="17"/>
      <c r="K38" s="1900"/>
      <c r="L38" s="447"/>
      <c r="M38" s="447"/>
      <c r="U38" s="750"/>
    </row>
    <row r="39" spans="1:22" s="764" customFormat="1" ht="15" customHeight="1" x14ac:dyDescent="0.25">
      <c r="A39" s="555"/>
      <c r="B39" s="15"/>
      <c r="C39" s="1422" t="s">
        <v>108</v>
      </c>
      <c r="D39" s="499"/>
      <c r="E39" s="499"/>
      <c r="F39" s="499"/>
      <c r="G39" s="936"/>
      <c r="H39" s="936"/>
      <c r="I39" s="364"/>
      <c r="J39" s="16"/>
      <c r="K39" s="1900"/>
      <c r="L39" s="447"/>
      <c r="M39" s="447"/>
      <c r="U39" s="750"/>
    </row>
    <row r="40" spans="1:22" s="764" customFormat="1" ht="15" customHeight="1" x14ac:dyDescent="0.25">
      <c r="A40" s="555"/>
      <c r="B40" s="15"/>
      <c r="C40" s="1422" t="s">
        <v>110</v>
      </c>
      <c r="D40" s="499"/>
      <c r="E40" s="499"/>
      <c r="F40" s="499"/>
      <c r="G40" s="936"/>
      <c r="H40" s="936"/>
      <c r="I40" s="364"/>
      <c r="J40" s="16"/>
      <c r="K40" s="1900"/>
      <c r="L40" s="447"/>
      <c r="M40" s="447"/>
      <c r="U40" s="750"/>
    </row>
    <row r="41" spans="1:22" s="764" customFormat="1" ht="15" customHeight="1" x14ac:dyDescent="0.25">
      <c r="A41" s="555"/>
      <c r="B41" s="535" t="s">
        <v>1448</v>
      </c>
      <c r="C41" s="1427" t="s">
        <v>870</v>
      </c>
      <c r="D41" s="1283"/>
      <c r="E41" s="1283"/>
      <c r="F41" s="1283"/>
      <c r="G41" s="936"/>
      <c r="H41" s="936"/>
      <c r="I41" s="364"/>
      <c r="J41" s="97"/>
      <c r="K41" s="1900"/>
      <c r="L41" s="447"/>
      <c r="M41" s="447"/>
      <c r="U41" s="750"/>
    </row>
    <row r="42" spans="1:22" s="764" customFormat="1" ht="15" customHeight="1" x14ac:dyDescent="0.25">
      <c r="A42" s="555"/>
      <c r="B42" s="1453"/>
      <c r="C42" s="1907" t="s">
        <v>1452</v>
      </c>
      <c r="D42" s="1908"/>
      <c r="E42" s="1908"/>
      <c r="F42" s="1908"/>
      <c r="G42" s="1342"/>
      <c r="H42" s="936"/>
      <c r="I42" s="364"/>
      <c r="J42" s="1277"/>
      <c r="K42" s="1900"/>
      <c r="L42" s="447"/>
      <c r="M42" s="447"/>
      <c r="U42" s="750"/>
    </row>
    <row r="43" spans="1:22" s="730" customFormat="1" ht="15" customHeight="1" x14ac:dyDescent="0.25">
      <c r="A43" s="812"/>
      <c r="B43" s="15"/>
      <c r="C43" s="1031" t="s">
        <v>1441</v>
      </c>
      <c r="D43" s="316"/>
      <c r="E43" s="316"/>
      <c r="F43" s="316"/>
      <c r="G43" s="316"/>
      <c r="H43" s="316"/>
      <c r="I43" s="364"/>
      <c r="J43" s="15"/>
      <c r="K43" s="1900"/>
      <c r="U43" s="811"/>
      <c r="V43" s="811"/>
    </row>
    <row r="44" spans="1:22" s="730" customFormat="1" ht="15" customHeight="1" x14ac:dyDescent="0.25">
      <c r="A44" s="812"/>
      <c r="B44" s="1103" t="s">
        <v>1434</v>
      </c>
      <c r="C44" s="1104" t="s">
        <v>1259</v>
      </c>
      <c r="D44" s="316"/>
      <c r="E44" s="316"/>
      <c r="F44" s="316"/>
      <c r="G44" s="316"/>
      <c r="H44" s="316"/>
      <c r="I44" s="364"/>
      <c r="J44" s="326"/>
      <c r="K44" s="1900"/>
      <c r="U44" s="811"/>
      <c r="V44" s="811"/>
    </row>
    <row r="45" spans="1:22" s="730" customFormat="1" ht="15" customHeight="1" x14ac:dyDescent="0.25">
      <c r="A45" s="812"/>
      <c r="B45" s="1103" t="s">
        <v>1435</v>
      </c>
      <c r="C45" s="1104" t="s">
        <v>1260</v>
      </c>
      <c r="D45" s="316"/>
      <c r="E45" s="316"/>
      <c r="F45" s="316"/>
      <c r="G45" s="316"/>
      <c r="H45" s="316"/>
      <c r="I45" s="364"/>
      <c r="J45" s="326"/>
      <c r="K45" s="1900"/>
      <c r="U45" s="811"/>
      <c r="V45" s="811"/>
    </row>
    <row r="46" spans="1:22" s="730" customFormat="1" ht="15" customHeight="1" x14ac:dyDescent="0.25">
      <c r="A46" s="812"/>
      <c r="B46" s="1103" t="s">
        <v>1436</v>
      </c>
      <c r="C46" s="1104" t="s">
        <v>1261</v>
      </c>
      <c r="D46" s="316"/>
      <c r="E46" s="316"/>
      <c r="F46" s="316"/>
      <c r="G46" s="316"/>
      <c r="H46" s="316"/>
      <c r="I46" s="364"/>
      <c r="J46" s="326"/>
      <c r="K46" s="1900"/>
      <c r="U46" s="811"/>
      <c r="V46" s="811"/>
    </row>
    <row r="47" spans="1:22" s="730" customFormat="1" ht="15" customHeight="1" x14ac:dyDescent="0.25">
      <c r="A47" s="812"/>
      <c r="B47" s="1103" t="s">
        <v>1437</v>
      </c>
      <c r="C47" s="1104" t="s">
        <v>1262</v>
      </c>
      <c r="D47" s="316"/>
      <c r="E47" s="316"/>
      <c r="F47" s="316"/>
      <c r="G47" s="316"/>
      <c r="H47" s="316"/>
      <c r="I47" s="364"/>
      <c r="J47" s="326"/>
      <c r="K47" s="1900"/>
      <c r="U47" s="811"/>
      <c r="V47" s="811"/>
    </row>
    <row r="48" spans="1:22" s="334" customFormat="1" ht="15" customHeight="1" x14ac:dyDescent="0.25">
      <c r="A48" s="812"/>
      <c r="B48" s="1103" t="s">
        <v>1438</v>
      </c>
      <c r="C48" s="1104" t="s">
        <v>1263</v>
      </c>
      <c r="D48" s="845"/>
      <c r="E48" s="845"/>
      <c r="F48" s="845"/>
      <c r="G48" s="845"/>
      <c r="H48" s="845"/>
      <c r="I48" s="364"/>
      <c r="J48" s="326"/>
      <c r="K48" s="1900"/>
      <c r="P48" s="730"/>
      <c r="Q48" s="730"/>
      <c r="R48" s="730"/>
      <c r="S48" s="730"/>
      <c r="T48" s="730"/>
      <c r="U48" s="811"/>
      <c r="V48" s="811"/>
    </row>
    <row r="49" spans="1:22" s="339" customFormat="1" ht="15" customHeight="1" x14ac:dyDescent="0.25">
      <c r="A49" s="812"/>
      <c r="B49" s="1103" t="s">
        <v>1439</v>
      </c>
      <c r="C49" s="1104" t="s">
        <v>726</v>
      </c>
      <c r="D49" s="316"/>
      <c r="E49" s="316"/>
      <c r="F49" s="316"/>
      <c r="G49" s="316"/>
      <c r="H49" s="316"/>
      <c r="I49" s="364"/>
      <c r="J49" s="326"/>
      <c r="K49" s="1900"/>
      <c r="L49" s="730"/>
      <c r="M49" s="730"/>
      <c r="N49" s="730"/>
      <c r="O49" s="730"/>
      <c r="P49" s="730"/>
      <c r="Q49" s="730"/>
      <c r="R49" s="730"/>
      <c r="S49" s="730"/>
      <c r="T49" s="730"/>
      <c r="U49" s="811"/>
      <c r="V49" s="811"/>
    </row>
    <row r="50" spans="1:22" s="730" customFormat="1" ht="15" customHeight="1" x14ac:dyDescent="0.25">
      <c r="A50" s="812"/>
      <c r="B50" s="348" t="s">
        <v>1440</v>
      </c>
      <c r="C50" s="1104" t="s">
        <v>727</v>
      </c>
      <c r="D50" s="316"/>
      <c r="E50" s="316"/>
      <c r="F50" s="316"/>
      <c r="G50" s="316"/>
      <c r="H50" s="316"/>
      <c r="I50" s="364"/>
      <c r="J50" s="326"/>
      <c r="K50" s="1900"/>
      <c r="U50" s="811"/>
      <c r="V50" s="811"/>
    </row>
    <row r="51" spans="1:22" s="334" customFormat="1" ht="15" customHeight="1" x14ac:dyDescent="0.25">
      <c r="A51" s="812"/>
      <c r="B51" s="1103" t="s">
        <v>1438</v>
      </c>
      <c r="C51" s="1104" t="s">
        <v>1265</v>
      </c>
      <c r="D51" s="845"/>
      <c r="E51" s="845"/>
      <c r="F51" s="845"/>
      <c r="G51" s="845"/>
      <c r="H51" s="845"/>
      <c r="I51" s="364"/>
      <c r="J51" s="326"/>
      <c r="K51" s="1900"/>
      <c r="P51" s="730"/>
      <c r="Q51" s="730"/>
      <c r="R51" s="730"/>
      <c r="S51" s="730"/>
      <c r="T51" s="730"/>
      <c r="U51" s="811"/>
      <c r="V51" s="811"/>
    </row>
    <row r="52" spans="1:22" s="730" customFormat="1" ht="15" customHeight="1" x14ac:dyDescent="0.25">
      <c r="A52" s="812"/>
      <c r="B52" s="41"/>
      <c r="C52" s="1423" t="str">
        <f>"Check: sum of OBS items ≥ deduction of eligible specific and general provisions in row " &amp; ROW(A50)</f>
        <v>Check: sum of OBS items ≥ deduction of eligible specific and general provisions in row 50</v>
      </c>
      <c r="D52" s="1424"/>
      <c r="E52" s="1424"/>
      <c r="F52" s="1424"/>
      <c r="G52" s="1424"/>
      <c r="H52" s="1424"/>
      <c r="I52" s="41"/>
      <c r="J52" s="823" t="str">
        <f>IF(COUNT(J44:J50)=ROWS(J44:J50), IF(SUM(J44:J49)&gt;=J50,"Pass","Fail"), "")</f>
        <v/>
      </c>
      <c r="K52" s="1901"/>
      <c r="U52" s="811"/>
      <c r="V52" s="811"/>
    </row>
    <row r="53" spans="1:22" s="765" customFormat="1" ht="15" customHeight="1" x14ac:dyDescent="0.25">
      <c r="A53" s="555"/>
      <c r="B53" s="807"/>
      <c r="C53" s="447"/>
      <c r="D53" s="447"/>
      <c r="E53" s="447"/>
      <c r="F53" s="447"/>
      <c r="G53" s="447"/>
      <c r="H53" s="147"/>
      <c r="I53" s="764"/>
      <c r="J53" s="764"/>
      <c r="K53" s="885"/>
      <c r="L53" s="885"/>
      <c r="M53" s="885"/>
      <c r="N53" s="885"/>
      <c r="O53" s="885"/>
      <c r="U53" s="1266"/>
    </row>
    <row r="54" spans="1:22" s="1569" customFormat="1" ht="45" customHeight="1" x14ac:dyDescent="0.25">
      <c r="A54" s="2027" t="s">
        <v>1638</v>
      </c>
      <c r="B54" s="1756"/>
      <c r="U54" s="1897"/>
      <c r="V54" s="1897"/>
    </row>
    <row r="55" spans="1:22" s="730" customFormat="1" ht="105" customHeight="1" x14ac:dyDescent="0.25">
      <c r="A55" s="812"/>
      <c r="B55" s="1903" t="s">
        <v>177</v>
      </c>
      <c r="C55" s="2336"/>
      <c r="D55" s="2337"/>
      <c r="E55" s="2337"/>
      <c r="F55" s="2337"/>
      <c r="G55" s="1596"/>
      <c r="H55" s="1596"/>
      <c r="I55" s="1899" t="s">
        <v>179</v>
      </c>
      <c r="J55" s="1923" t="s">
        <v>1443</v>
      </c>
      <c r="K55" s="1924" t="s">
        <v>1502</v>
      </c>
      <c r="U55" s="811"/>
      <c r="V55" s="811"/>
    </row>
    <row r="56" spans="1:22" s="730" customFormat="1" ht="15" customHeight="1" x14ac:dyDescent="0.25">
      <c r="A56" s="812"/>
      <c r="B56" s="692" t="s">
        <v>1500</v>
      </c>
      <c r="C56" s="1425" t="s">
        <v>1444</v>
      </c>
      <c r="D56" s="355"/>
      <c r="E56" s="355"/>
      <c r="F56" s="355"/>
      <c r="G56" s="1046"/>
      <c r="H56" s="1046"/>
      <c r="I56" s="1261" t="str">
        <f>IF(ISNUMBER(I57), I57+I59, "")</f>
        <v/>
      </c>
      <c r="J56" s="509"/>
      <c r="K56" s="869"/>
      <c r="U56" s="811"/>
      <c r="V56" s="811"/>
    </row>
    <row r="57" spans="1:22" s="730" customFormat="1" ht="15" customHeight="1" x14ac:dyDescent="0.25">
      <c r="A57" s="812"/>
      <c r="B57" s="345"/>
      <c r="C57" s="1104" t="s">
        <v>1442</v>
      </c>
      <c r="D57" s="316"/>
      <c r="E57" s="316"/>
      <c r="F57" s="316"/>
      <c r="G57" s="316"/>
      <c r="H57" s="316"/>
      <c r="I57" s="336"/>
      <c r="J57" s="343"/>
      <c r="K57" s="340"/>
      <c r="U57" s="811"/>
      <c r="V57" s="811"/>
    </row>
    <row r="58" spans="1:22" s="730" customFormat="1" ht="15" customHeight="1" x14ac:dyDescent="0.25">
      <c r="A58" s="812"/>
      <c r="B58" s="345"/>
      <c r="C58" s="1254" t="s">
        <v>1501</v>
      </c>
      <c r="D58" s="316"/>
      <c r="E58" s="316"/>
      <c r="F58" s="316"/>
      <c r="G58" s="316"/>
      <c r="H58" s="316"/>
      <c r="I58" s="336"/>
      <c r="J58" s="343"/>
      <c r="K58" s="340"/>
      <c r="U58" s="811"/>
      <c r="V58" s="811"/>
    </row>
    <row r="59" spans="1:22" s="730" customFormat="1" ht="15" customHeight="1" x14ac:dyDescent="0.25">
      <c r="A59" s="812"/>
      <c r="B59" s="345"/>
      <c r="C59" s="1104" t="s">
        <v>105</v>
      </c>
      <c r="D59" s="316"/>
      <c r="E59" s="316"/>
      <c r="F59" s="316"/>
      <c r="G59" s="316"/>
      <c r="H59" s="316"/>
      <c r="I59" s="333"/>
      <c r="J59" s="332"/>
      <c r="K59" s="357"/>
      <c r="U59" s="811"/>
      <c r="V59" s="811"/>
    </row>
    <row r="60" spans="1:22" s="730" customFormat="1" ht="15" customHeight="1" x14ac:dyDescent="0.25">
      <c r="A60" s="812"/>
      <c r="B60" s="346"/>
      <c r="C60" s="1104" t="s">
        <v>112</v>
      </c>
      <c r="D60" s="316"/>
      <c r="E60" s="316"/>
      <c r="F60" s="316"/>
      <c r="G60" s="316"/>
      <c r="H60" s="316"/>
      <c r="I60" s="344"/>
      <c r="J60" s="337" t="str">
        <f>IF(AND(ISNUMBER(I57), ISNUMBER(I58), ISNUMBER(J59)), I57-I58-J59, "")</f>
        <v/>
      </c>
      <c r="K60" s="338" t="str">
        <f>IF(AND(ISNUMBER(I57), ISNUMBER(I58), ISNUMBER(K59)), I57-I58-K59, "")</f>
        <v/>
      </c>
      <c r="U60" s="811"/>
      <c r="V60" s="811"/>
    </row>
    <row r="61" spans="1:22" s="730" customFormat="1" ht="15" customHeight="1" x14ac:dyDescent="0.25">
      <c r="A61" s="812"/>
      <c r="B61" s="347"/>
      <c r="C61" s="2334" t="s">
        <v>728</v>
      </c>
      <c r="D61" s="2335"/>
      <c r="E61" s="2335"/>
      <c r="F61" s="2335"/>
      <c r="G61" s="2335"/>
      <c r="H61" s="2335"/>
      <c r="I61" s="835" t="str">
        <f>IF(AND(ISNUMBER(I57), ISNUMBER(I58)), IF(I58&lt;=I57,"Pass","Fail"), "")</f>
        <v/>
      </c>
      <c r="J61" s="824" t="str">
        <f>IF(AND(ISNUMBER(I57), ISNUMBER(I58), ISNUMBER(I59), ISNUMBER(J59)), IF(AND(J59&lt;=I59, I57-I58&gt;=J59), "Pass", "Fail"), "")</f>
        <v/>
      </c>
      <c r="K61" s="823" t="str">
        <f>IF(AND(ISNUMBER(J59), ISNUMBER(K59)), IF(K59&lt;=J59, "Pass", "Fail"), "")</f>
        <v/>
      </c>
      <c r="U61" s="811"/>
      <c r="V61" s="811"/>
    </row>
    <row r="62" spans="1:22" s="730" customFormat="1" ht="15" customHeight="1" x14ac:dyDescent="0.25">
      <c r="A62" s="1469"/>
      <c r="B62" s="904"/>
      <c r="C62" s="905"/>
      <c r="D62" s="816"/>
      <c r="E62" s="816"/>
      <c r="F62" s="816"/>
      <c r="G62" s="816"/>
      <c r="H62" s="816"/>
      <c r="I62" s="816"/>
      <c r="J62" s="816"/>
      <c r="K62" s="816"/>
      <c r="L62" s="816"/>
      <c r="M62" s="816"/>
      <c r="N62" s="816"/>
      <c r="O62" s="816"/>
      <c r="P62" s="816"/>
      <c r="Q62" s="816"/>
      <c r="R62" s="816"/>
      <c r="S62" s="816"/>
      <c r="T62" s="816"/>
      <c r="U62" s="1212"/>
      <c r="V62" s="1212"/>
    </row>
    <row r="63" spans="1:22" s="885" customFormat="1" ht="45" hidden="1" customHeight="1" x14ac:dyDescent="0.25">
      <c r="A63" s="1264" t="s">
        <v>1445</v>
      </c>
      <c r="B63" s="1756"/>
      <c r="C63" s="1757"/>
      <c r="D63" s="1757"/>
      <c r="E63" s="1757"/>
      <c r="F63" s="1757"/>
      <c r="G63" s="1757"/>
      <c r="H63" s="1757"/>
      <c r="I63" s="1757"/>
      <c r="J63" s="1757"/>
      <c r="K63" s="1757"/>
      <c r="L63" s="147"/>
      <c r="M63" s="1757"/>
      <c r="N63" s="1757"/>
      <c r="O63" s="1757"/>
      <c r="U63" s="751"/>
    </row>
    <row r="64" spans="1:22" s="764" customFormat="1" ht="30" hidden="1" customHeight="1" x14ac:dyDescent="0.25">
      <c r="A64" s="555"/>
      <c r="B64" s="1249" t="s">
        <v>1503</v>
      </c>
      <c r="C64" s="1925"/>
      <c r="D64" s="1841"/>
      <c r="E64" s="1841"/>
      <c r="F64" s="1841"/>
      <c r="G64" s="1841"/>
      <c r="H64" s="1841"/>
      <c r="I64" s="1841"/>
      <c r="J64" s="1841"/>
      <c r="K64" s="1760" t="s">
        <v>320</v>
      </c>
      <c r="L64" s="447"/>
      <c r="M64" s="147"/>
      <c r="N64" s="147"/>
      <c r="O64" s="447"/>
      <c r="U64" s="750"/>
    </row>
    <row r="65" spans="1:21" s="764" customFormat="1" ht="15" hidden="1" customHeight="1" x14ac:dyDescent="0.25">
      <c r="A65" s="555"/>
      <c r="B65" s="1268" t="s">
        <v>379</v>
      </c>
      <c r="C65" s="1926" t="s">
        <v>380</v>
      </c>
      <c r="D65" s="1269"/>
      <c r="E65" s="1269"/>
      <c r="F65" s="1269"/>
      <c r="G65" s="1269"/>
      <c r="H65" s="1269"/>
      <c r="I65" s="1269"/>
      <c r="J65" s="1269"/>
      <c r="K65" s="1263"/>
      <c r="L65" s="447"/>
      <c r="M65" s="447"/>
      <c r="N65" s="447"/>
      <c r="O65" s="447"/>
      <c r="U65" s="750"/>
    </row>
    <row r="66" spans="1:21" s="764" customFormat="1" ht="15" hidden="1" customHeight="1" x14ac:dyDescent="0.25">
      <c r="A66" s="555"/>
      <c r="B66" s="93" t="s">
        <v>381</v>
      </c>
      <c r="C66" s="694" t="s">
        <v>416</v>
      </c>
      <c r="D66" s="1042"/>
      <c r="E66" s="1042"/>
      <c r="F66" s="1042"/>
      <c r="G66" s="1042"/>
      <c r="H66" s="1042"/>
      <c r="I66" s="1042"/>
      <c r="J66" s="1042"/>
      <c r="K66" s="199"/>
      <c r="L66" s="447"/>
      <c r="M66" s="447"/>
      <c r="N66" s="447"/>
      <c r="O66" s="447"/>
      <c r="U66" s="750"/>
    </row>
    <row r="67" spans="1:21" s="764" customFormat="1" ht="15" hidden="1" customHeight="1" x14ac:dyDescent="0.25">
      <c r="A67" s="555"/>
      <c r="B67" s="93" t="s">
        <v>481</v>
      </c>
      <c r="C67" s="901" t="s">
        <v>482</v>
      </c>
      <c r="D67" s="366"/>
      <c r="E67" s="366"/>
      <c r="F67" s="366"/>
      <c r="G67" s="366"/>
      <c r="H67" s="366"/>
      <c r="I67" s="366"/>
      <c r="J67" s="366"/>
      <c r="K67" s="718"/>
      <c r="L67" s="447"/>
      <c r="M67" s="447"/>
      <c r="N67" s="447"/>
      <c r="O67" s="447"/>
      <c r="U67" s="750"/>
    </row>
    <row r="68" spans="1:21" s="764" customFormat="1" ht="15" hidden="1" customHeight="1" x14ac:dyDescent="0.25">
      <c r="A68" s="555"/>
      <c r="B68" s="1262" t="s">
        <v>483</v>
      </c>
      <c r="C68" s="1045" t="s">
        <v>484</v>
      </c>
      <c r="D68" s="1043"/>
      <c r="E68" s="1043"/>
      <c r="F68" s="1043"/>
      <c r="G68" s="1043"/>
      <c r="H68" s="1043"/>
      <c r="I68" s="1043"/>
      <c r="J68" s="1043"/>
      <c r="K68" s="833" t="str">
        <f>IF(AND(ISNUMBER(K66), ISNUMBER(K67)), IF(K67&lt;=K66, "Pass", "Fail"), "")</f>
        <v/>
      </c>
      <c r="L68" s="447"/>
      <c r="M68" s="447"/>
      <c r="N68" s="447"/>
      <c r="O68" s="447"/>
      <c r="U68" s="750"/>
    </row>
    <row r="69" spans="1:21" s="626" customFormat="1" ht="15" hidden="1" customHeight="1" x14ac:dyDescent="0.25">
      <c r="A69" s="1856"/>
      <c r="B69" s="807"/>
      <c r="C69" s="807"/>
      <c r="D69" s="807"/>
      <c r="E69" s="807"/>
      <c r="F69" s="807"/>
      <c r="G69" s="807"/>
      <c r="H69" s="807"/>
      <c r="I69" s="807"/>
      <c r="J69" s="807"/>
      <c r="K69" s="807"/>
      <c r="L69" s="807"/>
      <c r="M69" s="807"/>
      <c r="N69" s="807"/>
      <c r="O69" s="807"/>
      <c r="U69" s="1267"/>
    </row>
    <row r="70" spans="1:21" s="885" customFormat="1" ht="45" hidden="1" customHeight="1" x14ac:dyDescent="0.25">
      <c r="A70" s="1264" t="s">
        <v>1504</v>
      </c>
      <c r="B70" s="1756"/>
      <c r="C70" s="1757"/>
      <c r="D70" s="1757"/>
      <c r="E70" s="1757"/>
      <c r="F70" s="1757"/>
      <c r="G70" s="1757"/>
      <c r="H70" s="1757"/>
      <c r="I70" s="1757"/>
      <c r="J70" s="1757"/>
      <c r="K70" s="1757"/>
      <c r="L70" s="1757"/>
      <c r="M70" s="1757"/>
      <c r="N70" s="1757"/>
      <c r="O70" s="1757"/>
      <c r="U70" s="751"/>
    </row>
    <row r="71" spans="1:21" s="764" customFormat="1" ht="15" hidden="1" customHeight="1" x14ac:dyDescent="0.25">
      <c r="A71" s="555"/>
      <c r="B71" s="1270" t="s">
        <v>177</v>
      </c>
      <c r="C71" s="1921"/>
      <c r="D71" s="1927"/>
      <c r="E71" s="1927"/>
      <c r="F71" s="1927"/>
      <c r="G71" s="1927"/>
      <c r="H71" s="1927"/>
      <c r="I71" s="1927"/>
      <c r="J71" s="1927"/>
      <c r="K71" s="1760" t="s">
        <v>150</v>
      </c>
      <c r="L71" s="447"/>
      <c r="M71" s="447"/>
      <c r="N71" s="447"/>
      <c r="O71" s="447"/>
      <c r="U71" s="750"/>
    </row>
    <row r="72" spans="1:21" s="764" customFormat="1" ht="15" hidden="1" customHeight="1" x14ac:dyDescent="0.25">
      <c r="A72" s="555"/>
      <c r="B72" s="2325">
        <v>27</v>
      </c>
      <c r="C72" s="1034" t="s">
        <v>476</v>
      </c>
      <c r="D72" s="1036"/>
      <c r="E72" s="1036"/>
      <c r="F72" s="1036"/>
      <c r="G72" s="1036"/>
      <c r="H72" s="1036"/>
      <c r="I72" s="1036"/>
      <c r="J72" s="1036"/>
      <c r="K72" s="1263"/>
      <c r="L72" s="447"/>
      <c r="M72" s="447"/>
      <c r="N72" s="447"/>
      <c r="O72" s="447"/>
      <c r="U72" s="750"/>
    </row>
    <row r="73" spans="1:21" s="764" customFormat="1" ht="15" hidden="1" customHeight="1" x14ac:dyDescent="0.25">
      <c r="A73" s="555"/>
      <c r="B73" s="2326"/>
      <c r="C73" s="1040" t="s">
        <v>417</v>
      </c>
      <c r="D73" s="1037"/>
      <c r="E73" s="1037"/>
      <c r="F73" s="1037"/>
      <c r="G73" s="1037"/>
      <c r="H73" s="1037"/>
      <c r="I73" s="1037"/>
      <c r="J73" s="1037"/>
      <c r="K73" s="199"/>
      <c r="L73" s="447"/>
      <c r="M73" s="447"/>
      <c r="N73" s="447"/>
      <c r="O73" s="447"/>
      <c r="U73" s="750"/>
    </row>
    <row r="74" spans="1:21" s="764" customFormat="1" ht="15" hidden="1" customHeight="1" x14ac:dyDescent="0.25">
      <c r="A74" s="555"/>
      <c r="B74" s="2326"/>
      <c r="C74" s="1041" t="s">
        <v>418</v>
      </c>
      <c r="D74" s="1038"/>
      <c r="E74" s="1038"/>
      <c r="F74" s="1038"/>
      <c r="G74" s="1038"/>
      <c r="H74" s="1038"/>
      <c r="I74" s="1038"/>
      <c r="J74" s="1038"/>
      <c r="K74" s="199"/>
      <c r="L74" s="447"/>
      <c r="M74" s="447"/>
      <c r="N74" s="447"/>
      <c r="O74" s="447"/>
      <c r="U74" s="750"/>
    </row>
    <row r="75" spans="1:21" s="764" customFormat="1" ht="15" hidden="1" customHeight="1" x14ac:dyDescent="0.25">
      <c r="A75" s="555"/>
      <c r="B75" s="2326"/>
      <c r="C75" s="1041" t="s">
        <v>1195</v>
      </c>
      <c r="D75" s="1038"/>
      <c r="E75" s="1038"/>
      <c r="F75" s="1038"/>
      <c r="G75" s="1038"/>
      <c r="H75" s="1038"/>
      <c r="I75" s="1038"/>
      <c r="J75" s="1038"/>
      <c r="K75" s="199"/>
      <c r="L75" s="447"/>
      <c r="M75" s="447"/>
      <c r="N75" s="447"/>
      <c r="O75" s="447"/>
      <c r="U75" s="750"/>
    </row>
    <row r="76" spans="1:21" s="764" customFormat="1" ht="15" hidden="1" customHeight="1" x14ac:dyDescent="0.25">
      <c r="A76" s="555"/>
      <c r="B76" s="2326"/>
      <c r="C76" s="1040" t="s">
        <v>419</v>
      </c>
      <c r="D76" s="1037"/>
      <c r="E76" s="1037"/>
      <c r="F76" s="1037"/>
      <c r="G76" s="1037"/>
      <c r="H76" s="1037"/>
      <c r="I76" s="1037"/>
      <c r="J76" s="1037"/>
      <c r="K76" s="199"/>
      <c r="L76" s="447"/>
      <c r="M76" s="447"/>
      <c r="N76" s="447"/>
      <c r="O76" s="447"/>
      <c r="U76" s="750"/>
    </row>
    <row r="77" spans="1:21" s="764" customFormat="1" ht="15" hidden="1" customHeight="1" x14ac:dyDescent="0.25">
      <c r="A77" s="555"/>
      <c r="B77" s="2326"/>
      <c r="C77" s="1040" t="s">
        <v>420</v>
      </c>
      <c r="D77" s="1037"/>
      <c r="E77" s="1037"/>
      <c r="F77" s="1037"/>
      <c r="G77" s="1037"/>
      <c r="H77" s="1037"/>
      <c r="I77" s="1037"/>
      <c r="J77" s="1037"/>
      <c r="K77" s="199"/>
      <c r="L77" s="447"/>
      <c r="M77" s="447"/>
      <c r="N77" s="447"/>
      <c r="O77" s="447"/>
      <c r="U77" s="750"/>
    </row>
    <row r="78" spans="1:21" s="764" customFormat="1" ht="15" hidden="1" customHeight="1" x14ac:dyDescent="0.25">
      <c r="A78" s="555"/>
      <c r="B78" s="2326"/>
      <c r="C78" s="1034" t="s">
        <v>477</v>
      </c>
      <c r="D78" s="1036"/>
      <c r="E78" s="1036"/>
      <c r="F78" s="1036"/>
      <c r="G78" s="1036"/>
      <c r="H78" s="1036"/>
      <c r="I78" s="1036"/>
      <c r="J78" s="1036"/>
      <c r="K78" s="133" t="str">
        <f>IF(AND(ISNUMBER(K73),ISNUMBER(K76),ISNUMBER(K77)),K73+ K76+K77,"")</f>
        <v/>
      </c>
      <c r="L78" s="447"/>
      <c r="M78" s="447"/>
      <c r="N78" s="447"/>
      <c r="O78" s="447"/>
      <c r="U78" s="750"/>
    </row>
    <row r="79" spans="1:21" s="764" customFormat="1" ht="15" hidden="1" customHeight="1" x14ac:dyDescent="0.25">
      <c r="A79" s="555"/>
      <c r="B79" s="2326"/>
      <c r="C79" s="1040" t="s">
        <v>1505</v>
      </c>
      <c r="D79" s="1037"/>
      <c r="E79" s="1037"/>
      <c r="F79" s="1037"/>
      <c r="G79" s="1037"/>
      <c r="H79" s="1037"/>
      <c r="I79" s="1037"/>
      <c r="J79" s="1037"/>
      <c r="K79" s="199"/>
      <c r="L79" s="447"/>
      <c r="M79" s="447"/>
      <c r="N79" s="447"/>
      <c r="O79" s="447"/>
      <c r="U79" s="750"/>
    </row>
    <row r="80" spans="1:21" s="764" customFormat="1" ht="15" hidden="1" customHeight="1" x14ac:dyDescent="0.25">
      <c r="A80" s="555"/>
      <c r="B80" s="2326"/>
      <c r="C80" s="1040" t="s">
        <v>1506</v>
      </c>
      <c r="D80" s="1037"/>
      <c r="E80" s="1037"/>
      <c r="F80" s="1037"/>
      <c r="G80" s="1037"/>
      <c r="H80" s="1037"/>
      <c r="I80" s="1037"/>
      <c r="J80" s="1037"/>
      <c r="K80" s="199"/>
      <c r="L80" s="447"/>
      <c r="M80" s="447"/>
      <c r="N80" s="447"/>
      <c r="O80" s="447"/>
      <c r="U80" s="750"/>
    </row>
    <row r="81" spans="1:21" s="764" customFormat="1" ht="15" hidden="1" customHeight="1" x14ac:dyDescent="0.25">
      <c r="A81" s="555"/>
      <c r="B81" s="2327"/>
      <c r="C81" s="1035" t="s">
        <v>1507</v>
      </c>
      <c r="D81" s="1039"/>
      <c r="E81" s="1039"/>
      <c r="F81" s="1039"/>
      <c r="G81" s="1039"/>
      <c r="H81" s="1039"/>
      <c r="I81" s="1039"/>
      <c r="J81" s="1039"/>
      <c r="K81" s="261" t="str">
        <f>IF(AND(ISNUMBER(K79),ISNUMBER(K80)),K79+K80,"")</f>
        <v/>
      </c>
      <c r="L81" s="447"/>
      <c r="M81" s="447"/>
      <c r="N81" s="447"/>
      <c r="O81" s="447"/>
      <c r="U81" s="750"/>
    </row>
    <row r="82" spans="1:21" s="764" customFormat="1" ht="15" hidden="1" customHeight="1" x14ac:dyDescent="0.25">
      <c r="A82" s="555"/>
      <c r="B82" s="447"/>
      <c r="C82" s="447"/>
      <c r="D82" s="447"/>
      <c r="E82" s="447"/>
      <c r="F82" s="447"/>
      <c r="G82" s="447"/>
      <c r="H82" s="447"/>
      <c r="I82" s="447"/>
      <c r="J82" s="447"/>
      <c r="K82" s="447"/>
      <c r="L82" s="447"/>
      <c r="M82" s="447"/>
      <c r="N82" s="447"/>
      <c r="O82" s="447"/>
      <c r="U82" s="750"/>
    </row>
    <row r="83" spans="1:21" s="1928" customFormat="1" ht="45" hidden="1" customHeight="1" x14ac:dyDescent="0.25">
      <c r="A83" s="1264" t="s">
        <v>1446</v>
      </c>
      <c r="B83" s="1756"/>
      <c r="C83" s="1757"/>
      <c r="D83" s="1757"/>
      <c r="E83" s="1757"/>
      <c r="F83" s="1757"/>
      <c r="G83" s="1757"/>
      <c r="H83" s="1757"/>
      <c r="I83" s="1757"/>
      <c r="J83" s="1757"/>
      <c r="K83" s="1757"/>
      <c r="L83" s="1757"/>
      <c r="M83" s="1757"/>
      <c r="N83" s="1757"/>
      <c r="O83" s="1757"/>
      <c r="U83" s="1280"/>
    </row>
    <row r="84" spans="1:21" s="764" customFormat="1" ht="15" hidden="1" customHeight="1" x14ac:dyDescent="0.25">
      <c r="A84" s="555"/>
      <c r="B84" s="1757"/>
      <c r="C84" s="1757"/>
      <c r="D84" s="1757"/>
      <c r="E84" s="1757"/>
      <c r="F84" s="1757"/>
      <c r="G84" s="1757"/>
      <c r="H84" s="1757"/>
      <c r="I84" s="2332" t="s">
        <v>499</v>
      </c>
      <c r="J84" s="2323" t="s">
        <v>113</v>
      </c>
      <c r="K84" s="2324"/>
      <c r="M84" s="447"/>
      <c r="N84" s="447"/>
      <c r="O84" s="447"/>
      <c r="U84" s="750"/>
    </row>
    <row r="85" spans="1:21" s="764" customFormat="1" ht="15" hidden="1" customHeight="1" x14ac:dyDescent="0.25">
      <c r="A85" s="559"/>
      <c r="B85" s="632"/>
      <c r="C85" s="632"/>
      <c r="D85" s="632"/>
      <c r="E85" s="632"/>
      <c r="F85" s="632"/>
      <c r="G85" s="632"/>
      <c r="H85" s="632"/>
      <c r="I85" s="2333"/>
      <c r="J85" s="1915" t="s">
        <v>501</v>
      </c>
      <c r="K85" s="1917" t="s">
        <v>502</v>
      </c>
      <c r="M85" s="259"/>
      <c r="N85" s="259"/>
      <c r="O85" s="259"/>
      <c r="U85" s="750"/>
    </row>
    <row r="86" spans="1:21" s="213" customFormat="1" ht="45" hidden="1" customHeight="1" x14ac:dyDescent="0.25">
      <c r="A86" s="555"/>
      <c r="B86" s="1060"/>
      <c r="C86" s="1929" t="s">
        <v>500</v>
      </c>
      <c r="D86" s="1834"/>
      <c r="E86" s="1834"/>
      <c r="F86" s="1834"/>
      <c r="G86" s="1834"/>
      <c r="H86" s="1834"/>
      <c r="I86" s="1274"/>
      <c r="J86" s="1061"/>
      <c r="K86" s="1900"/>
      <c r="L86" s="764"/>
      <c r="M86" s="259"/>
      <c r="N86" s="259"/>
      <c r="O86" s="259"/>
      <c r="U86" s="1199"/>
    </row>
    <row r="87" spans="1:21" s="213" customFormat="1" ht="15" hidden="1" customHeight="1" x14ac:dyDescent="0.25">
      <c r="A87" s="559"/>
      <c r="B87" s="1060"/>
      <c r="C87" s="1105" t="s">
        <v>505</v>
      </c>
      <c r="D87" s="1275"/>
      <c r="E87" s="1275"/>
      <c r="F87" s="1275"/>
      <c r="G87" s="1275"/>
      <c r="H87" s="1275"/>
      <c r="I87" s="1060"/>
      <c r="J87" s="1930"/>
      <c r="K87" s="1930"/>
      <c r="L87" s="764"/>
      <c r="M87" s="259"/>
      <c r="N87" s="259"/>
      <c r="O87" s="259"/>
      <c r="U87" s="1199"/>
    </row>
    <row r="88" spans="1:21" s="213" customFormat="1" ht="15" hidden="1" customHeight="1" x14ac:dyDescent="0.25">
      <c r="A88" s="559"/>
      <c r="B88" s="364"/>
      <c r="C88" s="1032" t="s">
        <v>506</v>
      </c>
      <c r="D88" s="845"/>
      <c r="E88" s="845"/>
      <c r="F88" s="845"/>
      <c r="G88" s="845"/>
      <c r="H88" s="845"/>
      <c r="I88" s="364"/>
      <c r="J88" s="359"/>
      <c r="K88" s="1900"/>
      <c r="L88" s="764"/>
      <c r="M88" s="259"/>
      <c r="N88" s="259"/>
      <c r="O88" s="259"/>
      <c r="U88" s="1199"/>
    </row>
    <row r="89" spans="1:21" s="213" customFormat="1" ht="15" hidden="1" customHeight="1" x14ac:dyDescent="0.25">
      <c r="A89" s="559"/>
      <c r="B89" s="364"/>
      <c r="C89" s="1032" t="s">
        <v>507</v>
      </c>
      <c r="D89" s="845"/>
      <c r="E89" s="845"/>
      <c r="F89" s="845"/>
      <c r="G89" s="845"/>
      <c r="H89" s="845"/>
      <c r="I89" s="364"/>
      <c r="J89" s="17"/>
      <c r="K89" s="39"/>
      <c r="L89" s="764"/>
      <c r="M89" s="259"/>
      <c r="N89" s="259"/>
      <c r="O89" s="259"/>
      <c r="U89" s="1199"/>
    </row>
    <row r="90" spans="1:21" s="213" customFormat="1" ht="15" hidden="1" customHeight="1" x14ac:dyDescent="0.25">
      <c r="A90" s="559"/>
      <c r="B90" s="364"/>
      <c r="C90" s="1032" t="s">
        <v>508</v>
      </c>
      <c r="D90" s="845"/>
      <c r="E90" s="845"/>
      <c r="F90" s="845"/>
      <c r="G90" s="845"/>
      <c r="H90" s="845"/>
      <c r="I90" s="364"/>
      <c r="J90" s="17"/>
      <c r="K90" s="262"/>
      <c r="L90" s="764"/>
      <c r="M90" s="259"/>
      <c r="N90" s="259"/>
      <c r="O90" s="259"/>
      <c r="U90" s="1199"/>
    </row>
    <row r="91" spans="1:21" s="213" customFormat="1" ht="15" hidden="1" customHeight="1" x14ac:dyDescent="0.25">
      <c r="A91" s="559"/>
      <c r="B91" s="41"/>
      <c r="C91" s="1033" t="s">
        <v>509</v>
      </c>
      <c r="D91" s="899"/>
      <c r="E91" s="899"/>
      <c r="F91" s="899"/>
      <c r="G91" s="899"/>
      <c r="H91" s="899"/>
      <c r="I91" s="41"/>
      <c r="J91" s="263"/>
      <c r="K91" s="115"/>
      <c r="L91" s="764"/>
      <c r="M91" s="259"/>
      <c r="N91" s="259"/>
      <c r="O91" s="259"/>
      <c r="U91" s="1199"/>
    </row>
    <row r="92" spans="1:21" s="764" customFormat="1" ht="15" hidden="1" customHeight="1" x14ac:dyDescent="0.25">
      <c r="A92" s="559"/>
      <c r="B92" s="259"/>
      <c r="C92" s="259"/>
      <c r="D92" s="259"/>
      <c r="E92" s="259"/>
      <c r="F92" s="259"/>
      <c r="G92" s="259"/>
      <c r="H92" s="259"/>
      <c r="I92" s="259"/>
      <c r="J92" s="259"/>
      <c r="K92" s="259"/>
      <c r="L92" s="259"/>
      <c r="M92" s="259"/>
      <c r="N92" s="259"/>
      <c r="O92" s="259"/>
      <c r="U92" s="750"/>
    </row>
    <row r="93" spans="1:21" s="1928" customFormat="1" ht="45" customHeight="1" x14ac:dyDescent="0.25">
      <c r="A93" s="1264" t="s">
        <v>1639</v>
      </c>
      <c r="B93" s="1756"/>
      <c r="C93" s="1757"/>
      <c r="D93" s="1757"/>
      <c r="E93" s="1757"/>
      <c r="F93" s="1757"/>
      <c r="G93" s="1757"/>
      <c r="H93" s="1757"/>
      <c r="I93" s="1757"/>
      <c r="J93" s="1757"/>
      <c r="K93" s="1757"/>
      <c r="L93" s="1757"/>
      <c r="M93" s="1757"/>
      <c r="N93" s="1757"/>
      <c r="O93" s="1757"/>
      <c r="U93" s="1280"/>
    </row>
    <row r="94" spans="1:21" s="764" customFormat="1" ht="45" customHeight="1" x14ac:dyDescent="0.25">
      <c r="A94" s="555"/>
      <c r="B94" s="1899" t="s">
        <v>1447</v>
      </c>
      <c r="C94" s="1931"/>
      <c r="D94" s="1932"/>
      <c r="E94" s="1932"/>
      <c r="F94" s="1932"/>
      <c r="G94" s="1899" t="s">
        <v>178</v>
      </c>
      <c r="H94" s="1923" t="s">
        <v>868</v>
      </c>
      <c r="I94" s="1923" t="s">
        <v>106</v>
      </c>
      <c r="J94" s="1923" t="s">
        <v>261</v>
      </c>
      <c r="K94" s="1924" t="s">
        <v>305</v>
      </c>
      <c r="O94" s="447"/>
      <c r="U94" s="750"/>
    </row>
    <row r="95" spans="1:21" s="764" customFormat="1" ht="15" customHeight="1" x14ac:dyDescent="0.25">
      <c r="A95" s="555"/>
      <c r="B95" s="1276"/>
      <c r="C95" s="1933" t="s">
        <v>1266</v>
      </c>
      <c r="D95" s="1282"/>
      <c r="E95" s="1282"/>
      <c r="F95" s="1282"/>
      <c r="G95" s="1250"/>
      <c r="H95" s="1061"/>
      <c r="I95" s="1061"/>
      <c r="J95" s="1061"/>
      <c r="K95" s="1918"/>
      <c r="O95" s="447"/>
      <c r="U95" s="750"/>
    </row>
    <row r="96" spans="1:21" s="764" customFormat="1" ht="15" customHeight="1" x14ac:dyDescent="0.25">
      <c r="A96" s="555"/>
      <c r="B96" s="535" t="s">
        <v>1449</v>
      </c>
      <c r="C96" s="1427" t="s">
        <v>871</v>
      </c>
      <c r="D96" s="1285"/>
      <c r="E96" s="1285"/>
      <c r="F96" s="1285"/>
      <c r="G96" s="536"/>
      <c r="H96" s="17"/>
      <c r="I96" s="17"/>
      <c r="J96" s="16"/>
      <c r="K96" s="39"/>
      <c r="O96" s="447"/>
      <c r="U96" s="750"/>
    </row>
    <row r="97" spans="1:21" s="764" customFormat="1" ht="15" customHeight="1" x14ac:dyDescent="0.25">
      <c r="A97" s="555"/>
      <c r="B97" s="618" t="s">
        <v>1450</v>
      </c>
      <c r="C97" s="1426" t="s">
        <v>872</v>
      </c>
      <c r="D97" s="1284"/>
      <c r="E97" s="1284"/>
      <c r="F97" s="1284"/>
      <c r="G97" s="537"/>
      <c r="H97" s="22"/>
      <c r="I97" s="22"/>
      <c r="J97" s="27"/>
      <c r="K97" s="115"/>
      <c r="O97" s="447"/>
      <c r="U97" s="750"/>
    </row>
    <row r="98" spans="1:21" s="764" customFormat="1" ht="15" customHeight="1" x14ac:dyDescent="0.25">
      <c r="A98" s="559"/>
      <c r="B98" s="259"/>
      <c r="C98" s="259"/>
      <c r="D98" s="259"/>
      <c r="E98" s="259"/>
      <c r="F98" s="259"/>
      <c r="G98" s="259"/>
      <c r="H98" s="259"/>
      <c r="I98" s="259"/>
      <c r="J98" s="259"/>
      <c r="K98" s="259"/>
      <c r="L98" s="259"/>
      <c r="M98" s="259"/>
      <c r="N98" s="259"/>
      <c r="O98" s="259"/>
      <c r="U98" s="750"/>
    </row>
    <row r="99" spans="1:21" s="1928" customFormat="1" ht="45" customHeight="1" x14ac:dyDescent="0.25">
      <c r="A99" s="1264" t="s">
        <v>1640</v>
      </c>
      <c r="B99" s="1756"/>
      <c r="C99" s="1757"/>
      <c r="D99" s="1757"/>
      <c r="E99" s="1757"/>
      <c r="F99" s="1757"/>
      <c r="G99" s="1757"/>
      <c r="H99" s="1569"/>
      <c r="I99" s="1569"/>
      <c r="J99" s="1757"/>
      <c r="K99" s="1757"/>
      <c r="L99" s="1757"/>
      <c r="M99" s="1757"/>
      <c r="N99" s="1757"/>
      <c r="O99" s="1757"/>
      <c r="U99" s="1280"/>
    </row>
    <row r="100" spans="1:21" s="885" customFormat="1" ht="45" customHeight="1" x14ac:dyDescent="0.25">
      <c r="A100" s="561"/>
      <c r="B100" s="1756"/>
      <c r="C100" s="1757"/>
      <c r="D100" s="1757"/>
      <c r="E100" s="1757"/>
      <c r="F100" s="1757"/>
      <c r="G100" s="1757"/>
      <c r="H100" s="1760" t="s">
        <v>1608</v>
      </c>
      <c r="I100" s="1917" t="s">
        <v>842</v>
      </c>
      <c r="J100" s="1917" t="s">
        <v>1611</v>
      </c>
      <c r="K100" s="447"/>
      <c r="L100" s="447"/>
      <c r="M100" s="447"/>
      <c r="N100" s="447"/>
      <c r="O100" s="447"/>
      <c r="U100" s="751"/>
    </row>
    <row r="101" spans="1:21" s="764" customFormat="1" ht="15" customHeight="1" x14ac:dyDescent="0.25">
      <c r="A101" s="555"/>
      <c r="B101" s="1116"/>
      <c r="C101" s="1934" t="s">
        <v>1609</v>
      </c>
      <c r="D101" s="1282"/>
      <c r="E101" s="1282"/>
      <c r="F101" s="1282"/>
      <c r="G101" s="1047"/>
      <c r="H101" s="1279"/>
      <c r="I101" s="1131"/>
      <c r="J101" s="1455"/>
      <c r="O101" s="447"/>
      <c r="U101" s="750"/>
    </row>
    <row r="102" spans="1:21" s="764" customFormat="1" ht="15" customHeight="1" x14ac:dyDescent="0.25">
      <c r="A102" s="555"/>
      <c r="B102" s="364"/>
      <c r="C102" s="299" t="s">
        <v>1627</v>
      </c>
      <c r="D102" s="1283"/>
      <c r="E102" s="1283"/>
      <c r="F102" s="1283"/>
      <c r="G102" s="499"/>
      <c r="H102" s="333"/>
      <c r="I102" s="351" t="str">
        <f>IF(AND(ISNUMBER(H102), ISNUMBER(K6)), 0.4*H102-1.4*K6, "")</f>
        <v/>
      </c>
      <c r="J102" s="340"/>
      <c r="O102" s="447"/>
      <c r="U102" s="750"/>
    </row>
    <row r="103" spans="1:21" s="764" customFormat="1" ht="15" customHeight="1" x14ac:dyDescent="0.25">
      <c r="A103" s="555"/>
      <c r="B103" s="364"/>
      <c r="C103" s="299" t="s">
        <v>1628</v>
      </c>
      <c r="D103" s="1283"/>
      <c r="E103" s="1283"/>
      <c r="F103" s="1283"/>
      <c r="G103" s="499"/>
      <c r="H103" s="333"/>
      <c r="I103" s="351" t="str">
        <f>IF(AND(ISNUMBER(K31), ISNUMBER(K34), ISNUMBER(H103)), 1.4*(K31-K34)-H103, "")</f>
        <v/>
      </c>
      <c r="J103" s="340"/>
      <c r="O103" s="447"/>
      <c r="U103" s="750"/>
    </row>
    <row r="104" spans="1:21" s="764" customFormat="1" ht="15" customHeight="1" x14ac:dyDescent="0.25">
      <c r="A104" s="555"/>
      <c r="B104" s="364"/>
      <c r="C104" s="299" t="s">
        <v>1603</v>
      </c>
      <c r="D104" s="1283"/>
      <c r="E104" s="1283"/>
      <c r="F104" s="1283"/>
      <c r="G104" s="499"/>
      <c r="H104" s="333"/>
      <c r="I104" s="351" t="str">
        <f>IF(AND(ISNUMBER(K60), ISNUMBER(H104)), K60-H104, "")</f>
        <v/>
      </c>
      <c r="J104" s="340"/>
      <c r="O104" s="447"/>
      <c r="U104" s="750"/>
    </row>
    <row r="105" spans="1:21" s="764" customFormat="1" ht="15" customHeight="1" x14ac:dyDescent="0.25">
      <c r="A105" s="555"/>
      <c r="B105" s="364"/>
      <c r="C105" s="299" t="s">
        <v>39</v>
      </c>
      <c r="D105" s="1283"/>
      <c r="E105" s="1283"/>
      <c r="F105" s="1283"/>
      <c r="G105" s="499"/>
      <c r="H105" s="345"/>
      <c r="I105" s="351" t="str">
        <f>IF(AND(ISNUMBER(I14), ISNUMBER(I15), ISNUMBER(I16), ISNUMBER(I17), ISNUMBER(H18), ISNUMBER(I18), ISNUMBER(I24),ISNUMBER(G17), ISNUMBER(G18)), -I14-I15+I16-I24+IF(I17=G17, -G18+H18, -G17+I17-I18+H18), "")</f>
        <v/>
      </c>
      <c r="J105" s="340"/>
      <c r="O105" s="447"/>
      <c r="U105" s="750"/>
    </row>
    <row r="106" spans="1:21" s="764" customFormat="1" ht="15" customHeight="1" x14ac:dyDescent="0.25">
      <c r="A106" s="555"/>
      <c r="B106" s="364"/>
      <c r="C106" s="299" t="s">
        <v>1604</v>
      </c>
      <c r="D106" s="1283"/>
      <c r="E106" s="1283"/>
      <c r="F106" s="1283"/>
      <c r="G106" s="499"/>
      <c r="H106" s="333"/>
      <c r="I106" s="343"/>
      <c r="J106" s="340"/>
      <c r="O106" s="447"/>
      <c r="U106" s="750"/>
    </row>
    <row r="107" spans="1:21" s="764" customFormat="1" ht="15" customHeight="1" x14ac:dyDescent="0.25">
      <c r="A107" s="555"/>
      <c r="B107" s="364"/>
      <c r="C107" s="1755" t="s">
        <v>1605</v>
      </c>
      <c r="D107" s="1283"/>
      <c r="E107" s="1283"/>
      <c r="F107" s="1283"/>
      <c r="G107" s="499"/>
      <c r="H107" s="333"/>
      <c r="I107" s="343"/>
      <c r="J107" s="340"/>
      <c r="O107" s="447"/>
      <c r="U107" s="750"/>
    </row>
    <row r="108" spans="1:21" s="764" customFormat="1" ht="15" customHeight="1" x14ac:dyDescent="0.25">
      <c r="A108" s="555"/>
      <c r="B108" s="364"/>
      <c r="C108" s="1755" t="s">
        <v>1606</v>
      </c>
      <c r="D108" s="1283"/>
      <c r="E108" s="1283"/>
      <c r="F108" s="1283"/>
      <c r="G108" s="499"/>
      <c r="H108" s="333"/>
      <c r="I108" s="343"/>
      <c r="J108" s="340"/>
      <c r="O108" s="447"/>
      <c r="U108" s="750"/>
    </row>
    <row r="109" spans="1:21" s="764" customFormat="1" ht="15" customHeight="1" x14ac:dyDescent="0.25">
      <c r="A109" s="555"/>
      <c r="B109" s="364"/>
      <c r="C109" s="1755" t="s">
        <v>1607</v>
      </c>
      <c r="D109" s="1283"/>
      <c r="E109" s="1283"/>
      <c r="F109" s="1283"/>
      <c r="G109" s="499"/>
      <c r="H109" s="333"/>
      <c r="I109" s="351" t="str">
        <f>IF(AND(ISNUMBER(J44),ISNUMBER(J45),ISNUMBER(J46),ISNUMBER(J47),ISNUMBER(J48),ISNUMBER(J49),ISNUMBER(J50),ISNUMBER(J51),ISNUMBER(H106),ISNUMBER(H107),ISNUMBER(H108),ISNUMBER(H109)), 0.1*J44+0.2*J45+0.4*J46+0.5*J47+J48+J49-J50+J51-0.1*H106-0.2*H107-0.5*H108-H109, "")</f>
        <v/>
      </c>
      <c r="J109" s="340"/>
      <c r="O109" s="447"/>
      <c r="U109" s="750"/>
    </row>
    <row r="110" spans="1:21" s="764" customFormat="1" ht="15" customHeight="1" x14ac:dyDescent="0.25">
      <c r="A110" s="555"/>
      <c r="B110" s="364"/>
      <c r="C110" s="694" t="s">
        <v>1609</v>
      </c>
      <c r="D110" s="1283"/>
      <c r="E110" s="1283"/>
      <c r="F110" s="1283"/>
      <c r="G110" s="499"/>
      <c r="H110" s="1456"/>
      <c r="I110" s="343"/>
      <c r="J110" s="1758" t="str">
        <f>IF(AND(ISNUMBER(H101), ISNUMBER(I102), ISNUMBER(I103), ISNUMBER(I104), ISNUMBER(I105), ISNUMBER(I109)), H101+I102+I103+I104+I105+I109, "")</f>
        <v/>
      </c>
      <c r="O110" s="447"/>
      <c r="U110" s="750"/>
    </row>
    <row r="111" spans="1:21" s="764" customFormat="1" ht="15" customHeight="1" x14ac:dyDescent="0.25">
      <c r="A111" s="555"/>
      <c r="B111" s="41"/>
      <c r="C111" s="453" t="s">
        <v>1610</v>
      </c>
      <c r="D111" s="1284"/>
      <c r="E111" s="1284"/>
      <c r="F111" s="1284"/>
      <c r="G111" s="350"/>
      <c r="H111" s="342"/>
      <c r="I111" s="489"/>
      <c r="J111" s="1759" t="str">
        <f>IF(AND(ISNUMBER('General Info'!D66), ISNUMBER(J110)), 'General Info'!D66/J110, "")</f>
        <v/>
      </c>
      <c r="O111" s="447"/>
      <c r="U111" s="750"/>
    </row>
    <row r="112" spans="1:21" s="625" customFormat="1" ht="15" customHeight="1" x14ac:dyDescent="0.25">
      <c r="A112" s="1805"/>
      <c r="B112" s="632"/>
      <c r="C112" s="632"/>
      <c r="D112" s="632"/>
      <c r="E112" s="632"/>
      <c r="F112" s="632"/>
      <c r="G112" s="632"/>
      <c r="H112" s="632"/>
      <c r="I112" s="632"/>
      <c r="J112" s="883"/>
      <c r="K112" s="883"/>
      <c r="L112" s="883"/>
      <c r="M112" s="883"/>
      <c r="N112" s="884"/>
      <c r="O112" s="632"/>
      <c r="U112" s="1278"/>
    </row>
    <row r="113" spans="1:21" s="885" customFormat="1" ht="45" customHeight="1" x14ac:dyDescent="0.25">
      <c r="A113" s="1264" t="s">
        <v>1641</v>
      </c>
      <c r="B113" s="1756"/>
      <c r="C113" s="1757"/>
      <c r="D113" s="1757"/>
      <c r="E113" s="1757"/>
      <c r="F113" s="1757"/>
      <c r="G113" s="1757"/>
      <c r="H113" s="1757"/>
      <c r="I113" s="1757"/>
      <c r="J113" s="1757"/>
      <c r="K113" s="1757"/>
      <c r="L113" s="1757"/>
      <c r="M113" s="1757"/>
      <c r="N113" s="1757"/>
      <c r="O113" s="1757"/>
      <c r="P113" s="1928"/>
      <c r="Q113" s="1928"/>
      <c r="R113" s="1928"/>
      <c r="S113" s="1928"/>
      <c r="T113" s="1928"/>
      <c r="U113" s="1280"/>
    </row>
    <row r="114" spans="1:21" s="764" customFormat="1" ht="15" customHeight="1" x14ac:dyDescent="0.25">
      <c r="A114" s="555"/>
      <c r="B114" s="1271"/>
      <c r="C114" s="1935" t="s">
        <v>478</v>
      </c>
      <c r="D114" s="1922"/>
      <c r="E114" s="1922"/>
      <c r="F114" s="1922"/>
      <c r="G114" s="1922"/>
      <c r="H114" s="1922"/>
      <c r="I114" s="1922"/>
      <c r="J114" s="1922"/>
      <c r="K114" s="1760" t="s">
        <v>113</v>
      </c>
      <c r="L114" s="447"/>
      <c r="M114" s="447"/>
      <c r="N114" s="447"/>
      <c r="O114" s="447"/>
      <c r="U114" s="750"/>
    </row>
    <row r="115" spans="1:21" s="213" customFormat="1" ht="15" customHeight="1" x14ac:dyDescent="0.25">
      <c r="A115" s="555"/>
      <c r="B115" s="1272"/>
      <c r="C115" s="1936" t="s">
        <v>73</v>
      </c>
      <c r="D115" s="1048"/>
      <c r="E115" s="1048"/>
      <c r="F115" s="1048"/>
      <c r="G115" s="1048"/>
      <c r="H115" s="1048"/>
      <c r="I115" s="1048"/>
      <c r="J115" s="1048"/>
      <c r="K115" s="1273" t="str">
        <f>IF(AND(ISNUMBER(K116),ISNUMBER(K120),ISNUMBER(K147)),K116+K120+K147,"")</f>
        <v/>
      </c>
      <c r="L115" s="447"/>
      <c r="M115" s="447"/>
      <c r="N115" s="447"/>
      <c r="O115" s="447"/>
      <c r="U115" s="1199"/>
    </row>
    <row r="116" spans="1:21" s="213" customFormat="1" ht="15" customHeight="1" x14ac:dyDescent="0.25">
      <c r="A116" s="559"/>
      <c r="B116" s="15"/>
      <c r="C116" s="886" t="s">
        <v>79</v>
      </c>
      <c r="D116" s="887"/>
      <c r="E116" s="887"/>
      <c r="F116" s="887"/>
      <c r="G116" s="887"/>
      <c r="H116" s="887"/>
      <c r="I116" s="887"/>
      <c r="J116" s="887"/>
      <c r="K116" s="133" t="str">
        <f>IF(AND(ISNUMBER(K117),ISNUMBER(K118),ISNUMBER(K119)),SUM(K117:K119),"")</f>
        <v/>
      </c>
      <c r="L116" s="259"/>
      <c r="M116" s="259"/>
      <c r="N116" s="259"/>
      <c r="O116" s="259"/>
      <c r="U116" s="1199"/>
    </row>
    <row r="117" spans="1:21" s="213" customFormat="1" ht="15" customHeight="1" x14ac:dyDescent="0.25">
      <c r="A117" s="559"/>
      <c r="B117" s="15"/>
      <c r="C117" s="888" t="s">
        <v>865</v>
      </c>
      <c r="D117" s="887"/>
      <c r="E117" s="887"/>
      <c r="F117" s="887"/>
      <c r="G117" s="887"/>
      <c r="H117" s="887"/>
      <c r="I117" s="887"/>
      <c r="J117" s="887"/>
      <c r="K117" s="199"/>
      <c r="L117" s="259"/>
      <c r="M117" s="259"/>
      <c r="N117" s="259"/>
      <c r="O117" s="259"/>
      <c r="U117" s="1199"/>
    </row>
    <row r="118" spans="1:21" s="213" customFormat="1" ht="15" customHeight="1" x14ac:dyDescent="0.25">
      <c r="A118" s="559"/>
      <c r="B118" s="15"/>
      <c r="C118" s="888" t="s">
        <v>864</v>
      </c>
      <c r="D118" s="887"/>
      <c r="E118" s="887"/>
      <c r="F118" s="887"/>
      <c r="G118" s="887"/>
      <c r="H118" s="887"/>
      <c r="I118" s="887"/>
      <c r="J118" s="887"/>
      <c r="K118" s="199"/>
      <c r="L118" s="259"/>
      <c r="M118" s="259"/>
      <c r="N118" s="259"/>
      <c r="O118" s="259"/>
      <c r="U118" s="1199"/>
    </row>
    <row r="119" spans="1:21" s="213" customFormat="1" ht="15" customHeight="1" x14ac:dyDescent="0.25">
      <c r="A119" s="559"/>
      <c r="B119" s="15"/>
      <c r="C119" s="889" t="s">
        <v>115</v>
      </c>
      <c r="D119" s="887"/>
      <c r="E119" s="887"/>
      <c r="F119" s="887"/>
      <c r="G119" s="887"/>
      <c r="H119" s="887"/>
      <c r="I119" s="887"/>
      <c r="J119" s="887"/>
      <c r="K119" s="199"/>
      <c r="L119" s="259"/>
      <c r="M119" s="259"/>
      <c r="N119" s="259"/>
      <c r="O119" s="259"/>
      <c r="U119" s="1199"/>
    </row>
    <row r="120" spans="1:21" s="213" customFormat="1" ht="15" customHeight="1" x14ac:dyDescent="0.25">
      <c r="A120" s="559"/>
      <c r="B120" s="15"/>
      <c r="C120" s="886" t="s">
        <v>80</v>
      </c>
      <c r="D120" s="887"/>
      <c r="E120" s="887"/>
      <c r="F120" s="887"/>
      <c r="G120" s="887"/>
      <c r="H120" s="887"/>
      <c r="I120" s="887"/>
      <c r="J120" s="887"/>
      <c r="K120" s="133" t="str">
        <f>IF(AND(ISNUMBER(K121),ISNUMBER(K122),ISNUMBER(K123),ISNUMBER(K124)),SUM(K121:K124),"")</f>
        <v/>
      </c>
      <c r="L120" s="259"/>
      <c r="M120" s="259"/>
      <c r="N120" s="259"/>
      <c r="O120" s="259"/>
      <c r="U120" s="1199"/>
    </row>
    <row r="121" spans="1:21" s="213" customFormat="1" ht="15" customHeight="1" x14ac:dyDescent="0.25">
      <c r="A121" s="559"/>
      <c r="B121" s="15"/>
      <c r="C121" s="888" t="s">
        <v>865</v>
      </c>
      <c r="D121" s="887"/>
      <c r="E121" s="887"/>
      <c r="F121" s="887"/>
      <c r="G121" s="887"/>
      <c r="H121" s="887"/>
      <c r="I121" s="887"/>
      <c r="J121" s="887"/>
      <c r="K121" s="199"/>
      <c r="L121" s="259"/>
      <c r="M121" s="259"/>
      <c r="N121" s="259"/>
      <c r="O121" s="259"/>
      <c r="U121" s="1199"/>
    </row>
    <row r="122" spans="1:21" s="213" customFormat="1" ht="15" customHeight="1" x14ac:dyDescent="0.25">
      <c r="A122" s="559"/>
      <c r="B122" s="15"/>
      <c r="C122" s="888" t="s">
        <v>864</v>
      </c>
      <c r="D122" s="887"/>
      <c r="E122" s="887"/>
      <c r="F122" s="887"/>
      <c r="G122" s="887"/>
      <c r="H122" s="887"/>
      <c r="I122" s="887"/>
      <c r="J122" s="887"/>
      <c r="K122" s="199"/>
      <c r="L122" s="259"/>
      <c r="M122" s="259"/>
      <c r="N122" s="259"/>
      <c r="O122" s="259"/>
      <c r="U122" s="1199"/>
    </row>
    <row r="123" spans="1:21" s="213" customFormat="1" ht="15" customHeight="1" x14ac:dyDescent="0.25">
      <c r="A123" s="559"/>
      <c r="B123" s="15"/>
      <c r="C123" s="889" t="s">
        <v>116</v>
      </c>
      <c r="D123" s="887"/>
      <c r="E123" s="887"/>
      <c r="F123" s="887"/>
      <c r="G123" s="887"/>
      <c r="H123" s="887"/>
      <c r="I123" s="887"/>
      <c r="J123" s="887"/>
      <c r="K123" s="199"/>
      <c r="L123" s="259"/>
      <c r="M123" s="259"/>
      <c r="N123" s="259"/>
      <c r="O123" s="259"/>
      <c r="U123" s="1199"/>
    </row>
    <row r="124" spans="1:21" s="213" customFormat="1" ht="15" customHeight="1" x14ac:dyDescent="0.25">
      <c r="A124" s="559"/>
      <c r="B124" s="15"/>
      <c r="C124" s="889" t="s">
        <v>117</v>
      </c>
      <c r="D124" s="887"/>
      <c r="E124" s="887"/>
      <c r="F124" s="887"/>
      <c r="G124" s="887"/>
      <c r="H124" s="887"/>
      <c r="I124" s="887"/>
      <c r="J124" s="887"/>
      <c r="K124" s="133" t="str">
        <f>IF(AND(ISNUMBER(K125),ISNUMBER(K132),ISNUMBER(K133),ISNUMBER(K138),ISNUMBER(K144)),SUM(K125,K132,K133,K138,K144),"")</f>
        <v/>
      </c>
      <c r="L124" s="259"/>
      <c r="M124" s="259"/>
      <c r="N124" s="259"/>
      <c r="O124" s="259"/>
      <c r="U124" s="1199"/>
    </row>
    <row r="125" spans="1:21" s="213" customFormat="1" ht="15" customHeight="1" x14ac:dyDescent="0.25">
      <c r="A125" s="559"/>
      <c r="B125" s="15"/>
      <c r="C125" s="890" t="s">
        <v>118</v>
      </c>
      <c r="D125" s="887"/>
      <c r="E125" s="887"/>
      <c r="F125" s="887"/>
      <c r="G125" s="887"/>
      <c r="H125" s="887"/>
      <c r="I125" s="887"/>
      <c r="J125" s="887"/>
      <c r="K125" s="133" t="str">
        <f>IF(AND(ISNUMBER(K126),ISNUMBER(K130),ISNUMBER(K131)),SUM(K126,K130:K131),"")</f>
        <v/>
      </c>
      <c r="L125" s="259"/>
      <c r="M125" s="259"/>
      <c r="N125" s="259"/>
      <c r="O125" s="259"/>
      <c r="U125" s="1199"/>
    </row>
    <row r="126" spans="1:21" s="213" customFormat="1" ht="15" customHeight="1" x14ac:dyDescent="0.25">
      <c r="A126" s="559"/>
      <c r="B126" s="15"/>
      <c r="C126" s="891" t="s">
        <v>17</v>
      </c>
      <c r="D126" s="887"/>
      <c r="E126" s="887"/>
      <c r="F126" s="887"/>
      <c r="G126" s="887"/>
      <c r="H126" s="887"/>
      <c r="I126" s="887"/>
      <c r="J126" s="887"/>
      <c r="K126" s="199"/>
      <c r="L126" s="259"/>
      <c r="M126" s="259"/>
      <c r="N126" s="259"/>
      <c r="O126" s="259"/>
      <c r="U126" s="1199"/>
    </row>
    <row r="127" spans="1:21" s="213" customFormat="1" ht="15" customHeight="1" x14ac:dyDescent="0.25">
      <c r="A127" s="559"/>
      <c r="B127" s="15"/>
      <c r="C127" s="1902" t="s">
        <v>109</v>
      </c>
      <c r="D127" s="887"/>
      <c r="E127" s="887"/>
      <c r="F127" s="887"/>
      <c r="G127" s="887"/>
      <c r="H127" s="887"/>
      <c r="I127" s="887"/>
      <c r="J127" s="887"/>
      <c r="K127" s="199"/>
      <c r="L127" s="259"/>
      <c r="M127" s="259"/>
      <c r="N127" s="259"/>
      <c r="O127" s="259"/>
      <c r="U127" s="1199"/>
    </row>
    <row r="128" spans="1:21" s="213" customFormat="1" ht="15" customHeight="1" x14ac:dyDescent="0.25">
      <c r="A128" s="559"/>
      <c r="B128" s="15"/>
      <c r="C128" s="2328" t="s">
        <v>254</v>
      </c>
      <c r="D128" s="2329"/>
      <c r="E128" s="2329"/>
      <c r="F128" s="2329"/>
      <c r="G128" s="2329"/>
      <c r="H128" s="2329"/>
      <c r="I128" s="887"/>
      <c r="J128" s="887"/>
      <c r="K128" s="199"/>
      <c r="L128" s="259"/>
      <c r="M128" s="259"/>
      <c r="N128" s="259"/>
      <c r="O128" s="259"/>
      <c r="U128" s="1199"/>
    </row>
    <row r="129" spans="1:21" s="213" customFormat="1" ht="15" customHeight="1" x14ac:dyDescent="0.25">
      <c r="A129" s="559"/>
      <c r="B129" s="15"/>
      <c r="C129" s="892" t="str">
        <f>CONCATENATE("Check: PSEs in rows ", ROW(C127), " and ", ROW(C128), " should be less than or equal to overall PSEs in row ", ROW(C126))</f>
        <v>Check: PSEs in rows 127 and 128 should be less than or equal to overall PSEs in row 126</v>
      </c>
      <c r="D129" s="887"/>
      <c r="E129" s="887"/>
      <c r="F129" s="887"/>
      <c r="G129" s="887"/>
      <c r="H129" s="887"/>
      <c r="I129" s="887"/>
      <c r="J129" s="887"/>
      <c r="K129" s="1904" t="str">
        <f>IF(AND(ISNUMBER(K126),ISNUMBER(K127),ISNUMBER(K128)),IF(K127+K128&lt;=K126,"Pass","Fail"),"")</f>
        <v/>
      </c>
      <c r="L129" s="259"/>
      <c r="M129" s="259"/>
      <c r="N129" s="259"/>
      <c r="O129" s="259"/>
      <c r="U129" s="1199"/>
    </row>
    <row r="130" spans="1:21" s="213" customFormat="1" ht="15" customHeight="1" x14ac:dyDescent="0.25">
      <c r="A130" s="559"/>
      <c r="B130" s="15"/>
      <c r="C130" s="891" t="s">
        <v>119</v>
      </c>
      <c r="D130" s="887"/>
      <c r="E130" s="887"/>
      <c r="F130" s="887"/>
      <c r="G130" s="887"/>
      <c r="H130" s="887"/>
      <c r="I130" s="887"/>
      <c r="J130" s="887"/>
      <c r="K130" s="199"/>
      <c r="L130" s="259"/>
      <c r="M130" s="259"/>
      <c r="N130" s="259"/>
      <c r="O130" s="259"/>
      <c r="U130" s="1199"/>
    </row>
    <row r="131" spans="1:21" s="213" customFormat="1" ht="15" customHeight="1" x14ac:dyDescent="0.25">
      <c r="A131" s="559"/>
      <c r="B131" s="15"/>
      <c r="C131" s="891" t="s">
        <v>159</v>
      </c>
      <c r="D131" s="887"/>
      <c r="E131" s="887"/>
      <c r="F131" s="887"/>
      <c r="G131" s="887"/>
      <c r="H131" s="887"/>
      <c r="I131" s="887"/>
      <c r="J131" s="887"/>
      <c r="K131" s="199"/>
      <c r="L131" s="259"/>
      <c r="M131" s="259"/>
      <c r="N131" s="259"/>
      <c r="O131" s="259"/>
      <c r="U131" s="1199"/>
    </row>
    <row r="132" spans="1:21" s="213" customFormat="1" ht="15" customHeight="1" x14ac:dyDescent="0.25">
      <c r="A132" s="559"/>
      <c r="B132" s="15"/>
      <c r="C132" s="890" t="s">
        <v>122</v>
      </c>
      <c r="D132" s="887"/>
      <c r="E132" s="887"/>
      <c r="F132" s="887"/>
      <c r="G132" s="887"/>
      <c r="H132" s="887"/>
      <c r="I132" s="887"/>
      <c r="J132" s="887"/>
      <c r="K132" s="199"/>
      <c r="L132" s="259"/>
      <c r="M132" s="259"/>
      <c r="N132" s="259"/>
      <c r="O132" s="259"/>
      <c r="U132" s="1199"/>
    </row>
    <row r="133" spans="1:21" s="213" customFormat="1" ht="15" customHeight="1" x14ac:dyDescent="0.25">
      <c r="A133" s="559"/>
      <c r="B133" s="15"/>
      <c r="C133" s="893" t="s">
        <v>449</v>
      </c>
      <c r="D133" s="887"/>
      <c r="E133" s="887"/>
      <c r="F133" s="887"/>
      <c r="G133" s="887"/>
      <c r="H133" s="887"/>
      <c r="I133" s="887"/>
      <c r="J133" s="887"/>
      <c r="K133" s="133" t="str">
        <f>IF(AND(ISNUMBER(K134),ISNUMBER(K135),ISNUMBER(K136),ISNUMBER(K137)),SUM(K134:K137),"")</f>
        <v/>
      </c>
      <c r="L133" s="259"/>
      <c r="M133" s="259"/>
      <c r="N133" s="259"/>
      <c r="O133" s="259"/>
      <c r="U133" s="1199"/>
    </row>
    <row r="134" spans="1:21" s="213" customFormat="1" ht="15" customHeight="1" x14ac:dyDescent="0.25">
      <c r="A134" s="559"/>
      <c r="B134" s="15"/>
      <c r="C134" s="891" t="s">
        <v>76</v>
      </c>
      <c r="D134" s="887"/>
      <c r="E134" s="887"/>
      <c r="F134" s="887"/>
      <c r="G134" s="887"/>
      <c r="H134" s="887"/>
      <c r="I134" s="887"/>
      <c r="J134" s="887"/>
      <c r="K134" s="199"/>
      <c r="L134" s="259"/>
      <c r="M134" s="259"/>
      <c r="N134" s="259"/>
      <c r="O134" s="259"/>
      <c r="U134" s="1199"/>
    </row>
    <row r="135" spans="1:21" s="213" customFormat="1" ht="15" customHeight="1" x14ac:dyDescent="0.25">
      <c r="A135" s="559"/>
      <c r="B135" s="15"/>
      <c r="C135" s="891" t="s">
        <v>75</v>
      </c>
      <c r="D135" s="887"/>
      <c r="E135" s="887"/>
      <c r="F135" s="887"/>
      <c r="G135" s="887"/>
      <c r="H135" s="887"/>
      <c r="I135" s="887"/>
      <c r="J135" s="887"/>
      <c r="K135" s="199"/>
      <c r="L135" s="259"/>
      <c r="M135" s="259"/>
      <c r="N135" s="259"/>
      <c r="O135" s="259"/>
      <c r="U135" s="1199"/>
    </row>
    <row r="136" spans="1:21" s="213" customFormat="1" ht="15" customHeight="1" x14ac:dyDescent="0.25">
      <c r="A136" s="559"/>
      <c r="B136" s="15"/>
      <c r="C136" s="891" t="s">
        <v>121</v>
      </c>
      <c r="D136" s="887"/>
      <c r="E136" s="887"/>
      <c r="F136" s="887"/>
      <c r="G136" s="887"/>
      <c r="H136" s="887"/>
      <c r="I136" s="887"/>
      <c r="J136" s="887"/>
      <c r="K136" s="199"/>
      <c r="L136" s="259"/>
      <c r="M136" s="259"/>
      <c r="N136" s="259"/>
      <c r="O136" s="259"/>
      <c r="U136" s="1199"/>
    </row>
    <row r="137" spans="1:21" s="213" customFormat="1" ht="15" customHeight="1" x14ac:dyDescent="0.25">
      <c r="A137" s="559"/>
      <c r="B137" s="15"/>
      <c r="C137" s="891" t="s">
        <v>74</v>
      </c>
      <c r="D137" s="887"/>
      <c r="E137" s="887"/>
      <c r="F137" s="887"/>
      <c r="G137" s="887"/>
      <c r="H137" s="887"/>
      <c r="I137" s="887"/>
      <c r="J137" s="887"/>
      <c r="K137" s="199"/>
      <c r="L137" s="259"/>
      <c r="M137" s="259"/>
      <c r="N137" s="259"/>
      <c r="O137" s="259"/>
      <c r="U137" s="1199"/>
    </row>
    <row r="138" spans="1:21" s="213" customFormat="1" ht="15" customHeight="1" x14ac:dyDescent="0.25">
      <c r="A138" s="559"/>
      <c r="B138" s="15"/>
      <c r="C138" s="893" t="s">
        <v>450</v>
      </c>
      <c r="D138" s="887"/>
      <c r="E138" s="887"/>
      <c r="F138" s="887"/>
      <c r="G138" s="887"/>
      <c r="H138" s="887"/>
      <c r="I138" s="887"/>
      <c r="J138" s="887"/>
      <c r="K138" s="133" t="str">
        <f>IF(AND(ISNUMBER(K139),ISNUMBER(K140)),SUM(K139:K140),"")</f>
        <v/>
      </c>
      <c r="L138" s="259"/>
      <c r="M138" s="259"/>
      <c r="N138" s="259"/>
      <c r="O138" s="259"/>
      <c r="U138" s="1199"/>
    </row>
    <row r="139" spans="1:21" s="213" customFormat="1" ht="15" customHeight="1" x14ac:dyDescent="0.25">
      <c r="A139" s="559"/>
      <c r="B139" s="15"/>
      <c r="C139" s="891" t="s">
        <v>120</v>
      </c>
      <c r="D139" s="887"/>
      <c r="E139" s="887"/>
      <c r="F139" s="887"/>
      <c r="G139" s="887"/>
      <c r="H139" s="887"/>
      <c r="I139" s="887"/>
      <c r="J139" s="887"/>
      <c r="K139" s="199"/>
      <c r="L139" s="259"/>
      <c r="M139" s="259"/>
      <c r="N139" s="259"/>
      <c r="O139" s="259"/>
      <c r="U139" s="1199"/>
    </row>
    <row r="140" spans="1:21" s="213" customFormat="1" ht="15" customHeight="1" x14ac:dyDescent="0.25">
      <c r="A140" s="559"/>
      <c r="B140" s="15"/>
      <c r="C140" s="891" t="s">
        <v>18</v>
      </c>
      <c r="D140" s="887"/>
      <c r="E140" s="887"/>
      <c r="F140" s="887"/>
      <c r="G140" s="887"/>
      <c r="H140" s="887"/>
      <c r="I140" s="887"/>
      <c r="J140" s="887"/>
      <c r="K140" s="133" t="str">
        <f>IF(AND(ISNUMBER(K141),ISNUMBER(K142),ISNUMBER(K143)),SUM(K141:K143),"")</f>
        <v/>
      </c>
      <c r="L140" s="259"/>
      <c r="M140" s="259"/>
      <c r="N140" s="259"/>
      <c r="O140" s="259"/>
      <c r="U140" s="1199"/>
    </row>
    <row r="141" spans="1:21" s="213" customFormat="1" ht="15" customHeight="1" x14ac:dyDescent="0.25">
      <c r="A141" s="559"/>
      <c r="B141" s="15"/>
      <c r="C141" s="1902" t="s">
        <v>75</v>
      </c>
      <c r="D141" s="887"/>
      <c r="E141" s="887"/>
      <c r="F141" s="887"/>
      <c r="G141" s="887"/>
      <c r="H141" s="887"/>
      <c r="I141" s="887"/>
      <c r="J141" s="887"/>
      <c r="K141" s="199"/>
      <c r="L141" s="259"/>
      <c r="M141" s="259"/>
      <c r="N141" s="259"/>
      <c r="O141" s="259"/>
      <c r="U141" s="1199"/>
    </row>
    <row r="142" spans="1:21" s="213" customFormat="1" ht="15" customHeight="1" x14ac:dyDescent="0.25">
      <c r="A142" s="559"/>
      <c r="B142" s="15"/>
      <c r="C142" s="1902" t="s">
        <v>77</v>
      </c>
      <c r="D142" s="887"/>
      <c r="E142" s="887"/>
      <c r="F142" s="887"/>
      <c r="G142" s="887"/>
      <c r="H142" s="887"/>
      <c r="I142" s="887"/>
      <c r="J142" s="887"/>
      <c r="K142" s="199"/>
      <c r="L142" s="259"/>
      <c r="M142" s="259"/>
      <c r="N142" s="259"/>
      <c r="O142" s="259"/>
      <c r="U142" s="1199"/>
    </row>
    <row r="143" spans="1:21" s="213" customFormat="1" ht="15" customHeight="1" x14ac:dyDescent="0.25">
      <c r="A143" s="559"/>
      <c r="B143" s="15"/>
      <c r="C143" s="1902" t="s">
        <v>78</v>
      </c>
      <c r="D143" s="887"/>
      <c r="E143" s="887"/>
      <c r="F143" s="887"/>
      <c r="G143" s="887"/>
      <c r="H143" s="887"/>
      <c r="I143" s="887"/>
      <c r="J143" s="887"/>
      <c r="K143" s="199"/>
      <c r="L143" s="259"/>
      <c r="M143" s="259"/>
      <c r="N143" s="259"/>
      <c r="O143" s="259"/>
      <c r="U143" s="1199"/>
    </row>
    <row r="144" spans="1:21" s="213" customFormat="1" ht="15" customHeight="1" x14ac:dyDescent="0.25">
      <c r="A144" s="559"/>
      <c r="B144" s="15"/>
      <c r="C144" s="890" t="s">
        <v>20</v>
      </c>
      <c r="D144" s="887"/>
      <c r="E144" s="887"/>
      <c r="F144" s="887"/>
      <c r="G144" s="887"/>
      <c r="H144" s="887"/>
      <c r="I144" s="887"/>
      <c r="J144" s="887"/>
      <c r="K144" s="199"/>
      <c r="L144" s="259"/>
      <c r="M144" s="259"/>
      <c r="N144" s="259"/>
      <c r="O144" s="259"/>
      <c r="U144" s="1199"/>
    </row>
    <row r="145" spans="1:21" s="213" customFormat="1" ht="15" customHeight="1" x14ac:dyDescent="0.25">
      <c r="A145" s="559"/>
      <c r="B145" s="15"/>
      <c r="C145" s="891" t="s">
        <v>21</v>
      </c>
      <c r="D145" s="887"/>
      <c r="E145" s="887"/>
      <c r="F145" s="887"/>
      <c r="G145" s="887"/>
      <c r="H145" s="887"/>
      <c r="I145" s="887"/>
      <c r="J145" s="887"/>
      <c r="K145" s="199"/>
      <c r="L145" s="259"/>
      <c r="M145" s="259"/>
      <c r="N145" s="259"/>
      <c r="O145" s="259"/>
      <c r="U145" s="1199"/>
    </row>
    <row r="146" spans="1:21" s="213" customFormat="1" ht="15" customHeight="1" x14ac:dyDescent="0.25">
      <c r="A146" s="559"/>
      <c r="B146" s="15"/>
      <c r="C146" s="894" t="s">
        <v>451</v>
      </c>
      <c r="D146" s="887"/>
      <c r="E146" s="887"/>
      <c r="F146" s="887"/>
      <c r="G146" s="887"/>
      <c r="H146" s="887"/>
      <c r="I146" s="887"/>
      <c r="J146" s="887"/>
      <c r="K146" s="1904" t="str">
        <f>IF(AND(ISNUMBER(K144), ISNUMBER(K145)), IF(K145&lt;=K144, "Pass", "Fail"), "")</f>
        <v/>
      </c>
      <c r="L146" s="259"/>
      <c r="M146" s="259"/>
      <c r="N146" s="259"/>
      <c r="O146" s="259"/>
      <c r="U146" s="1199"/>
    </row>
    <row r="147" spans="1:21" s="213" customFormat="1" ht="15" customHeight="1" x14ac:dyDescent="0.25">
      <c r="A147" s="559"/>
      <c r="B147" s="36"/>
      <c r="C147" s="895" t="s">
        <v>235</v>
      </c>
      <c r="D147" s="896"/>
      <c r="E147" s="896"/>
      <c r="F147" s="896"/>
      <c r="G147" s="896"/>
      <c r="H147" s="896"/>
      <c r="I147" s="896"/>
      <c r="J147" s="896"/>
      <c r="K147" s="253"/>
      <c r="L147" s="259"/>
      <c r="M147" s="259"/>
      <c r="N147" s="259"/>
      <c r="O147" s="259"/>
      <c r="U147" s="1199"/>
    </row>
    <row r="148" spans="1:21" s="764" customFormat="1" ht="15" customHeight="1" x14ac:dyDescent="0.25">
      <c r="A148" s="559"/>
      <c r="B148" s="259"/>
      <c r="C148" s="259"/>
      <c r="D148" s="259"/>
      <c r="E148" s="259"/>
      <c r="F148" s="259"/>
      <c r="G148" s="259"/>
      <c r="H148" s="259"/>
      <c r="I148" s="259"/>
      <c r="J148" s="259"/>
      <c r="K148" s="632"/>
      <c r="L148" s="259"/>
      <c r="M148" s="259"/>
      <c r="N148" s="259"/>
      <c r="O148" s="259"/>
      <c r="U148" s="750"/>
    </row>
    <row r="149" spans="1:21" s="213" customFormat="1" ht="15" customHeight="1" x14ac:dyDescent="0.25">
      <c r="A149" s="559"/>
      <c r="B149" s="1272"/>
      <c r="C149" s="1937" t="s">
        <v>452</v>
      </c>
      <c r="D149" s="1074"/>
      <c r="E149" s="1074"/>
      <c r="F149" s="1074"/>
      <c r="G149" s="1074"/>
      <c r="H149" s="1074"/>
      <c r="I149" s="1074"/>
      <c r="J149" s="1074"/>
      <c r="K149" s="1263"/>
      <c r="L149" s="259"/>
      <c r="M149" s="259"/>
      <c r="N149" s="259"/>
      <c r="O149" s="259"/>
      <c r="U149" s="1199"/>
    </row>
    <row r="150" spans="1:21" s="213" customFormat="1" ht="15" customHeight="1" x14ac:dyDescent="0.25">
      <c r="A150" s="559"/>
      <c r="B150" s="533"/>
      <c r="C150" s="897" t="s">
        <v>866</v>
      </c>
      <c r="D150" s="887"/>
      <c r="E150" s="887"/>
      <c r="F150" s="887"/>
      <c r="G150" s="887"/>
      <c r="H150" s="887"/>
      <c r="I150" s="887"/>
      <c r="J150" s="887"/>
      <c r="K150" s="199"/>
      <c r="L150" s="259"/>
      <c r="M150" s="259"/>
      <c r="N150" s="259"/>
      <c r="O150" s="259"/>
      <c r="U150" s="1199"/>
    </row>
    <row r="151" spans="1:21" s="213" customFormat="1" ht="15" customHeight="1" x14ac:dyDescent="0.25">
      <c r="A151" s="559"/>
      <c r="B151" s="534"/>
      <c r="C151" s="898" t="s">
        <v>867</v>
      </c>
      <c r="D151" s="896"/>
      <c r="E151" s="896"/>
      <c r="F151" s="896"/>
      <c r="G151" s="896"/>
      <c r="H151" s="896"/>
      <c r="I151" s="896"/>
      <c r="J151" s="896"/>
      <c r="K151" s="253"/>
      <c r="L151" s="259"/>
      <c r="M151" s="259"/>
      <c r="N151" s="259"/>
      <c r="O151" s="259"/>
      <c r="U151" s="1199"/>
    </row>
    <row r="152" spans="1:21" s="626" customFormat="1" ht="15" customHeight="1" x14ac:dyDescent="0.25">
      <c r="A152" s="1805"/>
      <c r="B152" s="632"/>
      <c r="C152" s="632"/>
      <c r="D152" s="632"/>
      <c r="E152" s="632"/>
      <c r="F152" s="632"/>
      <c r="G152" s="632"/>
      <c r="H152" s="632"/>
      <c r="I152" s="632"/>
      <c r="J152" s="632"/>
      <c r="K152" s="632"/>
      <c r="L152" s="632"/>
      <c r="M152" s="632"/>
      <c r="N152" s="632"/>
      <c r="O152" s="632"/>
      <c r="U152" s="1267"/>
    </row>
    <row r="153" spans="1:21" hidden="1" x14ac:dyDescent="0.25"/>
    <row r="154" spans="1:21" hidden="1" x14ac:dyDescent="0.25"/>
    <row r="155" spans="1:21" hidden="1" x14ac:dyDescent="0.25"/>
    <row r="156" spans="1:21" hidden="1" x14ac:dyDescent="0.25"/>
    <row r="157" spans="1:21" hidden="1" x14ac:dyDescent="0.25"/>
    <row r="158" spans="1:21" hidden="1" x14ac:dyDescent="0.25"/>
    <row r="159" spans="1:21" hidden="1" x14ac:dyDescent="0.25"/>
    <row r="160" spans="1:2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sheetData>
  <mergeCells count="7">
    <mergeCell ref="J84:K84"/>
    <mergeCell ref="B72:B81"/>
    <mergeCell ref="C128:H128"/>
    <mergeCell ref="C28:H28"/>
    <mergeCell ref="I84:I85"/>
    <mergeCell ref="C61:H61"/>
    <mergeCell ref="C55:F55"/>
  </mergeCells>
  <conditionalFormatting sqref="K6:K7 H10:I11 I30:J30 K31:K32 K34:K35 J44:J51 I56:K59 K65:K67 K72:K77 K79:K80 K117:K119 K121:K123 K126:K128 K130:K132 K134:K137 K139 K141:K145 K149:K151 K147 J87:K88 K89:K90 J91:K91 I13:I16 G17:I18 I22 J39:J42 J96:K97">
    <cfRule type="cellIs" dxfId="53" priority="24" stopIfTrue="1" operator="lessThan">
      <formula>0</formula>
    </cfRule>
  </conditionalFormatting>
  <conditionalFormatting sqref="K8 J10:J11 J17:J18 I19:I21 I61:K61 K68 K129 K146 G19:H19 I23:I25 K33 K36 J52">
    <cfRule type="cellIs" dxfId="52" priority="5" stopIfTrue="1" operator="equal">
      <formula>"Pass"</formula>
    </cfRule>
    <cfRule type="cellIs" dxfId="51" priority="8" stopIfTrue="1" operator="equal">
      <formula>"Fail"</formula>
    </cfRule>
  </conditionalFormatting>
  <dataValidations disablePrompts="1" count="2">
    <dataValidation type="list" allowBlank="1" showInputMessage="1" showErrorMessage="1" sqref="I86">
      <formula1>"Settlement date accounting,Trade date accounting without netting,Trade date accounting with netting"</formula1>
    </dataValidation>
    <dataValidation type="list" allowBlank="1" showInputMessage="1" showErrorMessage="1" sqref="J42">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6" max="16383" man="1"/>
    <brk id="82" max="16383" man="1"/>
    <brk id="11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3" ma:contentTypeDescription="" ma:contentTypeScope="" ma:versionID="a4d122d05f1e9a6b804fcd70068acfbf">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af6259c760ef60507b5d490e7c9aae9c"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IsMyDocuments xmlns="f958c47b-301b-418c-8b9f-3fcbaeb930b1">false</IsMyDocuments>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_dlc_DocId xmlns="cd415ad1-3b24-48c0-88de-f99cb5a0cf10">3f04f927-bc99-41d7-9495-8e15a48a8653-0.43</_dlc_DocId>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142</Value>
      <Value>148</Value>
      <Value>147</Value>
      <Value>145</Value>
      <Value>144</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Info xmlns="http://schemas.microsoft.com/office/infopath/2007/PartnerControls">
          <TermName xmlns="http://schemas.microsoft.com/office/infopath/2007/PartnerControls">TLAC QIS</TermName>
          <TermId xmlns="http://schemas.microsoft.com/office/infopath/2007/PartnerControls">4d5eb25b-8cf4-4c8a-b04c-5862ff6c7f35</TermId>
        </TermInfo>
        <TermInfo xmlns="http://schemas.microsoft.com/office/infopath/2007/PartnerControls">
          <TermName xmlns="http://schemas.microsoft.com/office/infopath/2007/PartnerControls">QIS monitoring package</TermName>
          <TermId xmlns="http://schemas.microsoft.com/office/infopath/2007/PartnerControls">ccc7d620-137b-46d3-bf6c-7485dc5cac12</TermId>
        </TermInfo>
      </Terms>
    </TaxKeywordTaxHTField>
    <BisPermalink xmlns="f958c47b-301b-418c-8b9f-3fcbaeb930b1">
      <Url>https://sp.bisinfo.org/teams/bcbs/dc/_layouts/15/Bis/Permalink.aspx?DocId=3f04f927-bc99-41d7-9495-8e15a48a8653-0.41&amp;Version=0.43</Url>
      <Description>3f04f927-bc99-41d7-9495-8e15a48a8653-0.41</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2018-10-17T22:00:00+00:00</BisDocumentDate>
    <BisCurrentVersion xmlns="f958c47b-301b-418c-8b9f-3fcbaeb930b1">0.43</BisCurrentVersion>
    <BisTransmission xmlns="f958c47b-301b-418c-8b9f-3fcbaeb930b1">Internal</BisTransmission>
    <BisRetention xmlns="f958c47b-301b-418c-8b9f-3fcbaeb930b1">Routine</BisRetention>
    <_dlc_DocIdUrl xmlns="cd415ad1-3b24-48c0-88de-f99cb5a0cf10">
      <Url>https://sp.bisinfo.org/teams/bcbs/dc/_layouts/15/DocIdRedir.aspx?ID=3f04f927-bc99-41d7-9495-8e15a48a8653-0.43</Url>
      <Description>3f04f927-bc99-41d7-9495-8e15a48a8653-0.43</Description>
    </_dlc_DocIdUrl>
    <BisBCBSDocumentNumber xmlns="cd415ad1-3b24-48c0-88de-f99cb5a0cf10" xsi:nil="true"/>
    <_dlc_DocIdPersistId xmlns="cd415ad1-3b24-48c0-88de-f99cb5a0cf10">true</_dlc_DocIdPersistId>
    <BisBCBSMeetingEnd xmlns="cd415ad1-3b24-48c0-88de-f99cb5a0cf10" xsi:nil="true"/>
    <BisBCBSEventID xmlns="cd415ad1-3b24-48c0-88de-f99cb5a0cf10" xsi:nil="true"/>
    <BisBCBSMeetingStart xmlns="cd415ad1-3b24-48c0-88de-f99cb5a0cf10" xsi:nil="true"/>
    <ab461364a2cf4ddeb5f1ba2331951439 xmlns="cd415ad1-3b24-48c0-88de-f99cb5a0cf10">
      <Terms xmlns="http://schemas.microsoft.com/office/infopath/2007/PartnerControls"/>
    </ab461364a2cf4ddeb5f1ba2331951439>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15262-7E80-4F0A-95A2-13A859991DC6}">
  <ds:schemaRefs>
    <ds:schemaRef ds:uri="http://schemas.microsoft.com/sharepoint/events"/>
  </ds:schemaRefs>
</ds:datastoreItem>
</file>

<file path=customXml/itemProps2.xml><?xml version="1.0" encoding="utf-8"?>
<ds:datastoreItem xmlns:ds="http://schemas.openxmlformats.org/officeDocument/2006/customXml" ds:itemID="{D58B9CEB-5F03-4554-B20B-79C1A172B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C5BDDC-9C19-4FC9-9B27-7134E846E418}">
  <ds:schemaRefs>
    <ds:schemaRef ds:uri="http://purl.org/dc/terms/"/>
    <ds:schemaRef ds:uri="http://purl.org/dc/dcmitype/"/>
    <ds:schemaRef ds:uri="http://schemas.microsoft.com/sharepoint/v4"/>
    <ds:schemaRef ds:uri="f958c47b-301b-418c-8b9f-3fcbaeb930b1"/>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cd415ad1-3b24-48c0-88de-f99cb5a0cf10"/>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C5168199-A85B-4461-88AE-E12090774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76</vt:i4>
      </vt:variant>
    </vt:vector>
  </HeadingPairs>
  <TitlesOfParts>
    <vt:vector size="95" baseType="lpstr">
      <vt:lpstr>Supervisory information</vt:lpstr>
      <vt:lpstr>Checks</vt:lpstr>
      <vt:lpstr>General Info</vt:lpstr>
      <vt:lpstr>Requirements</vt:lpstr>
      <vt:lpstr>DefCap</vt:lpstr>
      <vt:lpstr>TLAC holdings</vt:lpstr>
      <vt:lpstr>DefCap-Provisioning</vt:lpstr>
      <vt:lpstr>TLAC</vt:lpstr>
      <vt:lpstr>Leverage ratio</vt:lpstr>
      <vt:lpstr>Leverage ratio additional</vt:lpstr>
      <vt:lpstr>NSFR</vt:lpstr>
      <vt:lpstr>Credit risk (SA)</vt:lpstr>
      <vt:lpstr>Credit risk (IRB)</vt:lpstr>
      <vt:lpstr>Securitisation</vt:lpstr>
      <vt:lpstr>CCR and CVA</vt:lpstr>
      <vt:lpstr>TB</vt:lpstr>
      <vt:lpstr>TB IMA Backtesting-P&amp;L</vt:lpstr>
      <vt:lpstr>OpRisk</vt:lpstr>
      <vt:lpstr>Parameters</vt:lpstr>
      <vt:lpstr>Checks!_Ref469673923</vt:lpstr>
      <vt:lpstr>Accounting</vt:lpstr>
      <vt:lpstr>BankType</vt:lpstr>
      <vt:lpstr>BankTypeNumeric</vt:lpstr>
      <vt:lpstr>Basel12</vt:lpstr>
      <vt:lpstr>CCROTC</vt:lpstr>
      <vt:lpstr>CCRSFT</vt:lpstr>
      <vt:lpstr>CreditRisk</vt:lpstr>
      <vt:lpstr>CreditRiskEquity</vt:lpstr>
      <vt:lpstr>CRMApproach</vt:lpstr>
      <vt:lpstr>CRMCCF</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OpRiskLossThreshold</vt:lpstr>
      <vt:lpstr>'CCR and CVA'!Print_Area</vt:lpstr>
      <vt:lpstr>Checks!Print_Area</vt:lpstr>
      <vt:lpstr>DefCap!Print_Area</vt:lpstr>
      <vt:lpstr>'DefCap-Provisioning'!Print_Area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TLAC!Print_Area</vt:lpstr>
      <vt:lpstr>'TLAC holdings'!Print_Area</vt:lpstr>
      <vt:lpstr>'CCR and CVA'!Print_Titles</vt:lpstr>
      <vt:lpstr>Checks!Print_Titles</vt:lpstr>
      <vt:lpstr>'Credit risk (IRB)'!Print_Titles</vt:lpstr>
      <vt:lpstr>'Credit risk (SA)'!Print_Titles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QNumeric100</vt:lpstr>
      <vt:lpstr>QNumeric11</vt:lpstr>
      <vt:lpstr>QNumeric14</vt:lpstr>
      <vt:lpstr>QNumeric3</vt:lpstr>
      <vt:lpstr>QNumeric5</vt:lpstr>
      <vt:lpstr>QNumeric6</vt:lpstr>
      <vt:lpstr>QNumeric7</vt:lpstr>
      <vt:lpstr>QNumeric9</vt:lpstr>
      <vt:lpstr>QNumericP10</vt:lpstr>
      <vt:lpstr>QNumericZ10</vt:lpstr>
      <vt:lpstr>QNumericZ100</vt:lpstr>
      <vt:lpstr>RegDesks</vt:lpstr>
      <vt:lpstr>SACCRCEM</vt:lpstr>
      <vt:lpstr>SlottingUsage</vt:lpstr>
      <vt:lpstr>SurplusShortfall</vt:lpstr>
      <vt:lpstr>SurveyBPrange2</vt:lpstr>
      <vt:lpstr>SurveyIncDecSame</vt:lpstr>
      <vt:lpstr>UnitT</vt:lpstr>
      <vt:lpstr>UnitW</vt:lpstr>
      <vt:lpstr>YesNo</vt:lpstr>
      <vt:lpstr>YesNoDontKnow</vt:lpstr>
      <vt:lpstr>YesNoNA</vt:lpstr>
      <vt:lpstr>YesNoSimplified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Basel III monitoring reporting template 3.9</dc:title>
  <dc:creator>Birn, Martin</dc:creator>
  <cp:keywords>Quantitative Impact Study Group; QIS monitoring package; TLAC QIS</cp:keywords>
  <cp:lastModifiedBy>Birn, Martin</cp:lastModifiedBy>
  <cp:lastPrinted>2019-06-24T16:04:14Z</cp:lastPrinted>
  <dcterms:created xsi:type="dcterms:W3CDTF">2004-05-06T15:11:03Z</dcterms:created>
  <dcterms:modified xsi:type="dcterms:W3CDTF">2019-09-25T13:55:42Z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A44787D4-0540-4523-9961-78E4036D8C6D}">
    <vt:lpwstr>{B56D2D3B-327C-4CD0-A964-63547D6FEE62}</vt:lpwstr>
  </property>
  <property fmtid="{D5CDD505-2E9C-101B-9397-08002B2CF9AE}" pid="4" name="TaxKeyword">
    <vt:lpwstr>145;#Quantitative Impact Study Group|1b7f8bb2-4399-4769-ac91-9d7b68bf6acc;#148;#TLAC QIS|4d5eb25b-8cf4-4c8a-b04c-5862ff6c7f35;#147;#QIS monitoring package|ccc7d620-137b-46d3-bf6c-7485dc5cac12</vt:lpwstr>
  </property>
  <property fmtid="{D5CDD505-2E9C-101B-9397-08002B2CF9AE}" pid="5" name="ContentTypeId">
    <vt:lpwstr>0x01010066E6577C753B40CABFD9C9409CB523E500245953EB223C21449CA2DA72425DABBB0700DE34697541DB684CB9098E43884D9836</vt:lpwstr>
  </property>
  <property fmtid="{D5CDD505-2E9C-101B-9397-08002B2CF9AE}" pid="6" name="BisDocumentType">
    <vt:lpwstr>154;#Survey|fdfb3e1a-acda-40bf-9c58-dd08945413cb</vt:lpwstr>
  </property>
  <property fmtid="{D5CDD505-2E9C-101B-9397-08002B2CF9AE}" pid="7" name="BisInstitution">
    <vt:lpwstr>144;#Bank for International Settlements - Basel - Switzerland|4ddbbaff-5b98-417c-9a81-6ed3a6c4afd7</vt:lpwstr>
  </property>
  <property fmtid="{D5CDD505-2E9C-101B-9397-08002B2CF9AE}" pid="8" name="BisAuthors">
    <vt:lpwstr>142;#Birn Martin [cbmebima]|bf4967fc-feeb-4e78-a571-975b87ab6b84</vt:lpwstr>
  </property>
  <property fmtid="{D5CDD505-2E9C-101B-9397-08002B2CF9AE}" pid="9" name="BisRecipients">
    <vt:lpwstr>6;#bcbs|a55ca13a-4bf8-4ec7-a61c-fcb252a22108</vt:lpwstr>
  </property>
  <property fmtid="{D5CDD505-2E9C-101B-9397-08002B2CF9AE}" pid="10" name="_dlc_DocIdItemGuid">
    <vt:lpwstr>285a31d4-54fa-42f5-97fa-d5a46dd6f2b0</vt:lpwstr>
  </property>
  <property fmtid="{D5CDD505-2E9C-101B-9397-08002B2CF9AE}" pid="11" name="BisDocumentumVersionCreatedBy">
    <vt:lpwstr>142;#Birn Martin [cbmebima]|bf4967fc-feeb-4e78-a571-975b87ab6b84</vt:lpwstr>
  </property>
  <property fmtid="{D5CDD505-2E9C-101B-9397-08002B2CF9AE}" pid="12" name="TaxCatchAllLabel">
    <vt:lpwstr>148;#TLAC QIS#Љ|;#147;#QIS monitoring package#Љ|;#144;#Bank for International Settlements - Basel - Switz#Љ|;#142;#Birn Martin [cbmebima]#Љ|;#154;#Survey#Љ|</vt:lpwstr>
  </property>
  <property fmtid="{D5CDD505-2E9C-101B-9397-08002B2CF9AE}" pid="13" name="BisDocumentumVersionCreated">
    <vt:filetime>2019-01-28T06:06:00Z</vt:filetime>
  </property>
  <property fmtid="{D5CDD505-2E9C-101B-9397-08002B2CF9AE}" pid="14" name="be13f3b77f004abdbb1a94a167ea1d0d">
    <vt:lpwstr>Birn Martin [cbmebima]|bf4967fc-feeb-4e78-a571-975b87ab6b84</vt:lpwstr>
  </property>
  <property fmtid="{D5CDD505-2E9C-101B-9397-08002B2CF9AE}" pid="15" name="BisBCBSPurpose">
    <vt:lpwstr/>
  </property>
</Properties>
</file>